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PivotChartFilter="1" defaultThemeVersion="124226"/>
  <bookViews>
    <workbookView xWindow="120" yWindow="60" windowWidth="18795" windowHeight="11760" tabRatio="657" activeTab="2"/>
  </bookViews>
  <sheets>
    <sheet name="Supuestos" sheetId="17" r:id="rId1"/>
    <sheet name="Decisión" sheetId="18" r:id="rId2"/>
    <sheet name="Resultados" sheetId="3" r:id="rId3"/>
    <sheet name="Segmentos" sheetId="5" r:id="rId4"/>
    <sheet name="Canales" sheetId="6" r:id="rId5"/>
    <sheet name="Género" sheetId="7" r:id="rId6"/>
    <sheet name="Renovada" sheetId="9" r:id="rId7"/>
  </sheets>
  <definedNames>
    <definedName name="_xlnm._FilterDatabase" localSheetId="6" hidden="1">Renovada!$A$1:$BF$3259</definedName>
    <definedName name="_xlnm._FilterDatabase" localSheetId="2" hidden="1">Resultados!$A$1:$BL$3260</definedName>
  </definedNames>
  <calcPr calcId="145621"/>
</workbook>
</file>

<file path=xl/calcChain.xml><?xml version="1.0" encoding="utf-8"?>
<calcChain xmlns="http://schemas.openxmlformats.org/spreadsheetml/2006/main">
  <c r="J4" i="7" l="1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3" i="7"/>
  <c r="I27" i="7"/>
  <c r="H27" i="7"/>
  <c r="G27" i="7"/>
  <c r="F27" i="7"/>
  <c r="E27" i="7"/>
  <c r="D27" i="7"/>
  <c r="C27" i="7"/>
  <c r="I26" i="7"/>
  <c r="H26" i="7"/>
  <c r="G26" i="7"/>
  <c r="F26" i="7"/>
  <c r="E26" i="7"/>
  <c r="D26" i="7"/>
  <c r="C26" i="7"/>
  <c r="I25" i="7"/>
  <c r="H25" i="7"/>
  <c r="G25" i="7"/>
  <c r="F25" i="7"/>
  <c r="E25" i="7"/>
  <c r="D25" i="7"/>
  <c r="C25" i="7"/>
  <c r="I24" i="7"/>
  <c r="H24" i="7"/>
  <c r="G24" i="7"/>
  <c r="F24" i="7"/>
  <c r="E24" i="7"/>
  <c r="D24" i="7"/>
  <c r="C24" i="7"/>
  <c r="I23" i="7"/>
  <c r="H23" i="7"/>
  <c r="G23" i="7"/>
  <c r="F23" i="7"/>
  <c r="E23" i="7"/>
  <c r="D23" i="7"/>
  <c r="C23" i="7"/>
  <c r="I22" i="7"/>
  <c r="H22" i="7"/>
  <c r="G22" i="7"/>
  <c r="F22" i="7"/>
  <c r="E22" i="7"/>
  <c r="D22" i="7"/>
  <c r="C22" i="7"/>
  <c r="I21" i="7"/>
  <c r="H21" i="7"/>
  <c r="G21" i="7"/>
  <c r="F21" i="7"/>
  <c r="E21" i="7"/>
  <c r="D21" i="7"/>
  <c r="C21" i="7"/>
  <c r="I20" i="7"/>
  <c r="H20" i="7"/>
  <c r="G20" i="7"/>
  <c r="F20" i="7"/>
  <c r="E20" i="7"/>
  <c r="D20" i="7"/>
  <c r="C20" i="7"/>
  <c r="I19" i="7"/>
  <c r="H19" i="7"/>
  <c r="G19" i="7"/>
  <c r="F19" i="7"/>
  <c r="E19" i="7"/>
  <c r="D19" i="7"/>
  <c r="C19" i="7"/>
  <c r="I18" i="7"/>
  <c r="H18" i="7"/>
  <c r="G18" i="7"/>
  <c r="F18" i="7"/>
  <c r="E18" i="7"/>
  <c r="D18" i="7"/>
  <c r="C18" i="7"/>
  <c r="I17" i="7"/>
  <c r="H17" i="7"/>
  <c r="G17" i="7"/>
  <c r="F17" i="7"/>
  <c r="E17" i="7"/>
  <c r="D17" i="7"/>
  <c r="C17" i="7"/>
  <c r="I16" i="7"/>
  <c r="H16" i="7"/>
  <c r="G16" i="7"/>
  <c r="F16" i="7"/>
  <c r="E16" i="7"/>
  <c r="D16" i="7"/>
  <c r="C16" i="7"/>
  <c r="I15" i="7"/>
  <c r="H15" i="7"/>
  <c r="G15" i="7"/>
  <c r="F15" i="7"/>
  <c r="E15" i="7"/>
  <c r="D15" i="7"/>
  <c r="C15" i="7"/>
  <c r="I14" i="7"/>
  <c r="H14" i="7"/>
  <c r="G14" i="7"/>
  <c r="F14" i="7"/>
  <c r="E14" i="7"/>
  <c r="D14" i="7"/>
  <c r="C14" i="7"/>
  <c r="I13" i="7"/>
  <c r="H13" i="7"/>
  <c r="G13" i="7"/>
  <c r="F13" i="7"/>
  <c r="E13" i="7"/>
  <c r="D13" i="7"/>
  <c r="C13" i="7"/>
  <c r="I12" i="7"/>
  <c r="H12" i="7"/>
  <c r="G12" i="7"/>
  <c r="F12" i="7"/>
  <c r="E12" i="7"/>
  <c r="D12" i="7"/>
  <c r="C12" i="7"/>
  <c r="I11" i="7"/>
  <c r="H11" i="7"/>
  <c r="G11" i="7"/>
  <c r="F11" i="7"/>
  <c r="E11" i="7"/>
  <c r="D11" i="7"/>
  <c r="C11" i="7"/>
  <c r="I10" i="7"/>
  <c r="H10" i="7"/>
  <c r="G10" i="7"/>
  <c r="F10" i="7"/>
  <c r="E10" i="7"/>
  <c r="D10" i="7"/>
  <c r="C10" i="7"/>
  <c r="I9" i="7"/>
  <c r="H9" i="7"/>
  <c r="G9" i="7"/>
  <c r="F9" i="7"/>
  <c r="E9" i="7"/>
  <c r="D9" i="7"/>
  <c r="C9" i="7"/>
  <c r="I8" i="7"/>
  <c r="H8" i="7"/>
  <c r="G8" i="7"/>
  <c r="F8" i="7"/>
  <c r="E8" i="7"/>
  <c r="D8" i="7"/>
  <c r="C8" i="7"/>
  <c r="I7" i="7"/>
  <c r="H7" i="7"/>
  <c r="G7" i="7"/>
  <c r="F7" i="7"/>
  <c r="E7" i="7"/>
  <c r="D7" i="7"/>
  <c r="C7" i="7"/>
  <c r="I6" i="7"/>
  <c r="H6" i="7"/>
  <c r="G6" i="7"/>
  <c r="F6" i="7"/>
  <c r="E6" i="7"/>
  <c r="D6" i="7"/>
  <c r="C6" i="7"/>
  <c r="I5" i="7"/>
  <c r="H5" i="7"/>
  <c r="G5" i="7"/>
  <c r="F5" i="7"/>
  <c r="E5" i="7"/>
  <c r="D5" i="7"/>
  <c r="C5" i="7"/>
  <c r="I4" i="7"/>
  <c r="H4" i="7"/>
  <c r="G4" i="7"/>
  <c r="F4" i="7"/>
  <c r="E4" i="7"/>
  <c r="D4" i="7"/>
  <c r="C4" i="7"/>
  <c r="I3" i="7"/>
  <c r="H3" i="7"/>
  <c r="G3" i="7"/>
  <c r="F3" i="7"/>
  <c r="E3" i="7"/>
  <c r="D3" i="7"/>
  <c r="C3" i="7"/>
  <c r="BL4" i="3"/>
  <c r="BL5" i="3"/>
  <c r="BL6" i="3"/>
  <c r="BL7" i="3"/>
  <c r="BL8" i="3"/>
  <c r="BL9" i="3"/>
  <c r="BL10" i="3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L258" i="3"/>
  <c r="BL259" i="3"/>
  <c r="BL260" i="3"/>
  <c r="BL261" i="3"/>
  <c r="BL262" i="3"/>
  <c r="BL263" i="3"/>
  <c r="BL264" i="3"/>
  <c r="BL265" i="3"/>
  <c r="BL266" i="3"/>
  <c r="BL267" i="3"/>
  <c r="BL268" i="3"/>
  <c r="BL269" i="3"/>
  <c r="BL270" i="3"/>
  <c r="BL271" i="3"/>
  <c r="BL272" i="3"/>
  <c r="BL273" i="3"/>
  <c r="BL274" i="3"/>
  <c r="BL275" i="3"/>
  <c r="BL276" i="3"/>
  <c r="BL277" i="3"/>
  <c r="BL278" i="3"/>
  <c r="BL279" i="3"/>
  <c r="BL280" i="3"/>
  <c r="BL281" i="3"/>
  <c r="BL282" i="3"/>
  <c r="BL283" i="3"/>
  <c r="BL284" i="3"/>
  <c r="BL285" i="3"/>
  <c r="BL286" i="3"/>
  <c r="BL287" i="3"/>
  <c r="BL288" i="3"/>
  <c r="BL289" i="3"/>
  <c r="BL290" i="3"/>
  <c r="BL291" i="3"/>
  <c r="BL292" i="3"/>
  <c r="BL293" i="3"/>
  <c r="BL294" i="3"/>
  <c r="BL295" i="3"/>
  <c r="BL296" i="3"/>
  <c r="BL297" i="3"/>
  <c r="BL298" i="3"/>
  <c r="BL299" i="3"/>
  <c r="BL300" i="3"/>
  <c r="BL301" i="3"/>
  <c r="BL302" i="3"/>
  <c r="BL303" i="3"/>
  <c r="BL304" i="3"/>
  <c r="BL305" i="3"/>
  <c r="BL306" i="3"/>
  <c r="BL307" i="3"/>
  <c r="BL308" i="3"/>
  <c r="BL309" i="3"/>
  <c r="BL310" i="3"/>
  <c r="BL311" i="3"/>
  <c r="BL312" i="3"/>
  <c r="BL313" i="3"/>
  <c r="BL314" i="3"/>
  <c r="BL315" i="3"/>
  <c r="BL316" i="3"/>
  <c r="BL317" i="3"/>
  <c r="BL318" i="3"/>
  <c r="BL319" i="3"/>
  <c r="BL320" i="3"/>
  <c r="BL321" i="3"/>
  <c r="BL322" i="3"/>
  <c r="BL323" i="3"/>
  <c r="BL324" i="3"/>
  <c r="BL325" i="3"/>
  <c r="BL326" i="3"/>
  <c r="BL327" i="3"/>
  <c r="BL328" i="3"/>
  <c r="BL329" i="3"/>
  <c r="BL330" i="3"/>
  <c r="BL331" i="3"/>
  <c r="BL332" i="3"/>
  <c r="BL333" i="3"/>
  <c r="BL334" i="3"/>
  <c r="BL335" i="3"/>
  <c r="BL336" i="3"/>
  <c r="BL337" i="3"/>
  <c r="BL338" i="3"/>
  <c r="BL339" i="3"/>
  <c r="BL340" i="3"/>
  <c r="BL341" i="3"/>
  <c r="BL342" i="3"/>
  <c r="BL343" i="3"/>
  <c r="BL344" i="3"/>
  <c r="BL345" i="3"/>
  <c r="BL346" i="3"/>
  <c r="BL347" i="3"/>
  <c r="BL348" i="3"/>
  <c r="BL349" i="3"/>
  <c r="BL350" i="3"/>
  <c r="BL351" i="3"/>
  <c r="BL352" i="3"/>
  <c r="BL353" i="3"/>
  <c r="BL354" i="3"/>
  <c r="BL355" i="3"/>
  <c r="BL356" i="3"/>
  <c r="BL357" i="3"/>
  <c r="BL358" i="3"/>
  <c r="BL359" i="3"/>
  <c r="BL360" i="3"/>
  <c r="BL361" i="3"/>
  <c r="BL362" i="3"/>
  <c r="BL363" i="3"/>
  <c r="BL364" i="3"/>
  <c r="BL365" i="3"/>
  <c r="BL366" i="3"/>
  <c r="BL367" i="3"/>
  <c r="BL368" i="3"/>
  <c r="BL369" i="3"/>
  <c r="BL370" i="3"/>
  <c r="BL371" i="3"/>
  <c r="BL372" i="3"/>
  <c r="BL373" i="3"/>
  <c r="BL374" i="3"/>
  <c r="BL375" i="3"/>
  <c r="BL376" i="3"/>
  <c r="BL377" i="3"/>
  <c r="BL378" i="3"/>
  <c r="BL379" i="3"/>
  <c r="BL380" i="3"/>
  <c r="BL381" i="3"/>
  <c r="BL382" i="3"/>
  <c r="BL383" i="3"/>
  <c r="BL384" i="3"/>
  <c r="BL385" i="3"/>
  <c r="BL386" i="3"/>
  <c r="BL387" i="3"/>
  <c r="BL388" i="3"/>
  <c r="BL389" i="3"/>
  <c r="BL390" i="3"/>
  <c r="BL391" i="3"/>
  <c r="BL392" i="3"/>
  <c r="BL393" i="3"/>
  <c r="BL394" i="3"/>
  <c r="BL395" i="3"/>
  <c r="BL396" i="3"/>
  <c r="BL397" i="3"/>
  <c r="BL398" i="3"/>
  <c r="BL399" i="3"/>
  <c r="BL400" i="3"/>
  <c r="BL401" i="3"/>
  <c r="BL402" i="3"/>
  <c r="BL403" i="3"/>
  <c r="BL404" i="3"/>
  <c r="BL405" i="3"/>
  <c r="BL406" i="3"/>
  <c r="BL407" i="3"/>
  <c r="BL408" i="3"/>
  <c r="BL409" i="3"/>
  <c r="BL410" i="3"/>
  <c r="BL411" i="3"/>
  <c r="BL412" i="3"/>
  <c r="BL413" i="3"/>
  <c r="BL414" i="3"/>
  <c r="BL415" i="3"/>
  <c r="BL416" i="3"/>
  <c r="BL417" i="3"/>
  <c r="BL418" i="3"/>
  <c r="BL419" i="3"/>
  <c r="BL420" i="3"/>
  <c r="BL421" i="3"/>
  <c r="BL422" i="3"/>
  <c r="BL423" i="3"/>
  <c r="BL424" i="3"/>
  <c r="BL425" i="3"/>
  <c r="BL426" i="3"/>
  <c r="BL427" i="3"/>
  <c r="BL428" i="3"/>
  <c r="BL429" i="3"/>
  <c r="BL430" i="3"/>
  <c r="BL431" i="3"/>
  <c r="BL432" i="3"/>
  <c r="BL433" i="3"/>
  <c r="BL434" i="3"/>
  <c r="BL435" i="3"/>
  <c r="BL436" i="3"/>
  <c r="BL437" i="3"/>
  <c r="BL438" i="3"/>
  <c r="BL439" i="3"/>
  <c r="BL440" i="3"/>
  <c r="BL441" i="3"/>
  <c r="BL442" i="3"/>
  <c r="BL443" i="3"/>
  <c r="BL444" i="3"/>
  <c r="BL445" i="3"/>
  <c r="BL446" i="3"/>
  <c r="BL447" i="3"/>
  <c r="BL448" i="3"/>
  <c r="BL449" i="3"/>
  <c r="BL450" i="3"/>
  <c r="BL451" i="3"/>
  <c r="BL452" i="3"/>
  <c r="BL453" i="3"/>
  <c r="BL454" i="3"/>
  <c r="BL455" i="3"/>
  <c r="BL456" i="3"/>
  <c r="BL457" i="3"/>
  <c r="BL458" i="3"/>
  <c r="BL459" i="3"/>
  <c r="BL460" i="3"/>
  <c r="BL461" i="3"/>
  <c r="BL462" i="3"/>
  <c r="BL463" i="3"/>
  <c r="BL464" i="3"/>
  <c r="BL465" i="3"/>
  <c r="BL466" i="3"/>
  <c r="BL467" i="3"/>
  <c r="BL468" i="3"/>
  <c r="BL469" i="3"/>
  <c r="BL470" i="3"/>
  <c r="BL471" i="3"/>
  <c r="BL472" i="3"/>
  <c r="BL473" i="3"/>
  <c r="BL474" i="3"/>
  <c r="BL475" i="3"/>
  <c r="BL476" i="3"/>
  <c r="BL477" i="3"/>
  <c r="BL478" i="3"/>
  <c r="BL479" i="3"/>
  <c r="BL480" i="3"/>
  <c r="BL481" i="3"/>
  <c r="BL482" i="3"/>
  <c r="BL483" i="3"/>
  <c r="BL484" i="3"/>
  <c r="BL485" i="3"/>
  <c r="BL486" i="3"/>
  <c r="BL487" i="3"/>
  <c r="BL488" i="3"/>
  <c r="BL489" i="3"/>
  <c r="BL490" i="3"/>
  <c r="BL491" i="3"/>
  <c r="BL492" i="3"/>
  <c r="BL493" i="3"/>
  <c r="BL494" i="3"/>
  <c r="BL495" i="3"/>
  <c r="BL496" i="3"/>
  <c r="BL497" i="3"/>
  <c r="BL498" i="3"/>
  <c r="BL499" i="3"/>
  <c r="BL500" i="3"/>
  <c r="BL501" i="3"/>
  <c r="BL502" i="3"/>
  <c r="BL503" i="3"/>
  <c r="BL504" i="3"/>
  <c r="BL505" i="3"/>
  <c r="BL506" i="3"/>
  <c r="BL507" i="3"/>
  <c r="BL508" i="3"/>
  <c r="BL509" i="3"/>
  <c r="BL510" i="3"/>
  <c r="BL511" i="3"/>
  <c r="BL512" i="3"/>
  <c r="BL513" i="3"/>
  <c r="BL514" i="3"/>
  <c r="BL515" i="3"/>
  <c r="BL516" i="3"/>
  <c r="BL517" i="3"/>
  <c r="BL518" i="3"/>
  <c r="BL519" i="3"/>
  <c r="BL520" i="3"/>
  <c r="BL521" i="3"/>
  <c r="BL522" i="3"/>
  <c r="BL523" i="3"/>
  <c r="BL524" i="3"/>
  <c r="BL525" i="3"/>
  <c r="BL526" i="3"/>
  <c r="BL527" i="3"/>
  <c r="BL528" i="3"/>
  <c r="BL529" i="3"/>
  <c r="BL530" i="3"/>
  <c r="BL531" i="3"/>
  <c r="BL532" i="3"/>
  <c r="BL533" i="3"/>
  <c r="BL534" i="3"/>
  <c r="BL535" i="3"/>
  <c r="BL536" i="3"/>
  <c r="BL537" i="3"/>
  <c r="BL538" i="3"/>
  <c r="BL539" i="3"/>
  <c r="BL540" i="3"/>
  <c r="BL541" i="3"/>
  <c r="BL542" i="3"/>
  <c r="BL543" i="3"/>
  <c r="BL544" i="3"/>
  <c r="BL545" i="3"/>
  <c r="BL546" i="3"/>
  <c r="BL547" i="3"/>
  <c r="BL548" i="3"/>
  <c r="BL549" i="3"/>
  <c r="BL550" i="3"/>
  <c r="BL551" i="3"/>
  <c r="BL552" i="3"/>
  <c r="BL553" i="3"/>
  <c r="BL554" i="3"/>
  <c r="BL555" i="3"/>
  <c r="BL556" i="3"/>
  <c r="BL557" i="3"/>
  <c r="BL558" i="3"/>
  <c r="BL559" i="3"/>
  <c r="BL560" i="3"/>
  <c r="BL561" i="3"/>
  <c r="BL562" i="3"/>
  <c r="BL563" i="3"/>
  <c r="BL564" i="3"/>
  <c r="BL565" i="3"/>
  <c r="BL566" i="3"/>
  <c r="BL567" i="3"/>
  <c r="BL568" i="3"/>
  <c r="BL569" i="3"/>
  <c r="BL570" i="3"/>
  <c r="BL571" i="3"/>
  <c r="BL572" i="3"/>
  <c r="BL573" i="3"/>
  <c r="BL574" i="3"/>
  <c r="BL575" i="3"/>
  <c r="BL576" i="3"/>
  <c r="BL577" i="3"/>
  <c r="BL578" i="3"/>
  <c r="BL579" i="3"/>
  <c r="BL580" i="3"/>
  <c r="BL581" i="3"/>
  <c r="BL582" i="3"/>
  <c r="BL583" i="3"/>
  <c r="BL584" i="3"/>
  <c r="BL585" i="3"/>
  <c r="BL586" i="3"/>
  <c r="BL587" i="3"/>
  <c r="BL588" i="3"/>
  <c r="BL589" i="3"/>
  <c r="BL590" i="3"/>
  <c r="BL591" i="3"/>
  <c r="BL592" i="3"/>
  <c r="BL593" i="3"/>
  <c r="BL594" i="3"/>
  <c r="BL595" i="3"/>
  <c r="BL596" i="3"/>
  <c r="BL597" i="3"/>
  <c r="BL598" i="3"/>
  <c r="BL599" i="3"/>
  <c r="BL600" i="3"/>
  <c r="BL601" i="3"/>
  <c r="BL602" i="3"/>
  <c r="BL603" i="3"/>
  <c r="BL604" i="3"/>
  <c r="BL605" i="3"/>
  <c r="BL606" i="3"/>
  <c r="BL607" i="3"/>
  <c r="BL608" i="3"/>
  <c r="BL609" i="3"/>
  <c r="BL610" i="3"/>
  <c r="BL611" i="3"/>
  <c r="BL612" i="3"/>
  <c r="BL613" i="3"/>
  <c r="BL614" i="3"/>
  <c r="BL615" i="3"/>
  <c r="BL616" i="3"/>
  <c r="BL617" i="3"/>
  <c r="BL618" i="3"/>
  <c r="BL619" i="3"/>
  <c r="BL620" i="3"/>
  <c r="BL621" i="3"/>
  <c r="BL622" i="3"/>
  <c r="BL623" i="3"/>
  <c r="BL624" i="3"/>
  <c r="BL625" i="3"/>
  <c r="BL626" i="3"/>
  <c r="BL627" i="3"/>
  <c r="BL628" i="3"/>
  <c r="BL629" i="3"/>
  <c r="BL630" i="3"/>
  <c r="BL631" i="3"/>
  <c r="BL632" i="3"/>
  <c r="BL633" i="3"/>
  <c r="BL634" i="3"/>
  <c r="BL635" i="3"/>
  <c r="BL636" i="3"/>
  <c r="BL637" i="3"/>
  <c r="BL638" i="3"/>
  <c r="BL639" i="3"/>
  <c r="BL640" i="3"/>
  <c r="BL641" i="3"/>
  <c r="BL642" i="3"/>
  <c r="BL643" i="3"/>
  <c r="BL644" i="3"/>
  <c r="BL645" i="3"/>
  <c r="BL646" i="3"/>
  <c r="BL647" i="3"/>
  <c r="BL648" i="3"/>
  <c r="BL649" i="3"/>
  <c r="BL650" i="3"/>
  <c r="BL651" i="3"/>
  <c r="BL652" i="3"/>
  <c r="BL653" i="3"/>
  <c r="BL654" i="3"/>
  <c r="BL655" i="3"/>
  <c r="BL656" i="3"/>
  <c r="BL657" i="3"/>
  <c r="BL658" i="3"/>
  <c r="BL659" i="3"/>
  <c r="BL660" i="3"/>
  <c r="BL661" i="3"/>
  <c r="BL662" i="3"/>
  <c r="BL663" i="3"/>
  <c r="BL664" i="3"/>
  <c r="BL665" i="3"/>
  <c r="BL666" i="3"/>
  <c r="BL667" i="3"/>
  <c r="BL668" i="3"/>
  <c r="BL669" i="3"/>
  <c r="BL670" i="3"/>
  <c r="BL671" i="3"/>
  <c r="BL672" i="3"/>
  <c r="BL673" i="3"/>
  <c r="BL674" i="3"/>
  <c r="BL675" i="3"/>
  <c r="BL676" i="3"/>
  <c r="BL677" i="3"/>
  <c r="BL678" i="3"/>
  <c r="BL679" i="3"/>
  <c r="BL680" i="3"/>
  <c r="BL681" i="3"/>
  <c r="BL682" i="3"/>
  <c r="BL683" i="3"/>
  <c r="BL684" i="3"/>
  <c r="BL685" i="3"/>
  <c r="BL686" i="3"/>
  <c r="BL687" i="3"/>
  <c r="BL688" i="3"/>
  <c r="BL689" i="3"/>
  <c r="BL690" i="3"/>
  <c r="BL691" i="3"/>
  <c r="BL692" i="3"/>
  <c r="BL693" i="3"/>
  <c r="BL694" i="3"/>
  <c r="BL695" i="3"/>
  <c r="BL696" i="3"/>
  <c r="BL697" i="3"/>
  <c r="BL698" i="3"/>
  <c r="BL699" i="3"/>
  <c r="BL700" i="3"/>
  <c r="BL701" i="3"/>
  <c r="BL702" i="3"/>
  <c r="BL703" i="3"/>
  <c r="BL704" i="3"/>
  <c r="BL705" i="3"/>
  <c r="BL706" i="3"/>
  <c r="BL707" i="3"/>
  <c r="BL708" i="3"/>
  <c r="BL709" i="3"/>
  <c r="BL710" i="3"/>
  <c r="BL711" i="3"/>
  <c r="BL712" i="3"/>
  <c r="BL713" i="3"/>
  <c r="BL714" i="3"/>
  <c r="BL715" i="3"/>
  <c r="BL716" i="3"/>
  <c r="BL717" i="3"/>
  <c r="BL718" i="3"/>
  <c r="BL719" i="3"/>
  <c r="BL720" i="3"/>
  <c r="BL721" i="3"/>
  <c r="BL722" i="3"/>
  <c r="BL723" i="3"/>
  <c r="BL724" i="3"/>
  <c r="BL725" i="3"/>
  <c r="BL726" i="3"/>
  <c r="BL727" i="3"/>
  <c r="BL728" i="3"/>
  <c r="BL729" i="3"/>
  <c r="BL730" i="3"/>
  <c r="BL731" i="3"/>
  <c r="BL732" i="3"/>
  <c r="BL733" i="3"/>
  <c r="BL734" i="3"/>
  <c r="BL735" i="3"/>
  <c r="BL736" i="3"/>
  <c r="BL737" i="3"/>
  <c r="BL738" i="3"/>
  <c r="BL739" i="3"/>
  <c r="BL740" i="3"/>
  <c r="BL741" i="3"/>
  <c r="BL742" i="3"/>
  <c r="BL743" i="3"/>
  <c r="BL744" i="3"/>
  <c r="BL745" i="3"/>
  <c r="BL746" i="3"/>
  <c r="BL747" i="3"/>
  <c r="BL748" i="3"/>
  <c r="BL749" i="3"/>
  <c r="BL750" i="3"/>
  <c r="BL751" i="3"/>
  <c r="BL752" i="3"/>
  <c r="BL753" i="3"/>
  <c r="BL754" i="3"/>
  <c r="BL755" i="3"/>
  <c r="BL756" i="3"/>
  <c r="BL757" i="3"/>
  <c r="BL758" i="3"/>
  <c r="BL759" i="3"/>
  <c r="BL760" i="3"/>
  <c r="BL761" i="3"/>
  <c r="BL762" i="3"/>
  <c r="BL763" i="3"/>
  <c r="BL764" i="3"/>
  <c r="BL765" i="3"/>
  <c r="BL766" i="3"/>
  <c r="BL767" i="3"/>
  <c r="BL768" i="3"/>
  <c r="BL769" i="3"/>
  <c r="BL770" i="3"/>
  <c r="BL771" i="3"/>
  <c r="BL772" i="3"/>
  <c r="BL773" i="3"/>
  <c r="BL774" i="3"/>
  <c r="BL775" i="3"/>
  <c r="BL776" i="3"/>
  <c r="BL777" i="3"/>
  <c r="BL778" i="3"/>
  <c r="BL779" i="3"/>
  <c r="BL780" i="3"/>
  <c r="BL781" i="3"/>
  <c r="BL782" i="3"/>
  <c r="BL783" i="3"/>
  <c r="BL784" i="3"/>
  <c r="BL785" i="3"/>
  <c r="BL786" i="3"/>
  <c r="BL787" i="3"/>
  <c r="BL788" i="3"/>
  <c r="BL789" i="3"/>
  <c r="BL790" i="3"/>
  <c r="BL791" i="3"/>
  <c r="BL792" i="3"/>
  <c r="BL793" i="3"/>
  <c r="BL794" i="3"/>
  <c r="BL795" i="3"/>
  <c r="BL796" i="3"/>
  <c r="BL797" i="3"/>
  <c r="BL798" i="3"/>
  <c r="BL799" i="3"/>
  <c r="BL800" i="3"/>
  <c r="BL801" i="3"/>
  <c r="BL802" i="3"/>
  <c r="BL803" i="3"/>
  <c r="BL804" i="3"/>
  <c r="BL805" i="3"/>
  <c r="BL806" i="3"/>
  <c r="BL807" i="3"/>
  <c r="BL808" i="3"/>
  <c r="BL809" i="3"/>
  <c r="BL810" i="3"/>
  <c r="BL811" i="3"/>
  <c r="BL812" i="3"/>
  <c r="BL813" i="3"/>
  <c r="BL814" i="3"/>
  <c r="BL815" i="3"/>
  <c r="BL816" i="3"/>
  <c r="BL817" i="3"/>
  <c r="BL818" i="3"/>
  <c r="BL819" i="3"/>
  <c r="BL820" i="3"/>
  <c r="BL821" i="3"/>
  <c r="BL822" i="3"/>
  <c r="BL823" i="3"/>
  <c r="BL824" i="3"/>
  <c r="BL825" i="3"/>
  <c r="BL826" i="3"/>
  <c r="BL827" i="3"/>
  <c r="BL828" i="3"/>
  <c r="BL829" i="3"/>
  <c r="BL830" i="3"/>
  <c r="BL831" i="3"/>
  <c r="BL832" i="3"/>
  <c r="BL833" i="3"/>
  <c r="BL834" i="3"/>
  <c r="BL835" i="3"/>
  <c r="BL836" i="3"/>
  <c r="BL837" i="3"/>
  <c r="BL838" i="3"/>
  <c r="BL839" i="3"/>
  <c r="BL840" i="3"/>
  <c r="BL841" i="3"/>
  <c r="BL842" i="3"/>
  <c r="BL843" i="3"/>
  <c r="BL844" i="3"/>
  <c r="BL845" i="3"/>
  <c r="BL846" i="3"/>
  <c r="BL847" i="3"/>
  <c r="BL848" i="3"/>
  <c r="BL849" i="3"/>
  <c r="BL850" i="3"/>
  <c r="BL851" i="3"/>
  <c r="BL852" i="3"/>
  <c r="BL853" i="3"/>
  <c r="BL854" i="3"/>
  <c r="BL855" i="3"/>
  <c r="BL856" i="3"/>
  <c r="BL857" i="3"/>
  <c r="BL858" i="3"/>
  <c r="BL859" i="3"/>
  <c r="BL860" i="3"/>
  <c r="BL861" i="3"/>
  <c r="BL862" i="3"/>
  <c r="BL863" i="3"/>
  <c r="BL864" i="3"/>
  <c r="BL865" i="3"/>
  <c r="BL866" i="3"/>
  <c r="BL867" i="3"/>
  <c r="BL868" i="3"/>
  <c r="BL869" i="3"/>
  <c r="BL870" i="3"/>
  <c r="BL871" i="3"/>
  <c r="BL872" i="3"/>
  <c r="BL873" i="3"/>
  <c r="BL874" i="3"/>
  <c r="BL875" i="3"/>
  <c r="BL876" i="3"/>
  <c r="BL877" i="3"/>
  <c r="BL878" i="3"/>
  <c r="BL879" i="3"/>
  <c r="BL880" i="3"/>
  <c r="BL881" i="3"/>
  <c r="BL882" i="3"/>
  <c r="BL883" i="3"/>
  <c r="BL884" i="3"/>
  <c r="BL885" i="3"/>
  <c r="BL886" i="3"/>
  <c r="BL887" i="3"/>
  <c r="BL888" i="3"/>
  <c r="BL889" i="3"/>
  <c r="BL890" i="3"/>
  <c r="BL891" i="3"/>
  <c r="BL892" i="3"/>
  <c r="BL893" i="3"/>
  <c r="BL894" i="3"/>
  <c r="BL895" i="3"/>
  <c r="BL896" i="3"/>
  <c r="BL897" i="3"/>
  <c r="BL898" i="3"/>
  <c r="BL899" i="3"/>
  <c r="BL900" i="3"/>
  <c r="BL901" i="3"/>
  <c r="BL902" i="3"/>
  <c r="BL903" i="3"/>
  <c r="BL904" i="3"/>
  <c r="BL905" i="3"/>
  <c r="BL906" i="3"/>
  <c r="BL907" i="3"/>
  <c r="BL908" i="3"/>
  <c r="BL909" i="3"/>
  <c r="BL910" i="3"/>
  <c r="BL911" i="3"/>
  <c r="BL912" i="3"/>
  <c r="BL913" i="3"/>
  <c r="BL914" i="3"/>
  <c r="BL915" i="3"/>
  <c r="BL916" i="3"/>
  <c r="BL917" i="3"/>
  <c r="BL918" i="3"/>
  <c r="BL919" i="3"/>
  <c r="BL920" i="3"/>
  <c r="BL921" i="3"/>
  <c r="BL922" i="3"/>
  <c r="BL923" i="3"/>
  <c r="BL924" i="3"/>
  <c r="BL925" i="3"/>
  <c r="BL926" i="3"/>
  <c r="BL927" i="3"/>
  <c r="BL928" i="3"/>
  <c r="BL929" i="3"/>
  <c r="BL930" i="3"/>
  <c r="BL931" i="3"/>
  <c r="BL932" i="3"/>
  <c r="BL933" i="3"/>
  <c r="BL934" i="3"/>
  <c r="BL935" i="3"/>
  <c r="BL936" i="3"/>
  <c r="BL937" i="3"/>
  <c r="BL938" i="3"/>
  <c r="BL939" i="3"/>
  <c r="BL940" i="3"/>
  <c r="BL941" i="3"/>
  <c r="BL942" i="3"/>
  <c r="BL943" i="3"/>
  <c r="BL944" i="3"/>
  <c r="BL945" i="3"/>
  <c r="BL946" i="3"/>
  <c r="BL947" i="3"/>
  <c r="BL948" i="3"/>
  <c r="BL949" i="3"/>
  <c r="BL950" i="3"/>
  <c r="BL951" i="3"/>
  <c r="BL952" i="3"/>
  <c r="BL953" i="3"/>
  <c r="BL954" i="3"/>
  <c r="BL955" i="3"/>
  <c r="BL956" i="3"/>
  <c r="BL957" i="3"/>
  <c r="BL958" i="3"/>
  <c r="BL959" i="3"/>
  <c r="BL960" i="3"/>
  <c r="BL961" i="3"/>
  <c r="BL962" i="3"/>
  <c r="BL963" i="3"/>
  <c r="BL964" i="3"/>
  <c r="BL965" i="3"/>
  <c r="BL966" i="3"/>
  <c r="BL967" i="3"/>
  <c r="BL968" i="3"/>
  <c r="BL969" i="3"/>
  <c r="BL970" i="3"/>
  <c r="BL971" i="3"/>
  <c r="BL972" i="3"/>
  <c r="BL973" i="3"/>
  <c r="BL974" i="3"/>
  <c r="BL975" i="3"/>
  <c r="BL976" i="3"/>
  <c r="BL977" i="3"/>
  <c r="BL978" i="3"/>
  <c r="BL979" i="3"/>
  <c r="BL980" i="3"/>
  <c r="BL981" i="3"/>
  <c r="BL982" i="3"/>
  <c r="BL983" i="3"/>
  <c r="BL984" i="3"/>
  <c r="BL985" i="3"/>
  <c r="BL986" i="3"/>
  <c r="BL987" i="3"/>
  <c r="BL988" i="3"/>
  <c r="BL989" i="3"/>
  <c r="BL990" i="3"/>
  <c r="BL991" i="3"/>
  <c r="BL992" i="3"/>
  <c r="BL993" i="3"/>
  <c r="BL994" i="3"/>
  <c r="BL995" i="3"/>
  <c r="BL996" i="3"/>
  <c r="BL997" i="3"/>
  <c r="BL998" i="3"/>
  <c r="BL999" i="3"/>
  <c r="BL1000" i="3"/>
  <c r="BL1001" i="3"/>
  <c r="BL1002" i="3"/>
  <c r="BL1003" i="3"/>
  <c r="BL1004" i="3"/>
  <c r="BL1005" i="3"/>
  <c r="BL1006" i="3"/>
  <c r="BL1007" i="3"/>
  <c r="BL1008" i="3"/>
  <c r="BL1009" i="3"/>
  <c r="BL1010" i="3"/>
  <c r="BL1011" i="3"/>
  <c r="BL1012" i="3"/>
  <c r="BL1013" i="3"/>
  <c r="BL1014" i="3"/>
  <c r="BL1015" i="3"/>
  <c r="BL1016" i="3"/>
  <c r="BL1017" i="3"/>
  <c r="BL1018" i="3"/>
  <c r="BL1019" i="3"/>
  <c r="BL1020" i="3"/>
  <c r="BL1021" i="3"/>
  <c r="BL1022" i="3"/>
  <c r="BL1023" i="3"/>
  <c r="BL1024" i="3"/>
  <c r="BL1025" i="3"/>
  <c r="BL1026" i="3"/>
  <c r="BL1027" i="3"/>
  <c r="BL1028" i="3"/>
  <c r="BL1029" i="3"/>
  <c r="BL1030" i="3"/>
  <c r="BL1031" i="3"/>
  <c r="BL1032" i="3"/>
  <c r="BL1033" i="3"/>
  <c r="BL1034" i="3"/>
  <c r="BL1035" i="3"/>
  <c r="BL1036" i="3"/>
  <c r="BL1037" i="3"/>
  <c r="BL1038" i="3"/>
  <c r="BL1039" i="3"/>
  <c r="BL1040" i="3"/>
  <c r="BL1041" i="3"/>
  <c r="BL1042" i="3"/>
  <c r="BL1043" i="3"/>
  <c r="BL1044" i="3"/>
  <c r="BL1045" i="3"/>
  <c r="BL1046" i="3"/>
  <c r="BL1047" i="3"/>
  <c r="BL1048" i="3"/>
  <c r="BL1049" i="3"/>
  <c r="BL1050" i="3"/>
  <c r="BL1051" i="3"/>
  <c r="BL1052" i="3"/>
  <c r="BL1053" i="3"/>
  <c r="BL1054" i="3"/>
  <c r="BL1055" i="3"/>
  <c r="BL1056" i="3"/>
  <c r="BL1057" i="3"/>
  <c r="BL1058" i="3"/>
  <c r="BL1059" i="3"/>
  <c r="BL1060" i="3"/>
  <c r="BL1061" i="3"/>
  <c r="BL1062" i="3"/>
  <c r="BL1063" i="3"/>
  <c r="BL1064" i="3"/>
  <c r="BL1065" i="3"/>
  <c r="BL1066" i="3"/>
  <c r="BL1067" i="3"/>
  <c r="BL1068" i="3"/>
  <c r="BL1069" i="3"/>
  <c r="BL1070" i="3"/>
  <c r="BL1071" i="3"/>
  <c r="BL1072" i="3"/>
  <c r="BL1073" i="3"/>
  <c r="BL1074" i="3"/>
  <c r="BL1075" i="3"/>
  <c r="BL1076" i="3"/>
  <c r="BL1077" i="3"/>
  <c r="BL1078" i="3"/>
  <c r="BL1079" i="3"/>
  <c r="BL1080" i="3"/>
  <c r="BL1081" i="3"/>
  <c r="BL1082" i="3"/>
  <c r="BL1083" i="3"/>
  <c r="BL1084" i="3"/>
  <c r="BL1085" i="3"/>
  <c r="BL1086" i="3"/>
  <c r="BL1087" i="3"/>
  <c r="BL1088" i="3"/>
  <c r="BL1089" i="3"/>
  <c r="BL1090" i="3"/>
  <c r="BL1091" i="3"/>
  <c r="BL1092" i="3"/>
  <c r="BL1093" i="3"/>
  <c r="BL1094" i="3"/>
  <c r="BL1095" i="3"/>
  <c r="BL1096" i="3"/>
  <c r="BL1097" i="3"/>
  <c r="BL1098" i="3"/>
  <c r="BL1099" i="3"/>
  <c r="BL1100" i="3"/>
  <c r="BL1101" i="3"/>
  <c r="BL1102" i="3"/>
  <c r="BL1103" i="3"/>
  <c r="BL1104" i="3"/>
  <c r="BL1105" i="3"/>
  <c r="BL1106" i="3"/>
  <c r="BL1107" i="3"/>
  <c r="BL1108" i="3"/>
  <c r="BL1109" i="3"/>
  <c r="BL1110" i="3"/>
  <c r="BL1111" i="3"/>
  <c r="BL1112" i="3"/>
  <c r="BL1113" i="3"/>
  <c r="BL1114" i="3"/>
  <c r="BL1115" i="3"/>
  <c r="BL1116" i="3"/>
  <c r="BL1117" i="3"/>
  <c r="BL1118" i="3"/>
  <c r="BL1119" i="3"/>
  <c r="BL1120" i="3"/>
  <c r="BL1121" i="3"/>
  <c r="BL1122" i="3"/>
  <c r="BL1123" i="3"/>
  <c r="BL1124" i="3"/>
  <c r="BL1125" i="3"/>
  <c r="BL1126" i="3"/>
  <c r="BL1127" i="3"/>
  <c r="BL1128" i="3"/>
  <c r="BL1129" i="3"/>
  <c r="BL1130" i="3"/>
  <c r="BL1131" i="3"/>
  <c r="BL1132" i="3"/>
  <c r="BL1133" i="3"/>
  <c r="BL1134" i="3"/>
  <c r="BL1135" i="3"/>
  <c r="BL1136" i="3"/>
  <c r="BL1137" i="3"/>
  <c r="BL1138" i="3"/>
  <c r="BL1139" i="3"/>
  <c r="BL1140" i="3"/>
  <c r="BL1141" i="3"/>
  <c r="BL1142" i="3"/>
  <c r="BL1143" i="3"/>
  <c r="BL1144" i="3"/>
  <c r="BL1145" i="3"/>
  <c r="BL1146" i="3"/>
  <c r="BL1147" i="3"/>
  <c r="BL1148" i="3"/>
  <c r="BL1149" i="3"/>
  <c r="BL1150" i="3"/>
  <c r="BL1151" i="3"/>
  <c r="BL1152" i="3"/>
  <c r="BL1153" i="3"/>
  <c r="BL1154" i="3"/>
  <c r="BL1155" i="3"/>
  <c r="BL1156" i="3"/>
  <c r="BL1157" i="3"/>
  <c r="BL1158" i="3"/>
  <c r="BL1159" i="3"/>
  <c r="BL1160" i="3"/>
  <c r="BL1161" i="3"/>
  <c r="BL1162" i="3"/>
  <c r="BL1163" i="3"/>
  <c r="BL1164" i="3"/>
  <c r="BL1165" i="3"/>
  <c r="BL1166" i="3"/>
  <c r="BL1167" i="3"/>
  <c r="BL1168" i="3"/>
  <c r="BL1169" i="3"/>
  <c r="BL1170" i="3"/>
  <c r="BL1171" i="3"/>
  <c r="BL1172" i="3"/>
  <c r="BL1173" i="3"/>
  <c r="BL1174" i="3"/>
  <c r="BL1175" i="3"/>
  <c r="BL1176" i="3"/>
  <c r="BL1177" i="3"/>
  <c r="BL1178" i="3"/>
  <c r="BL1179" i="3"/>
  <c r="BL1180" i="3"/>
  <c r="BL1181" i="3"/>
  <c r="BL1182" i="3"/>
  <c r="BL1183" i="3"/>
  <c r="BL1184" i="3"/>
  <c r="BL1185" i="3"/>
  <c r="BL1186" i="3"/>
  <c r="BL1187" i="3"/>
  <c r="BL1188" i="3"/>
  <c r="BL1189" i="3"/>
  <c r="BL1190" i="3"/>
  <c r="BL1191" i="3"/>
  <c r="BL1192" i="3"/>
  <c r="BL1193" i="3"/>
  <c r="BL1194" i="3"/>
  <c r="BL1195" i="3"/>
  <c r="BL1196" i="3"/>
  <c r="BL1197" i="3"/>
  <c r="BL1198" i="3"/>
  <c r="BL1199" i="3"/>
  <c r="BL1200" i="3"/>
  <c r="BL1201" i="3"/>
  <c r="BL1202" i="3"/>
  <c r="BL1203" i="3"/>
  <c r="BL1204" i="3"/>
  <c r="BL1205" i="3"/>
  <c r="BL1206" i="3"/>
  <c r="BL1207" i="3"/>
  <c r="BL1208" i="3"/>
  <c r="BL1209" i="3"/>
  <c r="BL1210" i="3"/>
  <c r="BL1211" i="3"/>
  <c r="BL1212" i="3"/>
  <c r="BL1213" i="3"/>
  <c r="BL1214" i="3"/>
  <c r="BL1215" i="3"/>
  <c r="BL1216" i="3"/>
  <c r="BL1217" i="3"/>
  <c r="BL1218" i="3"/>
  <c r="BL1219" i="3"/>
  <c r="BL1220" i="3"/>
  <c r="BL1221" i="3"/>
  <c r="BL1222" i="3"/>
  <c r="BL1223" i="3"/>
  <c r="BL1224" i="3"/>
  <c r="BL1225" i="3"/>
  <c r="BL1226" i="3"/>
  <c r="BL1227" i="3"/>
  <c r="BL1228" i="3"/>
  <c r="BL1229" i="3"/>
  <c r="BL1230" i="3"/>
  <c r="BL1231" i="3"/>
  <c r="BL1232" i="3"/>
  <c r="BL1233" i="3"/>
  <c r="BL1234" i="3"/>
  <c r="BL1235" i="3"/>
  <c r="BL1236" i="3"/>
  <c r="BL1237" i="3"/>
  <c r="BL1238" i="3"/>
  <c r="BL1239" i="3"/>
  <c r="BL1240" i="3"/>
  <c r="BL1241" i="3"/>
  <c r="BL1242" i="3"/>
  <c r="BL1243" i="3"/>
  <c r="BL1244" i="3"/>
  <c r="BL1245" i="3"/>
  <c r="BL1246" i="3"/>
  <c r="BL1247" i="3"/>
  <c r="BL1248" i="3"/>
  <c r="BL1249" i="3"/>
  <c r="BL1250" i="3"/>
  <c r="BL1251" i="3"/>
  <c r="BL1252" i="3"/>
  <c r="BL1253" i="3"/>
  <c r="BL1254" i="3"/>
  <c r="BL1255" i="3"/>
  <c r="BL1256" i="3"/>
  <c r="BL1257" i="3"/>
  <c r="BL1258" i="3"/>
  <c r="BL1259" i="3"/>
  <c r="BL1260" i="3"/>
  <c r="BL1261" i="3"/>
  <c r="BL1262" i="3"/>
  <c r="BL1263" i="3"/>
  <c r="BL1264" i="3"/>
  <c r="BL1265" i="3"/>
  <c r="BL1266" i="3"/>
  <c r="BL1267" i="3"/>
  <c r="BL1268" i="3"/>
  <c r="BL1269" i="3"/>
  <c r="BL1270" i="3"/>
  <c r="BL1271" i="3"/>
  <c r="BL1272" i="3"/>
  <c r="BL1273" i="3"/>
  <c r="BL1274" i="3"/>
  <c r="BL1275" i="3"/>
  <c r="BL1276" i="3"/>
  <c r="BL1277" i="3"/>
  <c r="BL1278" i="3"/>
  <c r="BL1279" i="3"/>
  <c r="BL1280" i="3"/>
  <c r="BL1281" i="3"/>
  <c r="BL1282" i="3"/>
  <c r="BL1283" i="3"/>
  <c r="BL1284" i="3"/>
  <c r="BL1285" i="3"/>
  <c r="BL1286" i="3"/>
  <c r="BL1287" i="3"/>
  <c r="BL1288" i="3"/>
  <c r="BL1289" i="3"/>
  <c r="BL1290" i="3"/>
  <c r="BL1291" i="3"/>
  <c r="BL1292" i="3"/>
  <c r="BL1293" i="3"/>
  <c r="BL1294" i="3"/>
  <c r="BL1295" i="3"/>
  <c r="BL1296" i="3"/>
  <c r="BL1297" i="3"/>
  <c r="BL1298" i="3"/>
  <c r="BL1299" i="3"/>
  <c r="BL1300" i="3"/>
  <c r="BL1301" i="3"/>
  <c r="BL1302" i="3"/>
  <c r="BL1303" i="3"/>
  <c r="BL1304" i="3"/>
  <c r="BL1305" i="3"/>
  <c r="BL1306" i="3"/>
  <c r="BL1307" i="3"/>
  <c r="BL1308" i="3"/>
  <c r="BL1309" i="3"/>
  <c r="BL1310" i="3"/>
  <c r="BL1311" i="3"/>
  <c r="BL1312" i="3"/>
  <c r="BL1313" i="3"/>
  <c r="BL1314" i="3"/>
  <c r="BL1315" i="3"/>
  <c r="BL1316" i="3"/>
  <c r="BL1317" i="3"/>
  <c r="BL1318" i="3"/>
  <c r="BL1319" i="3"/>
  <c r="BL1320" i="3"/>
  <c r="BL1321" i="3"/>
  <c r="BL1322" i="3"/>
  <c r="BL1323" i="3"/>
  <c r="BL1324" i="3"/>
  <c r="BL1325" i="3"/>
  <c r="BL1326" i="3"/>
  <c r="BL1327" i="3"/>
  <c r="BL1328" i="3"/>
  <c r="BL1329" i="3"/>
  <c r="BL1330" i="3"/>
  <c r="BL1331" i="3"/>
  <c r="BL1332" i="3"/>
  <c r="BL1333" i="3"/>
  <c r="BL1334" i="3"/>
  <c r="BL1335" i="3"/>
  <c r="BL1336" i="3"/>
  <c r="BL1337" i="3"/>
  <c r="BL1338" i="3"/>
  <c r="BL1339" i="3"/>
  <c r="BL1340" i="3"/>
  <c r="BL1341" i="3"/>
  <c r="BL1342" i="3"/>
  <c r="BL1343" i="3"/>
  <c r="BL1344" i="3"/>
  <c r="BL1345" i="3"/>
  <c r="BL1346" i="3"/>
  <c r="BL1347" i="3"/>
  <c r="BL1348" i="3"/>
  <c r="BL1349" i="3"/>
  <c r="BL1350" i="3"/>
  <c r="BL1351" i="3"/>
  <c r="BL1352" i="3"/>
  <c r="BL1353" i="3"/>
  <c r="BL1354" i="3"/>
  <c r="BL1355" i="3"/>
  <c r="BL1356" i="3"/>
  <c r="BL1357" i="3"/>
  <c r="BL1358" i="3"/>
  <c r="BL1359" i="3"/>
  <c r="BL1360" i="3"/>
  <c r="BL1361" i="3"/>
  <c r="BL1362" i="3"/>
  <c r="BL1363" i="3"/>
  <c r="BL1364" i="3"/>
  <c r="BL1365" i="3"/>
  <c r="BL1366" i="3"/>
  <c r="BL1367" i="3"/>
  <c r="BL1368" i="3"/>
  <c r="BL1369" i="3"/>
  <c r="BL1370" i="3"/>
  <c r="BL1371" i="3"/>
  <c r="BL1372" i="3"/>
  <c r="BL1373" i="3"/>
  <c r="BL1374" i="3"/>
  <c r="BL1375" i="3"/>
  <c r="BL1376" i="3"/>
  <c r="BL1377" i="3"/>
  <c r="BL1378" i="3"/>
  <c r="BL1379" i="3"/>
  <c r="BL1380" i="3"/>
  <c r="BL1381" i="3"/>
  <c r="BL1382" i="3"/>
  <c r="BL1383" i="3"/>
  <c r="BL1384" i="3"/>
  <c r="BL1385" i="3"/>
  <c r="BL1386" i="3"/>
  <c r="BL1387" i="3"/>
  <c r="BL1388" i="3"/>
  <c r="BL1389" i="3"/>
  <c r="BL1390" i="3"/>
  <c r="BL1391" i="3"/>
  <c r="BL1392" i="3"/>
  <c r="BL1393" i="3"/>
  <c r="BL1394" i="3"/>
  <c r="BL1395" i="3"/>
  <c r="BL1396" i="3"/>
  <c r="BL1397" i="3"/>
  <c r="BL1398" i="3"/>
  <c r="BL1399" i="3"/>
  <c r="BL1400" i="3"/>
  <c r="BL1401" i="3"/>
  <c r="BL1402" i="3"/>
  <c r="BL1403" i="3"/>
  <c r="BL1404" i="3"/>
  <c r="BL1405" i="3"/>
  <c r="BL1406" i="3"/>
  <c r="BL1407" i="3"/>
  <c r="BL1408" i="3"/>
  <c r="BL1409" i="3"/>
  <c r="BL1410" i="3"/>
  <c r="BL1411" i="3"/>
  <c r="BL1412" i="3"/>
  <c r="BL1413" i="3"/>
  <c r="BL1414" i="3"/>
  <c r="BL1415" i="3"/>
  <c r="BL1416" i="3"/>
  <c r="BL1417" i="3"/>
  <c r="BL1418" i="3"/>
  <c r="BL1419" i="3"/>
  <c r="BL1420" i="3"/>
  <c r="BL1421" i="3"/>
  <c r="BL1422" i="3"/>
  <c r="BL1423" i="3"/>
  <c r="BL1424" i="3"/>
  <c r="BL1425" i="3"/>
  <c r="BL1426" i="3"/>
  <c r="BL1427" i="3"/>
  <c r="BL1428" i="3"/>
  <c r="BL1429" i="3"/>
  <c r="BL1430" i="3"/>
  <c r="BL1431" i="3"/>
  <c r="BL1432" i="3"/>
  <c r="BL1433" i="3"/>
  <c r="BL1434" i="3"/>
  <c r="BL1435" i="3"/>
  <c r="BL1436" i="3"/>
  <c r="BL1437" i="3"/>
  <c r="BL1438" i="3"/>
  <c r="BL1439" i="3"/>
  <c r="BL1440" i="3"/>
  <c r="BL1441" i="3"/>
  <c r="BL1442" i="3"/>
  <c r="BL1443" i="3"/>
  <c r="BL1444" i="3"/>
  <c r="BL1445" i="3"/>
  <c r="BL1446" i="3"/>
  <c r="BL1447" i="3"/>
  <c r="BL1448" i="3"/>
  <c r="BL1449" i="3"/>
  <c r="BL1450" i="3"/>
  <c r="BL1451" i="3"/>
  <c r="BL1452" i="3"/>
  <c r="BL1453" i="3"/>
  <c r="BL1454" i="3"/>
  <c r="BL1455" i="3"/>
  <c r="BL1456" i="3"/>
  <c r="BL1457" i="3"/>
  <c r="BL1458" i="3"/>
  <c r="BL1459" i="3"/>
  <c r="BL1460" i="3"/>
  <c r="BL1461" i="3"/>
  <c r="BL1462" i="3"/>
  <c r="BL1463" i="3"/>
  <c r="BL1464" i="3"/>
  <c r="BL1465" i="3"/>
  <c r="BL1466" i="3"/>
  <c r="BL1467" i="3"/>
  <c r="BL1468" i="3"/>
  <c r="BL1469" i="3"/>
  <c r="BL1470" i="3"/>
  <c r="BL1471" i="3"/>
  <c r="BL1472" i="3"/>
  <c r="BL1473" i="3"/>
  <c r="BL1474" i="3"/>
  <c r="BL1475" i="3"/>
  <c r="BL1476" i="3"/>
  <c r="BL1477" i="3"/>
  <c r="BL1478" i="3"/>
  <c r="BL1479" i="3"/>
  <c r="BL1480" i="3"/>
  <c r="BL1481" i="3"/>
  <c r="BL1482" i="3"/>
  <c r="BL1483" i="3"/>
  <c r="BL1484" i="3"/>
  <c r="BL1485" i="3"/>
  <c r="BL1486" i="3"/>
  <c r="BL1487" i="3"/>
  <c r="BL1488" i="3"/>
  <c r="BL1489" i="3"/>
  <c r="BL1490" i="3"/>
  <c r="BL1491" i="3"/>
  <c r="BL1492" i="3"/>
  <c r="BL1493" i="3"/>
  <c r="BL1494" i="3"/>
  <c r="BL1495" i="3"/>
  <c r="BL1496" i="3"/>
  <c r="BL1497" i="3"/>
  <c r="BL1498" i="3"/>
  <c r="BL1499" i="3"/>
  <c r="BL1500" i="3"/>
  <c r="BL1501" i="3"/>
  <c r="BL1502" i="3"/>
  <c r="BL1503" i="3"/>
  <c r="BL1504" i="3"/>
  <c r="BL1505" i="3"/>
  <c r="BL1506" i="3"/>
  <c r="BL1507" i="3"/>
  <c r="BL1508" i="3"/>
  <c r="BL1509" i="3"/>
  <c r="BL1510" i="3"/>
  <c r="BL1511" i="3"/>
  <c r="BL1512" i="3"/>
  <c r="BL1513" i="3"/>
  <c r="BL1514" i="3"/>
  <c r="BL1515" i="3"/>
  <c r="BL1516" i="3"/>
  <c r="BL1517" i="3"/>
  <c r="BL1518" i="3"/>
  <c r="BL1519" i="3"/>
  <c r="BL1520" i="3"/>
  <c r="BL1521" i="3"/>
  <c r="BL1522" i="3"/>
  <c r="BL1523" i="3"/>
  <c r="BL1524" i="3"/>
  <c r="BL1525" i="3"/>
  <c r="BL1526" i="3"/>
  <c r="BL1527" i="3"/>
  <c r="BL1528" i="3"/>
  <c r="BL1529" i="3"/>
  <c r="BL1530" i="3"/>
  <c r="BL1531" i="3"/>
  <c r="BL1532" i="3"/>
  <c r="BL1533" i="3"/>
  <c r="BL1534" i="3"/>
  <c r="BL1535" i="3"/>
  <c r="BL1536" i="3"/>
  <c r="BL1537" i="3"/>
  <c r="BL1538" i="3"/>
  <c r="BL1539" i="3"/>
  <c r="BL1540" i="3"/>
  <c r="BL1541" i="3"/>
  <c r="BL1542" i="3"/>
  <c r="BL1543" i="3"/>
  <c r="BL1544" i="3"/>
  <c r="BL1545" i="3"/>
  <c r="BL1546" i="3"/>
  <c r="BL1547" i="3"/>
  <c r="BL1548" i="3"/>
  <c r="BL1549" i="3"/>
  <c r="BL1550" i="3"/>
  <c r="BL1551" i="3"/>
  <c r="BL1552" i="3"/>
  <c r="BL1553" i="3"/>
  <c r="BL1554" i="3"/>
  <c r="BL1555" i="3"/>
  <c r="BL1556" i="3"/>
  <c r="BL1557" i="3"/>
  <c r="BL1558" i="3"/>
  <c r="BL1559" i="3"/>
  <c r="BL1560" i="3"/>
  <c r="BL1561" i="3"/>
  <c r="BL1562" i="3"/>
  <c r="BL1563" i="3"/>
  <c r="BL1564" i="3"/>
  <c r="BL1565" i="3"/>
  <c r="BL1566" i="3"/>
  <c r="BL1567" i="3"/>
  <c r="BL1568" i="3"/>
  <c r="BL1569" i="3"/>
  <c r="BL1570" i="3"/>
  <c r="BL1571" i="3"/>
  <c r="BL1572" i="3"/>
  <c r="BL1573" i="3"/>
  <c r="BL1574" i="3"/>
  <c r="BL1575" i="3"/>
  <c r="BL1576" i="3"/>
  <c r="BL1577" i="3"/>
  <c r="BL1578" i="3"/>
  <c r="BL1579" i="3"/>
  <c r="BL1580" i="3"/>
  <c r="BL1581" i="3"/>
  <c r="BL1582" i="3"/>
  <c r="BL1583" i="3"/>
  <c r="BL1584" i="3"/>
  <c r="BL1585" i="3"/>
  <c r="BL1586" i="3"/>
  <c r="BL1587" i="3"/>
  <c r="BL1588" i="3"/>
  <c r="BL1589" i="3"/>
  <c r="BL1590" i="3"/>
  <c r="BL1591" i="3"/>
  <c r="BL1592" i="3"/>
  <c r="BL1593" i="3"/>
  <c r="BL1594" i="3"/>
  <c r="BL1595" i="3"/>
  <c r="BL1596" i="3"/>
  <c r="BL1597" i="3"/>
  <c r="BL1598" i="3"/>
  <c r="BL1599" i="3"/>
  <c r="BL1600" i="3"/>
  <c r="BL1601" i="3"/>
  <c r="BL1602" i="3"/>
  <c r="BL1603" i="3"/>
  <c r="BL1604" i="3"/>
  <c r="BL1605" i="3"/>
  <c r="BL1606" i="3"/>
  <c r="BL1607" i="3"/>
  <c r="BL1608" i="3"/>
  <c r="BL1609" i="3"/>
  <c r="BL1610" i="3"/>
  <c r="BL1611" i="3"/>
  <c r="BL1612" i="3"/>
  <c r="BL1613" i="3"/>
  <c r="BL1614" i="3"/>
  <c r="BL1615" i="3"/>
  <c r="BL1616" i="3"/>
  <c r="BL1617" i="3"/>
  <c r="BL1618" i="3"/>
  <c r="BL1619" i="3"/>
  <c r="BL1620" i="3"/>
  <c r="BL1621" i="3"/>
  <c r="BL1622" i="3"/>
  <c r="BL1623" i="3"/>
  <c r="BL1624" i="3"/>
  <c r="BL1625" i="3"/>
  <c r="BL1626" i="3"/>
  <c r="BL1627" i="3"/>
  <c r="BL1628" i="3"/>
  <c r="BL1629" i="3"/>
  <c r="BL1630" i="3"/>
  <c r="BL1631" i="3"/>
  <c r="BL1632" i="3"/>
  <c r="BL1633" i="3"/>
  <c r="BL1634" i="3"/>
  <c r="BL1635" i="3"/>
  <c r="BL1636" i="3"/>
  <c r="BL1637" i="3"/>
  <c r="BL1638" i="3"/>
  <c r="BL1639" i="3"/>
  <c r="BL1640" i="3"/>
  <c r="BL1641" i="3"/>
  <c r="BL1642" i="3"/>
  <c r="BL1643" i="3"/>
  <c r="BL1644" i="3"/>
  <c r="BL1645" i="3"/>
  <c r="BL1646" i="3"/>
  <c r="BL1647" i="3"/>
  <c r="BL1648" i="3"/>
  <c r="BL1649" i="3"/>
  <c r="BL1650" i="3"/>
  <c r="BL1651" i="3"/>
  <c r="BL1652" i="3"/>
  <c r="BL1653" i="3"/>
  <c r="BL1654" i="3"/>
  <c r="BL1655" i="3"/>
  <c r="BL1656" i="3"/>
  <c r="BL1657" i="3"/>
  <c r="BL1658" i="3"/>
  <c r="BL1659" i="3"/>
  <c r="BL1660" i="3"/>
  <c r="BL1661" i="3"/>
  <c r="BL1662" i="3"/>
  <c r="BL1663" i="3"/>
  <c r="BL1664" i="3"/>
  <c r="BL1665" i="3"/>
  <c r="BL1666" i="3"/>
  <c r="BL1667" i="3"/>
  <c r="BL1668" i="3"/>
  <c r="BL1669" i="3"/>
  <c r="BL1670" i="3"/>
  <c r="BL1671" i="3"/>
  <c r="BL1672" i="3"/>
  <c r="BL1673" i="3"/>
  <c r="BL1674" i="3"/>
  <c r="BL1675" i="3"/>
  <c r="BL1676" i="3"/>
  <c r="BL1677" i="3"/>
  <c r="BL1678" i="3"/>
  <c r="BL1679" i="3"/>
  <c r="BL1680" i="3"/>
  <c r="BL1681" i="3"/>
  <c r="BL1682" i="3"/>
  <c r="BL1683" i="3"/>
  <c r="BL1684" i="3"/>
  <c r="BL1685" i="3"/>
  <c r="BL1686" i="3"/>
  <c r="BL1687" i="3"/>
  <c r="BL1688" i="3"/>
  <c r="BL1689" i="3"/>
  <c r="BL1690" i="3"/>
  <c r="BL1691" i="3"/>
  <c r="BL1692" i="3"/>
  <c r="BL1693" i="3"/>
  <c r="BL1694" i="3"/>
  <c r="BL1695" i="3"/>
  <c r="BL1696" i="3"/>
  <c r="BL1697" i="3"/>
  <c r="BL1698" i="3"/>
  <c r="BL1699" i="3"/>
  <c r="BL1700" i="3"/>
  <c r="BL1701" i="3"/>
  <c r="BL1702" i="3"/>
  <c r="BL1703" i="3"/>
  <c r="BL1704" i="3"/>
  <c r="BL1705" i="3"/>
  <c r="BL1706" i="3"/>
  <c r="BL1707" i="3"/>
  <c r="BL1708" i="3"/>
  <c r="BL1709" i="3"/>
  <c r="BL1710" i="3"/>
  <c r="BL1711" i="3"/>
  <c r="BL1712" i="3"/>
  <c r="BL1713" i="3"/>
  <c r="BL1714" i="3"/>
  <c r="BL1715" i="3"/>
  <c r="BL1716" i="3"/>
  <c r="BL1717" i="3"/>
  <c r="BL1718" i="3"/>
  <c r="BL1719" i="3"/>
  <c r="BL1720" i="3"/>
  <c r="BL1721" i="3"/>
  <c r="BL1722" i="3"/>
  <c r="BL1723" i="3"/>
  <c r="BL1724" i="3"/>
  <c r="BL1725" i="3"/>
  <c r="BL1726" i="3"/>
  <c r="BL1727" i="3"/>
  <c r="BL1728" i="3"/>
  <c r="BL1729" i="3"/>
  <c r="BL1730" i="3"/>
  <c r="BL1731" i="3"/>
  <c r="BL1732" i="3"/>
  <c r="BL1733" i="3"/>
  <c r="BL1734" i="3"/>
  <c r="BL1735" i="3"/>
  <c r="BL1736" i="3"/>
  <c r="BL1737" i="3"/>
  <c r="BL1738" i="3"/>
  <c r="BL1739" i="3"/>
  <c r="BL1740" i="3"/>
  <c r="BL1741" i="3"/>
  <c r="BL1742" i="3"/>
  <c r="BL1743" i="3"/>
  <c r="BL1744" i="3"/>
  <c r="BL1745" i="3"/>
  <c r="BL1746" i="3"/>
  <c r="BL1747" i="3"/>
  <c r="BL1748" i="3"/>
  <c r="BL1749" i="3"/>
  <c r="BL1750" i="3"/>
  <c r="BL1751" i="3"/>
  <c r="BL1752" i="3"/>
  <c r="BL1753" i="3"/>
  <c r="BL1754" i="3"/>
  <c r="BL1755" i="3"/>
  <c r="BL1756" i="3"/>
  <c r="BL1757" i="3"/>
  <c r="BL1758" i="3"/>
  <c r="BL1759" i="3"/>
  <c r="BL1760" i="3"/>
  <c r="BL1761" i="3"/>
  <c r="BL1762" i="3"/>
  <c r="BL1763" i="3"/>
  <c r="BL1764" i="3"/>
  <c r="BL1765" i="3"/>
  <c r="BL1766" i="3"/>
  <c r="BL1767" i="3"/>
  <c r="BL1768" i="3"/>
  <c r="BL1769" i="3"/>
  <c r="BL1770" i="3"/>
  <c r="BL1771" i="3"/>
  <c r="BL1772" i="3"/>
  <c r="BL1773" i="3"/>
  <c r="BL1774" i="3"/>
  <c r="BL1775" i="3"/>
  <c r="BL1776" i="3"/>
  <c r="BL1777" i="3"/>
  <c r="BL1778" i="3"/>
  <c r="BL1779" i="3"/>
  <c r="BL1780" i="3"/>
  <c r="BL1781" i="3"/>
  <c r="BL1782" i="3"/>
  <c r="BL1783" i="3"/>
  <c r="BL1784" i="3"/>
  <c r="BL1785" i="3"/>
  <c r="BL1786" i="3"/>
  <c r="BL1787" i="3"/>
  <c r="BL1788" i="3"/>
  <c r="BL1789" i="3"/>
  <c r="BL1790" i="3"/>
  <c r="BL1791" i="3"/>
  <c r="BL1792" i="3"/>
  <c r="BL1793" i="3"/>
  <c r="BL1794" i="3"/>
  <c r="BL1795" i="3"/>
  <c r="BL1796" i="3"/>
  <c r="BL1797" i="3"/>
  <c r="BL1798" i="3"/>
  <c r="BL1799" i="3"/>
  <c r="BL1800" i="3"/>
  <c r="BL1801" i="3"/>
  <c r="BL1802" i="3"/>
  <c r="BL1803" i="3"/>
  <c r="BL1804" i="3"/>
  <c r="BL1805" i="3"/>
  <c r="BL1806" i="3"/>
  <c r="BL1807" i="3"/>
  <c r="BL1808" i="3"/>
  <c r="BL1809" i="3"/>
  <c r="BL1810" i="3"/>
  <c r="BL1811" i="3"/>
  <c r="BL1812" i="3"/>
  <c r="BL1813" i="3"/>
  <c r="BL1814" i="3"/>
  <c r="BL1815" i="3"/>
  <c r="BL1816" i="3"/>
  <c r="BL1817" i="3"/>
  <c r="BL1818" i="3"/>
  <c r="BL1819" i="3"/>
  <c r="BL1820" i="3"/>
  <c r="BL1821" i="3"/>
  <c r="BL1822" i="3"/>
  <c r="BL1823" i="3"/>
  <c r="BL1824" i="3"/>
  <c r="BL1825" i="3"/>
  <c r="BL1826" i="3"/>
  <c r="BL1827" i="3"/>
  <c r="BL1828" i="3"/>
  <c r="BL1829" i="3"/>
  <c r="BL1830" i="3"/>
  <c r="BL1831" i="3"/>
  <c r="BL1832" i="3"/>
  <c r="BL1833" i="3"/>
  <c r="BL1834" i="3"/>
  <c r="BL1835" i="3"/>
  <c r="BL1836" i="3"/>
  <c r="BL1837" i="3"/>
  <c r="BL1838" i="3"/>
  <c r="BL1839" i="3"/>
  <c r="BL1840" i="3"/>
  <c r="BL1841" i="3"/>
  <c r="BL1842" i="3"/>
  <c r="BL1843" i="3"/>
  <c r="BL1844" i="3"/>
  <c r="BL1845" i="3"/>
  <c r="BL1846" i="3"/>
  <c r="BL1847" i="3"/>
  <c r="BL1848" i="3"/>
  <c r="BL1849" i="3"/>
  <c r="BL1850" i="3"/>
  <c r="BL1851" i="3"/>
  <c r="BL1852" i="3"/>
  <c r="BL1853" i="3"/>
  <c r="BL1854" i="3"/>
  <c r="BL1855" i="3"/>
  <c r="BL1856" i="3"/>
  <c r="BL1857" i="3"/>
  <c r="BL1858" i="3"/>
  <c r="BL1859" i="3"/>
  <c r="BL1860" i="3"/>
  <c r="BL1861" i="3"/>
  <c r="BL1862" i="3"/>
  <c r="BL1863" i="3"/>
  <c r="BL1864" i="3"/>
  <c r="BL1865" i="3"/>
  <c r="BL1866" i="3"/>
  <c r="BL1867" i="3"/>
  <c r="BL1868" i="3"/>
  <c r="BL1869" i="3"/>
  <c r="BL1870" i="3"/>
  <c r="BL1871" i="3"/>
  <c r="BL1872" i="3"/>
  <c r="BL1873" i="3"/>
  <c r="BL1874" i="3"/>
  <c r="BL1875" i="3"/>
  <c r="BL1876" i="3"/>
  <c r="BL1877" i="3"/>
  <c r="BL1878" i="3"/>
  <c r="BL1879" i="3"/>
  <c r="BL1880" i="3"/>
  <c r="BL1881" i="3"/>
  <c r="BL1882" i="3"/>
  <c r="BL1883" i="3"/>
  <c r="BL1884" i="3"/>
  <c r="BL1885" i="3"/>
  <c r="BL1886" i="3"/>
  <c r="BL1887" i="3"/>
  <c r="BL1888" i="3"/>
  <c r="BL1889" i="3"/>
  <c r="BL1890" i="3"/>
  <c r="BL1891" i="3"/>
  <c r="BL1892" i="3"/>
  <c r="BL1893" i="3"/>
  <c r="BL1894" i="3"/>
  <c r="BL1895" i="3"/>
  <c r="BL1896" i="3"/>
  <c r="BL1897" i="3"/>
  <c r="BL1898" i="3"/>
  <c r="BL1899" i="3"/>
  <c r="BL1900" i="3"/>
  <c r="BL1901" i="3"/>
  <c r="BL1902" i="3"/>
  <c r="BL1903" i="3"/>
  <c r="BL1904" i="3"/>
  <c r="BL1905" i="3"/>
  <c r="BL1906" i="3"/>
  <c r="BL1907" i="3"/>
  <c r="BL1908" i="3"/>
  <c r="BL1909" i="3"/>
  <c r="BL1910" i="3"/>
  <c r="BL1911" i="3"/>
  <c r="BL1912" i="3"/>
  <c r="BL1913" i="3"/>
  <c r="BL1914" i="3"/>
  <c r="BL1915" i="3"/>
  <c r="BL1916" i="3"/>
  <c r="BL1917" i="3"/>
  <c r="BL1918" i="3"/>
  <c r="BL1919" i="3"/>
  <c r="BL1920" i="3"/>
  <c r="BL1921" i="3"/>
  <c r="BL1922" i="3"/>
  <c r="BL1923" i="3"/>
  <c r="BL1924" i="3"/>
  <c r="BL1925" i="3"/>
  <c r="BL1926" i="3"/>
  <c r="BL1927" i="3"/>
  <c r="BL1928" i="3"/>
  <c r="BL1929" i="3"/>
  <c r="BL1930" i="3"/>
  <c r="BL1931" i="3"/>
  <c r="BL1932" i="3"/>
  <c r="BL1933" i="3"/>
  <c r="BL1934" i="3"/>
  <c r="BL1935" i="3"/>
  <c r="BL1936" i="3"/>
  <c r="BL1937" i="3"/>
  <c r="BL1938" i="3"/>
  <c r="BL1939" i="3"/>
  <c r="BL1940" i="3"/>
  <c r="BL1941" i="3"/>
  <c r="BL1942" i="3"/>
  <c r="BL1943" i="3"/>
  <c r="BL1944" i="3"/>
  <c r="BL1945" i="3"/>
  <c r="BL1946" i="3"/>
  <c r="BL1947" i="3"/>
  <c r="BL1948" i="3"/>
  <c r="BL1949" i="3"/>
  <c r="BL1950" i="3"/>
  <c r="BL1951" i="3"/>
  <c r="BL1952" i="3"/>
  <c r="BL1953" i="3"/>
  <c r="BL1954" i="3"/>
  <c r="BL1955" i="3"/>
  <c r="BL1956" i="3"/>
  <c r="BL1957" i="3"/>
  <c r="BL1958" i="3"/>
  <c r="BL1959" i="3"/>
  <c r="BL1960" i="3"/>
  <c r="BL1961" i="3"/>
  <c r="BL1962" i="3"/>
  <c r="BL1963" i="3"/>
  <c r="BL1964" i="3"/>
  <c r="BL1965" i="3"/>
  <c r="BL1966" i="3"/>
  <c r="BL1967" i="3"/>
  <c r="BL1968" i="3"/>
  <c r="BL1969" i="3"/>
  <c r="BL1970" i="3"/>
  <c r="BL1971" i="3"/>
  <c r="BL1972" i="3"/>
  <c r="BL1973" i="3"/>
  <c r="BL1974" i="3"/>
  <c r="BL1975" i="3"/>
  <c r="BL1976" i="3"/>
  <c r="BL1977" i="3"/>
  <c r="BL1978" i="3"/>
  <c r="BL1979" i="3"/>
  <c r="BL1980" i="3"/>
  <c r="BL1981" i="3"/>
  <c r="BL1982" i="3"/>
  <c r="BL1983" i="3"/>
  <c r="BL1984" i="3"/>
  <c r="BL1985" i="3"/>
  <c r="BL1986" i="3"/>
  <c r="BL1987" i="3"/>
  <c r="BL1988" i="3"/>
  <c r="BL1989" i="3"/>
  <c r="BL1990" i="3"/>
  <c r="BL1991" i="3"/>
  <c r="BL1992" i="3"/>
  <c r="BL1993" i="3"/>
  <c r="BL1994" i="3"/>
  <c r="BL1995" i="3"/>
  <c r="BL1996" i="3"/>
  <c r="BL1997" i="3"/>
  <c r="BL1998" i="3"/>
  <c r="BL1999" i="3"/>
  <c r="BL2000" i="3"/>
  <c r="BL2001" i="3"/>
  <c r="BL2002" i="3"/>
  <c r="BL2003" i="3"/>
  <c r="BL2004" i="3"/>
  <c r="BL2005" i="3"/>
  <c r="BL2006" i="3"/>
  <c r="BL2007" i="3"/>
  <c r="BL2008" i="3"/>
  <c r="BL2009" i="3"/>
  <c r="BL2010" i="3"/>
  <c r="BL2011" i="3"/>
  <c r="BL2012" i="3"/>
  <c r="BL2013" i="3"/>
  <c r="BL2014" i="3"/>
  <c r="BL2015" i="3"/>
  <c r="BL2016" i="3"/>
  <c r="BL2017" i="3"/>
  <c r="BL2018" i="3"/>
  <c r="BL2019" i="3"/>
  <c r="BL2020" i="3"/>
  <c r="BL2021" i="3"/>
  <c r="BL2022" i="3"/>
  <c r="BL2023" i="3"/>
  <c r="BL2024" i="3"/>
  <c r="BL2025" i="3"/>
  <c r="BL2026" i="3"/>
  <c r="BL2027" i="3"/>
  <c r="BL2028" i="3"/>
  <c r="BL2029" i="3"/>
  <c r="BL2030" i="3"/>
  <c r="BL2031" i="3"/>
  <c r="BL2032" i="3"/>
  <c r="BL2033" i="3"/>
  <c r="BL2034" i="3"/>
  <c r="BL2035" i="3"/>
  <c r="BL2036" i="3"/>
  <c r="BL2037" i="3"/>
  <c r="BL2038" i="3"/>
  <c r="BL2039" i="3"/>
  <c r="BL2040" i="3"/>
  <c r="BL2041" i="3"/>
  <c r="BL2042" i="3"/>
  <c r="BL2043" i="3"/>
  <c r="BL2044" i="3"/>
  <c r="BL2045" i="3"/>
  <c r="BL2046" i="3"/>
  <c r="BL2047" i="3"/>
  <c r="BL2048" i="3"/>
  <c r="BL2049" i="3"/>
  <c r="BL2050" i="3"/>
  <c r="BL2051" i="3"/>
  <c r="BL2052" i="3"/>
  <c r="BL2053" i="3"/>
  <c r="BL2054" i="3"/>
  <c r="BL2055" i="3"/>
  <c r="BL2056" i="3"/>
  <c r="BL2057" i="3"/>
  <c r="BL2058" i="3"/>
  <c r="BL2059" i="3"/>
  <c r="BL2060" i="3"/>
  <c r="BL2061" i="3"/>
  <c r="BL2062" i="3"/>
  <c r="BL2063" i="3"/>
  <c r="BL2064" i="3"/>
  <c r="BL2065" i="3"/>
  <c r="BL2066" i="3"/>
  <c r="BL2067" i="3"/>
  <c r="BL2068" i="3"/>
  <c r="BL2069" i="3"/>
  <c r="BL2070" i="3"/>
  <c r="BL2071" i="3"/>
  <c r="BL2072" i="3"/>
  <c r="BL2073" i="3"/>
  <c r="BL2074" i="3"/>
  <c r="BL2075" i="3"/>
  <c r="BL2076" i="3"/>
  <c r="BL2077" i="3"/>
  <c r="BL2078" i="3"/>
  <c r="BL2079" i="3"/>
  <c r="BL2080" i="3"/>
  <c r="BL2081" i="3"/>
  <c r="BL2082" i="3"/>
  <c r="BL2083" i="3"/>
  <c r="BL2084" i="3"/>
  <c r="BL2085" i="3"/>
  <c r="BL2086" i="3"/>
  <c r="BL2087" i="3"/>
  <c r="BL2088" i="3"/>
  <c r="BL2089" i="3"/>
  <c r="BL2090" i="3"/>
  <c r="BL2091" i="3"/>
  <c r="BL2092" i="3"/>
  <c r="BL2093" i="3"/>
  <c r="BL2094" i="3"/>
  <c r="BL2095" i="3"/>
  <c r="BL2096" i="3"/>
  <c r="BL2097" i="3"/>
  <c r="BL2098" i="3"/>
  <c r="BL2099" i="3"/>
  <c r="BL2100" i="3"/>
  <c r="BL2101" i="3"/>
  <c r="BL2102" i="3"/>
  <c r="BL2103" i="3"/>
  <c r="BL2104" i="3"/>
  <c r="BL2105" i="3"/>
  <c r="BL2106" i="3"/>
  <c r="BL2107" i="3"/>
  <c r="BL2108" i="3"/>
  <c r="BL2109" i="3"/>
  <c r="BL2110" i="3"/>
  <c r="BL2111" i="3"/>
  <c r="BL2112" i="3"/>
  <c r="BL2113" i="3"/>
  <c r="BL2114" i="3"/>
  <c r="BL2115" i="3"/>
  <c r="BL2116" i="3"/>
  <c r="BL2117" i="3"/>
  <c r="BL2118" i="3"/>
  <c r="BL2119" i="3"/>
  <c r="BL2120" i="3"/>
  <c r="BL2121" i="3"/>
  <c r="BL2122" i="3"/>
  <c r="BL2123" i="3"/>
  <c r="BL2124" i="3"/>
  <c r="BL2125" i="3"/>
  <c r="BL2126" i="3"/>
  <c r="BL2127" i="3"/>
  <c r="BL2128" i="3"/>
  <c r="BL2129" i="3"/>
  <c r="BL2130" i="3"/>
  <c r="BL2131" i="3"/>
  <c r="BL2132" i="3"/>
  <c r="BL2133" i="3"/>
  <c r="BL2134" i="3"/>
  <c r="BL2135" i="3"/>
  <c r="BL2136" i="3"/>
  <c r="BL2137" i="3"/>
  <c r="BL2138" i="3"/>
  <c r="BL2139" i="3"/>
  <c r="BL2140" i="3"/>
  <c r="BL2141" i="3"/>
  <c r="BL2142" i="3"/>
  <c r="BL2143" i="3"/>
  <c r="BL2144" i="3"/>
  <c r="BL2145" i="3"/>
  <c r="BL2146" i="3"/>
  <c r="BL2147" i="3"/>
  <c r="BL2148" i="3"/>
  <c r="BL2149" i="3"/>
  <c r="BL2150" i="3"/>
  <c r="BL2151" i="3"/>
  <c r="BL2152" i="3"/>
  <c r="BL2153" i="3"/>
  <c r="BL2154" i="3"/>
  <c r="BL2155" i="3"/>
  <c r="BL2156" i="3"/>
  <c r="BL2157" i="3"/>
  <c r="BL2158" i="3"/>
  <c r="BL2159" i="3"/>
  <c r="BL2160" i="3"/>
  <c r="BL2161" i="3"/>
  <c r="BL2162" i="3"/>
  <c r="BL2163" i="3"/>
  <c r="BL2164" i="3"/>
  <c r="BL2165" i="3"/>
  <c r="BL2166" i="3"/>
  <c r="BL2167" i="3"/>
  <c r="BL2168" i="3"/>
  <c r="BL2169" i="3"/>
  <c r="BL2170" i="3"/>
  <c r="BL2171" i="3"/>
  <c r="BL2172" i="3"/>
  <c r="BL2173" i="3"/>
  <c r="BL2174" i="3"/>
  <c r="BL2175" i="3"/>
  <c r="BL2176" i="3"/>
  <c r="BL2177" i="3"/>
  <c r="BL2178" i="3"/>
  <c r="BL2179" i="3"/>
  <c r="BL2180" i="3"/>
  <c r="BL2181" i="3"/>
  <c r="BL2182" i="3"/>
  <c r="BL2183" i="3"/>
  <c r="BL2184" i="3"/>
  <c r="BL2185" i="3"/>
  <c r="BL2186" i="3"/>
  <c r="BL2187" i="3"/>
  <c r="BL2188" i="3"/>
  <c r="BL2189" i="3"/>
  <c r="BL2190" i="3"/>
  <c r="BL2191" i="3"/>
  <c r="BL2192" i="3"/>
  <c r="BL2193" i="3"/>
  <c r="BL2194" i="3"/>
  <c r="BL2195" i="3"/>
  <c r="BL2196" i="3"/>
  <c r="BL2197" i="3"/>
  <c r="BL2198" i="3"/>
  <c r="BL2199" i="3"/>
  <c r="BL2200" i="3"/>
  <c r="BL2201" i="3"/>
  <c r="BL2202" i="3"/>
  <c r="BL2203" i="3"/>
  <c r="BL2204" i="3"/>
  <c r="BL2205" i="3"/>
  <c r="BL2206" i="3"/>
  <c r="BL2207" i="3"/>
  <c r="BL2208" i="3"/>
  <c r="BL2209" i="3"/>
  <c r="BL2210" i="3"/>
  <c r="BL2211" i="3"/>
  <c r="BL2212" i="3"/>
  <c r="BL2213" i="3"/>
  <c r="BL2214" i="3"/>
  <c r="BL2215" i="3"/>
  <c r="BL2216" i="3"/>
  <c r="BL2217" i="3"/>
  <c r="BL2218" i="3"/>
  <c r="BL2219" i="3"/>
  <c r="BL2220" i="3"/>
  <c r="BL2221" i="3"/>
  <c r="BL2222" i="3"/>
  <c r="BL2223" i="3"/>
  <c r="BL2224" i="3"/>
  <c r="BL2225" i="3"/>
  <c r="BL2226" i="3"/>
  <c r="BL2227" i="3"/>
  <c r="BL2228" i="3"/>
  <c r="BL2229" i="3"/>
  <c r="BL2230" i="3"/>
  <c r="BL2231" i="3"/>
  <c r="BL2232" i="3"/>
  <c r="BL2233" i="3"/>
  <c r="BL2234" i="3"/>
  <c r="BL2235" i="3"/>
  <c r="BL2236" i="3"/>
  <c r="BL2237" i="3"/>
  <c r="BL2238" i="3"/>
  <c r="BL2239" i="3"/>
  <c r="BL2240" i="3"/>
  <c r="BL2241" i="3"/>
  <c r="BL2242" i="3"/>
  <c r="BL2243" i="3"/>
  <c r="BL2244" i="3"/>
  <c r="BL2245" i="3"/>
  <c r="BL2246" i="3"/>
  <c r="BL2247" i="3"/>
  <c r="BL2248" i="3"/>
  <c r="BL2249" i="3"/>
  <c r="BL2250" i="3"/>
  <c r="BL2251" i="3"/>
  <c r="BL2252" i="3"/>
  <c r="BL2253" i="3"/>
  <c r="BL2254" i="3"/>
  <c r="BL2255" i="3"/>
  <c r="BL2256" i="3"/>
  <c r="BL2257" i="3"/>
  <c r="BL2258" i="3"/>
  <c r="BL2259" i="3"/>
  <c r="BL2260" i="3"/>
  <c r="BL2261" i="3"/>
  <c r="BL2262" i="3"/>
  <c r="BL2263" i="3"/>
  <c r="BL2264" i="3"/>
  <c r="BL2265" i="3"/>
  <c r="BL2266" i="3"/>
  <c r="BL2267" i="3"/>
  <c r="BL2268" i="3"/>
  <c r="BL2269" i="3"/>
  <c r="BL2270" i="3"/>
  <c r="BL2271" i="3"/>
  <c r="BL2272" i="3"/>
  <c r="BL2273" i="3"/>
  <c r="BL2274" i="3"/>
  <c r="BL2275" i="3"/>
  <c r="BL2276" i="3"/>
  <c r="BL2277" i="3"/>
  <c r="BL2278" i="3"/>
  <c r="BL2279" i="3"/>
  <c r="BL2280" i="3"/>
  <c r="BL2281" i="3"/>
  <c r="BL2282" i="3"/>
  <c r="BL2283" i="3"/>
  <c r="BL2284" i="3"/>
  <c r="BL2285" i="3"/>
  <c r="BL2286" i="3"/>
  <c r="BL2287" i="3"/>
  <c r="BL2288" i="3"/>
  <c r="BL2289" i="3"/>
  <c r="BL2290" i="3"/>
  <c r="BL2291" i="3"/>
  <c r="BL2292" i="3"/>
  <c r="BL2293" i="3"/>
  <c r="BL2294" i="3"/>
  <c r="BL2295" i="3"/>
  <c r="BL2296" i="3"/>
  <c r="BL2297" i="3"/>
  <c r="BL2298" i="3"/>
  <c r="BL2299" i="3"/>
  <c r="BL2300" i="3"/>
  <c r="BL2301" i="3"/>
  <c r="BL2302" i="3"/>
  <c r="BL2303" i="3"/>
  <c r="BL2304" i="3"/>
  <c r="BL2305" i="3"/>
  <c r="BL2306" i="3"/>
  <c r="BL2307" i="3"/>
  <c r="BL2308" i="3"/>
  <c r="BL2309" i="3"/>
  <c r="BL2310" i="3"/>
  <c r="BL2311" i="3"/>
  <c r="BL2312" i="3"/>
  <c r="BL2313" i="3"/>
  <c r="BL2314" i="3"/>
  <c r="BL2315" i="3"/>
  <c r="BL2316" i="3"/>
  <c r="BL2317" i="3"/>
  <c r="BL2318" i="3"/>
  <c r="BL2319" i="3"/>
  <c r="BL2320" i="3"/>
  <c r="BL2321" i="3"/>
  <c r="BL2322" i="3"/>
  <c r="BL2323" i="3"/>
  <c r="BL2324" i="3"/>
  <c r="BL2325" i="3"/>
  <c r="BL2326" i="3"/>
  <c r="BL2327" i="3"/>
  <c r="BL2328" i="3"/>
  <c r="BL2329" i="3"/>
  <c r="BL2330" i="3"/>
  <c r="BL2331" i="3"/>
  <c r="BL2332" i="3"/>
  <c r="BL2333" i="3"/>
  <c r="BL2334" i="3"/>
  <c r="BL2335" i="3"/>
  <c r="BL2336" i="3"/>
  <c r="BL2337" i="3"/>
  <c r="BL2338" i="3"/>
  <c r="BL2339" i="3"/>
  <c r="BL2340" i="3"/>
  <c r="BL2341" i="3"/>
  <c r="BL2342" i="3"/>
  <c r="BL2343" i="3"/>
  <c r="BL2344" i="3"/>
  <c r="BL2345" i="3"/>
  <c r="BL2346" i="3"/>
  <c r="BL2347" i="3"/>
  <c r="BL2348" i="3"/>
  <c r="BL2349" i="3"/>
  <c r="BL2350" i="3"/>
  <c r="BL2351" i="3"/>
  <c r="BL2352" i="3"/>
  <c r="BL2353" i="3"/>
  <c r="BL2354" i="3"/>
  <c r="BL2355" i="3"/>
  <c r="BL2356" i="3"/>
  <c r="BL2357" i="3"/>
  <c r="BL2358" i="3"/>
  <c r="BL2359" i="3"/>
  <c r="BL2360" i="3"/>
  <c r="BL2361" i="3"/>
  <c r="BL2362" i="3"/>
  <c r="BL2363" i="3"/>
  <c r="BL2364" i="3"/>
  <c r="BL2365" i="3"/>
  <c r="BL2366" i="3"/>
  <c r="BL2367" i="3"/>
  <c r="BL2368" i="3"/>
  <c r="BL2369" i="3"/>
  <c r="BL2370" i="3"/>
  <c r="BL2371" i="3"/>
  <c r="BL2372" i="3"/>
  <c r="BL2373" i="3"/>
  <c r="BL2374" i="3"/>
  <c r="BL2375" i="3"/>
  <c r="BL2376" i="3"/>
  <c r="BL2377" i="3"/>
  <c r="BL2378" i="3"/>
  <c r="BL2379" i="3"/>
  <c r="BL2380" i="3"/>
  <c r="BL2381" i="3"/>
  <c r="BL2382" i="3"/>
  <c r="BL2383" i="3"/>
  <c r="BL2384" i="3"/>
  <c r="BL2385" i="3"/>
  <c r="BL2386" i="3"/>
  <c r="BL2387" i="3"/>
  <c r="BL2388" i="3"/>
  <c r="BL2389" i="3"/>
  <c r="BL2390" i="3"/>
  <c r="BL2391" i="3"/>
  <c r="BL2392" i="3"/>
  <c r="BL2393" i="3"/>
  <c r="BL2394" i="3"/>
  <c r="BL2395" i="3"/>
  <c r="BL2396" i="3"/>
  <c r="BL2397" i="3"/>
  <c r="BL2398" i="3"/>
  <c r="BL2399" i="3"/>
  <c r="BL2400" i="3"/>
  <c r="BL2401" i="3"/>
  <c r="BL2402" i="3"/>
  <c r="BL2403" i="3"/>
  <c r="BL2404" i="3"/>
  <c r="BL2405" i="3"/>
  <c r="BL2406" i="3"/>
  <c r="BL2407" i="3"/>
  <c r="BL2408" i="3"/>
  <c r="BL2409" i="3"/>
  <c r="BL2410" i="3"/>
  <c r="BL2411" i="3"/>
  <c r="BL2412" i="3"/>
  <c r="BL2413" i="3"/>
  <c r="BL2414" i="3"/>
  <c r="BL2415" i="3"/>
  <c r="BL2416" i="3"/>
  <c r="BL2417" i="3"/>
  <c r="BL2418" i="3"/>
  <c r="BL2419" i="3"/>
  <c r="BL2420" i="3"/>
  <c r="BL2421" i="3"/>
  <c r="BL2422" i="3"/>
  <c r="BL2423" i="3"/>
  <c r="BL2424" i="3"/>
  <c r="BL2425" i="3"/>
  <c r="BL2426" i="3"/>
  <c r="BL2427" i="3"/>
  <c r="BL2428" i="3"/>
  <c r="BL2429" i="3"/>
  <c r="BL2430" i="3"/>
  <c r="BL2431" i="3"/>
  <c r="BL2432" i="3"/>
  <c r="BL2433" i="3"/>
  <c r="BL2434" i="3"/>
  <c r="BL2435" i="3"/>
  <c r="BL2436" i="3"/>
  <c r="BL2437" i="3"/>
  <c r="BL2438" i="3"/>
  <c r="BL2439" i="3"/>
  <c r="BL2440" i="3"/>
  <c r="BL2441" i="3"/>
  <c r="BL2442" i="3"/>
  <c r="BL2443" i="3"/>
  <c r="BL2444" i="3"/>
  <c r="BL2445" i="3"/>
  <c r="BL2446" i="3"/>
  <c r="BL2447" i="3"/>
  <c r="BL2448" i="3"/>
  <c r="BL2449" i="3"/>
  <c r="BL2450" i="3"/>
  <c r="BL2451" i="3"/>
  <c r="BL2452" i="3"/>
  <c r="BL2453" i="3"/>
  <c r="BL2454" i="3"/>
  <c r="BL2455" i="3"/>
  <c r="BL2456" i="3"/>
  <c r="BL2457" i="3"/>
  <c r="BL2458" i="3"/>
  <c r="BL2459" i="3"/>
  <c r="BL2460" i="3"/>
  <c r="BL2461" i="3"/>
  <c r="BL2462" i="3"/>
  <c r="BL2463" i="3"/>
  <c r="BL2464" i="3"/>
  <c r="BL2465" i="3"/>
  <c r="BL2466" i="3"/>
  <c r="BL2467" i="3"/>
  <c r="BL2468" i="3"/>
  <c r="BL2469" i="3"/>
  <c r="BL2470" i="3"/>
  <c r="BL2471" i="3"/>
  <c r="BL2472" i="3"/>
  <c r="BL2473" i="3"/>
  <c r="BL2474" i="3"/>
  <c r="BL2475" i="3"/>
  <c r="BL2476" i="3"/>
  <c r="BL2477" i="3"/>
  <c r="BL2478" i="3"/>
  <c r="BL2479" i="3"/>
  <c r="BL2480" i="3"/>
  <c r="BL2481" i="3"/>
  <c r="BL2482" i="3"/>
  <c r="BL2483" i="3"/>
  <c r="BL2484" i="3"/>
  <c r="BL2485" i="3"/>
  <c r="BL2486" i="3"/>
  <c r="BL2487" i="3"/>
  <c r="BL2488" i="3"/>
  <c r="BL2489" i="3"/>
  <c r="BL2490" i="3"/>
  <c r="BL2491" i="3"/>
  <c r="BL2492" i="3"/>
  <c r="BL2493" i="3"/>
  <c r="BL2494" i="3"/>
  <c r="BL2495" i="3"/>
  <c r="BL2496" i="3"/>
  <c r="BL2497" i="3"/>
  <c r="BL2498" i="3"/>
  <c r="BL2499" i="3"/>
  <c r="BL2500" i="3"/>
  <c r="BL2501" i="3"/>
  <c r="BL2502" i="3"/>
  <c r="BL2503" i="3"/>
  <c r="BL2504" i="3"/>
  <c r="BL2505" i="3"/>
  <c r="BL2506" i="3"/>
  <c r="BL2507" i="3"/>
  <c r="BL2508" i="3"/>
  <c r="BL2509" i="3"/>
  <c r="BL2510" i="3"/>
  <c r="BL2511" i="3"/>
  <c r="BL2512" i="3"/>
  <c r="BL2513" i="3"/>
  <c r="BL2514" i="3"/>
  <c r="BL2515" i="3"/>
  <c r="BL2516" i="3"/>
  <c r="BL2517" i="3"/>
  <c r="BL2518" i="3"/>
  <c r="BL2519" i="3"/>
  <c r="BL2520" i="3"/>
  <c r="BL2521" i="3"/>
  <c r="BL2522" i="3"/>
  <c r="BL2523" i="3"/>
  <c r="BL2524" i="3"/>
  <c r="BL2525" i="3"/>
  <c r="BL2526" i="3"/>
  <c r="BL2527" i="3"/>
  <c r="BL2528" i="3"/>
  <c r="BL2529" i="3"/>
  <c r="BL2530" i="3"/>
  <c r="BL2531" i="3"/>
  <c r="BL2532" i="3"/>
  <c r="BL2533" i="3"/>
  <c r="BL2534" i="3"/>
  <c r="BL2535" i="3"/>
  <c r="BL2536" i="3"/>
  <c r="BL2537" i="3"/>
  <c r="BL2538" i="3"/>
  <c r="BL2539" i="3"/>
  <c r="BL2540" i="3"/>
  <c r="BL2541" i="3"/>
  <c r="BL2542" i="3"/>
  <c r="BL2543" i="3"/>
  <c r="BL2544" i="3"/>
  <c r="BL2545" i="3"/>
  <c r="BL2546" i="3"/>
  <c r="BL2547" i="3"/>
  <c r="BL2548" i="3"/>
  <c r="BL2549" i="3"/>
  <c r="BL2550" i="3"/>
  <c r="BL2551" i="3"/>
  <c r="BL2552" i="3"/>
  <c r="BL2553" i="3"/>
  <c r="BL2554" i="3"/>
  <c r="BL2555" i="3"/>
  <c r="BL2556" i="3"/>
  <c r="BL2557" i="3"/>
  <c r="BL2558" i="3"/>
  <c r="BL2559" i="3"/>
  <c r="BL2560" i="3"/>
  <c r="BL2561" i="3"/>
  <c r="BL2562" i="3"/>
  <c r="BL2563" i="3"/>
  <c r="BL2564" i="3"/>
  <c r="BL2565" i="3"/>
  <c r="BL2566" i="3"/>
  <c r="BL2567" i="3"/>
  <c r="BL2568" i="3"/>
  <c r="BL2569" i="3"/>
  <c r="BL2570" i="3"/>
  <c r="BL2571" i="3"/>
  <c r="BL2572" i="3"/>
  <c r="BL2573" i="3"/>
  <c r="BL2574" i="3"/>
  <c r="BL2575" i="3"/>
  <c r="BL2576" i="3"/>
  <c r="BL2577" i="3"/>
  <c r="BL2578" i="3"/>
  <c r="BL2579" i="3"/>
  <c r="BL2580" i="3"/>
  <c r="BL2581" i="3"/>
  <c r="BL2582" i="3"/>
  <c r="BL2583" i="3"/>
  <c r="BL2584" i="3"/>
  <c r="BL2585" i="3"/>
  <c r="BL2586" i="3"/>
  <c r="BL2587" i="3"/>
  <c r="BL2588" i="3"/>
  <c r="BL2589" i="3"/>
  <c r="BL2590" i="3"/>
  <c r="BL2591" i="3"/>
  <c r="BL2592" i="3"/>
  <c r="BL2593" i="3"/>
  <c r="BL2594" i="3"/>
  <c r="BL2595" i="3"/>
  <c r="BL2596" i="3"/>
  <c r="BL2597" i="3"/>
  <c r="BL2598" i="3"/>
  <c r="BL2599" i="3"/>
  <c r="BL2600" i="3"/>
  <c r="BL2601" i="3"/>
  <c r="BL2602" i="3"/>
  <c r="BL2603" i="3"/>
  <c r="BL2604" i="3"/>
  <c r="BL2605" i="3"/>
  <c r="BL2606" i="3"/>
  <c r="BL2607" i="3"/>
  <c r="BL2608" i="3"/>
  <c r="BL2609" i="3"/>
  <c r="BL2610" i="3"/>
  <c r="BL2611" i="3"/>
  <c r="BL2612" i="3"/>
  <c r="BL2613" i="3"/>
  <c r="BL2614" i="3"/>
  <c r="BL2615" i="3"/>
  <c r="BL2616" i="3"/>
  <c r="BL2617" i="3"/>
  <c r="BL2618" i="3"/>
  <c r="BL2619" i="3"/>
  <c r="BL2620" i="3"/>
  <c r="BL2621" i="3"/>
  <c r="BL2622" i="3"/>
  <c r="BL2623" i="3"/>
  <c r="BL2624" i="3"/>
  <c r="BL2625" i="3"/>
  <c r="BL2626" i="3"/>
  <c r="BL2627" i="3"/>
  <c r="BL2628" i="3"/>
  <c r="BL2629" i="3"/>
  <c r="BL2630" i="3"/>
  <c r="BL2631" i="3"/>
  <c r="BL2632" i="3"/>
  <c r="BL2633" i="3"/>
  <c r="BL2634" i="3"/>
  <c r="BL2635" i="3"/>
  <c r="BL2636" i="3"/>
  <c r="BL2637" i="3"/>
  <c r="BL2638" i="3"/>
  <c r="BL2639" i="3"/>
  <c r="BL2640" i="3"/>
  <c r="BL2641" i="3"/>
  <c r="BL2642" i="3"/>
  <c r="BL2643" i="3"/>
  <c r="BL2644" i="3"/>
  <c r="BL2645" i="3"/>
  <c r="BL2646" i="3"/>
  <c r="BL2647" i="3"/>
  <c r="BL2648" i="3"/>
  <c r="BL2649" i="3"/>
  <c r="BL2650" i="3"/>
  <c r="BL2651" i="3"/>
  <c r="BL2652" i="3"/>
  <c r="BL2653" i="3"/>
  <c r="BL2654" i="3"/>
  <c r="BL2655" i="3"/>
  <c r="BL2656" i="3"/>
  <c r="BL2657" i="3"/>
  <c r="BL2658" i="3"/>
  <c r="BL2659" i="3"/>
  <c r="BL2660" i="3"/>
  <c r="BL2661" i="3"/>
  <c r="BL2662" i="3"/>
  <c r="BL2663" i="3"/>
  <c r="BL2664" i="3"/>
  <c r="BL2665" i="3"/>
  <c r="BL2666" i="3"/>
  <c r="BL2667" i="3"/>
  <c r="BL2668" i="3"/>
  <c r="BL2669" i="3"/>
  <c r="BL2670" i="3"/>
  <c r="BL2671" i="3"/>
  <c r="BL2672" i="3"/>
  <c r="BL2673" i="3"/>
  <c r="BL2674" i="3"/>
  <c r="BL2675" i="3"/>
  <c r="BL2676" i="3"/>
  <c r="BL2677" i="3"/>
  <c r="BL2678" i="3"/>
  <c r="BL2679" i="3"/>
  <c r="BL2680" i="3"/>
  <c r="BL2681" i="3"/>
  <c r="BL2682" i="3"/>
  <c r="BL2683" i="3"/>
  <c r="BL2684" i="3"/>
  <c r="BL2685" i="3"/>
  <c r="BL2686" i="3"/>
  <c r="BL2687" i="3"/>
  <c r="BL2688" i="3"/>
  <c r="BL2689" i="3"/>
  <c r="BL2690" i="3"/>
  <c r="BL2691" i="3"/>
  <c r="BL2692" i="3"/>
  <c r="BL2693" i="3"/>
  <c r="BL2694" i="3"/>
  <c r="BL2695" i="3"/>
  <c r="BL2696" i="3"/>
  <c r="BL2697" i="3"/>
  <c r="BL2698" i="3"/>
  <c r="BL2699" i="3"/>
  <c r="BL2700" i="3"/>
  <c r="BL2701" i="3"/>
  <c r="BL2702" i="3"/>
  <c r="BL2703" i="3"/>
  <c r="BL2704" i="3"/>
  <c r="BL2705" i="3"/>
  <c r="BL2706" i="3"/>
  <c r="BL2707" i="3"/>
  <c r="BL2708" i="3"/>
  <c r="BL2709" i="3"/>
  <c r="BL2710" i="3"/>
  <c r="BL2711" i="3"/>
  <c r="BL2712" i="3"/>
  <c r="BL2713" i="3"/>
  <c r="BL2714" i="3"/>
  <c r="BL2715" i="3"/>
  <c r="BL2716" i="3"/>
  <c r="BL2717" i="3"/>
  <c r="BL2718" i="3"/>
  <c r="BL2719" i="3"/>
  <c r="BL2720" i="3"/>
  <c r="BL2721" i="3"/>
  <c r="BL2722" i="3"/>
  <c r="BL2723" i="3"/>
  <c r="BL2724" i="3"/>
  <c r="BL2725" i="3"/>
  <c r="BL2726" i="3"/>
  <c r="BL2727" i="3"/>
  <c r="BL2728" i="3"/>
  <c r="BL2729" i="3"/>
  <c r="BL2730" i="3"/>
  <c r="BL2731" i="3"/>
  <c r="BL2732" i="3"/>
  <c r="BL2733" i="3"/>
  <c r="BL2734" i="3"/>
  <c r="BL2735" i="3"/>
  <c r="BL2736" i="3"/>
  <c r="BL2737" i="3"/>
  <c r="BL2738" i="3"/>
  <c r="BL2739" i="3"/>
  <c r="BL2740" i="3"/>
  <c r="BL2741" i="3"/>
  <c r="BL2742" i="3"/>
  <c r="BL2743" i="3"/>
  <c r="BL2744" i="3"/>
  <c r="BL2745" i="3"/>
  <c r="BL2746" i="3"/>
  <c r="BL2747" i="3"/>
  <c r="BL2748" i="3"/>
  <c r="BL2749" i="3"/>
  <c r="BL2750" i="3"/>
  <c r="BL2751" i="3"/>
  <c r="BL2752" i="3"/>
  <c r="BL2753" i="3"/>
  <c r="BL2754" i="3"/>
  <c r="BL2755" i="3"/>
  <c r="BL2756" i="3"/>
  <c r="BL2757" i="3"/>
  <c r="BL2758" i="3"/>
  <c r="BL2759" i="3"/>
  <c r="BL2760" i="3"/>
  <c r="BL2761" i="3"/>
  <c r="BL2762" i="3"/>
  <c r="BL2763" i="3"/>
  <c r="BL2764" i="3"/>
  <c r="BL2765" i="3"/>
  <c r="BL2766" i="3"/>
  <c r="BL2767" i="3"/>
  <c r="BL2768" i="3"/>
  <c r="BL2769" i="3"/>
  <c r="BL2770" i="3"/>
  <c r="BL2771" i="3"/>
  <c r="BL2772" i="3"/>
  <c r="BL2773" i="3"/>
  <c r="BL2774" i="3"/>
  <c r="BL2775" i="3"/>
  <c r="BL2776" i="3"/>
  <c r="BL2777" i="3"/>
  <c r="BL2778" i="3"/>
  <c r="BL2779" i="3"/>
  <c r="BL2780" i="3"/>
  <c r="BL2781" i="3"/>
  <c r="BL2782" i="3"/>
  <c r="BL2783" i="3"/>
  <c r="BL2784" i="3"/>
  <c r="BL2785" i="3"/>
  <c r="BL2786" i="3"/>
  <c r="BL2787" i="3"/>
  <c r="BL2788" i="3"/>
  <c r="BL2789" i="3"/>
  <c r="BL2790" i="3"/>
  <c r="BL2791" i="3"/>
  <c r="BL2792" i="3"/>
  <c r="BL2793" i="3"/>
  <c r="BL2794" i="3"/>
  <c r="BL2795" i="3"/>
  <c r="BL2796" i="3"/>
  <c r="BL2797" i="3"/>
  <c r="BL2798" i="3"/>
  <c r="BL2799" i="3"/>
  <c r="BL2800" i="3"/>
  <c r="BL2801" i="3"/>
  <c r="BL2802" i="3"/>
  <c r="BL2803" i="3"/>
  <c r="BL2804" i="3"/>
  <c r="BL2805" i="3"/>
  <c r="BL2806" i="3"/>
  <c r="BL2807" i="3"/>
  <c r="BL2808" i="3"/>
  <c r="BL2809" i="3"/>
  <c r="BL2810" i="3"/>
  <c r="BL2811" i="3"/>
  <c r="BL2812" i="3"/>
  <c r="BL2813" i="3"/>
  <c r="BL2814" i="3"/>
  <c r="BL2815" i="3"/>
  <c r="BL2816" i="3"/>
  <c r="BL2817" i="3"/>
  <c r="BL2818" i="3"/>
  <c r="BL2819" i="3"/>
  <c r="BL2820" i="3"/>
  <c r="BL2821" i="3"/>
  <c r="BL2822" i="3"/>
  <c r="BL2823" i="3"/>
  <c r="BL2824" i="3"/>
  <c r="BL2825" i="3"/>
  <c r="BL2826" i="3"/>
  <c r="BL2827" i="3"/>
  <c r="BL2828" i="3"/>
  <c r="BL2829" i="3"/>
  <c r="BL2830" i="3"/>
  <c r="BL2831" i="3"/>
  <c r="BL2832" i="3"/>
  <c r="BL2833" i="3"/>
  <c r="BL2834" i="3"/>
  <c r="BL2835" i="3"/>
  <c r="BL2836" i="3"/>
  <c r="BL2837" i="3"/>
  <c r="BL2838" i="3"/>
  <c r="BL2839" i="3"/>
  <c r="BL2840" i="3"/>
  <c r="BL2841" i="3"/>
  <c r="BL2842" i="3"/>
  <c r="BL2843" i="3"/>
  <c r="BL2844" i="3"/>
  <c r="BL2845" i="3"/>
  <c r="BL2846" i="3"/>
  <c r="BL2847" i="3"/>
  <c r="BL2848" i="3"/>
  <c r="BL2849" i="3"/>
  <c r="BL2850" i="3"/>
  <c r="BL2851" i="3"/>
  <c r="BL2852" i="3"/>
  <c r="BL2853" i="3"/>
  <c r="BL2854" i="3"/>
  <c r="BL2855" i="3"/>
  <c r="BL2856" i="3"/>
  <c r="BL2857" i="3"/>
  <c r="BL2858" i="3"/>
  <c r="BL2859" i="3"/>
  <c r="BL2860" i="3"/>
  <c r="BL2861" i="3"/>
  <c r="BL2862" i="3"/>
  <c r="BL2863" i="3"/>
  <c r="BL2864" i="3"/>
  <c r="BL2865" i="3"/>
  <c r="BL2866" i="3"/>
  <c r="BL2867" i="3"/>
  <c r="BL2868" i="3"/>
  <c r="BL2869" i="3"/>
  <c r="BL2870" i="3"/>
  <c r="BL2871" i="3"/>
  <c r="BL2872" i="3"/>
  <c r="BL2873" i="3"/>
  <c r="BL2874" i="3"/>
  <c r="BL2875" i="3"/>
  <c r="BL2876" i="3"/>
  <c r="BL2877" i="3"/>
  <c r="BL2878" i="3"/>
  <c r="BL2879" i="3"/>
  <c r="BL2880" i="3"/>
  <c r="BL2881" i="3"/>
  <c r="BL2882" i="3"/>
  <c r="BL2883" i="3"/>
  <c r="BL2884" i="3"/>
  <c r="BL2885" i="3"/>
  <c r="BL2886" i="3"/>
  <c r="BL2887" i="3"/>
  <c r="BL2888" i="3"/>
  <c r="BL2889" i="3"/>
  <c r="BL2890" i="3"/>
  <c r="BL2891" i="3"/>
  <c r="BL2892" i="3"/>
  <c r="BL2893" i="3"/>
  <c r="BL2894" i="3"/>
  <c r="BL2895" i="3"/>
  <c r="BL2896" i="3"/>
  <c r="BL2897" i="3"/>
  <c r="BL2898" i="3"/>
  <c r="BL2899" i="3"/>
  <c r="BL2900" i="3"/>
  <c r="BL2901" i="3"/>
  <c r="BL2902" i="3"/>
  <c r="BL2903" i="3"/>
  <c r="BL2904" i="3"/>
  <c r="BL2905" i="3"/>
  <c r="BL2906" i="3"/>
  <c r="BL2907" i="3"/>
  <c r="BL2908" i="3"/>
  <c r="BL2909" i="3"/>
  <c r="BL2910" i="3"/>
  <c r="BL2911" i="3"/>
  <c r="BL2912" i="3"/>
  <c r="BL2913" i="3"/>
  <c r="BL2914" i="3"/>
  <c r="BL2915" i="3"/>
  <c r="BL2916" i="3"/>
  <c r="BL2917" i="3"/>
  <c r="BL2918" i="3"/>
  <c r="BL2919" i="3"/>
  <c r="BL2920" i="3"/>
  <c r="BL2921" i="3"/>
  <c r="BL2922" i="3"/>
  <c r="BL2923" i="3"/>
  <c r="BL2924" i="3"/>
  <c r="BL2925" i="3"/>
  <c r="BL2926" i="3"/>
  <c r="BL2927" i="3"/>
  <c r="BL2928" i="3"/>
  <c r="BL2929" i="3"/>
  <c r="BL2930" i="3"/>
  <c r="BL2931" i="3"/>
  <c r="BL2932" i="3"/>
  <c r="BL2933" i="3"/>
  <c r="BL2934" i="3"/>
  <c r="BL2935" i="3"/>
  <c r="BL2936" i="3"/>
  <c r="BL2937" i="3"/>
  <c r="BL2938" i="3"/>
  <c r="BL2939" i="3"/>
  <c r="BL2940" i="3"/>
  <c r="BL2941" i="3"/>
  <c r="BL2942" i="3"/>
  <c r="BL2943" i="3"/>
  <c r="BL2944" i="3"/>
  <c r="BL2945" i="3"/>
  <c r="BL2946" i="3"/>
  <c r="BL2947" i="3"/>
  <c r="BL2948" i="3"/>
  <c r="BL2949" i="3"/>
  <c r="BL2950" i="3"/>
  <c r="BL2951" i="3"/>
  <c r="BL2952" i="3"/>
  <c r="BL2953" i="3"/>
  <c r="BL2954" i="3"/>
  <c r="BL2955" i="3"/>
  <c r="BL2956" i="3"/>
  <c r="BL2957" i="3"/>
  <c r="BL2958" i="3"/>
  <c r="BL2959" i="3"/>
  <c r="BL2960" i="3"/>
  <c r="BL2961" i="3"/>
  <c r="BL2962" i="3"/>
  <c r="BL2963" i="3"/>
  <c r="BL2964" i="3"/>
  <c r="BL2965" i="3"/>
  <c r="BL2966" i="3"/>
  <c r="BL2967" i="3"/>
  <c r="BL2968" i="3"/>
  <c r="BL2969" i="3"/>
  <c r="BL2970" i="3"/>
  <c r="BL2971" i="3"/>
  <c r="BL2972" i="3"/>
  <c r="BL2973" i="3"/>
  <c r="BL2974" i="3"/>
  <c r="BL2975" i="3"/>
  <c r="BL2976" i="3"/>
  <c r="BL2977" i="3"/>
  <c r="BL2978" i="3"/>
  <c r="BL2979" i="3"/>
  <c r="BL2980" i="3"/>
  <c r="BL2981" i="3"/>
  <c r="BL2982" i="3"/>
  <c r="BL2983" i="3"/>
  <c r="BL2984" i="3"/>
  <c r="BL2985" i="3"/>
  <c r="BL2986" i="3"/>
  <c r="BL2987" i="3"/>
  <c r="BL2988" i="3"/>
  <c r="BL2989" i="3"/>
  <c r="BL2990" i="3"/>
  <c r="BL2991" i="3"/>
  <c r="BL2992" i="3"/>
  <c r="BL2993" i="3"/>
  <c r="BL2994" i="3"/>
  <c r="BL2995" i="3"/>
  <c r="BL2996" i="3"/>
  <c r="BL2997" i="3"/>
  <c r="BL2998" i="3"/>
  <c r="BL2999" i="3"/>
  <c r="BL3000" i="3"/>
  <c r="BL3001" i="3"/>
  <c r="BL3002" i="3"/>
  <c r="BL3003" i="3"/>
  <c r="BL3004" i="3"/>
  <c r="BL3005" i="3"/>
  <c r="BL3006" i="3"/>
  <c r="BL3007" i="3"/>
  <c r="BL3008" i="3"/>
  <c r="BL3009" i="3"/>
  <c r="BL3010" i="3"/>
  <c r="BL3011" i="3"/>
  <c r="BL3012" i="3"/>
  <c r="BL3013" i="3"/>
  <c r="BL3014" i="3"/>
  <c r="BL3015" i="3"/>
  <c r="BL3016" i="3"/>
  <c r="BL3017" i="3"/>
  <c r="BL3018" i="3"/>
  <c r="BL3019" i="3"/>
  <c r="BL3020" i="3"/>
  <c r="BL3021" i="3"/>
  <c r="BL3022" i="3"/>
  <c r="BL3023" i="3"/>
  <c r="BL3024" i="3"/>
  <c r="BL3025" i="3"/>
  <c r="BL3026" i="3"/>
  <c r="BL3027" i="3"/>
  <c r="BL3028" i="3"/>
  <c r="BL3029" i="3"/>
  <c r="BL3030" i="3"/>
  <c r="BL3031" i="3"/>
  <c r="BL3032" i="3"/>
  <c r="BL3033" i="3"/>
  <c r="BL3034" i="3"/>
  <c r="BL3035" i="3"/>
  <c r="BL3036" i="3"/>
  <c r="BL3037" i="3"/>
  <c r="BL3038" i="3"/>
  <c r="BL3039" i="3"/>
  <c r="BL3040" i="3"/>
  <c r="BL3041" i="3"/>
  <c r="BL3042" i="3"/>
  <c r="BL3043" i="3"/>
  <c r="BL3044" i="3"/>
  <c r="BL3045" i="3"/>
  <c r="BL3046" i="3"/>
  <c r="BL3047" i="3"/>
  <c r="BL3048" i="3"/>
  <c r="BL3049" i="3"/>
  <c r="BL3050" i="3"/>
  <c r="BL3051" i="3"/>
  <c r="BL3052" i="3"/>
  <c r="BL3053" i="3"/>
  <c r="BL3054" i="3"/>
  <c r="BL3055" i="3"/>
  <c r="BL3056" i="3"/>
  <c r="BL3057" i="3"/>
  <c r="BL3058" i="3"/>
  <c r="BL3059" i="3"/>
  <c r="BL3060" i="3"/>
  <c r="BL3061" i="3"/>
  <c r="BL3062" i="3"/>
  <c r="BL3063" i="3"/>
  <c r="BL3064" i="3"/>
  <c r="BL3065" i="3"/>
  <c r="BL3066" i="3"/>
  <c r="BL3067" i="3"/>
  <c r="BL3068" i="3"/>
  <c r="BL3069" i="3"/>
  <c r="BL3070" i="3"/>
  <c r="BL3071" i="3"/>
  <c r="BL3072" i="3"/>
  <c r="BL3073" i="3"/>
  <c r="BL3074" i="3"/>
  <c r="BL3075" i="3"/>
  <c r="BL3076" i="3"/>
  <c r="BL3077" i="3"/>
  <c r="BL3078" i="3"/>
  <c r="BL3079" i="3"/>
  <c r="BL3080" i="3"/>
  <c r="BL3081" i="3"/>
  <c r="BL3082" i="3"/>
  <c r="BL3083" i="3"/>
  <c r="BL3084" i="3"/>
  <c r="BL3085" i="3"/>
  <c r="BL3086" i="3"/>
  <c r="BL3087" i="3"/>
  <c r="BL3088" i="3"/>
  <c r="BL3089" i="3"/>
  <c r="BL3090" i="3"/>
  <c r="BL3091" i="3"/>
  <c r="BL3092" i="3"/>
  <c r="BL3093" i="3"/>
  <c r="BL3094" i="3"/>
  <c r="BL3095" i="3"/>
  <c r="BL3096" i="3"/>
  <c r="BL3097" i="3"/>
  <c r="BL3098" i="3"/>
  <c r="BL3099" i="3"/>
  <c r="BL3100" i="3"/>
  <c r="BL3101" i="3"/>
  <c r="BL3102" i="3"/>
  <c r="BL3103" i="3"/>
  <c r="BL3104" i="3"/>
  <c r="BL3105" i="3"/>
  <c r="BL3106" i="3"/>
  <c r="BL3107" i="3"/>
  <c r="BL3108" i="3"/>
  <c r="BL3109" i="3"/>
  <c r="BL3110" i="3"/>
  <c r="BL3111" i="3"/>
  <c r="BL3112" i="3"/>
  <c r="BL3113" i="3"/>
  <c r="BL3114" i="3"/>
  <c r="BL3115" i="3"/>
  <c r="BL3116" i="3"/>
  <c r="BL3117" i="3"/>
  <c r="BL3118" i="3"/>
  <c r="BL3119" i="3"/>
  <c r="BL3120" i="3"/>
  <c r="BL3121" i="3"/>
  <c r="BL3122" i="3"/>
  <c r="BL3123" i="3"/>
  <c r="BL3124" i="3"/>
  <c r="BL3125" i="3"/>
  <c r="BL3126" i="3"/>
  <c r="BL3127" i="3"/>
  <c r="BL3128" i="3"/>
  <c r="BL3129" i="3"/>
  <c r="BL3130" i="3"/>
  <c r="BL3131" i="3"/>
  <c r="BL3132" i="3"/>
  <c r="BL3133" i="3"/>
  <c r="BL3134" i="3"/>
  <c r="BL3135" i="3"/>
  <c r="BL3136" i="3"/>
  <c r="BL3137" i="3"/>
  <c r="BL3138" i="3"/>
  <c r="BL3139" i="3"/>
  <c r="BL3140" i="3"/>
  <c r="BL3141" i="3"/>
  <c r="BL3142" i="3"/>
  <c r="BL3143" i="3"/>
  <c r="BL3144" i="3"/>
  <c r="BL3145" i="3"/>
  <c r="BL3146" i="3"/>
  <c r="BL3147" i="3"/>
  <c r="BL3148" i="3"/>
  <c r="BL3149" i="3"/>
  <c r="BL3150" i="3"/>
  <c r="BL3151" i="3"/>
  <c r="BL3152" i="3"/>
  <c r="BL3153" i="3"/>
  <c r="BL3154" i="3"/>
  <c r="BL3155" i="3"/>
  <c r="BL3156" i="3"/>
  <c r="BL3157" i="3"/>
  <c r="BL3158" i="3"/>
  <c r="BL3159" i="3"/>
  <c r="BL3160" i="3"/>
  <c r="BL3161" i="3"/>
  <c r="BL3162" i="3"/>
  <c r="BL3163" i="3"/>
  <c r="BL3164" i="3"/>
  <c r="BL3165" i="3"/>
  <c r="BL3166" i="3"/>
  <c r="BL3167" i="3"/>
  <c r="BL3168" i="3"/>
  <c r="BL3169" i="3"/>
  <c r="BL3170" i="3"/>
  <c r="BL3171" i="3"/>
  <c r="BL3172" i="3"/>
  <c r="BL3173" i="3"/>
  <c r="BL3174" i="3"/>
  <c r="BL3175" i="3"/>
  <c r="BL3176" i="3"/>
  <c r="BL3177" i="3"/>
  <c r="BL3178" i="3"/>
  <c r="BL3179" i="3"/>
  <c r="BL3180" i="3"/>
  <c r="BL3181" i="3"/>
  <c r="BL3182" i="3"/>
  <c r="BL3183" i="3"/>
  <c r="BL3184" i="3"/>
  <c r="BL3185" i="3"/>
  <c r="BL3186" i="3"/>
  <c r="BL3187" i="3"/>
  <c r="BL3188" i="3"/>
  <c r="BL3189" i="3"/>
  <c r="BL3190" i="3"/>
  <c r="BL3191" i="3"/>
  <c r="BL3192" i="3"/>
  <c r="BL3193" i="3"/>
  <c r="BL3194" i="3"/>
  <c r="BL3195" i="3"/>
  <c r="BL3196" i="3"/>
  <c r="BL3197" i="3"/>
  <c r="BL3198" i="3"/>
  <c r="BL3199" i="3"/>
  <c r="BL3200" i="3"/>
  <c r="BL3201" i="3"/>
  <c r="BL3202" i="3"/>
  <c r="BL3203" i="3"/>
  <c r="BL3204" i="3"/>
  <c r="BL3205" i="3"/>
  <c r="BL3206" i="3"/>
  <c r="BL3207" i="3"/>
  <c r="BL3208" i="3"/>
  <c r="BL3209" i="3"/>
  <c r="BL3210" i="3"/>
  <c r="BL3211" i="3"/>
  <c r="BL3212" i="3"/>
  <c r="BL3213" i="3"/>
  <c r="BL3214" i="3"/>
  <c r="BL3215" i="3"/>
  <c r="BL3216" i="3"/>
  <c r="BL3217" i="3"/>
  <c r="BL3218" i="3"/>
  <c r="BL3219" i="3"/>
  <c r="BL3220" i="3"/>
  <c r="BL3221" i="3"/>
  <c r="BL3222" i="3"/>
  <c r="BL3223" i="3"/>
  <c r="BL3224" i="3"/>
  <c r="BL3225" i="3"/>
  <c r="BL3226" i="3"/>
  <c r="BL3227" i="3"/>
  <c r="BL3228" i="3"/>
  <c r="BL3229" i="3"/>
  <c r="BL3230" i="3"/>
  <c r="BL3231" i="3"/>
  <c r="BL3232" i="3"/>
  <c r="BL3233" i="3"/>
  <c r="BL3234" i="3"/>
  <c r="BL3235" i="3"/>
  <c r="BL3236" i="3"/>
  <c r="BL3237" i="3"/>
  <c r="BL3238" i="3"/>
  <c r="BL3239" i="3"/>
  <c r="BL3240" i="3"/>
  <c r="BL3241" i="3"/>
  <c r="BL3242" i="3"/>
  <c r="BL3243" i="3"/>
  <c r="BL3244" i="3"/>
  <c r="BL3245" i="3"/>
  <c r="BL3246" i="3"/>
  <c r="BL3247" i="3"/>
  <c r="BL3248" i="3"/>
  <c r="BL3249" i="3"/>
  <c r="BL3250" i="3"/>
  <c r="BL3251" i="3"/>
  <c r="BL3252" i="3"/>
  <c r="BL3253" i="3"/>
  <c r="BL3254" i="3"/>
  <c r="BL3255" i="3"/>
  <c r="BL3256" i="3"/>
  <c r="BL3257" i="3"/>
  <c r="BL3258" i="3"/>
  <c r="BL3259" i="3"/>
  <c r="BL3260" i="3"/>
  <c r="BL3" i="3"/>
  <c r="BK3" i="3"/>
  <c r="BJ3" i="3"/>
  <c r="BK4" i="3"/>
  <c r="BK5" i="3"/>
  <c r="BK6" i="3"/>
  <c r="BK7" i="3"/>
  <c r="BK8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5" i="3"/>
  <c r="BK56" i="3"/>
  <c r="BK57" i="3"/>
  <c r="BK58" i="3"/>
  <c r="BK59" i="3"/>
  <c r="BK60" i="3"/>
  <c r="BK61" i="3"/>
  <c r="BK62" i="3"/>
  <c r="BK63" i="3"/>
  <c r="BK64" i="3"/>
  <c r="BK65" i="3"/>
  <c r="BK66" i="3"/>
  <c r="BK67" i="3"/>
  <c r="BK68" i="3"/>
  <c r="BK69" i="3"/>
  <c r="BK70" i="3"/>
  <c r="BK71" i="3"/>
  <c r="BK72" i="3"/>
  <c r="BK73" i="3"/>
  <c r="BK74" i="3"/>
  <c r="BK75" i="3"/>
  <c r="BK76" i="3"/>
  <c r="BK77" i="3"/>
  <c r="BK78" i="3"/>
  <c r="BK79" i="3"/>
  <c r="BK80" i="3"/>
  <c r="BK81" i="3"/>
  <c r="BK82" i="3"/>
  <c r="BK83" i="3"/>
  <c r="BK84" i="3"/>
  <c r="BK85" i="3"/>
  <c r="BK86" i="3"/>
  <c r="BK87" i="3"/>
  <c r="BK88" i="3"/>
  <c r="BK89" i="3"/>
  <c r="BK90" i="3"/>
  <c r="BK91" i="3"/>
  <c r="BK92" i="3"/>
  <c r="BK93" i="3"/>
  <c r="BK94" i="3"/>
  <c r="BK95" i="3"/>
  <c r="BK96" i="3"/>
  <c r="BK97" i="3"/>
  <c r="BK98" i="3"/>
  <c r="BK99" i="3"/>
  <c r="BK100" i="3"/>
  <c r="BK101" i="3"/>
  <c r="BK102" i="3"/>
  <c r="BK103" i="3"/>
  <c r="BK104" i="3"/>
  <c r="BK105" i="3"/>
  <c r="BK106" i="3"/>
  <c r="BK107" i="3"/>
  <c r="BK108" i="3"/>
  <c r="BK109" i="3"/>
  <c r="BK110" i="3"/>
  <c r="BK111" i="3"/>
  <c r="BK112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0" i="3"/>
  <c r="BK141" i="3"/>
  <c r="BK142" i="3"/>
  <c r="BK143" i="3"/>
  <c r="BK144" i="3"/>
  <c r="BK145" i="3"/>
  <c r="BK146" i="3"/>
  <c r="BK147" i="3"/>
  <c r="BK148" i="3"/>
  <c r="BK149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69" i="3"/>
  <c r="BK170" i="3"/>
  <c r="BK171" i="3"/>
  <c r="BK172" i="3"/>
  <c r="BK173" i="3"/>
  <c r="BK174" i="3"/>
  <c r="BK175" i="3"/>
  <c r="BK176" i="3"/>
  <c r="BK177" i="3"/>
  <c r="BK178" i="3"/>
  <c r="BK179" i="3"/>
  <c r="BK180" i="3"/>
  <c r="BK181" i="3"/>
  <c r="BK182" i="3"/>
  <c r="BK183" i="3"/>
  <c r="BK184" i="3"/>
  <c r="BK185" i="3"/>
  <c r="BK186" i="3"/>
  <c r="BK187" i="3"/>
  <c r="BK188" i="3"/>
  <c r="BK189" i="3"/>
  <c r="BK190" i="3"/>
  <c r="BK191" i="3"/>
  <c r="BK192" i="3"/>
  <c r="BK193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206" i="3"/>
  <c r="BK207" i="3"/>
  <c r="BK208" i="3"/>
  <c r="BK209" i="3"/>
  <c r="BK210" i="3"/>
  <c r="BK211" i="3"/>
  <c r="BK212" i="3"/>
  <c r="BK213" i="3"/>
  <c r="BK214" i="3"/>
  <c r="BK215" i="3"/>
  <c r="BK216" i="3"/>
  <c r="BK217" i="3"/>
  <c r="BK218" i="3"/>
  <c r="BK219" i="3"/>
  <c r="BK220" i="3"/>
  <c r="BK221" i="3"/>
  <c r="BK222" i="3"/>
  <c r="BK223" i="3"/>
  <c r="BK224" i="3"/>
  <c r="BK225" i="3"/>
  <c r="BK226" i="3"/>
  <c r="BK227" i="3"/>
  <c r="BK228" i="3"/>
  <c r="BK229" i="3"/>
  <c r="BK230" i="3"/>
  <c r="BK231" i="3"/>
  <c r="BK232" i="3"/>
  <c r="BK233" i="3"/>
  <c r="BK234" i="3"/>
  <c r="BK235" i="3"/>
  <c r="BK236" i="3"/>
  <c r="BK237" i="3"/>
  <c r="BK238" i="3"/>
  <c r="BK239" i="3"/>
  <c r="BK240" i="3"/>
  <c r="BK241" i="3"/>
  <c r="BK242" i="3"/>
  <c r="BK243" i="3"/>
  <c r="BK244" i="3"/>
  <c r="BK245" i="3"/>
  <c r="BK246" i="3"/>
  <c r="BK247" i="3"/>
  <c r="BK248" i="3"/>
  <c r="BK249" i="3"/>
  <c r="BK250" i="3"/>
  <c r="BK251" i="3"/>
  <c r="BK252" i="3"/>
  <c r="BK253" i="3"/>
  <c r="BK254" i="3"/>
  <c r="BK255" i="3"/>
  <c r="BK256" i="3"/>
  <c r="BK257" i="3"/>
  <c r="BK258" i="3"/>
  <c r="BK259" i="3"/>
  <c r="BK260" i="3"/>
  <c r="BK261" i="3"/>
  <c r="BK262" i="3"/>
  <c r="BK263" i="3"/>
  <c r="BK264" i="3"/>
  <c r="BK265" i="3"/>
  <c r="BK266" i="3"/>
  <c r="BK267" i="3"/>
  <c r="BK268" i="3"/>
  <c r="BK269" i="3"/>
  <c r="BK270" i="3"/>
  <c r="BK271" i="3"/>
  <c r="BK272" i="3"/>
  <c r="BK273" i="3"/>
  <c r="BK274" i="3"/>
  <c r="BK275" i="3"/>
  <c r="BK276" i="3"/>
  <c r="BK277" i="3"/>
  <c r="BK278" i="3"/>
  <c r="BK279" i="3"/>
  <c r="BK280" i="3"/>
  <c r="BK281" i="3"/>
  <c r="BK282" i="3"/>
  <c r="BK283" i="3"/>
  <c r="BK284" i="3"/>
  <c r="BK285" i="3"/>
  <c r="BK286" i="3"/>
  <c r="BK287" i="3"/>
  <c r="BK288" i="3"/>
  <c r="BK289" i="3"/>
  <c r="BK290" i="3"/>
  <c r="BK291" i="3"/>
  <c r="BK292" i="3"/>
  <c r="BK293" i="3"/>
  <c r="BK294" i="3"/>
  <c r="BK295" i="3"/>
  <c r="BK296" i="3"/>
  <c r="BK297" i="3"/>
  <c r="BK298" i="3"/>
  <c r="BK299" i="3"/>
  <c r="BK300" i="3"/>
  <c r="BK301" i="3"/>
  <c r="BK302" i="3"/>
  <c r="BK303" i="3"/>
  <c r="BK304" i="3"/>
  <c r="BK305" i="3"/>
  <c r="BK306" i="3"/>
  <c r="BK307" i="3"/>
  <c r="BK308" i="3"/>
  <c r="BK309" i="3"/>
  <c r="BK310" i="3"/>
  <c r="BK311" i="3"/>
  <c r="BK312" i="3"/>
  <c r="BK313" i="3"/>
  <c r="BK314" i="3"/>
  <c r="BK315" i="3"/>
  <c r="BK316" i="3"/>
  <c r="BK317" i="3"/>
  <c r="BK318" i="3"/>
  <c r="BK319" i="3"/>
  <c r="BK320" i="3"/>
  <c r="BK321" i="3"/>
  <c r="BK322" i="3"/>
  <c r="BK323" i="3"/>
  <c r="BK324" i="3"/>
  <c r="BK325" i="3"/>
  <c r="BK326" i="3"/>
  <c r="BK327" i="3"/>
  <c r="BK328" i="3"/>
  <c r="BK329" i="3"/>
  <c r="BK330" i="3"/>
  <c r="BK331" i="3"/>
  <c r="BK332" i="3"/>
  <c r="BK333" i="3"/>
  <c r="BK334" i="3"/>
  <c r="BK335" i="3"/>
  <c r="BK336" i="3"/>
  <c r="BK337" i="3"/>
  <c r="BK338" i="3"/>
  <c r="BK339" i="3"/>
  <c r="BK340" i="3"/>
  <c r="BK341" i="3"/>
  <c r="BK342" i="3"/>
  <c r="BK343" i="3"/>
  <c r="BK344" i="3"/>
  <c r="BK345" i="3"/>
  <c r="BK346" i="3"/>
  <c r="BK347" i="3"/>
  <c r="BK348" i="3"/>
  <c r="BK349" i="3"/>
  <c r="BK350" i="3"/>
  <c r="BK351" i="3"/>
  <c r="BK352" i="3"/>
  <c r="BK353" i="3"/>
  <c r="BK354" i="3"/>
  <c r="BK355" i="3"/>
  <c r="BK356" i="3"/>
  <c r="BK357" i="3"/>
  <c r="BK358" i="3"/>
  <c r="BK359" i="3"/>
  <c r="BK360" i="3"/>
  <c r="BK361" i="3"/>
  <c r="BK362" i="3"/>
  <c r="BK363" i="3"/>
  <c r="BK364" i="3"/>
  <c r="BK365" i="3"/>
  <c r="BK366" i="3"/>
  <c r="BK367" i="3"/>
  <c r="BK368" i="3"/>
  <c r="BK369" i="3"/>
  <c r="BK370" i="3"/>
  <c r="BK371" i="3"/>
  <c r="BK372" i="3"/>
  <c r="BK373" i="3"/>
  <c r="BK374" i="3"/>
  <c r="BK375" i="3"/>
  <c r="BK376" i="3"/>
  <c r="BK377" i="3"/>
  <c r="BK378" i="3"/>
  <c r="BK379" i="3"/>
  <c r="BK380" i="3"/>
  <c r="BK381" i="3"/>
  <c r="BK382" i="3"/>
  <c r="BK383" i="3"/>
  <c r="BK384" i="3"/>
  <c r="BK385" i="3"/>
  <c r="BK386" i="3"/>
  <c r="BK387" i="3"/>
  <c r="BK388" i="3"/>
  <c r="BK389" i="3"/>
  <c r="BK390" i="3"/>
  <c r="BK391" i="3"/>
  <c r="BK392" i="3"/>
  <c r="BK393" i="3"/>
  <c r="BK394" i="3"/>
  <c r="BK395" i="3"/>
  <c r="BK396" i="3"/>
  <c r="BK397" i="3"/>
  <c r="BK398" i="3"/>
  <c r="BK399" i="3"/>
  <c r="BK400" i="3"/>
  <c r="BK401" i="3"/>
  <c r="BK402" i="3"/>
  <c r="BK403" i="3"/>
  <c r="BK404" i="3"/>
  <c r="BK405" i="3"/>
  <c r="BK406" i="3"/>
  <c r="BK407" i="3"/>
  <c r="BK408" i="3"/>
  <c r="BK409" i="3"/>
  <c r="BK410" i="3"/>
  <c r="BK411" i="3"/>
  <c r="BK412" i="3"/>
  <c r="BK413" i="3"/>
  <c r="BK414" i="3"/>
  <c r="BK415" i="3"/>
  <c r="BK416" i="3"/>
  <c r="BK417" i="3"/>
  <c r="BK418" i="3"/>
  <c r="BK419" i="3"/>
  <c r="BK420" i="3"/>
  <c r="BK421" i="3"/>
  <c r="BK422" i="3"/>
  <c r="BK423" i="3"/>
  <c r="BK424" i="3"/>
  <c r="BK425" i="3"/>
  <c r="BK426" i="3"/>
  <c r="BK427" i="3"/>
  <c r="BK428" i="3"/>
  <c r="BK429" i="3"/>
  <c r="BK430" i="3"/>
  <c r="BK431" i="3"/>
  <c r="BK432" i="3"/>
  <c r="BK433" i="3"/>
  <c r="BK434" i="3"/>
  <c r="BK435" i="3"/>
  <c r="BK436" i="3"/>
  <c r="BK437" i="3"/>
  <c r="BK438" i="3"/>
  <c r="BK439" i="3"/>
  <c r="BK440" i="3"/>
  <c r="BK441" i="3"/>
  <c r="BK442" i="3"/>
  <c r="BK443" i="3"/>
  <c r="BK444" i="3"/>
  <c r="BK445" i="3"/>
  <c r="BK446" i="3"/>
  <c r="BK447" i="3"/>
  <c r="BK448" i="3"/>
  <c r="BK449" i="3"/>
  <c r="BK450" i="3"/>
  <c r="BK451" i="3"/>
  <c r="BK452" i="3"/>
  <c r="BK453" i="3"/>
  <c r="BK454" i="3"/>
  <c r="BK455" i="3"/>
  <c r="BK456" i="3"/>
  <c r="BK457" i="3"/>
  <c r="BK458" i="3"/>
  <c r="BK459" i="3"/>
  <c r="BK460" i="3"/>
  <c r="BK461" i="3"/>
  <c r="BK462" i="3"/>
  <c r="BK463" i="3"/>
  <c r="BK464" i="3"/>
  <c r="BK465" i="3"/>
  <c r="BK466" i="3"/>
  <c r="BK467" i="3"/>
  <c r="BK468" i="3"/>
  <c r="BK469" i="3"/>
  <c r="BK470" i="3"/>
  <c r="BK471" i="3"/>
  <c r="BK472" i="3"/>
  <c r="BK473" i="3"/>
  <c r="BK474" i="3"/>
  <c r="BK475" i="3"/>
  <c r="BK476" i="3"/>
  <c r="BK477" i="3"/>
  <c r="BK478" i="3"/>
  <c r="BK479" i="3"/>
  <c r="BK480" i="3"/>
  <c r="BK481" i="3"/>
  <c r="BK482" i="3"/>
  <c r="BK483" i="3"/>
  <c r="BK484" i="3"/>
  <c r="BK485" i="3"/>
  <c r="BK486" i="3"/>
  <c r="BK487" i="3"/>
  <c r="BK488" i="3"/>
  <c r="BK489" i="3"/>
  <c r="BK490" i="3"/>
  <c r="BK491" i="3"/>
  <c r="BK492" i="3"/>
  <c r="BK493" i="3"/>
  <c r="BK494" i="3"/>
  <c r="BK495" i="3"/>
  <c r="BK496" i="3"/>
  <c r="BK497" i="3"/>
  <c r="BK498" i="3"/>
  <c r="BK499" i="3"/>
  <c r="BK500" i="3"/>
  <c r="BK501" i="3"/>
  <c r="BK502" i="3"/>
  <c r="BK503" i="3"/>
  <c r="BK504" i="3"/>
  <c r="BK505" i="3"/>
  <c r="BK506" i="3"/>
  <c r="BK507" i="3"/>
  <c r="BK508" i="3"/>
  <c r="BK509" i="3"/>
  <c r="BK510" i="3"/>
  <c r="BK511" i="3"/>
  <c r="BK512" i="3"/>
  <c r="BK513" i="3"/>
  <c r="BK514" i="3"/>
  <c r="BK515" i="3"/>
  <c r="BK516" i="3"/>
  <c r="BK517" i="3"/>
  <c r="BK518" i="3"/>
  <c r="BK519" i="3"/>
  <c r="BK520" i="3"/>
  <c r="BK521" i="3"/>
  <c r="BK522" i="3"/>
  <c r="BK523" i="3"/>
  <c r="BK524" i="3"/>
  <c r="BK525" i="3"/>
  <c r="BK526" i="3"/>
  <c r="BK527" i="3"/>
  <c r="BK528" i="3"/>
  <c r="BK529" i="3"/>
  <c r="BK530" i="3"/>
  <c r="BK531" i="3"/>
  <c r="BK532" i="3"/>
  <c r="BK533" i="3"/>
  <c r="BK534" i="3"/>
  <c r="BK535" i="3"/>
  <c r="BK536" i="3"/>
  <c r="BK537" i="3"/>
  <c r="BK538" i="3"/>
  <c r="BK539" i="3"/>
  <c r="BK540" i="3"/>
  <c r="BK541" i="3"/>
  <c r="BK542" i="3"/>
  <c r="BK543" i="3"/>
  <c r="BK544" i="3"/>
  <c r="BK545" i="3"/>
  <c r="BK546" i="3"/>
  <c r="BK547" i="3"/>
  <c r="BK548" i="3"/>
  <c r="BK549" i="3"/>
  <c r="BK550" i="3"/>
  <c r="BK551" i="3"/>
  <c r="BK552" i="3"/>
  <c r="BK553" i="3"/>
  <c r="BK554" i="3"/>
  <c r="BK555" i="3"/>
  <c r="BK556" i="3"/>
  <c r="BK557" i="3"/>
  <c r="BK558" i="3"/>
  <c r="BK559" i="3"/>
  <c r="BK560" i="3"/>
  <c r="BK561" i="3"/>
  <c r="BK562" i="3"/>
  <c r="BK563" i="3"/>
  <c r="BK564" i="3"/>
  <c r="BK565" i="3"/>
  <c r="BK566" i="3"/>
  <c r="BK567" i="3"/>
  <c r="BK568" i="3"/>
  <c r="BK569" i="3"/>
  <c r="BK570" i="3"/>
  <c r="BK571" i="3"/>
  <c r="BK572" i="3"/>
  <c r="BK573" i="3"/>
  <c r="BK574" i="3"/>
  <c r="BK575" i="3"/>
  <c r="BK576" i="3"/>
  <c r="BK577" i="3"/>
  <c r="BK578" i="3"/>
  <c r="BK579" i="3"/>
  <c r="BK580" i="3"/>
  <c r="BK581" i="3"/>
  <c r="BK582" i="3"/>
  <c r="BK583" i="3"/>
  <c r="BK584" i="3"/>
  <c r="BK585" i="3"/>
  <c r="BK586" i="3"/>
  <c r="BK587" i="3"/>
  <c r="BK588" i="3"/>
  <c r="BK589" i="3"/>
  <c r="BK590" i="3"/>
  <c r="BK591" i="3"/>
  <c r="BK592" i="3"/>
  <c r="BK593" i="3"/>
  <c r="BK594" i="3"/>
  <c r="BK595" i="3"/>
  <c r="BK596" i="3"/>
  <c r="BK597" i="3"/>
  <c r="BK598" i="3"/>
  <c r="BK599" i="3"/>
  <c r="BK600" i="3"/>
  <c r="BK601" i="3"/>
  <c r="BK602" i="3"/>
  <c r="BK603" i="3"/>
  <c r="BK604" i="3"/>
  <c r="BK605" i="3"/>
  <c r="BK606" i="3"/>
  <c r="BK607" i="3"/>
  <c r="BK608" i="3"/>
  <c r="BK609" i="3"/>
  <c r="BK610" i="3"/>
  <c r="BK611" i="3"/>
  <c r="BK612" i="3"/>
  <c r="BK613" i="3"/>
  <c r="BK614" i="3"/>
  <c r="BK615" i="3"/>
  <c r="BK616" i="3"/>
  <c r="BK617" i="3"/>
  <c r="BK618" i="3"/>
  <c r="BK619" i="3"/>
  <c r="BK620" i="3"/>
  <c r="BK621" i="3"/>
  <c r="BK622" i="3"/>
  <c r="BK623" i="3"/>
  <c r="BK624" i="3"/>
  <c r="BK625" i="3"/>
  <c r="BK626" i="3"/>
  <c r="BK627" i="3"/>
  <c r="BK628" i="3"/>
  <c r="BK629" i="3"/>
  <c r="BK630" i="3"/>
  <c r="BK631" i="3"/>
  <c r="BK632" i="3"/>
  <c r="BK633" i="3"/>
  <c r="BK634" i="3"/>
  <c r="BK635" i="3"/>
  <c r="BK636" i="3"/>
  <c r="BK637" i="3"/>
  <c r="BK638" i="3"/>
  <c r="BK639" i="3"/>
  <c r="BK640" i="3"/>
  <c r="BK641" i="3"/>
  <c r="BK642" i="3"/>
  <c r="BK643" i="3"/>
  <c r="BK644" i="3"/>
  <c r="BK645" i="3"/>
  <c r="BK646" i="3"/>
  <c r="BK647" i="3"/>
  <c r="BK648" i="3"/>
  <c r="BK649" i="3"/>
  <c r="BK650" i="3"/>
  <c r="BK651" i="3"/>
  <c r="BK652" i="3"/>
  <c r="BK653" i="3"/>
  <c r="BK654" i="3"/>
  <c r="BK655" i="3"/>
  <c r="BK656" i="3"/>
  <c r="BK657" i="3"/>
  <c r="BK658" i="3"/>
  <c r="BK659" i="3"/>
  <c r="BK660" i="3"/>
  <c r="BK661" i="3"/>
  <c r="BK662" i="3"/>
  <c r="BK663" i="3"/>
  <c r="BK664" i="3"/>
  <c r="BK665" i="3"/>
  <c r="BK666" i="3"/>
  <c r="BK667" i="3"/>
  <c r="BK668" i="3"/>
  <c r="BK669" i="3"/>
  <c r="BK670" i="3"/>
  <c r="BK671" i="3"/>
  <c r="BK672" i="3"/>
  <c r="BK673" i="3"/>
  <c r="BK674" i="3"/>
  <c r="BK675" i="3"/>
  <c r="BK676" i="3"/>
  <c r="BK677" i="3"/>
  <c r="BK678" i="3"/>
  <c r="BK679" i="3"/>
  <c r="BK680" i="3"/>
  <c r="BK681" i="3"/>
  <c r="BK682" i="3"/>
  <c r="BK683" i="3"/>
  <c r="BK684" i="3"/>
  <c r="BK685" i="3"/>
  <c r="BK686" i="3"/>
  <c r="BK687" i="3"/>
  <c r="BK688" i="3"/>
  <c r="BK689" i="3"/>
  <c r="BK690" i="3"/>
  <c r="BK691" i="3"/>
  <c r="BK692" i="3"/>
  <c r="BK693" i="3"/>
  <c r="BK694" i="3"/>
  <c r="BK695" i="3"/>
  <c r="BK696" i="3"/>
  <c r="BK697" i="3"/>
  <c r="BK698" i="3"/>
  <c r="BK699" i="3"/>
  <c r="BK700" i="3"/>
  <c r="BK701" i="3"/>
  <c r="BK702" i="3"/>
  <c r="BK703" i="3"/>
  <c r="BK704" i="3"/>
  <c r="BK705" i="3"/>
  <c r="BK706" i="3"/>
  <c r="BK707" i="3"/>
  <c r="BK708" i="3"/>
  <c r="BK709" i="3"/>
  <c r="BK710" i="3"/>
  <c r="BK711" i="3"/>
  <c r="BK712" i="3"/>
  <c r="BK713" i="3"/>
  <c r="BK714" i="3"/>
  <c r="BK715" i="3"/>
  <c r="BK716" i="3"/>
  <c r="BK717" i="3"/>
  <c r="BK718" i="3"/>
  <c r="BK719" i="3"/>
  <c r="BK720" i="3"/>
  <c r="BK721" i="3"/>
  <c r="BK722" i="3"/>
  <c r="BK723" i="3"/>
  <c r="BK724" i="3"/>
  <c r="BK725" i="3"/>
  <c r="BK726" i="3"/>
  <c r="BK727" i="3"/>
  <c r="BK728" i="3"/>
  <c r="BK729" i="3"/>
  <c r="BK730" i="3"/>
  <c r="BK731" i="3"/>
  <c r="BK732" i="3"/>
  <c r="BK733" i="3"/>
  <c r="BK734" i="3"/>
  <c r="BK735" i="3"/>
  <c r="BK736" i="3"/>
  <c r="BK737" i="3"/>
  <c r="BK738" i="3"/>
  <c r="BK739" i="3"/>
  <c r="BK740" i="3"/>
  <c r="BK741" i="3"/>
  <c r="BK742" i="3"/>
  <c r="BK743" i="3"/>
  <c r="BK744" i="3"/>
  <c r="BK745" i="3"/>
  <c r="BK746" i="3"/>
  <c r="BK747" i="3"/>
  <c r="BK748" i="3"/>
  <c r="BK749" i="3"/>
  <c r="BK750" i="3"/>
  <c r="BK751" i="3"/>
  <c r="BK752" i="3"/>
  <c r="BK753" i="3"/>
  <c r="BK754" i="3"/>
  <c r="BK755" i="3"/>
  <c r="BK756" i="3"/>
  <c r="BK757" i="3"/>
  <c r="BK758" i="3"/>
  <c r="BK759" i="3"/>
  <c r="BK760" i="3"/>
  <c r="BK761" i="3"/>
  <c r="BK762" i="3"/>
  <c r="BK763" i="3"/>
  <c r="BK764" i="3"/>
  <c r="BK765" i="3"/>
  <c r="BK766" i="3"/>
  <c r="BK767" i="3"/>
  <c r="BK768" i="3"/>
  <c r="BK769" i="3"/>
  <c r="BK770" i="3"/>
  <c r="BK771" i="3"/>
  <c r="BK772" i="3"/>
  <c r="BK773" i="3"/>
  <c r="BK774" i="3"/>
  <c r="BK775" i="3"/>
  <c r="BK776" i="3"/>
  <c r="BK777" i="3"/>
  <c r="BK778" i="3"/>
  <c r="BK779" i="3"/>
  <c r="BK780" i="3"/>
  <c r="BK781" i="3"/>
  <c r="BK782" i="3"/>
  <c r="BK783" i="3"/>
  <c r="BK784" i="3"/>
  <c r="BK785" i="3"/>
  <c r="BK786" i="3"/>
  <c r="BK787" i="3"/>
  <c r="BK788" i="3"/>
  <c r="BK789" i="3"/>
  <c r="BK790" i="3"/>
  <c r="BK791" i="3"/>
  <c r="BK792" i="3"/>
  <c r="BK793" i="3"/>
  <c r="BK794" i="3"/>
  <c r="BK795" i="3"/>
  <c r="BK796" i="3"/>
  <c r="BK797" i="3"/>
  <c r="BK798" i="3"/>
  <c r="BK799" i="3"/>
  <c r="BK800" i="3"/>
  <c r="BK801" i="3"/>
  <c r="BK802" i="3"/>
  <c r="BK803" i="3"/>
  <c r="BK804" i="3"/>
  <c r="BK805" i="3"/>
  <c r="BK806" i="3"/>
  <c r="BK807" i="3"/>
  <c r="BK808" i="3"/>
  <c r="BK809" i="3"/>
  <c r="BK810" i="3"/>
  <c r="BK811" i="3"/>
  <c r="BK812" i="3"/>
  <c r="BK813" i="3"/>
  <c r="BK814" i="3"/>
  <c r="BK815" i="3"/>
  <c r="BK816" i="3"/>
  <c r="BK817" i="3"/>
  <c r="BK818" i="3"/>
  <c r="BK819" i="3"/>
  <c r="BK820" i="3"/>
  <c r="BK821" i="3"/>
  <c r="BK822" i="3"/>
  <c r="BK823" i="3"/>
  <c r="BK824" i="3"/>
  <c r="BK825" i="3"/>
  <c r="BK826" i="3"/>
  <c r="BK827" i="3"/>
  <c r="BK828" i="3"/>
  <c r="BK829" i="3"/>
  <c r="BK830" i="3"/>
  <c r="BK831" i="3"/>
  <c r="BK832" i="3"/>
  <c r="BK833" i="3"/>
  <c r="BK834" i="3"/>
  <c r="BK835" i="3"/>
  <c r="BK836" i="3"/>
  <c r="BK837" i="3"/>
  <c r="BK838" i="3"/>
  <c r="BK839" i="3"/>
  <c r="BK840" i="3"/>
  <c r="BK841" i="3"/>
  <c r="BK842" i="3"/>
  <c r="BK843" i="3"/>
  <c r="BK844" i="3"/>
  <c r="BK845" i="3"/>
  <c r="BK846" i="3"/>
  <c r="BK847" i="3"/>
  <c r="BK848" i="3"/>
  <c r="BK849" i="3"/>
  <c r="BK850" i="3"/>
  <c r="BK851" i="3"/>
  <c r="BK852" i="3"/>
  <c r="BK853" i="3"/>
  <c r="BK854" i="3"/>
  <c r="BK855" i="3"/>
  <c r="BK856" i="3"/>
  <c r="BK857" i="3"/>
  <c r="BK858" i="3"/>
  <c r="BK859" i="3"/>
  <c r="BK860" i="3"/>
  <c r="BK861" i="3"/>
  <c r="BK862" i="3"/>
  <c r="BK863" i="3"/>
  <c r="BK864" i="3"/>
  <c r="BK865" i="3"/>
  <c r="BK866" i="3"/>
  <c r="BK867" i="3"/>
  <c r="BK868" i="3"/>
  <c r="BK869" i="3"/>
  <c r="BK870" i="3"/>
  <c r="BK871" i="3"/>
  <c r="BK872" i="3"/>
  <c r="BK873" i="3"/>
  <c r="BK874" i="3"/>
  <c r="BK875" i="3"/>
  <c r="BK876" i="3"/>
  <c r="BK877" i="3"/>
  <c r="BK878" i="3"/>
  <c r="BK879" i="3"/>
  <c r="BK880" i="3"/>
  <c r="BK881" i="3"/>
  <c r="BK882" i="3"/>
  <c r="BK883" i="3"/>
  <c r="BK884" i="3"/>
  <c r="BK885" i="3"/>
  <c r="BK886" i="3"/>
  <c r="BK887" i="3"/>
  <c r="BK888" i="3"/>
  <c r="BK889" i="3"/>
  <c r="BK890" i="3"/>
  <c r="BK891" i="3"/>
  <c r="BK892" i="3"/>
  <c r="BK893" i="3"/>
  <c r="BK894" i="3"/>
  <c r="BK895" i="3"/>
  <c r="BK896" i="3"/>
  <c r="BK897" i="3"/>
  <c r="BK898" i="3"/>
  <c r="BK899" i="3"/>
  <c r="BK900" i="3"/>
  <c r="BK901" i="3"/>
  <c r="BK902" i="3"/>
  <c r="BK903" i="3"/>
  <c r="BK904" i="3"/>
  <c r="BK905" i="3"/>
  <c r="BK906" i="3"/>
  <c r="BK907" i="3"/>
  <c r="BK908" i="3"/>
  <c r="BK909" i="3"/>
  <c r="BK910" i="3"/>
  <c r="BK911" i="3"/>
  <c r="BK912" i="3"/>
  <c r="BK913" i="3"/>
  <c r="BK914" i="3"/>
  <c r="BK915" i="3"/>
  <c r="BK916" i="3"/>
  <c r="BK917" i="3"/>
  <c r="BK918" i="3"/>
  <c r="BK919" i="3"/>
  <c r="BK920" i="3"/>
  <c r="BK921" i="3"/>
  <c r="BK922" i="3"/>
  <c r="BK923" i="3"/>
  <c r="BK924" i="3"/>
  <c r="BK925" i="3"/>
  <c r="BK926" i="3"/>
  <c r="BK927" i="3"/>
  <c r="BK928" i="3"/>
  <c r="BK929" i="3"/>
  <c r="BK930" i="3"/>
  <c r="BK931" i="3"/>
  <c r="BK932" i="3"/>
  <c r="BK933" i="3"/>
  <c r="BK934" i="3"/>
  <c r="BK935" i="3"/>
  <c r="BK936" i="3"/>
  <c r="BK937" i="3"/>
  <c r="BK938" i="3"/>
  <c r="BK939" i="3"/>
  <c r="BK940" i="3"/>
  <c r="BK941" i="3"/>
  <c r="BK942" i="3"/>
  <c r="BK943" i="3"/>
  <c r="BK944" i="3"/>
  <c r="BK945" i="3"/>
  <c r="BK946" i="3"/>
  <c r="BK947" i="3"/>
  <c r="BK948" i="3"/>
  <c r="BK949" i="3"/>
  <c r="BK950" i="3"/>
  <c r="BK951" i="3"/>
  <c r="BK952" i="3"/>
  <c r="BK953" i="3"/>
  <c r="BK954" i="3"/>
  <c r="BK955" i="3"/>
  <c r="BK956" i="3"/>
  <c r="BK957" i="3"/>
  <c r="BK958" i="3"/>
  <c r="BK959" i="3"/>
  <c r="BK960" i="3"/>
  <c r="BK961" i="3"/>
  <c r="BK962" i="3"/>
  <c r="BK963" i="3"/>
  <c r="BK964" i="3"/>
  <c r="BK965" i="3"/>
  <c r="BK966" i="3"/>
  <c r="BK967" i="3"/>
  <c r="BK968" i="3"/>
  <c r="BK969" i="3"/>
  <c r="BK970" i="3"/>
  <c r="BK971" i="3"/>
  <c r="BK972" i="3"/>
  <c r="BK973" i="3"/>
  <c r="BK974" i="3"/>
  <c r="BK975" i="3"/>
  <c r="BK976" i="3"/>
  <c r="BK977" i="3"/>
  <c r="BK978" i="3"/>
  <c r="BK979" i="3"/>
  <c r="BK980" i="3"/>
  <c r="BK981" i="3"/>
  <c r="BK982" i="3"/>
  <c r="BK983" i="3"/>
  <c r="BK984" i="3"/>
  <c r="BK985" i="3"/>
  <c r="BK986" i="3"/>
  <c r="BK987" i="3"/>
  <c r="BK988" i="3"/>
  <c r="BK989" i="3"/>
  <c r="BK990" i="3"/>
  <c r="BK991" i="3"/>
  <c r="BK992" i="3"/>
  <c r="BK993" i="3"/>
  <c r="BK994" i="3"/>
  <c r="BK995" i="3"/>
  <c r="BK996" i="3"/>
  <c r="BK997" i="3"/>
  <c r="BK998" i="3"/>
  <c r="BK999" i="3"/>
  <c r="BK1000" i="3"/>
  <c r="BK1001" i="3"/>
  <c r="BK1002" i="3"/>
  <c r="BK1003" i="3"/>
  <c r="BK1004" i="3"/>
  <c r="BK1005" i="3"/>
  <c r="BK1006" i="3"/>
  <c r="BK1007" i="3"/>
  <c r="BK1008" i="3"/>
  <c r="BK1009" i="3"/>
  <c r="BK1010" i="3"/>
  <c r="BK1011" i="3"/>
  <c r="BK1012" i="3"/>
  <c r="BK1013" i="3"/>
  <c r="BK1014" i="3"/>
  <c r="BK1015" i="3"/>
  <c r="BK1016" i="3"/>
  <c r="BK1017" i="3"/>
  <c r="BK1018" i="3"/>
  <c r="BK1019" i="3"/>
  <c r="BK1020" i="3"/>
  <c r="BK1021" i="3"/>
  <c r="BK1022" i="3"/>
  <c r="BK1023" i="3"/>
  <c r="BK1024" i="3"/>
  <c r="BK1025" i="3"/>
  <c r="BK1026" i="3"/>
  <c r="BK1027" i="3"/>
  <c r="BK1028" i="3"/>
  <c r="BK1029" i="3"/>
  <c r="BK1030" i="3"/>
  <c r="BK1031" i="3"/>
  <c r="BK1032" i="3"/>
  <c r="BK1033" i="3"/>
  <c r="BK1034" i="3"/>
  <c r="BK1035" i="3"/>
  <c r="BK1036" i="3"/>
  <c r="BK1037" i="3"/>
  <c r="BK1038" i="3"/>
  <c r="BK1039" i="3"/>
  <c r="BK1040" i="3"/>
  <c r="BK1041" i="3"/>
  <c r="BK1042" i="3"/>
  <c r="BK1043" i="3"/>
  <c r="BK1044" i="3"/>
  <c r="BK1045" i="3"/>
  <c r="BK1046" i="3"/>
  <c r="BK1047" i="3"/>
  <c r="BK1048" i="3"/>
  <c r="BK1049" i="3"/>
  <c r="BK1050" i="3"/>
  <c r="BK1051" i="3"/>
  <c r="BK1052" i="3"/>
  <c r="BK1053" i="3"/>
  <c r="BK1054" i="3"/>
  <c r="BK1055" i="3"/>
  <c r="BK1056" i="3"/>
  <c r="BK1057" i="3"/>
  <c r="BK1058" i="3"/>
  <c r="BK1059" i="3"/>
  <c r="BK1060" i="3"/>
  <c r="BK1061" i="3"/>
  <c r="BK1062" i="3"/>
  <c r="BK1063" i="3"/>
  <c r="BK1064" i="3"/>
  <c r="BK1065" i="3"/>
  <c r="BK1066" i="3"/>
  <c r="BK1067" i="3"/>
  <c r="BK1068" i="3"/>
  <c r="BK1069" i="3"/>
  <c r="BK1070" i="3"/>
  <c r="BK1071" i="3"/>
  <c r="BK1072" i="3"/>
  <c r="BK1073" i="3"/>
  <c r="BK1074" i="3"/>
  <c r="BK1075" i="3"/>
  <c r="BK1076" i="3"/>
  <c r="BK1077" i="3"/>
  <c r="BK1078" i="3"/>
  <c r="BK1079" i="3"/>
  <c r="BK1080" i="3"/>
  <c r="BK1081" i="3"/>
  <c r="BK1082" i="3"/>
  <c r="BK1083" i="3"/>
  <c r="BK1084" i="3"/>
  <c r="BK1085" i="3"/>
  <c r="BK1086" i="3"/>
  <c r="BK1087" i="3"/>
  <c r="BK1088" i="3"/>
  <c r="BK1089" i="3"/>
  <c r="BK1090" i="3"/>
  <c r="BK1091" i="3"/>
  <c r="BK1092" i="3"/>
  <c r="BK1093" i="3"/>
  <c r="BK1094" i="3"/>
  <c r="BK1095" i="3"/>
  <c r="BK1096" i="3"/>
  <c r="BK1097" i="3"/>
  <c r="BK1098" i="3"/>
  <c r="BK1099" i="3"/>
  <c r="BK1100" i="3"/>
  <c r="BK1101" i="3"/>
  <c r="BK1102" i="3"/>
  <c r="BK1103" i="3"/>
  <c r="BK1104" i="3"/>
  <c r="BK1105" i="3"/>
  <c r="BK1106" i="3"/>
  <c r="BK1107" i="3"/>
  <c r="BK1108" i="3"/>
  <c r="BK1109" i="3"/>
  <c r="BK1110" i="3"/>
  <c r="BK1111" i="3"/>
  <c r="BK1112" i="3"/>
  <c r="BK1113" i="3"/>
  <c r="BK1114" i="3"/>
  <c r="BK1115" i="3"/>
  <c r="BK1116" i="3"/>
  <c r="BK1117" i="3"/>
  <c r="BK1118" i="3"/>
  <c r="BK1119" i="3"/>
  <c r="BK1120" i="3"/>
  <c r="BK1121" i="3"/>
  <c r="BK1122" i="3"/>
  <c r="BK1123" i="3"/>
  <c r="BK1124" i="3"/>
  <c r="BK1125" i="3"/>
  <c r="BK1126" i="3"/>
  <c r="BK1127" i="3"/>
  <c r="BK1128" i="3"/>
  <c r="BK1129" i="3"/>
  <c r="BK1130" i="3"/>
  <c r="BK1131" i="3"/>
  <c r="BK1132" i="3"/>
  <c r="BK1133" i="3"/>
  <c r="BK1134" i="3"/>
  <c r="BK1135" i="3"/>
  <c r="BK1136" i="3"/>
  <c r="BK1137" i="3"/>
  <c r="BK1138" i="3"/>
  <c r="BK1139" i="3"/>
  <c r="BK1140" i="3"/>
  <c r="BK1141" i="3"/>
  <c r="BK1142" i="3"/>
  <c r="BK1143" i="3"/>
  <c r="BK1144" i="3"/>
  <c r="BK1145" i="3"/>
  <c r="BK1146" i="3"/>
  <c r="BK1147" i="3"/>
  <c r="BK1148" i="3"/>
  <c r="BK1149" i="3"/>
  <c r="BK1150" i="3"/>
  <c r="BK1151" i="3"/>
  <c r="BK1152" i="3"/>
  <c r="BK1153" i="3"/>
  <c r="BK1154" i="3"/>
  <c r="BK1155" i="3"/>
  <c r="BK1156" i="3"/>
  <c r="BK1157" i="3"/>
  <c r="BK1158" i="3"/>
  <c r="BK1159" i="3"/>
  <c r="BK1160" i="3"/>
  <c r="BK1161" i="3"/>
  <c r="BK1162" i="3"/>
  <c r="BK1163" i="3"/>
  <c r="BK1164" i="3"/>
  <c r="BK1165" i="3"/>
  <c r="BK1166" i="3"/>
  <c r="BK1167" i="3"/>
  <c r="BK1168" i="3"/>
  <c r="BK1169" i="3"/>
  <c r="BK1170" i="3"/>
  <c r="BK1171" i="3"/>
  <c r="BK1172" i="3"/>
  <c r="BK1173" i="3"/>
  <c r="BK1174" i="3"/>
  <c r="BK1175" i="3"/>
  <c r="BK1176" i="3"/>
  <c r="BK1177" i="3"/>
  <c r="BK1178" i="3"/>
  <c r="BK1179" i="3"/>
  <c r="BK1180" i="3"/>
  <c r="BK1181" i="3"/>
  <c r="BK1182" i="3"/>
  <c r="BK1183" i="3"/>
  <c r="BK1184" i="3"/>
  <c r="BK1185" i="3"/>
  <c r="BK1186" i="3"/>
  <c r="BK1187" i="3"/>
  <c r="BK1188" i="3"/>
  <c r="BK1189" i="3"/>
  <c r="BK1190" i="3"/>
  <c r="BK1191" i="3"/>
  <c r="BK1192" i="3"/>
  <c r="BK1193" i="3"/>
  <c r="BK1194" i="3"/>
  <c r="BK1195" i="3"/>
  <c r="BK1196" i="3"/>
  <c r="BK1197" i="3"/>
  <c r="BK1198" i="3"/>
  <c r="BK1199" i="3"/>
  <c r="BK1200" i="3"/>
  <c r="BK1201" i="3"/>
  <c r="BK1202" i="3"/>
  <c r="BK1203" i="3"/>
  <c r="BK1204" i="3"/>
  <c r="BK1205" i="3"/>
  <c r="BK1206" i="3"/>
  <c r="BK1207" i="3"/>
  <c r="BK1208" i="3"/>
  <c r="BK1209" i="3"/>
  <c r="BK1210" i="3"/>
  <c r="BK1211" i="3"/>
  <c r="BK1212" i="3"/>
  <c r="BK1213" i="3"/>
  <c r="BK1214" i="3"/>
  <c r="BK1215" i="3"/>
  <c r="BK1216" i="3"/>
  <c r="BK1217" i="3"/>
  <c r="BK1218" i="3"/>
  <c r="BK1219" i="3"/>
  <c r="BK1220" i="3"/>
  <c r="BK1221" i="3"/>
  <c r="BK1222" i="3"/>
  <c r="BK1223" i="3"/>
  <c r="BK1224" i="3"/>
  <c r="BK1225" i="3"/>
  <c r="BK1226" i="3"/>
  <c r="BK1227" i="3"/>
  <c r="BK1228" i="3"/>
  <c r="BK1229" i="3"/>
  <c r="BK1230" i="3"/>
  <c r="BK1231" i="3"/>
  <c r="BK1232" i="3"/>
  <c r="BK1233" i="3"/>
  <c r="BK1234" i="3"/>
  <c r="BK1235" i="3"/>
  <c r="BK1236" i="3"/>
  <c r="BK1237" i="3"/>
  <c r="BK1238" i="3"/>
  <c r="BK1239" i="3"/>
  <c r="BK1240" i="3"/>
  <c r="BK1241" i="3"/>
  <c r="BK1242" i="3"/>
  <c r="BK1243" i="3"/>
  <c r="BK1244" i="3"/>
  <c r="BK1245" i="3"/>
  <c r="BK1246" i="3"/>
  <c r="BK1247" i="3"/>
  <c r="BK1248" i="3"/>
  <c r="BK1249" i="3"/>
  <c r="BK1250" i="3"/>
  <c r="BK1251" i="3"/>
  <c r="BK1252" i="3"/>
  <c r="BK1253" i="3"/>
  <c r="BK1254" i="3"/>
  <c r="BK1255" i="3"/>
  <c r="BK1256" i="3"/>
  <c r="BK1257" i="3"/>
  <c r="BK1258" i="3"/>
  <c r="BK1259" i="3"/>
  <c r="BK1260" i="3"/>
  <c r="BK1261" i="3"/>
  <c r="BK1262" i="3"/>
  <c r="BK1263" i="3"/>
  <c r="BK1264" i="3"/>
  <c r="BK1265" i="3"/>
  <c r="BK1266" i="3"/>
  <c r="BK1267" i="3"/>
  <c r="BK1268" i="3"/>
  <c r="BK1269" i="3"/>
  <c r="BK1270" i="3"/>
  <c r="BK1271" i="3"/>
  <c r="BK1272" i="3"/>
  <c r="BK1273" i="3"/>
  <c r="BK1274" i="3"/>
  <c r="BK1275" i="3"/>
  <c r="BK1276" i="3"/>
  <c r="BK1277" i="3"/>
  <c r="BK1278" i="3"/>
  <c r="BK1279" i="3"/>
  <c r="BK1280" i="3"/>
  <c r="BK1281" i="3"/>
  <c r="BK1282" i="3"/>
  <c r="BK1283" i="3"/>
  <c r="BK1284" i="3"/>
  <c r="BK1285" i="3"/>
  <c r="BK1286" i="3"/>
  <c r="BK1287" i="3"/>
  <c r="BK1288" i="3"/>
  <c r="BK1289" i="3"/>
  <c r="BK1290" i="3"/>
  <c r="BK1291" i="3"/>
  <c r="BK1292" i="3"/>
  <c r="BK1293" i="3"/>
  <c r="BK1294" i="3"/>
  <c r="BK1295" i="3"/>
  <c r="BK1296" i="3"/>
  <c r="BK1297" i="3"/>
  <c r="BK1298" i="3"/>
  <c r="BK1299" i="3"/>
  <c r="BK1300" i="3"/>
  <c r="BK1301" i="3"/>
  <c r="BK1302" i="3"/>
  <c r="BK1303" i="3"/>
  <c r="BK1304" i="3"/>
  <c r="BK1305" i="3"/>
  <c r="BK1306" i="3"/>
  <c r="BK1307" i="3"/>
  <c r="BK1308" i="3"/>
  <c r="BK1309" i="3"/>
  <c r="BK1310" i="3"/>
  <c r="BK1311" i="3"/>
  <c r="BK1312" i="3"/>
  <c r="BK1313" i="3"/>
  <c r="BK1314" i="3"/>
  <c r="BK1315" i="3"/>
  <c r="BK1316" i="3"/>
  <c r="BK1317" i="3"/>
  <c r="BK1318" i="3"/>
  <c r="BK1319" i="3"/>
  <c r="BK1320" i="3"/>
  <c r="BK1321" i="3"/>
  <c r="BK1322" i="3"/>
  <c r="BK1323" i="3"/>
  <c r="BK1324" i="3"/>
  <c r="BK1325" i="3"/>
  <c r="BK1326" i="3"/>
  <c r="BK1327" i="3"/>
  <c r="BK1328" i="3"/>
  <c r="BK1329" i="3"/>
  <c r="BK1330" i="3"/>
  <c r="BK1331" i="3"/>
  <c r="BK1332" i="3"/>
  <c r="BK1333" i="3"/>
  <c r="BK1334" i="3"/>
  <c r="BK1335" i="3"/>
  <c r="BK1336" i="3"/>
  <c r="BK1337" i="3"/>
  <c r="BK1338" i="3"/>
  <c r="BK1339" i="3"/>
  <c r="BK1340" i="3"/>
  <c r="BK1341" i="3"/>
  <c r="BK1342" i="3"/>
  <c r="BK1343" i="3"/>
  <c r="BK1344" i="3"/>
  <c r="BK1345" i="3"/>
  <c r="BK1346" i="3"/>
  <c r="BK1347" i="3"/>
  <c r="BK1348" i="3"/>
  <c r="BK1349" i="3"/>
  <c r="BK1350" i="3"/>
  <c r="BK1351" i="3"/>
  <c r="BK1352" i="3"/>
  <c r="BK1353" i="3"/>
  <c r="BK1354" i="3"/>
  <c r="BK1355" i="3"/>
  <c r="BK1356" i="3"/>
  <c r="BK1357" i="3"/>
  <c r="BK1358" i="3"/>
  <c r="BK1359" i="3"/>
  <c r="BK1360" i="3"/>
  <c r="BK1361" i="3"/>
  <c r="BK1362" i="3"/>
  <c r="BK1363" i="3"/>
  <c r="BK1364" i="3"/>
  <c r="BK1365" i="3"/>
  <c r="BK1366" i="3"/>
  <c r="BK1367" i="3"/>
  <c r="BK1368" i="3"/>
  <c r="BK1369" i="3"/>
  <c r="BK1370" i="3"/>
  <c r="BK1371" i="3"/>
  <c r="BK1372" i="3"/>
  <c r="BK1373" i="3"/>
  <c r="BK1374" i="3"/>
  <c r="BK1375" i="3"/>
  <c r="BK1376" i="3"/>
  <c r="BK1377" i="3"/>
  <c r="BK1378" i="3"/>
  <c r="BK1379" i="3"/>
  <c r="BK1380" i="3"/>
  <c r="BK1381" i="3"/>
  <c r="BK1382" i="3"/>
  <c r="BK1383" i="3"/>
  <c r="BK1384" i="3"/>
  <c r="BK1385" i="3"/>
  <c r="BK1386" i="3"/>
  <c r="BK1387" i="3"/>
  <c r="BK1388" i="3"/>
  <c r="BK1389" i="3"/>
  <c r="BK1390" i="3"/>
  <c r="BK1391" i="3"/>
  <c r="BK1392" i="3"/>
  <c r="BK1393" i="3"/>
  <c r="BK1394" i="3"/>
  <c r="BK1395" i="3"/>
  <c r="BK1396" i="3"/>
  <c r="BK1397" i="3"/>
  <c r="BK1398" i="3"/>
  <c r="BK1399" i="3"/>
  <c r="BK1400" i="3"/>
  <c r="BK1401" i="3"/>
  <c r="BK1402" i="3"/>
  <c r="BK1403" i="3"/>
  <c r="BK1404" i="3"/>
  <c r="BK1405" i="3"/>
  <c r="BK1406" i="3"/>
  <c r="BK1407" i="3"/>
  <c r="BK1408" i="3"/>
  <c r="BK1409" i="3"/>
  <c r="BK1410" i="3"/>
  <c r="BK1411" i="3"/>
  <c r="BK1412" i="3"/>
  <c r="BK1413" i="3"/>
  <c r="BK1414" i="3"/>
  <c r="BK1415" i="3"/>
  <c r="BK1416" i="3"/>
  <c r="BK1417" i="3"/>
  <c r="BK1418" i="3"/>
  <c r="BK1419" i="3"/>
  <c r="BK1420" i="3"/>
  <c r="BK1421" i="3"/>
  <c r="BK1422" i="3"/>
  <c r="BK1423" i="3"/>
  <c r="BK1424" i="3"/>
  <c r="BK1425" i="3"/>
  <c r="BK1426" i="3"/>
  <c r="BK1427" i="3"/>
  <c r="BK1428" i="3"/>
  <c r="BK1429" i="3"/>
  <c r="BK1430" i="3"/>
  <c r="BK1431" i="3"/>
  <c r="BK1432" i="3"/>
  <c r="BK1433" i="3"/>
  <c r="BK1434" i="3"/>
  <c r="BK1435" i="3"/>
  <c r="BK1436" i="3"/>
  <c r="BK1437" i="3"/>
  <c r="BK1438" i="3"/>
  <c r="BK1439" i="3"/>
  <c r="BK1440" i="3"/>
  <c r="BK1441" i="3"/>
  <c r="BK1442" i="3"/>
  <c r="BK1443" i="3"/>
  <c r="BK1444" i="3"/>
  <c r="BK1445" i="3"/>
  <c r="BK1446" i="3"/>
  <c r="BK1447" i="3"/>
  <c r="BK1448" i="3"/>
  <c r="BK1449" i="3"/>
  <c r="BK1450" i="3"/>
  <c r="BK1451" i="3"/>
  <c r="BK1452" i="3"/>
  <c r="BK1453" i="3"/>
  <c r="BK1454" i="3"/>
  <c r="BK1455" i="3"/>
  <c r="BK1456" i="3"/>
  <c r="BK1457" i="3"/>
  <c r="BK1458" i="3"/>
  <c r="BK1459" i="3"/>
  <c r="BK1460" i="3"/>
  <c r="BK1461" i="3"/>
  <c r="BK1462" i="3"/>
  <c r="BK1463" i="3"/>
  <c r="BK1464" i="3"/>
  <c r="BK1465" i="3"/>
  <c r="BK1466" i="3"/>
  <c r="BK1467" i="3"/>
  <c r="BK1468" i="3"/>
  <c r="BK1469" i="3"/>
  <c r="BK1470" i="3"/>
  <c r="BK1471" i="3"/>
  <c r="BK1472" i="3"/>
  <c r="BK1473" i="3"/>
  <c r="BK1474" i="3"/>
  <c r="BK1475" i="3"/>
  <c r="BK1476" i="3"/>
  <c r="BK1477" i="3"/>
  <c r="BK1478" i="3"/>
  <c r="BK1479" i="3"/>
  <c r="BK1480" i="3"/>
  <c r="BK1481" i="3"/>
  <c r="BK1482" i="3"/>
  <c r="BK1483" i="3"/>
  <c r="BK1484" i="3"/>
  <c r="BK1485" i="3"/>
  <c r="BK1486" i="3"/>
  <c r="BK1487" i="3"/>
  <c r="BK1488" i="3"/>
  <c r="BK1489" i="3"/>
  <c r="BK1490" i="3"/>
  <c r="BK1491" i="3"/>
  <c r="BK1492" i="3"/>
  <c r="BK1493" i="3"/>
  <c r="BK1494" i="3"/>
  <c r="BK1495" i="3"/>
  <c r="BK1496" i="3"/>
  <c r="BK1497" i="3"/>
  <c r="BK1498" i="3"/>
  <c r="BK1499" i="3"/>
  <c r="BK1500" i="3"/>
  <c r="BK1501" i="3"/>
  <c r="BK1502" i="3"/>
  <c r="BK1503" i="3"/>
  <c r="BK1504" i="3"/>
  <c r="BK1505" i="3"/>
  <c r="BK1506" i="3"/>
  <c r="BK1507" i="3"/>
  <c r="BK1508" i="3"/>
  <c r="BK1509" i="3"/>
  <c r="BK1510" i="3"/>
  <c r="BK1511" i="3"/>
  <c r="BK1512" i="3"/>
  <c r="BK1513" i="3"/>
  <c r="BK1514" i="3"/>
  <c r="BK1515" i="3"/>
  <c r="BK1516" i="3"/>
  <c r="BK1517" i="3"/>
  <c r="BK1518" i="3"/>
  <c r="BK1519" i="3"/>
  <c r="BK1520" i="3"/>
  <c r="BK1521" i="3"/>
  <c r="BK1522" i="3"/>
  <c r="BK1523" i="3"/>
  <c r="BK1524" i="3"/>
  <c r="BK1525" i="3"/>
  <c r="BK1526" i="3"/>
  <c r="BK1527" i="3"/>
  <c r="BK1528" i="3"/>
  <c r="BK1529" i="3"/>
  <c r="BK1530" i="3"/>
  <c r="BK1531" i="3"/>
  <c r="BK1532" i="3"/>
  <c r="BK1533" i="3"/>
  <c r="BK1534" i="3"/>
  <c r="BK1535" i="3"/>
  <c r="BK1536" i="3"/>
  <c r="BK1537" i="3"/>
  <c r="BK1538" i="3"/>
  <c r="BK1539" i="3"/>
  <c r="BK1540" i="3"/>
  <c r="BK1541" i="3"/>
  <c r="BK1542" i="3"/>
  <c r="BK1543" i="3"/>
  <c r="BK1544" i="3"/>
  <c r="BK1545" i="3"/>
  <c r="BK1546" i="3"/>
  <c r="BK1547" i="3"/>
  <c r="BK1548" i="3"/>
  <c r="BK1549" i="3"/>
  <c r="BK1550" i="3"/>
  <c r="BK1551" i="3"/>
  <c r="BK1552" i="3"/>
  <c r="BK1553" i="3"/>
  <c r="BK1554" i="3"/>
  <c r="BK1555" i="3"/>
  <c r="BK1556" i="3"/>
  <c r="BK1557" i="3"/>
  <c r="BK1558" i="3"/>
  <c r="BK1559" i="3"/>
  <c r="BK1560" i="3"/>
  <c r="BK1561" i="3"/>
  <c r="BK1562" i="3"/>
  <c r="BK1563" i="3"/>
  <c r="BK1564" i="3"/>
  <c r="BK1565" i="3"/>
  <c r="BK1566" i="3"/>
  <c r="BK1567" i="3"/>
  <c r="BK1568" i="3"/>
  <c r="BK1569" i="3"/>
  <c r="BK1570" i="3"/>
  <c r="BK1571" i="3"/>
  <c r="BK1572" i="3"/>
  <c r="BK1573" i="3"/>
  <c r="BK1574" i="3"/>
  <c r="BK1575" i="3"/>
  <c r="BK1576" i="3"/>
  <c r="BK1577" i="3"/>
  <c r="BK1578" i="3"/>
  <c r="BK1579" i="3"/>
  <c r="BK1580" i="3"/>
  <c r="BK1581" i="3"/>
  <c r="BK1582" i="3"/>
  <c r="BK1583" i="3"/>
  <c r="BK1584" i="3"/>
  <c r="BK1585" i="3"/>
  <c r="BK1586" i="3"/>
  <c r="BK1587" i="3"/>
  <c r="BK1588" i="3"/>
  <c r="BK1589" i="3"/>
  <c r="BK1590" i="3"/>
  <c r="BK1591" i="3"/>
  <c r="BK1592" i="3"/>
  <c r="BK1593" i="3"/>
  <c r="BK1594" i="3"/>
  <c r="BK1595" i="3"/>
  <c r="BK1596" i="3"/>
  <c r="BK1597" i="3"/>
  <c r="BK1598" i="3"/>
  <c r="BK1599" i="3"/>
  <c r="BK1600" i="3"/>
  <c r="BK1601" i="3"/>
  <c r="BK1602" i="3"/>
  <c r="BK1603" i="3"/>
  <c r="BK1604" i="3"/>
  <c r="BK1605" i="3"/>
  <c r="BK1606" i="3"/>
  <c r="BK1607" i="3"/>
  <c r="BK1608" i="3"/>
  <c r="BK1609" i="3"/>
  <c r="BK1610" i="3"/>
  <c r="BK1611" i="3"/>
  <c r="BK1612" i="3"/>
  <c r="BK1613" i="3"/>
  <c r="BK1614" i="3"/>
  <c r="BK1615" i="3"/>
  <c r="BK1616" i="3"/>
  <c r="BK1617" i="3"/>
  <c r="BK1618" i="3"/>
  <c r="BK1619" i="3"/>
  <c r="BK1620" i="3"/>
  <c r="BK1621" i="3"/>
  <c r="BK1622" i="3"/>
  <c r="BK1623" i="3"/>
  <c r="BK1624" i="3"/>
  <c r="BK1625" i="3"/>
  <c r="BK1626" i="3"/>
  <c r="BK1627" i="3"/>
  <c r="BK1628" i="3"/>
  <c r="BK1629" i="3"/>
  <c r="BK1630" i="3"/>
  <c r="BK1631" i="3"/>
  <c r="BK1632" i="3"/>
  <c r="BK1633" i="3"/>
  <c r="BK1634" i="3"/>
  <c r="BK1635" i="3"/>
  <c r="BK1636" i="3"/>
  <c r="BK1637" i="3"/>
  <c r="BK1638" i="3"/>
  <c r="BK1639" i="3"/>
  <c r="BK1640" i="3"/>
  <c r="BK1641" i="3"/>
  <c r="BK1642" i="3"/>
  <c r="BK1643" i="3"/>
  <c r="BK1644" i="3"/>
  <c r="BK1645" i="3"/>
  <c r="BK1646" i="3"/>
  <c r="BK1647" i="3"/>
  <c r="BK1648" i="3"/>
  <c r="BK1649" i="3"/>
  <c r="BK1650" i="3"/>
  <c r="BK1651" i="3"/>
  <c r="BK1652" i="3"/>
  <c r="BK1653" i="3"/>
  <c r="BK1654" i="3"/>
  <c r="BK1655" i="3"/>
  <c r="BK1656" i="3"/>
  <c r="BK1657" i="3"/>
  <c r="BK1658" i="3"/>
  <c r="BK1659" i="3"/>
  <c r="BK1660" i="3"/>
  <c r="BK1661" i="3"/>
  <c r="BK1662" i="3"/>
  <c r="BK1663" i="3"/>
  <c r="BK1664" i="3"/>
  <c r="BK1665" i="3"/>
  <c r="BK1666" i="3"/>
  <c r="BK1667" i="3"/>
  <c r="BK1668" i="3"/>
  <c r="BK1669" i="3"/>
  <c r="BK1670" i="3"/>
  <c r="BK1671" i="3"/>
  <c r="BK1672" i="3"/>
  <c r="BK1673" i="3"/>
  <c r="BK1674" i="3"/>
  <c r="BK1675" i="3"/>
  <c r="BK1676" i="3"/>
  <c r="BK1677" i="3"/>
  <c r="BK1678" i="3"/>
  <c r="BK1679" i="3"/>
  <c r="BK1680" i="3"/>
  <c r="BK1681" i="3"/>
  <c r="BK1682" i="3"/>
  <c r="BK1683" i="3"/>
  <c r="BK1684" i="3"/>
  <c r="BK1685" i="3"/>
  <c r="BK1686" i="3"/>
  <c r="BK1687" i="3"/>
  <c r="BK1688" i="3"/>
  <c r="BK1689" i="3"/>
  <c r="BK1690" i="3"/>
  <c r="BK1691" i="3"/>
  <c r="BK1692" i="3"/>
  <c r="BK1693" i="3"/>
  <c r="BK1694" i="3"/>
  <c r="BK1695" i="3"/>
  <c r="BK1696" i="3"/>
  <c r="BK1697" i="3"/>
  <c r="BK1698" i="3"/>
  <c r="BK1699" i="3"/>
  <c r="BK1700" i="3"/>
  <c r="BK1701" i="3"/>
  <c r="BK1702" i="3"/>
  <c r="BK1703" i="3"/>
  <c r="BK1704" i="3"/>
  <c r="BK1705" i="3"/>
  <c r="BK1706" i="3"/>
  <c r="BK1707" i="3"/>
  <c r="BK1708" i="3"/>
  <c r="BK1709" i="3"/>
  <c r="BK1710" i="3"/>
  <c r="BK1711" i="3"/>
  <c r="BK1712" i="3"/>
  <c r="BK1713" i="3"/>
  <c r="BK1714" i="3"/>
  <c r="BK1715" i="3"/>
  <c r="BK1716" i="3"/>
  <c r="BK1717" i="3"/>
  <c r="BK1718" i="3"/>
  <c r="BK1719" i="3"/>
  <c r="BK1720" i="3"/>
  <c r="BK1721" i="3"/>
  <c r="BK1722" i="3"/>
  <c r="BK1723" i="3"/>
  <c r="BK1724" i="3"/>
  <c r="BK1725" i="3"/>
  <c r="BK1726" i="3"/>
  <c r="BK1727" i="3"/>
  <c r="BK1728" i="3"/>
  <c r="BK1729" i="3"/>
  <c r="BK1730" i="3"/>
  <c r="BK1731" i="3"/>
  <c r="BK1732" i="3"/>
  <c r="BK1733" i="3"/>
  <c r="BK1734" i="3"/>
  <c r="BK1735" i="3"/>
  <c r="BK1736" i="3"/>
  <c r="BK1737" i="3"/>
  <c r="BK1738" i="3"/>
  <c r="BK1739" i="3"/>
  <c r="BK1740" i="3"/>
  <c r="BK1741" i="3"/>
  <c r="BK1742" i="3"/>
  <c r="BK1743" i="3"/>
  <c r="BK1744" i="3"/>
  <c r="BK1745" i="3"/>
  <c r="BK1746" i="3"/>
  <c r="BK1747" i="3"/>
  <c r="BK1748" i="3"/>
  <c r="BK1749" i="3"/>
  <c r="BK1750" i="3"/>
  <c r="BK1751" i="3"/>
  <c r="BK1752" i="3"/>
  <c r="BK1753" i="3"/>
  <c r="BK1754" i="3"/>
  <c r="BK1755" i="3"/>
  <c r="BK1756" i="3"/>
  <c r="BK1757" i="3"/>
  <c r="BK1758" i="3"/>
  <c r="BK1759" i="3"/>
  <c r="BK1760" i="3"/>
  <c r="BK1761" i="3"/>
  <c r="BK1762" i="3"/>
  <c r="BK1763" i="3"/>
  <c r="BK1764" i="3"/>
  <c r="BK1765" i="3"/>
  <c r="BK1766" i="3"/>
  <c r="BK1767" i="3"/>
  <c r="BK1768" i="3"/>
  <c r="BK1769" i="3"/>
  <c r="BK1770" i="3"/>
  <c r="BK1771" i="3"/>
  <c r="BK1772" i="3"/>
  <c r="BK1773" i="3"/>
  <c r="BK1774" i="3"/>
  <c r="BK1775" i="3"/>
  <c r="BK1776" i="3"/>
  <c r="BK1777" i="3"/>
  <c r="BK1778" i="3"/>
  <c r="BK1779" i="3"/>
  <c r="BK1780" i="3"/>
  <c r="BK1781" i="3"/>
  <c r="BK1782" i="3"/>
  <c r="BK1783" i="3"/>
  <c r="BK1784" i="3"/>
  <c r="BK1785" i="3"/>
  <c r="BK1786" i="3"/>
  <c r="BK1787" i="3"/>
  <c r="BK1788" i="3"/>
  <c r="BK1789" i="3"/>
  <c r="BK1790" i="3"/>
  <c r="BK1791" i="3"/>
  <c r="BK1792" i="3"/>
  <c r="BK1793" i="3"/>
  <c r="BK1794" i="3"/>
  <c r="BK1795" i="3"/>
  <c r="BK1796" i="3"/>
  <c r="BK1797" i="3"/>
  <c r="BK1798" i="3"/>
  <c r="BK1799" i="3"/>
  <c r="BK1800" i="3"/>
  <c r="BK1801" i="3"/>
  <c r="BK1802" i="3"/>
  <c r="BK1803" i="3"/>
  <c r="BK1804" i="3"/>
  <c r="BK1805" i="3"/>
  <c r="BK1806" i="3"/>
  <c r="BK1807" i="3"/>
  <c r="BK1808" i="3"/>
  <c r="BK1809" i="3"/>
  <c r="BK1810" i="3"/>
  <c r="BK1811" i="3"/>
  <c r="BK1812" i="3"/>
  <c r="BK1813" i="3"/>
  <c r="BK1814" i="3"/>
  <c r="BK1815" i="3"/>
  <c r="BK1816" i="3"/>
  <c r="BK1817" i="3"/>
  <c r="BK1818" i="3"/>
  <c r="BK1819" i="3"/>
  <c r="BK1820" i="3"/>
  <c r="BK1821" i="3"/>
  <c r="BK1822" i="3"/>
  <c r="BK1823" i="3"/>
  <c r="BK1824" i="3"/>
  <c r="BK1825" i="3"/>
  <c r="BK1826" i="3"/>
  <c r="BK1827" i="3"/>
  <c r="BK1828" i="3"/>
  <c r="BK1829" i="3"/>
  <c r="BK1830" i="3"/>
  <c r="BK1831" i="3"/>
  <c r="BK1832" i="3"/>
  <c r="BK1833" i="3"/>
  <c r="BK1834" i="3"/>
  <c r="BK1835" i="3"/>
  <c r="BK1836" i="3"/>
  <c r="BK1837" i="3"/>
  <c r="BK1838" i="3"/>
  <c r="BK1839" i="3"/>
  <c r="BK1840" i="3"/>
  <c r="BK1841" i="3"/>
  <c r="BK1842" i="3"/>
  <c r="BK1843" i="3"/>
  <c r="BK1844" i="3"/>
  <c r="BK1845" i="3"/>
  <c r="BK1846" i="3"/>
  <c r="BK1847" i="3"/>
  <c r="BK1848" i="3"/>
  <c r="BK1849" i="3"/>
  <c r="BK1850" i="3"/>
  <c r="BK1851" i="3"/>
  <c r="BK1852" i="3"/>
  <c r="BK1853" i="3"/>
  <c r="BK1854" i="3"/>
  <c r="BK1855" i="3"/>
  <c r="BK1856" i="3"/>
  <c r="BK1857" i="3"/>
  <c r="BK1858" i="3"/>
  <c r="BK1859" i="3"/>
  <c r="BK1860" i="3"/>
  <c r="BK1861" i="3"/>
  <c r="BK1862" i="3"/>
  <c r="BK1863" i="3"/>
  <c r="BK1864" i="3"/>
  <c r="BK1865" i="3"/>
  <c r="BK1866" i="3"/>
  <c r="BK1867" i="3"/>
  <c r="BK1868" i="3"/>
  <c r="BK1869" i="3"/>
  <c r="BK1870" i="3"/>
  <c r="BK1871" i="3"/>
  <c r="BK1872" i="3"/>
  <c r="BK1873" i="3"/>
  <c r="BK1874" i="3"/>
  <c r="BK1875" i="3"/>
  <c r="BK1876" i="3"/>
  <c r="BK1877" i="3"/>
  <c r="BK1878" i="3"/>
  <c r="BK1879" i="3"/>
  <c r="BK1880" i="3"/>
  <c r="BK1881" i="3"/>
  <c r="BK1882" i="3"/>
  <c r="BK1883" i="3"/>
  <c r="BK1884" i="3"/>
  <c r="BK1885" i="3"/>
  <c r="BK1886" i="3"/>
  <c r="BK1887" i="3"/>
  <c r="BK1888" i="3"/>
  <c r="BK1889" i="3"/>
  <c r="BK1890" i="3"/>
  <c r="BK1891" i="3"/>
  <c r="BK1892" i="3"/>
  <c r="BK1893" i="3"/>
  <c r="BK1894" i="3"/>
  <c r="BK1895" i="3"/>
  <c r="BK1896" i="3"/>
  <c r="BK1897" i="3"/>
  <c r="BK1898" i="3"/>
  <c r="BK1899" i="3"/>
  <c r="BK1900" i="3"/>
  <c r="BK1901" i="3"/>
  <c r="BK1902" i="3"/>
  <c r="BK1903" i="3"/>
  <c r="BK1904" i="3"/>
  <c r="BK1905" i="3"/>
  <c r="BK1906" i="3"/>
  <c r="BK1907" i="3"/>
  <c r="BK1908" i="3"/>
  <c r="BK1909" i="3"/>
  <c r="BK1910" i="3"/>
  <c r="BK1911" i="3"/>
  <c r="BK1912" i="3"/>
  <c r="BK1913" i="3"/>
  <c r="BK1914" i="3"/>
  <c r="BK1915" i="3"/>
  <c r="BK1916" i="3"/>
  <c r="BK1917" i="3"/>
  <c r="BK1918" i="3"/>
  <c r="BK1919" i="3"/>
  <c r="BK1920" i="3"/>
  <c r="BK1921" i="3"/>
  <c r="BK1922" i="3"/>
  <c r="BK1923" i="3"/>
  <c r="BK1924" i="3"/>
  <c r="BK1925" i="3"/>
  <c r="BK1926" i="3"/>
  <c r="BK1927" i="3"/>
  <c r="BK1928" i="3"/>
  <c r="BK1929" i="3"/>
  <c r="BK1930" i="3"/>
  <c r="BK1931" i="3"/>
  <c r="BK1932" i="3"/>
  <c r="BK1933" i="3"/>
  <c r="BK1934" i="3"/>
  <c r="BK1935" i="3"/>
  <c r="BK1936" i="3"/>
  <c r="BK1937" i="3"/>
  <c r="BK1938" i="3"/>
  <c r="BK1939" i="3"/>
  <c r="BK1940" i="3"/>
  <c r="BK1941" i="3"/>
  <c r="BK1942" i="3"/>
  <c r="BK1943" i="3"/>
  <c r="BK1944" i="3"/>
  <c r="BK1945" i="3"/>
  <c r="BK1946" i="3"/>
  <c r="BK1947" i="3"/>
  <c r="BK1948" i="3"/>
  <c r="BK1949" i="3"/>
  <c r="BK1950" i="3"/>
  <c r="BK1951" i="3"/>
  <c r="BK1952" i="3"/>
  <c r="BK1953" i="3"/>
  <c r="BK1954" i="3"/>
  <c r="BK1955" i="3"/>
  <c r="BK1956" i="3"/>
  <c r="BK1957" i="3"/>
  <c r="BK1958" i="3"/>
  <c r="BK1959" i="3"/>
  <c r="BK1960" i="3"/>
  <c r="BK1961" i="3"/>
  <c r="BK1962" i="3"/>
  <c r="BK1963" i="3"/>
  <c r="BK1964" i="3"/>
  <c r="BK1965" i="3"/>
  <c r="BK1966" i="3"/>
  <c r="BK1967" i="3"/>
  <c r="BK1968" i="3"/>
  <c r="BK1969" i="3"/>
  <c r="BK1970" i="3"/>
  <c r="BK1971" i="3"/>
  <c r="BK1972" i="3"/>
  <c r="BK1973" i="3"/>
  <c r="BK1974" i="3"/>
  <c r="BK1975" i="3"/>
  <c r="BK1976" i="3"/>
  <c r="BK1977" i="3"/>
  <c r="BK1978" i="3"/>
  <c r="BK1979" i="3"/>
  <c r="BK1980" i="3"/>
  <c r="BK1981" i="3"/>
  <c r="BK1982" i="3"/>
  <c r="BK1983" i="3"/>
  <c r="BK1984" i="3"/>
  <c r="BK1985" i="3"/>
  <c r="BK1986" i="3"/>
  <c r="BK1987" i="3"/>
  <c r="BK1988" i="3"/>
  <c r="BK1989" i="3"/>
  <c r="BK1990" i="3"/>
  <c r="BK1991" i="3"/>
  <c r="BK1992" i="3"/>
  <c r="BK1993" i="3"/>
  <c r="BK1994" i="3"/>
  <c r="BK1995" i="3"/>
  <c r="BK1996" i="3"/>
  <c r="BK1997" i="3"/>
  <c r="BK1998" i="3"/>
  <c r="BK1999" i="3"/>
  <c r="BK2000" i="3"/>
  <c r="BK2001" i="3"/>
  <c r="BK2002" i="3"/>
  <c r="BK2003" i="3"/>
  <c r="BK2004" i="3"/>
  <c r="BK2005" i="3"/>
  <c r="BK2006" i="3"/>
  <c r="BK2007" i="3"/>
  <c r="BK2008" i="3"/>
  <c r="BK2009" i="3"/>
  <c r="BK2010" i="3"/>
  <c r="BK2011" i="3"/>
  <c r="BK2012" i="3"/>
  <c r="BK2013" i="3"/>
  <c r="BK2014" i="3"/>
  <c r="BK2015" i="3"/>
  <c r="BK2016" i="3"/>
  <c r="BK2017" i="3"/>
  <c r="BK2018" i="3"/>
  <c r="BK2019" i="3"/>
  <c r="BK2020" i="3"/>
  <c r="BK2021" i="3"/>
  <c r="BK2022" i="3"/>
  <c r="BK2023" i="3"/>
  <c r="BK2024" i="3"/>
  <c r="BK2025" i="3"/>
  <c r="BK2026" i="3"/>
  <c r="BK2027" i="3"/>
  <c r="BK2028" i="3"/>
  <c r="BK2029" i="3"/>
  <c r="BK2030" i="3"/>
  <c r="BK2031" i="3"/>
  <c r="BK2032" i="3"/>
  <c r="BK2033" i="3"/>
  <c r="BK2034" i="3"/>
  <c r="BK2035" i="3"/>
  <c r="BK2036" i="3"/>
  <c r="BK2037" i="3"/>
  <c r="BK2038" i="3"/>
  <c r="BK2039" i="3"/>
  <c r="BK2040" i="3"/>
  <c r="BK2041" i="3"/>
  <c r="BK2042" i="3"/>
  <c r="BK2043" i="3"/>
  <c r="BK2044" i="3"/>
  <c r="BK2045" i="3"/>
  <c r="BK2046" i="3"/>
  <c r="BK2047" i="3"/>
  <c r="BK2048" i="3"/>
  <c r="BK2049" i="3"/>
  <c r="BK2050" i="3"/>
  <c r="BK2051" i="3"/>
  <c r="BK2052" i="3"/>
  <c r="BK2053" i="3"/>
  <c r="BK2054" i="3"/>
  <c r="BK2055" i="3"/>
  <c r="BK2056" i="3"/>
  <c r="BK2057" i="3"/>
  <c r="BK2058" i="3"/>
  <c r="BK2059" i="3"/>
  <c r="BK2060" i="3"/>
  <c r="BK2061" i="3"/>
  <c r="BK2062" i="3"/>
  <c r="BK2063" i="3"/>
  <c r="BK2064" i="3"/>
  <c r="BK2065" i="3"/>
  <c r="BK2066" i="3"/>
  <c r="BK2067" i="3"/>
  <c r="BK2068" i="3"/>
  <c r="BK2069" i="3"/>
  <c r="BK2070" i="3"/>
  <c r="BK2071" i="3"/>
  <c r="BK2072" i="3"/>
  <c r="BK2073" i="3"/>
  <c r="BK2074" i="3"/>
  <c r="BK2075" i="3"/>
  <c r="BK2076" i="3"/>
  <c r="BK2077" i="3"/>
  <c r="BK2078" i="3"/>
  <c r="BK2079" i="3"/>
  <c r="BK2080" i="3"/>
  <c r="BK2081" i="3"/>
  <c r="BK2082" i="3"/>
  <c r="BK2083" i="3"/>
  <c r="BK2084" i="3"/>
  <c r="BK2085" i="3"/>
  <c r="BK2086" i="3"/>
  <c r="BK2087" i="3"/>
  <c r="BK2088" i="3"/>
  <c r="BK2089" i="3"/>
  <c r="BK2090" i="3"/>
  <c r="BK2091" i="3"/>
  <c r="BK2092" i="3"/>
  <c r="BK2093" i="3"/>
  <c r="BK2094" i="3"/>
  <c r="BK2095" i="3"/>
  <c r="BK2096" i="3"/>
  <c r="BK2097" i="3"/>
  <c r="BK2098" i="3"/>
  <c r="BK2099" i="3"/>
  <c r="BK2100" i="3"/>
  <c r="BK2101" i="3"/>
  <c r="BK2102" i="3"/>
  <c r="BK2103" i="3"/>
  <c r="BK2104" i="3"/>
  <c r="BK2105" i="3"/>
  <c r="BK2106" i="3"/>
  <c r="BK2107" i="3"/>
  <c r="BK2108" i="3"/>
  <c r="BK2109" i="3"/>
  <c r="BK2110" i="3"/>
  <c r="BK2111" i="3"/>
  <c r="BK2112" i="3"/>
  <c r="BK2113" i="3"/>
  <c r="BK2114" i="3"/>
  <c r="BK2115" i="3"/>
  <c r="BK2116" i="3"/>
  <c r="BK2117" i="3"/>
  <c r="BK2118" i="3"/>
  <c r="BK2119" i="3"/>
  <c r="BK2120" i="3"/>
  <c r="BK2121" i="3"/>
  <c r="BK2122" i="3"/>
  <c r="BK2123" i="3"/>
  <c r="BK2124" i="3"/>
  <c r="BK2125" i="3"/>
  <c r="BK2126" i="3"/>
  <c r="BK2127" i="3"/>
  <c r="BK2128" i="3"/>
  <c r="BK2129" i="3"/>
  <c r="BK2130" i="3"/>
  <c r="BK2131" i="3"/>
  <c r="BK2132" i="3"/>
  <c r="BK2133" i="3"/>
  <c r="BK2134" i="3"/>
  <c r="BK2135" i="3"/>
  <c r="BK2136" i="3"/>
  <c r="BK2137" i="3"/>
  <c r="BK2138" i="3"/>
  <c r="BK2139" i="3"/>
  <c r="BK2140" i="3"/>
  <c r="BK2141" i="3"/>
  <c r="BK2142" i="3"/>
  <c r="BK2143" i="3"/>
  <c r="BK2144" i="3"/>
  <c r="BK2145" i="3"/>
  <c r="BK2146" i="3"/>
  <c r="BK2147" i="3"/>
  <c r="BK2148" i="3"/>
  <c r="BK2149" i="3"/>
  <c r="BK2150" i="3"/>
  <c r="BK2151" i="3"/>
  <c r="BK2152" i="3"/>
  <c r="BK2153" i="3"/>
  <c r="BK2154" i="3"/>
  <c r="BK2155" i="3"/>
  <c r="BK2156" i="3"/>
  <c r="BK2157" i="3"/>
  <c r="BK2158" i="3"/>
  <c r="BK2159" i="3"/>
  <c r="BK2160" i="3"/>
  <c r="BK2161" i="3"/>
  <c r="BK2162" i="3"/>
  <c r="BK2163" i="3"/>
  <c r="BK2164" i="3"/>
  <c r="BK2165" i="3"/>
  <c r="BK2166" i="3"/>
  <c r="BK2167" i="3"/>
  <c r="BK2168" i="3"/>
  <c r="BK2169" i="3"/>
  <c r="BK2170" i="3"/>
  <c r="BK2171" i="3"/>
  <c r="BK2172" i="3"/>
  <c r="BK2173" i="3"/>
  <c r="BK2174" i="3"/>
  <c r="BK2175" i="3"/>
  <c r="BK2176" i="3"/>
  <c r="BK2177" i="3"/>
  <c r="BK2178" i="3"/>
  <c r="BK2179" i="3"/>
  <c r="BK2180" i="3"/>
  <c r="BK2181" i="3"/>
  <c r="BK2182" i="3"/>
  <c r="BK2183" i="3"/>
  <c r="BK2184" i="3"/>
  <c r="BK2185" i="3"/>
  <c r="BK2186" i="3"/>
  <c r="BK2187" i="3"/>
  <c r="BK2188" i="3"/>
  <c r="BK2189" i="3"/>
  <c r="BK2190" i="3"/>
  <c r="BK2191" i="3"/>
  <c r="BK2192" i="3"/>
  <c r="BK2193" i="3"/>
  <c r="BK2194" i="3"/>
  <c r="BK2195" i="3"/>
  <c r="BK2196" i="3"/>
  <c r="BK2197" i="3"/>
  <c r="BK2198" i="3"/>
  <c r="BK2199" i="3"/>
  <c r="BK2200" i="3"/>
  <c r="BK2201" i="3"/>
  <c r="BK2202" i="3"/>
  <c r="BK2203" i="3"/>
  <c r="BK2204" i="3"/>
  <c r="BK2205" i="3"/>
  <c r="BK2206" i="3"/>
  <c r="BK2207" i="3"/>
  <c r="BK2208" i="3"/>
  <c r="BK2209" i="3"/>
  <c r="BK2210" i="3"/>
  <c r="BK2211" i="3"/>
  <c r="BK2212" i="3"/>
  <c r="BK2213" i="3"/>
  <c r="BK2214" i="3"/>
  <c r="BK2215" i="3"/>
  <c r="BK2216" i="3"/>
  <c r="BK2217" i="3"/>
  <c r="BK2218" i="3"/>
  <c r="BK2219" i="3"/>
  <c r="BK2220" i="3"/>
  <c r="BK2221" i="3"/>
  <c r="BK2222" i="3"/>
  <c r="BK2223" i="3"/>
  <c r="BK2224" i="3"/>
  <c r="BK2225" i="3"/>
  <c r="BK2226" i="3"/>
  <c r="BK2227" i="3"/>
  <c r="BK2228" i="3"/>
  <c r="BK2229" i="3"/>
  <c r="BK2230" i="3"/>
  <c r="BK2231" i="3"/>
  <c r="BK2232" i="3"/>
  <c r="BK2233" i="3"/>
  <c r="BK2234" i="3"/>
  <c r="BK2235" i="3"/>
  <c r="BK2236" i="3"/>
  <c r="BK2237" i="3"/>
  <c r="BK2238" i="3"/>
  <c r="BK2239" i="3"/>
  <c r="BK2240" i="3"/>
  <c r="BK2241" i="3"/>
  <c r="BK2242" i="3"/>
  <c r="BK2243" i="3"/>
  <c r="BK2244" i="3"/>
  <c r="BK2245" i="3"/>
  <c r="BK2246" i="3"/>
  <c r="BK2247" i="3"/>
  <c r="BK2248" i="3"/>
  <c r="BK2249" i="3"/>
  <c r="BK2250" i="3"/>
  <c r="BK2251" i="3"/>
  <c r="BK2252" i="3"/>
  <c r="BK2253" i="3"/>
  <c r="BK2254" i="3"/>
  <c r="BK2255" i="3"/>
  <c r="BK2256" i="3"/>
  <c r="BK2257" i="3"/>
  <c r="BK2258" i="3"/>
  <c r="BK2259" i="3"/>
  <c r="BK2260" i="3"/>
  <c r="BK2261" i="3"/>
  <c r="BK2262" i="3"/>
  <c r="BK2263" i="3"/>
  <c r="BK2264" i="3"/>
  <c r="BK2265" i="3"/>
  <c r="BK2266" i="3"/>
  <c r="BK2267" i="3"/>
  <c r="BK2268" i="3"/>
  <c r="BK2269" i="3"/>
  <c r="BK2270" i="3"/>
  <c r="BK2271" i="3"/>
  <c r="BK2272" i="3"/>
  <c r="BK2273" i="3"/>
  <c r="BK2274" i="3"/>
  <c r="BK2275" i="3"/>
  <c r="BK2276" i="3"/>
  <c r="BK2277" i="3"/>
  <c r="BK2278" i="3"/>
  <c r="BK2279" i="3"/>
  <c r="BK2280" i="3"/>
  <c r="BK2281" i="3"/>
  <c r="BK2282" i="3"/>
  <c r="BK2283" i="3"/>
  <c r="BK2284" i="3"/>
  <c r="BK2285" i="3"/>
  <c r="BK2286" i="3"/>
  <c r="BK2287" i="3"/>
  <c r="BK2288" i="3"/>
  <c r="BK2289" i="3"/>
  <c r="BK2290" i="3"/>
  <c r="BK2291" i="3"/>
  <c r="BK2292" i="3"/>
  <c r="BK2293" i="3"/>
  <c r="BK2294" i="3"/>
  <c r="BK2295" i="3"/>
  <c r="BK2296" i="3"/>
  <c r="BK2297" i="3"/>
  <c r="BK2298" i="3"/>
  <c r="BK2299" i="3"/>
  <c r="BK2300" i="3"/>
  <c r="BK2301" i="3"/>
  <c r="BK2302" i="3"/>
  <c r="BK2303" i="3"/>
  <c r="BK2304" i="3"/>
  <c r="BK2305" i="3"/>
  <c r="BK2306" i="3"/>
  <c r="BK2307" i="3"/>
  <c r="BK2308" i="3"/>
  <c r="BK2309" i="3"/>
  <c r="BK2310" i="3"/>
  <c r="BK2311" i="3"/>
  <c r="BK2312" i="3"/>
  <c r="BK2313" i="3"/>
  <c r="BK2314" i="3"/>
  <c r="BK2315" i="3"/>
  <c r="BK2316" i="3"/>
  <c r="BK2317" i="3"/>
  <c r="BK2318" i="3"/>
  <c r="BK2319" i="3"/>
  <c r="BK2320" i="3"/>
  <c r="BK2321" i="3"/>
  <c r="BK2322" i="3"/>
  <c r="BK2323" i="3"/>
  <c r="BK2324" i="3"/>
  <c r="BK2325" i="3"/>
  <c r="BK2326" i="3"/>
  <c r="BK2327" i="3"/>
  <c r="BK2328" i="3"/>
  <c r="BK2329" i="3"/>
  <c r="BK2330" i="3"/>
  <c r="BK2331" i="3"/>
  <c r="BK2332" i="3"/>
  <c r="BK2333" i="3"/>
  <c r="BK2334" i="3"/>
  <c r="BK2335" i="3"/>
  <c r="BK2336" i="3"/>
  <c r="BK2337" i="3"/>
  <c r="BK2338" i="3"/>
  <c r="BK2339" i="3"/>
  <c r="BK2340" i="3"/>
  <c r="BK2341" i="3"/>
  <c r="BK2342" i="3"/>
  <c r="BK2343" i="3"/>
  <c r="BK2344" i="3"/>
  <c r="BK2345" i="3"/>
  <c r="BK2346" i="3"/>
  <c r="BK2347" i="3"/>
  <c r="BK2348" i="3"/>
  <c r="BK2349" i="3"/>
  <c r="BK2350" i="3"/>
  <c r="BK2351" i="3"/>
  <c r="BK2352" i="3"/>
  <c r="BK2353" i="3"/>
  <c r="BK2354" i="3"/>
  <c r="BK2355" i="3"/>
  <c r="BK2356" i="3"/>
  <c r="BK2357" i="3"/>
  <c r="BK2358" i="3"/>
  <c r="BK2359" i="3"/>
  <c r="BK2360" i="3"/>
  <c r="BK2361" i="3"/>
  <c r="BK2362" i="3"/>
  <c r="BK2363" i="3"/>
  <c r="BK2364" i="3"/>
  <c r="BK2365" i="3"/>
  <c r="BK2366" i="3"/>
  <c r="BK2367" i="3"/>
  <c r="BK2368" i="3"/>
  <c r="BK2369" i="3"/>
  <c r="BK2370" i="3"/>
  <c r="BK2371" i="3"/>
  <c r="BK2372" i="3"/>
  <c r="BK2373" i="3"/>
  <c r="BK2374" i="3"/>
  <c r="BK2375" i="3"/>
  <c r="BK2376" i="3"/>
  <c r="BK2377" i="3"/>
  <c r="BK2378" i="3"/>
  <c r="BK2379" i="3"/>
  <c r="BK2380" i="3"/>
  <c r="BK2381" i="3"/>
  <c r="BK2382" i="3"/>
  <c r="BK2383" i="3"/>
  <c r="BK2384" i="3"/>
  <c r="BK2385" i="3"/>
  <c r="BK2386" i="3"/>
  <c r="BK2387" i="3"/>
  <c r="BK2388" i="3"/>
  <c r="BK2389" i="3"/>
  <c r="BK2390" i="3"/>
  <c r="BK2391" i="3"/>
  <c r="BK2392" i="3"/>
  <c r="BK2393" i="3"/>
  <c r="BK2394" i="3"/>
  <c r="BK2395" i="3"/>
  <c r="BK2396" i="3"/>
  <c r="BK2397" i="3"/>
  <c r="BK2398" i="3"/>
  <c r="BK2399" i="3"/>
  <c r="BK2400" i="3"/>
  <c r="BK2401" i="3"/>
  <c r="BK2402" i="3"/>
  <c r="BK2403" i="3"/>
  <c r="BK2404" i="3"/>
  <c r="BK2405" i="3"/>
  <c r="BK2406" i="3"/>
  <c r="BK2407" i="3"/>
  <c r="BK2408" i="3"/>
  <c r="BK2409" i="3"/>
  <c r="BK2410" i="3"/>
  <c r="BK2411" i="3"/>
  <c r="BK2412" i="3"/>
  <c r="BK2413" i="3"/>
  <c r="BK2414" i="3"/>
  <c r="BK2415" i="3"/>
  <c r="BK2416" i="3"/>
  <c r="BK2417" i="3"/>
  <c r="BK2418" i="3"/>
  <c r="BK2419" i="3"/>
  <c r="BK2420" i="3"/>
  <c r="BK2421" i="3"/>
  <c r="BK2422" i="3"/>
  <c r="BK2423" i="3"/>
  <c r="BK2424" i="3"/>
  <c r="BK2425" i="3"/>
  <c r="BK2426" i="3"/>
  <c r="BK2427" i="3"/>
  <c r="BK2428" i="3"/>
  <c r="BK2429" i="3"/>
  <c r="BK2430" i="3"/>
  <c r="BK2431" i="3"/>
  <c r="BK2432" i="3"/>
  <c r="BK2433" i="3"/>
  <c r="BK2434" i="3"/>
  <c r="BK2435" i="3"/>
  <c r="BK2436" i="3"/>
  <c r="BK2437" i="3"/>
  <c r="BK2438" i="3"/>
  <c r="BK2439" i="3"/>
  <c r="BK2440" i="3"/>
  <c r="BK2441" i="3"/>
  <c r="BK2442" i="3"/>
  <c r="BK2443" i="3"/>
  <c r="BK2444" i="3"/>
  <c r="BK2445" i="3"/>
  <c r="BK2446" i="3"/>
  <c r="BK2447" i="3"/>
  <c r="BK2448" i="3"/>
  <c r="BK2449" i="3"/>
  <c r="BK2450" i="3"/>
  <c r="BK2451" i="3"/>
  <c r="BK2452" i="3"/>
  <c r="BK2453" i="3"/>
  <c r="BK2454" i="3"/>
  <c r="BK2455" i="3"/>
  <c r="BK2456" i="3"/>
  <c r="BK2457" i="3"/>
  <c r="BK2458" i="3"/>
  <c r="BK2459" i="3"/>
  <c r="BK2460" i="3"/>
  <c r="BK2461" i="3"/>
  <c r="BK2462" i="3"/>
  <c r="BK2463" i="3"/>
  <c r="BK2464" i="3"/>
  <c r="BK2465" i="3"/>
  <c r="BK2466" i="3"/>
  <c r="BK2467" i="3"/>
  <c r="BK2468" i="3"/>
  <c r="BK2469" i="3"/>
  <c r="BK2470" i="3"/>
  <c r="BK2471" i="3"/>
  <c r="BK2472" i="3"/>
  <c r="BK2473" i="3"/>
  <c r="BK2474" i="3"/>
  <c r="BK2475" i="3"/>
  <c r="BK2476" i="3"/>
  <c r="BK2477" i="3"/>
  <c r="BK2478" i="3"/>
  <c r="BK2479" i="3"/>
  <c r="BK2480" i="3"/>
  <c r="BK2481" i="3"/>
  <c r="BK2482" i="3"/>
  <c r="BK2483" i="3"/>
  <c r="BK2484" i="3"/>
  <c r="BK2485" i="3"/>
  <c r="BK2486" i="3"/>
  <c r="BK2487" i="3"/>
  <c r="BK2488" i="3"/>
  <c r="BK2489" i="3"/>
  <c r="BK2490" i="3"/>
  <c r="BK2491" i="3"/>
  <c r="BK2492" i="3"/>
  <c r="BK2493" i="3"/>
  <c r="BK2494" i="3"/>
  <c r="BK2495" i="3"/>
  <c r="BK2496" i="3"/>
  <c r="BK2497" i="3"/>
  <c r="BK2498" i="3"/>
  <c r="BK2499" i="3"/>
  <c r="BK2500" i="3"/>
  <c r="BK2501" i="3"/>
  <c r="BK2502" i="3"/>
  <c r="BK2503" i="3"/>
  <c r="BK2504" i="3"/>
  <c r="BK2505" i="3"/>
  <c r="BK2506" i="3"/>
  <c r="BK2507" i="3"/>
  <c r="BK2508" i="3"/>
  <c r="BK2509" i="3"/>
  <c r="BK2510" i="3"/>
  <c r="BK2511" i="3"/>
  <c r="BK2512" i="3"/>
  <c r="BK2513" i="3"/>
  <c r="BK2514" i="3"/>
  <c r="BK2515" i="3"/>
  <c r="BK2516" i="3"/>
  <c r="BK2517" i="3"/>
  <c r="BK2518" i="3"/>
  <c r="BK2519" i="3"/>
  <c r="BK2520" i="3"/>
  <c r="BK2521" i="3"/>
  <c r="BK2522" i="3"/>
  <c r="BK2523" i="3"/>
  <c r="BK2524" i="3"/>
  <c r="BK2525" i="3"/>
  <c r="BK2526" i="3"/>
  <c r="BK2527" i="3"/>
  <c r="BK2528" i="3"/>
  <c r="BK2529" i="3"/>
  <c r="BK2530" i="3"/>
  <c r="BK2531" i="3"/>
  <c r="BK2532" i="3"/>
  <c r="BK2533" i="3"/>
  <c r="BK2534" i="3"/>
  <c r="BK2535" i="3"/>
  <c r="BK2536" i="3"/>
  <c r="BK2537" i="3"/>
  <c r="BK2538" i="3"/>
  <c r="BK2539" i="3"/>
  <c r="BK2540" i="3"/>
  <c r="BK2541" i="3"/>
  <c r="BK2542" i="3"/>
  <c r="BK2543" i="3"/>
  <c r="BK2544" i="3"/>
  <c r="BK2545" i="3"/>
  <c r="BK2546" i="3"/>
  <c r="BK2547" i="3"/>
  <c r="BK2548" i="3"/>
  <c r="BK2549" i="3"/>
  <c r="BK2550" i="3"/>
  <c r="BK2551" i="3"/>
  <c r="BK2552" i="3"/>
  <c r="BK2553" i="3"/>
  <c r="BK2554" i="3"/>
  <c r="BK2555" i="3"/>
  <c r="BK2556" i="3"/>
  <c r="BK2557" i="3"/>
  <c r="BK2558" i="3"/>
  <c r="BK2559" i="3"/>
  <c r="BK2560" i="3"/>
  <c r="BK2561" i="3"/>
  <c r="BK2562" i="3"/>
  <c r="BK2563" i="3"/>
  <c r="BK2564" i="3"/>
  <c r="BK2565" i="3"/>
  <c r="BK2566" i="3"/>
  <c r="BK2567" i="3"/>
  <c r="BK2568" i="3"/>
  <c r="BK2569" i="3"/>
  <c r="BK2570" i="3"/>
  <c r="BK2571" i="3"/>
  <c r="BK2572" i="3"/>
  <c r="BK2573" i="3"/>
  <c r="BK2574" i="3"/>
  <c r="BK2575" i="3"/>
  <c r="BK2576" i="3"/>
  <c r="BK2577" i="3"/>
  <c r="BK2578" i="3"/>
  <c r="BK2579" i="3"/>
  <c r="BK2580" i="3"/>
  <c r="BK2581" i="3"/>
  <c r="BK2582" i="3"/>
  <c r="BK2583" i="3"/>
  <c r="BK2584" i="3"/>
  <c r="BK2585" i="3"/>
  <c r="BK2586" i="3"/>
  <c r="BK2587" i="3"/>
  <c r="BK2588" i="3"/>
  <c r="BK2589" i="3"/>
  <c r="BK2590" i="3"/>
  <c r="BK2591" i="3"/>
  <c r="BK2592" i="3"/>
  <c r="BK2593" i="3"/>
  <c r="BK2594" i="3"/>
  <c r="BK2595" i="3"/>
  <c r="BK2596" i="3"/>
  <c r="BK2597" i="3"/>
  <c r="BK2598" i="3"/>
  <c r="BK2599" i="3"/>
  <c r="BK2600" i="3"/>
  <c r="BK2601" i="3"/>
  <c r="BK2602" i="3"/>
  <c r="BK2603" i="3"/>
  <c r="BK2604" i="3"/>
  <c r="BK2605" i="3"/>
  <c r="BK2606" i="3"/>
  <c r="BK2607" i="3"/>
  <c r="BK2608" i="3"/>
  <c r="BK2609" i="3"/>
  <c r="BK2610" i="3"/>
  <c r="BK2611" i="3"/>
  <c r="BK2612" i="3"/>
  <c r="BK2613" i="3"/>
  <c r="BK2614" i="3"/>
  <c r="BK2615" i="3"/>
  <c r="BK2616" i="3"/>
  <c r="BK2617" i="3"/>
  <c r="BK2618" i="3"/>
  <c r="BK2619" i="3"/>
  <c r="BK2620" i="3"/>
  <c r="BK2621" i="3"/>
  <c r="BK2622" i="3"/>
  <c r="BK2623" i="3"/>
  <c r="BK2624" i="3"/>
  <c r="BK2625" i="3"/>
  <c r="BK2626" i="3"/>
  <c r="BK2627" i="3"/>
  <c r="BK2628" i="3"/>
  <c r="BK2629" i="3"/>
  <c r="BK2630" i="3"/>
  <c r="BK2631" i="3"/>
  <c r="BK2632" i="3"/>
  <c r="BK2633" i="3"/>
  <c r="BK2634" i="3"/>
  <c r="BK2635" i="3"/>
  <c r="BK2636" i="3"/>
  <c r="BK2637" i="3"/>
  <c r="BK2638" i="3"/>
  <c r="BK2639" i="3"/>
  <c r="BK2640" i="3"/>
  <c r="BK2641" i="3"/>
  <c r="BK2642" i="3"/>
  <c r="BK2643" i="3"/>
  <c r="BK2644" i="3"/>
  <c r="BK2645" i="3"/>
  <c r="BK2646" i="3"/>
  <c r="BK2647" i="3"/>
  <c r="BK2648" i="3"/>
  <c r="BK2649" i="3"/>
  <c r="BK2650" i="3"/>
  <c r="BK2651" i="3"/>
  <c r="BK2652" i="3"/>
  <c r="BK2653" i="3"/>
  <c r="BK2654" i="3"/>
  <c r="BK2655" i="3"/>
  <c r="BK2656" i="3"/>
  <c r="BK2657" i="3"/>
  <c r="BK2658" i="3"/>
  <c r="BK2659" i="3"/>
  <c r="BK2660" i="3"/>
  <c r="BK2661" i="3"/>
  <c r="BK2662" i="3"/>
  <c r="BK2663" i="3"/>
  <c r="BK2664" i="3"/>
  <c r="BK2665" i="3"/>
  <c r="BK2666" i="3"/>
  <c r="BK2667" i="3"/>
  <c r="BK2668" i="3"/>
  <c r="BK2669" i="3"/>
  <c r="BK2670" i="3"/>
  <c r="BK2671" i="3"/>
  <c r="BK2672" i="3"/>
  <c r="BK2673" i="3"/>
  <c r="BK2674" i="3"/>
  <c r="BK2675" i="3"/>
  <c r="BK2676" i="3"/>
  <c r="BK2677" i="3"/>
  <c r="BK2678" i="3"/>
  <c r="BK2679" i="3"/>
  <c r="BK2680" i="3"/>
  <c r="BK2681" i="3"/>
  <c r="BK2682" i="3"/>
  <c r="BK2683" i="3"/>
  <c r="BK2684" i="3"/>
  <c r="BK2685" i="3"/>
  <c r="BK2686" i="3"/>
  <c r="BK2687" i="3"/>
  <c r="BK2688" i="3"/>
  <c r="BK2689" i="3"/>
  <c r="BK2690" i="3"/>
  <c r="BK2691" i="3"/>
  <c r="BK2692" i="3"/>
  <c r="BK2693" i="3"/>
  <c r="BK2694" i="3"/>
  <c r="BK2695" i="3"/>
  <c r="BK2696" i="3"/>
  <c r="BK2697" i="3"/>
  <c r="BK2698" i="3"/>
  <c r="BK2699" i="3"/>
  <c r="BK2700" i="3"/>
  <c r="BK2701" i="3"/>
  <c r="BK2702" i="3"/>
  <c r="BK2703" i="3"/>
  <c r="BK2704" i="3"/>
  <c r="BK2705" i="3"/>
  <c r="BK2706" i="3"/>
  <c r="BK2707" i="3"/>
  <c r="BK2708" i="3"/>
  <c r="BK2709" i="3"/>
  <c r="BK2710" i="3"/>
  <c r="BK2711" i="3"/>
  <c r="BK2712" i="3"/>
  <c r="BK2713" i="3"/>
  <c r="BK2714" i="3"/>
  <c r="BK2715" i="3"/>
  <c r="BK2716" i="3"/>
  <c r="BK2717" i="3"/>
  <c r="BK2718" i="3"/>
  <c r="BK2719" i="3"/>
  <c r="BK2720" i="3"/>
  <c r="BK2721" i="3"/>
  <c r="BK2722" i="3"/>
  <c r="BK2723" i="3"/>
  <c r="BK2724" i="3"/>
  <c r="BK2725" i="3"/>
  <c r="BK2726" i="3"/>
  <c r="BK2727" i="3"/>
  <c r="BK2728" i="3"/>
  <c r="BK2729" i="3"/>
  <c r="BK2730" i="3"/>
  <c r="BK2731" i="3"/>
  <c r="BK2732" i="3"/>
  <c r="BK2733" i="3"/>
  <c r="BK2734" i="3"/>
  <c r="BK2735" i="3"/>
  <c r="BK2736" i="3"/>
  <c r="BK2737" i="3"/>
  <c r="BK2738" i="3"/>
  <c r="BK2739" i="3"/>
  <c r="BK2740" i="3"/>
  <c r="BK2741" i="3"/>
  <c r="BK2742" i="3"/>
  <c r="BK2743" i="3"/>
  <c r="BK2744" i="3"/>
  <c r="BK2745" i="3"/>
  <c r="BK2746" i="3"/>
  <c r="BK2747" i="3"/>
  <c r="BK2748" i="3"/>
  <c r="BK2749" i="3"/>
  <c r="BK2750" i="3"/>
  <c r="BK2751" i="3"/>
  <c r="BK2752" i="3"/>
  <c r="BK2753" i="3"/>
  <c r="BK2754" i="3"/>
  <c r="BK2755" i="3"/>
  <c r="BK2756" i="3"/>
  <c r="BK2757" i="3"/>
  <c r="BK2758" i="3"/>
  <c r="BK2759" i="3"/>
  <c r="BK2760" i="3"/>
  <c r="BK2761" i="3"/>
  <c r="BK2762" i="3"/>
  <c r="BK2763" i="3"/>
  <c r="BK2764" i="3"/>
  <c r="BK2765" i="3"/>
  <c r="BK2766" i="3"/>
  <c r="BK2767" i="3"/>
  <c r="BK2768" i="3"/>
  <c r="BK2769" i="3"/>
  <c r="BK2770" i="3"/>
  <c r="BK2771" i="3"/>
  <c r="BK2772" i="3"/>
  <c r="BK2773" i="3"/>
  <c r="BK2774" i="3"/>
  <c r="BK2775" i="3"/>
  <c r="BK2776" i="3"/>
  <c r="BK2777" i="3"/>
  <c r="BK2778" i="3"/>
  <c r="BK2779" i="3"/>
  <c r="BK2780" i="3"/>
  <c r="BK2781" i="3"/>
  <c r="BK2782" i="3"/>
  <c r="BK2783" i="3"/>
  <c r="BK2784" i="3"/>
  <c r="BK2785" i="3"/>
  <c r="BK2786" i="3"/>
  <c r="BK2787" i="3"/>
  <c r="BK2788" i="3"/>
  <c r="BK2789" i="3"/>
  <c r="BK2790" i="3"/>
  <c r="BK2791" i="3"/>
  <c r="BK2792" i="3"/>
  <c r="BK2793" i="3"/>
  <c r="BK2794" i="3"/>
  <c r="BK2795" i="3"/>
  <c r="BK2796" i="3"/>
  <c r="BK2797" i="3"/>
  <c r="BK2798" i="3"/>
  <c r="BK2799" i="3"/>
  <c r="BK2800" i="3"/>
  <c r="BK2801" i="3"/>
  <c r="BK2802" i="3"/>
  <c r="BK2803" i="3"/>
  <c r="BK2804" i="3"/>
  <c r="BK2805" i="3"/>
  <c r="BK2806" i="3"/>
  <c r="BK2807" i="3"/>
  <c r="BK2808" i="3"/>
  <c r="BK2809" i="3"/>
  <c r="BK2810" i="3"/>
  <c r="BK2811" i="3"/>
  <c r="BK2812" i="3"/>
  <c r="BK2813" i="3"/>
  <c r="BK2814" i="3"/>
  <c r="BK2815" i="3"/>
  <c r="BK2816" i="3"/>
  <c r="BK2817" i="3"/>
  <c r="BK2818" i="3"/>
  <c r="BK2819" i="3"/>
  <c r="BK2820" i="3"/>
  <c r="BK2821" i="3"/>
  <c r="BK2822" i="3"/>
  <c r="BK2823" i="3"/>
  <c r="BK2824" i="3"/>
  <c r="BK2825" i="3"/>
  <c r="BK2826" i="3"/>
  <c r="BK2827" i="3"/>
  <c r="BK2828" i="3"/>
  <c r="BK2829" i="3"/>
  <c r="BK2830" i="3"/>
  <c r="BK2831" i="3"/>
  <c r="BK2832" i="3"/>
  <c r="BK2833" i="3"/>
  <c r="BK2834" i="3"/>
  <c r="BK2835" i="3"/>
  <c r="BK2836" i="3"/>
  <c r="BK2837" i="3"/>
  <c r="BK2838" i="3"/>
  <c r="BK2839" i="3"/>
  <c r="BK2840" i="3"/>
  <c r="BK2841" i="3"/>
  <c r="BK2842" i="3"/>
  <c r="BK2843" i="3"/>
  <c r="BK2844" i="3"/>
  <c r="BK2845" i="3"/>
  <c r="BK2846" i="3"/>
  <c r="BK2847" i="3"/>
  <c r="BK2848" i="3"/>
  <c r="BK2849" i="3"/>
  <c r="BK2850" i="3"/>
  <c r="BK2851" i="3"/>
  <c r="BK2852" i="3"/>
  <c r="BK2853" i="3"/>
  <c r="BK2854" i="3"/>
  <c r="BK2855" i="3"/>
  <c r="BK2856" i="3"/>
  <c r="BK2857" i="3"/>
  <c r="BK2858" i="3"/>
  <c r="BK2859" i="3"/>
  <c r="BK2860" i="3"/>
  <c r="BK2861" i="3"/>
  <c r="BK2862" i="3"/>
  <c r="BK2863" i="3"/>
  <c r="BK2864" i="3"/>
  <c r="BK2865" i="3"/>
  <c r="BK2866" i="3"/>
  <c r="BK2867" i="3"/>
  <c r="BK2868" i="3"/>
  <c r="BK2869" i="3"/>
  <c r="BK2870" i="3"/>
  <c r="BK2871" i="3"/>
  <c r="BK2872" i="3"/>
  <c r="BK2873" i="3"/>
  <c r="BK2874" i="3"/>
  <c r="BK2875" i="3"/>
  <c r="BK2876" i="3"/>
  <c r="BK2877" i="3"/>
  <c r="BK2878" i="3"/>
  <c r="BK2879" i="3"/>
  <c r="BK2880" i="3"/>
  <c r="BK2881" i="3"/>
  <c r="BK2882" i="3"/>
  <c r="BK2883" i="3"/>
  <c r="BK2884" i="3"/>
  <c r="BK2885" i="3"/>
  <c r="BK2886" i="3"/>
  <c r="BK2887" i="3"/>
  <c r="BK2888" i="3"/>
  <c r="BK2889" i="3"/>
  <c r="BK2890" i="3"/>
  <c r="BK2891" i="3"/>
  <c r="BK2892" i="3"/>
  <c r="BK2893" i="3"/>
  <c r="BK2894" i="3"/>
  <c r="BK2895" i="3"/>
  <c r="BK2896" i="3"/>
  <c r="BK2897" i="3"/>
  <c r="BK2898" i="3"/>
  <c r="BK2899" i="3"/>
  <c r="BK2900" i="3"/>
  <c r="BK2901" i="3"/>
  <c r="BK2902" i="3"/>
  <c r="BK2903" i="3"/>
  <c r="BK2904" i="3"/>
  <c r="BK2905" i="3"/>
  <c r="BK2906" i="3"/>
  <c r="BK2907" i="3"/>
  <c r="BK2908" i="3"/>
  <c r="BK2909" i="3"/>
  <c r="BK2910" i="3"/>
  <c r="BK2911" i="3"/>
  <c r="BK2912" i="3"/>
  <c r="BK2913" i="3"/>
  <c r="BK2914" i="3"/>
  <c r="BK2915" i="3"/>
  <c r="BK2916" i="3"/>
  <c r="BK2917" i="3"/>
  <c r="BK2918" i="3"/>
  <c r="BK2919" i="3"/>
  <c r="BK2920" i="3"/>
  <c r="BK2921" i="3"/>
  <c r="BK2922" i="3"/>
  <c r="BK2923" i="3"/>
  <c r="BK2924" i="3"/>
  <c r="BK2925" i="3"/>
  <c r="BK2926" i="3"/>
  <c r="BK2927" i="3"/>
  <c r="BK2928" i="3"/>
  <c r="BK2929" i="3"/>
  <c r="BK2930" i="3"/>
  <c r="BK2931" i="3"/>
  <c r="BK2932" i="3"/>
  <c r="BK2933" i="3"/>
  <c r="BK2934" i="3"/>
  <c r="BK2935" i="3"/>
  <c r="BK2936" i="3"/>
  <c r="BK2937" i="3"/>
  <c r="BK2938" i="3"/>
  <c r="BK2939" i="3"/>
  <c r="BK2940" i="3"/>
  <c r="BK2941" i="3"/>
  <c r="BK2942" i="3"/>
  <c r="BK2943" i="3"/>
  <c r="BK2944" i="3"/>
  <c r="BK2945" i="3"/>
  <c r="BK2946" i="3"/>
  <c r="BK2947" i="3"/>
  <c r="BK2948" i="3"/>
  <c r="BK2949" i="3"/>
  <c r="BK2950" i="3"/>
  <c r="BK2951" i="3"/>
  <c r="BK2952" i="3"/>
  <c r="BK2953" i="3"/>
  <c r="BK2954" i="3"/>
  <c r="BK2955" i="3"/>
  <c r="BK2956" i="3"/>
  <c r="BK2957" i="3"/>
  <c r="BK2958" i="3"/>
  <c r="BK2959" i="3"/>
  <c r="BK2960" i="3"/>
  <c r="BK2961" i="3"/>
  <c r="BK2962" i="3"/>
  <c r="BK2963" i="3"/>
  <c r="BK2964" i="3"/>
  <c r="BK2965" i="3"/>
  <c r="BK2966" i="3"/>
  <c r="BK2967" i="3"/>
  <c r="BK2968" i="3"/>
  <c r="BK2969" i="3"/>
  <c r="BK2970" i="3"/>
  <c r="BK2971" i="3"/>
  <c r="BK2972" i="3"/>
  <c r="BK2973" i="3"/>
  <c r="BK2974" i="3"/>
  <c r="BK2975" i="3"/>
  <c r="BK2976" i="3"/>
  <c r="BK2977" i="3"/>
  <c r="BK2978" i="3"/>
  <c r="BK2979" i="3"/>
  <c r="BK2980" i="3"/>
  <c r="BK2981" i="3"/>
  <c r="BK2982" i="3"/>
  <c r="BK2983" i="3"/>
  <c r="BK2984" i="3"/>
  <c r="BK2985" i="3"/>
  <c r="BK2986" i="3"/>
  <c r="BK2987" i="3"/>
  <c r="BK2988" i="3"/>
  <c r="BK2989" i="3"/>
  <c r="BK2990" i="3"/>
  <c r="BK2991" i="3"/>
  <c r="BK2992" i="3"/>
  <c r="BK2993" i="3"/>
  <c r="BK2994" i="3"/>
  <c r="BK2995" i="3"/>
  <c r="BK2996" i="3"/>
  <c r="BK2997" i="3"/>
  <c r="BK2998" i="3"/>
  <c r="BK2999" i="3"/>
  <c r="BK3000" i="3"/>
  <c r="BK3001" i="3"/>
  <c r="BK3002" i="3"/>
  <c r="BK3003" i="3"/>
  <c r="BK3004" i="3"/>
  <c r="BK3005" i="3"/>
  <c r="BK3006" i="3"/>
  <c r="BK3007" i="3"/>
  <c r="BK3008" i="3"/>
  <c r="BK3009" i="3"/>
  <c r="BK3010" i="3"/>
  <c r="BK3011" i="3"/>
  <c r="BK3012" i="3"/>
  <c r="BK3013" i="3"/>
  <c r="BK3014" i="3"/>
  <c r="BK3015" i="3"/>
  <c r="BK3016" i="3"/>
  <c r="BK3017" i="3"/>
  <c r="BK3018" i="3"/>
  <c r="BK3019" i="3"/>
  <c r="BK3020" i="3"/>
  <c r="BK3021" i="3"/>
  <c r="BK3022" i="3"/>
  <c r="BK3023" i="3"/>
  <c r="BK3024" i="3"/>
  <c r="BK3025" i="3"/>
  <c r="BK3026" i="3"/>
  <c r="BK3027" i="3"/>
  <c r="BK3028" i="3"/>
  <c r="BK3029" i="3"/>
  <c r="BK3030" i="3"/>
  <c r="BK3031" i="3"/>
  <c r="BK3032" i="3"/>
  <c r="BK3033" i="3"/>
  <c r="BK3034" i="3"/>
  <c r="BK3035" i="3"/>
  <c r="BK3036" i="3"/>
  <c r="BK3037" i="3"/>
  <c r="BK3038" i="3"/>
  <c r="BK3039" i="3"/>
  <c r="BK3040" i="3"/>
  <c r="BK3041" i="3"/>
  <c r="BK3042" i="3"/>
  <c r="BK3043" i="3"/>
  <c r="BK3044" i="3"/>
  <c r="BK3045" i="3"/>
  <c r="BK3046" i="3"/>
  <c r="BK3047" i="3"/>
  <c r="BK3048" i="3"/>
  <c r="BK3049" i="3"/>
  <c r="BK3050" i="3"/>
  <c r="BK3051" i="3"/>
  <c r="BK3052" i="3"/>
  <c r="BK3053" i="3"/>
  <c r="BK3054" i="3"/>
  <c r="BK3055" i="3"/>
  <c r="BK3056" i="3"/>
  <c r="BK3057" i="3"/>
  <c r="BK3058" i="3"/>
  <c r="BK3059" i="3"/>
  <c r="BK3060" i="3"/>
  <c r="BK3061" i="3"/>
  <c r="BK3062" i="3"/>
  <c r="BK3063" i="3"/>
  <c r="BK3064" i="3"/>
  <c r="BK3065" i="3"/>
  <c r="BK3066" i="3"/>
  <c r="BK3067" i="3"/>
  <c r="BK3068" i="3"/>
  <c r="BK3069" i="3"/>
  <c r="BK3070" i="3"/>
  <c r="BK3071" i="3"/>
  <c r="BK3072" i="3"/>
  <c r="BK3073" i="3"/>
  <c r="BK3074" i="3"/>
  <c r="BK3075" i="3"/>
  <c r="BK3076" i="3"/>
  <c r="BK3077" i="3"/>
  <c r="BK3078" i="3"/>
  <c r="BK3079" i="3"/>
  <c r="BK3080" i="3"/>
  <c r="BK3081" i="3"/>
  <c r="BK3082" i="3"/>
  <c r="BK3083" i="3"/>
  <c r="BK3084" i="3"/>
  <c r="BK3085" i="3"/>
  <c r="BK3086" i="3"/>
  <c r="BK3087" i="3"/>
  <c r="BK3088" i="3"/>
  <c r="BK3089" i="3"/>
  <c r="BK3090" i="3"/>
  <c r="BK3091" i="3"/>
  <c r="BK3092" i="3"/>
  <c r="BK3093" i="3"/>
  <c r="BK3094" i="3"/>
  <c r="BK3095" i="3"/>
  <c r="BK3096" i="3"/>
  <c r="BK3097" i="3"/>
  <c r="BK3098" i="3"/>
  <c r="BK3099" i="3"/>
  <c r="BK3100" i="3"/>
  <c r="BK3101" i="3"/>
  <c r="BK3102" i="3"/>
  <c r="BK3103" i="3"/>
  <c r="BK3104" i="3"/>
  <c r="BK3105" i="3"/>
  <c r="BK3106" i="3"/>
  <c r="BK3107" i="3"/>
  <c r="BK3108" i="3"/>
  <c r="BK3109" i="3"/>
  <c r="BK3110" i="3"/>
  <c r="BK3111" i="3"/>
  <c r="BK3112" i="3"/>
  <c r="BK3113" i="3"/>
  <c r="BK3114" i="3"/>
  <c r="BK3115" i="3"/>
  <c r="BK3116" i="3"/>
  <c r="BK3117" i="3"/>
  <c r="BK3118" i="3"/>
  <c r="BK3119" i="3"/>
  <c r="BK3120" i="3"/>
  <c r="BK3121" i="3"/>
  <c r="BK3122" i="3"/>
  <c r="BK3123" i="3"/>
  <c r="BK3124" i="3"/>
  <c r="BK3125" i="3"/>
  <c r="BK3126" i="3"/>
  <c r="BK3127" i="3"/>
  <c r="BK3128" i="3"/>
  <c r="BK3129" i="3"/>
  <c r="BK3130" i="3"/>
  <c r="BK3131" i="3"/>
  <c r="BK3132" i="3"/>
  <c r="BK3133" i="3"/>
  <c r="BK3134" i="3"/>
  <c r="BK3135" i="3"/>
  <c r="BK3136" i="3"/>
  <c r="BK3137" i="3"/>
  <c r="BK3138" i="3"/>
  <c r="BK3139" i="3"/>
  <c r="BK3140" i="3"/>
  <c r="BK3141" i="3"/>
  <c r="BK3142" i="3"/>
  <c r="BK3143" i="3"/>
  <c r="BK3144" i="3"/>
  <c r="BK3145" i="3"/>
  <c r="BK3146" i="3"/>
  <c r="BK3147" i="3"/>
  <c r="BK3148" i="3"/>
  <c r="BK3149" i="3"/>
  <c r="BK3150" i="3"/>
  <c r="BK3151" i="3"/>
  <c r="BK3152" i="3"/>
  <c r="BK3153" i="3"/>
  <c r="BK3154" i="3"/>
  <c r="BK3155" i="3"/>
  <c r="BK3156" i="3"/>
  <c r="BK3157" i="3"/>
  <c r="BK3158" i="3"/>
  <c r="BK3159" i="3"/>
  <c r="BK3160" i="3"/>
  <c r="BK3161" i="3"/>
  <c r="BK3162" i="3"/>
  <c r="BK3163" i="3"/>
  <c r="BK3164" i="3"/>
  <c r="BK3165" i="3"/>
  <c r="BK3166" i="3"/>
  <c r="BK3167" i="3"/>
  <c r="BK3168" i="3"/>
  <c r="BK3169" i="3"/>
  <c r="BK3170" i="3"/>
  <c r="BK3171" i="3"/>
  <c r="BK3172" i="3"/>
  <c r="BK3173" i="3"/>
  <c r="BK3174" i="3"/>
  <c r="BK3175" i="3"/>
  <c r="BK3176" i="3"/>
  <c r="BK3177" i="3"/>
  <c r="BK3178" i="3"/>
  <c r="BK3179" i="3"/>
  <c r="BK3180" i="3"/>
  <c r="BK3181" i="3"/>
  <c r="BK3182" i="3"/>
  <c r="BK3183" i="3"/>
  <c r="BK3184" i="3"/>
  <c r="BK3185" i="3"/>
  <c r="BK3186" i="3"/>
  <c r="BK3187" i="3"/>
  <c r="BK3188" i="3"/>
  <c r="BK3189" i="3"/>
  <c r="BK3190" i="3"/>
  <c r="BK3191" i="3"/>
  <c r="BK3192" i="3"/>
  <c r="BK3193" i="3"/>
  <c r="BK3194" i="3"/>
  <c r="BK3195" i="3"/>
  <c r="BK3196" i="3"/>
  <c r="BK3197" i="3"/>
  <c r="BK3198" i="3"/>
  <c r="BK3199" i="3"/>
  <c r="BK3200" i="3"/>
  <c r="BK3201" i="3"/>
  <c r="BK3202" i="3"/>
  <c r="BK3203" i="3"/>
  <c r="BK3204" i="3"/>
  <c r="BK3205" i="3"/>
  <c r="BK3206" i="3"/>
  <c r="BK3207" i="3"/>
  <c r="BK3208" i="3"/>
  <c r="BK3209" i="3"/>
  <c r="BK3210" i="3"/>
  <c r="BK3211" i="3"/>
  <c r="BK3212" i="3"/>
  <c r="BK3213" i="3"/>
  <c r="BK3214" i="3"/>
  <c r="BK3215" i="3"/>
  <c r="BK3216" i="3"/>
  <c r="BK3217" i="3"/>
  <c r="BK3218" i="3"/>
  <c r="BK3219" i="3"/>
  <c r="BK3220" i="3"/>
  <c r="BK3221" i="3"/>
  <c r="BK3222" i="3"/>
  <c r="BK3223" i="3"/>
  <c r="BK3224" i="3"/>
  <c r="BK3225" i="3"/>
  <c r="BK3226" i="3"/>
  <c r="BK3227" i="3"/>
  <c r="BK3228" i="3"/>
  <c r="BK3229" i="3"/>
  <c r="BK3230" i="3"/>
  <c r="BK3231" i="3"/>
  <c r="BK3232" i="3"/>
  <c r="BK3233" i="3"/>
  <c r="BK3234" i="3"/>
  <c r="BK3235" i="3"/>
  <c r="BK3236" i="3"/>
  <c r="BK3237" i="3"/>
  <c r="BK3238" i="3"/>
  <c r="BK3239" i="3"/>
  <c r="BK3240" i="3"/>
  <c r="BK3241" i="3"/>
  <c r="BK3242" i="3"/>
  <c r="BK3243" i="3"/>
  <c r="BK3244" i="3"/>
  <c r="BK3245" i="3"/>
  <c r="BK3246" i="3"/>
  <c r="BK3247" i="3"/>
  <c r="BK3248" i="3"/>
  <c r="BK3249" i="3"/>
  <c r="BK3250" i="3"/>
  <c r="BK3251" i="3"/>
  <c r="BK3252" i="3"/>
  <c r="BK3253" i="3"/>
  <c r="BK3254" i="3"/>
  <c r="BK3255" i="3"/>
  <c r="BK3256" i="3"/>
  <c r="BK3257" i="3"/>
  <c r="BK3258" i="3"/>
  <c r="BK3259" i="3"/>
  <c r="BK3260" i="3"/>
  <c r="BJ4" i="3"/>
  <c r="BJ5" i="3"/>
  <c r="BJ6" i="3"/>
  <c r="BJ7" i="3"/>
  <c r="BJ8" i="3"/>
  <c r="BJ9" i="3"/>
  <c r="BJ10" i="3"/>
  <c r="BJ11" i="3"/>
  <c r="BJ12" i="3"/>
  <c r="BJ13" i="3"/>
  <c r="BJ14" i="3"/>
  <c r="BJ15" i="3"/>
  <c r="BJ16" i="3"/>
  <c r="BJ17" i="3"/>
  <c r="BJ18" i="3"/>
  <c r="BJ19" i="3"/>
  <c r="BJ20" i="3"/>
  <c r="BJ21" i="3"/>
  <c r="BJ22" i="3"/>
  <c r="BJ23" i="3"/>
  <c r="BJ24" i="3"/>
  <c r="BJ25" i="3"/>
  <c r="BJ26" i="3"/>
  <c r="BJ27" i="3"/>
  <c r="BJ28" i="3"/>
  <c r="BJ29" i="3"/>
  <c r="BJ30" i="3"/>
  <c r="BJ31" i="3"/>
  <c r="BJ32" i="3"/>
  <c r="BJ33" i="3"/>
  <c r="BJ34" i="3"/>
  <c r="BJ35" i="3"/>
  <c r="BJ36" i="3"/>
  <c r="BJ37" i="3"/>
  <c r="BJ38" i="3"/>
  <c r="BJ39" i="3"/>
  <c r="BJ40" i="3"/>
  <c r="BJ41" i="3"/>
  <c r="BJ42" i="3"/>
  <c r="BJ43" i="3"/>
  <c r="BJ44" i="3"/>
  <c r="BJ45" i="3"/>
  <c r="BJ46" i="3"/>
  <c r="BJ47" i="3"/>
  <c r="BJ48" i="3"/>
  <c r="BJ49" i="3"/>
  <c r="BJ50" i="3"/>
  <c r="BJ51" i="3"/>
  <c r="BJ52" i="3"/>
  <c r="BJ53" i="3"/>
  <c r="BJ54" i="3"/>
  <c r="BJ55" i="3"/>
  <c r="BJ56" i="3"/>
  <c r="BJ57" i="3"/>
  <c r="BJ58" i="3"/>
  <c r="BJ59" i="3"/>
  <c r="BJ60" i="3"/>
  <c r="BJ61" i="3"/>
  <c r="BJ62" i="3"/>
  <c r="BJ63" i="3"/>
  <c r="BJ64" i="3"/>
  <c r="BJ65" i="3"/>
  <c r="BJ66" i="3"/>
  <c r="BJ67" i="3"/>
  <c r="BJ68" i="3"/>
  <c r="BJ69" i="3"/>
  <c r="BJ70" i="3"/>
  <c r="BJ71" i="3"/>
  <c r="BJ72" i="3"/>
  <c r="BJ73" i="3"/>
  <c r="BJ74" i="3"/>
  <c r="BJ75" i="3"/>
  <c r="BJ76" i="3"/>
  <c r="BJ77" i="3"/>
  <c r="BJ78" i="3"/>
  <c r="BJ79" i="3"/>
  <c r="BJ80" i="3"/>
  <c r="BJ81" i="3"/>
  <c r="BJ82" i="3"/>
  <c r="BJ83" i="3"/>
  <c r="BJ84" i="3"/>
  <c r="BJ85" i="3"/>
  <c r="BJ86" i="3"/>
  <c r="BJ87" i="3"/>
  <c r="BJ88" i="3"/>
  <c r="BJ89" i="3"/>
  <c r="BJ90" i="3"/>
  <c r="BJ91" i="3"/>
  <c r="BJ92" i="3"/>
  <c r="BJ93" i="3"/>
  <c r="BJ94" i="3"/>
  <c r="BJ95" i="3"/>
  <c r="BJ96" i="3"/>
  <c r="BJ97" i="3"/>
  <c r="BJ98" i="3"/>
  <c r="BJ99" i="3"/>
  <c r="BJ100" i="3"/>
  <c r="BJ101" i="3"/>
  <c r="BJ102" i="3"/>
  <c r="BJ103" i="3"/>
  <c r="BJ104" i="3"/>
  <c r="BJ105" i="3"/>
  <c r="BJ106" i="3"/>
  <c r="BJ107" i="3"/>
  <c r="BJ108" i="3"/>
  <c r="BJ109" i="3"/>
  <c r="BJ110" i="3"/>
  <c r="BJ111" i="3"/>
  <c r="BJ112" i="3"/>
  <c r="BJ113" i="3"/>
  <c r="BJ114" i="3"/>
  <c r="BJ115" i="3"/>
  <c r="BJ116" i="3"/>
  <c r="BJ117" i="3"/>
  <c r="BJ118" i="3"/>
  <c r="BJ119" i="3"/>
  <c r="BJ120" i="3"/>
  <c r="BJ121" i="3"/>
  <c r="BJ122" i="3"/>
  <c r="BJ123" i="3"/>
  <c r="BJ124" i="3"/>
  <c r="BJ125" i="3"/>
  <c r="BJ126" i="3"/>
  <c r="BJ127" i="3"/>
  <c r="BJ128" i="3"/>
  <c r="BJ129" i="3"/>
  <c r="BJ130" i="3"/>
  <c r="BJ131" i="3"/>
  <c r="BJ132" i="3"/>
  <c r="BJ133" i="3"/>
  <c r="BJ134" i="3"/>
  <c r="BJ135" i="3"/>
  <c r="BJ136" i="3"/>
  <c r="BJ137" i="3"/>
  <c r="BJ138" i="3"/>
  <c r="BJ139" i="3"/>
  <c r="BJ140" i="3"/>
  <c r="BJ141" i="3"/>
  <c r="BJ142" i="3"/>
  <c r="BJ143" i="3"/>
  <c r="BJ144" i="3"/>
  <c r="BJ145" i="3"/>
  <c r="BJ146" i="3"/>
  <c r="BJ147" i="3"/>
  <c r="BJ148" i="3"/>
  <c r="BJ149" i="3"/>
  <c r="BJ150" i="3"/>
  <c r="BJ151" i="3"/>
  <c r="BJ152" i="3"/>
  <c r="BJ153" i="3"/>
  <c r="BJ154" i="3"/>
  <c r="BJ155" i="3"/>
  <c r="BJ156" i="3"/>
  <c r="BJ157" i="3"/>
  <c r="BJ158" i="3"/>
  <c r="BJ159" i="3"/>
  <c r="BJ160" i="3"/>
  <c r="BJ161" i="3"/>
  <c r="BJ162" i="3"/>
  <c r="BJ163" i="3"/>
  <c r="BJ164" i="3"/>
  <c r="BJ165" i="3"/>
  <c r="BJ166" i="3"/>
  <c r="BJ167" i="3"/>
  <c r="BJ168" i="3"/>
  <c r="BJ169" i="3"/>
  <c r="BJ170" i="3"/>
  <c r="BJ171" i="3"/>
  <c r="BJ172" i="3"/>
  <c r="BJ173" i="3"/>
  <c r="BJ174" i="3"/>
  <c r="BJ175" i="3"/>
  <c r="BJ176" i="3"/>
  <c r="BJ177" i="3"/>
  <c r="BJ178" i="3"/>
  <c r="BJ179" i="3"/>
  <c r="BJ180" i="3"/>
  <c r="BJ181" i="3"/>
  <c r="BJ182" i="3"/>
  <c r="BJ183" i="3"/>
  <c r="BJ184" i="3"/>
  <c r="BJ185" i="3"/>
  <c r="BJ186" i="3"/>
  <c r="BJ187" i="3"/>
  <c r="BJ188" i="3"/>
  <c r="BJ189" i="3"/>
  <c r="BJ190" i="3"/>
  <c r="BJ191" i="3"/>
  <c r="BJ192" i="3"/>
  <c r="BJ193" i="3"/>
  <c r="BJ194" i="3"/>
  <c r="BJ195" i="3"/>
  <c r="BJ196" i="3"/>
  <c r="BJ197" i="3"/>
  <c r="BJ198" i="3"/>
  <c r="BJ199" i="3"/>
  <c r="BJ200" i="3"/>
  <c r="BJ201" i="3"/>
  <c r="BJ202" i="3"/>
  <c r="BJ203" i="3"/>
  <c r="BJ204" i="3"/>
  <c r="BJ205" i="3"/>
  <c r="BJ206" i="3"/>
  <c r="BJ207" i="3"/>
  <c r="BJ208" i="3"/>
  <c r="BJ209" i="3"/>
  <c r="BJ210" i="3"/>
  <c r="BJ211" i="3"/>
  <c r="BJ212" i="3"/>
  <c r="BJ213" i="3"/>
  <c r="BJ214" i="3"/>
  <c r="BJ215" i="3"/>
  <c r="BJ216" i="3"/>
  <c r="BJ217" i="3"/>
  <c r="BJ218" i="3"/>
  <c r="BJ219" i="3"/>
  <c r="BJ220" i="3"/>
  <c r="BJ221" i="3"/>
  <c r="BJ222" i="3"/>
  <c r="BJ223" i="3"/>
  <c r="BJ224" i="3"/>
  <c r="BJ225" i="3"/>
  <c r="BJ226" i="3"/>
  <c r="BJ227" i="3"/>
  <c r="BJ228" i="3"/>
  <c r="BJ229" i="3"/>
  <c r="BJ230" i="3"/>
  <c r="BJ231" i="3"/>
  <c r="BJ232" i="3"/>
  <c r="BJ233" i="3"/>
  <c r="BJ234" i="3"/>
  <c r="BJ235" i="3"/>
  <c r="BJ236" i="3"/>
  <c r="BJ237" i="3"/>
  <c r="BJ238" i="3"/>
  <c r="BJ239" i="3"/>
  <c r="BJ240" i="3"/>
  <c r="BJ241" i="3"/>
  <c r="BJ242" i="3"/>
  <c r="BJ243" i="3"/>
  <c r="BJ244" i="3"/>
  <c r="BJ245" i="3"/>
  <c r="BJ246" i="3"/>
  <c r="BJ247" i="3"/>
  <c r="BJ248" i="3"/>
  <c r="BJ249" i="3"/>
  <c r="BJ250" i="3"/>
  <c r="BJ251" i="3"/>
  <c r="BJ252" i="3"/>
  <c r="BJ253" i="3"/>
  <c r="BJ254" i="3"/>
  <c r="BJ255" i="3"/>
  <c r="BJ256" i="3"/>
  <c r="BJ257" i="3"/>
  <c r="BJ258" i="3"/>
  <c r="BJ259" i="3"/>
  <c r="BJ260" i="3"/>
  <c r="BJ261" i="3"/>
  <c r="BJ262" i="3"/>
  <c r="BJ263" i="3"/>
  <c r="BJ264" i="3"/>
  <c r="BJ265" i="3"/>
  <c r="BJ266" i="3"/>
  <c r="BJ267" i="3"/>
  <c r="BJ268" i="3"/>
  <c r="BJ269" i="3"/>
  <c r="BJ270" i="3"/>
  <c r="BJ271" i="3"/>
  <c r="BJ272" i="3"/>
  <c r="BJ273" i="3"/>
  <c r="BJ274" i="3"/>
  <c r="BJ275" i="3"/>
  <c r="BJ276" i="3"/>
  <c r="BJ277" i="3"/>
  <c r="BJ278" i="3"/>
  <c r="BJ279" i="3"/>
  <c r="BJ280" i="3"/>
  <c r="BJ281" i="3"/>
  <c r="BJ282" i="3"/>
  <c r="BJ283" i="3"/>
  <c r="BJ284" i="3"/>
  <c r="BJ285" i="3"/>
  <c r="BJ286" i="3"/>
  <c r="BJ287" i="3"/>
  <c r="BJ288" i="3"/>
  <c r="BJ289" i="3"/>
  <c r="BJ290" i="3"/>
  <c r="BJ291" i="3"/>
  <c r="BJ292" i="3"/>
  <c r="BJ293" i="3"/>
  <c r="BJ294" i="3"/>
  <c r="BJ295" i="3"/>
  <c r="BJ296" i="3"/>
  <c r="BJ297" i="3"/>
  <c r="BJ298" i="3"/>
  <c r="BJ299" i="3"/>
  <c r="BJ300" i="3"/>
  <c r="BJ301" i="3"/>
  <c r="BJ302" i="3"/>
  <c r="BJ303" i="3"/>
  <c r="BJ304" i="3"/>
  <c r="BJ305" i="3"/>
  <c r="BJ306" i="3"/>
  <c r="BJ307" i="3"/>
  <c r="BJ308" i="3"/>
  <c r="BJ309" i="3"/>
  <c r="BJ310" i="3"/>
  <c r="BJ311" i="3"/>
  <c r="BJ312" i="3"/>
  <c r="BJ313" i="3"/>
  <c r="BJ314" i="3"/>
  <c r="BJ315" i="3"/>
  <c r="BJ316" i="3"/>
  <c r="BJ317" i="3"/>
  <c r="BJ318" i="3"/>
  <c r="BJ319" i="3"/>
  <c r="BJ320" i="3"/>
  <c r="BJ321" i="3"/>
  <c r="BJ322" i="3"/>
  <c r="BJ323" i="3"/>
  <c r="BJ324" i="3"/>
  <c r="BJ325" i="3"/>
  <c r="BJ326" i="3"/>
  <c r="BJ327" i="3"/>
  <c r="BJ328" i="3"/>
  <c r="BJ329" i="3"/>
  <c r="BJ330" i="3"/>
  <c r="BJ331" i="3"/>
  <c r="BJ332" i="3"/>
  <c r="BJ333" i="3"/>
  <c r="BJ334" i="3"/>
  <c r="BJ335" i="3"/>
  <c r="BJ336" i="3"/>
  <c r="BJ337" i="3"/>
  <c r="BJ338" i="3"/>
  <c r="BJ339" i="3"/>
  <c r="BJ340" i="3"/>
  <c r="BJ341" i="3"/>
  <c r="BJ342" i="3"/>
  <c r="BJ343" i="3"/>
  <c r="BJ344" i="3"/>
  <c r="BJ345" i="3"/>
  <c r="BJ346" i="3"/>
  <c r="BJ347" i="3"/>
  <c r="BJ348" i="3"/>
  <c r="BJ349" i="3"/>
  <c r="BJ350" i="3"/>
  <c r="BJ351" i="3"/>
  <c r="BJ352" i="3"/>
  <c r="BJ353" i="3"/>
  <c r="BJ354" i="3"/>
  <c r="BJ355" i="3"/>
  <c r="BJ356" i="3"/>
  <c r="BJ357" i="3"/>
  <c r="BJ358" i="3"/>
  <c r="BJ359" i="3"/>
  <c r="BJ360" i="3"/>
  <c r="BJ361" i="3"/>
  <c r="BJ362" i="3"/>
  <c r="BJ363" i="3"/>
  <c r="BJ364" i="3"/>
  <c r="BJ365" i="3"/>
  <c r="BJ366" i="3"/>
  <c r="BJ367" i="3"/>
  <c r="BJ368" i="3"/>
  <c r="BJ369" i="3"/>
  <c r="BJ370" i="3"/>
  <c r="BJ371" i="3"/>
  <c r="BJ372" i="3"/>
  <c r="BJ373" i="3"/>
  <c r="BJ374" i="3"/>
  <c r="BJ375" i="3"/>
  <c r="BJ376" i="3"/>
  <c r="BJ377" i="3"/>
  <c r="BJ378" i="3"/>
  <c r="BJ379" i="3"/>
  <c r="BJ380" i="3"/>
  <c r="BJ381" i="3"/>
  <c r="BJ382" i="3"/>
  <c r="BJ383" i="3"/>
  <c r="BJ384" i="3"/>
  <c r="BJ385" i="3"/>
  <c r="BJ386" i="3"/>
  <c r="BJ387" i="3"/>
  <c r="BJ388" i="3"/>
  <c r="BJ389" i="3"/>
  <c r="BJ390" i="3"/>
  <c r="BJ391" i="3"/>
  <c r="BJ392" i="3"/>
  <c r="BJ393" i="3"/>
  <c r="BJ394" i="3"/>
  <c r="BJ395" i="3"/>
  <c r="BJ396" i="3"/>
  <c r="BJ397" i="3"/>
  <c r="BJ398" i="3"/>
  <c r="BJ399" i="3"/>
  <c r="BJ400" i="3"/>
  <c r="BJ401" i="3"/>
  <c r="BJ402" i="3"/>
  <c r="BJ403" i="3"/>
  <c r="BJ404" i="3"/>
  <c r="BJ405" i="3"/>
  <c r="BJ406" i="3"/>
  <c r="BJ407" i="3"/>
  <c r="BJ408" i="3"/>
  <c r="BJ409" i="3"/>
  <c r="BJ410" i="3"/>
  <c r="BJ411" i="3"/>
  <c r="BJ412" i="3"/>
  <c r="BJ413" i="3"/>
  <c r="BJ414" i="3"/>
  <c r="BJ415" i="3"/>
  <c r="BJ416" i="3"/>
  <c r="BJ417" i="3"/>
  <c r="BJ418" i="3"/>
  <c r="BJ419" i="3"/>
  <c r="BJ420" i="3"/>
  <c r="BJ421" i="3"/>
  <c r="BJ422" i="3"/>
  <c r="BJ423" i="3"/>
  <c r="BJ424" i="3"/>
  <c r="BJ425" i="3"/>
  <c r="BJ426" i="3"/>
  <c r="BJ427" i="3"/>
  <c r="BJ428" i="3"/>
  <c r="BJ429" i="3"/>
  <c r="BJ430" i="3"/>
  <c r="BJ431" i="3"/>
  <c r="BJ432" i="3"/>
  <c r="BJ433" i="3"/>
  <c r="BJ434" i="3"/>
  <c r="BJ435" i="3"/>
  <c r="BJ436" i="3"/>
  <c r="BJ437" i="3"/>
  <c r="BJ438" i="3"/>
  <c r="BJ439" i="3"/>
  <c r="BJ440" i="3"/>
  <c r="BJ441" i="3"/>
  <c r="BJ442" i="3"/>
  <c r="BJ443" i="3"/>
  <c r="BJ444" i="3"/>
  <c r="BJ445" i="3"/>
  <c r="BJ446" i="3"/>
  <c r="BJ447" i="3"/>
  <c r="BJ448" i="3"/>
  <c r="BJ449" i="3"/>
  <c r="BJ450" i="3"/>
  <c r="BJ451" i="3"/>
  <c r="BJ452" i="3"/>
  <c r="BJ453" i="3"/>
  <c r="BJ454" i="3"/>
  <c r="BJ455" i="3"/>
  <c r="BJ456" i="3"/>
  <c r="BJ457" i="3"/>
  <c r="BJ458" i="3"/>
  <c r="BJ459" i="3"/>
  <c r="BJ460" i="3"/>
  <c r="BJ461" i="3"/>
  <c r="BJ462" i="3"/>
  <c r="BJ463" i="3"/>
  <c r="BJ464" i="3"/>
  <c r="BJ465" i="3"/>
  <c r="BJ466" i="3"/>
  <c r="BJ467" i="3"/>
  <c r="BJ468" i="3"/>
  <c r="BJ469" i="3"/>
  <c r="BJ470" i="3"/>
  <c r="BJ471" i="3"/>
  <c r="BJ472" i="3"/>
  <c r="BJ473" i="3"/>
  <c r="BJ474" i="3"/>
  <c r="BJ475" i="3"/>
  <c r="BJ476" i="3"/>
  <c r="BJ477" i="3"/>
  <c r="BJ478" i="3"/>
  <c r="BJ479" i="3"/>
  <c r="BJ480" i="3"/>
  <c r="BJ481" i="3"/>
  <c r="BJ482" i="3"/>
  <c r="BJ483" i="3"/>
  <c r="BJ484" i="3"/>
  <c r="BJ485" i="3"/>
  <c r="BJ486" i="3"/>
  <c r="BJ487" i="3"/>
  <c r="BJ488" i="3"/>
  <c r="BJ489" i="3"/>
  <c r="BJ490" i="3"/>
  <c r="BJ491" i="3"/>
  <c r="BJ492" i="3"/>
  <c r="BJ493" i="3"/>
  <c r="BJ494" i="3"/>
  <c r="BJ495" i="3"/>
  <c r="BJ496" i="3"/>
  <c r="BJ497" i="3"/>
  <c r="BJ498" i="3"/>
  <c r="BJ499" i="3"/>
  <c r="BJ500" i="3"/>
  <c r="BJ501" i="3"/>
  <c r="BJ502" i="3"/>
  <c r="BJ503" i="3"/>
  <c r="BJ504" i="3"/>
  <c r="BJ505" i="3"/>
  <c r="BJ506" i="3"/>
  <c r="BJ507" i="3"/>
  <c r="BJ508" i="3"/>
  <c r="BJ509" i="3"/>
  <c r="BJ510" i="3"/>
  <c r="BJ511" i="3"/>
  <c r="BJ512" i="3"/>
  <c r="BJ513" i="3"/>
  <c r="BJ514" i="3"/>
  <c r="BJ515" i="3"/>
  <c r="BJ516" i="3"/>
  <c r="BJ517" i="3"/>
  <c r="BJ518" i="3"/>
  <c r="BJ519" i="3"/>
  <c r="BJ520" i="3"/>
  <c r="BJ521" i="3"/>
  <c r="BJ522" i="3"/>
  <c r="BJ523" i="3"/>
  <c r="BJ524" i="3"/>
  <c r="BJ525" i="3"/>
  <c r="BJ526" i="3"/>
  <c r="BJ527" i="3"/>
  <c r="BJ528" i="3"/>
  <c r="BJ529" i="3"/>
  <c r="BJ530" i="3"/>
  <c r="BJ531" i="3"/>
  <c r="BJ532" i="3"/>
  <c r="BJ533" i="3"/>
  <c r="BJ534" i="3"/>
  <c r="BJ535" i="3"/>
  <c r="BJ536" i="3"/>
  <c r="BJ537" i="3"/>
  <c r="BJ538" i="3"/>
  <c r="BJ539" i="3"/>
  <c r="BJ540" i="3"/>
  <c r="BJ541" i="3"/>
  <c r="BJ542" i="3"/>
  <c r="BJ543" i="3"/>
  <c r="BJ544" i="3"/>
  <c r="BJ545" i="3"/>
  <c r="BJ546" i="3"/>
  <c r="BJ547" i="3"/>
  <c r="BJ548" i="3"/>
  <c r="BJ549" i="3"/>
  <c r="BJ550" i="3"/>
  <c r="BJ551" i="3"/>
  <c r="BJ552" i="3"/>
  <c r="BJ553" i="3"/>
  <c r="BJ554" i="3"/>
  <c r="BJ555" i="3"/>
  <c r="BJ556" i="3"/>
  <c r="BJ557" i="3"/>
  <c r="BJ558" i="3"/>
  <c r="BJ559" i="3"/>
  <c r="BJ560" i="3"/>
  <c r="BJ561" i="3"/>
  <c r="BJ562" i="3"/>
  <c r="BJ563" i="3"/>
  <c r="BJ564" i="3"/>
  <c r="BJ565" i="3"/>
  <c r="BJ566" i="3"/>
  <c r="BJ567" i="3"/>
  <c r="BJ568" i="3"/>
  <c r="BJ569" i="3"/>
  <c r="BJ570" i="3"/>
  <c r="BJ571" i="3"/>
  <c r="BJ572" i="3"/>
  <c r="BJ573" i="3"/>
  <c r="BJ574" i="3"/>
  <c r="BJ575" i="3"/>
  <c r="BJ576" i="3"/>
  <c r="BJ577" i="3"/>
  <c r="BJ578" i="3"/>
  <c r="BJ579" i="3"/>
  <c r="BJ580" i="3"/>
  <c r="BJ581" i="3"/>
  <c r="BJ582" i="3"/>
  <c r="BJ583" i="3"/>
  <c r="BJ584" i="3"/>
  <c r="BJ585" i="3"/>
  <c r="BJ586" i="3"/>
  <c r="BJ587" i="3"/>
  <c r="BJ588" i="3"/>
  <c r="BJ589" i="3"/>
  <c r="BJ590" i="3"/>
  <c r="BJ591" i="3"/>
  <c r="BJ592" i="3"/>
  <c r="BJ593" i="3"/>
  <c r="BJ594" i="3"/>
  <c r="BJ595" i="3"/>
  <c r="BJ596" i="3"/>
  <c r="BJ597" i="3"/>
  <c r="BJ598" i="3"/>
  <c r="BJ599" i="3"/>
  <c r="BJ600" i="3"/>
  <c r="BJ601" i="3"/>
  <c r="BJ602" i="3"/>
  <c r="BJ603" i="3"/>
  <c r="BJ604" i="3"/>
  <c r="BJ605" i="3"/>
  <c r="BJ606" i="3"/>
  <c r="BJ607" i="3"/>
  <c r="BJ608" i="3"/>
  <c r="BJ609" i="3"/>
  <c r="BJ610" i="3"/>
  <c r="BJ611" i="3"/>
  <c r="BJ612" i="3"/>
  <c r="BJ613" i="3"/>
  <c r="BJ614" i="3"/>
  <c r="BJ615" i="3"/>
  <c r="BJ616" i="3"/>
  <c r="BJ617" i="3"/>
  <c r="BJ618" i="3"/>
  <c r="BJ619" i="3"/>
  <c r="BJ620" i="3"/>
  <c r="BJ621" i="3"/>
  <c r="BJ622" i="3"/>
  <c r="BJ623" i="3"/>
  <c r="BJ624" i="3"/>
  <c r="BJ625" i="3"/>
  <c r="BJ626" i="3"/>
  <c r="BJ627" i="3"/>
  <c r="BJ628" i="3"/>
  <c r="BJ629" i="3"/>
  <c r="BJ630" i="3"/>
  <c r="BJ631" i="3"/>
  <c r="BJ632" i="3"/>
  <c r="BJ633" i="3"/>
  <c r="BJ634" i="3"/>
  <c r="BJ635" i="3"/>
  <c r="BJ636" i="3"/>
  <c r="BJ637" i="3"/>
  <c r="BJ638" i="3"/>
  <c r="BJ639" i="3"/>
  <c r="BJ640" i="3"/>
  <c r="BJ641" i="3"/>
  <c r="BJ642" i="3"/>
  <c r="BJ643" i="3"/>
  <c r="BJ644" i="3"/>
  <c r="BJ645" i="3"/>
  <c r="BJ646" i="3"/>
  <c r="BJ647" i="3"/>
  <c r="BJ648" i="3"/>
  <c r="BJ649" i="3"/>
  <c r="BJ650" i="3"/>
  <c r="BJ651" i="3"/>
  <c r="BJ652" i="3"/>
  <c r="BJ653" i="3"/>
  <c r="BJ654" i="3"/>
  <c r="BJ655" i="3"/>
  <c r="BJ656" i="3"/>
  <c r="BJ657" i="3"/>
  <c r="BJ658" i="3"/>
  <c r="BJ659" i="3"/>
  <c r="BJ660" i="3"/>
  <c r="BJ661" i="3"/>
  <c r="BJ662" i="3"/>
  <c r="BJ663" i="3"/>
  <c r="BJ664" i="3"/>
  <c r="BJ665" i="3"/>
  <c r="BJ666" i="3"/>
  <c r="BJ667" i="3"/>
  <c r="BJ668" i="3"/>
  <c r="BJ669" i="3"/>
  <c r="BJ670" i="3"/>
  <c r="BJ671" i="3"/>
  <c r="BJ672" i="3"/>
  <c r="BJ673" i="3"/>
  <c r="BJ674" i="3"/>
  <c r="BJ675" i="3"/>
  <c r="BJ676" i="3"/>
  <c r="BJ677" i="3"/>
  <c r="BJ678" i="3"/>
  <c r="BJ679" i="3"/>
  <c r="BJ680" i="3"/>
  <c r="BJ681" i="3"/>
  <c r="BJ682" i="3"/>
  <c r="BJ683" i="3"/>
  <c r="BJ684" i="3"/>
  <c r="BJ685" i="3"/>
  <c r="BJ686" i="3"/>
  <c r="BJ687" i="3"/>
  <c r="BJ688" i="3"/>
  <c r="BJ689" i="3"/>
  <c r="BJ690" i="3"/>
  <c r="BJ691" i="3"/>
  <c r="BJ692" i="3"/>
  <c r="BJ693" i="3"/>
  <c r="BJ694" i="3"/>
  <c r="BJ695" i="3"/>
  <c r="BJ696" i="3"/>
  <c r="BJ697" i="3"/>
  <c r="BJ698" i="3"/>
  <c r="BJ699" i="3"/>
  <c r="BJ700" i="3"/>
  <c r="BJ701" i="3"/>
  <c r="BJ702" i="3"/>
  <c r="BJ703" i="3"/>
  <c r="BJ704" i="3"/>
  <c r="BJ705" i="3"/>
  <c r="BJ706" i="3"/>
  <c r="BJ707" i="3"/>
  <c r="BJ708" i="3"/>
  <c r="BJ709" i="3"/>
  <c r="BJ710" i="3"/>
  <c r="BJ711" i="3"/>
  <c r="BJ712" i="3"/>
  <c r="BJ713" i="3"/>
  <c r="BJ714" i="3"/>
  <c r="BJ715" i="3"/>
  <c r="BJ716" i="3"/>
  <c r="BJ717" i="3"/>
  <c r="BJ718" i="3"/>
  <c r="BJ719" i="3"/>
  <c r="BJ720" i="3"/>
  <c r="BJ721" i="3"/>
  <c r="BJ722" i="3"/>
  <c r="BJ723" i="3"/>
  <c r="BJ724" i="3"/>
  <c r="BJ725" i="3"/>
  <c r="BJ726" i="3"/>
  <c r="BJ727" i="3"/>
  <c r="BJ728" i="3"/>
  <c r="BJ729" i="3"/>
  <c r="BJ730" i="3"/>
  <c r="BJ731" i="3"/>
  <c r="BJ732" i="3"/>
  <c r="BJ733" i="3"/>
  <c r="BJ734" i="3"/>
  <c r="BJ735" i="3"/>
  <c r="BJ736" i="3"/>
  <c r="BJ737" i="3"/>
  <c r="BJ738" i="3"/>
  <c r="BJ739" i="3"/>
  <c r="BJ740" i="3"/>
  <c r="BJ741" i="3"/>
  <c r="BJ742" i="3"/>
  <c r="BJ743" i="3"/>
  <c r="BJ744" i="3"/>
  <c r="BJ745" i="3"/>
  <c r="BJ746" i="3"/>
  <c r="BJ747" i="3"/>
  <c r="BJ748" i="3"/>
  <c r="BJ749" i="3"/>
  <c r="BJ750" i="3"/>
  <c r="BJ751" i="3"/>
  <c r="BJ752" i="3"/>
  <c r="BJ753" i="3"/>
  <c r="BJ754" i="3"/>
  <c r="BJ755" i="3"/>
  <c r="BJ756" i="3"/>
  <c r="BJ757" i="3"/>
  <c r="BJ758" i="3"/>
  <c r="BJ759" i="3"/>
  <c r="BJ760" i="3"/>
  <c r="BJ761" i="3"/>
  <c r="BJ762" i="3"/>
  <c r="BJ763" i="3"/>
  <c r="BJ764" i="3"/>
  <c r="BJ765" i="3"/>
  <c r="BJ766" i="3"/>
  <c r="BJ767" i="3"/>
  <c r="BJ768" i="3"/>
  <c r="BJ769" i="3"/>
  <c r="BJ770" i="3"/>
  <c r="BJ771" i="3"/>
  <c r="BJ772" i="3"/>
  <c r="BJ773" i="3"/>
  <c r="BJ774" i="3"/>
  <c r="BJ775" i="3"/>
  <c r="BJ776" i="3"/>
  <c r="BJ777" i="3"/>
  <c r="BJ778" i="3"/>
  <c r="BJ779" i="3"/>
  <c r="BJ780" i="3"/>
  <c r="BJ781" i="3"/>
  <c r="BJ782" i="3"/>
  <c r="BJ783" i="3"/>
  <c r="BJ784" i="3"/>
  <c r="BJ785" i="3"/>
  <c r="BJ786" i="3"/>
  <c r="BJ787" i="3"/>
  <c r="BJ788" i="3"/>
  <c r="BJ789" i="3"/>
  <c r="BJ790" i="3"/>
  <c r="BJ791" i="3"/>
  <c r="BJ792" i="3"/>
  <c r="BJ793" i="3"/>
  <c r="BJ794" i="3"/>
  <c r="BJ795" i="3"/>
  <c r="BJ796" i="3"/>
  <c r="BJ797" i="3"/>
  <c r="BJ798" i="3"/>
  <c r="BJ799" i="3"/>
  <c r="BJ800" i="3"/>
  <c r="BJ801" i="3"/>
  <c r="BJ802" i="3"/>
  <c r="BJ803" i="3"/>
  <c r="BJ804" i="3"/>
  <c r="BJ805" i="3"/>
  <c r="BJ806" i="3"/>
  <c r="BJ807" i="3"/>
  <c r="BJ808" i="3"/>
  <c r="BJ809" i="3"/>
  <c r="BJ810" i="3"/>
  <c r="BJ811" i="3"/>
  <c r="BJ812" i="3"/>
  <c r="BJ813" i="3"/>
  <c r="BJ814" i="3"/>
  <c r="BJ815" i="3"/>
  <c r="BJ816" i="3"/>
  <c r="BJ817" i="3"/>
  <c r="BJ818" i="3"/>
  <c r="BJ819" i="3"/>
  <c r="BJ820" i="3"/>
  <c r="BJ821" i="3"/>
  <c r="BJ822" i="3"/>
  <c r="BJ823" i="3"/>
  <c r="BJ824" i="3"/>
  <c r="BJ825" i="3"/>
  <c r="BJ826" i="3"/>
  <c r="BJ827" i="3"/>
  <c r="BJ828" i="3"/>
  <c r="BJ829" i="3"/>
  <c r="BJ830" i="3"/>
  <c r="BJ831" i="3"/>
  <c r="BJ832" i="3"/>
  <c r="BJ833" i="3"/>
  <c r="BJ834" i="3"/>
  <c r="BJ835" i="3"/>
  <c r="BJ836" i="3"/>
  <c r="BJ837" i="3"/>
  <c r="BJ838" i="3"/>
  <c r="BJ839" i="3"/>
  <c r="BJ840" i="3"/>
  <c r="BJ841" i="3"/>
  <c r="BJ842" i="3"/>
  <c r="BJ843" i="3"/>
  <c r="BJ844" i="3"/>
  <c r="BJ845" i="3"/>
  <c r="BJ846" i="3"/>
  <c r="BJ847" i="3"/>
  <c r="BJ848" i="3"/>
  <c r="BJ849" i="3"/>
  <c r="BJ850" i="3"/>
  <c r="BJ851" i="3"/>
  <c r="BJ852" i="3"/>
  <c r="BJ853" i="3"/>
  <c r="BJ854" i="3"/>
  <c r="BJ855" i="3"/>
  <c r="BJ856" i="3"/>
  <c r="BJ857" i="3"/>
  <c r="BJ858" i="3"/>
  <c r="BJ859" i="3"/>
  <c r="BJ860" i="3"/>
  <c r="BJ861" i="3"/>
  <c r="BJ862" i="3"/>
  <c r="BJ863" i="3"/>
  <c r="BJ864" i="3"/>
  <c r="BJ865" i="3"/>
  <c r="BJ866" i="3"/>
  <c r="BJ867" i="3"/>
  <c r="BJ868" i="3"/>
  <c r="BJ869" i="3"/>
  <c r="BJ870" i="3"/>
  <c r="BJ871" i="3"/>
  <c r="BJ872" i="3"/>
  <c r="BJ873" i="3"/>
  <c r="BJ874" i="3"/>
  <c r="BJ875" i="3"/>
  <c r="BJ876" i="3"/>
  <c r="BJ877" i="3"/>
  <c r="BJ878" i="3"/>
  <c r="BJ879" i="3"/>
  <c r="BJ880" i="3"/>
  <c r="BJ881" i="3"/>
  <c r="BJ882" i="3"/>
  <c r="BJ883" i="3"/>
  <c r="BJ884" i="3"/>
  <c r="BJ885" i="3"/>
  <c r="BJ886" i="3"/>
  <c r="BJ887" i="3"/>
  <c r="BJ888" i="3"/>
  <c r="BJ889" i="3"/>
  <c r="BJ890" i="3"/>
  <c r="BJ891" i="3"/>
  <c r="BJ892" i="3"/>
  <c r="BJ893" i="3"/>
  <c r="BJ894" i="3"/>
  <c r="BJ895" i="3"/>
  <c r="BJ896" i="3"/>
  <c r="BJ897" i="3"/>
  <c r="BJ898" i="3"/>
  <c r="BJ899" i="3"/>
  <c r="BJ900" i="3"/>
  <c r="BJ901" i="3"/>
  <c r="BJ902" i="3"/>
  <c r="BJ903" i="3"/>
  <c r="BJ904" i="3"/>
  <c r="BJ905" i="3"/>
  <c r="BJ906" i="3"/>
  <c r="BJ907" i="3"/>
  <c r="BJ908" i="3"/>
  <c r="BJ909" i="3"/>
  <c r="BJ910" i="3"/>
  <c r="BJ911" i="3"/>
  <c r="BJ912" i="3"/>
  <c r="BJ913" i="3"/>
  <c r="BJ914" i="3"/>
  <c r="BJ915" i="3"/>
  <c r="BJ916" i="3"/>
  <c r="BJ917" i="3"/>
  <c r="BJ918" i="3"/>
  <c r="BJ919" i="3"/>
  <c r="BJ920" i="3"/>
  <c r="BJ921" i="3"/>
  <c r="BJ922" i="3"/>
  <c r="BJ923" i="3"/>
  <c r="BJ924" i="3"/>
  <c r="BJ925" i="3"/>
  <c r="BJ926" i="3"/>
  <c r="BJ927" i="3"/>
  <c r="BJ928" i="3"/>
  <c r="BJ929" i="3"/>
  <c r="BJ930" i="3"/>
  <c r="BJ931" i="3"/>
  <c r="BJ932" i="3"/>
  <c r="BJ933" i="3"/>
  <c r="BJ934" i="3"/>
  <c r="BJ935" i="3"/>
  <c r="BJ936" i="3"/>
  <c r="BJ937" i="3"/>
  <c r="BJ938" i="3"/>
  <c r="BJ939" i="3"/>
  <c r="BJ940" i="3"/>
  <c r="BJ941" i="3"/>
  <c r="BJ942" i="3"/>
  <c r="BJ943" i="3"/>
  <c r="BJ944" i="3"/>
  <c r="BJ945" i="3"/>
  <c r="BJ946" i="3"/>
  <c r="BJ947" i="3"/>
  <c r="BJ948" i="3"/>
  <c r="BJ949" i="3"/>
  <c r="BJ950" i="3"/>
  <c r="BJ951" i="3"/>
  <c r="BJ952" i="3"/>
  <c r="BJ953" i="3"/>
  <c r="BJ954" i="3"/>
  <c r="BJ955" i="3"/>
  <c r="BJ956" i="3"/>
  <c r="BJ957" i="3"/>
  <c r="BJ958" i="3"/>
  <c r="BJ959" i="3"/>
  <c r="BJ960" i="3"/>
  <c r="BJ961" i="3"/>
  <c r="BJ962" i="3"/>
  <c r="BJ963" i="3"/>
  <c r="BJ964" i="3"/>
  <c r="BJ965" i="3"/>
  <c r="BJ966" i="3"/>
  <c r="BJ967" i="3"/>
  <c r="BJ968" i="3"/>
  <c r="BJ969" i="3"/>
  <c r="BJ970" i="3"/>
  <c r="BJ971" i="3"/>
  <c r="BJ972" i="3"/>
  <c r="BJ973" i="3"/>
  <c r="BJ974" i="3"/>
  <c r="BJ975" i="3"/>
  <c r="BJ976" i="3"/>
  <c r="BJ977" i="3"/>
  <c r="BJ978" i="3"/>
  <c r="BJ979" i="3"/>
  <c r="BJ980" i="3"/>
  <c r="BJ981" i="3"/>
  <c r="BJ982" i="3"/>
  <c r="BJ983" i="3"/>
  <c r="BJ984" i="3"/>
  <c r="BJ985" i="3"/>
  <c r="BJ986" i="3"/>
  <c r="BJ987" i="3"/>
  <c r="BJ988" i="3"/>
  <c r="BJ989" i="3"/>
  <c r="BJ990" i="3"/>
  <c r="BJ991" i="3"/>
  <c r="BJ992" i="3"/>
  <c r="BJ993" i="3"/>
  <c r="BJ994" i="3"/>
  <c r="BJ995" i="3"/>
  <c r="BJ996" i="3"/>
  <c r="BJ997" i="3"/>
  <c r="BJ998" i="3"/>
  <c r="BJ999" i="3"/>
  <c r="BJ1000" i="3"/>
  <c r="BJ1001" i="3"/>
  <c r="BJ1002" i="3"/>
  <c r="BJ1003" i="3"/>
  <c r="BJ1004" i="3"/>
  <c r="BJ1005" i="3"/>
  <c r="BJ1006" i="3"/>
  <c r="BJ1007" i="3"/>
  <c r="BJ1008" i="3"/>
  <c r="BJ1009" i="3"/>
  <c r="BJ1010" i="3"/>
  <c r="BJ1011" i="3"/>
  <c r="BJ1012" i="3"/>
  <c r="BJ1013" i="3"/>
  <c r="BJ1014" i="3"/>
  <c r="BJ1015" i="3"/>
  <c r="BJ1016" i="3"/>
  <c r="BJ1017" i="3"/>
  <c r="BJ1018" i="3"/>
  <c r="BJ1019" i="3"/>
  <c r="BJ1020" i="3"/>
  <c r="BJ1021" i="3"/>
  <c r="BJ1022" i="3"/>
  <c r="BJ1023" i="3"/>
  <c r="BJ1024" i="3"/>
  <c r="BJ1025" i="3"/>
  <c r="BJ1026" i="3"/>
  <c r="BJ1027" i="3"/>
  <c r="BJ1028" i="3"/>
  <c r="BJ1029" i="3"/>
  <c r="BJ1030" i="3"/>
  <c r="BJ1031" i="3"/>
  <c r="BJ1032" i="3"/>
  <c r="BJ1033" i="3"/>
  <c r="BJ1034" i="3"/>
  <c r="BJ1035" i="3"/>
  <c r="BJ1036" i="3"/>
  <c r="BJ1037" i="3"/>
  <c r="BJ1038" i="3"/>
  <c r="BJ1039" i="3"/>
  <c r="BJ1040" i="3"/>
  <c r="BJ1041" i="3"/>
  <c r="BJ1042" i="3"/>
  <c r="BJ1043" i="3"/>
  <c r="BJ1044" i="3"/>
  <c r="BJ1045" i="3"/>
  <c r="BJ1046" i="3"/>
  <c r="BJ1047" i="3"/>
  <c r="BJ1048" i="3"/>
  <c r="BJ1049" i="3"/>
  <c r="BJ1050" i="3"/>
  <c r="BJ1051" i="3"/>
  <c r="BJ1052" i="3"/>
  <c r="BJ1053" i="3"/>
  <c r="BJ1054" i="3"/>
  <c r="BJ1055" i="3"/>
  <c r="BJ1056" i="3"/>
  <c r="BJ1057" i="3"/>
  <c r="BJ1058" i="3"/>
  <c r="BJ1059" i="3"/>
  <c r="BJ1060" i="3"/>
  <c r="BJ1061" i="3"/>
  <c r="BJ1062" i="3"/>
  <c r="BJ1063" i="3"/>
  <c r="BJ1064" i="3"/>
  <c r="BJ1065" i="3"/>
  <c r="BJ1066" i="3"/>
  <c r="BJ1067" i="3"/>
  <c r="BJ1068" i="3"/>
  <c r="BJ1069" i="3"/>
  <c r="BJ1070" i="3"/>
  <c r="BJ1071" i="3"/>
  <c r="BJ1072" i="3"/>
  <c r="BJ1073" i="3"/>
  <c r="BJ1074" i="3"/>
  <c r="BJ1075" i="3"/>
  <c r="BJ1076" i="3"/>
  <c r="BJ1077" i="3"/>
  <c r="BJ1078" i="3"/>
  <c r="BJ1079" i="3"/>
  <c r="BJ1080" i="3"/>
  <c r="BJ1081" i="3"/>
  <c r="BJ1082" i="3"/>
  <c r="BJ1083" i="3"/>
  <c r="BJ1084" i="3"/>
  <c r="BJ1085" i="3"/>
  <c r="BJ1086" i="3"/>
  <c r="BJ1087" i="3"/>
  <c r="BJ1088" i="3"/>
  <c r="BJ1089" i="3"/>
  <c r="BJ1090" i="3"/>
  <c r="BJ1091" i="3"/>
  <c r="BJ1092" i="3"/>
  <c r="BJ1093" i="3"/>
  <c r="BJ1094" i="3"/>
  <c r="BJ1095" i="3"/>
  <c r="BJ1096" i="3"/>
  <c r="BJ1097" i="3"/>
  <c r="BJ1098" i="3"/>
  <c r="BJ1099" i="3"/>
  <c r="BJ1100" i="3"/>
  <c r="BJ1101" i="3"/>
  <c r="BJ1102" i="3"/>
  <c r="BJ1103" i="3"/>
  <c r="BJ1104" i="3"/>
  <c r="BJ1105" i="3"/>
  <c r="BJ1106" i="3"/>
  <c r="BJ1107" i="3"/>
  <c r="BJ1108" i="3"/>
  <c r="BJ1109" i="3"/>
  <c r="BJ1110" i="3"/>
  <c r="BJ1111" i="3"/>
  <c r="BJ1112" i="3"/>
  <c r="BJ1113" i="3"/>
  <c r="BJ1114" i="3"/>
  <c r="BJ1115" i="3"/>
  <c r="BJ1116" i="3"/>
  <c r="BJ1117" i="3"/>
  <c r="BJ1118" i="3"/>
  <c r="BJ1119" i="3"/>
  <c r="BJ1120" i="3"/>
  <c r="BJ1121" i="3"/>
  <c r="BJ1122" i="3"/>
  <c r="BJ1123" i="3"/>
  <c r="BJ1124" i="3"/>
  <c r="BJ1125" i="3"/>
  <c r="BJ1126" i="3"/>
  <c r="BJ1127" i="3"/>
  <c r="BJ1128" i="3"/>
  <c r="BJ1129" i="3"/>
  <c r="BJ1130" i="3"/>
  <c r="BJ1131" i="3"/>
  <c r="BJ1132" i="3"/>
  <c r="BJ1133" i="3"/>
  <c r="BJ1134" i="3"/>
  <c r="BJ1135" i="3"/>
  <c r="BJ1136" i="3"/>
  <c r="BJ1137" i="3"/>
  <c r="BJ1138" i="3"/>
  <c r="BJ1139" i="3"/>
  <c r="BJ1140" i="3"/>
  <c r="BJ1141" i="3"/>
  <c r="BJ1142" i="3"/>
  <c r="BJ1143" i="3"/>
  <c r="BJ1144" i="3"/>
  <c r="BJ1145" i="3"/>
  <c r="BJ1146" i="3"/>
  <c r="BJ1147" i="3"/>
  <c r="BJ1148" i="3"/>
  <c r="BJ1149" i="3"/>
  <c r="BJ1150" i="3"/>
  <c r="BJ1151" i="3"/>
  <c r="BJ1152" i="3"/>
  <c r="BJ1153" i="3"/>
  <c r="BJ1154" i="3"/>
  <c r="BJ1155" i="3"/>
  <c r="BJ1156" i="3"/>
  <c r="BJ1157" i="3"/>
  <c r="BJ1158" i="3"/>
  <c r="BJ1159" i="3"/>
  <c r="BJ1160" i="3"/>
  <c r="BJ1161" i="3"/>
  <c r="BJ1162" i="3"/>
  <c r="BJ1163" i="3"/>
  <c r="BJ1164" i="3"/>
  <c r="BJ1165" i="3"/>
  <c r="BJ1166" i="3"/>
  <c r="BJ1167" i="3"/>
  <c r="BJ1168" i="3"/>
  <c r="BJ1169" i="3"/>
  <c r="BJ1170" i="3"/>
  <c r="BJ1171" i="3"/>
  <c r="BJ1172" i="3"/>
  <c r="BJ1173" i="3"/>
  <c r="BJ1174" i="3"/>
  <c r="BJ1175" i="3"/>
  <c r="BJ1176" i="3"/>
  <c r="BJ1177" i="3"/>
  <c r="BJ1178" i="3"/>
  <c r="BJ1179" i="3"/>
  <c r="BJ1180" i="3"/>
  <c r="BJ1181" i="3"/>
  <c r="BJ1182" i="3"/>
  <c r="BJ1183" i="3"/>
  <c r="BJ1184" i="3"/>
  <c r="BJ1185" i="3"/>
  <c r="BJ1186" i="3"/>
  <c r="BJ1187" i="3"/>
  <c r="BJ1188" i="3"/>
  <c r="BJ1189" i="3"/>
  <c r="BJ1190" i="3"/>
  <c r="BJ1191" i="3"/>
  <c r="BJ1192" i="3"/>
  <c r="BJ1193" i="3"/>
  <c r="BJ1194" i="3"/>
  <c r="BJ1195" i="3"/>
  <c r="BJ1196" i="3"/>
  <c r="BJ1197" i="3"/>
  <c r="BJ1198" i="3"/>
  <c r="BJ1199" i="3"/>
  <c r="BJ1200" i="3"/>
  <c r="BJ1201" i="3"/>
  <c r="BJ1202" i="3"/>
  <c r="BJ1203" i="3"/>
  <c r="BJ1204" i="3"/>
  <c r="BJ1205" i="3"/>
  <c r="BJ1206" i="3"/>
  <c r="BJ1207" i="3"/>
  <c r="BJ1208" i="3"/>
  <c r="BJ1209" i="3"/>
  <c r="BJ1210" i="3"/>
  <c r="BJ1211" i="3"/>
  <c r="BJ1212" i="3"/>
  <c r="BJ1213" i="3"/>
  <c r="BJ1214" i="3"/>
  <c r="BJ1215" i="3"/>
  <c r="BJ1216" i="3"/>
  <c r="BJ1217" i="3"/>
  <c r="BJ1218" i="3"/>
  <c r="BJ1219" i="3"/>
  <c r="BJ1220" i="3"/>
  <c r="BJ1221" i="3"/>
  <c r="BJ1222" i="3"/>
  <c r="BJ1223" i="3"/>
  <c r="BJ1224" i="3"/>
  <c r="BJ1225" i="3"/>
  <c r="BJ1226" i="3"/>
  <c r="BJ1227" i="3"/>
  <c r="BJ1228" i="3"/>
  <c r="BJ1229" i="3"/>
  <c r="BJ1230" i="3"/>
  <c r="BJ1231" i="3"/>
  <c r="BJ1232" i="3"/>
  <c r="BJ1233" i="3"/>
  <c r="BJ1234" i="3"/>
  <c r="BJ1235" i="3"/>
  <c r="BJ1236" i="3"/>
  <c r="BJ1237" i="3"/>
  <c r="BJ1238" i="3"/>
  <c r="BJ1239" i="3"/>
  <c r="BJ1240" i="3"/>
  <c r="BJ1241" i="3"/>
  <c r="BJ1242" i="3"/>
  <c r="BJ1243" i="3"/>
  <c r="BJ1244" i="3"/>
  <c r="BJ1245" i="3"/>
  <c r="BJ1246" i="3"/>
  <c r="BJ1247" i="3"/>
  <c r="BJ1248" i="3"/>
  <c r="BJ1249" i="3"/>
  <c r="BJ1250" i="3"/>
  <c r="BJ1251" i="3"/>
  <c r="BJ1252" i="3"/>
  <c r="BJ1253" i="3"/>
  <c r="BJ1254" i="3"/>
  <c r="BJ1255" i="3"/>
  <c r="BJ1256" i="3"/>
  <c r="BJ1257" i="3"/>
  <c r="BJ1258" i="3"/>
  <c r="BJ1259" i="3"/>
  <c r="BJ1260" i="3"/>
  <c r="BJ1261" i="3"/>
  <c r="BJ1262" i="3"/>
  <c r="BJ1263" i="3"/>
  <c r="BJ1264" i="3"/>
  <c r="BJ1265" i="3"/>
  <c r="BJ1266" i="3"/>
  <c r="BJ1267" i="3"/>
  <c r="BJ1268" i="3"/>
  <c r="BJ1269" i="3"/>
  <c r="BJ1270" i="3"/>
  <c r="BJ1271" i="3"/>
  <c r="BJ1272" i="3"/>
  <c r="BJ1273" i="3"/>
  <c r="BJ1274" i="3"/>
  <c r="BJ1275" i="3"/>
  <c r="BJ1276" i="3"/>
  <c r="BJ1277" i="3"/>
  <c r="BJ1278" i="3"/>
  <c r="BJ1279" i="3"/>
  <c r="BJ1280" i="3"/>
  <c r="BJ1281" i="3"/>
  <c r="BJ1282" i="3"/>
  <c r="BJ1283" i="3"/>
  <c r="BJ1284" i="3"/>
  <c r="BJ1285" i="3"/>
  <c r="BJ1286" i="3"/>
  <c r="BJ1287" i="3"/>
  <c r="BJ1288" i="3"/>
  <c r="BJ1289" i="3"/>
  <c r="BJ1290" i="3"/>
  <c r="BJ1291" i="3"/>
  <c r="BJ1292" i="3"/>
  <c r="BJ1293" i="3"/>
  <c r="BJ1294" i="3"/>
  <c r="BJ1295" i="3"/>
  <c r="BJ1296" i="3"/>
  <c r="BJ1297" i="3"/>
  <c r="BJ1298" i="3"/>
  <c r="BJ1299" i="3"/>
  <c r="BJ1300" i="3"/>
  <c r="BJ1301" i="3"/>
  <c r="BJ1302" i="3"/>
  <c r="BJ1303" i="3"/>
  <c r="BJ1304" i="3"/>
  <c r="BJ1305" i="3"/>
  <c r="BJ1306" i="3"/>
  <c r="BJ1307" i="3"/>
  <c r="BJ1308" i="3"/>
  <c r="BJ1309" i="3"/>
  <c r="BJ1310" i="3"/>
  <c r="BJ1311" i="3"/>
  <c r="BJ1312" i="3"/>
  <c r="BJ1313" i="3"/>
  <c r="BJ1314" i="3"/>
  <c r="BJ1315" i="3"/>
  <c r="BJ1316" i="3"/>
  <c r="BJ1317" i="3"/>
  <c r="BJ1318" i="3"/>
  <c r="BJ1319" i="3"/>
  <c r="BJ1320" i="3"/>
  <c r="BJ1321" i="3"/>
  <c r="BJ1322" i="3"/>
  <c r="BJ1323" i="3"/>
  <c r="BJ1324" i="3"/>
  <c r="BJ1325" i="3"/>
  <c r="BJ1326" i="3"/>
  <c r="BJ1327" i="3"/>
  <c r="BJ1328" i="3"/>
  <c r="BJ1329" i="3"/>
  <c r="BJ1330" i="3"/>
  <c r="BJ1331" i="3"/>
  <c r="BJ1332" i="3"/>
  <c r="BJ1333" i="3"/>
  <c r="BJ1334" i="3"/>
  <c r="BJ1335" i="3"/>
  <c r="BJ1336" i="3"/>
  <c r="BJ1337" i="3"/>
  <c r="BJ1338" i="3"/>
  <c r="BJ1339" i="3"/>
  <c r="BJ1340" i="3"/>
  <c r="BJ1341" i="3"/>
  <c r="BJ1342" i="3"/>
  <c r="BJ1343" i="3"/>
  <c r="BJ1344" i="3"/>
  <c r="BJ1345" i="3"/>
  <c r="BJ1346" i="3"/>
  <c r="BJ1347" i="3"/>
  <c r="BJ1348" i="3"/>
  <c r="BJ1349" i="3"/>
  <c r="BJ1350" i="3"/>
  <c r="BJ1351" i="3"/>
  <c r="BJ1352" i="3"/>
  <c r="BJ1353" i="3"/>
  <c r="BJ1354" i="3"/>
  <c r="BJ1355" i="3"/>
  <c r="BJ1356" i="3"/>
  <c r="BJ1357" i="3"/>
  <c r="BJ1358" i="3"/>
  <c r="BJ1359" i="3"/>
  <c r="BJ1360" i="3"/>
  <c r="BJ1361" i="3"/>
  <c r="BJ1362" i="3"/>
  <c r="BJ1363" i="3"/>
  <c r="BJ1364" i="3"/>
  <c r="BJ1365" i="3"/>
  <c r="BJ1366" i="3"/>
  <c r="BJ1367" i="3"/>
  <c r="BJ1368" i="3"/>
  <c r="BJ1369" i="3"/>
  <c r="BJ1370" i="3"/>
  <c r="BJ1371" i="3"/>
  <c r="BJ1372" i="3"/>
  <c r="BJ1373" i="3"/>
  <c r="BJ1374" i="3"/>
  <c r="BJ1375" i="3"/>
  <c r="BJ1376" i="3"/>
  <c r="BJ1377" i="3"/>
  <c r="BJ1378" i="3"/>
  <c r="BJ1379" i="3"/>
  <c r="BJ1380" i="3"/>
  <c r="BJ1381" i="3"/>
  <c r="BJ1382" i="3"/>
  <c r="BJ1383" i="3"/>
  <c r="BJ1384" i="3"/>
  <c r="BJ1385" i="3"/>
  <c r="BJ1386" i="3"/>
  <c r="BJ1387" i="3"/>
  <c r="BJ1388" i="3"/>
  <c r="BJ1389" i="3"/>
  <c r="BJ1390" i="3"/>
  <c r="BJ1391" i="3"/>
  <c r="BJ1392" i="3"/>
  <c r="BJ1393" i="3"/>
  <c r="BJ1394" i="3"/>
  <c r="BJ1395" i="3"/>
  <c r="BJ1396" i="3"/>
  <c r="BJ1397" i="3"/>
  <c r="BJ1398" i="3"/>
  <c r="BJ1399" i="3"/>
  <c r="BJ1400" i="3"/>
  <c r="BJ1401" i="3"/>
  <c r="BJ1402" i="3"/>
  <c r="BJ1403" i="3"/>
  <c r="BJ1404" i="3"/>
  <c r="BJ1405" i="3"/>
  <c r="BJ1406" i="3"/>
  <c r="BJ1407" i="3"/>
  <c r="BJ1408" i="3"/>
  <c r="BJ1409" i="3"/>
  <c r="BJ1410" i="3"/>
  <c r="BJ1411" i="3"/>
  <c r="BJ1412" i="3"/>
  <c r="BJ1413" i="3"/>
  <c r="BJ1414" i="3"/>
  <c r="BJ1415" i="3"/>
  <c r="BJ1416" i="3"/>
  <c r="BJ1417" i="3"/>
  <c r="BJ1418" i="3"/>
  <c r="BJ1419" i="3"/>
  <c r="BJ1420" i="3"/>
  <c r="BJ1421" i="3"/>
  <c r="BJ1422" i="3"/>
  <c r="BJ1423" i="3"/>
  <c r="BJ1424" i="3"/>
  <c r="BJ1425" i="3"/>
  <c r="BJ1426" i="3"/>
  <c r="BJ1427" i="3"/>
  <c r="BJ1428" i="3"/>
  <c r="BJ1429" i="3"/>
  <c r="BJ1430" i="3"/>
  <c r="BJ1431" i="3"/>
  <c r="BJ1432" i="3"/>
  <c r="BJ1433" i="3"/>
  <c r="BJ1434" i="3"/>
  <c r="BJ1435" i="3"/>
  <c r="BJ1436" i="3"/>
  <c r="BJ1437" i="3"/>
  <c r="BJ1438" i="3"/>
  <c r="BJ1439" i="3"/>
  <c r="BJ1440" i="3"/>
  <c r="BJ1441" i="3"/>
  <c r="BJ1442" i="3"/>
  <c r="BJ1443" i="3"/>
  <c r="BJ1444" i="3"/>
  <c r="BJ1445" i="3"/>
  <c r="BJ1446" i="3"/>
  <c r="BJ1447" i="3"/>
  <c r="BJ1448" i="3"/>
  <c r="BJ1449" i="3"/>
  <c r="BJ1450" i="3"/>
  <c r="BJ1451" i="3"/>
  <c r="BJ1452" i="3"/>
  <c r="BJ1453" i="3"/>
  <c r="BJ1454" i="3"/>
  <c r="BJ1455" i="3"/>
  <c r="BJ1456" i="3"/>
  <c r="BJ1457" i="3"/>
  <c r="BJ1458" i="3"/>
  <c r="BJ1459" i="3"/>
  <c r="BJ1460" i="3"/>
  <c r="BJ1461" i="3"/>
  <c r="BJ1462" i="3"/>
  <c r="BJ1463" i="3"/>
  <c r="BJ1464" i="3"/>
  <c r="BJ1465" i="3"/>
  <c r="BJ1466" i="3"/>
  <c r="BJ1467" i="3"/>
  <c r="BJ1468" i="3"/>
  <c r="BJ1469" i="3"/>
  <c r="BJ1470" i="3"/>
  <c r="BJ1471" i="3"/>
  <c r="BJ1472" i="3"/>
  <c r="BJ1473" i="3"/>
  <c r="BJ1474" i="3"/>
  <c r="BJ1475" i="3"/>
  <c r="BJ1476" i="3"/>
  <c r="BJ1477" i="3"/>
  <c r="BJ1478" i="3"/>
  <c r="BJ1479" i="3"/>
  <c r="BJ1480" i="3"/>
  <c r="BJ1481" i="3"/>
  <c r="BJ1482" i="3"/>
  <c r="BJ1483" i="3"/>
  <c r="BJ1484" i="3"/>
  <c r="BJ1485" i="3"/>
  <c r="BJ1486" i="3"/>
  <c r="BJ1487" i="3"/>
  <c r="BJ1488" i="3"/>
  <c r="BJ1489" i="3"/>
  <c r="BJ1490" i="3"/>
  <c r="BJ1491" i="3"/>
  <c r="BJ1492" i="3"/>
  <c r="BJ1493" i="3"/>
  <c r="BJ1494" i="3"/>
  <c r="BJ1495" i="3"/>
  <c r="BJ1496" i="3"/>
  <c r="BJ1497" i="3"/>
  <c r="BJ1498" i="3"/>
  <c r="BJ1499" i="3"/>
  <c r="BJ1500" i="3"/>
  <c r="BJ1501" i="3"/>
  <c r="BJ1502" i="3"/>
  <c r="BJ1503" i="3"/>
  <c r="BJ1504" i="3"/>
  <c r="BJ1505" i="3"/>
  <c r="BJ1506" i="3"/>
  <c r="BJ1507" i="3"/>
  <c r="BJ1508" i="3"/>
  <c r="BJ1509" i="3"/>
  <c r="BJ1510" i="3"/>
  <c r="BJ1511" i="3"/>
  <c r="BJ1512" i="3"/>
  <c r="BJ1513" i="3"/>
  <c r="BJ1514" i="3"/>
  <c r="BJ1515" i="3"/>
  <c r="BJ1516" i="3"/>
  <c r="BJ1517" i="3"/>
  <c r="BJ1518" i="3"/>
  <c r="BJ1519" i="3"/>
  <c r="BJ1520" i="3"/>
  <c r="BJ1521" i="3"/>
  <c r="BJ1522" i="3"/>
  <c r="BJ1523" i="3"/>
  <c r="BJ1524" i="3"/>
  <c r="BJ1525" i="3"/>
  <c r="BJ1526" i="3"/>
  <c r="BJ1527" i="3"/>
  <c r="BJ1528" i="3"/>
  <c r="BJ1529" i="3"/>
  <c r="BJ1530" i="3"/>
  <c r="BJ1531" i="3"/>
  <c r="BJ1532" i="3"/>
  <c r="BJ1533" i="3"/>
  <c r="BJ1534" i="3"/>
  <c r="BJ1535" i="3"/>
  <c r="BJ1536" i="3"/>
  <c r="BJ1537" i="3"/>
  <c r="BJ1538" i="3"/>
  <c r="BJ1539" i="3"/>
  <c r="BJ1540" i="3"/>
  <c r="BJ1541" i="3"/>
  <c r="BJ1542" i="3"/>
  <c r="BJ1543" i="3"/>
  <c r="BJ1544" i="3"/>
  <c r="BJ1545" i="3"/>
  <c r="BJ1546" i="3"/>
  <c r="BJ1547" i="3"/>
  <c r="BJ1548" i="3"/>
  <c r="BJ1549" i="3"/>
  <c r="BJ1550" i="3"/>
  <c r="BJ1551" i="3"/>
  <c r="BJ1552" i="3"/>
  <c r="BJ1553" i="3"/>
  <c r="BJ1554" i="3"/>
  <c r="BJ1555" i="3"/>
  <c r="BJ1556" i="3"/>
  <c r="BJ1557" i="3"/>
  <c r="BJ1558" i="3"/>
  <c r="BJ1559" i="3"/>
  <c r="BJ1560" i="3"/>
  <c r="BJ1561" i="3"/>
  <c r="BJ1562" i="3"/>
  <c r="BJ1563" i="3"/>
  <c r="BJ1564" i="3"/>
  <c r="BJ1565" i="3"/>
  <c r="BJ1566" i="3"/>
  <c r="BJ1567" i="3"/>
  <c r="BJ1568" i="3"/>
  <c r="BJ1569" i="3"/>
  <c r="BJ1570" i="3"/>
  <c r="BJ1571" i="3"/>
  <c r="BJ1572" i="3"/>
  <c r="BJ1573" i="3"/>
  <c r="BJ1574" i="3"/>
  <c r="BJ1575" i="3"/>
  <c r="BJ1576" i="3"/>
  <c r="BJ1577" i="3"/>
  <c r="BJ1578" i="3"/>
  <c r="BJ1579" i="3"/>
  <c r="BJ1580" i="3"/>
  <c r="BJ1581" i="3"/>
  <c r="BJ1582" i="3"/>
  <c r="BJ1583" i="3"/>
  <c r="BJ1584" i="3"/>
  <c r="BJ1585" i="3"/>
  <c r="BJ1586" i="3"/>
  <c r="BJ1587" i="3"/>
  <c r="BJ1588" i="3"/>
  <c r="BJ1589" i="3"/>
  <c r="BJ1590" i="3"/>
  <c r="BJ1591" i="3"/>
  <c r="BJ1592" i="3"/>
  <c r="BJ1593" i="3"/>
  <c r="BJ1594" i="3"/>
  <c r="BJ1595" i="3"/>
  <c r="BJ1596" i="3"/>
  <c r="BJ1597" i="3"/>
  <c r="BJ1598" i="3"/>
  <c r="BJ1599" i="3"/>
  <c r="BJ1600" i="3"/>
  <c r="BJ1601" i="3"/>
  <c r="BJ1602" i="3"/>
  <c r="BJ1603" i="3"/>
  <c r="BJ1604" i="3"/>
  <c r="BJ1605" i="3"/>
  <c r="BJ1606" i="3"/>
  <c r="BJ1607" i="3"/>
  <c r="BJ1608" i="3"/>
  <c r="BJ1609" i="3"/>
  <c r="BJ1610" i="3"/>
  <c r="BJ1611" i="3"/>
  <c r="BJ1612" i="3"/>
  <c r="BJ1613" i="3"/>
  <c r="BJ1614" i="3"/>
  <c r="BJ1615" i="3"/>
  <c r="BJ1616" i="3"/>
  <c r="BJ1617" i="3"/>
  <c r="BJ1618" i="3"/>
  <c r="BJ1619" i="3"/>
  <c r="BJ1620" i="3"/>
  <c r="BJ1621" i="3"/>
  <c r="BJ1622" i="3"/>
  <c r="BJ1623" i="3"/>
  <c r="BJ1624" i="3"/>
  <c r="BJ1625" i="3"/>
  <c r="BJ1626" i="3"/>
  <c r="BJ1627" i="3"/>
  <c r="BJ1628" i="3"/>
  <c r="BJ1629" i="3"/>
  <c r="BJ1630" i="3"/>
  <c r="BJ1631" i="3"/>
  <c r="BJ1632" i="3"/>
  <c r="BJ1633" i="3"/>
  <c r="BJ1634" i="3"/>
  <c r="BJ1635" i="3"/>
  <c r="BJ1636" i="3"/>
  <c r="BJ1637" i="3"/>
  <c r="BJ1638" i="3"/>
  <c r="BJ1639" i="3"/>
  <c r="BJ1640" i="3"/>
  <c r="BJ1641" i="3"/>
  <c r="BJ1642" i="3"/>
  <c r="BJ1643" i="3"/>
  <c r="BJ1644" i="3"/>
  <c r="BJ1645" i="3"/>
  <c r="BJ1646" i="3"/>
  <c r="BJ1647" i="3"/>
  <c r="BJ1648" i="3"/>
  <c r="BJ1649" i="3"/>
  <c r="BJ1650" i="3"/>
  <c r="BJ1651" i="3"/>
  <c r="BJ1652" i="3"/>
  <c r="BJ1653" i="3"/>
  <c r="BJ1654" i="3"/>
  <c r="BJ1655" i="3"/>
  <c r="BJ1656" i="3"/>
  <c r="BJ1657" i="3"/>
  <c r="BJ1658" i="3"/>
  <c r="BJ1659" i="3"/>
  <c r="BJ1660" i="3"/>
  <c r="BJ1661" i="3"/>
  <c r="BJ1662" i="3"/>
  <c r="BJ1663" i="3"/>
  <c r="BJ1664" i="3"/>
  <c r="BJ1665" i="3"/>
  <c r="BJ1666" i="3"/>
  <c r="BJ1667" i="3"/>
  <c r="BJ1668" i="3"/>
  <c r="BJ1669" i="3"/>
  <c r="BJ1670" i="3"/>
  <c r="BJ1671" i="3"/>
  <c r="BJ1672" i="3"/>
  <c r="BJ1673" i="3"/>
  <c r="BJ1674" i="3"/>
  <c r="BJ1675" i="3"/>
  <c r="BJ1676" i="3"/>
  <c r="BJ1677" i="3"/>
  <c r="BJ1678" i="3"/>
  <c r="BJ1679" i="3"/>
  <c r="BJ1680" i="3"/>
  <c r="BJ1681" i="3"/>
  <c r="BJ1682" i="3"/>
  <c r="BJ1683" i="3"/>
  <c r="BJ1684" i="3"/>
  <c r="BJ1685" i="3"/>
  <c r="BJ1686" i="3"/>
  <c r="BJ1687" i="3"/>
  <c r="BJ1688" i="3"/>
  <c r="BJ1689" i="3"/>
  <c r="BJ1690" i="3"/>
  <c r="BJ1691" i="3"/>
  <c r="BJ1692" i="3"/>
  <c r="BJ1693" i="3"/>
  <c r="BJ1694" i="3"/>
  <c r="BJ1695" i="3"/>
  <c r="BJ1696" i="3"/>
  <c r="BJ1697" i="3"/>
  <c r="BJ1698" i="3"/>
  <c r="BJ1699" i="3"/>
  <c r="BJ1700" i="3"/>
  <c r="BJ1701" i="3"/>
  <c r="BJ1702" i="3"/>
  <c r="BJ1703" i="3"/>
  <c r="BJ1704" i="3"/>
  <c r="BJ1705" i="3"/>
  <c r="BJ1706" i="3"/>
  <c r="BJ1707" i="3"/>
  <c r="BJ1708" i="3"/>
  <c r="BJ1709" i="3"/>
  <c r="BJ1710" i="3"/>
  <c r="BJ1711" i="3"/>
  <c r="BJ1712" i="3"/>
  <c r="BJ1713" i="3"/>
  <c r="BJ1714" i="3"/>
  <c r="BJ1715" i="3"/>
  <c r="BJ1716" i="3"/>
  <c r="BJ1717" i="3"/>
  <c r="BJ1718" i="3"/>
  <c r="BJ1719" i="3"/>
  <c r="BJ1720" i="3"/>
  <c r="BJ1721" i="3"/>
  <c r="BJ1722" i="3"/>
  <c r="BJ1723" i="3"/>
  <c r="BJ1724" i="3"/>
  <c r="BJ1725" i="3"/>
  <c r="BJ1726" i="3"/>
  <c r="BJ1727" i="3"/>
  <c r="BJ1728" i="3"/>
  <c r="BJ1729" i="3"/>
  <c r="BJ1730" i="3"/>
  <c r="BJ1731" i="3"/>
  <c r="BJ1732" i="3"/>
  <c r="BJ1733" i="3"/>
  <c r="BJ1734" i="3"/>
  <c r="BJ1735" i="3"/>
  <c r="BJ1736" i="3"/>
  <c r="BJ1737" i="3"/>
  <c r="BJ1738" i="3"/>
  <c r="BJ1739" i="3"/>
  <c r="BJ1740" i="3"/>
  <c r="BJ1741" i="3"/>
  <c r="BJ1742" i="3"/>
  <c r="BJ1743" i="3"/>
  <c r="BJ1744" i="3"/>
  <c r="BJ1745" i="3"/>
  <c r="BJ1746" i="3"/>
  <c r="BJ1747" i="3"/>
  <c r="BJ1748" i="3"/>
  <c r="BJ1749" i="3"/>
  <c r="BJ1750" i="3"/>
  <c r="BJ1751" i="3"/>
  <c r="BJ1752" i="3"/>
  <c r="BJ1753" i="3"/>
  <c r="BJ1754" i="3"/>
  <c r="BJ1755" i="3"/>
  <c r="BJ1756" i="3"/>
  <c r="BJ1757" i="3"/>
  <c r="BJ1758" i="3"/>
  <c r="BJ1759" i="3"/>
  <c r="BJ1760" i="3"/>
  <c r="BJ1761" i="3"/>
  <c r="BJ1762" i="3"/>
  <c r="BJ1763" i="3"/>
  <c r="BJ1764" i="3"/>
  <c r="BJ1765" i="3"/>
  <c r="BJ1766" i="3"/>
  <c r="BJ1767" i="3"/>
  <c r="BJ1768" i="3"/>
  <c r="BJ1769" i="3"/>
  <c r="BJ1770" i="3"/>
  <c r="BJ1771" i="3"/>
  <c r="BJ1772" i="3"/>
  <c r="BJ1773" i="3"/>
  <c r="BJ1774" i="3"/>
  <c r="BJ1775" i="3"/>
  <c r="BJ1776" i="3"/>
  <c r="BJ1777" i="3"/>
  <c r="BJ1778" i="3"/>
  <c r="BJ1779" i="3"/>
  <c r="BJ1780" i="3"/>
  <c r="BJ1781" i="3"/>
  <c r="BJ1782" i="3"/>
  <c r="BJ1783" i="3"/>
  <c r="BJ1784" i="3"/>
  <c r="BJ1785" i="3"/>
  <c r="BJ1786" i="3"/>
  <c r="BJ1787" i="3"/>
  <c r="BJ1788" i="3"/>
  <c r="BJ1789" i="3"/>
  <c r="BJ1790" i="3"/>
  <c r="BJ1791" i="3"/>
  <c r="BJ1792" i="3"/>
  <c r="BJ1793" i="3"/>
  <c r="BJ1794" i="3"/>
  <c r="BJ1795" i="3"/>
  <c r="BJ1796" i="3"/>
  <c r="BJ1797" i="3"/>
  <c r="BJ1798" i="3"/>
  <c r="BJ1799" i="3"/>
  <c r="BJ1800" i="3"/>
  <c r="BJ1801" i="3"/>
  <c r="BJ1802" i="3"/>
  <c r="BJ1803" i="3"/>
  <c r="BJ1804" i="3"/>
  <c r="BJ1805" i="3"/>
  <c r="BJ1806" i="3"/>
  <c r="BJ1807" i="3"/>
  <c r="BJ1808" i="3"/>
  <c r="BJ1809" i="3"/>
  <c r="BJ1810" i="3"/>
  <c r="BJ1811" i="3"/>
  <c r="BJ1812" i="3"/>
  <c r="BJ1813" i="3"/>
  <c r="BJ1814" i="3"/>
  <c r="BJ1815" i="3"/>
  <c r="BJ1816" i="3"/>
  <c r="BJ1817" i="3"/>
  <c r="BJ1818" i="3"/>
  <c r="BJ1819" i="3"/>
  <c r="BJ1820" i="3"/>
  <c r="BJ1821" i="3"/>
  <c r="BJ1822" i="3"/>
  <c r="BJ1823" i="3"/>
  <c r="BJ1824" i="3"/>
  <c r="BJ1825" i="3"/>
  <c r="BJ1826" i="3"/>
  <c r="BJ1827" i="3"/>
  <c r="BJ1828" i="3"/>
  <c r="BJ1829" i="3"/>
  <c r="BJ1830" i="3"/>
  <c r="BJ1831" i="3"/>
  <c r="BJ1832" i="3"/>
  <c r="BJ1833" i="3"/>
  <c r="BJ1834" i="3"/>
  <c r="BJ1835" i="3"/>
  <c r="BJ1836" i="3"/>
  <c r="BJ1837" i="3"/>
  <c r="BJ1838" i="3"/>
  <c r="BJ1839" i="3"/>
  <c r="BJ1840" i="3"/>
  <c r="BJ1841" i="3"/>
  <c r="BJ1842" i="3"/>
  <c r="BJ1843" i="3"/>
  <c r="BJ1844" i="3"/>
  <c r="BJ1845" i="3"/>
  <c r="BJ1846" i="3"/>
  <c r="BJ1847" i="3"/>
  <c r="BJ1848" i="3"/>
  <c r="BJ1849" i="3"/>
  <c r="BJ1850" i="3"/>
  <c r="BJ1851" i="3"/>
  <c r="BJ1852" i="3"/>
  <c r="BJ1853" i="3"/>
  <c r="BJ1854" i="3"/>
  <c r="BJ1855" i="3"/>
  <c r="BJ1856" i="3"/>
  <c r="BJ1857" i="3"/>
  <c r="BJ1858" i="3"/>
  <c r="BJ1859" i="3"/>
  <c r="BJ1860" i="3"/>
  <c r="BJ1861" i="3"/>
  <c r="BJ1862" i="3"/>
  <c r="BJ1863" i="3"/>
  <c r="BJ1864" i="3"/>
  <c r="BJ1865" i="3"/>
  <c r="BJ1866" i="3"/>
  <c r="BJ1867" i="3"/>
  <c r="BJ1868" i="3"/>
  <c r="BJ1869" i="3"/>
  <c r="BJ1870" i="3"/>
  <c r="BJ1871" i="3"/>
  <c r="BJ1872" i="3"/>
  <c r="BJ1873" i="3"/>
  <c r="BJ1874" i="3"/>
  <c r="BJ1875" i="3"/>
  <c r="BJ1876" i="3"/>
  <c r="BJ1877" i="3"/>
  <c r="BJ1878" i="3"/>
  <c r="BJ1879" i="3"/>
  <c r="BJ1880" i="3"/>
  <c r="BJ1881" i="3"/>
  <c r="BJ1882" i="3"/>
  <c r="BJ1883" i="3"/>
  <c r="BJ1884" i="3"/>
  <c r="BJ1885" i="3"/>
  <c r="BJ1886" i="3"/>
  <c r="BJ1887" i="3"/>
  <c r="BJ1888" i="3"/>
  <c r="BJ1889" i="3"/>
  <c r="BJ1890" i="3"/>
  <c r="BJ1891" i="3"/>
  <c r="BJ1892" i="3"/>
  <c r="BJ1893" i="3"/>
  <c r="BJ1894" i="3"/>
  <c r="BJ1895" i="3"/>
  <c r="BJ1896" i="3"/>
  <c r="BJ1897" i="3"/>
  <c r="BJ1898" i="3"/>
  <c r="BJ1899" i="3"/>
  <c r="BJ1900" i="3"/>
  <c r="BJ1901" i="3"/>
  <c r="BJ1902" i="3"/>
  <c r="BJ1903" i="3"/>
  <c r="BJ1904" i="3"/>
  <c r="BJ1905" i="3"/>
  <c r="BJ1906" i="3"/>
  <c r="BJ1907" i="3"/>
  <c r="BJ1908" i="3"/>
  <c r="BJ1909" i="3"/>
  <c r="BJ1910" i="3"/>
  <c r="BJ1911" i="3"/>
  <c r="BJ1912" i="3"/>
  <c r="BJ1913" i="3"/>
  <c r="BJ1914" i="3"/>
  <c r="BJ1915" i="3"/>
  <c r="BJ1916" i="3"/>
  <c r="BJ1917" i="3"/>
  <c r="BJ1918" i="3"/>
  <c r="BJ1919" i="3"/>
  <c r="BJ1920" i="3"/>
  <c r="BJ1921" i="3"/>
  <c r="BJ1922" i="3"/>
  <c r="BJ1923" i="3"/>
  <c r="BJ1924" i="3"/>
  <c r="BJ1925" i="3"/>
  <c r="BJ1926" i="3"/>
  <c r="BJ1927" i="3"/>
  <c r="BJ1928" i="3"/>
  <c r="BJ1929" i="3"/>
  <c r="BJ1930" i="3"/>
  <c r="BJ1931" i="3"/>
  <c r="BJ1932" i="3"/>
  <c r="BJ1933" i="3"/>
  <c r="BJ1934" i="3"/>
  <c r="BJ1935" i="3"/>
  <c r="BJ1936" i="3"/>
  <c r="BJ1937" i="3"/>
  <c r="BJ1938" i="3"/>
  <c r="BJ1939" i="3"/>
  <c r="BJ1940" i="3"/>
  <c r="BJ1941" i="3"/>
  <c r="BJ1942" i="3"/>
  <c r="BJ1943" i="3"/>
  <c r="BJ1944" i="3"/>
  <c r="BJ1945" i="3"/>
  <c r="BJ1946" i="3"/>
  <c r="BJ1947" i="3"/>
  <c r="BJ1948" i="3"/>
  <c r="BJ1949" i="3"/>
  <c r="BJ1950" i="3"/>
  <c r="BJ1951" i="3"/>
  <c r="BJ1952" i="3"/>
  <c r="BJ1953" i="3"/>
  <c r="BJ1954" i="3"/>
  <c r="BJ1955" i="3"/>
  <c r="BJ1956" i="3"/>
  <c r="BJ1957" i="3"/>
  <c r="BJ1958" i="3"/>
  <c r="BJ1959" i="3"/>
  <c r="BJ1960" i="3"/>
  <c r="BJ1961" i="3"/>
  <c r="BJ1962" i="3"/>
  <c r="BJ1963" i="3"/>
  <c r="BJ1964" i="3"/>
  <c r="BJ1965" i="3"/>
  <c r="BJ1966" i="3"/>
  <c r="BJ1967" i="3"/>
  <c r="BJ1968" i="3"/>
  <c r="BJ1969" i="3"/>
  <c r="BJ1970" i="3"/>
  <c r="BJ1971" i="3"/>
  <c r="BJ1972" i="3"/>
  <c r="BJ1973" i="3"/>
  <c r="BJ1974" i="3"/>
  <c r="BJ1975" i="3"/>
  <c r="BJ1976" i="3"/>
  <c r="BJ1977" i="3"/>
  <c r="BJ1978" i="3"/>
  <c r="BJ1979" i="3"/>
  <c r="BJ1980" i="3"/>
  <c r="BJ1981" i="3"/>
  <c r="BJ1982" i="3"/>
  <c r="BJ1983" i="3"/>
  <c r="BJ1984" i="3"/>
  <c r="BJ1985" i="3"/>
  <c r="BJ1986" i="3"/>
  <c r="BJ1987" i="3"/>
  <c r="BJ1988" i="3"/>
  <c r="BJ1989" i="3"/>
  <c r="BJ1990" i="3"/>
  <c r="BJ1991" i="3"/>
  <c r="BJ1992" i="3"/>
  <c r="BJ1993" i="3"/>
  <c r="BJ1994" i="3"/>
  <c r="BJ1995" i="3"/>
  <c r="BJ1996" i="3"/>
  <c r="BJ1997" i="3"/>
  <c r="BJ1998" i="3"/>
  <c r="BJ1999" i="3"/>
  <c r="BJ2000" i="3"/>
  <c r="BJ2001" i="3"/>
  <c r="BJ2002" i="3"/>
  <c r="BJ2003" i="3"/>
  <c r="BJ2004" i="3"/>
  <c r="BJ2005" i="3"/>
  <c r="BJ2006" i="3"/>
  <c r="BJ2007" i="3"/>
  <c r="BJ2008" i="3"/>
  <c r="BJ2009" i="3"/>
  <c r="BJ2010" i="3"/>
  <c r="BJ2011" i="3"/>
  <c r="BJ2012" i="3"/>
  <c r="BJ2013" i="3"/>
  <c r="BJ2014" i="3"/>
  <c r="BJ2015" i="3"/>
  <c r="BJ2016" i="3"/>
  <c r="BJ2017" i="3"/>
  <c r="BJ2018" i="3"/>
  <c r="BJ2019" i="3"/>
  <c r="BJ2020" i="3"/>
  <c r="BJ2021" i="3"/>
  <c r="BJ2022" i="3"/>
  <c r="BJ2023" i="3"/>
  <c r="BJ2024" i="3"/>
  <c r="BJ2025" i="3"/>
  <c r="BJ2026" i="3"/>
  <c r="BJ2027" i="3"/>
  <c r="BJ2028" i="3"/>
  <c r="BJ2029" i="3"/>
  <c r="BJ2030" i="3"/>
  <c r="BJ2031" i="3"/>
  <c r="BJ2032" i="3"/>
  <c r="BJ2033" i="3"/>
  <c r="BJ2034" i="3"/>
  <c r="BJ2035" i="3"/>
  <c r="BJ2036" i="3"/>
  <c r="BJ2037" i="3"/>
  <c r="BJ2038" i="3"/>
  <c r="BJ2039" i="3"/>
  <c r="BJ2040" i="3"/>
  <c r="BJ2041" i="3"/>
  <c r="BJ2042" i="3"/>
  <c r="BJ2043" i="3"/>
  <c r="BJ2044" i="3"/>
  <c r="BJ2045" i="3"/>
  <c r="BJ2046" i="3"/>
  <c r="BJ2047" i="3"/>
  <c r="BJ2048" i="3"/>
  <c r="BJ2049" i="3"/>
  <c r="BJ2050" i="3"/>
  <c r="BJ2051" i="3"/>
  <c r="BJ2052" i="3"/>
  <c r="BJ2053" i="3"/>
  <c r="BJ2054" i="3"/>
  <c r="BJ2055" i="3"/>
  <c r="BJ2056" i="3"/>
  <c r="BJ2057" i="3"/>
  <c r="BJ2058" i="3"/>
  <c r="BJ2059" i="3"/>
  <c r="BJ2060" i="3"/>
  <c r="BJ2061" i="3"/>
  <c r="BJ2062" i="3"/>
  <c r="BJ2063" i="3"/>
  <c r="BJ2064" i="3"/>
  <c r="BJ2065" i="3"/>
  <c r="BJ2066" i="3"/>
  <c r="BJ2067" i="3"/>
  <c r="BJ2068" i="3"/>
  <c r="BJ2069" i="3"/>
  <c r="BJ2070" i="3"/>
  <c r="BJ2071" i="3"/>
  <c r="BJ2072" i="3"/>
  <c r="BJ2073" i="3"/>
  <c r="BJ2074" i="3"/>
  <c r="BJ2075" i="3"/>
  <c r="BJ2076" i="3"/>
  <c r="BJ2077" i="3"/>
  <c r="BJ2078" i="3"/>
  <c r="BJ2079" i="3"/>
  <c r="BJ2080" i="3"/>
  <c r="BJ2081" i="3"/>
  <c r="BJ2082" i="3"/>
  <c r="BJ2083" i="3"/>
  <c r="BJ2084" i="3"/>
  <c r="BJ2085" i="3"/>
  <c r="BJ2086" i="3"/>
  <c r="BJ2087" i="3"/>
  <c r="BJ2088" i="3"/>
  <c r="BJ2089" i="3"/>
  <c r="BJ2090" i="3"/>
  <c r="BJ2091" i="3"/>
  <c r="BJ2092" i="3"/>
  <c r="BJ2093" i="3"/>
  <c r="BJ2094" i="3"/>
  <c r="BJ2095" i="3"/>
  <c r="BJ2096" i="3"/>
  <c r="BJ2097" i="3"/>
  <c r="BJ2098" i="3"/>
  <c r="BJ2099" i="3"/>
  <c r="BJ2100" i="3"/>
  <c r="BJ2101" i="3"/>
  <c r="BJ2102" i="3"/>
  <c r="BJ2103" i="3"/>
  <c r="BJ2104" i="3"/>
  <c r="BJ2105" i="3"/>
  <c r="BJ2106" i="3"/>
  <c r="BJ2107" i="3"/>
  <c r="BJ2108" i="3"/>
  <c r="BJ2109" i="3"/>
  <c r="BJ2110" i="3"/>
  <c r="BJ2111" i="3"/>
  <c r="BJ2112" i="3"/>
  <c r="BJ2113" i="3"/>
  <c r="BJ2114" i="3"/>
  <c r="BJ2115" i="3"/>
  <c r="BJ2116" i="3"/>
  <c r="BJ2117" i="3"/>
  <c r="BJ2118" i="3"/>
  <c r="BJ2119" i="3"/>
  <c r="BJ2120" i="3"/>
  <c r="BJ2121" i="3"/>
  <c r="BJ2122" i="3"/>
  <c r="BJ2123" i="3"/>
  <c r="BJ2124" i="3"/>
  <c r="BJ2125" i="3"/>
  <c r="BJ2126" i="3"/>
  <c r="BJ2127" i="3"/>
  <c r="BJ2128" i="3"/>
  <c r="BJ2129" i="3"/>
  <c r="BJ2130" i="3"/>
  <c r="BJ2131" i="3"/>
  <c r="BJ2132" i="3"/>
  <c r="BJ2133" i="3"/>
  <c r="BJ2134" i="3"/>
  <c r="BJ2135" i="3"/>
  <c r="BJ2136" i="3"/>
  <c r="BJ2137" i="3"/>
  <c r="BJ2138" i="3"/>
  <c r="BJ2139" i="3"/>
  <c r="BJ2140" i="3"/>
  <c r="BJ2141" i="3"/>
  <c r="BJ2142" i="3"/>
  <c r="BJ2143" i="3"/>
  <c r="BJ2144" i="3"/>
  <c r="BJ2145" i="3"/>
  <c r="BJ2146" i="3"/>
  <c r="BJ2147" i="3"/>
  <c r="BJ2148" i="3"/>
  <c r="BJ2149" i="3"/>
  <c r="BJ2150" i="3"/>
  <c r="BJ2151" i="3"/>
  <c r="BJ2152" i="3"/>
  <c r="BJ2153" i="3"/>
  <c r="BJ2154" i="3"/>
  <c r="BJ2155" i="3"/>
  <c r="BJ2156" i="3"/>
  <c r="BJ2157" i="3"/>
  <c r="BJ2158" i="3"/>
  <c r="BJ2159" i="3"/>
  <c r="BJ2160" i="3"/>
  <c r="BJ2161" i="3"/>
  <c r="BJ2162" i="3"/>
  <c r="BJ2163" i="3"/>
  <c r="BJ2164" i="3"/>
  <c r="BJ2165" i="3"/>
  <c r="BJ2166" i="3"/>
  <c r="BJ2167" i="3"/>
  <c r="BJ2168" i="3"/>
  <c r="BJ2169" i="3"/>
  <c r="BJ2170" i="3"/>
  <c r="BJ2171" i="3"/>
  <c r="BJ2172" i="3"/>
  <c r="BJ2173" i="3"/>
  <c r="BJ2174" i="3"/>
  <c r="BJ2175" i="3"/>
  <c r="BJ2176" i="3"/>
  <c r="BJ2177" i="3"/>
  <c r="BJ2178" i="3"/>
  <c r="BJ2179" i="3"/>
  <c r="BJ2180" i="3"/>
  <c r="BJ2181" i="3"/>
  <c r="BJ2182" i="3"/>
  <c r="BJ2183" i="3"/>
  <c r="BJ2184" i="3"/>
  <c r="BJ2185" i="3"/>
  <c r="BJ2186" i="3"/>
  <c r="BJ2187" i="3"/>
  <c r="BJ2188" i="3"/>
  <c r="BJ2189" i="3"/>
  <c r="BJ2190" i="3"/>
  <c r="BJ2191" i="3"/>
  <c r="BJ2192" i="3"/>
  <c r="BJ2193" i="3"/>
  <c r="BJ2194" i="3"/>
  <c r="BJ2195" i="3"/>
  <c r="BJ2196" i="3"/>
  <c r="BJ2197" i="3"/>
  <c r="BJ2198" i="3"/>
  <c r="BJ2199" i="3"/>
  <c r="BJ2200" i="3"/>
  <c r="BJ2201" i="3"/>
  <c r="BJ2202" i="3"/>
  <c r="BJ2203" i="3"/>
  <c r="BJ2204" i="3"/>
  <c r="BJ2205" i="3"/>
  <c r="BJ2206" i="3"/>
  <c r="BJ2207" i="3"/>
  <c r="BJ2208" i="3"/>
  <c r="BJ2209" i="3"/>
  <c r="BJ2210" i="3"/>
  <c r="BJ2211" i="3"/>
  <c r="BJ2212" i="3"/>
  <c r="BJ2213" i="3"/>
  <c r="BJ2214" i="3"/>
  <c r="BJ2215" i="3"/>
  <c r="BJ2216" i="3"/>
  <c r="BJ2217" i="3"/>
  <c r="BJ2218" i="3"/>
  <c r="BJ2219" i="3"/>
  <c r="BJ2220" i="3"/>
  <c r="BJ2221" i="3"/>
  <c r="BJ2222" i="3"/>
  <c r="BJ2223" i="3"/>
  <c r="BJ2224" i="3"/>
  <c r="BJ2225" i="3"/>
  <c r="BJ2226" i="3"/>
  <c r="BJ2227" i="3"/>
  <c r="BJ2228" i="3"/>
  <c r="BJ2229" i="3"/>
  <c r="BJ2230" i="3"/>
  <c r="BJ2231" i="3"/>
  <c r="BJ2232" i="3"/>
  <c r="BJ2233" i="3"/>
  <c r="BJ2234" i="3"/>
  <c r="BJ2235" i="3"/>
  <c r="BJ2236" i="3"/>
  <c r="BJ2237" i="3"/>
  <c r="BJ2238" i="3"/>
  <c r="BJ2239" i="3"/>
  <c r="BJ2240" i="3"/>
  <c r="BJ2241" i="3"/>
  <c r="BJ2242" i="3"/>
  <c r="BJ2243" i="3"/>
  <c r="BJ2244" i="3"/>
  <c r="BJ2245" i="3"/>
  <c r="BJ2246" i="3"/>
  <c r="BJ2247" i="3"/>
  <c r="BJ2248" i="3"/>
  <c r="BJ2249" i="3"/>
  <c r="BJ2250" i="3"/>
  <c r="BJ2251" i="3"/>
  <c r="BJ2252" i="3"/>
  <c r="BJ2253" i="3"/>
  <c r="BJ2254" i="3"/>
  <c r="BJ2255" i="3"/>
  <c r="BJ2256" i="3"/>
  <c r="BJ2257" i="3"/>
  <c r="BJ2258" i="3"/>
  <c r="BJ2259" i="3"/>
  <c r="BJ2260" i="3"/>
  <c r="BJ2261" i="3"/>
  <c r="BJ2262" i="3"/>
  <c r="BJ2263" i="3"/>
  <c r="BJ2264" i="3"/>
  <c r="BJ2265" i="3"/>
  <c r="BJ2266" i="3"/>
  <c r="BJ2267" i="3"/>
  <c r="BJ2268" i="3"/>
  <c r="BJ2269" i="3"/>
  <c r="BJ2270" i="3"/>
  <c r="BJ2271" i="3"/>
  <c r="BJ2272" i="3"/>
  <c r="BJ2273" i="3"/>
  <c r="BJ2274" i="3"/>
  <c r="BJ2275" i="3"/>
  <c r="BJ2276" i="3"/>
  <c r="BJ2277" i="3"/>
  <c r="BJ2278" i="3"/>
  <c r="BJ2279" i="3"/>
  <c r="BJ2280" i="3"/>
  <c r="BJ2281" i="3"/>
  <c r="BJ2282" i="3"/>
  <c r="BJ2283" i="3"/>
  <c r="BJ2284" i="3"/>
  <c r="BJ2285" i="3"/>
  <c r="BJ2286" i="3"/>
  <c r="BJ2287" i="3"/>
  <c r="BJ2288" i="3"/>
  <c r="BJ2289" i="3"/>
  <c r="BJ2290" i="3"/>
  <c r="BJ2291" i="3"/>
  <c r="BJ2292" i="3"/>
  <c r="BJ2293" i="3"/>
  <c r="BJ2294" i="3"/>
  <c r="BJ2295" i="3"/>
  <c r="BJ2296" i="3"/>
  <c r="BJ2297" i="3"/>
  <c r="BJ2298" i="3"/>
  <c r="BJ2299" i="3"/>
  <c r="BJ2300" i="3"/>
  <c r="BJ2301" i="3"/>
  <c r="BJ2302" i="3"/>
  <c r="BJ2303" i="3"/>
  <c r="BJ2304" i="3"/>
  <c r="BJ2305" i="3"/>
  <c r="BJ2306" i="3"/>
  <c r="BJ2307" i="3"/>
  <c r="BJ2308" i="3"/>
  <c r="BJ2309" i="3"/>
  <c r="BJ2310" i="3"/>
  <c r="BJ2311" i="3"/>
  <c r="BJ2312" i="3"/>
  <c r="BJ2313" i="3"/>
  <c r="BJ2314" i="3"/>
  <c r="BJ2315" i="3"/>
  <c r="BJ2316" i="3"/>
  <c r="BJ2317" i="3"/>
  <c r="BJ2318" i="3"/>
  <c r="BJ2319" i="3"/>
  <c r="BJ2320" i="3"/>
  <c r="BJ2321" i="3"/>
  <c r="BJ2322" i="3"/>
  <c r="BJ2323" i="3"/>
  <c r="BJ2324" i="3"/>
  <c r="BJ2325" i="3"/>
  <c r="BJ2326" i="3"/>
  <c r="BJ2327" i="3"/>
  <c r="BJ2328" i="3"/>
  <c r="BJ2329" i="3"/>
  <c r="BJ2330" i="3"/>
  <c r="BJ2331" i="3"/>
  <c r="BJ2332" i="3"/>
  <c r="BJ2333" i="3"/>
  <c r="BJ2334" i="3"/>
  <c r="BJ2335" i="3"/>
  <c r="BJ2336" i="3"/>
  <c r="BJ2337" i="3"/>
  <c r="BJ2338" i="3"/>
  <c r="BJ2339" i="3"/>
  <c r="BJ2340" i="3"/>
  <c r="BJ2341" i="3"/>
  <c r="BJ2342" i="3"/>
  <c r="BJ2343" i="3"/>
  <c r="BJ2344" i="3"/>
  <c r="BJ2345" i="3"/>
  <c r="BJ2346" i="3"/>
  <c r="BJ2347" i="3"/>
  <c r="BJ2348" i="3"/>
  <c r="BJ2349" i="3"/>
  <c r="BJ2350" i="3"/>
  <c r="BJ2351" i="3"/>
  <c r="BJ2352" i="3"/>
  <c r="BJ2353" i="3"/>
  <c r="BJ2354" i="3"/>
  <c r="BJ2355" i="3"/>
  <c r="BJ2356" i="3"/>
  <c r="BJ2357" i="3"/>
  <c r="BJ2358" i="3"/>
  <c r="BJ2359" i="3"/>
  <c r="BJ2360" i="3"/>
  <c r="BJ2361" i="3"/>
  <c r="BJ2362" i="3"/>
  <c r="BJ2363" i="3"/>
  <c r="BJ2364" i="3"/>
  <c r="BJ2365" i="3"/>
  <c r="BJ2366" i="3"/>
  <c r="BJ2367" i="3"/>
  <c r="BJ2368" i="3"/>
  <c r="BJ2369" i="3"/>
  <c r="BJ2370" i="3"/>
  <c r="BJ2371" i="3"/>
  <c r="BJ2372" i="3"/>
  <c r="BJ2373" i="3"/>
  <c r="BJ2374" i="3"/>
  <c r="BJ2375" i="3"/>
  <c r="BJ2376" i="3"/>
  <c r="BJ2377" i="3"/>
  <c r="BJ2378" i="3"/>
  <c r="BJ2379" i="3"/>
  <c r="BJ2380" i="3"/>
  <c r="BJ2381" i="3"/>
  <c r="BJ2382" i="3"/>
  <c r="BJ2383" i="3"/>
  <c r="BJ2384" i="3"/>
  <c r="BJ2385" i="3"/>
  <c r="BJ2386" i="3"/>
  <c r="BJ2387" i="3"/>
  <c r="BJ2388" i="3"/>
  <c r="BJ2389" i="3"/>
  <c r="BJ2390" i="3"/>
  <c r="BJ2391" i="3"/>
  <c r="BJ2392" i="3"/>
  <c r="BJ2393" i="3"/>
  <c r="BJ2394" i="3"/>
  <c r="BJ2395" i="3"/>
  <c r="BJ2396" i="3"/>
  <c r="BJ2397" i="3"/>
  <c r="BJ2398" i="3"/>
  <c r="BJ2399" i="3"/>
  <c r="BJ2400" i="3"/>
  <c r="BJ2401" i="3"/>
  <c r="BJ2402" i="3"/>
  <c r="BJ2403" i="3"/>
  <c r="BJ2404" i="3"/>
  <c r="BJ2405" i="3"/>
  <c r="BJ2406" i="3"/>
  <c r="BJ2407" i="3"/>
  <c r="BJ2408" i="3"/>
  <c r="BJ2409" i="3"/>
  <c r="BJ2410" i="3"/>
  <c r="BJ2411" i="3"/>
  <c r="BJ2412" i="3"/>
  <c r="BJ2413" i="3"/>
  <c r="BJ2414" i="3"/>
  <c r="BJ2415" i="3"/>
  <c r="BJ2416" i="3"/>
  <c r="BJ2417" i="3"/>
  <c r="BJ2418" i="3"/>
  <c r="BJ2419" i="3"/>
  <c r="BJ2420" i="3"/>
  <c r="BJ2421" i="3"/>
  <c r="BJ2422" i="3"/>
  <c r="BJ2423" i="3"/>
  <c r="BJ2424" i="3"/>
  <c r="BJ2425" i="3"/>
  <c r="BJ2426" i="3"/>
  <c r="BJ2427" i="3"/>
  <c r="BJ2428" i="3"/>
  <c r="BJ2429" i="3"/>
  <c r="BJ2430" i="3"/>
  <c r="BJ2431" i="3"/>
  <c r="BJ2432" i="3"/>
  <c r="BJ2433" i="3"/>
  <c r="BJ2434" i="3"/>
  <c r="BJ2435" i="3"/>
  <c r="BJ2436" i="3"/>
  <c r="BJ2437" i="3"/>
  <c r="BJ2438" i="3"/>
  <c r="BJ2439" i="3"/>
  <c r="BJ2440" i="3"/>
  <c r="BJ2441" i="3"/>
  <c r="BJ2442" i="3"/>
  <c r="BJ2443" i="3"/>
  <c r="BJ2444" i="3"/>
  <c r="BJ2445" i="3"/>
  <c r="BJ2446" i="3"/>
  <c r="BJ2447" i="3"/>
  <c r="BJ2448" i="3"/>
  <c r="BJ2449" i="3"/>
  <c r="BJ2450" i="3"/>
  <c r="BJ2451" i="3"/>
  <c r="BJ2452" i="3"/>
  <c r="BJ2453" i="3"/>
  <c r="BJ2454" i="3"/>
  <c r="BJ2455" i="3"/>
  <c r="BJ2456" i="3"/>
  <c r="BJ2457" i="3"/>
  <c r="BJ2458" i="3"/>
  <c r="BJ2459" i="3"/>
  <c r="BJ2460" i="3"/>
  <c r="BJ2461" i="3"/>
  <c r="BJ2462" i="3"/>
  <c r="BJ2463" i="3"/>
  <c r="BJ2464" i="3"/>
  <c r="BJ2465" i="3"/>
  <c r="BJ2466" i="3"/>
  <c r="BJ2467" i="3"/>
  <c r="BJ2468" i="3"/>
  <c r="BJ2469" i="3"/>
  <c r="BJ2470" i="3"/>
  <c r="BJ2471" i="3"/>
  <c r="BJ2472" i="3"/>
  <c r="BJ2473" i="3"/>
  <c r="BJ2474" i="3"/>
  <c r="BJ2475" i="3"/>
  <c r="BJ2476" i="3"/>
  <c r="BJ2477" i="3"/>
  <c r="BJ2478" i="3"/>
  <c r="BJ2479" i="3"/>
  <c r="BJ2480" i="3"/>
  <c r="BJ2481" i="3"/>
  <c r="BJ2482" i="3"/>
  <c r="BJ2483" i="3"/>
  <c r="BJ2484" i="3"/>
  <c r="BJ2485" i="3"/>
  <c r="BJ2486" i="3"/>
  <c r="BJ2487" i="3"/>
  <c r="BJ2488" i="3"/>
  <c r="BJ2489" i="3"/>
  <c r="BJ2490" i="3"/>
  <c r="BJ2491" i="3"/>
  <c r="BJ2492" i="3"/>
  <c r="BJ2493" i="3"/>
  <c r="BJ2494" i="3"/>
  <c r="BJ2495" i="3"/>
  <c r="BJ2496" i="3"/>
  <c r="BJ2497" i="3"/>
  <c r="BJ2498" i="3"/>
  <c r="BJ2499" i="3"/>
  <c r="BJ2500" i="3"/>
  <c r="BJ2501" i="3"/>
  <c r="BJ2502" i="3"/>
  <c r="BJ2503" i="3"/>
  <c r="BJ2504" i="3"/>
  <c r="BJ2505" i="3"/>
  <c r="BJ2506" i="3"/>
  <c r="BJ2507" i="3"/>
  <c r="BJ2508" i="3"/>
  <c r="BJ2509" i="3"/>
  <c r="BJ2510" i="3"/>
  <c r="BJ2511" i="3"/>
  <c r="BJ2512" i="3"/>
  <c r="BJ2513" i="3"/>
  <c r="BJ2514" i="3"/>
  <c r="BJ2515" i="3"/>
  <c r="BJ2516" i="3"/>
  <c r="BJ2517" i="3"/>
  <c r="BJ2518" i="3"/>
  <c r="BJ2519" i="3"/>
  <c r="BJ2520" i="3"/>
  <c r="BJ2521" i="3"/>
  <c r="BJ2522" i="3"/>
  <c r="BJ2523" i="3"/>
  <c r="BJ2524" i="3"/>
  <c r="BJ2525" i="3"/>
  <c r="BJ2526" i="3"/>
  <c r="BJ2527" i="3"/>
  <c r="BJ2528" i="3"/>
  <c r="BJ2529" i="3"/>
  <c r="BJ2530" i="3"/>
  <c r="BJ2531" i="3"/>
  <c r="BJ2532" i="3"/>
  <c r="BJ2533" i="3"/>
  <c r="BJ2534" i="3"/>
  <c r="BJ2535" i="3"/>
  <c r="BJ2536" i="3"/>
  <c r="BJ2537" i="3"/>
  <c r="BJ2538" i="3"/>
  <c r="BJ2539" i="3"/>
  <c r="BJ2540" i="3"/>
  <c r="BJ2541" i="3"/>
  <c r="BJ2542" i="3"/>
  <c r="BJ2543" i="3"/>
  <c r="BJ2544" i="3"/>
  <c r="BJ2545" i="3"/>
  <c r="BJ2546" i="3"/>
  <c r="BJ2547" i="3"/>
  <c r="BJ2548" i="3"/>
  <c r="BJ2549" i="3"/>
  <c r="BJ2550" i="3"/>
  <c r="BJ2551" i="3"/>
  <c r="BJ2552" i="3"/>
  <c r="BJ2553" i="3"/>
  <c r="BJ2554" i="3"/>
  <c r="BJ2555" i="3"/>
  <c r="BJ2556" i="3"/>
  <c r="BJ2557" i="3"/>
  <c r="BJ2558" i="3"/>
  <c r="BJ2559" i="3"/>
  <c r="BJ2560" i="3"/>
  <c r="BJ2561" i="3"/>
  <c r="BJ2562" i="3"/>
  <c r="BJ2563" i="3"/>
  <c r="BJ2564" i="3"/>
  <c r="BJ2565" i="3"/>
  <c r="BJ2566" i="3"/>
  <c r="BJ2567" i="3"/>
  <c r="BJ2568" i="3"/>
  <c r="BJ2569" i="3"/>
  <c r="BJ2570" i="3"/>
  <c r="BJ2571" i="3"/>
  <c r="BJ2572" i="3"/>
  <c r="BJ2573" i="3"/>
  <c r="BJ2574" i="3"/>
  <c r="BJ2575" i="3"/>
  <c r="BJ2576" i="3"/>
  <c r="BJ2577" i="3"/>
  <c r="BJ2578" i="3"/>
  <c r="BJ2579" i="3"/>
  <c r="BJ2580" i="3"/>
  <c r="BJ2581" i="3"/>
  <c r="BJ2582" i="3"/>
  <c r="BJ2583" i="3"/>
  <c r="BJ2584" i="3"/>
  <c r="BJ2585" i="3"/>
  <c r="BJ2586" i="3"/>
  <c r="BJ2587" i="3"/>
  <c r="BJ2588" i="3"/>
  <c r="BJ2589" i="3"/>
  <c r="BJ2590" i="3"/>
  <c r="BJ2591" i="3"/>
  <c r="BJ2592" i="3"/>
  <c r="BJ2593" i="3"/>
  <c r="BJ2594" i="3"/>
  <c r="BJ2595" i="3"/>
  <c r="BJ2596" i="3"/>
  <c r="BJ2597" i="3"/>
  <c r="BJ2598" i="3"/>
  <c r="BJ2599" i="3"/>
  <c r="BJ2600" i="3"/>
  <c r="BJ2601" i="3"/>
  <c r="BJ2602" i="3"/>
  <c r="BJ2603" i="3"/>
  <c r="BJ2604" i="3"/>
  <c r="BJ2605" i="3"/>
  <c r="BJ2606" i="3"/>
  <c r="BJ2607" i="3"/>
  <c r="BJ2608" i="3"/>
  <c r="BJ2609" i="3"/>
  <c r="BJ2610" i="3"/>
  <c r="BJ2611" i="3"/>
  <c r="BJ2612" i="3"/>
  <c r="BJ2613" i="3"/>
  <c r="BJ2614" i="3"/>
  <c r="BJ2615" i="3"/>
  <c r="BJ2616" i="3"/>
  <c r="BJ2617" i="3"/>
  <c r="BJ2618" i="3"/>
  <c r="BJ2619" i="3"/>
  <c r="BJ2620" i="3"/>
  <c r="BJ2621" i="3"/>
  <c r="BJ2622" i="3"/>
  <c r="BJ2623" i="3"/>
  <c r="BJ2624" i="3"/>
  <c r="BJ2625" i="3"/>
  <c r="BJ2626" i="3"/>
  <c r="BJ2627" i="3"/>
  <c r="BJ2628" i="3"/>
  <c r="BJ2629" i="3"/>
  <c r="BJ2630" i="3"/>
  <c r="BJ2631" i="3"/>
  <c r="BJ2632" i="3"/>
  <c r="BJ2633" i="3"/>
  <c r="BJ2634" i="3"/>
  <c r="BJ2635" i="3"/>
  <c r="BJ2636" i="3"/>
  <c r="BJ2637" i="3"/>
  <c r="BJ2638" i="3"/>
  <c r="BJ2639" i="3"/>
  <c r="BJ2640" i="3"/>
  <c r="BJ2641" i="3"/>
  <c r="BJ2642" i="3"/>
  <c r="BJ2643" i="3"/>
  <c r="BJ2644" i="3"/>
  <c r="BJ2645" i="3"/>
  <c r="BJ2646" i="3"/>
  <c r="BJ2647" i="3"/>
  <c r="BJ2648" i="3"/>
  <c r="BJ2649" i="3"/>
  <c r="BJ2650" i="3"/>
  <c r="BJ2651" i="3"/>
  <c r="BJ2652" i="3"/>
  <c r="BJ2653" i="3"/>
  <c r="BJ2654" i="3"/>
  <c r="BJ2655" i="3"/>
  <c r="BJ2656" i="3"/>
  <c r="BJ2657" i="3"/>
  <c r="BJ2658" i="3"/>
  <c r="BJ2659" i="3"/>
  <c r="BJ2660" i="3"/>
  <c r="BJ2661" i="3"/>
  <c r="BJ2662" i="3"/>
  <c r="BJ2663" i="3"/>
  <c r="BJ2664" i="3"/>
  <c r="BJ2665" i="3"/>
  <c r="BJ2666" i="3"/>
  <c r="BJ2667" i="3"/>
  <c r="BJ2668" i="3"/>
  <c r="BJ2669" i="3"/>
  <c r="BJ2670" i="3"/>
  <c r="BJ2671" i="3"/>
  <c r="BJ2672" i="3"/>
  <c r="BJ2673" i="3"/>
  <c r="BJ2674" i="3"/>
  <c r="BJ2675" i="3"/>
  <c r="BJ2676" i="3"/>
  <c r="BJ2677" i="3"/>
  <c r="BJ2678" i="3"/>
  <c r="BJ2679" i="3"/>
  <c r="BJ2680" i="3"/>
  <c r="BJ2681" i="3"/>
  <c r="BJ2682" i="3"/>
  <c r="BJ2683" i="3"/>
  <c r="BJ2684" i="3"/>
  <c r="BJ2685" i="3"/>
  <c r="BJ2686" i="3"/>
  <c r="BJ2687" i="3"/>
  <c r="BJ2688" i="3"/>
  <c r="BJ2689" i="3"/>
  <c r="BJ2690" i="3"/>
  <c r="BJ2691" i="3"/>
  <c r="BJ2692" i="3"/>
  <c r="BJ2693" i="3"/>
  <c r="BJ2694" i="3"/>
  <c r="BJ2695" i="3"/>
  <c r="BJ2696" i="3"/>
  <c r="BJ2697" i="3"/>
  <c r="BJ2698" i="3"/>
  <c r="BJ2699" i="3"/>
  <c r="BJ2700" i="3"/>
  <c r="BJ2701" i="3"/>
  <c r="BJ2702" i="3"/>
  <c r="BJ2703" i="3"/>
  <c r="BJ2704" i="3"/>
  <c r="BJ2705" i="3"/>
  <c r="BJ2706" i="3"/>
  <c r="BJ2707" i="3"/>
  <c r="BJ2708" i="3"/>
  <c r="BJ2709" i="3"/>
  <c r="BJ2710" i="3"/>
  <c r="BJ2711" i="3"/>
  <c r="BJ2712" i="3"/>
  <c r="BJ2713" i="3"/>
  <c r="BJ2714" i="3"/>
  <c r="BJ2715" i="3"/>
  <c r="BJ2716" i="3"/>
  <c r="BJ2717" i="3"/>
  <c r="BJ2718" i="3"/>
  <c r="BJ2719" i="3"/>
  <c r="BJ2720" i="3"/>
  <c r="BJ2721" i="3"/>
  <c r="BJ2722" i="3"/>
  <c r="BJ2723" i="3"/>
  <c r="BJ2724" i="3"/>
  <c r="BJ2725" i="3"/>
  <c r="BJ2726" i="3"/>
  <c r="BJ2727" i="3"/>
  <c r="BJ2728" i="3"/>
  <c r="BJ2729" i="3"/>
  <c r="BJ2730" i="3"/>
  <c r="BJ2731" i="3"/>
  <c r="BJ2732" i="3"/>
  <c r="BJ2733" i="3"/>
  <c r="BJ2734" i="3"/>
  <c r="BJ2735" i="3"/>
  <c r="BJ2736" i="3"/>
  <c r="BJ2737" i="3"/>
  <c r="BJ2738" i="3"/>
  <c r="BJ2739" i="3"/>
  <c r="BJ2740" i="3"/>
  <c r="BJ2741" i="3"/>
  <c r="BJ2742" i="3"/>
  <c r="BJ2743" i="3"/>
  <c r="BJ2744" i="3"/>
  <c r="BJ2745" i="3"/>
  <c r="BJ2746" i="3"/>
  <c r="BJ2747" i="3"/>
  <c r="BJ2748" i="3"/>
  <c r="BJ2749" i="3"/>
  <c r="BJ2750" i="3"/>
  <c r="BJ2751" i="3"/>
  <c r="BJ2752" i="3"/>
  <c r="BJ2753" i="3"/>
  <c r="BJ2754" i="3"/>
  <c r="BJ2755" i="3"/>
  <c r="BJ2756" i="3"/>
  <c r="BJ2757" i="3"/>
  <c r="BJ2758" i="3"/>
  <c r="BJ2759" i="3"/>
  <c r="BJ2760" i="3"/>
  <c r="BJ2761" i="3"/>
  <c r="BJ2762" i="3"/>
  <c r="BJ2763" i="3"/>
  <c r="BJ2764" i="3"/>
  <c r="BJ2765" i="3"/>
  <c r="BJ2766" i="3"/>
  <c r="BJ2767" i="3"/>
  <c r="BJ2768" i="3"/>
  <c r="BJ2769" i="3"/>
  <c r="BJ2770" i="3"/>
  <c r="BJ2771" i="3"/>
  <c r="BJ2772" i="3"/>
  <c r="BJ2773" i="3"/>
  <c r="BJ2774" i="3"/>
  <c r="BJ2775" i="3"/>
  <c r="BJ2776" i="3"/>
  <c r="BJ2777" i="3"/>
  <c r="BJ2778" i="3"/>
  <c r="BJ2779" i="3"/>
  <c r="BJ2780" i="3"/>
  <c r="BJ2781" i="3"/>
  <c r="BJ2782" i="3"/>
  <c r="BJ2783" i="3"/>
  <c r="BJ2784" i="3"/>
  <c r="BJ2785" i="3"/>
  <c r="BJ2786" i="3"/>
  <c r="BJ2787" i="3"/>
  <c r="BJ2788" i="3"/>
  <c r="BJ2789" i="3"/>
  <c r="BJ2790" i="3"/>
  <c r="BJ2791" i="3"/>
  <c r="BJ2792" i="3"/>
  <c r="BJ2793" i="3"/>
  <c r="BJ2794" i="3"/>
  <c r="BJ2795" i="3"/>
  <c r="BJ2796" i="3"/>
  <c r="BJ2797" i="3"/>
  <c r="BJ2798" i="3"/>
  <c r="BJ2799" i="3"/>
  <c r="BJ2800" i="3"/>
  <c r="BJ2801" i="3"/>
  <c r="BJ2802" i="3"/>
  <c r="BJ2803" i="3"/>
  <c r="BJ2804" i="3"/>
  <c r="BJ2805" i="3"/>
  <c r="BJ2806" i="3"/>
  <c r="BJ2807" i="3"/>
  <c r="BJ2808" i="3"/>
  <c r="BJ2809" i="3"/>
  <c r="BJ2810" i="3"/>
  <c r="BJ2811" i="3"/>
  <c r="BJ2812" i="3"/>
  <c r="BJ2813" i="3"/>
  <c r="BJ2814" i="3"/>
  <c r="BJ2815" i="3"/>
  <c r="BJ2816" i="3"/>
  <c r="BJ2817" i="3"/>
  <c r="BJ2818" i="3"/>
  <c r="BJ2819" i="3"/>
  <c r="BJ2820" i="3"/>
  <c r="BJ2821" i="3"/>
  <c r="BJ2822" i="3"/>
  <c r="BJ2823" i="3"/>
  <c r="BJ2824" i="3"/>
  <c r="BJ2825" i="3"/>
  <c r="BJ2826" i="3"/>
  <c r="BJ2827" i="3"/>
  <c r="BJ2828" i="3"/>
  <c r="BJ2829" i="3"/>
  <c r="BJ2830" i="3"/>
  <c r="BJ2831" i="3"/>
  <c r="BJ2832" i="3"/>
  <c r="BJ2833" i="3"/>
  <c r="BJ2834" i="3"/>
  <c r="BJ2835" i="3"/>
  <c r="BJ2836" i="3"/>
  <c r="BJ2837" i="3"/>
  <c r="BJ2838" i="3"/>
  <c r="BJ2839" i="3"/>
  <c r="BJ2840" i="3"/>
  <c r="BJ2841" i="3"/>
  <c r="BJ2842" i="3"/>
  <c r="BJ2843" i="3"/>
  <c r="BJ2844" i="3"/>
  <c r="BJ2845" i="3"/>
  <c r="BJ2846" i="3"/>
  <c r="BJ2847" i="3"/>
  <c r="BJ2848" i="3"/>
  <c r="BJ2849" i="3"/>
  <c r="BJ2850" i="3"/>
  <c r="BJ2851" i="3"/>
  <c r="BJ2852" i="3"/>
  <c r="BJ2853" i="3"/>
  <c r="BJ2854" i="3"/>
  <c r="BJ2855" i="3"/>
  <c r="BJ2856" i="3"/>
  <c r="BJ2857" i="3"/>
  <c r="BJ2858" i="3"/>
  <c r="BJ2859" i="3"/>
  <c r="BJ2860" i="3"/>
  <c r="BJ2861" i="3"/>
  <c r="BJ2862" i="3"/>
  <c r="BJ2863" i="3"/>
  <c r="BJ2864" i="3"/>
  <c r="BJ2865" i="3"/>
  <c r="BJ2866" i="3"/>
  <c r="BJ2867" i="3"/>
  <c r="BJ2868" i="3"/>
  <c r="BJ2869" i="3"/>
  <c r="BJ2870" i="3"/>
  <c r="BJ2871" i="3"/>
  <c r="BJ2872" i="3"/>
  <c r="BJ2873" i="3"/>
  <c r="BJ2874" i="3"/>
  <c r="BJ2875" i="3"/>
  <c r="BJ2876" i="3"/>
  <c r="BJ2877" i="3"/>
  <c r="BJ2878" i="3"/>
  <c r="BJ2879" i="3"/>
  <c r="BJ2880" i="3"/>
  <c r="BJ2881" i="3"/>
  <c r="BJ2882" i="3"/>
  <c r="BJ2883" i="3"/>
  <c r="BJ2884" i="3"/>
  <c r="BJ2885" i="3"/>
  <c r="BJ2886" i="3"/>
  <c r="BJ2887" i="3"/>
  <c r="BJ2888" i="3"/>
  <c r="BJ2889" i="3"/>
  <c r="BJ2890" i="3"/>
  <c r="BJ2891" i="3"/>
  <c r="BJ2892" i="3"/>
  <c r="BJ2893" i="3"/>
  <c r="BJ2894" i="3"/>
  <c r="BJ2895" i="3"/>
  <c r="BJ2896" i="3"/>
  <c r="BJ2897" i="3"/>
  <c r="BJ2898" i="3"/>
  <c r="BJ2899" i="3"/>
  <c r="BJ2900" i="3"/>
  <c r="BJ2901" i="3"/>
  <c r="BJ2902" i="3"/>
  <c r="BJ2903" i="3"/>
  <c r="BJ2904" i="3"/>
  <c r="BJ2905" i="3"/>
  <c r="BJ2906" i="3"/>
  <c r="BJ2907" i="3"/>
  <c r="BJ2908" i="3"/>
  <c r="BJ2909" i="3"/>
  <c r="BJ2910" i="3"/>
  <c r="BJ2911" i="3"/>
  <c r="BJ2912" i="3"/>
  <c r="BJ2913" i="3"/>
  <c r="BJ2914" i="3"/>
  <c r="BJ2915" i="3"/>
  <c r="BJ2916" i="3"/>
  <c r="BJ2917" i="3"/>
  <c r="BJ2918" i="3"/>
  <c r="BJ2919" i="3"/>
  <c r="BJ2920" i="3"/>
  <c r="BJ2921" i="3"/>
  <c r="BJ2922" i="3"/>
  <c r="BJ2923" i="3"/>
  <c r="BJ2924" i="3"/>
  <c r="BJ2925" i="3"/>
  <c r="BJ2926" i="3"/>
  <c r="BJ2927" i="3"/>
  <c r="BJ2928" i="3"/>
  <c r="BJ2929" i="3"/>
  <c r="BJ2930" i="3"/>
  <c r="BJ2931" i="3"/>
  <c r="BJ2932" i="3"/>
  <c r="BJ2933" i="3"/>
  <c r="BJ2934" i="3"/>
  <c r="BJ2935" i="3"/>
  <c r="BJ2936" i="3"/>
  <c r="BJ2937" i="3"/>
  <c r="BJ2938" i="3"/>
  <c r="BJ2939" i="3"/>
  <c r="BJ2940" i="3"/>
  <c r="BJ2941" i="3"/>
  <c r="BJ2942" i="3"/>
  <c r="BJ2943" i="3"/>
  <c r="BJ2944" i="3"/>
  <c r="BJ2945" i="3"/>
  <c r="BJ2946" i="3"/>
  <c r="BJ2947" i="3"/>
  <c r="BJ2948" i="3"/>
  <c r="BJ2949" i="3"/>
  <c r="BJ2950" i="3"/>
  <c r="BJ2951" i="3"/>
  <c r="BJ2952" i="3"/>
  <c r="BJ2953" i="3"/>
  <c r="BJ2954" i="3"/>
  <c r="BJ2955" i="3"/>
  <c r="BJ2956" i="3"/>
  <c r="BJ2957" i="3"/>
  <c r="BJ2958" i="3"/>
  <c r="BJ2959" i="3"/>
  <c r="BJ2960" i="3"/>
  <c r="BJ2961" i="3"/>
  <c r="BJ2962" i="3"/>
  <c r="BJ2963" i="3"/>
  <c r="BJ2964" i="3"/>
  <c r="BJ2965" i="3"/>
  <c r="BJ2966" i="3"/>
  <c r="BJ2967" i="3"/>
  <c r="BJ2968" i="3"/>
  <c r="BJ2969" i="3"/>
  <c r="BJ2970" i="3"/>
  <c r="BJ2971" i="3"/>
  <c r="BJ2972" i="3"/>
  <c r="BJ2973" i="3"/>
  <c r="BJ2974" i="3"/>
  <c r="BJ2975" i="3"/>
  <c r="BJ2976" i="3"/>
  <c r="BJ2977" i="3"/>
  <c r="BJ2978" i="3"/>
  <c r="BJ2979" i="3"/>
  <c r="BJ2980" i="3"/>
  <c r="BJ2981" i="3"/>
  <c r="BJ2982" i="3"/>
  <c r="BJ2983" i="3"/>
  <c r="BJ2984" i="3"/>
  <c r="BJ2985" i="3"/>
  <c r="BJ2986" i="3"/>
  <c r="BJ2987" i="3"/>
  <c r="BJ2988" i="3"/>
  <c r="BJ2989" i="3"/>
  <c r="BJ2990" i="3"/>
  <c r="BJ2991" i="3"/>
  <c r="BJ2992" i="3"/>
  <c r="BJ2993" i="3"/>
  <c r="BJ2994" i="3"/>
  <c r="BJ2995" i="3"/>
  <c r="BJ2996" i="3"/>
  <c r="BJ2997" i="3"/>
  <c r="BJ2998" i="3"/>
  <c r="BJ2999" i="3"/>
  <c r="BJ3000" i="3"/>
  <c r="BJ3001" i="3"/>
  <c r="BJ3002" i="3"/>
  <c r="BJ3003" i="3"/>
  <c r="BJ3004" i="3"/>
  <c r="BJ3005" i="3"/>
  <c r="BJ3006" i="3"/>
  <c r="BJ3007" i="3"/>
  <c r="BJ3008" i="3"/>
  <c r="BJ3009" i="3"/>
  <c r="BJ3010" i="3"/>
  <c r="BJ3011" i="3"/>
  <c r="BJ3012" i="3"/>
  <c r="BJ3013" i="3"/>
  <c r="BJ3014" i="3"/>
  <c r="BJ3015" i="3"/>
  <c r="BJ3016" i="3"/>
  <c r="BJ3017" i="3"/>
  <c r="BJ3018" i="3"/>
  <c r="BJ3019" i="3"/>
  <c r="BJ3020" i="3"/>
  <c r="BJ3021" i="3"/>
  <c r="BJ3022" i="3"/>
  <c r="BJ3023" i="3"/>
  <c r="BJ3024" i="3"/>
  <c r="BJ3025" i="3"/>
  <c r="BJ3026" i="3"/>
  <c r="BJ3027" i="3"/>
  <c r="BJ3028" i="3"/>
  <c r="BJ3029" i="3"/>
  <c r="BJ3030" i="3"/>
  <c r="BJ3031" i="3"/>
  <c r="BJ3032" i="3"/>
  <c r="BJ3033" i="3"/>
  <c r="BJ3034" i="3"/>
  <c r="BJ3035" i="3"/>
  <c r="BJ3036" i="3"/>
  <c r="BJ3037" i="3"/>
  <c r="BJ3038" i="3"/>
  <c r="BJ3039" i="3"/>
  <c r="BJ3040" i="3"/>
  <c r="BJ3041" i="3"/>
  <c r="BJ3042" i="3"/>
  <c r="BJ3043" i="3"/>
  <c r="BJ3044" i="3"/>
  <c r="BJ3045" i="3"/>
  <c r="BJ3046" i="3"/>
  <c r="BJ3047" i="3"/>
  <c r="BJ3048" i="3"/>
  <c r="BJ3049" i="3"/>
  <c r="BJ3050" i="3"/>
  <c r="BJ3051" i="3"/>
  <c r="BJ3052" i="3"/>
  <c r="BJ3053" i="3"/>
  <c r="BJ3054" i="3"/>
  <c r="BJ3055" i="3"/>
  <c r="BJ3056" i="3"/>
  <c r="BJ3057" i="3"/>
  <c r="BJ3058" i="3"/>
  <c r="BJ3059" i="3"/>
  <c r="BJ3060" i="3"/>
  <c r="BJ3061" i="3"/>
  <c r="BJ3062" i="3"/>
  <c r="BJ3063" i="3"/>
  <c r="BJ3064" i="3"/>
  <c r="BJ3065" i="3"/>
  <c r="BJ3066" i="3"/>
  <c r="BJ3067" i="3"/>
  <c r="BJ3068" i="3"/>
  <c r="BJ3069" i="3"/>
  <c r="BJ3070" i="3"/>
  <c r="BJ3071" i="3"/>
  <c r="BJ3072" i="3"/>
  <c r="BJ3073" i="3"/>
  <c r="BJ3074" i="3"/>
  <c r="BJ3075" i="3"/>
  <c r="BJ3076" i="3"/>
  <c r="BJ3077" i="3"/>
  <c r="BJ3078" i="3"/>
  <c r="BJ3079" i="3"/>
  <c r="BJ3080" i="3"/>
  <c r="BJ3081" i="3"/>
  <c r="BJ3082" i="3"/>
  <c r="BJ3083" i="3"/>
  <c r="BJ3084" i="3"/>
  <c r="BJ3085" i="3"/>
  <c r="BJ3086" i="3"/>
  <c r="BJ3087" i="3"/>
  <c r="BJ3088" i="3"/>
  <c r="BJ3089" i="3"/>
  <c r="BJ3090" i="3"/>
  <c r="BJ3091" i="3"/>
  <c r="BJ3092" i="3"/>
  <c r="BJ3093" i="3"/>
  <c r="BJ3094" i="3"/>
  <c r="BJ3095" i="3"/>
  <c r="BJ3096" i="3"/>
  <c r="BJ3097" i="3"/>
  <c r="BJ3098" i="3"/>
  <c r="BJ3099" i="3"/>
  <c r="BJ3100" i="3"/>
  <c r="BJ3101" i="3"/>
  <c r="BJ3102" i="3"/>
  <c r="BJ3103" i="3"/>
  <c r="BJ3104" i="3"/>
  <c r="BJ3105" i="3"/>
  <c r="BJ3106" i="3"/>
  <c r="BJ3107" i="3"/>
  <c r="BJ3108" i="3"/>
  <c r="BJ3109" i="3"/>
  <c r="BJ3110" i="3"/>
  <c r="BJ3111" i="3"/>
  <c r="BJ3112" i="3"/>
  <c r="BJ3113" i="3"/>
  <c r="BJ3114" i="3"/>
  <c r="BJ3115" i="3"/>
  <c r="BJ3116" i="3"/>
  <c r="BJ3117" i="3"/>
  <c r="BJ3118" i="3"/>
  <c r="BJ3119" i="3"/>
  <c r="BJ3120" i="3"/>
  <c r="BJ3121" i="3"/>
  <c r="BJ3122" i="3"/>
  <c r="BJ3123" i="3"/>
  <c r="BJ3124" i="3"/>
  <c r="BJ3125" i="3"/>
  <c r="BJ3126" i="3"/>
  <c r="BJ3127" i="3"/>
  <c r="BJ3128" i="3"/>
  <c r="BJ3129" i="3"/>
  <c r="BJ3130" i="3"/>
  <c r="BJ3131" i="3"/>
  <c r="BJ3132" i="3"/>
  <c r="BJ3133" i="3"/>
  <c r="BJ3134" i="3"/>
  <c r="BJ3135" i="3"/>
  <c r="BJ3136" i="3"/>
  <c r="BJ3137" i="3"/>
  <c r="BJ3138" i="3"/>
  <c r="BJ3139" i="3"/>
  <c r="BJ3140" i="3"/>
  <c r="BJ3141" i="3"/>
  <c r="BJ3142" i="3"/>
  <c r="BJ3143" i="3"/>
  <c r="BJ3144" i="3"/>
  <c r="BJ3145" i="3"/>
  <c r="BJ3146" i="3"/>
  <c r="BJ3147" i="3"/>
  <c r="BJ3148" i="3"/>
  <c r="BJ3149" i="3"/>
  <c r="BJ3150" i="3"/>
  <c r="BJ3151" i="3"/>
  <c r="BJ3152" i="3"/>
  <c r="BJ3153" i="3"/>
  <c r="BJ3154" i="3"/>
  <c r="BJ3155" i="3"/>
  <c r="BJ3156" i="3"/>
  <c r="BJ3157" i="3"/>
  <c r="BJ3158" i="3"/>
  <c r="BJ3159" i="3"/>
  <c r="BJ3160" i="3"/>
  <c r="BJ3161" i="3"/>
  <c r="BJ3162" i="3"/>
  <c r="BJ3163" i="3"/>
  <c r="BJ3164" i="3"/>
  <c r="BJ3165" i="3"/>
  <c r="BJ3166" i="3"/>
  <c r="BJ3167" i="3"/>
  <c r="BJ3168" i="3"/>
  <c r="BJ3169" i="3"/>
  <c r="BJ3170" i="3"/>
  <c r="BJ3171" i="3"/>
  <c r="BJ3172" i="3"/>
  <c r="BJ3173" i="3"/>
  <c r="BJ3174" i="3"/>
  <c r="BJ3175" i="3"/>
  <c r="BJ3176" i="3"/>
  <c r="BJ3177" i="3"/>
  <c r="BJ3178" i="3"/>
  <c r="BJ3179" i="3"/>
  <c r="BJ3180" i="3"/>
  <c r="BJ3181" i="3"/>
  <c r="BJ3182" i="3"/>
  <c r="BJ3183" i="3"/>
  <c r="BJ3184" i="3"/>
  <c r="BJ3185" i="3"/>
  <c r="BJ3186" i="3"/>
  <c r="BJ3187" i="3"/>
  <c r="BJ3188" i="3"/>
  <c r="BJ3189" i="3"/>
  <c r="BJ3190" i="3"/>
  <c r="BJ3191" i="3"/>
  <c r="BJ3192" i="3"/>
  <c r="BJ3193" i="3"/>
  <c r="BJ3194" i="3"/>
  <c r="BJ3195" i="3"/>
  <c r="BJ3196" i="3"/>
  <c r="BJ3197" i="3"/>
  <c r="BJ3198" i="3"/>
  <c r="BJ3199" i="3"/>
  <c r="BJ3200" i="3"/>
  <c r="BJ3201" i="3"/>
  <c r="BJ3202" i="3"/>
  <c r="BJ3203" i="3"/>
  <c r="BJ3204" i="3"/>
  <c r="BJ3205" i="3"/>
  <c r="BJ3206" i="3"/>
  <c r="BJ3207" i="3"/>
  <c r="BJ3208" i="3"/>
  <c r="BJ3209" i="3"/>
  <c r="BJ3210" i="3"/>
  <c r="BJ3211" i="3"/>
  <c r="BJ3212" i="3"/>
  <c r="BJ3213" i="3"/>
  <c r="BJ3214" i="3"/>
  <c r="BJ3215" i="3"/>
  <c r="BJ3216" i="3"/>
  <c r="BJ3217" i="3"/>
  <c r="BJ3218" i="3"/>
  <c r="BJ3219" i="3"/>
  <c r="BJ3220" i="3"/>
  <c r="BJ3221" i="3"/>
  <c r="BJ3222" i="3"/>
  <c r="BJ3223" i="3"/>
  <c r="BJ3224" i="3"/>
  <c r="BJ3225" i="3"/>
  <c r="BJ3226" i="3"/>
  <c r="BJ3227" i="3"/>
  <c r="BJ3228" i="3"/>
  <c r="BJ3229" i="3"/>
  <c r="BJ3230" i="3"/>
  <c r="BJ3231" i="3"/>
  <c r="BJ3232" i="3"/>
  <c r="BJ3233" i="3"/>
  <c r="BJ3234" i="3"/>
  <c r="BJ3235" i="3"/>
  <c r="BJ3236" i="3"/>
  <c r="BJ3237" i="3"/>
  <c r="BJ3238" i="3"/>
  <c r="BJ3239" i="3"/>
  <c r="BJ3240" i="3"/>
  <c r="BJ3241" i="3"/>
  <c r="BJ3242" i="3"/>
  <c r="BJ3243" i="3"/>
  <c r="BJ3244" i="3"/>
  <c r="BJ3245" i="3"/>
  <c r="BJ3246" i="3"/>
  <c r="BJ3247" i="3"/>
  <c r="BJ3248" i="3"/>
  <c r="BJ3249" i="3"/>
  <c r="BJ3250" i="3"/>
  <c r="BJ3251" i="3"/>
  <c r="BJ3252" i="3"/>
  <c r="BJ3253" i="3"/>
  <c r="BJ3254" i="3"/>
  <c r="BJ3255" i="3"/>
  <c r="BJ3256" i="3"/>
  <c r="BJ3257" i="3"/>
  <c r="BJ3258" i="3"/>
  <c r="BJ3259" i="3"/>
  <c r="BJ3260" i="3"/>
  <c r="BI4" i="3"/>
  <c r="BI5" i="3"/>
  <c r="BI6" i="3"/>
  <c r="BI7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101" i="3"/>
  <c r="BI102" i="3"/>
  <c r="BI103" i="3"/>
  <c r="BI104" i="3"/>
  <c r="BI105" i="3"/>
  <c r="BI106" i="3"/>
  <c r="BI107" i="3"/>
  <c r="BI108" i="3"/>
  <c r="BI109" i="3"/>
  <c r="BI110" i="3"/>
  <c r="BI111" i="3"/>
  <c r="BI112" i="3"/>
  <c r="BI113" i="3"/>
  <c r="BI114" i="3"/>
  <c r="BI115" i="3"/>
  <c r="BI116" i="3"/>
  <c r="BI117" i="3"/>
  <c r="BI118" i="3"/>
  <c r="BI119" i="3"/>
  <c r="BI120" i="3"/>
  <c r="BI121" i="3"/>
  <c r="BI122" i="3"/>
  <c r="BI123" i="3"/>
  <c r="BI124" i="3"/>
  <c r="BI125" i="3"/>
  <c r="BI126" i="3"/>
  <c r="BI127" i="3"/>
  <c r="BI128" i="3"/>
  <c r="BI129" i="3"/>
  <c r="BI130" i="3"/>
  <c r="BI131" i="3"/>
  <c r="BI132" i="3"/>
  <c r="BI133" i="3"/>
  <c r="BI134" i="3"/>
  <c r="BI135" i="3"/>
  <c r="BI136" i="3"/>
  <c r="BI137" i="3"/>
  <c r="BI138" i="3"/>
  <c r="BI139" i="3"/>
  <c r="BI140" i="3"/>
  <c r="BI141" i="3"/>
  <c r="BI142" i="3"/>
  <c r="BI143" i="3"/>
  <c r="BI144" i="3"/>
  <c r="BI145" i="3"/>
  <c r="BI146" i="3"/>
  <c r="BI147" i="3"/>
  <c r="BI148" i="3"/>
  <c r="BI149" i="3"/>
  <c r="BI150" i="3"/>
  <c r="BI151" i="3"/>
  <c r="BI152" i="3"/>
  <c r="BI153" i="3"/>
  <c r="BI154" i="3"/>
  <c r="BI155" i="3"/>
  <c r="BI156" i="3"/>
  <c r="BI157" i="3"/>
  <c r="BI158" i="3"/>
  <c r="BI159" i="3"/>
  <c r="BI160" i="3"/>
  <c r="BI161" i="3"/>
  <c r="BI162" i="3"/>
  <c r="BI163" i="3"/>
  <c r="BI164" i="3"/>
  <c r="BI165" i="3"/>
  <c r="BI166" i="3"/>
  <c r="BI167" i="3"/>
  <c r="BI168" i="3"/>
  <c r="BI169" i="3"/>
  <c r="BI170" i="3"/>
  <c r="BI171" i="3"/>
  <c r="BI172" i="3"/>
  <c r="BI173" i="3"/>
  <c r="BI174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290" i="3"/>
  <c r="BI291" i="3"/>
  <c r="BI292" i="3"/>
  <c r="BI293" i="3"/>
  <c r="BI294" i="3"/>
  <c r="BI295" i="3"/>
  <c r="BI296" i="3"/>
  <c r="BI297" i="3"/>
  <c r="BI298" i="3"/>
  <c r="BI299" i="3"/>
  <c r="BI300" i="3"/>
  <c r="BI301" i="3"/>
  <c r="BI302" i="3"/>
  <c r="BI303" i="3"/>
  <c r="BI304" i="3"/>
  <c r="BI305" i="3"/>
  <c r="BI306" i="3"/>
  <c r="BI307" i="3"/>
  <c r="BI308" i="3"/>
  <c r="BI309" i="3"/>
  <c r="BI310" i="3"/>
  <c r="BI311" i="3"/>
  <c r="BI312" i="3"/>
  <c r="BI313" i="3"/>
  <c r="BI314" i="3"/>
  <c r="BI315" i="3"/>
  <c r="BI316" i="3"/>
  <c r="BI317" i="3"/>
  <c r="BI318" i="3"/>
  <c r="BI319" i="3"/>
  <c r="BI320" i="3"/>
  <c r="BI321" i="3"/>
  <c r="BI322" i="3"/>
  <c r="BI323" i="3"/>
  <c r="BI324" i="3"/>
  <c r="BI325" i="3"/>
  <c r="BI326" i="3"/>
  <c r="BI327" i="3"/>
  <c r="BI328" i="3"/>
  <c r="BI329" i="3"/>
  <c r="BI330" i="3"/>
  <c r="BI331" i="3"/>
  <c r="BI332" i="3"/>
  <c r="BI333" i="3"/>
  <c r="BI334" i="3"/>
  <c r="BI335" i="3"/>
  <c r="BI336" i="3"/>
  <c r="BI337" i="3"/>
  <c r="BI338" i="3"/>
  <c r="BI339" i="3"/>
  <c r="BI340" i="3"/>
  <c r="BI341" i="3"/>
  <c r="BI342" i="3"/>
  <c r="BI343" i="3"/>
  <c r="BI344" i="3"/>
  <c r="BI345" i="3"/>
  <c r="BI346" i="3"/>
  <c r="BI347" i="3"/>
  <c r="BI348" i="3"/>
  <c r="BI349" i="3"/>
  <c r="BI350" i="3"/>
  <c r="BI351" i="3"/>
  <c r="BI352" i="3"/>
  <c r="BI353" i="3"/>
  <c r="BI354" i="3"/>
  <c r="BI355" i="3"/>
  <c r="BI356" i="3"/>
  <c r="BI357" i="3"/>
  <c r="BI358" i="3"/>
  <c r="BI359" i="3"/>
  <c r="BI360" i="3"/>
  <c r="BI361" i="3"/>
  <c r="BI362" i="3"/>
  <c r="BI363" i="3"/>
  <c r="BI364" i="3"/>
  <c r="BI365" i="3"/>
  <c r="BI366" i="3"/>
  <c r="BI367" i="3"/>
  <c r="BI368" i="3"/>
  <c r="BI369" i="3"/>
  <c r="BI370" i="3"/>
  <c r="BI371" i="3"/>
  <c r="BI372" i="3"/>
  <c r="BI373" i="3"/>
  <c r="BI374" i="3"/>
  <c r="BI375" i="3"/>
  <c r="BI376" i="3"/>
  <c r="BI377" i="3"/>
  <c r="BI378" i="3"/>
  <c r="BI379" i="3"/>
  <c r="BI380" i="3"/>
  <c r="BI381" i="3"/>
  <c r="BI382" i="3"/>
  <c r="BI383" i="3"/>
  <c r="BI384" i="3"/>
  <c r="BI385" i="3"/>
  <c r="BI386" i="3"/>
  <c r="BI387" i="3"/>
  <c r="BI388" i="3"/>
  <c r="BI389" i="3"/>
  <c r="BI390" i="3"/>
  <c r="BI391" i="3"/>
  <c r="BI392" i="3"/>
  <c r="BI393" i="3"/>
  <c r="BI394" i="3"/>
  <c r="BI395" i="3"/>
  <c r="BI396" i="3"/>
  <c r="BI397" i="3"/>
  <c r="BI398" i="3"/>
  <c r="BI399" i="3"/>
  <c r="BI400" i="3"/>
  <c r="BI401" i="3"/>
  <c r="BI402" i="3"/>
  <c r="BI403" i="3"/>
  <c r="BI404" i="3"/>
  <c r="BI405" i="3"/>
  <c r="BI406" i="3"/>
  <c r="BI407" i="3"/>
  <c r="BI408" i="3"/>
  <c r="BI409" i="3"/>
  <c r="BI410" i="3"/>
  <c r="BI411" i="3"/>
  <c r="BI412" i="3"/>
  <c r="BI413" i="3"/>
  <c r="BI414" i="3"/>
  <c r="BI415" i="3"/>
  <c r="BI416" i="3"/>
  <c r="BI417" i="3"/>
  <c r="BI418" i="3"/>
  <c r="BI419" i="3"/>
  <c r="BI420" i="3"/>
  <c r="BI421" i="3"/>
  <c r="BI422" i="3"/>
  <c r="BI423" i="3"/>
  <c r="BI424" i="3"/>
  <c r="BI425" i="3"/>
  <c r="BI426" i="3"/>
  <c r="BI427" i="3"/>
  <c r="BI428" i="3"/>
  <c r="BI429" i="3"/>
  <c r="BI430" i="3"/>
  <c r="BI431" i="3"/>
  <c r="BI432" i="3"/>
  <c r="BI433" i="3"/>
  <c r="BI434" i="3"/>
  <c r="BI435" i="3"/>
  <c r="BI436" i="3"/>
  <c r="BI437" i="3"/>
  <c r="BI438" i="3"/>
  <c r="BI439" i="3"/>
  <c r="BI440" i="3"/>
  <c r="BI441" i="3"/>
  <c r="BI442" i="3"/>
  <c r="BI443" i="3"/>
  <c r="BI444" i="3"/>
  <c r="BI445" i="3"/>
  <c r="BI446" i="3"/>
  <c r="BI447" i="3"/>
  <c r="BI448" i="3"/>
  <c r="BI449" i="3"/>
  <c r="BI450" i="3"/>
  <c r="BI451" i="3"/>
  <c r="BI452" i="3"/>
  <c r="BI453" i="3"/>
  <c r="BI454" i="3"/>
  <c r="BI455" i="3"/>
  <c r="BI456" i="3"/>
  <c r="BI457" i="3"/>
  <c r="BI458" i="3"/>
  <c r="BI459" i="3"/>
  <c r="BI460" i="3"/>
  <c r="BI461" i="3"/>
  <c r="BI462" i="3"/>
  <c r="BI463" i="3"/>
  <c r="BI464" i="3"/>
  <c r="BI465" i="3"/>
  <c r="BI466" i="3"/>
  <c r="BI467" i="3"/>
  <c r="BI468" i="3"/>
  <c r="BI469" i="3"/>
  <c r="BI470" i="3"/>
  <c r="BI471" i="3"/>
  <c r="BI472" i="3"/>
  <c r="BI473" i="3"/>
  <c r="BI474" i="3"/>
  <c r="BI475" i="3"/>
  <c r="BI476" i="3"/>
  <c r="BI477" i="3"/>
  <c r="BI478" i="3"/>
  <c r="BI479" i="3"/>
  <c r="BI480" i="3"/>
  <c r="BI481" i="3"/>
  <c r="BI482" i="3"/>
  <c r="BI483" i="3"/>
  <c r="BI484" i="3"/>
  <c r="BI485" i="3"/>
  <c r="BI486" i="3"/>
  <c r="BI487" i="3"/>
  <c r="BI488" i="3"/>
  <c r="BI489" i="3"/>
  <c r="BI490" i="3"/>
  <c r="BI491" i="3"/>
  <c r="BI492" i="3"/>
  <c r="BI493" i="3"/>
  <c r="BI494" i="3"/>
  <c r="BI495" i="3"/>
  <c r="BI496" i="3"/>
  <c r="BI497" i="3"/>
  <c r="BI498" i="3"/>
  <c r="BI499" i="3"/>
  <c r="BI500" i="3"/>
  <c r="BI501" i="3"/>
  <c r="BI502" i="3"/>
  <c r="BI503" i="3"/>
  <c r="BI504" i="3"/>
  <c r="BI505" i="3"/>
  <c r="BI506" i="3"/>
  <c r="BI507" i="3"/>
  <c r="BI508" i="3"/>
  <c r="BI509" i="3"/>
  <c r="BI510" i="3"/>
  <c r="BI511" i="3"/>
  <c r="BI512" i="3"/>
  <c r="BI513" i="3"/>
  <c r="BI514" i="3"/>
  <c r="BI515" i="3"/>
  <c r="BI516" i="3"/>
  <c r="BI517" i="3"/>
  <c r="BI518" i="3"/>
  <c r="BI519" i="3"/>
  <c r="BI520" i="3"/>
  <c r="BI521" i="3"/>
  <c r="BI522" i="3"/>
  <c r="BI523" i="3"/>
  <c r="BI524" i="3"/>
  <c r="BI525" i="3"/>
  <c r="BI526" i="3"/>
  <c r="BI527" i="3"/>
  <c r="BI528" i="3"/>
  <c r="BI529" i="3"/>
  <c r="BI530" i="3"/>
  <c r="BI531" i="3"/>
  <c r="BI532" i="3"/>
  <c r="BI533" i="3"/>
  <c r="BI534" i="3"/>
  <c r="BI535" i="3"/>
  <c r="BI536" i="3"/>
  <c r="BI537" i="3"/>
  <c r="BI538" i="3"/>
  <c r="BI539" i="3"/>
  <c r="BI540" i="3"/>
  <c r="BI541" i="3"/>
  <c r="BI542" i="3"/>
  <c r="BI543" i="3"/>
  <c r="BI544" i="3"/>
  <c r="BI545" i="3"/>
  <c r="BI546" i="3"/>
  <c r="BI547" i="3"/>
  <c r="BI548" i="3"/>
  <c r="BI549" i="3"/>
  <c r="BI550" i="3"/>
  <c r="BI551" i="3"/>
  <c r="BI552" i="3"/>
  <c r="BI553" i="3"/>
  <c r="BI554" i="3"/>
  <c r="BI555" i="3"/>
  <c r="BI556" i="3"/>
  <c r="BI557" i="3"/>
  <c r="BI558" i="3"/>
  <c r="BI559" i="3"/>
  <c r="BI560" i="3"/>
  <c r="BI561" i="3"/>
  <c r="BI562" i="3"/>
  <c r="BI563" i="3"/>
  <c r="BI564" i="3"/>
  <c r="BI565" i="3"/>
  <c r="BI566" i="3"/>
  <c r="BI567" i="3"/>
  <c r="BI568" i="3"/>
  <c r="BI569" i="3"/>
  <c r="BI570" i="3"/>
  <c r="BI571" i="3"/>
  <c r="BI572" i="3"/>
  <c r="BI573" i="3"/>
  <c r="BI574" i="3"/>
  <c r="BI575" i="3"/>
  <c r="BI576" i="3"/>
  <c r="BI577" i="3"/>
  <c r="BI578" i="3"/>
  <c r="BI579" i="3"/>
  <c r="BI580" i="3"/>
  <c r="BI581" i="3"/>
  <c r="BI582" i="3"/>
  <c r="BI583" i="3"/>
  <c r="BI584" i="3"/>
  <c r="BI585" i="3"/>
  <c r="BI586" i="3"/>
  <c r="BI587" i="3"/>
  <c r="BI588" i="3"/>
  <c r="BI589" i="3"/>
  <c r="BI590" i="3"/>
  <c r="BI591" i="3"/>
  <c r="BI592" i="3"/>
  <c r="BI593" i="3"/>
  <c r="BI594" i="3"/>
  <c r="BI595" i="3"/>
  <c r="BI596" i="3"/>
  <c r="BI597" i="3"/>
  <c r="BI598" i="3"/>
  <c r="BI599" i="3"/>
  <c r="BI600" i="3"/>
  <c r="BI601" i="3"/>
  <c r="BI602" i="3"/>
  <c r="BI603" i="3"/>
  <c r="BI604" i="3"/>
  <c r="BI605" i="3"/>
  <c r="BI606" i="3"/>
  <c r="BI607" i="3"/>
  <c r="BI608" i="3"/>
  <c r="BI609" i="3"/>
  <c r="BI610" i="3"/>
  <c r="BI611" i="3"/>
  <c r="BI612" i="3"/>
  <c r="BI613" i="3"/>
  <c r="BI614" i="3"/>
  <c r="BI615" i="3"/>
  <c r="BI616" i="3"/>
  <c r="BI617" i="3"/>
  <c r="BI618" i="3"/>
  <c r="BI619" i="3"/>
  <c r="BI620" i="3"/>
  <c r="BI621" i="3"/>
  <c r="BI622" i="3"/>
  <c r="BI623" i="3"/>
  <c r="BI624" i="3"/>
  <c r="BI625" i="3"/>
  <c r="BI626" i="3"/>
  <c r="BI627" i="3"/>
  <c r="BI628" i="3"/>
  <c r="BI629" i="3"/>
  <c r="BI630" i="3"/>
  <c r="BI631" i="3"/>
  <c r="BI632" i="3"/>
  <c r="BI633" i="3"/>
  <c r="BI634" i="3"/>
  <c r="BI635" i="3"/>
  <c r="BI636" i="3"/>
  <c r="BI637" i="3"/>
  <c r="BI638" i="3"/>
  <c r="BI639" i="3"/>
  <c r="BI640" i="3"/>
  <c r="BI641" i="3"/>
  <c r="BI642" i="3"/>
  <c r="BI643" i="3"/>
  <c r="BI644" i="3"/>
  <c r="BI645" i="3"/>
  <c r="BI646" i="3"/>
  <c r="BI647" i="3"/>
  <c r="BI648" i="3"/>
  <c r="BI649" i="3"/>
  <c r="BI650" i="3"/>
  <c r="BI651" i="3"/>
  <c r="BI652" i="3"/>
  <c r="BI653" i="3"/>
  <c r="BI654" i="3"/>
  <c r="BI655" i="3"/>
  <c r="BI656" i="3"/>
  <c r="BI657" i="3"/>
  <c r="BI658" i="3"/>
  <c r="BI659" i="3"/>
  <c r="BI660" i="3"/>
  <c r="BI661" i="3"/>
  <c r="BI662" i="3"/>
  <c r="BI663" i="3"/>
  <c r="BI664" i="3"/>
  <c r="BI665" i="3"/>
  <c r="BI666" i="3"/>
  <c r="BI667" i="3"/>
  <c r="BI668" i="3"/>
  <c r="BI669" i="3"/>
  <c r="BI670" i="3"/>
  <c r="BI671" i="3"/>
  <c r="BI672" i="3"/>
  <c r="BI673" i="3"/>
  <c r="BI674" i="3"/>
  <c r="BI675" i="3"/>
  <c r="BI676" i="3"/>
  <c r="BI677" i="3"/>
  <c r="BI678" i="3"/>
  <c r="BI679" i="3"/>
  <c r="BI680" i="3"/>
  <c r="BI681" i="3"/>
  <c r="BI682" i="3"/>
  <c r="BI683" i="3"/>
  <c r="BI684" i="3"/>
  <c r="BI685" i="3"/>
  <c r="BI686" i="3"/>
  <c r="BI687" i="3"/>
  <c r="BI688" i="3"/>
  <c r="BI689" i="3"/>
  <c r="BI690" i="3"/>
  <c r="BI691" i="3"/>
  <c r="BI692" i="3"/>
  <c r="BI693" i="3"/>
  <c r="BI694" i="3"/>
  <c r="BI695" i="3"/>
  <c r="BI696" i="3"/>
  <c r="BI697" i="3"/>
  <c r="BI698" i="3"/>
  <c r="BI699" i="3"/>
  <c r="BI700" i="3"/>
  <c r="BI701" i="3"/>
  <c r="BI702" i="3"/>
  <c r="BI703" i="3"/>
  <c r="BI704" i="3"/>
  <c r="BI705" i="3"/>
  <c r="BI706" i="3"/>
  <c r="BI707" i="3"/>
  <c r="BI708" i="3"/>
  <c r="BI709" i="3"/>
  <c r="BI710" i="3"/>
  <c r="BI711" i="3"/>
  <c r="BI712" i="3"/>
  <c r="BI713" i="3"/>
  <c r="BI714" i="3"/>
  <c r="BI715" i="3"/>
  <c r="BI716" i="3"/>
  <c r="BI717" i="3"/>
  <c r="BI718" i="3"/>
  <c r="BI719" i="3"/>
  <c r="BI720" i="3"/>
  <c r="BI721" i="3"/>
  <c r="BI722" i="3"/>
  <c r="BI723" i="3"/>
  <c r="BI724" i="3"/>
  <c r="BI725" i="3"/>
  <c r="BI726" i="3"/>
  <c r="BI727" i="3"/>
  <c r="BI728" i="3"/>
  <c r="BI729" i="3"/>
  <c r="BI730" i="3"/>
  <c r="BI731" i="3"/>
  <c r="BI732" i="3"/>
  <c r="BI733" i="3"/>
  <c r="BI734" i="3"/>
  <c r="BI735" i="3"/>
  <c r="BI736" i="3"/>
  <c r="BI737" i="3"/>
  <c r="BI738" i="3"/>
  <c r="BI739" i="3"/>
  <c r="BI740" i="3"/>
  <c r="BI741" i="3"/>
  <c r="BI742" i="3"/>
  <c r="BI743" i="3"/>
  <c r="BI744" i="3"/>
  <c r="BI745" i="3"/>
  <c r="BI746" i="3"/>
  <c r="BI747" i="3"/>
  <c r="BI748" i="3"/>
  <c r="BI749" i="3"/>
  <c r="BI750" i="3"/>
  <c r="BI751" i="3"/>
  <c r="BI752" i="3"/>
  <c r="BI753" i="3"/>
  <c r="BI754" i="3"/>
  <c r="BI755" i="3"/>
  <c r="BI756" i="3"/>
  <c r="BI757" i="3"/>
  <c r="BI758" i="3"/>
  <c r="BI759" i="3"/>
  <c r="BI760" i="3"/>
  <c r="BI761" i="3"/>
  <c r="BI762" i="3"/>
  <c r="BI763" i="3"/>
  <c r="BI764" i="3"/>
  <c r="BI765" i="3"/>
  <c r="BI766" i="3"/>
  <c r="BI767" i="3"/>
  <c r="BI768" i="3"/>
  <c r="BI769" i="3"/>
  <c r="BI770" i="3"/>
  <c r="BI771" i="3"/>
  <c r="BI772" i="3"/>
  <c r="BI773" i="3"/>
  <c r="BI774" i="3"/>
  <c r="BI775" i="3"/>
  <c r="BI776" i="3"/>
  <c r="BI777" i="3"/>
  <c r="BI778" i="3"/>
  <c r="BI779" i="3"/>
  <c r="BI780" i="3"/>
  <c r="BI781" i="3"/>
  <c r="BI782" i="3"/>
  <c r="BI783" i="3"/>
  <c r="BI784" i="3"/>
  <c r="BI785" i="3"/>
  <c r="BI786" i="3"/>
  <c r="BI787" i="3"/>
  <c r="BI788" i="3"/>
  <c r="BI789" i="3"/>
  <c r="BI790" i="3"/>
  <c r="BI791" i="3"/>
  <c r="BI792" i="3"/>
  <c r="BI793" i="3"/>
  <c r="BI794" i="3"/>
  <c r="BI795" i="3"/>
  <c r="BI796" i="3"/>
  <c r="BI797" i="3"/>
  <c r="BI798" i="3"/>
  <c r="BI799" i="3"/>
  <c r="BI800" i="3"/>
  <c r="BI801" i="3"/>
  <c r="BI802" i="3"/>
  <c r="BI803" i="3"/>
  <c r="BI804" i="3"/>
  <c r="BI805" i="3"/>
  <c r="BI806" i="3"/>
  <c r="BI807" i="3"/>
  <c r="BI808" i="3"/>
  <c r="BI809" i="3"/>
  <c r="BI810" i="3"/>
  <c r="BI811" i="3"/>
  <c r="BI812" i="3"/>
  <c r="BI813" i="3"/>
  <c r="BI814" i="3"/>
  <c r="BI815" i="3"/>
  <c r="BI816" i="3"/>
  <c r="BI817" i="3"/>
  <c r="BI818" i="3"/>
  <c r="BI819" i="3"/>
  <c r="BI820" i="3"/>
  <c r="BI821" i="3"/>
  <c r="BI822" i="3"/>
  <c r="BI823" i="3"/>
  <c r="BI824" i="3"/>
  <c r="BI825" i="3"/>
  <c r="BI826" i="3"/>
  <c r="BI827" i="3"/>
  <c r="BI828" i="3"/>
  <c r="BI829" i="3"/>
  <c r="BI830" i="3"/>
  <c r="BI831" i="3"/>
  <c r="BI832" i="3"/>
  <c r="BI833" i="3"/>
  <c r="BI834" i="3"/>
  <c r="BI835" i="3"/>
  <c r="BI836" i="3"/>
  <c r="BI837" i="3"/>
  <c r="BI838" i="3"/>
  <c r="BI839" i="3"/>
  <c r="BI840" i="3"/>
  <c r="BI841" i="3"/>
  <c r="BI842" i="3"/>
  <c r="BI843" i="3"/>
  <c r="BI844" i="3"/>
  <c r="BI845" i="3"/>
  <c r="BI846" i="3"/>
  <c r="BI847" i="3"/>
  <c r="BI848" i="3"/>
  <c r="BI849" i="3"/>
  <c r="BI850" i="3"/>
  <c r="BI851" i="3"/>
  <c r="BI852" i="3"/>
  <c r="BI853" i="3"/>
  <c r="BI854" i="3"/>
  <c r="BI855" i="3"/>
  <c r="BI856" i="3"/>
  <c r="BI857" i="3"/>
  <c r="BI858" i="3"/>
  <c r="BI859" i="3"/>
  <c r="BI860" i="3"/>
  <c r="BI861" i="3"/>
  <c r="BI862" i="3"/>
  <c r="BI863" i="3"/>
  <c r="BI864" i="3"/>
  <c r="BI865" i="3"/>
  <c r="BI866" i="3"/>
  <c r="BI867" i="3"/>
  <c r="BI868" i="3"/>
  <c r="BI869" i="3"/>
  <c r="BI870" i="3"/>
  <c r="BI871" i="3"/>
  <c r="BI872" i="3"/>
  <c r="BI873" i="3"/>
  <c r="BI874" i="3"/>
  <c r="BI875" i="3"/>
  <c r="BI876" i="3"/>
  <c r="BI877" i="3"/>
  <c r="BI878" i="3"/>
  <c r="BI879" i="3"/>
  <c r="BI880" i="3"/>
  <c r="BI881" i="3"/>
  <c r="BI882" i="3"/>
  <c r="BI883" i="3"/>
  <c r="BI884" i="3"/>
  <c r="BI885" i="3"/>
  <c r="BI886" i="3"/>
  <c r="BI887" i="3"/>
  <c r="BI888" i="3"/>
  <c r="BI889" i="3"/>
  <c r="BI890" i="3"/>
  <c r="BI891" i="3"/>
  <c r="BI892" i="3"/>
  <c r="BI893" i="3"/>
  <c r="BI894" i="3"/>
  <c r="BI895" i="3"/>
  <c r="BI896" i="3"/>
  <c r="BI897" i="3"/>
  <c r="BI898" i="3"/>
  <c r="BI899" i="3"/>
  <c r="BI900" i="3"/>
  <c r="BI901" i="3"/>
  <c r="BI902" i="3"/>
  <c r="BI903" i="3"/>
  <c r="BI904" i="3"/>
  <c r="BI905" i="3"/>
  <c r="BI906" i="3"/>
  <c r="BI907" i="3"/>
  <c r="BI908" i="3"/>
  <c r="BI909" i="3"/>
  <c r="BI910" i="3"/>
  <c r="BI911" i="3"/>
  <c r="BI912" i="3"/>
  <c r="BI913" i="3"/>
  <c r="BI914" i="3"/>
  <c r="BI915" i="3"/>
  <c r="BI916" i="3"/>
  <c r="BI917" i="3"/>
  <c r="BI918" i="3"/>
  <c r="BI919" i="3"/>
  <c r="BI920" i="3"/>
  <c r="BI921" i="3"/>
  <c r="BI922" i="3"/>
  <c r="BI923" i="3"/>
  <c r="BI924" i="3"/>
  <c r="BI925" i="3"/>
  <c r="BI926" i="3"/>
  <c r="BI927" i="3"/>
  <c r="BI928" i="3"/>
  <c r="BI929" i="3"/>
  <c r="BI930" i="3"/>
  <c r="BI931" i="3"/>
  <c r="BI932" i="3"/>
  <c r="BI933" i="3"/>
  <c r="BI934" i="3"/>
  <c r="BI935" i="3"/>
  <c r="BI936" i="3"/>
  <c r="BI937" i="3"/>
  <c r="BI938" i="3"/>
  <c r="BI939" i="3"/>
  <c r="BI940" i="3"/>
  <c r="BI941" i="3"/>
  <c r="BI942" i="3"/>
  <c r="BI943" i="3"/>
  <c r="BI944" i="3"/>
  <c r="BI945" i="3"/>
  <c r="BI946" i="3"/>
  <c r="BI947" i="3"/>
  <c r="BI948" i="3"/>
  <c r="BI949" i="3"/>
  <c r="BI950" i="3"/>
  <c r="BI951" i="3"/>
  <c r="BI952" i="3"/>
  <c r="BI953" i="3"/>
  <c r="BI954" i="3"/>
  <c r="BI955" i="3"/>
  <c r="BI956" i="3"/>
  <c r="BI957" i="3"/>
  <c r="BI958" i="3"/>
  <c r="BI959" i="3"/>
  <c r="BI960" i="3"/>
  <c r="BI961" i="3"/>
  <c r="BI962" i="3"/>
  <c r="BI963" i="3"/>
  <c r="BI964" i="3"/>
  <c r="BI965" i="3"/>
  <c r="BI966" i="3"/>
  <c r="BI967" i="3"/>
  <c r="BI968" i="3"/>
  <c r="BI969" i="3"/>
  <c r="BI970" i="3"/>
  <c r="BI971" i="3"/>
  <c r="BI972" i="3"/>
  <c r="BI973" i="3"/>
  <c r="BI974" i="3"/>
  <c r="BI975" i="3"/>
  <c r="BI976" i="3"/>
  <c r="BI977" i="3"/>
  <c r="BI978" i="3"/>
  <c r="BI979" i="3"/>
  <c r="BI980" i="3"/>
  <c r="BI981" i="3"/>
  <c r="BI982" i="3"/>
  <c r="BI983" i="3"/>
  <c r="BI984" i="3"/>
  <c r="BI985" i="3"/>
  <c r="BI986" i="3"/>
  <c r="BI987" i="3"/>
  <c r="BI988" i="3"/>
  <c r="BI989" i="3"/>
  <c r="BI990" i="3"/>
  <c r="BI991" i="3"/>
  <c r="BI992" i="3"/>
  <c r="BI993" i="3"/>
  <c r="BI994" i="3"/>
  <c r="BI995" i="3"/>
  <c r="BI996" i="3"/>
  <c r="BI997" i="3"/>
  <c r="BI998" i="3"/>
  <c r="BI999" i="3"/>
  <c r="BI1000" i="3"/>
  <c r="BI1001" i="3"/>
  <c r="BI1002" i="3"/>
  <c r="BI1003" i="3"/>
  <c r="BI1004" i="3"/>
  <c r="BI1005" i="3"/>
  <c r="BI1006" i="3"/>
  <c r="BI1007" i="3"/>
  <c r="BI1008" i="3"/>
  <c r="BI1009" i="3"/>
  <c r="BI1010" i="3"/>
  <c r="BI1011" i="3"/>
  <c r="BI1012" i="3"/>
  <c r="BI1013" i="3"/>
  <c r="BI1014" i="3"/>
  <c r="BI1015" i="3"/>
  <c r="BI1016" i="3"/>
  <c r="BI1017" i="3"/>
  <c r="BI1018" i="3"/>
  <c r="BI1019" i="3"/>
  <c r="BI1020" i="3"/>
  <c r="BI1021" i="3"/>
  <c r="BI1022" i="3"/>
  <c r="BI1023" i="3"/>
  <c r="BI1024" i="3"/>
  <c r="BI1025" i="3"/>
  <c r="BI1026" i="3"/>
  <c r="BI1027" i="3"/>
  <c r="BI1028" i="3"/>
  <c r="BI1029" i="3"/>
  <c r="BI1030" i="3"/>
  <c r="BI1031" i="3"/>
  <c r="BI1032" i="3"/>
  <c r="BI1033" i="3"/>
  <c r="BI1034" i="3"/>
  <c r="BI1035" i="3"/>
  <c r="BI1036" i="3"/>
  <c r="BI1037" i="3"/>
  <c r="BI1038" i="3"/>
  <c r="BI1039" i="3"/>
  <c r="BI1040" i="3"/>
  <c r="BI1041" i="3"/>
  <c r="BI1042" i="3"/>
  <c r="BI1043" i="3"/>
  <c r="BI1044" i="3"/>
  <c r="BI1045" i="3"/>
  <c r="BI1046" i="3"/>
  <c r="BI1047" i="3"/>
  <c r="BI1048" i="3"/>
  <c r="BI1049" i="3"/>
  <c r="BI1050" i="3"/>
  <c r="BI1051" i="3"/>
  <c r="BI1052" i="3"/>
  <c r="BI1053" i="3"/>
  <c r="BI1054" i="3"/>
  <c r="BI1055" i="3"/>
  <c r="BI1056" i="3"/>
  <c r="BI1057" i="3"/>
  <c r="BI1058" i="3"/>
  <c r="BI1059" i="3"/>
  <c r="BI1060" i="3"/>
  <c r="BI1061" i="3"/>
  <c r="BI1062" i="3"/>
  <c r="BI1063" i="3"/>
  <c r="BI1064" i="3"/>
  <c r="BI1065" i="3"/>
  <c r="BI1066" i="3"/>
  <c r="BI1067" i="3"/>
  <c r="BI1068" i="3"/>
  <c r="BI1069" i="3"/>
  <c r="BI1070" i="3"/>
  <c r="BI1071" i="3"/>
  <c r="BI1072" i="3"/>
  <c r="BI1073" i="3"/>
  <c r="BI1074" i="3"/>
  <c r="BI1075" i="3"/>
  <c r="BI1076" i="3"/>
  <c r="BI1077" i="3"/>
  <c r="BI1078" i="3"/>
  <c r="BI1079" i="3"/>
  <c r="BI1080" i="3"/>
  <c r="BI1081" i="3"/>
  <c r="BI1082" i="3"/>
  <c r="BI1083" i="3"/>
  <c r="BI1084" i="3"/>
  <c r="BI1085" i="3"/>
  <c r="BI1086" i="3"/>
  <c r="BI1087" i="3"/>
  <c r="BI1088" i="3"/>
  <c r="BI1089" i="3"/>
  <c r="BI1090" i="3"/>
  <c r="BI1091" i="3"/>
  <c r="BI1092" i="3"/>
  <c r="BI1093" i="3"/>
  <c r="BI1094" i="3"/>
  <c r="BI1095" i="3"/>
  <c r="BI1096" i="3"/>
  <c r="BI1097" i="3"/>
  <c r="BI1098" i="3"/>
  <c r="BI1099" i="3"/>
  <c r="BI1100" i="3"/>
  <c r="BI1101" i="3"/>
  <c r="BI1102" i="3"/>
  <c r="BI1103" i="3"/>
  <c r="BI1104" i="3"/>
  <c r="BI1105" i="3"/>
  <c r="BI1106" i="3"/>
  <c r="BI1107" i="3"/>
  <c r="BI1108" i="3"/>
  <c r="BI1109" i="3"/>
  <c r="BI1110" i="3"/>
  <c r="BI1111" i="3"/>
  <c r="BI1112" i="3"/>
  <c r="BI1113" i="3"/>
  <c r="BI1114" i="3"/>
  <c r="BI1115" i="3"/>
  <c r="BI1116" i="3"/>
  <c r="BI1117" i="3"/>
  <c r="BI1118" i="3"/>
  <c r="BI1119" i="3"/>
  <c r="BI1120" i="3"/>
  <c r="BI1121" i="3"/>
  <c r="BI1122" i="3"/>
  <c r="BI1123" i="3"/>
  <c r="BI1124" i="3"/>
  <c r="BI1125" i="3"/>
  <c r="BI1126" i="3"/>
  <c r="BI1127" i="3"/>
  <c r="BI1128" i="3"/>
  <c r="BI1129" i="3"/>
  <c r="BI1130" i="3"/>
  <c r="BI1131" i="3"/>
  <c r="BI1132" i="3"/>
  <c r="BI1133" i="3"/>
  <c r="BI1134" i="3"/>
  <c r="BI1135" i="3"/>
  <c r="BI1136" i="3"/>
  <c r="BI1137" i="3"/>
  <c r="BI1138" i="3"/>
  <c r="BI1139" i="3"/>
  <c r="BI1140" i="3"/>
  <c r="BI1141" i="3"/>
  <c r="BI1142" i="3"/>
  <c r="BI1143" i="3"/>
  <c r="BI1144" i="3"/>
  <c r="BI1145" i="3"/>
  <c r="BI1146" i="3"/>
  <c r="BI1147" i="3"/>
  <c r="BI1148" i="3"/>
  <c r="BI1149" i="3"/>
  <c r="BI1150" i="3"/>
  <c r="BI1151" i="3"/>
  <c r="BI1152" i="3"/>
  <c r="BI1153" i="3"/>
  <c r="BI1154" i="3"/>
  <c r="BI1155" i="3"/>
  <c r="BI1156" i="3"/>
  <c r="BI1157" i="3"/>
  <c r="BI1158" i="3"/>
  <c r="BI1159" i="3"/>
  <c r="BI1160" i="3"/>
  <c r="BI1161" i="3"/>
  <c r="BI1162" i="3"/>
  <c r="BI1163" i="3"/>
  <c r="BI1164" i="3"/>
  <c r="BI1165" i="3"/>
  <c r="BI1166" i="3"/>
  <c r="BI1167" i="3"/>
  <c r="BI1168" i="3"/>
  <c r="BI1169" i="3"/>
  <c r="BI1170" i="3"/>
  <c r="BI1171" i="3"/>
  <c r="BI1172" i="3"/>
  <c r="BI1173" i="3"/>
  <c r="BI1174" i="3"/>
  <c r="BI1175" i="3"/>
  <c r="BI1176" i="3"/>
  <c r="BI1177" i="3"/>
  <c r="BI1178" i="3"/>
  <c r="BI1179" i="3"/>
  <c r="BI1180" i="3"/>
  <c r="BI1181" i="3"/>
  <c r="BI1182" i="3"/>
  <c r="BI1183" i="3"/>
  <c r="BI1184" i="3"/>
  <c r="BI1185" i="3"/>
  <c r="BI1186" i="3"/>
  <c r="BI1187" i="3"/>
  <c r="BI1188" i="3"/>
  <c r="BI1189" i="3"/>
  <c r="BI1190" i="3"/>
  <c r="BI1191" i="3"/>
  <c r="BI1192" i="3"/>
  <c r="BI1193" i="3"/>
  <c r="BI1194" i="3"/>
  <c r="BI1195" i="3"/>
  <c r="BI1196" i="3"/>
  <c r="BI1197" i="3"/>
  <c r="BI1198" i="3"/>
  <c r="BI1199" i="3"/>
  <c r="BI1200" i="3"/>
  <c r="BI1201" i="3"/>
  <c r="BI1202" i="3"/>
  <c r="BI1203" i="3"/>
  <c r="BI1204" i="3"/>
  <c r="BI1205" i="3"/>
  <c r="BI1206" i="3"/>
  <c r="BI1207" i="3"/>
  <c r="BI1208" i="3"/>
  <c r="BI1209" i="3"/>
  <c r="BI1210" i="3"/>
  <c r="BI1211" i="3"/>
  <c r="BI1212" i="3"/>
  <c r="BI1213" i="3"/>
  <c r="BI1214" i="3"/>
  <c r="BI1215" i="3"/>
  <c r="BF1215" i="3" s="1"/>
  <c r="BI1216" i="3"/>
  <c r="BI1217" i="3"/>
  <c r="BI1218" i="3"/>
  <c r="BI1219" i="3"/>
  <c r="BI1220" i="3"/>
  <c r="BI1221" i="3"/>
  <c r="BI1222" i="3"/>
  <c r="BI1223" i="3"/>
  <c r="BI1224" i="3"/>
  <c r="BI1225" i="3"/>
  <c r="BI1226" i="3"/>
  <c r="BI1227" i="3"/>
  <c r="BI1228" i="3"/>
  <c r="BI1229" i="3"/>
  <c r="BI1230" i="3"/>
  <c r="BI1231" i="3"/>
  <c r="BI1232" i="3"/>
  <c r="BI1233" i="3"/>
  <c r="BI1234" i="3"/>
  <c r="BI1235" i="3"/>
  <c r="BI1236" i="3"/>
  <c r="BI1237" i="3"/>
  <c r="BI1238" i="3"/>
  <c r="BI1239" i="3"/>
  <c r="BI1240" i="3"/>
  <c r="BI1241" i="3"/>
  <c r="BI1242" i="3"/>
  <c r="BI1243" i="3"/>
  <c r="BI1244" i="3"/>
  <c r="BI1245" i="3"/>
  <c r="BI1246" i="3"/>
  <c r="BI1247" i="3"/>
  <c r="BI1248" i="3"/>
  <c r="BI1249" i="3"/>
  <c r="BI1250" i="3"/>
  <c r="BI1251" i="3"/>
  <c r="BI1252" i="3"/>
  <c r="BI1253" i="3"/>
  <c r="BI1254" i="3"/>
  <c r="BI1255" i="3"/>
  <c r="BI1256" i="3"/>
  <c r="BI1257" i="3"/>
  <c r="BI1258" i="3"/>
  <c r="BI1259" i="3"/>
  <c r="BI1260" i="3"/>
  <c r="BI1261" i="3"/>
  <c r="BI1262" i="3"/>
  <c r="BI1263" i="3"/>
  <c r="BI1264" i="3"/>
  <c r="BI1265" i="3"/>
  <c r="BI1266" i="3"/>
  <c r="BI1267" i="3"/>
  <c r="BI1268" i="3"/>
  <c r="BI1269" i="3"/>
  <c r="BI1270" i="3"/>
  <c r="BI1271" i="3"/>
  <c r="BI1272" i="3"/>
  <c r="BI1273" i="3"/>
  <c r="BI1274" i="3"/>
  <c r="BI1275" i="3"/>
  <c r="BI1276" i="3"/>
  <c r="BI1277" i="3"/>
  <c r="BI1278" i="3"/>
  <c r="BI1279" i="3"/>
  <c r="BI1280" i="3"/>
  <c r="BI1281" i="3"/>
  <c r="BI1282" i="3"/>
  <c r="BI1283" i="3"/>
  <c r="BI1284" i="3"/>
  <c r="BI1285" i="3"/>
  <c r="BI1286" i="3"/>
  <c r="BI1287" i="3"/>
  <c r="BI1288" i="3"/>
  <c r="BI1289" i="3"/>
  <c r="BI1290" i="3"/>
  <c r="BI1291" i="3"/>
  <c r="BI1292" i="3"/>
  <c r="BI1293" i="3"/>
  <c r="BI1294" i="3"/>
  <c r="BI1295" i="3"/>
  <c r="BI1296" i="3"/>
  <c r="BI1297" i="3"/>
  <c r="BI1298" i="3"/>
  <c r="BI1299" i="3"/>
  <c r="BI1300" i="3"/>
  <c r="BI1301" i="3"/>
  <c r="BI1302" i="3"/>
  <c r="BI1303" i="3"/>
  <c r="BI1304" i="3"/>
  <c r="BI1305" i="3"/>
  <c r="BI1306" i="3"/>
  <c r="BI1307" i="3"/>
  <c r="BI1308" i="3"/>
  <c r="BI1309" i="3"/>
  <c r="BI1310" i="3"/>
  <c r="BI1311" i="3"/>
  <c r="BI1312" i="3"/>
  <c r="BI1313" i="3"/>
  <c r="BI1314" i="3"/>
  <c r="BI1315" i="3"/>
  <c r="BI1316" i="3"/>
  <c r="BI1317" i="3"/>
  <c r="BI1318" i="3"/>
  <c r="BI1319" i="3"/>
  <c r="BI1320" i="3"/>
  <c r="BI1321" i="3"/>
  <c r="BI1322" i="3"/>
  <c r="BI1323" i="3"/>
  <c r="BI1324" i="3"/>
  <c r="BI1325" i="3"/>
  <c r="BI1326" i="3"/>
  <c r="BI1327" i="3"/>
  <c r="BI1328" i="3"/>
  <c r="BI1329" i="3"/>
  <c r="BI1330" i="3"/>
  <c r="BI1331" i="3"/>
  <c r="BI1332" i="3"/>
  <c r="BI1333" i="3"/>
  <c r="BI1334" i="3"/>
  <c r="BI1335" i="3"/>
  <c r="BI1336" i="3"/>
  <c r="BI1337" i="3"/>
  <c r="BI1338" i="3"/>
  <c r="BI1339" i="3"/>
  <c r="BI1340" i="3"/>
  <c r="BI1341" i="3"/>
  <c r="BI1342" i="3"/>
  <c r="BI1343" i="3"/>
  <c r="BI1344" i="3"/>
  <c r="BI1345" i="3"/>
  <c r="BI1346" i="3"/>
  <c r="BI1347" i="3"/>
  <c r="BI1348" i="3"/>
  <c r="BI1349" i="3"/>
  <c r="BI1350" i="3"/>
  <c r="BI1351" i="3"/>
  <c r="BI1352" i="3"/>
  <c r="BI1353" i="3"/>
  <c r="BI1354" i="3"/>
  <c r="BI1355" i="3"/>
  <c r="BI1356" i="3"/>
  <c r="BI1357" i="3"/>
  <c r="BI1358" i="3"/>
  <c r="BI1359" i="3"/>
  <c r="BI1360" i="3"/>
  <c r="BI1361" i="3"/>
  <c r="BI1362" i="3"/>
  <c r="BI1363" i="3"/>
  <c r="BI1364" i="3"/>
  <c r="BI1365" i="3"/>
  <c r="BI1366" i="3"/>
  <c r="BI1367" i="3"/>
  <c r="BI1368" i="3"/>
  <c r="BI1369" i="3"/>
  <c r="BI1370" i="3"/>
  <c r="BI1371" i="3"/>
  <c r="BI1372" i="3"/>
  <c r="BI1373" i="3"/>
  <c r="BI1374" i="3"/>
  <c r="BI1375" i="3"/>
  <c r="BI1376" i="3"/>
  <c r="BI1377" i="3"/>
  <c r="BI1378" i="3"/>
  <c r="BI1379" i="3"/>
  <c r="BI1380" i="3"/>
  <c r="BI1381" i="3"/>
  <c r="BI1382" i="3"/>
  <c r="BI1383" i="3"/>
  <c r="BI1384" i="3"/>
  <c r="BI1385" i="3"/>
  <c r="BI1386" i="3"/>
  <c r="BI1387" i="3"/>
  <c r="BI1388" i="3"/>
  <c r="BI1389" i="3"/>
  <c r="BI1390" i="3"/>
  <c r="BI1391" i="3"/>
  <c r="BI1392" i="3"/>
  <c r="BI1393" i="3"/>
  <c r="BI1394" i="3"/>
  <c r="BI1395" i="3"/>
  <c r="BI1396" i="3"/>
  <c r="BI1397" i="3"/>
  <c r="BI1398" i="3"/>
  <c r="BI1399" i="3"/>
  <c r="BI1400" i="3"/>
  <c r="BI1401" i="3"/>
  <c r="BI1402" i="3"/>
  <c r="BI1403" i="3"/>
  <c r="BI1404" i="3"/>
  <c r="BI1405" i="3"/>
  <c r="BI1406" i="3"/>
  <c r="BI1407" i="3"/>
  <c r="BI1408" i="3"/>
  <c r="BI1409" i="3"/>
  <c r="BI1410" i="3"/>
  <c r="BI1411" i="3"/>
  <c r="BI1412" i="3"/>
  <c r="BI1413" i="3"/>
  <c r="BI1414" i="3"/>
  <c r="BI1415" i="3"/>
  <c r="BI1416" i="3"/>
  <c r="BI1417" i="3"/>
  <c r="BI1418" i="3"/>
  <c r="BI1419" i="3"/>
  <c r="BI1420" i="3"/>
  <c r="BI1421" i="3"/>
  <c r="BI1422" i="3"/>
  <c r="BI1423" i="3"/>
  <c r="BI1424" i="3"/>
  <c r="BI1425" i="3"/>
  <c r="BI1426" i="3"/>
  <c r="BI1427" i="3"/>
  <c r="BI1428" i="3"/>
  <c r="BI1429" i="3"/>
  <c r="BI1430" i="3"/>
  <c r="BI1431" i="3"/>
  <c r="BI1432" i="3"/>
  <c r="BI1433" i="3"/>
  <c r="BI1434" i="3"/>
  <c r="BI1435" i="3"/>
  <c r="BI1436" i="3"/>
  <c r="BI1437" i="3"/>
  <c r="BI1438" i="3"/>
  <c r="BI1439" i="3"/>
  <c r="BI1440" i="3"/>
  <c r="BI1441" i="3"/>
  <c r="BI1442" i="3"/>
  <c r="BI1443" i="3"/>
  <c r="BI1444" i="3"/>
  <c r="BI1445" i="3"/>
  <c r="BI1446" i="3"/>
  <c r="BI1447" i="3"/>
  <c r="BI1448" i="3"/>
  <c r="BI1449" i="3"/>
  <c r="BI1450" i="3"/>
  <c r="BI1451" i="3"/>
  <c r="BI1452" i="3"/>
  <c r="BI1453" i="3"/>
  <c r="BI1454" i="3"/>
  <c r="BI1455" i="3"/>
  <c r="BI1456" i="3"/>
  <c r="BI1457" i="3"/>
  <c r="BI1458" i="3"/>
  <c r="BI1459" i="3"/>
  <c r="BI1460" i="3"/>
  <c r="BI1461" i="3"/>
  <c r="BI1462" i="3"/>
  <c r="BI1463" i="3"/>
  <c r="BI1464" i="3"/>
  <c r="BI1465" i="3"/>
  <c r="BI1466" i="3"/>
  <c r="BI1467" i="3"/>
  <c r="BI1468" i="3"/>
  <c r="BI1469" i="3"/>
  <c r="BI1470" i="3"/>
  <c r="BI1471" i="3"/>
  <c r="BI1472" i="3"/>
  <c r="BI1473" i="3"/>
  <c r="BI1474" i="3"/>
  <c r="BI1475" i="3"/>
  <c r="BI1476" i="3"/>
  <c r="BI1477" i="3"/>
  <c r="BI1478" i="3"/>
  <c r="BI1479" i="3"/>
  <c r="BI1480" i="3"/>
  <c r="BI1481" i="3"/>
  <c r="BI1482" i="3"/>
  <c r="BI1483" i="3"/>
  <c r="BI1484" i="3"/>
  <c r="BI1485" i="3"/>
  <c r="BI1486" i="3"/>
  <c r="BI1487" i="3"/>
  <c r="BI1488" i="3"/>
  <c r="BI1489" i="3"/>
  <c r="BI1490" i="3"/>
  <c r="BI1491" i="3"/>
  <c r="BI1492" i="3"/>
  <c r="BI1493" i="3"/>
  <c r="BI1494" i="3"/>
  <c r="BI1495" i="3"/>
  <c r="BI1496" i="3"/>
  <c r="BI1497" i="3"/>
  <c r="BI1498" i="3"/>
  <c r="BI1499" i="3"/>
  <c r="BI1500" i="3"/>
  <c r="BI1501" i="3"/>
  <c r="BI1502" i="3"/>
  <c r="BI1503" i="3"/>
  <c r="BI1504" i="3"/>
  <c r="BI1505" i="3"/>
  <c r="BI1506" i="3"/>
  <c r="BI1507" i="3"/>
  <c r="BI1508" i="3"/>
  <c r="BI1509" i="3"/>
  <c r="BI1510" i="3"/>
  <c r="BI1511" i="3"/>
  <c r="BI1512" i="3"/>
  <c r="BI1513" i="3"/>
  <c r="BI1514" i="3"/>
  <c r="BI1515" i="3"/>
  <c r="BI1516" i="3"/>
  <c r="BI1517" i="3"/>
  <c r="BI1518" i="3"/>
  <c r="BI1519" i="3"/>
  <c r="BI1520" i="3"/>
  <c r="BI1521" i="3"/>
  <c r="BI1522" i="3"/>
  <c r="BI1523" i="3"/>
  <c r="BI1524" i="3"/>
  <c r="BI1525" i="3"/>
  <c r="BI1526" i="3"/>
  <c r="BI1527" i="3"/>
  <c r="BI1528" i="3"/>
  <c r="BI1529" i="3"/>
  <c r="BI1530" i="3"/>
  <c r="BI1531" i="3"/>
  <c r="BI1532" i="3"/>
  <c r="BI1533" i="3"/>
  <c r="BI1534" i="3"/>
  <c r="BI1535" i="3"/>
  <c r="BI1536" i="3"/>
  <c r="BI1537" i="3"/>
  <c r="BI1538" i="3"/>
  <c r="BI1539" i="3"/>
  <c r="BI1540" i="3"/>
  <c r="BI1541" i="3"/>
  <c r="BI1542" i="3"/>
  <c r="BI1543" i="3"/>
  <c r="BI1544" i="3"/>
  <c r="BI1545" i="3"/>
  <c r="BI1546" i="3"/>
  <c r="BI1547" i="3"/>
  <c r="BI1548" i="3"/>
  <c r="BI1549" i="3"/>
  <c r="BI1550" i="3"/>
  <c r="BI1551" i="3"/>
  <c r="BI1552" i="3"/>
  <c r="BI1553" i="3"/>
  <c r="BI1554" i="3"/>
  <c r="BI1555" i="3"/>
  <c r="BI1556" i="3"/>
  <c r="BI1557" i="3"/>
  <c r="BI1558" i="3"/>
  <c r="BI1559" i="3"/>
  <c r="BI1560" i="3"/>
  <c r="BI1561" i="3"/>
  <c r="BI1562" i="3"/>
  <c r="BI1563" i="3"/>
  <c r="BI1564" i="3"/>
  <c r="BI1565" i="3"/>
  <c r="BI1566" i="3"/>
  <c r="BI1567" i="3"/>
  <c r="BI1568" i="3"/>
  <c r="BI1569" i="3"/>
  <c r="BI1570" i="3"/>
  <c r="BI1571" i="3"/>
  <c r="BI1572" i="3"/>
  <c r="BI1573" i="3"/>
  <c r="BI1574" i="3"/>
  <c r="BI1575" i="3"/>
  <c r="BI1576" i="3"/>
  <c r="BI1577" i="3"/>
  <c r="BI1578" i="3"/>
  <c r="BI1579" i="3"/>
  <c r="BI1580" i="3"/>
  <c r="BI1581" i="3"/>
  <c r="BI1582" i="3"/>
  <c r="BI1583" i="3"/>
  <c r="BI1584" i="3"/>
  <c r="BI1585" i="3"/>
  <c r="BI1586" i="3"/>
  <c r="BI1587" i="3"/>
  <c r="BI1588" i="3"/>
  <c r="BI1589" i="3"/>
  <c r="BI1590" i="3"/>
  <c r="BI1591" i="3"/>
  <c r="BI1592" i="3"/>
  <c r="BI1593" i="3"/>
  <c r="BI1594" i="3"/>
  <c r="BI1595" i="3"/>
  <c r="BI1596" i="3"/>
  <c r="BI1597" i="3"/>
  <c r="BI1598" i="3"/>
  <c r="BI1599" i="3"/>
  <c r="BI1600" i="3"/>
  <c r="BI1601" i="3"/>
  <c r="BI1602" i="3"/>
  <c r="BI1603" i="3"/>
  <c r="BI1604" i="3"/>
  <c r="BI1605" i="3"/>
  <c r="BI1606" i="3"/>
  <c r="BI1607" i="3"/>
  <c r="BI1608" i="3"/>
  <c r="BI1609" i="3"/>
  <c r="BI1610" i="3"/>
  <c r="BI1611" i="3"/>
  <c r="BI1612" i="3"/>
  <c r="BI1613" i="3"/>
  <c r="BI1614" i="3"/>
  <c r="BI1615" i="3"/>
  <c r="BI1616" i="3"/>
  <c r="BI1617" i="3"/>
  <c r="BI1618" i="3"/>
  <c r="BI1619" i="3"/>
  <c r="BI1620" i="3"/>
  <c r="BI1621" i="3"/>
  <c r="BI1622" i="3"/>
  <c r="BI1623" i="3"/>
  <c r="BI1624" i="3"/>
  <c r="BI1625" i="3"/>
  <c r="BI1626" i="3"/>
  <c r="BI1627" i="3"/>
  <c r="BI1628" i="3"/>
  <c r="BI1629" i="3"/>
  <c r="BI1630" i="3"/>
  <c r="BI1631" i="3"/>
  <c r="BI1632" i="3"/>
  <c r="BI1633" i="3"/>
  <c r="BI1634" i="3"/>
  <c r="BI1635" i="3"/>
  <c r="BI1636" i="3"/>
  <c r="BI1637" i="3"/>
  <c r="BI1638" i="3"/>
  <c r="BI1639" i="3"/>
  <c r="BI1640" i="3"/>
  <c r="BI1641" i="3"/>
  <c r="BI1642" i="3"/>
  <c r="BI1643" i="3"/>
  <c r="BI1644" i="3"/>
  <c r="BI1645" i="3"/>
  <c r="BI1646" i="3"/>
  <c r="BI1647" i="3"/>
  <c r="BI1648" i="3"/>
  <c r="BI1649" i="3"/>
  <c r="BI1650" i="3"/>
  <c r="BI1651" i="3"/>
  <c r="BI1652" i="3"/>
  <c r="BI1653" i="3"/>
  <c r="BI1654" i="3"/>
  <c r="BI1655" i="3"/>
  <c r="BI1656" i="3"/>
  <c r="BI1657" i="3"/>
  <c r="BI1658" i="3"/>
  <c r="BI1659" i="3"/>
  <c r="BI1660" i="3"/>
  <c r="BI1661" i="3"/>
  <c r="BI1662" i="3"/>
  <c r="BI1663" i="3"/>
  <c r="BI1664" i="3"/>
  <c r="BI1665" i="3"/>
  <c r="BI1666" i="3"/>
  <c r="BI1667" i="3"/>
  <c r="BI1668" i="3"/>
  <c r="BI1669" i="3"/>
  <c r="BI1670" i="3"/>
  <c r="BI1671" i="3"/>
  <c r="BI1672" i="3"/>
  <c r="BI1673" i="3"/>
  <c r="BI1674" i="3"/>
  <c r="BI1675" i="3"/>
  <c r="BI1676" i="3"/>
  <c r="BI1677" i="3"/>
  <c r="BI1678" i="3"/>
  <c r="BI1679" i="3"/>
  <c r="BI1680" i="3"/>
  <c r="BI1681" i="3"/>
  <c r="BI1682" i="3"/>
  <c r="BI1683" i="3"/>
  <c r="BI1684" i="3"/>
  <c r="BI1685" i="3"/>
  <c r="BI1686" i="3"/>
  <c r="BI1687" i="3"/>
  <c r="BI1688" i="3"/>
  <c r="BI1689" i="3"/>
  <c r="BI1690" i="3"/>
  <c r="BI1691" i="3"/>
  <c r="BI1692" i="3"/>
  <c r="BI1693" i="3"/>
  <c r="BI1694" i="3"/>
  <c r="BI1695" i="3"/>
  <c r="BI1696" i="3"/>
  <c r="BI1697" i="3"/>
  <c r="BI1698" i="3"/>
  <c r="BI1699" i="3"/>
  <c r="BI1700" i="3"/>
  <c r="BI1701" i="3"/>
  <c r="BI1702" i="3"/>
  <c r="BI1703" i="3"/>
  <c r="BI1704" i="3"/>
  <c r="BI1705" i="3"/>
  <c r="BI1706" i="3"/>
  <c r="BI1707" i="3"/>
  <c r="BI1708" i="3"/>
  <c r="BI1709" i="3"/>
  <c r="BI1710" i="3"/>
  <c r="BI1711" i="3"/>
  <c r="BI1712" i="3"/>
  <c r="BI1713" i="3"/>
  <c r="BI1714" i="3"/>
  <c r="BI1715" i="3"/>
  <c r="BI1716" i="3"/>
  <c r="BI1717" i="3"/>
  <c r="BI1718" i="3"/>
  <c r="BI1719" i="3"/>
  <c r="BI1720" i="3"/>
  <c r="BI1721" i="3"/>
  <c r="BI1722" i="3"/>
  <c r="BI1723" i="3"/>
  <c r="BI1724" i="3"/>
  <c r="BI1725" i="3"/>
  <c r="BI1726" i="3"/>
  <c r="BI1727" i="3"/>
  <c r="BI1728" i="3"/>
  <c r="BI1729" i="3"/>
  <c r="BI1730" i="3"/>
  <c r="BI1731" i="3"/>
  <c r="BI1732" i="3"/>
  <c r="BI1733" i="3"/>
  <c r="BI1734" i="3"/>
  <c r="BI1735" i="3"/>
  <c r="BI1736" i="3"/>
  <c r="BI1737" i="3"/>
  <c r="BI1738" i="3"/>
  <c r="BI1739" i="3"/>
  <c r="BI1740" i="3"/>
  <c r="BI1741" i="3"/>
  <c r="BI1742" i="3"/>
  <c r="BI1743" i="3"/>
  <c r="BI1744" i="3"/>
  <c r="BI1745" i="3"/>
  <c r="BI1746" i="3"/>
  <c r="BI1747" i="3"/>
  <c r="BI1748" i="3"/>
  <c r="BI1749" i="3"/>
  <c r="BI1750" i="3"/>
  <c r="BI1751" i="3"/>
  <c r="BI1752" i="3"/>
  <c r="BI1753" i="3"/>
  <c r="BI1754" i="3"/>
  <c r="BI1755" i="3"/>
  <c r="BI1756" i="3"/>
  <c r="BI1757" i="3"/>
  <c r="BI1758" i="3"/>
  <c r="BI1759" i="3"/>
  <c r="BI1760" i="3"/>
  <c r="BI1761" i="3"/>
  <c r="BI1762" i="3"/>
  <c r="BI1763" i="3"/>
  <c r="BI1764" i="3"/>
  <c r="BI1765" i="3"/>
  <c r="BI1766" i="3"/>
  <c r="BI1767" i="3"/>
  <c r="BI1768" i="3"/>
  <c r="BI1769" i="3"/>
  <c r="BI1770" i="3"/>
  <c r="BI1771" i="3"/>
  <c r="BI1772" i="3"/>
  <c r="BI1773" i="3"/>
  <c r="BI1774" i="3"/>
  <c r="BI1775" i="3"/>
  <c r="BI1776" i="3"/>
  <c r="BI1777" i="3"/>
  <c r="BI1778" i="3"/>
  <c r="BI1779" i="3"/>
  <c r="BI1780" i="3"/>
  <c r="BI1781" i="3"/>
  <c r="BI1782" i="3"/>
  <c r="BI1783" i="3"/>
  <c r="BI1784" i="3"/>
  <c r="BI1785" i="3"/>
  <c r="BI1786" i="3"/>
  <c r="BI1787" i="3"/>
  <c r="BI1788" i="3"/>
  <c r="BI1789" i="3"/>
  <c r="BI1790" i="3"/>
  <c r="BI1791" i="3"/>
  <c r="BI1792" i="3"/>
  <c r="BI1793" i="3"/>
  <c r="BI1794" i="3"/>
  <c r="BI1795" i="3"/>
  <c r="BI1796" i="3"/>
  <c r="BI1797" i="3"/>
  <c r="BI1798" i="3"/>
  <c r="BI1799" i="3"/>
  <c r="BI1800" i="3"/>
  <c r="BI1801" i="3"/>
  <c r="BI1802" i="3"/>
  <c r="BI1803" i="3"/>
  <c r="BI1804" i="3"/>
  <c r="BI1805" i="3"/>
  <c r="BI1806" i="3"/>
  <c r="BI1807" i="3"/>
  <c r="BI1808" i="3"/>
  <c r="BI1809" i="3"/>
  <c r="BI1810" i="3"/>
  <c r="BI1811" i="3"/>
  <c r="BI1812" i="3"/>
  <c r="BI1813" i="3"/>
  <c r="BI1814" i="3"/>
  <c r="BI1815" i="3"/>
  <c r="BI1816" i="3"/>
  <c r="BI1817" i="3"/>
  <c r="BI1818" i="3"/>
  <c r="BI1819" i="3"/>
  <c r="BI1820" i="3"/>
  <c r="BI1821" i="3"/>
  <c r="BI1822" i="3"/>
  <c r="BI1823" i="3"/>
  <c r="BI1824" i="3"/>
  <c r="BI1825" i="3"/>
  <c r="BI1826" i="3"/>
  <c r="BI1827" i="3"/>
  <c r="BI1828" i="3"/>
  <c r="BI1829" i="3"/>
  <c r="BI1830" i="3"/>
  <c r="BI1831" i="3"/>
  <c r="BI1832" i="3"/>
  <c r="BI1833" i="3"/>
  <c r="BI1834" i="3"/>
  <c r="BI1835" i="3"/>
  <c r="BI1836" i="3"/>
  <c r="BI1837" i="3"/>
  <c r="BI1838" i="3"/>
  <c r="BI1839" i="3"/>
  <c r="BI1840" i="3"/>
  <c r="BI1841" i="3"/>
  <c r="BI1842" i="3"/>
  <c r="BI1843" i="3"/>
  <c r="BI1844" i="3"/>
  <c r="BI1845" i="3"/>
  <c r="BI1846" i="3"/>
  <c r="BI1847" i="3"/>
  <c r="BI1848" i="3"/>
  <c r="BI1849" i="3"/>
  <c r="BI1850" i="3"/>
  <c r="BI1851" i="3"/>
  <c r="BI1852" i="3"/>
  <c r="BI1853" i="3"/>
  <c r="BI1854" i="3"/>
  <c r="BI1855" i="3"/>
  <c r="BI1856" i="3"/>
  <c r="BI1857" i="3"/>
  <c r="BI1858" i="3"/>
  <c r="BI1859" i="3"/>
  <c r="BI1860" i="3"/>
  <c r="BI1861" i="3"/>
  <c r="BI1862" i="3"/>
  <c r="BI1863" i="3"/>
  <c r="BI1864" i="3"/>
  <c r="BI1865" i="3"/>
  <c r="BI1866" i="3"/>
  <c r="BI1867" i="3"/>
  <c r="BI1868" i="3"/>
  <c r="BI1869" i="3"/>
  <c r="BI1870" i="3"/>
  <c r="BI1871" i="3"/>
  <c r="BI1872" i="3"/>
  <c r="BI1873" i="3"/>
  <c r="BI1874" i="3"/>
  <c r="BI1875" i="3"/>
  <c r="BI1876" i="3"/>
  <c r="BI1877" i="3"/>
  <c r="BI1878" i="3"/>
  <c r="BI1879" i="3"/>
  <c r="BI1880" i="3"/>
  <c r="BI1881" i="3"/>
  <c r="BI1882" i="3"/>
  <c r="BI1883" i="3"/>
  <c r="BI1884" i="3"/>
  <c r="BI1885" i="3"/>
  <c r="BI1886" i="3"/>
  <c r="BI1887" i="3"/>
  <c r="BI1888" i="3"/>
  <c r="BI1889" i="3"/>
  <c r="BI1890" i="3"/>
  <c r="BI1891" i="3"/>
  <c r="BI1892" i="3"/>
  <c r="BI1893" i="3"/>
  <c r="BI1894" i="3"/>
  <c r="BI1895" i="3"/>
  <c r="BI1896" i="3"/>
  <c r="BI1897" i="3"/>
  <c r="BI1898" i="3"/>
  <c r="BI1899" i="3"/>
  <c r="BI1900" i="3"/>
  <c r="BI1901" i="3"/>
  <c r="BI1902" i="3"/>
  <c r="BI1903" i="3"/>
  <c r="BI1904" i="3"/>
  <c r="BI1905" i="3"/>
  <c r="BI1906" i="3"/>
  <c r="BI1907" i="3"/>
  <c r="BI1908" i="3"/>
  <c r="BI1909" i="3"/>
  <c r="BI1910" i="3"/>
  <c r="BI1911" i="3"/>
  <c r="BF1911" i="3" s="1"/>
  <c r="BI1912" i="3"/>
  <c r="BI1913" i="3"/>
  <c r="BI1914" i="3"/>
  <c r="BI1915" i="3"/>
  <c r="BI1916" i="3"/>
  <c r="BI1917" i="3"/>
  <c r="BI1918" i="3"/>
  <c r="BI1919" i="3"/>
  <c r="BI1920" i="3"/>
  <c r="BI1921" i="3"/>
  <c r="BI1922" i="3"/>
  <c r="BI1923" i="3"/>
  <c r="BI1924" i="3"/>
  <c r="BI1925" i="3"/>
  <c r="BI1926" i="3"/>
  <c r="BI1927" i="3"/>
  <c r="BI1928" i="3"/>
  <c r="BI1929" i="3"/>
  <c r="BI1930" i="3"/>
  <c r="BI1931" i="3"/>
  <c r="BI1932" i="3"/>
  <c r="BI1933" i="3"/>
  <c r="BI1934" i="3"/>
  <c r="BI1935" i="3"/>
  <c r="BI1936" i="3"/>
  <c r="BI1937" i="3"/>
  <c r="BI1938" i="3"/>
  <c r="BI1939" i="3"/>
  <c r="BI1940" i="3"/>
  <c r="BI1941" i="3"/>
  <c r="BI1942" i="3"/>
  <c r="BI1943" i="3"/>
  <c r="BI1944" i="3"/>
  <c r="BI1945" i="3"/>
  <c r="BI1946" i="3"/>
  <c r="BI1947" i="3"/>
  <c r="BI1948" i="3"/>
  <c r="BI1949" i="3"/>
  <c r="BI1950" i="3"/>
  <c r="BI1951" i="3"/>
  <c r="BI1952" i="3"/>
  <c r="BI1953" i="3"/>
  <c r="BI1954" i="3"/>
  <c r="BI1955" i="3"/>
  <c r="BI1956" i="3"/>
  <c r="BI1957" i="3"/>
  <c r="BI1958" i="3"/>
  <c r="BI1959" i="3"/>
  <c r="BI1960" i="3"/>
  <c r="BI1961" i="3"/>
  <c r="BI1962" i="3"/>
  <c r="BI1963" i="3"/>
  <c r="BI1964" i="3"/>
  <c r="BI1965" i="3"/>
  <c r="BI1966" i="3"/>
  <c r="BI1967" i="3"/>
  <c r="BI1968" i="3"/>
  <c r="BI1969" i="3"/>
  <c r="BI1970" i="3"/>
  <c r="BI1971" i="3"/>
  <c r="BI1972" i="3"/>
  <c r="BI1973" i="3"/>
  <c r="BI1974" i="3"/>
  <c r="BI1975" i="3"/>
  <c r="BI1976" i="3"/>
  <c r="BI1977" i="3"/>
  <c r="BI1978" i="3"/>
  <c r="BI1979" i="3"/>
  <c r="BI1980" i="3"/>
  <c r="BI1981" i="3"/>
  <c r="BI1982" i="3"/>
  <c r="BI1983" i="3"/>
  <c r="BI1984" i="3"/>
  <c r="BI1985" i="3"/>
  <c r="BI1986" i="3"/>
  <c r="BI1987" i="3"/>
  <c r="BI1988" i="3"/>
  <c r="BI1989" i="3"/>
  <c r="BI1990" i="3"/>
  <c r="BI1991" i="3"/>
  <c r="BI1992" i="3"/>
  <c r="BI1993" i="3"/>
  <c r="BI1994" i="3"/>
  <c r="BI1995" i="3"/>
  <c r="BI1996" i="3"/>
  <c r="BI1997" i="3"/>
  <c r="BI1998" i="3"/>
  <c r="BI1999" i="3"/>
  <c r="BI2000" i="3"/>
  <c r="BI2001" i="3"/>
  <c r="BI2002" i="3"/>
  <c r="BI2003" i="3"/>
  <c r="BI2004" i="3"/>
  <c r="BI2005" i="3"/>
  <c r="BI2006" i="3"/>
  <c r="BI2007" i="3"/>
  <c r="BI2008" i="3"/>
  <c r="BI2009" i="3"/>
  <c r="BI2010" i="3"/>
  <c r="BI2011" i="3"/>
  <c r="BI2012" i="3"/>
  <c r="BI2013" i="3"/>
  <c r="BI2014" i="3"/>
  <c r="BI2015" i="3"/>
  <c r="BI2016" i="3"/>
  <c r="BI2017" i="3"/>
  <c r="BI2018" i="3"/>
  <c r="BI2019" i="3"/>
  <c r="BI2020" i="3"/>
  <c r="BI2021" i="3"/>
  <c r="BI2022" i="3"/>
  <c r="BI2023" i="3"/>
  <c r="BI2024" i="3"/>
  <c r="BI2025" i="3"/>
  <c r="BI2026" i="3"/>
  <c r="BI2027" i="3"/>
  <c r="BI2028" i="3"/>
  <c r="BI2029" i="3"/>
  <c r="BI2030" i="3"/>
  <c r="BI2031" i="3"/>
  <c r="BI2032" i="3"/>
  <c r="BI2033" i="3"/>
  <c r="BI2034" i="3"/>
  <c r="BI2035" i="3"/>
  <c r="BI2036" i="3"/>
  <c r="BI2037" i="3"/>
  <c r="BI2038" i="3"/>
  <c r="BI2039" i="3"/>
  <c r="BF2039" i="3" s="1"/>
  <c r="BI2040" i="3"/>
  <c r="BI2041" i="3"/>
  <c r="BI2042" i="3"/>
  <c r="BI2043" i="3"/>
  <c r="BI2044" i="3"/>
  <c r="BI2045" i="3"/>
  <c r="BI2046" i="3"/>
  <c r="BI2047" i="3"/>
  <c r="BI2048" i="3"/>
  <c r="BI2049" i="3"/>
  <c r="BI2050" i="3"/>
  <c r="BI2051" i="3"/>
  <c r="BI2052" i="3"/>
  <c r="BI2053" i="3"/>
  <c r="BI2054" i="3"/>
  <c r="BI2055" i="3"/>
  <c r="BI2056" i="3"/>
  <c r="BI2057" i="3"/>
  <c r="BI2058" i="3"/>
  <c r="BI2059" i="3"/>
  <c r="BI2060" i="3"/>
  <c r="BI2061" i="3"/>
  <c r="BI2062" i="3"/>
  <c r="BI2063" i="3"/>
  <c r="BI2064" i="3"/>
  <c r="BI2065" i="3"/>
  <c r="BI2066" i="3"/>
  <c r="BI2067" i="3"/>
  <c r="BI2068" i="3"/>
  <c r="BI2069" i="3"/>
  <c r="BI2070" i="3"/>
  <c r="BI2071" i="3"/>
  <c r="BI2072" i="3"/>
  <c r="BI2073" i="3"/>
  <c r="BI2074" i="3"/>
  <c r="BI2075" i="3"/>
  <c r="BI2076" i="3"/>
  <c r="BI2077" i="3"/>
  <c r="BI2078" i="3"/>
  <c r="BI2079" i="3"/>
  <c r="BI2080" i="3"/>
  <c r="BI2081" i="3"/>
  <c r="BI2082" i="3"/>
  <c r="BI2083" i="3"/>
  <c r="BI2084" i="3"/>
  <c r="BI2085" i="3"/>
  <c r="BI2086" i="3"/>
  <c r="BI2087" i="3"/>
  <c r="BI2088" i="3"/>
  <c r="BI2089" i="3"/>
  <c r="BI2090" i="3"/>
  <c r="BI2091" i="3"/>
  <c r="BI2092" i="3"/>
  <c r="BI2093" i="3"/>
  <c r="BI2094" i="3"/>
  <c r="BI2095" i="3"/>
  <c r="BI2096" i="3"/>
  <c r="BI2097" i="3"/>
  <c r="BI2098" i="3"/>
  <c r="BI2099" i="3"/>
  <c r="BI2100" i="3"/>
  <c r="BI2101" i="3"/>
  <c r="BI2102" i="3"/>
  <c r="BI2103" i="3"/>
  <c r="BI2104" i="3"/>
  <c r="BI2105" i="3"/>
  <c r="BI2106" i="3"/>
  <c r="BI2107" i="3"/>
  <c r="BI2108" i="3"/>
  <c r="BI2109" i="3"/>
  <c r="BI2110" i="3"/>
  <c r="BI2111" i="3"/>
  <c r="BI2112" i="3"/>
  <c r="BI2113" i="3"/>
  <c r="BI2114" i="3"/>
  <c r="BI2115" i="3"/>
  <c r="BI2116" i="3"/>
  <c r="BI2117" i="3"/>
  <c r="BI2118" i="3"/>
  <c r="BI2119" i="3"/>
  <c r="BI2120" i="3"/>
  <c r="BI2121" i="3"/>
  <c r="BI2122" i="3"/>
  <c r="BI2123" i="3"/>
  <c r="BI2124" i="3"/>
  <c r="BI2125" i="3"/>
  <c r="BI2126" i="3"/>
  <c r="BI2127" i="3"/>
  <c r="BI2128" i="3"/>
  <c r="BI2129" i="3"/>
  <c r="BI2130" i="3"/>
  <c r="BI2131" i="3"/>
  <c r="BI2132" i="3"/>
  <c r="BI2133" i="3"/>
  <c r="BI2134" i="3"/>
  <c r="BI2135" i="3"/>
  <c r="BI2136" i="3"/>
  <c r="BI2137" i="3"/>
  <c r="BI2138" i="3"/>
  <c r="BI2139" i="3"/>
  <c r="BI2140" i="3"/>
  <c r="BI2141" i="3"/>
  <c r="BI2142" i="3"/>
  <c r="BI2143" i="3"/>
  <c r="BI2144" i="3"/>
  <c r="BI2145" i="3"/>
  <c r="BI2146" i="3"/>
  <c r="BI2147" i="3"/>
  <c r="BI2148" i="3"/>
  <c r="BI2149" i="3"/>
  <c r="BI2150" i="3"/>
  <c r="BI2151" i="3"/>
  <c r="BI2152" i="3"/>
  <c r="BI2153" i="3"/>
  <c r="BI2154" i="3"/>
  <c r="BI2155" i="3"/>
  <c r="BI2156" i="3"/>
  <c r="BI2157" i="3"/>
  <c r="BI2158" i="3"/>
  <c r="BI2159" i="3"/>
  <c r="BI2160" i="3"/>
  <c r="BI2161" i="3"/>
  <c r="BI2162" i="3"/>
  <c r="BI2163" i="3"/>
  <c r="BI2164" i="3"/>
  <c r="BI2165" i="3"/>
  <c r="BI2166" i="3"/>
  <c r="BI2167" i="3"/>
  <c r="BI2168" i="3"/>
  <c r="BI2169" i="3"/>
  <c r="BI2170" i="3"/>
  <c r="BI2171" i="3"/>
  <c r="BI2172" i="3"/>
  <c r="BI2173" i="3"/>
  <c r="BI2174" i="3"/>
  <c r="BI2175" i="3"/>
  <c r="BI2176" i="3"/>
  <c r="BI2177" i="3"/>
  <c r="BI2178" i="3"/>
  <c r="BI2179" i="3"/>
  <c r="BI2180" i="3"/>
  <c r="BI2181" i="3"/>
  <c r="BI2182" i="3"/>
  <c r="BI2183" i="3"/>
  <c r="BI2184" i="3"/>
  <c r="BI2185" i="3"/>
  <c r="BI2186" i="3"/>
  <c r="BI2187" i="3"/>
  <c r="BI2188" i="3"/>
  <c r="BI2189" i="3"/>
  <c r="BI2190" i="3"/>
  <c r="BI2191" i="3"/>
  <c r="BI2192" i="3"/>
  <c r="BI2193" i="3"/>
  <c r="BI2194" i="3"/>
  <c r="BI2195" i="3"/>
  <c r="BI2196" i="3"/>
  <c r="BI2197" i="3"/>
  <c r="BI2198" i="3"/>
  <c r="BI2199" i="3"/>
  <c r="BI2200" i="3"/>
  <c r="BI2201" i="3"/>
  <c r="BI2202" i="3"/>
  <c r="BI2203" i="3"/>
  <c r="BI2204" i="3"/>
  <c r="BI2205" i="3"/>
  <c r="BI2206" i="3"/>
  <c r="BI2207" i="3"/>
  <c r="BI2208" i="3"/>
  <c r="BI2209" i="3"/>
  <c r="BI2210" i="3"/>
  <c r="BI2211" i="3"/>
  <c r="BI2212" i="3"/>
  <c r="BI2213" i="3"/>
  <c r="BI2214" i="3"/>
  <c r="BI2215" i="3"/>
  <c r="BI2216" i="3"/>
  <c r="BI2217" i="3"/>
  <c r="BI2218" i="3"/>
  <c r="BI2219" i="3"/>
  <c r="BI2220" i="3"/>
  <c r="BI2221" i="3"/>
  <c r="BI2222" i="3"/>
  <c r="BI2223" i="3"/>
  <c r="BI2224" i="3"/>
  <c r="BI2225" i="3"/>
  <c r="BI2226" i="3"/>
  <c r="BI2227" i="3"/>
  <c r="BI2228" i="3"/>
  <c r="BI2229" i="3"/>
  <c r="BI2230" i="3"/>
  <c r="BI2231" i="3"/>
  <c r="BI2232" i="3"/>
  <c r="BI2233" i="3"/>
  <c r="BI2234" i="3"/>
  <c r="BI2235" i="3"/>
  <c r="BI2236" i="3"/>
  <c r="BI2237" i="3"/>
  <c r="BI2238" i="3"/>
  <c r="BI2239" i="3"/>
  <c r="BI2240" i="3"/>
  <c r="BI2241" i="3"/>
  <c r="BI2242" i="3"/>
  <c r="BI2243" i="3"/>
  <c r="BI2244" i="3"/>
  <c r="BI2245" i="3"/>
  <c r="BI2246" i="3"/>
  <c r="BI2247" i="3"/>
  <c r="BI2248" i="3"/>
  <c r="BI2249" i="3"/>
  <c r="BI2250" i="3"/>
  <c r="BI2251" i="3"/>
  <c r="BI2252" i="3"/>
  <c r="BI2253" i="3"/>
  <c r="BI2254" i="3"/>
  <c r="BI2255" i="3"/>
  <c r="BI2256" i="3"/>
  <c r="BI2257" i="3"/>
  <c r="BI2258" i="3"/>
  <c r="BI2259" i="3"/>
  <c r="BI2260" i="3"/>
  <c r="BI2261" i="3"/>
  <c r="BI2262" i="3"/>
  <c r="BI2263" i="3"/>
  <c r="BI2264" i="3"/>
  <c r="BI2265" i="3"/>
  <c r="BI2266" i="3"/>
  <c r="BI2267" i="3"/>
  <c r="BI2268" i="3"/>
  <c r="BI2269" i="3"/>
  <c r="BI2270" i="3"/>
  <c r="BI2271" i="3"/>
  <c r="BI2272" i="3"/>
  <c r="BI2273" i="3"/>
  <c r="BI2274" i="3"/>
  <c r="BI2275" i="3"/>
  <c r="BI2276" i="3"/>
  <c r="BI2277" i="3"/>
  <c r="BI2278" i="3"/>
  <c r="BI2279" i="3"/>
  <c r="BI2280" i="3"/>
  <c r="BI2281" i="3"/>
  <c r="BI2282" i="3"/>
  <c r="BI2283" i="3"/>
  <c r="BI2284" i="3"/>
  <c r="BI2285" i="3"/>
  <c r="BI2286" i="3"/>
  <c r="BI2287" i="3"/>
  <c r="BI2288" i="3"/>
  <c r="BI2289" i="3"/>
  <c r="BI2290" i="3"/>
  <c r="BI2291" i="3"/>
  <c r="BI2292" i="3"/>
  <c r="BI2293" i="3"/>
  <c r="BI2294" i="3"/>
  <c r="BI2295" i="3"/>
  <c r="BI2296" i="3"/>
  <c r="BI2297" i="3"/>
  <c r="BI2298" i="3"/>
  <c r="BI2299" i="3"/>
  <c r="BI2300" i="3"/>
  <c r="BI2301" i="3"/>
  <c r="BI2302" i="3"/>
  <c r="BI2303" i="3"/>
  <c r="BI2304" i="3"/>
  <c r="BI2305" i="3"/>
  <c r="BI2306" i="3"/>
  <c r="BI2307" i="3"/>
  <c r="BI2308" i="3"/>
  <c r="BI2309" i="3"/>
  <c r="BI2310" i="3"/>
  <c r="BI2311" i="3"/>
  <c r="BI2312" i="3"/>
  <c r="BI2313" i="3"/>
  <c r="BI2314" i="3"/>
  <c r="BI2315" i="3"/>
  <c r="BI2316" i="3"/>
  <c r="BI2317" i="3"/>
  <c r="BI2318" i="3"/>
  <c r="BI2319" i="3"/>
  <c r="BI2320" i="3"/>
  <c r="BI2321" i="3"/>
  <c r="BI2322" i="3"/>
  <c r="BI2323" i="3"/>
  <c r="BI2324" i="3"/>
  <c r="BI2325" i="3"/>
  <c r="BI2326" i="3"/>
  <c r="BI2327" i="3"/>
  <c r="BI2328" i="3"/>
  <c r="BI2329" i="3"/>
  <c r="BI2330" i="3"/>
  <c r="BI2331" i="3"/>
  <c r="BI2332" i="3"/>
  <c r="BI2333" i="3"/>
  <c r="BI2334" i="3"/>
  <c r="BI2335" i="3"/>
  <c r="BI2336" i="3"/>
  <c r="BI2337" i="3"/>
  <c r="BI2338" i="3"/>
  <c r="BI2339" i="3"/>
  <c r="BI2340" i="3"/>
  <c r="BI2341" i="3"/>
  <c r="BI2342" i="3"/>
  <c r="BI2343" i="3"/>
  <c r="BI2344" i="3"/>
  <c r="BI2345" i="3"/>
  <c r="BI2346" i="3"/>
  <c r="BI2347" i="3"/>
  <c r="BI2348" i="3"/>
  <c r="BI2349" i="3"/>
  <c r="BI2350" i="3"/>
  <c r="BI2351" i="3"/>
  <c r="BI2352" i="3"/>
  <c r="BI2353" i="3"/>
  <c r="BI2354" i="3"/>
  <c r="BI2355" i="3"/>
  <c r="BI2356" i="3"/>
  <c r="BI2357" i="3"/>
  <c r="BI2358" i="3"/>
  <c r="BI2359" i="3"/>
  <c r="BI2360" i="3"/>
  <c r="BI2361" i="3"/>
  <c r="BI2362" i="3"/>
  <c r="BI2363" i="3"/>
  <c r="BI2364" i="3"/>
  <c r="BI2365" i="3"/>
  <c r="BI2366" i="3"/>
  <c r="BI2367" i="3"/>
  <c r="BI2368" i="3"/>
  <c r="BI2369" i="3"/>
  <c r="BI2370" i="3"/>
  <c r="BI2371" i="3"/>
  <c r="BI2372" i="3"/>
  <c r="BI2373" i="3"/>
  <c r="BI2374" i="3"/>
  <c r="BI2375" i="3"/>
  <c r="BI2376" i="3"/>
  <c r="BI2377" i="3"/>
  <c r="BI2378" i="3"/>
  <c r="BI2379" i="3"/>
  <c r="BI2380" i="3"/>
  <c r="BI2381" i="3"/>
  <c r="BI2382" i="3"/>
  <c r="BI2383" i="3"/>
  <c r="BI2384" i="3"/>
  <c r="BI2385" i="3"/>
  <c r="BI2386" i="3"/>
  <c r="BI2387" i="3"/>
  <c r="BI2388" i="3"/>
  <c r="BI2389" i="3"/>
  <c r="BI2390" i="3"/>
  <c r="BI2391" i="3"/>
  <c r="BI2392" i="3"/>
  <c r="BI2393" i="3"/>
  <c r="BI2394" i="3"/>
  <c r="BI2395" i="3"/>
  <c r="BI2396" i="3"/>
  <c r="BI2397" i="3"/>
  <c r="BI2398" i="3"/>
  <c r="BI2399" i="3"/>
  <c r="BI2400" i="3"/>
  <c r="BI2401" i="3"/>
  <c r="BI2402" i="3"/>
  <c r="BI2403" i="3"/>
  <c r="BI2404" i="3"/>
  <c r="BI2405" i="3"/>
  <c r="BI2406" i="3"/>
  <c r="BI2407" i="3"/>
  <c r="BI2408" i="3"/>
  <c r="BI2409" i="3"/>
  <c r="BI2410" i="3"/>
  <c r="BI2411" i="3"/>
  <c r="BI2412" i="3"/>
  <c r="BI2413" i="3"/>
  <c r="BI2414" i="3"/>
  <c r="BI2415" i="3"/>
  <c r="BI2416" i="3"/>
  <c r="BI2417" i="3"/>
  <c r="BI2418" i="3"/>
  <c r="BI2419" i="3"/>
  <c r="BI2420" i="3"/>
  <c r="BI2421" i="3"/>
  <c r="BI2422" i="3"/>
  <c r="BI2423" i="3"/>
  <c r="BI2424" i="3"/>
  <c r="BI2425" i="3"/>
  <c r="BI2426" i="3"/>
  <c r="BI2427" i="3"/>
  <c r="BI2428" i="3"/>
  <c r="BI2429" i="3"/>
  <c r="BI2430" i="3"/>
  <c r="BI2431" i="3"/>
  <c r="BI2432" i="3"/>
  <c r="BI2433" i="3"/>
  <c r="BI2434" i="3"/>
  <c r="BI2435" i="3"/>
  <c r="BI2436" i="3"/>
  <c r="BI2437" i="3"/>
  <c r="BI2438" i="3"/>
  <c r="BI2439" i="3"/>
  <c r="BI2440" i="3"/>
  <c r="BI2441" i="3"/>
  <c r="BI2442" i="3"/>
  <c r="BI2443" i="3"/>
  <c r="BI2444" i="3"/>
  <c r="BI2445" i="3"/>
  <c r="BI2446" i="3"/>
  <c r="BI2447" i="3"/>
  <c r="BI2448" i="3"/>
  <c r="BI2449" i="3"/>
  <c r="BI2450" i="3"/>
  <c r="BI2451" i="3"/>
  <c r="BI2452" i="3"/>
  <c r="BI2453" i="3"/>
  <c r="BI2454" i="3"/>
  <c r="BI2455" i="3"/>
  <c r="BI2456" i="3"/>
  <c r="BI2457" i="3"/>
  <c r="BI2458" i="3"/>
  <c r="BI2459" i="3"/>
  <c r="BI2460" i="3"/>
  <c r="BI2461" i="3"/>
  <c r="BI2462" i="3"/>
  <c r="BI2463" i="3"/>
  <c r="BI2464" i="3"/>
  <c r="BI2465" i="3"/>
  <c r="BI2466" i="3"/>
  <c r="BI2467" i="3"/>
  <c r="BI2468" i="3"/>
  <c r="BI2469" i="3"/>
  <c r="BI2470" i="3"/>
  <c r="BI2471" i="3"/>
  <c r="BI2472" i="3"/>
  <c r="BI2473" i="3"/>
  <c r="BI2474" i="3"/>
  <c r="BI2475" i="3"/>
  <c r="BI2476" i="3"/>
  <c r="BI2477" i="3"/>
  <c r="BI2478" i="3"/>
  <c r="BI2479" i="3"/>
  <c r="BI2480" i="3"/>
  <c r="BI2481" i="3"/>
  <c r="BI2482" i="3"/>
  <c r="BI2483" i="3"/>
  <c r="BI2484" i="3"/>
  <c r="BI2485" i="3"/>
  <c r="BI2486" i="3"/>
  <c r="BI2487" i="3"/>
  <c r="BI2488" i="3"/>
  <c r="BI2489" i="3"/>
  <c r="BI2490" i="3"/>
  <c r="BI2491" i="3"/>
  <c r="BI2492" i="3"/>
  <c r="BI2493" i="3"/>
  <c r="BI2494" i="3"/>
  <c r="BI2495" i="3"/>
  <c r="BI2496" i="3"/>
  <c r="BI2497" i="3"/>
  <c r="BI2498" i="3"/>
  <c r="BI2499" i="3"/>
  <c r="BI2500" i="3"/>
  <c r="BI2501" i="3"/>
  <c r="BI2502" i="3"/>
  <c r="BI2503" i="3"/>
  <c r="BI2504" i="3"/>
  <c r="BI2505" i="3"/>
  <c r="BI2506" i="3"/>
  <c r="BI2507" i="3"/>
  <c r="BI2508" i="3"/>
  <c r="BI2509" i="3"/>
  <c r="BI2510" i="3"/>
  <c r="BI2511" i="3"/>
  <c r="BF2511" i="3" s="1"/>
  <c r="BI2512" i="3"/>
  <c r="BI2513" i="3"/>
  <c r="BI2514" i="3"/>
  <c r="BI2515" i="3"/>
  <c r="BI2516" i="3"/>
  <c r="BI2517" i="3"/>
  <c r="BI2518" i="3"/>
  <c r="BI2519" i="3"/>
  <c r="BI2520" i="3"/>
  <c r="BI2521" i="3"/>
  <c r="BI2522" i="3"/>
  <c r="BI2523" i="3"/>
  <c r="BI2524" i="3"/>
  <c r="BI2525" i="3"/>
  <c r="BI2526" i="3"/>
  <c r="BI2527" i="3"/>
  <c r="BI2528" i="3"/>
  <c r="BI2529" i="3"/>
  <c r="BI2530" i="3"/>
  <c r="BI2531" i="3"/>
  <c r="BI2532" i="3"/>
  <c r="BI2533" i="3"/>
  <c r="BI2534" i="3"/>
  <c r="BI2535" i="3"/>
  <c r="BI2536" i="3"/>
  <c r="BI2537" i="3"/>
  <c r="BI2538" i="3"/>
  <c r="BI2539" i="3"/>
  <c r="BI2540" i="3"/>
  <c r="BI2541" i="3"/>
  <c r="BI2542" i="3"/>
  <c r="BI2543" i="3"/>
  <c r="BI2544" i="3"/>
  <c r="BI2545" i="3"/>
  <c r="BI2546" i="3"/>
  <c r="BI2547" i="3"/>
  <c r="BI2548" i="3"/>
  <c r="BI2549" i="3"/>
  <c r="BI2550" i="3"/>
  <c r="BI2551" i="3"/>
  <c r="BI2552" i="3"/>
  <c r="BI2553" i="3"/>
  <c r="BI2554" i="3"/>
  <c r="BI2555" i="3"/>
  <c r="BI2556" i="3"/>
  <c r="BI2557" i="3"/>
  <c r="BI2558" i="3"/>
  <c r="BI2559" i="3"/>
  <c r="BI2560" i="3"/>
  <c r="BI2561" i="3"/>
  <c r="BI2562" i="3"/>
  <c r="BI2563" i="3"/>
  <c r="BI2564" i="3"/>
  <c r="BI2565" i="3"/>
  <c r="BI2566" i="3"/>
  <c r="BI2567" i="3"/>
  <c r="BI2568" i="3"/>
  <c r="BI2569" i="3"/>
  <c r="BI2570" i="3"/>
  <c r="BI2571" i="3"/>
  <c r="BI2572" i="3"/>
  <c r="BI2573" i="3"/>
  <c r="BI2574" i="3"/>
  <c r="BI2575" i="3"/>
  <c r="BI2576" i="3"/>
  <c r="BI2577" i="3"/>
  <c r="BI2578" i="3"/>
  <c r="BI2579" i="3"/>
  <c r="BI2580" i="3"/>
  <c r="BI2581" i="3"/>
  <c r="BI2582" i="3"/>
  <c r="BI2583" i="3"/>
  <c r="BI2584" i="3"/>
  <c r="BI2585" i="3"/>
  <c r="BI2586" i="3"/>
  <c r="BI2587" i="3"/>
  <c r="BI2588" i="3"/>
  <c r="BI2589" i="3"/>
  <c r="BI2590" i="3"/>
  <c r="BI2591" i="3"/>
  <c r="BI2592" i="3"/>
  <c r="BI2593" i="3"/>
  <c r="BI2594" i="3"/>
  <c r="BI2595" i="3"/>
  <c r="BI2596" i="3"/>
  <c r="BI2597" i="3"/>
  <c r="BI2598" i="3"/>
  <c r="BI2599" i="3"/>
  <c r="BI2600" i="3"/>
  <c r="BI2601" i="3"/>
  <c r="BI2602" i="3"/>
  <c r="BI2603" i="3"/>
  <c r="BI2604" i="3"/>
  <c r="BI2605" i="3"/>
  <c r="BI2606" i="3"/>
  <c r="BI2607" i="3"/>
  <c r="BF2607" i="3" s="1"/>
  <c r="BI2608" i="3"/>
  <c r="BI2609" i="3"/>
  <c r="BI2610" i="3"/>
  <c r="BI2611" i="3"/>
  <c r="BI2612" i="3"/>
  <c r="BI2613" i="3"/>
  <c r="BI2614" i="3"/>
  <c r="BI2615" i="3"/>
  <c r="BI2616" i="3"/>
  <c r="BI2617" i="3"/>
  <c r="BI2618" i="3"/>
  <c r="BI2619" i="3"/>
  <c r="BI2620" i="3"/>
  <c r="BI2621" i="3"/>
  <c r="BI2622" i="3"/>
  <c r="BI2623" i="3"/>
  <c r="BI2624" i="3"/>
  <c r="BI2625" i="3"/>
  <c r="BI2626" i="3"/>
  <c r="BI2627" i="3"/>
  <c r="BI2628" i="3"/>
  <c r="BI2629" i="3"/>
  <c r="BI2630" i="3"/>
  <c r="BI2631" i="3"/>
  <c r="BI2632" i="3"/>
  <c r="BI2633" i="3"/>
  <c r="BI2634" i="3"/>
  <c r="BI2635" i="3"/>
  <c r="BI2636" i="3"/>
  <c r="BI2637" i="3"/>
  <c r="BI2638" i="3"/>
  <c r="BI2639" i="3"/>
  <c r="BI2640" i="3"/>
  <c r="BI2641" i="3"/>
  <c r="BI2642" i="3"/>
  <c r="BI2643" i="3"/>
  <c r="BI2644" i="3"/>
  <c r="BI2645" i="3"/>
  <c r="BI2646" i="3"/>
  <c r="BI2647" i="3"/>
  <c r="BI2648" i="3"/>
  <c r="BI2649" i="3"/>
  <c r="BI2650" i="3"/>
  <c r="BI2651" i="3"/>
  <c r="BI2652" i="3"/>
  <c r="BI2653" i="3"/>
  <c r="BI2654" i="3"/>
  <c r="BI2655" i="3"/>
  <c r="BI2656" i="3"/>
  <c r="BI2657" i="3"/>
  <c r="BI2658" i="3"/>
  <c r="BI2659" i="3"/>
  <c r="BI2660" i="3"/>
  <c r="BI2661" i="3"/>
  <c r="BI2662" i="3"/>
  <c r="BI2663" i="3"/>
  <c r="BI2664" i="3"/>
  <c r="BI2665" i="3"/>
  <c r="BI2666" i="3"/>
  <c r="BI2667" i="3"/>
  <c r="BI2668" i="3"/>
  <c r="BI2669" i="3"/>
  <c r="BI2670" i="3"/>
  <c r="BI2671" i="3"/>
  <c r="BI2672" i="3"/>
  <c r="BI2673" i="3"/>
  <c r="BI2674" i="3"/>
  <c r="BI2675" i="3"/>
  <c r="BI2676" i="3"/>
  <c r="BI2677" i="3"/>
  <c r="BI2678" i="3"/>
  <c r="BI2679" i="3"/>
  <c r="BI2680" i="3"/>
  <c r="BI2681" i="3"/>
  <c r="BI2682" i="3"/>
  <c r="BI2683" i="3"/>
  <c r="BI2684" i="3"/>
  <c r="BI2685" i="3"/>
  <c r="BI2686" i="3"/>
  <c r="BI2687" i="3"/>
  <c r="BI2688" i="3"/>
  <c r="BI2689" i="3"/>
  <c r="BI2690" i="3"/>
  <c r="BI2691" i="3"/>
  <c r="BI2692" i="3"/>
  <c r="BI2693" i="3"/>
  <c r="BI2694" i="3"/>
  <c r="BI2695" i="3"/>
  <c r="BI2696" i="3"/>
  <c r="BI2697" i="3"/>
  <c r="BI2698" i="3"/>
  <c r="BI2699" i="3"/>
  <c r="BI2700" i="3"/>
  <c r="BI2701" i="3"/>
  <c r="BI2702" i="3"/>
  <c r="BI2703" i="3"/>
  <c r="BI2704" i="3"/>
  <c r="BI2705" i="3"/>
  <c r="BI2706" i="3"/>
  <c r="BI2707" i="3"/>
  <c r="BI2708" i="3"/>
  <c r="BI2709" i="3"/>
  <c r="BI2710" i="3"/>
  <c r="BI2711" i="3"/>
  <c r="BI2712" i="3"/>
  <c r="BI2713" i="3"/>
  <c r="BI2714" i="3"/>
  <c r="BI2715" i="3"/>
  <c r="BI2716" i="3"/>
  <c r="BI2717" i="3"/>
  <c r="BI2718" i="3"/>
  <c r="BI2719" i="3"/>
  <c r="BI2720" i="3"/>
  <c r="BI2721" i="3"/>
  <c r="BI2722" i="3"/>
  <c r="BI2723" i="3"/>
  <c r="BI2724" i="3"/>
  <c r="BI2725" i="3"/>
  <c r="BI2726" i="3"/>
  <c r="BI2727" i="3"/>
  <c r="BI2728" i="3"/>
  <c r="BI2729" i="3"/>
  <c r="BI2730" i="3"/>
  <c r="BI2731" i="3"/>
  <c r="BI2732" i="3"/>
  <c r="BI2733" i="3"/>
  <c r="BI2734" i="3"/>
  <c r="BI2735" i="3"/>
  <c r="BF2735" i="3" s="1"/>
  <c r="BI2736" i="3"/>
  <c r="BI2737" i="3"/>
  <c r="BI2738" i="3"/>
  <c r="BI2739" i="3"/>
  <c r="BI2740" i="3"/>
  <c r="BI2741" i="3"/>
  <c r="BI2742" i="3"/>
  <c r="BI2743" i="3"/>
  <c r="BI2744" i="3"/>
  <c r="BI2745" i="3"/>
  <c r="BI2746" i="3"/>
  <c r="BI2747" i="3"/>
  <c r="BI2748" i="3"/>
  <c r="BI2749" i="3"/>
  <c r="BI2750" i="3"/>
  <c r="BI2751" i="3"/>
  <c r="BI2752" i="3"/>
  <c r="BI2753" i="3"/>
  <c r="BI2754" i="3"/>
  <c r="BI2755" i="3"/>
  <c r="BI2756" i="3"/>
  <c r="BI2757" i="3"/>
  <c r="BI2758" i="3"/>
  <c r="BI2759" i="3"/>
  <c r="BI2760" i="3"/>
  <c r="BI2761" i="3"/>
  <c r="BI2762" i="3"/>
  <c r="BI2763" i="3"/>
  <c r="BI2764" i="3"/>
  <c r="BI2765" i="3"/>
  <c r="BI2766" i="3"/>
  <c r="BI2767" i="3"/>
  <c r="BI2768" i="3"/>
  <c r="BI2769" i="3"/>
  <c r="BI2770" i="3"/>
  <c r="BI2771" i="3"/>
  <c r="BI2772" i="3"/>
  <c r="BI2773" i="3"/>
  <c r="BI2774" i="3"/>
  <c r="BI2775" i="3"/>
  <c r="BI2776" i="3"/>
  <c r="BI2777" i="3"/>
  <c r="BI2778" i="3"/>
  <c r="BI2779" i="3"/>
  <c r="BI2780" i="3"/>
  <c r="BI2781" i="3"/>
  <c r="BI2782" i="3"/>
  <c r="BI2783" i="3"/>
  <c r="BI2784" i="3"/>
  <c r="BI2785" i="3"/>
  <c r="BI2786" i="3"/>
  <c r="BI2787" i="3"/>
  <c r="BI2788" i="3"/>
  <c r="BI2789" i="3"/>
  <c r="BI2790" i="3"/>
  <c r="BI2791" i="3"/>
  <c r="BI2792" i="3"/>
  <c r="BI2793" i="3"/>
  <c r="BI2794" i="3"/>
  <c r="BI2795" i="3"/>
  <c r="BI2796" i="3"/>
  <c r="BI2797" i="3"/>
  <c r="BI2798" i="3"/>
  <c r="BI2799" i="3"/>
  <c r="BI2800" i="3"/>
  <c r="BI2801" i="3"/>
  <c r="BI2802" i="3"/>
  <c r="BI2803" i="3"/>
  <c r="BI2804" i="3"/>
  <c r="BI2805" i="3"/>
  <c r="BI2806" i="3"/>
  <c r="BI2807" i="3"/>
  <c r="BI2808" i="3"/>
  <c r="BI2809" i="3"/>
  <c r="BI2810" i="3"/>
  <c r="BI2811" i="3"/>
  <c r="BI2812" i="3"/>
  <c r="BI2813" i="3"/>
  <c r="BI2814" i="3"/>
  <c r="BI2815" i="3"/>
  <c r="BI2816" i="3"/>
  <c r="BI2817" i="3"/>
  <c r="BI2818" i="3"/>
  <c r="BI2819" i="3"/>
  <c r="BI2820" i="3"/>
  <c r="BI2821" i="3"/>
  <c r="BI2822" i="3"/>
  <c r="BI2823" i="3"/>
  <c r="BI2824" i="3"/>
  <c r="BI2825" i="3"/>
  <c r="BI2826" i="3"/>
  <c r="BI2827" i="3"/>
  <c r="BI2828" i="3"/>
  <c r="BI2829" i="3"/>
  <c r="BI2830" i="3"/>
  <c r="BI2831" i="3"/>
  <c r="BI2832" i="3"/>
  <c r="BI2833" i="3"/>
  <c r="BI2834" i="3"/>
  <c r="BI2835" i="3"/>
  <c r="BI2836" i="3"/>
  <c r="BI2837" i="3"/>
  <c r="BI2838" i="3"/>
  <c r="BI2839" i="3"/>
  <c r="BI2840" i="3"/>
  <c r="BI2841" i="3"/>
  <c r="BI2842" i="3"/>
  <c r="BI2843" i="3"/>
  <c r="BI2844" i="3"/>
  <c r="BI2845" i="3"/>
  <c r="BI2846" i="3"/>
  <c r="BI2847" i="3"/>
  <c r="BI2848" i="3"/>
  <c r="BI2849" i="3"/>
  <c r="BI2850" i="3"/>
  <c r="BI2851" i="3"/>
  <c r="BI2852" i="3"/>
  <c r="BI2853" i="3"/>
  <c r="BI2854" i="3"/>
  <c r="BI2855" i="3"/>
  <c r="BI2856" i="3"/>
  <c r="BI2857" i="3"/>
  <c r="BI2858" i="3"/>
  <c r="BI2859" i="3"/>
  <c r="BI2860" i="3"/>
  <c r="BI2861" i="3"/>
  <c r="BI2862" i="3"/>
  <c r="BI2863" i="3"/>
  <c r="BI2864" i="3"/>
  <c r="BI2865" i="3"/>
  <c r="BI2866" i="3"/>
  <c r="BI2867" i="3"/>
  <c r="BI2868" i="3"/>
  <c r="BI2869" i="3"/>
  <c r="BI2870" i="3"/>
  <c r="BI2871" i="3"/>
  <c r="BI2872" i="3"/>
  <c r="BI2873" i="3"/>
  <c r="BI2874" i="3"/>
  <c r="BI2875" i="3"/>
  <c r="BI2876" i="3"/>
  <c r="BI2877" i="3"/>
  <c r="BI2878" i="3"/>
  <c r="BI2879" i="3"/>
  <c r="BI2880" i="3"/>
  <c r="BI2881" i="3"/>
  <c r="BI2882" i="3"/>
  <c r="BI2883" i="3"/>
  <c r="BI2884" i="3"/>
  <c r="BI2885" i="3"/>
  <c r="BI2886" i="3"/>
  <c r="BI2887" i="3"/>
  <c r="BI2888" i="3"/>
  <c r="BI2889" i="3"/>
  <c r="BI2890" i="3"/>
  <c r="BI2891" i="3"/>
  <c r="BI2892" i="3"/>
  <c r="BI2893" i="3"/>
  <c r="BI2894" i="3"/>
  <c r="BI2895" i="3"/>
  <c r="BI2896" i="3"/>
  <c r="BI2897" i="3"/>
  <c r="BI2898" i="3"/>
  <c r="BI2899" i="3"/>
  <c r="BI2900" i="3"/>
  <c r="BI2901" i="3"/>
  <c r="BI2902" i="3"/>
  <c r="BI2903" i="3"/>
  <c r="BI2904" i="3"/>
  <c r="BI2905" i="3"/>
  <c r="BI2906" i="3"/>
  <c r="BI2907" i="3"/>
  <c r="BI2908" i="3"/>
  <c r="BI2909" i="3"/>
  <c r="BI2910" i="3"/>
  <c r="BI2911" i="3"/>
  <c r="BI2912" i="3"/>
  <c r="BI2913" i="3"/>
  <c r="BI2914" i="3"/>
  <c r="BI2915" i="3"/>
  <c r="BI2916" i="3"/>
  <c r="BI2917" i="3"/>
  <c r="BI2918" i="3"/>
  <c r="BI2919" i="3"/>
  <c r="BI2920" i="3"/>
  <c r="BI2921" i="3"/>
  <c r="BI2922" i="3"/>
  <c r="BI2923" i="3"/>
  <c r="BI2924" i="3"/>
  <c r="BI2925" i="3"/>
  <c r="BI2926" i="3"/>
  <c r="BI2927" i="3"/>
  <c r="BI2928" i="3"/>
  <c r="BI2929" i="3"/>
  <c r="BI2930" i="3"/>
  <c r="BI2931" i="3"/>
  <c r="BI2932" i="3"/>
  <c r="BI2933" i="3"/>
  <c r="BI2934" i="3"/>
  <c r="BI2935" i="3"/>
  <c r="BI2936" i="3"/>
  <c r="BI2937" i="3"/>
  <c r="BI2938" i="3"/>
  <c r="BI2939" i="3"/>
  <c r="BI2940" i="3"/>
  <c r="BI2941" i="3"/>
  <c r="BI2942" i="3"/>
  <c r="BI2943" i="3"/>
  <c r="BI2944" i="3"/>
  <c r="BI2945" i="3"/>
  <c r="BI2946" i="3"/>
  <c r="BI2947" i="3"/>
  <c r="BI2948" i="3"/>
  <c r="BI2949" i="3"/>
  <c r="BI2950" i="3"/>
  <c r="BI2951" i="3"/>
  <c r="BI2952" i="3"/>
  <c r="BI2953" i="3"/>
  <c r="BI2954" i="3"/>
  <c r="BI2955" i="3"/>
  <c r="BI2956" i="3"/>
  <c r="BI2957" i="3"/>
  <c r="BI2958" i="3"/>
  <c r="BI2959" i="3"/>
  <c r="BI2960" i="3"/>
  <c r="BI2961" i="3"/>
  <c r="BI2962" i="3"/>
  <c r="BI2963" i="3"/>
  <c r="BI2964" i="3"/>
  <c r="BI2965" i="3"/>
  <c r="BI2966" i="3"/>
  <c r="BI2967" i="3"/>
  <c r="BI2968" i="3"/>
  <c r="BI2969" i="3"/>
  <c r="BI2970" i="3"/>
  <c r="BI2971" i="3"/>
  <c r="BI2972" i="3"/>
  <c r="BI2973" i="3"/>
  <c r="BI2974" i="3"/>
  <c r="BI2975" i="3"/>
  <c r="BI2976" i="3"/>
  <c r="BI2977" i="3"/>
  <c r="BI2978" i="3"/>
  <c r="BI2979" i="3"/>
  <c r="BI2980" i="3"/>
  <c r="BI2981" i="3"/>
  <c r="BI2982" i="3"/>
  <c r="BI2983" i="3"/>
  <c r="BI2984" i="3"/>
  <c r="BI2985" i="3"/>
  <c r="BI2986" i="3"/>
  <c r="BI2987" i="3"/>
  <c r="BI2988" i="3"/>
  <c r="BI2989" i="3"/>
  <c r="BI2990" i="3"/>
  <c r="BI2991" i="3"/>
  <c r="BI2992" i="3"/>
  <c r="BI2993" i="3"/>
  <c r="BI2994" i="3"/>
  <c r="BI2995" i="3"/>
  <c r="BI2996" i="3"/>
  <c r="BI2997" i="3"/>
  <c r="BI2998" i="3"/>
  <c r="BI2999" i="3"/>
  <c r="BI3000" i="3"/>
  <c r="BI3001" i="3"/>
  <c r="BI3002" i="3"/>
  <c r="BI3003" i="3"/>
  <c r="BI3004" i="3"/>
  <c r="BI3005" i="3"/>
  <c r="BI3006" i="3"/>
  <c r="BI3007" i="3"/>
  <c r="BI3008" i="3"/>
  <c r="BI3009" i="3"/>
  <c r="BI3010" i="3"/>
  <c r="BI3011" i="3"/>
  <c r="BI3012" i="3"/>
  <c r="BI3013" i="3"/>
  <c r="BI3014" i="3"/>
  <c r="BI3015" i="3"/>
  <c r="BI3016" i="3"/>
  <c r="BI3017" i="3"/>
  <c r="BI3018" i="3"/>
  <c r="BI3019" i="3"/>
  <c r="BI3020" i="3"/>
  <c r="BI3021" i="3"/>
  <c r="BI3022" i="3"/>
  <c r="BI3023" i="3"/>
  <c r="BI3024" i="3"/>
  <c r="BI3025" i="3"/>
  <c r="BI3026" i="3"/>
  <c r="BI3027" i="3"/>
  <c r="BI3028" i="3"/>
  <c r="BI3029" i="3"/>
  <c r="BI3030" i="3"/>
  <c r="BI3031" i="3"/>
  <c r="BI3032" i="3"/>
  <c r="BI3033" i="3"/>
  <c r="BI3034" i="3"/>
  <c r="BI3035" i="3"/>
  <c r="BI3036" i="3"/>
  <c r="BI3037" i="3"/>
  <c r="BI3038" i="3"/>
  <c r="BI3039" i="3"/>
  <c r="BI3040" i="3"/>
  <c r="BI3041" i="3"/>
  <c r="BI3042" i="3"/>
  <c r="BI3043" i="3"/>
  <c r="BI3044" i="3"/>
  <c r="BI3045" i="3"/>
  <c r="BI3046" i="3"/>
  <c r="BI3047" i="3"/>
  <c r="BI3048" i="3"/>
  <c r="BI3049" i="3"/>
  <c r="BI3050" i="3"/>
  <c r="BI3051" i="3"/>
  <c r="BI3052" i="3"/>
  <c r="BI3053" i="3"/>
  <c r="BI3054" i="3"/>
  <c r="BI3055" i="3"/>
  <c r="BI3056" i="3"/>
  <c r="BI3057" i="3"/>
  <c r="BI3058" i="3"/>
  <c r="BI3059" i="3"/>
  <c r="BI3060" i="3"/>
  <c r="BI3061" i="3"/>
  <c r="BI3062" i="3"/>
  <c r="BI3063" i="3"/>
  <c r="BI3064" i="3"/>
  <c r="BI3065" i="3"/>
  <c r="BI3066" i="3"/>
  <c r="BI3067" i="3"/>
  <c r="BI3068" i="3"/>
  <c r="BI3069" i="3"/>
  <c r="BI3070" i="3"/>
  <c r="BI3071" i="3"/>
  <c r="BI3072" i="3"/>
  <c r="BI3073" i="3"/>
  <c r="BI3074" i="3"/>
  <c r="BI3075" i="3"/>
  <c r="BI3076" i="3"/>
  <c r="BI3077" i="3"/>
  <c r="BI3078" i="3"/>
  <c r="BI3079" i="3"/>
  <c r="BI3080" i="3"/>
  <c r="BI3081" i="3"/>
  <c r="BI3082" i="3"/>
  <c r="BI3083" i="3"/>
  <c r="BI3084" i="3"/>
  <c r="BI3085" i="3"/>
  <c r="BI3086" i="3"/>
  <c r="BI3087" i="3"/>
  <c r="BI3088" i="3"/>
  <c r="BI3089" i="3"/>
  <c r="BI3090" i="3"/>
  <c r="BI3091" i="3"/>
  <c r="BI3092" i="3"/>
  <c r="BI3093" i="3"/>
  <c r="BI3094" i="3"/>
  <c r="BI3095" i="3"/>
  <c r="BI3096" i="3"/>
  <c r="BI3097" i="3"/>
  <c r="BI3098" i="3"/>
  <c r="BI3099" i="3"/>
  <c r="BI3100" i="3"/>
  <c r="BI3101" i="3"/>
  <c r="BI3102" i="3"/>
  <c r="BI3103" i="3"/>
  <c r="BI3104" i="3"/>
  <c r="BI3105" i="3"/>
  <c r="BI3106" i="3"/>
  <c r="BI3107" i="3"/>
  <c r="BI3108" i="3"/>
  <c r="BI3109" i="3"/>
  <c r="BI3110" i="3"/>
  <c r="BI3111" i="3"/>
  <c r="BI3112" i="3"/>
  <c r="BI3113" i="3"/>
  <c r="BI3114" i="3"/>
  <c r="BI3115" i="3"/>
  <c r="BI3116" i="3"/>
  <c r="BI3117" i="3"/>
  <c r="BI3118" i="3"/>
  <c r="BI3119" i="3"/>
  <c r="BI3120" i="3"/>
  <c r="BI3121" i="3"/>
  <c r="BI3122" i="3"/>
  <c r="BI3123" i="3"/>
  <c r="BI3124" i="3"/>
  <c r="BI3125" i="3"/>
  <c r="BI3126" i="3"/>
  <c r="BI3127" i="3"/>
  <c r="BI3128" i="3"/>
  <c r="BI3129" i="3"/>
  <c r="BI3130" i="3"/>
  <c r="BI3131" i="3"/>
  <c r="BI3132" i="3"/>
  <c r="BI3133" i="3"/>
  <c r="BI3134" i="3"/>
  <c r="BI3135" i="3"/>
  <c r="BI3136" i="3"/>
  <c r="BI3137" i="3"/>
  <c r="BI3138" i="3"/>
  <c r="BI3139" i="3"/>
  <c r="BI3140" i="3"/>
  <c r="BI3141" i="3"/>
  <c r="BI3142" i="3"/>
  <c r="BI3143" i="3"/>
  <c r="BI3144" i="3"/>
  <c r="BI3145" i="3"/>
  <c r="BI3146" i="3"/>
  <c r="BI3147" i="3"/>
  <c r="BI3148" i="3"/>
  <c r="BI3149" i="3"/>
  <c r="BI3150" i="3"/>
  <c r="BI3151" i="3"/>
  <c r="BI3152" i="3"/>
  <c r="BI3153" i="3"/>
  <c r="BI3154" i="3"/>
  <c r="BI3155" i="3"/>
  <c r="BI3156" i="3"/>
  <c r="BI3157" i="3"/>
  <c r="BI3158" i="3"/>
  <c r="BI3159" i="3"/>
  <c r="BI3160" i="3"/>
  <c r="BI3161" i="3"/>
  <c r="BI3162" i="3"/>
  <c r="BI3163" i="3"/>
  <c r="BI3164" i="3"/>
  <c r="BI3165" i="3"/>
  <c r="BI3166" i="3"/>
  <c r="BI3167" i="3"/>
  <c r="BI3168" i="3"/>
  <c r="BI3169" i="3"/>
  <c r="BI3170" i="3"/>
  <c r="BI3171" i="3"/>
  <c r="BI3172" i="3"/>
  <c r="BI3173" i="3"/>
  <c r="BI3174" i="3"/>
  <c r="BI3175" i="3"/>
  <c r="BI3176" i="3"/>
  <c r="BI3177" i="3"/>
  <c r="BI3178" i="3"/>
  <c r="BI3179" i="3"/>
  <c r="BI3180" i="3"/>
  <c r="BI3181" i="3"/>
  <c r="BI3182" i="3"/>
  <c r="BI3183" i="3"/>
  <c r="BI3184" i="3"/>
  <c r="BI3185" i="3"/>
  <c r="BI3186" i="3"/>
  <c r="BI3187" i="3"/>
  <c r="BI3188" i="3"/>
  <c r="BI3189" i="3"/>
  <c r="BI3190" i="3"/>
  <c r="BI3191" i="3"/>
  <c r="BI3192" i="3"/>
  <c r="BI3193" i="3"/>
  <c r="BI3194" i="3"/>
  <c r="BI3195" i="3"/>
  <c r="BI3196" i="3"/>
  <c r="BI3197" i="3"/>
  <c r="BI3198" i="3"/>
  <c r="BI3199" i="3"/>
  <c r="BI3200" i="3"/>
  <c r="BI3201" i="3"/>
  <c r="BI3202" i="3"/>
  <c r="BI3203" i="3"/>
  <c r="BI3204" i="3"/>
  <c r="BI3205" i="3"/>
  <c r="BI3206" i="3"/>
  <c r="BI3207" i="3"/>
  <c r="BI3208" i="3"/>
  <c r="BI3209" i="3"/>
  <c r="BI3210" i="3"/>
  <c r="BI3211" i="3"/>
  <c r="BI3212" i="3"/>
  <c r="BI3213" i="3"/>
  <c r="BI3214" i="3"/>
  <c r="BI3215" i="3"/>
  <c r="BI3216" i="3"/>
  <c r="BI3217" i="3"/>
  <c r="BI3218" i="3"/>
  <c r="BI3219" i="3"/>
  <c r="BI3220" i="3"/>
  <c r="BI3221" i="3"/>
  <c r="BI3222" i="3"/>
  <c r="BI3223" i="3"/>
  <c r="BI3224" i="3"/>
  <c r="BI3225" i="3"/>
  <c r="BI3226" i="3"/>
  <c r="BI3227" i="3"/>
  <c r="BI3228" i="3"/>
  <c r="BI3229" i="3"/>
  <c r="BI3230" i="3"/>
  <c r="BI3231" i="3"/>
  <c r="BI3232" i="3"/>
  <c r="BI3233" i="3"/>
  <c r="BI3234" i="3"/>
  <c r="BI3235" i="3"/>
  <c r="BI3236" i="3"/>
  <c r="BI3237" i="3"/>
  <c r="BI3238" i="3"/>
  <c r="BI3239" i="3"/>
  <c r="BI3240" i="3"/>
  <c r="BI3241" i="3"/>
  <c r="BI3242" i="3"/>
  <c r="BI3243" i="3"/>
  <c r="BI3244" i="3"/>
  <c r="BI3245" i="3"/>
  <c r="BI3246" i="3"/>
  <c r="BI3247" i="3"/>
  <c r="BI3248" i="3"/>
  <c r="BI3249" i="3"/>
  <c r="BI3250" i="3"/>
  <c r="BI3251" i="3"/>
  <c r="BI3252" i="3"/>
  <c r="BI3253" i="3"/>
  <c r="BI3254" i="3"/>
  <c r="BI3255" i="3"/>
  <c r="BI3256" i="3"/>
  <c r="BI3257" i="3"/>
  <c r="BI3258" i="3"/>
  <c r="BI3259" i="3"/>
  <c r="BI3260" i="3"/>
  <c r="BH4" i="3"/>
  <c r="BH5" i="3"/>
  <c r="BH6" i="3"/>
  <c r="BH7" i="3"/>
  <c r="BH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09" i="3"/>
  <c r="BH310" i="3"/>
  <c r="BH311" i="3"/>
  <c r="BH312" i="3"/>
  <c r="BH313" i="3"/>
  <c r="BH314" i="3"/>
  <c r="BH315" i="3"/>
  <c r="BH316" i="3"/>
  <c r="BH317" i="3"/>
  <c r="BH318" i="3"/>
  <c r="BH319" i="3"/>
  <c r="BH320" i="3"/>
  <c r="BH321" i="3"/>
  <c r="BH322" i="3"/>
  <c r="BH323" i="3"/>
  <c r="BH324" i="3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H354" i="3"/>
  <c r="BH355" i="3"/>
  <c r="BH356" i="3"/>
  <c r="BH357" i="3"/>
  <c r="BH358" i="3"/>
  <c r="BH359" i="3"/>
  <c r="BH360" i="3"/>
  <c r="BH361" i="3"/>
  <c r="BH362" i="3"/>
  <c r="BH363" i="3"/>
  <c r="BH364" i="3"/>
  <c r="BH365" i="3"/>
  <c r="BH366" i="3"/>
  <c r="BH367" i="3"/>
  <c r="BH368" i="3"/>
  <c r="BH369" i="3"/>
  <c r="BH370" i="3"/>
  <c r="BH371" i="3"/>
  <c r="BH372" i="3"/>
  <c r="BH373" i="3"/>
  <c r="BH374" i="3"/>
  <c r="BH375" i="3"/>
  <c r="BH376" i="3"/>
  <c r="BH377" i="3"/>
  <c r="BH378" i="3"/>
  <c r="BH379" i="3"/>
  <c r="BH380" i="3"/>
  <c r="BH381" i="3"/>
  <c r="BH382" i="3"/>
  <c r="BH383" i="3"/>
  <c r="BH384" i="3"/>
  <c r="BH385" i="3"/>
  <c r="BH386" i="3"/>
  <c r="BH387" i="3"/>
  <c r="BH388" i="3"/>
  <c r="BH389" i="3"/>
  <c r="BH390" i="3"/>
  <c r="BH391" i="3"/>
  <c r="BH392" i="3"/>
  <c r="BH393" i="3"/>
  <c r="BH394" i="3"/>
  <c r="BH395" i="3"/>
  <c r="BH396" i="3"/>
  <c r="BH397" i="3"/>
  <c r="BH398" i="3"/>
  <c r="BH399" i="3"/>
  <c r="BH400" i="3"/>
  <c r="BH401" i="3"/>
  <c r="BH402" i="3"/>
  <c r="BH403" i="3"/>
  <c r="BH404" i="3"/>
  <c r="BH405" i="3"/>
  <c r="BH406" i="3"/>
  <c r="BH407" i="3"/>
  <c r="BH408" i="3"/>
  <c r="BH409" i="3"/>
  <c r="BH410" i="3"/>
  <c r="BH411" i="3"/>
  <c r="BH412" i="3"/>
  <c r="BH413" i="3"/>
  <c r="BH414" i="3"/>
  <c r="BH415" i="3"/>
  <c r="BH416" i="3"/>
  <c r="BH417" i="3"/>
  <c r="BH418" i="3"/>
  <c r="BH419" i="3"/>
  <c r="BH420" i="3"/>
  <c r="BH421" i="3"/>
  <c r="BH422" i="3"/>
  <c r="BH423" i="3"/>
  <c r="BH424" i="3"/>
  <c r="BH425" i="3"/>
  <c r="BH426" i="3"/>
  <c r="BH427" i="3"/>
  <c r="BH428" i="3"/>
  <c r="BH429" i="3"/>
  <c r="BH430" i="3"/>
  <c r="BH431" i="3"/>
  <c r="BH432" i="3"/>
  <c r="BH433" i="3"/>
  <c r="BH434" i="3"/>
  <c r="BH435" i="3"/>
  <c r="BH436" i="3"/>
  <c r="BH437" i="3"/>
  <c r="BH438" i="3"/>
  <c r="BH439" i="3"/>
  <c r="BH440" i="3"/>
  <c r="BH441" i="3"/>
  <c r="BH442" i="3"/>
  <c r="BH443" i="3"/>
  <c r="BH444" i="3"/>
  <c r="BH445" i="3"/>
  <c r="BH446" i="3"/>
  <c r="BH447" i="3"/>
  <c r="BH448" i="3"/>
  <c r="BH449" i="3"/>
  <c r="BH450" i="3"/>
  <c r="BH451" i="3"/>
  <c r="BH452" i="3"/>
  <c r="BH453" i="3"/>
  <c r="BH454" i="3"/>
  <c r="BH455" i="3"/>
  <c r="BH456" i="3"/>
  <c r="BH457" i="3"/>
  <c r="BH458" i="3"/>
  <c r="BH459" i="3"/>
  <c r="BH460" i="3"/>
  <c r="BH461" i="3"/>
  <c r="BH462" i="3"/>
  <c r="BH463" i="3"/>
  <c r="BH464" i="3"/>
  <c r="BH465" i="3"/>
  <c r="BH466" i="3"/>
  <c r="BH467" i="3"/>
  <c r="BH468" i="3"/>
  <c r="BH469" i="3"/>
  <c r="BH470" i="3"/>
  <c r="BH471" i="3"/>
  <c r="BH472" i="3"/>
  <c r="BH473" i="3"/>
  <c r="BH474" i="3"/>
  <c r="BH475" i="3"/>
  <c r="BH476" i="3"/>
  <c r="BH477" i="3"/>
  <c r="BH478" i="3"/>
  <c r="BH479" i="3"/>
  <c r="BH480" i="3"/>
  <c r="BH481" i="3"/>
  <c r="BH482" i="3"/>
  <c r="BH483" i="3"/>
  <c r="BH484" i="3"/>
  <c r="BH485" i="3"/>
  <c r="BH486" i="3"/>
  <c r="BH487" i="3"/>
  <c r="BH488" i="3"/>
  <c r="BH489" i="3"/>
  <c r="BH490" i="3"/>
  <c r="BH491" i="3"/>
  <c r="BH492" i="3"/>
  <c r="BH493" i="3"/>
  <c r="BH494" i="3"/>
  <c r="BH495" i="3"/>
  <c r="BH496" i="3"/>
  <c r="BH497" i="3"/>
  <c r="BH498" i="3"/>
  <c r="BH499" i="3"/>
  <c r="BH500" i="3"/>
  <c r="BH501" i="3"/>
  <c r="BH502" i="3"/>
  <c r="BH503" i="3"/>
  <c r="BH504" i="3"/>
  <c r="BH505" i="3"/>
  <c r="BH506" i="3"/>
  <c r="BH507" i="3"/>
  <c r="BH508" i="3"/>
  <c r="BH509" i="3"/>
  <c r="BH510" i="3"/>
  <c r="BH511" i="3"/>
  <c r="BH512" i="3"/>
  <c r="BH513" i="3"/>
  <c r="BH514" i="3"/>
  <c r="BH515" i="3"/>
  <c r="BH516" i="3"/>
  <c r="BH517" i="3"/>
  <c r="BH518" i="3"/>
  <c r="BH519" i="3"/>
  <c r="BH520" i="3"/>
  <c r="BH521" i="3"/>
  <c r="BH522" i="3"/>
  <c r="BH523" i="3"/>
  <c r="BH524" i="3"/>
  <c r="BH525" i="3"/>
  <c r="BH526" i="3"/>
  <c r="BH527" i="3"/>
  <c r="BH528" i="3"/>
  <c r="BH529" i="3"/>
  <c r="BH530" i="3"/>
  <c r="BH531" i="3"/>
  <c r="BH532" i="3"/>
  <c r="BH533" i="3"/>
  <c r="BH534" i="3"/>
  <c r="BH535" i="3"/>
  <c r="BH536" i="3"/>
  <c r="BH537" i="3"/>
  <c r="BH538" i="3"/>
  <c r="BH539" i="3"/>
  <c r="BH540" i="3"/>
  <c r="BH541" i="3"/>
  <c r="BH542" i="3"/>
  <c r="BH543" i="3"/>
  <c r="BH544" i="3"/>
  <c r="BH545" i="3"/>
  <c r="BH546" i="3"/>
  <c r="BH547" i="3"/>
  <c r="BH548" i="3"/>
  <c r="BH549" i="3"/>
  <c r="BH550" i="3"/>
  <c r="BH551" i="3"/>
  <c r="BH552" i="3"/>
  <c r="BH553" i="3"/>
  <c r="BH554" i="3"/>
  <c r="BH555" i="3"/>
  <c r="BH556" i="3"/>
  <c r="BH557" i="3"/>
  <c r="BH558" i="3"/>
  <c r="BH559" i="3"/>
  <c r="BH560" i="3"/>
  <c r="BH561" i="3"/>
  <c r="BH562" i="3"/>
  <c r="BH563" i="3"/>
  <c r="BH564" i="3"/>
  <c r="BH565" i="3"/>
  <c r="BH566" i="3"/>
  <c r="BH567" i="3"/>
  <c r="BH568" i="3"/>
  <c r="BH569" i="3"/>
  <c r="BH570" i="3"/>
  <c r="BH571" i="3"/>
  <c r="BH572" i="3"/>
  <c r="BH573" i="3"/>
  <c r="BH574" i="3"/>
  <c r="BH575" i="3"/>
  <c r="BH576" i="3"/>
  <c r="BH577" i="3"/>
  <c r="BH578" i="3"/>
  <c r="BH579" i="3"/>
  <c r="BH580" i="3"/>
  <c r="BH581" i="3"/>
  <c r="BH582" i="3"/>
  <c r="BH583" i="3"/>
  <c r="BH584" i="3"/>
  <c r="BH585" i="3"/>
  <c r="BH586" i="3"/>
  <c r="BH587" i="3"/>
  <c r="BH588" i="3"/>
  <c r="BH589" i="3"/>
  <c r="BH590" i="3"/>
  <c r="BH591" i="3"/>
  <c r="BH592" i="3"/>
  <c r="BH593" i="3"/>
  <c r="BH594" i="3"/>
  <c r="BH595" i="3"/>
  <c r="BH596" i="3"/>
  <c r="BH597" i="3"/>
  <c r="BH598" i="3"/>
  <c r="BH599" i="3"/>
  <c r="BH600" i="3"/>
  <c r="BH601" i="3"/>
  <c r="BH602" i="3"/>
  <c r="BH603" i="3"/>
  <c r="BH604" i="3"/>
  <c r="BH605" i="3"/>
  <c r="BH606" i="3"/>
  <c r="BH607" i="3"/>
  <c r="BH608" i="3"/>
  <c r="BH609" i="3"/>
  <c r="BH610" i="3"/>
  <c r="BH611" i="3"/>
  <c r="BH612" i="3"/>
  <c r="BH613" i="3"/>
  <c r="BH614" i="3"/>
  <c r="BH615" i="3"/>
  <c r="BH616" i="3"/>
  <c r="BH617" i="3"/>
  <c r="BH618" i="3"/>
  <c r="BH619" i="3"/>
  <c r="BH620" i="3"/>
  <c r="BH621" i="3"/>
  <c r="BH622" i="3"/>
  <c r="BH623" i="3"/>
  <c r="BH624" i="3"/>
  <c r="BH625" i="3"/>
  <c r="BH626" i="3"/>
  <c r="BH627" i="3"/>
  <c r="BH628" i="3"/>
  <c r="BH629" i="3"/>
  <c r="BH630" i="3"/>
  <c r="BH631" i="3"/>
  <c r="BH632" i="3"/>
  <c r="BH633" i="3"/>
  <c r="BH634" i="3"/>
  <c r="BH635" i="3"/>
  <c r="BH636" i="3"/>
  <c r="BH637" i="3"/>
  <c r="BH638" i="3"/>
  <c r="BH639" i="3"/>
  <c r="BH640" i="3"/>
  <c r="BH641" i="3"/>
  <c r="BH642" i="3"/>
  <c r="BH643" i="3"/>
  <c r="BH644" i="3"/>
  <c r="BH645" i="3"/>
  <c r="BH646" i="3"/>
  <c r="BH647" i="3"/>
  <c r="BH648" i="3"/>
  <c r="BH649" i="3"/>
  <c r="BH650" i="3"/>
  <c r="BH651" i="3"/>
  <c r="BH652" i="3"/>
  <c r="BH653" i="3"/>
  <c r="BH654" i="3"/>
  <c r="BH655" i="3"/>
  <c r="BH656" i="3"/>
  <c r="BH657" i="3"/>
  <c r="BH658" i="3"/>
  <c r="BH659" i="3"/>
  <c r="BH660" i="3"/>
  <c r="BH661" i="3"/>
  <c r="BH662" i="3"/>
  <c r="BH663" i="3"/>
  <c r="BH664" i="3"/>
  <c r="BH665" i="3"/>
  <c r="BH666" i="3"/>
  <c r="BH667" i="3"/>
  <c r="BH668" i="3"/>
  <c r="BH669" i="3"/>
  <c r="BH670" i="3"/>
  <c r="BH671" i="3"/>
  <c r="BH672" i="3"/>
  <c r="BH673" i="3"/>
  <c r="BH674" i="3"/>
  <c r="BH675" i="3"/>
  <c r="BH676" i="3"/>
  <c r="BH677" i="3"/>
  <c r="BH678" i="3"/>
  <c r="BH679" i="3"/>
  <c r="BH680" i="3"/>
  <c r="BH681" i="3"/>
  <c r="BH682" i="3"/>
  <c r="BH683" i="3"/>
  <c r="BH684" i="3"/>
  <c r="BH685" i="3"/>
  <c r="BH686" i="3"/>
  <c r="BH687" i="3"/>
  <c r="BH688" i="3"/>
  <c r="BH689" i="3"/>
  <c r="BH690" i="3"/>
  <c r="BH691" i="3"/>
  <c r="BH692" i="3"/>
  <c r="BH693" i="3"/>
  <c r="BH694" i="3"/>
  <c r="BH695" i="3"/>
  <c r="BH696" i="3"/>
  <c r="BH697" i="3"/>
  <c r="BH698" i="3"/>
  <c r="BH699" i="3"/>
  <c r="BH700" i="3"/>
  <c r="BH701" i="3"/>
  <c r="BH702" i="3"/>
  <c r="BH703" i="3"/>
  <c r="BH704" i="3"/>
  <c r="BH705" i="3"/>
  <c r="BH706" i="3"/>
  <c r="BH707" i="3"/>
  <c r="BH708" i="3"/>
  <c r="BH709" i="3"/>
  <c r="BH710" i="3"/>
  <c r="BH711" i="3"/>
  <c r="BH712" i="3"/>
  <c r="BH713" i="3"/>
  <c r="BH714" i="3"/>
  <c r="BH715" i="3"/>
  <c r="BH716" i="3"/>
  <c r="BH717" i="3"/>
  <c r="BH718" i="3"/>
  <c r="BH719" i="3"/>
  <c r="BH720" i="3"/>
  <c r="BH721" i="3"/>
  <c r="BH722" i="3"/>
  <c r="BH723" i="3"/>
  <c r="BH724" i="3"/>
  <c r="BH725" i="3"/>
  <c r="BH726" i="3"/>
  <c r="BH727" i="3"/>
  <c r="BH728" i="3"/>
  <c r="BH729" i="3"/>
  <c r="BH730" i="3"/>
  <c r="BH731" i="3"/>
  <c r="BH732" i="3"/>
  <c r="BH733" i="3"/>
  <c r="BH734" i="3"/>
  <c r="BH735" i="3"/>
  <c r="BH736" i="3"/>
  <c r="BH737" i="3"/>
  <c r="BH738" i="3"/>
  <c r="BH739" i="3"/>
  <c r="BH740" i="3"/>
  <c r="BH741" i="3"/>
  <c r="BH742" i="3"/>
  <c r="BH743" i="3"/>
  <c r="BH744" i="3"/>
  <c r="BH745" i="3"/>
  <c r="BH746" i="3"/>
  <c r="BH747" i="3"/>
  <c r="BH748" i="3"/>
  <c r="BH749" i="3"/>
  <c r="BH750" i="3"/>
  <c r="BH751" i="3"/>
  <c r="BH752" i="3"/>
  <c r="BH753" i="3"/>
  <c r="BH754" i="3"/>
  <c r="BH755" i="3"/>
  <c r="BH756" i="3"/>
  <c r="BH757" i="3"/>
  <c r="BH758" i="3"/>
  <c r="BH759" i="3"/>
  <c r="BH760" i="3"/>
  <c r="BH761" i="3"/>
  <c r="BH762" i="3"/>
  <c r="BH763" i="3"/>
  <c r="BH764" i="3"/>
  <c r="BH765" i="3"/>
  <c r="BH766" i="3"/>
  <c r="BH767" i="3"/>
  <c r="BH768" i="3"/>
  <c r="BH769" i="3"/>
  <c r="BH770" i="3"/>
  <c r="BH771" i="3"/>
  <c r="BH772" i="3"/>
  <c r="BH773" i="3"/>
  <c r="BH774" i="3"/>
  <c r="BH775" i="3"/>
  <c r="BH776" i="3"/>
  <c r="BH777" i="3"/>
  <c r="BH778" i="3"/>
  <c r="BH779" i="3"/>
  <c r="BH780" i="3"/>
  <c r="BH781" i="3"/>
  <c r="BH782" i="3"/>
  <c r="BH783" i="3"/>
  <c r="BH784" i="3"/>
  <c r="BH785" i="3"/>
  <c r="BH786" i="3"/>
  <c r="BH787" i="3"/>
  <c r="BH788" i="3"/>
  <c r="BH789" i="3"/>
  <c r="BH790" i="3"/>
  <c r="BH791" i="3"/>
  <c r="BH792" i="3"/>
  <c r="BH793" i="3"/>
  <c r="BH794" i="3"/>
  <c r="BH795" i="3"/>
  <c r="BH796" i="3"/>
  <c r="BH797" i="3"/>
  <c r="BH798" i="3"/>
  <c r="BH799" i="3"/>
  <c r="BH800" i="3"/>
  <c r="BH801" i="3"/>
  <c r="BH802" i="3"/>
  <c r="BH803" i="3"/>
  <c r="BH804" i="3"/>
  <c r="BH805" i="3"/>
  <c r="BH806" i="3"/>
  <c r="BH807" i="3"/>
  <c r="BH808" i="3"/>
  <c r="BH809" i="3"/>
  <c r="BH810" i="3"/>
  <c r="BH811" i="3"/>
  <c r="BH812" i="3"/>
  <c r="BH813" i="3"/>
  <c r="BH814" i="3"/>
  <c r="BH815" i="3"/>
  <c r="BH816" i="3"/>
  <c r="BH817" i="3"/>
  <c r="BH818" i="3"/>
  <c r="BH819" i="3"/>
  <c r="BH820" i="3"/>
  <c r="BH821" i="3"/>
  <c r="BH822" i="3"/>
  <c r="BH823" i="3"/>
  <c r="BH824" i="3"/>
  <c r="BH825" i="3"/>
  <c r="BH826" i="3"/>
  <c r="BH827" i="3"/>
  <c r="BH828" i="3"/>
  <c r="BH829" i="3"/>
  <c r="BH830" i="3"/>
  <c r="BH831" i="3"/>
  <c r="BH832" i="3"/>
  <c r="BH833" i="3"/>
  <c r="BH834" i="3"/>
  <c r="BH835" i="3"/>
  <c r="BH836" i="3"/>
  <c r="BH837" i="3"/>
  <c r="BH838" i="3"/>
  <c r="BH839" i="3"/>
  <c r="BH840" i="3"/>
  <c r="BH841" i="3"/>
  <c r="BH842" i="3"/>
  <c r="BH843" i="3"/>
  <c r="BH844" i="3"/>
  <c r="BH845" i="3"/>
  <c r="BH846" i="3"/>
  <c r="BH847" i="3"/>
  <c r="BH848" i="3"/>
  <c r="BH849" i="3"/>
  <c r="BH850" i="3"/>
  <c r="BH851" i="3"/>
  <c r="BH852" i="3"/>
  <c r="BH853" i="3"/>
  <c r="BH854" i="3"/>
  <c r="BH855" i="3"/>
  <c r="BH856" i="3"/>
  <c r="BH857" i="3"/>
  <c r="BH858" i="3"/>
  <c r="BH859" i="3"/>
  <c r="BH860" i="3"/>
  <c r="BH861" i="3"/>
  <c r="BH862" i="3"/>
  <c r="BH863" i="3"/>
  <c r="BH864" i="3"/>
  <c r="BH865" i="3"/>
  <c r="BH866" i="3"/>
  <c r="BH867" i="3"/>
  <c r="BH868" i="3"/>
  <c r="BH869" i="3"/>
  <c r="BH870" i="3"/>
  <c r="BH871" i="3"/>
  <c r="BH872" i="3"/>
  <c r="BH873" i="3"/>
  <c r="BH874" i="3"/>
  <c r="BH875" i="3"/>
  <c r="BH876" i="3"/>
  <c r="BH877" i="3"/>
  <c r="BH878" i="3"/>
  <c r="BH879" i="3"/>
  <c r="BH880" i="3"/>
  <c r="BH881" i="3"/>
  <c r="BH882" i="3"/>
  <c r="BH883" i="3"/>
  <c r="BH884" i="3"/>
  <c r="BH885" i="3"/>
  <c r="BH886" i="3"/>
  <c r="BH887" i="3"/>
  <c r="BH888" i="3"/>
  <c r="BH889" i="3"/>
  <c r="BH890" i="3"/>
  <c r="BH891" i="3"/>
  <c r="BH892" i="3"/>
  <c r="BH893" i="3"/>
  <c r="BH894" i="3"/>
  <c r="BH895" i="3"/>
  <c r="BH896" i="3"/>
  <c r="BH897" i="3"/>
  <c r="BH898" i="3"/>
  <c r="BH899" i="3"/>
  <c r="BH900" i="3"/>
  <c r="BH901" i="3"/>
  <c r="BH902" i="3"/>
  <c r="BH903" i="3"/>
  <c r="BH904" i="3"/>
  <c r="BH905" i="3"/>
  <c r="BH906" i="3"/>
  <c r="BH907" i="3"/>
  <c r="BH908" i="3"/>
  <c r="BH909" i="3"/>
  <c r="BH910" i="3"/>
  <c r="BH911" i="3"/>
  <c r="BH912" i="3"/>
  <c r="BH913" i="3"/>
  <c r="BH914" i="3"/>
  <c r="BH915" i="3"/>
  <c r="BH916" i="3"/>
  <c r="BH917" i="3"/>
  <c r="BH918" i="3"/>
  <c r="BH919" i="3"/>
  <c r="BH920" i="3"/>
  <c r="BH921" i="3"/>
  <c r="BH922" i="3"/>
  <c r="BH923" i="3"/>
  <c r="BH924" i="3"/>
  <c r="BH925" i="3"/>
  <c r="BH926" i="3"/>
  <c r="BH927" i="3"/>
  <c r="BH928" i="3"/>
  <c r="BH929" i="3"/>
  <c r="BH930" i="3"/>
  <c r="BH931" i="3"/>
  <c r="BH932" i="3"/>
  <c r="BH933" i="3"/>
  <c r="BH934" i="3"/>
  <c r="BH935" i="3"/>
  <c r="BH936" i="3"/>
  <c r="BH937" i="3"/>
  <c r="BH938" i="3"/>
  <c r="BH939" i="3"/>
  <c r="BH940" i="3"/>
  <c r="BH941" i="3"/>
  <c r="BH942" i="3"/>
  <c r="BH943" i="3"/>
  <c r="BH944" i="3"/>
  <c r="BH945" i="3"/>
  <c r="BH946" i="3"/>
  <c r="BH947" i="3"/>
  <c r="BH948" i="3"/>
  <c r="BH949" i="3"/>
  <c r="BH950" i="3"/>
  <c r="BH951" i="3"/>
  <c r="BH952" i="3"/>
  <c r="BH953" i="3"/>
  <c r="BH954" i="3"/>
  <c r="BH955" i="3"/>
  <c r="BH956" i="3"/>
  <c r="BH957" i="3"/>
  <c r="BH958" i="3"/>
  <c r="BH959" i="3"/>
  <c r="BH960" i="3"/>
  <c r="BH961" i="3"/>
  <c r="BH962" i="3"/>
  <c r="BH963" i="3"/>
  <c r="BH964" i="3"/>
  <c r="BH965" i="3"/>
  <c r="BH966" i="3"/>
  <c r="BH967" i="3"/>
  <c r="BH968" i="3"/>
  <c r="BH969" i="3"/>
  <c r="BH970" i="3"/>
  <c r="BH971" i="3"/>
  <c r="BH972" i="3"/>
  <c r="BH973" i="3"/>
  <c r="BH974" i="3"/>
  <c r="BH975" i="3"/>
  <c r="BH976" i="3"/>
  <c r="BH977" i="3"/>
  <c r="BH978" i="3"/>
  <c r="BH979" i="3"/>
  <c r="BH980" i="3"/>
  <c r="BH981" i="3"/>
  <c r="BH982" i="3"/>
  <c r="BH983" i="3"/>
  <c r="BH984" i="3"/>
  <c r="BH985" i="3"/>
  <c r="BH986" i="3"/>
  <c r="BH987" i="3"/>
  <c r="BH988" i="3"/>
  <c r="BH989" i="3"/>
  <c r="BH990" i="3"/>
  <c r="BH991" i="3"/>
  <c r="BH992" i="3"/>
  <c r="BH993" i="3"/>
  <c r="BH994" i="3"/>
  <c r="BH995" i="3"/>
  <c r="BH996" i="3"/>
  <c r="BH997" i="3"/>
  <c r="BH998" i="3"/>
  <c r="BH999" i="3"/>
  <c r="BH1000" i="3"/>
  <c r="BH1001" i="3"/>
  <c r="BH1002" i="3"/>
  <c r="BH1003" i="3"/>
  <c r="BH1004" i="3"/>
  <c r="BH1005" i="3"/>
  <c r="BH1006" i="3"/>
  <c r="BH1007" i="3"/>
  <c r="BH1008" i="3"/>
  <c r="BH1009" i="3"/>
  <c r="BH1010" i="3"/>
  <c r="BH1011" i="3"/>
  <c r="BH1012" i="3"/>
  <c r="BH1013" i="3"/>
  <c r="BH1014" i="3"/>
  <c r="BH1015" i="3"/>
  <c r="BH1016" i="3"/>
  <c r="BH1017" i="3"/>
  <c r="BH1018" i="3"/>
  <c r="BH1019" i="3"/>
  <c r="BH1020" i="3"/>
  <c r="BH1021" i="3"/>
  <c r="BH1022" i="3"/>
  <c r="BH1023" i="3"/>
  <c r="BH1024" i="3"/>
  <c r="BH1025" i="3"/>
  <c r="BH1026" i="3"/>
  <c r="BH1027" i="3"/>
  <c r="BH1028" i="3"/>
  <c r="BH1029" i="3"/>
  <c r="BH1030" i="3"/>
  <c r="BH1031" i="3"/>
  <c r="BH1032" i="3"/>
  <c r="BH1033" i="3"/>
  <c r="BH1034" i="3"/>
  <c r="BH1035" i="3"/>
  <c r="BH1036" i="3"/>
  <c r="BH1037" i="3"/>
  <c r="BH1038" i="3"/>
  <c r="BH1039" i="3"/>
  <c r="BH1040" i="3"/>
  <c r="BH1041" i="3"/>
  <c r="BH1042" i="3"/>
  <c r="BH1043" i="3"/>
  <c r="BH1044" i="3"/>
  <c r="BH1045" i="3"/>
  <c r="BH1046" i="3"/>
  <c r="BH1047" i="3"/>
  <c r="BH1048" i="3"/>
  <c r="BH1049" i="3"/>
  <c r="BH1050" i="3"/>
  <c r="BH1051" i="3"/>
  <c r="BH1052" i="3"/>
  <c r="BH1053" i="3"/>
  <c r="BH1054" i="3"/>
  <c r="BH1055" i="3"/>
  <c r="BH1056" i="3"/>
  <c r="BH1057" i="3"/>
  <c r="BH1058" i="3"/>
  <c r="BH1059" i="3"/>
  <c r="BH1060" i="3"/>
  <c r="BH1061" i="3"/>
  <c r="BH1062" i="3"/>
  <c r="BH1063" i="3"/>
  <c r="BH1064" i="3"/>
  <c r="BH1065" i="3"/>
  <c r="BH1066" i="3"/>
  <c r="BH1067" i="3"/>
  <c r="BH1068" i="3"/>
  <c r="BH1069" i="3"/>
  <c r="BH1070" i="3"/>
  <c r="BH1071" i="3"/>
  <c r="BH1072" i="3"/>
  <c r="BH1073" i="3"/>
  <c r="BH1074" i="3"/>
  <c r="BH1075" i="3"/>
  <c r="BH1076" i="3"/>
  <c r="BH1077" i="3"/>
  <c r="BH1078" i="3"/>
  <c r="BH1079" i="3"/>
  <c r="BH1080" i="3"/>
  <c r="BH1081" i="3"/>
  <c r="BH1082" i="3"/>
  <c r="BH1083" i="3"/>
  <c r="BH1084" i="3"/>
  <c r="BH1085" i="3"/>
  <c r="BH1086" i="3"/>
  <c r="BH1087" i="3"/>
  <c r="BH1088" i="3"/>
  <c r="BH1089" i="3"/>
  <c r="BH1090" i="3"/>
  <c r="BH1091" i="3"/>
  <c r="BH1092" i="3"/>
  <c r="BH1093" i="3"/>
  <c r="BH1094" i="3"/>
  <c r="BH1095" i="3"/>
  <c r="BH1096" i="3"/>
  <c r="BH1097" i="3"/>
  <c r="BH1098" i="3"/>
  <c r="BH1099" i="3"/>
  <c r="BH1100" i="3"/>
  <c r="BH1101" i="3"/>
  <c r="BH1102" i="3"/>
  <c r="BH1103" i="3"/>
  <c r="BH1104" i="3"/>
  <c r="BH1105" i="3"/>
  <c r="BH1106" i="3"/>
  <c r="BH1107" i="3"/>
  <c r="BH1108" i="3"/>
  <c r="BH1109" i="3"/>
  <c r="BH1110" i="3"/>
  <c r="BH1111" i="3"/>
  <c r="BH1112" i="3"/>
  <c r="BH1113" i="3"/>
  <c r="BH1114" i="3"/>
  <c r="BH1115" i="3"/>
  <c r="BH1116" i="3"/>
  <c r="BH1117" i="3"/>
  <c r="BH1118" i="3"/>
  <c r="BH1119" i="3"/>
  <c r="BH1120" i="3"/>
  <c r="BH1121" i="3"/>
  <c r="BH1122" i="3"/>
  <c r="BH1123" i="3"/>
  <c r="BH1124" i="3"/>
  <c r="BH1125" i="3"/>
  <c r="BH1126" i="3"/>
  <c r="BH1127" i="3"/>
  <c r="BH1128" i="3"/>
  <c r="BH1129" i="3"/>
  <c r="BH1130" i="3"/>
  <c r="BH1131" i="3"/>
  <c r="BH1132" i="3"/>
  <c r="BH1133" i="3"/>
  <c r="BH1134" i="3"/>
  <c r="BH1135" i="3"/>
  <c r="BH1136" i="3"/>
  <c r="BH1137" i="3"/>
  <c r="BH1138" i="3"/>
  <c r="BH1139" i="3"/>
  <c r="BH1140" i="3"/>
  <c r="BH1141" i="3"/>
  <c r="BH1142" i="3"/>
  <c r="BH1143" i="3"/>
  <c r="BH1144" i="3"/>
  <c r="BH1145" i="3"/>
  <c r="BH1146" i="3"/>
  <c r="BH1147" i="3"/>
  <c r="BH1148" i="3"/>
  <c r="BH1149" i="3"/>
  <c r="BH1150" i="3"/>
  <c r="BH1151" i="3"/>
  <c r="BH1152" i="3"/>
  <c r="BH1153" i="3"/>
  <c r="BH1154" i="3"/>
  <c r="BH1155" i="3"/>
  <c r="BH1156" i="3"/>
  <c r="BH1157" i="3"/>
  <c r="BH1158" i="3"/>
  <c r="BH1159" i="3"/>
  <c r="BH1160" i="3"/>
  <c r="BH1161" i="3"/>
  <c r="BH1162" i="3"/>
  <c r="BH1163" i="3"/>
  <c r="BH1164" i="3"/>
  <c r="BH1165" i="3"/>
  <c r="BH1166" i="3"/>
  <c r="BH1167" i="3"/>
  <c r="BH1168" i="3"/>
  <c r="BH1169" i="3"/>
  <c r="BH1170" i="3"/>
  <c r="BH1171" i="3"/>
  <c r="BH1172" i="3"/>
  <c r="BH1173" i="3"/>
  <c r="BH1174" i="3"/>
  <c r="BH1175" i="3"/>
  <c r="BH1176" i="3"/>
  <c r="BH1177" i="3"/>
  <c r="BH1178" i="3"/>
  <c r="BH1179" i="3"/>
  <c r="BH1180" i="3"/>
  <c r="BH1181" i="3"/>
  <c r="BH1182" i="3"/>
  <c r="BH1183" i="3"/>
  <c r="BH1184" i="3"/>
  <c r="BH1185" i="3"/>
  <c r="BH1186" i="3"/>
  <c r="BH1187" i="3"/>
  <c r="BH1188" i="3"/>
  <c r="BH1189" i="3"/>
  <c r="BH1190" i="3"/>
  <c r="BH1191" i="3"/>
  <c r="BH1192" i="3"/>
  <c r="BH1193" i="3"/>
  <c r="BH1194" i="3"/>
  <c r="BH1195" i="3"/>
  <c r="BH1196" i="3"/>
  <c r="BH1197" i="3"/>
  <c r="BH1198" i="3"/>
  <c r="BH1199" i="3"/>
  <c r="BH1200" i="3"/>
  <c r="BH1201" i="3"/>
  <c r="BH1202" i="3"/>
  <c r="BH1203" i="3"/>
  <c r="BH1204" i="3"/>
  <c r="BH1205" i="3"/>
  <c r="BH1206" i="3"/>
  <c r="BH1207" i="3"/>
  <c r="BH1208" i="3"/>
  <c r="BH1209" i="3"/>
  <c r="BH1210" i="3"/>
  <c r="BH1211" i="3"/>
  <c r="BH1212" i="3"/>
  <c r="BH1213" i="3"/>
  <c r="BH1214" i="3"/>
  <c r="BH1215" i="3"/>
  <c r="BH1216" i="3"/>
  <c r="BH1217" i="3"/>
  <c r="BH1218" i="3"/>
  <c r="BH1219" i="3"/>
  <c r="BH1220" i="3"/>
  <c r="BH1221" i="3"/>
  <c r="BH1222" i="3"/>
  <c r="BH1223" i="3"/>
  <c r="BH1224" i="3"/>
  <c r="BH1225" i="3"/>
  <c r="BH1226" i="3"/>
  <c r="BH1227" i="3"/>
  <c r="BH1228" i="3"/>
  <c r="BH1229" i="3"/>
  <c r="BH1230" i="3"/>
  <c r="BH1231" i="3"/>
  <c r="BH1232" i="3"/>
  <c r="BH1233" i="3"/>
  <c r="BH1234" i="3"/>
  <c r="BH1235" i="3"/>
  <c r="BH1236" i="3"/>
  <c r="BH1237" i="3"/>
  <c r="BH1238" i="3"/>
  <c r="BH1239" i="3"/>
  <c r="BH1240" i="3"/>
  <c r="BH1241" i="3"/>
  <c r="BH1242" i="3"/>
  <c r="BH1243" i="3"/>
  <c r="BH1244" i="3"/>
  <c r="BH1245" i="3"/>
  <c r="BH1246" i="3"/>
  <c r="BH1247" i="3"/>
  <c r="BH1248" i="3"/>
  <c r="BH1249" i="3"/>
  <c r="BH1250" i="3"/>
  <c r="BH1251" i="3"/>
  <c r="BH1252" i="3"/>
  <c r="BH1253" i="3"/>
  <c r="BH1254" i="3"/>
  <c r="BH1255" i="3"/>
  <c r="BH1256" i="3"/>
  <c r="BH1257" i="3"/>
  <c r="BH1258" i="3"/>
  <c r="BH1259" i="3"/>
  <c r="BH1260" i="3"/>
  <c r="BH1261" i="3"/>
  <c r="BH1262" i="3"/>
  <c r="BH1263" i="3"/>
  <c r="BH1264" i="3"/>
  <c r="BH1265" i="3"/>
  <c r="BH1266" i="3"/>
  <c r="BH1267" i="3"/>
  <c r="BH1268" i="3"/>
  <c r="BH1269" i="3"/>
  <c r="BH1270" i="3"/>
  <c r="BH1271" i="3"/>
  <c r="BH1272" i="3"/>
  <c r="BH1273" i="3"/>
  <c r="BH1274" i="3"/>
  <c r="BH1275" i="3"/>
  <c r="BH1276" i="3"/>
  <c r="BH1277" i="3"/>
  <c r="BH1278" i="3"/>
  <c r="BH1279" i="3"/>
  <c r="BH1280" i="3"/>
  <c r="BH1281" i="3"/>
  <c r="BH1282" i="3"/>
  <c r="BH1283" i="3"/>
  <c r="BH1284" i="3"/>
  <c r="BH1285" i="3"/>
  <c r="BH1286" i="3"/>
  <c r="BH1287" i="3"/>
  <c r="BH1288" i="3"/>
  <c r="BH1289" i="3"/>
  <c r="BH1290" i="3"/>
  <c r="BH1291" i="3"/>
  <c r="BH1292" i="3"/>
  <c r="BH1293" i="3"/>
  <c r="BH1294" i="3"/>
  <c r="BH1295" i="3"/>
  <c r="BH1296" i="3"/>
  <c r="BH1297" i="3"/>
  <c r="BH1298" i="3"/>
  <c r="BH1299" i="3"/>
  <c r="BH1300" i="3"/>
  <c r="BH1301" i="3"/>
  <c r="BH1302" i="3"/>
  <c r="BH1303" i="3"/>
  <c r="BH1304" i="3"/>
  <c r="BH1305" i="3"/>
  <c r="BH1306" i="3"/>
  <c r="BH1307" i="3"/>
  <c r="BH1308" i="3"/>
  <c r="BH1309" i="3"/>
  <c r="BH1310" i="3"/>
  <c r="BH1311" i="3"/>
  <c r="BH1312" i="3"/>
  <c r="BH1313" i="3"/>
  <c r="BH1314" i="3"/>
  <c r="BH1315" i="3"/>
  <c r="BH1316" i="3"/>
  <c r="BH1317" i="3"/>
  <c r="BH1318" i="3"/>
  <c r="BH1319" i="3"/>
  <c r="BH1320" i="3"/>
  <c r="BH1321" i="3"/>
  <c r="BH1322" i="3"/>
  <c r="BH1323" i="3"/>
  <c r="BH1324" i="3"/>
  <c r="BH1325" i="3"/>
  <c r="BH1326" i="3"/>
  <c r="BH1327" i="3"/>
  <c r="BH1328" i="3"/>
  <c r="BH1329" i="3"/>
  <c r="BH1330" i="3"/>
  <c r="BH1331" i="3"/>
  <c r="BH1332" i="3"/>
  <c r="BH1333" i="3"/>
  <c r="BH1334" i="3"/>
  <c r="BH1335" i="3"/>
  <c r="BH1336" i="3"/>
  <c r="BH1337" i="3"/>
  <c r="BH1338" i="3"/>
  <c r="BH1339" i="3"/>
  <c r="BH1340" i="3"/>
  <c r="BH1341" i="3"/>
  <c r="BH1342" i="3"/>
  <c r="BH1343" i="3"/>
  <c r="BH1344" i="3"/>
  <c r="BH1345" i="3"/>
  <c r="BH1346" i="3"/>
  <c r="BH1347" i="3"/>
  <c r="BH1348" i="3"/>
  <c r="BH1349" i="3"/>
  <c r="BH1350" i="3"/>
  <c r="BH1351" i="3"/>
  <c r="BH1352" i="3"/>
  <c r="BH1353" i="3"/>
  <c r="BH1354" i="3"/>
  <c r="BH1355" i="3"/>
  <c r="BH1356" i="3"/>
  <c r="BH1357" i="3"/>
  <c r="BF1357" i="3" s="1"/>
  <c r="BH1358" i="3"/>
  <c r="BH1359" i="3"/>
  <c r="BH1360" i="3"/>
  <c r="BH1361" i="3"/>
  <c r="BH1362" i="3"/>
  <c r="BH1363" i="3"/>
  <c r="BH1364" i="3"/>
  <c r="BH1365" i="3"/>
  <c r="BF1365" i="3" s="1"/>
  <c r="BH1366" i="3"/>
  <c r="BH1367" i="3"/>
  <c r="BH1368" i="3"/>
  <c r="BH1369" i="3"/>
  <c r="BH1370" i="3"/>
  <c r="BH1371" i="3"/>
  <c r="BH1372" i="3"/>
  <c r="BH1373" i="3"/>
  <c r="BF1373" i="3" s="1"/>
  <c r="BH1374" i="3"/>
  <c r="BH1375" i="3"/>
  <c r="BH1376" i="3"/>
  <c r="BH1377" i="3"/>
  <c r="BH1378" i="3"/>
  <c r="BH1379" i="3"/>
  <c r="BH1380" i="3"/>
  <c r="BH1381" i="3"/>
  <c r="BF1381" i="3" s="1"/>
  <c r="BH1382" i="3"/>
  <c r="BH1383" i="3"/>
  <c r="BH1384" i="3"/>
  <c r="BH1385" i="3"/>
  <c r="BF1385" i="3" s="1"/>
  <c r="BH1386" i="3"/>
  <c r="BH1387" i="3"/>
  <c r="BH1388" i="3"/>
  <c r="BH1389" i="3"/>
  <c r="BF1389" i="3" s="1"/>
  <c r="BH1390" i="3"/>
  <c r="BH1391" i="3"/>
  <c r="BH1392" i="3"/>
  <c r="BH1393" i="3"/>
  <c r="BH1394" i="3"/>
  <c r="BH1395" i="3"/>
  <c r="BH1396" i="3"/>
  <c r="BH1397" i="3"/>
  <c r="BH1398" i="3"/>
  <c r="BH1399" i="3"/>
  <c r="BH1400" i="3"/>
  <c r="BH1401" i="3"/>
  <c r="BF1401" i="3" s="1"/>
  <c r="BH1402" i="3"/>
  <c r="BH1403" i="3"/>
  <c r="BH1404" i="3"/>
  <c r="BH1405" i="3"/>
  <c r="BH1406" i="3"/>
  <c r="BH1407" i="3"/>
  <c r="BH1408" i="3"/>
  <c r="BH1409" i="3"/>
  <c r="BH1410" i="3"/>
  <c r="BH1411" i="3"/>
  <c r="BH1412" i="3"/>
  <c r="BH1413" i="3"/>
  <c r="BF1413" i="3" s="1"/>
  <c r="BH1414" i="3"/>
  <c r="BH1415" i="3"/>
  <c r="BH1416" i="3"/>
  <c r="BH1417" i="3"/>
  <c r="BF1417" i="3" s="1"/>
  <c r="BH1418" i="3"/>
  <c r="BH1419" i="3"/>
  <c r="BH1420" i="3"/>
  <c r="BH1421" i="3"/>
  <c r="BF1421" i="3" s="1"/>
  <c r="BH1422" i="3"/>
  <c r="BH1423" i="3"/>
  <c r="BH1424" i="3"/>
  <c r="BH1425" i="3"/>
  <c r="BH1426" i="3"/>
  <c r="BH1427" i="3"/>
  <c r="BH1428" i="3"/>
  <c r="BH1429" i="3"/>
  <c r="BF1429" i="3" s="1"/>
  <c r="BH1430" i="3"/>
  <c r="BH1431" i="3"/>
  <c r="BH1432" i="3"/>
  <c r="BH1433" i="3"/>
  <c r="BH1434" i="3"/>
  <c r="BF1434" i="3" s="1"/>
  <c r="BH1435" i="3"/>
  <c r="BH1436" i="3"/>
  <c r="BH1437" i="3"/>
  <c r="BF1437" i="3" s="1"/>
  <c r="BH1438" i="3"/>
  <c r="BH1439" i="3"/>
  <c r="BH1440" i="3"/>
  <c r="BH1441" i="3"/>
  <c r="BH1442" i="3"/>
  <c r="BH1443" i="3"/>
  <c r="BH1444" i="3"/>
  <c r="BH1445" i="3"/>
  <c r="BF1445" i="3" s="1"/>
  <c r="BH1446" i="3"/>
  <c r="BH1447" i="3"/>
  <c r="BH1448" i="3"/>
  <c r="BH1449" i="3"/>
  <c r="BF1449" i="3" s="1"/>
  <c r="BH1450" i="3"/>
  <c r="BH1451" i="3"/>
  <c r="BH1452" i="3"/>
  <c r="BH1453" i="3"/>
  <c r="BF1453" i="3" s="1"/>
  <c r="BH1454" i="3"/>
  <c r="BH1455" i="3"/>
  <c r="BH1456" i="3"/>
  <c r="BH1457" i="3"/>
  <c r="BH1458" i="3"/>
  <c r="BH1459" i="3"/>
  <c r="BH1460" i="3"/>
  <c r="BH1461" i="3"/>
  <c r="BH1462" i="3"/>
  <c r="BH1463" i="3"/>
  <c r="BH1464" i="3"/>
  <c r="BH1465" i="3"/>
  <c r="BF1465" i="3" s="1"/>
  <c r="BH1466" i="3"/>
  <c r="BH1467" i="3"/>
  <c r="BH1468" i="3"/>
  <c r="BH1469" i="3"/>
  <c r="BH1470" i="3"/>
  <c r="BH1471" i="3"/>
  <c r="BH1472" i="3"/>
  <c r="BH1473" i="3"/>
  <c r="BH1474" i="3"/>
  <c r="BH1475" i="3"/>
  <c r="BH1476" i="3"/>
  <c r="BH1477" i="3"/>
  <c r="BF1477" i="3" s="1"/>
  <c r="BH1478" i="3"/>
  <c r="BH1479" i="3"/>
  <c r="BH1480" i="3"/>
  <c r="BH1481" i="3"/>
  <c r="BF1481" i="3" s="1"/>
  <c r="BH1482" i="3"/>
  <c r="BH1483" i="3"/>
  <c r="BH1484" i="3"/>
  <c r="BH1485" i="3"/>
  <c r="BF1485" i="3" s="1"/>
  <c r="BH1486" i="3"/>
  <c r="BH1487" i="3"/>
  <c r="BH1488" i="3"/>
  <c r="BH1489" i="3"/>
  <c r="BH1490" i="3"/>
  <c r="BH1491" i="3"/>
  <c r="BH1492" i="3"/>
  <c r="BH1493" i="3"/>
  <c r="BF1493" i="3" s="1"/>
  <c r="BH1494" i="3"/>
  <c r="BH1495" i="3"/>
  <c r="BH1496" i="3"/>
  <c r="BH1497" i="3"/>
  <c r="BH1498" i="3"/>
  <c r="BH1499" i="3"/>
  <c r="BH1500" i="3"/>
  <c r="BH1501" i="3"/>
  <c r="BF1501" i="3" s="1"/>
  <c r="BH1502" i="3"/>
  <c r="BH1503" i="3"/>
  <c r="BH1504" i="3"/>
  <c r="BH1505" i="3"/>
  <c r="BH1506" i="3"/>
  <c r="BH1507" i="3"/>
  <c r="BH1508" i="3"/>
  <c r="BH1509" i="3"/>
  <c r="BF1509" i="3" s="1"/>
  <c r="BH1510" i="3"/>
  <c r="BH1511" i="3"/>
  <c r="BH1512" i="3"/>
  <c r="BH1513" i="3"/>
  <c r="BF1513" i="3" s="1"/>
  <c r="BH1514" i="3"/>
  <c r="BH1515" i="3"/>
  <c r="BH1516" i="3"/>
  <c r="BH1517" i="3"/>
  <c r="BF1517" i="3" s="1"/>
  <c r="BH1518" i="3"/>
  <c r="BH1519" i="3"/>
  <c r="BH1520" i="3"/>
  <c r="BH1521" i="3"/>
  <c r="BH1522" i="3"/>
  <c r="BH1523" i="3"/>
  <c r="BH1524" i="3"/>
  <c r="BH1525" i="3"/>
  <c r="BH1526" i="3"/>
  <c r="BH1527" i="3"/>
  <c r="BH1528" i="3"/>
  <c r="BH1529" i="3"/>
  <c r="BF1529" i="3" s="1"/>
  <c r="BH1530" i="3"/>
  <c r="BH1531" i="3"/>
  <c r="BH1532" i="3"/>
  <c r="BH1533" i="3"/>
  <c r="BH1534" i="3"/>
  <c r="BH1535" i="3"/>
  <c r="BH1536" i="3"/>
  <c r="BH1537" i="3"/>
  <c r="BH1538" i="3"/>
  <c r="BH1539" i="3"/>
  <c r="BH1540" i="3"/>
  <c r="BH1541" i="3"/>
  <c r="BF1541" i="3" s="1"/>
  <c r="BH1542" i="3"/>
  <c r="BH1543" i="3"/>
  <c r="BH1544" i="3"/>
  <c r="BH1545" i="3"/>
  <c r="BF1545" i="3" s="1"/>
  <c r="BH1546" i="3"/>
  <c r="BH1547" i="3"/>
  <c r="BH1548" i="3"/>
  <c r="BH1549" i="3"/>
  <c r="BF1549" i="3" s="1"/>
  <c r="BH1550" i="3"/>
  <c r="BH1551" i="3"/>
  <c r="BH1552" i="3"/>
  <c r="BH1553" i="3"/>
  <c r="BH1554" i="3"/>
  <c r="BH1555" i="3"/>
  <c r="BH1556" i="3"/>
  <c r="BH1557" i="3"/>
  <c r="BF1557" i="3" s="1"/>
  <c r="BH1558" i="3"/>
  <c r="BH1559" i="3"/>
  <c r="BH1560" i="3"/>
  <c r="BH1561" i="3"/>
  <c r="BH1562" i="3"/>
  <c r="BH1563" i="3"/>
  <c r="BH1564" i="3"/>
  <c r="BH1565" i="3"/>
  <c r="BF1565" i="3" s="1"/>
  <c r="BH1566" i="3"/>
  <c r="BH1567" i="3"/>
  <c r="BH1568" i="3"/>
  <c r="BH1569" i="3"/>
  <c r="BH1570" i="3"/>
  <c r="BH1571" i="3"/>
  <c r="BH1572" i="3"/>
  <c r="BH1573" i="3"/>
  <c r="BF1573" i="3" s="1"/>
  <c r="BH1574" i="3"/>
  <c r="BH1575" i="3"/>
  <c r="BH1576" i="3"/>
  <c r="BH1577" i="3"/>
  <c r="BF1577" i="3" s="1"/>
  <c r="BH1578" i="3"/>
  <c r="BH1579" i="3"/>
  <c r="BH1580" i="3"/>
  <c r="BH1581" i="3"/>
  <c r="BF1581" i="3" s="1"/>
  <c r="BH1582" i="3"/>
  <c r="BH1583" i="3"/>
  <c r="BH1584" i="3"/>
  <c r="BH1585" i="3"/>
  <c r="BH1586" i="3"/>
  <c r="BH1587" i="3"/>
  <c r="BH1588" i="3"/>
  <c r="BH1589" i="3"/>
  <c r="BH1590" i="3"/>
  <c r="BH1591" i="3"/>
  <c r="BH1592" i="3"/>
  <c r="BH1593" i="3"/>
  <c r="BF1593" i="3" s="1"/>
  <c r="BH1594" i="3"/>
  <c r="BH1595" i="3"/>
  <c r="BH1596" i="3"/>
  <c r="BH1597" i="3"/>
  <c r="BH1598" i="3"/>
  <c r="BH1599" i="3"/>
  <c r="BH1600" i="3"/>
  <c r="BH1601" i="3"/>
  <c r="BH1602" i="3"/>
  <c r="BH1603" i="3"/>
  <c r="BH1604" i="3"/>
  <c r="BH1605" i="3"/>
  <c r="BF1605" i="3" s="1"/>
  <c r="BH1606" i="3"/>
  <c r="BH1607" i="3"/>
  <c r="BH1608" i="3"/>
  <c r="BH1609" i="3"/>
  <c r="BF1609" i="3" s="1"/>
  <c r="BH1610" i="3"/>
  <c r="BH1611" i="3"/>
  <c r="BH1612" i="3"/>
  <c r="BH1613" i="3"/>
  <c r="BF1613" i="3" s="1"/>
  <c r="BH1614" i="3"/>
  <c r="BH1615" i="3"/>
  <c r="BH1616" i="3"/>
  <c r="BH1617" i="3"/>
  <c r="BH1618" i="3"/>
  <c r="BH1619" i="3"/>
  <c r="BH1620" i="3"/>
  <c r="BH1621" i="3"/>
  <c r="BF1621" i="3" s="1"/>
  <c r="BH1622" i="3"/>
  <c r="BH1623" i="3"/>
  <c r="BH1624" i="3"/>
  <c r="BH1625" i="3"/>
  <c r="BH1626" i="3"/>
  <c r="BH1627" i="3"/>
  <c r="BH1628" i="3"/>
  <c r="BH1629" i="3"/>
  <c r="BF1629" i="3" s="1"/>
  <c r="BH1630" i="3"/>
  <c r="BH1631" i="3"/>
  <c r="BH1632" i="3"/>
  <c r="BH1633" i="3"/>
  <c r="BH1634" i="3"/>
  <c r="BH1635" i="3"/>
  <c r="BH1636" i="3"/>
  <c r="BH1637" i="3"/>
  <c r="BF1637" i="3" s="1"/>
  <c r="BH1638" i="3"/>
  <c r="BH1639" i="3"/>
  <c r="BH1640" i="3"/>
  <c r="BH1641" i="3"/>
  <c r="BF1641" i="3" s="1"/>
  <c r="BH1642" i="3"/>
  <c r="BH1643" i="3"/>
  <c r="BH1644" i="3"/>
  <c r="BH1645" i="3"/>
  <c r="BF1645" i="3" s="1"/>
  <c r="BH1646" i="3"/>
  <c r="BH1647" i="3"/>
  <c r="BH1648" i="3"/>
  <c r="BH1649" i="3"/>
  <c r="BH1650" i="3"/>
  <c r="BH1651" i="3"/>
  <c r="BH1652" i="3"/>
  <c r="BH1653" i="3"/>
  <c r="BH1654" i="3"/>
  <c r="BH1655" i="3"/>
  <c r="BH1656" i="3"/>
  <c r="BH1657" i="3"/>
  <c r="BF1657" i="3" s="1"/>
  <c r="BH1658" i="3"/>
  <c r="BH1659" i="3"/>
  <c r="BH1660" i="3"/>
  <c r="BH1661" i="3"/>
  <c r="BH1662" i="3"/>
  <c r="BH1663" i="3"/>
  <c r="BH1664" i="3"/>
  <c r="BH1665" i="3"/>
  <c r="BH1666" i="3"/>
  <c r="BH1667" i="3"/>
  <c r="BH1668" i="3"/>
  <c r="BH1669" i="3"/>
  <c r="BF1669" i="3" s="1"/>
  <c r="BH1670" i="3"/>
  <c r="BH1671" i="3"/>
  <c r="BH1672" i="3"/>
  <c r="BH1673" i="3"/>
  <c r="BF1673" i="3" s="1"/>
  <c r="BH1674" i="3"/>
  <c r="BH1675" i="3"/>
  <c r="BH1676" i="3"/>
  <c r="BH1677" i="3"/>
  <c r="BF1677" i="3" s="1"/>
  <c r="BH1678" i="3"/>
  <c r="BH1679" i="3"/>
  <c r="BH1680" i="3"/>
  <c r="BH1681" i="3"/>
  <c r="BH1682" i="3"/>
  <c r="BH1683" i="3"/>
  <c r="BH1684" i="3"/>
  <c r="BH1685" i="3"/>
  <c r="BF1685" i="3" s="1"/>
  <c r="BH1686" i="3"/>
  <c r="BH1687" i="3"/>
  <c r="BH1688" i="3"/>
  <c r="BH1689" i="3"/>
  <c r="BH1690" i="3"/>
  <c r="BH1691" i="3"/>
  <c r="BH1692" i="3"/>
  <c r="BH1693" i="3"/>
  <c r="BF1693" i="3" s="1"/>
  <c r="BH1694" i="3"/>
  <c r="BH1695" i="3"/>
  <c r="BH1696" i="3"/>
  <c r="BH1697" i="3"/>
  <c r="BH1698" i="3"/>
  <c r="BH1699" i="3"/>
  <c r="BH1700" i="3"/>
  <c r="BH1701" i="3"/>
  <c r="BF1701" i="3" s="1"/>
  <c r="BH1702" i="3"/>
  <c r="BH1703" i="3"/>
  <c r="BH1704" i="3"/>
  <c r="BH1705" i="3"/>
  <c r="BF1705" i="3" s="1"/>
  <c r="BH1706" i="3"/>
  <c r="BH1707" i="3"/>
  <c r="BH1708" i="3"/>
  <c r="BH1709" i="3"/>
  <c r="BF1709" i="3" s="1"/>
  <c r="BH1710" i="3"/>
  <c r="BH1711" i="3"/>
  <c r="BH1712" i="3"/>
  <c r="BH1713" i="3"/>
  <c r="BH1714" i="3"/>
  <c r="BH1715" i="3"/>
  <c r="BH1716" i="3"/>
  <c r="BH1717" i="3"/>
  <c r="BH1718" i="3"/>
  <c r="BH1719" i="3"/>
  <c r="BH1720" i="3"/>
  <c r="BH1721" i="3"/>
  <c r="BF1721" i="3" s="1"/>
  <c r="BH1722" i="3"/>
  <c r="BH1723" i="3"/>
  <c r="BH1724" i="3"/>
  <c r="BH1725" i="3"/>
  <c r="BH1726" i="3"/>
  <c r="BH1727" i="3"/>
  <c r="BH1728" i="3"/>
  <c r="BH1729" i="3"/>
  <c r="BH1730" i="3"/>
  <c r="BH1731" i="3"/>
  <c r="BH1732" i="3"/>
  <c r="BH1733" i="3"/>
  <c r="BF1733" i="3" s="1"/>
  <c r="BH1734" i="3"/>
  <c r="BH1735" i="3"/>
  <c r="BH1736" i="3"/>
  <c r="BH1737" i="3"/>
  <c r="BF1737" i="3" s="1"/>
  <c r="BH1738" i="3"/>
  <c r="BH1739" i="3"/>
  <c r="BH1740" i="3"/>
  <c r="BH1741" i="3"/>
  <c r="BF1741" i="3" s="1"/>
  <c r="BH1742" i="3"/>
  <c r="BH1743" i="3"/>
  <c r="BH1744" i="3"/>
  <c r="BH1745" i="3"/>
  <c r="BH1746" i="3"/>
  <c r="BH1747" i="3"/>
  <c r="BH1748" i="3"/>
  <c r="BH1749" i="3"/>
  <c r="BF1749" i="3" s="1"/>
  <c r="BH1750" i="3"/>
  <c r="BH1751" i="3"/>
  <c r="BH1752" i="3"/>
  <c r="BH1753" i="3"/>
  <c r="BH1754" i="3"/>
  <c r="BH1755" i="3"/>
  <c r="BH1756" i="3"/>
  <c r="BH1757" i="3"/>
  <c r="BF1757" i="3" s="1"/>
  <c r="BH1758" i="3"/>
  <c r="BH1759" i="3"/>
  <c r="BH1760" i="3"/>
  <c r="BH1761" i="3"/>
  <c r="BH1762" i="3"/>
  <c r="BH1763" i="3"/>
  <c r="BH1764" i="3"/>
  <c r="BH1765" i="3"/>
  <c r="BF1765" i="3" s="1"/>
  <c r="BH1766" i="3"/>
  <c r="BH1767" i="3"/>
  <c r="BH1768" i="3"/>
  <c r="BH1769" i="3"/>
  <c r="BF1769" i="3" s="1"/>
  <c r="BH1770" i="3"/>
  <c r="BH1771" i="3"/>
  <c r="BH1772" i="3"/>
  <c r="BH1773" i="3"/>
  <c r="BF1773" i="3" s="1"/>
  <c r="BH1774" i="3"/>
  <c r="BH1775" i="3"/>
  <c r="BH1776" i="3"/>
  <c r="BH1777" i="3"/>
  <c r="BH1778" i="3"/>
  <c r="BH1779" i="3"/>
  <c r="BH1780" i="3"/>
  <c r="BH1781" i="3"/>
  <c r="BH1782" i="3"/>
  <c r="BH1783" i="3"/>
  <c r="BH1784" i="3"/>
  <c r="BH1785" i="3"/>
  <c r="BF1785" i="3" s="1"/>
  <c r="BH1786" i="3"/>
  <c r="BH1787" i="3"/>
  <c r="BH1788" i="3"/>
  <c r="BH1789" i="3"/>
  <c r="BH1790" i="3"/>
  <c r="BH1791" i="3"/>
  <c r="BH1792" i="3"/>
  <c r="BH1793" i="3"/>
  <c r="BH1794" i="3"/>
  <c r="BH1795" i="3"/>
  <c r="BH1796" i="3"/>
  <c r="BH1797" i="3"/>
  <c r="BF1797" i="3" s="1"/>
  <c r="BH1798" i="3"/>
  <c r="BH1799" i="3"/>
  <c r="BH1800" i="3"/>
  <c r="BH1801" i="3"/>
  <c r="BF1801" i="3" s="1"/>
  <c r="BH1802" i="3"/>
  <c r="BH1803" i="3"/>
  <c r="BH1804" i="3"/>
  <c r="BH1805" i="3"/>
  <c r="BF1805" i="3" s="1"/>
  <c r="BH1806" i="3"/>
  <c r="BH1807" i="3"/>
  <c r="BH1808" i="3"/>
  <c r="BH1809" i="3"/>
  <c r="BH1810" i="3"/>
  <c r="BH1811" i="3"/>
  <c r="BH1812" i="3"/>
  <c r="BH1813" i="3"/>
  <c r="BF1813" i="3" s="1"/>
  <c r="BH1814" i="3"/>
  <c r="BH1815" i="3"/>
  <c r="BH1816" i="3"/>
  <c r="BH1817" i="3"/>
  <c r="BH1818" i="3"/>
  <c r="BH1819" i="3"/>
  <c r="BH1820" i="3"/>
  <c r="BH1821" i="3"/>
  <c r="BF1821" i="3" s="1"/>
  <c r="BH1822" i="3"/>
  <c r="BH1823" i="3"/>
  <c r="BH1824" i="3"/>
  <c r="BH1825" i="3"/>
  <c r="BH1826" i="3"/>
  <c r="BH1827" i="3"/>
  <c r="BH1828" i="3"/>
  <c r="BH1829" i="3"/>
  <c r="BH1830" i="3"/>
  <c r="BH1831" i="3"/>
  <c r="BH1832" i="3"/>
  <c r="BH1833" i="3"/>
  <c r="BF1833" i="3" s="1"/>
  <c r="BH1834" i="3"/>
  <c r="BH1835" i="3"/>
  <c r="BH1836" i="3"/>
  <c r="BH1837" i="3"/>
  <c r="BF1837" i="3" s="1"/>
  <c r="BH1838" i="3"/>
  <c r="BH1839" i="3"/>
  <c r="BH1840" i="3"/>
  <c r="BH1841" i="3"/>
  <c r="BH1842" i="3"/>
  <c r="BH1843" i="3"/>
  <c r="BH1844" i="3"/>
  <c r="BH1845" i="3"/>
  <c r="BH1846" i="3"/>
  <c r="BH1847" i="3"/>
  <c r="BH1848" i="3"/>
  <c r="BH1849" i="3"/>
  <c r="BF1849" i="3" s="1"/>
  <c r="BH1850" i="3"/>
  <c r="BH1851" i="3"/>
  <c r="BH1852" i="3"/>
  <c r="BH1853" i="3"/>
  <c r="BH1854" i="3"/>
  <c r="BH1855" i="3"/>
  <c r="BH1856" i="3"/>
  <c r="BH1857" i="3"/>
  <c r="BH1858" i="3"/>
  <c r="BH1859" i="3"/>
  <c r="BH1860" i="3"/>
  <c r="BH1861" i="3"/>
  <c r="BF1861" i="3" s="1"/>
  <c r="BH1862" i="3"/>
  <c r="BH1863" i="3"/>
  <c r="BH1864" i="3"/>
  <c r="BH1865" i="3"/>
  <c r="BF1865" i="3" s="1"/>
  <c r="BH1866" i="3"/>
  <c r="BH1867" i="3"/>
  <c r="BH1868" i="3"/>
  <c r="BH1869" i="3"/>
  <c r="BF1869" i="3" s="1"/>
  <c r="BH1870" i="3"/>
  <c r="BH1871" i="3"/>
  <c r="BH1872" i="3"/>
  <c r="BH1873" i="3"/>
  <c r="BH1874" i="3"/>
  <c r="BH1875" i="3"/>
  <c r="BH1876" i="3"/>
  <c r="BH1877" i="3"/>
  <c r="BF1877" i="3" s="1"/>
  <c r="BH1878" i="3"/>
  <c r="BH1879" i="3"/>
  <c r="BH1880" i="3"/>
  <c r="BH1881" i="3"/>
  <c r="BH1882" i="3"/>
  <c r="BH1883" i="3"/>
  <c r="BH1884" i="3"/>
  <c r="BH1885" i="3"/>
  <c r="BF1885" i="3" s="1"/>
  <c r="BH1886" i="3"/>
  <c r="BH1887" i="3"/>
  <c r="BH1888" i="3"/>
  <c r="BH1889" i="3"/>
  <c r="BH1890" i="3"/>
  <c r="BH1891" i="3"/>
  <c r="BH1892" i="3"/>
  <c r="BH1893" i="3"/>
  <c r="BF1893" i="3" s="1"/>
  <c r="BH1894" i="3"/>
  <c r="BH1895" i="3"/>
  <c r="BH1896" i="3"/>
  <c r="BH1897" i="3"/>
  <c r="BF1897" i="3" s="1"/>
  <c r="BH1898" i="3"/>
  <c r="BH1899" i="3"/>
  <c r="BH1900" i="3"/>
  <c r="BH1901" i="3"/>
  <c r="BF1901" i="3" s="1"/>
  <c r="BH1902" i="3"/>
  <c r="BH1903" i="3"/>
  <c r="BH1904" i="3"/>
  <c r="BH1905" i="3"/>
  <c r="BH1906" i="3"/>
  <c r="BH1907" i="3"/>
  <c r="BH1908" i="3"/>
  <c r="BH1909" i="3"/>
  <c r="BH1910" i="3"/>
  <c r="BH1911" i="3"/>
  <c r="BH1912" i="3"/>
  <c r="BH1913" i="3"/>
  <c r="BF1913" i="3" s="1"/>
  <c r="BH1914" i="3"/>
  <c r="BH1915" i="3"/>
  <c r="BH1916" i="3"/>
  <c r="BH1917" i="3"/>
  <c r="BH1918" i="3"/>
  <c r="BH1919" i="3"/>
  <c r="BH1920" i="3"/>
  <c r="BH1921" i="3"/>
  <c r="BH1922" i="3"/>
  <c r="BH1923" i="3"/>
  <c r="BH1924" i="3"/>
  <c r="BH1925" i="3"/>
  <c r="BF1925" i="3" s="1"/>
  <c r="BH1926" i="3"/>
  <c r="BH1927" i="3"/>
  <c r="BH1928" i="3"/>
  <c r="BH1929" i="3"/>
  <c r="BF1929" i="3" s="1"/>
  <c r="BH1930" i="3"/>
  <c r="BH1931" i="3"/>
  <c r="BH1932" i="3"/>
  <c r="BH1933" i="3"/>
  <c r="BF1933" i="3" s="1"/>
  <c r="BH1934" i="3"/>
  <c r="BH1935" i="3"/>
  <c r="BH1936" i="3"/>
  <c r="BH1937" i="3"/>
  <c r="BH1938" i="3"/>
  <c r="BH1939" i="3"/>
  <c r="BH1940" i="3"/>
  <c r="BH1941" i="3"/>
  <c r="BF1941" i="3" s="1"/>
  <c r="BH1942" i="3"/>
  <c r="BH1943" i="3"/>
  <c r="BH1944" i="3"/>
  <c r="BH1945" i="3"/>
  <c r="BH1946" i="3"/>
  <c r="BH1947" i="3"/>
  <c r="BH1948" i="3"/>
  <c r="BH1949" i="3"/>
  <c r="BF1949" i="3" s="1"/>
  <c r="BH1950" i="3"/>
  <c r="BH1951" i="3"/>
  <c r="BH1952" i="3"/>
  <c r="BH1953" i="3"/>
  <c r="BH1954" i="3"/>
  <c r="BH1955" i="3"/>
  <c r="BH1956" i="3"/>
  <c r="BH1957" i="3"/>
  <c r="BF1957" i="3" s="1"/>
  <c r="BH1958" i="3"/>
  <c r="BH1959" i="3"/>
  <c r="BH1960" i="3"/>
  <c r="BH1961" i="3"/>
  <c r="BF1961" i="3" s="1"/>
  <c r="BH1962" i="3"/>
  <c r="BH1963" i="3"/>
  <c r="BH1964" i="3"/>
  <c r="BH1965" i="3"/>
  <c r="BF1965" i="3" s="1"/>
  <c r="BH1966" i="3"/>
  <c r="BH1967" i="3"/>
  <c r="BH1968" i="3"/>
  <c r="BH1969" i="3"/>
  <c r="BH1970" i="3"/>
  <c r="BH1971" i="3"/>
  <c r="BH1972" i="3"/>
  <c r="BH1973" i="3"/>
  <c r="BH1974" i="3"/>
  <c r="BH1975" i="3"/>
  <c r="BH1976" i="3"/>
  <c r="BH1977" i="3"/>
  <c r="BF1977" i="3" s="1"/>
  <c r="BH1978" i="3"/>
  <c r="BH1979" i="3"/>
  <c r="BH1980" i="3"/>
  <c r="BH1981" i="3"/>
  <c r="BH1982" i="3"/>
  <c r="BH1983" i="3"/>
  <c r="BH1984" i="3"/>
  <c r="BH1985" i="3"/>
  <c r="BH1986" i="3"/>
  <c r="BH1987" i="3"/>
  <c r="BH1988" i="3"/>
  <c r="BH1989" i="3"/>
  <c r="BF1989" i="3" s="1"/>
  <c r="BH1990" i="3"/>
  <c r="BH1991" i="3"/>
  <c r="BH1992" i="3"/>
  <c r="BH1993" i="3"/>
  <c r="BF1993" i="3" s="1"/>
  <c r="BH1994" i="3"/>
  <c r="BH1995" i="3"/>
  <c r="BH1996" i="3"/>
  <c r="BH1997" i="3"/>
  <c r="BF1997" i="3" s="1"/>
  <c r="BH1998" i="3"/>
  <c r="BH1999" i="3"/>
  <c r="BH2000" i="3"/>
  <c r="BH2001" i="3"/>
  <c r="BH2002" i="3"/>
  <c r="BH2003" i="3"/>
  <c r="BH2004" i="3"/>
  <c r="BH2005" i="3"/>
  <c r="BF2005" i="3" s="1"/>
  <c r="BH2006" i="3"/>
  <c r="BH2007" i="3"/>
  <c r="BH2008" i="3"/>
  <c r="BH2009" i="3"/>
  <c r="BH2010" i="3"/>
  <c r="BH2011" i="3"/>
  <c r="BH2012" i="3"/>
  <c r="BH2013" i="3"/>
  <c r="BF2013" i="3" s="1"/>
  <c r="BH2014" i="3"/>
  <c r="BH2015" i="3"/>
  <c r="BH2016" i="3"/>
  <c r="BH2017" i="3"/>
  <c r="BH2018" i="3"/>
  <c r="BH2019" i="3"/>
  <c r="BH2020" i="3"/>
  <c r="BH2021" i="3"/>
  <c r="BF2021" i="3" s="1"/>
  <c r="BH2022" i="3"/>
  <c r="BH2023" i="3"/>
  <c r="BH2024" i="3"/>
  <c r="BH2025" i="3"/>
  <c r="BF2025" i="3" s="1"/>
  <c r="BH2026" i="3"/>
  <c r="BH2027" i="3"/>
  <c r="BH2028" i="3"/>
  <c r="BH2029" i="3"/>
  <c r="BF2029" i="3" s="1"/>
  <c r="BH2030" i="3"/>
  <c r="BH2031" i="3"/>
  <c r="BH2032" i="3"/>
  <c r="BH2033" i="3"/>
  <c r="BH2034" i="3"/>
  <c r="BH2035" i="3"/>
  <c r="BH2036" i="3"/>
  <c r="BH2037" i="3"/>
  <c r="BH2038" i="3"/>
  <c r="BH2039" i="3"/>
  <c r="BH2040" i="3"/>
  <c r="BH2041" i="3"/>
  <c r="BF2041" i="3" s="1"/>
  <c r="BH2042" i="3"/>
  <c r="BH2043" i="3"/>
  <c r="BH2044" i="3"/>
  <c r="BH2045" i="3"/>
  <c r="BH2046" i="3"/>
  <c r="BH2047" i="3"/>
  <c r="BH2048" i="3"/>
  <c r="BH2049" i="3"/>
  <c r="BH2050" i="3"/>
  <c r="BH2051" i="3"/>
  <c r="BH2052" i="3"/>
  <c r="BH2053" i="3"/>
  <c r="BF2053" i="3" s="1"/>
  <c r="BH2054" i="3"/>
  <c r="BH2055" i="3"/>
  <c r="BH2056" i="3"/>
  <c r="BH2057" i="3"/>
  <c r="BF2057" i="3" s="1"/>
  <c r="BH2058" i="3"/>
  <c r="BH2059" i="3"/>
  <c r="BH2060" i="3"/>
  <c r="BH2061" i="3"/>
  <c r="BF2061" i="3" s="1"/>
  <c r="BH2062" i="3"/>
  <c r="BH2063" i="3"/>
  <c r="BH2064" i="3"/>
  <c r="BH2065" i="3"/>
  <c r="BH2066" i="3"/>
  <c r="BH2067" i="3"/>
  <c r="BH2068" i="3"/>
  <c r="BH2069" i="3"/>
  <c r="BF2069" i="3" s="1"/>
  <c r="BH2070" i="3"/>
  <c r="BH2071" i="3"/>
  <c r="BH2072" i="3"/>
  <c r="BH2073" i="3"/>
  <c r="BH2074" i="3"/>
  <c r="BH2075" i="3"/>
  <c r="BH2076" i="3"/>
  <c r="BH2077" i="3"/>
  <c r="BF2077" i="3" s="1"/>
  <c r="BH2078" i="3"/>
  <c r="BH2079" i="3"/>
  <c r="BH2080" i="3"/>
  <c r="BH2081" i="3"/>
  <c r="BH2082" i="3"/>
  <c r="BH2083" i="3"/>
  <c r="BH2084" i="3"/>
  <c r="BH2085" i="3"/>
  <c r="BF2085" i="3" s="1"/>
  <c r="BH2086" i="3"/>
  <c r="BH2087" i="3"/>
  <c r="BH2088" i="3"/>
  <c r="BH2089" i="3"/>
  <c r="BF2089" i="3" s="1"/>
  <c r="BH2090" i="3"/>
  <c r="BH2091" i="3"/>
  <c r="BH2092" i="3"/>
  <c r="BH2093" i="3"/>
  <c r="BH2094" i="3"/>
  <c r="BH2095" i="3"/>
  <c r="BH2096" i="3"/>
  <c r="BH2097" i="3"/>
  <c r="BH2098" i="3"/>
  <c r="BH2099" i="3"/>
  <c r="BH2100" i="3"/>
  <c r="BH2101" i="3"/>
  <c r="BH2102" i="3"/>
  <c r="BH2103" i="3"/>
  <c r="BH2104" i="3"/>
  <c r="BH2105" i="3"/>
  <c r="BF2105" i="3" s="1"/>
  <c r="BH2106" i="3"/>
  <c r="BH2107" i="3"/>
  <c r="BH2108" i="3"/>
  <c r="BH2109" i="3"/>
  <c r="BH2110" i="3"/>
  <c r="BH2111" i="3"/>
  <c r="BH2112" i="3"/>
  <c r="BH2113" i="3"/>
  <c r="BH2114" i="3"/>
  <c r="BH2115" i="3"/>
  <c r="BH2116" i="3"/>
  <c r="BH2117" i="3"/>
  <c r="BF2117" i="3" s="1"/>
  <c r="BH2118" i="3"/>
  <c r="BH2119" i="3"/>
  <c r="BH2120" i="3"/>
  <c r="BH2121" i="3"/>
  <c r="BF2121" i="3" s="1"/>
  <c r="BH2122" i="3"/>
  <c r="BH2123" i="3"/>
  <c r="BH2124" i="3"/>
  <c r="BH2125" i="3"/>
  <c r="BF2125" i="3" s="1"/>
  <c r="BH2126" i="3"/>
  <c r="BH2127" i="3"/>
  <c r="BH2128" i="3"/>
  <c r="BH2129" i="3"/>
  <c r="BH2130" i="3"/>
  <c r="BH2131" i="3"/>
  <c r="BH2132" i="3"/>
  <c r="BH2133" i="3"/>
  <c r="BF2133" i="3" s="1"/>
  <c r="BH2134" i="3"/>
  <c r="BH2135" i="3"/>
  <c r="BH2136" i="3"/>
  <c r="BH2137" i="3"/>
  <c r="BH2138" i="3"/>
  <c r="BH2139" i="3"/>
  <c r="BH2140" i="3"/>
  <c r="BH2141" i="3"/>
  <c r="BF2141" i="3" s="1"/>
  <c r="BH2142" i="3"/>
  <c r="BH2143" i="3"/>
  <c r="BH2144" i="3"/>
  <c r="BH2145" i="3"/>
  <c r="BH2146" i="3"/>
  <c r="BF2146" i="3" s="1"/>
  <c r="BH2147" i="3"/>
  <c r="BH2148" i="3"/>
  <c r="BH2149" i="3"/>
  <c r="BF2149" i="3" s="1"/>
  <c r="BH2150" i="3"/>
  <c r="BH2151" i="3"/>
  <c r="BH2152" i="3"/>
  <c r="BH2153" i="3"/>
  <c r="BF2153" i="3" s="1"/>
  <c r="BH2154" i="3"/>
  <c r="BH2155" i="3"/>
  <c r="BH2156" i="3"/>
  <c r="BH2157" i="3"/>
  <c r="BF2157" i="3" s="1"/>
  <c r="BH2158" i="3"/>
  <c r="BH2159" i="3"/>
  <c r="BH2160" i="3"/>
  <c r="BH2161" i="3"/>
  <c r="BH2162" i="3"/>
  <c r="BH2163" i="3"/>
  <c r="BH2164" i="3"/>
  <c r="BH2165" i="3"/>
  <c r="BH2166" i="3"/>
  <c r="BH2167" i="3"/>
  <c r="BH2168" i="3"/>
  <c r="BH2169" i="3"/>
  <c r="BF2169" i="3" s="1"/>
  <c r="BH2170" i="3"/>
  <c r="BH2171" i="3"/>
  <c r="BH2172" i="3"/>
  <c r="BH2173" i="3"/>
  <c r="BH2174" i="3"/>
  <c r="BH2175" i="3"/>
  <c r="BH2176" i="3"/>
  <c r="BH2177" i="3"/>
  <c r="BH2178" i="3"/>
  <c r="BH2179" i="3"/>
  <c r="BH2180" i="3"/>
  <c r="BH2181" i="3"/>
  <c r="BF2181" i="3" s="1"/>
  <c r="BH2182" i="3"/>
  <c r="BH2183" i="3"/>
  <c r="BH2184" i="3"/>
  <c r="BH2185" i="3"/>
  <c r="BF2185" i="3" s="1"/>
  <c r="BH2186" i="3"/>
  <c r="BH2187" i="3"/>
  <c r="BH2188" i="3"/>
  <c r="BH2189" i="3"/>
  <c r="BF2189" i="3" s="1"/>
  <c r="BH2190" i="3"/>
  <c r="BH2191" i="3"/>
  <c r="BH2192" i="3"/>
  <c r="BH2193" i="3"/>
  <c r="BH2194" i="3"/>
  <c r="BH2195" i="3"/>
  <c r="BH2196" i="3"/>
  <c r="BH2197" i="3"/>
  <c r="BF2197" i="3" s="1"/>
  <c r="BH2198" i="3"/>
  <c r="BH2199" i="3"/>
  <c r="BH2200" i="3"/>
  <c r="BH2201" i="3"/>
  <c r="BH2202" i="3"/>
  <c r="BH2203" i="3"/>
  <c r="BH2204" i="3"/>
  <c r="BH2205" i="3"/>
  <c r="BF2205" i="3" s="1"/>
  <c r="BH2206" i="3"/>
  <c r="BH2207" i="3"/>
  <c r="BH2208" i="3"/>
  <c r="BH2209" i="3"/>
  <c r="BH2210" i="3"/>
  <c r="BH2211" i="3"/>
  <c r="BH2212" i="3"/>
  <c r="BH2213" i="3"/>
  <c r="BF2213" i="3" s="1"/>
  <c r="BH2214" i="3"/>
  <c r="BH2215" i="3"/>
  <c r="BH2216" i="3"/>
  <c r="BH2217" i="3"/>
  <c r="BF2217" i="3" s="1"/>
  <c r="BH2218" i="3"/>
  <c r="BH2219" i="3"/>
  <c r="BH2220" i="3"/>
  <c r="BH2221" i="3"/>
  <c r="BF2221" i="3" s="1"/>
  <c r="BH2222" i="3"/>
  <c r="BH2223" i="3"/>
  <c r="BH2224" i="3"/>
  <c r="BH2225" i="3"/>
  <c r="BH2226" i="3"/>
  <c r="BH2227" i="3"/>
  <c r="BH2228" i="3"/>
  <c r="BH2229" i="3"/>
  <c r="BH2230" i="3"/>
  <c r="BH2231" i="3"/>
  <c r="BH2232" i="3"/>
  <c r="BH2233" i="3"/>
  <c r="BF2233" i="3" s="1"/>
  <c r="BH2234" i="3"/>
  <c r="BH2235" i="3"/>
  <c r="BH2236" i="3"/>
  <c r="BH2237" i="3"/>
  <c r="BH2238" i="3"/>
  <c r="BH2239" i="3"/>
  <c r="BH2240" i="3"/>
  <c r="BH2241" i="3"/>
  <c r="BH2242" i="3"/>
  <c r="BH2243" i="3"/>
  <c r="BH2244" i="3"/>
  <c r="BH2245" i="3"/>
  <c r="BF2245" i="3" s="1"/>
  <c r="BH2246" i="3"/>
  <c r="BH2247" i="3"/>
  <c r="BH2248" i="3"/>
  <c r="BH2249" i="3"/>
  <c r="BF2249" i="3" s="1"/>
  <c r="BH2250" i="3"/>
  <c r="BH2251" i="3"/>
  <c r="BH2252" i="3"/>
  <c r="BH2253" i="3"/>
  <c r="BF2253" i="3" s="1"/>
  <c r="BH2254" i="3"/>
  <c r="BH2255" i="3"/>
  <c r="BH2256" i="3"/>
  <c r="BH2257" i="3"/>
  <c r="BH2258" i="3"/>
  <c r="BH2259" i="3"/>
  <c r="BH2260" i="3"/>
  <c r="BH2261" i="3"/>
  <c r="BF2261" i="3" s="1"/>
  <c r="BH2262" i="3"/>
  <c r="BH2263" i="3"/>
  <c r="BH2264" i="3"/>
  <c r="BH2265" i="3"/>
  <c r="BH2266" i="3"/>
  <c r="BH2267" i="3"/>
  <c r="BH2268" i="3"/>
  <c r="BH2269" i="3"/>
  <c r="BF2269" i="3" s="1"/>
  <c r="BH2270" i="3"/>
  <c r="BH2271" i="3"/>
  <c r="BH2272" i="3"/>
  <c r="BH2273" i="3"/>
  <c r="BH2274" i="3"/>
  <c r="BH2275" i="3"/>
  <c r="BH2276" i="3"/>
  <c r="BH2277" i="3"/>
  <c r="BF2277" i="3" s="1"/>
  <c r="BH2278" i="3"/>
  <c r="BH2279" i="3"/>
  <c r="BH2280" i="3"/>
  <c r="BH2281" i="3"/>
  <c r="BF2281" i="3" s="1"/>
  <c r="BH2282" i="3"/>
  <c r="BH2283" i="3"/>
  <c r="BH2284" i="3"/>
  <c r="BH2285" i="3"/>
  <c r="BF2285" i="3" s="1"/>
  <c r="BH2286" i="3"/>
  <c r="BH2287" i="3"/>
  <c r="BH2288" i="3"/>
  <c r="BH2289" i="3"/>
  <c r="BH2290" i="3"/>
  <c r="BH2291" i="3"/>
  <c r="BH2292" i="3"/>
  <c r="BH2293" i="3"/>
  <c r="BH2294" i="3"/>
  <c r="BH2295" i="3"/>
  <c r="BH2296" i="3"/>
  <c r="BH2297" i="3"/>
  <c r="BF2297" i="3" s="1"/>
  <c r="BH2298" i="3"/>
  <c r="BH2299" i="3"/>
  <c r="BH2300" i="3"/>
  <c r="BH2301" i="3"/>
  <c r="BH2302" i="3"/>
  <c r="BH2303" i="3"/>
  <c r="BH2304" i="3"/>
  <c r="BH2305" i="3"/>
  <c r="BH2306" i="3"/>
  <c r="BH2307" i="3"/>
  <c r="BH2308" i="3"/>
  <c r="BH2309" i="3"/>
  <c r="BF2309" i="3" s="1"/>
  <c r="BH2310" i="3"/>
  <c r="BH2311" i="3"/>
  <c r="BH2312" i="3"/>
  <c r="BH2313" i="3"/>
  <c r="BF2313" i="3" s="1"/>
  <c r="BH2314" i="3"/>
  <c r="BH2315" i="3"/>
  <c r="BH2316" i="3"/>
  <c r="BH2317" i="3"/>
  <c r="BF2317" i="3" s="1"/>
  <c r="BH2318" i="3"/>
  <c r="BH2319" i="3"/>
  <c r="BH2320" i="3"/>
  <c r="BH2321" i="3"/>
  <c r="BH2322" i="3"/>
  <c r="BH2323" i="3"/>
  <c r="BH2324" i="3"/>
  <c r="BH2325" i="3"/>
  <c r="BF2325" i="3" s="1"/>
  <c r="BH2326" i="3"/>
  <c r="BH2327" i="3"/>
  <c r="BH2328" i="3"/>
  <c r="BH2329" i="3"/>
  <c r="BH2330" i="3"/>
  <c r="BH2331" i="3"/>
  <c r="BH2332" i="3"/>
  <c r="BH2333" i="3"/>
  <c r="BF2333" i="3" s="1"/>
  <c r="BH2334" i="3"/>
  <c r="BH2335" i="3"/>
  <c r="BH2336" i="3"/>
  <c r="BH2337" i="3"/>
  <c r="BH2338" i="3"/>
  <c r="BH2339" i="3"/>
  <c r="BH2340" i="3"/>
  <c r="BH2341" i="3"/>
  <c r="BF2341" i="3" s="1"/>
  <c r="BH2342" i="3"/>
  <c r="BH2343" i="3"/>
  <c r="BH2344" i="3"/>
  <c r="BH2345" i="3"/>
  <c r="BF2345" i="3" s="1"/>
  <c r="BH2346" i="3"/>
  <c r="BH2347" i="3"/>
  <c r="BH2348" i="3"/>
  <c r="BH2349" i="3"/>
  <c r="BF2349" i="3" s="1"/>
  <c r="BH2350" i="3"/>
  <c r="BH2351" i="3"/>
  <c r="BH2352" i="3"/>
  <c r="BH2353" i="3"/>
  <c r="BH2354" i="3"/>
  <c r="BH2355" i="3"/>
  <c r="BH2356" i="3"/>
  <c r="BH2357" i="3"/>
  <c r="BF2357" i="3" s="1"/>
  <c r="BH2358" i="3"/>
  <c r="BH2359" i="3"/>
  <c r="BH2360" i="3"/>
  <c r="BH2361" i="3"/>
  <c r="BF2361" i="3" s="1"/>
  <c r="BH2362" i="3"/>
  <c r="BH2363" i="3"/>
  <c r="BH2364" i="3"/>
  <c r="BH2365" i="3"/>
  <c r="BF2365" i="3" s="1"/>
  <c r="BH2366" i="3"/>
  <c r="BH2367" i="3"/>
  <c r="BH2368" i="3"/>
  <c r="BH2369" i="3"/>
  <c r="BH2370" i="3"/>
  <c r="BH2371" i="3"/>
  <c r="BH2372" i="3"/>
  <c r="BH2373" i="3"/>
  <c r="BF2373" i="3" s="1"/>
  <c r="BH2374" i="3"/>
  <c r="BH2375" i="3"/>
  <c r="BH2376" i="3"/>
  <c r="BH2377" i="3"/>
  <c r="BF2377" i="3" s="1"/>
  <c r="BH2378" i="3"/>
  <c r="BH2379" i="3"/>
  <c r="BH2380" i="3"/>
  <c r="BH2381" i="3"/>
  <c r="BF2381" i="3" s="1"/>
  <c r="BH2382" i="3"/>
  <c r="BH2383" i="3"/>
  <c r="BH2384" i="3"/>
  <c r="BH2385" i="3"/>
  <c r="BH2386" i="3"/>
  <c r="BH2387" i="3"/>
  <c r="BH2388" i="3"/>
  <c r="BH2389" i="3"/>
  <c r="BF2389" i="3" s="1"/>
  <c r="BH2390" i="3"/>
  <c r="BH2391" i="3"/>
  <c r="BH2392" i="3"/>
  <c r="BH2393" i="3"/>
  <c r="BF2393" i="3" s="1"/>
  <c r="BH2394" i="3"/>
  <c r="BH2395" i="3"/>
  <c r="BH2396" i="3"/>
  <c r="BH2397" i="3"/>
  <c r="BF2397" i="3" s="1"/>
  <c r="BH2398" i="3"/>
  <c r="BH2399" i="3"/>
  <c r="BH2400" i="3"/>
  <c r="BH2401" i="3"/>
  <c r="BH2402" i="3"/>
  <c r="BH2403" i="3"/>
  <c r="BH2404" i="3"/>
  <c r="BH2405" i="3"/>
  <c r="BF2405" i="3" s="1"/>
  <c r="BH2406" i="3"/>
  <c r="BH2407" i="3"/>
  <c r="BH2408" i="3"/>
  <c r="BH2409" i="3"/>
  <c r="BF2409" i="3" s="1"/>
  <c r="BH2410" i="3"/>
  <c r="BH2411" i="3"/>
  <c r="BH2412" i="3"/>
  <c r="BH2413" i="3"/>
  <c r="BF2413" i="3" s="1"/>
  <c r="BH2414" i="3"/>
  <c r="BH2415" i="3"/>
  <c r="BH2416" i="3"/>
  <c r="BH2417" i="3"/>
  <c r="BH2418" i="3"/>
  <c r="BH2419" i="3"/>
  <c r="BH2420" i="3"/>
  <c r="BH2421" i="3"/>
  <c r="BF2421" i="3" s="1"/>
  <c r="BH2422" i="3"/>
  <c r="BH2423" i="3"/>
  <c r="BH2424" i="3"/>
  <c r="BH2425" i="3"/>
  <c r="BF2425" i="3" s="1"/>
  <c r="BH2426" i="3"/>
  <c r="BH2427" i="3"/>
  <c r="BH2428" i="3"/>
  <c r="BH2429" i="3"/>
  <c r="BF2429" i="3" s="1"/>
  <c r="BH2430" i="3"/>
  <c r="BH2431" i="3"/>
  <c r="BH2432" i="3"/>
  <c r="BH2433" i="3"/>
  <c r="BH2434" i="3"/>
  <c r="BH2435" i="3"/>
  <c r="BH2436" i="3"/>
  <c r="BH2437" i="3"/>
  <c r="BF2437" i="3" s="1"/>
  <c r="BH2438" i="3"/>
  <c r="BH2439" i="3"/>
  <c r="BH2440" i="3"/>
  <c r="BH2441" i="3"/>
  <c r="BF2441" i="3" s="1"/>
  <c r="BH2442" i="3"/>
  <c r="BH2443" i="3"/>
  <c r="BH2444" i="3"/>
  <c r="BH2445" i="3"/>
  <c r="BF2445" i="3" s="1"/>
  <c r="BH2446" i="3"/>
  <c r="BH2447" i="3"/>
  <c r="BH2448" i="3"/>
  <c r="BH2449" i="3"/>
  <c r="BH2450" i="3"/>
  <c r="BH2451" i="3"/>
  <c r="BH2452" i="3"/>
  <c r="BH2453" i="3"/>
  <c r="BF2453" i="3" s="1"/>
  <c r="BH2454" i="3"/>
  <c r="BH2455" i="3"/>
  <c r="BH2456" i="3"/>
  <c r="BH2457" i="3"/>
  <c r="BF2457" i="3" s="1"/>
  <c r="BH2458" i="3"/>
  <c r="BH2459" i="3"/>
  <c r="BH2460" i="3"/>
  <c r="BH2461" i="3"/>
  <c r="BF2461" i="3" s="1"/>
  <c r="BH2462" i="3"/>
  <c r="BH2463" i="3"/>
  <c r="BH2464" i="3"/>
  <c r="BH2465" i="3"/>
  <c r="BH2466" i="3"/>
  <c r="BH2467" i="3"/>
  <c r="BH2468" i="3"/>
  <c r="BH2469" i="3"/>
  <c r="BF2469" i="3" s="1"/>
  <c r="BH2470" i="3"/>
  <c r="BH2471" i="3"/>
  <c r="BH2472" i="3"/>
  <c r="BH2473" i="3"/>
  <c r="BF2473" i="3" s="1"/>
  <c r="BH2474" i="3"/>
  <c r="BH2475" i="3"/>
  <c r="BH2476" i="3"/>
  <c r="BH2477" i="3"/>
  <c r="BF2477" i="3" s="1"/>
  <c r="BH2478" i="3"/>
  <c r="BH2479" i="3"/>
  <c r="BH2480" i="3"/>
  <c r="BH2481" i="3"/>
  <c r="BH2482" i="3"/>
  <c r="BH2483" i="3"/>
  <c r="BH2484" i="3"/>
  <c r="BH2485" i="3"/>
  <c r="BF2485" i="3" s="1"/>
  <c r="BH2486" i="3"/>
  <c r="BH2487" i="3"/>
  <c r="BH2488" i="3"/>
  <c r="BH2489" i="3"/>
  <c r="BF2489" i="3" s="1"/>
  <c r="BH2490" i="3"/>
  <c r="BH2491" i="3"/>
  <c r="BH2492" i="3"/>
  <c r="BH2493" i="3"/>
  <c r="BF2493" i="3" s="1"/>
  <c r="BH2494" i="3"/>
  <c r="BH2495" i="3"/>
  <c r="BH2496" i="3"/>
  <c r="BH2497" i="3"/>
  <c r="BH2498" i="3"/>
  <c r="BH2499" i="3"/>
  <c r="BH2500" i="3"/>
  <c r="BH2501" i="3"/>
  <c r="BF2501" i="3" s="1"/>
  <c r="BH2502" i="3"/>
  <c r="BH2503" i="3"/>
  <c r="BH2504" i="3"/>
  <c r="BH2505" i="3"/>
  <c r="BF2505" i="3" s="1"/>
  <c r="BH2506" i="3"/>
  <c r="BH2507" i="3"/>
  <c r="BH2508" i="3"/>
  <c r="BH2509" i="3"/>
  <c r="BF2509" i="3" s="1"/>
  <c r="BH2510" i="3"/>
  <c r="BH2511" i="3"/>
  <c r="BH2512" i="3"/>
  <c r="BH2513" i="3"/>
  <c r="BH2514" i="3"/>
  <c r="BH2515" i="3"/>
  <c r="BH2516" i="3"/>
  <c r="BH2517" i="3"/>
  <c r="BF2517" i="3" s="1"/>
  <c r="BH2518" i="3"/>
  <c r="BH2519" i="3"/>
  <c r="BH2520" i="3"/>
  <c r="BH2521" i="3"/>
  <c r="BF2521" i="3" s="1"/>
  <c r="BH2522" i="3"/>
  <c r="BH2523" i="3"/>
  <c r="BH2524" i="3"/>
  <c r="BH2525" i="3"/>
  <c r="BF2525" i="3" s="1"/>
  <c r="BH2526" i="3"/>
  <c r="BH2527" i="3"/>
  <c r="BH2528" i="3"/>
  <c r="BH2529" i="3"/>
  <c r="BH2530" i="3"/>
  <c r="BH2531" i="3"/>
  <c r="BH2532" i="3"/>
  <c r="BH2533" i="3"/>
  <c r="BF2533" i="3" s="1"/>
  <c r="BH2534" i="3"/>
  <c r="BH2535" i="3"/>
  <c r="BH2536" i="3"/>
  <c r="BH2537" i="3"/>
  <c r="BF2537" i="3" s="1"/>
  <c r="BH2538" i="3"/>
  <c r="BH2539" i="3"/>
  <c r="BH2540" i="3"/>
  <c r="BH2541" i="3"/>
  <c r="BF2541" i="3" s="1"/>
  <c r="BH2542" i="3"/>
  <c r="BH2543" i="3"/>
  <c r="BH2544" i="3"/>
  <c r="BH2545" i="3"/>
  <c r="BH2546" i="3"/>
  <c r="BH2547" i="3"/>
  <c r="BH2548" i="3"/>
  <c r="BH2549" i="3"/>
  <c r="BF2549" i="3" s="1"/>
  <c r="BH2550" i="3"/>
  <c r="BH2551" i="3"/>
  <c r="BH2552" i="3"/>
  <c r="BH2553" i="3"/>
  <c r="BF2553" i="3" s="1"/>
  <c r="BH2554" i="3"/>
  <c r="BH2555" i="3"/>
  <c r="BH2556" i="3"/>
  <c r="BH2557" i="3"/>
  <c r="BF2557" i="3" s="1"/>
  <c r="BH2558" i="3"/>
  <c r="BH2559" i="3"/>
  <c r="BH2560" i="3"/>
  <c r="BH2561" i="3"/>
  <c r="BH2562" i="3"/>
  <c r="BH2563" i="3"/>
  <c r="BH2564" i="3"/>
  <c r="BH2565" i="3"/>
  <c r="BF2565" i="3" s="1"/>
  <c r="BH2566" i="3"/>
  <c r="BH2567" i="3"/>
  <c r="BH2568" i="3"/>
  <c r="BH2569" i="3"/>
  <c r="BF2569" i="3" s="1"/>
  <c r="BH2570" i="3"/>
  <c r="BH2571" i="3"/>
  <c r="BH2572" i="3"/>
  <c r="BH2573" i="3"/>
  <c r="BF2573" i="3" s="1"/>
  <c r="BH2574" i="3"/>
  <c r="BH2575" i="3"/>
  <c r="BH2576" i="3"/>
  <c r="BH2577" i="3"/>
  <c r="BH2578" i="3"/>
  <c r="BH2579" i="3"/>
  <c r="BH2580" i="3"/>
  <c r="BH2581" i="3"/>
  <c r="BF2581" i="3" s="1"/>
  <c r="BH2582" i="3"/>
  <c r="BH2583" i="3"/>
  <c r="BH2584" i="3"/>
  <c r="BH2585" i="3"/>
  <c r="BF2585" i="3" s="1"/>
  <c r="BH2586" i="3"/>
  <c r="BH2587" i="3"/>
  <c r="BH2588" i="3"/>
  <c r="BH2589" i="3"/>
  <c r="BF2589" i="3" s="1"/>
  <c r="BH2590" i="3"/>
  <c r="BH2591" i="3"/>
  <c r="BH2592" i="3"/>
  <c r="BH2593" i="3"/>
  <c r="BH2594" i="3"/>
  <c r="BH2595" i="3"/>
  <c r="BH2596" i="3"/>
  <c r="BH2597" i="3"/>
  <c r="BF2597" i="3" s="1"/>
  <c r="BH2598" i="3"/>
  <c r="BH2599" i="3"/>
  <c r="BH2600" i="3"/>
  <c r="BH2601" i="3"/>
  <c r="BF2601" i="3" s="1"/>
  <c r="BH2602" i="3"/>
  <c r="BH2603" i="3"/>
  <c r="BH2604" i="3"/>
  <c r="BH2605" i="3"/>
  <c r="BF2605" i="3" s="1"/>
  <c r="BH2606" i="3"/>
  <c r="BH2607" i="3"/>
  <c r="BH2608" i="3"/>
  <c r="BH2609" i="3"/>
  <c r="BH2610" i="3"/>
  <c r="BH2611" i="3"/>
  <c r="BH2612" i="3"/>
  <c r="BH2613" i="3"/>
  <c r="BF2613" i="3" s="1"/>
  <c r="BH2614" i="3"/>
  <c r="BH2615" i="3"/>
  <c r="BH2616" i="3"/>
  <c r="BH2617" i="3"/>
  <c r="BF2617" i="3" s="1"/>
  <c r="BH2618" i="3"/>
  <c r="BH2619" i="3"/>
  <c r="BH2620" i="3"/>
  <c r="BH2621" i="3"/>
  <c r="BF2621" i="3" s="1"/>
  <c r="BH2622" i="3"/>
  <c r="BH2623" i="3"/>
  <c r="BH2624" i="3"/>
  <c r="BH2625" i="3"/>
  <c r="BH2626" i="3"/>
  <c r="BH2627" i="3"/>
  <c r="BH2628" i="3"/>
  <c r="BH2629" i="3"/>
  <c r="BF2629" i="3" s="1"/>
  <c r="BH2630" i="3"/>
  <c r="BH2631" i="3"/>
  <c r="BH2632" i="3"/>
  <c r="BH2633" i="3"/>
  <c r="BF2633" i="3" s="1"/>
  <c r="BH2634" i="3"/>
  <c r="BH2635" i="3"/>
  <c r="BH2636" i="3"/>
  <c r="BH2637" i="3"/>
  <c r="BF2637" i="3" s="1"/>
  <c r="BH2638" i="3"/>
  <c r="BH2639" i="3"/>
  <c r="BH2640" i="3"/>
  <c r="BH2641" i="3"/>
  <c r="BH2642" i="3"/>
  <c r="BH2643" i="3"/>
  <c r="BH2644" i="3"/>
  <c r="BH2645" i="3"/>
  <c r="BF2645" i="3" s="1"/>
  <c r="BH2646" i="3"/>
  <c r="BH2647" i="3"/>
  <c r="BH2648" i="3"/>
  <c r="BH2649" i="3"/>
  <c r="BF2649" i="3" s="1"/>
  <c r="BH2650" i="3"/>
  <c r="BH2651" i="3"/>
  <c r="BH2652" i="3"/>
  <c r="BH2653" i="3"/>
  <c r="BF2653" i="3" s="1"/>
  <c r="BH2654" i="3"/>
  <c r="BH2655" i="3"/>
  <c r="BH2656" i="3"/>
  <c r="BH2657" i="3"/>
  <c r="BH2658" i="3"/>
  <c r="BH2659" i="3"/>
  <c r="BH2660" i="3"/>
  <c r="BH2661" i="3"/>
  <c r="BF2661" i="3" s="1"/>
  <c r="BH2662" i="3"/>
  <c r="BH2663" i="3"/>
  <c r="BH2664" i="3"/>
  <c r="BH2665" i="3"/>
  <c r="BF2665" i="3" s="1"/>
  <c r="BH2666" i="3"/>
  <c r="BH2667" i="3"/>
  <c r="BH2668" i="3"/>
  <c r="BH2669" i="3"/>
  <c r="BF2669" i="3" s="1"/>
  <c r="BH2670" i="3"/>
  <c r="BH2671" i="3"/>
  <c r="BH2672" i="3"/>
  <c r="BH2673" i="3"/>
  <c r="BH2674" i="3"/>
  <c r="BH2675" i="3"/>
  <c r="BH2676" i="3"/>
  <c r="BH2677" i="3"/>
  <c r="BF2677" i="3" s="1"/>
  <c r="BH2678" i="3"/>
  <c r="BH2679" i="3"/>
  <c r="BH2680" i="3"/>
  <c r="BH2681" i="3"/>
  <c r="BF2681" i="3" s="1"/>
  <c r="BH2682" i="3"/>
  <c r="BH2683" i="3"/>
  <c r="BH2684" i="3"/>
  <c r="BH2685" i="3"/>
  <c r="BF2685" i="3" s="1"/>
  <c r="BH2686" i="3"/>
  <c r="BH2687" i="3"/>
  <c r="BH2688" i="3"/>
  <c r="BH2689" i="3"/>
  <c r="BH2690" i="3"/>
  <c r="BH2691" i="3"/>
  <c r="BH2692" i="3"/>
  <c r="BH2693" i="3"/>
  <c r="BF2693" i="3" s="1"/>
  <c r="BH2694" i="3"/>
  <c r="BH2695" i="3"/>
  <c r="BH2696" i="3"/>
  <c r="BH2697" i="3"/>
  <c r="BF2697" i="3" s="1"/>
  <c r="BH2698" i="3"/>
  <c r="BH2699" i="3"/>
  <c r="BH2700" i="3"/>
  <c r="BH2701" i="3"/>
  <c r="BF2701" i="3" s="1"/>
  <c r="BH2702" i="3"/>
  <c r="BH2703" i="3"/>
  <c r="BH2704" i="3"/>
  <c r="BH2705" i="3"/>
  <c r="BH2706" i="3"/>
  <c r="BH2707" i="3"/>
  <c r="BH2708" i="3"/>
  <c r="BH2709" i="3"/>
  <c r="BF2709" i="3" s="1"/>
  <c r="BH2710" i="3"/>
  <c r="BH2711" i="3"/>
  <c r="BH2712" i="3"/>
  <c r="BH2713" i="3"/>
  <c r="BF2713" i="3" s="1"/>
  <c r="BH2714" i="3"/>
  <c r="BH2715" i="3"/>
  <c r="BH2716" i="3"/>
  <c r="BH2717" i="3"/>
  <c r="BF2717" i="3" s="1"/>
  <c r="BH2718" i="3"/>
  <c r="BH2719" i="3"/>
  <c r="BH2720" i="3"/>
  <c r="BH2721" i="3"/>
  <c r="BH2722" i="3"/>
  <c r="BH2723" i="3"/>
  <c r="BH2724" i="3"/>
  <c r="BH2725" i="3"/>
  <c r="BF2725" i="3" s="1"/>
  <c r="BH2726" i="3"/>
  <c r="BH2727" i="3"/>
  <c r="BH2728" i="3"/>
  <c r="BH2729" i="3"/>
  <c r="BF2729" i="3" s="1"/>
  <c r="BH2730" i="3"/>
  <c r="BH2731" i="3"/>
  <c r="BH2732" i="3"/>
  <c r="BH2733" i="3"/>
  <c r="BF2733" i="3" s="1"/>
  <c r="BH2734" i="3"/>
  <c r="BH2735" i="3"/>
  <c r="BH2736" i="3"/>
  <c r="BH2737" i="3"/>
  <c r="BH2738" i="3"/>
  <c r="BH2739" i="3"/>
  <c r="BH2740" i="3"/>
  <c r="BH2741" i="3"/>
  <c r="BF2741" i="3" s="1"/>
  <c r="BH2742" i="3"/>
  <c r="BH2743" i="3"/>
  <c r="BH2744" i="3"/>
  <c r="BH2745" i="3"/>
  <c r="BF2745" i="3" s="1"/>
  <c r="BH2746" i="3"/>
  <c r="BH2747" i="3"/>
  <c r="BH2748" i="3"/>
  <c r="BH2749" i="3"/>
  <c r="BF2749" i="3" s="1"/>
  <c r="BH2750" i="3"/>
  <c r="BH2751" i="3"/>
  <c r="BH2752" i="3"/>
  <c r="BH2753" i="3"/>
  <c r="BH2754" i="3"/>
  <c r="BH2755" i="3"/>
  <c r="BH2756" i="3"/>
  <c r="BH2757" i="3"/>
  <c r="BF2757" i="3" s="1"/>
  <c r="BH2758" i="3"/>
  <c r="BH2759" i="3"/>
  <c r="BH2760" i="3"/>
  <c r="BH2761" i="3"/>
  <c r="BF2761" i="3" s="1"/>
  <c r="BH2762" i="3"/>
  <c r="BH2763" i="3"/>
  <c r="BH2764" i="3"/>
  <c r="BH2765" i="3"/>
  <c r="BF2765" i="3" s="1"/>
  <c r="BH2766" i="3"/>
  <c r="BH2767" i="3"/>
  <c r="BH2768" i="3"/>
  <c r="BH2769" i="3"/>
  <c r="BH2770" i="3"/>
  <c r="BH2771" i="3"/>
  <c r="BH2772" i="3"/>
  <c r="BH2773" i="3"/>
  <c r="BH2774" i="3"/>
  <c r="BH2775" i="3"/>
  <c r="BH2776" i="3"/>
  <c r="BH2777" i="3"/>
  <c r="BF2777" i="3" s="1"/>
  <c r="BH2778" i="3"/>
  <c r="BH2779" i="3"/>
  <c r="BH2780" i="3"/>
  <c r="BH2781" i="3"/>
  <c r="BF2781" i="3" s="1"/>
  <c r="BH2782" i="3"/>
  <c r="BH2783" i="3"/>
  <c r="BH2784" i="3"/>
  <c r="BH2785" i="3"/>
  <c r="BH2786" i="3"/>
  <c r="BH2787" i="3"/>
  <c r="BH2788" i="3"/>
  <c r="BH2789" i="3"/>
  <c r="BF2789" i="3" s="1"/>
  <c r="BH2790" i="3"/>
  <c r="BH2791" i="3"/>
  <c r="BH2792" i="3"/>
  <c r="BH2793" i="3"/>
  <c r="BF2793" i="3" s="1"/>
  <c r="BH2794" i="3"/>
  <c r="BH2795" i="3"/>
  <c r="BH2796" i="3"/>
  <c r="BH2797" i="3"/>
  <c r="BF2797" i="3" s="1"/>
  <c r="BH2798" i="3"/>
  <c r="BH2799" i="3"/>
  <c r="BH2800" i="3"/>
  <c r="BH2801" i="3"/>
  <c r="BH2802" i="3"/>
  <c r="BH2803" i="3"/>
  <c r="BH2804" i="3"/>
  <c r="BH2805" i="3"/>
  <c r="BF2805" i="3" s="1"/>
  <c r="BH2806" i="3"/>
  <c r="BH2807" i="3"/>
  <c r="BH2808" i="3"/>
  <c r="BH2809" i="3"/>
  <c r="BF2809" i="3" s="1"/>
  <c r="BH2810" i="3"/>
  <c r="BH2811" i="3"/>
  <c r="BH2812" i="3"/>
  <c r="BH2813" i="3"/>
  <c r="BF2813" i="3" s="1"/>
  <c r="BH2814" i="3"/>
  <c r="BH2815" i="3"/>
  <c r="BH2816" i="3"/>
  <c r="BH2817" i="3"/>
  <c r="BH2818" i="3"/>
  <c r="BH2819" i="3"/>
  <c r="BH2820" i="3"/>
  <c r="BH2821" i="3"/>
  <c r="BF2821" i="3" s="1"/>
  <c r="BH2822" i="3"/>
  <c r="BH2823" i="3"/>
  <c r="BH2824" i="3"/>
  <c r="BH2825" i="3"/>
  <c r="BF2825" i="3" s="1"/>
  <c r="BH2826" i="3"/>
  <c r="BH2827" i="3"/>
  <c r="BH2828" i="3"/>
  <c r="BH2829" i="3"/>
  <c r="BF2829" i="3" s="1"/>
  <c r="BH2830" i="3"/>
  <c r="BH2831" i="3"/>
  <c r="BH2832" i="3"/>
  <c r="BH2833" i="3"/>
  <c r="BH2834" i="3"/>
  <c r="BH2835" i="3"/>
  <c r="BH2836" i="3"/>
  <c r="BH2837" i="3"/>
  <c r="BF2837" i="3" s="1"/>
  <c r="BH2838" i="3"/>
  <c r="BH2839" i="3"/>
  <c r="BH2840" i="3"/>
  <c r="BH2841" i="3"/>
  <c r="BF2841" i="3" s="1"/>
  <c r="BH2842" i="3"/>
  <c r="BH2843" i="3"/>
  <c r="BH2844" i="3"/>
  <c r="BH2845" i="3"/>
  <c r="BF2845" i="3" s="1"/>
  <c r="BH2846" i="3"/>
  <c r="BH2847" i="3"/>
  <c r="BH2848" i="3"/>
  <c r="BH2849" i="3"/>
  <c r="BH2850" i="3"/>
  <c r="BH2851" i="3"/>
  <c r="BH2852" i="3"/>
  <c r="BH2853" i="3"/>
  <c r="BF2853" i="3" s="1"/>
  <c r="BH2854" i="3"/>
  <c r="BH2855" i="3"/>
  <c r="BH2856" i="3"/>
  <c r="BH2857" i="3"/>
  <c r="BF2857" i="3" s="1"/>
  <c r="BH2858" i="3"/>
  <c r="BH2859" i="3"/>
  <c r="BH2860" i="3"/>
  <c r="BH2861" i="3"/>
  <c r="BF2861" i="3" s="1"/>
  <c r="BH2862" i="3"/>
  <c r="BH2863" i="3"/>
  <c r="BH2864" i="3"/>
  <c r="BH2865" i="3"/>
  <c r="BH2866" i="3"/>
  <c r="BH2867" i="3"/>
  <c r="BH2868" i="3"/>
  <c r="BH2869" i="3"/>
  <c r="BF2869" i="3" s="1"/>
  <c r="BH2870" i="3"/>
  <c r="BH2871" i="3"/>
  <c r="BH2872" i="3"/>
  <c r="BH2873" i="3"/>
  <c r="BF2873" i="3" s="1"/>
  <c r="BH2874" i="3"/>
  <c r="BH2875" i="3"/>
  <c r="BH2876" i="3"/>
  <c r="BH2877" i="3"/>
  <c r="BF2877" i="3" s="1"/>
  <c r="BH2878" i="3"/>
  <c r="BH2879" i="3"/>
  <c r="BH2880" i="3"/>
  <c r="BH2881" i="3"/>
  <c r="BH2882" i="3"/>
  <c r="BH2883" i="3"/>
  <c r="BH2884" i="3"/>
  <c r="BH2885" i="3"/>
  <c r="BF2885" i="3" s="1"/>
  <c r="BH2886" i="3"/>
  <c r="BH2887" i="3"/>
  <c r="BH2888" i="3"/>
  <c r="BH2889" i="3"/>
  <c r="BF2889" i="3" s="1"/>
  <c r="BH2890" i="3"/>
  <c r="BH2891" i="3"/>
  <c r="BH2892" i="3"/>
  <c r="BH2893" i="3"/>
  <c r="BF2893" i="3" s="1"/>
  <c r="BH2894" i="3"/>
  <c r="BH2895" i="3"/>
  <c r="BH2896" i="3"/>
  <c r="BH2897" i="3"/>
  <c r="BH2898" i="3"/>
  <c r="BH2899" i="3"/>
  <c r="BH2900" i="3"/>
  <c r="BH2901" i="3"/>
  <c r="BF2901" i="3" s="1"/>
  <c r="BH2902" i="3"/>
  <c r="BH2903" i="3"/>
  <c r="BH2904" i="3"/>
  <c r="BH2905" i="3"/>
  <c r="BF2905" i="3" s="1"/>
  <c r="BH2906" i="3"/>
  <c r="BH2907" i="3"/>
  <c r="BH2908" i="3"/>
  <c r="BH2909" i="3"/>
  <c r="BF2909" i="3" s="1"/>
  <c r="BH2910" i="3"/>
  <c r="BH2911" i="3"/>
  <c r="BH2912" i="3"/>
  <c r="BH2913" i="3"/>
  <c r="BH2914" i="3"/>
  <c r="BH2915" i="3"/>
  <c r="BH2916" i="3"/>
  <c r="BH2917" i="3"/>
  <c r="BF2917" i="3" s="1"/>
  <c r="BH2918" i="3"/>
  <c r="BH2919" i="3"/>
  <c r="BH2920" i="3"/>
  <c r="BH2921" i="3"/>
  <c r="BF2921" i="3" s="1"/>
  <c r="BH2922" i="3"/>
  <c r="BH2923" i="3"/>
  <c r="BH2924" i="3"/>
  <c r="BH2925" i="3"/>
  <c r="BF2925" i="3" s="1"/>
  <c r="BH2926" i="3"/>
  <c r="BH2927" i="3"/>
  <c r="BH2928" i="3"/>
  <c r="BH2929" i="3"/>
  <c r="BH2930" i="3"/>
  <c r="BF2930" i="3" s="1"/>
  <c r="BH2931" i="3"/>
  <c r="BH2932" i="3"/>
  <c r="BH2933" i="3"/>
  <c r="BF2933" i="3" s="1"/>
  <c r="BH2934" i="3"/>
  <c r="BH2935" i="3"/>
  <c r="BH2936" i="3"/>
  <c r="BH2937" i="3"/>
  <c r="BF2937" i="3" s="1"/>
  <c r="BH2938" i="3"/>
  <c r="BH2939" i="3"/>
  <c r="BH2940" i="3"/>
  <c r="BH2941" i="3"/>
  <c r="BF2941" i="3" s="1"/>
  <c r="BH2942" i="3"/>
  <c r="BH2943" i="3"/>
  <c r="BH2944" i="3"/>
  <c r="BH2945" i="3"/>
  <c r="BH2946" i="3"/>
  <c r="BH2947" i="3"/>
  <c r="BH2948" i="3"/>
  <c r="BH2949" i="3"/>
  <c r="BF2949" i="3" s="1"/>
  <c r="BH2950" i="3"/>
  <c r="BH2951" i="3"/>
  <c r="BH2952" i="3"/>
  <c r="BH2953" i="3"/>
  <c r="BF2953" i="3" s="1"/>
  <c r="BH2954" i="3"/>
  <c r="BH2955" i="3"/>
  <c r="BH2956" i="3"/>
  <c r="BH2957" i="3"/>
  <c r="BF2957" i="3" s="1"/>
  <c r="BH2958" i="3"/>
  <c r="BH2959" i="3"/>
  <c r="BH2960" i="3"/>
  <c r="BH2961" i="3"/>
  <c r="BH2962" i="3"/>
  <c r="BH2963" i="3"/>
  <c r="BH2964" i="3"/>
  <c r="BH2965" i="3"/>
  <c r="BF2965" i="3" s="1"/>
  <c r="BH2966" i="3"/>
  <c r="BH2967" i="3"/>
  <c r="BH2968" i="3"/>
  <c r="BH2969" i="3"/>
  <c r="BF2969" i="3" s="1"/>
  <c r="BH2970" i="3"/>
  <c r="BH2971" i="3"/>
  <c r="BH2972" i="3"/>
  <c r="BH2973" i="3"/>
  <c r="BF2973" i="3" s="1"/>
  <c r="BH2974" i="3"/>
  <c r="BH2975" i="3"/>
  <c r="BH2976" i="3"/>
  <c r="BH2977" i="3"/>
  <c r="BH2978" i="3"/>
  <c r="BH2979" i="3"/>
  <c r="BH2980" i="3"/>
  <c r="BH2981" i="3"/>
  <c r="BF2981" i="3" s="1"/>
  <c r="BH2982" i="3"/>
  <c r="BH2983" i="3"/>
  <c r="BH2984" i="3"/>
  <c r="BH2985" i="3"/>
  <c r="BF2985" i="3" s="1"/>
  <c r="BH2986" i="3"/>
  <c r="BH2987" i="3"/>
  <c r="BH2988" i="3"/>
  <c r="BH2989" i="3"/>
  <c r="BF2989" i="3" s="1"/>
  <c r="BH2990" i="3"/>
  <c r="BH2991" i="3"/>
  <c r="BH2992" i="3"/>
  <c r="BH2993" i="3"/>
  <c r="BH2994" i="3"/>
  <c r="BH2995" i="3"/>
  <c r="BH2996" i="3"/>
  <c r="BH2997" i="3"/>
  <c r="BF2997" i="3" s="1"/>
  <c r="BH2998" i="3"/>
  <c r="BH2999" i="3"/>
  <c r="BH3000" i="3"/>
  <c r="BH3001" i="3"/>
  <c r="BF3001" i="3" s="1"/>
  <c r="BH3002" i="3"/>
  <c r="BH3003" i="3"/>
  <c r="BH3004" i="3"/>
  <c r="BH3005" i="3"/>
  <c r="BF3005" i="3" s="1"/>
  <c r="BH3006" i="3"/>
  <c r="BH3007" i="3"/>
  <c r="BH3008" i="3"/>
  <c r="BH3009" i="3"/>
  <c r="BH3010" i="3"/>
  <c r="BH3011" i="3"/>
  <c r="BH3012" i="3"/>
  <c r="BH3013" i="3"/>
  <c r="BF3013" i="3" s="1"/>
  <c r="BH3014" i="3"/>
  <c r="BH3015" i="3"/>
  <c r="BH3016" i="3"/>
  <c r="BH3017" i="3"/>
  <c r="BF3017" i="3" s="1"/>
  <c r="BH3018" i="3"/>
  <c r="BH3019" i="3"/>
  <c r="BH3020" i="3"/>
  <c r="BH3021" i="3"/>
  <c r="BF3021" i="3" s="1"/>
  <c r="BH3022" i="3"/>
  <c r="BH3023" i="3"/>
  <c r="BH3024" i="3"/>
  <c r="BH3025" i="3"/>
  <c r="BH3026" i="3"/>
  <c r="BH3027" i="3"/>
  <c r="BH3028" i="3"/>
  <c r="BH3029" i="3"/>
  <c r="BH3030" i="3"/>
  <c r="BH3031" i="3"/>
  <c r="BH3032" i="3"/>
  <c r="BH3033" i="3"/>
  <c r="BF3033" i="3" s="1"/>
  <c r="BH3034" i="3"/>
  <c r="BH3035" i="3"/>
  <c r="BH3036" i="3"/>
  <c r="BH3037" i="3"/>
  <c r="BF3037" i="3" s="1"/>
  <c r="BH3038" i="3"/>
  <c r="BH3039" i="3"/>
  <c r="BH3040" i="3"/>
  <c r="BH3041" i="3"/>
  <c r="BH3042" i="3"/>
  <c r="BH3043" i="3"/>
  <c r="BH3044" i="3"/>
  <c r="BH3045" i="3"/>
  <c r="BF3045" i="3" s="1"/>
  <c r="BH3046" i="3"/>
  <c r="BH3047" i="3"/>
  <c r="BH3048" i="3"/>
  <c r="BH3049" i="3"/>
  <c r="BF3049" i="3" s="1"/>
  <c r="BH3050" i="3"/>
  <c r="BH3051" i="3"/>
  <c r="BH3052" i="3"/>
  <c r="BH3053" i="3"/>
  <c r="BF3053" i="3" s="1"/>
  <c r="BH3054" i="3"/>
  <c r="BH3055" i="3"/>
  <c r="BH3056" i="3"/>
  <c r="BH3057" i="3"/>
  <c r="BH3058" i="3"/>
  <c r="BH3059" i="3"/>
  <c r="BH3060" i="3"/>
  <c r="BH3061" i="3"/>
  <c r="BF3061" i="3" s="1"/>
  <c r="BH3062" i="3"/>
  <c r="BH3063" i="3"/>
  <c r="BH3064" i="3"/>
  <c r="BH3065" i="3"/>
  <c r="BF3065" i="3" s="1"/>
  <c r="BH3066" i="3"/>
  <c r="BH3067" i="3"/>
  <c r="BH3068" i="3"/>
  <c r="BH3069" i="3"/>
  <c r="BH3070" i="3"/>
  <c r="BH3071" i="3"/>
  <c r="BH3072" i="3"/>
  <c r="BH3073" i="3"/>
  <c r="BH3074" i="3"/>
  <c r="BH3075" i="3"/>
  <c r="BH3076" i="3"/>
  <c r="BH3077" i="3"/>
  <c r="BF3077" i="3" s="1"/>
  <c r="BH3078" i="3"/>
  <c r="BH3079" i="3"/>
  <c r="BH3080" i="3"/>
  <c r="BH3081" i="3"/>
  <c r="BF3081" i="3" s="1"/>
  <c r="BH3082" i="3"/>
  <c r="BH3083" i="3"/>
  <c r="BH3084" i="3"/>
  <c r="BH3085" i="3"/>
  <c r="BF3085" i="3" s="1"/>
  <c r="BH3086" i="3"/>
  <c r="BH3087" i="3"/>
  <c r="BH3088" i="3"/>
  <c r="BH3089" i="3"/>
  <c r="BH3090" i="3"/>
  <c r="BH3091" i="3"/>
  <c r="BH3092" i="3"/>
  <c r="BH3093" i="3"/>
  <c r="BF3093" i="3" s="1"/>
  <c r="BH3094" i="3"/>
  <c r="BH3095" i="3"/>
  <c r="BH3096" i="3"/>
  <c r="BH3097" i="3"/>
  <c r="BF3097" i="3" s="1"/>
  <c r="BH3098" i="3"/>
  <c r="BH3099" i="3"/>
  <c r="BH3100" i="3"/>
  <c r="BH3101" i="3"/>
  <c r="BF3101" i="3" s="1"/>
  <c r="BH3102" i="3"/>
  <c r="BH3103" i="3"/>
  <c r="BH3104" i="3"/>
  <c r="BH3105" i="3"/>
  <c r="BH3106" i="3"/>
  <c r="BH3107" i="3"/>
  <c r="BH3108" i="3"/>
  <c r="BH3109" i="3"/>
  <c r="BF3109" i="3" s="1"/>
  <c r="BH3110" i="3"/>
  <c r="BH3111" i="3"/>
  <c r="BH3112" i="3"/>
  <c r="BH3113" i="3"/>
  <c r="BF3113" i="3" s="1"/>
  <c r="BH3114" i="3"/>
  <c r="BF3114" i="3" s="1"/>
  <c r="BH3115" i="3"/>
  <c r="BH3116" i="3"/>
  <c r="BH3117" i="3"/>
  <c r="BF3117" i="3" s="1"/>
  <c r="BH3118" i="3"/>
  <c r="BH3119" i="3"/>
  <c r="BH3120" i="3"/>
  <c r="BH3121" i="3"/>
  <c r="BH3122" i="3"/>
  <c r="BH3123" i="3"/>
  <c r="BH3124" i="3"/>
  <c r="BH3125" i="3"/>
  <c r="BF3125" i="3" s="1"/>
  <c r="BH3126" i="3"/>
  <c r="BH3127" i="3"/>
  <c r="BH3128" i="3"/>
  <c r="BH3129" i="3"/>
  <c r="BF3129" i="3" s="1"/>
  <c r="BH3130" i="3"/>
  <c r="BH3131" i="3"/>
  <c r="BH3132" i="3"/>
  <c r="BH3133" i="3"/>
  <c r="BF3133" i="3" s="1"/>
  <c r="BH3134" i="3"/>
  <c r="BH3135" i="3"/>
  <c r="BH3136" i="3"/>
  <c r="BH3137" i="3"/>
  <c r="BH3138" i="3"/>
  <c r="BH3139" i="3"/>
  <c r="BH3140" i="3"/>
  <c r="BH3141" i="3"/>
  <c r="BF3141" i="3" s="1"/>
  <c r="BH3142" i="3"/>
  <c r="BH3143" i="3"/>
  <c r="BH3144" i="3"/>
  <c r="BH3145" i="3"/>
  <c r="BF3145" i="3" s="1"/>
  <c r="BH3146" i="3"/>
  <c r="BH3147" i="3"/>
  <c r="BH3148" i="3"/>
  <c r="BH3149" i="3"/>
  <c r="BF3149" i="3" s="1"/>
  <c r="BH3150" i="3"/>
  <c r="BH3151" i="3"/>
  <c r="BH3152" i="3"/>
  <c r="BH3153" i="3"/>
  <c r="BF3153" i="3" s="1"/>
  <c r="BH3154" i="3"/>
  <c r="BH3155" i="3"/>
  <c r="BH3156" i="3"/>
  <c r="BH3157" i="3"/>
  <c r="BF3157" i="3" s="1"/>
  <c r="BH3158" i="3"/>
  <c r="BH3159" i="3"/>
  <c r="BH3160" i="3"/>
  <c r="BH3161" i="3"/>
  <c r="BF3161" i="3" s="1"/>
  <c r="BH3162" i="3"/>
  <c r="BH3163" i="3"/>
  <c r="BH3164" i="3"/>
  <c r="BH3165" i="3"/>
  <c r="BF3165" i="3" s="1"/>
  <c r="BH3166" i="3"/>
  <c r="BH3167" i="3"/>
  <c r="BH3168" i="3"/>
  <c r="BH3169" i="3"/>
  <c r="BF3169" i="3" s="1"/>
  <c r="BH3170" i="3"/>
  <c r="BH3171" i="3"/>
  <c r="BH3172" i="3"/>
  <c r="BH3173" i="3"/>
  <c r="BH3174" i="3"/>
  <c r="BH3175" i="3"/>
  <c r="BH3176" i="3"/>
  <c r="BH3177" i="3"/>
  <c r="BF3177" i="3" s="1"/>
  <c r="BH3178" i="3"/>
  <c r="BH3179" i="3"/>
  <c r="BH3180" i="3"/>
  <c r="BH3181" i="3"/>
  <c r="BF3181" i="3" s="1"/>
  <c r="BH3182" i="3"/>
  <c r="BH3183" i="3"/>
  <c r="BH3184" i="3"/>
  <c r="BH3185" i="3"/>
  <c r="BF3185" i="3" s="1"/>
  <c r="BH3186" i="3"/>
  <c r="BH3187" i="3"/>
  <c r="BH3188" i="3"/>
  <c r="BH3189" i="3"/>
  <c r="BF3189" i="3" s="1"/>
  <c r="BH3190" i="3"/>
  <c r="BH3191" i="3"/>
  <c r="BH3192" i="3"/>
  <c r="BH3193" i="3"/>
  <c r="BF3193" i="3" s="1"/>
  <c r="BH3194" i="3"/>
  <c r="BH3195" i="3"/>
  <c r="BH3196" i="3"/>
  <c r="BH3197" i="3"/>
  <c r="BF3197" i="3" s="1"/>
  <c r="BH3198" i="3"/>
  <c r="BH3199" i="3"/>
  <c r="BH3200" i="3"/>
  <c r="BH3201" i="3"/>
  <c r="BF3201" i="3" s="1"/>
  <c r="BH3202" i="3"/>
  <c r="BH3203" i="3"/>
  <c r="BH3204" i="3"/>
  <c r="BH3205" i="3"/>
  <c r="BF3205" i="3" s="1"/>
  <c r="BH3206" i="3"/>
  <c r="BH3207" i="3"/>
  <c r="BH3208" i="3"/>
  <c r="BH3209" i="3"/>
  <c r="BF3209" i="3" s="1"/>
  <c r="BH3210" i="3"/>
  <c r="BH3211" i="3"/>
  <c r="BH3212" i="3"/>
  <c r="BH3213" i="3"/>
  <c r="BF3213" i="3" s="1"/>
  <c r="BH3214" i="3"/>
  <c r="BH3215" i="3"/>
  <c r="BH3216" i="3"/>
  <c r="BH3217" i="3"/>
  <c r="BF3217" i="3" s="1"/>
  <c r="BH3218" i="3"/>
  <c r="BH3219" i="3"/>
  <c r="BH3220" i="3"/>
  <c r="BH3221" i="3"/>
  <c r="BF3221" i="3" s="1"/>
  <c r="BH3222" i="3"/>
  <c r="BH3223" i="3"/>
  <c r="BH3224" i="3"/>
  <c r="BH3225" i="3"/>
  <c r="BF3225" i="3" s="1"/>
  <c r="BH3226" i="3"/>
  <c r="BH3227" i="3"/>
  <c r="BH3228" i="3"/>
  <c r="BH3229" i="3"/>
  <c r="BF3229" i="3" s="1"/>
  <c r="BH3230" i="3"/>
  <c r="BH3231" i="3"/>
  <c r="BH3232" i="3"/>
  <c r="BH3233" i="3"/>
  <c r="BF3233" i="3" s="1"/>
  <c r="BH3234" i="3"/>
  <c r="BH3235" i="3"/>
  <c r="BH3236" i="3"/>
  <c r="BH3237" i="3"/>
  <c r="BF3237" i="3" s="1"/>
  <c r="BH3238" i="3"/>
  <c r="BH3239" i="3"/>
  <c r="BH3240" i="3"/>
  <c r="BH3241" i="3"/>
  <c r="BF3241" i="3" s="1"/>
  <c r="BH3242" i="3"/>
  <c r="BH3243" i="3"/>
  <c r="BH3244" i="3"/>
  <c r="BH3245" i="3"/>
  <c r="BF3245" i="3" s="1"/>
  <c r="BH3246" i="3"/>
  <c r="BH3247" i="3"/>
  <c r="BH3248" i="3"/>
  <c r="BH3249" i="3"/>
  <c r="BF3249" i="3" s="1"/>
  <c r="BH3250" i="3"/>
  <c r="BH3251" i="3"/>
  <c r="BH3252" i="3"/>
  <c r="BH3253" i="3"/>
  <c r="BF3253" i="3" s="1"/>
  <c r="BH3254" i="3"/>
  <c r="BH3255" i="3"/>
  <c r="BH3256" i="3"/>
  <c r="BH3257" i="3"/>
  <c r="BF3257" i="3" s="1"/>
  <c r="BH3258" i="3"/>
  <c r="BH3259" i="3"/>
  <c r="BH3260" i="3"/>
  <c r="BG4" i="3"/>
  <c r="BF4" i="3" s="1"/>
  <c r="BG5" i="3"/>
  <c r="BG6" i="3"/>
  <c r="BG7" i="3"/>
  <c r="BG8" i="3"/>
  <c r="BF8" i="3" s="1"/>
  <c r="BG9" i="3"/>
  <c r="BG10" i="3"/>
  <c r="BG11" i="3"/>
  <c r="BG12" i="3"/>
  <c r="BG13" i="3"/>
  <c r="BG14" i="3"/>
  <c r="BG15" i="3"/>
  <c r="BG16" i="3"/>
  <c r="BF16" i="3" s="1"/>
  <c r="BG17" i="3"/>
  <c r="BG18" i="3"/>
  <c r="BG19" i="3"/>
  <c r="BG20" i="3"/>
  <c r="BG21" i="3"/>
  <c r="BG22" i="3"/>
  <c r="BG23" i="3"/>
  <c r="BG24" i="3"/>
  <c r="BG25" i="3"/>
  <c r="BG26" i="3"/>
  <c r="BG27" i="3"/>
  <c r="BG28" i="3"/>
  <c r="BF28" i="3" s="1"/>
  <c r="BG29" i="3"/>
  <c r="BG30" i="3"/>
  <c r="BG31" i="3"/>
  <c r="BG32" i="3"/>
  <c r="BG33" i="3"/>
  <c r="BG34" i="3"/>
  <c r="BG35" i="3"/>
  <c r="BG36" i="3"/>
  <c r="BF36" i="3" s="1"/>
  <c r="BG37" i="3"/>
  <c r="BG38" i="3"/>
  <c r="BG39" i="3"/>
  <c r="BG40" i="3"/>
  <c r="BG41" i="3"/>
  <c r="BG42" i="3"/>
  <c r="BG43" i="3"/>
  <c r="BG44" i="3"/>
  <c r="BG45" i="3"/>
  <c r="BG46" i="3"/>
  <c r="BG47" i="3"/>
  <c r="BG48" i="3"/>
  <c r="BF48" i="3" s="1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F68" i="3" s="1"/>
  <c r="BG69" i="3"/>
  <c r="BG70" i="3"/>
  <c r="BG71" i="3"/>
  <c r="BG72" i="3"/>
  <c r="BF72" i="3" s="1"/>
  <c r="BG73" i="3"/>
  <c r="BG74" i="3"/>
  <c r="BG75" i="3"/>
  <c r="BG76" i="3"/>
  <c r="BG77" i="3"/>
  <c r="BG78" i="3"/>
  <c r="BG79" i="3"/>
  <c r="BG80" i="3"/>
  <c r="BF80" i="3" s="1"/>
  <c r="BG81" i="3"/>
  <c r="BG82" i="3"/>
  <c r="BG83" i="3"/>
  <c r="BG84" i="3"/>
  <c r="BG85" i="3"/>
  <c r="BG86" i="3"/>
  <c r="BG87" i="3"/>
  <c r="BG88" i="3"/>
  <c r="BG89" i="3"/>
  <c r="BG90" i="3"/>
  <c r="BG91" i="3"/>
  <c r="BG92" i="3"/>
  <c r="BF92" i="3" s="1"/>
  <c r="BG93" i="3"/>
  <c r="BG94" i="3"/>
  <c r="BG95" i="3"/>
  <c r="BG96" i="3"/>
  <c r="BG97" i="3"/>
  <c r="BG98" i="3"/>
  <c r="BG99" i="3"/>
  <c r="BG100" i="3"/>
  <c r="BF100" i="3" s="1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F112" i="3" s="1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F132" i="3" s="1"/>
  <c r="BG133" i="3"/>
  <c r="BG134" i="3"/>
  <c r="BG135" i="3"/>
  <c r="BG136" i="3"/>
  <c r="BF136" i="3" s="1"/>
  <c r="BG137" i="3"/>
  <c r="BG138" i="3"/>
  <c r="BG139" i="3"/>
  <c r="BG140" i="3"/>
  <c r="BG141" i="3"/>
  <c r="BG142" i="3"/>
  <c r="BG143" i="3"/>
  <c r="BG144" i="3"/>
  <c r="BF144" i="3" s="1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F156" i="3" s="1"/>
  <c r="BG157" i="3"/>
  <c r="BG158" i="3"/>
  <c r="BG159" i="3"/>
  <c r="BG160" i="3"/>
  <c r="BG161" i="3"/>
  <c r="BG162" i="3"/>
  <c r="BG163" i="3"/>
  <c r="BG164" i="3"/>
  <c r="BF164" i="3" s="1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F176" i="3" s="1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F196" i="3" s="1"/>
  <c r="BG197" i="3"/>
  <c r="BG198" i="3"/>
  <c r="BG199" i="3"/>
  <c r="BG200" i="3"/>
  <c r="BF200" i="3" s="1"/>
  <c r="BG201" i="3"/>
  <c r="BG202" i="3"/>
  <c r="BG203" i="3"/>
  <c r="BG204" i="3"/>
  <c r="BG205" i="3"/>
  <c r="BG206" i="3"/>
  <c r="BG207" i="3"/>
  <c r="BG208" i="3"/>
  <c r="BF208" i="3" s="1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F220" i="3" s="1"/>
  <c r="BG221" i="3"/>
  <c r="BG222" i="3"/>
  <c r="BG223" i="3"/>
  <c r="BG224" i="3"/>
  <c r="BG225" i="3"/>
  <c r="BG226" i="3"/>
  <c r="BG227" i="3"/>
  <c r="BG228" i="3"/>
  <c r="BF228" i="3" s="1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F240" i="3" s="1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F260" i="3" s="1"/>
  <c r="BG261" i="3"/>
  <c r="BG262" i="3"/>
  <c r="BG263" i="3"/>
  <c r="BG264" i="3"/>
  <c r="BF264" i="3" s="1"/>
  <c r="BG265" i="3"/>
  <c r="BG266" i="3"/>
  <c r="BG267" i="3"/>
  <c r="BG268" i="3"/>
  <c r="BG269" i="3"/>
  <c r="BG270" i="3"/>
  <c r="BG271" i="3"/>
  <c r="BG272" i="3"/>
  <c r="BF272" i="3" s="1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F284" i="3" s="1"/>
  <c r="BG285" i="3"/>
  <c r="BG286" i="3"/>
  <c r="BG287" i="3"/>
  <c r="BG288" i="3"/>
  <c r="BG289" i="3"/>
  <c r="BG290" i="3"/>
  <c r="BG291" i="3"/>
  <c r="BG292" i="3"/>
  <c r="BF292" i="3" s="1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F304" i="3" s="1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F320" i="3" s="1"/>
  <c r="BG321" i="3"/>
  <c r="BG322" i="3"/>
  <c r="BG323" i="3"/>
  <c r="BG324" i="3"/>
  <c r="BF324" i="3" s="1"/>
  <c r="BG325" i="3"/>
  <c r="BG326" i="3"/>
  <c r="BG327" i="3"/>
  <c r="BG328" i="3"/>
  <c r="BF328" i="3" s="1"/>
  <c r="BG329" i="3"/>
  <c r="BG330" i="3"/>
  <c r="BG331" i="3"/>
  <c r="BG332" i="3"/>
  <c r="BG333" i="3"/>
  <c r="BG334" i="3"/>
  <c r="BG335" i="3"/>
  <c r="BG336" i="3"/>
  <c r="BF336" i="3" s="1"/>
  <c r="BG337" i="3"/>
  <c r="BG338" i="3"/>
  <c r="BG339" i="3"/>
  <c r="BG340" i="3"/>
  <c r="BF340" i="3" s="1"/>
  <c r="BG341" i="3"/>
  <c r="BG342" i="3"/>
  <c r="BG343" i="3"/>
  <c r="BG344" i="3"/>
  <c r="BG345" i="3"/>
  <c r="BG346" i="3"/>
  <c r="BG347" i="3"/>
  <c r="BG348" i="3"/>
  <c r="BF348" i="3" s="1"/>
  <c r="BG349" i="3"/>
  <c r="BG350" i="3"/>
  <c r="BG351" i="3"/>
  <c r="BG352" i="3"/>
  <c r="BF352" i="3" s="1"/>
  <c r="BG353" i="3"/>
  <c r="BG354" i="3"/>
  <c r="BG355" i="3"/>
  <c r="BG356" i="3"/>
  <c r="BF356" i="3" s="1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1" i="3"/>
  <c r="BG372" i="3"/>
  <c r="BF372" i="3" s="1"/>
  <c r="BG373" i="3"/>
  <c r="BG374" i="3"/>
  <c r="BG375" i="3"/>
  <c r="BG376" i="3"/>
  <c r="BG377" i="3"/>
  <c r="BG378" i="3"/>
  <c r="BG379" i="3"/>
  <c r="BG380" i="3"/>
  <c r="BG381" i="3"/>
  <c r="BG382" i="3"/>
  <c r="BG383" i="3"/>
  <c r="BG384" i="3"/>
  <c r="BG385" i="3"/>
  <c r="BG386" i="3"/>
  <c r="BG387" i="3"/>
  <c r="BG388" i="3"/>
  <c r="BF388" i="3" s="1"/>
  <c r="BG389" i="3"/>
  <c r="BG390" i="3"/>
  <c r="BG391" i="3"/>
  <c r="BG392" i="3"/>
  <c r="BG393" i="3"/>
  <c r="BG394" i="3"/>
  <c r="BG395" i="3"/>
  <c r="BG396" i="3"/>
  <c r="BG397" i="3"/>
  <c r="BG398" i="3"/>
  <c r="BG399" i="3"/>
  <c r="BG400" i="3"/>
  <c r="BF400" i="3" s="1"/>
  <c r="BG401" i="3"/>
  <c r="BG402" i="3"/>
  <c r="BG403" i="3"/>
  <c r="BG404" i="3"/>
  <c r="BG405" i="3"/>
  <c r="BG406" i="3"/>
  <c r="BG407" i="3"/>
  <c r="BG408" i="3"/>
  <c r="BG409" i="3"/>
  <c r="BG410" i="3"/>
  <c r="BG411" i="3"/>
  <c r="BG412" i="3"/>
  <c r="BF412" i="3" s="1"/>
  <c r="BG413" i="3"/>
  <c r="BG414" i="3"/>
  <c r="BG415" i="3"/>
  <c r="BG416" i="3"/>
  <c r="BF416" i="3" s="1"/>
  <c r="BG417" i="3"/>
  <c r="BG418" i="3"/>
  <c r="BG419" i="3"/>
  <c r="BG420" i="3"/>
  <c r="BF420" i="3" s="1"/>
  <c r="BG421" i="3"/>
  <c r="BG422" i="3"/>
  <c r="BG423" i="3"/>
  <c r="BG424" i="3"/>
  <c r="BG425" i="3"/>
  <c r="BG426" i="3"/>
  <c r="BG427" i="3"/>
  <c r="BG428" i="3"/>
  <c r="BF428" i="3" s="1"/>
  <c r="BG429" i="3"/>
  <c r="BG430" i="3"/>
  <c r="BG431" i="3"/>
  <c r="BG432" i="3"/>
  <c r="BF432" i="3" s="1"/>
  <c r="BG433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7" i="3"/>
  <c r="BG448" i="3"/>
  <c r="BF448" i="3" s="1"/>
  <c r="BG449" i="3"/>
  <c r="BG450" i="3"/>
  <c r="BG451" i="3"/>
  <c r="BG452" i="3"/>
  <c r="BG453" i="3"/>
  <c r="BG454" i="3"/>
  <c r="BG455" i="3"/>
  <c r="BG456" i="3"/>
  <c r="BF456" i="3" s="1"/>
  <c r="BG457" i="3"/>
  <c r="BG458" i="3"/>
  <c r="BG459" i="3"/>
  <c r="BG460" i="3"/>
  <c r="BG461" i="3"/>
  <c r="BG462" i="3"/>
  <c r="BG463" i="3"/>
  <c r="BG464" i="3"/>
  <c r="BF464" i="3" s="1"/>
  <c r="BG465" i="3"/>
  <c r="BG466" i="3"/>
  <c r="BG467" i="3"/>
  <c r="BG468" i="3"/>
  <c r="BG469" i="3"/>
  <c r="BG470" i="3"/>
  <c r="BG471" i="3"/>
  <c r="BG472" i="3"/>
  <c r="BF472" i="3" s="1"/>
  <c r="BG473" i="3"/>
  <c r="BG474" i="3"/>
  <c r="BG475" i="3"/>
  <c r="BG476" i="3"/>
  <c r="BG477" i="3"/>
  <c r="BG478" i="3"/>
  <c r="BG479" i="3"/>
  <c r="BG480" i="3"/>
  <c r="BF480" i="3" s="1"/>
  <c r="BG481" i="3"/>
  <c r="BG482" i="3"/>
  <c r="BG483" i="3"/>
  <c r="BG484" i="3"/>
  <c r="BF484" i="3" s="1"/>
  <c r="BG485" i="3"/>
  <c r="BG486" i="3"/>
  <c r="BG487" i="3"/>
  <c r="BG488" i="3"/>
  <c r="BG489" i="3"/>
  <c r="BG490" i="3"/>
  <c r="BG491" i="3"/>
  <c r="BG492" i="3"/>
  <c r="BG493" i="3"/>
  <c r="BG494" i="3"/>
  <c r="BG495" i="3"/>
  <c r="BG496" i="3"/>
  <c r="BG497" i="3"/>
  <c r="BG498" i="3"/>
  <c r="BG499" i="3"/>
  <c r="BG500" i="3"/>
  <c r="BG501" i="3"/>
  <c r="BG502" i="3"/>
  <c r="BG503" i="3"/>
  <c r="BG504" i="3"/>
  <c r="BG505" i="3"/>
  <c r="BG506" i="3"/>
  <c r="BG507" i="3"/>
  <c r="BG508" i="3"/>
  <c r="BG509" i="3"/>
  <c r="BG510" i="3"/>
  <c r="BG511" i="3"/>
  <c r="BG512" i="3"/>
  <c r="BG513" i="3"/>
  <c r="BG514" i="3"/>
  <c r="BG515" i="3"/>
  <c r="BG516" i="3"/>
  <c r="BF516" i="3" s="1"/>
  <c r="BG517" i="3"/>
  <c r="BG518" i="3"/>
  <c r="BG519" i="3"/>
  <c r="BG520" i="3"/>
  <c r="BG521" i="3"/>
  <c r="BG522" i="3"/>
  <c r="BG523" i="3"/>
  <c r="BG524" i="3"/>
  <c r="BF524" i="3" s="1"/>
  <c r="BG525" i="3"/>
  <c r="BG526" i="3"/>
  <c r="BG527" i="3"/>
  <c r="BG528" i="3"/>
  <c r="BG529" i="3"/>
  <c r="BG530" i="3"/>
  <c r="BG531" i="3"/>
  <c r="BG532" i="3"/>
  <c r="BG533" i="3"/>
  <c r="BG534" i="3"/>
  <c r="BG535" i="3"/>
  <c r="BG536" i="3"/>
  <c r="BG537" i="3"/>
  <c r="BG538" i="3"/>
  <c r="BG539" i="3"/>
  <c r="BG540" i="3"/>
  <c r="BF540" i="3" s="1"/>
  <c r="BG541" i="3"/>
  <c r="BG542" i="3"/>
  <c r="BG543" i="3"/>
  <c r="BG544" i="3"/>
  <c r="BG545" i="3"/>
  <c r="BG546" i="3"/>
  <c r="BG547" i="3"/>
  <c r="BG548" i="3"/>
  <c r="BF548" i="3" s="1"/>
  <c r="BG549" i="3"/>
  <c r="BG550" i="3"/>
  <c r="BG551" i="3"/>
  <c r="BG552" i="3"/>
  <c r="BG553" i="3"/>
  <c r="BG554" i="3"/>
  <c r="BG555" i="3"/>
  <c r="BG556" i="3"/>
  <c r="BG557" i="3"/>
  <c r="BG558" i="3"/>
  <c r="BG559" i="3"/>
  <c r="BG560" i="3"/>
  <c r="BG561" i="3"/>
  <c r="BG562" i="3"/>
  <c r="BG563" i="3"/>
  <c r="BG564" i="3"/>
  <c r="BG565" i="3"/>
  <c r="BG566" i="3"/>
  <c r="BG567" i="3"/>
  <c r="BG568" i="3"/>
  <c r="BG569" i="3"/>
  <c r="BG570" i="3"/>
  <c r="BG571" i="3"/>
  <c r="BG572" i="3"/>
  <c r="BG573" i="3"/>
  <c r="BG574" i="3"/>
  <c r="BG575" i="3"/>
  <c r="BG576" i="3"/>
  <c r="BF576" i="3" s="1"/>
  <c r="BG577" i="3"/>
  <c r="BG578" i="3"/>
  <c r="BG579" i="3"/>
  <c r="BG580" i="3"/>
  <c r="BG581" i="3"/>
  <c r="BG582" i="3"/>
  <c r="BG583" i="3"/>
  <c r="BG584" i="3"/>
  <c r="BF584" i="3" s="1"/>
  <c r="BG585" i="3"/>
  <c r="BG586" i="3"/>
  <c r="BG587" i="3"/>
  <c r="BG588" i="3"/>
  <c r="BG589" i="3"/>
  <c r="BG590" i="3"/>
  <c r="BG591" i="3"/>
  <c r="BG592" i="3"/>
  <c r="BG593" i="3"/>
  <c r="BG594" i="3"/>
  <c r="BG595" i="3"/>
  <c r="BG596" i="3"/>
  <c r="BG597" i="3"/>
  <c r="BG598" i="3"/>
  <c r="BG599" i="3"/>
  <c r="BG600" i="3"/>
  <c r="BF600" i="3" s="1"/>
  <c r="BG601" i="3"/>
  <c r="BG602" i="3"/>
  <c r="BG603" i="3"/>
  <c r="BG604" i="3"/>
  <c r="BF604" i="3" s="1"/>
  <c r="BG605" i="3"/>
  <c r="BG606" i="3"/>
  <c r="BG607" i="3"/>
  <c r="BG608" i="3"/>
  <c r="BG609" i="3"/>
  <c r="BG610" i="3"/>
  <c r="BG611" i="3"/>
  <c r="BG612" i="3"/>
  <c r="BF612" i="3" s="1"/>
  <c r="BG613" i="3"/>
  <c r="BG614" i="3"/>
  <c r="BG615" i="3"/>
  <c r="BG616" i="3"/>
  <c r="BG617" i="3"/>
  <c r="BG618" i="3"/>
  <c r="BG619" i="3"/>
  <c r="BG620" i="3"/>
  <c r="BF620" i="3" s="1"/>
  <c r="BG621" i="3"/>
  <c r="BG622" i="3"/>
  <c r="BG623" i="3"/>
  <c r="BG624" i="3"/>
  <c r="BG625" i="3"/>
  <c r="BG626" i="3"/>
  <c r="BG627" i="3"/>
  <c r="BG628" i="3"/>
  <c r="BG629" i="3"/>
  <c r="BG630" i="3"/>
  <c r="BG631" i="3"/>
  <c r="BG632" i="3"/>
  <c r="BG633" i="3"/>
  <c r="BG634" i="3"/>
  <c r="BG635" i="3"/>
  <c r="BG636" i="3"/>
  <c r="BF636" i="3" s="1"/>
  <c r="BG637" i="3"/>
  <c r="BG638" i="3"/>
  <c r="BG639" i="3"/>
  <c r="BG640" i="3"/>
  <c r="BG641" i="3"/>
  <c r="BG642" i="3"/>
  <c r="BG643" i="3"/>
  <c r="BG644" i="3"/>
  <c r="BG645" i="3"/>
  <c r="BG646" i="3"/>
  <c r="BG647" i="3"/>
  <c r="BG648" i="3"/>
  <c r="BG649" i="3"/>
  <c r="BG650" i="3"/>
  <c r="BG651" i="3"/>
  <c r="BG652" i="3"/>
  <c r="BG653" i="3"/>
  <c r="BG654" i="3"/>
  <c r="BG655" i="3"/>
  <c r="BG656" i="3"/>
  <c r="BF656" i="3" s="1"/>
  <c r="BG657" i="3"/>
  <c r="BG658" i="3"/>
  <c r="BG659" i="3"/>
  <c r="BG660" i="3"/>
  <c r="BF660" i="3" s="1"/>
  <c r="BG661" i="3"/>
  <c r="BG662" i="3"/>
  <c r="BG663" i="3"/>
  <c r="BG664" i="3"/>
  <c r="BG665" i="3"/>
  <c r="BG666" i="3"/>
  <c r="BG667" i="3"/>
  <c r="BG668" i="3"/>
  <c r="BF668" i="3" s="1"/>
  <c r="BG669" i="3"/>
  <c r="BG670" i="3"/>
  <c r="BG671" i="3"/>
  <c r="BG672" i="3"/>
  <c r="BF672" i="3" s="1"/>
  <c r="BG673" i="3"/>
  <c r="BG674" i="3"/>
  <c r="BG675" i="3"/>
  <c r="BG676" i="3"/>
  <c r="BF676" i="3" s="1"/>
  <c r="BG677" i="3"/>
  <c r="BG678" i="3"/>
  <c r="BG679" i="3"/>
  <c r="BG680" i="3"/>
  <c r="BG681" i="3"/>
  <c r="BG682" i="3"/>
  <c r="BG683" i="3"/>
  <c r="BG684" i="3"/>
  <c r="BG685" i="3"/>
  <c r="BG686" i="3"/>
  <c r="BG687" i="3"/>
  <c r="BG688" i="3"/>
  <c r="BG689" i="3"/>
  <c r="BG690" i="3"/>
  <c r="BG691" i="3"/>
  <c r="BG692" i="3"/>
  <c r="BF692" i="3" s="1"/>
  <c r="BG693" i="3"/>
  <c r="BG694" i="3"/>
  <c r="BG695" i="3"/>
  <c r="BG696" i="3"/>
  <c r="BG697" i="3"/>
  <c r="BG698" i="3"/>
  <c r="BG699" i="3"/>
  <c r="BG700" i="3"/>
  <c r="BG701" i="3"/>
  <c r="BG702" i="3"/>
  <c r="BG703" i="3"/>
  <c r="BG704" i="3"/>
  <c r="BG705" i="3"/>
  <c r="BG706" i="3"/>
  <c r="BG707" i="3"/>
  <c r="BG708" i="3"/>
  <c r="BF708" i="3" s="1"/>
  <c r="BG709" i="3"/>
  <c r="BG710" i="3"/>
  <c r="BG711" i="3"/>
  <c r="BG712" i="3"/>
  <c r="BG713" i="3"/>
  <c r="BG714" i="3"/>
  <c r="BG715" i="3"/>
  <c r="BG716" i="3"/>
  <c r="BG717" i="3"/>
  <c r="BG718" i="3"/>
  <c r="BG719" i="3"/>
  <c r="BG720" i="3"/>
  <c r="BG721" i="3"/>
  <c r="BG722" i="3"/>
  <c r="BG723" i="3"/>
  <c r="BG724" i="3"/>
  <c r="BF724" i="3" s="1"/>
  <c r="BG725" i="3"/>
  <c r="BG726" i="3"/>
  <c r="BG727" i="3"/>
  <c r="BG728" i="3"/>
  <c r="BF728" i="3" s="1"/>
  <c r="BG729" i="3"/>
  <c r="BG730" i="3"/>
  <c r="BG731" i="3"/>
  <c r="BG732" i="3"/>
  <c r="BF732" i="3" s="1"/>
  <c r="BG733" i="3"/>
  <c r="BG734" i="3"/>
  <c r="BG735" i="3"/>
  <c r="BG736" i="3"/>
  <c r="BG737" i="3"/>
  <c r="BG738" i="3"/>
  <c r="BG739" i="3"/>
  <c r="BG740" i="3"/>
  <c r="BF740" i="3" s="1"/>
  <c r="BG741" i="3"/>
  <c r="BG742" i="3"/>
  <c r="BG743" i="3"/>
  <c r="BG744" i="3"/>
  <c r="BF744" i="3" s="1"/>
  <c r="BG745" i="3"/>
  <c r="BG746" i="3"/>
  <c r="BG747" i="3"/>
  <c r="BG748" i="3"/>
  <c r="BG749" i="3"/>
  <c r="BG750" i="3"/>
  <c r="BG751" i="3"/>
  <c r="BG752" i="3"/>
  <c r="BG753" i="3"/>
  <c r="BG754" i="3"/>
  <c r="BG755" i="3"/>
  <c r="BG756" i="3"/>
  <c r="BF756" i="3" s="1"/>
  <c r="BG757" i="3"/>
  <c r="BG758" i="3"/>
  <c r="BG759" i="3"/>
  <c r="BG760" i="3"/>
  <c r="BF760" i="3" s="1"/>
  <c r="BG761" i="3"/>
  <c r="BG762" i="3"/>
  <c r="BG763" i="3"/>
  <c r="BG764" i="3"/>
  <c r="BG765" i="3"/>
  <c r="BG766" i="3"/>
  <c r="BG767" i="3"/>
  <c r="BG768" i="3"/>
  <c r="BG769" i="3"/>
  <c r="BG770" i="3"/>
  <c r="BG771" i="3"/>
  <c r="BG772" i="3"/>
  <c r="BF772" i="3" s="1"/>
  <c r="BG773" i="3"/>
  <c r="BG774" i="3"/>
  <c r="BG775" i="3"/>
  <c r="BG776" i="3"/>
  <c r="BG777" i="3"/>
  <c r="BG778" i="3"/>
  <c r="BG779" i="3"/>
  <c r="BG780" i="3"/>
  <c r="BF780" i="3" s="1"/>
  <c r="BG781" i="3"/>
  <c r="BG782" i="3"/>
  <c r="BG783" i="3"/>
  <c r="BG784" i="3"/>
  <c r="BG785" i="3"/>
  <c r="BG786" i="3"/>
  <c r="BG787" i="3"/>
  <c r="BG788" i="3"/>
  <c r="BF788" i="3" s="1"/>
  <c r="BG789" i="3"/>
  <c r="BG790" i="3"/>
  <c r="BG791" i="3"/>
  <c r="BG792" i="3"/>
  <c r="BF792" i="3" s="1"/>
  <c r="BG793" i="3"/>
  <c r="BG794" i="3"/>
  <c r="BG795" i="3"/>
  <c r="BG796" i="3"/>
  <c r="BG797" i="3"/>
  <c r="BG798" i="3"/>
  <c r="BG799" i="3"/>
  <c r="BG800" i="3"/>
  <c r="BG801" i="3"/>
  <c r="BG802" i="3"/>
  <c r="BG803" i="3"/>
  <c r="BG804" i="3"/>
  <c r="BF804" i="3" s="1"/>
  <c r="BG805" i="3"/>
  <c r="BG806" i="3"/>
  <c r="BG807" i="3"/>
  <c r="BG808" i="3"/>
  <c r="BF808" i="3" s="1"/>
  <c r="BG809" i="3"/>
  <c r="BG810" i="3"/>
  <c r="BG811" i="3"/>
  <c r="BG812" i="3"/>
  <c r="BF812" i="3" s="1"/>
  <c r="BG813" i="3"/>
  <c r="BG814" i="3"/>
  <c r="BG815" i="3"/>
  <c r="BG816" i="3"/>
  <c r="BG817" i="3"/>
  <c r="BG818" i="3"/>
  <c r="BG819" i="3"/>
  <c r="BG820" i="3"/>
  <c r="BG821" i="3"/>
  <c r="BG822" i="3"/>
  <c r="BG823" i="3"/>
  <c r="BG824" i="3"/>
  <c r="BF824" i="3" s="1"/>
  <c r="BG825" i="3"/>
  <c r="BG826" i="3"/>
  <c r="BG827" i="3"/>
  <c r="BG828" i="3"/>
  <c r="BF828" i="3" s="1"/>
  <c r="BG829" i="3"/>
  <c r="BG830" i="3"/>
  <c r="BG831" i="3"/>
  <c r="BG832" i="3"/>
  <c r="BG833" i="3"/>
  <c r="BG834" i="3"/>
  <c r="BG835" i="3"/>
  <c r="BG836" i="3"/>
  <c r="BF836" i="3" s="1"/>
  <c r="BG837" i="3"/>
  <c r="BG838" i="3"/>
  <c r="BG839" i="3"/>
  <c r="BG840" i="3"/>
  <c r="BG841" i="3"/>
  <c r="BG842" i="3"/>
  <c r="BG843" i="3"/>
  <c r="BG844" i="3"/>
  <c r="BF844" i="3" s="1"/>
  <c r="BG845" i="3"/>
  <c r="BG846" i="3"/>
  <c r="BG847" i="3"/>
  <c r="BG848" i="3"/>
  <c r="BG849" i="3"/>
  <c r="BG850" i="3"/>
  <c r="BG851" i="3"/>
  <c r="BG852" i="3"/>
  <c r="BF852" i="3" s="1"/>
  <c r="BG853" i="3"/>
  <c r="BG854" i="3"/>
  <c r="BG855" i="3"/>
  <c r="BG856" i="3"/>
  <c r="BF856" i="3" s="1"/>
  <c r="BG857" i="3"/>
  <c r="BG858" i="3"/>
  <c r="BG859" i="3"/>
  <c r="BG860" i="3"/>
  <c r="BG861" i="3"/>
  <c r="BG862" i="3"/>
  <c r="BG863" i="3"/>
  <c r="BG864" i="3"/>
  <c r="BG865" i="3"/>
  <c r="BG866" i="3"/>
  <c r="BG867" i="3"/>
  <c r="BG868" i="3"/>
  <c r="BF868" i="3" s="1"/>
  <c r="BG869" i="3"/>
  <c r="BG870" i="3"/>
  <c r="BG871" i="3"/>
  <c r="BG872" i="3"/>
  <c r="BG873" i="3"/>
  <c r="BG874" i="3"/>
  <c r="BG875" i="3"/>
  <c r="BG876" i="3"/>
  <c r="BF876" i="3" s="1"/>
  <c r="BG877" i="3"/>
  <c r="BG878" i="3"/>
  <c r="BG879" i="3"/>
  <c r="BG880" i="3"/>
  <c r="BG881" i="3"/>
  <c r="BG882" i="3"/>
  <c r="BG883" i="3"/>
  <c r="BG884" i="3"/>
  <c r="BF884" i="3" s="1"/>
  <c r="BG885" i="3"/>
  <c r="BG886" i="3"/>
  <c r="BG887" i="3"/>
  <c r="BG888" i="3"/>
  <c r="BG889" i="3"/>
  <c r="BG890" i="3"/>
  <c r="BG891" i="3"/>
  <c r="BG892" i="3"/>
  <c r="BG893" i="3"/>
  <c r="BG894" i="3"/>
  <c r="BG895" i="3"/>
  <c r="BG896" i="3"/>
  <c r="BF896" i="3" s="1"/>
  <c r="BG897" i="3"/>
  <c r="BG898" i="3"/>
  <c r="BG899" i="3"/>
  <c r="BG900" i="3"/>
  <c r="BG901" i="3"/>
  <c r="BG902" i="3"/>
  <c r="BG903" i="3"/>
  <c r="BG904" i="3"/>
  <c r="BF904" i="3" s="1"/>
  <c r="BG905" i="3"/>
  <c r="BG906" i="3"/>
  <c r="BG907" i="3"/>
  <c r="BG908" i="3"/>
  <c r="BF908" i="3" s="1"/>
  <c r="BG909" i="3"/>
  <c r="BG910" i="3"/>
  <c r="BG911" i="3"/>
  <c r="BG912" i="3"/>
  <c r="BG913" i="3"/>
  <c r="BG914" i="3"/>
  <c r="BG915" i="3"/>
  <c r="BG916" i="3"/>
  <c r="BG917" i="3"/>
  <c r="BG918" i="3"/>
  <c r="BG919" i="3"/>
  <c r="BG920" i="3"/>
  <c r="BG921" i="3"/>
  <c r="BG922" i="3"/>
  <c r="BG923" i="3"/>
  <c r="BG924" i="3"/>
  <c r="BG925" i="3"/>
  <c r="BG926" i="3"/>
  <c r="BG927" i="3"/>
  <c r="BG928" i="3"/>
  <c r="BG929" i="3"/>
  <c r="BG930" i="3"/>
  <c r="BG931" i="3"/>
  <c r="BG932" i="3"/>
  <c r="BG933" i="3"/>
  <c r="BG934" i="3"/>
  <c r="BG935" i="3"/>
  <c r="BG936" i="3"/>
  <c r="BG937" i="3"/>
  <c r="BG938" i="3"/>
  <c r="BG939" i="3"/>
  <c r="BG940" i="3"/>
  <c r="BG941" i="3"/>
  <c r="BG942" i="3"/>
  <c r="BG943" i="3"/>
  <c r="BG944" i="3"/>
  <c r="BG945" i="3"/>
  <c r="BG946" i="3"/>
  <c r="BG947" i="3"/>
  <c r="BG948" i="3"/>
  <c r="BG949" i="3"/>
  <c r="BG950" i="3"/>
  <c r="BG951" i="3"/>
  <c r="BG952" i="3"/>
  <c r="BG953" i="3"/>
  <c r="BG954" i="3"/>
  <c r="BG955" i="3"/>
  <c r="BG956" i="3"/>
  <c r="BG957" i="3"/>
  <c r="BG958" i="3"/>
  <c r="BG959" i="3"/>
  <c r="BG960" i="3"/>
  <c r="BG961" i="3"/>
  <c r="BG962" i="3"/>
  <c r="BG963" i="3"/>
  <c r="BG964" i="3"/>
  <c r="BG965" i="3"/>
  <c r="BG966" i="3"/>
  <c r="BG967" i="3"/>
  <c r="BG968" i="3"/>
  <c r="BG969" i="3"/>
  <c r="BG970" i="3"/>
  <c r="BG971" i="3"/>
  <c r="BG972" i="3"/>
  <c r="BG973" i="3"/>
  <c r="BG974" i="3"/>
  <c r="BG975" i="3"/>
  <c r="BG976" i="3"/>
  <c r="BG977" i="3"/>
  <c r="BG978" i="3"/>
  <c r="BG979" i="3"/>
  <c r="BG980" i="3"/>
  <c r="BG981" i="3"/>
  <c r="BG982" i="3"/>
  <c r="BG983" i="3"/>
  <c r="BG984" i="3"/>
  <c r="BG985" i="3"/>
  <c r="BG986" i="3"/>
  <c r="BG987" i="3"/>
  <c r="BG988" i="3"/>
  <c r="BG989" i="3"/>
  <c r="BG990" i="3"/>
  <c r="BG991" i="3"/>
  <c r="BG992" i="3"/>
  <c r="BG993" i="3"/>
  <c r="BG994" i="3"/>
  <c r="BG995" i="3"/>
  <c r="BG996" i="3"/>
  <c r="BG997" i="3"/>
  <c r="BG998" i="3"/>
  <c r="BG999" i="3"/>
  <c r="BG1000" i="3"/>
  <c r="BG1001" i="3"/>
  <c r="BG1002" i="3"/>
  <c r="BG1003" i="3"/>
  <c r="BG1004" i="3"/>
  <c r="BG1005" i="3"/>
  <c r="BG1006" i="3"/>
  <c r="BG1007" i="3"/>
  <c r="BG1008" i="3"/>
  <c r="BG1009" i="3"/>
  <c r="BG1010" i="3"/>
  <c r="BG1011" i="3"/>
  <c r="BG1012" i="3"/>
  <c r="BG1013" i="3"/>
  <c r="BG1014" i="3"/>
  <c r="BG1015" i="3"/>
  <c r="BG1016" i="3"/>
  <c r="BG1017" i="3"/>
  <c r="BG1018" i="3"/>
  <c r="BG1019" i="3"/>
  <c r="BG1020" i="3"/>
  <c r="BG1021" i="3"/>
  <c r="BG1022" i="3"/>
  <c r="BG1023" i="3"/>
  <c r="BG1024" i="3"/>
  <c r="BG1025" i="3"/>
  <c r="BG1026" i="3"/>
  <c r="BG1027" i="3"/>
  <c r="BG1028" i="3"/>
  <c r="BG1029" i="3"/>
  <c r="BG1030" i="3"/>
  <c r="BG1031" i="3"/>
  <c r="BG1032" i="3"/>
  <c r="BG1033" i="3"/>
  <c r="BG1034" i="3"/>
  <c r="BG1035" i="3"/>
  <c r="BG1036" i="3"/>
  <c r="BG1037" i="3"/>
  <c r="BG1038" i="3"/>
  <c r="BG1039" i="3"/>
  <c r="BG1040" i="3"/>
  <c r="BG1041" i="3"/>
  <c r="BG1042" i="3"/>
  <c r="BG1043" i="3"/>
  <c r="BG1044" i="3"/>
  <c r="BG1045" i="3"/>
  <c r="BG1046" i="3"/>
  <c r="BG1047" i="3"/>
  <c r="BG1048" i="3"/>
  <c r="BG1049" i="3"/>
  <c r="BG1050" i="3"/>
  <c r="BG1051" i="3"/>
  <c r="BG1052" i="3"/>
  <c r="BG1053" i="3"/>
  <c r="BG1054" i="3"/>
  <c r="BG1055" i="3"/>
  <c r="BG1056" i="3"/>
  <c r="BG1057" i="3"/>
  <c r="BG1058" i="3"/>
  <c r="BG1059" i="3"/>
  <c r="BG1060" i="3"/>
  <c r="BG1061" i="3"/>
  <c r="BG1062" i="3"/>
  <c r="BG1063" i="3"/>
  <c r="BG1064" i="3"/>
  <c r="BG1065" i="3"/>
  <c r="BG1066" i="3"/>
  <c r="BG1067" i="3"/>
  <c r="BG1068" i="3"/>
  <c r="BG1069" i="3"/>
  <c r="BG1070" i="3"/>
  <c r="BG1071" i="3"/>
  <c r="BG1072" i="3"/>
  <c r="BG1073" i="3"/>
  <c r="BG1074" i="3"/>
  <c r="BG1075" i="3"/>
  <c r="BG1076" i="3"/>
  <c r="BG1077" i="3"/>
  <c r="BG1078" i="3"/>
  <c r="BG1079" i="3"/>
  <c r="BG1080" i="3"/>
  <c r="BG1081" i="3"/>
  <c r="BG1082" i="3"/>
  <c r="BG1083" i="3"/>
  <c r="BG1084" i="3"/>
  <c r="BG1085" i="3"/>
  <c r="BG1086" i="3"/>
  <c r="BG1087" i="3"/>
  <c r="BG1088" i="3"/>
  <c r="BG1089" i="3"/>
  <c r="BG1090" i="3"/>
  <c r="BG1091" i="3"/>
  <c r="BG1092" i="3"/>
  <c r="BG1093" i="3"/>
  <c r="BG1094" i="3"/>
  <c r="BG1095" i="3"/>
  <c r="BG1096" i="3"/>
  <c r="BG1097" i="3"/>
  <c r="BG1098" i="3"/>
  <c r="BG1099" i="3"/>
  <c r="BG1100" i="3"/>
  <c r="BG1101" i="3"/>
  <c r="BG1102" i="3"/>
  <c r="BG1103" i="3"/>
  <c r="BG1104" i="3"/>
  <c r="BG1105" i="3"/>
  <c r="BG1106" i="3"/>
  <c r="BG1107" i="3"/>
  <c r="BG1108" i="3"/>
  <c r="BG1109" i="3"/>
  <c r="BG1110" i="3"/>
  <c r="BG1111" i="3"/>
  <c r="BG1112" i="3"/>
  <c r="BG1113" i="3"/>
  <c r="BG1114" i="3"/>
  <c r="BG1115" i="3"/>
  <c r="BG1116" i="3"/>
  <c r="BG1117" i="3"/>
  <c r="BG1118" i="3"/>
  <c r="BG1119" i="3"/>
  <c r="BG1120" i="3"/>
  <c r="BG1121" i="3"/>
  <c r="BG1122" i="3"/>
  <c r="BG1123" i="3"/>
  <c r="BG1124" i="3"/>
  <c r="BG1125" i="3"/>
  <c r="BG1126" i="3"/>
  <c r="BG1127" i="3"/>
  <c r="BG1128" i="3"/>
  <c r="BG1129" i="3"/>
  <c r="BG1130" i="3"/>
  <c r="BG1131" i="3"/>
  <c r="BG1132" i="3"/>
  <c r="BG1133" i="3"/>
  <c r="BG1134" i="3"/>
  <c r="BG1135" i="3"/>
  <c r="BG1136" i="3"/>
  <c r="BG1137" i="3"/>
  <c r="BG1138" i="3"/>
  <c r="BG1139" i="3"/>
  <c r="BG1140" i="3"/>
  <c r="BG1141" i="3"/>
  <c r="BG1142" i="3"/>
  <c r="BG1143" i="3"/>
  <c r="BG1144" i="3"/>
  <c r="BG1145" i="3"/>
  <c r="BG1146" i="3"/>
  <c r="BG1147" i="3"/>
  <c r="BG1148" i="3"/>
  <c r="BG1149" i="3"/>
  <c r="BG1150" i="3"/>
  <c r="BG1151" i="3"/>
  <c r="BG1152" i="3"/>
  <c r="BG1153" i="3"/>
  <c r="BG1154" i="3"/>
  <c r="BG1155" i="3"/>
  <c r="BG1156" i="3"/>
  <c r="BG1157" i="3"/>
  <c r="BG1158" i="3"/>
  <c r="BG1159" i="3"/>
  <c r="BG1160" i="3"/>
  <c r="BG1161" i="3"/>
  <c r="BG1162" i="3"/>
  <c r="BG1163" i="3"/>
  <c r="BG1164" i="3"/>
  <c r="BG1165" i="3"/>
  <c r="BG1166" i="3"/>
  <c r="BG1167" i="3"/>
  <c r="BG1168" i="3"/>
  <c r="BG1169" i="3"/>
  <c r="BG1170" i="3"/>
  <c r="BG1171" i="3"/>
  <c r="BG1172" i="3"/>
  <c r="BG1173" i="3"/>
  <c r="BG1174" i="3"/>
  <c r="BG1175" i="3"/>
  <c r="BG1176" i="3"/>
  <c r="BG1177" i="3"/>
  <c r="BG1178" i="3"/>
  <c r="BG1179" i="3"/>
  <c r="BG1180" i="3"/>
  <c r="BG1181" i="3"/>
  <c r="BG1182" i="3"/>
  <c r="BG1183" i="3"/>
  <c r="BG1184" i="3"/>
  <c r="BG1185" i="3"/>
  <c r="BG1186" i="3"/>
  <c r="BG1187" i="3"/>
  <c r="BG1188" i="3"/>
  <c r="BG1189" i="3"/>
  <c r="BG1190" i="3"/>
  <c r="BG1191" i="3"/>
  <c r="BG1192" i="3"/>
  <c r="BG1193" i="3"/>
  <c r="BG1194" i="3"/>
  <c r="BG1195" i="3"/>
  <c r="BG1196" i="3"/>
  <c r="BG1197" i="3"/>
  <c r="BG1198" i="3"/>
  <c r="BG1199" i="3"/>
  <c r="BG1200" i="3"/>
  <c r="BG1201" i="3"/>
  <c r="BG1202" i="3"/>
  <c r="BG1203" i="3"/>
  <c r="BG1204" i="3"/>
  <c r="BG1205" i="3"/>
  <c r="BG1206" i="3"/>
  <c r="BG1207" i="3"/>
  <c r="BG1208" i="3"/>
  <c r="BG1209" i="3"/>
  <c r="BG1210" i="3"/>
  <c r="BG1211" i="3"/>
  <c r="BG1212" i="3"/>
  <c r="BG1213" i="3"/>
  <c r="BG1214" i="3"/>
  <c r="BG1215" i="3"/>
  <c r="BG1216" i="3"/>
  <c r="BG1217" i="3"/>
  <c r="BG1218" i="3"/>
  <c r="BG1219" i="3"/>
  <c r="BG1220" i="3"/>
  <c r="BG1221" i="3"/>
  <c r="BG1222" i="3"/>
  <c r="BG1223" i="3"/>
  <c r="BG1224" i="3"/>
  <c r="BG1225" i="3"/>
  <c r="BG1226" i="3"/>
  <c r="BG1227" i="3"/>
  <c r="BG1228" i="3"/>
  <c r="BG1229" i="3"/>
  <c r="BG1230" i="3"/>
  <c r="BG1231" i="3"/>
  <c r="BG1232" i="3"/>
  <c r="BG1233" i="3"/>
  <c r="BG1234" i="3"/>
  <c r="BG1235" i="3"/>
  <c r="BG1236" i="3"/>
  <c r="BG1237" i="3"/>
  <c r="BG1238" i="3"/>
  <c r="BG1239" i="3"/>
  <c r="BG1240" i="3"/>
  <c r="BG1241" i="3"/>
  <c r="BG1242" i="3"/>
  <c r="BG1243" i="3"/>
  <c r="BG1244" i="3"/>
  <c r="BG1245" i="3"/>
  <c r="BG1246" i="3"/>
  <c r="BG1247" i="3"/>
  <c r="BG1248" i="3"/>
  <c r="BG1249" i="3"/>
  <c r="BG1250" i="3"/>
  <c r="BG1251" i="3"/>
  <c r="BG1252" i="3"/>
  <c r="BG1253" i="3"/>
  <c r="BG1254" i="3"/>
  <c r="BG1255" i="3"/>
  <c r="BG1256" i="3"/>
  <c r="BG1257" i="3"/>
  <c r="BG1258" i="3"/>
  <c r="BG1259" i="3"/>
  <c r="BG1260" i="3"/>
  <c r="BG1261" i="3"/>
  <c r="BG1262" i="3"/>
  <c r="BG1263" i="3"/>
  <c r="BG1264" i="3"/>
  <c r="BG1265" i="3"/>
  <c r="BG1266" i="3"/>
  <c r="BG1267" i="3"/>
  <c r="BG1268" i="3"/>
  <c r="BG1269" i="3"/>
  <c r="BG1270" i="3"/>
  <c r="BG1271" i="3"/>
  <c r="BG1272" i="3"/>
  <c r="BG1273" i="3"/>
  <c r="BG1274" i="3"/>
  <c r="BG1275" i="3"/>
  <c r="BG1276" i="3"/>
  <c r="BG1277" i="3"/>
  <c r="BG1278" i="3"/>
  <c r="BG1279" i="3"/>
  <c r="BG1280" i="3"/>
  <c r="BG1281" i="3"/>
  <c r="BG1282" i="3"/>
  <c r="BG1283" i="3"/>
  <c r="BG1284" i="3"/>
  <c r="BG1285" i="3"/>
  <c r="BG1286" i="3"/>
  <c r="BG1287" i="3"/>
  <c r="BG1288" i="3"/>
  <c r="BG1289" i="3"/>
  <c r="BG1290" i="3"/>
  <c r="BG1291" i="3"/>
  <c r="BG1292" i="3"/>
  <c r="BG1293" i="3"/>
  <c r="BG1294" i="3"/>
  <c r="BG1295" i="3"/>
  <c r="BG1296" i="3"/>
  <c r="BG1297" i="3"/>
  <c r="BG1298" i="3"/>
  <c r="BG1299" i="3"/>
  <c r="BG1300" i="3"/>
  <c r="BG1301" i="3"/>
  <c r="BG1302" i="3"/>
  <c r="BG1303" i="3"/>
  <c r="BG1304" i="3"/>
  <c r="BG1305" i="3"/>
  <c r="BG1306" i="3"/>
  <c r="BG1307" i="3"/>
  <c r="BG1308" i="3"/>
  <c r="BG1309" i="3"/>
  <c r="BG1310" i="3"/>
  <c r="BG1311" i="3"/>
  <c r="BG1312" i="3"/>
  <c r="BG1313" i="3"/>
  <c r="BG1314" i="3"/>
  <c r="BG1315" i="3"/>
  <c r="BG1316" i="3"/>
  <c r="BG1317" i="3"/>
  <c r="BG1318" i="3"/>
  <c r="BG1319" i="3"/>
  <c r="BG1320" i="3"/>
  <c r="BG1321" i="3"/>
  <c r="BG1322" i="3"/>
  <c r="BG1323" i="3"/>
  <c r="BG1324" i="3"/>
  <c r="BG1325" i="3"/>
  <c r="BG1326" i="3"/>
  <c r="BG1327" i="3"/>
  <c r="BG1328" i="3"/>
  <c r="BG1329" i="3"/>
  <c r="BG1330" i="3"/>
  <c r="BG1331" i="3"/>
  <c r="BG1332" i="3"/>
  <c r="BG1333" i="3"/>
  <c r="BG1334" i="3"/>
  <c r="BG1335" i="3"/>
  <c r="BG1336" i="3"/>
  <c r="BG1337" i="3"/>
  <c r="BG1338" i="3"/>
  <c r="BG1339" i="3"/>
  <c r="BG1340" i="3"/>
  <c r="BG1341" i="3"/>
  <c r="BG1342" i="3"/>
  <c r="BG1343" i="3"/>
  <c r="BG1344" i="3"/>
  <c r="BG1345" i="3"/>
  <c r="BG1346" i="3"/>
  <c r="BG1347" i="3"/>
  <c r="BG1348" i="3"/>
  <c r="BG1349" i="3"/>
  <c r="BG1350" i="3"/>
  <c r="BG1351" i="3"/>
  <c r="BG1352" i="3"/>
  <c r="BG1353" i="3"/>
  <c r="BG1354" i="3"/>
  <c r="BG1355" i="3"/>
  <c r="BG1356" i="3"/>
  <c r="BG1357" i="3"/>
  <c r="BG1358" i="3"/>
  <c r="BG1359" i="3"/>
  <c r="BG1360" i="3"/>
  <c r="BG1361" i="3"/>
  <c r="BG1362" i="3"/>
  <c r="BG1363" i="3"/>
  <c r="BG1364" i="3"/>
  <c r="BG1365" i="3"/>
  <c r="BG1366" i="3"/>
  <c r="BG1367" i="3"/>
  <c r="BG1368" i="3"/>
  <c r="BG1369" i="3"/>
  <c r="BG1370" i="3"/>
  <c r="BG1371" i="3"/>
  <c r="BG1372" i="3"/>
  <c r="BG1373" i="3"/>
  <c r="BG1374" i="3"/>
  <c r="BG1375" i="3"/>
  <c r="BG1376" i="3"/>
  <c r="BG1377" i="3"/>
  <c r="BG1378" i="3"/>
  <c r="BG1379" i="3"/>
  <c r="BG1380" i="3"/>
  <c r="BG1381" i="3"/>
  <c r="BG1382" i="3"/>
  <c r="BG1383" i="3"/>
  <c r="BG1384" i="3"/>
  <c r="BG1385" i="3"/>
  <c r="BG1386" i="3"/>
  <c r="BG1387" i="3"/>
  <c r="BG1388" i="3"/>
  <c r="BG1389" i="3"/>
  <c r="BG1390" i="3"/>
  <c r="BG1391" i="3"/>
  <c r="BG1392" i="3"/>
  <c r="BG1393" i="3"/>
  <c r="BG1394" i="3"/>
  <c r="BG1395" i="3"/>
  <c r="BG1396" i="3"/>
  <c r="BG1397" i="3"/>
  <c r="BG1398" i="3"/>
  <c r="BG1399" i="3"/>
  <c r="BG1400" i="3"/>
  <c r="BG1401" i="3"/>
  <c r="BG1402" i="3"/>
  <c r="BG1403" i="3"/>
  <c r="BG1404" i="3"/>
  <c r="BG1405" i="3"/>
  <c r="BG1406" i="3"/>
  <c r="BG1407" i="3"/>
  <c r="BG1408" i="3"/>
  <c r="BG1409" i="3"/>
  <c r="BG1410" i="3"/>
  <c r="BG1411" i="3"/>
  <c r="BG1412" i="3"/>
  <c r="BG1413" i="3"/>
  <c r="BG1414" i="3"/>
  <c r="BG1415" i="3"/>
  <c r="BG1416" i="3"/>
  <c r="BG1417" i="3"/>
  <c r="BG1418" i="3"/>
  <c r="BG1419" i="3"/>
  <c r="BG1420" i="3"/>
  <c r="BG1421" i="3"/>
  <c r="BG1422" i="3"/>
  <c r="BG1423" i="3"/>
  <c r="BG1424" i="3"/>
  <c r="BG1425" i="3"/>
  <c r="BG1426" i="3"/>
  <c r="BG1427" i="3"/>
  <c r="BG1428" i="3"/>
  <c r="BG1429" i="3"/>
  <c r="BG1430" i="3"/>
  <c r="BG1431" i="3"/>
  <c r="BG1432" i="3"/>
  <c r="BG1433" i="3"/>
  <c r="BG1434" i="3"/>
  <c r="BG1435" i="3"/>
  <c r="BG1436" i="3"/>
  <c r="BG1437" i="3"/>
  <c r="BG1438" i="3"/>
  <c r="BG1439" i="3"/>
  <c r="BG1440" i="3"/>
  <c r="BG1441" i="3"/>
  <c r="BG1442" i="3"/>
  <c r="BG1443" i="3"/>
  <c r="BG1444" i="3"/>
  <c r="BG1445" i="3"/>
  <c r="BG1446" i="3"/>
  <c r="BG1447" i="3"/>
  <c r="BG1448" i="3"/>
  <c r="BG1449" i="3"/>
  <c r="BG1450" i="3"/>
  <c r="BG1451" i="3"/>
  <c r="BG1452" i="3"/>
  <c r="BG1453" i="3"/>
  <c r="BG1454" i="3"/>
  <c r="BG1455" i="3"/>
  <c r="BG1456" i="3"/>
  <c r="BG1457" i="3"/>
  <c r="BG1458" i="3"/>
  <c r="BG1459" i="3"/>
  <c r="BG1460" i="3"/>
  <c r="BG1461" i="3"/>
  <c r="BG1462" i="3"/>
  <c r="BG1463" i="3"/>
  <c r="BG1464" i="3"/>
  <c r="BG1465" i="3"/>
  <c r="BG1466" i="3"/>
  <c r="BG1467" i="3"/>
  <c r="BG1468" i="3"/>
  <c r="BG1469" i="3"/>
  <c r="BG1470" i="3"/>
  <c r="BG1471" i="3"/>
  <c r="BG1472" i="3"/>
  <c r="BG1473" i="3"/>
  <c r="BG1474" i="3"/>
  <c r="BG1475" i="3"/>
  <c r="BG1476" i="3"/>
  <c r="BG1477" i="3"/>
  <c r="BG1478" i="3"/>
  <c r="BG1479" i="3"/>
  <c r="BG1480" i="3"/>
  <c r="BG1481" i="3"/>
  <c r="BG1482" i="3"/>
  <c r="BG1483" i="3"/>
  <c r="BG1484" i="3"/>
  <c r="BG1485" i="3"/>
  <c r="BG1486" i="3"/>
  <c r="BG1487" i="3"/>
  <c r="BG1488" i="3"/>
  <c r="BG1489" i="3"/>
  <c r="BG1490" i="3"/>
  <c r="BG1491" i="3"/>
  <c r="BG1492" i="3"/>
  <c r="BG1493" i="3"/>
  <c r="BG1494" i="3"/>
  <c r="BG1495" i="3"/>
  <c r="BG1496" i="3"/>
  <c r="BG1497" i="3"/>
  <c r="BG1498" i="3"/>
  <c r="BG1499" i="3"/>
  <c r="BG1500" i="3"/>
  <c r="BG1501" i="3"/>
  <c r="BG1502" i="3"/>
  <c r="BG1503" i="3"/>
  <c r="BG1504" i="3"/>
  <c r="BG1505" i="3"/>
  <c r="BG1506" i="3"/>
  <c r="BG1507" i="3"/>
  <c r="BG1508" i="3"/>
  <c r="BG1509" i="3"/>
  <c r="BG1510" i="3"/>
  <c r="BG1511" i="3"/>
  <c r="BG1512" i="3"/>
  <c r="BG1513" i="3"/>
  <c r="BG1514" i="3"/>
  <c r="BG1515" i="3"/>
  <c r="BG1516" i="3"/>
  <c r="BG1517" i="3"/>
  <c r="BG1518" i="3"/>
  <c r="BG1519" i="3"/>
  <c r="BG1520" i="3"/>
  <c r="BG1521" i="3"/>
  <c r="BG1522" i="3"/>
  <c r="BG1523" i="3"/>
  <c r="BG1524" i="3"/>
  <c r="BG1525" i="3"/>
  <c r="BG1526" i="3"/>
  <c r="BG1527" i="3"/>
  <c r="BG1528" i="3"/>
  <c r="BG1529" i="3"/>
  <c r="BG1530" i="3"/>
  <c r="BG1531" i="3"/>
  <c r="BG1532" i="3"/>
  <c r="BG1533" i="3"/>
  <c r="BG1534" i="3"/>
  <c r="BG1535" i="3"/>
  <c r="BG1536" i="3"/>
  <c r="BG1537" i="3"/>
  <c r="BG1538" i="3"/>
  <c r="BG1539" i="3"/>
  <c r="BG1540" i="3"/>
  <c r="BG1541" i="3"/>
  <c r="BG1542" i="3"/>
  <c r="BG1543" i="3"/>
  <c r="BG1544" i="3"/>
  <c r="BG1545" i="3"/>
  <c r="BG1546" i="3"/>
  <c r="BG1547" i="3"/>
  <c r="BG1548" i="3"/>
  <c r="BG1549" i="3"/>
  <c r="BG1550" i="3"/>
  <c r="BG1551" i="3"/>
  <c r="BG1552" i="3"/>
  <c r="BG1553" i="3"/>
  <c r="BG1554" i="3"/>
  <c r="BG1555" i="3"/>
  <c r="BG1556" i="3"/>
  <c r="BG1557" i="3"/>
  <c r="BG1558" i="3"/>
  <c r="BG1559" i="3"/>
  <c r="BG1560" i="3"/>
  <c r="BG1561" i="3"/>
  <c r="BG1562" i="3"/>
  <c r="BG1563" i="3"/>
  <c r="BG1564" i="3"/>
  <c r="BG1565" i="3"/>
  <c r="BG1566" i="3"/>
  <c r="BG1567" i="3"/>
  <c r="BG1568" i="3"/>
  <c r="BG1569" i="3"/>
  <c r="BG1570" i="3"/>
  <c r="BG1571" i="3"/>
  <c r="BG1572" i="3"/>
  <c r="BG1573" i="3"/>
  <c r="BG1574" i="3"/>
  <c r="BG1575" i="3"/>
  <c r="BG1576" i="3"/>
  <c r="BG1577" i="3"/>
  <c r="BG1578" i="3"/>
  <c r="BG1579" i="3"/>
  <c r="BG1580" i="3"/>
  <c r="BG1581" i="3"/>
  <c r="BG1582" i="3"/>
  <c r="BG1583" i="3"/>
  <c r="BG1584" i="3"/>
  <c r="BG1585" i="3"/>
  <c r="BG1586" i="3"/>
  <c r="BG1587" i="3"/>
  <c r="BG1588" i="3"/>
  <c r="BG1589" i="3"/>
  <c r="BG1590" i="3"/>
  <c r="BG1591" i="3"/>
  <c r="BG1592" i="3"/>
  <c r="BG1593" i="3"/>
  <c r="BG1594" i="3"/>
  <c r="BG1595" i="3"/>
  <c r="BG1596" i="3"/>
  <c r="BG1597" i="3"/>
  <c r="BG1598" i="3"/>
  <c r="BG1599" i="3"/>
  <c r="BG1600" i="3"/>
  <c r="BG1601" i="3"/>
  <c r="BG1602" i="3"/>
  <c r="BG1603" i="3"/>
  <c r="BG1604" i="3"/>
  <c r="BG1605" i="3"/>
  <c r="BG1606" i="3"/>
  <c r="BG1607" i="3"/>
  <c r="BG1608" i="3"/>
  <c r="BG1609" i="3"/>
  <c r="BG1610" i="3"/>
  <c r="BG1611" i="3"/>
  <c r="BG1612" i="3"/>
  <c r="BG1613" i="3"/>
  <c r="BG1614" i="3"/>
  <c r="BG1615" i="3"/>
  <c r="BG1616" i="3"/>
  <c r="BG1617" i="3"/>
  <c r="BG1618" i="3"/>
  <c r="BG1619" i="3"/>
  <c r="BG1620" i="3"/>
  <c r="BG1621" i="3"/>
  <c r="BG1622" i="3"/>
  <c r="BG1623" i="3"/>
  <c r="BG1624" i="3"/>
  <c r="BG1625" i="3"/>
  <c r="BG1626" i="3"/>
  <c r="BG1627" i="3"/>
  <c r="BG1628" i="3"/>
  <c r="BG1629" i="3"/>
  <c r="BG1630" i="3"/>
  <c r="BG1631" i="3"/>
  <c r="BG1632" i="3"/>
  <c r="BG1633" i="3"/>
  <c r="BG1634" i="3"/>
  <c r="BG1635" i="3"/>
  <c r="BG1636" i="3"/>
  <c r="BG1637" i="3"/>
  <c r="BG1638" i="3"/>
  <c r="BG1639" i="3"/>
  <c r="BG1640" i="3"/>
  <c r="BG1641" i="3"/>
  <c r="BG1642" i="3"/>
  <c r="BG1643" i="3"/>
  <c r="BG1644" i="3"/>
  <c r="BG1645" i="3"/>
  <c r="BG1646" i="3"/>
  <c r="BG1647" i="3"/>
  <c r="BG1648" i="3"/>
  <c r="BG1649" i="3"/>
  <c r="BG1650" i="3"/>
  <c r="BG1651" i="3"/>
  <c r="BG1652" i="3"/>
  <c r="BG1653" i="3"/>
  <c r="BG1654" i="3"/>
  <c r="BG1655" i="3"/>
  <c r="BG1656" i="3"/>
  <c r="BG1657" i="3"/>
  <c r="BG1658" i="3"/>
  <c r="BG1659" i="3"/>
  <c r="BG1660" i="3"/>
  <c r="BG1661" i="3"/>
  <c r="BG1662" i="3"/>
  <c r="BG1663" i="3"/>
  <c r="BG1664" i="3"/>
  <c r="BG1665" i="3"/>
  <c r="BG1666" i="3"/>
  <c r="BG1667" i="3"/>
  <c r="BG1668" i="3"/>
  <c r="BG1669" i="3"/>
  <c r="BG1670" i="3"/>
  <c r="BG1671" i="3"/>
  <c r="BG1672" i="3"/>
  <c r="BG1673" i="3"/>
  <c r="BG1674" i="3"/>
  <c r="BG1675" i="3"/>
  <c r="BG1676" i="3"/>
  <c r="BG1677" i="3"/>
  <c r="BG1678" i="3"/>
  <c r="BG1679" i="3"/>
  <c r="BG1680" i="3"/>
  <c r="BG1681" i="3"/>
  <c r="BG1682" i="3"/>
  <c r="BG1683" i="3"/>
  <c r="BG1684" i="3"/>
  <c r="BG1685" i="3"/>
  <c r="BG1686" i="3"/>
  <c r="BG1687" i="3"/>
  <c r="BG1688" i="3"/>
  <c r="BG1689" i="3"/>
  <c r="BG1690" i="3"/>
  <c r="BG1691" i="3"/>
  <c r="BG1692" i="3"/>
  <c r="BG1693" i="3"/>
  <c r="BG1694" i="3"/>
  <c r="BG1695" i="3"/>
  <c r="BG1696" i="3"/>
  <c r="BG1697" i="3"/>
  <c r="BG1698" i="3"/>
  <c r="BG1699" i="3"/>
  <c r="BG1700" i="3"/>
  <c r="BG1701" i="3"/>
  <c r="BG1702" i="3"/>
  <c r="BG1703" i="3"/>
  <c r="BG1704" i="3"/>
  <c r="BG1705" i="3"/>
  <c r="BG1706" i="3"/>
  <c r="BG1707" i="3"/>
  <c r="BG1708" i="3"/>
  <c r="BG1709" i="3"/>
  <c r="BG1710" i="3"/>
  <c r="BG1711" i="3"/>
  <c r="BG1712" i="3"/>
  <c r="BG1713" i="3"/>
  <c r="BG1714" i="3"/>
  <c r="BG1715" i="3"/>
  <c r="BG1716" i="3"/>
  <c r="BG1717" i="3"/>
  <c r="BG1718" i="3"/>
  <c r="BG1719" i="3"/>
  <c r="BG1720" i="3"/>
  <c r="BG1721" i="3"/>
  <c r="BG1722" i="3"/>
  <c r="BG1723" i="3"/>
  <c r="BG1724" i="3"/>
  <c r="BG1725" i="3"/>
  <c r="BG1726" i="3"/>
  <c r="BG1727" i="3"/>
  <c r="BG1728" i="3"/>
  <c r="BG1729" i="3"/>
  <c r="BG1730" i="3"/>
  <c r="BG1731" i="3"/>
  <c r="BG1732" i="3"/>
  <c r="BG1733" i="3"/>
  <c r="BG1734" i="3"/>
  <c r="BG1735" i="3"/>
  <c r="BG1736" i="3"/>
  <c r="BG1737" i="3"/>
  <c r="BG1738" i="3"/>
  <c r="BG1739" i="3"/>
  <c r="BG1740" i="3"/>
  <c r="BG1741" i="3"/>
  <c r="BG1742" i="3"/>
  <c r="BG1743" i="3"/>
  <c r="BG1744" i="3"/>
  <c r="BG1745" i="3"/>
  <c r="BG1746" i="3"/>
  <c r="BG1747" i="3"/>
  <c r="BG1748" i="3"/>
  <c r="BG1749" i="3"/>
  <c r="BG1750" i="3"/>
  <c r="BG1751" i="3"/>
  <c r="BG1752" i="3"/>
  <c r="BG1753" i="3"/>
  <c r="BG1754" i="3"/>
  <c r="BG1755" i="3"/>
  <c r="BG1756" i="3"/>
  <c r="BG1757" i="3"/>
  <c r="BG1758" i="3"/>
  <c r="BG1759" i="3"/>
  <c r="BG1760" i="3"/>
  <c r="BG1761" i="3"/>
  <c r="BG1762" i="3"/>
  <c r="BG1763" i="3"/>
  <c r="BG1764" i="3"/>
  <c r="BG1765" i="3"/>
  <c r="BG1766" i="3"/>
  <c r="BG1767" i="3"/>
  <c r="BG1768" i="3"/>
  <c r="BG1769" i="3"/>
  <c r="BG1770" i="3"/>
  <c r="BG1771" i="3"/>
  <c r="BG1772" i="3"/>
  <c r="BG1773" i="3"/>
  <c r="BG1774" i="3"/>
  <c r="BG1775" i="3"/>
  <c r="BG1776" i="3"/>
  <c r="BG1777" i="3"/>
  <c r="BG1778" i="3"/>
  <c r="BG1779" i="3"/>
  <c r="BG1780" i="3"/>
  <c r="BG1781" i="3"/>
  <c r="BG1782" i="3"/>
  <c r="BG1783" i="3"/>
  <c r="BG1784" i="3"/>
  <c r="BG1785" i="3"/>
  <c r="BG1786" i="3"/>
  <c r="BG1787" i="3"/>
  <c r="BG1788" i="3"/>
  <c r="BG1789" i="3"/>
  <c r="BG1790" i="3"/>
  <c r="BG1791" i="3"/>
  <c r="BG1792" i="3"/>
  <c r="BG1793" i="3"/>
  <c r="BG1794" i="3"/>
  <c r="BG1795" i="3"/>
  <c r="BG1796" i="3"/>
  <c r="BG1797" i="3"/>
  <c r="BG1798" i="3"/>
  <c r="BG1799" i="3"/>
  <c r="BG1800" i="3"/>
  <c r="BG1801" i="3"/>
  <c r="BG1802" i="3"/>
  <c r="BG1803" i="3"/>
  <c r="BG1804" i="3"/>
  <c r="BG1805" i="3"/>
  <c r="BG1806" i="3"/>
  <c r="BG1807" i="3"/>
  <c r="BG1808" i="3"/>
  <c r="BG1809" i="3"/>
  <c r="BG1810" i="3"/>
  <c r="BG1811" i="3"/>
  <c r="BG1812" i="3"/>
  <c r="BG1813" i="3"/>
  <c r="BG1814" i="3"/>
  <c r="BG1815" i="3"/>
  <c r="BG1816" i="3"/>
  <c r="BG1817" i="3"/>
  <c r="BG1818" i="3"/>
  <c r="BG1819" i="3"/>
  <c r="BG1820" i="3"/>
  <c r="BG1821" i="3"/>
  <c r="BG1822" i="3"/>
  <c r="BG1823" i="3"/>
  <c r="BG1824" i="3"/>
  <c r="BG1825" i="3"/>
  <c r="BG1826" i="3"/>
  <c r="BG1827" i="3"/>
  <c r="BG1828" i="3"/>
  <c r="BG1829" i="3"/>
  <c r="BG1830" i="3"/>
  <c r="BG1831" i="3"/>
  <c r="BG1832" i="3"/>
  <c r="BG1833" i="3"/>
  <c r="BG1834" i="3"/>
  <c r="BG1835" i="3"/>
  <c r="BG1836" i="3"/>
  <c r="BG1837" i="3"/>
  <c r="BG1838" i="3"/>
  <c r="BG1839" i="3"/>
  <c r="BG1840" i="3"/>
  <c r="BG1841" i="3"/>
  <c r="BG1842" i="3"/>
  <c r="BG1843" i="3"/>
  <c r="BG1844" i="3"/>
  <c r="BG1845" i="3"/>
  <c r="BG1846" i="3"/>
  <c r="BG1847" i="3"/>
  <c r="BG1848" i="3"/>
  <c r="BG1849" i="3"/>
  <c r="BG1850" i="3"/>
  <c r="BG1851" i="3"/>
  <c r="BG1852" i="3"/>
  <c r="BG1853" i="3"/>
  <c r="BG1854" i="3"/>
  <c r="BG1855" i="3"/>
  <c r="BG1856" i="3"/>
  <c r="BG1857" i="3"/>
  <c r="BG1858" i="3"/>
  <c r="BG1859" i="3"/>
  <c r="BG1860" i="3"/>
  <c r="BG1861" i="3"/>
  <c r="BG1862" i="3"/>
  <c r="BG1863" i="3"/>
  <c r="BG1864" i="3"/>
  <c r="BG1865" i="3"/>
  <c r="BG1866" i="3"/>
  <c r="BG1867" i="3"/>
  <c r="BG1868" i="3"/>
  <c r="BG1869" i="3"/>
  <c r="BG1870" i="3"/>
  <c r="BG1871" i="3"/>
  <c r="BG1872" i="3"/>
  <c r="BG1873" i="3"/>
  <c r="BG1874" i="3"/>
  <c r="BG1875" i="3"/>
  <c r="BG1876" i="3"/>
  <c r="BG1877" i="3"/>
  <c r="BG1878" i="3"/>
  <c r="BG1879" i="3"/>
  <c r="BG1880" i="3"/>
  <c r="BG1881" i="3"/>
  <c r="BG1882" i="3"/>
  <c r="BG1883" i="3"/>
  <c r="BG1884" i="3"/>
  <c r="BG1885" i="3"/>
  <c r="BG1886" i="3"/>
  <c r="BG1887" i="3"/>
  <c r="BG1888" i="3"/>
  <c r="BG1889" i="3"/>
  <c r="BG1890" i="3"/>
  <c r="BG1891" i="3"/>
  <c r="BG1892" i="3"/>
  <c r="BG1893" i="3"/>
  <c r="BG1894" i="3"/>
  <c r="BG1895" i="3"/>
  <c r="BG1896" i="3"/>
  <c r="BG1897" i="3"/>
  <c r="BG1898" i="3"/>
  <c r="BG1899" i="3"/>
  <c r="BG1900" i="3"/>
  <c r="BG1901" i="3"/>
  <c r="BG1902" i="3"/>
  <c r="BG1903" i="3"/>
  <c r="BG1904" i="3"/>
  <c r="BG1905" i="3"/>
  <c r="BG1906" i="3"/>
  <c r="BG1907" i="3"/>
  <c r="BG1908" i="3"/>
  <c r="BG1909" i="3"/>
  <c r="BG1910" i="3"/>
  <c r="BG1911" i="3"/>
  <c r="BG1912" i="3"/>
  <c r="BG1913" i="3"/>
  <c r="BG1914" i="3"/>
  <c r="BG1915" i="3"/>
  <c r="BG1916" i="3"/>
  <c r="BG1917" i="3"/>
  <c r="BG1918" i="3"/>
  <c r="BG1919" i="3"/>
  <c r="BG1920" i="3"/>
  <c r="BG1921" i="3"/>
  <c r="BG1922" i="3"/>
  <c r="BG1923" i="3"/>
  <c r="BG1924" i="3"/>
  <c r="BG1925" i="3"/>
  <c r="BG1926" i="3"/>
  <c r="BG1927" i="3"/>
  <c r="BG1928" i="3"/>
  <c r="BG1929" i="3"/>
  <c r="BG1930" i="3"/>
  <c r="BG1931" i="3"/>
  <c r="BG1932" i="3"/>
  <c r="BG1933" i="3"/>
  <c r="BG1934" i="3"/>
  <c r="BG1935" i="3"/>
  <c r="BG1936" i="3"/>
  <c r="BG1937" i="3"/>
  <c r="BG1938" i="3"/>
  <c r="BG1939" i="3"/>
  <c r="BG1940" i="3"/>
  <c r="BG1941" i="3"/>
  <c r="BG1942" i="3"/>
  <c r="BG1943" i="3"/>
  <c r="BG1944" i="3"/>
  <c r="BG1945" i="3"/>
  <c r="BG1946" i="3"/>
  <c r="BG1947" i="3"/>
  <c r="BG1948" i="3"/>
  <c r="BG1949" i="3"/>
  <c r="BG1950" i="3"/>
  <c r="BG1951" i="3"/>
  <c r="BG1952" i="3"/>
  <c r="BG1953" i="3"/>
  <c r="BG1954" i="3"/>
  <c r="BG1955" i="3"/>
  <c r="BG1956" i="3"/>
  <c r="BG1957" i="3"/>
  <c r="BG1958" i="3"/>
  <c r="BG1959" i="3"/>
  <c r="BG1960" i="3"/>
  <c r="BG1961" i="3"/>
  <c r="BG1962" i="3"/>
  <c r="BG1963" i="3"/>
  <c r="BG1964" i="3"/>
  <c r="BG1965" i="3"/>
  <c r="BG1966" i="3"/>
  <c r="BG1967" i="3"/>
  <c r="BG1968" i="3"/>
  <c r="BG1969" i="3"/>
  <c r="BG1970" i="3"/>
  <c r="BG1971" i="3"/>
  <c r="BG1972" i="3"/>
  <c r="BG1973" i="3"/>
  <c r="BG1974" i="3"/>
  <c r="BG1975" i="3"/>
  <c r="BG1976" i="3"/>
  <c r="BG1977" i="3"/>
  <c r="BG1978" i="3"/>
  <c r="BG1979" i="3"/>
  <c r="BG1980" i="3"/>
  <c r="BG1981" i="3"/>
  <c r="BG1982" i="3"/>
  <c r="BG1983" i="3"/>
  <c r="BG1984" i="3"/>
  <c r="BG1985" i="3"/>
  <c r="BG1986" i="3"/>
  <c r="BG1987" i="3"/>
  <c r="BG1988" i="3"/>
  <c r="BG1989" i="3"/>
  <c r="BG1990" i="3"/>
  <c r="BG1991" i="3"/>
  <c r="BG1992" i="3"/>
  <c r="BG1993" i="3"/>
  <c r="BG1994" i="3"/>
  <c r="BG1995" i="3"/>
  <c r="BG1996" i="3"/>
  <c r="BG1997" i="3"/>
  <c r="BG1998" i="3"/>
  <c r="BG1999" i="3"/>
  <c r="BG2000" i="3"/>
  <c r="BG2001" i="3"/>
  <c r="BG2002" i="3"/>
  <c r="BG2003" i="3"/>
  <c r="BG2004" i="3"/>
  <c r="BG2005" i="3"/>
  <c r="BG2006" i="3"/>
  <c r="BG2007" i="3"/>
  <c r="BG2008" i="3"/>
  <c r="BG2009" i="3"/>
  <c r="BG2010" i="3"/>
  <c r="BG2011" i="3"/>
  <c r="BG2012" i="3"/>
  <c r="BG2013" i="3"/>
  <c r="BG2014" i="3"/>
  <c r="BG2015" i="3"/>
  <c r="BG2016" i="3"/>
  <c r="BG2017" i="3"/>
  <c r="BG2018" i="3"/>
  <c r="BG2019" i="3"/>
  <c r="BG2020" i="3"/>
  <c r="BG2021" i="3"/>
  <c r="BG2022" i="3"/>
  <c r="BG2023" i="3"/>
  <c r="BG2024" i="3"/>
  <c r="BG2025" i="3"/>
  <c r="BG2026" i="3"/>
  <c r="BG2027" i="3"/>
  <c r="BG2028" i="3"/>
  <c r="BG2029" i="3"/>
  <c r="BG2030" i="3"/>
  <c r="BG2031" i="3"/>
  <c r="BG2032" i="3"/>
  <c r="BG2033" i="3"/>
  <c r="BG2034" i="3"/>
  <c r="BG2035" i="3"/>
  <c r="BG2036" i="3"/>
  <c r="BG2037" i="3"/>
  <c r="BG2038" i="3"/>
  <c r="BG2039" i="3"/>
  <c r="BG2040" i="3"/>
  <c r="BG2041" i="3"/>
  <c r="BG2042" i="3"/>
  <c r="BG2043" i="3"/>
  <c r="BG2044" i="3"/>
  <c r="BG2045" i="3"/>
  <c r="BG2046" i="3"/>
  <c r="BG2047" i="3"/>
  <c r="BG2048" i="3"/>
  <c r="BG2049" i="3"/>
  <c r="BG2050" i="3"/>
  <c r="BG2051" i="3"/>
  <c r="BG2052" i="3"/>
  <c r="BG2053" i="3"/>
  <c r="BG2054" i="3"/>
  <c r="BG2055" i="3"/>
  <c r="BG2056" i="3"/>
  <c r="BG2057" i="3"/>
  <c r="BG2058" i="3"/>
  <c r="BG2059" i="3"/>
  <c r="BG2060" i="3"/>
  <c r="BG2061" i="3"/>
  <c r="BG2062" i="3"/>
  <c r="BG2063" i="3"/>
  <c r="BG2064" i="3"/>
  <c r="BG2065" i="3"/>
  <c r="BG2066" i="3"/>
  <c r="BG2067" i="3"/>
  <c r="BG2068" i="3"/>
  <c r="BG2069" i="3"/>
  <c r="BG2070" i="3"/>
  <c r="BG2071" i="3"/>
  <c r="BG2072" i="3"/>
  <c r="BG2073" i="3"/>
  <c r="BG2074" i="3"/>
  <c r="BG2075" i="3"/>
  <c r="BG2076" i="3"/>
  <c r="BG2077" i="3"/>
  <c r="BG2078" i="3"/>
  <c r="BG2079" i="3"/>
  <c r="BG2080" i="3"/>
  <c r="BG2081" i="3"/>
  <c r="BG2082" i="3"/>
  <c r="BG2083" i="3"/>
  <c r="BG2084" i="3"/>
  <c r="BG2085" i="3"/>
  <c r="BG2086" i="3"/>
  <c r="BG2087" i="3"/>
  <c r="BG2088" i="3"/>
  <c r="BG2089" i="3"/>
  <c r="BG2090" i="3"/>
  <c r="BG2091" i="3"/>
  <c r="BG2092" i="3"/>
  <c r="BG2093" i="3"/>
  <c r="BG2094" i="3"/>
  <c r="BG2095" i="3"/>
  <c r="BG2096" i="3"/>
  <c r="BG2097" i="3"/>
  <c r="BG2098" i="3"/>
  <c r="BG2099" i="3"/>
  <c r="BG2100" i="3"/>
  <c r="BG2101" i="3"/>
  <c r="BG2102" i="3"/>
  <c r="BG2103" i="3"/>
  <c r="BG2104" i="3"/>
  <c r="BG2105" i="3"/>
  <c r="BG2106" i="3"/>
  <c r="BG2107" i="3"/>
  <c r="BG2108" i="3"/>
  <c r="BG2109" i="3"/>
  <c r="BG2110" i="3"/>
  <c r="BG2111" i="3"/>
  <c r="BG2112" i="3"/>
  <c r="BG2113" i="3"/>
  <c r="BG2114" i="3"/>
  <c r="BG2115" i="3"/>
  <c r="BG2116" i="3"/>
  <c r="BG2117" i="3"/>
  <c r="BG2118" i="3"/>
  <c r="BG2119" i="3"/>
  <c r="BG2120" i="3"/>
  <c r="BG2121" i="3"/>
  <c r="BG2122" i="3"/>
  <c r="BG2123" i="3"/>
  <c r="BG2124" i="3"/>
  <c r="BG2125" i="3"/>
  <c r="BG2126" i="3"/>
  <c r="BG2127" i="3"/>
  <c r="BG2128" i="3"/>
  <c r="BG2129" i="3"/>
  <c r="BG2130" i="3"/>
  <c r="BG2131" i="3"/>
  <c r="BG2132" i="3"/>
  <c r="BG2133" i="3"/>
  <c r="BG2134" i="3"/>
  <c r="BG2135" i="3"/>
  <c r="BG2136" i="3"/>
  <c r="BG2137" i="3"/>
  <c r="BG2138" i="3"/>
  <c r="BG2139" i="3"/>
  <c r="BG2140" i="3"/>
  <c r="BG2141" i="3"/>
  <c r="BG2142" i="3"/>
  <c r="BG2143" i="3"/>
  <c r="BG2144" i="3"/>
  <c r="BG2145" i="3"/>
  <c r="BG2146" i="3"/>
  <c r="BG2147" i="3"/>
  <c r="BG2148" i="3"/>
  <c r="BG2149" i="3"/>
  <c r="BG2150" i="3"/>
  <c r="BG2151" i="3"/>
  <c r="BG2152" i="3"/>
  <c r="BG2153" i="3"/>
  <c r="BG2154" i="3"/>
  <c r="BG2155" i="3"/>
  <c r="BG2156" i="3"/>
  <c r="BG2157" i="3"/>
  <c r="BG2158" i="3"/>
  <c r="BG2159" i="3"/>
  <c r="BG2160" i="3"/>
  <c r="BG2161" i="3"/>
  <c r="BG2162" i="3"/>
  <c r="BG2163" i="3"/>
  <c r="BG2164" i="3"/>
  <c r="BG2165" i="3"/>
  <c r="BG2166" i="3"/>
  <c r="BG2167" i="3"/>
  <c r="BG2168" i="3"/>
  <c r="BG2169" i="3"/>
  <c r="BG2170" i="3"/>
  <c r="BG2171" i="3"/>
  <c r="BG2172" i="3"/>
  <c r="BG2173" i="3"/>
  <c r="BG2174" i="3"/>
  <c r="BG2175" i="3"/>
  <c r="BG2176" i="3"/>
  <c r="BG2177" i="3"/>
  <c r="BG2178" i="3"/>
  <c r="BG2179" i="3"/>
  <c r="BG2180" i="3"/>
  <c r="BG2181" i="3"/>
  <c r="BG2182" i="3"/>
  <c r="BG2183" i="3"/>
  <c r="BG2184" i="3"/>
  <c r="BG2185" i="3"/>
  <c r="BG2186" i="3"/>
  <c r="BG2187" i="3"/>
  <c r="BG2188" i="3"/>
  <c r="BG2189" i="3"/>
  <c r="BG2190" i="3"/>
  <c r="BG2191" i="3"/>
  <c r="BG2192" i="3"/>
  <c r="BG2193" i="3"/>
  <c r="BG2194" i="3"/>
  <c r="BG2195" i="3"/>
  <c r="BG2196" i="3"/>
  <c r="BG2197" i="3"/>
  <c r="BG2198" i="3"/>
  <c r="BG2199" i="3"/>
  <c r="BG2200" i="3"/>
  <c r="BG2201" i="3"/>
  <c r="BG2202" i="3"/>
  <c r="BG2203" i="3"/>
  <c r="BG2204" i="3"/>
  <c r="BG2205" i="3"/>
  <c r="BG2206" i="3"/>
  <c r="BG2207" i="3"/>
  <c r="BG2208" i="3"/>
  <c r="BG2209" i="3"/>
  <c r="BG2210" i="3"/>
  <c r="BG2211" i="3"/>
  <c r="BG2212" i="3"/>
  <c r="BG2213" i="3"/>
  <c r="BG2214" i="3"/>
  <c r="BG2215" i="3"/>
  <c r="BG2216" i="3"/>
  <c r="BG2217" i="3"/>
  <c r="BG2218" i="3"/>
  <c r="BG2219" i="3"/>
  <c r="BG2220" i="3"/>
  <c r="BG2221" i="3"/>
  <c r="BG2222" i="3"/>
  <c r="BG2223" i="3"/>
  <c r="BG2224" i="3"/>
  <c r="BG2225" i="3"/>
  <c r="BG2226" i="3"/>
  <c r="BG2227" i="3"/>
  <c r="BG2228" i="3"/>
  <c r="BG2229" i="3"/>
  <c r="BG2230" i="3"/>
  <c r="BG2231" i="3"/>
  <c r="BG2232" i="3"/>
  <c r="BG2233" i="3"/>
  <c r="BG2234" i="3"/>
  <c r="BG2235" i="3"/>
  <c r="BG2236" i="3"/>
  <c r="BG2237" i="3"/>
  <c r="BG2238" i="3"/>
  <c r="BG2239" i="3"/>
  <c r="BG2240" i="3"/>
  <c r="BG2241" i="3"/>
  <c r="BG2242" i="3"/>
  <c r="BG2243" i="3"/>
  <c r="BG2244" i="3"/>
  <c r="BG2245" i="3"/>
  <c r="BG2246" i="3"/>
  <c r="BG2247" i="3"/>
  <c r="BG2248" i="3"/>
  <c r="BG2249" i="3"/>
  <c r="BG2250" i="3"/>
  <c r="BG2251" i="3"/>
  <c r="BG2252" i="3"/>
  <c r="BG2253" i="3"/>
  <c r="BG2254" i="3"/>
  <c r="BG2255" i="3"/>
  <c r="BG2256" i="3"/>
  <c r="BG2257" i="3"/>
  <c r="BG2258" i="3"/>
  <c r="BG2259" i="3"/>
  <c r="BG2260" i="3"/>
  <c r="BG2261" i="3"/>
  <c r="BG2262" i="3"/>
  <c r="BG2263" i="3"/>
  <c r="BG2264" i="3"/>
  <c r="BG2265" i="3"/>
  <c r="BG2266" i="3"/>
  <c r="BG2267" i="3"/>
  <c r="BG2268" i="3"/>
  <c r="BG2269" i="3"/>
  <c r="BG2270" i="3"/>
  <c r="BG2271" i="3"/>
  <c r="BG2272" i="3"/>
  <c r="BG2273" i="3"/>
  <c r="BG2274" i="3"/>
  <c r="BG2275" i="3"/>
  <c r="BG2276" i="3"/>
  <c r="BG2277" i="3"/>
  <c r="BG2278" i="3"/>
  <c r="BG2279" i="3"/>
  <c r="BG2280" i="3"/>
  <c r="BG2281" i="3"/>
  <c r="BG2282" i="3"/>
  <c r="BG2283" i="3"/>
  <c r="BG2284" i="3"/>
  <c r="BG2285" i="3"/>
  <c r="BG2286" i="3"/>
  <c r="BG2287" i="3"/>
  <c r="BG2288" i="3"/>
  <c r="BG2289" i="3"/>
  <c r="BG2290" i="3"/>
  <c r="BG2291" i="3"/>
  <c r="BG2292" i="3"/>
  <c r="BG2293" i="3"/>
  <c r="BG2294" i="3"/>
  <c r="BG2295" i="3"/>
  <c r="BG2296" i="3"/>
  <c r="BG2297" i="3"/>
  <c r="BG2298" i="3"/>
  <c r="BG2299" i="3"/>
  <c r="BG2300" i="3"/>
  <c r="BG2301" i="3"/>
  <c r="BG2302" i="3"/>
  <c r="BG2303" i="3"/>
  <c r="BG2304" i="3"/>
  <c r="BG2305" i="3"/>
  <c r="BG2306" i="3"/>
  <c r="BG2307" i="3"/>
  <c r="BG2308" i="3"/>
  <c r="BG2309" i="3"/>
  <c r="BG2310" i="3"/>
  <c r="BG2311" i="3"/>
  <c r="BG2312" i="3"/>
  <c r="BG2313" i="3"/>
  <c r="BG2314" i="3"/>
  <c r="BG2315" i="3"/>
  <c r="BG2316" i="3"/>
  <c r="BG2317" i="3"/>
  <c r="BG2318" i="3"/>
  <c r="BG2319" i="3"/>
  <c r="BG2320" i="3"/>
  <c r="BG2321" i="3"/>
  <c r="BG2322" i="3"/>
  <c r="BG2323" i="3"/>
  <c r="BG2324" i="3"/>
  <c r="BG2325" i="3"/>
  <c r="BG2326" i="3"/>
  <c r="BG2327" i="3"/>
  <c r="BG2328" i="3"/>
  <c r="BG2329" i="3"/>
  <c r="BG2330" i="3"/>
  <c r="BG2331" i="3"/>
  <c r="BG2332" i="3"/>
  <c r="BG2333" i="3"/>
  <c r="BG2334" i="3"/>
  <c r="BG2335" i="3"/>
  <c r="BG2336" i="3"/>
  <c r="BG2337" i="3"/>
  <c r="BG2338" i="3"/>
  <c r="BG2339" i="3"/>
  <c r="BG2340" i="3"/>
  <c r="BG2341" i="3"/>
  <c r="BG2342" i="3"/>
  <c r="BG2343" i="3"/>
  <c r="BG2344" i="3"/>
  <c r="BG2345" i="3"/>
  <c r="BG2346" i="3"/>
  <c r="BG2347" i="3"/>
  <c r="BG2348" i="3"/>
  <c r="BG2349" i="3"/>
  <c r="BG2350" i="3"/>
  <c r="BG2351" i="3"/>
  <c r="BG2352" i="3"/>
  <c r="BG2353" i="3"/>
  <c r="BG2354" i="3"/>
  <c r="BG2355" i="3"/>
  <c r="BG2356" i="3"/>
  <c r="BG2357" i="3"/>
  <c r="BG2358" i="3"/>
  <c r="BG2359" i="3"/>
  <c r="BG2360" i="3"/>
  <c r="BG2361" i="3"/>
  <c r="BG2362" i="3"/>
  <c r="BG2363" i="3"/>
  <c r="BG2364" i="3"/>
  <c r="BG2365" i="3"/>
  <c r="BG2366" i="3"/>
  <c r="BG2367" i="3"/>
  <c r="BG2368" i="3"/>
  <c r="BG2369" i="3"/>
  <c r="BG2370" i="3"/>
  <c r="BG2371" i="3"/>
  <c r="BG2372" i="3"/>
  <c r="BG2373" i="3"/>
  <c r="BG2374" i="3"/>
  <c r="BG2375" i="3"/>
  <c r="BG2376" i="3"/>
  <c r="BG2377" i="3"/>
  <c r="BG2378" i="3"/>
  <c r="BG2379" i="3"/>
  <c r="BG2380" i="3"/>
  <c r="BG2381" i="3"/>
  <c r="BG2382" i="3"/>
  <c r="BG2383" i="3"/>
  <c r="BG2384" i="3"/>
  <c r="BG2385" i="3"/>
  <c r="BG2386" i="3"/>
  <c r="BG2387" i="3"/>
  <c r="BG2388" i="3"/>
  <c r="BG2389" i="3"/>
  <c r="BG2390" i="3"/>
  <c r="BG2391" i="3"/>
  <c r="BG2392" i="3"/>
  <c r="BG2393" i="3"/>
  <c r="BG2394" i="3"/>
  <c r="BG2395" i="3"/>
  <c r="BG2396" i="3"/>
  <c r="BG2397" i="3"/>
  <c r="BG2398" i="3"/>
  <c r="BG2399" i="3"/>
  <c r="BG2400" i="3"/>
  <c r="BG2401" i="3"/>
  <c r="BG2402" i="3"/>
  <c r="BG2403" i="3"/>
  <c r="BG2404" i="3"/>
  <c r="BG2405" i="3"/>
  <c r="BG2406" i="3"/>
  <c r="BG2407" i="3"/>
  <c r="BG2408" i="3"/>
  <c r="BG2409" i="3"/>
  <c r="BG2410" i="3"/>
  <c r="BG2411" i="3"/>
  <c r="BG2412" i="3"/>
  <c r="BG2413" i="3"/>
  <c r="BG2414" i="3"/>
  <c r="BG2415" i="3"/>
  <c r="BG2416" i="3"/>
  <c r="BG2417" i="3"/>
  <c r="BG2418" i="3"/>
  <c r="BG2419" i="3"/>
  <c r="BG2420" i="3"/>
  <c r="BG2421" i="3"/>
  <c r="BG2422" i="3"/>
  <c r="BG2423" i="3"/>
  <c r="BG2424" i="3"/>
  <c r="BG2425" i="3"/>
  <c r="BG2426" i="3"/>
  <c r="BG2427" i="3"/>
  <c r="BG2428" i="3"/>
  <c r="BG2429" i="3"/>
  <c r="BG2430" i="3"/>
  <c r="BG2431" i="3"/>
  <c r="BG2432" i="3"/>
  <c r="BG2433" i="3"/>
  <c r="BG2434" i="3"/>
  <c r="BG2435" i="3"/>
  <c r="BG2436" i="3"/>
  <c r="BG2437" i="3"/>
  <c r="BG2438" i="3"/>
  <c r="BG2439" i="3"/>
  <c r="BG2440" i="3"/>
  <c r="BG2441" i="3"/>
  <c r="BG2442" i="3"/>
  <c r="BG2443" i="3"/>
  <c r="BG2444" i="3"/>
  <c r="BG2445" i="3"/>
  <c r="BG2446" i="3"/>
  <c r="BG2447" i="3"/>
  <c r="BG2448" i="3"/>
  <c r="BG2449" i="3"/>
  <c r="BG2450" i="3"/>
  <c r="BG2451" i="3"/>
  <c r="BG2452" i="3"/>
  <c r="BG2453" i="3"/>
  <c r="BG2454" i="3"/>
  <c r="BG2455" i="3"/>
  <c r="BG2456" i="3"/>
  <c r="BG2457" i="3"/>
  <c r="BG2458" i="3"/>
  <c r="BG2459" i="3"/>
  <c r="BG2460" i="3"/>
  <c r="BG2461" i="3"/>
  <c r="BG2462" i="3"/>
  <c r="BG2463" i="3"/>
  <c r="BG2464" i="3"/>
  <c r="BG2465" i="3"/>
  <c r="BG2466" i="3"/>
  <c r="BG2467" i="3"/>
  <c r="BG2468" i="3"/>
  <c r="BG2469" i="3"/>
  <c r="BG2470" i="3"/>
  <c r="BG2471" i="3"/>
  <c r="BG2472" i="3"/>
  <c r="BG2473" i="3"/>
  <c r="BG2474" i="3"/>
  <c r="BG2475" i="3"/>
  <c r="BG2476" i="3"/>
  <c r="BG2477" i="3"/>
  <c r="BG2478" i="3"/>
  <c r="BG2479" i="3"/>
  <c r="BG2480" i="3"/>
  <c r="BG2481" i="3"/>
  <c r="BG2482" i="3"/>
  <c r="BG2483" i="3"/>
  <c r="BG2484" i="3"/>
  <c r="BG2485" i="3"/>
  <c r="BG2486" i="3"/>
  <c r="BG2487" i="3"/>
  <c r="BG2488" i="3"/>
  <c r="BG2489" i="3"/>
  <c r="BG2490" i="3"/>
  <c r="BG2491" i="3"/>
  <c r="BG2492" i="3"/>
  <c r="BG2493" i="3"/>
  <c r="BG2494" i="3"/>
  <c r="BG2495" i="3"/>
  <c r="BG2496" i="3"/>
  <c r="BG2497" i="3"/>
  <c r="BG2498" i="3"/>
  <c r="BG2499" i="3"/>
  <c r="BG2500" i="3"/>
  <c r="BG2501" i="3"/>
  <c r="BG2502" i="3"/>
  <c r="BG2503" i="3"/>
  <c r="BG2504" i="3"/>
  <c r="BG2505" i="3"/>
  <c r="BG2506" i="3"/>
  <c r="BG2507" i="3"/>
  <c r="BG2508" i="3"/>
  <c r="BG2509" i="3"/>
  <c r="BG2510" i="3"/>
  <c r="BG2511" i="3"/>
  <c r="BG2512" i="3"/>
  <c r="BG2513" i="3"/>
  <c r="BG2514" i="3"/>
  <c r="BG2515" i="3"/>
  <c r="BG2516" i="3"/>
  <c r="BG2517" i="3"/>
  <c r="BG2518" i="3"/>
  <c r="BG2519" i="3"/>
  <c r="BG2520" i="3"/>
  <c r="BG2521" i="3"/>
  <c r="BG2522" i="3"/>
  <c r="BG2523" i="3"/>
  <c r="BG2524" i="3"/>
  <c r="BG2525" i="3"/>
  <c r="BG2526" i="3"/>
  <c r="BG2527" i="3"/>
  <c r="BG2528" i="3"/>
  <c r="BG2529" i="3"/>
  <c r="BG2530" i="3"/>
  <c r="BG2531" i="3"/>
  <c r="BG2532" i="3"/>
  <c r="BG2533" i="3"/>
  <c r="BG2534" i="3"/>
  <c r="BG2535" i="3"/>
  <c r="BG2536" i="3"/>
  <c r="BG2537" i="3"/>
  <c r="BG2538" i="3"/>
  <c r="BG2539" i="3"/>
  <c r="BG2540" i="3"/>
  <c r="BG2541" i="3"/>
  <c r="BG2542" i="3"/>
  <c r="BG2543" i="3"/>
  <c r="BG2544" i="3"/>
  <c r="BG2545" i="3"/>
  <c r="BG2546" i="3"/>
  <c r="BG2547" i="3"/>
  <c r="BG2548" i="3"/>
  <c r="BG2549" i="3"/>
  <c r="BG2550" i="3"/>
  <c r="BG2551" i="3"/>
  <c r="BG2552" i="3"/>
  <c r="BG2553" i="3"/>
  <c r="BG2554" i="3"/>
  <c r="BG2555" i="3"/>
  <c r="BG2556" i="3"/>
  <c r="BG2557" i="3"/>
  <c r="BG2558" i="3"/>
  <c r="BG2559" i="3"/>
  <c r="BG2560" i="3"/>
  <c r="BG2561" i="3"/>
  <c r="BG2562" i="3"/>
  <c r="BG2563" i="3"/>
  <c r="BG2564" i="3"/>
  <c r="BG2565" i="3"/>
  <c r="BG2566" i="3"/>
  <c r="BG2567" i="3"/>
  <c r="BG2568" i="3"/>
  <c r="BG2569" i="3"/>
  <c r="BG2570" i="3"/>
  <c r="BG2571" i="3"/>
  <c r="BG2572" i="3"/>
  <c r="BG2573" i="3"/>
  <c r="BG2574" i="3"/>
  <c r="BG2575" i="3"/>
  <c r="BG2576" i="3"/>
  <c r="BG2577" i="3"/>
  <c r="BG2578" i="3"/>
  <c r="BG2579" i="3"/>
  <c r="BG2580" i="3"/>
  <c r="BG2581" i="3"/>
  <c r="BG2582" i="3"/>
  <c r="BG2583" i="3"/>
  <c r="BG2584" i="3"/>
  <c r="BG2585" i="3"/>
  <c r="BG2586" i="3"/>
  <c r="BG2587" i="3"/>
  <c r="BG2588" i="3"/>
  <c r="BG2589" i="3"/>
  <c r="BG2590" i="3"/>
  <c r="BG2591" i="3"/>
  <c r="BG2592" i="3"/>
  <c r="BG2593" i="3"/>
  <c r="BG2594" i="3"/>
  <c r="BG2595" i="3"/>
  <c r="BG2596" i="3"/>
  <c r="BG2597" i="3"/>
  <c r="BG2598" i="3"/>
  <c r="BG2599" i="3"/>
  <c r="BG2600" i="3"/>
  <c r="BG2601" i="3"/>
  <c r="BG2602" i="3"/>
  <c r="BG2603" i="3"/>
  <c r="BG2604" i="3"/>
  <c r="BG2605" i="3"/>
  <c r="BG2606" i="3"/>
  <c r="BG2607" i="3"/>
  <c r="BG2608" i="3"/>
  <c r="BG2609" i="3"/>
  <c r="BG2610" i="3"/>
  <c r="BG2611" i="3"/>
  <c r="BG2612" i="3"/>
  <c r="BG2613" i="3"/>
  <c r="BG2614" i="3"/>
  <c r="BG2615" i="3"/>
  <c r="BG2616" i="3"/>
  <c r="BG2617" i="3"/>
  <c r="BG2618" i="3"/>
  <c r="BG2619" i="3"/>
  <c r="BG2620" i="3"/>
  <c r="BG2621" i="3"/>
  <c r="BG2622" i="3"/>
  <c r="BG2623" i="3"/>
  <c r="BG2624" i="3"/>
  <c r="BG2625" i="3"/>
  <c r="BG2626" i="3"/>
  <c r="BG2627" i="3"/>
  <c r="BG2628" i="3"/>
  <c r="BG2629" i="3"/>
  <c r="BG2630" i="3"/>
  <c r="BG2631" i="3"/>
  <c r="BG2632" i="3"/>
  <c r="BG2633" i="3"/>
  <c r="BG2634" i="3"/>
  <c r="BG2635" i="3"/>
  <c r="BG2636" i="3"/>
  <c r="BG2637" i="3"/>
  <c r="BG2638" i="3"/>
  <c r="BG2639" i="3"/>
  <c r="BG2640" i="3"/>
  <c r="BG2641" i="3"/>
  <c r="BG2642" i="3"/>
  <c r="BG2643" i="3"/>
  <c r="BG2644" i="3"/>
  <c r="BG2645" i="3"/>
  <c r="BG2646" i="3"/>
  <c r="BG2647" i="3"/>
  <c r="BG2648" i="3"/>
  <c r="BG2649" i="3"/>
  <c r="BG2650" i="3"/>
  <c r="BG2651" i="3"/>
  <c r="BG2652" i="3"/>
  <c r="BG2653" i="3"/>
  <c r="BG2654" i="3"/>
  <c r="BG2655" i="3"/>
  <c r="BG2656" i="3"/>
  <c r="BG2657" i="3"/>
  <c r="BG2658" i="3"/>
  <c r="BG2659" i="3"/>
  <c r="BG2660" i="3"/>
  <c r="BG2661" i="3"/>
  <c r="BG2662" i="3"/>
  <c r="BG2663" i="3"/>
  <c r="BG2664" i="3"/>
  <c r="BG2665" i="3"/>
  <c r="BG2666" i="3"/>
  <c r="BG2667" i="3"/>
  <c r="BG2668" i="3"/>
  <c r="BG2669" i="3"/>
  <c r="BG2670" i="3"/>
  <c r="BG2671" i="3"/>
  <c r="BG2672" i="3"/>
  <c r="BG2673" i="3"/>
  <c r="BG2674" i="3"/>
  <c r="BG2675" i="3"/>
  <c r="BG2676" i="3"/>
  <c r="BG2677" i="3"/>
  <c r="BG2678" i="3"/>
  <c r="BG2679" i="3"/>
  <c r="BG2680" i="3"/>
  <c r="BG2681" i="3"/>
  <c r="BG2682" i="3"/>
  <c r="BG2683" i="3"/>
  <c r="BG2684" i="3"/>
  <c r="BG2685" i="3"/>
  <c r="BG2686" i="3"/>
  <c r="BG2687" i="3"/>
  <c r="BG2688" i="3"/>
  <c r="BG2689" i="3"/>
  <c r="BG2690" i="3"/>
  <c r="BG2691" i="3"/>
  <c r="BG2692" i="3"/>
  <c r="BG2693" i="3"/>
  <c r="BG2694" i="3"/>
  <c r="BG2695" i="3"/>
  <c r="BG2696" i="3"/>
  <c r="BG2697" i="3"/>
  <c r="BG2698" i="3"/>
  <c r="BG2699" i="3"/>
  <c r="BG2700" i="3"/>
  <c r="BG2701" i="3"/>
  <c r="BG2702" i="3"/>
  <c r="BG2703" i="3"/>
  <c r="BG2704" i="3"/>
  <c r="BG2705" i="3"/>
  <c r="BG2706" i="3"/>
  <c r="BG2707" i="3"/>
  <c r="BG2708" i="3"/>
  <c r="BG2709" i="3"/>
  <c r="BG2710" i="3"/>
  <c r="BG2711" i="3"/>
  <c r="BG2712" i="3"/>
  <c r="BG2713" i="3"/>
  <c r="BG2714" i="3"/>
  <c r="BG2715" i="3"/>
  <c r="BG2716" i="3"/>
  <c r="BG2717" i="3"/>
  <c r="BG2718" i="3"/>
  <c r="BG2719" i="3"/>
  <c r="BG2720" i="3"/>
  <c r="BG2721" i="3"/>
  <c r="BG2722" i="3"/>
  <c r="BG2723" i="3"/>
  <c r="BG2724" i="3"/>
  <c r="BG2725" i="3"/>
  <c r="BG2726" i="3"/>
  <c r="BG2727" i="3"/>
  <c r="BG2728" i="3"/>
  <c r="BG2729" i="3"/>
  <c r="BG2730" i="3"/>
  <c r="BG2731" i="3"/>
  <c r="BG2732" i="3"/>
  <c r="BG2733" i="3"/>
  <c r="BG2734" i="3"/>
  <c r="BG2735" i="3"/>
  <c r="BG2736" i="3"/>
  <c r="BG2737" i="3"/>
  <c r="BG2738" i="3"/>
  <c r="BG2739" i="3"/>
  <c r="BG2740" i="3"/>
  <c r="BG2741" i="3"/>
  <c r="BG2742" i="3"/>
  <c r="BG2743" i="3"/>
  <c r="BG2744" i="3"/>
  <c r="BG2745" i="3"/>
  <c r="BG2746" i="3"/>
  <c r="BG2747" i="3"/>
  <c r="BG2748" i="3"/>
  <c r="BG2749" i="3"/>
  <c r="BG2750" i="3"/>
  <c r="BG2751" i="3"/>
  <c r="BG2752" i="3"/>
  <c r="BG2753" i="3"/>
  <c r="BG2754" i="3"/>
  <c r="BG2755" i="3"/>
  <c r="BG2756" i="3"/>
  <c r="BG2757" i="3"/>
  <c r="BG2758" i="3"/>
  <c r="BG2759" i="3"/>
  <c r="BG2760" i="3"/>
  <c r="BG2761" i="3"/>
  <c r="BG2762" i="3"/>
  <c r="BG2763" i="3"/>
  <c r="BG2764" i="3"/>
  <c r="BG2765" i="3"/>
  <c r="BG2766" i="3"/>
  <c r="BG2767" i="3"/>
  <c r="BG2768" i="3"/>
  <c r="BG2769" i="3"/>
  <c r="BG2770" i="3"/>
  <c r="BG2771" i="3"/>
  <c r="BG2772" i="3"/>
  <c r="BG2773" i="3"/>
  <c r="BG2774" i="3"/>
  <c r="BG2775" i="3"/>
  <c r="BG2776" i="3"/>
  <c r="BG2777" i="3"/>
  <c r="BG2778" i="3"/>
  <c r="BG2779" i="3"/>
  <c r="BG2780" i="3"/>
  <c r="BG2781" i="3"/>
  <c r="BG2782" i="3"/>
  <c r="BG2783" i="3"/>
  <c r="BG2784" i="3"/>
  <c r="BG2785" i="3"/>
  <c r="BG2786" i="3"/>
  <c r="BG2787" i="3"/>
  <c r="BG2788" i="3"/>
  <c r="BG2789" i="3"/>
  <c r="BG2790" i="3"/>
  <c r="BG2791" i="3"/>
  <c r="BG2792" i="3"/>
  <c r="BG2793" i="3"/>
  <c r="BG2794" i="3"/>
  <c r="BG2795" i="3"/>
  <c r="BG2796" i="3"/>
  <c r="BG2797" i="3"/>
  <c r="BG2798" i="3"/>
  <c r="BG2799" i="3"/>
  <c r="BG2800" i="3"/>
  <c r="BG2801" i="3"/>
  <c r="BG2802" i="3"/>
  <c r="BG2803" i="3"/>
  <c r="BG2804" i="3"/>
  <c r="BG2805" i="3"/>
  <c r="BG2806" i="3"/>
  <c r="BG2807" i="3"/>
  <c r="BG2808" i="3"/>
  <c r="BG2809" i="3"/>
  <c r="BG2810" i="3"/>
  <c r="BG2811" i="3"/>
  <c r="BG2812" i="3"/>
  <c r="BG2813" i="3"/>
  <c r="BG2814" i="3"/>
  <c r="BG2815" i="3"/>
  <c r="BG2816" i="3"/>
  <c r="BG2817" i="3"/>
  <c r="BG2818" i="3"/>
  <c r="BG2819" i="3"/>
  <c r="BG2820" i="3"/>
  <c r="BG2821" i="3"/>
  <c r="BG2822" i="3"/>
  <c r="BG2823" i="3"/>
  <c r="BG2824" i="3"/>
  <c r="BG2825" i="3"/>
  <c r="BG2826" i="3"/>
  <c r="BG2827" i="3"/>
  <c r="BG2828" i="3"/>
  <c r="BG2829" i="3"/>
  <c r="BG2830" i="3"/>
  <c r="BG2831" i="3"/>
  <c r="BG2832" i="3"/>
  <c r="BG2833" i="3"/>
  <c r="BG2834" i="3"/>
  <c r="BG2835" i="3"/>
  <c r="BG2836" i="3"/>
  <c r="BG2837" i="3"/>
  <c r="BG2838" i="3"/>
  <c r="BG2839" i="3"/>
  <c r="BG2840" i="3"/>
  <c r="BG2841" i="3"/>
  <c r="BG2842" i="3"/>
  <c r="BG2843" i="3"/>
  <c r="BG2844" i="3"/>
  <c r="BG2845" i="3"/>
  <c r="BG2846" i="3"/>
  <c r="BG2847" i="3"/>
  <c r="BG2848" i="3"/>
  <c r="BG2849" i="3"/>
  <c r="BG2850" i="3"/>
  <c r="BG2851" i="3"/>
  <c r="BG2852" i="3"/>
  <c r="BG2853" i="3"/>
  <c r="BG2854" i="3"/>
  <c r="BG2855" i="3"/>
  <c r="BG2856" i="3"/>
  <c r="BG2857" i="3"/>
  <c r="BG2858" i="3"/>
  <c r="BG2859" i="3"/>
  <c r="BG2860" i="3"/>
  <c r="BG2861" i="3"/>
  <c r="BG2862" i="3"/>
  <c r="BG2863" i="3"/>
  <c r="BG2864" i="3"/>
  <c r="BG2865" i="3"/>
  <c r="BG2866" i="3"/>
  <c r="BG2867" i="3"/>
  <c r="BG2868" i="3"/>
  <c r="BG2869" i="3"/>
  <c r="BG2870" i="3"/>
  <c r="BG2871" i="3"/>
  <c r="BG2872" i="3"/>
  <c r="BG2873" i="3"/>
  <c r="BG2874" i="3"/>
  <c r="BG2875" i="3"/>
  <c r="BG2876" i="3"/>
  <c r="BG2877" i="3"/>
  <c r="BG2878" i="3"/>
  <c r="BG2879" i="3"/>
  <c r="BG2880" i="3"/>
  <c r="BG2881" i="3"/>
  <c r="BG2882" i="3"/>
  <c r="BG2883" i="3"/>
  <c r="BG2884" i="3"/>
  <c r="BG2885" i="3"/>
  <c r="BG2886" i="3"/>
  <c r="BG2887" i="3"/>
  <c r="BG2888" i="3"/>
  <c r="BG2889" i="3"/>
  <c r="BG2890" i="3"/>
  <c r="BG2891" i="3"/>
  <c r="BG2892" i="3"/>
  <c r="BG2893" i="3"/>
  <c r="BG2894" i="3"/>
  <c r="BG2895" i="3"/>
  <c r="BG2896" i="3"/>
  <c r="BG2897" i="3"/>
  <c r="BG2898" i="3"/>
  <c r="BG2899" i="3"/>
  <c r="BG2900" i="3"/>
  <c r="BG2901" i="3"/>
  <c r="BG2902" i="3"/>
  <c r="BG2903" i="3"/>
  <c r="BG2904" i="3"/>
  <c r="BG2905" i="3"/>
  <c r="BG2906" i="3"/>
  <c r="BG2907" i="3"/>
  <c r="BG2908" i="3"/>
  <c r="BG2909" i="3"/>
  <c r="BG2910" i="3"/>
  <c r="BG2911" i="3"/>
  <c r="BG2912" i="3"/>
  <c r="BG2913" i="3"/>
  <c r="BG2914" i="3"/>
  <c r="BG2915" i="3"/>
  <c r="BG2916" i="3"/>
  <c r="BG2917" i="3"/>
  <c r="BG2918" i="3"/>
  <c r="BG2919" i="3"/>
  <c r="BG2920" i="3"/>
  <c r="BG2921" i="3"/>
  <c r="BG2922" i="3"/>
  <c r="BG2923" i="3"/>
  <c r="BG2924" i="3"/>
  <c r="BG2925" i="3"/>
  <c r="BG2926" i="3"/>
  <c r="BG2927" i="3"/>
  <c r="BG2928" i="3"/>
  <c r="BG2929" i="3"/>
  <c r="BG2930" i="3"/>
  <c r="BG2931" i="3"/>
  <c r="BG2932" i="3"/>
  <c r="BG2933" i="3"/>
  <c r="BG2934" i="3"/>
  <c r="BG2935" i="3"/>
  <c r="BG2936" i="3"/>
  <c r="BG2937" i="3"/>
  <c r="BG2938" i="3"/>
  <c r="BG2939" i="3"/>
  <c r="BG2940" i="3"/>
  <c r="BG2941" i="3"/>
  <c r="BG2942" i="3"/>
  <c r="BG2943" i="3"/>
  <c r="BG2944" i="3"/>
  <c r="BG2945" i="3"/>
  <c r="BG2946" i="3"/>
  <c r="BG2947" i="3"/>
  <c r="BG2948" i="3"/>
  <c r="BG2949" i="3"/>
  <c r="BG2950" i="3"/>
  <c r="BG2951" i="3"/>
  <c r="BG2952" i="3"/>
  <c r="BG2953" i="3"/>
  <c r="BG2954" i="3"/>
  <c r="BG2955" i="3"/>
  <c r="BG2956" i="3"/>
  <c r="BG2957" i="3"/>
  <c r="BG2958" i="3"/>
  <c r="BG2959" i="3"/>
  <c r="BG2960" i="3"/>
  <c r="BG2961" i="3"/>
  <c r="BG2962" i="3"/>
  <c r="BG2963" i="3"/>
  <c r="BG2964" i="3"/>
  <c r="BG2965" i="3"/>
  <c r="BG2966" i="3"/>
  <c r="BG2967" i="3"/>
  <c r="BG2968" i="3"/>
  <c r="BG2969" i="3"/>
  <c r="BG2970" i="3"/>
  <c r="BG2971" i="3"/>
  <c r="BG2972" i="3"/>
  <c r="BG2973" i="3"/>
  <c r="BG2974" i="3"/>
  <c r="BG2975" i="3"/>
  <c r="BG2976" i="3"/>
  <c r="BG2977" i="3"/>
  <c r="BG2978" i="3"/>
  <c r="BG2979" i="3"/>
  <c r="BG2980" i="3"/>
  <c r="BG2981" i="3"/>
  <c r="BG2982" i="3"/>
  <c r="BG2983" i="3"/>
  <c r="BG2984" i="3"/>
  <c r="BG2985" i="3"/>
  <c r="BG2986" i="3"/>
  <c r="BG2987" i="3"/>
  <c r="BG2988" i="3"/>
  <c r="BG2989" i="3"/>
  <c r="BG2990" i="3"/>
  <c r="BG2991" i="3"/>
  <c r="BG2992" i="3"/>
  <c r="BG2993" i="3"/>
  <c r="BG2994" i="3"/>
  <c r="BG2995" i="3"/>
  <c r="BG2996" i="3"/>
  <c r="BG2997" i="3"/>
  <c r="BG2998" i="3"/>
  <c r="BG2999" i="3"/>
  <c r="BG3000" i="3"/>
  <c r="BG3001" i="3"/>
  <c r="BG3002" i="3"/>
  <c r="BG3003" i="3"/>
  <c r="BG3004" i="3"/>
  <c r="BG3005" i="3"/>
  <c r="BG3006" i="3"/>
  <c r="BG3007" i="3"/>
  <c r="BG3008" i="3"/>
  <c r="BG3009" i="3"/>
  <c r="BG3010" i="3"/>
  <c r="BG3011" i="3"/>
  <c r="BG3012" i="3"/>
  <c r="BG3013" i="3"/>
  <c r="BG3014" i="3"/>
  <c r="BG3015" i="3"/>
  <c r="BG3016" i="3"/>
  <c r="BG3017" i="3"/>
  <c r="BG3018" i="3"/>
  <c r="BG3019" i="3"/>
  <c r="BG3020" i="3"/>
  <c r="BG3021" i="3"/>
  <c r="BG3022" i="3"/>
  <c r="BG3023" i="3"/>
  <c r="BG3024" i="3"/>
  <c r="BG3025" i="3"/>
  <c r="BG3026" i="3"/>
  <c r="BG3027" i="3"/>
  <c r="BG3028" i="3"/>
  <c r="BG3029" i="3"/>
  <c r="BG3030" i="3"/>
  <c r="BG3031" i="3"/>
  <c r="BG3032" i="3"/>
  <c r="BG3033" i="3"/>
  <c r="BG3034" i="3"/>
  <c r="BG3035" i="3"/>
  <c r="BG3036" i="3"/>
  <c r="BG3037" i="3"/>
  <c r="BG3038" i="3"/>
  <c r="BG3039" i="3"/>
  <c r="BG3040" i="3"/>
  <c r="BG3041" i="3"/>
  <c r="BG3042" i="3"/>
  <c r="BG3043" i="3"/>
  <c r="BG3044" i="3"/>
  <c r="BG3045" i="3"/>
  <c r="BG3046" i="3"/>
  <c r="BG3047" i="3"/>
  <c r="BG3048" i="3"/>
  <c r="BG3049" i="3"/>
  <c r="BG3050" i="3"/>
  <c r="BG3051" i="3"/>
  <c r="BG3052" i="3"/>
  <c r="BG3053" i="3"/>
  <c r="BG3054" i="3"/>
  <c r="BG3055" i="3"/>
  <c r="BG3056" i="3"/>
  <c r="BG3057" i="3"/>
  <c r="BG3058" i="3"/>
  <c r="BG3059" i="3"/>
  <c r="BG3060" i="3"/>
  <c r="BG3061" i="3"/>
  <c r="BG3062" i="3"/>
  <c r="BG3063" i="3"/>
  <c r="BG3064" i="3"/>
  <c r="BG3065" i="3"/>
  <c r="BG3066" i="3"/>
  <c r="BG3067" i="3"/>
  <c r="BG3068" i="3"/>
  <c r="BG3069" i="3"/>
  <c r="BG3070" i="3"/>
  <c r="BG3071" i="3"/>
  <c r="BG3072" i="3"/>
  <c r="BG3073" i="3"/>
  <c r="BG3074" i="3"/>
  <c r="BG3075" i="3"/>
  <c r="BG3076" i="3"/>
  <c r="BG3077" i="3"/>
  <c r="BG3078" i="3"/>
  <c r="BG3079" i="3"/>
  <c r="BG3080" i="3"/>
  <c r="BG3081" i="3"/>
  <c r="BG3082" i="3"/>
  <c r="BG3083" i="3"/>
  <c r="BG3084" i="3"/>
  <c r="BG3085" i="3"/>
  <c r="BG3086" i="3"/>
  <c r="BG3087" i="3"/>
  <c r="BG3088" i="3"/>
  <c r="BG3089" i="3"/>
  <c r="BG3090" i="3"/>
  <c r="BG3091" i="3"/>
  <c r="BG3092" i="3"/>
  <c r="BG3093" i="3"/>
  <c r="BG3094" i="3"/>
  <c r="BG3095" i="3"/>
  <c r="BG3096" i="3"/>
  <c r="BG3097" i="3"/>
  <c r="BG3098" i="3"/>
  <c r="BG3099" i="3"/>
  <c r="BG3100" i="3"/>
  <c r="BG3101" i="3"/>
  <c r="BG3102" i="3"/>
  <c r="BG3103" i="3"/>
  <c r="BG3104" i="3"/>
  <c r="BG3105" i="3"/>
  <c r="BG3106" i="3"/>
  <c r="BG3107" i="3"/>
  <c r="BG3108" i="3"/>
  <c r="BG3109" i="3"/>
  <c r="BG3110" i="3"/>
  <c r="BG3111" i="3"/>
  <c r="BG3112" i="3"/>
  <c r="BG3113" i="3"/>
  <c r="BG3114" i="3"/>
  <c r="BG3115" i="3"/>
  <c r="BG3116" i="3"/>
  <c r="BG3117" i="3"/>
  <c r="BG3118" i="3"/>
  <c r="BG3119" i="3"/>
  <c r="BG3120" i="3"/>
  <c r="BG3121" i="3"/>
  <c r="BG3122" i="3"/>
  <c r="BG3123" i="3"/>
  <c r="BG3124" i="3"/>
  <c r="BG3125" i="3"/>
  <c r="BG3126" i="3"/>
  <c r="BG3127" i="3"/>
  <c r="BG3128" i="3"/>
  <c r="BG3129" i="3"/>
  <c r="BG3130" i="3"/>
  <c r="BG3131" i="3"/>
  <c r="BG3132" i="3"/>
  <c r="BG3133" i="3"/>
  <c r="BG3134" i="3"/>
  <c r="BG3135" i="3"/>
  <c r="BG3136" i="3"/>
  <c r="BG3137" i="3"/>
  <c r="BG3138" i="3"/>
  <c r="BG3139" i="3"/>
  <c r="BG3140" i="3"/>
  <c r="BG3141" i="3"/>
  <c r="BG3142" i="3"/>
  <c r="BG3143" i="3"/>
  <c r="BG3144" i="3"/>
  <c r="BG3145" i="3"/>
  <c r="BG3146" i="3"/>
  <c r="BG3147" i="3"/>
  <c r="BG3148" i="3"/>
  <c r="BF3148" i="3" s="1"/>
  <c r="BG3149" i="3"/>
  <c r="BG3150" i="3"/>
  <c r="BG3151" i="3"/>
  <c r="BG3152" i="3"/>
  <c r="BF3152" i="3" s="1"/>
  <c r="BG3153" i="3"/>
  <c r="BG3154" i="3"/>
  <c r="BG3155" i="3"/>
  <c r="BG3156" i="3"/>
  <c r="BF3156" i="3" s="1"/>
  <c r="BG3157" i="3"/>
  <c r="BG3158" i="3"/>
  <c r="BG3159" i="3"/>
  <c r="BG3160" i="3"/>
  <c r="BF3160" i="3" s="1"/>
  <c r="BG3161" i="3"/>
  <c r="BG3162" i="3"/>
  <c r="BG3163" i="3"/>
  <c r="BG3164" i="3"/>
  <c r="BF3164" i="3" s="1"/>
  <c r="BG3165" i="3"/>
  <c r="BG3166" i="3"/>
  <c r="BG3167" i="3"/>
  <c r="BG3168" i="3"/>
  <c r="BF3168" i="3" s="1"/>
  <c r="BG3169" i="3"/>
  <c r="BG3170" i="3"/>
  <c r="BG3171" i="3"/>
  <c r="BG3172" i="3"/>
  <c r="BF3172" i="3" s="1"/>
  <c r="BG3173" i="3"/>
  <c r="BG3174" i="3"/>
  <c r="BG3175" i="3"/>
  <c r="BG3176" i="3"/>
  <c r="BF3176" i="3" s="1"/>
  <c r="BG3177" i="3"/>
  <c r="BG3178" i="3"/>
  <c r="BG3179" i="3"/>
  <c r="BG3180" i="3"/>
  <c r="BF3180" i="3" s="1"/>
  <c r="BG3181" i="3"/>
  <c r="BG3182" i="3"/>
  <c r="BG3183" i="3"/>
  <c r="BG3184" i="3"/>
  <c r="BF3184" i="3" s="1"/>
  <c r="BG3185" i="3"/>
  <c r="BG3186" i="3"/>
  <c r="BG3187" i="3"/>
  <c r="BG3188" i="3"/>
  <c r="BF3188" i="3" s="1"/>
  <c r="BG3189" i="3"/>
  <c r="BG3190" i="3"/>
  <c r="BG3191" i="3"/>
  <c r="BG3192" i="3"/>
  <c r="BF3192" i="3" s="1"/>
  <c r="BG3193" i="3"/>
  <c r="BG3194" i="3"/>
  <c r="BG3195" i="3"/>
  <c r="BG3196" i="3"/>
  <c r="BF3196" i="3" s="1"/>
  <c r="BG3197" i="3"/>
  <c r="BG3198" i="3"/>
  <c r="BG3199" i="3"/>
  <c r="BG3200" i="3"/>
  <c r="BF3200" i="3" s="1"/>
  <c r="BG3201" i="3"/>
  <c r="BG3202" i="3"/>
  <c r="BG3203" i="3"/>
  <c r="BG3204" i="3"/>
  <c r="BF3204" i="3" s="1"/>
  <c r="BG3205" i="3"/>
  <c r="BG3206" i="3"/>
  <c r="BG3207" i="3"/>
  <c r="BG3208" i="3"/>
  <c r="BF3208" i="3" s="1"/>
  <c r="BG3209" i="3"/>
  <c r="BG3210" i="3"/>
  <c r="BG3211" i="3"/>
  <c r="BG3212" i="3"/>
  <c r="BF3212" i="3" s="1"/>
  <c r="BG3213" i="3"/>
  <c r="BG3214" i="3"/>
  <c r="BG3215" i="3"/>
  <c r="BG3216" i="3"/>
  <c r="BF3216" i="3" s="1"/>
  <c r="BG3217" i="3"/>
  <c r="BG3218" i="3"/>
  <c r="BG3219" i="3"/>
  <c r="BG3220" i="3"/>
  <c r="BF3220" i="3" s="1"/>
  <c r="BG3221" i="3"/>
  <c r="BG3222" i="3"/>
  <c r="BG3223" i="3"/>
  <c r="BG3224" i="3"/>
  <c r="BF3224" i="3" s="1"/>
  <c r="BG3225" i="3"/>
  <c r="BG3226" i="3"/>
  <c r="BG3227" i="3"/>
  <c r="BG3228" i="3"/>
  <c r="BF3228" i="3" s="1"/>
  <c r="BG3229" i="3"/>
  <c r="BG3230" i="3"/>
  <c r="BG3231" i="3"/>
  <c r="BG3232" i="3"/>
  <c r="BF3232" i="3" s="1"/>
  <c r="BG3233" i="3"/>
  <c r="BG3234" i="3"/>
  <c r="BG3235" i="3"/>
  <c r="BG3236" i="3"/>
  <c r="BF3236" i="3" s="1"/>
  <c r="BG3237" i="3"/>
  <c r="BG3238" i="3"/>
  <c r="BG3239" i="3"/>
  <c r="BG3240" i="3"/>
  <c r="BF3240" i="3" s="1"/>
  <c r="BG3241" i="3"/>
  <c r="BG3242" i="3"/>
  <c r="BG3243" i="3"/>
  <c r="BG3244" i="3"/>
  <c r="BF3244" i="3" s="1"/>
  <c r="BG3245" i="3"/>
  <c r="BG3246" i="3"/>
  <c r="BG3247" i="3"/>
  <c r="BG3248" i="3"/>
  <c r="BF3248" i="3" s="1"/>
  <c r="BG3249" i="3"/>
  <c r="BG3250" i="3"/>
  <c r="BG3251" i="3"/>
  <c r="BG3252" i="3"/>
  <c r="BF3252" i="3" s="1"/>
  <c r="BG3253" i="3"/>
  <c r="BG3254" i="3"/>
  <c r="BG3255" i="3"/>
  <c r="BG3256" i="3"/>
  <c r="BF3256" i="3" s="1"/>
  <c r="BG3257" i="3"/>
  <c r="BG3258" i="3"/>
  <c r="BG3259" i="3"/>
  <c r="BG3260" i="3"/>
  <c r="BF3260" i="3" s="1"/>
  <c r="BF1607" i="3"/>
  <c r="BI3" i="3"/>
  <c r="BH3" i="3"/>
  <c r="BG3" i="3"/>
  <c r="BK2" i="3"/>
  <c r="BI2" i="3"/>
  <c r="BE4" i="3"/>
  <c r="BE6" i="3"/>
  <c r="BE13" i="3"/>
  <c r="BE14" i="3"/>
  <c r="BE15" i="3"/>
  <c r="BE18" i="3"/>
  <c r="BE23" i="3"/>
  <c r="BE24" i="3"/>
  <c r="BE25" i="3"/>
  <c r="BE26" i="3"/>
  <c r="BE27" i="3"/>
  <c r="BE31" i="3"/>
  <c r="BE33" i="3"/>
  <c r="BE42" i="3"/>
  <c r="BE43" i="3"/>
  <c r="BE44" i="3"/>
  <c r="BE45" i="3"/>
  <c r="BE50" i="3"/>
  <c r="BE55" i="3"/>
  <c r="BE56" i="3"/>
  <c r="BE57" i="3"/>
  <c r="BE58" i="3"/>
  <c r="BE61" i="3"/>
  <c r="BE63" i="3"/>
  <c r="BE71" i="3"/>
  <c r="BE72" i="3"/>
  <c r="BE73" i="3"/>
  <c r="BE78" i="3"/>
  <c r="BE82" i="3"/>
  <c r="BE83" i="3"/>
  <c r="BE84" i="3"/>
  <c r="BE85" i="3"/>
  <c r="BE88" i="3"/>
  <c r="BE89" i="3"/>
  <c r="BE97" i="3"/>
  <c r="BE98" i="3"/>
  <c r="BE99" i="3"/>
  <c r="BE106" i="3"/>
  <c r="BE110" i="3"/>
  <c r="BE111" i="3"/>
  <c r="BE112" i="3"/>
  <c r="BE113" i="3"/>
  <c r="BE116" i="3"/>
  <c r="BE117" i="3"/>
  <c r="BE124" i="3"/>
  <c r="BE125" i="3"/>
  <c r="BE126" i="3"/>
  <c r="BE131" i="3"/>
  <c r="BE137" i="3"/>
  <c r="BE138" i="3"/>
  <c r="BE139" i="3"/>
  <c r="BE140" i="3"/>
  <c r="BE141" i="3"/>
  <c r="BE144" i="3"/>
  <c r="BE145" i="3"/>
  <c r="BE149" i="3"/>
  <c r="BE150" i="3"/>
  <c r="BE151" i="3"/>
  <c r="BE152" i="3"/>
  <c r="BE153" i="3"/>
  <c r="BE161" i="3"/>
  <c r="BE171" i="3"/>
  <c r="BE172" i="3"/>
  <c r="BE173" i="3"/>
  <c r="BE175" i="3"/>
  <c r="BE177" i="3"/>
  <c r="BE183" i="3"/>
  <c r="BE184" i="3"/>
  <c r="BE185" i="3"/>
  <c r="BE186" i="3"/>
  <c r="BE192" i="3"/>
  <c r="BE199" i="3"/>
  <c r="BE200" i="3"/>
  <c r="BE203" i="3"/>
  <c r="BE206" i="3"/>
  <c r="BE207" i="3"/>
  <c r="BE215" i="3"/>
  <c r="BE216" i="3"/>
  <c r="BE217" i="3"/>
  <c r="BE218" i="3"/>
  <c r="BE222" i="3"/>
  <c r="BE227" i="3"/>
  <c r="BE228" i="3"/>
  <c r="BE229" i="3"/>
  <c r="BE230" i="3"/>
  <c r="BE231" i="3"/>
  <c r="BE233" i="3"/>
  <c r="BE235" i="3"/>
  <c r="BE243" i="3"/>
  <c r="BE244" i="3"/>
  <c r="BE245" i="3"/>
  <c r="BE249" i="3"/>
  <c r="BE253" i="3"/>
  <c r="BE254" i="3"/>
  <c r="BE255" i="3"/>
  <c r="BE256" i="3"/>
  <c r="BE257" i="3"/>
  <c r="BE259" i="3"/>
  <c r="BE261" i="3"/>
  <c r="BE269" i="3"/>
  <c r="BE270" i="3"/>
  <c r="BE271" i="3"/>
  <c r="BE273" i="3"/>
  <c r="BE277" i="3"/>
  <c r="BE278" i="3"/>
  <c r="BE279" i="3"/>
  <c r="BE280" i="3"/>
  <c r="BE281" i="3"/>
  <c r="BE282" i="3"/>
  <c r="BE283" i="3"/>
  <c r="BE286" i="3"/>
  <c r="BE287" i="3"/>
  <c r="BE288" i="3"/>
  <c r="BE289" i="3"/>
  <c r="BE290" i="3"/>
  <c r="BE292" i="3"/>
  <c r="BE293" i="3"/>
  <c r="BE301" i="3"/>
  <c r="BE302" i="3"/>
  <c r="BE303" i="3"/>
  <c r="BE304" i="3"/>
  <c r="BE310" i="3"/>
  <c r="BE314" i="3"/>
  <c r="BE315" i="3"/>
  <c r="BE316" i="3"/>
  <c r="BE317" i="3"/>
  <c r="BE318" i="3"/>
  <c r="BE320" i="3"/>
  <c r="BE321" i="3"/>
  <c r="BE328" i="3"/>
  <c r="BE329" i="3"/>
  <c r="BE330" i="3"/>
  <c r="BE331" i="3"/>
  <c r="BE335" i="3"/>
  <c r="BE342" i="3"/>
  <c r="BE343" i="3"/>
  <c r="BE344" i="3"/>
  <c r="BE345" i="3"/>
  <c r="BE348" i="3"/>
  <c r="BE350" i="3"/>
  <c r="BE355" i="3"/>
  <c r="BE356" i="3"/>
  <c r="BE357" i="3"/>
  <c r="BE358" i="3"/>
  <c r="BE359" i="3"/>
  <c r="BE365" i="3"/>
  <c r="BE375" i="3"/>
  <c r="BE376" i="3"/>
  <c r="BE377" i="3"/>
  <c r="BE380" i="3"/>
  <c r="BE382" i="3"/>
  <c r="BE387" i="3"/>
  <c r="BE388" i="3"/>
  <c r="BE389" i="3"/>
  <c r="BE390" i="3"/>
  <c r="BE396" i="3"/>
  <c r="BE405" i="3"/>
  <c r="BE406" i="3"/>
  <c r="BE409" i="3"/>
  <c r="BE411" i="3"/>
  <c r="BE413" i="3"/>
  <c r="BE420" i="3"/>
  <c r="BE421" i="3"/>
  <c r="BE422" i="3"/>
  <c r="BE425" i="3"/>
  <c r="BE432" i="3"/>
  <c r="BE433" i="3"/>
  <c r="BE434" i="3"/>
  <c r="BE435" i="3"/>
  <c r="BE436" i="3"/>
  <c r="BE439" i="3"/>
  <c r="BE441" i="3"/>
  <c r="BE449" i="3"/>
  <c r="BE450" i="3"/>
  <c r="BE451" i="3"/>
  <c r="BE456" i="3"/>
  <c r="BE462" i="3"/>
  <c r="BE463" i="3"/>
  <c r="BE464" i="3"/>
  <c r="BE465" i="3"/>
  <c r="BE466" i="3"/>
  <c r="BE469" i="3"/>
  <c r="BE471" i="3"/>
  <c r="BE479" i="3"/>
  <c r="BE480" i="3"/>
  <c r="BE481" i="3"/>
  <c r="BE486" i="3"/>
  <c r="BE491" i="3"/>
  <c r="BE492" i="3"/>
  <c r="BE493" i="3"/>
  <c r="BE494" i="3"/>
  <c r="BE495" i="3"/>
  <c r="BE498" i="3"/>
  <c r="BE499" i="3"/>
  <c r="BE507" i="3"/>
  <c r="BE508" i="3"/>
  <c r="BE509" i="3"/>
  <c r="BE510" i="3"/>
  <c r="BE518" i="3"/>
  <c r="BE523" i="3"/>
  <c r="BE524" i="3"/>
  <c r="BE525" i="3"/>
  <c r="BE526" i="3"/>
  <c r="BE527" i="3"/>
  <c r="BE530" i="3"/>
  <c r="BE531" i="3"/>
  <c r="BE536" i="3"/>
  <c r="BE537" i="3"/>
  <c r="BE538" i="3"/>
  <c r="BE539" i="3"/>
  <c r="BE547" i="3"/>
  <c r="BE554" i="3"/>
  <c r="BE555" i="3"/>
  <c r="BE556" i="3"/>
  <c r="BE557" i="3"/>
  <c r="BE558" i="3"/>
  <c r="BE561" i="3"/>
  <c r="BE563" i="3"/>
  <c r="BE568" i="3"/>
  <c r="BE569" i="3"/>
  <c r="BE570" i="3"/>
  <c r="BE571" i="3"/>
  <c r="BE572" i="3"/>
  <c r="BE578" i="3"/>
  <c r="BE587" i="3"/>
  <c r="BE588" i="3"/>
  <c r="BE589" i="3"/>
  <c r="BE592" i="3"/>
  <c r="BE595" i="3"/>
  <c r="BE601" i="3"/>
  <c r="BE602" i="3"/>
  <c r="BE603" i="3"/>
  <c r="BE604" i="3"/>
  <c r="BE609" i="3"/>
  <c r="BE617" i="3"/>
  <c r="BE618" i="3"/>
  <c r="BE621" i="3"/>
  <c r="BE624" i="3"/>
  <c r="BE626" i="3"/>
  <c r="BE633" i="3"/>
  <c r="BE634" i="3"/>
  <c r="BE635" i="3"/>
  <c r="BE636" i="3"/>
  <c r="BE639" i="3"/>
  <c r="BE646" i="3"/>
  <c r="BE647" i="3"/>
  <c r="BE648" i="3"/>
  <c r="BE649" i="3"/>
  <c r="BE650" i="3"/>
  <c r="BE653" i="3"/>
  <c r="BE655" i="3"/>
  <c r="BE664" i="3"/>
  <c r="BE665" i="3"/>
  <c r="BE666" i="3"/>
  <c r="BE667" i="3"/>
  <c r="BE672" i="3"/>
  <c r="BE678" i="3"/>
  <c r="BE679" i="3"/>
  <c r="BE680" i="3"/>
  <c r="BE681" i="3"/>
  <c r="BE682" i="3"/>
  <c r="BE685" i="3"/>
  <c r="BE688" i="3"/>
  <c r="BE696" i="3"/>
  <c r="BE697" i="3"/>
  <c r="BE698" i="3"/>
  <c r="BE702" i="3"/>
  <c r="BE707" i="3"/>
  <c r="BE708" i="3"/>
  <c r="BE709" i="3"/>
  <c r="BE710" i="3"/>
  <c r="BE711" i="3"/>
  <c r="BE714" i="3"/>
  <c r="BE715" i="3"/>
  <c r="BE723" i="3"/>
  <c r="BE724" i="3"/>
  <c r="BE725" i="3"/>
  <c r="BE732" i="3"/>
  <c r="BE737" i="3"/>
  <c r="BE738" i="3"/>
  <c r="BE739" i="3"/>
  <c r="BE740" i="3"/>
  <c r="BE741" i="3"/>
  <c r="BE744" i="3"/>
  <c r="BE745" i="3"/>
  <c r="BE751" i="3"/>
  <c r="BE752" i="3"/>
  <c r="BE753" i="3"/>
  <c r="BE759" i="3"/>
  <c r="BE766" i="3"/>
  <c r="BE767" i="3"/>
  <c r="BE768" i="3"/>
  <c r="BE769" i="3"/>
  <c r="BE770" i="3"/>
  <c r="BE773" i="3"/>
  <c r="BE775" i="3"/>
  <c r="BE781" i="3"/>
  <c r="BE782" i="3"/>
  <c r="BE783" i="3"/>
  <c r="BE784" i="3"/>
  <c r="BE785" i="3"/>
  <c r="BE791" i="3"/>
  <c r="BE800" i="3"/>
  <c r="BE801" i="3"/>
  <c r="BE802" i="3"/>
  <c r="BE805" i="3"/>
  <c r="BE809" i="3"/>
  <c r="BE814" i="3"/>
  <c r="BE815" i="3"/>
  <c r="BE816" i="3"/>
  <c r="BE817" i="3"/>
  <c r="BE822" i="3"/>
  <c r="BE830" i="3"/>
  <c r="BE831" i="3"/>
  <c r="BE833" i="3"/>
  <c r="BE835" i="3"/>
  <c r="BE836" i="3"/>
  <c r="BE843" i="3"/>
  <c r="BE844" i="3"/>
  <c r="BE845" i="3"/>
  <c r="BE849" i="3"/>
  <c r="BE856" i="3"/>
  <c r="BE857" i="3"/>
  <c r="BE858" i="3"/>
  <c r="BE859" i="3"/>
  <c r="BE860" i="3"/>
  <c r="BE863" i="3"/>
  <c r="BE865" i="3"/>
  <c r="BE873" i="3"/>
  <c r="BE874" i="3"/>
  <c r="BE875" i="3"/>
  <c r="BE880" i="3"/>
  <c r="BE886" i="3"/>
  <c r="BE887" i="3"/>
  <c r="BE888" i="3"/>
  <c r="BE889" i="3"/>
  <c r="BE890" i="3"/>
  <c r="BE893" i="3"/>
  <c r="BE896" i="3"/>
  <c r="BE904" i="3"/>
  <c r="BE905" i="3"/>
  <c r="BE906" i="3"/>
  <c r="BE911" i="3"/>
  <c r="BE916" i="3"/>
  <c r="BE917" i="3"/>
  <c r="BE918" i="3"/>
  <c r="BE919" i="3"/>
  <c r="BE920" i="3"/>
  <c r="BE923" i="3"/>
  <c r="BE924" i="3"/>
  <c r="BE932" i="3"/>
  <c r="BE933" i="3"/>
  <c r="BE934" i="3"/>
  <c r="BE935" i="3"/>
  <c r="BE942" i="3"/>
  <c r="BE947" i="3"/>
  <c r="BE948" i="3"/>
  <c r="BE949" i="3"/>
  <c r="BE950" i="3"/>
  <c r="BE953" i="3"/>
  <c r="BE954" i="3"/>
  <c r="BE960" i="3"/>
  <c r="BE961" i="3"/>
  <c r="BE962" i="3"/>
  <c r="BE963" i="3"/>
  <c r="BE969" i="3"/>
  <c r="BE976" i="3"/>
  <c r="BE977" i="3"/>
  <c r="BE978" i="3"/>
  <c r="BE979" i="3"/>
  <c r="BE980" i="3"/>
  <c r="BE983" i="3"/>
  <c r="BE986" i="3"/>
  <c r="BE992" i="3"/>
  <c r="BE993" i="3"/>
  <c r="BE994" i="3"/>
  <c r="BE995" i="3"/>
  <c r="BE996" i="3"/>
  <c r="BE1002" i="3"/>
  <c r="BE1010" i="3"/>
  <c r="BE1011" i="3"/>
  <c r="BE1012" i="3"/>
  <c r="BE1014" i="3"/>
  <c r="BE1017" i="3"/>
  <c r="BE1023" i="3"/>
  <c r="BE1024" i="3"/>
  <c r="BE1025" i="3"/>
  <c r="BE1026" i="3"/>
  <c r="BE1032" i="3"/>
  <c r="BE1040" i="3"/>
  <c r="BE1041" i="3"/>
  <c r="BE1043" i="3"/>
  <c r="BE1045" i="3"/>
  <c r="BE1046" i="3"/>
  <c r="BE1053" i="3"/>
  <c r="BE1054" i="3"/>
  <c r="BE1055" i="3"/>
  <c r="BE1059" i="3"/>
  <c r="BE1066" i="3"/>
  <c r="BE1067" i="3"/>
  <c r="BE1068" i="3"/>
  <c r="BE1069" i="3"/>
  <c r="BE1070" i="3"/>
  <c r="BE1073" i="3"/>
  <c r="BE1075" i="3"/>
  <c r="BE1083" i="3"/>
  <c r="BE1084" i="3"/>
  <c r="BE1085" i="3"/>
  <c r="BE1090" i="3"/>
  <c r="BE1096" i="3"/>
  <c r="BE1097" i="3"/>
  <c r="BE1098" i="3"/>
  <c r="BE1099" i="3"/>
  <c r="BE1100" i="3"/>
  <c r="BE1103" i="3"/>
  <c r="BE1106" i="3"/>
  <c r="BE1114" i="3"/>
  <c r="BE1115" i="3"/>
  <c r="BE1116" i="3"/>
  <c r="BE1120" i="3"/>
  <c r="BE1125" i="3"/>
  <c r="BE1126" i="3"/>
  <c r="BE1127" i="3"/>
  <c r="BE1128" i="3"/>
  <c r="BE1129" i="3"/>
  <c r="BE1132" i="3"/>
  <c r="BE1133" i="3"/>
  <c r="BE1141" i="3"/>
  <c r="BE1142" i="3"/>
  <c r="BE1143" i="3"/>
  <c r="BE1149" i="3"/>
  <c r="BE1154" i="3"/>
  <c r="BE1155" i="3"/>
  <c r="BE1156" i="3"/>
  <c r="BE1157" i="3"/>
  <c r="BE1158" i="3"/>
  <c r="BE1161" i="3"/>
  <c r="BE1162" i="3"/>
  <c r="BE1168" i="3"/>
  <c r="BE1169" i="3"/>
  <c r="BE1170" i="3"/>
  <c r="BE1175" i="3"/>
  <c r="BE1182" i="3"/>
  <c r="BE1183" i="3"/>
  <c r="BE1184" i="3"/>
  <c r="BE1185" i="3"/>
  <c r="BE1186" i="3"/>
  <c r="BE1189" i="3"/>
  <c r="BE1192" i="3"/>
  <c r="BE1198" i="3"/>
  <c r="BE1199" i="3"/>
  <c r="BE1200" i="3"/>
  <c r="BE1201" i="3"/>
  <c r="BE1202" i="3"/>
  <c r="BE1208" i="3"/>
  <c r="BE1216" i="3"/>
  <c r="BE1217" i="3"/>
  <c r="BE1218" i="3"/>
  <c r="BE1220" i="3"/>
  <c r="BE1224" i="3"/>
  <c r="BE1229" i="3"/>
  <c r="BE1230" i="3"/>
  <c r="BE1231" i="3"/>
  <c r="BE1232" i="3"/>
  <c r="BE1240" i="3"/>
  <c r="BE1246" i="3"/>
  <c r="BE1247" i="3"/>
  <c r="BE1249" i="3"/>
  <c r="BE1251" i="3"/>
  <c r="BE1252" i="3"/>
  <c r="BE1259" i="3"/>
  <c r="BE1260" i="3"/>
  <c r="BE1261" i="3"/>
  <c r="BE1267" i="3"/>
  <c r="BE1274" i="3"/>
  <c r="BE1275" i="3"/>
  <c r="BE1276" i="3"/>
  <c r="BE1277" i="3"/>
  <c r="BE1278" i="3"/>
  <c r="BE1281" i="3"/>
  <c r="BE1284" i="3"/>
  <c r="BE1291" i="3"/>
  <c r="BE1292" i="3"/>
  <c r="BE1293" i="3"/>
  <c r="BE1297" i="3"/>
  <c r="BE1304" i="3"/>
  <c r="BE1305" i="3"/>
  <c r="BE1306" i="3"/>
  <c r="BE1307" i="3"/>
  <c r="BE1310" i="3"/>
  <c r="BE1313" i="3"/>
  <c r="BE1320" i="3"/>
  <c r="BE1321" i="3"/>
  <c r="BE1322" i="3"/>
  <c r="BE1326" i="3"/>
  <c r="BE1332" i="3"/>
  <c r="BE1333" i="3"/>
  <c r="BE1334" i="3"/>
  <c r="BE1335" i="3"/>
  <c r="BE1336" i="3"/>
  <c r="BE1339" i="3"/>
  <c r="BE1340" i="3"/>
  <c r="BE1341" i="3"/>
  <c r="BE1349" i="3"/>
  <c r="BE1350" i="3"/>
  <c r="BE1351" i="3"/>
  <c r="BE1357" i="3"/>
  <c r="BE1362" i="3"/>
  <c r="BE1363" i="3"/>
  <c r="BE1364" i="3"/>
  <c r="BE1365" i="3"/>
  <c r="BE1366" i="3"/>
  <c r="BE1369" i="3"/>
  <c r="BE1371" i="3"/>
  <c r="BE1377" i="3"/>
  <c r="BE1378" i="3"/>
  <c r="BE1379" i="3"/>
  <c r="BE1385" i="3"/>
  <c r="BE1392" i="3"/>
  <c r="BE1393" i="3"/>
  <c r="BE1394" i="3"/>
  <c r="BE1395" i="3"/>
  <c r="BE1396" i="3"/>
  <c r="BE1399" i="3"/>
  <c r="BE1402" i="3"/>
  <c r="BE1407" i="3"/>
  <c r="BE1408" i="3"/>
  <c r="BE1409" i="3"/>
  <c r="BE1410" i="3"/>
  <c r="BE1412" i="3"/>
  <c r="BE1419" i="3"/>
  <c r="BE1425" i="3"/>
  <c r="BE1426" i="3"/>
  <c r="BE1427" i="3"/>
  <c r="BE1430" i="3"/>
  <c r="BE1435" i="3"/>
  <c r="BE1440" i="3"/>
  <c r="BE1441" i="3"/>
  <c r="BE1442" i="3"/>
  <c r="BE1443" i="3"/>
  <c r="BE1450" i="3"/>
  <c r="BE1456" i="3"/>
  <c r="BE1457" i="3"/>
  <c r="BE1459" i="3"/>
  <c r="BE1461" i="3"/>
  <c r="BE1462" i="3"/>
  <c r="BE1470" i="3"/>
  <c r="BE1471" i="3"/>
  <c r="BE1472" i="3"/>
  <c r="BE1476" i="3"/>
  <c r="BE1483" i="3"/>
  <c r="BE1484" i="3"/>
  <c r="BE1485" i="3"/>
  <c r="BE1486" i="3"/>
  <c r="BE1487" i="3"/>
  <c r="BE1490" i="3"/>
  <c r="BE1492" i="3"/>
  <c r="BE1502" i="3"/>
  <c r="BE1503" i="3"/>
  <c r="BE1504" i="3"/>
  <c r="BE1505" i="3"/>
  <c r="BE1508" i="3"/>
  <c r="BE1514" i="3"/>
  <c r="BE1515" i="3"/>
  <c r="BE1516" i="3"/>
  <c r="BE1517" i="3"/>
  <c r="BE1518" i="3"/>
  <c r="BE1521" i="3"/>
  <c r="BE1524" i="3"/>
  <c r="BE1530" i="3"/>
  <c r="BE1531" i="3"/>
  <c r="BE1532" i="3"/>
  <c r="BE1537" i="3"/>
  <c r="BE1542" i="3"/>
  <c r="BE1543" i="3"/>
  <c r="BE1544" i="3"/>
  <c r="BE1545" i="3"/>
  <c r="BE1548" i="3"/>
  <c r="BE1549" i="3"/>
  <c r="BE1550" i="3"/>
  <c r="BE1559" i="3"/>
  <c r="BE1560" i="3"/>
  <c r="BE1561" i="3"/>
  <c r="BE1562" i="3"/>
  <c r="BE1567" i="3"/>
  <c r="BE1572" i="3"/>
  <c r="BE1573" i="3"/>
  <c r="BE1574" i="3"/>
  <c r="BE1575" i="3"/>
  <c r="BE1576" i="3"/>
  <c r="BE1579" i="3"/>
  <c r="BE1581" i="3"/>
  <c r="BE1588" i="3"/>
  <c r="BE1589" i="3"/>
  <c r="BE1590" i="3"/>
  <c r="BE1595" i="3"/>
  <c r="BE1603" i="3"/>
  <c r="BE1604" i="3"/>
  <c r="BE1605" i="3"/>
  <c r="BE1606" i="3"/>
  <c r="BE1607" i="3"/>
  <c r="BE1610" i="3"/>
  <c r="BE1613" i="3"/>
  <c r="BE1618" i="3"/>
  <c r="BE1619" i="3"/>
  <c r="BE1620" i="3"/>
  <c r="BE1621" i="3"/>
  <c r="BE1622" i="3"/>
  <c r="BE1631" i="3"/>
  <c r="BE1638" i="3"/>
  <c r="BE1639" i="3"/>
  <c r="BE1640" i="3"/>
  <c r="BE1643" i="3"/>
  <c r="BE1647" i="3"/>
  <c r="BE1651" i="3"/>
  <c r="BE1652" i="3"/>
  <c r="BE1653" i="3"/>
  <c r="BE1654" i="3"/>
  <c r="BE1661" i="3"/>
  <c r="BE1669" i="3"/>
  <c r="BE1670" i="3"/>
  <c r="BE1672" i="3"/>
  <c r="BE1674" i="3"/>
  <c r="BE1675" i="3"/>
  <c r="BE1682" i="3"/>
  <c r="BE1683" i="3"/>
  <c r="BE1684" i="3"/>
  <c r="BE1687" i="3"/>
  <c r="BE1695" i="3"/>
  <c r="BE1696" i="3"/>
  <c r="BE1697" i="3"/>
  <c r="BE1698" i="3"/>
  <c r="BE1699" i="3"/>
  <c r="BE1702" i="3"/>
  <c r="BE1704" i="3"/>
  <c r="BE1712" i="3"/>
  <c r="BE1713" i="3"/>
  <c r="BE1714" i="3"/>
  <c r="BE1718" i="3"/>
  <c r="BE1725" i="3"/>
  <c r="BE1726" i="3"/>
  <c r="BE1727" i="3"/>
  <c r="BE1728" i="3"/>
  <c r="BE1729" i="3"/>
  <c r="BE1732" i="3"/>
  <c r="BE1734" i="3"/>
  <c r="BE1742" i="3"/>
  <c r="BE1743" i="3"/>
  <c r="BE1744" i="3"/>
  <c r="BE1749" i="3"/>
  <c r="BE1755" i="3"/>
  <c r="BE1756" i="3"/>
  <c r="BE1757" i="3"/>
  <c r="BE1758" i="3"/>
  <c r="BE1759" i="3"/>
  <c r="BE1762" i="3"/>
  <c r="BE1763" i="3"/>
  <c r="BE1764" i="3"/>
  <c r="BE1772" i="3"/>
  <c r="BE1773" i="3"/>
  <c r="BE1774" i="3"/>
  <c r="BE1780" i="3"/>
  <c r="BE1785" i="3"/>
  <c r="BE1786" i="3"/>
  <c r="BE1787" i="3"/>
  <c r="BE1788" i="3"/>
  <c r="BE1789" i="3"/>
  <c r="BE1792" i="3"/>
  <c r="BE1794" i="3"/>
  <c r="BE1800" i="3"/>
  <c r="BE1801" i="3"/>
  <c r="BE1802" i="3"/>
  <c r="BE1805" i="3"/>
  <c r="BE1812" i="3"/>
  <c r="BE1813" i="3"/>
  <c r="BE1814" i="3"/>
  <c r="BE1815" i="3"/>
  <c r="BE1816" i="3"/>
  <c r="BE1819" i="3"/>
  <c r="BE1822" i="3"/>
  <c r="BE1827" i="3"/>
  <c r="BE1828" i="3"/>
  <c r="BE1829" i="3"/>
  <c r="BE1830" i="3"/>
  <c r="BE1831" i="3"/>
  <c r="BE1838" i="3"/>
  <c r="BE1845" i="3"/>
  <c r="BE1846" i="3"/>
  <c r="BE1847" i="3"/>
  <c r="BE1850" i="3"/>
  <c r="BE1854" i="3"/>
  <c r="BE1859" i="3"/>
  <c r="BE1860" i="3"/>
  <c r="BE1861" i="3"/>
  <c r="BE1862" i="3"/>
  <c r="BE1868" i="3"/>
  <c r="BE1875" i="3"/>
  <c r="BE1876" i="3"/>
  <c r="BE1878" i="3"/>
  <c r="BE1880" i="3"/>
  <c r="BE1881" i="3"/>
  <c r="BE1888" i="3"/>
  <c r="BE1889" i="3"/>
  <c r="BE1890" i="3"/>
  <c r="BE1893" i="3"/>
  <c r="BE1900" i="3"/>
  <c r="BE1901" i="3"/>
  <c r="BE1902" i="3"/>
  <c r="BE1903" i="3"/>
  <c r="BE1904" i="3"/>
  <c r="BE1907" i="3"/>
  <c r="BE1909" i="3"/>
  <c r="BE1917" i="3"/>
  <c r="BE1918" i="3"/>
  <c r="BE1919" i="3"/>
  <c r="BE1922" i="3"/>
  <c r="BE1928" i="3"/>
  <c r="BE1929" i="3"/>
  <c r="BE1930" i="3"/>
  <c r="BE1931" i="3"/>
  <c r="BE1932" i="3"/>
  <c r="BE1935" i="3"/>
  <c r="BE1937" i="3"/>
  <c r="BE1945" i="3"/>
  <c r="BE1946" i="3"/>
  <c r="BE1947" i="3"/>
  <c r="BE1948" i="3"/>
  <c r="BE1952" i="3"/>
  <c r="BE1959" i="3"/>
  <c r="BE1960" i="3"/>
  <c r="BE1961" i="3"/>
  <c r="BE1962" i="3"/>
  <c r="BE1963" i="3"/>
  <c r="BE1966" i="3"/>
  <c r="BE1967" i="3"/>
  <c r="BE1975" i="3"/>
  <c r="BE1976" i="3"/>
  <c r="BE1977" i="3"/>
  <c r="BE1982" i="3"/>
  <c r="BE1987" i="3"/>
  <c r="BE1988" i="3"/>
  <c r="BE1989" i="3"/>
  <c r="BE1990" i="3"/>
  <c r="BE1991" i="3"/>
  <c r="BE1995" i="3"/>
  <c r="BE1997" i="3"/>
  <c r="BE2003" i="3"/>
  <c r="BE2004" i="3"/>
  <c r="BE2005" i="3"/>
  <c r="BE2010" i="3"/>
  <c r="BE2017" i="3"/>
  <c r="BE2018" i="3"/>
  <c r="BE2019" i="3"/>
  <c r="BE2020" i="3"/>
  <c r="BE2021" i="3"/>
  <c r="BE2024" i="3"/>
  <c r="BE2026" i="3"/>
  <c r="BE2032" i="3"/>
  <c r="BE2033" i="3"/>
  <c r="BE2034" i="3"/>
  <c r="BE2035" i="3"/>
  <c r="BE2036" i="3"/>
  <c r="BE2044" i="3"/>
  <c r="BE2049" i="3"/>
  <c r="BE2050" i="3"/>
  <c r="BE2051" i="3"/>
  <c r="BE2054" i="3"/>
  <c r="BE2057" i="3"/>
  <c r="BE2063" i="3"/>
  <c r="BE2064" i="3"/>
  <c r="BE2065" i="3"/>
  <c r="BE2066" i="3"/>
  <c r="BE2071" i="3"/>
  <c r="BE2078" i="3"/>
  <c r="BE2079" i="3"/>
  <c r="BE2081" i="3"/>
  <c r="BE2084" i="3"/>
  <c r="BE2085" i="3"/>
  <c r="BE2092" i="3"/>
  <c r="BE2093" i="3"/>
  <c r="BE2094" i="3"/>
  <c r="BE2095" i="3"/>
  <c r="BE2098" i="3"/>
  <c r="BE2105" i="3"/>
  <c r="BE2106" i="3"/>
  <c r="BE2107" i="3"/>
  <c r="BE2108" i="3"/>
  <c r="BE2111" i="3"/>
  <c r="BE2112" i="3"/>
  <c r="BE2114" i="3"/>
  <c r="BE2121" i="3"/>
  <c r="BE2122" i="3"/>
  <c r="BE2123" i="3"/>
  <c r="BE2127" i="3"/>
  <c r="BE2134" i="3"/>
  <c r="BE2135" i="3"/>
  <c r="BE2136" i="3"/>
  <c r="BE2137" i="3"/>
  <c r="BE2138" i="3"/>
  <c r="BE2141" i="3"/>
  <c r="BE2143" i="3"/>
  <c r="BE2150" i="3"/>
  <c r="BE2151" i="3"/>
  <c r="BE2152" i="3"/>
  <c r="BE2153" i="3"/>
  <c r="BE2157" i="3"/>
  <c r="BE2163" i="3"/>
  <c r="BE2164" i="3"/>
  <c r="BE2165" i="3"/>
  <c r="BE2166" i="3"/>
  <c r="BE2167" i="3"/>
  <c r="BE2170" i="3"/>
  <c r="BE2171" i="3"/>
  <c r="BE2179" i="3"/>
  <c r="BE2180" i="3"/>
  <c r="BE2181" i="3"/>
  <c r="BE2185" i="3"/>
  <c r="BE2190" i="3"/>
  <c r="BE2191" i="3"/>
  <c r="BE2192" i="3"/>
  <c r="BE2193" i="3"/>
  <c r="BE2194" i="3"/>
  <c r="BE2198" i="3"/>
  <c r="BE2199" i="3"/>
  <c r="BE2205" i="3"/>
  <c r="BE2206" i="3"/>
  <c r="BE2207" i="3"/>
  <c r="BE2210" i="3"/>
  <c r="BE2218" i="3"/>
  <c r="BE2219" i="3"/>
  <c r="BE2220" i="3"/>
  <c r="BE2221" i="3"/>
  <c r="BE2222" i="3"/>
  <c r="BE2225" i="3"/>
  <c r="BE2226" i="3"/>
  <c r="BE2231" i="3"/>
  <c r="BE2232" i="3"/>
  <c r="BE2233" i="3"/>
  <c r="BE2234" i="3"/>
  <c r="BE2235" i="3"/>
  <c r="BE2242" i="3"/>
  <c r="BE2250" i="3"/>
  <c r="BE2251" i="3"/>
  <c r="BE2252" i="3"/>
  <c r="BE2255" i="3"/>
  <c r="BE2259" i="3"/>
  <c r="BE2265" i="3"/>
  <c r="BE2266" i="3"/>
  <c r="BE2267" i="3"/>
  <c r="BE2268" i="3"/>
  <c r="BE2273" i="3"/>
  <c r="BE2279" i="3"/>
  <c r="BE2280" i="3"/>
  <c r="BE2282" i="3"/>
  <c r="BE2284" i="3"/>
  <c r="BE2285" i="3"/>
  <c r="BE2292" i="3"/>
  <c r="BE2293" i="3"/>
  <c r="BE2294" i="3"/>
  <c r="BE2297" i="3"/>
  <c r="BE2304" i="3"/>
  <c r="BE2305" i="3"/>
  <c r="BE2306" i="3"/>
  <c r="BE2307" i="3"/>
  <c r="BE2308" i="3"/>
  <c r="BE2310" i="3"/>
  <c r="BE2312" i="3"/>
  <c r="BE2319" i="3"/>
  <c r="BE2320" i="3"/>
  <c r="BE2321" i="3"/>
  <c r="BE2323" i="3"/>
  <c r="BE2331" i="3"/>
  <c r="BE2332" i="3"/>
  <c r="BE2333" i="3"/>
  <c r="BE2334" i="3"/>
  <c r="BE2335" i="3"/>
  <c r="BE2337" i="3"/>
  <c r="BE2339" i="3"/>
  <c r="BE2347" i="3"/>
  <c r="BE2348" i="3"/>
  <c r="BE2349" i="3"/>
  <c r="BE2350" i="3"/>
  <c r="BE2355" i="3"/>
  <c r="BE2360" i="3"/>
  <c r="BE2361" i="3"/>
  <c r="BE2362" i="3"/>
  <c r="BE2363" i="3"/>
  <c r="BE2364" i="3"/>
  <c r="BE2366" i="3"/>
  <c r="BE2367" i="3"/>
  <c r="BE2375" i="3"/>
  <c r="BE2376" i="3"/>
  <c r="BE2377" i="3"/>
  <c r="BE2381" i="3"/>
  <c r="BE2386" i="3"/>
  <c r="BE2387" i="3"/>
  <c r="BE2388" i="3"/>
  <c r="BE2389" i="3"/>
  <c r="BE2390" i="3"/>
  <c r="BE2393" i="3"/>
  <c r="BE2395" i="3"/>
  <c r="BE2399" i="3"/>
  <c r="BE2400" i="3"/>
  <c r="BE2401" i="3"/>
  <c r="BE2404" i="3"/>
  <c r="BE2413" i="3"/>
  <c r="BE2414" i="3"/>
  <c r="BE2415" i="3"/>
  <c r="BE2416" i="3"/>
  <c r="BE2417" i="3"/>
  <c r="BE2419" i="3"/>
  <c r="BE2420" i="3"/>
  <c r="BE2424" i="3"/>
  <c r="BE2425" i="3"/>
  <c r="BE2426" i="3"/>
  <c r="BE2427" i="3"/>
  <c r="BE2428" i="3"/>
  <c r="BE2436" i="3"/>
  <c r="BE2444" i="3"/>
  <c r="BE2445" i="3"/>
  <c r="BE2446" i="3"/>
  <c r="BE2449" i="3"/>
  <c r="BE2452" i="3"/>
  <c r="BE2458" i="3"/>
  <c r="BE2459" i="3"/>
  <c r="BE2460" i="3"/>
  <c r="BE2461" i="3"/>
  <c r="BE2466" i="3"/>
  <c r="BE2473" i="3"/>
  <c r="BE2474" i="3"/>
  <c r="BE2476" i="3"/>
  <c r="BE2479" i="3"/>
  <c r="BE2480" i="3"/>
  <c r="BE2486" i="3"/>
  <c r="BE2487" i="3"/>
  <c r="BE2488" i="3"/>
  <c r="BE2489" i="3"/>
  <c r="BE2493" i="3"/>
  <c r="BE2500" i="3"/>
  <c r="BE2501" i="3"/>
  <c r="BE2502" i="3"/>
  <c r="BE2503" i="3"/>
  <c r="BE2504" i="3"/>
  <c r="BE2506" i="3"/>
  <c r="BE2507" i="3"/>
  <c r="BE2509" i="3"/>
  <c r="BE2516" i="3"/>
  <c r="BE2517" i="3"/>
  <c r="BE2518" i="3"/>
  <c r="BE2519" i="3"/>
  <c r="BE2522" i="3"/>
  <c r="BE2529" i="3"/>
  <c r="BE2530" i="3"/>
  <c r="BE2531" i="3"/>
  <c r="BE2532" i="3"/>
  <c r="BE2533" i="3"/>
  <c r="BE2535" i="3"/>
  <c r="BE2537" i="3"/>
  <c r="BE2543" i="3"/>
  <c r="BE2544" i="3"/>
  <c r="BE2545" i="3"/>
  <c r="BE2546" i="3"/>
  <c r="BE2552" i="3"/>
  <c r="BE2559" i="3"/>
  <c r="BE2560" i="3"/>
  <c r="BE2561" i="3"/>
  <c r="BE2562" i="3"/>
  <c r="BE2563" i="3"/>
  <c r="BE2566" i="3"/>
  <c r="BE2567" i="3"/>
  <c r="BE2575" i="3"/>
  <c r="BE2576" i="3"/>
  <c r="BE2577" i="3"/>
  <c r="BE2578" i="3"/>
  <c r="BE2581" i="3"/>
  <c r="BE2586" i="3"/>
  <c r="BE2587" i="3"/>
  <c r="BE2588" i="3"/>
  <c r="BE2589" i="3"/>
  <c r="BE2592" i="3"/>
  <c r="BE2593" i="3"/>
  <c r="BE2598" i="3"/>
  <c r="BE2599" i="3"/>
  <c r="BE2600" i="3"/>
  <c r="BE2601" i="3"/>
  <c r="BE2605" i="3"/>
  <c r="BE2613" i="3"/>
  <c r="BE2614" i="3"/>
  <c r="BE2615" i="3"/>
  <c r="BE2616" i="3"/>
  <c r="BE2617" i="3"/>
  <c r="BE2619" i="3"/>
  <c r="BE2620" i="3"/>
  <c r="BE2625" i="3"/>
  <c r="BE2626" i="3"/>
  <c r="BE2627" i="3"/>
  <c r="BE2628" i="3"/>
  <c r="BE2636" i="3"/>
  <c r="BE2644" i="3"/>
  <c r="BE2645" i="3"/>
  <c r="BE2646" i="3"/>
  <c r="BE2649" i="3"/>
  <c r="BE2652" i="3"/>
  <c r="BE2657" i="3"/>
  <c r="BE2658" i="3"/>
  <c r="BE2659" i="3"/>
  <c r="BE2660" i="3"/>
  <c r="BE2665" i="3"/>
  <c r="BE2671" i="3"/>
  <c r="BE2672" i="3"/>
  <c r="BE2674" i="3"/>
  <c r="BE2677" i="3"/>
  <c r="BE2678" i="3"/>
  <c r="BE2684" i="3"/>
  <c r="BE2685" i="3"/>
  <c r="BE2686" i="3"/>
  <c r="BE2687" i="3"/>
  <c r="BE2691" i="3"/>
  <c r="BE2698" i="3"/>
  <c r="BE2699" i="3"/>
  <c r="BE2700" i="3"/>
  <c r="BE2701" i="3"/>
  <c r="BE2702" i="3"/>
  <c r="BE2705" i="3"/>
  <c r="BE2706" i="3"/>
  <c r="BE2707" i="3"/>
  <c r="BE2714" i="3"/>
  <c r="BE2715" i="3"/>
  <c r="BE2716" i="3"/>
  <c r="BE2717" i="3"/>
  <c r="BE2720" i="3"/>
  <c r="BE2726" i="3"/>
  <c r="BE2727" i="3"/>
  <c r="BE2728" i="3"/>
  <c r="BE2729" i="3"/>
  <c r="BE2730" i="3"/>
  <c r="BE2733" i="3"/>
  <c r="BE2734" i="3"/>
  <c r="BE2741" i="3"/>
  <c r="BE2742" i="3"/>
  <c r="BE2743" i="3"/>
  <c r="BE2744" i="3"/>
  <c r="BE2750" i="3"/>
  <c r="BE2755" i="3"/>
  <c r="BE2756" i="3"/>
  <c r="BE2757" i="3"/>
  <c r="BE2758" i="3"/>
  <c r="BE2759" i="3"/>
  <c r="BE2761" i="3"/>
  <c r="BE2763" i="3"/>
  <c r="BE2771" i="3"/>
  <c r="BE2772" i="3"/>
  <c r="BE2773" i="3"/>
  <c r="BE2774" i="3"/>
  <c r="BE2778" i="3"/>
  <c r="BE2783" i="3"/>
  <c r="BE2784" i="3"/>
  <c r="BE2785" i="3"/>
  <c r="BE2786" i="3"/>
  <c r="BE2787" i="3"/>
  <c r="BE2790" i="3"/>
  <c r="BE2791" i="3"/>
  <c r="BE2796" i="3"/>
  <c r="BE2797" i="3"/>
  <c r="BE2798" i="3"/>
  <c r="BE2799" i="3"/>
  <c r="BE2803" i="3"/>
  <c r="BE2811" i="3"/>
  <c r="BE2812" i="3"/>
  <c r="BE2813" i="3"/>
  <c r="BE2814" i="3"/>
  <c r="BE2815" i="3"/>
  <c r="BE2817" i="3"/>
  <c r="BE2818" i="3"/>
  <c r="BE2823" i="3"/>
  <c r="BE2824" i="3"/>
  <c r="BE2825" i="3"/>
  <c r="BE2826" i="3"/>
  <c r="BE2835" i="3"/>
  <c r="BE2843" i="3"/>
  <c r="BE2844" i="3"/>
  <c r="BE2845" i="3"/>
  <c r="BE2848" i="3"/>
  <c r="BE2851" i="3"/>
  <c r="BE2856" i="3"/>
  <c r="BE2857" i="3"/>
  <c r="BE2858" i="3"/>
  <c r="BE2859" i="3"/>
  <c r="BE2865" i="3"/>
  <c r="BE2871" i="3"/>
  <c r="BE2872" i="3"/>
  <c r="BE2874" i="3"/>
  <c r="BE2877" i="3"/>
  <c r="BE2878" i="3"/>
  <c r="BE2884" i="3"/>
  <c r="BE2885" i="3"/>
  <c r="BE2886" i="3"/>
  <c r="BE2887" i="3"/>
  <c r="BE2891" i="3"/>
  <c r="BE2897" i="3"/>
  <c r="BE2898" i="3"/>
  <c r="BE2899" i="3"/>
  <c r="BE2900" i="3"/>
  <c r="BE2902" i="3"/>
  <c r="BE2903" i="3"/>
  <c r="BE2904" i="3"/>
  <c r="BE2911" i="3"/>
  <c r="BE2912" i="3"/>
  <c r="BE2913" i="3"/>
  <c r="BE2914" i="3"/>
  <c r="BE2917" i="3"/>
  <c r="BE2924" i="3"/>
  <c r="BE2925" i="3"/>
  <c r="BE2926" i="3"/>
  <c r="BE2927" i="3"/>
  <c r="BE2929" i="3"/>
  <c r="BE2930" i="3"/>
  <c r="BE2936" i="3"/>
  <c r="BE2937" i="3"/>
  <c r="BE2938" i="3"/>
  <c r="BE2939" i="3"/>
  <c r="BE2944" i="3"/>
  <c r="BE2951" i="3"/>
  <c r="BE2952" i="3"/>
  <c r="BE2953" i="3"/>
  <c r="BE2954" i="3"/>
  <c r="BE2956" i="3"/>
  <c r="BE2958" i="3"/>
  <c r="BE2967" i="3"/>
  <c r="BE2968" i="3"/>
  <c r="BE2969" i="3"/>
  <c r="BE2970" i="3"/>
  <c r="BE2973" i="3"/>
  <c r="BE2978" i="3"/>
  <c r="BE2979" i="3"/>
  <c r="BE2980" i="3"/>
  <c r="BE2981" i="3"/>
  <c r="BE2984" i="3"/>
  <c r="BE2986" i="3"/>
  <c r="BE2991" i="3"/>
  <c r="BE2992" i="3"/>
  <c r="BE2993" i="3"/>
  <c r="BE2994" i="3"/>
  <c r="BE2997" i="3"/>
  <c r="BE3005" i="3"/>
  <c r="BE3006" i="3"/>
  <c r="BE3007" i="3"/>
  <c r="BE3008" i="3"/>
  <c r="BE3010" i="3"/>
  <c r="BE3011" i="3"/>
  <c r="BE3016" i="3"/>
  <c r="BE3017" i="3"/>
  <c r="BE3018" i="3"/>
  <c r="BE3019" i="3"/>
  <c r="BE3027" i="3"/>
  <c r="BE3035" i="3"/>
  <c r="BE3036" i="3"/>
  <c r="BE3037" i="3"/>
  <c r="BE3040" i="3"/>
  <c r="BE3044" i="3"/>
  <c r="BE3050" i="3"/>
  <c r="BE3051" i="3"/>
  <c r="BE3052" i="3"/>
  <c r="BE3053" i="3"/>
  <c r="BE3058" i="3"/>
  <c r="BE3063" i="3"/>
  <c r="BE3064" i="3"/>
  <c r="BE3066" i="3"/>
  <c r="BE3069" i="3"/>
  <c r="BE3070" i="3"/>
  <c r="BE3076" i="3"/>
  <c r="BE3077" i="3"/>
  <c r="BE3078" i="3"/>
  <c r="BE3079" i="3"/>
  <c r="BE3083" i="3"/>
  <c r="BE3089" i="3"/>
  <c r="BE3090" i="3"/>
  <c r="BE3091" i="3"/>
  <c r="BE3092" i="3"/>
  <c r="BE3094" i="3"/>
  <c r="BE3095" i="3"/>
  <c r="BE3096" i="3"/>
  <c r="BE3103" i="3"/>
  <c r="BE3104" i="3"/>
  <c r="BE3105" i="3"/>
  <c r="BE3106" i="3"/>
  <c r="BE3109" i="3"/>
  <c r="BE3116" i="3"/>
  <c r="BE3117" i="3"/>
  <c r="BE3118" i="3"/>
  <c r="BE3119" i="3"/>
  <c r="BE3121" i="3"/>
  <c r="BE3122" i="3"/>
  <c r="BE3128" i="3"/>
  <c r="BE3129" i="3"/>
  <c r="BE3130" i="3"/>
  <c r="BE3131" i="3"/>
  <c r="BE3136" i="3"/>
  <c r="BE3143" i="3"/>
  <c r="BE3144" i="3"/>
  <c r="BE3145" i="3"/>
  <c r="BE3146" i="3"/>
  <c r="BE3149" i="3"/>
  <c r="BE3150" i="3"/>
  <c r="BE3159" i="3"/>
  <c r="BE3160" i="3"/>
  <c r="BE3161" i="3"/>
  <c r="BE3162" i="3"/>
  <c r="BE3165" i="3"/>
  <c r="BE3170" i="3"/>
  <c r="BE3171" i="3"/>
  <c r="BE3172" i="3"/>
  <c r="BE3173" i="3"/>
  <c r="BE3176" i="3"/>
  <c r="BE3177" i="3"/>
  <c r="BE3183" i="3"/>
  <c r="BE3184" i="3"/>
  <c r="BE3185" i="3"/>
  <c r="BE3186" i="3"/>
  <c r="BE3189" i="3"/>
  <c r="BE3197" i="3"/>
  <c r="BE3198" i="3"/>
  <c r="BE3199" i="3"/>
  <c r="BE3200" i="3"/>
  <c r="BE3202" i="3"/>
  <c r="BE3203" i="3"/>
  <c r="BE3208" i="3"/>
  <c r="BE3209" i="3"/>
  <c r="BE3210" i="3"/>
  <c r="BE3211" i="3"/>
  <c r="BE3219" i="3"/>
  <c r="BE3227" i="3"/>
  <c r="BE3228" i="3"/>
  <c r="BE3229" i="3"/>
  <c r="BE3232" i="3"/>
  <c r="BE3236" i="3"/>
  <c r="BE3242" i="3"/>
  <c r="BE3243" i="3"/>
  <c r="BE3244" i="3"/>
  <c r="BE3245" i="3"/>
  <c r="BE3251" i="3"/>
  <c r="BE3257" i="3"/>
  <c r="BE3258" i="3"/>
  <c r="BE3260" i="3"/>
  <c r="E25" i="6"/>
  <c r="C25" i="6"/>
  <c r="C24" i="6"/>
  <c r="B24" i="6"/>
  <c r="F23" i="6"/>
  <c r="H22" i="6"/>
  <c r="E22" i="6"/>
  <c r="C22" i="6"/>
  <c r="B22" i="6"/>
  <c r="E21" i="6"/>
  <c r="F20" i="6"/>
  <c r="C20" i="6"/>
  <c r="F19" i="6"/>
  <c r="E19" i="6"/>
  <c r="F7" i="6"/>
  <c r="F9" i="6"/>
  <c r="D5" i="6"/>
  <c r="E5" i="6" s="1"/>
  <c r="D6" i="6"/>
  <c r="E6" i="6" s="1"/>
  <c r="D7" i="6"/>
  <c r="E7" i="6" s="1"/>
  <c r="D8" i="6"/>
  <c r="E8" i="6" s="1"/>
  <c r="D9" i="6"/>
  <c r="E9" i="6" s="1"/>
  <c r="D10" i="6"/>
  <c r="E10" i="6" s="1"/>
  <c r="D4" i="6"/>
  <c r="E4" i="6" s="1"/>
  <c r="I3" i="3"/>
  <c r="C10" i="6"/>
  <c r="C9" i="6"/>
  <c r="C8" i="6"/>
  <c r="C7" i="6"/>
  <c r="C6" i="6"/>
  <c r="C5" i="6"/>
  <c r="C4" i="6"/>
  <c r="B5" i="6"/>
  <c r="B6" i="6"/>
  <c r="B7" i="6"/>
  <c r="B8" i="6"/>
  <c r="B9" i="6"/>
  <c r="B10" i="6"/>
  <c r="B4" i="6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B20" i="6" s="1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C21" i="6" s="1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" i="3"/>
  <c r="I3259" i="9"/>
  <c r="K3259" i="9" s="1"/>
  <c r="I3258" i="9"/>
  <c r="K3258" i="9" s="1"/>
  <c r="I3257" i="9"/>
  <c r="K3257" i="9" s="1"/>
  <c r="I3256" i="9"/>
  <c r="K3256" i="9" s="1"/>
  <c r="I3255" i="9"/>
  <c r="K3255" i="9" s="1"/>
  <c r="I3254" i="9"/>
  <c r="K3254" i="9" s="1"/>
  <c r="I3253" i="9"/>
  <c r="K3253" i="9" s="1"/>
  <c r="I3252" i="9"/>
  <c r="K3252" i="9" s="1"/>
  <c r="I3251" i="9"/>
  <c r="K3251" i="9" s="1"/>
  <c r="I3250" i="9"/>
  <c r="K3250" i="9" s="1"/>
  <c r="I3249" i="9"/>
  <c r="K3249" i="9" s="1"/>
  <c r="I3248" i="9"/>
  <c r="K3248" i="9" s="1"/>
  <c r="I3247" i="9"/>
  <c r="K3247" i="9" s="1"/>
  <c r="I3246" i="9"/>
  <c r="K3246" i="9" s="1"/>
  <c r="I3245" i="9"/>
  <c r="K3245" i="9" s="1"/>
  <c r="I3244" i="9"/>
  <c r="K3244" i="9" s="1"/>
  <c r="I3243" i="9"/>
  <c r="K3243" i="9" s="1"/>
  <c r="I3242" i="9"/>
  <c r="K3242" i="9" s="1"/>
  <c r="I3241" i="9"/>
  <c r="K3241" i="9" s="1"/>
  <c r="I3240" i="9"/>
  <c r="K3240" i="9" s="1"/>
  <c r="I3239" i="9"/>
  <c r="K3239" i="9" s="1"/>
  <c r="I3238" i="9"/>
  <c r="K3238" i="9" s="1"/>
  <c r="I3237" i="9"/>
  <c r="K3237" i="9" s="1"/>
  <c r="I3236" i="9"/>
  <c r="K3236" i="9" s="1"/>
  <c r="I3235" i="9"/>
  <c r="K3235" i="9" s="1"/>
  <c r="I3234" i="9"/>
  <c r="K3234" i="9" s="1"/>
  <c r="I3233" i="9"/>
  <c r="J3233" i="9" s="1"/>
  <c r="I3232" i="9"/>
  <c r="K3232" i="9" s="1"/>
  <c r="I3231" i="9"/>
  <c r="K3231" i="9" s="1"/>
  <c r="I3230" i="9"/>
  <c r="K3230" i="9" s="1"/>
  <c r="I3229" i="9"/>
  <c r="K3229" i="9" s="1"/>
  <c r="I3228" i="9"/>
  <c r="K3228" i="9" s="1"/>
  <c r="I3227" i="9"/>
  <c r="K3227" i="9" s="1"/>
  <c r="I3226" i="9"/>
  <c r="K3226" i="9" s="1"/>
  <c r="I3225" i="9"/>
  <c r="K3225" i="9" s="1"/>
  <c r="I3224" i="9"/>
  <c r="K3224" i="9" s="1"/>
  <c r="I3223" i="9"/>
  <c r="K3223" i="9" s="1"/>
  <c r="I3222" i="9"/>
  <c r="K3222" i="9" s="1"/>
  <c r="I3221" i="9"/>
  <c r="K3221" i="9" s="1"/>
  <c r="I3220" i="9"/>
  <c r="K3220" i="9" s="1"/>
  <c r="I3219" i="9"/>
  <c r="K3219" i="9" s="1"/>
  <c r="I3218" i="9"/>
  <c r="K3218" i="9" s="1"/>
  <c r="I3217" i="9"/>
  <c r="K3217" i="9" s="1"/>
  <c r="I3216" i="9"/>
  <c r="K3216" i="9" s="1"/>
  <c r="I3215" i="9"/>
  <c r="K3215" i="9" s="1"/>
  <c r="I3214" i="9"/>
  <c r="K3214" i="9" s="1"/>
  <c r="I3213" i="9"/>
  <c r="K3213" i="9" s="1"/>
  <c r="I3212" i="9"/>
  <c r="K3212" i="9" s="1"/>
  <c r="I3211" i="9"/>
  <c r="K3211" i="9" s="1"/>
  <c r="I3210" i="9"/>
  <c r="K3210" i="9" s="1"/>
  <c r="I3209" i="9"/>
  <c r="K3209" i="9" s="1"/>
  <c r="I3208" i="9"/>
  <c r="K3208" i="9" s="1"/>
  <c r="I3207" i="9"/>
  <c r="K3207" i="9" s="1"/>
  <c r="I3206" i="9"/>
  <c r="K3206" i="9" s="1"/>
  <c r="I3205" i="9"/>
  <c r="K3205" i="9" s="1"/>
  <c r="I3204" i="9"/>
  <c r="K3204" i="9" s="1"/>
  <c r="I3203" i="9"/>
  <c r="K3203" i="9" s="1"/>
  <c r="I3202" i="9"/>
  <c r="K3202" i="9" s="1"/>
  <c r="I3201" i="9"/>
  <c r="J3201" i="9" s="1"/>
  <c r="I3200" i="9"/>
  <c r="K3200" i="9" s="1"/>
  <c r="I3199" i="9"/>
  <c r="K3199" i="9" s="1"/>
  <c r="I3198" i="9"/>
  <c r="K3198" i="9" s="1"/>
  <c r="I3197" i="9"/>
  <c r="K3197" i="9" s="1"/>
  <c r="I3196" i="9"/>
  <c r="K3196" i="9" s="1"/>
  <c r="I3195" i="9"/>
  <c r="K3195" i="9" s="1"/>
  <c r="I3194" i="9"/>
  <c r="K3194" i="9" s="1"/>
  <c r="I3193" i="9"/>
  <c r="K3193" i="9" s="1"/>
  <c r="I3192" i="9"/>
  <c r="K3192" i="9" s="1"/>
  <c r="I3191" i="9"/>
  <c r="K3191" i="9" s="1"/>
  <c r="I3190" i="9"/>
  <c r="K3190" i="9" s="1"/>
  <c r="I3189" i="9"/>
  <c r="K3189" i="9" s="1"/>
  <c r="I3188" i="9"/>
  <c r="K3188" i="9" s="1"/>
  <c r="I3187" i="9"/>
  <c r="K3187" i="9" s="1"/>
  <c r="I3186" i="9"/>
  <c r="K3186" i="9" s="1"/>
  <c r="I3185" i="9"/>
  <c r="K3185" i="9" s="1"/>
  <c r="I3184" i="9"/>
  <c r="K3184" i="9" s="1"/>
  <c r="I3183" i="9"/>
  <c r="K3183" i="9" s="1"/>
  <c r="I3182" i="9"/>
  <c r="K3182" i="9" s="1"/>
  <c r="I3181" i="9"/>
  <c r="K3181" i="9" s="1"/>
  <c r="I3180" i="9"/>
  <c r="K3180" i="9" s="1"/>
  <c r="I3179" i="9"/>
  <c r="K3179" i="9" s="1"/>
  <c r="I3178" i="9"/>
  <c r="K3178" i="9" s="1"/>
  <c r="I3177" i="9"/>
  <c r="K3177" i="9" s="1"/>
  <c r="I3176" i="9"/>
  <c r="K3176" i="9" s="1"/>
  <c r="I3175" i="9"/>
  <c r="K3175" i="9" s="1"/>
  <c r="I3174" i="9"/>
  <c r="K3174" i="9" s="1"/>
  <c r="I3173" i="9"/>
  <c r="K3173" i="9" s="1"/>
  <c r="I3172" i="9"/>
  <c r="K3172" i="9" s="1"/>
  <c r="I3171" i="9"/>
  <c r="K3171" i="9" s="1"/>
  <c r="I3170" i="9"/>
  <c r="K3170" i="9" s="1"/>
  <c r="I3169" i="9"/>
  <c r="J3169" i="9" s="1"/>
  <c r="I3168" i="9"/>
  <c r="K3168" i="9" s="1"/>
  <c r="I3167" i="9"/>
  <c r="K3167" i="9" s="1"/>
  <c r="I3166" i="9"/>
  <c r="K3166" i="9" s="1"/>
  <c r="I3165" i="9"/>
  <c r="K3165" i="9" s="1"/>
  <c r="I3164" i="9"/>
  <c r="K3164" i="9" s="1"/>
  <c r="I3163" i="9"/>
  <c r="K3163" i="9" s="1"/>
  <c r="I3162" i="9"/>
  <c r="K3162" i="9" s="1"/>
  <c r="I3161" i="9"/>
  <c r="K3161" i="9" s="1"/>
  <c r="I3160" i="9"/>
  <c r="K3160" i="9" s="1"/>
  <c r="I3159" i="9"/>
  <c r="K3159" i="9" s="1"/>
  <c r="I3158" i="9"/>
  <c r="K3158" i="9" s="1"/>
  <c r="I3157" i="9"/>
  <c r="K3157" i="9" s="1"/>
  <c r="I3156" i="9"/>
  <c r="K3156" i="9" s="1"/>
  <c r="I3155" i="9"/>
  <c r="K3155" i="9" s="1"/>
  <c r="I3154" i="9"/>
  <c r="K3154" i="9" s="1"/>
  <c r="I3153" i="9"/>
  <c r="K3153" i="9" s="1"/>
  <c r="I3152" i="9"/>
  <c r="K3152" i="9" s="1"/>
  <c r="I3151" i="9"/>
  <c r="K3151" i="9" s="1"/>
  <c r="I3150" i="9"/>
  <c r="K3150" i="9" s="1"/>
  <c r="I3149" i="9"/>
  <c r="K3149" i="9" s="1"/>
  <c r="I3148" i="9"/>
  <c r="K3148" i="9" s="1"/>
  <c r="I3147" i="9"/>
  <c r="K3147" i="9" s="1"/>
  <c r="I3146" i="9"/>
  <c r="K3146" i="9" s="1"/>
  <c r="I3145" i="9"/>
  <c r="K3145" i="9" s="1"/>
  <c r="I3144" i="9"/>
  <c r="K3144" i="9" s="1"/>
  <c r="I3143" i="9"/>
  <c r="K3143" i="9" s="1"/>
  <c r="I3142" i="9"/>
  <c r="K3142" i="9" s="1"/>
  <c r="I3141" i="9"/>
  <c r="K3141" i="9" s="1"/>
  <c r="I3140" i="9"/>
  <c r="K3140" i="9" s="1"/>
  <c r="I3139" i="9"/>
  <c r="K3139" i="9" s="1"/>
  <c r="I3138" i="9"/>
  <c r="K3138" i="9" s="1"/>
  <c r="I3137" i="9"/>
  <c r="J3137" i="9" s="1"/>
  <c r="I3136" i="9"/>
  <c r="K3136" i="9" s="1"/>
  <c r="I3135" i="9"/>
  <c r="K3135" i="9" s="1"/>
  <c r="I3134" i="9"/>
  <c r="K3134" i="9" s="1"/>
  <c r="I3133" i="9"/>
  <c r="K3133" i="9" s="1"/>
  <c r="I3132" i="9"/>
  <c r="K3132" i="9" s="1"/>
  <c r="I3131" i="9"/>
  <c r="K3131" i="9" s="1"/>
  <c r="I3130" i="9"/>
  <c r="K3130" i="9" s="1"/>
  <c r="I3129" i="9"/>
  <c r="K3129" i="9" s="1"/>
  <c r="I3128" i="9"/>
  <c r="K3128" i="9" s="1"/>
  <c r="I3127" i="9"/>
  <c r="K3127" i="9" s="1"/>
  <c r="I3126" i="9"/>
  <c r="K3126" i="9" s="1"/>
  <c r="I3125" i="9"/>
  <c r="K3125" i="9" s="1"/>
  <c r="I3124" i="9"/>
  <c r="K3124" i="9" s="1"/>
  <c r="I3123" i="9"/>
  <c r="K3123" i="9" s="1"/>
  <c r="I3122" i="9"/>
  <c r="K3122" i="9" s="1"/>
  <c r="I3121" i="9"/>
  <c r="K3121" i="9" s="1"/>
  <c r="I3120" i="9"/>
  <c r="K3120" i="9" s="1"/>
  <c r="I3119" i="9"/>
  <c r="K3119" i="9" s="1"/>
  <c r="I3118" i="9"/>
  <c r="K3118" i="9" s="1"/>
  <c r="I3117" i="9"/>
  <c r="K3117" i="9" s="1"/>
  <c r="I3116" i="9"/>
  <c r="K3116" i="9" s="1"/>
  <c r="I3115" i="9"/>
  <c r="K3115" i="9" s="1"/>
  <c r="I3114" i="9"/>
  <c r="K3114" i="9" s="1"/>
  <c r="I3113" i="9"/>
  <c r="K3113" i="9" s="1"/>
  <c r="I3112" i="9"/>
  <c r="K3112" i="9" s="1"/>
  <c r="I3111" i="9"/>
  <c r="K3111" i="9" s="1"/>
  <c r="I3110" i="9"/>
  <c r="K3110" i="9" s="1"/>
  <c r="I3109" i="9"/>
  <c r="K3109" i="9" s="1"/>
  <c r="I3108" i="9"/>
  <c r="K3108" i="9" s="1"/>
  <c r="I3107" i="9"/>
  <c r="K3107" i="9" s="1"/>
  <c r="I3106" i="9"/>
  <c r="K3106" i="9" s="1"/>
  <c r="I3105" i="9"/>
  <c r="J3105" i="9" s="1"/>
  <c r="I3104" i="9"/>
  <c r="K3104" i="9" s="1"/>
  <c r="I3103" i="9"/>
  <c r="K3103" i="9" s="1"/>
  <c r="I3102" i="9"/>
  <c r="K3102" i="9" s="1"/>
  <c r="I3101" i="9"/>
  <c r="K3101" i="9" s="1"/>
  <c r="I3100" i="9"/>
  <c r="K3100" i="9" s="1"/>
  <c r="I3099" i="9"/>
  <c r="K3099" i="9" s="1"/>
  <c r="I3098" i="9"/>
  <c r="K3098" i="9" s="1"/>
  <c r="I3097" i="9"/>
  <c r="K3097" i="9" s="1"/>
  <c r="I3096" i="9"/>
  <c r="K3096" i="9" s="1"/>
  <c r="I3095" i="9"/>
  <c r="K3095" i="9" s="1"/>
  <c r="I3094" i="9"/>
  <c r="K3094" i="9" s="1"/>
  <c r="I3093" i="9"/>
  <c r="K3093" i="9" s="1"/>
  <c r="I3092" i="9"/>
  <c r="K3092" i="9" s="1"/>
  <c r="I3091" i="9"/>
  <c r="K3091" i="9" s="1"/>
  <c r="I3090" i="9"/>
  <c r="K3090" i="9" s="1"/>
  <c r="I3089" i="9"/>
  <c r="K3089" i="9" s="1"/>
  <c r="I3088" i="9"/>
  <c r="K3088" i="9" s="1"/>
  <c r="I3087" i="9"/>
  <c r="I3086" i="9"/>
  <c r="K3086" i="9" s="1"/>
  <c r="I3085" i="9"/>
  <c r="K3085" i="9" s="1"/>
  <c r="I3084" i="9"/>
  <c r="K3084" i="9" s="1"/>
  <c r="I3083" i="9"/>
  <c r="K3083" i="9" s="1"/>
  <c r="I3082" i="9"/>
  <c r="K3082" i="9" s="1"/>
  <c r="I3081" i="9"/>
  <c r="K3081" i="9" s="1"/>
  <c r="I3080" i="9"/>
  <c r="K3080" i="9" s="1"/>
  <c r="I3079" i="9"/>
  <c r="I3078" i="9"/>
  <c r="K3078" i="9" s="1"/>
  <c r="I3077" i="9"/>
  <c r="K3077" i="9" s="1"/>
  <c r="I3076" i="9"/>
  <c r="K3076" i="9" s="1"/>
  <c r="I3075" i="9"/>
  <c r="I3074" i="9"/>
  <c r="K3074" i="9" s="1"/>
  <c r="I3073" i="9"/>
  <c r="J3073" i="9" s="1"/>
  <c r="I3072" i="9"/>
  <c r="K3072" i="9" s="1"/>
  <c r="I3071" i="9"/>
  <c r="I3070" i="9"/>
  <c r="K3070" i="9" s="1"/>
  <c r="I3069" i="9"/>
  <c r="K3069" i="9" s="1"/>
  <c r="I3068" i="9"/>
  <c r="K3068" i="9" s="1"/>
  <c r="I3067" i="9"/>
  <c r="K3067" i="9" s="1"/>
  <c r="I3066" i="9"/>
  <c r="K3066" i="9" s="1"/>
  <c r="I3065" i="9"/>
  <c r="K3065" i="9" s="1"/>
  <c r="I3064" i="9"/>
  <c r="K3064" i="9" s="1"/>
  <c r="I3063" i="9"/>
  <c r="I3062" i="9"/>
  <c r="K3062" i="9" s="1"/>
  <c r="I3061" i="9"/>
  <c r="K3061" i="9" s="1"/>
  <c r="I3060" i="9"/>
  <c r="K3060" i="9" s="1"/>
  <c r="I3059" i="9"/>
  <c r="I3058" i="9"/>
  <c r="K3058" i="9" s="1"/>
  <c r="I3057" i="9"/>
  <c r="K3057" i="9" s="1"/>
  <c r="I3056" i="9"/>
  <c r="K3056" i="9" s="1"/>
  <c r="I3055" i="9"/>
  <c r="I3054" i="9"/>
  <c r="K3054" i="9" s="1"/>
  <c r="I3053" i="9"/>
  <c r="K3053" i="9" s="1"/>
  <c r="I3052" i="9"/>
  <c r="K3052" i="9" s="1"/>
  <c r="I3051" i="9"/>
  <c r="K3051" i="9" s="1"/>
  <c r="I3050" i="9"/>
  <c r="K3050" i="9" s="1"/>
  <c r="I3049" i="9"/>
  <c r="K3049" i="9" s="1"/>
  <c r="I3048" i="9"/>
  <c r="K3048" i="9" s="1"/>
  <c r="I3047" i="9"/>
  <c r="I3046" i="9"/>
  <c r="K3046" i="9" s="1"/>
  <c r="I3045" i="9"/>
  <c r="K3045" i="9" s="1"/>
  <c r="I3044" i="9"/>
  <c r="K3044" i="9" s="1"/>
  <c r="I3043" i="9"/>
  <c r="I3042" i="9"/>
  <c r="K3042" i="9" s="1"/>
  <c r="I3041" i="9"/>
  <c r="J3041" i="9" s="1"/>
  <c r="I3040" i="9"/>
  <c r="K3040" i="9" s="1"/>
  <c r="I3039" i="9"/>
  <c r="I3038" i="9"/>
  <c r="K3038" i="9" s="1"/>
  <c r="I3037" i="9"/>
  <c r="K3037" i="9" s="1"/>
  <c r="I3036" i="9"/>
  <c r="K3036" i="9" s="1"/>
  <c r="I3035" i="9"/>
  <c r="K3035" i="9" s="1"/>
  <c r="I3034" i="9"/>
  <c r="K3034" i="9" s="1"/>
  <c r="I3033" i="9"/>
  <c r="K3033" i="9" s="1"/>
  <c r="I3032" i="9"/>
  <c r="K3032" i="9" s="1"/>
  <c r="I3031" i="9"/>
  <c r="I3030" i="9"/>
  <c r="K3030" i="9" s="1"/>
  <c r="I3029" i="9"/>
  <c r="K3029" i="9" s="1"/>
  <c r="I3028" i="9"/>
  <c r="K3028" i="9" s="1"/>
  <c r="I3027" i="9"/>
  <c r="I3026" i="9"/>
  <c r="K3026" i="9" s="1"/>
  <c r="I3025" i="9"/>
  <c r="K3025" i="9" s="1"/>
  <c r="I3024" i="9"/>
  <c r="K3024" i="9" s="1"/>
  <c r="I3023" i="9"/>
  <c r="I3022" i="9"/>
  <c r="K3022" i="9" s="1"/>
  <c r="I3021" i="9"/>
  <c r="K3021" i="9" s="1"/>
  <c r="I3020" i="9"/>
  <c r="K3020" i="9" s="1"/>
  <c r="I3019" i="9"/>
  <c r="K3019" i="9" s="1"/>
  <c r="I3018" i="9"/>
  <c r="K3018" i="9" s="1"/>
  <c r="I3017" i="9"/>
  <c r="K3017" i="9" s="1"/>
  <c r="I3016" i="9"/>
  <c r="K3016" i="9" s="1"/>
  <c r="I3015" i="9"/>
  <c r="I3014" i="9"/>
  <c r="K3014" i="9" s="1"/>
  <c r="I3013" i="9"/>
  <c r="K3013" i="9" s="1"/>
  <c r="I3012" i="9"/>
  <c r="K3012" i="9" s="1"/>
  <c r="I3011" i="9"/>
  <c r="I3010" i="9"/>
  <c r="K3010" i="9" s="1"/>
  <c r="I3009" i="9"/>
  <c r="J3009" i="9" s="1"/>
  <c r="I3008" i="9"/>
  <c r="K3008" i="9" s="1"/>
  <c r="I3007" i="9"/>
  <c r="I3006" i="9"/>
  <c r="K3006" i="9" s="1"/>
  <c r="I3005" i="9"/>
  <c r="K3005" i="9" s="1"/>
  <c r="I3004" i="9"/>
  <c r="K3004" i="9" s="1"/>
  <c r="I3003" i="9"/>
  <c r="K3003" i="9" s="1"/>
  <c r="I3002" i="9"/>
  <c r="J3002" i="9" s="1"/>
  <c r="I3001" i="9"/>
  <c r="K3001" i="9" s="1"/>
  <c r="I3000" i="9"/>
  <c r="K3000" i="9" s="1"/>
  <c r="I2999" i="9"/>
  <c r="I2998" i="9"/>
  <c r="K2998" i="9" s="1"/>
  <c r="I2997" i="9"/>
  <c r="K2997" i="9" s="1"/>
  <c r="I2996" i="9"/>
  <c r="K2996" i="9" s="1"/>
  <c r="I2995" i="9"/>
  <c r="I2994" i="9"/>
  <c r="K2994" i="9" s="1"/>
  <c r="I2993" i="9"/>
  <c r="K2993" i="9" s="1"/>
  <c r="I2992" i="9"/>
  <c r="K2992" i="9" s="1"/>
  <c r="I2991" i="9"/>
  <c r="I2990" i="9"/>
  <c r="K2990" i="9" s="1"/>
  <c r="I2989" i="9"/>
  <c r="K2989" i="9" s="1"/>
  <c r="I2988" i="9"/>
  <c r="K2988" i="9" s="1"/>
  <c r="I2987" i="9"/>
  <c r="K2987" i="9" s="1"/>
  <c r="I2986" i="9"/>
  <c r="K2986" i="9" s="1"/>
  <c r="I2985" i="9"/>
  <c r="K2985" i="9" s="1"/>
  <c r="I2984" i="9"/>
  <c r="K2984" i="9" s="1"/>
  <c r="I2983" i="9"/>
  <c r="I2982" i="9"/>
  <c r="K2982" i="9" s="1"/>
  <c r="I2981" i="9"/>
  <c r="K2981" i="9" s="1"/>
  <c r="I2980" i="9"/>
  <c r="K2980" i="9" s="1"/>
  <c r="I2979" i="9"/>
  <c r="I2978" i="9"/>
  <c r="K2978" i="9" s="1"/>
  <c r="I2977" i="9"/>
  <c r="J2977" i="9" s="1"/>
  <c r="I2976" i="9"/>
  <c r="K2976" i="9" s="1"/>
  <c r="I2975" i="9"/>
  <c r="I2974" i="9"/>
  <c r="K2974" i="9" s="1"/>
  <c r="I2973" i="9"/>
  <c r="K2973" i="9" s="1"/>
  <c r="I2972" i="9"/>
  <c r="K2972" i="9" s="1"/>
  <c r="I2971" i="9"/>
  <c r="K2971" i="9" s="1"/>
  <c r="I2970" i="9"/>
  <c r="K2970" i="9" s="1"/>
  <c r="I2969" i="9"/>
  <c r="K2969" i="9" s="1"/>
  <c r="I2968" i="9"/>
  <c r="K2968" i="9" s="1"/>
  <c r="I2967" i="9"/>
  <c r="I2966" i="9"/>
  <c r="K2966" i="9" s="1"/>
  <c r="I2965" i="9"/>
  <c r="K2965" i="9" s="1"/>
  <c r="I2964" i="9"/>
  <c r="K2964" i="9" s="1"/>
  <c r="I2963" i="9"/>
  <c r="I2962" i="9"/>
  <c r="K2962" i="9" s="1"/>
  <c r="I2961" i="9"/>
  <c r="K2961" i="9" s="1"/>
  <c r="I2960" i="9"/>
  <c r="K2960" i="9" s="1"/>
  <c r="I2959" i="9"/>
  <c r="I2958" i="9"/>
  <c r="K2958" i="9" s="1"/>
  <c r="I2957" i="9"/>
  <c r="K2957" i="9" s="1"/>
  <c r="I2956" i="9"/>
  <c r="K2956" i="9" s="1"/>
  <c r="I2955" i="9"/>
  <c r="K2955" i="9" s="1"/>
  <c r="I2954" i="9"/>
  <c r="K2954" i="9" s="1"/>
  <c r="I2953" i="9"/>
  <c r="K2953" i="9" s="1"/>
  <c r="I2952" i="9"/>
  <c r="K2952" i="9" s="1"/>
  <c r="I2951" i="9"/>
  <c r="I2950" i="9"/>
  <c r="K2950" i="9" s="1"/>
  <c r="I2949" i="9"/>
  <c r="K2949" i="9" s="1"/>
  <c r="I2948" i="9"/>
  <c r="K2948" i="9" s="1"/>
  <c r="I2947" i="9"/>
  <c r="I2946" i="9"/>
  <c r="K2946" i="9" s="1"/>
  <c r="I2945" i="9"/>
  <c r="J2945" i="9" s="1"/>
  <c r="I2944" i="9"/>
  <c r="K2944" i="9" s="1"/>
  <c r="I2943" i="9"/>
  <c r="I2942" i="9"/>
  <c r="K2942" i="9" s="1"/>
  <c r="I2941" i="9"/>
  <c r="K2941" i="9" s="1"/>
  <c r="I2940" i="9"/>
  <c r="K2940" i="9" s="1"/>
  <c r="I2939" i="9"/>
  <c r="K2939" i="9" s="1"/>
  <c r="I2938" i="9"/>
  <c r="K2938" i="9" s="1"/>
  <c r="I2937" i="9"/>
  <c r="K2937" i="9" s="1"/>
  <c r="I2936" i="9"/>
  <c r="K2936" i="9" s="1"/>
  <c r="I2935" i="9"/>
  <c r="I2934" i="9"/>
  <c r="K2934" i="9" s="1"/>
  <c r="I2933" i="9"/>
  <c r="K2933" i="9" s="1"/>
  <c r="I2932" i="9"/>
  <c r="K2932" i="9" s="1"/>
  <c r="I2931" i="9"/>
  <c r="I2930" i="9"/>
  <c r="K2930" i="9" s="1"/>
  <c r="I2929" i="9"/>
  <c r="K2929" i="9" s="1"/>
  <c r="I2928" i="9"/>
  <c r="K2928" i="9" s="1"/>
  <c r="I2927" i="9"/>
  <c r="I2926" i="9"/>
  <c r="K2926" i="9" s="1"/>
  <c r="I2925" i="9"/>
  <c r="K2925" i="9" s="1"/>
  <c r="I2924" i="9"/>
  <c r="K2924" i="9" s="1"/>
  <c r="I2923" i="9"/>
  <c r="K2923" i="9" s="1"/>
  <c r="I2922" i="9"/>
  <c r="K2922" i="9" s="1"/>
  <c r="I2921" i="9"/>
  <c r="K2921" i="9" s="1"/>
  <c r="I2920" i="9"/>
  <c r="K2920" i="9" s="1"/>
  <c r="I2919" i="9"/>
  <c r="I2918" i="9"/>
  <c r="K2918" i="9" s="1"/>
  <c r="I2917" i="9"/>
  <c r="K2917" i="9" s="1"/>
  <c r="I2916" i="9"/>
  <c r="K2916" i="9" s="1"/>
  <c r="I2915" i="9"/>
  <c r="I2914" i="9"/>
  <c r="K2914" i="9" s="1"/>
  <c r="I2913" i="9"/>
  <c r="J2913" i="9" s="1"/>
  <c r="I2912" i="9"/>
  <c r="K2912" i="9" s="1"/>
  <c r="I2911" i="9"/>
  <c r="I2910" i="9"/>
  <c r="K2910" i="9" s="1"/>
  <c r="I2909" i="9"/>
  <c r="K2909" i="9" s="1"/>
  <c r="I2908" i="9"/>
  <c r="K2908" i="9" s="1"/>
  <c r="I2907" i="9"/>
  <c r="K2907" i="9" s="1"/>
  <c r="I2906" i="9"/>
  <c r="K2906" i="9" s="1"/>
  <c r="I2905" i="9"/>
  <c r="K2905" i="9" s="1"/>
  <c r="I2904" i="9"/>
  <c r="K2904" i="9" s="1"/>
  <c r="I2903" i="9"/>
  <c r="I2902" i="9"/>
  <c r="K2902" i="9" s="1"/>
  <c r="I2901" i="9"/>
  <c r="K2901" i="9" s="1"/>
  <c r="I2900" i="9"/>
  <c r="K2900" i="9" s="1"/>
  <c r="I2899" i="9"/>
  <c r="I2898" i="9"/>
  <c r="K2898" i="9" s="1"/>
  <c r="I2897" i="9"/>
  <c r="K2897" i="9" s="1"/>
  <c r="I2896" i="9"/>
  <c r="K2896" i="9" s="1"/>
  <c r="I2895" i="9"/>
  <c r="I2894" i="9"/>
  <c r="K2894" i="9" s="1"/>
  <c r="I2893" i="9"/>
  <c r="K2893" i="9" s="1"/>
  <c r="I2892" i="9"/>
  <c r="K2892" i="9" s="1"/>
  <c r="I2891" i="9"/>
  <c r="K2891" i="9" s="1"/>
  <c r="I2890" i="9"/>
  <c r="K2890" i="9" s="1"/>
  <c r="I2889" i="9"/>
  <c r="K2889" i="9" s="1"/>
  <c r="I2888" i="9"/>
  <c r="K2888" i="9" s="1"/>
  <c r="I2887" i="9"/>
  <c r="I2886" i="9"/>
  <c r="K2886" i="9" s="1"/>
  <c r="I2885" i="9"/>
  <c r="K2885" i="9" s="1"/>
  <c r="I2884" i="9"/>
  <c r="K2884" i="9" s="1"/>
  <c r="I2883" i="9"/>
  <c r="I2882" i="9"/>
  <c r="K2882" i="9" s="1"/>
  <c r="I2881" i="9"/>
  <c r="J2881" i="9" s="1"/>
  <c r="I2880" i="9"/>
  <c r="K2880" i="9" s="1"/>
  <c r="I2879" i="9"/>
  <c r="I2878" i="9"/>
  <c r="K2878" i="9" s="1"/>
  <c r="I2877" i="9"/>
  <c r="K2877" i="9" s="1"/>
  <c r="I2876" i="9"/>
  <c r="K2876" i="9" s="1"/>
  <c r="I2875" i="9"/>
  <c r="K2875" i="9" s="1"/>
  <c r="I2874" i="9"/>
  <c r="J2874" i="9" s="1"/>
  <c r="I2873" i="9"/>
  <c r="K2873" i="9" s="1"/>
  <c r="I2872" i="9"/>
  <c r="K2872" i="9" s="1"/>
  <c r="I2871" i="9"/>
  <c r="I2870" i="9"/>
  <c r="K2870" i="9" s="1"/>
  <c r="I2869" i="9"/>
  <c r="K2869" i="9" s="1"/>
  <c r="I2868" i="9"/>
  <c r="K2868" i="9" s="1"/>
  <c r="I2867" i="9"/>
  <c r="I2866" i="9"/>
  <c r="K2866" i="9" s="1"/>
  <c r="I2865" i="9"/>
  <c r="K2865" i="9" s="1"/>
  <c r="I2864" i="9"/>
  <c r="K2864" i="9" s="1"/>
  <c r="I2863" i="9"/>
  <c r="I2862" i="9"/>
  <c r="K2862" i="9" s="1"/>
  <c r="I2861" i="9"/>
  <c r="K2861" i="9" s="1"/>
  <c r="I2860" i="9"/>
  <c r="K2860" i="9" s="1"/>
  <c r="I2859" i="9"/>
  <c r="K2859" i="9" s="1"/>
  <c r="I2858" i="9"/>
  <c r="K2858" i="9" s="1"/>
  <c r="I2857" i="9"/>
  <c r="K2857" i="9" s="1"/>
  <c r="I2856" i="9"/>
  <c r="K2856" i="9" s="1"/>
  <c r="I2855" i="9"/>
  <c r="I2854" i="9"/>
  <c r="K2854" i="9" s="1"/>
  <c r="I2853" i="9"/>
  <c r="K2853" i="9" s="1"/>
  <c r="I2852" i="9"/>
  <c r="K2852" i="9" s="1"/>
  <c r="I2851" i="9"/>
  <c r="I2850" i="9"/>
  <c r="K2850" i="9" s="1"/>
  <c r="I2849" i="9"/>
  <c r="J2849" i="9" s="1"/>
  <c r="I2848" i="9"/>
  <c r="K2848" i="9" s="1"/>
  <c r="I2847" i="9"/>
  <c r="I2846" i="9"/>
  <c r="K2846" i="9" s="1"/>
  <c r="I2845" i="9"/>
  <c r="K2845" i="9" s="1"/>
  <c r="I2844" i="9"/>
  <c r="K2844" i="9" s="1"/>
  <c r="I2843" i="9"/>
  <c r="K2843" i="9" s="1"/>
  <c r="I2842" i="9"/>
  <c r="J2842" i="9" s="1"/>
  <c r="I2841" i="9"/>
  <c r="K2841" i="9" s="1"/>
  <c r="I2840" i="9"/>
  <c r="K2840" i="9" s="1"/>
  <c r="I2839" i="9"/>
  <c r="I2838" i="9"/>
  <c r="K2838" i="9" s="1"/>
  <c r="I2837" i="9"/>
  <c r="K2837" i="9" s="1"/>
  <c r="I2836" i="9"/>
  <c r="K2836" i="9" s="1"/>
  <c r="I2835" i="9"/>
  <c r="I2834" i="9"/>
  <c r="K2834" i="9" s="1"/>
  <c r="I2833" i="9"/>
  <c r="K2833" i="9" s="1"/>
  <c r="I2832" i="9"/>
  <c r="K2832" i="9" s="1"/>
  <c r="I2831" i="9"/>
  <c r="I2830" i="9"/>
  <c r="K2830" i="9" s="1"/>
  <c r="I2829" i="9"/>
  <c r="K2829" i="9" s="1"/>
  <c r="I2828" i="9"/>
  <c r="K2828" i="9" s="1"/>
  <c r="I2827" i="9"/>
  <c r="K2827" i="9" s="1"/>
  <c r="I2826" i="9"/>
  <c r="K2826" i="9" s="1"/>
  <c r="I2825" i="9"/>
  <c r="K2825" i="9" s="1"/>
  <c r="I2824" i="9"/>
  <c r="K2824" i="9" s="1"/>
  <c r="I2823" i="9"/>
  <c r="I2822" i="9"/>
  <c r="K2822" i="9" s="1"/>
  <c r="I2821" i="9"/>
  <c r="K2821" i="9" s="1"/>
  <c r="I2820" i="9"/>
  <c r="K2820" i="9" s="1"/>
  <c r="I2819" i="9"/>
  <c r="I2818" i="9"/>
  <c r="K2818" i="9" s="1"/>
  <c r="I2817" i="9"/>
  <c r="J2817" i="9" s="1"/>
  <c r="I2816" i="9"/>
  <c r="K2816" i="9" s="1"/>
  <c r="I2815" i="9"/>
  <c r="I2814" i="9"/>
  <c r="K2814" i="9" s="1"/>
  <c r="I2813" i="9"/>
  <c r="K2813" i="9" s="1"/>
  <c r="I2812" i="9"/>
  <c r="K2812" i="9" s="1"/>
  <c r="I2811" i="9"/>
  <c r="K2811" i="9" s="1"/>
  <c r="I2810" i="9"/>
  <c r="K2810" i="9" s="1"/>
  <c r="I2809" i="9"/>
  <c r="K2809" i="9" s="1"/>
  <c r="I2808" i="9"/>
  <c r="K2808" i="9" s="1"/>
  <c r="I2807" i="9"/>
  <c r="I2806" i="9"/>
  <c r="K2806" i="9" s="1"/>
  <c r="I2805" i="9"/>
  <c r="K2805" i="9" s="1"/>
  <c r="I2804" i="9"/>
  <c r="K2804" i="9" s="1"/>
  <c r="I2803" i="9"/>
  <c r="I2802" i="9"/>
  <c r="K2802" i="9" s="1"/>
  <c r="I2801" i="9"/>
  <c r="K2801" i="9" s="1"/>
  <c r="I2800" i="9"/>
  <c r="K2800" i="9" s="1"/>
  <c r="I2799" i="9"/>
  <c r="I2798" i="9"/>
  <c r="K2798" i="9" s="1"/>
  <c r="I2797" i="9"/>
  <c r="K2797" i="9" s="1"/>
  <c r="I2796" i="9"/>
  <c r="K2796" i="9" s="1"/>
  <c r="I2795" i="9"/>
  <c r="K2795" i="9" s="1"/>
  <c r="I2794" i="9"/>
  <c r="K2794" i="9" s="1"/>
  <c r="I2793" i="9"/>
  <c r="K2793" i="9" s="1"/>
  <c r="I2792" i="9"/>
  <c r="K2792" i="9" s="1"/>
  <c r="I2791" i="9"/>
  <c r="I2790" i="9"/>
  <c r="K2790" i="9" s="1"/>
  <c r="I2789" i="9"/>
  <c r="K2789" i="9" s="1"/>
  <c r="I2788" i="9"/>
  <c r="K2788" i="9" s="1"/>
  <c r="I2787" i="9"/>
  <c r="I2786" i="9"/>
  <c r="K2786" i="9" s="1"/>
  <c r="I2785" i="9"/>
  <c r="J2785" i="9" s="1"/>
  <c r="I2784" i="9"/>
  <c r="K2784" i="9" s="1"/>
  <c r="I2783" i="9"/>
  <c r="I2782" i="9"/>
  <c r="K2782" i="9" s="1"/>
  <c r="I2781" i="9"/>
  <c r="K2781" i="9" s="1"/>
  <c r="I2780" i="9"/>
  <c r="K2780" i="9" s="1"/>
  <c r="I2779" i="9"/>
  <c r="K2779" i="9" s="1"/>
  <c r="I2778" i="9"/>
  <c r="J2778" i="9" s="1"/>
  <c r="I2777" i="9"/>
  <c r="K2777" i="9" s="1"/>
  <c r="I2776" i="9"/>
  <c r="K2776" i="9" s="1"/>
  <c r="I2775" i="9"/>
  <c r="I2774" i="9"/>
  <c r="K2774" i="9" s="1"/>
  <c r="I2773" i="9"/>
  <c r="K2773" i="9" s="1"/>
  <c r="I2772" i="9"/>
  <c r="K2772" i="9" s="1"/>
  <c r="I2771" i="9"/>
  <c r="I2770" i="9"/>
  <c r="K2770" i="9" s="1"/>
  <c r="I2769" i="9"/>
  <c r="K2769" i="9" s="1"/>
  <c r="I2768" i="9"/>
  <c r="K2768" i="9" s="1"/>
  <c r="I2767" i="9"/>
  <c r="I2766" i="9"/>
  <c r="K2766" i="9" s="1"/>
  <c r="I2765" i="9"/>
  <c r="K2765" i="9" s="1"/>
  <c r="I2764" i="9"/>
  <c r="K2764" i="9" s="1"/>
  <c r="I2763" i="9"/>
  <c r="K2763" i="9" s="1"/>
  <c r="I2762" i="9"/>
  <c r="K2762" i="9" s="1"/>
  <c r="I2761" i="9"/>
  <c r="K2761" i="9" s="1"/>
  <c r="I2760" i="9"/>
  <c r="K2760" i="9" s="1"/>
  <c r="I2759" i="9"/>
  <c r="I2758" i="9"/>
  <c r="K2758" i="9" s="1"/>
  <c r="I2757" i="9"/>
  <c r="K2757" i="9" s="1"/>
  <c r="I2756" i="9"/>
  <c r="K2756" i="9" s="1"/>
  <c r="I2755" i="9"/>
  <c r="I2754" i="9"/>
  <c r="K2754" i="9" s="1"/>
  <c r="I2753" i="9"/>
  <c r="J2753" i="9" s="1"/>
  <c r="I2752" i="9"/>
  <c r="K2752" i="9" s="1"/>
  <c r="I2751" i="9"/>
  <c r="I2750" i="9"/>
  <c r="K2750" i="9" s="1"/>
  <c r="I2749" i="9"/>
  <c r="K2749" i="9" s="1"/>
  <c r="I2748" i="9"/>
  <c r="K2748" i="9" s="1"/>
  <c r="I2747" i="9"/>
  <c r="K2747" i="9" s="1"/>
  <c r="I2746" i="9"/>
  <c r="K2746" i="9" s="1"/>
  <c r="I2745" i="9"/>
  <c r="K2745" i="9" s="1"/>
  <c r="I2744" i="9"/>
  <c r="K2744" i="9" s="1"/>
  <c r="I2743" i="9"/>
  <c r="I2742" i="9"/>
  <c r="K2742" i="9" s="1"/>
  <c r="I2741" i="9"/>
  <c r="K2741" i="9" s="1"/>
  <c r="I2740" i="9"/>
  <c r="K2740" i="9" s="1"/>
  <c r="I2739" i="9"/>
  <c r="I2738" i="9"/>
  <c r="K2738" i="9" s="1"/>
  <c r="I2737" i="9"/>
  <c r="K2737" i="9" s="1"/>
  <c r="I2736" i="9"/>
  <c r="K2736" i="9" s="1"/>
  <c r="I2735" i="9"/>
  <c r="I2734" i="9"/>
  <c r="K2734" i="9" s="1"/>
  <c r="I2733" i="9"/>
  <c r="K2733" i="9" s="1"/>
  <c r="I2732" i="9"/>
  <c r="K2732" i="9" s="1"/>
  <c r="I2731" i="9"/>
  <c r="K2731" i="9" s="1"/>
  <c r="I2730" i="9"/>
  <c r="K2730" i="9" s="1"/>
  <c r="I2729" i="9"/>
  <c r="K2729" i="9" s="1"/>
  <c r="I2728" i="9"/>
  <c r="K2728" i="9" s="1"/>
  <c r="I2727" i="9"/>
  <c r="I2726" i="9"/>
  <c r="K2726" i="9" s="1"/>
  <c r="I2725" i="9"/>
  <c r="K2725" i="9" s="1"/>
  <c r="I2724" i="9"/>
  <c r="K2724" i="9" s="1"/>
  <c r="I2723" i="9"/>
  <c r="I2722" i="9"/>
  <c r="K2722" i="9" s="1"/>
  <c r="I2721" i="9"/>
  <c r="J2721" i="9" s="1"/>
  <c r="I2720" i="9"/>
  <c r="K2720" i="9" s="1"/>
  <c r="I2719" i="9"/>
  <c r="I2718" i="9"/>
  <c r="K2718" i="9" s="1"/>
  <c r="I2717" i="9"/>
  <c r="K2717" i="9" s="1"/>
  <c r="I2716" i="9"/>
  <c r="K2716" i="9" s="1"/>
  <c r="I2715" i="9"/>
  <c r="K2715" i="9" s="1"/>
  <c r="I2714" i="9"/>
  <c r="K2714" i="9" s="1"/>
  <c r="I2713" i="9"/>
  <c r="K2713" i="9" s="1"/>
  <c r="I2712" i="9"/>
  <c r="K2712" i="9" s="1"/>
  <c r="I2711" i="9"/>
  <c r="I2710" i="9"/>
  <c r="K2710" i="9" s="1"/>
  <c r="I2709" i="9"/>
  <c r="K2709" i="9" s="1"/>
  <c r="I2708" i="9"/>
  <c r="K2708" i="9" s="1"/>
  <c r="I2707" i="9"/>
  <c r="I2706" i="9"/>
  <c r="K2706" i="9" s="1"/>
  <c r="I2705" i="9"/>
  <c r="K2705" i="9" s="1"/>
  <c r="I2704" i="9"/>
  <c r="K2704" i="9" s="1"/>
  <c r="I2703" i="9"/>
  <c r="I2702" i="9"/>
  <c r="K2702" i="9" s="1"/>
  <c r="I2701" i="9"/>
  <c r="K2701" i="9" s="1"/>
  <c r="I2700" i="9"/>
  <c r="K2700" i="9" s="1"/>
  <c r="I2699" i="9"/>
  <c r="K2699" i="9" s="1"/>
  <c r="I2698" i="9"/>
  <c r="K2698" i="9" s="1"/>
  <c r="I2697" i="9"/>
  <c r="K2697" i="9" s="1"/>
  <c r="I2696" i="9"/>
  <c r="K2696" i="9" s="1"/>
  <c r="I2695" i="9"/>
  <c r="I2694" i="9"/>
  <c r="K2694" i="9" s="1"/>
  <c r="I2693" i="9"/>
  <c r="K2693" i="9" s="1"/>
  <c r="I2692" i="9"/>
  <c r="K2692" i="9" s="1"/>
  <c r="I2691" i="9"/>
  <c r="I2690" i="9"/>
  <c r="K2690" i="9" s="1"/>
  <c r="I2689" i="9"/>
  <c r="J2689" i="9" s="1"/>
  <c r="I2688" i="9"/>
  <c r="K2688" i="9" s="1"/>
  <c r="I2687" i="9"/>
  <c r="I2686" i="9"/>
  <c r="K2686" i="9" s="1"/>
  <c r="I2685" i="9"/>
  <c r="K2685" i="9" s="1"/>
  <c r="I2684" i="9"/>
  <c r="K2684" i="9" s="1"/>
  <c r="I2683" i="9"/>
  <c r="K2683" i="9" s="1"/>
  <c r="I2682" i="9"/>
  <c r="J2682" i="9" s="1"/>
  <c r="I2681" i="9"/>
  <c r="K2681" i="9" s="1"/>
  <c r="I2680" i="9"/>
  <c r="K2680" i="9" s="1"/>
  <c r="I2679" i="9"/>
  <c r="I2678" i="9"/>
  <c r="K2678" i="9" s="1"/>
  <c r="I2677" i="9"/>
  <c r="K2677" i="9" s="1"/>
  <c r="I2676" i="9"/>
  <c r="K2676" i="9" s="1"/>
  <c r="I2675" i="9"/>
  <c r="I2674" i="9"/>
  <c r="K2674" i="9" s="1"/>
  <c r="I2673" i="9"/>
  <c r="K2673" i="9" s="1"/>
  <c r="I2672" i="9"/>
  <c r="K2672" i="9" s="1"/>
  <c r="I2671" i="9"/>
  <c r="I2670" i="9"/>
  <c r="K2670" i="9" s="1"/>
  <c r="I2669" i="9"/>
  <c r="K2669" i="9" s="1"/>
  <c r="I2668" i="9"/>
  <c r="K2668" i="9" s="1"/>
  <c r="I2667" i="9"/>
  <c r="K2667" i="9" s="1"/>
  <c r="I2666" i="9"/>
  <c r="K2666" i="9" s="1"/>
  <c r="I2665" i="9"/>
  <c r="K2665" i="9" s="1"/>
  <c r="I2664" i="9"/>
  <c r="K2664" i="9" s="1"/>
  <c r="I2663" i="9"/>
  <c r="I2662" i="9"/>
  <c r="K2662" i="9" s="1"/>
  <c r="I2661" i="9"/>
  <c r="K2661" i="9" s="1"/>
  <c r="I2660" i="9"/>
  <c r="K2660" i="9" s="1"/>
  <c r="I2659" i="9"/>
  <c r="I2658" i="9"/>
  <c r="K2658" i="9" s="1"/>
  <c r="I2657" i="9"/>
  <c r="K2657" i="9" s="1"/>
  <c r="I2656" i="9"/>
  <c r="I2655" i="9"/>
  <c r="I2654" i="9"/>
  <c r="K2654" i="9" s="1"/>
  <c r="I2653" i="9"/>
  <c r="K2653" i="9" s="1"/>
  <c r="I2652" i="9"/>
  <c r="K2652" i="9" s="1"/>
  <c r="I2651" i="9"/>
  <c r="K2651" i="9" s="1"/>
  <c r="I2650" i="9"/>
  <c r="K2650" i="9" s="1"/>
  <c r="I2649" i="9"/>
  <c r="K2649" i="9" s="1"/>
  <c r="I2648" i="9"/>
  <c r="K2648" i="9" s="1"/>
  <c r="I2647" i="9"/>
  <c r="I2646" i="9"/>
  <c r="K2646" i="9" s="1"/>
  <c r="I2645" i="9"/>
  <c r="K2645" i="9" s="1"/>
  <c r="I2644" i="9"/>
  <c r="K2644" i="9" s="1"/>
  <c r="I2643" i="9"/>
  <c r="I2642" i="9"/>
  <c r="K2642" i="9" s="1"/>
  <c r="I2641" i="9"/>
  <c r="K2641" i="9" s="1"/>
  <c r="I2640" i="9"/>
  <c r="K2640" i="9" s="1"/>
  <c r="I2639" i="9"/>
  <c r="I2638" i="9"/>
  <c r="K2638" i="9" s="1"/>
  <c r="I2637" i="9"/>
  <c r="K2637" i="9" s="1"/>
  <c r="I2636" i="9"/>
  <c r="K2636" i="9" s="1"/>
  <c r="I2635" i="9"/>
  <c r="K2635" i="9" s="1"/>
  <c r="I2634" i="9"/>
  <c r="K2634" i="9" s="1"/>
  <c r="I2633" i="9"/>
  <c r="K2633" i="9" s="1"/>
  <c r="I2632" i="9"/>
  <c r="K2632" i="9" s="1"/>
  <c r="I2631" i="9"/>
  <c r="I2630" i="9"/>
  <c r="K2630" i="9" s="1"/>
  <c r="I2629" i="9"/>
  <c r="K2629" i="9" s="1"/>
  <c r="I2628" i="9"/>
  <c r="K2628" i="9" s="1"/>
  <c r="I2627" i="9"/>
  <c r="I2626" i="9"/>
  <c r="K2626" i="9" s="1"/>
  <c r="I2625" i="9"/>
  <c r="K2625" i="9" s="1"/>
  <c r="I2624" i="9"/>
  <c r="K2624" i="9" s="1"/>
  <c r="I2623" i="9"/>
  <c r="I2622" i="9"/>
  <c r="K2622" i="9" s="1"/>
  <c r="I2621" i="9"/>
  <c r="K2621" i="9" s="1"/>
  <c r="I2620" i="9"/>
  <c r="K2620" i="9" s="1"/>
  <c r="I2619" i="9"/>
  <c r="K2619" i="9" s="1"/>
  <c r="I2618" i="9"/>
  <c r="K2618" i="9" s="1"/>
  <c r="I2617" i="9"/>
  <c r="K2617" i="9" s="1"/>
  <c r="I2616" i="9"/>
  <c r="K2616" i="9" s="1"/>
  <c r="I2615" i="9"/>
  <c r="I2614" i="9"/>
  <c r="I2613" i="9"/>
  <c r="K2613" i="9" s="1"/>
  <c r="I2612" i="9"/>
  <c r="K2612" i="9" s="1"/>
  <c r="I2611" i="9"/>
  <c r="I2610" i="9"/>
  <c r="K2610" i="9" s="1"/>
  <c r="I2609" i="9"/>
  <c r="K2609" i="9" s="1"/>
  <c r="I2608" i="9"/>
  <c r="K2608" i="9" s="1"/>
  <c r="I2607" i="9"/>
  <c r="I2606" i="9"/>
  <c r="K2606" i="9" s="1"/>
  <c r="I2605" i="9"/>
  <c r="K2605" i="9" s="1"/>
  <c r="I2604" i="9"/>
  <c r="I2603" i="9"/>
  <c r="K2603" i="9" s="1"/>
  <c r="I2602" i="9"/>
  <c r="K2602" i="9" s="1"/>
  <c r="I2601" i="9"/>
  <c r="K2601" i="9" s="1"/>
  <c r="I2600" i="9"/>
  <c r="K2600" i="9" s="1"/>
  <c r="I2599" i="9"/>
  <c r="I2598" i="9"/>
  <c r="K2598" i="9" s="1"/>
  <c r="I2597" i="9"/>
  <c r="K2597" i="9" s="1"/>
  <c r="I2596" i="9"/>
  <c r="K2596" i="9" s="1"/>
  <c r="I2595" i="9"/>
  <c r="I2594" i="9"/>
  <c r="K2594" i="9" s="1"/>
  <c r="I2593" i="9"/>
  <c r="K2593" i="9" s="1"/>
  <c r="I2592" i="9"/>
  <c r="J2592" i="9" s="1"/>
  <c r="I2591" i="9"/>
  <c r="I2590" i="9"/>
  <c r="K2590" i="9" s="1"/>
  <c r="I2589" i="9"/>
  <c r="K2589" i="9" s="1"/>
  <c r="I2588" i="9"/>
  <c r="K2588" i="9" s="1"/>
  <c r="I2587" i="9"/>
  <c r="K2587" i="9" s="1"/>
  <c r="I2586" i="9"/>
  <c r="K2586" i="9" s="1"/>
  <c r="I2585" i="9"/>
  <c r="K2585" i="9" s="1"/>
  <c r="I2584" i="9"/>
  <c r="K2584" i="9" s="1"/>
  <c r="I2583" i="9"/>
  <c r="I2582" i="9"/>
  <c r="K2582" i="9" s="1"/>
  <c r="I2581" i="9"/>
  <c r="K2581" i="9" s="1"/>
  <c r="I2580" i="9"/>
  <c r="K2580" i="9" s="1"/>
  <c r="I2579" i="9"/>
  <c r="I2578" i="9"/>
  <c r="K2578" i="9" s="1"/>
  <c r="I2577" i="9"/>
  <c r="K2577" i="9" s="1"/>
  <c r="I2576" i="9"/>
  <c r="K2576" i="9" s="1"/>
  <c r="I2575" i="9"/>
  <c r="I2574" i="9"/>
  <c r="K2574" i="9" s="1"/>
  <c r="I2573" i="9"/>
  <c r="K2573" i="9" s="1"/>
  <c r="I2572" i="9"/>
  <c r="K2572" i="9" s="1"/>
  <c r="I2571" i="9"/>
  <c r="K2571" i="9" s="1"/>
  <c r="I2570" i="9"/>
  <c r="K2570" i="9" s="1"/>
  <c r="I2569" i="9"/>
  <c r="K2569" i="9" s="1"/>
  <c r="I2568" i="9"/>
  <c r="K2568" i="9" s="1"/>
  <c r="I2567" i="9"/>
  <c r="I2566" i="9"/>
  <c r="K2566" i="9" s="1"/>
  <c r="I2565" i="9"/>
  <c r="K2565" i="9" s="1"/>
  <c r="I2564" i="9"/>
  <c r="K2564" i="9" s="1"/>
  <c r="I2563" i="9"/>
  <c r="I2562" i="9"/>
  <c r="K2562" i="9" s="1"/>
  <c r="I2561" i="9"/>
  <c r="K2561" i="9" s="1"/>
  <c r="I2560" i="9"/>
  <c r="K2560" i="9" s="1"/>
  <c r="I2559" i="9"/>
  <c r="I2558" i="9"/>
  <c r="K2558" i="9" s="1"/>
  <c r="I2557" i="9"/>
  <c r="K2557" i="9" s="1"/>
  <c r="I2556" i="9"/>
  <c r="K2556" i="9" s="1"/>
  <c r="I2555" i="9"/>
  <c r="K2555" i="9" s="1"/>
  <c r="I2554" i="9"/>
  <c r="K2554" i="9" s="1"/>
  <c r="I2553" i="9"/>
  <c r="K2553" i="9" s="1"/>
  <c r="I2552" i="9"/>
  <c r="K2552" i="9" s="1"/>
  <c r="I2551" i="9"/>
  <c r="I2550" i="9"/>
  <c r="K2550" i="9" s="1"/>
  <c r="I2549" i="9"/>
  <c r="K2549" i="9" s="1"/>
  <c r="I2548" i="9"/>
  <c r="K2548" i="9" s="1"/>
  <c r="I2547" i="9"/>
  <c r="I2546" i="9"/>
  <c r="K2546" i="9" s="1"/>
  <c r="I2545" i="9"/>
  <c r="K2545" i="9" s="1"/>
  <c r="I2544" i="9"/>
  <c r="K2544" i="9" s="1"/>
  <c r="I2543" i="9"/>
  <c r="I2542" i="9"/>
  <c r="K2542" i="9" s="1"/>
  <c r="I2541" i="9"/>
  <c r="K2541" i="9" s="1"/>
  <c r="I2540" i="9"/>
  <c r="K2540" i="9" s="1"/>
  <c r="I2539" i="9"/>
  <c r="K2539" i="9" s="1"/>
  <c r="I2538" i="9"/>
  <c r="K2538" i="9" s="1"/>
  <c r="I2537" i="9"/>
  <c r="K2537" i="9" s="1"/>
  <c r="I2536" i="9"/>
  <c r="K2536" i="9" s="1"/>
  <c r="I2535" i="9"/>
  <c r="I2534" i="9"/>
  <c r="K2534" i="9" s="1"/>
  <c r="I2533" i="9"/>
  <c r="K2533" i="9" s="1"/>
  <c r="I2532" i="9"/>
  <c r="K2532" i="9" s="1"/>
  <c r="I2531" i="9"/>
  <c r="I2530" i="9"/>
  <c r="K2530" i="9" s="1"/>
  <c r="I2529" i="9"/>
  <c r="K2529" i="9" s="1"/>
  <c r="I2528" i="9"/>
  <c r="K2528" i="9" s="1"/>
  <c r="I2527" i="9"/>
  <c r="I2526" i="9"/>
  <c r="K2526" i="9" s="1"/>
  <c r="I2525" i="9"/>
  <c r="K2525" i="9" s="1"/>
  <c r="I2524" i="9"/>
  <c r="K2524" i="9" s="1"/>
  <c r="I2523" i="9"/>
  <c r="K2523" i="9" s="1"/>
  <c r="I2522" i="9"/>
  <c r="K2522" i="9" s="1"/>
  <c r="I2521" i="9"/>
  <c r="K2521" i="9" s="1"/>
  <c r="I2520" i="9"/>
  <c r="K2520" i="9" s="1"/>
  <c r="I2519" i="9"/>
  <c r="I2518" i="9"/>
  <c r="K2518" i="9" s="1"/>
  <c r="I2517" i="9"/>
  <c r="K2517" i="9" s="1"/>
  <c r="I2516" i="9"/>
  <c r="K2516" i="9" s="1"/>
  <c r="I2515" i="9"/>
  <c r="I2514" i="9"/>
  <c r="K2514" i="9" s="1"/>
  <c r="I2513" i="9"/>
  <c r="K2513" i="9" s="1"/>
  <c r="I2512" i="9"/>
  <c r="K2512" i="9" s="1"/>
  <c r="I2511" i="9"/>
  <c r="I2510" i="9"/>
  <c r="K2510" i="9" s="1"/>
  <c r="I2509" i="9"/>
  <c r="K2509" i="9" s="1"/>
  <c r="I2508" i="9"/>
  <c r="K2508" i="9" s="1"/>
  <c r="I2507" i="9"/>
  <c r="K2507" i="9" s="1"/>
  <c r="I2506" i="9"/>
  <c r="K2506" i="9" s="1"/>
  <c r="I2505" i="9"/>
  <c r="K2505" i="9" s="1"/>
  <c r="I2504" i="9"/>
  <c r="K2504" i="9" s="1"/>
  <c r="I2503" i="9"/>
  <c r="I2502" i="9"/>
  <c r="K2502" i="9" s="1"/>
  <c r="I2501" i="9"/>
  <c r="K2501" i="9" s="1"/>
  <c r="I2500" i="9"/>
  <c r="K2500" i="9" s="1"/>
  <c r="I2499" i="9"/>
  <c r="I2498" i="9"/>
  <c r="K2498" i="9" s="1"/>
  <c r="I2497" i="9"/>
  <c r="K2497" i="9" s="1"/>
  <c r="I2496" i="9"/>
  <c r="K2496" i="9" s="1"/>
  <c r="I2495" i="9"/>
  <c r="I2494" i="9"/>
  <c r="K2494" i="9" s="1"/>
  <c r="I2493" i="9"/>
  <c r="K2493" i="9" s="1"/>
  <c r="I2492" i="9"/>
  <c r="K2492" i="9" s="1"/>
  <c r="I2491" i="9"/>
  <c r="K2491" i="9" s="1"/>
  <c r="I2490" i="9"/>
  <c r="K2490" i="9" s="1"/>
  <c r="I2489" i="9"/>
  <c r="K2489" i="9" s="1"/>
  <c r="I2488" i="9"/>
  <c r="K2488" i="9" s="1"/>
  <c r="I2487" i="9"/>
  <c r="I2486" i="9"/>
  <c r="K2486" i="9" s="1"/>
  <c r="I2485" i="9"/>
  <c r="K2485" i="9" s="1"/>
  <c r="I2484" i="9"/>
  <c r="K2484" i="9" s="1"/>
  <c r="I2483" i="9"/>
  <c r="I2482" i="9"/>
  <c r="K2482" i="9" s="1"/>
  <c r="I2481" i="9"/>
  <c r="K2481" i="9" s="1"/>
  <c r="I2480" i="9"/>
  <c r="K2480" i="9" s="1"/>
  <c r="I2479" i="9"/>
  <c r="I2478" i="9"/>
  <c r="K2478" i="9" s="1"/>
  <c r="I2477" i="9"/>
  <c r="K2477" i="9" s="1"/>
  <c r="I2476" i="9"/>
  <c r="K2476" i="9" s="1"/>
  <c r="I2475" i="9"/>
  <c r="K2475" i="9" s="1"/>
  <c r="I2474" i="9"/>
  <c r="K2474" i="9" s="1"/>
  <c r="I2473" i="9"/>
  <c r="K2473" i="9" s="1"/>
  <c r="I2472" i="9"/>
  <c r="K2472" i="9" s="1"/>
  <c r="I2471" i="9"/>
  <c r="I2470" i="9"/>
  <c r="I2469" i="9"/>
  <c r="K2469" i="9" s="1"/>
  <c r="I2468" i="9"/>
  <c r="K2468" i="9" s="1"/>
  <c r="I2467" i="9"/>
  <c r="I2466" i="9"/>
  <c r="K2466" i="9" s="1"/>
  <c r="I2465" i="9"/>
  <c r="K2465" i="9" s="1"/>
  <c r="I2464" i="9"/>
  <c r="K2464" i="9" s="1"/>
  <c r="I2463" i="9"/>
  <c r="I2462" i="9"/>
  <c r="K2462" i="9" s="1"/>
  <c r="I2461" i="9"/>
  <c r="K2461" i="9" s="1"/>
  <c r="I2460" i="9"/>
  <c r="K2460" i="9" s="1"/>
  <c r="I2459" i="9"/>
  <c r="K2459" i="9" s="1"/>
  <c r="I2458" i="9"/>
  <c r="K2458" i="9" s="1"/>
  <c r="I2457" i="9"/>
  <c r="K2457" i="9" s="1"/>
  <c r="I2456" i="9"/>
  <c r="K2456" i="9" s="1"/>
  <c r="I2455" i="9"/>
  <c r="I2454" i="9"/>
  <c r="K2454" i="9" s="1"/>
  <c r="I2453" i="9"/>
  <c r="K2453" i="9" s="1"/>
  <c r="I2452" i="9"/>
  <c r="K2452" i="9" s="1"/>
  <c r="I2451" i="9"/>
  <c r="I2450" i="9"/>
  <c r="K2450" i="9" s="1"/>
  <c r="I2449" i="9"/>
  <c r="K2449" i="9" s="1"/>
  <c r="I2448" i="9"/>
  <c r="K2448" i="9" s="1"/>
  <c r="I2447" i="9"/>
  <c r="I2446" i="9"/>
  <c r="K2446" i="9" s="1"/>
  <c r="I2445" i="9"/>
  <c r="K2445" i="9" s="1"/>
  <c r="I2444" i="9"/>
  <c r="K2444" i="9" s="1"/>
  <c r="I2443" i="9"/>
  <c r="K2443" i="9" s="1"/>
  <c r="I2442" i="9"/>
  <c r="K2442" i="9" s="1"/>
  <c r="I2441" i="9"/>
  <c r="J2441" i="9" s="1"/>
  <c r="I2440" i="9"/>
  <c r="K2440" i="9" s="1"/>
  <c r="I2439" i="9"/>
  <c r="I2438" i="9"/>
  <c r="K2438" i="9" s="1"/>
  <c r="I2437" i="9"/>
  <c r="K2437" i="9" s="1"/>
  <c r="I2436" i="9"/>
  <c r="K2436" i="9" s="1"/>
  <c r="I2435" i="9"/>
  <c r="I2434" i="9"/>
  <c r="K2434" i="9" s="1"/>
  <c r="I2433" i="9"/>
  <c r="K2433" i="9" s="1"/>
  <c r="I2432" i="9"/>
  <c r="K2432" i="9" s="1"/>
  <c r="I2431" i="9"/>
  <c r="I2430" i="9"/>
  <c r="K2430" i="9" s="1"/>
  <c r="I2429" i="9"/>
  <c r="K2429" i="9" s="1"/>
  <c r="I2428" i="9"/>
  <c r="K2428" i="9" s="1"/>
  <c r="I2427" i="9"/>
  <c r="K2427" i="9" s="1"/>
  <c r="I2426" i="9"/>
  <c r="K2426" i="9" s="1"/>
  <c r="I2425" i="9"/>
  <c r="K2425" i="9" s="1"/>
  <c r="I2424" i="9"/>
  <c r="K2424" i="9" s="1"/>
  <c r="I2423" i="9"/>
  <c r="I2422" i="9"/>
  <c r="K2422" i="9" s="1"/>
  <c r="I2421" i="9"/>
  <c r="K2421" i="9" s="1"/>
  <c r="I2420" i="9"/>
  <c r="K2420" i="9" s="1"/>
  <c r="I2419" i="9"/>
  <c r="I2418" i="9"/>
  <c r="K2418" i="9" s="1"/>
  <c r="I2417" i="9"/>
  <c r="K2417" i="9" s="1"/>
  <c r="I2416" i="9"/>
  <c r="K2416" i="9" s="1"/>
  <c r="I2415" i="9"/>
  <c r="I2414" i="9"/>
  <c r="K2414" i="9" s="1"/>
  <c r="I2413" i="9"/>
  <c r="K2413" i="9" s="1"/>
  <c r="I2412" i="9"/>
  <c r="K2412" i="9" s="1"/>
  <c r="I2411" i="9"/>
  <c r="K2411" i="9" s="1"/>
  <c r="I2410" i="9"/>
  <c r="K2410" i="9" s="1"/>
  <c r="I2409" i="9"/>
  <c r="K2409" i="9" s="1"/>
  <c r="I2408" i="9"/>
  <c r="K2408" i="9" s="1"/>
  <c r="I2407" i="9"/>
  <c r="I2406" i="9"/>
  <c r="J2406" i="9" s="1"/>
  <c r="I2405" i="9"/>
  <c r="K2405" i="9" s="1"/>
  <c r="I2404" i="9"/>
  <c r="K2404" i="9" s="1"/>
  <c r="I2403" i="9"/>
  <c r="I2402" i="9"/>
  <c r="K2402" i="9" s="1"/>
  <c r="I2401" i="9"/>
  <c r="K2401" i="9" s="1"/>
  <c r="I2400" i="9"/>
  <c r="K2400" i="9" s="1"/>
  <c r="I2399" i="9"/>
  <c r="I2398" i="9"/>
  <c r="K2398" i="9" s="1"/>
  <c r="I2397" i="9"/>
  <c r="K2397" i="9" s="1"/>
  <c r="I2396" i="9"/>
  <c r="K2396" i="9" s="1"/>
  <c r="I2395" i="9"/>
  <c r="I2394" i="9"/>
  <c r="I2393" i="9"/>
  <c r="I2392" i="9"/>
  <c r="I2391" i="9"/>
  <c r="I2390" i="9"/>
  <c r="K2390" i="9" s="1"/>
  <c r="I2389" i="9"/>
  <c r="I2388" i="9"/>
  <c r="I2387" i="9"/>
  <c r="I2386" i="9"/>
  <c r="K2386" i="9" s="1"/>
  <c r="I2385" i="9"/>
  <c r="I2384" i="9"/>
  <c r="I2383" i="9"/>
  <c r="I2382" i="9"/>
  <c r="K2382" i="9" s="1"/>
  <c r="I2381" i="9"/>
  <c r="I2380" i="9"/>
  <c r="I2379" i="9"/>
  <c r="I2378" i="9"/>
  <c r="K2378" i="9" s="1"/>
  <c r="I2377" i="9"/>
  <c r="J2377" i="9" s="1"/>
  <c r="I2376" i="9"/>
  <c r="I2375" i="9"/>
  <c r="K2375" i="9" s="1"/>
  <c r="I2374" i="9"/>
  <c r="I2373" i="9"/>
  <c r="I2372" i="9"/>
  <c r="I2371" i="9"/>
  <c r="I2370" i="9"/>
  <c r="K2370" i="9" s="1"/>
  <c r="I2369" i="9"/>
  <c r="I2368" i="9"/>
  <c r="I2367" i="9"/>
  <c r="K2367" i="9" s="1"/>
  <c r="I2366" i="9"/>
  <c r="K2366" i="9" s="1"/>
  <c r="I2365" i="9"/>
  <c r="I2364" i="9"/>
  <c r="I2363" i="9"/>
  <c r="I2362" i="9"/>
  <c r="I2361" i="9"/>
  <c r="I2360" i="9"/>
  <c r="I2359" i="9"/>
  <c r="I2358" i="9"/>
  <c r="K2358" i="9" s="1"/>
  <c r="I2357" i="9"/>
  <c r="I2356" i="9"/>
  <c r="I2355" i="9"/>
  <c r="I2354" i="9"/>
  <c r="K2354" i="9" s="1"/>
  <c r="I2353" i="9"/>
  <c r="I2352" i="9"/>
  <c r="I2351" i="9"/>
  <c r="I2350" i="9"/>
  <c r="K2350" i="9" s="1"/>
  <c r="I2349" i="9"/>
  <c r="I2348" i="9"/>
  <c r="I2347" i="9"/>
  <c r="I2346" i="9"/>
  <c r="K2346" i="9" s="1"/>
  <c r="I2345" i="9"/>
  <c r="I2344" i="9"/>
  <c r="I2343" i="9"/>
  <c r="K2343" i="9" s="1"/>
  <c r="I2342" i="9"/>
  <c r="J2342" i="9" s="1"/>
  <c r="I2341" i="9"/>
  <c r="I2340" i="9"/>
  <c r="I2339" i="9"/>
  <c r="I2338" i="9"/>
  <c r="I2337" i="9"/>
  <c r="I2336" i="9"/>
  <c r="I2335" i="9"/>
  <c r="K2335" i="9" s="1"/>
  <c r="I2334" i="9"/>
  <c r="I2333" i="9"/>
  <c r="I2332" i="9"/>
  <c r="I2331" i="9"/>
  <c r="I2330" i="9"/>
  <c r="K2330" i="9" s="1"/>
  <c r="I2329" i="9"/>
  <c r="I2328" i="9"/>
  <c r="I2327" i="9"/>
  <c r="K2327" i="9" s="1"/>
  <c r="I2326" i="9"/>
  <c r="I2325" i="9"/>
  <c r="I2324" i="9"/>
  <c r="I2323" i="9"/>
  <c r="I2322" i="9"/>
  <c r="I2321" i="9"/>
  <c r="I2320" i="9"/>
  <c r="I2319" i="9"/>
  <c r="I2318" i="9"/>
  <c r="I2317" i="9"/>
  <c r="I2316" i="9"/>
  <c r="I2315" i="9"/>
  <c r="I2314" i="9"/>
  <c r="K2314" i="9" s="1"/>
  <c r="I2313" i="9"/>
  <c r="J2313" i="9" s="1"/>
  <c r="I2312" i="9"/>
  <c r="I2311" i="9"/>
  <c r="K2311" i="9" s="1"/>
  <c r="I2310" i="9"/>
  <c r="I2309" i="9"/>
  <c r="I2308" i="9"/>
  <c r="I2307" i="9"/>
  <c r="I2306" i="9"/>
  <c r="I2305" i="9"/>
  <c r="I2304" i="9"/>
  <c r="I2303" i="9"/>
  <c r="K2303" i="9" s="1"/>
  <c r="I2302" i="9"/>
  <c r="I2301" i="9"/>
  <c r="I2300" i="9"/>
  <c r="I2299" i="9"/>
  <c r="I2298" i="9"/>
  <c r="K2298" i="9" s="1"/>
  <c r="I2297" i="9"/>
  <c r="I2296" i="9"/>
  <c r="I2295" i="9"/>
  <c r="K2295" i="9" s="1"/>
  <c r="I2294" i="9"/>
  <c r="I2293" i="9"/>
  <c r="I2292" i="9"/>
  <c r="I2291" i="9"/>
  <c r="I2290" i="9"/>
  <c r="I2289" i="9"/>
  <c r="I2288" i="9"/>
  <c r="I2287" i="9"/>
  <c r="I2286" i="9"/>
  <c r="I2285" i="9"/>
  <c r="I2284" i="9"/>
  <c r="I2283" i="9"/>
  <c r="I2282" i="9"/>
  <c r="K2282" i="9" s="1"/>
  <c r="I2281" i="9"/>
  <c r="I2280" i="9"/>
  <c r="I2279" i="9"/>
  <c r="K2279" i="9" s="1"/>
  <c r="I2278" i="9"/>
  <c r="J2278" i="9" s="1"/>
  <c r="I2277" i="9"/>
  <c r="I2276" i="9"/>
  <c r="I2275" i="9"/>
  <c r="I2274" i="9"/>
  <c r="I2273" i="9"/>
  <c r="I2272" i="9"/>
  <c r="I2271" i="9"/>
  <c r="K2271" i="9" s="1"/>
  <c r="I2270" i="9"/>
  <c r="I2269" i="9"/>
  <c r="I2268" i="9"/>
  <c r="I2267" i="9"/>
  <c r="I2266" i="9"/>
  <c r="K2266" i="9" s="1"/>
  <c r="I2265" i="9"/>
  <c r="I2264" i="9"/>
  <c r="I2263" i="9"/>
  <c r="K2263" i="9" s="1"/>
  <c r="I2262" i="9"/>
  <c r="I2261" i="9"/>
  <c r="I2260" i="9"/>
  <c r="I2259" i="9"/>
  <c r="I2258" i="9"/>
  <c r="I2257" i="9"/>
  <c r="I2256" i="9"/>
  <c r="I2255" i="9"/>
  <c r="I2254" i="9"/>
  <c r="I2253" i="9"/>
  <c r="I2252" i="9"/>
  <c r="I2251" i="9"/>
  <c r="I2250" i="9"/>
  <c r="K2250" i="9" s="1"/>
  <c r="I2249" i="9"/>
  <c r="J2249" i="9" s="1"/>
  <c r="I2248" i="9"/>
  <c r="I2247" i="9"/>
  <c r="K2247" i="9" s="1"/>
  <c r="I2246" i="9"/>
  <c r="I2245" i="9"/>
  <c r="I2244" i="9"/>
  <c r="I2243" i="9"/>
  <c r="I2242" i="9"/>
  <c r="I2241" i="9"/>
  <c r="I2240" i="9"/>
  <c r="I2239" i="9"/>
  <c r="K2239" i="9" s="1"/>
  <c r="I2238" i="9"/>
  <c r="I2237" i="9"/>
  <c r="I2236" i="9"/>
  <c r="I2235" i="9"/>
  <c r="I2234" i="9"/>
  <c r="K2234" i="9" s="1"/>
  <c r="I2233" i="9"/>
  <c r="I2232" i="9"/>
  <c r="I2231" i="9"/>
  <c r="K2231" i="9" s="1"/>
  <c r="I2230" i="9"/>
  <c r="I2229" i="9"/>
  <c r="I2228" i="9"/>
  <c r="I2227" i="9"/>
  <c r="I2226" i="9"/>
  <c r="I2225" i="9"/>
  <c r="I2224" i="9"/>
  <c r="I2223" i="9"/>
  <c r="I2222" i="9"/>
  <c r="I2221" i="9"/>
  <c r="I2220" i="9"/>
  <c r="I2219" i="9"/>
  <c r="I2218" i="9"/>
  <c r="K2218" i="9" s="1"/>
  <c r="I2217" i="9"/>
  <c r="I2216" i="9"/>
  <c r="I2215" i="9"/>
  <c r="K2215" i="9" s="1"/>
  <c r="I2214" i="9"/>
  <c r="J2214" i="9" s="1"/>
  <c r="I2213" i="9"/>
  <c r="I2212" i="9"/>
  <c r="I2211" i="9"/>
  <c r="I2210" i="9"/>
  <c r="K2210" i="9" s="1"/>
  <c r="I2209" i="9"/>
  <c r="I2208" i="9"/>
  <c r="I2207" i="9"/>
  <c r="I2206" i="9"/>
  <c r="I2205" i="9"/>
  <c r="I2204" i="9"/>
  <c r="I2203" i="9"/>
  <c r="I2202" i="9"/>
  <c r="K2202" i="9" s="1"/>
  <c r="I2201" i="9"/>
  <c r="I2200" i="9"/>
  <c r="I2199" i="9"/>
  <c r="K2199" i="9" s="1"/>
  <c r="I2198" i="9"/>
  <c r="I2197" i="9"/>
  <c r="I2196" i="9"/>
  <c r="I2195" i="9"/>
  <c r="I2194" i="9"/>
  <c r="K2194" i="9" s="1"/>
  <c r="I2193" i="9"/>
  <c r="I2192" i="9"/>
  <c r="I2191" i="9"/>
  <c r="K2191" i="9" s="1"/>
  <c r="I2190" i="9"/>
  <c r="I2189" i="9"/>
  <c r="I2188" i="9"/>
  <c r="I2187" i="9"/>
  <c r="I2186" i="9"/>
  <c r="K2186" i="9" s="1"/>
  <c r="I2185" i="9"/>
  <c r="J2185" i="9" s="1"/>
  <c r="I2184" i="9"/>
  <c r="I2183" i="9"/>
  <c r="K2183" i="9" s="1"/>
  <c r="I2182" i="9"/>
  <c r="I2181" i="9"/>
  <c r="I2180" i="9"/>
  <c r="I2179" i="9"/>
  <c r="I2178" i="9"/>
  <c r="K2178" i="9" s="1"/>
  <c r="I2177" i="9"/>
  <c r="I2176" i="9"/>
  <c r="I2175" i="9"/>
  <c r="I2174" i="9"/>
  <c r="I2173" i="9"/>
  <c r="I2172" i="9"/>
  <c r="I2171" i="9"/>
  <c r="I2170" i="9"/>
  <c r="K2170" i="9" s="1"/>
  <c r="I2169" i="9"/>
  <c r="I2168" i="9"/>
  <c r="I2167" i="9"/>
  <c r="K2167" i="9" s="1"/>
  <c r="I2166" i="9"/>
  <c r="I2165" i="9"/>
  <c r="I2164" i="9"/>
  <c r="I2163" i="9"/>
  <c r="I2162" i="9"/>
  <c r="K2162" i="9" s="1"/>
  <c r="I2161" i="9"/>
  <c r="I2160" i="9"/>
  <c r="I2159" i="9"/>
  <c r="I2158" i="9"/>
  <c r="I2157" i="9"/>
  <c r="I2156" i="9"/>
  <c r="I2155" i="9"/>
  <c r="I2154" i="9"/>
  <c r="K2154" i="9" s="1"/>
  <c r="I2153" i="9"/>
  <c r="I2152" i="9"/>
  <c r="I2151" i="9"/>
  <c r="K2151" i="9" s="1"/>
  <c r="I2150" i="9"/>
  <c r="J2150" i="9" s="1"/>
  <c r="I2149" i="9"/>
  <c r="I2148" i="9"/>
  <c r="I2147" i="9"/>
  <c r="I2146" i="9"/>
  <c r="K2146" i="9" s="1"/>
  <c r="I2145" i="9"/>
  <c r="I2144" i="9"/>
  <c r="I2143" i="9"/>
  <c r="I2142" i="9"/>
  <c r="I2141" i="9"/>
  <c r="I2140" i="9"/>
  <c r="I2139" i="9"/>
  <c r="I2138" i="9"/>
  <c r="K2138" i="9" s="1"/>
  <c r="I2137" i="9"/>
  <c r="I2136" i="9"/>
  <c r="I2135" i="9"/>
  <c r="K2135" i="9" s="1"/>
  <c r="I2134" i="9"/>
  <c r="I2133" i="9"/>
  <c r="I2132" i="9"/>
  <c r="I2131" i="9"/>
  <c r="I2130" i="9"/>
  <c r="K2130" i="9" s="1"/>
  <c r="I2129" i="9"/>
  <c r="I2128" i="9"/>
  <c r="I2127" i="9"/>
  <c r="K2127" i="9" s="1"/>
  <c r="I2126" i="9"/>
  <c r="I2125" i="9"/>
  <c r="I2124" i="9"/>
  <c r="I2123" i="9"/>
  <c r="I2122" i="9"/>
  <c r="K2122" i="9" s="1"/>
  <c r="I2121" i="9"/>
  <c r="J2121" i="9" s="1"/>
  <c r="I2120" i="9"/>
  <c r="I2119" i="9"/>
  <c r="K2119" i="9" s="1"/>
  <c r="I2118" i="9"/>
  <c r="I2117" i="9"/>
  <c r="I2116" i="9"/>
  <c r="I2115" i="9"/>
  <c r="I2114" i="9"/>
  <c r="K2114" i="9" s="1"/>
  <c r="I2113" i="9"/>
  <c r="I2112" i="9"/>
  <c r="I2111" i="9"/>
  <c r="I2110" i="9"/>
  <c r="I2109" i="9"/>
  <c r="I2108" i="9"/>
  <c r="I2107" i="9"/>
  <c r="I2106" i="9"/>
  <c r="K2106" i="9" s="1"/>
  <c r="I2105" i="9"/>
  <c r="I2104" i="9"/>
  <c r="I2103" i="9"/>
  <c r="K2103" i="9" s="1"/>
  <c r="I2102" i="9"/>
  <c r="I2101" i="9"/>
  <c r="I2100" i="9"/>
  <c r="I2099" i="9"/>
  <c r="I2098" i="9"/>
  <c r="K2098" i="9" s="1"/>
  <c r="I2097" i="9"/>
  <c r="I2096" i="9"/>
  <c r="I2095" i="9"/>
  <c r="I2094" i="9"/>
  <c r="I2093" i="9"/>
  <c r="I2092" i="9"/>
  <c r="I2091" i="9"/>
  <c r="I2090" i="9"/>
  <c r="K2090" i="9" s="1"/>
  <c r="I2089" i="9"/>
  <c r="I2088" i="9"/>
  <c r="I2087" i="9"/>
  <c r="K2087" i="9" s="1"/>
  <c r="I2086" i="9"/>
  <c r="J2086" i="9" s="1"/>
  <c r="I2085" i="9"/>
  <c r="I2084" i="9"/>
  <c r="I2083" i="9"/>
  <c r="I2082" i="9"/>
  <c r="K2082" i="9" s="1"/>
  <c r="I2081" i="9"/>
  <c r="I2080" i="9"/>
  <c r="I2079" i="9"/>
  <c r="I2078" i="9"/>
  <c r="I2077" i="9"/>
  <c r="I2076" i="9"/>
  <c r="I2075" i="9"/>
  <c r="I2074" i="9"/>
  <c r="K2074" i="9" s="1"/>
  <c r="I2073" i="9"/>
  <c r="I2072" i="9"/>
  <c r="I2071" i="9"/>
  <c r="K2071" i="9" s="1"/>
  <c r="I2070" i="9"/>
  <c r="I2069" i="9"/>
  <c r="I2068" i="9"/>
  <c r="I2067" i="9"/>
  <c r="I2066" i="9"/>
  <c r="K2066" i="9" s="1"/>
  <c r="I2065" i="9"/>
  <c r="I2064" i="9"/>
  <c r="I2063" i="9"/>
  <c r="K2063" i="9" s="1"/>
  <c r="I2062" i="9"/>
  <c r="I2061" i="9"/>
  <c r="I2060" i="9"/>
  <c r="I2059" i="9"/>
  <c r="I2058" i="9"/>
  <c r="K2058" i="9" s="1"/>
  <c r="I2057" i="9"/>
  <c r="J2057" i="9" s="1"/>
  <c r="I2056" i="9"/>
  <c r="I2055" i="9"/>
  <c r="K2055" i="9" s="1"/>
  <c r="I2054" i="9"/>
  <c r="I2053" i="9"/>
  <c r="I2052" i="9"/>
  <c r="I2051" i="9"/>
  <c r="I2050" i="9"/>
  <c r="K2050" i="9" s="1"/>
  <c r="I2049" i="9"/>
  <c r="I2048" i="9"/>
  <c r="I2047" i="9"/>
  <c r="I2046" i="9"/>
  <c r="I2045" i="9"/>
  <c r="I2044" i="9"/>
  <c r="I2043" i="9"/>
  <c r="I2042" i="9"/>
  <c r="K2042" i="9" s="1"/>
  <c r="I2041" i="9"/>
  <c r="I2040" i="9"/>
  <c r="I2039" i="9"/>
  <c r="K2039" i="9" s="1"/>
  <c r="I2038" i="9"/>
  <c r="I2037" i="9"/>
  <c r="I2036" i="9"/>
  <c r="I2035" i="9"/>
  <c r="I2034" i="9"/>
  <c r="K2034" i="9" s="1"/>
  <c r="I2033" i="9"/>
  <c r="I2032" i="9"/>
  <c r="I2031" i="9"/>
  <c r="I2030" i="9"/>
  <c r="I2029" i="9"/>
  <c r="I2028" i="9"/>
  <c r="I2027" i="9"/>
  <c r="I2026" i="9"/>
  <c r="K2026" i="9" s="1"/>
  <c r="I2025" i="9"/>
  <c r="I2024" i="9"/>
  <c r="I2023" i="9"/>
  <c r="K2023" i="9" s="1"/>
  <c r="I2022" i="9"/>
  <c r="J2022" i="9" s="1"/>
  <c r="I2021" i="9"/>
  <c r="I2020" i="9"/>
  <c r="I2019" i="9"/>
  <c r="I2018" i="9"/>
  <c r="K2018" i="9" s="1"/>
  <c r="I2017" i="9"/>
  <c r="I2016" i="9"/>
  <c r="I2015" i="9"/>
  <c r="I2014" i="9"/>
  <c r="I2013" i="9"/>
  <c r="I2012" i="9"/>
  <c r="I2011" i="9"/>
  <c r="I2010" i="9"/>
  <c r="K2010" i="9" s="1"/>
  <c r="I2009" i="9"/>
  <c r="I2008" i="9"/>
  <c r="I2007" i="9"/>
  <c r="K2007" i="9" s="1"/>
  <c r="I2006" i="9"/>
  <c r="I2005" i="9"/>
  <c r="I2004" i="9"/>
  <c r="I2003" i="9"/>
  <c r="I2002" i="9"/>
  <c r="K2002" i="9" s="1"/>
  <c r="I2001" i="9"/>
  <c r="I2000" i="9"/>
  <c r="I1999" i="9"/>
  <c r="K1999" i="9" s="1"/>
  <c r="I1998" i="9"/>
  <c r="I1997" i="9"/>
  <c r="I1996" i="9"/>
  <c r="I1995" i="9"/>
  <c r="I1994" i="9"/>
  <c r="K1994" i="9" s="1"/>
  <c r="I1993" i="9"/>
  <c r="J1993" i="9" s="1"/>
  <c r="I1992" i="9"/>
  <c r="I1991" i="9"/>
  <c r="K1991" i="9" s="1"/>
  <c r="I1990" i="9"/>
  <c r="I1989" i="9"/>
  <c r="I1988" i="9"/>
  <c r="I1987" i="9"/>
  <c r="I1986" i="9"/>
  <c r="K1986" i="9" s="1"/>
  <c r="I1985" i="9"/>
  <c r="I1984" i="9"/>
  <c r="I1983" i="9"/>
  <c r="I1982" i="9"/>
  <c r="I1981" i="9"/>
  <c r="I1980" i="9"/>
  <c r="I1979" i="9"/>
  <c r="I1978" i="9"/>
  <c r="K1978" i="9" s="1"/>
  <c r="I1977" i="9"/>
  <c r="I1976" i="9"/>
  <c r="I1975" i="9"/>
  <c r="K1975" i="9" s="1"/>
  <c r="I1974" i="9"/>
  <c r="I1973" i="9"/>
  <c r="I1972" i="9"/>
  <c r="I1971" i="9"/>
  <c r="I1970" i="9"/>
  <c r="K1970" i="9" s="1"/>
  <c r="I1969" i="9"/>
  <c r="I1968" i="9"/>
  <c r="I1967" i="9"/>
  <c r="I1966" i="9"/>
  <c r="I1965" i="9"/>
  <c r="I1964" i="9"/>
  <c r="I1963" i="9"/>
  <c r="I1962" i="9"/>
  <c r="K1962" i="9" s="1"/>
  <c r="I1961" i="9"/>
  <c r="I1960" i="9"/>
  <c r="I1959" i="9"/>
  <c r="K1959" i="9" s="1"/>
  <c r="I1958" i="9"/>
  <c r="J1958" i="9" s="1"/>
  <c r="I1957" i="9"/>
  <c r="I1956" i="9"/>
  <c r="I1955" i="9"/>
  <c r="I1954" i="9"/>
  <c r="K1954" i="9" s="1"/>
  <c r="I1953" i="9"/>
  <c r="I1952" i="9"/>
  <c r="I1951" i="9"/>
  <c r="I1950" i="9"/>
  <c r="I1949" i="9"/>
  <c r="I1948" i="9"/>
  <c r="I1947" i="9"/>
  <c r="I1946" i="9"/>
  <c r="K1946" i="9" s="1"/>
  <c r="I1945" i="9"/>
  <c r="I1944" i="9"/>
  <c r="I1943" i="9"/>
  <c r="K1943" i="9" s="1"/>
  <c r="I1942" i="9"/>
  <c r="I1941" i="9"/>
  <c r="I1940" i="9"/>
  <c r="I1939" i="9"/>
  <c r="I1938" i="9"/>
  <c r="K1938" i="9" s="1"/>
  <c r="I1937" i="9"/>
  <c r="I1936" i="9"/>
  <c r="I1935" i="9"/>
  <c r="K1935" i="9" s="1"/>
  <c r="I1934" i="9"/>
  <c r="I1933" i="9"/>
  <c r="I1932" i="9"/>
  <c r="I1931" i="9"/>
  <c r="I1930" i="9"/>
  <c r="K1930" i="9" s="1"/>
  <c r="I1929" i="9"/>
  <c r="J1929" i="9" s="1"/>
  <c r="I1928" i="9"/>
  <c r="I1927" i="9"/>
  <c r="K1927" i="9" s="1"/>
  <c r="I1926" i="9"/>
  <c r="I1925" i="9"/>
  <c r="I1924" i="9"/>
  <c r="I1923" i="9"/>
  <c r="I1922" i="9"/>
  <c r="K1922" i="9" s="1"/>
  <c r="I1921" i="9"/>
  <c r="I1920" i="9"/>
  <c r="I1919" i="9"/>
  <c r="I1918" i="9"/>
  <c r="I1917" i="9"/>
  <c r="I1916" i="9"/>
  <c r="I1915" i="9"/>
  <c r="I1914" i="9"/>
  <c r="K1914" i="9" s="1"/>
  <c r="I1913" i="9"/>
  <c r="I1912" i="9"/>
  <c r="I1911" i="9"/>
  <c r="K1911" i="9" s="1"/>
  <c r="I1910" i="9"/>
  <c r="I1909" i="9"/>
  <c r="I1908" i="9"/>
  <c r="I1907" i="9"/>
  <c r="I1906" i="9"/>
  <c r="K1906" i="9" s="1"/>
  <c r="I1905" i="9"/>
  <c r="I1904" i="9"/>
  <c r="I1903" i="9"/>
  <c r="I1902" i="9"/>
  <c r="I1901" i="9"/>
  <c r="I1900" i="9"/>
  <c r="I1899" i="9"/>
  <c r="I1898" i="9"/>
  <c r="K1898" i="9" s="1"/>
  <c r="I1897" i="9"/>
  <c r="I1896" i="9"/>
  <c r="I1895" i="9"/>
  <c r="K1895" i="9" s="1"/>
  <c r="I1894" i="9"/>
  <c r="J1894" i="9" s="1"/>
  <c r="I1893" i="9"/>
  <c r="I1892" i="9"/>
  <c r="I1891" i="9"/>
  <c r="I1890" i="9"/>
  <c r="K1890" i="9" s="1"/>
  <c r="I1889" i="9"/>
  <c r="I1888" i="9"/>
  <c r="I1887" i="9"/>
  <c r="I1886" i="9"/>
  <c r="I1885" i="9"/>
  <c r="I1884" i="9"/>
  <c r="I1883" i="9"/>
  <c r="I1882" i="9"/>
  <c r="K1882" i="9" s="1"/>
  <c r="I1881" i="9"/>
  <c r="I1880" i="9"/>
  <c r="I1879" i="9"/>
  <c r="K1879" i="9" s="1"/>
  <c r="I1878" i="9"/>
  <c r="I1877" i="9"/>
  <c r="I1876" i="9"/>
  <c r="I1875" i="9"/>
  <c r="I1874" i="9"/>
  <c r="K1874" i="9" s="1"/>
  <c r="I1873" i="9"/>
  <c r="I1872" i="9"/>
  <c r="I1871" i="9"/>
  <c r="K1871" i="9" s="1"/>
  <c r="I1870" i="9"/>
  <c r="I1869" i="9"/>
  <c r="I1868" i="9"/>
  <c r="I1867" i="9"/>
  <c r="I1866" i="9"/>
  <c r="K1866" i="9" s="1"/>
  <c r="I1865" i="9"/>
  <c r="J1865" i="9" s="1"/>
  <c r="I1864" i="9"/>
  <c r="I1863" i="9"/>
  <c r="K1863" i="9" s="1"/>
  <c r="I1862" i="9"/>
  <c r="I1861" i="9"/>
  <c r="I1860" i="9"/>
  <c r="I1859" i="9"/>
  <c r="I1858" i="9"/>
  <c r="K1858" i="9" s="1"/>
  <c r="I1857" i="9"/>
  <c r="I1856" i="9"/>
  <c r="I1855" i="9"/>
  <c r="I1854" i="9"/>
  <c r="I1853" i="9"/>
  <c r="I1852" i="9"/>
  <c r="I1851" i="9"/>
  <c r="I1850" i="9"/>
  <c r="K1850" i="9" s="1"/>
  <c r="I1849" i="9"/>
  <c r="I1848" i="9"/>
  <c r="I1847" i="9"/>
  <c r="K1847" i="9" s="1"/>
  <c r="I1846" i="9"/>
  <c r="I1845" i="9"/>
  <c r="I1844" i="9"/>
  <c r="I1843" i="9"/>
  <c r="I1842" i="9"/>
  <c r="K1842" i="9" s="1"/>
  <c r="I1841" i="9"/>
  <c r="I1840" i="9"/>
  <c r="I1839" i="9"/>
  <c r="I1838" i="9"/>
  <c r="I1837" i="9"/>
  <c r="I1836" i="9"/>
  <c r="I1835" i="9"/>
  <c r="I1834" i="9"/>
  <c r="K1834" i="9" s="1"/>
  <c r="I1833" i="9"/>
  <c r="I1832" i="9"/>
  <c r="I1831" i="9"/>
  <c r="K1831" i="9" s="1"/>
  <c r="I1830" i="9"/>
  <c r="J1830" i="9" s="1"/>
  <c r="I1829" i="9"/>
  <c r="I1828" i="9"/>
  <c r="I1827" i="9"/>
  <c r="I1826" i="9"/>
  <c r="K1826" i="9" s="1"/>
  <c r="I1825" i="9"/>
  <c r="I1824" i="9"/>
  <c r="I1823" i="9"/>
  <c r="I1822" i="9"/>
  <c r="I1821" i="9"/>
  <c r="I1820" i="9"/>
  <c r="I1819" i="9"/>
  <c r="I1818" i="9"/>
  <c r="K1818" i="9" s="1"/>
  <c r="I1817" i="9"/>
  <c r="I1816" i="9"/>
  <c r="I1815" i="9"/>
  <c r="K1815" i="9" s="1"/>
  <c r="I1814" i="9"/>
  <c r="I1813" i="9"/>
  <c r="I1812" i="9"/>
  <c r="I1811" i="9"/>
  <c r="I1810" i="9"/>
  <c r="K1810" i="9" s="1"/>
  <c r="I1809" i="9"/>
  <c r="I1808" i="9"/>
  <c r="I1807" i="9"/>
  <c r="K1807" i="9" s="1"/>
  <c r="I1806" i="9"/>
  <c r="I1805" i="9"/>
  <c r="I1804" i="9"/>
  <c r="I1803" i="9"/>
  <c r="I1802" i="9"/>
  <c r="K1802" i="9" s="1"/>
  <c r="I1801" i="9"/>
  <c r="J1801" i="9" s="1"/>
  <c r="I1800" i="9"/>
  <c r="I1799" i="9"/>
  <c r="K1799" i="9" s="1"/>
  <c r="I1798" i="9"/>
  <c r="I1797" i="9"/>
  <c r="I1796" i="9"/>
  <c r="I1795" i="9"/>
  <c r="I1794" i="9"/>
  <c r="K1794" i="9" s="1"/>
  <c r="I1793" i="9"/>
  <c r="I1792" i="9"/>
  <c r="I1791" i="9"/>
  <c r="I1790" i="9"/>
  <c r="I1789" i="9"/>
  <c r="I1788" i="9"/>
  <c r="I1787" i="9"/>
  <c r="I1786" i="9"/>
  <c r="K1786" i="9" s="1"/>
  <c r="I1785" i="9"/>
  <c r="I1784" i="9"/>
  <c r="I1783" i="9"/>
  <c r="K1783" i="9" s="1"/>
  <c r="I1782" i="9"/>
  <c r="I1781" i="9"/>
  <c r="I1780" i="9"/>
  <c r="I1779" i="9"/>
  <c r="I1778" i="9"/>
  <c r="K1778" i="9" s="1"/>
  <c r="I1777" i="9"/>
  <c r="I1776" i="9"/>
  <c r="I1775" i="9"/>
  <c r="I1774" i="9"/>
  <c r="I1773" i="9"/>
  <c r="I1772" i="9"/>
  <c r="I1771" i="9"/>
  <c r="I1770" i="9"/>
  <c r="K1770" i="9" s="1"/>
  <c r="I1769" i="9"/>
  <c r="I1768" i="9"/>
  <c r="I1767" i="9"/>
  <c r="K1767" i="9" s="1"/>
  <c r="I1766" i="9"/>
  <c r="J1766" i="9" s="1"/>
  <c r="I1765" i="9"/>
  <c r="I1764" i="9"/>
  <c r="I1763" i="9"/>
  <c r="I1762" i="9"/>
  <c r="K1762" i="9" s="1"/>
  <c r="I1761" i="9"/>
  <c r="I1760" i="9"/>
  <c r="I1759" i="9"/>
  <c r="I1758" i="9"/>
  <c r="I1757" i="9"/>
  <c r="I1756" i="9"/>
  <c r="I1755" i="9"/>
  <c r="I1754" i="9"/>
  <c r="K1754" i="9" s="1"/>
  <c r="I1753" i="9"/>
  <c r="I1752" i="9"/>
  <c r="I1751" i="9"/>
  <c r="K1751" i="9" s="1"/>
  <c r="I1750" i="9"/>
  <c r="I1749" i="9"/>
  <c r="I1748" i="9"/>
  <c r="I1747" i="9"/>
  <c r="I1746" i="9"/>
  <c r="K1746" i="9" s="1"/>
  <c r="I1745" i="9"/>
  <c r="I1744" i="9"/>
  <c r="I1743" i="9"/>
  <c r="I1742" i="9"/>
  <c r="I1741" i="9"/>
  <c r="I1740" i="9"/>
  <c r="I1739" i="9"/>
  <c r="I1738" i="9"/>
  <c r="K1738" i="9" s="1"/>
  <c r="I1737" i="9"/>
  <c r="J1737" i="9" s="1"/>
  <c r="I1736" i="9"/>
  <c r="I1735" i="9"/>
  <c r="K1735" i="9" s="1"/>
  <c r="I1734" i="9"/>
  <c r="I1733" i="9"/>
  <c r="I1732" i="9"/>
  <c r="I1731" i="9"/>
  <c r="I1730" i="9"/>
  <c r="K1730" i="9" s="1"/>
  <c r="I1729" i="9"/>
  <c r="I1728" i="9"/>
  <c r="I1727" i="9"/>
  <c r="I1726" i="9"/>
  <c r="I1725" i="9"/>
  <c r="I1724" i="9"/>
  <c r="I1723" i="9"/>
  <c r="I1722" i="9"/>
  <c r="K1722" i="9" s="1"/>
  <c r="I1721" i="9"/>
  <c r="I1720" i="9"/>
  <c r="I1719" i="9"/>
  <c r="K1719" i="9" s="1"/>
  <c r="I1718" i="9"/>
  <c r="I1717" i="9"/>
  <c r="I1716" i="9"/>
  <c r="I1715" i="9"/>
  <c r="I1714" i="9"/>
  <c r="K1714" i="9" s="1"/>
  <c r="I1713" i="9"/>
  <c r="I1712" i="9"/>
  <c r="I1711" i="9"/>
  <c r="I1710" i="9"/>
  <c r="I1709" i="9"/>
  <c r="I1708" i="9"/>
  <c r="I1707" i="9"/>
  <c r="I1706" i="9"/>
  <c r="K1706" i="9" s="1"/>
  <c r="I1705" i="9"/>
  <c r="I1704" i="9"/>
  <c r="I1703" i="9"/>
  <c r="K1703" i="9" s="1"/>
  <c r="I1702" i="9"/>
  <c r="J1702" i="9" s="1"/>
  <c r="I1701" i="9"/>
  <c r="I1700" i="9"/>
  <c r="I1699" i="9"/>
  <c r="I1698" i="9"/>
  <c r="K1698" i="9" s="1"/>
  <c r="I1697" i="9"/>
  <c r="I1696" i="9"/>
  <c r="I1695" i="9"/>
  <c r="I1694" i="9"/>
  <c r="I1693" i="9"/>
  <c r="I1692" i="9"/>
  <c r="I1691" i="9"/>
  <c r="I1690" i="9"/>
  <c r="K1690" i="9" s="1"/>
  <c r="I1689" i="9"/>
  <c r="I1688" i="9"/>
  <c r="I1687" i="9"/>
  <c r="K1687" i="9" s="1"/>
  <c r="I1686" i="9"/>
  <c r="I1685" i="9"/>
  <c r="I1684" i="9"/>
  <c r="I1683" i="9"/>
  <c r="I1682" i="9"/>
  <c r="K1682" i="9" s="1"/>
  <c r="I1681" i="9"/>
  <c r="I1680" i="9"/>
  <c r="I1679" i="9"/>
  <c r="K1679" i="9" s="1"/>
  <c r="I1678" i="9"/>
  <c r="I1677" i="9"/>
  <c r="I1676" i="9"/>
  <c r="I1675" i="9"/>
  <c r="I1674" i="9"/>
  <c r="K1674" i="9" s="1"/>
  <c r="I1673" i="9"/>
  <c r="J1673" i="9" s="1"/>
  <c r="I1672" i="9"/>
  <c r="I1671" i="9"/>
  <c r="K1671" i="9" s="1"/>
  <c r="I1670" i="9"/>
  <c r="I1669" i="9"/>
  <c r="I1668" i="9"/>
  <c r="I1667" i="9"/>
  <c r="I1666" i="9"/>
  <c r="K1666" i="9" s="1"/>
  <c r="I1665" i="9"/>
  <c r="I1664" i="9"/>
  <c r="I1663" i="9"/>
  <c r="I1662" i="9"/>
  <c r="I1661" i="9"/>
  <c r="I1660" i="9"/>
  <c r="I1659" i="9"/>
  <c r="I1658" i="9"/>
  <c r="K1658" i="9" s="1"/>
  <c r="I1657" i="9"/>
  <c r="I1656" i="9"/>
  <c r="I1655" i="9"/>
  <c r="K1655" i="9" s="1"/>
  <c r="I1654" i="9"/>
  <c r="I1653" i="9"/>
  <c r="I1652" i="9"/>
  <c r="I1651" i="9"/>
  <c r="I1650" i="9"/>
  <c r="K1650" i="9" s="1"/>
  <c r="I1649" i="9"/>
  <c r="I1648" i="9"/>
  <c r="I1647" i="9"/>
  <c r="I1646" i="9"/>
  <c r="I1645" i="9"/>
  <c r="I1644" i="9"/>
  <c r="I1643" i="9"/>
  <c r="I1642" i="9"/>
  <c r="K1642" i="9" s="1"/>
  <c r="I1641" i="9"/>
  <c r="I1640" i="9"/>
  <c r="I1639" i="9"/>
  <c r="K1639" i="9" s="1"/>
  <c r="I1638" i="9"/>
  <c r="J1638" i="9" s="1"/>
  <c r="I1637" i="9"/>
  <c r="I1636" i="9"/>
  <c r="I1635" i="9"/>
  <c r="I1634" i="9"/>
  <c r="K1634" i="9" s="1"/>
  <c r="I1633" i="9"/>
  <c r="I1632" i="9"/>
  <c r="I1631" i="9"/>
  <c r="I1630" i="9"/>
  <c r="I1629" i="9"/>
  <c r="I1628" i="9"/>
  <c r="I1627" i="9"/>
  <c r="I1626" i="9"/>
  <c r="K1626" i="9" s="1"/>
  <c r="I1625" i="9"/>
  <c r="I1624" i="9"/>
  <c r="I1623" i="9"/>
  <c r="K1623" i="9" s="1"/>
  <c r="I1622" i="9"/>
  <c r="I1621" i="9"/>
  <c r="I1620" i="9"/>
  <c r="I1619" i="9"/>
  <c r="I1618" i="9"/>
  <c r="K1618" i="9" s="1"/>
  <c r="I1617" i="9"/>
  <c r="I1616" i="9"/>
  <c r="I1615" i="9"/>
  <c r="I1614" i="9"/>
  <c r="I1613" i="9"/>
  <c r="I1612" i="9"/>
  <c r="I1611" i="9"/>
  <c r="I1610" i="9"/>
  <c r="K1610" i="9" s="1"/>
  <c r="I1609" i="9"/>
  <c r="J1609" i="9" s="1"/>
  <c r="I1608" i="9"/>
  <c r="I1607" i="9"/>
  <c r="K1607" i="9" s="1"/>
  <c r="I1606" i="9"/>
  <c r="I1605" i="9"/>
  <c r="I1604" i="9"/>
  <c r="I1603" i="9"/>
  <c r="I1602" i="9"/>
  <c r="K1602" i="9" s="1"/>
  <c r="I1601" i="9"/>
  <c r="I1600" i="9"/>
  <c r="I1599" i="9"/>
  <c r="I1598" i="9"/>
  <c r="I1597" i="9"/>
  <c r="I1596" i="9"/>
  <c r="I1595" i="9"/>
  <c r="I1594" i="9"/>
  <c r="K1594" i="9" s="1"/>
  <c r="I1593" i="9"/>
  <c r="I1592" i="9"/>
  <c r="I1591" i="9"/>
  <c r="K1591" i="9" s="1"/>
  <c r="I1590" i="9"/>
  <c r="I1589" i="9"/>
  <c r="I1588" i="9"/>
  <c r="I1587" i="9"/>
  <c r="I1586" i="9"/>
  <c r="K1586" i="9" s="1"/>
  <c r="I1585" i="9"/>
  <c r="I1584" i="9"/>
  <c r="I1583" i="9"/>
  <c r="I1582" i="9"/>
  <c r="I1581" i="9"/>
  <c r="I1580" i="9"/>
  <c r="I1579" i="9"/>
  <c r="I1578" i="9"/>
  <c r="K1578" i="9" s="1"/>
  <c r="I1577" i="9"/>
  <c r="I1576" i="9"/>
  <c r="I1575" i="9"/>
  <c r="K1575" i="9" s="1"/>
  <c r="I1574" i="9"/>
  <c r="J1574" i="9" s="1"/>
  <c r="I1573" i="9"/>
  <c r="I1572" i="9"/>
  <c r="I1571" i="9"/>
  <c r="I1570" i="9"/>
  <c r="K1570" i="9" s="1"/>
  <c r="I1569" i="9"/>
  <c r="I1568" i="9"/>
  <c r="I1567" i="9"/>
  <c r="I1566" i="9"/>
  <c r="I1565" i="9"/>
  <c r="I1564" i="9"/>
  <c r="I1563" i="9"/>
  <c r="I1562" i="9"/>
  <c r="K1562" i="9" s="1"/>
  <c r="I1561" i="9"/>
  <c r="I1560" i="9"/>
  <c r="I1559" i="9"/>
  <c r="K1559" i="9" s="1"/>
  <c r="I1558" i="9"/>
  <c r="I1557" i="9"/>
  <c r="I1556" i="9"/>
  <c r="I1555" i="9"/>
  <c r="I1554" i="9"/>
  <c r="K1554" i="9" s="1"/>
  <c r="I1553" i="9"/>
  <c r="I1552" i="9"/>
  <c r="I1551" i="9"/>
  <c r="I1550" i="9"/>
  <c r="I1549" i="9"/>
  <c r="I1548" i="9"/>
  <c r="I1547" i="9"/>
  <c r="I1546" i="9"/>
  <c r="K1546" i="9" s="1"/>
  <c r="I1545" i="9"/>
  <c r="J1545" i="9" s="1"/>
  <c r="I1544" i="9"/>
  <c r="I1543" i="9"/>
  <c r="K1543" i="9" s="1"/>
  <c r="I1542" i="9"/>
  <c r="I1541" i="9"/>
  <c r="I1540" i="9"/>
  <c r="I1539" i="9"/>
  <c r="I1538" i="9"/>
  <c r="K1538" i="9" s="1"/>
  <c r="I1537" i="9"/>
  <c r="I1536" i="9"/>
  <c r="I1535" i="9"/>
  <c r="I1534" i="9"/>
  <c r="I1533" i="9"/>
  <c r="I1532" i="9"/>
  <c r="I1531" i="9"/>
  <c r="I1530" i="9"/>
  <c r="K1530" i="9" s="1"/>
  <c r="I1529" i="9"/>
  <c r="I1528" i="9"/>
  <c r="I1527" i="9"/>
  <c r="K1527" i="9" s="1"/>
  <c r="I1526" i="9"/>
  <c r="I1525" i="9"/>
  <c r="I1524" i="9"/>
  <c r="I1523" i="9"/>
  <c r="I1522" i="9"/>
  <c r="K1522" i="9" s="1"/>
  <c r="I1521" i="9"/>
  <c r="I1520" i="9"/>
  <c r="I1519" i="9"/>
  <c r="I1518" i="9"/>
  <c r="I1517" i="9"/>
  <c r="I1516" i="9"/>
  <c r="I1515" i="9"/>
  <c r="I1514" i="9"/>
  <c r="K1514" i="9" s="1"/>
  <c r="I1513" i="9"/>
  <c r="I1512" i="9"/>
  <c r="I1511" i="9"/>
  <c r="K1511" i="9" s="1"/>
  <c r="I1510" i="9"/>
  <c r="I1509" i="9"/>
  <c r="I1508" i="9"/>
  <c r="I1507" i="9"/>
  <c r="I1506" i="9"/>
  <c r="K1506" i="9" s="1"/>
  <c r="I1505" i="9"/>
  <c r="I1504" i="9"/>
  <c r="I1503" i="9"/>
  <c r="I1502" i="9"/>
  <c r="I1501" i="9"/>
  <c r="I1500" i="9"/>
  <c r="I1499" i="9"/>
  <c r="I1498" i="9"/>
  <c r="K1498" i="9" s="1"/>
  <c r="I1497" i="9"/>
  <c r="I1496" i="9"/>
  <c r="I1495" i="9"/>
  <c r="K1495" i="9" s="1"/>
  <c r="I1494" i="9"/>
  <c r="I1493" i="9"/>
  <c r="I1492" i="9"/>
  <c r="I1491" i="9"/>
  <c r="I1490" i="9"/>
  <c r="K1490" i="9" s="1"/>
  <c r="I1489" i="9"/>
  <c r="I1488" i="9"/>
  <c r="I1487" i="9"/>
  <c r="I1486" i="9"/>
  <c r="J1486" i="9" s="1"/>
  <c r="I1485" i="9"/>
  <c r="I1484" i="9"/>
  <c r="I1483" i="9"/>
  <c r="I1482" i="9"/>
  <c r="K1482" i="9" s="1"/>
  <c r="I1481" i="9"/>
  <c r="I1480" i="9"/>
  <c r="I1479" i="9"/>
  <c r="K1479" i="9" s="1"/>
  <c r="I1478" i="9"/>
  <c r="I1477" i="9"/>
  <c r="I1476" i="9"/>
  <c r="I1475" i="9"/>
  <c r="I1474" i="9"/>
  <c r="K1474" i="9" s="1"/>
  <c r="I1473" i="9"/>
  <c r="I1472" i="9"/>
  <c r="I1471" i="9"/>
  <c r="I1470" i="9"/>
  <c r="I1469" i="9"/>
  <c r="I1468" i="9"/>
  <c r="I1467" i="9"/>
  <c r="I1466" i="9"/>
  <c r="K1466" i="9" s="1"/>
  <c r="I1465" i="9"/>
  <c r="I1464" i="9"/>
  <c r="I1463" i="9"/>
  <c r="K1463" i="9" s="1"/>
  <c r="I1462" i="9"/>
  <c r="I1461" i="9"/>
  <c r="I1460" i="9"/>
  <c r="I1459" i="9"/>
  <c r="I1458" i="9"/>
  <c r="K1458" i="9" s="1"/>
  <c r="I1457" i="9"/>
  <c r="I1456" i="9"/>
  <c r="I1455" i="9"/>
  <c r="I1454" i="9"/>
  <c r="I1453" i="9"/>
  <c r="I1452" i="9"/>
  <c r="I1451" i="9"/>
  <c r="I1450" i="9"/>
  <c r="K1450" i="9" s="1"/>
  <c r="I1449" i="9"/>
  <c r="I1448" i="9"/>
  <c r="I1447" i="9"/>
  <c r="K1447" i="9" s="1"/>
  <c r="I1446" i="9"/>
  <c r="I1445" i="9"/>
  <c r="I1444" i="9"/>
  <c r="I1443" i="9"/>
  <c r="I1442" i="9"/>
  <c r="K1442" i="9" s="1"/>
  <c r="I1441" i="9"/>
  <c r="I1440" i="9"/>
  <c r="I1439" i="9"/>
  <c r="I1438" i="9"/>
  <c r="I1437" i="9"/>
  <c r="I1436" i="9"/>
  <c r="I1435" i="9"/>
  <c r="I1434" i="9"/>
  <c r="K1434" i="9" s="1"/>
  <c r="I1433" i="9"/>
  <c r="I1432" i="9"/>
  <c r="I1431" i="9"/>
  <c r="K1431" i="9" s="1"/>
  <c r="I1430" i="9"/>
  <c r="I1429" i="9"/>
  <c r="J1429" i="9" s="1"/>
  <c r="I1428" i="9"/>
  <c r="I1427" i="9"/>
  <c r="I1426" i="9"/>
  <c r="K1426" i="9" s="1"/>
  <c r="I1425" i="9"/>
  <c r="I1424" i="9"/>
  <c r="I1423" i="9"/>
  <c r="K1423" i="9" s="1"/>
  <c r="I1422" i="9"/>
  <c r="I1421" i="9"/>
  <c r="I1420" i="9"/>
  <c r="I1419" i="9"/>
  <c r="I1418" i="9"/>
  <c r="K1418" i="9" s="1"/>
  <c r="I1417" i="9"/>
  <c r="I1416" i="9"/>
  <c r="I1415" i="9"/>
  <c r="K1415" i="9" s="1"/>
  <c r="I1414" i="9"/>
  <c r="I1413" i="9"/>
  <c r="I1412" i="9"/>
  <c r="I1411" i="9"/>
  <c r="I1410" i="9"/>
  <c r="K1410" i="9" s="1"/>
  <c r="I1409" i="9"/>
  <c r="I1408" i="9"/>
  <c r="I1407" i="9"/>
  <c r="I1406" i="9"/>
  <c r="I1405" i="9"/>
  <c r="I1404" i="9"/>
  <c r="I1403" i="9"/>
  <c r="I1402" i="9"/>
  <c r="K1402" i="9" s="1"/>
  <c r="I1401" i="9"/>
  <c r="I1400" i="9"/>
  <c r="I1399" i="9"/>
  <c r="K1399" i="9" s="1"/>
  <c r="I1398" i="9"/>
  <c r="I1397" i="9"/>
  <c r="I1396" i="9"/>
  <c r="I1395" i="9"/>
  <c r="I1394" i="9"/>
  <c r="K1394" i="9" s="1"/>
  <c r="I1393" i="9"/>
  <c r="I1392" i="9"/>
  <c r="I1391" i="9"/>
  <c r="I1390" i="9"/>
  <c r="I1389" i="9"/>
  <c r="I1388" i="9"/>
  <c r="I1387" i="9"/>
  <c r="I1386" i="9"/>
  <c r="K1386" i="9" s="1"/>
  <c r="I1385" i="9"/>
  <c r="I1384" i="9"/>
  <c r="I1383" i="9"/>
  <c r="K1383" i="9" s="1"/>
  <c r="I1382" i="9"/>
  <c r="I1381" i="9"/>
  <c r="I1380" i="9"/>
  <c r="I1379" i="9"/>
  <c r="I1378" i="9"/>
  <c r="K1378" i="9" s="1"/>
  <c r="I1377" i="9"/>
  <c r="I1376" i="9"/>
  <c r="I1375" i="9"/>
  <c r="I1374" i="9"/>
  <c r="I1373" i="9"/>
  <c r="I1372" i="9"/>
  <c r="I1371" i="9"/>
  <c r="I1370" i="9"/>
  <c r="K1370" i="9" s="1"/>
  <c r="I1369" i="9"/>
  <c r="I1368" i="9"/>
  <c r="I1367" i="9"/>
  <c r="K1367" i="9" s="1"/>
  <c r="I1366" i="9"/>
  <c r="I1365" i="9"/>
  <c r="I1364" i="9"/>
  <c r="I1363" i="9"/>
  <c r="I1362" i="9"/>
  <c r="K1362" i="9" s="1"/>
  <c r="I1361" i="9"/>
  <c r="I1360" i="9"/>
  <c r="I1359" i="9"/>
  <c r="I1358" i="9"/>
  <c r="J1358" i="9" s="1"/>
  <c r="I1357" i="9"/>
  <c r="I1356" i="9"/>
  <c r="I1355" i="9"/>
  <c r="I1354" i="9"/>
  <c r="K1354" i="9" s="1"/>
  <c r="I1353" i="9"/>
  <c r="I1352" i="9"/>
  <c r="I1351" i="9"/>
  <c r="K1351" i="9" s="1"/>
  <c r="I1350" i="9"/>
  <c r="I1349" i="9"/>
  <c r="I1348" i="9"/>
  <c r="I1347" i="9"/>
  <c r="I1346" i="9"/>
  <c r="K1346" i="9" s="1"/>
  <c r="I1345" i="9"/>
  <c r="I1344" i="9"/>
  <c r="I1343" i="9"/>
  <c r="I1342" i="9"/>
  <c r="I1341" i="9"/>
  <c r="I1340" i="9"/>
  <c r="I1339" i="9"/>
  <c r="I1338" i="9"/>
  <c r="K1338" i="9" s="1"/>
  <c r="I1337" i="9"/>
  <c r="I1336" i="9"/>
  <c r="I1335" i="9"/>
  <c r="K1335" i="9" s="1"/>
  <c r="I1334" i="9"/>
  <c r="I1333" i="9"/>
  <c r="I1332" i="9"/>
  <c r="I1331" i="9"/>
  <c r="I1330" i="9"/>
  <c r="K1330" i="9" s="1"/>
  <c r="I1329" i="9"/>
  <c r="I1328" i="9"/>
  <c r="I1327" i="9"/>
  <c r="I1326" i="9"/>
  <c r="I1325" i="9"/>
  <c r="I1324" i="9"/>
  <c r="I1323" i="9"/>
  <c r="I1322" i="9"/>
  <c r="K1322" i="9" s="1"/>
  <c r="I1321" i="9"/>
  <c r="I1320" i="9"/>
  <c r="I1319" i="9"/>
  <c r="K1319" i="9" s="1"/>
  <c r="I1318" i="9"/>
  <c r="I1317" i="9"/>
  <c r="I1316" i="9"/>
  <c r="I1315" i="9"/>
  <c r="I1314" i="9"/>
  <c r="K1314" i="9" s="1"/>
  <c r="I1313" i="9"/>
  <c r="I1312" i="9"/>
  <c r="I1311" i="9"/>
  <c r="I1310" i="9"/>
  <c r="I1309" i="9"/>
  <c r="I1308" i="9"/>
  <c r="I1307" i="9"/>
  <c r="I1306" i="9"/>
  <c r="K1306" i="9" s="1"/>
  <c r="I1305" i="9"/>
  <c r="I1304" i="9"/>
  <c r="I1303" i="9"/>
  <c r="K1303" i="9" s="1"/>
  <c r="I1302" i="9"/>
  <c r="I1301" i="9"/>
  <c r="J1301" i="9" s="1"/>
  <c r="I1300" i="9"/>
  <c r="I1299" i="9"/>
  <c r="I1298" i="9"/>
  <c r="K1298" i="9" s="1"/>
  <c r="I1297" i="9"/>
  <c r="I1296" i="9"/>
  <c r="I1295" i="9"/>
  <c r="I1294" i="9"/>
  <c r="I1293" i="9"/>
  <c r="I1292" i="9"/>
  <c r="I1291" i="9"/>
  <c r="I1290" i="9"/>
  <c r="K1290" i="9" s="1"/>
  <c r="I1289" i="9"/>
  <c r="I1288" i="9"/>
  <c r="I1287" i="9"/>
  <c r="K1287" i="9" s="1"/>
  <c r="I1286" i="9"/>
  <c r="I1285" i="9"/>
  <c r="I1284" i="9"/>
  <c r="I1283" i="9"/>
  <c r="I1282" i="9"/>
  <c r="K1282" i="9" s="1"/>
  <c r="I1281" i="9"/>
  <c r="I1280" i="9"/>
  <c r="I1279" i="9"/>
  <c r="I1278" i="9"/>
  <c r="I1277" i="9"/>
  <c r="I1276" i="9"/>
  <c r="I1275" i="9"/>
  <c r="I1274" i="9"/>
  <c r="K1274" i="9" s="1"/>
  <c r="I1273" i="9"/>
  <c r="I1272" i="9"/>
  <c r="I1271" i="9"/>
  <c r="K1271" i="9" s="1"/>
  <c r="I1270" i="9"/>
  <c r="I1269" i="9"/>
  <c r="I1268" i="9"/>
  <c r="I1267" i="9"/>
  <c r="I1266" i="9"/>
  <c r="K1266" i="9" s="1"/>
  <c r="I1265" i="9"/>
  <c r="I1264" i="9"/>
  <c r="I1263" i="9"/>
  <c r="I1262" i="9"/>
  <c r="I1261" i="9"/>
  <c r="I1260" i="9"/>
  <c r="I1259" i="9"/>
  <c r="I1258" i="9"/>
  <c r="K1258" i="9" s="1"/>
  <c r="I1257" i="9"/>
  <c r="I1256" i="9"/>
  <c r="I1255" i="9"/>
  <c r="K1255" i="9" s="1"/>
  <c r="I1254" i="9"/>
  <c r="I1253" i="9"/>
  <c r="I1252" i="9"/>
  <c r="I1251" i="9"/>
  <c r="I1250" i="9"/>
  <c r="K1250" i="9" s="1"/>
  <c r="I1249" i="9"/>
  <c r="I1248" i="9"/>
  <c r="I1247" i="9"/>
  <c r="I1246" i="9"/>
  <c r="I1245" i="9"/>
  <c r="I1244" i="9"/>
  <c r="I1243" i="9"/>
  <c r="I1242" i="9"/>
  <c r="K1242" i="9" s="1"/>
  <c r="I1241" i="9"/>
  <c r="I1240" i="9"/>
  <c r="I1239" i="9"/>
  <c r="K1239" i="9" s="1"/>
  <c r="I1238" i="9"/>
  <c r="I1237" i="9"/>
  <c r="I1236" i="9"/>
  <c r="I1235" i="9"/>
  <c r="I1234" i="9"/>
  <c r="K1234" i="9" s="1"/>
  <c r="I1233" i="9"/>
  <c r="I1232" i="9"/>
  <c r="I1231" i="9"/>
  <c r="I1230" i="9"/>
  <c r="J1230" i="9" s="1"/>
  <c r="I1229" i="9"/>
  <c r="I1228" i="9"/>
  <c r="I1227" i="9"/>
  <c r="I1226" i="9"/>
  <c r="K1226" i="9" s="1"/>
  <c r="I1225" i="9"/>
  <c r="I1224" i="9"/>
  <c r="I1223" i="9"/>
  <c r="K1223" i="9" s="1"/>
  <c r="I1222" i="9"/>
  <c r="I1221" i="9"/>
  <c r="I1220" i="9"/>
  <c r="I1219" i="9"/>
  <c r="I1218" i="9"/>
  <c r="K1218" i="9" s="1"/>
  <c r="I1217" i="9"/>
  <c r="I1216" i="9"/>
  <c r="I1215" i="9"/>
  <c r="I1214" i="9"/>
  <c r="I1213" i="9"/>
  <c r="I1212" i="9"/>
  <c r="I1211" i="9"/>
  <c r="I1210" i="9"/>
  <c r="K1210" i="9" s="1"/>
  <c r="I1209" i="9"/>
  <c r="I1208" i="9"/>
  <c r="I1207" i="9"/>
  <c r="K1207" i="9" s="1"/>
  <c r="I1206" i="9"/>
  <c r="I1205" i="9"/>
  <c r="I1204" i="9"/>
  <c r="I1203" i="9"/>
  <c r="I1202" i="9"/>
  <c r="K1202" i="9" s="1"/>
  <c r="I1201" i="9"/>
  <c r="I1200" i="9"/>
  <c r="I1199" i="9"/>
  <c r="I1198" i="9"/>
  <c r="I1197" i="9"/>
  <c r="I1196" i="9"/>
  <c r="I1195" i="9"/>
  <c r="I1194" i="9"/>
  <c r="K1194" i="9" s="1"/>
  <c r="I1193" i="9"/>
  <c r="I1192" i="9"/>
  <c r="I1191" i="9"/>
  <c r="K1191" i="9" s="1"/>
  <c r="I1190" i="9"/>
  <c r="I1189" i="9"/>
  <c r="I1188" i="9"/>
  <c r="I1187" i="9"/>
  <c r="I1186" i="9"/>
  <c r="K1186" i="9" s="1"/>
  <c r="I1185" i="9"/>
  <c r="I1184" i="9"/>
  <c r="I1183" i="9"/>
  <c r="I1182" i="9"/>
  <c r="I1181" i="9"/>
  <c r="I1180" i="9"/>
  <c r="I1179" i="9"/>
  <c r="I1178" i="9"/>
  <c r="K1178" i="9" s="1"/>
  <c r="I1177" i="9"/>
  <c r="I1176" i="9"/>
  <c r="I1175" i="9"/>
  <c r="K1175" i="9" s="1"/>
  <c r="I1174" i="9"/>
  <c r="I1173" i="9"/>
  <c r="J1173" i="9" s="1"/>
  <c r="I1172" i="9"/>
  <c r="I1171" i="9"/>
  <c r="I1170" i="9"/>
  <c r="K1170" i="9" s="1"/>
  <c r="I1169" i="9"/>
  <c r="I1168" i="9"/>
  <c r="I1167" i="9"/>
  <c r="K1167" i="9" s="1"/>
  <c r="I1166" i="9"/>
  <c r="I1165" i="9"/>
  <c r="I1164" i="9"/>
  <c r="I1163" i="9"/>
  <c r="I1162" i="9"/>
  <c r="K1162" i="9" s="1"/>
  <c r="I1161" i="9"/>
  <c r="I1160" i="9"/>
  <c r="I1159" i="9"/>
  <c r="K1159" i="9" s="1"/>
  <c r="I1158" i="9"/>
  <c r="I1157" i="9"/>
  <c r="I1156" i="9"/>
  <c r="I1155" i="9"/>
  <c r="I1154" i="9"/>
  <c r="K1154" i="9" s="1"/>
  <c r="I1153" i="9"/>
  <c r="I1152" i="9"/>
  <c r="I1151" i="9"/>
  <c r="I1150" i="9"/>
  <c r="I1149" i="9"/>
  <c r="I1148" i="9"/>
  <c r="I1147" i="9"/>
  <c r="I1146" i="9"/>
  <c r="K1146" i="9" s="1"/>
  <c r="I1145" i="9"/>
  <c r="I1144" i="9"/>
  <c r="I1143" i="9"/>
  <c r="K1143" i="9" s="1"/>
  <c r="I1142" i="9"/>
  <c r="I1141" i="9"/>
  <c r="I1140" i="9"/>
  <c r="I1139" i="9"/>
  <c r="I1138" i="9"/>
  <c r="K1138" i="9" s="1"/>
  <c r="I1137" i="9"/>
  <c r="I1136" i="9"/>
  <c r="I1135" i="9"/>
  <c r="I1134" i="9"/>
  <c r="I1133" i="9"/>
  <c r="I1132" i="9"/>
  <c r="I1131" i="9"/>
  <c r="I1130" i="9"/>
  <c r="K1130" i="9" s="1"/>
  <c r="I1129" i="9"/>
  <c r="I1128" i="9"/>
  <c r="I1127" i="9"/>
  <c r="K1127" i="9" s="1"/>
  <c r="I1126" i="9"/>
  <c r="I1125" i="9"/>
  <c r="I1124" i="9"/>
  <c r="I1123" i="9"/>
  <c r="I1122" i="9"/>
  <c r="K1122" i="9" s="1"/>
  <c r="I1121" i="9"/>
  <c r="I1120" i="9"/>
  <c r="I1119" i="9"/>
  <c r="I1118" i="9"/>
  <c r="I1117" i="9"/>
  <c r="I1116" i="9"/>
  <c r="I1115" i="9"/>
  <c r="I1114" i="9"/>
  <c r="K1114" i="9" s="1"/>
  <c r="I1113" i="9"/>
  <c r="I1112" i="9"/>
  <c r="I1111" i="9"/>
  <c r="K1111" i="9" s="1"/>
  <c r="I1110" i="9"/>
  <c r="I1109" i="9"/>
  <c r="I1108" i="9"/>
  <c r="I1107" i="9"/>
  <c r="I1106" i="9"/>
  <c r="K1106" i="9" s="1"/>
  <c r="I1105" i="9"/>
  <c r="I1104" i="9"/>
  <c r="I1103" i="9"/>
  <c r="I1102" i="9"/>
  <c r="J1102" i="9" s="1"/>
  <c r="I1101" i="9"/>
  <c r="I1100" i="9"/>
  <c r="I1099" i="9"/>
  <c r="I1098" i="9"/>
  <c r="K1098" i="9" s="1"/>
  <c r="I1097" i="9"/>
  <c r="I1096" i="9"/>
  <c r="I1095" i="9"/>
  <c r="K1095" i="9" s="1"/>
  <c r="I1094" i="9"/>
  <c r="I1093" i="9"/>
  <c r="I1092" i="9"/>
  <c r="I1091" i="9"/>
  <c r="I1090" i="9"/>
  <c r="K1090" i="9" s="1"/>
  <c r="I1089" i="9"/>
  <c r="I1088" i="9"/>
  <c r="I1087" i="9"/>
  <c r="I1086" i="9"/>
  <c r="I1085" i="9"/>
  <c r="I1084" i="9"/>
  <c r="I1083" i="9"/>
  <c r="I1082" i="9"/>
  <c r="K1082" i="9" s="1"/>
  <c r="I1081" i="9"/>
  <c r="I1080" i="9"/>
  <c r="I1079" i="9"/>
  <c r="K1079" i="9" s="1"/>
  <c r="I1078" i="9"/>
  <c r="I1077" i="9"/>
  <c r="I1076" i="9"/>
  <c r="I1075" i="9"/>
  <c r="I1074" i="9"/>
  <c r="K1074" i="9" s="1"/>
  <c r="I1073" i="9"/>
  <c r="I1072" i="9"/>
  <c r="I1071" i="9"/>
  <c r="I1070" i="9"/>
  <c r="I1069" i="9"/>
  <c r="I1068" i="9"/>
  <c r="I1067" i="9"/>
  <c r="I1066" i="9"/>
  <c r="K1066" i="9" s="1"/>
  <c r="I1065" i="9"/>
  <c r="I1064" i="9"/>
  <c r="I1063" i="9"/>
  <c r="K1063" i="9" s="1"/>
  <c r="I1062" i="9"/>
  <c r="I1061" i="9"/>
  <c r="I1060" i="9"/>
  <c r="I1059" i="9"/>
  <c r="I1058" i="9"/>
  <c r="K1058" i="9" s="1"/>
  <c r="I1057" i="9"/>
  <c r="I1056" i="9"/>
  <c r="I1055" i="9"/>
  <c r="I1054" i="9"/>
  <c r="I1053" i="9"/>
  <c r="I1052" i="9"/>
  <c r="I1051" i="9"/>
  <c r="I1050" i="9"/>
  <c r="K1050" i="9" s="1"/>
  <c r="I1049" i="9"/>
  <c r="I1048" i="9"/>
  <c r="I1047" i="9"/>
  <c r="K1047" i="9" s="1"/>
  <c r="I1046" i="9"/>
  <c r="I1045" i="9"/>
  <c r="I1044" i="9"/>
  <c r="I1043" i="9"/>
  <c r="I1042" i="9"/>
  <c r="K1042" i="9" s="1"/>
  <c r="I1041" i="9"/>
  <c r="I1040" i="9"/>
  <c r="I1039" i="9"/>
  <c r="I1038" i="9"/>
  <c r="I1037" i="9"/>
  <c r="I1036" i="9"/>
  <c r="I1035" i="9"/>
  <c r="I1034" i="9"/>
  <c r="K1034" i="9" s="1"/>
  <c r="I1033" i="9"/>
  <c r="I1032" i="9"/>
  <c r="I1031" i="9"/>
  <c r="K1031" i="9" s="1"/>
  <c r="I1030" i="9"/>
  <c r="I1029" i="9"/>
  <c r="I1028" i="9"/>
  <c r="I1027" i="9"/>
  <c r="I1026" i="9"/>
  <c r="K1026" i="9" s="1"/>
  <c r="I1025" i="9"/>
  <c r="I1024" i="9"/>
  <c r="I1023" i="9"/>
  <c r="I1022" i="9"/>
  <c r="I1021" i="9"/>
  <c r="I1020" i="9"/>
  <c r="I1019" i="9"/>
  <c r="I1018" i="9"/>
  <c r="K1018" i="9" s="1"/>
  <c r="I1017" i="9"/>
  <c r="I1016" i="9"/>
  <c r="I1015" i="9"/>
  <c r="K1015" i="9" s="1"/>
  <c r="I1014" i="9"/>
  <c r="I1013" i="9"/>
  <c r="I1012" i="9"/>
  <c r="I1011" i="9"/>
  <c r="I1010" i="9"/>
  <c r="K1010" i="9" s="1"/>
  <c r="I1009" i="9"/>
  <c r="I1008" i="9"/>
  <c r="I1007" i="9"/>
  <c r="I1006" i="9"/>
  <c r="I1005" i="9"/>
  <c r="I1004" i="9"/>
  <c r="I1003" i="9"/>
  <c r="I1002" i="9"/>
  <c r="K1002" i="9" s="1"/>
  <c r="I1001" i="9"/>
  <c r="I1000" i="9"/>
  <c r="I999" i="9"/>
  <c r="K999" i="9" s="1"/>
  <c r="I998" i="9"/>
  <c r="I997" i="9"/>
  <c r="I996" i="9"/>
  <c r="I995" i="9"/>
  <c r="I994" i="9"/>
  <c r="K994" i="9" s="1"/>
  <c r="I993" i="9"/>
  <c r="I992" i="9"/>
  <c r="I991" i="9"/>
  <c r="I990" i="9"/>
  <c r="I989" i="9"/>
  <c r="I988" i="9"/>
  <c r="I987" i="9"/>
  <c r="I986" i="9"/>
  <c r="K986" i="9" s="1"/>
  <c r="I985" i="9"/>
  <c r="I984" i="9"/>
  <c r="I983" i="9"/>
  <c r="K983" i="9" s="1"/>
  <c r="I982" i="9"/>
  <c r="I981" i="9"/>
  <c r="I980" i="9"/>
  <c r="I979" i="9"/>
  <c r="I978" i="9"/>
  <c r="K978" i="9" s="1"/>
  <c r="I977" i="9"/>
  <c r="I976" i="9"/>
  <c r="I975" i="9"/>
  <c r="I974" i="9"/>
  <c r="I973" i="9"/>
  <c r="I972" i="9"/>
  <c r="I971" i="9"/>
  <c r="I970" i="9"/>
  <c r="K970" i="9" s="1"/>
  <c r="I969" i="9"/>
  <c r="I968" i="9"/>
  <c r="I967" i="9"/>
  <c r="K967" i="9" s="1"/>
  <c r="I966" i="9"/>
  <c r="I965" i="9"/>
  <c r="I964" i="9"/>
  <c r="I963" i="9"/>
  <c r="I962" i="9"/>
  <c r="K962" i="9" s="1"/>
  <c r="I961" i="9"/>
  <c r="I960" i="9"/>
  <c r="I959" i="9"/>
  <c r="I958" i="9"/>
  <c r="I957" i="9"/>
  <c r="I956" i="9"/>
  <c r="I955" i="9"/>
  <c r="I954" i="9"/>
  <c r="K954" i="9" s="1"/>
  <c r="I953" i="9"/>
  <c r="I952" i="9"/>
  <c r="I951" i="9"/>
  <c r="K951" i="9" s="1"/>
  <c r="I950" i="9"/>
  <c r="I949" i="9"/>
  <c r="I948" i="9"/>
  <c r="I947" i="9"/>
  <c r="I946" i="9"/>
  <c r="K946" i="9" s="1"/>
  <c r="I945" i="9"/>
  <c r="I944" i="9"/>
  <c r="I943" i="9"/>
  <c r="I942" i="9"/>
  <c r="I941" i="9"/>
  <c r="I940" i="9"/>
  <c r="I939" i="9"/>
  <c r="I938" i="9"/>
  <c r="K938" i="9" s="1"/>
  <c r="I937" i="9"/>
  <c r="I936" i="9"/>
  <c r="I935" i="9"/>
  <c r="K935" i="9" s="1"/>
  <c r="I934" i="9"/>
  <c r="I933" i="9"/>
  <c r="I932" i="9"/>
  <c r="I931" i="9"/>
  <c r="I930" i="9"/>
  <c r="K930" i="9" s="1"/>
  <c r="I929" i="9"/>
  <c r="I928" i="9"/>
  <c r="I927" i="9"/>
  <c r="I926" i="9"/>
  <c r="I925" i="9"/>
  <c r="I924" i="9"/>
  <c r="I923" i="9"/>
  <c r="I922" i="9"/>
  <c r="K922" i="9" s="1"/>
  <c r="I921" i="9"/>
  <c r="I920" i="9"/>
  <c r="I919" i="9"/>
  <c r="K919" i="9" s="1"/>
  <c r="I918" i="9"/>
  <c r="I917" i="9"/>
  <c r="I916" i="9"/>
  <c r="I915" i="9"/>
  <c r="I914" i="9"/>
  <c r="K914" i="9" s="1"/>
  <c r="I913" i="9"/>
  <c r="I912" i="9"/>
  <c r="I911" i="9"/>
  <c r="K911" i="9" s="1"/>
  <c r="I910" i="9"/>
  <c r="I909" i="9"/>
  <c r="I908" i="9"/>
  <c r="I907" i="9"/>
  <c r="I906" i="9"/>
  <c r="K906" i="9" s="1"/>
  <c r="I905" i="9"/>
  <c r="I904" i="9"/>
  <c r="I903" i="9"/>
  <c r="K903" i="9" s="1"/>
  <c r="I902" i="9"/>
  <c r="I901" i="9"/>
  <c r="I900" i="9"/>
  <c r="I899" i="9"/>
  <c r="I898" i="9"/>
  <c r="K898" i="9" s="1"/>
  <c r="I897" i="9"/>
  <c r="I896" i="9"/>
  <c r="I895" i="9"/>
  <c r="I894" i="9"/>
  <c r="I893" i="9"/>
  <c r="I892" i="9"/>
  <c r="I891" i="9"/>
  <c r="I890" i="9"/>
  <c r="K890" i="9" s="1"/>
  <c r="I889" i="9"/>
  <c r="I888" i="9"/>
  <c r="I887" i="9"/>
  <c r="K887" i="9" s="1"/>
  <c r="I886" i="9"/>
  <c r="I885" i="9"/>
  <c r="I884" i="9"/>
  <c r="I883" i="9"/>
  <c r="I882" i="9"/>
  <c r="K882" i="9" s="1"/>
  <c r="I881" i="9"/>
  <c r="I880" i="9"/>
  <c r="I879" i="9"/>
  <c r="I878" i="9"/>
  <c r="I877" i="9"/>
  <c r="I876" i="9"/>
  <c r="I875" i="9"/>
  <c r="I874" i="9"/>
  <c r="K874" i="9" s="1"/>
  <c r="I873" i="9"/>
  <c r="I872" i="9"/>
  <c r="I871" i="9"/>
  <c r="K871" i="9" s="1"/>
  <c r="I870" i="9"/>
  <c r="I869" i="9"/>
  <c r="I868" i="9"/>
  <c r="I867" i="9"/>
  <c r="I866" i="9"/>
  <c r="K866" i="9" s="1"/>
  <c r="I865" i="9"/>
  <c r="I864" i="9"/>
  <c r="I863" i="9"/>
  <c r="I862" i="9"/>
  <c r="I861" i="9"/>
  <c r="I860" i="9"/>
  <c r="I859" i="9"/>
  <c r="I858" i="9"/>
  <c r="K858" i="9" s="1"/>
  <c r="I857" i="9"/>
  <c r="I856" i="9"/>
  <c r="I855" i="9"/>
  <c r="K855" i="9" s="1"/>
  <c r="I854" i="9"/>
  <c r="I853" i="9"/>
  <c r="I852" i="9"/>
  <c r="I851" i="9"/>
  <c r="I850" i="9"/>
  <c r="K850" i="9" s="1"/>
  <c r="I849" i="9"/>
  <c r="I848" i="9"/>
  <c r="I847" i="9"/>
  <c r="I846" i="9"/>
  <c r="I845" i="9"/>
  <c r="I844" i="9"/>
  <c r="I843" i="9"/>
  <c r="I842" i="9"/>
  <c r="K842" i="9" s="1"/>
  <c r="I841" i="9"/>
  <c r="I840" i="9"/>
  <c r="I839" i="9"/>
  <c r="K839" i="9" s="1"/>
  <c r="I838" i="9"/>
  <c r="I837" i="9"/>
  <c r="I836" i="9"/>
  <c r="I835" i="9"/>
  <c r="I834" i="9"/>
  <c r="K834" i="9" s="1"/>
  <c r="I833" i="9"/>
  <c r="I832" i="9"/>
  <c r="I831" i="9"/>
  <c r="I830" i="9"/>
  <c r="I829" i="9"/>
  <c r="I828" i="9"/>
  <c r="I827" i="9"/>
  <c r="I826" i="9"/>
  <c r="K826" i="9" s="1"/>
  <c r="I825" i="9"/>
  <c r="I824" i="9"/>
  <c r="I823" i="9"/>
  <c r="K823" i="9" s="1"/>
  <c r="I822" i="9"/>
  <c r="J822" i="9" s="1"/>
  <c r="I821" i="9"/>
  <c r="I820" i="9"/>
  <c r="I819" i="9"/>
  <c r="I818" i="9"/>
  <c r="K818" i="9" s="1"/>
  <c r="I817" i="9"/>
  <c r="I816" i="9"/>
  <c r="I815" i="9"/>
  <c r="I814" i="9"/>
  <c r="I813" i="9"/>
  <c r="I812" i="9"/>
  <c r="I811" i="9"/>
  <c r="I810" i="9"/>
  <c r="K810" i="9" s="1"/>
  <c r="I809" i="9"/>
  <c r="I808" i="9"/>
  <c r="I807" i="9"/>
  <c r="K807" i="9" s="1"/>
  <c r="I806" i="9"/>
  <c r="I805" i="9"/>
  <c r="I804" i="9"/>
  <c r="I803" i="9"/>
  <c r="I802" i="9"/>
  <c r="K802" i="9" s="1"/>
  <c r="I801" i="9"/>
  <c r="I800" i="9"/>
  <c r="I799" i="9"/>
  <c r="I798" i="9"/>
  <c r="I797" i="9"/>
  <c r="I796" i="9"/>
  <c r="I795" i="9"/>
  <c r="I794" i="9"/>
  <c r="K794" i="9" s="1"/>
  <c r="I793" i="9"/>
  <c r="I792" i="9"/>
  <c r="I791" i="9"/>
  <c r="K791" i="9" s="1"/>
  <c r="I790" i="9"/>
  <c r="I789" i="9"/>
  <c r="I788" i="9"/>
  <c r="I787" i="9"/>
  <c r="I786" i="9"/>
  <c r="K786" i="9" s="1"/>
  <c r="I785" i="9"/>
  <c r="I784" i="9"/>
  <c r="I783" i="9"/>
  <c r="I782" i="9"/>
  <c r="I781" i="9"/>
  <c r="I780" i="9"/>
  <c r="I779" i="9"/>
  <c r="I778" i="9"/>
  <c r="K778" i="9" s="1"/>
  <c r="I777" i="9"/>
  <c r="I776" i="9"/>
  <c r="I775" i="9"/>
  <c r="K775" i="9" s="1"/>
  <c r="I774" i="9"/>
  <c r="I773" i="9"/>
  <c r="I772" i="9"/>
  <c r="I771" i="9"/>
  <c r="I770" i="9"/>
  <c r="K770" i="9" s="1"/>
  <c r="I769" i="9"/>
  <c r="I768" i="9"/>
  <c r="I767" i="9"/>
  <c r="I766" i="9"/>
  <c r="I765" i="9"/>
  <c r="I764" i="9"/>
  <c r="I763" i="9"/>
  <c r="I762" i="9"/>
  <c r="K762" i="9" s="1"/>
  <c r="I761" i="9"/>
  <c r="I760" i="9"/>
  <c r="I759" i="9"/>
  <c r="K759" i="9" s="1"/>
  <c r="I758" i="9"/>
  <c r="I757" i="9"/>
  <c r="I756" i="9"/>
  <c r="I755" i="9"/>
  <c r="I754" i="9"/>
  <c r="K754" i="9" s="1"/>
  <c r="I753" i="9"/>
  <c r="I752" i="9"/>
  <c r="I751" i="9"/>
  <c r="I750" i="9"/>
  <c r="I749" i="9"/>
  <c r="I748" i="9"/>
  <c r="I747" i="9"/>
  <c r="I746" i="9"/>
  <c r="K746" i="9" s="1"/>
  <c r="I745" i="9"/>
  <c r="I744" i="9"/>
  <c r="I743" i="9"/>
  <c r="K743" i="9" s="1"/>
  <c r="I742" i="9"/>
  <c r="I741" i="9"/>
  <c r="I740" i="9"/>
  <c r="I739" i="9"/>
  <c r="I738" i="9"/>
  <c r="K738" i="9" s="1"/>
  <c r="I737" i="9"/>
  <c r="I736" i="9"/>
  <c r="I735" i="9"/>
  <c r="I734" i="9"/>
  <c r="I733" i="9"/>
  <c r="I732" i="9"/>
  <c r="I731" i="9"/>
  <c r="I730" i="9"/>
  <c r="K730" i="9" s="1"/>
  <c r="I729" i="9"/>
  <c r="I728" i="9"/>
  <c r="I727" i="9"/>
  <c r="K727" i="9" s="1"/>
  <c r="I726" i="9"/>
  <c r="I725" i="9"/>
  <c r="I724" i="9"/>
  <c r="I723" i="9"/>
  <c r="I722" i="9"/>
  <c r="K722" i="9" s="1"/>
  <c r="I721" i="9"/>
  <c r="I720" i="9"/>
  <c r="I719" i="9"/>
  <c r="I718" i="9"/>
  <c r="I717" i="9"/>
  <c r="I716" i="9"/>
  <c r="I715" i="9"/>
  <c r="I714" i="9"/>
  <c r="K714" i="9" s="1"/>
  <c r="I713" i="9"/>
  <c r="I712" i="9"/>
  <c r="I711" i="9"/>
  <c r="K711" i="9" s="1"/>
  <c r="I710" i="9"/>
  <c r="I709" i="9"/>
  <c r="I708" i="9"/>
  <c r="I707" i="9"/>
  <c r="I706" i="9"/>
  <c r="K706" i="9" s="1"/>
  <c r="I705" i="9"/>
  <c r="I704" i="9"/>
  <c r="I703" i="9"/>
  <c r="I702" i="9"/>
  <c r="I701" i="9"/>
  <c r="I700" i="9"/>
  <c r="I699" i="9"/>
  <c r="I698" i="9"/>
  <c r="K698" i="9" s="1"/>
  <c r="I697" i="9"/>
  <c r="I696" i="9"/>
  <c r="I695" i="9"/>
  <c r="K695" i="9" s="1"/>
  <c r="I694" i="9"/>
  <c r="I693" i="9"/>
  <c r="I692" i="9"/>
  <c r="I691" i="9"/>
  <c r="I690" i="9"/>
  <c r="K690" i="9" s="1"/>
  <c r="I689" i="9"/>
  <c r="I688" i="9"/>
  <c r="I687" i="9"/>
  <c r="I686" i="9"/>
  <c r="I685" i="9"/>
  <c r="I684" i="9"/>
  <c r="I683" i="9"/>
  <c r="I682" i="9"/>
  <c r="K682" i="9" s="1"/>
  <c r="I681" i="9"/>
  <c r="I680" i="9"/>
  <c r="I679" i="9"/>
  <c r="K679" i="9" s="1"/>
  <c r="I678" i="9"/>
  <c r="I677" i="9"/>
  <c r="I676" i="9"/>
  <c r="I675" i="9"/>
  <c r="I674" i="9"/>
  <c r="K674" i="9" s="1"/>
  <c r="I673" i="9"/>
  <c r="I672" i="9"/>
  <c r="I671" i="9"/>
  <c r="I670" i="9"/>
  <c r="I669" i="9"/>
  <c r="I668" i="9"/>
  <c r="I667" i="9"/>
  <c r="I666" i="9"/>
  <c r="K666" i="9" s="1"/>
  <c r="I665" i="9"/>
  <c r="I664" i="9"/>
  <c r="I663" i="9"/>
  <c r="K663" i="9" s="1"/>
  <c r="I662" i="9"/>
  <c r="I661" i="9"/>
  <c r="I660" i="9"/>
  <c r="I659" i="9"/>
  <c r="I658" i="9"/>
  <c r="K658" i="9" s="1"/>
  <c r="I657" i="9"/>
  <c r="I656" i="9"/>
  <c r="I655" i="9"/>
  <c r="K655" i="9" s="1"/>
  <c r="I654" i="9"/>
  <c r="I653" i="9"/>
  <c r="I652" i="9"/>
  <c r="I651" i="9"/>
  <c r="I650" i="9"/>
  <c r="K650" i="9" s="1"/>
  <c r="I649" i="9"/>
  <c r="I648" i="9"/>
  <c r="I647" i="9"/>
  <c r="K647" i="9" s="1"/>
  <c r="I646" i="9"/>
  <c r="I645" i="9"/>
  <c r="I644" i="9"/>
  <c r="I643" i="9"/>
  <c r="I642" i="9"/>
  <c r="K642" i="9" s="1"/>
  <c r="I641" i="9"/>
  <c r="I640" i="9"/>
  <c r="I639" i="9"/>
  <c r="I638" i="9"/>
  <c r="I637" i="9"/>
  <c r="I636" i="9"/>
  <c r="I635" i="9"/>
  <c r="I634" i="9"/>
  <c r="K634" i="9" s="1"/>
  <c r="I633" i="9"/>
  <c r="I632" i="9"/>
  <c r="I631" i="9"/>
  <c r="K631" i="9" s="1"/>
  <c r="I630" i="9"/>
  <c r="I629" i="9"/>
  <c r="I628" i="9"/>
  <c r="I627" i="9"/>
  <c r="I626" i="9"/>
  <c r="K626" i="9" s="1"/>
  <c r="I625" i="9"/>
  <c r="I624" i="9"/>
  <c r="I623" i="9"/>
  <c r="I622" i="9"/>
  <c r="I621" i="9"/>
  <c r="I620" i="9"/>
  <c r="I619" i="9"/>
  <c r="I618" i="9"/>
  <c r="K618" i="9" s="1"/>
  <c r="I617" i="9"/>
  <c r="I616" i="9"/>
  <c r="I615" i="9"/>
  <c r="K615" i="9" s="1"/>
  <c r="I614" i="9"/>
  <c r="I613" i="9"/>
  <c r="I612" i="9"/>
  <c r="I611" i="9"/>
  <c r="I610" i="9"/>
  <c r="K610" i="9" s="1"/>
  <c r="I609" i="9"/>
  <c r="I608" i="9"/>
  <c r="I607" i="9"/>
  <c r="I606" i="9"/>
  <c r="I605" i="9"/>
  <c r="I604" i="9"/>
  <c r="I603" i="9"/>
  <c r="I602" i="9"/>
  <c r="K602" i="9" s="1"/>
  <c r="I601" i="9"/>
  <c r="I600" i="9"/>
  <c r="I599" i="9"/>
  <c r="K599" i="9" s="1"/>
  <c r="I598" i="9"/>
  <c r="I597" i="9"/>
  <c r="I596" i="9"/>
  <c r="I595" i="9"/>
  <c r="I594" i="9"/>
  <c r="K594" i="9" s="1"/>
  <c r="I593" i="9"/>
  <c r="I592" i="9"/>
  <c r="I591" i="9"/>
  <c r="I590" i="9"/>
  <c r="I589" i="9"/>
  <c r="I588" i="9"/>
  <c r="I587" i="9"/>
  <c r="I586" i="9"/>
  <c r="K586" i="9" s="1"/>
  <c r="I585" i="9"/>
  <c r="I584" i="9"/>
  <c r="I583" i="9"/>
  <c r="K583" i="9" s="1"/>
  <c r="I582" i="9"/>
  <c r="I581" i="9"/>
  <c r="I580" i="9"/>
  <c r="I579" i="9"/>
  <c r="I578" i="9"/>
  <c r="K578" i="9" s="1"/>
  <c r="I577" i="9"/>
  <c r="I576" i="9"/>
  <c r="I575" i="9"/>
  <c r="I574" i="9"/>
  <c r="I573" i="9"/>
  <c r="I572" i="9"/>
  <c r="I571" i="9"/>
  <c r="I570" i="9"/>
  <c r="K570" i="9" s="1"/>
  <c r="I569" i="9"/>
  <c r="I568" i="9"/>
  <c r="I567" i="9"/>
  <c r="K567" i="9" s="1"/>
  <c r="I566" i="9"/>
  <c r="I565" i="9"/>
  <c r="I564" i="9"/>
  <c r="I563" i="9"/>
  <c r="I562" i="9"/>
  <c r="K562" i="9" s="1"/>
  <c r="I561" i="9"/>
  <c r="I560" i="9"/>
  <c r="I559" i="9"/>
  <c r="I558" i="9"/>
  <c r="I557" i="9"/>
  <c r="I556" i="9"/>
  <c r="I555" i="9"/>
  <c r="I554" i="9"/>
  <c r="K554" i="9" s="1"/>
  <c r="I553" i="9"/>
  <c r="I552" i="9"/>
  <c r="I551" i="9"/>
  <c r="K551" i="9" s="1"/>
  <c r="I550" i="9"/>
  <c r="I549" i="9"/>
  <c r="I548" i="9"/>
  <c r="I547" i="9"/>
  <c r="I546" i="9"/>
  <c r="K546" i="9" s="1"/>
  <c r="I545" i="9"/>
  <c r="I544" i="9"/>
  <c r="I543" i="9"/>
  <c r="I542" i="9"/>
  <c r="I541" i="9"/>
  <c r="I540" i="9"/>
  <c r="I539" i="9"/>
  <c r="I538" i="9"/>
  <c r="K538" i="9" s="1"/>
  <c r="I537" i="9"/>
  <c r="I536" i="9"/>
  <c r="I535" i="9"/>
  <c r="K535" i="9" s="1"/>
  <c r="I534" i="9"/>
  <c r="I533" i="9"/>
  <c r="I532" i="9"/>
  <c r="I531" i="9"/>
  <c r="I530" i="9"/>
  <c r="K530" i="9" s="1"/>
  <c r="I529" i="9"/>
  <c r="I528" i="9"/>
  <c r="I527" i="9"/>
  <c r="I526" i="9"/>
  <c r="I525" i="9"/>
  <c r="I524" i="9"/>
  <c r="I523" i="9"/>
  <c r="I522" i="9"/>
  <c r="K522" i="9" s="1"/>
  <c r="I521" i="9"/>
  <c r="I520" i="9"/>
  <c r="I519" i="9"/>
  <c r="K519" i="9" s="1"/>
  <c r="I518" i="9"/>
  <c r="I517" i="9"/>
  <c r="I516" i="9"/>
  <c r="I515" i="9"/>
  <c r="I514" i="9"/>
  <c r="K514" i="9" s="1"/>
  <c r="I513" i="9"/>
  <c r="I512" i="9"/>
  <c r="I511" i="9"/>
  <c r="I510" i="9"/>
  <c r="I509" i="9"/>
  <c r="I508" i="9"/>
  <c r="I507" i="9"/>
  <c r="I506" i="9"/>
  <c r="K506" i="9" s="1"/>
  <c r="I505" i="9"/>
  <c r="I504" i="9"/>
  <c r="I503" i="9"/>
  <c r="K503" i="9" s="1"/>
  <c r="I502" i="9"/>
  <c r="I501" i="9"/>
  <c r="I500" i="9"/>
  <c r="I499" i="9"/>
  <c r="I498" i="9"/>
  <c r="K498" i="9" s="1"/>
  <c r="I497" i="9"/>
  <c r="I496" i="9"/>
  <c r="I495" i="9"/>
  <c r="I494" i="9"/>
  <c r="I493" i="9"/>
  <c r="I492" i="9"/>
  <c r="I491" i="9"/>
  <c r="I490" i="9"/>
  <c r="K490" i="9" s="1"/>
  <c r="I489" i="9"/>
  <c r="I488" i="9"/>
  <c r="I487" i="9"/>
  <c r="K487" i="9" s="1"/>
  <c r="I486" i="9"/>
  <c r="I485" i="9"/>
  <c r="I484" i="9"/>
  <c r="I483" i="9"/>
  <c r="I482" i="9"/>
  <c r="K482" i="9" s="1"/>
  <c r="I481" i="9"/>
  <c r="I480" i="9"/>
  <c r="I479" i="9"/>
  <c r="I478" i="9"/>
  <c r="I477" i="9"/>
  <c r="I476" i="9"/>
  <c r="I475" i="9"/>
  <c r="I474" i="9"/>
  <c r="K474" i="9" s="1"/>
  <c r="I473" i="9"/>
  <c r="I472" i="9"/>
  <c r="I471" i="9"/>
  <c r="K471" i="9" s="1"/>
  <c r="I470" i="9"/>
  <c r="I469" i="9"/>
  <c r="I468" i="9"/>
  <c r="I467" i="9"/>
  <c r="I466" i="9"/>
  <c r="K466" i="9" s="1"/>
  <c r="I465" i="9"/>
  <c r="I464" i="9"/>
  <c r="I463" i="9"/>
  <c r="I462" i="9"/>
  <c r="I461" i="9"/>
  <c r="I460" i="9"/>
  <c r="I459" i="9"/>
  <c r="I458" i="9"/>
  <c r="K458" i="9" s="1"/>
  <c r="I457" i="9"/>
  <c r="I456" i="9"/>
  <c r="I455" i="9"/>
  <c r="K455" i="9" s="1"/>
  <c r="I454" i="9"/>
  <c r="I453" i="9"/>
  <c r="I452" i="9"/>
  <c r="I451" i="9"/>
  <c r="I450" i="9"/>
  <c r="K450" i="9" s="1"/>
  <c r="I449" i="9"/>
  <c r="I448" i="9"/>
  <c r="I447" i="9"/>
  <c r="I446" i="9"/>
  <c r="I445" i="9"/>
  <c r="I444" i="9"/>
  <c r="I443" i="9"/>
  <c r="I442" i="9"/>
  <c r="K442" i="9" s="1"/>
  <c r="I441" i="9"/>
  <c r="I440" i="9"/>
  <c r="I439" i="9"/>
  <c r="K439" i="9" s="1"/>
  <c r="I438" i="9"/>
  <c r="I437" i="9"/>
  <c r="I436" i="9"/>
  <c r="I435" i="9"/>
  <c r="I434" i="9"/>
  <c r="K434" i="9" s="1"/>
  <c r="I433" i="9"/>
  <c r="I432" i="9"/>
  <c r="I431" i="9"/>
  <c r="I430" i="9"/>
  <c r="I429" i="9"/>
  <c r="I428" i="9"/>
  <c r="I427" i="9"/>
  <c r="I426" i="9"/>
  <c r="K426" i="9" s="1"/>
  <c r="I425" i="9"/>
  <c r="I424" i="9"/>
  <c r="I423" i="9"/>
  <c r="K423" i="9" s="1"/>
  <c r="I422" i="9"/>
  <c r="I421" i="9"/>
  <c r="I420" i="9"/>
  <c r="I419" i="9"/>
  <c r="I418" i="9"/>
  <c r="K418" i="9" s="1"/>
  <c r="I417" i="9"/>
  <c r="I416" i="9"/>
  <c r="I415" i="9"/>
  <c r="I414" i="9"/>
  <c r="I413" i="9"/>
  <c r="I412" i="9"/>
  <c r="I411" i="9"/>
  <c r="I410" i="9"/>
  <c r="K410" i="9" s="1"/>
  <c r="I409" i="9"/>
  <c r="I408" i="9"/>
  <c r="I407" i="9"/>
  <c r="K407" i="9" s="1"/>
  <c r="I406" i="9"/>
  <c r="I405" i="9"/>
  <c r="I404" i="9"/>
  <c r="I403" i="9"/>
  <c r="I402" i="9"/>
  <c r="K402" i="9" s="1"/>
  <c r="I401" i="9"/>
  <c r="I400" i="9"/>
  <c r="I399" i="9"/>
  <c r="K399" i="9" s="1"/>
  <c r="I398" i="9"/>
  <c r="I397" i="9"/>
  <c r="I396" i="9"/>
  <c r="I395" i="9"/>
  <c r="I394" i="9"/>
  <c r="K394" i="9" s="1"/>
  <c r="I393" i="9"/>
  <c r="I392" i="9"/>
  <c r="I391" i="9"/>
  <c r="K391" i="9" s="1"/>
  <c r="I390" i="9"/>
  <c r="I389" i="9"/>
  <c r="I388" i="9"/>
  <c r="I387" i="9"/>
  <c r="I386" i="9"/>
  <c r="K386" i="9" s="1"/>
  <c r="I385" i="9"/>
  <c r="I384" i="9"/>
  <c r="I383" i="9"/>
  <c r="I382" i="9"/>
  <c r="I381" i="9"/>
  <c r="I380" i="9"/>
  <c r="I379" i="9"/>
  <c r="I378" i="9"/>
  <c r="K378" i="9" s="1"/>
  <c r="I377" i="9"/>
  <c r="I376" i="9"/>
  <c r="I375" i="9"/>
  <c r="K375" i="9" s="1"/>
  <c r="I374" i="9"/>
  <c r="I373" i="9"/>
  <c r="I372" i="9"/>
  <c r="I371" i="9"/>
  <c r="I370" i="9"/>
  <c r="K370" i="9" s="1"/>
  <c r="I369" i="9"/>
  <c r="I368" i="9"/>
  <c r="I367" i="9"/>
  <c r="I366" i="9"/>
  <c r="I365" i="9"/>
  <c r="I364" i="9"/>
  <c r="I363" i="9"/>
  <c r="I362" i="9"/>
  <c r="K362" i="9" s="1"/>
  <c r="I361" i="9"/>
  <c r="I360" i="9"/>
  <c r="I359" i="9"/>
  <c r="K359" i="9" s="1"/>
  <c r="I358" i="9"/>
  <c r="I357" i="9"/>
  <c r="I356" i="9"/>
  <c r="I355" i="9"/>
  <c r="I354" i="9"/>
  <c r="K354" i="9" s="1"/>
  <c r="I353" i="9"/>
  <c r="I352" i="9"/>
  <c r="I351" i="9"/>
  <c r="I350" i="9"/>
  <c r="I349" i="9"/>
  <c r="I348" i="9"/>
  <c r="I347" i="9"/>
  <c r="I346" i="9"/>
  <c r="I345" i="9"/>
  <c r="I344" i="9"/>
  <c r="I343" i="9"/>
  <c r="K343" i="9" s="1"/>
  <c r="I342" i="9"/>
  <c r="I341" i="9"/>
  <c r="I340" i="9"/>
  <c r="I339" i="9"/>
  <c r="I338" i="9"/>
  <c r="I337" i="9"/>
  <c r="I336" i="9"/>
  <c r="K336" i="9" s="1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K311" i="9" s="1"/>
  <c r="I310" i="9"/>
  <c r="I309" i="9"/>
  <c r="I308" i="9"/>
  <c r="I307" i="9"/>
  <c r="I306" i="9"/>
  <c r="I305" i="9"/>
  <c r="I304" i="9"/>
  <c r="K304" i="9" s="1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K279" i="9" s="1"/>
  <c r="I278" i="9"/>
  <c r="I277" i="9"/>
  <c r="I276" i="9"/>
  <c r="I275" i="9"/>
  <c r="I274" i="9"/>
  <c r="I273" i="9"/>
  <c r="I272" i="9"/>
  <c r="K272" i="9" s="1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K247" i="9" s="1"/>
  <c r="I246" i="9"/>
  <c r="I245" i="9"/>
  <c r="I244" i="9"/>
  <c r="I243" i="9"/>
  <c r="I242" i="9"/>
  <c r="I241" i="9"/>
  <c r="I240" i="9"/>
  <c r="K240" i="9" s="1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K215" i="9" s="1"/>
  <c r="I214" i="9"/>
  <c r="I213" i="9"/>
  <c r="I212" i="9"/>
  <c r="I211" i="9"/>
  <c r="I210" i="9"/>
  <c r="I209" i="9"/>
  <c r="I208" i="9"/>
  <c r="K208" i="9" s="1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K183" i="9" s="1"/>
  <c r="I182" i="9"/>
  <c r="I181" i="9"/>
  <c r="I180" i="9"/>
  <c r="I179" i="9"/>
  <c r="I178" i="9"/>
  <c r="I177" i="9"/>
  <c r="I176" i="9"/>
  <c r="K176" i="9" s="1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K151" i="9" s="1"/>
  <c r="I150" i="9"/>
  <c r="I149" i="9"/>
  <c r="I148" i="9"/>
  <c r="I147" i="9"/>
  <c r="I146" i="9"/>
  <c r="I145" i="9"/>
  <c r="I144" i="9"/>
  <c r="K144" i="9" s="1"/>
  <c r="I143" i="9"/>
  <c r="I142" i="9"/>
  <c r="I141" i="9"/>
  <c r="I140" i="9"/>
  <c r="I139" i="9"/>
  <c r="I138" i="9"/>
  <c r="I137" i="9"/>
  <c r="I136" i="9"/>
  <c r="I135" i="9"/>
  <c r="K135" i="9" s="1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K119" i="9" s="1"/>
  <c r="I118" i="9"/>
  <c r="I117" i="9"/>
  <c r="I116" i="9"/>
  <c r="I115" i="9"/>
  <c r="I114" i="9"/>
  <c r="I113" i="9"/>
  <c r="I112" i="9"/>
  <c r="K112" i="9" s="1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K87" i="9" s="1"/>
  <c r="I86" i="9"/>
  <c r="I85" i="9"/>
  <c r="I84" i="9"/>
  <c r="I83" i="9"/>
  <c r="I82" i="9"/>
  <c r="I81" i="9"/>
  <c r="I80" i="9"/>
  <c r="K80" i="9" s="1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K55" i="9" s="1"/>
  <c r="I54" i="9"/>
  <c r="I53" i="9"/>
  <c r="I52" i="9"/>
  <c r="I51" i="9"/>
  <c r="I50" i="9"/>
  <c r="I49" i="9"/>
  <c r="I48" i="9"/>
  <c r="K48" i="9" s="1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K23" i="9" s="1"/>
  <c r="I22" i="9"/>
  <c r="I21" i="9"/>
  <c r="I20" i="9"/>
  <c r="I19" i="9"/>
  <c r="I18" i="9"/>
  <c r="I17" i="9"/>
  <c r="I16" i="9"/>
  <c r="K16" i="9" s="1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K2" i="9" s="1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BE1386" i="3" s="1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BE1705" i="3" s="1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BE2089" i="3" s="1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BE2217" i="3" s="1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K2874" i="3" s="1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K2906" i="3" s="1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K2938" i="3" s="1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K3002" i="3" s="1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K3034" i="3" s="1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K3066" i="3" s="1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K3130" i="3" s="1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K3162" i="3" s="1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K3194" i="3" s="1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K3258" i="3" s="1"/>
  <c r="I3259" i="3"/>
  <c r="I3260" i="3"/>
  <c r="BF3029" i="3" l="1"/>
  <c r="BF1353" i="3"/>
  <c r="BF1349" i="3"/>
  <c r="BF1337" i="3"/>
  <c r="BF1325" i="3"/>
  <c r="BF1321" i="3"/>
  <c r="BF1317" i="3"/>
  <c r="BF1309" i="3"/>
  <c r="BF1301" i="3"/>
  <c r="BF1293" i="3"/>
  <c r="BF1289" i="3"/>
  <c r="BF1285" i="3"/>
  <c r="BF1273" i="3"/>
  <c r="BF1261" i="3"/>
  <c r="BF1257" i="3"/>
  <c r="BF1253" i="3"/>
  <c r="BF1245" i="3"/>
  <c r="BF1237" i="3"/>
  <c r="BF1229" i="3"/>
  <c r="BF1225" i="3"/>
  <c r="BF1221" i="3"/>
  <c r="BF1209" i="3"/>
  <c r="BF1197" i="3"/>
  <c r="BF1193" i="3"/>
  <c r="BF1189" i="3"/>
  <c r="BF1181" i="3"/>
  <c r="BF1173" i="3"/>
  <c r="BF1165" i="3"/>
  <c r="BF1161" i="3"/>
  <c r="BF1157" i="3"/>
  <c r="BF1145" i="3"/>
  <c r="BF1133" i="3"/>
  <c r="BF1129" i="3"/>
  <c r="BF1125" i="3"/>
  <c r="BF1117" i="3"/>
  <c r="BF1101" i="3"/>
  <c r="BF1097" i="3"/>
  <c r="BF1093" i="3"/>
  <c r="BF1081" i="3"/>
  <c r="BF1069" i="3"/>
  <c r="BF1065" i="3"/>
  <c r="BF1061" i="3"/>
  <c r="BF1053" i="3"/>
  <c r="BF1045" i="3"/>
  <c r="BF1037" i="3"/>
  <c r="BF1033" i="3"/>
  <c r="BF1029" i="3"/>
  <c r="BF1017" i="3"/>
  <c r="BF1005" i="3"/>
  <c r="BF1001" i="3"/>
  <c r="BF997" i="3"/>
  <c r="BF989" i="3"/>
  <c r="BF981" i="3"/>
  <c r="BF973" i="3"/>
  <c r="BF969" i="3"/>
  <c r="BF965" i="3"/>
  <c r="BF953" i="3"/>
  <c r="BF941" i="3"/>
  <c r="BF937" i="3"/>
  <c r="BF933" i="3"/>
  <c r="BF925" i="3"/>
  <c r="BF917" i="3"/>
  <c r="BF869" i="3"/>
  <c r="BF3258" i="3"/>
  <c r="BF3226" i="3"/>
  <c r="BF3218" i="3"/>
  <c r="BF3186" i="3"/>
  <c r="BF3158" i="3"/>
  <c r="BF3134" i="3"/>
  <c r="BF3058" i="3"/>
  <c r="BF2978" i="3"/>
  <c r="BF2898" i="3"/>
  <c r="BF2878" i="3"/>
  <c r="BF2850" i="3"/>
  <c r="BF2826" i="3"/>
  <c r="BF2802" i="3"/>
  <c r="BF2798" i="3"/>
  <c r="BF2770" i="3"/>
  <c r="BF2698" i="3"/>
  <c r="BF2650" i="3"/>
  <c r="BF2570" i="3"/>
  <c r="BF2542" i="3"/>
  <c r="BF2490" i="3"/>
  <c r="BF2414" i="3"/>
  <c r="BF2362" i="3"/>
  <c r="BF2318" i="3"/>
  <c r="BF2242" i="3"/>
  <c r="BF2202" i="3"/>
  <c r="BF2062" i="3"/>
  <c r="BF1986" i="3"/>
  <c r="BF1954" i="3"/>
  <c r="BF1934" i="3"/>
  <c r="BF1914" i="3"/>
  <c r="BF1858" i="3"/>
  <c r="BF1834" i="3"/>
  <c r="BF1822" i="3"/>
  <c r="BF1578" i="3"/>
  <c r="BF1522" i="3"/>
  <c r="BF1502" i="3"/>
  <c r="BF1498" i="3"/>
  <c r="BF1474" i="3"/>
  <c r="BF1310" i="3"/>
  <c r="BF1218" i="3"/>
  <c r="BF1214" i="3"/>
  <c r="BF1194" i="3"/>
  <c r="BF1150" i="3"/>
  <c r="BF1090" i="3"/>
  <c r="BF1082" i="3"/>
  <c r="BF1066" i="3"/>
  <c r="BF1038" i="3"/>
  <c r="BF1026" i="3"/>
  <c r="BF1010" i="3"/>
  <c r="BF990" i="3"/>
  <c r="BF938" i="3"/>
  <c r="BF930" i="3"/>
  <c r="BF922" i="3"/>
  <c r="BF702" i="3"/>
  <c r="BF614" i="3"/>
  <c r="BF598" i="3"/>
  <c r="BF498" i="3"/>
  <c r="BF430" i="3"/>
  <c r="BF398" i="3"/>
  <c r="BF338" i="3"/>
  <c r="BF314" i="3"/>
  <c r="BF154" i="3"/>
  <c r="BF50" i="3"/>
  <c r="BF3143" i="3"/>
  <c r="BF3139" i="3"/>
  <c r="BF3119" i="3"/>
  <c r="BF3111" i="3"/>
  <c r="BF3103" i="3"/>
  <c r="BF3091" i="3"/>
  <c r="BF3075" i="3"/>
  <c r="BF3063" i="3"/>
  <c r="BF3047" i="3"/>
  <c r="BF3039" i="3"/>
  <c r="BF3015" i="3"/>
  <c r="BF3007" i="3"/>
  <c r="BF2991" i="3"/>
  <c r="BF2983" i="3"/>
  <c r="BF2963" i="3"/>
  <c r="BF2951" i="3"/>
  <c r="BF2943" i="3"/>
  <c r="BF2915" i="3"/>
  <c r="BF2887" i="3"/>
  <c r="BF2855" i="3"/>
  <c r="BF2847" i="3"/>
  <c r="BF2835" i="3"/>
  <c r="BF2819" i="3"/>
  <c r="BF2815" i="3"/>
  <c r="BF2799" i="3"/>
  <c r="BF2791" i="3"/>
  <c r="BF2787" i="3"/>
  <c r="BF2783" i="3"/>
  <c r="BF2771" i="3"/>
  <c r="BF2759" i="3"/>
  <c r="BF2755" i="3"/>
  <c r="BF2751" i="3"/>
  <c r="BF2743" i="3"/>
  <c r="BF2727" i="3"/>
  <c r="BF2723" i="3"/>
  <c r="BF2707" i="3"/>
  <c r="BF2687" i="3"/>
  <c r="BF2659" i="3"/>
  <c r="BF2655" i="3"/>
  <c r="BF2631" i="3"/>
  <c r="BF2627" i="3"/>
  <c r="BF2599" i="3"/>
  <c r="BF2591" i="3"/>
  <c r="BF2579" i="3"/>
  <c r="BF2551" i="3"/>
  <c r="BF2535" i="3"/>
  <c r="BF2483" i="3"/>
  <c r="BF2471" i="3"/>
  <c r="BF2451" i="3"/>
  <c r="BF2435" i="3"/>
  <c r="BF2419" i="3"/>
  <c r="BF2387" i="3"/>
  <c r="BF2371" i="3"/>
  <c r="BF2343" i="3"/>
  <c r="BF2303" i="3"/>
  <c r="BF2295" i="3"/>
  <c r="BF2255" i="3"/>
  <c r="BF2223" i="3"/>
  <c r="BF2199" i="3"/>
  <c r="BF2191" i="3"/>
  <c r="BF2167" i="3"/>
  <c r="BF2163" i="3"/>
  <c r="BF2135" i="3"/>
  <c r="BF2119" i="3"/>
  <c r="BF2099" i="3"/>
  <c r="BF2071" i="3"/>
  <c r="BF1999" i="3"/>
  <c r="BF1943" i="3"/>
  <c r="BF1919" i="3"/>
  <c r="BF1891" i="3"/>
  <c r="BF1871" i="3"/>
  <c r="BF1839" i="3"/>
  <c r="BF1811" i="3"/>
  <c r="BF1791" i="3"/>
  <c r="BF1747" i="3"/>
  <c r="BF1735" i="3"/>
  <c r="BF1727" i="3"/>
  <c r="BF1715" i="3"/>
  <c r="BF1711" i="3"/>
  <c r="BF1683" i="3"/>
  <c r="BF1671" i="3"/>
  <c r="BF1663" i="3"/>
  <c r="BF1655" i="3"/>
  <c r="BF1651" i="3"/>
  <c r="BF1623" i="3"/>
  <c r="BF1615" i="3"/>
  <c r="BF1587" i="3"/>
  <c r="BF1559" i="3"/>
  <c r="BF1535" i="3"/>
  <c r="BF1491" i="3"/>
  <c r="BF1487" i="3"/>
  <c r="BF1479" i="3"/>
  <c r="BF1463" i="3"/>
  <c r="BF1455" i="3"/>
  <c r="BF1443" i="3"/>
  <c r="BF1431" i="3"/>
  <c r="BF1423" i="3"/>
  <c r="BF1415" i="3"/>
  <c r="BF1407" i="3"/>
  <c r="BF1399" i="3"/>
  <c r="BF1379" i="3"/>
  <c r="BF1359" i="3"/>
  <c r="BF1351" i="3"/>
  <c r="BF1331" i="3"/>
  <c r="BF1303" i="3"/>
  <c r="BF1299" i="3"/>
  <c r="BF1279" i="3"/>
  <c r="BF1263" i="3"/>
  <c r="BF1251" i="3"/>
  <c r="BF1223" i="3"/>
  <c r="BF1207" i="3"/>
  <c r="BF1203" i="3"/>
  <c r="BF1199" i="3"/>
  <c r="BF1171" i="3"/>
  <c r="BF1167" i="3"/>
  <c r="BF1159" i="3"/>
  <c r="BF1143" i="3"/>
  <c r="BF1111" i="3"/>
  <c r="BF1095" i="3"/>
  <c r="BF1071" i="3"/>
  <c r="BF1047" i="3"/>
  <c r="BF1043" i="3"/>
  <c r="BF1023" i="3"/>
  <c r="BF1015" i="3"/>
  <c r="BF979" i="3"/>
  <c r="BF975" i="3"/>
  <c r="BF967" i="3"/>
  <c r="BF951" i="3"/>
  <c r="BF943" i="3"/>
  <c r="BF911" i="3"/>
  <c r="BF3173" i="3"/>
  <c r="BF3069" i="3"/>
  <c r="BF2773" i="3"/>
  <c r="BF2093" i="3"/>
  <c r="BF1829" i="3"/>
  <c r="BF1109" i="3"/>
  <c r="BF893" i="3"/>
  <c r="BF2986" i="3"/>
  <c r="BF1962" i="3"/>
  <c r="BF1538" i="3"/>
  <c r="BF2863" i="3"/>
  <c r="BF2679" i="3"/>
  <c r="BF2563" i="3"/>
  <c r="BF2423" i="3"/>
  <c r="BF2227" i="3"/>
  <c r="BF1679" i="3"/>
  <c r="BF1327" i="3"/>
  <c r="BF3250" i="3"/>
  <c r="BF3222" i="3"/>
  <c r="BF3194" i="3"/>
  <c r="BF3162" i="3"/>
  <c r="BF3154" i="3"/>
  <c r="BF3082" i="3"/>
  <c r="BF3054" i="3"/>
  <c r="BF3034" i="3"/>
  <c r="BF3026" i="3"/>
  <c r="BF3006" i="3"/>
  <c r="BF2954" i="3"/>
  <c r="BF2926" i="3"/>
  <c r="BF2906" i="3"/>
  <c r="BF2830" i="3"/>
  <c r="BF2722" i="3"/>
  <c r="BF2702" i="3"/>
  <c r="BF2674" i="3"/>
  <c r="BF2622" i="3"/>
  <c r="BF2602" i="3"/>
  <c r="BF2546" i="3"/>
  <c r="BF2514" i="3"/>
  <c r="BF2394" i="3"/>
  <c r="BF2350" i="3"/>
  <c r="BF2238" i="3"/>
  <c r="BF3071" i="3"/>
  <c r="BF3055" i="3"/>
  <c r="BF3043" i="3"/>
  <c r="BF3027" i="3"/>
  <c r="BF3011" i="3"/>
  <c r="BF2999" i="3"/>
  <c r="BF2979" i="3"/>
  <c r="BF2935" i="3"/>
  <c r="BF2911" i="3"/>
  <c r="BF2883" i="3"/>
  <c r="BF2807" i="3"/>
  <c r="BF2695" i="3"/>
  <c r="BF2559" i="3"/>
  <c r="BF2543" i="3"/>
  <c r="BF2531" i="3"/>
  <c r="BF2463" i="3"/>
  <c r="BF2399" i="3"/>
  <c r="BF2275" i="3"/>
  <c r="BF2239" i="3"/>
  <c r="BF2175" i="3"/>
  <c r="BF2127" i="3"/>
  <c r="BF2047" i="3"/>
  <c r="BF3254" i="3"/>
  <c r="BF3246" i="3"/>
  <c r="BF3242" i="3"/>
  <c r="BF3238" i="3"/>
  <c r="BF3234" i="3"/>
  <c r="BF3230" i="3"/>
  <c r="BF3214" i="3"/>
  <c r="BF3210" i="3"/>
  <c r="BF3206" i="3"/>
  <c r="BF3202" i="3"/>
  <c r="BF3198" i="3"/>
  <c r="BF3190" i="3"/>
  <c r="BF3182" i="3"/>
  <c r="BF3178" i="3"/>
  <c r="BF3174" i="3"/>
  <c r="BF3170" i="3"/>
  <c r="BF3166" i="3"/>
  <c r="BF3150" i="3"/>
  <c r="BF3146" i="3"/>
  <c r="BF3142" i="3"/>
  <c r="BF3138" i="3"/>
  <c r="BF3130" i="3"/>
  <c r="BF3126" i="3"/>
  <c r="BF3122" i="3"/>
  <c r="BF3118" i="3"/>
  <c r="BF3110" i="3"/>
  <c r="BF3106" i="3"/>
  <c r="BF3102" i="3"/>
  <c r="BF3098" i="3"/>
  <c r="BF3094" i="3"/>
  <c r="BF3090" i="3"/>
  <c r="BF3086" i="3"/>
  <c r="BF3078" i="3"/>
  <c r="BF3074" i="3"/>
  <c r="BF3070" i="3"/>
  <c r="BF3066" i="3"/>
  <c r="BF3062" i="3"/>
  <c r="BF3050" i="3"/>
  <c r="BF3046" i="3"/>
  <c r="BF3042" i="3"/>
  <c r="BF3038" i="3"/>
  <c r="BF3030" i="3"/>
  <c r="BF3022" i="3"/>
  <c r="BF3018" i="3"/>
  <c r="BF3014" i="3"/>
  <c r="BF3010" i="3"/>
  <c r="BF3002" i="3"/>
  <c r="BF2998" i="3"/>
  <c r="BF2994" i="3"/>
  <c r="BF2990" i="3"/>
  <c r="BF2982" i="3"/>
  <c r="BF2974" i="3"/>
  <c r="BF2970" i="3"/>
  <c r="BF2966" i="3"/>
  <c r="BF2962" i="3"/>
  <c r="BF2958" i="3"/>
  <c r="BF2950" i="3"/>
  <c r="BF2946" i="3"/>
  <c r="BF2942" i="3"/>
  <c r="BF2938" i="3"/>
  <c r="BF2934" i="3"/>
  <c r="BF2922" i="3"/>
  <c r="BF2918" i="3"/>
  <c r="BF2914" i="3"/>
  <c r="BF2910" i="3"/>
  <c r="BF2902" i="3"/>
  <c r="BF2894" i="3"/>
  <c r="BF2890" i="3"/>
  <c r="BF2886" i="3"/>
  <c r="BF2882" i="3"/>
  <c r="BF2874" i="3"/>
  <c r="BF2870" i="3"/>
  <c r="BF2866" i="3"/>
  <c r="BF2862" i="3"/>
  <c r="BF2858" i="3"/>
  <c r="BF2854" i="3"/>
  <c r="BF2846" i="3"/>
  <c r="BF2842" i="3"/>
  <c r="BF2838" i="3"/>
  <c r="BF2834" i="3"/>
  <c r="BF2822" i="3"/>
  <c r="BF2818" i="3"/>
  <c r="BF2814" i="3"/>
  <c r="BF2810" i="3"/>
  <c r="BF2806" i="3"/>
  <c r="BF2794" i="3"/>
  <c r="BF2790" i="3"/>
  <c r="BF2786" i="3"/>
  <c r="BF2782" i="3"/>
  <c r="BF2778" i="3"/>
  <c r="BF2774" i="3"/>
  <c r="BF2766" i="3"/>
  <c r="BF2762" i="3"/>
  <c r="BF2758" i="3"/>
  <c r="BF2754" i="3"/>
  <c r="BF2750" i="3"/>
  <c r="BF2746" i="3"/>
  <c r="BF2742" i="3"/>
  <c r="BF2738" i="3"/>
  <c r="BF2734" i="3"/>
  <c r="BF2730" i="3"/>
  <c r="BF2726" i="3"/>
  <c r="BF2718" i="3"/>
  <c r="BF2714" i="3"/>
  <c r="BF2710" i="3"/>
  <c r="BF2706" i="3"/>
  <c r="BF2694" i="3"/>
  <c r="BF2690" i="3"/>
  <c r="BF2686" i="3"/>
  <c r="BF2682" i="3"/>
  <c r="BF2678" i="3"/>
  <c r="BF2670" i="3"/>
  <c r="BF2666" i="3"/>
  <c r="BF2662" i="3"/>
  <c r="BF2658" i="3"/>
  <c r="BF2654" i="3"/>
  <c r="BF2646" i="3"/>
  <c r="BF2642" i="3"/>
  <c r="BF2638" i="3"/>
  <c r="BF2634" i="3"/>
  <c r="BF2630" i="3"/>
  <c r="BF2626" i="3"/>
  <c r="BF2618" i="3"/>
  <c r="BF2614" i="3"/>
  <c r="BF2610" i="3"/>
  <c r="BF2606" i="3"/>
  <c r="BF2598" i="3"/>
  <c r="BF2594" i="3"/>
  <c r="BF2590" i="3"/>
  <c r="BF2586" i="3"/>
  <c r="BF2582" i="3"/>
  <c r="BF2578" i="3"/>
  <c r="BF2574" i="3"/>
  <c r="BF2566" i="3"/>
  <c r="BF2562" i="3"/>
  <c r="BF2558" i="3"/>
  <c r="BF2554" i="3"/>
  <c r="BF2550" i="3"/>
  <c r="BF2538" i="3"/>
  <c r="BF2534" i="3"/>
  <c r="BF2530" i="3"/>
  <c r="BF2526" i="3"/>
  <c r="BF2522" i="3"/>
  <c r="BF2518" i="3"/>
  <c r="BF2510" i="3"/>
  <c r="BF2506" i="3"/>
  <c r="BF2502" i="3"/>
  <c r="BF2498" i="3"/>
  <c r="BF2494" i="3"/>
  <c r="BF2486" i="3"/>
  <c r="BF2482" i="3"/>
  <c r="BF2478" i="3"/>
  <c r="BF2474" i="3"/>
  <c r="BF2470" i="3"/>
  <c r="BF2466" i="3"/>
  <c r="BF2462" i="3"/>
  <c r="BF2458" i="3"/>
  <c r="BF2454" i="3"/>
  <c r="BF2450" i="3"/>
  <c r="BF2446" i="3"/>
  <c r="BF2442" i="3"/>
  <c r="BF2438" i="3"/>
  <c r="BF2434" i="3"/>
  <c r="BF2430" i="3"/>
  <c r="BF2426" i="3"/>
  <c r="BF2422" i="3"/>
  <c r="BF2418" i="3"/>
  <c r="BF2410" i="3"/>
  <c r="BF2406" i="3"/>
  <c r="BF2402" i="3"/>
  <c r="BF2398" i="3"/>
  <c r="BF2390" i="3"/>
  <c r="BF2386" i="3"/>
  <c r="BF2382" i="3"/>
  <c r="BF2378" i="3"/>
  <c r="BF2374" i="3"/>
  <c r="BF2370" i="3"/>
  <c r="BF2366" i="3"/>
  <c r="BF2358" i="3"/>
  <c r="BF2354" i="3"/>
  <c r="BF2346" i="3"/>
  <c r="BF2342" i="3"/>
  <c r="BF2338" i="3"/>
  <c r="BF2334" i="3"/>
  <c r="BF2330" i="3"/>
  <c r="BF2326" i="3"/>
  <c r="BF2322" i="3"/>
  <c r="BF2314" i="3"/>
  <c r="BF2310" i="3"/>
  <c r="BF2306" i="3"/>
  <c r="BF2302" i="3"/>
  <c r="BF2298" i="3"/>
  <c r="BF2294" i="3"/>
  <c r="BF2290" i="3"/>
  <c r="BF2286" i="3"/>
  <c r="BF2282" i="3"/>
  <c r="BF2278" i="3"/>
  <c r="BF2274" i="3"/>
  <c r="BF2270" i="3"/>
  <c r="BF2266" i="3"/>
  <c r="BF2262" i="3"/>
  <c r="BF2258" i="3"/>
  <c r="BF2254" i="3"/>
  <c r="BF2250" i="3"/>
  <c r="BF2246" i="3"/>
  <c r="BF2234" i="3"/>
  <c r="BF2230" i="3"/>
  <c r="BF2226" i="3"/>
  <c r="BF2222" i="3"/>
  <c r="BF2218" i="3"/>
  <c r="BF2214" i="3"/>
  <c r="BF2210" i="3"/>
  <c r="BF2206" i="3"/>
  <c r="BF2198" i="3"/>
  <c r="BF2194" i="3"/>
  <c r="BF2190" i="3"/>
  <c r="BF2186" i="3"/>
  <c r="BF2182" i="3"/>
  <c r="BF2178" i="3"/>
  <c r="BF2174" i="3"/>
  <c r="BF2106" i="3"/>
  <c r="BF2090" i="3"/>
  <c r="BF1946" i="3"/>
  <c r="BF1726" i="3"/>
  <c r="BF1594" i="3"/>
  <c r="BF3" i="3"/>
  <c r="BF3135" i="3"/>
  <c r="BF3127" i="3"/>
  <c r="BF3123" i="3"/>
  <c r="BF3107" i="3"/>
  <c r="BF3095" i="3"/>
  <c r="BF3087" i="3"/>
  <c r="BF3079" i="3"/>
  <c r="BF3059" i="3"/>
  <c r="BF3031" i="3"/>
  <c r="BF3023" i="3"/>
  <c r="BF2995" i="3"/>
  <c r="BF2975" i="3"/>
  <c r="BF2967" i="3"/>
  <c r="BF2959" i="3"/>
  <c r="BF2947" i="3"/>
  <c r="BF2931" i="3"/>
  <c r="BF2927" i="3"/>
  <c r="BF2919" i="3"/>
  <c r="BF2903" i="3"/>
  <c r="BF2899" i="3"/>
  <c r="BF2895" i="3"/>
  <c r="BF2879" i="3"/>
  <c r="BF2871" i="3"/>
  <c r="BF2867" i="3"/>
  <c r="BF2851" i="3"/>
  <c r="BF2839" i="3"/>
  <c r="BF2831" i="3"/>
  <c r="BF2823" i="3"/>
  <c r="BF2803" i="3"/>
  <c r="BF2775" i="3"/>
  <c r="BF2767" i="3"/>
  <c r="BF2739" i="3"/>
  <c r="BF2719" i="3"/>
  <c r="BF2711" i="3"/>
  <c r="BF2703" i="3"/>
  <c r="BF2691" i="3"/>
  <c r="BF2675" i="3"/>
  <c r="BF2671" i="3"/>
  <c r="BF2663" i="3"/>
  <c r="BF2647" i="3"/>
  <c r="BF2643" i="3"/>
  <c r="BF2639" i="3"/>
  <c r="BF2623" i="3"/>
  <c r="BF2615" i="3"/>
  <c r="BF2611" i="3"/>
  <c r="BF2595" i="3"/>
  <c r="BF2583" i="3"/>
  <c r="BF2575" i="3"/>
  <c r="BF2567" i="3"/>
  <c r="BF2547" i="3"/>
  <c r="BF2527" i="3"/>
  <c r="BF2519" i="3"/>
  <c r="BF2515" i="3"/>
  <c r="BF2503" i="3"/>
  <c r="BF2499" i="3"/>
  <c r="BF2495" i="3"/>
  <c r="BF2487" i="3"/>
  <c r="BF2479" i="3"/>
  <c r="BF2467" i="3"/>
  <c r="BF2455" i="3"/>
  <c r="BF2447" i="3"/>
  <c r="BF2439" i="3"/>
  <c r="BF2431" i="3"/>
  <c r="BF2415" i="3"/>
  <c r="BF2407" i="3"/>
  <c r="BF2403" i="3"/>
  <c r="BF2391" i="3"/>
  <c r="BF2383" i="3"/>
  <c r="BF2375" i="3"/>
  <c r="BF2367" i="3"/>
  <c r="BF2359" i="3"/>
  <c r="BF2355" i="3"/>
  <c r="BF2351" i="3"/>
  <c r="BF2339" i="3"/>
  <c r="BF2327" i="3"/>
  <c r="BF2323" i="3"/>
  <c r="BF2319" i="3"/>
  <c r="BF2311" i="3"/>
  <c r="BF2291" i="3"/>
  <c r="BF2287" i="3"/>
  <c r="BF2263" i="3"/>
  <c r="BF2259" i="3"/>
  <c r="BF2247" i="3"/>
  <c r="BF2231" i="3"/>
  <c r="BF2211" i="3"/>
  <c r="BF2195" i="3"/>
  <c r="BF2183" i="3"/>
  <c r="BF2159" i="3"/>
  <c r="BF2147" i="3"/>
  <c r="BF2131" i="3"/>
  <c r="BF2111" i="3"/>
  <c r="BF2103" i="3"/>
  <c r="BF2095" i="3"/>
  <c r="BF2083" i="3"/>
  <c r="BF2067" i="3"/>
  <c r="BF2063" i="3"/>
  <c r="BF2055" i="3"/>
  <c r="BF2035" i="3"/>
  <c r="BF2031" i="3"/>
  <c r="BF2019" i="3"/>
  <c r="BF1967" i="3"/>
  <c r="BF1955" i="3"/>
  <c r="BF1879" i="3"/>
  <c r="BF2170" i="3"/>
  <c r="BF2166" i="3"/>
  <c r="BF2162" i="3"/>
  <c r="BF2158" i="3"/>
  <c r="BF2154" i="3"/>
  <c r="BF2150" i="3"/>
  <c r="BF2142" i="3"/>
  <c r="BF2138" i="3"/>
  <c r="BF2134" i="3"/>
  <c r="BF2130" i="3"/>
  <c r="BF2126" i="3"/>
  <c r="BF2122" i="3"/>
  <c r="BF2118" i="3"/>
  <c r="BF2114" i="3"/>
  <c r="BF2110" i="3"/>
  <c r="BF2102" i="3"/>
  <c r="BF2098" i="3"/>
  <c r="BF2094" i="3"/>
  <c r="BF2086" i="3"/>
  <c r="BF2082" i="3"/>
  <c r="BF2078" i="3"/>
  <c r="BF2074" i="3"/>
  <c r="BF2070" i="3"/>
  <c r="BF2066" i="3"/>
  <c r="BF2058" i="3"/>
  <c r="BF2054" i="3"/>
  <c r="BF2050" i="3"/>
  <c r="BF2046" i="3"/>
  <c r="BF2042" i="3"/>
  <c r="BF2038" i="3"/>
  <c r="BF2034" i="3"/>
  <c r="BF2030" i="3"/>
  <c r="BF2026" i="3"/>
  <c r="BF2022" i="3"/>
  <c r="BF2018" i="3"/>
  <c r="BF2014" i="3"/>
  <c r="BF2010" i="3"/>
  <c r="BF2006" i="3"/>
  <c r="BF2002" i="3"/>
  <c r="BF1998" i="3"/>
  <c r="BF1994" i="3"/>
  <c r="BF1990" i="3"/>
  <c r="BF1982" i="3"/>
  <c r="BF1978" i="3"/>
  <c r="BF1974" i="3"/>
  <c r="BF1970" i="3"/>
  <c r="BF1966" i="3"/>
  <c r="BF1958" i="3"/>
  <c r="BF1950" i="3"/>
  <c r="BF1942" i="3"/>
  <c r="BF1938" i="3"/>
  <c r="BF1930" i="3"/>
  <c r="BF1926" i="3"/>
  <c r="BF1922" i="3"/>
  <c r="BF1918" i="3"/>
  <c r="BF1910" i="3"/>
  <c r="BF1906" i="3"/>
  <c r="BF1902" i="3"/>
  <c r="BF1898" i="3"/>
  <c r="BF1894" i="3"/>
  <c r="BF1890" i="3"/>
  <c r="BF1886" i="3"/>
  <c r="BF1882" i="3"/>
  <c r="BF1878" i="3"/>
  <c r="BF1874" i="3"/>
  <c r="BF1870" i="3"/>
  <c r="BF1866" i="3"/>
  <c r="BF1862" i="3"/>
  <c r="BF1854" i="3"/>
  <c r="BF1850" i="3"/>
  <c r="BF1846" i="3"/>
  <c r="BF1842" i="3"/>
  <c r="BF1838" i="3"/>
  <c r="BF1830" i="3"/>
  <c r="BF1826" i="3"/>
  <c r="BF1818" i="3"/>
  <c r="BF1814" i="3"/>
  <c r="BF1810" i="3"/>
  <c r="BF1806" i="3"/>
  <c r="BF1802" i="3"/>
  <c r="BF1798" i="3"/>
  <c r="BF1794" i="3"/>
  <c r="BF1790" i="3"/>
  <c r="BF1786" i="3"/>
  <c r="BF1782" i="3"/>
  <c r="BF1778" i="3"/>
  <c r="BF1774" i="3"/>
  <c r="BF1770" i="3"/>
  <c r="BF1766" i="3"/>
  <c r="BF1762" i="3"/>
  <c r="BF1758" i="3"/>
  <c r="BF1754" i="3"/>
  <c r="BF1750" i="3"/>
  <c r="BF1746" i="3"/>
  <c r="BF1742" i="3"/>
  <c r="BF1738" i="3"/>
  <c r="BF1734" i="3"/>
  <c r="BF1730" i="3"/>
  <c r="BF1722" i="3"/>
  <c r="BF1718" i="3"/>
  <c r="BF1714" i="3"/>
  <c r="BF1710" i="3"/>
  <c r="BF1706" i="3"/>
  <c r="BF1702" i="3"/>
  <c r="BF1698" i="3"/>
  <c r="BF1694" i="3"/>
  <c r="BF1690" i="3"/>
  <c r="BF1686" i="3"/>
  <c r="BF1682" i="3"/>
  <c r="BF1678" i="3"/>
  <c r="BF1674" i="3"/>
  <c r="BF1670" i="3"/>
  <c r="BF1666" i="3"/>
  <c r="BF1662" i="3"/>
  <c r="BF1658" i="3"/>
  <c r="BF1654" i="3"/>
  <c r="BF1650" i="3"/>
  <c r="BF1646" i="3"/>
  <c r="BF1642" i="3"/>
  <c r="BF1638" i="3"/>
  <c r="BF1634" i="3"/>
  <c r="BF1630" i="3"/>
  <c r="BF1626" i="3"/>
  <c r="BF1622" i="3"/>
  <c r="BF1618" i="3"/>
  <c r="BF1614" i="3"/>
  <c r="BF1610" i="3"/>
  <c r="BF1606" i="3"/>
  <c r="BF1602" i="3"/>
  <c r="BF1598" i="3"/>
  <c r="BF1590" i="3"/>
  <c r="BF1586" i="3"/>
  <c r="BF1582" i="3"/>
  <c r="BF1574" i="3"/>
  <c r="BF1570" i="3"/>
  <c r="BF1566" i="3"/>
  <c r="BF1562" i="3"/>
  <c r="BF1558" i="3"/>
  <c r="BF1554" i="3"/>
  <c r="BF1550" i="3"/>
  <c r="BF1546" i="3"/>
  <c r="BF1542" i="3"/>
  <c r="BF1534" i="3"/>
  <c r="BF1530" i="3"/>
  <c r="BF1526" i="3"/>
  <c r="BF1518" i="3"/>
  <c r="BF1514" i="3"/>
  <c r="BF1510" i="3"/>
  <c r="BF1506" i="3"/>
  <c r="BF1494" i="3"/>
  <c r="BF1490" i="3"/>
  <c r="BF1486" i="3"/>
  <c r="BF1482" i="3"/>
  <c r="BF1478" i="3"/>
  <c r="BF1470" i="3"/>
  <c r="BF1466" i="3"/>
  <c r="BF1462" i="3"/>
  <c r="BF1458" i="3"/>
  <c r="BF1454" i="3"/>
  <c r="BF1450" i="3"/>
  <c r="BF1446" i="3"/>
  <c r="BF1442" i="3"/>
  <c r="BF1438" i="3"/>
  <c r="BF1430" i="3"/>
  <c r="BF1426" i="3"/>
  <c r="BF1422" i="3"/>
  <c r="BF1418" i="3"/>
  <c r="BF1414" i="3"/>
  <c r="BF1410" i="3"/>
  <c r="BF1346" i="3"/>
  <c r="BF2007" i="3"/>
  <c r="BF2003" i="3"/>
  <c r="BF1991" i="3"/>
  <c r="BF1983" i="3"/>
  <c r="BF1975" i="3"/>
  <c r="BF1971" i="3"/>
  <c r="BF1939" i="3"/>
  <c r="BF1935" i="3"/>
  <c r="BF1927" i="3"/>
  <c r="BF1907" i="3"/>
  <c r="BF1903" i="3"/>
  <c r="BF1875" i="3"/>
  <c r="BF1863" i="3"/>
  <c r="BF1855" i="3"/>
  <c r="BF1847" i="3"/>
  <c r="BF1843" i="3"/>
  <c r="BF1827" i="3"/>
  <c r="BF1815" i="3"/>
  <c r="BF1807" i="3"/>
  <c r="BF1799" i="3"/>
  <c r="BF1783" i="3"/>
  <c r="BF1779" i="3"/>
  <c r="BF1775" i="3"/>
  <c r="BF1763" i="3"/>
  <c r="BF1751" i="3"/>
  <c r="BF1743" i="3"/>
  <c r="BF1719" i="3"/>
  <c r="BF1699" i="3"/>
  <c r="BF1687" i="3"/>
  <c r="BF1647" i="3"/>
  <c r="BF1635" i="3"/>
  <c r="BF1619" i="3"/>
  <c r="BF1599" i="3"/>
  <c r="BF1591" i="3"/>
  <c r="BF1583" i="3"/>
  <c r="BF1571" i="3"/>
  <c r="BF1555" i="3"/>
  <c r="BF1551" i="3"/>
  <c r="BF1543" i="3"/>
  <c r="BF1527" i="3"/>
  <c r="BF1523" i="3"/>
  <c r="BF1519" i="3"/>
  <c r="BF1507" i="3"/>
  <c r="BF1495" i="3"/>
  <c r="BF1471" i="3"/>
  <c r="BF1459" i="3"/>
  <c r="BF1427" i="3"/>
  <c r="BF1395" i="3"/>
  <c r="BF1391" i="3"/>
  <c r="BF1367" i="3"/>
  <c r="BF1363" i="3"/>
  <c r="BF1343" i="3"/>
  <c r="BF1335" i="3"/>
  <c r="BF1315" i="3"/>
  <c r="BF1295" i="3"/>
  <c r="BF1287" i="3"/>
  <c r="BF1271" i="3"/>
  <c r="BF1267" i="3"/>
  <c r="BF1239" i="3"/>
  <c r="BF1235" i="3"/>
  <c r="BF1231" i="3"/>
  <c r="BF1187" i="3"/>
  <c r="BF1175" i="3"/>
  <c r="BF1151" i="3"/>
  <c r="BF1139" i="3"/>
  <c r="BF1135" i="3"/>
  <c r="BF1123" i="3"/>
  <c r="BF1107" i="3"/>
  <c r="BF1103" i="3"/>
  <c r="BF1087" i="3"/>
  <c r="BF1079" i="3"/>
  <c r="BF1075" i="3"/>
  <c r="BF1059" i="3"/>
  <c r="BF1039" i="3"/>
  <c r="BF1031" i="3"/>
  <c r="BF1011" i="3"/>
  <c r="BF1007" i="3"/>
  <c r="BF995" i="3"/>
  <c r="BF983" i="3"/>
  <c r="BF959" i="3"/>
  <c r="BF947" i="3"/>
  <c r="BF931" i="3"/>
  <c r="BF919" i="3"/>
  <c r="BF915" i="3"/>
  <c r="BF891" i="3"/>
  <c r="BF1406" i="3"/>
  <c r="BF1402" i="3"/>
  <c r="BF1398" i="3"/>
  <c r="BF1394" i="3"/>
  <c r="BF1390" i="3"/>
  <c r="BF1386" i="3"/>
  <c r="BF1382" i="3"/>
  <c r="BF1378" i="3"/>
  <c r="BF1374" i="3"/>
  <c r="BF1370" i="3"/>
  <c r="BF1366" i="3"/>
  <c r="BF1362" i="3"/>
  <c r="BF1358" i="3"/>
  <c r="BF1354" i="3"/>
  <c r="BF1350" i="3"/>
  <c r="BF1342" i="3"/>
  <c r="BF1338" i="3"/>
  <c r="BF1334" i="3"/>
  <c r="BF1330" i="3"/>
  <c r="BF1326" i="3"/>
  <c r="BF1322" i="3"/>
  <c r="BF1318" i="3"/>
  <c r="BF1314" i="3"/>
  <c r="BF1306" i="3"/>
  <c r="BF1302" i="3"/>
  <c r="BF1298" i="3"/>
  <c r="BF1294" i="3"/>
  <c r="BF1290" i="3"/>
  <c r="BF1286" i="3"/>
  <c r="BF1282" i="3"/>
  <c r="BF1278" i="3"/>
  <c r="BF1274" i="3"/>
  <c r="BF1270" i="3"/>
  <c r="BF1266" i="3"/>
  <c r="BF1262" i="3"/>
  <c r="BF1258" i="3"/>
  <c r="BF1254" i="3"/>
  <c r="BF1250" i="3"/>
  <c r="BF1246" i="3"/>
  <c r="BF1242" i="3"/>
  <c r="BF1238" i="3"/>
  <c r="BF1234" i="3"/>
  <c r="BF1230" i="3"/>
  <c r="BF1226" i="3"/>
  <c r="BF1222" i="3"/>
  <c r="BF1210" i="3"/>
  <c r="BF1206" i="3"/>
  <c r="BF1202" i="3"/>
  <c r="BF1198" i="3"/>
  <c r="BF1190" i="3"/>
  <c r="BF1186" i="3"/>
  <c r="BF1182" i="3"/>
  <c r="BF1178" i="3"/>
  <c r="BF1174" i="3"/>
  <c r="BF1170" i="3"/>
  <c r="BF1166" i="3"/>
  <c r="BF1162" i="3"/>
  <c r="BF1158" i="3"/>
  <c r="BF1154" i="3"/>
  <c r="BF1146" i="3"/>
  <c r="BF1142" i="3"/>
  <c r="BF1138" i="3"/>
  <c r="BF1134" i="3"/>
  <c r="BF1130" i="3"/>
  <c r="BF1126" i="3"/>
  <c r="BF1122" i="3"/>
  <c r="BF1118" i="3"/>
  <c r="BF1114" i="3"/>
  <c r="BF1110" i="3"/>
  <c r="BF1106" i="3"/>
  <c r="BF1102" i="3"/>
  <c r="BF1098" i="3"/>
  <c r="BF1094" i="3"/>
  <c r="BF1086" i="3"/>
  <c r="BF1078" i="3"/>
  <c r="BF1074" i="3"/>
  <c r="BF1070" i="3"/>
  <c r="BF1062" i="3"/>
  <c r="BF1058" i="3"/>
  <c r="BF1054" i="3"/>
  <c r="BF1050" i="3"/>
  <c r="BF1046" i="3"/>
  <c r="BF1042" i="3"/>
  <c r="BF1034" i="3"/>
  <c r="BF1030" i="3"/>
  <c r="BF1022" i="3"/>
  <c r="BF1018" i="3"/>
  <c r="BF1014" i="3"/>
  <c r="BF1006" i="3"/>
  <c r="BF1002" i="3"/>
  <c r="BF998" i="3"/>
  <c r="BF994" i="3"/>
  <c r="BF986" i="3"/>
  <c r="BF982" i="3"/>
  <c r="BF978" i="3"/>
  <c r="BF974" i="3"/>
  <c r="BF970" i="3"/>
  <c r="BF966" i="3"/>
  <c r="BF962" i="3"/>
  <c r="BF958" i="3"/>
  <c r="BF954" i="3"/>
  <c r="BF950" i="3"/>
  <c r="BF946" i="3"/>
  <c r="BF942" i="3"/>
  <c r="BF934" i="3"/>
  <c r="BF926" i="3"/>
  <c r="BF918" i="3"/>
  <c r="BF914" i="3"/>
  <c r="BF802" i="3"/>
  <c r="BF794" i="3"/>
  <c r="BF790" i="3"/>
  <c r="BF782" i="3"/>
  <c r="BF774" i="3"/>
  <c r="BF766" i="3"/>
  <c r="BF754" i="3"/>
  <c r="BF746" i="3"/>
  <c r="BF738" i="3"/>
  <c r="BF730" i="3"/>
  <c r="BF726" i="3"/>
  <c r="BF718" i="3"/>
  <c r="BF710" i="3"/>
  <c r="BF690" i="3"/>
  <c r="BF682" i="3"/>
  <c r="BF674" i="3"/>
  <c r="BF666" i="3"/>
  <c r="BF658" i="3"/>
  <c r="BF646" i="3"/>
  <c r="BF634" i="3"/>
  <c r="BF626" i="3"/>
  <c r="BF622" i="3"/>
  <c r="BF606" i="3"/>
  <c r="BF590" i="3"/>
  <c r="BF582" i="3"/>
  <c r="BF574" i="3"/>
  <c r="BF570" i="3"/>
  <c r="BF562" i="3"/>
  <c r="BF558" i="3"/>
  <c r="BF550" i="3"/>
  <c r="BF538" i="3"/>
  <c r="BF530" i="3"/>
  <c r="BF526" i="3"/>
  <c r="BF518" i="3"/>
  <c r="BF506" i="3"/>
  <c r="BF494" i="3"/>
  <c r="BF486" i="3"/>
  <c r="BF478" i="3"/>
  <c r="BF470" i="3"/>
  <c r="BF462" i="3"/>
  <c r="BF454" i="3"/>
  <c r="BF450" i="3"/>
  <c r="BF442" i="3"/>
  <c r="BF422" i="3"/>
  <c r="BF414" i="3"/>
  <c r="BF406" i="3"/>
  <c r="BF394" i="3"/>
  <c r="BF390" i="3"/>
  <c r="BF382" i="3"/>
  <c r="BF370" i="3"/>
  <c r="BF362" i="3"/>
  <c r="BF354" i="3"/>
  <c r="BF346" i="3"/>
  <c r="BF330" i="3"/>
  <c r="BF322" i="3"/>
  <c r="BF306" i="3"/>
  <c r="BF298" i="3"/>
  <c r="BF290" i="3"/>
  <c r="BF282" i="3"/>
  <c r="BF274" i="3"/>
  <c r="BF266" i="3"/>
  <c r="BF258" i="3"/>
  <c r="BF250" i="3"/>
  <c r="BF242" i="3"/>
  <c r="BF234" i="3"/>
  <c r="BF226" i="3"/>
  <c r="BF218" i="3"/>
  <c r="BF210" i="3"/>
  <c r="BF202" i="3"/>
  <c r="BF194" i="3"/>
  <c r="BF186" i="3"/>
  <c r="BF178" i="3"/>
  <c r="BF170" i="3"/>
  <c r="BF162" i="3"/>
  <c r="BF146" i="3"/>
  <c r="BF138" i="3"/>
  <c r="BF130" i="3"/>
  <c r="BF122" i="3"/>
  <c r="BF114" i="3"/>
  <c r="BF106" i="3"/>
  <c r="BF98" i="3"/>
  <c r="BF90" i="3"/>
  <c r="BF82" i="3"/>
  <c r="BF74" i="3"/>
  <c r="BF66" i="3"/>
  <c r="BF58" i="3"/>
  <c r="BF42" i="3"/>
  <c r="BF34" i="3"/>
  <c r="BF26" i="3"/>
  <c r="BF18" i="3"/>
  <c r="BF10" i="3"/>
  <c r="K3098" i="3"/>
  <c r="BE2345" i="3"/>
  <c r="BE1833" i="3"/>
  <c r="K2840" i="3"/>
  <c r="K3226" i="3"/>
  <c r="K2970" i="3"/>
  <c r="BF3259" i="3"/>
  <c r="BF3255" i="3"/>
  <c r="BF3251" i="3"/>
  <c r="BF3247" i="3"/>
  <c r="BF3243" i="3"/>
  <c r="BF3239" i="3"/>
  <c r="BF3235" i="3"/>
  <c r="BF3231" i="3"/>
  <c r="BF3227" i="3"/>
  <c r="BF3223" i="3"/>
  <c r="BF3219" i="3"/>
  <c r="BF3215" i="3"/>
  <c r="BF3211" i="3"/>
  <c r="BF3207" i="3"/>
  <c r="BF3203" i="3"/>
  <c r="BF3199" i="3"/>
  <c r="BF3195" i="3"/>
  <c r="BF3191" i="3"/>
  <c r="BF3187" i="3"/>
  <c r="BF3183" i="3"/>
  <c r="BF3179" i="3"/>
  <c r="BF3175" i="3"/>
  <c r="BF3171" i="3"/>
  <c r="BF3167" i="3"/>
  <c r="BF3163" i="3"/>
  <c r="BF3159" i="3"/>
  <c r="BF3155" i="3"/>
  <c r="BF3151" i="3"/>
  <c r="BF3147" i="3"/>
  <c r="BF3131" i="3"/>
  <c r="BF3115" i="3"/>
  <c r="BF3099" i="3"/>
  <c r="BF3083" i="3"/>
  <c r="BF3067" i="3"/>
  <c r="BF3051" i="3"/>
  <c r="BF3035" i="3"/>
  <c r="BF3019" i="3"/>
  <c r="BF3003" i="3"/>
  <c r="BF2987" i="3"/>
  <c r="BF2971" i="3"/>
  <c r="BF2955" i="3"/>
  <c r="BF2939" i="3"/>
  <c r="BF2923" i="3"/>
  <c r="BF2907" i="3"/>
  <c r="BF2891" i="3"/>
  <c r="BF2875" i="3"/>
  <c r="BF2859" i="3"/>
  <c r="BF2843" i="3"/>
  <c r="BF2827" i="3"/>
  <c r="BF2811" i="3"/>
  <c r="BF2795" i="3"/>
  <c r="BF2779" i="3"/>
  <c r="BF2763" i="3"/>
  <c r="BF2747" i="3"/>
  <c r="BF2731" i="3"/>
  <c r="BF2715" i="3"/>
  <c r="BF2699" i="3"/>
  <c r="BF2683" i="3"/>
  <c r="BF2667" i="3"/>
  <c r="BF2651" i="3"/>
  <c r="BF2635" i="3"/>
  <c r="BF2619" i="3"/>
  <c r="BF2603" i="3"/>
  <c r="BF2587" i="3"/>
  <c r="BF2571" i="3"/>
  <c r="BF2555" i="3"/>
  <c r="BF2539" i="3"/>
  <c r="BF2523" i="3"/>
  <c r="BF2507" i="3"/>
  <c r="BF2491" i="3"/>
  <c r="BF2475" i="3"/>
  <c r="BF2459" i="3"/>
  <c r="BF2443" i="3"/>
  <c r="BF2427" i="3"/>
  <c r="BF2411" i="3"/>
  <c r="BF2395" i="3"/>
  <c r="BF2379" i="3"/>
  <c r="BF2363" i="3"/>
  <c r="BF2347" i="3"/>
  <c r="BF2335" i="3"/>
  <c r="BF2331" i="3"/>
  <c r="BF2315" i="3"/>
  <c r="BF2307" i="3"/>
  <c r="BF2299" i="3"/>
  <c r="BF2283" i="3"/>
  <c r="BF2279" i="3"/>
  <c r="BF2271" i="3"/>
  <c r="BF2267" i="3"/>
  <c r="BF2251" i="3"/>
  <c r="BF2243" i="3"/>
  <c r="BF2235" i="3"/>
  <c r="BF2219" i="3"/>
  <c r="BF2215" i="3"/>
  <c r="BF2207" i="3"/>
  <c r="BF2203" i="3"/>
  <c r="BF2187" i="3"/>
  <c r="BF2179" i="3"/>
  <c r="BF2171" i="3"/>
  <c r="BF2155" i="3"/>
  <c r="BF2151" i="3"/>
  <c r="BF2143" i="3"/>
  <c r="BF2139" i="3"/>
  <c r="BF2123" i="3"/>
  <c r="BF2115" i="3"/>
  <c r="BF2107" i="3"/>
  <c r="BF2091" i="3"/>
  <c r="BF2087" i="3"/>
  <c r="BF2079" i="3"/>
  <c r="BF2075" i="3"/>
  <c r="BF2059" i="3"/>
  <c r="BF2051" i="3"/>
  <c r="BF2043" i="3"/>
  <c r="BF2027" i="3"/>
  <c r="BF2023" i="3"/>
  <c r="BF2015" i="3"/>
  <c r="BF2011" i="3"/>
  <c r="BF1995" i="3"/>
  <c r="BF1987" i="3"/>
  <c r="BF1979" i="3"/>
  <c r="BF1963" i="3"/>
  <c r="BF1959" i="3"/>
  <c r="BF1951" i="3"/>
  <c r="BF1947" i="3"/>
  <c r="BF1931" i="3"/>
  <c r="BF1923" i="3"/>
  <c r="BF1915" i="3"/>
  <c r="BF1899" i="3"/>
  <c r="BF1895" i="3"/>
  <c r="BF1887" i="3"/>
  <c r="BF1883" i="3"/>
  <c r="BF1867" i="3"/>
  <c r="BF1859" i="3"/>
  <c r="BF1851" i="3"/>
  <c r="BF1835" i="3"/>
  <c r="BF1831" i="3"/>
  <c r="BF1823" i="3"/>
  <c r="BF1819" i="3"/>
  <c r="BF1803" i="3"/>
  <c r="BF1795" i="3"/>
  <c r="BF1787" i="3"/>
  <c r="BF1771" i="3"/>
  <c r="BF1767" i="3"/>
  <c r="BF1759" i="3"/>
  <c r="BF1755" i="3"/>
  <c r="BF1739" i="3"/>
  <c r="BF1731" i="3"/>
  <c r="BF1723" i="3"/>
  <c r="BF1707" i="3"/>
  <c r="BF1703" i="3"/>
  <c r="BF1695" i="3"/>
  <c r="BF1691" i="3"/>
  <c r="BF1675" i="3"/>
  <c r="BF1667" i="3"/>
  <c r="BF1659" i="3"/>
  <c r="BF1643" i="3"/>
  <c r="BF1639" i="3"/>
  <c r="BF1631" i="3"/>
  <c r="BF1627" i="3"/>
  <c r="BF1611" i="3"/>
  <c r="BF1603" i="3"/>
  <c r="BF1595" i="3"/>
  <c r="BF1579" i="3"/>
  <c r="BF1575" i="3"/>
  <c r="BF1567" i="3"/>
  <c r="BF1563" i="3"/>
  <c r="BF1547" i="3"/>
  <c r="BF1539" i="3"/>
  <c r="BF1531" i="3"/>
  <c r="BF1515" i="3"/>
  <c r="BF1511" i="3"/>
  <c r="BF1503" i="3"/>
  <c r="BF1499" i="3"/>
  <c r="BF1483" i="3"/>
  <c r="BF1475" i="3"/>
  <c r="BF1467" i="3"/>
  <c r="BF1451" i="3"/>
  <c r="BF1447" i="3"/>
  <c r="BF1439" i="3"/>
  <c r="BF1435" i="3"/>
  <c r="BF1419" i="3"/>
  <c r="BF1411" i="3"/>
  <c r="BF1403" i="3"/>
  <c r="BF1387" i="3"/>
  <c r="BF1383" i="3"/>
  <c r="BF1375" i="3"/>
  <c r="BF1371" i="3"/>
  <c r="BF1355" i="3"/>
  <c r="BF1347" i="3"/>
  <c r="BF1339" i="3"/>
  <c r="BF1323" i="3"/>
  <c r="BF1319" i="3"/>
  <c r="BF1311" i="3"/>
  <c r="BF1307" i="3"/>
  <c r="BF1291" i="3"/>
  <c r="BF1283" i="3"/>
  <c r="BF1275" i="3"/>
  <c r="BF1259" i="3"/>
  <c r="BF1255" i="3"/>
  <c r="BF1247" i="3"/>
  <c r="BF1243" i="3"/>
  <c r="BF1227" i="3"/>
  <c r="BF1219" i="3"/>
  <c r="BF1211" i="3"/>
  <c r="BF1195" i="3"/>
  <c r="BF1191" i="3"/>
  <c r="BF1183" i="3"/>
  <c r="BF1179" i="3"/>
  <c r="BF1163" i="3"/>
  <c r="BF1155" i="3"/>
  <c r="BF1147" i="3"/>
  <c r="BF1131" i="3"/>
  <c r="BF1127" i="3"/>
  <c r="BF1119" i="3"/>
  <c r="BF1115" i="3"/>
  <c r="BF1099" i="3"/>
  <c r="BF1091" i="3"/>
  <c r="BF1083" i="3"/>
  <c r="BF1067" i="3"/>
  <c r="BF1063" i="3"/>
  <c r="BF1055" i="3"/>
  <c r="BF1051" i="3"/>
  <c r="BF1035" i="3"/>
  <c r="BF1027" i="3"/>
  <c r="BF1019" i="3"/>
  <c r="BF1003" i="3"/>
  <c r="BF999" i="3"/>
  <c r="BF991" i="3"/>
  <c r="BF987" i="3"/>
  <c r="BF971" i="3"/>
  <c r="BF963" i="3"/>
  <c r="BF955" i="3"/>
  <c r="BF939" i="3"/>
  <c r="BF935" i="3"/>
  <c r="BF927" i="3"/>
  <c r="BF923" i="3"/>
  <c r="BF867" i="3"/>
  <c r="BF3137" i="3"/>
  <c r="BF3144" i="3"/>
  <c r="BF3140" i="3"/>
  <c r="BF3136" i="3"/>
  <c r="BF3132" i="3"/>
  <c r="BF3128" i="3"/>
  <c r="BF3124" i="3"/>
  <c r="BF3120" i="3"/>
  <c r="BF3116" i="3"/>
  <c r="BF3112" i="3"/>
  <c r="BF3108" i="3"/>
  <c r="BF3104" i="3"/>
  <c r="BF3100" i="3"/>
  <c r="BF3096" i="3"/>
  <c r="BF3092" i="3"/>
  <c r="BF3088" i="3"/>
  <c r="BF3084" i="3"/>
  <c r="BF3080" i="3"/>
  <c r="BF3076" i="3"/>
  <c r="BF3072" i="3"/>
  <c r="BF3068" i="3"/>
  <c r="BF3064" i="3"/>
  <c r="BF3060" i="3"/>
  <c r="BF3056" i="3"/>
  <c r="BF3052" i="3"/>
  <c r="BF3048" i="3"/>
  <c r="BF3044" i="3"/>
  <c r="BF3040" i="3"/>
  <c r="BF3036" i="3"/>
  <c r="BF3032" i="3"/>
  <c r="BF3028" i="3"/>
  <c r="BF3024" i="3"/>
  <c r="BF3020" i="3"/>
  <c r="BF3016" i="3"/>
  <c r="BF3012" i="3"/>
  <c r="BF3008" i="3"/>
  <c r="BF3004" i="3"/>
  <c r="BF3000" i="3"/>
  <c r="BF2996" i="3"/>
  <c r="BF2992" i="3"/>
  <c r="BF2988" i="3"/>
  <c r="BF2984" i="3"/>
  <c r="BF2980" i="3"/>
  <c r="BF2976" i="3"/>
  <c r="BF2972" i="3"/>
  <c r="BF2968" i="3"/>
  <c r="BF2964" i="3"/>
  <c r="BF2960" i="3"/>
  <c r="BF2956" i="3"/>
  <c r="BF2952" i="3"/>
  <c r="BF2948" i="3"/>
  <c r="BF2944" i="3"/>
  <c r="BF2940" i="3"/>
  <c r="BF2936" i="3"/>
  <c r="BF2932" i="3"/>
  <c r="BF2928" i="3"/>
  <c r="BF2924" i="3"/>
  <c r="BF2920" i="3"/>
  <c r="BF2916" i="3"/>
  <c r="BF2912" i="3"/>
  <c r="BF2908" i="3"/>
  <c r="BF2904" i="3"/>
  <c r="BF2900" i="3"/>
  <c r="BF2896" i="3"/>
  <c r="BF2892" i="3"/>
  <c r="BF2888" i="3"/>
  <c r="BF2884" i="3"/>
  <c r="BF2880" i="3"/>
  <c r="BF2876" i="3"/>
  <c r="BF2872" i="3"/>
  <c r="BF2868" i="3"/>
  <c r="BF2864" i="3"/>
  <c r="BF2860" i="3"/>
  <c r="BF2856" i="3"/>
  <c r="BF2852" i="3"/>
  <c r="BF2848" i="3"/>
  <c r="BF2844" i="3"/>
  <c r="BF2840" i="3"/>
  <c r="BF2836" i="3"/>
  <c r="BF2832" i="3"/>
  <c r="BF2828" i="3"/>
  <c r="BF2824" i="3"/>
  <c r="BF2820" i="3"/>
  <c r="BF2816" i="3"/>
  <c r="BF2812" i="3"/>
  <c r="BF2808" i="3"/>
  <c r="BF2804" i="3"/>
  <c r="BF2800" i="3"/>
  <c r="BF2796" i="3"/>
  <c r="BF2792" i="3"/>
  <c r="BF2788" i="3"/>
  <c r="BF2784" i="3"/>
  <c r="BF2780" i="3"/>
  <c r="BF3121" i="3"/>
  <c r="BF3105" i="3"/>
  <c r="BF3089" i="3"/>
  <c r="BF3073" i="3"/>
  <c r="BF3057" i="3"/>
  <c r="BF3041" i="3"/>
  <c r="BF3025" i="3"/>
  <c r="BF3009" i="3"/>
  <c r="BF2993" i="3"/>
  <c r="BF2977" i="3"/>
  <c r="BF2961" i="3"/>
  <c r="BF2945" i="3"/>
  <c r="BF2929" i="3"/>
  <c r="BF2913" i="3"/>
  <c r="BF2897" i="3"/>
  <c r="BF2881" i="3"/>
  <c r="BF2865" i="3"/>
  <c r="BF2849" i="3"/>
  <c r="BF2833" i="3"/>
  <c r="BF2817" i="3"/>
  <c r="BF2801" i="3"/>
  <c r="BF2785" i="3"/>
  <c r="BF2769" i="3"/>
  <c r="BF2753" i="3"/>
  <c r="BF2737" i="3"/>
  <c r="BF2721" i="3"/>
  <c r="BF2705" i="3"/>
  <c r="BF2689" i="3"/>
  <c r="BF2673" i="3"/>
  <c r="BF2657" i="3"/>
  <c r="BF2641" i="3"/>
  <c r="BF2625" i="3"/>
  <c r="BF2609" i="3"/>
  <c r="BF2593" i="3"/>
  <c r="BF2577" i="3"/>
  <c r="BF2561" i="3"/>
  <c r="BF2545" i="3"/>
  <c r="BF2529" i="3"/>
  <c r="BF2513" i="3"/>
  <c r="BF2497" i="3"/>
  <c r="BF2481" i="3"/>
  <c r="BF2465" i="3"/>
  <c r="BF2449" i="3"/>
  <c r="BF2433" i="3"/>
  <c r="BF2417" i="3"/>
  <c r="BF2401" i="3"/>
  <c r="BF2385" i="3"/>
  <c r="BF2369" i="3"/>
  <c r="BF2353" i="3"/>
  <c r="BF2337" i="3"/>
  <c r="BF2329" i="3"/>
  <c r="BF2321" i="3"/>
  <c r="BF2305" i="3"/>
  <c r="BF2301" i="3"/>
  <c r="BF2293" i="3"/>
  <c r="BF2289" i="3"/>
  <c r="BF2273" i="3"/>
  <c r="BF2265" i="3"/>
  <c r="BF2257" i="3"/>
  <c r="BF2241" i="3"/>
  <c r="BF2237" i="3"/>
  <c r="BF2229" i="3"/>
  <c r="BF2225" i="3"/>
  <c r="BF2209" i="3"/>
  <c r="BF2201" i="3"/>
  <c r="BF2193" i="3"/>
  <c r="BF2177" i="3"/>
  <c r="BF2173" i="3"/>
  <c r="BF2165" i="3"/>
  <c r="BF2161" i="3"/>
  <c r="BF2145" i="3"/>
  <c r="BF2137" i="3"/>
  <c r="BF2129" i="3"/>
  <c r="BF2113" i="3"/>
  <c r="BF2109" i="3"/>
  <c r="BF2101" i="3"/>
  <c r="BF2097" i="3"/>
  <c r="BF2081" i="3"/>
  <c r="BF2073" i="3"/>
  <c r="BF2065" i="3"/>
  <c r="BF2049" i="3"/>
  <c r="BF2045" i="3"/>
  <c r="BF2037" i="3"/>
  <c r="BF2033" i="3"/>
  <c r="BF2017" i="3"/>
  <c r="BF2009" i="3"/>
  <c r="BF2001" i="3"/>
  <c r="BF1985" i="3"/>
  <c r="BF1981" i="3"/>
  <c r="BF1973" i="3"/>
  <c r="BF1969" i="3"/>
  <c r="BF1953" i="3"/>
  <c r="BF1945" i="3"/>
  <c r="BF1937" i="3"/>
  <c r="BF1921" i="3"/>
  <c r="BF1917" i="3"/>
  <c r="BF1909" i="3"/>
  <c r="BF1905" i="3"/>
  <c r="BF1889" i="3"/>
  <c r="BF1881" i="3"/>
  <c r="BF1873" i="3"/>
  <c r="BF1857" i="3"/>
  <c r="BF1853" i="3"/>
  <c r="BF1845" i="3"/>
  <c r="BF1841" i="3"/>
  <c r="BF1825" i="3"/>
  <c r="BF1817" i="3"/>
  <c r="BF1809" i="3"/>
  <c r="BF1793" i="3"/>
  <c r="BF1789" i="3"/>
  <c r="BF1781" i="3"/>
  <c r="BF1777" i="3"/>
  <c r="BF1761" i="3"/>
  <c r="BF1753" i="3"/>
  <c r="BF1745" i="3"/>
  <c r="BF1729" i="3"/>
  <c r="BF1725" i="3"/>
  <c r="BF1717" i="3"/>
  <c r="BF1713" i="3"/>
  <c r="BF1697" i="3"/>
  <c r="BF1689" i="3"/>
  <c r="BF1681" i="3"/>
  <c r="BF1665" i="3"/>
  <c r="BF1661" i="3"/>
  <c r="BF1653" i="3"/>
  <c r="BF2776" i="3"/>
  <c r="BF2772" i="3"/>
  <c r="BF2768" i="3"/>
  <c r="BF2764" i="3"/>
  <c r="BF2760" i="3"/>
  <c r="BF2756" i="3"/>
  <c r="BF2752" i="3"/>
  <c r="BF2748" i="3"/>
  <c r="BF2744" i="3"/>
  <c r="BF2740" i="3"/>
  <c r="BF2736" i="3"/>
  <c r="BF2732" i="3"/>
  <c r="BF2728" i="3"/>
  <c r="BF2724" i="3"/>
  <c r="BF2720" i="3"/>
  <c r="BF2716" i="3"/>
  <c r="BF2712" i="3"/>
  <c r="BF2708" i="3"/>
  <c r="BF2704" i="3"/>
  <c r="BF2700" i="3"/>
  <c r="BF2696" i="3"/>
  <c r="BF2692" i="3"/>
  <c r="BF2688" i="3"/>
  <c r="BF2684" i="3"/>
  <c r="BF2680" i="3"/>
  <c r="BF2676" i="3"/>
  <c r="BF2672" i="3"/>
  <c r="BF2668" i="3"/>
  <c r="BF2664" i="3"/>
  <c r="BF2660" i="3"/>
  <c r="BF2656" i="3"/>
  <c r="BF2652" i="3"/>
  <c r="BF2648" i="3"/>
  <c r="BF2644" i="3"/>
  <c r="BF2640" i="3"/>
  <c r="BF2636" i="3"/>
  <c r="BF2632" i="3"/>
  <c r="BF2628" i="3"/>
  <c r="BF2624" i="3"/>
  <c r="BF2620" i="3"/>
  <c r="BF2616" i="3"/>
  <c r="BF2612" i="3"/>
  <c r="BF2608" i="3"/>
  <c r="BF2604" i="3"/>
  <c r="BF2600" i="3"/>
  <c r="BF2596" i="3"/>
  <c r="BF2592" i="3"/>
  <c r="BF2588" i="3"/>
  <c r="BF2584" i="3"/>
  <c r="BF2580" i="3"/>
  <c r="BF2576" i="3"/>
  <c r="BF2572" i="3"/>
  <c r="BF2568" i="3"/>
  <c r="BF2564" i="3"/>
  <c r="BF2560" i="3"/>
  <c r="BF2556" i="3"/>
  <c r="BF2552" i="3"/>
  <c r="BF2548" i="3"/>
  <c r="BF2544" i="3"/>
  <c r="BF2540" i="3"/>
  <c r="BF2536" i="3"/>
  <c r="BF2532" i="3"/>
  <c r="BF2528" i="3"/>
  <c r="BF2524" i="3"/>
  <c r="BF2520" i="3"/>
  <c r="BF2516" i="3"/>
  <c r="BF2512" i="3"/>
  <c r="BF2508" i="3"/>
  <c r="BF2504" i="3"/>
  <c r="BF2500" i="3"/>
  <c r="BF2496" i="3"/>
  <c r="BF2492" i="3"/>
  <c r="BF2488" i="3"/>
  <c r="BF2484" i="3"/>
  <c r="BF2480" i="3"/>
  <c r="BF2476" i="3"/>
  <c r="BF2472" i="3"/>
  <c r="BF2468" i="3"/>
  <c r="BF2464" i="3"/>
  <c r="BF2460" i="3"/>
  <c r="BF2456" i="3"/>
  <c r="BF2452" i="3"/>
  <c r="BF2448" i="3"/>
  <c r="BF2444" i="3"/>
  <c r="BF2440" i="3"/>
  <c r="BF1649" i="3"/>
  <c r="BF1633" i="3"/>
  <c r="BF1625" i="3"/>
  <c r="BF1617" i="3"/>
  <c r="BF1601" i="3"/>
  <c r="BF1597" i="3"/>
  <c r="BF1589" i="3"/>
  <c r="BF1585" i="3"/>
  <c r="BF1569" i="3"/>
  <c r="BF1561" i="3"/>
  <c r="BF1553" i="3"/>
  <c r="BF1537" i="3"/>
  <c r="BF1533" i="3"/>
  <c r="BF1525" i="3"/>
  <c r="BF1521" i="3"/>
  <c r="BF1505" i="3"/>
  <c r="BF1497" i="3"/>
  <c r="BF1489" i="3"/>
  <c r="BF1473" i="3"/>
  <c r="BF1469" i="3"/>
  <c r="BF1461" i="3"/>
  <c r="BF1457" i="3"/>
  <c r="BF1441" i="3"/>
  <c r="BF1433" i="3"/>
  <c r="BF1425" i="3"/>
  <c r="BF1409" i="3"/>
  <c r="BF1405" i="3"/>
  <c r="BF1397" i="3"/>
  <c r="BF1393" i="3"/>
  <c r="BF1377" i="3"/>
  <c r="BF1369" i="3"/>
  <c r="BF1361" i="3"/>
  <c r="BF1345" i="3"/>
  <c r="BF1341" i="3"/>
  <c r="BF1333" i="3"/>
  <c r="BF1329" i="3"/>
  <c r="BF1313" i="3"/>
  <c r="BF1305" i="3"/>
  <c r="BF1297" i="3"/>
  <c r="BF1281" i="3"/>
  <c r="BF1277" i="3"/>
  <c r="BF1269" i="3"/>
  <c r="BF1265" i="3"/>
  <c r="BF1249" i="3"/>
  <c r="BF1241" i="3"/>
  <c r="BF1233" i="3"/>
  <c r="BF1217" i="3"/>
  <c r="BF1213" i="3"/>
  <c r="BF1205" i="3"/>
  <c r="BF1201" i="3"/>
  <c r="BF1185" i="3"/>
  <c r="BF1177" i="3"/>
  <c r="BF1169" i="3"/>
  <c r="BF1153" i="3"/>
  <c r="BF1149" i="3"/>
  <c r="BF1141" i="3"/>
  <c r="BF1137" i="3"/>
  <c r="BF1121" i="3"/>
  <c r="BF1113" i="3"/>
  <c r="BF1105" i="3"/>
  <c r="BF1089" i="3"/>
  <c r="BF1085" i="3"/>
  <c r="BF1077" i="3"/>
  <c r="BF1073" i="3"/>
  <c r="BF1057" i="3"/>
  <c r="BF1049" i="3"/>
  <c r="BF1041" i="3"/>
  <c r="BF1025" i="3"/>
  <c r="BF1021" i="3"/>
  <c r="BF1013" i="3"/>
  <c r="BF1009" i="3"/>
  <c r="BF993" i="3"/>
  <c r="BF985" i="3"/>
  <c r="BF977" i="3"/>
  <c r="BF961" i="3"/>
  <c r="BF957" i="3"/>
  <c r="BF949" i="3"/>
  <c r="BF945" i="3"/>
  <c r="BF929" i="3"/>
  <c r="BF921" i="3"/>
  <c r="BF913" i="3"/>
  <c r="BF897" i="3"/>
  <c r="BF877" i="3"/>
  <c r="BF873" i="3"/>
  <c r="BF397" i="3"/>
  <c r="BF2436" i="3"/>
  <c r="BF2432" i="3"/>
  <c r="BF2428" i="3"/>
  <c r="BF2424" i="3"/>
  <c r="BF2420" i="3"/>
  <c r="BF2416" i="3"/>
  <c r="BF2412" i="3"/>
  <c r="BF2408" i="3"/>
  <c r="BF2404" i="3"/>
  <c r="BF2400" i="3"/>
  <c r="BF2396" i="3"/>
  <c r="BF2392" i="3"/>
  <c r="BF2388" i="3"/>
  <c r="BF2384" i="3"/>
  <c r="BF2380" i="3"/>
  <c r="BF2376" i="3"/>
  <c r="BF2372" i="3"/>
  <c r="BF2368" i="3"/>
  <c r="BF2364" i="3"/>
  <c r="BF2360" i="3"/>
  <c r="BF2356" i="3"/>
  <c r="BF2352" i="3"/>
  <c r="BF2348" i="3"/>
  <c r="BF2344" i="3"/>
  <c r="BF2340" i="3"/>
  <c r="BF2336" i="3"/>
  <c r="BF2332" i="3"/>
  <c r="BF2328" i="3"/>
  <c r="BF2324" i="3"/>
  <c r="BF2320" i="3"/>
  <c r="BF2316" i="3"/>
  <c r="BF2312" i="3"/>
  <c r="BF2308" i="3"/>
  <c r="BF2304" i="3"/>
  <c r="BF2300" i="3"/>
  <c r="BF2296" i="3"/>
  <c r="BF2292" i="3"/>
  <c r="BF2288" i="3"/>
  <c r="BF2284" i="3"/>
  <c r="BF2280" i="3"/>
  <c r="BF2276" i="3"/>
  <c r="BF2272" i="3"/>
  <c r="BF2268" i="3"/>
  <c r="BF2264" i="3"/>
  <c r="BF2260" i="3"/>
  <c r="BF2256" i="3"/>
  <c r="BF2252" i="3"/>
  <c r="BF2248" i="3"/>
  <c r="BF2244" i="3"/>
  <c r="BF2240" i="3"/>
  <c r="BF2236" i="3"/>
  <c r="BF2232" i="3"/>
  <c r="BF2228" i="3"/>
  <c r="BF2224" i="3"/>
  <c r="BF2220" i="3"/>
  <c r="BF2216" i="3"/>
  <c r="BF2212" i="3"/>
  <c r="BF2208" i="3"/>
  <c r="BF2204" i="3"/>
  <c r="BF2200" i="3"/>
  <c r="BF2196" i="3"/>
  <c r="BF2192" i="3"/>
  <c r="BF2188" i="3"/>
  <c r="BF2184" i="3"/>
  <c r="BF2180" i="3"/>
  <c r="BF2176" i="3"/>
  <c r="BF2172" i="3"/>
  <c r="BF2168" i="3"/>
  <c r="BF2164" i="3"/>
  <c r="BF2160" i="3"/>
  <c r="BF2156" i="3"/>
  <c r="BF2152" i="3"/>
  <c r="BF2148" i="3"/>
  <c r="BF2144" i="3"/>
  <c r="BF2140" i="3"/>
  <c r="BF2136" i="3"/>
  <c r="BF2132" i="3"/>
  <c r="BF2128" i="3"/>
  <c r="BF2124" i="3"/>
  <c r="BF2120" i="3"/>
  <c r="BF2116" i="3"/>
  <c r="BF2112" i="3"/>
  <c r="BF2108" i="3"/>
  <c r="BF2104" i="3"/>
  <c r="BF2100" i="3"/>
  <c r="BF2096" i="3"/>
  <c r="BF2092" i="3"/>
  <c r="BF2088" i="3"/>
  <c r="BF2084" i="3"/>
  <c r="BF2080" i="3"/>
  <c r="BF2076" i="3"/>
  <c r="BF2072" i="3"/>
  <c r="BF2068" i="3"/>
  <c r="BF2064" i="3"/>
  <c r="BF2060" i="3"/>
  <c r="BF2056" i="3"/>
  <c r="BF2052" i="3"/>
  <c r="BF2048" i="3"/>
  <c r="BF2044" i="3"/>
  <c r="BF2040" i="3"/>
  <c r="BF2036" i="3"/>
  <c r="BF2032" i="3"/>
  <c r="BF2028" i="3"/>
  <c r="BF2024" i="3"/>
  <c r="BF2020" i="3"/>
  <c r="BF2016" i="3"/>
  <c r="BF2012" i="3"/>
  <c r="BF2008" i="3"/>
  <c r="BF2004" i="3"/>
  <c r="BF2000" i="3"/>
  <c r="BF1996" i="3"/>
  <c r="BF1992" i="3"/>
  <c r="BF1988" i="3"/>
  <c r="BF1984" i="3"/>
  <c r="BF1980" i="3"/>
  <c r="BF1976" i="3"/>
  <c r="BF1972" i="3"/>
  <c r="BF1968" i="3"/>
  <c r="BF1964" i="3"/>
  <c r="BF1960" i="3"/>
  <c r="BF1956" i="3"/>
  <c r="BF1952" i="3"/>
  <c r="BF1948" i="3"/>
  <c r="BF1944" i="3"/>
  <c r="BF1940" i="3"/>
  <c r="BF1936" i="3"/>
  <c r="BF1932" i="3"/>
  <c r="BF1928" i="3"/>
  <c r="BF1924" i="3"/>
  <c r="BF1920" i="3"/>
  <c r="BF1916" i="3"/>
  <c r="BF1912" i="3"/>
  <c r="BF1908" i="3"/>
  <c r="BF1904" i="3"/>
  <c r="BF1900" i="3"/>
  <c r="BF1896" i="3"/>
  <c r="BF1892" i="3"/>
  <c r="BF1888" i="3"/>
  <c r="BF1884" i="3"/>
  <c r="BF1880" i="3"/>
  <c r="BF1876" i="3"/>
  <c r="BF1872" i="3"/>
  <c r="BF1868" i="3"/>
  <c r="BF1864" i="3"/>
  <c r="BF1860" i="3"/>
  <c r="BF1856" i="3"/>
  <c r="BF1852" i="3"/>
  <c r="BF1848" i="3"/>
  <c r="BF1844" i="3"/>
  <c r="BF1840" i="3"/>
  <c r="BF1836" i="3"/>
  <c r="BF1832" i="3"/>
  <c r="BF1828" i="3"/>
  <c r="BF1824" i="3"/>
  <c r="BF1820" i="3"/>
  <c r="BF1816" i="3"/>
  <c r="BF1812" i="3"/>
  <c r="BF1808" i="3"/>
  <c r="BF1804" i="3"/>
  <c r="BF1800" i="3"/>
  <c r="BF1796" i="3"/>
  <c r="BF1792" i="3"/>
  <c r="BF1788" i="3"/>
  <c r="BF1784" i="3"/>
  <c r="BF1780" i="3"/>
  <c r="BF1776" i="3"/>
  <c r="BF1772" i="3"/>
  <c r="BF1768" i="3"/>
  <c r="BF1764" i="3"/>
  <c r="BF1760" i="3"/>
  <c r="BF1756" i="3"/>
  <c r="BF1752" i="3"/>
  <c r="BF888" i="3"/>
  <c r="BF860" i="3"/>
  <c r="BF840" i="3"/>
  <c r="BF820" i="3"/>
  <c r="BF800" i="3"/>
  <c r="BF796" i="3"/>
  <c r="BF784" i="3"/>
  <c r="BF768" i="3"/>
  <c r="BF752" i="3"/>
  <c r="BF736" i="3"/>
  <c r="BF720" i="3"/>
  <c r="BF716" i="3"/>
  <c r="BF704" i="3"/>
  <c r="BF696" i="3"/>
  <c r="BF688" i="3"/>
  <c r="BF680" i="3"/>
  <c r="BF652" i="3"/>
  <c r="BF648" i="3"/>
  <c r="BF644" i="3"/>
  <c r="BF640" i="3"/>
  <c r="BF632" i="3"/>
  <c r="BF624" i="3"/>
  <c r="BF608" i="3"/>
  <c r="BF592" i="3"/>
  <c r="BF588" i="3"/>
  <c r="BF580" i="3"/>
  <c r="BF572" i="3"/>
  <c r="BF564" i="3"/>
  <c r="BF560" i="3"/>
  <c r="BF556" i="3"/>
  <c r="BF552" i="3"/>
  <c r="BF544" i="3"/>
  <c r="BF536" i="3"/>
  <c r="BF528" i="3"/>
  <c r="BF520" i="3"/>
  <c r="BF512" i="3"/>
  <c r="BF508" i="3"/>
  <c r="BF504" i="3"/>
  <c r="BF496" i="3"/>
  <c r="BF492" i="3"/>
  <c r="BF476" i="3"/>
  <c r="BF460" i="3"/>
  <c r="BF452" i="3"/>
  <c r="BF444" i="3"/>
  <c r="BF436" i="3"/>
  <c r="BF408" i="3"/>
  <c r="BF392" i="3"/>
  <c r="BF384" i="3"/>
  <c r="BF380" i="3"/>
  <c r="BF376" i="3"/>
  <c r="BF368" i="3"/>
  <c r="BF360" i="3"/>
  <c r="BF316" i="3"/>
  <c r="BF308" i="3"/>
  <c r="BF296" i="3"/>
  <c r="BF288" i="3"/>
  <c r="BF276" i="3"/>
  <c r="BF256" i="3"/>
  <c r="BF252" i="3"/>
  <c r="BF244" i="3"/>
  <c r="BF232" i="3"/>
  <c r="BF224" i="3"/>
  <c r="BF212" i="3"/>
  <c r="BF192" i="3"/>
  <c r="BF188" i="3"/>
  <c r="BF180" i="3"/>
  <c r="BF168" i="3"/>
  <c r="BF160" i="3"/>
  <c r="BF148" i="3"/>
  <c r="BF128" i="3"/>
  <c r="BF124" i="3"/>
  <c r="BF116" i="3"/>
  <c r="BF104" i="3"/>
  <c r="BF96" i="3"/>
  <c r="BF84" i="3"/>
  <c r="BF64" i="3"/>
  <c r="BF60" i="3"/>
  <c r="BF52" i="3"/>
  <c r="BF40" i="3"/>
  <c r="BF32" i="3"/>
  <c r="BF20" i="3"/>
  <c r="K3251" i="3"/>
  <c r="K3219" i="3"/>
  <c r="K3203" i="3"/>
  <c r="K3183" i="3"/>
  <c r="K3171" i="3"/>
  <c r="K3143" i="3"/>
  <c r="K3119" i="3"/>
  <c r="J3103" i="3"/>
  <c r="K3095" i="3"/>
  <c r="K3091" i="3"/>
  <c r="K3083" i="3"/>
  <c r="K3063" i="3"/>
  <c r="K3051" i="3"/>
  <c r="K3019" i="3"/>
  <c r="K3011" i="3"/>
  <c r="K2991" i="3"/>
  <c r="K2979" i="3"/>
  <c r="K2967" i="3"/>
  <c r="K2951" i="3"/>
  <c r="K2939" i="3"/>
  <c r="K2911" i="3"/>
  <c r="K2903" i="3"/>
  <c r="K2887" i="3"/>
  <c r="K2859" i="3"/>
  <c r="K2843" i="3"/>
  <c r="K2803" i="3"/>
  <c r="K2787" i="3"/>
  <c r="K2783" i="3"/>
  <c r="K2763" i="3"/>
  <c r="K2759" i="3"/>
  <c r="K2755" i="3"/>
  <c r="K2743" i="3"/>
  <c r="K2727" i="3"/>
  <c r="K2699" i="3"/>
  <c r="K2691" i="3"/>
  <c r="K2687" i="3"/>
  <c r="K2671" i="3"/>
  <c r="K2659" i="3"/>
  <c r="K2615" i="3"/>
  <c r="K2587" i="3"/>
  <c r="K2575" i="3"/>
  <c r="K2563" i="3"/>
  <c r="K2535" i="3"/>
  <c r="K2519" i="3"/>
  <c r="K2479" i="3"/>
  <c r="K2427" i="3"/>
  <c r="K2415" i="3"/>
  <c r="K2363" i="3"/>
  <c r="K2339" i="3"/>
  <c r="K2335" i="3"/>
  <c r="K2323" i="3"/>
  <c r="K2307" i="3"/>
  <c r="K2279" i="3"/>
  <c r="K2259" i="3"/>
  <c r="K2255" i="3"/>
  <c r="K2235" i="3"/>
  <c r="K2219" i="3"/>
  <c r="K2171" i="3"/>
  <c r="K2167" i="3"/>
  <c r="K2127" i="3"/>
  <c r="K2123" i="3"/>
  <c r="K2111" i="3"/>
  <c r="K2107" i="3"/>
  <c r="K2095" i="3"/>
  <c r="K2051" i="3"/>
  <c r="K1991" i="3"/>
  <c r="K1975" i="3"/>
  <c r="K1963" i="3"/>
  <c r="K1947" i="3"/>
  <c r="K1935" i="3"/>
  <c r="K1903" i="3"/>
  <c r="K1875" i="3"/>
  <c r="K1831" i="3"/>
  <c r="K1827" i="3"/>
  <c r="K1819" i="3"/>
  <c r="K1815" i="3"/>
  <c r="K1787" i="3"/>
  <c r="K1763" i="3"/>
  <c r="K1755" i="3"/>
  <c r="K1743" i="3"/>
  <c r="K1699" i="3"/>
  <c r="K1695" i="3"/>
  <c r="K1687" i="3"/>
  <c r="K1683" i="3"/>
  <c r="K1675" i="3"/>
  <c r="K1651" i="3"/>
  <c r="K1643" i="3"/>
  <c r="K1631" i="3"/>
  <c r="K1579" i="3"/>
  <c r="K1567" i="3"/>
  <c r="K1559" i="3"/>
  <c r="K1543" i="3"/>
  <c r="K1515" i="3"/>
  <c r="K1487" i="3"/>
  <c r="K1483" i="3"/>
  <c r="K1471" i="3"/>
  <c r="K1395" i="3"/>
  <c r="K1363" i="3"/>
  <c r="K1339" i="3"/>
  <c r="K1307" i="3"/>
  <c r="K1259" i="3"/>
  <c r="K1251" i="3"/>
  <c r="K1231" i="3"/>
  <c r="K1175" i="3"/>
  <c r="K1155" i="3"/>
  <c r="K1143" i="3"/>
  <c r="K1127" i="3"/>
  <c r="K1115" i="3"/>
  <c r="K1103" i="3"/>
  <c r="K1075" i="3"/>
  <c r="BE1071" i="3"/>
  <c r="BE1063" i="3"/>
  <c r="BE1051" i="3"/>
  <c r="BE1039" i="3"/>
  <c r="BE1031" i="3"/>
  <c r="BE1019" i="3"/>
  <c r="BE1003" i="3"/>
  <c r="BE999" i="3"/>
  <c r="BE991" i="3"/>
  <c r="BE987" i="3"/>
  <c r="BE971" i="3"/>
  <c r="BE967" i="3"/>
  <c r="BE959" i="3"/>
  <c r="BE955" i="3"/>
  <c r="BE951" i="3"/>
  <c r="BE943" i="3"/>
  <c r="BE927" i="3"/>
  <c r="BE899" i="3"/>
  <c r="BE895" i="3"/>
  <c r="BE891" i="3"/>
  <c r="BE883" i="3"/>
  <c r="BE879" i="3"/>
  <c r="BE871" i="3"/>
  <c r="BE855" i="3"/>
  <c r="BE839" i="3"/>
  <c r="BE827" i="3"/>
  <c r="BE819" i="3"/>
  <c r="BE811" i="3"/>
  <c r="BE803" i="3"/>
  <c r="BE799" i="3"/>
  <c r="BE795" i="3"/>
  <c r="BE755" i="3"/>
  <c r="BE747" i="3"/>
  <c r="BE743" i="3"/>
  <c r="BE731" i="3"/>
  <c r="BE699" i="3"/>
  <c r="BE695" i="3"/>
  <c r="BE687" i="3"/>
  <c r="BE683" i="3"/>
  <c r="BE675" i="3"/>
  <c r="BE663" i="3"/>
  <c r="BE651" i="3"/>
  <c r="BE643" i="3"/>
  <c r="BE631" i="3"/>
  <c r="BE619" i="3"/>
  <c r="BE611" i="3"/>
  <c r="BE607" i="3"/>
  <c r="BE599" i="3"/>
  <c r="BE591" i="3"/>
  <c r="BE583" i="3"/>
  <c r="BE579" i="3"/>
  <c r="BE519" i="3"/>
  <c r="BE487" i="3"/>
  <c r="BE467" i="3"/>
  <c r="BE459" i="3"/>
  <c r="BE443" i="3"/>
  <c r="BE431" i="3"/>
  <c r="BE423" i="3"/>
  <c r="BE419" i="3"/>
  <c r="BE415" i="3"/>
  <c r="BE407" i="3"/>
  <c r="BE403" i="3"/>
  <c r="BE399" i="3"/>
  <c r="BE395" i="3"/>
  <c r="BE391" i="3"/>
  <c r="BE383" i="3"/>
  <c r="BE367" i="3"/>
  <c r="BE363" i="3"/>
  <c r="BE351" i="3"/>
  <c r="BE347" i="3"/>
  <c r="BE339" i="3"/>
  <c r="BE327" i="3"/>
  <c r="BE323" i="3"/>
  <c r="BE319" i="3"/>
  <c r="BE311" i="3"/>
  <c r="BE295" i="3"/>
  <c r="BE263" i="3"/>
  <c r="BE251" i="3"/>
  <c r="BE223" i="3"/>
  <c r="BE191" i="3"/>
  <c r="BE179" i="3"/>
  <c r="BE163" i="3"/>
  <c r="BE159" i="3"/>
  <c r="BE135" i="3"/>
  <c r="BE127" i="3"/>
  <c r="BE119" i="3"/>
  <c r="BE107" i="3"/>
  <c r="BE91" i="3"/>
  <c r="BE79" i="3"/>
  <c r="BE75" i="3"/>
  <c r="BE51" i="3"/>
  <c r="BE47" i="3"/>
  <c r="BE39" i="3"/>
  <c r="BE11" i="3"/>
  <c r="K3254" i="3"/>
  <c r="K3246" i="3"/>
  <c r="K3222" i="3"/>
  <c r="K3214" i="3"/>
  <c r="K3206" i="3"/>
  <c r="K3190" i="3"/>
  <c r="K3174" i="3"/>
  <c r="K3170" i="3"/>
  <c r="K3158" i="3"/>
  <c r="K3154" i="3"/>
  <c r="K3146" i="3"/>
  <c r="K3142" i="3"/>
  <c r="K3134" i="3"/>
  <c r="K3122" i="3"/>
  <c r="K3094" i="3"/>
  <c r="K3082" i="3"/>
  <c r="K3078" i="3"/>
  <c r="K3070" i="3"/>
  <c r="K3058" i="3"/>
  <c r="K3054" i="3"/>
  <c r="K3046" i="3"/>
  <c r="K3038" i="3"/>
  <c r="K3026" i="3"/>
  <c r="K3018" i="3"/>
  <c r="K2994" i="3"/>
  <c r="K2990" i="3"/>
  <c r="K2978" i="3"/>
  <c r="K2962" i="3"/>
  <c r="K2898" i="3"/>
  <c r="K2894" i="3"/>
  <c r="K2886" i="3"/>
  <c r="K2878" i="3"/>
  <c r="K2870" i="3"/>
  <c r="K2862" i="3"/>
  <c r="K2842" i="3"/>
  <c r="K2838" i="3"/>
  <c r="K2826" i="3"/>
  <c r="K2814" i="3"/>
  <c r="K2810" i="3"/>
  <c r="K2798" i="3"/>
  <c r="K2786" i="3"/>
  <c r="K2782" i="3"/>
  <c r="K2770" i="3"/>
  <c r="K2762" i="3"/>
  <c r="K2758" i="3"/>
  <c r="K2750" i="3"/>
  <c r="K2738" i="3"/>
  <c r="K2730" i="3"/>
  <c r="K2722" i="3"/>
  <c r="K2710" i="3"/>
  <c r="K2702" i="3"/>
  <c r="K2694" i="3"/>
  <c r="K2682" i="3"/>
  <c r="K2674" i="3"/>
  <c r="K2666" i="3"/>
  <c r="K2650" i="3"/>
  <c r="K2642" i="3"/>
  <c r="K2634" i="3"/>
  <c r="K2622" i="3"/>
  <c r="K2618" i="3"/>
  <c r="K2610" i="3"/>
  <c r="K2602" i="3"/>
  <c r="K2594" i="3"/>
  <c r="K2582" i="3"/>
  <c r="K2574" i="3"/>
  <c r="K2566" i="3"/>
  <c r="K2554" i="3"/>
  <c r="K2546" i="3"/>
  <c r="J2526" i="3"/>
  <c r="K2514" i="3"/>
  <c r="K2506" i="3"/>
  <c r="K2498" i="3"/>
  <c r="K2486" i="3"/>
  <c r="K2478" i="3"/>
  <c r="K2470" i="3"/>
  <c r="K2466" i="3"/>
  <c r="K2462" i="3"/>
  <c r="K2458" i="3"/>
  <c r="K2446" i="3"/>
  <c r="K2430" i="3"/>
  <c r="K2410" i="3"/>
  <c r="K2402" i="3"/>
  <c r="K2390" i="3"/>
  <c r="K2378" i="3"/>
  <c r="K2370" i="3"/>
  <c r="K2362" i="3"/>
  <c r="K2350" i="3"/>
  <c r="K2342" i="3"/>
  <c r="K2334" i="3"/>
  <c r="K2326" i="3"/>
  <c r="K2314" i="3"/>
  <c r="K2302" i="3"/>
  <c r="K2298" i="3"/>
  <c r="K2286" i="3"/>
  <c r="K2274" i="3"/>
  <c r="K2254" i="3"/>
  <c r="K2246" i="3"/>
  <c r="K2238" i="3"/>
  <c r="K2230" i="3"/>
  <c r="K2226" i="3"/>
  <c r="K2218" i="3"/>
  <c r="K2206" i="3"/>
  <c r="K2194" i="3"/>
  <c r="K2190" i="3"/>
  <c r="K2178" i="3"/>
  <c r="K2174" i="3"/>
  <c r="K2166" i="3"/>
  <c r="K2158" i="3"/>
  <c r="K2150" i="3"/>
  <c r="K2142" i="3"/>
  <c r="K2130" i="3"/>
  <c r="K2118" i="3"/>
  <c r="K2106" i="3"/>
  <c r="K2102" i="3"/>
  <c r="K2094" i="3"/>
  <c r="K2086" i="3"/>
  <c r="K2078" i="3"/>
  <c r="K2070" i="3"/>
  <c r="K2058" i="3"/>
  <c r="K2038" i="3"/>
  <c r="K2030" i="3"/>
  <c r="K2026" i="3"/>
  <c r="K2018" i="3"/>
  <c r="K2006" i="3"/>
  <c r="K1938" i="3"/>
  <c r="K1918" i="3"/>
  <c r="K1906" i="3"/>
  <c r="J1886" i="3"/>
  <c r="BE1874" i="3"/>
  <c r="BE1842" i="3"/>
  <c r="BE1782" i="3"/>
  <c r="BE1778" i="3"/>
  <c r="BE1770" i="3"/>
  <c r="J1758" i="3"/>
  <c r="BE1750" i="3"/>
  <c r="BE1738" i="3"/>
  <c r="BE1730" i="3"/>
  <c r="BE1678" i="3"/>
  <c r="BE1666" i="3"/>
  <c r="BE1658" i="3"/>
  <c r="BE1650" i="3"/>
  <c r="BE1646" i="3"/>
  <c r="BE1634" i="3"/>
  <c r="BE1630" i="3"/>
  <c r="BE1614" i="3"/>
  <c r="BE1598" i="3"/>
  <c r="BE1594" i="3"/>
  <c r="BE1582" i="3"/>
  <c r="BE1570" i="3"/>
  <c r="BE1566" i="3"/>
  <c r="BE1558" i="3"/>
  <c r="BE1538" i="3"/>
  <c r="F5" i="6"/>
  <c r="BE1526" i="3"/>
  <c r="BE1522" i="3"/>
  <c r="BE1510" i="3"/>
  <c r="BE1506" i="3"/>
  <c r="BE1498" i="3"/>
  <c r="BE1494" i="3"/>
  <c r="BE1478" i="3"/>
  <c r="BE1466" i="3"/>
  <c r="BE1458" i="3"/>
  <c r="BE1438" i="3"/>
  <c r="BE1414" i="3"/>
  <c r="BE1370" i="3"/>
  <c r="BE1358" i="3"/>
  <c r="BE1354" i="3"/>
  <c r="BE1346" i="3"/>
  <c r="BE1342" i="3"/>
  <c r="BE1330" i="3"/>
  <c r="BE1314" i="3"/>
  <c r="BE1302" i="3"/>
  <c r="BE1294" i="3"/>
  <c r="BE1286" i="3"/>
  <c r="BE1282" i="3"/>
  <c r="BE1266" i="3"/>
  <c r="BE1262" i="3"/>
  <c r="BE1254" i="3"/>
  <c r="BE1238" i="3"/>
  <c r="BE1234" i="3"/>
  <c r="BE1226" i="3"/>
  <c r="BE1222" i="3"/>
  <c r="BE1214" i="3"/>
  <c r="BE1206" i="3"/>
  <c r="BE1178" i="3"/>
  <c r="BE1150" i="3"/>
  <c r="BE1134" i="3"/>
  <c r="BE1130" i="3"/>
  <c r="BE1122" i="3"/>
  <c r="BE1082" i="3"/>
  <c r="BE1074" i="3"/>
  <c r="K1070" i="3"/>
  <c r="BE1062" i="3"/>
  <c r="K1054" i="3"/>
  <c r="BE1042" i="3"/>
  <c r="BE1034" i="3"/>
  <c r="BE1030" i="3"/>
  <c r="BE998" i="3"/>
  <c r="BE970" i="3"/>
  <c r="BE966" i="3"/>
  <c r="BE946" i="3"/>
  <c r="K942" i="3"/>
  <c r="BE922" i="3"/>
  <c r="BE914" i="3"/>
  <c r="BE902" i="3"/>
  <c r="BE898" i="3"/>
  <c r="K894" i="3"/>
  <c r="BE882" i="3"/>
  <c r="BE866" i="3"/>
  <c r="BE854" i="3"/>
  <c r="BE838" i="3"/>
  <c r="K830" i="3"/>
  <c r="BE818" i="3"/>
  <c r="BE810" i="3"/>
  <c r="BE798" i="3"/>
  <c r="BE786" i="3"/>
  <c r="BE778" i="3"/>
  <c r="BE754" i="3"/>
  <c r="BE746" i="3"/>
  <c r="BE734" i="3"/>
  <c r="BE718" i="3"/>
  <c r="K710" i="3"/>
  <c r="BE690" i="3"/>
  <c r="BE674" i="3"/>
  <c r="BE658" i="3"/>
  <c r="BE642" i="3"/>
  <c r="BE622" i="3"/>
  <c r="BE610" i="3"/>
  <c r="BE606" i="3"/>
  <c r="BE590" i="3"/>
  <c r="BE586" i="3"/>
  <c r="BE574" i="3"/>
  <c r="BE562" i="3"/>
  <c r="BE522" i="3"/>
  <c r="BE490" i="3"/>
  <c r="K486" i="3"/>
  <c r="BE482" i="3"/>
  <c r="BE478" i="3"/>
  <c r="BE458" i="3"/>
  <c r="BE446" i="3"/>
  <c r="BE442" i="3"/>
  <c r="BE430" i="3"/>
  <c r="BE158" i="3"/>
  <c r="BE154" i="3"/>
  <c r="BE146" i="3"/>
  <c r="BE142" i="3"/>
  <c r="BE130" i="3"/>
  <c r="BE90" i="3"/>
  <c r="BE74" i="3"/>
  <c r="BE66" i="3"/>
  <c r="BE46" i="3"/>
  <c r="BE34" i="3"/>
  <c r="K6" i="3"/>
  <c r="K3260" i="3"/>
  <c r="K3256" i="3"/>
  <c r="K3252" i="3"/>
  <c r="K3248" i="3"/>
  <c r="K3244" i="3"/>
  <c r="K3240" i="3"/>
  <c r="K3236" i="3"/>
  <c r="K3232" i="3"/>
  <c r="K3228" i="3"/>
  <c r="K3224" i="3"/>
  <c r="K3220" i="3"/>
  <c r="K3216" i="3"/>
  <c r="K3212" i="3"/>
  <c r="K3208" i="3"/>
  <c r="K3204" i="3"/>
  <c r="K3200" i="3"/>
  <c r="K3196" i="3"/>
  <c r="K3192" i="3"/>
  <c r="K3188" i="3"/>
  <c r="K3184" i="3"/>
  <c r="K3180" i="3"/>
  <c r="K3176" i="3"/>
  <c r="K3172" i="3"/>
  <c r="K3168" i="3"/>
  <c r="K3164" i="3"/>
  <c r="K3160" i="3"/>
  <c r="K3156" i="3"/>
  <c r="K3152" i="3"/>
  <c r="K3148" i="3"/>
  <c r="K3144" i="3"/>
  <c r="K3140" i="3"/>
  <c r="K3136" i="3"/>
  <c r="K3132" i="3"/>
  <c r="K3128" i="3"/>
  <c r="K3124" i="3"/>
  <c r="K3120" i="3"/>
  <c r="K3116" i="3"/>
  <c r="K3112" i="3"/>
  <c r="K3108" i="3"/>
  <c r="K3104" i="3"/>
  <c r="K3100" i="3"/>
  <c r="K3096" i="3"/>
  <c r="K3092" i="3"/>
  <c r="K3088" i="3"/>
  <c r="K3084" i="3"/>
  <c r="K3080" i="3"/>
  <c r="K3076" i="3"/>
  <c r="K3072" i="3"/>
  <c r="K3068" i="3"/>
  <c r="K3064" i="3"/>
  <c r="K3060" i="3"/>
  <c r="K3056" i="3"/>
  <c r="K3052" i="3"/>
  <c r="K3048" i="3"/>
  <c r="K3044" i="3"/>
  <c r="K3040" i="3"/>
  <c r="K3036" i="3"/>
  <c r="K3032" i="3"/>
  <c r="K3028" i="3"/>
  <c r="K3024" i="3"/>
  <c r="K3020" i="3"/>
  <c r="K3016" i="3"/>
  <c r="K3012" i="3"/>
  <c r="K3008" i="3"/>
  <c r="J3004" i="3"/>
  <c r="K3000" i="3"/>
  <c r="K2996" i="3"/>
  <c r="K2992" i="3"/>
  <c r="K2988" i="3"/>
  <c r="K2984" i="3"/>
  <c r="K2980" i="3"/>
  <c r="K2976" i="3"/>
  <c r="K2972" i="3"/>
  <c r="K2968" i="3"/>
  <c r="K2964" i="3"/>
  <c r="K2960" i="3"/>
  <c r="K2956" i="3"/>
  <c r="K2952" i="3"/>
  <c r="K2948" i="3"/>
  <c r="K2944" i="3"/>
  <c r="J2940" i="3"/>
  <c r="K2936" i="3"/>
  <c r="K2932" i="3"/>
  <c r="K2928" i="3"/>
  <c r="K2924" i="3"/>
  <c r="K2920" i="3"/>
  <c r="K2916" i="3"/>
  <c r="K2912" i="3"/>
  <c r="K2908" i="3"/>
  <c r="K2904" i="3"/>
  <c r="K2900" i="3"/>
  <c r="K2896" i="3"/>
  <c r="K2892" i="3"/>
  <c r="K2888" i="3"/>
  <c r="K2884" i="3"/>
  <c r="K2880" i="3"/>
  <c r="K2876" i="3"/>
  <c r="K2872" i="3"/>
  <c r="K2868" i="3"/>
  <c r="K2864" i="3"/>
  <c r="K2860" i="3"/>
  <c r="K2856" i="3"/>
  <c r="K2852" i="3"/>
  <c r="K2848" i="3"/>
  <c r="K2844" i="3"/>
  <c r="K2836" i="3"/>
  <c r="K2832" i="3"/>
  <c r="K2828" i="3"/>
  <c r="K2824" i="3"/>
  <c r="K2820" i="3"/>
  <c r="K2816" i="3"/>
  <c r="K2812" i="3"/>
  <c r="K2808" i="3"/>
  <c r="K2804" i="3"/>
  <c r="K2800" i="3"/>
  <c r="K2796" i="3"/>
  <c r="K2792" i="3"/>
  <c r="K2788" i="3"/>
  <c r="K2784" i="3"/>
  <c r="K2780" i="3"/>
  <c r="K2776" i="3"/>
  <c r="K2772" i="3"/>
  <c r="K2768" i="3"/>
  <c r="K2764" i="3"/>
  <c r="K2760" i="3"/>
  <c r="K2756" i="3"/>
  <c r="K2752" i="3"/>
  <c r="K2748" i="3"/>
  <c r="K2744" i="3"/>
  <c r="K2740" i="3"/>
  <c r="K2736" i="3"/>
  <c r="K2732" i="3"/>
  <c r="K2728" i="3"/>
  <c r="K2724" i="3"/>
  <c r="K2720" i="3"/>
  <c r="K2716" i="3"/>
  <c r="K2712" i="3"/>
  <c r="K2708" i="3"/>
  <c r="K2704" i="3"/>
  <c r="K2700" i="3"/>
  <c r="K2696" i="3"/>
  <c r="K2692" i="3"/>
  <c r="K2688" i="3"/>
  <c r="K2684" i="3"/>
  <c r="K2680" i="3"/>
  <c r="K2676" i="3"/>
  <c r="K2672" i="3"/>
  <c r="K2668" i="3"/>
  <c r="K2664" i="3"/>
  <c r="K2660" i="3"/>
  <c r="K2656" i="3"/>
  <c r="K2652" i="3"/>
  <c r="K2648" i="3"/>
  <c r="K2644" i="3"/>
  <c r="K2640" i="3"/>
  <c r="K2636" i="3"/>
  <c r="K2632" i="3"/>
  <c r="K2628" i="3"/>
  <c r="K2624" i="3"/>
  <c r="K2620" i="3"/>
  <c r="K2616" i="3"/>
  <c r="K2612" i="3"/>
  <c r="K2608" i="3"/>
  <c r="K2604" i="3"/>
  <c r="K2600" i="3"/>
  <c r="K2596" i="3"/>
  <c r="K2592" i="3"/>
  <c r="K2588" i="3"/>
  <c r="K2584" i="3"/>
  <c r="K2580" i="3"/>
  <c r="K2576" i="3"/>
  <c r="K2572" i="3"/>
  <c r="K2568" i="3"/>
  <c r="K2564" i="3"/>
  <c r="K2560" i="3"/>
  <c r="K2556" i="3"/>
  <c r="K2552" i="3"/>
  <c r="K2548" i="3"/>
  <c r="K2544" i="3"/>
  <c r="K2540" i="3"/>
  <c r="K2536" i="3"/>
  <c r="K2532" i="3"/>
  <c r="K2528" i="3"/>
  <c r="K2524" i="3"/>
  <c r="K2520" i="3"/>
  <c r="K2516" i="3"/>
  <c r="K2512" i="3"/>
  <c r="K2508" i="3"/>
  <c r="K2504" i="3"/>
  <c r="K2500" i="3"/>
  <c r="K2496" i="3"/>
  <c r="K2492" i="3"/>
  <c r="K2488" i="3"/>
  <c r="K2484" i="3"/>
  <c r="K2480" i="3"/>
  <c r="K2476" i="3"/>
  <c r="K2472" i="3"/>
  <c r="K2468" i="3"/>
  <c r="K2464" i="3"/>
  <c r="K2460" i="3"/>
  <c r="K2456" i="3"/>
  <c r="K2452" i="3"/>
  <c r="K2448" i="3"/>
  <c r="K2444" i="3"/>
  <c r="K2440" i="3"/>
  <c r="K2436" i="3"/>
  <c r="K2432" i="3"/>
  <c r="K2428" i="3"/>
  <c r="K2424" i="3"/>
  <c r="K2420" i="3"/>
  <c r="K2416" i="3"/>
  <c r="K2412" i="3"/>
  <c r="K2408" i="3"/>
  <c r="K2404" i="3"/>
  <c r="K2400" i="3"/>
  <c r="K2396" i="3"/>
  <c r="K2392" i="3"/>
  <c r="K2388" i="3"/>
  <c r="K2384" i="3"/>
  <c r="K2380" i="3"/>
  <c r="K2376" i="3"/>
  <c r="K2372" i="3"/>
  <c r="K2368" i="3"/>
  <c r="K2364" i="3"/>
  <c r="K2360" i="3"/>
  <c r="K2356" i="3"/>
  <c r="K2352" i="3"/>
  <c r="K2348" i="3"/>
  <c r="K2344" i="3"/>
  <c r="K2340" i="3"/>
  <c r="K2336" i="3"/>
  <c r="K2332" i="3"/>
  <c r="K2328" i="3"/>
  <c r="K2324" i="3"/>
  <c r="K2320" i="3"/>
  <c r="K2316" i="3"/>
  <c r="K2312" i="3"/>
  <c r="K2308" i="3"/>
  <c r="K2304" i="3"/>
  <c r="K2300" i="3"/>
  <c r="K2296" i="3"/>
  <c r="K2292" i="3"/>
  <c r="K2288" i="3"/>
  <c r="K2284" i="3"/>
  <c r="K2280" i="3"/>
  <c r="K2276" i="3"/>
  <c r="K2272" i="3"/>
  <c r="K2268" i="3"/>
  <c r="K2264" i="3"/>
  <c r="K2260" i="3"/>
  <c r="K2256" i="3"/>
  <c r="K2252" i="3"/>
  <c r="K2248" i="3"/>
  <c r="K2244" i="3"/>
  <c r="K2240" i="3"/>
  <c r="K2236" i="3"/>
  <c r="K2232" i="3"/>
  <c r="K2228" i="3"/>
  <c r="K2224" i="3"/>
  <c r="K2220" i="3"/>
  <c r="K2216" i="3"/>
  <c r="K2212" i="3"/>
  <c r="K2208" i="3"/>
  <c r="K2204" i="3"/>
  <c r="K2200" i="3"/>
  <c r="K2196" i="3"/>
  <c r="K2192" i="3"/>
  <c r="K2188" i="3"/>
  <c r="K2184" i="3"/>
  <c r="K2180" i="3"/>
  <c r="K2176" i="3"/>
  <c r="K2172" i="3"/>
  <c r="K2168" i="3"/>
  <c r="K2164" i="3"/>
  <c r="K2160" i="3"/>
  <c r="K2156" i="3"/>
  <c r="K2152" i="3"/>
  <c r="K2148" i="3"/>
  <c r="K2144" i="3"/>
  <c r="K2140" i="3"/>
  <c r="K2136" i="3"/>
  <c r="K2132" i="3"/>
  <c r="K2128" i="3"/>
  <c r="K2124" i="3"/>
  <c r="K2120" i="3"/>
  <c r="K2116" i="3"/>
  <c r="K2112" i="3"/>
  <c r="K2108" i="3"/>
  <c r="K2104" i="3"/>
  <c r="K2100" i="3"/>
  <c r="K2096" i="3"/>
  <c r="K2092" i="3"/>
  <c r="K2088" i="3"/>
  <c r="K2084" i="3"/>
  <c r="K2080" i="3"/>
  <c r="K2076" i="3"/>
  <c r="K2072" i="3"/>
  <c r="K2068" i="3"/>
  <c r="K2064" i="3"/>
  <c r="K2060" i="3"/>
  <c r="BE2056" i="3"/>
  <c r="BE2052" i="3"/>
  <c r="BE2048" i="3"/>
  <c r="BE2040" i="3"/>
  <c r="BE2028" i="3"/>
  <c r="BE2016" i="3"/>
  <c r="BE2012" i="3"/>
  <c r="BE2008" i="3"/>
  <c r="BE2000" i="3"/>
  <c r="BE1996" i="3"/>
  <c r="BE1992" i="3"/>
  <c r="BE1984" i="3"/>
  <c r="BE1980" i="3"/>
  <c r="BE1972" i="3"/>
  <c r="BE1968" i="3"/>
  <c r="BE1964" i="3"/>
  <c r="BE1956" i="3"/>
  <c r="BE1944" i="3"/>
  <c r="BE1940" i="3"/>
  <c r="BE1936" i="3"/>
  <c r="BE1924" i="3"/>
  <c r="BE1920" i="3"/>
  <c r="BE1916" i="3"/>
  <c r="BE1912" i="3"/>
  <c r="BE1908" i="3"/>
  <c r="BE1896" i="3"/>
  <c r="BE1892" i="3"/>
  <c r="BE1884" i="3"/>
  <c r="BE1872" i="3"/>
  <c r="BE1864" i="3"/>
  <c r="BE1856" i="3"/>
  <c r="BE1852" i="3"/>
  <c r="BE1848" i="3"/>
  <c r="BE1844" i="3"/>
  <c r="BE1840" i="3"/>
  <c r="BE1836" i="3"/>
  <c r="BE1832" i="3"/>
  <c r="BE1824" i="3"/>
  <c r="BE1820" i="3"/>
  <c r="BE1808" i="3"/>
  <c r="BE1804" i="3"/>
  <c r="BE1796" i="3"/>
  <c r="BE1784" i="3"/>
  <c r="BE1776" i="3"/>
  <c r="BE1768" i="3"/>
  <c r="BE1760" i="3"/>
  <c r="BE1752" i="3"/>
  <c r="BE1748" i="3"/>
  <c r="BE1740" i="3"/>
  <c r="BE1736" i="3"/>
  <c r="BE1724" i="3"/>
  <c r="BE1720" i="3"/>
  <c r="BE1716" i="3"/>
  <c r="BE1708" i="3"/>
  <c r="BE1700" i="3"/>
  <c r="BE1692" i="3"/>
  <c r="BE1688" i="3"/>
  <c r="BE1680" i="3"/>
  <c r="BE1676" i="3"/>
  <c r="BE1668" i="3"/>
  <c r="BE1664" i="3"/>
  <c r="BE1660" i="3"/>
  <c r="BE1656" i="3"/>
  <c r="BE1648" i="3"/>
  <c r="BE1644" i="3"/>
  <c r="BE1636" i="3"/>
  <c r="BE1632" i="3"/>
  <c r="BE1628" i="3"/>
  <c r="BE1624" i="3"/>
  <c r="BE1616" i="3"/>
  <c r="BE1612" i="3"/>
  <c r="BE1608" i="3"/>
  <c r="BE1600" i="3"/>
  <c r="BE1596" i="3"/>
  <c r="BE1592" i="3"/>
  <c r="BE1584" i="3"/>
  <c r="BE1580" i="3"/>
  <c r="BE1568" i="3"/>
  <c r="BE1564" i="3"/>
  <c r="BE1556" i="3"/>
  <c r="BE1552" i="3"/>
  <c r="BE1540" i="3"/>
  <c r="BE1536" i="3"/>
  <c r="BE1528" i="3"/>
  <c r="BE1520" i="3"/>
  <c r="BE1512" i="3"/>
  <c r="BE1500" i="3"/>
  <c r="BE1496" i="3"/>
  <c r="BE1488" i="3"/>
  <c r="BE1480" i="3"/>
  <c r="BE1468" i="3"/>
  <c r="BE1464" i="3"/>
  <c r="BE1460" i="3"/>
  <c r="BE1452" i="3"/>
  <c r="BE1448" i="3"/>
  <c r="BE1444" i="3"/>
  <c r="BE1436" i="3"/>
  <c r="BE1432" i="3"/>
  <c r="BE1428" i="3"/>
  <c r="BE1424" i="3"/>
  <c r="BE1420" i="3"/>
  <c r="BE1416" i="3"/>
  <c r="BE1404" i="3"/>
  <c r="BE1400" i="3"/>
  <c r="BE1388" i="3"/>
  <c r="BE1384" i="3"/>
  <c r="BE1380" i="3"/>
  <c r="BE1376" i="3"/>
  <c r="BE1372" i="3"/>
  <c r="BE1368" i="3"/>
  <c r="BE1360" i="3"/>
  <c r="BE1356" i="3"/>
  <c r="BE1352" i="3"/>
  <c r="BE1348" i="3"/>
  <c r="BE1344" i="3"/>
  <c r="BE1328" i="3"/>
  <c r="BE1324" i="3"/>
  <c r="BE1316" i="3"/>
  <c r="BE1312" i="3"/>
  <c r="BE1308" i="3"/>
  <c r="BE1300" i="3"/>
  <c r="BE1296" i="3"/>
  <c r="BE1288" i="3"/>
  <c r="BE1280" i="3"/>
  <c r="BE1272" i="3"/>
  <c r="BE1268" i="3"/>
  <c r="BE1264" i="3"/>
  <c r="BE1256" i="3"/>
  <c r="BE1248" i="3"/>
  <c r="BE1244" i="3"/>
  <c r="BE1236" i="3"/>
  <c r="BE1228" i="3"/>
  <c r="BE1212" i="3"/>
  <c r="BE1204" i="3"/>
  <c r="BE1196" i="3"/>
  <c r="BE1188" i="3"/>
  <c r="BE1180" i="3"/>
  <c r="BE1176" i="3"/>
  <c r="BE1172" i="3"/>
  <c r="BE1164" i="3"/>
  <c r="BE1160" i="3"/>
  <c r="BE1152" i="3"/>
  <c r="BE1148" i="3"/>
  <c r="BE1144" i="3"/>
  <c r="BE1140" i="3"/>
  <c r="BE1136" i="3"/>
  <c r="BE1124" i="3"/>
  <c r="BE1112" i="3"/>
  <c r="BE1108" i="3"/>
  <c r="BE1104" i="3"/>
  <c r="BE1092" i="3"/>
  <c r="BE1088" i="3"/>
  <c r="BE1080" i="3"/>
  <c r="BE1076" i="3"/>
  <c r="BE1072" i="3"/>
  <c r="BE1064" i="3"/>
  <c r="BE1056" i="3"/>
  <c r="BE1052" i="3"/>
  <c r="BE1048" i="3"/>
  <c r="BE1036" i="3"/>
  <c r="BE1020" i="3"/>
  <c r="BE1016" i="3"/>
  <c r="K1012" i="3"/>
  <c r="BE1008" i="3"/>
  <c r="BE1004" i="3"/>
  <c r="BE1000" i="3"/>
  <c r="K996" i="3"/>
  <c r="BE988" i="3"/>
  <c r="BE984" i="3"/>
  <c r="K980" i="3"/>
  <c r="BE972" i="3"/>
  <c r="BE968" i="3"/>
  <c r="BE956" i="3"/>
  <c r="BE952" i="3"/>
  <c r="K948" i="3"/>
  <c r="BE944" i="3"/>
  <c r="BE940" i="3"/>
  <c r="BE936" i="3"/>
  <c r="K932" i="3"/>
  <c r="BE928" i="3"/>
  <c r="K916" i="3"/>
  <c r="BE912" i="3"/>
  <c r="BE908" i="3"/>
  <c r="BE892" i="3"/>
  <c r="K884" i="3"/>
  <c r="BE876" i="3"/>
  <c r="BE872" i="3"/>
  <c r="BE864" i="3"/>
  <c r="BE848" i="3"/>
  <c r="BE840" i="3"/>
  <c r="K836" i="3"/>
  <c r="BE832" i="3"/>
  <c r="BE828" i="3"/>
  <c r="BE824" i="3"/>
  <c r="BE812" i="3"/>
  <c r="BE808" i="3"/>
  <c r="BE804" i="3"/>
  <c r="BE796" i="3"/>
  <c r="BE792" i="3"/>
  <c r="BE788" i="3"/>
  <c r="BE780" i="3"/>
  <c r="BE776" i="3"/>
  <c r="BE772" i="3"/>
  <c r="BE764" i="3"/>
  <c r="BE760" i="3"/>
  <c r="BE756" i="3"/>
  <c r="BE748" i="3"/>
  <c r="BE736" i="3"/>
  <c r="BE728" i="3"/>
  <c r="BE720" i="3"/>
  <c r="BE716" i="3"/>
  <c r="BE712" i="3"/>
  <c r="BE704" i="3"/>
  <c r="BE700" i="3"/>
  <c r="BE692" i="3"/>
  <c r="BE684" i="3"/>
  <c r="BE676" i="3"/>
  <c r="BE668" i="3"/>
  <c r="BE660" i="3"/>
  <c r="BE656" i="3"/>
  <c r="BE652" i="3"/>
  <c r="BE644" i="3"/>
  <c r="BE640" i="3"/>
  <c r="BE632" i="3"/>
  <c r="BE628" i="3"/>
  <c r="BE620" i="3"/>
  <c r="BE616" i="3"/>
  <c r="BE612" i="3"/>
  <c r="BE608" i="3"/>
  <c r="BE600" i="3"/>
  <c r="BE596" i="3"/>
  <c r="BE584" i="3"/>
  <c r="BE580" i="3"/>
  <c r="BE576" i="3"/>
  <c r="BE564" i="3"/>
  <c r="BE560" i="3"/>
  <c r="BE552" i="3"/>
  <c r="BE548" i="3"/>
  <c r="BE544" i="3"/>
  <c r="BE540" i="3"/>
  <c r="BE532" i="3"/>
  <c r="BE528" i="3"/>
  <c r="BE520" i="3"/>
  <c r="BE516" i="3"/>
  <c r="BE512" i="3"/>
  <c r="BE504" i="3"/>
  <c r="BE500" i="3"/>
  <c r="BE496" i="3"/>
  <c r="BE488" i="3"/>
  <c r="BE484" i="3"/>
  <c r="BE476" i="3"/>
  <c r="BE472" i="3"/>
  <c r="BE468" i="3"/>
  <c r="BE460" i="3"/>
  <c r="BE452" i="3"/>
  <c r="BE448" i="3"/>
  <c r="BE444" i="3"/>
  <c r="BE440" i="3"/>
  <c r="BE428" i="3"/>
  <c r="BE424" i="3"/>
  <c r="BE416" i="3"/>
  <c r="BE412" i="3"/>
  <c r="BE408" i="3"/>
  <c r="BE404" i="3"/>
  <c r="BE400" i="3"/>
  <c r="BE392" i="3"/>
  <c r="BE384" i="3"/>
  <c r="BE372" i="3"/>
  <c r="BE368" i="3"/>
  <c r="BE364" i="3"/>
  <c r="BE360" i="3"/>
  <c r="BE352" i="3"/>
  <c r="BE340" i="3"/>
  <c r="BE336" i="3"/>
  <c r="BE332" i="3"/>
  <c r="BE324" i="3"/>
  <c r="BE312" i="3"/>
  <c r="BE308" i="3"/>
  <c r="BE300" i="3"/>
  <c r="BE296" i="3"/>
  <c r="BE284" i="3"/>
  <c r="BE276" i="3"/>
  <c r="BE272" i="3"/>
  <c r="BE268" i="3"/>
  <c r="BE264" i="3"/>
  <c r="BE260" i="3"/>
  <c r="BE252" i="3"/>
  <c r="BE248" i="3"/>
  <c r="BE240" i="3"/>
  <c r="BE236" i="3"/>
  <c r="BE232" i="3"/>
  <c r="BE224" i="3"/>
  <c r="BE220" i="3"/>
  <c r="BE212" i="3"/>
  <c r="BE208" i="3"/>
  <c r="BE204" i="3"/>
  <c r="BE196" i="3"/>
  <c r="BE188" i="3"/>
  <c r="BE180" i="3"/>
  <c r="BE176" i="3"/>
  <c r="BE168" i="3"/>
  <c r="BE164" i="3"/>
  <c r="BE160" i="3"/>
  <c r="BE156" i="3"/>
  <c r="BE148" i="3"/>
  <c r="BE136" i="3"/>
  <c r="BE132" i="3"/>
  <c r="BE128" i="3"/>
  <c r="BE120" i="3"/>
  <c r="BE108" i="3"/>
  <c r="BE104" i="3"/>
  <c r="BE100" i="3"/>
  <c r="BE96" i="3"/>
  <c r="BE92" i="3"/>
  <c r="BE80" i="3"/>
  <c r="BE76" i="3"/>
  <c r="BE68" i="3"/>
  <c r="BE64" i="3"/>
  <c r="BE60" i="3"/>
  <c r="BE52" i="3"/>
  <c r="BE48" i="3"/>
  <c r="BE40" i="3"/>
  <c r="BE36" i="3"/>
  <c r="BE32" i="3"/>
  <c r="BE28" i="3"/>
  <c r="BE20" i="3"/>
  <c r="BE16" i="3"/>
  <c r="BE12" i="3"/>
  <c r="BE8" i="3"/>
  <c r="K2599" i="3"/>
  <c r="K2559" i="3"/>
  <c r="K2503" i="3"/>
  <c r="K2459" i="3"/>
  <c r="K2419" i="3"/>
  <c r="K2347" i="3"/>
  <c r="K2251" i="3"/>
  <c r="K2207" i="3"/>
  <c r="K2199" i="3"/>
  <c r="K2191" i="3"/>
  <c r="K2163" i="3"/>
  <c r="K2035" i="3"/>
  <c r="K2003" i="3"/>
  <c r="K1987" i="3"/>
  <c r="K1931" i="3"/>
  <c r="K1859" i="3"/>
  <c r="K1847" i="3"/>
  <c r="K1607" i="3"/>
  <c r="K2627" i="3"/>
  <c r="K3250" i="3"/>
  <c r="K3238" i="3"/>
  <c r="K3230" i="3"/>
  <c r="K3218" i="3"/>
  <c r="K3210" i="3"/>
  <c r="K3202" i="3"/>
  <c r="K3198" i="3"/>
  <c r="K3186" i="3"/>
  <c r="K3150" i="3"/>
  <c r="K3118" i="3"/>
  <c r="K3110" i="3"/>
  <c r="K3102" i="3"/>
  <c r="K3086" i="3"/>
  <c r="K3074" i="3"/>
  <c r="K3062" i="3"/>
  <c r="K3050" i="3"/>
  <c r="K3042" i="3"/>
  <c r="K3030" i="3"/>
  <c r="K3014" i="3"/>
  <c r="K2998" i="3"/>
  <c r="K2986" i="3"/>
  <c r="K2958" i="3"/>
  <c r="K2950" i="3"/>
  <c r="K2942" i="3"/>
  <c r="K2930" i="3"/>
  <c r="K2922" i="3"/>
  <c r="K2910" i="3"/>
  <c r="K2858" i="3"/>
  <c r="K2850" i="3"/>
  <c r="K2834" i="3"/>
  <c r="K2818" i="3"/>
  <c r="K2802" i="3"/>
  <c r="K2794" i="3"/>
  <c r="K2774" i="3"/>
  <c r="K2766" i="3"/>
  <c r="K2754" i="3"/>
  <c r="K2742" i="3"/>
  <c r="K2726" i="3"/>
  <c r="K2714" i="3"/>
  <c r="K2698" i="3"/>
  <c r="K2686" i="3"/>
  <c r="K2670" i="3"/>
  <c r="K2658" i="3"/>
  <c r="K2630" i="3"/>
  <c r="K2606" i="3"/>
  <c r="K2598" i="3"/>
  <c r="K2586" i="3"/>
  <c r="K2570" i="3"/>
  <c r="K2558" i="3"/>
  <c r="K2542" i="3"/>
  <c r="K2534" i="3"/>
  <c r="K2522" i="3"/>
  <c r="K2510" i="3"/>
  <c r="K2494" i="3"/>
  <c r="K2482" i="3"/>
  <c r="K2454" i="3"/>
  <c r="K2442" i="3"/>
  <c r="K2434" i="3"/>
  <c r="K2422" i="3"/>
  <c r="K2414" i="3"/>
  <c r="K2398" i="3"/>
  <c r="K2386" i="3"/>
  <c r="K2374" i="3"/>
  <c r="K2358" i="3"/>
  <c r="K2346" i="3"/>
  <c r="K2330" i="3"/>
  <c r="K2318" i="3"/>
  <c r="K2306" i="3"/>
  <c r="K2290" i="3"/>
  <c r="K2278" i="3"/>
  <c r="K2266" i="3"/>
  <c r="K2258" i="3"/>
  <c r="K2250" i="3"/>
  <c r="K2234" i="3"/>
  <c r="K2222" i="3"/>
  <c r="K2210" i="3"/>
  <c r="K2198" i="3"/>
  <c r="K2186" i="3"/>
  <c r="K2154" i="3"/>
  <c r="K2138" i="3"/>
  <c r="K2126" i="3"/>
  <c r="K2114" i="3"/>
  <c r="K2082" i="3"/>
  <c r="K2066" i="3"/>
  <c r="K2054" i="3"/>
  <c r="K2046" i="3"/>
  <c r="K2034" i="3"/>
  <c r="K2022" i="3"/>
  <c r="K2010" i="3"/>
  <c r="K1998" i="3"/>
  <c r="K1990" i="3"/>
  <c r="K1982" i="3"/>
  <c r="K1974" i="3"/>
  <c r="K1970" i="3"/>
  <c r="K1962" i="3"/>
  <c r="K1958" i="3"/>
  <c r="K1954" i="3"/>
  <c r="K1946" i="3"/>
  <c r="K1934" i="3"/>
  <c r="K1902" i="3"/>
  <c r="BE1898" i="3"/>
  <c r="BE1882" i="3"/>
  <c r="BE1870" i="3"/>
  <c r="BE1806" i="3"/>
  <c r="BE1798" i="3"/>
  <c r="BE1790" i="3"/>
  <c r="BE1766" i="3"/>
  <c r="BE1754" i="3"/>
  <c r="BE1722" i="3"/>
  <c r="BE1706" i="3"/>
  <c r="BE1690" i="3"/>
  <c r="BE1686" i="3"/>
  <c r="BE1662" i="3"/>
  <c r="BE1642" i="3"/>
  <c r="BE1626" i="3"/>
  <c r="J1618" i="3"/>
  <c r="BE1602" i="3"/>
  <c r="BE1586" i="3"/>
  <c r="BE1578" i="3"/>
  <c r="BE1554" i="3"/>
  <c r="BE1546" i="3"/>
  <c r="BE1482" i="3"/>
  <c r="BE1474" i="3"/>
  <c r="BE1454" i="3"/>
  <c r="BE1446" i="3"/>
  <c r="BE1434" i="3"/>
  <c r="BE1422" i="3"/>
  <c r="BE1418" i="3"/>
  <c r="BE1406" i="3"/>
  <c r="BE1398" i="3"/>
  <c r="BE1390" i="3"/>
  <c r="BE1382" i="3"/>
  <c r="BE1374" i="3"/>
  <c r="BE1338" i="3"/>
  <c r="BE1318" i="3"/>
  <c r="BE1298" i="3"/>
  <c r="BE1290" i="3"/>
  <c r="BE1270" i="3"/>
  <c r="BE1258" i="3"/>
  <c r="BE1250" i="3"/>
  <c r="BE1242" i="3"/>
  <c r="BE1210" i="3"/>
  <c r="BE1194" i="3"/>
  <c r="BE1190" i="3"/>
  <c r="BE1174" i="3"/>
  <c r="BE1166" i="3"/>
  <c r="BE1146" i="3"/>
  <c r="BE1138" i="3"/>
  <c r="BE1118" i="3"/>
  <c r="BE1110" i="3"/>
  <c r="BE1102" i="3"/>
  <c r="BE1094" i="3"/>
  <c r="BE1086" i="3"/>
  <c r="BE1078" i="3"/>
  <c r="BE1058" i="3"/>
  <c r="BE1050" i="3"/>
  <c r="BE1018" i="3"/>
  <c r="BE982" i="3"/>
  <c r="K958" i="3"/>
  <c r="BE938" i="3"/>
  <c r="BE930" i="3"/>
  <c r="BE870" i="3"/>
  <c r="BE850" i="3"/>
  <c r="BE842" i="3"/>
  <c r="BE834" i="3"/>
  <c r="BE826" i="3"/>
  <c r="K814" i="3"/>
  <c r="BE794" i="3"/>
  <c r="BE762" i="3"/>
  <c r="BE750" i="3"/>
  <c r="BE730" i="3"/>
  <c r="BE722" i="3"/>
  <c r="BE706" i="3"/>
  <c r="BE686" i="3"/>
  <c r="K678" i="3"/>
  <c r="BE670" i="3"/>
  <c r="BE654" i="3"/>
  <c r="K646" i="3"/>
  <c r="BE638" i="3"/>
  <c r="BE594" i="3"/>
  <c r="BE546" i="3"/>
  <c r="BE542" i="3"/>
  <c r="K518" i="3"/>
  <c r="BE514" i="3"/>
  <c r="BE506" i="3"/>
  <c r="BE474" i="3"/>
  <c r="BE426" i="3"/>
  <c r="K422" i="3"/>
  <c r="BE418" i="3"/>
  <c r="BE414" i="3"/>
  <c r="BE410" i="3"/>
  <c r="K406" i="3"/>
  <c r="BE402" i="3"/>
  <c r="BE398" i="3"/>
  <c r="BE394" i="3"/>
  <c r="K390" i="3"/>
  <c r="BE386" i="3"/>
  <c r="BE378" i="3"/>
  <c r="BE370" i="3"/>
  <c r="BE366" i="3"/>
  <c r="BE362" i="3"/>
  <c r="K358" i="3"/>
  <c r="BE354" i="3"/>
  <c r="BE346" i="3"/>
  <c r="K342" i="3"/>
  <c r="BE338" i="3"/>
  <c r="BE334" i="3"/>
  <c r="BE322" i="3"/>
  <c r="K310" i="3"/>
  <c r="BE306" i="3"/>
  <c r="BE298" i="3"/>
  <c r="K278" i="3"/>
  <c r="BE274" i="3"/>
  <c r="BE266" i="3"/>
  <c r="BE258" i="3"/>
  <c r="BE250" i="3"/>
  <c r="BE242" i="3"/>
  <c r="BE238" i="3"/>
  <c r="BE234" i="3"/>
  <c r="K230" i="3"/>
  <c r="BE226" i="3"/>
  <c r="BE210" i="3"/>
  <c r="BE202" i="3"/>
  <c r="BE194" i="3"/>
  <c r="BE190" i="3"/>
  <c r="BE178" i="3"/>
  <c r="BE174" i="3"/>
  <c r="BE170" i="3"/>
  <c r="BE162" i="3"/>
  <c r="K150" i="3"/>
  <c r="BE122" i="3"/>
  <c r="BE114" i="3"/>
  <c r="BE94" i="3"/>
  <c r="BE62" i="3"/>
  <c r="BE30" i="3"/>
  <c r="BE10" i="3"/>
  <c r="BF1748" i="3"/>
  <c r="BF1744" i="3"/>
  <c r="BF1740" i="3"/>
  <c r="BF1736" i="3"/>
  <c r="BF1732" i="3"/>
  <c r="BF1728" i="3"/>
  <c r="BF1724" i="3"/>
  <c r="K3243" i="3"/>
  <c r="K3227" i="3"/>
  <c r="K3211" i="3"/>
  <c r="J3199" i="3"/>
  <c r="K3159" i="3"/>
  <c r="K3131" i="3"/>
  <c r="K3079" i="3"/>
  <c r="K3035" i="3"/>
  <c r="K3027" i="3"/>
  <c r="K3007" i="3"/>
  <c r="K2927" i="3"/>
  <c r="K2899" i="3"/>
  <c r="K2891" i="3"/>
  <c r="K2871" i="3"/>
  <c r="K2851" i="3"/>
  <c r="K2835" i="3"/>
  <c r="K2823" i="3"/>
  <c r="K2815" i="3"/>
  <c r="K2811" i="3"/>
  <c r="K2799" i="3"/>
  <c r="K2791" i="3"/>
  <c r="K2771" i="3"/>
  <c r="K2715" i="3"/>
  <c r="K2707" i="3"/>
  <c r="K2619" i="3"/>
  <c r="K2567" i="3"/>
  <c r="K2543" i="3"/>
  <c r="K2531" i="3"/>
  <c r="K2507" i="3"/>
  <c r="K2487" i="3"/>
  <c r="K2399" i="3"/>
  <c r="K2395" i="3"/>
  <c r="K2387" i="3"/>
  <c r="K2375" i="3"/>
  <c r="K2367" i="3"/>
  <c r="K2355" i="3"/>
  <c r="K2331" i="3"/>
  <c r="K2319" i="3"/>
  <c r="K2267" i="3"/>
  <c r="K2231" i="3"/>
  <c r="K2179" i="3"/>
  <c r="K2151" i="3"/>
  <c r="K2143" i="3"/>
  <c r="K2135" i="3"/>
  <c r="K2079" i="3"/>
  <c r="K2071" i="3"/>
  <c r="K2063" i="3"/>
  <c r="K2019" i="3"/>
  <c r="K1995" i="3"/>
  <c r="K1967" i="3"/>
  <c r="K1959" i="3"/>
  <c r="K1919" i="3"/>
  <c r="K1907" i="3"/>
  <c r="K1759" i="3"/>
  <c r="K1727" i="3"/>
  <c r="K1647" i="3"/>
  <c r="K1639" i="3"/>
  <c r="K1619" i="3"/>
  <c r="K1603" i="3"/>
  <c r="K1595" i="3"/>
  <c r="K1575" i="3"/>
  <c r="K1531" i="3"/>
  <c r="K1503" i="3"/>
  <c r="K1459" i="3"/>
  <c r="K1443" i="3"/>
  <c r="K1435" i="3"/>
  <c r="K1427" i="3"/>
  <c r="K1419" i="3"/>
  <c r="K1407" i="3"/>
  <c r="K1399" i="3"/>
  <c r="K1379" i="3"/>
  <c r="K1371" i="3"/>
  <c r="K1351" i="3"/>
  <c r="K1335" i="3"/>
  <c r="K1291" i="3"/>
  <c r="K1275" i="3"/>
  <c r="K1267" i="3"/>
  <c r="K1247" i="3"/>
  <c r="K1199" i="3"/>
  <c r="K1183" i="3"/>
  <c r="K1099" i="3"/>
  <c r="K1083" i="3"/>
  <c r="BE1047" i="3"/>
  <c r="BE1035" i="3"/>
  <c r="BE1027" i="3"/>
  <c r="BE1015" i="3"/>
  <c r="BE1007" i="3"/>
  <c r="BE975" i="3"/>
  <c r="BE939" i="3"/>
  <c r="BE931" i="3"/>
  <c r="BE915" i="3"/>
  <c r="BE907" i="3"/>
  <c r="BE903" i="3"/>
  <c r="BE867" i="3"/>
  <c r="BE851" i="3"/>
  <c r="BE847" i="3"/>
  <c r="BE823" i="3"/>
  <c r="BE807" i="3"/>
  <c r="BE787" i="3"/>
  <c r="BE779" i="3"/>
  <c r="BE771" i="3"/>
  <c r="BE763" i="3"/>
  <c r="BE735" i="3"/>
  <c r="BE727" i="3"/>
  <c r="BE719" i="3"/>
  <c r="BE703" i="3"/>
  <c r="BE691" i="3"/>
  <c r="BE671" i="3"/>
  <c r="BE659" i="3"/>
  <c r="BE627" i="3"/>
  <c r="BE623" i="3"/>
  <c r="BE615" i="3"/>
  <c r="BE575" i="3"/>
  <c r="BE567" i="3"/>
  <c r="BE559" i="3"/>
  <c r="BE551" i="3"/>
  <c r="BE543" i="3"/>
  <c r="BE535" i="3"/>
  <c r="BE515" i="3"/>
  <c r="BE511" i="3"/>
  <c r="BE503" i="3"/>
  <c r="BE483" i="3"/>
  <c r="BE475" i="3"/>
  <c r="BE455" i="3"/>
  <c r="BE447" i="3"/>
  <c r="BE427" i="3"/>
  <c r="BE379" i="3"/>
  <c r="BE371" i="3"/>
  <c r="BE307" i="3"/>
  <c r="BE299" i="3"/>
  <c r="BE291" i="3"/>
  <c r="BE275" i="3"/>
  <c r="BE267" i="3"/>
  <c r="BE247" i="3"/>
  <c r="BE239" i="3"/>
  <c r="BE219" i="3"/>
  <c r="BE211" i="3"/>
  <c r="BE195" i="3"/>
  <c r="BE187" i="3"/>
  <c r="BE167" i="3"/>
  <c r="BE155" i="3"/>
  <c r="BE147" i="3"/>
  <c r="BE143" i="3"/>
  <c r="BE123" i="3"/>
  <c r="BE115" i="3"/>
  <c r="BE103" i="3"/>
  <c r="BE95" i="3"/>
  <c r="BE87" i="3"/>
  <c r="BE67" i="3"/>
  <c r="BE59" i="3"/>
  <c r="BE35" i="3"/>
  <c r="BE19" i="3"/>
  <c r="BE7" i="3"/>
  <c r="K3242" i="3"/>
  <c r="K3234" i="3"/>
  <c r="K3182" i="3"/>
  <c r="K3178" i="3"/>
  <c r="K3166" i="3"/>
  <c r="K3138" i="3"/>
  <c r="K3126" i="3"/>
  <c r="K3114" i="3"/>
  <c r="K3106" i="3"/>
  <c r="K3090" i="3"/>
  <c r="K3022" i="3"/>
  <c r="K3010" i="3"/>
  <c r="K3006" i="3"/>
  <c r="K2982" i="3"/>
  <c r="K2974" i="3"/>
  <c r="K2966" i="3"/>
  <c r="K2954" i="3"/>
  <c r="K2946" i="3"/>
  <c r="K2934" i="3"/>
  <c r="K2926" i="3"/>
  <c r="K2918" i="3"/>
  <c r="K2914" i="3"/>
  <c r="K2902" i="3"/>
  <c r="K2890" i="3"/>
  <c r="K2882" i="3"/>
  <c r="K2866" i="3"/>
  <c r="K2854" i="3"/>
  <c r="K2846" i="3"/>
  <c r="K2830" i="3"/>
  <c r="K2822" i="3"/>
  <c r="K2806" i="3"/>
  <c r="K2790" i="3"/>
  <c r="K2778" i="3"/>
  <c r="K2746" i="3"/>
  <c r="K2734" i="3"/>
  <c r="K2718" i="3"/>
  <c r="K2706" i="3"/>
  <c r="K2690" i="3"/>
  <c r="K2678" i="3"/>
  <c r="K2662" i="3"/>
  <c r="K2654" i="3"/>
  <c r="K2646" i="3"/>
  <c r="K2638" i="3"/>
  <c r="K2626" i="3"/>
  <c r="K2614" i="3"/>
  <c r="K2590" i="3"/>
  <c r="K2578" i="3"/>
  <c r="K2562" i="3"/>
  <c r="K2550" i="3"/>
  <c r="K2538" i="3"/>
  <c r="K2530" i="3"/>
  <c r="K2518" i="3"/>
  <c r="K2502" i="3"/>
  <c r="K2490" i="3"/>
  <c r="K2474" i="3"/>
  <c r="K2450" i="3"/>
  <c r="K2438" i="3"/>
  <c r="K2426" i="3"/>
  <c r="K2418" i="3"/>
  <c r="K2406" i="3"/>
  <c r="K2394" i="3"/>
  <c r="K2382" i="3"/>
  <c r="K2366" i="3"/>
  <c r="K2354" i="3"/>
  <c r="K2338" i="3"/>
  <c r="K2322" i="3"/>
  <c r="K2310" i="3"/>
  <c r="K2294" i="3"/>
  <c r="K2282" i="3"/>
  <c r="K2270" i="3"/>
  <c r="K2262" i="3"/>
  <c r="K2242" i="3"/>
  <c r="K2214" i="3"/>
  <c r="K2202" i="3"/>
  <c r="K2182" i="3"/>
  <c r="K2170" i="3"/>
  <c r="K2162" i="3"/>
  <c r="K2146" i="3"/>
  <c r="K2134" i="3"/>
  <c r="K2122" i="3"/>
  <c r="K2110" i="3"/>
  <c r="K2098" i="3"/>
  <c r="K2090" i="3"/>
  <c r="K2074" i="3"/>
  <c r="K2062" i="3"/>
  <c r="K2050" i="3"/>
  <c r="K2042" i="3"/>
  <c r="J2014" i="3"/>
  <c r="K2002" i="3"/>
  <c r="K1994" i="3"/>
  <c r="K1986" i="3"/>
  <c r="K1978" i="3"/>
  <c r="K1966" i="3"/>
  <c r="K1950" i="3"/>
  <c r="K1942" i="3"/>
  <c r="K1930" i="3"/>
  <c r="K1922" i="3"/>
  <c r="K1910" i="3"/>
  <c r="BE1894" i="3"/>
  <c r="BE1866" i="3"/>
  <c r="BE1858" i="3"/>
  <c r="BE1834" i="3"/>
  <c r="BE1826" i="3"/>
  <c r="BE1818" i="3"/>
  <c r="BE1810" i="3"/>
  <c r="BE1746" i="3"/>
  <c r="BE1710" i="3"/>
  <c r="BE1694" i="3"/>
  <c r="BE3249" i="3"/>
  <c r="BE3241" i="3"/>
  <c r="BE3233" i="3"/>
  <c r="BE3225" i="3"/>
  <c r="BE3217" i="3"/>
  <c r="BE3213" i="3"/>
  <c r="BE3201" i="3"/>
  <c r="BE3193" i="3"/>
  <c r="K3189" i="3"/>
  <c r="BE3181" i="3"/>
  <c r="BE3169" i="3"/>
  <c r="BE3157" i="3"/>
  <c r="BE3153" i="3"/>
  <c r="BE3141" i="3"/>
  <c r="BE3137" i="3"/>
  <c r="BE3133" i="3"/>
  <c r="BE3125" i="3"/>
  <c r="BE3113" i="3"/>
  <c r="BE3101" i="3"/>
  <c r="BE3097" i="3"/>
  <c r="BE3093" i="3"/>
  <c r="BE3085" i="3"/>
  <c r="BE3081" i="3"/>
  <c r="BE3073" i="3"/>
  <c r="BE3065" i="3"/>
  <c r="BE3061" i="3"/>
  <c r="BE3057" i="3"/>
  <c r="BE3049" i="3"/>
  <c r="BE3045" i="3"/>
  <c r="BE3041" i="3"/>
  <c r="BE3033" i="3"/>
  <c r="BE3029" i="3"/>
  <c r="BE3025" i="3"/>
  <c r="BE3021" i="3"/>
  <c r="BE3013" i="3"/>
  <c r="BE3009" i="3"/>
  <c r="BE3001" i="3"/>
  <c r="BE2989" i="3"/>
  <c r="BE2985" i="3"/>
  <c r="BE2977" i="3"/>
  <c r="BE2965" i="3"/>
  <c r="BE2961" i="3"/>
  <c r="BE2957" i="3"/>
  <c r="BE2949" i="3"/>
  <c r="BE2945" i="3"/>
  <c r="BE2941" i="3"/>
  <c r="BE2933" i="3"/>
  <c r="BE2921" i="3"/>
  <c r="BE2909" i="3"/>
  <c r="BE2905" i="3"/>
  <c r="BE2901" i="3"/>
  <c r="BE2893" i="3"/>
  <c r="BE2889" i="3"/>
  <c r="BE2881" i="3"/>
  <c r="BE2873" i="3"/>
  <c r="BE2869" i="3"/>
  <c r="BE2861" i="3"/>
  <c r="BE2853" i="3"/>
  <c r="BE2849" i="3"/>
  <c r="BE2841" i="3"/>
  <c r="BE2837" i="3"/>
  <c r="BE2833" i="3"/>
  <c r="BE2829" i="3"/>
  <c r="BE2821" i="3"/>
  <c r="BE2809" i="3"/>
  <c r="BE2805" i="3"/>
  <c r="BE2801" i="3"/>
  <c r="BE2793" i="3"/>
  <c r="BE2789" i="3"/>
  <c r="BE2781" i="3"/>
  <c r="BE2777" i="3"/>
  <c r="BE2769" i="3"/>
  <c r="BE2765" i="3"/>
  <c r="BE2753" i="3"/>
  <c r="BE2749" i="3"/>
  <c r="BE2745" i="3"/>
  <c r="BE2737" i="3"/>
  <c r="BE2725" i="3"/>
  <c r="BE2721" i="3"/>
  <c r="BE2713" i="3"/>
  <c r="BE2709" i="3"/>
  <c r="BE2697" i="3"/>
  <c r="BE2693" i="3"/>
  <c r="BE2689" i="3"/>
  <c r="BE2681" i="3"/>
  <c r="BE2673" i="3"/>
  <c r="BE2669" i="3"/>
  <c r="BE2661" i="3"/>
  <c r="BE2653" i="3"/>
  <c r="BE2641" i="3"/>
  <c r="BE2637" i="3"/>
  <c r="BE2633" i="3"/>
  <c r="BE2629" i="3"/>
  <c r="BE2621" i="3"/>
  <c r="BE2609" i="3"/>
  <c r="BE2597" i="3"/>
  <c r="BE2585" i="3"/>
  <c r="BE2573" i="3"/>
  <c r="BE2569" i="3"/>
  <c r="BE2565" i="3"/>
  <c r="BE2557" i="3"/>
  <c r="BE2553" i="3"/>
  <c r="BE2549" i="3"/>
  <c r="BE2541" i="3"/>
  <c r="BE2525" i="3"/>
  <c r="BE2521" i="3"/>
  <c r="BE2513" i="3"/>
  <c r="BE2505" i="3"/>
  <c r="BE2497" i="3"/>
  <c r="BE2485" i="3"/>
  <c r="BE2481" i="3"/>
  <c r="BE2477" i="3"/>
  <c r="BE2469" i="3"/>
  <c r="BE2465" i="3"/>
  <c r="BE2457" i="3"/>
  <c r="BE2453" i="3"/>
  <c r="BE2441" i="3"/>
  <c r="BE2437" i="3"/>
  <c r="BE2433" i="3"/>
  <c r="BE2429" i="3"/>
  <c r="BE2421" i="3"/>
  <c r="BE2409" i="3"/>
  <c r="BE2405" i="3"/>
  <c r="BE2397" i="3"/>
  <c r="BE2385" i="3"/>
  <c r="BE2373" i="3"/>
  <c r="BE2369" i="3"/>
  <c r="BE2365" i="3"/>
  <c r="BE2357" i="3"/>
  <c r="BE2353" i="3"/>
  <c r="BE2341" i="3"/>
  <c r="BE2329" i="3"/>
  <c r="BE2325" i="3"/>
  <c r="BE2317" i="3"/>
  <c r="BE2313" i="3"/>
  <c r="BE2309" i="3"/>
  <c r="BE2301" i="3"/>
  <c r="BE2289" i="3"/>
  <c r="BE2281" i="3"/>
  <c r="BE2277" i="3"/>
  <c r="BE2269" i="3"/>
  <c r="BE2261" i="3"/>
  <c r="BE2257" i="3"/>
  <c r="BE2253" i="3"/>
  <c r="BE2249" i="3"/>
  <c r="BE2245" i="3"/>
  <c r="BE2241" i="3"/>
  <c r="BE2237" i="3"/>
  <c r="BE2229" i="3"/>
  <c r="BE2213" i="3"/>
  <c r="BE2209" i="3"/>
  <c r="BE2201" i="3"/>
  <c r="BE2197" i="3"/>
  <c r="BE2189" i="3"/>
  <c r="BE2177" i="3"/>
  <c r="BE2173" i="3"/>
  <c r="BE2169" i="3"/>
  <c r="BE2161" i="3"/>
  <c r="BE2149" i="3"/>
  <c r="BE2145" i="3"/>
  <c r="BE2133" i="3"/>
  <c r="BE2129" i="3"/>
  <c r="BE2125" i="3"/>
  <c r="BE2117" i="3"/>
  <c r="BE2113" i="3"/>
  <c r="BE2109" i="3"/>
  <c r="BE2101" i="3"/>
  <c r="BE2097" i="3"/>
  <c r="BE2077" i="3"/>
  <c r="BE2073" i="3"/>
  <c r="BE2069" i="3"/>
  <c r="BE2061" i="3"/>
  <c r="BE2053" i="3"/>
  <c r="BE2045" i="3"/>
  <c r="BE2041" i="3"/>
  <c r="BE2037" i="3"/>
  <c r="BE2029" i="3"/>
  <c r="BE2025" i="3"/>
  <c r="BE2013" i="3"/>
  <c r="BE2009" i="3"/>
  <c r="BE2001" i="3"/>
  <c r="BE1993" i="3"/>
  <c r="BE1985" i="3"/>
  <c r="BE1981" i="3"/>
  <c r="BE1973" i="3"/>
  <c r="BE1969" i="3"/>
  <c r="BE1965" i="3"/>
  <c r="BE1957" i="3"/>
  <c r="BE1953" i="3"/>
  <c r="BE1949" i="3"/>
  <c r="BE1941" i="3"/>
  <c r="BE1933" i="3"/>
  <c r="BE1925" i="3"/>
  <c r="BE1921" i="3"/>
  <c r="BE1913" i="3"/>
  <c r="BE1905" i="3"/>
  <c r="BE1897" i="3"/>
  <c r="BE1885" i="3"/>
  <c r="BE1877" i="3"/>
  <c r="BE1873" i="3"/>
  <c r="BE1869" i="3"/>
  <c r="BE1865" i="3"/>
  <c r="BE1857" i="3"/>
  <c r="BE1853" i="3"/>
  <c r="BE1849" i="3"/>
  <c r="BE1841" i="3"/>
  <c r="BE1837" i="3"/>
  <c r="BE1825" i="3"/>
  <c r="BE1821" i="3"/>
  <c r="BE1817" i="3"/>
  <c r="BE1809" i="3"/>
  <c r="BE1797" i="3"/>
  <c r="BE1793" i="3"/>
  <c r="BE1781" i="3"/>
  <c r="BE1777" i="3"/>
  <c r="BE1769" i="3"/>
  <c r="BE1765" i="3"/>
  <c r="BE1761" i="3"/>
  <c r="BE1753" i="3"/>
  <c r="BE1745" i="3"/>
  <c r="BE1741" i="3"/>
  <c r="BE1737" i="3"/>
  <c r="BE1733" i="3"/>
  <c r="BE1721" i="3"/>
  <c r="BE1717" i="3"/>
  <c r="BE1709" i="3"/>
  <c r="BE1701" i="3"/>
  <c r="BE1693" i="3"/>
  <c r="BE1689" i="3"/>
  <c r="BE1685" i="3"/>
  <c r="BE1681" i="3"/>
  <c r="BE1677" i="3"/>
  <c r="BE1673" i="3"/>
  <c r="BE1665" i="3"/>
  <c r="BE1657" i="3"/>
  <c r="BE1649" i="3"/>
  <c r="BE1645" i="3"/>
  <c r="BE1641" i="3"/>
  <c r="BE1637" i="3"/>
  <c r="BE1633" i="3"/>
  <c r="BE1629" i="3"/>
  <c r="BE1625" i="3"/>
  <c r="BE1617" i="3"/>
  <c r="BE1609" i="3"/>
  <c r="BE1601" i="3"/>
  <c r="BE1597" i="3"/>
  <c r="BE1593" i="3"/>
  <c r="BE1585" i="3"/>
  <c r="BE1577" i="3"/>
  <c r="BE1569" i="3"/>
  <c r="BE1565" i="3"/>
  <c r="BE1557" i="3"/>
  <c r="BE1553" i="3"/>
  <c r="BE1541" i="3"/>
  <c r="BE1533" i="3"/>
  <c r="BE1529" i="3"/>
  <c r="BE1525" i="3"/>
  <c r="BE1513" i="3"/>
  <c r="BE1509" i="3"/>
  <c r="BE1501" i="3"/>
  <c r="BE1497" i="3"/>
  <c r="BE1493" i="3"/>
  <c r="BE1489" i="3"/>
  <c r="BE1481" i="3"/>
  <c r="BE1477" i="3"/>
  <c r="BE1473" i="3"/>
  <c r="BE1469" i="3"/>
  <c r="BE1465" i="3"/>
  <c r="BE1453" i="3"/>
  <c r="BE1449" i="3"/>
  <c r="BE1445" i="3"/>
  <c r="BE1437" i="3"/>
  <c r="BE1433" i="3"/>
  <c r="BE1429" i="3"/>
  <c r="BE1421" i="3"/>
  <c r="BE1417" i="3"/>
  <c r="BE1413" i="3"/>
  <c r="BE1405" i="3"/>
  <c r="BE1401" i="3"/>
  <c r="BE1397" i="3"/>
  <c r="BE1389" i="3"/>
  <c r="BE1381" i="3"/>
  <c r="BE1373" i="3"/>
  <c r="BE1361" i="3"/>
  <c r="BE1353" i="3"/>
  <c r="BE1345" i="3"/>
  <c r="BE1337" i="3"/>
  <c r="BE1329" i="3"/>
  <c r="BE1325" i="3"/>
  <c r="BE1317" i="3"/>
  <c r="BE1309" i="3"/>
  <c r="BE1301" i="3"/>
  <c r="BE1289" i="3"/>
  <c r="BE1285" i="3"/>
  <c r="BE1273" i="3"/>
  <c r="BE1269" i="3"/>
  <c r="BE1265" i="3"/>
  <c r="BE1257" i="3"/>
  <c r="BE1253" i="3"/>
  <c r="BE1245" i="3"/>
  <c r="BE1241" i="3"/>
  <c r="BE1237" i="3"/>
  <c r="BE1233" i="3"/>
  <c r="BE1225" i="3"/>
  <c r="BE1221" i="3"/>
  <c r="BE1213" i="3"/>
  <c r="BE1209" i="3"/>
  <c r="BE1205" i="3"/>
  <c r="BE1197" i="3"/>
  <c r="BE1193" i="3"/>
  <c r="BE1181" i="3"/>
  <c r="BE1177" i="3"/>
  <c r="BE1173" i="3"/>
  <c r="BE1165" i="3"/>
  <c r="BE1153" i="3"/>
  <c r="BE1145" i="3"/>
  <c r="BE1137" i="3"/>
  <c r="BE1121" i="3"/>
  <c r="BE1117" i="3"/>
  <c r="BE1113" i="3"/>
  <c r="BE1109" i="3"/>
  <c r="BE1105" i="3"/>
  <c r="BE1101" i="3"/>
  <c r="BE1093" i="3"/>
  <c r="BE1089" i="3"/>
  <c r="BE1081" i="3"/>
  <c r="BE1077" i="3"/>
  <c r="BE1065" i="3"/>
  <c r="BE1061" i="3"/>
  <c r="BE1057" i="3"/>
  <c r="BE1049" i="3"/>
  <c r="BE1037" i="3"/>
  <c r="BE1033" i="3"/>
  <c r="BE1029" i="3"/>
  <c r="BE1021" i="3"/>
  <c r="BE1013" i="3"/>
  <c r="BE1009" i="3"/>
  <c r="BE1005" i="3"/>
  <c r="BE1001" i="3"/>
  <c r="BE997" i="3"/>
  <c r="BE989" i="3"/>
  <c r="BE985" i="3"/>
  <c r="BE981" i="3"/>
  <c r="BE973" i="3"/>
  <c r="BE965" i="3"/>
  <c r="BE957" i="3"/>
  <c r="BE945" i="3"/>
  <c r="BE941" i="3"/>
  <c r="BE937" i="3"/>
  <c r="BE929" i="3"/>
  <c r="BE925" i="3"/>
  <c r="BE921" i="3"/>
  <c r="BE913" i="3"/>
  <c r="BE909" i="3"/>
  <c r="BE901" i="3"/>
  <c r="BE897" i="3"/>
  <c r="BE885" i="3"/>
  <c r="BE881" i="3"/>
  <c r="BE877" i="3"/>
  <c r="BE869" i="3"/>
  <c r="BE861" i="3"/>
  <c r="BE853" i="3"/>
  <c r="BE841" i="3"/>
  <c r="BE837" i="3"/>
  <c r="BE829" i="3"/>
  <c r="BE825" i="3"/>
  <c r="BE821" i="3"/>
  <c r="BE813" i="3"/>
  <c r="BE797" i="3"/>
  <c r="BE793" i="3"/>
  <c r="BE789" i="3"/>
  <c r="BE777" i="3"/>
  <c r="BE765" i="3"/>
  <c r="BE761" i="3"/>
  <c r="BE757" i="3"/>
  <c r="BE749" i="3"/>
  <c r="BE733" i="3"/>
  <c r="BE729" i="3"/>
  <c r="BE721" i="3"/>
  <c r="BE717" i="3"/>
  <c r="BE713" i="3"/>
  <c r="BE705" i="3"/>
  <c r="BE701" i="3"/>
  <c r="BE693" i="3"/>
  <c r="BE689" i="3"/>
  <c r="BE677" i="3"/>
  <c r="BE673" i="3"/>
  <c r="BE669" i="3"/>
  <c r="BE661" i="3"/>
  <c r="BE657" i="3"/>
  <c r="BE645" i="3"/>
  <c r="BE641" i="3"/>
  <c r="BE637" i="3"/>
  <c r="BE629" i="3"/>
  <c r="BE625" i="3"/>
  <c r="BE613" i="3"/>
  <c r="BE605" i="3"/>
  <c r="BE597" i="3"/>
  <c r="BE593" i="3"/>
  <c r="BE585" i="3"/>
  <c r="BE581" i="3"/>
  <c r="BE577" i="3"/>
  <c r="BE573" i="3"/>
  <c r="BE565" i="3"/>
  <c r="BE553" i="3"/>
  <c r="BE549" i="3"/>
  <c r="BE545" i="3"/>
  <c r="BE541" i="3"/>
  <c r="BE533" i="3"/>
  <c r="BE529" i="3"/>
  <c r="BE521" i="3"/>
  <c r="BE517" i="3"/>
  <c r="BE513" i="3"/>
  <c r="BE505" i="3"/>
  <c r="BE501" i="3"/>
  <c r="BE497" i="3"/>
  <c r="BE489" i="3"/>
  <c r="BE485" i="3"/>
  <c r="BE477" i="3"/>
  <c r="BE473" i="3"/>
  <c r="BE461" i="3"/>
  <c r="BE457" i="3"/>
  <c r="BE453" i="3"/>
  <c r="BE445" i="3"/>
  <c r="BE437" i="3"/>
  <c r="BE429" i="3"/>
  <c r="BE417" i="3"/>
  <c r="BE401" i="3"/>
  <c r="BE397" i="3"/>
  <c r="BE393" i="3"/>
  <c r="BE385" i="3"/>
  <c r="BE381" i="3"/>
  <c r="BE373" i="3"/>
  <c r="BE369" i="3"/>
  <c r="BE361" i="3"/>
  <c r="BE353" i="3"/>
  <c r="BE349" i="3"/>
  <c r="BE341" i="3"/>
  <c r="BE337" i="3"/>
  <c r="BE333" i="3"/>
  <c r="BE325" i="3"/>
  <c r="BE313" i="3"/>
  <c r="BE309" i="3"/>
  <c r="BE305" i="3"/>
  <c r="BE297" i="3"/>
  <c r="BE285" i="3"/>
  <c r="BE265" i="3"/>
  <c r="BE241" i="3"/>
  <c r="BE237" i="3"/>
  <c r="BE225" i="3"/>
  <c r="BE221" i="3"/>
  <c r="BE213" i="3"/>
  <c r="BE209" i="3"/>
  <c r="BE205" i="3"/>
  <c r="BE201" i="3"/>
  <c r="BE197" i="3"/>
  <c r="BE193" i="3"/>
  <c r="BE189" i="3"/>
  <c r="BE181" i="3"/>
  <c r="BE169" i="3"/>
  <c r="BE165" i="3"/>
  <c r="BE157" i="3"/>
  <c r="BE133" i="3"/>
  <c r="BE129" i="3"/>
  <c r="BE121" i="3"/>
  <c r="BE109" i="3"/>
  <c r="BE105" i="3"/>
  <c r="BE101" i="3"/>
  <c r="BE93" i="3"/>
  <c r="BE81" i="3"/>
  <c r="BE77" i="3"/>
  <c r="BE69" i="3"/>
  <c r="BE65" i="3"/>
  <c r="BE53" i="3"/>
  <c r="BE49" i="3"/>
  <c r="BE41" i="3"/>
  <c r="BE37" i="3"/>
  <c r="BE29" i="3"/>
  <c r="BE21" i="3"/>
  <c r="BE17" i="3"/>
  <c r="BE9" i="3"/>
  <c r="BE5" i="3"/>
  <c r="K3" i="3"/>
  <c r="BF1720" i="3"/>
  <c r="BF1716" i="3"/>
  <c r="BF1712" i="3"/>
  <c r="BF1708" i="3"/>
  <c r="BF1704" i="3"/>
  <c r="BF1700" i="3"/>
  <c r="BF1696" i="3"/>
  <c r="BF1692" i="3"/>
  <c r="BF1688" i="3"/>
  <c r="BF1684" i="3"/>
  <c r="BF1680" i="3"/>
  <c r="BF1676" i="3"/>
  <c r="BF1672" i="3"/>
  <c r="BF1668" i="3"/>
  <c r="BF1664" i="3"/>
  <c r="BF1660" i="3"/>
  <c r="BF1656" i="3"/>
  <c r="BF1652" i="3"/>
  <c r="BF1648" i="3"/>
  <c r="BF1644" i="3"/>
  <c r="BF1640" i="3"/>
  <c r="BF1636" i="3"/>
  <c r="BF1632" i="3"/>
  <c r="BF1628" i="3"/>
  <c r="BF1624" i="3"/>
  <c r="BF1620" i="3"/>
  <c r="BF1616" i="3"/>
  <c r="BF1612" i="3"/>
  <c r="BF1608" i="3"/>
  <c r="BF1604" i="3"/>
  <c r="BF1600" i="3"/>
  <c r="BF1596" i="3"/>
  <c r="BF1592" i="3"/>
  <c r="BF1588" i="3"/>
  <c r="BF1584" i="3"/>
  <c r="BF1580" i="3"/>
  <c r="BF1576" i="3"/>
  <c r="BF1572" i="3"/>
  <c r="BF1568" i="3"/>
  <c r="BF1564" i="3"/>
  <c r="BF1560" i="3"/>
  <c r="BF1556" i="3"/>
  <c r="BF1552" i="3"/>
  <c r="BF1548" i="3"/>
  <c r="BF1544" i="3"/>
  <c r="BF1540" i="3"/>
  <c r="BF1536" i="3"/>
  <c r="BF1532" i="3"/>
  <c r="BF1528" i="3"/>
  <c r="BF1524" i="3"/>
  <c r="BF1520" i="3"/>
  <c r="BF1516" i="3"/>
  <c r="BF1512" i="3"/>
  <c r="BF1508" i="3"/>
  <c r="BF1504" i="3"/>
  <c r="BF1500" i="3"/>
  <c r="BF1496" i="3"/>
  <c r="BF1492" i="3"/>
  <c r="BF1488" i="3"/>
  <c r="BF1484" i="3"/>
  <c r="BF1480" i="3"/>
  <c r="BF1476" i="3"/>
  <c r="BF1472" i="3"/>
  <c r="BF1468" i="3"/>
  <c r="BF1464" i="3"/>
  <c r="BF1460" i="3"/>
  <c r="BF1456" i="3"/>
  <c r="BF1452" i="3"/>
  <c r="BF1448" i="3"/>
  <c r="BF1444" i="3"/>
  <c r="BF1440" i="3"/>
  <c r="BF1436" i="3"/>
  <c r="BF1432" i="3"/>
  <c r="BF1428" i="3"/>
  <c r="BF1424" i="3"/>
  <c r="BF1420" i="3"/>
  <c r="BF1416" i="3"/>
  <c r="BF1412" i="3"/>
  <c r="BF1408" i="3"/>
  <c r="BF1404" i="3"/>
  <c r="BF1400" i="3"/>
  <c r="BF1396" i="3"/>
  <c r="BF1392" i="3"/>
  <c r="BF1388" i="3"/>
  <c r="BF1384" i="3"/>
  <c r="BF1380" i="3"/>
  <c r="BF1376" i="3"/>
  <c r="BF1372" i="3"/>
  <c r="BF1368" i="3"/>
  <c r="BF1364" i="3"/>
  <c r="BF1360" i="3"/>
  <c r="BF1356" i="3"/>
  <c r="BF1352" i="3"/>
  <c r="BF1348" i="3"/>
  <c r="BF1344" i="3"/>
  <c r="BF1340" i="3"/>
  <c r="BF1336" i="3"/>
  <c r="BF1332" i="3"/>
  <c r="BF1328" i="3"/>
  <c r="BF1324" i="3"/>
  <c r="BF1320" i="3"/>
  <c r="BF1316" i="3"/>
  <c r="BF1312" i="3"/>
  <c r="BF1308" i="3"/>
  <c r="BF1304" i="3"/>
  <c r="BF1300" i="3"/>
  <c r="BF1296" i="3"/>
  <c r="BF1292" i="3"/>
  <c r="BF1288" i="3"/>
  <c r="BF1284" i="3"/>
  <c r="BF1280" i="3"/>
  <c r="BF1276" i="3"/>
  <c r="BF1272" i="3"/>
  <c r="BF1268" i="3"/>
  <c r="BF1264" i="3"/>
  <c r="BF1260" i="3"/>
  <c r="BF1256" i="3"/>
  <c r="BF1252" i="3"/>
  <c r="BF1248" i="3"/>
  <c r="BF1244" i="3"/>
  <c r="BF1240" i="3"/>
  <c r="BF1236" i="3"/>
  <c r="BF1232" i="3"/>
  <c r="BF1228" i="3"/>
  <c r="BF1224" i="3"/>
  <c r="BF1220" i="3"/>
  <c r="BF1216" i="3"/>
  <c r="BF1212" i="3"/>
  <c r="BF1208" i="3"/>
  <c r="BF1204" i="3"/>
  <c r="BF1200" i="3"/>
  <c r="BF1196" i="3"/>
  <c r="BF1192" i="3"/>
  <c r="BF1188" i="3"/>
  <c r="BF1184" i="3"/>
  <c r="BF1180" i="3"/>
  <c r="BF1176" i="3"/>
  <c r="BF1172" i="3"/>
  <c r="BF1168" i="3"/>
  <c r="BF1164" i="3"/>
  <c r="BF1160" i="3"/>
  <c r="BF1156" i="3"/>
  <c r="BF1152" i="3"/>
  <c r="BF1148" i="3"/>
  <c r="BF1144" i="3"/>
  <c r="BF1140" i="3"/>
  <c r="BF1136" i="3"/>
  <c r="BF1132" i="3"/>
  <c r="BF1128" i="3"/>
  <c r="BF1124" i="3"/>
  <c r="BF1120" i="3"/>
  <c r="BF1116" i="3"/>
  <c r="BF1112" i="3"/>
  <c r="BF1108" i="3"/>
  <c r="BF1104" i="3"/>
  <c r="BF1100" i="3"/>
  <c r="BF1096" i="3"/>
  <c r="BF1092" i="3"/>
  <c r="BF1088" i="3"/>
  <c r="BF1084" i="3"/>
  <c r="BF1080" i="3"/>
  <c r="BF1076" i="3"/>
  <c r="BF1072" i="3"/>
  <c r="BF1068" i="3"/>
  <c r="BF1064" i="3"/>
  <c r="BF1060" i="3"/>
  <c r="BF1056" i="3"/>
  <c r="BF1052" i="3"/>
  <c r="BF1048" i="3"/>
  <c r="BF1044" i="3"/>
  <c r="BF1040" i="3"/>
  <c r="BF1036" i="3"/>
  <c r="BF1032" i="3"/>
  <c r="BF1028" i="3"/>
  <c r="BF1024" i="3"/>
  <c r="BF1020" i="3"/>
  <c r="BF1016" i="3"/>
  <c r="BF1012" i="3"/>
  <c r="BF1008" i="3"/>
  <c r="BF1004" i="3"/>
  <c r="BF1000" i="3"/>
  <c r="BF996" i="3"/>
  <c r="BF992" i="3"/>
  <c r="BF988" i="3"/>
  <c r="BF984" i="3"/>
  <c r="BF980" i="3"/>
  <c r="BF976" i="3"/>
  <c r="BF972" i="3"/>
  <c r="BF968" i="3"/>
  <c r="BF964" i="3"/>
  <c r="BF960" i="3"/>
  <c r="BF956" i="3"/>
  <c r="BF952" i="3"/>
  <c r="BF948" i="3"/>
  <c r="BF944" i="3"/>
  <c r="BF940" i="3"/>
  <c r="BF936" i="3"/>
  <c r="BF932" i="3"/>
  <c r="BF928" i="3"/>
  <c r="BF924" i="3"/>
  <c r="BF920" i="3"/>
  <c r="BF916" i="3"/>
  <c r="BF912" i="3"/>
  <c r="BF900" i="3"/>
  <c r="BF892" i="3"/>
  <c r="BF880" i="3"/>
  <c r="BF872" i="3"/>
  <c r="BF864" i="3"/>
  <c r="BF848" i="3"/>
  <c r="BF832" i="3"/>
  <c r="BF816" i="3"/>
  <c r="BF776" i="3"/>
  <c r="BF764" i="3"/>
  <c r="BF748" i="3"/>
  <c r="BF712" i="3"/>
  <c r="BF700" i="3"/>
  <c r="BF684" i="3"/>
  <c r="BF664" i="3"/>
  <c r="BF628" i="3"/>
  <c r="BF616" i="3"/>
  <c r="BF596" i="3"/>
  <c r="BF568" i="3"/>
  <c r="BF532" i="3"/>
  <c r="BF500" i="3"/>
  <c r="BF488" i="3"/>
  <c r="BF468" i="3"/>
  <c r="BF440" i="3"/>
  <c r="BF424" i="3"/>
  <c r="BF404" i="3"/>
  <c r="BF396" i="3"/>
  <c r="BF364" i="3"/>
  <c r="BF344" i="3"/>
  <c r="BF332" i="3"/>
  <c r="BF312" i="3"/>
  <c r="BF300" i="3"/>
  <c r="BF280" i="3"/>
  <c r="BF268" i="3"/>
  <c r="BF248" i="3"/>
  <c r="BF236" i="3"/>
  <c r="BF216" i="3"/>
  <c r="BF204" i="3"/>
  <c r="BF184" i="3"/>
  <c r="BF172" i="3"/>
  <c r="BF152" i="3"/>
  <c r="BF140" i="3"/>
  <c r="BF120" i="3"/>
  <c r="BF108" i="3"/>
  <c r="BF88" i="3"/>
  <c r="BF76" i="3"/>
  <c r="BF56" i="3"/>
  <c r="BF44" i="3"/>
  <c r="BF24" i="3"/>
  <c r="BF12" i="3"/>
  <c r="BF805" i="3"/>
  <c r="BF801" i="3"/>
  <c r="BF797" i="3"/>
  <c r="BF793" i="3"/>
  <c r="BF789" i="3"/>
  <c r="BF785" i="3"/>
  <c r="BF781" i="3"/>
  <c r="BF777" i="3"/>
  <c r="BF773" i="3"/>
  <c r="BF769" i="3"/>
  <c r="BF765" i="3"/>
  <c r="BF761" i="3"/>
  <c r="BF757" i="3"/>
  <c r="BF753" i="3"/>
  <c r="BF749" i="3"/>
  <c r="BF745" i="3"/>
  <c r="BF741" i="3"/>
  <c r="BF737" i="3"/>
  <c r="BF733" i="3"/>
  <c r="BF729" i="3"/>
  <c r="BF725" i="3"/>
  <c r="BF721" i="3"/>
  <c r="BF717" i="3"/>
  <c r="BF713" i="3"/>
  <c r="BF709" i="3"/>
  <c r="BF705" i="3"/>
  <c r="BF701" i="3"/>
  <c r="BF697" i="3"/>
  <c r="BF693" i="3"/>
  <c r="BF689" i="3"/>
  <c r="BF685" i="3"/>
  <c r="BF653" i="3"/>
  <c r="BF621" i="3"/>
  <c r="BF557" i="3"/>
  <c r="BF525" i="3"/>
  <c r="BF493" i="3"/>
  <c r="BF461" i="3"/>
  <c r="BF429" i="3"/>
  <c r="BF365" i="3"/>
  <c r="BF910" i="3"/>
  <c r="BF906" i="3"/>
  <c r="BF902" i="3"/>
  <c r="BF898" i="3"/>
  <c r="BF894" i="3"/>
  <c r="BF890" i="3"/>
  <c r="BF886" i="3"/>
  <c r="BF882" i="3"/>
  <c r="BF878" i="3"/>
  <c r="BF874" i="3"/>
  <c r="BF870" i="3"/>
  <c r="BF866" i="3"/>
  <c r="BF862" i="3"/>
  <c r="BF858" i="3"/>
  <c r="BF854" i="3"/>
  <c r="BF850" i="3"/>
  <c r="BF846" i="3"/>
  <c r="BF842" i="3"/>
  <c r="BF838" i="3"/>
  <c r="BF834" i="3"/>
  <c r="BF830" i="3"/>
  <c r="BF826" i="3"/>
  <c r="BF822" i="3"/>
  <c r="BF818" i="3"/>
  <c r="BF814" i="3"/>
  <c r="BF810" i="3"/>
  <c r="BF806" i="3"/>
  <c r="BF798" i="3"/>
  <c r="BF786" i="3"/>
  <c r="BF778" i="3"/>
  <c r="BF770" i="3"/>
  <c r="BF762" i="3"/>
  <c r="BF758" i="3"/>
  <c r="BF750" i="3"/>
  <c r="BF742" i="3"/>
  <c r="BF734" i="3"/>
  <c r="BF722" i="3"/>
  <c r="BF714" i="3"/>
  <c r="BF706" i="3"/>
  <c r="BF698" i="3"/>
  <c r="BF694" i="3"/>
  <c r="BF686" i="3"/>
  <c r="BF678" i="3"/>
  <c r="BF670" i="3"/>
  <c r="BF662" i="3"/>
  <c r="BF654" i="3"/>
  <c r="BF650" i="3"/>
  <c r="BF642" i="3"/>
  <c r="BF638" i="3"/>
  <c r="BF630" i="3"/>
  <c r="BF618" i="3"/>
  <c r="BF610" i="3"/>
  <c r="BF602" i="3"/>
  <c r="BF594" i="3"/>
  <c r="BF586" i="3"/>
  <c r="BF578" i="3"/>
  <c r="BF566" i="3"/>
  <c r="BF554" i="3"/>
  <c r="BF546" i="3"/>
  <c r="BF542" i="3"/>
  <c r="BF534" i="3"/>
  <c r="BF522" i="3"/>
  <c r="BF514" i="3"/>
  <c r="BF510" i="3"/>
  <c r="BF502" i="3"/>
  <c r="BF490" i="3"/>
  <c r="BF482" i="3"/>
  <c r="BF474" i="3"/>
  <c r="BF466" i="3"/>
  <c r="BF458" i="3"/>
  <c r="BF446" i="3"/>
  <c r="BF438" i="3"/>
  <c r="BF434" i="3"/>
  <c r="BF426" i="3"/>
  <c r="BF418" i="3"/>
  <c r="BF410" i="3"/>
  <c r="BF402" i="3"/>
  <c r="BF386" i="3"/>
  <c r="BF378" i="3"/>
  <c r="BF374" i="3"/>
  <c r="BF366" i="3"/>
  <c r="BF358" i="3"/>
  <c r="BF350" i="3"/>
  <c r="BF342" i="3"/>
  <c r="BF334" i="3"/>
  <c r="BF326" i="3"/>
  <c r="BF318" i="3"/>
  <c r="BF310" i="3"/>
  <c r="BF302" i="3"/>
  <c r="BF294" i="3"/>
  <c r="BF286" i="3"/>
  <c r="BF278" i="3"/>
  <c r="BF270" i="3"/>
  <c r="BF262" i="3"/>
  <c r="BF254" i="3"/>
  <c r="BF246" i="3"/>
  <c r="BF238" i="3"/>
  <c r="BF230" i="3"/>
  <c r="BF222" i="3"/>
  <c r="BF214" i="3"/>
  <c r="BF206" i="3"/>
  <c r="BF198" i="3"/>
  <c r="BF190" i="3"/>
  <c r="BF182" i="3"/>
  <c r="BF174" i="3"/>
  <c r="BF166" i="3"/>
  <c r="BF158" i="3"/>
  <c r="BF150" i="3"/>
  <c r="BF142" i="3"/>
  <c r="BF134" i="3"/>
  <c r="BF126" i="3"/>
  <c r="BF118" i="3"/>
  <c r="BF110" i="3"/>
  <c r="BF102" i="3"/>
  <c r="BF94" i="3"/>
  <c r="BF86" i="3"/>
  <c r="BF78" i="3"/>
  <c r="BF70" i="3"/>
  <c r="BF62" i="3"/>
  <c r="BF54" i="3"/>
  <c r="BF46" i="3"/>
  <c r="BF38" i="3"/>
  <c r="BF30" i="3"/>
  <c r="BF22" i="3"/>
  <c r="BF14" i="3"/>
  <c r="BF6" i="3"/>
  <c r="BF899" i="3"/>
  <c r="BF879" i="3"/>
  <c r="BF775" i="3"/>
  <c r="BF751" i="3"/>
  <c r="BF711" i="3"/>
  <c r="BF687" i="3"/>
  <c r="BF909" i="3"/>
  <c r="BF905" i="3"/>
  <c r="BF901" i="3"/>
  <c r="BF889" i="3"/>
  <c r="BF885" i="3"/>
  <c r="BF881" i="3"/>
  <c r="BF865" i="3"/>
  <c r="BF861" i="3"/>
  <c r="BF857" i="3"/>
  <c r="BF853" i="3"/>
  <c r="BF849" i="3"/>
  <c r="BF845" i="3"/>
  <c r="BF841" i="3"/>
  <c r="BF837" i="3"/>
  <c r="BF833" i="3"/>
  <c r="BF829" i="3"/>
  <c r="BF825" i="3"/>
  <c r="BF821" i="3"/>
  <c r="BF817" i="3"/>
  <c r="BF813" i="3"/>
  <c r="BF809" i="3"/>
  <c r="BF589" i="3"/>
  <c r="BF907" i="3"/>
  <c r="BF903" i="3"/>
  <c r="BF895" i="3"/>
  <c r="BF887" i="3"/>
  <c r="BF883" i="3"/>
  <c r="BF875" i="3"/>
  <c r="BF871" i="3"/>
  <c r="BF863" i="3"/>
  <c r="BF859" i="3"/>
  <c r="BF855" i="3"/>
  <c r="BF851" i="3"/>
  <c r="BF847" i="3"/>
  <c r="BF843" i="3"/>
  <c r="BF839" i="3"/>
  <c r="BF835" i="3"/>
  <c r="BF831" i="3"/>
  <c r="BF827" i="3"/>
  <c r="BF823" i="3"/>
  <c r="BF819" i="3"/>
  <c r="BF815" i="3"/>
  <c r="BF811" i="3"/>
  <c r="BF807" i="3"/>
  <c r="BF799" i="3"/>
  <c r="BF791" i="3"/>
  <c r="BF783" i="3"/>
  <c r="BF767" i="3"/>
  <c r="BF759" i="3"/>
  <c r="BF743" i="3"/>
  <c r="BF735" i="3"/>
  <c r="BF727" i="3"/>
  <c r="BF719" i="3"/>
  <c r="BF703" i="3"/>
  <c r="BF695" i="3"/>
  <c r="BF683" i="3"/>
  <c r="BF679" i="3"/>
  <c r="BF675" i="3"/>
  <c r="BF671" i="3"/>
  <c r="BF667" i="3"/>
  <c r="BF663" i="3"/>
  <c r="BF659" i="3"/>
  <c r="BF655" i="3"/>
  <c r="BF651" i="3"/>
  <c r="BF647" i="3"/>
  <c r="BF643" i="3"/>
  <c r="BF639" i="3"/>
  <c r="BF635" i="3"/>
  <c r="BF631" i="3"/>
  <c r="BF627" i="3"/>
  <c r="BF623" i="3"/>
  <c r="BF619" i="3"/>
  <c r="BF615" i="3"/>
  <c r="BF611" i="3"/>
  <c r="BF607" i="3"/>
  <c r="BF603" i="3"/>
  <c r="BF599" i="3"/>
  <c r="BF595" i="3"/>
  <c r="BF591" i="3"/>
  <c r="BF587" i="3"/>
  <c r="BF583" i="3"/>
  <c r="BF579" i="3"/>
  <c r="BF575" i="3"/>
  <c r="BF571" i="3"/>
  <c r="BF567" i="3"/>
  <c r="BF563" i="3"/>
  <c r="BF559" i="3"/>
  <c r="BF555" i="3"/>
  <c r="BF551" i="3"/>
  <c r="BF547" i="3"/>
  <c r="BF543" i="3"/>
  <c r="BF539" i="3"/>
  <c r="BF535" i="3"/>
  <c r="BF531" i="3"/>
  <c r="BF527" i="3"/>
  <c r="BF523" i="3"/>
  <c r="BF519" i="3"/>
  <c r="BF515" i="3"/>
  <c r="BF511" i="3"/>
  <c r="BF507" i="3"/>
  <c r="BF503" i="3"/>
  <c r="BF499" i="3"/>
  <c r="BF495" i="3"/>
  <c r="BF491" i="3"/>
  <c r="BF487" i="3"/>
  <c r="BF483" i="3"/>
  <c r="BF479" i="3"/>
  <c r="BF475" i="3"/>
  <c r="BF471" i="3"/>
  <c r="BF467" i="3"/>
  <c r="BF463" i="3"/>
  <c r="BF459" i="3"/>
  <c r="BF455" i="3"/>
  <c r="BF451" i="3"/>
  <c r="BF447" i="3"/>
  <c r="BF443" i="3"/>
  <c r="BF439" i="3"/>
  <c r="BF435" i="3"/>
  <c r="BF431" i="3"/>
  <c r="BF427" i="3"/>
  <c r="BF423" i="3"/>
  <c r="BF419" i="3"/>
  <c r="BF415" i="3"/>
  <c r="BF411" i="3"/>
  <c r="BF407" i="3"/>
  <c r="BF403" i="3"/>
  <c r="BF399" i="3"/>
  <c r="BF395" i="3"/>
  <c r="BF391" i="3"/>
  <c r="BF387" i="3"/>
  <c r="BF383" i="3"/>
  <c r="BF379" i="3"/>
  <c r="BF375" i="3"/>
  <c r="BF371" i="3"/>
  <c r="BF367" i="3"/>
  <c r="BF363" i="3"/>
  <c r="BF359" i="3"/>
  <c r="BF355" i="3"/>
  <c r="BF351" i="3"/>
  <c r="BF347" i="3"/>
  <c r="BF343" i="3"/>
  <c r="BF339" i="3"/>
  <c r="BF335" i="3"/>
  <c r="BF331" i="3"/>
  <c r="BF327" i="3"/>
  <c r="BF323" i="3"/>
  <c r="BF319" i="3"/>
  <c r="BF315" i="3"/>
  <c r="BF311" i="3"/>
  <c r="BF307" i="3"/>
  <c r="BF303" i="3"/>
  <c r="BF299" i="3"/>
  <c r="BF295" i="3"/>
  <c r="BF291" i="3"/>
  <c r="BF287" i="3"/>
  <c r="BF803" i="3"/>
  <c r="BF795" i="3"/>
  <c r="BF787" i="3"/>
  <c r="BF779" i="3"/>
  <c r="BF771" i="3"/>
  <c r="BF763" i="3"/>
  <c r="BF755" i="3"/>
  <c r="BF747" i="3"/>
  <c r="BF739" i="3"/>
  <c r="BF731" i="3"/>
  <c r="BF723" i="3"/>
  <c r="BF715" i="3"/>
  <c r="BF707" i="3"/>
  <c r="BF699" i="3"/>
  <c r="BF691" i="3"/>
  <c r="BF677" i="3"/>
  <c r="BF669" i="3"/>
  <c r="BF661" i="3"/>
  <c r="BF645" i="3"/>
  <c r="BF637" i="3"/>
  <c r="BF629" i="3"/>
  <c r="BF613" i="3"/>
  <c r="BF605" i="3"/>
  <c r="BF597" i="3"/>
  <c r="BF581" i="3"/>
  <c r="BF573" i="3"/>
  <c r="BF565" i="3"/>
  <c r="BF549" i="3"/>
  <c r="BF541" i="3"/>
  <c r="BF533" i="3"/>
  <c r="BF517" i="3"/>
  <c r="BF509" i="3"/>
  <c r="BF501" i="3"/>
  <c r="BF485" i="3"/>
  <c r="BF477" i="3"/>
  <c r="BF469" i="3"/>
  <c r="BF453" i="3"/>
  <c r="BF445" i="3"/>
  <c r="BF437" i="3"/>
  <c r="BF421" i="3"/>
  <c r="BF413" i="3"/>
  <c r="BF405" i="3"/>
  <c r="BF389" i="3"/>
  <c r="BF381" i="3"/>
  <c r="BF373" i="3"/>
  <c r="BF357" i="3"/>
  <c r="BF349" i="3"/>
  <c r="BF681" i="3"/>
  <c r="BF673" i="3"/>
  <c r="BF665" i="3"/>
  <c r="BF657" i="3"/>
  <c r="BF649" i="3"/>
  <c r="BF641" i="3"/>
  <c r="BF633" i="3"/>
  <c r="BF625" i="3"/>
  <c r="BF617" i="3"/>
  <c r="BF609" i="3"/>
  <c r="BF601" i="3"/>
  <c r="BF593" i="3"/>
  <c r="BF585" i="3"/>
  <c r="BF577" i="3"/>
  <c r="BF569" i="3"/>
  <c r="BF561" i="3"/>
  <c r="BF553" i="3"/>
  <c r="BF545" i="3"/>
  <c r="BF537" i="3"/>
  <c r="BF529" i="3"/>
  <c r="BF521" i="3"/>
  <c r="BF513" i="3"/>
  <c r="BF505" i="3"/>
  <c r="BF497" i="3"/>
  <c r="BF489" i="3"/>
  <c r="BF481" i="3"/>
  <c r="BF473" i="3"/>
  <c r="BF465" i="3"/>
  <c r="BF457" i="3"/>
  <c r="BF449" i="3"/>
  <c r="BF441" i="3"/>
  <c r="BF433" i="3"/>
  <c r="BF425" i="3"/>
  <c r="BF417" i="3"/>
  <c r="BF409" i="3"/>
  <c r="BF401" i="3"/>
  <c r="BF393" i="3"/>
  <c r="BF385" i="3"/>
  <c r="BF377" i="3"/>
  <c r="BF369" i="3"/>
  <c r="BF361" i="3"/>
  <c r="BF353" i="3"/>
  <c r="BF345" i="3"/>
  <c r="BF341" i="3"/>
  <c r="BF337" i="3"/>
  <c r="BF333" i="3"/>
  <c r="BF329" i="3"/>
  <c r="BF325" i="3"/>
  <c r="BF321" i="3"/>
  <c r="BF317" i="3"/>
  <c r="BF313" i="3"/>
  <c r="BF309" i="3"/>
  <c r="BF305" i="3"/>
  <c r="BF301" i="3"/>
  <c r="BF297" i="3"/>
  <c r="BF293" i="3"/>
  <c r="BF289" i="3"/>
  <c r="BF285" i="3"/>
  <c r="BF281" i="3"/>
  <c r="BF277" i="3"/>
  <c r="BF273" i="3"/>
  <c r="BF269" i="3"/>
  <c r="BF265" i="3"/>
  <c r="BF261" i="3"/>
  <c r="BF257" i="3"/>
  <c r="BF253" i="3"/>
  <c r="BF249" i="3"/>
  <c r="BF245" i="3"/>
  <c r="BF241" i="3"/>
  <c r="BF237" i="3"/>
  <c r="BF233" i="3"/>
  <c r="BF229" i="3"/>
  <c r="BF225" i="3"/>
  <c r="BF221" i="3"/>
  <c r="BF217" i="3"/>
  <c r="BF213" i="3"/>
  <c r="BF209" i="3"/>
  <c r="BF205" i="3"/>
  <c r="BF201" i="3"/>
  <c r="BF197" i="3"/>
  <c r="BF193" i="3"/>
  <c r="BF189" i="3"/>
  <c r="BF185" i="3"/>
  <c r="BF181" i="3"/>
  <c r="BF177" i="3"/>
  <c r="BF173" i="3"/>
  <c r="BF169" i="3"/>
  <c r="BF165" i="3"/>
  <c r="BF161" i="3"/>
  <c r="BF157" i="3"/>
  <c r="BF153" i="3"/>
  <c r="BF149" i="3"/>
  <c r="BF145" i="3"/>
  <c r="BF141" i="3"/>
  <c r="BF137" i="3"/>
  <c r="BF133" i="3"/>
  <c r="BF129" i="3"/>
  <c r="BF125" i="3"/>
  <c r="BF121" i="3"/>
  <c r="BF117" i="3"/>
  <c r="BF113" i="3"/>
  <c r="BF109" i="3"/>
  <c r="BF105" i="3"/>
  <c r="BF101" i="3"/>
  <c r="BF97" i="3"/>
  <c r="BF93" i="3"/>
  <c r="BF89" i="3"/>
  <c r="BF85" i="3"/>
  <c r="BF81" i="3"/>
  <c r="BF77" i="3"/>
  <c r="BF73" i="3"/>
  <c r="BF69" i="3"/>
  <c r="BF65" i="3"/>
  <c r="BF61" i="3"/>
  <c r="BF57" i="3"/>
  <c r="BF53" i="3"/>
  <c r="BF49" i="3"/>
  <c r="BF45" i="3"/>
  <c r="BF41" i="3"/>
  <c r="BF37" i="3"/>
  <c r="BF33" i="3"/>
  <c r="BF29" i="3"/>
  <c r="BF25" i="3"/>
  <c r="BF21" i="3"/>
  <c r="BF17" i="3"/>
  <c r="BF13" i="3"/>
  <c r="BF9" i="3"/>
  <c r="BF5" i="3"/>
  <c r="BF283" i="3"/>
  <c r="BF279" i="3"/>
  <c r="BF275" i="3"/>
  <c r="BF271" i="3"/>
  <c r="BF267" i="3"/>
  <c r="BF263" i="3"/>
  <c r="BF259" i="3"/>
  <c r="BF255" i="3"/>
  <c r="BF251" i="3"/>
  <c r="BF247" i="3"/>
  <c r="BF243" i="3"/>
  <c r="BF239" i="3"/>
  <c r="BF235" i="3"/>
  <c r="BF231" i="3"/>
  <c r="BF227" i="3"/>
  <c r="BF223" i="3"/>
  <c r="BF219" i="3"/>
  <c r="BF215" i="3"/>
  <c r="BF211" i="3"/>
  <c r="BF207" i="3"/>
  <c r="BF203" i="3"/>
  <c r="BF199" i="3"/>
  <c r="BF195" i="3"/>
  <c r="BF191" i="3"/>
  <c r="BF187" i="3"/>
  <c r="BF183" i="3"/>
  <c r="BF179" i="3"/>
  <c r="BF175" i="3"/>
  <c r="BF171" i="3"/>
  <c r="BF167" i="3"/>
  <c r="BF163" i="3"/>
  <c r="BF159" i="3"/>
  <c r="BF155" i="3"/>
  <c r="BF151" i="3"/>
  <c r="BF147" i="3"/>
  <c r="BF143" i="3"/>
  <c r="BF139" i="3"/>
  <c r="BF135" i="3"/>
  <c r="BF131" i="3"/>
  <c r="BF127" i="3"/>
  <c r="BF123" i="3"/>
  <c r="BF119" i="3"/>
  <c r="BF115" i="3"/>
  <c r="BF111" i="3"/>
  <c r="BF107" i="3"/>
  <c r="BF103" i="3"/>
  <c r="BF99" i="3"/>
  <c r="BF95" i="3"/>
  <c r="BF91" i="3"/>
  <c r="BF87" i="3"/>
  <c r="BF83" i="3"/>
  <c r="BF79" i="3"/>
  <c r="BF75" i="3"/>
  <c r="BF71" i="3"/>
  <c r="BF67" i="3"/>
  <c r="BF63" i="3"/>
  <c r="BF59" i="3"/>
  <c r="BF55" i="3"/>
  <c r="BF51" i="3"/>
  <c r="BF47" i="3"/>
  <c r="BF43" i="3"/>
  <c r="BF39" i="3"/>
  <c r="BF35" i="3"/>
  <c r="BF31" i="3"/>
  <c r="BF27" i="3"/>
  <c r="BF23" i="3"/>
  <c r="BF19" i="3"/>
  <c r="BF15" i="3"/>
  <c r="BF11" i="3"/>
  <c r="BF7" i="3"/>
  <c r="BE2618" i="3"/>
  <c r="BE2568" i="3"/>
  <c r="BE2510" i="3"/>
  <c r="BE2344" i="3"/>
  <c r="BE2262" i="3"/>
  <c r="BE2244" i="3"/>
  <c r="BE2212" i="3"/>
  <c r="BE2086" i="3"/>
  <c r="BE2422" i="3"/>
  <c r="BE2410" i="3"/>
  <c r="BE2330" i="3"/>
  <c r="BE2184" i="3"/>
  <c r="BE2176" i="3"/>
  <c r="BE2528" i="3"/>
  <c r="BE2490" i="3"/>
  <c r="BE2450" i="3"/>
  <c r="BE2380" i="3"/>
  <c r="BE2372" i="3"/>
  <c r="BE2338" i="3"/>
  <c r="BE2276" i="3"/>
  <c r="BE2236" i="3"/>
  <c r="BE2224" i="3"/>
  <c r="BE2154" i="3"/>
  <c r="BE2116" i="3"/>
  <c r="BE2110" i="3"/>
  <c r="BE2604" i="3"/>
  <c r="BE2570" i="3"/>
  <c r="BE2564" i="3"/>
  <c r="BE2536" i="3"/>
  <c r="BE2352" i="3"/>
  <c r="BE2254" i="3"/>
  <c r="BE2248" i="3"/>
  <c r="BE2612" i="3"/>
  <c r="BE2594" i="3"/>
  <c r="BE2558" i="3"/>
  <c r="BE2548" i="3"/>
  <c r="BE2508" i="3"/>
  <c r="BE2496" i="3"/>
  <c r="BE2454" i="3"/>
  <c r="BE2448" i="3"/>
  <c r="BE2442" i="3"/>
  <c r="BE2430" i="3"/>
  <c r="BE2368" i="3"/>
  <c r="BE2358" i="3"/>
  <c r="BE2340" i="3"/>
  <c r="BE2336" i="3"/>
  <c r="BE2316" i="3"/>
  <c r="BE2300" i="3"/>
  <c r="BE2256" i="3"/>
  <c r="BE2230" i="3"/>
  <c r="BE2208" i="3"/>
  <c r="BE2204" i="3"/>
  <c r="BE2172" i="3"/>
  <c r="BE2160" i="3"/>
  <c r="BE2076" i="3"/>
  <c r="BE2062" i="3"/>
  <c r="BE1998" i="3"/>
  <c r="BE1994" i="3"/>
  <c r="BE2622" i="3"/>
  <c r="BE2582" i="3"/>
  <c r="BE2550" i="3"/>
  <c r="BE2482" i="3"/>
  <c r="BE2462" i="3"/>
  <c r="BE2434" i="3"/>
  <c r="BE2406" i="3"/>
  <c r="BE2326" i="3"/>
  <c r="BE2146" i="3"/>
  <c r="BE2130" i="3"/>
  <c r="BE2102" i="3"/>
  <c r="BE2070" i="3"/>
  <c r="BE2006" i="3"/>
  <c r="BE2002" i="3"/>
  <c r="BE2606" i="3"/>
  <c r="BE2580" i="3"/>
  <c r="BE2556" i="3"/>
  <c r="BE2538" i="3"/>
  <c r="BE2534" i="3"/>
  <c r="BE2520" i="3"/>
  <c r="BE2470" i="3"/>
  <c r="BE2438" i="3"/>
  <c r="BE2402" i="3"/>
  <c r="BE2398" i="3"/>
  <c r="BE2382" i="3"/>
  <c r="BE2288" i="3"/>
  <c r="BE2270" i="3"/>
  <c r="BE2240" i="3"/>
  <c r="BE2216" i="3"/>
  <c r="BE2200" i="3"/>
  <c r="BE2186" i="3"/>
  <c r="BE2124" i="3"/>
  <c r="BE2120" i="3"/>
  <c r="BE2090" i="3"/>
  <c r="BE2072" i="3"/>
  <c r="BE2058" i="3"/>
  <c r="BE2014" i="3"/>
  <c r="BE1886" i="3"/>
  <c r="K3205" i="3"/>
  <c r="BE3205" i="3"/>
  <c r="K3259" i="3"/>
  <c r="BE3259" i="3"/>
  <c r="K3255" i="3"/>
  <c r="BE3255" i="3"/>
  <c r="K3247" i="3"/>
  <c r="BE3247" i="3"/>
  <c r="K3239" i="3"/>
  <c r="BE3239" i="3"/>
  <c r="K3235" i="3"/>
  <c r="BE3235" i="3"/>
  <c r="J3231" i="3"/>
  <c r="BE3231" i="3"/>
  <c r="K3223" i="3"/>
  <c r="BE3223" i="3"/>
  <c r="J3215" i="3"/>
  <c r="BE3215" i="3"/>
  <c r="K3207" i="3"/>
  <c r="BE3207" i="3"/>
  <c r="K3195" i="3"/>
  <c r="BE3195" i="3"/>
  <c r="K3191" i="3"/>
  <c r="BE3191" i="3"/>
  <c r="K3187" i="3"/>
  <c r="BE3187" i="3"/>
  <c r="K3179" i="3"/>
  <c r="BE3179" i="3"/>
  <c r="K3175" i="3"/>
  <c r="BE3175" i="3"/>
  <c r="J3167" i="3"/>
  <c r="BE3167" i="3"/>
  <c r="K3163" i="3"/>
  <c r="BE3163" i="3"/>
  <c r="K3155" i="3"/>
  <c r="BE3155" i="3"/>
  <c r="J3151" i="3"/>
  <c r="BE3151" i="3"/>
  <c r="K3147" i="3"/>
  <c r="BE3147" i="3"/>
  <c r="K3139" i="3"/>
  <c r="BE3139" i="3"/>
  <c r="J3135" i="3"/>
  <c r="BE3135" i="3"/>
  <c r="K3127" i="3"/>
  <c r="BE3127" i="3"/>
  <c r="K3123" i="3"/>
  <c r="BE3123" i="3"/>
  <c r="K3115" i="3"/>
  <c r="BE3115" i="3"/>
  <c r="K3111" i="3"/>
  <c r="BE3111" i="3"/>
  <c r="K3107" i="3"/>
  <c r="BE3107" i="3"/>
  <c r="K3099" i="3"/>
  <c r="BE3099" i="3"/>
  <c r="J3087" i="3"/>
  <c r="BE3087" i="3"/>
  <c r="K3075" i="3"/>
  <c r="BE3075" i="3"/>
  <c r="K3071" i="3"/>
  <c r="BE3071" i="3"/>
  <c r="K3067" i="3"/>
  <c r="BE3067" i="3"/>
  <c r="K3059" i="3"/>
  <c r="BE3059" i="3"/>
  <c r="K3055" i="3"/>
  <c r="BE3055" i="3"/>
  <c r="K3047" i="3"/>
  <c r="BE3047" i="3"/>
  <c r="K3043" i="3"/>
  <c r="BE3043" i="3"/>
  <c r="K3039" i="3"/>
  <c r="BE3039" i="3"/>
  <c r="K3031" i="3"/>
  <c r="BE3031" i="3"/>
  <c r="K3023" i="3"/>
  <c r="BE3023" i="3"/>
  <c r="K3015" i="3"/>
  <c r="BE3015" i="3"/>
  <c r="K3003" i="3"/>
  <c r="BE3003" i="3"/>
  <c r="K2999" i="3"/>
  <c r="BE2999" i="3"/>
  <c r="K2995" i="3"/>
  <c r="BE2995" i="3"/>
  <c r="K2987" i="3"/>
  <c r="BE2987" i="3"/>
  <c r="J2983" i="3"/>
  <c r="BE2983" i="3"/>
  <c r="K2975" i="3"/>
  <c r="BE2975" i="3"/>
  <c r="K2971" i="3"/>
  <c r="BE2971" i="3"/>
  <c r="K2963" i="3"/>
  <c r="BE2963" i="3"/>
  <c r="K2959" i="3"/>
  <c r="BE2959" i="3"/>
  <c r="K2955" i="3"/>
  <c r="BE2955" i="3"/>
  <c r="K2947" i="3"/>
  <c r="BE2947" i="3"/>
  <c r="K2943" i="3"/>
  <c r="BE2943" i="3"/>
  <c r="K2935" i="3"/>
  <c r="BE2935" i="3"/>
  <c r="K2931" i="3"/>
  <c r="BE2931" i="3"/>
  <c r="K2923" i="3"/>
  <c r="BE2923" i="3"/>
  <c r="J2919" i="3"/>
  <c r="BE2919" i="3"/>
  <c r="K2915" i="3"/>
  <c r="BE2915" i="3"/>
  <c r="K2907" i="3"/>
  <c r="BE2907" i="3"/>
  <c r="K2895" i="3"/>
  <c r="BE2895" i="3"/>
  <c r="K2883" i="3"/>
  <c r="BE2883" i="3"/>
  <c r="K2879" i="3"/>
  <c r="BE2879" i="3"/>
  <c r="K2875" i="3"/>
  <c r="BE2875" i="3"/>
  <c r="K2867" i="3"/>
  <c r="BE2867" i="3"/>
  <c r="K2863" i="3"/>
  <c r="BE2863" i="3"/>
  <c r="J2855" i="3"/>
  <c r="BE2855" i="3"/>
  <c r="K2847" i="3"/>
  <c r="BE2847" i="3"/>
  <c r="K2839" i="3"/>
  <c r="BE2839" i="3"/>
  <c r="K2831" i="3"/>
  <c r="BE2831" i="3"/>
  <c r="K2827" i="3"/>
  <c r="BE2827" i="3"/>
  <c r="K2819" i="3"/>
  <c r="BE2819" i="3"/>
  <c r="K2807" i="3"/>
  <c r="BE2807" i="3"/>
  <c r="K2795" i="3"/>
  <c r="BE2795" i="3"/>
  <c r="K2779" i="3"/>
  <c r="BE2779" i="3"/>
  <c r="K2775" i="3"/>
  <c r="BE2775" i="3"/>
  <c r="K2767" i="3"/>
  <c r="BE2767" i="3"/>
  <c r="K2751" i="3"/>
  <c r="BE2751" i="3"/>
  <c r="K2747" i="3"/>
  <c r="BE2747" i="3"/>
  <c r="K2739" i="3"/>
  <c r="BE2739" i="3"/>
  <c r="K2735" i="3"/>
  <c r="BE2735" i="3"/>
  <c r="K2731" i="3"/>
  <c r="BE2731" i="3"/>
  <c r="K2723" i="3"/>
  <c r="BE2723" i="3"/>
  <c r="K2719" i="3"/>
  <c r="BE2719" i="3"/>
  <c r="K2711" i="3"/>
  <c r="BE2711" i="3"/>
  <c r="K2703" i="3"/>
  <c r="BE2703" i="3"/>
  <c r="K2695" i="3"/>
  <c r="BE2695" i="3"/>
  <c r="K2683" i="3"/>
  <c r="BE2683" i="3"/>
  <c r="K2679" i="3"/>
  <c r="BE2679" i="3"/>
  <c r="K2675" i="3"/>
  <c r="BE2675" i="3"/>
  <c r="K2667" i="3"/>
  <c r="BE2667" i="3"/>
  <c r="K2663" i="3"/>
  <c r="BE2663" i="3"/>
  <c r="K2655" i="3"/>
  <c r="BE2655" i="3"/>
  <c r="K2651" i="3"/>
  <c r="BE2651" i="3"/>
  <c r="K2647" i="3"/>
  <c r="BE2647" i="3"/>
  <c r="K2643" i="3"/>
  <c r="BE2643" i="3"/>
  <c r="K2639" i="3"/>
  <c r="BE2639" i="3"/>
  <c r="K2635" i="3"/>
  <c r="BE2635" i="3"/>
  <c r="K2631" i="3"/>
  <c r="BE2631" i="3"/>
  <c r="K2623" i="3"/>
  <c r="BE2623" i="3"/>
  <c r="K2611" i="3"/>
  <c r="BE2611" i="3"/>
  <c r="K2607" i="3"/>
  <c r="BE2607" i="3"/>
  <c r="K2603" i="3"/>
  <c r="BE2603" i="3"/>
  <c r="K2595" i="3"/>
  <c r="BE2595" i="3"/>
  <c r="K2591" i="3"/>
  <c r="BE2591" i="3"/>
  <c r="K2583" i="3"/>
  <c r="BE2583" i="3"/>
  <c r="K2579" i="3"/>
  <c r="BE2579" i="3"/>
  <c r="K2571" i="3"/>
  <c r="BE2571" i="3"/>
  <c r="K2555" i="3"/>
  <c r="BE2555" i="3"/>
  <c r="K2551" i="3"/>
  <c r="BE2551" i="3"/>
  <c r="K2547" i="3"/>
  <c r="BE2547" i="3"/>
  <c r="K2539" i="3"/>
  <c r="BE2539" i="3"/>
  <c r="K2527" i="3"/>
  <c r="BE2527" i="3"/>
  <c r="K2523" i="3"/>
  <c r="BE2523" i="3"/>
  <c r="K2515" i="3"/>
  <c r="BE2515" i="3"/>
  <c r="K2511" i="3"/>
  <c r="BE2511" i="3"/>
  <c r="K2499" i="3"/>
  <c r="BE2499" i="3"/>
  <c r="K2495" i="3"/>
  <c r="BE2495" i="3"/>
  <c r="K2491" i="3"/>
  <c r="BE2491" i="3"/>
  <c r="K2483" i="3"/>
  <c r="BE2483" i="3"/>
  <c r="K2475" i="3"/>
  <c r="BE2475" i="3"/>
  <c r="K2471" i="3"/>
  <c r="BE2471" i="3"/>
  <c r="K2467" i="3"/>
  <c r="BE2467" i="3"/>
  <c r="K2463" i="3"/>
  <c r="BE2463" i="3"/>
  <c r="K2455" i="3"/>
  <c r="BE2455" i="3"/>
  <c r="K2451" i="3"/>
  <c r="BE2451" i="3"/>
  <c r="K2447" i="3"/>
  <c r="BE2447" i="3"/>
  <c r="K2443" i="3"/>
  <c r="BE2443" i="3"/>
  <c r="K2439" i="3"/>
  <c r="BE2439" i="3"/>
  <c r="K2435" i="3"/>
  <c r="BE2435" i="3"/>
  <c r="K2431" i="3"/>
  <c r="BE2431" i="3"/>
  <c r="K2423" i="3"/>
  <c r="BE2423" i="3"/>
  <c r="K2411" i="3"/>
  <c r="BE2411" i="3"/>
  <c r="K2407" i="3"/>
  <c r="BE2407" i="3"/>
  <c r="K2403" i="3"/>
  <c r="BE2403" i="3"/>
  <c r="K2391" i="3"/>
  <c r="BE2391" i="3"/>
  <c r="K2383" i="3"/>
  <c r="BE2383" i="3"/>
  <c r="K2379" i="3"/>
  <c r="BE2379" i="3"/>
  <c r="K2371" i="3"/>
  <c r="BE2371" i="3"/>
  <c r="K2359" i="3"/>
  <c r="BE2359" i="3"/>
  <c r="K2351" i="3"/>
  <c r="BE2351" i="3"/>
  <c r="K2343" i="3"/>
  <c r="BE2343" i="3"/>
  <c r="K2327" i="3"/>
  <c r="BE2327" i="3"/>
  <c r="K2315" i="3"/>
  <c r="BE2315" i="3"/>
  <c r="K2311" i="3"/>
  <c r="BE2311" i="3"/>
  <c r="K2303" i="3"/>
  <c r="BE2303" i="3"/>
  <c r="K2299" i="3"/>
  <c r="BE2299" i="3"/>
  <c r="K2295" i="3"/>
  <c r="BE2295" i="3"/>
  <c r="K2291" i="3"/>
  <c r="BE2291" i="3"/>
  <c r="K2287" i="3"/>
  <c r="BE2287" i="3"/>
  <c r="K2283" i="3"/>
  <c r="BE2283" i="3"/>
  <c r="K2275" i="3"/>
  <c r="BE2275" i="3"/>
  <c r="K2271" i="3"/>
  <c r="BE2271" i="3"/>
  <c r="K2263" i="3"/>
  <c r="BE2263" i="3"/>
  <c r="K2247" i="3"/>
  <c r="BE2247" i="3"/>
  <c r="K2243" i="3"/>
  <c r="BE2243" i="3"/>
  <c r="K2239" i="3"/>
  <c r="BE2239" i="3"/>
  <c r="K2227" i="3"/>
  <c r="BE2227" i="3"/>
  <c r="K2223" i="3"/>
  <c r="BE2223" i="3"/>
  <c r="K2215" i="3"/>
  <c r="BE2215" i="3"/>
  <c r="K2211" i="3"/>
  <c r="BE2211" i="3"/>
  <c r="K2203" i="3"/>
  <c r="BE2203" i="3"/>
  <c r="K2195" i="3"/>
  <c r="BE2195" i="3"/>
  <c r="K2187" i="3"/>
  <c r="BE2187" i="3"/>
  <c r="K2183" i="3"/>
  <c r="BE2183" i="3"/>
  <c r="K2175" i="3"/>
  <c r="BE2175" i="3"/>
  <c r="K2159" i="3"/>
  <c r="BE2159" i="3"/>
  <c r="K2155" i="3"/>
  <c r="BE2155" i="3"/>
  <c r="K2147" i="3"/>
  <c r="BE2147" i="3"/>
  <c r="K2139" i="3"/>
  <c r="BE2139" i="3"/>
  <c r="K2131" i="3"/>
  <c r="BE2131" i="3"/>
  <c r="K2119" i="3"/>
  <c r="BE2119" i="3"/>
  <c r="K2115" i="3"/>
  <c r="BE2115" i="3"/>
  <c r="K2103" i="3"/>
  <c r="BE2103" i="3"/>
  <c r="K2099" i="3"/>
  <c r="BE2099" i="3"/>
  <c r="K2091" i="3"/>
  <c r="BE2091" i="3"/>
  <c r="K2087" i="3"/>
  <c r="BE2087" i="3"/>
  <c r="K2083" i="3"/>
  <c r="BE2083" i="3"/>
  <c r="K2075" i="3"/>
  <c r="BE2075" i="3"/>
  <c r="K2067" i="3"/>
  <c r="BE2067" i="3"/>
  <c r="K2059" i="3"/>
  <c r="BE2059" i="3"/>
  <c r="K2055" i="3"/>
  <c r="BE2055" i="3"/>
  <c r="K2047" i="3"/>
  <c r="BE2047" i="3"/>
  <c r="K2043" i="3"/>
  <c r="BE2043" i="3"/>
  <c r="K2039" i="3"/>
  <c r="BE2039" i="3"/>
  <c r="K2031" i="3"/>
  <c r="BE2031" i="3"/>
  <c r="K2027" i="3"/>
  <c r="BE2027" i="3"/>
  <c r="K2023" i="3"/>
  <c r="BE2023" i="3"/>
  <c r="K2015" i="3"/>
  <c r="BE2015" i="3"/>
  <c r="K2011" i="3"/>
  <c r="BE2011" i="3"/>
  <c r="K2007" i="3"/>
  <c r="BE2007" i="3"/>
  <c r="K1999" i="3"/>
  <c r="BE1999" i="3"/>
  <c r="K1983" i="3"/>
  <c r="BE1983" i="3"/>
  <c r="K1979" i="3"/>
  <c r="BE1979" i="3"/>
  <c r="K1971" i="3"/>
  <c r="BE1971" i="3"/>
  <c r="K1955" i="3"/>
  <c r="BE1955" i="3"/>
  <c r="K1951" i="3"/>
  <c r="BE1951" i="3"/>
  <c r="K1943" i="3"/>
  <c r="BE1943" i="3"/>
  <c r="K1939" i="3"/>
  <c r="BE1939" i="3"/>
  <c r="K1927" i="3"/>
  <c r="BE1927" i="3"/>
  <c r="K1923" i="3"/>
  <c r="BE1923" i="3"/>
  <c r="K1915" i="3"/>
  <c r="BE1915" i="3"/>
  <c r="K1911" i="3"/>
  <c r="BE1911" i="3"/>
  <c r="K1899" i="3"/>
  <c r="BE1899" i="3"/>
  <c r="K1895" i="3"/>
  <c r="BE1895" i="3"/>
  <c r="K1891" i="3"/>
  <c r="BE1891" i="3"/>
  <c r="K1887" i="3"/>
  <c r="BE1887" i="3"/>
  <c r="K1883" i="3"/>
  <c r="BE1883" i="3"/>
  <c r="K1879" i="3"/>
  <c r="BE1879" i="3"/>
  <c r="K1871" i="3"/>
  <c r="BE1871" i="3"/>
  <c r="K1867" i="3"/>
  <c r="BE1867" i="3"/>
  <c r="K1863" i="3"/>
  <c r="BE1863" i="3"/>
  <c r="K1855" i="3"/>
  <c r="BE1855" i="3"/>
  <c r="K1851" i="3"/>
  <c r="BE1851" i="3"/>
  <c r="K1843" i="3"/>
  <c r="BE1843" i="3"/>
  <c r="K1839" i="3"/>
  <c r="BE1839" i="3"/>
  <c r="K1835" i="3"/>
  <c r="BE1835" i="3"/>
  <c r="K1823" i="3"/>
  <c r="BE1823" i="3"/>
  <c r="K1811" i="3"/>
  <c r="BE1811" i="3"/>
  <c r="K1807" i="3"/>
  <c r="BE1807" i="3"/>
  <c r="K1803" i="3"/>
  <c r="BE1803" i="3"/>
  <c r="K1799" i="3"/>
  <c r="BE1799" i="3"/>
  <c r="K1795" i="3"/>
  <c r="BE1795" i="3"/>
  <c r="K1791" i="3"/>
  <c r="BE1791" i="3"/>
  <c r="K1783" i="3"/>
  <c r="BE1783" i="3"/>
  <c r="K1779" i="3"/>
  <c r="BE1779" i="3"/>
  <c r="K1775" i="3"/>
  <c r="BE1775" i="3"/>
  <c r="K1771" i="3"/>
  <c r="BE1771" i="3"/>
  <c r="K1767" i="3"/>
  <c r="BE1767" i="3"/>
  <c r="K1751" i="3"/>
  <c r="BE1751" i="3"/>
  <c r="K1747" i="3"/>
  <c r="BE1747" i="3"/>
  <c r="K1739" i="3"/>
  <c r="BE1739" i="3"/>
  <c r="K1735" i="3"/>
  <c r="BE1735" i="3"/>
  <c r="K1731" i="3"/>
  <c r="BE1731" i="3"/>
  <c r="K1723" i="3"/>
  <c r="BE1723" i="3"/>
  <c r="K1719" i="3"/>
  <c r="BE1719" i="3"/>
  <c r="K1715" i="3"/>
  <c r="BE1715" i="3"/>
  <c r="K1711" i="3"/>
  <c r="BE1711" i="3"/>
  <c r="K1707" i="3"/>
  <c r="BE1707" i="3"/>
  <c r="K1703" i="3"/>
  <c r="BE1703" i="3"/>
  <c r="K1691" i="3"/>
  <c r="BE1691" i="3"/>
  <c r="K1679" i="3"/>
  <c r="BE1679" i="3"/>
  <c r="K1671" i="3"/>
  <c r="BE1671" i="3"/>
  <c r="K1667" i="3"/>
  <c r="BE1667" i="3"/>
  <c r="K1663" i="3"/>
  <c r="BE1663" i="3"/>
  <c r="K1659" i="3"/>
  <c r="BE1659" i="3"/>
  <c r="K1655" i="3"/>
  <c r="BE1655" i="3"/>
  <c r="K1635" i="3"/>
  <c r="BE1635" i="3"/>
  <c r="K1627" i="3"/>
  <c r="BE1627" i="3"/>
  <c r="K1623" i="3"/>
  <c r="BE1623" i="3"/>
  <c r="K1615" i="3"/>
  <c r="BE1615" i="3"/>
  <c r="K1611" i="3"/>
  <c r="BE1611" i="3"/>
  <c r="K1599" i="3"/>
  <c r="BE1599" i="3"/>
  <c r="K1591" i="3"/>
  <c r="BE1591" i="3"/>
  <c r="K1587" i="3"/>
  <c r="BE1587" i="3"/>
  <c r="K1583" i="3"/>
  <c r="BE1583" i="3"/>
  <c r="K1571" i="3"/>
  <c r="BE1571" i="3"/>
  <c r="K1563" i="3"/>
  <c r="BE1563" i="3"/>
  <c r="K1555" i="3"/>
  <c r="BE1555" i="3"/>
  <c r="K1551" i="3"/>
  <c r="BE1551" i="3"/>
  <c r="K1547" i="3"/>
  <c r="BE1547" i="3"/>
  <c r="K1539" i="3"/>
  <c r="BE1539" i="3"/>
  <c r="K1535" i="3"/>
  <c r="BE1535" i="3"/>
  <c r="K1527" i="3"/>
  <c r="BE1527" i="3"/>
  <c r="K1523" i="3"/>
  <c r="BE1523" i="3"/>
  <c r="K1519" i="3"/>
  <c r="BE1519" i="3"/>
  <c r="K1511" i="3"/>
  <c r="BE1511" i="3"/>
  <c r="K1507" i="3"/>
  <c r="BE1507" i="3"/>
  <c r="K1499" i="3"/>
  <c r="BE1499" i="3"/>
  <c r="K1495" i="3"/>
  <c r="BE1495" i="3"/>
  <c r="K1491" i="3"/>
  <c r="BE1491" i="3"/>
  <c r="K1479" i="3"/>
  <c r="BE1479" i="3"/>
  <c r="K1475" i="3"/>
  <c r="BE1475" i="3"/>
  <c r="K1467" i="3"/>
  <c r="BE1467" i="3"/>
  <c r="K1463" i="3"/>
  <c r="BE1463" i="3"/>
  <c r="K1455" i="3"/>
  <c r="BE1455" i="3"/>
  <c r="K1451" i="3"/>
  <c r="BE1451" i="3"/>
  <c r="K1447" i="3"/>
  <c r="BE1447" i="3"/>
  <c r="K1439" i="3"/>
  <c r="BE1439" i="3"/>
  <c r="K1431" i="3"/>
  <c r="BE1431" i="3"/>
  <c r="K1423" i="3"/>
  <c r="BE1423" i="3"/>
  <c r="K1415" i="3"/>
  <c r="BE1415" i="3"/>
  <c r="K1411" i="3"/>
  <c r="BE1411" i="3"/>
  <c r="K1403" i="3"/>
  <c r="BE1403" i="3"/>
  <c r="K1391" i="3"/>
  <c r="BE1391" i="3"/>
  <c r="K1387" i="3"/>
  <c r="BE1387" i="3"/>
  <c r="K1383" i="3"/>
  <c r="BE1383" i="3"/>
  <c r="K1375" i="3"/>
  <c r="BE1375" i="3"/>
  <c r="K1367" i="3"/>
  <c r="BE1367" i="3"/>
  <c r="K1359" i="3"/>
  <c r="BE1359" i="3"/>
  <c r="K1355" i="3"/>
  <c r="BE1355" i="3"/>
  <c r="K1347" i="3"/>
  <c r="BE1347" i="3"/>
  <c r="K1343" i="3"/>
  <c r="BE1343" i="3"/>
  <c r="K1331" i="3"/>
  <c r="BE1331" i="3"/>
  <c r="K1327" i="3"/>
  <c r="BE1327" i="3"/>
  <c r="K3253" i="3"/>
  <c r="BE3253" i="3"/>
  <c r="K3237" i="3"/>
  <c r="BE3237" i="3"/>
  <c r="K3221" i="3"/>
  <c r="BE3221" i="3"/>
  <c r="K1323" i="3"/>
  <c r="BE1323" i="3"/>
  <c r="K1319" i="3"/>
  <c r="BE1319" i="3"/>
  <c r="K1315" i="3"/>
  <c r="BE1315" i="3"/>
  <c r="K1311" i="3"/>
  <c r="BE1311" i="3"/>
  <c r="K1303" i="3"/>
  <c r="BE1303" i="3"/>
  <c r="K1299" i="3"/>
  <c r="BE1299" i="3"/>
  <c r="K1295" i="3"/>
  <c r="BE1295" i="3"/>
  <c r="K1287" i="3"/>
  <c r="BE1287" i="3"/>
  <c r="K1283" i="3"/>
  <c r="BE1283" i="3"/>
  <c r="K1279" i="3"/>
  <c r="BE1279" i="3"/>
  <c r="K1271" i="3"/>
  <c r="BE1271" i="3"/>
  <c r="K1263" i="3"/>
  <c r="BE1263" i="3"/>
  <c r="K1255" i="3"/>
  <c r="BE1255" i="3"/>
  <c r="K1243" i="3"/>
  <c r="BE1243" i="3"/>
  <c r="K1239" i="3"/>
  <c r="BE1239" i="3"/>
  <c r="K1235" i="3"/>
  <c r="BE1235" i="3"/>
  <c r="K1227" i="3"/>
  <c r="BE1227" i="3"/>
  <c r="K1223" i="3"/>
  <c r="BE1223" i="3"/>
  <c r="K1219" i="3"/>
  <c r="BE1219" i="3"/>
  <c r="K1215" i="3"/>
  <c r="BE1215" i="3"/>
  <c r="K1211" i="3"/>
  <c r="BE1211" i="3"/>
  <c r="K1207" i="3"/>
  <c r="BE1207" i="3"/>
  <c r="K1203" i="3"/>
  <c r="BE1203" i="3"/>
  <c r="K1195" i="3"/>
  <c r="BE1195" i="3"/>
  <c r="K1191" i="3"/>
  <c r="BE1191" i="3"/>
  <c r="K1187" i="3"/>
  <c r="BE1187" i="3"/>
  <c r="K1179" i="3"/>
  <c r="BE1179" i="3"/>
  <c r="K1171" i="3"/>
  <c r="BE1171" i="3"/>
  <c r="K1167" i="3"/>
  <c r="BE1167" i="3"/>
  <c r="K1163" i="3"/>
  <c r="BE1163" i="3"/>
  <c r="K1159" i="3"/>
  <c r="BE1159" i="3"/>
  <c r="K1151" i="3"/>
  <c r="BE1151" i="3"/>
  <c r="K1147" i="3"/>
  <c r="BE1147" i="3"/>
  <c r="K1139" i="3"/>
  <c r="BE1139" i="3"/>
  <c r="K1135" i="3"/>
  <c r="BE1135" i="3"/>
  <c r="K1131" i="3"/>
  <c r="BE1131" i="3"/>
  <c r="K1123" i="3"/>
  <c r="BE1123" i="3"/>
  <c r="K1119" i="3"/>
  <c r="BE1119" i="3"/>
  <c r="K1111" i="3"/>
  <c r="BE1111" i="3"/>
  <c r="K1107" i="3"/>
  <c r="BE1107" i="3"/>
  <c r="K1095" i="3"/>
  <c r="BE1095" i="3"/>
  <c r="K1091" i="3"/>
  <c r="BE1091" i="3"/>
  <c r="K1087" i="3"/>
  <c r="BE1087" i="3"/>
  <c r="K1079" i="3"/>
  <c r="BE1079" i="3"/>
  <c r="K1926" i="3"/>
  <c r="BE1926" i="3"/>
  <c r="K1914" i="3"/>
  <c r="BE1914" i="3"/>
  <c r="K1038" i="3"/>
  <c r="BE1038" i="3"/>
  <c r="K1022" i="3"/>
  <c r="BE1022" i="3"/>
  <c r="K1006" i="3"/>
  <c r="BE1006" i="3"/>
  <c r="K990" i="3"/>
  <c r="BE990" i="3"/>
  <c r="K974" i="3"/>
  <c r="BE974" i="3"/>
  <c r="K926" i="3"/>
  <c r="BE926" i="3"/>
  <c r="K910" i="3"/>
  <c r="BE910" i="3"/>
  <c r="K878" i="3"/>
  <c r="BE878" i="3"/>
  <c r="K862" i="3"/>
  <c r="BE862" i="3"/>
  <c r="K846" i="3"/>
  <c r="BE846" i="3"/>
  <c r="K806" i="3"/>
  <c r="BE806" i="3"/>
  <c r="K790" i="3"/>
  <c r="BE790" i="3"/>
  <c r="K774" i="3"/>
  <c r="BE774" i="3"/>
  <c r="K758" i="3"/>
  <c r="BE758" i="3"/>
  <c r="K742" i="3"/>
  <c r="BE742" i="3"/>
  <c r="K726" i="3"/>
  <c r="BE726" i="3"/>
  <c r="K694" i="3"/>
  <c r="BE694" i="3"/>
  <c r="K662" i="3"/>
  <c r="BE662" i="3"/>
  <c r="K630" i="3"/>
  <c r="BE630" i="3"/>
  <c r="K614" i="3"/>
  <c r="BE614" i="3"/>
  <c r="K598" i="3"/>
  <c r="BE598" i="3"/>
  <c r="K582" i="3"/>
  <c r="BE582" i="3"/>
  <c r="K566" i="3"/>
  <c r="BE566" i="3"/>
  <c r="K550" i="3"/>
  <c r="BE550" i="3"/>
  <c r="K534" i="3"/>
  <c r="BE534" i="3"/>
  <c r="K502" i="3"/>
  <c r="BE502" i="3"/>
  <c r="K470" i="3"/>
  <c r="BE470" i="3"/>
  <c r="K454" i="3"/>
  <c r="BE454" i="3"/>
  <c r="K438" i="3"/>
  <c r="BE438" i="3"/>
  <c r="K374" i="3"/>
  <c r="BE374" i="3"/>
  <c r="K326" i="3"/>
  <c r="BE326" i="3"/>
  <c r="K294" i="3"/>
  <c r="BE294" i="3"/>
  <c r="K262" i="3"/>
  <c r="BE262" i="3"/>
  <c r="K246" i="3"/>
  <c r="BE246" i="3"/>
  <c r="K214" i="3"/>
  <c r="BE214" i="3"/>
  <c r="K198" i="3"/>
  <c r="BE198" i="3"/>
  <c r="K182" i="3"/>
  <c r="BE182" i="3"/>
  <c r="K166" i="3"/>
  <c r="BE166" i="3"/>
  <c r="K134" i="3"/>
  <c r="BE134" i="3"/>
  <c r="K118" i="3"/>
  <c r="BE118" i="3"/>
  <c r="K102" i="3"/>
  <c r="BE102" i="3"/>
  <c r="K86" i="3"/>
  <c r="BE86" i="3"/>
  <c r="K70" i="3"/>
  <c r="BE70" i="3"/>
  <c r="K54" i="3"/>
  <c r="BE54" i="3"/>
  <c r="K38" i="3"/>
  <c r="BE38" i="3"/>
  <c r="K22" i="3"/>
  <c r="BE22" i="3"/>
  <c r="BE3254" i="3"/>
  <c r="BE3250" i="3"/>
  <c r="BE3246" i="3"/>
  <c r="BE3238" i="3"/>
  <c r="BE3234" i="3"/>
  <c r="BE3230" i="3"/>
  <c r="BE3226" i="3"/>
  <c r="BE3222" i="3"/>
  <c r="BE3218" i="3"/>
  <c r="BE3214" i="3"/>
  <c r="BE3206" i="3"/>
  <c r="BE3194" i="3"/>
  <c r="BE3190" i="3"/>
  <c r="BE3182" i="3"/>
  <c r="BE3178" i="3"/>
  <c r="BE3174" i="3"/>
  <c r="BE3166" i="3"/>
  <c r="BE3158" i="3"/>
  <c r="BE3154" i="3"/>
  <c r="BE3142" i="3"/>
  <c r="BE3138" i="3"/>
  <c r="BE3134" i="3"/>
  <c r="BE3126" i="3"/>
  <c r="BE3114" i="3"/>
  <c r="BE3110" i="3"/>
  <c r="BE3102" i="3"/>
  <c r="BE3098" i="3"/>
  <c r="BE3086" i="3"/>
  <c r="BE3082" i="3"/>
  <c r="BE3074" i="3"/>
  <c r="BE3062" i="3"/>
  <c r="BE3054" i="3"/>
  <c r="BE3046" i="3"/>
  <c r="BE3042" i="3"/>
  <c r="BE3038" i="3"/>
  <c r="BE3034" i="3"/>
  <c r="BE3030" i="3"/>
  <c r="BE3026" i="3"/>
  <c r="BE3022" i="3"/>
  <c r="BE3014" i="3"/>
  <c r="BE3002" i="3"/>
  <c r="BE2998" i="3"/>
  <c r="BE2990" i="3"/>
  <c r="BE2982" i="3"/>
  <c r="BE2974" i="3"/>
  <c r="BE2966" i="3"/>
  <c r="BE2962" i="3"/>
  <c r="BE2950" i="3"/>
  <c r="BE2946" i="3"/>
  <c r="BE2942" i="3"/>
  <c r="BE2934" i="3"/>
  <c r="BE2922" i="3"/>
  <c r="BE2918" i="3"/>
  <c r="BE2910" i="3"/>
  <c r="BE2906" i="3"/>
  <c r="BE2894" i="3"/>
  <c r="BE2890" i="3"/>
  <c r="BE2882" i="3"/>
  <c r="BE2870" i="3"/>
  <c r="BE2866" i="3"/>
  <c r="BE2862" i="3"/>
  <c r="BE2854" i="3"/>
  <c r="BE2850" i="3"/>
  <c r="BE2846" i="3"/>
  <c r="BE2842" i="3"/>
  <c r="BE2838" i="3"/>
  <c r="BE2834" i="3"/>
  <c r="BE2830" i="3"/>
  <c r="BE2822" i="3"/>
  <c r="BE2810" i="3"/>
  <c r="BE2806" i="3"/>
  <c r="BE2802" i="3"/>
  <c r="BE2794" i="3"/>
  <c r="BE2782" i="3"/>
  <c r="BE2770" i="3"/>
  <c r="BE2766" i="3"/>
  <c r="BE2762" i="3"/>
  <c r="BE2754" i="3"/>
  <c r="BE2746" i="3"/>
  <c r="BE2738" i="3"/>
  <c r="BE2722" i="3"/>
  <c r="BE2718" i="3"/>
  <c r="BE2710" i="3"/>
  <c r="BE2694" i="3"/>
  <c r="BE2690" i="3"/>
  <c r="BE2682" i="3"/>
  <c r="BE2670" i="3"/>
  <c r="BE2666" i="3"/>
  <c r="BE2662" i="3"/>
  <c r="BE2654" i="3"/>
  <c r="BE2650" i="3"/>
  <c r="BE2642" i="3"/>
  <c r="BE2638" i="3"/>
  <c r="BE2634" i="3"/>
  <c r="BE2630" i="3"/>
  <c r="BE2608" i="3"/>
  <c r="BE2602" i="3"/>
  <c r="BE2584" i="3"/>
  <c r="BE2574" i="3"/>
  <c r="BE2542" i="3"/>
  <c r="BE2524" i="3"/>
  <c r="BE2514" i="3"/>
  <c r="BE2494" i="3"/>
  <c r="BE2484" i="3"/>
  <c r="BE2478" i="3"/>
  <c r="BE2472" i="3"/>
  <c r="BE2464" i="3"/>
  <c r="BE2440" i="3"/>
  <c r="BE2432" i="3"/>
  <c r="BE2412" i="3"/>
  <c r="BE2394" i="3"/>
  <c r="BE2384" i="3"/>
  <c r="BE2378" i="3"/>
  <c r="BE2374" i="3"/>
  <c r="BE2356" i="3"/>
  <c r="BE2346" i="3"/>
  <c r="BE2324" i="3"/>
  <c r="BE2314" i="3"/>
  <c r="BE2302" i="3"/>
  <c r="BE2296" i="3"/>
  <c r="BE2290" i="3"/>
  <c r="BE2278" i="3"/>
  <c r="BE2272" i="3"/>
  <c r="BE2260" i="3"/>
  <c r="BE2214" i="3"/>
  <c r="BE2202" i="3"/>
  <c r="BE2196" i="3"/>
  <c r="BE2174" i="3"/>
  <c r="BE2168" i="3"/>
  <c r="BE2158" i="3"/>
  <c r="BE2148" i="3"/>
  <c r="BE2142" i="3"/>
  <c r="BE2132" i="3"/>
  <c r="BE2126" i="3"/>
  <c r="BE2104" i="3"/>
  <c r="BE2096" i="3"/>
  <c r="BE2080" i="3"/>
  <c r="BE2074" i="3"/>
  <c r="BE2068" i="3"/>
  <c r="BE2046" i="3"/>
  <c r="BE2038" i="3"/>
  <c r="BE1970" i="3"/>
  <c r="BE1954" i="3"/>
  <c r="BE1942" i="3"/>
  <c r="BE1910" i="3"/>
  <c r="BE1906" i="3"/>
  <c r="BE1534" i="3"/>
  <c r="BE958" i="3"/>
  <c r="BE894" i="3"/>
  <c r="BE884" i="3"/>
  <c r="BE3" i="3"/>
  <c r="K1060" i="3"/>
  <c r="BE1060" i="3"/>
  <c r="K1044" i="3"/>
  <c r="BE1044" i="3"/>
  <c r="K1028" i="3"/>
  <c r="BE1028" i="3"/>
  <c r="K964" i="3"/>
  <c r="BE964" i="3"/>
  <c r="K900" i="3"/>
  <c r="BE900" i="3"/>
  <c r="K868" i="3"/>
  <c r="BE868" i="3"/>
  <c r="K852" i="3"/>
  <c r="BE852" i="3"/>
  <c r="K820" i="3"/>
  <c r="BE820" i="3"/>
  <c r="BE3256" i="3"/>
  <c r="BE3252" i="3"/>
  <c r="BE3248" i="3"/>
  <c r="BE3240" i="3"/>
  <c r="BE3224" i="3"/>
  <c r="BE3220" i="3"/>
  <c r="BE3216" i="3"/>
  <c r="BE3212" i="3"/>
  <c r="BE3204" i="3"/>
  <c r="BE3196" i="3"/>
  <c r="BE3192" i="3"/>
  <c r="BE3188" i="3"/>
  <c r="BE3180" i="3"/>
  <c r="BE3168" i="3"/>
  <c r="BE3164" i="3"/>
  <c r="BE3156" i="3"/>
  <c r="BE3152" i="3"/>
  <c r="BE3148" i="3"/>
  <c r="BE3140" i="3"/>
  <c r="BE3132" i="3"/>
  <c r="BE3124" i="3"/>
  <c r="BE3120" i="3"/>
  <c r="BE3112" i="3"/>
  <c r="BE3108" i="3"/>
  <c r="BE3100" i="3"/>
  <c r="BE3088" i="3"/>
  <c r="BE3084" i="3"/>
  <c r="BE3080" i="3"/>
  <c r="BE3072" i="3"/>
  <c r="BE3068" i="3"/>
  <c r="BE3060" i="3"/>
  <c r="BE3056" i="3"/>
  <c r="BE3048" i="3"/>
  <c r="BE3032" i="3"/>
  <c r="BE3028" i="3"/>
  <c r="BE3024" i="3"/>
  <c r="BE3020" i="3"/>
  <c r="BE3012" i="3"/>
  <c r="BE3004" i="3"/>
  <c r="BE3000" i="3"/>
  <c r="BE2996" i="3"/>
  <c r="BE2988" i="3"/>
  <c r="BE2976" i="3"/>
  <c r="BE2972" i="3"/>
  <c r="BE2964" i="3"/>
  <c r="BE2960" i="3"/>
  <c r="BE2948" i="3"/>
  <c r="BE2940" i="3"/>
  <c r="BE2932" i="3"/>
  <c r="BE2928" i="3"/>
  <c r="BE2920" i="3"/>
  <c r="BE2916" i="3"/>
  <c r="BE2908" i="3"/>
  <c r="BE2896" i="3"/>
  <c r="BE2892" i="3"/>
  <c r="BE2888" i="3"/>
  <c r="BE2880" i="3"/>
  <c r="BE2876" i="3"/>
  <c r="BE2868" i="3"/>
  <c r="BE2864" i="3"/>
  <c r="BE2860" i="3"/>
  <c r="BE2852" i="3"/>
  <c r="BE2840" i="3"/>
  <c r="BE2836" i="3"/>
  <c r="BE2832" i="3"/>
  <c r="BE2828" i="3"/>
  <c r="BE2820" i="3"/>
  <c r="BE2816" i="3"/>
  <c r="BE2808" i="3"/>
  <c r="BE2804" i="3"/>
  <c r="BE2800" i="3"/>
  <c r="BE2792" i="3"/>
  <c r="BE2788" i="3"/>
  <c r="BE2780" i="3"/>
  <c r="BE2776" i="3"/>
  <c r="BE2768" i="3"/>
  <c r="BE2764" i="3"/>
  <c r="BE2760" i="3"/>
  <c r="BE2752" i="3"/>
  <c r="BE2748" i="3"/>
  <c r="BE2740" i="3"/>
  <c r="BE2736" i="3"/>
  <c r="BE2732" i="3"/>
  <c r="BE2724" i="3"/>
  <c r="BE2712" i="3"/>
  <c r="BE2708" i="3"/>
  <c r="BE2704" i="3"/>
  <c r="BE2696" i="3"/>
  <c r="BE2692" i="3"/>
  <c r="BE2688" i="3"/>
  <c r="BE2680" i="3"/>
  <c r="BE2676" i="3"/>
  <c r="BE2668" i="3"/>
  <c r="BE2664" i="3"/>
  <c r="BE2656" i="3"/>
  <c r="BE2648" i="3"/>
  <c r="BE2640" i="3"/>
  <c r="BE2632" i="3"/>
  <c r="BE2624" i="3"/>
  <c r="BE2610" i="3"/>
  <c r="BE2596" i="3"/>
  <c r="BE2590" i="3"/>
  <c r="BE2572" i="3"/>
  <c r="BE2554" i="3"/>
  <c r="BE2540" i="3"/>
  <c r="BE2526" i="3"/>
  <c r="BE2512" i="3"/>
  <c r="BE2498" i="3"/>
  <c r="BE2492" i="3"/>
  <c r="BE2468" i="3"/>
  <c r="BE2456" i="3"/>
  <c r="BE2418" i="3"/>
  <c r="BE2408" i="3"/>
  <c r="BE2396" i="3"/>
  <c r="BE2392" i="3"/>
  <c r="BE2370" i="3"/>
  <c r="BE2354" i="3"/>
  <c r="BE2342" i="3"/>
  <c r="BE2328" i="3"/>
  <c r="BE2322" i="3"/>
  <c r="BE2318" i="3"/>
  <c r="BE2298" i="3"/>
  <c r="BE2286" i="3"/>
  <c r="BE2274" i="3"/>
  <c r="BE2264" i="3"/>
  <c r="BE2258" i="3"/>
  <c r="BE2246" i="3"/>
  <c r="BE2238" i="3"/>
  <c r="BE2228" i="3"/>
  <c r="BE2188" i="3"/>
  <c r="BE2182" i="3"/>
  <c r="BE2178" i="3"/>
  <c r="BE2162" i="3"/>
  <c r="BE2156" i="3"/>
  <c r="BE2144" i="3"/>
  <c r="BE2140" i="3"/>
  <c r="BE2128" i="3"/>
  <c r="BE2118" i="3"/>
  <c r="BE2100" i="3"/>
  <c r="BE2088" i="3"/>
  <c r="BE2082" i="3"/>
  <c r="BE2060" i="3"/>
  <c r="BE2042" i="3"/>
  <c r="BE2030" i="3"/>
  <c r="BE2022" i="3"/>
  <c r="BE1986" i="3"/>
  <c r="BE1978" i="3"/>
  <c r="BE1974" i="3"/>
  <c r="BE1958" i="3"/>
  <c r="BE1950" i="3"/>
  <c r="BE1938" i="3"/>
  <c r="BE1934" i="3"/>
  <c r="B25" i="6"/>
  <c r="H25" i="6"/>
  <c r="F4" i="6"/>
  <c r="B23" i="6"/>
  <c r="D22" i="6"/>
  <c r="C23" i="6"/>
  <c r="C19" i="6"/>
  <c r="D20" i="6"/>
  <c r="G23" i="6"/>
  <c r="H20" i="6"/>
  <c r="D24" i="6"/>
  <c r="D21" i="6"/>
  <c r="G22" i="6"/>
  <c r="D25" i="6"/>
  <c r="F21" i="6"/>
  <c r="H24" i="6"/>
  <c r="F22" i="6"/>
  <c r="G19" i="6"/>
  <c r="G20" i="6"/>
  <c r="E24" i="6"/>
  <c r="H19" i="6"/>
  <c r="G21" i="6"/>
  <c r="F24" i="6"/>
  <c r="H21" i="6"/>
  <c r="G24" i="6"/>
  <c r="B19" i="6"/>
  <c r="D23" i="6"/>
  <c r="F25" i="6"/>
  <c r="G25" i="6"/>
  <c r="D19" i="6"/>
  <c r="H23" i="6"/>
  <c r="E20" i="6"/>
  <c r="E23" i="6"/>
  <c r="B21" i="6"/>
  <c r="F6" i="6"/>
  <c r="F8" i="6"/>
  <c r="F10" i="6"/>
  <c r="J1703" i="3"/>
  <c r="J1127" i="3"/>
  <c r="J1447" i="3"/>
  <c r="J1383" i="3"/>
  <c r="J1191" i="3"/>
  <c r="J1767" i="3"/>
  <c r="J1511" i="3"/>
  <c r="J1255" i="3"/>
  <c r="J932" i="3"/>
  <c r="J1895" i="3"/>
  <c r="J1639" i="3"/>
  <c r="J1831" i="3"/>
  <c r="J1575" i="3"/>
  <c r="J1319" i="3"/>
  <c r="J1060" i="3"/>
  <c r="J2035" i="3"/>
  <c r="J2003" i="3"/>
  <c r="J1971" i="3"/>
  <c r="J1939" i="3"/>
  <c r="J1906" i="3"/>
  <c r="J1847" i="3"/>
  <c r="J1783" i="3"/>
  <c r="J1719" i="3"/>
  <c r="J1655" i="3"/>
  <c r="J1591" i="3"/>
  <c r="J1527" i="3"/>
  <c r="J1463" i="3"/>
  <c r="J1399" i="3"/>
  <c r="J1335" i="3"/>
  <c r="J1271" i="3"/>
  <c r="J1207" i="3"/>
  <c r="J1143" i="3"/>
  <c r="J1079" i="3"/>
  <c r="J974" i="3"/>
  <c r="J846" i="3"/>
  <c r="J598" i="3"/>
  <c r="J342" i="3"/>
  <c r="J86" i="3"/>
  <c r="K3087" i="3"/>
  <c r="K2014" i="3"/>
  <c r="J22" i="3"/>
  <c r="K3004" i="3"/>
  <c r="J1998" i="3"/>
  <c r="J1934" i="3"/>
  <c r="J278" i="3"/>
  <c r="J2051" i="3"/>
  <c r="J2019" i="3"/>
  <c r="J1987" i="3"/>
  <c r="J1955" i="3"/>
  <c r="J1923" i="3"/>
  <c r="J1879" i="3"/>
  <c r="J1815" i="3"/>
  <c r="J1751" i="3"/>
  <c r="J1687" i="3"/>
  <c r="J1623" i="3"/>
  <c r="J1559" i="3"/>
  <c r="J1495" i="3"/>
  <c r="J1431" i="3"/>
  <c r="J1367" i="3"/>
  <c r="J1303" i="3"/>
  <c r="J1239" i="3"/>
  <c r="J1175" i="3"/>
  <c r="J1111" i="3"/>
  <c r="J1038" i="3"/>
  <c r="J910" i="3"/>
  <c r="J726" i="3"/>
  <c r="J470" i="3"/>
  <c r="J214" i="3"/>
  <c r="K3215" i="3"/>
  <c r="K2919" i="3"/>
  <c r="J2030" i="3"/>
  <c r="J1966" i="3"/>
  <c r="J790" i="3"/>
  <c r="J534" i="3"/>
  <c r="J2046" i="3"/>
  <c r="J1982" i="3"/>
  <c r="J1950" i="3"/>
  <c r="J1918" i="3"/>
  <c r="J1863" i="3"/>
  <c r="J1799" i="3"/>
  <c r="J1735" i="3"/>
  <c r="J1671" i="3"/>
  <c r="J1607" i="3"/>
  <c r="J1543" i="3"/>
  <c r="J1479" i="3"/>
  <c r="J1415" i="3"/>
  <c r="J1351" i="3"/>
  <c r="J1287" i="3"/>
  <c r="J1223" i="3"/>
  <c r="J1159" i="3"/>
  <c r="J1095" i="3"/>
  <c r="J996" i="3"/>
  <c r="J868" i="3"/>
  <c r="J662" i="3"/>
  <c r="J406" i="3"/>
  <c r="J150" i="3"/>
  <c r="K3151" i="3"/>
  <c r="K2526" i="3"/>
  <c r="K2421" i="3"/>
  <c r="J2421" i="3"/>
  <c r="K2413" i="3"/>
  <c r="J2413" i="3"/>
  <c r="K2397" i="3"/>
  <c r="J2397" i="3"/>
  <c r="K2385" i="3"/>
  <c r="J2385" i="3"/>
  <c r="K2373" i="3"/>
  <c r="J2373" i="3"/>
  <c r="K2361" i="3"/>
  <c r="J2361" i="3"/>
  <c r="K2349" i="3"/>
  <c r="J2349" i="3"/>
  <c r="K2337" i="3"/>
  <c r="J2337" i="3"/>
  <c r="K2329" i="3"/>
  <c r="J2329" i="3"/>
  <c r="K2321" i="3"/>
  <c r="J2321" i="3"/>
  <c r="K2309" i="3"/>
  <c r="J2309" i="3"/>
  <c r="K2301" i="3"/>
  <c r="J2301" i="3"/>
  <c r="K2293" i="3"/>
  <c r="J2293" i="3"/>
  <c r="K2285" i="3"/>
  <c r="J2285" i="3"/>
  <c r="K2277" i="3"/>
  <c r="J2277" i="3"/>
  <c r="K2269" i="3"/>
  <c r="J2269" i="3"/>
  <c r="K2249" i="3"/>
  <c r="J2249" i="3"/>
  <c r="K2245" i="3"/>
  <c r="J2245" i="3"/>
  <c r="K2217" i="3"/>
  <c r="J2217" i="3"/>
  <c r="K2205" i="3"/>
  <c r="J2205" i="3"/>
  <c r="K2189" i="3"/>
  <c r="J2189" i="3"/>
  <c r="K2177" i="3"/>
  <c r="J2177" i="3"/>
  <c r="K2161" i="3"/>
  <c r="J2161" i="3"/>
  <c r="K2145" i="3"/>
  <c r="J2145" i="3"/>
  <c r="K2129" i="3"/>
  <c r="J2129" i="3"/>
  <c r="K2121" i="3"/>
  <c r="J2121" i="3"/>
  <c r="K2109" i="3"/>
  <c r="J2109" i="3"/>
  <c r="K2093" i="3"/>
  <c r="J2093" i="3"/>
  <c r="K2081" i="3"/>
  <c r="J2081" i="3"/>
  <c r="K2073" i="3"/>
  <c r="J2073" i="3"/>
  <c r="K2061" i="3"/>
  <c r="J2061" i="3"/>
  <c r="K2049" i="3"/>
  <c r="J2049" i="3"/>
  <c r="K2045" i="3"/>
  <c r="J2045" i="3"/>
  <c r="K2037" i="3"/>
  <c r="J2037" i="3"/>
  <c r="K2025" i="3"/>
  <c r="J2025" i="3"/>
  <c r="K2009" i="3"/>
  <c r="J2009" i="3"/>
  <c r="K1997" i="3"/>
  <c r="J1997" i="3"/>
  <c r="K1981" i="3"/>
  <c r="J1981" i="3"/>
  <c r="K1969" i="3"/>
  <c r="J1969" i="3"/>
  <c r="K1953" i="3"/>
  <c r="J1953" i="3"/>
  <c r="K1941" i="3"/>
  <c r="J1941" i="3"/>
  <c r="K1933" i="3"/>
  <c r="J1933" i="3"/>
  <c r="K1921" i="3"/>
  <c r="J1921" i="3"/>
  <c r="K1905" i="3"/>
  <c r="J1905" i="3"/>
  <c r="K1893" i="3"/>
  <c r="J1893" i="3"/>
  <c r="K1881" i="3"/>
  <c r="J1881" i="3"/>
  <c r="K1869" i="3"/>
  <c r="J1869" i="3"/>
  <c r="K1857" i="3"/>
  <c r="J1857" i="3"/>
  <c r="K1833" i="3"/>
  <c r="J1833" i="3"/>
  <c r="K1817" i="3"/>
  <c r="J1817" i="3"/>
  <c r="K1809" i="3"/>
  <c r="J1809" i="3"/>
  <c r="K1801" i="3"/>
  <c r="J1801" i="3"/>
  <c r="K1785" i="3"/>
  <c r="J1785" i="3"/>
  <c r="K1773" i="3"/>
  <c r="J1773" i="3"/>
  <c r="K1757" i="3"/>
  <c r="J1757" i="3"/>
  <c r="K1745" i="3"/>
  <c r="J1745" i="3"/>
  <c r="K1729" i="3"/>
  <c r="J1729" i="3"/>
  <c r="K1717" i="3"/>
  <c r="J1717" i="3"/>
  <c r="K1697" i="3"/>
  <c r="J1697" i="3"/>
  <c r="K1685" i="3"/>
  <c r="J1685" i="3"/>
  <c r="K1673" i="3"/>
  <c r="J1673" i="3"/>
  <c r="K1657" i="3"/>
  <c r="J1657" i="3"/>
  <c r="K1645" i="3"/>
  <c r="J1645" i="3"/>
  <c r="K1629" i="3"/>
  <c r="J1629" i="3"/>
  <c r="K1617" i="3"/>
  <c r="J1617" i="3"/>
  <c r="K1605" i="3"/>
  <c r="J1605" i="3"/>
  <c r="K1589" i="3"/>
  <c r="J1589" i="3"/>
  <c r="K1577" i="3"/>
  <c r="J1577" i="3"/>
  <c r="K1561" i="3"/>
  <c r="J1561" i="3"/>
  <c r="K1541" i="3"/>
  <c r="J1541" i="3"/>
  <c r="K1529" i="3"/>
  <c r="J1529" i="3"/>
  <c r="K1517" i="3"/>
  <c r="J1517" i="3"/>
  <c r="K1505" i="3"/>
  <c r="J1505" i="3"/>
  <c r="K1497" i="3"/>
  <c r="J1497" i="3"/>
  <c r="K1485" i="3"/>
  <c r="J1485" i="3"/>
  <c r="K1469" i="3"/>
  <c r="J1469" i="3"/>
  <c r="K1457" i="3"/>
  <c r="J1457" i="3"/>
  <c r="K1429" i="3"/>
  <c r="J1429" i="3"/>
  <c r="K1417" i="3"/>
  <c r="J1417" i="3"/>
  <c r="K1409" i="3"/>
  <c r="J1409" i="3"/>
  <c r="K1373" i="3"/>
  <c r="J1373" i="3"/>
  <c r="K1361" i="3"/>
  <c r="J1361" i="3"/>
  <c r="K1349" i="3"/>
  <c r="J1349" i="3"/>
  <c r="K1329" i="3"/>
  <c r="J1329" i="3"/>
  <c r="K1313" i="3"/>
  <c r="J1313" i="3"/>
  <c r="K1305" i="3"/>
  <c r="J1305" i="3"/>
  <c r="K1285" i="3"/>
  <c r="J1285" i="3"/>
  <c r="K1269" i="3"/>
  <c r="J1269" i="3"/>
  <c r="K1257" i="3"/>
  <c r="J1257" i="3"/>
  <c r="K1245" i="3"/>
  <c r="J1245" i="3"/>
  <c r="K1229" i="3"/>
  <c r="J1229" i="3"/>
  <c r="K1205" i="3"/>
  <c r="J1205" i="3"/>
  <c r="K1189" i="3"/>
  <c r="J1189" i="3"/>
  <c r="K1177" i="3"/>
  <c r="J1177" i="3"/>
  <c r="K1169" i="3"/>
  <c r="J1169" i="3"/>
  <c r="K1161" i="3"/>
  <c r="J1161" i="3"/>
  <c r="K1153" i="3"/>
  <c r="J1153" i="3"/>
  <c r="K1133" i="3"/>
  <c r="J1133" i="3"/>
  <c r="K1125" i="3"/>
  <c r="J1125" i="3"/>
  <c r="K1117" i="3"/>
  <c r="J1117" i="3"/>
  <c r="K1113" i="3"/>
  <c r="J1113" i="3"/>
  <c r="K1097" i="3"/>
  <c r="J1097" i="3"/>
  <c r="K1065" i="3"/>
  <c r="J1065" i="3"/>
  <c r="K1049" i="3"/>
  <c r="J1049" i="3"/>
  <c r="K1037" i="3"/>
  <c r="J1037" i="3"/>
  <c r="K1021" i="3"/>
  <c r="J1021" i="3"/>
  <c r="K989" i="3"/>
  <c r="J989" i="3"/>
  <c r="K973" i="3"/>
  <c r="J973" i="3"/>
  <c r="K957" i="3"/>
  <c r="J957" i="3"/>
  <c r="K945" i="3"/>
  <c r="J945" i="3"/>
  <c r="K933" i="3"/>
  <c r="J933" i="3"/>
  <c r="K917" i="3"/>
  <c r="J917" i="3"/>
  <c r="K901" i="3"/>
  <c r="J901" i="3"/>
  <c r="K889" i="3"/>
  <c r="J889" i="3"/>
  <c r="K877" i="3"/>
  <c r="J877" i="3"/>
  <c r="K861" i="3"/>
  <c r="J861" i="3"/>
  <c r="K841" i="3"/>
  <c r="J841" i="3"/>
  <c r="K833" i="3"/>
  <c r="J833" i="3"/>
  <c r="K817" i="3"/>
  <c r="J817" i="3"/>
  <c r="K805" i="3"/>
  <c r="J805" i="3"/>
  <c r="K793" i="3"/>
  <c r="J793" i="3"/>
  <c r="J785" i="3"/>
  <c r="K785" i="3"/>
  <c r="K769" i="3"/>
  <c r="J769" i="3"/>
  <c r="K757" i="3"/>
  <c r="J757" i="3"/>
  <c r="K745" i="3"/>
  <c r="J745" i="3"/>
  <c r="K729" i="3"/>
  <c r="J729" i="3"/>
  <c r="K713" i="3"/>
  <c r="J713" i="3"/>
  <c r="K697" i="3"/>
  <c r="J697" i="3"/>
  <c r="K685" i="3"/>
  <c r="J685" i="3"/>
  <c r="K669" i="3"/>
  <c r="J669" i="3"/>
  <c r="K661" i="3"/>
  <c r="J661" i="3"/>
  <c r="K653" i="3"/>
  <c r="J653" i="3"/>
  <c r="K641" i="3"/>
  <c r="J641" i="3"/>
  <c r="K629" i="3"/>
  <c r="J629" i="3"/>
  <c r="K613" i="3"/>
  <c r="J613" i="3"/>
  <c r="K593" i="3"/>
  <c r="J593" i="3"/>
  <c r="K581" i="3"/>
  <c r="J581" i="3"/>
  <c r="K565" i="3"/>
  <c r="J565" i="3"/>
  <c r="K557" i="3"/>
  <c r="J557" i="3"/>
  <c r="K517" i="3"/>
  <c r="J517" i="3"/>
  <c r="K501" i="3"/>
  <c r="J501" i="3"/>
  <c r="K489" i="3"/>
  <c r="J489" i="3"/>
  <c r="K477" i="3"/>
  <c r="J477" i="3"/>
  <c r="K461" i="3"/>
  <c r="J461" i="3"/>
  <c r="K449" i="3"/>
  <c r="J449" i="3"/>
  <c r="K437" i="3"/>
  <c r="J437" i="3"/>
  <c r="K425" i="3"/>
  <c r="J425" i="3"/>
  <c r="K413" i="3"/>
  <c r="J413" i="3"/>
  <c r="K401" i="3"/>
  <c r="J401" i="3"/>
  <c r="K389" i="3"/>
  <c r="J389" i="3"/>
  <c r="K377" i="3"/>
  <c r="J377" i="3"/>
  <c r="K365" i="3"/>
  <c r="J365" i="3"/>
  <c r="K353" i="3"/>
  <c r="J353" i="3"/>
  <c r="K341" i="3"/>
  <c r="J341" i="3"/>
  <c r="K313" i="3"/>
  <c r="J313" i="3"/>
  <c r="K297" i="3"/>
  <c r="J297" i="3"/>
  <c r="K285" i="3"/>
  <c r="J285" i="3"/>
  <c r="K269" i="3"/>
  <c r="J269" i="3"/>
  <c r="K257" i="3"/>
  <c r="J257" i="3"/>
  <c r="K245" i="3"/>
  <c r="J245" i="3"/>
  <c r="K233" i="3"/>
  <c r="J233" i="3"/>
  <c r="K205" i="3"/>
  <c r="J205" i="3"/>
  <c r="K133" i="3"/>
  <c r="J133" i="3"/>
  <c r="K125" i="3"/>
  <c r="J125" i="3"/>
  <c r="K109" i="3"/>
  <c r="J109" i="3"/>
  <c r="K97" i="3"/>
  <c r="J97" i="3"/>
  <c r="K85" i="3"/>
  <c r="J85" i="3"/>
  <c r="K69" i="3"/>
  <c r="J69" i="3"/>
  <c r="K49" i="3"/>
  <c r="J49" i="3"/>
  <c r="K37" i="3"/>
  <c r="J37" i="3"/>
  <c r="K25" i="3"/>
  <c r="J25" i="3"/>
  <c r="K9" i="3"/>
  <c r="J9" i="3"/>
  <c r="J3205" i="3"/>
  <c r="J3253" i="3"/>
  <c r="J3189" i="3"/>
  <c r="K3257" i="3"/>
  <c r="J3257" i="3"/>
  <c r="K3249" i="3"/>
  <c r="J3249" i="3"/>
  <c r="K3229" i="3"/>
  <c r="J3229" i="3"/>
  <c r="K3225" i="3"/>
  <c r="J3225" i="3"/>
  <c r="K3217" i="3"/>
  <c r="J3217" i="3"/>
  <c r="K3177" i="3"/>
  <c r="J3177" i="3"/>
  <c r="K3169" i="3"/>
  <c r="J3169" i="3"/>
  <c r="K3157" i="3"/>
  <c r="J3157" i="3"/>
  <c r="K3145" i="3"/>
  <c r="J3145" i="3"/>
  <c r="K3137" i="3"/>
  <c r="J3137" i="3"/>
  <c r="K3113" i="3"/>
  <c r="J3113" i="3"/>
  <c r="K3105" i="3"/>
  <c r="J3105" i="3"/>
  <c r="K3093" i="3"/>
  <c r="J3093" i="3"/>
  <c r="K3085" i="3"/>
  <c r="J3085" i="3"/>
  <c r="K3073" i="3"/>
  <c r="J3073" i="3"/>
  <c r="K3065" i="3"/>
  <c r="J3065" i="3"/>
  <c r="K3057" i="3"/>
  <c r="J3057" i="3"/>
  <c r="K3045" i="3"/>
  <c r="J3045" i="3"/>
  <c r="K3021" i="3"/>
  <c r="J3021" i="3"/>
  <c r="K3001" i="3"/>
  <c r="J3001" i="3"/>
  <c r="K2989" i="3"/>
  <c r="J2989" i="3"/>
  <c r="K2977" i="3"/>
  <c r="J2977" i="3"/>
  <c r="K2969" i="3"/>
  <c r="J2969" i="3"/>
  <c r="K2957" i="3"/>
  <c r="J2957" i="3"/>
  <c r="K2949" i="3"/>
  <c r="J2949" i="3"/>
  <c r="K2937" i="3"/>
  <c r="J2937" i="3"/>
  <c r="K2929" i="3"/>
  <c r="J2929" i="3"/>
  <c r="K2917" i="3"/>
  <c r="J2917" i="3"/>
  <c r="K2905" i="3"/>
  <c r="J2905" i="3"/>
  <c r="K2897" i="3"/>
  <c r="J2897" i="3"/>
  <c r="K2889" i="3"/>
  <c r="J2889" i="3"/>
  <c r="K2881" i="3"/>
  <c r="J2881" i="3"/>
  <c r="K2869" i="3"/>
  <c r="J2869" i="3"/>
  <c r="K2861" i="3"/>
  <c r="J2861" i="3"/>
  <c r="K2849" i="3"/>
  <c r="J2849" i="3"/>
  <c r="K2829" i="3"/>
  <c r="J2829" i="3"/>
  <c r="K2817" i="3"/>
  <c r="J2817" i="3"/>
  <c r="K2793" i="3"/>
  <c r="J2793" i="3"/>
  <c r="K2785" i="3"/>
  <c r="J2785" i="3"/>
  <c r="K2777" i="3"/>
  <c r="J2777" i="3"/>
  <c r="K2769" i="3"/>
  <c r="J2769" i="3"/>
  <c r="K2761" i="3"/>
  <c r="J2761" i="3"/>
  <c r="K2749" i="3"/>
  <c r="J2749" i="3"/>
  <c r="K2741" i="3"/>
  <c r="J2741" i="3"/>
  <c r="K2729" i="3"/>
  <c r="J2729" i="3"/>
  <c r="K2721" i="3"/>
  <c r="J2721" i="3"/>
  <c r="K2713" i="3"/>
  <c r="J2713" i="3"/>
  <c r="K2705" i="3"/>
  <c r="J2705" i="3"/>
  <c r="K2701" i="3"/>
  <c r="J2701" i="3"/>
  <c r="K2689" i="3"/>
  <c r="J2689" i="3"/>
  <c r="K2681" i="3"/>
  <c r="J2681" i="3"/>
  <c r="K2669" i="3"/>
  <c r="J2669" i="3"/>
  <c r="K2661" i="3"/>
  <c r="J2661" i="3"/>
  <c r="K2657" i="3"/>
  <c r="J2657" i="3"/>
  <c r="K2637" i="3"/>
  <c r="J2637" i="3"/>
  <c r="K2629" i="3"/>
  <c r="J2629" i="3"/>
  <c r="K2621" i="3"/>
  <c r="J2621" i="3"/>
  <c r="K2617" i="3"/>
  <c r="J2617" i="3"/>
  <c r="K2613" i="3"/>
  <c r="J2613" i="3"/>
  <c r="K2601" i="3"/>
  <c r="J2601" i="3"/>
  <c r="K2593" i="3"/>
  <c r="J2593" i="3"/>
  <c r="K2585" i="3"/>
  <c r="J2585" i="3"/>
  <c r="K2573" i="3"/>
  <c r="J2573" i="3"/>
  <c r="K2565" i="3"/>
  <c r="J2565" i="3"/>
  <c r="K2557" i="3"/>
  <c r="J2557" i="3"/>
  <c r="K2545" i="3"/>
  <c r="J2545" i="3"/>
  <c r="K2537" i="3"/>
  <c r="J2537" i="3"/>
  <c r="K2529" i="3"/>
  <c r="J2529" i="3"/>
  <c r="K2521" i="3"/>
  <c r="J2521" i="3"/>
  <c r="K2513" i="3"/>
  <c r="J2513" i="3"/>
  <c r="K2501" i="3"/>
  <c r="J2501" i="3"/>
  <c r="K2493" i="3"/>
  <c r="J2493" i="3"/>
  <c r="K2485" i="3"/>
  <c r="J2485" i="3"/>
  <c r="K2473" i="3"/>
  <c r="J2473" i="3"/>
  <c r="K2465" i="3"/>
  <c r="J2465" i="3"/>
  <c r="K2461" i="3"/>
  <c r="J2461" i="3"/>
  <c r="K2457" i="3"/>
  <c r="J2457" i="3"/>
  <c r="K2453" i="3"/>
  <c r="J2453" i="3"/>
  <c r="K2449" i="3"/>
  <c r="J2449" i="3"/>
  <c r="K2445" i="3"/>
  <c r="J2445" i="3"/>
  <c r="K2441" i="3"/>
  <c r="J2441" i="3"/>
  <c r="K2437" i="3"/>
  <c r="J2437" i="3"/>
  <c r="K2429" i="3"/>
  <c r="J2429" i="3"/>
  <c r="K2405" i="3"/>
  <c r="J2405" i="3"/>
  <c r="K2393" i="3"/>
  <c r="J2393" i="3"/>
  <c r="K2377" i="3"/>
  <c r="J2377" i="3"/>
  <c r="K2365" i="3"/>
  <c r="J2365" i="3"/>
  <c r="K2353" i="3"/>
  <c r="J2353" i="3"/>
  <c r="K2341" i="3"/>
  <c r="J2341" i="3"/>
  <c r="K2313" i="3"/>
  <c r="J2313" i="3"/>
  <c r="K2305" i="3"/>
  <c r="J2305" i="3"/>
  <c r="K2297" i="3"/>
  <c r="J2297" i="3"/>
  <c r="K2289" i="3"/>
  <c r="J2289" i="3"/>
  <c r="K2281" i="3"/>
  <c r="J2281" i="3"/>
  <c r="K2273" i="3"/>
  <c r="J2273" i="3"/>
  <c r="K2265" i="3"/>
  <c r="J2265" i="3"/>
  <c r="K2261" i="3"/>
  <c r="J2261" i="3"/>
  <c r="K2257" i="3"/>
  <c r="J2257" i="3"/>
  <c r="K2253" i="3"/>
  <c r="J2253" i="3"/>
  <c r="K2241" i="3"/>
  <c r="J2241" i="3"/>
  <c r="K2233" i="3"/>
  <c r="J2233" i="3"/>
  <c r="K2225" i="3"/>
  <c r="J2225" i="3"/>
  <c r="K2209" i="3"/>
  <c r="J2209" i="3"/>
  <c r="K2197" i="3"/>
  <c r="J2197" i="3"/>
  <c r="K2185" i="3"/>
  <c r="J2185" i="3"/>
  <c r="K2173" i="3"/>
  <c r="J2173" i="3"/>
  <c r="K2157" i="3"/>
  <c r="J2157" i="3"/>
  <c r="K2149" i="3"/>
  <c r="J2149" i="3"/>
  <c r="K2133" i="3"/>
  <c r="J2133" i="3"/>
  <c r="K2117" i="3"/>
  <c r="J2117" i="3"/>
  <c r="K2101" i="3"/>
  <c r="J2101" i="3"/>
  <c r="K2089" i="3"/>
  <c r="J2089" i="3"/>
  <c r="K2053" i="3"/>
  <c r="J2053" i="3"/>
  <c r="K2029" i="3"/>
  <c r="J2029" i="3"/>
  <c r="K2017" i="3"/>
  <c r="J2017" i="3"/>
  <c r="K2005" i="3"/>
  <c r="J2005" i="3"/>
  <c r="K1989" i="3"/>
  <c r="J1989" i="3"/>
  <c r="K1977" i="3"/>
  <c r="J1977" i="3"/>
  <c r="K1961" i="3"/>
  <c r="J1961" i="3"/>
  <c r="K1925" i="3"/>
  <c r="J1925" i="3"/>
  <c r="K1913" i="3"/>
  <c r="J1913" i="3"/>
  <c r="K1901" i="3"/>
  <c r="J1901" i="3"/>
  <c r="K1885" i="3"/>
  <c r="J1885" i="3"/>
  <c r="K1873" i="3"/>
  <c r="J1873" i="3"/>
  <c r="K1861" i="3"/>
  <c r="J1861" i="3"/>
  <c r="K1853" i="3"/>
  <c r="J1853" i="3"/>
  <c r="K1825" i="3"/>
  <c r="J1825" i="3"/>
  <c r="K1793" i="3"/>
  <c r="J1793" i="3"/>
  <c r="K1781" i="3"/>
  <c r="J1781" i="3"/>
  <c r="K1765" i="3"/>
  <c r="J1765" i="3"/>
  <c r="K1753" i="3"/>
  <c r="J1753" i="3"/>
  <c r="K1737" i="3"/>
  <c r="J1737" i="3"/>
  <c r="K1725" i="3"/>
  <c r="J1725" i="3"/>
  <c r="K1709" i="3"/>
  <c r="J1709" i="3"/>
  <c r="K1701" i="3"/>
  <c r="J1701" i="3"/>
  <c r="K1689" i="3"/>
  <c r="J1689" i="3"/>
  <c r="K1669" i="3"/>
  <c r="J1669" i="3"/>
  <c r="K1653" i="3"/>
  <c r="J1653" i="3"/>
  <c r="K1637" i="3"/>
  <c r="J1637" i="3"/>
  <c r="K1625" i="3"/>
  <c r="J1625" i="3"/>
  <c r="K1613" i="3"/>
  <c r="J1613" i="3"/>
  <c r="K1597" i="3"/>
  <c r="J1597" i="3"/>
  <c r="K1585" i="3"/>
  <c r="J1585" i="3"/>
  <c r="K1573" i="3"/>
  <c r="J1573" i="3"/>
  <c r="K1557" i="3"/>
  <c r="J1557" i="3"/>
  <c r="K1549" i="3"/>
  <c r="J1549" i="3"/>
  <c r="K1537" i="3"/>
  <c r="J1537" i="3"/>
  <c r="K1521" i="3"/>
  <c r="J1521" i="3"/>
  <c r="K1509" i="3"/>
  <c r="J1509" i="3"/>
  <c r="K1501" i="3"/>
  <c r="J1501" i="3"/>
  <c r="K1489" i="3"/>
  <c r="J1489" i="3"/>
  <c r="K1477" i="3"/>
  <c r="J1477" i="3"/>
  <c r="K1461" i="3"/>
  <c r="J1461" i="3"/>
  <c r="K1437" i="3"/>
  <c r="J1437" i="3"/>
  <c r="K1421" i="3"/>
  <c r="J1421" i="3"/>
  <c r="K1413" i="3"/>
  <c r="J1413" i="3"/>
  <c r="K1401" i="3"/>
  <c r="J1401" i="3"/>
  <c r="K1393" i="3"/>
  <c r="J1393" i="3"/>
  <c r="K1381" i="3"/>
  <c r="J1381" i="3"/>
  <c r="K1369" i="3"/>
  <c r="J1369" i="3"/>
  <c r="K1357" i="3"/>
  <c r="J1357" i="3"/>
  <c r="K1341" i="3"/>
  <c r="J1341" i="3"/>
  <c r="K1333" i="3"/>
  <c r="J1333" i="3"/>
  <c r="K1317" i="3"/>
  <c r="J1317" i="3"/>
  <c r="K1301" i="3"/>
  <c r="J1301" i="3"/>
  <c r="K1289" i="3"/>
  <c r="J1289" i="3"/>
  <c r="K1277" i="3"/>
  <c r="J1277" i="3"/>
  <c r="K1261" i="3"/>
  <c r="J1261" i="3"/>
  <c r="K1249" i="3"/>
  <c r="J1249" i="3"/>
  <c r="K1233" i="3"/>
  <c r="J1233" i="3"/>
  <c r="K1225" i="3"/>
  <c r="J1225" i="3"/>
  <c r="K1217" i="3"/>
  <c r="J1217" i="3"/>
  <c r="K1201" i="3"/>
  <c r="J1201" i="3"/>
  <c r="K1193" i="3"/>
  <c r="J1193" i="3"/>
  <c r="K1181" i="3"/>
  <c r="J1181" i="3"/>
  <c r="K1173" i="3"/>
  <c r="J1173" i="3"/>
  <c r="K1157" i="3"/>
  <c r="J1157" i="3"/>
  <c r="K1149" i="3"/>
  <c r="J1149" i="3"/>
  <c r="K1137" i="3"/>
  <c r="J1137" i="3"/>
  <c r="K1109" i="3"/>
  <c r="J1109" i="3"/>
  <c r="K1093" i="3"/>
  <c r="J1093" i="3"/>
  <c r="K1085" i="3"/>
  <c r="J1085" i="3"/>
  <c r="K1073" i="3"/>
  <c r="J1073" i="3"/>
  <c r="K1057" i="3"/>
  <c r="J1057" i="3"/>
  <c r="K1045" i="3"/>
  <c r="J1045" i="3"/>
  <c r="K1029" i="3"/>
  <c r="J1029" i="3"/>
  <c r="K1017" i="3"/>
  <c r="J1017" i="3"/>
  <c r="K1005" i="3"/>
  <c r="J1005" i="3"/>
  <c r="K997" i="3"/>
  <c r="J997" i="3"/>
  <c r="K981" i="3"/>
  <c r="J981" i="3"/>
  <c r="K969" i="3"/>
  <c r="J969" i="3"/>
  <c r="K961" i="3"/>
  <c r="J961" i="3"/>
  <c r="K941" i="3"/>
  <c r="J941" i="3"/>
  <c r="K929" i="3"/>
  <c r="J929" i="3"/>
  <c r="K913" i="3"/>
  <c r="J913" i="3"/>
  <c r="K897" i="3"/>
  <c r="J897" i="3"/>
  <c r="K885" i="3"/>
  <c r="J885" i="3"/>
  <c r="K869" i="3"/>
  <c r="J869" i="3"/>
  <c r="K857" i="3"/>
  <c r="J857" i="3"/>
  <c r="K845" i="3"/>
  <c r="J845" i="3"/>
  <c r="K829" i="3"/>
  <c r="J829" i="3"/>
  <c r="K813" i="3"/>
  <c r="J813" i="3"/>
  <c r="K801" i="3"/>
  <c r="J801" i="3"/>
  <c r="K789" i="3"/>
  <c r="J789" i="3"/>
  <c r="K781" i="3"/>
  <c r="J781" i="3"/>
  <c r="K765" i="3"/>
  <c r="J765" i="3"/>
  <c r="K753" i="3"/>
  <c r="J753" i="3"/>
  <c r="K737" i="3"/>
  <c r="J737" i="3"/>
  <c r="K725" i="3"/>
  <c r="J725" i="3"/>
  <c r="K717" i="3"/>
  <c r="J717" i="3"/>
  <c r="K701" i="3"/>
  <c r="J701" i="3"/>
  <c r="K689" i="3"/>
  <c r="J689" i="3"/>
  <c r="K673" i="3"/>
  <c r="J673" i="3"/>
  <c r="K657" i="3"/>
  <c r="J657" i="3"/>
  <c r="K649" i="3"/>
  <c r="J649" i="3"/>
  <c r="K637" i="3"/>
  <c r="J637" i="3"/>
  <c r="K621" i="3"/>
  <c r="J621" i="3"/>
  <c r="K609" i="3"/>
  <c r="J609" i="3"/>
  <c r="K597" i="3"/>
  <c r="J597" i="3"/>
  <c r="K585" i="3"/>
  <c r="J585" i="3"/>
  <c r="K573" i="3"/>
  <c r="J573" i="3"/>
  <c r="K553" i="3"/>
  <c r="J553" i="3"/>
  <c r="K541" i="3"/>
  <c r="J541" i="3"/>
  <c r="K533" i="3"/>
  <c r="J533" i="3"/>
  <c r="K521" i="3"/>
  <c r="J521" i="3"/>
  <c r="K509" i="3"/>
  <c r="J509" i="3"/>
  <c r="K493" i="3"/>
  <c r="J493" i="3"/>
  <c r="K481" i="3"/>
  <c r="J481" i="3"/>
  <c r="K469" i="3"/>
  <c r="J469" i="3"/>
  <c r="K457" i="3"/>
  <c r="J457" i="3"/>
  <c r="K445" i="3"/>
  <c r="J445" i="3"/>
  <c r="K433" i="3"/>
  <c r="J433" i="3"/>
  <c r="K417" i="3"/>
  <c r="J417" i="3"/>
  <c r="K397" i="3"/>
  <c r="J397" i="3"/>
  <c r="K361" i="3"/>
  <c r="J361" i="3"/>
  <c r="K349" i="3"/>
  <c r="J349" i="3"/>
  <c r="K337" i="3"/>
  <c r="J337" i="3"/>
  <c r="K329" i="3"/>
  <c r="J329" i="3"/>
  <c r="K321" i="3"/>
  <c r="J321" i="3"/>
  <c r="K317" i="3"/>
  <c r="J317" i="3"/>
  <c r="K305" i="3"/>
  <c r="J305" i="3"/>
  <c r="K289" i="3"/>
  <c r="J289" i="3"/>
  <c r="K277" i="3"/>
  <c r="J277" i="3"/>
  <c r="K261" i="3"/>
  <c r="J261" i="3"/>
  <c r="K249" i="3"/>
  <c r="J249" i="3"/>
  <c r="K229" i="3"/>
  <c r="J229" i="3"/>
  <c r="K201" i="3"/>
  <c r="J201" i="3"/>
  <c r="K157" i="3"/>
  <c r="J157" i="3"/>
  <c r="K145" i="3"/>
  <c r="J145" i="3"/>
  <c r="K137" i="3"/>
  <c r="J137" i="3"/>
  <c r="K117" i="3"/>
  <c r="J117" i="3"/>
  <c r="K105" i="3"/>
  <c r="J105" i="3"/>
  <c r="K93" i="3"/>
  <c r="J93" i="3"/>
  <c r="K77" i="3"/>
  <c r="J77" i="3"/>
  <c r="K65" i="3"/>
  <c r="J65" i="3"/>
  <c r="K53" i="3"/>
  <c r="J53" i="3"/>
  <c r="K41" i="3"/>
  <c r="J41" i="3"/>
  <c r="K21" i="3"/>
  <c r="J21" i="3"/>
  <c r="K13" i="3"/>
  <c r="J13" i="3"/>
  <c r="J3237" i="3"/>
  <c r="K3245" i="3"/>
  <c r="J3245" i="3"/>
  <c r="K3241" i="3"/>
  <c r="J3241" i="3"/>
  <c r="K3233" i="3"/>
  <c r="J3233" i="3"/>
  <c r="K3213" i="3"/>
  <c r="J3213" i="3"/>
  <c r="K3209" i="3"/>
  <c r="J3209" i="3"/>
  <c r="K3201" i="3"/>
  <c r="J3201" i="3"/>
  <c r="K3197" i="3"/>
  <c r="J3197" i="3"/>
  <c r="K3193" i="3"/>
  <c r="J3193" i="3"/>
  <c r="K3185" i="3"/>
  <c r="J3185" i="3"/>
  <c r="K3181" i="3"/>
  <c r="J3181" i="3"/>
  <c r="K3173" i="3"/>
  <c r="J3173" i="3"/>
  <c r="K3165" i="3"/>
  <c r="J3165" i="3"/>
  <c r="K3161" i="3"/>
  <c r="J3161" i="3"/>
  <c r="K3153" i="3"/>
  <c r="J3153" i="3"/>
  <c r="K3149" i="3"/>
  <c r="J3149" i="3"/>
  <c r="K3141" i="3"/>
  <c r="J3141" i="3"/>
  <c r="K3133" i="3"/>
  <c r="J3133" i="3"/>
  <c r="K3129" i="3"/>
  <c r="J3129" i="3"/>
  <c r="K3125" i="3"/>
  <c r="J3125" i="3"/>
  <c r="K3121" i="3"/>
  <c r="J3121" i="3"/>
  <c r="K3117" i="3"/>
  <c r="J3117" i="3"/>
  <c r="K3109" i="3"/>
  <c r="J3109" i="3"/>
  <c r="K3101" i="3"/>
  <c r="J3101" i="3"/>
  <c r="K3097" i="3"/>
  <c r="J3097" i="3"/>
  <c r="K3089" i="3"/>
  <c r="J3089" i="3"/>
  <c r="K3081" i="3"/>
  <c r="J3081" i="3"/>
  <c r="K3077" i="3"/>
  <c r="J3077" i="3"/>
  <c r="K3069" i="3"/>
  <c r="J3069" i="3"/>
  <c r="K3061" i="3"/>
  <c r="J3061" i="3"/>
  <c r="K3053" i="3"/>
  <c r="J3053" i="3"/>
  <c r="K3049" i="3"/>
  <c r="J3049" i="3"/>
  <c r="K3041" i="3"/>
  <c r="J3041" i="3"/>
  <c r="K3037" i="3"/>
  <c r="J3037" i="3"/>
  <c r="K3033" i="3"/>
  <c r="J3033" i="3"/>
  <c r="K3029" i="3"/>
  <c r="J3029" i="3"/>
  <c r="K3025" i="3"/>
  <c r="J3025" i="3"/>
  <c r="K3017" i="3"/>
  <c r="J3017" i="3"/>
  <c r="K3013" i="3"/>
  <c r="J3013" i="3"/>
  <c r="K3009" i="3"/>
  <c r="J3009" i="3"/>
  <c r="K3005" i="3"/>
  <c r="J3005" i="3"/>
  <c r="K2997" i="3"/>
  <c r="J2997" i="3"/>
  <c r="K2993" i="3"/>
  <c r="J2993" i="3"/>
  <c r="K2985" i="3"/>
  <c r="J2985" i="3"/>
  <c r="K2981" i="3"/>
  <c r="J2981" i="3"/>
  <c r="K2973" i="3"/>
  <c r="J2973" i="3"/>
  <c r="K2965" i="3"/>
  <c r="J2965" i="3"/>
  <c r="K2961" i="3"/>
  <c r="J2961" i="3"/>
  <c r="K2953" i="3"/>
  <c r="J2953" i="3"/>
  <c r="K2945" i="3"/>
  <c r="J2945" i="3"/>
  <c r="K2941" i="3"/>
  <c r="J2941" i="3"/>
  <c r="K2933" i="3"/>
  <c r="J2933" i="3"/>
  <c r="K2925" i="3"/>
  <c r="J2925" i="3"/>
  <c r="K2921" i="3"/>
  <c r="J2921" i="3"/>
  <c r="K2913" i="3"/>
  <c r="J2913" i="3"/>
  <c r="K2909" i="3"/>
  <c r="J2909" i="3"/>
  <c r="K2901" i="3"/>
  <c r="J2901" i="3"/>
  <c r="K2893" i="3"/>
  <c r="J2893" i="3"/>
  <c r="K2885" i="3"/>
  <c r="J2885" i="3"/>
  <c r="K2877" i="3"/>
  <c r="J2877" i="3"/>
  <c r="K2873" i="3"/>
  <c r="J2873" i="3"/>
  <c r="K2865" i="3"/>
  <c r="J2865" i="3"/>
  <c r="K2857" i="3"/>
  <c r="J2857" i="3"/>
  <c r="K2853" i="3"/>
  <c r="J2853" i="3"/>
  <c r="K2845" i="3"/>
  <c r="J2845" i="3"/>
  <c r="K2841" i="3"/>
  <c r="J2841" i="3"/>
  <c r="K2837" i="3"/>
  <c r="J2837" i="3"/>
  <c r="K2833" i="3"/>
  <c r="J2833" i="3"/>
  <c r="K2825" i="3"/>
  <c r="J2825" i="3"/>
  <c r="K2821" i="3"/>
  <c r="J2821" i="3"/>
  <c r="K2813" i="3"/>
  <c r="J2813" i="3"/>
  <c r="K2809" i="3"/>
  <c r="J2809" i="3"/>
  <c r="K2805" i="3"/>
  <c r="J2805" i="3"/>
  <c r="K2801" i="3"/>
  <c r="J2801" i="3"/>
  <c r="K2797" i="3"/>
  <c r="J2797" i="3"/>
  <c r="K2789" i="3"/>
  <c r="J2789" i="3"/>
  <c r="K2781" i="3"/>
  <c r="J2781" i="3"/>
  <c r="K2773" i="3"/>
  <c r="J2773" i="3"/>
  <c r="K2765" i="3"/>
  <c r="J2765" i="3"/>
  <c r="K2757" i="3"/>
  <c r="J2757" i="3"/>
  <c r="K2753" i="3"/>
  <c r="J2753" i="3"/>
  <c r="K2745" i="3"/>
  <c r="J2745" i="3"/>
  <c r="K2737" i="3"/>
  <c r="J2737" i="3"/>
  <c r="K2733" i="3"/>
  <c r="J2733" i="3"/>
  <c r="K2725" i="3"/>
  <c r="J2725" i="3"/>
  <c r="K2717" i="3"/>
  <c r="J2717" i="3"/>
  <c r="K2709" i="3"/>
  <c r="J2709" i="3"/>
  <c r="K2697" i="3"/>
  <c r="J2697" i="3"/>
  <c r="K2693" i="3"/>
  <c r="J2693" i="3"/>
  <c r="K2685" i="3"/>
  <c r="J2685" i="3"/>
  <c r="K2677" i="3"/>
  <c r="J2677" i="3"/>
  <c r="K2673" i="3"/>
  <c r="J2673" i="3"/>
  <c r="K2665" i="3"/>
  <c r="J2665" i="3"/>
  <c r="K2653" i="3"/>
  <c r="J2653" i="3"/>
  <c r="K2649" i="3"/>
  <c r="J2649" i="3"/>
  <c r="K2645" i="3"/>
  <c r="J2645" i="3"/>
  <c r="K2641" i="3"/>
  <c r="J2641" i="3"/>
  <c r="K2633" i="3"/>
  <c r="J2633" i="3"/>
  <c r="K2625" i="3"/>
  <c r="J2625" i="3"/>
  <c r="K2609" i="3"/>
  <c r="J2609" i="3"/>
  <c r="K2605" i="3"/>
  <c r="J2605" i="3"/>
  <c r="K2597" i="3"/>
  <c r="J2597" i="3"/>
  <c r="K2589" i="3"/>
  <c r="J2589" i="3"/>
  <c r="K2581" i="3"/>
  <c r="J2581" i="3"/>
  <c r="K2577" i="3"/>
  <c r="J2577" i="3"/>
  <c r="K2569" i="3"/>
  <c r="J2569" i="3"/>
  <c r="K2561" i="3"/>
  <c r="J2561" i="3"/>
  <c r="K2553" i="3"/>
  <c r="J2553" i="3"/>
  <c r="K2549" i="3"/>
  <c r="J2549" i="3"/>
  <c r="K2541" i="3"/>
  <c r="J2541" i="3"/>
  <c r="K2533" i="3"/>
  <c r="J2533" i="3"/>
  <c r="K2525" i="3"/>
  <c r="J2525" i="3"/>
  <c r="K2517" i="3"/>
  <c r="J2517" i="3"/>
  <c r="K2509" i="3"/>
  <c r="J2509" i="3"/>
  <c r="K2505" i="3"/>
  <c r="J2505" i="3"/>
  <c r="K2497" i="3"/>
  <c r="J2497" i="3"/>
  <c r="K2489" i="3"/>
  <c r="J2489" i="3"/>
  <c r="K2481" i="3"/>
  <c r="J2481" i="3"/>
  <c r="K2477" i="3"/>
  <c r="J2477" i="3"/>
  <c r="K2469" i="3"/>
  <c r="J2469" i="3"/>
  <c r="K2433" i="3"/>
  <c r="J2433" i="3"/>
  <c r="K2425" i="3"/>
  <c r="J2425" i="3"/>
  <c r="K2417" i="3"/>
  <c r="J2417" i="3"/>
  <c r="K2409" i="3"/>
  <c r="J2409" i="3"/>
  <c r="K2401" i="3"/>
  <c r="J2401" i="3"/>
  <c r="K2389" i="3"/>
  <c r="J2389" i="3"/>
  <c r="K2381" i="3"/>
  <c r="J2381" i="3"/>
  <c r="K2369" i="3"/>
  <c r="J2369" i="3"/>
  <c r="K2357" i="3"/>
  <c r="J2357" i="3"/>
  <c r="K2345" i="3"/>
  <c r="J2345" i="3"/>
  <c r="K2333" i="3"/>
  <c r="J2333" i="3"/>
  <c r="K2325" i="3"/>
  <c r="J2325" i="3"/>
  <c r="K2317" i="3"/>
  <c r="J2317" i="3"/>
  <c r="K2237" i="3"/>
  <c r="J2237" i="3"/>
  <c r="K2229" i="3"/>
  <c r="J2229" i="3"/>
  <c r="K2221" i="3"/>
  <c r="J2221" i="3"/>
  <c r="K2213" i="3"/>
  <c r="J2213" i="3"/>
  <c r="K2201" i="3"/>
  <c r="J2201" i="3"/>
  <c r="K2193" i="3"/>
  <c r="J2193" i="3"/>
  <c r="K2181" i="3"/>
  <c r="J2181" i="3"/>
  <c r="K2169" i="3"/>
  <c r="J2169" i="3"/>
  <c r="K2165" i="3"/>
  <c r="J2165" i="3"/>
  <c r="K2153" i="3"/>
  <c r="J2153" i="3"/>
  <c r="K2141" i="3"/>
  <c r="J2141" i="3"/>
  <c r="K2137" i="3"/>
  <c r="J2137" i="3"/>
  <c r="K2125" i="3"/>
  <c r="J2125" i="3"/>
  <c r="K2113" i="3"/>
  <c r="J2113" i="3"/>
  <c r="K2105" i="3"/>
  <c r="J2105" i="3"/>
  <c r="K2097" i="3"/>
  <c r="J2097" i="3"/>
  <c r="K2085" i="3"/>
  <c r="J2085" i="3"/>
  <c r="K2077" i="3"/>
  <c r="J2077" i="3"/>
  <c r="K2069" i="3"/>
  <c r="J2069" i="3"/>
  <c r="K2065" i="3"/>
  <c r="J2065" i="3"/>
  <c r="K2057" i="3"/>
  <c r="J2057" i="3"/>
  <c r="K2041" i="3"/>
  <c r="J2041" i="3"/>
  <c r="K2033" i="3"/>
  <c r="J2033" i="3"/>
  <c r="K2021" i="3"/>
  <c r="J2021" i="3"/>
  <c r="K2013" i="3"/>
  <c r="J2013" i="3"/>
  <c r="K2001" i="3"/>
  <c r="J2001" i="3"/>
  <c r="K1993" i="3"/>
  <c r="J1993" i="3"/>
  <c r="K1985" i="3"/>
  <c r="J1985" i="3"/>
  <c r="K1973" i="3"/>
  <c r="J1973" i="3"/>
  <c r="K1965" i="3"/>
  <c r="J1965" i="3"/>
  <c r="K1957" i="3"/>
  <c r="J1957" i="3"/>
  <c r="K1949" i="3"/>
  <c r="J1949" i="3"/>
  <c r="K1945" i="3"/>
  <c r="J1945" i="3"/>
  <c r="K1937" i="3"/>
  <c r="J1937" i="3"/>
  <c r="K1929" i="3"/>
  <c r="J1929" i="3"/>
  <c r="K1917" i="3"/>
  <c r="J1917" i="3"/>
  <c r="K1909" i="3"/>
  <c r="J1909" i="3"/>
  <c r="K1897" i="3"/>
  <c r="J1897" i="3"/>
  <c r="K1889" i="3"/>
  <c r="J1889" i="3"/>
  <c r="K1877" i="3"/>
  <c r="J1877" i="3"/>
  <c r="K1865" i="3"/>
  <c r="J1865" i="3"/>
  <c r="K1849" i="3"/>
  <c r="J1849" i="3"/>
  <c r="K1845" i="3"/>
  <c r="J1845" i="3"/>
  <c r="K1841" i="3"/>
  <c r="J1841" i="3"/>
  <c r="K1837" i="3"/>
  <c r="J1837" i="3"/>
  <c r="K1829" i="3"/>
  <c r="J1829" i="3"/>
  <c r="K1821" i="3"/>
  <c r="J1821" i="3"/>
  <c r="K1813" i="3"/>
  <c r="J1813" i="3"/>
  <c r="K1805" i="3"/>
  <c r="J1805" i="3"/>
  <c r="K1797" i="3"/>
  <c r="J1797" i="3"/>
  <c r="K1789" i="3"/>
  <c r="J1789" i="3"/>
  <c r="K1777" i="3"/>
  <c r="J1777" i="3"/>
  <c r="K1769" i="3"/>
  <c r="J1769" i="3"/>
  <c r="K1761" i="3"/>
  <c r="J1761" i="3"/>
  <c r="K1749" i="3"/>
  <c r="J1749" i="3"/>
  <c r="K1741" i="3"/>
  <c r="J1741" i="3"/>
  <c r="K1733" i="3"/>
  <c r="J1733" i="3"/>
  <c r="K1721" i="3"/>
  <c r="J1721" i="3"/>
  <c r="K1713" i="3"/>
  <c r="J1713" i="3"/>
  <c r="K1705" i="3"/>
  <c r="J1705" i="3"/>
  <c r="K1693" i="3"/>
  <c r="J1693" i="3"/>
  <c r="K1681" i="3"/>
  <c r="J1681" i="3"/>
  <c r="K1677" i="3"/>
  <c r="J1677" i="3"/>
  <c r="K1665" i="3"/>
  <c r="J1665" i="3"/>
  <c r="K1661" i="3"/>
  <c r="J1661" i="3"/>
  <c r="K1649" i="3"/>
  <c r="J1649" i="3"/>
  <c r="K1641" i="3"/>
  <c r="J1641" i="3"/>
  <c r="K1633" i="3"/>
  <c r="J1633" i="3"/>
  <c r="K1621" i="3"/>
  <c r="J1621" i="3"/>
  <c r="K1609" i="3"/>
  <c r="J1609" i="3"/>
  <c r="K1601" i="3"/>
  <c r="J1601" i="3"/>
  <c r="K1593" i="3"/>
  <c r="J1593" i="3"/>
  <c r="K1581" i="3"/>
  <c r="J1581" i="3"/>
  <c r="K1569" i="3"/>
  <c r="J1569" i="3"/>
  <c r="K1565" i="3"/>
  <c r="J1565" i="3"/>
  <c r="K1553" i="3"/>
  <c r="J1553" i="3"/>
  <c r="K1545" i="3"/>
  <c r="J1545" i="3"/>
  <c r="K1533" i="3"/>
  <c r="J1533" i="3"/>
  <c r="K1525" i="3"/>
  <c r="J1525" i="3"/>
  <c r="K1513" i="3"/>
  <c r="J1513" i="3"/>
  <c r="K1493" i="3"/>
  <c r="J1493" i="3"/>
  <c r="K1481" i="3"/>
  <c r="J1481" i="3"/>
  <c r="K1473" i="3"/>
  <c r="J1473" i="3"/>
  <c r="K1465" i="3"/>
  <c r="J1465" i="3"/>
  <c r="K1453" i="3"/>
  <c r="J1453" i="3"/>
  <c r="K1449" i="3"/>
  <c r="J1449" i="3"/>
  <c r="K1445" i="3"/>
  <c r="J1445" i="3"/>
  <c r="K1441" i="3"/>
  <c r="J1441" i="3"/>
  <c r="K1433" i="3"/>
  <c r="J1433" i="3"/>
  <c r="K1425" i="3"/>
  <c r="J1425" i="3"/>
  <c r="K1405" i="3"/>
  <c r="J1405" i="3"/>
  <c r="K1397" i="3"/>
  <c r="J1397" i="3"/>
  <c r="K1389" i="3"/>
  <c r="J1389" i="3"/>
  <c r="K1385" i="3"/>
  <c r="J1385" i="3"/>
  <c r="K1377" i="3"/>
  <c r="J1377" i="3"/>
  <c r="K1365" i="3"/>
  <c r="J1365" i="3"/>
  <c r="K1353" i="3"/>
  <c r="J1353" i="3"/>
  <c r="K1345" i="3"/>
  <c r="J1345" i="3"/>
  <c r="K1337" i="3"/>
  <c r="J1337" i="3"/>
  <c r="K1325" i="3"/>
  <c r="J1325" i="3"/>
  <c r="K1321" i="3"/>
  <c r="J1321" i="3"/>
  <c r="K1309" i="3"/>
  <c r="J1309" i="3"/>
  <c r="K1297" i="3"/>
  <c r="J1297" i="3"/>
  <c r="K1293" i="3"/>
  <c r="J1293" i="3"/>
  <c r="K1281" i="3"/>
  <c r="J1281" i="3"/>
  <c r="K1273" i="3"/>
  <c r="J1273" i="3"/>
  <c r="K1265" i="3"/>
  <c r="J1265" i="3"/>
  <c r="K1253" i="3"/>
  <c r="J1253" i="3"/>
  <c r="K1241" i="3"/>
  <c r="J1241" i="3"/>
  <c r="K1237" i="3"/>
  <c r="J1237" i="3"/>
  <c r="K1221" i="3"/>
  <c r="J1221" i="3"/>
  <c r="K1213" i="3"/>
  <c r="J1213" i="3"/>
  <c r="K1209" i="3"/>
  <c r="J1209" i="3"/>
  <c r="K1197" i="3"/>
  <c r="J1197" i="3"/>
  <c r="K1185" i="3"/>
  <c r="J1185" i="3"/>
  <c r="K1165" i="3"/>
  <c r="J1165" i="3"/>
  <c r="K1145" i="3"/>
  <c r="J1145" i="3"/>
  <c r="K1141" i="3"/>
  <c r="J1141" i="3"/>
  <c r="K1129" i="3"/>
  <c r="J1129" i="3"/>
  <c r="K1121" i="3"/>
  <c r="J1121" i="3"/>
  <c r="K1105" i="3"/>
  <c r="J1105" i="3"/>
  <c r="K1101" i="3"/>
  <c r="J1101" i="3"/>
  <c r="K1089" i="3"/>
  <c r="J1089" i="3"/>
  <c r="K1081" i="3"/>
  <c r="J1081" i="3"/>
  <c r="K1077" i="3"/>
  <c r="J1077" i="3"/>
  <c r="K1069" i="3"/>
  <c r="J1069" i="3"/>
  <c r="K1061" i="3"/>
  <c r="J1061" i="3"/>
  <c r="K1053" i="3"/>
  <c r="J1053" i="3"/>
  <c r="K1041" i="3"/>
  <c r="J1041" i="3"/>
  <c r="K1033" i="3"/>
  <c r="J1033" i="3"/>
  <c r="K1025" i="3"/>
  <c r="J1025" i="3"/>
  <c r="K1013" i="3"/>
  <c r="J1013" i="3"/>
  <c r="K1009" i="3"/>
  <c r="J1009" i="3"/>
  <c r="K1001" i="3"/>
  <c r="J1001" i="3"/>
  <c r="K993" i="3"/>
  <c r="J993" i="3"/>
  <c r="K985" i="3"/>
  <c r="J985" i="3"/>
  <c r="K977" i="3"/>
  <c r="J977" i="3"/>
  <c r="K965" i="3"/>
  <c r="J965" i="3"/>
  <c r="K953" i="3"/>
  <c r="J953" i="3"/>
  <c r="K949" i="3"/>
  <c r="J949" i="3"/>
  <c r="K937" i="3"/>
  <c r="J937" i="3"/>
  <c r="K925" i="3"/>
  <c r="J925" i="3"/>
  <c r="K921" i="3"/>
  <c r="J921" i="3"/>
  <c r="K909" i="3"/>
  <c r="J909" i="3"/>
  <c r="K905" i="3"/>
  <c r="J905" i="3"/>
  <c r="K893" i="3"/>
  <c r="J893" i="3"/>
  <c r="K881" i="3"/>
  <c r="J881" i="3"/>
  <c r="K873" i="3"/>
  <c r="J873" i="3"/>
  <c r="K865" i="3"/>
  <c r="J865" i="3"/>
  <c r="K853" i="3"/>
  <c r="J853" i="3"/>
  <c r="K849" i="3"/>
  <c r="J849" i="3"/>
  <c r="K837" i="3"/>
  <c r="J837" i="3"/>
  <c r="K825" i="3"/>
  <c r="J825" i="3"/>
  <c r="K821" i="3"/>
  <c r="J821" i="3"/>
  <c r="K809" i="3"/>
  <c r="J809" i="3"/>
  <c r="K797" i="3"/>
  <c r="J797" i="3"/>
  <c r="K777" i="3"/>
  <c r="J777" i="3"/>
  <c r="K773" i="3"/>
  <c r="J773" i="3"/>
  <c r="K761" i="3"/>
  <c r="J761" i="3"/>
  <c r="K749" i="3"/>
  <c r="J749" i="3"/>
  <c r="K741" i="3"/>
  <c r="J741" i="3"/>
  <c r="K733" i="3"/>
  <c r="J733" i="3"/>
  <c r="K721" i="3"/>
  <c r="J721" i="3"/>
  <c r="K709" i="3"/>
  <c r="J709" i="3"/>
  <c r="K705" i="3"/>
  <c r="J705" i="3"/>
  <c r="K693" i="3"/>
  <c r="J693" i="3"/>
  <c r="K681" i="3"/>
  <c r="J681" i="3"/>
  <c r="K677" i="3"/>
  <c r="J677" i="3"/>
  <c r="K665" i="3"/>
  <c r="J665" i="3"/>
  <c r="K645" i="3"/>
  <c r="J645" i="3"/>
  <c r="K633" i="3"/>
  <c r="J633" i="3"/>
  <c r="K625" i="3"/>
  <c r="J625" i="3"/>
  <c r="K617" i="3"/>
  <c r="J617" i="3"/>
  <c r="K605" i="3"/>
  <c r="J605" i="3"/>
  <c r="K601" i="3"/>
  <c r="J601" i="3"/>
  <c r="K589" i="3"/>
  <c r="J589" i="3"/>
  <c r="K577" i="3"/>
  <c r="J577" i="3"/>
  <c r="K569" i="3"/>
  <c r="J569" i="3"/>
  <c r="K561" i="3"/>
  <c r="J561" i="3"/>
  <c r="K549" i="3"/>
  <c r="J549" i="3"/>
  <c r="K545" i="3"/>
  <c r="J545" i="3"/>
  <c r="K537" i="3"/>
  <c r="J537" i="3"/>
  <c r="K529" i="3"/>
  <c r="J529" i="3"/>
  <c r="K525" i="3"/>
  <c r="J525" i="3"/>
  <c r="K513" i="3"/>
  <c r="J513" i="3"/>
  <c r="K505" i="3"/>
  <c r="J505" i="3"/>
  <c r="K497" i="3"/>
  <c r="J497" i="3"/>
  <c r="K485" i="3"/>
  <c r="J485" i="3"/>
  <c r="K473" i="3"/>
  <c r="J473" i="3"/>
  <c r="K465" i="3"/>
  <c r="J465" i="3"/>
  <c r="K453" i="3"/>
  <c r="J453" i="3"/>
  <c r="K441" i="3"/>
  <c r="J441" i="3"/>
  <c r="K429" i="3"/>
  <c r="J429" i="3"/>
  <c r="K421" i="3"/>
  <c r="J421" i="3"/>
  <c r="K409" i="3"/>
  <c r="J409" i="3"/>
  <c r="K405" i="3"/>
  <c r="J405" i="3"/>
  <c r="K393" i="3"/>
  <c r="J393" i="3"/>
  <c r="K385" i="3"/>
  <c r="J385" i="3"/>
  <c r="K381" i="3"/>
  <c r="J381" i="3"/>
  <c r="K373" i="3"/>
  <c r="J373" i="3"/>
  <c r="K369" i="3"/>
  <c r="J369" i="3"/>
  <c r="K357" i="3"/>
  <c r="J357" i="3"/>
  <c r="K345" i="3"/>
  <c r="J345" i="3"/>
  <c r="K333" i="3"/>
  <c r="J333" i="3"/>
  <c r="K325" i="3"/>
  <c r="J325" i="3"/>
  <c r="K309" i="3"/>
  <c r="J309" i="3"/>
  <c r="K301" i="3"/>
  <c r="J301" i="3"/>
  <c r="K293" i="3"/>
  <c r="J293" i="3"/>
  <c r="K281" i="3"/>
  <c r="J281" i="3"/>
  <c r="K273" i="3"/>
  <c r="J273" i="3"/>
  <c r="K265" i="3"/>
  <c r="J265" i="3"/>
  <c r="K253" i="3"/>
  <c r="J253" i="3"/>
  <c r="K241" i="3"/>
  <c r="J241" i="3"/>
  <c r="K237" i="3"/>
  <c r="J237" i="3"/>
  <c r="K225" i="3"/>
  <c r="J225" i="3"/>
  <c r="K221" i="3"/>
  <c r="J221" i="3"/>
  <c r="K217" i="3"/>
  <c r="J217" i="3"/>
  <c r="K213" i="3"/>
  <c r="J213" i="3"/>
  <c r="K209" i="3"/>
  <c r="J209" i="3"/>
  <c r="K197" i="3"/>
  <c r="J197" i="3"/>
  <c r="K193" i="3"/>
  <c r="J193" i="3"/>
  <c r="K189" i="3"/>
  <c r="J189" i="3"/>
  <c r="K185" i="3"/>
  <c r="J185" i="3"/>
  <c r="K181" i="3"/>
  <c r="J181" i="3"/>
  <c r="K177" i="3"/>
  <c r="J177" i="3"/>
  <c r="K173" i="3"/>
  <c r="J173" i="3"/>
  <c r="K169" i="3"/>
  <c r="J169" i="3"/>
  <c r="K165" i="3"/>
  <c r="J165" i="3"/>
  <c r="K161" i="3"/>
  <c r="J161" i="3"/>
  <c r="K153" i="3"/>
  <c r="J153" i="3"/>
  <c r="K149" i="3"/>
  <c r="J149" i="3"/>
  <c r="K141" i="3"/>
  <c r="J141" i="3"/>
  <c r="K129" i="3"/>
  <c r="J129" i="3"/>
  <c r="K121" i="3"/>
  <c r="J121" i="3"/>
  <c r="K113" i="3"/>
  <c r="J113" i="3"/>
  <c r="K101" i="3"/>
  <c r="J101" i="3"/>
  <c r="K89" i="3"/>
  <c r="J89" i="3"/>
  <c r="K81" i="3"/>
  <c r="J81" i="3"/>
  <c r="K73" i="3"/>
  <c r="J73" i="3"/>
  <c r="K61" i="3"/>
  <c r="J61" i="3"/>
  <c r="K57" i="3"/>
  <c r="J57" i="3"/>
  <c r="K45" i="3"/>
  <c r="J45" i="3"/>
  <c r="K33" i="3"/>
  <c r="J33" i="3"/>
  <c r="K29" i="3"/>
  <c r="J29" i="3"/>
  <c r="K17" i="3"/>
  <c r="J17" i="3"/>
  <c r="K5" i="3"/>
  <c r="J5" i="3"/>
  <c r="J3221" i="3"/>
  <c r="K2048" i="3"/>
  <c r="J2048" i="3"/>
  <c r="K2040" i="3"/>
  <c r="J2040" i="3"/>
  <c r="K2032" i="3"/>
  <c r="J2032" i="3"/>
  <c r="K2020" i="3"/>
  <c r="J2020" i="3"/>
  <c r="K2012" i="3"/>
  <c r="J2012" i="3"/>
  <c r="K2004" i="3"/>
  <c r="J2004" i="3"/>
  <c r="K2000" i="3"/>
  <c r="J2000" i="3"/>
  <c r="K1980" i="3"/>
  <c r="J1980" i="3"/>
  <c r="K1968" i="3"/>
  <c r="J1968" i="3"/>
  <c r="K1964" i="3"/>
  <c r="J1964" i="3"/>
  <c r="K1952" i="3"/>
  <c r="J1952" i="3"/>
  <c r="K1940" i="3"/>
  <c r="J1940" i="3"/>
  <c r="K1936" i="3"/>
  <c r="J1936" i="3"/>
  <c r="K1924" i="3"/>
  <c r="J1924" i="3"/>
  <c r="K1916" i="3"/>
  <c r="J1916" i="3"/>
  <c r="K1908" i="3"/>
  <c r="J1908" i="3"/>
  <c r="K1896" i="3"/>
  <c r="J1896" i="3"/>
  <c r="K1884" i="3"/>
  <c r="J1884" i="3"/>
  <c r="K1876" i="3"/>
  <c r="J1876" i="3"/>
  <c r="K1856" i="3"/>
  <c r="J1856" i="3"/>
  <c r="K1848" i="3"/>
  <c r="J1848" i="3"/>
  <c r="K1836" i="3"/>
  <c r="J1836" i="3"/>
  <c r="K1828" i="3"/>
  <c r="J1828" i="3"/>
  <c r="K1808" i="3"/>
  <c r="J1808" i="3"/>
  <c r="K1800" i="3"/>
  <c r="J1800" i="3"/>
  <c r="K1792" i="3"/>
  <c r="J1792" i="3"/>
  <c r="K1780" i="3"/>
  <c r="J1780" i="3"/>
  <c r="K1768" i="3"/>
  <c r="J1768" i="3"/>
  <c r="K1756" i="3"/>
  <c r="J1756" i="3"/>
  <c r="K1752" i="3"/>
  <c r="J1752" i="3"/>
  <c r="K1740" i="3"/>
  <c r="J1740" i="3"/>
  <c r="K1732" i="3"/>
  <c r="J1732" i="3"/>
  <c r="K1724" i="3"/>
  <c r="J1724" i="3"/>
  <c r="K1712" i="3"/>
  <c r="J1712" i="3"/>
  <c r="K1704" i="3"/>
  <c r="J1704" i="3"/>
  <c r="K1696" i="3"/>
  <c r="J1696" i="3"/>
  <c r="K1684" i="3"/>
  <c r="J1684" i="3"/>
  <c r="K1676" i="3"/>
  <c r="J1676" i="3"/>
  <c r="K1668" i="3"/>
  <c r="J1668" i="3"/>
  <c r="K1648" i="3"/>
  <c r="J1648" i="3"/>
  <c r="K1640" i="3"/>
  <c r="J1640" i="3"/>
  <c r="K1636" i="3"/>
  <c r="J1636" i="3"/>
  <c r="K1632" i="3"/>
  <c r="J1632" i="3"/>
  <c r="K1624" i="3"/>
  <c r="J1624" i="3"/>
  <c r="K1612" i="3"/>
  <c r="J1612" i="3"/>
  <c r="K1604" i="3"/>
  <c r="J1604" i="3"/>
  <c r="K1600" i="3"/>
  <c r="J1600" i="3"/>
  <c r="K1592" i="3"/>
  <c r="J1592" i="3"/>
  <c r="K1588" i="3"/>
  <c r="J1588" i="3"/>
  <c r="K1576" i="3"/>
  <c r="J1576" i="3"/>
  <c r="K1568" i="3"/>
  <c r="J1568" i="3"/>
  <c r="K1560" i="3"/>
  <c r="J1560" i="3"/>
  <c r="K1548" i="3"/>
  <c r="J1548" i="3"/>
  <c r="K1536" i="3"/>
  <c r="J1536" i="3"/>
  <c r="K1524" i="3"/>
  <c r="J1524" i="3"/>
  <c r="K1512" i="3"/>
  <c r="J1512" i="3"/>
  <c r="K1496" i="3"/>
  <c r="J1496" i="3"/>
  <c r="K1488" i="3"/>
  <c r="J1488" i="3"/>
  <c r="K1476" i="3"/>
  <c r="J1476" i="3"/>
  <c r="K1464" i="3"/>
  <c r="J1464" i="3"/>
  <c r="K1452" i="3"/>
  <c r="J1452" i="3"/>
  <c r="K1448" i="3"/>
  <c r="J1448" i="3"/>
  <c r="K1432" i="3"/>
  <c r="J1432" i="3"/>
  <c r="K1424" i="3"/>
  <c r="J1424" i="3"/>
  <c r="K1420" i="3"/>
  <c r="J1420" i="3"/>
  <c r="K1408" i="3"/>
  <c r="J1408" i="3"/>
  <c r="K1400" i="3"/>
  <c r="J1400" i="3"/>
  <c r="K1392" i="3"/>
  <c r="J1392" i="3"/>
  <c r="K1372" i="3"/>
  <c r="J1372" i="3"/>
  <c r="K1364" i="3"/>
  <c r="J1364" i="3"/>
  <c r="K1356" i="3"/>
  <c r="J1356" i="3"/>
  <c r="K1344" i="3"/>
  <c r="J1344" i="3"/>
  <c r="K1332" i="3"/>
  <c r="J1332" i="3"/>
  <c r="K1328" i="3"/>
  <c r="J1328" i="3"/>
  <c r="K1316" i="3"/>
  <c r="J1316" i="3"/>
  <c r="K1304" i="3"/>
  <c r="J1304" i="3"/>
  <c r="K1296" i="3"/>
  <c r="J1296" i="3"/>
  <c r="K1284" i="3"/>
  <c r="J1284" i="3"/>
  <c r="K1272" i="3"/>
  <c r="J1272" i="3"/>
  <c r="K1264" i="3"/>
  <c r="J1264" i="3"/>
  <c r="K1252" i="3"/>
  <c r="J1252" i="3"/>
  <c r="K1244" i="3"/>
  <c r="J1244" i="3"/>
  <c r="K1232" i="3"/>
  <c r="J1232" i="3"/>
  <c r="K1220" i="3"/>
  <c r="J1220" i="3"/>
  <c r="K1212" i="3"/>
  <c r="J1212" i="3"/>
  <c r="K1200" i="3"/>
  <c r="J1200" i="3"/>
  <c r="K1196" i="3"/>
  <c r="J1196" i="3"/>
  <c r="K1188" i="3"/>
  <c r="J1188" i="3"/>
  <c r="K1180" i="3"/>
  <c r="J1180" i="3"/>
  <c r="K1172" i="3"/>
  <c r="J1172" i="3"/>
  <c r="K1164" i="3"/>
  <c r="J1164" i="3"/>
  <c r="K1160" i="3"/>
  <c r="J1160" i="3"/>
  <c r="K1152" i="3"/>
  <c r="J1152" i="3"/>
  <c r="K1140" i="3"/>
  <c r="J1140" i="3"/>
  <c r="K1128" i="3"/>
  <c r="J1128" i="3"/>
  <c r="K1120" i="3"/>
  <c r="J1120" i="3"/>
  <c r="K1112" i="3"/>
  <c r="J1112" i="3"/>
  <c r="K1100" i="3"/>
  <c r="J1100" i="3"/>
  <c r="K1088" i="3"/>
  <c r="J1088" i="3"/>
  <c r="K1076" i="3"/>
  <c r="J1076" i="3"/>
  <c r="K1040" i="3"/>
  <c r="J1040" i="3"/>
  <c r="K1032" i="3"/>
  <c r="J1032" i="3"/>
  <c r="K1024" i="3"/>
  <c r="J1024" i="3"/>
  <c r="K1016" i="3"/>
  <c r="J1016" i="3"/>
  <c r="K1008" i="3"/>
  <c r="J1008" i="3"/>
  <c r="K1000" i="3"/>
  <c r="J1000" i="3"/>
  <c r="K992" i="3"/>
  <c r="J992" i="3"/>
  <c r="K984" i="3"/>
  <c r="J984" i="3"/>
  <c r="K976" i="3"/>
  <c r="J976" i="3"/>
  <c r="K968" i="3"/>
  <c r="J968" i="3"/>
  <c r="K960" i="3"/>
  <c r="J960" i="3"/>
  <c r="K952" i="3"/>
  <c r="J952" i="3"/>
  <c r="K892" i="3"/>
  <c r="J892" i="3"/>
  <c r="K876" i="3"/>
  <c r="J876" i="3"/>
  <c r="K864" i="3"/>
  <c r="J864" i="3"/>
  <c r="K840" i="3"/>
  <c r="J840" i="3"/>
  <c r="K804" i="3"/>
  <c r="J804" i="3"/>
  <c r="K796" i="3"/>
  <c r="J796" i="3"/>
  <c r="K792" i="3"/>
  <c r="J792" i="3"/>
  <c r="K780" i="3"/>
  <c r="J780" i="3"/>
  <c r="K760" i="3"/>
  <c r="J760" i="3"/>
  <c r="K748" i="3"/>
  <c r="J748" i="3"/>
  <c r="K736" i="3"/>
  <c r="J736" i="3"/>
  <c r="K732" i="3"/>
  <c r="J732" i="3"/>
  <c r="K720" i="3"/>
  <c r="J720" i="3"/>
  <c r="K708" i="3"/>
  <c r="J708" i="3"/>
  <c r="K696" i="3"/>
  <c r="J696" i="3"/>
  <c r="K688" i="3"/>
  <c r="J688" i="3"/>
  <c r="K680" i="3"/>
  <c r="J680" i="3"/>
  <c r="K668" i="3"/>
  <c r="J668" i="3"/>
  <c r="K656" i="3"/>
  <c r="J656" i="3"/>
  <c r="K652" i="3"/>
  <c r="J652" i="3"/>
  <c r="K640" i="3"/>
  <c r="J640" i="3"/>
  <c r="K628" i="3"/>
  <c r="J628" i="3"/>
  <c r="K624" i="3"/>
  <c r="J624" i="3"/>
  <c r="K612" i="3"/>
  <c r="J612" i="3"/>
  <c r="K600" i="3"/>
  <c r="J600" i="3"/>
  <c r="K596" i="3"/>
  <c r="J596" i="3"/>
  <c r="K584" i="3"/>
  <c r="J584" i="3"/>
  <c r="K572" i="3"/>
  <c r="J572" i="3"/>
  <c r="K564" i="3"/>
  <c r="J564" i="3"/>
  <c r="K560" i="3"/>
  <c r="J560" i="3"/>
  <c r="K552" i="3"/>
  <c r="J552" i="3"/>
  <c r="K540" i="3"/>
  <c r="J540" i="3"/>
  <c r="K528" i="3"/>
  <c r="J528" i="3"/>
  <c r="K516" i="3"/>
  <c r="J516" i="3"/>
  <c r="K512" i="3"/>
  <c r="J512" i="3"/>
  <c r="K500" i="3"/>
  <c r="J500" i="3"/>
  <c r="K488" i="3"/>
  <c r="J488" i="3"/>
  <c r="K484" i="3"/>
  <c r="J484" i="3"/>
  <c r="K472" i="3"/>
  <c r="J472" i="3"/>
  <c r="K460" i="3"/>
  <c r="J460" i="3"/>
  <c r="K448" i="3"/>
  <c r="J448" i="3"/>
  <c r="K436" i="3"/>
  <c r="J436" i="3"/>
  <c r="K432" i="3"/>
  <c r="J432" i="3"/>
  <c r="K420" i="3"/>
  <c r="J420" i="3"/>
  <c r="K408" i="3"/>
  <c r="J408" i="3"/>
  <c r="K400" i="3"/>
  <c r="J400" i="3"/>
  <c r="K392" i="3"/>
  <c r="J392" i="3"/>
  <c r="K380" i="3"/>
  <c r="J380" i="3"/>
  <c r="K368" i="3"/>
  <c r="J368" i="3"/>
  <c r="K364" i="3"/>
  <c r="J364" i="3"/>
  <c r="K356" i="3"/>
  <c r="J356" i="3"/>
  <c r="K348" i="3"/>
  <c r="J348" i="3"/>
  <c r="K340" i="3"/>
  <c r="J340" i="3"/>
  <c r="K332" i="3"/>
  <c r="J332" i="3"/>
  <c r="K320" i="3"/>
  <c r="J320" i="3"/>
  <c r="K308" i="3"/>
  <c r="J308" i="3"/>
  <c r="K304" i="3"/>
  <c r="J304" i="3"/>
  <c r="K292" i="3"/>
  <c r="J292" i="3"/>
  <c r="K280" i="3"/>
  <c r="J280" i="3"/>
  <c r="K276" i="3"/>
  <c r="J276" i="3"/>
  <c r="K264" i="3"/>
  <c r="J264" i="3"/>
  <c r="K252" i="3"/>
  <c r="J252" i="3"/>
  <c r="K244" i="3"/>
  <c r="J244" i="3"/>
  <c r="K232" i="3"/>
  <c r="J232" i="3"/>
  <c r="K224" i="3"/>
  <c r="J224" i="3"/>
  <c r="K216" i="3"/>
  <c r="J216" i="3"/>
  <c r="K204" i="3"/>
  <c r="J204" i="3"/>
  <c r="K200" i="3"/>
  <c r="J200" i="3"/>
  <c r="K188" i="3"/>
  <c r="J188" i="3"/>
  <c r="K180" i="3"/>
  <c r="J180" i="3"/>
  <c r="K176" i="3"/>
  <c r="J176" i="3"/>
  <c r="K164" i="3"/>
  <c r="J164" i="3"/>
  <c r="K160" i="3"/>
  <c r="J160" i="3"/>
  <c r="K132" i="3"/>
  <c r="J132" i="3"/>
  <c r="K124" i="3"/>
  <c r="J124" i="3"/>
  <c r="K116" i="3"/>
  <c r="J116" i="3"/>
  <c r="K104" i="3"/>
  <c r="J104" i="3"/>
  <c r="K96" i="3"/>
  <c r="J96" i="3"/>
  <c r="K84" i="3"/>
  <c r="J84" i="3"/>
  <c r="K72" i="3"/>
  <c r="J72" i="3"/>
  <c r="K64" i="3"/>
  <c r="J64" i="3"/>
  <c r="K56" i="3"/>
  <c r="J56" i="3"/>
  <c r="K44" i="3"/>
  <c r="J44" i="3"/>
  <c r="K32" i="3"/>
  <c r="J32" i="3"/>
  <c r="K28" i="3"/>
  <c r="J28" i="3"/>
  <c r="K16" i="3"/>
  <c r="J16" i="3"/>
  <c r="K12" i="3"/>
  <c r="J12" i="3"/>
  <c r="K1071" i="3"/>
  <c r="J1071" i="3"/>
  <c r="K1063" i="3"/>
  <c r="J1063" i="3"/>
  <c r="K1059" i="3"/>
  <c r="J1059" i="3"/>
  <c r="K1051" i="3"/>
  <c r="J1051" i="3"/>
  <c r="K1043" i="3"/>
  <c r="J1043" i="3"/>
  <c r="K1039" i="3"/>
  <c r="J1039" i="3"/>
  <c r="K1031" i="3"/>
  <c r="J1031" i="3"/>
  <c r="K1027" i="3"/>
  <c r="J1027" i="3"/>
  <c r="K1023" i="3"/>
  <c r="J1023" i="3"/>
  <c r="K1015" i="3"/>
  <c r="J1015" i="3"/>
  <c r="K1011" i="3"/>
  <c r="J1011" i="3"/>
  <c r="K1007" i="3"/>
  <c r="J1007" i="3"/>
  <c r="K1003" i="3"/>
  <c r="J1003" i="3"/>
  <c r="K995" i="3"/>
  <c r="J995" i="3"/>
  <c r="K991" i="3"/>
  <c r="J991" i="3"/>
  <c r="K983" i="3"/>
  <c r="J983" i="3"/>
  <c r="K975" i="3"/>
  <c r="J975" i="3"/>
  <c r="K971" i="3"/>
  <c r="J971" i="3"/>
  <c r="K963" i="3"/>
  <c r="J963" i="3"/>
  <c r="K959" i="3"/>
  <c r="J959" i="3"/>
  <c r="K951" i="3"/>
  <c r="J951" i="3"/>
  <c r="K943" i="3"/>
  <c r="J943" i="3"/>
  <c r="K935" i="3"/>
  <c r="J935" i="3"/>
  <c r="K927" i="3"/>
  <c r="J927" i="3"/>
  <c r="K883" i="3"/>
  <c r="J883" i="3"/>
  <c r="K1898" i="3"/>
  <c r="J1898" i="3"/>
  <c r="K1894" i="3"/>
  <c r="J1894" i="3"/>
  <c r="K1890" i="3"/>
  <c r="J1890" i="3"/>
  <c r="K1882" i="3"/>
  <c r="J1882" i="3"/>
  <c r="K1878" i="3"/>
  <c r="J1878" i="3"/>
  <c r="K1874" i="3"/>
  <c r="J1874" i="3"/>
  <c r="K1870" i="3"/>
  <c r="J1870" i="3"/>
  <c r="K1866" i="3"/>
  <c r="J1866" i="3"/>
  <c r="K1862" i="3"/>
  <c r="J1862" i="3"/>
  <c r="K1858" i="3"/>
  <c r="J1858" i="3"/>
  <c r="K1854" i="3"/>
  <c r="J1854" i="3"/>
  <c r="K1850" i="3"/>
  <c r="J1850" i="3"/>
  <c r="K1846" i="3"/>
  <c r="J1846" i="3"/>
  <c r="K1842" i="3"/>
  <c r="J1842" i="3"/>
  <c r="K1838" i="3"/>
  <c r="J1838" i="3"/>
  <c r="K1834" i="3"/>
  <c r="J1834" i="3"/>
  <c r="K1830" i="3"/>
  <c r="J1830" i="3"/>
  <c r="K1826" i="3"/>
  <c r="J1826" i="3"/>
  <c r="K1822" i="3"/>
  <c r="J1822" i="3"/>
  <c r="K1818" i="3"/>
  <c r="J1818" i="3"/>
  <c r="K1814" i="3"/>
  <c r="J1814" i="3"/>
  <c r="K1810" i="3"/>
  <c r="J1810" i="3"/>
  <c r="K1806" i="3"/>
  <c r="J1806" i="3"/>
  <c r="K1802" i="3"/>
  <c r="J1802" i="3"/>
  <c r="K1798" i="3"/>
  <c r="J1798" i="3"/>
  <c r="K1794" i="3"/>
  <c r="J1794" i="3"/>
  <c r="J1790" i="3"/>
  <c r="K1790" i="3"/>
  <c r="K1786" i="3"/>
  <c r="J1786" i="3"/>
  <c r="K1782" i="3"/>
  <c r="J1782" i="3"/>
  <c r="K1778" i="3"/>
  <c r="J1778" i="3"/>
  <c r="K1774" i="3"/>
  <c r="J1774" i="3"/>
  <c r="K1770" i="3"/>
  <c r="J1770" i="3"/>
  <c r="K1766" i="3"/>
  <c r="J1766" i="3"/>
  <c r="K1762" i="3"/>
  <c r="J1762" i="3"/>
  <c r="K1754" i="3"/>
  <c r="J1754" i="3"/>
  <c r="K1750" i="3"/>
  <c r="J1750" i="3"/>
  <c r="K1746" i="3"/>
  <c r="J1746" i="3"/>
  <c r="K1742" i="3"/>
  <c r="J1742" i="3"/>
  <c r="K1738" i="3"/>
  <c r="J1738" i="3"/>
  <c r="K1734" i="3"/>
  <c r="J1734" i="3"/>
  <c r="K1730" i="3"/>
  <c r="J1730" i="3"/>
  <c r="K1726" i="3"/>
  <c r="J1726" i="3"/>
  <c r="K1722" i="3"/>
  <c r="J1722" i="3"/>
  <c r="K1718" i="3"/>
  <c r="J1718" i="3"/>
  <c r="K1714" i="3"/>
  <c r="J1714" i="3"/>
  <c r="K1710" i="3"/>
  <c r="J1710" i="3"/>
  <c r="K1706" i="3"/>
  <c r="J1706" i="3"/>
  <c r="K1702" i="3"/>
  <c r="J1702" i="3"/>
  <c r="K1698" i="3"/>
  <c r="J1698" i="3"/>
  <c r="K1694" i="3"/>
  <c r="J1694" i="3"/>
  <c r="K1690" i="3"/>
  <c r="J1690" i="3"/>
  <c r="K1686" i="3"/>
  <c r="J1686" i="3"/>
  <c r="K1682" i="3"/>
  <c r="J1682" i="3"/>
  <c r="K1678" i="3"/>
  <c r="J1678" i="3"/>
  <c r="K1674" i="3"/>
  <c r="J1674" i="3"/>
  <c r="K1670" i="3"/>
  <c r="J1670" i="3"/>
  <c r="K1666" i="3"/>
  <c r="J1666" i="3"/>
  <c r="K1662" i="3"/>
  <c r="J1662" i="3"/>
  <c r="K1658" i="3"/>
  <c r="J1658" i="3"/>
  <c r="K1654" i="3"/>
  <c r="J1654" i="3"/>
  <c r="K1650" i="3"/>
  <c r="J1650" i="3"/>
  <c r="K1646" i="3"/>
  <c r="J1646" i="3"/>
  <c r="K1642" i="3"/>
  <c r="J1642" i="3"/>
  <c r="K1638" i="3"/>
  <c r="J1638" i="3"/>
  <c r="K1634" i="3"/>
  <c r="J1634" i="3"/>
  <c r="K1630" i="3"/>
  <c r="J1630" i="3"/>
  <c r="K1626" i="3"/>
  <c r="J1626" i="3"/>
  <c r="K1622" i="3"/>
  <c r="J1622" i="3"/>
  <c r="K1614" i="3"/>
  <c r="J1614" i="3"/>
  <c r="K1610" i="3"/>
  <c r="J1610" i="3"/>
  <c r="K1606" i="3"/>
  <c r="J1606" i="3"/>
  <c r="K1602" i="3"/>
  <c r="J1602" i="3"/>
  <c r="K1598" i="3"/>
  <c r="J1598" i="3"/>
  <c r="K1594" i="3"/>
  <c r="J1594" i="3"/>
  <c r="K1590" i="3"/>
  <c r="J1590" i="3"/>
  <c r="K1586" i="3"/>
  <c r="J1586" i="3"/>
  <c r="K1582" i="3"/>
  <c r="J1582" i="3"/>
  <c r="K1578" i="3"/>
  <c r="J1578" i="3"/>
  <c r="K1574" i="3"/>
  <c r="J1574" i="3"/>
  <c r="K1570" i="3"/>
  <c r="J1570" i="3"/>
  <c r="K1566" i="3"/>
  <c r="J1566" i="3"/>
  <c r="K1562" i="3"/>
  <c r="J1562" i="3"/>
  <c r="K1558" i="3"/>
  <c r="J1558" i="3"/>
  <c r="K1554" i="3"/>
  <c r="J1554" i="3"/>
  <c r="K1550" i="3"/>
  <c r="J1550" i="3"/>
  <c r="K1546" i="3"/>
  <c r="J1546" i="3"/>
  <c r="K1542" i="3"/>
  <c r="J1542" i="3"/>
  <c r="K1538" i="3"/>
  <c r="J1538" i="3"/>
  <c r="K1534" i="3"/>
  <c r="J1534" i="3"/>
  <c r="K1530" i="3"/>
  <c r="J1530" i="3"/>
  <c r="K1526" i="3"/>
  <c r="J1526" i="3"/>
  <c r="K1522" i="3"/>
  <c r="J1522" i="3"/>
  <c r="K1518" i="3"/>
  <c r="J1518" i="3"/>
  <c r="K1514" i="3"/>
  <c r="J1514" i="3"/>
  <c r="K1510" i="3"/>
  <c r="J1510" i="3"/>
  <c r="K1506" i="3"/>
  <c r="J1506" i="3"/>
  <c r="K1502" i="3"/>
  <c r="J1502" i="3"/>
  <c r="K1498" i="3"/>
  <c r="J1498" i="3"/>
  <c r="K1494" i="3"/>
  <c r="J1494" i="3"/>
  <c r="K1490" i="3"/>
  <c r="J1490" i="3"/>
  <c r="K1486" i="3"/>
  <c r="J1486" i="3"/>
  <c r="K1482" i="3"/>
  <c r="J1482" i="3"/>
  <c r="K1478" i="3"/>
  <c r="J1478" i="3"/>
  <c r="K1474" i="3"/>
  <c r="J1474" i="3"/>
  <c r="K1470" i="3"/>
  <c r="J1470" i="3"/>
  <c r="K1466" i="3"/>
  <c r="J1466" i="3"/>
  <c r="K1462" i="3"/>
  <c r="J1462" i="3"/>
  <c r="K1458" i="3"/>
  <c r="J1458" i="3"/>
  <c r="K1454" i="3"/>
  <c r="J1454" i="3"/>
  <c r="K1450" i="3"/>
  <c r="J1450" i="3"/>
  <c r="K1446" i="3"/>
  <c r="J1446" i="3"/>
  <c r="K1442" i="3"/>
  <c r="J1442" i="3"/>
  <c r="K1438" i="3"/>
  <c r="J1438" i="3"/>
  <c r="K1434" i="3"/>
  <c r="J1434" i="3"/>
  <c r="K1430" i="3"/>
  <c r="J1430" i="3"/>
  <c r="K1426" i="3"/>
  <c r="J1426" i="3"/>
  <c r="K1422" i="3"/>
  <c r="J1422" i="3"/>
  <c r="K1418" i="3"/>
  <c r="J1418" i="3"/>
  <c r="K1414" i="3"/>
  <c r="J1414" i="3"/>
  <c r="K1410" i="3"/>
  <c r="J1410" i="3"/>
  <c r="K1406" i="3"/>
  <c r="J1406" i="3"/>
  <c r="K1402" i="3"/>
  <c r="J1402" i="3"/>
  <c r="K1398" i="3"/>
  <c r="J1398" i="3"/>
  <c r="K1394" i="3"/>
  <c r="J1394" i="3"/>
  <c r="K1390" i="3"/>
  <c r="J1390" i="3"/>
  <c r="K1386" i="3"/>
  <c r="J1386" i="3"/>
  <c r="K1382" i="3"/>
  <c r="J1382" i="3"/>
  <c r="K1378" i="3"/>
  <c r="J1378" i="3"/>
  <c r="K1374" i="3"/>
  <c r="J1374" i="3"/>
  <c r="K1370" i="3"/>
  <c r="J1370" i="3"/>
  <c r="K1366" i="3"/>
  <c r="J1366" i="3"/>
  <c r="K1362" i="3"/>
  <c r="J1362" i="3"/>
  <c r="K1358" i="3"/>
  <c r="J1358" i="3"/>
  <c r="K1354" i="3"/>
  <c r="J1354" i="3"/>
  <c r="K1350" i="3"/>
  <c r="J1350" i="3"/>
  <c r="K1346" i="3"/>
  <c r="J1346" i="3"/>
  <c r="K1342" i="3"/>
  <c r="J1342" i="3"/>
  <c r="K1338" i="3"/>
  <c r="J1338" i="3"/>
  <c r="K1334" i="3"/>
  <c r="J1334" i="3"/>
  <c r="K1330" i="3"/>
  <c r="J1330" i="3"/>
  <c r="K1326" i="3"/>
  <c r="J1326" i="3"/>
  <c r="K1322" i="3"/>
  <c r="J1322" i="3"/>
  <c r="K1318" i="3"/>
  <c r="J1318" i="3"/>
  <c r="K1314" i="3"/>
  <c r="J1314" i="3"/>
  <c r="K1310" i="3"/>
  <c r="J1310" i="3"/>
  <c r="K1306" i="3"/>
  <c r="J1306" i="3"/>
  <c r="K1302" i="3"/>
  <c r="J1302" i="3"/>
  <c r="K1298" i="3"/>
  <c r="J1298" i="3"/>
  <c r="K1294" i="3"/>
  <c r="J1294" i="3"/>
  <c r="K1290" i="3"/>
  <c r="J1290" i="3"/>
  <c r="K1286" i="3"/>
  <c r="J1286" i="3"/>
  <c r="K1282" i="3"/>
  <c r="J1282" i="3"/>
  <c r="K1278" i="3"/>
  <c r="J1278" i="3"/>
  <c r="K1274" i="3"/>
  <c r="J1274" i="3"/>
  <c r="K1270" i="3"/>
  <c r="J1270" i="3"/>
  <c r="K1266" i="3"/>
  <c r="J1266" i="3"/>
  <c r="K1262" i="3"/>
  <c r="J1262" i="3"/>
  <c r="K1258" i="3"/>
  <c r="J1258" i="3"/>
  <c r="K1254" i="3"/>
  <c r="J1254" i="3"/>
  <c r="K1250" i="3"/>
  <c r="J1250" i="3"/>
  <c r="K1246" i="3"/>
  <c r="J1246" i="3"/>
  <c r="K1242" i="3"/>
  <c r="J1242" i="3"/>
  <c r="K1238" i="3"/>
  <c r="J1238" i="3"/>
  <c r="K1234" i="3"/>
  <c r="J1234" i="3"/>
  <c r="K1230" i="3"/>
  <c r="J1230" i="3"/>
  <c r="K1226" i="3"/>
  <c r="J1226" i="3"/>
  <c r="K1222" i="3"/>
  <c r="J1222" i="3"/>
  <c r="K1218" i="3"/>
  <c r="J1218" i="3"/>
  <c r="K1214" i="3"/>
  <c r="J1214" i="3"/>
  <c r="K1210" i="3"/>
  <c r="J1210" i="3"/>
  <c r="K1206" i="3"/>
  <c r="J1206" i="3"/>
  <c r="K1202" i="3"/>
  <c r="J1202" i="3"/>
  <c r="K1198" i="3"/>
  <c r="J1198" i="3"/>
  <c r="K1194" i="3"/>
  <c r="J1194" i="3"/>
  <c r="K1190" i="3"/>
  <c r="J1190" i="3"/>
  <c r="K1186" i="3"/>
  <c r="J1186" i="3"/>
  <c r="K1182" i="3"/>
  <c r="J1182" i="3"/>
  <c r="K1178" i="3"/>
  <c r="J1178" i="3"/>
  <c r="K1174" i="3"/>
  <c r="J1174" i="3"/>
  <c r="K1170" i="3"/>
  <c r="J1170" i="3"/>
  <c r="K1166" i="3"/>
  <c r="J1166" i="3"/>
  <c r="K1162" i="3"/>
  <c r="J1162" i="3"/>
  <c r="J1158" i="3"/>
  <c r="K1158" i="3"/>
  <c r="K1154" i="3"/>
  <c r="J1154" i="3"/>
  <c r="K1150" i="3"/>
  <c r="J1150" i="3"/>
  <c r="K1146" i="3"/>
  <c r="J1146" i="3"/>
  <c r="K1142" i="3"/>
  <c r="J1142" i="3"/>
  <c r="K1138" i="3"/>
  <c r="J1138" i="3"/>
  <c r="K1134" i="3"/>
  <c r="J1134" i="3"/>
  <c r="K1130" i="3"/>
  <c r="J1130" i="3"/>
  <c r="K1126" i="3"/>
  <c r="J1126" i="3"/>
  <c r="K1122" i="3"/>
  <c r="J1122" i="3"/>
  <c r="K1118" i="3"/>
  <c r="J1118" i="3"/>
  <c r="K1114" i="3"/>
  <c r="J1114" i="3"/>
  <c r="K1110" i="3"/>
  <c r="J1110" i="3"/>
  <c r="K1106" i="3"/>
  <c r="J1106" i="3"/>
  <c r="K1102" i="3"/>
  <c r="J1102" i="3"/>
  <c r="K1098" i="3"/>
  <c r="J1098" i="3"/>
  <c r="K1094" i="3"/>
  <c r="J1094" i="3"/>
  <c r="K1090" i="3"/>
  <c r="J1090" i="3"/>
  <c r="K1086" i="3"/>
  <c r="J1086" i="3"/>
  <c r="K1082" i="3"/>
  <c r="J1082" i="3"/>
  <c r="K1078" i="3"/>
  <c r="J1078" i="3"/>
  <c r="K1074" i="3"/>
  <c r="J1074" i="3"/>
  <c r="K1066" i="3"/>
  <c r="J1066" i="3"/>
  <c r="K1062" i="3"/>
  <c r="J1062" i="3"/>
  <c r="K1058" i="3"/>
  <c r="J1058" i="3"/>
  <c r="K1050" i="3"/>
  <c r="J1050" i="3"/>
  <c r="K1046" i="3"/>
  <c r="J1046" i="3"/>
  <c r="K1042" i="3"/>
  <c r="J1042" i="3"/>
  <c r="K1034" i="3"/>
  <c r="J1034" i="3"/>
  <c r="K1030" i="3"/>
  <c r="J1030" i="3"/>
  <c r="K1026" i="3"/>
  <c r="J1026" i="3"/>
  <c r="K1018" i="3"/>
  <c r="J1018" i="3"/>
  <c r="K1014" i="3"/>
  <c r="J1014" i="3"/>
  <c r="K1010" i="3"/>
  <c r="J1010" i="3"/>
  <c r="K1002" i="3"/>
  <c r="J1002" i="3"/>
  <c r="K998" i="3"/>
  <c r="J998" i="3"/>
  <c r="K994" i="3"/>
  <c r="J994" i="3"/>
  <c r="K986" i="3"/>
  <c r="J986" i="3"/>
  <c r="K982" i="3"/>
  <c r="J982" i="3"/>
  <c r="K978" i="3"/>
  <c r="J978" i="3"/>
  <c r="K970" i="3"/>
  <c r="J970" i="3"/>
  <c r="K966" i="3"/>
  <c r="J966" i="3"/>
  <c r="K962" i="3"/>
  <c r="J962" i="3"/>
  <c r="K954" i="3"/>
  <c r="J954" i="3"/>
  <c r="K950" i="3"/>
  <c r="J950" i="3"/>
  <c r="K946" i="3"/>
  <c r="J946" i="3"/>
  <c r="K938" i="3"/>
  <c r="J938" i="3"/>
  <c r="K934" i="3"/>
  <c r="J934" i="3"/>
  <c r="K930" i="3"/>
  <c r="J930" i="3"/>
  <c r="K922" i="3"/>
  <c r="J922" i="3"/>
  <c r="K918" i="3"/>
  <c r="J918" i="3"/>
  <c r="K914" i="3"/>
  <c r="J914" i="3"/>
  <c r="K906" i="3"/>
  <c r="J906" i="3"/>
  <c r="K902" i="3"/>
  <c r="J902" i="3"/>
  <c r="K898" i="3"/>
  <c r="J898" i="3"/>
  <c r="K890" i="3"/>
  <c r="J890" i="3"/>
  <c r="K886" i="3"/>
  <c r="J886" i="3"/>
  <c r="K882" i="3"/>
  <c r="J882" i="3"/>
  <c r="K874" i="3"/>
  <c r="J874" i="3"/>
  <c r="K870" i="3"/>
  <c r="J870" i="3"/>
  <c r="K866" i="3"/>
  <c r="J866" i="3"/>
  <c r="K858" i="3"/>
  <c r="J858" i="3"/>
  <c r="K854" i="3"/>
  <c r="J854" i="3"/>
  <c r="K850" i="3"/>
  <c r="J850" i="3"/>
  <c r="K842" i="3"/>
  <c r="J842" i="3"/>
  <c r="K838" i="3"/>
  <c r="J838" i="3"/>
  <c r="K834" i="3"/>
  <c r="J834" i="3"/>
  <c r="K826" i="3"/>
  <c r="J826" i="3"/>
  <c r="K822" i="3"/>
  <c r="J822" i="3"/>
  <c r="K818" i="3"/>
  <c r="J818" i="3"/>
  <c r="K810" i="3"/>
  <c r="J810" i="3"/>
  <c r="K802" i="3"/>
  <c r="J802" i="3"/>
  <c r="K798" i="3"/>
  <c r="J798" i="3"/>
  <c r="K794" i="3"/>
  <c r="J794" i="3"/>
  <c r="K786" i="3"/>
  <c r="J786" i="3"/>
  <c r="K782" i="3"/>
  <c r="J782" i="3"/>
  <c r="K778" i="3"/>
  <c r="J778" i="3"/>
  <c r="K770" i="3"/>
  <c r="J770" i="3"/>
  <c r="K766" i="3"/>
  <c r="J766" i="3"/>
  <c r="K762" i="3"/>
  <c r="J762" i="3"/>
  <c r="K754" i="3"/>
  <c r="J754" i="3"/>
  <c r="K750" i="3"/>
  <c r="J750" i="3"/>
  <c r="K746" i="3"/>
  <c r="J746" i="3"/>
  <c r="K738" i="3"/>
  <c r="J738" i="3"/>
  <c r="K734" i="3"/>
  <c r="J734" i="3"/>
  <c r="K730" i="3"/>
  <c r="J730" i="3"/>
  <c r="K722" i="3"/>
  <c r="J722" i="3"/>
  <c r="K718" i="3"/>
  <c r="J718" i="3"/>
  <c r="K714" i="3"/>
  <c r="J714" i="3"/>
  <c r="K706" i="3"/>
  <c r="J706" i="3"/>
  <c r="K702" i="3"/>
  <c r="J702" i="3"/>
  <c r="K698" i="3"/>
  <c r="J698" i="3"/>
  <c r="K690" i="3"/>
  <c r="J690" i="3"/>
  <c r="K686" i="3"/>
  <c r="J686" i="3"/>
  <c r="K682" i="3"/>
  <c r="J682" i="3"/>
  <c r="K674" i="3"/>
  <c r="J674" i="3"/>
  <c r="K670" i="3"/>
  <c r="J670" i="3"/>
  <c r="K666" i="3"/>
  <c r="J666" i="3"/>
  <c r="K658" i="3"/>
  <c r="J658" i="3"/>
  <c r="K654" i="3"/>
  <c r="J654" i="3"/>
  <c r="K650" i="3"/>
  <c r="J650" i="3"/>
  <c r="K642" i="3"/>
  <c r="J642" i="3"/>
  <c r="K638" i="3"/>
  <c r="J638" i="3"/>
  <c r="K634" i="3"/>
  <c r="J634" i="3"/>
  <c r="K626" i="3"/>
  <c r="J626" i="3"/>
  <c r="K622" i="3"/>
  <c r="J622" i="3"/>
  <c r="K618" i="3"/>
  <c r="J618" i="3"/>
  <c r="K610" i="3"/>
  <c r="J610" i="3"/>
  <c r="K606" i="3"/>
  <c r="J606" i="3"/>
  <c r="K602" i="3"/>
  <c r="J602" i="3"/>
  <c r="K594" i="3"/>
  <c r="J594" i="3"/>
  <c r="K590" i="3"/>
  <c r="J590" i="3"/>
  <c r="K586" i="3"/>
  <c r="J586" i="3"/>
  <c r="K578" i="3"/>
  <c r="J578" i="3"/>
  <c r="K574" i="3"/>
  <c r="J574" i="3"/>
  <c r="K570" i="3"/>
  <c r="J570" i="3"/>
  <c r="K562" i="3"/>
  <c r="J562" i="3"/>
  <c r="K558" i="3"/>
  <c r="J558" i="3"/>
  <c r="K554" i="3"/>
  <c r="J554" i="3"/>
  <c r="K546" i="3"/>
  <c r="J546" i="3"/>
  <c r="K542" i="3"/>
  <c r="J542" i="3"/>
  <c r="K538" i="3"/>
  <c r="J538" i="3"/>
  <c r="K530" i="3"/>
  <c r="J530" i="3"/>
  <c r="K526" i="3"/>
  <c r="J526" i="3"/>
  <c r="K522" i="3"/>
  <c r="J522" i="3"/>
  <c r="K514" i="3"/>
  <c r="J514" i="3"/>
  <c r="K510" i="3"/>
  <c r="J510" i="3"/>
  <c r="K506" i="3"/>
  <c r="J506" i="3"/>
  <c r="K498" i="3"/>
  <c r="J498" i="3"/>
  <c r="K494" i="3"/>
  <c r="J494" i="3"/>
  <c r="K490" i="3"/>
  <c r="J490" i="3"/>
  <c r="K482" i="3"/>
  <c r="J482" i="3"/>
  <c r="K478" i="3"/>
  <c r="J478" i="3"/>
  <c r="K474" i="3"/>
  <c r="J474" i="3"/>
  <c r="K466" i="3"/>
  <c r="J466" i="3"/>
  <c r="K462" i="3"/>
  <c r="J462" i="3"/>
  <c r="K458" i="3"/>
  <c r="J458" i="3"/>
  <c r="K450" i="3"/>
  <c r="J450" i="3"/>
  <c r="K446" i="3"/>
  <c r="J446" i="3"/>
  <c r="K442" i="3"/>
  <c r="J442" i="3"/>
  <c r="K434" i="3"/>
  <c r="J434" i="3"/>
  <c r="K430" i="3"/>
  <c r="J430" i="3"/>
  <c r="K426" i="3"/>
  <c r="J426" i="3"/>
  <c r="K418" i="3"/>
  <c r="J418" i="3"/>
  <c r="K414" i="3"/>
  <c r="J414" i="3"/>
  <c r="K410" i="3"/>
  <c r="J410" i="3"/>
  <c r="K402" i="3"/>
  <c r="J402" i="3"/>
  <c r="K398" i="3"/>
  <c r="J398" i="3"/>
  <c r="K394" i="3"/>
  <c r="J394" i="3"/>
  <c r="K386" i="3"/>
  <c r="J386" i="3"/>
  <c r="K382" i="3"/>
  <c r="J382" i="3"/>
  <c r="K378" i="3"/>
  <c r="J378" i="3"/>
  <c r="K370" i="3"/>
  <c r="J370" i="3"/>
  <c r="K366" i="3"/>
  <c r="J366" i="3"/>
  <c r="K362" i="3"/>
  <c r="J362" i="3"/>
  <c r="K354" i="3"/>
  <c r="J354" i="3"/>
  <c r="K350" i="3"/>
  <c r="J350" i="3"/>
  <c r="K346" i="3"/>
  <c r="J346" i="3"/>
  <c r="K338" i="3"/>
  <c r="J338" i="3"/>
  <c r="K334" i="3"/>
  <c r="J334" i="3"/>
  <c r="K330" i="3"/>
  <c r="J330" i="3"/>
  <c r="K322" i="3"/>
  <c r="J322" i="3"/>
  <c r="K318" i="3"/>
  <c r="J318" i="3"/>
  <c r="K314" i="3"/>
  <c r="J314" i="3"/>
  <c r="K306" i="3"/>
  <c r="J306" i="3"/>
  <c r="K302" i="3"/>
  <c r="J302" i="3"/>
  <c r="K298" i="3"/>
  <c r="J298" i="3"/>
  <c r="K290" i="3"/>
  <c r="J290" i="3"/>
  <c r="K286" i="3"/>
  <c r="J286" i="3"/>
  <c r="K282" i="3"/>
  <c r="J282" i="3"/>
  <c r="K274" i="3"/>
  <c r="J274" i="3"/>
  <c r="K270" i="3"/>
  <c r="J270" i="3"/>
  <c r="K266" i="3"/>
  <c r="J266" i="3"/>
  <c r="K258" i="3"/>
  <c r="J258" i="3"/>
  <c r="K254" i="3"/>
  <c r="J254" i="3"/>
  <c r="K250" i="3"/>
  <c r="J250" i="3"/>
  <c r="K242" i="3"/>
  <c r="J242" i="3"/>
  <c r="K238" i="3"/>
  <c r="J238" i="3"/>
  <c r="K234" i="3"/>
  <c r="J234" i="3"/>
  <c r="K226" i="3"/>
  <c r="J226" i="3"/>
  <c r="K222" i="3"/>
  <c r="J222" i="3"/>
  <c r="K218" i="3"/>
  <c r="J218" i="3"/>
  <c r="K210" i="3"/>
  <c r="J210" i="3"/>
  <c r="K206" i="3"/>
  <c r="J206" i="3"/>
  <c r="K202" i="3"/>
  <c r="J202" i="3"/>
  <c r="K194" i="3"/>
  <c r="J194" i="3"/>
  <c r="K190" i="3"/>
  <c r="J190" i="3"/>
  <c r="K186" i="3"/>
  <c r="J186" i="3"/>
  <c r="K178" i="3"/>
  <c r="J178" i="3"/>
  <c r="K174" i="3"/>
  <c r="J174" i="3"/>
  <c r="K170" i="3"/>
  <c r="J170" i="3"/>
  <c r="K162" i="3"/>
  <c r="J162" i="3"/>
  <c r="K158" i="3"/>
  <c r="J158" i="3"/>
  <c r="K154" i="3"/>
  <c r="J154" i="3"/>
  <c r="K146" i="3"/>
  <c r="J146" i="3"/>
  <c r="K142" i="3"/>
  <c r="J142" i="3"/>
  <c r="K138" i="3"/>
  <c r="J138" i="3"/>
  <c r="K130" i="3"/>
  <c r="J130" i="3"/>
  <c r="K126" i="3"/>
  <c r="J126" i="3"/>
  <c r="K122" i="3"/>
  <c r="J122" i="3"/>
  <c r="K114" i="3"/>
  <c r="J114" i="3"/>
  <c r="K110" i="3"/>
  <c r="J110" i="3"/>
  <c r="K106" i="3"/>
  <c r="J106" i="3"/>
  <c r="K98" i="3"/>
  <c r="J98" i="3"/>
  <c r="K94" i="3"/>
  <c r="J94" i="3"/>
  <c r="K90" i="3"/>
  <c r="J90" i="3"/>
  <c r="K82" i="3"/>
  <c r="J82" i="3"/>
  <c r="K78" i="3"/>
  <c r="J78" i="3"/>
  <c r="K74" i="3"/>
  <c r="J74" i="3"/>
  <c r="K66" i="3"/>
  <c r="J66" i="3"/>
  <c r="K62" i="3"/>
  <c r="J62" i="3"/>
  <c r="K58" i="3"/>
  <c r="J58" i="3"/>
  <c r="K50" i="3"/>
  <c r="J50" i="3"/>
  <c r="K46" i="3"/>
  <c r="J46" i="3"/>
  <c r="K42" i="3"/>
  <c r="J42" i="3"/>
  <c r="K34" i="3"/>
  <c r="J34" i="3"/>
  <c r="K30" i="3"/>
  <c r="J30" i="3"/>
  <c r="K26" i="3"/>
  <c r="J26" i="3"/>
  <c r="K18" i="3"/>
  <c r="J18" i="3"/>
  <c r="K14" i="3"/>
  <c r="J14" i="3"/>
  <c r="K10" i="3"/>
  <c r="J10" i="3"/>
  <c r="J3258" i="3"/>
  <c r="J3254" i="3"/>
  <c r="J3250" i="3"/>
  <c r="J3246" i="3"/>
  <c r="J3242" i="3"/>
  <c r="J3238" i="3"/>
  <c r="J3234" i="3"/>
  <c r="J3230" i="3"/>
  <c r="J3226" i="3"/>
  <c r="J3222" i="3"/>
  <c r="J3218" i="3"/>
  <c r="J3214" i="3"/>
  <c r="J3210" i="3"/>
  <c r="J3206" i="3"/>
  <c r="J3202" i="3"/>
  <c r="J3198" i="3"/>
  <c r="J3194" i="3"/>
  <c r="J3190" i="3"/>
  <c r="J3186" i="3"/>
  <c r="J3182" i="3"/>
  <c r="J3178" i="3"/>
  <c r="J3174" i="3"/>
  <c r="J3170" i="3"/>
  <c r="J3166" i="3"/>
  <c r="J3162" i="3"/>
  <c r="J3158" i="3"/>
  <c r="J3154" i="3"/>
  <c r="J3150" i="3"/>
  <c r="J3146" i="3"/>
  <c r="J3142" i="3"/>
  <c r="J3138" i="3"/>
  <c r="J3134" i="3"/>
  <c r="J3130" i="3"/>
  <c r="J3126" i="3"/>
  <c r="J3122" i="3"/>
  <c r="J3118" i="3"/>
  <c r="J3114" i="3"/>
  <c r="J3110" i="3"/>
  <c r="J3106" i="3"/>
  <c r="J3102" i="3"/>
  <c r="J3098" i="3"/>
  <c r="J3094" i="3"/>
  <c r="J3090" i="3"/>
  <c r="J3086" i="3"/>
  <c r="J3082" i="3"/>
  <c r="J3078" i="3"/>
  <c r="J3074" i="3"/>
  <c r="J3070" i="3"/>
  <c r="J3066" i="3"/>
  <c r="J3062" i="3"/>
  <c r="J3058" i="3"/>
  <c r="J3054" i="3"/>
  <c r="J3050" i="3"/>
  <c r="J3046" i="3"/>
  <c r="J3042" i="3"/>
  <c r="J3038" i="3"/>
  <c r="J3034" i="3"/>
  <c r="J3030" i="3"/>
  <c r="J3026" i="3"/>
  <c r="J3022" i="3"/>
  <c r="J3018" i="3"/>
  <c r="J3014" i="3"/>
  <c r="J3010" i="3"/>
  <c r="J3006" i="3"/>
  <c r="J3002" i="3"/>
  <c r="J2998" i="3"/>
  <c r="J2994" i="3"/>
  <c r="J2990" i="3"/>
  <c r="J2986" i="3"/>
  <c r="J2982" i="3"/>
  <c r="J2978" i="3"/>
  <c r="J2974" i="3"/>
  <c r="J2970" i="3"/>
  <c r="J2966" i="3"/>
  <c r="J2962" i="3"/>
  <c r="J2958" i="3"/>
  <c r="J2954" i="3"/>
  <c r="J2950" i="3"/>
  <c r="J2946" i="3"/>
  <c r="J2942" i="3"/>
  <c r="J2938" i="3"/>
  <c r="J2934" i="3"/>
  <c r="J2930" i="3"/>
  <c r="J2926" i="3"/>
  <c r="J2922" i="3"/>
  <c r="J2918" i="3"/>
  <c r="J2914" i="3"/>
  <c r="J2910" i="3"/>
  <c r="J2906" i="3"/>
  <c r="J2902" i="3"/>
  <c r="J2898" i="3"/>
  <c r="J2894" i="3"/>
  <c r="J2890" i="3"/>
  <c r="J2886" i="3"/>
  <c r="J2882" i="3"/>
  <c r="J2878" i="3"/>
  <c r="J2874" i="3"/>
  <c r="J2870" i="3"/>
  <c r="J2866" i="3"/>
  <c r="J2862" i="3"/>
  <c r="J2858" i="3"/>
  <c r="J2854" i="3"/>
  <c r="J2850" i="3"/>
  <c r="J2846" i="3"/>
  <c r="J2842" i="3"/>
  <c r="J2838" i="3"/>
  <c r="J2834" i="3"/>
  <c r="J2830" i="3"/>
  <c r="J2826" i="3"/>
  <c r="J2822" i="3"/>
  <c r="J2818" i="3"/>
  <c r="J2814" i="3"/>
  <c r="J2810" i="3"/>
  <c r="J2806" i="3"/>
  <c r="J2802" i="3"/>
  <c r="J2798" i="3"/>
  <c r="J2794" i="3"/>
  <c r="J2790" i="3"/>
  <c r="J2786" i="3"/>
  <c r="J2782" i="3"/>
  <c r="J2778" i="3"/>
  <c r="J2774" i="3"/>
  <c r="J2770" i="3"/>
  <c r="J2766" i="3"/>
  <c r="J2762" i="3"/>
  <c r="J2758" i="3"/>
  <c r="J2754" i="3"/>
  <c r="J2750" i="3"/>
  <c r="J2746" i="3"/>
  <c r="J2742" i="3"/>
  <c r="J2738" i="3"/>
  <c r="J2734" i="3"/>
  <c r="J2730" i="3"/>
  <c r="J2726" i="3"/>
  <c r="J2722" i="3"/>
  <c r="J2718" i="3"/>
  <c r="J2714" i="3"/>
  <c r="J2710" i="3"/>
  <c r="J2706" i="3"/>
  <c r="J2702" i="3"/>
  <c r="J2698" i="3"/>
  <c r="J2694" i="3"/>
  <c r="J2690" i="3"/>
  <c r="J2686" i="3"/>
  <c r="J2682" i="3"/>
  <c r="J2678" i="3"/>
  <c r="J2674" i="3"/>
  <c r="J2670" i="3"/>
  <c r="J2666" i="3"/>
  <c r="J2662" i="3"/>
  <c r="J2658" i="3"/>
  <c r="J2654" i="3"/>
  <c r="J2650" i="3"/>
  <c r="J2646" i="3"/>
  <c r="J2642" i="3"/>
  <c r="J2638" i="3"/>
  <c r="J2634" i="3"/>
  <c r="J2630" i="3"/>
  <c r="J2626" i="3"/>
  <c r="J2622" i="3"/>
  <c r="J2618" i="3"/>
  <c r="J2614" i="3"/>
  <c r="J2610" i="3"/>
  <c r="J2606" i="3"/>
  <c r="J2602" i="3"/>
  <c r="J2598" i="3"/>
  <c r="J2594" i="3"/>
  <c r="J2590" i="3"/>
  <c r="J2586" i="3"/>
  <c r="J2582" i="3"/>
  <c r="J2578" i="3"/>
  <c r="J2574" i="3"/>
  <c r="J2570" i="3"/>
  <c r="J2566" i="3"/>
  <c r="J2562" i="3"/>
  <c r="J2558" i="3"/>
  <c r="J2554" i="3"/>
  <c r="J2550" i="3"/>
  <c r="J2546" i="3"/>
  <c r="J2542" i="3"/>
  <c r="J2538" i="3"/>
  <c r="J2534" i="3"/>
  <c r="J2530" i="3"/>
  <c r="J2522" i="3"/>
  <c r="J2518" i="3"/>
  <c r="J2514" i="3"/>
  <c r="J2510" i="3"/>
  <c r="J2506" i="3"/>
  <c r="J2502" i="3"/>
  <c r="J2498" i="3"/>
  <c r="J2494" i="3"/>
  <c r="J2490" i="3"/>
  <c r="J2486" i="3"/>
  <c r="J2482" i="3"/>
  <c r="J2478" i="3"/>
  <c r="J2474" i="3"/>
  <c r="J2470" i="3"/>
  <c r="J2466" i="3"/>
  <c r="J2462" i="3"/>
  <c r="J2458" i="3"/>
  <c r="J2454" i="3"/>
  <c r="J2450" i="3"/>
  <c r="J2446" i="3"/>
  <c r="J2442" i="3"/>
  <c r="J2438" i="3"/>
  <c r="J2434" i="3"/>
  <c r="J2430" i="3"/>
  <c r="J2426" i="3"/>
  <c r="J2422" i="3"/>
  <c r="J2418" i="3"/>
  <c r="J2414" i="3"/>
  <c r="J2410" i="3"/>
  <c r="J2406" i="3"/>
  <c r="J2402" i="3"/>
  <c r="J2398" i="3"/>
  <c r="J2394" i="3"/>
  <c r="J2390" i="3"/>
  <c r="J2386" i="3"/>
  <c r="J2382" i="3"/>
  <c r="J2378" i="3"/>
  <c r="J2374" i="3"/>
  <c r="J2370" i="3"/>
  <c r="J2366" i="3"/>
  <c r="J2362" i="3"/>
  <c r="J2358" i="3"/>
  <c r="J2354" i="3"/>
  <c r="J2350" i="3"/>
  <c r="J2346" i="3"/>
  <c r="J2342" i="3"/>
  <c r="J2338" i="3"/>
  <c r="J2334" i="3"/>
  <c r="J2330" i="3"/>
  <c r="J2326" i="3"/>
  <c r="J2322" i="3"/>
  <c r="J2318" i="3"/>
  <c r="J2314" i="3"/>
  <c r="J2310" i="3"/>
  <c r="J2306" i="3"/>
  <c r="J2302" i="3"/>
  <c r="J2298" i="3"/>
  <c r="J2294" i="3"/>
  <c r="J2290" i="3"/>
  <c r="J2286" i="3"/>
  <c r="J2282" i="3"/>
  <c r="J2278" i="3"/>
  <c r="J2274" i="3"/>
  <c r="J2270" i="3"/>
  <c r="J2266" i="3"/>
  <c r="J2262" i="3"/>
  <c r="J2258" i="3"/>
  <c r="J2254" i="3"/>
  <c r="J2250" i="3"/>
  <c r="J2246" i="3"/>
  <c r="J2242" i="3"/>
  <c r="J2238" i="3"/>
  <c r="J2234" i="3"/>
  <c r="J2230" i="3"/>
  <c r="J2226" i="3"/>
  <c r="J2222" i="3"/>
  <c r="J2218" i="3"/>
  <c r="J2214" i="3"/>
  <c r="J2210" i="3"/>
  <c r="J2206" i="3"/>
  <c r="J2202" i="3"/>
  <c r="J2198" i="3"/>
  <c r="J2194" i="3"/>
  <c r="J2190" i="3"/>
  <c r="J2186" i="3"/>
  <c r="J2182" i="3"/>
  <c r="J2178" i="3"/>
  <c r="J2174" i="3"/>
  <c r="J2170" i="3"/>
  <c r="J2166" i="3"/>
  <c r="J2162" i="3"/>
  <c r="J2158" i="3"/>
  <c r="J2154" i="3"/>
  <c r="J2150" i="3"/>
  <c r="J2146" i="3"/>
  <c r="J2142" i="3"/>
  <c r="J2138" i="3"/>
  <c r="J2134" i="3"/>
  <c r="J2130" i="3"/>
  <c r="J2126" i="3"/>
  <c r="J2122" i="3"/>
  <c r="J2118" i="3"/>
  <c r="J2114" i="3"/>
  <c r="J2110" i="3"/>
  <c r="J2106" i="3"/>
  <c r="J2102" i="3"/>
  <c r="J2098" i="3"/>
  <c r="J2094" i="3"/>
  <c r="J2090" i="3"/>
  <c r="J2086" i="3"/>
  <c r="J2082" i="3"/>
  <c r="J2078" i="3"/>
  <c r="J2074" i="3"/>
  <c r="J2070" i="3"/>
  <c r="J2066" i="3"/>
  <c r="J2062" i="3"/>
  <c r="J2058" i="3"/>
  <c r="J2047" i="3"/>
  <c r="J2042" i="3"/>
  <c r="J2031" i="3"/>
  <c r="J2026" i="3"/>
  <c r="J2015" i="3"/>
  <c r="J2010" i="3"/>
  <c r="J1999" i="3"/>
  <c r="J1994" i="3"/>
  <c r="J1983" i="3"/>
  <c r="J1978" i="3"/>
  <c r="J1967" i="3"/>
  <c r="J1962" i="3"/>
  <c r="J1951" i="3"/>
  <c r="J1946" i="3"/>
  <c r="J1935" i="3"/>
  <c r="J1930" i="3"/>
  <c r="J1919" i="3"/>
  <c r="J1914" i="3"/>
  <c r="J1907" i="3"/>
  <c r="J1899" i="3"/>
  <c r="J1883" i="3"/>
  <c r="J1867" i="3"/>
  <c r="J1851" i="3"/>
  <c r="J1835" i="3"/>
  <c r="J1819" i="3"/>
  <c r="J1803" i="3"/>
  <c r="J1787" i="3"/>
  <c r="J1771" i="3"/>
  <c r="J1755" i="3"/>
  <c r="J1739" i="3"/>
  <c r="J1723" i="3"/>
  <c r="J1707" i="3"/>
  <c r="J1691" i="3"/>
  <c r="J1675" i="3"/>
  <c r="J1659" i="3"/>
  <c r="J1643" i="3"/>
  <c r="J1627" i="3"/>
  <c r="J1611" i="3"/>
  <c r="J1595" i="3"/>
  <c r="J1579" i="3"/>
  <c r="J1563" i="3"/>
  <c r="J1547" i="3"/>
  <c r="J1531" i="3"/>
  <c r="J1515" i="3"/>
  <c r="J1499" i="3"/>
  <c r="J1483" i="3"/>
  <c r="J1467" i="3"/>
  <c r="J1451" i="3"/>
  <c r="J1435" i="3"/>
  <c r="J1419" i="3"/>
  <c r="J1403" i="3"/>
  <c r="J1387" i="3"/>
  <c r="J1371" i="3"/>
  <c r="J1355" i="3"/>
  <c r="J1339" i="3"/>
  <c r="J1323" i="3"/>
  <c r="J1307" i="3"/>
  <c r="J1291" i="3"/>
  <c r="J1275" i="3"/>
  <c r="J1259" i="3"/>
  <c r="J1243" i="3"/>
  <c r="J1227" i="3"/>
  <c r="J1211" i="3"/>
  <c r="J1195" i="3"/>
  <c r="J1179" i="3"/>
  <c r="J1163" i="3"/>
  <c r="J1147" i="3"/>
  <c r="J1131" i="3"/>
  <c r="J1115" i="3"/>
  <c r="J1099" i="3"/>
  <c r="J1083" i="3"/>
  <c r="J1044" i="3"/>
  <c r="J1022" i="3"/>
  <c r="J980" i="3"/>
  <c r="J958" i="3"/>
  <c r="J916" i="3"/>
  <c r="J894" i="3"/>
  <c r="J852" i="3"/>
  <c r="J830" i="3"/>
  <c r="J806" i="3"/>
  <c r="J742" i="3"/>
  <c r="J678" i="3"/>
  <c r="J614" i="3"/>
  <c r="J550" i="3"/>
  <c r="J486" i="3"/>
  <c r="J422" i="3"/>
  <c r="J358" i="3"/>
  <c r="J294" i="3"/>
  <c r="J230" i="3"/>
  <c r="J166" i="3"/>
  <c r="J102" i="3"/>
  <c r="J38" i="3"/>
  <c r="K3231" i="3"/>
  <c r="K3167" i="3"/>
  <c r="K3103" i="3"/>
  <c r="K2940" i="3"/>
  <c r="K2855" i="3"/>
  <c r="K1618" i="3"/>
  <c r="K2056" i="3"/>
  <c r="J2056" i="3"/>
  <c r="K2044" i="3"/>
  <c r="J2044" i="3"/>
  <c r="K2028" i="3"/>
  <c r="J2028" i="3"/>
  <c r="K2016" i="3"/>
  <c r="J2016" i="3"/>
  <c r="K2008" i="3"/>
  <c r="J2008" i="3"/>
  <c r="K1996" i="3"/>
  <c r="J1996" i="3"/>
  <c r="K1988" i="3"/>
  <c r="J1988" i="3"/>
  <c r="K1976" i="3"/>
  <c r="J1976" i="3"/>
  <c r="K1956" i="3"/>
  <c r="J1956" i="3"/>
  <c r="K1948" i="3"/>
  <c r="J1948" i="3"/>
  <c r="K1932" i="3"/>
  <c r="J1932" i="3"/>
  <c r="K1912" i="3"/>
  <c r="J1912" i="3"/>
  <c r="K1900" i="3"/>
  <c r="J1900" i="3"/>
  <c r="K1888" i="3"/>
  <c r="J1888" i="3"/>
  <c r="K1872" i="3"/>
  <c r="J1872" i="3"/>
  <c r="K1864" i="3"/>
  <c r="J1864" i="3"/>
  <c r="K1852" i="3"/>
  <c r="J1852" i="3"/>
  <c r="K1840" i="3"/>
  <c r="J1840" i="3"/>
  <c r="K1824" i="3"/>
  <c r="J1824" i="3"/>
  <c r="K1816" i="3"/>
  <c r="J1816" i="3"/>
  <c r="K1804" i="3"/>
  <c r="J1804" i="3"/>
  <c r="K1788" i="3"/>
  <c r="J1788" i="3"/>
  <c r="K1776" i="3"/>
  <c r="J1776" i="3"/>
  <c r="K1764" i="3"/>
  <c r="J1764" i="3"/>
  <c r="K1744" i="3"/>
  <c r="J1744" i="3"/>
  <c r="K1728" i="3"/>
  <c r="J1728" i="3"/>
  <c r="K1716" i="3"/>
  <c r="J1716" i="3"/>
  <c r="K1700" i="3"/>
  <c r="J1700" i="3"/>
  <c r="K1688" i="3"/>
  <c r="J1688" i="3"/>
  <c r="K1672" i="3"/>
  <c r="J1672" i="3"/>
  <c r="K1660" i="3"/>
  <c r="J1660" i="3"/>
  <c r="K1652" i="3"/>
  <c r="J1652" i="3"/>
  <c r="K1628" i="3"/>
  <c r="J1628" i="3"/>
  <c r="K1620" i="3"/>
  <c r="J1620" i="3"/>
  <c r="K1608" i="3"/>
  <c r="J1608" i="3"/>
  <c r="K1580" i="3"/>
  <c r="J1580" i="3"/>
  <c r="K1564" i="3"/>
  <c r="J1564" i="3"/>
  <c r="K1552" i="3"/>
  <c r="J1552" i="3"/>
  <c r="K1540" i="3"/>
  <c r="J1540" i="3"/>
  <c r="K1528" i="3"/>
  <c r="J1528" i="3"/>
  <c r="K1516" i="3"/>
  <c r="J1516" i="3"/>
  <c r="K1504" i="3"/>
  <c r="J1504" i="3"/>
  <c r="K1492" i="3"/>
  <c r="J1492" i="3"/>
  <c r="K1480" i="3"/>
  <c r="J1480" i="3"/>
  <c r="K1468" i="3"/>
  <c r="J1468" i="3"/>
  <c r="K1456" i="3"/>
  <c r="J1456" i="3"/>
  <c r="K1440" i="3"/>
  <c r="J1440" i="3"/>
  <c r="K1416" i="3"/>
  <c r="J1416" i="3"/>
  <c r="K1404" i="3"/>
  <c r="J1404" i="3"/>
  <c r="K1396" i="3"/>
  <c r="J1396" i="3"/>
  <c r="K1384" i="3"/>
  <c r="J1384" i="3"/>
  <c r="K1376" i="3"/>
  <c r="J1376" i="3"/>
  <c r="K1360" i="3"/>
  <c r="J1360" i="3"/>
  <c r="K1348" i="3"/>
  <c r="J1348" i="3"/>
  <c r="K1336" i="3"/>
  <c r="J1336" i="3"/>
  <c r="K1320" i="3"/>
  <c r="J1320" i="3"/>
  <c r="K1308" i="3"/>
  <c r="J1308" i="3"/>
  <c r="K1292" i="3"/>
  <c r="J1292" i="3"/>
  <c r="K1280" i="3"/>
  <c r="J1280" i="3"/>
  <c r="K1268" i="3"/>
  <c r="J1268" i="3"/>
  <c r="K1256" i="3"/>
  <c r="J1256" i="3"/>
  <c r="K1240" i="3"/>
  <c r="J1240" i="3"/>
  <c r="K1228" i="3"/>
  <c r="J1228" i="3"/>
  <c r="K1216" i="3"/>
  <c r="J1216" i="3"/>
  <c r="K1204" i="3"/>
  <c r="J1204" i="3"/>
  <c r="K1192" i="3"/>
  <c r="J1192" i="3"/>
  <c r="K1184" i="3"/>
  <c r="J1184" i="3"/>
  <c r="K1148" i="3"/>
  <c r="J1148" i="3"/>
  <c r="K1136" i="3"/>
  <c r="J1136" i="3"/>
  <c r="K1124" i="3"/>
  <c r="J1124" i="3"/>
  <c r="K1108" i="3"/>
  <c r="J1108" i="3"/>
  <c r="K1096" i="3"/>
  <c r="J1096" i="3"/>
  <c r="K1084" i="3"/>
  <c r="J1084" i="3"/>
  <c r="K1072" i="3"/>
  <c r="J1072" i="3"/>
  <c r="K1064" i="3"/>
  <c r="J1064" i="3"/>
  <c r="K1052" i="3"/>
  <c r="J1052" i="3"/>
  <c r="K1020" i="3"/>
  <c r="J1020" i="3"/>
  <c r="K956" i="3"/>
  <c r="J956" i="3"/>
  <c r="K944" i="3"/>
  <c r="J944" i="3"/>
  <c r="K936" i="3"/>
  <c r="J936" i="3"/>
  <c r="K924" i="3"/>
  <c r="J924" i="3"/>
  <c r="K912" i="3"/>
  <c r="J912" i="3"/>
  <c r="K904" i="3"/>
  <c r="J904" i="3"/>
  <c r="K896" i="3"/>
  <c r="J896" i="3"/>
  <c r="K888" i="3"/>
  <c r="J888" i="3"/>
  <c r="K880" i="3"/>
  <c r="J880" i="3"/>
  <c r="K872" i="3"/>
  <c r="J872" i="3"/>
  <c r="K860" i="3"/>
  <c r="J860" i="3"/>
  <c r="K828" i="3"/>
  <c r="J828" i="3"/>
  <c r="K816" i="3"/>
  <c r="J816" i="3"/>
  <c r="K788" i="3"/>
  <c r="J788" i="3"/>
  <c r="K776" i="3"/>
  <c r="J776" i="3"/>
  <c r="K768" i="3"/>
  <c r="J768" i="3"/>
  <c r="K756" i="3"/>
  <c r="J756" i="3"/>
  <c r="K744" i="3"/>
  <c r="J744" i="3"/>
  <c r="K728" i="3"/>
  <c r="J728" i="3"/>
  <c r="K716" i="3"/>
  <c r="J716" i="3"/>
  <c r="K704" i="3"/>
  <c r="J704" i="3"/>
  <c r="K692" i="3"/>
  <c r="J692" i="3"/>
  <c r="K676" i="3"/>
  <c r="J676" i="3"/>
  <c r="K664" i="3"/>
  <c r="J664" i="3"/>
  <c r="K644" i="3"/>
  <c r="J644" i="3"/>
  <c r="K636" i="3"/>
  <c r="J636" i="3"/>
  <c r="K620" i="3"/>
  <c r="J620" i="3"/>
  <c r="K608" i="3"/>
  <c r="J608" i="3"/>
  <c r="K588" i="3"/>
  <c r="J588" i="3"/>
  <c r="K576" i="3"/>
  <c r="J576" i="3"/>
  <c r="K548" i="3"/>
  <c r="J548" i="3"/>
  <c r="K544" i="3"/>
  <c r="J544" i="3"/>
  <c r="K536" i="3"/>
  <c r="J536" i="3"/>
  <c r="K524" i="3"/>
  <c r="J524" i="3"/>
  <c r="K508" i="3"/>
  <c r="J508" i="3"/>
  <c r="K496" i="3"/>
  <c r="J496" i="3"/>
  <c r="K480" i="3"/>
  <c r="J480" i="3"/>
  <c r="K468" i="3"/>
  <c r="J468" i="3"/>
  <c r="K456" i="3"/>
  <c r="J456" i="3"/>
  <c r="K444" i="3"/>
  <c r="J444" i="3"/>
  <c r="K428" i="3"/>
  <c r="J428" i="3"/>
  <c r="K416" i="3"/>
  <c r="J416" i="3"/>
  <c r="K404" i="3"/>
  <c r="J404" i="3"/>
  <c r="K388" i="3"/>
  <c r="J388" i="3"/>
  <c r="K376" i="3"/>
  <c r="J376" i="3"/>
  <c r="K360" i="3"/>
  <c r="J360" i="3"/>
  <c r="K352" i="3"/>
  <c r="J352" i="3"/>
  <c r="K344" i="3"/>
  <c r="J344" i="3"/>
  <c r="K328" i="3"/>
  <c r="J328" i="3"/>
  <c r="K316" i="3"/>
  <c r="J316" i="3"/>
  <c r="K300" i="3"/>
  <c r="J300" i="3"/>
  <c r="K284" i="3"/>
  <c r="J284" i="3"/>
  <c r="K268" i="3"/>
  <c r="J268" i="3"/>
  <c r="K256" i="3"/>
  <c r="J256" i="3"/>
  <c r="K240" i="3"/>
  <c r="J240" i="3"/>
  <c r="K228" i="3"/>
  <c r="J228" i="3"/>
  <c r="K208" i="3"/>
  <c r="J208" i="3"/>
  <c r="K192" i="3"/>
  <c r="J192" i="3"/>
  <c r="K156" i="3"/>
  <c r="J156" i="3"/>
  <c r="K152" i="3"/>
  <c r="J152" i="3"/>
  <c r="K144" i="3"/>
  <c r="J144" i="3"/>
  <c r="K136" i="3"/>
  <c r="J136" i="3"/>
  <c r="K120" i="3"/>
  <c r="J120" i="3"/>
  <c r="K108" i="3"/>
  <c r="J108" i="3"/>
  <c r="K92" i="3"/>
  <c r="J92" i="3"/>
  <c r="K80" i="3"/>
  <c r="J80" i="3"/>
  <c r="K68" i="3"/>
  <c r="J68" i="3"/>
  <c r="K52" i="3"/>
  <c r="J52" i="3"/>
  <c r="K36" i="3"/>
  <c r="J36" i="3"/>
  <c r="K24" i="3"/>
  <c r="J24" i="3"/>
  <c r="K8" i="3"/>
  <c r="J8" i="3"/>
  <c r="J3260" i="3"/>
  <c r="J3256" i="3"/>
  <c r="J3252" i="3"/>
  <c r="J3248" i="3"/>
  <c r="J3244" i="3"/>
  <c r="J3240" i="3"/>
  <c r="J3236" i="3"/>
  <c r="J3232" i="3"/>
  <c r="J3228" i="3"/>
  <c r="J3224" i="3"/>
  <c r="J3220" i="3"/>
  <c r="J3216" i="3"/>
  <c r="J3212" i="3"/>
  <c r="J3208" i="3"/>
  <c r="J3204" i="3"/>
  <c r="J3200" i="3"/>
  <c r="J3196" i="3"/>
  <c r="J3192" i="3"/>
  <c r="J3188" i="3"/>
  <c r="J3184" i="3"/>
  <c r="J3180" i="3"/>
  <c r="J3176" i="3"/>
  <c r="J3172" i="3"/>
  <c r="J3168" i="3"/>
  <c r="J3164" i="3"/>
  <c r="J3160" i="3"/>
  <c r="J3156" i="3"/>
  <c r="J3152" i="3"/>
  <c r="J3148" i="3"/>
  <c r="J3144" i="3"/>
  <c r="J3140" i="3"/>
  <c r="J3136" i="3"/>
  <c r="J3132" i="3"/>
  <c r="J3128" i="3"/>
  <c r="J3124" i="3"/>
  <c r="J3120" i="3"/>
  <c r="J3116" i="3"/>
  <c r="J3112" i="3"/>
  <c r="J3108" i="3"/>
  <c r="J3104" i="3"/>
  <c r="J3100" i="3"/>
  <c r="J3096" i="3"/>
  <c r="J3092" i="3"/>
  <c r="J3088" i="3"/>
  <c r="J3084" i="3"/>
  <c r="J3080" i="3"/>
  <c r="J3076" i="3"/>
  <c r="J3072" i="3"/>
  <c r="J3068" i="3"/>
  <c r="J3064" i="3"/>
  <c r="J3060" i="3"/>
  <c r="J3056" i="3"/>
  <c r="J3052" i="3"/>
  <c r="J3048" i="3"/>
  <c r="J3044" i="3"/>
  <c r="J3040" i="3"/>
  <c r="J3036" i="3"/>
  <c r="J3032" i="3"/>
  <c r="J3028" i="3"/>
  <c r="J3024" i="3"/>
  <c r="J3020" i="3"/>
  <c r="J3016" i="3"/>
  <c r="J3012" i="3"/>
  <c r="J3008" i="3"/>
  <c r="J3000" i="3"/>
  <c r="J2996" i="3"/>
  <c r="J2992" i="3"/>
  <c r="J2988" i="3"/>
  <c r="J2984" i="3"/>
  <c r="J2980" i="3"/>
  <c r="J2976" i="3"/>
  <c r="J2972" i="3"/>
  <c r="J2968" i="3"/>
  <c r="J2964" i="3"/>
  <c r="J2960" i="3"/>
  <c r="J2956" i="3"/>
  <c r="J2952" i="3"/>
  <c r="J2948" i="3"/>
  <c r="J2944" i="3"/>
  <c r="J2936" i="3"/>
  <c r="J2932" i="3"/>
  <c r="J2928" i="3"/>
  <c r="J2924" i="3"/>
  <c r="J2920" i="3"/>
  <c r="J2916" i="3"/>
  <c r="J2912" i="3"/>
  <c r="J2908" i="3"/>
  <c r="J2904" i="3"/>
  <c r="J2900" i="3"/>
  <c r="J2896" i="3"/>
  <c r="J2892" i="3"/>
  <c r="J2888" i="3"/>
  <c r="J2884" i="3"/>
  <c r="J2880" i="3"/>
  <c r="J2876" i="3"/>
  <c r="J2872" i="3"/>
  <c r="J2868" i="3"/>
  <c r="J2864" i="3"/>
  <c r="J2860" i="3"/>
  <c r="J2856" i="3"/>
  <c r="J2852" i="3"/>
  <c r="J2848" i="3"/>
  <c r="J2844" i="3"/>
  <c r="J2840" i="3"/>
  <c r="J2836" i="3"/>
  <c r="J2832" i="3"/>
  <c r="J2828" i="3"/>
  <c r="J2824" i="3"/>
  <c r="J2820" i="3"/>
  <c r="J2816" i="3"/>
  <c r="J2812" i="3"/>
  <c r="J2808" i="3"/>
  <c r="J2804" i="3"/>
  <c r="J2800" i="3"/>
  <c r="J2796" i="3"/>
  <c r="J2792" i="3"/>
  <c r="J2788" i="3"/>
  <c r="J2784" i="3"/>
  <c r="J2780" i="3"/>
  <c r="J2776" i="3"/>
  <c r="J2772" i="3"/>
  <c r="J2768" i="3"/>
  <c r="J2764" i="3"/>
  <c r="J2760" i="3"/>
  <c r="J2756" i="3"/>
  <c r="J2752" i="3"/>
  <c r="J2748" i="3"/>
  <c r="J2744" i="3"/>
  <c r="J2740" i="3"/>
  <c r="J2736" i="3"/>
  <c r="J2732" i="3"/>
  <c r="J2728" i="3"/>
  <c r="J2724" i="3"/>
  <c r="J2720" i="3"/>
  <c r="J2716" i="3"/>
  <c r="J2712" i="3"/>
  <c r="J2708" i="3"/>
  <c r="J2704" i="3"/>
  <c r="J2700" i="3"/>
  <c r="J2696" i="3"/>
  <c r="J2692" i="3"/>
  <c r="J2688" i="3"/>
  <c r="J2684" i="3"/>
  <c r="J2680" i="3"/>
  <c r="J2676" i="3"/>
  <c r="J2672" i="3"/>
  <c r="J2668" i="3"/>
  <c r="J2664" i="3"/>
  <c r="J2660" i="3"/>
  <c r="J2656" i="3"/>
  <c r="J2652" i="3"/>
  <c r="J2648" i="3"/>
  <c r="J2644" i="3"/>
  <c r="J2640" i="3"/>
  <c r="J2636" i="3"/>
  <c r="J2632" i="3"/>
  <c r="J2628" i="3"/>
  <c r="J2624" i="3"/>
  <c r="J2620" i="3"/>
  <c r="J2616" i="3"/>
  <c r="J2612" i="3"/>
  <c r="J2608" i="3"/>
  <c r="J2604" i="3"/>
  <c r="J2600" i="3"/>
  <c r="J2596" i="3"/>
  <c r="J2592" i="3"/>
  <c r="J2588" i="3"/>
  <c r="J2584" i="3"/>
  <c r="J2580" i="3"/>
  <c r="J2576" i="3"/>
  <c r="J2572" i="3"/>
  <c r="J2568" i="3"/>
  <c r="J2564" i="3"/>
  <c r="J2560" i="3"/>
  <c r="J2556" i="3"/>
  <c r="J2552" i="3"/>
  <c r="J2548" i="3"/>
  <c r="J2544" i="3"/>
  <c r="J2540" i="3"/>
  <c r="J2536" i="3"/>
  <c r="J2532" i="3"/>
  <c r="J2528" i="3"/>
  <c r="J2524" i="3"/>
  <c r="J2520" i="3"/>
  <c r="J2516" i="3"/>
  <c r="J2512" i="3"/>
  <c r="J2508" i="3"/>
  <c r="J2504" i="3"/>
  <c r="J2500" i="3"/>
  <c r="J2496" i="3"/>
  <c r="J2492" i="3"/>
  <c r="J2488" i="3"/>
  <c r="J2484" i="3"/>
  <c r="J2480" i="3"/>
  <c r="J2476" i="3"/>
  <c r="J2472" i="3"/>
  <c r="J2468" i="3"/>
  <c r="J2464" i="3"/>
  <c r="J2460" i="3"/>
  <c r="J2456" i="3"/>
  <c r="J2452" i="3"/>
  <c r="J2448" i="3"/>
  <c r="J2444" i="3"/>
  <c r="J2440" i="3"/>
  <c r="J2436" i="3"/>
  <c r="J2432" i="3"/>
  <c r="J2428" i="3"/>
  <c r="J2424" i="3"/>
  <c r="J2420" i="3"/>
  <c r="J2416" i="3"/>
  <c r="J2412" i="3"/>
  <c r="J2408" i="3"/>
  <c r="J2404" i="3"/>
  <c r="J2400" i="3"/>
  <c r="J2396" i="3"/>
  <c r="J2392" i="3"/>
  <c r="J2388" i="3"/>
  <c r="J2384" i="3"/>
  <c r="J2380" i="3"/>
  <c r="J2376" i="3"/>
  <c r="J2372" i="3"/>
  <c r="J2368" i="3"/>
  <c r="J2364" i="3"/>
  <c r="J2360" i="3"/>
  <c r="J2356" i="3"/>
  <c r="J2352" i="3"/>
  <c r="J2348" i="3"/>
  <c r="J2344" i="3"/>
  <c r="J2340" i="3"/>
  <c r="J2336" i="3"/>
  <c r="J2332" i="3"/>
  <c r="J2328" i="3"/>
  <c r="J2324" i="3"/>
  <c r="J2320" i="3"/>
  <c r="J2316" i="3"/>
  <c r="J2312" i="3"/>
  <c r="J2308" i="3"/>
  <c r="J2304" i="3"/>
  <c r="J2300" i="3"/>
  <c r="J2296" i="3"/>
  <c r="J2292" i="3"/>
  <c r="J2288" i="3"/>
  <c r="J2284" i="3"/>
  <c r="J2280" i="3"/>
  <c r="J2276" i="3"/>
  <c r="J2272" i="3"/>
  <c r="J2268" i="3"/>
  <c r="J2264" i="3"/>
  <c r="J2260" i="3"/>
  <c r="J2256" i="3"/>
  <c r="J2252" i="3"/>
  <c r="J2248" i="3"/>
  <c r="J2244" i="3"/>
  <c r="J2240" i="3"/>
  <c r="J2236" i="3"/>
  <c r="J2232" i="3"/>
  <c r="J2228" i="3"/>
  <c r="J2224" i="3"/>
  <c r="J2220" i="3"/>
  <c r="J2216" i="3"/>
  <c r="J2212" i="3"/>
  <c r="J2208" i="3"/>
  <c r="J2204" i="3"/>
  <c r="J2200" i="3"/>
  <c r="J2196" i="3"/>
  <c r="J2192" i="3"/>
  <c r="J2188" i="3"/>
  <c r="J2184" i="3"/>
  <c r="J2180" i="3"/>
  <c r="J2176" i="3"/>
  <c r="J2172" i="3"/>
  <c r="J2168" i="3"/>
  <c r="J2164" i="3"/>
  <c r="J2160" i="3"/>
  <c r="J2156" i="3"/>
  <c r="J2152" i="3"/>
  <c r="J2148" i="3"/>
  <c r="J2144" i="3"/>
  <c r="J2140" i="3"/>
  <c r="J2136" i="3"/>
  <c r="J2132" i="3"/>
  <c r="J2128" i="3"/>
  <c r="J2124" i="3"/>
  <c r="J2120" i="3"/>
  <c r="J2116" i="3"/>
  <c r="J2112" i="3"/>
  <c r="J2108" i="3"/>
  <c r="J2104" i="3"/>
  <c r="J2100" i="3"/>
  <c r="J2096" i="3"/>
  <c r="J2092" i="3"/>
  <c r="J2088" i="3"/>
  <c r="J2084" i="3"/>
  <c r="J2080" i="3"/>
  <c r="J2076" i="3"/>
  <c r="J2072" i="3"/>
  <c r="J2068" i="3"/>
  <c r="J2064" i="3"/>
  <c r="J2060" i="3"/>
  <c r="J2055" i="3"/>
  <c r="J2050" i="3"/>
  <c r="J2039" i="3"/>
  <c r="J2034" i="3"/>
  <c r="J2023" i="3"/>
  <c r="J2018" i="3"/>
  <c r="J2007" i="3"/>
  <c r="J2002" i="3"/>
  <c r="J1991" i="3"/>
  <c r="J1986" i="3"/>
  <c r="J1975" i="3"/>
  <c r="J1970" i="3"/>
  <c r="J1959" i="3"/>
  <c r="J1954" i="3"/>
  <c r="J1943" i="3"/>
  <c r="J1938" i="3"/>
  <c r="J1927" i="3"/>
  <c r="J1922" i="3"/>
  <c r="J1911" i="3"/>
  <c r="J1903" i="3"/>
  <c r="J1891" i="3"/>
  <c r="J1875" i="3"/>
  <c r="J1859" i="3"/>
  <c r="J1843" i="3"/>
  <c r="J1827" i="3"/>
  <c r="J1811" i="3"/>
  <c r="J1795" i="3"/>
  <c r="J1779" i="3"/>
  <c r="J1763" i="3"/>
  <c r="J1747" i="3"/>
  <c r="J1731" i="3"/>
  <c r="J1715" i="3"/>
  <c r="J1699" i="3"/>
  <c r="J1683" i="3"/>
  <c r="J1667" i="3"/>
  <c r="J1651" i="3"/>
  <c r="J1635" i="3"/>
  <c r="J1619" i="3"/>
  <c r="J1603" i="3"/>
  <c r="J1587" i="3"/>
  <c r="J1571" i="3"/>
  <c r="J1555" i="3"/>
  <c r="J1539" i="3"/>
  <c r="J1523" i="3"/>
  <c r="J1507" i="3"/>
  <c r="J1491" i="3"/>
  <c r="J1475" i="3"/>
  <c r="J1459" i="3"/>
  <c r="J1443" i="3"/>
  <c r="J1427" i="3"/>
  <c r="J1411" i="3"/>
  <c r="J1395" i="3"/>
  <c r="J1379" i="3"/>
  <c r="J1363" i="3"/>
  <c r="J1347" i="3"/>
  <c r="J1331" i="3"/>
  <c r="J1315" i="3"/>
  <c r="J1299" i="3"/>
  <c r="J1283" i="3"/>
  <c r="J1267" i="3"/>
  <c r="J1251" i="3"/>
  <c r="J1235" i="3"/>
  <c r="J1219" i="3"/>
  <c r="J1203" i="3"/>
  <c r="J1187" i="3"/>
  <c r="J1171" i="3"/>
  <c r="J1155" i="3"/>
  <c r="J1139" i="3"/>
  <c r="J1123" i="3"/>
  <c r="J1107" i="3"/>
  <c r="J1091" i="3"/>
  <c r="J1075" i="3"/>
  <c r="J1054" i="3"/>
  <c r="J1012" i="3"/>
  <c r="J990" i="3"/>
  <c r="J948" i="3"/>
  <c r="J926" i="3"/>
  <c r="J884" i="3"/>
  <c r="J862" i="3"/>
  <c r="J820" i="3"/>
  <c r="J774" i="3"/>
  <c r="J710" i="3"/>
  <c r="J646" i="3"/>
  <c r="J582" i="3"/>
  <c r="J518" i="3"/>
  <c r="J454" i="3"/>
  <c r="J390" i="3"/>
  <c r="J326" i="3"/>
  <c r="J262" i="3"/>
  <c r="J198" i="3"/>
  <c r="J134" i="3"/>
  <c r="J70" i="3"/>
  <c r="J6" i="3"/>
  <c r="K3199" i="3"/>
  <c r="K3135" i="3"/>
  <c r="K2983" i="3"/>
  <c r="K1886" i="3"/>
  <c r="K2052" i="3"/>
  <c r="J2052" i="3"/>
  <c r="K2036" i="3"/>
  <c r="J2036" i="3"/>
  <c r="K2024" i="3"/>
  <c r="J2024" i="3"/>
  <c r="K1992" i="3"/>
  <c r="J1992" i="3"/>
  <c r="K1984" i="3"/>
  <c r="J1984" i="3"/>
  <c r="K1972" i="3"/>
  <c r="J1972" i="3"/>
  <c r="K1960" i="3"/>
  <c r="J1960" i="3"/>
  <c r="K1944" i="3"/>
  <c r="J1944" i="3"/>
  <c r="K1928" i="3"/>
  <c r="J1928" i="3"/>
  <c r="K1920" i="3"/>
  <c r="J1920" i="3"/>
  <c r="K1904" i="3"/>
  <c r="J1904" i="3"/>
  <c r="K1892" i="3"/>
  <c r="J1892" i="3"/>
  <c r="K1880" i="3"/>
  <c r="J1880" i="3"/>
  <c r="K1868" i="3"/>
  <c r="J1868" i="3"/>
  <c r="K1860" i="3"/>
  <c r="J1860" i="3"/>
  <c r="K1844" i="3"/>
  <c r="J1844" i="3"/>
  <c r="K1832" i="3"/>
  <c r="J1832" i="3"/>
  <c r="K1820" i="3"/>
  <c r="J1820" i="3"/>
  <c r="K1812" i="3"/>
  <c r="J1812" i="3"/>
  <c r="K1796" i="3"/>
  <c r="J1796" i="3"/>
  <c r="K1784" i="3"/>
  <c r="J1784" i="3"/>
  <c r="K1772" i="3"/>
  <c r="J1772" i="3"/>
  <c r="K1760" i="3"/>
  <c r="J1760" i="3"/>
  <c r="K1748" i="3"/>
  <c r="J1748" i="3"/>
  <c r="K1736" i="3"/>
  <c r="J1736" i="3"/>
  <c r="K1720" i="3"/>
  <c r="J1720" i="3"/>
  <c r="K1708" i="3"/>
  <c r="J1708" i="3"/>
  <c r="K1692" i="3"/>
  <c r="J1692" i="3"/>
  <c r="K1680" i="3"/>
  <c r="J1680" i="3"/>
  <c r="K1664" i="3"/>
  <c r="J1664" i="3"/>
  <c r="K1656" i="3"/>
  <c r="J1656" i="3"/>
  <c r="K1644" i="3"/>
  <c r="J1644" i="3"/>
  <c r="K1616" i="3"/>
  <c r="J1616" i="3"/>
  <c r="K1596" i="3"/>
  <c r="J1596" i="3"/>
  <c r="K1584" i="3"/>
  <c r="J1584" i="3"/>
  <c r="K1572" i="3"/>
  <c r="J1572" i="3"/>
  <c r="K1556" i="3"/>
  <c r="J1556" i="3"/>
  <c r="K1544" i="3"/>
  <c r="J1544" i="3"/>
  <c r="K1532" i="3"/>
  <c r="J1532" i="3"/>
  <c r="K1520" i="3"/>
  <c r="J1520" i="3"/>
  <c r="K1508" i="3"/>
  <c r="J1508" i="3"/>
  <c r="K1500" i="3"/>
  <c r="J1500" i="3"/>
  <c r="K1484" i="3"/>
  <c r="J1484" i="3"/>
  <c r="K1472" i="3"/>
  <c r="J1472" i="3"/>
  <c r="K1460" i="3"/>
  <c r="J1460" i="3"/>
  <c r="K1444" i="3"/>
  <c r="J1444" i="3"/>
  <c r="K1436" i="3"/>
  <c r="J1436" i="3"/>
  <c r="K1428" i="3"/>
  <c r="J1428" i="3"/>
  <c r="K1412" i="3"/>
  <c r="J1412" i="3"/>
  <c r="K1388" i="3"/>
  <c r="J1388" i="3"/>
  <c r="K1380" i="3"/>
  <c r="J1380" i="3"/>
  <c r="K1368" i="3"/>
  <c r="J1368" i="3"/>
  <c r="K1352" i="3"/>
  <c r="J1352" i="3"/>
  <c r="K1340" i="3"/>
  <c r="J1340" i="3"/>
  <c r="K1324" i="3"/>
  <c r="J1324" i="3"/>
  <c r="K1312" i="3"/>
  <c r="J1312" i="3"/>
  <c r="K1300" i="3"/>
  <c r="J1300" i="3"/>
  <c r="K1288" i="3"/>
  <c r="J1288" i="3"/>
  <c r="K1276" i="3"/>
  <c r="J1276" i="3"/>
  <c r="K1260" i="3"/>
  <c r="J1260" i="3"/>
  <c r="K1248" i="3"/>
  <c r="J1248" i="3"/>
  <c r="K1236" i="3"/>
  <c r="J1236" i="3"/>
  <c r="K1224" i="3"/>
  <c r="J1224" i="3"/>
  <c r="K1208" i="3"/>
  <c r="J1208" i="3"/>
  <c r="K1176" i="3"/>
  <c r="J1176" i="3"/>
  <c r="K1168" i="3"/>
  <c r="J1168" i="3"/>
  <c r="K1156" i="3"/>
  <c r="J1156" i="3"/>
  <c r="K1144" i="3"/>
  <c r="J1144" i="3"/>
  <c r="K1132" i="3"/>
  <c r="J1132" i="3"/>
  <c r="K1116" i="3"/>
  <c r="J1116" i="3"/>
  <c r="K1104" i="3"/>
  <c r="J1104" i="3"/>
  <c r="K1092" i="3"/>
  <c r="J1092" i="3"/>
  <c r="K1080" i="3"/>
  <c r="J1080" i="3"/>
  <c r="K1068" i="3"/>
  <c r="J1068" i="3"/>
  <c r="K1056" i="3"/>
  <c r="J1056" i="3"/>
  <c r="K1048" i="3"/>
  <c r="J1048" i="3"/>
  <c r="K1036" i="3"/>
  <c r="J1036" i="3"/>
  <c r="K1004" i="3"/>
  <c r="J1004" i="3"/>
  <c r="K988" i="3"/>
  <c r="J988" i="3"/>
  <c r="K972" i="3"/>
  <c r="J972" i="3"/>
  <c r="K940" i="3"/>
  <c r="J940" i="3"/>
  <c r="K928" i="3"/>
  <c r="J928" i="3"/>
  <c r="K920" i="3"/>
  <c r="J920" i="3"/>
  <c r="K908" i="3"/>
  <c r="J908" i="3"/>
  <c r="K856" i="3"/>
  <c r="J856" i="3"/>
  <c r="K848" i="3"/>
  <c r="J848" i="3"/>
  <c r="K844" i="3"/>
  <c r="J844" i="3"/>
  <c r="K832" i="3"/>
  <c r="J832" i="3"/>
  <c r="K824" i="3"/>
  <c r="J824" i="3"/>
  <c r="K812" i="3"/>
  <c r="J812" i="3"/>
  <c r="K808" i="3"/>
  <c r="J808" i="3"/>
  <c r="K800" i="3"/>
  <c r="J800" i="3"/>
  <c r="K784" i="3"/>
  <c r="J784" i="3"/>
  <c r="K772" i="3"/>
  <c r="J772" i="3"/>
  <c r="K764" i="3"/>
  <c r="J764" i="3"/>
  <c r="K752" i="3"/>
  <c r="J752" i="3"/>
  <c r="K740" i="3"/>
  <c r="J740" i="3"/>
  <c r="K724" i="3"/>
  <c r="J724" i="3"/>
  <c r="K712" i="3"/>
  <c r="J712" i="3"/>
  <c r="K700" i="3"/>
  <c r="J700" i="3"/>
  <c r="K684" i="3"/>
  <c r="J684" i="3"/>
  <c r="K672" i="3"/>
  <c r="J672" i="3"/>
  <c r="K660" i="3"/>
  <c r="J660" i="3"/>
  <c r="K648" i="3"/>
  <c r="J648" i="3"/>
  <c r="K632" i="3"/>
  <c r="J632" i="3"/>
  <c r="K616" i="3"/>
  <c r="J616" i="3"/>
  <c r="K604" i="3"/>
  <c r="J604" i="3"/>
  <c r="K592" i="3"/>
  <c r="J592" i="3"/>
  <c r="K580" i="3"/>
  <c r="J580" i="3"/>
  <c r="K568" i="3"/>
  <c r="J568" i="3"/>
  <c r="K556" i="3"/>
  <c r="J556" i="3"/>
  <c r="K532" i="3"/>
  <c r="J532" i="3"/>
  <c r="K520" i="3"/>
  <c r="J520" i="3"/>
  <c r="K504" i="3"/>
  <c r="J504" i="3"/>
  <c r="K492" i="3"/>
  <c r="J492" i="3"/>
  <c r="K476" i="3"/>
  <c r="J476" i="3"/>
  <c r="K464" i="3"/>
  <c r="J464" i="3"/>
  <c r="K452" i="3"/>
  <c r="J452" i="3"/>
  <c r="K440" i="3"/>
  <c r="J440" i="3"/>
  <c r="K424" i="3"/>
  <c r="J424" i="3"/>
  <c r="K412" i="3"/>
  <c r="J412" i="3"/>
  <c r="K396" i="3"/>
  <c r="J396" i="3"/>
  <c r="K384" i="3"/>
  <c r="J384" i="3"/>
  <c r="K372" i="3"/>
  <c r="J372" i="3"/>
  <c r="K336" i="3"/>
  <c r="J336" i="3"/>
  <c r="K324" i="3"/>
  <c r="J324" i="3"/>
  <c r="K312" i="3"/>
  <c r="J312" i="3"/>
  <c r="K296" i="3"/>
  <c r="J296" i="3"/>
  <c r="K288" i="3"/>
  <c r="J288" i="3"/>
  <c r="K272" i="3"/>
  <c r="J272" i="3"/>
  <c r="K260" i="3"/>
  <c r="J260" i="3"/>
  <c r="K248" i="3"/>
  <c r="J248" i="3"/>
  <c r="K236" i="3"/>
  <c r="J236" i="3"/>
  <c r="K220" i="3"/>
  <c r="J220" i="3"/>
  <c r="K212" i="3"/>
  <c r="J212" i="3"/>
  <c r="K196" i="3"/>
  <c r="J196" i="3"/>
  <c r="K184" i="3"/>
  <c r="J184" i="3"/>
  <c r="K172" i="3"/>
  <c r="J172" i="3"/>
  <c r="K168" i="3"/>
  <c r="J168" i="3"/>
  <c r="K148" i="3"/>
  <c r="J148" i="3"/>
  <c r="K140" i="3"/>
  <c r="J140" i="3"/>
  <c r="K128" i="3"/>
  <c r="J128" i="3"/>
  <c r="K112" i="3"/>
  <c r="J112" i="3"/>
  <c r="K100" i="3"/>
  <c r="J100" i="3"/>
  <c r="K88" i="3"/>
  <c r="J88" i="3"/>
  <c r="K76" i="3"/>
  <c r="J76" i="3"/>
  <c r="K60" i="3"/>
  <c r="J60" i="3"/>
  <c r="K48" i="3"/>
  <c r="J48" i="3"/>
  <c r="K40" i="3"/>
  <c r="J40" i="3"/>
  <c r="K20" i="3"/>
  <c r="J20" i="3"/>
  <c r="K4" i="3"/>
  <c r="J4" i="3"/>
  <c r="K1067" i="3"/>
  <c r="J1067" i="3"/>
  <c r="K1055" i="3"/>
  <c r="J1055" i="3"/>
  <c r="K1047" i="3"/>
  <c r="J1047" i="3"/>
  <c r="K1035" i="3"/>
  <c r="J1035" i="3"/>
  <c r="K1019" i="3"/>
  <c r="J1019" i="3"/>
  <c r="K999" i="3"/>
  <c r="J999" i="3"/>
  <c r="K987" i="3"/>
  <c r="J987" i="3"/>
  <c r="K979" i="3"/>
  <c r="J979" i="3"/>
  <c r="K967" i="3"/>
  <c r="J967" i="3"/>
  <c r="K955" i="3"/>
  <c r="J955" i="3"/>
  <c r="K947" i="3"/>
  <c r="J947" i="3"/>
  <c r="K939" i="3"/>
  <c r="J939" i="3"/>
  <c r="K931" i="3"/>
  <c r="J931" i="3"/>
  <c r="K923" i="3"/>
  <c r="J923" i="3"/>
  <c r="K919" i="3"/>
  <c r="J919" i="3"/>
  <c r="K915" i="3"/>
  <c r="J915" i="3"/>
  <c r="K911" i="3"/>
  <c r="J911" i="3"/>
  <c r="K907" i="3"/>
  <c r="J907" i="3"/>
  <c r="K903" i="3"/>
  <c r="J903" i="3"/>
  <c r="K899" i="3"/>
  <c r="J899" i="3"/>
  <c r="K895" i="3"/>
  <c r="J895" i="3"/>
  <c r="K891" i="3"/>
  <c r="J891" i="3"/>
  <c r="K887" i="3"/>
  <c r="J887" i="3"/>
  <c r="K879" i="3"/>
  <c r="J879" i="3"/>
  <c r="K875" i="3"/>
  <c r="J875" i="3"/>
  <c r="K871" i="3"/>
  <c r="J871" i="3"/>
  <c r="K867" i="3"/>
  <c r="J867" i="3"/>
  <c r="K863" i="3"/>
  <c r="J863" i="3"/>
  <c r="K859" i="3"/>
  <c r="J859" i="3"/>
  <c r="K855" i="3"/>
  <c r="J855" i="3"/>
  <c r="K851" i="3"/>
  <c r="J851" i="3"/>
  <c r="K847" i="3"/>
  <c r="J847" i="3"/>
  <c r="K843" i="3"/>
  <c r="J843" i="3"/>
  <c r="K839" i="3"/>
  <c r="J839" i="3"/>
  <c r="K835" i="3"/>
  <c r="J835" i="3"/>
  <c r="K831" i="3"/>
  <c r="J831" i="3"/>
  <c r="K827" i="3"/>
  <c r="J827" i="3"/>
  <c r="K823" i="3"/>
  <c r="J823" i="3"/>
  <c r="K819" i="3"/>
  <c r="J819" i="3"/>
  <c r="K815" i="3"/>
  <c r="J815" i="3"/>
  <c r="K811" i="3"/>
  <c r="J811" i="3"/>
  <c r="K807" i="3"/>
  <c r="J807" i="3"/>
  <c r="K803" i="3"/>
  <c r="J803" i="3"/>
  <c r="K799" i="3"/>
  <c r="J799" i="3"/>
  <c r="K795" i="3"/>
  <c r="J795" i="3"/>
  <c r="K791" i="3"/>
  <c r="J791" i="3"/>
  <c r="K787" i="3"/>
  <c r="J787" i="3"/>
  <c r="K783" i="3"/>
  <c r="J783" i="3"/>
  <c r="K779" i="3"/>
  <c r="J779" i="3"/>
  <c r="K775" i="3"/>
  <c r="J775" i="3"/>
  <c r="K771" i="3"/>
  <c r="J771" i="3"/>
  <c r="K767" i="3"/>
  <c r="J767" i="3"/>
  <c r="K763" i="3"/>
  <c r="J763" i="3"/>
  <c r="K759" i="3"/>
  <c r="J759" i="3"/>
  <c r="K755" i="3"/>
  <c r="J755" i="3"/>
  <c r="K751" i="3"/>
  <c r="J751" i="3"/>
  <c r="K747" i="3"/>
  <c r="J747" i="3"/>
  <c r="K743" i="3"/>
  <c r="J743" i="3"/>
  <c r="K739" i="3"/>
  <c r="J739" i="3"/>
  <c r="K735" i="3"/>
  <c r="J735" i="3"/>
  <c r="K731" i="3"/>
  <c r="J731" i="3"/>
  <c r="K727" i="3"/>
  <c r="J727" i="3"/>
  <c r="K723" i="3"/>
  <c r="J723" i="3"/>
  <c r="K719" i="3"/>
  <c r="J719" i="3"/>
  <c r="K715" i="3"/>
  <c r="J715" i="3"/>
  <c r="K711" i="3"/>
  <c r="J711" i="3"/>
  <c r="K707" i="3"/>
  <c r="J707" i="3"/>
  <c r="K703" i="3"/>
  <c r="J703" i="3"/>
  <c r="K699" i="3"/>
  <c r="J699" i="3"/>
  <c r="K695" i="3"/>
  <c r="J695" i="3"/>
  <c r="K691" i="3"/>
  <c r="J691" i="3"/>
  <c r="K687" i="3"/>
  <c r="J687" i="3"/>
  <c r="K683" i="3"/>
  <c r="J683" i="3"/>
  <c r="K679" i="3"/>
  <c r="J679" i="3"/>
  <c r="K675" i="3"/>
  <c r="J675" i="3"/>
  <c r="K671" i="3"/>
  <c r="J671" i="3"/>
  <c r="K667" i="3"/>
  <c r="J667" i="3"/>
  <c r="K663" i="3"/>
  <c r="J663" i="3"/>
  <c r="K659" i="3"/>
  <c r="J659" i="3"/>
  <c r="K655" i="3"/>
  <c r="J655" i="3"/>
  <c r="K651" i="3"/>
  <c r="J651" i="3"/>
  <c r="K647" i="3"/>
  <c r="J647" i="3"/>
  <c r="K643" i="3"/>
  <c r="J643" i="3"/>
  <c r="K639" i="3"/>
  <c r="J639" i="3"/>
  <c r="K635" i="3"/>
  <c r="J635" i="3"/>
  <c r="K631" i="3"/>
  <c r="J631" i="3"/>
  <c r="K627" i="3"/>
  <c r="J627" i="3"/>
  <c r="K623" i="3"/>
  <c r="J623" i="3"/>
  <c r="K619" i="3"/>
  <c r="J619" i="3"/>
  <c r="K615" i="3"/>
  <c r="J615" i="3"/>
  <c r="K611" i="3"/>
  <c r="J611" i="3"/>
  <c r="K607" i="3"/>
  <c r="J607" i="3"/>
  <c r="K603" i="3"/>
  <c r="J603" i="3"/>
  <c r="K599" i="3"/>
  <c r="J599" i="3"/>
  <c r="K595" i="3"/>
  <c r="J595" i="3"/>
  <c r="K591" i="3"/>
  <c r="J591" i="3"/>
  <c r="K587" i="3"/>
  <c r="J587" i="3"/>
  <c r="K583" i="3"/>
  <c r="J583" i="3"/>
  <c r="K579" i="3"/>
  <c r="J579" i="3"/>
  <c r="K575" i="3"/>
  <c r="J575" i="3"/>
  <c r="K571" i="3"/>
  <c r="J571" i="3"/>
  <c r="K567" i="3"/>
  <c r="J567" i="3"/>
  <c r="K563" i="3"/>
  <c r="J563" i="3"/>
  <c r="K559" i="3"/>
  <c r="J559" i="3"/>
  <c r="K555" i="3"/>
  <c r="J555" i="3"/>
  <c r="K551" i="3"/>
  <c r="J551" i="3"/>
  <c r="K547" i="3"/>
  <c r="J547" i="3"/>
  <c r="K543" i="3"/>
  <c r="J543" i="3"/>
  <c r="K539" i="3"/>
  <c r="J539" i="3"/>
  <c r="K535" i="3"/>
  <c r="J535" i="3"/>
  <c r="K531" i="3"/>
  <c r="J531" i="3"/>
  <c r="K527" i="3"/>
  <c r="J527" i="3"/>
  <c r="K523" i="3"/>
  <c r="J523" i="3"/>
  <c r="K519" i="3"/>
  <c r="J519" i="3"/>
  <c r="K515" i="3"/>
  <c r="J515" i="3"/>
  <c r="K511" i="3"/>
  <c r="J511" i="3"/>
  <c r="K507" i="3"/>
  <c r="J507" i="3"/>
  <c r="K503" i="3"/>
  <c r="J503" i="3"/>
  <c r="K499" i="3"/>
  <c r="J499" i="3"/>
  <c r="K495" i="3"/>
  <c r="J495" i="3"/>
  <c r="K491" i="3"/>
  <c r="J491" i="3"/>
  <c r="K487" i="3"/>
  <c r="J487" i="3"/>
  <c r="K483" i="3"/>
  <c r="J483" i="3"/>
  <c r="K479" i="3"/>
  <c r="J479" i="3"/>
  <c r="K475" i="3"/>
  <c r="J475" i="3"/>
  <c r="K471" i="3"/>
  <c r="J471" i="3"/>
  <c r="K467" i="3"/>
  <c r="J467" i="3"/>
  <c r="K463" i="3"/>
  <c r="J463" i="3"/>
  <c r="K459" i="3"/>
  <c r="J459" i="3"/>
  <c r="K455" i="3"/>
  <c r="J455" i="3"/>
  <c r="K451" i="3"/>
  <c r="J451" i="3"/>
  <c r="K447" i="3"/>
  <c r="J447" i="3"/>
  <c r="K443" i="3"/>
  <c r="J443" i="3"/>
  <c r="K439" i="3"/>
  <c r="J439" i="3"/>
  <c r="K435" i="3"/>
  <c r="J435" i="3"/>
  <c r="K431" i="3"/>
  <c r="J431" i="3"/>
  <c r="K427" i="3"/>
  <c r="J427" i="3"/>
  <c r="K423" i="3"/>
  <c r="J423" i="3"/>
  <c r="K419" i="3"/>
  <c r="J419" i="3"/>
  <c r="K415" i="3"/>
  <c r="J415" i="3"/>
  <c r="K411" i="3"/>
  <c r="J411" i="3"/>
  <c r="K407" i="3"/>
  <c r="J407" i="3"/>
  <c r="K403" i="3"/>
  <c r="J403" i="3"/>
  <c r="K399" i="3"/>
  <c r="J399" i="3"/>
  <c r="K395" i="3"/>
  <c r="J395" i="3"/>
  <c r="K391" i="3"/>
  <c r="J391" i="3"/>
  <c r="K387" i="3"/>
  <c r="J387" i="3"/>
  <c r="K383" i="3"/>
  <c r="J383" i="3"/>
  <c r="K379" i="3"/>
  <c r="J379" i="3"/>
  <c r="K375" i="3"/>
  <c r="J375" i="3"/>
  <c r="K371" i="3"/>
  <c r="J371" i="3"/>
  <c r="K367" i="3"/>
  <c r="J367" i="3"/>
  <c r="K363" i="3"/>
  <c r="J363" i="3"/>
  <c r="K359" i="3"/>
  <c r="J359" i="3"/>
  <c r="K355" i="3"/>
  <c r="J355" i="3"/>
  <c r="K351" i="3"/>
  <c r="J351" i="3"/>
  <c r="K347" i="3"/>
  <c r="J347" i="3"/>
  <c r="K343" i="3"/>
  <c r="J343" i="3"/>
  <c r="K339" i="3"/>
  <c r="J339" i="3"/>
  <c r="K335" i="3"/>
  <c r="J335" i="3"/>
  <c r="K331" i="3"/>
  <c r="J331" i="3"/>
  <c r="K327" i="3"/>
  <c r="J327" i="3"/>
  <c r="K323" i="3"/>
  <c r="J323" i="3"/>
  <c r="K319" i="3"/>
  <c r="J319" i="3"/>
  <c r="K315" i="3"/>
  <c r="J315" i="3"/>
  <c r="K311" i="3"/>
  <c r="J311" i="3"/>
  <c r="K307" i="3"/>
  <c r="J307" i="3"/>
  <c r="K303" i="3"/>
  <c r="J303" i="3"/>
  <c r="K299" i="3"/>
  <c r="J299" i="3"/>
  <c r="K295" i="3"/>
  <c r="J295" i="3"/>
  <c r="K291" i="3"/>
  <c r="J291" i="3"/>
  <c r="K287" i="3"/>
  <c r="J287" i="3"/>
  <c r="K283" i="3"/>
  <c r="J283" i="3"/>
  <c r="K279" i="3"/>
  <c r="J279" i="3"/>
  <c r="K275" i="3"/>
  <c r="J275" i="3"/>
  <c r="K271" i="3"/>
  <c r="J271" i="3"/>
  <c r="K267" i="3"/>
  <c r="J267" i="3"/>
  <c r="K263" i="3"/>
  <c r="J263" i="3"/>
  <c r="K259" i="3"/>
  <c r="J259" i="3"/>
  <c r="K255" i="3"/>
  <c r="J255" i="3"/>
  <c r="K251" i="3"/>
  <c r="J251" i="3"/>
  <c r="K247" i="3"/>
  <c r="J247" i="3"/>
  <c r="K243" i="3"/>
  <c r="J243" i="3"/>
  <c r="K239" i="3"/>
  <c r="J239" i="3"/>
  <c r="K235" i="3"/>
  <c r="J235" i="3"/>
  <c r="K231" i="3"/>
  <c r="J231" i="3"/>
  <c r="K227" i="3"/>
  <c r="J227" i="3"/>
  <c r="K223" i="3"/>
  <c r="J223" i="3"/>
  <c r="K219" i="3"/>
  <c r="J219" i="3"/>
  <c r="K215" i="3"/>
  <c r="J215" i="3"/>
  <c r="K211" i="3"/>
  <c r="J211" i="3"/>
  <c r="K207" i="3"/>
  <c r="J207" i="3"/>
  <c r="K203" i="3"/>
  <c r="J203" i="3"/>
  <c r="K199" i="3"/>
  <c r="J199" i="3"/>
  <c r="K195" i="3"/>
  <c r="J195" i="3"/>
  <c r="K191" i="3"/>
  <c r="J191" i="3"/>
  <c r="K187" i="3"/>
  <c r="J187" i="3"/>
  <c r="K183" i="3"/>
  <c r="J183" i="3"/>
  <c r="K179" i="3"/>
  <c r="J179" i="3"/>
  <c r="K175" i="3"/>
  <c r="J175" i="3"/>
  <c r="K171" i="3"/>
  <c r="J171" i="3"/>
  <c r="K167" i="3"/>
  <c r="J167" i="3"/>
  <c r="K163" i="3"/>
  <c r="J163" i="3"/>
  <c r="K159" i="3"/>
  <c r="J159" i="3"/>
  <c r="K155" i="3"/>
  <c r="J155" i="3"/>
  <c r="K151" i="3"/>
  <c r="J151" i="3"/>
  <c r="K147" i="3"/>
  <c r="J147" i="3"/>
  <c r="K143" i="3"/>
  <c r="J143" i="3"/>
  <c r="K139" i="3"/>
  <c r="J139" i="3"/>
  <c r="K135" i="3"/>
  <c r="J135" i="3"/>
  <c r="K131" i="3"/>
  <c r="J131" i="3"/>
  <c r="K127" i="3"/>
  <c r="J127" i="3"/>
  <c r="K123" i="3"/>
  <c r="J123" i="3"/>
  <c r="K119" i="3"/>
  <c r="J119" i="3"/>
  <c r="K115" i="3"/>
  <c r="J115" i="3"/>
  <c r="K111" i="3"/>
  <c r="J111" i="3"/>
  <c r="K107" i="3"/>
  <c r="J107" i="3"/>
  <c r="K103" i="3"/>
  <c r="J103" i="3"/>
  <c r="K99" i="3"/>
  <c r="J99" i="3"/>
  <c r="K95" i="3"/>
  <c r="J95" i="3"/>
  <c r="K91" i="3"/>
  <c r="J91" i="3"/>
  <c r="K87" i="3"/>
  <c r="J87" i="3"/>
  <c r="K83" i="3"/>
  <c r="J83" i="3"/>
  <c r="K79" i="3"/>
  <c r="J79" i="3"/>
  <c r="K75" i="3"/>
  <c r="J75" i="3"/>
  <c r="K71" i="3"/>
  <c r="J71" i="3"/>
  <c r="K67" i="3"/>
  <c r="J67" i="3"/>
  <c r="K63" i="3"/>
  <c r="J63" i="3"/>
  <c r="K59" i="3"/>
  <c r="J59" i="3"/>
  <c r="K55" i="3"/>
  <c r="J55" i="3"/>
  <c r="K51" i="3"/>
  <c r="J51" i="3"/>
  <c r="K47" i="3"/>
  <c r="J47" i="3"/>
  <c r="K43" i="3"/>
  <c r="J43" i="3"/>
  <c r="K39" i="3"/>
  <c r="J39" i="3"/>
  <c r="K35" i="3"/>
  <c r="J35" i="3"/>
  <c r="K31" i="3"/>
  <c r="J31" i="3"/>
  <c r="K27" i="3"/>
  <c r="J27" i="3"/>
  <c r="K23" i="3"/>
  <c r="J23" i="3"/>
  <c r="K19" i="3"/>
  <c r="J19" i="3"/>
  <c r="K15" i="3"/>
  <c r="J15" i="3"/>
  <c r="K11" i="3"/>
  <c r="J11" i="3"/>
  <c r="K7" i="3"/>
  <c r="J7" i="3"/>
  <c r="J3259" i="3"/>
  <c r="J3255" i="3"/>
  <c r="J3251" i="3"/>
  <c r="J3247" i="3"/>
  <c r="J3243" i="3"/>
  <c r="J3239" i="3"/>
  <c r="J3235" i="3"/>
  <c r="J3227" i="3"/>
  <c r="J3223" i="3"/>
  <c r="J3219" i="3"/>
  <c r="J3211" i="3"/>
  <c r="J3207" i="3"/>
  <c r="J3203" i="3"/>
  <c r="J3195" i="3"/>
  <c r="J3191" i="3"/>
  <c r="J3187" i="3"/>
  <c r="J3183" i="3"/>
  <c r="J3179" i="3"/>
  <c r="J3175" i="3"/>
  <c r="J3171" i="3"/>
  <c r="J3163" i="3"/>
  <c r="J3159" i="3"/>
  <c r="J3155" i="3"/>
  <c r="J3147" i="3"/>
  <c r="J3143" i="3"/>
  <c r="J3139" i="3"/>
  <c r="J3131" i="3"/>
  <c r="J3127" i="3"/>
  <c r="J3123" i="3"/>
  <c r="J3119" i="3"/>
  <c r="J3115" i="3"/>
  <c r="J3111" i="3"/>
  <c r="J3107" i="3"/>
  <c r="J3099" i="3"/>
  <c r="J3095" i="3"/>
  <c r="J3091" i="3"/>
  <c r="J3083" i="3"/>
  <c r="J3079" i="3"/>
  <c r="J3075" i="3"/>
  <c r="J3071" i="3"/>
  <c r="J3067" i="3"/>
  <c r="J3063" i="3"/>
  <c r="J3059" i="3"/>
  <c r="J3055" i="3"/>
  <c r="J3051" i="3"/>
  <c r="J3047" i="3"/>
  <c r="J3043" i="3"/>
  <c r="J3039" i="3"/>
  <c r="J3035" i="3"/>
  <c r="J3031" i="3"/>
  <c r="J3027" i="3"/>
  <c r="J3023" i="3"/>
  <c r="J3019" i="3"/>
  <c r="J3015" i="3"/>
  <c r="J3011" i="3"/>
  <c r="J3007" i="3"/>
  <c r="J3003" i="3"/>
  <c r="J2999" i="3"/>
  <c r="J2995" i="3"/>
  <c r="J2991" i="3"/>
  <c r="J2987" i="3"/>
  <c r="J2979" i="3"/>
  <c r="J2975" i="3"/>
  <c r="J2971" i="3"/>
  <c r="J2967" i="3"/>
  <c r="J2963" i="3"/>
  <c r="J2959" i="3"/>
  <c r="J2955" i="3"/>
  <c r="J2951" i="3"/>
  <c r="J2947" i="3"/>
  <c r="J2943" i="3"/>
  <c r="J2939" i="3"/>
  <c r="J2935" i="3"/>
  <c r="J2931" i="3"/>
  <c r="J2927" i="3"/>
  <c r="J2923" i="3"/>
  <c r="J2915" i="3"/>
  <c r="J2911" i="3"/>
  <c r="J2907" i="3"/>
  <c r="J2903" i="3"/>
  <c r="J2899" i="3"/>
  <c r="J2895" i="3"/>
  <c r="J2891" i="3"/>
  <c r="J2887" i="3"/>
  <c r="J2883" i="3"/>
  <c r="J2879" i="3"/>
  <c r="J2875" i="3"/>
  <c r="J2871" i="3"/>
  <c r="J2867" i="3"/>
  <c r="J2863" i="3"/>
  <c r="J2859" i="3"/>
  <c r="J2851" i="3"/>
  <c r="J2847" i="3"/>
  <c r="J2843" i="3"/>
  <c r="J2839" i="3"/>
  <c r="J2835" i="3"/>
  <c r="J2831" i="3"/>
  <c r="J2827" i="3"/>
  <c r="J2823" i="3"/>
  <c r="J2819" i="3"/>
  <c r="J2815" i="3"/>
  <c r="J2811" i="3"/>
  <c r="J2807" i="3"/>
  <c r="J2803" i="3"/>
  <c r="J2799" i="3"/>
  <c r="J2795" i="3"/>
  <c r="J2791" i="3"/>
  <c r="J2787" i="3"/>
  <c r="J2783" i="3"/>
  <c r="J2779" i="3"/>
  <c r="J2775" i="3"/>
  <c r="J2771" i="3"/>
  <c r="J2767" i="3"/>
  <c r="J2763" i="3"/>
  <c r="J2759" i="3"/>
  <c r="J2755" i="3"/>
  <c r="J2751" i="3"/>
  <c r="J2747" i="3"/>
  <c r="J2743" i="3"/>
  <c r="J2739" i="3"/>
  <c r="J2735" i="3"/>
  <c r="J2731" i="3"/>
  <c r="J2727" i="3"/>
  <c r="J2723" i="3"/>
  <c r="J2719" i="3"/>
  <c r="J2715" i="3"/>
  <c r="J2711" i="3"/>
  <c r="J2707" i="3"/>
  <c r="J2703" i="3"/>
  <c r="J2699" i="3"/>
  <c r="J2695" i="3"/>
  <c r="J2691" i="3"/>
  <c r="J2687" i="3"/>
  <c r="J2683" i="3"/>
  <c r="J2679" i="3"/>
  <c r="J2675" i="3"/>
  <c r="J2671" i="3"/>
  <c r="J2667" i="3"/>
  <c r="J2663" i="3"/>
  <c r="J2659" i="3"/>
  <c r="J2655" i="3"/>
  <c r="J2651" i="3"/>
  <c r="J2647" i="3"/>
  <c r="J2643" i="3"/>
  <c r="J2639" i="3"/>
  <c r="J2635" i="3"/>
  <c r="J2631" i="3"/>
  <c r="J2627" i="3"/>
  <c r="J2623" i="3"/>
  <c r="J2619" i="3"/>
  <c r="J2615" i="3"/>
  <c r="J2611" i="3"/>
  <c r="J2607" i="3"/>
  <c r="J2603" i="3"/>
  <c r="J2599" i="3"/>
  <c r="J2595" i="3"/>
  <c r="J2591" i="3"/>
  <c r="J2587" i="3"/>
  <c r="J2583" i="3"/>
  <c r="J2579" i="3"/>
  <c r="J2575" i="3"/>
  <c r="J2571" i="3"/>
  <c r="J2567" i="3"/>
  <c r="J2563" i="3"/>
  <c r="J2559" i="3"/>
  <c r="J2555" i="3"/>
  <c r="J2551" i="3"/>
  <c r="J2547" i="3"/>
  <c r="J2543" i="3"/>
  <c r="J2539" i="3"/>
  <c r="J2535" i="3"/>
  <c r="J2531" i="3"/>
  <c r="J2527" i="3"/>
  <c r="J2523" i="3"/>
  <c r="J2519" i="3"/>
  <c r="J2515" i="3"/>
  <c r="J2511" i="3"/>
  <c r="J2507" i="3"/>
  <c r="J2503" i="3"/>
  <c r="J2499" i="3"/>
  <c r="J2495" i="3"/>
  <c r="J2491" i="3"/>
  <c r="J2487" i="3"/>
  <c r="J2483" i="3"/>
  <c r="J2479" i="3"/>
  <c r="J2475" i="3"/>
  <c r="J2471" i="3"/>
  <c r="J2467" i="3"/>
  <c r="J2463" i="3"/>
  <c r="J2459" i="3"/>
  <c r="J2455" i="3"/>
  <c r="J2451" i="3"/>
  <c r="J2447" i="3"/>
  <c r="J2443" i="3"/>
  <c r="J2439" i="3"/>
  <c r="J2435" i="3"/>
  <c r="J2431" i="3"/>
  <c r="J2427" i="3"/>
  <c r="J2423" i="3"/>
  <c r="J2419" i="3"/>
  <c r="J2415" i="3"/>
  <c r="J2411" i="3"/>
  <c r="J2407" i="3"/>
  <c r="J2403" i="3"/>
  <c r="J2399" i="3"/>
  <c r="J2395" i="3"/>
  <c r="J2391" i="3"/>
  <c r="J2387" i="3"/>
  <c r="J2383" i="3"/>
  <c r="J2379" i="3"/>
  <c r="J2375" i="3"/>
  <c r="J2371" i="3"/>
  <c r="J2367" i="3"/>
  <c r="J2363" i="3"/>
  <c r="J2359" i="3"/>
  <c r="J2355" i="3"/>
  <c r="J2351" i="3"/>
  <c r="J2347" i="3"/>
  <c r="J2343" i="3"/>
  <c r="J2339" i="3"/>
  <c r="J2335" i="3"/>
  <c r="J2331" i="3"/>
  <c r="J2327" i="3"/>
  <c r="J2323" i="3"/>
  <c r="J2319" i="3"/>
  <c r="J2315" i="3"/>
  <c r="J2311" i="3"/>
  <c r="J2307" i="3"/>
  <c r="J2303" i="3"/>
  <c r="J2299" i="3"/>
  <c r="J2295" i="3"/>
  <c r="J2291" i="3"/>
  <c r="J2287" i="3"/>
  <c r="J2283" i="3"/>
  <c r="J2279" i="3"/>
  <c r="J2275" i="3"/>
  <c r="J2271" i="3"/>
  <c r="J2267" i="3"/>
  <c r="J2263" i="3"/>
  <c r="J2259" i="3"/>
  <c r="J2255" i="3"/>
  <c r="J2251" i="3"/>
  <c r="J2247" i="3"/>
  <c r="J2243" i="3"/>
  <c r="J2239" i="3"/>
  <c r="J2235" i="3"/>
  <c r="J2231" i="3"/>
  <c r="J2227" i="3"/>
  <c r="J2223" i="3"/>
  <c r="J2219" i="3"/>
  <c r="J2215" i="3"/>
  <c r="J2211" i="3"/>
  <c r="J2207" i="3"/>
  <c r="J2203" i="3"/>
  <c r="J2199" i="3"/>
  <c r="J2195" i="3"/>
  <c r="J2191" i="3"/>
  <c r="J2187" i="3"/>
  <c r="J2183" i="3"/>
  <c r="J2179" i="3"/>
  <c r="J2175" i="3"/>
  <c r="J2171" i="3"/>
  <c r="J2167" i="3"/>
  <c r="J2163" i="3"/>
  <c r="J2159" i="3"/>
  <c r="J2155" i="3"/>
  <c r="J2151" i="3"/>
  <c r="J2147" i="3"/>
  <c r="J2143" i="3"/>
  <c r="J2139" i="3"/>
  <c r="J2135" i="3"/>
  <c r="J2131" i="3"/>
  <c r="J2127" i="3"/>
  <c r="J2123" i="3"/>
  <c r="J2119" i="3"/>
  <c r="J2115" i="3"/>
  <c r="J2111" i="3"/>
  <c r="J2107" i="3"/>
  <c r="J2103" i="3"/>
  <c r="J2099" i="3"/>
  <c r="J2095" i="3"/>
  <c r="J2091" i="3"/>
  <c r="J2087" i="3"/>
  <c r="J2083" i="3"/>
  <c r="J2079" i="3"/>
  <c r="J2075" i="3"/>
  <c r="J2071" i="3"/>
  <c r="J2067" i="3"/>
  <c r="J2063" i="3"/>
  <c r="J2059" i="3"/>
  <c r="J2054" i="3"/>
  <c r="J2043" i="3"/>
  <c r="J2038" i="3"/>
  <c r="J2027" i="3"/>
  <c r="J2022" i="3"/>
  <c r="J2011" i="3"/>
  <c r="J2006" i="3"/>
  <c r="J1995" i="3"/>
  <c r="J1990" i="3"/>
  <c r="J1979" i="3"/>
  <c r="J1974" i="3"/>
  <c r="J1963" i="3"/>
  <c r="J1958" i="3"/>
  <c r="J1947" i="3"/>
  <c r="J1942" i="3"/>
  <c r="J1931" i="3"/>
  <c r="J1926" i="3"/>
  <c r="J1915" i="3"/>
  <c r="J1910" i="3"/>
  <c r="J1902" i="3"/>
  <c r="J1887" i="3"/>
  <c r="J1871" i="3"/>
  <c r="J1855" i="3"/>
  <c r="J1839" i="3"/>
  <c r="J1823" i="3"/>
  <c r="J1807" i="3"/>
  <c r="J1791" i="3"/>
  <c r="J1775" i="3"/>
  <c r="J1759" i="3"/>
  <c r="J1743" i="3"/>
  <c r="J1727" i="3"/>
  <c r="J1711" i="3"/>
  <c r="J1695" i="3"/>
  <c r="J1679" i="3"/>
  <c r="J1663" i="3"/>
  <c r="J1647" i="3"/>
  <c r="J1631" i="3"/>
  <c r="J1615" i="3"/>
  <c r="J1599" i="3"/>
  <c r="J1583" i="3"/>
  <c r="J1567" i="3"/>
  <c r="J1551" i="3"/>
  <c r="J1535" i="3"/>
  <c r="J1519" i="3"/>
  <c r="J1503" i="3"/>
  <c r="J1487" i="3"/>
  <c r="J1471" i="3"/>
  <c r="J1455" i="3"/>
  <c r="J1439" i="3"/>
  <c r="J1423" i="3"/>
  <c r="J1407" i="3"/>
  <c r="J1391" i="3"/>
  <c r="J1375" i="3"/>
  <c r="J1359" i="3"/>
  <c r="J1343" i="3"/>
  <c r="J1327" i="3"/>
  <c r="J1311" i="3"/>
  <c r="J1295" i="3"/>
  <c r="J1279" i="3"/>
  <c r="J1263" i="3"/>
  <c r="J1247" i="3"/>
  <c r="J1231" i="3"/>
  <c r="J1215" i="3"/>
  <c r="J1199" i="3"/>
  <c r="J1183" i="3"/>
  <c r="J1167" i="3"/>
  <c r="J1151" i="3"/>
  <c r="J1135" i="3"/>
  <c r="J1119" i="3"/>
  <c r="J1103" i="3"/>
  <c r="J1087" i="3"/>
  <c r="J1070" i="3"/>
  <c r="J1028" i="3"/>
  <c r="J1006" i="3"/>
  <c r="J964" i="3"/>
  <c r="J942" i="3"/>
  <c r="J900" i="3"/>
  <c r="J878" i="3"/>
  <c r="J836" i="3"/>
  <c r="J814" i="3"/>
  <c r="J758" i="3"/>
  <c r="J694" i="3"/>
  <c r="J630" i="3"/>
  <c r="J566" i="3"/>
  <c r="J502" i="3"/>
  <c r="J438" i="3"/>
  <c r="J374" i="3"/>
  <c r="J310" i="3"/>
  <c r="J246" i="3"/>
  <c r="J182" i="3"/>
  <c r="J118" i="3"/>
  <c r="J54" i="3"/>
  <c r="K1758" i="3"/>
  <c r="J3" i="3"/>
  <c r="J2555" i="9"/>
  <c r="J3211" i="9"/>
  <c r="J3067" i="9"/>
  <c r="J3227" i="9"/>
  <c r="J3163" i="9"/>
  <c r="J3099" i="9"/>
  <c r="J2875" i="9"/>
  <c r="J2619" i="9"/>
  <c r="J2335" i="9"/>
  <c r="J2191" i="9"/>
  <c r="J3147" i="9"/>
  <c r="J3259" i="9"/>
  <c r="J3195" i="9"/>
  <c r="J3131" i="9"/>
  <c r="J3003" i="9"/>
  <c r="J2747" i="9"/>
  <c r="J2491" i="9"/>
  <c r="J1935" i="9"/>
  <c r="J2811" i="9"/>
  <c r="J3243" i="9"/>
  <c r="J3179" i="9"/>
  <c r="J3115" i="9"/>
  <c r="J2939" i="9"/>
  <c r="J2683" i="9"/>
  <c r="J2427" i="9"/>
  <c r="J911" i="9"/>
  <c r="K64" i="9"/>
  <c r="J64" i="9"/>
  <c r="K128" i="9"/>
  <c r="J128" i="9"/>
  <c r="K320" i="9"/>
  <c r="J320" i="9"/>
  <c r="J2656" i="9"/>
  <c r="K2656" i="9"/>
  <c r="J1679" i="9"/>
  <c r="J655" i="9"/>
  <c r="K32" i="9"/>
  <c r="J32" i="9"/>
  <c r="K224" i="9"/>
  <c r="J224" i="9"/>
  <c r="K288" i="9"/>
  <c r="J288" i="9"/>
  <c r="K2226" i="9"/>
  <c r="J2226" i="9"/>
  <c r="K2242" i="9"/>
  <c r="J2242" i="9"/>
  <c r="K2258" i="9"/>
  <c r="J2258" i="9"/>
  <c r="K2274" i="9"/>
  <c r="J2274" i="9"/>
  <c r="K2290" i="9"/>
  <c r="J2290" i="9"/>
  <c r="K2306" i="9"/>
  <c r="J2306" i="9"/>
  <c r="K2322" i="9"/>
  <c r="J2322" i="9"/>
  <c r="K2338" i="9"/>
  <c r="J2338" i="9"/>
  <c r="K2362" i="9"/>
  <c r="J2362" i="9"/>
  <c r="K2374" i="9"/>
  <c r="J2374" i="9"/>
  <c r="K2394" i="9"/>
  <c r="J2394" i="9"/>
  <c r="J1423" i="9"/>
  <c r="J399" i="9"/>
  <c r="K96" i="9"/>
  <c r="J96" i="9"/>
  <c r="K160" i="9"/>
  <c r="J160" i="9"/>
  <c r="K192" i="9"/>
  <c r="J192" i="9"/>
  <c r="K256" i="9"/>
  <c r="J256" i="9"/>
  <c r="J2604" i="9"/>
  <c r="K2604" i="9"/>
  <c r="K7" i="9"/>
  <c r="J7" i="9"/>
  <c r="K39" i="9"/>
  <c r="J39" i="9"/>
  <c r="K71" i="9"/>
  <c r="J71" i="9"/>
  <c r="K103" i="9"/>
  <c r="J103" i="9"/>
  <c r="K167" i="9"/>
  <c r="J167" i="9"/>
  <c r="K199" i="9"/>
  <c r="J199" i="9"/>
  <c r="K231" i="9"/>
  <c r="J231" i="9"/>
  <c r="K263" i="9"/>
  <c r="J263" i="9"/>
  <c r="K295" i="9"/>
  <c r="J295" i="9"/>
  <c r="K327" i="9"/>
  <c r="J327" i="9"/>
  <c r="K351" i="9"/>
  <c r="J351" i="9"/>
  <c r="K367" i="9"/>
  <c r="J367" i="9"/>
  <c r="K383" i="9"/>
  <c r="J383" i="9"/>
  <c r="K415" i="9"/>
  <c r="J415" i="9"/>
  <c r="K431" i="9"/>
  <c r="J431" i="9"/>
  <c r="K447" i="9"/>
  <c r="J447" i="9"/>
  <c r="K463" i="9"/>
  <c r="J463" i="9"/>
  <c r="K479" i="9"/>
  <c r="J479" i="9"/>
  <c r="K495" i="9"/>
  <c r="J495" i="9"/>
  <c r="K511" i="9"/>
  <c r="J511" i="9"/>
  <c r="K527" i="9"/>
  <c r="J527" i="9"/>
  <c r="K543" i="9"/>
  <c r="J543" i="9"/>
  <c r="K559" i="9"/>
  <c r="J559" i="9"/>
  <c r="K575" i="9"/>
  <c r="J575" i="9"/>
  <c r="K591" i="9"/>
  <c r="J591" i="9"/>
  <c r="K607" i="9"/>
  <c r="J607" i="9"/>
  <c r="K623" i="9"/>
  <c r="J623" i="9"/>
  <c r="K639" i="9"/>
  <c r="J639" i="9"/>
  <c r="K671" i="9"/>
  <c r="J671" i="9"/>
  <c r="K687" i="9"/>
  <c r="J687" i="9"/>
  <c r="K703" i="9"/>
  <c r="J703" i="9"/>
  <c r="K719" i="9"/>
  <c r="J719" i="9"/>
  <c r="K735" i="9"/>
  <c r="J735" i="9"/>
  <c r="K751" i="9"/>
  <c r="J751" i="9"/>
  <c r="K767" i="9"/>
  <c r="J767" i="9"/>
  <c r="K783" i="9"/>
  <c r="J783" i="9"/>
  <c r="K799" i="9"/>
  <c r="J799" i="9"/>
  <c r="K815" i="9"/>
  <c r="J815" i="9"/>
  <c r="K831" i="9"/>
  <c r="J831" i="9"/>
  <c r="K847" i="9"/>
  <c r="J847" i="9"/>
  <c r="K863" i="9"/>
  <c r="J863" i="9"/>
  <c r="K879" i="9"/>
  <c r="J879" i="9"/>
  <c r="K895" i="9"/>
  <c r="J895" i="9"/>
  <c r="K927" i="9"/>
  <c r="J927" i="9"/>
  <c r="K943" i="9"/>
  <c r="J943" i="9"/>
  <c r="K959" i="9"/>
  <c r="J959" i="9"/>
  <c r="K975" i="9"/>
  <c r="J975" i="9"/>
  <c r="K991" i="9"/>
  <c r="J991" i="9"/>
  <c r="K1007" i="9"/>
  <c r="J1007" i="9"/>
  <c r="K1023" i="9"/>
  <c r="J1023" i="9"/>
  <c r="K1039" i="9"/>
  <c r="J1039" i="9"/>
  <c r="K1055" i="9"/>
  <c r="J1055" i="9"/>
  <c r="K1071" i="9"/>
  <c r="J1071" i="9"/>
  <c r="K1087" i="9"/>
  <c r="J1087" i="9"/>
  <c r="K1103" i="9"/>
  <c r="J1103" i="9"/>
  <c r="K1119" i="9"/>
  <c r="J1119" i="9"/>
  <c r="K1135" i="9"/>
  <c r="J1135" i="9"/>
  <c r="K1151" i="9"/>
  <c r="J1151" i="9"/>
  <c r="K1183" i="9"/>
  <c r="J1183" i="9"/>
  <c r="K1199" i="9"/>
  <c r="J1199" i="9"/>
  <c r="K1215" i="9"/>
  <c r="J1215" i="9"/>
  <c r="K1231" i="9"/>
  <c r="J1231" i="9"/>
  <c r="K1247" i="9"/>
  <c r="J1247" i="9"/>
  <c r="K1263" i="9"/>
  <c r="J1263" i="9"/>
  <c r="K1279" i="9"/>
  <c r="J1279" i="9"/>
  <c r="K1295" i="9"/>
  <c r="J1295" i="9"/>
  <c r="K1311" i="9"/>
  <c r="J1311" i="9"/>
  <c r="K1327" i="9"/>
  <c r="J1327" i="9"/>
  <c r="K1343" i="9"/>
  <c r="J1343" i="9"/>
  <c r="K1359" i="9"/>
  <c r="J1359" i="9"/>
  <c r="K1375" i="9"/>
  <c r="J1375" i="9"/>
  <c r="K1391" i="9"/>
  <c r="J1391" i="9"/>
  <c r="K1407" i="9"/>
  <c r="J1407" i="9"/>
  <c r="K1439" i="9"/>
  <c r="J1439" i="9"/>
  <c r="K1455" i="9"/>
  <c r="J1455" i="9"/>
  <c r="K1471" i="9"/>
  <c r="J1471" i="9"/>
  <c r="K1487" i="9"/>
  <c r="J1487" i="9"/>
  <c r="K1503" i="9"/>
  <c r="J1503" i="9"/>
  <c r="K1519" i="9"/>
  <c r="J1519" i="9"/>
  <c r="K1535" i="9"/>
  <c r="J1535" i="9"/>
  <c r="K1551" i="9"/>
  <c r="J1551" i="9"/>
  <c r="K1567" i="9"/>
  <c r="J1567" i="9"/>
  <c r="K1583" i="9"/>
  <c r="J1583" i="9"/>
  <c r="K1599" i="9"/>
  <c r="J1599" i="9"/>
  <c r="K1615" i="9"/>
  <c r="J1615" i="9"/>
  <c r="K1631" i="9"/>
  <c r="J1631" i="9"/>
  <c r="K1647" i="9"/>
  <c r="J1647" i="9"/>
  <c r="K1663" i="9"/>
  <c r="J1663" i="9"/>
  <c r="K1695" i="9"/>
  <c r="J1695" i="9"/>
  <c r="K1711" i="9"/>
  <c r="J1711" i="9"/>
  <c r="K1727" i="9"/>
  <c r="J1727" i="9"/>
  <c r="K1743" i="9"/>
  <c r="J1743" i="9"/>
  <c r="K1759" i="9"/>
  <c r="J1759" i="9"/>
  <c r="K1775" i="9"/>
  <c r="J1775" i="9"/>
  <c r="J1167" i="9"/>
  <c r="J135" i="9"/>
  <c r="J3255" i="9"/>
  <c r="J3239" i="9"/>
  <c r="J3223" i="9"/>
  <c r="J3207" i="9"/>
  <c r="J3191" i="9"/>
  <c r="J3175" i="9"/>
  <c r="J3159" i="9"/>
  <c r="J3143" i="9"/>
  <c r="J3127" i="9"/>
  <c r="J3111" i="9"/>
  <c r="J3095" i="9"/>
  <c r="J3051" i="9"/>
  <c r="J2987" i="9"/>
  <c r="J2923" i="9"/>
  <c r="J2859" i="9"/>
  <c r="J2795" i="9"/>
  <c r="J2731" i="9"/>
  <c r="J2667" i="9"/>
  <c r="J2603" i="9"/>
  <c r="J2539" i="9"/>
  <c r="J2475" i="9"/>
  <c r="J2411" i="9"/>
  <c r="J2303" i="9"/>
  <c r="J2127" i="9"/>
  <c r="J1871" i="9"/>
  <c r="J2470" i="9"/>
  <c r="K2470" i="9"/>
  <c r="J2614" i="9"/>
  <c r="K2614" i="9"/>
  <c r="J3251" i="9"/>
  <c r="J3235" i="9"/>
  <c r="J3219" i="9"/>
  <c r="J3203" i="9"/>
  <c r="J3187" i="9"/>
  <c r="J3171" i="9"/>
  <c r="J3155" i="9"/>
  <c r="J3139" i="9"/>
  <c r="J3123" i="9"/>
  <c r="J3107" i="9"/>
  <c r="J3091" i="9"/>
  <c r="J3035" i="9"/>
  <c r="J2971" i="9"/>
  <c r="J2907" i="9"/>
  <c r="J2843" i="9"/>
  <c r="J2779" i="9"/>
  <c r="J2715" i="9"/>
  <c r="J2651" i="9"/>
  <c r="J2587" i="9"/>
  <c r="J2523" i="9"/>
  <c r="J2459" i="9"/>
  <c r="J2271" i="9"/>
  <c r="J2063" i="9"/>
  <c r="J1807" i="9"/>
  <c r="K1791" i="9"/>
  <c r="J1791" i="9"/>
  <c r="K1823" i="9"/>
  <c r="J1823" i="9"/>
  <c r="K1839" i="9"/>
  <c r="J1839" i="9"/>
  <c r="K1855" i="9"/>
  <c r="J1855" i="9"/>
  <c r="K1887" i="9"/>
  <c r="J1887" i="9"/>
  <c r="K1903" i="9"/>
  <c r="J1903" i="9"/>
  <c r="K1919" i="9"/>
  <c r="J1919" i="9"/>
  <c r="K1951" i="9"/>
  <c r="J1951" i="9"/>
  <c r="K1967" i="9"/>
  <c r="J1967" i="9"/>
  <c r="K1983" i="9"/>
  <c r="J1983" i="9"/>
  <c r="K2015" i="9"/>
  <c r="J2015" i="9"/>
  <c r="K2031" i="9"/>
  <c r="J2031" i="9"/>
  <c r="K2047" i="9"/>
  <c r="J2047" i="9"/>
  <c r="K2079" i="9"/>
  <c r="J2079" i="9"/>
  <c r="K2095" i="9"/>
  <c r="J2095" i="9"/>
  <c r="K2111" i="9"/>
  <c r="J2111" i="9"/>
  <c r="K2143" i="9"/>
  <c r="J2143" i="9"/>
  <c r="K2159" i="9"/>
  <c r="J2159" i="9"/>
  <c r="K2175" i="9"/>
  <c r="J2175" i="9"/>
  <c r="K2207" i="9"/>
  <c r="J2207" i="9"/>
  <c r="K2223" i="9"/>
  <c r="J2223" i="9"/>
  <c r="K2255" i="9"/>
  <c r="J2255" i="9"/>
  <c r="K2287" i="9"/>
  <c r="J2287" i="9"/>
  <c r="K2319" i="9"/>
  <c r="J2319" i="9"/>
  <c r="K2351" i="9"/>
  <c r="J2351" i="9"/>
  <c r="K2359" i="9"/>
  <c r="J2359" i="9"/>
  <c r="K2383" i="9"/>
  <c r="J2383" i="9"/>
  <c r="K2391" i="9"/>
  <c r="J2391" i="9"/>
  <c r="K2399" i="9"/>
  <c r="J2399" i="9"/>
  <c r="K2403" i="9"/>
  <c r="J2403" i="9"/>
  <c r="K2407" i="9"/>
  <c r="J2407" i="9"/>
  <c r="K2415" i="9"/>
  <c r="J2415" i="9"/>
  <c r="K2419" i="9"/>
  <c r="J2419" i="9"/>
  <c r="K2423" i="9"/>
  <c r="J2423" i="9"/>
  <c r="K2431" i="9"/>
  <c r="J2431" i="9"/>
  <c r="K2435" i="9"/>
  <c r="J2435" i="9"/>
  <c r="K2439" i="9"/>
  <c r="J2439" i="9"/>
  <c r="K2447" i="9"/>
  <c r="J2447" i="9"/>
  <c r="K2451" i="9"/>
  <c r="J2451" i="9"/>
  <c r="K2455" i="9"/>
  <c r="J2455" i="9"/>
  <c r="K2463" i="9"/>
  <c r="J2463" i="9"/>
  <c r="K2467" i="9"/>
  <c r="J2467" i="9"/>
  <c r="K2471" i="9"/>
  <c r="J2471" i="9"/>
  <c r="K2479" i="9"/>
  <c r="J2479" i="9"/>
  <c r="K2483" i="9"/>
  <c r="J2483" i="9"/>
  <c r="K2487" i="9"/>
  <c r="J2487" i="9"/>
  <c r="K2495" i="9"/>
  <c r="J2495" i="9"/>
  <c r="K2499" i="9"/>
  <c r="J2499" i="9"/>
  <c r="K2503" i="9"/>
  <c r="J2503" i="9"/>
  <c r="K2511" i="9"/>
  <c r="J2511" i="9"/>
  <c r="K2515" i="9"/>
  <c r="J2515" i="9"/>
  <c r="K2519" i="9"/>
  <c r="J2519" i="9"/>
  <c r="K2527" i="9"/>
  <c r="J2527" i="9"/>
  <c r="K2531" i="9"/>
  <c r="J2531" i="9"/>
  <c r="K2535" i="9"/>
  <c r="J2535" i="9"/>
  <c r="K2543" i="9"/>
  <c r="J2543" i="9"/>
  <c r="K2547" i="9"/>
  <c r="J2547" i="9"/>
  <c r="K2551" i="9"/>
  <c r="J2551" i="9"/>
  <c r="K2559" i="9"/>
  <c r="J2559" i="9"/>
  <c r="K2563" i="9"/>
  <c r="J2563" i="9"/>
  <c r="K2567" i="9"/>
  <c r="J2567" i="9"/>
  <c r="K2575" i="9"/>
  <c r="J2575" i="9"/>
  <c r="K2579" i="9"/>
  <c r="J2579" i="9"/>
  <c r="K2583" i="9"/>
  <c r="J2583" i="9"/>
  <c r="K2591" i="9"/>
  <c r="J2591" i="9"/>
  <c r="K2595" i="9"/>
  <c r="J2595" i="9"/>
  <c r="K2599" i="9"/>
  <c r="J2599" i="9"/>
  <c r="K2607" i="9"/>
  <c r="J2607" i="9"/>
  <c r="K2611" i="9"/>
  <c r="J2611" i="9"/>
  <c r="K2615" i="9"/>
  <c r="J2615" i="9"/>
  <c r="K2623" i="9"/>
  <c r="J2623" i="9"/>
  <c r="K2627" i="9"/>
  <c r="J2627" i="9"/>
  <c r="K2631" i="9"/>
  <c r="J2631" i="9"/>
  <c r="K2639" i="9"/>
  <c r="J2639" i="9"/>
  <c r="K2643" i="9"/>
  <c r="J2643" i="9"/>
  <c r="K2647" i="9"/>
  <c r="J2647" i="9"/>
  <c r="K2655" i="9"/>
  <c r="J2655" i="9"/>
  <c r="K2659" i="9"/>
  <c r="J2659" i="9"/>
  <c r="K2663" i="9"/>
  <c r="J2663" i="9"/>
  <c r="K2671" i="9"/>
  <c r="J2671" i="9"/>
  <c r="K2675" i="9"/>
  <c r="J2675" i="9"/>
  <c r="K2679" i="9"/>
  <c r="J2679" i="9"/>
  <c r="K2687" i="9"/>
  <c r="J2687" i="9"/>
  <c r="K2691" i="9"/>
  <c r="J2691" i="9"/>
  <c r="K2695" i="9"/>
  <c r="J2695" i="9"/>
  <c r="K2703" i="9"/>
  <c r="J2703" i="9"/>
  <c r="K2707" i="9"/>
  <c r="J2707" i="9"/>
  <c r="K2711" i="9"/>
  <c r="J2711" i="9"/>
  <c r="K2719" i="9"/>
  <c r="J2719" i="9"/>
  <c r="K2723" i="9"/>
  <c r="J2723" i="9"/>
  <c r="K2727" i="9"/>
  <c r="J2727" i="9"/>
  <c r="K2735" i="9"/>
  <c r="J2735" i="9"/>
  <c r="K2739" i="9"/>
  <c r="J2739" i="9"/>
  <c r="K2743" i="9"/>
  <c r="J2743" i="9"/>
  <c r="K2751" i="9"/>
  <c r="J2751" i="9"/>
  <c r="K2755" i="9"/>
  <c r="J2755" i="9"/>
  <c r="K2759" i="9"/>
  <c r="J2759" i="9"/>
  <c r="K2767" i="9"/>
  <c r="J2767" i="9"/>
  <c r="K2771" i="9"/>
  <c r="J2771" i="9"/>
  <c r="K2775" i="9"/>
  <c r="J2775" i="9"/>
  <c r="K2783" i="9"/>
  <c r="J2783" i="9"/>
  <c r="K2787" i="9"/>
  <c r="J2787" i="9"/>
  <c r="K2791" i="9"/>
  <c r="J2791" i="9"/>
  <c r="K2799" i="9"/>
  <c r="J2799" i="9"/>
  <c r="K2803" i="9"/>
  <c r="J2803" i="9"/>
  <c r="K2807" i="9"/>
  <c r="J2807" i="9"/>
  <c r="K2815" i="9"/>
  <c r="J2815" i="9"/>
  <c r="K2819" i="9"/>
  <c r="J2819" i="9"/>
  <c r="K2823" i="9"/>
  <c r="J2823" i="9"/>
  <c r="K2831" i="9"/>
  <c r="J2831" i="9"/>
  <c r="K2835" i="9"/>
  <c r="J2835" i="9"/>
  <c r="K2839" i="9"/>
  <c r="J2839" i="9"/>
  <c r="K2847" i="9"/>
  <c r="J2847" i="9"/>
  <c r="K2851" i="9"/>
  <c r="J2851" i="9"/>
  <c r="K2855" i="9"/>
  <c r="J2855" i="9"/>
  <c r="K2863" i="9"/>
  <c r="J2863" i="9"/>
  <c r="K2867" i="9"/>
  <c r="J2867" i="9"/>
  <c r="K2871" i="9"/>
  <c r="J2871" i="9"/>
  <c r="K2879" i="9"/>
  <c r="J2879" i="9"/>
  <c r="K2883" i="9"/>
  <c r="J2883" i="9"/>
  <c r="K2887" i="9"/>
  <c r="J2887" i="9"/>
  <c r="K2895" i="9"/>
  <c r="J2895" i="9"/>
  <c r="K2899" i="9"/>
  <c r="J2899" i="9"/>
  <c r="K2903" i="9"/>
  <c r="J2903" i="9"/>
  <c r="K2911" i="9"/>
  <c r="J2911" i="9"/>
  <c r="K2915" i="9"/>
  <c r="J2915" i="9"/>
  <c r="K2919" i="9"/>
  <c r="J2919" i="9"/>
  <c r="K2927" i="9"/>
  <c r="J2927" i="9"/>
  <c r="K2931" i="9"/>
  <c r="J2931" i="9"/>
  <c r="K2935" i="9"/>
  <c r="J2935" i="9"/>
  <c r="K2943" i="9"/>
  <c r="J2943" i="9"/>
  <c r="K2947" i="9"/>
  <c r="J2947" i="9"/>
  <c r="K2951" i="9"/>
  <c r="J2951" i="9"/>
  <c r="K2959" i="9"/>
  <c r="J2959" i="9"/>
  <c r="K2963" i="9"/>
  <c r="J2963" i="9"/>
  <c r="K2967" i="9"/>
  <c r="J2967" i="9"/>
  <c r="K2975" i="9"/>
  <c r="J2975" i="9"/>
  <c r="K2979" i="9"/>
  <c r="J2979" i="9"/>
  <c r="K2983" i="9"/>
  <c r="J2983" i="9"/>
  <c r="K2991" i="9"/>
  <c r="J2991" i="9"/>
  <c r="K2995" i="9"/>
  <c r="J2995" i="9"/>
  <c r="K2999" i="9"/>
  <c r="J2999" i="9"/>
  <c r="K3007" i="9"/>
  <c r="J3007" i="9"/>
  <c r="K3011" i="9"/>
  <c r="J3011" i="9"/>
  <c r="K3015" i="9"/>
  <c r="J3015" i="9"/>
  <c r="K3023" i="9"/>
  <c r="J3023" i="9"/>
  <c r="K3027" i="9"/>
  <c r="J3027" i="9"/>
  <c r="K3031" i="9"/>
  <c r="J3031" i="9"/>
  <c r="K3039" i="9"/>
  <c r="J3039" i="9"/>
  <c r="K3043" i="9"/>
  <c r="J3043" i="9"/>
  <c r="K3047" i="9"/>
  <c r="J3047" i="9"/>
  <c r="K3055" i="9"/>
  <c r="J3055" i="9"/>
  <c r="K3059" i="9"/>
  <c r="J3059" i="9"/>
  <c r="K3063" i="9"/>
  <c r="J3063" i="9"/>
  <c r="K3071" i="9"/>
  <c r="J3071" i="9"/>
  <c r="K3075" i="9"/>
  <c r="J3075" i="9"/>
  <c r="K3079" i="9"/>
  <c r="J3079" i="9"/>
  <c r="K3087" i="9"/>
  <c r="J3087" i="9"/>
  <c r="J3247" i="9"/>
  <c r="J3231" i="9"/>
  <c r="J3215" i="9"/>
  <c r="J3199" i="9"/>
  <c r="J3183" i="9"/>
  <c r="J3167" i="9"/>
  <c r="J3151" i="9"/>
  <c r="J3135" i="9"/>
  <c r="J3119" i="9"/>
  <c r="J3103" i="9"/>
  <c r="J3083" i="9"/>
  <c r="J3019" i="9"/>
  <c r="J2955" i="9"/>
  <c r="J2891" i="9"/>
  <c r="J2827" i="9"/>
  <c r="J2763" i="9"/>
  <c r="J2699" i="9"/>
  <c r="J2635" i="9"/>
  <c r="J2571" i="9"/>
  <c r="J2507" i="9"/>
  <c r="J2443" i="9"/>
  <c r="J2239" i="9"/>
  <c r="J1999" i="9"/>
  <c r="K5" i="9"/>
  <c r="J5" i="9"/>
  <c r="K13" i="9"/>
  <c r="J13" i="9"/>
  <c r="K21" i="9"/>
  <c r="J21" i="9"/>
  <c r="K29" i="9"/>
  <c r="J29" i="9"/>
  <c r="K41" i="9"/>
  <c r="J41" i="9"/>
  <c r="K49" i="9"/>
  <c r="J49" i="9"/>
  <c r="K57" i="9"/>
  <c r="J57" i="9"/>
  <c r="K65" i="9"/>
  <c r="J65" i="9"/>
  <c r="K73" i="9"/>
  <c r="J73" i="9"/>
  <c r="K81" i="9"/>
  <c r="J81" i="9"/>
  <c r="K85" i="9"/>
  <c r="J85" i="9"/>
  <c r="K93" i="9"/>
  <c r="J93" i="9"/>
  <c r="K101" i="9"/>
  <c r="J101" i="9"/>
  <c r="K109" i="9"/>
  <c r="J109" i="9"/>
  <c r="K117" i="9"/>
  <c r="J117" i="9"/>
  <c r="K125" i="9"/>
  <c r="J125" i="9"/>
  <c r="K133" i="9"/>
  <c r="J133" i="9"/>
  <c r="K141" i="9"/>
  <c r="J141" i="9"/>
  <c r="K153" i="9"/>
  <c r="J153" i="9"/>
  <c r="K161" i="9"/>
  <c r="J161" i="9"/>
  <c r="K173" i="9"/>
  <c r="J173" i="9"/>
  <c r="K181" i="9"/>
  <c r="J181" i="9"/>
  <c r="K189" i="9"/>
  <c r="J189" i="9"/>
  <c r="K197" i="9"/>
  <c r="J197" i="9"/>
  <c r="K205" i="9"/>
  <c r="J205" i="9"/>
  <c r="K213" i="9"/>
  <c r="J213" i="9"/>
  <c r="K217" i="9"/>
  <c r="J217" i="9"/>
  <c r="K225" i="9"/>
  <c r="J225" i="9"/>
  <c r="K233" i="9"/>
  <c r="J233" i="9"/>
  <c r="K241" i="9"/>
  <c r="J241" i="9"/>
  <c r="K249" i="9"/>
  <c r="J249" i="9"/>
  <c r="K257" i="9"/>
  <c r="J257" i="9"/>
  <c r="K265" i="9"/>
  <c r="J265" i="9"/>
  <c r="K273" i="9"/>
  <c r="J273" i="9"/>
  <c r="K281" i="9"/>
  <c r="J281" i="9"/>
  <c r="K289" i="9"/>
  <c r="J289" i="9"/>
  <c r="K297" i="9"/>
  <c r="J297" i="9"/>
  <c r="K301" i="9"/>
  <c r="J301" i="9"/>
  <c r="K309" i="9"/>
  <c r="J309" i="9"/>
  <c r="K317" i="9"/>
  <c r="J317" i="9"/>
  <c r="K325" i="9"/>
  <c r="J325" i="9"/>
  <c r="K337" i="9"/>
  <c r="J337" i="9"/>
  <c r="K345" i="9"/>
  <c r="J345" i="9"/>
  <c r="K353" i="9"/>
  <c r="J353" i="9"/>
  <c r="K357" i="9"/>
  <c r="J357" i="9"/>
  <c r="K365" i="9"/>
  <c r="J365" i="9"/>
  <c r="K373" i="9"/>
  <c r="J373" i="9"/>
  <c r="K381" i="9"/>
  <c r="J381" i="9"/>
  <c r="K389" i="9"/>
  <c r="J389" i="9"/>
  <c r="K397" i="9"/>
  <c r="J397" i="9"/>
  <c r="K409" i="9"/>
  <c r="J409" i="9"/>
  <c r="K417" i="9"/>
  <c r="J417" i="9"/>
  <c r="K425" i="9"/>
  <c r="J425" i="9"/>
  <c r="K433" i="9"/>
  <c r="J433" i="9"/>
  <c r="K441" i="9"/>
  <c r="J441" i="9"/>
  <c r="K449" i="9"/>
  <c r="J449" i="9"/>
  <c r="K457" i="9"/>
  <c r="J457" i="9"/>
  <c r="K473" i="9"/>
  <c r="J473" i="9"/>
  <c r="K481" i="9"/>
  <c r="J481" i="9"/>
  <c r="K489" i="9"/>
  <c r="J489" i="9"/>
  <c r="K497" i="9"/>
  <c r="J497" i="9"/>
  <c r="K505" i="9"/>
  <c r="J505" i="9"/>
  <c r="K513" i="9"/>
  <c r="J513" i="9"/>
  <c r="K521" i="9"/>
  <c r="J521" i="9"/>
  <c r="K525" i="9"/>
  <c r="J525" i="9"/>
  <c r="K529" i="9"/>
  <c r="J529" i="9"/>
  <c r="K537" i="9"/>
  <c r="J537" i="9"/>
  <c r="K541" i="9"/>
  <c r="J541" i="9"/>
  <c r="K545" i="9"/>
  <c r="J545" i="9"/>
  <c r="K553" i="9"/>
  <c r="J553" i="9"/>
  <c r="K565" i="9"/>
  <c r="J565" i="9"/>
  <c r="K569" i="9"/>
  <c r="J569" i="9"/>
  <c r="K577" i="9"/>
  <c r="J577" i="9"/>
  <c r="K585" i="9"/>
  <c r="J585" i="9"/>
  <c r="K593" i="9"/>
  <c r="J593" i="9"/>
  <c r="K601" i="9"/>
  <c r="J601" i="9"/>
  <c r="K613" i="9"/>
  <c r="J613" i="9"/>
  <c r="K621" i="9"/>
  <c r="J621" i="9"/>
  <c r="K629" i="9"/>
  <c r="J629" i="9"/>
  <c r="K637" i="9"/>
  <c r="J637" i="9"/>
  <c r="K645" i="9"/>
  <c r="J645" i="9"/>
  <c r="K649" i="9"/>
  <c r="J649" i="9"/>
  <c r="K653" i="9"/>
  <c r="J653" i="9"/>
  <c r="K661" i="9"/>
  <c r="J661" i="9"/>
  <c r="K669" i="9"/>
  <c r="J669" i="9"/>
  <c r="K677" i="9"/>
  <c r="J677" i="9"/>
  <c r="K685" i="9"/>
  <c r="J685" i="9"/>
  <c r="K693" i="9"/>
  <c r="J693" i="9"/>
  <c r="K701" i="9"/>
  <c r="J701" i="9"/>
  <c r="K717" i="9"/>
  <c r="J717" i="9"/>
  <c r="K725" i="9"/>
  <c r="J725" i="9"/>
  <c r="K733" i="9"/>
  <c r="J733" i="9"/>
  <c r="K741" i="9"/>
  <c r="J741" i="9"/>
  <c r="K749" i="9"/>
  <c r="J749" i="9"/>
  <c r="K757" i="9"/>
  <c r="J757" i="9"/>
  <c r="K761" i="9"/>
  <c r="J761" i="9"/>
  <c r="K765" i="9"/>
  <c r="J765" i="9"/>
  <c r="K769" i="9"/>
  <c r="J769" i="9"/>
  <c r="K773" i="9"/>
  <c r="J773" i="9"/>
  <c r="K781" i="9"/>
  <c r="J781" i="9"/>
  <c r="K789" i="9"/>
  <c r="J789" i="9"/>
  <c r="K797" i="9"/>
  <c r="J797" i="9"/>
  <c r="K805" i="9"/>
  <c r="J805" i="9"/>
  <c r="K813" i="9"/>
  <c r="J813" i="9"/>
  <c r="K821" i="9"/>
  <c r="J821" i="9"/>
  <c r="K829" i="9"/>
  <c r="J829" i="9"/>
  <c r="K837" i="9"/>
  <c r="J837" i="9"/>
  <c r="K841" i="9"/>
  <c r="J841" i="9"/>
  <c r="K845" i="9"/>
  <c r="J845" i="9"/>
  <c r="K849" i="9"/>
  <c r="J849" i="9"/>
  <c r="J853" i="9"/>
  <c r="K853" i="9"/>
  <c r="K857" i="9"/>
  <c r="J857" i="9"/>
  <c r="K861" i="9"/>
  <c r="J861" i="9"/>
  <c r="K865" i="9"/>
  <c r="J865" i="9"/>
  <c r="K869" i="9"/>
  <c r="J869" i="9"/>
  <c r="K873" i="9"/>
  <c r="J873" i="9"/>
  <c r="K877" i="9"/>
  <c r="J877" i="9"/>
  <c r="K881" i="9"/>
  <c r="J881" i="9"/>
  <c r="K885" i="9"/>
  <c r="J885" i="9"/>
  <c r="K889" i="9"/>
  <c r="J889" i="9"/>
  <c r="K893" i="9"/>
  <c r="J893" i="9"/>
  <c r="K897" i="9"/>
  <c r="J897" i="9"/>
  <c r="K901" i="9"/>
  <c r="J901" i="9"/>
  <c r="K905" i="9"/>
  <c r="J905" i="9"/>
  <c r="K909" i="9"/>
  <c r="J909" i="9"/>
  <c r="K913" i="9"/>
  <c r="J913" i="9"/>
  <c r="K917" i="9"/>
  <c r="J917" i="9"/>
  <c r="K925" i="9"/>
  <c r="J925" i="9"/>
  <c r="K929" i="9"/>
  <c r="J929" i="9"/>
  <c r="K933" i="9"/>
  <c r="J933" i="9"/>
  <c r="K937" i="9"/>
  <c r="J937" i="9"/>
  <c r="K941" i="9"/>
  <c r="J941" i="9"/>
  <c r="K945" i="9"/>
  <c r="J945" i="9"/>
  <c r="K949" i="9"/>
  <c r="J949" i="9"/>
  <c r="K953" i="9"/>
  <c r="J953" i="9"/>
  <c r="K957" i="9"/>
  <c r="J957" i="9"/>
  <c r="K961" i="9"/>
  <c r="J961" i="9"/>
  <c r="K965" i="9"/>
  <c r="J965" i="9"/>
  <c r="K969" i="9"/>
  <c r="J969" i="9"/>
  <c r="K973" i="9"/>
  <c r="J973" i="9"/>
  <c r="K977" i="9"/>
  <c r="J977" i="9"/>
  <c r="K981" i="9"/>
  <c r="J981" i="9"/>
  <c r="K985" i="9"/>
  <c r="J985" i="9"/>
  <c r="K989" i="9"/>
  <c r="J989" i="9"/>
  <c r="K993" i="9"/>
  <c r="J993" i="9"/>
  <c r="K997" i="9"/>
  <c r="J997" i="9"/>
  <c r="K1001" i="9"/>
  <c r="J1001" i="9"/>
  <c r="K1005" i="9"/>
  <c r="J1005" i="9"/>
  <c r="K1009" i="9"/>
  <c r="J1009" i="9"/>
  <c r="K1013" i="9"/>
  <c r="J1013" i="9"/>
  <c r="K1017" i="9"/>
  <c r="J1017" i="9"/>
  <c r="K1021" i="9"/>
  <c r="J1021" i="9"/>
  <c r="K1025" i="9"/>
  <c r="J1025" i="9"/>
  <c r="K1029" i="9"/>
  <c r="J1029" i="9"/>
  <c r="K1033" i="9"/>
  <c r="J1033" i="9"/>
  <c r="K1037" i="9"/>
  <c r="J1037" i="9"/>
  <c r="K1041" i="9"/>
  <c r="J1041" i="9"/>
  <c r="J1045" i="9"/>
  <c r="K1045" i="9"/>
  <c r="K1049" i="9"/>
  <c r="J1049" i="9"/>
  <c r="K1053" i="9"/>
  <c r="J1053" i="9"/>
  <c r="K1057" i="9"/>
  <c r="J1057" i="9"/>
  <c r="K1061" i="9"/>
  <c r="J1061" i="9"/>
  <c r="K1065" i="9"/>
  <c r="J1065" i="9"/>
  <c r="K1069" i="9"/>
  <c r="J1069" i="9"/>
  <c r="K1073" i="9"/>
  <c r="J1073" i="9"/>
  <c r="K1077" i="9"/>
  <c r="J1077" i="9"/>
  <c r="K1081" i="9"/>
  <c r="J1081" i="9"/>
  <c r="K9" i="9"/>
  <c r="J9" i="9"/>
  <c r="K17" i="9"/>
  <c r="J17" i="9"/>
  <c r="K25" i="9"/>
  <c r="J25" i="9"/>
  <c r="K33" i="9"/>
  <c r="J33" i="9"/>
  <c r="K37" i="9"/>
  <c r="J37" i="9"/>
  <c r="K45" i="9"/>
  <c r="J45" i="9"/>
  <c r="K53" i="9"/>
  <c r="J53" i="9"/>
  <c r="K61" i="9"/>
  <c r="J61" i="9"/>
  <c r="K69" i="9"/>
  <c r="J69" i="9"/>
  <c r="K77" i="9"/>
  <c r="J77" i="9"/>
  <c r="K89" i="9"/>
  <c r="J89" i="9"/>
  <c r="K97" i="9"/>
  <c r="J97" i="9"/>
  <c r="K105" i="9"/>
  <c r="J105" i="9"/>
  <c r="K113" i="9"/>
  <c r="J113" i="9"/>
  <c r="K121" i="9"/>
  <c r="J121" i="9"/>
  <c r="K129" i="9"/>
  <c r="J129" i="9"/>
  <c r="K137" i="9"/>
  <c r="J137" i="9"/>
  <c r="K145" i="9"/>
  <c r="J145" i="9"/>
  <c r="K149" i="9"/>
  <c r="J149" i="9"/>
  <c r="K157" i="9"/>
  <c r="J157" i="9"/>
  <c r="K165" i="9"/>
  <c r="J165" i="9"/>
  <c r="K169" i="9"/>
  <c r="J169" i="9"/>
  <c r="K177" i="9"/>
  <c r="J177" i="9"/>
  <c r="K185" i="9"/>
  <c r="J185" i="9"/>
  <c r="K193" i="9"/>
  <c r="J193" i="9"/>
  <c r="K201" i="9"/>
  <c r="J201" i="9"/>
  <c r="K209" i="9"/>
  <c r="J209" i="9"/>
  <c r="K221" i="9"/>
  <c r="J221" i="9"/>
  <c r="K229" i="9"/>
  <c r="J229" i="9"/>
  <c r="K237" i="9"/>
  <c r="J237" i="9"/>
  <c r="K245" i="9"/>
  <c r="J245" i="9"/>
  <c r="K253" i="9"/>
  <c r="J253" i="9"/>
  <c r="K261" i="9"/>
  <c r="J261" i="9"/>
  <c r="K269" i="9"/>
  <c r="J269" i="9"/>
  <c r="K277" i="9"/>
  <c r="J277" i="9"/>
  <c r="K285" i="9"/>
  <c r="J285" i="9"/>
  <c r="K293" i="9"/>
  <c r="J293" i="9"/>
  <c r="K305" i="9"/>
  <c r="J305" i="9"/>
  <c r="K313" i="9"/>
  <c r="J313" i="9"/>
  <c r="K321" i="9"/>
  <c r="J321" i="9"/>
  <c r="K329" i="9"/>
  <c r="J329" i="9"/>
  <c r="K333" i="9"/>
  <c r="J333" i="9"/>
  <c r="K341" i="9"/>
  <c r="J341" i="9"/>
  <c r="K349" i="9"/>
  <c r="J349" i="9"/>
  <c r="K361" i="9"/>
  <c r="J361" i="9"/>
  <c r="K369" i="9"/>
  <c r="J369" i="9"/>
  <c r="K377" i="9"/>
  <c r="J377" i="9"/>
  <c r="K385" i="9"/>
  <c r="J385" i="9"/>
  <c r="K393" i="9"/>
  <c r="J393" i="9"/>
  <c r="K401" i="9"/>
  <c r="J401" i="9"/>
  <c r="K405" i="9"/>
  <c r="J405" i="9"/>
  <c r="K413" i="9"/>
  <c r="J413" i="9"/>
  <c r="K421" i="9"/>
  <c r="J421" i="9"/>
  <c r="K429" i="9"/>
  <c r="J429" i="9"/>
  <c r="K437" i="9"/>
  <c r="J437" i="9"/>
  <c r="K445" i="9"/>
  <c r="J445" i="9"/>
  <c r="K453" i="9"/>
  <c r="J453" i="9"/>
  <c r="K461" i="9"/>
  <c r="J461" i="9"/>
  <c r="K465" i="9"/>
  <c r="J465" i="9"/>
  <c r="K469" i="9"/>
  <c r="J469" i="9"/>
  <c r="K477" i="9"/>
  <c r="J477" i="9"/>
  <c r="K485" i="9"/>
  <c r="J485" i="9"/>
  <c r="K493" i="9"/>
  <c r="J493" i="9"/>
  <c r="K501" i="9"/>
  <c r="J501" i="9"/>
  <c r="K509" i="9"/>
  <c r="J509" i="9"/>
  <c r="K517" i="9"/>
  <c r="J517" i="9"/>
  <c r="K533" i="9"/>
  <c r="J533" i="9"/>
  <c r="K549" i="9"/>
  <c r="J549" i="9"/>
  <c r="K557" i="9"/>
  <c r="J557" i="9"/>
  <c r="K561" i="9"/>
  <c r="J561" i="9"/>
  <c r="K573" i="9"/>
  <c r="J573" i="9"/>
  <c r="K581" i="9"/>
  <c r="J581" i="9"/>
  <c r="K589" i="9"/>
  <c r="J589" i="9"/>
  <c r="J597" i="9"/>
  <c r="K597" i="9"/>
  <c r="K605" i="9"/>
  <c r="J605" i="9"/>
  <c r="K609" i="9"/>
  <c r="J609" i="9"/>
  <c r="K617" i="9"/>
  <c r="J617" i="9"/>
  <c r="K625" i="9"/>
  <c r="J625" i="9"/>
  <c r="K633" i="9"/>
  <c r="J633" i="9"/>
  <c r="K641" i="9"/>
  <c r="J641" i="9"/>
  <c r="K657" i="9"/>
  <c r="J657" i="9"/>
  <c r="K665" i="9"/>
  <c r="J665" i="9"/>
  <c r="K673" i="9"/>
  <c r="J673" i="9"/>
  <c r="K681" i="9"/>
  <c r="J681" i="9"/>
  <c r="K689" i="9"/>
  <c r="J689" i="9"/>
  <c r="K697" i="9"/>
  <c r="J697" i="9"/>
  <c r="K705" i="9"/>
  <c r="J705" i="9"/>
  <c r="K709" i="9"/>
  <c r="J709" i="9"/>
  <c r="K713" i="9"/>
  <c r="J713" i="9"/>
  <c r="K721" i="9"/>
  <c r="J721" i="9"/>
  <c r="K729" i="9"/>
  <c r="J729" i="9"/>
  <c r="K737" i="9"/>
  <c r="J737" i="9"/>
  <c r="K745" i="9"/>
  <c r="J745" i="9"/>
  <c r="K753" i="9"/>
  <c r="J753" i="9"/>
  <c r="K777" i="9"/>
  <c r="J777" i="9"/>
  <c r="K785" i="9"/>
  <c r="J785" i="9"/>
  <c r="K793" i="9"/>
  <c r="J793" i="9"/>
  <c r="K801" i="9"/>
  <c r="J801" i="9"/>
  <c r="K809" i="9"/>
  <c r="J809" i="9"/>
  <c r="K817" i="9"/>
  <c r="J817" i="9"/>
  <c r="K825" i="9"/>
  <c r="J825" i="9"/>
  <c r="K833" i="9"/>
  <c r="J833" i="9"/>
  <c r="K921" i="9"/>
  <c r="J921" i="9"/>
  <c r="J2210" i="9"/>
  <c r="J2194" i="9"/>
  <c r="J2178" i="9"/>
  <c r="J2162" i="9"/>
  <c r="J2146" i="9"/>
  <c r="J2130" i="9"/>
  <c r="J2114" i="9"/>
  <c r="J2098" i="9"/>
  <c r="J2082" i="9"/>
  <c r="J2066" i="9"/>
  <c r="J2050" i="9"/>
  <c r="J2034" i="9"/>
  <c r="J2018" i="9"/>
  <c r="J2002" i="9"/>
  <c r="J1986" i="9"/>
  <c r="J1970" i="9"/>
  <c r="J1954" i="9"/>
  <c r="J1938" i="9"/>
  <c r="J1922" i="9"/>
  <c r="J1906" i="9"/>
  <c r="J1890" i="9"/>
  <c r="J1874" i="9"/>
  <c r="J1858" i="9"/>
  <c r="J1842" i="9"/>
  <c r="J1826" i="9"/>
  <c r="J1810" i="9"/>
  <c r="J1794" i="9"/>
  <c r="J1778" i="9"/>
  <c r="J1762" i="9"/>
  <c r="J1746" i="9"/>
  <c r="J1730" i="9"/>
  <c r="J1714" i="9"/>
  <c r="J1698" i="9"/>
  <c r="J1682" i="9"/>
  <c r="J1666" i="9"/>
  <c r="J1650" i="9"/>
  <c r="J1634" i="9"/>
  <c r="J1618" i="9"/>
  <c r="J1602" i="9"/>
  <c r="J1586" i="9"/>
  <c r="J1570" i="9"/>
  <c r="J1554" i="9"/>
  <c r="J1538" i="9"/>
  <c r="J1522" i="9"/>
  <c r="J1506" i="9"/>
  <c r="J1490" i="9"/>
  <c r="J1474" i="9"/>
  <c r="J1458" i="9"/>
  <c r="J1442" i="9"/>
  <c r="J1426" i="9"/>
  <c r="J1410" i="9"/>
  <c r="J1394" i="9"/>
  <c r="J1378" i="9"/>
  <c r="J1362" i="9"/>
  <c r="J1346" i="9"/>
  <c r="J1330" i="9"/>
  <c r="J1314" i="9"/>
  <c r="J1298" i="9"/>
  <c r="J1282" i="9"/>
  <c r="J1266" i="9"/>
  <c r="J1250" i="9"/>
  <c r="J1234" i="9"/>
  <c r="J1218" i="9"/>
  <c r="J1202" i="9"/>
  <c r="J1186" i="9"/>
  <c r="J1170" i="9"/>
  <c r="J1154" i="9"/>
  <c r="J1138" i="9"/>
  <c r="J1122" i="9"/>
  <c r="J1106" i="9"/>
  <c r="J1090" i="9"/>
  <c r="J1074" i="9"/>
  <c r="J1058" i="9"/>
  <c r="J1042" i="9"/>
  <c r="J1026" i="9"/>
  <c r="J1010" i="9"/>
  <c r="J994" i="9"/>
  <c r="J978" i="9"/>
  <c r="J962" i="9"/>
  <c r="J946" i="9"/>
  <c r="J930" i="9"/>
  <c r="J914" i="9"/>
  <c r="J898" i="9"/>
  <c r="J882" i="9"/>
  <c r="J866" i="9"/>
  <c r="J850" i="9"/>
  <c r="J834" i="9"/>
  <c r="J818" i="9"/>
  <c r="J802" i="9"/>
  <c r="J786" i="9"/>
  <c r="J770" i="9"/>
  <c r="J754" i="9"/>
  <c r="J738" i="9"/>
  <c r="J722" i="9"/>
  <c r="J706" i="9"/>
  <c r="J690" i="9"/>
  <c r="J674" i="9"/>
  <c r="J658" i="9"/>
  <c r="J642" i="9"/>
  <c r="J626" i="9"/>
  <c r="J610" i="9"/>
  <c r="J594" i="9"/>
  <c r="J578" i="9"/>
  <c r="J562" i="9"/>
  <c r="J546" i="9"/>
  <c r="J530" i="9"/>
  <c r="J514" i="9"/>
  <c r="J498" i="9"/>
  <c r="J482" i="9"/>
  <c r="J466" i="9"/>
  <c r="J450" i="9"/>
  <c r="J434" i="9"/>
  <c r="J418" i="9"/>
  <c r="J402" i="9"/>
  <c r="J386" i="9"/>
  <c r="J370" i="9"/>
  <c r="J354" i="9"/>
  <c r="K3233" i="9"/>
  <c r="K3201" i="9"/>
  <c r="K3169" i="9"/>
  <c r="K3137" i="9"/>
  <c r="K3105" i="9"/>
  <c r="K3073" i="9"/>
  <c r="K3041" i="9"/>
  <c r="K3009" i="9"/>
  <c r="K2977" i="9"/>
  <c r="K2945" i="9"/>
  <c r="K2913" i="9"/>
  <c r="K2881" i="9"/>
  <c r="K2849" i="9"/>
  <c r="K2817" i="9"/>
  <c r="K2785" i="9"/>
  <c r="K2753" i="9"/>
  <c r="K2721" i="9"/>
  <c r="K2689" i="9"/>
  <c r="K2342" i="9"/>
  <c r="K2214" i="9"/>
  <c r="K2086" i="9"/>
  <c r="K1958" i="9"/>
  <c r="K1830" i="9"/>
  <c r="K1702" i="9"/>
  <c r="K1574" i="9"/>
  <c r="K1358" i="9"/>
  <c r="K1102" i="9"/>
  <c r="K1301" i="9"/>
  <c r="K1089" i="9"/>
  <c r="J1089" i="9"/>
  <c r="K1097" i="9"/>
  <c r="J1097" i="9"/>
  <c r="K1105" i="9"/>
  <c r="J1105" i="9"/>
  <c r="K1113" i="9"/>
  <c r="J1113" i="9"/>
  <c r="K1121" i="9"/>
  <c r="J1121" i="9"/>
  <c r="K1129" i="9"/>
  <c r="J1129" i="9"/>
  <c r="K1137" i="9"/>
  <c r="J1137" i="9"/>
  <c r="K1145" i="9"/>
  <c r="J1145" i="9"/>
  <c r="K1153" i="9"/>
  <c r="J1153" i="9"/>
  <c r="K1161" i="9"/>
  <c r="J1161" i="9"/>
  <c r="K1169" i="9"/>
  <c r="J1169" i="9"/>
  <c r="K1177" i="9"/>
  <c r="J1177" i="9"/>
  <c r="K1193" i="9"/>
  <c r="J1193" i="9"/>
  <c r="K1197" i="9"/>
  <c r="J1197" i="9"/>
  <c r="K1201" i="9"/>
  <c r="J1201" i="9"/>
  <c r="K1209" i="9"/>
  <c r="J1209" i="9"/>
  <c r="K1225" i="9"/>
  <c r="J1225" i="9"/>
  <c r="K1233" i="9"/>
  <c r="J1233" i="9"/>
  <c r="K1241" i="9"/>
  <c r="J1241" i="9"/>
  <c r="K1249" i="9"/>
  <c r="J1249" i="9"/>
  <c r="K1257" i="9"/>
  <c r="J1257" i="9"/>
  <c r="K1265" i="9"/>
  <c r="J1265" i="9"/>
  <c r="K1273" i="9"/>
  <c r="J1273" i="9"/>
  <c r="K1281" i="9"/>
  <c r="J1281" i="9"/>
  <c r="K1289" i="9"/>
  <c r="J1289" i="9"/>
  <c r="K1313" i="9"/>
  <c r="J1313" i="9"/>
  <c r="K1317" i="9"/>
  <c r="J1317" i="9"/>
  <c r="K1325" i="9"/>
  <c r="J1325" i="9"/>
  <c r="K1333" i="9"/>
  <c r="J1333" i="9"/>
  <c r="K1341" i="9"/>
  <c r="J1341" i="9"/>
  <c r="K1349" i="9"/>
  <c r="J1349" i="9"/>
  <c r="K1357" i="9"/>
  <c r="J1357" i="9"/>
  <c r="K1369" i="9"/>
  <c r="J1369" i="9"/>
  <c r="K1377" i="9"/>
  <c r="J1377" i="9"/>
  <c r="K1381" i="9"/>
  <c r="J1381" i="9"/>
  <c r="K1389" i="9"/>
  <c r="J1389" i="9"/>
  <c r="K1393" i="9"/>
  <c r="J1393" i="9"/>
  <c r="K1401" i="9"/>
  <c r="J1401" i="9"/>
  <c r="K1405" i="9"/>
  <c r="J1405" i="9"/>
  <c r="K1409" i="9"/>
  <c r="J1409" i="9"/>
  <c r="K1417" i="9"/>
  <c r="J1417" i="9"/>
  <c r="K1437" i="9"/>
  <c r="J1437" i="9"/>
  <c r="K1445" i="9"/>
  <c r="J1445" i="9"/>
  <c r="K1453" i="9"/>
  <c r="J1453" i="9"/>
  <c r="K1465" i="9"/>
  <c r="J1465" i="9"/>
  <c r="K1473" i="9"/>
  <c r="J1473" i="9"/>
  <c r="K1481" i="9"/>
  <c r="J1481" i="9"/>
  <c r="K1489" i="9"/>
  <c r="J1489" i="9"/>
  <c r="K1497" i="9"/>
  <c r="J1497" i="9"/>
  <c r="K1505" i="9"/>
  <c r="J1505" i="9"/>
  <c r="K1513" i="9"/>
  <c r="J1513" i="9"/>
  <c r="K1521" i="9"/>
  <c r="J1521" i="9"/>
  <c r="K1529" i="9"/>
  <c r="J1529" i="9"/>
  <c r="K1537" i="9"/>
  <c r="J1537" i="9"/>
  <c r="K1541" i="9"/>
  <c r="J1541" i="9"/>
  <c r="K1549" i="9"/>
  <c r="J1549" i="9"/>
  <c r="K1557" i="9"/>
  <c r="J1557" i="9"/>
  <c r="K1565" i="9"/>
  <c r="J1565" i="9"/>
  <c r="K1581" i="9"/>
  <c r="J1581" i="9"/>
  <c r="K1589" i="9"/>
  <c r="J1589" i="9"/>
  <c r="K1593" i="9"/>
  <c r="J1593" i="9"/>
  <c r="K1601" i="9"/>
  <c r="J1601" i="9"/>
  <c r="K1613" i="9"/>
  <c r="J1613" i="9"/>
  <c r="K1617" i="9"/>
  <c r="J1617" i="9"/>
  <c r="K1621" i="9"/>
  <c r="J1621" i="9"/>
  <c r="K1629" i="9"/>
  <c r="J1629" i="9"/>
  <c r="J1641" i="9"/>
  <c r="K1641" i="9"/>
  <c r="K1653" i="9"/>
  <c r="J1653" i="9"/>
  <c r="K1657" i="9"/>
  <c r="J1657" i="9"/>
  <c r="K1665" i="9"/>
  <c r="J1665" i="9"/>
  <c r="K1669" i="9"/>
  <c r="J1669" i="9"/>
  <c r="K1677" i="9"/>
  <c r="J1677" i="9"/>
  <c r="K1685" i="9"/>
  <c r="J1685" i="9"/>
  <c r="K1693" i="9"/>
  <c r="J1693" i="9"/>
  <c r="J1705" i="9"/>
  <c r="K1705" i="9"/>
  <c r="K1721" i="9"/>
  <c r="J1721" i="9"/>
  <c r="K1729" i="9"/>
  <c r="J1729" i="9"/>
  <c r="K1741" i="9"/>
  <c r="J1741" i="9"/>
  <c r="K1749" i="9"/>
  <c r="J1749" i="9"/>
  <c r="K1757" i="9"/>
  <c r="J1757" i="9"/>
  <c r="K1761" i="9"/>
  <c r="J1761" i="9"/>
  <c r="J1769" i="9"/>
  <c r="K1769" i="9"/>
  <c r="K1777" i="9"/>
  <c r="J1777" i="9"/>
  <c r="K1785" i="9"/>
  <c r="J1785" i="9"/>
  <c r="K1793" i="9"/>
  <c r="J1793" i="9"/>
  <c r="K1805" i="9"/>
  <c r="J1805" i="9"/>
  <c r="K1813" i="9"/>
  <c r="J1813" i="9"/>
  <c r="K1821" i="9"/>
  <c r="J1821" i="9"/>
  <c r="K1829" i="9"/>
  <c r="J1829" i="9"/>
  <c r="K1837" i="9"/>
  <c r="J1837" i="9"/>
  <c r="K1845" i="9"/>
  <c r="J1845" i="9"/>
  <c r="K1853" i="9"/>
  <c r="J1853" i="9"/>
  <c r="K1873" i="9"/>
  <c r="J1873" i="9"/>
  <c r="K1881" i="9"/>
  <c r="J1881" i="9"/>
  <c r="K1889" i="9"/>
  <c r="J1889" i="9"/>
  <c r="J1897" i="9"/>
  <c r="K1897" i="9"/>
  <c r="K1905" i="9"/>
  <c r="J1905" i="9"/>
  <c r="K1913" i="9"/>
  <c r="J1913" i="9"/>
  <c r="K1921" i="9"/>
  <c r="J1921" i="9"/>
  <c r="K1925" i="9"/>
  <c r="J1925" i="9"/>
  <c r="K1937" i="9"/>
  <c r="J1937" i="9"/>
  <c r="K1941" i="9"/>
  <c r="J1941" i="9"/>
  <c r="K1945" i="9"/>
  <c r="J1945" i="9"/>
  <c r="K1957" i="9"/>
  <c r="J1957" i="9"/>
  <c r="K1965" i="9"/>
  <c r="J1965" i="9"/>
  <c r="K1973" i="9"/>
  <c r="J1973" i="9"/>
  <c r="K1981" i="9"/>
  <c r="J1981" i="9"/>
  <c r="K1997" i="9"/>
  <c r="J1997" i="9"/>
  <c r="K2005" i="9"/>
  <c r="J2005" i="9"/>
  <c r="K2009" i="9"/>
  <c r="J2009" i="9"/>
  <c r="K2017" i="9"/>
  <c r="J2017" i="9"/>
  <c r="J2025" i="9"/>
  <c r="K2025" i="9"/>
  <c r="K2037" i="9"/>
  <c r="J2037" i="9"/>
  <c r="K2045" i="9"/>
  <c r="J2045" i="9"/>
  <c r="K2069" i="9"/>
  <c r="J2069" i="9"/>
  <c r="K2081" i="9"/>
  <c r="J2081" i="9"/>
  <c r="J2089" i="9"/>
  <c r="K2089" i="9"/>
  <c r="K2097" i="9"/>
  <c r="J2097" i="9"/>
  <c r="K2105" i="9"/>
  <c r="J2105" i="9"/>
  <c r="K2113" i="9"/>
  <c r="J2113" i="9"/>
  <c r="K2117" i="9"/>
  <c r="J2117" i="9"/>
  <c r="K2125" i="9"/>
  <c r="J2125" i="9"/>
  <c r="K2137" i="9"/>
  <c r="J2137" i="9"/>
  <c r="J2153" i="9"/>
  <c r="K2153" i="9"/>
  <c r="K2161" i="9"/>
  <c r="J2161" i="9"/>
  <c r="K2169" i="9"/>
  <c r="J2169" i="9"/>
  <c r="K2193" i="9"/>
  <c r="J2193" i="9"/>
  <c r="K2197" i="9"/>
  <c r="J2197" i="9"/>
  <c r="K2205" i="9"/>
  <c r="J2205" i="9"/>
  <c r="K2209" i="9"/>
  <c r="J2209" i="9"/>
  <c r="J2217" i="9"/>
  <c r="K2217" i="9"/>
  <c r="K2225" i="9"/>
  <c r="J2225" i="9"/>
  <c r="K2229" i="9"/>
  <c r="J2229" i="9"/>
  <c r="K2237" i="9"/>
  <c r="J2237" i="9"/>
  <c r="K2245" i="9"/>
  <c r="J2245" i="9"/>
  <c r="K2261" i="9"/>
  <c r="J2261" i="9"/>
  <c r="K2269" i="9"/>
  <c r="J2269" i="9"/>
  <c r="K2277" i="9"/>
  <c r="J2277" i="9"/>
  <c r="K2285" i="9"/>
  <c r="J2285" i="9"/>
  <c r="K2293" i="9"/>
  <c r="J2293" i="9"/>
  <c r="K2301" i="9"/>
  <c r="J2301" i="9"/>
  <c r="K2321" i="9"/>
  <c r="J2321" i="9"/>
  <c r="K2329" i="9"/>
  <c r="J2329" i="9"/>
  <c r="K2333" i="9"/>
  <c r="J2333" i="9"/>
  <c r="K2341" i="9"/>
  <c r="J2341" i="9"/>
  <c r="K2349" i="9"/>
  <c r="J2349" i="9"/>
  <c r="K2357" i="9"/>
  <c r="J2357" i="9"/>
  <c r="K2365" i="9"/>
  <c r="J2365" i="9"/>
  <c r="K2389" i="9"/>
  <c r="J2389" i="9"/>
  <c r="K10" i="9"/>
  <c r="J10" i="9"/>
  <c r="K18" i="9"/>
  <c r="J18" i="9"/>
  <c r="K26" i="9"/>
  <c r="J26" i="9"/>
  <c r="K34" i="9"/>
  <c r="J34" i="9"/>
  <c r="K42" i="9"/>
  <c r="J42" i="9"/>
  <c r="K50" i="9"/>
  <c r="J50" i="9"/>
  <c r="K58" i="9"/>
  <c r="J58" i="9"/>
  <c r="K66" i="9"/>
  <c r="J66" i="9"/>
  <c r="K74" i="9"/>
  <c r="J74" i="9"/>
  <c r="K82" i="9"/>
  <c r="J82" i="9"/>
  <c r="K90" i="9"/>
  <c r="J90" i="9"/>
  <c r="K98" i="9"/>
  <c r="J98" i="9"/>
  <c r="K106" i="9"/>
  <c r="J106" i="9"/>
  <c r="K114" i="9"/>
  <c r="J114" i="9"/>
  <c r="K122" i="9"/>
  <c r="J122" i="9"/>
  <c r="K130" i="9"/>
  <c r="J130" i="9"/>
  <c r="K138" i="9"/>
  <c r="J138" i="9"/>
  <c r="K146" i="9"/>
  <c r="J146" i="9"/>
  <c r="K154" i="9"/>
  <c r="J154" i="9"/>
  <c r="K162" i="9"/>
  <c r="J162" i="9"/>
  <c r="K166" i="9"/>
  <c r="J166" i="9"/>
  <c r="K174" i="9"/>
  <c r="J174" i="9"/>
  <c r="K182" i="9"/>
  <c r="J182" i="9"/>
  <c r="K190" i="9"/>
  <c r="J190" i="9"/>
  <c r="K198" i="9"/>
  <c r="J198" i="9"/>
  <c r="K210" i="9"/>
  <c r="J210" i="9"/>
  <c r="K214" i="9"/>
  <c r="J214" i="9"/>
  <c r="K226" i="9"/>
  <c r="J226" i="9"/>
  <c r="K234" i="9"/>
  <c r="J234" i="9"/>
  <c r="K238" i="9"/>
  <c r="J238" i="9"/>
  <c r="K250" i="9"/>
  <c r="J250" i="9"/>
  <c r="K258" i="9"/>
  <c r="J258" i="9"/>
  <c r="K266" i="9"/>
  <c r="J266" i="9"/>
  <c r="K274" i="9"/>
  <c r="J274" i="9"/>
  <c r="K282" i="9"/>
  <c r="J282" i="9"/>
  <c r="K290" i="9"/>
  <c r="J290" i="9"/>
  <c r="K298" i="9"/>
  <c r="J298" i="9"/>
  <c r="K306" i="9"/>
  <c r="J306" i="9"/>
  <c r="K314" i="9"/>
  <c r="J314" i="9"/>
  <c r="K322" i="9"/>
  <c r="J322" i="9"/>
  <c r="K330" i="9"/>
  <c r="J330" i="9"/>
  <c r="K338" i="9"/>
  <c r="J338" i="9"/>
  <c r="K346" i="9"/>
  <c r="J346" i="9"/>
  <c r="K358" i="9"/>
  <c r="J358" i="9"/>
  <c r="K366" i="9"/>
  <c r="J366" i="9"/>
  <c r="K374" i="9"/>
  <c r="J374" i="9"/>
  <c r="K382" i="9"/>
  <c r="J382" i="9"/>
  <c r="K414" i="9"/>
  <c r="J414" i="9"/>
  <c r="K438" i="9"/>
  <c r="J438" i="9"/>
  <c r="K446" i="9"/>
  <c r="J446" i="9"/>
  <c r="K462" i="9"/>
  <c r="J462" i="9"/>
  <c r="K478" i="9"/>
  <c r="J478" i="9"/>
  <c r="K494" i="9"/>
  <c r="J494" i="9"/>
  <c r="K510" i="9"/>
  <c r="J510" i="9"/>
  <c r="K526" i="9"/>
  <c r="J526" i="9"/>
  <c r="K542" i="9"/>
  <c r="J542" i="9"/>
  <c r="K558" i="9"/>
  <c r="J558" i="9"/>
  <c r="K566" i="9"/>
  <c r="J566" i="9"/>
  <c r="K574" i="9"/>
  <c r="J574" i="9"/>
  <c r="K582" i="9"/>
  <c r="J582" i="9"/>
  <c r="K590" i="9"/>
  <c r="J590" i="9"/>
  <c r="K622" i="9"/>
  <c r="J622" i="9"/>
  <c r="K638" i="9"/>
  <c r="J638" i="9"/>
  <c r="K654" i="9"/>
  <c r="J654" i="9"/>
  <c r="K670" i="9"/>
  <c r="J670" i="9"/>
  <c r="K694" i="9"/>
  <c r="J694" i="9"/>
  <c r="K702" i="9"/>
  <c r="J702" i="9"/>
  <c r="K742" i="9"/>
  <c r="J742" i="9"/>
  <c r="K750" i="9"/>
  <c r="J750" i="9"/>
  <c r="K782" i="9"/>
  <c r="J782" i="9"/>
  <c r="K814" i="9"/>
  <c r="J814" i="9"/>
  <c r="K838" i="9"/>
  <c r="J838" i="9"/>
  <c r="K870" i="9"/>
  <c r="J870" i="9"/>
  <c r="K894" i="9"/>
  <c r="J894" i="9"/>
  <c r="K910" i="9"/>
  <c r="J910" i="9"/>
  <c r="K926" i="9"/>
  <c r="J926" i="9"/>
  <c r="K942" i="9"/>
  <c r="J942" i="9"/>
  <c r="K958" i="9"/>
  <c r="J958" i="9"/>
  <c r="K982" i="9"/>
  <c r="J982" i="9"/>
  <c r="K1014" i="9"/>
  <c r="J1014" i="9"/>
  <c r="K1030" i="9"/>
  <c r="J1030" i="9"/>
  <c r="K1046" i="9"/>
  <c r="J1046" i="9"/>
  <c r="K1062" i="9"/>
  <c r="J1062" i="9"/>
  <c r="J3254" i="9"/>
  <c r="J3250" i="9"/>
  <c r="J3242" i="9"/>
  <c r="J3234" i="9"/>
  <c r="J3226" i="9"/>
  <c r="J3218" i="9"/>
  <c r="J3206" i="9"/>
  <c r="J3202" i="9"/>
  <c r="J3194" i="9"/>
  <c r="J3182" i="9"/>
  <c r="J3174" i="9"/>
  <c r="J3166" i="9"/>
  <c r="J3162" i="9"/>
  <c r="J3154" i="9"/>
  <c r="J3146" i="9"/>
  <c r="J3142" i="9"/>
  <c r="J3134" i="9"/>
  <c r="J3126" i="9"/>
  <c r="J3118" i="9"/>
  <c r="J3110" i="9"/>
  <c r="J3102" i="9"/>
  <c r="J3098" i="9"/>
  <c r="J3090" i="9"/>
  <c r="J3078" i="9"/>
  <c r="J3070" i="9"/>
  <c r="J3066" i="9"/>
  <c r="J3058" i="9"/>
  <c r="J3050" i="9"/>
  <c r="J3042" i="9"/>
  <c r="J3034" i="9"/>
  <c r="J3030" i="9"/>
  <c r="J3022" i="9"/>
  <c r="J3014" i="9"/>
  <c r="J3006" i="9"/>
  <c r="J2998" i="9"/>
  <c r="J2990" i="9"/>
  <c r="J2982" i="9"/>
  <c r="J2974" i="9"/>
  <c r="J2970" i="9"/>
  <c r="J2962" i="9"/>
  <c r="J2958" i="9"/>
  <c r="J2950" i="9"/>
  <c r="J2942" i="9"/>
  <c r="J2938" i="9"/>
  <c r="J2930" i="9"/>
  <c r="J2922" i="9"/>
  <c r="J2914" i="9"/>
  <c r="J2906" i="9"/>
  <c r="J2898" i="9"/>
  <c r="J2890" i="9"/>
  <c r="J2882" i="9"/>
  <c r="J2870" i="9"/>
  <c r="J2862" i="9"/>
  <c r="J2854" i="9"/>
  <c r="J2846" i="9"/>
  <c r="J2838" i="9"/>
  <c r="J2830" i="9"/>
  <c r="J2818" i="9"/>
  <c r="J2810" i="9"/>
  <c r="J2802" i="9"/>
  <c r="J2798" i="9"/>
  <c r="J2790" i="9"/>
  <c r="J2782" i="9"/>
  <c r="J2774" i="9"/>
  <c r="J2766" i="9"/>
  <c r="J2762" i="9"/>
  <c r="J2754" i="9"/>
  <c r="J2746" i="9"/>
  <c r="J2734" i="9"/>
  <c r="J2726" i="9"/>
  <c r="J2714" i="9"/>
  <c r="J2706" i="9"/>
  <c r="J2698" i="9"/>
  <c r="J2690" i="9"/>
  <c r="J2678" i="9"/>
  <c r="J2674" i="9"/>
  <c r="J2666" i="9"/>
  <c r="J2654" i="9"/>
  <c r="J2646" i="9"/>
  <c r="J2638" i="9"/>
  <c r="J2630" i="9"/>
  <c r="J2622" i="9"/>
  <c r="J2618" i="9"/>
  <c r="J2602" i="9"/>
  <c r="J2594" i="9"/>
  <c r="J2590" i="9"/>
  <c r="J2582" i="9"/>
  <c r="J2570" i="9"/>
  <c r="J2562" i="9"/>
  <c r="J2554" i="9"/>
  <c r="J2550" i="9"/>
  <c r="J2542" i="9"/>
  <c r="J2534" i="9"/>
  <c r="J2526" i="9"/>
  <c r="J2514" i="9"/>
  <c r="J2510" i="9"/>
  <c r="J2502" i="9"/>
  <c r="J2494" i="9"/>
  <c r="J2486" i="9"/>
  <c r="J2478" i="9"/>
  <c r="J2466" i="9"/>
  <c r="J2458" i="9"/>
  <c r="J2450" i="9"/>
  <c r="J2442" i="9"/>
  <c r="J2434" i="9"/>
  <c r="J2430" i="9"/>
  <c r="J2418" i="9"/>
  <c r="J2410" i="9"/>
  <c r="J2402" i="9"/>
  <c r="J2398" i="9"/>
  <c r="J2382" i="9"/>
  <c r="J2370" i="9"/>
  <c r="J2350" i="9"/>
  <c r="K3002" i="9"/>
  <c r="K2874" i="9"/>
  <c r="K2842" i="9"/>
  <c r="K2778" i="9"/>
  <c r="K2682" i="9"/>
  <c r="K2441" i="9"/>
  <c r="K2185" i="9"/>
  <c r="K2057" i="9"/>
  <c r="K1801" i="9"/>
  <c r="K1673" i="9"/>
  <c r="K15" i="9"/>
  <c r="J15" i="9"/>
  <c r="K19" i="9"/>
  <c r="J19" i="9"/>
  <c r="K27" i="9"/>
  <c r="J27" i="9"/>
  <c r="K47" i="9"/>
  <c r="J47" i="9"/>
  <c r="K51" i="9"/>
  <c r="J51" i="9"/>
  <c r="K59" i="9"/>
  <c r="J59" i="9"/>
  <c r="K79" i="9"/>
  <c r="J79" i="9"/>
  <c r="K83" i="9"/>
  <c r="J83" i="9"/>
  <c r="K91" i="9"/>
  <c r="J91" i="9"/>
  <c r="K111" i="9"/>
  <c r="J111" i="9"/>
  <c r="K115" i="9"/>
  <c r="J115" i="9"/>
  <c r="K123" i="9"/>
  <c r="J123" i="9"/>
  <c r="K127" i="9"/>
  <c r="J127" i="9"/>
  <c r="K139" i="9"/>
  <c r="J139" i="9"/>
  <c r="K143" i="9"/>
  <c r="J143" i="9"/>
  <c r="K155" i="9"/>
  <c r="J155" i="9"/>
  <c r="K159" i="9"/>
  <c r="J159" i="9"/>
  <c r="K175" i="9"/>
  <c r="J175" i="9"/>
  <c r="K179" i="9"/>
  <c r="J179" i="9"/>
  <c r="K187" i="9"/>
  <c r="J187" i="9"/>
  <c r="K223" i="9"/>
  <c r="J223" i="9"/>
  <c r="K239" i="9"/>
  <c r="J239" i="9"/>
  <c r="K243" i="9"/>
  <c r="J243" i="9"/>
  <c r="K251" i="9"/>
  <c r="J251" i="9"/>
  <c r="K271" i="9"/>
  <c r="J271" i="9"/>
  <c r="K275" i="9"/>
  <c r="J275" i="9"/>
  <c r="K283" i="9"/>
  <c r="J283" i="9"/>
  <c r="K287" i="9"/>
  <c r="J287" i="9"/>
  <c r="K291" i="9"/>
  <c r="J291" i="9"/>
  <c r="K299" i="9"/>
  <c r="J299" i="9"/>
  <c r="K307" i="9"/>
  <c r="J307" i="9"/>
  <c r="K315" i="9"/>
  <c r="J315" i="9"/>
  <c r="K319" i="9"/>
  <c r="J319" i="9"/>
  <c r="K323" i="9"/>
  <c r="J323" i="9"/>
  <c r="K331" i="9"/>
  <c r="J331" i="9"/>
  <c r="K339" i="9"/>
  <c r="J339" i="9"/>
  <c r="K355" i="9"/>
  <c r="J355" i="9"/>
  <c r="K379" i="9"/>
  <c r="J379" i="9"/>
  <c r="K387" i="9"/>
  <c r="J387" i="9"/>
  <c r="K403" i="9"/>
  <c r="J403" i="9"/>
  <c r="K427" i="9"/>
  <c r="J427" i="9"/>
  <c r="K443" i="9"/>
  <c r="J443" i="9"/>
  <c r="K459" i="9"/>
  <c r="J459" i="9"/>
  <c r="K475" i="9"/>
  <c r="J475" i="9"/>
  <c r="K491" i="9"/>
  <c r="J491" i="9"/>
  <c r="K507" i="9"/>
  <c r="J507" i="9"/>
  <c r="K515" i="9"/>
  <c r="J515" i="9"/>
  <c r="K523" i="9"/>
  <c r="J523" i="9"/>
  <c r="K531" i="9"/>
  <c r="J531" i="9"/>
  <c r="K539" i="9"/>
  <c r="J539" i="9"/>
  <c r="K547" i="9"/>
  <c r="J547" i="9"/>
  <c r="K563" i="9"/>
  <c r="J563" i="9"/>
  <c r="K579" i="9"/>
  <c r="J579" i="9"/>
  <c r="K595" i="9"/>
  <c r="J595" i="9"/>
  <c r="K611" i="9"/>
  <c r="J611" i="9"/>
  <c r="K635" i="9"/>
  <c r="J635" i="9"/>
  <c r="K651" i="9"/>
  <c r="J651" i="9"/>
  <c r="K667" i="9"/>
  <c r="J667" i="9"/>
  <c r="K675" i="9"/>
  <c r="J675" i="9"/>
  <c r="K691" i="9"/>
  <c r="J691" i="9"/>
  <c r="K707" i="9"/>
  <c r="J707" i="9"/>
  <c r="K723" i="9"/>
  <c r="J723" i="9"/>
  <c r="K739" i="9"/>
  <c r="J739" i="9"/>
  <c r="K747" i="9"/>
  <c r="J747" i="9"/>
  <c r="K763" i="9"/>
  <c r="J763" i="9"/>
  <c r="K779" i="9"/>
  <c r="J779" i="9"/>
  <c r="K787" i="9"/>
  <c r="J787" i="9"/>
  <c r="K795" i="9"/>
  <c r="J795" i="9"/>
  <c r="K803" i="9"/>
  <c r="J803" i="9"/>
  <c r="K819" i="9"/>
  <c r="J819" i="9"/>
  <c r="K835" i="9"/>
  <c r="J835" i="9"/>
  <c r="K851" i="9"/>
  <c r="J851" i="9"/>
  <c r="K859" i="9"/>
  <c r="J859" i="9"/>
  <c r="K867" i="9"/>
  <c r="J867" i="9"/>
  <c r="K883" i="9"/>
  <c r="J883" i="9"/>
  <c r="K899" i="9"/>
  <c r="J899" i="9"/>
  <c r="K907" i="9"/>
  <c r="J907" i="9"/>
  <c r="K923" i="9"/>
  <c r="J923" i="9"/>
  <c r="K947" i="9"/>
  <c r="J947" i="9"/>
  <c r="K955" i="9"/>
  <c r="J955" i="9"/>
  <c r="K963" i="9"/>
  <c r="J963" i="9"/>
  <c r="K971" i="9"/>
  <c r="J971" i="9"/>
  <c r="K979" i="9"/>
  <c r="J979" i="9"/>
  <c r="K987" i="9"/>
  <c r="J987" i="9"/>
  <c r="K995" i="9"/>
  <c r="J995" i="9"/>
  <c r="K1003" i="9"/>
  <c r="J1003" i="9"/>
  <c r="K1011" i="9"/>
  <c r="J1011" i="9"/>
  <c r="K1019" i="9"/>
  <c r="J1019" i="9"/>
  <c r="K1027" i="9"/>
  <c r="J1027" i="9"/>
  <c r="K1035" i="9"/>
  <c r="J1035" i="9"/>
  <c r="K1043" i="9"/>
  <c r="J1043" i="9"/>
  <c r="K1051" i="9"/>
  <c r="J1051" i="9"/>
  <c r="K1059" i="9"/>
  <c r="J1059" i="9"/>
  <c r="K1067" i="9"/>
  <c r="J1067" i="9"/>
  <c r="K1075" i="9"/>
  <c r="J1075" i="9"/>
  <c r="K1083" i="9"/>
  <c r="J1083" i="9"/>
  <c r="K1091" i="9"/>
  <c r="J1091" i="9"/>
  <c r="K1099" i="9"/>
  <c r="J1099" i="9"/>
  <c r="K1107" i="9"/>
  <c r="J1107" i="9"/>
  <c r="K1115" i="9"/>
  <c r="J1115" i="9"/>
  <c r="K1123" i="9"/>
  <c r="J1123" i="9"/>
  <c r="K1131" i="9"/>
  <c r="J1131" i="9"/>
  <c r="K1139" i="9"/>
  <c r="J1139" i="9"/>
  <c r="K1147" i="9"/>
  <c r="J1147" i="9"/>
  <c r="K1155" i="9"/>
  <c r="J1155" i="9"/>
  <c r="K1163" i="9"/>
  <c r="J1163" i="9"/>
  <c r="K1171" i="9"/>
  <c r="J1171" i="9"/>
  <c r="K1179" i="9"/>
  <c r="J1179" i="9"/>
  <c r="K1187" i="9"/>
  <c r="J1187" i="9"/>
  <c r="K1195" i="9"/>
  <c r="J1195" i="9"/>
  <c r="K1203" i="9"/>
  <c r="J1203" i="9"/>
  <c r="K1211" i="9"/>
  <c r="J1211" i="9"/>
  <c r="K1219" i="9"/>
  <c r="J1219" i="9"/>
  <c r="K1227" i="9"/>
  <c r="J1227" i="9"/>
  <c r="K1235" i="9"/>
  <c r="J1235" i="9"/>
  <c r="K1243" i="9"/>
  <c r="J1243" i="9"/>
  <c r="K1251" i="9"/>
  <c r="J1251" i="9"/>
  <c r="K1259" i="9"/>
  <c r="J1259" i="9"/>
  <c r="K1267" i="9"/>
  <c r="J1267" i="9"/>
  <c r="K1275" i="9"/>
  <c r="J1275" i="9"/>
  <c r="K1283" i="9"/>
  <c r="J1283" i="9"/>
  <c r="K1291" i="9"/>
  <c r="J1291" i="9"/>
  <c r="K1299" i="9"/>
  <c r="J1299" i="9"/>
  <c r="K1307" i="9"/>
  <c r="J1307" i="9"/>
  <c r="K1315" i="9"/>
  <c r="J1315" i="9"/>
  <c r="K1323" i="9"/>
  <c r="J1323" i="9"/>
  <c r="K1331" i="9"/>
  <c r="J1331" i="9"/>
  <c r="K1339" i="9"/>
  <c r="J1339" i="9"/>
  <c r="K1347" i="9"/>
  <c r="J1347" i="9"/>
  <c r="K1355" i="9"/>
  <c r="J1355" i="9"/>
  <c r="K1363" i="9"/>
  <c r="J1363" i="9"/>
  <c r="K1371" i="9"/>
  <c r="J1371" i="9"/>
  <c r="K1379" i="9"/>
  <c r="J1379" i="9"/>
  <c r="K1387" i="9"/>
  <c r="J1387" i="9"/>
  <c r="K1395" i="9"/>
  <c r="J1395" i="9"/>
  <c r="K1403" i="9"/>
  <c r="J1403" i="9"/>
  <c r="K1411" i="9"/>
  <c r="J1411" i="9"/>
  <c r="K1419" i="9"/>
  <c r="J1419" i="9"/>
  <c r="K1427" i="9"/>
  <c r="J1427" i="9"/>
  <c r="K1435" i="9"/>
  <c r="J1435" i="9"/>
  <c r="K1443" i="9"/>
  <c r="J1443" i="9"/>
  <c r="K1451" i="9"/>
  <c r="J1451" i="9"/>
  <c r="K1459" i="9"/>
  <c r="J1459" i="9"/>
  <c r="K1467" i="9"/>
  <c r="J1467" i="9"/>
  <c r="K1475" i="9"/>
  <c r="J1475" i="9"/>
  <c r="K1483" i="9"/>
  <c r="J1483" i="9"/>
  <c r="K1491" i="9"/>
  <c r="J1491" i="9"/>
  <c r="K1499" i="9"/>
  <c r="J1499" i="9"/>
  <c r="K1507" i="9"/>
  <c r="J1507" i="9"/>
  <c r="K1515" i="9"/>
  <c r="J1515" i="9"/>
  <c r="K1523" i="9"/>
  <c r="J1523" i="9"/>
  <c r="K1531" i="9"/>
  <c r="J1531" i="9"/>
  <c r="K1539" i="9"/>
  <c r="J1539" i="9"/>
  <c r="K1547" i="9"/>
  <c r="J1547" i="9"/>
  <c r="K1555" i="9"/>
  <c r="J1555" i="9"/>
  <c r="K1563" i="9"/>
  <c r="J1563" i="9"/>
  <c r="K1571" i="9"/>
  <c r="J1571" i="9"/>
  <c r="K1579" i="9"/>
  <c r="J1579" i="9"/>
  <c r="K1587" i="9"/>
  <c r="J1587" i="9"/>
  <c r="K1595" i="9"/>
  <c r="J1595" i="9"/>
  <c r="K1603" i="9"/>
  <c r="J1603" i="9"/>
  <c r="K1611" i="9"/>
  <c r="J1611" i="9"/>
  <c r="K1619" i="9"/>
  <c r="J1619" i="9"/>
  <c r="K1627" i="9"/>
  <c r="J1627" i="9"/>
  <c r="K1635" i="9"/>
  <c r="J1635" i="9"/>
  <c r="K1643" i="9"/>
  <c r="J1643" i="9"/>
  <c r="K1651" i="9"/>
  <c r="J1651" i="9"/>
  <c r="K1659" i="9"/>
  <c r="J1659" i="9"/>
  <c r="K1667" i="9"/>
  <c r="J1667" i="9"/>
  <c r="K1675" i="9"/>
  <c r="J1675" i="9"/>
  <c r="K1683" i="9"/>
  <c r="J1683" i="9"/>
  <c r="K1691" i="9"/>
  <c r="J1691" i="9"/>
  <c r="K1699" i="9"/>
  <c r="J1699" i="9"/>
  <c r="K1707" i="9"/>
  <c r="J1707" i="9"/>
  <c r="K1715" i="9"/>
  <c r="J1715" i="9"/>
  <c r="K1723" i="9"/>
  <c r="J1723" i="9"/>
  <c r="K1731" i="9"/>
  <c r="J1731" i="9"/>
  <c r="K1739" i="9"/>
  <c r="J1739" i="9"/>
  <c r="K1747" i="9"/>
  <c r="J1747" i="9"/>
  <c r="K1755" i="9"/>
  <c r="J1755" i="9"/>
  <c r="K1763" i="9"/>
  <c r="J1763" i="9"/>
  <c r="K1771" i="9"/>
  <c r="J1771" i="9"/>
  <c r="K1779" i="9"/>
  <c r="J1779" i="9"/>
  <c r="K1787" i="9"/>
  <c r="J1787" i="9"/>
  <c r="K1795" i="9"/>
  <c r="J1795" i="9"/>
  <c r="K1803" i="9"/>
  <c r="J1803" i="9"/>
  <c r="K1811" i="9"/>
  <c r="J1811" i="9"/>
  <c r="K1819" i="9"/>
  <c r="J1819" i="9"/>
  <c r="K1827" i="9"/>
  <c r="J1827" i="9"/>
  <c r="K1835" i="9"/>
  <c r="J1835" i="9"/>
  <c r="K1843" i="9"/>
  <c r="J1843" i="9"/>
  <c r="K1851" i="9"/>
  <c r="J1851" i="9"/>
  <c r="K1859" i="9"/>
  <c r="J1859" i="9"/>
  <c r="K1867" i="9"/>
  <c r="J1867" i="9"/>
  <c r="K1875" i="9"/>
  <c r="J1875" i="9"/>
  <c r="K1883" i="9"/>
  <c r="J1883" i="9"/>
  <c r="K1891" i="9"/>
  <c r="J1891" i="9"/>
  <c r="K1899" i="9"/>
  <c r="J1899" i="9"/>
  <c r="K1907" i="9"/>
  <c r="J1907" i="9"/>
  <c r="K1915" i="9"/>
  <c r="J1915" i="9"/>
  <c r="K1923" i="9"/>
  <c r="J1923" i="9"/>
  <c r="K1931" i="9"/>
  <c r="J1931" i="9"/>
  <c r="K1939" i="9"/>
  <c r="J1939" i="9"/>
  <c r="K1947" i="9"/>
  <c r="J1947" i="9"/>
  <c r="K1955" i="9"/>
  <c r="J1955" i="9"/>
  <c r="K1963" i="9"/>
  <c r="J1963" i="9"/>
  <c r="K1971" i="9"/>
  <c r="J1971" i="9"/>
  <c r="K1979" i="9"/>
  <c r="J1979" i="9"/>
  <c r="K1987" i="9"/>
  <c r="J1987" i="9"/>
  <c r="K1995" i="9"/>
  <c r="J1995" i="9"/>
  <c r="K2003" i="9"/>
  <c r="J2003" i="9"/>
  <c r="K2011" i="9"/>
  <c r="J2011" i="9"/>
  <c r="K2019" i="9"/>
  <c r="J2019" i="9"/>
  <c r="K2027" i="9"/>
  <c r="J2027" i="9"/>
  <c r="K2035" i="9"/>
  <c r="J2035" i="9"/>
  <c r="K2043" i="9"/>
  <c r="J2043" i="9"/>
  <c r="K2051" i="9"/>
  <c r="J2051" i="9"/>
  <c r="K2059" i="9"/>
  <c r="J2059" i="9"/>
  <c r="K2067" i="9"/>
  <c r="J2067" i="9"/>
  <c r="K2075" i="9"/>
  <c r="J2075" i="9"/>
  <c r="K2083" i="9"/>
  <c r="J2083" i="9"/>
  <c r="K2091" i="9"/>
  <c r="J2091" i="9"/>
  <c r="K2099" i="9"/>
  <c r="J2099" i="9"/>
  <c r="K2107" i="9"/>
  <c r="J2107" i="9"/>
  <c r="K2115" i="9"/>
  <c r="J2115" i="9"/>
  <c r="K2123" i="9"/>
  <c r="J2123" i="9"/>
  <c r="K2131" i="9"/>
  <c r="J2131" i="9"/>
  <c r="K2139" i="9"/>
  <c r="J2139" i="9"/>
  <c r="K2147" i="9"/>
  <c r="J2147" i="9"/>
  <c r="K2155" i="9"/>
  <c r="J2155" i="9"/>
  <c r="K2163" i="9"/>
  <c r="J2163" i="9"/>
  <c r="K2171" i="9"/>
  <c r="J2171" i="9"/>
  <c r="K2179" i="9"/>
  <c r="J2179" i="9"/>
  <c r="K2187" i="9"/>
  <c r="J2187" i="9"/>
  <c r="K2195" i="9"/>
  <c r="J2195" i="9"/>
  <c r="K2203" i="9"/>
  <c r="J2203" i="9"/>
  <c r="K2211" i="9"/>
  <c r="J2211" i="9"/>
  <c r="K2219" i="9"/>
  <c r="J2219" i="9"/>
  <c r="K2227" i="9"/>
  <c r="J2227" i="9"/>
  <c r="K2235" i="9"/>
  <c r="J2235" i="9"/>
  <c r="K2243" i="9"/>
  <c r="J2243" i="9"/>
  <c r="K2251" i="9"/>
  <c r="J2251" i="9"/>
  <c r="K2259" i="9"/>
  <c r="J2259" i="9"/>
  <c r="K2267" i="9"/>
  <c r="J2267" i="9"/>
  <c r="K2275" i="9"/>
  <c r="J2275" i="9"/>
  <c r="K2283" i="9"/>
  <c r="J2283" i="9"/>
  <c r="K2291" i="9"/>
  <c r="J2291" i="9"/>
  <c r="K2299" i="9"/>
  <c r="J2299" i="9"/>
  <c r="K2307" i="9"/>
  <c r="J2307" i="9"/>
  <c r="K2315" i="9"/>
  <c r="J2315" i="9"/>
  <c r="K2323" i="9"/>
  <c r="J2323" i="9"/>
  <c r="K2331" i="9"/>
  <c r="J2331" i="9"/>
  <c r="K2339" i="9"/>
  <c r="J2339" i="9"/>
  <c r="K2347" i="9"/>
  <c r="J2347" i="9"/>
  <c r="K2355" i="9"/>
  <c r="J2355" i="9"/>
  <c r="K2363" i="9"/>
  <c r="J2363" i="9"/>
  <c r="K2371" i="9"/>
  <c r="J2371" i="9"/>
  <c r="K2379" i="9"/>
  <c r="J2379" i="9"/>
  <c r="K2387" i="9"/>
  <c r="J2387" i="9"/>
  <c r="K2395" i="9"/>
  <c r="J2395" i="9"/>
  <c r="J3257" i="9"/>
  <c r="J3253" i="9"/>
  <c r="J3249" i="9"/>
  <c r="J3245" i="9"/>
  <c r="J3241" i="9"/>
  <c r="J3237" i="9"/>
  <c r="J3229" i="9"/>
  <c r="J3225" i="9"/>
  <c r="J3221" i="9"/>
  <c r="J3217" i="9"/>
  <c r="J3213" i="9"/>
  <c r="J3209" i="9"/>
  <c r="J3205" i="9"/>
  <c r="J3197" i="9"/>
  <c r="J3193" i="9"/>
  <c r="J3189" i="9"/>
  <c r="J3185" i="9"/>
  <c r="J3181" i="9"/>
  <c r="J3177" i="9"/>
  <c r="J3173" i="9"/>
  <c r="J3165" i="9"/>
  <c r="J3161" i="9"/>
  <c r="J3157" i="9"/>
  <c r="J3153" i="9"/>
  <c r="J3149" i="9"/>
  <c r="J3145" i="9"/>
  <c r="J3141" i="9"/>
  <c r="J3133" i="9"/>
  <c r="J3129" i="9"/>
  <c r="J3125" i="9"/>
  <c r="J3121" i="9"/>
  <c r="J3117" i="9"/>
  <c r="J3113" i="9"/>
  <c r="J3109" i="9"/>
  <c r="J3101" i="9"/>
  <c r="J3097" i="9"/>
  <c r="J3093" i="9"/>
  <c r="J3089" i="9"/>
  <c r="J3085" i="9"/>
  <c r="J3081" i="9"/>
  <c r="J3077" i="9"/>
  <c r="J3069" i="9"/>
  <c r="J3065" i="9"/>
  <c r="J3061" i="9"/>
  <c r="J3057" i="9"/>
  <c r="J3053" i="9"/>
  <c r="J3049" i="9"/>
  <c r="J3045" i="9"/>
  <c r="J3037" i="9"/>
  <c r="J3033" i="9"/>
  <c r="J3029" i="9"/>
  <c r="J3025" i="9"/>
  <c r="J3021" i="9"/>
  <c r="J3017" i="9"/>
  <c r="J3013" i="9"/>
  <c r="J3005" i="9"/>
  <c r="J3001" i="9"/>
  <c r="J2997" i="9"/>
  <c r="J2993" i="9"/>
  <c r="J2989" i="9"/>
  <c r="J2985" i="9"/>
  <c r="J2981" i="9"/>
  <c r="J2973" i="9"/>
  <c r="J2969" i="9"/>
  <c r="J2965" i="9"/>
  <c r="J2961" i="9"/>
  <c r="J2957" i="9"/>
  <c r="J2953" i="9"/>
  <c r="J2949" i="9"/>
  <c r="J2941" i="9"/>
  <c r="J2937" i="9"/>
  <c r="J2933" i="9"/>
  <c r="J2929" i="9"/>
  <c r="J2925" i="9"/>
  <c r="J2921" i="9"/>
  <c r="J2917" i="9"/>
  <c r="J2909" i="9"/>
  <c r="J2905" i="9"/>
  <c r="J2901" i="9"/>
  <c r="J2897" i="9"/>
  <c r="J2893" i="9"/>
  <c r="J2889" i="9"/>
  <c r="J2885" i="9"/>
  <c r="J2877" i="9"/>
  <c r="J2873" i="9"/>
  <c r="J2869" i="9"/>
  <c r="J2865" i="9"/>
  <c r="J2861" i="9"/>
  <c r="J2857" i="9"/>
  <c r="J2853" i="9"/>
  <c r="J2845" i="9"/>
  <c r="J2841" i="9"/>
  <c r="J2837" i="9"/>
  <c r="J2833" i="9"/>
  <c r="J2829" i="9"/>
  <c r="J2825" i="9"/>
  <c r="J2821" i="9"/>
  <c r="J2813" i="9"/>
  <c r="J2809" i="9"/>
  <c r="J2805" i="9"/>
  <c r="J2801" i="9"/>
  <c r="J2797" i="9"/>
  <c r="J2793" i="9"/>
  <c r="J2789" i="9"/>
  <c r="J2781" i="9"/>
  <c r="J2777" i="9"/>
  <c r="J2773" i="9"/>
  <c r="J2769" i="9"/>
  <c r="J2765" i="9"/>
  <c r="J2761" i="9"/>
  <c r="J2757" i="9"/>
  <c r="J2749" i="9"/>
  <c r="J2745" i="9"/>
  <c r="J2741" i="9"/>
  <c r="J2737" i="9"/>
  <c r="J2733" i="9"/>
  <c r="J2729" i="9"/>
  <c r="J2725" i="9"/>
  <c r="J2717" i="9"/>
  <c r="J2713" i="9"/>
  <c r="J2709" i="9"/>
  <c r="J2705" i="9"/>
  <c r="J2701" i="9"/>
  <c r="J2697" i="9"/>
  <c r="J2693" i="9"/>
  <c r="J2685" i="9"/>
  <c r="J2681" i="9"/>
  <c r="J2677" i="9"/>
  <c r="J2673" i="9"/>
  <c r="J2669" i="9"/>
  <c r="J2665" i="9"/>
  <c r="J2661" i="9"/>
  <c r="J2657" i="9"/>
  <c r="J2653" i="9"/>
  <c r="J2649" i="9"/>
  <c r="J2645" i="9"/>
  <c r="J2641" i="9"/>
  <c r="J2637" i="9"/>
  <c r="J2633" i="9"/>
  <c r="J2629" i="9"/>
  <c r="J2625" i="9"/>
  <c r="J2621" i="9"/>
  <c r="J2617" i="9"/>
  <c r="J2613" i="9"/>
  <c r="J2609" i="9"/>
  <c r="J2605" i="9"/>
  <c r="J2601" i="9"/>
  <c r="J2597" i="9"/>
  <c r="J2593" i="9"/>
  <c r="J2589" i="9"/>
  <c r="J2585" i="9"/>
  <c r="J2581" i="9"/>
  <c r="J2577" i="9"/>
  <c r="J2573" i="9"/>
  <c r="J2569" i="9"/>
  <c r="J2565" i="9"/>
  <c r="J2561" i="9"/>
  <c r="J2557" i="9"/>
  <c r="J2553" i="9"/>
  <c r="J2549" i="9"/>
  <c r="J2545" i="9"/>
  <c r="J2541" i="9"/>
  <c r="J2537" i="9"/>
  <c r="J2533" i="9"/>
  <c r="J2529" i="9"/>
  <c r="J2525" i="9"/>
  <c r="J2521" i="9"/>
  <c r="J2517" i="9"/>
  <c r="J2513" i="9"/>
  <c r="J2509" i="9"/>
  <c r="J2505" i="9"/>
  <c r="J2501" i="9"/>
  <c r="J2497" i="9"/>
  <c r="J2493" i="9"/>
  <c r="J2489" i="9"/>
  <c r="J2485" i="9"/>
  <c r="J2481" i="9"/>
  <c r="J2477" i="9"/>
  <c r="J2473" i="9"/>
  <c r="J2469" i="9"/>
  <c r="J2465" i="9"/>
  <c r="J2461" i="9"/>
  <c r="J2457" i="9"/>
  <c r="J2453" i="9"/>
  <c r="J2449" i="9"/>
  <c r="J2445" i="9"/>
  <c r="J2437" i="9"/>
  <c r="J2433" i="9"/>
  <c r="J2429" i="9"/>
  <c r="J2425" i="9"/>
  <c r="J2421" i="9"/>
  <c r="J2417" i="9"/>
  <c r="J2413" i="9"/>
  <c r="J2409" i="9"/>
  <c r="J2405" i="9"/>
  <c r="J2401" i="9"/>
  <c r="J2397" i="9"/>
  <c r="J2390" i="9"/>
  <c r="J2378" i="9"/>
  <c r="J2367" i="9"/>
  <c r="J2358" i="9"/>
  <c r="J2346" i="9"/>
  <c r="J2330" i="9"/>
  <c r="J2314" i="9"/>
  <c r="J2298" i="9"/>
  <c r="J2282" i="9"/>
  <c r="J2266" i="9"/>
  <c r="J2250" i="9"/>
  <c r="J2234" i="9"/>
  <c r="J2218" i="9"/>
  <c r="J2202" i="9"/>
  <c r="J2186" i="9"/>
  <c r="J2170" i="9"/>
  <c r="J2154" i="9"/>
  <c r="J2138" i="9"/>
  <c r="J2122" i="9"/>
  <c r="J2106" i="9"/>
  <c r="J2090" i="9"/>
  <c r="J2074" i="9"/>
  <c r="J2058" i="9"/>
  <c r="J2042" i="9"/>
  <c r="J2026" i="9"/>
  <c r="J2010" i="9"/>
  <c r="J1994" i="9"/>
  <c r="J1978" i="9"/>
  <c r="J1962" i="9"/>
  <c r="J1946" i="9"/>
  <c r="J1930" i="9"/>
  <c r="J1914" i="9"/>
  <c r="J1898" i="9"/>
  <c r="J1882" i="9"/>
  <c r="J1866" i="9"/>
  <c r="J1850" i="9"/>
  <c r="J1834" i="9"/>
  <c r="J1818" i="9"/>
  <c r="J1802" i="9"/>
  <c r="J1786" i="9"/>
  <c r="J1770" i="9"/>
  <c r="J1754" i="9"/>
  <c r="J1738" i="9"/>
  <c r="J1722" i="9"/>
  <c r="J1706" i="9"/>
  <c r="J1690" i="9"/>
  <c r="J1674" i="9"/>
  <c r="J1658" i="9"/>
  <c r="J1642" i="9"/>
  <c r="J1626" i="9"/>
  <c r="J1610" i="9"/>
  <c r="J1594" i="9"/>
  <c r="J1578" i="9"/>
  <c r="J1562" i="9"/>
  <c r="J1546" i="9"/>
  <c r="J1530" i="9"/>
  <c r="J1514" i="9"/>
  <c r="J1498" i="9"/>
  <c r="J1482" i="9"/>
  <c r="J1466" i="9"/>
  <c r="J1450" i="9"/>
  <c r="J1434" i="9"/>
  <c r="J1418" i="9"/>
  <c r="J1402" i="9"/>
  <c r="J1386" i="9"/>
  <c r="J1370" i="9"/>
  <c r="J1354" i="9"/>
  <c r="J1338" i="9"/>
  <c r="J1322" i="9"/>
  <c r="J1306" i="9"/>
  <c r="J1290" i="9"/>
  <c r="J1274" i="9"/>
  <c r="J1258" i="9"/>
  <c r="J1242" i="9"/>
  <c r="J1226" i="9"/>
  <c r="J1210" i="9"/>
  <c r="J1194" i="9"/>
  <c r="J1178" i="9"/>
  <c r="J1162" i="9"/>
  <c r="J1146" i="9"/>
  <c r="J1130" i="9"/>
  <c r="J1114" i="9"/>
  <c r="J1098" i="9"/>
  <c r="J1082" i="9"/>
  <c r="J1066" i="9"/>
  <c r="J1050" i="9"/>
  <c r="J1034" i="9"/>
  <c r="J1018" i="9"/>
  <c r="J1002" i="9"/>
  <c r="J986" i="9"/>
  <c r="J970" i="9"/>
  <c r="J954" i="9"/>
  <c r="J938" i="9"/>
  <c r="J922" i="9"/>
  <c r="J906" i="9"/>
  <c r="J890" i="9"/>
  <c r="J874" i="9"/>
  <c r="J858" i="9"/>
  <c r="J842" i="9"/>
  <c r="J826" i="9"/>
  <c r="J810" i="9"/>
  <c r="J794" i="9"/>
  <c r="J778" i="9"/>
  <c r="J762" i="9"/>
  <c r="J746" i="9"/>
  <c r="J730" i="9"/>
  <c r="J714" i="9"/>
  <c r="J698" i="9"/>
  <c r="J682" i="9"/>
  <c r="J666" i="9"/>
  <c r="J650" i="9"/>
  <c r="J634" i="9"/>
  <c r="J618" i="9"/>
  <c r="J602" i="9"/>
  <c r="J586" i="9"/>
  <c r="J570" i="9"/>
  <c r="J554" i="9"/>
  <c r="J538" i="9"/>
  <c r="J522" i="9"/>
  <c r="J506" i="9"/>
  <c r="J490" i="9"/>
  <c r="J474" i="9"/>
  <c r="J458" i="9"/>
  <c r="J442" i="9"/>
  <c r="J426" i="9"/>
  <c r="J410" i="9"/>
  <c r="J394" i="9"/>
  <c r="J378" i="9"/>
  <c r="J362" i="9"/>
  <c r="J343" i="9"/>
  <c r="J311" i="9"/>
  <c r="J279" i="9"/>
  <c r="J247" i="9"/>
  <c r="J215" i="9"/>
  <c r="J183" i="9"/>
  <c r="J151" i="9"/>
  <c r="J119" i="9"/>
  <c r="J87" i="9"/>
  <c r="J55" i="9"/>
  <c r="J23" i="9"/>
  <c r="K2592" i="9"/>
  <c r="K2406" i="9"/>
  <c r="K2278" i="9"/>
  <c r="K2150" i="9"/>
  <c r="K2022" i="9"/>
  <c r="K1894" i="9"/>
  <c r="K1766" i="9"/>
  <c r="K1638" i="9"/>
  <c r="K1486" i="9"/>
  <c r="K1230" i="9"/>
  <c r="K822" i="9"/>
  <c r="K1085" i="9"/>
  <c r="J1085" i="9"/>
  <c r="K1093" i="9"/>
  <c r="J1093" i="9"/>
  <c r="K1101" i="9"/>
  <c r="J1101" i="9"/>
  <c r="J1109" i="9"/>
  <c r="K1109" i="9"/>
  <c r="K1117" i="9"/>
  <c r="J1117" i="9"/>
  <c r="K1125" i="9"/>
  <c r="J1125" i="9"/>
  <c r="K1133" i="9"/>
  <c r="J1133" i="9"/>
  <c r="K1141" i="9"/>
  <c r="J1141" i="9"/>
  <c r="K1149" i="9"/>
  <c r="J1149" i="9"/>
  <c r="K1157" i="9"/>
  <c r="J1157" i="9"/>
  <c r="K1165" i="9"/>
  <c r="J1165" i="9"/>
  <c r="K1181" i="9"/>
  <c r="J1181" i="9"/>
  <c r="K1185" i="9"/>
  <c r="J1185" i="9"/>
  <c r="K1189" i="9"/>
  <c r="J1189" i="9"/>
  <c r="K1205" i="9"/>
  <c r="J1205" i="9"/>
  <c r="K1213" i="9"/>
  <c r="J1213" i="9"/>
  <c r="K1217" i="9"/>
  <c r="J1217" i="9"/>
  <c r="K1221" i="9"/>
  <c r="J1221" i="9"/>
  <c r="K1229" i="9"/>
  <c r="J1229" i="9"/>
  <c r="J1237" i="9"/>
  <c r="K1237" i="9"/>
  <c r="K1245" i="9"/>
  <c r="J1245" i="9"/>
  <c r="K1253" i="9"/>
  <c r="J1253" i="9"/>
  <c r="K1261" i="9"/>
  <c r="J1261" i="9"/>
  <c r="K1269" i="9"/>
  <c r="J1269" i="9"/>
  <c r="K1277" i="9"/>
  <c r="J1277" i="9"/>
  <c r="K1285" i="9"/>
  <c r="J1285" i="9"/>
  <c r="K1293" i="9"/>
  <c r="J1293" i="9"/>
  <c r="K1297" i="9"/>
  <c r="J1297" i="9"/>
  <c r="K1305" i="9"/>
  <c r="J1305" i="9"/>
  <c r="K1309" i="9"/>
  <c r="J1309" i="9"/>
  <c r="K1321" i="9"/>
  <c r="J1321" i="9"/>
  <c r="K1329" i="9"/>
  <c r="J1329" i="9"/>
  <c r="K1337" i="9"/>
  <c r="J1337" i="9"/>
  <c r="K1345" i="9"/>
  <c r="J1345" i="9"/>
  <c r="K1353" i="9"/>
  <c r="J1353" i="9"/>
  <c r="K1361" i="9"/>
  <c r="J1361" i="9"/>
  <c r="J1365" i="9"/>
  <c r="K1365" i="9"/>
  <c r="K1373" i="9"/>
  <c r="J1373" i="9"/>
  <c r="K1385" i="9"/>
  <c r="J1385" i="9"/>
  <c r="K1397" i="9"/>
  <c r="J1397" i="9"/>
  <c r="K1413" i="9"/>
  <c r="J1413" i="9"/>
  <c r="K1421" i="9"/>
  <c r="J1421" i="9"/>
  <c r="K1425" i="9"/>
  <c r="J1425" i="9"/>
  <c r="K1433" i="9"/>
  <c r="J1433" i="9"/>
  <c r="K1441" i="9"/>
  <c r="J1441" i="9"/>
  <c r="K1449" i="9"/>
  <c r="J1449" i="9"/>
  <c r="K1457" i="9"/>
  <c r="J1457" i="9"/>
  <c r="K1461" i="9"/>
  <c r="J1461" i="9"/>
  <c r="K1469" i="9"/>
  <c r="J1469" i="9"/>
  <c r="K1477" i="9"/>
  <c r="J1477" i="9"/>
  <c r="K1485" i="9"/>
  <c r="J1485" i="9"/>
  <c r="J1493" i="9"/>
  <c r="K1493" i="9"/>
  <c r="K1501" i="9"/>
  <c r="J1501" i="9"/>
  <c r="K1509" i="9"/>
  <c r="J1509" i="9"/>
  <c r="K1517" i="9"/>
  <c r="J1517" i="9"/>
  <c r="K1525" i="9"/>
  <c r="J1525" i="9"/>
  <c r="K1533" i="9"/>
  <c r="J1533" i="9"/>
  <c r="K1553" i="9"/>
  <c r="J1553" i="9"/>
  <c r="K1561" i="9"/>
  <c r="J1561" i="9"/>
  <c r="K1569" i="9"/>
  <c r="J1569" i="9"/>
  <c r="K1573" i="9"/>
  <c r="J1573" i="9"/>
  <c r="J1577" i="9"/>
  <c r="K1577" i="9"/>
  <c r="K1585" i="9"/>
  <c r="J1585" i="9"/>
  <c r="K1597" i="9"/>
  <c r="J1597" i="9"/>
  <c r="K1605" i="9"/>
  <c r="J1605" i="9"/>
  <c r="K1625" i="9"/>
  <c r="J1625" i="9"/>
  <c r="K1633" i="9"/>
  <c r="J1633" i="9"/>
  <c r="K1637" i="9"/>
  <c r="J1637" i="9"/>
  <c r="K1645" i="9"/>
  <c r="J1645" i="9"/>
  <c r="K1649" i="9"/>
  <c r="J1649" i="9"/>
  <c r="K1661" i="9"/>
  <c r="J1661" i="9"/>
  <c r="K1681" i="9"/>
  <c r="J1681" i="9"/>
  <c r="K1689" i="9"/>
  <c r="J1689" i="9"/>
  <c r="K1697" i="9"/>
  <c r="J1697" i="9"/>
  <c r="K1701" i="9"/>
  <c r="J1701" i="9"/>
  <c r="K1709" i="9"/>
  <c r="J1709" i="9"/>
  <c r="K1713" i="9"/>
  <c r="J1713" i="9"/>
  <c r="K1717" i="9"/>
  <c r="J1717" i="9"/>
  <c r="K1725" i="9"/>
  <c r="J1725" i="9"/>
  <c r="K1733" i="9"/>
  <c r="J1733" i="9"/>
  <c r="K1745" i="9"/>
  <c r="J1745" i="9"/>
  <c r="K1753" i="9"/>
  <c r="J1753" i="9"/>
  <c r="K1765" i="9"/>
  <c r="J1765" i="9"/>
  <c r="K1773" i="9"/>
  <c r="J1773" i="9"/>
  <c r="K1781" i="9"/>
  <c r="J1781" i="9"/>
  <c r="K1789" i="9"/>
  <c r="J1789" i="9"/>
  <c r="K1797" i="9"/>
  <c r="J1797" i="9"/>
  <c r="K1809" i="9"/>
  <c r="J1809" i="9"/>
  <c r="K1817" i="9"/>
  <c r="J1817" i="9"/>
  <c r="K1825" i="9"/>
  <c r="J1825" i="9"/>
  <c r="J1833" i="9"/>
  <c r="K1833" i="9"/>
  <c r="K1841" i="9"/>
  <c r="J1841" i="9"/>
  <c r="K1849" i="9"/>
  <c r="J1849" i="9"/>
  <c r="K1857" i="9"/>
  <c r="J1857" i="9"/>
  <c r="K1861" i="9"/>
  <c r="J1861" i="9"/>
  <c r="K1869" i="9"/>
  <c r="J1869" i="9"/>
  <c r="K1877" i="9"/>
  <c r="J1877" i="9"/>
  <c r="K1885" i="9"/>
  <c r="J1885" i="9"/>
  <c r="K1893" i="9"/>
  <c r="J1893" i="9"/>
  <c r="K1901" i="9"/>
  <c r="J1901" i="9"/>
  <c r="K1909" i="9"/>
  <c r="J1909" i="9"/>
  <c r="K1917" i="9"/>
  <c r="J1917" i="9"/>
  <c r="K1933" i="9"/>
  <c r="J1933" i="9"/>
  <c r="K1949" i="9"/>
  <c r="J1949" i="9"/>
  <c r="K1953" i="9"/>
  <c r="J1953" i="9"/>
  <c r="J1961" i="9"/>
  <c r="K1961" i="9"/>
  <c r="K1969" i="9"/>
  <c r="J1969" i="9"/>
  <c r="K1977" i="9"/>
  <c r="J1977" i="9"/>
  <c r="K1985" i="9"/>
  <c r="J1985" i="9"/>
  <c r="K1989" i="9"/>
  <c r="J1989" i="9"/>
  <c r="K2001" i="9"/>
  <c r="J2001" i="9"/>
  <c r="K2013" i="9"/>
  <c r="J2013" i="9"/>
  <c r="K2021" i="9"/>
  <c r="J2021" i="9"/>
  <c r="K2029" i="9"/>
  <c r="J2029" i="9"/>
  <c r="K2033" i="9"/>
  <c r="J2033" i="9"/>
  <c r="K2041" i="9"/>
  <c r="J2041" i="9"/>
  <c r="K2049" i="9"/>
  <c r="J2049" i="9"/>
  <c r="K2053" i="9"/>
  <c r="J2053" i="9"/>
  <c r="K2061" i="9"/>
  <c r="J2061" i="9"/>
  <c r="K2065" i="9"/>
  <c r="J2065" i="9"/>
  <c r="K2073" i="9"/>
  <c r="J2073" i="9"/>
  <c r="K2077" i="9"/>
  <c r="J2077" i="9"/>
  <c r="K2085" i="9"/>
  <c r="J2085" i="9"/>
  <c r="K2093" i="9"/>
  <c r="J2093" i="9"/>
  <c r="K2101" i="9"/>
  <c r="J2101" i="9"/>
  <c r="K2109" i="9"/>
  <c r="J2109" i="9"/>
  <c r="K2129" i="9"/>
  <c r="J2129" i="9"/>
  <c r="K2133" i="9"/>
  <c r="J2133" i="9"/>
  <c r="K2141" i="9"/>
  <c r="J2141" i="9"/>
  <c r="K2145" i="9"/>
  <c r="J2145" i="9"/>
  <c r="K2149" i="9"/>
  <c r="J2149" i="9"/>
  <c r="K2157" i="9"/>
  <c r="J2157" i="9"/>
  <c r="K2165" i="9"/>
  <c r="J2165" i="9"/>
  <c r="K2173" i="9"/>
  <c r="J2173" i="9"/>
  <c r="K2177" i="9"/>
  <c r="J2177" i="9"/>
  <c r="K2181" i="9"/>
  <c r="J2181" i="9"/>
  <c r="K2189" i="9"/>
  <c r="J2189" i="9"/>
  <c r="K2201" i="9"/>
  <c r="J2201" i="9"/>
  <c r="K2213" i="9"/>
  <c r="J2213" i="9"/>
  <c r="K2221" i="9"/>
  <c r="J2221" i="9"/>
  <c r="K2233" i="9"/>
  <c r="J2233" i="9"/>
  <c r="K2241" i="9"/>
  <c r="J2241" i="9"/>
  <c r="K2253" i="9"/>
  <c r="J2253" i="9"/>
  <c r="K2257" i="9"/>
  <c r="J2257" i="9"/>
  <c r="K2265" i="9"/>
  <c r="J2265" i="9"/>
  <c r="K2273" i="9"/>
  <c r="J2273" i="9"/>
  <c r="J2281" i="9"/>
  <c r="K2281" i="9"/>
  <c r="K2289" i="9"/>
  <c r="J2289" i="9"/>
  <c r="K2297" i="9"/>
  <c r="J2297" i="9"/>
  <c r="K2305" i="9"/>
  <c r="J2305" i="9"/>
  <c r="K2309" i="9"/>
  <c r="J2309" i="9"/>
  <c r="K2317" i="9"/>
  <c r="J2317" i="9"/>
  <c r="K2325" i="9"/>
  <c r="J2325" i="9"/>
  <c r="K2337" i="9"/>
  <c r="J2337" i="9"/>
  <c r="J2345" i="9"/>
  <c r="K2345" i="9"/>
  <c r="K2353" i="9"/>
  <c r="J2353" i="9"/>
  <c r="K2361" i="9"/>
  <c r="J2361" i="9"/>
  <c r="K2369" i="9"/>
  <c r="J2369" i="9"/>
  <c r="K2373" i="9"/>
  <c r="J2373" i="9"/>
  <c r="K2381" i="9"/>
  <c r="J2381" i="9"/>
  <c r="K2385" i="9"/>
  <c r="J2385" i="9"/>
  <c r="K2393" i="9"/>
  <c r="J2393" i="9"/>
  <c r="K6" i="9"/>
  <c r="J6" i="9"/>
  <c r="K14" i="9"/>
  <c r="J14" i="9"/>
  <c r="K22" i="9"/>
  <c r="J22" i="9"/>
  <c r="K30" i="9"/>
  <c r="J30" i="9"/>
  <c r="K38" i="9"/>
  <c r="J38" i="9"/>
  <c r="K46" i="9"/>
  <c r="J46" i="9"/>
  <c r="K54" i="9"/>
  <c r="J54" i="9"/>
  <c r="K62" i="9"/>
  <c r="J62" i="9"/>
  <c r="K70" i="9"/>
  <c r="J70" i="9"/>
  <c r="K78" i="9"/>
  <c r="J78" i="9"/>
  <c r="K86" i="9"/>
  <c r="J86" i="9"/>
  <c r="K94" i="9"/>
  <c r="J94" i="9"/>
  <c r="K102" i="9"/>
  <c r="J102" i="9"/>
  <c r="K110" i="9"/>
  <c r="J110" i="9"/>
  <c r="K118" i="9"/>
  <c r="J118" i="9"/>
  <c r="K126" i="9"/>
  <c r="J126" i="9"/>
  <c r="K134" i="9"/>
  <c r="J134" i="9"/>
  <c r="K142" i="9"/>
  <c r="J142" i="9"/>
  <c r="K150" i="9"/>
  <c r="J150" i="9"/>
  <c r="K158" i="9"/>
  <c r="J158" i="9"/>
  <c r="K170" i="9"/>
  <c r="J170" i="9"/>
  <c r="K178" i="9"/>
  <c r="J178" i="9"/>
  <c r="K186" i="9"/>
  <c r="J186" i="9"/>
  <c r="K194" i="9"/>
  <c r="J194" i="9"/>
  <c r="K202" i="9"/>
  <c r="J202" i="9"/>
  <c r="K206" i="9"/>
  <c r="J206" i="9"/>
  <c r="K218" i="9"/>
  <c r="J218" i="9"/>
  <c r="K222" i="9"/>
  <c r="J222" i="9"/>
  <c r="K230" i="9"/>
  <c r="J230" i="9"/>
  <c r="K242" i="9"/>
  <c r="J242" i="9"/>
  <c r="K246" i="9"/>
  <c r="J246" i="9"/>
  <c r="K254" i="9"/>
  <c r="J254" i="9"/>
  <c r="K262" i="9"/>
  <c r="J262" i="9"/>
  <c r="K270" i="9"/>
  <c r="J270" i="9"/>
  <c r="K278" i="9"/>
  <c r="J278" i="9"/>
  <c r="K286" i="9"/>
  <c r="J286" i="9"/>
  <c r="K294" i="9"/>
  <c r="J294" i="9"/>
  <c r="K302" i="9"/>
  <c r="J302" i="9"/>
  <c r="K310" i="9"/>
  <c r="J310" i="9"/>
  <c r="K318" i="9"/>
  <c r="J318" i="9"/>
  <c r="K326" i="9"/>
  <c r="J326" i="9"/>
  <c r="K334" i="9"/>
  <c r="J334" i="9"/>
  <c r="K342" i="9"/>
  <c r="J342" i="9"/>
  <c r="K350" i="9"/>
  <c r="J350" i="9"/>
  <c r="K390" i="9"/>
  <c r="J390" i="9"/>
  <c r="K398" i="9"/>
  <c r="J398" i="9"/>
  <c r="K406" i="9"/>
  <c r="J406" i="9"/>
  <c r="K422" i="9"/>
  <c r="J422" i="9"/>
  <c r="K430" i="9"/>
  <c r="J430" i="9"/>
  <c r="K454" i="9"/>
  <c r="J454" i="9"/>
  <c r="K470" i="9"/>
  <c r="J470" i="9"/>
  <c r="K486" i="9"/>
  <c r="J486" i="9"/>
  <c r="K502" i="9"/>
  <c r="J502" i="9"/>
  <c r="K518" i="9"/>
  <c r="J518" i="9"/>
  <c r="K534" i="9"/>
  <c r="J534" i="9"/>
  <c r="K550" i="9"/>
  <c r="J550" i="9"/>
  <c r="K598" i="9"/>
  <c r="J598" i="9"/>
  <c r="K606" i="9"/>
  <c r="J606" i="9"/>
  <c r="K614" i="9"/>
  <c r="J614" i="9"/>
  <c r="K630" i="9"/>
  <c r="J630" i="9"/>
  <c r="K646" i="9"/>
  <c r="J646" i="9"/>
  <c r="K662" i="9"/>
  <c r="J662" i="9"/>
  <c r="K678" i="9"/>
  <c r="J678" i="9"/>
  <c r="K686" i="9"/>
  <c r="J686" i="9"/>
  <c r="K710" i="9"/>
  <c r="J710" i="9"/>
  <c r="K718" i="9"/>
  <c r="J718" i="9"/>
  <c r="K726" i="9"/>
  <c r="J726" i="9"/>
  <c r="K734" i="9"/>
  <c r="J734" i="9"/>
  <c r="K758" i="9"/>
  <c r="J758" i="9"/>
  <c r="K766" i="9"/>
  <c r="J766" i="9"/>
  <c r="K774" i="9"/>
  <c r="J774" i="9"/>
  <c r="K790" i="9"/>
  <c r="J790" i="9"/>
  <c r="K798" i="9"/>
  <c r="J798" i="9"/>
  <c r="K806" i="9"/>
  <c r="J806" i="9"/>
  <c r="K830" i="9"/>
  <c r="J830" i="9"/>
  <c r="K846" i="9"/>
  <c r="J846" i="9"/>
  <c r="K854" i="9"/>
  <c r="J854" i="9"/>
  <c r="K862" i="9"/>
  <c r="J862" i="9"/>
  <c r="K878" i="9"/>
  <c r="J878" i="9"/>
  <c r="K886" i="9"/>
  <c r="J886" i="9"/>
  <c r="K902" i="9"/>
  <c r="J902" i="9"/>
  <c r="K918" i="9"/>
  <c r="J918" i="9"/>
  <c r="K934" i="9"/>
  <c r="J934" i="9"/>
  <c r="K950" i="9"/>
  <c r="J950" i="9"/>
  <c r="K966" i="9"/>
  <c r="J966" i="9"/>
  <c r="K974" i="9"/>
  <c r="J974" i="9"/>
  <c r="K990" i="9"/>
  <c r="J990" i="9"/>
  <c r="K998" i="9"/>
  <c r="J998" i="9"/>
  <c r="K1006" i="9"/>
  <c r="J1006" i="9"/>
  <c r="K1022" i="9"/>
  <c r="J1022" i="9"/>
  <c r="K1038" i="9"/>
  <c r="J1038" i="9"/>
  <c r="K1054" i="9"/>
  <c r="J1054" i="9"/>
  <c r="K1070" i="9"/>
  <c r="J1070" i="9"/>
  <c r="K1078" i="9"/>
  <c r="J1078" i="9"/>
  <c r="K1086" i="9"/>
  <c r="J1086" i="9"/>
  <c r="K1094" i="9"/>
  <c r="J1094" i="9"/>
  <c r="K1110" i="9"/>
  <c r="J1110" i="9"/>
  <c r="K1118" i="9"/>
  <c r="J1118" i="9"/>
  <c r="K1126" i="9"/>
  <c r="J1126" i="9"/>
  <c r="K1134" i="9"/>
  <c r="J1134" i="9"/>
  <c r="K1142" i="9"/>
  <c r="J1142" i="9"/>
  <c r="K1150" i="9"/>
  <c r="J1150" i="9"/>
  <c r="K1158" i="9"/>
  <c r="J1158" i="9"/>
  <c r="K1166" i="9"/>
  <c r="J1166" i="9"/>
  <c r="K1174" i="9"/>
  <c r="J1174" i="9"/>
  <c r="K1182" i="9"/>
  <c r="J1182" i="9"/>
  <c r="K1190" i="9"/>
  <c r="J1190" i="9"/>
  <c r="K1198" i="9"/>
  <c r="J1198" i="9"/>
  <c r="K1206" i="9"/>
  <c r="J1206" i="9"/>
  <c r="K1214" i="9"/>
  <c r="J1214" i="9"/>
  <c r="K1222" i="9"/>
  <c r="J1222" i="9"/>
  <c r="K1238" i="9"/>
  <c r="J1238" i="9"/>
  <c r="K1246" i="9"/>
  <c r="J1246" i="9"/>
  <c r="K1254" i="9"/>
  <c r="J1254" i="9"/>
  <c r="K1262" i="9"/>
  <c r="J1262" i="9"/>
  <c r="K1270" i="9"/>
  <c r="J1270" i="9"/>
  <c r="K1278" i="9"/>
  <c r="J1278" i="9"/>
  <c r="K1286" i="9"/>
  <c r="J1286" i="9"/>
  <c r="K1294" i="9"/>
  <c r="J1294" i="9"/>
  <c r="K1302" i="9"/>
  <c r="J1302" i="9"/>
  <c r="K1310" i="9"/>
  <c r="J1310" i="9"/>
  <c r="K1318" i="9"/>
  <c r="J1318" i="9"/>
  <c r="K1326" i="9"/>
  <c r="J1326" i="9"/>
  <c r="K1334" i="9"/>
  <c r="J1334" i="9"/>
  <c r="K1342" i="9"/>
  <c r="J1342" i="9"/>
  <c r="K1350" i="9"/>
  <c r="J1350" i="9"/>
  <c r="K1366" i="9"/>
  <c r="J1366" i="9"/>
  <c r="K1374" i="9"/>
  <c r="J1374" i="9"/>
  <c r="K1382" i="9"/>
  <c r="J1382" i="9"/>
  <c r="K1390" i="9"/>
  <c r="J1390" i="9"/>
  <c r="K1398" i="9"/>
  <c r="J1398" i="9"/>
  <c r="K1406" i="9"/>
  <c r="J1406" i="9"/>
  <c r="K1414" i="9"/>
  <c r="J1414" i="9"/>
  <c r="K1422" i="9"/>
  <c r="J1422" i="9"/>
  <c r="K1430" i="9"/>
  <c r="J1430" i="9"/>
  <c r="K1438" i="9"/>
  <c r="J1438" i="9"/>
  <c r="K1446" i="9"/>
  <c r="J1446" i="9"/>
  <c r="K1454" i="9"/>
  <c r="J1454" i="9"/>
  <c r="K1462" i="9"/>
  <c r="J1462" i="9"/>
  <c r="K1470" i="9"/>
  <c r="J1470" i="9"/>
  <c r="K1478" i="9"/>
  <c r="J1478" i="9"/>
  <c r="K1494" i="9"/>
  <c r="J1494" i="9"/>
  <c r="K1502" i="9"/>
  <c r="J1502" i="9"/>
  <c r="K1510" i="9"/>
  <c r="J1510" i="9"/>
  <c r="K1518" i="9"/>
  <c r="J1518" i="9"/>
  <c r="K1526" i="9"/>
  <c r="J1526" i="9"/>
  <c r="K1534" i="9"/>
  <c r="J1534" i="9"/>
  <c r="K1542" i="9"/>
  <c r="J1542" i="9"/>
  <c r="K1550" i="9"/>
  <c r="J1550" i="9"/>
  <c r="K1558" i="9"/>
  <c r="J1558" i="9"/>
  <c r="K1566" i="9"/>
  <c r="J1566" i="9"/>
  <c r="K1582" i="9"/>
  <c r="J1582" i="9"/>
  <c r="K1590" i="9"/>
  <c r="J1590" i="9"/>
  <c r="K1598" i="9"/>
  <c r="J1598" i="9"/>
  <c r="K1606" i="9"/>
  <c r="J1606" i="9"/>
  <c r="K1614" i="9"/>
  <c r="J1614" i="9"/>
  <c r="K1622" i="9"/>
  <c r="J1622" i="9"/>
  <c r="K1630" i="9"/>
  <c r="J1630" i="9"/>
  <c r="K1646" i="9"/>
  <c r="J1646" i="9"/>
  <c r="K1654" i="9"/>
  <c r="J1654" i="9"/>
  <c r="K1662" i="9"/>
  <c r="J1662" i="9"/>
  <c r="K1670" i="9"/>
  <c r="J1670" i="9"/>
  <c r="K1678" i="9"/>
  <c r="J1678" i="9"/>
  <c r="K1686" i="9"/>
  <c r="J1686" i="9"/>
  <c r="K1694" i="9"/>
  <c r="J1694" i="9"/>
  <c r="K1710" i="9"/>
  <c r="J1710" i="9"/>
  <c r="K1718" i="9"/>
  <c r="J1718" i="9"/>
  <c r="K1726" i="9"/>
  <c r="J1726" i="9"/>
  <c r="K1734" i="9"/>
  <c r="J1734" i="9"/>
  <c r="K1742" i="9"/>
  <c r="J1742" i="9"/>
  <c r="K1750" i="9"/>
  <c r="J1750" i="9"/>
  <c r="K1758" i="9"/>
  <c r="J1758" i="9"/>
  <c r="K1774" i="9"/>
  <c r="J1774" i="9"/>
  <c r="K1782" i="9"/>
  <c r="J1782" i="9"/>
  <c r="K1790" i="9"/>
  <c r="J1790" i="9"/>
  <c r="K1798" i="9"/>
  <c r="J1798" i="9"/>
  <c r="K1806" i="9"/>
  <c r="J1806" i="9"/>
  <c r="K1814" i="9"/>
  <c r="J1814" i="9"/>
  <c r="K1822" i="9"/>
  <c r="J1822" i="9"/>
  <c r="K1838" i="9"/>
  <c r="J1838" i="9"/>
  <c r="K1846" i="9"/>
  <c r="J1846" i="9"/>
  <c r="K1854" i="9"/>
  <c r="J1854" i="9"/>
  <c r="K1862" i="9"/>
  <c r="J1862" i="9"/>
  <c r="K1870" i="9"/>
  <c r="J1870" i="9"/>
  <c r="K1878" i="9"/>
  <c r="J1878" i="9"/>
  <c r="K1886" i="9"/>
  <c r="J1886" i="9"/>
  <c r="K1902" i="9"/>
  <c r="J1902" i="9"/>
  <c r="K1910" i="9"/>
  <c r="J1910" i="9"/>
  <c r="K1918" i="9"/>
  <c r="J1918" i="9"/>
  <c r="K1926" i="9"/>
  <c r="J1926" i="9"/>
  <c r="K1934" i="9"/>
  <c r="J1934" i="9"/>
  <c r="K1942" i="9"/>
  <c r="J1942" i="9"/>
  <c r="K1950" i="9"/>
  <c r="J1950" i="9"/>
  <c r="K1966" i="9"/>
  <c r="J1966" i="9"/>
  <c r="K1974" i="9"/>
  <c r="J1974" i="9"/>
  <c r="K1982" i="9"/>
  <c r="J1982" i="9"/>
  <c r="K1990" i="9"/>
  <c r="J1990" i="9"/>
  <c r="K1998" i="9"/>
  <c r="J1998" i="9"/>
  <c r="K2006" i="9"/>
  <c r="J2006" i="9"/>
  <c r="K2014" i="9"/>
  <c r="J2014" i="9"/>
  <c r="K2030" i="9"/>
  <c r="J2030" i="9"/>
  <c r="K2038" i="9"/>
  <c r="J2038" i="9"/>
  <c r="K2046" i="9"/>
  <c r="J2046" i="9"/>
  <c r="K2054" i="9"/>
  <c r="J2054" i="9"/>
  <c r="K2062" i="9"/>
  <c r="J2062" i="9"/>
  <c r="K2070" i="9"/>
  <c r="J2070" i="9"/>
  <c r="K2078" i="9"/>
  <c r="J2078" i="9"/>
  <c r="K2094" i="9"/>
  <c r="J2094" i="9"/>
  <c r="K2102" i="9"/>
  <c r="J2102" i="9"/>
  <c r="K2110" i="9"/>
  <c r="J2110" i="9"/>
  <c r="K2118" i="9"/>
  <c r="J2118" i="9"/>
  <c r="K2126" i="9"/>
  <c r="J2126" i="9"/>
  <c r="K2134" i="9"/>
  <c r="J2134" i="9"/>
  <c r="K2142" i="9"/>
  <c r="J2142" i="9"/>
  <c r="K2158" i="9"/>
  <c r="J2158" i="9"/>
  <c r="K2166" i="9"/>
  <c r="J2166" i="9"/>
  <c r="K2174" i="9"/>
  <c r="J2174" i="9"/>
  <c r="K2182" i="9"/>
  <c r="J2182" i="9"/>
  <c r="K2190" i="9"/>
  <c r="J2190" i="9"/>
  <c r="K2198" i="9"/>
  <c r="J2198" i="9"/>
  <c r="K2206" i="9"/>
  <c r="J2206" i="9"/>
  <c r="K2222" i="9"/>
  <c r="J2222" i="9"/>
  <c r="K2230" i="9"/>
  <c r="J2230" i="9"/>
  <c r="K2238" i="9"/>
  <c r="J2238" i="9"/>
  <c r="K2246" i="9"/>
  <c r="J2246" i="9"/>
  <c r="K2254" i="9"/>
  <c r="J2254" i="9"/>
  <c r="K2262" i="9"/>
  <c r="J2262" i="9"/>
  <c r="K2270" i="9"/>
  <c r="J2270" i="9"/>
  <c r="K2286" i="9"/>
  <c r="J2286" i="9"/>
  <c r="K2294" i="9"/>
  <c r="J2294" i="9"/>
  <c r="K2302" i="9"/>
  <c r="J2302" i="9"/>
  <c r="K2310" i="9"/>
  <c r="J2310" i="9"/>
  <c r="K2318" i="9"/>
  <c r="J2318" i="9"/>
  <c r="K2326" i="9"/>
  <c r="J2326" i="9"/>
  <c r="K2334" i="9"/>
  <c r="J2334" i="9"/>
  <c r="J3258" i="9"/>
  <c r="J3246" i="9"/>
  <c r="J3238" i="9"/>
  <c r="J3230" i="9"/>
  <c r="J3222" i="9"/>
  <c r="J3214" i="9"/>
  <c r="J3210" i="9"/>
  <c r="J3198" i="9"/>
  <c r="J3190" i="9"/>
  <c r="J3186" i="9"/>
  <c r="J3178" i="9"/>
  <c r="J3170" i="9"/>
  <c r="J3158" i="9"/>
  <c r="J3150" i="9"/>
  <c r="J3138" i="9"/>
  <c r="J3130" i="9"/>
  <c r="J3122" i="9"/>
  <c r="J3114" i="9"/>
  <c r="J3106" i="9"/>
  <c r="J3094" i="9"/>
  <c r="J3086" i="9"/>
  <c r="J3082" i="9"/>
  <c r="J3074" i="9"/>
  <c r="J3062" i="9"/>
  <c r="J3054" i="9"/>
  <c r="J3046" i="9"/>
  <c r="J3038" i="9"/>
  <c r="J3026" i="9"/>
  <c r="J3018" i="9"/>
  <c r="J3010" i="9"/>
  <c r="J2994" i="9"/>
  <c r="J2986" i="9"/>
  <c r="J2978" i="9"/>
  <c r="J2966" i="9"/>
  <c r="J2954" i="9"/>
  <c r="J2946" i="9"/>
  <c r="J2934" i="9"/>
  <c r="J2926" i="9"/>
  <c r="J2918" i="9"/>
  <c r="J2910" i="9"/>
  <c r="J2902" i="9"/>
  <c r="J2894" i="9"/>
  <c r="J2886" i="9"/>
  <c r="J2878" i="9"/>
  <c r="J2866" i="9"/>
  <c r="J2858" i="9"/>
  <c r="J2850" i="9"/>
  <c r="J2834" i="9"/>
  <c r="J2826" i="9"/>
  <c r="J2822" i="9"/>
  <c r="J2814" i="9"/>
  <c r="J2806" i="9"/>
  <c r="J2794" i="9"/>
  <c r="J2786" i="9"/>
  <c r="J2770" i="9"/>
  <c r="J2758" i="9"/>
  <c r="J2750" i="9"/>
  <c r="J2742" i="9"/>
  <c r="J2738" i="9"/>
  <c r="J2730" i="9"/>
  <c r="J2722" i="9"/>
  <c r="J2718" i="9"/>
  <c r="J2710" i="9"/>
  <c r="J2702" i="9"/>
  <c r="J2694" i="9"/>
  <c r="J2686" i="9"/>
  <c r="J2670" i="9"/>
  <c r="J2662" i="9"/>
  <c r="J2658" i="9"/>
  <c r="J2650" i="9"/>
  <c r="J2642" i="9"/>
  <c r="J2634" i="9"/>
  <c r="J2626" i="9"/>
  <c r="J2610" i="9"/>
  <c r="J2606" i="9"/>
  <c r="J2598" i="9"/>
  <c r="J2586" i="9"/>
  <c r="J2578" i="9"/>
  <c r="J2574" i="9"/>
  <c r="J2566" i="9"/>
  <c r="J2558" i="9"/>
  <c r="J2546" i="9"/>
  <c r="J2538" i="9"/>
  <c r="J2530" i="9"/>
  <c r="J2522" i="9"/>
  <c r="J2518" i="9"/>
  <c r="J2506" i="9"/>
  <c r="J2498" i="9"/>
  <c r="J2490" i="9"/>
  <c r="J2482" i="9"/>
  <c r="J2474" i="9"/>
  <c r="J2462" i="9"/>
  <c r="J2454" i="9"/>
  <c r="J2446" i="9"/>
  <c r="J2438" i="9"/>
  <c r="J2426" i="9"/>
  <c r="J2422" i="9"/>
  <c r="J2414" i="9"/>
  <c r="K2313" i="9"/>
  <c r="K1929" i="9"/>
  <c r="K1545" i="9"/>
  <c r="K3" i="9"/>
  <c r="J3" i="9"/>
  <c r="K11" i="9"/>
  <c r="J11" i="9"/>
  <c r="K31" i="9"/>
  <c r="J31" i="9"/>
  <c r="K35" i="9"/>
  <c r="J35" i="9"/>
  <c r="K43" i="9"/>
  <c r="J43" i="9"/>
  <c r="K63" i="9"/>
  <c r="J63" i="9"/>
  <c r="K67" i="9"/>
  <c r="J67" i="9"/>
  <c r="K75" i="9"/>
  <c r="J75" i="9"/>
  <c r="K95" i="9"/>
  <c r="J95" i="9"/>
  <c r="K99" i="9"/>
  <c r="J99" i="9"/>
  <c r="K107" i="9"/>
  <c r="J107" i="9"/>
  <c r="K131" i="9"/>
  <c r="J131" i="9"/>
  <c r="K147" i="9"/>
  <c r="J147" i="9"/>
  <c r="K163" i="9"/>
  <c r="J163" i="9"/>
  <c r="K171" i="9"/>
  <c r="J171" i="9"/>
  <c r="K191" i="9"/>
  <c r="J191" i="9"/>
  <c r="K195" i="9"/>
  <c r="J195" i="9"/>
  <c r="K203" i="9"/>
  <c r="J203" i="9"/>
  <c r="K207" i="9"/>
  <c r="J207" i="9"/>
  <c r="K211" i="9"/>
  <c r="J211" i="9"/>
  <c r="K219" i="9"/>
  <c r="J219" i="9"/>
  <c r="K227" i="9"/>
  <c r="J227" i="9"/>
  <c r="K235" i="9"/>
  <c r="J235" i="9"/>
  <c r="K255" i="9"/>
  <c r="J255" i="9"/>
  <c r="K259" i="9"/>
  <c r="J259" i="9"/>
  <c r="K267" i="9"/>
  <c r="J267" i="9"/>
  <c r="K303" i="9"/>
  <c r="J303" i="9"/>
  <c r="K335" i="9"/>
  <c r="J335" i="9"/>
  <c r="K347" i="9"/>
  <c r="J347" i="9"/>
  <c r="K363" i="9"/>
  <c r="J363" i="9"/>
  <c r="K371" i="9"/>
  <c r="J371" i="9"/>
  <c r="K395" i="9"/>
  <c r="J395" i="9"/>
  <c r="K411" i="9"/>
  <c r="J411" i="9"/>
  <c r="K419" i="9"/>
  <c r="J419" i="9"/>
  <c r="K435" i="9"/>
  <c r="J435" i="9"/>
  <c r="K451" i="9"/>
  <c r="J451" i="9"/>
  <c r="K467" i="9"/>
  <c r="J467" i="9"/>
  <c r="K483" i="9"/>
  <c r="J483" i="9"/>
  <c r="K499" i="9"/>
  <c r="J499" i="9"/>
  <c r="K555" i="9"/>
  <c r="J555" i="9"/>
  <c r="K571" i="9"/>
  <c r="J571" i="9"/>
  <c r="K587" i="9"/>
  <c r="J587" i="9"/>
  <c r="K603" i="9"/>
  <c r="J603" i="9"/>
  <c r="K619" i="9"/>
  <c r="J619" i="9"/>
  <c r="K627" i="9"/>
  <c r="J627" i="9"/>
  <c r="K643" i="9"/>
  <c r="J643" i="9"/>
  <c r="K659" i="9"/>
  <c r="J659" i="9"/>
  <c r="K683" i="9"/>
  <c r="J683" i="9"/>
  <c r="K699" i="9"/>
  <c r="J699" i="9"/>
  <c r="K715" i="9"/>
  <c r="J715" i="9"/>
  <c r="K731" i="9"/>
  <c r="J731" i="9"/>
  <c r="K755" i="9"/>
  <c r="J755" i="9"/>
  <c r="K771" i="9"/>
  <c r="J771" i="9"/>
  <c r="K811" i="9"/>
  <c r="J811" i="9"/>
  <c r="K827" i="9"/>
  <c r="J827" i="9"/>
  <c r="K843" i="9"/>
  <c r="J843" i="9"/>
  <c r="K875" i="9"/>
  <c r="J875" i="9"/>
  <c r="K891" i="9"/>
  <c r="J891" i="9"/>
  <c r="K915" i="9"/>
  <c r="J915" i="9"/>
  <c r="K931" i="9"/>
  <c r="J931" i="9"/>
  <c r="K939" i="9"/>
  <c r="J939" i="9"/>
  <c r="K4" i="9"/>
  <c r="J4" i="9"/>
  <c r="K8" i="9"/>
  <c r="J8" i="9"/>
  <c r="K12" i="9"/>
  <c r="J12" i="9"/>
  <c r="K20" i="9"/>
  <c r="J20" i="9"/>
  <c r="K24" i="9"/>
  <c r="J24" i="9"/>
  <c r="K28" i="9"/>
  <c r="J28" i="9"/>
  <c r="K36" i="9"/>
  <c r="J36" i="9"/>
  <c r="K40" i="9"/>
  <c r="J40" i="9"/>
  <c r="K44" i="9"/>
  <c r="J44" i="9"/>
  <c r="K52" i="9"/>
  <c r="J52" i="9"/>
  <c r="K56" i="9"/>
  <c r="J56" i="9"/>
  <c r="K60" i="9"/>
  <c r="J60" i="9"/>
  <c r="K68" i="9"/>
  <c r="J68" i="9"/>
  <c r="K72" i="9"/>
  <c r="J72" i="9"/>
  <c r="K76" i="9"/>
  <c r="J76" i="9"/>
  <c r="K84" i="9"/>
  <c r="J84" i="9"/>
  <c r="K88" i="9"/>
  <c r="J88" i="9"/>
  <c r="K92" i="9"/>
  <c r="J92" i="9"/>
  <c r="K100" i="9"/>
  <c r="J100" i="9"/>
  <c r="K104" i="9"/>
  <c r="J104" i="9"/>
  <c r="K108" i="9"/>
  <c r="J108" i="9"/>
  <c r="K116" i="9"/>
  <c r="J116" i="9"/>
  <c r="K120" i="9"/>
  <c r="J120" i="9"/>
  <c r="K124" i="9"/>
  <c r="J124" i="9"/>
  <c r="K132" i="9"/>
  <c r="J132" i="9"/>
  <c r="K136" i="9"/>
  <c r="J136" i="9"/>
  <c r="K140" i="9"/>
  <c r="J140" i="9"/>
  <c r="K148" i="9"/>
  <c r="J148" i="9"/>
  <c r="K152" i="9"/>
  <c r="J152" i="9"/>
  <c r="K156" i="9"/>
  <c r="J156" i="9"/>
  <c r="K164" i="9"/>
  <c r="J164" i="9"/>
  <c r="K168" i="9"/>
  <c r="J168" i="9"/>
  <c r="K172" i="9"/>
  <c r="J172" i="9"/>
  <c r="K180" i="9"/>
  <c r="J180" i="9"/>
  <c r="K184" i="9"/>
  <c r="J184" i="9"/>
  <c r="K188" i="9"/>
  <c r="J188" i="9"/>
  <c r="K196" i="9"/>
  <c r="J196" i="9"/>
  <c r="K200" i="9"/>
  <c r="J200" i="9"/>
  <c r="K204" i="9"/>
  <c r="J204" i="9"/>
  <c r="K212" i="9"/>
  <c r="J212" i="9"/>
  <c r="K216" i="9"/>
  <c r="J216" i="9"/>
  <c r="K220" i="9"/>
  <c r="J220" i="9"/>
  <c r="K228" i="9"/>
  <c r="J228" i="9"/>
  <c r="K232" i="9"/>
  <c r="J232" i="9"/>
  <c r="K236" i="9"/>
  <c r="J236" i="9"/>
  <c r="K244" i="9"/>
  <c r="J244" i="9"/>
  <c r="K248" i="9"/>
  <c r="J248" i="9"/>
  <c r="K252" i="9"/>
  <c r="J252" i="9"/>
  <c r="K260" i="9"/>
  <c r="J260" i="9"/>
  <c r="K264" i="9"/>
  <c r="J264" i="9"/>
  <c r="K268" i="9"/>
  <c r="J268" i="9"/>
  <c r="K276" i="9"/>
  <c r="J276" i="9"/>
  <c r="K280" i="9"/>
  <c r="J280" i="9"/>
  <c r="K284" i="9"/>
  <c r="J284" i="9"/>
  <c r="K292" i="9"/>
  <c r="J292" i="9"/>
  <c r="K296" i="9"/>
  <c r="J296" i="9"/>
  <c r="K300" i="9"/>
  <c r="J300" i="9"/>
  <c r="K308" i="9"/>
  <c r="J308" i="9"/>
  <c r="K312" i="9"/>
  <c r="J312" i="9"/>
  <c r="K316" i="9"/>
  <c r="J316" i="9"/>
  <c r="K324" i="9"/>
  <c r="J324" i="9"/>
  <c r="K328" i="9"/>
  <c r="J328" i="9"/>
  <c r="K332" i="9"/>
  <c r="J332" i="9"/>
  <c r="K340" i="9"/>
  <c r="J340" i="9"/>
  <c r="K344" i="9"/>
  <c r="J344" i="9"/>
  <c r="K348" i="9"/>
  <c r="J348" i="9"/>
  <c r="K352" i="9"/>
  <c r="J352" i="9"/>
  <c r="K356" i="9"/>
  <c r="J356" i="9"/>
  <c r="K360" i="9"/>
  <c r="J360" i="9"/>
  <c r="K364" i="9"/>
  <c r="J364" i="9"/>
  <c r="K368" i="9"/>
  <c r="J368" i="9"/>
  <c r="K372" i="9"/>
  <c r="J372" i="9"/>
  <c r="K376" i="9"/>
  <c r="J376" i="9"/>
  <c r="K380" i="9"/>
  <c r="J380" i="9"/>
  <c r="K384" i="9"/>
  <c r="J384" i="9"/>
  <c r="K388" i="9"/>
  <c r="J388" i="9"/>
  <c r="K392" i="9"/>
  <c r="J392" i="9"/>
  <c r="K396" i="9"/>
  <c r="J396" i="9"/>
  <c r="K400" i="9"/>
  <c r="J400" i="9"/>
  <c r="K404" i="9"/>
  <c r="J404" i="9"/>
  <c r="K408" i="9"/>
  <c r="J408" i="9"/>
  <c r="K412" i="9"/>
  <c r="J412" i="9"/>
  <c r="K416" i="9"/>
  <c r="J416" i="9"/>
  <c r="K420" i="9"/>
  <c r="J420" i="9"/>
  <c r="K424" i="9"/>
  <c r="J424" i="9"/>
  <c r="K428" i="9"/>
  <c r="J428" i="9"/>
  <c r="K432" i="9"/>
  <c r="J432" i="9"/>
  <c r="K436" i="9"/>
  <c r="J436" i="9"/>
  <c r="K440" i="9"/>
  <c r="J440" i="9"/>
  <c r="K444" i="9"/>
  <c r="J444" i="9"/>
  <c r="K448" i="9"/>
  <c r="J448" i="9"/>
  <c r="K452" i="9"/>
  <c r="J452" i="9"/>
  <c r="K456" i="9"/>
  <c r="J456" i="9"/>
  <c r="K460" i="9"/>
  <c r="J460" i="9"/>
  <c r="K464" i="9"/>
  <c r="J464" i="9"/>
  <c r="K468" i="9"/>
  <c r="J468" i="9"/>
  <c r="K472" i="9"/>
  <c r="J472" i="9"/>
  <c r="K476" i="9"/>
  <c r="J476" i="9"/>
  <c r="K480" i="9"/>
  <c r="J480" i="9"/>
  <c r="K484" i="9"/>
  <c r="J484" i="9"/>
  <c r="K488" i="9"/>
  <c r="J488" i="9"/>
  <c r="K492" i="9"/>
  <c r="J492" i="9"/>
  <c r="K496" i="9"/>
  <c r="J496" i="9"/>
  <c r="K500" i="9"/>
  <c r="J500" i="9"/>
  <c r="K504" i="9"/>
  <c r="J504" i="9"/>
  <c r="K508" i="9"/>
  <c r="J508" i="9"/>
  <c r="K512" i="9"/>
  <c r="J512" i="9"/>
  <c r="K516" i="9"/>
  <c r="J516" i="9"/>
  <c r="K520" i="9"/>
  <c r="J520" i="9"/>
  <c r="K524" i="9"/>
  <c r="J524" i="9"/>
  <c r="K528" i="9"/>
  <c r="J528" i="9"/>
  <c r="K532" i="9"/>
  <c r="J532" i="9"/>
  <c r="K536" i="9"/>
  <c r="J536" i="9"/>
  <c r="K540" i="9"/>
  <c r="J540" i="9"/>
  <c r="K544" i="9"/>
  <c r="J544" i="9"/>
  <c r="K548" i="9"/>
  <c r="J548" i="9"/>
  <c r="K552" i="9"/>
  <c r="J552" i="9"/>
  <c r="K556" i="9"/>
  <c r="J556" i="9"/>
  <c r="K560" i="9"/>
  <c r="J560" i="9"/>
  <c r="K564" i="9"/>
  <c r="J564" i="9"/>
  <c r="K568" i="9"/>
  <c r="J568" i="9"/>
  <c r="K572" i="9"/>
  <c r="J572" i="9"/>
  <c r="K576" i="9"/>
  <c r="J576" i="9"/>
  <c r="K580" i="9"/>
  <c r="J580" i="9"/>
  <c r="K584" i="9"/>
  <c r="J584" i="9"/>
  <c r="K588" i="9"/>
  <c r="J588" i="9"/>
  <c r="K592" i="9"/>
  <c r="J592" i="9"/>
  <c r="K596" i="9"/>
  <c r="J596" i="9"/>
  <c r="K600" i="9"/>
  <c r="J600" i="9"/>
  <c r="K604" i="9"/>
  <c r="J604" i="9"/>
  <c r="K608" i="9"/>
  <c r="J608" i="9"/>
  <c r="K612" i="9"/>
  <c r="J612" i="9"/>
  <c r="K616" i="9"/>
  <c r="J616" i="9"/>
  <c r="K620" i="9"/>
  <c r="J620" i="9"/>
  <c r="K624" i="9"/>
  <c r="J624" i="9"/>
  <c r="K628" i="9"/>
  <c r="J628" i="9"/>
  <c r="K632" i="9"/>
  <c r="J632" i="9"/>
  <c r="K636" i="9"/>
  <c r="J636" i="9"/>
  <c r="K640" i="9"/>
  <c r="J640" i="9"/>
  <c r="K644" i="9"/>
  <c r="J644" i="9"/>
  <c r="K648" i="9"/>
  <c r="J648" i="9"/>
  <c r="K652" i="9"/>
  <c r="J652" i="9"/>
  <c r="K656" i="9"/>
  <c r="J656" i="9"/>
  <c r="K660" i="9"/>
  <c r="J660" i="9"/>
  <c r="K664" i="9"/>
  <c r="J664" i="9"/>
  <c r="K668" i="9"/>
  <c r="J668" i="9"/>
  <c r="K672" i="9"/>
  <c r="J672" i="9"/>
  <c r="K676" i="9"/>
  <c r="J676" i="9"/>
  <c r="K680" i="9"/>
  <c r="J680" i="9"/>
  <c r="K684" i="9"/>
  <c r="J684" i="9"/>
  <c r="K688" i="9"/>
  <c r="J688" i="9"/>
  <c r="K692" i="9"/>
  <c r="J692" i="9"/>
  <c r="K696" i="9"/>
  <c r="J696" i="9"/>
  <c r="K700" i="9"/>
  <c r="J700" i="9"/>
  <c r="K704" i="9"/>
  <c r="J704" i="9"/>
  <c r="K708" i="9"/>
  <c r="J708" i="9"/>
  <c r="K712" i="9"/>
  <c r="J712" i="9"/>
  <c r="K716" i="9"/>
  <c r="J716" i="9"/>
  <c r="K720" i="9"/>
  <c r="J720" i="9"/>
  <c r="K724" i="9"/>
  <c r="J724" i="9"/>
  <c r="K728" i="9"/>
  <c r="J728" i="9"/>
  <c r="K732" i="9"/>
  <c r="J732" i="9"/>
  <c r="K736" i="9"/>
  <c r="J736" i="9"/>
  <c r="K740" i="9"/>
  <c r="J740" i="9"/>
  <c r="K744" i="9"/>
  <c r="J744" i="9"/>
  <c r="K748" i="9"/>
  <c r="J748" i="9"/>
  <c r="K752" i="9"/>
  <c r="J752" i="9"/>
  <c r="K756" i="9"/>
  <c r="J756" i="9"/>
  <c r="K760" i="9"/>
  <c r="J760" i="9"/>
  <c r="K764" i="9"/>
  <c r="J764" i="9"/>
  <c r="K768" i="9"/>
  <c r="J768" i="9"/>
  <c r="K772" i="9"/>
  <c r="J772" i="9"/>
  <c r="K776" i="9"/>
  <c r="J776" i="9"/>
  <c r="K780" i="9"/>
  <c r="J780" i="9"/>
  <c r="K784" i="9"/>
  <c r="J784" i="9"/>
  <c r="K788" i="9"/>
  <c r="J788" i="9"/>
  <c r="K792" i="9"/>
  <c r="J792" i="9"/>
  <c r="K796" i="9"/>
  <c r="J796" i="9"/>
  <c r="K800" i="9"/>
  <c r="J800" i="9"/>
  <c r="K804" i="9"/>
  <c r="J804" i="9"/>
  <c r="K808" i="9"/>
  <c r="J808" i="9"/>
  <c r="K812" i="9"/>
  <c r="J812" i="9"/>
  <c r="K816" i="9"/>
  <c r="J816" i="9"/>
  <c r="K820" i="9"/>
  <c r="J820" i="9"/>
  <c r="K824" i="9"/>
  <c r="J824" i="9"/>
  <c r="K828" i="9"/>
  <c r="J828" i="9"/>
  <c r="K832" i="9"/>
  <c r="J832" i="9"/>
  <c r="K836" i="9"/>
  <c r="J836" i="9"/>
  <c r="K840" i="9"/>
  <c r="J840" i="9"/>
  <c r="K844" i="9"/>
  <c r="J844" i="9"/>
  <c r="K848" i="9"/>
  <c r="J848" i="9"/>
  <c r="K852" i="9"/>
  <c r="J852" i="9"/>
  <c r="K856" i="9"/>
  <c r="J856" i="9"/>
  <c r="K860" i="9"/>
  <c r="J860" i="9"/>
  <c r="K864" i="9"/>
  <c r="J864" i="9"/>
  <c r="K868" i="9"/>
  <c r="J868" i="9"/>
  <c r="K872" i="9"/>
  <c r="J872" i="9"/>
  <c r="K876" i="9"/>
  <c r="J876" i="9"/>
  <c r="K880" i="9"/>
  <c r="J880" i="9"/>
  <c r="K884" i="9"/>
  <c r="J884" i="9"/>
  <c r="K888" i="9"/>
  <c r="J888" i="9"/>
  <c r="K892" i="9"/>
  <c r="J892" i="9"/>
  <c r="K896" i="9"/>
  <c r="J896" i="9"/>
  <c r="K900" i="9"/>
  <c r="J900" i="9"/>
  <c r="K904" i="9"/>
  <c r="J904" i="9"/>
  <c r="K908" i="9"/>
  <c r="J908" i="9"/>
  <c r="K912" i="9"/>
  <c r="J912" i="9"/>
  <c r="K916" i="9"/>
  <c r="J916" i="9"/>
  <c r="K920" i="9"/>
  <c r="J920" i="9"/>
  <c r="K924" i="9"/>
  <c r="J924" i="9"/>
  <c r="K928" i="9"/>
  <c r="J928" i="9"/>
  <c r="K932" i="9"/>
  <c r="J932" i="9"/>
  <c r="K936" i="9"/>
  <c r="J936" i="9"/>
  <c r="K940" i="9"/>
  <c r="J940" i="9"/>
  <c r="K944" i="9"/>
  <c r="J944" i="9"/>
  <c r="K948" i="9"/>
  <c r="J948" i="9"/>
  <c r="K952" i="9"/>
  <c r="J952" i="9"/>
  <c r="K956" i="9"/>
  <c r="J956" i="9"/>
  <c r="K960" i="9"/>
  <c r="J960" i="9"/>
  <c r="K964" i="9"/>
  <c r="J964" i="9"/>
  <c r="K968" i="9"/>
  <c r="J968" i="9"/>
  <c r="K972" i="9"/>
  <c r="J972" i="9"/>
  <c r="K976" i="9"/>
  <c r="J976" i="9"/>
  <c r="K980" i="9"/>
  <c r="J980" i="9"/>
  <c r="K984" i="9"/>
  <c r="J984" i="9"/>
  <c r="K988" i="9"/>
  <c r="J988" i="9"/>
  <c r="K992" i="9"/>
  <c r="J992" i="9"/>
  <c r="K996" i="9"/>
  <c r="J996" i="9"/>
  <c r="K1000" i="9"/>
  <c r="J1000" i="9"/>
  <c r="K1004" i="9"/>
  <c r="J1004" i="9"/>
  <c r="K1008" i="9"/>
  <c r="J1008" i="9"/>
  <c r="K1012" i="9"/>
  <c r="J1012" i="9"/>
  <c r="K1016" i="9"/>
  <c r="J1016" i="9"/>
  <c r="K1020" i="9"/>
  <c r="J1020" i="9"/>
  <c r="K1024" i="9"/>
  <c r="J1024" i="9"/>
  <c r="K1028" i="9"/>
  <c r="J1028" i="9"/>
  <c r="K1032" i="9"/>
  <c r="J1032" i="9"/>
  <c r="K1036" i="9"/>
  <c r="J1036" i="9"/>
  <c r="K1040" i="9"/>
  <c r="J1040" i="9"/>
  <c r="K1044" i="9"/>
  <c r="J1044" i="9"/>
  <c r="K1048" i="9"/>
  <c r="J1048" i="9"/>
  <c r="K1052" i="9"/>
  <c r="J1052" i="9"/>
  <c r="K1056" i="9"/>
  <c r="J1056" i="9"/>
  <c r="K1060" i="9"/>
  <c r="J1060" i="9"/>
  <c r="K1064" i="9"/>
  <c r="J1064" i="9"/>
  <c r="K1068" i="9"/>
  <c r="J1068" i="9"/>
  <c r="K1072" i="9"/>
  <c r="J1072" i="9"/>
  <c r="K1076" i="9"/>
  <c r="J1076" i="9"/>
  <c r="K1080" i="9"/>
  <c r="J1080" i="9"/>
  <c r="K1084" i="9"/>
  <c r="J1084" i="9"/>
  <c r="K1088" i="9"/>
  <c r="J1088" i="9"/>
  <c r="K1092" i="9"/>
  <c r="J1092" i="9"/>
  <c r="K1096" i="9"/>
  <c r="J1096" i="9"/>
  <c r="K1100" i="9"/>
  <c r="J1100" i="9"/>
  <c r="K1104" i="9"/>
  <c r="J1104" i="9"/>
  <c r="K1108" i="9"/>
  <c r="J1108" i="9"/>
  <c r="K1112" i="9"/>
  <c r="J1112" i="9"/>
  <c r="K1116" i="9"/>
  <c r="J1116" i="9"/>
  <c r="K1120" i="9"/>
  <c r="J1120" i="9"/>
  <c r="K1124" i="9"/>
  <c r="J1124" i="9"/>
  <c r="K1128" i="9"/>
  <c r="J1128" i="9"/>
  <c r="K1132" i="9"/>
  <c r="J1132" i="9"/>
  <c r="K1136" i="9"/>
  <c r="J1136" i="9"/>
  <c r="K1140" i="9"/>
  <c r="J1140" i="9"/>
  <c r="K1144" i="9"/>
  <c r="J1144" i="9"/>
  <c r="K1148" i="9"/>
  <c r="J1148" i="9"/>
  <c r="K1152" i="9"/>
  <c r="J1152" i="9"/>
  <c r="K1156" i="9"/>
  <c r="J1156" i="9"/>
  <c r="K1160" i="9"/>
  <c r="J1160" i="9"/>
  <c r="K1164" i="9"/>
  <c r="J1164" i="9"/>
  <c r="K1168" i="9"/>
  <c r="J1168" i="9"/>
  <c r="K1172" i="9"/>
  <c r="J1172" i="9"/>
  <c r="K1176" i="9"/>
  <c r="J1176" i="9"/>
  <c r="K1180" i="9"/>
  <c r="J1180" i="9"/>
  <c r="K1184" i="9"/>
  <c r="J1184" i="9"/>
  <c r="K1188" i="9"/>
  <c r="J1188" i="9"/>
  <c r="K1192" i="9"/>
  <c r="J1192" i="9"/>
  <c r="K1196" i="9"/>
  <c r="J1196" i="9"/>
  <c r="K1200" i="9"/>
  <c r="J1200" i="9"/>
  <c r="K1204" i="9"/>
  <c r="J1204" i="9"/>
  <c r="K1208" i="9"/>
  <c r="J1208" i="9"/>
  <c r="K1212" i="9"/>
  <c r="J1212" i="9"/>
  <c r="K1216" i="9"/>
  <c r="J1216" i="9"/>
  <c r="K1220" i="9"/>
  <c r="J1220" i="9"/>
  <c r="K1224" i="9"/>
  <c r="J1224" i="9"/>
  <c r="K1228" i="9"/>
  <c r="J1228" i="9"/>
  <c r="K1232" i="9"/>
  <c r="J1232" i="9"/>
  <c r="K1236" i="9"/>
  <c r="J1236" i="9"/>
  <c r="K1240" i="9"/>
  <c r="J1240" i="9"/>
  <c r="K1244" i="9"/>
  <c r="J1244" i="9"/>
  <c r="K1248" i="9"/>
  <c r="J1248" i="9"/>
  <c r="K1252" i="9"/>
  <c r="J1252" i="9"/>
  <c r="K1256" i="9"/>
  <c r="J1256" i="9"/>
  <c r="K1260" i="9"/>
  <c r="J1260" i="9"/>
  <c r="K1264" i="9"/>
  <c r="J1264" i="9"/>
  <c r="K1268" i="9"/>
  <c r="J1268" i="9"/>
  <c r="K1272" i="9"/>
  <c r="J1272" i="9"/>
  <c r="K1276" i="9"/>
  <c r="J1276" i="9"/>
  <c r="K1280" i="9"/>
  <c r="J1280" i="9"/>
  <c r="K1284" i="9"/>
  <c r="J1284" i="9"/>
  <c r="K1288" i="9"/>
  <c r="J1288" i="9"/>
  <c r="K1292" i="9"/>
  <c r="J1292" i="9"/>
  <c r="K1296" i="9"/>
  <c r="J1296" i="9"/>
  <c r="K1300" i="9"/>
  <c r="J1300" i="9"/>
  <c r="K1304" i="9"/>
  <c r="J1304" i="9"/>
  <c r="K1308" i="9"/>
  <c r="J1308" i="9"/>
  <c r="K1312" i="9"/>
  <c r="J1312" i="9"/>
  <c r="K1316" i="9"/>
  <c r="J1316" i="9"/>
  <c r="K1320" i="9"/>
  <c r="J1320" i="9"/>
  <c r="K1324" i="9"/>
  <c r="J1324" i="9"/>
  <c r="K1328" i="9"/>
  <c r="J1328" i="9"/>
  <c r="K1332" i="9"/>
  <c r="J1332" i="9"/>
  <c r="K1336" i="9"/>
  <c r="J1336" i="9"/>
  <c r="K1340" i="9"/>
  <c r="J1340" i="9"/>
  <c r="K1344" i="9"/>
  <c r="J1344" i="9"/>
  <c r="K1348" i="9"/>
  <c r="J1348" i="9"/>
  <c r="K1352" i="9"/>
  <c r="J1352" i="9"/>
  <c r="K1356" i="9"/>
  <c r="J1356" i="9"/>
  <c r="K1360" i="9"/>
  <c r="J1360" i="9"/>
  <c r="K1364" i="9"/>
  <c r="J1364" i="9"/>
  <c r="K1368" i="9"/>
  <c r="J1368" i="9"/>
  <c r="K1372" i="9"/>
  <c r="J1372" i="9"/>
  <c r="K1376" i="9"/>
  <c r="J1376" i="9"/>
  <c r="K1380" i="9"/>
  <c r="J1380" i="9"/>
  <c r="K1384" i="9"/>
  <c r="J1384" i="9"/>
  <c r="K1388" i="9"/>
  <c r="J1388" i="9"/>
  <c r="K1392" i="9"/>
  <c r="J1392" i="9"/>
  <c r="K1396" i="9"/>
  <c r="J1396" i="9"/>
  <c r="K1400" i="9"/>
  <c r="J1400" i="9"/>
  <c r="K1404" i="9"/>
  <c r="J1404" i="9"/>
  <c r="K1408" i="9"/>
  <c r="J1408" i="9"/>
  <c r="K1412" i="9"/>
  <c r="J1412" i="9"/>
  <c r="K1416" i="9"/>
  <c r="J1416" i="9"/>
  <c r="K1420" i="9"/>
  <c r="J1420" i="9"/>
  <c r="K1424" i="9"/>
  <c r="J1424" i="9"/>
  <c r="K1428" i="9"/>
  <c r="J1428" i="9"/>
  <c r="K1432" i="9"/>
  <c r="J1432" i="9"/>
  <c r="K1436" i="9"/>
  <c r="J1436" i="9"/>
  <c r="K1440" i="9"/>
  <c r="J1440" i="9"/>
  <c r="K1444" i="9"/>
  <c r="J1444" i="9"/>
  <c r="K1448" i="9"/>
  <c r="J1448" i="9"/>
  <c r="K1452" i="9"/>
  <c r="J1452" i="9"/>
  <c r="K1456" i="9"/>
  <c r="J1456" i="9"/>
  <c r="K1460" i="9"/>
  <c r="J1460" i="9"/>
  <c r="K1464" i="9"/>
  <c r="J1464" i="9"/>
  <c r="K1468" i="9"/>
  <c r="J1468" i="9"/>
  <c r="K1472" i="9"/>
  <c r="J1472" i="9"/>
  <c r="K1476" i="9"/>
  <c r="J1476" i="9"/>
  <c r="K1480" i="9"/>
  <c r="J1480" i="9"/>
  <c r="K1484" i="9"/>
  <c r="J1484" i="9"/>
  <c r="K1488" i="9"/>
  <c r="J1488" i="9"/>
  <c r="K1492" i="9"/>
  <c r="J1492" i="9"/>
  <c r="K1496" i="9"/>
  <c r="J1496" i="9"/>
  <c r="K1500" i="9"/>
  <c r="J1500" i="9"/>
  <c r="K1504" i="9"/>
  <c r="J1504" i="9"/>
  <c r="K1508" i="9"/>
  <c r="J1508" i="9"/>
  <c r="K1512" i="9"/>
  <c r="J1512" i="9"/>
  <c r="K1516" i="9"/>
  <c r="J1516" i="9"/>
  <c r="K1520" i="9"/>
  <c r="J1520" i="9"/>
  <c r="K1524" i="9"/>
  <c r="J1524" i="9"/>
  <c r="K1528" i="9"/>
  <c r="J1528" i="9"/>
  <c r="K1532" i="9"/>
  <c r="J1532" i="9"/>
  <c r="K1536" i="9"/>
  <c r="J1536" i="9"/>
  <c r="K1540" i="9"/>
  <c r="J1540" i="9"/>
  <c r="K1544" i="9"/>
  <c r="J1544" i="9"/>
  <c r="K1548" i="9"/>
  <c r="J1548" i="9"/>
  <c r="K1552" i="9"/>
  <c r="J1552" i="9"/>
  <c r="K1556" i="9"/>
  <c r="J1556" i="9"/>
  <c r="K1560" i="9"/>
  <c r="J1560" i="9"/>
  <c r="K1564" i="9"/>
  <c r="J1564" i="9"/>
  <c r="K1568" i="9"/>
  <c r="J1568" i="9"/>
  <c r="K1572" i="9"/>
  <c r="J1572" i="9"/>
  <c r="K1576" i="9"/>
  <c r="J1576" i="9"/>
  <c r="K1580" i="9"/>
  <c r="J1580" i="9"/>
  <c r="K1584" i="9"/>
  <c r="J1584" i="9"/>
  <c r="K1588" i="9"/>
  <c r="J1588" i="9"/>
  <c r="K1592" i="9"/>
  <c r="J1592" i="9"/>
  <c r="K1596" i="9"/>
  <c r="J1596" i="9"/>
  <c r="K1600" i="9"/>
  <c r="J1600" i="9"/>
  <c r="K1604" i="9"/>
  <c r="J1604" i="9"/>
  <c r="K1608" i="9"/>
  <c r="J1608" i="9"/>
  <c r="K1612" i="9"/>
  <c r="J1612" i="9"/>
  <c r="K1616" i="9"/>
  <c r="J1616" i="9"/>
  <c r="K1620" i="9"/>
  <c r="J1620" i="9"/>
  <c r="K1624" i="9"/>
  <c r="J1624" i="9"/>
  <c r="K1628" i="9"/>
  <c r="J1628" i="9"/>
  <c r="K1632" i="9"/>
  <c r="J1632" i="9"/>
  <c r="K1636" i="9"/>
  <c r="J1636" i="9"/>
  <c r="K1640" i="9"/>
  <c r="J1640" i="9"/>
  <c r="K1644" i="9"/>
  <c r="J1644" i="9"/>
  <c r="K1648" i="9"/>
  <c r="J1648" i="9"/>
  <c r="K1652" i="9"/>
  <c r="J1652" i="9"/>
  <c r="K1656" i="9"/>
  <c r="J1656" i="9"/>
  <c r="K1660" i="9"/>
  <c r="J1660" i="9"/>
  <c r="K1664" i="9"/>
  <c r="J1664" i="9"/>
  <c r="K1668" i="9"/>
  <c r="J1668" i="9"/>
  <c r="K1672" i="9"/>
  <c r="J1672" i="9"/>
  <c r="K1676" i="9"/>
  <c r="J1676" i="9"/>
  <c r="K1680" i="9"/>
  <c r="J1680" i="9"/>
  <c r="K1684" i="9"/>
  <c r="J1684" i="9"/>
  <c r="K1688" i="9"/>
  <c r="J1688" i="9"/>
  <c r="K1692" i="9"/>
  <c r="J1692" i="9"/>
  <c r="K1696" i="9"/>
  <c r="J1696" i="9"/>
  <c r="K1700" i="9"/>
  <c r="J1700" i="9"/>
  <c r="K1704" i="9"/>
  <c r="J1704" i="9"/>
  <c r="K1708" i="9"/>
  <c r="J1708" i="9"/>
  <c r="K1712" i="9"/>
  <c r="J1712" i="9"/>
  <c r="K1716" i="9"/>
  <c r="J1716" i="9"/>
  <c r="K1720" i="9"/>
  <c r="J1720" i="9"/>
  <c r="K1724" i="9"/>
  <c r="J1724" i="9"/>
  <c r="K1728" i="9"/>
  <c r="J1728" i="9"/>
  <c r="K1732" i="9"/>
  <c r="J1732" i="9"/>
  <c r="K1736" i="9"/>
  <c r="J1736" i="9"/>
  <c r="K1740" i="9"/>
  <c r="J1740" i="9"/>
  <c r="K1744" i="9"/>
  <c r="J1744" i="9"/>
  <c r="K1748" i="9"/>
  <c r="J1748" i="9"/>
  <c r="K1752" i="9"/>
  <c r="J1752" i="9"/>
  <c r="K1756" i="9"/>
  <c r="J1756" i="9"/>
  <c r="K1760" i="9"/>
  <c r="J1760" i="9"/>
  <c r="K1764" i="9"/>
  <c r="J1764" i="9"/>
  <c r="K1768" i="9"/>
  <c r="J1768" i="9"/>
  <c r="K1772" i="9"/>
  <c r="J1772" i="9"/>
  <c r="K1776" i="9"/>
  <c r="J1776" i="9"/>
  <c r="K1780" i="9"/>
  <c r="J1780" i="9"/>
  <c r="K1784" i="9"/>
  <c r="J1784" i="9"/>
  <c r="K1788" i="9"/>
  <c r="J1788" i="9"/>
  <c r="K1792" i="9"/>
  <c r="J1792" i="9"/>
  <c r="K1796" i="9"/>
  <c r="J1796" i="9"/>
  <c r="K1800" i="9"/>
  <c r="J1800" i="9"/>
  <c r="K1804" i="9"/>
  <c r="J1804" i="9"/>
  <c r="K1808" i="9"/>
  <c r="J1808" i="9"/>
  <c r="K1812" i="9"/>
  <c r="J1812" i="9"/>
  <c r="K1816" i="9"/>
  <c r="J1816" i="9"/>
  <c r="K1820" i="9"/>
  <c r="J1820" i="9"/>
  <c r="K1824" i="9"/>
  <c r="J1824" i="9"/>
  <c r="K1828" i="9"/>
  <c r="J1828" i="9"/>
  <c r="K1832" i="9"/>
  <c r="J1832" i="9"/>
  <c r="K1836" i="9"/>
  <c r="J1836" i="9"/>
  <c r="K1840" i="9"/>
  <c r="J1840" i="9"/>
  <c r="K1844" i="9"/>
  <c r="J1844" i="9"/>
  <c r="K1848" i="9"/>
  <c r="J1848" i="9"/>
  <c r="K1852" i="9"/>
  <c r="J1852" i="9"/>
  <c r="K1856" i="9"/>
  <c r="J1856" i="9"/>
  <c r="K1860" i="9"/>
  <c r="J1860" i="9"/>
  <c r="K1864" i="9"/>
  <c r="J1864" i="9"/>
  <c r="K1868" i="9"/>
  <c r="J1868" i="9"/>
  <c r="K1872" i="9"/>
  <c r="J1872" i="9"/>
  <c r="K1876" i="9"/>
  <c r="J1876" i="9"/>
  <c r="K1880" i="9"/>
  <c r="J1880" i="9"/>
  <c r="K1884" i="9"/>
  <c r="J1884" i="9"/>
  <c r="K1888" i="9"/>
  <c r="J1888" i="9"/>
  <c r="K1892" i="9"/>
  <c r="J1892" i="9"/>
  <c r="K1896" i="9"/>
  <c r="J1896" i="9"/>
  <c r="K1900" i="9"/>
  <c r="J1900" i="9"/>
  <c r="K1904" i="9"/>
  <c r="J1904" i="9"/>
  <c r="K1908" i="9"/>
  <c r="J1908" i="9"/>
  <c r="K1912" i="9"/>
  <c r="J1912" i="9"/>
  <c r="K1916" i="9"/>
  <c r="J1916" i="9"/>
  <c r="K1920" i="9"/>
  <c r="J1920" i="9"/>
  <c r="K1924" i="9"/>
  <c r="J1924" i="9"/>
  <c r="K1928" i="9"/>
  <c r="J1928" i="9"/>
  <c r="K1932" i="9"/>
  <c r="J1932" i="9"/>
  <c r="K1936" i="9"/>
  <c r="J1936" i="9"/>
  <c r="K1940" i="9"/>
  <c r="J1940" i="9"/>
  <c r="K1944" i="9"/>
  <c r="J1944" i="9"/>
  <c r="K1948" i="9"/>
  <c r="J1948" i="9"/>
  <c r="K1952" i="9"/>
  <c r="J1952" i="9"/>
  <c r="K1956" i="9"/>
  <c r="J1956" i="9"/>
  <c r="K1960" i="9"/>
  <c r="J1960" i="9"/>
  <c r="K1964" i="9"/>
  <c r="J1964" i="9"/>
  <c r="K1968" i="9"/>
  <c r="J1968" i="9"/>
  <c r="K1972" i="9"/>
  <c r="J1972" i="9"/>
  <c r="K1976" i="9"/>
  <c r="J1976" i="9"/>
  <c r="K1980" i="9"/>
  <c r="J1980" i="9"/>
  <c r="K1984" i="9"/>
  <c r="J1984" i="9"/>
  <c r="K1988" i="9"/>
  <c r="J1988" i="9"/>
  <c r="K1992" i="9"/>
  <c r="J1992" i="9"/>
  <c r="K1996" i="9"/>
  <c r="J1996" i="9"/>
  <c r="K2000" i="9"/>
  <c r="J2000" i="9"/>
  <c r="K2004" i="9"/>
  <c r="J2004" i="9"/>
  <c r="K2008" i="9"/>
  <c r="J2008" i="9"/>
  <c r="K2012" i="9"/>
  <c r="J2012" i="9"/>
  <c r="K2016" i="9"/>
  <c r="J2016" i="9"/>
  <c r="K2020" i="9"/>
  <c r="J2020" i="9"/>
  <c r="K2024" i="9"/>
  <c r="J2024" i="9"/>
  <c r="K2028" i="9"/>
  <c r="J2028" i="9"/>
  <c r="K2032" i="9"/>
  <c r="J2032" i="9"/>
  <c r="K2036" i="9"/>
  <c r="J2036" i="9"/>
  <c r="K2040" i="9"/>
  <c r="J2040" i="9"/>
  <c r="K2044" i="9"/>
  <c r="J2044" i="9"/>
  <c r="K2048" i="9"/>
  <c r="J2048" i="9"/>
  <c r="K2052" i="9"/>
  <c r="J2052" i="9"/>
  <c r="K2056" i="9"/>
  <c r="J2056" i="9"/>
  <c r="K2060" i="9"/>
  <c r="J2060" i="9"/>
  <c r="K2064" i="9"/>
  <c r="J2064" i="9"/>
  <c r="K2068" i="9"/>
  <c r="J2068" i="9"/>
  <c r="K2072" i="9"/>
  <c r="J2072" i="9"/>
  <c r="K2076" i="9"/>
  <c r="J2076" i="9"/>
  <c r="K2080" i="9"/>
  <c r="J2080" i="9"/>
  <c r="K2084" i="9"/>
  <c r="J2084" i="9"/>
  <c r="K2088" i="9"/>
  <c r="J2088" i="9"/>
  <c r="K2092" i="9"/>
  <c r="J2092" i="9"/>
  <c r="K2096" i="9"/>
  <c r="J2096" i="9"/>
  <c r="K2100" i="9"/>
  <c r="J2100" i="9"/>
  <c r="K2104" i="9"/>
  <c r="J2104" i="9"/>
  <c r="K2108" i="9"/>
  <c r="J2108" i="9"/>
  <c r="K2112" i="9"/>
  <c r="J2112" i="9"/>
  <c r="K2116" i="9"/>
  <c r="J2116" i="9"/>
  <c r="K2120" i="9"/>
  <c r="J2120" i="9"/>
  <c r="K2124" i="9"/>
  <c r="J2124" i="9"/>
  <c r="K2128" i="9"/>
  <c r="J2128" i="9"/>
  <c r="K2132" i="9"/>
  <c r="J2132" i="9"/>
  <c r="K2136" i="9"/>
  <c r="J2136" i="9"/>
  <c r="K2140" i="9"/>
  <c r="J2140" i="9"/>
  <c r="K2144" i="9"/>
  <c r="J2144" i="9"/>
  <c r="K2148" i="9"/>
  <c r="J2148" i="9"/>
  <c r="K2152" i="9"/>
  <c r="J2152" i="9"/>
  <c r="K2156" i="9"/>
  <c r="J2156" i="9"/>
  <c r="K2160" i="9"/>
  <c r="J2160" i="9"/>
  <c r="K2164" i="9"/>
  <c r="J2164" i="9"/>
  <c r="K2168" i="9"/>
  <c r="J2168" i="9"/>
  <c r="K2172" i="9"/>
  <c r="J2172" i="9"/>
  <c r="K2176" i="9"/>
  <c r="J2176" i="9"/>
  <c r="K2180" i="9"/>
  <c r="J2180" i="9"/>
  <c r="K2184" i="9"/>
  <c r="J2184" i="9"/>
  <c r="K2188" i="9"/>
  <c r="J2188" i="9"/>
  <c r="K2192" i="9"/>
  <c r="J2192" i="9"/>
  <c r="K2196" i="9"/>
  <c r="J2196" i="9"/>
  <c r="K2200" i="9"/>
  <c r="J2200" i="9"/>
  <c r="K2204" i="9"/>
  <c r="J2204" i="9"/>
  <c r="K2208" i="9"/>
  <c r="J2208" i="9"/>
  <c r="K2212" i="9"/>
  <c r="J2212" i="9"/>
  <c r="K2216" i="9"/>
  <c r="J2216" i="9"/>
  <c r="K2220" i="9"/>
  <c r="J2220" i="9"/>
  <c r="K2224" i="9"/>
  <c r="J2224" i="9"/>
  <c r="K2228" i="9"/>
  <c r="J2228" i="9"/>
  <c r="K2232" i="9"/>
  <c r="J2232" i="9"/>
  <c r="K2236" i="9"/>
  <c r="J2236" i="9"/>
  <c r="K2240" i="9"/>
  <c r="J2240" i="9"/>
  <c r="K2244" i="9"/>
  <c r="J2244" i="9"/>
  <c r="K2248" i="9"/>
  <c r="J2248" i="9"/>
  <c r="K2252" i="9"/>
  <c r="J2252" i="9"/>
  <c r="K2256" i="9"/>
  <c r="J2256" i="9"/>
  <c r="K2260" i="9"/>
  <c r="J2260" i="9"/>
  <c r="K2264" i="9"/>
  <c r="J2264" i="9"/>
  <c r="K2268" i="9"/>
  <c r="J2268" i="9"/>
  <c r="K2272" i="9"/>
  <c r="J2272" i="9"/>
  <c r="K2276" i="9"/>
  <c r="J2276" i="9"/>
  <c r="K2280" i="9"/>
  <c r="J2280" i="9"/>
  <c r="K2284" i="9"/>
  <c r="J2284" i="9"/>
  <c r="K2288" i="9"/>
  <c r="J2288" i="9"/>
  <c r="K2292" i="9"/>
  <c r="J2292" i="9"/>
  <c r="K2296" i="9"/>
  <c r="J2296" i="9"/>
  <c r="K2300" i="9"/>
  <c r="J2300" i="9"/>
  <c r="K2304" i="9"/>
  <c r="J2304" i="9"/>
  <c r="K2308" i="9"/>
  <c r="J2308" i="9"/>
  <c r="K2312" i="9"/>
  <c r="J2312" i="9"/>
  <c r="K2316" i="9"/>
  <c r="J2316" i="9"/>
  <c r="K2320" i="9"/>
  <c r="J2320" i="9"/>
  <c r="K2324" i="9"/>
  <c r="J2324" i="9"/>
  <c r="K2328" i="9"/>
  <c r="J2328" i="9"/>
  <c r="K2332" i="9"/>
  <c r="J2332" i="9"/>
  <c r="K2336" i="9"/>
  <c r="J2336" i="9"/>
  <c r="K2340" i="9"/>
  <c r="J2340" i="9"/>
  <c r="K2344" i="9"/>
  <c r="J2344" i="9"/>
  <c r="K2348" i="9"/>
  <c r="J2348" i="9"/>
  <c r="K2352" i="9"/>
  <c r="J2352" i="9"/>
  <c r="K2356" i="9"/>
  <c r="J2356" i="9"/>
  <c r="K2360" i="9"/>
  <c r="J2360" i="9"/>
  <c r="K2364" i="9"/>
  <c r="J2364" i="9"/>
  <c r="K2368" i="9"/>
  <c r="J2368" i="9"/>
  <c r="K2372" i="9"/>
  <c r="J2372" i="9"/>
  <c r="K2376" i="9"/>
  <c r="J2376" i="9"/>
  <c r="K2380" i="9"/>
  <c r="J2380" i="9"/>
  <c r="K2384" i="9"/>
  <c r="J2384" i="9"/>
  <c r="K2388" i="9"/>
  <c r="J2388" i="9"/>
  <c r="K2392" i="9"/>
  <c r="J2392" i="9"/>
  <c r="J2" i="9"/>
  <c r="J3256" i="9"/>
  <c r="J3252" i="9"/>
  <c r="J3248" i="9"/>
  <c r="J3244" i="9"/>
  <c r="J3240" i="9"/>
  <c r="J3236" i="9"/>
  <c r="J3232" i="9"/>
  <c r="J3228" i="9"/>
  <c r="J3224" i="9"/>
  <c r="J3220" i="9"/>
  <c r="J3216" i="9"/>
  <c r="J3212" i="9"/>
  <c r="J3208" i="9"/>
  <c r="J3204" i="9"/>
  <c r="J3200" i="9"/>
  <c r="J3196" i="9"/>
  <c r="J3192" i="9"/>
  <c r="J3188" i="9"/>
  <c r="J3184" i="9"/>
  <c r="J3180" i="9"/>
  <c r="J3176" i="9"/>
  <c r="J3172" i="9"/>
  <c r="J3168" i="9"/>
  <c r="J3164" i="9"/>
  <c r="J3160" i="9"/>
  <c r="J3156" i="9"/>
  <c r="J3152" i="9"/>
  <c r="J3148" i="9"/>
  <c r="J3144" i="9"/>
  <c r="J3140" i="9"/>
  <c r="J3136" i="9"/>
  <c r="J3132" i="9"/>
  <c r="J3128" i="9"/>
  <c r="J3124" i="9"/>
  <c r="J3120" i="9"/>
  <c r="J3116" i="9"/>
  <c r="J3112" i="9"/>
  <c r="J3108" i="9"/>
  <c r="J3104" i="9"/>
  <c r="J3100" i="9"/>
  <c r="J3096" i="9"/>
  <c r="J3092" i="9"/>
  <c r="J3088" i="9"/>
  <c r="J3084" i="9"/>
  <c r="J3080" i="9"/>
  <c r="J3076" i="9"/>
  <c r="J3072" i="9"/>
  <c r="J3068" i="9"/>
  <c r="J3064" i="9"/>
  <c r="J3060" i="9"/>
  <c r="J3056" i="9"/>
  <c r="J3052" i="9"/>
  <c r="J3048" i="9"/>
  <c r="J3044" i="9"/>
  <c r="J3040" i="9"/>
  <c r="J3036" i="9"/>
  <c r="J3032" i="9"/>
  <c r="J3028" i="9"/>
  <c r="J3024" i="9"/>
  <c r="J3020" i="9"/>
  <c r="J3016" i="9"/>
  <c r="J3012" i="9"/>
  <c r="J3008" i="9"/>
  <c r="J3004" i="9"/>
  <c r="J3000" i="9"/>
  <c r="J2996" i="9"/>
  <c r="J2992" i="9"/>
  <c r="J2988" i="9"/>
  <c r="J2984" i="9"/>
  <c r="J2980" i="9"/>
  <c r="J2976" i="9"/>
  <c r="J2972" i="9"/>
  <c r="J2968" i="9"/>
  <c r="J2964" i="9"/>
  <c r="J2960" i="9"/>
  <c r="J2956" i="9"/>
  <c r="J2952" i="9"/>
  <c r="J2948" i="9"/>
  <c r="J2944" i="9"/>
  <c r="J2940" i="9"/>
  <c r="J2936" i="9"/>
  <c r="J2932" i="9"/>
  <c r="J2928" i="9"/>
  <c r="J2924" i="9"/>
  <c r="J2920" i="9"/>
  <c r="J2916" i="9"/>
  <c r="J2912" i="9"/>
  <c r="J2908" i="9"/>
  <c r="J2904" i="9"/>
  <c r="J2900" i="9"/>
  <c r="J2896" i="9"/>
  <c r="J2892" i="9"/>
  <c r="J2888" i="9"/>
  <c r="J2884" i="9"/>
  <c r="J2880" i="9"/>
  <c r="J2876" i="9"/>
  <c r="J2872" i="9"/>
  <c r="J2868" i="9"/>
  <c r="J2864" i="9"/>
  <c r="J2860" i="9"/>
  <c r="J2856" i="9"/>
  <c r="J2852" i="9"/>
  <c r="J2848" i="9"/>
  <c r="J2844" i="9"/>
  <c r="J2840" i="9"/>
  <c r="J2836" i="9"/>
  <c r="J2832" i="9"/>
  <c r="J2828" i="9"/>
  <c r="J2824" i="9"/>
  <c r="J2820" i="9"/>
  <c r="J2816" i="9"/>
  <c r="J2812" i="9"/>
  <c r="J2808" i="9"/>
  <c r="J2804" i="9"/>
  <c r="J2800" i="9"/>
  <c r="J2796" i="9"/>
  <c r="J2792" i="9"/>
  <c r="J2788" i="9"/>
  <c r="J2784" i="9"/>
  <c r="J2780" i="9"/>
  <c r="J2776" i="9"/>
  <c r="J2772" i="9"/>
  <c r="J2768" i="9"/>
  <c r="J2764" i="9"/>
  <c r="J2760" i="9"/>
  <c r="J2756" i="9"/>
  <c r="J2752" i="9"/>
  <c r="J2748" i="9"/>
  <c r="J2744" i="9"/>
  <c r="J2740" i="9"/>
  <c r="J2736" i="9"/>
  <c r="J2732" i="9"/>
  <c r="J2728" i="9"/>
  <c r="J2724" i="9"/>
  <c r="J2720" i="9"/>
  <c r="J2716" i="9"/>
  <c r="J2712" i="9"/>
  <c r="J2708" i="9"/>
  <c r="J2704" i="9"/>
  <c r="J2700" i="9"/>
  <c r="J2696" i="9"/>
  <c r="J2692" i="9"/>
  <c r="J2688" i="9"/>
  <c r="J2684" i="9"/>
  <c r="J2680" i="9"/>
  <c r="J2676" i="9"/>
  <c r="J2672" i="9"/>
  <c r="J2668" i="9"/>
  <c r="J2664" i="9"/>
  <c r="J2660" i="9"/>
  <c r="J2652" i="9"/>
  <c r="J2648" i="9"/>
  <c r="J2644" i="9"/>
  <c r="J2640" i="9"/>
  <c r="J2636" i="9"/>
  <c r="J2632" i="9"/>
  <c r="J2628" i="9"/>
  <c r="J2624" i="9"/>
  <c r="J2620" i="9"/>
  <c r="J2616" i="9"/>
  <c r="J2612" i="9"/>
  <c r="J2608" i="9"/>
  <c r="J2600" i="9"/>
  <c r="J2596" i="9"/>
  <c r="J2588" i="9"/>
  <c r="J2584" i="9"/>
  <c r="J2580" i="9"/>
  <c r="J2576" i="9"/>
  <c r="J2572" i="9"/>
  <c r="J2568" i="9"/>
  <c r="J2564" i="9"/>
  <c r="J2560" i="9"/>
  <c r="J2556" i="9"/>
  <c r="J2552" i="9"/>
  <c r="J2548" i="9"/>
  <c r="J2544" i="9"/>
  <c r="J2540" i="9"/>
  <c r="J2536" i="9"/>
  <c r="J2532" i="9"/>
  <c r="J2528" i="9"/>
  <c r="J2524" i="9"/>
  <c r="J2520" i="9"/>
  <c r="J2516" i="9"/>
  <c r="J2512" i="9"/>
  <c r="J2508" i="9"/>
  <c r="J2504" i="9"/>
  <c r="J2500" i="9"/>
  <c r="J2496" i="9"/>
  <c r="J2492" i="9"/>
  <c r="J2488" i="9"/>
  <c r="J2484" i="9"/>
  <c r="J2480" i="9"/>
  <c r="J2476" i="9"/>
  <c r="J2472" i="9"/>
  <c r="J2468" i="9"/>
  <c r="J2464" i="9"/>
  <c r="J2460" i="9"/>
  <c r="J2456" i="9"/>
  <c r="J2452" i="9"/>
  <c r="J2448" i="9"/>
  <c r="J2444" i="9"/>
  <c r="J2440" i="9"/>
  <c r="J2436" i="9"/>
  <c r="J2432" i="9"/>
  <c r="J2428" i="9"/>
  <c r="J2424" i="9"/>
  <c r="J2420" i="9"/>
  <c r="J2416" i="9"/>
  <c r="J2412" i="9"/>
  <c r="J2408" i="9"/>
  <c r="J2404" i="9"/>
  <c r="J2400" i="9"/>
  <c r="J2396" i="9"/>
  <c r="J2386" i="9"/>
  <c r="J2375" i="9"/>
  <c r="J2366" i="9"/>
  <c r="J2354" i="9"/>
  <c r="J2343" i="9"/>
  <c r="J2327" i="9"/>
  <c r="J2311" i="9"/>
  <c r="J2295" i="9"/>
  <c r="J2279" i="9"/>
  <c r="J2263" i="9"/>
  <c r="J2247" i="9"/>
  <c r="J2231" i="9"/>
  <c r="J2215" i="9"/>
  <c r="J2199" i="9"/>
  <c r="J2183" i="9"/>
  <c r="J2167" i="9"/>
  <c r="J2151" i="9"/>
  <c r="J2135" i="9"/>
  <c r="J2119" i="9"/>
  <c r="J2103" i="9"/>
  <c r="J2087" i="9"/>
  <c r="J2071" i="9"/>
  <c r="J2055" i="9"/>
  <c r="J2039" i="9"/>
  <c r="J2023" i="9"/>
  <c r="J2007" i="9"/>
  <c r="J1991" i="9"/>
  <c r="J1975" i="9"/>
  <c r="J1959" i="9"/>
  <c r="J1943" i="9"/>
  <c r="J1927" i="9"/>
  <c r="J1911" i="9"/>
  <c r="J1895" i="9"/>
  <c r="J1879" i="9"/>
  <c r="J1863" i="9"/>
  <c r="J1847" i="9"/>
  <c r="J1831" i="9"/>
  <c r="J1815" i="9"/>
  <c r="J1799" i="9"/>
  <c r="J1783" i="9"/>
  <c r="J1767" i="9"/>
  <c r="J1751" i="9"/>
  <c r="J1735" i="9"/>
  <c r="J1719" i="9"/>
  <c r="J1703" i="9"/>
  <c r="J1687" i="9"/>
  <c r="J1671" i="9"/>
  <c r="J1655" i="9"/>
  <c r="J1639" i="9"/>
  <c r="J1623" i="9"/>
  <c r="J1607" i="9"/>
  <c r="J1591" i="9"/>
  <c r="J1575" i="9"/>
  <c r="J1559" i="9"/>
  <c r="J1543" i="9"/>
  <c r="J1527" i="9"/>
  <c r="J1511" i="9"/>
  <c r="J1495" i="9"/>
  <c r="J1479" i="9"/>
  <c r="J1463" i="9"/>
  <c r="J1447" i="9"/>
  <c r="J1431" i="9"/>
  <c r="J1415" i="9"/>
  <c r="J1399" i="9"/>
  <c r="J1383" i="9"/>
  <c r="J1367" i="9"/>
  <c r="J1351" i="9"/>
  <c r="J1335" i="9"/>
  <c r="J1319" i="9"/>
  <c r="J1303" i="9"/>
  <c r="J1287" i="9"/>
  <c r="J1271" i="9"/>
  <c r="J1255" i="9"/>
  <c r="J1239" i="9"/>
  <c r="J1223" i="9"/>
  <c r="J1207" i="9"/>
  <c r="J1191" i="9"/>
  <c r="J1175" i="9"/>
  <c r="J1159" i="9"/>
  <c r="J1143" i="9"/>
  <c r="J1127" i="9"/>
  <c r="J1111" i="9"/>
  <c r="J1095" i="9"/>
  <c r="J1079" i="9"/>
  <c r="J1063" i="9"/>
  <c r="J1047" i="9"/>
  <c r="J1031" i="9"/>
  <c r="J1015" i="9"/>
  <c r="J999" i="9"/>
  <c r="J983" i="9"/>
  <c r="J967" i="9"/>
  <c r="J951" i="9"/>
  <c r="J935" i="9"/>
  <c r="J919" i="9"/>
  <c r="J903" i="9"/>
  <c r="J887" i="9"/>
  <c r="J871" i="9"/>
  <c r="J855" i="9"/>
  <c r="J839" i="9"/>
  <c r="J823" i="9"/>
  <c r="J807" i="9"/>
  <c r="J791" i="9"/>
  <c r="J775" i="9"/>
  <c r="J759" i="9"/>
  <c r="J743" i="9"/>
  <c r="J727" i="9"/>
  <c r="J711" i="9"/>
  <c r="J695" i="9"/>
  <c r="J679" i="9"/>
  <c r="J663" i="9"/>
  <c r="J647" i="9"/>
  <c r="J631" i="9"/>
  <c r="J615" i="9"/>
  <c r="J599" i="9"/>
  <c r="J583" i="9"/>
  <c r="J567" i="9"/>
  <c r="J551" i="9"/>
  <c r="J535" i="9"/>
  <c r="J519" i="9"/>
  <c r="J503" i="9"/>
  <c r="J487" i="9"/>
  <c r="J471" i="9"/>
  <c r="J455" i="9"/>
  <c r="J439" i="9"/>
  <c r="J423" i="9"/>
  <c r="J407" i="9"/>
  <c r="J391" i="9"/>
  <c r="J375" i="9"/>
  <c r="J359" i="9"/>
  <c r="J336" i="9"/>
  <c r="J304" i="9"/>
  <c r="J272" i="9"/>
  <c r="J240" i="9"/>
  <c r="J208" i="9"/>
  <c r="J176" i="9"/>
  <c r="J144" i="9"/>
  <c r="J112" i="9"/>
  <c r="J80" i="9"/>
  <c r="J48" i="9"/>
  <c r="J16" i="9"/>
  <c r="K2377" i="9"/>
  <c r="K2249" i="9"/>
  <c r="K2121" i="9"/>
  <c r="K1993" i="9"/>
  <c r="K1865" i="9"/>
  <c r="K1737" i="9"/>
  <c r="K1609" i="9"/>
  <c r="K1429" i="9"/>
  <c r="K1173" i="9"/>
  <c r="B8" i="7" l="1"/>
  <c r="B18" i="7"/>
  <c r="B4" i="7"/>
  <c r="B14" i="7"/>
  <c r="B21" i="7"/>
  <c r="B10" i="7"/>
  <c r="B15" i="7"/>
  <c r="B17" i="7"/>
  <c r="B23" i="7"/>
  <c r="B7" i="7"/>
  <c r="B22" i="7"/>
  <c r="B13" i="7"/>
  <c r="B11" i="7"/>
  <c r="B19" i="7"/>
  <c r="B27" i="7"/>
  <c r="B26" i="7"/>
  <c r="B5" i="7"/>
  <c r="B25" i="7"/>
  <c r="B12" i="7"/>
  <c r="B24" i="7"/>
  <c r="B3" i="7"/>
  <c r="B6" i="7"/>
  <c r="B9" i="7"/>
  <c r="B16" i="7"/>
  <c r="B20" i="7"/>
  <c r="F11" i="6"/>
</calcChain>
</file>

<file path=xl/sharedStrings.xml><?xml version="1.0" encoding="utf-8"?>
<sst xmlns="http://schemas.openxmlformats.org/spreadsheetml/2006/main" count="25812" uniqueCount="691">
  <si>
    <t>Univ Catolica Ch13</t>
  </si>
  <si>
    <t>CUENTA CONMIGO</t>
  </si>
  <si>
    <t>TELETRECE</t>
  </si>
  <si>
    <t>Chilevision Ch11</t>
  </si>
  <si>
    <t>YINGO</t>
  </si>
  <si>
    <t>CHV NOTICIAS CENTRAL</t>
  </si>
  <si>
    <t>EL TIEMPO EN CHV (C)</t>
  </si>
  <si>
    <t>BAJO SOSPECHA</t>
  </si>
  <si>
    <t>Mega Ch9</t>
  </si>
  <si>
    <t>CINE FAMILIAR</t>
  </si>
  <si>
    <t>MEGANOTICIAS</t>
  </si>
  <si>
    <t>EL TIEMPO</t>
  </si>
  <si>
    <t>133 ATRAPADOS POR LA REALIDAD</t>
  </si>
  <si>
    <t>Television Nac Ch7</t>
  </si>
  <si>
    <t>LOS EXITOSOS PELLS</t>
  </si>
  <si>
    <t>24 HORAS CENTRAL</t>
  </si>
  <si>
    <t>TV TIEMPO</t>
  </si>
  <si>
    <t>Telecanal Ch2</t>
  </si>
  <si>
    <t>CINE DE ESTRELLAS</t>
  </si>
  <si>
    <t>TELETIEMPO PRIME</t>
  </si>
  <si>
    <t>EL RENEGADO</t>
  </si>
  <si>
    <t>UCV Television Ch5</t>
  </si>
  <si>
    <t>UCVTV NOTICIAS EDICION CENTRAL</t>
  </si>
  <si>
    <t>PUCCA</t>
  </si>
  <si>
    <t>YIN YANG YO</t>
  </si>
  <si>
    <t>REKETES MONOS</t>
  </si>
  <si>
    <t>LA MANSION FOSTERS</t>
  </si>
  <si>
    <t>MENTES CRIMINALES</t>
  </si>
  <si>
    <t>Red Television Ch4</t>
  </si>
  <si>
    <t>DECISIONES A LAS OCHO</t>
  </si>
  <si>
    <t>EL CLAVEL Y LA ROSA</t>
  </si>
  <si>
    <t>EL TIEMPO NACHITO</t>
  </si>
  <si>
    <t>TELEDIARIO</t>
  </si>
  <si>
    <t>SIN SENOS NO HAY PARAISO</t>
  </si>
  <si>
    <t>PREMIOS ALTAZOR 2009</t>
  </si>
  <si>
    <t>DONDE ESTA ELISA (AVANCE)</t>
  </si>
  <si>
    <t>DONDE ESTA ELISA</t>
  </si>
  <si>
    <t>ENTRE PROGRAMAS</t>
  </si>
  <si>
    <t>LA MURALLA INFERNAL</t>
  </si>
  <si>
    <t>1810</t>
  </si>
  <si>
    <t>C S I</t>
  </si>
  <si>
    <t>CARCELES UN MUNDO ADENTRO</t>
  </si>
  <si>
    <t>LA LIGA</t>
  </si>
  <si>
    <t>HANNAH MONTANA</t>
  </si>
  <si>
    <t>INFIELES</t>
  </si>
  <si>
    <t>LOS SECRETOS DEL MAGO</t>
  </si>
  <si>
    <t>LOS SIMPSONS</t>
  </si>
  <si>
    <t>PRIMER PLANO</t>
  </si>
  <si>
    <t>MORANDE CON COMPANIA (ESTELAR)</t>
  </si>
  <si>
    <t>CINE</t>
  </si>
  <si>
    <t>HOMBRE AL AGUA</t>
  </si>
  <si>
    <t>SABADO GIGANTE INTERNACIONAL</t>
  </si>
  <si>
    <t>GIGANTES CON VIVI</t>
  </si>
  <si>
    <t>LUCHA LIBRE</t>
  </si>
  <si>
    <t>TEATRO CHILENO</t>
  </si>
  <si>
    <t>PA LA RISA</t>
  </si>
  <si>
    <t>DONDE ESTA ELISA (MARATON)</t>
  </si>
  <si>
    <t>COMENTARIO RELIGIOSO</t>
  </si>
  <si>
    <t>LA LEY DE LA SELVA</t>
  </si>
  <si>
    <t>MONK</t>
  </si>
  <si>
    <t>ESPECIALES HABER</t>
  </si>
  <si>
    <t>LA LEY Y EL ORDEN</t>
  </si>
  <si>
    <t>EMPRESA OCEANO</t>
  </si>
  <si>
    <t>NINO ROBOTS</t>
  </si>
  <si>
    <t>LAS GUERRERAS MAGICAS</t>
  </si>
  <si>
    <t>OPERACION MIAMI</t>
  </si>
  <si>
    <t>TARDES DE CINE</t>
  </si>
  <si>
    <t>NOCHES DE SABADO</t>
  </si>
  <si>
    <t>PASION DE PRIMERA</t>
  </si>
  <si>
    <t>TOLERANCIA CERO PRIME</t>
  </si>
  <si>
    <t>LAX</t>
  </si>
  <si>
    <t>SUPER PREMIERE</t>
  </si>
  <si>
    <t>WORLD VISION</t>
  </si>
  <si>
    <t>BUCKY EN BUSCA DEL MUNDO CERO</t>
  </si>
  <si>
    <t>DOS PATOS EXTREMOS</t>
  </si>
  <si>
    <t>DESAFIO GLOBAL</t>
  </si>
  <si>
    <t>HOMBRE AL AGUA (R)</t>
  </si>
  <si>
    <t>24 HORAS DOMINGO</t>
  </si>
  <si>
    <t>TODOS A CORO</t>
  </si>
  <si>
    <t>SUDAMERICANO SUB 17</t>
  </si>
  <si>
    <t>POLICIAS EN ACCION</t>
  </si>
  <si>
    <t>RED NACIONAL</t>
  </si>
  <si>
    <t>ESPECIAL MEGANOTICIAS</t>
  </si>
  <si>
    <t>PHINEAS Y FERB</t>
  </si>
  <si>
    <t>CINE TOTAL</t>
  </si>
  <si>
    <t>POR QUE NO TE RIES 2.0</t>
  </si>
  <si>
    <t>LOIS Y CLARK</t>
  </si>
  <si>
    <t>SIN RASTRO WITHOUT A TRACE</t>
  </si>
  <si>
    <t>DONDE ESTA ELISA (RESUMEN)</t>
  </si>
  <si>
    <t>NCIS</t>
  </si>
  <si>
    <t>CINE DE COMEDIA</t>
  </si>
  <si>
    <t>CINE IMPACTO</t>
  </si>
  <si>
    <t>MEGA FILMS</t>
  </si>
  <si>
    <t>CINE DE TERROR</t>
  </si>
  <si>
    <t>ENCUENTROS CERCANOS</t>
  </si>
  <si>
    <t>MAESTROS DEL SILENCIO</t>
  </si>
  <si>
    <t>CINE DE FAMILIA</t>
  </si>
  <si>
    <t>ESPECIALES FOX</t>
  </si>
  <si>
    <t>CINE SUSPENSO</t>
  </si>
  <si>
    <t>ANNIMALES NOS PUSIMOS SALVAJES</t>
  </si>
  <si>
    <t>TODOS A CORO (LO MEJOR)</t>
  </si>
  <si>
    <t>CINE ESPECTACULAR</t>
  </si>
  <si>
    <t>PORQUE NO TE RIES</t>
  </si>
  <si>
    <t>1810 (RESUMEN)</t>
  </si>
  <si>
    <t>DIAGNOSTICO</t>
  </si>
  <si>
    <t>BONES</t>
  </si>
  <si>
    <t>ANGUS Y CHERYL</t>
  </si>
  <si>
    <t>ANIMAL NOCTURNO</t>
  </si>
  <si>
    <t>EN LA MIRA</t>
  </si>
  <si>
    <t>ANIMAL NOCTURNO (R)</t>
  </si>
  <si>
    <t>HEROES</t>
  </si>
  <si>
    <t>HOMBRE AL AGUA (LO MEJOR)</t>
  </si>
  <si>
    <t>COPA ALEMANIA</t>
  </si>
  <si>
    <t>ANIMAL NOCTURNO (LO MEJOR)</t>
  </si>
  <si>
    <t>CAIGA QUIEN CAIGA</t>
  </si>
  <si>
    <t>JUSTICIA MILITAR</t>
  </si>
  <si>
    <t>ADIOS MATADOR</t>
  </si>
  <si>
    <t>MINISERIE</t>
  </si>
  <si>
    <t>AQUI EN VIVO</t>
  </si>
  <si>
    <t>BEST SELLER</t>
  </si>
  <si>
    <t>ELIMINATORIA SUDAFRICA</t>
  </si>
  <si>
    <t>LA ROJA ESTA EN EL 13</t>
  </si>
  <si>
    <t>CONTACTO</t>
  </si>
  <si>
    <t>INFORME ESPECIAL</t>
  </si>
  <si>
    <t>NINA MOZA (AVANCE)</t>
  </si>
  <si>
    <t>SHOWBOL</t>
  </si>
  <si>
    <t>NINA MOZA</t>
  </si>
  <si>
    <t>POLICIAS EN ACCION (R)</t>
  </si>
  <si>
    <t>FIEBRE DE BAILE FAMOSOS EN LLA</t>
  </si>
  <si>
    <t>NADIE ESTA LIBRE (RESUMEN)</t>
  </si>
  <si>
    <t>UN GOLPE DE LUCHO</t>
  </si>
  <si>
    <t>COPA CLARO</t>
  </si>
  <si>
    <t>JAKE LONG EL DRAGON OCCIDENTAL</t>
  </si>
  <si>
    <t>DUELO XIAO LIN</t>
  </si>
  <si>
    <t>PELOTON</t>
  </si>
  <si>
    <t>SUPER CINE</t>
  </si>
  <si>
    <t>PELOTON CODIGO DE HONOR</t>
  </si>
  <si>
    <t>DOCS</t>
  </si>
  <si>
    <t>CHILE SIN CAMPAMENTOS</t>
  </si>
  <si>
    <t>MIRA QUIEN HABLA (ESPECIAL MIC</t>
  </si>
  <si>
    <t>C S I  MIAMI</t>
  </si>
  <si>
    <t>OTRA VEZ PAPA</t>
  </si>
  <si>
    <t>PAIS CULTURAL</t>
  </si>
  <si>
    <t>NADIE ESTA LIBRE</t>
  </si>
  <si>
    <t>EL MAGO ENMASCARADO EN CHILE</t>
  </si>
  <si>
    <t>COPA PRESUDAMERICANA</t>
  </si>
  <si>
    <t>CINE 13 GRANDES EVENTOS</t>
  </si>
  <si>
    <t>1810 (LA BATALLA FINAL)</t>
  </si>
  <si>
    <t>EL MAGO ENMASCARADO EN CHILE(R</t>
  </si>
  <si>
    <t>1810 (ESPECIAL)</t>
  </si>
  <si>
    <t>1910 (ESPECIAL)</t>
  </si>
  <si>
    <t>LA NOCHE EL REALITY</t>
  </si>
  <si>
    <t>JOSE EL REY DE LOS SUENOS</t>
  </si>
  <si>
    <t>ANNONIMOS</t>
  </si>
  <si>
    <t>1910</t>
  </si>
  <si>
    <t>1910 (RESUMEN)</t>
  </si>
  <si>
    <t>COPA BANCO ESTADO</t>
  </si>
  <si>
    <t>ALFOMBRA ROJA</t>
  </si>
  <si>
    <t>CHILENOS TODOS</t>
  </si>
  <si>
    <t>FUTBOL INTERNACIONAL</t>
  </si>
  <si>
    <t>Período</t>
  </si>
  <si>
    <t>Canal</t>
  </si>
  <si>
    <t>Género</t>
  </si>
  <si>
    <t>TELENOVELA</t>
  </si>
  <si>
    <t>NOTICIERO</t>
  </si>
  <si>
    <t>CONCURSO</t>
  </si>
  <si>
    <t>INFORMATIVO</t>
  </si>
  <si>
    <t>REPORTAJE</t>
  </si>
  <si>
    <t>PELICULA</t>
  </si>
  <si>
    <t>SERIE</t>
  </si>
  <si>
    <t>DIBUJOS ANIMADOS</t>
  </si>
  <si>
    <t>INFANTIL</t>
  </si>
  <si>
    <t>PROGRAMA ESPECIAL</t>
  </si>
  <si>
    <t>SIN DESCRIPCION</t>
  </si>
  <si>
    <t>REALITY SHOW</t>
  </si>
  <si>
    <t>MISCELANEO</t>
  </si>
  <si>
    <t>CONVERSACION</t>
  </si>
  <si>
    <t>VARIEDADES</t>
  </si>
  <si>
    <t>EVENTO DEPORTIVO</t>
  </si>
  <si>
    <t>EVENTO CULTURAL</t>
  </si>
  <si>
    <t>HUMOR</t>
  </si>
  <si>
    <t>RELIGIOSO</t>
  </si>
  <si>
    <t>EDUCATIVO</t>
  </si>
  <si>
    <t>DEPORTIVO</t>
  </si>
  <si>
    <t>FUTBOL</t>
  </si>
  <si>
    <t>PROG. DE CONCURSOS</t>
  </si>
  <si>
    <t>CULTURAL</t>
  </si>
  <si>
    <t>Días</t>
  </si>
  <si>
    <t>L</t>
  </si>
  <si>
    <t>M</t>
  </si>
  <si>
    <t>W</t>
  </si>
  <si>
    <t>J</t>
  </si>
  <si>
    <t>V</t>
  </si>
  <si>
    <t>S</t>
  </si>
  <si>
    <t>D</t>
  </si>
  <si>
    <t>Inicio</t>
  </si>
  <si>
    <t>Final</t>
  </si>
  <si>
    <t>Tema</t>
  </si>
  <si>
    <t>DURO DE MATAR</t>
  </si>
  <si>
    <t>MUERTE EN EL VALLE D</t>
  </si>
  <si>
    <t>DURO DE MATAR 2</t>
  </si>
  <si>
    <t>ASESINOS DE POLICIAS</t>
  </si>
  <si>
    <t>ADVERTENCIAS SILENCI</t>
  </si>
  <si>
    <t>AL FILO DEL PELIGRO</t>
  </si>
  <si>
    <t>LA CONSPIRACION</t>
  </si>
  <si>
    <t>LOS ESPECTROS</t>
  </si>
  <si>
    <t>EL PADRE DE LA NOVIA</t>
  </si>
  <si>
    <t>LOCURAS EN LA EDAD M</t>
  </si>
  <si>
    <t>EL PADRE DE LA NOV 2</t>
  </si>
  <si>
    <t>ESPADA MORTAL</t>
  </si>
  <si>
    <t>TAXI</t>
  </si>
  <si>
    <t>EL ATOLON OLVIDADO</t>
  </si>
  <si>
    <t>LA REVOLUCION DE LAS</t>
  </si>
  <si>
    <t>EL DEMOLEDOR</t>
  </si>
  <si>
    <t>EN SUS ZAPATOS</t>
  </si>
  <si>
    <t>ANGER MANAGEMENT</t>
  </si>
  <si>
    <t>LOCADEMIA DE POLICIA</t>
  </si>
  <si>
    <t>EL ARTE DE MATAR</t>
  </si>
  <si>
    <t>EL PLANETA DE LOS SI</t>
  </si>
  <si>
    <t>ALERTA EN EL PENTAGO</t>
  </si>
  <si>
    <t>CHILE - ECUADOR</t>
  </si>
  <si>
    <t>ALERTA MAXIMA</t>
  </si>
  <si>
    <t>IDENTIDAD</t>
  </si>
  <si>
    <t>RAIN HEROE DE GUERRA</t>
  </si>
  <si>
    <t>ALERTA MAXIMA 2</t>
  </si>
  <si>
    <t>ALERTA MUNDIAL</t>
  </si>
  <si>
    <t>PASION MORTAL</t>
  </si>
  <si>
    <t>LAS RATAS</t>
  </si>
  <si>
    <t>TERROR BAJO TIERRA 4</t>
  </si>
  <si>
    <t>CHILE - VENEZUELA</t>
  </si>
  <si>
    <t>DESCARGUE UN FANTASM</t>
  </si>
  <si>
    <t>EN CONTRA DEL TIEMPO</t>
  </si>
  <si>
    <t>LA MALDICION</t>
  </si>
  <si>
    <t>PARADA MORTAL</t>
  </si>
  <si>
    <t>ABAJO EL AMOR</t>
  </si>
  <si>
    <t>UN OASIS EN EL ATLAN</t>
  </si>
  <si>
    <t>UN DOMINGO CUALQUIER</t>
  </si>
  <si>
    <t>FREDDY CONTRA JASON</t>
  </si>
  <si>
    <t>MUNDO ACUATICO</t>
  </si>
  <si>
    <t>EL UNICO</t>
  </si>
  <si>
    <t>LOONEY TUNES DENUEVO</t>
  </si>
  <si>
    <t>EL ULTIMO SOLDADO</t>
  </si>
  <si>
    <t>TERMINATOR 2</t>
  </si>
  <si>
    <t>RUSIA DESTINO PELIGR</t>
  </si>
  <si>
    <t>LA SUPREMACIA BOURNE</t>
  </si>
  <si>
    <t>LA BICICLETA DE LAMB</t>
  </si>
  <si>
    <t>EL AVION DEL DINERO</t>
  </si>
  <si>
    <t>EL HIJO DEL DIABLO</t>
  </si>
  <si>
    <t>SOY ESPIA</t>
  </si>
  <si>
    <t>MISION MORTAL</t>
  </si>
  <si>
    <t>ASESINOS</t>
  </si>
  <si>
    <t>VOLCANO</t>
  </si>
  <si>
    <t>RAPIDO Y FURIOSO 3</t>
  </si>
  <si>
    <t>ASESINATO AL RITMO D</t>
  </si>
  <si>
    <t>ALERTA EN LO PROFUND</t>
  </si>
  <si>
    <t>DOBLE VISION</t>
  </si>
  <si>
    <t>MEMORIAS DE UNA GEIS</t>
  </si>
  <si>
    <t>EL ENTRENADOR CARTER</t>
  </si>
  <si>
    <t>EL EXORCISTA EL COMI</t>
  </si>
  <si>
    <t>PORQUE SE CAEN LOS A</t>
  </si>
  <si>
    <t>SIMPLEMENTE IRRESIST</t>
  </si>
  <si>
    <t>GATUBELA</t>
  </si>
  <si>
    <t>CRIATURAS SALVAJES 2</t>
  </si>
  <si>
    <t>KINK KONG</t>
  </si>
  <si>
    <t>LA COLONIA</t>
  </si>
  <si>
    <t>SIN RUMBO</t>
  </si>
  <si>
    <t>COMO PERROS Y GATOS</t>
  </si>
  <si>
    <t>MAXIMA VELOCIDAD 2</t>
  </si>
  <si>
    <t>EN DEFENSA PROPIA</t>
  </si>
  <si>
    <t>LOS EXPEDIENTES SECR</t>
  </si>
  <si>
    <t>ARDE PARIS</t>
  </si>
  <si>
    <t>EL HIJO PERDIDO</t>
  </si>
  <si>
    <t>RONIN</t>
  </si>
  <si>
    <t>MERCENARIO DE LA JUZ</t>
  </si>
  <si>
    <t>JUGADOR BAJO PRESION</t>
  </si>
  <si>
    <t>ASESINATO EN LA CASA</t>
  </si>
  <si>
    <t>ENLACE MORTAL</t>
  </si>
  <si>
    <t>MIAMI VICE</t>
  </si>
  <si>
    <t>CIUDAD EN LLAMAS</t>
  </si>
  <si>
    <t>LA ESFERA</t>
  </si>
  <si>
    <t>EL EQUIPO SALVAJE</t>
  </si>
  <si>
    <t>INTO THE BLUES</t>
  </si>
  <si>
    <t>EXTERMINIO 28 DIAS D</t>
  </si>
  <si>
    <t>RESIDENT EVIL APOCAL</t>
  </si>
  <si>
    <t>MENTE SINIESTRA</t>
  </si>
  <si>
    <t>GOLPE DE SUERTE</t>
  </si>
  <si>
    <t>POSTMORTEN REPORTAJE</t>
  </si>
  <si>
    <t>DANIEL EL TRAVIESO</t>
  </si>
  <si>
    <t>DANO COLATERAL</t>
  </si>
  <si>
    <t>SR Y SRA SMITH</t>
  </si>
  <si>
    <t>STREET FIGHTER</t>
  </si>
  <si>
    <t>SCOOBY DOO 2</t>
  </si>
  <si>
    <t>MAS RAPIDO MAS FURIO</t>
  </si>
  <si>
    <t>SEGUNDO AL FRENTE</t>
  </si>
  <si>
    <t>LA MASCARA NEGRA 2</t>
  </si>
  <si>
    <t>NEGRO AMANECER</t>
  </si>
  <si>
    <t>EL MARATON DE LA MUE</t>
  </si>
  <si>
    <t>PROPIA PERSONA</t>
  </si>
  <si>
    <t>LA LAGUNA AZUL</t>
  </si>
  <si>
    <t>MISION SEGURIDAD MAX</t>
  </si>
  <si>
    <t>PODER Y TRAICION</t>
  </si>
  <si>
    <t>EL VEREDICTO EN LA H</t>
  </si>
  <si>
    <t>ROBANDO VIDAS</t>
  </si>
  <si>
    <t>GARFIELD</t>
  </si>
  <si>
    <t>AMIGOS SALVAJES</t>
  </si>
  <si>
    <t>JUSTO A TIEMPO</t>
  </si>
  <si>
    <t>LA BRUJA DE BLAIR 2</t>
  </si>
  <si>
    <t>CASPER</t>
  </si>
  <si>
    <t>PELIGRO EN EL ESPACI</t>
  </si>
  <si>
    <t>BASIC</t>
  </si>
  <si>
    <t>EL ABOGADO DEL DIABL</t>
  </si>
  <si>
    <t>HITCH ESPECIALISTA E</t>
  </si>
  <si>
    <t>LAS PROFECIAS DEL MI</t>
  </si>
  <si>
    <t>LA CASA DEL LAGO</t>
  </si>
  <si>
    <t>LO QUE UNA CHICA QUI</t>
  </si>
  <si>
    <t>AMERICAN PIE LA BODA</t>
  </si>
  <si>
    <t>PRAT</t>
  </si>
  <si>
    <t>MI POBRE ANGELITO 4</t>
  </si>
  <si>
    <t>LA PAREJA DEL ANO</t>
  </si>
  <si>
    <t>BOB ESPONJA LA PELIC</t>
  </si>
  <si>
    <t>BATMAN INICIA</t>
  </si>
  <si>
    <t>YO ROBOT</t>
  </si>
  <si>
    <t>EL BUEN LADRON</t>
  </si>
  <si>
    <t>LA LIGA EXTRAORDINAR</t>
  </si>
  <si>
    <t>ROBO EN LAS NUBES</t>
  </si>
  <si>
    <t>BAJO LA INFLUENCIA</t>
  </si>
  <si>
    <t>EL TESORO DEL AMAZON</t>
  </si>
  <si>
    <t>X-MEN</t>
  </si>
  <si>
    <t>REGENERACION</t>
  </si>
  <si>
    <t>DOLOR EN EL CORAZON</t>
  </si>
  <si>
    <t>HOLLYWOOD DEPARTAMEN</t>
  </si>
  <si>
    <t>X-MEN 2</t>
  </si>
  <si>
    <t>X-MEN 3</t>
  </si>
  <si>
    <t>DURO DE ESPIAR</t>
  </si>
  <si>
    <t>PUERTA AL INFIERNO</t>
  </si>
  <si>
    <t>LOCAS VACACIONES SOB</t>
  </si>
  <si>
    <t>CRIMEN DE SANGRE</t>
  </si>
  <si>
    <t>AEON FLUX</t>
  </si>
  <si>
    <t>B LEVERKUSEN - W BRE</t>
  </si>
  <si>
    <t>ALGUIEN COMO TU</t>
  </si>
  <si>
    <t>EL INSOLITO CUERPO H</t>
  </si>
  <si>
    <t>MAVERICK</t>
  </si>
  <si>
    <t>EL PEQUENO VAMPIRO</t>
  </si>
  <si>
    <t>TOMB RAIDER 2 LA CUN</t>
  </si>
  <si>
    <t>UNA AMENAZA EN EL PU</t>
  </si>
  <si>
    <t>CONTRA EL ENEMIGO</t>
  </si>
  <si>
    <t>AVION PRESIDENCIAL</t>
  </si>
  <si>
    <t>COLATERAL</t>
  </si>
  <si>
    <t>EL CONTRATO</t>
  </si>
  <si>
    <t>DUDLEY DE LA MONTANA</t>
  </si>
  <si>
    <t>EL CENTINELA</t>
  </si>
  <si>
    <t>ENTREGA ESPECIAL</t>
  </si>
  <si>
    <t>HOMICIDA FUGAZ</t>
  </si>
  <si>
    <t>CATEGORIA 7 EL FIN D</t>
  </si>
  <si>
    <t>EL ATAQUE DE LOS DIE</t>
  </si>
  <si>
    <t>LOS MISTERIOS DE MAR</t>
  </si>
  <si>
    <t>MADRE E HIJO EN LA B</t>
  </si>
  <si>
    <t>EL VUELO DEL FENIX</t>
  </si>
  <si>
    <t>LOS MUNSTERS UNA NAV</t>
  </si>
  <si>
    <t>LA LEY DEL ALGUASIL</t>
  </si>
  <si>
    <t>RAYAS UNA CEBRA VELO</t>
  </si>
  <si>
    <t>HOMICIDIO EN CHIPPEN</t>
  </si>
  <si>
    <t>PACTO DE JUSTICIA</t>
  </si>
  <si>
    <t>LOS OTROS</t>
  </si>
  <si>
    <t>PARAGUAY - CHILE</t>
  </si>
  <si>
    <t>LOS CAZAFANTASMAS 2</t>
  </si>
  <si>
    <t>EL AMOR EL SEXO Y EL</t>
  </si>
  <si>
    <t>A LOS 13</t>
  </si>
  <si>
    <t>TRIUNFOS ROBADOS</t>
  </si>
  <si>
    <t>DIA DE ENTRENAMIENTO</t>
  </si>
  <si>
    <t>CLICK</t>
  </si>
  <si>
    <t>EMBOSCADA</t>
  </si>
  <si>
    <t>CORAZON DE DRAGON</t>
  </si>
  <si>
    <t>HULK</t>
  </si>
  <si>
    <t>VUELO 93</t>
  </si>
  <si>
    <t>HOMBRES MISTERIOSOS</t>
  </si>
  <si>
    <t>VOLVER AL FUTURO 2</t>
  </si>
  <si>
    <t>PROYECTO KELLER</t>
  </si>
  <si>
    <t>ILEGALES</t>
  </si>
  <si>
    <t>MOMENTO CRITICO</t>
  </si>
  <si>
    <t>CHILE - BOLIVIA</t>
  </si>
  <si>
    <t>VOLVER AL FUTURO 3</t>
  </si>
  <si>
    <t>TIRO AL BLANCO</t>
  </si>
  <si>
    <t>EL JUEGO DE LAS RUBI</t>
  </si>
  <si>
    <t>CONAN EL DESTRUCTOR</t>
  </si>
  <si>
    <t>LA HABITACION DEL PA</t>
  </si>
  <si>
    <t>CAMALEON 3</t>
  </si>
  <si>
    <t>MUERTE SUBITA</t>
  </si>
  <si>
    <t>PEQUENOS GENIOS 2</t>
  </si>
  <si>
    <t>REGRESO A COLD MOUNT</t>
  </si>
  <si>
    <t>CODIGO ROJO OPERACIO</t>
  </si>
  <si>
    <t>ARMA MORTAL 4</t>
  </si>
  <si>
    <t>DRACULA 2000</t>
  </si>
  <si>
    <t>UN LUGAR LLAMADO NOT</t>
  </si>
  <si>
    <t>TIERRA FRIA</t>
  </si>
  <si>
    <t>ENCUENTROS PELIGROSO</t>
  </si>
  <si>
    <t>ESTE CUERPO NO ES MI</t>
  </si>
  <si>
    <t>LA MOMIA</t>
  </si>
  <si>
    <t>MI SUPER EX NOVIA</t>
  </si>
  <si>
    <t>S CHILENA - S DEPORT</t>
  </si>
  <si>
    <t>SHANGAI KID EN LONDR</t>
  </si>
  <si>
    <t>HELLBOY</t>
  </si>
  <si>
    <t>SUMERGIDO ALERTA TOT</t>
  </si>
  <si>
    <t>ECUACIONES EN EL ESP</t>
  </si>
  <si>
    <t>GANAR O MORIR</t>
  </si>
  <si>
    <t>NOCHE INFERNAL</t>
  </si>
  <si>
    <t>FURIA EN DOS RUEDAS</t>
  </si>
  <si>
    <t>TERREMOTO</t>
  </si>
  <si>
    <t>LA NINA DE LOS RISOS</t>
  </si>
  <si>
    <t>SE PRESUME INOCENTE</t>
  </si>
  <si>
    <t>FUEGO NATURALEZA DES</t>
  </si>
  <si>
    <t>MIENTRAS NIEVA SOBRE</t>
  </si>
  <si>
    <t>EL GUERRERO AMERICAN</t>
  </si>
  <si>
    <t>LOS GUARDIANES DE LA</t>
  </si>
  <si>
    <t>MI MEJOR ENEMIGO</t>
  </si>
  <si>
    <t>EL PUEBLO DEL OLVIDO</t>
  </si>
  <si>
    <t>LOS 4 FANTASTICOS</t>
  </si>
  <si>
    <t>SCARY MOVIE</t>
  </si>
  <si>
    <t>ERASE UNA VEZ UNA BO</t>
  </si>
  <si>
    <t>LAS PLAGAS MAS DEVAS</t>
  </si>
  <si>
    <t>ENTREVISTA CON EL VA</t>
  </si>
  <si>
    <t>EL MAYOR PAYNE</t>
  </si>
  <si>
    <t>TANGO Y CASH</t>
  </si>
  <si>
    <t>EVOLUCION</t>
  </si>
  <si>
    <t>ASALTO AL TREN DEL D</t>
  </si>
  <si>
    <t>LOS MINI ESPIAS</t>
  </si>
  <si>
    <t>MATRIX</t>
  </si>
  <si>
    <t>DOBLE IMPACTO</t>
  </si>
  <si>
    <t>OCTUBRE</t>
  </si>
  <si>
    <t>CODIGO FLECHA ROTA</t>
  </si>
  <si>
    <t>OLA CRIMINAL</t>
  </si>
  <si>
    <t>SAM CHURCHILL BUSCAN</t>
  </si>
  <si>
    <t>OJOS DE SERPIENTE</t>
  </si>
  <si>
    <t>LOS OCUPANTES</t>
  </si>
  <si>
    <t>SERES DE LA NAVE ESP</t>
  </si>
  <si>
    <t>HECKS VUELVE AL HOGA</t>
  </si>
  <si>
    <t>SITUACION EXTREMA</t>
  </si>
  <si>
    <t>LOS PICAPIEDRAS EN V</t>
  </si>
  <si>
    <t>EL GRAN ASALTO</t>
  </si>
  <si>
    <t>TURBULENCIA</t>
  </si>
  <si>
    <t>BEETHOVEN</t>
  </si>
  <si>
    <t>UNA VIDA SIN TERMINA</t>
  </si>
  <si>
    <t>JUSTICIA Y REDENCION</t>
  </si>
  <si>
    <t>EL HOMBRE EN EL ESPE</t>
  </si>
  <si>
    <t>SCARY MOVIE 2</t>
  </si>
  <si>
    <t>COLO COLO - PENAROL</t>
  </si>
  <si>
    <t>LA BODA DE MI MEJOR</t>
  </si>
  <si>
    <t>7 PECADOS CAPITALES</t>
  </si>
  <si>
    <t>MENTIROSO MENTIROSO</t>
  </si>
  <si>
    <t>EL ESPECIALISTA</t>
  </si>
  <si>
    <t>TORNADO</t>
  </si>
  <si>
    <t>HOMBRE DE FAMILIA</t>
  </si>
  <si>
    <t>MINI ESPIAS 2</t>
  </si>
  <si>
    <t>EL HOMBRE SIN SOMBRA</t>
  </si>
  <si>
    <t>EL REY ESCORPION</t>
  </si>
  <si>
    <t>LA CASA DE ANGELO</t>
  </si>
  <si>
    <t>EL SECUESTRO DE LA H</t>
  </si>
  <si>
    <t>PIRATAS</t>
  </si>
  <si>
    <t>AGNES BROWNE</t>
  </si>
  <si>
    <t>TERRAMAR</t>
  </si>
  <si>
    <t>FUERZA LETAL</t>
  </si>
  <si>
    <t>GLADIADOR</t>
  </si>
  <si>
    <t>LA ANTORCHA HUMANA</t>
  </si>
  <si>
    <t>AVENTURA EN ALASKA</t>
  </si>
  <si>
    <t>BANDIDAS</t>
  </si>
  <si>
    <t>HERMANASTRAS DEL PLA</t>
  </si>
  <si>
    <t>DRIVEN</t>
  </si>
  <si>
    <t>BEETHOVEN 2</t>
  </si>
  <si>
    <t>CARRERAS CLANDESTINA</t>
  </si>
  <si>
    <t>CHOCOLATE</t>
  </si>
  <si>
    <t>ESPECIES 2</t>
  </si>
  <si>
    <t>EL FUGITIVO</t>
  </si>
  <si>
    <t>EL HOMBRE DE LA MASC</t>
  </si>
  <si>
    <t>TODOPODEROSO</t>
  </si>
  <si>
    <t>BLADE TRINITY CAZADO</t>
  </si>
  <si>
    <t>EL DIABLO VISTE A LA</t>
  </si>
  <si>
    <t>THE BEVERLY HILLBILL</t>
  </si>
  <si>
    <t>EL DIARIO DE LA PRIN</t>
  </si>
  <si>
    <t>EL BESO DEL DRAGON</t>
  </si>
  <si>
    <t>LA HIJA DEL PRESIDEN</t>
  </si>
  <si>
    <t>PLAYAS</t>
  </si>
  <si>
    <t>ADICCIONES</t>
  </si>
  <si>
    <t>UNO CONTRA EL OTRO</t>
  </si>
  <si>
    <t>CON - AIR</t>
  </si>
  <si>
    <t>EL HOMBRE DE LA CASA</t>
  </si>
  <si>
    <t>EL TRANSPORTADOR 2</t>
  </si>
  <si>
    <t>FIESTAS Y ALCOHOL</t>
  </si>
  <si>
    <t>PINTANDO CON EL CORA</t>
  </si>
  <si>
    <t>ESCUELA DE ROCK</t>
  </si>
  <si>
    <t>DAREDEVIL EL HOMBRE</t>
  </si>
  <si>
    <t>LA LATA DE GUSANOS</t>
  </si>
  <si>
    <t>LA ROCA</t>
  </si>
  <si>
    <t>MERCADO DE CARNE</t>
  </si>
  <si>
    <t>EL PROYECTO DE JENNI</t>
  </si>
  <si>
    <t>ESPECIES 3</t>
  </si>
  <si>
    <t>RICKY RICON</t>
  </si>
  <si>
    <t>STUART LITTLE</t>
  </si>
  <si>
    <t>MI POBRE DIABLILLO</t>
  </si>
  <si>
    <t>INVASION</t>
  </si>
  <si>
    <t>PATCH ADAMS</t>
  </si>
  <si>
    <t>ENVIDIA</t>
  </si>
  <si>
    <t>EL CONDE DE MONTECRI</t>
  </si>
  <si>
    <t>HASTA EL LIMITE</t>
  </si>
  <si>
    <t>HERMANOS DE CARRERA</t>
  </si>
  <si>
    <t>ASESINO DE POLICIAS</t>
  </si>
  <si>
    <t>CRIATURAS FEROCES</t>
  </si>
  <si>
    <t>LA MALDICION DEL REY</t>
  </si>
  <si>
    <t>LA ERA DEL HIELO 2</t>
  </si>
  <si>
    <t>SIGUIENDO EL LIBRO</t>
  </si>
  <si>
    <t>LOS PRIMEROS EN MORI</t>
  </si>
  <si>
    <t>LOS TRES MOSQUETEROS</t>
  </si>
  <si>
    <t>FURIA SALVAJE</t>
  </si>
  <si>
    <t>CON AMIGOS COMO ESTO</t>
  </si>
  <si>
    <t>U DE CHILE - U DE CO</t>
  </si>
  <si>
    <t>MADAGASCAR</t>
  </si>
  <si>
    <t>RETORNO A LA CABANA</t>
  </si>
  <si>
    <t>GOTHIKA</t>
  </si>
  <si>
    <t>ROBOTS</t>
  </si>
  <si>
    <t>JUNIOR</t>
  </si>
  <si>
    <t>JOHNNY ENGLISH</t>
  </si>
  <si>
    <t>UNA PAREJA EXPLOSIVA</t>
  </si>
  <si>
    <t>EL PROTECTOR</t>
  </si>
  <si>
    <t>ESPIA POR ACCIDENTE</t>
  </si>
  <si>
    <t>TROYA</t>
  </si>
  <si>
    <t>BUSCANDO SENTIDO A L</t>
  </si>
  <si>
    <t>COLUMBO EL CEBO</t>
  </si>
  <si>
    <t>CONTRACARA</t>
  </si>
  <si>
    <t>LA ENFERMERA BETTY</t>
  </si>
  <si>
    <t>EL GUARDIAN</t>
  </si>
  <si>
    <t>SOSPECHA MORTAL</t>
  </si>
  <si>
    <t>TERRENO SALVAJE</t>
  </si>
  <si>
    <t>CRONICAS DE NARNIA</t>
  </si>
  <si>
    <t>JOVENES MOSQUETEROS</t>
  </si>
  <si>
    <t>CHUCKY 3 EL MUNECO D</t>
  </si>
  <si>
    <t>BATMAN Y ROBIN</t>
  </si>
  <si>
    <t>STUART LITTLE 3</t>
  </si>
  <si>
    <t>BILLY MADISON</t>
  </si>
  <si>
    <t>EL INVENCIBLE</t>
  </si>
  <si>
    <t>ALIEN V/S DEPREDADOR</t>
  </si>
  <si>
    <t>EL MINISTERIO DE LA</t>
  </si>
  <si>
    <t>CONSTANTINE</t>
  </si>
  <si>
    <t>EL EQUIPO X</t>
  </si>
  <si>
    <t>AMENAZA LETAL</t>
  </si>
  <si>
    <t>CONFESIONES DE UNA F</t>
  </si>
  <si>
    <t>EL FINAL DEL PROGRAM</t>
  </si>
  <si>
    <t>U DE CHILE - A JUNIO</t>
  </si>
  <si>
    <t>RICKY RICON EN NAVID</t>
  </si>
  <si>
    <t>DAYLIGHT</t>
  </si>
  <si>
    <t>YA QUISIERAS</t>
  </si>
  <si>
    <t>UN DETECTIVE SUELTO</t>
  </si>
  <si>
    <t>SIRENA SALVAJE</t>
  </si>
  <si>
    <t>TRON</t>
  </si>
  <si>
    <t>LOS VENGADORES</t>
  </si>
  <si>
    <t>UN TIPO CON SUERTE</t>
  </si>
  <si>
    <t>CHARLIE Y LA FABRICA</t>
  </si>
  <si>
    <t>EL DISCIPULO</t>
  </si>
  <si>
    <t>Y DONDE ESTAN LAS RU</t>
  </si>
  <si>
    <t>MARABUNTA</t>
  </si>
  <si>
    <t>CAPITAN SKY</t>
  </si>
  <si>
    <t>3 NINJAS AL RESCATE</t>
  </si>
  <si>
    <t>INUNDACION</t>
  </si>
  <si>
    <t>KING KONG</t>
  </si>
  <si>
    <t>PERFECTOS ANGELITOS</t>
  </si>
  <si>
    <t>JUMP IN</t>
  </si>
  <si>
    <t>CONSECUENCIAS</t>
  </si>
  <si>
    <t>LA CABANA DEL LAGO</t>
  </si>
  <si>
    <t>TORONTO - R MADRID</t>
  </si>
  <si>
    <t>MISION IMPOSIBLE 3</t>
  </si>
  <si>
    <t>BOA - PITON</t>
  </si>
  <si>
    <t>LOCO POR EL MAMBO</t>
  </si>
  <si>
    <t>GREYSTOKE LA LEYENDA</t>
  </si>
  <si>
    <t>TODO POR AMOR</t>
  </si>
  <si>
    <t>EL AMOR CUESTA CARO</t>
  </si>
  <si>
    <t>BATMAN</t>
  </si>
  <si>
    <t>MIMIC 2</t>
  </si>
  <si>
    <t>CELULAR</t>
  </si>
  <si>
    <t>18+</t>
  </si>
  <si>
    <t>n.d.</t>
  </si>
  <si>
    <t>Individuos 18 a 24</t>
  </si>
  <si>
    <t>Individuos 25 a 34</t>
  </si>
  <si>
    <t>Individuos 35 a 49</t>
  </si>
  <si>
    <t>50+</t>
  </si>
  <si>
    <t>H 18+</t>
  </si>
  <si>
    <t>M 18+</t>
  </si>
  <si>
    <t>ABC1 18+</t>
  </si>
  <si>
    <t>C2 18+</t>
  </si>
  <si>
    <t>C3 18+</t>
  </si>
  <si>
    <t>D 18+</t>
  </si>
  <si>
    <t>Personas con más de 50 años</t>
  </si>
  <si>
    <t>Hombres mayores de edad</t>
  </si>
  <si>
    <t>Mujeres mayores de edad</t>
  </si>
  <si>
    <t>Segmento ABC mayores de edad</t>
  </si>
  <si>
    <t>Segmento C2 mayores de edad</t>
  </si>
  <si>
    <t>Segmento C3 mayores de edad</t>
  </si>
  <si>
    <t>Segmento D mayores de edad</t>
  </si>
  <si>
    <t>Personas entre 35 y 49 personas</t>
  </si>
  <si>
    <t>Personas entre 18 y 24 personas</t>
  </si>
  <si>
    <t>Personas entre 25 y 34 personas</t>
  </si>
  <si>
    <t>Personas mayores de edad</t>
  </si>
  <si>
    <t>Target o Segmento</t>
  </si>
  <si>
    <t>Definición</t>
  </si>
  <si>
    <t>N°</t>
  </si>
  <si>
    <t>Canales</t>
  </si>
  <si>
    <t>Nombre</t>
  </si>
  <si>
    <t>Numero</t>
  </si>
  <si>
    <t>Programas Evaluados</t>
  </si>
  <si>
    <t>Rating Periodístico</t>
  </si>
  <si>
    <t>Tiempo al aire (Hrs)</t>
  </si>
  <si>
    <t>TOTAL</t>
  </si>
  <si>
    <t>Entretenido</t>
  </si>
  <si>
    <t>Rating promedio segmento</t>
  </si>
  <si>
    <t>Programa</t>
  </si>
  <si>
    <t>Minutos Visto</t>
  </si>
  <si>
    <t>Lunes</t>
  </si>
  <si>
    <t>Martes</t>
  </si>
  <si>
    <t>Miércoles</t>
  </si>
  <si>
    <t>Jueves</t>
  </si>
  <si>
    <t>Viernes</t>
  </si>
  <si>
    <t>Sábado</t>
  </si>
  <si>
    <t>Domingo</t>
  </si>
  <si>
    <t>MAXIMO</t>
  </si>
  <si>
    <t>Minutos vistos hombres</t>
  </si>
  <si>
    <t>Minutos vistos mujeres</t>
  </si>
  <si>
    <t>CUADRO 1</t>
  </si>
  <si>
    <t>CUADRO 2</t>
  </si>
  <si>
    <t>Tamaño de la muestra (personas)</t>
  </si>
  <si>
    <t>Television_Nac Ch7</t>
  </si>
  <si>
    <t>Univ_Catolica Ch13</t>
  </si>
  <si>
    <t>Red_Television Ch4</t>
  </si>
  <si>
    <t>UCV_Television Ch5</t>
  </si>
  <si>
    <t>Duración (minutos)</t>
  </si>
  <si>
    <t>RAT%</t>
  </si>
  <si>
    <t>RCH%</t>
  </si>
  <si>
    <t>FID%</t>
  </si>
  <si>
    <t>ADH%</t>
  </si>
  <si>
    <t>Día</t>
  </si>
  <si>
    <t>+18RAT%</t>
  </si>
  <si>
    <t>18-24RAT%</t>
  </si>
  <si>
    <t>25-34RAT%</t>
  </si>
  <si>
    <t>35-44RAT%</t>
  </si>
  <si>
    <t>50RAT%</t>
  </si>
  <si>
    <t>H18RAT%</t>
  </si>
  <si>
    <t>ABC1RAT%</t>
  </si>
  <si>
    <t>C2RAT%</t>
  </si>
  <si>
    <t>C3RAT%</t>
  </si>
  <si>
    <t>DRAT%</t>
  </si>
  <si>
    <t>+18RCH%</t>
  </si>
  <si>
    <t>18-24RCH%</t>
  </si>
  <si>
    <t>25-34RCH%</t>
  </si>
  <si>
    <t>35-44RCH%</t>
  </si>
  <si>
    <t>50RCH%</t>
  </si>
  <si>
    <t>H18RCH%</t>
  </si>
  <si>
    <t>ABC1RCH%</t>
  </si>
  <si>
    <t>C2RCH%</t>
  </si>
  <si>
    <t>C3RCH%</t>
  </si>
  <si>
    <t>DRCH%</t>
  </si>
  <si>
    <t>+18FID%</t>
  </si>
  <si>
    <t>18-24FID%</t>
  </si>
  <si>
    <t>25-34FID%</t>
  </si>
  <si>
    <t>35-44FID%</t>
  </si>
  <si>
    <t>50FID%</t>
  </si>
  <si>
    <t>H18FID%</t>
  </si>
  <si>
    <t>ABC1FID%</t>
  </si>
  <si>
    <t>C2FID%</t>
  </si>
  <si>
    <t>C3FID%</t>
  </si>
  <si>
    <t>DFID%</t>
  </si>
  <si>
    <t>+18ADH%</t>
  </si>
  <si>
    <t>18-24ADH%</t>
  </si>
  <si>
    <t>25-34ADH%</t>
  </si>
  <si>
    <t>35-44ADH%</t>
  </si>
  <si>
    <t>50ADH%</t>
  </si>
  <si>
    <t>H18ADH%</t>
  </si>
  <si>
    <t>ABC1ADH%</t>
  </si>
  <si>
    <t>C2ADH%</t>
  </si>
  <si>
    <t>C3ADH%</t>
  </si>
  <si>
    <t>DADH%</t>
  </si>
  <si>
    <t>M18RAT%</t>
  </si>
  <si>
    <t>M18RCH%</t>
  </si>
  <si>
    <t>M18FID%</t>
  </si>
  <si>
    <t>M18ADH%</t>
  </si>
  <si>
    <t>Rating Promedio Segmento</t>
  </si>
  <si>
    <t>Explicación del Supuesto Utilizado</t>
  </si>
  <si>
    <t>N° Pregunta</t>
  </si>
  <si>
    <t>En el siguiente apartado usted encontrará el espacio para contarnos los supuestos que tomó en cuenta al momento de responder, siempre que haya tomado alguno. Recomendación: Antes de enviar, guarde la base viendo esta hoja, para que al momento de la corrección se asegure que se revisen sus supuestos</t>
  </si>
  <si>
    <t>Supuestos</t>
  </si>
  <si>
    <t>Decisión</t>
  </si>
  <si>
    <t>ABC1</t>
  </si>
  <si>
    <t>C2</t>
  </si>
  <si>
    <t>max(c3;d3)</t>
  </si>
  <si>
    <t>mujer</t>
  </si>
  <si>
    <t>hombre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</si>
</sst>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"/>
    <numFmt numFmtId="165" formatCode="_-* #,##0_-;\-* #,##0_-;_-* &quot;-&quot;??_-;_-@_-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90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right" vertical="center"/>
    </xf>
    <xf numFmtId="1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20" fontId="0" fillId="3" borderId="1" xfId="0" applyNumberFormat="1" applyFill="1" applyBorder="1" applyAlignment="1">
      <alignment horizontal="center" vertical="center"/>
    </xf>
    <xf numFmtId="0" fontId="0" fillId="3" borderId="1" xfId="0" quotePrefix="1" applyFill="1" applyBorder="1" applyAlignment="1">
      <alignment horizontal="left" vertical="center" indent="4"/>
    </xf>
    <xf numFmtId="0" fontId="0" fillId="3" borderId="1" xfId="0" quotePrefix="1" applyFill="1" applyBorder="1" applyAlignment="1">
      <alignment horizontal="right" vertical="center"/>
    </xf>
    <xf numFmtId="0" fontId="2" fillId="0" borderId="0" xfId="0" applyFont="1"/>
    <xf numFmtId="0" fontId="0" fillId="0" borderId="5" xfId="0" applyBorder="1"/>
    <xf numFmtId="0" fontId="2" fillId="0" borderId="5" xfId="0" applyFont="1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164" fontId="3" fillId="0" borderId="5" xfId="0" applyNumberFormat="1" applyFont="1" applyBorder="1" applyAlignment="1">
      <alignment horizontal="center"/>
    </xf>
    <xf numFmtId="165" fontId="0" fillId="3" borderId="1" xfId="1" applyNumberFormat="1" applyFont="1" applyFill="1" applyBorder="1" applyAlignment="1">
      <alignment horizontal="right" vertical="center"/>
    </xf>
    <xf numFmtId="0" fontId="3" fillId="0" borderId="0" xfId="0" applyFont="1"/>
    <xf numFmtId="3" fontId="0" fillId="0" borderId="5" xfId="0" applyNumberFormat="1" applyBorder="1"/>
    <xf numFmtId="0" fontId="0" fillId="4" borderId="1" xfId="0" applyFill="1" applyBorder="1" applyAlignment="1">
      <alignment horizontal="right" vertical="center"/>
    </xf>
    <xf numFmtId="0" fontId="0" fillId="4" borderId="1" xfId="0" quotePrefix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0" fontId="0" fillId="5" borderId="1" xfId="0" quotePrefix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0" fontId="0" fillId="6" borderId="1" xfId="0" quotePrefix="1" applyFill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1" xfId="0" quotePrefix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5" fillId="7" borderId="5" xfId="0" applyFont="1" applyFill="1" applyBorder="1"/>
    <xf numFmtId="0" fontId="6" fillId="7" borderId="5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1" fillId="0" borderId="0" xfId="2"/>
    <xf numFmtId="0" fontId="1" fillId="8" borderId="0" xfId="2" applyFill="1"/>
    <xf numFmtId="0" fontId="7" fillId="9" borderId="21" xfId="2" applyFont="1" applyFill="1" applyBorder="1"/>
    <xf numFmtId="0" fontId="1" fillId="8" borderId="11" xfId="2" applyFill="1" applyBorder="1"/>
    <xf numFmtId="0" fontId="1" fillId="8" borderId="12" xfId="2" applyFill="1" applyBorder="1"/>
    <xf numFmtId="0" fontId="1" fillId="8" borderId="14" xfId="2" applyFill="1" applyBorder="1"/>
    <xf numFmtId="0" fontId="1" fillId="8" borderId="15" xfId="2" applyFill="1" applyBorder="1"/>
    <xf numFmtId="0" fontId="1" fillId="8" borderId="16" xfId="2" applyFill="1" applyBorder="1"/>
    <xf numFmtId="0" fontId="1" fillId="0" borderId="16" xfId="2" applyBorder="1" applyAlignment="1">
      <alignment horizontal="center" vertical="center"/>
    </xf>
    <xf numFmtId="0" fontId="1" fillId="0" borderId="15" xfId="2" applyBorder="1" applyAlignment="1">
      <alignment horizontal="center" vertical="center"/>
    </xf>
    <xf numFmtId="0" fontId="1" fillId="0" borderId="14" xfId="2" applyBorder="1" applyAlignment="1">
      <alignment horizontal="center" vertical="center"/>
    </xf>
    <xf numFmtId="0" fontId="1" fillId="0" borderId="12" xfId="2" applyBorder="1" applyAlignment="1">
      <alignment horizontal="center" vertical="center"/>
    </xf>
    <xf numFmtId="0" fontId="1" fillId="0" borderId="0" xfId="2" applyBorder="1" applyAlignment="1">
      <alignment horizontal="center" vertical="center"/>
    </xf>
    <xf numFmtId="0" fontId="1" fillId="0" borderId="11" xfId="2" applyBorder="1" applyAlignment="1">
      <alignment horizontal="center" vertical="center"/>
    </xf>
    <xf numFmtId="0" fontId="1" fillId="0" borderId="9" xfId="2" applyBorder="1" applyAlignment="1">
      <alignment horizontal="center" vertical="center"/>
    </xf>
    <xf numFmtId="0" fontId="1" fillId="0" borderId="8" xfId="2" applyBorder="1" applyAlignment="1">
      <alignment horizontal="center" vertical="center"/>
    </xf>
    <xf numFmtId="0" fontId="1" fillId="0" borderId="7" xfId="2" applyBorder="1" applyAlignment="1">
      <alignment horizontal="center" vertical="center"/>
    </xf>
    <xf numFmtId="0" fontId="9" fillId="9" borderId="17" xfId="2" applyFont="1" applyFill="1" applyBorder="1" applyAlignment="1">
      <alignment horizontal="center" vertical="center"/>
    </xf>
    <xf numFmtId="0" fontId="9" fillId="9" borderId="13" xfId="2" applyFont="1" applyFill="1" applyBorder="1" applyAlignment="1">
      <alignment horizontal="center" vertical="center"/>
    </xf>
    <xf numFmtId="0" fontId="9" fillId="9" borderId="10" xfId="2" applyFont="1" applyFill="1" applyBorder="1" applyAlignment="1">
      <alignment horizontal="center" vertical="center"/>
    </xf>
    <xf numFmtId="0" fontId="10" fillId="10" borderId="16" xfId="2" applyFont="1" applyFill="1" applyBorder="1" applyAlignment="1">
      <alignment horizontal="center"/>
    </xf>
    <xf numFmtId="0" fontId="10" fillId="10" borderId="15" xfId="2" applyFont="1" applyFill="1" applyBorder="1" applyAlignment="1">
      <alignment horizontal="center"/>
    </xf>
    <xf numFmtId="0" fontId="10" fillId="10" borderId="14" xfId="2" applyFont="1" applyFill="1" applyBorder="1" applyAlignment="1">
      <alignment horizontal="center"/>
    </xf>
    <xf numFmtId="0" fontId="7" fillId="9" borderId="16" xfId="2" applyFont="1" applyFill="1" applyBorder="1" applyAlignment="1">
      <alignment horizontal="center" vertical="center" wrapText="1"/>
    </xf>
    <xf numFmtId="0" fontId="7" fillId="9" borderId="15" xfId="2" applyFont="1" applyFill="1" applyBorder="1" applyAlignment="1">
      <alignment horizontal="center" vertical="center" wrapText="1"/>
    </xf>
    <xf numFmtId="0" fontId="7" fillId="9" borderId="14" xfId="2" applyFont="1" applyFill="1" applyBorder="1" applyAlignment="1">
      <alignment horizontal="center" vertical="center" wrapText="1"/>
    </xf>
    <xf numFmtId="0" fontId="7" fillId="9" borderId="12" xfId="2" applyFont="1" applyFill="1" applyBorder="1" applyAlignment="1">
      <alignment horizontal="center" vertical="center" wrapText="1"/>
    </xf>
    <xf numFmtId="0" fontId="7" fillId="9" borderId="0" xfId="2" applyFont="1" applyFill="1" applyBorder="1" applyAlignment="1">
      <alignment horizontal="center" vertical="center" wrapText="1"/>
    </xf>
    <xf numFmtId="0" fontId="7" fillId="9" borderId="11" xfId="2" applyFont="1" applyFill="1" applyBorder="1" applyAlignment="1">
      <alignment horizontal="center" vertical="center" wrapText="1"/>
    </xf>
    <xf numFmtId="0" fontId="7" fillId="9" borderId="9" xfId="2" applyFont="1" applyFill="1" applyBorder="1" applyAlignment="1">
      <alignment horizontal="center" vertical="center" wrapText="1"/>
    </xf>
    <xf numFmtId="0" fontId="7" fillId="9" borderId="8" xfId="2" applyFont="1" applyFill="1" applyBorder="1" applyAlignment="1">
      <alignment horizontal="center" vertical="center" wrapText="1"/>
    </xf>
    <xf numFmtId="0" fontId="7" fillId="9" borderId="7" xfId="2" applyFont="1" applyFill="1" applyBorder="1" applyAlignment="1">
      <alignment horizontal="center" vertical="center" wrapText="1"/>
    </xf>
    <xf numFmtId="0" fontId="8" fillId="0" borderId="20" xfId="2" applyFont="1" applyFill="1" applyBorder="1" applyAlignment="1">
      <alignment horizontal="center"/>
    </xf>
    <xf numFmtId="0" fontId="8" fillId="0" borderId="19" xfId="2" applyFont="1" applyFill="1" applyBorder="1" applyAlignment="1">
      <alignment horizontal="center"/>
    </xf>
    <xf numFmtId="0" fontId="8" fillId="0" borderId="18" xfId="2" applyFont="1" applyFill="1" applyBorder="1" applyAlignment="1">
      <alignment horizontal="center"/>
    </xf>
    <xf numFmtId="0" fontId="7" fillId="7" borderId="20" xfId="2" applyFont="1" applyFill="1" applyBorder="1" applyAlignment="1">
      <alignment horizontal="center" vertical="center" wrapText="1"/>
    </xf>
    <xf numFmtId="0" fontId="7" fillId="7" borderId="19" xfId="2" applyFont="1" applyFill="1" applyBorder="1" applyAlignment="1">
      <alignment horizontal="center" vertical="center" wrapText="1"/>
    </xf>
    <xf numFmtId="0" fontId="7" fillId="7" borderId="18" xfId="2" applyFont="1" applyFill="1" applyBorder="1" applyAlignment="1">
      <alignment horizontal="center" vertical="center" wrapText="1"/>
    </xf>
    <xf numFmtId="0" fontId="9" fillId="0" borderId="16" xfId="2" applyFont="1" applyFill="1" applyBorder="1" applyAlignment="1">
      <alignment horizontal="center" vertical="center"/>
    </xf>
    <xf numFmtId="0" fontId="9" fillId="0" borderId="15" xfId="2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center"/>
    </xf>
    <xf numFmtId="0" fontId="9" fillId="0" borderId="12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11" xfId="2" applyFont="1" applyFill="1" applyBorder="1" applyAlignment="1">
      <alignment horizontal="center" vertical="center"/>
    </xf>
    <xf numFmtId="0" fontId="9" fillId="0" borderId="9" xfId="2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/>
    </xf>
    <xf numFmtId="0" fontId="9" fillId="0" borderId="7" xfId="2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left" vertical="center"/>
    </xf>
    <xf numFmtId="2" fontId="0" fillId="0" borderId="5" xfId="0" applyNumberForma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right"/>
    </xf>
  </cellXfs>
  <cellStyles count="3">
    <cellStyle name="Millares" xfId="1" builtinId="3"/>
    <cellStyle name="Normal" xfId="0" builtinId="0"/>
    <cellStyle name="Normal 2" xfId="2"/>
  </cellStyles>
  <dxfs count="22">
    <dxf>
      <font>
        <b/>
        <i/>
        <color theme="0"/>
      </font>
      <fill>
        <patternFill>
          <bgColor theme="1"/>
        </patternFill>
      </fill>
    </dxf>
    <dxf>
      <font>
        <b/>
        <i val="0"/>
        <color theme="6" tint="-0.24994659260841701"/>
      </font>
      <fill>
        <patternFill>
          <bgColor rgb="FF7FEB4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7FEB4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showGridLines="0" workbookViewId="0">
      <selection activeCell="C30" sqref="C30:L35"/>
    </sheetView>
  </sheetViews>
  <sheetFormatPr baseColWidth="10" defaultColWidth="0" defaultRowHeight="0" customHeight="1" zeroHeight="1" x14ac:dyDescent="0.25"/>
  <cols>
    <col min="1" max="1" width="2.5703125" style="37" customWidth="1"/>
    <col min="2" max="12" width="11.42578125" style="37" customWidth="1"/>
    <col min="13" max="13" width="2.7109375" style="37" customWidth="1"/>
    <col min="14" max="16384" width="11.42578125" style="37" hidden="1"/>
  </cols>
  <sheetData>
    <row r="1" spans="1:13" ht="15.75" thickBot="1" x14ac:dyDescent="0.3">
      <c r="A1" s="44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2"/>
    </row>
    <row r="2" spans="1:13" ht="29.25" thickBot="1" x14ac:dyDescent="0.5">
      <c r="A2" s="41"/>
      <c r="B2" s="57" t="s">
        <v>684</v>
      </c>
      <c r="C2" s="58"/>
      <c r="D2" s="58"/>
      <c r="E2" s="58"/>
      <c r="F2" s="58"/>
      <c r="G2" s="58"/>
      <c r="H2" s="58"/>
      <c r="I2" s="58"/>
      <c r="J2" s="58"/>
      <c r="K2" s="58"/>
      <c r="L2" s="59"/>
      <c r="M2" s="40"/>
    </row>
    <row r="3" spans="1:13" ht="15" customHeight="1" x14ac:dyDescent="0.25">
      <c r="A3" s="41"/>
      <c r="B3" s="60" t="s">
        <v>683</v>
      </c>
      <c r="C3" s="61"/>
      <c r="D3" s="61"/>
      <c r="E3" s="61"/>
      <c r="F3" s="61"/>
      <c r="G3" s="61"/>
      <c r="H3" s="61"/>
      <c r="I3" s="61"/>
      <c r="J3" s="61"/>
      <c r="K3" s="61"/>
      <c r="L3" s="62"/>
      <c r="M3" s="40"/>
    </row>
    <row r="4" spans="1:13" ht="15" x14ac:dyDescent="0.25">
      <c r="A4" s="41"/>
      <c r="B4" s="63"/>
      <c r="C4" s="64"/>
      <c r="D4" s="64"/>
      <c r="E4" s="64"/>
      <c r="F4" s="64"/>
      <c r="G4" s="64"/>
      <c r="H4" s="64"/>
      <c r="I4" s="64"/>
      <c r="J4" s="64"/>
      <c r="K4" s="64"/>
      <c r="L4" s="65"/>
      <c r="M4" s="40"/>
    </row>
    <row r="5" spans="1:13" ht="15.75" thickBot="1" x14ac:dyDescent="0.3">
      <c r="A5" s="41"/>
      <c r="B5" s="66"/>
      <c r="C5" s="67"/>
      <c r="D5" s="67"/>
      <c r="E5" s="67"/>
      <c r="F5" s="67"/>
      <c r="G5" s="67"/>
      <c r="H5" s="67"/>
      <c r="I5" s="67"/>
      <c r="J5" s="67"/>
      <c r="K5" s="67"/>
      <c r="L5" s="68"/>
      <c r="M5" s="40"/>
    </row>
    <row r="6" spans="1:13" ht="15.75" thickBot="1" x14ac:dyDescent="0.3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13" ht="15.75" thickBot="1" x14ac:dyDescent="0.3">
      <c r="A7" s="38"/>
      <c r="B7" s="39" t="s">
        <v>682</v>
      </c>
      <c r="C7" s="69" t="s">
        <v>681</v>
      </c>
      <c r="D7" s="70"/>
      <c r="E7" s="70"/>
      <c r="F7" s="70"/>
      <c r="G7" s="70"/>
      <c r="H7" s="70"/>
      <c r="I7" s="70"/>
      <c r="J7" s="70"/>
      <c r="K7" s="70"/>
      <c r="L7" s="71"/>
      <c r="M7" s="38"/>
    </row>
    <row r="8" spans="1:13" ht="15.75" thickBot="1" x14ac:dyDescent="0.3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13" ht="15" x14ac:dyDescent="0.25">
      <c r="A9" s="38"/>
      <c r="B9" s="54"/>
      <c r="C9" s="45"/>
      <c r="D9" s="46"/>
      <c r="E9" s="46"/>
      <c r="F9" s="46"/>
      <c r="G9" s="46"/>
      <c r="H9" s="46"/>
      <c r="I9" s="46"/>
      <c r="J9" s="46"/>
      <c r="K9" s="46"/>
      <c r="L9" s="47"/>
      <c r="M9" s="38"/>
    </row>
    <row r="10" spans="1:13" ht="15" x14ac:dyDescent="0.25">
      <c r="A10" s="38"/>
      <c r="B10" s="55"/>
      <c r="C10" s="48"/>
      <c r="D10" s="49"/>
      <c r="E10" s="49"/>
      <c r="F10" s="49"/>
      <c r="G10" s="49"/>
      <c r="H10" s="49"/>
      <c r="I10" s="49"/>
      <c r="J10" s="49"/>
      <c r="K10" s="49"/>
      <c r="L10" s="50"/>
      <c r="M10" s="38"/>
    </row>
    <row r="11" spans="1:13" ht="15" x14ac:dyDescent="0.25">
      <c r="A11" s="38"/>
      <c r="B11" s="55"/>
      <c r="C11" s="48"/>
      <c r="D11" s="49"/>
      <c r="E11" s="49"/>
      <c r="F11" s="49"/>
      <c r="G11" s="49"/>
      <c r="H11" s="49"/>
      <c r="I11" s="49"/>
      <c r="J11" s="49"/>
      <c r="K11" s="49"/>
      <c r="L11" s="50"/>
      <c r="M11" s="38"/>
    </row>
    <row r="12" spans="1:13" ht="15" x14ac:dyDescent="0.25">
      <c r="A12" s="38"/>
      <c r="B12" s="55"/>
      <c r="C12" s="48"/>
      <c r="D12" s="49"/>
      <c r="E12" s="49"/>
      <c r="F12" s="49"/>
      <c r="G12" s="49"/>
      <c r="H12" s="49"/>
      <c r="I12" s="49"/>
      <c r="J12" s="49"/>
      <c r="K12" s="49"/>
      <c r="L12" s="50"/>
      <c r="M12" s="38"/>
    </row>
    <row r="13" spans="1:13" ht="15" x14ac:dyDescent="0.25">
      <c r="A13" s="38"/>
      <c r="B13" s="55"/>
      <c r="C13" s="48"/>
      <c r="D13" s="49"/>
      <c r="E13" s="49"/>
      <c r="F13" s="49"/>
      <c r="G13" s="49"/>
      <c r="H13" s="49"/>
      <c r="I13" s="49"/>
      <c r="J13" s="49"/>
      <c r="K13" s="49"/>
      <c r="L13" s="50"/>
      <c r="M13" s="38"/>
    </row>
    <row r="14" spans="1:13" ht="15.75" thickBot="1" x14ac:dyDescent="0.3">
      <c r="A14" s="38"/>
      <c r="B14" s="56"/>
      <c r="C14" s="51"/>
      <c r="D14" s="52"/>
      <c r="E14" s="52"/>
      <c r="F14" s="52"/>
      <c r="G14" s="52"/>
      <c r="H14" s="52"/>
      <c r="I14" s="52"/>
      <c r="J14" s="52"/>
      <c r="K14" s="52"/>
      <c r="L14" s="53"/>
      <c r="M14" s="38"/>
    </row>
    <row r="15" spans="1:13" ht="15.75" thickBo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ht="15" customHeight="1" x14ac:dyDescent="0.25">
      <c r="A16" s="38"/>
      <c r="B16" s="54"/>
      <c r="C16" s="45"/>
      <c r="D16" s="46"/>
      <c r="E16" s="46"/>
      <c r="F16" s="46"/>
      <c r="G16" s="46"/>
      <c r="H16" s="46"/>
      <c r="I16" s="46"/>
      <c r="J16" s="46"/>
      <c r="K16" s="46"/>
      <c r="L16" s="47"/>
      <c r="M16" s="38"/>
    </row>
    <row r="17" spans="1:13" ht="15" customHeight="1" x14ac:dyDescent="0.25">
      <c r="A17" s="38"/>
      <c r="B17" s="55"/>
      <c r="C17" s="48"/>
      <c r="D17" s="49"/>
      <c r="E17" s="49"/>
      <c r="F17" s="49"/>
      <c r="G17" s="49"/>
      <c r="H17" s="49"/>
      <c r="I17" s="49"/>
      <c r="J17" s="49"/>
      <c r="K17" s="49"/>
      <c r="L17" s="50"/>
      <c r="M17" s="38"/>
    </row>
    <row r="18" spans="1:13" ht="15" customHeight="1" x14ac:dyDescent="0.25">
      <c r="A18" s="38"/>
      <c r="B18" s="55"/>
      <c r="C18" s="48"/>
      <c r="D18" s="49"/>
      <c r="E18" s="49"/>
      <c r="F18" s="49"/>
      <c r="G18" s="49"/>
      <c r="H18" s="49"/>
      <c r="I18" s="49"/>
      <c r="J18" s="49"/>
      <c r="K18" s="49"/>
      <c r="L18" s="50"/>
      <c r="M18" s="38"/>
    </row>
    <row r="19" spans="1:13" ht="15" customHeight="1" x14ac:dyDescent="0.25">
      <c r="A19" s="38"/>
      <c r="B19" s="55"/>
      <c r="C19" s="48"/>
      <c r="D19" s="49"/>
      <c r="E19" s="49"/>
      <c r="F19" s="49"/>
      <c r="G19" s="49"/>
      <c r="H19" s="49"/>
      <c r="I19" s="49"/>
      <c r="J19" s="49"/>
      <c r="K19" s="49"/>
      <c r="L19" s="50"/>
      <c r="M19" s="38"/>
    </row>
    <row r="20" spans="1:13" ht="15" customHeight="1" x14ac:dyDescent="0.25">
      <c r="A20" s="38"/>
      <c r="B20" s="55"/>
      <c r="C20" s="48"/>
      <c r="D20" s="49"/>
      <c r="E20" s="49"/>
      <c r="F20" s="49"/>
      <c r="G20" s="49"/>
      <c r="H20" s="49"/>
      <c r="I20" s="49"/>
      <c r="J20" s="49"/>
      <c r="K20" s="49"/>
      <c r="L20" s="50"/>
      <c r="M20" s="38"/>
    </row>
    <row r="21" spans="1:13" ht="15.75" customHeight="1" thickBot="1" x14ac:dyDescent="0.3">
      <c r="A21" s="38"/>
      <c r="B21" s="56"/>
      <c r="C21" s="51"/>
      <c r="D21" s="52"/>
      <c r="E21" s="52"/>
      <c r="F21" s="52"/>
      <c r="G21" s="52"/>
      <c r="H21" s="52"/>
      <c r="I21" s="52"/>
      <c r="J21" s="52"/>
      <c r="K21" s="52"/>
      <c r="L21" s="53"/>
      <c r="M21" s="38"/>
    </row>
    <row r="22" spans="1:13" ht="15.75" thickBot="1" x14ac:dyDescent="0.3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</row>
    <row r="23" spans="1:13" ht="15" customHeight="1" x14ac:dyDescent="0.25">
      <c r="A23" s="38"/>
      <c r="B23" s="54"/>
      <c r="C23" s="45"/>
      <c r="D23" s="46"/>
      <c r="E23" s="46"/>
      <c r="F23" s="46"/>
      <c r="G23" s="46"/>
      <c r="H23" s="46"/>
      <c r="I23" s="46"/>
      <c r="J23" s="46"/>
      <c r="K23" s="46"/>
      <c r="L23" s="47"/>
      <c r="M23" s="38"/>
    </row>
    <row r="24" spans="1:13" ht="15" customHeight="1" x14ac:dyDescent="0.25">
      <c r="A24" s="38"/>
      <c r="B24" s="55"/>
      <c r="C24" s="48"/>
      <c r="D24" s="49"/>
      <c r="E24" s="49"/>
      <c r="F24" s="49"/>
      <c r="G24" s="49"/>
      <c r="H24" s="49"/>
      <c r="I24" s="49"/>
      <c r="J24" s="49"/>
      <c r="K24" s="49"/>
      <c r="L24" s="50"/>
      <c r="M24" s="38"/>
    </row>
    <row r="25" spans="1:13" ht="15" customHeight="1" x14ac:dyDescent="0.25">
      <c r="A25" s="38"/>
      <c r="B25" s="55"/>
      <c r="C25" s="48"/>
      <c r="D25" s="49"/>
      <c r="E25" s="49"/>
      <c r="F25" s="49"/>
      <c r="G25" s="49"/>
      <c r="H25" s="49"/>
      <c r="I25" s="49"/>
      <c r="J25" s="49"/>
      <c r="K25" s="49"/>
      <c r="L25" s="50"/>
      <c r="M25" s="38"/>
    </row>
    <row r="26" spans="1:13" ht="15" customHeight="1" x14ac:dyDescent="0.25">
      <c r="A26" s="38"/>
      <c r="B26" s="55"/>
      <c r="C26" s="48"/>
      <c r="D26" s="49"/>
      <c r="E26" s="49"/>
      <c r="F26" s="49"/>
      <c r="G26" s="49"/>
      <c r="H26" s="49"/>
      <c r="I26" s="49"/>
      <c r="J26" s="49"/>
      <c r="K26" s="49"/>
      <c r="L26" s="50"/>
      <c r="M26" s="38"/>
    </row>
    <row r="27" spans="1:13" ht="15" customHeight="1" x14ac:dyDescent="0.25">
      <c r="A27" s="38"/>
      <c r="B27" s="55"/>
      <c r="C27" s="48"/>
      <c r="D27" s="49"/>
      <c r="E27" s="49"/>
      <c r="F27" s="49"/>
      <c r="G27" s="49"/>
      <c r="H27" s="49"/>
      <c r="I27" s="49"/>
      <c r="J27" s="49"/>
      <c r="K27" s="49"/>
      <c r="L27" s="50"/>
      <c r="M27" s="38"/>
    </row>
    <row r="28" spans="1:13" ht="15.75" customHeight="1" thickBot="1" x14ac:dyDescent="0.3">
      <c r="A28" s="38"/>
      <c r="B28" s="56"/>
      <c r="C28" s="51"/>
      <c r="D28" s="52"/>
      <c r="E28" s="52"/>
      <c r="F28" s="52"/>
      <c r="G28" s="52"/>
      <c r="H28" s="52"/>
      <c r="I28" s="52"/>
      <c r="J28" s="52"/>
      <c r="K28" s="52"/>
      <c r="L28" s="53"/>
      <c r="M28" s="38"/>
    </row>
    <row r="29" spans="1:13" ht="15.75" thickBot="1" x14ac:dyDescent="0.3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</row>
    <row r="30" spans="1:13" ht="15" customHeight="1" x14ac:dyDescent="0.25">
      <c r="A30" s="38"/>
      <c r="B30" s="54"/>
      <c r="C30" s="45"/>
      <c r="D30" s="46"/>
      <c r="E30" s="46"/>
      <c r="F30" s="46"/>
      <c r="G30" s="46"/>
      <c r="H30" s="46"/>
      <c r="I30" s="46"/>
      <c r="J30" s="46"/>
      <c r="K30" s="46"/>
      <c r="L30" s="47"/>
      <c r="M30" s="38"/>
    </row>
    <row r="31" spans="1:13" ht="15" customHeight="1" x14ac:dyDescent="0.25">
      <c r="A31" s="38"/>
      <c r="B31" s="55"/>
      <c r="C31" s="48"/>
      <c r="D31" s="49"/>
      <c r="E31" s="49"/>
      <c r="F31" s="49"/>
      <c r="G31" s="49"/>
      <c r="H31" s="49"/>
      <c r="I31" s="49"/>
      <c r="J31" s="49"/>
      <c r="K31" s="49"/>
      <c r="L31" s="50"/>
      <c r="M31" s="38"/>
    </row>
    <row r="32" spans="1:13" ht="15" customHeight="1" x14ac:dyDescent="0.25">
      <c r="A32" s="38"/>
      <c r="B32" s="55"/>
      <c r="C32" s="48"/>
      <c r="D32" s="49"/>
      <c r="E32" s="49"/>
      <c r="F32" s="49"/>
      <c r="G32" s="49"/>
      <c r="H32" s="49"/>
      <c r="I32" s="49"/>
      <c r="J32" s="49"/>
      <c r="K32" s="49"/>
      <c r="L32" s="50"/>
      <c r="M32" s="38"/>
    </row>
    <row r="33" spans="1:13" ht="15" customHeight="1" x14ac:dyDescent="0.25">
      <c r="A33" s="38"/>
      <c r="B33" s="55"/>
      <c r="C33" s="48"/>
      <c r="D33" s="49"/>
      <c r="E33" s="49"/>
      <c r="F33" s="49"/>
      <c r="G33" s="49"/>
      <c r="H33" s="49"/>
      <c r="I33" s="49"/>
      <c r="J33" s="49"/>
      <c r="K33" s="49"/>
      <c r="L33" s="50"/>
      <c r="M33" s="38"/>
    </row>
    <row r="34" spans="1:13" ht="15" customHeight="1" x14ac:dyDescent="0.25">
      <c r="A34" s="38"/>
      <c r="B34" s="55"/>
      <c r="C34" s="48"/>
      <c r="D34" s="49"/>
      <c r="E34" s="49"/>
      <c r="F34" s="49"/>
      <c r="G34" s="49"/>
      <c r="H34" s="49"/>
      <c r="I34" s="49"/>
      <c r="J34" s="49"/>
      <c r="K34" s="49"/>
      <c r="L34" s="50"/>
      <c r="M34" s="38"/>
    </row>
    <row r="35" spans="1:13" ht="15.75" customHeight="1" thickBot="1" x14ac:dyDescent="0.3">
      <c r="A35" s="38"/>
      <c r="B35" s="56"/>
      <c r="C35" s="51"/>
      <c r="D35" s="52"/>
      <c r="E35" s="52"/>
      <c r="F35" s="52"/>
      <c r="G35" s="52"/>
      <c r="H35" s="52"/>
      <c r="I35" s="52"/>
      <c r="J35" s="52"/>
      <c r="K35" s="52"/>
      <c r="L35" s="53"/>
      <c r="M35" s="38"/>
    </row>
    <row r="36" spans="1:13" ht="15.75" customHeight="1" x14ac:dyDescent="0.25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</row>
    <row r="37" spans="1:13" ht="15" hidden="1" x14ac:dyDescent="0.25"/>
    <row r="38" spans="1:13" ht="15" hidden="1" customHeight="1" x14ac:dyDescent="0.25"/>
    <row r="39" spans="1:13" ht="15" hidden="1" customHeight="1" x14ac:dyDescent="0.25"/>
    <row r="40" spans="1:13" ht="15" hidden="1" customHeight="1" x14ac:dyDescent="0.25"/>
    <row r="41" spans="1:13" ht="15" hidden="1" customHeight="1" x14ac:dyDescent="0.25"/>
    <row r="42" spans="1:13" ht="15" hidden="1" customHeight="1" x14ac:dyDescent="0.25"/>
  </sheetData>
  <mergeCells count="11">
    <mergeCell ref="B2:L2"/>
    <mergeCell ref="B3:L5"/>
    <mergeCell ref="C7:L7"/>
    <mergeCell ref="B9:B14"/>
    <mergeCell ref="C9:L14"/>
    <mergeCell ref="C16:L21"/>
    <mergeCell ref="B23:B28"/>
    <mergeCell ref="C23:L28"/>
    <mergeCell ref="B30:B35"/>
    <mergeCell ref="C30:L35"/>
    <mergeCell ref="B16:B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showGridLines="0" workbookViewId="0"/>
  </sheetViews>
  <sheetFormatPr baseColWidth="10" defaultColWidth="0" defaultRowHeight="0" customHeight="1" zeroHeight="1" x14ac:dyDescent="0.25"/>
  <cols>
    <col min="1" max="1" width="2.5703125" style="37" customWidth="1"/>
    <col min="2" max="12" width="11.42578125" style="37" customWidth="1"/>
    <col min="13" max="13" width="2.7109375" style="37" customWidth="1"/>
    <col min="14" max="16384" width="11.42578125" style="37" hidden="1"/>
  </cols>
  <sheetData>
    <row r="1" spans="1:13" ht="15.75" thickBot="1" x14ac:dyDescent="0.3">
      <c r="A1" s="44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2"/>
    </row>
    <row r="2" spans="1:13" ht="29.25" thickBot="1" x14ac:dyDescent="0.5">
      <c r="A2" s="41"/>
      <c r="B2" s="57" t="s">
        <v>685</v>
      </c>
      <c r="C2" s="58"/>
      <c r="D2" s="58"/>
      <c r="E2" s="58"/>
      <c r="F2" s="58"/>
      <c r="G2" s="58"/>
      <c r="H2" s="58"/>
      <c r="I2" s="58"/>
      <c r="J2" s="58"/>
      <c r="K2" s="58"/>
      <c r="L2" s="59"/>
      <c r="M2" s="40"/>
    </row>
    <row r="3" spans="1:13" ht="15" customHeight="1" thickBot="1" x14ac:dyDescent="0.3">
      <c r="A3" s="41"/>
      <c r="B3" s="72"/>
      <c r="C3" s="73"/>
      <c r="D3" s="73"/>
      <c r="E3" s="73"/>
      <c r="F3" s="73"/>
      <c r="G3" s="73"/>
      <c r="H3" s="73"/>
      <c r="I3" s="73"/>
      <c r="J3" s="73"/>
      <c r="K3" s="73"/>
      <c r="L3" s="74"/>
      <c r="M3" s="40"/>
    </row>
    <row r="4" spans="1:13" ht="15.75" thickBot="1" x14ac:dyDescent="0.3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3" ht="15" customHeight="1" x14ac:dyDescent="0.25">
      <c r="A5" s="38"/>
      <c r="B5" s="75"/>
      <c r="C5" s="76"/>
      <c r="D5" s="76"/>
      <c r="E5" s="76"/>
      <c r="F5" s="76"/>
      <c r="G5" s="76"/>
      <c r="H5" s="76"/>
      <c r="I5" s="76"/>
      <c r="J5" s="76"/>
      <c r="K5" s="76"/>
      <c r="L5" s="77"/>
      <c r="M5" s="38"/>
    </row>
    <row r="6" spans="1:13" ht="15" customHeight="1" x14ac:dyDescent="0.25">
      <c r="A6" s="38"/>
      <c r="B6" s="78"/>
      <c r="C6" s="79"/>
      <c r="D6" s="79"/>
      <c r="E6" s="79"/>
      <c r="F6" s="79"/>
      <c r="G6" s="79"/>
      <c r="H6" s="79"/>
      <c r="I6" s="79"/>
      <c r="J6" s="79"/>
      <c r="K6" s="79"/>
      <c r="L6" s="80"/>
      <c r="M6" s="38"/>
    </row>
    <row r="7" spans="1:13" ht="15" customHeight="1" x14ac:dyDescent="0.25">
      <c r="A7" s="38"/>
      <c r="B7" s="78"/>
      <c r="C7" s="79"/>
      <c r="D7" s="79"/>
      <c r="E7" s="79"/>
      <c r="F7" s="79"/>
      <c r="G7" s="79"/>
      <c r="H7" s="79"/>
      <c r="I7" s="79"/>
      <c r="J7" s="79"/>
      <c r="K7" s="79"/>
      <c r="L7" s="80"/>
      <c r="M7" s="38"/>
    </row>
    <row r="8" spans="1:13" ht="15" customHeight="1" x14ac:dyDescent="0.25">
      <c r="A8" s="38"/>
      <c r="B8" s="78"/>
      <c r="C8" s="79"/>
      <c r="D8" s="79"/>
      <c r="E8" s="79"/>
      <c r="F8" s="79"/>
      <c r="G8" s="79"/>
      <c r="H8" s="79"/>
      <c r="I8" s="79"/>
      <c r="J8" s="79"/>
      <c r="K8" s="79"/>
      <c r="L8" s="80"/>
      <c r="M8" s="38"/>
    </row>
    <row r="9" spans="1:13" ht="15" customHeight="1" x14ac:dyDescent="0.25">
      <c r="A9" s="38"/>
      <c r="B9" s="78"/>
      <c r="C9" s="79"/>
      <c r="D9" s="79"/>
      <c r="E9" s="79"/>
      <c r="F9" s="79"/>
      <c r="G9" s="79"/>
      <c r="H9" s="79"/>
      <c r="I9" s="79"/>
      <c r="J9" s="79"/>
      <c r="K9" s="79"/>
      <c r="L9" s="80"/>
      <c r="M9" s="38"/>
    </row>
    <row r="10" spans="1:13" ht="15.75" customHeight="1" thickBot="1" x14ac:dyDescent="0.3">
      <c r="A10" s="3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3"/>
      <c r="M10" s="38"/>
    </row>
    <row r="11" spans="1:13" ht="15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</row>
  </sheetData>
  <mergeCells count="3">
    <mergeCell ref="B2:L2"/>
    <mergeCell ref="B3:L3"/>
    <mergeCell ref="B5:L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260"/>
  <sheetViews>
    <sheetView tabSelected="1" workbookViewId="0">
      <selection activeCell="BK10" sqref="BK10"/>
    </sheetView>
  </sheetViews>
  <sheetFormatPr baseColWidth="10" defaultRowHeight="12.75" x14ac:dyDescent="0.2"/>
  <cols>
    <col min="1" max="1" width="5" bestFit="1" customWidth="1"/>
    <col min="2" max="2" width="43.28515625" bestFit="1" customWidth="1"/>
    <col min="3" max="3" width="10.140625" bestFit="1" customWidth="1"/>
    <col min="4" max="4" width="17.42578125" bestFit="1" customWidth="1"/>
    <col min="5" max="5" width="22.85546875" bestFit="1" customWidth="1"/>
    <col min="6" max="6" width="12.28515625" customWidth="1"/>
    <col min="7" max="8" width="5.5703125" customWidth="1"/>
    <col min="9" max="9" width="17.28515625" customWidth="1"/>
    <col min="10" max="10" width="20.42578125" customWidth="1"/>
    <col min="11" max="11" width="20.140625" customWidth="1"/>
    <col min="12" max="12" width="26.85546875" customWidth="1"/>
    <col min="13" max="56" width="8.85546875" customWidth="1"/>
    <col min="57" max="57" width="22.85546875" bestFit="1" customWidth="1"/>
    <col min="58" max="58" width="26" customWidth="1"/>
    <col min="61" max="61" width="12.5703125" bestFit="1" customWidth="1"/>
    <col min="64" max="64" width="13" bestFit="1" customWidth="1"/>
  </cols>
  <sheetData>
    <row r="1" spans="1:66" x14ac:dyDescent="0.2">
      <c r="A1" s="25"/>
      <c r="B1" s="26" t="s">
        <v>611</v>
      </c>
      <c r="C1" s="26" t="s">
        <v>160</v>
      </c>
      <c r="D1" s="26" t="s">
        <v>161</v>
      </c>
      <c r="E1" s="26" t="s">
        <v>162</v>
      </c>
      <c r="F1" s="26" t="s">
        <v>635</v>
      </c>
      <c r="G1" s="26" t="s">
        <v>195</v>
      </c>
      <c r="H1" s="26" t="s">
        <v>196</v>
      </c>
      <c r="I1" s="26" t="s">
        <v>630</v>
      </c>
      <c r="J1" s="26" t="s">
        <v>621</v>
      </c>
      <c r="K1" s="26" t="s">
        <v>622</v>
      </c>
      <c r="L1" s="26" t="s">
        <v>197</v>
      </c>
      <c r="M1" s="84" t="s">
        <v>576</v>
      </c>
      <c r="N1" s="84"/>
      <c r="O1" s="84"/>
      <c r="P1" s="84"/>
      <c r="Q1" s="84" t="s">
        <v>578</v>
      </c>
      <c r="R1" s="84"/>
      <c r="S1" s="84"/>
      <c r="T1" s="84"/>
      <c r="U1" s="84" t="s">
        <v>579</v>
      </c>
      <c r="V1" s="84"/>
      <c r="W1" s="84"/>
      <c r="X1" s="84"/>
      <c r="Y1" s="84" t="s">
        <v>580</v>
      </c>
      <c r="Z1" s="84"/>
      <c r="AA1" s="84"/>
      <c r="AB1" s="84"/>
      <c r="AC1" s="84" t="s">
        <v>581</v>
      </c>
      <c r="AD1" s="84"/>
      <c r="AE1" s="84"/>
      <c r="AF1" s="84"/>
      <c r="AG1" s="84" t="s">
        <v>582</v>
      </c>
      <c r="AH1" s="84"/>
      <c r="AI1" s="84"/>
      <c r="AJ1" s="84"/>
      <c r="AK1" s="84" t="s">
        <v>583</v>
      </c>
      <c r="AL1" s="84"/>
      <c r="AM1" s="84"/>
      <c r="AN1" s="84"/>
      <c r="AO1" s="84" t="s">
        <v>584</v>
      </c>
      <c r="AP1" s="84"/>
      <c r="AQ1" s="84"/>
      <c r="AR1" s="84"/>
      <c r="AS1" s="84" t="s">
        <v>585</v>
      </c>
      <c r="AT1" s="84"/>
      <c r="AU1" s="84"/>
      <c r="AV1" s="84"/>
      <c r="AW1" s="84" t="s">
        <v>586</v>
      </c>
      <c r="AX1" s="84"/>
      <c r="AY1" s="84"/>
      <c r="AZ1" s="84"/>
      <c r="BA1" s="84" t="s">
        <v>587</v>
      </c>
      <c r="BB1" s="84"/>
      <c r="BC1" s="84"/>
      <c r="BD1" s="84"/>
      <c r="BE1" s="26" t="s">
        <v>609</v>
      </c>
      <c r="BF1" s="26" t="s">
        <v>610</v>
      </c>
      <c r="BG1" s="9" t="s">
        <v>686</v>
      </c>
      <c r="BH1" s="9" t="s">
        <v>687</v>
      </c>
      <c r="BI1" s="9" t="s">
        <v>688</v>
      </c>
      <c r="BJ1" s="9" t="s">
        <v>689</v>
      </c>
      <c r="BK1" s="9" t="s">
        <v>690</v>
      </c>
      <c r="BL1" s="36" t="s">
        <v>612</v>
      </c>
    </row>
    <row r="2" spans="1:66" x14ac:dyDescent="0.2">
      <c r="A2" s="25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5" t="s">
        <v>631</v>
      </c>
      <c r="N2" s="25" t="s">
        <v>632</v>
      </c>
      <c r="O2" s="25" t="s">
        <v>633</v>
      </c>
      <c r="P2" s="25" t="s">
        <v>634</v>
      </c>
      <c r="Q2" s="25" t="s">
        <v>631</v>
      </c>
      <c r="R2" s="25" t="s">
        <v>632</v>
      </c>
      <c r="S2" s="25" t="s">
        <v>633</v>
      </c>
      <c r="T2" s="25" t="s">
        <v>634</v>
      </c>
      <c r="U2" s="25" t="s">
        <v>631</v>
      </c>
      <c r="V2" s="25" t="s">
        <v>632</v>
      </c>
      <c r="W2" s="25" t="s">
        <v>633</v>
      </c>
      <c r="X2" s="25" t="s">
        <v>634</v>
      </c>
      <c r="Y2" s="25" t="s">
        <v>631</v>
      </c>
      <c r="Z2" s="25" t="s">
        <v>632</v>
      </c>
      <c r="AA2" s="25" t="s">
        <v>633</v>
      </c>
      <c r="AB2" s="25" t="s">
        <v>634</v>
      </c>
      <c r="AC2" s="25" t="s">
        <v>631</v>
      </c>
      <c r="AD2" s="25" t="s">
        <v>632</v>
      </c>
      <c r="AE2" s="25" t="s">
        <v>633</v>
      </c>
      <c r="AF2" s="25" t="s">
        <v>634</v>
      </c>
      <c r="AG2" s="25" t="s">
        <v>631</v>
      </c>
      <c r="AH2" s="25" t="s">
        <v>632</v>
      </c>
      <c r="AI2" s="25" t="s">
        <v>633</v>
      </c>
      <c r="AJ2" s="25" t="s">
        <v>634</v>
      </c>
      <c r="AK2" s="25" t="s">
        <v>631</v>
      </c>
      <c r="AL2" s="25" t="s">
        <v>632</v>
      </c>
      <c r="AM2" s="25" t="s">
        <v>633</v>
      </c>
      <c r="AN2" s="25" t="s">
        <v>634</v>
      </c>
      <c r="AO2" s="25" t="s">
        <v>631</v>
      </c>
      <c r="AP2" s="25" t="s">
        <v>632</v>
      </c>
      <c r="AQ2" s="25" t="s">
        <v>633</v>
      </c>
      <c r="AR2" s="25" t="s">
        <v>634</v>
      </c>
      <c r="AS2" s="25" t="s">
        <v>631</v>
      </c>
      <c r="AT2" s="25" t="s">
        <v>632</v>
      </c>
      <c r="AU2" s="25" t="s">
        <v>633</v>
      </c>
      <c r="AV2" s="25" t="s">
        <v>634</v>
      </c>
      <c r="AW2" s="25" t="s">
        <v>631</v>
      </c>
      <c r="AX2" s="25" t="s">
        <v>632</v>
      </c>
      <c r="AY2" s="25" t="s">
        <v>633</v>
      </c>
      <c r="AZ2" s="25" t="s">
        <v>634</v>
      </c>
      <c r="BA2" s="25" t="s">
        <v>631</v>
      </c>
      <c r="BB2" s="25" t="s">
        <v>632</v>
      </c>
      <c r="BC2" s="25" t="s">
        <v>633</v>
      </c>
      <c r="BD2" s="25" t="s">
        <v>634</v>
      </c>
      <c r="BE2" s="27"/>
      <c r="BF2" s="27"/>
      <c r="BG2">
        <v>0.5</v>
      </c>
      <c r="BH2">
        <v>2</v>
      </c>
      <c r="BI2">
        <f>3/2</f>
        <v>1.5</v>
      </c>
      <c r="BJ2">
        <v>0.6</v>
      </c>
      <c r="BK2">
        <f>0.4</f>
        <v>0.4</v>
      </c>
      <c r="BN2" s="9"/>
    </row>
    <row r="3" spans="1:66" x14ac:dyDescent="0.2">
      <c r="A3" s="1">
        <v>1</v>
      </c>
      <c r="B3" s="7" t="s">
        <v>12</v>
      </c>
      <c r="C3" s="3">
        <v>39923</v>
      </c>
      <c r="D3" s="4" t="s">
        <v>8</v>
      </c>
      <c r="E3" s="4" t="s">
        <v>167</v>
      </c>
      <c r="F3" s="5" t="str">
        <f>CONCATENATE(IF(WEEKDAY(C3)=1,"D",""),IF(WEEKDAY(C3)=2,"L",""),IF(WEEKDAY(C3)=3,"M",""),IF(WEEKDAY(C3)=4,"W",""),IF(WEEKDAY(C3)=5,"J",""),IF(WEEKDAY(C3)=6,"V",""),IF(WEEKDAY(C3)=7,"S",""))</f>
        <v>L</v>
      </c>
      <c r="G3" s="6">
        <v>0.91874999999999996</v>
      </c>
      <c r="H3" s="6">
        <v>0.99513888888888891</v>
      </c>
      <c r="I3" s="85">
        <f>IF(H3&gt;=G3,(H3-G3)*24*60,("24:00:00"-G3+H3)*24*60)</f>
        <v>110.00000000000009</v>
      </c>
      <c r="J3" s="86">
        <f>I3*Segmentos!$D$7*(AH3%)*IF(ISNUMBER(AI3),AI3%,0)</f>
        <v>3951948.0000000033</v>
      </c>
      <c r="K3" s="86">
        <f>I3*Segmentos!$D$7*(AL3%)*IF(ISNUMBER(AM3),AM3%,0)</f>
        <v>2964500.0000000028</v>
      </c>
      <c r="L3" s="4"/>
      <c r="M3" s="2">
        <v>7.79</v>
      </c>
      <c r="N3" s="2">
        <v>25.8</v>
      </c>
      <c r="O3" s="2">
        <v>30.2</v>
      </c>
      <c r="P3" s="2">
        <v>89.5364</v>
      </c>
      <c r="Q3" s="2">
        <v>3.94</v>
      </c>
      <c r="R3" s="2">
        <v>18.8</v>
      </c>
      <c r="S3" s="2">
        <v>20.9</v>
      </c>
      <c r="T3" s="2">
        <v>7.5538999999999996</v>
      </c>
      <c r="U3" s="2">
        <v>8.4600000000000009</v>
      </c>
      <c r="V3" s="2">
        <v>24.9</v>
      </c>
      <c r="W3" s="2">
        <v>34</v>
      </c>
      <c r="X3" s="2">
        <v>20.373200000000001</v>
      </c>
      <c r="Y3" s="2">
        <v>8.5399999999999991</v>
      </c>
      <c r="Z3" s="2">
        <v>28.8</v>
      </c>
      <c r="AA3" s="2">
        <v>29.6</v>
      </c>
      <c r="AB3" s="2">
        <v>28.963100000000001</v>
      </c>
      <c r="AC3" s="2">
        <v>8.65</v>
      </c>
      <c r="AD3" s="2">
        <v>27.3</v>
      </c>
      <c r="AE3" s="2">
        <v>31.7</v>
      </c>
      <c r="AF3" s="2">
        <v>32.646299999999997</v>
      </c>
      <c r="AG3" s="20">
        <v>8.9700000000000006</v>
      </c>
      <c r="AH3" s="20">
        <v>27.3</v>
      </c>
      <c r="AI3" s="20">
        <v>32.9</v>
      </c>
      <c r="AJ3" s="20">
        <v>48.898800000000001</v>
      </c>
      <c r="AK3" s="18">
        <v>6.73</v>
      </c>
      <c r="AL3" s="18">
        <v>24.5</v>
      </c>
      <c r="AM3" s="18">
        <v>27.5</v>
      </c>
      <c r="AN3" s="18">
        <v>40.637599999999999</v>
      </c>
      <c r="AO3" s="2">
        <v>1.51</v>
      </c>
      <c r="AP3" s="2">
        <v>10.5</v>
      </c>
      <c r="AQ3" s="2">
        <v>14.5</v>
      </c>
      <c r="AR3" s="2">
        <v>1.9001999999999999</v>
      </c>
      <c r="AS3" s="2">
        <v>4.3</v>
      </c>
      <c r="AT3" s="2">
        <v>19.600000000000001</v>
      </c>
      <c r="AU3" s="2">
        <v>21.9</v>
      </c>
      <c r="AV3" s="2">
        <v>10.8871</v>
      </c>
      <c r="AW3" s="2">
        <v>7.87</v>
      </c>
      <c r="AX3" s="2">
        <v>25.5</v>
      </c>
      <c r="AY3" s="2">
        <v>30.8</v>
      </c>
      <c r="AZ3" s="2">
        <v>25.986599999999999</v>
      </c>
      <c r="BA3" s="2">
        <v>11.54</v>
      </c>
      <c r="BB3" s="2">
        <v>34</v>
      </c>
      <c r="BC3" s="2">
        <v>33.9</v>
      </c>
      <c r="BD3" s="2">
        <v>50.762500000000003</v>
      </c>
      <c r="BE3" s="4" t="str">
        <f>IF(OR(E3="NOTICIERO",E3="INFORMATIVO"),"NO APLICA",IF(I3&lt;60,"NO APLICA",IF(M3&lt;6,"ABURRIDO",IF(O3&lt;25,"ABURRIDO","ENTRETENIDO"))))</f>
        <v>ENTRETENIDO</v>
      </c>
      <c r="BF3" s="4">
        <f>SUMPRODUCT($BG$2:$BK$2,BG3:BK3)/5</f>
        <v>6.8581999999999992</v>
      </c>
      <c r="BG3">
        <f>AO3</f>
        <v>1.51</v>
      </c>
      <c r="BH3">
        <f>AS3</f>
        <v>4.3</v>
      </c>
      <c r="BI3">
        <f>MAX(AW3,BA3)</f>
        <v>11.54</v>
      </c>
      <c r="BJ3">
        <f>AK3</f>
        <v>6.73</v>
      </c>
      <c r="BK3">
        <f>AG3</f>
        <v>8.9700000000000006</v>
      </c>
      <c r="BL3">
        <f>IFERROR((I3*N3*O3),0)</f>
        <v>85707.600000000064</v>
      </c>
      <c r="BN3" s="9"/>
    </row>
    <row r="4" spans="1:66" x14ac:dyDescent="0.2">
      <c r="A4" s="1">
        <v>2</v>
      </c>
      <c r="B4" s="7" t="s">
        <v>15</v>
      </c>
      <c r="C4" s="3">
        <v>39923</v>
      </c>
      <c r="D4" s="4" t="s">
        <v>626</v>
      </c>
      <c r="E4" s="4" t="s">
        <v>164</v>
      </c>
      <c r="F4" s="5" t="str">
        <f t="shared" ref="F4:F67" si="0">CONCATENATE(IF(WEEKDAY(C4)=1,"D",""),IF(WEEKDAY(C4)=2,"L",""),IF(WEEKDAY(C4)=3,"M",""),IF(WEEKDAY(C4)=4,"W",""),IF(WEEKDAY(C4)=5,"J",""),IF(WEEKDAY(C4)=6,"V",""),IF(WEEKDAY(C4)=7,"S",""))</f>
        <v>L</v>
      </c>
      <c r="G4" s="6">
        <v>0.875</v>
      </c>
      <c r="H4" s="6">
        <v>0.92500000000000004</v>
      </c>
      <c r="I4" s="85">
        <f t="shared" ref="I4:I67" si="1">IF(H4&gt;=G4,(H4-G4)*24*60,("24:00:00"-G4+H4)*24*60)</f>
        <v>72.000000000000057</v>
      </c>
      <c r="J4" s="86">
        <f>I4*Segmentos!$D$7*(AH4%)*IF(ISNUMBER(AI4),AI4%,0)</f>
        <v>2011276.8000000014</v>
      </c>
      <c r="K4" s="86">
        <f>I4*Segmentos!$D$7*(AL4%)*IF(ISNUMBER(AM4),AM4%,0)</f>
        <v>2757974.4000000027</v>
      </c>
      <c r="L4" s="4"/>
      <c r="M4" s="2">
        <v>8.36</v>
      </c>
      <c r="N4" s="2">
        <v>22.8</v>
      </c>
      <c r="O4" s="2">
        <v>36.700000000000003</v>
      </c>
      <c r="P4" s="2">
        <v>87.938299999999998</v>
      </c>
      <c r="Q4" s="2">
        <v>5.82</v>
      </c>
      <c r="R4" s="2">
        <v>17.100000000000001</v>
      </c>
      <c r="S4" s="2">
        <v>34.1</v>
      </c>
      <c r="T4" s="2">
        <v>10.2182</v>
      </c>
      <c r="U4" s="2">
        <v>5.95</v>
      </c>
      <c r="V4" s="2">
        <v>21</v>
      </c>
      <c r="W4" s="2">
        <v>28.3</v>
      </c>
      <c r="X4" s="2">
        <v>13.124700000000001</v>
      </c>
      <c r="Y4" s="2">
        <v>7.91</v>
      </c>
      <c r="Z4" s="2">
        <v>23.7</v>
      </c>
      <c r="AA4" s="2">
        <v>33.4</v>
      </c>
      <c r="AB4" s="2">
        <v>24.5731</v>
      </c>
      <c r="AC4" s="2">
        <v>11.59</v>
      </c>
      <c r="AD4" s="2">
        <v>25.9</v>
      </c>
      <c r="AE4" s="2">
        <v>44.7</v>
      </c>
      <c r="AF4" s="2">
        <v>40.022300000000001</v>
      </c>
      <c r="AG4" s="20">
        <v>6.99</v>
      </c>
      <c r="AH4" s="20">
        <v>22.1</v>
      </c>
      <c r="AI4" s="20">
        <v>31.6</v>
      </c>
      <c r="AJ4" s="20">
        <v>34.865400000000001</v>
      </c>
      <c r="AK4" s="18">
        <v>9.6</v>
      </c>
      <c r="AL4" s="18">
        <v>23.3</v>
      </c>
      <c r="AM4" s="18">
        <v>41.1</v>
      </c>
      <c r="AN4" s="18">
        <v>53.072899999999997</v>
      </c>
      <c r="AO4" s="2">
        <v>7.31</v>
      </c>
      <c r="AP4" s="2">
        <v>19</v>
      </c>
      <c r="AQ4" s="2">
        <v>38.5</v>
      </c>
      <c r="AR4" s="2">
        <v>8.4041999999999994</v>
      </c>
      <c r="AS4" s="2">
        <v>7.28</v>
      </c>
      <c r="AT4" s="2">
        <v>23.3</v>
      </c>
      <c r="AU4" s="2">
        <v>31.2</v>
      </c>
      <c r="AV4" s="2">
        <v>16.871600000000001</v>
      </c>
      <c r="AW4" s="2">
        <v>6.55</v>
      </c>
      <c r="AX4" s="2">
        <v>21</v>
      </c>
      <c r="AY4" s="2">
        <v>31.2</v>
      </c>
      <c r="AZ4" s="2">
        <v>19.8017</v>
      </c>
      <c r="BA4" s="2">
        <v>10.64</v>
      </c>
      <c r="BB4" s="2">
        <v>24.9</v>
      </c>
      <c r="BC4" s="2">
        <v>42.8</v>
      </c>
      <c r="BD4" s="2">
        <v>42.860799999999998</v>
      </c>
      <c r="BE4" s="4" t="str">
        <f t="shared" ref="BE4:BE67" si="2">IF(OR(E4="NOTICIERO",E4="INFORMATIVO"),"NO APLICA",IF(I4&lt;60,"NO APLICA",IF(M4&lt;6,"ABURRIDO",IF(O4&lt;25,"ABURRIDO","ENTRETENIDO"))))</f>
        <v>NO APLICA</v>
      </c>
      <c r="BF4" s="4">
        <f t="shared" ref="BF4:BF67" si="3">SUMPRODUCT($BG$2:$BK$2,BG4:BK4)/5</f>
        <v>8.5461999999999989</v>
      </c>
      <c r="BG4">
        <f t="shared" ref="BG4:BG67" si="4">AO4</f>
        <v>7.31</v>
      </c>
      <c r="BH4">
        <f t="shared" ref="BH4:BH67" si="5">AS4</f>
        <v>7.28</v>
      </c>
      <c r="BI4">
        <f t="shared" ref="BI4:BI67" si="6">MAX(AW4,BA4)</f>
        <v>10.64</v>
      </c>
      <c r="BJ4">
        <f t="shared" ref="BJ4:BJ67" si="7">AK4</f>
        <v>9.6</v>
      </c>
      <c r="BK4">
        <f t="shared" ref="BK4:BK67" si="8">AG4</f>
        <v>6.99</v>
      </c>
      <c r="BL4">
        <f t="shared" ref="BL4:BL67" si="9">IFERROR((I4*N4*O4),0)</f>
        <v>60246.720000000052</v>
      </c>
      <c r="BN4" s="9"/>
    </row>
    <row r="5" spans="1:66" x14ac:dyDescent="0.2">
      <c r="A5" s="1">
        <v>3</v>
      </c>
      <c r="B5" s="7" t="s">
        <v>7</v>
      </c>
      <c r="C5" s="3">
        <v>39923</v>
      </c>
      <c r="D5" s="4" t="s">
        <v>3</v>
      </c>
      <c r="E5" s="4" t="s">
        <v>167</v>
      </c>
      <c r="F5" s="5" t="str">
        <f t="shared" si="0"/>
        <v>L</v>
      </c>
      <c r="G5" s="6">
        <v>0.91736111111111107</v>
      </c>
      <c r="H5" s="6">
        <v>0.95972222222222225</v>
      </c>
      <c r="I5" s="85">
        <f t="shared" si="1"/>
        <v>61.000000000000099</v>
      </c>
      <c r="J5" s="86">
        <f>I5*Segmentos!$D$7*(AH5%)*IF(ISNUMBER(AI5),AI5%,0)</f>
        <v>918391.60000000172</v>
      </c>
      <c r="K5" s="86">
        <f>I5*Segmentos!$D$7*(AL5%)*IF(ISNUMBER(AM5),AM5%,0)</f>
        <v>1103270.400000002</v>
      </c>
      <c r="L5" s="4"/>
      <c r="M5" s="2">
        <v>4.17</v>
      </c>
      <c r="N5" s="2">
        <v>14.6</v>
      </c>
      <c r="O5" s="2">
        <v>28.6</v>
      </c>
      <c r="P5" s="2">
        <v>88.560599999999994</v>
      </c>
      <c r="Q5" s="2">
        <v>2.87</v>
      </c>
      <c r="R5" s="2">
        <v>10</v>
      </c>
      <c r="S5" s="2">
        <v>28.8</v>
      </c>
      <c r="T5" s="2">
        <v>10.190099999999999</v>
      </c>
      <c r="U5" s="2">
        <v>2.83</v>
      </c>
      <c r="V5" s="2">
        <v>13.9</v>
      </c>
      <c r="W5" s="2">
        <v>20.3</v>
      </c>
      <c r="X5" s="2">
        <v>12.589</v>
      </c>
      <c r="Y5" s="2">
        <v>4.58</v>
      </c>
      <c r="Z5" s="2">
        <v>17.2</v>
      </c>
      <c r="AA5" s="2">
        <v>26.7</v>
      </c>
      <c r="AB5" s="2">
        <v>28.739100000000001</v>
      </c>
      <c r="AC5" s="2">
        <v>5.31</v>
      </c>
      <c r="AD5" s="2">
        <v>15</v>
      </c>
      <c r="AE5" s="2">
        <v>35.4</v>
      </c>
      <c r="AF5" s="2">
        <v>37.042400000000001</v>
      </c>
      <c r="AG5" s="20">
        <v>3.77</v>
      </c>
      <c r="AH5" s="20">
        <v>13.3</v>
      </c>
      <c r="AI5" s="20">
        <v>28.3</v>
      </c>
      <c r="AJ5" s="20">
        <v>38.0501</v>
      </c>
      <c r="AK5" s="18">
        <v>4.5199999999999996</v>
      </c>
      <c r="AL5" s="18">
        <v>15.7</v>
      </c>
      <c r="AM5" s="18">
        <v>28.8</v>
      </c>
      <c r="AN5" s="18">
        <v>50.5105</v>
      </c>
      <c r="AO5" s="2">
        <v>1.88</v>
      </c>
      <c r="AP5" s="2">
        <v>9.4</v>
      </c>
      <c r="AQ5" s="2">
        <v>19.899999999999999</v>
      </c>
      <c r="AR5" s="2">
        <v>4.3737000000000004</v>
      </c>
      <c r="AS5" s="2">
        <v>4.3</v>
      </c>
      <c r="AT5" s="2">
        <v>14</v>
      </c>
      <c r="AU5" s="2">
        <v>30.8</v>
      </c>
      <c r="AV5" s="2">
        <v>20.1357</v>
      </c>
      <c r="AW5" s="2">
        <v>4.17</v>
      </c>
      <c r="AX5" s="2">
        <v>14.4</v>
      </c>
      <c r="AY5" s="2">
        <v>28.9</v>
      </c>
      <c r="AZ5" s="2">
        <v>25.4682</v>
      </c>
      <c r="BA5" s="2">
        <v>4.74</v>
      </c>
      <c r="BB5" s="2">
        <v>16.5</v>
      </c>
      <c r="BC5" s="2">
        <v>28.8</v>
      </c>
      <c r="BD5" s="2">
        <v>38.582999999999998</v>
      </c>
      <c r="BE5" s="4" t="str">
        <f t="shared" si="2"/>
        <v>ABURRIDO</v>
      </c>
      <c r="BF5" s="4">
        <f t="shared" si="3"/>
        <v>4.1739999999999995</v>
      </c>
      <c r="BG5">
        <f t="shared" si="4"/>
        <v>1.88</v>
      </c>
      <c r="BH5">
        <f t="shared" si="5"/>
        <v>4.3</v>
      </c>
      <c r="BI5">
        <f t="shared" si="6"/>
        <v>4.74</v>
      </c>
      <c r="BJ5">
        <f t="shared" si="7"/>
        <v>4.5199999999999996</v>
      </c>
      <c r="BK5">
        <f t="shared" si="8"/>
        <v>3.77</v>
      </c>
      <c r="BL5">
        <f t="shared" si="9"/>
        <v>25471.16000000004</v>
      </c>
      <c r="BN5" s="9"/>
    </row>
    <row r="6" spans="1:66" x14ac:dyDescent="0.2">
      <c r="A6" s="1">
        <v>4</v>
      </c>
      <c r="B6" s="7" t="s">
        <v>5</v>
      </c>
      <c r="C6" s="3">
        <v>39923</v>
      </c>
      <c r="D6" s="4" t="s">
        <v>3</v>
      </c>
      <c r="E6" s="4" t="s">
        <v>164</v>
      </c>
      <c r="F6" s="5" t="str">
        <f t="shared" si="0"/>
        <v>L</v>
      </c>
      <c r="G6" s="6">
        <v>0.87430555555555556</v>
      </c>
      <c r="H6" s="6">
        <v>0.91736111111111107</v>
      </c>
      <c r="I6" s="85">
        <f t="shared" si="1"/>
        <v>61.999999999999943</v>
      </c>
      <c r="J6" s="86">
        <f>I6*Segmentos!$D$7*(AH6%)*IF(ISNUMBER(AI6),AI6%,0)</f>
        <v>1751921.5999999982</v>
      </c>
      <c r="K6" s="86">
        <f>I6*Segmentos!$D$7*(AL6%)*IF(ISNUMBER(AM6),AM6%,0)</f>
        <v>1275959.9999999988</v>
      </c>
      <c r="L6" s="4"/>
      <c r="M6" s="2">
        <v>6.05</v>
      </c>
      <c r="N6" s="2">
        <v>17.600000000000001</v>
      </c>
      <c r="O6" s="2">
        <v>34.299999999999997</v>
      </c>
      <c r="P6" s="2">
        <v>80.197199999999995</v>
      </c>
      <c r="Q6" s="2">
        <v>3.12</v>
      </c>
      <c r="R6" s="2">
        <v>11</v>
      </c>
      <c r="S6" s="2">
        <v>28.3</v>
      </c>
      <c r="T6" s="2">
        <v>6.8921000000000001</v>
      </c>
      <c r="U6" s="2">
        <v>6.16</v>
      </c>
      <c r="V6" s="2">
        <v>17.399999999999999</v>
      </c>
      <c r="W6" s="2">
        <v>35.5</v>
      </c>
      <c r="X6" s="2">
        <v>17.108899999999998</v>
      </c>
      <c r="Y6" s="2">
        <v>6.71</v>
      </c>
      <c r="Z6" s="2">
        <v>20.5</v>
      </c>
      <c r="AA6" s="2">
        <v>32.799999999999997</v>
      </c>
      <c r="AB6" s="2">
        <v>26.257000000000001</v>
      </c>
      <c r="AC6" s="2">
        <v>6.89</v>
      </c>
      <c r="AD6" s="2">
        <v>18.600000000000001</v>
      </c>
      <c r="AE6" s="2">
        <v>37</v>
      </c>
      <c r="AF6" s="2">
        <v>29.9392</v>
      </c>
      <c r="AG6" s="20">
        <v>7.06</v>
      </c>
      <c r="AH6" s="20">
        <v>20.9</v>
      </c>
      <c r="AI6" s="20">
        <v>33.799999999999997</v>
      </c>
      <c r="AJ6" s="20">
        <v>44.336599999999997</v>
      </c>
      <c r="AK6" s="18">
        <v>5.15</v>
      </c>
      <c r="AL6" s="18">
        <v>14.7</v>
      </c>
      <c r="AM6" s="18">
        <v>35</v>
      </c>
      <c r="AN6" s="18">
        <v>35.860599999999998</v>
      </c>
      <c r="AO6" s="2">
        <v>2.23</v>
      </c>
      <c r="AP6" s="2">
        <v>12.2</v>
      </c>
      <c r="AQ6" s="2">
        <v>18.3</v>
      </c>
      <c r="AR6" s="2">
        <v>3.2225000000000001</v>
      </c>
      <c r="AS6" s="2">
        <v>6.23</v>
      </c>
      <c r="AT6" s="2">
        <v>19.8</v>
      </c>
      <c r="AU6" s="2">
        <v>31.5</v>
      </c>
      <c r="AV6" s="2">
        <v>18.185700000000001</v>
      </c>
      <c r="AW6" s="2">
        <v>7.12</v>
      </c>
      <c r="AX6" s="2">
        <v>17.399999999999999</v>
      </c>
      <c r="AY6" s="2">
        <v>40.9</v>
      </c>
      <c r="AZ6" s="2">
        <v>27.130500000000001</v>
      </c>
      <c r="BA6" s="2">
        <v>6.24</v>
      </c>
      <c r="BB6" s="2">
        <v>18.100000000000001</v>
      </c>
      <c r="BC6" s="2">
        <v>34.4</v>
      </c>
      <c r="BD6" s="2">
        <v>31.6585</v>
      </c>
      <c r="BE6" s="4" t="str">
        <f t="shared" si="2"/>
        <v>NO APLICA</v>
      </c>
      <c r="BF6" s="4">
        <f t="shared" si="3"/>
        <v>6.0338000000000012</v>
      </c>
      <c r="BG6">
        <f t="shared" si="4"/>
        <v>2.23</v>
      </c>
      <c r="BH6">
        <f t="shared" si="5"/>
        <v>6.23</v>
      </c>
      <c r="BI6">
        <f t="shared" si="6"/>
        <v>7.12</v>
      </c>
      <c r="BJ6">
        <f t="shared" si="7"/>
        <v>5.15</v>
      </c>
      <c r="BK6">
        <f t="shared" si="8"/>
        <v>7.06</v>
      </c>
      <c r="BL6">
        <f t="shared" si="9"/>
        <v>37428.159999999967</v>
      </c>
      <c r="BN6" s="9"/>
    </row>
    <row r="7" spans="1:66" x14ac:dyDescent="0.2">
      <c r="A7" s="1">
        <v>5</v>
      </c>
      <c r="B7" s="7" t="s">
        <v>18</v>
      </c>
      <c r="C7" s="3">
        <v>39923</v>
      </c>
      <c r="D7" s="4" t="s">
        <v>17</v>
      </c>
      <c r="E7" s="4" t="s">
        <v>168</v>
      </c>
      <c r="F7" s="5" t="str">
        <f t="shared" si="0"/>
        <v>L</v>
      </c>
      <c r="G7" s="6">
        <v>0.83263888888888893</v>
      </c>
      <c r="H7" s="6">
        <v>0.91388888888888886</v>
      </c>
      <c r="I7" s="85">
        <f t="shared" si="1"/>
        <v>116.9999999999999</v>
      </c>
      <c r="J7" s="86">
        <f>I7*Segmentos!$D$7*(AH7%)*IF(ISNUMBER(AI7),AI7%,0)</f>
        <v>227447.99999999985</v>
      </c>
      <c r="K7" s="86">
        <f>I7*Segmentos!$D$7*(AL7%)*IF(ISNUMBER(AM7),AM7%,0)</f>
        <v>295869.59999999974</v>
      </c>
      <c r="L7" s="4" t="s">
        <v>199</v>
      </c>
      <c r="M7" s="2">
        <v>0.56000000000000005</v>
      </c>
      <c r="N7" s="2">
        <v>3.2</v>
      </c>
      <c r="O7" s="2">
        <v>17.399999999999999</v>
      </c>
      <c r="P7" s="2">
        <v>96.153599999999997</v>
      </c>
      <c r="Q7" s="2">
        <v>0</v>
      </c>
      <c r="R7" s="2">
        <v>0</v>
      </c>
      <c r="S7" s="8" t="s">
        <v>577</v>
      </c>
      <c r="T7" s="2">
        <v>0</v>
      </c>
      <c r="U7" s="2">
        <v>0.01</v>
      </c>
      <c r="V7" s="2">
        <v>1.3</v>
      </c>
      <c r="W7" s="2">
        <v>0.9</v>
      </c>
      <c r="X7" s="2">
        <v>0.41499999999999998</v>
      </c>
      <c r="Y7" s="2">
        <v>0.52</v>
      </c>
      <c r="Z7" s="2">
        <v>3.7</v>
      </c>
      <c r="AA7" s="2">
        <v>14.1</v>
      </c>
      <c r="AB7" s="2">
        <v>26.537199999999999</v>
      </c>
      <c r="AC7" s="2">
        <v>1.23</v>
      </c>
      <c r="AD7" s="2">
        <v>5.6</v>
      </c>
      <c r="AE7" s="2">
        <v>21.9</v>
      </c>
      <c r="AF7" s="2">
        <v>69.201400000000007</v>
      </c>
      <c r="AG7" s="20">
        <v>0.48</v>
      </c>
      <c r="AH7" s="20">
        <v>3.6</v>
      </c>
      <c r="AI7" s="20">
        <v>13.5</v>
      </c>
      <c r="AJ7" s="20">
        <v>39.353999999999999</v>
      </c>
      <c r="AK7" s="18">
        <v>0.63</v>
      </c>
      <c r="AL7" s="18">
        <v>2.9</v>
      </c>
      <c r="AM7" s="18">
        <v>21.8</v>
      </c>
      <c r="AN7" s="18">
        <v>56.799599999999998</v>
      </c>
      <c r="AO7" s="2">
        <v>0</v>
      </c>
      <c r="AP7" s="2">
        <v>0.4</v>
      </c>
      <c r="AQ7" s="2">
        <v>1.2</v>
      </c>
      <c r="AR7" s="2">
        <v>9.2100000000000001E-2</v>
      </c>
      <c r="AS7" s="2">
        <v>0.05</v>
      </c>
      <c r="AT7" s="2">
        <v>2.6</v>
      </c>
      <c r="AU7" s="2">
        <v>1.8</v>
      </c>
      <c r="AV7" s="2">
        <v>1.7885</v>
      </c>
      <c r="AW7" s="2">
        <v>0.14000000000000001</v>
      </c>
      <c r="AX7" s="2">
        <v>1.6</v>
      </c>
      <c r="AY7" s="2">
        <v>8.6999999999999993</v>
      </c>
      <c r="AZ7" s="2">
        <v>6.9607999999999999</v>
      </c>
      <c r="BA7" s="2">
        <v>1.33</v>
      </c>
      <c r="BB7" s="2">
        <v>5.6</v>
      </c>
      <c r="BC7" s="2">
        <v>23.9</v>
      </c>
      <c r="BD7" s="2">
        <v>87.312200000000004</v>
      </c>
      <c r="BE7" s="4" t="str">
        <f t="shared" si="2"/>
        <v>ABURRIDO</v>
      </c>
      <c r="BF7" s="4">
        <f t="shared" si="3"/>
        <v>0.53300000000000014</v>
      </c>
      <c r="BG7">
        <f t="shared" si="4"/>
        <v>0</v>
      </c>
      <c r="BH7">
        <f t="shared" si="5"/>
        <v>0.05</v>
      </c>
      <c r="BI7">
        <f t="shared" si="6"/>
        <v>1.33</v>
      </c>
      <c r="BJ7">
        <f t="shared" si="7"/>
        <v>0.63</v>
      </c>
      <c r="BK7">
        <f t="shared" si="8"/>
        <v>0.48</v>
      </c>
      <c r="BL7">
        <f t="shared" si="9"/>
        <v>6514.559999999994</v>
      </c>
    </row>
    <row r="8" spans="1:66" x14ac:dyDescent="0.2">
      <c r="A8" s="1">
        <v>6</v>
      </c>
      <c r="B8" s="7" t="s">
        <v>9</v>
      </c>
      <c r="C8" s="3">
        <v>39923</v>
      </c>
      <c r="D8" s="4" t="s">
        <v>8</v>
      </c>
      <c r="E8" s="4" t="s">
        <v>168</v>
      </c>
      <c r="F8" s="5" t="str">
        <f t="shared" si="0"/>
        <v>L</v>
      </c>
      <c r="G8" s="6">
        <v>0.78055555555555556</v>
      </c>
      <c r="H8" s="6">
        <v>0.87361111111111101</v>
      </c>
      <c r="I8" s="85">
        <f t="shared" si="1"/>
        <v>133.99999999999983</v>
      </c>
      <c r="J8" s="86">
        <f>I8*Segmentos!$D$7*(AH8%)*IF(ISNUMBER(AI8),AI8%,0)</f>
        <v>2075123.9999999974</v>
      </c>
      <c r="K8" s="86">
        <f>I8*Segmentos!$D$7*(AL8%)*IF(ISNUMBER(AM8),AM8%,0)</f>
        <v>2028491.9999999974</v>
      </c>
      <c r="L8" s="4" t="s">
        <v>198</v>
      </c>
      <c r="M8" s="2">
        <v>3.83</v>
      </c>
      <c r="N8" s="2">
        <v>14.5</v>
      </c>
      <c r="O8" s="2">
        <v>26.4</v>
      </c>
      <c r="P8" s="2">
        <v>88.526799999999994</v>
      </c>
      <c r="Q8" s="2">
        <v>1.47</v>
      </c>
      <c r="R8" s="2">
        <v>4.9000000000000004</v>
      </c>
      <c r="S8" s="2">
        <v>29.8</v>
      </c>
      <c r="T8" s="2">
        <v>5.6558999999999999</v>
      </c>
      <c r="U8" s="2">
        <v>1.96</v>
      </c>
      <c r="V8" s="2">
        <v>9.9</v>
      </c>
      <c r="W8" s="2">
        <v>19.8</v>
      </c>
      <c r="X8" s="2">
        <v>9.5004000000000008</v>
      </c>
      <c r="Y8" s="2">
        <v>4.5599999999999996</v>
      </c>
      <c r="Z8" s="2">
        <v>17.8</v>
      </c>
      <c r="AA8" s="2">
        <v>25.6</v>
      </c>
      <c r="AB8" s="2">
        <v>31.143999999999998</v>
      </c>
      <c r="AC8" s="2">
        <v>5.56</v>
      </c>
      <c r="AD8" s="2">
        <v>19.3</v>
      </c>
      <c r="AE8" s="2">
        <v>28.8</v>
      </c>
      <c r="AF8" s="2">
        <v>42.226599999999998</v>
      </c>
      <c r="AG8" s="20">
        <v>3.88</v>
      </c>
      <c r="AH8" s="20">
        <v>14.5</v>
      </c>
      <c r="AI8" s="20">
        <v>26.7</v>
      </c>
      <c r="AJ8" s="20">
        <v>42.575800000000001</v>
      </c>
      <c r="AK8" s="18">
        <v>3.78</v>
      </c>
      <c r="AL8" s="18">
        <v>14.5</v>
      </c>
      <c r="AM8" s="18">
        <v>26.1</v>
      </c>
      <c r="AN8" s="18">
        <v>45.951099999999997</v>
      </c>
      <c r="AO8" s="2">
        <v>0.83</v>
      </c>
      <c r="AP8" s="2">
        <v>4.9000000000000004</v>
      </c>
      <c r="AQ8" s="2">
        <v>17</v>
      </c>
      <c r="AR8" s="2">
        <v>2.0931000000000002</v>
      </c>
      <c r="AS8" s="2">
        <v>2.2599999999999998</v>
      </c>
      <c r="AT8" s="2">
        <v>8.9</v>
      </c>
      <c r="AU8" s="2">
        <v>25.4</v>
      </c>
      <c r="AV8" s="2">
        <v>11.5434</v>
      </c>
      <c r="AW8" s="2">
        <v>1.8</v>
      </c>
      <c r="AX8" s="2">
        <v>12</v>
      </c>
      <c r="AY8" s="2">
        <v>15</v>
      </c>
      <c r="AZ8" s="2">
        <v>11.9666</v>
      </c>
      <c r="BA8" s="2">
        <v>7.1</v>
      </c>
      <c r="BB8" s="2">
        <v>22.3</v>
      </c>
      <c r="BC8" s="2">
        <v>31.9</v>
      </c>
      <c r="BD8" s="2">
        <v>62.9238</v>
      </c>
      <c r="BE8" s="4" t="str">
        <f t="shared" si="2"/>
        <v>ABURRIDO</v>
      </c>
      <c r="BF8" s="4">
        <f t="shared" si="3"/>
        <v>3.8809999999999993</v>
      </c>
      <c r="BG8">
        <f t="shared" si="4"/>
        <v>0.83</v>
      </c>
      <c r="BH8">
        <f t="shared" si="5"/>
        <v>2.2599999999999998</v>
      </c>
      <c r="BI8">
        <f t="shared" si="6"/>
        <v>7.1</v>
      </c>
      <c r="BJ8">
        <f t="shared" si="7"/>
        <v>3.78</v>
      </c>
      <c r="BK8">
        <f t="shared" si="8"/>
        <v>3.88</v>
      </c>
      <c r="BL8">
        <f t="shared" si="9"/>
        <v>51295.199999999932</v>
      </c>
    </row>
    <row r="9" spans="1:66" x14ac:dyDescent="0.2">
      <c r="A9" s="1">
        <v>7</v>
      </c>
      <c r="B9" s="7" t="s">
        <v>1</v>
      </c>
      <c r="C9" s="3">
        <v>39923</v>
      </c>
      <c r="D9" s="4" t="s">
        <v>627</v>
      </c>
      <c r="E9" s="4" t="s">
        <v>163</v>
      </c>
      <c r="F9" s="5" t="str">
        <f t="shared" si="0"/>
        <v>L</v>
      </c>
      <c r="G9" s="6">
        <v>0.84791666666666676</v>
      </c>
      <c r="H9" s="6">
        <v>0.88402777777777775</v>
      </c>
      <c r="I9" s="85">
        <f t="shared" si="1"/>
        <v>51.999999999999815</v>
      </c>
      <c r="J9" s="86">
        <f>I9*Segmentos!$D$7*(AH9%)*IF(ISNUMBER(AI9),AI9%,0)</f>
        <v>524159.99999999814</v>
      </c>
      <c r="K9" s="86">
        <f>I9*Segmentos!$D$7*(AL9%)*IF(ISNUMBER(AM9),AM9%,0)</f>
        <v>1442126.3999999946</v>
      </c>
      <c r="L9" s="4"/>
      <c r="M9" s="2">
        <v>4.84</v>
      </c>
      <c r="N9" s="2">
        <v>9.3000000000000007</v>
      </c>
      <c r="O9" s="2">
        <v>51.8</v>
      </c>
      <c r="P9" s="2">
        <v>75.907799999999995</v>
      </c>
      <c r="Q9" s="2">
        <v>5.52</v>
      </c>
      <c r="R9" s="2">
        <v>10.7</v>
      </c>
      <c r="S9" s="2">
        <v>51.6</v>
      </c>
      <c r="T9" s="2">
        <v>14.4398</v>
      </c>
      <c r="U9" s="2">
        <v>4.5999999999999996</v>
      </c>
      <c r="V9" s="2">
        <v>9.9</v>
      </c>
      <c r="W9" s="2">
        <v>46.3</v>
      </c>
      <c r="X9" s="2">
        <v>15.132999999999999</v>
      </c>
      <c r="Y9" s="2">
        <v>4.95</v>
      </c>
      <c r="Z9" s="2">
        <v>10.3</v>
      </c>
      <c r="AA9" s="2">
        <v>47.9</v>
      </c>
      <c r="AB9" s="2">
        <v>22.917000000000002</v>
      </c>
      <c r="AC9" s="2">
        <v>4.55</v>
      </c>
      <c r="AD9" s="2">
        <v>7.4</v>
      </c>
      <c r="AE9" s="2">
        <v>61.6</v>
      </c>
      <c r="AF9" s="2">
        <v>23.418099999999999</v>
      </c>
      <c r="AG9" s="20">
        <v>2.52</v>
      </c>
      <c r="AH9" s="20">
        <v>6.3</v>
      </c>
      <c r="AI9" s="20">
        <v>40</v>
      </c>
      <c r="AJ9" s="20">
        <v>18.740600000000001</v>
      </c>
      <c r="AK9" s="18">
        <v>6.94</v>
      </c>
      <c r="AL9" s="18">
        <v>12.1</v>
      </c>
      <c r="AM9" s="18">
        <v>57.3</v>
      </c>
      <c r="AN9" s="18">
        <v>57.167200000000001</v>
      </c>
      <c r="AO9" s="2">
        <v>4.67</v>
      </c>
      <c r="AP9" s="2">
        <v>10.7</v>
      </c>
      <c r="AQ9" s="2">
        <v>43.5</v>
      </c>
      <c r="AR9" s="2">
        <v>8.0106000000000002</v>
      </c>
      <c r="AS9" s="2">
        <v>5.75</v>
      </c>
      <c r="AT9" s="2">
        <v>9.8000000000000007</v>
      </c>
      <c r="AU9" s="2">
        <v>58.4</v>
      </c>
      <c r="AV9" s="2">
        <v>19.856000000000002</v>
      </c>
      <c r="AW9" s="2">
        <v>4.42</v>
      </c>
      <c r="AX9" s="2">
        <v>8</v>
      </c>
      <c r="AY9" s="2">
        <v>55.5</v>
      </c>
      <c r="AZ9" s="2">
        <v>19.9315</v>
      </c>
      <c r="BA9" s="2">
        <v>4.68</v>
      </c>
      <c r="BB9" s="2">
        <v>9.6999999999999993</v>
      </c>
      <c r="BC9" s="2">
        <v>48.3</v>
      </c>
      <c r="BD9" s="2">
        <v>28.1098</v>
      </c>
      <c r="BE9" s="4" t="str">
        <f t="shared" si="2"/>
        <v>NO APLICA</v>
      </c>
      <c r="BF9" s="4">
        <f t="shared" si="3"/>
        <v>5.2053999999999991</v>
      </c>
      <c r="BG9">
        <f t="shared" si="4"/>
        <v>4.67</v>
      </c>
      <c r="BH9">
        <f t="shared" si="5"/>
        <v>5.75</v>
      </c>
      <c r="BI9">
        <f t="shared" si="6"/>
        <v>4.68</v>
      </c>
      <c r="BJ9">
        <f t="shared" si="7"/>
        <v>6.94</v>
      </c>
      <c r="BK9">
        <f t="shared" si="8"/>
        <v>2.52</v>
      </c>
      <c r="BL9">
        <f t="shared" si="9"/>
        <v>25050.479999999912</v>
      </c>
    </row>
    <row r="10" spans="1:66" x14ac:dyDescent="0.2">
      <c r="A10" s="1">
        <v>8</v>
      </c>
      <c r="B10" s="7" t="s">
        <v>29</v>
      </c>
      <c r="C10" s="3">
        <v>39923</v>
      </c>
      <c r="D10" s="4" t="s">
        <v>628</v>
      </c>
      <c r="E10" s="4" t="s">
        <v>169</v>
      </c>
      <c r="F10" s="5" t="str">
        <f t="shared" si="0"/>
        <v>L</v>
      </c>
      <c r="G10" s="6">
        <v>0.84513888888888899</v>
      </c>
      <c r="H10" s="6">
        <v>0.87569444444444444</v>
      </c>
      <c r="I10" s="85">
        <f t="shared" si="1"/>
        <v>43.999999999999844</v>
      </c>
      <c r="J10" s="86">
        <f>I10*Segmentos!$D$7*(AH10%)*IF(ISNUMBER(AI10),AI10%,0)</f>
        <v>62831.999999999782</v>
      </c>
      <c r="K10" s="86">
        <f>I10*Segmentos!$D$7*(AL10%)*IF(ISNUMBER(AM10),AM10%,0)</f>
        <v>164595.19999999937</v>
      </c>
      <c r="L10" s="4"/>
      <c r="M10" s="2">
        <v>0.65</v>
      </c>
      <c r="N10" s="2">
        <v>2.1</v>
      </c>
      <c r="O10" s="2">
        <v>30.3</v>
      </c>
      <c r="P10" s="2">
        <v>74.962199999999996</v>
      </c>
      <c r="Q10" s="2">
        <v>0.05</v>
      </c>
      <c r="R10" s="2">
        <v>1.1000000000000001</v>
      </c>
      <c r="S10" s="2">
        <v>4.5</v>
      </c>
      <c r="T10" s="2">
        <v>0.95030000000000003</v>
      </c>
      <c r="U10" s="2">
        <v>0.28000000000000003</v>
      </c>
      <c r="V10" s="2">
        <v>1.7</v>
      </c>
      <c r="W10" s="2">
        <v>16.7</v>
      </c>
      <c r="X10" s="2">
        <v>6.8921000000000001</v>
      </c>
      <c r="Y10" s="2">
        <v>0.23</v>
      </c>
      <c r="Z10" s="2">
        <v>1.5</v>
      </c>
      <c r="AA10" s="2">
        <v>15.5</v>
      </c>
      <c r="AB10" s="2">
        <v>7.8164999999999996</v>
      </c>
      <c r="AC10" s="2">
        <v>1.56</v>
      </c>
      <c r="AD10" s="2">
        <v>3.6</v>
      </c>
      <c r="AE10" s="2">
        <v>43.9</v>
      </c>
      <c r="AF10" s="2">
        <v>59.3033</v>
      </c>
      <c r="AG10" s="20">
        <v>0.35</v>
      </c>
      <c r="AH10" s="20">
        <v>1.5</v>
      </c>
      <c r="AI10" s="20">
        <v>23.8</v>
      </c>
      <c r="AJ10" s="20">
        <v>19.2361</v>
      </c>
      <c r="AK10" s="18">
        <v>0.92</v>
      </c>
      <c r="AL10" s="18">
        <v>2.8</v>
      </c>
      <c r="AM10" s="18">
        <v>33.4</v>
      </c>
      <c r="AN10" s="18">
        <v>55.726100000000002</v>
      </c>
      <c r="AO10" s="2">
        <v>0.36</v>
      </c>
      <c r="AP10" s="2">
        <v>2.5</v>
      </c>
      <c r="AQ10" s="2">
        <v>14.8</v>
      </c>
      <c r="AR10" s="2">
        <v>4.5750000000000002</v>
      </c>
      <c r="AS10" s="2">
        <v>0.42</v>
      </c>
      <c r="AT10" s="2">
        <v>2.7</v>
      </c>
      <c r="AU10" s="2">
        <v>15.8</v>
      </c>
      <c r="AV10" s="2">
        <v>10.8026</v>
      </c>
      <c r="AW10" s="2">
        <v>0.22</v>
      </c>
      <c r="AX10" s="2">
        <v>1.1000000000000001</v>
      </c>
      <c r="AY10" s="2">
        <v>19.899999999999999</v>
      </c>
      <c r="AZ10" s="2">
        <v>7.1795</v>
      </c>
      <c r="BA10" s="2">
        <v>1.19</v>
      </c>
      <c r="BB10" s="2">
        <v>2.5</v>
      </c>
      <c r="BC10" s="2">
        <v>46.7</v>
      </c>
      <c r="BD10" s="2">
        <v>52.405099999999997</v>
      </c>
      <c r="BE10" s="4" t="str">
        <f t="shared" si="2"/>
        <v>NO APLICA</v>
      </c>
      <c r="BF10" s="4">
        <f t="shared" si="3"/>
        <v>0.69940000000000002</v>
      </c>
      <c r="BG10">
        <f t="shared" si="4"/>
        <v>0.36</v>
      </c>
      <c r="BH10">
        <f t="shared" si="5"/>
        <v>0.42</v>
      </c>
      <c r="BI10">
        <f t="shared" si="6"/>
        <v>1.19</v>
      </c>
      <c r="BJ10">
        <f t="shared" si="7"/>
        <v>0.92</v>
      </c>
      <c r="BK10">
        <f t="shared" si="8"/>
        <v>0.35</v>
      </c>
      <c r="BL10">
        <f t="shared" si="9"/>
        <v>2799.7199999999903</v>
      </c>
    </row>
    <row r="11" spans="1:66" x14ac:dyDescent="0.2">
      <c r="A11" s="1">
        <v>9</v>
      </c>
      <c r="B11" s="7" t="s">
        <v>30</v>
      </c>
      <c r="C11" s="3">
        <v>39923</v>
      </c>
      <c r="D11" s="4" t="s">
        <v>628</v>
      </c>
      <c r="E11" s="4" t="s">
        <v>163</v>
      </c>
      <c r="F11" s="5" t="str">
        <f t="shared" si="0"/>
        <v>L</v>
      </c>
      <c r="G11" s="6">
        <v>0.87569444444444444</v>
      </c>
      <c r="H11" s="6">
        <v>0.91249999999999998</v>
      </c>
      <c r="I11" s="85">
        <f t="shared" si="1"/>
        <v>52.999999999999972</v>
      </c>
      <c r="J11" s="86">
        <f>I11*Segmentos!$D$7*(AH11%)*IF(ISNUMBER(AI11),AI11%,0)</f>
        <v>93746.399999999965</v>
      </c>
      <c r="K11" s="86">
        <f>I11*Segmentos!$D$7*(AL11%)*IF(ISNUMBER(AM11),AM11%,0)</f>
        <v>183909.99999999994</v>
      </c>
      <c r="L11" s="4"/>
      <c r="M11" s="2">
        <v>0.68</v>
      </c>
      <c r="N11" s="2">
        <v>2.4</v>
      </c>
      <c r="O11" s="2">
        <v>28.3</v>
      </c>
      <c r="P11" s="2">
        <v>83.498999999999995</v>
      </c>
      <c r="Q11" s="2">
        <v>0.45</v>
      </c>
      <c r="R11" s="2">
        <v>1.7</v>
      </c>
      <c r="S11" s="2">
        <v>26.6</v>
      </c>
      <c r="T11" s="2">
        <v>9.2524999999999995</v>
      </c>
      <c r="U11" s="2">
        <v>0.44</v>
      </c>
      <c r="V11" s="2">
        <v>2.5</v>
      </c>
      <c r="W11" s="2">
        <v>17.399999999999999</v>
      </c>
      <c r="X11" s="2">
        <v>11.4276</v>
      </c>
      <c r="Y11" s="2">
        <v>0.48</v>
      </c>
      <c r="Z11" s="2">
        <v>2.7</v>
      </c>
      <c r="AA11" s="2">
        <v>17.899999999999999</v>
      </c>
      <c r="AB11" s="2">
        <v>17.635400000000001</v>
      </c>
      <c r="AC11" s="2">
        <v>1.1100000000000001</v>
      </c>
      <c r="AD11" s="2">
        <v>2.4</v>
      </c>
      <c r="AE11" s="2">
        <v>47</v>
      </c>
      <c r="AF11" s="2">
        <v>45.183399999999999</v>
      </c>
      <c r="AG11" s="20">
        <v>0.45</v>
      </c>
      <c r="AH11" s="20">
        <v>2.2000000000000002</v>
      </c>
      <c r="AI11" s="20">
        <v>20.100000000000001</v>
      </c>
      <c r="AJ11" s="20">
        <v>26.459800000000001</v>
      </c>
      <c r="AK11" s="18">
        <v>0.88</v>
      </c>
      <c r="AL11" s="18">
        <v>2.5</v>
      </c>
      <c r="AM11" s="18">
        <v>34.700000000000003</v>
      </c>
      <c r="AN11" s="18">
        <v>57.039200000000001</v>
      </c>
      <c r="AO11" s="2">
        <v>7.0000000000000007E-2</v>
      </c>
      <c r="AP11" s="2">
        <v>1.1000000000000001</v>
      </c>
      <c r="AQ11" s="2">
        <v>6</v>
      </c>
      <c r="AR11" s="2">
        <v>0.92179999999999995</v>
      </c>
      <c r="AS11" s="2">
        <v>0.8</v>
      </c>
      <c r="AT11" s="2">
        <v>2.2000000000000002</v>
      </c>
      <c r="AU11" s="2">
        <v>36.799999999999997</v>
      </c>
      <c r="AV11" s="2">
        <v>21.649899999999999</v>
      </c>
      <c r="AW11" s="2">
        <v>0.69</v>
      </c>
      <c r="AX11" s="2">
        <v>3.1</v>
      </c>
      <c r="AY11" s="2">
        <v>22</v>
      </c>
      <c r="AZ11" s="2">
        <v>24.363700000000001</v>
      </c>
      <c r="BA11" s="2">
        <v>0.77</v>
      </c>
      <c r="BB11" s="2">
        <v>2.2999999999999998</v>
      </c>
      <c r="BC11" s="2">
        <v>33.1</v>
      </c>
      <c r="BD11" s="2">
        <v>36.563600000000001</v>
      </c>
      <c r="BE11" s="4" t="str">
        <f t="shared" si="2"/>
        <v>NO APLICA</v>
      </c>
      <c r="BF11" s="4">
        <f t="shared" si="3"/>
        <v>0.6996</v>
      </c>
      <c r="BG11">
        <f t="shared" si="4"/>
        <v>7.0000000000000007E-2</v>
      </c>
      <c r="BH11">
        <f t="shared" si="5"/>
        <v>0.8</v>
      </c>
      <c r="BI11">
        <f t="shared" si="6"/>
        <v>0.77</v>
      </c>
      <c r="BJ11">
        <f t="shared" si="7"/>
        <v>0.88</v>
      </c>
      <c r="BK11">
        <f t="shared" si="8"/>
        <v>0.45</v>
      </c>
      <c r="BL11">
        <f t="shared" si="9"/>
        <v>3599.7599999999979</v>
      </c>
    </row>
    <row r="12" spans="1:66" x14ac:dyDescent="0.2">
      <c r="A12" s="1">
        <v>10</v>
      </c>
      <c r="B12" s="7" t="s">
        <v>20</v>
      </c>
      <c r="C12" s="3">
        <v>39923</v>
      </c>
      <c r="D12" s="4" t="s">
        <v>17</v>
      </c>
      <c r="E12" s="4" t="s">
        <v>169</v>
      </c>
      <c r="F12" s="5" t="str">
        <f t="shared" si="0"/>
        <v>L</v>
      </c>
      <c r="G12" s="6">
        <v>0.91736111111111107</v>
      </c>
      <c r="H12" s="6">
        <v>0.95833333333333337</v>
      </c>
      <c r="I12" s="85">
        <f t="shared" si="1"/>
        <v>59.000000000000114</v>
      </c>
      <c r="J12" s="86">
        <f>I12*Segmentos!$D$7*(AH12%)*IF(ISNUMBER(AI12),AI12%,0)</f>
        <v>106200.00000000022</v>
      </c>
      <c r="K12" s="86">
        <f>I12*Segmentos!$D$7*(AL12%)*IF(ISNUMBER(AM12),AM12%,0)</f>
        <v>39648.00000000008</v>
      </c>
      <c r="L12" s="4"/>
      <c r="M12" s="2">
        <v>0.31</v>
      </c>
      <c r="N12" s="2">
        <v>1.5</v>
      </c>
      <c r="O12" s="2">
        <v>20.3</v>
      </c>
      <c r="P12" s="2">
        <v>100</v>
      </c>
      <c r="Q12" s="2">
        <v>0</v>
      </c>
      <c r="R12" s="2">
        <v>0</v>
      </c>
      <c r="S12" s="8" t="s">
        <v>577</v>
      </c>
      <c r="T12" s="2">
        <v>0</v>
      </c>
      <c r="U12" s="2">
        <v>0</v>
      </c>
      <c r="V12" s="2">
        <v>0</v>
      </c>
      <c r="W12" s="8" t="s">
        <v>577</v>
      </c>
      <c r="X12" s="2">
        <v>0</v>
      </c>
      <c r="Y12" s="2">
        <v>0.23</v>
      </c>
      <c r="Z12" s="2">
        <v>1.4</v>
      </c>
      <c r="AA12" s="2">
        <v>15.9</v>
      </c>
      <c r="AB12" s="2">
        <v>21.620699999999999</v>
      </c>
      <c r="AC12" s="2">
        <v>0.74</v>
      </c>
      <c r="AD12" s="2">
        <v>3.3</v>
      </c>
      <c r="AE12" s="2">
        <v>22</v>
      </c>
      <c r="AF12" s="2">
        <v>78.379300000000001</v>
      </c>
      <c r="AG12" s="20">
        <v>0.46</v>
      </c>
      <c r="AH12" s="20">
        <v>1.8</v>
      </c>
      <c r="AI12" s="20">
        <v>25</v>
      </c>
      <c r="AJ12" s="20">
        <v>70.540300000000002</v>
      </c>
      <c r="AK12" s="18">
        <v>0.17</v>
      </c>
      <c r="AL12" s="18">
        <v>1.2</v>
      </c>
      <c r="AM12" s="18">
        <v>14</v>
      </c>
      <c r="AN12" s="18">
        <v>29.459700000000002</v>
      </c>
      <c r="AO12" s="2">
        <v>0.05</v>
      </c>
      <c r="AP12" s="2">
        <v>0.2</v>
      </c>
      <c r="AQ12" s="2">
        <v>27.6</v>
      </c>
      <c r="AR12" s="2">
        <v>1.6237999999999999</v>
      </c>
      <c r="AS12" s="2">
        <v>0.01</v>
      </c>
      <c r="AT12" s="2">
        <v>0.5</v>
      </c>
      <c r="AU12" s="2">
        <v>2.6</v>
      </c>
      <c r="AV12" s="2">
        <v>0.97589999999999999</v>
      </c>
      <c r="AW12" s="2">
        <v>0.89</v>
      </c>
      <c r="AX12" s="2">
        <v>1.6</v>
      </c>
      <c r="AY12" s="2">
        <v>56.5</v>
      </c>
      <c r="AZ12" s="2">
        <v>83.177700000000002</v>
      </c>
      <c r="BA12" s="2">
        <v>0.11</v>
      </c>
      <c r="BB12" s="2">
        <v>2.4</v>
      </c>
      <c r="BC12" s="2">
        <v>4.7</v>
      </c>
      <c r="BD12" s="2">
        <v>14.2227</v>
      </c>
      <c r="BE12" s="4" t="str">
        <f t="shared" si="2"/>
        <v>NO APLICA</v>
      </c>
      <c r="BF12" s="4">
        <f t="shared" si="3"/>
        <v>0.3332</v>
      </c>
      <c r="BG12">
        <f t="shared" si="4"/>
        <v>0.05</v>
      </c>
      <c r="BH12">
        <f t="shared" si="5"/>
        <v>0.01</v>
      </c>
      <c r="BI12">
        <f t="shared" si="6"/>
        <v>0.89</v>
      </c>
      <c r="BJ12">
        <f t="shared" si="7"/>
        <v>0.17</v>
      </c>
      <c r="BK12">
        <f t="shared" si="8"/>
        <v>0.46</v>
      </c>
      <c r="BL12">
        <f t="shared" si="9"/>
        <v>1796.5500000000036</v>
      </c>
    </row>
    <row r="13" spans="1:66" x14ac:dyDescent="0.2">
      <c r="A13" s="1">
        <v>11</v>
      </c>
      <c r="B13" s="7" t="s">
        <v>11</v>
      </c>
      <c r="C13" s="3">
        <v>39923</v>
      </c>
      <c r="D13" s="4" t="s">
        <v>8</v>
      </c>
      <c r="E13" s="4" t="s">
        <v>166</v>
      </c>
      <c r="F13" s="5" t="str">
        <f t="shared" si="0"/>
        <v>L</v>
      </c>
      <c r="G13" s="6">
        <v>0.91041666666666676</v>
      </c>
      <c r="H13" s="6">
        <v>0.91111111111111109</v>
      </c>
      <c r="I13" s="85">
        <f t="shared" si="1"/>
        <v>0.99999999999983658</v>
      </c>
      <c r="J13" s="86">
        <f>I13*Segmentos!$D$7*(AH13%)*IF(ISNUMBER(AI13),AI13%,0)</f>
        <v>15199.999999997515</v>
      </c>
      <c r="K13" s="86">
        <f>I13*Segmentos!$D$7*(AL13%)*IF(ISNUMBER(AM13),AM13%,0)</f>
        <v>10399.999999998301</v>
      </c>
      <c r="L13" s="4"/>
      <c r="M13" s="2">
        <v>3.19</v>
      </c>
      <c r="N13" s="2">
        <v>3.2</v>
      </c>
      <c r="O13" s="2">
        <v>100</v>
      </c>
      <c r="P13" s="2">
        <v>94.095699999999994</v>
      </c>
      <c r="Q13" s="2">
        <v>0</v>
      </c>
      <c r="R13" s="2">
        <v>0</v>
      </c>
      <c r="S13" s="8" t="s">
        <v>577</v>
      </c>
      <c r="T13" s="2">
        <v>0</v>
      </c>
      <c r="U13" s="2">
        <v>1.97</v>
      </c>
      <c r="V13" s="2">
        <v>2</v>
      </c>
      <c r="W13" s="2">
        <v>100</v>
      </c>
      <c r="X13" s="2">
        <v>12.189500000000001</v>
      </c>
      <c r="Y13" s="2">
        <v>2.86</v>
      </c>
      <c r="Z13" s="2">
        <v>2.9</v>
      </c>
      <c r="AA13" s="2">
        <v>100</v>
      </c>
      <c r="AB13" s="2">
        <v>24.901800000000001</v>
      </c>
      <c r="AC13" s="2">
        <v>5.89</v>
      </c>
      <c r="AD13" s="2">
        <v>5.9</v>
      </c>
      <c r="AE13" s="2">
        <v>100</v>
      </c>
      <c r="AF13" s="2">
        <v>57.004399999999997</v>
      </c>
      <c r="AG13" s="20">
        <v>3.8</v>
      </c>
      <c r="AH13" s="20">
        <v>3.8</v>
      </c>
      <c r="AI13" s="20">
        <v>100</v>
      </c>
      <c r="AJ13" s="20">
        <v>53.120600000000003</v>
      </c>
      <c r="AK13" s="18">
        <v>2.65</v>
      </c>
      <c r="AL13" s="18">
        <v>2.6</v>
      </c>
      <c r="AM13" s="18">
        <v>100</v>
      </c>
      <c r="AN13" s="18">
        <v>40.975099999999998</v>
      </c>
      <c r="AO13" s="2">
        <v>0.55000000000000004</v>
      </c>
      <c r="AP13" s="2">
        <v>0.6</v>
      </c>
      <c r="AQ13" s="2">
        <v>100</v>
      </c>
      <c r="AR13" s="2">
        <v>1.7751999999999999</v>
      </c>
      <c r="AS13" s="2">
        <v>1.39</v>
      </c>
      <c r="AT13" s="2">
        <v>1.4</v>
      </c>
      <c r="AU13" s="2">
        <v>100</v>
      </c>
      <c r="AV13" s="2">
        <v>8.9934999999999992</v>
      </c>
      <c r="AW13" s="2">
        <v>2.64</v>
      </c>
      <c r="AX13" s="2">
        <v>2.6</v>
      </c>
      <c r="AY13" s="2">
        <v>100</v>
      </c>
      <c r="AZ13" s="2">
        <v>22.401700000000002</v>
      </c>
      <c r="BA13" s="2">
        <v>5.4</v>
      </c>
      <c r="BB13" s="2">
        <v>5.4</v>
      </c>
      <c r="BC13" s="2">
        <v>100</v>
      </c>
      <c r="BD13" s="2">
        <v>60.9253</v>
      </c>
      <c r="BE13" s="4" t="str">
        <f t="shared" si="2"/>
        <v>NO APLICA</v>
      </c>
      <c r="BF13" s="4">
        <f t="shared" si="3"/>
        <v>2.8530000000000002</v>
      </c>
      <c r="BG13">
        <f t="shared" si="4"/>
        <v>0.55000000000000004</v>
      </c>
      <c r="BH13">
        <f t="shared" si="5"/>
        <v>1.39</v>
      </c>
      <c r="BI13">
        <f t="shared" si="6"/>
        <v>5.4</v>
      </c>
      <c r="BJ13">
        <f t="shared" si="7"/>
        <v>2.65</v>
      </c>
      <c r="BK13">
        <f t="shared" si="8"/>
        <v>3.8</v>
      </c>
      <c r="BL13">
        <f t="shared" si="9"/>
        <v>319.9999999999477</v>
      </c>
    </row>
    <row r="14" spans="1:66" x14ac:dyDescent="0.2">
      <c r="A14" s="1">
        <v>12</v>
      </c>
      <c r="B14" s="7" t="s">
        <v>6</v>
      </c>
      <c r="C14" s="3">
        <v>39923</v>
      </c>
      <c r="D14" s="4" t="s">
        <v>3</v>
      </c>
      <c r="E14" s="4" t="s">
        <v>166</v>
      </c>
      <c r="F14" s="5" t="str">
        <f t="shared" si="0"/>
        <v>L</v>
      </c>
      <c r="G14" s="6">
        <v>0.90763888888888899</v>
      </c>
      <c r="H14" s="6">
        <v>0.90902777777777777</v>
      </c>
      <c r="I14" s="85">
        <f t="shared" si="1"/>
        <v>1.999999999999833</v>
      </c>
      <c r="J14" s="86">
        <f>I14*Segmentos!$D$7*(AH14%)*IF(ISNUMBER(AI14),AI14%,0)</f>
        <v>79055.999999993408</v>
      </c>
      <c r="K14" s="86">
        <f>I14*Segmentos!$D$7*(AL14%)*IF(ISNUMBER(AM14),AM14%,0)</f>
        <v>50793.599999995764</v>
      </c>
      <c r="L14" s="4"/>
      <c r="M14" s="2">
        <v>8.0299999999999994</v>
      </c>
      <c r="N14" s="2">
        <v>8.6</v>
      </c>
      <c r="O14" s="2">
        <v>93.4</v>
      </c>
      <c r="P14" s="2">
        <v>84.325599999999994</v>
      </c>
      <c r="Q14" s="2">
        <v>3.64</v>
      </c>
      <c r="R14" s="2">
        <v>3.9</v>
      </c>
      <c r="S14" s="2">
        <v>93.7</v>
      </c>
      <c r="T14" s="2">
        <v>6.3806000000000003</v>
      </c>
      <c r="U14" s="2">
        <v>6.74</v>
      </c>
      <c r="V14" s="2">
        <v>7.1</v>
      </c>
      <c r="W14" s="2">
        <v>94.4</v>
      </c>
      <c r="X14" s="2">
        <v>14.8447</v>
      </c>
      <c r="Y14" s="2">
        <v>10.06</v>
      </c>
      <c r="Z14" s="2">
        <v>10.6</v>
      </c>
      <c r="AA14" s="2">
        <v>95.2</v>
      </c>
      <c r="AB14" s="2">
        <v>31.198799999999999</v>
      </c>
      <c r="AC14" s="2">
        <v>9.25</v>
      </c>
      <c r="AD14" s="2">
        <v>10.199999999999999</v>
      </c>
      <c r="AE14" s="2">
        <v>91.2</v>
      </c>
      <c r="AF14" s="2">
        <v>31.901499999999999</v>
      </c>
      <c r="AG14" s="20">
        <v>9.89</v>
      </c>
      <c r="AH14" s="20">
        <v>10.8</v>
      </c>
      <c r="AI14" s="20">
        <v>91.5</v>
      </c>
      <c r="AJ14" s="20">
        <v>49.274999999999999</v>
      </c>
      <c r="AK14" s="18">
        <v>6.35</v>
      </c>
      <c r="AL14" s="18">
        <v>6.6</v>
      </c>
      <c r="AM14" s="18">
        <v>96.2</v>
      </c>
      <c r="AN14" s="18">
        <v>35.050600000000003</v>
      </c>
      <c r="AO14" s="2">
        <v>2.66</v>
      </c>
      <c r="AP14" s="2">
        <v>3</v>
      </c>
      <c r="AQ14" s="2">
        <v>88.3</v>
      </c>
      <c r="AR14" s="2">
        <v>3.0531000000000001</v>
      </c>
      <c r="AS14" s="2">
        <v>7.76</v>
      </c>
      <c r="AT14" s="2">
        <v>9</v>
      </c>
      <c r="AU14" s="2">
        <v>86.3</v>
      </c>
      <c r="AV14" s="2">
        <v>17.957000000000001</v>
      </c>
      <c r="AW14" s="2">
        <v>9.0399999999999991</v>
      </c>
      <c r="AX14" s="2">
        <v>9.5</v>
      </c>
      <c r="AY14" s="2">
        <v>94.8</v>
      </c>
      <c r="AZ14" s="2">
        <v>27.288900000000002</v>
      </c>
      <c r="BA14" s="2">
        <v>8.9600000000000009</v>
      </c>
      <c r="BB14" s="2">
        <v>9.3000000000000007</v>
      </c>
      <c r="BC14" s="2">
        <v>96.7</v>
      </c>
      <c r="BD14" s="2">
        <v>36.026499999999999</v>
      </c>
      <c r="BE14" s="4" t="str">
        <f t="shared" si="2"/>
        <v>NO APLICA</v>
      </c>
      <c r="BF14" s="4">
        <f t="shared" si="3"/>
        <v>7.6352000000000002</v>
      </c>
      <c r="BG14">
        <f t="shared" si="4"/>
        <v>2.66</v>
      </c>
      <c r="BH14">
        <f t="shared" si="5"/>
        <v>7.76</v>
      </c>
      <c r="BI14">
        <f t="shared" si="6"/>
        <v>9.0399999999999991</v>
      </c>
      <c r="BJ14">
        <f t="shared" si="7"/>
        <v>6.35</v>
      </c>
      <c r="BK14">
        <f t="shared" si="8"/>
        <v>9.89</v>
      </c>
      <c r="BL14">
        <f t="shared" si="9"/>
        <v>1606.4799999998659</v>
      </c>
    </row>
    <row r="15" spans="1:66" x14ac:dyDescent="0.2">
      <c r="A15" s="1">
        <v>13</v>
      </c>
      <c r="B15" s="7" t="s">
        <v>31</v>
      </c>
      <c r="C15" s="3">
        <v>39923</v>
      </c>
      <c r="D15" s="4" t="s">
        <v>628</v>
      </c>
      <c r="E15" s="4" t="s">
        <v>166</v>
      </c>
      <c r="F15" s="5" t="str">
        <f t="shared" si="0"/>
        <v>L</v>
      </c>
      <c r="G15" s="6">
        <v>0.91249999999999998</v>
      </c>
      <c r="H15" s="6">
        <v>0.91527777777777775</v>
      </c>
      <c r="I15" s="85">
        <f t="shared" si="1"/>
        <v>3.9999999999999858</v>
      </c>
      <c r="J15" s="86">
        <f>I15*Segmentos!$D$7*(AH15%)*IF(ISNUMBER(AI15),AI15%,0)</f>
        <v>7795.1999999999716</v>
      </c>
      <c r="K15" s="86">
        <f>I15*Segmentos!$D$7*(AL15%)*IF(ISNUMBER(AM15),AM15%,0)</f>
        <v>12687.999999999955</v>
      </c>
      <c r="L15" s="4"/>
      <c r="M15" s="2">
        <v>0.64</v>
      </c>
      <c r="N15" s="2">
        <v>0.9</v>
      </c>
      <c r="O15" s="2">
        <v>75.5</v>
      </c>
      <c r="P15" s="2">
        <v>88.957800000000006</v>
      </c>
      <c r="Q15" s="2">
        <v>0</v>
      </c>
      <c r="R15" s="2">
        <v>0</v>
      </c>
      <c r="S15" s="8" t="s">
        <v>577</v>
      </c>
      <c r="T15" s="2">
        <v>0</v>
      </c>
      <c r="U15" s="2">
        <v>0.8</v>
      </c>
      <c r="V15" s="2">
        <v>1</v>
      </c>
      <c r="W15" s="2">
        <v>77.099999999999994</v>
      </c>
      <c r="X15" s="2">
        <v>23.233799999999999</v>
      </c>
      <c r="Y15" s="2">
        <v>0.28999999999999998</v>
      </c>
      <c r="Z15" s="2">
        <v>0.6</v>
      </c>
      <c r="AA15" s="2">
        <v>51.3</v>
      </c>
      <c r="AB15" s="2">
        <v>12.010400000000001</v>
      </c>
      <c r="AC15" s="2">
        <v>1.18</v>
      </c>
      <c r="AD15" s="2">
        <v>1.4</v>
      </c>
      <c r="AE15" s="2">
        <v>83.6</v>
      </c>
      <c r="AF15" s="2">
        <v>53.713700000000003</v>
      </c>
      <c r="AG15" s="20">
        <v>0.49</v>
      </c>
      <c r="AH15" s="20">
        <v>0.7</v>
      </c>
      <c r="AI15" s="20">
        <v>69.599999999999994</v>
      </c>
      <c r="AJ15" s="20">
        <v>32.051000000000002</v>
      </c>
      <c r="AK15" s="18">
        <v>0.78</v>
      </c>
      <c r="AL15" s="18">
        <v>1</v>
      </c>
      <c r="AM15" s="18">
        <v>79.3</v>
      </c>
      <c r="AN15" s="18">
        <v>56.906799999999997</v>
      </c>
      <c r="AO15" s="2">
        <v>0</v>
      </c>
      <c r="AP15" s="2">
        <v>0</v>
      </c>
      <c r="AQ15" s="8" t="s">
        <v>577</v>
      </c>
      <c r="AR15" s="2">
        <v>0</v>
      </c>
      <c r="AS15" s="2">
        <v>0.85</v>
      </c>
      <c r="AT15" s="2">
        <v>1.1000000000000001</v>
      </c>
      <c r="AU15" s="2">
        <v>78.8</v>
      </c>
      <c r="AV15" s="2">
        <v>25.7164</v>
      </c>
      <c r="AW15" s="2">
        <v>0.56999999999999995</v>
      </c>
      <c r="AX15" s="2">
        <v>1</v>
      </c>
      <c r="AY15" s="2">
        <v>55</v>
      </c>
      <c r="AZ15" s="2">
        <v>22.444900000000001</v>
      </c>
      <c r="BA15" s="2">
        <v>0.77</v>
      </c>
      <c r="BB15" s="2">
        <v>0.8</v>
      </c>
      <c r="BC15" s="2">
        <v>91.9</v>
      </c>
      <c r="BD15" s="2">
        <v>40.796599999999998</v>
      </c>
      <c r="BE15" s="4" t="str">
        <f t="shared" si="2"/>
        <v>NO APLICA</v>
      </c>
      <c r="BF15" s="4">
        <f t="shared" si="3"/>
        <v>0.70379999999999998</v>
      </c>
      <c r="BG15">
        <f t="shared" si="4"/>
        <v>0</v>
      </c>
      <c r="BH15">
        <f t="shared" si="5"/>
        <v>0.85</v>
      </c>
      <c r="BI15">
        <f t="shared" si="6"/>
        <v>0.77</v>
      </c>
      <c r="BJ15">
        <f t="shared" si="7"/>
        <v>0.78</v>
      </c>
      <c r="BK15">
        <f t="shared" si="8"/>
        <v>0.49</v>
      </c>
      <c r="BL15">
        <f t="shared" si="9"/>
        <v>271.79999999999905</v>
      </c>
    </row>
    <row r="16" spans="1:66" x14ac:dyDescent="0.2">
      <c r="A16" s="1">
        <v>14</v>
      </c>
      <c r="B16" s="7" t="s">
        <v>26</v>
      </c>
      <c r="C16" s="3">
        <v>39923</v>
      </c>
      <c r="D16" s="4" t="s">
        <v>629</v>
      </c>
      <c r="E16" s="4" t="s">
        <v>170</v>
      </c>
      <c r="F16" s="5" t="str">
        <f t="shared" si="0"/>
        <v>L</v>
      </c>
      <c r="G16" s="6">
        <v>0.90277777777777779</v>
      </c>
      <c r="H16" s="6">
        <v>0.92013888888888884</v>
      </c>
      <c r="I16" s="85">
        <f t="shared" si="1"/>
        <v>24.999999999999911</v>
      </c>
      <c r="J16" s="86">
        <f>I16*Segmentos!$D$7*(AH16%)*IF(ISNUMBER(AI16),AI16%,0)</f>
        <v>50039.999999999833</v>
      </c>
      <c r="K16" s="86">
        <f>I16*Segmentos!$D$7*(AL16%)*IF(ISNUMBER(AM16),AM16%,0)</f>
        <v>70199.999999999767</v>
      </c>
      <c r="L16" s="4"/>
      <c r="M16" s="2">
        <v>0.6</v>
      </c>
      <c r="N16" s="2">
        <v>1.9</v>
      </c>
      <c r="O16" s="2">
        <v>31.8</v>
      </c>
      <c r="P16" s="2">
        <v>31.1235</v>
      </c>
      <c r="Q16" s="2">
        <v>0.38</v>
      </c>
      <c r="R16" s="2">
        <v>1.2</v>
      </c>
      <c r="S16" s="2">
        <v>33.1</v>
      </c>
      <c r="T16" s="2">
        <v>3.2743000000000002</v>
      </c>
      <c r="U16" s="2">
        <v>1.56</v>
      </c>
      <c r="V16" s="2">
        <v>3.9</v>
      </c>
      <c r="W16" s="2">
        <v>39.700000000000003</v>
      </c>
      <c r="X16" s="2">
        <v>16.845800000000001</v>
      </c>
      <c r="Y16" s="2">
        <v>0.64</v>
      </c>
      <c r="Z16" s="2">
        <v>1.9</v>
      </c>
      <c r="AA16" s="2">
        <v>33.200000000000003</v>
      </c>
      <c r="AB16" s="2">
        <v>9.7524999999999995</v>
      </c>
      <c r="AC16" s="2">
        <v>7.0000000000000007E-2</v>
      </c>
      <c r="AD16" s="2">
        <v>0.9</v>
      </c>
      <c r="AE16" s="2">
        <v>7.8</v>
      </c>
      <c r="AF16" s="2">
        <v>1.2507999999999999</v>
      </c>
      <c r="AG16" s="20">
        <v>0.49</v>
      </c>
      <c r="AH16" s="20">
        <v>1.8</v>
      </c>
      <c r="AI16" s="20">
        <v>27.8</v>
      </c>
      <c r="AJ16" s="20">
        <v>12.019600000000001</v>
      </c>
      <c r="AK16" s="18">
        <v>0.71</v>
      </c>
      <c r="AL16" s="18">
        <v>2</v>
      </c>
      <c r="AM16" s="18">
        <v>35.1</v>
      </c>
      <c r="AN16" s="18">
        <v>19.103899999999999</v>
      </c>
      <c r="AO16" s="2">
        <v>0.14000000000000001</v>
      </c>
      <c r="AP16" s="2">
        <v>1.3</v>
      </c>
      <c r="AQ16" s="2">
        <v>10.7</v>
      </c>
      <c r="AR16" s="2">
        <v>0.76629999999999998</v>
      </c>
      <c r="AS16" s="2">
        <v>0.08</v>
      </c>
      <c r="AT16" s="2">
        <v>1</v>
      </c>
      <c r="AU16" s="2">
        <v>8.6999999999999993</v>
      </c>
      <c r="AV16" s="2">
        <v>0.94720000000000004</v>
      </c>
      <c r="AW16" s="2">
        <v>0.39</v>
      </c>
      <c r="AX16" s="2">
        <v>0.8</v>
      </c>
      <c r="AY16" s="2">
        <v>48.2</v>
      </c>
      <c r="AZ16" s="2">
        <v>5.8310000000000004</v>
      </c>
      <c r="BA16" s="2">
        <v>1.2</v>
      </c>
      <c r="BB16" s="2">
        <v>3.4</v>
      </c>
      <c r="BC16" s="2">
        <v>34.9</v>
      </c>
      <c r="BD16" s="2">
        <v>23.578900000000001</v>
      </c>
      <c r="BE16" s="4" t="str">
        <f t="shared" si="2"/>
        <v>NO APLICA</v>
      </c>
      <c r="BF16" s="4">
        <f t="shared" si="3"/>
        <v>0.53039999999999998</v>
      </c>
      <c r="BG16">
        <f t="shared" si="4"/>
        <v>0.14000000000000001</v>
      </c>
      <c r="BH16">
        <f t="shared" si="5"/>
        <v>0.08</v>
      </c>
      <c r="BI16">
        <f t="shared" si="6"/>
        <v>1.2</v>
      </c>
      <c r="BJ16">
        <f t="shared" si="7"/>
        <v>0.71</v>
      </c>
      <c r="BK16">
        <f t="shared" si="8"/>
        <v>0.49</v>
      </c>
      <c r="BL16">
        <f t="shared" si="9"/>
        <v>1510.4999999999945</v>
      </c>
    </row>
    <row r="17" spans="1:64" x14ac:dyDescent="0.2">
      <c r="A17" s="1">
        <v>15</v>
      </c>
      <c r="B17" s="7" t="s">
        <v>14</v>
      </c>
      <c r="C17" s="3">
        <v>39923</v>
      </c>
      <c r="D17" s="4" t="s">
        <v>626</v>
      </c>
      <c r="E17" s="4" t="s">
        <v>163</v>
      </c>
      <c r="F17" s="5" t="str">
        <f t="shared" si="0"/>
        <v>L</v>
      </c>
      <c r="G17" s="6">
        <v>0.85069444444444453</v>
      </c>
      <c r="H17" s="6">
        <v>0.875</v>
      </c>
      <c r="I17" s="85">
        <f t="shared" si="1"/>
        <v>34.999999999999872</v>
      </c>
      <c r="J17" s="86">
        <f>I17*Segmentos!$D$7*(AH17%)*IF(ISNUMBER(AI17),AI17%,0)</f>
        <v>736735.99999999744</v>
      </c>
      <c r="K17" s="86">
        <f>I17*Segmentos!$D$7*(AL17%)*IF(ISNUMBER(AM17),AM17%,0)</f>
        <v>1257115.9999999953</v>
      </c>
      <c r="L17" s="4"/>
      <c r="M17" s="2">
        <v>7.23</v>
      </c>
      <c r="N17" s="2">
        <v>11.7</v>
      </c>
      <c r="O17" s="2">
        <v>61.8</v>
      </c>
      <c r="P17" s="2">
        <v>82.318200000000004</v>
      </c>
      <c r="Q17" s="2">
        <v>6.35</v>
      </c>
      <c r="R17" s="2">
        <v>9.3000000000000007</v>
      </c>
      <c r="S17" s="2">
        <v>68.5</v>
      </c>
      <c r="T17" s="2">
        <v>12.061199999999999</v>
      </c>
      <c r="U17" s="2">
        <v>6.69</v>
      </c>
      <c r="V17" s="2">
        <v>9.8000000000000007</v>
      </c>
      <c r="W17" s="2">
        <v>68.099999999999994</v>
      </c>
      <c r="X17" s="2">
        <v>15.972799999999999</v>
      </c>
      <c r="Y17" s="2">
        <v>6.31</v>
      </c>
      <c r="Z17" s="2">
        <v>11.9</v>
      </c>
      <c r="AA17" s="2">
        <v>52.9</v>
      </c>
      <c r="AB17" s="2">
        <v>21.2332</v>
      </c>
      <c r="AC17" s="2">
        <v>8.84</v>
      </c>
      <c r="AD17" s="2">
        <v>13.9</v>
      </c>
      <c r="AE17" s="2">
        <v>63.6</v>
      </c>
      <c r="AF17" s="2">
        <v>33.051000000000002</v>
      </c>
      <c r="AG17" s="20">
        <v>5.27</v>
      </c>
      <c r="AH17" s="20">
        <v>9.1999999999999993</v>
      </c>
      <c r="AI17" s="20">
        <v>57.2</v>
      </c>
      <c r="AJ17" s="20">
        <v>28.4937</v>
      </c>
      <c r="AK17" s="18">
        <v>8.99</v>
      </c>
      <c r="AL17" s="18">
        <v>13.9</v>
      </c>
      <c r="AM17" s="18">
        <v>64.599999999999994</v>
      </c>
      <c r="AN17" s="18">
        <v>53.8245</v>
      </c>
      <c r="AO17" s="2">
        <v>6.21</v>
      </c>
      <c r="AP17" s="2">
        <v>9.6999999999999993</v>
      </c>
      <c r="AQ17" s="2">
        <v>63.7</v>
      </c>
      <c r="AR17" s="2">
        <v>7.7252999999999998</v>
      </c>
      <c r="AS17" s="2">
        <v>6.24</v>
      </c>
      <c r="AT17" s="2">
        <v>11.3</v>
      </c>
      <c r="AU17" s="2">
        <v>55.2</v>
      </c>
      <c r="AV17" s="2">
        <v>15.668699999999999</v>
      </c>
      <c r="AW17" s="2">
        <v>5.18</v>
      </c>
      <c r="AX17" s="2">
        <v>7.9</v>
      </c>
      <c r="AY17" s="2">
        <v>65.599999999999994</v>
      </c>
      <c r="AZ17" s="2">
        <v>16.954599999999999</v>
      </c>
      <c r="BA17" s="2">
        <v>9.6199999999999992</v>
      </c>
      <c r="BB17" s="2">
        <v>15.3</v>
      </c>
      <c r="BC17" s="2">
        <v>62.9</v>
      </c>
      <c r="BD17" s="2">
        <v>41.969700000000003</v>
      </c>
      <c r="BE17" s="4" t="str">
        <f t="shared" si="2"/>
        <v>NO APLICA</v>
      </c>
      <c r="BF17" s="4">
        <f t="shared" si="3"/>
        <v>7.5033999999999992</v>
      </c>
      <c r="BG17">
        <f t="shared" si="4"/>
        <v>6.21</v>
      </c>
      <c r="BH17">
        <f t="shared" si="5"/>
        <v>6.24</v>
      </c>
      <c r="BI17">
        <f t="shared" si="6"/>
        <v>9.6199999999999992</v>
      </c>
      <c r="BJ17">
        <f t="shared" si="7"/>
        <v>8.99</v>
      </c>
      <c r="BK17">
        <f t="shared" si="8"/>
        <v>5.27</v>
      </c>
      <c r="BL17">
        <f t="shared" si="9"/>
        <v>25307.099999999904</v>
      </c>
    </row>
    <row r="18" spans="1:64" x14ac:dyDescent="0.2">
      <c r="A18" s="1">
        <v>16</v>
      </c>
      <c r="B18" s="7" t="s">
        <v>10</v>
      </c>
      <c r="C18" s="3">
        <v>39923</v>
      </c>
      <c r="D18" s="4" t="s">
        <v>8</v>
      </c>
      <c r="E18" s="4" t="s">
        <v>164</v>
      </c>
      <c r="F18" s="5" t="str">
        <f t="shared" si="0"/>
        <v>L</v>
      </c>
      <c r="G18" s="6">
        <v>0.87361111111111101</v>
      </c>
      <c r="H18" s="6">
        <v>0.91874999999999996</v>
      </c>
      <c r="I18" s="85">
        <f t="shared" si="1"/>
        <v>65.000000000000085</v>
      </c>
      <c r="J18" s="86">
        <f>I18*Segmentos!$D$7*(AH18%)*IF(ISNUMBER(AI18),AI18%,0)</f>
        <v>1425060.0000000019</v>
      </c>
      <c r="K18" s="86">
        <f>I18*Segmentos!$D$7*(AL18%)*IF(ISNUMBER(AM18),AM18%,0)</f>
        <v>905502.00000000105</v>
      </c>
      <c r="L18" s="4"/>
      <c r="M18" s="2">
        <v>4.43</v>
      </c>
      <c r="N18" s="2">
        <v>17.399999999999999</v>
      </c>
      <c r="O18" s="2">
        <v>25.5</v>
      </c>
      <c r="P18" s="2">
        <v>88.191999999999993</v>
      </c>
      <c r="Q18" s="2">
        <v>0.67</v>
      </c>
      <c r="R18" s="2">
        <v>8.1999999999999993</v>
      </c>
      <c r="S18" s="2">
        <v>8.1</v>
      </c>
      <c r="T18" s="2">
        <v>2.2109000000000001</v>
      </c>
      <c r="U18" s="2">
        <v>2.67</v>
      </c>
      <c r="V18" s="2">
        <v>11.3</v>
      </c>
      <c r="W18" s="2">
        <v>23.5</v>
      </c>
      <c r="X18" s="2">
        <v>11.122999999999999</v>
      </c>
      <c r="Y18" s="2">
        <v>3.91</v>
      </c>
      <c r="Z18" s="2">
        <v>21.6</v>
      </c>
      <c r="AA18" s="2">
        <v>18.2</v>
      </c>
      <c r="AB18" s="2">
        <v>22.9831</v>
      </c>
      <c r="AC18" s="2">
        <v>7.94</v>
      </c>
      <c r="AD18" s="2">
        <v>22.1</v>
      </c>
      <c r="AE18" s="2">
        <v>35.9</v>
      </c>
      <c r="AF18" s="2">
        <v>51.875</v>
      </c>
      <c r="AG18" s="20">
        <v>5.48</v>
      </c>
      <c r="AH18" s="20">
        <v>21</v>
      </c>
      <c r="AI18" s="20">
        <v>26.1</v>
      </c>
      <c r="AJ18" s="20">
        <v>51.723199999999999</v>
      </c>
      <c r="AK18" s="18">
        <v>3.49</v>
      </c>
      <c r="AL18" s="18">
        <v>14.1</v>
      </c>
      <c r="AM18" s="18">
        <v>24.7</v>
      </c>
      <c r="AN18" s="18">
        <v>36.468899999999998</v>
      </c>
      <c r="AO18" s="2">
        <v>1.28</v>
      </c>
      <c r="AP18" s="2">
        <v>8.6999999999999993</v>
      </c>
      <c r="AQ18" s="2">
        <v>14.8</v>
      </c>
      <c r="AR18" s="2">
        <v>2.7894000000000001</v>
      </c>
      <c r="AS18" s="2">
        <v>2.21</v>
      </c>
      <c r="AT18" s="2">
        <v>13.8</v>
      </c>
      <c r="AU18" s="2">
        <v>16</v>
      </c>
      <c r="AV18" s="2">
        <v>9.6885999999999992</v>
      </c>
      <c r="AW18" s="2">
        <v>3.19</v>
      </c>
      <c r="AX18" s="2">
        <v>15.7</v>
      </c>
      <c r="AY18" s="2">
        <v>20.3</v>
      </c>
      <c r="AZ18" s="2">
        <v>18.273</v>
      </c>
      <c r="BA18" s="2">
        <v>7.54</v>
      </c>
      <c r="BB18" s="2">
        <v>23.1</v>
      </c>
      <c r="BC18" s="2">
        <v>32.6</v>
      </c>
      <c r="BD18" s="2">
        <v>57.441000000000003</v>
      </c>
      <c r="BE18" s="4" t="str">
        <f t="shared" si="2"/>
        <v>NO APLICA</v>
      </c>
      <c r="BF18" s="4">
        <f t="shared" si="3"/>
        <v>4.1312000000000006</v>
      </c>
      <c r="BG18">
        <f t="shared" si="4"/>
        <v>1.28</v>
      </c>
      <c r="BH18">
        <f t="shared" si="5"/>
        <v>2.21</v>
      </c>
      <c r="BI18">
        <f t="shared" si="6"/>
        <v>7.54</v>
      </c>
      <c r="BJ18">
        <f t="shared" si="7"/>
        <v>3.49</v>
      </c>
      <c r="BK18">
        <f t="shared" si="8"/>
        <v>5.48</v>
      </c>
      <c r="BL18">
        <f t="shared" si="9"/>
        <v>28840.500000000036</v>
      </c>
    </row>
    <row r="19" spans="1:64" x14ac:dyDescent="0.2">
      <c r="A19" s="1">
        <v>17</v>
      </c>
      <c r="B19" s="7" t="s">
        <v>27</v>
      </c>
      <c r="C19" s="3">
        <v>39923</v>
      </c>
      <c r="D19" s="4" t="s">
        <v>629</v>
      </c>
      <c r="E19" s="4" t="s">
        <v>169</v>
      </c>
      <c r="F19" s="5" t="str">
        <f t="shared" si="0"/>
        <v>L</v>
      </c>
      <c r="G19" s="6">
        <v>0.92083333333333339</v>
      </c>
      <c r="H19" s="6">
        <v>0.95347222222222217</v>
      </c>
      <c r="I19" s="85">
        <f t="shared" si="1"/>
        <v>46.999999999999829</v>
      </c>
      <c r="J19" s="86">
        <f>I19*Segmentos!$D$7*(AH19%)*IF(ISNUMBER(AI19),AI19%,0)</f>
        <v>119342.39999999957</v>
      </c>
      <c r="K19" s="86">
        <f>I19*Segmentos!$D$7*(AL19%)*IF(ISNUMBER(AM19),AM19%,0)</f>
        <v>149572.79999999946</v>
      </c>
      <c r="L19" s="4"/>
      <c r="M19" s="2">
        <v>0.72</v>
      </c>
      <c r="N19" s="2">
        <v>2.9</v>
      </c>
      <c r="O19" s="2">
        <v>25</v>
      </c>
      <c r="P19" s="2">
        <v>82.538300000000007</v>
      </c>
      <c r="Q19" s="2">
        <v>0.03</v>
      </c>
      <c r="R19" s="2">
        <v>0.9</v>
      </c>
      <c r="S19" s="2">
        <v>4</v>
      </c>
      <c r="T19" s="2">
        <v>0.66749999999999998</v>
      </c>
      <c r="U19" s="2">
        <v>0.8</v>
      </c>
      <c r="V19" s="2">
        <v>3.4</v>
      </c>
      <c r="W19" s="2">
        <v>23.3</v>
      </c>
      <c r="X19" s="2">
        <v>19.222000000000001</v>
      </c>
      <c r="Y19" s="2">
        <v>1.05</v>
      </c>
      <c r="Z19" s="2">
        <v>3.6</v>
      </c>
      <c r="AA19" s="2">
        <v>28.9</v>
      </c>
      <c r="AB19" s="2">
        <v>35.4527</v>
      </c>
      <c r="AC19" s="2">
        <v>0.72</v>
      </c>
      <c r="AD19" s="2">
        <v>2.9</v>
      </c>
      <c r="AE19" s="2">
        <v>25.1</v>
      </c>
      <c r="AF19" s="2">
        <v>27.196200000000001</v>
      </c>
      <c r="AG19" s="20">
        <v>0.64</v>
      </c>
      <c r="AH19" s="20">
        <v>2.2999999999999998</v>
      </c>
      <c r="AI19" s="20">
        <v>27.6</v>
      </c>
      <c r="AJ19" s="20">
        <v>34.706200000000003</v>
      </c>
      <c r="AK19" s="18">
        <v>0.79</v>
      </c>
      <c r="AL19" s="18">
        <v>3.4</v>
      </c>
      <c r="AM19" s="18">
        <v>23.4</v>
      </c>
      <c r="AN19" s="18">
        <v>47.832099999999997</v>
      </c>
      <c r="AO19" s="2">
        <v>0.28999999999999998</v>
      </c>
      <c r="AP19" s="2">
        <v>1.9</v>
      </c>
      <c r="AQ19" s="2">
        <v>15.1</v>
      </c>
      <c r="AR19" s="2">
        <v>3.6091000000000002</v>
      </c>
      <c r="AS19" s="2">
        <v>0.35</v>
      </c>
      <c r="AT19" s="2">
        <v>1.9</v>
      </c>
      <c r="AU19" s="2">
        <v>18.7</v>
      </c>
      <c r="AV19" s="2">
        <v>8.8064</v>
      </c>
      <c r="AW19" s="2">
        <v>0.63</v>
      </c>
      <c r="AX19" s="2">
        <v>3.3</v>
      </c>
      <c r="AY19" s="2">
        <v>19.3</v>
      </c>
      <c r="AZ19" s="2">
        <v>20.926400000000001</v>
      </c>
      <c r="BA19" s="2">
        <v>1.1200000000000001</v>
      </c>
      <c r="BB19" s="2">
        <v>3.4</v>
      </c>
      <c r="BC19" s="2">
        <v>32.6</v>
      </c>
      <c r="BD19" s="2">
        <v>49.1965</v>
      </c>
      <c r="BE19" s="4" t="str">
        <f t="shared" si="2"/>
        <v>NO APLICA</v>
      </c>
      <c r="BF19" s="4">
        <f t="shared" si="3"/>
        <v>0.65100000000000013</v>
      </c>
      <c r="BG19">
        <f t="shared" si="4"/>
        <v>0.28999999999999998</v>
      </c>
      <c r="BH19">
        <f t="shared" si="5"/>
        <v>0.35</v>
      </c>
      <c r="BI19">
        <f t="shared" si="6"/>
        <v>1.1200000000000001</v>
      </c>
      <c r="BJ19">
        <f t="shared" si="7"/>
        <v>0.79</v>
      </c>
      <c r="BK19">
        <f t="shared" si="8"/>
        <v>0.64</v>
      </c>
      <c r="BL19">
        <f t="shared" si="9"/>
        <v>3407.4999999999873</v>
      </c>
    </row>
    <row r="20" spans="1:64" x14ac:dyDescent="0.2">
      <c r="A20" s="1">
        <v>18</v>
      </c>
      <c r="B20" s="7" t="s">
        <v>23</v>
      </c>
      <c r="C20" s="3">
        <v>39923</v>
      </c>
      <c r="D20" s="4" t="s">
        <v>629</v>
      </c>
      <c r="E20" s="4" t="s">
        <v>170</v>
      </c>
      <c r="F20" s="5" t="str">
        <f t="shared" si="0"/>
        <v>L</v>
      </c>
      <c r="G20" s="6">
        <v>0.87569444444444444</v>
      </c>
      <c r="H20" s="6">
        <v>0.88680555555555562</v>
      </c>
      <c r="I20" s="85">
        <f t="shared" si="1"/>
        <v>16.000000000000103</v>
      </c>
      <c r="J20" s="86">
        <f>I20*Segmentos!$D$7*(AH20%)*IF(ISNUMBER(AI20),AI20%,0)</f>
        <v>39001.600000000246</v>
      </c>
      <c r="K20" s="86">
        <f>I20*Segmentos!$D$7*(AL20%)*IF(ISNUMBER(AM20),AM20%,0)</f>
        <v>24217.600000000155</v>
      </c>
      <c r="L20" s="4"/>
      <c r="M20" s="2">
        <v>0.47</v>
      </c>
      <c r="N20" s="2">
        <v>0.9</v>
      </c>
      <c r="O20" s="2">
        <v>51.8</v>
      </c>
      <c r="P20" s="2">
        <v>39.252400000000002</v>
      </c>
      <c r="Q20" s="2">
        <v>0</v>
      </c>
      <c r="R20" s="2">
        <v>0</v>
      </c>
      <c r="S20" s="8" t="s">
        <v>577</v>
      </c>
      <c r="T20" s="2">
        <v>0</v>
      </c>
      <c r="U20" s="2">
        <v>1.03</v>
      </c>
      <c r="V20" s="2">
        <v>1.7</v>
      </c>
      <c r="W20" s="2">
        <v>61.6</v>
      </c>
      <c r="X20" s="2">
        <v>17.889800000000001</v>
      </c>
      <c r="Y20" s="2">
        <v>0.37</v>
      </c>
      <c r="Z20" s="2">
        <v>0.7</v>
      </c>
      <c r="AA20" s="2">
        <v>51.2</v>
      </c>
      <c r="AB20" s="2">
        <v>9.1187000000000005</v>
      </c>
      <c r="AC20" s="2">
        <v>0.45</v>
      </c>
      <c r="AD20" s="2">
        <v>1.1000000000000001</v>
      </c>
      <c r="AE20" s="2">
        <v>42.3</v>
      </c>
      <c r="AF20" s="2">
        <v>12.244</v>
      </c>
      <c r="AG20" s="20">
        <v>0.59</v>
      </c>
      <c r="AH20" s="20">
        <v>1.1000000000000001</v>
      </c>
      <c r="AI20" s="20">
        <v>55.4</v>
      </c>
      <c r="AJ20" s="20">
        <v>23.161100000000001</v>
      </c>
      <c r="AK20" s="18">
        <v>0.37</v>
      </c>
      <c r="AL20" s="18">
        <v>0.8</v>
      </c>
      <c r="AM20" s="18">
        <v>47.3</v>
      </c>
      <c r="AN20" s="18">
        <v>16.0913</v>
      </c>
      <c r="AO20" s="2">
        <v>0.02</v>
      </c>
      <c r="AP20" s="2">
        <v>0.3</v>
      </c>
      <c r="AQ20" s="2">
        <v>6.2</v>
      </c>
      <c r="AR20" s="2">
        <v>0.15579999999999999</v>
      </c>
      <c r="AS20" s="2">
        <v>0.17</v>
      </c>
      <c r="AT20" s="2">
        <v>0.6</v>
      </c>
      <c r="AU20" s="2">
        <v>29.7</v>
      </c>
      <c r="AV20" s="2">
        <v>3.1122999999999998</v>
      </c>
      <c r="AW20" s="2">
        <v>0.38</v>
      </c>
      <c r="AX20" s="2">
        <v>0.9</v>
      </c>
      <c r="AY20" s="2">
        <v>41.8</v>
      </c>
      <c r="AZ20" s="2">
        <v>9.1623999999999999</v>
      </c>
      <c r="BA20" s="2">
        <v>0.84</v>
      </c>
      <c r="BB20" s="2">
        <v>1.3</v>
      </c>
      <c r="BC20" s="2">
        <v>65.5</v>
      </c>
      <c r="BD20" s="2">
        <v>26.821899999999999</v>
      </c>
      <c r="BE20" s="4" t="str">
        <f t="shared" si="2"/>
        <v>NO APLICA</v>
      </c>
      <c r="BF20" s="4">
        <f t="shared" si="3"/>
        <v>0.41360000000000002</v>
      </c>
      <c r="BG20">
        <f t="shared" si="4"/>
        <v>0.02</v>
      </c>
      <c r="BH20">
        <f t="shared" si="5"/>
        <v>0.17</v>
      </c>
      <c r="BI20">
        <f t="shared" si="6"/>
        <v>0.84</v>
      </c>
      <c r="BJ20">
        <f t="shared" si="7"/>
        <v>0.37</v>
      </c>
      <c r="BK20">
        <f t="shared" si="8"/>
        <v>0.59</v>
      </c>
      <c r="BL20">
        <f t="shared" si="9"/>
        <v>745.92000000000473</v>
      </c>
    </row>
    <row r="21" spans="1:64" x14ac:dyDescent="0.2">
      <c r="A21" s="1">
        <v>19</v>
      </c>
      <c r="B21" s="7" t="s">
        <v>25</v>
      </c>
      <c r="C21" s="3">
        <v>39923</v>
      </c>
      <c r="D21" s="4" t="s">
        <v>629</v>
      </c>
      <c r="E21" s="4" t="s">
        <v>171</v>
      </c>
      <c r="F21" s="5" t="str">
        <f t="shared" si="0"/>
        <v>L</v>
      </c>
      <c r="G21" s="6">
        <v>0.89583333333333337</v>
      </c>
      <c r="H21" s="6">
        <v>0.89722222222222225</v>
      </c>
      <c r="I21" s="85">
        <f t="shared" si="1"/>
        <v>1.9999999999999929</v>
      </c>
      <c r="J21" s="86">
        <f>I21*Segmentos!$D$7*(AH21%)*IF(ISNUMBER(AI21),AI21%,0)</f>
        <v>3999.9999999999859</v>
      </c>
      <c r="K21" s="86">
        <f>I21*Segmentos!$D$7*(AL21%)*IF(ISNUMBER(AM21),AM21%,0)</f>
        <v>3999.9999999999859</v>
      </c>
      <c r="L21" s="4"/>
      <c r="M21" s="2">
        <v>0.49</v>
      </c>
      <c r="N21" s="2">
        <v>0.5</v>
      </c>
      <c r="O21" s="2">
        <v>100</v>
      </c>
      <c r="P21" s="2">
        <v>35.613599999999998</v>
      </c>
      <c r="Q21" s="2">
        <v>0.1</v>
      </c>
      <c r="R21" s="2">
        <v>0.1</v>
      </c>
      <c r="S21" s="2">
        <v>100</v>
      </c>
      <c r="T21" s="2">
        <v>1.278</v>
      </c>
      <c r="U21" s="2">
        <v>1.23</v>
      </c>
      <c r="V21" s="2">
        <v>1.2</v>
      </c>
      <c r="W21" s="2">
        <v>100</v>
      </c>
      <c r="X21" s="2">
        <v>18.835599999999999</v>
      </c>
      <c r="Y21" s="2">
        <v>0.4</v>
      </c>
      <c r="Z21" s="2">
        <v>0.4</v>
      </c>
      <c r="AA21" s="2">
        <v>100</v>
      </c>
      <c r="AB21" s="2">
        <v>8.6885999999999992</v>
      </c>
      <c r="AC21" s="2">
        <v>0.28000000000000003</v>
      </c>
      <c r="AD21" s="2">
        <v>0.3</v>
      </c>
      <c r="AE21" s="2">
        <v>100</v>
      </c>
      <c r="AF21" s="2">
        <v>6.8113999999999999</v>
      </c>
      <c r="AG21" s="20">
        <v>0.48</v>
      </c>
      <c r="AH21" s="20">
        <v>0.5</v>
      </c>
      <c r="AI21" s="20">
        <v>100</v>
      </c>
      <c r="AJ21" s="20">
        <v>16.5167</v>
      </c>
      <c r="AK21" s="18">
        <v>0.5</v>
      </c>
      <c r="AL21" s="18">
        <v>0.5</v>
      </c>
      <c r="AM21" s="18">
        <v>100</v>
      </c>
      <c r="AN21" s="18">
        <v>19.096900000000002</v>
      </c>
      <c r="AO21" s="2">
        <v>0.08</v>
      </c>
      <c r="AP21" s="2">
        <v>0.1</v>
      </c>
      <c r="AQ21" s="2">
        <v>100</v>
      </c>
      <c r="AR21" s="2">
        <v>0.63229999999999997</v>
      </c>
      <c r="AS21" s="2">
        <v>0.13</v>
      </c>
      <c r="AT21" s="2">
        <v>0.1</v>
      </c>
      <c r="AU21" s="2">
        <v>100</v>
      </c>
      <c r="AV21" s="2">
        <v>2.1314000000000002</v>
      </c>
      <c r="AW21" s="2">
        <v>0.53</v>
      </c>
      <c r="AX21" s="2">
        <v>0.5</v>
      </c>
      <c r="AY21" s="2">
        <v>100</v>
      </c>
      <c r="AZ21" s="2">
        <v>11.112</v>
      </c>
      <c r="BA21" s="2">
        <v>0.78</v>
      </c>
      <c r="BB21" s="2">
        <v>0.8</v>
      </c>
      <c r="BC21" s="2">
        <v>100</v>
      </c>
      <c r="BD21" s="2">
        <v>21.7379</v>
      </c>
      <c r="BE21" s="4" t="str">
        <f t="shared" si="2"/>
        <v>NO APLICA</v>
      </c>
      <c r="BF21" s="4">
        <f t="shared" si="3"/>
        <v>0.39239999999999997</v>
      </c>
      <c r="BG21">
        <f t="shared" si="4"/>
        <v>0.08</v>
      </c>
      <c r="BH21">
        <f t="shared" si="5"/>
        <v>0.13</v>
      </c>
      <c r="BI21">
        <f t="shared" si="6"/>
        <v>0.78</v>
      </c>
      <c r="BJ21">
        <f t="shared" si="7"/>
        <v>0.5</v>
      </c>
      <c r="BK21">
        <f t="shared" si="8"/>
        <v>0.48</v>
      </c>
      <c r="BL21">
        <f t="shared" si="9"/>
        <v>99.999999999999645</v>
      </c>
    </row>
    <row r="22" spans="1:64" x14ac:dyDescent="0.2">
      <c r="A22" s="1">
        <v>20</v>
      </c>
      <c r="B22" s="7" t="s">
        <v>33</v>
      </c>
      <c r="C22" s="3">
        <v>39923</v>
      </c>
      <c r="D22" s="4" t="s">
        <v>628</v>
      </c>
      <c r="E22" s="4" t="s">
        <v>163</v>
      </c>
      <c r="F22" s="5" t="str">
        <f t="shared" si="0"/>
        <v>L</v>
      </c>
      <c r="G22" s="6">
        <v>0.91736111111111107</v>
      </c>
      <c r="H22" s="6">
        <v>0.95833333333333337</v>
      </c>
      <c r="I22" s="85">
        <f t="shared" si="1"/>
        <v>59.000000000000114</v>
      </c>
      <c r="J22" s="86">
        <f>I22*Segmentos!$D$7*(AH22%)*IF(ISNUMBER(AI22),AI22%,0)</f>
        <v>149718.40000000029</v>
      </c>
      <c r="K22" s="86">
        <f>I22*Segmentos!$D$7*(AL22%)*IF(ISNUMBER(AM22),AM22%,0)</f>
        <v>252543.60000000047</v>
      </c>
      <c r="L22" s="4"/>
      <c r="M22" s="2">
        <v>0.86</v>
      </c>
      <c r="N22" s="2">
        <v>4.5999999999999996</v>
      </c>
      <c r="O22" s="2">
        <v>18.7</v>
      </c>
      <c r="P22" s="2">
        <v>94.063199999999995</v>
      </c>
      <c r="Q22" s="2">
        <v>0.13</v>
      </c>
      <c r="R22" s="2">
        <v>1.9</v>
      </c>
      <c r="S22" s="2">
        <v>6.7</v>
      </c>
      <c r="T22" s="2">
        <v>2.3294000000000001</v>
      </c>
      <c r="U22" s="2">
        <v>0.22</v>
      </c>
      <c r="V22" s="2">
        <v>4.5999999999999996</v>
      </c>
      <c r="W22" s="2">
        <v>4.8</v>
      </c>
      <c r="X22" s="2">
        <v>5.0365000000000002</v>
      </c>
      <c r="Y22" s="2">
        <v>1.04</v>
      </c>
      <c r="Z22" s="2">
        <v>6.3</v>
      </c>
      <c r="AA22" s="2">
        <v>16.399999999999999</v>
      </c>
      <c r="AB22" s="2">
        <v>33.417700000000004</v>
      </c>
      <c r="AC22" s="2">
        <v>1.49</v>
      </c>
      <c r="AD22" s="2">
        <v>4.5</v>
      </c>
      <c r="AE22" s="2">
        <v>33.200000000000003</v>
      </c>
      <c r="AF22" s="2">
        <v>53.279600000000002</v>
      </c>
      <c r="AG22" s="20">
        <v>0.64</v>
      </c>
      <c r="AH22" s="20">
        <v>5.2</v>
      </c>
      <c r="AI22" s="20">
        <v>12.2</v>
      </c>
      <c r="AJ22" s="20">
        <v>32.800600000000003</v>
      </c>
      <c r="AK22" s="18">
        <v>1.07</v>
      </c>
      <c r="AL22" s="18">
        <v>4.0999999999999996</v>
      </c>
      <c r="AM22" s="18">
        <v>26.1</v>
      </c>
      <c r="AN22" s="18">
        <v>61.262599999999999</v>
      </c>
      <c r="AO22" s="2">
        <v>0.37</v>
      </c>
      <c r="AP22" s="2">
        <v>3.7</v>
      </c>
      <c r="AQ22" s="2">
        <v>10.3</v>
      </c>
      <c r="AR22" s="2">
        <v>4.4550000000000001</v>
      </c>
      <c r="AS22" s="2">
        <v>0.35</v>
      </c>
      <c r="AT22" s="2">
        <v>3.7</v>
      </c>
      <c r="AU22" s="2">
        <v>9.4</v>
      </c>
      <c r="AV22" s="2">
        <v>8.3309999999999995</v>
      </c>
      <c r="AW22" s="2">
        <v>0.62</v>
      </c>
      <c r="AX22" s="2">
        <v>4.8</v>
      </c>
      <c r="AY22" s="2">
        <v>12.9</v>
      </c>
      <c r="AZ22" s="2">
        <v>19.4038</v>
      </c>
      <c r="BA22" s="2">
        <v>1.49</v>
      </c>
      <c r="BB22" s="2">
        <v>5.3</v>
      </c>
      <c r="BC22" s="2">
        <v>28</v>
      </c>
      <c r="BD22" s="2">
        <v>61.8735</v>
      </c>
      <c r="BE22" s="4" t="str">
        <f t="shared" si="2"/>
        <v>NO APLICA</v>
      </c>
      <c r="BF22" s="4">
        <f t="shared" si="3"/>
        <v>0.80359999999999998</v>
      </c>
      <c r="BG22">
        <f t="shared" si="4"/>
        <v>0.37</v>
      </c>
      <c r="BH22">
        <f t="shared" si="5"/>
        <v>0.35</v>
      </c>
      <c r="BI22">
        <f t="shared" si="6"/>
        <v>1.49</v>
      </c>
      <c r="BJ22">
        <f t="shared" si="7"/>
        <v>1.07</v>
      </c>
      <c r="BK22">
        <f t="shared" si="8"/>
        <v>0.64</v>
      </c>
      <c r="BL22">
        <f t="shared" si="9"/>
        <v>5075.1800000000094</v>
      </c>
    </row>
    <row r="23" spans="1:64" x14ac:dyDescent="0.2">
      <c r="A23" s="1">
        <v>21</v>
      </c>
      <c r="B23" s="7" t="s">
        <v>32</v>
      </c>
      <c r="C23" s="3">
        <v>39923</v>
      </c>
      <c r="D23" s="4" t="s">
        <v>628</v>
      </c>
      <c r="E23" s="4" t="s">
        <v>164</v>
      </c>
      <c r="F23" s="5" t="str">
        <f t="shared" si="0"/>
        <v>L</v>
      </c>
      <c r="G23" s="6">
        <v>0.91527777777777775</v>
      </c>
      <c r="H23" s="6">
        <v>0.91736111111111107</v>
      </c>
      <c r="I23" s="85">
        <f t="shared" si="1"/>
        <v>2.9999999999999893</v>
      </c>
      <c r="J23" s="86">
        <f>I23*Segmentos!$D$7*(AH23%)*IF(ISNUMBER(AI23),AI23%,0)</f>
        <v>3599.9999999999877</v>
      </c>
      <c r="K23" s="86">
        <f>I23*Segmentos!$D$7*(AL23%)*IF(ISNUMBER(AM23),AM23%,0)</f>
        <v>7372.7999999999747</v>
      </c>
      <c r="L23" s="4"/>
      <c r="M23" s="2">
        <v>0.45</v>
      </c>
      <c r="N23" s="2">
        <v>0.5</v>
      </c>
      <c r="O23" s="2">
        <v>82.7</v>
      </c>
      <c r="P23" s="2">
        <v>88.535600000000002</v>
      </c>
      <c r="Q23" s="2">
        <v>0</v>
      </c>
      <c r="R23" s="2">
        <v>0</v>
      </c>
      <c r="S23" s="8" t="s">
        <v>577</v>
      </c>
      <c r="T23" s="2">
        <v>0</v>
      </c>
      <c r="U23" s="2">
        <v>0.46</v>
      </c>
      <c r="V23" s="2">
        <v>0.6</v>
      </c>
      <c r="W23" s="2">
        <v>82.4</v>
      </c>
      <c r="X23" s="2">
        <v>19.184200000000001</v>
      </c>
      <c r="Y23" s="2">
        <v>0.2</v>
      </c>
      <c r="Z23" s="2">
        <v>0.2</v>
      </c>
      <c r="AA23" s="2">
        <v>100</v>
      </c>
      <c r="AB23" s="2">
        <v>11.7013</v>
      </c>
      <c r="AC23" s="2">
        <v>0.89</v>
      </c>
      <c r="AD23" s="2">
        <v>1.1000000000000001</v>
      </c>
      <c r="AE23" s="2">
        <v>79.900000000000006</v>
      </c>
      <c r="AF23" s="2">
        <v>57.650100000000002</v>
      </c>
      <c r="AG23" s="20">
        <v>0.28999999999999998</v>
      </c>
      <c r="AH23" s="20">
        <v>0.3</v>
      </c>
      <c r="AI23" s="20">
        <v>100</v>
      </c>
      <c r="AJ23" s="20">
        <v>27.0031</v>
      </c>
      <c r="AK23" s="18">
        <v>0.59</v>
      </c>
      <c r="AL23" s="18">
        <v>0.8</v>
      </c>
      <c r="AM23" s="18">
        <v>76.8</v>
      </c>
      <c r="AN23" s="18">
        <v>61.532600000000002</v>
      </c>
      <c r="AO23" s="2">
        <v>0</v>
      </c>
      <c r="AP23" s="2">
        <v>0</v>
      </c>
      <c r="AQ23" s="8" t="s">
        <v>577</v>
      </c>
      <c r="AR23" s="2">
        <v>0</v>
      </c>
      <c r="AS23" s="2">
        <v>0.45</v>
      </c>
      <c r="AT23" s="2">
        <v>0.4</v>
      </c>
      <c r="AU23" s="2">
        <v>100</v>
      </c>
      <c r="AV23" s="2">
        <v>19.366299999999999</v>
      </c>
      <c r="AW23" s="2">
        <v>0.34</v>
      </c>
      <c r="AX23" s="2">
        <v>0.4</v>
      </c>
      <c r="AY23" s="2">
        <v>82.4</v>
      </c>
      <c r="AZ23" s="2">
        <v>19.184200000000001</v>
      </c>
      <c r="BA23" s="2">
        <v>0.66</v>
      </c>
      <c r="BB23" s="2">
        <v>0.9</v>
      </c>
      <c r="BC23" s="2">
        <v>77.5</v>
      </c>
      <c r="BD23" s="2">
        <v>49.985199999999999</v>
      </c>
      <c r="BE23" s="4" t="str">
        <f t="shared" si="2"/>
        <v>NO APLICA</v>
      </c>
      <c r="BF23" s="4">
        <f t="shared" si="3"/>
        <v>0.47200000000000009</v>
      </c>
      <c r="BG23">
        <f t="shared" si="4"/>
        <v>0</v>
      </c>
      <c r="BH23">
        <f t="shared" si="5"/>
        <v>0.45</v>
      </c>
      <c r="BI23">
        <f t="shared" si="6"/>
        <v>0.66</v>
      </c>
      <c r="BJ23">
        <f t="shared" si="7"/>
        <v>0.59</v>
      </c>
      <c r="BK23">
        <f t="shared" si="8"/>
        <v>0.28999999999999998</v>
      </c>
      <c r="BL23">
        <f t="shared" si="9"/>
        <v>124.04999999999956</v>
      </c>
    </row>
    <row r="24" spans="1:64" x14ac:dyDescent="0.2">
      <c r="A24" s="1">
        <v>22</v>
      </c>
      <c r="B24" s="7" t="s">
        <v>19</v>
      </c>
      <c r="C24" s="3">
        <v>39923</v>
      </c>
      <c r="D24" s="4" t="s">
        <v>17</v>
      </c>
      <c r="E24" s="4" t="s">
        <v>166</v>
      </c>
      <c r="F24" s="5" t="str">
        <f t="shared" si="0"/>
        <v>L</v>
      </c>
      <c r="G24" s="6">
        <v>0.91388888888888886</v>
      </c>
      <c r="H24" s="6">
        <v>0.91736111111111107</v>
      </c>
      <c r="I24" s="85">
        <f t="shared" si="1"/>
        <v>4.9999999999999822</v>
      </c>
      <c r="J24" s="86">
        <f>I24*Segmentos!$D$7*(AH24%)*IF(ISNUMBER(AI24),AI24%,0)</f>
        <v>6579.9999999999754</v>
      </c>
      <c r="K24" s="86">
        <f>I24*Segmentos!$D$7*(AL24%)*IF(ISNUMBER(AM24),AM24%,0)</f>
        <v>9141.9999999999654</v>
      </c>
      <c r="L24" s="4"/>
      <c r="M24" s="2">
        <v>0.4</v>
      </c>
      <c r="N24" s="2">
        <v>0.6</v>
      </c>
      <c r="O24" s="2">
        <v>65.5</v>
      </c>
      <c r="P24" s="2">
        <v>100</v>
      </c>
      <c r="Q24" s="2">
        <v>0</v>
      </c>
      <c r="R24" s="2">
        <v>0</v>
      </c>
      <c r="S24" s="8" t="s">
        <v>577</v>
      </c>
      <c r="T24" s="2">
        <v>0</v>
      </c>
      <c r="U24" s="2">
        <v>0</v>
      </c>
      <c r="V24" s="2">
        <v>0</v>
      </c>
      <c r="W24" s="8" t="s">
        <v>577</v>
      </c>
      <c r="X24" s="2">
        <v>0</v>
      </c>
      <c r="Y24" s="2">
        <v>0.15</v>
      </c>
      <c r="Z24" s="2">
        <v>0.8</v>
      </c>
      <c r="AA24" s="2">
        <v>20</v>
      </c>
      <c r="AB24" s="2">
        <v>11.2536</v>
      </c>
      <c r="AC24" s="2">
        <v>1.0900000000000001</v>
      </c>
      <c r="AD24" s="2">
        <v>1.2</v>
      </c>
      <c r="AE24" s="2">
        <v>92</v>
      </c>
      <c r="AF24" s="2">
        <v>88.746399999999994</v>
      </c>
      <c r="AG24" s="20">
        <v>0.35</v>
      </c>
      <c r="AH24" s="20">
        <v>0.5</v>
      </c>
      <c r="AI24" s="20">
        <v>65.8</v>
      </c>
      <c r="AJ24" s="20">
        <v>40.724299999999999</v>
      </c>
      <c r="AK24" s="18">
        <v>0.46</v>
      </c>
      <c r="AL24" s="18">
        <v>0.7</v>
      </c>
      <c r="AM24" s="18">
        <v>65.3</v>
      </c>
      <c r="AN24" s="18">
        <v>59.275700000000001</v>
      </c>
      <c r="AO24" s="2">
        <v>0.05</v>
      </c>
      <c r="AP24" s="2">
        <v>0.3</v>
      </c>
      <c r="AQ24" s="2">
        <v>20</v>
      </c>
      <c r="AR24" s="2">
        <v>1.4829000000000001</v>
      </c>
      <c r="AS24" s="2">
        <v>0.04</v>
      </c>
      <c r="AT24" s="2">
        <v>0.2</v>
      </c>
      <c r="AU24" s="2">
        <v>20</v>
      </c>
      <c r="AV24" s="2">
        <v>1.9237</v>
      </c>
      <c r="AW24" s="2">
        <v>0</v>
      </c>
      <c r="AX24" s="2">
        <v>0</v>
      </c>
      <c r="AY24" s="8" t="s">
        <v>577</v>
      </c>
      <c r="AZ24" s="2">
        <v>0</v>
      </c>
      <c r="BA24" s="2">
        <v>1.02</v>
      </c>
      <c r="BB24" s="2">
        <v>1.4</v>
      </c>
      <c r="BC24" s="2">
        <v>71.2</v>
      </c>
      <c r="BD24" s="2">
        <v>96.593500000000006</v>
      </c>
      <c r="BE24" s="4" t="str">
        <f t="shared" si="2"/>
        <v>NO APLICA</v>
      </c>
      <c r="BF24" s="4">
        <f t="shared" si="3"/>
        <v>0.41020000000000001</v>
      </c>
      <c r="BG24">
        <f t="shared" si="4"/>
        <v>0.05</v>
      </c>
      <c r="BH24">
        <f t="shared" si="5"/>
        <v>0.04</v>
      </c>
      <c r="BI24">
        <f t="shared" si="6"/>
        <v>1.02</v>
      </c>
      <c r="BJ24">
        <f t="shared" si="7"/>
        <v>0.46</v>
      </c>
      <c r="BK24">
        <f t="shared" si="8"/>
        <v>0.35</v>
      </c>
      <c r="BL24">
        <f t="shared" si="9"/>
        <v>196.49999999999929</v>
      </c>
    </row>
    <row r="25" spans="1:64" x14ac:dyDescent="0.2">
      <c r="A25" s="1">
        <v>23</v>
      </c>
      <c r="B25" s="7" t="s">
        <v>2</v>
      </c>
      <c r="C25" s="3">
        <v>39923</v>
      </c>
      <c r="D25" s="4" t="s">
        <v>627</v>
      </c>
      <c r="E25" s="4" t="s">
        <v>164</v>
      </c>
      <c r="F25" s="5" t="str">
        <f t="shared" si="0"/>
        <v>L</v>
      </c>
      <c r="G25" s="6">
        <v>0.88402777777777775</v>
      </c>
      <c r="H25" s="6">
        <v>0.93263888888888891</v>
      </c>
      <c r="I25" s="85">
        <f t="shared" si="1"/>
        <v>70.000000000000071</v>
      </c>
      <c r="J25" s="86">
        <f>I25*Segmentos!$D$7*(AH25%)*IF(ISNUMBER(AI25),AI25%,0)</f>
        <v>1737344.0000000014</v>
      </c>
      <c r="K25" s="86">
        <f>I25*Segmentos!$D$7*(AL25%)*IF(ISNUMBER(AM25),AM25%,0)</f>
        <v>2489760.0000000028</v>
      </c>
      <c r="L25" s="4"/>
      <c r="M25" s="2">
        <v>7.62</v>
      </c>
      <c r="N25" s="2">
        <v>23.6</v>
      </c>
      <c r="O25" s="2">
        <v>32.299999999999997</v>
      </c>
      <c r="P25" s="2">
        <v>85.531999999999996</v>
      </c>
      <c r="Q25" s="2">
        <v>6.39</v>
      </c>
      <c r="R25" s="2">
        <v>17.7</v>
      </c>
      <c r="S25" s="2">
        <v>36.1</v>
      </c>
      <c r="T25" s="2">
        <v>11.970800000000001</v>
      </c>
      <c r="U25" s="2">
        <v>6.23</v>
      </c>
      <c r="V25" s="2">
        <v>19.7</v>
      </c>
      <c r="W25" s="2">
        <v>31.7</v>
      </c>
      <c r="X25" s="2">
        <v>14.6721</v>
      </c>
      <c r="Y25" s="2">
        <v>8.4600000000000009</v>
      </c>
      <c r="Z25" s="2">
        <v>28.8</v>
      </c>
      <c r="AA25" s="2">
        <v>29.4</v>
      </c>
      <c r="AB25" s="2">
        <v>28.063099999999999</v>
      </c>
      <c r="AC25" s="2">
        <v>8.36</v>
      </c>
      <c r="AD25" s="2">
        <v>24.4</v>
      </c>
      <c r="AE25" s="2">
        <v>34.200000000000003</v>
      </c>
      <c r="AF25" s="2">
        <v>30.826000000000001</v>
      </c>
      <c r="AG25" s="20">
        <v>6.2</v>
      </c>
      <c r="AH25" s="20">
        <v>22.4</v>
      </c>
      <c r="AI25" s="20">
        <v>27.7</v>
      </c>
      <c r="AJ25" s="20">
        <v>33.0261</v>
      </c>
      <c r="AK25" s="18">
        <v>8.89</v>
      </c>
      <c r="AL25" s="18">
        <v>24.7</v>
      </c>
      <c r="AM25" s="18">
        <v>36</v>
      </c>
      <c r="AN25" s="18">
        <v>52.506</v>
      </c>
      <c r="AO25" s="2">
        <v>6</v>
      </c>
      <c r="AP25" s="2">
        <v>18.8</v>
      </c>
      <c r="AQ25" s="2">
        <v>31.9</v>
      </c>
      <c r="AR25" s="2">
        <v>7.3594999999999997</v>
      </c>
      <c r="AS25" s="2">
        <v>8.5299999999999994</v>
      </c>
      <c r="AT25" s="2">
        <v>24.5</v>
      </c>
      <c r="AU25" s="2">
        <v>34.799999999999997</v>
      </c>
      <c r="AV25" s="2">
        <v>21.107199999999999</v>
      </c>
      <c r="AW25" s="2">
        <v>7.34</v>
      </c>
      <c r="AX25" s="2">
        <v>21.8</v>
      </c>
      <c r="AY25" s="2">
        <v>33.700000000000003</v>
      </c>
      <c r="AZ25" s="2">
        <v>23.7118</v>
      </c>
      <c r="BA25" s="2">
        <v>7.76</v>
      </c>
      <c r="BB25" s="2">
        <v>25.8</v>
      </c>
      <c r="BC25" s="2">
        <v>30</v>
      </c>
      <c r="BD25" s="2">
        <v>33.353400000000001</v>
      </c>
      <c r="BE25" s="4" t="str">
        <f t="shared" si="2"/>
        <v>NO APLICA</v>
      </c>
      <c r="BF25" s="4">
        <f t="shared" si="3"/>
        <v>7.9027999999999992</v>
      </c>
      <c r="BG25">
        <f t="shared" si="4"/>
        <v>6</v>
      </c>
      <c r="BH25">
        <f t="shared" si="5"/>
        <v>8.5299999999999994</v>
      </c>
      <c r="BI25">
        <f t="shared" si="6"/>
        <v>7.76</v>
      </c>
      <c r="BJ25">
        <f t="shared" si="7"/>
        <v>8.89</v>
      </c>
      <c r="BK25">
        <f t="shared" si="8"/>
        <v>6.2</v>
      </c>
      <c r="BL25">
        <f t="shared" si="9"/>
        <v>53359.600000000057</v>
      </c>
    </row>
    <row r="26" spans="1:64" x14ac:dyDescent="0.2">
      <c r="A26" s="1">
        <v>24</v>
      </c>
      <c r="B26" s="7" t="s">
        <v>16</v>
      </c>
      <c r="C26" s="3">
        <v>39923</v>
      </c>
      <c r="D26" s="4" t="s">
        <v>626</v>
      </c>
      <c r="E26" s="4" t="s">
        <v>166</v>
      </c>
      <c r="F26" s="5" t="str">
        <f t="shared" si="0"/>
        <v>L</v>
      </c>
      <c r="G26" s="6">
        <v>0.92500000000000004</v>
      </c>
      <c r="H26" s="6">
        <v>0.92847222222222225</v>
      </c>
      <c r="I26" s="85">
        <f t="shared" si="1"/>
        <v>4.9999999999999822</v>
      </c>
      <c r="J26" s="86">
        <f>I26*Segmentos!$D$7*(AH26%)*IF(ISNUMBER(AI26),AI26%,0)</f>
        <v>127979.99999999955</v>
      </c>
      <c r="K26" s="86">
        <f>I26*Segmentos!$D$7*(AL26%)*IF(ISNUMBER(AM26),AM26%,0)</f>
        <v>168695.99999999939</v>
      </c>
      <c r="L26" s="4"/>
      <c r="M26" s="2">
        <v>7.49</v>
      </c>
      <c r="N26" s="2">
        <v>9.1</v>
      </c>
      <c r="O26" s="2">
        <v>82.6</v>
      </c>
      <c r="P26" s="2">
        <v>84.7256</v>
      </c>
      <c r="Q26" s="2">
        <v>5.78</v>
      </c>
      <c r="R26" s="2">
        <v>6.7</v>
      </c>
      <c r="S26" s="2">
        <v>85.9</v>
      </c>
      <c r="T26" s="2">
        <v>10.9072</v>
      </c>
      <c r="U26" s="2">
        <v>5.43</v>
      </c>
      <c r="V26" s="2">
        <v>6.5</v>
      </c>
      <c r="W26" s="2">
        <v>83.9</v>
      </c>
      <c r="X26" s="2">
        <v>12.885300000000001</v>
      </c>
      <c r="Y26" s="2">
        <v>6.67</v>
      </c>
      <c r="Z26" s="2">
        <v>8.9</v>
      </c>
      <c r="AA26" s="2">
        <v>74.599999999999994</v>
      </c>
      <c r="AB26" s="2">
        <v>22.2864</v>
      </c>
      <c r="AC26" s="2">
        <v>10.4</v>
      </c>
      <c r="AD26" s="2">
        <v>12</v>
      </c>
      <c r="AE26" s="2">
        <v>86.5</v>
      </c>
      <c r="AF26" s="2">
        <v>38.646599999999999</v>
      </c>
      <c r="AG26" s="20">
        <v>6.4</v>
      </c>
      <c r="AH26" s="20">
        <v>8.1</v>
      </c>
      <c r="AI26" s="20">
        <v>79</v>
      </c>
      <c r="AJ26" s="20">
        <v>34.386899999999997</v>
      </c>
      <c r="AK26" s="18">
        <v>8.4600000000000009</v>
      </c>
      <c r="AL26" s="18">
        <v>9.9</v>
      </c>
      <c r="AM26" s="18">
        <v>85.2</v>
      </c>
      <c r="AN26" s="18">
        <v>50.338700000000003</v>
      </c>
      <c r="AO26" s="2">
        <v>7.49</v>
      </c>
      <c r="AP26" s="2">
        <v>8.3000000000000007</v>
      </c>
      <c r="AQ26" s="2">
        <v>90.2</v>
      </c>
      <c r="AR26" s="2">
        <v>9.2657000000000007</v>
      </c>
      <c r="AS26" s="2">
        <v>8.02</v>
      </c>
      <c r="AT26" s="2">
        <v>9.3000000000000007</v>
      </c>
      <c r="AU26" s="2">
        <v>86</v>
      </c>
      <c r="AV26" s="2">
        <v>19.999199999999998</v>
      </c>
      <c r="AW26" s="2">
        <v>7.09</v>
      </c>
      <c r="AX26" s="2">
        <v>8.8000000000000007</v>
      </c>
      <c r="AY26" s="2">
        <v>81</v>
      </c>
      <c r="AZ26" s="2">
        <v>23.084800000000001</v>
      </c>
      <c r="BA26" s="2">
        <v>7.47</v>
      </c>
      <c r="BB26" s="2">
        <v>9.4</v>
      </c>
      <c r="BC26" s="2">
        <v>79.8</v>
      </c>
      <c r="BD26" s="2">
        <v>32.375799999999998</v>
      </c>
      <c r="BE26" s="4" t="str">
        <f t="shared" si="2"/>
        <v>NO APLICA</v>
      </c>
      <c r="BF26" s="4">
        <f t="shared" si="3"/>
        <v>7.725200000000001</v>
      </c>
      <c r="BG26">
        <f t="shared" si="4"/>
        <v>7.49</v>
      </c>
      <c r="BH26">
        <f t="shared" si="5"/>
        <v>8.02</v>
      </c>
      <c r="BI26">
        <f t="shared" si="6"/>
        <v>7.47</v>
      </c>
      <c r="BJ26">
        <f t="shared" si="7"/>
        <v>8.4600000000000009</v>
      </c>
      <c r="BK26">
        <f t="shared" si="8"/>
        <v>6.4</v>
      </c>
      <c r="BL26">
        <f t="shared" si="9"/>
        <v>3758.2999999999861</v>
      </c>
    </row>
    <row r="27" spans="1:64" x14ac:dyDescent="0.2">
      <c r="A27" s="1">
        <v>25</v>
      </c>
      <c r="B27" s="7" t="s">
        <v>22</v>
      </c>
      <c r="C27" s="3">
        <v>39923</v>
      </c>
      <c r="D27" s="4" t="s">
        <v>629</v>
      </c>
      <c r="E27" s="4" t="s">
        <v>164</v>
      </c>
      <c r="F27" s="5" t="str">
        <f t="shared" si="0"/>
        <v>L</v>
      </c>
      <c r="G27" s="6">
        <v>0.83194444444444438</v>
      </c>
      <c r="H27" s="6">
        <v>0.875</v>
      </c>
      <c r="I27" s="85">
        <f t="shared" si="1"/>
        <v>62.000000000000099</v>
      </c>
      <c r="J27" s="86">
        <f>I27*Segmentos!$D$7*(AH27%)*IF(ISNUMBER(AI27),AI27%,0)</f>
        <v>333684.00000000052</v>
      </c>
      <c r="K27" s="86">
        <f>I27*Segmentos!$D$7*(AL27%)*IF(ISNUMBER(AM27),AM27%,0)</f>
        <v>315877.6000000005</v>
      </c>
      <c r="L27" s="4"/>
      <c r="M27" s="2">
        <v>1.3</v>
      </c>
      <c r="N27" s="2">
        <v>4.5999999999999996</v>
      </c>
      <c r="O27" s="2">
        <v>28.4</v>
      </c>
      <c r="P27" s="2">
        <v>95.992999999999995</v>
      </c>
      <c r="Q27" s="2">
        <v>0.02</v>
      </c>
      <c r="R27" s="2">
        <v>1.1000000000000001</v>
      </c>
      <c r="S27" s="2">
        <v>1.7</v>
      </c>
      <c r="T27" s="2">
        <v>0.22320000000000001</v>
      </c>
      <c r="U27" s="2">
        <v>0.9</v>
      </c>
      <c r="V27" s="2">
        <v>2.8</v>
      </c>
      <c r="W27" s="2">
        <v>32</v>
      </c>
      <c r="X27" s="2">
        <v>13.952500000000001</v>
      </c>
      <c r="Y27" s="2">
        <v>1.05</v>
      </c>
      <c r="Z27" s="2">
        <v>5.3</v>
      </c>
      <c r="AA27" s="2">
        <v>19.600000000000001</v>
      </c>
      <c r="AB27" s="2">
        <v>22.785799999999998</v>
      </c>
      <c r="AC27" s="2">
        <v>2.44</v>
      </c>
      <c r="AD27" s="2">
        <v>6.8</v>
      </c>
      <c r="AE27" s="2">
        <v>35.799999999999997</v>
      </c>
      <c r="AF27" s="2">
        <v>59.031599999999997</v>
      </c>
      <c r="AG27" s="20">
        <v>1.34</v>
      </c>
      <c r="AH27" s="20">
        <v>4.5</v>
      </c>
      <c r="AI27" s="20">
        <v>29.9</v>
      </c>
      <c r="AJ27" s="20">
        <v>47.004199999999997</v>
      </c>
      <c r="AK27" s="18">
        <v>1.26</v>
      </c>
      <c r="AL27" s="18">
        <v>4.7</v>
      </c>
      <c r="AM27" s="18">
        <v>27.1</v>
      </c>
      <c r="AN27" s="18">
        <v>48.988799999999998</v>
      </c>
      <c r="AO27" s="2">
        <v>0.55000000000000004</v>
      </c>
      <c r="AP27" s="2">
        <v>3.4</v>
      </c>
      <c r="AQ27" s="2">
        <v>16</v>
      </c>
      <c r="AR27" s="2">
        <v>4.4080000000000004</v>
      </c>
      <c r="AS27" s="2">
        <v>1.27</v>
      </c>
      <c r="AT27" s="2">
        <v>4.3</v>
      </c>
      <c r="AU27" s="2">
        <v>29.8</v>
      </c>
      <c r="AV27" s="2">
        <v>20.6632</v>
      </c>
      <c r="AW27" s="2">
        <v>1.51</v>
      </c>
      <c r="AX27" s="2">
        <v>3.9</v>
      </c>
      <c r="AY27" s="2">
        <v>39</v>
      </c>
      <c r="AZ27" s="2">
        <v>32.086500000000001</v>
      </c>
      <c r="BA27" s="2">
        <v>1.37</v>
      </c>
      <c r="BB27" s="2">
        <v>5.6</v>
      </c>
      <c r="BC27" s="2">
        <v>24.4</v>
      </c>
      <c r="BD27" s="2">
        <v>38.8354</v>
      </c>
      <c r="BE27" s="4" t="str">
        <f t="shared" si="2"/>
        <v>NO APLICA</v>
      </c>
      <c r="BF27" s="4">
        <f t="shared" si="3"/>
        <v>1.2744</v>
      </c>
      <c r="BG27">
        <f t="shared" si="4"/>
        <v>0.55000000000000004</v>
      </c>
      <c r="BH27">
        <f t="shared" si="5"/>
        <v>1.27</v>
      </c>
      <c r="BI27">
        <f t="shared" si="6"/>
        <v>1.51</v>
      </c>
      <c r="BJ27">
        <f t="shared" si="7"/>
        <v>1.26</v>
      </c>
      <c r="BK27">
        <f t="shared" si="8"/>
        <v>1.34</v>
      </c>
      <c r="BL27">
        <f t="shared" si="9"/>
        <v>8099.6800000000121</v>
      </c>
    </row>
    <row r="28" spans="1:64" x14ac:dyDescent="0.2">
      <c r="A28" s="1">
        <v>26</v>
      </c>
      <c r="B28" s="7" t="s">
        <v>24</v>
      </c>
      <c r="C28" s="3">
        <v>39923</v>
      </c>
      <c r="D28" s="4" t="s">
        <v>629</v>
      </c>
      <c r="E28" s="4" t="s">
        <v>170</v>
      </c>
      <c r="F28" s="5" t="str">
        <f t="shared" si="0"/>
        <v>L</v>
      </c>
      <c r="G28" s="6">
        <v>0.88749999999999996</v>
      </c>
      <c r="H28" s="6">
        <v>0.90208333333333324</v>
      </c>
      <c r="I28" s="85">
        <f t="shared" si="1"/>
        <v>20.999999999999925</v>
      </c>
      <c r="J28" s="86">
        <f>I28*Segmentos!$D$7*(AH28%)*IF(ISNUMBER(AI28),AI28%,0)</f>
        <v>46745.999999999833</v>
      </c>
      <c r="K28" s="86">
        <f>I28*Segmentos!$D$7*(AL28%)*IF(ISNUMBER(AM28),AM28%,0)</f>
        <v>25115.999999999913</v>
      </c>
      <c r="L28" s="4"/>
      <c r="M28" s="2">
        <v>0.4</v>
      </c>
      <c r="N28" s="2">
        <v>0.9</v>
      </c>
      <c r="O28" s="2">
        <v>43.1</v>
      </c>
      <c r="P28" s="2">
        <v>28.2471</v>
      </c>
      <c r="Q28" s="2">
        <v>0</v>
      </c>
      <c r="R28" s="2">
        <v>0</v>
      </c>
      <c r="S28" s="8" t="s">
        <v>577</v>
      </c>
      <c r="T28" s="2">
        <v>0</v>
      </c>
      <c r="U28" s="2">
        <v>1.22</v>
      </c>
      <c r="V28" s="2">
        <v>2.5</v>
      </c>
      <c r="W28" s="2">
        <v>49.3</v>
      </c>
      <c r="X28" s="2">
        <v>17.849499999999999</v>
      </c>
      <c r="Y28" s="2">
        <v>0.5</v>
      </c>
      <c r="Z28" s="2">
        <v>1.4</v>
      </c>
      <c r="AA28" s="2">
        <v>35.6</v>
      </c>
      <c r="AB28" s="2">
        <v>10.397600000000001</v>
      </c>
      <c r="AC28" s="2">
        <v>0</v>
      </c>
      <c r="AD28" s="2">
        <v>0</v>
      </c>
      <c r="AE28" s="8" t="s">
        <v>577</v>
      </c>
      <c r="AF28" s="2">
        <v>0</v>
      </c>
      <c r="AG28" s="20">
        <v>0.54</v>
      </c>
      <c r="AH28" s="20">
        <v>1.5</v>
      </c>
      <c r="AI28" s="20">
        <v>37.1</v>
      </c>
      <c r="AJ28" s="20">
        <v>17.878299999999999</v>
      </c>
      <c r="AK28" s="18">
        <v>0.28000000000000003</v>
      </c>
      <c r="AL28" s="18">
        <v>0.5</v>
      </c>
      <c r="AM28" s="18">
        <v>59.8</v>
      </c>
      <c r="AN28" s="18">
        <v>10.3689</v>
      </c>
      <c r="AO28" s="2">
        <v>0.04</v>
      </c>
      <c r="AP28" s="2">
        <v>0.4</v>
      </c>
      <c r="AQ28" s="2">
        <v>10</v>
      </c>
      <c r="AR28" s="2">
        <v>0.33040000000000003</v>
      </c>
      <c r="AS28" s="2">
        <v>0</v>
      </c>
      <c r="AT28" s="2">
        <v>0</v>
      </c>
      <c r="AU28" s="8" t="s">
        <v>577</v>
      </c>
      <c r="AV28" s="2">
        <v>0</v>
      </c>
      <c r="AW28" s="2">
        <v>0.23</v>
      </c>
      <c r="AX28" s="2">
        <v>0.6</v>
      </c>
      <c r="AY28" s="2">
        <v>39.700000000000003</v>
      </c>
      <c r="AZ28" s="2">
        <v>4.5522</v>
      </c>
      <c r="BA28" s="2">
        <v>0.87</v>
      </c>
      <c r="BB28" s="2">
        <v>1.9</v>
      </c>
      <c r="BC28" s="2">
        <v>46.1</v>
      </c>
      <c r="BD28" s="2">
        <v>23.3645</v>
      </c>
      <c r="BE28" s="4" t="str">
        <f t="shared" si="2"/>
        <v>NO APLICA</v>
      </c>
      <c r="BF28" s="4">
        <f t="shared" si="3"/>
        <v>0.34179999999999999</v>
      </c>
      <c r="BG28">
        <f t="shared" si="4"/>
        <v>0.04</v>
      </c>
      <c r="BH28">
        <f t="shared" si="5"/>
        <v>0</v>
      </c>
      <c r="BI28">
        <f t="shared" si="6"/>
        <v>0.87</v>
      </c>
      <c r="BJ28">
        <f t="shared" si="7"/>
        <v>0.28000000000000003</v>
      </c>
      <c r="BK28">
        <f t="shared" si="8"/>
        <v>0.54</v>
      </c>
      <c r="BL28">
        <f t="shared" si="9"/>
        <v>814.58999999999719</v>
      </c>
    </row>
    <row r="29" spans="1:64" x14ac:dyDescent="0.2">
      <c r="A29" s="1">
        <v>27</v>
      </c>
      <c r="B29" s="7" t="s">
        <v>4</v>
      </c>
      <c r="C29" s="3">
        <v>39923</v>
      </c>
      <c r="D29" s="4" t="s">
        <v>3</v>
      </c>
      <c r="E29" s="4" t="s">
        <v>165</v>
      </c>
      <c r="F29" s="5" t="str">
        <f t="shared" si="0"/>
        <v>L</v>
      </c>
      <c r="G29" s="6">
        <v>0.78263888888888899</v>
      </c>
      <c r="H29" s="6">
        <v>0.87430555555555556</v>
      </c>
      <c r="I29" s="85">
        <f t="shared" si="1"/>
        <v>131.99999999999986</v>
      </c>
      <c r="J29" s="86">
        <f>I29*Segmentos!$D$7*(AH29%)*IF(ISNUMBER(AI29),AI29%,0)</f>
        <v>1660190.399999998</v>
      </c>
      <c r="K29" s="86">
        <f>I29*Segmentos!$D$7*(AL29%)*IF(ISNUMBER(AM29),AM29%,0)</f>
        <v>2518771.1999999979</v>
      </c>
      <c r="L29" s="4"/>
      <c r="M29" s="2">
        <v>4</v>
      </c>
      <c r="N29" s="2">
        <v>16</v>
      </c>
      <c r="O29" s="2">
        <v>24.9</v>
      </c>
      <c r="P29" s="2">
        <v>72.151899999999998</v>
      </c>
      <c r="Q29" s="2">
        <v>4.8899999999999997</v>
      </c>
      <c r="R29" s="2">
        <v>15.3</v>
      </c>
      <c r="S29" s="2">
        <v>31.9</v>
      </c>
      <c r="T29" s="2">
        <v>14.7186</v>
      </c>
      <c r="U29" s="2">
        <v>5.0599999999999996</v>
      </c>
      <c r="V29" s="2">
        <v>18.399999999999999</v>
      </c>
      <c r="W29" s="2">
        <v>27.5</v>
      </c>
      <c r="X29" s="2">
        <v>19.153199999999998</v>
      </c>
      <c r="Y29" s="2">
        <v>3.3</v>
      </c>
      <c r="Z29" s="2">
        <v>14.4</v>
      </c>
      <c r="AA29" s="2">
        <v>22.9</v>
      </c>
      <c r="AB29" s="2">
        <v>17.571300000000001</v>
      </c>
      <c r="AC29" s="2">
        <v>3.49</v>
      </c>
      <c r="AD29" s="2">
        <v>16.399999999999999</v>
      </c>
      <c r="AE29" s="2">
        <v>21.3</v>
      </c>
      <c r="AF29" s="2">
        <v>20.7088</v>
      </c>
      <c r="AG29" s="20">
        <v>3.14</v>
      </c>
      <c r="AH29" s="20">
        <v>14.1</v>
      </c>
      <c r="AI29" s="20">
        <v>22.3</v>
      </c>
      <c r="AJ29" s="20">
        <v>26.866299999999999</v>
      </c>
      <c r="AK29" s="18">
        <v>4.7699999999999996</v>
      </c>
      <c r="AL29" s="18">
        <v>17.8</v>
      </c>
      <c r="AM29" s="18">
        <v>26.8</v>
      </c>
      <c r="AN29" s="18">
        <v>45.285699999999999</v>
      </c>
      <c r="AO29" s="2">
        <v>1.53</v>
      </c>
      <c r="AP29" s="2">
        <v>10.7</v>
      </c>
      <c r="AQ29" s="2">
        <v>14.3</v>
      </c>
      <c r="AR29" s="2">
        <v>3.0188999999999999</v>
      </c>
      <c r="AS29" s="2">
        <v>2.21</v>
      </c>
      <c r="AT29" s="2">
        <v>11.9</v>
      </c>
      <c r="AU29" s="2">
        <v>18.5</v>
      </c>
      <c r="AV29" s="2">
        <v>8.7885000000000009</v>
      </c>
      <c r="AW29" s="2">
        <v>3.99</v>
      </c>
      <c r="AX29" s="2">
        <v>14.9</v>
      </c>
      <c r="AY29" s="2">
        <v>26.8</v>
      </c>
      <c r="AZ29" s="2">
        <v>20.705400000000001</v>
      </c>
      <c r="BA29" s="2">
        <v>5.73</v>
      </c>
      <c r="BB29" s="2">
        <v>20.8</v>
      </c>
      <c r="BC29" s="2">
        <v>27.6</v>
      </c>
      <c r="BD29" s="2">
        <v>39.639099999999999</v>
      </c>
      <c r="BE29" s="4" t="str">
        <f t="shared" si="2"/>
        <v>ABURRIDO</v>
      </c>
      <c r="BF29" s="4">
        <f t="shared" si="3"/>
        <v>3.5796000000000001</v>
      </c>
      <c r="BG29">
        <f t="shared" si="4"/>
        <v>1.53</v>
      </c>
      <c r="BH29">
        <f t="shared" si="5"/>
        <v>2.21</v>
      </c>
      <c r="BI29">
        <f t="shared" si="6"/>
        <v>5.73</v>
      </c>
      <c r="BJ29">
        <f t="shared" si="7"/>
        <v>4.7699999999999996</v>
      </c>
      <c r="BK29">
        <f t="shared" si="8"/>
        <v>3.14</v>
      </c>
      <c r="BL29">
        <f t="shared" si="9"/>
        <v>52588.799999999937</v>
      </c>
    </row>
    <row r="30" spans="1:64" x14ac:dyDescent="0.2">
      <c r="A30" s="1">
        <v>28</v>
      </c>
      <c r="B30" s="7" t="s">
        <v>39</v>
      </c>
      <c r="C30" s="3">
        <v>39924</v>
      </c>
      <c r="D30" s="4" t="s">
        <v>627</v>
      </c>
      <c r="E30" s="4" t="s">
        <v>174</v>
      </c>
      <c r="F30" s="5" t="str">
        <f t="shared" si="0"/>
        <v>M</v>
      </c>
      <c r="G30" s="6">
        <v>0.90902777777777777</v>
      </c>
      <c r="H30" s="6">
        <v>0.9868055555555556</v>
      </c>
      <c r="I30" s="85">
        <f t="shared" si="1"/>
        <v>112.00000000000009</v>
      </c>
      <c r="J30" s="86">
        <f>I30*Segmentos!$D$7*(AH30%)*IF(ISNUMBER(AI30),AI30%,0)</f>
        <v>3265920.0000000033</v>
      </c>
      <c r="K30" s="86">
        <f>I30*Segmentos!$D$7*(AL30%)*IF(ISNUMBER(AM30),AM30%,0)</f>
        <v>5143756.8000000045</v>
      </c>
      <c r="L30" s="4"/>
      <c r="M30" s="2">
        <v>9.48</v>
      </c>
      <c r="N30" s="2">
        <v>26.4</v>
      </c>
      <c r="O30" s="2">
        <v>36</v>
      </c>
      <c r="P30" s="2">
        <v>87.635400000000004</v>
      </c>
      <c r="Q30" s="2">
        <v>6.91</v>
      </c>
      <c r="R30" s="2">
        <v>21.9</v>
      </c>
      <c r="S30" s="2">
        <v>31.5</v>
      </c>
      <c r="T30" s="2">
        <v>10.662599999999999</v>
      </c>
      <c r="U30" s="2">
        <v>10.59</v>
      </c>
      <c r="V30" s="2">
        <v>27.9</v>
      </c>
      <c r="W30" s="2">
        <v>38</v>
      </c>
      <c r="X30" s="2">
        <v>20.532599999999999</v>
      </c>
      <c r="Y30" s="2">
        <v>8.61</v>
      </c>
      <c r="Z30" s="2">
        <v>26.6</v>
      </c>
      <c r="AA30" s="2">
        <v>32.299999999999997</v>
      </c>
      <c r="AB30" s="2">
        <v>23.494199999999999</v>
      </c>
      <c r="AC30" s="2">
        <v>10.85</v>
      </c>
      <c r="AD30" s="2">
        <v>27.4</v>
      </c>
      <c r="AE30" s="2">
        <v>39.6</v>
      </c>
      <c r="AF30" s="2">
        <v>32.945900000000002</v>
      </c>
      <c r="AG30" s="20">
        <v>7.27</v>
      </c>
      <c r="AH30" s="20">
        <v>22.5</v>
      </c>
      <c r="AI30" s="20">
        <v>32.4</v>
      </c>
      <c r="AJ30" s="20">
        <v>31.900500000000001</v>
      </c>
      <c r="AK30" s="18">
        <v>11.47</v>
      </c>
      <c r="AL30" s="18">
        <v>29.9</v>
      </c>
      <c r="AM30" s="18">
        <v>38.4</v>
      </c>
      <c r="AN30" s="18">
        <v>55.734900000000003</v>
      </c>
      <c r="AO30" s="2">
        <v>6.06</v>
      </c>
      <c r="AP30" s="2">
        <v>19.100000000000001</v>
      </c>
      <c r="AQ30" s="2">
        <v>31.7</v>
      </c>
      <c r="AR30" s="2">
        <v>6.1205999999999996</v>
      </c>
      <c r="AS30" s="2">
        <v>8.9499999999999993</v>
      </c>
      <c r="AT30" s="2">
        <v>27.1</v>
      </c>
      <c r="AU30" s="2">
        <v>33</v>
      </c>
      <c r="AV30" s="2">
        <v>18.2316</v>
      </c>
      <c r="AW30" s="2">
        <v>10.37</v>
      </c>
      <c r="AX30" s="2">
        <v>25.8</v>
      </c>
      <c r="AY30" s="2">
        <v>40.1</v>
      </c>
      <c r="AZ30" s="2">
        <v>27.5594</v>
      </c>
      <c r="BA30" s="2">
        <v>10.09</v>
      </c>
      <c r="BB30" s="2">
        <v>28.4</v>
      </c>
      <c r="BC30" s="2">
        <v>35.5</v>
      </c>
      <c r="BD30" s="2">
        <v>35.723799999999997</v>
      </c>
      <c r="BE30" s="4" t="str">
        <f t="shared" si="2"/>
        <v>ENTRETENIDO</v>
      </c>
      <c r="BF30" s="4">
        <f t="shared" si="3"/>
        <v>9.254999999999999</v>
      </c>
      <c r="BG30">
        <f t="shared" si="4"/>
        <v>6.06</v>
      </c>
      <c r="BH30">
        <f t="shared" si="5"/>
        <v>8.9499999999999993</v>
      </c>
      <c r="BI30">
        <f t="shared" si="6"/>
        <v>10.37</v>
      </c>
      <c r="BJ30">
        <f t="shared" si="7"/>
        <v>11.47</v>
      </c>
      <c r="BK30">
        <f t="shared" si="8"/>
        <v>7.27</v>
      </c>
      <c r="BL30">
        <f t="shared" si="9"/>
        <v>106444.80000000008</v>
      </c>
    </row>
    <row r="31" spans="1:64" x14ac:dyDescent="0.2">
      <c r="A31" s="1">
        <v>29</v>
      </c>
      <c r="B31" s="7" t="s">
        <v>15</v>
      </c>
      <c r="C31" s="3">
        <v>39924</v>
      </c>
      <c r="D31" s="4" t="s">
        <v>626</v>
      </c>
      <c r="E31" s="4" t="s">
        <v>164</v>
      </c>
      <c r="F31" s="5" t="str">
        <f t="shared" si="0"/>
        <v>M</v>
      </c>
      <c r="G31" s="6">
        <v>0.87569444444444444</v>
      </c>
      <c r="H31" s="6">
        <v>0.91249999999999998</v>
      </c>
      <c r="I31" s="85">
        <f t="shared" si="1"/>
        <v>52.999999999999972</v>
      </c>
      <c r="J31" s="86">
        <f>I31*Segmentos!$D$7*(AH31%)*IF(ISNUMBER(AI31),AI31%,0)</f>
        <v>1603779.9999999993</v>
      </c>
      <c r="K31" s="86">
        <f>I31*Segmentos!$D$7*(AL31%)*IF(ISNUMBER(AM31),AM31%,0)</f>
        <v>2654282.3999999985</v>
      </c>
      <c r="L31" s="4"/>
      <c r="M31" s="2">
        <v>10.16</v>
      </c>
      <c r="N31" s="2">
        <v>20.2</v>
      </c>
      <c r="O31" s="2">
        <v>50.3</v>
      </c>
      <c r="P31" s="2">
        <v>86.912999999999997</v>
      </c>
      <c r="Q31" s="2">
        <v>5.39</v>
      </c>
      <c r="R31" s="2">
        <v>13.1</v>
      </c>
      <c r="S31" s="2">
        <v>41.1</v>
      </c>
      <c r="T31" s="2">
        <v>7.6877000000000004</v>
      </c>
      <c r="U31" s="2">
        <v>9.43</v>
      </c>
      <c r="V31" s="2">
        <v>17.7</v>
      </c>
      <c r="W31" s="2">
        <v>53.3</v>
      </c>
      <c r="X31" s="2">
        <v>16.9114</v>
      </c>
      <c r="Y31" s="2">
        <v>8.14</v>
      </c>
      <c r="Z31" s="2">
        <v>19.8</v>
      </c>
      <c r="AA31" s="2">
        <v>41</v>
      </c>
      <c r="AB31" s="2">
        <v>20.550999999999998</v>
      </c>
      <c r="AC31" s="2">
        <v>14.87</v>
      </c>
      <c r="AD31" s="2">
        <v>25.7</v>
      </c>
      <c r="AE31" s="2">
        <v>57.8</v>
      </c>
      <c r="AF31" s="2">
        <v>41.762900000000002</v>
      </c>
      <c r="AG31" s="20">
        <v>7.56</v>
      </c>
      <c r="AH31" s="20">
        <v>17</v>
      </c>
      <c r="AI31" s="20">
        <v>44.5</v>
      </c>
      <c r="AJ31" s="20">
        <v>30.679200000000002</v>
      </c>
      <c r="AK31" s="18">
        <v>12.51</v>
      </c>
      <c r="AL31" s="18">
        <v>23.1</v>
      </c>
      <c r="AM31" s="18">
        <v>54.2</v>
      </c>
      <c r="AN31" s="18">
        <v>56.233699999999999</v>
      </c>
      <c r="AO31" s="2">
        <v>8.59</v>
      </c>
      <c r="AP31" s="2">
        <v>18.899999999999999</v>
      </c>
      <c r="AQ31" s="2">
        <v>45.5</v>
      </c>
      <c r="AR31" s="2">
        <v>8.0299999999999994</v>
      </c>
      <c r="AS31" s="2">
        <v>6.81</v>
      </c>
      <c r="AT31" s="2">
        <v>16.3</v>
      </c>
      <c r="AU31" s="2">
        <v>41.8</v>
      </c>
      <c r="AV31" s="2">
        <v>12.841200000000001</v>
      </c>
      <c r="AW31" s="2">
        <v>6.25</v>
      </c>
      <c r="AX31" s="2">
        <v>15.1</v>
      </c>
      <c r="AY31" s="2">
        <v>41.4</v>
      </c>
      <c r="AZ31" s="2">
        <v>15.371499999999999</v>
      </c>
      <c r="BA31" s="2">
        <v>15.47</v>
      </c>
      <c r="BB31" s="2">
        <v>26.6</v>
      </c>
      <c r="BC31" s="2">
        <v>58.1</v>
      </c>
      <c r="BD31" s="2">
        <v>50.670299999999997</v>
      </c>
      <c r="BE31" s="4" t="str">
        <f t="shared" si="2"/>
        <v>NO APLICA</v>
      </c>
      <c r="BF31" s="4">
        <f t="shared" si="3"/>
        <v>10.330000000000002</v>
      </c>
      <c r="BG31">
        <f t="shared" si="4"/>
        <v>8.59</v>
      </c>
      <c r="BH31">
        <f t="shared" si="5"/>
        <v>6.81</v>
      </c>
      <c r="BI31">
        <f t="shared" si="6"/>
        <v>15.47</v>
      </c>
      <c r="BJ31">
        <f t="shared" si="7"/>
        <v>12.51</v>
      </c>
      <c r="BK31">
        <f t="shared" si="8"/>
        <v>7.56</v>
      </c>
      <c r="BL31">
        <f t="shared" si="9"/>
        <v>53851.179999999971</v>
      </c>
    </row>
    <row r="32" spans="1:64" x14ac:dyDescent="0.2">
      <c r="A32" s="1">
        <v>30</v>
      </c>
      <c r="B32" s="7" t="s">
        <v>40</v>
      </c>
      <c r="C32" s="3">
        <v>39924</v>
      </c>
      <c r="D32" s="4" t="s">
        <v>629</v>
      </c>
      <c r="E32" s="4" t="s">
        <v>169</v>
      </c>
      <c r="F32" s="5" t="str">
        <f t="shared" si="0"/>
        <v>M</v>
      </c>
      <c r="G32" s="6">
        <v>0.92013888888888884</v>
      </c>
      <c r="H32" s="6">
        <v>0.9555555555555556</v>
      </c>
      <c r="I32" s="85">
        <f t="shared" si="1"/>
        <v>51.000000000000142</v>
      </c>
      <c r="J32" s="86">
        <f>I32*Segmentos!$D$7*(AH32%)*IF(ISNUMBER(AI32),AI32%,0)</f>
        <v>223624.80000000069</v>
      </c>
      <c r="K32" s="86">
        <f>I32*Segmentos!$D$7*(AL32%)*IF(ISNUMBER(AM32),AM32%,0)</f>
        <v>239598.0000000007</v>
      </c>
      <c r="L32" s="4" t="s">
        <v>201</v>
      </c>
      <c r="M32" s="2">
        <v>1.1399999999999999</v>
      </c>
      <c r="N32" s="2">
        <v>2.7</v>
      </c>
      <c r="O32" s="2">
        <v>42.1</v>
      </c>
      <c r="P32" s="2">
        <v>90.386600000000001</v>
      </c>
      <c r="Q32" s="2">
        <v>0.2</v>
      </c>
      <c r="R32" s="2">
        <v>0.6</v>
      </c>
      <c r="S32" s="2">
        <v>36.299999999999997</v>
      </c>
      <c r="T32" s="2">
        <v>2.6535000000000002</v>
      </c>
      <c r="U32" s="2">
        <v>0.71</v>
      </c>
      <c r="V32" s="2">
        <v>3</v>
      </c>
      <c r="W32" s="2">
        <v>23.4</v>
      </c>
      <c r="X32" s="2">
        <v>11.738200000000001</v>
      </c>
      <c r="Y32" s="2">
        <v>1.48</v>
      </c>
      <c r="Z32" s="2">
        <v>3.5</v>
      </c>
      <c r="AA32" s="2">
        <v>42.2</v>
      </c>
      <c r="AB32" s="2">
        <v>34.687600000000003</v>
      </c>
      <c r="AC32" s="2">
        <v>1.59</v>
      </c>
      <c r="AD32" s="2">
        <v>2.9</v>
      </c>
      <c r="AE32" s="2">
        <v>55.1</v>
      </c>
      <c r="AF32" s="2">
        <v>41.307299999999998</v>
      </c>
      <c r="AG32" s="20">
        <v>1.1000000000000001</v>
      </c>
      <c r="AH32" s="20">
        <v>2.7</v>
      </c>
      <c r="AI32" s="20">
        <v>40.6</v>
      </c>
      <c r="AJ32" s="20">
        <v>41.357799999999997</v>
      </c>
      <c r="AK32" s="18">
        <v>1.18</v>
      </c>
      <c r="AL32" s="18">
        <v>2.7</v>
      </c>
      <c r="AM32" s="18">
        <v>43.5</v>
      </c>
      <c r="AN32" s="18">
        <v>49.028799999999997</v>
      </c>
      <c r="AO32" s="2">
        <v>0.25</v>
      </c>
      <c r="AP32" s="2">
        <v>1</v>
      </c>
      <c r="AQ32" s="2">
        <v>25.1</v>
      </c>
      <c r="AR32" s="2">
        <v>2.1690999999999998</v>
      </c>
      <c r="AS32" s="2">
        <v>0.82</v>
      </c>
      <c r="AT32" s="2">
        <v>2.1</v>
      </c>
      <c r="AU32" s="2">
        <v>38.4</v>
      </c>
      <c r="AV32" s="2">
        <v>14.3461</v>
      </c>
      <c r="AW32" s="2">
        <v>1.19</v>
      </c>
      <c r="AX32" s="2">
        <v>2.2999999999999998</v>
      </c>
      <c r="AY32" s="2">
        <v>52.7</v>
      </c>
      <c r="AZ32" s="2">
        <v>27.0608</v>
      </c>
      <c r="BA32" s="2">
        <v>1.54</v>
      </c>
      <c r="BB32" s="2">
        <v>3.9</v>
      </c>
      <c r="BC32" s="2">
        <v>39.9</v>
      </c>
      <c r="BD32" s="2">
        <v>46.810499999999998</v>
      </c>
      <c r="BE32" s="4" t="str">
        <f t="shared" si="2"/>
        <v>NO APLICA</v>
      </c>
      <c r="BF32" s="4">
        <f t="shared" si="3"/>
        <v>1.0446000000000002</v>
      </c>
      <c r="BG32">
        <f t="shared" si="4"/>
        <v>0.25</v>
      </c>
      <c r="BH32">
        <f t="shared" si="5"/>
        <v>0.82</v>
      </c>
      <c r="BI32">
        <f t="shared" si="6"/>
        <v>1.54</v>
      </c>
      <c r="BJ32">
        <f t="shared" si="7"/>
        <v>1.18</v>
      </c>
      <c r="BK32">
        <f t="shared" si="8"/>
        <v>1.1000000000000001</v>
      </c>
      <c r="BL32">
        <f t="shared" si="9"/>
        <v>5797.1700000000164</v>
      </c>
    </row>
    <row r="33" spans="1:64" x14ac:dyDescent="0.2">
      <c r="A33" s="1">
        <v>31</v>
      </c>
      <c r="B33" s="7" t="s">
        <v>5</v>
      </c>
      <c r="C33" s="3">
        <v>39924</v>
      </c>
      <c r="D33" s="4" t="s">
        <v>3</v>
      </c>
      <c r="E33" s="4" t="s">
        <v>164</v>
      </c>
      <c r="F33" s="5" t="str">
        <f t="shared" si="0"/>
        <v>M</v>
      </c>
      <c r="G33" s="6">
        <v>0.87430555555555556</v>
      </c>
      <c r="H33" s="6">
        <v>0.91666666666666663</v>
      </c>
      <c r="I33" s="85">
        <f t="shared" si="1"/>
        <v>60.999999999999943</v>
      </c>
      <c r="J33" s="86">
        <f>I33*Segmentos!$D$7*(AH33%)*IF(ISNUMBER(AI33),AI33%,0)</f>
        <v>1389921.5999999985</v>
      </c>
      <c r="K33" s="86">
        <f>I33*Segmentos!$D$7*(AL33%)*IF(ISNUMBER(AM33),AM33%,0)</f>
        <v>1363154.7999999989</v>
      </c>
      <c r="L33" s="4"/>
      <c r="M33" s="2">
        <v>5.65</v>
      </c>
      <c r="N33" s="2">
        <v>17.399999999999999</v>
      </c>
      <c r="O33" s="2">
        <v>32.4</v>
      </c>
      <c r="P33" s="2">
        <v>81.988600000000005</v>
      </c>
      <c r="Q33" s="2">
        <v>3.51</v>
      </c>
      <c r="R33" s="2">
        <v>9.9</v>
      </c>
      <c r="S33" s="2">
        <v>35.5</v>
      </c>
      <c r="T33" s="2">
        <v>8.4893999999999998</v>
      </c>
      <c r="U33" s="2">
        <v>4.6100000000000003</v>
      </c>
      <c r="V33" s="2">
        <v>12.9</v>
      </c>
      <c r="W33" s="2">
        <v>35.700000000000003</v>
      </c>
      <c r="X33" s="2">
        <v>14.018000000000001</v>
      </c>
      <c r="Y33" s="2">
        <v>6.28</v>
      </c>
      <c r="Z33" s="2">
        <v>19.8</v>
      </c>
      <c r="AA33" s="2">
        <v>31.8</v>
      </c>
      <c r="AB33" s="2">
        <v>26.9087</v>
      </c>
      <c r="AC33" s="2">
        <v>6.84</v>
      </c>
      <c r="AD33" s="2">
        <v>22.1</v>
      </c>
      <c r="AE33" s="2">
        <v>31</v>
      </c>
      <c r="AF33" s="2">
        <v>32.572400000000002</v>
      </c>
      <c r="AG33" s="20">
        <v>5.71</v>
      </c>
      <c r="AH33" s="20">
        <v>18.8</v>
      </c>
      <c r="AI33" s="20">
        <v>30.3</v>
      </c>
      <c r="AJ33" s="20">
        <v>39.293700000000001</v>
      </c>
      <c r="AK33" s="18">
        <v>5.6</v>
      </c>
      <c r="AL33" s="18">
        <v>16.100000000000001</v>
      </c>
      <c r="AM33" s="18">
        <v>34.700000000000003</v>
      </c>
      <c r="AN33" s="18">
        <v>42.694800000000001</v>
      </c>
      <c r="AO33" s="2">
        <v>3.65</v>
      </c>
      <c r="AP33" s="2">
        <v>12.8</v>
      </c>
      <c r="AQ33" s="2">
        <v>28.6</v>
      </c>
      <c r="AR33" s="2">
        <v>5.7953000000000001</v>
      </c>
      <c r="AS33" s="2">
        <v>5.3</v>
      </c>
      <c r="AT33" s="2">
        <v>16.100000000000001</v>
      </c>
      <c r="AU33" s="2">
        <v>32.799999999999997</v>
      </c>
      <c r="AV33" s="2">
        <v>16.927399999999999</v>
      </c>
      <c r="AW33" s="2">
        <v>6.63</v>
      </c>
      <c r="AX33" s="2">
        <v>19.399999999999999</v>
      </c>
      <c r="AY33" s="2">
        <v>34.1</v>
      </c>
      <c r="AZ33" s="2">
        <v>27.6553</v>
      </c>
      <c r="BA33" s="2">
        <v>5.69</v>
      </c>
      <c r="BB33" s="2">
        <v>18</v>
      </c>
      <c r="BC33" s="2">
        <v>31.6</v>
      </c>
      <c r="BD33" s="2">
        <v>31.610600000000002</v>
      </c>
      <c r="BE33" s="4" t="str">
        <f t="shared" si="2"/>
        <v>NO APLICA</v>
      </c>
      <c r="BF33" s="4">
        <f t="shared" si="3"/>
        <v>5.6027999999999993</v>
      </c>
      <c r="BG33">
        <f t="shared" si="4"/>
        <v>3.65</v>
      </c>
      <c r="BH33">
        <f t="shared" si="5"/>
        <v>5.3</v>
      </c>
      <c r="BI33">
        <f t="shared" si="6"/>
        <v>6.63</v>
      </c>
      <c r="BJ33">
        <f t="shared" si="7"/>
        <v>5.6</v>
      </c>
      <c r="BK33">
        <f t="shared" si="8"/>
        <v>5.71</v>
      </c>
      <c r="BL33">
        <f t="shared" si="9"/>
        <v>34389.359999999964</v>
      </c>
    </row>
    <row r="34" spans="1:64" x14ac:dyDescent="0.2">
      <c r="A34" s="1">
        <v>32</v>
      </c>
      <c r="B34" s="7" t="s">
        <v>18</v>
      </c>
      <c r="C34" s="3">
        <v>39924</v>
      </c>
      <c r="D34" s="4" t="s">
        <v>17</v>
      </c>
      <c r="E34" s="4" t="s">
        <v>168</v>
      </c>
      <c r="F34" s="5" t="str">
        <f t="shared" si="0"/>
        <v>M</v>
      </c>
      <c r="G34" s="6">
        <v>0.83333333333333337</v>
      </c>
      <c r="H34" s="6">
        <v>0.91388888888888886</v>
      </c>
      <c r="I34" s="85">
        <f t="shared" si="1"/>
        <v>115.99999999999991</v>
      </c>
      <c r="J34" s="86">
        <f>I34*Segmentos!$D$7*(AH34%)*IF(ISNUMBER(AI34),AI34%,0)</f>
        <v>234783.9999999998</v>
      </c>
      <c r="K34" s="86">
        <f>I34*Segmentos!$D$7*(AL34%)*IF(ISNUMBER(AM34),AM34%,0)</f>
        <v>178825.59999999983</v>
      </c>
      <c r="L34" s="4" t="s">
        <v>202</v>
      </c>
      <c r="M34" s="2">
        <v>0.44</v>
      </c>
      <c r="N34" s="2">
        <v>4.3</v>
      </c>
      <c r="O34" s="2">
        <v>10.199999999999999</v>
      </c>
      <c r="P34" s="2">
        <v>91.2209</v>
      </c>
      <c r="Q34" s="2">
        <v>0</v>
      </c>
      <c r="R34" s="2">
        <v>0</v>
      </c>
      <c r="S34" s="8" t="s">
        <v>577</v>
      </c>
      <c r="T34" s="2">
        <v>0</v>
      </c>
      <c r="U34" s="2">
        <v>0.14000000000000001</v>
      </c>
      <c r="V34" s="2">
        <v>2.8</v>
      </c>
      <c r="W34" s="2">
        <v>4.9000000000000004</v>
      </c>
      <c r="X34" s="2">
        <v>5.8834999999999997</v>
      </c>
      <c r="Y34" s="2">
        <v>0.94</v>
      </c>
      <c r="Z34" s="2">
        <v>4</v>
      </c>
      <c r="AA34" s="2">
        <v>23.8</v>
      </c>
      <c r="AB34" s="2">
        <v>57.923400000000001</v>
      </c>
      <c r="AC34" s="2">
        <v>0.4</v>
      </c>
      <c r="AD34" s="2">
        <v>7.8</v>
      </c>
      <c r="AE34" s="2">
        <v>5.0999999999999996</v>
      </c>
      <c r="AF34" s="2">
        <v>27.414100000000001</v>
      </c>
      <c r="AG34" s="20">
        <v>0.5</v>
      </c>
      <c r="AH34" s="20">
        <v>4.5999999999999996</v>
      </c>
      <c r="AI34" s="20">
        <v>11</v>
      </c>
      <c r="AJ34" s="20">
        <v>49.508400000000002</v>
      </c>
      <c r="AK34" s="18">
        <v>0.38</v>
      </c>
      <c r="AL34" s="18">
        <v>4.0999999999999996</v>
      </c>
      <c r="AM34" s="18">
        <v>9.4</v>
      </c>
      <c r="AN34" s="18">
        <v>41.712499999999999</v>
      </c>
      <c r="AO34" s="2">
        <v>0.03</v>
      </c>
      <c r="AP34" s="2">
        <v>1.3</v>
      </c>
      <c r="AQ34" s="2">
        <v>2.4</v>
      </c>
      <c r="AR34" s="2">
        <v>0.72170000000000001</v>
      </c>
      <c r="AS34" s="2">
        <v>0.4</v>
      </c>
      <c r="AT34" s="2">
        <v>2</v>
      </c>
      <c r="AU34" s="2">
        <v>20</v>
      </c>
      <c r="AV34" s="2">
        <v>18.519400000000001</v>
      </c>
      <c r="AW34" s="2">
        <v>0.34</v>
      </c>
      <c r="AX34" s="2">
        <v>3.8</v>
      </c>
      <c r="AY34" s="2">
        <v>8.9</v>
      </c>
      <c r="AZ34" s="2">
        <v>20.381799999999998</v>
      </c>
      <c r="BA34" s="2">
        <v>0.65</v>
      </c>
      <c r="BB34" s="2">
        <v>6.9</v>
      </c>
      <c r="BC34" s="2">
        <v>9.4</v>
      </c>
      <c r="BD34" s="2">
        <v>51.598100000000002</v>
      </c>
      <c r="BE34" s="4" t="str">
        <f t="shared" si="2"/>
        <v>ABURRIDO</v>
      </c>
      <c r="BF34" s="4">
        <f t="shared" si="3"/>
        <v>0.44359999999999999</v>
      </c>
      <c r="BG34">
        <f t="shared" si="4"/>
        <v>0.03</v>
      </c>
      <c r="BH34">
        <f t="shared" si="5"/>
        <v>0.4</v>
      </c>
      <c r="BI34">
        <f t="shared" si="6"/>
        <v>0.65</v>
      </c>
      <c r="BJ34">
        <f t="shared" si="7"/>
        <v>0.38</v>
      </c>
      <c r="BK34">
        <f t="shared" si="8"/>
        <v>0.5</v>
      </c>
      <c r="BL34">
        <f t="shared" si="9"/>
        <v>5087.7599999999957</v>
      </c>
    </row>
    <row r="35" spans="1:64" x14ac:dyDescent="0.2">
      <c r="A35" s="1">
        <v>33</v>
      </c>
      <c r="B35" s="7" t="s">
        <v>9</v>
      </c>
      <c r="C35" s="3">
        <v>39924</v>
      </c>
      <c r="D35" s="4" t="s">
        <v>8</v>
      </c>
      <c r="E35" s="4" t="s">
        <v>168</v>
      </c>
      <c r="F35" s="5" t="str">
        <f t="shared" si="0"/>
        <v>M</v>
      </c>
      <c r="G35" s="6">
        <v>0.78749999999999998</v>
      </c>
      <c r="H35" s="6">
        <v>0.87361111111111101</v>
      </c>
      <c r="I35" s="85">
        <f t="shared" si="1"/>
        <v>123.99999999999989</v>
      </c>
      <c r="J35" s="86">
        <f>I35*Segmentos!$D$7*(AH35%)*IF(ISNUMBER(AI35),AI35%,0)</f>
        <v>2542595.1999999974</v>
      </c>
      <c r="K35" s="86">
        <f>I35*Segmentos!$D$7*(AL35%)*IF(ISNUMBER(AM35),AM35%,0)</f>
        <v>2208191.9999999981</v>
      </c>
      <c r="L35" s="4" t="s">
        <v>200</v>
      </c>
      <c r="M35" s="2">
        <v>4.78</v>
      </c>
      <c r="N35" s="2">
        <v>15.6</v>
      </c>
      <c r="O35" s="2">
        <v>30.7</v>
      </c>
      <c r="P35" s="2">
        <v>92.905000000000001</v>
      </c>
      <c r="Q35" s="2">
        <v>0.9</v>
      </c>
      <c r="R35" s="2">
        <v>9.4</v>
      </c>
      <c r="S35" s="2">
        <v>9.6</v>
      </c>
      <c r="T35" s="2">
        <v>2.9236</v>
      </c>
      <c r="U35" s="2">
        <v>2.54</v>
      </c>
      <c r="V35" s="2">
        <v>10</v>
      </c>
      <c r="W35" s="2">
        <v>25.3</v>
      </c>
      <c r="X35" s="2">
        <v>10.338900000000001</v>
      </c>
      <c r="Y35" s="2">
        <v>4.63</v>
      </c>
      <c r="Z35" s="2">
        <v>16.399999999999999</v>
      </c>
      <c r="AA35" s="2">
        <v>28.2</v>
      </c>
      <c r="AB35" s="2">
        <v>26.534300000000002</v>
      </c>
      <c r="AC35" s="2">
        <v>8.33</v>
      </c>
      <c r="AD35" s="2">
        <v>21.5</v>
      </c>
      <c r="AE35" s="2">
        <v>38.700000000000003</v>
      </c>
      <c r="AF35" s="2">
        <v>53.108199999999997</v>
      </c>
      <c r="AG35" s="20">
        <v>5.14</v>
      </c>
      <c r="AH35" s="20">
        <v>14.2</v>
      </c>
      <c r="AI35" s="20">
        <v>36.1</v>
      </c>
      <c r="AJ35" s="20">
        <v>47.373399999999997</v>
      </c>
      <c r="AK35" s="18">
        <v>4.46</v>
      </c>
      <c r="AL35" s="18">
        <v>16.8</v>
      </c>
      <c r="AM35" s="18">
        <v>26.5</v>
      </c>
      <c r="AN35" s="18">
        <v>45.531599999999997</v>
      </c>
      <c r="AO35" s="2">
        <v>1.79</v>
      </c>
      <c r="AP35" s="2">
        <v>3.7</v>
      </c>
      <c r="AQ35" s="2">
        <v>48.9</v>
      </c>
      <c r="AR35" s="2">
        <v>3.8028</v>
      </c>
      <c r="AS35" s="2">
        <v>1.96</v>
      </c>
      <c r="AT35" s="2">
        <v>9.1999999999999993</v>
      </c>
      <c r="AU35" s="2">
        <v>21.1</v>
      </c>
      <c r="AV35" s="2">
        <v>8.3658999999999999</v>
      </c>
      <c r="AW35" s="2">
        <v>4.79</v>
      </c>
      <c r="AX35" s="2">
        <v>14.2</v>
      </c>
      <c r="AY35" s="2">
        <v>33.700000000000003</v>
      </c>
      <c r="AZ35" s="2">
        <v>26.756499999999999</v>
      </c>
      <c r="BA35" s="2">
        <v>7.26</v>
      </c>
      <c r="BB35" s="2">
        <v>23.7</v>
      </c>
      <c r="BC35" s="2">
        <v>30.7</v>
      </c>
      <c r="BD35" s="2">
        <v>53.979799999999997</v>
      </c>
      <c r="BE35" s="4" t="str">
        <f t="shared" si="2"/>
        <v>ABURRIDO</v>
      </c>
      <c r="BF35" s="4">
        <f t="shared" si="3"/>
        <v>4.0874000000000006</v>
      </c>
      <c r="BG35">
        <f t="shared" si="4"/>
        <v>1.79</v>
      </c>
      <c r="BH35">
        <f t="shared" si="5"/>
        <v>1.96</v>
      </c>
      <c r="BI35">
        <f t="shared" si="6"/>
        <v>7.26</v>
      </c>
      <c r="BJ35">
        <f t="shared" si="7"/>
        <v>4.46</v>
      </c>
      <c r="BK35">
        <f t="shared" si="8"/>
        <v>5.14</v>
      </c>
      <c r="BL35">
        <f t="shared" si="9"/>
        <v>59386.079999999944</v>
      </c>
    </row>
    <row r="36" spans="1:64" x14ac:dyDescent="0.2">
      <c r="A36" s="1">
        <v>34</v>
      </c>
      <c r="B36" s="7" t="s">
        <v>1</v>
      </c>
      <c r="C36" s="3">
        <v>39924</v>
      </c>
      <c r="D36" s="4" t="s">
        <v>627</v>
      </c>
      <c r="E36" s="4" t="s">
        <v>163</v>
      </c>
      <c r="F36" s="5" t="str">
        <f t="shared" si="0"/>
        <v>M</v>
      </c>
      <c r="G36" s="6">
        <v>0.83819444444444446</v>
      </c>
      <c r="H36" s="6">
        <v>0.875</v>
      </c>
      <c r="I36" s="85">
        <f t="shared" si="1"/>
        <v>52.999999999999972</v>
      </c>
      <c r="J36" s="86">
        <f>I36*Segmentos!$D$7*(AH36%)*IF(ISNUMBER(AI36),AI36%,0)</f>
        <v>496588.79999999976</v>
      </c>
      <c r="K36" s="86">
        <f>I36*Segmentos!$D$7*(AL36%)*IF(ISNUMBER(AM36),AM36%,0)</f>
        <v>1321989.5999999994</v>
      </c>
      <c r="L36" s="4"/>
      <c r="M36" s="2">
        <v>4.3899999999999997</v>
      </c>
      <c r="N36" s="2">
        <v>9</v>
      </c>
      <c r="O36" s="2">
        <v>48.6</v>
      </c>
      <c r="P36" s="2">
        <v>72.0261</v>
      </c>
      <c r="Q36" s="2">
        <v>4.72</v>
      </c>
      <c r="R36" s="2">
        <v>9.1999999999999993</v>
      </c>
      <c r="S36" s="2">
        <v>51.3</v>
      </c>
      <c r="T36" s="2">
        <v>12.9132</v>
      </c>
      <c r="U36" s="2">
        <v>4.62</v>
      </c>
      <c r="V36" s="2">
        <v>9.5</v>
      </c>
      <c r="W36" s="2">
        <v>48.4</v>
      </c>
      <c r="X36" s="2">
        <v>15.878399999999999</v>
      </c>
      <c r="Y36" s="2">
        <v>4.1399999999999997</v>
      </c>
      <c r="Z36" s="2">
        <v>8.6</v>
      </c>
      <c r="AA36" s="2">
        <v>48.4</v>
      </c>
      <c r="AB36" s="2">
        <v>20.044799999999999</v>
      </c>
      <c r="AC36" s="2">
        <v>4.3099999999999996</v>
      </c>
      <c r="AD36" s="2">
        <v>9.1</v>
      </c>
      <c r="AE36" s="2">
        <v>47.5</v>
      </c>
      <c r="AF36" s="2">
        <v>23.189699999999998</v>
      </c>
      <c r="AG36" s="20">
        <v>2.35</v>
      </c>
      <c r="AH36" s="20">
        <v>6.4</v>
      </c>
      <c r="AI36" s="20">
        <v>36.6</v>
      </c>
      <c r="AJ36" s="20">
        <v>18.295200000000001</v>
      </c>
      <c r="AK36" s="18">
        <v>6.24</v>
      </c>
      <c r="AL36" s="18">
        <v>11.4</v>
      </c>
      <c r="AM36" s="18">
        <v>54.7</v>
      </c>
      <c r="AN36" s="18">
        <v>53.730899999999998</v>
      </c>
      <c r="AO36" s="2">
        <v>2.85</v>
      </c>
      <c r="AP36" s="2">
        <v>7.9</v>
      </c>
      <c r="AQ36" s="2">
        <v>35.9</v>
      </c>
      <c r="AR36" s="2">
        <v>5.1007999999999996</v>
      </c>
      <c r="AS36" s="2">
        <v>5.46</v>
      </c>
      <c r="AT36" s="2">
        <v>9.6</v>
      </c>
      <c r="AU36" s="2">
        <v>56.7</v>
      </c>
      <c r="AV36" s="2">
        <v>19.704999999999998</v>
      </c>
      <c r="AW36" s="2">
        <v>3.58</v>
      </c>
      <c r="AX36" s="2">
        <v>6.8</v>
      </c>
      <c r="AY36" s="2">
        <v>52.6</v>
      </c>
      <c r="AZ36" s="2">
        <v>16.876999999999999</v>
      </c>
      <c r="BA36" s="2">
        <v>4.83</v>
      </c>
      <c r="BB36" s="2">
        <v>10.7</v>
      </c>
      <c r="BC36" s="2">
        <v>45.2</v>
      </c>
      <c r="BD36" s="2">
        <v>30.343399999999999</v>
      </c>
      <c r="BE36" s="4" t="str">
        <f t="shared" si="2"/>
        <v>NO APLICA</v>
      </c>
      <c r="BF36" s="4">
        <f t="shared" si="3"/>
        <v>4.8548</v>
      </c>
      <c r="BG36">
        <f t="shared" si="4"/>
        <v>2.85</v>
      </c>
      <c r="BH36">
        <f t="shared" si="5"/>
        <v>5.46</v>
      </c>
      <c r="BI36">
        <f t="shared" si="6"/>
        <v>4.83</v>
      </c>
      <c r="BJ36">
        <f t="shared" si="7"/>
        <v>6.24</v>
      </c>
      <c r="BK36">
        <f t="shared" si="8"/>
        <v>2.35</v>
      </c>
      <c r="BL36">
        <f t="shared" si="9"/>
        <v>23182.19999999999</v>
      </c>
    </row>
    <row r="37" spans="1:64" x14ac:dyDescent="0.2">
      <c r="A37" s="1">
        <v>35</v>
      </c>
      <c r="B37" s="7" t="s">
        <v>29</v>
      </c>
      <c r="C37" s="3">
        <v>39924</v>
      </c>
      <c r="D37" s="4" t="s">
        <v>628</v>
      </c>
      <c r="E37" s="4" t="s">
        <v>169</v>
      </c>
      <c r="F37" s="5" t="str">
        <f t="shared" si="0"/>
        <v>M</v>
      </c>
      <c r="G37" s="6">
        <v>0.84513888888888899</v>
      </c>
      <c r="H37" s="6">
        <v>0.87569444444444444</v>
      </c>
      <c r="I37" s="85">
        <f t="shared" si="1"/>
        <v>43.999999999999844</v>
      </c>
      <c r="J37" s="86">
        <f>I37*Segmentos!$D$7*(AH37%)*IF(ISNUMBER(AI37),AI37%,0)</f>
        <v>64310.399999999783</v>
      </c>
      <c r="K37" s="86">
        <f>I37*Segmentos!$D$7*(AL37%)*IF(ISNUMBER(AM37),AM37%,0)</f>
        <v>160159.99999999942</v>
      </c>
      <c r="L37" s="4"/>
      <c r="M37" s="2">
        <v>0.64</v>
      </c>
      <c r="N37" s="2">
        <v>2.2999999999999998</v>
      </c>
      <c r="O37" s="2">
        <v>28</v>
      </c>
      <c r="P37" s="2">
        <v>96.563299999999998</v>
      </c>
      <c r="Q37" s="2">
        <v>0.5</v>
      </c>
      <c r="R37" s="2">
        <v>1.4</v>
      </c>
      <c r="S37" s="2">
        <v>35.799999999999997</v>
      </c>
      <c r="T37" s="2">
        <v>12.612399999999999</v>
      </c>
      <c r="U37" s="2">
        <v>0.04</v>
      </c>
      <c r="V37" s="2">
        <v>1.2</v>
      </c>
      <c r="W37" s="2">
        <v>2.9</v>
      </c>
      <c r="X37" s="2">
        <v>1.1074999999999999</v>
      </c>
      <c r="Y37" s="2">
        <v>0.26</v>
      </c>
      <c r="Z37" s="2">
        <v>1.3</v>
      </c>
      <c r="AA37" s="2">
        <v>19.8</v>
      </c>
      <c r="AB37" s="2">
        <v>11.7782</v>
      </c>
      <c r="AC37" s="2">
        <v>1.44</v>
      </c>
      <c r="AD37" s="2">
        <v>4.3</v>
      </c>
      <c r="AE37" s="2">
        <v>33.4</v>
      </c>
      <c r="AF37" s="2">
        <v>71.065200000000004</v>
      </c>
      <c r="AG37" s="20">
        <v>0.36</v>
      </c>
      <c r="AH37" s="20">
        <v>1.8</v>
      </c>
      <c r="AI37" s="20">
        <v>20.3</v>
      </c>
      <c r="AJ37" s="20">
        <v>25.658300000000001</v>
      </c>
      <c r="AK37" s="18">
        <v>0.9</v>
      </c>
      <c r="AL37" s="18">
        <v>2.8</v>
      </c>
      <c r="AM37" s="18">
        <v>32.5</v>
      </c>
      <c r="AN37" s="18">
        <v>70.905000000000001</v>
      </c>
      <c r="AO37" s="2">
        <v>0.02</v>
      </c>
      <c r="AP37" s="2">
        <v>1</v>
      </c>
      <c r="AQ37" s="2">
        <v>2.2999999999999998</v>
      </c>
      <c r="AR37" s="2">
        <v>0.37359999999999999</v>
      </c>
      <c r="AS37" s="2">
        <v>0.28000000000000003</v>
      </c>
      <c r="AT37" s="2">
        <v>1.2</v>
      </c>
      <c r="AU37" s="2">
        <v>24.2</v>
      </c>
      <c r="AV37" s="2">
        <v>9.2852999999999994</v>
      </c>
      <c r="AW37" s="2">
        <v>0.38</v>
      </c>
      <c r="AX37" s="2">
        <v>2.4</v>
      </c>
      <c r="AY37" s="2">
        <v>15.5</v>
      </c>
      <c r="AZ37" s="2">
        <v>16.391400000000001</v>
      </c>
      <c r="BA37" s="2">
        <v>1.22</v>
      </c>
      <c r="BB37" s="2">
        <v>3.2</v>
      </c>
      <c r="BC37" s="2">
        <v>38.200000000000003</v>
      </c>
      <c r="BD37" s="2">
        <v>70.513000000000005</v>
      </c>
      <c r="BE37" s="4" t="str">
        <f t="shared" si="2"/>
        <v>NO APLICA</v>
      </c>
      <c r="BF37" s="4">
        <f t="shared" si="3"/>
        <v>0.61680000000000013</v>
      </c>
      <c r="BG37">
        <f t="shared" si="4"/>
        <v>0.02</v>
      </c>
      <c r="BH37">
        <f t="shared" si="5"/>
        <v>0.28000000000000003</v>
      </c>
      <c r="BI37">
        <f t="shared" si="6"/>
        <v>1.22</v>
      </c>
      <c r="BJ37">
        <f t="shared" si="7"/>
        <v>0.9</v>
      </c>
      <c r="BK37">
        <f t="shared" si="8"/>
        <v>0.36</v>
      </c>
      <c r="BL37">
        <f t="shared" si="9"/>
        <v>2833.5999999999899</v>
      </c>
    </row>
    <row r="38" spans="1:64" x14ac:dyDescent="0.2">
      <c r="A38" s="1">
        <v>36</v>
      </c>
      <c r="B38" s="7" t="s">
        <v>36</v>
      </c>
      <c r="C38" s="3">
        <v>39924</v>
      </c>
      <c r="D38" s="4" t="s">
        <v>626</v>
      </c>
      <c r="E38" s="4" t="s">
        <v>163</v>
      </c>
      <c r="F38" s="5" t="str">
        <f t="shared" si="0"/>
        <v>M</v>
      </c>
      <c r="G38" s="6">
        <v>0.91249999999999998</v>
      </c>
      <c r="H38" s="6">
        <v>0.95347222222222217</v>
      </c>
      <c r="I38" s="85">
        <f t="shared" si="1"/>
        <v>58.99999999999995</v>
      </c>
      <c r="J38" s="86">
        <f>I38*Segmentos!$D$7*(AH38%)*IF(ISNUMBER(AI38),AI38%,0)</f>
        <v>2366041.5999999982</v>
      </c>
      <c r="K38" s="86">
        <f>I38*Segmentos!$D$7*(AL38%)*IF(ISNUMBER(AM38),AM38%,0)</f>
        <v>3465305.9999999972</v>
      </c>
      <c r="L38" s="4"/>
      <c r="M38" s="2">
        <v>12.46</v>
      </c>
      <c r="N38" s="2">
        <v>23</v>
      </c>
      <c r="O38" s="2">
        <v>54.1</v>
      </c>
      <c r="P38" s="2">
        <v>80.066000000000003</v>
      </c>
      <c r="Q38" s="2">
        <v>8.2799999999999994</v>
      </c>
      <c r="R38" s="2">
        <v>15.1</v>
      </c>
      <c r="S38" s="2">
        <v>54.8</v>
      </c>
      <c r="T38" s="2">
        <v>8.8811</v>
      </c>
      <c r="U38" s="2">
        <v>12.79</v>
      </c>
      <c r="V38" s="2">
        <v>22.6</v>
      </c>
      <c r="W38" s="2">
        <v>56.6</v>
      </c>
      <c r="X38" s="2">
        <v>17.226400000000002</v>
      </c>
      <c r="Y38" s="2">
        <v>11.31</v>
      </c>
      <c r="Z38" s="2">
        <v>22.7</v>
      </c>
      <c r="AA38" s="2">
        <v>49.8</v>
      </c>
      <c r="AB38" s="2">
        <v>21.465199999999999</v>
      </c>
      <c r="AC38" s="2">
        <v>15.4</v>
      </c>
      <c r="AD38" s="2">
        <v>27.7</v>
      </c>
      <c r="AE38" s="2">
        <v>55.7</v>
      </c>
      <c r="AF38" s="2">
        <v>32.493400000000001</v>
      </c>
      <c r="AG38" s="20">
        <v>10.029999999999999</v>
      </c>
      <c r="AH38" s="20">
        <v>20.8</v>
      </c>
      <c r="AI38" s="20">
        <v>48.2</v>
      </c>
      <c r="AJ38" s="20">
        <v>30.561199999999999</v>
      </c>
      <c r="AK38" s="18">
        <v>14.66</v>
      </c>
      <c r="AL38" s="18">
        <v>25.1</v>
      </c>
      <c r="AM38" s="18">
        <v>58.5</v>
      </c>
      <c r="AN38" s="18">
        <v>49.504800000000003</v>
      </c>
      <c r="AO38" s="2">
        <v>10.59</v>
      </c>
      <c r="AP38" s="2">
        <v>20.8</v>
      </c>
      <c r="AQ38" s="2">
        <v>51</v>
      </c>
      <c r="AR38" s="2">
        <v>7.4352999999999998</v>
      </c>
      <c r="AS38" s="2">
        <v>12.24</v>
      </c>
      <c r="AT38" s="2">
        <v>24.2</v>
      </c>
      <c r="AU38" s="2">
        <v>50.6</v>
      </c>
      <c r="AV38" s="2">
        <v>17.3231</v>
      </c>
      <c r="AW38" s="2">
        <v>8.24</v>
      </c>
      <c r="AX38" s="2">
        <v>17</v>
      </c>
      <c r="AY38" s="2">
        <v>48.4</v>
      </c>
      <c r="AZ38" s="2">
        <v>15.222099999999999</v>
      </c>
      <c r="BA38" s="2">
        <v>16.29</v>
      </c>
      <c r="BB38" s="2">
        <v>27.6</v>
      </c>
      <c r="BC38" s="2">
        <v>59.1</v>
      </c>
      <c r="BD38" s="2">
        <v>40.0854</v>
      </c>
      <c r="BE38" s="4" t="str">
        <f t="shared" si="2"/>
        <v>NO APLICA</v>
      </c>
      <c r="BF38" s="4">
        <f t="shared" si="3"/>
        <v>13.403599999999997</v>
      </c>
      <c r="BG38">
        <f t="shared" si="4"/>
        <v>10.59</v>
      </c>
      <c r="BH38">
        <f t="shared" si="5"/>
        <v>12.24</v>
      </c>
      <c r="BI38">
        <f t="shared" si="6"/>
        <v>16.29</v>
      </c>
      <c r="BJ38">
        <f t="shared" si="7"/>
        <v>14.66</v>
      </c>
      <c r="BK38">
        <f t="shared" si="8"/>
        <v>10.029999999999999</v>
      </c>
      <c r="BL38">
        <f t="shared" si="9"/>
        <v>73413.699999999939</v>
      </c>
    </row>
    <row r="39" spans="1:64" x14ac:dyDescent="0.2">
      <c r="A39" s="1">
        <v>37</v>
      </c>
      <c r="B39" s="7" t="s">
        <v>35</v>
      </c>
      <c r="C39" s="3">
        <v>39924</v>
      </c>
      <c r="D39" s="4" t="s">
        <v>626</v>
      </c>
      <c r="E39" s="4" t="s">
        <v>163</v>
      </c>
      <c r="F39" s="5" t="str">
        <f t="shared" si="0"/>
        <v>M</v>
      </c>
      <c r="G39" s="6">
        <v>0.87291666666666667</v>
      </c>
      <c r="H39" s="6">
        <v>0.87569444444444444</v>
      </c>
      <c r="I39" s="85">
        <f t="shared" si="1"/>
        <v>3.9999999999999858</v>
      </c>
      <c r="J39" s="86">
        <f>I39*Segmentos!$D$7*(AH39%)*IF(ISNUMBER(AI39),AI39%,0)</f>
        <v>113030.3999999996</v>
      </c>
      <c r="K39" s="86">
        <f>I39*Segmentos!$D$7*(AL39%)*IF(ISNUMBER(AM39),AM39%,0)</f>
        <v>187263.99999999936</v>
      </c>
      <c r="L39" s="4"/>
      <c r="M39" s="2">
        <v>9.48</v>
      </c>
      <c r="N39" s="2">
        <v>11</v>
      </c>
      <c r="O39" s="2">
        <v>86.6</v>
      </c>
      <c r="P39" s="2">
        <v>81.978999999999999</v>
      </c>
      <c r="Q39" s="2">
        <v>5.8</v>
      </c>
      <c r="R39" s="2">
        <v>7</v>
      </c>
      <c r="S39" s="2">
        <v>82.6</v>
      </c>
      <c r="T39" s="2">
        <v>8.359</v>
      </c>
      <c r="U39" s="2">
        <v>8.2799999999999994</v>
      </c>
      <c r="V39" s="2">
        <v>10.4</v>
      </c>
      <c r="W39" s="2">
        <v>79.599999999999994</v>
      </c>
      <c r="X39" s="2">
        <v>15.0029</v>
      </c>
      <c r="Y39" s="2">
        <v>7.67</v>
      </c>
      <c r="Z39" s="2">
        <v>8.9</v>
      </c>
      <c r="AA39" s="2">
        <v>86.2</v>
      </c>
      <c r="AB39" s="2">
        <v>19.585799999999999</v>
      </c>
      <c r="AC39" s="2">
        <v>13.75</v>
      </c>
      <c r="AD39" s="2">
        <v>15.2</v>
      </c>
      <c r="AE39" s="2">
        <v>90.7</v>
      </c>
      <c r="AF39" s="2">
        <v>39.031300000000002</v>
      </c>
      <c r="AG39" s="20">
        <v>7.03</v>
      </c>
      <c r="AH39" s="20">
        <v>8.4</v>
      </c>
      <c r="AI39" s="20">
        <v>84.1</v>
      </c>
      <c r="AJ39" s="20">
        <v>28.850100000000001</v>
      </c>
      <c r="AK39" s="18">
        <v>11.69</v>
      </c>
      <c r="AL39" s="18">
        <v>13.3</v>
      </c>
      <c r="AM39" s="18">
        <v>88</v>
      </c>
      <c r="AN39" s="18">
        <v>53.128999999999998</v>
      </c>
      <c r="AO39" s="2">
        <v>7.95</v>
      </c>
      <c r="AP39" s="2">
        <v>9.4</v>
      </c>
      <c r="AQ39" s="2">
        <v>85</v>
      </c>
      <c r="AR39" s="2">
        <v>7.5087999999999999</v>
      </c>
      <c r="AS39" s="2">
        <v>5.01</v>
      </c>
      <c r="AT39" s="2">
        <v>5.7</v>
      </c>
      <c r="AU39" s="2">
        <v>87.9</v>
      </c>
      <c r="AV39" s="2">
        <v>9.5357000000000003</v>
      </c>
      <c r="AW39" s="2">
        <v>6.87</v>
      </c>
      <c r="AX39" s="2">
        <v>8.8000000000000007</v>
      </c>
      <c r="AY39" s="2">
        <v>77.7</v>
      </c>
      <c r="AZ39" s="2">
        <v>17.078800000000001</v>
      </c>
      <c r="BA39" s="2">
        <v>14.46</v>
      </c>
      <c r="BB39" s="2">
        <v>16</v>
      </c>
      <c r="BC39" s="2">
        <v>90.2</v>
      </c>
      <c r="BD39" s="2">
        <v>47.855800000000002</v>
      </c>
      <c r="BE39" s="4" t="str">
        <f t="shared" si="2"/>
        <v>NO APLICA</v>
      </c>
      <c r="BF39" s="4">
        <f t="shared" si="3"/>
        <v>9.1021999999999998</v>
      </c>
      <c r="BG39">
        <f t="shared" si="4"/>
        <v>7.95</v>
      </c>
      <c r="BH39">
        <f t="shared" si="5"/>
        <v>5.01</v>
      </c>
      <c r="BI39">
        <f t="shared" si="6"/>
        <v>14.46</v>
      </c>
      <c r="BJ39">
        <f t="shared" si="7"/>
        <v>11.69</v>
      </c>
      <c r="BK39">
        <f t="shared" si="8"/>
        <v>7.03</v>
      </c>
      <c r="BL39">
        <f t="shared" si="9"/>
        <v>3810.399999999986</v>
      </c>
    </row>
    <row r="40" spans="1:64" x14ac:dyDescent="0.2">
      <c r="A40" s="1">
        <v>38</v>
      </c>
      <c r="B40" s="7" t="s">
        <v>30</v>
      </c>
      <c r="C40" s="3">
        <v>39924</v>
      </c>
      <c r="D40" s="4" t="s">
        <v>628</v>
      </c>
      <c r="E40" s="4" t="s">
        <v>163</v>
      </c>
      <c r="F40" s="5" t="str">
        <f t="shared" si="0"/>
        <v>M</v>
      </c>
      <c r="G40" s="6">
        <v>0.87569444444444444</v>
      </c>
      <c r="H40" s="6">
        <v>0.91180555555555554</v>
      </c>
      <c r="I40" s="85">
        <f t="shared" si="1"/>
        <v>51.999999999999972</v>
      </c>
      <c r="J40" s="86">
        <f>I40*Segmentos!$D$7*(AH40%)*IF(ISNUMBER(AI40),AI40%,0)</f>
        <v>77022.399999999951</v>
      </c>
      <c r="K40" s="86">
        <f>I40*Segmentos!$D$7*(AL40%)*IF(ISNUMBER(AM40),AM40%,0)</f>
        <v>231545.59999999986</v>
      </c>
      <c r="L40" s="4"/>
      <c r="M40" s="2">
        <v>0.75</v>
      </c>
      <c r="N40" s="2">
        <v>2.2999999999999998</v>
      </c>
      <c r="O40" s="2">
        <v>33.1</v>
      </c>
      <c r="P40" s="2">
        <v>91.675700000000006</v>
      </c>
      <c r="Q40" s="2">
        <v>0.02</v>
      </c>
      <c r="R40" s="2">
        <v>1.1000000000000001</v>
      </c>
      <c r="S40" s="2">
        <v>1.9</v>
      </c>
      <c r="T40" s="2">
        <v>0.43540000000000001</v>
      </c>
      <c r="U40" s="2">
        <v>0.35</v>
      </c>
      <c r="V40" s="2">
        <v>0.7</v>
      </c>
      <c r="W40" s="2">
        <v>49.2</v>
      </c>
      <c r="X40" s="2">
        <v>8.9941999999999993</v>
      </c>
      <c r="Y40" s="2">
        <v>0.52</v>
      </c>
      <c r="Z40" s="2">
        <v>2.8</v>
      </c>
      <c r="AA40" s="2">
        <v>18.899999999999999</v>
      </c>
      <c r="AB40" s="2">
        <v>18.8232</v>
      </c>
      <c r="AC40" s="2">
        <v>1.58</v>
      </c>
      <c r="AD40" s="2">
        <v>3.4</v>
      </c>
      <c r="AE40" s="2">
        <v>46.6</v>
      </c>
      <c r="AF40" s="2">
        <v>63.422800000000002</v>
      </c>
      <c r="AG40" s="20">
        <v>0.36</v>
      </c>
      <c r="AH40" s="20">
        <v>2.2999999999999998</v>
      </c>
      <c r="AI40" s="20">
        <v>16.100000000000001</v>
      </c>
      <c r="AJ40" s="20">
        <v>21.013100000000001</v>
      </c>
      <c r="AK40" s="18">
        <v>1.1000000000000001</v>
      </c>
      <c r="AL40" s="18">
        <v>2.2999999999999998</v>
      </c>
      <c r="AM40" s="18">
        <v>48.4</v>
      </c>
      <c r="AN40" s="18">
        <v>70.662599999999998</v>
      </c>
      <c r="AO40" s="2">
        <v>0.28000000000000003</v>
      </c>
      <c r="AP40" s="2">
        <v>1.6</v>
      </c>
      <c r="AQ40" s="2">
        <v>17.399999999999999</v>
      </c>
      <c r="AR40" s="2">
        <v>3.7353000000000001</v>
      </c>
      <c r="AS40" s="2">
        <v>0.49</v>
      </c>
      <c r="AT40" s="2">
        <v>2.2000000000000002</v>
      </c>
      <c r="AU40" s="2">
        <v>22.7</v>
      </c>
      <c r="AV40" s="2">
        <v>13.2828</v>
      </c>
      <c r="AW40" s="2">
        <v>1.05</v>
      </c>
      <c r="AX40" s="2">
        <v>2.1</v>
      </c>
      <c r="AY40" s="2">
        <v>51.3</v>
      </c>
      <c r="AZ40" s="2">
        <v>36.970399999999998</v>
      </c>
      <c r="BA40" s="2">
        <v>0.81</v>
      </c>
      <c r="BB40" s="2">
        <v>2.7</v>
      </c>
      <c r="BC40" s="2">
        <v>30.3</v>
      </c>
      <c r="BD40" s="2">
        <v>37.687199999999997</v>
      </c>
      <c r="BE40" s="4" t="str">
        <f t="shared" si="2"/>
        <v>NO APLICA</v>
      </c>
      <c r="BF40" s="4">
        <f t="shared" si="3"/>
        <v>0.69980000000000009</v>
      </c>
      <c r="BG40">
        <f t="shared" si="4"/>
        <v>0.28000000000000003</v>
      </c>
      <c r="BH40">
        <f t="shared" si="5"/>
        <v>0.49</v>
      </c>
      <c r="BI40">
        <f t="shared" si="6"/>
        <v>1.05</v>
      </c>
      <c r="BJ40">
        <f t="shared" si="7"/>
        <v>1.1000000000000001</v>
      </c>
      <c r="BK40">
        <f t="shared" si="8"/>
        <v>0.36</v>
      </c>
      <c r="BL40">
        <f t="shared" si="9"/>
        <v>3958.7599999999975</v>
      </c>
    </row>
    <row r="41" spans="1:64" x14ac:dyDescent="0.2">
      <c r="A41" s="1">
        <v>39</v>
      </c>
      <c r="B41" s="7" t="s">
        <v>20</v>
      </c>
      <c r="C41" s="3">
        <v>39924</v>
      </c>
      <c r="D41" s="4" t="s">
        <v>17</v>
      </c>
      <c r="E41" s="4" t="s">
        <v>169</v>
      </c>
      <c r="F41" s="5" t="str">
        <f t="shared" si="0"/>
        <v>M</v>
      </c>
      <c r="G41" s="6">
        <v>0.91736111111111107</v>
      </c>
      <c r="H41" s="6">
        <v>0.95833333333333337</v>
      </c>
      <c r="I41" s="85">
        <f t="shared" si="1"/>
        <v>59.000000000000114</v>
      </c>
      <c r="J41" s="86">
        <f>I41*Segmentos!$D$7*(AH41%)*IF(ISNUMBER(AI41),AI41%,0)</f>
        <v>309183.60000000062</v>
      </c>
      <c r="K41" s="86">
        <f>I41*Segmentos!$D$7*(AL41%)*IF(ISNUMBER(AM41),AM41%,0)</f>
        <v>50126.400000000103</v>
      </c>
      <c r="L41" s="4"/>
      <c r="M41" s="2">
        <v>0.73</v>
      </c>
      <c r="N41" s="2">
        <v>2.5</v>
      </c>
      <c r="O41" s="2">
        <v>29</v>
      </c>
      <c r="P41" s="2">
        <v>99.611599999999996</v>
      </c>
      <c r="Q41" s="2">
        <v>0</v>
      </c>
      <c r="R41" s="2">
        <v>0</v>
      </c>
      <c r="S41" s="8" t="s">
        <v>577</v>
      </c>
      <c r="T41" s="2">
        <v>0</v>
      </c>
      <c r="U41" s="2">
        <v>0.09</v>
      </c>
      <c r="V41" s="2">
        <v>1.4</v>
      </c>
      <c r="W41" s="2">
        <v>6.4</v>
      </c>
      <c r="X41" s="2">
        <v>2.4634999999999998</v>
      </c>
      <c r="Y41" s="2">
        <v>0.48</v>
      </c>
      <c r="Z41" s="2">
        <v>2.1</v>
      </c>
      <c r="AA41" s="2">
        <v>22.3</v>
      </c>
      <c r="AB41" s="2">
        <v>19.253599999999999</v>
      </c>
      <c r="AC41" s="2">
        <v>1.74</v>
      </c>
      <c r="AD41" s="2">
        <v>4.9000000000000004</v>
      </c>
      <c r="AE41" s="2">
        <v>35.700000000000003</v>
      </c>
      <c r="AF41" s="2">
        <v>77.894599999999997</v>
      </c>
      <c r="AG41" s="20">
        <v>1.3</v>
      </c>
      <c r="AH41" s="20">
        <v>3.3</v>
      </c>
      <c r="AI41" s="20">
        <v>39.700000000000003</v>
      </c>
      <c r="AJ41" s="20">
        <v>84.106499999999997</v>
      </c>
      <c r="AK41" s="18">
        <v>0.22</v>
      </c>
      <c r="AL41" s="18">
        <v>1.8</v>
      </c>
      <c r="AM41" s="18">
        <v>11.8</v>
      </c>
      <c r="AN41" s="18">
        <v>15.505100000000001</v>
      </c>
      <c r="AO41" s="2">
        <v>0.12</v>
      </c>
      <c r="AP41" s="2">
        <v>0.6</v>
      </c>
      <c r="AQ41" s="2">
        <v>21.6</v>
      </c>
      <c r="AR41" s="2">
        <v>1.8466</v>
      </c>
      <c r="AS41" s="2">
        <v>0.24</v>
      </c>
      <c r="AT41" s="2">
        <v>1.2</v>
      </c>
      <c r="AU41" s="2">
        <v>20.2</v>
      </c>
      <c r="AV41" s="2">
        <v>7.2018000000000004</v>
      </c>
      <c r="AW41" s="2">
        <v>1.32</v>
      </c>
      <c r="AX41" s="2">
        <v>3.9</v>
      </c>
      <c r="AY41" s="2">
        <v>33.9</v>
      </c>
      <c r="AZ41" s="2">
        <v>51.6616</v>
      </c>
      <c r="BA41" s="2">
        <v>0.75</v>
      </c>
      <c r="BB41" s="2">
        <v>2.8</v>
      </c>
      <c r="BC41" s="2">
        <v>26.5</v>
      </c>
      <c r="BD41" s="2">
        <v>38.901600000000002</v>
      </c>
      <c r="BE41" s="4" t="str">
        <f t="shared" si="2"/>
        <v>NO APLICA</v>
      </c>
      <c r="BF41" s="4">
        <f t="shared" si="3"/>
        <v>0.63440000000000007</v>
      </c>
      <c r="BG41">
        <f t="shared" si="4"/>
        <v>0.12</v>
      </c>
      <c r="BH41">
        <f t="shared" si="5"/>
        <v>0.24</v>
      </c>
      <c r="BI41">
        <f t="shared" si="6"/>
        <v>1.32</v>
      </c>
      <c r="BJ41">
        <f t="shared" si="7"/>
        <v>0.22</v>
      </c>
      <c r="BK41">
        <f t="shared" si="8"/>
        <v>1.3</v>
      </c>
      <c r="BL41">
        <f t="shared" si="9"/>
        <v>4277.5000000000082</v>
      </c>
    </row>
    <row r="42" spans="1:64" x14ac:dyDescent="0.2">
      <c r="A42" s="1">
        <v>40</v>
      </c>
      <c r="B42" s="7" t="s">
        <v>11</v>
      </c>
      <c r="C42" s="3">
        <v>39924</v>
      </c>
      <c r="D42" s="4" t="s">
        <v>8</v>
      </c>
      <c r="E42" s="4" t="s">
        <v>166</v>
      </c>
      <c r="F42" s="5" t="str">
        <f t="shared" si="0"/>
        <v>M</v>
      </c>
      <c r="G42" s="6">
        <v>0.90972222222222221</v>
      </c>
      <c r="H42" s="6">
        <v>0.91041666666666676</v>
      </c>
      <c r="I42" s="85">
        <f t="shared" si="1"/>
        <v>1.0000000000001563</v>
      </c>
      <c r="J42" s="86">
        <f>I42*Segmentos!$D$7*(AH42%)*IF(ISNUMBER(AI42),AI42%,0)</f>
        <v>15200.000000002376</v>
      </c>
      <c r="K42" s="86">
        <f>I42*Segmentos!$D$7*(AL42%)*IF(ISNUMBER(AM42),AM42%,0)</f>
        <v>21600.00000000338</v>
      </c>
      <c r="L42" s="4"/>
      <c r="M42" s="2">
        <v>4.6399999999999997</v>
      </c>
      <c r="N42" s="2">
        <v>4.5999999999999996</v>
      </c>
      <c r="O42" s="2">
        <v>100</v>
      </c>
      <c r="P42" s="2">
        <v>87.632800000000003</v>
      </c>
      <c r="Q42" s="2">
        <v>1.87</v>
      </c>
      <c r="R42" s="2">
        <v>1.9</v>
      </c>
      <c r="S42" s="2">
        <v>100</v>
      </c>
      <c r="T42" s="2">
        <v>5.9103000000000003</v>
      </c>
      <c r="U42" s="2">
        <v>4.29</v>
      </c>
      <c r="V42" s="2">
        <v>4.3</v>
      </c>
      <c r="W42" s="2">
        <v>100</v>
      </c>
      <c r="X42" s="2">
        <v>16.9802</v>
      </c>
      <c r="Y42" s="2">
        <v>3.12</v>
      </c>
      <c r="Z42" s="2">
        <v>3.1</v>
      </c>
      <c r="AA42" s="2">
        <v>100</v>
      </c>
      <c r="AB42" s="2">
        <v>17.379899999999999</v>
      </c>
      <c r="AC42" s="2">
        <v>7.64</v>
      </c>
      <c r="AD42" s="2">
        <v>7.6</v>
      </c>
      <c r="AE42" s="2">
        <v>100</v>
      </c>
      <c r="AF42" s="2">
        <v>47.362400000000001</v>
      </c>
      <c r="AG42" s="20">
        <v>3.82</v>
      </c>
      <c r="AH42" s="20">
        <v>3.8</v>
      </c>
      <c r="AI42" s="20">
        <v>100</v>
      </c>
      <c r="AJ42" s="20">
        <v>34.279299999999999</v>
      </c>
      <c r="AK42" s="18">
        <v>5.37</v>
      </c>
      <c r="AL42" s="18">
        <v>5.4</v>
      </c>
      <c r="AM42" s="18">
        <v>100</v>
      </c>
      <c r="AN42" s="18">
        <v>53.353499999999997</v>
      </c>
      <c r="AO42" s="2">
        <v>1.81</v>
      </c>
      <c r="AP42" s="2">
        <v>1.8</v>
      </c>
      <c r="AQ42" s="2">
        <v>100</v>
      </c>
      <c r="AR42" s="2">
        <v>3.7279</v>
      </c>
      <c r="AS42" s="2">
        <v>4.0599999999999996</v>
      </c>
      <c r="AT42" s="2">
        <v>4.0999999999999996</v>
      </c>
      <c r="AU42" s="2">
        <v>100</v>
      </c>
      <c r="AV42" s="2">
        <v>16.895099999999999</v>
      </c>
      <c r="AW42" s="2">
        <v>3.77</v>
      </c>
      <c r="AX42" s="2">
        <v>3.8</v>
      </c>
      <c r="AY42" s="2">
        <v>100</v>
      </c>
      <c r="AZ42" s="2">
        <v>20.466699999999999</v>
      </c>
      <c r="BA42" s="2">
        <v>6.43</v>
      </c>
      <c r="BB42" s="2">
        <v>6.4</v>
      </c>
      <c r="BC42" s="2">
        <v>100</v>
      </c>
      <c r="BD42" s="2">
        <v>46.543100000000003</v>
      </c>
      <c r="BE42" s="4" t="str">
        <f t="shared" si="2"/>
        <v>NO APLICA</v>
      </c>
      <c r="BF42" s="4">
        <f t="shared" si="3"/>
        <v>4.6839999999999993</v>
      </c>
      <c r="BG42">
        <f t="shared" si="4"/>
        <v>1.81</v>
      </c>
      <c r="BH42">
        <f t="shared" si="5"/>
        <v>4.0599999999999996</v>
      </c>
      <c r="BI42">
        <f t="shared" si="6"/>
        <v>6.43</v>
      </c>
      <c r="BJ42">
        <f t="shared" si="7"/>
        <v>5.37</v>
      </c>
      <c r="BK42">
        <f t="shared" si="8"/>
        <v>3.82</v>
      </c>
      <c r="BL42">
        <f t="shared" si="9"/>
        <v>460.00000000007191</v>
      </c>
    </row>
    <row r="43" spans="1:64" x14ac:dyDescent="0.2">
      <c r="A43" s="1">
        <v>41</v>
      </c>
      <c r="B43" s="7" t="s">
        <v>11</v>
      </c>
      <c r="C43" s="3">
        <v>39924</v>
      </c>
      <c r="D43" s="4" t="s">
        <v>627</v>
      </c>
      <c r="E43" s="4" t="s">
        <v>166</v>
      </c>
      <c r="F43" s="5" t="str">
        <f t="shared" si="0"/>
        <v>M</v>
      </c>
      <c r="G43" s="6">
        <v>0.90694444444444444</v>
      </c>
      <c r="H43" s="6">
        <v>0.90902777777777777</v>
      </c>
      <c r="I43" s="85">
        <f t="shared" si="1"/>
        <v>2.9999999999999893</v>
      </c>
      <c r="J43" s="86">
        <f>I43*Segmentos!$D$7*(AH43%)*IF(ISNUMBER(AI43),AI43%,0)</f>
        <v>37828.799999999872</v>
      </c>
      <c r="K43" s="86">
        <f>I43*Segmentos!$D$7*(AL43%)*IF(ISNUMBER(AM43),AM43%,0)</f>
        <v>62303.999999999782</v>
      </c>
      <c r="L43" s="4"/>
      <c r="M43" s="2">
        <v>4.21</v>
      </c>
      <c r="N43" s="2">
        <v>4.5999999999999996</v>
      </c>
      <c r="O43" s="2">
        <v>90.9</v>
      </c>
      <c r="P43" s="2">
        <v>88.695700000000002</v>
      </c>
      <c r="Q43" s="2">
        <v>2.5</v>
      </c>
      <c r="R43" s="2">
        <v>2.9</v>
      </c>
      <c r="S43" s="2">
        <v>85.7</v>
      </c>
      <c r="T43" s="2">
        <v>8.7774999999999999</v>
      </c>
      <c r="U43" s="2">
        <v>2.98</v>
      </c>
      <c r="V43" s="2">
        <v>3.6</v>
      </c>
      <c r="W43" s="2">
        <v>83.9</v>
      </c>
      <c r="X43" s="2">
        <v>13.147</v>
      </c>
      <c r="Y43" s="2">
        <v>4.6100000000000003</v>
      </c>
      <c r="Z43" s="2">
        <v>4.9000000000000004</v>
      </c>
      <c r="AA43" s="2">
        <v>93.6</v>
      </c>
      <c r="AB43" s="2">
        <v>28.667000000000002</v>
      </c>
      <c r="AC43" s="2">
        <v>5.52</v>
      </c>
      <c r="AD43" s="2">
        <v>5.9</v>
      </c>
      <c r="AE43" s="2">
        <v>92.9</v>
      </c>
      <c r="AF43" s="2">
        <v>38.104199999999999</v>
      </c>
      <c r="AG43" s="20">
        <v>3.16</v>
      </c>
      <c r="AH43" s="20">
        <v>3.7</v>
      </c>
      <c r="AI43" s="20">
        <v>85.2</v>
      </c>
      <c r="AJ43" s="20">
        <v>31.582000000000001</v>
      </c>
      <c r="AK43" s="18">
        <v>5.16</v>
      </c>
      <c r="AL43" s="18">
        <v>5.5</v>
      </c>
      <c r="AM43" s="18">
        <v>94.4</v>
      </c>
      <c r="AN43" s="18">
        <v>57.113700000000001</v>
      </c>
      <c r="AO43" s="2">
        <v>2.73</v>
      </c>
      <c r="AP43" s="2">
        <v>3.1</v>
      </c>
      <c r="AQ43" s="2">
        <v>89.3</v>
      </c>
      <c r="AR43" s="2">
        <v>6.2847999999999997</v>
      </c>
      <c r="AS43" s="2">
        <v>4.07</v>
      </c>
      <c r="AT43" s="2">
        <v>4.5999999999999996</v>
      </c>
      <c r="AU43" s="2">
        <v>88.5</v>
      </c>
      <c r="AV43" s="2">
        <v>18.850999999999999</v>
      </c>
      <c r="AW43" s="2">
        <v>4.95</v>
      </c>
      <c r="AX43" s="2">
        <v>5.8</v>
      </c>
      <c r="AY43" s="2">
        <v>85.9</v>
      </c>
      <c r="AZ43" s="2">
        <v>29.924299999999999</v>
      </c>
      <c r="BA43" s="2">
        <v>4.17</v>
      </c>
      <c r="BB43" s="2">
        <v>4.3</v>
      </c>
      <c r="BC43" s="2">
        <v>97.8</v>
      </c>
      <c r="BD43" s="2">
        <v>33.635599999999997</v>
      </c>
      <c r="BE43" s="4" t="str">
        <f t="shared" si="2"/>
        <v>NO APLICA</v>
      </c>
      <c r="BF43" s="4">
        <f t="shared" si="3"/>
        <v>4.258</v>
      </c>
      <c r="BG43">
        <f t="shared" si="4"/>
        <v>2.73</v>
      </c>
      <c r="BH43">
        <f t="shared" si="5"/>
        <v>4.07</v>
      </c>
      <c r="BI43">
        <f t="shared" si="6"/>
        <v>4.95</v>
      </c>
      <c r="BJ43">
        <f t="shared" si="7"/>
        <v>5.16</v>
      </c>
      <c r="BK43">
        <f t="shared" si="8"/>
        <v>3.16</v>
      </c>
      <c r="BL43">
        <f t="shared" si="9"/>
        <v>1254.4199999999955</v>
      </c>
    </row>
    <row r="44" spans="1:64" x14ac:dyDescent="0.2">
      <c r="A44" s="1">
        <v>42</v>
      </c>
      <c r="B44" s="7" t="s">
        <v>6</v>
      </c>
      <c r="C44" s="3">
        <v>39924</v>
      </c>
      <c r="D44" s="4" t="s">
        <v>3</v>
      </c>
      <c r="E44" s="4" t="s">
        <v>166</v>
      </c>
      <c r="F44" s="5" t="str">
        <f t="shared" si="0"/>
        <v>M</v>
      </c>
      <c r="G44" s="6">
        <v>0.90972222222222221</v>
      </c>
      <c r="H44" s="6">
        <v>0.91111111111111109</v>
      </c>
      <c r="I44" s="85">
        <f t="shared" si="1"/>
        <v>1.9999999999999929</v>
      </c>
      <c r="J44" s="86">
        <f>I44*Segmentos!$D$7*(AH44%)*IF(ISNUMBER(AI44),AI44%,0)</f>
        <v>72943.199999999735</v>
      </c>
      <c r="K44" s="86">
        <f>I44*Segmentos!$D$7*(AL44%)*IF(ISNUMBER(AM44),AM44%,0)</f>
        <v>51041.599999999824</v>
      </c>
      <c r="L44" s="4"/>
      <c r="M44" s="2">
        <v>7.67</v>
      </c>
      <c r="N44" s="2">
        <v>8.5</v>
      </c>
      <c r="O44" s="2">
        <v>90</v>
      </c>
      <c r="P44" s="2">
        <v>83.8215</v>
      </c>
      <c r="Q44" s="2">
        <v>5.14</v>
      </c>
      <c r="R44" s="2">
        <v>5.2</v>
      </c>
      <c r="S44" s="2">
        <v>99.2</v>
      </c>
      <c r="T44" s="2">
        <v>9.3804999999999996</v>
      </c>
      <c r="U44" s="2">
        <v>5.36</v>
      </c>
      <c r="V44" s="2">
        <v>6.5</v>
      </c>
      <c r="W44" s="2">
        <v>82.8</v>
      </c>
      <c r="X44" s="2">
        <v>12.284000000000001</v>
      </c>
      <c r="Y44" s="2">
        <v>7.45</v>
      </c>
      <c r="Z44" s="2">
        <v>8.5</v>
      </c>
      <c r="AA44" s="2">
        <v>88</v>
      </c>
      <c r="AB44" s="2">
        <v>24.0334</v>
      </c>
      <c r="AC44" s="2">
        <v>10.62</v>
      </c>
      <c r="AD44" s="2">
        <v>11.6</v>
      </c>
      <c r="AE44" s="2">
        <v>91.8</v>
      </c>
      <c r="AF44" s="2">
        <v>38.123699999999999</v>
      </c>
      <c r="AG44" s="20">
        <v>9.14</v>
      </c>
      <c r="AH44" s="20">
        <v>9.9</v>
      </c>
      <c r="AI44" s="20">
        <v>92.1</v>
      </c>
      <c r="AJ44" s="20">
        <v>47.396000000000001</v>
      </c>
      <c r="AK44" s="18">
        <v>6.34</v>
      </c>
      <c r="AL44" s="18">
        <v>7.3</v>
      </c>
      <c r="AM44" s="18">
        <v>87.4</v>
      </c>
      <c r="AN44" s="18">
        <v>36.4255</v>
      </c>
      <c r="AO44" s="2">
        <v>6.19</v>
      </c>
      <c r="AP44" s="2">
        <v>7</v>
      </c>
      <c r="AQ44" s="2">
        <v>88.8</v>
      </c>
      <c r="AR44" s="2">
        <v>7.3952</v>
      </c>
      <c r="AS44" s="2">
        <v>7.89</v>
      </c>
      <c r="AT44" s="2">
        <v>8.3000000000000007</v>
      </c>
      <c r="AU44" s="2">
        <v>95.4</v>
      </c>
      <c r="AV44" s="2">
        <v>19.003299999999999</v>
      </c>
      <c r="AW44" s="2">
        <v>9.64</v>
      </c>
      <c r="AX44" s="2">
        <v>11</v>
      </c>
      <c r="AY44" s="2">
        <v>87.8</v>
      </c>
      <c r="AZ44" s="2">
        <v>30.296299999999999</v>
      </c>
      <c r="BA44" s="2">
        <v>6.48</v>
      </c>
      <c r="BB44" s="2">
        <v>7.3</v>
      </c>
      <c r="BC44" s="2">
        <v>89.3</v>
      </c>
      <c r="BD44" s="2">
        <v>27.1267</v>
      </c>
      <c r="BE44" s="4" t="str">
        <f t="shared" si="2"/>
        <v>NO APLICA</v>
      </c>
      <c r="BF44" s="4">
        <f t="shared" si="3"/>
        <v>8.1590000000000007</v>
      </c>
      <c r="BG44">
        <f t="shared" si="4"/>
        <v>6.19</v>
      </c>
      <c r="BH44">
        <f t="shared" si="5"/>
        <v>7.89</v>
      </c>
      <c r="BI44">
        <f t="shared" si="6"/>
        <v>9.64</v>
      </c>
      <c r="BJ44">
        <f t="shared" si="7"/>
        <v>6.34</v>
      </c>
      <c r="BK44">
        <f t="shared" si="8"/>
        <v>9.14</v>
      </c>
      <c r="BL44">
        <f t="shared" si="9"/>
        <v>1529.9999999999945</v>
      </c>
    </row>
    <row r="45" spans="1:64" x14ac:dyDescent="0.2">
      <c r="A45" s="1">
        <v>43</v>
      </c>
      <c r="B45" s="7" t="s">
        <v>31</v>
      </c>
      <c r="C45" s="3">
        <v>39924</v>
      </c>
      <c r="D45" s="4" t="s">
        <v>628</v>
      </c>
      <c r="E45" s="4" t="s">
        <v>166</v>
      </c>
      <c r="F45" s="5" t="str">
        <f t="shared" si="0"/>
        <v>M</v>
      </c>
      <c r="G45" s="6">
        <v>0.91180555555555554</v>
      </c>
      <c r="H45" s="6">
        <v>0.9145833333333333</v>
      </c>
      <c r="I45" s="85">
        <f t="shared" si="1"/>
        <v>3.9999999999999858</v>
      </c>
      <c r="J45" s="86">
        <f>I45*Segmentos!$D$7*(AH45%)*IF(ISNUMBER(AI45),AI45%,0)</f>
        <v>7559.9999999999745</v>
      </c>
      <c r="K45" s="86">
        <f>I45*Segmentos!$D$7*(AL45%)*IF(ISNUMBER(AM45),AM45%,0)</f>
        <v>20759.999999999927</v>
      </c>
      <c r="L45" s="4"/>
      <c r="M45" s="2">
        <v>0.94</v>
      </c>
      <c r="N45" s="2">
        <v>1.3</v>
      </c>
      <c r="O45" s="2">
        <v>74.400000000000006</v>
      </c>
      <c r="P45" s="2">
        <v>85.066500000000005</v>
      </c>
      <c r="Q45" s="2">
        <v>0.08</v>
      </c>
      <c r="R45" s="2">
        <v>0.3</v>
      </c>
      <c r="S45" s="2">
        <v>25</v>
      </c>
      <c r="T45" s="2">
        <v>1.2726999999999999</v>
      </c>
      <c r="U45" s="2">
        <v>0.26</v>
      </c>
      <c r="V45" s="2">
        <v>0.5</v>
      </c>
      <c r="W45" s="2">
        <v>50</v>
      </c>
      <c r="X45" s="2">
        <v>4.9476000000000004</v>
      </c>
      <c r="Y45" s="2">
        <v>0.81</v>
      </c>
      <c r="Z45" s="2">
        <v>1.1000000000000001</v>
      </c>
      <c r="AA45" s="2">
        <v>70.900000000000006</v>
      </c>
      <c r="AB45" s="2">
        <v>21.6874</v>
      </c>
      <c r="AC45" s="2">
        <v>1.92</v>
      </c>
      <c r="AD45" s="2">
        <v>2.2999999999999998</v>
      </c>
      <c r="AE45" s="2">
        <v>83.2</v>
      </c>
      <c r="AF45" s="2">
        <v>57.158799999999999</v>
      </c>
      <c r="AG45" s="20">
        <v>0.49</v>
      </c>
      <c r="AH45" s="20">
        <v>0.9</v>
      </c>
      <c r="AI45" s="20">
        <v>52.5</v>
      </c>
      <c r="AJ45" s="20">
        <v>21.235800000000001</v>
      </c>
      <c r="AK45" s="18">
        <v>1.34</v>
      </c>
      <c r="AL45" s="18">
        <v>1.5</v>
      </c>
      <c r="AM45" s="18">
        <v>86.5</v>
      </c>
      <c r="AN45" s="18">
        <v>63.8307</v>
      </c>
      <c r="AO45" s="2">
        <v>0.62</v>
      </c>
      <c r="AP45" s="2">
        <v>1.1000000000000001</v>
      </c>
      <c r="AQ45" s="2">
        <v>58.5</v>
      </c>
      <c r="AR45" s="2">
        <v>6.1440000000000001</v>
      </c>
      <c r="AS45" s="2">
        <v>0.69</v>
      </c>
      <c r="AT45" s="2">
        <v>0.8</v>
      </c>
      <c r="AU45" s="2">
        <v>91.4</v>
      </c>
      <c r="AV45" s="2">
        <v>13.748799999999999</v>
      </c>
      <c r="AW45" s="2">
        <v>1.05</v>
      </c>
      <c r="AX45" s="2">
        <v>1.6</v>
      </c>
      <c r="AY45" s="2">
        <v>65.3</v>
      </c>
      <c r="AZ45" s="2">
        <v>27.358899999999998</v>
      </c>
      <c r="BA45" s="2">
        <v>1.0900000000000001</v>
      </c>
      <c r="BB45" s="2">
        <v>1.3</v>
      </c>
      <c r="BC45" s="2">
        <v>80.8</v>
      </c>
      <c r="BD45" s="2">
        <v>37.814900000000002</v>
      </c>
      <c r="BE45" s="4" t="str">
        <f t="shared" si="2"/>
        <v>NO APLICA</v>
      </c>
      <c r="BF45" s="4">
        <f t="shared" si="3"/>
        <v>0.86499999999999999</v>
      </c>
      <c r="BG45">
        <f t="shared" si="4"/>
        <v>0.62</v>
      </c>
      <c r="BH45">
        <f t="shared" si="5"/>
        <v>0.69</v>
      </c>
      <c r="BI45">
        <f t="shared" si="6"/>
        <v>1.0900000000000001</v>
      </c>
      <c r="BJ45">
        <f t="shared" si="7"/>
        <v>1.34</v>
      </c>
      <c r="BK45">
        <f t="shared" si="8"/>
        <v>0.49</v>
      </c>
      <c r="BL45">
        <f t="shared" si="9"/>
        <v>386.87999999999863</v>
      </c>
    </row>
    <row r="46" spans="1:64" x14ac:dyDescent="0.2">
      <c r="A46" s="1">
        <v>44</v>
      </c>
      <c r="B46" s="7" t="s">
        <v>37</v>
      </c>
      <c r="C46" s="3">
        <v>39924</v>
      </c>
      <c r="D46" s="4" t="s">
        <v>8</v>
      </c>
      <c r="E46" s="4" t="s">
        <v>173</v>
      </c>
      <c r="F46" s="5" t="str">
        <f t="shared" si="0"/>
        <v>M</v>
      </c>
      <c r="G46" s="6">
        <v>0.91041666666666676</v>
      </c>
      <c r="H46" s="6">
        <v>0.91666666666666663</v>
      </c>
      <c r="I46" s="85">
        <f t="shared" si="1"/>
        <v>8.9999999999998082</v>
      </c>
      <c r="J46" s="86">
        <f>I46*Segmentos!$D$7*(AH46%)*IF(ISNUMBER(AI46),AI46%,0)</f>
        <v>256283.99999999453</v>
      </c>
      <c r="K46" s="86">
        <f>I46*Segmentos!$D$7*(AL46%)*IF(ISNUMBER(AM46),AM46%,0)</f>
        <v>249782.39999999467</v>
      </c>
      <c r="L46" s="4"/>
      <c r="M46" s="2">
        <v>7.01</v>
      </c>
      <c r="N46" s="2">
        <v>10.5</v>
      </c>
      <c r="O46" s="2">
        <v>66.8</v>
      </c>
      <c r="P46" s="2">
        <v>84.537499999999994</v>
      </c>
      <c r="Q46" s="2">
        <v>2.21</v>
      </c>
      <c r="R46" s="2">
        <v>3.5</v>
      </c>
      <c r="S46" s="2">
        <v>63.2</v>
      </c>
      <c r="T46" s="2">
        <v>4.4408000000000003</v>
      </c>
      <c r="U46" s="2">
        <v>6.34</v>
      </c>
      <c r="V46" s="2">
        <v>9</v>
      </c>
      <c r="W46" s="2">
        <v>70.599999999999994</v>
      </c>
      <c r="X46" s="2">
        <v>16.031099999999999</v>
      </c>
      <c r="Y46" s="2">
        <v>6.41</v>
      </c>
      <c r="Z46" s="2">
        <v>11</v>
      </c>
      <c r="AA46" s="2">
        <v>58.4</v>
      </c>
      <c r="AB46" s="2">
        <v>22.8215</v>
      </c>
      <c r="AC46" s="2">
        <v>10.42</v>
      </c>
      <c r="AD46" s="2">
        <v>14.6</v>
      </c>
      <c r="AE46" s="2">
        <v>71.5</v>
      </c>
      <c r="AF46" s="2">
        <v>41.244100000000003</v>
      </c>
      <c r="AG46" s="20">
        <v>7.13</v>
      </c>
      <c r="AH46" s="20">
        <v>11.3</v>
      </c>
      <c r="AI46" s="20">
        <v>63</v>
      </c>
      <c r="AJ46" s="20">
        <v>40.7592</v>
      </c>
      <c r="AK46" s="18">
        <v>6.91</v>
      </c>
      <c r="AL46" s="18">
        <v>9.8000000000000007</v>
      </c>
      <c r="AM46" s="18">
        <v>70.8</v>
      </c>
      <c r="AN46" s="18">
        <v>43.778300000000002</v>
      </c>
      <c r="AO46" s="2">
        <v>2.62</v>
      </c>
      <c r="AP46" s="2">
        <v>4.5</v>
      </c>
      <c r="AQ46" s="2">
        <v>58.8</v>
      </c>
      <c r="AR46" s="2">
        <v>3.4472999999999998</v>
      </c>
      <c r="AS46" s="2">
        <v>6.3</v>
      </c>
      <c r="AT46" s="2">
        <v>9.6999999999999993</v>
      </c>
      <c r="AU46" s="2">
        <v>65.099999999999994</v>
      </c>
      <c r="AV46" s="2">
        <v>16.717199999999998</v>
      </c>
      <c r="AW46" s="2">
        <v>6.49</v>
      </c>
      <c r="AX46" s="2">
        <v>10.8</v>
      </c>
      <c r="AY46" s="2">
        <v>60.1</v>
      </c>
      <c r="AZ46" s="2">
        <v>22.502600000000001</v>
      </c>
      <c r="BA46" s="2">
        <v>9.07</v>
      </c>
      <c r="BB46" s="2">
        <v>12.5</v>
      </c>
      <c r="BC46" s="2">
        <v>72.8</v>
      </c>
      <c r="BD46" s="2">
        <v>41.870399999999997</v>
      </c>
      <c r="BE46" s="4" t="str">
        <f t="shared" si="2"/>
        <v>NO APLICA</v>
      </c>
      <c r="BF46" s="4">
        <f t="shared" si="3"/>
        <v>6.9026000000000014</v>
      </c>
      <c r="BG46">
        <f t="shared" si="4"/>
        <v>2.62</v>
      </c>
      <c r="BH46">
        <f t="shared" si="5"/>
        <v>6.3</v>
      </c>
      <c r="BI46">
        <f t="shared" si="6"/>
        <v>9.07</v>
      </c>
      <c r="BJ46">
        <f t="shared" si="7"/>
        <v>6.91</v>
      </c>
      <c r="BK46">
        <f t="shared" si="8"/>
        <v>7.13</v>
      </c>
      <c r="BL46">
        <f t="shared" si="9"/>
        <v>6312.5999999998648</v>
      </c>
    </row>
    <row r="47" spans="1:64" x14ac:dyDescent="0.2">
      <c r="A47" s="1">
        <v>45</v>
      </c>
      <c r="B47" s="7" t="s">
        <v>26</v>
      </c>
      <c r="C47" s="3">
        <v>39924</v>
      </c>
      <c r="D47" s="4" t="s">
        <v>629</v>
      </c>
      <c r="E47" s="4" t="s">
        <v>170</v>
      </c>
      <c r="F47" s="5" t="str">
        <f t="shared" si="0"/>
        <v>M</v>
      </c>
      <c r="G47" s="6">
        <v>0.90277777777777779</v>
      </c>
      <c r="H47" s="6">
        <v>0.9194444444444444</v>
      </c>
      <c r="I47" s="85">
        <f t="shared" si="1"/>
        <v>23.999999999999915</v>
      </c>
      <c r="J47" s="86">
        <f>I47*Segmentos!$D$7*(AH47%)*IF(ISNUMBER(AI47),AI47%,0)</f>
        <v>17279.999999999942</v>
      </c>
      <c r="K47" s="86">
        <f>I47*Segmentos!$D$7*(AL47%)*IF(ISNUMBER(AM47),AM47%,0)</f>
        <v>57599.999999999804</v>
      </c>
      <c r="L47" s="4"/>
      <c r="M47" s="2">
        <v>0.39</v>
      </c>
      <c r="N47" s="2">
        <v>0.7</v>
      </c>
      <c r="O47" s="2">
        <v>56.1</v>
      </c>
      <c r="P47" s="2">
        <v>36.2331</v>
      </c>
      <c r="Q47" s="2">
        <v>0</v>
      </c>
      <c r="R47" s="2">
        <v>0</v>
      </c>
      <c r="S47" s="8" t="s">
        <v>577</v>
      </c>
      <c r="T47" s="2">
        <v>0</v>
      </c>
      <c r="U47" s="2">
        <v>1.51</v>
      </c>
      <c r="V47" s="2">
        <v>1.7</v>
      </c>
      <c r="W47" s="2">
        <v>89.4</v>
      </c>
      <c r="X47" s="2">
        <v>29.4499</v>
      </c>
      <c r="Y47" s="2">
        <v>0.22</v>
      </c>
      <c r="Z47" s="2">
        <v>0.6</v>
      </c>
      <c r="AA47" s="2">
        <v>38.9</v>
      </c>
      <c r="AB47" s="2">
        <v>6.1189999999999998</v>
      </c>
      <c r="AC47" s="2">
        <v>0.02</v>
      </c>
      <c r="AD47" s="2">
        <v>0.5</v>
      </c>
      <c r="AE47" s="2">
        <v>4.2</v>
      </c>
      <c r="AF47" s="2">
        <v>0.6643</v>
      </c>
      <c r="AG47" s="20">
        <v>0.19</v>
      </c>
      <c r="AH47" s="20">
        <v>0.8</v>
      </c>
      <c r="AI47" s="20">
        <v>22.5</v>
      </c>
      <c r="AJ47" s="20">
        <v>8.2192000000000007</v>
      </c>
      <c r="AK47" s="18">
        <v>0.56999999999999995</v>
      </c>
      <c r="AL47" s="18">
        <v>0.6</v>
      </c>
      <c r="AM47" s="18">
        <v>100</v>
      </c>
      <c r="AN47" s="18">
        <v>28.0139</v>
      </c>
      <c r="AO47" s="2">
        <v>0.14000000000000001</v>
      </c>
      <c r="AP47" s="2">
        <v>0.5</v>
      </c>
      <c r="AQ47" s="2">
        <v>29.2</v>
      </c>
      <c r="AR47" s="2">
        <v>1.4359999999999999</v>
      </c>
      <c r="AS47" s="2">
        <v>0</v>
      </c>
      <c r="AT47" s="2">
        <v>0</v>
      </c>
      <c r="AU47" s="8" t="s">
        <v>577</v>
      </c>
      <c r="AV47" s="2">
        <v>0</v>
      </c>
      <c r="AW47" s="2">
        <v>0.23</v>
      </c>
      <c r="AX47" s="2">
        <v>0.6</v>
      </c>
      <c r="AY47" s="2">
        <v>38.9</v>
      </c>
      <c r="AZ47" s="2">
        <v>6.1189999999999998</v>
      </c>
      <c r="BA47" s="2">
        <v>0.81</v>
      </c>
      <c r="BB47" s="2">
        <v>1.2</v>
      </c>
      <c r="BC47" s="2">
        <v>65.2</v>
      </c>
      <c r="BD47" s="2">
        <v>28.6782</v>
      </c>
      <c r="BE47" s="4" t="str">
        <f t="shared" si="2"/>
        <v>NO APLICA</v>
      </c>
      <c r="BF47" s="4">
        <f t="shared" si="3"/>
        <v>0.34060000000000007</v>
      </c>
      <c r="BG47">
        <f t="shared" si="4"/>
        <v>0.14000000000000001</v>
      </c>
      <c r="BH47">
        <f t="shared" si="5"/>
        <v>0</v>
      </c>
      <c r="BI47">
        <f t="shared" si="6"/>
        <v>0.81</v>
      </c>
      <c r="BJ47">
        <f t="shared" si="7"/>
        <v>0.56999999999999995</v>
      </c>
      <c r="BK47">
        <f t="shared" si="8"/>
        <v>0.19</v>
      </c>
      <c r="BL47">
        <f t="shared" si="9"/>
        <v>942.47999999999672</v>
      </c>
    </row>
    <row r="48" spans="1:64" x14ac:dyDescent="0.2">
      <c r="A48" s="1">
        <v>46</v>
      </c>
      <c r="B48" s="7" t="s">
        <v>38</v>
      </c>
      <c r="C48" s="3">
        <v>39924</v>
      </c>
      <c r="D48" s="4" t="s">
        <v>8</v>
      </c>
      <c r="E48" s="4" t="s">
        <v>165</v>
      </c>
      <c r="F48" s="5" t="str">
        <f t="shared" si="0"/>
        <v>M</v>
      </c>
      <c r="G48" s="6">
        <v>0.91874999999999996</v>
      </c>
      <c r="H48" s="6">
        <v>0.98958333333333337</v>
      </c>
      <c r="I48" s="85">
        <f t="shared" si="1"/>
        <v>102.00000000000011</v>
      </c>
      <c r="J48" s="86">
        <f>I48*Segmentos!$D$7*(AH48%)*IF(ISNUMBER(AI48),AI48%,0)</f>
        <v>1569780.0000000021</v>
      </c>
      <c r="K48" s="86">
        <f>I48*Segmentos!$D$7*(AL48%)*IF(ISNUMBER(AM48),AM48%,0)</f>
        <v>1714620.0000000016</v>
      </c>
      <c r="L48" s="4"/>
      <c r="M48" s="2">
        <v>4.04</v>
      </c>
      <c r="N48" s="2">
        <v>21.4</v>
      </c>
      <c r="O48" s="2">
        <v>18.899999999999999</v>
      </c>
      <c r="P48" s="2">
        <v>65.438400000000001</v>
      </c>
      <c r="Q48" s="2">
        <v>4.34</v>
      </c>
      <c r="R48" s="2">
        <v>15.1</v>
      </c>
      <c r="S48" s="2">
        <v>28.8</v>
      </c>
      <c r="T48" s="2">
        <v>11.7301</v>
      </c>
      <c r="U48" s="2">
        <v>4.1100000000000003</v>
      </c>
      <c r="V48" s="2">
        <v>22.6</v>
      </c>
      <c r="W48" s="2">
        <v>18.2</v>
      </c>
      <c r="X48" s="2">
        <v>13.9725</v>
      </c>
      <c r="Y48" s="2">
        <v>4.99</v>
      </c>
      <c r="Z48" s="2">
        <v>23.3</v>
      </c>
      <c r="AA48" s="2">
        <v>21.4</v>
      </c>
      <c r="AB48" s="2">
        <v>23.892299999999999</v>
      </c>
      <c r="AC48" s="2">
        <v>2.98</v>
      </c>
      <c r="AD48" s="2">
        <v>22.2</v>
      </c>
      <c r="AE48" s="2">
        <v>13.4</v>
      </c>
      <c r="AF48" s="2">
        <v>15.843500000000001</v>
      </c>
      <c r="AG48" s="20">
        <v>3.86</v>
      </c>
      <c r="AH48" s="20">
        <v>22.5</v>
      </c>
      <c r="AI48" s="20">
        <v>17.100000000000001</v>
      </c>
      <c r="AJ48" s="20">
        <v>29.6524</v>
      </c>
      <c r="AK48" s="18">
        <v>4.2</v>
      </c>
      <c r="AL48" s="18">
        <v>20.5</v>
      </c>
      <c r="AM48" s="18">
        <v>20.5</v>
      </c>
      <c r="AN48" s="18">
        <v>35.786000000000001</v>
      </c>
      <c r="AO48" s="2">
        <v>1.91</v>
      </c>
      <c r="AP48" s="2">
        <v>14.8</v>
      </c>
      <c r="AQ48" s="2">
        <v>12.9</v>
      </c>
      <c r="AR48" s="2">
        <v>3.379</v>
      </c>
      <c r="AS48" s="2">
        <v>2.71</v>
      </c>
      <c r="AT48" s="2">
        <v>17.2</v>
      </c>
      <c r="AU48" s="2">
        <v>15.8</v>
      </c>
      <c r="AV48" s="2">
        <v>9.6702999999999992</v>
      </c>
      <c r="AW48" s="2">
        <v>3.02</v>
      </c>
      <c r="AX48" s="2">
        <v>18.7</v>
      </c>
      <c r="AY48" s="2">
        <v>16.100000000000001</v>
      </c>
      <c r="AZ48" s="2">
        <v>14.0578</v>
      </c>
      <c r="BA48" s="2">
        <v>6.18</v>
      </c>
      <c r="BB48" s="2">
        <v>27.8</v>
      </c>
      <c r="BC48" s="2">
        <v>22.2</v>
      </c>
      <c r="BD48" s="2">
        <v>38.331400000000002</v>
      </c>
      <c r="BE48" s="4" t="str">
        <f t="shared" si="2"/>
        <v>ABURRIDO</v>
      </c>
      <c r="BF48" s="4">
        <f t="shared" si="3"/>
        <v>3.9417999999999997</v>
      </c>
      <c r="BG48">
        <f t="shared" si="4"/>
        <v>1.91</v>
      </c>
      <c r="BH48">
        <f t="shared" si="5"/>
        <v>2.71</v>
      </c>
      <c r="BI48">
        <f t="shared" si="6"/>
        <v>6.18</v>
      </c>
      <c r="BJ48">
        <f t="shared" si="7"/>
        <v>4.2</v>
      </c>
      <c r="BK48">
        <f t="shared" si="8"/>
        <v>3.86</v>
      </c>
      <c r="BL48">
        <f t="shared" si="9"/>
        <v>41254.920000000042</v>
      </c>
    </row>
    <row r="49" spans="1:64" x14ac:dyDescent="0.2">
      <c r="A49" s="1">
        <v>47</v>
      </c>
      <c r="B49" s="7" t="s">
        <v>14</v>
      </c>
      <c r="C49" s="3">
        <v>39924</v>
      </c>
      <c r="D49" s="4" t="s">
        <v>626</v>
      </c>
      <c r="E49" s="4" t="s">
        <v>163</v>
      </c>
      <c r="F49" s="5" t="str">
        <f t="shared" si="0"/>
        <v>M</v>
      </c>
      <c r="G49" s="6">
        <v>0.84861111111111109</v>
      </c>
      <c r="H49" s="6">
        <v>0.87291666666666667</v>
      </c>
      <c r="I49" s="85">
        <f t="shared" si="1"/>
        <v>35.000000000000036</v>
      </c>
      <c r="J49" s="86">
        <f>I49*Segmentos!$D$7*(AH49%)*IF(ISNUMBER(AI49),AI49%,0)</f>
        <v>803712.00000000081</v>
      </c>
      <c r="K49" s="86">
        <f>I49*Segmentos!$D$7*(AL49%)*IF(ISNUMBER(AM49),AM49%,0)</f>
        <v>1321530.0000000012</v>
      </c>
      <c r="L49" s="4"/>
      <c r="M49" s="2">
        <v>7.71</v>
      </c>
      <c r="N49" s="2">
        <v>12.2</v>
      </c>
      <c r="O49" s="2">
        <v>63.1</v>
      </c>
      <c r="P49" s="2">
        <v>80.933700000000002</v>
      </c>
      <c r="Q49" s="2">
        <v>4.57</v>
      </c>
      <c r="R49" s="2">
        <v>7.4</v>
      </c>
      <c r="S49" s="2">
        <v>61.7</v>
      </c>
      <c r="T49" s="2">
        <v>7.9961000000000002</v>
      </c>
      <c r="U49" s="2">
        <v>7.26</v>
      </c>
      <c r="V49" s="2">
        <v>11.2</v>
      </c>
      <c r="W49" s="2">
        <v>65</v>
      </c>
      <c r="X49" s="2">
        <v>15.9879</v>
      </c>
      <c r="Y49" s="2">
        <v>6.56</v>
      </c>
      <c r="Z49" s="2">
        <v>9.6</v>
      </c>
      <c r="AA49" s="2">
        <v>68.7</v>
      </c>
      <c r="AB49" s="2">
        <v>20.345600000000001</v>
      </c>
      <c r="AC49" s="2">
        <v>10.62</v>
      </c>
      <c r="AD49" s="2">
        <v>17.7</v>
      </c>
      <c r="AE49" s="2">
        <v>60</v>
      </c>
      <c r="AF49" s="2">
        <v>36.604100000000003</v>
      </c>
      <c r="AG49" s="20">
        <v>5.76</v>
      </c>
      <c r="AH49" s="20">
        <v>9.6</v>
      </c>
      <c r="AI49" s="20">
        <v>59.8</v>
      </c>
      <c r="AJ49" s="20">
        <v>28.674700000000001</v>
      </c>
      <c r="AK49" s="18">
        <v>9.4700000000000006</v>
      </c>
      <c r="AL49" s="18">
        <v>14.5</v>
      </c>
      <c r="AM49" s="18">
        <v>65.099999999999994</v>
      </c>
      <c r="AN49" s="18">
        <v>52.258899999999997</v>
      </c>
      <c r="AO49" s="2">
        <v>6.04</v>
      </c>
      <c r="AP49" s="2">
        <v>10.1</v>
      </c>
      <c r="AQ49" s="2">
        <v>59.8</v>
      </c>
      <c r="AR49" s="2">
        <v>6.9337999999999997</v>
      </c>
      <c r="AS49" s="2">
        <v>5.31</v>
      </c>
      <c r="AT49" s="2">
        <v>9.6999999999999993</v>
      </c>
      <c r="AU49" s="2">
        <v>54.7</v>
      </c>
      <c r="AV49" s="2">
        <v>12.273899999999999</v>
      </c>
      <c r="AW49" s="2">
        <v>5.59</v>
      </c>
      <c r="AX49" s="2">
        <v>9.4</v>
      </c>
      <c r="AY49" s="2">
        <v>59.7</v>
      </c>
      <c r="AZ49" s="2">
        <v>16.879200000000001</v>
      </c>
      <c r="BA49" s="2">
        <v>11.16</v>
      </c>
      <c r="BB49" s="2">
        <v>16.399999999999999</v>
      </c>
      <c r="BC49" s="2">
        <v>68.099999999999994</v>
      </c>
      <c r="BD49" s="2">
        <v>44.846800000000002</v>
      </c>
      <c r="BE49" s="4" t="str">
        <f t="shared" si="2"/>
        <v>NO APLICA</v>
      </c>
      <c r="BF49" s="4">
        <f t="shared" si="3"/>
        <v>7.6732000000000014</v>
      </c>
      <c r="BG49">
        <f t="shared" si="4"/>
        <v>6.04</v>
      </c>
      <c r="BH49">
        <f t="shared" si="5"/>
        <v>5.31</v>
      </c>
      <c r="BI49">
        <f t="shared" si="6"/>
        <v>11.16</v>
      </c>
      <c r="BJ49">
        <f t="shared" si="7"/>
        <v>9.4700000000000006</v>
      </c>
      <c r="BK49">
        <f t="shared" si="8"/>
        <v>5.76</v>
      </c>
      <c r="BL49">
        <f t="shared" si="9"/>
        <v>26943.700000000026</v>
      </c>
    </row>
    <row r="50" spans="1:64" x14ac:dyDescent="0.2">
      <c r="A50" s="1">
        <v>48</v>
      </c>
      <c r="B50" s="7" t="s">
        <v>10</v>
      </c>
      <c r="C50" s="3">
        <v>39924</v>
      </c>
      <c r="D50" s="4" t="s">
        <v>8</v>
      </c>
      <c r="E50" s="4" t="s">
        <v>164</v>
      </c>
      <c r="F50" s="5" t="str">
        <f t="shared" si="0"/>
        <v>M</v>
      </c>
      <c r="G50" s="6">
        <v>0.87361111111111101</v>
      </c>
      <c r="H50" s="6">
        <v>0.91874999999999996</v>
      </c>
      <c r="I50" s="85">
        <f t="shared" si="1"/>
        <v>65.000000000000085</v>
      </c>
      <c r="J50" s="86">
        <f>I50*Segmentos!$D$7*(AH50%)*IF(ISNUMBER(AI50),AI50%,0)</f>
        <v>1649050.0000000021</v>
      </c>
      <c r="K50" s="86">
        <f>I50*Segmentos!$D$7*(AL50%)*IF(ISNUMBER(AM50),AM50%,0)</f>
        <v>1586910.0000000021</v>
      </c>
      <c r="L50" s="4"/>
      <c r="M50" s="2">
        <v>6.21</v>
      </c>
      <c r="N50" s="2">
        <v>20.399999999999999</v>
      </c>
      <c r="O50" s="2">
        <v>30.4</v>
      </c>
      <c r="P50" s="2">
        <v>89.263499999999993</v>
      </c>
      <c r="Q50" s="2">
        <v>2.2999999999999998</v>
      </c>
      <c r="R50" s="2">
        <v>7.9</v>
      </c>
      <c r="S50" s="2">
        <v>29.1</v>
      </c>
      <c r="T50" s="2">
        <v>5.5248999999999997</v>
      </c>
      <c r="U50" s="2">
        <v>4.04</v>
      </c>
      <c r="V50" s="2">
        <v>16</v>
      </c>
      <c r="W50" s="2">
        <v>25.2</v>
      </c>
      <c r="X50" s="2">
        <v>12.1654</v>
      </c>
      <c r="Y50" s="2">
        <v>5.98</v>
      </c>
      <c r="Z50" s="2">
        <v>23.3</v>
      </c>
      <c r="AA50" s="2">
        <v>25.7</v>
      </c>
      <c r="AB50" s="2">
        <v>25.357700000000001</v>
      </c>
      <c r="AC50" s="2">
        <v>9.7899999999999991</v>
      </c>
      <c r="AD50" s="2">
        <v>27.1</v>
      </c>
      <c r="AE50" s="2">
        <v>36.1</v>
      </c>
      <c r="AF50" s="2">
        <v>46.215400000000002</v>
      </c>
      <c r="AG50" s="20">
        <v>6.33</v>
      </c>
      <c r="AH50" s="20">
        <v>21.5</v>
      </c>
      <c r="AI50" s="20">
        <v>29.5</v>
      </c>
      <c r="AJ50" s="20">
        <v>43.196899999999999</v>
      </c>
      <c r="AK50" s="18">
        <v>6.1</v>
      </c>
      <c r="AL50" s="18">
        <v>19.5</v>
      </c>
      <c r="AM50" s="18">
        <v>31.3</v>
      </c>
      <c r="AN50" s="18">
        <v>46.066699999999997</v>
      </c>
      <c r="AO50" s="2">
        <v>3.09</v>
      </c>
      <c r="AP50" s="2">
        <v>14.8</v>
      </c>
      <c r="AQ50" s="2">
        <v>20.8</v>
      </c>
      <c r="AR50" s="2">
        <v>4.8476999999999997</v>
      </c>
      <c r="AS50" s="2">
        <v>3.23</v>
      </c>
      <c r="AT50" s="2">
        <v>14.2</v>
      </c>
      <c r="AU50" s="2">
        <v>22.7</v>
      </c>
      <c r="AV50" s="2">
        <v>10.2157</v>
      </c>
      <c r="AW50" s="2">
        <v>6.41</v>
      </c>
      <c r="AX50" s="2">
        <v>19.600000000000001</v>
      </c>
      <c r="AY50" s="2">
        <v>32.700000000000003</v>
      </c>
      <c r="AZ50" s="2">
        <v>26.510899999999999</v>
      </c>
      <c r="BA50" s="2">
        <v>8.66</v>
      </c>
      <c r="BB50" s="2">
        <v>26.2</v>
      </c>
      <c r="BC50" s="2">
        <v>33</v>
      </c>
      <c r="BD50" s="2">
        <v>47.6892</v>
      </c>
      <c r="BE50" s="4" t="str">
        <f t="shared" si="2"/>
        <v>NO APLICA</v>
      </c>
      <c r="BF50" s="4">
        <f t="shared" si="3"/>
        <v>5.4373999999999993</v>
      </c>
      <c r="BG50">
        <f t="shared" si="4"/>
        <v>3.09</v>
      </c>
      <c r="BH50">
        <f t="shared" si="5"/>
        <v>3.23</v>
      </c>
      <c r="BI50">
        <f t="shared" si="6"/>
        <v>8.66</v>
      </c>
      <c r="BJ50">
        <f t="shared" si="7"/>
        <v>6.1</v>
      </c>
      <c r="BK50">
        <f t="shared" si="8"/>
        <v>6.33</v>
      </c>
      <c r="BL50">
        <f t="shared" si="9"/>
        <v>40310.400000000045</v>
      </c>
    </row>
    <row r="51" spans="1:64" x14ac:dyDescent="0.2">
      <c r="A51" s="1">
        <v>49</v>
      </c>
      <c r="B51" s="7" t="s">
        <v>34</v>
      </c>
      <c r="C51" s="3">
        <v>39924</v>
      </c>
      <c r="D51" s="4" t="s">
        <v>3</v>
      </c>
      <c r="E51" s="4" t="s">
        <v>172</v>
      </c>
      <c r="F51" s="5" t="str">
        <f t="shared" si="0"/>
        <v>M</v>
      </c>
      <c r="G51" s="6">
        <v>0.91666666666666663</v>
      </c>
      <c r="H51" s="6">
        <v>0.99930555555555556</v>
      </c>
      <c r="I51" s="85">
        <f t="shared" si="1"/>
        <v>119.00000000000006</v>
      </c>
      <c r="J51" s="86">
        <f>I51*Segmentos!$D$7*(AH51%)*IF(ISNUMBER(AI51),AI51%,0)</f>
        <v>1112412.0000000007</v>
      </c>
      <c r="K51" s="86">
        <f>I51*Segmentos!$D$7*(AL51%)*IF(ISNUMBER(AM51),AM51%,0)</f>
        <v>1664762.4000000008</v>
      </c>
      <c r="L51" s="4"/>
      <c r="M51" s="2">
        <v>2.94</v>
      </c>
      <c r="N51" s="2">
        <v>25.4</v>
      </c>
      <c r="O51" s="2">
        <v>11.6</v>
      </c>
      <c r="P51" s="2">
        <v>93.042599999999993</v>
      </c>
      <c r="Q51" s="2">
        <v>1.94</v>
      </c>
      <c r="R51" s="2">
        <v>18.7</v>
      </c>
      <c r="S51" s="2">
        <v>10.4</v>
      </c>
      <c r="T51" s="2">
        <v>10.253299999999999</v>
      </c>
      <c r="U51" s="2">
        <v>3.16</v>
      </c>
      <c r="V51" s="2">
        <v>23.2</v>
      </c>
      <c r="W51" s="2">
        <v>13.6</v>
      </c>
      <c r="X51" s="2">
        <v>20.9102</v>
      </c>
      <c r="Y51" s="2">
        <v>2.91</v>
      </c>
      <c r="Z51" s="2">
        <v>27.2</v>
      </c>
      <c r="AA51" s="2">
        <v>10.7</v>
      </c>
      <c r="AB51" s="2">
        <v>27.123799999999999</v>
      </c>
      <c r="AC51" s="2">
        <v>3.35</v>
      </c>
      <c r="AD51" s="2">
        <v>28.6</v>
      </c>
      <c r="AE51" s="2">
        <v>11.7</v>
      </c>
      <c r="AF51" s="2">
        <v>34.755299999999998</v>
      </c>
      <c r="AG51" s="20">
        <v>2.33</v>
      </c>
      <c r="AH51" s="20">
        <v>24.6</v>
      </c>
      <c r="AI51" s="20">
        <v>9.5</v>
      </c>
      <c r="AJ51" s="20">
        <v>34.948500000000003</v>
      </c>
      <c r="AK51" s="18">
        <v>3.5</v>
      </c>
      <c r="AL51" s="18">
        <v>26.1</v>
      </c>
      <c r="AM51" s="18">
        <v>13.4</v>
      </c>
      <c r="AN51" s="18">
        <v>58.094099999999997</v>
      </c>
      <c r="AO51" s="2">
        <v>3.24</v>
      </c>
      <c r="AP51" s="2">
        <v>21.8</v>
      </c>
      <c r="AQ51" s="2">
        <v>14.9</v>
      </c>
      <c r="AR51" s="2">
        <v>11.2064</v>
      </c>
      <c r="AS51" s="2">
        <v>3.46</v>
      </c>
      <c r="AT51" s="2">
        <v>28.2</v>
      </c>
      <c r="AU51" s="2">
        <v>12.3</v>
      </c>
      <c r="AV51" s="2">
        <v>24.1188</v>
      </c>
      <c r="AW51" s="2">
        <v>3.7</v>
      </c>
      <c r="AX51" s="2">
        <v>26.6</v>
      </c>
      <c r="AY51" s="2">
        <v>13.9</v>
      </c>
      <c r="AZ51" s="2">
        <v>33.662100000000002</v>
      </c>
      <c r="BA51" s="2">
        <v>1.99</v>
      </c>
      <c r="BB51" s="2">
        <v>23.9</v>
      </c>
      <c r="BC51" s="2">
        <v>8.3000000000000007</v>
      </c>
      <c r="BD51" s="2">
        <v>24.055299999999999</v>
      </c>
      <c r="BE51" s="4" t="str">
        <f t="shared" si="2"/>
        <v>ABURRIDO</v>
      </c>
      <c r="BF51" s="4">
        <f t="shared" si="3"/>
        <v>3.4243999999999999</v>
      </c>
      <c r="BG51">
        <f t="shared" si="4"/>
        <v>3.24</v>
      </c>
      <c r="BH51">
        <f t="shared" si="5"/>
        <v>3.46</v>
      </c>
      <c r="BI51">
        <f t="shared" si="6"/>
        <v>3.7</v>
      </c>
      <c r="BJ51">
        <f t="shared" si="7"/>
        <v>3.5</v>
      </c>
      <c r="BK51">
        <f t="shared" si="8"/>
        <v>2.33</v>
      </c>
      <c r="BL51">
        <f t="shared" si="9"/>
        <v>35062.160000000011</v>
      </c>
    </row>
    <row r="52" spans="1:64" x14ac:dyDescent="0.2">
      <c r="A52" s="1">
        <v>50</v>
      </c>
      <c r="B52" s="7" t="s">
        <v>23</v>
      </c>
      <c r="C52" s="3">
        <v>39924</v>
      </c>
      <c r="D52" s="4" t="s">
        <v>629</v>
      </c>
      <c r="E52" s="4" t="s">
        <v>170</v>
      </c>
      <c r="F52" s="5" t="str">
        <f t="shared" si="0"/>
        <v>M</v>
      </c>
      <c r="G52" s="6">
        <v>0.87430555555555556</v>
      </c>
      <c r="H52" s="6">
        <v>0.8847222222222223</v>
      </c>
      <c r="I52" s="85">
        <f t="shared" si="1"/>
        <v>15.000000000000107</v>
      </c>
      <c r="J52" s="86">
        <f>I52*Segmentos!$D$7*(AH52%)*IF(ISNUMBER(AI52),AI52%,0)</f>
        <v>15174.000000000113</v>
      </c>
      <c r="K52" s="86">
        <f>I52*Segmentos!$D$7*(AL52%)*IF(ISNUMBER(AM52),AM52%,0)</f>
        <v>39600.000000000284</v>
      </c>
      <c r="L52" s="4"/>
      <c r="M52" s="2">
        <v>0.49</v>
      </c>
      <c r="N52" s="2">
        <v>1</v>
      </c>
      <c r="O52" s="2">
        <v>46.5</v>
      </c>
      <c r="P52" s="2">
        <v>49.7104</v>
      </c>
      <c r="Q52" s="2">
        <v>0.16</v>
      </c>
      <c r="R52" s="2">
        <v>0.3</v>
      </c>
      <c r="S52" s="2">
        <v>46.7</v>
      </c>
      <c r="T52" s="2">
        <v>2.6501000000000001</v>
      </c>
      <c r="U52" s="2">
        <v>0.9</v>
      </c>
      <c r="V52" s="2">
        <v>1.8</v>
      </c>
      <c r="W52" s="2">
        <v>48.9</v>
      </c>
      <c r="X52" s="2">
        <v>19.262699999999999</v>
      </c>
      <c r="Y52" s="2">
        <v>0.1</v>
      </c>
      <c r="Z52" s="2">
        <v>0.5</v>
      </c>
      <c r="AA52" s="2">
        <v>18.5</v>
      </c>
      <c r="AB52" s="2">
        <v>2.9550000000000001</v>
      </c>
      <c r="AC52" s="2">
        <v>0.74</v>
      </c>
      <c r="AD52" s="2">
        <v>1.4</v>
      </c>
      <c r="AE52" s="2">
        <v>54.2</v>
      </c>
      <c r="AF52" s="2">
        <v>24.842600000000001</v>
      </c>
      <c r="AG52" s="20">
        <v>0.26</v>
      </c>
      <c r="AH52" s="20">
        <v>0.9</v>
      </c>
      <c r="AI52" s="20">
        <v>28.1</v>
      </c>
      <c r="AJ52" s="20">
        <v>12.7</v>
      </c>
      <c r="AK52" s="18">
        <v>0.69</v>
      </c>
      <c r="AL52" s="18">
        <v>1.1000000000000001</v>
      </c>
      <c r="AM52" s="18">
        <v>60</v>
      </c>
      <c r="AN52" s="18">
        <v>37.010399999999997</v>
      </c>
      <c r="AO52" s="2">
        <v>0.33</v>
      </c>
      <c r="AP52" s="2">
        <v>1.4</v>
      </c>
      <c r="AQ52" s="2">
        <v>23.6</v>
      </c>
      <c r="AR52" s="2">
        <v>3.6608000000000001</v>
      </c>
      <c r="AS52" s="2">
        <v>0.49</v>
      </c>
      <c r="AT52" s="2">
        <v>1.1000000000000001</v>
      </c>
      <c r="AU52" s="2">
        <v>45.3</v>
      </c>
      <c r="AV52" s="2">
        <v>11.138400000000001</v>
      </c>
      <c r="AW52" s="2">
        <v>0.64</v>
      </c>
      <c r="AX52" s="2">
        <v>1.6</v>
      </c>
      <c r="AY52" s="2">
        <v>41.4</v>
      </c>
      <c r="AZ52" s="2">
        <v>18.8935</v>
      </c>
      <c r="BA52" s="2">
        <v>0.41</v>
      </c>
      <c r="BB52" s="2">
        <v>0.5</v>
      </c>
      <c r="BC52" s="2">
        <v>75.900000000000006</v>
      </c>
      <c r="BD52" s="2">
        <v>16.017800000000001</v>
      </c>
      <c r="BE52" s="4" t="str">
        <f t="shared" si="2"/>
        <v>NO APLICA</v>
      </c>
      <c r="BF52" s="4">
        <f t="shared" si="3"/>
        <v>0.52460000000000007</v>
      </c>
      <c r="BG52">
        <f t="shared" si="4"/>
        <v>0.33</v>
      </c>
      <c r="BH52">
        <f t="shared" si="5"/>
        <v>0.49</v>
      </c>
      <c r="BI52">
        <f t="shared" si="6"/>
        <v>0.64</v>
      </c>
      <c r="BJ52">
        <f t="shared" si="7"/>
        <v>0.69</v>
      </c>
      <c r="BK52">
        <f t="shared" si="8"/>
        <v>0.26</v>
      </c>
      <c r="BL52">
        <f t="shared" si="9"/>
        <v>697.500000000005</v>
      </c>
    </row>
    <row r="53" spans="1:64" x14ac:dyDescent="0.2">
      <c r="A53" s="1">
        <v>51</v>
      </c>
      <c r="B53" s="7" t="s">
        <v>25</v>
      </c>
      <c r="C53" s="3">
        <v>39924</v>
      </c>
      <c r="D53" s="4" t="s">
        <v>629</v>
      </c>
      <c r="E53" s="4" t="s">
        <v>171</v>
      </c>
      <c r="F53" s="5" t="str">
        <f t="shared" si="0"/>
        <v>M</v>
      </c>
      <c r="G53" s="6">
        <v>0.89444444444444438</v>
      </c>
      <c r="H53" s="6">
        <v>0.89583333333333337</v>
      </c>
      <c r="I53" s="85">
        <f t="shared" si="1"/>
        <v>2.0000000000001528</v>
      </c>
      <c r="J53" s="86">
        <f>I53*Segmentos!$D$7*(AH53%)*IF(ISNUMBER(AI53),AI53%,0)</f>
        <v>3200.0000000002447</v>
      </c>
      <c r="K53" s="86">
        <f>I53*Segmentos!$D$7*(AL53%)*IF(ISNUMBER(AM53),AM53%,0)</f>
        <v>4800.0000000003665</v>
      </c>
      <c r="L53" s="4"/>
      <c r="M53" s="2">
        <v>0.49</v>
      </c>
      <c r="N53" s="2">
        <v>0.5</v>
      </c>
      <c r="O53" s="2">
        <v>100</v>
      </c>
      <c r="P53" s="2">
        <v>47.388599999999997</v>
      </c>
      <c r="Q53" s="2">
        <v>0.08</v>
      </c>
      <c r="R53" s="2">
        <v>0.1</v>
      </c>
      <c r="S53" s="2">
        <v>100</v>
      </c>
      <c r="T53" s="2">
        <v>1.3504</v>
      </c>
      <c r="U53" s="2">
        <v>1.24</v>
      </c>
      <c r="V53" s="2">
        <v>1.2</v>
      </c>
      <c r="W53" s="2">
        <v>100</v>
      </c>
      <c r="X53" s="2">
        <v>25.3293</v>
      </c>
      <c r="Y53" s="2">
        <v>0.2</v>
      </c>
      <c r="Z53" s="2">
        <v>0.2</v>
      </c>
      <c r="AA53" s="2">
        <v>100</v>
      </c>
      <c r="AB53" s="2">
        <v>5.7488000000000001</v>
      </c>
      <c r="AC53" s="2">
        <v>0.47</v>
      </c>
      <c r="AD53" s="2">
        <v>0.5</v>
      </c>
      <c r="AE53" s="2">
        <v>100</v>
      </c>
      <c r="AF53" s="2">
        <v>14.960100000000001</v>
      </c>
      <c r="AG53" s="20">
        <v>0.36</v>
      </c>
      <c r="AH53" s="20">
        <v>0.4</v>
      </c>
      <c r="AI53" s="20">
        <v>100</v>
      </c>
      <c r="AJ53" s="20">
        <v>16.592700000000001</v>
      </c>
      <c r="AK53" s="18">
        <v>0.6</v>
      </c>
      <c r="AL53" s="18">
        <v>0.6</v>
      </c>
      <c r="AM53" s="18">
        <v>100</v>
      </c>
      <c r="AN53" s="18">
        <v>30.795999999999999</v>
      </c>
      <c r="AO53" s="2">
        <v>0.47</v>
      </c>
      <c r="AP53" s="2">
        <v>0.5</v>
      </c>
      <c r="AQ53" s="2">
        <v>100</v>
      </c>
      <c r="AR53" s="2">
        <v>4.9836999999999998</v>
      </c>
      <c r="AS53" s="2">
        <v>0.34</v>
      </c>
      <c r="AT53" s="2">
        <v>0.3</v>
      </c>
      <c r="AU53" s="2">
        <v>100</v>
      </c>
      <c r="AV53" s="2">
        <v>7.3148</v>
      </c>
      <c r="AW53" s="2">
        <v>0.49</v>
      </c>
      <c r="AX53" s="2">
        <v>0.5</v>
      </c>
      <c r="AY53" s="2">
        <v>100</v>
      </c>
      <c r="AZ53" s="2">
        <v>13.597899999999999</v>
      </c>
      <c r="BA53" s="2">
        <v>0.57999999999999996</v>
      </c>
      <c r="BB53" s="2">
        <v>0.6</v>
      </c>
      <c r="BC53" s="2">
        <v>100</v>
      </c>
      <c r="BD53" s="2">
        <v>21.4923</v>
      </c>
      <c r="BE53" s="4" t="str">
        <f t="shared" si="2"/>
        <v>NO APLICA</v>
      </c>
      <c r="BF53" s="4">
        <f t="shared" si="3"/>
        <v>0.45780000000000004</v>
      </c>
      <c r="BG53">
        <f t="shared" si="4"/>
        <v>0.47</v>
      </c>
      <c r="BH53">
        <f t="shared" si="5"/>
        <v>0.34</v>
      </c>
      <c r="BI53">
        <f t="shared" si="6"/>
        <v>0.57999999999999996</v>
      </c>
      <c r="BJ53">
        <f t="shared" si="7"/>
        <v>0.6</v>
      </c>
      <c r="BK53">
        <f t="shared" si="8"/>
        <v>0.36</v>
      </c>
      <c r="BL53">
        <f t="shared" si="9"/>
        <v>100.00000000000765</v>
      </c>
    </row>
    <row r="54" spans="1:64" x14ac:dyDescent="0.2">
      <c r="A54" s="1">
        <v>52</v>
      </c>
      <c r="B54" s="7" t="s">
        <v>33</v>
      </c>
      <c r="C54" s="3">
        <v>39924</v>
      </c>
      <c r="D54" s="4" t="s">
        <v>628</v>
      </c>
      <c r="E54" s="4" t="s">
        <v>163</v>
      </c>
      <c r="F54" s="5" t="str">
        <f t="shared" si="0"/>
        <v>M</v>
      </c>
      <c r="G54" s="6">
        <v>0.91736111111111107</v>
      </c>
      <c r="H54" s="6">
        <v>0.95763888888888893</v>
      </c>
      <c r="I54" s="85">
        <f t="shared" si="1"/>
        <v>58.000000000000114</v>
      </c>
      <c r="J54" s="86">
        <f>I54*Segmentos!$D$7*(AH54%)*IF(ISNUMBER(AI54),AI54%,0)</f>
        <v>166460.00000000032</v>
      </c>
      <c r="K54" s="86">
        <f>I54*Segmentos!$D$7*(AL54%)*IF(ISNUMBER(AM54),AM54%,0)</f>
        <v>149709.6000000003</v>
      </c>
      <c r="L54" s="4"/>
      <c r="M54" s="2">
        <v>0.68</v>
      </c>
      <c r="N54" s="2">
        <v>3.1</v>
      </c>
      <c r="O54" s="2">
        <v>22.1</v>
      </c>
      <c r="P54" s="2">
        <v>96.014600000000002</v>
      </c>
      <c r="Q54" s="2">
        <v>0.03</v>
      </c>
      <c r="R54" s="2">
        <v>1.1000000000000001</v>
      </c>
      <c r="S54" s="2">
        <v>3.1</v>
      </c>
      <c r="T54" s="2">
        <v>0.76300000000000001</v>
      </c>
      <c r="U54" s="2">
        <v>0.33</v>
      </c>
      <c r="V54" s="2">
        <v>1.3</v>
      </c>
      <c r="W54" s="2">
        <v>25.3</v>
      </c>
      <c r="X54" s="2">
        <v>9.8008000000000006</v>
      </c>
      <c r="Y54" s="2">
        <v>0.8</v>
      </c>
      <c r="Z54" s="2">
        <v>3.8</v>
      </c>
      <c r="AA54" s="2">
        <v>21.1</v>
      </c>
      <c r="AB54" s="2">
        <v>33.464399999999998</v>
      </c>
      <c r="AC54" s="2">
        <v>1.1200000000000001</v>
      </c>
      <c r="AD54" s="2">
        <v>4.5999999999999996</v>
      </c>
      <c r="AE54" s="2">
        <v>24.5</v>
      </c>
      <c r="AF54" s="2">
        <v>51.986400000000003</v>
      </c>
      <c r="AG54" s="20">
        <v>0.71</v>
      </c>
      <c r="AH54" s="20">
        <v>3.5</v>
      </c>
      <c r="AI54" s="20">
        <v>20.5</v>
      </c>
      <c r="AJ54" s="20">
        <v>47.706200000000003</v>
      </c>
      <c r="AK54" s="18">
        <v>0.65</v>
      </c>
      <c r="AL54" s="18">
        <v>2.7</v>
      </c>
      <c r="AM54" s="18">
        <v>23.9</v>
      </c>
      <c r="AN54" s="18">
        <v>48.308399999999999</v>
      </c>
      <c r="AO54" s="2">
        <v>0.08</v>
      </c>
      <c r="AP54" s="2">
        <v>1.1000000000000001</v>
      </c>
      <c r="AQ54" s="2">
        <v>7.2</v>
      </c>
      <c r="AR54" s="2">
        <v>1.2168000000000001</v>
      </c>
      <c r="AS54" s="2">
        <v>0.85</v>
      </c>
      <c r="AT54" s="2">
        <v>2.2000000000000002</v>
      </c>
      <c r="AU54" s="2">
        <v>38.700000000000003</v>
      </c>
      <c r="AV54" s="2">
        <v>26.441800000000001</v>
      </c>
      <c r="AW54" s="2">
        <v>0.2</v>
      </c>
      <c r="AX54" s="2">
        <v>1.8</v>
      </c>
      <c r="AY54" s="2">
        <v>10.8</v>
      </c>
      <c r="AZ54" s="2">
        <v>8.0665999999999993</v>
      </c>
      <c r="BA54" s="2">
        <v>1.1200000000000001</v>
      </c>
      <c r="BB54" s="2">
        <v>5.0999999999999996</v>
      </c>
      <c r="BC54" s="2">
        <v>21.9</v>
      </c>
      <c r="BD54" s="2">
        <v>60.289299999999997</v>
      </c>
      <c r="BE54" s="4" t="str">
        <f t="shared" si="2"/>
        <v>NO APLICA</v>
      </c>
      <c r="BF54" s="4">
        <f t="shared" si="3"/>
        <v>0.81880000000000008</v>
      </c>
      <c r="BG54">
        <f t="shared" si="4"/>
        <v>0.08</v>
      </c>
      <c r="BH54">
        <f t="shared" si="5"/>
        <v>0.85</v>
      </c>
      <c r="BI54">
        <f t="shared" si="6"/>
        <v>1.1200000000000001</v>
      </c>
      <c r="BJ54">
        <f t="shared" si="7"/>
        <v>0.65</v>
      </c>
      <c r="BK54">
        <f t="shared" si="8"/>
        <v>0.71</v>
      </c>
      <c r="BL54">
        <f t="shared" si="9"/>
        <v>3973.5800000000081</v>
      </c>
    </row>
    <row r="55" spans="1:64" x14ac:dyDescent="0.2">
      <c r="A55" s="1">
        <v>53</v>
      </c>
      <c r="B55" s="7" t="s">
        <v>32</v>
      </c>
      <c r="C55" s="3">
        <v>39924</v>
      </c>
      <c r="D55" s="4" t="s">
        <v>628</v>
      </c>
      <c r="E55" s="4" t="s">
        <v>164</v>
      </c>
      <c r="F55" s="5" t="str">
        <f t="shared" si="0"/>
        <v>M</v>
      </c>
      <c r="G55" s="6">
        <v>0.9145833333333333</v>
      </c>
      <c r="H55" s="6">
        <v>0.91736111111111107</v>
      </c>
      <c r="I55" s="85">
        <f t="shared" si="1"/>
        <v>3.9999999999999858</v>
      </c>
      <c r="J55" s="86">
        <f>I55*Segmentos!$D$7*(AH55%)*IF(ISNUMBER(AI55),AI55%,0)</f>
        <v>3846.3999999999869</v>
      </c>
      <c r="K55" s="86">
        <f>I55*Segmentos!$D$7*(AL55%)*IF(ISNUMBER(AM55),AM55%,0)</f>
        <v>15599.999999999949</v>
      </c>
      <c r="L55" s="4"/>
      <c r="M55" s="2">
        <v>0.63</v>
      </c>
      <c r="N55" s="2">
        <v>0.9</v>
      </c>
      <c r="O55" s="2">
        <v>71.5</v>
      </c>
      <c r="P55" s="2">
        <v>87.1922</v>
      </c>
      <c r="Q55" s="2">
        <v>0</v>
      </c>
      <c r="R55" s="2">
        <v>0</v>
      </c>
      <c r="S55" s="8" t="s">
        <v>577</v>
      </c>
      <c r="T55" s="2">
        <v>0</v>
      </c>
      <c r="U55" s="2">
        <v>0.06</v>
      </c>
      <c r="V55" s="2">
        <v>0.2</v>
      </c>
      <c r="W55" s="2">
        <v>25</v>
      </c>
      <c r="X55" s="2">
        <v>1.6621999999999999</v>
      </c>
      <c r="Y55" s="2">
        <v>0.59</v>
      </c>
      <c r="Z55" s="2">
        <v>0.9</v>
      </c>
      <c r="AA55" s="2">
        <v>66.900000000000006</v>
      </c>
      <c r="AB55" s="2">
        <v>23.836099999999998</v>
      </c>
      <c r="AC55" s="2">
        <v>1.36</v>
      </c>
      <c r="AD55" s="2">
        <v>1.8</v>
      </c>
      <c r="AE55" s="2">
        <v>77.400000000000006</v>
      </c>
      <c r="AF55" s="2">
        <v>61.693899999999999</v>
      </c>
      <c r="AG55" s="20">
        <v>0.27</v>
      </c>
      <c r="AH55" s="20">
        <v>0.4</v>
      </c>
      <c r="AI55" s="20">
        <v>60.1</v>
      </c>
      <c r="AJ55" s="20">
        <v>17.4633</v>
      </c>
      <c r="AK55" s="18">
        <v>0.96</v>
      </c>
      <c r="AL55" s="18">
        <v>1.3</v>
      </c>
      <c r="AM55" s="18">
        <v>75</v>
      </c>
      <c r="AN55" s="18">
        <v>69.728899999999996</v>
      </c>
      <c r="AO55" s="2">
        <v>0.52</v>
      </c>
      <c r="AP55" s="2">
        <v>1</v>
      </c>
      <c r="AQ55" s="2">
        <v>52.7</v>
      </c>
      <c r="AR55" s="2">
        <v>7.8537999999999997</v>
      </c>
      <c r="AS55" s="2">
        <v>0.86</v>
      </c>
      <c r="AT55" s="2">
        <v>1.6</v>
      </c>
      <c r="AU55" s="2">
        <v>54.5</v>
      </c>
      <c r="AV55" s="2">
        <v>26.203499999999998</v>
      </c>
      <c r="AW55" s="2">
        <v>0.25</v>
      </c>
      <c r="AX55" s="2">
        <v>0.4</v>
      </c>
      <c r="AY55" s="2">
        <v>62.3</v>
      </c>
      <c r="AZ55" s="2">
        <v>9.7310999999999996</v>
      </c>
      <c r="BA55" s="2">
        <v>0.82</v>
      </c>
      <c r="BB55" s="2">
        <v>0.8</v>
      </c>
      <c r="BC55" s="2">
        <v>100</v>
      </c>
      <c r="BD55" s="2">
        <v>43.403799999999997</v>
      </c>
      <c r="BE55" s="4" t="str">
        <f t="shared" si="2"/>
        <v>NO APLICA</v>
      </c>
      <c r="BF55" s="4">
        <f t="shared" si="3"/>
        <v>0.77880000000000005</v>
      </c>
      <c r="BG55">
        <f t="shared" si="4"/>
        <v>0.52</v>
      </c>
      <c r="BH55">
        <f t="shared" si="5"/>
        <v>0.86</v>
      </c>
      <c r="BI55">
        <f t="shared" si="6"/>
        <v>0.82</v>
      </c>
      <c r="BJ55">
        <f t="shared" si="7"/>
        <v>0.96</v>
      </c>
      <c r="BK55">
        <f t="shared" si="8"/>
        <v>0.27</v>
      </c>
      <c r="BL55">
        <f t="shared" si="9"/>
        <v>257.39999999999907</v>
      </c>
    </row>
    <row r="56" spans="1:64" x14ac:dyDescent="0.2">
      <c r="A56" s="1">
        <v>54</v>
      </c>
      <c r="B56" s="7" t="s">
        <v>19</v>
      </c>
      <c r="C56" s="3">
        <v>39924</v>
      </c>
      <c r="D56" s="4" t="s">
        <v>17</v>
      </c>
      <c r="E56" s="4" t="s">
        <v>166</v>
      </c>
      <c r="F56" s="5" t="str">
        <f t="shared" si="0"/>
        <v>M</v>
      </c>
      <c r="G56" s="6">
        <v>0.91388888888888886</v>
      </c>
      <c r="H56" s="6">
        <v>0.91736111111111107</v>
      </c>
      <c r="I56" s="85">
        <f t="shared" si="1"/>
        <v>4.9999999999999822</v>
      </c>
      <c r="J56" s="86">
        <f>I56*Segmentos!$D$7*(AH56%)*IF(ISNUMBER(AI56),AI56%,0)</f>
        <v>3671.9999999999864</v>
      </c>
      <c r="K56" s="86">
        <f>I56*Segmentos!$D$7*(AL56%)*IF(ISNUMBER(AM56),AM56%,0)</f>
        <v>3863.9999999999859</v>
      </c>
      <c r="L56" s="4"/>
      <c r="M56" s="2">
        <v>0.2</v>
      </c>
      <c r="N56" s="2">
        <v>0.4</v>
      </c>
      <c r="O56" s="2">
        <v>55.4</v>
      </c>
      <c r="P56" s="2">
        <v>93.727099999999993</v>
      </c>
      <c r="Q56" s="2">
        <v>0</v>
      </c>
      <c r="R56" s="2">
        <v>0</v>
      </c>
      <c r="S56" s="8" t="s">
        <v>577</v>
      </c>
      <c r="T56" s="2">
        <v>0</v>
      </c>
      <c r="U56" s="2">
        <v>0</v>
      </c>
      <c r="V56" s="2">
        <v>0</v>
      </c>
      <c r="W56" s="8" t="s">
        <v>577</v>
      </c>
      <c r="X56" s="2">
        <v>0</v>
      </c>
      <c r="Y56" s="2">
        <v>0.61</v>
      </c>
      <c r="Z56" s="2">
        <v>1</v>
      </c>
      <c r="AA56" s="2">
        <v>63.6</v>
      </c>
      <c r="AB56" s="2">
        <v>85.692599999999999</v>
      </c>
      <c r="AC56" s="2">
        <v>0.05</v>
      </c>
      <c r="AD56" s="2">
        <v>0.2</v>
      </c>
      <c r="AE56" s="2">
        <v>23.2</v>
      </c>
      <c r="AF56" s="2">
        <v>8.0344999999999995</v>
      </c>
      <c r="AG56" s="20">
        <v>0.17</v>
      </c>
      <c r="AH56" s="20">
        <v>0.4</v>
      </c>
      <c r="AI56" s="20">
        <v>45.9</v>
      </c>
      <c r="AJ56" s="20">
        <v>38.083799999999997</v>
      </c>
      <c r="AK56" s="18">
        <v>0.22</v>
      </c>
      <c r="AL56" s="18">
        <v>0.3</v>
      </c>
      <c r="AM56" s="18">
        <v>64.400000000000006</v>
      </c>
      <c r="AN56" s="18">
        <v>55.643300000000004</v>
      </c>
      <c r="AO56" s="2">
        <v>0.17</v>
      </c>
      <c r="AP56" s="2">
        <v>0.5</v>
      </c>
      <c r="AQ56" s="2">
        <v>35.9</v>
      </c>
      <c r="AR56" s="2">
        <v>8.6940000000000008</v>
      </c>
      <c r="AS56" s="2">
        <v>0.05</v>
      </c>
      <c r="AT56" s="2">
        <v>0.2</v>
      </c>
      <c r="AU56" s="2">
        <v>20</v>
      </c>
      <c r="AV56" s="2">
        <v>4.7937000000000003</v>
      </c>
      <c r="AW56" s="2">
        <v>0.2</v>
      </c>
      <c r="AX56" s="2">
        <v>0.2</v>
      </c>
      <c r="AY56" s="2">
        <v>100</v>
      </c>
      <c r="AZ56" s="2">
        <v>26.8706</v>
      </c>
      <c r="BA56" s="2">
        <v>0.28999999999999998</v>
      </c>
      <c r="BB56" s="2">
        <v>0.5</v>
      </c>
      <c r="BC56" s="2">
        <v>56.6</v>
      </c>
      <c r="BD56" s="2">
        <v>53.3688</v>
      </c>
      <c r="BE56" s="4" t="str">
        <f t="shared" si="2"/>
        <v>NO APLICA</v>
      </c>
      <c r="BF56" s="4">
        <f t="shared" si="3"/>
        <v>0.16399999999999998</v>
      </c>
      <c r="BG56">
        <f t="shared" si="4"/>
        <v>0.17</v>
      </c>
      <c r="BH56">
        <f t="shared" si="5"/>
        <v>0.05</v>
      </c>
      <c r="BI56">
        <f t="shared" si="6"/>
        <v>0.28999999999999998</v>
      </c>
      <c r="BJ56">
        <f t="shared" si="7"/>
        <v>0.22</v>
      </c>
      <c r="BK56">
        <f t="shared" si="8"/>
        <v>0.17</v>
      </c>
      <c r="BL56">
        <f t="shared" si="9"/>
        <v>110.7999999999996</v>
      </c>
    </row>
    <row r="57" spans="1:64" x14ac:dyDescent="0.2">
      <c r="A57" s="1">
        <v>55</v>
      </c>
      <c r="B57" s="7" t="s">
        <v>2</v>
      </c>
      <c r="C57" s="3">
        <v>39924</v>
      </c>
      <c r="D57" s="4" t="s">
        <v>627</v>
      </c>
      <c r="E57" s="4" t="s">
        <v>164</v>
      </c>
      <c r="F57" s="5" t="str">
        <f t="shared" si="0"/>
        <v>M</v>
      </c>
      <c r="G57" s="6">
        <v>0.875</v>
      </c>
      <c r="H57" s="6">
        <v>0.90694444444444444</v>
      </c>
      <c r="I57" s="85">
        <f t="shared" si="1"/>
        <v>46</v>
      </c>
      <c r="J57" s="86">
        <f>I57*Segmentos!$D$7*(AH57%)*IF(ISNUMBER(AI57),AI57%,0)</f>
        <v>720378.39999999991</v>
      </c>
      <c r="K57" s="86">
        <f>I57*Segmentos!$D$7*(AL57%)*IF(ISNUMBER(AM57),AM57%,0)</f>
        <v>1111728</v>
      </c>
      <c r="L57" s="4"/>
      <c r="M57" s="2">
        <v>5.03</v>
      </c>
      <c r="N57" s="2">
        <v>14</v>
      </c>
      <c r="O57" s="2">
        <v>36</v>
      </c>
      <c r="P57" s="2">
        <v>86.376900000000006</v>
      </c>
      <c r="Q57" s="2">
        <v>4.3499999999999996</v>
      </c>
      <c r="R57" s="2">
        <v>10</v>
      </c>
      <c r="S57" s="2">
        <v>43.6</v>
      </c>
      <c r="T57" s="2">
        <v>12.4544</v>
      </c>
      <c r="U57" s="2">
        <v>2.8</v>
      </c>
      <c r="V57" s="2">
        <v>13</v>
      </c>
      <c r="W57" s="2">
        <v>21.6</v>
      </c>
      <c r="X57" s="2">
        <v>10.083</v>
      </c>
      <c r="Y57" s="2">
        <v>4.8499999999999996</v>
      </c>
      <c r="Z57" s="2">
        <v>14.9</v>
      </c>
      <c r="AA57" s="2">
        <v>32.4</v>
      </c>
      <c r="AB57" s="2">
        <v>24.5913</v>
      </c>
      <c r="AC57" s="2">
        <v>6.96</v>
      </c>
      <c r="AD57" s="2">
        <v>15.8</v>
      </c>
      <c r="AE57" s="2">
        <v>44</v>
      </c>
      <c r="AF57" s="2">
        <v>39.248199999999997</v>
      </c>
      <c r="AG57" s="20">
        <v>3.92</v>
      </c>
      <c r="AH57" s="20">
        <v>11.9</v>
      </c>
      <c r="AI57" s="20">
        <v>32.9</v>
      </c>
      <c r="AJ57" s="20">
        <v>31.912199999999999</v>
      </c>
      <c r="AK57" s="18">
        <v>6.03</v>
      </c>
      <c r="AL57" s="18">
        <v>15.9</v>
      </c>
      <c r="AM57" s="18">
        <v>38</v>
      </c>
      <c r="AN57" s="18">
        <v>54.464700000000001</v>
      </c>
      <c r="AO57" s="2">
        <v>4.2</v>
      </c>
      <c r="AP57" s="2">
        <v>11.8</v>
      </c>
      <c r="AQ57" s="2">
        <v>35.5</v>
      </c>
      <c r="AR57" s="2">
        <v>7.8868</v>
      </c>
      <c r="AS57" s="2">
        <v>7</v>
      </c>
      <c r="AT57" s="2">
        <v>16</v>
      </c>
      <c r="AU57" s="2">
        <v>43.8</v>
      </c>
      <c r="AV57" s="2">
        <v>26.4983</v>
      </c>
      <c r="AW57" s="2">
        <v>4.8499999999999996</v>
      </c>
      <c r="AX57" s="2">
        <v>12.8</v>
      </c>
      <c r="AY57" s="2">
        <v>37.9</v>
      </c>
      <c r="AZ57" s="2">
        <v>23.9697</v>
      </c>
      <c r="BA57" s="2">
        <v>4.26</v>
      </c>
      <c r="BB57" s="2">
        <v>14.3</v>
      </c>
      <c r="BC57" s="2">
        <v>29.8</v>
      </c>
      <c r="BD57" s="2">
        <v>28.022099999999998</v>
      </c>
      <c r="BE57" s="4" t="str">
        <f t="shared" si="2"/>
        <v>NO APLICA</v>
      </c>
      <c r="BF57" s="4">
        <f t="shared" si="3"/>
        <v>5.7122000000000002</v>
      </c>
      <c r="BG57">
        <f t="shared" si="4"/>
        <v>4.2</v>
      </c>
      <c r="BH57">
        <f t="shared" si="5"/>
        <v>7</v>
      </c>
      <c r="BI57">
        <f t="shared" si="6"/>
        <v>4.8499999999999996</v>
      </c>
      <c r="BJ57">
        <f t="shared" si="7"/>
        <v>6.03</v>
      </c>
      <c r="BK57">
        <f t="shared" si="8"/>
        <v>3.92</v>
      </c>
      <c r="BL57">
        <f t="shared" si="9"/>
        <v>23184</v>
      </c>
    </row>
    <row r="58" spans="1:64" x14ac:dyDescent="0.2">
      <c r="A58" s="1">
        <v>56</v>
      </c>
      <c r="B58" s="7" t="s">
        <v>22</v>
      </c>
      <c r="C58" s="3">
        <v>39924</v>
      </c>
      <c r="D58" s="4" t="s">
        <v>629</v>
      </c>
      <c r="E58" s="4" t="s">
        <v>164</v>
      </c>
      <c r="F58" s="5" t="str">
        <f t="shared" si="0"/>
        <v>M</v>
      </c>
      <c r="G58" s="6">
        <v>0.83263888888888893</v>
      </c>
      <c r="H58" s="6">
        <v>0.87361111111111101</v>
      </c>
      <c r="I58" s="85">
        <f t="shared" si="1"/>
        <v>58.999999999999787</v>
      </c>
      <c r="J58" s="86">
        <f>I58*Segmentos!$D$7*(AH58%)*IF(ISNUMBER(AI58),AI58%,0)</f>
        <v>363203.99999999872</v>
      </c>
      <c r="K58" s="86">
        <f>I58*Segmentos!$D$7*(AL58%)*IF(ISNUMBER(AM58),AM58%,0)</f>
        <v>340547.99999999884</v>
      </c>
      <c r="L58" s="4"/>
      <c r="M58" s="2">
        <v>1.48</v>
      </c>
      <c r="N58" s="2">
        <v>3.7</v>
      </c>
      <c r="O58" s="2">
        <v>39.700000000000003</v>
      </c>
      <c r="P58" s="2">
        <v>99.204099999999997</v>
      </c>
      <c r="Q58" s="2">
        <v>0.26</v>
      </c>
      <c r="R58" s="2">
        <v>1.2</v>
      </c>
      <c r="S58" s="2">
        <v>22.8</v>
      </c>
      <c r="T58" s="2">
        <v>2.9371</v>
      </c>
      <c r="U58" s="2">
        <v>1.1000000000000001</v>
      </c>
      <c r="V58" s="2">
        <v>2</v>
      </c>
      <c r="W58" s="2">
        <v>53.6</v>
      </c>
      <c r="X58" s="2">
        <v>15.360099999999999</v>
      </c>
      <c r="Y58" s="2">
        <v>0.97</v>
      </c>
      <c r="Z58" s="2">
        <v>2.6</v>
      </c>
      <c r="AA58" s="2">
        <v>37.799999999999997</v>
      </c>
      <c r="AB58" s="2">
        <v>19.206</v>
      </c>
      <c r="AC58" s="2">
        <v>2.81</v>
      </c>
      <c r="AD58" s="2">
        <v>7.2</v>
      </c>
      <c r="AE58" s="2">
        <v>39.200000000000003</v>
      </c>
      <c r="AF58" s="2">
        <v>61.700899999999997</v>
      </c>
      <c r="AG58" s="20">
        <v>1.54</v>
      </c>
      <c r="AH58" s="20">
        <v>3.8</v>
      </c>
      <c r="AI58" s="20">
        <v>40.5</v>
      </c>
      <c r="AJ58" s="20">
        <v>48.878399999999999</v>
      </c>
      <c r="AK58" s="18">
        <v>1.43</v>
      </c>
      <c r="AL58" s="18">
        <v>3.7</v>
      </c>
      <c r="AM58" s="18">
        <v>39</v>
      </c>
      <c r="AN58" s="18">
        <v>50.325699999999998</v>
      </c>
      <c r="AO58" s="2">
        <v>0.83</v>
      </c>
      <c r="AP58" s="2">
        <v>3.3</v>
      </c>
      <c r="AQ58" s="2">
        <v>25</v>
      </c>
      <c r="AR58" s="2">
        <v>6.0682</v>
      </c>
      <c r="AS58" s="2">
        <v>0.68</v>
      </c>
      <c r="AT58" s="2">
        <v>2.8</v>
      </c>
      <c r="AU58" s="2">
        <v>23.9</v>
      </c>
      <c r="AV58" s="2">
        <v>10.0107</v>
      </c>
      <c r="AW58" s="2">
        <v>2.02</v>
      </c>
      <c r="AX58" s="2">
        <v>5.0999999999999996</v>
      </c>
      <c r="AY58" s="2">
        <v>39.4</v>
      </c>
      <c r="AZ58" s="2">
        <v>38.793700000000001</v>
      </c>
      <c r="BA58" s="2">
        <v>1.73</v>
      </c>
      <c r="BB58" s="2">
        <v>3.3</v>
      </c>
      <c r="BC58" s="2">
        <v>52</v>
      </c>
      <c r="BD58" s="2">
        <v>44.331400000000002</v>
      </c>
      <c r="BE58" s="4" t="str">
        <f t="shared" si="2"/>
        <v>NO APLICA</v>
      </c>
      <c r="BF58" s="4">
        <f t="shared" si="3"/>
        <v>1.2558</v>
      </c>
      <c r="BG58">
        <f t="shared" si="4"/>
        <v>0.83</v>
      </c>
      <c r="BH58">
        <f t="shared" si="5"/>
        <v>0.68</v>
      </c>
      <c r="BI58">
        <f t="shared" si="6"/>
        <v>2.02</v>
      </c>
      <c r="BJ58">
        <f t="shared" si="7"/>
        <v>1.43</v>
      </c>
      <c r="BK58">
        <f t="shared" si="8"/>
        <v>1.54</v>
      </c>
      <c r="BL58">
        <f t="shared" si="9"/>
        <v>8666.5099999999693</v>
      </c>
    </row>
    <row r="59" spans="1:64" x14ac:dyDescent="0.2">
      <c r="A59" s="1">
        <v>57</v>
      </c>
      <c r="B59" s="7" t="s">
        <v>24</v>
      </c>
      <c r="C59" s="3">
        <v>39924</v>
      </c>
      <c r="D59" s="4" t="s">
        <v>629</v>
      </c>
      <c r="E59" s="4" t="s">
        <v>170</v>
      </c>
      <c r="F59" s="5" t="str">
        <f t="shared" si="0"/>
        <v>M</v>
      </c>
      <c r="G59" s="6">
        <v>0.88541666666666663</v>
      </c>
      <c r="H59" s="6">
        <v>0.90208333333333324</v>
      </c>
      <c r="I59" s="85">
        <f t="shared" si="1"/>
        <v>23.999999999999915</v>
      </c>
      <c r="J59" s="86">
        <f>I59*Segmentos!$D$7*(AH59%)*IF(ISNUMBER(AI59),AI59%,0)</f>
        <v>16031.999999999942</v>
      </c>
      <c r="K59" s="86">
        <f>I59*Segmentos!$D$7*(AL59%)*IF(ISNUMBER(AM59),AM59%,0)</f>
        <v>48575.999999999833</v>
      </c>
      <c r="L59" s="4"/>
      <c r="M59" s="2">
        <v>0.34</v>
      </c>
      <c r="N59" s="2">
        <v>0.8</v>
      </c>
      <c r="O59" s="2">
        <v>44.9</v>
      </c>
      <c r="P59" s="2">
        <v>33.488199999999999</v>
      </c>
      <c r="Q59" s="2">
        <v>0.08</v>
      </c>
      <c r="R59" s="2">
        <v>0.7</v>
      </c>
      <c r="S59" s="2">
        <v>12.2</v>
      </c>
      <c r="T59" s="2">
        <v>1.3786</v>
      </c>
      <c r="U59" s="2">
        <v>1.26</v>
      </c>
      <c r="V59" s="2">
        <v>1.8</v>
      </c>
      <c r="W59" s="2">
        <v>71.900000000000006</v>
      </c>
      <c r="X59" s="2">
        <v>25.999600000000001</v>
      </c>
      <c r="Y59" s="2">
        <v>7.0000000000000007E-2</v>
      </c>
      <c r="Z59" s="2">
        <v>0.6</v>
      </c>
      <c r="AA59" s="2">
        <v>10.8</v>
      </c>
      <c r="AB59" s="2">
        <v>1.9521999999999999</v>
      </c>
      <c r="AC59" s="2">
        <v>0.13</v>
      </c>
      <c r="AD59" s="2">
        <v>0.3</v>
      </c>
      <c r="AE59" s="2">
        <v>45.8</v>
      </c>
      <c r="AF59" s="2">
        <v>4.1577999999999999</v>
      </c>
      <c r="AG59" s="20">
        <v>0.18</v>
      </c>
      <c r="AH59" s="20">
        <v>0.5</v>
      </c>
      <c r="AI59" s="20">
        <v>33.4</v>
      </c>
      <c r="AJ59" s="20">
        <v>8.2451000000000008</v>
      </c>
      <c r="AK59" s="18">
        <v>0.49</v>
      </c>
      <c r="AL59" s="18">
        <v>1</v>
      </c>
      <c r="AM59" s="18">
        <v>50.6</v>
      </c>
      <c r="AN59" s="18">
        <v>25.243099999999998</v>
      </c>
      <c r="AO59" s="2">
        <v>0.59</v>
      </c>
      <c r="AP59" s="2">
        <v>0.6</v>
      </c>
      <c r="AQ59" s="2">
        <v>95.6</v>
      </c>
      <c r="AR59" s="2">
        <v>6.2911000000000001</v>
      </c>
      <c r="AS59" s="2">
        <v>0.23</v>
      </c>
      <c r="AT59" s="2">
        <v>1</v>
      </c>
      <c r="AU59" s="2">
        <v>23</v>
      </c>
      <c r="AV59" s="2">
        <v>4.9569999999999999</v>
      </c>
      <c r="AW59" s="2">
        <v>0.04</v>
      </c>
      <c r="AX59" s="2">
        <v>0.2</v>
      </c>
      <c r="AY59" s="2">
        <v>20.8</v>
      </c>
      <c r="AZ59" s="2">
        <v>1.1531</v>
      </c>
      <c r="BA59" s="2">
        <v>0.56000000000000005</v>
      </c>
      <c r="BB59" s="2">
        <v>1.1000000000000001</v>
      </c>
      <c r="BC59" s="2">
        <v>51.6</v>
      </c>
      <c r="BD59" s="2">
        <v>21.087</v>
      </c>
      <c r="BE59" s="4" t="str">
        <f t="shared" si="2"/>
        <v>NO APLICA</v>
      </c>
      <c r="BF59" s="4">
        <f t="shared" si="3"/>
        <v>0.39220000000000005</v>
      </c>
      <c r="BG59">
        <f t="shared" si="4"/>
        <v>0.59</v>
      </c>
      <c r="BH59">
        <f t="shared" si="5"/>
        <v>0.23</v>
      </c>
      <c r="BI59">
        <f t="shared" si="6"/>
        <v>0.56000000000000005</v>
      </c>
      <c r="BJ59">
        <f t="shared" si="7"/>
        <v>0.49</v>
      </c>
      <c r="BK59">
        <f t="shared" si="8"/>
        <v>0.18</v>
      </c>
      <c r="BL59">
        <f t="shared" si="9"/>
        <v>862.07999999999686</v>
      </c>
    </row>
    <row r="60" spans="1:64" x14ac:dyDescent="0.2">
      <c r="A60" s="1">
        <v>58</v>
      </c>
      <c r="B60" s="7" t="s">
        <v>4</v>
      </c>
      <c r="C60" s="3">
        <v>39924</v>
      </c>
      <c r="D60" s="4" t="s">
        <v>3</v>
      </c>
      <c r="E60" s="4" t="s">
        <v>165</v>
      </c>
      <c r="F60" s="5" t="str">
        <f t="shared" si="0"/>
        <v>M</v>
      </c>
      <c r="G60" s="6">
        <v>0.78333333333333333</v>
      </c>
      <c r="H60" s="6">
        <v>0.87430555555555556</v>
      </c>
      <c r="I60" s="85">
        <f t="shared" si="1"/>
        <v>131</v>
      </c>
      <c r="J60" s="86">
        <f>I60*Segmentos!$D$7*(AH60%)*IF(ISNUMBER(AI60),AI60%,0)</f>
        <v>1452528</v>
      </c>
      <c r="K60" s="86">
        <f>I60*Segmentos!$D$7*(AL60%)*IF(ISNUMBER(AM60),AM60%,0)</f>
        <v>2161500</v>
      </c>
      <c r="L60" s="4"/>
      <c r="M60" s="2">
        <v>3.49</v>
      </c>
      <c r="N60" s="2">
        <v>14.2</v>
      </c>
      <c r="O60" s="2">
        <v>24.6</v>
      </c>
      <c r="P60" s="2">
        <v>67.278700000000001</v>
      </c>
      <c r="Q60" s="2">
        <v>3.86</v>
      </c>
      <c r="R60" s="2">
        <v>18.5</v>
      </c>
      <c r="S60" s="2">
        <v>20.8</v>
      </c>
      <c r="T60" s="2">
        <v>12.415699999999999</v>
      </c>
      <c r="U60" s="2">
        <v>4.8099999999999996</v>
      </c>
      <c r="V60" s="2">
        <v>14.3</v>
      </c>
      <c r="W60" s="2">
        <v>33.700000000000003</v>
      </c>
      <c r="X60" s="2">
        <v>19.463699999999999</v>
      </c>
      <c r="Y60" s="2">
        <v>2.39</v>
      </c>
      <c r="Z60" s="2">
        <v>11.4</v>
      </c>
      <c r="AA60" s="2">
        <v>20.9</v>
      </c>
      <c r="AB60" s="2">
        <v>13.6092</v>
      </c>
      <c r="AC60" s="2">
        <v>3.44</v>
      </c>
      <c r="AD60" s="2">
        <v>14.4</v>
      </c>
      <c r="AE60" s="2">
        <v>24</v>
      </c>
      <c r="AF60" s="2">
        <v>21.790099999999999</v>
      </c>
      <c r="AG60" s="20">
        <v>2.78</v>
      </c>
      <c r="AH60" s="20">
        <v>13.2</v>
      </c>
      <c r="AI60" s="20">
        <v>21</v>
      </c>
      <c r="AJ60" s="20">
        <v>25.4833</v>
      </c>
      <c r="AK60" s="18">
        <v>4.12</v>
      </c>
      <c r="AL60" s="18">
        <v>15</v>
      </c>
      <c r="AM60" s="18">
        <v>27.5</v>
      </c>
      <c r="AN60" s="18">
        <v>41.795400000000001</v>
      </c>
      <c r="AO60" s="2">
        <v>1.35</v>
      </c>
      <c r="AP60" s="2">
        <v>8.1999999999999993</v>
      </c>
      <c r="AQ60" s="2">
        <v>16.3</v>
      </c>
      <c r="AR60" s="2">
        <v>2.8382999999999998</v>
      </c>
      <c r="AS60" s="2">
        <v>1.99</v>
      </c>
      <c r="AT60" s="2">
        <v>10.4</v>
      </c>
      <c r="AU60" s="2">
        <v>19.2</v>
      </c>
      <c r="AV60" s="2">
        <v>8.4743999999999993</v>
      </c>
      <c r="AW60" s="2">
        <v>3.34</v>
      </c>
      <c r="AX60" s="2">
        <v>14.1</v>
      </c>
      <c r="AY60" s="2">
        <v>23.7</v>
      </c>
      <c r="AZ60" s="2">
        <v>18.5061</v>
      </c>
      <c r="BA60" s="2">
        <v>5.07</v>
      </c>
      <c r="BB60" s="2">
        <v>18.100000000000001</v>
      </c>
      <c r="BC60" s="2">
        <v>28</v>
      </c>
      <c r="BD60" s="2">
        <v>37.459899999999998</v>
      </c>
      <c r="BE60" s="4" t="str">
        <f t="shared" si="2"/>
        <v>ABURRIDO</v>
      </c>
      <c r="BF60" s="4">
        <f t="shared" si="3"/>
        <v>3.1688000000000001</v>
      </c>
      <c r="BG60">
        <f t="shared" si="4"/>
        <v>1.35</v>
      </c>
      <c r="BH60">
        <f t="shared" si="5"/>
        <v>1.99</v>
      </c>
      <c r="BI60">
        <f t="shared" si="6"/>
        <v>5.07</v>
      </c>
      <c r="BJ60">
        <f t="shared" si="7"/>
        <v>4.12</v>
      </c>
      <c r="BK60">
        <f t="shared" si="8"/>
        <v>2.78</v>
      </c>
      <c r="BL60">
        <f t="shared" si="9"/>
        <v>45760.92</v>
      </c>
    </row>
    <row r="61" spans="1:64" x14ac:dyDescent="0.2">
      <c r="A61" s="1">
        <v>59</v>
      </c>
      <c r="B61" s="7" t="s">
        <v>15</v>
      </c>
      <c r="C61" s="3">
        <v>39925</v>
      </c>
      <c r="D61" s="4" t="s">
        <v>626</v>
      </c>
      <c r="E61" s="4" t="s">
        <v>164</v>
      </c>
      <c r="F61" s="5" t="str">
        <f t="shared" si="0"/>
        <v>W</v>
      </c>
      <c r="G61" s="6">
        <v>0.875</v>
      </c>
      <c r="H61" s="6">
        <v>0.9159722222222223</v>
      </c>
      <c r="I61" s="85">
        <f t="shared" si="1"/>
        <v>59.000000000000114</v>
      </c>
      <c r="J61" s="86">
        <f>I61*Segmentos!$D$7*(AH61%)*IF(ISNUMBER(AI61),AI61%,0)</f>
        <v>1720723.2000000032</v>
      </c>
      <c r="K61" s="86">
        <f>I61*Segmentos!$D$7*(AL61%)*IF(ISNUMBER(AM61),AM61%,0)</f>
        <v>2549862.0000000051</v>
      </c>
      <c r="L61" s="4"/>
      <c r="M61" s="2">
        <v>9.14</v>
      </c>
      <c r="N61" s="2">
        <v>23.2</v>
      </c>
      <c r="O61" s="2">
        <v>39.4</v>
      </c>
      <c r="P61" s="2">
        <v>86.871200000000002</v>
      </c>
      <c r="Q61" s="2">
        <v>4.92</v>
      </c>
      <c r="R61" s="2">
        <v>16</v>
      </c>
      <c r="S61" s="2">
        <v>30.7</v>
      </c>
      <c r="T61" s="2">
        <v>7.7958999999999996</v>
      </c>
      <c r="U61" s="2">
        <v>8.5299999999999994</v>
      </c>
      <c r="V61" s="2">
        <v>21.1</v>
      </c>
      <c r="W61" s="2">
        <v>40.4</v>
      </c>
      <c r="X61" s="2">
        <v>16.991900000000001</v>
      </c>
      <c r="Y61" s="2">
        <v>8.58</v>
      </c>
      <c r="Z61" s="2">
        <v>24.7</v>
      </c>
      <c r="AA61" s="2">
        <v>34.700000000000003</v>
      </c>
      <c r="AB61" s="2">
        <v>24.077000000000002</v>
      </c>
      <c r="AC61" s="2">
        <v>12.18</v>
      </c>
      <c r="AD61" s="2">
        <v>26.7</v>
      </c>
      <c r="AE61" s="2">
        <v>45.5</v>
      </c>
      <c r="AF61" s="2">
        <v>38.006399999999999</v>
      </c>
      <c r="AG61" s="20">
        <v>7.28</v>
      </c>
      <c r="AH61" s="20">
        <v>21.7</v>
      </c>
      <c r="AI61" s="20">
        <v>33.6</v>
      </c>
      <c r="AJ61" s="20">
        <v>32.823900000000002</v>
      </c>
      <c r="AK61" s="18">
        <v>10.82</v>
      </c>
      <c r="AL61" s="18">
        <v>24.5</v>
      </c>
      <c r="AM61" s="18">
        <v>44.1</v>
      </c>
      <c r="AN61" s="18">
        <v>54.047400000000003</v>
      </c>
      <c r="AO61" s="2">
        <v>7.4</v>
      </c>
      <c r="AP61" s="2">
        <v>15.6</v>
      </c>
      <c r="AQ61" s="2">
        <v>47.5</v>
      </c>
      <c r="AR61" s="2">
        <v>7.6837</v>
      </c>
      <c r="AS61" s="2">
        <v>6.78</v>
      </c>
      <c r="AT61" s="2">
        <v>17.3</v>
      </c>
      <c r="AU61" s="2">
        <v>39.200000000000003</v>
      </c>
      <c r="AV61" s="2">
        <v>14.185499999999999</v>
      </c>
      <c r="AW61" s="2">
        <v>10.050000000000001</v>
      </c>
      <c r="AX61" s="2">
        <v>22.7</v>
      </c>
      <c r="AY61" s="2">
        <v>44.3</v>
      </c>
      <c r="AZ61" s="2">
        <v>27.4742</v>
      </c>
      <c r="BA61" s="2">
        <v>10.31</v>
      </c>
      <c r="BB61" s="2">
        <v>29.1</v>
      </c>
      <c r="BC61" s="2">
        <v>35.4</v>
      </c>
      <c r="BD61" s="2">
        <v>37.527799999999999</v>
      </c>
      <c r="BE61" s="4" t="str">
        <f t="shared" si="2"/>
        <v>NO APLICA</v>
      </c>
      <c r="BF61" s="4">
        <f t="shared" si="3"/>
        <v>8.4257999999999988</v>
      </c>
      <c r="BG61">
        <f t="shared" si="4"/>
        <v>7.4</v>
      </c>
      <c r="BH61">
        <f t="shared" si="5"/>
        <v>6.78</v>
      </c>
      <c r="BI61">
        <f t="shared" si="6"/>
        <v>10.31</v>
      </c>
      <c r="BJ61">
        <f t="shared" si="7"/>
        <v>10.82</v>
      </c>
      <c r="BK61">
        <f t="shared" si="8"/>
        <v>7.28</v>
      </c>
      <c r="BL61">
        <f t="shared" si="9"/>
        <v>53930.720000000103</v>
      </c>
    </row>
    <row r="62" spans="1:64" x14ac:dyDescent="0.2">
      <c r="A62" s="1">
        <v>60</v>
      </c>
      <c r="B62" s="7" t="s">
        <v>41</v>
      </c>
      <c r="C62" s="3">
        <v>39925</v>
      </c>
      <c r="D62" s="4" t="s">
        <v>3</v>
      </c>
      <c r="E62" s="4" t="s">
        <v>174</v>
      </c>
      <c r="F62" s="5" t="str">
        <f t="shared" si="0"/>
        <v>W</v>
      </c>
      <c r="G62" s="6">
        <v>0.91736111111111107</v>
      </c>
      <c r="H62" s="6">
        <v>0.98472222222222217</v>
      </c>
      <c r="I62" s="85">
        <f t="shared" si="1"/>
        <v>96.999999999999972</v>
      </c>
      <c r="J62" s="86">
        <f>I62*Segmentos!$D$7*(AH62%)*IF(ISNUMBER(AI62),AI62%,0)</f>
        <v>2033740.7999999991</v>
      </c>
      <c r="K62" s="86">
        <f>I62*Segmentos!$D$7*(AL62%)*IF(ISNUMBER(AM62),AM62%,0)</f>
        <v>2088021.9999999991</v>
      </c>
      <c r="L62" s="4"/>
      <c r="M62" s="2">
        <v>5.33</v>
      </c>
      <c r="N62" s="2">
        <v>23</v>
      </c>
      <c r="O62" s="2">
        <v>23.2</v>
      </c>
      <c r="P62" s="2">
        <v>88.650499999999994</v>
      </c>
      <c r="Q62" s="2">
        <v>5.29</v>
      </c>
      <c r="R62" s="2">
        <v>19.5</v>
      </c>
      <c r="S62" s="2">
        <v>27.1</v>
      </c>
      <c r="T62" s="2">
        <v>14.694599999999999</v>
      </c>
      <c r="U62" s="2">
        <v>3.94</v>
      </c>
      <c r="V62" s="2">
        <v>19.3</v>
      </c>
      <c r="W62" s="2">
        <v>20.399999999999999</v>
      </c>
      <c r="X62" s="2">
        <v>13.751300000000001</v>
      </c>
      <c r="Y62" s="2">
        <v>5.15</v>
      </c>
      <c r="Z62" s="2">
        <v>25.7</v>
      </c>
      <c r="AA62" s="2">
        <v>20</v>
      </c>
      <c r="AB62" s="2">
        <v>25.299900000000001</v>
      </c>
      <c r="AC62" s="2">
        <v>6.39</v>
      </c>
      <c r="AD62" s="2">
        <v>24.7</v>
      </c>
      <c r="AE62" s="2">
        <v>25.9</v>
      </c>
      <c r="AF62" s="2">
        <v>34.904699999999998</v>
      </c>
      <c r="AG62" s="20">
        <v>5.26</v>
      </c>
      <c r="AH62" s="20">
        <v>22.4</v>
      </c>
      <c r="AI62" s="20">
        <v>23.4</v>
      </c>
      <c r="AJ62" s="20">
        <v>41.547699999999999</v>
      </c>
      <c r="AK62" s="18">
        <v>5.38</v>
      </c>
      <c r="AL62" s="18">
        <v>23.5</v>
      </c>
      <c r="AM62" s="18">
        <v>22.9</v>
      </c>
      <c r="AN62" s="18">
        <v>47.102800000000002</v>
      </c>
      <c r="AO62" s="2">
        <v>0.82</v>
      </c>
      <c r="AP62" s="2">
        <v>9.9</v>
      </c>
      <c r="AQ62" s="2">
        <v>8.3000000000000007</v>
      </c>
      <c r="AR62" s="2">
        <v>1.4950000000000001</v>
      </c>
      <c r="AS62" s="2">
        <v>2.11</v>
      </c>
      <c r="AT62" s="2">
        <v>14.7</v>
      </c>
      <c r="AU62" s="2">
        <v>14.3</v>
      </c>
      <c r="AV62" s="2">
        <v>7.7302999999999997</v>
      </c>
      <c r="AW62" s="2">
        <v>5.44</v>
      </c>
      <c r="AX62" s="2">
        <v>24</v>
      </c>
      <c r="AY62" s="2">
        <v>22.6</v>
      </c>
      <c r="AZ62" s="2">
        <v>26.015599999999999</v>
      </c>
      <c r="BA62" s="2">
        <v>8.3800000000000008</v>
      </c>
      <c r="BB62" s="2">
        <v>30.8</v>
      </c>
      <c r="BC62" s="2">
        <v>27.2</v>
      </c>
      <c r="BD62" s="2">
        <v>53.409599999999998</v>
      </c>
      <c r="BE62" s="4" t="str">
        <f t="shared" si="2"/>
        <v>ABURRIDO</v>
      </c>
      <c r="BF62" s="4">
        <f t="shared" si="3"/>
        <v>4.5063999999999993</v>
      </c>
      <c r="BG62">
        <f t="shared" si="4"/>
        <v>0.82</v>
      </c>
      <c r="BH62">
        <f t="shared" si="5"/>
        <v>2.11</v>
      </c>
      <c r="BI62">
        <f t="shared" si="6"/>
        <v>8.3800000000000008</v>
      </c>
      <c r="BJ62">
        <f t="shared" si="7"/>
        <v>5.38</v>
      </c>
      <c r="BK62">
        <f t="shared" si="8"/>
        <v>5.26</v>
      </c>
      <c r="BL62">
        <f t="shared" si="9"/>
        <v>51759.19999999999</v>
      </c>
    </row>
    <row r="63" spans="1:64" x14ac:dyDescent="0.2">
      <c r="A63" s="1">
        <v>61</v>
      </c>
      <c r="B63" s="7" t="s">
        <v>5</v>
      </c>
      <c r="C63" s="3">
        <v>39925</v>
      </c>
      <c r="D63" s="4" t="s">
        <v>3</v>
      </c>
      <c r="E63" s="4" t="s">
        <v>164</v>
      </c>
      <c r="F63" s="5" t="str">
        <f t="shared" si="0"/>
        <v>W</v>
      </c>
      <c r="G63" s="6">
        <v>0.87430555555555556</v>
      </c>
      <c r="H63" s="6">
        <v>0.91736111111111107</v>
      </c>
      <c r="I63" s="85">
        <f t="shared" si="1"/>
        <v>61.999999999999943</v>
      </c>
      <c r="J63" s="86">
        <f>I63*Segmentos!$D$7*(AH63%)*IF(ISNUMBER(AI63),AI63%,0)</f>
        <v>1551463.1999999986</v>
      </c>
      <c r="K63" s="86">
        <f>I63*Segmentos!$D$7*(AL63%)*IF(ISNUMBER(AM63),AM63%,0)</f>
        <v>1605229.5999999982</v>
      </c>
      <c r="L63" s="4"/>
      <c r="M63" s="2">
        <v>6.38</v>
      </c>
      <c r="N63" s="2">
        <v>17.899999999999999</v>
      </c>
      <c r="O63" s="2">
        <v>35.700000000000003</v>
      </c>
      <c r="P63" s="2">
        <v>85.892899999999997</v>
      </c>
      <c r="Q63" s="2">
        <v>5.83</v>
      </c>
      <c r="R63" s="2">
        <v>13.4</v>
      </c>
      <c r="S63" s="2">
        <v>43.4</v>
      </c>
      <c r="T63" s="2">
        <v>13.1112</v>
      </c>
      <c r="U63" s="2">
        <v>5.97</v>
      </c>
      <c r="V63" s="2">
        <v>18.5</v>
      </c>
      <c r="W63" s="2">
        <v>32.299999999999997</v>
      </c>
      <c r="X63" s="2">
        <v>16.874700000000001</v>
      </c>
      <c r="Y63" s="2">
        <v>6.94</v>
      </c>
      <c r="Z63" s="2">
        <v>20.3</v>
      </c>
      <c r="AA63" s="2">
        <v>34.200000000000003</v>
      </c>
      <c r="AB63" s="2">
        <v>27.597999999999999</v>
      </c>
      <c r="AC63" s="2">
        <v>6.4</v>
      </c>
      <c r="AD63" s="2">
        <v>17.5</v>
      </c>
      <c r="AE63" s="2">
        <v>36.6</v>
      </c>
      <c r="AF63" s="2">
        <v>28.309100000000001</v>
      </c>
      <c r="AG63" s="20">
        <v>6.27</v>
      </c>
      <c r="AH63" s="20">
        <v>18.899999999999999</v>
      </c>
      <c r="AI63" s="20">
        <v>33.1</v>
      </c>
      <c r="AJ63" s="20">
        <v>40.069800000000001</v>
      </c>
      <c r="AK63" s="18">
        <v>6.47</v>
      </c>
      <c r="AL63" s="18">
        <v>16.899999999999999</v>
      </c>
      <c r="AM63" s="18">
        <v>38.299999999999997</v>
      </c>
      <c r="AN63" s="18">
        <v>45.823099999999997</v>
      </c>
      <c r="AO63" s="2">
        <v>2.27</v>
      </c>
      <c r="AP63" s="2">
        <v>7.9</v>
      </c>
      <c r="AQ63" s="2">
        <v>28.7</v>
      </c>
      <c r="AR63" s="2">
        <v>3.3483999999999998</v>
      </c>
      <c r="AS63" s="2">
        <v>3.42</v>
      </c>
      <c r="AT63" s="2">
        <v>12.1</v>
      </c>
      <c r="AU63" s="2">
        <v>28.3</v>
      </c>
      <c r="AV63" s="2">
        <v>10.1417</v>
      </c>
      <c r="AW63" s="2">
        <v>5.93</v>
      </c>
      <c r="AX63" s="2">
        <v>16</v>
      </c>
      <c r="AY63" s="2">
        <v>37.200000000000003</v>
      </c>
      <c r="AZ63" s="2">
        <v>22.9819</v>
      </c>
      <c r="BA63" s="2">
        <v>9.58</v>
      </c>
      <c r="BB63" s="2">
        <v>25.4</v>
      </c>
      <c r="BC63" s="2">
        <v>37.700000000000003</v>
      </c>
      <c r="BD63" s="2">
        <v>49.420900000000003</v>
      </c>
      <c r="BE63" s="4" t="str">
        <f t="shared" si="2"/>
        <v>NO APLICA</v>
      </c>
      <c r="BF63" s="4">
        <f t="shared" si="3"/>
        <v>5.746999999999999</v>
      </c>
      <c r="BG63">
        <f t="shared" si="4"/>
        <v>2.27</v>
      </c>
      <c r="BH63">
        <f t="shared" si="5"/>
        <v>3.42</v>
      </c>
      <c r="BI63">
        <f t="shared" si="6"/>
        <v>9.58</v>
      </c>
      <c r="BJ63">
        <f t="shared" si="7"/>
        <v>6.47</v>
      </c>
      <c r="BK63">
        <f t="shared" si="8"/>
        <v>6.27</v>
      </c>
      <c r="BL63">
        <f t="shared" si="9"/>
        <v>39619.859999999964</v>
      </c>
    </row>
    <row r="64" spans="1:64" x14ac:dyDescent="0.2">
      <c r="A64" s="1">
        <v>62</v>
      </c>
      <c r="B64" s="7" t="s">
        <v>18</v>
      </c>
      <c r="C64" s="3">
        <v>39925</v>
      </c>
      <c r="D64" s="4" t="s">
        <v>17</v>
      </c>
      <c r="E64" s="4" t="s">
        <v>168</v>
      </c>
      <c r="F64" s="5" t="str">
        <f t="shared" si="0"/>
        <v>W</v>
      </c>
      <c r="G64" s="6">
        <v>0.82499999999999996</v>
      </c>
      <c r="H64" s="6">
        <v>0.91249999999999998</v>
      </c>
      <c r="I64" s="85">
        <f t="shared" si="1"/>
        <v>126.00000000000003</v>
      </c>
      <c r="J64" s="86">
        <f>I64*Segmentos!$D$7*(AH64%)*IF(ISNUMBER(AI64),AI64%,0)</f>
        <v>347508.00000000012</v>
      </c>
      <c r="K64" s="86">
        <f>I64*Segmentos!$D$7*(AL64%)*IF(ISNUMBER(AM64),AM64%,0)</f>
        <v>138297.60000000003</v>
      </c>
      <c r="L64" s="4" t="s">
        <v>204</v>
      </c>
      <c r="M64" s="2">
        <v>0.47</v>
      </c>
      <c r="N64" s="2">
        <v>3.1</v>
      </c>
      <c r="O64" s="2">
        <v>15.1</v>
      </c>
      <c r="P64" s="2">
        <v>99.312100000000001</v>
      </c>
      <c r="Q64" s="2">
        <v>0.06</v>
      </c>
      <c r="R64" s="2">
        <v>0.9</v>
      </c>
      <c r="S64" s="2">
        <v>6.7</v>
      </c>
      <c r="T64" s="2">
        <v>2.1846000000000001</v>
      </c>
      <c r="U64" s="2">
        <v>0</v>
      </c>
      <c r="V64" s="2">
        <v>0.1</v>
      </c>
      <c r="W64" s="2">
        <v>0.8</v>
      </c>
      <c r="X64" s="2">
        <v>3.5799999999999998E-2</v>
      </c>
      <c r="Y64" s="2">
        <v>0.36</v>
      </c>
      <c r="Z64" s="2">
        <v>3</v>
      </c>
      <c r="AA64" s="2">
        <v>11.9</v>
      </c>
      <c r="AB64" s="2">
        <v>22.553100000000001</v>
      </c>
      <c r="AC64" s="2">
        <v>1.07</v>
      </c>
      <c r="AD64" s="2">
        <v>6.2</v>
      </c>
      <c r="AE64" s="2">
        <v>17.3</v>
      </c>
      <c r="AF64" s="2">
        <v>74.538499999999999</v>
      </c>
      <c r="AG64" s="20">
        <v>0.68</v>
      </c>
      <c r="AH64" s="20">
        <v>3.5</v>
      </c>
      <c r="AI64" s="20">
        <v>19.7</v>
      </c>
      <c r="AJ64" s="20">
        <v>68.9529</v>
      </c>
      <c r="AK64" s="18">
        <v>0.27</v>
      </c>
      <c r="AL64" s="18">
        <v>2.8</v>
      </c>
      <c r="AM64" s="18">
        <v>9.8000000000000007</v>
      </c>
      <c r="AN64" s="18">
        <v>30.359200000000001</v>
      </c>
      <c r="AO64" s="2">
        <v>0.02</v>
      </c>
      <c r="AP64" s="2">
        <v>0.6</v>
      </c>
      <c r="AQ64" s="2">
        <v>3.5</v>
      </c>
      <c r="AR64" s="2">
        <v>0.46439999999999998</v>
      </c>
      <c r="AS64" s="2">
        <v>0.02</v>
      </c>
      <c r="AT64" s="2">
        <v>0.2</v>
      </c>
      <c r="AU64" s="2">
        <v>6.3</v>
      </c>
      <c r="AV64" s="2">
        <v>0.73329999999999995</v>
      </c>
      <c r="AW64" s="2">
        <v>1.34</v>
      </c>
      <c r="AX64" s="2">
        <v>3.9</v>
      </c>
      <c r="AY64" s="2">
        <v>34.5</v>
      </c>
      <c r="AZ64" s="2">
        <v>82.261300000000006</v>
      </c>
      <c r="BA64" s="2">
        <v>0.19</v>
      </c>
      <c r="BB64" s="2">
        <v>4.8</v>
      </c>
      <c r="BC64" s="2">
        <v>4</v>
      </c>
      <c r="BD64" s="2">
        <v>15.8531</v>
      </c>
      <c r="BE64" s="4" t="str">
        <f t="shared" si="2"/>
        <v>ABURRIDO</v>
      </c>
      <c r="BF64" s="4">
        <f t="shared" si="3"/>
        <v>0.49879999999999997</v>
      </c>
      <c r="BG64">
        <f t="shared" si="4"/>
        <v>0.02</v>
      </c>
      <c r="BH64">
        <f t="shared" si="5"/>
        <v>0.02</v>
      </c>
      <c r="BI64">
        <f t="shared" si="6"/>
        <v>1.34</v>
      </c>
      <c r="BJ64">
        <f t="shared" si="7"/>
        <v>0.27</v>
      </c>
      <c r="BK64">
        <f t="shared" si="8"/>
        <v>0.68</v>
      </c>
      <c r="BL64">
        <f t="shared" si="9"/>
        <v>5898.0600000000013</v>
      </c>
    </row>
    <row r="65" spans="1:64" x14ac:dyDescent="0.2">
      <c r="A65" s="1">
        <v>63</v>
      </c>
      <c r="B65" s="7" t="s">
        <v>9</v>
      </c>
      <c r="C65" s="3">
        <v>39925</v>
      </c>
      <c r="D65" s="4" t="s">
        <v>8</v>
      </c>
      <c r="E65" s="4" t="s">
        <v>168</v>
      </c>
      <c r="F65" s="5" t="str">
        <f t="shared" si="0"/>
        <v>W</v>
      </c>
      <c r="G65" s="6">
        <v>0.79027777777777775</v>
      </c>
      <c r="H65" s="6">
        <v>0.87361111111111101</v>
      </c>
      <c r="I65" s="85">
        <f t="shared" si="1"/>
        <v>119.99999999999989</v>
      </c>
      <c r="J65" s="86">
        <f>I65*Segmentos!$D$7*(AH65%)*IF(ISNUMBER(AI65),AI65%,0)</f>
        <v>2125199.9999999981</v>
      </c>
      <c r="K65" s="86">
        <f>I65*Segmentos!$D$7*(AL65%)*IF(ISNUMBER(AM65),AM65%,0)</f>
        <v>2356703.9999999972</v>
      </c>
      <c r="L65" s="4" t="s">
        <v>203</v>
      </c>
      <c r="M65" s="2">
        <v>4.6900000000000004</v>
      </c>
      <c r="N65" s="2">
        <v>16.399999999999999</v>
      </c>
      <c r="O65" s="2">
        <v>28.5</v>
      </c>
      <c r="P65" s="2">
        <v>87.799499999999995</v>
      </c>
      <c r="Q65" s="2">
        <v>1.4</v>
      </c>
      <c r="R65" s="2">
        <v>7</v>
      </c>
      <c r="S65" s="2">
        <v>19.899999999999999</v>
      </c>
      <c r="T65" s="2">
        <v>4.3662000000000001</v>
      </c>
      <c r="U65" s="2">
        <v>2.65</v>
      </c>
      <c r="V65" s="2">
        <v>12.4</v>
      </c>
      <c r="W65" s="2">
        <v>21.4</v>
      </c>
      <c r="X65" s="2">
        <v>10.404999999999999</v>
      </c>
      <c r="Y65" s="2">
        <v>5.74</v>
      </c>
      <c r="Z65" s="2">
        <v>20</v>
      </c>
      <c r="AA65" s="2">
        <v>28.7</v>
      </c>
      <c r="AB65" s="2">
        <v>31.760899999999999</v>
      </c>
      <c r="AC65" s="2">
        <v>6.71</v>
      </c>
      <c r="AD65" s="2">
        <v>20.6</v>
      </c>
      <c r="AE65" s="2">
        <v>32.6</v>
      </c>
      <c r="AF65" s="2">
        <v>41.267400000000002</v>
      </c>
      <c r="AG65" s="20">
        <v>4.45</v>
      </c>
      <c r="AH65" s="20">
        <v>16.100000000000001</v>
      </c>
      <c r="AI65" s="20">
        <v>27.5</v>
      </c>
      <c r="AJ65" s="20">
        <v>39.517000000000003</v>
      </c>
      <c r="AK65" s="18">
        <v>4.9000000000000004</v>
      </c>
      <c r="AL65" s="18">
        <v>16.7</v>
      </c>
      <c r="AM65" s="18">
        <v>29.4</v>
      </c>
      <c r="AN65" s="18">
        <v>48.282499999999999</v>
      </c>
      <c r="AO65" s="2">
        <v>1.1599999999999999</v>
      </c>
      <c r="AP65" s="2">
        <v>5.5</v>
      </c>
      <c r="AQ65" s="2">
        <v>21.1</v>
      </c>
      <c r="AR65" s="2">
        <v>2.3736000000000002</v>
      </c>
      <c r="AS65" s="2">
        <v>2.5</v>
      </c>
      <c r="AT65" s="2">
        <v>11.7</v>
      </c>
      <c r="AU65" s="2">
        <v>21.5</v>
      </c>
      <c r="AV65" s="2">
        <v>10.3238</v>
      </c>
      <c r="AW65" s="2">
        <v>3.11</v>
      </c>
      <c r="AX65" s="2">
        <v>14.7</v>
      </c>
      <c r="AY65" s="2">
        <v>21.1</v>
      </c>
      <c r="AZ65" s="2">
        <v>16.727399999999999</v>
      </c>
      <c r="BA65" s="2">
        <v>8.14</v>
      </c>
      <c r="BB65" s="2">
        <v>23.6</v>
      </c>
      <c r="BC65" s="2">
        <v>34.5</v>
      </c>
      <c r="BD65" s="2">
        <v>58.374600000000001</v>
      </c>
      <c r="BE65" s="4" t="str">
        <f t="shared" si="2"/>
        <v>ABURRIDO</v>
      </c>
      <c r="BF65" s="4">
        <f t="shared" si="3"/>
        <v>4.5020000000000007</v>
      </c>
      <c r="BG65">
        <f t="shared" si="4"/>
        <v>1.1599999999999999</v>
      </c>
      <c r="BH65">
        <f t="shared" si="5"/>
        <v>2.5</v>
      </c>
      <c r="BI65">
        <f t="shared" si="6"/>
        <v>8.14</v>
      </c>
      <c r="BJ65">
        <f t="shared" si="7"/>
        <v>4.9000000000000004</v>
      </c>
      <c r="BK65">
        <f t="shared" si="8"/>
        <v>4.45</v>
      </c>
      <c r="BL65">
        <f t="shared" si="9"/>
        <v>56087.999999999942</v>
      </c>
    </row>
    <row r="66" spans="1:64" x14ac:dyDescent="0.2">
      <c r="A66" s="1">
        <v>64</v>
      </c>
      <c r="B66" s="7" t="s">
        <v>1</v>
      </c>
      <c r="C66" s="3">
        <v>39925</v>
      </c>
      <c r="D66" s="4" t="s">
        <v>627</v>
      </c>
      <c r="E66" s="4" t="s">
        <v>163</v>
      </c>
      <c r="F66" s="5" t="str">
        <f t="shared" si="0"/>
        <v>W</v>
      </c>
      <c r="G66" s="6">
        <v>0.84722222222222221</v>
      </c>
      <c r="H66" s="6">
        <v>0.88402777777777775</v>
      </c>
      <c r="I66" s="85">
        <f t="shared" si="1"/>
        <v>52.999999999999972</v>
      </c>
      <c r="J66" s="86">
        <f>I66*Segmentos!$D$7*(AH66%)*IF(ISNUMBER(AI66),AI66%,0)</f>
        <v>590716.7999999997</v>
      </c>
      <c r="K66" s="86">
        <f>I66*Segmentos!$D$7*(AL66%)*IF(ISNUMBER(AM66),AM66%,0)</f>
        <v>1704649.5999999992</v>
      </c>
      <c r="L66" s="4"/>
      <c r="M66" s="2">
        <v>5.56</v>
      </c>
      <c r="N66" s="2">
        <v>12.1</v>
      </c>
      <c r="O66" s="2">
        <v>46</v>
      </c>
      <c r="P66" s="2">
        <v>84.290199999999999</v>
      </c>
      <c r="Q66" s="2">
        <v>4.2</v>
      </c>
      <c r="R66" s="2">
        <v>8.8000000000000007</v>
      </c>
      <c r="S66" s="2">
        <v>47.5</v>
      </c>
      <c r="T66" s="2">
        <v>10.6218</v>
      </c>
      <c r="U66" s="2">
        <v>5.49</v>
      </c>
      <c r="V66" s="2">
        <v>13.9</v>
      </c>
      <c r="W66" s="2">
        <v>39.5</v>
      </c>
      <c r="X66" s="2">
        <v>17.438700000000001</v>
      </c>
      <c r="Y66" s="2">
        <v>4.84</v>
      </c>
      <c r="Z66" s="2">
        <v>12</v>
      </c>
      <c r="AA66" s="2">
        <v>40.200000000000003</v>
      </c>
      <c r="AB66" s="2">
        <v>21.6694</v>
      </c>
      <c r="AC66" s="2">
        <v>6.95</v>
      </c>
      <c r="AD66" s="2">
        <v>12.7</v>
      </c>
      <c r="AE66" s="2">
        <v>54.8</v>
      </c>
      <c r="AF66" s="2">
        <v>34.560299999999998</v>
      </c>
      <c r="AG66" s="20">
        <v>2.79</v>
      </c>
      <c r="AH66" s="20">
        <v>8.6</v>
      </c>
      <c r="AI66" s="20">
        <v>32.4</v>
      </c>
      <c r="AJ66" s="20">
        <v>20.080300000000001</v>
      </c>
      <c r="AK66" s="18">
        <v>8.06</v>
      </c>
      <c r="AL66" s="18">
        <v>15.2</v>
      </c>
      <c r="AM66" s="18">
        <v>52.9</v>
      </c>
      <c r="AN66" s="18">
        <v>64.209900000000005</v>
      </c>
      <c r="AO66" s="2">
        <v>3.7</v>
      </c>
      <c r="AP66" s="2">
        <v>11.1</v>
      </c>
      <c r="AQ66" s="2">
        <v>33.200000000000003</v>
      </c>
      <c r="AR66" s="2">
        <v>6.1241000000000003</v>
      </c>
      <c r="AS66" s="2">
        <v>5.99</v>
      </c>
      <c r="AT66" s="2">
        <v>12.6</v>
      </c>
      <c r="AU66" s="2">
        <v>47.7</v>
      </c>
      <c r="AV66" s="2">
        <v>20.0078</v>
      </c>
      <c r="AW66" s="2">
        <v>7.3</v>
      </c>
      <c r="AX66" s="2">
        <v>12.6</v>
      </c>
      <c r="AY66" s="2">
        <v>58.1</v>
      </c>
      <c r="AZ66" s="2">
        <v>31.8322</v>
      </c>
      <c r="BA66" s="2">
        <v>4.54</v>
      </c>
      <c r="BB66" s="2">
        <v>11.8</v>
      </c>
      <c r="BC66" s="2">
        <v>38.6</v>
      </c>
      <c r="BD66" s="2">
        <v>26.3261</v>
      </c>
      <c r="BE66" s="4" t="str">
        <f t="shared" si="2"/>
        <v>NO APLICA</v>
      </c>
      <c r="BF66" s="4">
        <f t="shared" si="3"/>
        <v>6.1463999999999999</v>
      </c>
      <c r="BG66">
        <f t="shared" si="4"/>
        <v>3.7</v>
      </c>
      <c r="BH66">
        <f t="shared" si="5"/>
        <v>5.99</v>
      </c>
      <c r="BI66">
        <f t="shared" si="6"/>
        <v>7.3</v>
      </c>
      <c r="BJ66">
        <f t="shared" si="7"/>
        <v>8.06</v>
      </c>
      <c r="BK66">
        <f t="shared" si="8"/>
        <v>2.79</v>
      </c>
      <c r="BL66">
        <f t="shared" si="9"/>
        <v>29499.799999999981</v>
      </c>
    </row>
    <row r="67" spans="1:64" x14ac:dyDescent="0.2">
      <c r="A67" s="1">
        <v>65</v>
      </c>
      <c r="B67" s="7" t="s">
        <v>29</v>
      </c>
      <c r="C67" s="3">
        <v>39925</v>
      </c>
      <c r="D67" s="4" t="s">
        <v>628</v>
      </c>
      <c r="E67" s="4" t="s">
        <v>169</v>
      </c>
      <c r="F67" s="5" t="str">
        <f t="shared" si="0"/>
        <v>W</v>
      </c>
      <c r="G67" s="6">
        <v>0.84444444444444444</v>
      </c>
      <c r="H67" s="6">
        <v>0.875</v>
      </c>
      <c r="I67" s="85">
        <f t="shared" si="1"/>
        <v>44</v>
      </c>
      <c r="J67" s="86">
        <f>I67*Segmentos!$D$7*(AH67%)*IF(ISNUMBER(AI67),AI67%,0)</f>
        <v>116864</v>
      </c>
      <c r="K67" s="86">
        <f>I67*Segmentos!$D$7*(AL67%)*IF(ISNUMBER(AM67),AM67%,0)</f>
        <v>135168</v>
      </c>
      <c r="L67" s="4"/>
      <c r="M67" s="2">
        <v>0.72</v>
      </c>
      <c r="N67" s="2">
        <v>2</v>
      </c>
      <c r="O67" s="2">
        <v>35.6</v>
      </c>
      <c r="P67" s="2">
        <v>89.906599999999997</v>
      </c>
      <c r="Q67" s="2">
        <v>0.03</v>
      </c>
      <c r="R67" s="2">
        <v>0.4</v>
      </c>
      <c r="S67" s="2">
        <v>6.8</v>
      </c>
      <c r="T67" s="2">
        <v>0.58050000000000002</v>
      </c>
      <c r="U67" s="2">
        <v>0.59</v>
      </c>
      <c r="V67" s="2">
        <v>1.2</v>
      </c>
      <c r="W67" s="2">
        <v>48.5</v>
      </c>
      <c r="X67" s="2">
        <v>15.4383</v>
      </c>
      <c r="Y67" s="2">
        <v>0.59</v>
      </c>
      <c r="Z67" s="2">
        <v>1.2</v>
      </c>
      <c r="AA67" s="2">
        <v>48.6</v>
      </c>
      <c r="AB67" s="2">
        <v>21.510100000000001</v>
      </c>
      <c r="AC67" s="2">
        <v>1.28</v>
      </c>
      <c r="AD67" s="2">
        <v>4.0999999999999996</v>
      </c>
      <c r="AE67" s="2">
        <v>31.2</v>
      </c>
      <c r="AF67" s="2">
        <v>52.377699999999997</v>
      </c>
      <c r="AG67" s="20">
        <v>0.67</v>
      </c>
      <c r="AH67" s="20">
        <v>1.6</v>
      </c>
      <c r="AI67" s="20">
        <v>41.5</v>
      </c>
      <c r="AJ67" s="20">
        <v>39.725999999999999</v>
      </c>
      <c r="AK67" s="18">
        <v>0.77</v>
      </c>
      <c r="AL67" s="18">
        <v>2.4</v>
      </c>
      <c r="AM67" s="18">
        <v>32</v>
      </c>
      <c r="AN67" s="18">
        <v>50.180599999999998</v>
      </c>
      <c r="AO67" s="2">
        <v>0.06</v>
      </c>
      <c r="AP67" s="2">
        <v>1</v>
      </c>
      <c r="AQ67" s="2">
        <v>5.6</v>
      </c>
      <c r="AR67" s="2">
        <v>0.79179999999999995</v>
      </c>
      <c r="AS67" s="2">
        <v>0.1</v>
      </c>
      <c r="AT67" s="2">
        <v>0.9</v>
      </c>
      <c r="AU67" s="2">
        <v>11.6</v>
      </c>
      <c r="AV67" s="2">
        <v>2.8691</v>
      </c>
      <c r="AW67" s="2">
        <v>0.63</v>
      </c>
      <c r="AX67" s="2">
        <v>1.9</v>
      </c>
      <c r="AY67" s="2">
        <v>32.6</v>
      </c>
      <c r="AZ67" s="2">
        <v>22.585699999999999</v>
      </c>
      <c r="BA67" s="2">
        <v>1.34</v>
      </c>
      <c r="BB67" s="2">
        <v>3</v>
      </c>
      <c r="BC67" s="2">
        <v>44</v>
      </c>
      <c r="BD67" s="2">
        <v>63.6601</v>
      </c>
      <c r="BE67" s="4" t="str">
        <f t="shared" si="2"/>
        <v>NO APLICA</v>
      </c>
      <c r="BF67" s="4">
        <f t="shared" si="3"/>
        <v>0.59399999999999997</v>
      </c>
      <c r="BG67">
        <f t="shared" si="4"/>
        <v>0.06</v>
      </c>
      <c r="BH67">
        <f t="shared" si="5"/>
        <v>0.1</v>
      </c>
      <c r="BI67">
        <f t="shared" si="6"/>
        <v>1.34</v>
      </c>
      <c r="BJ67">
        <f t="shared" si="7"/>
        <v>0.77</v>
      </c>
      <c r="BK67">
        <f t="shared" si="8"/>
        <v>0.67</v>
      </c>
      <c r="BL67">
        <f t="shared" si="9"/>
        <v>3132.8</v>
      </c>
    </row>
    <row r="68" spans="1:64" x14ac:dyDescent="0.2">
      <c r="A68" s="1">
        <v>66</v>
      </c>
      <c r="B68" s="7" t="s">
        <v>36</v>
      </c>
      <c r="C68" s="3">
        <v>39925</v>
      </c>
      <c r="D68" s="4" t="s">
        <v>626</v>
      </c>
      <c r="E68" s="4" t="s">
        <v>163</v>
      </c>
      <c r="F68" s="5" t="str">
        <f t="shared" ref="F68:F131" si="10">CONCATENATE(IF(WEEKDAY(C68)=1,"D",""),IF(WEEKDAY(C68)=2,"L",""),IF(WEEKDAY(C68)=3,"M",""),IF(WEEKDAY(C68)=4,"W",""),IF(WEEKDAY(C68)=5,"J",""),IF(WEEKDAY(C68)=6,"V",""),IF(WEEKDAY(C68)=7,"S",""))</f>
        <v>W</v>
      </c>
      <c r="G68" s="6">
        <v>0.9159722222222223</v>
      </c>
      <c r="H68" s="6">
        <v>0.94097222222222221</v>
      </c>
      <c r="I68" s="85">
        <f t="shared" ref="I68:I131" si="11">IF(H68&gt;=G68,(H68-G68)*24*60,("24:00:00"-G68+H68)*24*60)</f>
        <v>35.999999999999872</v>
      </c>
      <c r="J68" s="86">
        <f>I68*Segmentos!$D$7*(AH68%)*IF(ISNUMBER(AI68),AI68%,0)</f>
        <v>1371340.7999999952</v>
      </c>
      <c r="K68" s="86">
        <f>I68*Segmentos!$D$7*(AL68%)*IF(ISNUMBER(AM68),AM68%,0)</f>
        <v>2281881.5999999922</v>
      </c>
      <c r="L68" s="4"/>
      <c r="M68" s="2">
        <v>12.85</v>
      </c>
      <c r="N68" s="2">
        <v>22.6</v>
      </c>
      <c r="O68" s="2">
        <v>56.9</v>
      </c>
      <c r="P68" s="2">
        <v>85.520700000000005</v>
      </c>
      <c r="Q68" s="2">
        <v>9.4600000000000009</v>
      </c>
      <c r="R68" s="2">
        <v>15.9</v>
      </c>
      <c r="S68" s="2">
        <v>59.6</v>
      </c>
      <c r="T68" s="2">
        <v>10.5098</v>
      </c>
      <c r="U68" s="2">
        <v>13.17</v>
      </c>
      <c r="V68" s="2">
        <v>22.1</v>
      </c>
      <c r="W68" s="2">
        <v>59.6</v>
      </c>
      <c r="X68" s="2">
        <v>18.3812</v>
      </c>
      <c r="Y68" s="2">
        <v>12.84</v>
      </c>
      <c r="Z68" s="2">
        <v>23.4</v>
      </c>
      <c r="AA68" s="2">
        <v>54.9</v>
      </c>
      <c r="AB68" s="2">
        <v>25.224799999999998</v>
      </c>
      <c r="AC68" s="2">
        <v>14.37</v>
      </c>
      <c r="AD68" s="2">
        <v>25.5</v>
      </c>
      <c r="AE68" s="2">
        <v>56.3</v>
      </c>
      <c r="AF68" s="2">
        <v>31.405000000000001</v>
      </c>
      <c r="AG68" s="20">
        <v>9.5399999999999991</v>
      </c>
      <c r="AH68" s="20">
        <v>19.2</v>
      </c>
      <c r="AI68" s="20">
        <v>49.6</v>
      </c>
      <c r="AJ68" s="20">
        <v>30.129200000000001</v>
      </c>
      <c r="AK68" s="18">
        <v>15.83</v>
      </c>
      <c r="AL68" s="18">
        <v>25.6</v>
      </c>
      <c r="AM68" s="18">
        <v>61.9</v>
      </c>
      <c r="AN68" s="18">
        <v>55.391500000000001</v>
      </c>
      <c r="AO68" s="2">
        <v>10.66</v>
      </c>
      <c r="AP68" s="2">
        <v>16.8</v>
      </c>
      <c r="AQ68" s="2">
        <v>63.6</v>
      </c>
      <c r="AR68" s="2">
        <v>7.7519</v>
      </c>
      <c r="AS68" s="2">
        <v>11.32</v>
      </c>
      <c r="AT68" s="2">
        <v>19.600000000000001</v>
      </c>
      <c r="AU68" s="2">
        <v>57.8</v>
      </c>
      <c r="AV68" s="2">
        <v>16.592199999999998</v>
      </c>
      <c r="AW68" s="2">
        <v>13.75</v>
      </c>
      <c r="AX68" s="2">
        <v>24.1</v>
      </c>
      <c r="AY68" s="2">
        <v>57.1</v>
      </c>
      <c r="AZ68" s="2">
        <v>26.3233</v>
      </c>
      <c r="BA68" s="2">
        <v>13.67</v>
      </c>
      <c r="BB68" s="2">
        <v>24.8</v>
      </c>
      <c r="BC68" s="2">
        <v>55.2</v>
      </c>
      <c r="BD68" s="2">
        <v>34.853299999999997</v>
      </c>
      <c r="BE68" s="4" t="str">
        <f t="shared" ref="BE68:BE131" si="12">IF(OR(E68="NOTICIERO",E68="INFORMATIVO"),"NO APLICA",IF(I68&lt;60,"NO APLICA",IF(M68&lt;6,"ABURRIDO",IF(O68&lt;25,"ABURRIDO","ENTRETENIDO"))))</f>
        <v>NO APLICA</v>
      </c>
      <c r="BF68" s="4">
        <f t="shared" ref="BF68:BF131" si="13">SUMPRODUCT($BG$2:$BK$2,BG68:BK68)/5</f>
        <v>12.3818</v>
      </c>
      <c r="BG68">
        <f t="shared" ref="BG68:BG131" si="14">AO68</f>
        <v>10.66</v>
      </c>
      <c r="BH68">
        <f t="shared" ref="BH68:BH131" si="15">AS68</f>
        <v>11.32</v>
      </c>
      <c r="BI68">
        <f t="shared" ref="BI68:BI131" si="16">MAX(AW68,BA68)</f>
        <v>13.75</v>
      </c>
      <c r="BJ68">
        <f t="shared" ref="BJ68:BJ131" si="17">AK68</f>
        <v>15.83</v>
      </c>
      <c r="BK68">
        <f t="shared" ref="BK68:BK131" si="18">AG68</f>
        <v>9.5399999999999991</v>
      </c>
      <c r="BL68">
        <f t="shared" ref="BL68:BL131" si="19">IFERROR((I68*N68*O68),0)</f>
        <v>46293.839999999836</v>
      </c>
    </row>
    <row r="69" spans="1:64" x14ac:dyDescent="0.2">
      <c r="A69" s="1">
        <v>67</v>
      </c>
      <c r="B69" s="7" t="s">
        <v>30</v>
      </c>
      <c r="C69" s="3">
        <v>39925</v>
      </c>
      <c r="D69" s="4" t="s">
        <v>628</v>
      </c>
      <c r="E69" s="4" t="s">
        <v>163</v>
      </c>
      <c r="F69" s="5" t="str">
        <f t="shared" si="10"/>
        <v>W</v>
      </c>
      <c r="G69" s="6">
        <v>0.875</v>
      </c>
      <c r="H69" s="6">
        <v>0.91180555555555554</v>
      </c>
      <c r="I69" s="85">
        <f t="shared" si="11"/>
        <v>52.999999999999972</v>
      </c>
      <c r="J69" s="86">
        <f>I69*Segmentos!$D$7*(AH69%)*IF(ISNUMBER(AI69),AI69%,0)</f>
        <v>182023.19999999992</v>
      </c>
      <c r="K69" s="86">
        <f>I69*Segmentos!$D$7*(AL69%)*IF(ISNUMBER(AM69),AM69%,0)</f>
        <v>352598.39999999985</v>
      </c>
      <c r="L69" s="4"/>
      <c r="M69" s="2">
        <v>1.28</v>
      </c>
      <c r="N69" s="2">
        <v>3.2</v>
      </c>
      <c r="O69" s="2">
        <v>40.4</v>
      </c>
      <c r="P69" s="2">
        <v>91.870199999999997</v>
      </c>
      <c r="Q69" s="2">
        <v>0</v>
      </c>
      <c r="R69" s="2">
        <v>0</v>
      </c>
      <c r="S69" s="8" t="s">
        <v>577</v>
      </c>
      <c r="T69" s="2">
        <v>0</v>
      </c>
      <c r="U69" s="2">
        <v>0.47</v>
      </c>
      <c r="V69" s="2">
        <v>3.6</v>
      </c>
      <c r="W69" s="2">
        <v>12.9</v>
      </c>
      <c r="X69" s="2">
        <v>7.0666000000000002</v>
      </c>
      <c r="Y69" s="2">
        <v>0.66</v>
      </c>
      <c r="Z69" s="2">
        <v>3.1</v>
      </c>
      <c r="AA69" s="2">
        <v>21</v>
      </c>
      <c r="AB69" s="2">
        <v>13.931800000000001</v>
      </c>
      <c r="AC69" s="2">
        <v>3</v>
      </c>
      <c r="AD69" s="2">
        <v>4.5</v>
      </c>
      <c r="AE69" s="2">
        <v>66.7</v>
      </c>
      <c r="AF69" s="2">
        <v>70.871700000000004</v>
      </c>
      <c r="AG69" s="20">
        <v>0.86</v>
      </c>
      <c r="AH69" s="20">
        <v>2.7</v>
      </c>
      <c r="AI69" s="20">
        <v>31.8</v>
      </c>
      <c r="AJ69" s="20">
        <v>29.218699999999998</v>
      </c>
      <c r="AK69" s="18">
        <v>1.66</v>
      </c>
      <c r="AL69" s="18">
        <v>3.6</v>
      </c>
      <c r="AM69" s="18">
        <v>46.2</v>
      </c>
      <c r="AN69" s="18">
        <v>62.651499999999999</v>
      </c>
      <c r="AO69" s="2">
        <v>0.37</v>
      </c>
      <c r="AP69" s="2">
        <v>1.1000000000000001</v>
      </c>
      <c r="AQ69" s="2">
        <v>34.799999999999997</v>
      </c>
      <c r="AR69" s="2">
        <v>2.9207999999999998</v>
      </c>
      <c r="AS69" s="2">
        <v>0.55000000000000004</v>
      </c>
      <c r="AT69" s="2">
        <v>2.4</v>
      </c>
      <c r="AU69" s="2">
        <v>23.2</v>
      </c>
      <c r="AV69" s="2">
        <v>8.6851000000000003</v>
      </c>
      <c r="AW69" s="2">
        <v>1.1399999999999999</v>
      </c>
      <c r="AX69" s="2">
        <v>2.5</v>
      </c>
      <c r="AY69" s="2">
        <v>45.5</v>
      </c>
      <c r="AZ69" s="2">
        <v>23.571899999999999</v>
      </c>
      <c r="BA69" s="2">
        <v>2.06</v>
      </c>
      <c r="BB69" s="2">
        <v>4.7</v>
      </c>
      <c r="BC69" s="2">
        <v>43.7</v>
      </c>
      <c r="BD69" s="2">
        <v>56.692300000000003</v>
      </c>
      <c r="BE69" s="4" t="str">
        <f t="shared" si="12"/>
        <v>NO APLICA</v>
      </c>
      <c r="BF69" s="4">
        <f t="shared" si="13"/>
        <v>1.143</v>
      </c>
      <c r="BG69">
        <f t="shared" si="14"/>
        <v>0.37</v>
      </c>
      <c r="BH69">
        <f t="shared" si="15"/>
        <v>0.55000000000000004</v>
      </c>
      <c r="BI69">
        <f t="shared" si="16"/>
        <v>2.06</v>
      </c>
      <c r="BJ69">
        <f t="shared" si="17"/>
        <v>1.66</v>
      </c>
      <c r="BK69">
        <f t="shared" si="18"/>
        <v>0.86</v>
      </c>
      <c r="BL69">
        <f t="shared" si="19"/>
        <v>6851.8399999999965</v>
      </c>
    </row>
    <row r="70" spans="1:64" x14ac:dyDescent="0.2">
      <c r="A70" s="1">
        <v>68</v>
      </c>
      <c r="B70" s="7" t="s">
        <v>20</v>
      </c>
      <c r="C70" s="3">
        <v>39925</v>
      </c>
      <c r="D70" s="4" t="s">
        <v>17</v>
      </c>
      <c r="E70" s="4" t="s">
        <v>169</v>
      </c>
      <c r="F70" s="5" t="str">
        <f t="shared" si="10"/>
        <v>W</v>
      </c>
      <c r="G70" s="6">
        <v>0.9159722222222223</v>
      </c>
      <c r="H70" s="6">
        <v>0.9590277777777777</v>
      </c>
      <c r="I70" s="85">
        <f t="shared" si="11"/>
        <v>61.99999999999978</v>
      </c>
      <c r="J70" s="86">
        <f>I70*Segmentos!$D$7*(AH70%)*IF(ISNUMBER(AI70),AI70%,0)</f>
        <v>167771.99999999939</v>
      </c>
      <c r="K70" s="86">
        <f>I70*Segmentos!$D$7*(AL70%)*IF(ISNUMBER(AM70),AM70%,0)</f>
        <v>122685.59999999957</v>
      </c>
      <c r="L70" s="4"/>
      <c r="M70" s="2">
        <v>0.59</v>
      </c>
      <c r="N70" s="2">
        <v>2.5</v>
      </c>
      <c r="O70" s="2">
        <v>23.6</v>
      </c>
      <c r="P70" s="2">
        <v>94.056100000000001</v>
      </c>
      <c r="Q70" s="2">
        <v>0.03</v>
      </c>
      <c r="R70" s="2">
        <v>0.2</v>
      </c>
      <c r="S70" s="2">
        <v>12.9</v>
      </c>
      <c r="T70" s="2">
        <v>0.79049999999999998</v>
      </c>
      <c r="U70" s="2">
        <v>0.26</v>
      </c>
      <c r="V70" s="2">
        <v>1</v>
      </c>
      <c r="W70" s="2">
        <v>27.5</v>
      </c>
      <c r="X70" s="2">
        <v>8.7832000000000008</v>
      </c>
      <c r="Y70" s="2">
        <v>0.67</v>
      </c>
      <c r="Z70" s="2">
        <v>2.7</v>
      </c>
      <c r="AA70" s="2">
        <v>24.6</v>
      </c>
      <c r="AB70" s="2">
        <v>31.8033</v>
      </c>
      <c r="AC70" s="2">
        <v>1</v>
      </c>
      <c r="AD70" s="2">
        <v>4.4000000000000004</v>
      </c>
      <c r="AE70" s="2">
        <v>22.9</v>
      </c>
      <c r="AF70" s="2">
        <v>52.679000000000002</v>
      </c>
      <c r="AG70" s="20">
        <v>0.68</v>
      </c>
      <c r="AH70" s="20">
        <v>3.3</v>
      </c>
      <c r="AI70" s="20">
        <v>20.5</v>
      </c>
      <c r="AJ70" s="20">
        <v>51.928600000000003</v>
      </c>
      <c r="AK70" s="18">
        <v>0.5</v>
      </c>
      <c r="AL70" s="18">
        <v>1.7</v>
      </c>
      <c r="AM70" s="18">
        <v>29.1</v>
      </c>
      <c r="AN70" s="18">
        <v>42.127499999999998</v>
      </c>
      <c r="AO70" s="2">
        <v>0.16</v>
      </c>
      <c r="AP70" s="2">
        <v>0.7</v>
      </c>
      <c r="AQ70" s="2">
        <v>22.5</v>
      </c>
      <c r="AR70" s="2">
        <v>2.7145999999999999</v>
      </c>
      <c r="AS70" s="2">
        <v>0.08</v>
      </c>
      <c r="AT70" s="2">
        <v>1</v>
      </c>
      <c r="AU70" s="2">
        <v>8.5</v>
      </c>
      <c r="AV70" s="2">
        <v>2.9741</v>
      </c>
      <c r="AW70" s="2">
        <v>0.82</v>
      </c>
      <c r="AX70" s="2">
        <v>3.5</v>
      </c>
      <c r="AY70" s="2">
        <v>23.2</v>
      </c>
      <c r="AZ70" s="2">
        <v>37.847999999999999</v>
      </c>
      <c r="BA70" s="2">
        <v>0.82</v>
      </c>
      <c r="BB70" s="2">
        <v>3.1</v>
      </c>
      <c r="BC70" s="2">
        <v>26.9</v>
      </c>
      <c r="BD70" s="2">
        <v>50.519300000000001</v>
      </c>
      <c r="BE70" s="4" t="str">
        <f t="shared" si="12"/>
        <v>ABURRIDO</v>
      </c>
      <c r="BF70" s="4">
        <f t="shared" si="13"/>
        <v>0.40839999999999999</v>
      </c>
      <c r="BG70">
        <f t="shared" si="14"/>
        <v>0.16</v>
      </c>
      <c r="BH70">
        <f t="shared" si="15"/>
        <v>0.08</v>
      </c>
      <c r="BI70">
        <f t="shared" si="16"/>
        <v>0.82</v>
      </c>
      <c r="BJ70">
        <f t="shared" si="17"/>
        <v>0.5</v>
      </c>
      <c r="BK70">
        <f t="shared" si="18"/>
        <v>0.68</v>
      </c>
      <c r="BL70">
        <f t="shared" si="19"/>
        <v>3657.9999999999873</v>
      </c>
    </row>
    <row r="71" spans="1:64" x14ac:dyDescent="0.2">
      <c r="A71" s="1">
        <v>69</v>
      </c>
      <c r="B71" s="7" t="s">
        <v>11</v>
      </c>
      <c r="C71" s="3">
        <v>39925</v>
      </c>
      <c r="D71" s="4" t="s">
        <v>8</v>
      </c>
      <c r="E71" s="4" t="s">
        <v>166</v>
      </c>
      <c r="F71" s="5" t="str">
        <f t="shared" si="10"/>
        <v>W</v>
      </c>
      <c r="G71" s="6">
        <v>0.91041666666666676</v>
      </c>
      <c r="H71" s="6">
        <v>0.91111111111111109</v>
      </c>
      <c r="I71" s="85">
        <f t="shared" si="11"/>
        <v>0.99999999999983658</v>
      </c>
      <c r="J71" s="86">
        <f>I71*Segmentos!$D$7*(AH71%)*IF(ISNUMBER(AI71),AI71%,0)</f>
        <v>16399.999999997319</v>
      </c>
      <c r="K71" s="86">
        <f>I71*Segmentos!$D$7*(AL71%)*IF(ISNUMBER(AM71),AM71%,0)</f>
        <v>17999.999999997057</v>
      </c>
      <c r="L71" s="4"/>
      <c r="M71" s="2">
        <v>4.29</v>
      </c>
      <c r="N71" s="2">
        <v>4.3</v>
      </c>
      <c r="O71" s="2">
        <v>100</v>
      </c>
      <c r="P71" s="2">
        <v>84.380099999999999</v>
      </c>
      <c r="Q71" s="2">
        <v>1.43</v>
      </c>
      <c r="R71" s="2">
        <v>1.4</v>
      </c>
      <c r="S71" s="2">
        <v>100</v>
      </c>
      <c r="T71" s="2">
        <v>4.6802999999999999</v>
      </c>
      <c r="U71" s="2">
        <v>1.54</v>
      </c>
      <c r="V71" s="2">
        <v>1.5</v>
      </c>
      <c r="W71" s="2">
        <v>100</v>
      </c>
      <c r="X71" s="2">
        <v>6.3639999999999999</v>
      </c>
      <c r="Y71" s="2">
        <v>3.65</v>
      </c>
      <c r="Z71" s="2">
        <v>3.6</v>
      </c>
      <c r="AA71" s="2">
        <v>100</v>
      </c>
      <c r="AB71" s="2">
        <v>21.186399999999999</v>
      </c>
      <c r="AC71" s="2">
        <v>8.07</v>
      </c>
      <c r="AD71" s="2">
        <v>8.1</v>
      </c>
      <c r="AE71" s="2">
        <v>100</v>
      </c>
      <c r="AF71" s="2">
        <v>52.1494</v>
      </c>
      <c r="AG71" s="20">
        <v>4.0999999999999996</v>
      </c>
      <c r="AH71" s="20">
        <v>4.0999999999999996</v>
      </c>
      <c r="AI71" s="20">
        <v>100</v>
      </c>
      <c r="AJ71" s="20">
        <v>38.301200000000001</v>
      </c>
      <c r="AK71" s="18">
        <v>4.46</v>
      </c>
      <c r="AL71" s="18">
        <v>4.5</v>
      </c>
      <c r="AM71" s="18">
        <v>100</v>
      </c>
      <c r="AN71" s="18">
        <v>46.078899999999997</v>
      </c>
      <c r="AO71" s="2">
        <v>1.4</v>
      </c>
      <c r="AP71" s="2">
        <v>1.4</v>
      </c>
      <c r="AQ71" s="2">
        <v>100</v>
      </c>
      <c r="AR71" s="2">
        <v>3.0204</v>
      </c>
      <c r="AS71" s="2">
        <v>2.97</v>
      </c>
      <c r="AT71" s="2">
        <v>3</v>
      </c>
      <c r="AU71" s="2">
        <v>100</v>
      </c>
      <c r="AV71" s="2">
        <v>12.862299999999999</v>
      </c>
      <c r="AW71" s="2">
        <v>2.74</v>
      </c>
      <c r="AX71" s="2">
        <v>2.7</v>
      </c>
      <c r="AY71" s="2">
        <v>100</v>
      </c>
      <c r="AZ71" s="2">
        <v>15.4833</v>
      </c>
      <c r="BA71" s="2">
        <v>7.04</v>
      </c>
      <c r="BB71" s="2">
        <v>7</v>
      </c>
      <c r="BC71" s="2">
        <v>100</v>
      </c>
      <c r="BD71" s="2">
        <v>53.014099999999999</v>
      </c>
      <c r="BE71" s="4" t="str">
        <f t="shared" si="12"/>
        <v>NO APLICA</v>
      </c>
      <c r="BF71" s="4">
        <f t="shared" si="13"/>
        <v>4.3032000000000004</v>
      </c>
      <c r="BG71">
        <f t="shared" si="14"/>
        <v>1.4</v>
      </c>
      <c r="BH71">
        <f t="shared" si="15"/>
        <v>2.97</v>
      </c>
      <c r="BI71">
        <f t="shared" si="16"/>
        <v>7.04</v>
      </c>
      <c r="BJ71">
        <f t="shared" si="17"/>
        <v>4.46</v>
      </c>
      <c r="BK71">
        <f t="shared" si="18"/>
        <v>4.0999999999999996</v>
      </c>
      <c r="BL71">
        <f t="shared" si="19"/>
        <v>429.99999999992974</v>
      </c>
    </row>
    <row r="72" spans="1:64" x14ac:dyDescent="0.2">
      <c r="A72" s="1">
        <v>70</v>
      </c>
      <c r="B72" s="7" t="s">
        <v>6</v>
      </c>
      <c r="C72" s="3">
        <v>39925</v>
      </c>
      <c r="D72" s="4" t="s">
        <v>3</v>
      </c>
      <c r="E72" s="4" t="s">
        <v>166</v>
      </c>
      <c r="F72" s="5" t="str">
        <f t="shared" si="10"/>
        <v>W</v>
      </c>
      <c r="G72" s="6">
        <v>0.90833333333333333</v>
      </c>
      <c r="H72" s="6">
        <v>0.90972222222222221</v>
      </c>
      <c r="I72" s="85">
        <f t="shared" si="11"/>
        <v>1.9999999999999929</v>
      </c>
      <c r="J72" s="86">
        <f>I72*Segmentos!$D$7*(AH72%)*IF(ISNUMBER(AI72),AI72%,0)</f>
        <v>64876.799999999785</v>
      </c>
      <c r="K72" s="86">
        <f>I72*Segmentos!$D$7*(AL72%)*IF(ISNUMBER(AM72),AM72%,0)</f>
        <v>61622.39999999979</v>
      </c>
      <c r="L72" s="4"/>
      <c r="M72" s="2">
        <v>7.93</v>
      </c>
      <c r="N72" s="2">
        <v>8.9</v>
      </c>
      <c r="O72" s="2">
        <v>89.5</v>
      </c>
      <c r="P72" s="2">
        <v>86.485399999999998</v>
      </c>
      <c r="Q72" s="2">
        <v>6.89</v>
      </c>
      <c r="R72" s="2">
        <v>7.5</v>
      </c>
      <c r="S72" s="2">
        <v>91.8</v>
      </c>
      <c r="T72" s="2">
        <v>12.5364</v>
      </c>
      <c r="U72" s="2">
        <v>7.15</v>
      </c>
      <c r="V72" s="2">
        <v>8</v>
      </c>
      <c r="W72" s="2">
        <v>89.2</v>
      </c>
      <c r="X72" s="2">
        <v>16.346900000000002</v>
      </c>
      <c r="Y72" s="2">
        <v>9.25</v>
      </c>
      <c r="Z72" s="2">
        <v>10.3</v>
      </c>
      <c r="AA72" s="2">
        <v>89.4</v>
      </c>
      <c r="AB72" s="2">
        <v>29.797599999999999</v>
      </c>
      <c r="AC72" s="2">
        <v>7.77</v>
      </c>
      <c r="AD72" s="2">
        <v>8.8000000000000007</v>
      </c>
      <c r="AE72" s="2">
        <v>88.6</v>
      </c>
      <c r="AF72" s="2">
        <v>27.804500000000001</v>
      </c>
      <c r="AG72" s="20">
        <v>8.1300000000000008</v>
      </c>
      <c r="AH72" s="20">
        <v>9.3000000000000007</v>
      </c>
      <c r="AI72" s="20">
        <v>87.2</v>
      </c>
      <c r="AJ72" s="20">
        <v>42.053400000000003</v>
      </c>
      <c r="AK72" s="18">
        <v>7.75</v>
      </c>
      <c r="AL72" s="18">
        <v>8.4</v>
      </c>
      <c r="AM72" s="18">
        <v>91.7</v>
      </c>
      <c r="AN72" s="18">
        <v>44.432099999999998</v>
      </c>
      <c r="AO72" s="2">
        <v>2.62</v>
      </c>
      <c r="AP72" s="2">
        <v>3.3</v>
      </c>
      <c r="AQ72" s="2">
        <v>78.900000000000006</v>
      </c>
      <c r="AR72" s="2">
        <v>3.1225000000000001</v>
      </c>
      <c r="AS72" s="2">
        <v>5.92</v>
      </c>
      <c r="AT72" s="2">
        <v>6.7</v>
      </c>
      <c r="AU72" s="2">
        <v>87.8</v>
      </c>
      <c r="AV72" s="2">
        <v>14.2171</v>
      </c>
      <c r="AW72" s="2">
        <v>7.43</v>
      </c>
      <c r="AX72" s="2">
        <v>8.1</v>
      </c>
      <c r="AY72" s="2">
        <v>92.1</v>
      </c>
      <c r="AZ72" s="2">
        <v>23.294599999999999</v>
      </c>
      <c r="BA72" s="2">
        <v>10.98</v>
      </c>
      <c r="BB72" s="2">
        <v>12.3</v>
      </c>
      <c r="BC72" s="2">
        <v>89.5</v>
      </c>
      <c r="BD72" s="2">
        <v>45.851199999999999</v>
      </c>
      <c r="BE72" s="4" t="str">
        <f t="shared" si="12"/>
        <v>NO APLICA</v>
      </c>
      <c r="BF72" s="4">
        <f t="shared" si="13"/>
        <v>7.5043999999999995</v>
      </c>
      <c r="BG72">
        <f t="shared" si="14"/>
        <v>2.62</v>
      </c>
      <c r="BH72">
        <f t="shared" si="15"/>
        <v>5.92</v>
      </c>
      <c r="BI72">
        <f t="shared" si="16"/>
        <v>10.98</v>
      </c>
      <c r="BJ72">
        <f t="shared" si="17"/>
        <v>7.75</v>
      </c>
      <c r="BK72">
        <f t="shared" si="18"/>
        <v>8.1300000000000008</v>
      </c>
      <c r="BL72">
        <f t="shared" si="19"/>
        <v>1593.0999999999945</v>
      </c>
    </row>
    <row r="73" spans="1:64" x14ac:dyDescent="0.2">
      <c r="A73" s="1">
        <v>71</v>
      </c>
      <c r="B73" s="7" t="s">
        <v>31</v>
      </c>
      <c r="C73" s="3">
        <v>39925</v>
      </c>
      <c r="D73" s="4" t="s">
        <v>628</v>
      </c>
      <c r="E73" s="4" t="s">
        <v>166</v>
      </c>
      <c r="F73" s="5" t="str">
        <f t="shared" si="10"/>
        <v>W</v>
      </c>
      <c r="G73" s="6">
        <v>0.91180555555555554</v>
      </c>
      <c r="H73" s="6">
        <v>0.9145833333333333</v>
      </c>
      <c r="I73" s="85">
        <f t="shared" si="11"/>
        <v>3.9999999999999858</v>
      </c>
      <c r="J73" s="86">
        <f>I73*Segmentos!$D$7*(AH73%)*IF(ISNUMBER(AI73),AI73%,0)</f>
        <v>14726.399999999951</v>
      </c>
      <c r="K73" s="86">
        <f>I73*Segmentos!$D$7*(AL73%)*IF(ISNUMBER(AM73),AM73%,0)</f>
        <v>31116.799999999897</v>
      </c>
      <c r="L73" s="4"/>
      <c r="M73" s="2">
        <v>1.43</v>
      </c>
      <c r="N73" s="2">
        <v>1.9</v>
      </c>
      <c r="O73" s="2">
        <v>75.400000000000006</v>
      </c>
      <c r="P73" s="2">
        <v>93.610299999999995</v>
      </c>
      <c r="Q73" s="2">
        <v>0</v>
      </c>
      <c r="R73" s="2">
        <v>0</v>
      </c>
      <c r="S73" s="8" t="s">
        <v>577</v>
      </c>
      <c r="T73" s="2">
        <v>0</v>
      </c>
      <c r="U73" s="2">
        <v>1.31</v>
      </c>
      <c r="V73" s="2">
        <v>1.9</v>
      </c>
      <c r="W73" s="2">
        <v>70.3</v>
      </c>
      <c r="X73" s="2">
        <v>17.967400000000001</v>
      </c>
      <c r="Y73" s="2">
        <v>0.64</v>
      </c>
      <c r="Z73" s="2">
        <v>1.1000000000000001</v>
      </c>
      <c r="AA73" s="2">
        <v>57.2</v>
      </c>
      <c r="AB73" s="2">
        <v>12.4861</v>
      </c>
      <c r="AC73" s="2">
        <v>2.93</v>
      </c>
      <c r="AD73" s="2">
        <v>3.6</v>
      </c>
      <c r="AE73" s="2">
        <v>82.2</v>
      </c>
      <c r="AF73" s="2">
        <v>63.1569</v>
      </c>
      <c r="AG73" s="20">
        <v>0.89</v>
      </c>
      <c r="AH73" s="20">
        <v>1.2</v>
      </c>
      <c r="AI73" s="20">
        <v>76.7</v>
      </c>
      <c r="AJ73" s="20">
        <v>27.7561</v>
      </c>
      <c r="AK73" s="18">
        <v>1.91</v>
      </c>
      <c r="AL73" s="18">
        <v>2.6</v>
      </c>
      <c r="AM73" s="18">
        <v>74.8</v>
      </c>
      <c r="AN73" s="18">
        <v>65.854200000000006</v>
      </c>
      <c r="AO73" s="2">
        <v>0.36</v>
      </c>
      <c r="AP73" s="2">
        <v>0.5</v>
      </c>
      <c r="AQ73" s="2">
        <v>70.5</v>
      </c>
      <c r="AR73" s="2">
        <v>2.6154000000000002</v>
      </c>
      <c r="AS73" s="2">
        <v>1.08</v>
      </c>
      <c r="AT73" s="2">
        <v>1.3</v>
      </c>
      <c r="AU73" s="2">
        <v>85</v>
      </c>
      <c r="AV73" s="2">
        <v>15.682499999999999</v>
      </c>
      <c r="AW73" s="2">
        <v>1.17</v>
      </c>
      <c r="AX73" s="2">
        <v>1.8</v>
      </c>
      <c r="AY73" s="2">
        <v>63.7</v>
      </c>
      <c r="AZ73" s="2">
        <v>22.000399999999999</v>
      </c>
      <c r="BA73" s="2">
        <v>2.12</v>
      </c>
      <c r="BB73" s="2">
        <v>2.7</v>
      </c>
      <c r="BC73" s="2">
        <v>79</v>
      </c>
      <c r="BD73" s="2">
        <v>53.312100000000001</v>
      </c>
      <c r="BE73" s="4" t="str">
        <f t="shared" si="12"/>
        <v>NO APLICA</v>
      </c>
      <c r="BF73" s="4">
        <f t="shared" si="13"/>
        <v>1.4044000000000001</v>
      </c>
      <c r="BG73">
        <f t="shared" si="14"/>
        <v>0.36</v>
      </c>
      <c r="BH73">
        <f t="shared" si="15"/>
        <v>1.08</v>
      </c>
      <c r="BI73">
        <f t="shared" si="16"/>
        <v>2.12</v>
      </c>
      <c r="BJ73">
        <f t="shared" si="17"/>
        <v>1.91</v>
      </c>
      <c r="BK73">
        <f t="shared" si="18"/>
        <v>0.89</v>
      </c>
      <c r="BL73">
        <f t="shared" si="19"/>
        <v>573.03999999999803</v>
      </c>
    </row>
    <row r="74" spans="1:64" x14ac:dyDescent="0.2">
      <c r="A74" s="1">
        <v>72</v>
      </c>
      <c r="B74" s="7" t="s">
        <v>43</v>
      </c>
      <c r="C74" s="3">
        <v>39925</v>
      </c>
      <c r="D74" s="4" t="s">
        <v>629</v>
      </c>
      <c r="E74" s="4" t="s">
        <v>170</v>
      </c>
      <c r="F74" s="5" t="str">
        <f t="shared" si="10"/>
        <v>W</v>
      </c>
      <c r="G74" s="6">
        <v>0.91111111111111109</v>
      </c>
      <c r="H74" s="6">
        <v>0.92847222222222225</v>
      </c>
      <c r="I74" s="85">
        <f t="shared" si="11"/>
        <v>25.000000000000071</v>
      </c>
      <c r="J74" s="86">
        <f>I74*Segmentos!$D$7*(AH74%)*IF(ISNUMBER(AI74),AI74%,0)</f>
        <v>45220.000000000116</v>
      </c>
      <c r="K74" s="86">
        <f>I74*Segmentos!$D$7*(AL74%)*IF(ISNUMBER(AM74),AM74%,0)</f>
        <v>44940.000000000124</v>
      </c>
      <c r="L74" s="4"/>
      <c r="M74" s="2">
        <v>0.45</v>
      </c>
      <c r="N74" s="2">
        <v>1.4</v>
      </c>
      <c r="O74" s="2">
        <v>32.200000000000003</v>
      </c>
      <c r="P74" s="2">
        <v>49.79</v>
      </c>
      <c r="Q74" s="2">
        <v>0.47</v>
      </c>
      <c r="R74" s="2">
        <v>0.9</v>
      </c>
      <c r="S74" s="2">
        <v>52</v>
      </c>
      <c r="T74" s="2">
        <v>8.8223000000000003</v>
      </c>
      <c r="U74" s="2">
        <v>0.77</v>
      </c>
      <c r="V74" s="2">
        <v>0.9</v>
      </c>
      <c r="W74" s="2">
        <v>84.4</v>
      </c>
      <c r="X74" s="2">
        <v>18.1282</v>
      </c>
      <c r="Y74" s="2">
        <v>0.54</v>
      </c>
      <c r="Z74" s="2">
        <v>2.2999999999999998</v>
      </c>
      <c r="AA74" s="2">
        <v>23.2</v>
      </c>
      <c r="AB74" s="2">
        <v>17.828199999999999</v>
      </c>
      <c r="AC74" s="2">
        <v>0.14000000000000001</v>
      </c>
      <c r="AD74" s="2">
        <v>1.1000000000000001</v>
      </c>
      <c r="AE74" s="2">
        <v>12.7</v>
      </c>
      <c r="AF74" s="2">
        <v>5.0114000000000001</v>
      </c>
      <c r="AG74" s="20">
        <v>0.46</v>
      </c>
      <c r="AH74" s="20">
        <v>1.4</v>
      </c>
      <c r="AI74" s="20">
        <v>32.299999999999997</v>
      </c>
      <c r="AJ74" s="20">
        <v>24.124500000000001</v>
      </c>
      <c r="AK74" s="18">
        <v>0.44</v>
      </c>
      <c r="AL74" s="18">
        <v>1.4</v>
      </c>
      <c r="AM74" s="18">
        <v>32.1</v>
      </c>
      <c r="AN74" s="18">
        <v>25.665600000000001</v>
      </c>
      <c r="AO74" s="2">
        <v>0.06</v>
      </c>
      <c r="AP74" s="2">
        <v>0.5</v>
      </c>
      <c r="AQ74" s="2">
        <v>11</v>
      </c>
      <c r="AR74" s="2">
        <v>0.69269999999999998</v>
      </c>
      <c r="AS74" s="2">
        <v>0.4</v>
      </c>
      <c r="AT74" s="2">
        <v>0.9</v>
      </c>
      <c r="AU74" s="2">
        <v>44.4</v>
      </c>
      <c r="AV74" s="2">
        <v>9.8256999999999994</v>
      </c>
      <c r="AW74" s="2">
        <v>0.06</v>
      </c>
      <c r="AX74" s="2">
        <v>1.5</v>
      </c>
      <c r="AY74" s="2">
        <v>4</v>
      </c>
      <c r="AZ74" s="2">
        <v>1.9115</v>
      </c>
      <c r="BA74" s="2">
        <v>0.87</v>
      </c>
      <c r="BB74" s="2">
        <v>1.8</v>
      </c>
      <c r="BC74" s="2">
        <v>47.6</v>
      </c>
      <c r="BD74" s="2">
        <v>37.360100000000003</v>
      </c>
      <c r="BE74" s="4" t="str">
        <f t="shared" si="12"/>
        <v>NO APLICA</v>
      </c>
      <c r="BF74" s="4">
        <f t="shared" si="13"/>
        <v>0.51660000000000006</v>
      </c>
      <c r="BG74">
        <f t="shared" si="14"/>
        <v>0.06</v>
      </c>
      <c r="BH74">
        <f t="shared" si="15"/>
        <v>0.4</v>
      </c>
      <c r="BI74">
        <f t="shared" si="16"/>
        <v>0.87</v>
      </c>
      <c r="BJ74">
        <f t="shared" si="17"/>
        <v>0.44</v>
      </c>
      <c r="BK74">
        <f t="shared" si="18"/>
        <v>0.46</v>
      </c>
      <c r="BL74">
        <f t="shared" si="19"/>
        <v>1127.0000000000034</v>
      </c>
    </row>
    <row r="75" spans="1:64" x14ac:dyDescent="0.2">
      <c r="A75" s="1">
        <v>73</v>
      </c>
      <c r="B75" s="7" t="s">
        <v>42</v>
      </c>
      <c r="C75" s="3">
        <v>39925</v>
      </c>
      <c r="D75" s="4" t="s">
        <v>8</v>
      </c>
      <c r="E75" s="4" t="s">
        <v>174</v>
      </c>
      <c r="F75" s="5" t="str">
        <f t="shared" si="10"/>
        <v>W</v>
      </c>
      <c r="G75" s="6">
        <v>0.92083333333333339</v>
      </c>
      <c r="H75" s="6">
        <v>0.98611111111111116</v>
      </c>
      <c r="I75" s="85">
        <f t="shared" si="11"/>
        <v>93.999999999999986</v>
      </c>
      <c r="J75" s="86">
        <f>I75*Segmentos!$D$7*(AH75%)*IF(ISNUMBER(AI75),AI75%,0)</f>
        <v>2434223.9999999995</v>
      </c>
      <c r="K75" s="86">
        <f>I75*Segmentos!$D$7*(AL75%)*IF(ISNUMBER(AM75),AM75%,0)</f>
        <v>2247652.7999999998</v>
      </c>
      <c r="L75" s="4"/>
      <c r="M75" s="2">
        <v>6.21</v>
      </c>
      <c r="N75" s="2">
        <v>25.3</v>
      </c>
      <c r="O75" s="2">
        <v>24.6</v>
      </c>
      <c r="P75" s="2">
        <v>83.984499999999997</v>
      </c>
      <c r="Q75" s="2">
        <v>4.57</v>
      </c>
      <c r="R75" s="2">
        <v>20.5</v>
      </c>
      <c r="S75" s="2">
        <v>22.3</v>
      </c>
      <c r="T75" s="2">
        <v>10.3043</v>
      </c>
      <c r="U75" s="2">
        <v>6.89</v>
      </c>
      <c r="V75" s="2">
        <v>25.5</v>
      </c>
      <c r="W75" s="2">
        <v>27</v>
      </c>
      <c r="X75" s="2">
        <v>19.532699999999998</v>
      </c>
      <c r="Y75" s="2">
        <v>7.21</v>
      </c>
      <c r="Z75" s="2">
        <v>28.4</v>
      </c>
      <c r="AA75" s="2">
        <v>25.4</v>
      </c>
      <c r="AB75" s="2">
        <v>28.785900000000002</v>
      </c>
      <c r="AC75" s="2">
        <v>5.72</v>
      </c>
      <c r="AD75" s="2">
        <v>24.8</v>
      </c>
      <c r="AE75" s="2">
        <v>23.1</v>
      </c>
      <c r="AF75" s="2">
        <v>25.361599999999999</v>
      </c>
      <c r="AG75" s="20">
        <v>6.48</v>
      </c>
      <c r="AH75" s="20">
        <v>26</v>
      </c>
      <c r="AI75" s="20">
        <v>24.9</v>
      </c>
      <c r="AJ75" s="20">
        <v>41.545699999999997</v>
      </c>
      <c r="AK75" s="18">
        <v>5.97</v>
      </c>
      <c r="AL75" s="18">
        <v>24.6</v>
      </c>
      <c r="AM75" s="18">
        <v>24.3</v>
      </c>
      <c r="AN75" s="18">
        <v>42.438800000000001</v>
      </c>
      <c r="AO75" s="2">
        <v>2.09</v>
      </c>
      <c r="AP75" s="2">
        <v>12.8</v>
      </c>
      <c r="AQ75" s="2">
        <v>16.399999999999999</v>
      </c>
      <c r="AR75" s="2">
        <v>3.0893999999999999</v>
      </c>
      <c r="AS75" s="2">
        <v>4.8</v>
      </c>
      <c r="AT75" s="2">
        <v>23.9</v>
      </c>
      <c r="AU75" s="2">
        <v>20.100000000000001</v>
      </c>
      <c r="AV75" s="2">
        <v>14.297800000000001</v>
      </c>
      <c r="AW75" s="2">
        <v>4.99</v>
      </c>
      <c r="AX75" s="2">
        <v>23.2</v>
      </c>
      <c r="AY75" s="2">
        <v>21.5</v>
      </c>
      <c r="AZ75" s="2">
        <v>19.391500000000001</v>
      </c>
      <c r="BA75" s="2">
        <v>9.1199999999999992</v>
      </c>
      <c r="BB75" s="2">
        <v>31.2</v>
      </c>
      <c r="BC75" s="2">
        <v>29.3</v>
      </c>
      <c r="BD75" s="2">
        <v>47.2057</v>
      </c>
      <c r="BE75" s="4" t="str">
        <f t="shared" si="12"/>
        <v>ABURRIDO</v>
      </c>
      <c r="BF75" s="4">
        <f t="shared" si="13"/>
        <v>6.0998000000000001</v>
      </c>
      <c r="BG75">
        <f t="shared" si="14"/>
        <v>2.09</v>
      </c>
      <c r="BH75">
        <f t="shared" si="15"/>
        <v>4.8</v>
      </c>
      <c r="BI75">
        <f t="shared" si="16"/>
        <v>9.1199999999999992</v>
      </c>
      <c r="BJ75">
        <f t="shared" si="17"/>
        <v>5.97</v>
      </c>
      <c r="BK75">
        <f t="shared" si="18"/>
        <v>6.48</v>
      </c>
      <c r="BL75">
        <f t="shared" si="19"/>
        <v>58503.72</v>
      </c>
    </row>
    <row r="76" spans="1:64" x14ac:dyDescent="0.2">
      <c r="A76" s="1">
        <v>74</v>
      </c>
      <c r="B76" s="7" t="s">
        <v>26</v>
      </c>
      <c r="C76" s="3">
        <v>39925</v>
      </c>
      <c r="D76" s="4" t="s">
        <v>629</v>
      </c>
      <c r="E76" s="4" t="s">
        <v>170</v>
      </c>
      <c r="F76" s="5" t="str">
        <f t="shared" si="10"/>
        <v>W</v>
      </c>
      <c r="G76" s="6">
        <v>0.89513888888888893</v>
      </c>
      <c r="H76" s="6">
        <v>0.91041666666666676</v>
      </c>
      <c r="I76" s="85">
        <f t="shared" si="11"/>
        <v>22.000000000000082</v>
      </c>
      <c r="J76" s="86">
        <f>I76*Segmentos!$D$7*(AH76%)*IF(ISNUMBER(AI76),AI76%,0)</f>
        <v>53539.200000000201</v>
      </c>
      <c r="K76" s="86">
        <f>I76*Segmentos!$D$7*(AL76%)*IF(ISNUMBER(AM76),AM76%,0)</f>
        <v>41800.00000000016</v>
      </c>
      <c r="L76" s="4"/>
      <c r="M76" s="2">
        <v>0.54</v>
      </c>
      <c r="N76" s="2">
        <v>1</v>
      </c>
      <c r="O76" s="2">
        <v>56.2</v>
      </c>
      <c r="P76" s="2">
        <v>40.858800000000002</v>
      </c>
      <c r="Q76" s="2">
        <v>0.6</v>
      </c>
      <c r="R76" s="2">
        <v>1.2</v>
      </c>
      <c r="S76" s="2">
        <v>48</v>
      </c>
      <c r="T76" s="2">
        <v>7.5404999999999998</v>
      </c>
      <c r="U76" s="2">
        <v>7.0000000000000007E-2</v>
      </c>
      <c r="V76" s="2">
        <v>0.7</v>
      </c>
      <c r="W76" s="2">
        <v>9.1</v>
      </c>
      <c r="X76" s="2">
        <v>1.0381</v>
      </c>
      <c r="Y76" s="2">
        <v>1.25</v>
      </c>
      <c r="Z76" s="2">
        <v>1.7</v>
      </c>
      <c r="AA76" s="2">
        <v>72.099999999999994</v>
      </c>
      <c r="AB76" s="2">
        <v>27.976800000000001</v>
      </c>
      <c r="AC76" s="2">
        <v>0.17</v>
      </c>
      <c r="AD76" s="2">
        <v>0.3</v>
      </c>
      <c r="AE76" s="2">
        <v>62.9</v>
      </c>
      <c r="AF76" s="2">
        <v>4.3034999999999997</v>
      </c>
      <c r="AG76" s="20">
        <v>0.59</v>
      </c>
      <c r="AH76" s="20">
        <v>0.9</v>
      </c>
      <c r="AI76" s="20">
        <v>67.599999999999994</v>
      </c>
      <c r="AJ76" s="20">
        <v>21.183299999999999</v>
      </c>
      <c r="AK76" s="18">
        <v>0.49</v>
      </c>
      <c r="AL76" s="18">
        <v>1</v>
      </c>
      <c r="AM76" s="18">
        <v>47.5</v>
      </c>
      <c r="AN76" s="18">
        <v>19.675599999999999</v>
      </c>
      <c r="AO76" s="2">
        <v>0.08</v>
      </c>
      <c r="AP76" s="2">
        <v>0.1</v>
      </c>
      <c r="AQ76" s="2">
        <v>54.5</v>
      </c>
      <c r="AR76" s="2">
        <v>0.62709999999999999</v>
      </c>
      <c r="AS76" s="2">
        <v>0.17</v>
      </c>
      <c r="AT76" s="2">
        <v>0.4</v>
      </c>
      <c r="AU76" s="2">
        <v>45.3</v>
      </c>
      <c r="AV76" s="2">
        <v>2.9043999999999999</v>
      </c>
      <c r="AW76" s="2">
        <v>0.31</v>
      </c>
      <c r="AX76" s="2">
        <v>0.4</v>
      </c>
      <c r="AY76" s="2">
        <v>72.7</v>
      </c>
      <c r="AZ76" s="2">
        <v>6.7712000000000003</v>
      </c>
      <c r="BA76" s="2">
        <v>1.05</v>
      </c>
      <c r="BB76" s="2">
        <v>1.9</v>
      </c>
      <c r="BC76" s="2">
        <v>54.7</v>
      </c>
      <c r="BD76" s="2">
        <v>30.556100000000001</v>
      </c>
      <c r="BE76" s="4" t="str">
        <f t="shared" si="12"/>
        <v>NO APLICA</v>
      </c>
      <c r="BF76" s="4">
        <f t="shared" si="13"/>
        <v>0.49700000000000005</v>
      </c>
      <c r="BG76">
        <f t="shared" si="14"/>
        <v>0.08</v>
      </c>
      <c r="BH76">
        <f t="shared" si="15"/>
        <v>0.17</v>
      </c>
      <c r="BI76">
        <f t="shared" si="16"/>
        <v>1.05</v>
      </c>
      <c r="BJ76">
        <f t="shared" si="17"/>
        <v>0.49</v>
      </c>
      <c r="BK76">
        <f t="shared" si="18"/>
        <v>0.59</v>
      </c>
      <c r="BL76">
        <f t="shared" si="19"/>
        <v>1236.4000000000046</v>
      </c>
    </row>
    <row r="77" spans="1:64" x14ac:dyDescent="0.2">
      <c r="A77" s="1">
        <v>75</v>
      </c>
      <c r="B77" s="7" t="s">
        <v>14</v>
      </c>
      <c r="C77" s="3">
        <v>39925</v>
      </c>
      <c r="D77" s="4" t="s">
        <v>626</v>
      </c>
      <c r="E77" s="4" t="s">
        <v>163</v>
      </c>
      <c r="F77" s="5" t="str">
        <f t="shared" si="10"/>
        <v>W</v>
      </c>
      <c r="G77" s="6">
        <v>0.85138888888888886</v>
      </c>
      <c r="H77" s="6">
        <v>0.875</v>
      </c>
      <c r="I77" s="85">
        <f t="shared" si="11"/>
        <v>34.000000000000043</v>
      </c>
      <c r="J77" s="86">
        <f>I77*Segmentos!$D$7*(AH77%)*IF(ISNUMBER(AI77),AI77%,0)</f>
        <v>894948.00000000116</v>
      </c>
      <c r="K77" s="86">
        <f>I77*Segmentos!$D$7*(AL77%)*IF(ISNUMBER(AM77),AM77%,0)</f>
        <v>1260584.0000000016</v>
      </c>
      <c r="L77" s="4"/>
      <c r="M77" s="2">
        <v>7.99</v>
      </c>
      <c r="N77" s="2">
        <v>13.2</v>
      </c>
      <c r="O77" s="2">
        <v>60.5</v>
      </c>
      <c r="P77" s="2">
        <v>82.082800000000006</v>
      </c>
      <c r="Q77" s="2">
        <v>6.57</v>
      </c>
      <c r="R77" s="2">
        <v>10.4</v>
      </c>
      <c r="S77" s="2">
        <v>63.2</v>
      </c>
      <c r="T77" s="2">
        <v>11.261799999999999</v>
      </c>
      <c r="U77" s="2">
        <v>8.1999999999999993</v>
      </c>
      <c r="V77" s="2">
        <v>13.6</v>
      </c>
      <c r="W77" s="2">
        <v>60.2</v>
      </c>
      <c r="X77" s="2">
        <v>17.658899999999999</v>
      </c>
      <c r="Y77" s="2">
        <v>7.05</v>
      </c>
      <c r="Z77" s="2">
        <v>12.8</v>
      </c>
      <c r="AA77" s="2">
        <v>55.1</v>
      </c>
      <c r="AB77" s="2">
        <v>21.382200000000001</v>
      </c>
      <c r="AC77" s="2">
        <v>9.42</v>
      </c>
      <c r="AD77" s="2">
        <v>14.8</v>
      </c>
      <c r="AE77" s="2">
        <v>63.8</v>
      </c>
      <c r="AF77" s="2">
        <v>31.779800000000002</v>
      </c>
      <c r="AG77" s="20">
        <v>6.55</v>
      </c>
      <c r="AH77" s="20">
        <v>10.7</v>
      </c>
      <c r="AI77" s="20">
        <v>61.5</v>
      </c>
      <c r="AJ77" s="20">
        <v>31.933800000000002</v>
      </c>
      <c r="AK77" s="18">
        <v>9.2899999999999991</v>
      </c>
      <c r="AL77" s="18">
        <v>15.5</v>
      </c>
      <c r="AM77" s="18">
        <v>59.8</v>
      </c>
      <c r="AN77" s="18">
        <v>50.149000000000001</v>
      </c>
      <c r="AO77" s="2">
        <v>7.3</v>
      </c>
      <c r="AP77" s="2">
        <v>11.4</v>
      </c>
      <c r="AQ77" s="2">
        <v>64.3</v>
      </c>
      <c r="AR77" s="2">
        <v>8.1960999999999995</v>
      </c>
      <c r="AS77" s="2">
        <v>5.99</v>
      </c>
      <c r="AT77" s="2">
        <v>10.1</v>
      </c>
      <c r="AU77" s="2">
        <v>59.5</v>
      </c>
      <c r="AV77" s="2">
        <v>13.546200000000001</v>
      </c>
      <c r="AW77" s="2">
        <v>7.23</v>
      </c>
      <c r="AX77" s="2">
        <v>12.4</v>
      </c>
      <c r="AY77" s="2">
        <v>58.4</v>
      </c>
      <c r="AZ77" s="2">
        <v>21.3645</v>
      </c>
      <c r="BA77" s="2">
        <v>9.91</v>
      </c>
      <c r="BB77" s="2">
        <v>16.2</v>
      </c>
      <c r="BC77" s="2">
        <v>61.2</v>
      </c>
      <c r="BD77" s="2">
        <v>38.975999999999999</v>
      </c>
      <c r="BE77" s="4" t="str">
        <f t="shared" si="12"/>
        <v>NO APLICA</v>
      </c>
      <c r="BF77" s="4">
        <f t="shared" si="13"/>
        <v>7.7378</v>
      </c>
      <c r="BG77">
        <f t="shared" si="14"/>
        <v>7.3</v>
      </c>
      <c r="BH77">
        <f t="shared" si="15"/>
        <v>5.99</v>
      </c>
      <c r="BI77">
        <f t="shared" si="16"/>
        <v>9.91</v>
      </c>
      <c r="BJ77">
        <f t="shared" si="17"/>
        <v>9.2899999999999991</v>
      </c>
      <c r="BK77">
        <f t="shared" si="18"/>
        <v>6.55</v>
      </c>
      <c r="BL77">
        <f t="shared" si="19"/>
        <v>27152.400000000031</v>
      </c>
    </row>
    <row r="78" spans="1:64" x14ac:dyDescent="0.2">
      <c r="A78" s="1">
        <v>76</v>
      </c>
      <c r="B78" s="7" t="s">
        <v>10</v>
      </c>
      <c r="C78" s="3">
        <v>39925</v>
      </c>
      <c r="D78" s="4" t="s">
        <v>8</v>
      </c>
      <c r="E78" s="4" t="s">
        <v>164</v>
      </c>
      <c r="F78" s="5" t="str">
        <f t="shared" si="10"/>
        <v>W</v>
      </c>
      <c r="G78" s="6">
        <v>0.87361111111111101</v>
      </c>
      <c r="H78" s="6">
        <v>0.92083333333333339</v>
      </c>
      <c r="I78" s="85">
        <f t="shared" si="11"/>
        <v>68.000000000000242</v>
      </c>
      <c r="J78" s="86">
        <f>I78*Segmentos!$D$7*(AH78%)*IF(ISNUMBER(AI78),AI78%,0)</f>
        <v>1651176.0000000056</v>
      </c>
      <c r="K78" s="86">
        <f>I78*Segmentos!$D$7*(AL78%)*IF(ISNUMBER(AM78),AM78%,0)</f>
        <v>1678566.4000000062</v>
      </c>
      <c r="L78" s="4"/>
      <c r="M78" s="2">
        <v>6.14</v>
      </c>
      <c r="N78" s="2">
        <v>20.8</v>
      </c>
      <c r="O78" s="2">
        <v>29.5</v>
      </c>
      <c r="P78" s="2">
        <v>85.974000000000004</v>
      </c>
      <c r="Q78" s="2">
        <v>2.27</v>
      </c>
      <c r="R78" s="2">
        <v>12.1</v>
      </c>
      <c r="S78" s="2">
        <v>18.8</v>
      </c>
      <c r="T78" s="2">
        <v>5.3125999999999998</v>
      </c>
      <c r="U78" s="2">
        <v>3.84</v>
      </c>
      <c r="V78" s="2">
        <v>14.7</v>
      </c>
      <c r="W78" s="2">
        <v>26.2</v>
      </c>
      <c r="X78" s="2">
        <v>11.286199999999999</v>
      </c>
      <c r="Y78" s="2">
        <v>5.63</v>
      </c>
      <c r="Z78" s="2">
        <v>25.6</v>
      </c>
      <c r="AA78" s="2">
        <v>22</v>
      </c>
      <c r="AB78" s="2">
        <v>23.2986</v>
      </c>
      <c r="AC78" s="2">
        <v>10.02</v>
      </c>
      <c r="AD78" s="2">
        <v>24.8</v>
      </c>
      <c r="AE78" s="2">
        <v>40.4</v>
      </c>
      <c r="AF78" s="2">
        <v>46.076599999999999</v>
      </c>
      <c r="AG78" s="20">
        <v>6.08</v>
      </c>
      <c r="AH78" s="20">
        <v>21.3</v>
      </c>
      <c r="AI78" s="20">
        <v>28.5</v>
      </c>
      <c r="AJ78" s="20">
        <v>40.447200000000002</v>
      </c>
      <c r="AK78" s="18">
        <v>6.18</v>
      </c>
      <c r="AL78" s="18">
        <v>20.3</v>
      </c>
      <c r="AM78" s="18">
        <v>30.4</v>
      </c>
      <c r="AN78" s="18">
        <v>45.526899999999998</v>
      </c>
      <c r="AO78" s="2">
        <v>2.72</v>
      </c>
      <c r="AP78" s="2">
        <v>11.7</v>
      </c>
      <c r="AQ78" s="2">
        <v>23.4</v>
      </c>
      <c r="AR78" s="2">
        <v>4.1696999999999997</v>
      </c>
      <c r="AS78" s="2">
        <v>3.99</v>
      </c>
      <c r="AT78" s="2">
        <v>15.5</v>
      </c>
      <c r="AU78" s="2">
        <v>25.8</v>
      </c>
      <c r="AV78" s="2">
        <v>12.303100000000001</v>
      </c>
      <c r="AW78" s="2">
        <v>4.25</v>
      </c>
      <c r="AX78" s="2">
        <v>16.8</v>
      </c>
      <c r="AY78" s="2">
        <v>25.3</v>
      </c>
      <c r="AZ78" s="2">
        <v>17.131</v>
      </c>
      <c r="BA78" s="2">
        <v>9.76</v>
      </c>
      <c r="BB78" s="2">
        <v>29.5</v>
      </c>
      <c r="BC78" s="2">
        <v>33.1</v>
      </c>
      <c r="BD78" s="2">
        <v>52.370100000000001</v>
      </c>
      <c r="BE78" s="4" t="str">
        <f t="shared" si="12"/>
        <v>NO APLICA</v>
      </c>
      <c r="BF78" s="4">
        <f t="shared" si="13"/>
        <v>6.0239999999999991</v>
      </c>
      <c r="BG78">
        <f t="shared" si="14"/>
        <v>2.72</v>
      </c>
      <c r="BH78">
        <f t="shared" si="15"/>
        <v>3.99</v>
      </c>
      <c r="BI78">
        <f t="shared" si="16"/>
        <v>9.76</v>
      </c>
      <c r="BJ78">
        <f t="shared" si="17"/>
        <v>6.18</v>
      </c>
      <c r="BK78">
        <f t="shared" si="18"/>
        <v>6.08</v>
      </c>
      <c r="BL78">
        <f t="shared" si="19"/>
        <v>41724.800000000148</v>
      </c>
    </row>
    <row r="79" spans="1:64" x14ac:dyDescent="0.2">
      <c r="A79" s="1">
        <v>77</v>
      </c>
      <c r="B79" s="7" t="s">
        <v>23</v>
      </c>
      <c r="C79" s="3">
        <v>39925</v>
      </c>
      <c r="D79" s="4" t="s">
        <v>629</v>
      </c>
      <c r="E79" s="4" t="s">
        <v>170</v>
      </c>
      <c r="F79" s="5" t="str">
        <f t="shared" si="10"/>
        <v>W</v>
      </c>
      <c r="G79" s="6">
        <v>0.875</v>
      </c>
      <c r="H79" s="6">
        <v>0.88680555555555562</v>
      </c>
      <c r="I79" s="85">
        <f t="shared" si="11"/>
        <v>17.000000000000099</v>
      </c>
      <c r="J79" s="86">
        <f>I79*Segmentos!$D$7*(AH79%)*IF(ISNUMBER(AI79),AI79%,0)</f>
        <v>35679.600000000217</v>
      </c>
      <c r="K79" s="86">
        <f>I79*Segmentos!$D$7*(AL79%)*IF(ISNUMBER(AM79),AM79%,0)</f>
        <v>10648.800000000063</v>
      </c>
      <c r="L79" s="4"/>
      <c r="M79" s="2">
        <v>0.32</v>
      </c>
      <c r="N79" s="2">
        <v>1</v>
      </c>
      <c r="O79" s="2">
        <v>33.6</v>
      </c>
      <c r="P79" s="2">
        <v>33.242400000000004</v>
      </c>
      <c r="Q79" s="2">
        <v>0.51</v>
      </c>
      <c r="R79" s="2">
        <v>0.5</v>
      </c>
      <c r="S79" s="2">
        <v>94.1</v>
      </c>
      <c r="T79" s="2">
        <v>8.7500999999999998</v>
      </c>
      <c r="U79" s="2">
        <v>0.11</v>
      </c>
      <c r="V79" s="2">
        <v>0.9</v>
      </c>
      <c r="W79" s="2">
        <v>12</v>
      </c>
      <c r="X79" s="2">
        <v>2.3708</v>
      </c>
      <c r="Y79" s="2">
        <v>0.46</v>
      </c>
      <c r="Z79" s="2">
        <v>1.4</v>
      </c>
      <c r="AA79" s="2">
        <v>32.9</v>
      </c>
      <c r="AB79" s="2">
        <v>14.105600000000001</v>
      </c>
      <c r="AC79" s="2">
        <v>0.24</v>
      </c>
      <c r="AD79" s="2">
        <v>0.8</v>
      </c>
      <c r="AE79" s="2">
        <v>29.6</v>
      </c>
      <c r="AF79" s="2">
        <v>8.0159000000000002</v>
      </c>
      <c r="AG79" s="20">
        <v>0.51</v>
      </c>
      <c r="AH79" s="20">
        <v>1.1000000000000001</v>
      </c>
      <c r="AI79" s="20">
        <v>47.7</v>
      </c>
      <c r="AJ79" s="20">
        <v>25.183199999999999</v>
      </c>
      <c r="AK79" s="18">
        <v>0.15</v>
      </c>
      <c r="AL79" s="18">
        <v>0.9</v>
      </c>
      <c r="AM79" s="18">
        <v>17.399999999999999</v>
      </c>
      <c r="AN79" s="18">
        <v>8.0592000000000006</v>
      </c>
      <c r="AO79" s="2">
        <v>0.39</v>
      </c>
      <c r="AP79" s="2">
        <v>1.3</v>
      </c>
      <c r="AQ79" s="2">
        <v>28.9</v>
      </c>
      <c r="AR79" s="2">
        <v>4.3559999999999999</v>
      </c>
      <c r="AS79" s="2">
        <v>0.18</v>
      </c>
      <c r="AT79" s="2">
        <v>1.4</v>
      </c>
      <c r="AU79" s="2">
        <v>12.5</v>
      </c>
      <c r="AV79" s="2">
        <v>4.0616000000000003</v>
      </c>
      <c r="AW79" s="2">
        <v>0.06</v>
      </c>
      <c r="AX79" s="2">
        <v>0.6</v>
      </c>
      <c r="AY79" s="2">
        <v>10</v>
      </c>
      <c r="AZ79" s="2">
        <v>1.8187</v>
      </c>
      <c r="BA79" s="2">
        <v>0.57999999999999996</v>
      </c>
      <c r="BB79" s="2">
        <v>0.8</v>
      </c>
      <c r="BC79" s="2">
        <v>69.400000000000006</v>
      </c>
      <c r="BD79" s="2">
        <v>23.0062</v>
      </c>
      <c r="BE79" s="4" t="str">
        <f t="shared" si="12"/>
        <v>NO APLICA</v>
      </c>
      <c r="BF79" s="4">
        <f t="shared" si="13"/>
        <v>0.34379999999999999</v>
      </c>
      <c r="BG79">
        <f t="shared" si="14"/>
        <v>0.39</v>
      </c>
      <c r="BH79">
        <f t="shared" si="15"/>
        <v>0.18</v>
      </c>
      <c r="BI79">
        <f t="shared" si="16"/>
        <v>0.57999999999999996</v>
      </c>
      <c r="BJ79">
        <f t="shared" si="17"/>
        <v>0.15</v>
      </c>
      <c r="BK79">
        <f t="shared" si="18"/>
        <v>0.51</v>
      </c>
      <c r="BL79">
        <f t="shared" si="19"/>
        <v>571.20000000000334</v>
      </c>
    </row>
    <row r="80" spans="1:64" x14ac:dyDescent="0.2">
      <c r="A80" s="1">
        <v>78</v>
      </c>
      <c r="B80" s="7" t="s">
        <v>25</v>
      </c>
      <c r="C80" s="3">
        <v>39925</v>
      </c>
      <c r="D80" s="4" t="s">
        <v>629</v>
      </c>
      <c r="E80" s="4" t="s">
        <v>171</v>
      </c>
      <c r="F80" s="5" t="str">
        <f t="shared" si="10"/>
        <v>W</v>
      </c>
      <c r="G80" s="6">
        <v>0.89097222222222217</v>
      </c>
      <c r="H80" s="6">
        <v>0.89236111111111116</v>
      </c>
      <c r="I80" s="85">
        <f t="shared" si="11"/>
        <v>2.0000000000001528</v>
      </c>
      <c r="J80" s="86">
        <f>I80*Segmentos!$D$7*(AH80%)*IF(ISNUMBER(AI80),AI80%,0)</f>
        <v>6400.0000000004893</v>
      </c>
      <c r="K80" s="86">
        <f>I80*Segmentos!$D$7*(AL80%)*IF(ISNUMBER(AM80),AM80%,0)</f>
        <v>5600.0000000004275</v>
      </c>
      <c r="L80" s="4"/>
      <c r="M80" s="2">
        <v>0.73</v>
      </c>
      <c r="N80" s="2">
        <v>0.7</v>
      </c>
      <c r="O80" s="2">
        <v>100</v>
      </c>
      <c r="P80" s="2">
        <v>53.805300000000003</v>
      </c>
      <c r="Q80" s="2">
        <v>0.54</v>
      </c>
      <c r="R80" s="2">
        <v>0.5</v>
      </c>
      <c r="S80" s="2">
        <v>100</v>
      </c>
      <c r="T80" s="2">
        <v>6.6002000000000001</v>
      </c>
      <c r="U80" s="2">
        <v>0.41</v>
      </c>
      <c r="V80" s="2">
        <v>0.4</v>
      </c>
      <c r="W80" s="2">
        <v>100</v>
      </c>
      <c r="X80" s="2">
        <v>6.3090999999999999</v>
      </c>
      <c r="Y80" s="2">
        <v>1.1499999999999999</v>
      </c>
      <c r="Z80" s="2">
        <v>1.2</v>
      </c>
      <c r="AA80" s="2">
        <v>100</v>
      </c>
      <c r="AB80" s="2">
        <v>25.14</v>
      </c>
      <c r="AC80" s="2">
        <v>0.65</v>
      </c>
      <c r="AD80" s="2">
        <v>0.6</v>
      </c>
      <c r="AE80" s="2">
        <v>100</v>
      </c>
      <c r="AF80" s="2">
        <v>15.756</v>
      </c>
      <c r="AG80" s="20">
        <v>0.75</v>
      </c>
      <c r="AH80" s="20">
        <v>0.8</v>
      </c>
      <c r="AI80" s="20">
        <v>100</v>
      </c>
      <c r="AJ80" s="20">
        <v>26.327400000000001</v>
      </c>
      <c r="AK80" s="18">
        <v>0.71</v>
      </c>
      <c r="AL80" s="18">
        <v>0.7</v>
      </c>
      <c r="AM80" s="18">
        <v>100</v>
      </c>
      <c r="AN80" s="18">
        <v>27.477900000000002</v>
      </c>
      <c r="AO80" s="2">
        <v>0.37</v>
      </c>
      <c r="AP80" s="2">
        <v>0.4</v>
      </c>
      <c r="AQ80" s="2">
        <v>100</v>
      </c>
      <c r="AR80" s="2">
        <v>2.9782999999999999</v>
      </c>
      <c r="AS80" s="2">
        <v>0.56000000000000005</v>
      </c>
      <c r="AT80" s="2">
        <v>0.6</v>
      </c>
      <c r="AU80" s="2">
        <v>100</v>
      </c>
      <c r="AV80" s="2">
        <v>9.0527999999999995</v>
      </c>
      <c r="AW80" s="2">
        <v>0.26</v>
      </c>
      <c r="AX80" s="2">
        <v>0.3</v>
      </c>
      <c r="AY80" s="2">
        <v>100</v>
      </c>
      <c r="AZ80" s="2">
        <v>5.5266999999999999</v>
      </c>
      <c r="BA80" s="2">
        <v>1.28</v>
      </c>
      <c r="BB80" s="2">
        <v>1.3</v>
      </c>
      <c r="BC80" s="2">
        <v>100</v>
      </c>
      <c r="BD80" s="2">
        <v>36.247399999999999</v>
      </c>
      <c r="BE80" s="4" t="str">
        <f t="shared" si="12"/>
        <v>NO APLICA</v>
      </c>
      <c r="BF80" s="4">
        <f t="shared" si="13"/>
        <v>0.79020000000000012</v>
      </c>
      <c r="BG80">
        <f t="shared" si="14"/>
        <v>0.37</v>
      </c>
      <c r="BH80">
        <f t="shared" si="15"/>
        <v>0.56000000000000005</v>
      </c>
      <c r="BI80">
        <f t="shared" si="16"/>
        <v>1.28</v>
      </c>
      <c r="BJ80">
        <f t="shared" si="17"/>
        <v>0.71</v>
      </c>
      <c r="BK80">
        <f t="shared" si="18"/>
        <v>0.75</v>
      </c>
      <c r="BL80">
        <f t="shared" si="19"/>
        <v>140.00000000001069</v>
      </c>
    </row>
    <row r="81" spans="1:64" x14ac:dyDescent="0.2">
      <c r="A81" s="1">
        <v>79</v>
      </c>
      <c r="B81" s="7" t="s">
        <v>33</v>
      </c>
      <c r="C81" s="3">
        <v>39925</v>
      </c>
      <c r="D81" s="4" t="s">
        <v>628</v>
      </c>
      <c r="E81" s="4" t="s">
        <v>163</v>
      </c>
      <c r="F81" s="5" t="str">
        <f t="shared" si="10"/>
        <v>W</v>
      </c>
      <c r="G81" s="6">
        <v>0.91666666666666663</v>
      </c>
      <c r="H81" s="6">
        <v>0.95763888888888893</v>
      </c>
      <c r="I81" s="85">
        <f t="shared" si="11"/>
        <v>59.000000000000114</v>
      </c>
      <c r="J81" s="86">
        <f>I81*Segmentos!$D$7*(AH81%)*IF(ISNUMBER(AI81),AI81%,0)</f>
        <v>177070.80000000031</v>
      </c>
      <c r="K81" s="86">
        <f>I81*Segmentos!$D$7*(AL81%)*IF(ISNUMBER(AM81),AM81%,0)</f>
        <v>284380.00000000058</v>
      </c>
      <c r="L81" s="4"/>
      <c r="M81" s="2">
        <v>0.99</v>
      </c>
      <c r="N81" s="2">
        <v>4.5999999999999996</v>
      </c>
      <c r="O81" s="2">
        <v>21.6</v>
      </c>
      <c r="P81" s="2">
        <v>89.597099999999998</v>
      </c>
      <c r="Q81" s="2">
        <v>0.19</v>
      </c>
      <c r="R81" s="2">
        <v>1.6</v>
      </c>
      <c r="S81" s="2">
        <v>11.7</v>
      </c>
      <c r="T81" s="2">
        <v>2.9152</v>
      </c>
      <c r="U81" s="2">
        <v>0.52</v>
      </c>
      <c r="V81" s="2">
        <v>1.5</v>
      </c>
      <c r="W81" s="2">
        <v>35.200000000000003</v>
      </c>
      <c r="X81" s="2">
        <v>9.8857999999999997</v>
      </c>
      <c r="Y81" s="2">
        <v>0.66</v>
      </c>
      <c r="Z81" s="2">
        <v>4.5</v>
      </c>
      <c r="AA81" s="2">
        <v>14.5</v>
      </c>
      <c r="AB81" s="2">
        <v>17.61</v>
      </c>
      <c r="AC81" s="2">
        <v>1.98</v>
      </c>
      <c r="AD81" s="2">
        <v>8</v>
      </c>
      <c r="AE81" s="2">
        <v>24.6</v>
      </c>
      <c r="AF81" s="2">
        <v>59.186100000000003</v>
      </c>
      <c r="AG81" s="20">
        <v>0.74</v>
      </c>
      <c r="AH81" s="20">
        <v>4.0999999999999996</v>
      </c>
      <c r="AI81" s="20">
        <v>18.3</v>
      </c>
      <c r="AJ81" s="20">
        <v>31.9618</v>
      </c>
      <c r="AK81" s="18">
        <v>1.21</v>
      </c>
      <c r="AL81" s="18">
        <v>5</v>
      </c>
      <c r="AM81" s="18">
        <v>24.1</v>
      </c>
      <c r="AN81" s="18">
        <v>57.635300000000001</v>
      </c>
      <c r="AO81" s="2">
        <v>0.19</v>
      </c>
      <c r="AP81" s="2">
        <v>2.2999999999999998</v>
      </c>
      <c r="AQ81" s="2">
        <v>8.1999999999999993</v>
      </c>
      <c r="AR81" s="2">
        <v>1.8801000000000001</v>
      </c>
      <c r="AS81" s="2">
        <v>0.43</v>
      </c>
      <c r="AT81" s="2">
        <v>3.1</v>
      </c>
      <c r="AU81" s="2">
        <v>13.5</v>
      </c>
      <c r="AV81" s="2">
        <v>8.5219000000000005</v>
      </c>
      <c r="AW81" s="2">
        <v>0.56000000000000005</v>
      </c>
      <c r="AX81" s="2">
        <v>3.6</v>
      </c>
      <c r="AY81" s="2">
        <v>15.4</v>
      </c>
      <c r="AZ81" s="2">
        <v>14.650499999999999</v>
      </c>
      <c r="BA81" s="2">
        <v>1.85</v>
      </c>
      <c r="BB81" s="2">
        <v>6.7</v>
      </c>
      <c r="BC81" s="2">
        <v>27.7</v>
      </c>
      <c r="BD81" s="2">
        <v>64.544600000000003</v>
      </c>
      <c r="BE81" s="4" t="str">
        <f t="shared" si="12"/>
        <v>NO APLICA</v>
      </c>
      <c r="BF81" s="4">
        <f t="shared" si="13"/>
        <v>0.95040000000000013</v>
      </c>
      <c r="BG81">
        <f t="shared" si="14"/>
        <v>0.19</v>
      </c>
      <c r="BH81">
        <f t="shared" si="15"/>
        <v>0.43</v>
      </c>
      <c r="BI81">
        <f t="shared" si="16"/>
        <v>1.85</v>
      </c>
      <c r="BJ81">
        <f t="shared" si="17"/>
        <v>1.21</v>
      </c>
      <c r="BK81">
        <f t="shared" si="18"/>
        <v>0.74</v>
      </c>
      <c r="BL81">
        <f t="shared" si="19"/>
        <v>5862.2400000000107</v>
      </c>
    </row>
    <row r="82" spans="1:64" x14ac:dyDescent="0.2">
      <c r="A82" s="1">
        <v>80</v>
      </c>
      <c r="B82" s="7" t="s">
        <v>32</v>
      </c>
      <c r="C82" s="3">
        <v>39925</v>
      </c>
      <c r="D82" s="4" t="s">
        <v>628</v>
      </c>
      <c r="E82" s="4" t="s">
        <v>164</v>
      </c>
      <c r="F82" s="5" t="str">
        <f t="shared" si="10"/>
        <v>W</v>
      </c>
      <c r="G82" s="6">
        <v>0.9145833333333333</v>
      </c>
      <c r="H82" s="6">
        <v>0.91666666666666663</v>
      </c>
      <c r="I82" s="85">
        <f t="shared" si="11"/>
        <v>2.9999999999999893</v>
      </c>
      <c r="J82" s="86">
        <f>I82*Segmentos!$D$7*(AH82%)*IF(ISNUMBER(AI82),AI82%,0)</f>
        <v>9860.3999999999651</v>
      </c>
      <c r="K82" s="86">
        <f>I82*Segmentos!$D$7*(AL82%)*IF(ISNUMBER(AM82),AM82%,0)</f>
        <v>18502.799999999937</v>
      </c>
      <c r="L82" s="4"/>
      <c r="M82" s="2">
        <v>1.2</v>
      </c>
      <c r="N82" s="2">
        <v>1.3</v>
      </c>
      <c r="O82" s="2">
        <v>90.9</v>
      </c>
      <c r="P82" s="2">
        <v>98.836600000000004</v>
      </c>
      <c r="Q82" s="2">
        <v>0</v>
      </c>
      <c r="R82" s="2">
        <v>0</v>
      </c>
      <c r="S82" s="8" t="s">
        <v>577</v>
      </c>
      <c r="T82" s="2">
        <v>0</v>
      </c>
      <c r="U82" s="2">
        <v>1.39</v>
      </c>
      <c r="V82" s="2">
        <v>1.4</v>
      </c>
      <c r="W82" s="2">
        <v>100</v>
      </c>
      <c r="X82" s="2">
        <v>23.9495</v>
      </c>
      <c r="Y82" s="2">
        <v>0.23</v>
      </c>
      <c r="Z82" s="2">
        <v>0.5</v>
      </c>
      <c r="AA82" s="2">
        <v>47.7</v>
      </c>
      <c r="AB82" s="2">
        <v>5.5967000000000002</v>
      </c>
      <c r="AC82" s="2">
        <v>2.57</v>
      </c>
      <c r="AD82" s="2">
        <v>2.7</v>
      </c>
      <c r="AE82" s="2">
        <v>94.9</v>
      </c>
      <c r="AF82" s="2">
        <v>69.290400000000005</v>
      </c>
      <c r="AG82" s="20">
        <v>0.83</v>
      </c>
      <c r="AH82" s="20">
        <v>0.9</v>
      </c>
      <c r="AI82" s="20">
        <v>91.3</v>
      </c>
      <c r="AJ82" s="20">
        <v>32.462699999999998</v>
      </c>
      <c r="AK82" s="18">
        <v>1.54</v>
      </c>
      <c r="AL82" s="18">
        <v>1.7</v>
      </c>
      <c r="AM82" s="18">
        <v>90.7</v>
      </c>
      <c r="AN82" s="18">
        <v>66.373800000000003</v>
      </c>
      <c r="AO82" s="2">
        <v>0.28000000000000003</v>
      </c>
      <c r="AP82" s="2">
        <v>0.3</v>
      </c>
      <c r="AQ82" s="2">
        <v>100</v>
      </c>
      <c r="AR82" s="2">
        <v>2.5283000000000002</v>
      </c>
      <c r="AS82" s="2">
        <v>1.1100000000000001</v>
      </c>
      <c r="AT82" s="2">
        <v>1.3</v>
      </c>
      <c r="AU82" s="2">
        <v>86.8</v>
      </c>
      <c r="AV82" s="2">
        <v>20.047499999999999</v>
      </c>
      <c r="AW82" s="2">
        <v>0.81</v>
      </c>
      <c r="AX82" s="2">
        <v>0.9</v>
      </c>
      <c r="AY82" s="2">
        <v>86.1</v>
      </c>
      <c r="AZ82" s="2">
        <v>19.204999999999998</v>
      </c>
      <c r="BA82" s="2">
        <v>1.81</v>
      </c>
      <c r="BB82" s="2">
        <v>1.9</v>
      </c>
      <c r="BC82" s="2">
        <v>93.9</v>
      </c>
      <c r="BD82" s="2">
        <v>57.055799999999998</v>
      </c>
      <c r="BE82" s="4" t="str">
        <f t="shared" si="12"/>
        <v>NO APLICA</v>
      </c>
      <c r="BF82" s="4">
        <f t="shared" si="13"/>
        <v>1.2662</v>
      </c>
      <c r="BG82">
        <f t="shared" si="14"/>
        <v>0.28000000000000003</v>
      </c>
      <c r="BH82">
        <f t="shared" si="15"/>
        <v>1.1100000000000001</v>
      </c>
      <c r="BI82">
        <f t="shared" si="16"/>
        <v>1.81</v>
      </c>
      <c r="BJ82">
        <f t="shared" si="17"/>
        <v>1.54</v>
      </c>
      <c r="BK82">
        <f t="shared" si="18"/>
        <v>0.83</v>
      </c>
      <c r="BL82">
        <f t="shared" si="19"/>
        <v>354.50999999999874</v>
      </c>
    </row>
    <row r="83" spans="1:64" x14ac:dyDescent="0.2">
      <c r="A83" s="1">
        <v>81</v>
      </c>
      <c r="B83" s="7" t="s">
        <v>19</v>
      </c>
      <c r="C83" s="3">
        <v>39925</v>
      </c>
      <c r="D83" s="4" t="s">
        <v>17</v>
      </c>
      <c r="E83" s="4" t="s">
        <v>166</v>
      </c>
      <c r="F83" s="5" t="str">
        <f t="shared" si="10"/>
        <v>W</v>
      </c>
      <c r="G83" s="6">
        <v>0.91249999999999998</v>
      </c>
      <c r="H83" s="6">
        <v>0.9159722222222223</v>
      </c>
      <c r="I83" s="85">
        <f t="shared" si="11"/>
        <v>5.0000000000001421</v>
      </c>
      <c r="J83" s="86">
        <f>I83*Segmentos!$D$7*(AH83%)*IF(ISNUMBER(AI83),AI83%,0)</f>
        <v>6030.0000000001719</v>
      </c>
      <c r="K83" s="86">
        <f>I83*Segmentos!$D$7*(AL83%)*IF(ISNUMBER(AM83),AM83%,0)</f>
        <v>4068.0000000001155</v>
      </c>
      <c r="L83" s="4"/>
      <c r="M83" s="2">
        <v>0.25</v>
      </c>
      <c r="N83" s="2">
        <v>0.8</v>
      </c>
      <c r="O83" s="2">
        <v>33.700000000000003</v>
      </c>
      <c r="P83" s="2">
        <v>100</v>
      </c>
      <c r="Q83" s="2">
        <v>0</v>
      </c>
      <c r="R83" s="2">
        <v>0</v>
      </c>
      <c r="S83" s="8" t="s">
        <v>577</v>
      </c>
      <c r="T83" s="2">
        <v>0</v>
      </c>
      <c r="U83" s="2">
        <v>0.14000000000000001</v>
      </c>
      <c r="V83" s="2">
        <v>0.7</v>
      </c>
      <c r="W83" s="2">
        <v>20</v>
      </c>
      <c r="X83" s="2">
        <v>11.8476</v>
      </c>
      <c r="Y83" s="2">
        <v>0.27</v>
      </c>
      <c r="Z83" s="2">
        <v>0.6</v>
      </c>
      <c r="AA83" s="2">
        <v>46.5</v>
      </c>
      <c r="AB83" s="2">
        <v>31.1538</v>
      </c>
      <c r="AC83" s="2">
        <v>0.44</v>
      </c>
      <c r="AD83" s="2">
        <v>1.3</v>
      </c>
      <c r="AE83" s="2">
        <v>33.4</v>
      </c>
      <c r="AF83" s="2">
        <v>56.9985</v>
      </c>
      <c r="AG83" s="20">
        <v>0.31</v>
      </c>
      <c r="AH83" s="20">
        <v>0.9</v>
      </c>
      <c r="AI83" s="20">
        <v>33.5</v>
      </c>
      <c r="AJ83" s="20">
        <v>58.398899999999998</v>
      </c>
      <c r="AK83" s="18">
        <v>0.2</v>
      </c>
      <c r="AL83" s="18">
        <v>0.6</v>
      </c>
      <c r="AM83" s="18">
        <v>33.9</v>
      </c>
      <c r="AN83" s="18">
        <v>41.601100000000002</v>
      </c>
      <c r="AO83" s="2">
        <v>0.02</v>
      </c>
      <c r="AP83" s="2">
        <v>0.1</v>
      </c>
      <c r="AQ83" s="2">
        <v>20</v>
      </c>
      <c r="AR83" s="2">
        <v>0.82769999999999999</v>
      </c>
      <c r="AS83" s="2">
        <v>0.25</v>
      </c>
      <c r="AT83" s="2">
        <v>0.2</v>
      </c>
      <c r="AU83" s="2">
        <v>100</v>
      </c>
      <c r="AV83" s="2">
        <v>21.298400000000001</v>
      </c>
      <c r="AW83" s="2">
        <v>0.4</v>
      </c>
      <c r="AX83" s="2">
        <v>1.2</v>
      </c>
      <c r="AY83" s="2">
        <v>32.799999999999997</v>
      </c>
      <c r="AZ83" s="2">
        <v>45.411700000000003</v>
      </c>
      <c r="BA83" s="2">
        <v>0.22</v>
      </c>
      <c r="BB83" s="2">
        <v>0.9</v>
      </c>
      <c r="BC83" s="2">
        <v>24.4</v>
      </c>
      <c r="BD83" s="2">
        <v>32.462200000000003</v>
      </c>
      <c r="BE83" s="4" t="str">
        <f t="shared" si="12"/>
        <v>NO APLICA</v>
      </c>
      <c r="BF83" s="4">
        <f t="shared" si="13"/>
        <v>0.27080000000000004</v>
      </c>
      <c r="BG83">
        <f t="shared" si="14"/>
        <v>0.02</v>
      </c>
      <c r="BH83">
        <f t="shared" si="15"/>
        <v>0.25</v>
      </c>
      <c r="BI83">
        <f t="shared" si="16"/>
        <v>0.4</v>
      </c>
      <c r="BJ83">
        <f t="shared" si="17"/>
        <v>0.2</v>
      </c>
      <c r="BK83">
        <f t="shared" si="18"/>
        <v>0.31</v>
      </c>
      <c r="BL83">
        <f t="shared" si="19"/>
        <v>134.80000000000385</v>
      </c>
    </row>
    <row r="84" spans="1:64" x14ac:dyDescent="0.2">
      <c r="A84" s="1">
        <v>82</v>
      </c>
      <c r="B84" s="7" t="s">
        <v>2</v>
      </c>
      <c r="C84" s="3">
        <v>39925</v>
      </c>
      <c r="D84" s="4" t="s">
        <v>627</v>
      </c>
      <c r="E84" s="4" t="s">
        <v>164</v>
      </c>
      <c r="F84" s="5" t="str">
        <f t="shared" si="10"/>
        <v>W</v>
      </c>
      <c r="G84" s="6">
        <v>0.88402777777777775</v>
      </c>
      <c r="H84" s="6">
        <v>0.93194444444444446</v>
      </c>
      <c r="I84" s="85">
        <f t="shared" si="11"/>
        <v>69.000000000000071</v>
      </c>
      <c r="J84" s="86">
        <f>I84*Segmentos!$D$7*(AH84%)*IF(ISNUMBER(AI84),AI84%,0)</f>
        <v>1567542.0000000016</v>
      </c>
      <c r="K84" s="86">
        <f>I84*Segmentos!$D$7*(AL84%)*IF(ISNUMBER(AM84),AM84%,0)</f>
        <v>2411136.0000000023</v>
      </c>
      <c r="L84" s="4"/>
      <c r="M84" s="2">
        <v>7.28</v>
      </c>
      <c r="N84" s="2">
        <v>20.5</v>
      </c>
      <c r="O84" s="2">
        <v>35.4</v>
      </c>
      <c r="P84" s="2">
        <v>89.788600000000002</v>
      </c>
      <c r="Q84" s="2">
        <v>4.1500000000000004</v>
      </c>
      <c r="R84" s="2">
        <v>10.199999999999999</v>
      </c>
      <c r="S84" s="2">
        <v>40.799999999999997</v>
      </c>
      <c r="T84" s="2">
        <v>8.5303000000000004</v>
      </c>
      <c r="U84" s="2">
        <v>6.63</v>
      </c>
      <c r="V84" s="2">
        <v>20.6</v>
      </c>
      <c r="W84" s="2">
        <v>32.200000000000003</v>
      </c>
      <c r="X84" s="2">
        <v>17.136299999999999</v>
      </c>
      <c r="Y84" s="2">
        <v>7.69</v>
      </c>
      <c r="Z84" s="2">
        <v>24.1</v>
      </c>
      <c r="AA84" s="2">
        <v>32</v>
      </c>
      <c r="AB84" s="2">
        <v>28.0137</v>
      </c>
      <c r="AC84" s="2">
        <v>8.92</v>
      </c>
      <c r="AD84" s="2">
        <v>22.6</v>
      </c>
      <c r="AE84" s="2">
        <v>39.4</v>
      </c>
      <c r="AF84" s="2">
        <v>36.108400000000003</v>
      </c>
      <c r="AG84" s="20">
        <v>5.69</v>
      </c>
      <c r="AH84" s="20">
        <v>18.5</v>
      </c>
      <c r="AI84" s="20">
        <v>30.7</v>
      </c>
      <c r="AJ84" s="20">
        <v>33.275199999999998</v>
      </c>
      <c r="AK84" s="18">
        <v>8.7200000000000006</v>
      </c>
      <c r="AL84" s="18">
        <v>22.4</v>
      </c>
      <c r="AM84" s="18">
        <v>39</v>
      </c>
      <c r="AN84" s="18">
        <v>56.513399999999997</v>
      </c>
      <c r="AO84" s="2">
        <v>5.17</v>
      </c>
      <c r="AP84" s="2">
        <v>14.6</v>
      </c>
      <c r="AQ84" s="2">
        <v>35.299999999999997</v>
      </c>
      <c r="AR84" s="2">
        <v>6.9688999999999997</v>
      </c>
      <c r="AS84" s="2">
        <v>7.43</v>
      </c>
      <c r="AT84" s="2">
        <v>17.100000000000001</v>
      </c>
      <c r="AU84" s="2">
        <v>43.4</v>
      </c>
      <c r="AV84" s="2">
        <v>20.188099999999999</v>
      </c>
      <c r="AW84" s="2">
        <v>8.5299999999999994</v>
      </c>
      <c r="AX84" s="2">
        <v>23.4</v>
      </c>
      <c r="AY84" s="2">
        <v>36.5</v>
      </c>
      <c r="AZ84" s="2">
        <v>30.232900000000001</v>
      </c>
      <c r="BA84" s="2">
        <v>6.86</v>
      </c>
      <c r="BB84" s="2">
        <v>22.1</v>
      </c>
      <c r="BC84" s="2">
        <v>31.1</v>
      </c>
      <c r="BD84" s="2">
        <v>32.398800000000001</v>
      </c>
      <c r="BE84" s="4" t="str">
        <f t="shared" si="12"/>
        <v>NO APLICA</v>
      </c>
      <c r="BF84" s="4">
        <f t="shared" si="13"/>
        <v>7.5496000000000008</v>
      </c>
      <c r="BG84">
        <f t="shared" si="14"/>
        <v>5.17</v>
      </c>
      <c r="BH84">
        <f t="shared" si="15"/>
        <v>7.43</v>
      </c>
      <c r="BI84">
        <f t="shared" si="16"/>
        <v>8.5299999999999994</v>
      </c>
      <c r="BJ84">
        <f t="shared" si="17"/>
        <v>8.7200000000000006</v>
      </c>
      <c r="BK84">
        <f t="shared" si="18"/>
        <v>5.69</v>
      </c>
      <c r="BL84">
        <f t="shared" si="19"/>
        <v>50073.300000000047</v>
      </c>
    </row>
    <row r="85" spans="1:64" x14ac:dyDescent="0.2">
      <c r="A85" s="1">
        <v>83</v>
      </c>
      <c r="B85" s="7" t="s">
        <v>22</v>
      </c>
      <c r="C85" s="3">
        <v>39925</v>
      </c>
      <c r="D85" s="4" t="s">
        <v>629</v>
      </c>
      <c r="E85" s="4" t="s">
        <v>164</v>
      </c>
      <c r="F85" s="5" t="str">
        <f t="shared" si="10"/>
        <v>W</v>
      </c>
      <c r="G85" s="6">
        <v>0.83194444444444438</v>
      </c>
      <c r="H85" s="6">
        <v>0.87430555555555556</v>
      </c>
      <c r="I85" s="85">
        <f t="shared" si="11"/>
        <v>61.000000000000099</v>
      </c>
      <c r="J85" s="86">
        <f>I85*Segmentos!$D$7*(AH85%)*IF(ISNUMBER(AI85),AI85%,0)</f>
        <v>346528.80000000063</v>
      </c>
      <c r="K85" s="86">
        <f>I85*Segmentos!$D$7*(AL85%)*IF(ISNUMBER(AM85),AM85%,0)</f>
        <v>371514.40000000066</v>
      </c>
      <c r="L85" s="4"/>
      <c r="M85" s="2">
        <v>1.47</v>
      </c>
      <c r="N85" s="2">
        <v>5</v>
      </c>
      <c r="O85" s="2">
        <v>29.6</v>
      </c>
      <c r="P85" s="2">
        <v>99.073599999999999</v>
      </c>
      <c r="Q85" s="2">
        <v>0.3</v>
      </c>
      <c r="R85" s="2">
        <v>1.2</v>
      </c>
      <c r="S85" s="2">
        <v>25.3</v>
      </c>
      <c r="T85" s="2">
        <v>3.3658000000000001</v>
      </c>
      <c r="U85" s="2">
        <v>0.53</v>
      </c>
      <c r="V85" s="2">
        <v>4.3</v>
      </c>
      <c r="W85" s="2">
        <v>12.4</v>
      </c>
      <c r="X85" s="2">
        <v>7.5388999999999999</v>
      </c>
      <c r="Y85" s="2">
        <v>0.81</v>
      </c>
      <c r="Z85" s="2">
        <v>3.5</v>
      </c>
      <c r="AA85" s="2">
        <v>23</v>
      </c>
      <c r="AB85" s="2">
        <v>16.131499999999999</v>
      </c>
      <c r="AC85" s="2">
        <v>3.25</v>
      </c>
      <c r="AD85" s="2">
        <v>8.6</v>
      </c>
      <c r="AE85" s="2">
        <v>37.9</v>
      </c>
      <c r="AF85" s="2">
        <v>72.037300000000002</v>
      </c>
      <c r="AG85" s="20">
        <v>1.42</v>
      </c>
      <c r="AH85" s="20">
        <v>5.4</v>
      </c>
      <c r="AI85" s="20">
        <v>26.3</v>
      </c>
      <c r="AJ85" s="20">
        <v>45.361899999999999</v>
      </c>
      <c r="AK85" s="18">
        <v>1.51</v>
      </c>
      <c r="AL85" s="18">
        <v>4.5999999999999996</v>
      </c>
      <c r="AM85" s="18">
        <v>33.1</v>
      </c>
      <c r="AN85" s="18">
        <v>53.7117</v>
      </c>
      <c r="AO85" s="2">
        <v>1.32</v>
      </c>
      <c r="AP85" s="2">
        <v>3.5</v>
      </c>
      <c r="AQ85" s="2">
        <v>37.299999999999997</v>
      </c>
      <c r="AR85" s="2">
        <v>9.7225999999999999</v>
      </c>
      <c r="AS85" s="2">
        <v>0.81</v>
      </c>
      <c r="AT85" s="2">
        <v>4.0999999999999996</v>
      </c>
      <c r="AU85" s="2">
        <v>19.600000000000001</v>
      </c>
      <c r="AV85" s="2">
        <v>12.0631</v>
      </c>
      <c r="AW85" s="2">
        <v>0.57999999999999996</v>
      </c>
      <c r="AX85" s="2">
        <v>3.5</v>
      </c>
      <c r="AY85" s="2">
        <v>16.5</v>
      </c>
      <c r="AZ85" s="2">
        <v>11.2866</v>
      </c>
      <c r="BA85" s="2">
        <v>2.5499999999999998</v>
      </c>
      <c r="BB85" s="2">
        <v>6.9</v>
      </c>
      <c r="BC85" s="2">
        <v>36.9</v>
      </c>
      <c r="BD85" s="2">
        <v>66.001300000000001</v>
      </c>
      <c r="BE85" s="4" t="str">
        <f t="shared" si="12"/>
        <v>NO APLICA</v>
      </c>
      <c r="BF85" s="4">
        <f t="shared" si="13"/>
        <v>1.5158</v>
      </c>
      <c r="BG85">
        <f t="shared" si="14"/>
        <v>1.32</v>
      </c>
      <c r="BH85">
        <f t="shared" si="15"/>
        <v>0.81</v>
      </c>
      <c r="BI85">
        <f t="shared" si="16"/>
        <v>2.5499999999999998</v>
      </c>
      <c r="BJ85">
        <f t="shared" si="17"/>
        <v>1.51</v>
      </c>
      <c r="BK85">
        <f t="shared" si="18"/>
        <v>1.42</v>
      </c>
      <c r="BL85">
        <f t="shared" si="19"/>
        <v>9028.0000000000164</v>
      </c>
    </row>
    <row r="86" spans="1:64" x14ac:dyDescent="0.2">
      <c r="A86" s="1">
        <v>84</v>
      </c>
      <c r="B86" s="7" t="s">
        <v>24</v>
      </c>
      <c r="C86" s="3">
        <v>39925</v>
      </c>
      <c r="D86" s="4" t="s">
        <v>629</v>
      </c>
      <c r="E86" s="4" t="s">
        <v>170</v>
      </c>
      <c r="F86" s="5" t="str">
        <f t="shared" si="10"/>
        <v>W</v>
      </c>
      <c r="G86" s="6">
        <v>0.88749999999999996</v>
      </c>
      <c r="H86" s="6">
        <v>0.89444444444444438</v>
      </c>
      <c r="I86" s="85">
        <f t="shared" si="11"/>
        <v>9.9999999999999645</v>
      </c>
      <c r="J86" s="86">
        <f>I86*Segmentos!$D$7*(AH86%)*IF(ISNUMBER(AI86),AI86%,0)</f>
        <v>20915.99999999992</v>
      </c>
      <c r="K86" s="86">
        <f>I86*Segmentos!$D$7*(AL86%)*IF(ISNUMBER(AM86),AM86%,0)</f>
        <v>15599.999999999944</v>
      </c>
      <c r="L86" s="4"/>
      <c r="M86" s="2">
        <v>0.45</v>
      </c>
      <c r="N86" s="2">
        <v>0.6</v>
      </c>
      <c r="O86" s="2">
        <v>76</v>
      </c>
      <c r="P86" s="2">
        <v>37.630299999999998</v>
      </c>
      <c r="Q86" s="2">
        <v>0.56000000000000005</v>
      </c>
      <c r="R86" s="2">
        <v>0.8</v>
      </c>
      <c r="S86" s="2">
        <v>69.099999999999994</v>
      </c>
      <c r="T86" s="2">
        <v>7.9394</v>
      </c>
      <c r="U86" s="2">
        <v>0</v>
      </c>
      <c r="V86" s="2">
        <v>0</v>
      </c>
      <c r="W86" s="8" t="s">
        <v>577</v>
      </c>
      <c r="X86" s="2">
        <v>0</v>
      </c>
      <c r="Y86" s="2">
        <v>1.06</v>
      </c>
      <c r="Z86" s="2">
        <v>1.4</v>
      </c>
      <c r="AA86" s="2">
        <v>76.099999999999994</v>
      </c>
      <c r="AB86" s="2">
        <v>26.507400000000001</v>
      </c>
      <c r="AC86" s="2">
        <v>0.11</v>
      </c>
      <c r="AD86" s="2">
        <v>0.1</v>
      </c>
      <c r="AE86" s="2">
        <v>100</v>
      </c>
      <c r="AF86" s="2">
        <v>3.1833999999999998</v>
      </c>
      <c r="AG86" s="20">
        <v>0.54</v>
      </c>
      <c r="AH86" s="20">
        <v>0.7</v>
      </c>
      <c r="AI86" s="20">
        <v>74.7</v>
      </c>
      <c r="AJ86" s="20">
        <v>21.7178</v>
      </c>
      <c r="AK86" s="18">
        <v>0.36</v>
      </c>
      <c r="AL86" s="18">
        <v>0.5</v>
      </c>
      <c r="AM86" s="18">
        <v>78</v>
      </c>
      <c r="AN86" s="18">
        <v>15.9125</v>
      </c>
      <c r="AO86" s="2">
        <v>0</v>
      </c>
      <c r="AP86" s="2">
        <v>0</v>
      </c>
      <c r="AQ86" s="8" t="s">
        <v>577</v>
      </c>
      <c r="AR86" s="2">
        <v>0</v>
      </c>
      <c r="AS86" s="2">
        <v>0.08</v>
      </c>
      <c r="AT86" s="2">
        <v>0.3</v>
      </c>
      <c r="AU86" s="2">
        <v>30</v>
      </c>
      <c r="AV86" s="2">
        <v>1.5223</v>
      </c>
      <c r="AW86" s="2">
        <v>0.09</v>
      </c>
      <c r="AX86" s="2">
        <v>0.4</v>
      </c>
      <c r="AY86" s="2">
        <v>20</v>
      </c>
      <c r="AZ86" s="2">
        <v>2.0760999999999998</v>
      </c>
      <c r="BA86" s="2">
        <v>1.05</v>
      </c>
      <c r="BB86" s="2">
        <v>1.1000000000000001</v>
      </c>
      <c r="BC86" s="2">
        <v>100</v>
      </c>
      <c r="BD86" s="2">
        <v>34.0319</v>
      </c>
      <c r="BE86" s="4" t="str">
        <f t="shared" si="12"/>
        <v>NO APLICA</v>
      </c>
      <c r="BF86" s="4">
        <f t="shared" si="13"/>
        <v>0.43340000000000006</v>
      </c>
      <c r="BG86">
        <f t="shared" si="14"/>
        <v>0</v>
      </c>
      <c r="BH86">
        <f t="shared" si="15"/>
        <v>0.08</v>
      </c>
      <c r="BI86">
        <f t="shared" si="16"/>
        <v>1.05</v>
      </c>
      <c r="BJ86">
        <f t="shared" si="17"/>
        <v>0.36</v>
      </c>
      <c r="BK86">
        <f t="shared" si="18"/>
        <v>0.54</v>
      </c>
      <c r="BL86">
        <f t="shared" si="19"/>
        <v>455.99999999999841</v>
      </c>
    </row>
    <row r="87" spans="1:64" x14ac:dyDescent="0.2">
      <c r="A87" s="1">
        <v>85</v>
      </c>
      <c r="B87" s="7" t="s">
        <v>4</v>
      </c>
      <c r="C87" s="3">
        <v>39925</v>
      </c>
      <c r="D87" s="4" t="s">
        <v>3</v>
      </c>
      <c r="E87" s="4" t="s">
        <v>165</v>
      </c>
      <c r="F87" s="5" t="str">
        <f t="shared" si="10"/>
        <v>W</v>
      </c>
      <c r="G87" s="6">
        <v>0.78263888888888899</v>
      </c>
      <c r="H87" s="6">
        <v>0.87430555555555556</v>
      </c>
      <c r="I87" s="85">
        <f t="shared" si="11"/>
        <v>131.99999999999986</v>
      </c>
      <c r="J87" s="86">
        <f>I87*Segmentos!$D$7*(AH87%)*IF(ISNUMBER(AI87),AI87%,0)</f>
        <v>1767743.9999999981</v>
      </c>
      <c r="K87" s="86">
        <f>I87*Segmentos!$D$7*(AL87%)*IF(ISNUMBER(AM87),AM87%,0)</f>
        <v>2221559.9999999977</v>
      </c>
      <c r="L87" s="4"/>
      <c r="M87" s="2">
        <v>3.81</v>
      </c>
      <c r="N87" s="2">
        <v>16</v>
      </c>
      <c r="O87" s="2">
        <v>23.7</v>
      </c>
      <c r="P87" s="2">
        <v>72.178799999999995</v>
      </c>
      <c r="Q87" s="2">
        <v>6.06</v>
      </c>
      <c r="R87" s="2">
        <v>16.5</v>
      </c>
      <c r="S87" s="2">
        <v>36.700000000000003</v>
      </c>
      <c r="T87" s="2">
        <v>19.159500000000001</v>
      </c>
      <c r="U87" s="2">
        <v>3.5</v>
      </c>
      <c r="V87" s="2">
        <v>16.8</v>
      </c>
      <c r="W87" s="2">
        <v>20.9</v>
      </c>
      <c r="X87" s="2">
        <v>13.913399999999999</v>
      </c>
      <c r="Y87" s="2">
        <v>3.08</v>
      </c>
      <c r="Z87" s="2">
        <v>17.3</v>
      </c>
      <c r="AA87" s="2">
        <v>17.8</v>
      </c>
      <c r="AB87" s="2">
        <v>17.2728</v>
      </c>
      <c r="AC87" s="2">
        <v>3.51</v>
      </c>
      <c r="AD87" s="2">
        <v>14.2</v>
      </c>
      <c r="AE87" s="2">
        <v>24.7</v>
      </c>
      <c r="AF87" s="2">
        <v>21.833100000000002</v>
      </c>
      <c r="AG87" s="20">
        <v>3.35</v>
      </c>
      <c r="AH87" s="20">
        <v>15.5</v>
      </c>
      <c r="AI87" s="20">
        <v>21.6</v>
      </c>
      <c r="AJ87" s="20">
        <v>30.138999999999999</v>
      </c>
      <c r="AK87" s="18">
        <v>4.22</v>
      </c>
      <c r="AL87" s="18">
        <v>16.5</v>
      </c>
      <c r="AM87" s="18">
        <v>25.5</v>
      </c>
      <c r="AN87" s="18">
        <v>42.0398</v>
      </c>
      <c r="AO87" s="2">
        <v>1</v>
      </c>
      <c r="AP87" s="2">
        <v>6.2</v>
      </c>
      <c r="AQ87" s="2">
        <v>16.100000000000001</v>
      </c>
      <c r="AR87" s="2">
        <v>2.0669</v>
      </c>
      <c r="AS87" s="2">
        <v>2.46</v>
      </c>
      <c r="AT87" s="2">
        <v>11</v>
      </c>
      <c r="AU87" s="2">
        <v>22.4</v>
      </c>
      <c r="AV87" s="2">
        <v>10.278600000000001</v>
      </c>
      <c r="AW87" s="2">
        <v>2.75</v>
      </c>
      <c r="AX87" s="2">
        <v>15.1</v>
      </c>
      <c r="AY87" s="2">
        <v>18.3</v>
      </c>
      <c r="AZ87" s="2">
        <v>14.9932</v>
      </c>
      <c r="BA87" s="2">
        <v>6.17</v>
      </c>
      <c r="BB87" s="2">
        <v>22.5</v>
      </c>
      <c r="BC87" s="2">
        <v>27.5</v>
      </c>
      <c r="BD87" s="2">
        <v>44.8401</v>
      </c>
      <c r="BE87" s="4" t="str">
        <f t="shared" si="12"/>
        <v>ABURRIDO</v>
      </c>
      <c r="BF87" s="4">
        <f t="shared" si="13"/>
        <v>3.7093999999999996</v>
      </c>
      <c r="BG87">
        <f t="shared" si="14"/>
        <v>1</v>
      </c>
      <c r="BH87">
        <f t="shared" si="15"/>
        <v>2.46</v>
      </c>
      <c r="BI87">
        <f t="shared" si="16"/>
        <v>6.17</v>
      </c>
      <c r="BJ87">
        <f t="shared" si="17"/>
        <v>4.22</v>
      </c>
      <c r="BK87">
        <f t="shared" si="18"/>
        <v>3.35</v>
      </c>
      <c r="BL87">
        <f t="shared" si="19"/>
        <v>50054.399999999943</v>
      </c>
    </row>
    <row r="88" spans="1:64" x14ac:dyDescent="0.2">
      <c r="A88" s="1">
        <v>86</v>
      </c>
      <c r="B88" s="7" t="s">
        <v>15</v>
      </c>
      <c r="C88" s="3">
        <v>39926</v>
      </c>
      <c r="D88" s="4" t="s">
        <v>626</v>
      </c>
      <c r="E88" s="4" t="s">
        <v>164</v>
      </c>
      <c r="F88" s="5" t="str">
        <f t="shared" si="10"/>
        <v>J</v>
      </c>
      <c r="G88" s="6">
        <v>0.875</v>
      </c>
      <c r="H88" s="6">
        <v>0.9159722222222223</v>
      </c>
      <c r="I88" s="85">
        <f t="shared" si="11"/>
        <v>59.000000000000114</v>
      </c>
      <c r="J88" s="86">
        <f>I88*Segmentos!$D$7*(AH88%)*IF(ISNUMBER(AI88),AI88%,0)</f>
        <v>1633710.0000000033</v>
      </c>
      <c r="K88" s="86">
        <f>I88*Segmentos!$D$7*(AL88%)*IF(ISNUMBER(AM88),AM88%,0)</f>
        <v>2484796.8000000049</v>
      </c>
      <c r="L88" s="4"/>
      <c r="M88" s="2">
        <v>8.81</v>
      </c>
      <c r="N88" s="2">
        <v>22.2</v>
      </c>
      <c r="O88" s="2">
        <v>39.700000000000003</v>
      </c>
      <c r="P88" s="2">
        <v>86.655299999999997</v>
      </c>
      <c r="Q88" s="2">
        <v>4</v>
      </c>
      <c r="R88" s="2">
        <v>11.8</v>
      </c>
      <c r="S88" s="2">
        <v>34</v>
      </c>
      <c r="T88" s="2">
        <v>6.5674000000000001</v>
      </c>
      <c r="U88" s="2">
        <v>8.42</v>
      </c>
      <c r="V88" s="2">
        <v>20.8</v>
      </c>
      <c r="W88" s="2">
        <v>40.6</v>
      </c>
      <c r="X88" s="2">
        <v>17.363800000000001</v>
      </c>
      <c r="Y88" s="2">
        <v>7.47</v>
      </c>
      <c r="Z88" s="2">
        <v>21.5</v>
      </c>
      <c r="AA88" s="2">
        <v>34.799999999999997</v>
      </c>
      <c r="AB88" s="2">
        <v>21.707599999999999</v>
      </c>
      <c r="AC88" s="2">
        <v>12.7</v>
      </c>
      <c r="AD88" s="2">
        <v>29</v>
      </c>
      <c r="AE88" s="2">
        <v>43.8</v>
      </c>
      <c r="AF88" s="2">
        <v>41.016500000000001</v>
      </c>
      <c r="AG88" s="20">
        <v>6.93</v>
      </c>
      <c r="AH88" s="20">
        <v>19.5</v>
      </c>
      <c r="AI88" s="20">
        <v>35.5</v>
      </c>
      <c r="AJ88" s="20">
        <v>32.339799999999997</v>
      </c>
      <c r="AK88" s="18">
        <v>10.5</v>
      </c>
      <c r="AL88" s="18">
        <v>24.6</v>
      </c>
      <c r="AM88" s="18">
        <v>42.8</v>
      </c>
      <c r="AN88" s="18">
        <v>54.3155</v>
      </c>
      <c r="AO88" s="2">
        <v>7.64</v>
      </c>
      <c r="AP88" s="2">
        <v>18.2</v>
      </c>
      <c r="AQ88" s="2">
        <v>41.9</v>
      </c>
      <c r="AR88" s="2">
        <v>8.2111999999999998</v>
      </c>
      <c r="AS88" s="2">
        <v>8.2100000000000009</v>
      </c>
      <c r="AT88" s="2">
        <v>20.100000000000001</v>
      </c>
      <c r="AU88" s="2">
        <v>40.799999999999997</v>
      </c>
      <c r="AV88" s="2">
        <v>17.799099999999999</v>
      </c>
      <c r="AW88" s="2">
        <v>8.6999999999999993</v>
      </c>
      <c r="AX88" s="2">
        <v>21.1</v>
      </c>
      <c r="AY88" s="2">
        <v>41.3</v>
      </c>
      <c r="AZ88" s="2">
        <v>24.602599999999999</v>
      </c>
      <c r="BA88" s="2">
        <v>9.57</v>
      </c>
      <c r="BB88" s="2">
        <v>25.3</v>
      </c>
      <c r="BC88" s="2">
        <v>37.799999999999997</v>
      </c>
      <c r="BD88" s="2">
        <v>36.042400000000001</v>
      </c>
      <c r="BE88" s="4" t="str">
        <f t="shared" si="12"/>
        <v>NO APLICA</v>
      </c>
      <c r="BF88" s="4">
        <f t="shared" si="13"/>
        <v>8.7333999999999996</v>
      </c>
      <c r="BG88">
        <f t="shared" si="14"/>
        <v>7.64</v>
      </c>
      <c r="BH88">
        <f t="shared" si="15"/>
        <v>8.2100000000000009</v>
      </c>
      <c r="BI88">
        <f t="shared" si="16"/>
        <v>9.57</v>
      </c>
      <c r="BJ88">
        <f t="shared" si="17"/>
        <v>10.5</v>
      </c>
      <c r="BK88">
        <f t="shared" si="18"/>
        <v>6.93</v>
      </c>
      <c r="BL88">
        <f t="shared" si="19"/>
        <v>51999.0600000001</v>
      </c>
    </row>
    <row r="89" spans="1:64" x14ac:dyDescent="0.2">
      <c r="A89" s="1">
        <v>87</v>
      </c>
      <c r="B89" s="7" t="s">
        <v>5</v>
      </c>
      <c r="C89" s="3">
        <v>39926</v>
      </c>
      <c r="D89" s="4" t="s">
        <v>3</v>
      </c>
      <c r="E89" s="4" t="s">
        <v>164</v>
      </c>
      <c r="F89" s="5" t="str">
        <f t="shared" si="10"/>
        <v>J</v>
      </c>
      <c r="G89" s="6">
        <v>0.87430555555555556</v>
      </c>
      <c r="H89" s="6">
        <v>0.91805555555555562</v>
      </c>
      <c r="I89" s="85">
        <f t="shared" si="11"/>
        <v>63.000000000000099</v>
      </c>
      <c r="J89" s="86">
        <f>I89*Segmentos!$D$7*(AH89%)*IF(ISNUMBER(AI89),AI89%,0)</f>
        <v>1911420.000000003</v>
      </c>
      <c r="K89" s="86">
        <f>I89*Segmentos!$D$7*(AL89%)*IF(ISNUMBER(AM89),AM89%,0)</f>
        <v>1513512.0000000026</v>
      </c>
      <c r="L89" s="4"/>
      <c r="M89" s="2">
        <v>6.75</v>
      </c>
      <c r="N89" s="2">
        <v>19.899999999999999</v>
      </c>
      <c r="O89" s="2">
        <v>33.799999999999997</v>
      </c>
      <c r="P89" s="2">
        <v>82.891099999999994</v>
      </c>
      <c r="Q89" s="2">
        <v>4.41</v>
      </c>
      <c r="R89" s="2">
        <v>12.5</v>
      </c>
      <c r="S89" s="2">
        <v>35.299999999999997</v>
      </c>
      <c r="T89" s="2">
        <v>9.0442999999999998</v>
      </c>
      <c r="U89" s="2">
        <v>4.76</v>
      </c>
      <c r="V89" s="2">
        <v>17.3</v>
      </c>
      <c r="W89" s="2">
        <v>27.6</v>
      </c>
      <c r="X89" s="2">
        <v>12.252000000000001</v>
      </c>
      <c r="Y89" s="2">
        <v>6.42</v>
      </c>
      <c r="Z89" s="2">
        <v>20.5</v>
      </c>
      <c r="AA89" s="2">
        <v>31.4</v>
      </c>
      <c r="AB89" s="2">
        <v>23.291799999999999</v>
      </c>
      <c r="AC89" s="2">
        <v>9.5</v>
      </c>
      <c r="AD89" s="2">
        <v>25</v>
      </c>
      <c r="AE89" s="2">
        <v>38</v>
      </c>
      <c r="AF89" s="2">
        <v>38.302999999999997</v>
      </c>
      <c r="AG89" s="20">
        <v>7.58</v>
      </c>
      <c r="AH89" s="20">
        <v>20.5</v>
      </c>
      <c r="AI89" s="20">
        <v>37</v>
      </c>
      <c r="AJ89" s="20">
        <v>44.170699999999997</v>
      </c>
      <c r="AK89" s="18">
        <v>6</v>
      </c>
      <c r="AL89" s="18">
        <v>19.5</v>
      </c>
      <c r="AM89" s="18">
        <v>30.8</v>
      </c>
      <c r="AN89" s="18">
        <v>38.720500000000001</v>
      </c>
      <c r="AO89" s="2">
        <v>3.23</v>
      </c>
      <c r="AP89" s="2">
        <v>13.2</v>
      </c>
      <c r="AQ89" s="2">
        <v>24.5</v>
      </c>
      <c r="AR89" s="2">
        <v>4.3407999999999998</v>
      </c>
      <c r="AS89" s="2">
        <v>4.51</v>
      </c>
      <c r="AT89" s="2">
        <v>15</v>
      </c>
      <c r="AU89" s="2">
        <v>30.2</v>
      </c>
      <c r="AV89" s="2">
        <v>12.2074</v>
      </c>
      <c r="AW89" s="2">
        <v>8.19</v>
      </c>
      <c r="AX89" s="2">
        <v>23.8</v>
      </c>
      <c r="AY89" s="2">
        <v>34.4</v>
      </c>
      <c r="AZ89" s="2">
        <v>28.9147</v>
      </c>
      <c r="BA89" s="2">
        <v>7.96</v>
      </c>
      <c r="BB89" s="2">
        <v>21.9</v>
      </c>
      <c r="BC89" s="2">
        <v>36.4</v>
      </c>
      <c r="BD89" s="2">
        <v>37.4283</v>
      </c>
      <c r="BE89" s="4" t="str">
        <f t="shared" si="12"/>
        <v>NO APLICA</v>
      </c>
      <c r="BF89" s="4">
        <f t="shared" si="13"/>
        <v>5.910400000000001</v>
      </c>
      <c r="BG89">
        <f t="shared" si="14"/>
        <v>3.23</v>
      </c>
      <c r="BH89">
        <f t="shared" si="15"/>
        <v>4.51</v>
      </c>
      <c r="BI89">
        <f t="shared" si="16"/>
        <v>8.19</v>
      </c>
      <c r="BJ89">
        <f t="shared" si="17"/>
        <v>6</v>
      </c>
      <c r="BK89">
        <f t="shared" si="18"/>
        <v>7.58</v>
      </c>
      <c r="BL89">
        <f t="shared" si="19"/>
        <v>42375.060000000056</v>
      </c>
    </row>
    <row r="90" spans="1:64" x14ac:dyDescent="0.2">
      <c r="A90" s="1">
        <v>88</v>
      </c>
      <c r="B90" s="7" t="s">
        <v>18</v>
      </c>
      <c r="C90" s="3">
        <v>39926</v>
      </c>
      <c r="D90" s="4" t="s">
        <v>17</v>
      </c>
      <c r="E90" s="4" t="s">
        <v>168</v>
      </c>
      <c r="F90" s="5" t="str">
        <f t="shared" si="10"/>
        <v>J</v>
      </c>
      <c r="G90" s="6">
        <v>0.82708333333333339</v>
      </c>
      <c r="H90" s="6">
        <v>0.9159722222222223</v>
      </c>
      <c r="I90" s="85">
        <f t="shared" si="11"/>
        <v>128.00000000000003</v>
      </c>
      <c r="J90" s="86">
        <f>I90*Segmentos!$D$7*(AH90%)*IF(ISNUMBER(AI90),AI90%,0)</f>
        <v>217907.20000000004</v>
      </c>
      <c r="K90" s="86">
        <f>I90*Segmentos!$D$7*(AL90%)*IF(ISNUMBER(AM90),AM90%,0)</f>
        <v>244940.80000000008</v>
      </c>
      <c r="L90" s="4" t="s">
        <v>206</v>
      </c>
      <c r="M90" s="2">
        <v>0.46</v>
      </c>
      <c r="N90" s="2">
        <v>4.2</v>
      </c>
      <c r="O90" s="2">
        <v>10.8</v>
      </c>
      <c r="P90" s="2">
        <v>95.9101</v>
      </c>
      <c r="Q90" s="2">
        <v>0.94</v>
      </c>
      <c r="R90" s="2">
        <v>1.8</v>
      </c>
      <c r="S90" s="2">
        <v>50.9</v>
      </c>
      <c r="T90" s="2">
        <v>32.960900000000002</v>
      </c>
      <c r="U90" s="2">
        <v>0.12</v>
      </c>
      <c r="V90" s="2">
        <v>5.0999999999999996</v>
      </c>
      <c r="W90" s="2">
        <v>2.2999999999999998</v>
      </c>
      <c r="X90" s="2">
        <v>5.2314999999999996</v>
      </c>
      <c r="Y90" s="2">
        <v>0.45</v>
      </c>
      <c r="Z90" s="2">
        <v>3</v>
      </c>
      <c r="AA90" s="2">
        <v>14.9</v>
      </c>
      <c r="AB90" s="2">
        <v>27.8797</v>
      </c>
      <c r="AC90" s="2">
        <v>0.43</v>
      </c>
      <c r="AD90" s="2">
        <v>6</v>
      </c>
      <c r="AE90" s="2">
        <v>7.2</v>
      </c>
      <c r="AF90" s="2">
        <v>29.838000000000001</v>
      </c>
      <c r="AG90" s="20">
        <v>0.43</v>
      </c>
      <c r="AH90" s="20">
        <v>3.8</v>
      </c>
      <c r="AI90" s="20">
        <v>11.2</v>
      </c>
      <c r="AJ90" s="20">
        <v>42.8523</v>
      </c>
      <c r="AK90" s="18">
        <v>0.48</v>
      </c>
      <c r="AL90" s="18">
        <v>4.5999999999999996</v>
      </c>
      <c r="AM90" s="18">
        <v>10.4</v>
      </c>
      <c r="AN90" s="18">
        <v>53.0578</v>
      </c>
      <c r="AO90" s="2">
        <v>0.04</v>
      </c>
      <c r="AP90" s="2">
        <v>1.2</v>
      </c>
      <c r="AQ90" s="2">
        <v>3.6</v>
      </c>
      <c r="AR90" s="2">
        <v>0.97860000000000003</v>
      </c>
      <c r="AS90" s="2">
        <v>0.32</v>
      </c>
      <c r="AT90" s="2">
        <v>2.2999999999999998</v>
      </c>
      <c r="AU90" s="2">
        <v>13.8</v>
      </c>
      <c r="AV90" s="2">
        <v>15.050599999999999</v>
      </c>
      <c r="AW90" s="2">
        <v>0.34</v>
      </c>
      <c r="AX90" s="2">
        <v>3.8</v>
      </c>
      <c r="AY90" s="2">
        <v>8.9</v>
      </c>
      <c r="AZ90" s="2">
        <v>20.3447</v>
      </c>
      <c r="BA90" s="2">
        <v>0.74</v>
      </c>
      <c r="BB90" s="2">
        <v>6.6</v>
      </c>
      <c r="BC90" s="2">
        <v>11.3</v>
      </c>
      <c r="BD90" s="2">
        <v>59.536200000000001</v>
      </c>
      <c r="BE90" s="4" t="str">
        <f t="shared" si="12"/>
        <v>ABURRIDO</v>
      </c>
      <c r="BF90" s="4">
        <f t="shared" si="13"/>
        <v>0.44600000000000001</v>
      </c>
      <c r="BG90">
        <f t="shared" si="14"/>
        <v>0.04</v>
      </c>
      <c r="BH90">
        <f t="shared" si="15"/>
        <v>0.32</v>
      </c>
      <c r="BI90">
        <f t="shared" si="16"/>
        <v>0.74</v>
      </c>
      <c r="BJ90">
        <f t="shared" si="17"/>
        <v>0.48</v>
      </c>
      <c r="BK90">
        <f t="shared" si="18"/>
        <v>0.43</v>
      </c>
      <c r="BL90">
        <f t="shared" si="19"/>
        <v>5806.0800000000017</v>
      </c>
    </row>
    <row r="91" spans="1:64" x14ac:dyDescent="0.2">
      <c r="A91" s="1">
        <v>89</v>
      </c>
      <c r="B91" s="7" t="s">
        <v>9</v>
      </c>
      <c r="C91" s="3">
        <v>39926</v>
      </c>
      <c r="D91" s="4" t="s">
        <v>8</v>
      </c>
      <c r="E91" s="4" t="s">
        <v>168</v>
      </c>
      <c r="F91" s="5" t="str">
        <f t="shared" si="10"/>
        <v>J</v>
      </c>
      <c r="G91" s="6">
        <v>0.7909722222222223</v>
      </c>
      <c r="H91" s="6">
        <v>0.87430555555555556</v>
      </c>
      <c r="I91" s="85">
        <f t="shared" si="11"/>
        <v>119.99999999999989</v>
      </c>
      <c r="J91" s="86">
        <f>I91*Segmentos!$D$7*(AH91%)*IF(ISNUMBER(AI91),AI91%,0)</f>
        <v>1534559.9999999988</v>
      </c>
      <c r="K91" s="86">
        <f>I91*Segmentos!$D$7*(AL91%)*IF(ISNUMBER(AM91),AM91%,0)</f>
        <v>1489439.9999999986</v>
      </c>
      <c r="L91" s="4" t="s">
        <v>205</v>
      </c>
      <c r="M91" s="2">
        <v>3.15</v>
      </c>
      <c r="N91" s="2">
        <v>13.1</v>
      </c>
      <c r="O91" s="2">
        <v>24.1</v>
      </c>
      <c r="P91" s="2">
        <v>75.254000000000005</v>
      </c>
      <c r="Q91" s="2">
        <v>1.1100000000000001</v>
      </c>
      <c r="R91" s="2">
        <v>6.3</v>
      </c>
      <c r="S91" s="2">
        <v>17.8</v>
      </c>
      <c r="T91" s="2">
        <v>4.4230999999999998</v>
      </c>
      <c r="U91" s="2">
        <v>2.66</v>
      </c>
      <c r="V91" s="2">
        <v>11.4</v>
      </c>
      <c r="W91" s="2">
        <v>23.3</v>
      </c>
      <c r="X91" s="2">
        <v>13.303800000000001</v>
      </c>
      <c r="Y91" s="2">
        <v>4.5599999999999996</v>
      </c>
      <c r="Z91" s="2">
        <v>15.9</v>
      </c>
      <c r="AA91" s="2">
        <v>28.8</v>
      </c>
      <c r="AB91" s="2">
        <v>32.165799999999997</v>
      </c>
      <c r="AC91" s="2">
        <v>3.24</v>
      </c>
      <c r="AD91" s="2">
        <v>15.1</v>
      </c>
      <c r="AE91" s="2">
        <v>21.4</v>
      </c>
      <c r="AF91" s="2">
        <v>25.3613</v>
      </c>
      <c r="AG91" s="20">
        <v>3.2</v>
      </c>
      <c r="AH91" s="20">
        <v>11.5</v>
      </c>
      <c r="AI91" s="20">
        <v>27.8</v>
      </c>
      <c r="AJ91" s="20">
        <v>36.258699999999997</v>
      </c>
      <c r="AK91" s="18">
        <v>3.11</v>
      </c>
      <c r="AL91" s="18">
        <v>14.5</v>
      </c>
      <c r="AM91" s="18">
        <v>21.4</v>
      </c>
      <c r="AN91" s="18">
        <v>38.9953</v>
      </c>
      <c r="AO91" s="2">
        <v>0.54</v>
      </c>
      <c r="AP91" s="2">
        <v>6.8</v>
      </c>
      <c r="AQ91" s="2">
        <v>7.9</v>
      </c>
      <c r="AR91" s="2">
        <v>1.3983000000000001</v>
      </c>
      <c r="AS91" s="2">
        <v>1.05</v>
      </c>
      <c r="AT91" s="2">
        <v>9.3000000000000007</v>
      </c>
      <c r="AU91" s="2">
        <v>11.3</v>
      </c>
      <c r="AV91" s="2">
        <v>5.5263</v>
      </c>
      <c r="AW91" s="2">
        <v>2.66</v>
      </c>
      <c r="AX91" s="2">
        <v>11.8</v>
      </c>
      <c r="AY91" s="2">
        <v>22.5</v>
      </c>
      <c r="AZ91" s="2">
        <v>18.236899999999999</v>
      </c>
      <c r="BA91" s="2">
        <v>5.48</v>
      </c>
      <c r="BB91" s="2">
        <v>18</v>
      </c>
      <c r="BC91" s="2">
        <v>30.4</v>
      </c>
      <c r="BD91" s="2">
        <v>50.092500000000001</v>
      </c>
      <c r="BE91" s="4" t="str">
        <f t="shared" si="12"/>
        <v>ABURRIDO</v>
      </c>
      <c r="BF91" s="4">
        <f t="shared" si="13"/>
        <v>2.7472000000000003</v>
      </c>
      <c r="BG91">
        <f t="shared" si="14"/>
        <v>0.54</v>
      </c>
      <c r="BH91">
        <f t="shared" si="15"/>
        <v>1.05</v>
      </c>
      <c r="BI91">
        <f t="shared" si="16"/>
        <v>5.48</v>
      </c>
      <c r="BJ91">
        <f t="shared" si="17"/>
        <v>3.11</v>
      </c>
      <c r="BK91">
        <f t="shared" si="18"/>
        <v>3.2</v>
      </c>
      <c r="BL91">
        <f t="shared" si="19"/>
        <v>37885.199999999961</v>
      </c>
    </row>
    <row r="92" spans="1:64" x14ac:dyDescent="0.2">
      <c r="A92" s="1">
        <v>90</v>
      </c>
      <c r="B92" s="7" t="s">
        <v>1</v>
      </c>
      <c r="C92" s="3">
        <v>39926</v>
      </c>
      <c r="D92" s="4" t="s">
        <v>627</v>
      </c>
      <c r="E92" s="4" t="s">
        <v>163</v>
      </c>
      <c r="F92" s="5" t="str">
        <f t="shared" si="10"/>
        <v>J</v>
      </c>
      <c r="G92" s="6">
        <v>0.84652777777777777</v>
      </c>
      <c r="H92" s="6">
        <v>0.88541666666666663</v>
      </c>
      <c r="I92" s="85">
        <f t="shared" si="11"/>
        <v>55.999999999999957</v>
      </c>
      <c r="J92" s="86">
        <f>I92*Segmentos!$D$7*(AH92%)*IF(ISNUMBER(AI92),AI92%,0)</f>
        <v>467263.99999999965</v>
      </c>
      <c r="K92" s="86">
        <f>I92*Segmentos!$D$7*(AL92%)*IF(ISNUMBER(AM92),AM92%,0)</f>
        <v>1620819.1999999988</v>
      </c>
      <c r="L92" s="4"/>
      <c r="M92" s="2">
        <v>4.8</v>
      </c>
      <c r="N92" s="2">
        <v>10.9</v>
      </c>
      <c r="O92" s="2">
        <v>44.2</v>
      </c>
      <c r="P92" s="2">
        <v>75.969099999999997</v>
      </c>
      <c r="Q92" s="2">
        <v>3.73</v>
      </c>
      <c r="R92" s="2">
        <v>8.1999999999999993</v>
      </c>
      <c r="S92" s="2">
        <v>45.6</v>
      </c>
      <c r="T92" s="2">
        <v>9.8544</v>
      </c>
      <c r="U92" s="2">
        <v>4.63</v>
      </c>
      <c r="V92" s="2">
        <v>13.8</v>
      </c>
      <c r="W92" s="2">
        <v>33.5</v>
      </c>
      <c r="X92" s="2">
        <v>15.365399999999999</v>
      </c>
      <c r="Y92" s="2">
        <v>5.22</v>
      </c>
      <c r="Z92" s="2">
        <v>10.6</v>
      </c>
      <c r="AA92" s="2">
        <v>49.3</v>
      </c>
      <c r="AB92" s="2">
        <v>24.421399999999998</v>
      </c>
      <c r="AC92" s="2">
        <v>5.0599999999999996</v>
      </c>
      <c r="AD92" s="2">
        <v>10.6</v>
      </c>
      <c r="AE92" s="2">
        <v>48</v>
      </c>
      <c r="AF92" s="2">
        <v>26.327999999999999</v>
      </c>
      <c r="AG92" s="20">
        <v>2.1</v>
      </c>
      <c r="AH92" s="20">
        <v>7</v>
      </c>
      <c r="AI92" s="20">
        <v>29.8</v>
      </c>
      <c r="AJ92" s="20">
        <v>15.8073</v>
      </c>
      <c r="AK92" s="18">
        <v>7.23</v>
      </c>
      <c r="AL92" s="18">
        <v>14.3</v>
      </c>
      <c r="AM92" s="18">
        <v>50.6</v>
      </c>
      <c r="AN92" s="18">
        <v>60.161799999999999</v>
      </c>
      <c r="AO92" s="2">
        <v>2.71</v>
      </c>
      <c r="AP92" s="2">
        <v>9.1</v>
      </c>
      <c r="AQ92" s="2">
        <v>29.7</v>
      </c>
      <c r="AR92" s="2">
        <v>4.6863999999999999</v>
      </c>
      <c r="AS92" s="2">
        <v>7.21</v>
      </c>
      <c r="AT92" s="2">
        <v>12.7</v>
      </c>
      <c r="AU92" s="2">
        <v>56.9</v>
      </c>
      <c r="AV92" s="2">
        <v>25.146799999999999</v>
      </c>
      <c r="AW92" s="2">
        <v>5.73</v>
      </c>
      <c r="AX92" s="2">
        <v>11.9</v>
      </c>
      <c r="AY92" s="2">
        <v>48.1</v>
      </c>
      <c r="AZ92" s="2">
        <v>26.092700000000001</v>
      </c>
      <c r="BA92" s="2">
        <v>3.3</v>
      </c>
      <c r="BB92" s="2">
        <v>9.5</v>
      </c>
      <c r="BC92" s="2">
        <v>34.700000000000003</v>
      </c>
      <c r="BD92" s="2">
        <v>20.043199999999999</v>
      </c>
      <c r="BE92" s="4" t="str">
        <f t="shared" si="12"/>
        <v>NO APLICA</v>
      </c>
      <c r="BF92" s="4">
        <f t="shared" si="13"/>
        <v>5.9096000000000002</v>
      </c>
      <c r="BG92">
        <f t="shared" si="14"/>
        <v>2.71</v>
      </c>
      <c r="BH92">
        <f t="shared" si="15"/>
        <v>7.21</v>
      </c>
      <c r="BI92">
        <f t="shared" si="16"/>
        <v>5.73</v>
      </c>
      <c r="BJ92">
        <f t="shared" si="17"/>
        <v>7.23</v>
      </c>
      <c r="BK92">
        <f t="shared" si="18"/>
        <v>2.1</v>
      </c>
      <c r="BL92">
        <f t="shared" si="19"/>
        <v>26979.679999999982</v>
      </c>
    </row>
    <row r="93" spans="1:64" x14ac:dyDescent="0.2">
      <c r="A93" s="1">
        <v>91</v>
      </c>
      <c r="B93" s="7" t="s">
        <v>29</v>
      </c>
      <c r="C93" s="3">
        <v>39926</v>
      </c>
      <c r="D93" s="4" t="s">
        <v>628</v>
      </c>
      <c r="E93" s="4" t="s">
        <v>169</v>
      </c>
      <c r="F93" s="5" t="str">
        <f t="shared" si="10"/>
        <v>J</v>
      </c>
      <c r="G93" s="6">
        <v>0.84444444444444444</v>
      </c>
      <c r="H93" s="6">
        <v>0.87569444444444444</v>
      </c>
      <c r="I93" s="85">
        <f t="shared" si="11"/>
        <v>45</v>
      </c>
      <c r="J93" s="86">
        <f>I93*Segmentos!$D$7*(AH93%)*IF(ISNUMBER(AI93),AI93%,0)</f>
        <v>116424</v>
      </c>
      <c r="K93" s="86">
        <f>I93*Segmentos!$D$7*(AL93%)*IF(ISNUMBER(AM93),AM93%,0)</f>
        <v>136080.00000000003</v>
      </c>
      <c r="L93" s="4"/>
      <c r="M93" s="2">
        <v>0.7</v>
      </c>
      <c r="N93" s="2">
        <v>2.4</v>
      </c>
      <c r="O93" s="2">
        <v>29.1</v>
      </c>
      <c r="P93" s="2">
        <v>89.3566</v>
      </c>
      <c r="Q93" s="2">
        <v>0.05</v>
      </c>
      <c r="R93" s="2">
        <v>0.5</v>
      </c>
      <c r="S93" s="2">
        <v>9.3000000000000007</v>
      </c>
      <c r="T93" s="2">
        <v>1.0709</v>
      </c>
      <c r="U93" s="2">
        <v>0.22</v>
      </c>
      <c r="V93" s="2">
        <v>1.8</v>
      </c>
      <c r="W93" s="2">
        <v>12.6</v>
      </c>
      <c r="X93" s="2">
        <v>5.9775999999999998</v>
      </c>
      <c r="Y93" s="2">
        <v>0.23</v>
      </c>
      <c r="Z93" s="2">
        <v>1.7</v>
      </c>
      <c r="AA93" s="2">
        <v>13.7</v>
      </c>
      <c r="AB93" s="2">
        <v>8.6780000000000008</v>
      </c>
      <c r="AC93" s="2">
        <v>1.76</v>
      </c>
      <c r="AD93" s="2">
        <v>4.4000000000000004</v>
      </c>
      <c r="AE93" s="2">
        <v>39.9</v>
      </c>
      <c r="AF93" s="2">
        <v>73.630099999999999</v>
      </c>
      <c r="AG93" s="20">
        <v>0.65</v>
      </c>
      <c r="AH93" s="20">
        <v>2.1</v>
      </c>
      <c r="AI93" s="20">
        <v>30.8</v>
      </c>
      <c r="AJ93" s="20">
        <v>39.416800000000002</v>
      </c>
      <c r="AK93" s="18">
        <v>0.74</v>
      </c>
      <c r="AL93" s="18">
        <v>2.7</v>
      </c>
      <c r="AM93" s="18">
        <v>28</v>
      </c>
      <c r="AN93" s="18">
        <v>49.939799999999998</v>
      </c>
      <c r="AO93" s="2">
        <v>0.53</v>
      </c>
      <c r="AP93" s="2">
        <v>3</v>
      </c>
      <c r="AQ93" s="2">
        <v>17.5</v>
      </c>
      <c r="AR93" s="2">
        <v>7.3491</v>
      </c>
      <c r="AS93" s="2">
        <v>0.13</v>
      </c>
      <c r="AT93" s="2">
        <v>2.2000000000000002</v>
      </c>
      <c r="AU93" s="2">
        <v>6.1</v>
      </c>
      <c r="AV93" s="2">
        <v>3.7774999999999999</v>
      </c>
      <c r="AW93" s="2">
        <v>0.51</v>
      </c>
      <c r="AX93" s="2">
        <v>1.7</v>
      </c>
      <c r="AY93" s="2">
        <v>30.5</v>
      </c>
      <c r="AZ93" s="2">
        <v>18.678100000000001</v>
      </c>
      <c r="BA93" s="2">
        <v>1.22</v>
      </c>
      <c r="BB93" s="2">
        <v>2.9</v>
      </c>
      <c r="BC93" s="2">
        <v>42.3</v>
      </c>
      <c r="BD93" s="2">
        <v>59.551900000000003</v>
      </c>
      <c r="BE93" s="4" t="str">
        <f t="shared" si="12"/>
        <v>NO APLICA</v>
      </c>
      <c r="BF93" s="4">
        <f t="shared" si="13"/>
        <v>0.61180000000000001</v>
      </c>
      <c r="BG93">
        <f t="shared" si="14"/>
        <v>0.53</v>
      </c>
      <c r="BH93">
        <f t="shared" si="15"/>
        <v>0.13</v>
      </c>
      <c r="BI93">
        <f t="shared" si="16"/>
        <v>1.22</v>
      </c>
      <c r="BJ93">
        <f t="shared" si="17"/>
        <v>0.74</v>
      </c>
      <c r="BK93">
        <f t="shared" si="18"/>
        <v>0.65</v>
      </c>
      <c r="BL93">
        <f t="shared" si="19"/>
        <v>3142.8</v>
      </c>
    </row>
    <row r="94" spans="1:64" x14ac:dyDescent="0.2">
      <c r="A94" s="1">
        <v>92</v>
      </c>
      <c r="B94" s="7" t="s">
        <v>36</v>
      </c>
      <c r="C94" s="3">
        <v>39926</v>
      </c>
      <c r="D94" s="4" t="s">
        <v>626</v>
      </c>
      <c r="E94" s="4" t="s">
        <v>163</v>
      </c>
      <c r="F94" s="5" t="str">
        <f t="shared" si="10"/>
        <v>J</v>
      </c>
      <c r="G94" s="6">
        <v>0.9159722222222223</v>
      </c>
      <c r="H94" s="6">
        <v>0.93888888888888899</v>
      </c>
      <c r="I94" s="85">
        <f t="shared" si="11"/>
        <v>33.000000000000043</v>
      </c>
      <c r="J94" s="86">
        <f>I94*Segmentos!$D$7*(AH94%)*IF(ISNUMBER(AI94),AI94%,0)</f>
        <v>1135134.0000000014</v>
      </c>
      <c r="K94" s="86">
        <f>I94*Segmentos!$D$7*(AL94%)*IF(ISNUMBER(AM94),AM94%,0)</f>
        <v>1977148.8000000024</v>
      </c>
      <c r="L94" s="4"/>
      <c r="M94" s="2">
        <v>11.95</v>
      </c>
      <c r="N94" s="2">
        <v>19.399999999999999</v>
      </c>
      <c r="O94" s="2">
        <v>61.5</v>
      </c>
      <c r="P94" s="2">
        <v>81.319500000000005</v>
      </c>
      <c r="Q94" s="2">
        <v>6.52</v>
      </c>
      <c r="R94" s="2">
        <v>13.3</v>
      </c>
      <c r="S94" s="2">
        <v>48.9</v>
      </c>
      <c r="T94" s="2">
        <v>7.3974000000000002</v>
      </c>
      <c r="U94" s="2">
        <v>11.3</v>
      </c>
      <c r="V94" s="2">
        <v>19.3</v>
      </c>
      <c r="W94" s="2">
        <v>58.6</v>
      </c>
      <c r="X94" s="2">
        <v>16.121500000000001</v>
      </c>
      <c r="Y94" s="2">
        <v>13.55</v>
      </c>
      <c r="Z94" s="2">
        <v>22.3</v>
      </c>
      <c r="AA94" s="2">
        <v>60.7</v>
      </c>
      <c r="AB94" s="2">
        <v>27.2151</v>
      </c>
      <c r="AC94" s="2">
        <v>13.69</v>
      </c>
      <c r="AD94" s="2">
        <v>20</v>
      </c>
      <c r="AE94" s="2">
        <v>68.5</v>
      </c>
      <c r="AF94" s="2">
        <v>30.5855</v>
      </c>
      <c r="AG94" s="20">
        <v>8.61</v>
      </c>
      <c r="AH94" s="20">
        <v>14.7</v>
      </c>
      <c r="AI94" s="20">
        <v>58.5</v>
      </c>
      <c r="AJ94" s="20">
        <v>27.802199999999999</v>
      </c>
      <c r="AK94" s="18">
        <v>14.97</v>
      </c>
      <c r="AL94" s="18">
        <v>23.7</v>
      </c>
      <c r="AM94" s="18">
        <v>63.2</v>
      </c>
      <c r="AN94" s="18">
        <v>53.517400000000002</v>
      </c>
      <c r="AO94" s="2">
        <v>11.32</v>
      </c>
      <c r="AP94" s="2">
        <v>18</v>
      </c>
      <c r="AQ94" s="2">
        <v>63</v>
      </c>
      <c r="AR94" s="2">
        <v>8.4129000000000005</v>
      </c>
      <c r="AS94" s="2">
        <v>11.41</v>
      </c>
      <c r="AT94" s="2">
        <v>19.600000000000001</v>
      </c>
      <c r="AU94" s="2">
        <v>58.4</v>
      </c>
      <c r="AV94" s="2">
        <v>17.107800000000001</v>
      </c>
      <c r="AW94" s="2">
        <v>11.19</v>
      </c>
      <c r="AX94" s="2">
        <v>21.6</v>
      </c>
      <c r="AY94" s="2">
        <v>51.7</v>
      </c>
      <c r="AZ94" s="2">
        <v>21.883500000000002</v>
      </c>
      <c r="BA94" s="2">
        <v>13.02</v>
      </c>
      <c r="BB94" s="2">
        <v>18.100000000000001</v>
      </c>
      <c r="BC94" s="2">
        <v>71.900000000000006</v>
      </c>
      <c r="BD94" s="2">
        <v>33.915399999999998</v>
      </c>
      <c r="BE94" s="4" t="str">
        <f t="shared" si="12"/>
        <v>NO APLICA</v>
      </c>
      <c r="BF94" s="4">
        <f t="shared" si="13"/>
        <v>12.087200000000001</v>
      </c>
      <c r="BG94">
        <f t="shared" si="14"/>
        <v>11.32</v>
      </c>
      <c r="BH94">
        <f t="shared" si="15"/>
        <v>11.41</v>
      </c>
      <c r="BI94">
        <f t="shared" si="16"/>
        <v>13.02</v>
      </c>
      <c r="BJ94">
        <f t="shared" si="17"/>
        <v>14.97</v>
      </c>
      <c r="BK94">
        <f t="shared" si="18"/>
        <v>8.61</v>
      </c>
      <c r="BL94">
        <f t="shared" si="19"/>
        <v>39372.300000000047</v>
      </c>
    </row>
    <row r="95" spans="1:64" x14ac:dyDescent="0.2">
      <c r="A95" s="1">
        <v>93</v>
      </c>
      <c r="B95" s="7" t="s">
        <v>30</v>
      </c>
      <c r="C95" s="3">
        <v>39926</v>
      </c>
      <c r="D95" s="4" t="s">
        <v>628</v>
      </c>
      <c r="E95" s="4" t="s">
        <v>163</v>
      </c>
      <c r="F95" s="5" t="str">
        <f t="shared" si="10"/>
        <v>J</v>
      </c>
      <c r="G95" s="6">
        <v>0.87569444444444444</v>
      </c>
      <c r="H95" s="6">
        <v>0.91249999999999998</v>
      </c>
      <c r="I95" s="85">
        <f t="shared" si="11"/>
        <v>52.999999999999972</v>
      </c>
      <c r="J95" s="86">
        <f>I95*Segmentos!$D$7*(AH95%)*IF(ISNUMBER(AI95),AI95%,0)</f>
        <v>288743.99999999983</v>
      </c>
      <c r="K95" s="86">
        <f>I95*Segmentos!$D$7*(AL95%)*IF(ISNUMBER(AM95),AM95%,0)</f>
        <v>221158.39999999991</v>
      </c>
      <c r="L95" s="4"/>
      <c r="M95" s="2">
        <v>1.19</v>
      </c>
      <c r="N95" s="2">
        <v>3.1</v>
      </c>
      <c r="O95" s="2">
        <v>38.4</v>
      </c>
      <c r="P95" s="2">
        <v>94.9482</v>
      </c>
      <c r="Q95" s="2">
        <v>0.13</v>
      </c>
      <c r="R95" s="2">
        <v>0.9</v>
      </c>
      <c r="S95" s="2">
        <v>15</v>
      </c>
      <c r="T95" s="2">
        <v>1.7287999999999999</v>
      </c>
      <c r="U95" s="2">
        <v>0.55000000000000004</v>
      </c>
      <c r="V95" s="2">
        <v>2.9</v>
      </c>
      <c r="W95" s="2">
        <v>19</v>
      </c>
      <c r="X95" s="2">
        <v>9.2243999999999993</v>
      </c>
      <c r="Y95" s="2">
        <v>0.88</v>
      </c>
      <c r="Z95" s="2">
        <v>2.7</v>
      </c>
      <c r="AA95" s="2">
        <v>32.1</v>
      </c>
      <c r="AB95" s="2">
        <v>20.764800000000001</v>
      </c>
      <c r="AC95" s="2">
        <v>2.42</v>
      </c>
      <c r="AD95" s="2">
        <v>4.7</v>
      </c>
      <c r="AE95" s="2">
        <v>51.5</v>
      </c>
      <c r="AF95" s="2">
        <v>63.230200000000004</v>
      </c>
      <c r="AG95" s="20">
        <v>1.34</v>
      </c>
      <c r="AH95" s="20">
        <v>3</v>
      </c>
      <c r="AI95" s="20">
        <v>45.4</v>
      </c>
      <c r="AJ95" s="20">
        <v>50.6997</v>
      </c>
      <c r="AK95" s="18">
        <v>1.06</v>
      </c>
      <c r="AL95" s="18">
        <v>3.2</v>
      </c>
      <c r="AM95" s="18">
        <v>32.6</v>
      </c>
      <c r="AN95" s="18">
        <v>44.2485</v>
      </c>
      <c r="AO95" s="2">
        <v>0.34</v>
      </c>
      <c r="AP95" s="2">
        <v>1.1000000000000001</v>
      </c>
      <c r="AQ95" s="2">
        <v>30.2</v>
      </c>
      <c r="AR95" s="2">
        <v>2.9801000000000002</v>
      </c>
      <c r="AS95" s="2">
        <v>0.83</v>
      </c>
      <c r="AT95" s="2">
        <v>2.1</v>
      </c>
      <c r="AU95" s="2">
        <v>39.700000000000003</v>
      </c>
      <c r="AV95" s="2">
        <v>14.5176</v>
      </c>
      <c r="AW95" s="2">
        <v>1.66</v>
      </c>
      <c r="AX95" s="2">
        <v>3</v>
      </c>
      <c r="AY95" s="2">
        <v>55.3</v>
      </c>
      <c r="AZ95" s="2">
        <v>38.07</v>
      </c>
      <c r="BA95" s="2">
        <v>1.29</v>
      </c>
      <c r="BB95" s="2">
        <v>4.3</v>
      </c>
      <c r="BC95" s="2">
        <v>29.8</v>
      </c>
      <c r="BD95" s="2">
        <v>39.380600000000001</v>
      </c>
      <c r="BE95" s="4" t="str">
        <f t="shared" si="12"/>
        <v>NO APLICA</v>
      </c>
      <c r="BF95" s="4">
        <f t="shared" si="13"/>
        <v>1.0983999999999998</v>
      </c>
      <c r="BG95">
        <f t="shared" si="14"/>
        <v>0.34</v>
      </c>
      <c r="BH95">
        <f t="shared" si="15"/>
        <v>0.83</v>
      </c>
      <c r="BI95">
        <f t="shared" si="16"/>
        <v>1.66</v>
      </c>
      <c r="BJ95">
        <f t="shared" si="17"/>
        <v>1.06</v>
      </c>
      <c r="BK95">
        <f t="shared" si="18"/>
        <v>1.34</v>
      </c>
      <c r="BL95">
        <f t="shared" si="19"/>
        <v>6309.1199999999972</v>
      </c>
    </row>
    <row r="96" spans="1:64" x14ac:dyDescent="0.2">
      <c r="A96" s="1">
        <v>94</v>
      </c>
      <c r="B96" s="7" t="s">
        <v>20</v>
      </c>
      <c r="C96" s="3">
        <v>39926</v>
      </c>
      <c r="D96" s="4" t="s">
        <v>17</v>
      </c>
      <c r="E96" s="4" t="s">
        <v>169</v>
      </c>
      <c r="F96" s="5" t="str">
        <f t="shared" si="10"/>
        <v>J</v>
      </c>
      <c r="G96" s="6">
        <v>0.9194444444444444</v>
      </c>
      <c r="H96" s="6">
        <v>0.95833333333333337</v>
      </c>
      <c r="I96" s="85">
        <f t="shared" si="11"/>
        <v>56.000000000000121</v>
      </c>
      <c r="J96" s="86">
        <f>I96*Segmentos!$D$7*(AH96%)*IF(ISNUMBER(AI96),AI96%,0)</f>
        <v>306432.00000000064</v>
      </c>
      <c r="K96" s="86">
        <f>I96*Segmentos!$D$7*(AL96%)*IF(ISNUMBER(AM96),AM96%,0)</f>
        <v>42515.200000000092</v>
      </c>
      <c r="L96" s="4"/>
      <c r="M96" s="2">
        <v>0.74</v>
      </c>
      <c r="N96" s="2">
        <v>1.8</v>
      </c>
      <c r="O96" s="2">
        <v>41.4</v>
      </c>
      <c r="P96" s="2">
        <v>83.772800000000004</v>
      </c>
      <c r="Q96" s="2">
        <v>0.02</v>
      </c>
      <c r="R96" s="2">
        <v>0.2</v>
      </c>
      <c r="S96" s="2">
        <v>10.7</v>
      </c>
      <c r="T96" s="2">
        <v>0.46239999999999998</v>
      </c>
      <c r="U96" s="2">
        <v>0.06</v>
      </c>
      <c r="V96" s="2">
        <v>1.2</v>
      </c>
      <c r="W96" s="2">
        <v>5</v>
      </c>
      <c r="X96" s="2">
        <v>1.4073</v>
      </c>
      <c r="Y96" s="2">
        <v>0.26</v>
      </c>
      <c r="Z96" s="2">
        <v>1.2</v>
      </c>
      <c r="AA96" s="2">
        <v>22.1</v>
      </c>
      <c r="AB96" s="2">
        <v>8.7461000000000002</v>
      </c>
      <c r="AC96" s="2">
        <v>1.97</v>
      </c>
      <c r="AD96" s="2">
        <v>3.5</v>
      </c>
      <c r="AE96" s="2">
        <v>56.1</v>
      </c>
      <c r="AF96" s="2">
        <v>73.1571</v>
      </c>
      <c r="AG96" s="20">
        <v>1.36</v>
      </c>
      <c r="AH96" s="20">
        <v>2.4</v>
      </c>
      <c r="AI96" s="20">
        <v>57</v>
      </c>
      <c r="AJ96" s="20">
        <v>72.901200000000003</v>
      </c>
      <c r="AK96" s="18">
        <v>0.18</v>
      </c>
      <c r="AL96" s="18">
        <v>1.3</v>
      </c>
      <c r="AM96" s="18">
        <v>14.6</v>
      </c>
      <c r="AN96" s="18">
        <v>10.871700000000001</v>
      </c>
      <c r="AO96" s="2">
        <v>0.23</v>
      </c>
      <c r="AP96" s="2">
        <v>0.4</v>
      </c>
      <c r="AQ96" s="2">
        <v>53.8</v>
      </c>
      <c r="AR96" s="2">
        <v>2.7883</v>
      </c>
      <c r="AS96" s="2">
        <v>0.15</v>
      </c>
      <c r="AT96" s="2">
        <v>0.9</v>
      </c>
      <c r="AU96" s="2">
        <v>16.100000000000001</v>
      </c>
      <c r="AV96" s="2">
        <v>3.7301000000000002</v>
      </c>
      <c r="AW96" s="2">
        <v>1.43</v>
      </c>
      <c r="AX96" s="2">
        <v>2.9</v>
      </c>
      <c r="AY96" s="2">
        <v>48.5</v>
      </c>
      <c r="AZ96" s="2">
        <v>46.317</v>
      </c>
      <c r="BA96" s="2">
        <v>0.72</v>
      </c>
      <c r="BB96" s="2">
        <v>1.8</v>
      </c>
      <c r="BC96" s="2">
        <v>39.299999999999997</v>
      </c>
      <c r="BD96" s="2">
        <v>30.9374</v>
      </c>
      <c r="BE96" s="4" t="str">
        <f t="shared" si="12"/>
        <v>NO APLICA</v>
      </c>
      <c r="BF96" s="4">
        <f t="shared" si="13"/>
        <v>0.64240000000000008</v>
      </c>
      <c r="BG96">
        <f t="shared" si="14"/>
        <v>0.23</v>
      </c>
      <c r="BH96">
        <f t="shared" si="15"/>
        <v>0.15</v>
      </c>
      <c r="BI96">
        <f t="shared" si="16"/>
        <v>1.43</v>
      </c>
      <c r="BJ96">
        <f t="shared" si="17"/>
        <v>0.18</v>
      </c>
      <c r="BK96">
        <f t="shared" si="18"/>
        <v>1.36</v>
      </c>
      <c r="BL96">
        <f t="shared" si="19"/>
        <v>4173.120000000009</v>
      </c>
    </row>
    <row r="97" spans="1:64" x14ac:dyDescent="0.2">
      <c r="A97" s="1">
        <v>95</v>
      </c>
      <c r="B97" s="7" t="s">
        <v>11</v>
      </c>
      <c r="C97" s="3">
        <v>39926</v>
      </c>
      <c r="D97" s="4" t="s">
        <v>8</v>
      </c>
      <c r="E97" s="4" t="s">
        <v>166</v>
      </c>
      <c r="F97" s="5" t="str">
        <f t="shared" si="10"/>
        <v>J</v>
      </c>
      <c r="G97" s="6">
        <v>0.91111111111111109</v>
      </c>
      <c r="H97" s="6">
        <v>0.91180555555555554</v>
      </c>
      <c r="I97" s="85">
        <f t="shared" si="11"/>
        <v>0.99999999999999645</v>
      </c>
      <c r="J97" s="86">
        <f>I97*Segmentos!$D$7*(AH97%)*IF(ISNUMBER(AI97),AI97%,0)</f>
        <v>13199.999999999955</v>
      </c>
      <c r="K97" s="86">
        <f>I97*Segmentos!$D$7*(AL97%)*IF(ISNUMBER(AM97),AM97%,0)</f>
        <v>16799.999999999942</v>
      </c>
      <c r="L97" s="4"/>
      <c r="M97" s="2">
        <v>3.76</v>
      </c>
      <c r="N97" s="2">
        <v>3.8</v>
      </c>
      <c r="O97" s="2">
        <v>100</v>
      </c>
      <c r="P97" s="2">
        <v>85.313000000000002</v>
      </c>
      <c r="Q97" s="2">
        <v>2.29</v>
      </c>
      <c r="R97" s="2">
        <v>2.2999999999999998</v>
      </c>
      <c r="S97" s="2">
        <v>100</v>
      </c>
      <c r="T97" s="2">
        <v>8.6565999999999992</v>
      </c>
      <c r="U97" s="2">
        <v>0.51</v>
      </c>
      <c r="V97" s="2">
        <v>0.5</v>
      </c>
      <c r="W97" s="2">
        <v>100</v>
      </c>
      <c r="X97" s="2">
        <v>2.4350000000000001</v>
      </c>
      <c r="Y97" s="2">
        <v>2.85</v>
      </c>
      <c r="Z97" s="2">
        <v>2.9</v>
      </c>
      <c r="AA97" s="2">
        <v>100</v>
      </c>
      <c r="AB97" s="2">
        <v>19.0992</v>
      </c>
      <c r="AC97" s="2">
        <v>7.41</v>
      </c>
      <c r="AD97" s="2">
        <v>7.4</v>
      </c>
      <c r="AE97" s="2">
        <v>100</v>
      </c>
      <c r="AF97" s="2">
        <v>55.122199999999999</v>
      </c>
      <c r="AG97" s="20">
        <v>3.3</v>
      </c>
      <c r="AH97" s="20">
        <v>3.3</v>
      </c>
      <c r="AI97" s="20">
        <v>100</v>
      </c>
      <c r="AJ97" s="20">
        <v>35.4696</v>
      </c>
      <c r="AK97" s="18">
        <v>4.18</v>
      </c>
      <c r="AL97" s="18">
        <v>4.2</v>
      </c>
      <c r="AM97" s="18">
        <v>100</v>
      </c>
      <c r="AN97" s="18">
        <v>49.843400000000003</v>
      </c>
      <c r="AO97" s="2">
        <v>0.84</v>
      </c>
      <c r="AP97" s="2">
        <v>0.8</v>
      </c>
      <c r="AQ97" s="2">
        <v>100</v>
      </c>
      <c r="AR97" s="2">
        <v>2.0869</v>
      </c>
      <c r="AS97" s="2">
        <v>0.95</v>
      </c>
      <c r="AT97" s="2">
        <v>0.9</v>
      </c>
      <c r="AU97" s="2">
        <v>100</v>
      </c>
      <c r="AV97" s="2">
        <v>4.7339000000000002</v>
      </c>
      <c r="AW97" s="2">
        <v>5.0199999999999996</v>
      </c>
      <c r="AX97" s="2">
        <v>5</v>
      </c>
      <c r="AY97" s="2">
        <v>100</v>
      </c>
      <c r="AZ97" s="2">
        <v>32.698399999999999</v>
      </c>
      <c r="BA97" s="2">
        <v>5.28</v>
      </c>
      <c r="BB97" s="2">
        <v>5.3</v>
      </c>
      <c r="BC97" s="2">
        <v>100</v>
      </c>
      <c r="BD97" s="2">
        <v>45.793799999999997</v>
      </c>
      <c r="BE97" s="4" t="str">
        <f t="shared" si="12"/>
        <v>NO APLICA</v>
      </c>
      <c r="BF97" s="4">
        <f t="shared" si="13"/>
        <v>2.8136000000000001</v>
      </c>
      <c r="BG97">
        <f t="shared" si="14"/>
        <v>0.84</v>
      </c>
      <c r="BH97">
        <f t="shared" si="15"/>
        <v>0.95</v>
      </c>
      <c r="BI97">
        <f t="shared" si="16"/>
        <v>5.28</v>
      </c>
      <c r="BJ97">
        <f t="shared" si="17"/>
        <v>4.18</v>
      </c>
      <c r="BK97">
        <f t="shared" si="18"/>
        <v>3.3</v>
      </c>
      <c r="BL97">
        <f t="shared" si="19"/>
        <v>379.99999999999864</v>
      </c>
    </row>
    <row r="98" spans="1:64" x14ac:dyDescent="0.2">
      <c r="A98" s="1">
        <v>96</v>
      </c>
      <c r="B98" s="7" t="s">
        <v>6</v>
      </c>
      <c r="C98" s="3">
        <v>39926</v>
      </c>
      <c r="D98" s="4" t="s">
        <v>3</v>
      </c>
      <c r="E98" s="4" t="s">
        <v>166</v>
      </c>
      <c r="F98" s="5" t="str">
        <f t="shared" si="10"/>
        <v>J</v>
      </c>
      <c r="G98" s="6">
        <v>0.91041666666666676</v>
      </c>
      <c r="H98" s="6">
        <v>0.91180555555555554</v>
      </c>
      <c r="I98" s="85">
        <f t="shared" si="11"/>
        <v>1.999999999999833</v>
      </c>
      <c r="J98" s="86">
        <f>I98*Segmentos!$D$7*(AH98%)*IF(ISNUMBER(AI98),AI98%,0)</f>
        <v>70223.999999994136</v>
      </c>
      <c r="K98" s="86">
        <f>I98*Segmentos!$D$7*(AL98%)*IF(ISNUMBER(AM98),AM98%,0)</f>
        <v>51998.399999995665</v>
      </c>
      <c r="L98" s="4"/>
      <c r="M98" s="2">
        <v>7.62</v>
      </c>
      <c r="N98" s="2">
        <v>8.1999999999999993</v>
      </c>
      <c r="O98" s="2">
        <v>93.2</v>
      </c>
      <c r="P98" s="2">
        <v>79.861400000000003</v>
      </c>
      <c r="Q98" s="2">
        <v>4.03</v>
      </c>
      <c r="R98" s="2">
        <v>4.2</v>
      </c>
      <c r="S98" s="2">
        <v>95.3</v>
      </c>
      <c r="T98" s="2">
        <v>7.0442999999999998</v>
      </c>
      <c r="U98" s="2">
        <v>6.67</v>
      </c>
      <c r="V98" s="2">
        <v>7.4</v>
      </c>
      <c r="W98" s="2">
        <v>89.5</v>
      </c>
      <c r="X98" s="2">
        <v>14.644399999999999</v>
      </c>
      <c r="Y98" s="2">
        <v>7.68</v>
      </c>
      <c r="Z98" s="2">
        <v>8.4</v>
      </c>
      <c r="AA98" s="2">
        <v>91.9</v>
      </c>
      <c r="AB98" s="2">
        <v>23.757000000000001</v>
      </c>
      <c r="AC98" s="2">
        <v>10.01</v>
      </c>
      <c r="AD98" s="2">
        <v>10.5</v>
      </c>
      <c r="AE98" s="2">
        <v>95.4</v>
      </c>
      <c r="AF98" s="2">
        <v>34.415599999999998</v>
      </c>
      <c r="AG98" s="20">
        <v>8.82</v>
      </c>
      <c r="AH98" s="20">
        <v>9.5</v>
      </c>
      <c r="AI98" s="20">
        <v>92.4</v>
      </c>
      <c r="AJ98" s="20">
        <v>43.8264</v>
      </c>
      <c r="AK98" s="18">
        <v>6.54</v>
      </c>
      <c r="AL98" s="18">
        <v>6.9</v>
      </c>
      <c r="AM98" s="18">
        <v>94.2</v>
      </c>
      <c r="AN98" s="18">
        <v>36.034999999999997</v>
      </c>
      <c r="AO98" s="2">
        <v>4.1500000000000004</v>
      </c>
      <c r="AP98" s="2">
        <v>4.2</v>
      </c>
      <c r="AQ98" s="2">
        <v>98</v>
      </c>
      <c r="AR98" s="2">
        <v>4.7549000000000001</v>
      </c>
      <c r="AS98" s="2">
        <v>6.03</v>
      </c>
      <c r="AT98" s="2">
        <v>6.9</v>
      </c>
      <c r="AU98" s="2">
        <v>87.5</v>
      </c>
      <c r="AV98" s="2">
        <v>13.925599999999999</v>
      </c>
      <c r="AW98" s="2">
        <v>10.11</v>
      </c>
      <c r="AX98" s="2">
        <v>10.4</v>
      </c>
      <c r="AY98" s="2">
        <v>97.4</v>
      </c>
      <c r="AZ98" s="2">
        <v>30.444900000000001</v>
      </c>
      <c r="BA98" s="2">
        <v>7.66</v>
      </c>
      <c r="BB98" s="2">
        <v>8.4</v>
      </c>
      <c r="BC98" s="2">
        <v>91.3</v>
      </c>
      <c r="BD98" s="2">
        <v>30.736000000000001</v>
      </c>
      <c r="BE98" s="4" t="str">
        <f t="shared" si="12"/>
        <v>NO APLICA</v>
      </c>
      <c r="BF98" s="4">
        <f t="shared" si="13"/>
        <v>7.3504000000000005</v>
      </c>
      <c r="BG98">
        <f t="shared" si="14"/>
        <v>4.1500000000000004</v>
      </c>
      <c r="BH98">
        <f t="shared" si="15"/>
        <v>6.03</v>
      </c>
      <c r="BI98">
        <f t="shared" si="16"/>
        <v>10.11</v>
      </c>
      <c r="BJ98">
        <f t="shared" si="17"/>
        <v>6.54</v>
      </c>
      <c r="BK98">
        <f t="shared" si="18"/>
        <v>8.82</v>
      </c>
      <c r="BL98">
        <f t="shared" si="19"/>
        <v>1528.4799999998725</v>
      </c>
    </row>
    <row r="99" spans="1:64" x14ac:dyDescent="0.2">
      <c r="A99" s="1">
        <v>97</v>
      </c>
      <c r="B99" s="7" t="s">
        <v>31</v>
      </c>
      <c r="C99" s="3">
        <v>39926</v>
      </c>
      <c r="D99" s="4" t="s">
        <v>628</v>
      </c>
      <c r="E99" s="4" t="s">
        <v>166</v>
      </c>
      <c r="F99" s="5" t="str">
        <f t="shared" si="10"/>
        <v>J</v>
      </c>
      <c r="G99" s="6">
        <v>0.91249999999999998</v>
      </c>
      <c r="H99" s="6">
        <v>0.91527777777777775</v>
      </c>
      <c r="I99" s="85">
        <f t="shared" si="11"/>
        <v>3.9999999999999858</v>
      </c>
      <c r="J99" s="86">
        <f>I99*Segmentos!$D$7*(AH99%)*IF(ISNUMBER(AI99),AI99%,0)</f>
        <v>24652.799999999916</v>
      </c>
      <c r="K99" s="86">
        <f>I99*Segmentos!$D$7*(AL99%)*IF(ISNUMBER(AM99),AM99%,0)</f>
        <v>17855.999999999942</v>
      </c>
      <c r="L99" s="4"/>
      <c r="M99" s="2">
        <v>1.34</v>
      </c>
      <c r="N99" s="2">
        <v>2</v>
      </c>
      <c r="O99" s="2">
        <v>68.400000000000006</v>
      </c>
      <c r="P99" s="2">
        <v>96.927400000000006</v>
      </c>
      <c r="Q99" s="2">
        <v>0.02</v>
      </c>
      <c r="R99" s="2">
        <v>0.1</v>
      </c>
      <c r="S99" s="2">
        <v>25</v>
      </c>
      <c r="T99" s="2">
        <v>0.26669999999999999</v>
      </c>
      <c r="U99" s="2">
        <v>0.83</v>
      </c>
      <c r="V99" s="2">
        <v>1.2</v>
      </c>
      <c r="W99" s="2">
        <v>67.900000000000006</v>
      </c>
      <c r="X99" s="2">
        <v>12.603</v>
      </c>
      <c r="Y99" s="2">
        <v>1.1299999999999999</v>
      </c>
      <c r="Z99" s="2">
        <v>1.3</v>
      </c>
      <c r="AA99" s="2">
        <v>87.6</v>
      </c>
      <c r="AB99" s="2">
        <v>24.1051</v>
      </c>
      <c r="AC99" s="2">
        <v>2.5299999999999998</v>
      </c>
      <c r="AD99" s="2">
        <v>4</v>
      </c>
      <c r="AE99" s="2">
        <v>63.4</v>
      </c>
      <c r="AF99" s="2">
        <v>59.952599999999997</v>
      </c>
      <c r="AG99" s="20">
        <v>1.55</v>
      </c>
      <c r="AH99" s="20">
        <v>2.4</v>
      </c>
      <c r="AI99" s="20">
        <v>64.2</v>
      </c>
      <c r="AJ99" s="20">
        <v>53.222700000000003</v>
      </c>
      <c r="AK99" s="18">
        <v>1.1499999999999999</v>
      </c>
      <c r="AL99" s="18">
        <v>1.5</v>
      </c>
      <c r="AM99" s="18">
        <v>74.400000000000006</v>
      </c>
      <c r="AN99" s="18">
        <v>43.704700000000003</v>
      </c>
      <c r="AO99" s="2">
        <v>0.33</v>
      </c>
      <c r="AP99" s="2">
        <v>0.5</v>
      </c>
      <c r="AQ99" s="2">
        <v>65.3</v>
      </c>
      <c r="AR99" s="2">
        <v>2.5767000000000002</v>
      </c>
      <c r="AS99" s="2">
        <v>0.93</v>
      </c>
      <c r="AT99" s="2">
        <v>1.7</v>
      </c>
      <c r="AU99" s="2">
        <v>55.7</v>
      </c>
      <c r="AV99" s="2">
        <v>14.817399999999999</v>
      </c>
      <c r="AW99" s="2">
        <v>1.78</v>
      </c>
      <c r="AX99" s="2">
        <v>2.7</v>
      </c>
      <c r="AY99" s="2">
        <v>65.099999999999994</v>
      </c>
      <c r="AZ99" s="2">
        <v>37.004199999999997</v>
      </c>
      <c r="BA99" s="2">
        <v>1.54</v>
      </c>
      <c r="BB99" s="2">
        <v>2</v>
      </c>
      <c r="BC99" s="2">
        <v>78.400000000000006</v>
      </c>
      <c r="BD99" s="2">
        <v>42.529000000000003</v>
      </c>
      <c r="BE99" s="4" t="str">
        <f t="shared" si="12"/>
        <v>NO APLICA</v>
      </c>
      <c r="BF99" s="4">
        <f t="shared" si="13"/>
        <v>1.2010000000000001</v>
      </c>
      <c r="BG99">
        <f t="shared" si="14"/>
        <v>0.33</v>
      </c>
      <c r="BH99">
        <f t="shared" si="15"/>
        <v>0.93</v>
      </c>
      <c r="BI99">
        <f t="shared" si="16"/>
        <v>1.78</v>
      </c>
      <c r="BJ99">
        <f t="shared" si="17"/>
        <v>1.1499999999999999</v>
      </c>
      <c r="BK99">
        <f t="shared" si="18"/>
        <v>1.55</v>
      </c>
      <c r="BL99">
        <f t="shared" si="19"/>
        <v>547.19999999999811</v>
      </c>
    </row>
    <row r="100" spans="1:64" x14ac:dyDescent="0.2">
      <c r="A100" s="1">
        <v>98</v>
      </c>
      <c r="B100" s="7" t="s">
        <v>37</v>
      </c>
      <c r="C100" s="3">
        <v>39926</v>
      </c>
      <c r="D100" s="4" t="s">
        <v>629</v>
      </c>
      <c r="E100" s="4" t="s">
        <v>173</v>
      </c>
      <c r="F100" s="5" t="str">
        <f t="shared" si="10"/>
        <v>J</v>
      </c>
      <c r="G100" s="6">
        <v>0.87430555555555556</v>
      </c>
      <c r="H100" s="6">
        <v>0.875</v>
      </c>
      <c r="I100" s="85">
        <f t="shared" si="11"/>
        <v>0.99999999999999645</v>
      </c>
      <c r="J100" s="86">
        <f>I100*Segmentos!$D$7*(AH100%)*IF(ISNUMBER(AI100),AI100%,0)</f>
        <v>3199.9999999999891</v>
      </c>
      <c r="K100" s="86">
        <f>I100*Segmentos!$D$7*(AL100%)*IF(ISNUMBER(AM100),AM100%,0)</f>
        <v>2399.9999999999918</v>
      </c>
      <c r="L100" s="4"/>
      <c r="M100" s="2">
        <v>0.69</v>
      </c>
      <c r="N100" s="2">
        <v>0.7</v>
      </c>
      <c r="O100" s="2">
        <v>100</v>
      </c>
      <c r="P100" s="2">
        <v>86.598399999999998</v>
      </c>
      <c r="Q100" s="2">
        <v>0</v>
      </c>
      <c r="R100" s="2">
        <v>0</v>
      </c>
      <c r="S100" s="8" t="s">
        <v>577</v>
      </c>
      <c r="T100" s="2">
        <v>0</v>
      </c>
      <c r="U100" s="2">
        <v>0.22</v>
      </c>
      <c r="V100" s="2">
        <v>0.2</v>
      </c>
      <c r="W100" s="2">
        <v>100</v>
      </c>
      <c r="X100" s="2">
        <v>5.8654999999999999</v>
      </c>
      <c r="Y100" s="2">
        <v>0.17</v>
      </c>
      <c r="Z100" s="2">
        <v>0.2</v>
      </c>
      <c r="AA100" s="2">
        <v>100</v>
      </c>
      <c r="AB100" s="2">
        <v>6.3452000000000002</v>
      </c>
      <c r="AC100" s="2">
        <v>1.8</v>
      </c>
      <c r="AD100" s="2">
        <v>1.8</v>
      </c>
      <c r="AE100" s="2">
        <v>100</v>
      </c>
      <c r="AF100" s="2">
        <v>74.387600000000006</v>
      </c>
      <c r="AG100" s="20">
        <v>0.79</v>
      </c>
      <c r="AH100" s="20">
        <v>0.8</v>
      </c>
      <c r="AI100" s="20">
        <v>100</v>
      </c>
      <c r="AJ100" s="20">
        <v>47.145800000000001</v>
      </c>
      <c r="AK100" s="18">
        <v>0.6</v>
      </c>
      <c r="AL100" s="18">
        <v>0.6</v>
      </c>
      <c r="AM100" s="18">
        <v>100</v>
      </c>
      <c r="AN100" s="18">
        <v>39.452500000000001</v>
      </c>
      <c r="AO100" s="2">
        <v>0.75</v>
      </c>
      <c r="AP100" s="2">
        <v>0.8</v>
      </c>
      <c r="AQ100" s="2">
        <v>100</v>
      </c>
      <c r="AR100" s="2">
        <v>10.339700000000001</v>
      </c>
      <c r="AS100" s="2">
        <v>0.82</v>
      </c>
      <c r="AT100" s="2">
        <v>0.8</v>
      </c>
      <c r="AU100" s="2">
        <v>100</v>
      </c>
      <c r="AV100" s="2">
        <v>22.7836</v>
      </c>
      <c r="AW100" s="2">
        <v>0.74</v>
      </c>
      <c r="AX100" s="2">
        <v>0.7</v>
      </c>
      <c r="AY100" s="2">
        <v>100</v>
      </c>
      <c r="AZ100" s="2">
        <v>26.734200000000001</v>
      </c>
      <c r="BA100" s="2">
        <v>0.56000000000000005</v>
      </c>
      <c r="BB100" s="2">
        <v>0.6</v>
      </c>
      <c r="BC100" s="2">
        <v>100</v>
      </c>
      <c r="BD100" s="2">
        <v>26.7409</v>
      </c>
      <c r="BE100" s="4" t="str">
        <f t="shared" si="12"/>
        <v>NO APLICA</v>
      </c>
      <c r="BF100" s="4">
        <f t="shared" si="13"/>
        <v>0.76019999999999988</v>
      </c>
      <c r="BG100">
        <f t="shared" si="14"/>
        <v>0.75</v>
      </c>
      <c r="BH100">
        <f t="shared" si="15"/>
        <v>0.82</v>
      </c>
      <c r="BI100">
        <f t="shared" si="16"/>
        <v>0.74</v>
      </c>
      <c r="BJ100">
        <f t="shared" si="17"/>
        <v>0.6</v>
      </c>
      <c r="BK100">
        <f t="shared" si="18"/>
        <v>0.79</v>
      </c>
      <c r="BL100">
        <f t="shared" si="19"/>
        <v>69.999999999999744</v>
      </c>
    </row>
    <row r="101" spans="1:64" x14ac:dyDescent="0.2">
      <c r="A101" s="1">
        <v>99</v>
      </c>
      <c r="B101" s="7" t="s">
        <v>43</v>
      </c>
      <c r="C101" s="3">
        <v>39926</v>
      </c>
      <c r="D101" s="4" t="s">
        <v>629</v>
      </c>
      <c r="E101" s="4" t="s">
        <v>170</v>
      </c>
      <c r="F101" s="5" t="str">
        <f t="shared" si="10"/>
        <v>J</v>
      </c>
      <c r="G101" s="6">
        <v>0.90972222222222221</v>
      </c>
      <c r="H101" s="6">
        <v>0.92847222222222225</v>
      </c>
      <c r="I101" s="85">
        <f t="shared" si="11"/>
        <v>27.000000000000064</v>
      </c>
      <c r="J101" s="86">
        <f>I101*Segmentos!$D$7*(AH101%)*IF(ISNUMBER(AI101),AI101%,0)</f>
        <v>81259.200000000201</v>
      </c>
      <c r="K101" s="86">
        <f>I101*Segmentos!$D$7*(AL101%)*IF(ISNUMBER(AM101),AM101%,0)</f>
        <v>73483.200000000172</v>
      </c>
      <c r="L101" s="4"/>
      <c r="M101" s="2">
        <v>0.72</v>
      </c>
      <c r="N101" s="2">
        <v>1.9</v>
      </c>
      <c r="O101" s="2">
        <v>38.6</v>
      </c>
      <c r="P101" s="2">
        <v>45.792000000000002</v>
      </c>
      <c r="Q101" s="2">
        <v>0.09</v>
      </c>
      <c r="R101" s="2">
        <v>1</v>
      </c>
      <c r="S101" s="2">
        <v>8.9</v>
      </c>
      <c r="T101" s="2">
        <v>0.92020000000000002</v>
      </c>
      <c r="U101" s="2">
        <v>1.93</v>
      </c>
      <c r="V101" s="2">
        <v>3.3</v>
      </c>
      <c r="W101" s="2">
        <v>58.2</v>
      </c>
      <c r="X101" s="2">
        <v>25.709800000000001</v>
      </c>
      <c r="Y101" s="2">
        <v>0.93</v>
      </c>
      <c r="Z101" s="2">
        <v>2.4</v>
      </c>
      <c r="AA101" s="2">
        <v>38.5</v>
      </c>
      <c r="AB101" s="2">
        <v>17.421299999999999</v>
      </c>
      <c r="AC101" s="2">
        <v>0.08</v>
      </c>
      <c r="AD101" s="2">
        <v>0.9</v>
      </c>
      <c r="AE101" s="2">
        <v>9.3000000000000007</v>
      </c>
      <c r="AF101" s="2">
        <v>1.7406999999999999</v>
      </c>
      <c r="AG101" s="20">
        <v>0.75</v>
      </c>
      <c r="AH101" s="20">
        <v>1.9</v>
      </c>
      <c r="AI101" s="20">
        <v>39.6</v>
      </c>
      <c r="AJ101" s="20">
        <v>22.4619</v>
      </c>
      <c r="AK101" s="18">
        <v>0.7</v>
      </c>
      <c r="AL101" s="18">
        <v>1.8</v>
      </c>
      <c r="AM101" s="18">
        <v>37.799999999999997</v>
      </c>
      <c r="AN101" s="18">
        <v>23.330100000000002</v>
      </c>
      <c r="AO101" s="2">
        <v>0.03</v>
      </c>
      <c r="AP101" s="2">
        <v>0.5</v>
      </c>
      <c r="AQ101" s="2">
        <v>5.6</v>
      </c>
      <c r="AR101" s="2">
        <v>0.20680000000000001</v>
      </c>
      <c r="AS101" s="2">
        <v>0.25</v>
      </c>
      <c r="AT101" s="2">
        <v>1.9</v>
      </c>
      <c r="AU101" s="2">
        <v>13.3</v>
      </c>
      <c r="AV101" s="2">
        <v>3.4550999999999998</v>
      </c>
      <c r="AW101" s="2">
        <v>0.47</v>
      </c>
      <c r="AX101" s="2">
        <v>1.6</v>
      </c>
      <c r="AY101" s="2">
        <v>28.3</v>
      </c>
      <c r="AZ101" s="2">
        <v>8.52</v>
      </c>
      <c r="BA101" s="2">
        <v>1.38</v>
      </c>
      <c r="BB101" s="2">
        <v>2.4</v>
      </c>
      <c r="BC101" s="2">
        <v>57.3</v>
      </c>
      <c r="BD101" s="2">
        <v>33.61</v>
      </c>
      <c r="BE101" s="4" t="str">
        <f t="shared" si="12"/>
        <v>NO APLICA</v>
      </c>
      <c r="BF101" s="4">
        <f t="shared" si="13"/>
        <v>0.66099999999999992</v>
      </c>
      <c r="BG101">
        <f t="shared" si="14"/>
        <v>0.03</v>
      </c>
      <c r="BH101">
        <f t="shared" si="15"/>
        <v>0.25</v>
      </c>
      <c r="BI101">
        <f t="shared" si="16"/>
        <v>1.38</v>
      </c>
      <c r="BJ101">
        <f t="shared" si="17"/>
        <v>0.7</v>
      </c>
      <c r="BK101">
        <f t="shared" si="18"/>
        <v>0.75</v>
      </c>
      <c r="BL101">
        <f t="shared" si="19"/>
        <v>1980.1800000000046</v>
      </c>
    </row>
    <row r="102" spans="1:64" x14ac:dyDescent="0.2">
      <c r="A102" s="1">
        <v>100</v>
      </c>
      <c r="B102" s="7" t="s">
        <v>44</v>
      </c>
      <c r="C102" s="3">
        <v>39926</v>
      </c>
      <c r="D102" s="4" t="s">
        <v>3</v>
      </c>
      <c r="E102" s="4" t="s">
        <v>169</v>
      </c>
      <c r="F102" s="5" t="str">
        <f t="shared" si="10"/>
        <v>J</v>
      </c>
      <c r="G102" s="6">
        <v>0.91805555555555562</v>
      </c>
      <c r="H102" s="6">
        <v>0.99097222222222225</v>
      </c>
      <c r="I102" s="85">
        <f t="shared" si="11"/>
        <v>104.99999999999994</v>
      </c>
      <c r="J102" s="86">
        <f>I102*Segmentos!$D$7*(AH102%)*IF(ISNUMBER(AI102),AI102%,0)</f>
        <v>3451265.9999999981</v>
      </c>
      <c r="K102" s="86">
        <f>I102*Segmentos!$D$7*(AL102%)*IF(ISNUMBER(AM102),AM102%,0)</f>
        <v>2709629.9999999986</v>
      </c>
      <c r="L102" s="4"/>
      <c r="M102" s="2">
        <v>7.29</v>
      </c>
      <c r="N102" s="2">
        <v>26.3</v>
      </c>
      <c r="O102" s="2">
        <v>27.8</v>
      </c>
      <c r="P102" s="2">
        <v>87.463399999999993</v>
      </c>
      <c r="Q102" s="2">
        <v>4.74</v>
      </c>
      <c r="R102" s="2">
        <v>16.7</v>
      </c>
      <c r="S102" s="2">
        <v>28.4</v>
      </c>
      <c r="T102" s="2">
        <v>9.4891000000000005</v>
      </c>
      <c r="U102" s="2">
        <v>6.85</v>
      </c>
      <c r="V102" s="2">
        <v>23.2</v>
      </c>
      <c r="W102" s="2">
        <v>29.5</v>
      </c>
      <c r="X102" s="2">
        <v>17.229500000000002</v>
      </c>
      <c r="Y102" s="2">
        <v>9.5299999999999994</v>
      </c>
      <c r="Z102" s="2">
        <v>34.799999999999997</v>
      </c>
      <c r="AA102" s="2">
        <v>27.4</v>
      </c>
      <c r="AB102" s="2">
        <v>33.759599999999999</v>
      </c>
      <c r="AC102" s="2">
        <v>6.85</v>
      </c>
      <c r="AD102" s="2">
        <v>25.4</v>
      </c>
      <c r="AE102" s="2">
        <v>27</v>
      </c>
      <c r="AF102" s="2">
        <v>26.985199999999999</v>
      </c>
      <c r="AG102" s="20">
        <v>8.2200000000000006</v>
      </c>
      <c r="AH102" s="20">
        <v>27.3</v>
      </c>
      <c r="AI102" s="20">
        <v>30.1</v>
      </c>
      <c r="AJ102" s="20">
        <v>46.772300000000001</v>
      </c>
      <c r="AK102" s="18">
        <v>6.46</v>
      </c>
      <c r="AL102" s="18">
        <v>25.3</v>
      </c>
      <c r="AM102" s="18">
        <v>25.5</v>
      </c>
      <c r="AN102" s="18">
        <v>40.691099999999999</v>
      </c>
      <c r="AO102" s="2">
        <v>3.24</v>
      </c>
      <c r="AP102" s="2">
        <v>18</v>
      </c>
      <c r="AQ102" s="2">
        <v>18</v>
      </c>
      <c r="AR102" s="2">
        <v>4.2394999999999996</v>
      </c>
      <c r="AS102" s="2">
        <v>5.81</v>
      </c>
      <c r="AT102" s="2">
        <v>19.899999999999999</v>
      </c>
      <c r="AU102" s="2">
        <v>29.3</v>
      </c>
      <c r="AV102" s="2">
        <v>15.357200000000001</v>
      </c>
      <c r="AW102" s="2">
        <v>8.98</v>
      </c>
      <c r="AX102" s="2">
        <v>30.7</v>
      </c>
      <c r="AY102" s="2">
        <v>29.3</v>
      </c>
      <c r="AZ102" s="2">
        <v>30.966899999999999</v>
      </c>
      <c r="BA102" s="2">
        <v>8.0399999999999991</v>
      </c>
      <c r="BB102" s="2">
        <v>29</v>
      </c>
      <c r="BC102" s="2">
        <v>27.7</v>
      </c>
      <c r="BD102" s="2">
        <v>36.899900000000002</v>
      </c>
      <c r="BE102" s="4" t="str">
        <f t="shared" si="12"/>
        <v>ENTRETENIDO</v>
      </c>
      <c r="BF102" s="4">
        <f t="shared" si="13"/>
        <v>6.7748000000000008</v>
      </c>
      <c r="BG102">
        <f t="shared" si="14"/>
        <v>3.24</v>
      </c>
      <c r="BH102">
        <f t="shared" si="15"/>
        <v>5.81</v>
      </c>
      <c r="BI102">
        <f t="shared" si="16"/>
        <v>8.98</v>
      </c>
      <c r="BJ102">
        <f t="shared" si="17"/>
        <v>6.46</v>
      </c>
      <c r="BK102">
        <f t="shared" si="18"/>
        <v>8.2200000000000006</v>
      </c>
      <c r="BL102">
        <f t="shared" si="19"/>
        <v>76769.699999999968</v>
      </c>
    </row>
    <row r="103" spans="1:64" x14ac:dyDescent="0.2">
      <c r="A103" s="1">
        <v>101</v>
      </c>
      <c r="B103" s="7" t="s">
        <v>26</v>
      </c>
      <c r="C103" s="3">
        <v>39926</v>
      </c>
      <c r="D103" s="4" t="s">
        <v>629</v>
      </c>
      <c r="E103" s="4" t="s">
        <v>170</v>
      </c>
      <c r="F103" s="5" t="str">
        <f t="shared" si="10"/>
        <v>J</v>
      </c>
      <c r="G103" s="6">
        <v>0.89236111111111116</v>
      </c>
      <c r="H103" s="6">
        <v>0.90902777777777777</v>
      </c>
      <c r="I103" s="85">
        <f t="shared" si="11"/>
        <v>23.999999999999915</v>
      </c>
      <c r="J103" s="86">
        <f>I103*Segmentos!$D$7*(AH103%)*IF(ISNUMBER(AI103),AI103%,0)</f>
        <v>43545.599999999853</v>
      </c>
      <c r="K103" s="86">
        <f>I103*Segmentos!$D$7*(AL103%)*IF(ISNUMBER(AM103),AM103%,0)</f>
        <v>45964.799999999836</v>
      </c>
      <c r="L103" s="4"/>
      <c r="M103" s="2">
        <v>0.47</v>
      </c>
      <c r="N103" s="2">
        <v>1.4</v>
      </c>
      <c r="O103" s="2">
        <v>32.799999999999997</v>
      </c>
      <c r="P103" s="2">
        <v>27.123699999999999</v>
      </c>
      <c r="Q103" s="2">
        <v>0.04</v>
      </c>
      <c r="R103" s="2">
        <v>0.5</v>
      </c>
      <c r="S103" s="2">
        <v>8.3000000000000007</v>
      </c>
      <c r="T103" s="2">
        <v>0.40910000000000002</v>
      </c>
      <c r="U103" s="2">
        <v>1.95</v>
      </c>
      <c r="V103" s="2">
        <v>5.2</v>
      </c>
      <c r="W103" s="2">
        <v>37.700000000000003</v>
      </c>
      <c r="X103" s="2">
        <v>23.6508</v>
      </c>
      <c r="Y103" s="2">
        <v>0.14000000000000001</v>
      </c>
      <c r="Z103" s="2">
        <v>0.5</v>
      </c>
      <c r="AA103" s="2">
        <v>26.9</v>
      </c>
      <c r="AB103" s="2">
        <v>2.4369999999999998</v>
      </c>
      <c r="AC103" s="2">
        <v>0.03</v>
      </c>
      <c r="AD103" s="2">
        <v>0.3</v>
      </c>
      <c r="AE103" s="2">
        <v>10.4</v>
      </c>
      <c r="AF103" s="2">
        <v>0.62680000000000002</v>
      </c>
      <c r="AG103" s="20">
        <v>0.46</v>
      </c>
      <c r="AH103" s="20">
        <v>0.9</v>
      </c>
      <c r="AI103" s="20">
        <v>50.4</v>
      </c>
      <c r="AJ103" s="20">
        <v>12.571999999999999</v>
      </c>
      <c r="AK103" s="18">
        <v>0.48</v>
      </c>
      <c r="AL103" s="18">
        <v>1.9</v>
      </c>
      <c r="AM103" s="18">
        <v>25.2</v>
      </c>
      <c r="AN103" s="18">
        <v>14.5517</v>
      </c>
      <c r="AO103" s="2">
        <v>0.1</v>
      </c>
      <c r="AP103" s="2">
        <v>0.8</v>
      </c>
      <c r="AQ103" s="2">
        <v>12.4</v>
      </c>
      <c r="AR103" s="2">
        <v>0.64570000000000005</v>
      </c>
      <c r="AS103" s="2">
        <v>0.25</v>
      </c>
      <c r="AT103" s="2">
        <v>0.8</v>
      </c>
      <c r="AU103" s="2">
        <v>30.4</v>
      </c>
      <c r="AV103" s="2">
        <v>3.1242000000000001</v>
      </c>
      <c r="AW103" s="2">
        <v>0.11</v>
      </c>
      <c r="AX103" s="2">
        <v>0.2</v>
      </c>
      <c r="AY103" s="2">
        <v>50</v>
      </c>
      <c r="AZ103" s="2">
        <v>1.8606</v>
      </c>
      <c r="BA103" s="2">
        <v>0.97</v>
      </c>
      <c r="BB103" s="2">
        <v>2.9</v>
      </c>
      <c r="BC103" s="2">
        <v>33.9</v>
      </c>
      <c r="BD103" s="2">
        <v>21.493200000000002</v>
      </c>
      <c r="BE103" s="4" t="str">
        <f t="shared" si="12"/>
        <v>NO APLICA</v>
      </c>
      <c r="BF103" s="4">
        <f t="shared" si="13"/>
        <v>0.49539999999999995</v>
      </c>
      <c r="BG103">
        <f t="shared" si="14"/>
        <v>0.1</v>
      </c>
      <c r="BH103">
        <f t="shared" si="15"/>
        <v>0.25</v>
      </c>
      <c r="BI103">
        <f t="shared" si="16"/>
        <v>0.97</v>
      </c>
      <c r="BJ103">
        <f t="shared" si="17"/>
        <v>0.48</v>
      </c>
      <c r="BK103">
        <f t="shared" si="18"/>
        <v>0.46</v>
      </c>
      <c r="BL103">
        <f t="shared" si="19"/>
        <v>1102.0799999999961</v>
      </c>
    </row>
    <row r="104" spans="1:64" x14ac:dyDescent="0.2">
      <c r="A104" s="1">
        <v>102</v>
      </c>
      <c r="B104" s="7" t="s">
        <v>14</v>
      </c>
      <c r="C104" s="3">
        <v>39926</v>
      </c>
      <c r="D104" s="4" t="s">
        <v>626</v>
      </c>
      <c r="E104" s="4" t="s">
        <v>163</v>
      </c>
      <c r="F104" s="5" t="str">
        <f t="shared" si="10"/>
        <v>J</v>
      </c>
      <c r="G104" s="6">
        <v>0.85069444444444453</v>
      </c>
      <c r="H104" s="6">
        <v>0.875</v>
      </c>
      <c r="I104" s="85">
        <f t="shared" si="11"/>
        <v>34.999999999999872</v>
      </c>
      <c r="J104" s="86">
        <f>I104*Segmentos!$D$7*(AH104%)*IF(ISNUMBER(AI104),AI104%,0)</f>
        <v>851465.99999999674</v>
      </c>
      <c r="K104" s="86">
        <f>I104*Segmentos!$D$7*(AL104%)*IF(ISNUMBER(AM104),AM104%,0)</f>
        <v>1413719.9999999949</v>
      </c>
      <c r="L104" s="4"/>
      <c r="M104" s="2">
        <v>8.19</v>
      </c>
      <c r="N104" s="2">
        <v>12.7</v>
      </c>
      <c r="O104" s="2">
        <v>64.8</v>
      </c>
      <c r="P104" s="2">
        <v>82.3</v>
      </c>
      <c r="Q104" s="2">
        <v>5.95</v>
      </c>
      <c r="R104" s="2">
        <v>9.4</v>
      </c>
      <c r="S104" s="2">
        <v>63</v>
      </c>
      <c r="T104" s="2">
        <v>9.9639000000000006</v>
      </c>
      <c r="U104" s="2">
        <v>7.03</v>
      </c>
      <c r="V104" s="2">
        <v>12.8</v>
      </c>
      <c r="W104" s="2">
        <v>54.9</v>
      </c>
      <c r="X104" s="2">
        <v>14.8057</v>
      </c>
      <c r="Y104" s="2">
        <v>7.31</v>
      </c>
      <c r="Z104" s="2">
        <v>10.8</v>
      </c>
      <c r="AA104" s="2">
        <v>67.900000000000006</v>
      </c>
      <c r="AB104" s="2">
        <v>21.6831</v>
      </c>
      <c r="AC104" s="2">
        <v>10.87</v>
      </c>
      <c r="AD104" s="2">
        <v>15.9</v>
      </c>
      <c r="AE104" s="2">
        <v>68.5</v>
      </c>
      <c r="AF104" s="2">
        <v>35.847299999999997</v>
      </c>
      <c r="AG104" s="20">
        <v>6.09</v>
      </c>
      <c r="AH104" s="20">
        <v>9.6999999999999993</v>
      </c>
      <c r="AI104" s="20">
        <v>62.7</v>
      </c>
      <c r="AJ104" s="20">
        <v>29.019400000000001</v>
      </c>
      <c r="AK104" s="18">
        <v>10.09</v>
      </c>
      <c r="AL104" s="18">
        <v>15.3</v>
      </c>
      <c r="AM104" s="18">
        <v>66</v>
      </c>
      <c r="AN104" s="18">
        <v>53.2806</v>
      </c>
      <c r="AO104" s="2">
        <v>4.9800000000000004</v>
      </c>
      <c r="AP104" s="2">
        <v>10.9</v>
      </c>
      <c r="AQ104" s="2">
        <v>45.7</v>
      </c>
      <c r="AR104" s="2">
        <v>5.4694000000000003</v>
      </c>
      <c r="AS104" s="2">
        <v>8.1199999999999992</v>
      </c>
      <c r="AT104" s="2">
        <v>12.5</v>
      </c>
      <c r="AU104" s="2">
        <v>64.8</v>
      </c>
      <c r="AV104" s="2">
        <v>17.961300000000001</v>
      </c>
      <c r="AW104" s="2">
        <v>7.66</v>
      </c>
      <c r="AX104" s="2">
        <v>12.2</v>
      </c>
      <c r="AY104" s="2">
        <v>62.6</v>
      </c>
      <c r="AZ104" s="2">
        <v>22.1158</v>
      </c>
      <c r="BA104" s="2">
        <v>9.56</v>
      </c>
      <c r="BB104" s="2">
        <v>13.5</v>
      </c>
      <c r="BC104" s="2">
        <v>70.599999999999994</v>
      </c>
      <c r="BD104" s="2">
        <v>36.753500000000003</v>
      </c>
      <c r="BE104" s="4" t="str">
        <f t="shared" si="12"/>
        <v>NO APLICA</v>
      </c>
      <c r="BF104" s="4">
        <f t="shared" si="13"/>
        <v>8.3119999999999994</v>
      </c>
      <c r="BG104">
        <f t="shared" si="14"/>
        <v>4.9800000000000004</v>
      </c>
      <c r="BH104">
        <f t="shared" si="15"/>
        <v>8.1199999999999992</v>
      </c>
      <c r="BI104">
        <f t="shared" si="16"/>
        <v>9.56</v>
      </c>
      <c r="BJ104">
        <f t="shared" si="17"/>
        <v>10.09</v>
      </c>
      <c r="BK104">
        <f t="shared" si="18"/>
        <v>6.09</v>
      </c>
      <c r="BL104">
        <f t="shared" si="19"/>
        <v>28803.599999999893</v>
      </c>
    </row>
    <row r="105" spans="1:64" x14ac:dyDescent="0.2">
      <c r="A105" s="1">
        <v>103</v>
      </c>
      <c r="B105" s="7" t="s">
        <v>45</v>
      </c>
      <c r="C105" s="3">
        <v>39926</v>
      </c>
      <c r="D105" s="4" t="s">
        <v>8</v>
      </c>
      <c r="E105" s="4" t="s">
        <v>175</v>
      </c>
      <c r="F105" s="5" t="str">
        <f t="shared" si="10"/>
        <v>J</v>
      </c>
      <c r="G105" s="6">
        <v>0.92013888888888884</v>
      </c>
      <c r="H105" s="6">
        <v>0.98888888888888893</v>
      </c>
      <c r="I105" s="85">
        <f t="shared" si="11"/>
        <v>99.000000000000128</v>
      </c>
      <c r="J105" s="86">
        <f>I105*Segmentos!$D$7*(AH105%)*IF(ISNUMBER(AI105),AI105%,0)</f>
        <v>1521036.0000000021</v>
      </c>
      <c r="K105" s="86">
        <f>I105*Segmentos!$D$7*(AL105%)*IF(ISNUMBER(AM105),AM105%,0)</f>
        <v>1736658.0000000023</v>
      </c>
      <c r="L105" s="4"/>
      <c r="M105" s="2">
        <v>4.13</v>
      </c>
      <c r="N105" s="2">
        <v>23.8</v>
      </c>
      <c r="O105" s="2">
        <v>17.399999999999999</v>
      </c>
      <c r="P105" s="2">
        <v>75.300700000000006</v>
      </c>
      <c r="Q105" s="2">
        <v>2.94</v>
      </c>
      <c r="R105" s="2">
        <v>15.5</v>
      </c>
      <c r="S105" s="2">
        <v>19</v>
      </c>
      <c r="T105" s="2">
        <v>8.9573</v>
      </c>
      <c r="U105" s="2">
        <v>3.45</v>
      </c>
      <c r="V105" s="2">
        <v>16.600000000000001</v>
      </c>
      <c r="W105" s="2">
        <v>20.7</v>
      </c>
      <c r="X105" s="2">
        <v>13.177899999999999</v>
      </c>
      <c r="Y105" s="2">
        <v>5.39</v>
      </c>
      <c r="Z105" s="2">
        <v>31.4</v>
      </c>
      <c r="AA105" s="2">
        <v>17.2</v>
      </c>
      <c r="AB105" s="2">
        <v>29.0198</v>
      </c>
      <c r="AC105" s="2">
        <v>4.03</v>
      </c>
      <c r="AD105" s="2">
        <v>25.8</v>
      </c>
      <c r="AE105" s="2">
        <v>15.6</v>
      </c>
      <c r="AF105" s="2">
        <v>24.145700000000001</v>
      </c>
      <c r="AG105" s="20">
        <v>3.85</v>
      </c>
      <c r="AH105" s="20">
        <v>23</v>
      </c>
      <c r="AI105" s="20">
        <v>16.7</v>
      </c>
      <c r="AJ105" s="20">
        <v>33.289400000000001</v>
      </c>
      <c r="AK105" s="18">
        <v>4.38</v>
      </c>
      <c r="AL105" s="18">
        <v>24.5</v>
      </c>
      <c r="AM105" s="18">
        <v>17.899999999999999</v>
      </c>
      <c r="AN105" s="18">
        <v>42.011299999999999</v>
      </c>
      <c r="AO105" s="2">
        <v>1.91</v>
      </c>
      <c r="AP105" s="2">
        <v>11.2</v>
      </c>
      <c r="AQ105" s="2">
        <v>17.100000000000001</v>
      </c>
      <c r="AR105" s="2">
        <v>3.8115999999999999</v>
      </c>
      <c r="AS105" s="2">
        <v>3.7</v>
      </c>
      <c r="AT105" s="2">
        <v>16.899999999999999</v>
      </c>
      <c r="AU105" s="2">
        <v>21.9</v>
      </c>
      <c r="AV105" s="2">
        <v>14.876200000000001</v>
      </c>
      <c r="AW105" s="2">
        <v>4.55</v>
      </c>
      <c r="AX105" s="2">
        <v>27</v>
      </c>
      <c r="AY105" s="2">
        <v>16.899999999999999</v>
      </c>
      <c r="AZ105" s="2">
        <v>23.868300000000001</v>
      </c>
      <c r="BA105" s="2">
        <v>4.6900000000000004</v>
      </c>
      <c r="BB105" s="2">
        <v>29</v>
      </c>
      <c r="BC105" s="2">
        <v>16.2</v>
      </c>
      <c r="BD105" s="2">
        <v>32.744700000000002</v>
      </c>
      <c r="BE105" s="4" t="str">
        <f t="shared" si="12"/>
        <v>ABURRIDO</v>
      </c>
      <c r="BF105" s="4">
        <f t="shared" si="13"/>
        <v>3.9116</v>
      </c>
      <c r="BG105">
        <f t="shared" si="14"/>
        <v>1.91</v>
      </c>
      <c r="BH105">
        <f t="shared" si="15"/>
        <v>3.7</v>
      </c>
      <c r="BI105">
        <f t="shared" si="16"/>
        <v>4.6900000000000004</v>
      </c>
      <c r="BJ105">
        <f t="shared" si="17"/>
        <v>4.38</v>
      </c>
      <c r="BK105">
        <f t="shared" si="18"/>
        <v>3.85</v>
      </c>
      <c r="BL105">
        <f t="shared" si="19"/>
        <v>40997.880000000048</v>
      </c>
    </row>
    <row r="106" spans="1:64" x14ac:dyDescent="0.2">
      <c r="A106" s="1">
        <v>104</v>
      </c>
      <c r="B106" s="7" t="s">
        <v>10</v>
      </c>
      <c r="C106" s="3">
        <v>39926</v>
      </c>
      <c r="D106" s="4" t="s">
        <v>8</v>
      </c>
      <c r="E106" s="4" t="s">
        <v>164</v>
      </c>
      <c r="F106" s="5" t="str">
        <f t="shared" si="10"/>
        <v>J</v>
      </c>
      <c r="G106" s="6">
        <v>0.87430555555555556</v>
      </c>
      <c r="H106" s="6">
        <v>0.92013888888888884</v>
      </c>
      <c r="I106" s="85">
        <f t="shared" si="11"/>
        <v>65.999999999999929</v>
      </c>
      <c r="J106" s="86">
        <f>I106*Segmentos!$D$7*(AH106%)*IF(ISNUMBER(AI106),AI106%,0)</f>
        <v>1297190.3999999987</v>
      </c>
      <c r="K106" s="86">
        <f>I106*Segmentos!$D$7*(AL106%)*IF(ISNUMBER(AM106),AM106%,0)</f>
        <v>1437004.7999999986</v>
      </c>
      <c r="L106" s="4"/>
      <c r="M106" s="2">
        <v>5.19</v>
      </c>
      <c r="N106" s="2">
        <v>16.7</v>
      </c>
      <c r="O106" s="2">
        <v>31.1</v>
      </c>
      <c r="P106" s="2">
        <v>82.6751</v>
      </c>
      <c r="Q106" s="2">
        <v>2.4300000000000002</v>
      </c>
      <c r="R106" s="2">
        <v>7</v>
      </c>
      <c r="S106" s="2">
        <v>34.5</v>
      </c>
      <c r="T106" s="2">
        <v>6.4581999999999997</v>
      </c>
      <c r="U106" s="2">
        <v>3</v>
      </c>
      <c r="V106" s="2">
        <v>12.3</v>
      </c>
      <c r="W106" s="2">
        <v>24.5</v>
      </c>
      <c r="X106" s="2">
        <v>10.0291</v>
      </c>
      <c r="Y106" s="2">
        <v>4.4800000000000004</v>
      </c>
      <c r="Z106" s="2">
        <v>19.8</v>
      </c>
      <c r="AA106" s="2">
        <v>22.6</v>
      </c>
      <c r="AB106" s="2">
        <v>21.077100000000002</v>
      </c>
      <c r="AC106" s="2">
        <v>8.6199999999999992</v>
      </c>
      <c r="AD106" s="2">
        <v>21.7</v>
      </c>
      <c r="AE106" s="2">
        <v>39.799999999999997</v>
      </c>
      <c r="AF106" s="2">
        <v>45.110700000000001</v>
      </c>
      <c r="AG106" s="20">
        <v>4.91</v>
      </c>
      <c r="AH106" s="20">
        <v>16.600000000000001</v>
      </c>
      <c r="AI106" s="20">
        <v>29.6</v>
      </c>
      <c r="AJ106" s="20">
        <v>37.149299999999997</v>
      </c>
      <c r="AK106" s="18">
        <v>5.43</v>
      </c>
      <c r="AL106" s="18">
        <v>16.8</v>
      </c>
      <c r="AM106" s="18">
        <v>32.4</v>
      </c>
      <c r="AN106" s="18">
        <v>45.525799999999997</v>
      </c>
      <c r="AO106" s="2">
        <v>1.46</v>
      </c>
      <c r="AP106" s="2">
        <v>12.7</v>
      </c>
      <c r="AQ106" s="2">
        <v>11.5</v>
      </c>
      <c r="AR106" s="2">
        <v>2.5350999999999999</v>
      </c>
      <c r="AS106" s="2">
        <v>1.73</v>
      </c>
      <c r="AT106" s="2">
        <v>9.1</v>
      </c>
      <c r="AU106" s="2">
        <v>19.100000000000001</v>
      </c>
      <c r="AV106" s="2">
        <v>6.0705999999999998</v>
      </c>
      <c r="AW106" s="2">
        <v>5.35</v>
      </c>
      <c r="AX106" s="2">
        <v>18.399999999999999</v>
      </c>
      <c r="AY106" s="2">
        <v>29.1</v>
      </c>
      <c r="AZ106" s="2">
        <v>24.517700000000001</v>
      </c>
      <c r="BA106" s="2">
        <v>8.1199999999999992</v>
      </c>
      <c r="BB106" s="2">
        <v>21</v>
      </c>
      <c r="BC106" s="2">
        <v>38.700000000000003</v>
      </c>
      <c r="BD106" s="2">
        <v>49.551600000000001</v>
      </c>
      <c r="BE106" s="4" t="str">
        <f t="shared" si="12"/>
        <v>NO APLICA</v>
      </c>
      <c r="BF106" s="4">
        <f t="shared" si="13"/>
        <v>4.3183999999999987</v>
      </c>
      <c r="BG106">
        <f t="shared" si="14"/>
        <v>1.46</v>
      </c>
      <c r="BH106">
        <f t="shared" si="15"/>
        <v>1.73</v>
      </c>
      <c r="BI106">
        <f t="shared" si="16"/>
        <v>8.1199999999999992</v>
      </c>
      <c r="BJ106">
        <f t="shared" si="17"/>
        <v>5.43</v>
      </c>
      <c r="BK106">
        <f t="shared" si="18"/>
        <v>4.91</v>
      </c>
      <c r="BL106">
        <f t="shared" si="19"/>
        <v>34278.419999999962</v>
      </c>
    </row>
    <row r="107" spans="1:64" x14ac:dyDescent="0.2">
      <c r="A107" s="1">
        <v>105</v>
      </c>
      <c r="B107" s="7" t="s">
        <v>23</v>
      </c>
      <c r="C107" s="3">
        <v>39926</v>
      </c>
      <c r="D107" s="4" t="s">
        <v>629</v>
      </c>
      <c r="E107" s="4" t="s">
        <v>170</v>
      </c>
      <c r="F107" s="5" t="str">
        <f t="shared" si="10"/>
        <v>J</v>
      </c>
      <c r="G107" s="6">
        <v>0.87569444444444444</v>
      </c>
      <c r="H107" s="6">
        <v>0.88124999999999998</v>
      </c>
      <c r="I107" s="85">
        <f t="shared" si="11"/>
        <v>7.9999999999999716</v>
      </c>
      <c r="J107" s="86">
        <f>I107*Segmentos!$D$7*(AH107%)*IF(ISNUMBER(AI107),AI107%,0)</f>
        <v>10118.399999999965</v>
      </c>
      <c r="K107" s="86">
        <f>I107*Segmentos!$D$7*(AL107%)*IF(ISNUMBER(AM107),AM107%,0)</f>
        <v>14822.399999999949</v>
      </c>
      <c r="L107" s="4"/>
      <c r="M107" s="2">
        <v>0.41</v>
      </c>
      <c r="N107" s="2">
        <v>0.7</v>
      </c>
      <c r="O107" s="2">
        <v>55.9</v>
      </c>
      <c r="P107" s="2">
        <v>45.4086</v>
      </c>
      <c r="Q107" s="2">
        <v>0</v>
      </c>
      <c r="R107" s="2">
        <v>0</v>
      </c>
      <c r="S107" s="8" t="s">
        <v>577</v>
      </c>
      <c r="T107" s="2">
        <v>0</v>
      </c>
      <c r="U107" s="2">
        <v>0.9</v>
      </c>
      <c r="V107" s="2">
        <v>1.4</v>
      </c>
      <c r="W107" s="2">
        <v>62.5</v>
      </c>
      <c r="X107" s="2">
        <v>20.8506</v>
      </c>
      <c r="Y107" s="2">
        <v>0.38</v>
      </c>
      <c r="Z107" s="2">
        <v>0.5</v>
      </c>
      <c r="AA107" s="2">
        <v>70.099999999999994</v>
      </c>
      <c r="AB107" s="2">
        <v>12.4368</v>
      </c>
      <c r="AC107" s="2">
        <v>0.33</v>
      </c>
      <c r="AD107" s="2">
        <v>0.8</v>
      </c>
      <c r="AE107" s="2">
        <v>40.200000000000003</v>
      </c>
      <c r="AF107" s="2">
        <v>12.1212</v>
      </c>
      <c r="AG107" s="20">
        <v>0.32</v>
      </c>
      <c r="AH107" s="20">
        <v>0.6</v>
      </c>
      <c r="AI107" s="20">
        <v>52.7</v>
      </c>
      <c r="AJ107" s="20">
        <v>17.038499999999999</v>
      </c>
      <c r="AK107" s="18">
        <v>0.49</v>
      </c>
      <c r="AL107" s="18">
        <v>0.8</v>
      </c>
      <c r="AM107" s="18">
        <v>57.9</v>
      </c>
      <c r="AN107" s="18">
        <v>28.370100000000001</v>
      </c>
      <c r="AO107" s="2">
        <v>0.43</v>
      </c>
      <c r="AP107" s="2">
        <v>0.7</v>
      </c>
      <c r="AQ107" s="2">
        <v>65.599999999999994</v>
      </c>
      <c r="AR107" s="2">
        <v>5.2118000000000002</v>
      </c>
      <c r="AS107" s="2">
        <v>0.27</v>
      </c>
      <c r="AT107" s="2">
        <v>0.6</v>
      </c>
      <c r="AU107" s="2">
        <v>43.8</v>
      </c>
      <c r="AV107" s="2">
        <v>6.5380000000000003</v>
      </c>
      <c r="AW107" s="2">
        <v>0.4</v>
      </c>
      <c r="AX107" s="2">
        <v>0.8</v>
      </c>
      <c r="AY107" s="2">
        <v>51.1</v>
      </c>
      <c r="AZ107" s="2">
        <v>12.808199999999999</v>
      </c>
      <c r="BA107" s="2">
        <v>0.49</v>
      </c>
      <c r="BB107" s="2">
        <v>0.8</v>
      </c>
      <c r="BC107" s="2">
        <v>62.5</v>
      </c>
      <c r="BD107" s="2">
        <v>20.8506</v>
      </c>
      <c r="BE107" s="4" t="str">
        <f t="shared" si="12"/>
        <v>NO APLICA</v>
      </c>
      <c r="BF107" s="4">
        <f t="shared" si="13"/>
        <v>0.38239999999999996</v>
      </c>
      <c r="BG107">
        <f t="shared" si="14"/>
        <v>0.43</v>
      </c>
      <c r="BH107">
        <f t="shared" si="15"/>
        <v>0.27</v>
      </c>
      <c r="BI107">
        <f t="shared" si="16"/>
        <v>0.49</v>
      </c>
      <c r="BJ107">
        <f t="shared" si="17"/>
        <v>0.49</v>
      </c>
      <c r="BK107">
        <f t="shared" si="18"/>
        <v>0.32</v>
      </c>
      <c r="BL107">
        <f t="shared" si="19"/>
        <v>313.03999999999888</v>
      </c>
    </row>
    <row r="108" spans="1:64" x14ac:dyDescent="0.2">
      <c r="A108" s="1">
        <v>106</v>
      </c>
      <c r="B108" s="7" t="s">
        <v>25</v>
      </c>
      <c r="C108" s="3">
        <v>39926</v>
      </c>
      <c r="D108" s="4" t="s">
        <v>629</v>
      </c>
      <c r="E108" s="4" t="s">
        <v>171</v>
      </c>
      <c r="F108" s="5" t="str">
        <f t="shared" si="10"/>
        <v>J</v>
      </c>
      <c r="G108" s="6">
        <v>0.88888888888888884</v>
      </c>
      <c r="H108" s="6">
        <v>0.89027777777777783</v>
      </c>
      <c r="I108" s="85">
        <f t="shared" si="11"/>
        <v>2.0000000000001528</v>
      </c>
      <c r="J108" s="86">
        <f>I108*Segmentos!$D$7*(AH108%)*IF(ISNUMBER(AI108),AI108%,0)</f>
        <v>4560.0000000003483</v>
      </c>
      <c r="K108" s="86">
        <f>I108*Segmentos!$D$7*(AL108%)*IF(ISNUMBER(AM108),AM108%,0)</f>
        <v>4300.8000000003276</v>
      </c>
      <c r="L108" s="4"/>
      <c r="M108" s="2">
        <v>0.54</v>
      </c>
      <c r="N108" s="2">
        <v>0.6</v>
      </c>
      <c r="O108" s="2">
        <v>92.3</v>
      </c>
      <c r="P108" s="2">
        <v>37.153399999999998</v>
      </c>
      <c r="Q108" s="2">
        <v>0</v>
      </c>
      <c r="R108" s="2">
        <v>0</v>
      </c>
      <c r="S108" s="8" t="s">
        <v>577</v>
      </c>
      <c r="T108" s="2">
        <v>0</v>
      </c>
      <c r="U108" s="2">
        <v>1.62</v>
      </c>
      <c r="V108" s="2">
        <v>1.7</v>
      </c>
      <c r="W108" s="2">
        <v>93.1</v>
      </c>
      <c r="X108" s="2">
        <v>23.162600000000001</v>
      </c>
      <c r="Y108" s="2">
        <v>0.35</v>
      </c>
      <c r="Z108" s="2">
        <v>0.4</v>
      </c>
      <c r="AA108" s="2">
        <v>94.9</v>
      </c>
      <c r="AB108" s="2">
        <v>7.1448999999999998</v>
      </c>
      <c r="AC108" s="2">
        <v>0.31</v>
      </c>
      <c r="AD108" s="2">
        <v>0.3</v>
      </c>
      <c r="AE108" s="2">
        <v>87.3</v>
      </c>
      <c r="AF108" s="2">
        <v>6.8460000000000001</v>
      </c>
      <c r="AG108" s="20">
        <v>0.59</v>
      </c>
      <c r="AH108" s="20">
        <v>0.6</v>
      </c>
      <c r="AI108" s="20">
        <v>95</v>
      </c>
      <c r="AJ108" s="20">
        <v>19.005199999999999</v>
      </c>
      <c r="AK108" s="18">
        <v>0.51</v>
      </c>
      <c r="AL108" s="18">
        <v>0.6</v>
      </c>
      <c r="AM108" s="18">
        <v>89.6</v>
      </c>
      <c r="AN108" s="18">
        <v>18.148199999999999</v>
      </c>
      <c r="AO108" s="2">
        <v>0.27</v>
      </c>
      <c r="AP108" s="2">
        <v>0.4</v>
      </c>
      <c r="AQ108" s="2">
        <v>66.599999999999994</v>
      </c>
      <c r="AR108" s="2">
        <v>1.9815</v>
      </c>
      <c r="AS108" s="2">
        <v>0.3</v>
      </c>
      <c r="AT108" s="2">
        <v>0.3</v>
      </c>
      <c r="AU108" s="2">
        <v>92.1</v>
      </c>
      <c r="AV108" s="2">
        <v>4.4724000000000004</v>
      </c>
      <c r="AW108" s="2">
        <v>0.38</v>
      </c>
      <c r="AX108" s="2">
        <v>0.4</v>
      </c>
      <c r="AY108" s="2">
        <v>100</v>
      </c>
      <c r="AZ108" s="2">
        <v>7.5556999999999999</v>
      </c>
      <c r="BA108" s="2">
        <v>0.88</v>
      </c>
      <c r="BB108" s="2">
        <v>1</v>
      </c>
      <c r="BC108" s="2">
        <v>93.1</v>
      </c>
      <c r="BD108" s="2">
        <v>23.143799999999999</v>
      </c>
      <c r="BE108" s="4" t="str">
        <f t="shared" si="12"/>
        <v>NO APLICA</v>
      </c>
      <c r="BF108" s="4">
        <f t="shared" si="13"/>
        <v>0.51940000000000008</v>
      </c>
      <c r="BG108">
        <f t="shared" si="14"/>
        <v>0.27</v>
      </c>
      <c r="BH108">
        <f t="shared" si="15"/>
        <v>0.3</v>
      </c>
      <c r="BI108">
        <f t="shared" si="16"/>
        <v>0.88</v>
      </c>
      <c r="BJ108">
        <f t="shared" si="17"/>
        <v>0.51</v>
      </c>
      <c r="BK108">
        <f t="shared" si="18"/>
        <v>0.59</v>
      </c>
      <c r="BL108">
        <f t="shared" si="19"/>
        <v>110.76000000000846</v>
      </c>
    </row>
    <row r="109" spans="1:64" x14ac:dyDescent="0.2">
      <c r="A109" s="1">
        <v>107</v>
      </c>
      <c r="B109" s="7" t="s">
        <v>33</v>
      </c>
      <c r="C109" s="3">
        <v>39926</v>
      </c>
      <c r="D109" s="4" t="s">
        <v>628</v>
      </c>
      <c r="E109" s="4" t="s">
        <v>163</v>
      </c>
      <c r="F109" s="5" t="str">
        <f t="shared" si="10"/>
        <v>J</v>
      </c>
      <c r="G109" s="6">
        <v>0.91805555555555562</v>
      </c>
      <c r="H109" s="6">
        <v>0.95972222222222225</v>
      </c>
      <c r="I109" s="85">
        <f t="shared" si="11"/>
        <v>59.999999999999943</v>
      </c>
      <c r="J109" s="86">
        <f>I109*Segmentos!$D$7*(AH109%)*IF(ISNUMBER(AI109),AI109%,0)</f>
        <v>238559.99999999977</v>
      </c>
      <c r="K109" s="86">
        <f>I109*Segmentos!$D$7*(AL109%)*IF(ISNUMBER(AM109),AM109%,0)</f>
        <v>187703.99999999983</v>
      </c>
      <c r="L109" s="4"/>
      <c r="M109" s="2">
        <v>0.89</v>
      </c>
      <c r="N109" s="2">
        <v>3.4</v>
      </c>
      <c r="O109" s="2">
        <v>26</v>
      </c>
      <c r="P109" s="2">
        <v>96.411900000000003</v>
      </c>
      <c r="Q109" s="2">
        <v>0.14000000000000001</v>
      </c>
      <c r="R109" s="2">
        <v>1.2</v>
      </c>
      <c r="S109" s="2">
        <v>12.2</v>
      </c>
      <c r="T109" s="2">
        <v>2.5550000000000002</v>
      </c>
      <c r="U109" s="2">
        <v>0.59</v>
      </c>
      <c r="V109" s="2">
        <v>2.4</v>
      </c>
      <c r="W109" s="2">
        <v>25.2</v>
      </c>
      <c r="X109" s="2">
        <v>13.411099999999999</v>
      </c>
      <c r="Y109" s="2">
        <v>0.83</v>
      </c>
      <c r="Z109" s="2">
        <v>4.3</v>
      </c>
      <c r="AA109" s="2">
        <v>19.399999999999999</v>
      </c>
      <c r="AB109" s="2">
        <v>26.567900000000002</v>
      </c>
      <c r="AC109" s="2">
        <v>1.52</v>
      </c>
      <c r="AD109" s="2">
        <v>4.5</v>
      </c>
      <c r="AE109" s="2">
        <v>33.700000000000003</v>
      </c>
      <c r="AF109" s="2">
        <v>53.877800000000001</v>
      </c>
      <c r="AG109" s="20">
        <v>1.01</v>
      </c>
      <c r="AH109" s="20">
        <v>3.5</v>
      </c>
      <c r="AI109" s="20">
        <v>28.4</v>
      </c>
      <c r="AJ109" s="20">
        <v>51.586100000000002</v>
      </c>
      <c r="AK109" s="18">
        <v>0.79</v>
      </c>
      <c r="AL109" s="18">
        <v>3.3</v>
      </c>
      <c r="AM109" s="18">
        <v>23.7</v>
      </c>
      <c r="AN109" s="18">
        <v>44.825699999999998</v>
      </c>
      <c r="AO109" s="2">
        <v>0.25</v>
      </c>
      <c r="AP109" s="2">
        <v>3</v>
      </c>
      <c r="AQ109" s="2">
        <v>8.4</v>
      </c>
      <c r="AR109" s="2">
        <v>2.9651000000000001</v>
      </c>
      <c r="AS109" s="2">
        <v>0.28999999999999998</v>
      </c>
      <c r="AT109" s="2">
        <v>1.7</v>
      </c>
      <c r="AU109" s="2">
        <v>16.899999999999999</v>
      </c>
      <c r="AV109" s="2">
        <v>6.9588999999999999</v>
      </c>
      <c r="AW109" s="2">
        <v>0.67</v>
      </c>
      <c r="AX109" s="2">
        <v>4.0999999999999996</v>
      </c>
      <c r="AY109" s="2">
        <v>16.399999999999999</v>
      </c>
      <c r="AZ109" s="2">
        <v>20.780100000000001</v>
      </c>
      <c r="BA109" s="2">
        <v>1.59</v>
      </c>
      <c r="BB109" s="2">
        <v>4.0999999999999996</v>
      </c>
      <c r="BC109" s="2">
        <v>39.1</v>
      </c>
      <c r="BD109" s="2">
        <v>65.707800000000006</v>
      </c>
      <c r="BE109" s="4" t="str">
        <f t="shared" si="12"/>
        <v>NO APLICA</v>
      </c>
      <c r="BF109" s="4">
        <f t="shared" si="13"/>
        <v>0.79359999999999997</v>
      </c>
      <c r="BG109">
        <f t="shared" si="14"/>
        <v>0.25</v>
      </c>
      <c r="BH109">
        <f t="shared" si="15"/>
        <v>0.28999999999999998</v>
      </c>
      <c r="BI109">
        <f t="shared" si="16"/>
        <v>1.59</v>
      </c>
      <c r="BJ109">
        <f t="shared" si="17"/>
        <v>0.79</v>
      </c>
      <c r="BK109">
        <f t="shared" si="18"/>
        <v>1.01</v>
      </c>
      <c r="BL109">
        <f t="shared" si="19"/>
        <v>5303.9999999999945</v>
      </c>
    </row>
    <row r="110" spans="1:64" x14ac:dyDescent="0.2">
      <c r="A110" s="1">
        <v>108</v>
      </c>
      <c r="B110" s="7" t="s">
        <v>32</v>
      </c>
      <c r="C110" s="3">
        <v>39926</v>
      </c>
      <c r="D110" s="4" t="s">
        <v>628</v>
      </c>
      <c r="E110" s="4" t="s">
        <v>164</v>
      </c>
      <c r="F110" s="5" t="str">
        <f t="shared" si="10"/>
        <v>J</v>
      </c>
      <c r="G110" s="6">
        <v>0.91527777777777775</v>
      </c>
      <c r="H110" s="6">
        <v>0.91805555555555562</v>
      </c>
      <c r="I110" s="85">
        <f t="shared" si="11"/>
        <v>4.0000000000001457</v>
      </c>
      <c r="J110" s="86">
        <f>I110*Segmentos!$D$7*(AH110%)*IF(ISNUMBER(AI110),AI110%,0)</f>
        <v>22432.000000000815</v>
      </c>
      <c r="K110" s="86">
        <f>I110*Segmentos!$D$7*(AL110%)*IF(ISNUMBER(AM110),AM110%,0)</f>
        <v>11360.000000000413</v>
      </c>
      <c r="L110" s="4"/>
      <c r="M110" s="2">
        <v>1.04</v>
      </c>
      <c r="N110" s="2">
        <v>1.5</v>
      </c>
      <c r="O110" s="2">
        <v>70.400000000000006</v>
      </c>
      <c r="P110" s="2">
        <v>96.087500000000006</v>
      </c>
      <c r="Q110" s="2">
        <v>0</v>
      </c>
      <c r="R110" s="2">
        <v>0</v>
      </c>
      <c r="S110" s="8" t="s">
        <v>577</v>
      </c>
      <c r="T110" s="2">
        <v>0</v>
      </c>
      <c r="U110" s="2">
        <v>0.66</v>
      </c>
      <c r="V110" s="2">
        <v>1.2</v>
      </c>
      <c r="W110" s="2">
        <v>55.1</v>
      </c>
      <c r="X110" s="2">
        <v>12.742599999999999</v>
      </c>
      <c r="Y110" s="2">
        <v>1.07</v>
      </c>
      <c r="Z110" s="2">
        <v>1.3</v>
      </c>
      <c r="AA110" s="2">
        <v>81.400000000000006</v>
      </c>
      <c r="AB110" s="2">
        <v>29.0275</v>
      </c>
      <c r="AC110" s="2">
        <v>1.8</v>
      </c>
      <c r="AD110" s="2">
        <v>2.6</v>
      </c>
      <c r="AE110" s="2">
        <v>69.900000000000006</v>
      </c>
      <c r="AF110" s="2">
        <v>54.317399999999999</v>
      </c>
      <c r="AG110" s="20">
        <v>1.38</v>
      </c>
      <c r="AH110" s="20">
        <v>2</v>
      </c>
      <c r="AI110" s="20">
        <v>70.099999999999994</v>
      </c>
      <c r="AJ110" s="20">
        <v>60.467199999999998</v>
      </c>
      <c r="AK110" s="18">
        <v>0.74</v>
      </c>
      <c r="AL110" s="18">
        <v>1</v>
      </c>
      <c r="AM110" s="18">
        <v>71</v>
      </c>
      <c r="AN110" s="18">
        <v>35.6203</v>
      </c>
      <c r="AO110" s="2">
        <v>0.39</v>
      </c>
      <c r="AP110" s="2">
        <v>0.7</v>
      </c>
      <c r="AQ110" s="2">
        <v>52.2</v>
      </c>
      <c r="AR110" s="2">
        <v>3.8868</v>
      </c>
      <c r="AS110" s="2">
        <v>0.48</v>
      </c>
      <c r="AT110" s="2">
        <v>0.8</v>
      </c>
      <c r="AU110" s="2">
        <v>56.8</v>
      </c>
      <c r="AV110" s="2">
        <v>9.6397999999999993</v>
      </c>
      <c r="AW110" s="2">
        <v>1.31</v>
      </c>
      <c r="AX110" s="2">
        <v>2.4</v>
      </c>
      <c r="AY110" s="2">
        <v>54.1</v>
      </c>
      <c r="AZ110" s="2">
        <v>34.808399999999999</v>
      </c>
      <c r="BA110" s="2">
        <v>1.35</v>
      </c>
      <c r="BB110" s="2">
        <v>1.4</v>
      </c>
      <c r="BC110" s="2">
        <v>100</v>
      </c>
      <c r="BD110" s="2">
        <v>47.752600000000001</v>
      </c>
      <c r="BE110" s="4" t="str">
        <f t="shared" si="12"/>
        <v>NO APLICA</v>
      </c>
      <c r="BF110" s="4">
        <f t="shared" si="13"/>
        <v>0.83520000000000005</v>
      </c>
      <c r="BG110">
        <f t="shared" si="14"/>
        <v>0.39</v>
      </c>
      <c r="BH110">
        <f t="shared" si="15"/>
        <v>0.48</v>
      </c>
      <c r="BI110">
        <f t="shared" si="16"/>
        <v>1.35</v>
      </c>
      <c r="BJ110">
        <f t="shared" si="17"/>
        <v>0.74</v>
      </c>
      <c r="BK110">
        <f t="shared" si="18"/>
        <v>1.38</v>
      </c>
      <c r="BL110">
        <f t="shared" si="19"/>
        <v>422.40000000001544</v>
      </c>
    </row>
    <row r="111" spans="1:64" x14ac:dyDescent="0.2">
      <c r="A111" s="1">
        <v>109</v>
      </c>
      <c r="B111" s="7" t="s">
        <v>19</v>
      </c>
      <c r="C111" s="3">
        <v>39926</v>
      </c>
      <c r="D111" s="4" t="s">
        <v>17</v>
      </c>
      <c r="E111" s="4" t="s">
        <v>166</v>
      </c>
      <c r="F111" s="5" t="str">
        <f t="shared" si="10"/>
        <v>J</v>
      </c>
      <c r="G111" s="6">
        <v>0.9159722222222223</v>
      </c>
      <c r="H111" s="6">
        <v>0.9194444444444444</v>
      </c>
      <c r="I111" s="85">
        <f t="shared" si="11"/>
        <v>4.9999999999998224</v>
      </c>
      <c r="J111" s="86">
        <f>I111*Segmentos!$D$7*(AH111%)*IF(ISNUMBER(AI111),AI111%,0)</f>
        <v>16359.999999999418</v>
      </c>
      <c r="K111" s="86">
        <f>I111*Segmentos!$D$7*(AL111%)*IF(ISNUMBER(AM111),AM111%,0)</f>
        <v>11073.999999999605</v>
      </c>
      <c r="L111" s="4"/>
      <c r="M111" s="2">
        <v>0.65</v>
      </c>
      <c r="N111" s="2">
        <v>0.8</v>
      </c>
      <c r="O111" s="2">
        <v>80.7</v>
      </c>
      <c r="P111" s="2">
        <v>60.942999999999998</v>
      </c>
      <c r="Q111" s="2">
        <v>0.23</v>
      </c>
      <c r="R111" s="2">
        <v>0.2</v>
      </c>
      <c r="S111" s="2">
        <v>100</v>
      </c>
      <c r="T111" s="2">
        <v>3.5811000000000002</v>
      </c>
      <c r="U111" s="2">
        <v>0.72</v>
      </c>
      <c r="V111" s="2">
        <v>0.7</v>
      </c>
      <c r="W111" s="2">
        <v>100</v>
      </c>
      <c r="X111" s="2">
        <v>14.1105</v>
      </c>
      <c r="Y111" s="2">
        <v>0.41</v>
      </c>
      <c r="Z111" s="2">
        <v>0.6</v>
      </c>
      <c r="AA111" s="2">
        <v>62.6</v>
      </c>
      <c r="AB111" s="2">
        <v>11.214</v>
      </c>
      <c r="AC111" s="2">
        <v>1.04</v>
      </c>
      <c r="AD111" s="2">
        <v>1.3</v>
      </c>
      <c r="AE111" s="2">
        <v>80.2</v>
      </c>
      <c r="AF111" s="2">
        <v>32.037399999999998</v>
      </c>
      <c r="AG111" s="20">
        <v>0.8</v>
      </c>
      <c r="AH111" s="20">
        <v>1</v>
      </c>
      <c r="AI111" s="20">
        <v>81.8</v>
      </c>
      <c r="AJ111" s="20">
        <v>35.618499999999997</v>
      </c>
      <c r="AK111" s="18">
        <v>0.51</v>
      </c>
      <c r="AL111" s="18">
        <v>0.7</v>
      </c>
      <c r="AM111" s="18">
        <v>79.099999999999994</v>
      </c>
      <c r="AN111" s="18">
        <v>25.3245</v>
      </c>
      <c r="AO111" s="2">
        <v>0.12</v>
      </c>
      <c r="AP111" s="2">
        <v>0.2</v>
      </c>
      <c r="AQ111" s="2">
        <v>60</v>
      </c>
      <c r="AR111" s="2">
        <v>1.1829000000000001</v>
      </c>
      <c r="AS111" s="2">
        <v>0.35</v>
      </c>
      <c r="AT111" s="2">
        <v>0.5</v>
      </c>
      <c r="AU111" s="2">
        <v>74.099999999999994</v>
      </c>
      <c r="AV111" s="2">
        <v>7.2416</v>
      </c>
      <c r="AW111" s="2">
        <v>0.69</v>
      </c>
      <c r="AX111" s="2">
        <v>1</v>
      </c>
      <c r="AY111" s="2">
        <v>66.099999999999994</v>
      </c>
      <c r="AZ111" s="2">
        <v>18.591799999999999</v>
      </c>
      <c r="BA111" s="2">
        <v>0.95</v>
      </c>
      <c r="BB111" s="2">
        <v>1</v>
      </c>
      <c r="BC111" s="2">
        <v>95.1</v>
      </c>
      <c r="BD111" s="2">
        <v>33.926699999999997</v>
      </c>
      <c r="BE111" s="4" t="str">
        <f t="shared" si="12"/>
        <v>NO APLICA</v>
      </c>
      <c r="BF111" s="4">
        <f t="shared" si="13"/>
        <v>0.56220000000000003</v>
      </c>
      <c r="BG111">
        <f t="shared" si="14"/>
        <v>0.12</v>
      </c>
      <c r="BH111">
        <f t="shared" si="15"/>
        <v>0.35</v>
      </c>
      <c r="BI111">
        <f t="shared" si="16"/>
        <v>0.95</v>
      </c>
      <c r="BJ111">
        <f t="shared" si="17"/>
        <v>0.51</v>
      </c>
      <c r="BK111">
        <f t="shared" si="18"/>
        <v>0.8</v>
      </c>
      <c r="BL111">
        <f t="shared" si="19"/>
        <v>322.79999999998853</v>
      </c>
    </row>
    <row r="112" spans="1:64" x14ac:dyDescent="0.2">
      <c r="A112" s="1">
        <v>110</v>
      </c>
      <c r="B112" s="7" t="s">
        <v>2</v>
      </c>
      <c r="C112" s="3">
        <v>39926</v>
      </c>
      <c r="D112" s="4" t="s">
        <v>627</v>
      </c>
      <c r="E112" s="4" t="s">
        <v>164</v>
      </c>
      <c r="F112" s="5" t="str">
        <f t="shared" si="10"/>
        <v>J</v>
      </c>
      <c r="G112" s="6">
        <v>0.88541666666666663</v>
      </c>
      <c r="H112" s="6">
        <v>0.93125000000000002</v>
      </c>
      <c r="I112" s="85">
        <f t="shared" si="11"/>
        <v>66.000000000000085</v>
      </c>
      <c r="J112" s="86">
        <f>I112*Segmentos!$D$7*(AH112%)*IF(ISNUMBER(AI112),AI112%,0)</f>
        <v>1287580.8000000017</v>
      </c>
      <c r="K112" s="86">
        <f>I112*Segmentos!$D$7*(AL112%)*IF(ISNUMBER(AM112),AM112%,0)</f>
        <v>2119946.4000000027</v>
      </c>
      <c r="L112" s="4"/>
      <c r="M112" s="2">
        <v>6.54</v>
      </c>
      <c r="N112" s="2">
        <v>19.600000000000001</v>
      </c>
      <c r="O112" s="2">
        <v>33.299999999999997</v>
      </c>
      <c r="P112" s="2">
        <v>84.369200000000006</v>
      </c>
      <c r="Q112" s="2">
        <v>4.1399999999999997</v>
      </c>
      <c r="R112" s="2">
        <v>11.1</v>
      </c>
      <c r="S112" s="2">
        <v>37.4</v>
      </c>
      <c r="T112" s="2">
        <v>8.9074000000000009</v>
      </c>
      <c r="U112" s="2">
        <v>5.49</v>
      </c>
      <c r="V112" s="2">
        <v>19.399999999999999</v>
      </c>
      <c r="W112" s="2">
        <v>28.3</v>
      </c>
      <c r="X112" s="2">
        <v>14.866</v>
      </c>
      <c r="Y112" s="2">
        <v>6.14</v>
      </c>
      <c r="Z112" s="2">
        <v>19</v>
      </c>
      <c r="AA112" s="2">
        <v>32.200000000000003</v>
      </c>
      <c r="AB112" s="2">
        <v>23.3888</v>
      </c>
      <c r="AC112" s="2">
        <v>8.7799999999999994</v>
      </c>
      <c r="AD112" s="2">
        <v>24.7</v>
      </c>
      <c r="AE112" s="2">
        <v>35.6</v>
      </c>
      <c r="AF112" s="2">
        <v>37.207000000000001</v>
      </c>
      <c r="AG112" s="20">
        <v>4.8899999999999997</v>
      </c>
      <c r="AH112" s="20">
        <v>17.8</v>
      </c>
      <c r="AI112" s="20">
        <v>27.4</v>
      </c>
      <c r="AJ112" s="20">
        <v>29.922699999999999</v>
      </c>
      <c r="AK112" s="18">
        <v>8.0299999999999994</v>
      </c>
      <c r="AL112" s="18">
        <v>21.3</v>
      </c>
      <c r="AM112" s="18">
        <v>37.700000000000003</v>
      </c>
      <c r="AN112" s="18">
        <v>54.4465</v>
      </c>
      <c r="AO112" s="2">
        <v>6.34</v>
      </c>
      <c r="AP112" s="2">
        <v>17.8</v>
      </c>
      <c r="AQ112" s="2">
        <v>35.5</v>
      </c>
      <c r="AR112" s="2">
        <v>8.9370999999999992</v>
      </c>
      <c r="AS112" s="2">
        <v>6.93</v>
      </c>
      <c r="AT112" s="2">
        <v>19.899999999999999</v>
      </c>
      <c r="AU112" s="2">
        <v>34.9</v>
      </c>
      <c r="AV112" s="2">
        <v>19.7028</v>
      </c>
      <c r="AW112" s="2">
        <v>7.07</v>
      </c>
      <c r="AX112" s="2">
        <v>25.7</v>
      </c>
      <c r="AY112" s="2">
        <v>27.6</v>
      </c>
      <c r="AZ112" s="2">
        <v>26.2531</v>
      </c>
      <c r="BA112" s="2">
        <v>5.96</v>
      </c>
      <c r="BB112" s="2">
        <v>15.5</v>
      </c>
      <c r="BC112" s="2">
        <v>38.5</v>
      </c>
      <c r="BD112" s="2">
        <v>29.476299999999998</v>
      </c>
      <c r="BE112" s="4" t="str">
        <f t="shared" si="12"/>
        <v>NO APLICA</v>
      </c>
      <c r="BF112" s="4">
        <f t="shared" si="13"/>
        <v>6.881800000000001</v>
      </c>
      <c r="BG112">
        <f t="shared" si="14"/>
        <v>6.34</v>
      </c>
      <c r="BH112">
        <f t="shared" si="15"/>
        <v>6.93</v>
      </c>
      <c r="BI112">
        <f t="shared" si="16"/>
        <v>7.07</v>
      </c>
      <c r="BJ112">
        <f t="shared" si="17"/>
        <v>8.0299999999999994</v>
      </c>
      <c r="BK112">
        <f t="shared" si="18"/>
        <v>4.8899999999999997</v>
      </c>
      <c r="BL112">
        <f t="shared" si="19"/>
        <v>43076.880000000056</v>
      </c>
    </row>
    <row r="113" spans="1:64" x14ac:dyDescent="0.2">
      <c r="A113" s="1">
        <v>111</v>
      </c>
      <c r="B113" s="7" t="s">
        <v>22</v>
      </c>
      <c r="C113" s="3">
        <v>39926</v>
      </c>
      <c r="D113" s="4" t="s">
        <v>629</v>
      </c>
      <c r="E113" s="4" t="s">
        <v>164</v>
      </c>
      <c r="F113" s="5" t="str">
        <f t="shared" si="10"/>
        <v>J</v>
      </c>
      <c r="G113" s="6">
        <v>0.83263888888888893</v>
      </c>
      <c r="H113" s="6">
        <v>0.87430555555555556</v>
      </c>
      <c r="I113" s="85">
        <f t="shared" si="11"/>
        <v>59.999999999999943</v>
      </c>
      <c r="J113" s="86">
        <f>I113*Segmentos!$D$7*(AH113%)*IF(ISNUMBER(AI113),AI113%,0)</f>
        <v>413999.99999999959</v>
      </c>
      <c r="K113" s="86">
        <f>I113*Segmentos!$D$7*(AL113%)*IF(ISNUMBER(AM113),AM113%,0)</f>
        <v>304127.99999999977</v>
      </c>
      <c r="L113" s="4"/>
      <c r="M113" s="2">
        <v>1.48</v>
      </c>
      <c r="N113" s="2">
        <v>4.0999999999999996</v>
      </c>
      <c r="O113" s="2">
        <v>36.1</v>
      </c>
      <c r="P113" s="2">
        <v>93.566299999999998</v>
      </c>
      <c r="Q113" s="2">
        <v>0.28999999999999998</v>
      </c>
      <c r="R113" s="2">
        <v>0.5</v>
      </c>
      <c r="S113" s="2">
        <v>63.8</v>
      </c>
      <c r="T113" s="2">
        <v>3.0691000000000002</v>
      </c>
      <c r="U113" s="2">
        <v>0.18</v>
      </c>
      <c r="V113" s="2">
        <v>0.6</v>
      </c>
      <c r="W113" s="2">
        <v>27.9</v>
      </c>
      <c r="X113" s="2">
        <v>2.3853</v>
      </c>
      <c r="Y113" s="2">
        <v>0.87</v>
      </c>
      <c r="Z113" s="2">
        <v>3.2</v>
      </c>
      <c r="AA113" s="2">
        <v>27.5</v>
      </c>
      <c r="AB113" s="2">
        <v>16.2941</v>
      </c>
      <c r="AC113" s="2">
        <v>3.45</v>
      </c>
      <c r="AD113" s="2">
        <v>9</v>
      </c>
      <c r="AE113" s="2">
        <v>38.5</v>
      </c>
      <c r="AF113" s="2">
        <v>71.817800000000005</v>
      </c>
      <c r="AG113" s="20">
        <v>1.72</v>
      </c>
      <c r="AH113" s="20">
        <v>5</v>
      </c>
      <c r="AI113" s="20">
        <v>34.5</v>
      </c>
      <c r="AJ113" s="20">
        <v>51.783900000000003</v>
      </c>
      <c r="AK113" s="18">
        <v>1.26</v>
      </c>
      <c r="AL113" s="18">
        <v>3.3</v>
      </c>
      <c r="AM113" s="18">
        <v>38.4</v>
      </c>
      <c r="AN113" s="18">
        <v>41.782400000000003</v>
      </c>
      <c r="AO113" s="2">
        <v>1.1100000000000001</v>
      </c>
      <c r="AP113" s="2">
        <v>3.9</v>
      </c>
      <c r="AQ113" s="2">
        <v>28.1</v>
      </c>
      <c r="AR113" s="2">
        <v>7.6551</v>
      </c>
      <c r="AS113" s="2">
        <v>1.22</v>
      </c>
      <c r="AT113" s="2">
        <v>3.3</v>
      </c>
      <c r="AU113" s="2">
        <v>36.799999999999997</v>
      </c>
      <c r="AV113" s="2">
        <v>16.979900000000001</v>
      </c>
      <c r="AW113" s="2">
        <v>1.1299999999999999</v>
      </c>
      <c r="AX113" s="2">
        <v>4.2</v>
      </c>
      <c r="AY113" s="2">
        <v>26.7</v>
      </c>
      <c r="AZ113" s="2">
        <v>20.644600000000001</v>
      </c>
      <c r="BA113" s="2">
        <v>1.99</v>
      </c>
      <c r="BB113" s="2">
        <v>4.5</v>
      </c>
      <c r="BC113" s="2">
        <v>44.6</v>
      </c>
      <c r="BD113" s="2">
        <v>48.286799999999999</v>
      </c>
      <c r="BE113" s="4" t="str">
        <f t="shared" si="12"/>
        <v>NO APLICA</v>
      </c>
      <c r="BF113" s="4">
        <f t="shared" si="13"/>
        <v>1.4848000000000001</v>
      </c>
      <c r="BG113">
        <f t="shared" si="14"/>
        <v>1.1100000000000001</v>
      </c>
      <c r="BH113">
        <f t="shared" si="15"/>
        <v>1.22</v>
      </c>
      <c r="BI113">
        <f t="shared" si="16"/>
        <v>1.99</v>
      </c>
      <c r="BJ113">
        <f t="shared" si="17"/>
        <v>1.26</v>
      </c>
      <c r="BK113">
        <f t="shared" si="18"/>
        <v>1.72</v>
      </c>
      <c r="BL113">
        <f t="shared" si="19"/>
        <v>8880.5999999999913</v>
      </c>
    </row>
    <row r="114" spans="1:64" x14ac:dyDescent="0.2">
      <c r="A114" s="1">
        <v>112</v>
      </c>
      <c r="B114" s="7" t="s">
        <v>24</v>
      </c>
      <c r="C114" s="3">
        <v>39926</v>
      </c>
      <c r="D114" s="4" t="s">
        <v>629</v>
      </c>
      <c r="E114" s="4" t="s">
        <v>170</v>
      </c>
      <c r="F114" s="5" t="str">
        <f t="shared" si="10"/>
        <v>J</v>
      </c>
      <c r="G114" s="6">
        <v>0.8833333333333333</v>
      </c>
      <c r="H114" s="6">
        <v>0.89166666666666661</v>
      </c>
      <c r="I114" s="85">
        <f t="shared" si="11"/>
        <v>11.999999999999957</v>
      </c>
      <c r="J114" s="86">
        <f>I114*Segmentos!$D$7*(AH114%)*IF(ISNUMBER(AI114),AI114%,0)</f>
        <v>16919.999999999942</v>
      </c>
      <c r="K114" s="86">
        <f>I114*Segmentos!$D$7*(AL114%)*IF(ISNUMBER(AM114),AM114%,0)</f>
        <v>19118.399999999929</v>
      </c>
      <c r="L114" s="4"/>
      <c r="M114" s="2">
        <v>0.37</v>
      </c>
      <c r="N114" s="2">
        <v>0.6</v>
      </c>
      <c r="O114" s="2">
        <v>62.3</v>
      </c>
      <c r="P114" s="2">
        <v>21.938600000000001</v>
      </c>
      <c r="Q114" s="2">
        <v>0</v>
      </c>
      <c r="R114" s="2">
        <v>0</v>
      </c>
      <c r="S114" s="8" t="s">
        <v>577</v>
      </c>
      <c r="T114" s="2">
        <v>0</v>
      </c>
      <c r="U114" s="2">
        <v>1.69</v>
      </c>
      <c r="V114" s="2">
        <v>2.6</v>
      </c>
      <c r="W114" s="2">
        <v>66</v>
      </c>
      <c r="X114" s="2">
        <v>21.1448</v>
      </c>
      <c r="Y114" s="2">
        <v>0.05</v>
      </c>
      <c r="Z114" s="2">
        <v>0.2</v>
      </c>
      <c r="AA114" s="2">
        <v>25</v>
      </c>
      <c r="AB114" s="2">
        <v>0.79390000000000005</v>
      </c>
      <c r="AC114" s="2">
        <v>0</v>
      </c>
      <c r="AD114" s="2">
        <v>0</v>
      </c>
      <c r="AE114" s="8" t="s">
        <v>577</v>
      </c>
      <c r="AF114" s="2">
        <v>0</v>
      </c>
      <c r="AG114" s="20">
        <v>0.35</v>
      </c>
      <c r="AH114" s="20">
        <v>0.5</v>
      </c>
      <c r="AI114" s="20">
        <v>70.5</v>
      </c>
      <c r="AJ114" s="20">
        <v>9.9350000000000005</v>
      </c>
      <c r="AK114" s="18">
        <v>0.38</v>
      </c>
      <c r="AL114" s="18">
        <v>0.7</v>
      </c>
      <c r="AM114" s="18">
        <v>56.9</v>
      </c>
      <c r="AN114" s="18">
        <v>12.0036</v>
      </c>
      <c r="AO114" s="2">
        <v>0</v>
      </c>
      <c r="AP114" s="2">
        <v>0</v>
      </c>
      <c r="AQ114" s="8" t="s">
        <v>577</v>
      </c>
      <c r="AR114" s="2">
        <v>0</v>
      </c>
      <c r="AS114" s="2">
        <v>0</v>
      </c>
      <c r="AT114" s="2">
        <v>0</v>
      </c>
      <c r="AU114" s="8" t="s">
        <v>577</v>
      </c>
      <c r="AV114" s="2">
        <v>0</v>
      </c>
      <c r="AW114" s="2">
        <v>0.05</v>
      </c>
      <c r="AX114" s="2">
        <v>0.2</v>
      </c>
      <c r="AY114" s="2">
        <v>25</v>
      </c>
      <c r="AZ114" s="2">
        <v>0.79390000000000005</v>
      </c>
      <c r="BA114" s="2">
        <v>0.93</v>
      </c>
      <c r="BB114" s="2">
        <v>1.4</v>
      </c>
      <c r="BC114" s="2">
        <v>66</v>
      </c>
      <c r="BD114" s="2">
        <v>21.1448</v>
      </c>
      <c r="BE114" s="4" t="str">
        <f t="shared" si="12"/>
        <v>NO APLICA</v>
      </c>
      <c r="BF114" s="4">
        <f t="shared" si="13"/>
        <v>0.35259999999999997</v>
      </c>
      <c r="BG114">
        <f t="shared" si="14"/>
        <v>0</v>
      </c>
      <c r="BH114">
        <f t="shared" si="15"/>
        <v>0</v>
      </c>
      <c r="BI114">
        <f t="shared" si="16"/>
        <v>0.93</v>
      </c>
      <c r="BJ114">
        <f t="shared" si="17"/>
        <v>0.38</v>
      </c>
      <c r="BK114">
        <f t="shared" si="18"/>
        <v>0.35</v>
      </c>
      <c r="BL114">
        <f t="shared" si="19"/>
        <v>448.55999999999841</v>
      </c>
    </row>
    <row r="115" spans="1:64" x14ac:dyDescent="0.2">
      <c r="A115" s="1">
        <v>113</v>
      </c>
      <c r="B115" s="7" t="s">
        <v>4</v>
      </c>
      <c r="C115" s="3">
        <v>39926</v>
      </c>
      <c r="D115" s="4" t="s">
        <v>3</v>
      </c>
      <c r="E115" s="4" t="s">
        <v>165</v>
      </c>
      <c r="F115" s="5" t="str">
        <f t="shared" si="10"/>
        <v>J</v>
      </c>
      <c r="G115" s="6">
        <v>0.78333333333333333</v>
      </c>
      <c r="H115" s="6">
        <v>0.87430555555555556</v>
      </c>
      <c r="I115" s="85">
        <f t="shared" si="11"/>
        <v>131</v>
      </c>
      <c r="J115" s="86">
        <f>I115*Segmentos!$D$7*(AH115%)*IF(ISNUMBER(AI115),AI115%,0)</f>
        <v>1286524.8000000003</v>
      </c>
      <c r="K115" s="86">
        <f>I115*Segmentos!$D$7*(AL115%)*IF(ISNUMBER(AM115),AM115%,0)</f>
        <v>2839032</v>
      </c>
      <c r="L115" s="4"/>
      <c r="M115" s="2">
        <v>4</v>
      </c>
      <c r="N115" s="2">
        <v>15.7</v>
      </c>
      <c r="O115" s="2">
        <v>25.5</v>
      </c>
      <c r="P115" s="2">
        <v>73.370099999999994</v>
      </c>
      <c r="Q115" s="2">
        <v>4.78</v>
      </c>
      <c r="R115" s="2">
        <v>13.9</v>
      </c>
      <c r="S115" s="2">
        <v>34.299999999999997</v>
      </c>
      <c r="T115" s="2">
        <v>14.632400000000001</v>
      </c>
      <c r="U115" s="2">
        <v>4.12</v>
      </c>
      <c r="V115" s="2">
        <v>18.3</v>
      </c>
      <c r="W115" s="2">
        <v>22.5</v>
      </c>
      <c r="X115" s="2">
        <v>15.8362</v>
      </c>
      <c r="Y115" s="2">
        <v>3.3</v>
      </c>
      <c r="Z115" s="2">
        <v>13.8</v>
      </c>
      <c r="AA115" s="2">
        <v>23.9</v>
      </c>
      <c r="AB115" s="2">
        <v>17.8735</v>
      </c>
      <c r="AC115" s="2">
        <v>4.16</v>
      </c>
      <c r="AD115" s="2">
        <v>16.7</v>
      </c>
      <c r="AE115" s="2">
        <v>24.9</v>
      </c>
      <c r="AF115" s="2">
        <v>25.027999999999999</v>
      </c>
      <c r="AG115" s="20">
        <v>2.46</v>
      </c>
      <c r="AH115" s="20">
        <v>13.2</v>
      </c>
      <c r="AI115" s="20">
        <v>18.600000000000001</v>
      </c>
      <c r="AJ115" s="20">
        <v>21.3584</v>
      </c>
      <c r="AK115" s="18">
        <v>5.4</v>
      </c>
      <c r="AL115" s="18">
        <v>18</v>
      </c>
      <c r="AM115" s="18">
        <v>30.1</v>
      </c>
      <c r="AN115" s="18">
        <v>52.011800000000001</v>
      </c>
      <c r="AO115" s="2">
        <v>1.55</v>
      </c>
      <c r="AP115" s="2">
        <v>8.3000000000000007</v>
      </c>
      <c r="AQ115" s="2">
        <v>18.7</v>
      </c>
      <c r="AR115" s="2">
        <v>3.0992000000000002</v>
      </c>
      <c r="AS115" s="2">
        <v>2.0699999999999998</v>
      </c>
      <c r="AT115" s="2">
        <v>12.2</v>
      </c>
      <c r="AU115" s="2">
        <v>17</v>
      </c>
      <c r="AV115" s="2">
        <v>8.3613999999999997</v>
      </c>
      <c r="AW115" s="2">
        <v>3.75</v>
      </c>
      <c r="AX115" s="2">
        <v>15.1</v>
      </c>
      <c r="AY115" s="2">
        <v>24.8</v>
      </c>
      <c r="AZ115" s="2">
        <v>19.784800000000001</v>
      </c>
      <c r="BA115" s="2">
        <v>6</v>
      </c>
      <c r="BB115" s="2">
        <v>20.3</v>
      </c>
      <c r="BC115" s="2">
        <v>29.5</v>
      </c>
      <c r="BD115" s="2">
        <v>42.1248</v>
      </c>
      <c r="BE115" s="4" t="str">
        <f t="shared" si="12"/>
        <v>ABURRIDO</v>
      </c>
      <c r="BF115" s="4">
        <f t="shared" si="13"/>
        <v>3.6278000000000006</v>
      </c>
      <c r="BG115">
        <f t="shared" si="14"/>
        <v>1.55</v>
      </c>
      <c r="BH115">
        <f t="shared" si="15"/>
        <v>2.0699999999999998</v>
      </c>
      <c r="BI115">
        <f t="shared" si="16"/>
        <v>6</v>
      </c>
      <c r="BJ115">
        <f t="shared" si="17"/>
        <v>5.4</v>
      </c>
      <c r="BK115">
        <f t="shared" si="18"/>
        <v>2.46</v>
      </c>
      <c r="BL115">
        <f t="shared" si="19"/>
        <v>52445.85</v>
      </c>
    </row>
    <row r="116" spans="1:64" x14ac:dyDescent="0.2">
      <c r="A116" s="1">
        <v>114</v>
      </c>
      <c r="B116" s="7" t="s">
        <v>15</v>
      </c>
      <c r="C116" s="3">
        <v>39927</v>
      </c>
      <c r="D116" s="4" t="s">
        <v>626</v>
      </c>
      <c r="E116" s="4" t="s">
        <v>164</v>
      </c>
      <c r="F116" s="5" t="str">
        <f t="shared" si="10"/>
        <v>V</v>
      </c>
      <c r="G116" s="6">
        <v>0.875</v>
      </c>
      <c r="H116" s="6">
        <v>0.9145833333333333</v>
      </c>
      <c r="I116" s="85">
        <f t="shared" si="11"/>
        <v>56.999999999999957</v>
      </c>
      <c r="J116" s="86">
        <f>I116*Segmentos!$D$7*(AH116%)*IF(ISNUMBER(AI116),AI116%,0)</f>
        <v>1166949.5999999992</v>
      </c>
      <c r="K116" s="86">
        <f>I116*Segmentos!$D$7*(AL116%)*IF(ISNUMBER(AM116),AM116%,0)</f>
        <v>2276899.1999999979</v>
      </c>
      <c r="L116" s="4"/>
      <c r="M116" s="2">
        <v>7.69</v>
      </c>
      <c r="N116" s="2">
        <v>19.3</v>
      </c>
      <c r="O116" s="2">
        <v>39.9</v>
      </c>
      <c r="P116" s="2">
        <v>88.4846</v>
      </c>
      <c r="Q116" s="2">
        <v>3.64</v>
      </c>
      <c r="R116" s="2">
        <v>12</v>
      </c>
      <c r="S116" s="2">
        <v>30.3</v>
      </c>
      <c r="T116" s="2">
        <v>6.9927999999999999</v>
      </c>
      <c r="U116" s="2">
        <v>5.63</v>
      </c>
      <c r="V116" s="2">
        <v>16.7</v>
      </c>
      <c r="W116" s="2">
        <v>33.799999999999997</v>
      </c>
      <c r="X116" s="2">
        <v>13.577500000000001</v>
      </c>
      <c r="Y116" s="2">
        <v>6.96</v>
      </c>
      <c r="Z116" s="2">
        <v>19.3</v>
      </c>
      <c r="AA116" s="2">
        <v>36</v>
      </c>
      <c r="AB116" s="2">
        <v>23.636600000000001</v>
      </c>
      <c r="AC116" s="2">
        <v>11.72</v>
      </c>
      <c r="AD116" s="2">
        <v>24.6</v>
      </c>
      <c r="AE116" s="2">
        <v>47.7</v>
      </c>
      <c r="AF116" s="2">
        <v>44.2776</v>
      </c>
      <c r="AG116" s="20">
        <v>5.13</v>
      </c>
      <c r="AH116" s="20">
        <v>16.3</v>
      </c>
      <c r="AI116" s="20">
        <v>31.4</v>
      </c>
      <c r="AJ116" s="20">
        <v>28.006799999999998</v>
      </c>
      <c r="AK116" s="18">
        <v>10</v>
      </c>
      <c r="AL116" s="18">
        <v>21.9</v>
      </c>
      <c r="AM116" s="18">
        <v>45.6</v>
      </c>
      <c r="AN116" s="18">
        <v>60.477800000000002</v>
      </c>
      <c r="AO116" s="2">
        <v>7.3</v>
      </c>
      <c r="AP116" s="2">
        <v>16.399999999999999</v>
      </c>
      <c r="AQ116" s="2">
        <v>44.6</v>
      </c>
      <c r="AR116" s="2">
        <v>9.1760000000000002</v>
      </c>
      <c r="AS116" s="2">
        <v>4.79</v>
      </c>
      <c r="AT116" s="2">
        <v>13.9</v>
      </c>
      <c r="AU116" s="2">
        <v>34.5</v>
      </c>
      <c r="AV116" s="2">
        <v>12.1516</v>
      </c>
      <c r="AW116" s="2">
        <v>8.56</v>
      </c>
      <c r="AX116" s="2">
        <v>21.6</v>
      </c>
      <c r="AY116" s="2">
        <v>39.700000000000003</v>
      </c>
      <c r="AZ116" s="2">
        <v>28.323799999999999</v>
      </c>
      <c r="BA116" s="2">
        <v>8.81</v>
      </c>
      <c r="BB116" s="2">
        <v>21.4</v>
      </c>
      <c r="BC116" s="2">
        <v>41.1</v>
      </c>
      <c r="BD116" s="2">
        <v>38.833199999999998</v>
      </c>
      <c r="BE116" s="4" t="str">
        <f t="shared" si="12"/>
        <v>NO APLICA</v>
      </c>
      <c r="BF116" s="4">
        <f t="shared" si="13"/>
        <v>6.8994</v>
      </c>
      <c r="BG116">
        <f t="shared" si="14"/>
        <v>7.3</v>
      </c>
      <c r="BH116">
        <f t="shared" si="15"/>
        <v>4.79</v>
      </c>
      <c r="BI116">
        <f t="shared" si="16"/>
        <v>8.81</v>
      </c>
      <c r="BJ116">
        <f t="shared" si="17"/>
        <v>10</v>
      </c>
      <c r="BK116">
        <f t="shared" si="18"/>
        <v>5.13</v>
      </c>
      <c r="BL116">
        <f t="shared" si="19"/>
        <v>43893.989999999969</v>
      </c>
    </row>
    <row r="117" spans="1:64" x14ac:dyDescent="0.2">
      <c r="A117" s="1">
        <v>115</v>
      </c>
      <c r="B117" s="7" t="s">
        <v>5</v>
      </c>
      <c r="C117" s="3">
        <v>39927</v>
      </c>
      <c r="D117" s="4" t="s">
        <v>3</v>
      </c>
      <c r="E117" s="4" t="s">
        <v>164</v>
      </c>
      <c r="F117" s="5" t="str">
        <f t="shared" si="10"/>
        <v>V</v>
      </c>
      <c r="G117" s="6">
        <v>0.87430555555555556</v>
      </c>
      <c r="H117" s="6">
        <v>0.91874999999999996</v>
      </c>
      <c r="I117" s="85">
        <f t="shared" si="11"/>
        <v>63.999999999999929</v>
      </c>
      <c r="J117" s="86">
        <f>I117*Segmentos!$D$7*(AH117%)*IF(ISNUMBER(AI117),AI117%,0)</f>
        <v>1491609.5999999985</v>
      </c>
      <c r="K117" s="86">
        <f>I117*Segmentos!$D$7*(AL117%)*IF(ISNUMBER(AM117),AM117%,0)</f>
        <v>1728563.1999999979</v>
      </c>
      <c r="L117" s="4"/>
      <c r="M117" s="2">
        <v>6.31</v>
      </c>
      <c r="N117" s="2">
        <v>17.399999999999999</v>
      </c>
      <c r="O117" s="2">
        <v>36.200000000000003</v>
      </c>
      <c r="P117" s="2">
        <v>87.543199999999999</v>
      </c>
      <c r="Q117" s="2">
        <v>5.0599999999999996</v>
      </c>
      <c r="R117" s="2">
        <v>16</v>
      </c>
      <c r="S117" s="2">
        <v>31.7</v>
      </c>
      <c r="T117" s="2">
        <v>11.715199999999999</v>
      </c>
      <c r="U117" s="2">
        <v>4.3099999999999996</v>
      </c>
      <c r="V117" s="2">
        <v>14.7</v>
      </c>
      <c r="W117" s="2">
        <v>29.2</v>
      </c>
      <c r="X117" s="2">
        <v>12.522399999999999</v>
      </c>
      <c r="Y117" s="2">
        <v>6.32</v>
      </c>
      <c r="Z117" s="2">
        <v>19.600000000000001</v>
      </c>
      <c r="AA117" s="2">
        <v>32.299999999999997</v>
      </c>
      <c r="AB117" s="2">
        <v>25.866299999999999</v>
      </c>
      <c r="AC117" s="2">
        <v>8.2200000000000006</v>
      </c>
      <c r="AD117" s="2">
        <v>18</v>
      </c>
      <c r="AE117" s="2">
        <v>45.6</v>
      </c>
      <c r="AF117" s="2">
        <v>37.439399999999999</v>
      </c>
      <c r="AG117" s="20">
        <v>5.81</v>
      </c>
      <c r="AH117" s="20">
        <v>16.600000000000001</v>
      </c>
      <c r="AI117" s="20">
        <v>35.1</v>
      </c>
      <c r="AJ117" s="20">
        <v>38.262900000000002</v>
      </c>
      <c r="AK117" s="18">
        <v>6.76</v>
      </c>
      <c r="AL117" s="18">
        <v>18.2</v>
      </c>
      <c r="AM117" s="18">
        <v>37.1</v>
      </c>
      <c r="AN117" s="18">
        <v>49.280299999999997</v>
      </c>
      <c r="AO117" s="2">
        <v>3.5</v>
      </c>
      <c r="AP117" s="2">
        <v>11.1</v>
      </c>
      <c r="AQ117" s="2">
        <v>31.6</v>
      </c>
      <c r="AR117" s="2">
        <v>5.3041</v>
      </c>
      <c r="AS117" s="2">
        <v>4.29</v>
      </c>
      <c r="AT117" s="2">
        <v>13.6</v>
      </c>
      <c r="AU117" s="2">
        <v>31.5</v>
      </c>
      <c r="AV117" s="2">
        <v>13.1081</v>
      </c>
      <c r="AW117" s="2">
        <v>7.08</v>
      </c>
      <c r="AX117" s="2">
        <v>21</v>
      </c>
      <c r="AY117" s="2">
        <v>33.799999999999997</v>
      </c>
      <c r="AZ117" s="2">
        <v>28.247</v>
      </c>
      <c r="BA117" s="2">
        <v>7.7</v>
      </c>
      <c r="BB117" s="2">
        <v>18.8</v>
      </c>
      <c r="BC117" s="2">
        <v>40.9</v>
      </c>
      <c r="BD117" s="2">
        <v>40.883899999999997</v>
      </c>
      <c r="BE117" s="4" t="str">
        <f t="shared" si="12"/>
        <v>NO APLICA</v>
      </c>
      <c r="BF117" s="4">
        <f t="shared" si="13"/>
        <v>5.652000000000001</v>
      </c>
      <c r="BG117">
        <f t="shared" si="14"/>
        <v>3.5</v>
      </c>
      <c r="BH117">
        <f t="shared" si="15"/>
        <v>4.29</v>
      </c>
      <c r="BI117">
        <f t="shared" si="16"/>
        <v>7.7</v>
      </c>
      <c r="BJ117">
        <f t="shared" si="17"/>
        <v>6.76</v>
      </c>
      <c r="BK117">
        <f t="shared" si="18"/>
        <v>5.81</v>
      </c>
      <c r="BL117">
        <f t="shared" si="19"/>
        <v>40312.319999999956</v>
      </c>
    </row>
    <row r="118" spans="1:64" x14ac:dyDescent="0.2">
      <c r="A118" s="1">
        <v>116</v>
      </c>
      <c r="B118" s="7" t="s">
        <v>49</v>
      </c>
      <c r="C118" s="3">
        <v>39927</v>
      </c>
      <c r="D118" s="4" t="s">
        <v>629</v>
      </c>
      <c r="E118" s="4" t="s">
        <v>168</v>
      </c>
      <c r="F118" s="5" t="str">
        <f t="shared" si="10"/>
        <v>V</v>
      </c>
      <c r="G118" s="6">
        <v>0.9159722222222223</v>
      </c>
      <c r="H118" s="6">
        <v>0.9868055555555556</v>
      </c>
      <c r="I118" s="85">
        <f t="shared" si="11"/>
        <v>101.99999999999996</v>
      </c>
      <c r="J118" s="86">
        <f>I118*Segmentos!$D$7*(AH118%)*IF(ISNUMBER(AI118),AI118%,0)</f>
        <v>566630.39999999979</v>
      </c>
      <c r="K118" s="86">
        <f>I118*Segmentos!$D$7*(AL118%)*IF(ISNUMBER(AM118),AM118%,0)</f>
        <v>329786.39999999985</v>
      </c>
      <c r="L118" s="4" t="s">
        <v>209</v>
      </c>
      <c r="M118" s="2">
        <v>1.08</v>
      </c>
      <c r="N118" s="2">
        <v>6</v>
      </c>
      <c r="O118" s="2">
        <v>17.899999999999999</v>
      </c>
      <c r="P118" s="2">
        <v>90.350700000000003</v>
      </c>
      <c r="Q118" s="2">
        <v>0.03</v>
      </c>
      <c r="R118" s="2">
        <v>1.2</v>
      </c>
      <c r="S118" s="2">
        <v>2.9</v>
      </c>
      <c r="T118" s="2">
        <v>0.47749999999999998</v>
      </c>
      <c r="U118" s="2">
        <v>0.38</v>
      </c>
      <c r="V118" s="2">
        <v>4</v>
      </c>
      <c r="W118" s="2">
        <v>9.4</v>
      </c>
      <c r="X118" s="2">
        <v>6.6336000000000004</v>
      </c>
      <c r="Y118" s="2">
        <v>1.25</v>
      </c>
      <c r="Z118" s="2">
        <v>8.8000000000000007</v>
      </c>
      <c r="AA118" s="2">
        <v>14.1</v>
      </c>
      <c r="AB118" s="2">
        <v>30.743400000000001</v>
      </c>
      <c r="AC118" s="2">
        <v>1.91</v>
      </c>
      <c r="AD118" s="2">
        <v>7.3</v>
      </c>
      <c r="AE118" s="2">
        <v>26.2</v>
      </c>
      <c r="AF118" s="2">
        <v>52.496200000000002</v>
      </c>
      <c r="AG118" s="20">
        <v>1.38</v>
      </c>
      <c r="AH118" s="20">
        <v>6.2</v>
      </c>
      <c r="AI118" s="20">
        <v>22.4</v>
      </c>
      <c r="AJ118" s="20">
        <v>54.693100000000001</v>
      </c>
      <c r="AK118" s="18">
        <v>0.81</v>
      </c>
      <c r="AL118" s="18">
        <v>5.9</v>
      </c>
      <c r="AM118" s="18">
        <v>13.7</v>
      </c>
      <c r="AN118" s="18">
        <v>35.657699999999998</v>
      </c>
      <c r="AO118" s="2">
        <v>0.19</v>
      </c>
      <c r="AP118" s="2">
        <v>3.8</v>
      </c>
      <c r="AQ118" s="2">
        <v>5.0999999999999996</v>
      </c>
      <c r="AR118" s="2">
        <v>1.7547999999999999</v>
      </c>
      <c r="AS118" s="2">
        <v>0.61</v>
      </c>
      <c r="AT118" s="2">
        <v>3.4</v>
      </c>
      <c r="AU118" s="2">
        <v>17.8</v>
      </c>
      <c r="AV118" s="2">
        <v>11.1736</v>
      </c>
      <c r="AW118" s="2">
        <v>1.36</v>
      </c>
      <c r="AX118" s="2">
        <v>4.8</v>
      </c>
      <c r="AY118" s="2">
        <v>28.6</v>
      </c>
      <c r="AZ118" s="2">
        <v>32.691099999999999</v>
      </c>
      <c r="BA118" s="2">
        <v>1.4</v>
      </c>
      <c r="BB118" s="2">
        <v>9.1999999999999993</v>
      </c>
      <c r="BC118" s="2">
        <v>15.2</v>
      </c>
      <c r="BD118" s="2">
        <v>44.731200000000001</v>
      </c>
      <c r="BE118" s="4" t="str">
        <f t="shared" si="12"/>
        <v>ABURRIDO</v>
      </c>
      <c r="BF118" s="4">
        <f t="shared" si="13"/>
        <v>0.89059999999999984</v>
      </c>
      <c r="BG118">
        <f t="shared" si="14"/>
        <v>0.19</v>
      </c>
      <c r="BH118">
        <f t="shared" si="15"/>
        <v>0.61</v>
      </c>
      <c r="BI118">
        <f t="shared" si="16"/>
        <v>1.4</v>
      </c>
      <c r="BJ118">
        <f t="shared" si="17"/>
        <v>0.81</v>
      </c>
      <c r="BK118">
        <f t="shared" si="18"/>
        <v>1.38</v>
      </c>
      <c r="BL118">
        <f t="shared" si="19"/>
        <v>10954.799999999996</v>
      </c>
    </row>
    <row r="119" spans="1:64" x14ac:dyDescent="0.2">
      <c r="A119" s="1">
        <v>117</v>
      </c>
      <c r="B119" s="7" t="s">
        <v>18</v>
      </c>
      <c r="C119" s="3">
        <v>39927</v>
      </c>
      <c r="D119" s="4" t="s">
        <v>17</v>
      </c>
      <c r="E119" s="4" t="s">
        <v>168</v>
      </c>
      <c r="F119" s="5" t="str">
        <f t="shared" si="10"/>
        <v>V</v>
      </c>
      <c r="G119" s="6">
        <v>0.82638888888888884</v>
      </c>
      <c r="H119" s="6">
        <v>0.91319444444444453</v>
      </c>
      <c r="I119" s="85">
        <f t="shared" si="11"/>
        <v>125.0000000000002</v>
      </c>
      <c r="J119" s="86">
        <f>I119*Segmentos!$D$7*(AH119%)*IF(ISNUMBER(AI119),AI119%,0)</f>
        <v>123950.00000000023</v>
      </c>
      <c r="K119" s="86">
        <f>I119*Segmentos!$D$7*(AL119%)*IF(ISNUMBER(AM119),AM119%,0)</f>
        <v>506900.00000000081</v>
      </c>
      <c r="L119" s="4" t="s">
        <v>208</v>
      </c>
      <c r="M119" s="2">
        <v>0.65</v>
      </c>
      <c r="N119" s="2">
        <v>3.7</v>
      </c>
      <c r="O119" s="2">
        <v>17.5</v>
      </c>
      <c r="P119" s="2">
        <v>81.949200000000005</v>
      </c>
      <c r="Q119" s="2">
        <v>1.17</v>
      </c>
      <c r="R119" s="2">
        <v>2.2999999999999998</v>
      </c>
      <c r="S119" s="2">
        <v>51.7</v>
      </c>
      <c r="T119" s="2">
        <v>24.5198</v>
      </c>
      <c r="U119" s="2">
        <v>0.05</v>
      </c>
      <c r="V119" s="2">
        <v>1.1000000000000001</v>
      </c>
      <c r="W119" s="2">
        <v>5.0999999999999996</v>
      </c>
      <c r="X119" s="2">
        <v>1.4214</v>
      </c>
      <c r="Y119" s="2">
        <v>0.91</v>
      </c>
      <c r="Z119" s="2">
        <v>4.9000000000000004</v>
      </c>
      <c r="AA119" s="2">
        <v>18.5</v>
      </c>
      <c r="AB119" s="2">
        <v>33.9039</v>
      </c>
      <c r="AC119" s="2">
        <v>0.54</v>
      </c>
      <c r="AD119" s="2">
        <v>5.0999999999999996</v>
      </c>
      <c r="AE119" s="2">
        <v>10.6</v>
      </c>
      <c r="AF119" s="2">
        <v>22.103999999999999</v>
      </c>
      <c r="AG119" s="20">
        <v>0.25</v>
      </c>
      <c r="AH119" s="20">
        <v>3.7</v>
      </c>
      <c r="AI119" s="20">
        <v>6.7</v>
      </c>
      <c r="AJ119" s="20">
        <v>14.9367</v>
      </c>
      <c r="AK119" s="18">
        <v>1.01</v>
      </c>
      <c r="AL119" s="18">
        <v>3.7</v>
      </c>
      <c r="AM119" s="18">
        <v>27.4</v>
      </c>
      <c r="AN119" s="18">
        <v>67.012500000000003</v>
      </c>
      <c r="AO119" s="2">
        <v>0.17</v>
      </c>
      <c r="AP119" s="2">
        <v>2.1</v>
      </c>
      <c r="AQ119" s="2">
        <v>7.8</v>
      </c>
      <c r="AR119" s="2">
        <v>2.2719</v>
      </c>
      <c r="AS119" s="2">
        <v>0.05</v>
      </c>
      <c r="AT119" s="2">
        <v>1.6</v>
      </c>
      <c r="AU119" s="2">
        <v>3.2</v>
      </c>
      <c r="AV119" s="2">
        <v>1.4331</v>
      </c>
      <c r="AW119" s="2">
        <v>0.28000000000000003</v>
      </c>
      <c r="AX119" s="2">
        <v>2.5</v>
      </c>
      <c r="AY119" s="2">
        <v>10.9</v>
      </c>
      <c r="AZ119" s="2">
        <v>9.9784000000000006</v>
      </c>
      <c r="BA119" s="2">
        <v>1.42</v>
      </c>
      <c r="BB119" s="2">
        <v>6.3</v>
      </c>
      <c r="BC119" s="2">
        <v>22.6</v>
      </c>
      <c r="BD119" s="2">
        <v>68.265799999999999</v>
      </c>
      <c r="BE119" s="4" t="str">
        <f t="shared" si="12"/>
        <v>ABURRIDO</v>
      </c>
      <c r="BF119" s="4">
        <f t="shared" si="13"/>
        <v>0.60419999999999996</v>
      </c>
      <c r="BG119">
        <f t="shared" si="14"/>
        <v>0.17</v>
      </c>
      <c r="BH119">
        <f t="shared" si="15"/>
        <v>0.05</v>
      </c>
      <c r="BI119">
        <f t="shared" si="16"/>
        <v>1.42</v>
      </c>
      <c r="BJ119">
        <f t="shared" si="17"/>
        <v>1.01</v>
      </c>
      <c r="BK119">
        <f t="shared" si="18"/>
        <v>0.25</v>
      </c>
      <c r="BL119">
        <f t="shared" si="19"/>
        <v>8093.7500000000127</v>
      </c>
    </row>
    <row r="120" spans="1:64" x14ac:dyDescent="0.2">
      <c r="A120" s="1">
        <v>118</v>
      </c>
      <c r="B120" s="7" t="s">
        <v>9</v>
      </c>
      <c r="C120" s="3">
        <v>39927</v>
      </c>
      <c r="D120" s="4" t="s">
        <v>8</v>
      </c>
      <c r="E120" s="4" t="s">
        <v>168</v>
      </c>
      <c r="F120" s="5" t="str">
        <f t="shared" si="10"/>
        <v>V</v>
      </c>
      <c r="G120" s="6">
        <v>0.8</v>
      </c>
      <c r="H120" s="6">
        <v>0.87291666666666667</v>
      </c>
      <c r="I120" s="85">
        <f t="shared" si="11"/>
        <v>104.99999999999994</v>
      </c>
      <c r="J120" s="86">
        <f>I120*Segmentos!$D$7*(AH120%)*IF(ISNUMBER(AI120),AI120%,0)</f>
        <v>835379.99999999953</v>
      </c>
      <c r="K120" s="86">
        <f>I120*Segmentos!$D$7*(AL120%)*IF(ISNUMBER(AM120),AM120%,0)</f>
        <v>742559.99999999965</v>
      </c>
      <c r="L120" s="4" t="s">
        <v>207</v>
      </c>
      <c r="M120" s="2">
        <v>1.88</v>
      </c>
      <c r="N120" s="2">
        <v>10.9</v>
      </c>
      <c r="O120" s="2">
        <v>17.2</v>
      </c>
      <c r="P120" s="2">
        <v>80.174700000000001</v>
      </c>
      <c r="Q120" s="2">
        <v>0.64</v>
      </c>
      <c r="R120" s="2">
        <v>6.2</v>
      </c>
      <c r="S120" s="2">
        <v>10.4</v>
      </c>
      <c r="T120" s="2">
        <v>4.57</v>
      </c>
      <c r="U120" s="2">
        <v>1.79</v>
      </c>
      <c r="V120" s="2">
        <v>4.8</v>
      </c>
      <c r="W120" s="2">
        <v>37.1</v>
      </c>
      <c r="X120" s="2">
        <v>16.027699999999999</v>
      </c>
      <c r="Y120" s="2">
        <v>2.4500000000000002</v>
      </c>
      <c r="Z120" s="2">
        <v>11.8</v>
      </c>
      <c r="AA120" s="2">
        <v>20.7</v>
      </c>
      <c r="AB120" s="2">
        <v>30.903700000000001</v>
      </c>
      <c r="AC120" s="2">
        <v>2.0499999999999998</v>
      </c>
      <c r="AD120" s="2">
        <v>16.3</v>
      </c>
      <c r="AE120" s="2">
        <v>12.5</v>
      </c>
      <c r="AF120" s="2">
        <v>28.673300000000001</v>
      </c>
      <c r="AG120" s="20">
        <v>2</v>
      </c>
      <c r="AH120" s="20">
        <v>8.5</v>
      </c>
      <c r="AI120" s="20">
        <v>23.4</v>
      </c>
      <c r="AJ120" s="20">
        <v>40.398899999999998</v>
      </c>
      <c r="AK120" s="18">
        <v>1.77</v>
      </c>
      <c r="AL120" s="18">
        <v>13</v>
      </c>
      <c r="AM120" s="18">
        <v>13.6</v>
      </c>
      <c r="AN120" s="18">
        <v>39.7759</v>
      </c>
      <c r="AO120" s="2">
        <v>0.69</v>
      </c>
      <c r="AP120" s="2">
        <v>5.7</v>
      </c>
      <c r="AQ120" s="2">
        <v>12.1</v>
      </c>
      <c r="AR120" s="2">
        <v>3.2014</v>
      </c>
      <c r="AS120" s="2">
        <v>1.83</v>
      </c>
      <c r="AT120" s="2">
        <v>6</v>
      </c>
      <c r="AU120" s="2">
        <v>30.5</v>
      </c>
      <c r="AV120" s="2">
        <v>17.1584</v>
      </c>
      <c r="AW120" s="2">
        <v>1.74</v>
      </c>
      <c r="AX120" s="2">
        <v>13</v>
      </c>
      <c r="AY120" s="2">
        <v>13.4</v>
      </c>
      <c r="AZ120" s="2">
        <v>21.307400000000001</v>
      </c>
      <c r="BA120" s="2">
        <v>2.36</v>
      </c>
      <c r="BB120" s="2">
        <v>13.7</v>
      </c>
      <c r="BC120" s="2">
        <v>17.3</v>
      </c>
      <c r="BD120" s="2">
        <v>38.5075</v>
      </c>
      <c r="BE120" s="4" t="str">
        <f t="shared" si="12"/>
        <v>ABURRIDO</v>
      </c>
      <c r="BF120" s="4">
        <f t="shared" si="13"/>
        <v>1.8814</v>
      </c>
      <c r="BG120">
        <f t="shared" si="14"/>
        <v>0.69</v>
      </c>
      <c r="BH120">
        <f t="shared" si="15"/>
        <v>1.83</v>
      </c>
      <c r="BI120">
        <f t="shared" si="16"/>
        <v>2.36</v>
      </c>
      <c r="BJ120">
        <f t="shared" si="17"/>
        <v>1.77</v>
      </c>
      <c r="BK120">
        <f t="shared" si="18"/>
        <v>2</v>
      </c>
      <c r="BL120">
        <f t="shared" si="19"/>
        <v>19685.399999999987</v>
      </c>
    </row>
    <row r="121" spans="1:64" x14ac:dyDescent="0.2">
      <c r="A121" s="1">
        <v>119</v>
      </c>
      <c r="B121" s="7" t="s">
        <v>29</v>
      </c>
      <c r="C121" s="3">
        <v>39927</v>
      </c>
      <c r="D121" s="4" t="s">
        <v>628</v>
      </c>
      <c r="E121" s="4" t="s">
        <v>169</v>
      </c>
      <c r="F121" s="5" t="str">
        <f t="shared" si="10"/>
        <v>V</v>
      </c>
      <c r="G121" s="6">
        <v>0.84513888888888899</v>
      </c>
      <c r="H121" s="6">
        <v>0.87569444444444444</v>
      </c>
      <c r="I121" s="85">
        <f t="shared" si="11"/>
        <v>43.999999999999844</v>
      </c>
      <c r="J121" s="86">
        <f>I121*Segmentos!$D$7*(AH121%)*IF(ISNUMBER(AI121),AI121%,0)</f>
        <v>53151.999999999804</v>
      </c>
      <c r="K121" s="86">
        <f>I121*Segmentos!$D$7*(AL121%)*IF(ISNUMBER(AM121),AM121%,0)</f>
        <v>157977.59999999945</v>
      </c>
      <c r="L121" s="4"/>
      <c r="M121" s="2">
        <v>0.61</v>
      </c>
      <c r="N121" s="2">
        <v>2.7</v>
      </c>
      <c r="O121" s="2">
        <v>22.5</v>
      </c>
      <c r="P121" s="2">
        <v>99.385999999999996</v>
      </c>
      <c r="Q121" s="2">
        <v>0.12</v>
      </c>
      <c r="R121" s="2">
        <v>0.2</v>
      </c>
      <c r="S121" s="2">
        <v>59.1</v>
      </c>
      <c r="T121" s="2">
        <v>3.2688000000000001</v>
      </c>
      <c r="U121" s="2">
        <v>0.18</v>
      </c>
      <c r="V121" s="2">
        <v>1.3</v>
      </c>
      <c r="W121" s="2">
        <v>13.2</v>
      </c>
      <c r="X121" s="2">
        <v>6.0243000000000002</v>
      </c>
      <c r="Y121" s="2">
        <v>0.83</v>
      </c>
      <c r="Z121" s="2">
        <v>3.9</v>
      </c>
      <c r="AA121" s="2">
        <v>21.1</v>
      </c>
      <c r="AB121" s="2">
        <v>39.813299999999998</v>
      </c>
      <c r="AC121" s="2">
        <v>0.94</v>
      </c>
      <c r="AD121" s="2">
        <v>3.8</v>
      </c>
      <c r="AE121" s="2">
        <v>24.9</v>
      </c>
      <c r="AF121" s="2">
        <v>50.279600000000002</v>
      </c>
      <c r="AG121" s="20">
        <v>0.28999999999999998</v>
      </c>
      <c r="AH121" s="20">
        <v>2</v>
      </c>
      <c r="AI121" s="20">
        <v>15.1</v>
      </c>
      <c r="AJ121" s="20">
        <v>22.805700000000002</v>
      </c>
      <c r="AK121" s="18">
        <v>0.89</v>
      </c>
      <c r="AL121" s="18">
        <v>3.4</v>
      </c>
      <c r="AM121" s="18">
        <v>26.4</v>
      </c>
      <c r="AN121" s="18">
        <v>76.580299999999994</v>
      </c>
      <c r="AO121" s="2">
        <v>0.12</v>
      </c>
      <c r="AP121" s="2">
        <v>1.8</v>
      </c>
      <c r="AQ121" s="2">
        <v>6.8</v>
      </c>
      <c r="AR121" s="2">
        <v>2.1448</v>
      </c>
      <c r="AS121" s="2">
        <v>0.38</v>
      </c>
      <c r="AT121" s="2">
        <v>2.2000000000000002</v>
      </c>
      <c r="AU121" s="2">
        <v>17.5</v>
      </c>
      <c r="AV121" s="2">
        <v>13.645899999999999</v>
      </c>
      <c r="AW121" s="2">
        <v>0.52</v>
      </c>
      <c r="AX121" s="2">
        <v>3.4</v>
      </c>
      <c r="AY121" s="2">
        <v>15.4</v>
      </c>
      <c r="AZ121" s="2">
        <v>24.4359</v>
      </c>
      <c r="BA121" s="2">
        <v>0.95</v>
      </c>
      <c r="BB121" s="2">
        <v>2.8</v>
      </c>
      <c r="BC121" s="2">
        <v>34.1</v>
      </c>
      <c r="BD121" s="2">
        <v>59.159500000000001</v>
      </c>
      <c r="BE121" s="4" t="str">
        <f t="shared" si="12"/>
        <v>NO APLICA</v>
      </c>
      <c r="BF121" s="4">
        <f t="shared" si="13"/>
        <v>0.57899999999999996</v>
      </c>
      <c r="BG121">
        <f t="shared" si="14"/>
        <v>0.12</v>
      </c>
      <c r="BH121">
        <f t="shared" si="15"/>
        <v>0.38</v>
      </c>
      <c r="BI121">
        <f t="shared" si="16"/>
        <v>0.95</v>
      </c>
      <c r="BJ121">
        <f t="shared" si="17"/>
        <v>0.89</v>
      </c>
      <c r="BK121">
        <f t="shared" si="18"/>
        <v>0.28999999999999998</v>
      </c>
      <c r="BL121">
        <f t="shared" si="19"/>
        <v>2672.9999999999905</v>
      </c>
    </row>
    <row r="122" spans="1:64" x14ac:dyDescent="0.2">
      <c r="A122" s="1">
        <v>120</v>
      </c>
      <c r="B122" s="7" t="s">
        <v>30</v>
      </c>
      <c r="C122" s="3">
        <v>39927</v>
      </c>
      <c r="D122" s="4" t="s">
        <v>628</v>
      </c>
      <c r="E122" s="4" t="s">
        <v>163</v>
      </c>
      <c r="F122" s="5" t="str">
        <f t="shared" si="10"/>
        <v>V</v>
      </c>
      <c r="G122" s="6">
        <v>0.87569444444444444</v>
      </c>
      <c r="H122" s="6">
        <v>0.91180555555555554</v>
      </c>
      <c r="I122" s="85">
        <f t="shared" si="11"/>
        <v>51.999999999999972</v>
      </c>
      <c r="J122" s="86">
        <f>I122*Segmentos!$D$7*(AH122%)*IF(ISNUMBER(AI122),AI122%,0)</f>
        <v>113359.99999999994</v>
      </c>
      <c r="K122" s="86">
        <f>I122*Segmentos!$D$7*(AL122%)*IF(ISNUMBER(AM122),AM122%,0)</f>
        <v>236953.59999999989</v>
      </c>
      <c r="L122" s="4"/>
      <c r="M122" s="2">
        <v>0.86</v>
      </c>
      <c r="N122" s="2">
        <v>2.9</v>
      </c>
      <c r="O122" s="2">
        <v>29.9</v>
      </c>
      <c r="P122" s="2">
        <v>93.427800000000005</v>
      </c>
      <c r="Q122" s="2">
        <v>0.02</v>
      </c>
      <c r="R122" s="2">
        <v>0.8</v>
      </c>
      <c r="S122" s="2">
        <v>1.9</v>
      </c>
      <c r="T122" s="2">
        <v>0.29049999999999998</v>
      </c>
      <c r="U122" s="2">
        <v>0.39</v>
      </c>
      <c r="V122" s="2">
        <v>1.1000000000000001</v>
      </c>
      <c r="W122" s="2">
        <v>34.299999999999997</v>
      </c>
      <c r="X122" s="2">
        <v>8.9649999999999999</v>
      </c>
      <c r="Y122" s="2">
        <v>0.55000000000000004</v>
      </c>
      <c r="Z122" s="2">
        <v>4.0999999999999996</v>
      </c>
      <c r="AA122" s="2">
        <v>13.6</v>
      </c>
      <c r="AB122" s="2">
        <v>17.788900000000002</v>
      </c>
      <c r="AC122" s="2">
        <v>1.86</v>
      </c>
      <c r="AD122" s="2">
        <v>3.9</v>
      </c>
      <c r="AE122" s="2">
        <v>47.1</v>
      </c>
      <c r="AF122" s="2">
        <v>66.383300000000006</v>
      </c>
      <c r="AG122" s="20">
        <v>0.55000000000000004</v>
      </c>
      <c r="AH122" s="20">
        <v>2.5</v>
      </c>
      <c r="AI122" s="20">
        <v>21.8</v>
      </c>
      <c r="AJ122" s="20">
        <v>28.4284</v>
      </c>
      <c r="AK122" s="18">
        <v>1.1399999999999999</v>
      </c>
      <c r="AL122" s="18">
        <v>3.2</v>
      </c>
      <c r="AM122" s="18">
        <v>35.6</v>
      </c>
      <c r="AN122" s="18">
        <v>64.999399999999994</v>
      </c>
      <c r="AO122" s="2">
        <v>0.04</v>
      </c>
      <c r="AP122" s="2">
        <v>0.3</v>
      </c>
      <c r="AQ122" s="2">
        <v>12.9</v>
      </c>
      <c r="AR122" s="2">
        <v>0.5101</v>
      </c>
      <c r="AS122" s="2">
        <v>0.65</v>
      </c>
      <c r="AT122" s="2">
        <v>1.2</v>
      </c>
      <c r="AU122" s="2">
        <v>53.6</v>
      </c>
      <c r="AV122" s="2">
        <v>15.6167</v>
      </c>
      <c r="AW122" s="2">
        <v>0.71</v>
      </c>
      <c r="AX122" s="2">
        <v>1.3</v>
      </c>
      <c r="AY122" s="2">
        <v>56.4</v>
      </c>
      <c r="AZ122" s="2">
        <v>22.125399999999999</v>
      </c>
      <c r="BA122" s="2">
        <v>1.33</v>
      </c>
      <c r="BB122" s="2">
        <v>5.8</v>
      </c>
      <c r="BC122" s="2">
        <v>22.9</v>
      </c>
      <c r="BD122" s="2">
        <v>55.175600000000003</v>
      </c>
      <c r="BE122" s="4" t="str">
        <f t="shared" si="12"/>
        <v>NO APLICA</v>
      </c>
      <c r="BF122" s="4">
        <f t="shared" si="13"/>
        <v>0.84380000000000011</v>
      </c>
      <c r="BG122">
        <f t="shared" si="14"/>
        <v>0.04</v>
      </c>
      <c r="BH122">
        <f t="shared" si="15"/>
        <v>0.65</v>
      </c>
      <c r="BI122">
        <f t="shared" si="16"/>
        <v>1.33</v>
      </c>
      <c r="BJ122">
        <f t="shared" si="17"/>
        <v>1.1399999999999999</v>
      </c>
      <c r="BK122">
        <f t="shared" si="18"/>
        <v>0.55000000000000004</v>
      </c>
      <c r="BL122">
        <f t="shared" si="19"/>
        <v>4508.9199999999973</v>
      </c>
    </row>
    <row r="123" spans="1:64" x14ac:dyDescent="0.2">
      <c r="A123" s="1">
        <v>121</v>
      </c>
      <c r="B123" s="7" t="s">
        <v>20</v>
      </c>
      <c r="C123" s="3">
        <v>39927</v>
      </c>
      <c r="D123" s="4" t="s">
        <v>17</v>
      </c>
      <c r="E123" s="4" t="s">
        <v>169</v>
      </c>
      <c r="F123" s="5" t="str">
        <f t="shared" si="10"/>
        <v>V</v>
      </c>
      <c r="G123" s="6">
        <v>0.91666666666666663</v>
      </c>
      <c r="H123" s="6">
        <v>0.95833333333333337</v>
      </c>
      <c r="I123" s="85">
        <f t="shared" si="11"/>
        <v>60.000000000000107</v>
      </c>
      <c r="J123" s="86">
        <f>I123*Segmentos!$D$7*(AH123%)*IF(ISNUMBER(AI123),AI123%,0)</f>
        <v>94224.000000000175</v>
      </c>
      <c r="K123" s="86">
        <f>I123*Segmentos!$D$7*(AL123%)*IF(ISNUMBER(AM123),AM123%,0)</f>
        <v>187200.00000000032</v>
      </c>
      <c r="L123" s="4"/>
      <c r="M123" s="2">
        <v>0.6</v>
      </c>
      <c r="N123" s="2">
        <v>2.6</v>
      </c>
      <c r="O123" s="2">
        <v>23.4</v>
      </c>
      <c r="P123" s="2">
        <v>99.6297</v>
      </c>
      <c r="Q123" s="2">
        <v>0</v>
      </c>
      <c r="R123" s="2">
        <v>0</v>
      </c>
      <c r="S123" s="8" t="s">
        <v>577</v>
      </c>
      <c r="T123" s="2">
        <v>0</v>
      </c>
      <c r="U123" s="2">
        <v>0</v>
      </c>
      <c r="V123" s="2">
        <v>0.2</v>
      </c>
      <c r="W123" s="2">
        <v>1.7</v>
      </c>
      <c r="X123" s="2">
        <v>0.1144</v>
      </c>
      <c r="Y123" s="2">
        <v>0.56999999999999995</v>
      </c>
      <c r="Z123" s="2">
        <v>2.5</v>
      </c>
      <c r="AA123" s="2">
        <v>23.1</v>
      </c>
      <c r="AB123" s="2">
        <v>27.671900000000001</v>
      </c>
      <c r="AC123" s="2">
        <v>1.32</v>
      </c>
      <c r="AD123" s="2">
        <v>5.5</v>
      </c>
      <c r="AE123" s="2">
        <v>24</v>
      </c>
      <c r="AF123" s="2">
        <v>71.843400000000003</v>
      </c>
      <c r="AG123" s="20">
        <v>0.4</v>
      </c>
      <c r="AH123" s="20">
        <v>2.6</v>
      </c>
      <c r="AI123" s="20">
        <v>15.1</v>
      </c>
      <c r="AJ123" s="20">
        <v>31.271899999999999</v>
      </c>
      <c r="AK123" s="18">
        <v>0.79</v>
      </c>
      <c r="AL123" s="18">
        <v>2.5</v>
      </c>
      <c r="AM123" s="18">
        <v>31.2</v>
      </c>
      <c r="AN123" s="18">
        <v>68.357799999999997</v>
      </c>
      <c r="AO123" s="2">
        <v>0</v>
      </c>
      <c r="AP123" s="2">
        <v>0.1</v>
      </c>
      <c r="AQ123" s="2">
        <v>1.7</v>
      </c>
      <c r="AR123" s="2">
        <v>2.9000000000000001E-2</v>
      </c>
      <c r="AS123" s="2">
        <v>0.01</v>
      </c>
      <c r="AT123" s="2">
        <v>0.6</v>
      </c>
      <c r="AU123" s="2">
        <v>1.7</v>
      </c>
      <c r="AV123" s="2">
        <v>0.35270000000000001</v>
      </c>
      <c r="AW123" s="2">
        <v>0.41</v>
      </c>
      <c r="AX123" s="2">
        <v>1.4</v>
      </c>
      <c r="AY123" s="2">
        <v>29.3</v>
      </c>
      <c r="AZ123" s="2">
        <v>19.695399999999999</v>
      </c>
      <c r="BA123" s="2">
        <v>1.26</v>
      </c>
      <c r="BB123" s="2">
        <v>5.3</v>
      </c>
      <c r="BC123" s="2">
        <v>23.7</v>
      </c>
      <c r="BD123" s="2">
        <v>79.552499999999995</v>
      </c>
      <c r="BE123" s="4" t="str">
        <f t="shared" si="12"/>
        <v>ABURRIDO</v>
      </c>
      <c r="BF123" s="4">
        <f t="shared" si="13"/>
        <v>0.50880000000000014</v>
      </c>
      <c r="BG123">
        <f t="shared" si="14"/>
        <v>0</v>
      </c>
      <c r="BH123">
        <f t="shared" si="15"/>
        <v>0.01</v>
      </c>
      <c r="BI123">
        <f t="shared" si="16"/>
        <v>1.26</v>
      </c>
      <c r="BJ123">
        <f t="shared" si="17"/>
        <v>0.79</v>
      </c>
      <c r="BK123">
        <f t="shared" si="18"/>
        <v>0.4</v>
      </c>
      <c r="BL123">
        <f t="shared" si="19"/>
        <v>3650.4000000000065</v>
      </c>
    </row>
    <row r="124" spans="1:64" x14ac:dyDescent="0.2">
      <c r="A124" s="1">
        <v>122</v>
      </c>
      <c r="B124" s="7" t="s">
        <v>11</v>
      </c>
      <c r="C124" s="3">
        <v>39927</v>
      </c>
      <c r="D124" s="4" t="s">
        <v>8</v>
      </c>
      <c r="E124" s="4" t="s">
        <v>166</v>
      </c>
      <c r="F124" s="5" t="str">
        <f t="shared" si="10"/>
        <v>V</v>
      </c>
      <c r="G124" s="6">
        <v>0.91111111111111109</v>
      </c>
      <c r="H124" s="6">
        <v>0.91180555555555554</v>
      </c>
      <c r="I124" s="85">
        <f t="shared" si="11"/>
        <v>0.99999999999999645</v>
      </c>
      <c r="J124" s="86">
        <f>I124*Segmentos!$D$7*(AH124%)*IF(ISNUMBER(AI124),AI124%,0)</f>
        <v>19199.999999999935</v>
      </c>
      <c r="K124" s="86">
        <f>I124*Segmentos!$D$7*(AL124%)*IF(ISNUMBER(AM124),AM124%,0)</f>
        <v>12799.999999999956</v>
      </c>
      <c r="L124" s="4"/>
      <c r="M124" s="2">
        <v>4</v>
      </c>
      <c r="N124" s="2">
        <v>4</v>
      </c>
      <c r="O124" s="2">
        <v>100</v>
      </c>
      <c r="P124" s="2">
        <v>93.634</v>
      </c>
      <c r="Q124" s="2">
        <v>2.11</v>
      </c>
      <c r="R124" s="2">
        <v>2.1</v>
      </c>
      <c r="S124" s="2">
        <v>100</v>
      </c>
      <c r="T124" s="2">
        <v>8.2330000000000005</v>
      </c>
      <c r="U124" s="2">
        <v>1.23</v>
      </c>
      <c r="V124" s="2">
        <v>1.2</v>
      </c>
      <c r="W124" s="2">
        <v>100</v>
      </c>
      <c r="X124" s="2">
        <v>6.0509000000000004</v>
      </c>
      <c r="Y124" s="2">
        <v>3.47</v>
      </c>
      <c r="Z124" s="2">
        <v>3.5</v>
      </c>
      <c r="AA124" s="2">
        <v>100</v>
      </c>
      <c r="AB124" s="2">
        <v>23.9712</v>
      </c>
      <c r="AC124" s="2">
        <v>7.2</v>
      </c>
      <c r="AD124" s="2">
        <v>7.2</v>
      </c>
      <c r="AE124" s="2">
        <v>100</v>
      </c>
      <c r="AF124" s="2">
        <v>55.378900000000002</v>
      </c>
      <c r="AG124" s="20">
        <v>4.84</v>
      </c>
      <c r="AH124" s="20">
        <v>4.8</v>
      </c>
      <c r="AI124" s="20">
        <v>100</v>
      </c>
      <c r="AJ124" s="20">
        <v>53.744599999999998</v>
      </c>
      <c r="AK124" s="18">
        <v>3.24</v>
      </c>
      <c r="AL124" s="18">
        <v>3.2</v>
      </c>
      <c r="AM124" s="18">
        <v>100</v>
      </c>
      <c r="AN124" s="18">
        <v>39.889400000000002</v>
      </c>
      <c r="AO124" s="2">
        <v>1.28</v>
      </c>
      <c r="AP124" s="2">
        <v>1.3</v>
      </c>
      <c r="AQ124" s="2">
        <v>100</v>
      </c>
      <c r="AR124" s="2">
        <v>3.27</v>
      </c>
      <c r="AS124" s="2">
        <v>1.75</v>
      </c>
      <c r="AT124" s="2">
        <v>1.8</v>
      </c>
      <c r="AU124" s="2">
        <v>100</v>
      </c>
      <c r="AV124" s="2">
        <v>9.0572999999999997</v>
      </c>
      <c r="AW124" s="2">
        <v>5.14</v>
      </c>
      <c r="AX124" s="2">
        <v>5.0999999999999996</v>
      </c>
      <c r="AY124" s="2">
        <v>100</v>
      </c>
      <c r="AZ124" s="2">
        <v>34.655999999999999</v>
      </c>
      <c r="BA124" s="2">
        <v>5.2</v>
      </c>
      <c r="BB124" s="2">
        <v>5.2</v>
      </c>
      <c r="BC124" s="2">
        <v>100</v>
      </c>
      <c r="BD124" s="2">
        <v>46.650799999999997</v>
      </c>
      <c r="BE124" s="4" t="str">
        <f t="shared" si="12"/>
        <v>NO APLICA</v>
      </c>
      <c r="BF124" s="4">
        <f t="shared" si="13"/>
        <v>3.1640000000000001</v>
      </c>
      <c r="BG124">
        <f t="shared" si="14"/>
        <v>1.28</v>
      </c>
      <c r="BH124">
        <f t="shared" si="15"/>
        <v>1.75</v>
      </c>
      <c r="BI124">
        <f t="shared" si="16"/>
        <v>5.2</v>
      </c>
      <c r="BJ124">
        <f t="shared" si="17"/>
        <v>3.24</v>
      </c>
      <c r="BK124">
        <f t="shared" si="18"/>
        <v>4.84</v>
      </c>
      <c r="BL124">
        <f t="shared" si="19"/>
        <v>399.99999999999858</v>
      </c>
    </row>
    <row r="125" spans="1:64" x14ac:dyDescent="0.2">
      <c r="A125" s="1">
        <v>123</v>
      </c>
      <c r="B125" s="7" t="s">
        <v>6</v>
      </c>
      <c r="C125" s="3">
        <v>39927</v>
      </c>
      <c r="D125" s="4" t="s">
        <v>3</v>
      </c>
      <c r="E125" s="4" t="s">
        <v>166</v>
      </c>
      <c r="F125" s="5" t="str">
        <f t="shared" si="10"/>
        <v>V</v>
      </c>
      <c r="G125" s="6">
        <v>0.90972222222222221</v>
      </c>
      <c r="H125" s="6">
        <v>0.91111111111111109</v>
      </c>
      <c r="I125" s="85">
        <f t="shared" si="11"/>
        <v>1.9999999999999929</v>
      </c>
      <c r="J125" s="86">
        <f>I125*Segmentos!$D$7*(AH125%)*IF(ISNUMBER(AI125),AI125%,0)</f>
        <v>59367.999999999789</v>
      </c>
      <c r="K125" s="86">
        <f>I125*Segmentos!$D$7*(AL125%)*IF(ISNUMBER(AM125),AM125%,0)</f>
        <v>55129.599999999802</v>
      </c>
      <c r="L125" s="4"/>
      <c r="M125" s="2">
        <v>7.12</v>
      </c>
      <c r="N125" s="2">
        <v>7.7</v>
      </c>
      <c r="O125" s="2">
        <v>92.4</v>
      </c>
      <c r="P125" s="2">
        <v>88.252700000000004</v>
      </c>
      <c r="Q125" s="2">
        <v>5.49</v>
      </c>
      <c r="R125" s="2">
        <v>6.1</v>
      </c>
      <c r="S125" s="2">
        <v>90.4</v>
      </c>
      <c r="T125" s="2">
        <v>11.3432</v>
      </c>
      <c r="U125" s="2">
        <v>5.62</v>
      </c>
      <c r="V125" s="2">
        <v>6.5</v>
      </c>
      <c r="W125" s="2">
        <v>86.7</v>
      </c>
      <c r="X125" s="2">
        <v>14.611599999999999</v>
      </c>
      <c r="Y125" s="2">
        <v>6.7</v>
      </c>
      <c r="Z125" s="2">
        <v>7.3</v>
      </c>
      <c r="AA125" s="2">
        <v>92</v>
      </c>
      <c r="AB125" s="2">
        <v>24.523800000000001</v>
      </c>
      <c r="AC125" s="2">
        <v>9.2799999999999994</v>
      </c>
      <c r="AD125" s="2">
        <v>9.6999999999999993</v>
      </c>
      <c r="AE125" s="2">
        <v>95.8</v>
      </c>
      <c r="AF125" s="2">
        <v>37.7742</v>
      </c>
      <c r="AG125" s="20">
        <v>7.41</v>
      </c>
      <c r="AH125" s="20">
        <v>8.1999999999999993</v>
      </c>
      <c r="AI125" s="20">
        <v>90.5</v>
      </c>
      <c r="AJ125" s="20">
        <v>43.557699999999997</v>
      </c>
      <c r="AK125" s="18">
        <v>6.86</v>
      </c>
      <c r="AL125" s="18">
        <v>7.3</v>
      </c>
      <c r="AM125" s="18">
        <v>94.4</v>
      </c>
      <c r="AN125" s="18">
        <v>44.695</v>
      </c>
      <c r="AO125" s="2">
        <v>4.37</v>
      </c>
      <c r="AP125" s="2">
        <v>4.8</v>
      </c>
      <c r="AQ125" s="2">
        <v>91.1</v>
      </c>
      <c r="AR125" s="2">
        <v>5.9230999999999998</v>
      </c>
      <c r="AS125" s="2">
        <v>4.76</v>
      </c>
      <c r="AT125" s="2">
        <v>5.4</v>
      </c>
      <c r="AU125" s="2">
        <v>88.8</v>
      </c>
      <c r="AV125" s="2">
        <v>13.0083</v>
      </c>
      <c r="AW125" s="2">
        <v>8.4499999999999993</v>
      </c>
      <c r="AX125" s="2">
        <v>9.1</v>
      </c>
      <c r="AY125" s="2">
        <v>92.9</v>
      </c>
      <c r="AZ125" s="2">
        <v>30.1221</v>
      </c>
      <c r="BA125" s="2">
        <v>8.26</v>
      </c>
      <c r="BB125" s="2">
        <v>8.8000000000000007</v>
      </c>
      <c r="BC125" s="2">
        <v>93.5</v>
      </c>
      <c r="BD125" s="2">
        <v>39.199199999999998</v>
      </c>
      <c r="BE125" s="4" t="str">
        <f t="shared" si="12"/>
        <v>NO APLICA</v>
      </c>
      <c r="BF125" s="4">
        <f t="shared" si="13"/>
        <v>6.2919999999999998</v>
      </c>
      <c r="BG125">
        <f t="shared" si="14"/>
        <v>4.37</v>
      </c>
      <c r="BH125">
        <f t="shared" si="15"/>
        <v>4.76</v>
      </c>
      <c r="BI125">
        <f t="shared" si="16"/>
        <v>8.4499999999999993</v>
      </c>
      <c r="BJ125">
        <f t="shared" si="17"/>
        <v>6.86</v>
      </c>
      <c r="BK125">
        <f t="shared" si="18"/>
        <v>7.41</v>
      </c>
      <c r="BL125">
        <f t="shared" si="19"/>
        <v>1422.959999999995</v>
      </c>
    </row>
    <row r="126" spans="1:64" x14ac:dyDescent="0.2">
      <c r="A126" s="1">
        <v>124</v>
      </c>
      <c r="B126" s="7" t="s">
        <v>31</v>
      </c>
      <c r="C126" s="3">
        <v>39927</v>
      </c>
      <c r="D126" s="4" t="s">
        <v>628</v>
      </c>
      <c r="E126" s="4" t="s">
        <v>166</v>
      </c>
      <c r="F126" s="5" t="str">
        <f t="shared" si="10"/>
        <v>V</v>
      </c>
      <c r="G126" s="6">
        <v>0.91180555555555554</v>
      </c>
      <c r="H126" s="6">
        <v>0.91527777777777775</v>
      </c>
      <c r="I126" s="85">
        <f t="shared" si="11"/>
        <v>4.9999999999999822</v>
      </c>
      <c r="J126" s="86">
        <f>I126*Segmentos!$D$7*(AH126%)*IF(ISNUMBER(AI126),AI126%,0)</f>
        <v>12599.999999999955</v>
      </c>
      <c r="K126" s="86">
        <f>I126*Segmentos!$D$7*(AL126%)*IF(ISNUMBER(AM126),AM126%,0)</f>
        <v>30863.999999999887</v>
      </c>
      <c r="L126" s="4"/>
      <c r="M126" s="2">
        <v>1.1299999999999999</v>
      </c>
      <c r="N126" s="2">
        <v>1.9</v>
      </c>
      <c r="O126" s="2">
        <v>60.6</v>
      </c>
      <c r="P126" s="2">
        <v>89.045299999999997</v>
      </c>
      <c r="Q126" s="2">
        <v>0</v>
      </c>
      <c r="R126" s="2">
        <v>0</v>
      </c>
      <c r="S126" s="8" t="s">
        <v>577</v>
      </c>
      <c r="T126" s="2">
        <v>0</v>
      </c>
      <c r="U126" s="2">
        <v>0.76</v>
      </c>
      <c r="V126" s="2">
        <v>1.7</v>
      </c>
      <c r="W126" s="2">
        <v>46</v>
      </c>
      <c r="X126" s="2">
        <v>12.525600000000001</v>
      </c>
      <c r="Y126" s="2">
        <v>0.49</v>
      </c>
      <c r="Z126" s="2">
        <v>0.9</v>
      </c>
      <c r="AA126" s="2">
        <v>54</v>
      </c>
      <c r="AB126" s="2">
        <v>11.3279</v>
      </c>
      <c r="AC126" s="2">
        <v>2.5299999999999998</v>
      </c>
      <c r="AD126" s="2">
        <v>3.8</v>
      </c>
      <c r="AE126" s="2">
        <v>66</v>
      </c>
      <c r="AF126" s="2">
        <v>65.191900000000004</v>
      </c>
      <c r="AG126" s="20">
        <v>0.65</v>
      </c>
      <c r="AH126" s="20">
        <v>1.2</v>
      </c>
      <c r="AI126" s="20">
        <v>52.5</v>
      </c>
      <c r="AJ126" s="20">
        <v>24.327300000000001</v>
      </c>
      <c r="AK126" s="18">
        <v>1.57</v>
      </c>
      <c r="AL126" s="18">
        <v>2.4</v>
      </c>
      <c r="AM126" s="18">
        <v>64.3</v>
      </c>
      <c r="AN126" s="18">
        <v>64.718000000000004</v>
      </c>
      <c r="AO126" s="2">
        <v>0.16</v>
      </c>
      <c r="AP126" s="2">
        <v>0.4</v>
      </c>
      <c r="AQ126" s="2">
        <v>37.5</v>
      </c>
      <c r="AR126" s="2">
        <v>1.3796999999999999</v>
      </c>
      <c r="AS126" s="2">
        <v>0.85</v>
      </c>
      <c r="AT126" s="2">
        <v>1.2</v>
      </c>
      <c r="AU126" s="2">
        <v>67.7</v>
      </c>
      <c r="AV126" s="2">
        <v>14.6469</v>
      </c>
      <c r="AW126" s="2">
        <v>0.72</v>
      </c>
      <c r="AX126" s="2">
        <v>1.3</v>
      </c>
      <c r="AY126" s="2">
        <v>57.2</v>
      </c>
      <c r="AZ126" s="2">
        <v>16.313300000000002</v>
      </c>
      <c r="BA126" s="2">
        <v>1.88</v>
      </c>
      <c r="BB126" s="2">
        <v>3.1</v>
      </c>
      <c r="BC126" s="2">
        <v>60.9</v>
      </c>
      <c r="BD126" s="2">
        <v>56.705399999999997</v>
      </c>
      <c r="BE126" s="4" t="str">
        <f t="shared" si="12"/>
        <v>NO APLICA</v>
      </c>
      <c r="BF126" s="4">
        <f t="shared" si="13"/>
        <v>1.1603999999999999</v>
      </c>
      <c r="BG126">
        <f t="shared" si="14"/>
        <v>0.16</v>
      </c>
      <c r="BH126">
        <f t="shared" si="15"/>
        <v>0.85</v>
      </c>
      <c r="BI126">
        <f t="shared" si="16"/>
        <v>1.88</v>
      </c>
      <c r="BJ126">
        <f t="shared" si="17"/>
        <v>1.57</v>
      </c>
      <c r="BK126">
        <f t="shared" si="18"/>
        <v>0.65</v>
      </c>
      <c r="BL126">
        <f t="shared" si="19"/>
        <v>575.699999999998</v>
      </c>
    </row>
    <row r="127" spans="1:64" x14ac:dyDescent="0.2">
      <c r="A127" s="1">
        <v>125</v>
      </c>
      <c r="B127" s="7" t="s">
        <v>50</v>
      </c>
      <c r="C127" s="3">
        <v>39927</v>
      </c>
      <c r="D127" s="4" t="s">
        <v>626</v>
      </c>
      <c r="E127" s="4" t="s">
        <v>165</v>
      </c>
      <c r="F127" s="5" t="str">
        <f t="shared" si="10"/>
        <v>V</v>
      </c>
      <c r="G127" s="6">
        <v>0.91805555555555562</v>
      </c>
      <c r="H127" s="6">
        <v>0.99097222222222225</v>
      </c>
      <c r="I127" s="85">
        <f t="shared" si="11"/>
        <v>104.99999999999994</v>
      </c>
      <c r="J127" s="86">
        <f>I127*Segmentos!$D$7*(AH127%)*IF(ISNUMBER(AI127),AI127%,0)</f>
        <v>1749299.9999999991</v>
      </c>
      <c r="K127" s="86">
        <f>I127*Segmentos!$D$7*(AL127%)*IF(ISNUMBER(AM127),AM127%,0)</f>
        <v>2858855.9999999991</v>
      </c>
      <c r="L127" s="4"/>
      <c r="M127" s="2">
        <v>5.55</v>
      </c>
      <c r="N127" s="2">
        <v>20.8</v>
      </c>
      <c r="O127" s="2">
        <v>26.7</v>
      </c>
      <c r="P127" s="2">
        <v>77.543000000000006</v>
      </c>
      <c r="Q127" s="2">
        <v>4.67</v>
      </c>
      <c r="R127" s="2">
        <v>14.3</v>
      </c>
      <c r="S127" s="2">
        <v>32.700000000000003</v>
      </c>
      <c r="T127" s="2">
        <v>10.8786</v>
      </c>
      <c r="U127" s="2">
        <v>5.45</v>
      </c>
      <c r="V127" s="2">
        <v>18.8</v>
      </c>
      <c r="W127" s="2">
        <v>29</v>
      </c>
      <c r="X127" s="2">
        <v>15.9533</v>
      </c>
      <c r="Y127" s="2">
        <v>5.29</v>
      </c>
      <c r="Z127" s="2">
        <v>22.9</v>
      </c>
      <c r="AA127" s="2">
        <v>23.1</v>
      </c>
      <c r="AB127" s="2">
        <v>21.813700000000001</v>
      </c>
      <c r="AC127" s="2">
        <v>6.3</v>
      </c>
      <c r="AD127" s="2">
        <v>23.6</v>
      </c>
      <c r="AE127" s="2">
        <v>26.7</v>
      </c>
      <c r="AF127" s="2">
        <v>28.897500000000001</v>
      </c>
      <c r="AG127" s="20">
        <v>4.16</v>
      </c>
      <c r="AH127" s="20">
        <v>17.5</v>
      </c>
      <c r="AI127" s="20">
        <v>23.8</v>
      </c>
      <c r="AJ127" s="20">
        <v>27.536000000000001</v>
      </c>
      <c r="AK127" s="18">
        <v>6.81</v>
      </c>
      <c r="AL127" s="18">
        <v>23.8</v>
      </c>
      <c r="AM127" s="18">
        <v>28.6</v>
      </c>
      <c r="AN127" s="18">
        <v>50.007100000000001</v>
      </c>
      <c r="AO127" s="2">
        <v>4.1500000000000004</v>
      </c>
      <c r="AP127" s="2">
        <v>15.5</v>
      </c>
      <c r="AQ127" s="2">
        <v>26.8</v>
      </c>
      <c r="AR127" s="2">
        <v>6.3330000000000002</v>
      </c>
      <c r="AS127" s="2">
        <v>4.74</v>
      </c>
      <c r="AT127" s="2">
        <v>15.9</v>
      </c>
      <c r="AU127" s="2">
        <v>29.8</v>
      </c>
      <c r="AV127" s="2">
        <v>14.573700000000001</v>
      </c>
      <c r="AW127" s="2">
        <v>6.42</v>
      </c>
      <c r="AX127" s="2">
        <v>23.5</v>
      </c>
      <c r="AY127" s="2">
        <v>27.3</v>
      </c>
      <c r="AZ127" s="2">
        <v>25.761199999999999</v>
      </c>
      <c r="BA127" s="2">
        <v>5.77</v>
      </c>
      <c r="BB127" s="2">
        <v>23.2</v>
      </c>
      <c r="BC127" s="2">
        <v>24.9</v>
      </c>
      <c r="BD127" s="2">
        <v>30.8751</v>
      </c>
      <c r="BE127" s="4" t="str">
        <f t="shared" si="12"/>
        <v>ABURRIDO</v>
      </c>
      <c r="BF127" s="4">
        <f t="shared" si="13"/>
        <v>5.3869999999999996</v>
      </c>
      <c r="BG127">
        <f t="shared" si="14"/>
        <v>4.1500000000000004</v>
      </c>
      <c r="BH127">
        <f t="shared" si="15"/>
        <v>4.74</v>
      </c>
      <c r="BI127">
        <f t="shared" si="16"/>
        <v>6.42</v>
      </c>
      <c r="BJ127">
        <f t="shared" si="17"/>
        <v>6.81</v>
      </c>
      <c r="BK127">
        <f t="shared" si="18"/>
        <v>4.16</v>
      </c>
      <c r="BL127">
        <f t="shared" si="19"/>
        <v>58312.799999999974</v>
      </c>
    </row>
    <row r="128" spans="1:64" x14ac:dyDescent="0.2">
      <c r="A128" s="1">
        <v>126</v>
      </c>
      <c r="B128" s="7" t="s">
        <v>26</v>
      </c>
      <c r="C128" s="3">
        <v>39927</v>
      </c>
      <c r="D128" s="4" t="s">
        <v>629</v>
      </c>
      <c r="E128" s="4" t="s">
        <v>170</v>
      </c>
      <c r="F128" s="5" t="str">
        <f t="shared" si="10"/>
        <v>V</v>
      </c>
      <c r="G128" s="6">
        <v>0.9</v>
      </c>
      <c r="H128" s="6">
        <v>0.91527777777777775</v>
      </c>
      <c r="I128" s="85">
        <f t="shared" si="11"/>
        <v>21.999999999999922</v>
      </c>
      <c r="J128" s="86">
        <f>I128*Segmentos!$D$7*(AH128%)*IF(ISNUMBER(AI128),AI128%,0)</f>
        <v>34531.199999999881</v>
      </c>
      <c r="K128" s="86">
        <f>I128*Segmentos!$D$7*(AL128%)*IF(ISNUMBER(AM128),AM128%,0)</f>
        <v>108310.39999999963</v>
      </c>
      <c r="L128" s="4"/>
      <c r="M128" s="2">
        <v>0.86</v>
      </c>
      <c r="N128" s="2">
        <v>1.4</v>
      </c>
      <c r="O128" s="2">
        <v>62.9</v>
      </c>
      <c r="P128" s="2">
        <v>36.138199999999998</v>
      </c>
      <c r="Q128" s="2">
        <v>0</v>
      </c>
      <c r="R128" s="2">
        <v>0.1</v>
      </c>
      <c r="S128" s="2">
        <v>4.5</v>
      </c>
      <c r="T128" s="2">
        <v>2.2100000000000002E-2</v>
      </c>
      <c r="U128" s="2">
        <v>2.0099999999999998</v>
      </c>
      <c r="V128" s="2">
        <v>3.4</v>
      </c>
      <c r="W128" s="2">
        <v>59</v>
      </c>
      <c r="X128" s="2">
        <v>17.7502</v>
      </c>
      <c r="Y128" s="2">
        <v>1.34</v>
      </c>
      <c r="Z128" s="2">
        <v>1.7</v>
      </c>
      <c r="AA128" s="2">
        <v>77.7</v>
      </c>
      <c r="AB128" s="2">
        <v>16.600100000000001</v>
      </c>
      <c r="AC128" s="2">
        <v>0.13</v>
      </c>
      <c r="AD128" s="2">
        <v>0.4</v>
      </c>
      <c r="AE128" s="2">
        <v>31.8</v>
      </c>
      <c r="AF128" s="2">
        <v>1.7657</v>
      </c>
      <c r="AG128" s="20">
        <v>0.41</v>
      </c>
      <c r="AH128" s="20">
        <v>0.9</v>
      </c>
      <c r="AI128" s="20">
        <v>43.6</v>
      </c>
      <c r="AJ128" s="20">
        <v>8.2662999999999993</v>
      </c>
      <c r="AK128" s="18">
        <v>1.26</v>
      </c>
      <c r="AL128" s="18">
        <v>1.7</v>
      </c>
      <c r="AM128" s="18">
        <v>72.400000000000006</v>
      </c>
      <c r="AN128" s="18">
        <v>27.8719</v>
      </c>
      <c r="AO128" s="2">
        <v>0.18</v>
      </c>
      <c r="AP128" s="2">
        <v>0.3</v>
      </c>
      <c r="AQ128" s="2">
        <v>60.8</v>
      </c>
      <c r="AR128" s="2">
        <v>0.84870000000000001</v>
      </c>
      <c r="AS128" s="2">
        <v>0.03</v>
      </c>
      <c r="AT128" s="2">
        <v>0.7</v>
      </c>
      <c r="AU128" s="2">
        <v>4.5</v>
      </c>
      <c r="AV128" s="2">
        <v>0.31409999999999999</v>
      </c>
      <c r="AW128" s="2">
        <v>0.23</v>
      </c>
      <c r="AX128" s="2">
        <v>0.6</v>
      </c>
      <c r="AY128" s="2">
        <v>41.4</v>
      </c>
      <c r="AZ128" s="2">
        <v>2.7625000000000002</v>
      </c>
      <c r="BA128" s="2">
        <v>2</v>
      </c>
      <c r="BB128" s="2">
        <v>2.6</v>
      </c>
      <c r="BC128" s="2">
        <v>75.8</v>
      </c>
      <c r="BD128" s="2">
        <v>32.212800000000001</v>
      </c>
      <c r="BE128" s="4" t="str">
        <f t="shared" si="12"/>
        <v>NO APLICA</v>
      </c>
      <c r="BF128" s="4">
        <f t="shared" si="13"/>
        <v>0.81399999999999983</v>
      </c>
      <c r="BG128">
        <f t="shared" si="14"/>
        <v>0.18</v>
      </c>
      <c r="BH128">
        <f t="shared" si="15"/>
        <v>0.03</v>
      </c>
      <c r="BI128">
        <f t="shared" si="16"/>
        <v>2</v>
      </c>
      <c r="BJ128">
        <f t="shared" si="17"/>
        <v>1.26</v>
      </c>
      <c r="BK128">
        <f t="shared" si="18"/>
        <v>0.41</v>
      </c>
      <c r="BL128">
        <f t="shared" si="19"/>
        <v>1937.3199999999929</v>
      </c>
    </row>
    <row r="129" spans="1:64" x14ac:dyDescent="0.2">
      <c r="A129" s="1">
        <v>127</v>
      </c>
      <c r="B129" s="7" t="s">
        <v>14</v>
      </c>
      <c r="C129" s="3">
        <v>39927</v>
      </c>
      <c r="D129" s="4" t="s">
        <v>626</v>
      </c>
      <c r="E129" s="4" t="s">
        <v>163</v>
      </c>
      <c r="F129" s="5" t="str">
        <f t="shared" si="10"/>
        <v>V</v>
      </c>
      <c r="G129" s="6">
        <v>0.85138888888888886</v>
      </c>
      <c r="H129" s="6">
        <v>0.875</v>
      </c>
      <c r="I129" s="85">
        <f t="shared" si="11"/>
        <v>34.000000000000043</v>
      </c>
      <c r="J129" s="86">
        <f>I129*Segmentos!$D$7*(AH129%)*IF(ISNUMBER(AI129),AI129%,0)</f>
        <v>725029.60000000091</v>
      </c>
      <c r="K129" s="86">
        <f>I129*Segmentos!$D$7*(AL129%)*IF(ISNUMBER(AM129),AM129%,0)</f>
        <v>1293632.0000000014</v>
      </c>
      <c r="L129" s="4"/>
      <c r="M129" s="2">
        <v>7.51</v>
      </c>
      <c r="N129" s="2">
        <v>11.8</v>
      </c>
      <c r="O129" s="2">
        <v>63.5</v>
      </c>
      <c r="P129" s="2">
        <v>86.166799999999995</v>
      </c>
      <c r="Q129" s="2">
        <v>4.3099999999999996</v>
      </c>
      <c r="R129" s="2">
        <v>8.3000000000000007</v>
      </c>
      <c r="S129" s="2">
        <v>51.8</v>
      </c>
      <c r="T129" s="2">
        <v>8.2525999999999993</v>
      </c>
      <c r="U129" s="2">
        <v>7.54</v>
      </c>
      <c r="V129" s="2">
        <v>11</v>
      </c>
      <c r="W129" s="2">
        <v>68.599999999999994</v>
      </c>
      <c r="X129" s="2">
        <v>18.1218</v>
      </c>
      <c r="Y129" s="2">
        <v>5.99</v>
      </c>
      <c r="Z129" s="2">
        <v>10.3</v>
      </c>
      <c r="AA129" s="2">
        <v>58</v>
      </c>
      <c r="AB129" s="2">
        <v>20.297899999999998</v>
      </c>
      <c r="AC129" s="2">
        <v>10.49</v>
      </c>
      <c r="AD129" s="2">
        <v>15.5</v>
      </c>
      <c r="AE129" s="2">
        <v>67.7</v>
      </c>
      <c r="AF129" s="2">
        <v>39.494599999999998</v>
      </c>
      <c r="AG129" s="20">
        <v>5.33</v>
      </c>
      <c r="AH129" s="20">
        <v>8.9</v>
      </c>
      <c r="AI129" s="20">
        <v>59.9</v>
      </c>
      <c r="AJ129" s="20">
        <v>29.014800000000001</v>
      </c>
      <c r="AK129" s="18">
        <v>9.48</v>
      </c>
      <c r="AL129" s="18">
        <v>14.5</v>
      </c>
      <c r="AM129" s="18">
        <v>65.599999999999994</v>
      </c>
      <c r="AN129" s="18">
        <v>57.152000000000001</v>
      </c>
      <c r="AO129" s="2">
        <v>5.03</v>
      </c>
      <c r="AP129" s="2">
        <v>8</v>
      </c>
      <c r="AQ129" s="2">
        <v>63.2</v>
      </c>
      <c r="AR129" s="2">
        <v>6.3037999999999998</v>
      </c>
      <c r="AS129" s="2">
        <v>5.4</v>
      </c>
      <c r="AT129" s="2">
        <v>8</v>
      </c>
      <c r="AU129" s="2">
        <v>67.8</v>
      </c>
      <c r="AV129" s="2">
        <v>13.642099999999999</v>
      </c>
      <c r="AW129" s="2">
        <v>9.98</v>
      </c>
      <c r="AX129" s="2">
        <v>15.8</v>
      </c>
      <c r="AY129" s="2">
        <v>63.3</v>
      </c>
      <c r="AZ129" s="2">
        <v>32.901899999999998</v>
      </c>
      <c r="BA129" s="2">
        <v>7.59</v>
      </c>
      <c r="BB129" s="2">
        <v>12.2</v>
      </c>
      <c r="BC129" s="2">
        <v>62.3</v>
      </c>
      <c r="BD129" s="2">
        <v>33.319000000000003</v>
      </c>
      <c r="BE129" s="4" t="str">
        <f t="shared" si="12"/>
        <v>NO APLICA</v>
      </c>
      <c r="BF129" s="4">
        <f t="shared" si="13"/>
        <v>7.221000000000001</v>
      </c>
      <c r="BG129">
        <f t="shared" si="14"/>
        <v>5.03</v>
      </c>
      <c r="BH129">
        <f t="shared" si="15"/>
        <v>5.4</v>
      </c>
      <c r="BI129">
        <f t="shared" si="16"/>
        <v>9.98</v>
      </c>
      <c r="BJ129">
        <f t="shared" si="17"/>
        <v>9.48</v>
      </c>
      <c r="BK129">
        <f t="shared" si="18"/>
        <v>5.33</v>
      </c>
      <c r="BL129">
        <f t="shared" si="19"/>
        <v>25476.200000000033</v>
      </c>
    </row>
    <row r="130" spans="1:64" x14ac:dyDescent="0.2">
      <c r="A130" s="1">
        <v>128</v>
      </c>
      <c r="B130" s="7" t="s">
        <v>46</v>
      </c>
      <c r="C130" s="3">
        <v>39927</v>
      </c>
      <c r="D130" s="4" t="s">
        <v>627</v>
      </c>
      <c r="E130" s="4" t="s">
        <v>170</v>
      </c>
      <c r="F130" s="5" t="str">
        <f t="shared" si="10"/>
        <v>V</v>
      </c>
      <c r="G130" s="6">
        <v>0.74097222222222225</v>
      </c>
      <c r="H130" s="6">
        <v>0.88541666666666663</v>
      </c>
      <c r="I130" s="85">
        <f t="shared" si="11"/>
        <v>207.99999999999989</v>
      </c>
      <c r="J130" s="86">
        <f>I130*Segmentos!$D$7*(AH130%)*IF(ISNUMBER(AI130),AI130%,0)</f>
        <v>2440755.1999999988</v>
      </c>
      <c r="K130" s="86">
        <f>I130*Segmentos!$D$7*(AL130%)*IF(ISNUMBER(AM130),AM130%,0)</f>
        <v>3321260.7999999984</v>
      </c>
      <c r="L130" s="4"/>
      <c r="M130" s="2">
        <v>3.49</v>
      </c>
      <c r="N130" s="2">
        <v>17.2</v>
      </c>
      <c r="O130" s="2">
        <v>20.2</v>
      </c>
      <c r="P130" s="2">
        <v>58.680700000000002</v>
      </c>
      <c r="Q130" s="2">
        <v>5.15</v>
      </c>
      <c r="R130" s="2">
        <v>20.6</v>
      </c>
      <c r="S130" s="2">
        <v>25</v>
      </c>
      <c r="T130" s="2">
        <v>14.451499999999999</v>
      </c>
      <c r="U130" s="2">
        <v>3.52</v>
      </c>
      <c r="V130" s="2">
        <v>19.5</v>
      </c>
      <c r="W130" s="2">
        <v>18</v>
      </c>
      <c r="X130" s="2">
        <v>12.3941</v>
      </c>
      <c r="Y130" s="2">
        <v>3.84</v>
      </c>
      <c r="Z130" s="2">
        <v>17.899999999999999</v>
      </c>
      <c r="AA130" s="2">
        <v>21.4</v>
      </c>
      <c r="AB130" s="2">
        <v>19.040500000000002</v>
      </c>
      <c r="AC130" s="2">
        <v>2.3199999999999998</v>
      </c>
      <c r="AD130" s="2">
        <v>13.5</v>
      </c>
      <c r="AE130" s="2">
        <v>17.2</v>
      </c>
      <c r="AF130" s="2">
        <v>12.794499999999999</v>
      </c>
      <c r="AG130" s="20">
        <v>2.94</v>
      </c>
      <c r="AH130" s="20">
        <v>15.2</v>
      </c>
      <c r="AI130" s="20">
        <v>19.3</v>
      </c>
      <c r="AJ130" s="20">
        <v>23.427900000000001</v>
      </c>
      <c r="AK130" s="18">
        <v>3.99</v>
      </c>
      <c r="AL130" s="18">
        <v>19.100000000000001</v>
      </c>
      <c r="AM130" s="18">
        <v>20.9</v>
      </c>
      <c r="AN130" s="18">
        <v>35.252800000000001</v>
      </c>
      <c r="AO130" s="2">
        <v>2.36</v>
      </c>
      <c r="AP130" s="2">
        <v>15</v>
      </c>
      <c r="AQ130" s="2">
        <v>15.7</v>
      </c>
      <c r="AR130" s="2">
        <v>4.3326000000000002</v>
      </c>
      <c r="AS130" s="2">
        <v>4.08</v>
      </c>
      <c r="AT130" s="2">
        <v>18.8</v>
      </c>
      <c r="AU130" s="2">
        <v>21.8</v>
      </c>
      <c r="AV130" s="2">
        <v>15.1249</v>
      </c>
      <c r="AW130" s="2">
        <v>4.3499999999999996</v>
      </c>
      <c r="AX130" s="2">
        <v>17.899999999999999</v>
      </c>
      <c r="AY130" s="2">
        <v>24.3</v>
      </c>
      <c r="AZ130" s="2">
        <v>21.037199999999999</v>
      </c>
      <c r="BA130" s="2">
        <v>2.82</v>
      </c>
      <c r="BB130" s="2">
        <v>16.5</v>
      </c>
      <c r="BC130" s="2">
        <v>17.100000000000001</v>
      </c>
      <c r="BD130" s="2">
        <v>18.186</v>
      </c>
      <c r="BE130" s="4" t="str">
        <f t="shared" si="12"/>
        <v>ABURRIDO</v>
      </c>
      <c r="BF130" s="4">
        <f t="shared" si="13"/>
        <v>3.8869999999999996</v>
      </c>
      <c r="BG130">
        <f t="shared" si="14"/>
        <v>2.36</v>
      </c>
      <c r="BH130">
        <f t="shared" si="15"/>
        <v>4.08</v>
      </c>
      <c r="BI130">
        <f t="shared" si="16"/>
        <v>4.3499999999999996</v>
      </c>
      <c r="BJ130">
        <f t="shared" si="17"/>
        <v>3.99</v>
      </c>
      <c r="BK130">
        <f t="shared" si="18"/>
        <v>2.94</v>
      </c>
      <c r="BL130">
        <f t="shared" si="19"/>
        <v>72267.51999999996</v>
      </c>
    </row>
    <row r="131" spans="1:64" x14ac:dyDescent="0.2">
      <c r="A131" s="1">
        <v>129</v>
      </c>
      <c r="B131" s="7" t="s">
        <v>10</v>
      </c>
      <c r="C131" s="3">
        <v>39927</v>
      </c>
      <c r="D131" s="4" t="s">
        <v>8</v>
      </c>
      <c r="E131" s="4" t="s">
        <v>164</v>
      </c>
      <c r="F131" s="5" t="str">
        <f t="shared" si="10"/>
        <v>V</v>
      </c>
      <c r="G131" s="6">
        <v>0.87291666666666667</v>
      </c>
      <c r="H131" s="6">
        <v>0.92013888888888884</v>
      </c>
      <c r="I131" s="85">
        <f t="shared" si="11"/>
        <v>67.999999999999915</v>
      </c>
      <c r="J131" s="86">
        <f>I131*Segmentos!$D$7*(AH131%)*IF(ISNUMBER(AI131),AI131%,0)</f>
        <v>1408905.5999999985</v>
      </c>
      <c r="K131" s="86">
        <f>I131*Segmentos!$D$7*(AL131%)*IF(ISNUMBER(AM131),AM131%,0)</f>
        <v>1072550.3999999987</v>
      </c>
      <c r="L131" s="4"/>
      <c r="M131" s="2">
        <v>4.54</v>
      </c>
      <c r="N131" s="2">
        <v>18.2</v>
      </c>
      <c r="O131" s="2">
        <v>24.9</v>
      </c>
      <c r="P131" s="2">
        <v>90.977800000000002</v>
      </c>
      <c r="Q131" s="2">
        <v>2.21</v>
      </c>
      <c r="R131" s="2">
        <v>8.9</v>
      </c>
      <c r="S131" s="2">
        <v>24.8</v>
      </c>
      <c r="T131" s="2">
        <v>7.3893000000000004</v>
      </c>
      <c r="U131" s="2">
        <v>1.6</v>
      </c>
      <c r="V131" s="2">
        <v>11.5</v>
      </c>
      <c r="W131" s="2">
        <v>13.9</v>
      </c>
      <c r="X131" s="2">
        <v>6.7206999999999999</v>
      </c>
      <c r="Y131" s="2">
        <v>4.43</v>
      </c>
      <c r="Z131" s="2">
        <v>19.899999999999999</v>
      </c>
      <c r="AA131" s="2">
        <v>22.2</v>
      </c>
      <c r="AB131" s="2">
        <v>26.1951</v>
      </c>
      <c r="AC131" s="2">
        <v>7.7</v>
      </c>
      <c r="AD131" s="2">
        <v>25.8</v>
      </c>
      <c r="AE131" s="2">
        <v>29.9</v>
      </c>
      <c r="AF131" s="2">
        <v>50.672800000000002</v>
      </c>
      <c r="AG131" s="20">
        <v>5.2</v>
      </c>
      <c r="AH131" s="20">
        <v>17.8</v>
      </c>
      <c r="AI131" s="20">
        <v>29.1</v>
      </c>
      <c r="AJ131" s="20">
        <v>49.482900000000001</v>
      </c>
      <c r="AK131" s="18">
        <v>3.94</v>
      </c>
      <c r="AL131" s="18">
        <v>18.600000000000001</v>
      </c>
      <c r="AM131" s="18">
        <v>21.2</v>
      </c>
      <c r="AN131" s="18">
        <v>41.494799999999998</v>
      </c>
      <c r="AO131" s="2">
        <v>1.26</v>
      </c>
      <c r="AP131" s="2">
        <v>13.3</v>
      </c>
      <c r="AQ131" s="2">
        <v>9.5</v>
      </c>
      <c r="AR131" s="2">
        <v>2.7677</v>
      </c>
      <c r="AS131" s="2">
        <v>2.5</v>
      </c>
      <c r="AT131" s="2">
        <v>12.6</v>
      </c>
      <c r="AU131" s="2">
        <v>19.8</v>
      </c>
      <c r="AV131" s="2">
        <v>11.055300000000001</v>
      </c>
      <c r="AW131" s="2">
        <v>5.17</v>
      </c>
      <c r="AX131" s="2">
        <v>19.3</v>
      </c>
      <c r="AY131" s="2">
        <v>26.8</v>
      </c>
      <c r="AZ131" s="2">
        <v>29.8032</v>
      </c>
      <c r="BA131" s="2">
        <v>6.17</v>
      </c>
      <c r="BB131" s="2">
        <v>22.1</v>
      </c>
      <c r="BC131" s="2">
        <v>27.9</v>
      </c>
      <c r="BD131" s="2">
        <v>47.351599999999998</v>
      </c>
      <c r="BE131" s="4" t="str">
        <f t="shared" si="12"/>
        <v>NO APLICA</v>
      </c>
      <c r="BF131" s="4">
        <f t="shared" si="13"/>
        <v>3.8658000000000001</v>
      </c>
      <c r="BG131">
        <f t="shared" si="14"/>
        <v>1.26</v>
      </c>
      <c r="BH131">
        <f t="shared" si="15"/>
        <v>2.5</v>
      </c>
      <c r="BI131">
        <f t="shared" si="16"/>
        <v>6.17</v>
      </c>
      <c r="BJ131">
        <f t="shared" si="17"/>
        <v>3.94</v>
      </c>
      <c r="BK131">
        <f t="shared" si="18"/>
        <v>5.2</v>
      </c>
      <c r="BL131">
        <f t="shared" si="19"/>
        <v>30816.239999999958</v>
      </c>
    </row>
    <row r="132" spans="1:64" x14ac:dyDescent="0.2">
      <c r="A132" s="1">
        <v>130</v>
      </c>
      <c r="B132" s="7" t="s">
        <v>48</v>
      </c>
      <c r="C132" s="3">
        <v>39927</v>
      </c>
      <c r="D132" s="4" t="s">
        <v>8</v>
      </c>
      <c r="E132" s="4" t="s">
        <v>176</v>
      </c>
      <c r="F132" s="5" t="str">
        <f t="shared" ref="F132:F195" si="20">CONCATENATE(IF(WEEKDAY(C132)=1,"D",""),IF(WEEKDAY(C132)=2,"L",""),IF(WEEKDAY(C132)=3,"M",""),IF(WEEKDAY(C132)=4,"W",""),IF(WEEKDAY(C132)=5,"J",""),IF(WEEKDAY(C132)=6,"V",""),IF(WEEKDAY(C132)=7,"S",""))</f>
        <v>V</v>
      </c>
      <c r="G132" s="6">
        <v>0.92013888888888884</v>
      </c>
      <c r="H132" s="6">
        <v>3.2638888888888891E-2</v>
      </c>
      <c r="I132" s="85">
        <f t="shared" ref="I132:I195" si="21">IF(H132&gt;=G132,(H132-G132)*24*60,("24:00:00"-G132+H132)*24*60)</f>
        <v>162.00000000000006</v>
      </c>
      <c r="J132" s="86">
        <f>I132*Segmentos!$D$7*(AH132%)*IF(ISNUMBER(AI132),AI132%,0)</f>
        <v>4651668.0000000009</v>
      </c>
      <c r="K132" s="86">
        <f>I132*Segmentos!$D$7*(AL132%)*IF(ISNUMBER(AM132),AM132%,0)</f>
        <v>4087065.6000000015</v>
      </c>
      <c r="L132" s="4"/>
      <c r="M132" s="2">
        <v>6.74</v>
      </c>
      <c r="N132" s="2">
        <v>29.3</v>
      </c>
      <c r="O132" s="2">
        <v>23</v>
      </c>
      <c r="P132" s="2">
        <v>82.115300000000005</v>
      </c>
      <c r="Q132" s="2">
        <v>3.58</v>
      </c>
      <c r="R132" s="2">
        <v>18.399999999999999</v>
      </c>
      <c r="S132" s="2">
        <v>19.399999999999999</v>
      </c>
      <c r="T132" s="2">
        <v>7.2708000000000004</v>
      </c>
      <c r="U132" s="2">
        <v>5.3</v>
      </c>
      <c r="V132" s="2">
        <v>21.8</v>
      </c>
      <c r="W132" s="2">
        <v>24.3</v>
      </c>
      <c r="X132" s="2">
        <v>13.5418</v>
      </c>
      <c r="Y132" s="2">
        <v>7.21</v>
      </c>
      <c r="Z132" s="2">
        <v>33.4</v>
      </c>
      <c r="AA132" s="2">
        <v>21.6</v>
      </c>
      <c r="AB132" s="2">
        <v>25.9513</v>
      </c>
      <c r="AC132" s="2">
        <v>8.83</v>
      </c>
      <c r="AD132" s="2">
        <v>35.9</v>
      </c>
      <c r="AE132" s="2">
        <v>24.6</v>
      </c>
      <c r="AF132" s="2">
        <v>35.351399999999998</v>
      </c>
      <c r="AG132" s="20">
        <v>7.19</v>
      </c>
      <c r="AH132" s="20">
        <v>29.3</v>
      </c>
      <c r="AI132" s="20">
        <v>24.5</v>
      </c>
      <c r="AJ132" s="20">
        <v>41.568600000000004</v>
      </c>
      <c r="AK132" s="18">
        <v>6.33</v>
      </c>
      <c r="AL132" s="18">
        <v>29.2</v>
      </c>
      <c r="AM132" s="18">
        <v>21.6</v>
      </c>
      <c r="AN132" s="18">
        <v>40.546700000000001</v>
      </c>
      <c r="AO132" s="2">
        <v>2.95</v>
      </c>
      <c r="AP132" s="2">
        <v>19.2</v>
      </c>
      <c r="AQ132" s="2">
        <v>15.3</v>
      </c>
      <c r="AR132" s="2">
        <v>3.9281999999999999</v>
      </c>
      <c r="AS132" s="2">
        <v>4.26</v>
      </c>
      <c r="AT132" s="2">
        <v>23.3</v>
      </c>
      <c r="AU132" s="2">
        <v>18.3</v>
      </c>
      <c r="AV132" s="2">
        <v>11.433999999999999</v>
      </c>
      <c r="AW132" s="2">
        <v>7.75</v>
      </c>
      <c r="AX132" s="2">
        <v>33.5</v>
      </c>
      <c r="AY132" s="2">
        <v>23.1</v>
      </c>
      <c r="AZ132" s="2">
        <v>27.1751</v>
      </c>
      <c r="BA132" s="2">
        <v>8.48</v>
      </c>
      <c r="BB132" s="2">
        <v>32.4</v>
      </c>
      <c r="BC132" s="2">
        <v>26.2</v>
      </c>
      <c r="BD132" s="2">
        <v>39.578000000000003</v>
      </c>
      <c r="BE132" s="4" t="str">
        <f t="shared" ref="BE132:BE195" si="22">IF(OR(E132="NOTICIERO",E132="INFORMATIVO"),"NO APLICA",IF(I132&lt;60,"NO APLICA",IF(M132&lt;6,"ABURRIDO",IF(O132&lt;25,"ABURRIDO","ENTRETENIDO"))))</f>
        <v>ABURRIDO</v>
      </c>
      <c r="BF132" s="4">
        <f t="shared" ref="BF132:BF195" si="23">SUMPRODUCT($BG$2:$BK$2,BG132:BK132)/5</f>
        <v>5.8777999999999997</v>
      </c>
      <c r="BG132">
        <f t="shared" ref="BG132:BG195" si="24">AO132</f>
        <v>2.95</v>
      </c>
      <c r="BH132">
        <f t="shared" ref="BH132:BH195" si="25">AS132</f>
        <v>4.26</v>
      </c>
      <c r="BI132">
        <f t="shared" ref="BI132:BI195" si="26">MAX(AW132,BA132)</f>
        <v>8.48</v>
      </c>
      <c r="BJ132">
        <f t="shared" ref="BJ132:BJ195" si="27">AK132</f>
        <v>6.33</v>
      </c>
      <c r="BK132">
        <f t="shared" ref="BK132:BK195" si="28">AG132</f>
        <v>7.19</v>
      </c>
      <c r="BL132">
        <f t="shared" ref="BL132:BL195" si="29">IFERROR((I132*N132*O132),0)</f>
        <v>109171.80000000005</v>
      </c>
    </row>
    <row r="133" spans="1:64" x14ac:dyDescent="0.2">
      <c r="A133" s="1">
        <v>131</v>
      </c>
      <c r="B133" s="7" t="s">
        <v>47</v>
      </c>
      <c r="C133" s="3">
        <v>39927</v>
      </c>
      <c r="D133" s="4" t="s">
        <v>3</v>
      </c>
      <c r="E133" s="4" t="s">
        <v>175</v>
      </c>
      <c r="F133" s="5" t="str">
        <f t="shared" si="20"/>
        <v>V</v>
      </c>
      <c r="G133" s="6">
        <v>0.91874999999999996</v>
      </c>
      <c r="H133" s="6">
        <v>2.5000000000000001E-2</v>
      </c>
      <c r="I133" s="85">
        <f t="shared" si="21"/>
        <v>153.00000000000006</v>
      </c>
      <c r="J133" s="86">
        <f>I133*Segmentos!$D$7*(AH133%)*IF(ISNUMBER(AI133),AI133%,0)</f>
        <v>4232592.0000000019</v>
      </c>
      <c r="K133" s="86">
        <f>I133*Segmentos!$D$7*(AL133%)*IF(ISNUMBER(AM133),AM133%,0)</f>
        <v>7621970.4000000013</v>
      </c>
      <c r="L133" s="4"/>
      <c r="M133" s="2">
        <v>9.83</v>
      </c>
      <c r="N133" s="2">
        <v>29.8</v>
      </c>
      <c r="O133" s="2">
        <v>32.9</v>
      </c>
      <c r="P133" s="2">
        <v>91.872600000000006</v>
      </c>
      <c r="Q133" s="2">
        <v>5.78</v>
      </c>
      <c r="R133" s="2">
        <v>22.9</v>
      </c>
      <c r="S133" s="2">
        <v>25.3</v>
      </c>
      <c r="T133" s="2">
        <v>9.0200999999999993</v>
      </c>
      <c r="U133" s="2">
        <v>10.37</v>
      </c>
      <c r="V133" s="2">
        <v>27.2</v>
      </c>
      <c r="W133" s="2">
        <v>38.1</v>
      </c>
      <c r="X133" s="2">
        <v>20.3233</v>
      </c>
      <c r="Y133" s="2">
        <v>9.5399999999999991</v>
      </c>
      <c r="Z133" s="2">
        <v>32.299999999999997</v>
      </c>
      <c r="AA133" s="2">
        <v>29.6</v>
      </c>
      <c r="AB133" s="2">
        <v>26.340699999999998</v>
      </c>
      <c r="AC133" s="2">
        <v>11.79</v>
      </c>
      <c r="AD133" s="2">
        <v>32.9</v>
      </c>
      <c r="AE133" s="2">
        <v>35.9</v>
      </c>
      <c r="AF133" s="2">
        <v>36.188600000000001</v>
      </c>
      <c r="AG133" s="20">
        <v>6.92</v>
      </c>
      <c r="AH133" s="20">
        <v>26</v>
      </c>
      <c r="AI133" s="20">
        <v>26.6</v>
      </c>
      <c r="AJ133" s="20">
        <v>30.6922</v>
      </c>
      <c r="AK133" s="18">
        <v>12.45</v>
      </c>
      <c r="AL133" s="18">
        <v>33.299999999999997</v>
      </c>
      <c r="AM133" s="18">
        <v>37.4</v>
      </c>
      <c r="AN133" s="18">
        <v>61.180500000000002</v>
      </c>
      <c r="AO133" s="2">
        <v>6.92</v>
      </c>
      <c r="AP133" s="2">
        <v>19.399999999999999</v>
      </c>
      <c r="AQ133" s="2">
        <v>35.700000000000003</v>
      </c>
      <c r="AR133" s="2">
        <v>7.0701000000000001</v>
      </c>
      <c r="AS133" s="2">
        <v>8.89</v>
      </c>
      <c r="AT133" s="2">
        <v>26.6</v>
      </c>
      <c r="AU133" s="2">
        <v>33.5</v>
      </c>
      <c r="AV133" s="2">
        <v>18.314800000000002</v>
      </c>
      <c r="AW133" s="2">
        <v>11.15</v>
      </c>
      <c r="AX133" s="2">
        <v>32.9</v>
      </c>
      <c r="AY133" s="2">
        <v>33.9</v>
      </c>
      <c r="AZ133" s="2">
        <v>29.969100000000001</v>
      </c>
      <c r="BA133" s="2">
        <v>10.199999999999999</v>
      </c>
      <c r="BB133" s="2">
        <v>32.4</v>
      </c>
      <c r="BC133" s="2">
        <v>31.5</v>
      </c>
      <c r="BD133" s="2">
        <v>36.518599999999999</v>
      </c>
      <c r="BE133" s="4" t="str">
        <f t="shared" si="22"/>
        <v>ENTRETENIDO</v>
      </c>
      <c r="BF133" s="4">
        <f t="shared" si="23"/>
        <v>9.6406000000000009</v>
      </c>
      <c r="BG133">
        <f t="shared" si="24"/>
        <v>6.92</v>
      </c>
      <c r="BH133">
        <f t="shared" si="25"/>
        <v>8.89</v>
      </c>
      <c r="BI133">
        <f t="shared" si="26"/>
        <v>11.15</v>
      </c>
      <c r="BJ133">
        <f t="shared" si="27"/>
        <v>12.45</v>
      </c>
      <c r="BK133">
        <f t="shared" si="28"/>
        <v>6.92</v>
      </c>
      <c r="BL133">
        <f t="shared" si="29"/>
        <v>150004.26000000004</v>
      </c>
    </row>
    <row r="134" spans="1:64" x14ac:dyDescent="0.2">
      <c r="A134" s="1">
        <v>132</v>
      </c>
      <c r="B134" s="7" t="s">
        <v>23</v>
      </c>
      <c r="C134" s="3">
        <v>39927</v>
      </c>
      <c r="D134" s="4" t="s">
        <v>629</v>
      </c>
      <c r="E134" s="4" t="s">
        <v>170</v>
      </c>
      <c r="F134" s="5" t="str">
        <f t="shared" si="20"/>
        <v>V</v>
      </c>
      <c r="G134" s="6">
        <v>0.875</v>
      </c>
      <c r="H134" s="6">
        <v>0.88958333333333339</v>
      </c>
      <c r="I134" s="85">
        <f t="shared" si="21"/>
        <v>21.000000000000085</v>
      </c>
      <c r="J134" s="86">
        <f>I134*Segmentos!$D$7*(AH134%)*IF(ISNUMBER(AI134),AI134%,0)</f>
        <v>8299.2000000000335</v>
      </c>
      <c r="K134" s="86">
        <f>I134*Segmentos!$D$7*(AL134%)*IF(ISNUMBER(AM134),AM134%,0)</f>
        <v>15523.200000000063</v>
      </c>
      <c r="L134" s="4"/>
      <c r="M134" s="2">
        <v>0.15</v>
      </c>
      <c r="N134" s="2">
        <v>0.9</v>
      </c>
      <c r="O134" s="2">
        <v>17.7</v>
      </c>
      <c r="P134" s="2">
        <v>30.866399999999999</v>
      </c>
      <c r="Q134" s="2">
        <v>0.04</v>
      </c>
      <c r="R134" s="2">
        <v>0.4</v>
      </c>
      <c r="S134" s="2">
        <v>9.5</v>
      </c>
      <c r="T134" s="2">
        <v>1.2991999999999999</v>
      </c>
      <c r="U134" s="2">
        <v>0.41</v>
      </c>
      <c r="V134" s="2">
        <v>2.1</v>
      </c>
      <c r="W134" s="2">
        <v>19.5</v>
      </c>
      <c r="X134" s="2">
        <v>17.5791</v>
      </c>
      <c r="Y134" s="2">
        <v>0</v>
      </c>
      <c r="Z134" s="2">
        <v>0</v>
      </c>
      <c r="AA134" s="8" t="s">
        <v>577</v>
      </c>
      <c r="AB134" s="2">
        <v>0</v>
      </c>
      <c r="AC134" s="2">
        <v>0.18</v>
      </c>
      <c r="AD134" s="2">
        <v>1.1000000000000001</v>
      </c>
      <c r="AE134" s="2">
        <v>16.8</v>
      </c>
      <c r="AF134" s="2">
        <v>11.988200000000001</v>
      </c>
      <c r="AG134" s="20">
        <v>0.11</v>
      </c>
      <c r="AH134" s="20">
        <v>0.4</v>
      </c>
      <c r="AI134" s="20">
        <v>24.7</v>
      </c>
      <c r="AJ134" s="20">
        <v>10.6561</v>
      </c>
      <c r="AK134" s="18">
        <v>0.19</v>
      </c>
      <c r="AL134" s="18">
        <v>1.2</v>
      </c>
      <c r="AM134" s="18">
        <v>15.4</v>
      </c>
      <c r="AN134" s="18">
        <v>20.2103</v>
      </c>
      <c r="AO134" s="2">
        <v>0.04</v>
      </c>
      <c r="AP134" s="2">
        <v>0.8</v>
      </c>
      <c r="AQ134" s="2">
        <v>4.8</v>
      </c>
      <c r="AR134" s="2">
        <v>0.85629999999999995</v>
      </c>
      <c r="AS134" s="2">
        <v>0.12</v>
      </c>
      <c r="AT134" s="2">
        <v>0.7</v>
      </c>
      <c r="AU134" s="2">
        <v>18.5</v>
      </c>
      <c r="AV134" s="2">
        <v>5.4459</v>
      </c>
      <c r="AW134" s="2">
        <v>0.05</v>
      </c>
      <c r="AX134" s="2">
        <v>0.5</v>
      </c>
      <c r="AY134" s="2">
        <v>9.5</v>
      </c>
      <c r="AZ134" s="2">
        <v>3.0257999999999998</v>
      </c>
      <c r="BA134" s="2">
        <v>0.28000000000000003</v>
      </c>
      <c r="BB134" s="2">
        <v>1.2</v>
      </c>
      <c r="BC134" s="2">
        <v>22.5</v>
      </c>
      <c r="BD134" s="2">
        <v>21.538499999999999</v>
      </c>
      <c r="BE134" s="4" t="str">
        <f t="shared" si="22"/>
        <v>NO APLICA</v>
      </c>
      <c r="BF134" s="4">
        <f t="shared" si="23"/>
        <v>0.16760000000000003</v>
      </c>
      <c r="BG134">
        <f t="shared" si="24"/>
        <v>0.04</v>
      </c>
      <c r="BH134">
        <f t="shared" si="25"/>
        <v>0.12</v>
      </c>
      <c r="BI134">
        <f t="shared" si="26"/>
        <v>0.28000000000000003</v>
      </c>
      <c r="BJ134">
        <f t="shared" si="27"/>
        <v>0.19</v>
      </c>
      <c r="BK134">
        <f t="shared" si="28"/>
        <v>0.11</v>
      </c>
      <c r="BL134">
        <f t="shared" si="29"/>
        <v>334.53000000000134</v>
      </c>
    </row>
    <row r="135" spans="1:64" x14ac:dyDescent="0.2">
      <c r="A135" s="1">
        <v>133</v>
      </c>
      <c r="B135" s="7" t="s">
        <v>25</v>
      </c>
      <c r="C135" s="3">
        <v>39927</v>
      </c>
      <c r="D135" s="4" t="s">
        <v>629</v>
      </c>
      <c r="E135" s="4" t="s">
        <v>171</v>
      </c>
      <c r="F135" s="5" t="str">
        <f t="shared" si="20"/>
        <v>V</v>
      </c>
      <c r="G135" s="6">
        <v>0.89375000000000004</v>
      </c>
      <c r="H135" s="6">
        <v>0.89583333333333337</v>
      </c>
      <c r="I135" s="85">
        <f t="shared" si="21"/>
        <v>2.9999999999999893</v>
      </c>
      <c r="J135" s="86">
        <f>I135*Segmentos!$D$7*(AH135%)*IF(ISNUMBER(AI135),AI135%,0)</f>
        <v>2399.9999999999918</v>
      </c>
      <c r="K135" s="86">
        <f>I135*Segmentos!$D$7*(AL135%)*IF(ISNUMBER(AM135),AM135%,0)</f>
        <v>10799.999999999964</v>
      </c>
      <c r="L135" s="4"/>
      <c r="M135" s="2">
        <v>0.56000000000000005</v>
      </c>
      <c r="N135" s="2">
        <v>0.6</v>
      </c>
      <c r="O135" s="2">
        <v>100</v>
      </c>
      <c r="P135" s="2">
        <v>33.36</v>
      </c>
      <c r="Q135" s="2">
        <v>0.06</v>
      </c>
      <c r="R135" s="2">
        <v>0.1</v>
      </c>
      <c r="S135" s="2">
        <v>100</v>
      </c>
      <c r="T135" s="2">
        <v>0.56559999999999999</v>
      </c>
      <c r="U135" s="2">
        <v>1.43</v>
      </c>
      <c r="V135" s="2">
        <v>1.4</v>
      </c>
      <c r="W135" s="2">
        <v>100</v>
      </c>
      <c r="X135" s="2">
        <v>17.7667</v>
      </c>
      <c r="Y135" s="2">
        <v>0.6</v>
      </c>
      <c r="Z135" s="2">
        <v>0.6</v>
      </c>
      <c r="AA135" s="2">
        <v>100</v>
      </c>
      <c r="AB135" s="2">
        <v>10.4384</v>
      </c>
      <c r="AC135" s="2">
        <v>0.24</v>
      </c>
      <c r="AD135" s="2">
        <v>0.2</v>
      </c>
      <c r="AE135" s="2">
        <v>100</v>
      </c>
      <c r="AF135" s="2">
        <v>4.5892999999999997</v>
      </c>
      <c r="AG135" s="20">
        <v>0.2</v>
      </c>
      <c r="AH135" s="20">
        <v>0.2</v>
      </c>
      <c r="AI135" s="20">
        <v>100</v>
      </c>
      <c r="AJ135" s="20">
        <v>5.6395</v>
      </c>
      <c r="AK135" s="18">
        <v>0.89</v>
      </c>
      <c r="AL135" s="18">
        <v>0.9</v>
      </c>
      <c r="AM135" s="18">
        <v>100</v>
      </c>
      <c r="AN135" s="18">
        <v>27.720500000000001</v>
      </c>
      <c r="AO135" s="2">
        <v>0.1</v>
      </c>
      <c r="AP135" s="2">
        <v>0.1</v>
      </c>
      <c r="AQ135" s="2">
        <v>100</v>
      </c>
      <c r="AR135" s="2">
        <v>0.65139999999999998</v>
      </c>
      <c r="AS135" s="2">
        <v>0.08</v>
      </c>
      <c r="AT135" s="2">
        <v>0.1</v>
      </c>
      <c r="AU135" s="2">
        <v>100</v>
      </c>
      <c r="AV135" s="2">
        <v>1.0698000000000001</v>
      </c>
      <c r="AW135" s="2">
        <v>0.11</v>
      </c>
      <c r="AX135" s="2">
        <v>0.1</v>
      </c>
      <c r="AY135" s="2">
        <v>100</v>
      </c>
      <c r="AZ135" s="2">
        <v>1.8616999999999999</v>
      </c>
      <c r="BA135" s="2">
        <v>1.31</v>
      </c>
      <c r="BB135" s="2">
        <v>1.3</v>
      </c>
      <c r="BC135" s="2">
        <v>100</v>
      </c>
      <c r="BD135" s="2">
        <v>29.777100000000001</v>
      </c>
      <c r="BE135" s="4" t="str">
        <f t="shared" si="22"/>
        <v>NO APLICA</v>
      </c>
      <c r="BF135" s="4">
        <f t="shared" si="23"/>
        <v>0.55780000000000007</v>
      </c>
      <c r="BG135">
        <f t="shared" si="24"/>
        <v>0.1</v>
      </c>
      <c r="BH135">
        <f t="shared" si="25"/>
        <v>0.08</v>
      </c>
      <c r="BI135">
        <f t="shared" si="26"/>
        <v>1.31</v>
      </c>
      <c r="BJ135">
        <f t="shared" si="27"/>
        <v>0.89</v>
      </c>
      <c r="BK135">
        <f t="shared" si="28"/>
        <v>0.2</v>
      </c>
      <c r="BL135">
        <f t="shared" si="29"/>
        <v>179.99999999999937</v>
      </c>
    </row>
    <row r="136" spans="1:64" x14ac:dyDescent="0.2">
      <c r="A136" s="1">
        <v>134</v>
      </c>
      <c r="B136" s="7" t="s">
        <v>33</v>
      </c>
      <c r="C136" s="3">
        <v>39927</v>
      </c>
      <c r="D136" s="4" t="s">
        <v>628</v>
      </c>
      <c r="E136" s="4" t="s">
        <v>163</v>
      </c>
      <c r="F136" s="5" t="str">
        <f t="shared" si="20"/>
        <v>V</v>
      </c>
      <c r="G136" s="6">
        <v>0.91736111111111107</v>
      </c>
      <c r="H136" s="6">
        <v>0.95833333333333337</v>
      </c>
      <c r="I136" s="85">
        <f t="shared" si="21"/>
        <v>59.000000000000114</v>
      </c>
      <c r="J136" s="86">
        <f>I136*Segmentos!$D$7*(AH136%)*IF(ISNUMBER(AI136),AI136%,0)</f>
        <v>293182.80000000051</v>
      </c>
      <c r="K136" s="86">
        <f>I136*Segmentos!$D$7*(AL136%)*IF(ISNUMBER(AM136),AM136%,0)</f>
        <v>256225.20000000048</v>
      </c>
      <c r="L136" s="4"/>
      <c r="M136" s="2">
        <v>1.1599999999999999</v>
      </c>
      <c r="N136" s="2">
        <v>3.7</v>
      </c>
      <c r="O136" s="2">
        <v>31.5</v>
      </c>
      <c r="P136" s="2">
        <v>93.1721</v>
      </c>
      <c r="Q136" s="2">
        <v>0.09</v>
      </c>
      <c r="R136" s="2">
        <v>0.6</v>
      </c>
      <c r="S136" s="2">
        <v>14.4</v>
      </c>
      <c r="T136" s="2">
        <v>1.2212000000000001</v>
      </c>
      <c r="U136" s="2">
        <v>0.41</v>
      </c>
      <c r="V136" s="2">
        <v>1.8</v>
      </c>
      <c r="W136" s="2">
        <v>22.9</v>
      </c>
      <c r="X136" s="2">
        <v>6.8754</v>
      </c>
      <c r="Y136" s="2">
        <v>0.75</v>
      </c>
      <c r="Z136" s="2">
        <v>3.8</v>
      </c>
      <c r="AA136" s="2">
        <v>19.7</v>
      </c>
      <c r="AB136" s="2">
        <v>17.667100000000001</v>
      </c>
      <c r="AC136" s="2">
        <v>2.56</v>
      </c>
      <c r="AD136" s="2">
        <v>6.4</v>
      </c>
      <c r="AE136" s="2">
        <v>40.200000000000003</v>
      </c>
      <c r="AF136" s="2">
        <v>67.408299999999997</v>
      </c>
      <c r="AG136" s="20">
        <v>1.24</v>
      </c>
      <c r="AH136" s="20">
        <v>4.0999999999999996</v>
      </c>
      <c r="AI136" s="20">
        <v>30.3</v>
      </c>
      <c r="AJ136" s="20">
        <v>47.152900000000002</v>
      </c>
      <c r="AK136" s="18">
        <v>1.0900000000000001</v>
      </c>
      <c r="AL136" s="18">
        <v>3.3</v>
      </c>
      <c r="AM136" s="18">
        <v>32.9</v>
      </c>
      <c r="AN136" s="18">
        <v>46.019100000000002</v>
      </c>
      <c r="AO136" s="2">
        <v>0.24</v>
      </c>
      <c r="AP136" s="2">
        <v>2.4</v>
      </c>
      <c r="AQ136" s="2">
        <v>9.9</v>
      </c>
      <c r="AR136" s="2">
        <v>2.1154999999999999</v>
      </c>
      <c r="AS136" s="2">
        <v>0.62</v>
      </c>
      <c r="AT136" s="2">
        <v>3</v>
      </c>
      <c r="AU136" s="2">
        <v>20.6</v>
      </c>
      <c r="AV136" s="2">
        <v>10.877599999999999</v>
      </c>
      <c r="AW136" s="2">
        <v>0.91</v>
      </c>
      <c r="AX136" s="2">
        <v>3.6</v>
      </c>
      <c r="AY136" s="2">
        <v>25.3</v>
      </c>
      <c r="AZ136" s="2">
        <v>20.986599999999999</v>
      </c>
      <c r="BA136" s="2">
        <v>1.93</v>
      </c>
      <c r="BB136" s="2">
        <v>4.5</v>
      </c>
      <c r="BC136" s="2">
        <v>42.6</v>
      </c>
      <c r="BD136" s="2">
        <v>59.192500000000003</v>
      </c>
      <c r="BE136" s="4" t="str">
        <f t="shared" si="22"/>
        <v>NO APLICA</v>
      </c>
      <c r="BF136" s="4">
        <f t="shared" si="23"/>
        <v>1.081</v>
      </c>
      <c r="BG136">
        <f t="shared" si="24"/>
        <v>0.24</v>
      </c>
      <c r="BH136">
        <f t="shared" si="25"/>
        <v>0.62</v>
      </c>
      <c r="BI136">
        <f t="shared" si="26"/>
        <v>1.93</v>
      </c>
      <c r="BJ136">
        <f t="shared" si="27"/>
        <v>1.0900000000000001</v>
      </c>
      <c r="BK136">
        <f t="shared" si="28"/>
        <v>1.24</v>
      </c>
      <c r="BL136">
        <f t="shared" si="29"/>
        <v>6876.4500000000135</v>
      </c>
    </row>
    <row r="137" spans="1:64" x14ac:dyDescent="0.2">
      <c r="A137" s="1">
        <v>135</v>
      </c>
      <c r="B137" s="7" t="s">
        <v>32</v>
      </c>
      <c r="C137" s="3">
        <v>39927</v>
      </c>
      <c r="D137" s="4" t="s">
        <v>628</v>
      </c>
      <c r="E137" s="4" t="s">
        <v>164</v>
      </c>
      <c r="F137" s="5" t="str">
        <f t="shared" si="20"/>
        <v>V</v>
      </c>
      <c r="G137" s="6">
        <v>0.91527777777777775</v>
      </c>
      <c r="H137" s="6">
        <v>0.91736111111111107</v>
      </c>
      <c r="I137" s="85">
        <f t="shared" si="21"/>
        <v>2.9999999999999893</v>
      </c>
      <c r="J137" s="86">
        <f>I137*Segmentos!$D$7*(AH137%)*IF(ISNUMBER(AI137),AI137%,0)</f>
        <v>8255.9999999999709</v>
      </c>
      <c r="K137" s="86">
        <f>I137*Segmentos!$D$7*(AL137%)*IF(ISNUMBER(AM137),AM137%,0)</f>
        <v>14237.999999999949</v>
      </c>
      <c r="L137" s="4"/>
      <c r="M137" s="2">
        <v>0.93</v>
      </c>
      <c r="N137" s="2">
        <v>1.2</v>
      </c>
      <c r="O137" s="2">
        <v>75.2</v>
      </c>
      <c r="P137" s="2">
        <v>90.086299999999994</v>
      </c>
      <c r="Q137" s="2">
        <v>0</v>
      </c>
      <c r="R137" s="2">
        <v>0</v>
      </c>
      <c r="S137" s="8" t="s">
        <v>577</v>
      </c>
      <c r="T137" s="2">
        <v>0</v>
      </c>
      <c r="U137" s="2">
        <v>0.15</v>
      </c>
      <c r="V137" s="2">
        <v>0.4</v>
      </c>
      <c r="W137" s="2">
        <v>33.299999999999997</v>
      </c>
      <c r="X137" s="2">
        <v>3.0164</v>
      </c>
      <c r="Y137" s="2">
        <v>0.18</v>
      </c>
      <c r="Z137" s="2">
        <v>0.4</v>
      </c>
      <c r="AA137" s="2">
        <v>42.4</v>
      </c>
      <c r="AB137" s="2">
        <v>5.1089000000000002</v>
      </c>
      <c r="AC137" s="2">
        <v>2.58</v>
      </c>
      <c r="AD137" s="2">
        <v>3.1</v>
      </c>
      <c r="AE137" s="2">
        <v>83.1</v>
      </c>
      <c r="AF137" s="2">
        <v>81.960999999999999</v>
      </c>
      <c r="AG137" s="20">
        <v>0.67</v>
      </c>
      <c r="AH137" s="20">
        <v>1</v>
      </c>
      <c r="AI137" s="20">
        <v>68.8</v>
      </c>
      <c r="AJ137" s="20">
        <v>30.923200000000001</v>
      </c>
      <c r="AK137" s="18">
        <v>1.1599999999999999</v>
      </c>
      <c r="AL137" s="18">
        <v>1.5</v>
      </c>
      <c r="AM137" s="18">
        <v>79.099999999999994</v>
      </c>
      <c r="AN137" s="18">
        <v>59.1631</v>
      </c>
      <c r="AO137" s="2">
        <v>7.0000000000000007E-2</v>
      </c>
      <c r="AP137" s="2">
        <v>0.1</v>
      </c>
      <c r="AQ137" s="2">
        <v>100</v>
      </c>
      <c r="AR137" s="2">
        <v>0.73719999999999997</v>
      </c>
      <c r="AS137" s="2">
        <v>0.4</v>
      </c>
      <c r="AT137" s="2">
        <v>0.6</v>
      </c>
      <c r="AU137" s="2">
        <v>65.8</v>
      </c>
      <c r="AV137" s="2">
        <v>8.5380000000000003</v>
      </c>
      <c r="AW137" s="2">
        <v>0.45</v>
      </c>
      <c r="AX137" s="2">
        <v>0.6</v>
      </c>
      <c r="AY137" s="2">
        <v>75.8</v>
      </c>
      <c r="AZ137" s="2">
        <v>12.3887</v>
      </c>
      <c r="BA137" s="2">
        <v>1.85</v>
      </c>
      <c r="BB137" s="2">
        <v>2.4</v>
      </c>
      <c r="BC137" s="2">
        <v>76.3</v>
      </c>
      <c r="BD137" s="2">
        <v>68.422399999999996</v>
      </c>
      <c r="BE137" s="4" t="str">
        <f t="shared" si="22"/>
        <v>NO APLICA</v>
      </c>
      <c r="BF137" s="4">
        <f t="shared" si="23"/>
        <v>0.91479999999999995</v>
      </c>
      <c r="BG137">
        <f t="shared" si="24"/>
        <v>7.0000000000000007E-2</v>
      </c>
      <c r="BH137">
        <f t="shared" si="25"/>
        <v>0.4</v>
      </c>
      <c r="BI137">
        <f t="shared" si="26"/>
        <v>1.85</v>
      </c>
      <c r="BJ137">
        <f t="shared" si="27"/>
        <v>1.1599999999999999</v>
      </c>
      <c r="BK137">
        <f t="shared" si="28"/>
        <v>0.67</v>
      </c>
      <c r="BL137">
        <f t="shared" si="29"/>
        <v>270.71999999999906</v>
      </c>
    </row>
    <row r="138" spans="1:64" x14ac:dyDescent="0.2">
      <c r="A138" s="1">
        <v>136</v>
      </c>
      <c r="B138" s="7" t="s">
        <v>19</v>
      </c>
      <c r="C138" s="3">
        <v>39927</v>
      </c>
      <c r="D138" s="4" t="s">
        <v>17</v>
      </c>
      <c r="E138" s="4" t="s">
        <v>166</v>
      </c>
      <c r="F138" s="5" t="str">
        <f t="shared" si="20"/>
        <v>V</v>
      </c>
      <c r="G138" s="6">
        <v>0.91319444444444453</v>
      </c>
      <c r="H138" s="6">
        <v>0.91666666666666663</v>
      </c>
      <c r="I138" s="85">
        <f t="shared" si="21"/>
        <v>4.9999999999998224</v>
      </c>
      <c r="J138" s="86">
        <f>I138*Segmentos!$D$7*(AH138%)*IF(ISNUMBER(AI138),AI138%,0)</f>
        <v>8399.9999999997017</v>
      </c>
      <c r="K138" s="86">
        <f>I138*Segmentos!$D$7*(AL138%)*IF(ISNUMBER(AM138),AM138%,0)</f>
        <v>4447.9999999998427</v>
      </c>
      <c r="L138" s="4"/>
      <c r="M138" s="2">
        <v>0.31</v>
      </c>
      <c r="N138" s="2">
        <v>0.7</v>
      </c>
      <c r="O138" s="2">
        <v>44.6</v>
      </c>
      <c r="P138" s="2">
        <v>82.844099999999997</v>
      </c>
      <c r="Q138" s="2">
        <v>0</v>
      </c>
      <c r="R138" s="2">
        <v>0</v>
      </c>
      <c r="S138" s="8" t="s">
        <v>577</v>
      </c>
      <c r="T138" s="2">
        <v>0</v>
      </c>
      <c r="U138" s="2">
        <v>0.2</v>
      </c>
      <c r="V138" s="2">
        <v>0.2</v>
      </c>
      <c r="W138" s="2">
        <v>100</v>
      </c>
      <c r="X138" s="2">
        <v>10.9589</v>
      </c>
      <c r="Y138" s="2">
        <v>0.7</v>
      </c>
      <c r="Z138" s="2">
        <v>1.1000000000000001</v>
      </c>
      <c r="AA138" s="2">
        <v>62.7</v>
      </c>
      <c r="AB138" s="2">
        <v>54.267699999999998</v>
      </c>
      <c r="AC138" s="2">
        <v>0.2</v>
      </c>
      <c r="AD138" s="2">
        <v>1</v>
      </c>
      <c r="AE138" s="2">
        <v>20</v>
      </c>
      <c r="AF138" s="2">
        <v>17.6175</v>
      </c>
      <c r="AG138" s="20">
        <v>0.41</v>
      </c>
      <c r="AH138" s="20">
        <v>0.6</v>
      </c>
      <c r="AI138" s="20">
        <v>70</v>
      </c>
      <c r="AJ138" s="20">
        <v>51.725700000000003</v>
      </c>
      <c r="AK138" s="18">
        <v>0.22</v>
      </c>
      <c r="AL138" s="18">
        <v>0.8</v>
      </c>
      <c r="AM138" s="18">
        <v>27.8</v>
      </c>
      <c r="AN138" s="18">
        <v>31.118400000000001</v>
      </c>
      <c r="AO138" s="2">
        <v>7.0000000000000007E-2</v>
      </c>
      <c r="AP138" s="2">
        <v>0.4</v>
      </c>
      <c r="AQ138" s="2">
        <v>20</v>
      </c>
      <c r="AR138" s="2">
        <v>2.0661999999999998</v>
      </c>
      <c r="AS138" s="2">
        <v>0.03</v>
      </c>
      <c r="AT138" s="2">
        <v>0.2</v>
      </c>
      <c r="AU138" s="2">
        <v>20</v>
      </c>
      <c r="AV138" s="2">
        <v>1.7861</v>
      </c>
      <c r="AW138" s="2">
        <v>0.26</v>
      </c>
      <c r="AX138" s="2">
        <v>0.5</v>
      </c>
      <c r="AY138" s="2">
        <v>49.9</v>
      </c>
      <c r="AZ138" s="2">
        <v>19.869299999999999</v>
      </c>
      <c r="BA138" s="2">
        <v>0.59</v>
      </c>
      <c r="BB138" s="2">
        <v>1.3</v>
      </c>
      <c r="BC138" s="2">
        <v>46.7</v>
      </c>
      <c r="BD138" s="2">
        <v>59.122500000000002</v>
      </c>
      <c r="BE138" s="4" t="str">
        <f t="shared" si="22"/>
        <v>NO APLICA</v>
      </c>
      <c r="BF138" s="4">
        <f t="shared" si="23"/>
        <v>0.25519999999999998</v>
      </c>
      <c r="BG138">
        <f t="shared" si="24"/>
        <v>7.0000000000000007E-2</v>
      </c>
      <c r="BH138">
        <f t="shared" si="25"/>
        <v>0.03</v>
      </c>
      <c r="BI138">
        <f t="shared" si="26"/>
        <v>0.59</v>
      </c>
      <c r="BJ138">
        <f t="shared" si="27"/>
        <v>0.22</v>
      </c>
      <c r="BK138">
        <f t="shared" si="28"/>
        <v>0.41</v>
      </c>
      <c r="BL138">
        <f t="shared" si="29"/>
        <v>156.09999999999445</v>
      </c>
    </row>
    <row r="139" spans="1:64" x14ac:dyDescent="0.2">
      <c r="A139" s="1">
        <v>137</v>
      </c>
      <c r="B139" s="7" t="s">
        <v>2</v>
      </c>
      <c r="C139" s="3">
        <v>39927</v>
      </c>
      <c r="D139" s="4" t="s">
        <v>627</v>
      </c>
      <c r="E139" s="4" t="s">
        <v>164</v>
      </c>
      <c r="F139" s="5" t="str">
        <f t="shared" si="20"/>
        <v>V</v>
      </c>
      <c r="G139" s="6">
        <v>0.88541666666666663</v>
      </c>
      <c r="H139" s="6">
        <v>0.93055555555555547</v>
      </c>
      <c r="I139" s="85">
        <f t="shared" si="21"/>
        <v>64.999999999999929</v>
      </c>
      <c r="J139" s="86">
        <f>I139*Segmentos!$D$7*(AH139%)*IF(ISNUMBER(AI139),AI139%,0)</f>
        <v>1272543.9999999986</v>
      </c>
      <c r="K139" s="86">
        <f>I139*Segmentos!$D$7*(AL139%)*IF(ISNUMBER(AM139),AM139%,0)</f>
        <v>1555007.9999999986</v>
      </c>
      <c r="L139" s="4"/>
      <c r="M139" s="2">
        <v>5.47</v>
      </c>
      <c r="N139" s="2">
        <v>16.100000000000001</v>
      </c>
      <c r="O139" s="2">
        <v>34.1</v>
      </c>
      <c r="P139" s="2">
        <v>83.2346</v>
      </c>
      <c r="Q139" s="2">
        <v>4.45</v>
      </c>
      <c r="R139" s="2">
        <v>11.4</v>
      </c>
      <c r="S139" s="2">
        <v>39</v>
      </c>
      <c r="T139" s="2">
        <v>11.290900000000001</v>
      </c>
      <c r="U139" s="2">
        <v>3.88</v>
      </c>
      <c r="V139" s="2">
        <v>13.2</v>
      </c>
      <c r="W139" s="2">
        <v>29.4</v>
      </c>
      <c r="X139" s="2">
        <v>12.3659</v>
      </c>
      <c r="Y139" s="2">
        <v>6.47</v>
      </c>
      <c r="Z139" s="2">
        <v>18.600000000000001</v>
      </c>
      <c r="AA139" s="2">
        <v>34.799999999999997</v>
      </c>
      <c r="AB139" s="2">
        <v>29.034300000000002</v>
      </c>
      <c r="AC139" s="2">
        <v>6.12</v>
      </c>
      <c r="AD139" s="2">
        <v>18</v>
      </c>
      <c r="AE139" s="2">
        <v>34</v>
      </c>
      <c r="AF139" s="2">
        <v>30.543500000000002</v>
      </c>
      <c r="AG139" s="20">
        <v>4.8899999999999997</v>
      </c>
      <c r="AH139" s="20">
        <v>15.2</v>
      </c>
      <c r="AI139" s="20">
        <v>32.200000000000003</v>
      </c>
      <c r="AJ139" s="20">
        <v>35.263800000000003</v>
      </c>
      <c r="AK139" s="18">
        <v>6</v>
      </c>
      <c r="AL139" s="18">
        <v>16.8</v>
      </c>
      <c r="AM139" s="18">
        <v>35.6</v>
      </c>
      <c r="AN139" s="18">
        <v>47.970799999999997</v>
      </c>
      <c r="AO139" s="2">
        <v>4.03</v>
      </c>
      <c r="AP139" s="2">
        <v>14.2</v>
      </c>
      <c r="AQ139" s="2">
        <v>28.4</v>
      </c>
      <c r="AR139" s="2">
        <v>6.6948999999999996</v>
      </c>
      <c r="AS139" s="2">
        <v>5.01</v>
      </c>
      <c r="AT139" s="2">
        <v>14.9</v>
      </c>
      <c r="AU139" s="2">
        <v>33.799999999999997</v>
      </c>
      <c r="AV139" s="2">
        <v>16.790500000000002</v>
      </c>
      <c r="AW139" s="2">
        <v>5.6</v>
      </c>
      <c r="AX139" s="2">
        <v>16</v>
      </c>
      <c r="AY139" s="2">
        <v>35</v>
      </c>
      <c r="AZ139" s="2">
        <v>24.4773</v>
      </c>
      <c r="BA139" s="2">
        <v>6.06</v>
      </c>
      <c r="BB139" s="2">
        <v>17.3</v>
      </c>
      <c r="BC139" s="2">
        <v>35</v>
      </c>
      <c r="BD139" s="2">
        <v>35.271900000000002</v>
      </c>
      <c r="BE139" s="4" t="str">
        <f t="shared" si="22"/>
        <v>NO APLICA</v>
      </c>
      <c r="BF139" s="4">
        <f t="shared" si="23"/>
        <v>5.3361999999999998</v>
      </c>
      <c r="BG139">
        <f t="shared" si="24"/>
        <v>4.03</v>
      </c>
      <c r="BH139">
        <f t="shared" si="25"/>
        <v>5.01</v>
      </c>
      <c r="BI139">
        <f t="shared" si="26"/>
        <v>6.06</v>
      </c>
      <c r="BJ139">
        <f t="shared" si="27"/>
        <v>6</v>
      </c>
      <c r="BK139">
        <f t="shared" si="28"/>
        <v>4.8899999999999997</v>
      </c>
      <c r="BL139">
        <f t="shared" si="29"/>
        <v>35685.649999999965</v>
      </c>
    </row>
    <row r="140" spans="1:64" x14ac:dyDescent="0.2">
      <c r="A140" s="1">
        <v>138</v>
      </c>
      <c r="B140" s="7" t="s">
        <v>16</v>
      </c>
      <c r="C140" s="3">
        <v>39927</v>
      </c>
      <c r="D140" s="4" t="s">
        <v>626</v>
      </c>
      <c r="E140" s="4" t="s">
        <v>166</v>
      </c>
      <c r="F140" s="5" t="str">
        <f t="shared" si="20"/>
        <v>V</v>
      </c>
      <c r="G140" s="6">
        <v>0.9145833333333333</v>
      </c>
      <c r="H140" s="6">
        <v>0.91805555555555562</v>
      </c>
      <c r="I140" s="85">
        <f t="shared" si="21"/>
        <v>5.0000000000001421</v>
      </c>
      <c r="J140" s="86">
        <f>I140*Segmentos!$D$7*(AH140%)*IF(ISNUMBER(AI140),AI140%,0)</f>
        <v>102696.00000000292</v>
      </c>
      <c r="K140" s="86">
        <f>I140*Segmentos!$D$7*(AL140%)*IF(ISNUMBER(AM140),AM140%,0)</f>
        <v>165034.00000000469</v>
      </c>
      <c r="L140" s="4"/>
      <c r="M140" s="2">
        <v>6.75</v>
      </c>
      <c r="N140" s="2">
        <v>8.4</v>
      </c>
      <c r="O140" s="2">
        <v>80.2</v>
      </c>
      <c r="P140" s="2">
        <v>86.177800000000005</v>
      </c>
      <c r="Q140" s="2">
        <v>3.47</v>
      </c>
      <c r="R140" s="2">
        <v>4.3</v>
      </c>
      <c r="S140" s="2">
        <v>81.599999999999994</v>
      </c>
      <c r="T140" s="2">
        <v>7.4008000000000003</v>
      </c>
      <c r="U140" s="2">
        <v>3.52</v>
      </c>
      <c r="V140" s="2">
        <v>4.8</v>
      </c>
      <c r="W140" s="2">
        <v>72.7</v>
      </c>
      <c r="X140" s="2">
        <v>9.4309999999999992</v>
      </c>
      <c r="Y140" s="2">
        <v>7.21</v>
      </c>
      <c r="Z140" s="2">
        <v>9</v>
      </c>
      <c r="AA140" s="2">
        <v>80.3</v>
      </c>
      <c r="AB140" s="2">
        <v>27.177099999999999</v>
      </c>
      <c r="AC140" s="2">
        <v>10.06</v>
      </c>
      <c r="AD140" s="2">
        <v>12.3</v>
      </c>
      <c r="AE140" s="2">
        <v>81.900000000000006</v>
      </c>
      <c r="AF140" s="2">
        <v>42.168799999999997</v>
      </c>
      <c r="AG140" s="20">
        <v>5.1100000000000003</v>
      </c>
      <c r="AH140" s="20">
        <v>6.6</v>
      </c>
      <c r="AI140" s="20">
        <v>77.8</v>
      </c>
      <c r="AJ140" s="20">
        <v>30.9466</v>
      </c>
      <c r="AK140" s="18">
        <v>8.23</v>
      </c>
      <c r="AL140" s="18">
        <v>10.1</v>
      </c>
      <c r="AM140" s="18">
        <v>81.7</v>
      </c>
      <c r="AN140" s="18">
        <v>55.231200000000001</v>
      </c>
      <c r="AO140" s="2">
        <v>6.85</v>
      </c>
      <c r="AP140" s="2">
        <v>8.6</v>
      </c>
      <c r="AQ140" s="2">
        <v>79.5</v>
      </c>
      <c r="AR140" s="2">
        <v>9.5609999999999999</v>
      </c>
      <c r="AS140" s="2">
        <v>4.46</v>
      </c>
      <c r="AT140" s="2">
        <v>5.6</v>
      </c>
      <c r="AU140" s="2">
        <v>79</v>
      </c>
      <c r="AV140" s="2">
        <v>12.536</v>
      </c>
      <c r="AW140" s="2">
        <v>6.83</v>
      </c>
      <c r="AX140" s="2">
        <v>8</v>
      </c>
      <c r="AY140" s="2">
        <v>85</v>
      </c>
      <c r="AZ140" s="2">
        <v>25.076699999999999</v>
      </c>
      <c r="BA140" s="2">
        <v>7.98</v>
      </c>
      <c r="BB140" s="2">
        <v>10.199999999999999</v>
      </c>
      <c r="BC140" s="2">
        <v>78</v>
      </c>
      <c r="BD140" s="2">
        <v>39.004100000000001</v>
      </c>
      <c r="BE140" s="4" t="str">
        <f t="shared" si="22"/>
        <v>NO APLICA</v>
      </c>
      <c r="BF140" s="4">
        <f t="shared" si="23"/>
        <v>6.2593999999999994</v>
      </c>
      <c r="BG140">
        <f t="shared" si="24"/>
        <v>6.85</v>
      </c>
      <c r="BH140">
        <f t="shared" si="25"/>
        <v>4.46</v>
      </c>
      <c r="BI140">
        <f t="shared" si="26"/>
        <v>7.98</v>
      </c>
      <c r="BJ140">
        <f t="shared" si="27"/>
        <v>8.23</v>
      </c>
      <c r="BK140">
        <f t="shared" si="28"/>
        <v>5.1100000000000003</v>
      </c>
      <c r="BL140">
        <f t="shared" si="29"/>
        <v>3368.400000000096</v>
      </c>
    </row>
    <row r="141" spans="1:64" x14ac:dyDescent="0.2">
      <c r="A141" s="1">
        <v>139</v>
      </c>
      <c r="B141" s="7" t="s">
        <v>22</v>
      </c>
      <c r="C141" s="3">
        <v>39927</v>
      </c>
      <c r="D141" s="4" t="s">
        <v>629</v>
      </c>
      <c r="E141" s="4" t="s">
        <v>164</v>
      </c>
      <c r="F141" s="5" t="str">
        <f t="shared" si="20"/>
        <v>V</v>
      </c>
      <c r="G141" s="6">
        <v>0.83263888888888893</v>
      </c>
      <c r="H141" s="6">
        <v>0.87430555555555556</v>
      </c>
      <c r="I141" s="85">
        <f t="shared" si="21"/>
        <v>59.999999999999943</v>
      </c>
      <c r="J141" s="86">
        <f>I141*Segmentos!$D$7*(AH141%)*IF(ISNUMBER(AI141),AI141%,0)</f>
        <v>392399.99999999965</v>
      </c>
      <c r="K141" s="86">
        <f>I141*Segmentos!$D$7*(AL141%)*IF(ISNUMBER(AM141),AM141%,0)</f>
        <v>388079.99999999965</v>
      </c>
      <c r="L141" s="4"/>
      <c r="M141" s="2">
        <v>1.62</v>
      </c>
      <c r="N141" s="2">
        <v>4.9000000000000004</v>
      </c>
      <c r="O141" s="2">
        <v>32.799999999999997</v>
      </c>
      <c r="P141" s="2">
        <v>98.541700000000006</v>
      </c>
      <c r="Q141" s="2">
        <v>0.54</v>
      </c>
      <c r="R141" s="2">
        <v>1.8</v>
      </c>
      <c r="S141" s="2">
        <v>29.7</v>
      </c>
      <c r="T141" s="2">
        <v>5.5198999999999998</v>
      </c>
      <c r="U141" s="2">
        <v>0.7</v>
      </c>
      <c r="V141" s="2">
        <v>2.2999999999999998</v>
      </c>
      <c r="W141" s="2">
        <v>29.8</v>
      </c>
      <c r="X141" s="2">
        <v>8.9026999999999994</v>
      </c>
      <c r="Y141" s="2">
        <v>0.95</v>
      </c>
      <c r="Z141" s="2">
        <v>3.7</v>
      </c>
      <c r="AA141" s="2">
        <v>25.8</v>
      </c>
      <c r="AB141" s="2">
        <v>17.0412</v>
      </c>
      <c r="AC141" s="2">
        <v>3.35</v>
      </c>
      <c r="AD141" s="2">
        <v>9.3000000000000007</v>
      </c>
      <c r="AE141" s="2">
        <v>36.200000000000003</v>
      </c>
      <c r="AF141" s="2">
        <v>67.0779</v>
      </c>
      <c r="AG141" s="20">
        <v>1.63</v>
      </c>
      <c r="AH141" s="20">
        <v>5</v>
      </c>
      <c r="AI141" s="20">
        <v>32.700000000000003</v>
      </c>
      <c r="AJ141" s="20">
        <v>47.207299999999996</v>
      </c>
      <c r="AK141" s="18">
        <v>1.6</v>
      </c>
      <c r="AL141" s="18">
        <v>4.9000000000000004</v>
      </c>
      <c r="AM141" s="18">
        <v>33</v>
      </c>
      <c r="AN141" s="18">
        <v>51.334400000000002</v>
      </c>
      <c r="AO141" s="2">
        <v>1.73</v>
      </c>
      <c r="AP141" s="2">
        <v>5.2</v>
      </c>
      <c r="AQ141" s="2">
        <v>33.1</v>
      </c>
      <c r="AR141" s="2">
        <v>11.536300000000001</v>
      </c>
      <c r="AS141" s="2">
        <v>1.34</v>
      </c>
      <c r="AT141" s="2">
        <v>4.5999999999999996</v>
      </c>
      <c r="AU141" s="2">
        <v>29.3</v>
      </c>
      <c r="AV141" s="2">
        <v>17.969899999999999</v>
      </c>
      <c r="AW141" s="2">
        <v>1.57</v>
      </c>
      <c r="AX141" s="2">
        <v>4.5</v>
      </c>
      <c r="AY141" s="2">
        <v>35.200000000000003</v>
      </c>
      <c r="AZ141" s="2">
        <v>27.557700000000001</v>
      </c>
      <c r="BA141" s="2">
        <v>1.78</v>
      </c>
      <c r="BB141" s="2">
        <v>5.4</v>
      </c>
      <c r="BC141" s="2">
        <v>33</v>
      </c>
      <c r="BD141" s="2">
        <v>41.477800000000002</v>
      </c>
      <c r="BE141" s="4" t="str">
        <f t="shared" si="22"/>
        <v>NO APLICA</v>
      </c>
      <c r="BF141" s="4">
        <f t="shared" si="23"/>
        <v>1.5653999999999999</v>
      </c>
      <c r="BG141">
        <f t="shared" si="24"/>
        <v>1.73</v>
      </c>
      <c r="BH141">
        <f t="shared" si="25"/>
        <v>1.34</v>
      </c>
      <c r="BI141">
        <f t="shared" si="26"/>
        <v>1.78</v>
      </c>
      <c r="BJ141">
        <f t="shared" si="27"/>
        <v>1.6</v>
      </c>
      <c r="BK141">
        <f t="shared" si="28"/>
        <v>1.63</v>
      </c>
      <c r="BL141">
        <f t="shared" si="29"/>
        <v>9643.1999999999898</v>
      </c>
    </row>
    <row r="142" spans="1:64" x14ac:dyDescent="0.2">
      <c r="A142" s="1">
        <v>140</v>
      </c>
      <c r="B142" s="7" t="s">
        <v>24</v>
      </c>
      <c r="C142" s="3">
        <v>39927</v>
      </c>
      <c r="D142" s="4" t="s">
        <v>629</v>
      </c>
      <c r="E142" s="4" t="s">
        <v>170</v>
      </c>
      <c r="F142" s="5" t="str">
        <f t="shared" si="20"/>
        <v>V</v>
      </c>
      <c r="G142" s="6">
        <v>0.89027777777777783</v>
      </c>
      <c r="H142" s="6">
        <v>0.89722222222222225</v>
      </c>
      <c r="I142" s="85">
        <f t="shared" si="21"/>
        <v>9.9999999999999645</v>
      </c>
      <c r="J142" s="86">
        <f>I142*Segmentos!$D$7*(AH142%)*IF(ISNUMBER(AI142),AI142%,0)</f>
        <v>3999.9999999999854</v>
      </c>
      <c r="K142" s="86">
        <f>I142*Segmentos!$D$7*(AL142%)*IF(ISNUMBER(AM142),AM142%,0)</f>
        <v>31359.999999999887</v>
      </c>
      <c r="L142" s="4"/>
      <c r="M142" s="2">
        <v>0.44</v>
      </c>
      <c r="N142" s="2">
        <v>0.5</v>
      </c>
      <c r="O142" s="2">
        <v>79.900000000000006</v>
      </c>
      <c r="P142" s="2">
        <v>25.168099999999999</v>
      </c>
      <c r="Q142" s="2">
        <v>0</v>
      </c>
      <c r="R142" s="2">
        <v>0</v>
      </c>
      <c r="S142" s="8" t="s">
        <v>577</v>
      </c>
      <c r="T142" s="2">
        <v>0</v>
      </c>
      <c r="U142" s="2">
        <v>1.34</v>
      </c>
      <c r="V142" s="2">
        <v>1.3</v>
      </c>
      <c r="W142" s="2">
        <v>100</v>
      </c>
      <c r="X142" s="2">
        <v>16.1965</v>
      </c>
      <c r="Y142" s="2">
        <v>0.37</v>
      </c>
      <c r="Z142" s="2">
        <v>0.6</v>
      </c>
      <c r="AA142" s="2">
        <v>60</v>
      </c>
      <c r="AB142" s="2">
        <v>6.2619999999999996</v>
      </c>
      <c r="AC142" s="2">
        <v>0.14000000000000001</v>
      </c>
      <c r="AD142" s="2">
        <v>0.3</v>
      </c>
      <c r="AE142" s="2">
        <v>55.6</v>
      </c>
      <c r="AF142" s="2">
        <v>2.7096</v>
      </c>
      <c r="AG142" s="20">
        <v>0.08</v>
      </c>
      <c r="AH142" s="20">
        <v>0.1</v>
      </c>
      <c r="AI142" s="20">
        <v>100</v>
      </c>
      <c r="AJ142" s="20">
        <v>2.1696</v>
      </c>
      <c r="AK142" s="18">
        <v>0.76</v>
      </c>
      <c r="AL142" s="18">
        <v>1</v>
      </c>
      <c r="AM142" s="18">
        <v>78.400000000000006</v>
      </c>
      <c r="AN142" s="18">
        <v>22.9984</v>
      </c>
      <c r="AO142" s="2">
        <v>0</v>
      </c>
      <c r="AP142" s="2">
        <v>0</v>
      </c>
      <c r="AQ142" s="8" t="s">
        <v>577</v>
      </c>
      <c r="AR142" s="2">
        <v>0</v>
      </c>
      <c r="AS142" s="2">
        <v>0</v>
      </c>
      <c r="AT142" s="2">
        <v>0</v>
      </c>
      <c r="AU142" s="8" t="s">
        <v>577</v>
      </c>
      <c r="AV142" s="2">
        <v>0</v>
      </c>
      <c r="AW142" s="2">
        <v>0.03</v>
      </c>
      <c r="AX142" s="2">
        <v>0.2</v>
      </c>
      <c r="AY142" s="2">
        <v>20</v>
      </c>
      <c r="AZ142" s="2">
        <v>0.54</v>
      </c>
      <c r="BA142" s="2">
        <v>1.1200000000000001</v>
      </c>
      <c r="BB142" s="2">
        <v>1.3</v>
      </c>
      <c r="BC142" s="2">
        <v>85.5</v>
      </c>
      <c r="BD142" s="2">
        <v>24.6281</v>
      </c>
      <c r="BE142" s="4" t="str">
        <f t="shared" si="22"/>
        <v>NO APLICA</v>
      </c>
      <c r="BF142" s="4">
        <f t="shared" si="23"/>
        <v>0.43360000000000004</v>
      </c>
      <c r="BG142">
        <f t="shared" si="24"/>
        <v>0</v>
      </c>
      <c r="BH142">
        <f t="shared" si="25"/>
        <v>0</v>
      </c>
      <c r="BI142">
        <f t="shared" si="26"/>
        <v>1.1200000000000001</v>
      </c>
      <c r="BJ142">
        <f t="shared" si="27"/>
        <v>0.76</v>
      </c>
      <c r="BK142">
        <f t="shared" si="28"/>
        <v>0.08</v>
      </c>
      <c r="BL142">
        <f t="shared" si="29"/>
        <v>399.49999999999864</v>
      </c>
    </row>
    <row r="143" spans="1:64" x14ac:dyDescent="0.2">
      <c r="A143" s="1">
        <v>141</v>
      </c>
      <c r="B143" s="7" t="s">
        <v>4</v>
      </c>
      <c r="C143" s="3">
        <v>39927</v>
      </c>
      <c r="D143" s="4" t="s">
        <v>3</v>
      </c>
      <c r="E143" s="4" t="s">
        <v>165</v>
      </c>
      <c r="F143" s="5" t="str">
        <f t="shared" si="20"/>
        <v>V</v>
      </c>
      <c r="G143" s="6">
        <v>0.78194444444444444</v>
      </c>
      <c r="H143" s="6">
        <v>0.87430555555555556</v>
      </c>
      <c r="I143" s="85">
        <f t="shared" si="21"/>
        <v>133</v>
      </c>
      <c r="J143" s="86">
        <f>I143*Segmentos!$D$7*(AH143%)*IF(ISNUMBER(AI143),AI143%,0)</f>
        <v>1620259.2</v>
      </c>
      <c r="K143" s="86">
        <f>I143*Segmentos!$D$7*(AL143%)*IF(ISNUMBER(AM143),AM143%,0)</f>
        <v>2515721.6</v>
      </c>
      <c r="L143" s="4"/>
      <c r="M143" s="2">
        <v>3.93</v>
      </c>
      <c r="N143" s="2">
        <v>16.399999999999999</v>
      </c>
      <c r="O143" s="2">
        <v>24</v>
      </c>
      <c r="P143" s="2">
        <v>73.4161</v>
      </c>
      <c r="Q143" s="2">
        <v>5.96</v>
      </c>
      <c r="R143" s="2">
        <v>19.100000000000001</v>
      </c>
      <c r="S143" s="2">
        <v>31.3</v>
      </c>
      <c r="T143" s="2">
        <v>18.596399999999999</v>
      </c>
      <c r="U143" s="2">
        <v>4.63</v>
      </c>
      <c r="V143" s="2">
        <v>19</v>
      </c>
      <c r="W143" s="2">
        <v>24.4</v>
      </c>
      <c r="X143" s="2">
        <v>18.132400000000001</v>
      </c>
      <c r="Y143" s="2">
        <v>2.87</v>
      </c>
      <c r="Z143" s="2">
        <v>16.399999999999999</v>
      </c>
      <c r="AA143" s="2">
        <v>17.5</v>
      </c>
      <c r="AB143" s="2">
        <v>15.8568</v>
      </c>
      <c r="AC143" s="2">
        <v>3.4</v>
      </c>
      <c r="AD143" s="2">
        <v>13.2</v>
      </c>
      <c r="AE143" s="2">
        <v>25.7</v>
      </c>
      <c r="AF143" s="2">
        <v>20.830500000000001</v>
      </c>
      <c r="AG143" s="20">
        <v>3.06</v>
      </c>
      <c r="AH143" s="20">
        <v>14.1</v>
      </c>
      <c r="AI143" s="20">
        <v>21.6</v>
      </c>
      <c r="AJ143" s="20">
        <v>27.086300000000001</v>
      </c>
      <c r="AK143" s="18">
        <v>4.72</v>
      </c>
      <c r="AL143" s="18">
        <v>18.399999999999999</v>
      </c>
      <c r="AM143" s="18">
        <v>25.7</v>
      </c>
      <c r="AN143" s="18">
        <v>46.329799999999999</v>
      </c>
      <c r="AO143" s="2">
        <v>1.56</v>
      </c>
      <c r="AP143" s="2">
        <v>9.6999999999999993</v>
      </c>
      <c r="AQ143" s="2">
        <v>16.100000000000001</v>
      </c>
      <c r="AR143" s="2">
        <v>3.1898</v>
      </c>
      <c r="AS143" s="2">
        <v>2.0099999999999998</v>
      </c>
      <c r="AT143" s="2">
        <v>13</v>
      </c>
      <c r="AU143" s="2">
        <v>15.5</v>
      </c>
      <c r="AV143" s="2">
        <v>8.2810000000000006</v>
      </c>
      <c r="AW143" s="2">
        <v>5.25</v>
      </c>
      <c r="AX143" s="2">
        <v>19.100000000000001</v>
      </c>
      <c r="AY143" s="2">
        <v>27.4</v>
      </c>
      <c r="AZ143" s="2">
        <v>28.200399999999998</v>
      </c>
      <c r="BA143" s="2">
        <v>4.72</v>
      </c>
      <c r="BB143" s="2">
        <v>18.100000000000001</v>
      </c>
      <c r="BC143" s="2">
        <v>26</v>
      </c>
      <c r="BD143" s="2">
        <v>33.744900000000001</v>
      </c>
      <c r="BE143" s="4" t="str">
        <f t="shared" si="22"/>
        <v>ABURRIDO</v>
      </c>
      <c r="BF143" s="4">
        <f t="shared" si="23"/>
        <v>3.3462000000000005</v>
      </c>
      <c r="BG143">
        <f t="shared" si="24"/>
        <v>1.56</v>
      </c>
      <c r="BH143">
        <f t="shared" si="25"/>
        <v>2.0099999999999998</v>
      </c>
      <c r="BI143">
        <f t="shared" si="26"/>
        <v>5.25</v>
      </c>
      <c r="BJ143">
        <f t="shared" si="27"/>
        <v>4.72</v>
      </c>
      <c r="BK143">
        <f t="shared" si="28"/>
        <v>3.06</v>
      </c>
      <c r="BL143">
        <f t="shared" si="29"/>
        <v>52348.799999999996</v>
      </c>
    </row>
    <row r="144" spans="1:64" x14ac:dyDescent="0.2">
      <c r="A144" s="1">
        <v>142</v>
      </c>
      <c r="B144" s="7" t="s">
        <v>15</v>
      </c>
      <c r="C144" s="3">
        <v>39928</v>
      </c>
      <c r="D144" s="4" t="s">
        <v>626</v>
      </c>
      <c r="E144" s="4" t="s">
        <v>164</v>
      </c>
      <c r="F144" s="5" t="str">
        <f t="shared" si="20"/>
        <v>S</v>
      </c>
      <c r="G144" s="6">
        <v>0.875</v>
      </c>
      <c r="H144" s="6">
        <v>0.91388888888888886</v>
      </c>
      <c r="I144" s="85">
        <f t="shared" si="21"/>
        <v>55.999999999999957</v>
      </c>
      <c r="J144" s="86">
        <f>I144*Segmentos!$D$7*(AH144%)*IF(ISNUMBER(AI144),AI144%,0)</f>
        <v>852454.39999999932</v>
      </c>
      <c r="K144" s="86">
        <f>I144*Segmentos!$D$7*(AL144%)*IF(ISNUMBER(AM144),AM144%,0)</f>
        <v>899942.39999999944</v>
      </c>
      <c r="L144" s="4"/>
      <c r="M144" s="2">
        <v>3.93</v>
      </c>
      <c r="N144" s="2">
        <v>12.4</v>
      </c>
      <c r="O144" s="2">
        <v>31.6</v>
      </c>
      <c r="P144" s="2">
        <v>83.308199999999999</v>
      </c>
      <c r="Q144" s="2">
        <v>2.25</v>
      </c>
      <c r="R144" s="2">
        <v>4.5999999999999996</v>
      </c>
      <c r="S144" s="2">
        <v>48.5</v>
      </c>
      <c r="T144" s="2">
        <v>7.9741</v>
      </c>
      <c r="U144" s="2">
        <v>4.33</v>
      </c>
      <c r="V144" s="2">
        <v>11.4</v>
      </c>
      <c r="W144" s="2">
        <v>38</v>
      </c>
      <c r="X144" s="2">
        <v>19.227499999999999</v>
      </c>
      <c r="Y144" s="2">
        <v>3.95</v>
      </c>
      <c r="Z144" s="2">
        <v>13</v>
      </c>
      <c r="AA144" s="2">
        <v>30.4</v>
      </c>
      <c r="AB144" s="2">
        <v>24.734300000000001</v>
      </c>
      <c r="AC144" s="2">
        <v>4.51</v>
      </c>
      <c r="AD144" s="2">
        <v>16.600000000000001</v>
      </c>
      <c r="AE144" s="2">
        <v>27.2</v>
      </c>
      <c r="AF144" s="2">
        <v>31.372299999999999</v>
      </c>
      <c r="AG144" s="20">
        <v>3.82</v>
      </c>
      <c r="AH144" s="20">
        <v>14.2</v>
      </c>
      <c r="AI144" s="20">
        <v>26.8</v>
      </c>
      <c r="AJ144" s="20">
        <v>38.385100000000001</v>
      </c>
      <c r="AK144" s="18">
        <v>4.03</v>
      </c>
      <c r="AL144" s="18">
        <v>10.8</v>
      </c>
      <c r="AM144" s="18">
        <v>37.200000000000003</v>
      </c>
      <c r="AN144" s="18">
        <v>44.923099999999998</v>
      </c>
      <c r="AO144" s="2">
        <v>2.97</v>
      </c>
      <c r="AP144" s="2">
        <v>7.6</v>
      </c>
      <c r="AQ144" s="2">
        <v>39</v>
      </c>
      <c r="AR144" s="2">
        <v>6.8907999999999996</v>
      </c>
      <c r="AS144" s="2">
        <v>3.89</v>
      </c>
      <c r="AT144" s="2">
        <v>12.1</v>
      </c>
      <c r="AU144" s="2">
        <v>32.200000000000003</v>
      </c>
      <c r="AV144" s="2">
        <v>18.165700000000001</v>
      </c>
      <c r="AW144" s="2">
        <v>4.6500000000000004</v>
      </c>
      <c r="AX144" s="2">
        <v>14.1</v>
      </c>
      <c r="AY144" s="2">
        <v>33</v>
      </c>
      <c r="AZ144" s="2">
        <v>28.353400000000001</v>
      </c>
      <c r="BA144" s="2">
        <v>3.68</v>
      </c>
      <c r="BB144" s="2">
        <v>12.8</v>
      </c>
      <c r="BC144" s="2">
        <v>28.8</v>
      </c>
      <c r="BD144" s="2">
        <v>29.898199999999999</v>
      </c>
      <c r="BE144" s="4" t="str">
        <f t="shared" si="22"/>
        <v>NO APLICA</v>
      </c>
      <c r="BF144" s="4">
        <f t="shared" si="23"/>
        <v>4.0372000000000003</v>
      </c>
      <c r="BG144">
        <f t="shared" si="24"/>
        <v>2.97</v>
      </c>
      <c r="BH144">
        <f t="shared" si="25"/>
        <v>3.89</v>
      </c>
      <c r="BI144">
        <f t="shared" si="26"/>
        <v>4.6500000000000004</v>
      </c>
      <c r="BJ144">
        <f t="shared" si="27"/>
        <v>4.03</v>
      </c>
      <c r="BK144">
        <f t="shared" si="28"/>
        <v>3.82</v>
      </c>
      <c r="BL144">
        <f t="shared" si="29"/>
        <v>21943.039999999986</v>
      </c>
    </row>
    <row r="145" spans="1:64" x14ac:dyDescent="0.2">
      <c r="A145" s="1">
        <v>143</v>
      </c>
      <c r="B145" s="7" t="s">
        <v>5</v>
      </c>
      <c r="C145" s="3">
        <v>39928</v>
      </c>
      <c r="D145" s="4" t="s">
        <v>3</v>
      </c>
      <c r="E145" s="4" t="s">
        <v>164</v>
      </c>
      <c r="F145" s="5" t="str">
        <f t="shared" si="20"/>
        <v>S</v>
      </c>
      <c r="G145" s="6">
        <v>0.87430555555555556</v>
      </c>
      <c r="H145" s="6">
        <v>0.91666666666666663</v>
      </c>
      <c r="I145" s="85">
        <f t="shared" si="21"/>
        <v>60.999999999999943</v>
      </c>
      <c r="J145" s="86">
        <f>I145*Segmentos!$D$7*(AH145%)*IF(ISNUMBER(AI145),AI145%,0)</f>
        <v>1279926.3999999987</v>
      </c>
      <c r="K145" s="86">
        <f>I145*Segmentos!$D$7*(AL145%)*IF(ISNUMBER(AM145),AM145%,0)</f>
        <v>985564.79999999912</v>
      </c>
      <c r="L145" s="4"/>
      <c r="M145" s="2">
        <v>4.6100000000000003</v>
      </c>
      <c r="N145" s="2">
        <v>13.2</v>
      </c>
      <c r="O145" s="2">
        <v>35</v>
      </c>
      <c r="P145" s="2">
        <v>86.602400000000003</v>
      </c>
      <c r="Q145" s="2">
        <v>1.79</v>
      </c>
      <c r="R145" s="2">
        <v>5.9</v>
      </c>
      <c r="S145" s="2">
        <v>30.3</v>
      </c>
      <c r="T145" s="2">
        <v>5.6051000000000002</v>
      </c>
      <c r="U145" s="2">
        <v>4.18</v>
      </c>
      <c r="V145" s="2">
        <v>10.7</v>
      </c>
      <c r="W145" s="2">
        <v>39.1</v>
      </c>
      <c r="X145" s="2">
        <v>16.434100000000001</v>
      </c>
      <c r="Y145" s="2">
        <v>5.82</v>
      </c>
      <c r="Z145" s="2">
        <v>16.399999999999999</v>
      </c>
      <c r="AA145" s="2">
        <v>35.5</v>
      </c>
      <c r="AB145" s="2">
        <v>32.249600000000001</v>
      </c>
      <c r="AC145" s="2">
        <v>5.24</v>
      </c>
      <c r="AD145" s="2">
        <v>15.5</v>
      </c>
      <c r="AE145" s="2">
        <v>33.799999999999997</v>
      </c>
      <c r="AF145" s="2">
        <v>32.313499999999998</v>
      </c>
      <c r="AG145" s="20">
        <v>5.24</v>
      </c>
      <c r="AH145" s="20">
        <v>15.8</v>
      </c>
      <c r="AI145" s="20">
        <v>33.200000000000003</v>
      </c>
      <c r="AJ145" s="20">
        <v>46.688499999999998</v>
      </c>
      <c r="AK145" s="18">
        <v>4.05</v>
      </c>
      <c r="AL145" s="18">
        <v>10.8</v>
      </c>
      <c r="AM145" s="18">
        <v>37.4</v>
      </c>
      <c r="AN145" s="18">
        <v>39.913800000000002</v>
      </c>
      <c r="AO145" s="2">
        <v>1.97</v>
      </c>
      <c r="AP145" s="2">
        <v>8.4</v>
      </c>
      <c r="AQ145" s="2">
        <v>23.5</v>
      </c>
      <c r="AR145" s="2">
        <v>4.0355999999999996</v>
      </c>
      <c r="AS145" s="2">
        <v>4.93</v>
      </c>
      <c r="AT145" s="2">
        <v>14.2</v>
      </c>
      <c r="AU145" s="2">
        <v>34.799999999999997</v>
      </c>
      <c r="AV145" s="2">
        <v>20.388999999999999</v>
      </c>
      <c r="AW145" s="2">
        <v>4.59</v>
      </c>
      <c r="AX145" s="2">
        <v>12.7</v>
      </c>
      <c r="AY145" s="2">
        <v>36.200000000000003</v>
      </c>
      <c r="AZ145" s="2">
        <v>24.770700000000001</v>
      </c>
      <c r="BA145" s="2">
        <v>5.2</v>
      </c>
      <c r="BB145" s="2">
        <v>14.3</v>
      </c>
      <c r="BC145" s="2">
        <v>36.299999999999997</v>
      </c>
      <c r="BD145" s="2">
        <v>37.4071</v>
      </c>
      <c r="BE145" s="4" t="str">
        <f t="shared" si="22"/>
        <v>NO APLICA</v>
      </c>
      <c r="BF145" s="4">
        <f t="shared" si="23"/>
        <v>4.6341999999999999</v>
      </c>
      <c r="BG145">
        <f t="shared" si="24"/>
        <v>1.97</v>
      </c>
      <c r="BH145">
        <f t="shared" si="25"/>
        <v>4.93</v>
      </c>
      <c r="BI145">
        <f t="shared" si="26"/>
        <v>5.2</v>
      </c>
      <c r="BJ145">
        <f t="shared" si="27"/>
        <v>4.05</v>
      </c>
      <c r="BK145">
        <f t="shared" si="28"/>
        <v>5.24</v>
      </c>
      <c r="BL145">
        <f t="shared" si="29"/>
        <v>28181.999999999975</v>
      </c>
    </row>
    <row r="146" spans="1:64" x14ac:dyDescent="0.2">
      <c r="A146" s="1">
        <v>144</v>
      </c>
      <c r="B146" s="7" t="s">
        <v>9</v>
      </c>
      <c r="C146" s="3">
        <v>39928</v>
      </c>
      <c r="D146" s="4" t="s">
        <v>8</v>
      </c>
      <c r="E146" s="4" t="s">
        <v>168</v>
      </c>
      <c r="F146" s="5" t="str">
        <f t="shared" si="20"/>
        <v>S</v>
      </c>
      <c r="G146" s="6">
        <v>0.79861111111111116</v>
      </c>
      <c r="H146" s="6">
        <v>0.875</v>
      </c>
      <c r="I146" s="85">
        <f t="shared" si="21"/>
        <v>109.99999999999993</v>
      </c>
      <c r="J146" s="86">
        <f>I146*Segmentos!$D$7*(AH146%)*IF(ISNUMBER(AI146),AI146%,0)</f>
        <v>1842103.9999999988</v>
      </c>
      <c r="K146" s="86">
        <f>I146*Segmentos!$D$7*(AL146%)*IF(ISNUMBER(AM146),AM146%,0)</f>
        <v>1765631.9999999993</v>
      </c>
      <c r="L146" s="4" t="s">
        <v>210</v>
      </c>
      <c r="M146" s="2">
        <v>4.1100000000000003</v>
      </c>
      <c r="N146" s="2">
        <v>11.8</v>
      </c>
      <c r="O146" s="2">
        <v>34.9</v>
      </c>
      <c r="P146" s="2">
        <v>74.243399999999994</v>
      </c>
      <c r="Q146" s="2">
        <v>1.81</v>
      </c>
      <c r="R146" s="2">
        <v>6.9</v>
      </c>
      <c r="S146" s="2">
        <v>26.2</v>
      </c>
      <c r="T146" s="2">
        <v>5.4661</v>
      </c>
      <c r="U146" s="2">
        <v>2.6</v>
      </c>
      <c r="V146" s="2">
        <v>9.1999999999999993</v>
      </c>
      <c r="W146" s="2">
        <v>28.2</v>
      </c>
      <c r="X146" s="2">
        <v>9.8664000000000005</v>
      </c>
      <c r="Y146" s="2">
        <v>6.06</v>
      </c>
      <c r="Z146" s="2">
        <v>14.6</v>
      </c>
      <c r="AA146" s="2">
        <v>41.5</v>
      </c>
      <c r="AB146" s="2">
        <v>32.366399999999999</v>
      </c>
      <c r="AC146" s="2">
        <v>4.47</v>
      </c>
      <c r="AD146" s="2">
        <v>13.3</v>
      </c>
      <c r="AE146" s="2">
        <v>33.6</v>
      </c>
      <c r="AF146" s="2">
        <v>26.544499999999999</v>
      </c>
      <c r="AG146" s="20">
        <v>4.2</v>
      </c>
      <c r="AH146" s="20">
        <v>12.1</v>
      </c>
      <c r="AI146" s="20">
        <v>34.6</v>
      </c>
      <c r="AJ146" s="20">
        <v>36.057299999999998</v>
      </c>
      <c r="AK146" s="18">
        <v>4.0199999999999996</v>
      </c>
      <c r="AL146" s="18">
        <v>11.4</v>
      </c>
      <c r="AM146" s="18">
        <v>35.200000000000003</v>
      </c>
      <c r="AN146" s="18">
        <v>38.186100000000003</v>
      </c>
      <c r="AO146" s="2">
        <v>1.66</v>
      </c>
      <c r="AP146" s="2">
        <v>5.5</v>
      </c>
      <c r="AQ146" s="2">
        <v>30.5</v>
      </c>
      <c r="AR146" s="2">
        <v>3.2841</v>
      </c>
      <c r="AS146" s="2">
        <v>2.37</v>
      </c>
      <c r="AT146" s="2">
        <v>6.2</v>
      </c>
      <c r="AU146" s="2">
        <v>38</v>
      </c>
      <c r="AV146" s="2">
        <v>9.4291999999999998</v>
      </c>
      <c r="AW146" s="2">
        <v>2.65</v>
      </c>
      <c r="AX146" s="2">
        <v>10.1</v>
      </c>
      <c r="AY146" s="2">
        <v>26.1</v>
      </c>
      <c r="AZ146" s="2">
        <v>13.757</v>
      </c>
      <c r="BA146" s="2">
        <v>6.9</v>
      </c>
      <c r="BB146" s="2">
        <v>18</v>
      </c>
      <c r="BC146" s="2">
        <v>38.4</v>
      </c>
      <c r="BD146" s="2">
        <v>47.773099999999999</v>
      </c>
      <c r="BE146" s="4" t="str">
        <f t="shared" si="22"/>
        <v>ABURRIDO</v>
      </c>
      <c r="BF146" s="4">
        <f t="shared" si="23"/>
        <v>4.0023999999999997</v>
      </c>
      <c r="BG146">
        <f t="shared" si="24"/>
        <v>1.66</v>
      </c>
      <c r="BH146">
        <f t="shared" si="25"/>
        <v>2.37</v>
      </c>
      <c r="BI146">
        <f t="shared" si="26"/>
        <v>6.9</v>
      </c>
      <c r="BJ146">
        <f t="shared" si="27"/>
        <v>4.0199999999999996</v>
      </c>
      <c r="BK146">
        <f t="shared" si="28"/>
        <v>4.2</v>
      </c>
      <c r="BL146">
        <f t="shared" si="29"/>
        <v>45300.199999999975</v>
      </c>
    </row>
    <row r="147" spans="1:64" x14ac:dyDescent="0.2">
      <c r="A147" s="1">
        <v>145</v>
      </c>
      <c r="B147" s="7" t="s">
        <v>57</v>
      </c>
      <c r="C147" s="3">
        <v>39928</v>
      </c>
      <c r="D147" s="4" t="s">
        <v>8</v>
      </c>
      <c r="E147" s="4" t="s">
        <v>181</v>
      </c>
      <c r="F147" s="5" t="str">
        <f t="shared" si="20"/>
        <v>S</v>
      </c>
      <c r="G147" s="6">
        <v>0.9159722222222223</v>
      </c>
      <c r="H147" s="6">
        <v>0.91874999999999996</v>
      </c>
      <c r="I147" s="85">
        <f t="shared" si="21"/>
        <v>3.9999999999998259</v>
      </c>
      <c r="J147" s="86">
        <f>I147*Segmentos!$D$7*(AH147%)*IF(ISNUMBER(AI147),AI147%,0)</f>
        <v>68348.799999997034</v>
      </c>
      <c r="K147" s="86">
        <f>I147*Segmentos!$D$7*(AL147%)*IF(ISNUMBER(AM147),AM147%,0)</f>
        <v>78727.99999999658</v>
      </c>
      <c r="L147" s="4"/>
      <c r="M147" s="2">
        <v>4.59</v>
      </c>
      <c r="N147" s="2">
        <v>6.3</v>
      </c>
      <c r="O147" s="2">
        <v>72.599999999999994</v>
      </c>
      <c r="P147" s="2">
        <v>86.097399999999993</v>
      </c>
      <c r="Q147" s="2">
        <v>2</v>
      </c>
      <c r="R147" s="2">
        <v>2.6</v>
      </c>
      <c r="S147" s="2">
        <v>76.7</v>
      </c>
      <c r="T147" s="2">
        <v>6.2706999999999997</v>
      </c>
      <c r="U147" s="2">
        <v>3.57</v>
      </c>
      <c r="V147" s="2">
        <v>4.2</v>
      </c>
      <c r="W147" s="2">
        <v>85.3</v>
      </c>
      <c r="X147" s="2">
        <v>14.0283</v>
      </c>
      <c r="Y147" s="2">
        <v>4</v>
      </c>
      <c r="Z147" s="2">
        <v>5.6</v>
      </c>
      <c r="AA147" s="2">
        <v>71.7</v>
      </c>
      <c r="AB147" s="2">
        <v>22.124600000000001</v>
      </c>
      <c r="AC147" s="2">
        <v>7.09</v>
      </c>
      <c r="AD147" s="2">
        <v>10.3</v>
      </c>
      <c r="AE147" s="2">
        <v>69.099999999999994</v>
      </c>
      <c r="AF147" s="2">
        <v>43.6738</v>
      </c>
      <c r="AG147" s="20">
        <v>4.25</v>
      </c>
      <c r="AH147" s="20">
        <v>6.2</v>
      </c>
      <c r="AI147" s="20">
        <v>68.900000000000006</v>
      </c>
      <c r="AJ147" s="20">
        <v>37.816099999999999</v>
      </c>
      <c r="AK147" s="18">
        <v>4.9000000000000004</v>
      </c>
      <c r="AL147" s="18">
        <v>6.5</v>
      </c>
      <c r="AM147" s="18">
        <v>75.7</v>
      </c>
      <c r="AN147" s="18">
        <v>48.281300000000002</v>
      </c>
      <c r="AO147" s="2">
        <v>0.76</v>
      </c>
      <c r="AP147" s="2">
        <v>1.9</v>
      </c>
      <c r="AQ147" s="2">
        <v>39.200000000000003</v>
      </c>
      <c r="AR147" s="2">
        <v>1.5474000000000001</v>
      </c>
      <c r="AS147" s="2">
        <v>3.93</v>
      </c>
      <c r="AT147" s="2">
        <v>4.7</v>
      </c>
      <c r="AU147" s="2">
        <v>82.8</v>
      </c>
      <c r="AV147" s="2">
        <v>16.2224</v>
      </c>
      <c r="AW147" s="2">
        <v>5.78</v>
      </c>
      <c r="AX147" s="2">
        <v>8</v>
      </c>
      <c r="AY147" s="2">
        <v>72.5</v>
      </c>
      <c r="AZ147" s="2">
        <v>31.1586</v>
      </c>
      <c r="BA147" s="2">
        <v>5.18</v>
      </c>
      <c r="BB147" s="2">
        <v>7.3</v>
      </c>
      <c r="BC147" s="2">
        <v>71.2</v>
      </c>
      <c r="BD147" s="2">
        <v>37.168999999999997</v>
      </c>
      <c r="BE147" s="4" t="str">
        <f t="shared" si="22"/>
        <v>NO APLICA</v>
      </c>
      <c r="BF147" s="4">
        <f t="shared" si="23"/>
        <v>4.3100000000000005</v>
      </c>
      <c r="BG147">
        <f t="shared" si="24"/>
        <v>0.76</v>
      </c>
      <c r="BH147">
        <f t="shared" si="25"/>
        <v>3.93</v>
      </c>
      <c r="BI147">
        <f t="shared" si="26"/>
        <v>5.78</v>
      </c>
      <c r="BJ147">
        <f t="shared" si="27"/>
        <v>4.9000000000000004</v>
      </c>
      <c r="BK147">
        <f t="shared" si="28"/>
        <v>4.25</v>
      </c>
      <c r="BL147">
        <f t="shared" si="29"/>
        <v>1829.5199999999202</v>
      </c>
    </row>
    <row r="148" spans="1:64" x14ac:dyDescent="0.2">
      <c r="A148" s="1">
        <v>146</v>
      </c>
      <c r="B148" s="7" t="s">
        <v>56</v>
      </c>
      <c r="C148" s="3">
        <v>39928</v>
      </c>
      <c r="D148" s="4" t="s">
        <v>626</v>
      </c>
      <c r="E148" s="4" t="s">
        <v>163</v>
      </c>
      <c r="F148" s="5" t="str">
        <f t="shared" si="20"/>
        <v>S</v>
      </c>
      <c r="G148" s="6">
        <v>0.91736111111111107</v>
      </c>
      <c r="H148" s="6">
        <v>1.5277777777777777E-2</v>
      </c>
      <c r="I148" s="85">
        <f t="shared" si="21"/>
        <v>141.00000000000006</v>
      </c>
      <c r="J148" s="86">
        <f>I148*Segmentos!$D$7*(AH148%)*IF(ISNUMBER(AI148),AI148%,0)</f>
        <v>1803672.0000000007</v>
      </c>
      <c r="K148" s="86">
        <f>I148*Segmentos!$D$7*(AL148%)*IF(ISNUMBER(AM148),AM148%,0)</f>
        <v>3488114.4000000008</v>
      </c>
      <c r="L148" s="4"/>
      <c r="M148" s="2">
        <v>4.76</v>
      </c>
      <c r="N148" s="2">
        <v>18.7</v>
      </c>
      <c r="O148" s="2">
        <v>25.5</v>
      </c>
      <c r="P148" s="2">
        <v>82.640500000000003</v>
      </c>
      <c r="Q148" s="2">
        <v>4.03</v>
      </c>
      <c r="R148" s="2">
        <v>13.3</v>
      </c>
      <c r="S148" s="2">
        <v>30.4</v>
      </c>
      <c r="T148" s="2">
        <v>11.6538</v>
      </c>
      <c r="U148" s="2">
        <v>5.78</v>
      </c>
      <c r="V148" s="2">
        <v>19</v>
      </c>
      <c r="W148" s="2">
        <v>30.4</v>
      </c>
      <c r="X148" s="2">
        <v>21.019600000000001</v>
      </c>
      <c r="Y148" s="2">
        <v>4.67</v>
      </c>
      <c r="Z148" s="2">
        <v>19.7</v>
      </c>
      <c r="AA148" s="2">
        <v>23.8</v>
      </c>
      <c r="AB148" s="2">
        <v>23.927700000000002</v>
      </c>
      <c r="AC148" s="2">
        <v>4.57</v>
      </c>
      <c r="AD148" s="2">
        <v>20.3</v>
      </c>
      <c r="AE148" s="2">
        <v>22.6</v>
      </c>
      <c r="AF148" s="2">
        <v>26.039400000000001</v>
      </c>
      <c r="AG148" s="20">
        <v>3.2</v>
      </c>
      <c r="AH148" s="20">
        <v>15.6</v>
      </c>
      <c r="AI148" s="20">
        <v>20.5</v>
      </c>
      <c r="AJ148" s="20">
        <v>26.317</v>
      </c>
      <c r="AK148" s="18">
        <v>6.18</v>
      </c>
      <c r="AL148" s="18">
        <v>21.4</v>
      </c>
      <c r="AM148" s="18">
        <v>28.9</v>
      </c>
      <c r="AN148" s="18">
        <v>56.323500000000003</v>
      </c>
      <c r="AO148" s="2">
        <v>3.29</v>
      </c>
      <c r="AP148" s="2">
        <v>14.1</v>
      </c>
      <c r="AQ148" s="2">
        <v>23.4</v>
      </c>
      <c r="AR148" s="2">
        <v>6.2308000000000003</v>
      </c>
      <c r="AS148" s="2">
        <v>3.95</v>
      </c>
      <c r="AT148" s="2">
        <v>16.899999999999999</v>
      </c>
      <c r="AU148" s="2">
        <v>23.4</v>
      </c>
      <c r="AV148" s="2">
        <v>15.116099999999999</v>
      </c>
      <c r="AW148" s="2">
        <v>3.46</v>
      </c>
      <c r="AX148" s="2">
        <v>19.5</v>
      </c>
      <c r="AY148" s="2">
        <v>17.8</v>
      </c>
      <c r="AZ148" s="2">
        <v>17.258299999999998</v>
      </c>
      <c r="BA148" s="2">
        <v>6.63</v>
      </c>
      <c r="BB148" s="2">
        <v>20.399999999999999</v>
      </c>
      <c r="BC148" s="2">
        <v>32.6</v>
      </c>
      <c r="BD148" s="2">
        <v>44.035299999999999</v>
      </c>
      <c r="BE148" s="4" t="str">
        <f t="shared" si="22"/>
        <v>ABURRIDO</v>
      </c>
      <c r="BF148" s="4">
        <f t="shared" si="23"/>
        <v>4.8956</v>
      </c>
      <c r="BG148">
        <f t="shared" si="24"/>
        <v>3.29</v>
      </c>
      <c r="BH148">
        <f t="shared" si="25"/>
        <v>3.95</v>
      </c>
      <c r="BI148">
        <f t="shared" si="26"/>
        <v>6.63</v>
      </c>
      <c r="BJ148">
        <f t="shared" si="27"/>
        <v>6.18</v>
      </c>
      <c r="BK148">
        <f t="shared" si="28"/>
        <v>3.2</v>
      </c>
      <c r="BL148">
        <f t="shared" si="29"/>
        <v>67235.850000000035</v>
      </c>
    </row>
    <row r="149" spans="1:64" x14ac:dyDescent="0.2">
      <c r="A149" s="1">
        <v>147</v>
      </c>
      <c r="B149" s="7" t="s">
        <v>11</v>
      </c>
      <c r="C149" s="3">
        <v>39928</v>
      </c>
      <c r="D149" s="4" t="s">
        <v>627</v>
      </c>
      <c r="E149" s="4" t="s">
        <v>166</v>
      </c>
      <c r="F149" s="5" t="str">
        <f t="shared" si="20"/>
        <v>S</v>
      </c>
      <c r="G149" s="6">
        <v>0.90972222222222221</v>
      </c>
      <c r="H149" s="6">
        <v>0.91249999999999998</v>
      </c>
      <c r="I149" s="85">
        <f t="shared" si="21"/>
        <v>3.9999999999999858</v>
      </c>
      <c r="J149" s="86">
        <f>I149*Segmentos!$D$7*(AH149%)*IF(ISNUMBER(AI149),AI149%,0)</f>
        <v>72863.999999999738</v>
      </c>
      <c r="K149" s="86">
        <f>I149*Segmentos!$D$7*(AL149%)*IF(ISNUMBER(AM149),AM149%,0)</f>
        <v>81244.799999999712</v>
      </c>
      <c r="L149" s="4"/>
      <c r="M149" s="2">
        <v>4.82</v>
      </c>
      <c r="N149" s="2">
        <v>5.9</v>
      </c>
      <c r="O149" s="2">
        <v>81.599999999999994</v>
      </c>
      <c r="P149" s="2">
        <v>89.204999999999998</v>
      </c>
      <c r="Q149" s="2">
        <v>1.89</v>
      </c>
      <c r="R149" s="2">
        <v>2.5</v>
      </c>
      <c r="S149" s="2">
        <v>76.7</v>
      </c>
      <c r="T149" s="2">
        <v>5.8258000000000001</v>
      </c>
      <c r="U149" s="2">
        <v>2.79</v>
      </c>
      <c r="V149" s="2">
        <v>3.1</v>
      </c>
      <c r="W149" s="2">
        <v>91.2</v>
      </c>
      <c r="X149" s="2">
        <v>10.810600000000001</v>
      </c>
      <c r="Y149" s="2">
        <v>4</v>
      </c>
      <c r="Z149" s="2">
        <v>5.6</v>
      </c>
      <c r="AA149" s="2">
        <v>71.7</v>
      </c>
      <c r="AB149" s="2">
        <v>21.860399999999998</v>
      </c>
      <c r="AC149" s="2">
        <v>8.35</v>
      </c>
      <c r="AD149" s="2">
        <v>9.8000000000000007</v>
      </c>
      <c r="AE149" s="2">
        <v>85.3</v>
      </c>
      <c r="AF149" s="2">
        <v>50.708199999999998</v>
      </c>
      <c r="AG149" s="20">
        <v>4.58</v>
      </c>
      <c r="AH149" s="20">
        <v>5.5</v>
      </c>
      <c r="AI149" s="20">
        <v>82.8</v>
      </c>
      <c r="AJ149" s="20">
        <v>40.243600000000001</v>
      </c>
      <c r="AK149" s="18">
        <v>5.04</v>
      </c>
      <c r="AL149" s="18">
        <v>6.3</v>
      </c>
      <c r="AM149" s="18">
        <v>80.599999999999994</v>
      </c>
      <c r="AN149" s="18">
        <v>48.961399999999998</v>
      </c>
      <c r="AO149" s="2">
        <v>2.99</v>
      </c>
      <c r="AP149" s="2">
        <v>3.6</v>
      </c>
      <c r="AQ149" s="2">
        <v>83.9</v>
      </c>
      <c r="AR149" s="2">
        <v>6.0518000000000001</v>
      </c>
      <c r="AS149" s="2">
        <v>4.1100000000000003</v>
      </c>
      <c r="AT149" s="2">
        <v>5.5</v>
      </c>
      <c r="AU149" s="2">
        <v>74.3</v>
      </c>
      <c r="AV149" s="2">
        <v>16.7349</v>
      </c>
      <c r="AW149" s="2">
        <v>5.8</v>
      </c>
      <c r="AX149" s="2">
        <v>6.6</v>
      </c>
      <c r="AY149" s="2">
        <v>88.5</v>
      </c>
      <c r="AZ149" s="2">
        <v>30.858799999999999</v>
      </c>
      <c r="BA149" s="2">
        <v>5.0199999999999996</v>
      </c>
      <c r="BB149" s="2">
        <v>6.3</v>
      </c>
      <c r="BC149" s="2">
        <v>79.400000000000006</v>
      </c>
      <c r="BD149" s="2">
        <v>35.5595</v>
      </c>
      <c r="BE149" s="4" t="str">
        <f t="shared" si="22"/>
        <v>NO APLICA</v>
      </c>
      <c r="BF149" s="4">
        <f t="shared" si="23"/>
        <v>4.6542000000000003</v>
      </c>
      <c r="BG149">
        <f t="shared" si="24"/>
        <v>2.99</v>
      </c>
      <c r="BH149">
        <f t="shared" si="25"/>
        <v>4.1100000000000003</v>
      </c>
      <c r="BI149">
        <f t="shared" si="26"/>
        <v>5.8</v>
      </c>
      <c r="BJ149">
        <f t="shared" si="27"/>
        <v>5.04</v>
      </c>
      <c r="BK149">
        <f t="shared" si="28"/>
        <v>4.58</v>
      </c>
      <c r="BL149">
        <f t="shared" si="29"/>
        <v>1925.7599999999929</v>
      </c>
    </row>
    <row r="150" spans="1:64" x14ac:dyDescent="0.2">
      <c r="A150" s="1">
        <v>148</v>
      </c>
      <c r="B150" s="7" t="s">
        <v>11</v>
      </c>
      <c r="C150" s="3">
        <v>39928</v>
      </c>
      <c r="D150" s="4" t="s">
        <v>8</v>
      </c>
      <c r="E150" s="4" t="s">
        <v>166</v>
      </c>
      <c r="F150" s="5" t="str">
        <f t="shared" si="20"/>
        <v>S</v>
      </c>
      <c r="G150" s="6">
        <v>0.91111111111111109</v>
      </c>
      <c r="H150" s="6">
        <v>0.91180555555555554</v>
      </c>
      <c r="I150" s="85">
        <f t="shared" si="21"/>
        <v>0.99999999999999645</v>
      </c>
      <c r="J150" s="86">
        <f>I150*Segmentos!$D$7*(AH150%)*IF(ISNUMBER(AI150),AI150%,0)</f>
        <v>11999.999999999958</v>
      </c>
      <c r="K150" s="86">
        <f>I150*Segmentos!$D$7*(AL150%)*IF(ISNUMBER(AM150),AM150%,0)</f>
        <v>14399.999999999951</v>
      </c>
      <c r="L150" s="4"/>
      <c r="M150" s="2">
        <v>3.29</v>
      </c>
      <c r="N150" s="2">
        <v>3.3</v>
      </c>
      <c r="O150" s="2">
        <v>100</v>
      </c>
      <c r="P150" s="2">
        <v>80.905100000000004</v>
      </c>
      <c r="Q150" s="2">
        <v>1.39</v>
      </c>
      <c r="R150" s="2">
        <v>1.4</v>
      </c>
      <c r="S150" s="2">
        <v>100</v>
      </c>
      <c r="T150" s="2">
        <v>5.6988000000000003</v>
      </c>
      <c r="U150" s="2">
        <v>2.64</v>
      </c>
      <c r="V150" s="2">
        <v>2.6</v>
      </c>
      <c r="W150" s="2">
        <v>100</v>
      </c>
      <c r="X150" s="2">
        <v>13.5891</v>
      </c>
      <c r="Y150" s="2">
        <v>3.29</v>
      </c>
      <c r="Z150" s="2">
        <v>3.3</v>
      </c>
      <c r="AA150" s="2">
        <v>100</v>
      </c>
      <c r="AB150" s="2">
        <v>23.854099999999999</v>
      </c>
      <c r="AC150" s="2">
        <v>4.68</v>
      </c>
      <c r="AD150" s="2">
        <v>4.7</v>
      </c>
      <c r="AE150" s="2">
        <v>100</v>
      </c>
      <c r="AF150" s="2">
        <v>37.763100000000001</v>
      </c>
      <c r="AG150" s="20">
        <v>2.99</v>
      </c>
      <c r="AH150" s="20">
        <v>3</v>
      </c>
      <c r="AI150" s="20">
        <v>100</v>
      </c>
      <c r="AJ150" s="20">
        <v>34.920999999999999</v>
      </c>
      <c r="AK150" s="18">
        <v>3.56</v>
      </c>
      <c r="AL150" s="18">
        <v>3.6</v>
      </c>
      <c r="AM150" s="18">
        <v>100</v>
      </c>
      <c r="AN150" s="18">
        <v>45.984099999999998</v>
      </c>
      <c r="AO150" s="2">
        <v>0.3</v>
      </c>
      <c r="AP150" s="2">
        <v>0.3</v>
      </c>
      <c r="AQ150" s="2">
        <v>100</v>
      </c>
      <c r="AR150" s="2">
        <v>0.80479999999999996</v>
      </c>
      <c r="AS150" s="2">
        <v>3.73</v>
      </c>
      <c r="AT150" s="2">
        <v>3.7</v>
      </c>
      <c r="AU150" s="2">
        <v>100</v>
      </c>
      <c r="AV150" s="2">
        <v>20.182300000000001</v>
      </c>
      <c r="AW150" s="2">
        <v>4.8099999999999996</v>
      </c>
      <c r="AX150" s="2">
        <v>4.8</v>
      </c>
      <c r="AY150" s="2">
        <v>100</v>
      </c>
      <c r="AZ150" s="2">
        <v>33.984200000000001</v>
      </c>
      <c r="BA150" s="2">
        <v>2.75</v>
      </c>
      <c r="BB150" s="2">
        <v>2.8</v>
      </c>
      <c r="BC150" s="2">
        <v>100</v>
      </c>
      <c r="BD150" s="2">
        <v>25.933800000000002</v>
      </c>
      <c r="BE150" s="4" t="str">
        <f t="shared" si="22"/>
        <v>NO APLICA</v>
      </c>
      <c r="BF150" s="4">
        <f t="shared" si="23"/>
        <v>3.6314000000000002</v>
      </c>
      <c r="BG150">
        <f t="shared" si="24"/>
        <v>0.3</v>
      </c>
      <c r="BH150">
        <f t="shared" si="25"/>
        <v>3.73</v>
      </c>
      <c r="BI150">
        <f t="shared" si="26"/>
        <v>4.8099999999999996</v>
      </c>
      <c r="BJ150">
        <f t="shared" si="27"/>
        <v>3.56</v>
      </c>
      <c r="BK150">
        <f t="shared" si="28"/>
        <v>2.99</v>
      </c>
      <c r="BL150">
        <f t="shared" si="29"/>
        <v>329.99999999999881</v>
      </c>
    </row>
    <row r="151" spans="1:64" x14ac:dyDescent="0.2">
      <c r="A151" s="1">
        <v>149</v>
      </c>
      <c r="B151" s="7" t="s">
        <v>6</v>
      </c>
      <c r="C151" s="3">
        <v>39928</v>
      </c>
      <c r="D151" s="4" t="s">
        <v>3</v>
      </c>
      <c r="E151" s="4" t="s">
        <v>166</v>
      </c>
      <c r="F151" s="5" t="str">
        <f t="shared" si="20"/>
        <v>S</v>
      </c>
      <c r="G151" s="6">
        <v>0.90833333333333333</v>
      </c>
      <c r="H151" s="6">
        <v>0.90972222222222221</v>
      </c>
      <c r="I151" s="85">
        <f t="shared" si="21"/>
        <v>1.9999999999999929</v>
      </c>
      <c r="J151" s="86">
        <f>I151*Segmentos!$D$7*(AH151%)*IF(ISNUMBER(AI151),AI151%,0)</f>
        <v>44212.799999999836</v>
      </c>
      <c r="K151" s="86">
        <f>I151*Segmentos!$D$7*(AL151%)*IF(ISNUMBER(AM151),AM151%,0)</f>
        <v>30077.599999999893</v>
      </c>
      <c r="L151" s="4"/>
      <c r="M151" s="2">
        <v>4.59</v>
      </c>
      <c r="N151" s="2">
        <v>5</v>
      </c>
      <c r="O151" s="2">
        <v>91.1</v>
      </c>
      <c r="P151" s="2">
        <v>89.284599999999998</v>
      </c>
      <c r="Q151" s="2">
        <v>1.61</v>
      </c>
      <c r="R151" s="2">
        <v>2.1</v>
      </c>
      <c r="S151" s="2">
        <v>78.2</v>
      </c>
      <c r="T151" s="2">
        <v>5.2343000000000002</v>
      </c>
      <c r="U151" s="2">
        <v>3.67</v>
      </c>
      <c r="V151" s="2">
        <v>4.0999999999999996</v>
      </c>
      <c r="W151" s="2">
        <v>90.4</v>
      </c>
      <c r="X151" s="2">
        <v>14.968500000000001</v>
      </c>
      <c r="Y151" s="2">
        <v>6.47</v>
      </c>
      <c r="Z151" s="2">
        <v>7.2</v>
      </c>
      <c r="AA151" s="2">
        <v>90</v>
      </c>
      <c r="AB151" s="2">
        <v>37.186799999999998</v>
      </c>
      <c r="AC151" s="2">
        <v>4.99</v>
      </c>
      <c r="AD151" s="2">
        <v>5.2</v>
      </c>
      <c r="AE151" s="2">
        <v>95.2</v>
      </c>
      <c r="AF151" s="2">
        <v>31.895</v>
      </c>
      <c r="AG151" s="20">
        <v>5.54</v>
      </c>
      <c r="AH151" s="20">
        <v>6.1</v>
      </c>
      <c r="AI151" s="20">
        <v>90.6</v>
      </c>
      <c r="AJ151" s="20">
        <v>51.167200000000001</v>
      </c>
      <c r="AK151" s="18">
        <v>3.73</v>
      </c>
      <c r="AL151" s="18">
        <v>4.0999999999999996</v>
      </c>
      <c r="AM151" s="18">
        <v>91.7</v>
      </c>
      <c r="AN151" s="18">
        <v>38.117400000000004</v>
      </c>
      <c r="AO151" s="2">
        <v>1.99</v>
      </c>
      <c r="AP151" s="2">
        <v>2.6</v>
      </c>
      <c r="AQ151" s="2">
        <v>76.099999999999994</v>
      </c>
      <c r="AR151" s="2">
        <v>4.2385000000000002</v>
      </c>
      <c r="AS151" s="2">
        <v>4.68</v>
      </c>
      <c r="AT151" s="2">
        <v>4.8</v>
      </c>
      <c r="AU151" s="2">
        <v>97.4</v>
      </c>
      <c r="AV151" s="2">
        <v>20.075900000000001</v>
      </c>
      <c r="AW151" s="2">
        <v>4.68</v>
      </c>
      <c r="AX151" s="2">
        <v>5.2</v>
      </c>
      <c r="AY151" s="2">
        <v>90.6</v>
      </c>
      <c r="AZ151" s="2">
        <v>26.1982</v>
      </c>
      <c r="BA151" s="2">
        <v>5.2</v>
      </c>
      <c r="BB151" s="2">
        <v>5.8</v>
      </c>
      <c r="BC151" s="2">
        <v>90.3</v>
      </c>
      <c r="BD151" s="2">
        <v>38.771900000000002</v>
      </c>
      <c r="BE151" s="4" t="str">
        <f t="shared" si="22"/>
        <v>NO APLICA</v>
      </c>
      <c r="BF151" s="4">
        <f t="shared" si="23"/>
        <v>4.5218000000000007</v>
      </c>
      <c r="BG151">
        <f t="shared" si="24"/>
        <v>1.99</v>
      </c>
      <c r="BH151">
        <f t="shared" si="25"/>
        <v>4.68</v>
      </c>
      <c r="BI151">
        <f t="shared" si="26"/>
        <v>5.2</v>
      </c>
      <c r="BJ151">
        <f t="shared" si="27"/>
        <v>3.73</v>
      </c>
      <c r="BK151">
        <f t="shared" si="28"/>
        <v>5.54</v>
      </c>
      <c r="BL151">
        <f t="shared" si="29"/>
        <v>910.9999999999967</v>
      </c>
    </row>
    <row r="152" spans="1:64" x14ac:dyDescent="0.2">
      <c r="A152" s="1">
        <v>150</v>
      </c>
      <c r="B152" s="7" t="s">
        <v>31</v>
      </c>
      <c r="C152" s="3">
        <v>39928</v>
      </c>
      <c r="D152" s="4" t="s">
        <v>628</v>
      </c>
      <c r="E152" s="4" t="s">
        <v>166</v>
      </c>
      <c r="F152" s="5" t="str">
        <f t="shared" si="20"/>
        <v>S</v>
      </c>
      <c r="G152" s="6">
        <v>0.91388888888888886</v>
      </c>
      <c r="H152" s="6">
        <v>0.91666666666666663</v>
      </c>
      <c r="I152" s="85">
        <f t="shared" si="21"/>
        <v>3.9999999999999858</v>
      </c>
      <c r="J152" s="86">
        <f>I152*Segmentos!$D$7*(AH152%)*IF(ISNUMBER(AI152),AI152%,0)</f>
        <v>14543.999999999951</v>
      </c>
      <c r="K152" s="86">
        <f>I152*Segmentos!$D$7*(AL152%)*IF(ISNUMBER(AM152),AM152%,0)</f>
        <v>16673.59999999994</v>
      </c>
      <c r="L152" s="4"/>
      <c r="M152" s="2">
        <v>1</v>
      </c>
      <c r="N152" s="2">
        <v>1.8</v>
      </c>
      <c r="O152" s="2">
        <v>56</v>
      </c>
      <c r="P152" s="2">
        <v>90.795199999999994</v>
      </c>
      <c r="Q152" s="2">
        <v>0.51</v>
      </c>
      <c r="R152" s="2">
        <v>1.1000000000000001</v>
      </c>
      <c r="S152" s="2">
        <v>47.6</v>
      </c>
      <c r="T152" s="2">
        <v>7.6174999999999997</v>
      </c>
      <c r="U152" s="2">
        <v>1.04</v>
      </c>
      <c r="V152" s="2">
        <v>1.2</v>
      </c>
      <c r="W152" s="2">
        <v>88.4</v>
      </c>
      <c r="X152" s="2">
        <v>19.702999999999999</v>
      </c>
      <c r="Y152" s="2">
        <v>1.92</v>
      </c>
      <c r="Z152" s="2">
        <v>3.7</v>
      </c>
      <c r="AA152" s="2">
        <v>51.9</v>
      </c>
      <c r="AB152" s="2">
        <v>51.264600000000002</v>
      </c>
      <c r="AC152" s="2">
        <v>0.41</v>
      </c>
      <c r="AD152" s="2">
        <v>0.8</v>
      </c>
      <c r="AE152" s="2">
        <v>48.8</v>
      </c>
      <c r="AF152" s="2">
        <v>12.210100000000001</v>
      </c>
      <c r="AG152" s="20">
        <v>0.93</v>
      </c>
      <c r="AH152" s="20">
        <v>1.8</v>
      </c>
      <c r="AI152" s="20">
        <v>50.5</v>
      </c>
      <c r="AJ152" s="20">
        <v>39.936</v>
      </c>
      <c r="AK152" s="18">
        <v>1.07</v>
      </c>
      <c r="AL152" s="18">
        <v>1.7</v>
      </c>
      <c r="AM152" s="18">
        <v>61.3</v>
      </c>
      <c r="AN152" s="18">
        <v>50.859200000000001</v>
      </c>
      <c r="AO152" s="2">
        <v>0.22</v>
      </c>
      <c r="AP152" s="2">
        <v>0.4</v>
      </c>
      <c r="AQ152" s="2">
        <v>49.2</v>
      </c>
      <c r="AR152" s="2">
        <v>2.1377999999999999</v>
      </c>
      <c r="AS152" s="2">
        <v>1.7</v>
      </c>
      <c r="AT152" s="2">
        <v>2.5</v>
      </c>
      <c r="AU152" s="2">
        <v>68.400000000000006</v>
      </c>
      <c r="AV152" s="2">
        <v>33.858199999999997</v>
      </c>
      <c r="AW152" s="2">
        <v>0.41</v>
      </c>
      <c r="AX152" s="2">
        <v>0.7</v>
      </c>
      <c r="AY152" s="2">
        <v>58.4</v>
      </c>
      <c r="AZ152" s="2">
        <v>10.593999999999999</v>
      </c>
      <c r="BA152" s="2">
        <v>1.28</v>
      </c>
      <c r="BB152" s="2">
        <v>2.6</v>
      </c>
      <c r="BC152" s="2">
        <v>49.1</v>
      </c>
      <c r="BD152" s="2">
        <v>44.205199999999998</v>
      </c>
      <c r="BE152" s="4" t="str">
        <f t="shared" si="22"/>
        <v>NO APLICA</v>
      </c>
      <c r="BF152" s="4">
        <f t="shared" si="23"/>
        <v>1.2887999999999999</v>
      </c>
      <c r="BG152">
        <f t="shared" si="24"/>
        <v>0.22</v>
      </c>
      <c r="BH152">
        <f t="shared" si="25"/>
        <v>1.7</v>
      </c>
      <c r="BI152">
        <f t="shared" si="26"/>
        <v>1.28</v>
      </c>
      <c r="BJ152">
        <f t="shared" si="27"/>
        <v>1.07</v>
      </c>
      <c r="BK152">
        <f t="shared" si="28"/>
        <v>0.93</v>
      </c>
      <c r="BL152">
        <f t="shared" si="29"/>
        <v>403.19999999999857</v>
      </c>
    </row>
    <row r="153" spans="1:64" x14ac:dyDescent="0.2">
      <c r="A153" s="1">
        <v>151</v>
      </c>
      <c r="B153" s="7" t="s">
        <v>62</v>
      </c>
      <c r="C153" s="3">
        <v>39928</v>
      </c>
      <c r="D153" s="4" t="s">
        <v>629</v>
      </c>
      <c r="E153" s="4" t="s">
        <v>166</v>
      </c>
      <c r="F153" s="5" t="str">
        <f t="shared" si="20"/>
        <v>S</v>
      </c>
      <c r="G153" s="6">
        <v>0.85555555555555562</v>
      </c>
      <c r="H153" s="6">
        <v>0.87777777777777777</v>
      </c>
      <c r="I153" s="85">
        <f t="shared" si="21"/>
        <v>31.999999999999886</v>
      </c>
      <c r="J153" s="86">
        <f>I153*Segmentos!$D$7*(AH153%)*IF(ISNUMBER(AI153),AI153%,0)</f>
        <v>10713.599999999966</v>
      </c>
      <c r="K153" s="86">
        <f>I153*Segmentos!$D$7*(AL153%)*IF(ISNUMBER(AM153),AM153%,0)</f>
        <v>20172.79999999993</v>
      </c>
      <c r="L153" s="4"/>
      <c r="M153" s="2">
        <v>0.12</v>
      </c>
      <c r="N153" s="2">
        <v>0.9</v>
      </c>
      <c r="O153" s="2">
        <v>14.3</v>
      </c>
      <c r="P153" s="2">
        <v>100</v>
      </c>
      <c r="Q153" s="2">
        <v>0</v>
      </c>
      <c r="R153" s="2">
        <v>0</v>
      </c>
      <c r="S153" s="8" t="s">
        <v>577</v>
      </c>
      <c r="T153" s="2">
        <v>0</v>
      </c>
      <c r="U153" s="2">
        <v>0.03</v>
      </c>
      <c r="V153" s="2">
        <v>0.3</v>
      </c>
      <c r="W153" s="2">
        <v>9.4</v>
      </c>
      <c r="X153" s="2">
        <v>4.3404999999999996</v>
      </c>
      <c r="Y153" s="2">
        <v>0.21</v>
      </c>
      <c r="Z153" s="2">
        <v>1</v>
      </c>
      <c r="AA153" s="2">
        <v>20.8</v>
      </c>
      <c r="AB153" s="2">
        <v>50.786999999999999</v>
      </c>
      <c r="AC153" s="2">
        <v>0.17</v>
      </c>
      <c r="AD153" s="2">
        <v>1.5</v>
      </c>
      <c r="AE153" s="2">
        <v>11</v>
      </c>
      <c r="AF153" s="2">
        <v>44.872599999999998</v>
      </c>
      <c r="AG153" s="20">
        <v>0.09</v>
      </c>
      <c r="AH153" s="20">
        <v>0.9</v>
      </c>
      <c r="AI153" s="20">
        <v>9.3000000000000007</v>
      </c>
      <c r="AJ153" s="20">
        <v>33.832999999999998</v>
      </c>
      <c r="AK153" s="18">
        <v>0.16</v>
      </c>
      <c r="AL153" s="18">
        <v>0.8</v>
      </c>
      <c r="AM153" s="18">
        <v>19.7</v>
      </c>
      <c r="AN153" s="18">
        <v>66.167000000000002</v>
      </c>
      <c r="AO153" s="2">
        <v>7.0000000000000007E-2</v>
      </c>
      <c r="AP153" s="2">
        <v>0.4</v>
      </c>
      <c r="AQ153" s="2">
        <v>19.2</v>
      </c>
      <c r="AR153" s="2">
        <v>6.3968999999999996</v>
      </c>
      <c r="AS153" s="2">
        <v>0.05</v>
      </c>
      <c r="AT153" s="2">
        <v>0.5</v>
      </c>
      <c r="AU153" s="2">
        <v>9.4</v>
      </c>
      <c r="AV153" s="2">
        <v>8.5893999999999995</v>
      </c>
      <c r="AW153" s="2">
        <v>0.2</v>
      </c>
      <c r="AX153" s="2">
        <v>0.5</v>
      </c>
      <c r="AY153" s="2">
        <v>36.200000000000003</v>
      </c>
      <c r="AZ153" s="2">
        <v>45.787999999999997</v>
      </c>
      <c r="BA153" s="2">
        <v>0.13</v>
      </c>
      <c r="BB153" s="2">
        <v>1.4</v>
      </c>
      <c r="BC153" s="2">
        <v>8.8000000000000007</v>
      </c>
      <c r="BD153" s="2">
        <v>39.2258</v>
      </c>
      <c r="BE153" s="4" t="str">
        <f t="shared" si="22"/>
        <v>NO APLICA</v>
      </c>
      <c r="BF153" s="4">
        <f t="shared" si="23"/>
        <v>0.11340000000000001</v>
      </c>
      <c r="BG153">
        <f t="shared" si="24"/>
        <v>7.0000000000000007E-2</v>
      </c>
      <c r="BH153">
        <f t="shared" si="25"/>
        <v>0.05</v>
      </c>
      <c r="BI153">
        <f t="shared" si="26"/>
        <v>0.2</v>
      </c>
      <c r="BJ153">
        <f t="shared" si="27"/>
        <v>0.16</v>
      </c>
      <c r="BK153">
        <f t="shared" si="28"/>
        <v>0.09</v>
      </c>
      <c r="BL153">
        <f t="shared" si="29"/>
        <v>411.83999999999855</v>
      </c>
    </row>
    <row r="154" spans="1:64" x14ac:dyDescent="0.2">
      <c r="A154" s="1">
        <v>152</v>
      </c>
      <c r="B154" s="7" t="s">
        <v>37</v>
      </c>
      <c r="C154" s="3">
        <v>39928</v>
      </c>
      <c r="D154" s="4" t="s">
        <v>8</v>
      </c>
      <c r="E154" s="4" t="s">
        <v>173</v>
      </c>
      <c r="F154" s="5" t="str">
        <f t="shared" si="20"/>
        <v>S</v>
      </c>
      <c r="G154" s="6">
        <v>0.875</v>
      </c>
      <c r="H154" s="6">
        <v>0.87569444444444444</v>
      </c>
      <c r="I154" s="85">
        <f t="shared" si="21"/>
        <v>0.99999999999999645</v>
      </c>
      <c r="J154" s="86">
        <f>I154*Segmentos!$D$7*(AH154%)*IF(ISNUMBER(AI154),AI154%,0)</f>
        <v>23599.99999999992</v>
      </c>
      <c r="K154" s="86">
        <f>I154*Segmentos!$D$7*(AL154%)*IF(ISNUMBER(AM154),AM154%,0)</f>
        <v>22399.99999999992</v>
      </c>
      <c r="L154" s="4"/>
      <c r="M154" s="2">
        <v>5.75</v>
      </c>
      <c r="N154" s="2">
        <v>5.7</v>
      </c>
      <c r="O154" s="2">
        <v>100</v>
      </c>
      <c r="P154" s="2">
        <v>76.113100000000003</v>
      </c>
      <c r="Q154" s="2">
        <v>3.05</v>
      </c>
      <c r="R154" s="2">
        <v>3</v>
      </c>
      <c r="S154" s="2">
        <v>100</v>
      </c>
      <c r="T154" s="2">
        <v>6.7355</v>
      </c>
      <c r="U154" s="2">
        <v>4.2699999999999996</v>
      </c>
      <c r="V154" s="2">
        <v>4.3</v>
      </c>
      <c r="W154" s="2">
        <v>100</v>
      </c>
      <c r="X154" s="2">
        <v>11.8553</v>
      </c>
      <c r="Y154" s="2">
        <v>7.47</v>
      </c>
      <c r="Z154" s="2">
        <v>7.5</v>
      </c>
      <c r="AA154" s="2">
        <v>100</v>
      </c>
      <c r="AB154" s="2">
        <v>29.211400000000001</v>
      </c>
      <c r="AC154" s="2">
        <v>6.51</v>
      </c>
      <c r="AD154" s="2">
        <v>6.5</v>
      </c>
      <c r="AE154" s="2">
        <v>100</v>
      </c>
      <c r="AF154" s="2">
        <v>28.3108</v>
      </c>
      <c r="AG154" s="20">
        <v>5.89</v>
      </c>
      <c r="AH154" s="20">
        <v>5.9</v>
      </c>
      <c r="AI154" s="20">
        <v>100</v>
      </c>
      <c r="AJ154" s="20">
        <v>36.997599999999998</v>
      </c>
      <c r="AK154" s="18">
        <v>5.62</v>
      </c>
      <c r="AL154" s="18">
        <v>5.6</v>
      </c>
      <c r="AM154" s="18">
        <v>100</v>
      </c>
      <c r="AN154" s="18">
        <v>39.115499999999997</v>
      </c>
      <c r="AO154" s="2">
        <v>2.37</v>
      </c>
      <c r="AP154" s="2">
        <v>2.4</v>
      </c>
      <c r="AQ154" s="2">
        <v>100</v>
      </c>
      <c r="AR154" s="2">
        <v>3.4215</v>
      </c>
      <c r="AS154" s="2">
        <v>3.44</v>
      </c>
      <c r="AT154" s="2">
        <v>3.4</v>
      </c>
      <c r="AU154" s="2">
        <v>100</v>
      </c>
      <c r="AV154" s="2">
        <v>10.019600000000001</v>
      </c>
      <c r="AW154" s="2">
        <v>3.93</v>
      </c>
      <c r="AX154" s="2">
        <v>3.9</v>
      </c>
      <c r="AY154" s="2">
        <v>100</v>
      </c>
      <c r="AZ154" s="2">
        <v>14.9701</v>
      </c>
      <c r="BA154" s="2">
        <v>9.41</v>
      </c>
      <c r="BB154" s="2">
        <v>9.4</v>
      </c>
      <c r="BC154" s="2">
        <v>100</v>
      </c>
      <c r="BD154" s="2">
        <v>47.701900000000002</v>
      </c>
      <c r="BE154" s="4" t="str">
        <f t="shared" si="22"/>
        <v>NO APLICA</v>
      </c>
      <c r="BF154" s="4">
        <f t="shared" si="23"/>
        <v>5.5815999999999999</v>
      </c>
      <c r="BG154">
        <f t="shared" si="24"/>
        <v>2.37</v>
      </c>
      <c r="BH154">
        <f t="shared" si="25"/>
        <v>3.44</v>
      </c>
      <c r="BI154">
        <f t="shared" si="26"/>
        <v>9.41</v>
      </c>
      <c r="BJ154">
        <f t="shared" si="27"/>
        <v>5.62</v>
      </c>
      <c r="BK154">
        <f t="shared" si="28"/>
        <v>5.89</v>
      </c>
      <c r="BL154">
        <f t="shared" si="29"/>
        <v>569.99999999999795</v>
      </c>
    </row>
    <row r="155" spans="1:64" x14ac:dyDescent="0.2">
      <c r="A155" s="1">
        <v>153</v>
      </c>
      <c r="B155" s="7" t="s">
        <v>60</v>
      </c>
      <c r="C155" s="3">
        <v>39928</v>
      </c>
      <c r="D155" s="4" t="s">
        <v>17</v>
      </c>
      <c r="E155" s="4" t="s">
        <v>169</v>
      </c>
      <c r="F155" s="5" t="str">
        <f t="shared" si="20"/>
        <v>S</v>
      </c>
      <c r="G155" s="6">
        <v>0.87430555555555556</v>
      </c>
      <c r="H155" s="6">
        <v>0.91388888888888886</v>
      </c>
      <c r="I155" s="85">
        <f t="shared" si="21"/>
        <v>56.999999999999957</v>
      </c>
      <c r="J155" s="86">
        <f>I155*Segmentos!$D$7*(AH155%)*IF(ISNUMBER(AI155),AI155%,0)</f>
        <v>53351.999999999956</v>
      </c>
      <c r="K155" s="86">
        <f>I155*Segmentos!$D$7*(AL155%)*IF(ISNUMBER(AM155),AM155%,0)</f>
        <v>90014.399999999907</v>
      </c>
      <c r="L155" s="4" t="s">
        <v>211</v>
      </c>
      <c r="M155" s="2">
        <v>0.32</v>
      </c>
      <c r="N155" s="2">
        <v>2.7</v>
      </c>
      <c r="O155" s="2">
        <v>11.7</v>
      </c>
      <c r="P155" s="2">
        <v>94.879099999999994</v>
      </c>
      <c r="Q155" s="2">
        <v>0.3</v>
      </c>
      <c r="R155" s="2">
        <v>1.2</v>
      </c>
      <c r="S155" s="2">
        <v>24</v>
      </c>
      <c r="T155" s="2">
        <v>14.9559</v>
      </c>
      <c r="U155" s="2">
        <v>0.15</v>
      </c>
      <c r="V155" s="2">
        <v>1</v>
      </c>
      <c r="W155" s="2">
        <v>14.7</v>
      </c>
      <c r="X155" s="2">
        <v>9.3758999999999997</v>
      </c>
      <c r="Y155" s="2">
        <v>0.15</v>
      </c>
      <c r="Z155" s="2">
        <v>2.7</v>
      </c>
      <c r="AA155" s="2">
        <v>5.5</v>
      </c>
      <c r="AB155" s="2">
        <v>13.1836</v>
      </c>
      <c r="AC155" s="2">
        <v>0.57999999999999996</v>
      </c>
      <c r="AD155" s="2">
        <v>4.5</v>
      </c>
      <c r="AE155" s="2">
        <v>12.9</v>
      </c>
      <c r="AF155" s="2">
        <v>57.363700000000001</v>
      </c>
      <c r="AG155" s="20">
        <v>0.24</v>
      </c>
      <c r="AH155" s="20">
        <v>2.6</v>
      </c>
      <c r="AI155" s="20">
        <v>9</v>
      </c>
      <c r="AJ155" s="20">
        <v>33.434399999999997</v>
      </c>
      <c r="AK155" s="18">
        <v>0.39</v>
      </c>
      <c r="AL155" s="18">
        <v>2.8</v>
      </c>
      <c r="AM155" s="18">
        <v>14.1</v>
      </c>
      <c r="AN155" s="18">
        <v>61.444699999999997</v>
      </c>
      <c r="AO155" s="2">
        <v>0.14000000000000001</v>
      </c>
      <c r="AP155" s="2">
        <v>2</v>
      </c>
      <c r="AQ155" s="2">
        <v>6.8</v>
      </c>
      <c r="AR155" s="2">
        <v>4.5082000000000004</v>
      </c>
      <c r="AS155" s="2">
        <v>0.13</v>
      </c>
      <c r="AT155" s="2">
        <v>1.4</v>
      </c>
      <c r="AU155" s="2">
        <v>8.8000000000000007</v>
      </c>
      <c r="AV155" s="2">
        <v>8.2811000000000003</v>
      </c>
      <c r="AW155" s="2">
        <v>0.37</v>
      </c>
      <c r="AX155" s="2">
        <v>2.4</v>
      </c>
      <c r="AY155" s="2">
        <v>15.1</v>
      </c>
      <c r="AZ155" s="2">
        <v>31.569700000000001</v>
      </c>
      <c r="BA155" s="2">
        <v>0.44</v>
      </c>
      <c r="BB155" s="2">
        <v>3.8</v>
      </c>
      <c r="BC155" s="2">
        <v>11.5</v>
      </c>
      <c r="BD155" s="2">
        <v>50.52</v>
      </c>
      <c r="BE155" s="4" t="str">
        <f t="shared" si="22"/>
        <v>NO APLICA</v>
      </c>
      <c r="BF155" s="4">
        <f t="shared" si="23"/>
        <v>0.26400000000000001</v>
      </c>
      <c r="BG155">
        <f t="shared" si="24"/>
        <v>0.14000000000000001</v>
      </c>
      <c r="BH155">
        <f t="shared" si="25"/>
        <v>0.13</v>
      </c>
      <c r="BI155">
        <f t="shared" si="26"/>
        <v>0.44</v>
      </c>
      <c r="BJ155">
        <f t="shared" si="27"/>
        <v>0.39</v>
      </c>
      <c r="BK155">
        <f t="shared" si="28"/>
        <v>0.24</v>
      </c>
      <c r="BL155">
        <f t="shared" si="29"/>
        <v>1800.6299999999985</v>
      </c>
    </row>
    <row r="156" spans="1:64" x14ac:dyDescent="0.2">
      <c r="A156" s="1">
        <v>154</v>
      </c>
      <c r="B156" s="7" t="s">
        <v>52</v>
      </c>
      <c r="C156" s="3">
        <v>39928</v>
      </c>
      <c r="D156" s="4" t="s">
        <v>627</v>
      </c>
      <c r="E156" s="4" t="s">
        <v>177</v>
      </c>
      <c r="F156" s="5" t="str">
        <f t="shared" si="20"/>
        <v>S</v>
      </c>
      <c r="G156" s="6">
        <v>0.91249999999999998</v>
      </c>
      <c r="H156" s="6">
        <v>3.1944444444444449E-2</v>
      </c>
      <c r="I156" s="85">
        <f t="shared" si="21"/>
        <v>172.00000000000003</v>
      </c>
      <c r="J156" s="86">
        <f>I156*Segmentos!$D$7*(AH156%)*IF(ISNUMBER(AI156),AI156%,0)</f>
        <v>2737552.0000000009</v>
      </c>
      <c r="K156" s="86">
        <f>I156*Segmentos!$D$7*(AL156%)*IF(ISNUMBER(AM156),AM156%,0)</f>
        <v>3814272.0000000005</v>
      </c>
      <c r="L156" s="4"/>
      <c r="M156" s="2">
        <v>4.8</v>
      </c>
      <c r="N156" s="2">
        <v>24.8</v>
      </c>
      <c r="O156" s="2">
        <v>19.399999999999999</v>
      </c>
      <c r="P156" s="2">
        <v>87.272900000000007</v>
      </c>
      <c r="Q156" s="2">
        <v>1.64</v>
      </c>
      <c r="R156" s="2">
        <v>14.5</v>
      </c>
      <c r="S156" s="2">
        <v>11.3</v>
      </c>
      <c r="T156" s="2">
        <v>4.9823000000000004</v>
      </c>
      <c r="U156" s="2">
        <v>2.27</v>
      </c>
      <c r="V156" s="2">
        <v>19.899999999999999</v>
      </c>
      <c r="W156" s="2">
        <v>11.4</v>
      </c>
      <c r="X156" s="2">
        <v>8.6663999999999994</v>
      </c>
      <c r="Y156" s="2">
        <v>3.68</v>
      </c>
      <c r="Z156" s="2">
        <v>24.4</v>
      </c>
      <c r="AA156" s="2">
        <v>15.1</v>
      </c>
      <c r="AB156" s="2">
        <v>19.78</v>
      </c>
      <c r="AC156" s="2">
        <v>9.02</v>
      </c>
      <c r="AD156" s="2">
        <v>33.5</v>
      </c>
      <c r="AE156" s="2">
        <v>26.9</v>
      </c>
      <c r="AF156" s="2">
        <v>53.844200000000001</v>
      </c>
      <c r="AG156" s="20">
        <v>3.98</v>
      </c>
      <c r="AH156" s="20">
        <v>23</v>
      </c>
      <c r="AI156" s="20">
        <v>17.3</v>
      </c>
      <c r="AJ156" s="20">
        <v>34.339399999999998</v>
      </c>
      <c r="AK156" s="18">
        <v>5.54</v>
      </c>
      <c r="AL156" s="18">
        <v>26.4</v>
      </c>
      <c r="AM156" s="18">
        <v>21</v>
      </c>
      <c r="AN156" s="18">
        <v>52.933399999999999</v>
      </c>
      <c r="AO156" s="2">
        <v>2.7</v>
      </c>
      <c r="AP156" s="2">
        <v>14.1</v>
      </c>
      <c r="AQ156" s="2">
        <v>19.100000000000001</v>
      </c>
      <c r="AR156" s="2">
        <v>5.3758999999999997</v>
      </c>
      <c r="AS156" s="2">
        <v>5.1100000000000003</v>
      </c>
      <c r="AT156" s="2">
        <v>24.3</v>
      </c>
      <c r="AU156" s="2">
        <v>21</v>
      </c>
      <c r="AV156" s="2">
        <v>20.465499999999999</v>
      </c>
      <c r="AW156" s="2">
        <v>6.68</v>
      </c>
      <c r="AX156" s="2">
        <v>27.7</v>
      </c>
      <c r="AY156" s="2">
        <v>24.1</v>
      </c>
      <c r="AZ156" s="2">
        <v>34.948399999999999</v>
      </c>
      <c r="BA156" s="2">
        <v>3.8</v>
      </c>
      <c r="BB156" s="2">
        <v>25.9</v>
      </c>
      <c r="BC156" s="2">
        <v>14.7</v>
      </c>
      <c r="BD156" s="2">
        <v>26.4831</v>
      </c>
      <c r="BE156" s="4" t="str">
        <f t="shared" si="22"/>
        <v>ABURRIDO</v>
      </c>
      <c r="BF156" s="4">
        <f t="shared" si="23"/>
        <v>5.3011999999999997</v>
      </c>
      <c r="BG156">
        <f t="shared" si="24"/>
        <v>2.7</v>
      </c>
      <c r="BH156">
        <f t="shared" si="25"/>
        <v>5.1100000000000003</v>
      </c>
      <c r="BI156">
        <f t="shared" si="26"/>
        <v>6.68</v>
      </c>
      <c r="BJ156">
        <f t="shared" si="27"/>
        <v>5.54</v>
      </c>
      <c r="BK156">
        <f t="shared" si="28"/>
        <v>3.98</v>
      </c>
      <c r="BL156">
        <f t="shared" si="29"/>
        <v>82752.640000000014</v>
      </c>
    </row>
    <row r="157" spans="1:64" x14ac:dyDescent="0.2">
      <c r="A157" s="1">
        <v>155</v>
      </c>
      <c r="B157" s="7" t="s">
        <v>58</v>
      </c>
      <c r="C157" s="3">
        <v>39928</v>
      </c>
      <c r="D157" s="4" t="s">
        <v>8</v>
      </c>
      <c r="E157" s="4" t="s">
        <v>182</v>
      </c>
      <c r="F157" s="5" t="str">
        <f t="shared" si="20"/>
        <v>S</v>
      </c>
      <c r="G157" s="6">
        <v>0.91874999999999996</v>
      </c>
      <c r="H157" s="6">
        <v>2.6388888888888889E-2</v>
      </c>
      <c r="I157" s="85">
        <f t="shared" si="21"/>
        <v>155.00000000000006</v>
      </c>
      <c r="J157" s="86">
        <f>I157*Segmentos!$D$7*(AH157%)*IF(ISNUMBER(AI157),AI157%,0)</f>
        <v>2877420.0000000014</v>
      </c>
      <c r="K157" s="86">
        <f>I157*Segmentos!$D$7*(AL157%)*IF(ISNUMBER(AM157),AM157%,0)</f>
        <v>4160014.0000000009</v>
      </c>
      <c r="L157" s="4"/>
      <c r="M157" s="2">
        <v>5.73</v>
      </c>
      <c r="N157" s="2">
        <v>21.3</v>
      </c>
      <c r="O157" s="2">
        <v>26.9</v>
      </c>
      <c r="P157" s="2">
        <v>80.993200000000002</v>
      </c>
      <c r="Q157" s="2">
        <v>2.65</v>
      </c>
      <c r="R157" s="2">
        <v>12.6</v>
      </c>
      <c r="S157" s="2">
        <v>21</v>
      </c>
      <c r="T157" s="2">
        <v>6.2489999999999997</v>
      </c>
      <c r="U157" s="2">
        <v>4.2</v>
      </c>
      <c r="V157" s="2">
        <v>19.7</v>
      </c>
      <c r="W157" s="2">
        <v>21.3</v>
      </c>
      <c r="X157" s="2">
        <v>12.462</v>
      </c>
      <c r="Y157" s="2">
        <v>4.78</v>
      </c>
      <c r="Z157" s="2">
        <v>21.9</v>
      </c>
      <c r="AA157" s="2">
        <v>21.8</v>
      </c>
      <c r="AB157" s="2">
        <v>19.9529</v>
      </c>
      <c r="AC157" s="2">
        <v>9.1199999999999992</v>
      </c>
      <c r="AD157" s="2">
        <v>26.1</v>
      </c>
      <c r="AE157" s="2">
        <v>34.9</v>
      </c>
      <c r="AF157" s="2">
        <v>42.329300000000003</v>
      </c>
      <c r="AG157" s="20">
        <v>4.6399999999999997</v>
      </c>
      <c r="AH157" s="20">
        <v>19.5</v>
      </c>
      <c r="AI157" s="20">
        <v>23.8</v>
      </c>
      <c r="AJ157" s="20">
        <v>31.126200000000001</v>
      </c>
      <c r="AK157" s="18">
        <v>6.71</v>
      </c>
      <c r="AL157" s="18">
        <v>22.9</v>
      </c>
      <c r="AM157" s="18">
        <v>29.3</v>
      </c>
      <c r="AN157" s="18">
        <v>49.866999999999997</v>
      </c>
      <c r="AO157" s="2">
        <v>1.27</v>
      </c>
      <c r="AP157" s="2">
        <v>9.9</v>
      </c>
      <c r="AQ157" s="2">
        <v>12.9</v>
      </c>
      <c r="AR157" s="2">
        <v>1.9682999999999999</v>
      </c>
      <c r="AS157" s="2">
        <v>4.55</v>
      </c>
      <c r="AT157" s="2">
        <v>16.8</v>
      </c>
      <c r="AU157" s="2">
        <v>27.1</v>
      </c>
      <c r="AV157" s="2">
        <v>14.1807</v>
      </c>
      <c r="AW157" s="2">
        <v>6.44</v>
      </c>
      <c r="AX157" s="2">
        <v>26.6</v>
      </c>
      <c r="AY157" s="2">
        <v>24.2</v>
      </c>
      <c r="AZ157" s="2">
        <v>26.179600000000001</v>
      </c>
      <c r="BA157" s="2">
        <v>7.14</v>
      </c>
      <c r="BB157" s="2">
        <v>23.1</v>
      </c>
      <c r="BC157" s="2">
        <v>30.9</v>
      </c>
      <c r="BD157" s="2">
        <v>38.664499999999997</v>
      </c>
      <c r="BE157" s="4" t="str">
        <f t="shared" si="22"/>
        <v>ABURRIDO</v>
      </c>
      <c r="BF157" s="4">
        <f t="shared" si="23"/>
        <v>5.2653999999999996</v>
      </c>
      <c r="BG157">
        <f t="shared" si="24"/>
        <v>1.27</v>
      </c>
      <c r="BH157">
        <f t="shared" si="25"/>
        <v>4.55</v>
      </c>
      <c r="BI157">
        <f t="shared" si="26"/>
        <v>7.14</v>
      </c>
      <c r="BJ157">
        <f t="shared" si="27"/>
        <v>6.71</v>
      </c>
      <c r="BK157">
        <f t="shared" si="28"/>
        <v>4.6399999999999997</v>
      </c>
      <c r="BL157">
        <f t="shared" si="29"/>
        <v>88810.350000000035</v>
      </c>
    </row>
    <row r="158" spans="1:64" x14ac:dyDescent="0.2">
      <c r="A158" s="1">
        <v>156</v>
      </c>
      <c r="B158" s="7" t="s">
        <v>61</v>
      </c>
      <c r="C158" s="3">
        <v>39928</v>
      </c>
      <c r="D158" s="4" t="s">
        <v>17</v>
      </c>
      <c r="E158" s="4" t="s">
        <v>169</v>
      </c>
      <c r="F158" s="5" t="str">
        <f t="shared" si="20"/>
        <v>S</v>
      </c>
      <c r="G158" s="6">
        <v>0.91666666666666663</v>
      </c>
      <c r="H158" s="6">
        <v>0.96111111111111114</v>
      </c>
      <c r="I158" s="85">
        <f t="shared" si="21"/>
        <v>64.000000000000085</v>
      </c>
      <c r="J158" s="86">
        <f>I158*Segmentos!$D$7*(AH158%)*IF(ISNUMBER(AI158),AI158%,0)</f>
        <v>75264.000000000087</v>
      </c>
      <c r="K158" s="86">
        <f>I158*Segmentos!$D$7*(AL158%)*IF(ISNUMBER(AM158),AM158%,0)</f>
        <v>200780.80000000028</v>
      </c>
      <c r="L158" s="4"/>
      <c r="M158" s="2">
        <v>0.55000000000000004</v>
      </c>
      <c r="N158" s="2">
        <v>1.9</v>
      </c>
      <c r="O158" s="2">
        <v>28.8</v>
      </c>
      <c r="P158" s="2">
        <v>99.851200000000006</v>
      </c>
      <c r="Q158" s="2">
        <v>0.5</v>
      </c>
      <c r="R158" s="2">
        <v>2</v>
      </c>
      <c r="S158" s="2">
        <v>25.2</v>
      </c>
      <c r="T158" s="2">
        <v>15.178699999999999</v>
      </c>
      <c r="U158" s="2">
        <v>0.36</v>
      </c>
      <c r="V158" s="2">
        <v>0.8</v>
      </c>
      <c r="W158" s="2">
        <v>46.8</v>
      </c>
      <c r="X158" s="2">
        <v>13.715999999999999</v>
      </c>
      <c r="Y158" s="2">
        <v>0.18</v>
      </c>
      <c r="Z158" s="2">
        <v>0.9</v>
      </c>
      <c r="AA158" s="2">
        <v>19.2</v>
      </c>
      <c r="AB158" s="2">
        <v>9.5092999999999996</v>
      </c>
      <c r="AC158" s="2">
        <v>1.03</v>
      </c>
      <c r="AD158" s="2">
        <v>3.5</v>
      </c>
      <c r="AE158" s="2">
        <v>29.6</v>
      </c>
      <c r="AF158" s="2">
        <v>61.447200000000002</v>
      </c>
      <c r="AG158" s="20">
        <v>0.28999999999999998</v>
      </c>
      <c r="AH158" s="20">
        <v>1.5</v>
      </c>
      <c r="AI158" s="20">
        <v>19.600000000000001</v>
      </c>
      <c r="AJ158" s="20">
        <v>24.613700000000001</v>
      </c>
      <c r="AK158" s="18">
        <v>0.79</v>
      </c>
      <c r="AL158" s="18">
        <v>2.2999999999999998</v>
      </c>
      <c r="AM158" s="18">
        <v>34.1</v>
      </c>
      <c r="AN158" s="18">
        <v>75.237499999999997</v>
      </c>
      <c r="AO158" s="2">
        <v>0.08</v>
      </c>
      <c r="AP158" s="2">
        <v>0.5</v>
      </c>
      <c r="AQ158" s="2">
        <v>17</v>
      </c>
      <c r="AR158" s="2">
        <v>1.6634</v>
      </c>
      <c r="AS158" s="2">
        <v>0.35</v>
      </c>
      <c r="AT158" s="2">
        <v>1.1000000000000001</v>
      </c>
      <c r="AU158" s="2">
        <v>33.1</v>
      </c>
      <c r="AV158" s="2">
        <v>13.953799999999999</v>
      </c>
      <c r="AW158" s="2">
        <v>0.88</v>
      </c>
      <c r="AX158" s="2">
        <v>3.2</v>
      </c>
      <c r="AY158" s="2">
        <v>27.7</v>
      </c>
      <c r="AZ158" s="2">
        <v>45.744999999999997</v>
      </c>
      <c r="BA158" s="2">
        <v>0.55000000000000004</v>
      </c>
      <c r="BB158" s="2">
        <v>1.9</v>
      </c>
      <c r="BC158" s="2">
        <v>29.8</v>
      </c>
      <c r="BD158" s="2">
        <v>38.488999999999997</v>
      </c>
      <c r="BE158" s="4" t="str">
        <f t="shared" si="22"/>
        <v>ABURRIDO</v>
      </c>
      <c r="BF158" s="4">
        <f t="shared" si="23"/>
        <v>0.53</v>
      </c>
      <c r="BG158">
        <f t="shared" si="24"/>
        <v>0.08</v>
      </c>
      <c r="BH158">
        <f t="shared" si="25"/>
        <v>0.35</v>
      </c>
      <c r="BI158">
        <f t="shared" si="26"/>
        <v>0.88</v>
      </c>
      <c r="BJ158">
        <f t="shared" si="27"/>
        <v>0.79</v>
      </c>
      <c r="BK158">
        <f t="shared" si="28"/>
        <v>0.28999999999999998</v>
      </c>
      <c r="BL158">
        <f t="shared" si="29"/>
        <v>3502.0800000000045</v>
      </c>
    </row>
    <row r="159" spans="1:64" x14ac:dyDescent="0.2">
      <c r="A159" s="1">
        <v>157</v>
      </c>
      <c r="B159" s="7" t="s">
        <v>64</v>
      </c>
      <c r="C159" s="3">
        <v>39928</v>
      </c>
      <c r="D159" s="4" t="s">
        <v>629</v>
      </c>
      <c r="E159" s="4" t="s">
        <v>170</v>
      </c>
      <c r="F159" s="5" t="str">
        <f t="shared" si="20"/>
        <v>S</v>
      </c>
      <c r="G159" s="6">
        <v>0.88680555555555562</v>
      </c>
      <c r="H159" s="6">
        <v>0.9159722222222223</v>
      </c>
      <c r="I159" s="85">
        <f t="shared" si="21"/>
        <v>42.000000000000014</v>
      </c>
      <c r="J159" s="86">
        <f>I159*Segmentos!$D$7*(AH159%)*IF(ISNUMBER(AI159),AI159%,0)</f>
        <v>35834.400000000016</v>
      </c>
      <c r="K159" s="86">
        <f>I159*Segmentos!$D$7*(AL159%)*IF(ISNUMBER(AM159),AM159%,0)</f>
        <v>27888.000000000015</v>
      </c>
      <c r="L159" s="4"/>
      <c r="M159" s="2">
        <v>0.19</v>
      </c>
      <c r="N159" s="2">
        <v>0.7</v>
      </c>
      <c r="O159" s="2">
        <v>27.2</v>
      </c>
      <c r="P159" s="2">
        <v>31.364799999999999</v>
      </c>
      <c r="Q159" s="2">
        <v>0.28000000000000003</v>
      </c>
      <c r="R159" s="2">
        <v>2</v>
      </c>
      <c r="S159" s="2">
        <v>13.9</v>
      </c>
      <c r="T159" s="2">
        <v>7.7983000000000002</v>
      </c>
      <c r="U159" s="2">
        <v>0</v>
      </c>
      <c r="V159" s="2">
        <v>0</v>
      </c>
      <c r="W159" s="8" t="s">
        <v>577</v>
      </c>
      <c r="X159" s="2">
        <v>0</v>
      </c>
      <c r="Y159" s="2">
        <v>0.3</v>
      </c>
      <c r="Z159" s="2">
        <v>1</v>
      </c>
      <c r="AA159" s="2">
        <v>29.2</v>
      </c>
      <c r="AB159" s="2">
        <v>14.737500000000001</v>
      </c>
      <c r="AC159" s="2">
        <v>0.16</v>
      </c>
      <c r="AD159" s="2">
        <v>0.2</v>
      </c>
      <c r="AE159" s="2">
        <v>100</v>
      </c>
      <c r="AF159" s="2">
        <v>8.8290000000000006</v>
      </c>
      <c r="AG159" s="20">
        <v>0.22</v>
      </c>
      <c r="AH159" s="20">
        <v>0.9</v>
      </c>
      <c r="AI159" s="20">
        <v>23.7</v>
      </c>
      <c r="AJ159" s="20">
        <v>17.3766</v>
      </c>
      <c r="AK159" s="18">
        <v>0.16</v>
      </c>
      <c r="AL159" s="18">
        <v>0.5</v>
      </c>
      <c r="AM159" s="18">
        <v>33.200000000000003</v>
      </c>
      <c r="AN159" s="18">
        <v>13.988200000000001</v>
      </c>
      <c r="AO159" s="2">
        <v>0</v>
      </c>
      <c r="AP159" s="2">
        <v>0</v>
      </c>
      <c r="AQ159" s="8" t="s">
        <v>577</v>
      </c>
      <c r="AR159" s="2">
        <v>0</v>
      </c>
      <c r="AS159" s="2">
        <v>0.13</v>
      </c>
      <c r="AT159" s="2">
        <v>0.5</v>
      </c>
      <c r="AU159" s="2">
        <v>26.2</v>
      </c>
      <c r="AV159" s="2">
        <v>4.8017000000000003</v>
      </c>
      <c r="AW159" s="2">
        <v>0.19</v>
      </c>
      <c r="AX159" s="2">
        <v>0.2</v>
      </c>
      <c r="AY159" s="2">
        <v>100</v>
      </c>
      <c r="AZ159" s="2">
        <v>8.8290000000000006</v>
      </c>
      <c r="BA159" s="2">
        <v>0.28000000000000003</v>
      </c>
      <c r="BB159" s="2">
        <v>1.4</v>
      </c>
      <c r="BC159" s="2">
        <v>20.100000000000001</v>
      </c>
      <c r="BD159" s="2">
        <v>17.734100000000002</v>
      </c>
      <c r="BE159" s="4" t="str">
        <f t="shared" si="22"/>
        <v>NO APLICA</v>
      </c>
      <c r="BF159" s="4">
        <f t="shared" si="23"/>
        <v>0.17280000000000001</v>
      </c>
      <c r="BG159">
        <f t="shared" si="24"/>
        <v>0</v>
      </c>
      <c r="BH159">
        <f t="shared" si="25"/>
        <v>0.13</v>
      </c>
      <c r="BI159">
        <f t="shared" si="26"/>
        <v>0.28000000000000003</v>
      </c>
      <c r="BJ159">
        <f t="shared" si="27"/>
        <v>0.16</v>
      </c>
      <c r="BK159">
        <f t="shared" si="28"/>
        <v>0.22</v>
      </c>
      <c r="BL159">
        <f t="shared" si="29"/>
        <v>799.68000000000018</v>
      </c>
    </row>
    <row r="160" spans="1:64" x14ac:dyDescent="0.2">
      <c r="A160" s="1">
        <v>158</v>
      </c>
      <c r="B160" s="7" t="s">
        <v>53</v>
      </c>
      <c r="C160" s="3">
        <v>39928</v>
      </c>
      <c r="D160" s="4" t="s">
        <v>3</v>
      </c>
      <c r="E160" s="4" t="s">
        <v>178</v>
      </c>
      <c r="F160" s="5" t="str">
        <f t="shared" si="20"/>
        <v>S</v>
      </c>
      <c r="G160" s="6">
        <v>0.79027777777777775</v>
      </c>
      <c r="H160" s="6">
        <v>0.87430555555555556</v>
      </c>
      <c r="I160" s="85">
        <f t="shared" si="21"/>
        <v>121.00000000000006</v>
      </c>
      <c r="J160" s="86">
        <f>I160*Segmentos!$D$7*(AH160%)*IF(ISNUMBER(AI160),AI160%,0)</f>
        <v>905951.20000000054</v>
      </c>
      <c r="K160" s="86">
        <f>I160*Segmentos!$D$7*(AL160%)*IF(ISNUMBER(AM160),AM160%,0)</f>
        <v>457234.80000000022</v>
      </c>
      <c r="L160" s="4"/>
      <c r="M160" s="2">
        <v>1.39</v>
      </c>
      <c r="N160" s="2">
        <v>8.1999999999999993</v>
      </c>
      <c r="O160" s="2">
        <v>16.899999999999999</v>
      </c>
      <c r="P160" s="2">
        <v>65.125100000000003</v>
      </c>
      <c r="Q160" s="2">
        <v>1.96</v>
      </c>
      <c r="R160" s="2">
        <v>8.8000000000000007</v>
      </c>
      <c r="S160" s="2">
        <v>22.2</v>
      </c>
      <c r="T160" s="2">
        <v>15.3119</v>
      </c>
      <c r="U160" s="2">
        <v>1.59</v>
      </c>
      <c r="V160" s="2">
        <v>7.9</v>
      </c>
      <c r="W160" s="2">
        <v>20.2</v>
      </c>
      <c r="X160" s="2">
        <v>15.657999999999999</v>
      </c>
      <c r="Y160" s="2">
        <v>1.34</v>
      </c>
      <c r="Z160" s="2">
        <v>9.5</v>
      </c>
      <c r="AA160" s="2">
        <v>14.2</v>
      </c>
      <c r="AB160" s="2">
        <v>18.506399999999999</v>
      </c>
      <c r="AC160" s="2">
        <v>1.02</v>
      </c>
      <c r="AD160" s="2">
        <v>7</v>
      </c>
      <c r="AE160" s="2">
        <v>14.6</v>
      </c>
      <c r="AF160" s="2">
        <v>15.6488</v>
      </c>
      <c r="AG160" s="20">
        <v>1.88</v>
      </c>
      <c r="AH160" s="20">
        <v>9.8000000000000007</v>
      </c>
      <c r="AI160" s="20">
        <v>19.100000000000001</v>
      </c>
      <c r="AJ160" s="20">
        <v>41.747</v>
      </c>
      <c r="AK160" s="18">
        <v>0.95</v>
      </c>
      <c r="AL160" s="18">
        <v>6.7</v>
      </c>
      <c r="AM160" s="18">
        <v>14.1</v>
      </c>
      <c r="AN160" s="18">
        <v>23.3781</v>
      </c>
      <c r="AO160" s="2">
        <v>0.25</v>
      </c>
      <c r="AP160" s="2">
        <v>3</v>
      </c>
      <c r="AQ160" s="2">
        <v>8.3000000000000007</v>
      </c>
      <c r="AR160" s="2">
        <v>1.2645999999999999</v>
      </c>
      <c r="AS160" s="2">
        <v>0.94</v>
      </c>
      <c r="AT160" s="2">
        <v>5.4</v>
      </c>
      <c r="AU160" s="2">
        <v>17.5</v>
      </c>
      <c r="AV160" s="2">
        <v>9.7129999999999992</v>
      </c>
      <c r="AW160" s="2">
        <v>1.1000000000000001</v>
      </c>
      <c r="AX160" s="2">
        <v>6.1</v>
      </c>
      <c r="AY160" s="2">
        <v>18.2</v>
      </c>
      <c r="AZ160" s="2">
        <v>14.8466</v>
      </c>
      <c r="BA160" s="2">
        <v>2.19</v>
      </c>
      <c r="BB160" s="2">
        <v>12.9</v>
      </c>
      <c r="BC160" s="2">
        <v>16.899999999999999</v>
      </c>
      <c r="BD160" s="2">
        <v>39.300899999999999</v>
      </c>
      <c r="BE160" s="4" t="str">
        <f t="shared" si="22"/>
        <v>ABURRIDO</v>
      </c>
      <c r="BF160" s="4">
        <f t="shared" si="23"/>
        <v>1.3224</v>
      </c>
      <c r="BG160">
        <f t="shared" si="24"/>
        <v>0.25</v>
      </c>
      <c r="BH160">
        <f t="shared" si="25"/>
        <v>0.94</v>
      </c>
      <c r="BI160">
        <f t="shared" si="26"/>
        <v>2.19</v>
      </c>
      <c r="BJ160">
        <f t="shared" si="27"/>
        <v>0.95</v>
      </c>
      <c r="BK160">
        <f t="shared" si="28"/>
        <v>1.88</v>
      </c>
      <c r="BL160">
        <f t="shared" si="29"/>
        <v>16768.180000000004</v>
      </c>
    </row>
    <row r="161" spans="1:64" x14ac:dyDescent="0.2">
      <c r="A161" s="1">
        <v>159</v>
      </c>
      <c r="B161" s="7" t="s">
        <v>10</v>
      </c>
      <c r="C161" s="3">
        <v>39928</v>
      </c>
      <c r="D161" s="4" t="s">
        <v>8</v>
      </c>
      <c r="E161" s="4" t="s">
        <v>164</v>
      </c>
      <c r="F161" s="5" t="str">
        <f t="shared" si="20"/>
        <v>S</v>
      </c>
      <c r="G161" s="6">
        <v>0.87569444444444444</v>
      </c>
      <c r="H161" s="6">
        <v>0.9159722222222223</v>
      </c>
      <c r="I161" s="85">
        <f t="shared" si="21"/>
        <v>58.000000000000114</v>
      </c>
      <c r="J161" s="86">
        <f>I161*Segmentos!$D$7*(AH161%)*IF(ISNUMBER(AI161),AI161%,0)</f>
        <v>1032307.2000000022</v>
      </c>
      <c r="K161" s="86">
        <f>I161*Segmentos!$D$7*(AL161%)*IF(ISNUMBER(AM161),AM161%,0)</f>
        <v>968089.60000000184</v>
      </c>
      <c r="L161" s="4"/>
      <c r="M161" s="2">
        <v>4.3</v>
      </c>
      <c r="N161" s="2">
        <v>13.5</v>
      </c>
      <c r="O161" s="2">
        <v>31.8</v>
      </c>
      <c r="P161" s="2">
        <v>82.591300000000004</v>
      </c>
      <c r="Q161" s="2">
        <v>1.75</v>
      </c>
      <c r="R161" s="2">
        <v>6.3</v>
      </c>
      <c r="S161" s="2">
        <v>27.9</v>
      </c>
      <c r="T161" s="2">
        <v>5.6212999999999997</v>
      </c>
      <c r="U161" s="2">
        <v>3.41</v>
      </c>
      <c r="V161" s="2">
        <v>8.9</v>
      </c>
      <c r="W161" s="2">
        <v>38.200000000000003</v>
      </c>
      <c r="X161" s="2">
        <v>13.746600000000001</v>
      </c>
      <c r="Y161" s="2">
        <v>3.48</v>
      </c>
      <c r="Z161" s="2">
        <v>16.2</v>
      </c>
      <c r="AA161" s="2">
        <v>21.4</v>
      </c>
      <c r="AB161" s="2">
        <v>19.7255</v>
      </c>
      <c r="AC161" s="2">
        <v>6.9</v>
      </c>
      <c r="AD161" s="2">
        <v>17.7</v>
      </c>
      <c r="AE161" s="2">
        <v>38.9</v>
      </c>
      <c r="AF161" s="2">
        <v>43.497999999999998</v>
      </c>
      <c r="AG161" s="20">
        <v>4.45</v>
      </c>
      <c r="AH161" s="20">
        <v>14.4</v>
      </c>
      <c r="AI161" s="20">
        <v>30.9</v>
      </c>
      <c r="AJ161" s="20">
        <v>40.579099999999997</v>
      </c>
      <c r="AK161" s="18">
        <v>4.16</v>
      </c>
      <c r="AL161" s="18">
        <v>12.8</v>
      </c>
      <c r="AM161" s="18">
        <v>32.6</v>
      </c>
      <c r="AN161" s="18">
        <v>42.012300000000003</v>
      </c>
      <c r="AO161" s="2">
        <v>1</v>
      </c>
      <c r="AP161" s="2">
        <v>7.9</v>
      </c>
      <c r="AQ161" s="2">
        <v>12.7</v>
      </c>
      <c r="AR161" s="2">
        <v>2.1021999999999998</v>
      </c>
      <c r="AS161" s="2">
        <v>3.19</v>
      </c>
      <c r="AT161" s="2">
        <v>11.5</v>
      </c>
      <c r="AU161" s="2">
        <v>27.8</v>
      </c>
      <c r="AV161" s="2">
        <v>13.489800000000001</v>
      </c>
      <c r="AW161" s="2">
        <v>4.63</v>
      </c>
      <c r="AX161" s="2">
        <v>13.8</v>
      </c>
      <c r="AY161" s="2">
        <v>33.5</v>
      </c>
      <c r="AZ161" s="2">
        <v>25.577200000000001</v>
      </c>
      <c r="BA161" s="2">
        <v>5.63</v>
      </c>
      <c r="BB161" s="2">
        <v>16.100000000000001</v>
      </c>
      <c r="BC161" s="2">
        <v>34.9</v>
      </c>
      <c r="BD161" s="2">
        <v>41.4221</v>
      </c>
      <c r="BE161" s="4" t="str">
        <f t="shared" si="22"/>
        <v>NO APLICA</v>
      </c>
      <c r="BF161" s="4">
        <f t="shared" si="23"/>
        <v>3.9201999999999999</v>
      </c>
      <c r="BG161">
        <f t="shared" si="24"/>
        <v>1</v>
      </c>
      <c r="BH161">
        <f t="shared" si="25"/>
        <v>3.19</v>
      </c>
      <c r="BI161">
        <f t="shared" si="26"/>
        <v>5.63</v>
      </c>
      <c r="BJ161">
        <f t="shared" si="27"/>
        <v>4.16</v>
      </c>
      <c r="BK161">
        <f t="shared" si="28"/>
        <v>4.45</v>
      </c>
      <c r="BL161">
        <f t="shared" si="29"/>
        <v>24899.400000000052</v>
      </c>
    </row>
    <row r="162" spans="1:64" x14ac:dyDescent="0.2">
      <c r="A162" s="1">
        <v>160</v>
      </c>
      <c r="B162" s="7" t="s">
        <v>59</v>
      </c>
      <c r="C162" s="3">
        <v>39928</v>
      </c>
      <c r="D162" s="4" t="s">
        <v>17</v>
      </c>
      <c r="E162" s="4" t="s">
        <v>169</v>
      </c>
      <c r="F162" s="5" t="str">
        <f t="shared" si="20"/>
        <v>S</v>
      </c>
      <c r="G162" s="6">
        <v>0.83333333333333337</v>
      </c>
      <c r="H162" s="6">
        <v>0.87430555555555556</v>
      </c>
      <c r="I162" s="85">
        <f t="shared" si="21"/>
        <v>58.99999999999995</v>
      </c>
      <c r="J162" s="86">
        <f>I162*Segmentos!$D$7*(AH162%)*IF(ISNUMBER(AI162),AI162%,0)</f>
        <v>5097.5999999999967</v>
      </c>
      <c r="K162" s="86">
        <f>I162*Segmentos!$D$7*(AL162%)*IF(ISNUMBER(AM162),AM162%,0)</f>
        <v>98057.999999999913</v>
      </c>
      <c r="L162" s="4"/>
      <c r="M162" s="2">
        <v>0.23</v>
      </c>
      <c r="N162" s="2">
        <v>1.2</v>
      </c>
      <c r="O162" s="2">
        <v>19.600000000000001</v>
      </c>
      <c r="P162" s="2">
        <v>71.360100000000003</v>
      </c>
      <c r="Q162" s="2">
        <v>0.49</v>
      </c>
      <c r="R162" s="2">
        <v>0.5</v>
      </c>
      <c r="S162" s="2">
        <v>93.2</v>
      </c>
      <c r="T162" s="2">
        <v>25.063700000000001</v>
      </c>
      <c r="U162" s="2">
        <v>0.01</v>
      </c>
      <c r="V162" s="2">
        <v>0.3</v>
      </c>
      <c r="W162" s="2">
        <v>3.4</v>
      </c>
      <c r="X162" s="2">
        <v>0.57799999999999996</v>
      </c>
      <c r="Y162" s="2">
        <v>0.45</v>
      </c>
      <c r="Z162" s="2">
        <v>1.5</v>
      </c>
      <c r="AA162" s="2">
        <v>29.1</v>
      </c>
      <c r="AB162" s="2">
        <v>40.308199999999999</v>
      </c>
      <c r="AC162" s="2">
        <v>0.05</v>
      </c>
      <c r="AD162" s="2">
        <v>1.8</v>
      </c>
      <c r="AE162" s="2">
        <v>3</v>
      </c>
      <c r="AF162" s="2">
        <v>5.4104000000000001</v>
      </c>
      <c r="AG162" s="20">
        <v>0.02</v>
      </c>
      <c r="AH162" s="20">
        <v>0.8</v>
      </c>
      <c r="AI162" s="20">
        <v>2.7</v>
      </c>
      <c r="AJ162" s="20">
        <v>3.2198000000000002</v>
      </c>
      <c r="AK162" s="18">
        <v>0.42</v>
      </c>
      <c r="AL162" s="18">
        <v>1.5</v>
      </c>
      <c r="AM162" s="18">
        <v>27.7</v>
      </c>
      <c r="AN162" s="18">
        <v>68.1404</v>
      </c>
      <c r="AO162" s="2">
        <v>0.27</v>
      </c>
      <c r="AP162" s="2">
        <v>0.9</v>
      </c>
      <c r="AQ162" s="2">
        <v>28.4</v>
      </c>
      <c r="AR162" s="2">
        <v>8.8671000000000006</v>
      </c>
      <c r="AS162" s="2">
        <v>0.01</v>
      </c>
      <c r="AT162" s="2">
        <v>0.4</v>
      </c>
      <c r="AU162" s="2">
        <v>1.7</v>
      </c>
      <c r="AV162" s="2">
        <v>0.50619999999999998</v>
      </c>
      <c r="AW162" s="2">
        <v>0.01</v>
      </c>
      <c r="AX162" s="2">
        <v>0.2</v>
      </c>
      <c r="AY162" s="2">
        <v>3.4</v>
      </c>
      <c r="AZ162" s="2">
        <v>0.57799999999999996</v>
      </c>
      <c r="BA162" s="2">
        <v>0.53</v>
      </c>
      <c r="BB162" s="2">
        <v>2.4</v>
      </c>
      <c r="BC162" s="2">
        <v>21.5</v>
      </c>
      <c r="BD162" s="2">
        <v>61.408900000000003</v>
      </c>
      <c r="BE162" s="4" t="str">
        <f t="shared" si="22"/>
        <v>NO APLICA</v>
      </c>
      <c r="BF162" s="4">
        <f t="shared" si="23"/>
        <v>0.24199999999999999</v>
      </c>
      <c r="BG162">
        <f t="shared" si="24"/>
        <v>0.27</v>
      </c>
      <c r="BH162">
        <f t="shared" si="25"/>
        <v>0.01</v>
      </c>
      <c r="BI162">
        <f t="shared" si="26"/>
        <v>0.53</v>
      </c>
      <c r="BJ162">
        <f t="shared" si="27"/>
        <v>0.42</v>
      </c>
      <c r="BK162">
        <f t="shared" si="28"/>
        <v>0.02</v>
      </c>
      <c r="BL162">
        <f t="shared" si="29"/>
        <v>1387.6799999999989</v>
      </c>
    </row>
    <row r="163" spans="1:64" x14ac:dyDescent="0.2">
      <c r="A163" s="1">
        <v>161</v>
      </c>
      <c r="B163" s="7" t="s">
        <v>63</v>
      </c>
      <c r="C163" s="3">
        <v>39928</v>
      </c>
      <c r="D163" s="4" t="s">
        <v>629</v>
      </c>
      <c r="E163" s="4" t="s">
        <v>170</v>
      </c>
      <c r="F163" s="5" t="str">
        <f t="shared" si="20"/>
        <v>S</v>
      </c>
      <c r="G163" s="6">
        <v>0.87847222222222221</v>
      </c>
      <c r="H163" s="6">
        <v>0.88611111111111107</v>
      </c>
      <c r="I163" s="85">
        <f t="shared" si="21"/>
        <v>10.999999999999961</v>
      </c>
      <c r="J163" s="86">
        <f>I163*Segmentos!$D$7*(AH163%)*IF(ISNUMBER(AI163),AI163%,0)</f>
        <v>800.79999999999711</v>
      </c>
      <c r="K163" s="86">
        <f>I163*Segmentos!$D$7*(AL163%)*IF(ISNUMBER(AM163),AM163%,0)</f>
        <v>1187.9999999999959</v>
      </c>
      <c r="L163" s="4"/>
      <c r="M163" s="2">
        <v>0.02</v>
      </c>
      <c r="N163" s="2">
        <v>0.2</v>
      </c>
      <c r="O163" s="2">
        <v>11.2</v>
      </c>
      <c r="P163" s="2">
        <v>16.9376</v>
      </c>
      <c r="Q163" s="2">
        <v>0</v>
      </c>
      <c r="R163" s="2">
        <v>0</v>
      </c>
      <c r="S163" s="8" t="s">
        <v>577</v>
      </c>
      <c r="T163" s="2">
        <v>0</v>
      </c>
      <c r="U163" s="2">
        <v>0</v>
      </c>
      <c r="V163" s="2">
        <v>0</v>
      </c>
      <c r="W163" s="8" t="s">
        <v>577</v>
      </c>
      <c r="X163" s="2">
        <v>0</v>
      </c>
      <c r="Y163" s="2">
        <v>0.03</v>
      </c>
      <c r="Z163" s="2">
        <v>0.4</v>
      </c>
      <c r="AA163" s="2">
        <v>9.1</v>
      </c>
      <c r="AB163" s="2">
        <v>6.6715</v>
      </c>
      <c r="AC163" s="2">
        <v>0.05</v>
      </c>
      <c r="AD163" s="2">
        <v>0.3</v>
      </c>
      <c r="AE163" s="2">
        <v>13.1</v>
      </c>
      <c r="AF163" s="2">
        <v>10.2661</v>
      </c>
      <c r="AG163" s="20">
        <v>0.02</v>
      </c>
      <c r="AH163" s="20">
        <v>0.2</v>
      </c>
      <c r="AI163" s="20">
        <v>9.1</v>
      </c>
      <c r="AJ163" s="20">
        <v>7.3266</v>
      </c>
      <c r="AK163" s="18">
        <v>0.03</v>
      </c>
      <c r="AL163" s="18">
        <v>0.2</v>
      </c>
      <c r="AM163" s="18">
        <v>13.5</v>
      </c>
      <c r="AN163" s="18">
        <v>9.6110000000000007</v>
      </c>
      <c r="AO163" s="2">
        <v>0.01</v>
      </c>
      <c r="AP163" s="2">
        <v>0.1</v>
      </c>
      <c r="AQ163" s="2">
        <v>9.1</v>
      </c>
      <c r="AR163" s="2">
        <v>0.65510000000000002</v>
      </c>
      <c r="AS163" s="2">
        <v>0</v>
      </c>
      <c r="AT163" s="2">
        <v>0</v>
      </c>
      <c r="AU163" s="8" t="s">
        <v>577</v>
      </c>
      <c r="AV163" s="2">
        <v>0</v>
      </c>
      <c r="AW163" s="2">
        <v>0.05</v>
      </c>
      <c r="AX163" s="2">
        <v>0.4</v>
      </c>
      <c r="AY163" s="2">
        <v>13.5</v>
      </c>
      <c r="AZ163" s="2">
        <v>9.6110000000000007</v>
      </c>
      <c r="BA163" s="2">
        <v>0.03</v>
      </c>
      <c r="BB163" s="2">
        <v>0.3</v>
      </c>
      <c r="BC163" s="2">
        <v>9.1</v>
      </c>
      <c r="BD163" s="2">
        <v>6.6715</v>
      </c>
      <c r="BE163" s="4" t="str">
        <f t="shared" si="22"/>
        <v>NO APLICA</v>
      </c>
      <c r="BF163" s="4">
        <f t="shared" si="23"/>
        <v>2.1200000000000004E-2</v>
      </c>
      <c r="BG163">
        <f t="shared" si="24"/>
        <v>0.01</v>
      </c>
      <c r="BH163">
        <f t="shared" si="25"/>
        <v>0</v>
      </c>
      <c r="BI163">
        <f t="shared" si="26"/>
        <v>0.05</v>
      </c>
      <c r="BJ163">
        <f t="shared" si="27"/>
        <v>0.03</v>
      </c>
      <c r="BK163">
        <f t="shared" si="28"/>
        <v>0.02</v>
      </c>
      <c r="BL163">
        <f t="shared" si="29"/>
        <v>24.639999999999912</v>
      </c>
    </row>
    <row r="164" spans="1:64" x14ac:dyDescent="0.2">
      <c r="A164" s="1">
        <v>162</v>
      </c>
      <c r="B164" s="7" t="s">
        <v>67</v>
      </c>
      <c r="C164" s="3">
        <v>39928</v>
      </c>
      <c r="D164" s="4" t="s">
        <v>628</v>
      </c>
      <c r="E164" s="4" t="s">
        <v>168</v>
      </c>
      <c r="F164" s="5" t="str">
        <f t="shared" si="20"/>
        <v>S</v>
      </c>
      <c r="G164" s="6">
        <v>0.91666666666666663</v>
      </c>
      <c r="H164" s="6">
        <v>6.9444444444444441E-3</v>
      </c>
      <c r="I164" s="85">
        <f t="shared" si="21"/>
        <v>130.00000000000006</v>
      </c>
      <c r="J164" s="86">
        <f>I164*Segmentos!$D$7*(AH164%)*IF(ISNUMBER(AI164),AI164%,0)</f>
        <v>681408.00000000035</v>
      </c>
      <c r="K164" s="86">
        <f>I164*Segmentos!$D$7*(AL164%)*IF(ISNUMBER(AM164),AM164%,0)</f>
        <v>665704.00000000047</v>
      </c>
      <c r="L164" s="4" t="s">
        <v>213</v>
      </c>
      <c r="M164" s="2">
        <v>1.29</v>
      </c>
      <c r="N164" s="2">
        <v>7.6</v>
      </c>
      <c r="O164" s="2">
        <v>17</v>
      </c>
      <c r="P164" s="2">
        <v>83.823099999999997</v>
      </c>
      <c r="Q164" s="2">
        <v>0.83</v>
      </c>
      <c r="R164" s="2">
        <v>4.5</v>
      </c>
      <c r="S164" s="2">
        <v>18.3</v>
      </c>
      <c r="T164" s="2">
        <v>8.9329000000000001</v>
      </c>
      <c r="U164" s="2">
        <v>1.42</v>
      </c>
      <c r="V164" s="2">
        <v>8.4</v>
      </c>
      <c r="W164" s="2">
        <v>16.899999999999999</v>
      </c>
      <c r="X164" s="2">
        <v>19.346499999999999</v>
      </c>
      <c r="Y164" s="2">
        <v>1.96</v>
      </c>
      <c r="Z164" s="2">
        <v>8.1</v>
      </c>
      <c r="AA164" s="2">
        <v>24.1</v>
      </c>
      <c r="AB164" s="2">
        <v>37.456800000000001</v>
      </c>
      <c r="AC164" s="2">
        <v>0.85</v>
      </c>
      <c r="AD164" s="2">
        <v>8.1</v>
      </c>
      <c r="AE164" s="2">
        <v>10.5</v>
      </c>
      <c r="AF164" s="2">
        <v>18.0869</v>
      </c>
      <c r="AG164" s="20">
        <v>1.31</v>
      </c>
      <c r="AH164" s="20">
        <v>7.8</v>
      </c>
      <c r="AI164" s="20">
        <v>16.8</v>
      </c>
      <c r="AJ164" s="20">
        <v>40.412700000000001</v>
      </c>
      <c r="AK164" s="18">
        <v>1.27</v>
      </c>
      <c r="AL164" s="18">
        <v>7.4</v>
      </c>
      <c r="AM164" s="18">
        <v>17.3</v>
      </c>
      <c r="AN164" s="18">
        <v>43.410400000000003</v>
      </c>
      <c r="AO164" s="2">
        <v>0.62</v>
      </c>
      <c r="AP164" s="2">
        <v>3.1</v>
      </c>
      <c r="AQ164" s="2">
        <v>20.2</v>
      </c>
      <c r="AR164" s="2">
        <v>4.4211</v>
      </c>
      <c r="AS164" s="2">
        <v>1.1499999999999999</v>
      </c>
      <c r="AT164" s="2">
        <v>5.8</v>
      </c>
      <c r="AU164" s="2">
        <v>19.899999999999999</v>
      </c>
      <c r="AV164" s="2">
        <v>16.407599999999999</v>
      </c>
      <c r="AW164" s="2">
        <v>1.3</v>
      </c>
      <c r="AX164" s="2">
        <v>9</v>
      </c>
      <c r="AY164" s="2">
        <v>14.4</v>
      </c>
      <c r="AZ164" s="2">
        <v>24.150400000000001</v>
      </c>
      <c r="BA164" s="2">
        <v>1.56</v>
      </c>
      <c r="BB164" s="2">
        <v>8.9</v>
      </c>
      <c r="BC164" s="2">
        <v>17.7</v>
      </c>
      <c r="BD164" s="2">
        <v>38.844000000000001</v>
      </c>
      <c r="BE164" s="4" t="str">
        <f t="shared" si="22"/>
        <v>ABURRIDO</v>
      </c>
      <c r="BF164" s="4">
        <f t="shared" si="23"/>
        <v>1.2471999999999999</v>
      </c>
      <c r="BG164">
        <f t="shared" si="24"/>
        <v>0.62</v>
      </c>
      <c r="BH164">
        <f t="shared" si="25"/>
        <v>1.1499999999999999</v>
      </c>
      <c r="BI164">
        <f t="shared" si="26"/>
        <v>1.56</v>
      </c>
      <c r="BJ164">
        <f t="shared" si="27"/>
        <v>1.27</v>
      </c>
      <c r="BK164">
        <f t="shared" si="28"/>
        <v>1.31</v>
      </c>
      <c r="BL164">
        <f t="shared" si="29"/>
        <v>16796.000000000007</v>
      </c>
    </row>
    <row r="165" spans="1:64" x14ac:dyDescent="0.2">
      <c r="A165" s="1">
        <v>163</v>
      </c>
      <c r="B165" s="7" t="s">
        <v>65</v>
      </c>
      <c r="C165" s="3">
        <v>39928</v>
      </c>
      <c r="D165" s="4" t="s">
        <v>629</v>
      </c>
      <c r="E165" s="4" t="s">
        <v>169</v>
      </c>
      <c r="F165" s="5" t="str">
        <f t="shared" si="20"/>
        <v>S</v>
      </c>
      <c r="G165" s="6">
        <v>0.91666666666666663</v>
      </c>
      <c r="H165" s="6">
        <v>0.94652777777777775</v>
      </c>
      <c r="I165" s="85">
        <f t="shared" si="21"/>
        <v>43.000000000000007</v>
      </c>
      <c r="J165" s="86">
        <f>I165*Segmentos!$D$7*(AH165%)*IF(ISNUMBER(AI165),AI165%,0)</f>
        <v>31648.000000000004</v>
      </c>
      <c r="K165" s="86">
        <f>I165*Segmentos!$D$7*(AL165%)*IF(ISNUMBER(AM165),AM165%,0)</f>
        <v>10939.200000000003</v>
      </c>
      <c r="L165" s="4"/>
      <c r="M165" s="2">
        <v>0.12</v>
      </c>
      <c r="N165" s="2">
        <v>1.6</v>
      </c>
      <c r="O165" s="2">
        <v>7.6</v>
      </c>
      <c r="P165" s="2">
        <v>42.5732</v>
      </c>
      <c r="Q165" s="2">
        <v>7.0000000000000007E-2</v>
      </c>
      <c r="R165" s="2">
        <v>1.4</v>
      </c>
      <c r="S165" s="2">
        <v>4.7</v>
      </c>
      <c r="T165" s="2">
        <v>3.9540999999999999</v>
      </c>
      <c r="U165" s="2">
        <v>7.0000000000000007E-2</v>
      </c>
      <c r="V165" s="2">
        <v>1.2</v>
      </c>
      <c r="W165" s="2">
        <v>5.7</v>
      </c>
      <c r="X165" s="2">
        <v>5.0514999999999999</v>
      </c>
      <c r="Y165" s="2">
        <v>0.2</v>
      </c>
      <c r="Z165" s="2">
        <v>1.2</v>
      </c>
      <c r="AA165" s="2">
        <v>16.399999999999999</v>
      </c>
      <c r="AB165" s="2">
        <v>21.190100000000001</v>
      </c>
      <c r="AC165" s="2">
        <v>0.11</v>
      </c>
      <c r="AD165" s="2">
        <v>2.2000000000000002</v>
      </c>
      <c r="AE165" s="2">
        <v>4.8</v>
      </c>
      <c r="AF165" s="2">
        <v>12.3774</v>
      </c>
      <c r="AG165" s="20">
        <v>0.18</v>
      </c>
      <c r="AH165" s="20">
        <v>2</v>
      </c>
      <c r="AI165" s="20">
        <v>9.1999999999999993</v>
      </c>
      <c r="AJ165" s="20">
        <v>30.484200000000001</v>
      </c>
      <c r="AK165" s="18">
        <v>0.06</v>
      </c>
      <c r="AL165" s="18">
        <v>1.2</v>
      </c>
      <c r="AM165" s="18">
        <v>5.3</v>
      </c>
      <c r="AN165" s="18">
        <v>12.089</v>
      </c>
      <c r="AO165" s="2">
        <v>0.01</v>
      </c>
      <c r="AP165" s="2">
        <v>0.1</v>
      </c>
      <c r="AQ165" s="2">
        <v>4.7</v>
      </c>
      <c r="AR165" s="2">
        <v>0.19620000000000001</v>
      </c>
      <c r="AS165" s="2">
        <v>0.08</v>
      </c>
      <c r="AT165" s="2">
        <v>1.3</v>
      </c>
      <c r="AU165" s="2">
        <v>6.1</v>
      </c>
      <c r="AV165" s="2">
        <v>6.0895999999999999</v>
      </c>
      <c r="AW165" s="2">
        <v>0.27</v>
      </c>
      <c r="AX165" s="2">
        <v>2.6</v>
      </c>
      <c r="AY165" s="2">
        <v>10.7</v>
      </c>
      <c r="AZ165" s="2">
        <v>28.272500000000001</v>
      </c>
      <c r="BA165" s="2">
        <v>0.06</v>
      </c>
      <c r="BB165" s="2">
        <v>1.4</v>
      </c>
      <c r="BC165" s="2">
        <v>4.2</v>
      </c>
      <c r="BD165" s="2">
        <v>8.0149000000000008</v>
      </c>
      <c r="BE165" s="4" t="str">
        <f t="shared" si="22"/>
        <v>NO APLICA</v>
      </c>
      <c r="BF165" s="4">
        <f t="shared" si="23"/>
        <v>0.1356</v>
      </c>
      <c r="BG165">
        <f t="shared" si="24"/>
        <v>0.01</v>
      </c>
      <c r="BH165">
        <f t="shared" si="25"/>
        <v>0.08</v>
      </c>
      <c r="BI165">
        <f t="shared" si="26"/>
        <v>0.27</v>
      </c>
      <c r="BJ165">
        <f t="shared" si="27"/>
        <v>0.06</v>
      </c>
      <c r="BK165">
        <f t="shared" si="28"/>
        <v>0.18</v>
      </c>
      <c r="BL165">
        <f t="shared" si="29"/>
        <v>522.88000000000011</v>
      </c>
    </row>
    <row r="166" spans="1:64" x14ac:dyDescent="0.2">
      <c r="A166" s="1">
        <v>164</v>
      </c>
      <c r="B166" s="7" t="s">
        <v>55</v>
      </c>
      <c r="C166" s="3">
        <v>39928</v>
      </c>
      <c r="D166" s="4" t="s">
        <v>626</v>
      </c>
      <c r="E166" s="4" t="s">
        <v>180</v>
      </c>
      <c r="F166" s="5" t="str">
        <f t="shared" si="20"/>
        <v>S</v>
      </c>
      <c r="G166" s="6">
        <v>0.78888888888888886</v>
      </c>
      <c r="H166" s="6">
        <v>0.875</v>
      </c>
      <c r="I166" s="85">
        <f t="shared" si="21"/>
        <v>124.00000000000004</v>
      </c>
      <c r="J166" s="86">
        <f>I166*Segmentos!$D$7*(AH166%)*IF(ISNUMBER(AI166),AI166%,0)</f>
        <v>1642752.0000000007</v>
      </c>
      <c r="K166" s="86">
        <f>I166*Segmentos!$D$7*(AL166%)*IF(ISNUMBER(AM166),AM166%,0)</f>
        <v>1469052.8000000005</v>
      </c>
      <c r="L166" s="4"/>
      <c r="M166" s="2">
        <v>3.12</v>
      </c>
      <c r="N166" s="2">
        <v>13</v>
      </c>
      <c r="O166" s="2">
        <v>24</v>
      </c>
      <c r="P166" s="2">
        <v>82.139700000000005</v>
      </c>
      <c r="Q166" s="2">
        <v>2.12</v>
      </c>
      <c r="R166" s="2">
        <v>8.9</v>
      </c>
      <c r="S166" s="2">
        <v>23.9</v>
      </c>
      <c r="T166" s="2">
        <v>9.2917000000000005</v>
      </c>
      <c r="U166" s="2">
        <v>2.93</v>
      </c>
      <c r="V166" s="2">
        <v>12.7</v>
      </c>
      <c r="W166" s="2">
        <v>23.1</v>
      </c>
      <c r="X166" s="2">
        <v>16.158000000000001</v>
      </c>
      <c r="Y166" s="2">
        <v>3.13</v>
      </c>
      <c r="Z166" s="2">
        <v>13.4</v>
      </c>
      <c r="AA166" s="2">
        <v>23.4</v>
      </c>
      <c r="AB166" s="2">
        <v>24.367999999999999</v>
      </c>
      <c r="AC166" s="2">
        <v>3.74</v>
      </c>
      <c r="AD166" s="2">
        <v>14.9</v>
      </c>
      <c r="AE166" s="2">
        <v>25</v>
      </c>
      <c r="AF166" s="2">
        <v>32.322000000000003</v>
      </c>
      <c r="AG166" s="20">
        <v>3.3</v>
      </c>
      <c r="AH166" s="20">
        <v>14.4</v>
      </c>
      <c r="AI166" s="20">
        <v>23</v>
      </c>
      <c r="AJ166" s="20">
        <v>41.238300000000002</v>
      </c>
      <c r="AK166" s="18">
        <v>2.96</v>
      </c>
      <c r="AL166" s="18">
        <v>11.8</v>
      </c>
      <c r="AM166" s="18">
        <v>25.1</v>
      </c>
      <c r="AN166" s="18">
        <v>40.901400000000002</v>
      </c>
      <c r="AO166" s="2">
        <v>1.52</v>
      </c>
      <c r="AP166" s="2">
        <v>11.2</v>
      </c>
      <c r="AQ166" s="2">
        <v>13.6</v>
      </c>
      <c r="AR166" s="2">
        <v>4.3848000000000003</v>
      </c>
      <c r="AS166" s="2">
        <v>3.6</v>
      </c>
      <c r="AT166" s="2">
        <v>13.3</v>
      </c>
      <c r="AU166" s="2">
        <v>27.1</v>
      </c>
      <c r="AV166" s="2">
        <v>20.852900000000002</v>
      </c>
      <c r="AW166" s="2">
        <v>3.25</v>
      </c>
      <c r="AX166" s="2">
        <v>11.7</v>
      </c>
      <c r="AY166" s="2">
        <v>27.8</v>
      </c>
      <c r="AZ166" s="2">
        <v>24.610600000000002</v>
      </c>
      <c r="BA166" s="2">
        <v>3.2</v>
      </c>
      <c r="BB166" s="2">
        <v>14.3</v>
      </c>
      <c r="BC166" s="2">
        <v>22.3</v>
      </c>
      <c r="BD166" s="2">
        <v>32.2913</v>
      </c>
      <c r="BE166" s="4" t="str">
        <f t="shared" si="22"/>
        <v>ABURRIDO</v>
      </c>
      <c r="BF166" s="4">
        <f t="shared" si="23"/>
        <v>3.1862000000000004</v>
      </c>
      <c r="BG166">
        <f t="shared" si="24"/>
        <v>1.52</v>
      </c>
      <c r="BH166">
        <f t="shared" si="25"/>
        <v>3.6</v>
      </c>
      <c r="BI166">
        <f t="shared" si="26"/>
        <v>3.25</v>
      </c>
      <c r="BJ166">
        <f t="shared" si="27"/>
        <v>2.96</v>
      </c>
      <c r="BK166">
        <f t="shared" si="28"/>
        <v>3.3</v>
      </c>
      <c r="BL166">
        <f t="shared" si="29"/>
        <v>38688.000000000015</v>
      </c>
    </row>
    <row r="167" spans="1:64" x14ac:dyDescent="0.2">
      <c r="A167" s="1">
        <v>165</v>
      </c>
      <c r="B167" s="7" t="s">
        <v>25</v>
      </c>
      <c r="C167" s="3">
        <v>39928</v>
      </c>
      <c r="D167" s="4" t="s">
        <v>629</v>
      </c>
      <c r="E167" s="4" t="s">
        <v>171</v>
      </c>
      <c r="F167" s="5" t="str">
        <f t="shared" si="20"/>
        <v>S</v>
      </c>
      <c r="G167" s="6">
        <v>0.8930555555555556</v>
      </c>
      <c r="H167" s="6">
        <v>0.89444444444444438</v>
      </c>
      <c r="I167" s="85">
        <f t="shared" si="21"/>
        <v>1.999999999999833</v>
      </c>
      <c r="J167" s="86">
        <f>I167*Segmentos!$D$7*(AH167%)*IF(ISNUMBER(AI167),AI167%,0)</f>
        <v>1599.9999999998663</v>
      </c>
      <c r="K167" s="86">
        <f>I167*Segmentos!$D$7*(AL167%)*IF(ISNUMBER(AM167),AM167%,0)</f>
        <v>1599.9999999998663</v>
      </c>
      <c r="L167" s="4"/>
      <c r="M167" s="2">
        <v>0.2</v>
      </c>
      <c r="N167" s="2">
        <v>0.2</v>
      </c>
      <c r="O167" s="2">
        <v>100</v>
      </c>
      <c r="P167" s="2">
        <v>48.238900000000001</v>
      </c>
      <c r="Q167" s="2">
        <v>0.37</v>
      </c>
      <c r="R167" s="2">
        <v>0.4</v>
      </c>
      <c r="S167" s="2">
        <v>100</v>
      </c>
      <c r="T167" s="2">
        <v>15.3203</v>
      </c>
      <c r="U167" s="2">
        <v>0.09</v>
      </c>
      <c r="V167" s="2">
        <v>0.1</v>
      </c>
      <c r="W167" s="2">
        <v>100</v>
      </c>
      <c r="X167" s="2">
        <v>4.6825000000000001</v>
      </c>
      <c r="Y167" s="2">
        <v>0.15</v>
      </c>
      <c r="Z167" s="2">
        <v>0.1</v>
      </c>
      <c r="AA167" s="2">
        <v>100</v>
      </c>
      <c r="AB167" s="2">
        <v>10.7507</v>
      </c>
      <c r="AC167" s="2">
        <v>0.22</v>
      </c>
      <c r="AD167" s="2">
        <v>0.2</v>
      </c>
      <c r="AE167" s="2">
        <v>100</v>
      </c>
      <c r="AF167" s="2">
        <v>17.485499999999998</v>
      </c>
      <c r="AG167" s="20">
        <v>0.19</v>
      </c>
      <c r="AH167" s="20">
        <v>0.2</v>
      </c>
      <c r="AI167" s="20">
        <v>100</v>
      </c>
      <c r="AJ167" s="20">
        <v>21.6693</v>
      </c>
      <c r="AK167" s="18">
        <v>0.21</v>
      </c>
      <c r="AL167" s="18">
        <v>0.2</v>
      </c>
      <c r="AM167" s="18">
        <v>100</v>
      </c>
      <c r="AN167" s="18">
        <v>26.569700000000001</v>
      </c>
      <c r="AO167" s="2">
        <v>7.0000000000000007E-2</v>
      </c>
      <c r="AP167" s="2">
        <v>0.1</v>
      </c>
      <c r="AQ167" s="2">
        <v>100</v>
      </c>
      <c r="AR167" s="2">
        <v>1.9491000000000001</v>
      </c>
      <c r="AS167" s="2">
        <v>0.34</v>
      </c>
      <c r="AT167" s="2">
        <v>0.3</v>
      </c>
      <c r="AU167" s="2">
        <v>100</v>
      </c>
      <c r="AV167" s="2">
        <v>18.3504</v>
      </c>
      <c r="AW167" s="2">
        <v>0.18</v>
      </c>
      <c r="AX167" s="2">
        <v>0.2</v>
      </c>
      <c r="AY167" s="2">
        <v>100</v>
      </c>
      <c r="AZ167" s="2">
        <v>12.9017</v>
      </c>
      <c r="BA167" s="2">
        <v>0.16</v>
      </c>
      <c r="BB167" s="2">
        <v>0.2</v>
      </c>
      <c r="BC167" s="2">
        <v>100</v>
      </c>
      <c r="BD167" s="2">
        <v>15.037599999999999</v>
      </c>
      <c r="BE167" s="4" t="str">
        <f t="shared" si="22"/>
        <v>NO APLICA</v>
      </c>
      <c r="BF167" s="4">
        <f t="shared" si="23"/>
        <v>0.23740000000000006</v>
      </c>
      <c r="BG167">
        <f t="shared" si="24"/>
        <v>7.0000000000000007E-2</v>
      </c>
      <c r="BH167">
        <f t="shared" si="25"/>
        <v>0.34</v>
      </c>
      <c r="BI167">
        <f t="shared" si="26"/>
        <v>0.18</v>
      </c>
      <c r="BJ167">
        <f t="shared" si="27"/>
        <v>0.21</v>
      </c>
      <c r="BK167">
        <f t="shared" si="28"/>
        <v>0.19</v>
      </c>
      <c r="BL167">
        <f t="shared" si="29"/>
        <v>39.99999999999666</v>
      </c>
    </row>
    <row r="168" spans="1:64" x14ac:dyDescent="0.2">
      <c r="A168" s="1">
        <v>166</v>
      </c>
      <c r="B168" s="7" t="s">
        <v>51</v>
      </c>
      <c r="C168" s="3">
        <v>39928</v>
      </c>
      <c r="D168" s="4" t="s">
        <v>627</v>
      </c>
      <c r="E168" s="4" t="s">
        <v>177</v>
      </c>
      <c r="F168" s="5" t="str">
        <f t="shared" si="20"/>
        <v>S</v>
      </c>
      <c r="G168" s="6">
        <v>0.78888888888888886</v>
      </c>
      <c r="H168" s="6">
        <v>0.875</v>
      </c>
      <c r="I168" s="85">
        <f t="shared" si="21"/>
        <v>124.00000000000004</v>
      </c>
      <c r="J168" s="86">
        <f>I168*Segmentos!$D$7*(AH168%)*IF(ISNUMBER(AI168),AI168%,0)</f>
        <v>2033748.8000000005</v>
      </c>
      <c r="K168" s="86">
        <f>I168*Segmentos!$D$7*(AL168%)*IF(ISNUMBER(AM168),AM168%,0)</f>
        <v>2379312.0000000005</v>
      </c>
      <c r="L168" s="4"/>
      <c r="M168" s="2">
        <v>4.4800000000000004</v>
      </c>
      <c r="N168" s="2">
        <v>13.1</v>
      </c>
      <c r="O168" s="2">
        <v>34.299999999999997</v>
      </c>
      <c r="P168" s="2">
        <v>90.903999999999996</v>
      </c>
      <c r="Q168" s="2">
        <v>1.17</v>
      </c>
      <c r="R168" s="2">
        <v>8.8000000000000007</v>
      </c>
      <c r="S168" s="2">
        <v>13.4</v>
      </c>
      <c r="T168" s="2">
        <v>3.9737</v>
      </c>
      <c r="U168" s="2">
        <v>3.26</v>
      </c>
      <c r="V168" s="2">
        <v>9.4</v>
      </c>
      <c r="W168" s="2">
        <v>34.799999999999997</v>
      </c>
      <c r="X168" s="2">
        <v>13.849</v>
      </c>
      <c r="Y168" s="2">
        <v>2.25</v>
      </c>
      <c r="Z168" s="2">
        <v>10.8</v>
      </c>
      <c r="AA168" s="2">
        <v>20.9</v>
      </c>
      <c r="AB168" s="2">
        <v>13.4635</v>
      </c>
      <c r="AC168" s="2">
        <v>8.9600000000000009</v>
      </c>
      <c r="AD168" s="2">
        <v>19.7</v>
      </c>
      <c r="AE168" s="2">
        <v>45.3</v>
      </c>
      <c r="AF168" s="2">
        <v>59.617899999999999</v>
      </c>
      <c r="AG168" s="20">
        <v>4.1100000000000003</v>
      </c>
      <c r="AH168" s="20">
        <v>13.1</v>
      </c>
      <c r="AI168" s="20">
        <v>31.3</v>
      </c>
      <c r="AJ168" s="20">
        <v>39.561900000000001</v>
      </c>
      <c r="AK168" s="18">
        <v>4.82</v>
      </c>
      <c r="AL168" s="18">
        <v>13</v>
      </c>
      <c r="AM168" s="18">
        <v>36.9</v>
      </c>
      <c r="AN168" s="18">
        <v>51.342100000000002</v>
      </c>
      <c r="AO168" s="2">
        <v>0.43</v>
      </c>
      <c r="AP168" s="2">
        <v>6.6</v>
      </c>
      <c r="AQ168" s="2">
        <v>6.5</v>
      </c>
      <c r="AR168" s="2">
        <v>0.95689999999999997</v>
      </c>
      <c r="AS168" s="2">
        <v>1.32</v>
      </c>
      <c r="AT168" s="2">
        <v>10.5</v>
      </c>
      <c r="AU168" s="2">
        <v>12.6</v>
      </c>
      <c r="AV168" s="2">
        <v>5.8760000000000003</v>
      </c>
      <c r="AW168" s="2">
        <v>6</v>
      </c>
      <c r="AX168" s="2">
        <v>15.5</v>
      </c>
      <c r="AY168" s="2">
        <v>38.700000000000003</v>
      </c>
      <c r="AZ168" s="2">
        <v>34.976799999999997</v>
      </c>
      <c r="BA168" s="2">
        <v>6.32</v>
      </c>
      <c r="BB168" s="2">
        <v>14.6</v>
      </c>
      <c r="BC168" s="2">
        <v>43.3</v>
      </c>
      <c r="BD168" s="2">
        <v>49.0944</v>
      </c>
      <c r="BE168" s="4" t="str">
        <f t="shared" si="22"/>
        <v>ABURRIDO</v>
      </c>
      <c r="BF168" s="4">
        <f t="shared" si="23"/>
        <v>3.3742000000000005</v>
      </c>
      <c r="BG168">
        <f t="shared" si="24"/>
        <v>0.43</v>
      </c>
      <c r="BH168">
        <f t="shared" si="25"/>
        <v>1.32</v>
      </c>
      <c r="BI168">
        <f t="shared" si="26"/>
        <v>6.32</v>
      </c>
      <c r="BJ168">
        <f t="shared" si="27"/>
        <v>4.82</v>
      </c>
      <c r="BK168">
        <f t="shared" si="28"/>
        <v>4.1100000000000003</v>
      </c>
      <c r="BL168">
        <f t="shared" si="29"/>
        <v>55716.920000000013</v>
      </c>
    </row>
    <row r="169" spans="1:64" x14ac:dyDescent="0.2">
      <c r="A169" s="1">
        <v>167</v>
      </c>
      <c r="B169" s="7" t="s">
        <v>66</v>
      </c>
      <c r="C169" s="3">
        <v>39928</v>
      </c>
      <c r="D169" s="4" t="s">
        <v>628</v>
      </c>
      <c r="E169" s="4" t="s">
        <v>168</v>
      </c>
      <c r="F169" s="5" t="str">
        <f t="shared" si="20"/>
        <v>S</v>
      </c>
      <c r="G169" s="6">
        <v>0.83819444444444446</v>
      </c>
      <c r="H169" s="6">
        <v>0.91388888888888886</v>
      </c>
      <c r="I169" s="85">
        <f t="shared" si="21"/>
        <v>108.99999999999993</v>
      </c>
      <c r="J169" s="86">
        <f>I169*Segmentos!$D$7*(AH169%)*IF(ISNUMBER(AI169),AI169%,0)</f>
        <v>296479.99999999983</v>
      </c>
      <c r="K169" s="86">
        <f>I169*Segmentos!$D$7*(AL169%)*IF(ISNUMBER(AM169),AM169%,0)</f>
        <v>331272.79999999976</v>
      </c>
      <c r="L169" s="4" t="s">
        <v>212</v>
      </c>
      <c r="M169" s="2">
        <v>0.72</v>
      </c>
      <c r="N169" s="2">
        <v>5.4</v>
      </c>
      <c r="O169" s="2">
        <v>13.3</v>
      </c>
      <c r="P169" s="2">
        <v>79.550700000000006</v>
      </c>
      <c r="Q169" s="2">
        <v>0.49</v>
      </c>
      <c r="R169" s="2">
        <v>3.5</v>
      </c>
      <c r="S169" s="2">
        <v>14.1</v>
      </c>
      <c r="T169" s="2">
        <v>9.0382999999999996</v>
      </c>
      <c r="U169" s="2">
        <v>0.99</v>
      </c>
      <c r="V169" s="2">
        <v>4.2</v>
      </c>
      <c r="W169" s="2">
        <v>23.6</v>
      </c>
      <c r="X169" s="2">
        <v>22.9057</v>
      </c>
      <c r="Y169" s="2">
        <v>1.1599999999999999</v>
      </c>
      <c r="Z169" s="2">
        <v>6.8</v>
      </c>
      <c r="AA169" s="2">
        <v>17.2</v>
      </c>
      <c r="AB169" s="2">
        <v>37.869300000000003</v>
      </c>
      <c r="AC169" s="2">
        <v>0.27</v>
      </c>
      <c r="AD169" s="2">
        <v>6</v>
      </c>
      <c r="AE169" s="2">
        <v>4.5</v>
      </c>
      <c r="AF169" s="2">
        <v>9.7372999999999994</v>
      </c>
      <c r="AG169" s="20">
        <v>0.69</v>
      </c>
      <c r="AH169" s="20">
        <v>5</v>
      </c>
      <c r="AI169" s="20">
        <v>13.6</v>
      </c>
      <c r="AJ169" s="20">
        <v>35.801099999999998</v>
      </c>
      <c r="AK169" s="18">
        <v>0.76</v>
      </c>
      <c r="AL169" s="18">
        <v>5.8</v>
      </c>
      <c r="AM169" s="18">
        <v>13.1</v>
      </c>
      <c r="AN169" s="18">
        <v>43.749600000000001</v>
      </c>
      <c r="AO169" s="2">
        <v>0.28000000000000003</v>
      </c>
      <c r="AP169" s="2">
        <v>3.4</v>
      </c>
      <c r="AQ169" s="2">
        <v>8.1</v>
      </c>
      <c r="AR169" s="2">
        <v>3.3220999999999998</v>
      </c>
      <c r="AS169" s="2">
        <v>0.83</v>
      </c>
      <c r="AT169" s="2">
        <v>5.3</v>
      </c>
      <c r="AU169" s="2">
        <v>15.7</v>
      </c>
      <c r="AV169" s="2">
        <v>20.162800000000001</v>
      </c>
      <c r="AW169" s="2">
        <v>0.36</v>
      </c>
      <c r="AX169" s="2">
        <v>4.3</v>
      </c>
      <c r="AY169" s="2">
        <v>8.3000000000000007</v>
      </c>
      <c r="AZ169" s="2">
        <v>11.3363</v>
      </c>
      <c r="BA169" s="2">
        <v>1.06</v>
      </c>
      <c r="BB169" s="2">
        <v>6.9</v>
      </c>
      <c r="BC169" s="2">
        <v>15.3</v>
      </c>
      <c r="BD169" s="2">
        <v>44.729599999999998</v>
      </c>
      <c r="BE169" s="4" t="str">
        <f t="shared" si="22"/>
        <v>ABURRIDO</v>
      </c>
      <c r="BF169" s="4">
        <f t="shared" si="23"/>
        <v>0.82440000000000002</v>
      </c>
      <c r="BG169">
        <f t="shared" si="24"/>
        <v>0.28000000000000003</v>
      </c>
      <c r="BH169">
        <f t="shared" si="25"/>
        <v>0.83</v>
      </c>
      <c r="BI169">
        <f t="shared" si="26"/>
        <v>1.06</v>
      </c>
      <c r="BJ169">
        <f t="shared" si="27"/>
        <v>0.76</v>
      </c>
      <c r="BK169">
        <f t="shared" si="28"/>
        <v>0.69</v>
      </c>
      <c r="BL169">
        <f t="shared" si="29"/>
        <v>7828.3799999999965</v>
      </c>
    </row>
    <row r="170" spans="1:64" x14ac:dyDescent="0.2">
      <c r="A170" s="1">
        <v>168</v>
      </c>
      <c r="B170" s="7" t="s">
        <v>54</v>
      </c>
      <c r="C170" s="3">
        <v>39928</v>
      </c>
      <c r="D170" s="4" t="s">
        <v>3</v>
      </c>
      <c r="E170" s="4" t="s">
        <v>179</v>
      </c>
      <c r="F170" s="5" t="str">
        <f t="shared" si="20"/>
        <v>S</v>
      </c>
      <c r="G170" s="6">
        <v>0.91666666666666663</v>
      </c>
      <c r="H170" s="6">
        <v>0.9902777777777777</v>
      </c>
      <c r="I170" s="85">
        <f t="shared" si="21"/>
        <v>105.99999999999994</v>
      </c>
      <c r="J170" s="86">
        <f>I170*Segmentos!$D$7*(AH170%)*IF(ISNUMBER(AI170),AI170%,0)</f>
        <v>2430791.9999999986</v>
      </c>
      <c r="K170" s="86">
        <f>I170*Segmentos!$D$7*(AL170%)*IF(ISNUMBER(AM170),AM170%,0)</f>
        <v>1870603.199999999</v>
      </c>
      <c r="L170" s="4"/>
      <c r="M170" s="2">
        <v>5.05</v>
      </c>
      <c r="N170" s="2">
        <v>17.7</v>
      </c>
      <c r="O170" s="2">
        <v>28.6</v>
      </c>
      <c r="P170" s="2">
        <v>88.063400000000001</v>
      </c>
      <c r="Q170" s="2">
        <v>2.2999999999999998</v>
      </c>
      <c r="R170" s="2">
        <v>11</v>
      </c>
      <c r="S170" s="2">
        <v>20.8</v>
      </c>
      <c r="T170" s="2">
        <v>6.6773999999999996</v>
      </c>
      <c r="U170" s="2">
        <v>3.42</v>
      </c>
      <c r="V170" s="2">
        <v>12.7</v>
      </c>
      <c r="W170" s="2">
        <v>26.8</v>
      </c>
      <c r="X170" s="2">
        <v>12.4861</v>
      </c>
      <c r="Y170" s="2">
        <v>6.66</v>
      </c>
      <c r="Z170" s="2">
        <v>20.6</v>
      </c>
      <c r="AA170" s="2">
        <v>32.4</v>
      </c>
      <c r="AB170" s="2">
        <v>34.253900000000002</v>
      </c>
      <c r="AC170" s="2">
        <v>6.06</v>
      </c>
      <c r="AD170" s="2">
        <v>21.5</v>
      </c>
      <c r="AE170" s="2">
        <v>28.1</v>
      </c>
      <c r="AF170" s="2">
        <v>34.646000000000001</v>
      </c>
      <c r="AG170" s="20">
        <v>5.75</v>
      </c>
      <c r="AH170" s="20">
        <v>18.2</v>
      </c>
      <c r="AI170" s="20">
        <v>31.5</v>
      </c>
      <c r="AJ170" s="20">
        <v>47.514400000000002</v>
      </c>
      <c r="AK170" s="18">
        <v>4.43</v>
      </c>
      <c r="AL170" s="18">
        <v>17.100000000000001</v>
      </c>
      <c r="AM170" s="18">
        <v>25.8</v>
      </c>
      <c r="AN170" s="18">
        <v>40.548999999999999</v>
      </c>
      <c r="AO170" s="2">
        <v>3.04</v>
      </c>
      <c r="AP170" s="2">
        <v>11.6</v>
      </c>
      <c r="AQ170" s="2">
        <v>26.1</v>
      </c>
      <c r="AR170" s="2">
        <v>5.7865000000000002</v>
      </c>
      <c r="AS170" s="2">
        <v>4.8600000000000003</v>
      </c>
      <c r="AT170" s="2">
        <v>15.6</v>
      </c>
      <c r="AU170" s="2">
        <v>31.2</v>
      </c>
      <c r="AV170" s="2">
        <v>18.673999999999999</v>
      </c>
      <c r="AW170" s="2">
        <v>6.37</v>
      </c>
      <c r="AX170" s="2">
        <v>21.8</v>
      </c>
      <c r="AY170" s="2">
        <v>29.3</v>
      </c>
      <c r="AZ170" s="2">
        <v>31.921800000000001</v>
      </c>
      <c r="BA170" s="2">
        <v>4.75</v>
      </c>
      <c r="BB170" s="2">
        <v>17.5</v>
      </c>
      <c r="BC170" s="2">
        <v>27.2</v>
      </c>
      <c r="BD170" s="2">
        <v>31.6812</v>
      </c>
      <c r="BE170" s="4" t="str">
        <f t="shared" si="22"/>
        <v>ABURRIDO</v>
      </c>
      <c r="BF170" s="4">
        <f t="shared" si="23"/>
        <v>5.1506000000000007</v>
      </c>
      <c r="BG170">
        <f t="shared" si="24"/>
        <v>3.04</v>
      </c>
      <c r="BH170">
        <f t="shared" si="25"/>
        <v>4.8600000000000003</v>
      </c>
      <c r="BI170">
        <f t="shared" si="26"/>
        <v>6.37</v>
      </c>
      <c r="BJ170">
        <f t="shared" si="27"/>
        <v>4.43</v>
      </c>
      <c r="BK170">
        <f t="shared" si="28"/>
        <v>5.75</v>
      </c>
      <c r="BL170">
        <f t="shared" si="29"/>
        <v>53659.319999999971</v>
      </c>
    </row>
    <row r="171" spans="1:64" x14ac:dyDescent="0.2">
      <c r="A171" s="1">
        <v>169</v>
      </c>
      <c r="B171" s="7" t="s">
        <v>19</v>
      </c>
      <c r="C171" s="3">
        <v>39928</v>
      </c>
      <c r="D171" s="4" t="s">
        <v>17</v>
      </c>
      <c r="E171" s="4" t="s">
        <v>166</v>
      </c>
      <c r="F171" s="5" t="str">
        <f t="shared" si="20"/>
        <v>S</v>
      </c>
      <c r="G171" s="6">
        <v>0.91388888888888886</v>
      </c>
      <c r="H171" s="6">
        <v>0.91666666666666663</v>
      </c>
      <c r="I171" s="85">
        <f t="shared" si="21"/>
        <v>3.9999999999999858</v>
      </c>
      <c r="J171" s="86">
        <f>I171*Segmentos!$D$7*(AH171%)*IF(ISNUMBER(AI171),AI171%,0)</f>
        <v>9849.5999999999658</v>
      </c>
      <c r="K171" s="86">
        <f>I171*Segmentos!$D$7*(AL171%)*IF(ISNUMBER(AM171),AM171%,0)</f>
        <v>15436.799999999948</v>
      </c>
      <c r="L171" s="4"/>
      <c r="M171" s="2">
        <v>0.79</v>
      </c>
      <c r="N171" s="2">
        <v>1.5</v>
      </c>
      <c r="O171" s="2">
        <v>52.7</v>
      </c>
      <c r="P171" s="2">
        <v>97.736599999999996</v>
      </c>
      <c r="Q171" s="2">
        <v>0.53</v>
      </c>
      <c r="R171" s="2">
        <v>0.5</v>
      </c>
      <c r="S171" s="2">
        <v>100</v>
      </c>
      <c r="T171" s="2">
        <v>10.856</v>
      </c>
      <c r="U171" s="2">
        <v>0</v>
      </c>
      <c r="V171" s="2">
        <v>0</v>
      </c>
      <c r="W171" s="8" t="s">
        <v>577</v>
      </c>
      <c r="X171" s="2">
        <v>0</v>
      </c>
      <c r="Y171" s="2">
        <v>0.52</v>
      </c>
      <c r="Z171" s="2">
        <v>1.3</v>
      </c>
      <c r="AA171" s="2">
        <v>41.5</v>
      </c>
      <c r="AB171" s="2">
        <v>18.9512</v>
      </c>
      <c r="AC171" s="2">
        <v>1.68</v>
      </c>
      <c r="AD171" s="2">
        <v>3.2</v>
      </c>
      <c r="AE171" s="2">
        <v>52.7</v>
      </c>
      <c r="AF171" s="2">
        <v>67.929400000000001</v>
      </c>
      <c r="AG171" s="20">
        <v>0.6</v>
      </c>
      <c r="AH171" s="20">
        <v>1.2</v>
      </c>
      <c r="AI171" s="20">
        <v>51.3</v>
      </c>
      <c r="AJ171" s="20">
        <v>35.290100000000002</v>
      </c>
      <c r="AK171" s="18">
        <v>0.96</v>
      </c>
      <c r="AL171" s="18">
        <v>1.8</v>
      </c>
      <c r="AM171" s="18">
        <v>53.6</v>
      </c>
      <c r="AN171" s="18">
        <v>62.4465</v>
      </c>
      <c r="AO171" s="2">
        <v>0.25</v>
      </c>
      <c r="AP171" s="2">
        <v>0.5</v>
      </c>
      <c r="AQ171" s="2">
        <v>50</v>
      </c>
      <c r="AR171" s="2">
        <v>3.3323</v>
      </c>
      <c r="AS171" s="2">
        <v>0.64</v>
      </c>
      <c r="AT171" s="2">
        <v>0.8</v>
      </c>
      <c r="AU171" s="2">
        <v>77.900000000000006</v>
      </c>
      <c r="AV171" s="2">
        <v>17.424299999999999</v>
      </c>
      <c r="AW171" s="2">
        <v>1.02</v>
      </c>
      <c r="AX171" s="2">
        <v>1.6</v>
      </c>
      <c r="AY171" s="2">
        <v>61.7</v>
      </c>
      <c r="AZ171" s="2">
        <v>35.9848</v>
      </c>
      <c r="BA171" s="2">
        <v>0.87</v>
      </c>
      <c r="BB171" s="2">
        <v>2.1</v>
      </c>
      <c r="BC171" s="2">
        <v>41.8</v>
      </c>
      <c r="BD171" s="2">
        <v>40.995199999999997</v>
      </c>
      <c r="BE171" s="4" t="str">
        <f t="shared" si="22"/>
        <v>NO APLICA</v>
      </c>
      <c r="BF171" s="4">
        <f t="shared" si="23"/>
        <v>0.75020000000000009</v>
      </c>
      <c r="BG171">
        <f t="shared" si="24"/>
        <v>0.25</v>
      </c>
      <c r="BH171">
        <f t="shared" si="25"/>
        <v>0.64</v>
      </c>
      <c r="BI171">
        <f t="shared" si="26"/>
        <v>1.02</v>
      </c>
      <c r="BJ171">
        <f t="shared" si="27"/>
        <v>0.96</v>
      </c>
      <c r="BK171">
        <f t="shared" si="28"/>
        <v>0.6</v>
      </c>
      <c r="BL171">
        <f t="shared" si="29"/>
        <v>316.19999999999891</v>
      </c>
    </row>
    <row r="172" spans="1:64" x14ac:dyDescent="0.2">
      <c r="A172" s="1">
        <v>170</v>
      </c>
      <c r="B172" s="7" t="s">
        <v>2</v>
      </c>
      <c r="C172" s="3">
        <v>39928</v>
      </c>
      <c r="D172" s="4" t="s">
        <v>627</v>
      </c>
      <c r="E172" s="4" t="s">
        <v>164</v>
      </c>
      <c r="F172" s="5" t="str">
        <f t="shared" si="20"/>
        <v>S</v>
      </c>
      <c r="G172" s="6">
        <v>0.875</v>
      </c>
      <c r="H172" s="6">
        <v>0.90972222222222221</v>
      </c>
      <c r="I172" s="85">
        <f t="shared" si="21"/>
        <v>49.999999999999986</v>
      </c>
      <c r="J172" s="86">
        <f>I172*Segmentos!$D$7*(AH172%)*IF(ISNUMBER(AI172),AI172%,0)</f>
        <v>765039.99999999965</v>
      </c>
      <c r="K172" s="86">
        <f>I172*Segmentos!$D$7*(AL172%)*IF(ISNUMBER(AM172),AM172%,0)</f>
        <v>908159.99999999977</v>
      </c>
      <c r="L172" s="4"/>
      <c r="M172" s="2">
        <v>4.2</v>
      </c>
      <c r="N172" s="2">
        <v>13</v>
      </c>
      <c r="O172" s="2">
        <v>32.299999999999997</v>
      </c>
      <c r="P172" s="2">
        <v>89.355699999999999</v>
      </c>
      <c r="Q172" s="2">
        <v>1.72</v>
      </c>
      <c r="R172" s="2">
        <v>5.8</v>
      </c>
      <c r="S172" s="2">
        <v>29.5</v>
      </c>
      <c r="T172" s="2">
        <v>6.1138000000000003</v>
      </c>
      <c r="U172" s="2">
        <v>2.81</v>
      </c>
      <c r="V172" s="2">
        <v>7.4</v>
      </c>
      <c r="W172" s="2">
        <v>38.1</v>
      </c>
      <c r="X172" s="2">
        <v>12.540100000000001</v>
      </c>
      <c r="Y172" s="2">
        <v>2.42</v>
      </c>
      <c r="Z172" s="2">
        <v>10.9</v>
      </c>
      <c r="AA172" s="2">
        <v>22.2</v>
      </c>
      <c r="AB172" s="2">
        <v>15.2255</v>
      </c>
      <c r="AC172" s="2">
        <v>7.94</v>
      </c>
      <c r="AD172" s="2">
        <v>22.1</v>
      </c>
      <c r="AE172" s="2">
        <v>36</v>
      </c>
      <c r="AF172" s="2">
        <v>55.476199999999999</v>
      </c>
      <c r="AG172" s="20">
        <v>3.82</v>
      </c>
      <c r="AH172" s="20">
        <v>13.1</v>
      </c>
      <c r="AI172" s="20">
        <v>29.2</v>
      </c>
      <c r="AJ172" s="20">
        <v>38.541600000000003</v>
      </c>
      <c r="AK172" s="18">
        <v>4.54</v>
      </c>
      <c r="AL172" s="18">
        <v>12.9</v>
      </c>
      <c r="AM172" s="18">
        <v>35.200000000000003</v>
      </c>
      <c r="AN172" s="18">
        <v>50.814100000000003</v>
      </c>
      <c r="AO172" s="2">
        <v>2.44</v>
      </c>
      <c r="AP172" s="2">
        <v>7.2</v>
      </c>
      <c r="AQ172" s="2">
        <v>34</v>
      </c>
      <c r="AR172" s="2">
        <v>5.6656000000000004</v>
      </c>
      <c r="AS172" s="2">
        <v>3.65</v>
      </c>
      <c r="AT172" s="2">
        <v>12.8</v>
      </c>
      <c r="AU172" s="2">
        <v>28.6</v>
      </c>
      <c r="AV172" s="2">
        <v>17.117899999999999</v>
      </c>
      <c r="AW172" s="2">
        <v>5.38</v>
      </c>
      <c r="AX172" s="2">
        <v>14.8</v>
      </c>
      <c r="AY172" s="2">
        <v>36.4</v>
      </c>
      <c r="AZ172" s="2">
        <v>32.899799999999999</v>
      </c>
      <c r="BA172" s="2">
        <v>4.13</v>
      </c>
      <c r="BB172" s="2">
        <v>13.4</v>
      </c>
      <c r="BC172" s="2">
        <v>30.8</v>
      </c>
      <c r="BD172" s="2">
        <v>33.672499999999999</v>
      </c>
      <c r="BE172" s="4" t="str">
        <f t="shared" si="22"/>
        <v>NO APLICA</v>
      </c>
      <c r="BF172" s="4">
        <f t="shared" si="23"/>
        <v>4.1684000000000001</v>
      </c>
      <c r="BG172">
        <f t="shared" si="24"/>
        <v>2.44</v>
      </c>
      <c r="BH172">
        <f t="shared" si="25"/>
        <v>3.65</v>
      </c>
      <c r="BI172">
        <f t="shared" si="26"/>
        <v>5.38</v>
      </c>
      <c r="BJ172">
        <f t="shared" si="27"/>
        <v>4.54</v>
      </c>
      <c r="BK172">
        <f t="shared" si="28"/>
        <v>3.82</v>
      </c>
      <c r="BL172">
        <f t="shared" si="29"/>
        <v>20994.999999999989</v>
      </c>
    </row>
    <row r="173" spans="1:64" x14ac:dyDescent="0.2">
      <c r="A173" s="1">
        <v>171</v>
      </c>
      <c r="B173" s="7" t="s">
        <v>16</v>
      </c>
      <c r="C173" s="3">
        <v>39928</v>
      </c>
      <c r="D173" s="4" t="s">
        <v>626</v>
      </c>
      <c r="E173" s="4" t="s">
        <v>166</v>
      </c>
      <c r="F173" s="5" t="str">
        <f t="shared" si="20"/>
        <v>S</v>
      </c>
      <c r="G173" s="6">
        <v>0.91388888888888886</v>
      </c>
      <c r="H173" s="6">
        <v>0.91736111111111107</v>
      </c>
      <c r="I173" s="85">
        <f t="shared" si="21"/>
        <v>4.9999999999999822</v>
      </c>
      <c r="J173" s="86">
        <f>I173*Segmentos!$D$7*(AH173%)*IF(ISNUMBER(AI173),AI173%,0)</f>
        <v>88799.99999999968</v>
      </c>
      <c r="K173" s="86">
        <f>I173*Segmentos!$D$7*(AL173%)*IF(ISNUMBER(AM173),AM173%,0)</f>
        <v>88019.99999999968</v>
      </c>
      <c r="L173" s="4"/>
      <c r="M173" s="2">
        <v>4.4000000000000004</v>
      </c>
      <c r="N173" s="2">
        <v>5.7</v>
      </c>
      <c r="O173" s="2">
        <v>77.8</v>
      </c>
      <c r="P173" s="2">
        <v>84.473399999999998</v>
      </c>
      <c r="Q173" s="2">
        <v>2.33</v>
      </c>
      <c r="R173" s="2">
        <v>2.5</v>
      </c>
      <c r="S173" s="2">
        <v>93.3</v>
      </c>
      <c r="T173" s="2">
        <v>7.4507000000000003</v>
      </c>
      <c r="U173" s="2">
        <v>4.95</v>
      </c>
      <c r="V173" s="2">
        <v>5.6</v>
      </c>
      <c r="W173" s="2">
        <v>89.1</v>
      </c>
      <c r="X173" s="2">
        <v>19.9068</v>
      </c>
      <c r="Y173" s="2">
        <v>4.37</v>
      </c>
      <c r="Z173" s="2">
        <v>6.5</v>
      </c>
      <c r="AA173" s="2">
        <v>66.8</v>
      </c>
      <c r="AB173" s="2">
        <v>24.745200000000001</v>
      </c>
      <c r="AC173" s="2">
        <v>5.14</v>
      </c>
      <c r="AD173" s="2">
        <v>6.6</v>
      </c>
      <c r="AE173" s="2">
        <v>78.5</v>
      </c>
      <c r="AF173" s="2">
        <v>32.370699999999999</v>
      </c>
      <c r="AG173" s="20">
        <v>4.43</v>
      </c>
      <c r="AH173" s="20">
        <v>6</v>
      </c>
      <c r="AI173" s="20">
        <v>74</v>
      </c>
      <c r="AJ173" s="20">
        <v>40.332599999999999</v>
      </c>
      <c r="AK173" s="18">
        <v>4.38</v>
      </c>
      <c r="AL173" s="18">
        <v>5.4</v>
      </c>
      <c r="AM173" s="18">
        <v>81.5</v>
      </c>
      <c r="AN173" s="18">
        <v>44.140799999999999</v>
      </c>
      <c r="AO173" s="2">
        <v>2.61</v>
      </c>
      <c r="AP173" s="2">
        <v>3.6</v>
      </c>
      <c r="AQ173" s="2">
        <v>72.400000000000006</v>
      </c>
      <c r="AR173" s="2">
        <v>5.4785000000000004</v>
      </c>
      <c r="AS173" s="2">
        <v>4.37</v>
      </c>
      <c r="AT173" s="2">
        <v>5.0999999999999996</v>
      </c>
      <c r="AU173" s="2">
        <v>85.6</v>
      </c>
      <c r="AV173" s="2">
        <v>18.443300000000001</v>
      </c>
      <c r="AW173" s="2">
        <v>6.02</v>
      </c>
      <c r="AX173" s="2">
        <v>7.5</v>
      </c>
      <c r="AY173" s="2">
        <v>79.900000000000006</v>
      </c>
      <c r="AZ173" s="2">
        <v>33.213099999999997</v>
      </c>
      <c r="BA173" s="2">
        <v>3.72</v>
      </c>
      <c r="BB173" s="2">
        <v>5.2</v>
      </c>
      <c r="BC173" s="2">
        <v>72.099999999999994</v>
      </c>
      <c r="BD173" s="2">
        <v>27.3385</v>
      </c>
      <c r="BE173" s="4" t="str">
        <f t="shared" si="22"/>
        <v>NO APLICA</v>
      </c>
      <c r="BF173" s="4">
        <f t="shared" si="23"/>
        <v>4.6949999999999994</v>
      </c>
      <c r="BG173">
        <f t="shared" si="24"/>
        <v>2.61</v>
      </c>
      <c r="BH173">
        <f t="shared" si="25"/>
        <v>4.37</v>
      </c>
      <c r="BI173">
        <f t="shared" si="26"/>
        <v>6.02</v>
      </c>
      <c r="BJ173">
        <f t="shared" si="27"/>
        <v>4.38</v>
      </c>
      <c r="BK173">
        <f t="shared" si="28"/>
        <v>4.43</v>
      </c>
      <c r="BL173">
        <f t="shared" si="29"/>
        <v>2217.299999999992</v>
      </c>
    </row>
    <row r="174" spans="1:64" x14ac:dyDescent="0.2">
      <c r="A174" s="1">
        <v>172</v>
      </c>
      <c r="B174" s="7" t="s">
        <v>39</v>
      </c>
      <c r="C174" s="3">
        <v>39929</v>
      </c>
      <c r="D174" s="4" t="s">
        <v>627</v>
      </c>
      <c r="E174" s="4" t="s">
        <v>174</v>
      </c>
      <c r="F174" s="5" t="str">
        <f t="shared" si="20"/>
        <v>D</v>
      </c>
      <c r="G174" s="6">
        <v>0.91666666666666663</v>
      </c>
      <c r="H174" s="6">
        <v>1.9444444444444445E-2</v>
      </c>
      <c r="I174" s="85">
        <f t="shared" si="21"/>
        <v>148.00000000000006</v>
      </c>
      <c r="J174" s="86">
        <f>I174*Segmentos!$D$7*(AH174%)*IF(ISNUMBER(AI174),AI174%,0)</f>
        <v>5014240.0000000019</v>
      </c>
      <c r="K174" s="86">
        <f>I174*Segmentos!$D$7*(AL174%)*IF(ISNUMBER(AM174),AM174%,0)</f>
        <v>7543619.200000003</v>
      </c>
      <c r="L174" s="4"/>
      <c r="M174" s="2">
        <v>10.71</v>
      </c>
      <c r="N174" s="2">
        <v>30.8</v>
      </c>
      <c r="O174" s="2">
        <v>34.799999999999997</v>
      </c>
      <c r="P174" s="2">
        <v>85.337699999999998</v>
      </c>
      <c r="Q174" s="2">
        <v>7.14</v>
      </c>
      <c r="R174" s="2">
        <v>30.8</v>
      </c>
      <c r="S174" s="2">
        <v>23.2</v>
      </c>
      <c r="T174" s="2">
        <v>9.4944000000000006</v>
      </c>
      <c r="U174" s="2">
        <v>10.79</v>
      </c>
      <c r="V174" s="2">
        <v>30.4</v>
      </c>
      <c r="W174" s="2">
        <v>35.4</v>
      </c>
      <c r="X174" s="2">
        <v>18.017099999999999</v>
      </c>
      <c r="Y174" s="2">
        <v>10.7</v>
      </c>
      <c r="Z174" s="2">
        <v>29.7</v>
      </c>
      <c r="AA174" s="2">
        <v>36.1</v>
      </c>
      <c r="AB174" s="2">
        <v>25.1815</v>
      </c>
      <c r="AC174" s="2">
        <v>12.48</v>
      </c>
      <c r="AD174" s="2">
        <v>32.1</v>
      </c>
      <c r="AE174" s="2">
        <v>38.9</v>
      </c>
      <c r="AF174" s="2">
        <v>32.644799999999996</v>
      </c>
      <c r="AG174" s="20">
        <v>8.48</v>
      </c>
      <c r="AH174" s="20">
        <v>27.5</v>
      </c>
      <c r="AI174" s="20">
        <v>30.8</v>
      </c>
      <c r="AJ174" s="20">
        <v>32.0548</v>
      </c>
      <c r="AK174" s="18">
        <v>12.72</v>
      </c>
      <c r="AL174" s="18">
        <v>33.799999999999997</v>
      </c>
      <c r="AM174" s="18">
        <v>37.700000000000003</v>
      </c>
      <c r="AN174" s="18">
        <v>53.282899999999998</v>
      </c>
      <c r="AO174" s="2">
        <v>6.77</v>
      </c>
      <c r="AP174" s="2">
        <v>23.3</v>
      </c>
      <c r="AQ174" s="2">
        <v>29</v>
      </c>
      <c r="AR174" s="2">
        <v>5.8974000000000002</v>
      </c>
      <c r="AS174" s="2">
        <v>9.09</v>
      </c>
      <c r="AT174" s="2">
        <v>27.3</v>
      </c>
      <c r="AU174" s="2">
        <v>33.299999999999997</v>
      </c>
      <c r="AV174" s="2">
        <v>15.9567</v>
      </c>
      <c r="AW174" s="2">
        <v>11.57</v>
      </c>
      <c r="AX174" s="2">
        <v>33.5</v>
      </c>
      <c r="AY174" s="2">
        <v>34.5</v>
      </c>
      <c r="AZ174" s="2">
        <v>26.494499999999999</v>
      </c>
      <c r="BA174" s="2">
        <v>12.12</v>
      </c>
      <c r="BB174" s="2">
        <v>32.9</v>
      </c>
      <c r="BC174" s="2">
        <v>36.799999999999997</v>
      </c>
      <c r="BD174" s="2">
        <v>36.989100000000001</v>
      </c>
      <c r="BE174" s="4" t="str">
        <f t="shared" si="22"/>
        <v>ENTRETENIDO</v>
      </c>
      <c r="BF174" s="4">
        <f t="shared" si="23"/>
        <v>10.1538</v>
      </c>
      <c r="BG174">
        <f t="shared" si="24"/>
        <v>6.77</v>
      </c>
      <c r="BH174">
        <f t="shared" si="25"/>
        <v>9.09</v>
      </c>
      <c r="BI174">
        <f t="shared" si="26"/>
        <v>12.12</v>
      </c>
      <c r="BJ174">
        <f t="shared" si="27"/>
        <v>12.72</v>
      </c>
      <c r="BK174">
        <f t="shared" si="28"/>
        <v>8.48</v>
      </c>
      <c r="BL174">
        <f t="shared" si="29"/>
        <v>158632.32000000004</v>
      </c>
    </row>
    <row r="175" spans="1:64" x14ac:dyDescent="0.2">
      <c r="A175" s="1">
        <v>173</v>
      </c>
      <c r="B175" s="7" t="s">
        <v>77</v>
      </c>
      <c r="C175" s="3">
        <v>39929</v>
      </c>
      <c r="D175" s="4" t="s">
        <v>626</v>
      </c>
      <c r="E175" s="4" t="s">
        <v>164</v>
      </c>
      <c r="F175" s="5" t="str">
        <f t="shared" si="20"/>
        <v>D</v>
      </c>
      <c r="G175" s="6">
        <v>0.875</v>
      </c>
      <c r="H175" s="6">
        <v>0.9145833333333333</v>
      </c>
      <c r="I175" s="85">
        <f t="shared" si="21"/>
        <v>56.999999999999957</v>
      </c>
      <c r="J175" s="86">
        <f>I175*Segmentos!$D$7*(AH175%)*IF(ISNUMBER(AI175),AI175%,0)</f>
        <v>1126205.9999999991</v>
      </c>
      <c r="K175" s="86">
        <f>I175*Segmentos!$D$7*(AL175%)*IF(ISNUMBER(AM175),AM175%,0)</f>
        <v>1390982.399999999</v>
      </c>
      <c r="L175" s="4"/>
      <c r="M175" s="2">
        <v>5.54</v>
      </c>
      <c r="N175" s="2">
        <v>18.5</v>
      </c>
      <c r="O175" s="2">
        <v>29.9</v>
      </c>
      <c r="P175" s="2">
        <v>86.929500000000004</v>
      </c>
      <c r="Q175" s="2">
        <v>2.34</v>
      </c>
      <c r="R175" s="2">
        <v>9.9</v>
      </c>
      <c r="S175" s="2">
        <v>23.7</v>
      </c>
      <c r="T175" s="2">
        <v>6.1360999999999999</v>
      </c>
      <c r="U175" s="2">
        <v>4.04</v>
      </c>
      <c r="V175" s="2">
        <v>15.5</v>
      </c>
      <c r="W175" s="2">
        <v>26.1</v>
      </c>
      <c r="X175" s="2">
        <v>13.2895</v>
      </c>
      <c r="Y175" s="2">
        <v>4.8499999999999996</v>
      </c>
      <c r="Z175" s="2">
        <v>17.3</v>
      </c>
      <c r="AA175" s="2">
        <v>28</v>
      </c>
      <c r="AB175" s="2">
        <v>22.4834</v>
      </c>
      <c r="AC175" s="2">
        <v>8.74</v>
      </c>
      <c r="AD175" s="2">
        <v>25.9</v>
      </c>
      <c r="AE175" s="2">
        <v>33.700000000000003</v>
      </c>
      <c r="AF175" s="2">
        <v>45.020499999999998</v>
      </c>
      <c r="AG175" s="20">
        <v>4.92</v>
      </c>
      <c r="AH175" s="20">
        <v>18.5</v>
      </c>
      <c r="AI175" s="20">
        <v>26.7</v>
      </c>
      <c r="AJ175" s="20">
        <v>36.648299999999999</v>
      </c>
      <c r="AK175" s="18">
        <v>6.1</v>
      </c>
      <c r="AL175" s="18">
        <v>18.600000000000001</v>
      </c>
      <c r="AM175" s="18">
        <v>32.799999999999997</v>
      </c>
      <c r="AN175" s="18">
        <v>50.281199999999998</v>
      </c>
      <c r="AO175" s="2">
        <v>4.0999999999999996</v>
      </c>
      <c r="AP175" s="2">
        <v>16.100000000000001</v>
      </c>
      <c r="AQ175" s="2">
        <v>25.4</v>
      </c>
      <c r="AR175" s="2">
        <v>7.0236000000000001</v>
      </c>
      <c r="AS175" s="2">
        <v>5.23</v>
      </c>
      <c r="AT175" s="2">
        <v>18.7</v>
      </c>
      <c r="AU175" s="2">
        <v>28</v>
      </c>
      <c r="AV175" s="2">
        <v>18.088100000000001</v>
      </c>
      <c r="AW175" s="2">
        <v>5.52</v>
      </c>
      <c r="AX175" s="2">
        <v>19.399999999999999</v>
      </c>
      <c r="AY175" s="2">
        <v>28.4</v>
      </c>
      <c r="AZ175" s="2">
        <v>24.904199999999999</v>
      </c>
      <c r="BA175" s="2">
        <v>6.14</v>
      </c>
      <c r="BB175" s="2">
        <v>18.5</v>
      </c>
      <c r="BC175" s="2">
        <v>33.299999999999997</v>
      </c>
      <c r="BD175" s="2">
        <v>36.913600000000002</v>
      </c>
      <c r="BE175" s="4" t="str">
        <f t="shared" si="22"/>
        <v>NO APLICA</v>
      </c>
      <c r="BF175" s="4">
        <f t="shared" si="23"/>
        <v>5.4695999999999998</v>
      </c>
      <c r="BG175">
        <f t="shared" si="24"/>
        <v>4.0999999999999996</v>
      </c>
      <c r="BH175">
        <f t="shared" si="25"/>
        <v>5.23</v>
      </c>
      <c r="BI175">
        <f t="shared" si="26"/>
        <v>6.14</v>
      </c>
      <c r="BJ175">
        <f t="shared" si="27"/>
        <v>6.1</v>
      </c>
      <c r="BK175">
        <f t="shared" si="28"/>
        <v>4.92</v>
      </c>
      <c r="BL175">
        <f t="shared" si="29"/>
        <v>31529.549999999977</v>
      </c>
    </row>
    <row r="176" spans="1:64" x14ac:dyDescent="0.2">
      <c r="A176" s="1">
        <v>174</v>
      </c>
      <c r="B176" s="7" t="s">
        <v>73</v>
      </c>
      <c r="C176" s="3">
        <v>39929</v>
      </c>
      <c r="D176" s="4" t="s">
        <v>629</v>
      </c>
      <c r="E176" s="4" t="s">
        <v>170</v>
      </c>
      <c r="F176" s="5" t="str">
        <f t="shared" si="20"/>
        <v>D</v>
      </c>
      <c r="G176" s="6">
        <v>0.88263888888888886</v>
      </c>
      <c r="H176" s="6">
        <v>0.8965277777777777</v>
      </c>
      <c r="I176" s="85">
        <f t="shared" si="21"/>
        <v>19.999999999999929</v>
      </c>
      <c r="J176" s="86">
        <f>I176*Segmentos!$D$7*(AH176%)*IF(ISNUMBER(AI176),AI176%,0)</f>
        <v>2623.99999999999</v>
      </c>
      <c r="K176" s="86">
        <f>I176*Segmentos!$D$7*(AL176%)*IF(ISNUMBER(AM176),AM176%,0)</f>
        <v>63839.999999999753</v>
      </c>
      <c r="L176" s="4"/>
      <c r="M176" s="2">
        <v>0.44</v>
      </c>
      <c r="N176" s="2">
        <v>0.9</v>
      </c>
      <c r="O176" s="2">
        <v>47.7</v>
      </c>
      <c r="P176" s="2">
        <v>46.688099999999999</v>
      </c>
      <c r="Q176" s="2">
        <v>0.06</v>
      </c>
      <c r="R176" s="2">
        <v>0.4</v>
      </c>
      <c r="S176" s="2">
        <v>15</v>
      </c>
      <c r="T176" s="2">
        <v>1.1096999999999999</v>
      </c>
      <c r="U176" s="2">
        <v>0.89</v>
      </c>
      <c r="V176" s="2">
        <v>1.2</v>
      </c>
      <c r="W176" s="2">
        <v>76.5</v>
      </c>
      <c r="X176" s="2">
        <v>19.829799999999999</v>
      </c>
      <c r="Y176" s="2">
        <v>0.71</v>
      </c>
      <c r="Z176" s="2">
        <v>1.6</v>
      </c>
      <c r="AA176" s="2">
        <v>44.7</v>
      </c>
      <c r="AB176" s="2">
        <v>22.337</v>
      </c>
      <c r="AC176" s="2">
        <v>0.1</v>
      </c>
      <c r="AD176" s="2">
        <v>0.4</v>
      </c>
      <c r="AE176" s="2">
        <v>23.2</v>
      </c>
      <c r="AF176" s="2">
        <v>3.4116</v>
      </c>
      <c r="AG176" s="20">
        <v>0.03</v>
      </c>
      <c r="AH176" s="20">
        <v>0.4</v>
      </c>
      <c r="AI176" s="20">
        <v>8.1999999999999993</v>
      </c>
      <c r="AJ176" s="20">
        <v>1.5355000000000001</v>
      </c>
      <c r="AK176" s="18">
        <v>0.81</v>
      </c>
      <c r="AL176" s="18">
        <v>1.4</v>
      </c>
      <c r="AM176" s="18">
        <v>57</v>
      </c>
      <c r="AN176" s="18">
        <v>45.152500000000003</v>
      </c>
      <c r="AO176" s="2">
        <v>0.02</v>
      </c>
      <c r="AP176" s="2">
        <v>0.4</v>
      </c>
      <c r="AQ176" s="2">
        <v>5</v>
      </c>
      <c r="AR176" s="2">
        <v>0.23050000000000001</v>
      </c>
      <c r="AS176" s="2">
        <v>0.35</v>
      </c>
      <c r="AT176" s="2">
        <v>0.6</v>
      </c>
      <c r="AU176" s="2">
        <v>55.3</v>
      </c>
      <c r="AV176" s="2">
        <v>8.2698</v>
      </c>
      <c r="AW176" s="2">
        <v>0.13</v>
      </c>
      <c r="AX176" s="2">
        <v>0.8</v>
      </c>
      <c r="AY176" s="2">
        <v>16.100000000000001</v>
      </c>
      <c r="AZ176" s="2">
        <v>4.1050000000000004</v>
      </c>
      <c r="BA176" s="2">
        <v>0.84</v>
      </c>
      <c r="BB176" s="2">
        <v>1.3</v>
      </c>
      <c r="BC176" s="2">
        <v>64.5</v>
      </c>
      <c r="BD176" s="2">
        <v>34.082799999999999</v>
      </c>
      <c r="BE176" s="4" t="str">
        <f t="shared" si="22"/>
        <v>NO APLICA</v>
      </c>
      <c r="BF176" s="4">
        <f t="shared" si="23"/>
        <v>0.49359999999999998</v>
      </c>
      <c r="BG176">
        <f t="shared" si="24"/>
        <v>0.02</v>
      </c>
      <c r="BH176">
        <f t="shared" si="25"/>
        <v>0.35</v>
      </c>
      <c r="BI176">
        <f t="shared" si="26"/>
        <v>0.84</v>
      </c>
      <c r="BJ176">
        <f t="shared" si="27"/>
        <v>0.81</v>
      </c>
      <c r="BK176">
        <f t="shared" si="28"/>
        <v>0.03</v>
      </c>
      <c r="BL176">
        <f t="shared" si="29"/>
        <v>858.59999999999695</v>
      </c>
    </row>
    <row r="177" spans="1:64" x14ac:dyDescent="0.2">
      <c r="A177" s="1">
        <v>175</v>
      </c>
      <c r="B177" s="7" t="s">
        <v>5</v>
      </c>
      <c r="C177" s="3">
        <v>39929</v>
      </c>
      <c r="D177" s="4" t="s">
        <v>3</v>
      </c>
      <c r="E177" s="4" t="s">
        <v>164</v>
      </c>
      <c r="F177" s="5" t="str">
        <f t="shared" si="20"/>
        <v>D</v>
      </c>
      <c r="G177" s="6">
        <v>0.87430555555555556</v>
      </c>
      <c r="H177" s="6">
        <v>0.91666666666666663</v>
      </c>
      <c r="I177" s="85">
        <f t="shared" si="21"/>
        <v>60.999999999999943</v>
      </c>
      <c r="J177" s="86">
        <f>I177*Segmentos!$D$7*(AH177%)*IF(ISNUMBER(AI177),AI177%,0)</f>
        <v>1764607.9999999986</v>
      </c>
      <c r="K177" s="86">
        <f>I177*Segmentos!$D$7*(AL177%)*IF(ISNUMBER(AM177),AM177%,0)</f>
        <v>1903199.9999999981</v>
      </c>
      <c r="L177" s="4"/>
      <c r="M177" s="2">
        <v>7.54</v>
      </c>
      <c r="N177" s="2">
        <v>21.7</v>
      </c>
      <c r="O177" s="2">
        <v>34.700000000000003</v>
      </c>
      <c r="P177" s="2">
        <v>88.029499999999999</v>
      </c>
      <c r="Q177" s="2">
        <v>3.29</v>
      </c>
      <c r="R177" s="2">
        <v>12.4</v>
      </c>
      <c r="S177" s="2">
        <v>26.6</v>
      </c>
      <c r="T177" s="2">
        <v>6.4035000000000002</v>
      </c>
      <c r="U177" s="2">
        <v>5.56</v>
      </c>
      <c r="V177" s="2">
        <v>18</v>
      </c>
      <c r="W177" s="2">
        <v>31</v>
      </c>
      <c r="X177" s="2">
        <v>13.6204</v>
      </c>
      <c r="Y177" s="2">
        <v>8.5</v>
      </c>
      <c r="Z177" s="2">
        <v>24.8</v>
      </c>
      <c r="AA177" s="2">
        <v>34.200000000000003</v>
      </c>
      <c r="AB177" s="2">
        <v>29.290299999999998</v>
      </c>
      <c r="AC177" s="2">
        <v>10.1</v>
      </c>
      <c r="AD177" s="2">
        <v>26</v>
      </c>
      <c r="AE177" s="2">
        <v>38.799999999999997</v>
      </c>
      <c r="AF177" s="2">
        <v>38.715299999999999</v>
      </c>
      <c r="AG177" s="20">
        <v>7.23</v>
      </c>
      <c r="AH177" s="20">
        <v>22.6</v>
      </c>
      <c r="AI177" s="20">
        <v>32</v>
      </c>
      <c r="AJ177" s="20">
        <v>40.0764</v>
      </c>
      <c r="AK177" s="18">
        <v>7.81</v>
      </c>
      <c r="AL177" s="18">
        <v>20.8</v>
      </c>
      <c r="AM177" s="18">
        <v>37.5</v>
      </c>
      <c r="AN177" s="18">
        <v>47.953099999999999</v>
      </c>
      <c r="AO177" s="2">
        <v>3.63</v>
      </c>
      <c r="AP177" s="2">
        <v>15</v>
      </c>
      <c r="AQ177" s="2">
        <v>24.3</v>
      </c>
      <c r="AR177" s="2">
        <v>4.6332000000000004</v>
      </c>
      <c r="AS177" s="2">
        <v>6.46</v>
      </c>
      <c r="AT177" s="2">
        <v>18.7</v>
      </c>
      <c r="AU177" s="2">
        <v>34.6</v>
      </c>
      <c r="AV177" s="2">
        <v>16.618400000000001</v>
      </c>
      <c r="AW177" s="2">
        <v>8.7100000000000009</v>
      </c>
      <c r="AX177" s="2">
        <v>25.2</v>
      </c>
      <c r="AY177" s="2">
        <v>34.5</v>
      </c>
      <c r="AZ177" s="2">
        <v>29.240200000000002</v>
      </c>
      <c r="BA177" s="2">
        <v>8.39</v>
      </c>
      <c r="BB177" s="2">
        <v>22.7</v>
      </c>
      <c r="BC177" s="2">
        <v>37</v>
      </c>
      <c r="BD177" s="2">
        <v>37.537700000000001</v>
      </c>
      <c r="BE177" s="4" t="str">
        <f t="shared" si="22"/>
        <v>NO APLICA</v>
      </c>
      <c r="BF177" s="4">
        <f t="shared" si="23"/>
        <v>7.0756000000000014</v>
      </c>
      <c r="BG177">
        <f t="shared" si="24"/>
        <v>3.63</v>
      </c>
      <c r="BH177">
        <f t="shared" si="25"/>
        <v>6.46</v>
      </c>
      <c r="BI177">
        <f t="shared" si="26"/>
        <v>8.7100000000000009</v>
      </c>
      <c r="BJ177">
        <f t="shared" si="27"/>
        <v>7.81</v>
      </c>
      <c r="BK177">
        <f t="shared" si="28"/>
        <v>7.23</v>
      </c>
      <c r="BL177">
        <f t="shared" si="29"/>
        <v>45932.389999999956</v>
      </c>
    </row>
    <row r="178" spans="1:64" x14ac:dyDescent="0.2">
      <c r="A178" s="1">
        <v>176</v>
      </c>
      <c r="B178" s="7" t="s">
        <v>49</v>
      </c>
      <c r="C178" s="3">
        <v>39929</v>
      </c>
      <c r="D178" s="4" t="s">
        <v>3</v>
      </c>
      <c r="E178" s="4" t="s">
        <v>168</v>
      </c>
      <c r="F178" s="5" t="str">
        <f t="shared" si="20"/>
        <v>D</v>
      </c>
      <c r="G178" s="6">
        <v>0.80138888888888893</v>
      </c>
      <c r="H178" s="6">
        <v>0.87430555555555556</v>
      </c>
      <c r="I178" s="85">
        <f t="shared" si="21"/>
        <v>104.99999999999994</v>
      </c>
      <c r="J178" s="86">
        <f>I178*Segmentos!$D$7*(AH178%)*IF(ISNUMBER(AI178),AI178%,0)</f>
        <v>1448831.9999999991</v>
      </c>
      <c r="K178" s="86">
        <f>I178*Segmentos!$D$7*(AL178%)*IF(ISNUMBER(AM178),AM178%,0)</f>
        <v>1489067.9999999991</v>
      </c>
      <c r="L178" s="4" t="s">
        <v>215</v>
      </c>
      <c r="M178" s="2">
        <v>3.5</v>
      </c>
      <c r="N178" s="2">
        <v>13.3</v>
      </c>
      <c r="O178" s="2">
        <v>26.3</v>
      </c>
      <c r="P178" s="2">
        <v>87.326300000000003</v>
      </c>
      <c r="Q178" s="2">
        <v>1.94</v>
      </c>
      <c r="R178" s="2">
        <v>9.3000000000000007</v>
      </c>
      <c r="S178" s="2">
        <v>20.7</v>
      </c>
      <c r="T178" s="2">
        <v>8.0500000000000007</v>
      </c>
      <c r="U178" s="2">
        <v>4.1399999999999997</v>
      </c>
      <c r="V178" s="2">
        <v>11.4</v>
      </c>
      <c r="W178" s="2">
        <v>36.200000000000003</v>
      </c>
      <c r="X178" s="2">
        <v>21.661300000000001</v>
      </c>
      <c r="Y178" s="2">
        <v>3.1</v>
      </c>
      <c r="Z178" s="2">
        <v>12.5</v>
      </c>
      <c r="AA178" s="2">
        <v>24.8</v>
      </c>
      <c r="AB178" s="2">
        <v>22.8444</v>
      </c>
      <c r="AC178" s="2">
        <v>4.25</v>
      </c>
      <c r="AD178" s="2">
        <v>17.3</v>
      </c>
      <c r="AE178" s="2">
        <v>24.6</v>
      </c>
      <c r="AF178" s="2">
        <v>34.770699999999998</v>
      </c>
      <c r="AG178" s="20">
        <v>3.45</v>
      </c>
      <c r="AH178" s="20">
        <v>15.4</v>
      </c>
      <c r="AI178" s="20">
        <v>22.4</v>
      </c>
      <c r="AJ178" s="20">
        <v>40.769100000000002</v>
      </c>
      <c r="AK178" s="18">
        <v>3.55</v>
      </c>
      <c r="AL178" s="18">
        <v>11.4</v>
      </c>
      <c r="AM178" s="18">
        <v>31.1</v>
      </c>
      <c r="AN178" s="18">
        <v>46.557200000000002</v>
      </c>
      <c r="AO178" s="2">
        <v>1.1000000000000001</v>
      </c>
      <c r="AP178" s="2">
        <v>6.3</v>
      </c>
      <c r="AQ178" s="2">
        <v>17.600000000000001</v>
      </c>
      <c r="AR178" s="2">
        <v>3.0009999999999999</v>
      </c>
      <c r="AS178" s="2">
        <v>1.69</v>
      </c>
      <c r="AT178" s="2">
        <v>8.1999999999999993</v>
      </c>
      <c r="AU178" s="2">
        <v>20.6</v>
      </c>
      <c r="AV178" s="2">
        <v>9.2790999999999997</v>
      </c>
      <c r="AW178" s="2">
        <v>3</v>
      </c>
      <c r="AX178" s="2">
        <v>13</v>
      </c>
      <c r="AY178" s="2">
        <v>23.1</v>
      </c>
      <c r="AZ178" s="2">
        <v>21.492000000000001</v>
      </c>
      <c r="BA178" s="2">
        <v>5.61</v>
      </c>
      <c r="BB178" s="2">
        <v>18.600000000000001</v>
      </c>
      <c r="BC178" s="2">
        <v>30.2</v>
      </c>
      <c r="BD178" s="2">
        <v>53.554200000000002</v>
      </c>
      <c r="BE178" s="4" t="str">
        <f t="shared" si="22"/>
        <v>ABURRIDO</v>
      </c>
      <c r="BF178" s="4">
        <f t="shared" si="23"/>
        <v>3.1710000000000003</v>
      </c>
      <c r="BG178">
        <f t="shared" si="24"/>
        <v>1.1000000000000001</v>
      </c>
      <c r="BH178">
        <f t="shared" si="25"/>
        <v>1.69</v>
      </c>
      <c r="BI178">
        <f t="shared" si="26"/>
        <v>5.61</v>
      </c>
      <c r="BJ178">
        <f t="shared" si="27"/>
        <v>3.55</v>
      </c>
      <c r="BK178">
        <f t="shared" si="28"/>
        <v>3.45</v>
      </c>
      <c r="BL178">
        <f t="shared" si="29"/>
        <v>36727.949999999983</v>
      </c>
    </row>
    <row r="179" spans="1:64" x14ac:dyDescent="0.2">
      <c r="A179" s="1">
        <v>177</v>
      </c>
      <c r="B179" s="7" t="s">
        <v>9</v>
      </c>
      <c r="C179" s="3">
        <v>39929</v>
      </c>
      <c r="D179" s="4" t="s">
        <v>8</v>
      </c>
      <c r="E179" s="4" t="s">
        <v>168</v>
      </c>
      <c r="F179" s="5" t="str">
        <f t="shared" si="20"/>
        <v>D</v>
      </c>
      <c r="G179" s="6">
        <v>0.77430555555555547</v>
      </c>
      <c r="H179" s="6">
        <v>0.87361111111111101</v>
      </c>
      <c r="I179" s="85">
        <f t="shared" si="21"/>
        <v>142.99999999999997</v>
      </c>
      <c r="J179" s="86">
        <f>I179*Segmentos!$D$7*(AH179%)*IF(ISNUMBER(AI179),AI179%,0)</f>
        <v>2091632.3999999994</v>
      </c>
      <c r="K179" s="86">
        <f>I179*Segmentos!$D$7*(AL179%)*IF(ISNUMBER(AM179),AM179%,0)</f>
        <v>2219817.5999999996</v>
      </c>
      <c r="L179" s="4" t="s">
        <v>214</v>
      </c>
      <c r="M179" s="2">
        <v>3.79</v>
      </c>
      <c r="N179" s="2">
        <v>15.4</v>
      </c>
      <c r="O179" s="2">
        <v>24.6</v>
      </c>
      <c r="P179" s="2">
        <v>79.4285</v>
      </c>
      <c r="Q179" s="2">
        <v>2.11</v>
      </c>
      <c r="R179" s="2">
        <v>10.6</v>
      </c>
      <c r="S179" s="2">
        <v>20</v>
      </c>
      <c r="T179" s="2">
        <v>7.3993000000000002</v>
      </c>
      <c r="U179" s="2">
        <v>3.03</v>
      </c>
      <c r="V179" s="2">
        <v>14.1</v>
      </c>
      <c r="W179" s="2">
        <v>21.5</v>
      </c>
      <c r="X179" s="2">
        <v>13.3309</v>
      </c>
      <c r="Y179" s="2">
        <v>4.88</v>
      </c>
      <c r="Z179" s="2">
        <v>18</v>
      </c>
      <c r="AA179" s="2">
        <v>27.1</v>
      </c>
      <c r="AB179" s="2">
        <v>30.234999999999999</v>
      </c>
      <c r="AC179" s="2">
        <v>4.13</v>
      </c>
      <c r="AD179" s="2">
        <v>16.3</v>
      </c>
      <c r="AE179" s="2">
        <v>25.3</v>
      </c>
      <c r="AF179" s="2">
        <v>28.463200000000001</v>
      </c>
      <c r="AG179" s="20">
        <v>3.66</v>
      </c>
      <c r="AH179" s="20">
        <v>15.3</v>
      </c>
      <c r="AI179" s="20">
        <v>23.9</v>
      </c>
      <c r="AJ179" s="20">
        <v>36.453499999999998</v>
      </c>
      <c r="AK179" s="18">
        <v>3.9</v>
      </c>
      <c r="AL179" s="18">
        <v>15.4</v>
      </c>
      <c r="AM179" s="18">
        <v>25.2</v>
      </c>
      <c r="AN179" s="18">
        <v>42.975000000000001</v>
      </c>
      <c r="AO179" s="2">
        <v>1.53</v>
      </c>
      <c r="AP179" s="2">
        <v>7.2</v>
      </c>
      <c r="AQ179" s="2">
        <v>21.4</v>
      </c>
      <c r="AR179" s="2">
        <v>3.5163000000000002</v>
      </c>
      <c r="AS179" s="2">
        <v>2.06</v>
      </c>
      <c r="AT179" s="2">
        <v>14.2</v>
      </c>
      <c r="AU179" s="2">
        <v>14.5</v>
      </c>
      <c r="AV179" s="2">
        <v>9.5244999999999997</v>
      </c>
      <c r="AW179" s="2">
        <v>3.78</v>
      </c>
      <c r="AX179" s="2">
        <v>13.7</v>
      </c>
      <c r="AY179" s="2">
        <v>27.6</v>
      </c>
      <c r="AZ179" s="2">
        <v>22.813300000000002</v>
      </c>
      <c r="BA179" s="2">
        <v>5.42</v>
      </c>
      <c r="BB179" s="2">
        <v>19.7</v>
      </c>
      <c r="BC179" s="2">
        <v>27.6</v>
      </c>
      <c r="BD179" s="2">
        <v>43.5745</v>
      </c>
      <c r="BE179" s="4" t="str">
        <f t="shared" si="22"/>
        <v>ABURRIDO</v>
      </c>
      <c r="BF179" s="4">
        <f t="shared" si="23"/>
        <v>3.3637999999999999</v>
      </c>
      <c r="BG179">
        <f t="shared" si="24"/>
        <v>1.53</v>
      </c>
      <c r="BH179">
        <f t="shared" si="25"/>
        <v>2.06</v>
      </c>
      <c r="BI179">
        <f t="shared" si="26"/>
        <v>5.42</v>
      </c>
      <c r="BJ179">
        <f t="shared" si="27"/>
        <v>3.9</v>
      </c>
      <c r="BK179">
        <f t="shared" si="28"/>
        <v>3.66</v>
      </c>
      <c r="BL179">
        <f t="shared" si="29"/>
        <v>54174.119999999995</v>
      </c>
    </row>
    <row r="180" spans="1:64" x14ac:dyDescent="0.2">
      <c r="A180" s="1">
        <v>178</v>
      </c>
      <c r="B180" s="7" t="s">
        <v>75</v>
      </c>
      <c r="C180" s="3">
        <v>39929</v>
      </c>
      <c r="D180" s="4" t="s">
        <v>629</v>
      </c>
      <c r="E180" s="4" t="s">
        <v>176</v>
      </c>
      <c r="F180" s="5" t="str">
        <f t="shared" si="20"/>
        <v>D</v>
      </c>
      <c r="G180" s="6">
        <v>0.91736111111111107</v>
      </c>
      <c r="H180" s="6">
        <v>0.9375</v>
      </c>
      <c r="I180" s="85">
        <f t="shared" si="21"/>
        <v>29.000000000000057</v>
      </c>
      <c r="J180" s="86">
        <f>I180*Segmentos!$D$7*(AH180%)*IF(ISNUMBER(AI180),AI180%,0)</f>
        <v>6032.0000000000127</v>
      </c>
      <c r="K180" s="86">
        <f>I180*Segmentos!$D$7*(AL180%)*IF(ISNUMBER(AM180),AM180%,0)</f>
        <v>23142.000000000044</v>
      </c>
      <c r="L180" s="4"/>
      <c r="M180" s="2">
        <v>0.13</v>
      </c>
      <c r="N180" s="2">
        <v>1.5</v>
      </c>
      <c r="O180" s="2">
        <v>8.8000000000000007</v>
      </c>
      <c r="P180" s="2">
        <v>59.402900000000002</v>
      </c>
      <c r="Q180" s="2">
        <v>0</v>
      </c>
      <c r="R180" s="2">
        <v>0</v>
      </c>
      <c r="S180" s="8" t="s">
        <v>577</v>
      </c>
      <c r="T180" s="2">
        <v>0</v>
      </c>
      <c r="U180" s="2">
        <v>0.11</v>
      </c>
      <c r="V180" s="2">
        <v>2.4</v>
      </c>
      <c r="W180" s="2">
        <v>4.5</v>
      </c>
      <c r="X180" s="2">
        <v>10.519500000000001</v>
      </c>
      <c r="Y180" s="2">
        <v>0.27</v>
      </c>
      <c r="Z180" s="2">
        <v>1.6</v>
      </c>
      <c r="AA180" s="2">
        <v>16.600000000000001</v>
      </c>
      <c r="AB180" s="2">
        <v>37.183</v>
      </c>
      <c r="AC180" s="2">
        <v>0.08</v>
      </c>
      <c r="AD180" s="2">
        <v>1.4</v>
      </c>
      <c r="AE180" s="2">
        <v>5.4</v>
      </c>
      <c r="AF180" s="2">
        <v>11.7005</v>
      </c>
      <c r="AG180" s="20">
        <v>0.05</v>
      </c>
      <c r="AH180" s="20">
        <v>1</v>
      </c>
      <c r="AI180" s="20">
        <v>5.2</v>
      </c>
      <c r="AJ180" s="20">
        <v>11.5974</v>
      </c>
      <c r="AK180" s="18">
        <v>0.2</v>
      </c>
      <c r="AL180" s="18">
        <v>1.9</v>
      </c>
      <c r="AM180" s="18">
        <v>10.5</v>
      </c>
      <c r="AN180" s="18">
        <v>47.805500000000002</v>
      </c>
      <c r="AO180" s="2">
        <v>0.04</v>
      </c>
      <c r="AP180" s="2">
        <v>0.2</v>
      </c>
      <c r="AQ180" s="2">
        <v>27.6</v>
      </c>
      <c r="AR180" s="2">
        <v>2.1244999999999998</v>
      </c>
      <c r="AS180" s="2">
        <v>0.06</v>
      </c>
      <c r="AT180" s="2">
        <v>1.3</v>
      </c>
      <c r="AU180" s="2">
        <v>4.8</v>
      </c>
      <c r="AV180" s="2">
        <v>6.4208999999999996</v>
      </c>
      <c r="AW180" s="2">
        <v>7.0000000000000007E-2</v>
      </c>
      <c r="AX180" s="2">
        <v>1.8</v>
      </c>
      <c r="AY180" s="2">
        <v>3.8</v>
      </c>
      <c r="AZ180" s="2">
        <v>8.9076000000000004</v>
      </c>
      <c r="BA180" s="2">
        <v>0.24</v>
      </c>
      <c r="BB180" s="2">
        <v>1.7</v>
      </c>
      <c r="BC180" s="2">
        <v>14.1</v>
      </c>
      <c r="BD180" s="2">
        <v>41.9499</v>
      </c>
      <c r="BE180" s="4" t="str">
        <f t="shared" si="22"/>
        <v>NO APLICA</v>
      </c>
      <c r="BF180" s="4">
        <f t="shared" si="23"/>
        <v>0.128</v>
      </c>
      <c r="BG180">
        <f t="shared" si="24"/>
        <v>0.04</v>
      </c>
      <c r="BH180">
        <f t="shared" si="25"/>
        <v>0.06</v>
      </c>
      <c r="BI180">
        <f t="shared" si="26"/>
        <v>0.24</v>
      </c>
      <c r="BJ180">
        <f t="shared" si="27"/>
        <v>0.2</v>
      </c>
      <c r="BK180">
        <f t="shared" si="28"/>
        <v>0.05</v>
      </c>
      <c r="BL180">
        <f t="shared" si="29"/>
        <v>382.80000000000081</v>
      </c>
    </row>
    <row r="181" spans="1:64" x14ac:dyDescent="0.2">
      <c r="A181" s="1">
        <v>179</v>
      </c>
      <c r="B181" s="7" t="s">
        <v>35</v>
      </c>
      <c r="C181" s="3">
        <v>39929</v>
      </c>
      <c r="D181" s="4" t="s">
        <v>626</v>
      </c>
      <c r="E181" s="4" t="s">
        <v>163</v>
      </c>
      <c r="F181" s="5" t="str">
        <f t="shared" si="20"/>
        <v>D</v>
      </c>
      <c r="G181" s="6">
        <v>0.91805555555555562</v>
      </c>
      <c r="H181" s="6">
        <v>0.92083333333333339</v>
      </c>
      <c r="I181" s="85">
        <f t="shared" si="21"/>
        <v>3.9999999999999858</v>
      </c>
      <c r="J181" s="86">
        <f>I181*Segmentos!$D$7*(AH181%)*IF(ISNUMBER(AI181),AI181%,0)</f>
        <v>91647.99999999968</v>
      </c>
      <c r="K181" s="86">
        <f>I181*Segmentos!$D$7*(AL181%)*IF(ISNUMBER(AM181),AM181%,0)</f>
        <v>151606.39999999947</v>
      </c>
      <c r="L181" s="4"/>
      <c r="M181" s="2">
        <v>7.7</v>
      </c>
      <c r="N181" s="2">
        <v>10</v>
      </c>
      <c r="O181" s="2">
        <v>77</v>
      </c>
      <c r="P181" s="2">
        <v>86.772199999999998</v>
      </c>
      <c r="Q181" s="2">
        <v>2.63</v>
      </c>
      <c r="R181" s="2">
        <v>3.6</v>
      </c>
      <c r="S181" s="2">
        <v>73.400000000000006</v>
      </c>
      <c r="T181" s="2">
        <v>4.9382000000000001</v>
      </c>
      <c r="U181" s="2">
        <v>6.04</v>
      </c>
      <c r="V181" s="2">
        <v>7.4</v>
      </c>
      <c r="W181" s="2">
        <v>81.5</v>
      </c>
      <c r="X181" s="2">
        <v>14.2799</v>
      </c>
      <c r="Y181" s="2">
        <v>6.79</v>
      </c>
      <c r="Z181" s="2">
        <v>10.1</v>
      </c>
      <c r="AA181" s="2">
        <v>67.400000000000006</v>
      </c>
      <c r="AB181" s="2">
        <v>22.610600000000002</v>
      </c>
      <c r="AC181" s="2">
        <v>12.15</v>
      </c>
      <c r="AD181" s="2">
        <v>14.8</v>
      </c>
      <c r="AE181" s="2">
        <v>82</v>
      </c>
      <c r="AF181" s="2">
        <v>44.943399999999997</v>
      </c>
      <c r="AG181" s="20">
        <v>5.7</v>
      </c>
      <c r="AH181" s="20">
        <v>8</v>
      </c>
      <c r="AI181" s="20">
        <v>71.599999999999994</v>
      </c>
      <c r="AJ181" s="20">
        <v>30.484999999999999</v>
      </c>
      <c r="AK181" s="18">
        <v>9.5</v>
      </c>
      <c r="AL181" s="18">
        <v>11.8</v>
      </c>
      <c r="AM181" s="18">
        <v>80.3</v>
      </c>
      <c r="AN181" s="18">
        <v>56.287199999999999</v>
      </c>
      <c r="AO181" s="2">
        <v>6.38</v>
      </c>
      <c r="AP181" s="2">
        <v>8.4</v>
      </c>
      <c r="AQ181" s="2">
        <v>75.7</v>
      </c>
      <c r="AR181" s="2">
        <v>7.8567999999999998</v>
      </c>
      <c r="AS181" s="2">
        <v>5.09</v>
      </c>
      <c r="AT181" s="2">
        <v>7.6</v>
      </c>
      <c r="AU181" s="2">
        <v>67.5</v>
      </c>
      <c r="AV181" s="2">
        <v>12.6509</v>
      </c>
      <c r="AW181" s="2">
        <v>8.89</v>
      </c>
      <c r="AX181" s="2">
        <v>11.5</v>
      </c>
      <c r="AY181" s="2">
        <v>77.099999999999994</v>
      </c>
      <c r="AZ181" s="2">
        <v>28.797999999999998</v>
      </c>
      <c r="BA181" s="2">
        <v>8.68</v>
      </c>
      <c r="BB181" s="2">
        <v>10.7</v>
      </c>
      <c r="BC181" s="2">
        <v>81.2</v>
      </c>
      <c r="BD181" s="2">
        <v>37.466500000000003</v>
      </c>
      <c r="BE181" s="4" t="str">
        <f t="shared" si="22"/>
        <v>NO APLICA</v>
      </c>
      <c r="BF181" s="4">
        <f t="shared" si="23"/>
        <v>6.9370000000000003</v>
      </c>
      <c r="BG181">
        <f t="shared" si="24"/>
        <v>6.38</v>
      </c>
      <c r="BH181">
        <f t="shared" si="25"/>
        <v>5.09</v>
      </c>
      <c r="BI181">
        <f t="shared" si="26"/>
        <v>8.89</v>
      </c>
      <c r="BJ181">
        <f t="shared" si="27"/>
        <v>9.5</v>
      </c>
      <c r="BK181">
        <f t="shared" si="28"/>
        <v>5.7</v>
      </c>
      <c r="BL181">
        <f t="shared" si="29"/>
        <v>3079.9999999999891</v>
      </c>
    </row>
    <row r="182" spans="1:64" x14ac:dyDescent="0.2">
      <c r="A182" s="1">
        <v>180</v>
      </c>
      <c r="B182" s="7" t="s">
        <v>74</v>
      </c>
      <c r="C182" s="3">
        <v>39929</v>
      </c>
      <c r="D182" s="4" t="s">
        <v>629</v>
      </c>
      <c r="E182" s="4" t="s">
        <v>170</v>
      </c>
      <c r="F182" s="5" t="str">
        <f t="shared" si="20"/>
        <v>D</v>
      </c>
      <c r="G182" s="6">
        <v>0.89722222222222225</v>
      </c>
      <c r="H182" s="6">
        <v>0.90138888888888891</v>
      </c>
      <c r="I182" s="85">
        <f t="shared" si="21"/>
        <v>5.9999999999999787</v>
      </c>
      <c r="J182" s="86">
        <f>I182*Segmentos!$D$7*(AH182%)*IF(ISNUMBER(AI182),AI182%,0)</f>
        <v>4751.9999999999836</v>
      </c>
      <c r="K182" s="86">
        <f>I182*Segmentos!$D$7*(AL182%)*IF(ISNUMBER(AM182),AM182%,0)</f>
        <v>11750.39999999996</v>
      </c>
      <c r="L182" s="4"/>
      <c r="M182" s="2">
        <v>0.35</v>
      </c>
      <c r="N182" s="2">
        <v>0.6</v>
      </c>
      <c r="O182" s="2">
        <v>58</v>
      </c>
      <c r="P182" s="2">
        <v>37.831200000000003</v>
      </c>
      <c r="Q182" s="2">
        <v>0.34</v>
      </c>
      <c r="R182" s="2">
        <v>0.8</v>
      </c>
      <c r="S182" s="2">
        <v>44.2</v>
      </c>
      <c r="T182" s="2">
        <v>5.9855999999999998</v>
      </c>
      <c r="U182" s="2">
        <v>0.89</v>
      </c>
      <c r="V182" s="2">
        <v>1</v>
      </c>
      <c r="W182" s="2">
        <v>91.3</v>
      </c>
      <c r="X182" s="2">
        <v>19.839700000000001</v>
      </c>
      <c r="Y182" s="2">
        <v>0.38</v>
      </c>
      <c r="Z182" s="2">
        <v>1</v>
      </c>
      <c r="AA182" s="2">
        <v>40.1</v>
      </c>
      <c r="AB182" s="2">
        <v>12.0059</v>
      </c>
      <c r="AC182" s="2">
        <v>0</v>
      </c>
      <c r="AD182" s="2">
        <v>0</v>
      </c>
      <c r="AE182" s="8" t="s">
        <v>577</v>
      </c>
      <c r="AF182" s="2">
        <v>0</v>
      </c>
      <c r="AG182" s="20">
        <v>0.17</v>
      </c>
      <c r="AH182" s="20">
        <v>0.4</v>
      </c>
      <c r="AI182" s="20">
        <v>49.5</v>
      </c>
      <c r="AJ182" s="20">
        <v>8.7988</v>
      </c>
      <c r="AK182" s="18">
        <v>0.52</v>
      </c>
      <c r="AL182" s="18">
        <v>0.8</v>
      </c>
      <c r="AM182" s="18">
        <v>61.2</v>
      </c>
      <c r="AN182" s="18">
        <v>29.032499999999999</v>
      </c>
      <c r="AO182" s="2">
        <v>0</v>
      </c>
      <c r="AP182" s="2">
        <v>0</v>
      </c>
      <c r="AQ182" s="8" t="s">
        <v>577</v>
      </c>
      <c r="AR182" s="2">
        <v>0</v>
      </c>
      <c r="AS182" s="2">
        <v>7.0000000000000007E-2</v>
      </c>
      <c r="AT182" s="2">
        <v>0.3</v>
      </c>
      <c r="AU182" s="2">
        <v>25</v>
      </c>
      <c r="AV182" s="2">
        <v>1.7261</v>
      </c>
      <c r="AW182" s="2">
        <v>0.56000000000000005</v>
      </c>
      <c r="AX182" s="2">
        <v>0.8</v>
      </c>
      <c r="AY182" s="2">
        <v>66.7</v>
      </c>
      <c r="AZ182" s="2">
        <v>17.322299999999998</v>
      </c>
      <c r="BA182" s="2">
        <v>0.46</v>
      </c>
      <c r="BB182" s="2">
        <v>0.8</v>
      </c>
      <c r="BC182" s="2">
        <v>58.1</v>
      </c>
      <c r="BD182" s="2">
        <v>18.782800000000002</v>
      </c>
      <c r="BE182" s="4" t="str">
        <f t="shared" si="22"/>
        <v>NO APLICA</v>
      </c>
      <c r="BF182" s="4">
        <f t="shared" si="23"/>
        <v>0.27200000000000002</v>
      </c>
      <c r="BG182">
        <f t="shared" si="24"/>
        <v>0</v>
      </c>
      <c r="BH182">
        <f t="shared" si="25"/>
        <v>7.0000000000000007E-2</v>
      </c>
      <c r="BI182">
        <f t="shared" si="26"/>
        <v>0.56000000000000005</v>
      </c>
      <c r="BJ182">
        <f t="shared" si="27"/>
        <v>0.52</v>
      </c>
      <c r="BK182">
        <f t="shared" si="28"/>
        <v>0.17</v>
      </c>
      <c r="BL182">
        <f t="shared" si="29"/>
        <v>208.79999999999927</v>
      </c>
    </row>
    <row r="183" spans="1:64" x14ac:dyDescent="0.2">
      <c r="A183" s="1">
        <v>181</v>
      </c>
      <c r="B183" s="7" t="s">
        <v>11</v>
      </c>
      <c r="C183" s="3">
        <v>39929</v>
      </c>
      <c r="D183" s="4" t="s">
        <v>8</v>
      </c>
      <c r="E183" s="4" t="s">
        <v>166</v>
      </c>
      <c r="F183" s="5" t="str">
        <f t="shared" si="20"/>
        <v>D</v>
      </c>
      <c r="G183" s="6">
        <v>0.89375000000000004</v>
      </c>
      <c r="H183" s="6">
        <v>0.89444444444444438</v>
      </c>
      <c r="I183" s="85">
        <f t="shared" si="21"/>
        <v>0.99999999999983658</v>
      </c>
      <c r="J183" s="86">
        <f>I183*Segmentos!$D$7*(AH183%)*IF(ISNUMBER(AI183),AI183%,0)</f>
        <v>21199.999999996537</v>
      </c>
      <c r="K183" s="86">
        <f>I183*Segmentos!$D$7*(AL183%)*IF(ISNUMBER(AM183),AM183%,0)</f>
        <v>22399.999999996337</v>
      </c>
      <c r="L183" s="4"/>
      <c r="M183" s="2">
        <v>5.49</v>
      </c>
      <c r="N183" s="2">
        <v>5.5</v>
      </c>
      <c r="O183" s="2">
        <v>100</v>
      </c>
      <c r="P183" s="2">
        <v>93.953199999999995</v>
      </c>
      <c r="Q183" s="2">
        <v>2.6</v>
      </c>
      <c r="R183" s="2">
        <v>2.6</v>
      </c>
      <c r="S183" s="2">
        <v>100</v>
      </c>
      <c r="T183" s="2">
        <v>7.4337999999999997</v>
      </c>
      <c r="U183" s="2">
        <v>3.96</v>
      </c>
      <c r="V183" s="2">
        <v>4</v>
      </c>
      <c r="W183" s="2">
        <v>100</v>
      </c>
      <c r="X183" s="2">
        <v>14.1858</v>
      </c>
      <c r="Y183" s="2">
        <v>4.04</v>
      </c>
      <c r="Z183" s="2">
        <v>4</v>
      </c>
      <c r="AA183" s="2">
        <v>100</v>
      </c>
      <c r="AB183" s="2">
        <v>20.380099999999999</v>
      </c>
      <c r="AC183" s="2">
        <v>9.25</v>
      </c>
      <c r="AD183" s="2">
        <v>9.3000000000000007</v>
      </c>
      <c r="AE183" s="2">
        <v>100</v>
      </c>
      <c r="AF183" s="2">
        <v>51.953499999999998</v>
      </c>
      <c r="AG183" s="20">
        <v>5.34</v>
      </c>
      <c r="AH183" s="20">
        <v>5.3</v>
      </c>
      <c r="AI183" s="20">
        <v>100</v>
      </c>
      <c r="AJ183" s="20">
        <v>43.358699999999999</v>
      </c>
      <c r="AK183" s="18">
        <v>5.63</v>
      </c>
      <c r="AL183" s="18">
        <v>5.6</v>
      </c>
      <c r="AM183" s="18">
        <v>100</v>
      </c>
      <c r="AN183" s="18">
        <v>50.5944</v>
      </c>
      <c r="AO183" s="2">
        <v>2.74</v>
      </c>
      <c r="AP183" s="2">
        <v>2.7</v>
      </c>
      <c r="AQ183" s="2">
        <v>100</v>
      </c>
      <c r="AR183" s="2">
        <v>5.1300999999999997</v>
      </c>
      <c r="AS183" s="2">
        <v>3.22</v>
      </c>
      <c r="AT183" s="2">
        <v>3.2</v>
      </c>
      <c r="AU183" s="2">
        <v>100</v>
      </c>
      <c r="AV183" s="2">
        <v>12.1371</v>
      </c>
      <c r="AW183" s="2">
        <v>2.78</v>
      </c>
      <c r="AX183" s="2">
        <v>2.8</v>
      </c>
      <c r="AY183" s="2">
        <v>100</v>
      </c>
      <c r="AZ183" s="2">
        <v>13.6929</v>
      </c>
      <c r="BA183" s="2">
        <v>9.6199999999999992</v>
      </c>
      <c r="BB183" s="2">
        <v>9.6</v>
      </c>
      <c r="BC183" s="2">
        <v>100</v>
      </c>
      <c r="BD183" s="2">
        <v>62.993099999999998</v>
      </c>
      <c r="BE183" s="4" t="str">
        <f t="shared" si="22"/>
        <v>NO APLICA</v>
      </c>
      <c r="BF183" s="4">
        <f t="shared" si="23"/>
        <v>5.5508000000000006</v>
      </c>
      <c r="BG183">
        <f t="shared" si="24"/>
        <v>2.74</v>
      </c>
      <c r="BH183">
        <f t="shared" si="25"/>
        <v>3.22</v>
      </c>
      <c r="BI183">
        <f t="shared" si="26"/>
        <v>9.6199999999999992</v>
      </c>
      <c r="BJ183">
        <f t="shared" si="27"/>
        <v>5.63</v>
      </c>
      <c r="BK183">
        <f t="shared" si="28"/>
        <v>5.34</v>
      </c>
      <c r="BL183">
        <f t="shared" si="29"/>
        <v>549.99999999991007</v>
      </c>
    </row>
    <row r="184" spans="1:64" x14ac:dyDescent="0.2">
      <c r="A184" s="1">
        <v>182</v>
      </c>
      <c r="B184" s="7" t="s">
        <v>11</v>
      </c>
      <c r="C184" s="3">
        <v>39929</v>
      </c>
      <c r="D184" s="4" t="s">
        <v>627</v>
      </c>
      <c r="E184" s="4" t="s">
        <v>166</v>
      </c>
      <c r="F184" s="5" t="str">
        <f t="shared" si="20"/>
        <v>D</v>
      </c>
      <c r="G184" s="6">
        <v>0.91388888888888886</v>
      </c>
      <c r="H184" s="6">
        <v>0.91666666666666663</v>
      </c>
      <c r="I184" s="85">
        <f t="shared" si="21"/>
        <v>3.9999999999999858</v>
      </c>
      <c r="J184" s="86">
        <f>I184*Segmentos!$D$7*(AH184%)*IF(ISNUMBER(AI184),AI184%,0)</f>
        <v>73286.399999999747</v>
      </c>
      <c r="K184" s="86">
        <f>I184*Segmentos!$D$7*(AL184%)*IF(ISNUMBER(AM184),AM184%,0)</f>
        <v>119820.79999999958</v>
      </c>
      <c r="L184" s="4"/>
      <c r="M184" s="2">
        <v>6.12</v>
      </c>
      <c r="N184" s="2">
        <v>8</v>
      </c>
      <c r="O184" s="2">
        <v>76.7</v>
      </c>
      <c r="P184" s="2">
        <v>82.465400000000002</v>
      </c>
      <c r="Q184" s="2">
        <v>4.68</v>
      </c>
      <c r="R184" s="2">
        <v>5.5</v>
      </c>
      <c r="S184" s="2">
        <v>85.6</v>
      </c>
      <c r="T184" s="2">
        <v>10.512499999999999</v>
      </c>
      <c r="U184" s="2">
        <v>4.54</v>
      </c>
      <c r="V184" s="2">
        <v>6.7</v>
      </c>
      <c r="W184" s="2">
        <v>67.599999999999994</v>
      </c>
      <c r="X184" s="2">
        <v>12.833399999999999</v>
      </c>
      <c r="Y184" s="2">
        <v>6.7</v>
      </c>
      <c r="Z184" s="2">
        <v>8.6999999999999993</v>
      </c>
      <c r="AA184" s="2">
        <v>77.099999999999994</v>
      </c>
      <c r="AB184" s="2">
        <v>26.6492</v>
      </c>
      <c r="AC184" s="2">
        <v>7.34</v>
      </c>
      <c r="AD184" s="2">
        <v>9.4</v>
      </c>
      <c r="AE184" s="2">
        <v>77.900000000000006</v>
      </c>
      <c r="AF184" s="2">
        <v>32.470300000000002</v>
      </c>
      <c r="AG184" s="20">
        <v>4.59</v>
      </c>
      <c r="AH184" s="20">
        <v>6.6</v>
      </c>
      <c r="AI184" s="20">
        <v>69.400000000000006</v>
      </c>
      <c r="AJ184" s="20">
        <v>29.312799999999999</v>
      </c>
      <c r="AK184" s="18">
        <v>7.5</v>
      </c>
      <c r="AL184" s="18">
        <v>9.1999999999999993</v>
      </c>
      <c r="AM184" s="18">
        <v>81.400000000000006</v>
      </c>
      <c r="AN184" s="18">
        <v>53.152700000000003</v>
      </c>
      <c r="AO184" s="2">
        <v>5.07</v>
      </c>
      <c r="AP184" s="2">
        <v>7.6</v>
      </c>
      <c r="AQ184" s="2">
        <v>66.8</v>
      </c>
      <c r="AR184" s="2">
        <v>7.4615</v>
      </c>
      <c r="AS184" s="2">
        <v>5.65</v>
      </c>
      <c r="AT184" s="2">
        <v>7.1</v>
      </c>
      <c r="AU184" s="2">
        <v>79.400000000000006</v>
      </c>
      <c r="AV184" s="2">
        <v>16.784800000000001</v>
      </c>
      <c r="AW184" s="2">
        <v>8.51</v>
      </c>
      <c r="AX184" s="2">
        <v>11.1</v>
      </c>
      <c r="AY184" s="2">
        <v>76.3</v>
      </c>
      <c r="AZ184" s="2">
        <v>32.9557</v>
      </c>
      <c r="BA184" s="2">
        <v>4.9000000000000004</v>
      </c>
      <c r="BB184" s="2">
        <v>6.2</v>
      </c>
      <c r="BC184" s="2">
        <v>78.900000000000006</v>
      </c>
      <c r="BD184" s="2">
        <v>25.263400000000001</v>
      </c>
      <c r="BE184" s="4" t="str">
        <f t="shared" si="22"/>
        <v>NO APLICA</v>
      </c>
      <c r="BF184" s="4">
        <f t="shared" si="23"/>
        <v>6.5872000000000002</v>
      </c>
      <c r="BG184">
        <f t="shared" si="24"/>
        <v>5.07</v>
      </c>
      <c r="BH184">
        <f t="shared" si="25"/>
        <v>5.65</v>
      </c>
      <c r="BI184">
        <f t="shared" si="26"/>
        <v>8.51</v>
      </c>
      <c r="BJ184">
        <f t="shared" si="27"/>
        <v>7.5</v>
      </c>
      <c r="BK184">
        <f t="shared" si="28"/>
        <v>4.59</v>
      </c>
      <c r="BL184">
        <f t="shared" si="29"/>
        <v>2454.3999999999915</v>
      </c>
    </row>
    <row r="185" spans="1:64" x14ac:dyDescent="0.2">
      <c r="A185" s="1">
        <v>183</v>
      </c>
      <c r="B185" s="7" t="s">
        <v>6</v>
      </c>
      <c r="C185" s="3">
        <v>39929</v>
      </c>
      <c r="D185" s="4" t="s">
        <v>3</v>
      </c>
      <c r="E185" s="4" t="s">
        <v>166</v>
      </c>
      <c r="F185" s="5" t="str">
        <f t="shared" si="20"/>
        <v>D</v>
      </c>
      <c r="G185" s="6">
        <v>0.90833333333333333</v>
      </c>
      <c r="H185" s="6">
        <v>0.90972222222222221</v>
      </c>
      <c r="I185" s="85">
        <f t="shared" si="21"/>
        <v>1.9999999999999929</v>
      </c>
      <c r="J185" s="86">
        <f>I185*Segmentos!$D$7*(AH185%)*IF(ISNUMBER(AI185),AI185%,0)</f>
        <v>54541.599999999809</v>
      </c>
      <c r="K185" s="86">
        <f>I185*Segmentos!$D$7*(AL185%)*IF(ISNUMBER(AM185),AM185%,0)</f>
        <v>57595.999999999796</v>
      </c>
      <c r="L185" s="4"/>
      <c r="M185" s="2">
        <v>7</v>
      </c>
      <c r="N185" s="2">
        <v>7.8</v>
      </c>
      <c r="O185" s="2">
        <v>90.1</v>
      </c>
      <c r="P185" s="2">
        <v>86.377300000000005</v>
      </c>
      <c r="Q185" s="2">
        <v>3.72</v>
      </c>
      <c r="R185" s="2">
        <v>4.3</v>
      </c>
      <c r="S185" s="2">
        <v>87.1</v>
      </c>
      <c r="T185" s="2">
        <v>7.6656000000000004</v>
      </c>
      <c r="U185" s="2">
        <v>4.2699999999999996</v>
      </c>
      <c r="V185" s="2">
        <v>4.4000000000000004</v>
      </c>
      <c r="W185" s="2">
        <v>97.1</v>
      </c>
      <c r="X185" s="2">
        <v>11.046799999999999</v>
      </c>
      <c r="Y185" s="2">
        <v>6.98</v>
      </c>
      <c r="Z185" s="2">
        <v>8.3000000000000007</v>
      </c>
      <c r="AA185" s="2">
        <v>84.3</v>
      </c>
      <c r="AB185" s="2">
        <v>25.4299</v>
      </c>
      <c r="AC185" s="2">
        <v>10.43</v>
      </c>
      <c r="AD185" s="2">
        <v>11.3</v>
      </c>
      <c r="AE185" s="2">
        <v>92.7</v>
      </c>
      <c r="AF185" s="2">
        <v>42.234999999999999</v>
      </c>
      <c r="AG185" s="20">
        <v>6.81</v>
      </c>
      <c r="AH185" s="20">
        <v>7.9</v>
      </c>
      <c r="AI185" s="20">
        <v>86.3</v>
      </c>
      <c r="AJ185" s="20">
        <v>39.836799999999997</v>
      </c>
      <c r="AK185" s="18">
        <v>7.18</v>
      </c>
      <c r="AL185" s="18">
        <v>7.7</v>
      </c>
      <c r="AM185" s="18">
        <v>93.5</v>
      </c>
      <c r="AN185" s="18">
        <v>46.540500000000002</v>
      </c>
      <c r="AO185" s="2">
        <v>4.47</v>
      </c>
      <c r="AP185" s="2">
        <v>4.5</v>
      </c>
      <c r="AQ185" s="2">
        <v>98.6</v>
      </c>
      <c r="AR185" s="2">
        <v>6.0217000000000001</v>
      </c>
      <c r="AS185" s="2">
        <v>6.9</v>
      </c>
      <c r="AT185" s="2">
        <v>7.8</v>
      </c>
      <c r="AU185" s="2">
        <v>88.1</v>
      </c>
      <c r="AV185" s="2">
        <v>18.747900000000001</v>
      </c>
      <c r="AW185" s="2">
        <v>8.0299999999999994</v>
      </c>
      <c r="AX185" s="2">
        <v>8.8000000000000007</v>
      </c>
      <c r="AY185" s="2">
        <v>91.1</v>
      </c>
      <c r="AZ185" s="2">
        <v>28.481999999999999</v>
      </c>
      <c r="BA185" s="2">
        <v>7.01</v>
      </c>
      <c r="BB185" s="2">
        <v>7.9</v>
      </c>
      <c r="BC185" s="2">
        <v>88.9</v>
      </c>
      <c r="BD185" s="2">
        <v>33.125700000000002</v>
      </c>
      <c r="BE185" s="4" t="str">
        <f t="shared" si="22"/>
        <v>NO APLICA</v>
      </c>
      <c r="BF185" s="4">
        <f t="shared" si="23"/>
        <v>7.0223999999999993</v>
      </c>
      <c r="BG185">
        <f t="shared" si="24"/>
        <v>4.47</v>
      </c>
      <c r="BH185">
        <f t="shared" si="25"/>
        <v>6.9</v>
      </c>
      <c r="BI185">
        <f t="shared" si="26"/>
        <v>8.0299999999999994</v>
      </c>
      <c r="BJ185">
        <f t="shared" si="27"/>
        <v>7.18</v>
      </c>
      <c r="BK185">
        <f t="shared" si="28"/>
        <v>6.81</v>
      </c>
      <c r="BL185">
        <f t="shared" si="29"/>
        <v>1405.5599999999949</v>
      </c>
    </row>
    <row r="186" spans="1:64" x14ac:dyDescent="0.2">
      <c r="A186" s="1">
        <v>184</v>
      </c>
      <c r="B186" s="7" t="s">
        <v>31</v>
      </c>
      <c r="C186" s="3">
        <v>39929</v>
      </c>
      <c r="D186" s="4" t="s">
        <v>628</v>
      </c>
      <c r="E186" s="4" t="s">
        <v>166</v>
      </c>
      <c r="F186" s="5" t="str">
        <f t="shared" si="20"/>
        <v>D</v>
      </c>
      <c r="G186" s="6">
        <v>0.91319444444444453</v>
      </c>
      <c r="H186" s="6">
        <v>0.91666666666666663</v>
      </c>
      <c r="I186" s="85">
        <f t="shared" si="21"/>
        <v>4.9999999999998224</v>
      </c>
      <c r="J186" s="86">
        <f>I186*Segmentos!$D$7*(AH186%)*IF(ISNUMBER(AI186),AI186%,0)</f>
        <v>37853.999999998654</v>
      </c>
      <c r="K186" s="86">
        <f>I186*Segmentos!$D$7*(AL186%)*IF(ISNUMBER(AM186),AM186%,0)</f>
        <v>34499.99999999877</v>
      </c>
      <c r="L186" s="4"/>
      <c r="M186" s="2">
        <v>1.8</v>
      </c>
      <c r="N186" s="2">
        <v>2.6</v>
      </c>
      <c r="O186" s="2">
        <v>69.599999999999994</v>
      </c>
      <c r="P186" s="2">
        <v>77.796700000000001</v>
      </c>
      <c r="Q186" s="2">
        <v>0.71</v>
      </c>
      <c r="R186" s="2">
        <v>1.3</v>
      </c>
      <c r="S186" s="2">
        <v>53.7</v>
      </c>
      <c r="T186" s="2">
        <v>5.1596000000000002</v>
      </c>
      <c r="U186" s="2">
        <v>0.78</v>
      </c>
      <c r="V186" s="2">
        <v>1</v>
      </c>
      <c r="W186" s="2">
        <v>74.2</v>
      </c>
      <c r="X186" s="2">
        <v>7.0442</v>
      </c>
      <c r="Y186" s="2">
        <v>3.85</v>
      </c>
      <c r="Z186" s="2">
        <v>5.5</v>
      </c>
      <c r="AA186" s="2">
        <v>70.2</v>
      </c>
      <c r="AB186" s="2">
        <v>49.1419</v>
      </c>
      <c r="AC186" s="2">
        <v>1.1599999999999999</v>
      </c>
      <c r="AD186" s="2">
        <v>1.6</v>
      </c>
      <c r="AE186" s="2">
        <v>72.400000000000006</v>
      </c>
      <c r="AF186" s="2">
        <v>16.4511</v>
      </c>
      <c r="AG186" s="20">
        <v>1.9</v>
      </c>
      <c r="AH186" s="20">
        <v>2.7</v>
      </c>
      <c r="AI186" s="20">
        <v>70.099999999999994</v>
      </c>
      <c r="AJ186" s="20">
        <v>38.9848</v>
      </c>
      <c r="AK186" s="18">
        <v>1.71</v>
      </c>
      <c r="AL186" s="18">
        <v>2.5</v>
      </c>
      <c r="AM186" s="18">
        <v>69</v>
      </c>
      <c r="AN186" s="18">
        <v>38.811900000000001</v>
      </c>
      <c r="AO186" s="2">
        <v>7.0000000000000007E-2</v>
      </c>
      <c r="AP186" s="2">
        <v>0.4</v>
      </c>
      <c r="AQ186" s="2">
        <v>20</v>
      </c>
      <c r="AR186" s="2">
        <v>0.33139999999999997</v>
      </c>
      <c r="AS186" s="2">
        <v>2.08</v>
      </c>
      <c r="AT186" s="2">
        <v>2.8</v>
      </c>
      <c r="AU186" s="2">
        <v>73.599999999999994</v>
      </c>
      <c r="AV186" s="2">
        <v>19.784199999999998</v>
      </c>
      <c r="AW186" s="2">
        <v>1.05</v>
      </c>
      <c r="AX186" s="2">
        <v>1.7</v>
      </c>
      <c r="AY186" s="2">
        <v>62.5</v>
      </c>
      <c r="AZ186" s="2">
        <v>13.058199999999999</v>
      </c>
      <c r="BA186" s="2">
        <v>2.69</v>
      </c>
      <c r="BB186" s="2">
        <v>3.8</v>
      </c>
      <c r="BC186" s="2">
        <v>71.5</v>
      </c>
      <c r="BD186" s="2">
        <v>44.622999999999998</v>
      </c>
      <c r="BE186" s="4" t="str">
        <f t="shared" si="22"/>
        <v>NO APLICA</v>
      </c>
      <c r="BF186" s="4">
        <f t="shared" si="23"/>
        <v>2.0032000000000001</v>
      </c>
      <c r="BG186">
        <f t="shared" si="24"/>
        <v>7.0000000000000007E-2</v>
      </c>
      <c r="BH186">
        <f t="shared" si="25"/>
        <v>2.08</v>
      </c>
      <c r="BI186">
        <f t="shared" si="26"/>
        <v>2.69</v>
      </c>
      <c r="BJ186">
        <f t="shared" si="27"/>
        <v>1.71</v>
      </c>
      <c r="BK186">
        <f t="shared" si="28"/>
        <v>1.9</v>
      </c>
      <c r="BL186">
        <f t="shared" si="29"/>
        <v>904.79999999996778</v>
      </c>
    </row>
    <row r="187" spans="1:64" x14ac:dyDescent="0.2">
      <c r="A187" s="1">
        <v>185</v>
      </c>
      <c r="B187" s="7" t="s">
        <v>76</v>
      </c>
      <c r="C187" s="3">
        <v>39929</v>
      </c>
      <c r="D187" s="4" t="s">
        <v>626</v>
      </c>
      <c r="E187" s="4" t="s">
        <v>165</v>
      </c>
      <c r="F187" s="5" t="str">
        <f t="shared" si="20"/>
        <v>D</v>
      </c>
      <c r="G187" s="6">
        <v>0.82986111111111116</v>
      </c>
      <c r="H187" s="6">
        <v>0.875</v>
      </c>
      <c r="I187" s="85">
        <f t="shared" si="21"/>
        <v>64.999999999999929</v>
      </c>
      <c r="J187" s="86">
        <f>I187*Segmentos!$D$7*(AH187%)*IF(ISNUMBER(AI187),AI187%,0)</f>
        <v>1412111.9999999984</v>
      </c>
      <c r="K187" s="86">
        <f>I187*Segmentos!$D$7*(AL187%)*IF(ISNUMBER(AM187),AM187%,0)</f>
        <v>1876601.9999999977</v>
      </c>
      <c r="L187" s="4"/>
      <c r="M187" s="2">
        <v>6.36</v>
      </c>
      <c r="N187" s="2">
        <v>14.6</v>
      </c>
      <c r="O187" s="2">
        <v>43.5</v>
      </c>
      <c r="P187" s="2">
        <v>82.952299999999994</v>
      </c>
      <c r="Q187" s="2">
        <v>5.38</v>
      </c>
      <c r="R187" s="2">
        <v>13</v>
      </c>
      <c r="S187" s="2">
        <v>41.4</v>
      </c>
      <c r="T187" s="2">
        <v>11.7102</v>
      </c>
      <c r="U187" s="2">
        <v>5.0599999999999996</v>
      </c>
      <c r="V187" s="2">
        <v>11.6</v>
      </c>
      <c r="W187" s="2">
        <v>43.5</v>
      </c>
      <c r="X187" s="2">
        <v>13.839</v>
      </c>
      <c r="Y187" s="2">
        <v>7.12</v>
      </c>
      <c r="Z187" s="2">
        <v>16.899999999999999</v>
      </c>
      <c r="AA187" s="2">
        <v>42.1</v>
      </c>
      <c r="AB187" s="2">
        <v>27.4542</v>
      </c>
      <c r="AC187" s="2">
        <v>6.99</v>
      </c>
      <c r="AD187" s="2">
        <v>15.3</v>
      </c>
      <c r="AE187" s="2">
        <v>45.7</v>
      </c>
      <c r="AF187" s="2">
        <v>29.948799999999999</v>
      </c>
      <c r="AG187" s="20">
        <v>5.41</v>
      </c>
      <c r="AH187" s="20">
        <v>14.6</v>
      </c>
      <c r="AI187" s="20">
        <v>37.200000000000003</v>
      </c>
      <c r="AJ187" s="20">
        <v>33.524799999999999</v>
      </c>
      <c r="AK187" s="18">
        <v>7.21</v>
      </c>
      <c r="AL187" s="18">
        <v>14.7</v>
      </c>
      <c r="AM187" s="18">
        <v>49.1</v>
      </c>
      <c r="AN187" s="18">
        <v>49.427399999999999</v>
      </c>
      <c r="AO187" s="2">
        <v>2.59</v>
      </c>
      <c r="AP187" s="2">
        <v>7.1</v>
      </c>
      <c r="AQ187" s="2">
        <v>36.4</v>
      </c>
      <c r="AR187" s="2">
        <v>3.6886999999999999</v>
      </c>
      <c r="AS187" s="2">
        <v>6.02</v>
      </c>
      <c r="AT187" s="2">
        <v>15</v>
      </c>
      <c r="AU187" s="2">
        <v>40.200000000000003</v>
      </c>
      <c r="AV187" s="2">
        <v>17.313700000000001</v>
      </c>
      <c r="AW187" s="2">
        <v>6.3</v>
      </c>
      <c r="AX187" s="2">
        <v>13.9</v>
      </c>
      <c r="AY187" s="2">
        <v>45.4</v>
      </c>
      <c r="AZ187" s="2">
        <v>23.651700000000002</v>
      </c>
      <c r="BA187" s="2">
        <v>7.66</v>
      </c>
      <c r="BB187" s="2">
        <v>17.100000000000001</v>
      </c>
      <c r="BC187" s="2">
        <v>44.8</v>
      </c>
      <c r="BD187" s="2">
        <v>38.298099999999998</v>
      </c>
      <c r="BE187" s="4" t="str">
        <f t="shared" si="22"/>
        <v>ENTRETENIDO</v>
      </c>
      <c r="BF187" s="4">
        <f t="shared" si="23"/>
        <v>6.2629999999999999</v>
      </c>
      <c r="BG187">
        <f t="shared" si="24"/>
        <v>2.59</v>
      </c>
      <c r="BH187">
        <f t="shared" si="25"/>
        <v>6.02</v>
      </c>
      <c r="BI187">
        <f t="shared" si="26"/>
        <v>7.66</v>
      </c>
      <c r="BJ187">
        <f t="shared" si="27"/>
        <v>7.21</v>
      </c>
      <c r="BK187">
        <f t="shared" si="28"/>
        <v>5.41</v>
      </c>
      <c r="BL187">
        <f t="shared" si="29"/>
        <v>41281.499999999956</v>
      </c>
    </row>
    <row r="188" spans="1:64" x14ac:dyDescent="0.2">
      <c r="A188" s="1">
        <v>186</v>
      </c>
      <c r="B188" s="7" t="s">
        <v>61</v>
      </c>
      <c r="C188" s="3">
        <v>39929</v>
      </c>
      <c r="D188" s="4" t="s">
        <v>17</v>
      </c>
      <c r="E188" s="4" t="s">
        <v>169</v>
      </c>
      <c r="F188" s="5" t="str">
        <f t="shared" si="20"/>
        <v>D</v>
      </c>
      <c r="G188" s="6">
        <v>0.91736111111111107</v>
      </c>
      <c r="H188" s="6">
        <v>0.96111111111111114</v>
      </c>
      <c r="I188" s="85">
        <f t="shared" si="21"/>
        <v>63.000000000000099</v>
      </c>
      <c r="J188" s="86">
        <f>I188*Segmentos!$D$7*(AH188%)*IF(ISNUMBER(AI188),AI188%,0)</f>
        <v>29559.600000000046</v>
      </c>
      <c r="K188" s="86">
        <f>I188*Segmentos!$D$7*(AL188%)*IF(ISNUMBER(AM188),AM188%,0)</f>
        <v>192150.00000000032</v>
      </c>
      <c r="L188" s="4"/>
      <c r="M188" s="2">
        <v>0.45</v>
      </c>
      <c r="N188" s="2">
        <v>2.4</v>
      </c>
      <c r="O188" s="2">
        <v>18.7</v>
      </c>
      <c r="P188" s="2">
        <v>93.730400000000003</v>
      </c>
      <c r="Q188" s="2">
        <v>0.42</v>
      </c>
      <c r="R188" s="2">
        <v>1.8</v>
      </c>
      <c r="S188" s="2">
        <v>23.2</v>
      </c>
      <c r="T188" s="2">
        <v>14.775499999999999</v>
      </c>
      <c r="U188" s="2">
        <v>0.16</v>
      </c>
      <c r="V188" s="2">
        <v>2</v>
      </c>
      <c r="W188" s="2">
        <v>8.4</v>
      </c>
      <c r="X188" s="2">
        <v>7.2055999999999996</v>
      </c>
      <c r="Y188" s="2">
        <v>0.84</v>
      </c>
      <c r="Z188" s="2">
        <v>3</v>
      </c>
      <c r="AA188" s="2">
        <v>28.3</v>
      </c>
      <c r="AB188" s="2">
        <v>51.884</v>
      </c>
      <c r="AC188" s="2">
        <v>0.28999999999999998</v>
      </c>
      <c r="AD188" s="2">
        <v>2.4</v>
      </c>
      <c r="AE188" s="2">
        <v>11.8</v>
      </c>
      <c r="AF188" s="2">
        <v>19.865200000000002</v>
      </c>
      <c r="AG188" s="20">
        <v>0.12</v>
      </c>
      <c r="AH188" s="20">
        <v>2.2999999999999998</v>
      </c>
      <c r="AI188" s="20">
        <v>5.0999999999999996</v>
      </c>
      <c r="AJ188" s="20">
        <v>11.654299999999999</v>
      </c>
      <c r="AK188" s="18">
        <v>0.75</v>
      </c>
      <c r="AL188" s="18">
        <v>2.5</v>
      </c>
      <c r="AM188" s="18">
        <v>30.5</v>
      </c>
      <c r="AN188" s="18">
        <v>82.075999999999993</v>
      </c>
      <c r="AO188" s="2">
        <v>0.12</v>
      </c>
      <c r="AP188" s="2">
        <v>1.7</v>
      </c>
      <c r="AQ188" s="2">
        <v>7.1</v>
      </c>
      <c r="AR188" s="2">
        <v>2.7934000000000001</v>
      </c>
      <c r="AS188" s="2">
        <v>0.24</v>
      </c>
      <c r="AT188" s="2">
        <v>1.4</v>
      </c>
      <c r="AU188" s="2">
        <v>17.100000000000001</v>
      </c>
      <c r="AV188" s="2">
        <v>11.183</v>
      </c>
      <c r="AW188" s="2">
        <v>0.5</v>
      </c>
      <c r="AX188" s="2">
        <v>2.2000000000000002</v>
      </c>
      <c r="AY188" s="2">
        <v>22.3</v>
      </c>
      <c r="AZ188" s="2">
        <v>30.026900000000001</v>
      </c>
      <c r="BA188" s="2">
        <v>0.62</v>
      </c>
      <c r="BB188" s="2">
        <v>3.3</v>
      </c>
      <c r="BC188" s="2">
        <v>19.100000000000001</v>
      </c>
      <c r="BD188" s="2">
        <v>49.726999999999997</v>
      </c>
      <c r="BE188" s="4" t="str">
        <f t="shared" si="22"/>
        <v>ABURRIDO</v>
      </c>
      <c r="BF188" s="4">
        <f t="shared" si="23"/>
        <v>0.39360000000000001</v>
      </c>
      <c r="BG188">
        <f t="shared" si="24"/>
        <v>0.12</v>
      </c>
      <c r="BH188">
        <f t="shared" si="25"/>
        <v>0.24</v>
      </c>
      <c r="BI188">
        <f t="shared" si="26"/>
        <v>0.62</v>
      </c>
      <c r="BJ188">
        <f t="shared" si="27"/>
        <v>0.75</v>
      </c>
      <c r="BK188">
        <f t="shared" si="28"/>
        <v>0.12</v>
      </c>
      <c r="BL188">
        <f t="shared" si="29"/>
        <v>2827.4400000000046</v>
      </c>
    </row>
    <row r="189" spans="1:64" x14ac:dyDescent="0.2">
      <c r="A189" s="1">
        <v>187</v>
      </c>
      <c r="B189" s="7" t="s">
        <v>64</v>
      </c>
      <c r="C189" s="3">
        <v>39929</v>
      </c>
      <c r="D189" s="4" t="s">
        <v>629</v>
      </c>
      <c r="E189" s="4" t="s">
        <v>170</v>
      </c>
      <c r="F189" s="5" t="str">
        <f t="shared" si="20"/>
        <v>D</v>
      </c>
      <c r="G189" s="6">
        <v>0.90208333333333324</v>
      </c>
      <c r="H189" s="6">
        <v>0.91666666666666663</v>
      </c>
      <c r="I189" s="85">
        <f t="shared" si="21"/>
        <v>21.000000000000085</v>
      </c>
      <c r="J189" s="86">
        <f>I189*Segmentos!$D$7*(AH189%)*IF(ISNUMBER(AI189),AI189%,0)</f>
        <v>4687.2000000000198</v>
      </c>
      <c r="K189" s="86">
        <f>I189*Segmentos!$D$7*(AL189%)*IF(ISNUMBER(AM189),AM189%,0)</f>
        <v>40933.200000000164</v>
      </c>
      <c r="L189" s="4"/>
      <c r="M189" s="2">
        <v>0.3</v>
      </c>
      <c r="N189" s="2">
        <v>0.8</v>
      </c>
      <c r="O189" s="2">
        <v>38.700000000000003</v>
      </c>
      <c r="P189" s="2">
        <v>35.739800000000002</v>
      </c>
      <c r="Q189" s="2">
        <v>0.02</v>
      </c>
      <c r="R189" s="2">
        <v>0.4</v>
      </c>
      <c r="S189" s="2">
        <v>4.8</v>
      </c>
      <c r="T189" s="2">
        <v>0.40179999999999999</v>
      </c>
      <c r="U189" s="2">
        <v>0.95</v>
      </c>
      <c r="V189" s="2">
        <v>1.5</v>
      </c>
      <c r="W189" s="2">
        <v>64</v>
      </c>
      <c r="X189" s="2">
        <v>24.0214</v>
      </c>
      <c r="Y189" s="2">
        <v>0.32</v>
      </c>
      <c r="Z189" s="2">
        <v>1.3</v>
      </c>
      <c r="AA189" s="2">
        <v>24.4</v>
      </c>
      <c r="AB189" s="2">
        <v>11.316599999999999</v>
      </c>
      <c r="AC189" s="2">
        <v>0</v>
      </c>
      <c r="AD189" s="2">
        <v>0</v>
      </c>
      <c r="AE189" s="8" t="s">
        <v>577</v>
      </c>
      <c r="AF189" s="2">
        <v>0</v>
      </c>
      <c r="AG189" s="20">
        <v>0.06</v>
      </c>
      <c r="AH189" s="20">
        <v>0.3</v>
      </c>
      <c r="AI189" s="20">
        <v>18.600000000000001</v>
      </c>
      <c r="AJ189" s="20">
        <v>3.7172999999999998</v>
      </c>
      <c r="AK189" s="18">
        <v>0.5</v>
      </c>
      <c r="AL189" s="18">
        <v>1.1000000000000001</v>
      </c>
      <c r="AM189" s="18">
        <v>44.3</v>
      </c>
      <c r="AN189" s="18">
        <v>32.022399999999998</v>
      </c>
      <c r="AO189" s="2">
        <v>0</v>
      </c>
      <c r="AP189" s="2">
        <v>0</v>
      </c>
      <c r="AQ189" s="8" t="s">
        <v>577</v>
      </c>
      <c r="AR189" s="2">
        <v>0</v>
      </c>
      <c r="AS189" s="2">
        <v>0.02</v>
      </c>
      <c r="AT189" s="2">
        <v>0.5</v>
      </c>
      <c r="AU189" s="2">
        <v>4.8</v>
      </c>
      <c r="AV189" s="2">
        <v>0.63949999999999996</v>
      </c>
      <c r="AW189" s="2">
        <v>0.22</v>
      </c>
      <c r="AX189" s="2">
        <v>1.4</v>
      </c>
      <c r="AY189" s="2">
        <v>15.4</v>
      </c>
      <c r="AZ189" s="2">
        <v>7.5759999999999996</v>
      </c>
      <c r="BA189" s="2">
        <v>0.6</v>
      </c>
      <c r="BB189" s="2">
        <v>0.6</v>
      </c>
      <c r="BC189" s="2">
        <v>92.6</v>
      </c>
      <c r="BD189" s="2">
        <v>27.5243</v>
      </c>
      <c r="BE189" s="4" t="str">
        <f t="shared" si="22"/>
        <v>NO APLICA</v>
      </c>
      <c r="BF189" s="4">
        <f t="shared" si="23"/>
        <v>0.25280000000000002</v>
      </c>
      <c r="BG189">
        <f t="shared" si="24"/>
        <v>0</v>
      </c>
      <c r="BH189">
        <f t="shared" si="25"/>
        <v>0.02</v>
      </c>
      <c r="BI189">
        <f t="shared" si="26"/>
        <v>0.6</v>
      </c>
      <c r="BJ189">
        <f t="shared" si="27"/>
        <v>0.5</v>
      </c>
      <c r="BK189">
        <f t="shared" si="28"/>
        <v>0.06</v>
      </c>
      <c r="BL189">
        <f t="shared" si="29"/>
        <v>650.1600000000027</v>
      </c>
    </row>
    <row r="190" spans="1:64" x14ac:dyDescent="0.2">
      <c r="A190" s="1">
        <v>188</v>
      </c>
      <c r="B190" s="7" t="s">
        <v>70</v>
      </c>
      <c r="C190" s="3">
        <v>39929</v>
      </c>
      <c r="D190" s="4" t="s">
        <v>17</v>
      </c>
      <c r="E190" s="4" t="s">
        <v>169</v>
      </c>
      <c r="F190" s="5" t="str">
        <f t="shared" si="20"/>
        <v>D</v>
      </c>
      <c r="G190" s="6">
        <v>0.875</v>
      </c>
      <c r="H190" s="6">
        <v>0.9145833333333333</v>
      </c>
      <c r="I190" s="85">
        <f t="shared" si="21"/>
        <v>56.999999999999957</v>
      </c>
      <c r="J190" s="86">
        <f>I190*Segmentos!$D$7*(AH190%)*IF(ISNUMBER(AI190),AI190%,0)</f>
        <v>74966.399999999921</v>
      </c>
      <c r="K190" s="86">
        <f>I190*Segmentos!$D$7*(AL190%)*IF(ISNUMBER(AM190),AM190%,0)</f>
        <v>79252.799999999945</v>
      </c>
      <c r="L190" s="4"/>
      <c r="M190" s="2">
        <v>0.34</v>
      </c>
      <c r="N190" s="2">
        <v>1.2</v>
      </c>
      <c r="O190" s="2">
        <v>29.5</v>
      </c>
      <c r="P190" s="2">
        <v>99.7941</v>
      </c>
      <c r="Q190" s="2">
        <v>0.28999999999999998</v>
      </c>
      <c r="R190" s="2">
        <v>1.3</v>
      </c>
      <c r="S190" s="2">
        <v>22.7</v>
      </c>
      <c r="T190" s="2">
        <v>13.989699999999999</v>
      </c>
      <c r="U190" s="2">
        <v>0.09</v>
      </c>
      <c r="V190" s="2">
        <v>0.7</v>
      </c>
      <c r="W190" s="2">
        <v>12.8</v>
      </c>
      <c r="X190" s="2">
        <v>5.4081999999999999</v>
      </c>
      <c r="Y190" s="2">
        <v>0.59</v>
      </c>
      <c r="Z190" s="2">
        <v>1.4</v>
      </c>
      <c r="AA190" s="2">
        <v>43.4</v>
      </c>
      <c r="AB190" s="2">
        <v>50.449300000000001</v>
      </c>
      <c r="AC190" s="2">
        <v>0.31</v>
      </c>
      <c r="AD190" s="2">
        <v>1.2</v>
      </c>
      <c r="AE190" s="2">
        <v>25.4</v>
      </c>
      <c r="AF190" s="2">
        <v>29.946899999999999</v>
      </c>
      <c r="AG190" s="20">
        <v>0.33</v>
      </c>
      <c r="AH190" s="20">
        <v>1.2</v>
      </c>
      <c r="AI190" s="20">
        <v>27.4</v>
      </c>
      <c r="AJ190" s="20">
        <v>45.271299999999997</v>
      </c>
      <c r="AK190" s="18">
        <v>0.36</v>
      </c>
      <c r="AL190" s="18">
        <v>1.1000000000000001</v>
      </c>
      <c r="AM190" s="18">
        <v>31.6</v>
      </c>
      <c r="AN190" s="18">
        <v>54.5229</v>
      </c>
      <c r="AO190" s="2">
        <v>0.05</v>
      </c>
      <c r="AP190" s="2">
        <v>0.4</v>
      </c>
      <c r="AQ190" s="2">
        <v>12.6</v>
      </c>
      <c r="AR190" s="2">
        <v>1.6709000000000001</v>
      </c>
      <c r="AS190" s="2">
        <v>0.15</v>
      </c>
      <c r="AT190" s="2">
        <v>1.2</v>
      </c>
      <c r="AU190" s="2">
        <v>12.2</v>
      </c>
      <c r="AV190" s="2">
        <v>9.5345999999999993</v>
      </c>
      <c r="AW190" s="2">
        <v>0.31</v>
      </c>
      <c r="AX190" s="2">
        <v>1</v>
      </c>
      <c r="AY190" s="2">
        <v>32.1</v>
      </c>
      <c r="AZ190" s="2">
        <v>26.034300000000002</v>
      </c>
      <c r="BA190" s="2">
        <v>0.56000000000000005</v>
      </c>
      <c r="BB190" s="2">
        <v>1.5</v>
      </c>
      <c r="BC190" s="2">
        <v>37.799999999999997</v>
      </c>
      <c r="BD190" s="2">
        <v>62.554400000000001</v>
      </c>
      <c r="BE190" s="4" t="str">
        <f t="shared" si="22"/>
        <v>NO APLICA</v>
      </c>
      <c r="BF190" s="4">
        <f t="shared" si="23"/>
        <v>0.30259999999999998</v>
      </c>
      <c r="BG190">
        <f t="shared" si="24"/>
        <v>0.05</v>
      </c>
      <c r="BH190">
        <f t="shared" si="25"/>
        <v>0.15</v>
      </c>
      <c r="BI190">
        <f t="shared" si="26"/>
        <v>0.56000000000000005</v>
      </c>
      <c r="BJ190">
        <f t="shared" si="27"/>
        <v>0.36</v>
      </c>
      <c r="BK190">
        <f t="shared" si="28"/>
        <v>0.33</v>
      </c>
      <c r="BL190">
        <f t="shared" si="29"/>
        <v>2017.7999999999986</v>
      </c>
    </row>
    <row r="191" spans="1:64" x14ac:dyDescent="0.2">
      <c r="A191" s="1">
        <v>189</v>
      </c>
      <c r="B191" s="7" t="s">
        <v>46</v>
      </c>
      <c r="C191" s="3">
        <v>39929</v>
      </c>
      <c r="D191" s="4" t="s">
        <v>627</v>
      </c>
      <c r="E191" s="4" t="s">
        <v>170</v>
      </c>
      <c r="F191" s="5" t="str">
        <f t="shared" si="20"/>
        <v>D</v>
      </c>
      <c r="G191" s="6">
        <v>0.84027777777777779</v>
      </c>
      <c r="H191" s="6">
        <v>0.875</v>
      </c>
      <c r="I191" s="85">
        <f t="shared" si="21"/>
        <v>49.999999999999986</v>
      </c>
      <c r="J191" s="86">
        <f>I191*Segmentos!$D$7*(AH191%)*IF(ISNUMBER(AI191),AI191%,0)</f>
        <v>512159.99999999977</v>
      </c>
      <c r="K191" s="86">
        <f>I191*Segmentos!$D$7*(AL191%)*IF(ISNUMBER(AM191),AM191%,0)</f>
        <v>481119.99999999977</v>
      </c>
      <c r="L191" s="4"/>
      <c r="M191" s="2">
        <v>2.48</v>
      </c>
      <c r="N191" s="2">
        <v>9.6999999999999993</v>
      </c>
      <c r="O191" s="2">
        <v>25.6</v>
      </c>
      <c r="P191" s="2">
        <v>60.804699999999997</v>
      </c>
      <c r="Q191" s="2">
        <v>2.16</v>
      </c>
      <c r="R191" s="2">
        <v>7</v>
      </c>
      <c r="S191" s="2">
        <v>31</v>
      </c>
      <c r="T191" s="2">
        <v>8.8628</v>
      </c>
      <c r="U191" s="2">
        <v>2.37</v>
      </c>
      <c r="V191" s="2">
        <v>8.6</v>
      </c>
      <c r="W191" s="2">
        <v>27.7</v>
      </c>
      <c r="X191" s="2">
        <v>12.204499999999999</v>
      </c>
      <c r="Y191" s="2">
        <v>3.62</v>
      </c>
      <c r="Z191" s="2">
        <v>10.199999999999999</v>
      </c>
      <c r="AA191" s="2">
        <v>35.6</v>
      </c>
      <c r="AB191" s="2">
        <v>26.263400000000001</v>
      </c>
      <c r="AC191" s="2">
        <v>1.67</v>
      </c>
      <c r="AD191" s="2">
        <v>11.3</v>
      </c>
      <c r="AE191" s="2">
        <v>14.8</v>
      </c>
      <c r="AF191" s="2">
        <v>13.474</v>
      </c>
      <c r="AG191" s="20">
        <v>2.56</v>
      </c>
      <c r="AH191" s="20">
        <v>9.6999999999999993</v>
      </c>
      <c r="AI191" s="20">
        <v>26.4</v>
      </c>
      <c r="AJ191" s="20">
        <v>29.7879</v>
      </c>
      <c r="AK191" s="18">
        <v>2.4</v>
      </c>
      <c r="AL191" s="18">
        <v>9.6999999999999993</v>
      </c>
      <c r="AM191" s="18">
        <v>24.8</v>
      </c>
      <c r="AN191" s="18">
        <v>31.0168</v>
      </c>
      <c r="AO191" s="2">
        <v>1.78</v>
      </c>
      <c r="AP191" s="2">
        <v>4.2</v>
      </c>
      <c r="AQ191" s="2">
        <v>42.5</v>
      </c>
      <c r="AR191" s="2">
        <v>4.7801</v>
      </c>
      <c r="AS191" s="2">
        <v>3.69</v>
      </c>
      <c r="AT191" s="2">
        <v>12.3</v>
      </c>
      <c r="AU191" s="2">
        <v>30.1</v>
      </c>
      <c r="AV191" s="2">
        <v>19.968900000000001</v>
      </c>
      <c r="AW191" s="2">
        <v>3.1</v>
      </c>
      <c r="AX191" s="2">
        <v>9.1</v>
      </c>
      <c r="AY191" s="2">
        <v>34.1</v>
      </c>
      <c r="AZ191" s="2">
        <v>21.909099999999999</v>
      </c>
      <c r="BA191" s="2">
        <v>1.51</v>
      </c>
      <c r="BB191" s="2">
        <v>10.199999999999999</v>
      </c>
      <c r="BC191" s="2">
        <v>14.7</v>
      </c>
      <c r="BD191" s="2">
        <v>14.146599999999999</v>
      </c>
      <c r="BE191" s="4" t="str">
        <f t="shared" si="22"/>
        <v>NO APLICA</v>
      </c>
      <c r="BF191" s="4">
        <f t="shared" si="23"/>
        <v>3.0768</v>
      </c>
      <c r="BG191">
        <f t="shared" si="24"/>
        <v>1.78</v>
      </c>
      <c r="BH191">
        <f t="shared" si="25"/>
        <v>3.69</v>
      </c>
      <c r="BI191">
        <f t="shared" si="26"/>
        <v>3.1</v>
      </c>
      <c r="BJ191">
        <f t="shared" si="27"/>
        <v>2.4</v>
      </c>
      <c r="BK191">
        <f t="shared" si="28"/>
        <v>2.56</v>
      </c>
      <c r="BL191">
        <f t="shared" si="29"/>
        <v>12415.999999999996</v>
      </c>
    </row>
    <row r="192" spans="1:64" x14ac:dyDescent="0.2">
      <c r="A192" s="1">
        <v>190</v>
      </c>
      <c r="B192" s="7" t="s">
        <v>10</v>
      </c>
      <c r="C192" s="3">
        <v>39929</v>
      </c>
      <c r="D192" s="4" t="s">
        <v>8</v>
      </c>
      <c r="E192" s="4" t="s">
        <v>164</v>
      </c>
      <c r="F192" s="5" t="str">
        <f t="shared" si="20"/>
        <v>D</v>
      </c>
      <c r="G192" s="6">
        <v>0.87361111111111101</v>
      </c>
      <c r="H192" s="6">
        <v>0.89513888888888893</v>
      </c>
      <c r="I192" s="85">
        <f t="shared" si="21"/>
        <v>31.00000000000021</v>
      </c>
      <c r="J192" s="86">
        <f>I192*Segmentos!$D$7*(AH192%)*IF(ISNUMBER(AI192),AI192%,0)</f>
        <v>630168.00000000431</v>
      </c>
      <c r="K192" s="86">
        <f>I192*Segmentos!$D$7*(AL192%)*IF(ISNUMBER(AM192),AM192%,0)</f>
        <v>664144.00000000454</v>
      </c>
      <c r="L192" s="4"/>
      <c r="M192" s="2">
        <v>5.22</v>
      </c>
      <c r="N192" s="2">
        <v>13.1</v>
      </c>
      <c r="O192" s="2">
        <v>39.9</v>
      </c>
      <c r="P192" s="2">
        <v>89.253200000000007</v>
      </c>
      <c r="Q192" s="2">
        <v>2.31</v>
      </c>
      <c r="R192" s="2">
        <v>7.8</v>
      </c>
      <c r="S192" s="2">
        <v>29.6</v>
      </c>
      <c r="T192" s="2">
        <v>6.5707000000000004</v>
      </c>
      <c r="U192" s="2">
        <v>2.5299999999999998</v>
      </c>
      <c r="V192" s="2">
        <v>8.1</v>
      </c>
      <c r="W192" s="2">
        <v>31.4</v>
      </c>
      <c r="X192" s="2">
        <v>9.0783000000000005</v>
      </c>
      <c r="Y192" s="2">
        <v>4.4400000000000004</v>
      </c>
      <c r="Z192" s="2">
        <v>13.4</v>
      </c>
      <c r="AA192" s="2">
        <v>33.200000000000003</v>
      </c>
      <c r="AB192" s="2">
        <v>22.380299999999998</v>
      </c>
      <c r="AC192" s="2">
        <v>9.1300000000000008</v>
      </c>
      <c r="AD192" s="2">
        <v>18.7</v>
      </c>
      <c r="AE192" s="2">
        <v>48.8</v>
      </c>
      <c r="AF192" s="2">
        <v>51.2239</v>
      </c>
      <c r="AG192" s="20">
        <v>5.09</v>
      </c>
      <c r="AH192" s="20">
        <v>13.2</v>
      </c>
      <c r="AI192" s="20">
        <v>38.5</v>
      </c>
      <c r="AJ192" s="20">
        <v>41.295999999999999</v>
      </c>
      <c r="AK192" s="18">
        <v>5.34</v>
      </c>
      <c r="AL192" s="18">
        <v>13</v>
      </c>
      <c r="AM192" s="18">
        <v>41.2</v>
      </c>
      <c r="AN192" s="18">
        <v>47.957099999999997</v>
      </c>
      <c r="AO192" s="2">
        <v>2.09</v>
      </c>
      <c r="AP192" s="2">
        <v>5.9</v>
      </c>
      <c r="AQ192" s="2">
        <v>35.200000000000003</v>
      </c>
      <c r="AR192" s="2">
        <v>3.9066000000000001</v>
      </c>
      <c r="AS192" s="2">
        <v>3.83</v>
      </c>
      <c r="AT192" s="2">
        <v>9.6</v>
      </c>
      <c r="AU192" s="2">
        <v>40.1</v>
      </c>
      <c r="AV192" s="2">
        <v>14.4231</v>
      </c>
      <c r="AW192" s="2">
        <v>3.84</v>
      </c>
      <c r="AX192" s="2">
        <v>11.6</v>
      </c>
      <c r="AY192" s="2">
        <v>33</v>
      </c>
      <c r="AZ192" s="2">
        <v>18.844000000000001</v>
      </c>
      <c r="BA192" s="2">
        <v>7.96</v>
      </c>
      <c r="BB192" s="2">
        <v>18.2</v>
      </c>
      <c r="BC192" s="2">
        <v>43.6</v>
      </c>
      <c r="BD192" s="2">
        <v>52.079500000000003</v>
      </c>
      <c r="BE192" s="4" t="str">
        <f t="shared" si="22"/>
        <v>NO APLICA</v>
      </c>
      <c r="BF192" s="4">
        <f t="shared" si="23"/>
        <v>5.1770000000000005</v>
      </c>
      <c r="BG192">
        <f t="shared" si="24"/>
        <v>2.09</v>
      </c>
      <c r="BH192">
        <f t="shared" si="25"/>
        <v>3.83</v>
      </c>
      <c r="BI192">
        <f t="shared" si="26"/>
        <v>7.96</v>
      </c>
      <c r="BJ192">
        <f t="shared" si="27"/>
        <v>5.34</v>
      </c>
      <c r="BK192">
        <f t="shared" si="28"/>
        <v>5.09</v>
      </c>
      <c r="BL192">
        <f t="shared" si="29"/>
        <v>16203.390000000109</v>
      </c>
    </row>
    <row r="193" spans="1:64" x14ac:dyDescent="0.2">
      <c r="A193" s="1">
        <v>191</v>
      </c>
      <c r="B193" s="7" t="s">
        <v>59</v>
      </c>
      <c r="C193" s="3">
        <v>39929</v>
      </c>
      <c r="D193" s="4" t="s">
        <v>17</v>
      </c>
      <c r="E193" s="4" t="s">
        <v>169</v>
      </c>
      <c r="F193" s="5" t="str">
        <f t="shared" si="20"/>
        <v>D</v>
      </c>
      <c r="G193" s="6">
        <v>0.83263888888888893</v>
      </c>
      <c r="H193" s="6">
        <v>0.875</v>
      </c>
      <c r="I193" s="85">
        <f t="shared" si="21"/>
        <v>60.999999999999943</v>
      </c>
      <c r="J193" s="86">
        <f>I193*Segmentos!$D$7*(AH193%)*IF(ISNUMBER(AI193),AI193%,0)</f>
        <v>70637.999999999927</v>
      </c>
      <c r="K193" s="86">
        <f>I193*Segmentos!$D$7*(AL193%)*IF(ISNUMBER(AM193),AM193%,0)</f>
        <v>92451.599999999933</v>
      </c>
      <c r="L193" s="4"/>
      <c r="M193" s="2">
        <v>0.34</v>
      </c>
      <c r="N193" s="2">
        <v>1.2</v>
      </c>
      <c r="O193" s="2">
        <v>28.5</v>
      </c>
      <c r="P193" s="2">
        <v>89.934100000000001</v>
      </c>
      <c r="Q193" s="2">
        <v>0.16</v>
      </c>
      <c r="R193" s="2">
        <v>0.3</v>
      </c>
      <c r="S193" s="2">
        <v>49.2</v>
      </c>
      <c r="T193" s="2">
        <v>6.9634</v>
      </c>
      <c r="U193" s="2">
        <v>0.23</v>
      </c>
      <c r="V193" s="2">
        <v>0.7</v>
      </c>
      <c r="W193" s="2">
        <v>34.799999999999997</v>
      </c>
      <c r="X193" s="2">
        <v>12.519600000000001</v>
      </c>
      <c r="Y193" s="2">
        <v>0.43</v>
      </c>
      <c r="Z193" s="2">
        <v>1</v>
      </c>
      <c r="AA193" s="2">
        <v>42.7</v>
      </c>
      <c r="AB193" s="2">
        <v>32.998100000000001</v>
      </c>
      <c r="AC193" s="2">
        <v>0.44</v>
      </c>
      <c r="AD193" s="2">
        <v>2.2000000000000002</v>
      </c>
      <c r="AE193" s="2">
        <v>19.899999999999999</v>
      </c>
      <c r="AF193" s="2">
        <v>37.453000000000003</v>
      </c>
      <c r="AG193" s="20">
        <v>0.28999999999999998</v>
      </c>
      <c r="AH193" s="20">
        <v>1.5</v>
      </c>
      <c r="AI193" s="20">
        <v>19.3</v>
      </c>
      <c r="AJ193" s="20">
        <v>36.317799999999998</v>
      </c>
      <c r="AK193" s="18">
        <v>0.39</v>
      </c>
      <c r="AL193" s="18">
        <v>0.9</v>
      </c>
      <c r="AM193" s="18">
        <v>42.1</v>
      </c>
      <c r="AN193" s="18">
        <v>53.616300000000003</v>
      </c>
      <c r="AO193" s="2">
        <v>0.35</v>
      </c>
      <c r="AP193" s="2">
        <v>1.7</v>
      </c>
      <c r="AQ193" s="2">
        <v>20.7</v>
      </c>
      <c r="AR193" s="2">
        <v>10.031499999999999</v>
      </c>
      <c r="AS193" s="2">
        <v>0.22</v>
      </c>
      <c r="AT193" s="2">
        <v>1.2</v>
      </c>
      <c r="AU193" s="2">
        <v>18.600000000000001</v>
      </c>
      <c r="AV193" s="2">
        <v>12.6119</v>
      </c>
      <c r="AW193" s="2">
        <v>0.01</v>
      </c>
      <c r="AX193" s="2">
        <v>0.3</v>
      </c>
      <c r="AY193" s="2">
        <v>3.3</v>
      </c>
      <c r="AZ193" s="2">
        <v>0.74480000000000002</v>
      </c>
      <c r="BA193" s="2">
        <v>0.67</v>
      </c>
      <c r="BB193" s="2">
        <v>1.8</v>
      </c>
      <c r="BC193" s="2">
        <v>37.799999999999997</v>
      </c>
      <c r="BD193" s="2">
        <v>66.545900000000003</v>
      </c>
      <c r="BE193" s="4" t="str">
        <f t="shared" si="22"/>
        <v>ABURRIDO</v>
      </c>
      <c r="BF193" s="4">
        <f t="shared" si="23"/>
        <v>0.39400000000000002</v>
      </c>
      <c r="BG193">
        <f t="shared" si="24"/>
        <v>0.35</v>
      </c>
      <c r="BH193">
        <f t="shared" si="25"/>
        <v>0.22</v>
      </c>
      <c r="BI193">
        <f t="shared" si="26"/>
        <v>0.67</v>
      </c>
      <c r="BJ193">
        <f t="shared" si="27"/>
        <v>0.39</v>
      </c>
      <c r="BK193">
        <f t="shared" si="28"/>
        <v>0.28999999999999998</v>
      </c>
      <c r="BL193">
        <f t="shared" si="29"/>
        <v>2086.199999999998</v>
      </c>
    </row>
    <row r="194" spans="1:64" x14ac:dyDescent="0.2">
      <c r="A194" s="1">
        <v>192</v>
      </c>
      <c r="B194" s="7" t="s">
        <v>63</v>
      </c>
      <c r="C194" s="3">
        <v>39929</v>
      </c>
      <c r="D194" s="4" t="s">
        <v>629</v>
      </c>
      <c r="E194" s="4" t="s">
        <v>170</v>
      </c>
      <c r="F194" s="5" t="str">
        <f t="shared" si="20"/>
        <v>D</v>
      </c>
      <c r="G194" s="6">
        <v>0.87430555555555556</v>
      </c>
      <c r="H194" s="6">
        <v>0.88194444444444453</v>
      </c>
      <c r="I194" s="85">
        <f t="shared" si="21"/>
        <v>11.000000000000121</v>
      </c>
      <c r="J194" s="86">
        <f>I194*Segmentos!$D$7*(AH194%)*IF(ISNUMBER(AI194),AI194%,0)</f>
        <v>400.40000000000435</v>
      </c>
      <c r="K194" s="86">
        <f>I194*Segmentos!$D$7*(AL194%)*IF(ISNUMBER(AM194),AM194%,0)</f>
        <v>20768.000000000226</v>
      </c>
      <c r="L194" s="4"/>
      <c r="M194" s="2">
        <v>0.26</v>
      </c>
      <c r="N194" s="2">
        <v>0.5</v>
      </c>
      <c r="O194" s="2">
        <v>54.9</v>
      </c>
      <c r="P194" s="2">
        <v>41.668300000000002</v>
      </c>
      <c r="Q194" s="2">
        <v>0</v>
      </c>
      <c r="R194" s="2">
        <v>0</v>
      </c>
      <c r="S194" s="8" t="s">
        <v>577</v>
      </c>
      <c r="T194" s="2">
        <v>0</v>
      </c>
      <c r="U194" s="2">
        <v>0.24</v>
      </c>
      <c r="V194" s="2">
        <v>0.4</v>
      </c>
      <c r="W194" s="2">
        <v>54.5</v>
      </c>
      <c r="X194" s="2">
        <v>8.3652999999999995</v>
      </c>
      <c r="Y194" s="2">
        <v>0.47</v>
      </c>
      <c r="Z194" s="2">
        <v>0.6</v>
      </c>
      <c r="AA194" s="2">
        <v>79.099999999999994</v>
      </c>
      <c r="AB194" s="2">
        <v>22.819500000000001</v>
      </c>
      <c r="AC194" s="2">
        <v>0.2</v>
      </c>
      <c r="AD194" s="2">
        <v>0.6</v>
      </c>
      <c r="AE194" s="2">
        <v>33.1</v>
      </c>
      <c r="AF194" s="2">
        <v>10.483499999999999</v>
      </c>
      <c r="AG194" s="20">
        <v>0.01</v>
      </c>
      <c r="AH194" s="20">
        <v>0.1</v>
      </c>
      <c r="AI194" s="20">
        <v>9.1</v>
      </c>
      <c r="AJ194" s="20">
        <v>0.55840000000000001</v>
      </c>
      <c r="AK194" s="18">
        <v>0.48</v>
      </c>
      <c r="AL194" s="18">
        <v>0.8</v>
      </c>
      <c r="AM194" s="18">
        <v>59</v>
      </c>
      <c r="AN194" s="18">
        <v>41.109900000000003</v>
      </c>
      <c r="AO194" s="2">
        <v>0</v>
      </c>
      <c r="AP194" s="2">
        <v>0</v>
      </c>
      <c r="AQ194" s="8" t="s">
        <v>577</v>
      </c>
      <c r="AR194" s="2">
        <v>0</v>
      </c>
      <c r="AS194" s="2">
        <v>0.04</v>
      </c>
      <c r="AT194" s="2">
        <v>0.2</v>
      </c>
      <c r="AU194" s="2">
        <v>18.2</v>
      </c>
      <c r="AV194" s="2">
        <v>1.3083</v>
      </c>
      <c r="AW194" s="2">
        <v>0.15</v>
      </c>
      <c r="AX194" s="2">
        <v>0.2</v>
      </c>
      <c r="AY194" s="2">
        <v>81.8</v>
      </c>
      <c r="AZ194" s="2">
        <v>6.7976000000000001</v>
      </c>
      <c r="BA194" s="2">
        <v>0.54</v>
      </c>
      <c r="BB194" s="2">
        <v>1</v>
      </c>
      <c r="BC194" s="2">
        <v>55.6</v>
      </c>
      <c r="BD194" s="2">
        <v>33.562399999999997</v>
      </c>
      <c r="BE194" s="4" t="str">
        <f t="shared" si="22"/>
        <v>NO APLICA</v>
      </c>
      <c r="BF194" s="4">
        <f t="shared" si="23"/>
        <v>0.2364</v>
      </c>
      <c r="BG194">
        <f t="shared" si="24"/>
        <v>0</v>
      </c>
      <c r="BH194">
        <f t="shared" si="25"/>
        <v>0.04</v>
      </c>
      <c r="BI194">
        <f t="shared" si="26"/>
        <v>0.54</v>
      </c>
      <c r="BJ194">
        <f t="shared" si="27"/>
        <v>0.48</v>
      </c>
      <c r="BK194">
        <f t="shared" si="28"/>
        <v>0.01</v>
      </c>
      <c r="BL194">
        <f t="shared" si="29"/>
        <v>301.95000000000329</v>
      </c>
    </row>
    <row r="195" spans="1:64" x14ac:dyDescent="0.2">
      <c r="A195" s="1">
        <v>193</v>
      </c>
      <c r="B195" s="7" t="s">
        <v>68</v>
      </c>
      <c r="C195" s="3">
        <v>39929</v>
      </c>
      <c r="D195" s="4" t="s">
        <v>8</v>
      </c>
      <c r="E195" s="4" t="s">
        <v>183</v>
      </c>
      <c r="F195" s="5" t="str">
        <f t="shared" si="20"/>
        <v>D</v>
      </c>
      <c r="G195" s="6">
        <v>0.89513888888888893</v>
      </c>
      <c r="H195" s="6">
        <v>0.95347222222222217</v>
      </c>
      <c r="I195" s="85">
        <f t="shared" si="21"/>
        <v>83.999999999999858</v>
      </c>
      <c r="J195" s="86">
        <f>I195*Segmentos!$D$7*(AH195%)*IF(ISNUMBER(AI195),AI195%,0)</f>
        <v>3546815.9999999944</v>
      </c>
      <c r="K195" s="86">
        <f>I195*Segmentos!$D$7*(AL195%)*IF(ISNUMBER(AM195),AM195%,0)</f>
        <v>2203219.1999999955</v>
      </c>
      <c r="L195" s="4"/>
      <c r="M195" s="2">
        <v>8.4700000000000006</v>
      </c>
      <c r="N195" s="2">
        <v>22.6</v>
      </c>
      <c r="O195" s="2">
        <v>37.5</v>
      </c>
      <c r="P195" s="2">
        <v>86.566500000000005</v>
      </c>
      <c r="Q195" s="2">
        <v>5.35</v>
      </c>
      <c r="R195" s="2">
        <v>14.4</v>
      </c>
      <c r="S195" s="2">
        <v>37.200000000000003</v>
      </c>
      <c r="T195" s="2">
        <v>9.1275999999999993</v>
      </c>
      <c r="U195" s="2">
        <v>7.2</v>
      </c>
      <c r="V195" s="2">
        <v>18.5</v>
      </c>
      <c r="W195" s="2">
        <v>39</v>
      </c>
      <c r="X195" s="2">
        <v>15.439299999999999</v>
      </c>
      <c r="Y195" s="2">
        <v>8.83</v>
      </c>
      <c r="Z195" s="2">
        <v>26.2</v>
      </c>
      <c r="AA195" s="2">
        <v>33.799999999999997</v>
      </c>
      <c r="AB195" s="2">
        <v>26.651499999999999</v>
      </c>
      <c r="AC195" s="2">
        <v>10.53</v>
      </c>
      <c r="AD195" s="2">
        <v>26.1</v>
      </c>
      <c r="AE195" s="2">
        <v>40.299999999999997</v>
      </c>
      <c r="AF195" s="2">
        <v>35.348100000000002</v>
      </c>
      <c r="AG195" s="20">
        <v>10.57</v>
      </c>
      <c r="AH195" s="20">
        <v>26</v>
      </c>
      <c r="AI195" s="20">
        <v>40.6</v>
      </c>
      <c r="AJ195" s="20">
        <v>51.287399999999998</v>
      </c>
      <c r="AK195" s="18">
        <v>6.56</v>
      </c>
      <c r="AL195" s="18">
        <v>19.399999999999999</v>
      </c>
      <c r="AM195" s="18">
        <v>33.799999999999997</v>
      </c>
      <c r="AN195" s="18">
        <v>35.2791</v>
      </c>
      <c r="AO195" s="2">
        <v>3.49</v>
      </c>
      <c r="AP195" s="2">
        <v>14.9</v>
      </c>
      <c r="AQ195" s="2">
        <v>23.4</v>
      </c>
      <c r="AR195" s="2">
        <v>3.8950999999999998</v>
      </c>
      <c r="AS195" s="2">
        <v>4.4000000000000004</v>
      </c>
      <c r="AT195" s="2">
        <v>17.3</v>
      </c>
      <c r="AU195" s="2">
        <v>25.5</v>
      </c>
      <c r="AV195" s="2">
        <v>9.9138999999999999</v>
      </c>
      <c r="AW195" s="2">
        <v>8.51</v>
      </c>
      <c r="AX195" s="2">
        <v>22.1</v>
      </c>
      <c r="AY195" s="2">
        <v>38.5</v>
      </c>
      <c r="AZ195" s="2">
        <v>25.030200000000001</v>
      </c>
      <c r="BA195" s="2">
        <v>12.19</v>
      </c>
      <c r="BB195" s="2">
        <v>28.2</v>
      </c>
      <c r="BC195" s="2">
        <v>43.2</v>
      </c>
      <c r="BD195" s="2">
        <v>47.7273</v>
      </c>
      <c r="BE195" s="4" t="str">
        <f t="shared" si="22"/>
        <v>ENTRETENIDO</v>
      </c>
      <c r="BF195" s="4">
        <f t="shared" si="23"/>
        <v>7.3987999999999996</v>
      </c>
      <c r="BG195">
        <f t="shared" si="24"/>
        <v>3.49</v>
      </c>
      <c r="BH195">
        <f t="shared" si="25"/>
        <v>4.4000000000000004</v>
      </c>
      <c r="BI195">
        <f t="shared" si="26"/>
        <v>12.19</v>
      </c>
      <c r="BJ195">
        <f t="shared" si="27"/>
        <v>6.56</v>
      </c>
      <c r="BK195">
        <f t="shared" si="28"/>
        <v>10.57</v>
      </c>
      <c r="BL195">
        <f t="shared" si="29"/>
        <v>71189.999999999884</v>
      </c>
    </row>
    <row r="196" spans="1:64" x14ac:dyDescent="0.2">
      <c r="A196" s="1">
        <v>194</v>
      </c>
      <c r="B196" s="7" t="s">
        <v>25</v>
      </c>
      <c r="C196" s="3">
        <v>39929</v>
      </c>
      <c r="D196" s="4" t="s">
        <v>629</v>
      </c>
      <c r="E196" s="4" t="s">
        <v>171</v>
      </c>
      <c r="F196" s="5" t="str">
        <f t="shared" ref="F196:F259" si="30">CONCATENATE(IF(WEEKDAY(C196)=1,"D",""),IF(WEEKDAY(C196)=2,"L",""),IF(WEEKDAY(C196)=3,"M",""),IF(WEEKDAY(C196)=4,"W",""),IF(WEEKDAY(C196)=5,"J",""),IF(WEEKDAY(C196)=6,"V",""),IF(WEEKDAY(C196)=7,"S",""))</f>
        <v>D</v>
      </c>
      <c r="G196" s="6">
        <v>0.89375000000000004</v>
      </c>
      <c r="H196" s="6">
        <v>0.89513888888888893</v>
      </c>
      <c r="I196" s="85">
        <f t="shared" ref="I196:I259" si="31">IF(H196&gt;=G196,(H196-G196)*24*60,("24:00:00"-G196+H196)*24*60)</f>
        <v>1.9999999999999929</v>
      </c>
      <c r="J196" s="86">
        <f>I196*Segmentos!$D$7*(AH196%)*IF(ISNUMBER(AI196),AI196%,0)</f>
        <v>799.99999999999727</v>
      </c>
      <c r="K196" s="86">
        <f>I196*Segmentos!$D$7*(AL196%)*IF(ISNUMBER(AM196),AM196%,0)</f>
        <v>4799.9999999999836</v>
      </c>
      <c r="L196" s="4"/>
      <c r="M196" s="2">
        <v>0.37</v>
      </c>
      <c r="N196" s="2">
        <v>0.4</v>
      </c>
      <c r="O196" s="2">
        <v>100</v>
      </c>
      <c r="P196" s="2">
        <v>42.7789</v>
      </c>
      <c r="Q196" s="2">
        <v>0.17</v>
      </c>
      <c r="R196" s="2">
        <v>0.2</v>
      </c>
      <c r="S196" s="2">
        <v>100</v>
      </c>
      <c r="T196" s="2">
        <v>3.2709999999999999</v>
      </c>
      <c r="U196" s="2">
        <v>0.67</v>
      </c>
      <c r="V196" s="2">
        <v>0.7</v>
      </c>
      <c r="W196" s="2">
        <v>100</v>
      </c>
      <c r="X196" s="2">
        <v>16.533200000000001</v>
      </c>
      <c r="Y196" s="2">
        <v>0.56000000000000005</v>
      </c>
      <c r="Z196" s="2">
        <v>0.6</v>
      </c>
      <c r="AA196" s="2">
        <v>100</v>
      </c>
      <c r="AB196" s="2">
        <v>19.313199999999998</v>
      </c>
      <c r="AC196" s="2">
        <v>0.1</v>
      </c>
      <c r="AD196" s="2">
        <v>0.1</v>
      </c>
      <c r="AE196" s="2">
        <v>100</v>
      </c>
      <c r="AF196" s="2">
        <v>3.6615000000000002</v>
      </c>
      <c r="AG196" s="20">
        <v>7.0000000000000007E-2</v>
      </c>
      <c r="AH196" s="20">
        <v>0.1</v>
      </c>
      <c r="AI196" s="20">
        <v>100</v>
      </c>
      <c r="AJ196" s="20">
        <v>3.8816000000000002</v>
      </c>
      <c r="AK196" s="18">
        <v>0.63</v>
      </c>
      <c r="AL196" s="18">
        <v>0.6</v>
      </c>
      <c r="AM196" s="18">
        <v>100</v>
      </c>
      <c r="AN196" s="18">
        <v>38.897199999999998</v>
      </c>
      <c r="AO196" s="2">
        <v>0</v>
      </c>
      <c r="AP196" s="2">
        <v>0</v>
      </c>
      <c r="AQ196" s="8" t="s">
        <v>577</v>
      </c>
      <c r="AR196" s="2">
        <v>0</v>
      </c>
      <c r="AS196" s="2">
        <v>0.15</v>
      </c>
      <c r="AT196" s="2">
        <v>0.1</v>
      </c>
      <c r="AU196" s="2">
        <v>100</v>
      </c>
      <c r="AV196" s="2">
        <v>3.8492999999999999</v>
      </c>
      <c r="AW196" s="2">
        <v>0.41</v>
      </c>
      <c r="AX196" s="2">
        <v>0.4</v>
      </c>
      <c r="AY196" s="2">
        <v>100</v>
      </c>
      <c r="AZ196" s="2">
        <v>13.8673</v>
      </c>
      <c r="BA196" s="2">
        <v>0.56000000000000005</v>
      </c>
      <c r="BB196" s="2">
        <v>0.6</v>
      </c>
      <c r="BC196" s="2">
        <v>100</v>
      </c>
      <c r="BD196" s="2">
        <v>25.0623</v>
      </c>
      <c r="BE196" s="4" t="str">
        <f t="shared" ref="BE196:BE259" si="32">IF(OR(E196="NOTICIERO",E196="INFORMATIVO"),"NO APLICA",IF(I196&lt;60,"NO APLICA",IF(M196&lt;6,"ABURRIDO",IF(O196&lt;25,"ABURRIDO","ENTRETENIDO"))))</f>
        <v>NO APLICA</v>
      </c>
      <c r="BF196" s="4">
        <f t="shared" ref="BF196:BF259" si="33">SUMPRODUCT($BG$2:$BK$2,BG196:BK196)/5</f>
        <v>0.30920000000000003</v>
      </c>
      <c r="BG196">
        <f t="shared" ref="BG196:BG259" si="34">AO196</f>
        <v>0</v>
      </c>
      <c r="BH196">
        <f t="shared" ref="BH196:BH259" si="35">AS196</f>
        <v>0.15</v>
      </c>
      <c r="BI196">
        <f t="shared" ref="BI196:BI259" si="36">MAX(AW196,BA196)</f>
        <v>0.56000000000000005</v>
      </c>
      <c r="BJ196">
        <f t="shared" ref="BJ196:BJ259" si="37">AK196</f>
        <v>0.63</v>
      </c>
      <c r="BK196">
        <f t="shared" ref="BK196:BK259" si="38">AG196</f>
        <v>7.0000000000000007E-2</v>
      </c>
      <c r="BL196">
        <f t="shared" ref="BL196:BL259" si="39">IFERROR((I196*N196*O196),0)</f>
        <v>79.999999999999716</v>
      </c>
    </row>
    <row r="197" spans="1:64" x14ac:dyDescent="0.2">
      <c r="A197" s="1">
        <v>195</v>
      </c>
      <c r="B197" s="7" t="s">
        <v>71</v>
      </c>
      <c r="C197" s="3">
        <v>39929</v>
      </c>
      <c r="D197" s="4" t="s">
        <v>628</v>
      </c>
      <c r="E197" s="4" t="s">
        <v>168</v>
      </c>
      <c r="F197" s="5" t="str">
        <f t="shared" si="30"/>
        <v>D</v>
      </c>
      <c r="G197" s="6">
        <v>0.91666666666666663</v>
      </c>
      <c r="H197" s="6">
        <v>1.4583333333333332E-2</v>
      </c>
      <c r="I197" s="85">
        <f t="shared" si="31"/>
        <v>141.00000000000006</v>
      </c>
      <c r="J197" s="86">
        <f>I197*Segmentos!$D$7*(AH197%)*IF(ISNUMBER(AI197),AI197%,0)</f>
        <v>2311948.8000000012</v>
      </c>
      <c r="K197" s="86">
        <f>I197*Segmentos!$D$7*(AL197%)*IF(ISNUMBER(AM197),AM197%,0)</f>
        <v>1648684.8000000005</v>
      </c>
      <c r="L197" s="4" t="s">
        <v>217</v>
      </c>
      <c r="M197" s="2">
        <v>3.48</v>
      </c>
      <c r="N197" s="2">
        <v>11.7</v>
      </c>
      <c r="O197" s="2">
        <v>29.8</v>
      </c>
      <c r="P197" s="2">
        <v>86.877700000000004</v>
      </c>
      <c r="Q197" s="2">
        <v>0.2</v>
      </c>
      <c r="R197" s="2">
        <v>3.7</v>
      </c>
      <c r="S197" s="2">
        <v>5.6</v>
      </c>
      <c r="T197" s="2">
        <v>0.85340000000000005</v>
      </c>
      <c r="U197" s="2">
        <v>4.08</v>
      </c>
      <c r="V197" s="2">
        <v>12.7</v>
      </c>
      <c r="W197" s="2">
        <v>32.200000000000003</v>
      </c>
      <c r="X197" s="2">
        <v>21.404</v>
      </c>
      <c r="Y197" s="2">
        <v>4.63</v>
      </c>
      <c r="Z197" s="2">
        <v>16.100000000000001</v>
      </c>
      <c r="AA197" s="2">
        <v>28.7</v>
      </c>
      <c r="AB197" s="2">
        <v>34.209400000000002</v>
      </c>
      <c r="AC197" s="2">
        <v>3.71</v>
      </c>
      <c r="AD197" s="2">
        <v>11</v>
      </c>
      <c r="AE197" s="2">
        <v>33.6</v>
      </c>
      <c r="AF197" s="2">
        <v>30.410900000000002</v>
      </c>
      <c r="AG197" s="20">
        <v>4.09</v>
      </c>
      <c r="AH197" s="20">
        <v>12.2</v>
      </c>
      <c r="AI197" s="20">
        <v>33.6</v>
      </c>
      <c r="AJ197" s="20">
        <v>48.5306</v>
      </c>
      <c r="AK197" s="18">
        <v>2.92</v>
      </c>
      <c r="AL197" s="18">
        <v>11.2</v>
      </c>
      <c r="AM197" s="18">
        <v>26.1</v>
      </c>
      <c r="AN197" s="18">
        <v>38.347099999999998</v>
      </c>
      <c r="AO197" s="2">
        <v>1.03</v>
      </c>
      <c r="AP197" s="2">
        <v>7.6</v>
      </c>
      <c r="AQ197" s="2">
        <v>13.6</v>
      </c>
      <c r="AR197" s="2">
        <v>2.8227000000000002</v>
      </c>
      <c r="AS197" s="2">
        <v>2.87</v>
      </c>
      <c r="AT197" s="2">
        <v>9.1999999999999993</v>
      </c>
      <c r="AU197" s="2">
        <v>31.2</v>
      </c>
      <c r="AV197" s="2">
        <v>15.8011</v>
      </c>
      <c r="AW197" s="2">
        <v>3.78</v>
      </c>
      <c r="AX197" s="2">
        <v>12.3</v>
      </c>
      <c r="AY197" s="2">
        <v>30.7</v>
      </c>
      <c r="AZ197" s="2">
        <v>27.149000000000001</v>
      </c>
      <c r="BA197" s="2">
        <v>4.29</v>
      </c>
      <c r="BB197" s="2">
        <v>13.7</v>
      </c>
      <c r="BC197" s="2">
        <v>31.3</v>
      </c>
      <c r="BD197" s="2">
        <v>41.104999999999997</v>
      </c>
      <c r="BE197" s="4" t="str">
        <f t="shared" si="32"/>
        <v>ABURRIDO</v>
      </c>
      <c r="BF197" s="4">
        <f t="shared" si="33"/>
        <v>3.2156000000000007</v>
      </c>
      <c r="BG197">
        <f t="shared" si="34"/>
        <v>1.03</v>
      </c>
      <c r="BH197">
        <f t="shared" si="35"/>
        <v>2.87</v>
      </c>
      <c r="BI197">
        <f t="shared" si="36"/>
        <v>4.29</v>
      </c>
      <c r="BJ197">
        <f t="shared" si="37"/>
        <v>2.92</v>
      </c>
      <c r="BK197">
        <f t="shared" si="38"/>
        <v>4.09</v>
      </c>
      <c r="BL197">
        <f t="shared" si="39"/>
        <v>49161.060000000019</v>
      </c>
    </row>
    <row r="198" spans="1:64" x14ac:dyDescent="0.2">
      <c r="A198" s="1">
        <v>196</v>
      </c>
      <c r="B198" s="7" t="s">
        <v>66</v>
      </c>
      <c r="C198" s="3">
        <v>39929</v>
      </c>
      <c r="D198" s="4" t="s">
        <v>628</v>
      </c>
      <c r="E198" s="4" t="s">
        <v>168</v>
      </c>
      <c r="F198" s="5" t="str">
        <f t="shared" si="30"/>
        <v>D</v>
      </c>
      <c r="G198" s="6">
        <v>0.83819444444444446</v>
      </c>
      <c r="H198" s="6">
        <v>0.91319444444444453</v>
      </c>
      <c r="I198" s="85">
        <f t="shared" si="31"/>
        <v>108.0000000000001</v>
      </c>
      <c r="J198" s="86">
        <f>I198*Segmentos!$D$7*(AH198%)*IF(ISNUMBER(AI198),AI198%,0)</f>
        <v>677160.00000000058</v>
      </c>
      <c r="K198" s="86">
        <f>I198*Segmentos!$D$7*(AL198%)*IF(ISNUMBER(AM198),AM198%,0)</f>
        <v>331430.4000000002</v>
      </c>
      <c r="L198" s="4" t="s">
        <v>216</v>
      </c>
      <c r="M198" s="2">
        <v>1.1499999999999999</v>
      </c>
      <c r="N198" s="2">
        <v>6.5</v>
      </c>
      <c r="O198" s="2">
        <v>17.600000000000001</v>
      </c>
      <c r="P198" s="2">
        <v>86.904300000000006</v>
      </c>
      <c r="Q198" s="2">
        <v>0.56999999999999995</v>
      </c>
      <c r="R198" s="2">
        <v>4.5</v>
      </c>
      <c r="S198" s="2">
        <v>12.8</v>
      </c>
      <c r="T198" s="2">
        <v>7.2302999999999997</v>
      </c>
      <c r="U198" s="2">
        <v>0.97</v>
      </c>
      <c r="V198" s="2">
        <v>4</v>
      </c>
      <c r="W198" s="2">
        <v>24.3</v>
      </c>
      <c r="X198" s="2">
        <v>15.384399999999999</v>
      </c>
      <c r="Y198" s="2">
        <v>1.99</v>
      </c>
      <c r="Z198" s="2">
        <v>9.5</v>
      </c>
      <c r="AA198" s="2">
        <v>21</v>
      </c>
      <c r="AB198" s="2">
        <v>44.549799999999998</v>
      </c>
      <c r="AC198" s="2">
        <v>0.79</v>
      </c>
      <c r="AD198" s="2">
        <v>6.5</v>
      </c>
      <c r="AE198" s="2">
        <v>12.3</v>
      </c>
      <c r="AF198" s="2">
        <v>19.739799999999999</v>
      </c>
      <c r="AG198" s="20">
        <v>1.57</v>
      </c>
      <c r="AH198" s="20">
        <v>7.5</v>
      </c>
      <c r="AI198" s="20">
        <v>20.9</v>
      </c>
      <c r="AJ198" s="20">
        <v>56.296100000000003</v>
      </c>
      <c r="AK198" s="18">
        <v>0.77</v>
      </c>
      <c r="AL198" s="18">
        <v>5.6</v>
      </c>
      <c r="AM198" s="18">
        <v>13.7</v>
      </c>
      <c r="AN198" s="18">
        <v>30.6082</v>
      </c>
      <c r="AO198" s="2">
        <v>0.17</v>
      </c>
      <c r="AP198" s="2">
        <v>4</v>
      </c>
      <c r="AQ198" s="2">
        <v>4.3</v>
      </c>
      <c r="AR198" s="2">
        <v>1.4129</v>
      </c>
      <c r="AS198" s="2">
        <v>1.7</v>
      </c>
      <c r="AT198" s="2">
        <v>7.6</v>
      </c>
      <c r="AU198" s="2">
        <v>22.3</v>
      </c>
      <c r="AV198" s="2">
        <v>28.333500000000001</v>
      </c>
      <c r="AW198" s="2">
        <v>0.4</v>
      </c>
      <c r="AX198" s="2">
        <v>4.7</v>
      </c>
      <c r="AY198" s="2">
        <v>8.6</v>
      </c>
      <c r="AZ198" s="2">
        <v>8.7852999999999994</v>
      </c>
      <c r="BA198" s="2">
        <v>1.67</v>
      </c>
      <c r="BB198" s="2">
        <v>8</v>
      </c>
      <c r="BC198" s="2">
        <v>21</v>
      </c>
      <c r="BD198" s="2">
        <v>48.372500000000002</v>
      </c>
      <c r="BE198" s="4" t="str">
        <f t="shared" si="32"/>
        <v>ABURRIDO</v>
      </c>
      <c r="BF198" s="4">
        <f t="shared" si="33"/>
        <v>1.4159999999999999</v>
      </c>
      <c r="BG198">
        <f t="shared" si="34"/>
        <v>0.17</v>
      </c>
      <c r="BH198">
        <f t="shared" si="35"/>
        <v>1.7</v>
      </c>
      <c r="BI198">
        <f t="shared" si="36"/>
        <v>1.67</v>
      </c>
      <c r="BJ198">
        <f t="shared" si="37"/>
        <v>0.77</v>
      </c>
      <c r="BK198">
        <f t="shared" si="38"/>
        <v>1.57</v>
      </c>
      <c r="BL198">
        <f t="shared" si="39"/>
        <v>12355.200000000013</v>
      </c>
    </row>
    <row r="199" spans="1:64" x14ac:dyDescent="0.2">
      <c r="A199" s="1">
        <v>197</v>
      </c>
      <c r="B199" s="7" t="s">
        <v>19</v>
      </c>
      <c r="C199" s="3">
        <v>39929</v>
      </c>
      <c r="D199" s="4" t="s">
        <v>17</v>
      </c>
      <c r="E199" s="4" t="s">
        <v>166</v>
      </c>
      <c r="F199" s="5" t="str">
        <f t="shared" si="30"/>
        <v>D</v>
      </c>
      <c r="G199" s="6">
        <v>0.9145833333333333</v>
      </c>
      <c r="H199" s="6">
        <v>0.91736111111111107</v>
      </c>
      <c r="I199" s="85">
        <f t="shared" si="31"/>
        <v>3.9999999999999858</v>
      </c>
      <c r="J199" s="86">
        <f>I199*Segmentos!$D$7*(AH199%)*IF(ISNUMBER(AI199),AI199%,0)</f>
        <v>6775.9999999999754</v>
      </c>
      <c r="K199" s="86">
        <f>I199*Segmentos!$D$7*(AL199%)*IF(ISNUMBER(AM199),AM199%,0)</f>
        <v>11199.99999999996</v>
      </c>
      <c r="L199" s="4"/>
      <c r="M199" s="2">
        <v>0.56999999999999995</v>
      </c>
      <c r="N199" s="2">
        <v>0.9</v>
      </c>
      <c r="O199" s="2">
        <v>66.2</v>
      </c>
      <c r="P199" s="2">
        <v>100</v>
      </c>
      <c r="Q199" s="2">
        <v>0.6</v>
      </c>
      <c r="R199" s="2">
        <v>0.6</v>
      </c>
      <c r="S199" s="2">
        <v>93.1</v>
      </c>
      <c r="T199" s="2">
        <v>17.637799999999999</v>
      </c>
      <c r="U199" s="2">
        <v>0.24</v>
      </c>
      <c r="V199" s="2">
        <v>0.5</v>
      </c>
      <c r="W199" s="2">
        <v>50</v>
      </c>
      <c r="X199" s="2">
        <v>8.9771000000000001</v>
      </c>
      <c r="Y199" s="2">
        <v>0.88</v>
      </c>
      <c r="Z199" s="2">
        <v>1.6</v>
      </c>
      <c r="AA199" s="2">
        <v>56</v>
      </c>
      <c r="AB199" s="2">
        <v>45.955500000000001</v>
      </c>
      <c r="AC199" s="2">
        <v>0.47</v>
      </c>
      <c r="AD199" s="2">
        <v>0.6</v>
      </c>
      <c r="AE199" s="2">
        <v>85.5</v>
      </c>
      <c r="AF199" s="2">
        <v>27.429600000000001</v>
      </c>
      <c r="AG199" s="20">
        <v>0.44</v>
      </c>
      <c r="AH199" s="20">
        <v>0.7</v>
      </c>
      <c r="AI199" s="20">
        <v>60.5</v>
      </c>
      <c r="AJ199" s="20">
        <v>36.7348</v>
      </c>
      <c r="AK199" s="18">
        <v>0.68</v>
      </c>
      <c r="AL199" s="18">
        <v>1</v>
      </c>
      <c r="AM199" s="18">
        <v>70</v>
      </c>
      <c r="AN199" s="18">
        <v>63.2652</v>
      </c>
      <c r="AO199" s="2">
        <v>7.0000000000000007E-2</v>
      </c>
      <c r="AP199" s="2">
        <v>0.1</v>
      </c>
      <c r="AQ199" s="2">
        <v>50</v>
      </c>
      <c r="AR199" s="2">
        <v>1.3049999999999999</v>
      </c>
      <c r="AS199" s="2">
        <v>0.12</v>
      </c>
      <c r="AT199" s="2">
        <v>0.2</v>
      </c>
      <c r="AU199" s="2">
        <v>50</v>
      </c>
      <c r="AV199" s="2">
        <v>4.6646000000000001</v>
      </c>
      <c r="AW199" s="2">
        <v>0.5</v>
      </c>
      <c r="AX199" s="2">
        <v>1</v>
      </c>
      <c r="AY199" s="2">
        <v>51.4</v>
      </c>
      <c r="AZ199" s="2">
        <v>25.348600000000001</v>
      </c>
      <c r="BA199" s="2">
        <v>1.01</v>
      </c>
      <c r="BB199" s="2">
        <v>1.3</v>
      </c>
      <c r="BC199" s="2">
        <v>76.5</v>
      </c>
      <c r="BD199" s="2">
        <v>68.681799999999996</v>
      </c>
      <c r="BE199" s="4" t="str">
        <f t="shared" si="32"/>
        <v>NO APLICA</v>
      </c>
      <c r="BF199" s="4">
        <f t="shared" si="33"/>
        <v>0.4748</v>
      </c>
      <c r="BG199">
        <f t="shared" si="34"/>
        <v>7.0000000000000007E-2</v>
      </c>
      <c r="BH199">
        <f t="shared" si="35"/>
        <v>0.12</v>
      </c>
      <c r="BI199">
        <f t="shared" si="36"/>
        <v>1.01</v>
      </c>
      <c r="BJ199">
        <f t="shared" si="37"/>
        <v>0.68</v>
      </c>
      <c r="BK199">
        <f t="shared" si="38"/>
        <v>0.44</v>
      </c>
      <c r="BL199">
        <f t="shared" si="39"/>
        <v>238.31999999999917</v>
      </c>
    </row>
    <row r="200" spans="1:64" x14ac:dyDescent="0.2">
      <c r="A200" s="1">
        <v>198</v>
      </c>
      <c r="B200" s="7" t="s">
        <v>2</v>
      </c>
      <c r="C200" s="3">
        <v>39929</v>
      </c>
      <c r="D200" s="4" t="s">
        <v>627</v>
      </c>
      <c r="E200" s="4" t="s">
        <v>164</v>
      </c>
      <c r="F200" s="5" t="str">
        <f t="shared" si="30"/>
        <v>D</v>
      </c>
      <c r="G200" s="6">
        <v>0.875</v>
      </c>
      <c r="H200" s="6">
        <v>0.91388888888888886</v>
      </c>
      <c r="I200" s="85">
        <f t="shared" si="31"/>
        <v>55.999999999999957</v>
      </c>
      <c r="J200" s="86">
        <f>I200*Segmentos!$D$7*(AH200%)*IF(ISNUMBER(AI200),AI200%,0)</f>
        <v>1081583.9999999991</v>
      </c>
      <c r="K200" s="86">
        <f>I200*Segmentos!$D$7*(AL200%)*IF(ISNUMBER(AM200),AM200%,0)</f>
        <v>1249919.9999999988</v>
      </c>
      <c r="L200" s="4"/>
      <c r="M200" s="2">
        <v>5.23</v>
      </c>
      <c r="N200" s="2">
        <v>18.2</v>
      </c>
      <c r="O200" s="2">
        <v>28.6</v>
      </c>
      <c r="P200" s="2">
        <v>80.413899999999998</v>
      </c>
      <c r="Q200" s="2">
        <v>2.7</v>
      </c>
      <c r="R200" s="2">
        <v>10.9</v>
      </c>
      <c r="S200" s="2">
        <v>24.7</v>
      </c>
      <c r="T200" s="2">
        <v>6.9170999999999996</v>
      </c>
      <c r="U200" s="2">
        <v>4.41</v>
      </c>
      <c r="V200" s="2">
        <v>17.600000000000001</v>
      </c>
      <c r="W200" s="2">
        <v>25</v>
      </c>
      <c r="X200" s="2">
        <v>14.208299999999999</v>
      </c>
      <c r="Y200" s="2">
        <v>5.59</v>
      </c>
      <c r="Z200" s="2">
        <v>20.7</v>
      </c>
      <c r="AA200" s="2">
        <v>27</v>
      </c>
      <c r="AB200" s="2">
        <v>25.4085</v>
      </c>
      <c r="AC200" s="2">
        <v>6.71</v>
      </c>
      <c r="AD200" s="2">
        <v>20.2</v>
      </c>
      <c r="AE200" s="2">
        <v>33.299999999999997</v>
      </c>
      <c r="AF200" s="2">
        <v>33.880000000000003</v>
      </c>
      <c r="AG200" s="20">
        <v>4.82</v>
      </c>
      <c r="AH200" s="20">
        <v>18.5</v>
      </c>
      <c r="AI200" s="20">
        <v>26.1</v>
      </c>
      <c r="AJ200" s="20">
        <v>35.169899999999998</v>
      </c>
      <c r="AK200" s="18">
        <v>5.6</v>
      </c>
      <c r="AL200" s="18">
        <v>18</v>
      </c>
      <c r="AM200" s="18">
        <v>31</v>
      </c>
      <c r="AN200" s="18">
        <v>45.244</v>
      </c>
      <c r="AO200" s="2">
        <v>4.42</v>
      </c>
      <c r="AP200" s="2">
        <v>15.2</v>
      </c>
      <c r="AQ200" s="2">
        <v>29.1</v>
      </c>
      <c r="AR200" s="2">
        <v>7.4314</v>
      </c>
      <c r="AS200" s="2">
        <v>4.7699999999999996</v>
      </c>
      <c r="AT200" s="2">
        <v>17.8</v>
      </c>
      <c r="AU200" s="2">
        <v>26.8</v>
      </c>
      <c r="AV200" s="2">
        <v>16.177800000000001</v>
      </c>
      <c r="AW200" s="2">
        <v>7.02</v>
      </c>
      <c r="AX200" s="2">
        <v>21.5</v>
      </c>
      <c r="AY200" s="2">
        <v>32.6</v>
      </c>
      <c r="AZ200" s="2">
        <v>31.043099999999999</v>
      </c>
      <c r="BA200" s="2">
        <v>4.37</v>
      </c>
      <c r="BB200" s="2">
        <v>16.899999999999999</v>
      </c>
      <c r="BC200" s="2">
        <v>25.9</v>
      </c>
      <c r="BD200" s="2">
        <v>25.761600000000001</v>
      </c>
      <c r="BE200" s="4" t="str">
        <f t="shared" si="32"/>
        <v>NO APLICA</v>
      </c>
      <c r="BF200" s="4">
        <f t="shared" si="33"/>
        <v>5.5136000000000003</v>
      </c>
      <c r="BG200">
        <f t="shared" si="34"/>
        <v>4.42</v>
      </c>
      <c r="BH200">
        <f t="shared" si="35"/>
        <v>4.7699999999999996</v>
      </c>
      <c r="BI200">
        <f t="shared" si="36"/>
        <v>7.02</v>
      </c>
      <c r="BJ200">
        <f t="shared" si="37"/>
        <v>5.6</v>
      </c>
      <c r="BK200">
        <f t="shared" si="38"/>
        <v>4.82</v>
      </c>
      <c r="BL200">
        <f t="shared" si="39"/>
        <v>29149.119999999977</v>
      </c>
    </row>
    <row r="201" spans="1:64" x14ac:dyDescent="0.2">
      <c r="A201" s="1">
        <v>199</v>
      </c>
      <c r="B201" s="7" t="s">
        <v>78</v>
      </c>
      <c r="C201" s="3">
        <v>39929</v>
      </c>
      <c r="D201" s="4" t="s">
        <v>626</v>
      </c>
      <c r="E201" s="4" t="s">
        <v>165</v>
      </c>
      <c r="F201" s="5" t="str">
        <f t="shared" si="30"/>
        <v>D</v>
      </c>
      <c r="G201" s="6">
        <v>0.92083333333333339</v>
      </c>
      <c r="H201" s="6">
        <v>9.0277777777777787E-3</v>
      </c>
      <c r="I201" s="85">
        <f t="shared" si="31"/>
        <v>126.99999999999991</v>
      </c>
      <c r="J201" s="86">
        <f>I201*Segmentos!$D$7*(AH201%)*IF(ISNUMBER(AI201),AI201%,0)</f>
        <v>2454452.799999998</v>
      </c>
      <c r="K201" s="86">
        <f>I201*Segmentos!$D$7*(AL201%)*IF(ISNUMBER(AM201),AM201%,0)</f>
        <v>4832553.1999999965</v>
      </c>
      <c r="L201" s="4"/>
      <c r="M201" s="2">
        <v>7.3</v>
      </c>
      <c r="N201" s="2">
        <v>22.1</v>
      </c>
      <c r="O201" s="2">
        <v>33</v>
      </c>
      <c r="P201" s="2">
        <v>89.039699999999996</v>
      </c>
      <c r="Q201" s="2">
        <v>3.93</v>
      </c>
      <c r="R201" s="2">
        <v>14.1</v>
      </c>
      <c r="S201" s="2">
        <v>27.9</v>
      </c>
      <c r="T201" s="2">
        <v>8.0045999999999999</v>
      </c>
      <c r="U201" s="2">
        <v>3.45</v>
      </c>
      <c r="V201" s="2">
        <v>18.2</v>
      </c>
      <c r="W201" s="2">
        <v>18.899999999999999</v>
      </c>
      <c r="X201" s="2">
        <v>8.8239999999999998</v>
      </c>
      <c r="Y201" s="2">
        <v>5.99</v>
      </c>
      <c r="Z201" s="2">
        <v>22.4</v>
      </c>
      <c r="AA201" s="2">
        <v>26.7</v>
      </c>
      <c r="AB201" s="2">
        <v>21.5731</v>
      </c>
      <c r="AC201" s="2">
        <v>12.64</v>
      </c>
      <c r="AD201" s="2">
        <v>28.4</v>
      </c>
      <c r="AE201" s="2">
        <v>44.5</v>
      </c>
      <c r="AF201" s="2">
        <v>50.637999999999998</v>
      </c>
      <c r="AG201" s="20">
        <v>4.83</v>
      </c>
      <c r="AH201" s="20">
        <v>18.8</v>
      </c>
      <c r="AI201" s="20">
        <v>25.7</v>
      </c>
      <c r="AJ201" s="20">
        <v>27.9818</v>
      </c>
      <c r="AK201" s="18">
        <v>9.52</v>
      </c>
      <c r="AL201" s="18">
        <v>25.1</v>
      </c>
      <c r="AM201" s="18">
        <v>37.9</v>
      </c>
      <c r="AN201" s="18">
        <v>61.058</v>
      </c>
      <c r="AO201" s="2">
        <v>5.91</v>
      </c>
      <c r="AP201" s="2">
        <v>17.399999999999999</v>
      </c>
      <c r="AQ201" s="2">
        <v>33.9</v>
      </c>
      <c r="AR201" s="2">
        <v>7.8784000000000001</v>
      </c>
      <c r="AS201" s="2">
        <v>5.12</v>
      </c>
      <c r="AT201" s="2">
        <v>16.100000000000001</v>
      </c>
      <c r="AU201" s="2">
        <v>31.8</v>
      </c>
      <c r="AV201" s="2">
        <v>13.7598</v>
      </c>
      <c r="AW201" s="2">
        <v>8.25</v>
      </c>
      <c r="AX201" s="2">
        <v>26.7</v>
      </c>
      <c r="AY201" s="2">
        <v>30.9</v>
      </c>
      <c r="AZ201" s="2">
        <v>28.957799999999999</v>
      </c>
      <c r="BA201" s="2">
        <v>8.23</v>
      </c>
      <c r="BB201" s="2">
        <v>23.5</v>
      </c>
      <c r="BC201" s="2">
        <v>35.1</v>
      </c>
      <c r="BD201" s="2">
        <v>38.4437</v>
      </c>
      <c r="BE201" s="4" t="str">
        <f t="shared" si="32"/>
        <v>ENTRETENIDO</v>
      </c>
      <c r="BF201" s="4">
        <f t="shared" si="33"/>
        <v>6.6427999999999994</v>
      </c>
      <c r="BG201">
        <f t="shared" si="34"/>
        <v>5.91</v>
      </c>
      <c r="BH201">
        <f t="shared" si="35"/>
        <v>5.12</v>
      </c>
      <c r="BI201">
        <f t="shared" si="36"/>
        <v>8.25</v>
      </c>
      <c r="BJ201">
        <f t="shared" si="37"/>
        <v>9.52</v>
      </c>
      <c r="BK201">
        <f t="shared" si="38"/>
        <v>4.83</v>
      </c>
      <c r="BL201">
        <f t="shared" si="39"/>
        <v>92621.099999999948</v>
      </c>
    </row>
    <row r="202" spans="1:64" x14ac:dyDescent="0.2">
      <c r="A202" s="1">
        <v>200</v>
      </c>
      <c r="B202" s="7" t="s">
        <v>69</v>
      </c>
      <c r="C202" s="3">
        <v>39929</v>
      </c>
      <c r="D202" s="4" t="s">
        <v>3</v>
      </c>
      <c r="E202" s="4" t="s">
        <v>176</v>
      </c>
      <c r="F202" s="5" t="str">
        <f t="shared" si="30"/>
        <v>D</v>
      </c>
      <c r="G202" s="6">
        <v>0.91666666666666663</v>
      </c>
      <c r="H202" s="6">
        <v>0.99097222222222225</v>
      </c>
      <c r="I202" s="85">
        <f t="shared" si="31"/>
        <v>107.0000000000001</v>
      </c>
      <c r="J202" s="86">
        <f>I202*Segmentos!$D$7*(AH202%)*IF(ISNUMBER(AI202),AI202%,0)</f>
        <v>1023990.0000000009</v>
      </c>
      <c r="K202" s="86">
        <f>I202*Segmentos!$D$7*(AL202%)*IF(ISNUMBER(AM202),AM202%,0)</f>
        <v>853089.60000000079</v>
      </c>
      <c r="L202" s="4"/>
      <c r="M202" s="2">
        <v>2.1800000000000002</v>
      </c>
      <c r="N202" s="2">
        <v>14.8</v>
      </c>
      <c r="O202" s="2">
        <v>14.8</v>
      </c>
      <c r="P202" s="2">
        <v>95.464600000000004</v>
      </c>
      <c r="Q202" s="2">
        <v>0.66</v>
      </c>
      <c r="R202" s="2">
        <v>5</v>
      </c>
      <c r="S202" s="2">
        <v>13.3</v>
      </c>
      <c r="T202" s="2">
        <v>4.8532999999999999</v>
      </c>
      <c r="U202" s="2">
        <v>1.05</v>
      </c>
      <c r="V202" s="2">
        <v>11.8</v>
      </c>
      <c r="W202" s="2">
        <v>8.9</v>
      </c>
      <c r="X202" s="2">
        <v>9.6100999999999992</v>
      </c>
      <c r="Y202" s="2">
        <v>1.9</v>
      </c>
      <c r="Z202" s="2">
        <v>16.100000000000001</v>
      </c>
      <c r="AA202" s="2">
        <v>11.8</v>
      </c>
      <c r="AB202" s="2">
        <v>24.4818</v>
      </c>
      <c r="AC202" s="2">
        <v>3.94</v>
      </c>
      <c r="AD202" s="2">
        <v>20.399999999999999</v>
      </c>
      <c r="AE202" s="2">
        <v>19.3</v>
      </c>
      <c r="AF202" s="2">
        <v>56.519300000000001</v>
      </c>
      <c r="AG202" s="20">
        <v>2.39</v>
      </c>
      <c r="AH202" s="20">
        <v>16.5</v>
      </c>
      <c r="AI202" s="20">
        <v>14.5</v>
      </c>
      <c r="AJ202" s="20">
        <v>49.683500000000002</v>
      </c>
      <c r="AK202" s="18">
        <v>1.99</v>
      </c>
      <c r="AL202" s="18">
        <v>13.2</v>
      </c>
      <c r="AM202" s="18">
        <v>15.1</v>
      </c>
      <c r="AN202" s="18">
        <v>45.781100000000002</v>
      </c>
      <c r="AO202" s="2">
        <v>3.1</v>
      </c>
      <c r="AP202" s="2">
        <v>14.2</v>
      </c>
      <c r="AQ202" s="2">
        <v>21.8</v>
      </c>
      <c r="AR202" s="2">
        <v>14.810499999999999</v>
      </c>
      <c r="AS202" s="2">
        <v>2.21</v>
      </c>
      <c r="AT202" s="2">
        <v>15.8</v>
      </c>
      <c r="AU202" s="2">
        <v>14</v>
      </c>
      <c r="AV202" s="2">
        <v>21.309200000000001</v>
      </c>
      <c r="AW202" s="2">
        <v>2.31</v>
      </c>
      <c r="AX202" s="2">
        <v>18.399999999999999</v>
      </c>
      <c r="AY202" s="2">
        <v>12.5</v>
      </c>
      <c r="AZ202" s="2">
        <v>29.017499999999998</v>
      </c>
      <c r="BA202" s="2">
        <v>1.81</v>
      </c>
      <c r="BB202" s="2">
        <v>11.6</v>
      </c>
      <c r="BC202" s="2">
        <v>15.7</v>
      </c>
      <c r="BD202" s="2">
        <v>30.327400000000001</v>
      </c>
      <c r="BE202" s="4" t="str">
        <f t="shared" si="32"/>
        <v>ABURRIDO</v>
      </c>
      <c r="BF202" s="4">
        <f t="shared" si="33"/>
        <v>2.3169999999999993</v>
      </c>
      <c r="BG202">
        <f t="shared" si="34"/>
        <v>3.1</v>
      </c>
      <c r="BH202">
        <f t="shared" si="35"/>
        <v>2.21</v>
      </c>
      <c r="BI202">
        <f t="shared" si="36"/>
        <v>2.31</v>
      </c>
      <c r="BJ202">
        <f t="shared" si="37"/>
        <v>1.99</v>
      </c>
      <c r="BK202">
        <f t="shared" si="38"/>
        <v>2.39</v>
      </c>
      <c r="BL202">
        <f t="shared" si="39"/>
        <v>23437.280000000024</v>
      </c>
    </row>
    <row r="203" spans="1:64" x14ac:dyDescent="0.2">
      <c r="A203" s="1">
        <v>201</v>
      </c>
      <c r="B203" s="7" t="s">
        <v>16</v>
      </c>
      <c r="C203" s="3">
        <v>39929</v>
      </c>
      <c r="D203" s="4" t="s">
        <v>626</v>
      </c>
      <c r="E203" s="4" t="s">
        <v>166</v>
      </c>
      <c r="F203" s="5" t="str">
        <f t="shared" si="30"/>
        <v>D</v>
      </c>
      <c r="G203" s="6">
        <v>0.9145833333333333</v>
      </c>
      <c r="H203" s="6">
        <v>0.91805555555555562</v>
      </c>
      <c r="I203" s="85">
        <f t="shared" si="31"/>
        <v>5.0000000000001421</v>
      </c>
      <c r="J203" s="86">
        <f>I203*Segmentos!$D$7*(AH203%)*IF(ISNUMBER(AI203),AI203%,0)</f>
        <v>88832.000000002532</v>
      </c>
      <c r="K203" s="86">
        <f>I203*Segmentos!$D$7*(AL203%)*IF(ISNUMBER(AM203),AM203%,0)</f>
        <v>133740.00000000378</v>
      </c>
      <c r="L203" s="4"/>
      <c r="M203" s="2">
        <v>5.62</v>
      </c>
      <c r="N203" s="2">
        <v>7.8</v>
      </c>
      <c r="O203" s="2">
        <v>72.400000000000006</v>
      </c>
      <c r="P203" s="2">
        <v>88.125699999999995</v>
      </c>
      <c r="Q203" s="2">
        <v>2.13</v>
      </c>
      <c r="R203" s="2">
        <v>3.1</v>
      </c>
      <c r="S203" s="2">
        <v>69.5</v>
      </c>
      <c r="T203" s="2">
        <v>5.5636999999999999</v>
      </c>
      <c r="U203" s="2">
        <v>4.24</v>
      </c>
      <c r="V203" s="2">
        <v>5.8</v>
      </c>
      <c r="W203" s="2">
        <v>73.400000000000006</v>
      </c>
      <c r="X203" s="2">
        <v>13.948399999999999</v>
      </c>
      <c r="Y203" s="2">
        <v>4.08</v>
      </c>
      <c r="Z203" s="2">
        <v>6.4</v>
      </c>
      <c r="AA203" s="2">
        <v>63.5</v>
      </c>
      <c r="AB203" s="2">
        <v>18.898499999999999</v>
      </c>
      <c r="AC203" s="2">
        <v>9.66</v>
      </c>
      <c r="AD203" s="2">
        <v>12.6</v>
      </c>
      <c r="AE203" s="2">
        <v>76.5</v>
      </c>
      <c r="AF203" s="2">
        <v>49.715200000000003</v>
      </c>
      <c r="AG203" s="20">
        <v>4.42</v>
      </c>
      <c r="AH203" s="20">
        <v>6.4</v>
      </c>
      <c r="AI203" s="20">
        <v>69.400000000000006</v>
      </c>
      <c r="AJ203" s="20">
        <v>32.89</v>
      </c>
      <c r="AK203" s="18">
        <v>6.7</v>
      </c>
      <c r="AL203" s="18">
        <v>9</v>
      </c>
      <c r="AM203" s="18">
        <v>74.3</v>
      </c>
      <c r="AN203" s="18">
        <v>55.235799999999998</v>
      </c>
      <c r="AO203" s="2">
        <v>4.92</v>
      </c>
      <c r="AP203" s="2">
        <v>6.3</v>
      </c>
      <c r="AQ203" s="2">
        <v>77.7</v>
      </c>
      <c r="AR203" s="2">
        <v>8.4280000000000008</v>
      </c>
      <c r="AS203" s="2">
        <v>6.13</v>
      </c>
      <c r="AT203" s="2">
        <v>8.6</v>
      </c>
      <c r="AU203" s="2">
        <v>71.3</v>
      </c>
      <c r="AV203" s="2">
        <v>21.165900000000001</v>
      </c>
      <c r="AW203" s="2">
        <v>5.18</v>
      </c>
      <c r="AX203" s="2">
        <v>7.5</v>
      </c>
      <c r="AY203" s="2">
        <v>68.8</v>
      </c>
      <c r="AZ203" s="2">
        <v>23.3522</v>
      </c>
      <c r="BA203" s="2">
        <v>5.86</v>
      </c>
      <c r="BB203" s="2">
        <v>7.9</v>
      </c>
      <c r="BC203" s="2">
        <v>74.400000000000006</v>
      </c>
      <c r="BD203" s="2">
        <v>35.179699999999997</v>
      </c>
      <c r="BE203" s="4" t="str">
        <f t="shared" si="32"/>
        <v>NO APLICA</v>
      </c>
      <c r="BF203" s="4">
        <f t="shared" si="33"/>
        <v>5.8595999999999995</v>
      </c>
      <c r="BG203">
        <f t="shared" si="34"/>
        <v>4.92</v>
      </c>
      <c r="BH203">
        <f t="shared" si="35"/>
        <v>6.13</v>
      </c>
      <c r="BI203">
        <f t="shared" si="36"/>
        <v>5.86</v>
      </c>
      <c r="BJ203">
        <f t="shared" si="37"/>
        <v>6.7</v>
      </c>
      <c r="BK203">
        <f t="shared" si="38"/>
        <v>4.42</v>
      </c>
      <c r="BL203">
        <f t="shared" si="39"/>
        <v>2823.6000000000804</v>
      </c>
    </row>
    <row r="204" spans="1:64" x14ac:dyDescent="0.2">
      <c r="A204" s="1">
        <v>202</v>
      </c>
      <c r="B204" s="7" t="s">
        <v>72</v>
      </c>
      <c r="C204" s="3">
        <v>39929</v>
      </c>
      <c r="D204" s="4" t="s">
        <v>629</v>
      </c>
      <c r="E204" s="4" t="s">
        <v>175</v>
      </c>
      <c r="F204" s="5" t="str">
        <f t="shared" si="30"/>
        <v>D</v>
      </c>
      <c r="G204" s="6">
        <v>0.85416666666666663</v>
      </c>
      <c r="H204" s="6">
        <v>0.87361111111111101</v>
      </c>
      <c r="I204" s="85">
        <f t="shared" si="31"/>
        <v>27.999999999999901</v>
      </c>
      <c r="J204" s="86">
        <f>I204*Segmentos!$D$7*(AH204%)*IF(ISNUMBER(AI204),AI204%,0)</f>
        <v>18278.399999999936</v>
      </c>
      <c r="K204" s="86">
        <f>I204*Segmentos!$D$7*(AL204%)*IF(ISNUMBER(AM204),AM204%,0)</f>
        <v>32961.599999999889</v>
      </c>
      <c r="L204" s="4"/>
      <c r="M204" s="2">
        <v>0.23</v>
      </c>
      <c r="N204" s="2">
        <v>1.2</v>
      </c>
      <c r="O204" s="2">
        <v>18.899999999999999</v>
      </c>
      <c r="P204" s="2">
        <v>100</v>
      </c>
      <c r="Q204" s="2">
        <v>0.01</v>
      </c>
      <c r="R204" s="2">
        <v>0.3</v>
      </c>
      <c r="S204" s="2">
        <v>3.6</v>
      </c>
      <c r="T204" s="2">
        <v>0.73360000000000003</v>
      </c>
      <c r="U204" s="2">
        <v>0.02</v>
      </c>
      <c r="V204" s="2">
        <v>0.5</v>
      </c>
      <c r="W204" s="2">
        <v>3.6</v>
      </c>
      <c r="X204" s="2">
        <v>1.6335999999999999</v>
      </c>
      <c r="Y204" s="2">
        <v>0.38</v>
      </c>
      <c r="Z204" s="2">
        <v>1.3</v>
      </c>
      <c r="AA204" s="2">
        <v>28.7</v>
      </c>
      <c r="AB204" s="2">
        <v>47.744599999999998</v>
      </c>
      <c r="AC204" s="2">
        <v>0.36</v>
      </c>
      <c r="AD204" s="2">
        <v>2.1</v>
      </c>
      <c r="AE204" s="2">
        <v>16.899999999999999</v>
      </c>
      <c r="AF204" s="2">
        <v>49.888199999999998</v>
      </c>
      <c r="AG204" s="20">
        <v>0.16</v>
      </c>
      <c r="AH204" s="20">
        <v>1.6</v>
      </c>
      <c r="AI204" s="20">
        <v>10.199999999999999</v>
      </c>
      <c r="AJ204" s="20">
        <v>32.917299999999997</v>
      </c>
      <c r="AK204" s="18">
        <v>0.3</v>
      </c>
      <c r="AL204" s="18">
        <v>0.9</v>
      </c>
      <c r="AM204" s="18">
        <v>32.700000000000003</v>
      </c>
      <c r="AN204" s="18">
        <v>67.082700000000003</v>
      </c>
      <c r="AO204" s="2">
        <v>0.15</v>
      </c>
      <c r="AP204" s="2">
        <v>1.1000000000000001</v>
      </c>
      <c r="AQ204" s="2">
        <v>13.3</v>
      </c>
      <c r="AR204" s="2">
        <v>6.7760999999999996</v>
      </c>
      <c r="AS204" s="2">
        <v>0.19</v>
      </c>
      <c r="AT204" s="2">
        <v>1.4</v>
      </c>
      <c r="AU204" s="2">
        <v>13.4</v>
      </c>
      <c r="AV204" s="2">
        <v>17.634699999999999</v>
      </c>
      <c r="AW204" s="2">
        <v>7.0000000000000007E-2</v>
      </c>
      <c r="AX204" s="2">
        <v>1.1000000000000001</v>
      </c>
      <c r="AY204" s="2">
        <v>6.4</v>
      </c>
      <c r="AZ204" s="2">
        <v>8.4573</v>
      </c>
      <c r="BA204" s="2">
        <v>0.41</v>
      </c>
      <c r="BB204" s="2">
        <v>1.3</v>
      </c>
      <c r="BC204" s="2">
        <v>31.5</v>
      </c>
      <c r="BD204" s="2">
        <v>67.131900000000002</v>
      </c>
      <c r="BE204" s="4" t="str">
        <f t="shared" si="32"/>
        <v>NO APLICA</v>
      </c>
      <c r="BF204" s="4">
        <f t="shared" si="33"/>
        <v>0.26280000000000003</v>
      </c>
      <c r="BG204">
        <f t="shared" si="34"/>
        <v>0.15</v>
      </c>
      <c r="BH204">
        <f t="shared" si="35"/>
        <v>0.19</v>
      </c>
      <c r="BI204">
        <f t="shared" si="36"/>
        <v>0.41</v>
      </c>
      <c r="BJ204">
        <f t="shared" si="37"/>
        <v>0.3</v>
      </c>
      <c r="BK204">
        <f t="shared" si="38"/>
        <v>0.16</v>
      </c>
      <c r="BL204">
        <f t="shared" si="39"/>
        <v>635.03999999999769</v>
      </c>
    </row>
    <row r="205" spans="1:64" x14ac:dyDescent="0.2">
      <c r="A205" s="1">
        <v>203</v>
      </c>
      <c r="B205" s="7" t="s">
        <v>12</v>
      </c>
      <c r="C205" s="3">
        <v>39930</v>
      </c>
      <c r="D205" s="4" t="s">
        <v>8</v>
      </c>
      <c r="E205" s="4" t="s">
        <v>167</v>
      </c>
      <c r="F205" s="5" t="str">
        <f t="shared" si="30"/>
        <v>L</v>
      </c>
      <c r="G205" s="6">
        <v>0.92013888888888884</v>
      </c>
      <c r="H205" s="6">
        <v>1.2500000000000001E-2</v>
      </c>
      <c r="I205" s="85">
        <f t="shared" si="31"/>
        <v>133.00000000000006</v>
      </c>
      <c r="J205" s="86">
        <f>I205*Segmentos!$D$7*(AH205%)*IF(ISNUMBER(AI205),AI205%,0)</f>
        <v>3936108.4000000022</v>
      </c>
      <c r="K205" s="86">
        <f>I205*Segmentos!$D$7*(AL205%)*IF(ISNUMBER(AM205),AM205%,0)</f>
        <v>4042561.6000000015</v>
      </c>
      <c r="L205" s="4"/>
      <c r="M205" s="2">
        <v>7.51</v>
      </c>
      <c r="N205" s="2">
        <v>31</v>
      </c>
      <c r="O205" s="2">
        <v>24.2</v>
      </c>
      <c r="P205" s="2">
        <v>89.432100000000005</v>
      </c>
      <c r="Q205" s="2">
        <v>4.88</v>
      </c>
      <c r="R205" s="2">
        <v>24.1</v>
      </c>
      <c r="S205" s="2">
        <v>20.2</v>
      </c>
      <c r="T205" s="2">
        <v>9.6926000000000005</v>
      </c>
      <c r="U205" s="2">
        <v>9.18</v>
      </c>
      <c r="V205" s="2">
        <v>30.3</v>
      </c>
      <c r="W205" s="2">
        <v>30.3</v>
      </c>
      <c r="X205" s="2">
        <v>22.943999999999999</v>
      </c>
      <c r="Y205" s="2">
        <v>7.68</v>
      </c>
      <c r="Z205" s="2">
        <v>31.1</v>
      </c>
      <c r="AA205" s="2">
        <v>24.7</v>
      </c>
      <c r="AB205" s="2">
        <v>27.011199999999999</v>
      </c>
      <c r="AC205" s="2">
        <v>7.61</v>
      </c>
      <c r="AD205" s="2">
        <v>35</v>
      </c>
      <c r="AE205" s="2">
        <v>21.8</v>
      </c>
      <c r="AF205" s="2">
        <v>29.784300000000002</v>
      </c>
      <c r="AG205" s="20">
        <v>7.4</v>
      </c>
      <c r="AH205" s="20">
        <v>30.7</v>
      </c>
      <c r="AI205" s="20">
        <v>24.1</v>
      </c>
      <c r="AJ205" s="20">
        <v>41.828200000000002</v>
      </c>
      <c r="AK205" s="18">
        <v>7.6</v>
      </c>
      <c r="AL205" s="18">
        <v>31.4</v>
      </c>
      <c r="AM205" s="18">
        <v>24.2</v>
      </c>
      <c r="AN205" s="18">
        <v>47.603900000000003</v>
      </c>
      <c r="AO205" s="2">
        <v>2.42</v>
      </c>
      <c r="AP205" s="2">
        <v>20</v>
      </c>
      <c r="AQ205" s="2">
        <v>12.1</v>
      </c>
      <c r="AR205" s="2">
        <v>3.1522999999999999</v>
      </c>
      <c r="AS205" s="2">
        <v>5.37</v>
      </c>
      <c r="AT205" s="2">
        <v>26.2</v>
      </c>
      <c r="AU205" s="2">
        <v>20.5</v>
      </c>
      <c r="AV205" s="2">
        <v>14.1022</v>
      </c>
      <c r="AW205" s="2">
        <v>5.83</v>
      </c>
      <c r="AX205" s="2">
        <v>30.9</v>
      </c>
      <c r="AY205" s="2">
        <v>18.8</v>
      </c>
      <c r="AZ205" s="2">
        <v>19.965599999999998</v>
      </c>
      <c r="BA205" s="2">
        <v>11.44</v>
      </c>
      <c r="BB205" s="2">
        <v>37.1</v>
      </c>
      <c r="BC205" s="2">
        <v>30.9</v>
      </c>
      <c r="BD205" s="2">
        <v>52.2121</v>
      </c>
      <c r="BE205" s="4" t="str">
        <f t="shared" si="32"/>
        <v>ABURRIDO</v>
      </c>
      <c r="BF205" s="4">
        <f t="shared" si="33"/>
        <v>7.3260000000000005</v>
      </c>
      <c r="BG205">
        <f t="shared" si="34"/>
        <v>2.42</v>
      </c>
      <c r="BH205">
        <f t="shared" si="35"/>
        <v>5.37</v>
      </c>
      <c r="BI205">
        <f t="shared" si="36"/>
        <v>11.44</v>
      </c>
      <c r="BJ205">
        <f t="shared" si="37"/>
        <v>7.6</v>
      </c>
      <c r="BK205">
        <f t="shared" si="38"/>
        <v>7.4</v>
      </c>
      <c r="BL205">
        <f t="shared" si="39"/>
        <v>99776.600000000035</v>
      </c>
    </row>
    <row r="206" spans="1:64" x14ac:dyDescent="0.2">
      <c r="A206" s="1">
        <v>204</v>
      </c>
      <c r="B206" s="7" t="s">
        <v>15</v>
      </c>
      <c r="C206" s="3">
        <v>39930</v>
      </c>
      <c r="D206" s="4" t="s">
        <v>626</v>
      </c>
      <c r="E206" s="4" t="s">
        <v>164</v>
      </c>
      <c r="F206" s="5" t="str">
        <f t="shared" si="30"/>
        <v>L</v>
      </c>
      <c r="G206" s="6">
        <v>0.875</v>
      </c>
      <c r="H206" s="6">
        <v>0.91527777777777775</v>
      </c>
      <c r="I206" s="85">
        <f t="shared" si="31"/>
        <v>57.999999999999957</v>
      </c>
      <c r="J206" s="86">
        <f>I206*Segmentos!$D$7*(AH206%)*IF(ISNUMBER(AI206),AI206%,0)</f>
        <v>1841755.1999999983</v>
      </c>
      <c r="K206" s="86">
        <f>I206*Segmentos!$D$7*(AL206%)*IF(ISNUMBER(AM206),AM206%,0)</f>
        <v>2734212.799999998</v>
      </c>
      <c r="L206" s="4"/>
      <c r="M206" s="2">
        <v>9.9600000000000009</v>
      </c>
      <c r="N206" s="2">
        <v>22.3</v>
      </c>
      <c r="O206" s="2">
        <v>44.6</v>
      </c>
      <c r="P206" s="2">
        <v>88.811599999999999</v>
      </c>
      <c r="Q206" s="2">
        <v>5.76</v>
      </c>
      <c r="R206" s="2">
        <v>15.3</v>
      </c>
      <c r="S206" s="2">
        <v>37.6</v>
      </c>
      <c r="T206" s="2">
        <v>8.5618999999999996</v>
      </c>
      <c r="U206" s="2">
        <v>10.37</v>
      </c>
      <c r="V206" s="2">
        <v>22.6</v>
      </c>
      <c r="W206" s="2">
        <v>45.9</v>
      </c>
      <c r="X206" s="2">
        <v>19.3931</v>
      </c>
      <c r="Y206" s="2">
        <v>8.02</v>
      </c>
      <c r="Z206" s="2">
        <v>22</v>
      </c>
      <c r="AA206" s="2">
        <v>36.5</v>
      </c>
      <c r="AB206" s="2">
        <v>21.106999999999999</v>
      </c>
      <c r="AC206" s="2">
        <v>13.58</v>
      </c>
      <c r="AD206" s="2">
        <v>26</v>
      </c>
      <c r="AE206" s="2">
        <v>52.2</v>
      </c>
      <c r="AF206" s="2">
        <v>39.749600000000001</v>
      </c>
      <c r="AG206" s="20">
        <v>7.95</v>
      </c>
      <c r="AH206" s="20">
        <v>20.2</v>
      </c>
      <c r="AI206" s="20">
        <v>39.299999999999997</v>
      </c>
      <c r="AJ206" s="20">
        <v>33.6248</v>
      </c>
      <c r="AK206" s="18">
        <v>11.78</v>
      </c>
      <c r="AL206" s="18">
        <v>24.2</v>
      </c>
      <c r="AM206" s="18">
        <v>48.7</v>
      </c>
      <c r="AN206" s="18">
        <v>55.186700000000002</v>
      </c>
      <c r="AO206" s="2">
        <v>9.43</v>
      </c>
      <c r="AP206" s="2">
        <v>23.2</v>
      </c>
      <c r="AQ206" s="2">
        <v>40.6</v>
      </c>
      <c r="AR206" s="2">
        <v>9.1879000000000008</v>
      </c>
      <c r="AS206" s="2">
        <v>9.1199999999999992</v>
      </c>
      <c r="AT206" s="2">
        <v>20.9</v>
      </c>
      <c r="AU206" s="2">
        <v>43.7</v>
      </c>
      <c r="AV206" s="2">
        <v>17.909600000000001</v>
      </c>
      <c r="AW206" s="2">
        <v>8.31</v>
      </c>
      <c r="AX206" s="2">
        <v>20.3</v>
      </c>
      <c r="AY206" s="2">
        <v>40.9</v>
      </c>
      <c r="AZ206" s="2">
        <v>21.3142</v>
      </c>
      <c r="BA206" s="2">
        <v>11.83</v>
      </c>
      <c r="BB206" s="2">
        <v>24.4</v>
      </c>
      <c r="BC206" s="2">
        <v>48.5</v>
      </c>
      <c r="BD206" s="2">
        <v>40.399900000000002</v>
      </c>
      <c r="BE206" s="4" t="str">
        <f t="shared" si="32"/>
        <v>NO APLICA</v>
      </c>
      <c r="BF206" s="4">
        <f t="shared" si="33"/>
        <v>10.1896</v>
      </c>
      <c r="BG206">
        <f t="shared" si="34"/>
        <v>9.43</v>
      </c>
      <c r="BH206">
        <f t="shared" si="35"/>
        <v>9.1199999999999992</v>
      </c>
      <c r="BI206">
        <f t="shared" si="36"/>
        <v>11.83</v>
      </c>
      <c r="BJ206">
        <f t="shared" si="37"/>
        <v>11.78</v>
      </c>
      <c r="BK206">
        <f t="shared" si="38"/>
        <v>7.95</v>
      </c>
      <c r="BL206">
        <f t="shared" si="39"/>
        <v>57685.639999999963</v>
      </c>
    </row>
    <row r="207" spans="1:64" x14ac:dyDescent="0.2">
      <c r="A207" s="1">
        <v>205</v>
      </c>
      <c r="B207" s="7" t="s">
        <v>5</v>
      </c>
      <c r="C207" s="3">
        <v>39930</v>
      </c>
      <c r="D207" s="4" t="s">
        <v>3</v>
      </c>
      <c r="E207" s="4" t="s">
        <v>164</v>
      </c>
      <c r="F207" s="5" t="str">
        <f t="shared" si="30"/>
        <v>L</v>
      </c>
      <c r="G207" s="6">
        <v>0.87430555555555556</v>
      </c>
      <c r="H207" s="6">
        <v>0.93472222222222223</v>
      </c>
      <c r="I207" s="85">
        <f t="shared" si="31"/>
        <v>87.000000000000014</v>
      </c>
      <c r="J207" s="86">
        <f>I207*Segmentos!$D$7*(AH207%)*IF(ISNUMBER(AI207),AI207%,0)</f>
        <v>2231550.0000000005</v>
      </c>
      <c r="K207" s="86">
        <f>I207*Segmentos!$D$7*(AL207%)*IF(ISNUMBER(AM207),AM207%,0)</f>
        <v>2231550.0000000005</v>
      </c>
      <c r="L207" s="4"/>
      <c r="M207" s="2">
        <v>6.42</v>
      </c>
      <c r="N207" s="2">
        <v>22.5</v>
      </c>
      <c r="O207" s="2">
        <v>28.5</v>
      </c>
      <c r="P207" s="2">
        <v>83.688900000000004</v>
      </c>
      <c r="Q207" s="2">
        <v>5.13</v>
      </c>
      <c r="R207" s="2">
        <v>16.7</v>
      </c>
      <c r="S207" s="2">
        <v>30.8</v>
      </c>
      <c r="T207" s="2">
        <v>11.161199999999999</v>
      </c>
      <c r="U207" s="2">
        <v>5.35</v>
      </c>
      <c r="V207" s="2">
        <v>21.8</v>
      </c>
      <c r="W207" s="2">
        <v>24.5</v>
      </c>
      <c r="X207" s="2">
        <v>14.639699999999999</v>
      </c>
      <c r="Y207" s="2">
        <v>6.22</v>
      </c>
      <c r="Z207" s="2">
        <v>21.9</v>
      </c>
      <c r="AA207" s="2">
        <v>28.4</v>
      </c>
      <c r="AB207" s="2">
        <v>23.936800000000002</v>
      </c>
      <c r="AC207" s="2">
        <v>7.93</v>
      </c>
      <c r="AD207" s="2">
        <v>26.4</v>
      </c>
      <c r="AE207" s="2">
        <v>30</v>
      </c>
      <c r="AF207" s="2">
        <v>33.951300000000003</v>
      </c>
      <c r="AG207" s="20">
        <v>6.43</v>
      </c>
      <c r="AH207" s="20">
        <v>22.5</v>
      </c>
      <c r="AI207" s="20">
        <v>28.5</v>
      </c>
      <c r="AJ207" s="20">
        <v>39.784399999999998</v>
      </c>
      <c r="AK207" s="18">
        <v>6.4</v>
      </c>
      <c r="AL207" s="18">
        <v>22.5</v>
      </c>
      <c r="AM207" s="18">
        <v>28.5</v>
      </c>
      <c r="AN207" s="18">
        <v>43.904499999999999</v>
      </c>
      <c r="AO207" s="2">
        <v>4.32</v>
      </c>
      <c r="AP207" s="2">
        <v>18.8</v>
      </c>
      <c r="AQ207" s="2">
        <v>23</v>
      </c>
      <c r="AR207" s="2">
        <v>6.1593999999999998</v>
      </c>
      <c r="AS207" s="2">
        <v>5.61</v>
      </c>
      <c r="AT207" s="2">
        <v>23.3</v>
      </c>
      <c r="AU207" s="2">
        <v>24.1</v>
      </c>
      <c r="AV207" s="2">
        <v>16.127199999999998</v>
      </c>
      <c r="AW207" s="2">
        <v>7.37</v>
      </c>
      <c r="AX207" s="2">
        <v>22.8</v>
      </c>
      <c r="AY207" s="2">
        <v>32.4</v>
      </c>
      <c r="AZ207" s="2">
        <v>27.641400000000001</v>
      </c>
      <c r="BA207" s="2">
        <v>6.76</v>
      </c>
      <c r="BB207" s="2">
        <v>22.9</v>
      </c>
      <c r="BC207" s="2">
        <v>29.5</v>
      </c>
      <c r="BD207" s="2">
        <v>33.760899999999999</v>
      </c>
      <c r="BE207" s="4" t="str">
        <f t="shared" si="32"/>
        <v>NO APLICA</v>
      </c>
      <c r="BF207" s="4">
        <f t="shared" si="33"/>
        <v>6.1694000000000004</v>
      </c>
      <c r="BG207">
        <f t="shared" si="34"/>
        <v>4.32</v>
      </c>
      <c r="BH207">
        <f t="shared" si="35"/>
        <v>5.61</v>
      </c>
      <c r="BI207">
        <f t="shared" si="36"/>
        <v>7.37</v>
      </c>
      <c r="BJ207">
        <f t="shared" si="37"/>
        <v>6.4</v>
      </c>
      <c r="BK207">
        <f t="shared" si="38"/>
        <v>6.43</v>
      </c>
      <c r="BL207">
        <f t="shared" si="39"/>
        <v>55788.750000000007</v>
      </c>
    </row>
    <row r="208" spans="1:64" x14ac:dyDescent="0.2">
      <c r="A208" s="1">
        <v>206</v>
      </c>
      <c r="B208" s="7" t="s">
        <v>18</v>
      </c>
      <c r="C208" s="3">
        <v>39930</v>
      </c>
      <c r="D208" s="4" t="s">
        <v>17</v>
      </c>
      <c r="E208" s="4" t="s">
        <v>168</v>
      </c>
      <c r="F208" s="5" t="str">
        <f t="shared" si="30"/>
        <v>L</v>
      </c>
      <c r="G208" s="6">
        <v>0.83263888888888893</v>
      </c>
      <c r="H208" s="6">
        <v>0.91249999999999998</v>
      </c>
      <c r="I208" s="85">
        <f t="shared" si="31"/>
        <v>114.99999999999991</v>
      </c>
      <c r="J208" s="86">
        <f>I208*Segmentos!$D$7*(AH208%)*IF(ISNUMBER(AI208),AI208%,0)</f>
        <v>422463.99999999959</v>
      </c>
      <c r="K208" s="86">
        <f>I208*Segmentos!$D$7*(AL208%)*IF(ISNUMBER(AM208),AM208%,0)</f>
        <v>186299.99999999985</v>
      </c>
      <c r="L208" s="4" t="s">
        <v>219</v>
      </c>
      <c r="M208" s="2">
        <v>0.65</v>
      </c>
      <c r="N208" s="2">
        <v>4.2</v>
      </c>
      <c r="O208" s="2">
        <v>15.3</v>
      </c>
      <c r="P208" s="2">
        <v>99.222300000000004</v>
      </c>
      <c r="Q208" s="2">
        <v>0.01</v>
      </c>
      <c r="R208" s="2">
        <v>0.3</v>
      </c>
      <c r="S208" s="2">
        <v>3.5</v>
      </c>
      <c r="T208" s="2">
        <v>0.2969</v>
      </c>
      <c r="U208" s="2">
        <v>0.04</v>
      </c>
      <c r="V208" s="2">
        <v>1.2</v>
      </c>
      <c r="W208" s="2">
        <v>3.7</v>
      </c>
      <c r="X208" s="2">
        <v>1.4401999999999999</v>
      </c>
      <c r="Y208" s="2">
        <v>0.86</v>
      </c>
      <c r="Z208" s="2">
        <v>5.7</v>
      </c>
      <c r="AA208" s="2">
        <v>15.2</v>
      </c>
      <c r="AB208" s="2">
        <v>38.9163</v>
      </c>
      <c r="AC208" s="2">
        <v>1.1599999999999999</v>
      </c>
      <c r="AD208" s="2">
        <v>6.8</v>
      </c>
      <c r="AE208" s="2">
        <v>17</v>
      </c>
      <c r="AF208" s="2">
        <v>58.568800000000003</v>
      </c>
      <c r="AG208" s="20">
        <v>0.92</v>
      </c>
      <c r="AH208" s="20">
        <v>5.6</v>
      </c>
      <c r="AI208" s="20">
        <v>16.399999999999999</v>
      </c>
      <c r="AJ208" s="20">
        <v>66.6721</v>
      </c>
      <c r="AK208" s="18">
        <v>0.4</v>
      </c>
      <c r="AL208" s="18">
        <v>3</v>
      </c>
      <c r="AM208" s="18">
        <v>13.5</v>
      </c>
      <c r="AN208" s="18">
        <v>32.550199999999997</v>
      </c>
      <c r="AO208" s="2">
        <v>0.08</v>
      </c>
      <c r="AP208" s="2">
        <v>1.6</v>
      </c>
      <c r="AQ208" s="2">
        <v>5</v>
      </c>
      <c r="AR208" s="2">
        <v>1.3432999999999999</v>
      </c>
      <c r="AS208" s="2">
        <v>0.02</v>
      </c>
      <c r="AT208" s="2">
        <v>1.2</v>
      </c>
      <c r="AU208" s="2">
        <v>1.4</v>
      </c>
      <c r="AV208" s="2">
        <v>0.57279999999999998</v>
      </c>
      <c r="AW208" s="2">
        <v>0.9</v>
      </c>
      <c r="AX208" s="2">
        <v>6.4</v>
      </c>
      <c r="AY208" s="2">
        <v>14</v>
      </c>
      <c r="AZ208" s="2">
        <v>39.829500000000003</v>
      </c>
      <c r="BA208" s="2">
        <v>0.98</v>
      </c>
      <c r="BB208" s="2">
        <v>5.0999999999999996</v>
      </c>
      <c r="BC208" s="2">
        <v>19.3</v>
      </c>
      <c r="BD208" s="2">
        <v>57.476700000000001</v>
      </c>
      <c r="BE208" s="4" t="str">
        <f t="shared" si="32"/>
        <v>ABURRIDO</v>
      </c>
      <c r="BF208" s="4">
        <f t="shared" si="33"/>
        <v>0.43159999999999998</v>
      </c>
      <c r="BG208">
        <f t="shared" si="34"/>
        <v>0.08</v>
      </c>
      <c r="BH208">
        <f t="shared" si="35"/>
        <v>0.02</v>
      </c>
      <c r="BI208">
        <f t="shared" si="36"/>
        <v>0.98</v>
      </c>
      <c r="BJ208">
        <f t="shared" si="37"/>
        <v>0.4</v>
      </c>
      <c r="BK208">
        <f t="shared" si="38"/>
        <v>0.92</v>
      </c>
      <c r="BL208">
        <f t="shared" si="39"/>
        <v>7389.8999999999951</v>
      </c>
    </row>
    <row r="209" spans="1:64" x14ac:dyDescent="0.2">
      <c r="A209" s="1">
        <v>207</v>
      </c>
      <c r="B209" s="7" t="s">
        <v>9</v>
      </c>
      <c r="C209" s="3">
        <v>39930</v>
      </c>
      <c r="D209" s="4" t="s">
        <v>8</v>
      </c>
      <c r="E209" s="4" t="s">
        <v>168</v>
      </c>
      <c r="F209" s="5" t="str">
        <f t="shared" si="30"/>
        <v>L</v>
      </c>
      <c r="G209" s="6">
        <v>0.79027777777777775</v>
      </c>
      <c r="H209" s="6">
        <v>0.87430555555555556</v>
      </c>
      <c r="I209" s="85">
        <f t="shared" si="31"/>
        <v>121.00000000000006</v>
      </c>
      <c r="J209" s="86">
        <f>I209*Segmentos!$D$7*(AH209%)*IF(ISNUMBER(AI209),AI209%,0)</f>
        <v>1991079.2000000011</v>
      </c>
      <c r="K209" s="86">
        <f>I209*Segmentos!$D$7*(AL209%)*IF(ISNUMBER(AM209),AM209%,0)</f>
        <v>1790800.0000000012</v>
      </c>
      <c r="L209" s="4" t="s">
        <v>218</v>
      </c>
      <c r="M209" s="2">
        <v>3.9</v>
      </c>
      <c r="N209" s="2">
        <v>14.2</v>
      </c>
      <c r="O209" s="2">
        <v>27.6</v>
      </c>
      <c r="P209" s="2">
        <v>81.949799999999996</v>
      </c>
      <c r="Q209" s="2">
        <v>2.23</v>
      </c>
      <c r="R209" s="2">
        <v>7.9</v>
      </c>
      <c r="S209" s="2">
        <v>28.1</v>
      </c>
      <c r="T209" s="2">
        <v>7.8056999999999999</v>
      </c>
      <c r="U209" s="2">
        <v>2.75</v>
      </c>
      <c r="V209" s="2">
        <v>10.1</v>
      </c>
      <c r="W209" s="2">
        <v>27.3</v>
      </c>
      <c r="X209" s="2">
        <v>12.1143</v>
      </c>
      <c r="Y209" s="2">
        <v>4.22</v>
      </c>
      <c r="Z209" s="2">
        <v>16.7</v>
      </c>
      <c r="AA209" s="2">
        <v>25.3</v>
      </c>
      <c r="AB209" s="2">
        <v>26.1907</v>
      </c>
      <c r="AC209" s="2">
        <v>5.2</v>
      </c>
      <c r="AD209" s="2">
        <v>17.600000000000001</v>
      </c>
      <c r="AE209" s="2">
        <v>29.5</v>
      </c>
      <c r="AF209" s="2">
        <v>35.839100000000002</v>
      </c>
      <c r="AG209" s="20">
        <v>4.12</v>
      </c>
      <c r="AH209" s="20">
        <v>13.4</v>
      </c>
      <c r="AI209" s="20">
        <v>30.7</v>
      </c>
      <c r="AJ209" s="20">
        <v>41.005000000000003</v>
      </c>
      <c r="AK209" s="18">
        <v>3.71</v>
      </c>
      <c r="AL209" s="18">
        <v>14.8</v>
      </c>
      <c r="AM209" s="18">
        <v>25</v>
      </c>
      <c r="AN209" s="18">
        <v>40.944800000000001</v>
      </c>
      <c r="AO209" s="2">
        <v>1.47</v>
      </c>
      <c r="AP209" s="2">
        <v>5.6</v>
      </c>
      <c r="AQ209" s="2">
        <v>26.1</v>
      </c>
      <c r="AR209" s="2">
        <v>3.3677000000000001</v>
      </c>
      <c r="AS209" s="2">
        <v>1.8</v>
      </c>
      <c r="AT209" s="2">
        <v>8.6999999999999993</v>
      </c>
      <c r="AU209" s="2">
        <v>20.8</v>
      </c>
      <c r="AV209" s="2">
        <v>8.3431999999999995</v>
      </c>
      <c r="AW209" s="2">
        <v>3.11</v>
      </c>
      <c r="AX209" s="2">
        <v>9.8000000000000007</v>
      </c>
      <c r="AY209" s="2">
        <v>31.6</v>
      </c>
      <c r="AZ209" s="2">
        <v>18.788399999999999</v>
      </c>
      <c r="BA209" s="2">
        <v>6.4</v>
      </c>
      <c r="BB209" s="2">
        <v>23</v>
      </c>
      <c r="BC209" s="2">
        <v>27.8</v>
      </c>
      <c r="BD209" s="2">
        <v>51.450499999999998</v>
      </c>
      <c r="BE209" s="4" t="str">
        <f t="shared" si="32"/>
        <v>ABURRIDO</v>
      </c>
      <c r="BF209" s="4">
        <f t="shared" si="33"/>
        <v>3.5618000000000003</v>
      </c>
      <c r="BG209">
        <f t="shared" si="34"/>
        <v>1.47</v>
      </c>
      <c r="BH209">
        <f t="shared" si="35"/>
        <v>1.8</v>
      </c>
      <c r="BI209">
        <f t="shared" si="36"/>
        <v>6.4</v>
      </c>
      <c r="BJ209">
        <f t="shared" si="37"/>
        <v>3.71</v>
      </c>
      <c r="BK209">
        <f t="shared" si="38"/>
        <v>4.12</v>
      </c>
      <c r="BL209">
        <f t="shared" si="39"/>
        <v>47422.320000000022</v>
      </c>
    </row>
    <row r="210" spans="1:64" x14ac:dyDescent="0.2">
      <c r="A210" s="1">
        <v>208</v>
      </c>
      <c r="B210" s="7" t="s">
        <v>1</v>
      </c>
      <c r="C210" s="3">
        <v>39930</v>
      </c>
      <c r="D210" s="4" t="s">
        <v>627</v>
      </c>
      <c r="E210" s="4" t="s">
        <v>163</v>
      </c>
      <c r="F210" s="5" t="str">
        <f t="shared" si="30"/>
        <v>L</v>
      </c>
      <c r="G210" s="6">
        <v>0.84513888888888899</v>
      </c>
      <c r="H210" s="6">
        <v>0.88194444444444453</v>
      </c>
      <c r="I210" s="85">
        <f t="shared" si="31"/>
        <v>52.999999999999972</v>
      </c>
      <c r="J210" s="86">
        <f>I210*Segmentos!$D$7*(AH210%)*IF(ISNUMBER(AI210),AI210%,0)</f>
        <v>716390.39999999979</v>
      </c>
      <c r="K210" s="86">
        <f>I210*Segmentos!$D$7*(AL210%)*IF(ISNUMBER(AM210),AM210%,0)</f>
        <v>1647557.9999999991</v>
      </c>
      <c r="L210" s="4"/>
      <c r="M210" s="2">
        <v>5.69</v>
      </c>
      <c r="N210" s="2">
        <v>12.8</v>
      </c>
      <c r="O210" s="2">
        <v>44.4</v>
      </c>
      <c r="P210" s="2">
        <v>76.338700000000003</v>
      </c>
      <c r="Q210" s="2">
        <v>4.75</v>
      </c>
      <c r="R210" s="2">
        <v>9.9</v>
      </c>
      <c r="S210" s="2">
        <v>48</v>
      </c>
      <c r="T210" s="2">
        <v>10.621600000000001</v>
      </c>
      <c r="U210" s="2">
        <v>6.81</v>
      </c>
      <c r="V210" s="2">
        <v>15.8</v>
      </c>
      <c r="W210" s="2">
        <v>43.1</v>
      </c>
      <c r="X210" s="2">
        <v>19.150200000000002</v>
      </c>
      <c r="Y210" s="2">
        <v>6.05</v>
      </c>
      <c r="Z210" s="2">
        <v>12.7</v>
      </c>
      <c r="AA210" s="2">
        <v>47.7</v>
      </c>
      <c r="AB210" s="2">
        <v>23.977</v>
      </c>
      <c r="AC210" s="2">
        <v>5.13</v>
      </c>
      <c r="AD210" s="2">
        <v>12.5</v>
      </c>
      <c r="AE210" s="2">
        <v>41</v>
      </c>
      <c r="AF210" s="2">
        <v>22.5899</v>
      </c>
      <c r="AG210" s="20">
        <v>3.37</v>
      </c>
      <c r="AH210" s="20">
        <v>9.6</v>
      </c>
      <c r="AI210" s="20">
        <v>35.200000000000003</v>
      </c>
      <c r="AJ210" s="20">
        <v>21.4207</v>
      </c>
      <c r="AK210" s="18">
        <v>7.79</v>
      </c>
      <c r="AL210" s="18">
        <v>15.7</v>
      </c>
      <c r="AM210" s="18">
        <v>49.5</v>
      </c>
      <c r="AN210" s="18">
        <v>54.917999999999999</v>
      </c>
      <c r="AO210" s="2">
        <v>2.89</v>
      </c>
      <c r="AP210" s="2">
        <v>10</v>
      </c>
      <c r="AQ210" s="2">
        <v>29</v>
      </c>
      <c r="AR210" s="2">
        <v>4.2385999999999999</v>
      </c>
      <c r="AS210" s="2">
        <v>5.55</v>
      </c>
      <c r="AT210" s="2">
        <v>14.6</v>
      </c>
      <c r="AU210" s="2">
        <v>38.1</v>
      </c>
      <c r="AV210" s="2">
        <v>16.415400000000002</v>
      </c>
      <c r="AW210" s="2">
        <v>5.41</v>
      </c>
      <c r="AX210" s="2">
        <v>12.3</v>
      </c>
      <c r="AY210" s="2">
        <v>43.9</v>
      </c>
      <c r="AZ210" s="2">
        <v>20.880800000000001</v>
      </c>
      <c r="BA210" s="2">
        <v>6.77</v>
      </c>
      <c r="BB210" s="2">
        <v>13</v>
      </c>
      <c r="BC210" s="2">
        <v>52.2</v>
      </c>
      <c r="BD210" s="2">
        <v>34.803899999999999</v>
      </c>
      <c r="BE210" s="4" t="str">
        <f t="shared" si="32"/>
        <v>NO APLICA</v>
      </c>
      <c r="BF210" s="4">
        <f t="shared" si="33"/>
        <v>5.7443999999999997</v>
      </c>
      <c r="BG210">
        <f t="shared" si="34"/>
        <v>2.89</v>
      </c>
      <c r="BH210">
        <f t="shared" si="35"/>
        <v>5.55</v>
      </c>
      <c r="BI210">
        <f t="shared" si="36"/>
        <v>6.77</v>
      </c>
      <c r="BJ210">
        <f t="shared" si="37"/>
        <v>7.79</v>
      </c>
      <c r="BK210">
        <f t="shared" si="38"/>
        <v>3.37</v>
      </c>
      <c r="BL210">
        <f t="shared" si="39"/>
        <v>30120.959999999985</v>
      </c>
    </row>
    <row r="211" spans="1:64" x14ac:dyDescent="0.2">
      <c r="A211" s="1">
        <v>209</v>
      </c>
      <c r="B211" s="7" t="s">
        <v>29</v>
      </c>
      <c r="C211" s="3">
        <v>39930</v>
      </c>
      <c r="D211" s="4" t="s">
        <v>628</v>
      </c>
      <c r="E211" s="4" t="s">
        <v>169</v>
      </c>
      <c r="F211" s="5" t="str">
        <f t="shared" si="30"/>
        <v>L</v>
      </c>
      <c r="G211" s="6">
        <v>0.84513888888888899</v>
      </c>
      <c r="H211" s="6">
        <v>0.87569444444444444</v>
      </c>
      <c r="I211" s="85">
        <f t="shared" si="31"/>
        <v>43.999999999999844</v>
      </c>
      <c r="J211" s="86">
        <f>I211*Segmentos!$D$7*(AH211%)*IF(ISNUMBER(AI211),AI211%,0)</f>
        <v>49843.199999999822</v>
      </c>
      <c r="K211" s="86">
        <f>I211*Segmentos!$D$7*(AL211%)*IF(ISNUMBER(AM211),AM211%,0)</f>
        <v>137983.99999999951</v>
      </c>
      <c r="L211" s="4"/>
      <c r="M211" s="2">
        <v>0.54</v>
      </c>
      <c r="N211" s="2">
        <v>2</v>
      </c>
      <c r="O211" s="2">
        <v>26.8</v>
      </c>
      <c r="P211" s="2">
        <v>81.043000000000006</v>
      </c>
      <c r="Q211" s="2">
        <v>7.0000000000000007E-2</v>
      </c>
      <c r="R211" s="2">
        <v>1.1000000000000001</v>
      </c>
      <c r="S211" s="2">
        <v>6.1</v>
      </c>
      <c r="T211" s="2">
        <v>1.6328</v>
      </c>
      <c r="U211" s="2">
        <v>0.16</v>
      </c>
      <c r="V211" s="2">
        <v>1.2</v>
      </c>
      <c r="W211" s="2">
        <v>13.5</v>
      </c>
      <c r="X211" s="2">
        <v>5.0293999999999999</v>
      </c>
      <c r="Y211" s="2">
        <v>0.48</v>
      </c>
      <c r="Z211" s="2">
        <v>2</v>
      </c>
      <c r="AA211" s="2">
        <v>23.6</v>
      </c>
      <c r="AB211" s="2">
        <v>21.281400000000001</v>
      </c>
      <c r="AC211" s="2">
        <v>1.08</v>
      </c>
      <c r="AD211" s="2">
        <v>3</v>
      </c>
      <c r="AE211" s="2">
        <v>35.700000000000003</v>
      </c>
      <c r="AF211" s="2">
        <v>53.099499999999999</v>
      </c>
      <c r="AG211" s="20">
        <v>0.27</v>
      </c>
      <c r="AH211" s="20">
        <v>1.2</v>
      </c>
      <c r="AI211" s="20">
        <v>23.6</v>
      </c>
      <c r="AJ211" s="20">
        <v>19.248000000000001</v>
      </c>
      <c r="AK211" s="18">
        <v>0.79</v>
      </c>
      <c r="AL211" s="18">
        <v>2.8</v>
      </c>
      <c r="AM211" s="18">
        <v>28</v>
      </c>
      <c r="AN211" s="18">
        <v>61.795099999999998</v>
      </c>
      <c r="AO211" s="2">
        <v>7.0000000000000007E-2</v>
      </c>
      <c r="AP211" s="2">
        <v>1.1000000000000001</v>
      </c>
      <c r="AQ211" s="2">
        <v>7</v>
      </c>
      <c r="AR211" s="2">
        <v>1.2184999999999999</v>
      </c>
      <c r="AS211" s="2">
        <v>0.13</v>
      </c>
      <c r="AT211" s="2">
        <v>1.7</v>
      </c>
      <c r="AU211" s="2">
        <v>7.5</v>
      </c>
      <c r="AV211" s="2">
        <v>4.2149000000000001</v>
      </c>
      <c r="AW211" s="2">
        <v>0.39</v>
      </c>
      <c r="AX211" s="2">
        <v>2</v>
      </c>
      <c r="AY211" s="2">
        <v>19.3</v>
      </c>
      <c r="AZ211" s="2">
        <v>16.695900000000002</v>
      </c>
      <c r="BA211" s="2">
        <v>1.03</v>
      </c>
      <c r="BB211" s="2">
        <v>2.5</v>
      </c>
      <c r="BC211" s="2">
        <v>41.4</v>
      </c>
      <c r="BD211" s="2">
        <v>58.913699999999999</v>
      </c>
      <c r="BE211" s="4" t="str">
        <f t="shared" si="32"/>
        <v>NO APLICA</v>
      </c>
      <c r="BF211" s="4">
        <f t="shared" si="33"/>
        <v>0.48440000000000005</v>
      </c>
      <c r="BG211">
        <f t="shared" si="34"/>
        <v>7.0000000000000007E-2</v>
      </c>
      <c r="BH211">
        <f t="shared" si="35"/>
        <v>0.13</v>
      </c>
      <c r="BI211">
        <f t="shared" si="36"/>
        <v>1.03</v>
      </c>
      <c r="BJ211">
        <f t="shared" si="37"/>
        <v>0.79</v>
      </c>
      <c r="BK211">
        <f t="shared" si="38"/>
        <v>0.27</v>
      </c>
      <c r="BL211">
        <f t="shared" si="39"/>
        <v>2358.3999999999919</v>
      </c>
    </row>
    <row r="212" spans="1:64" x14ac:dyDescent="0.2">
      <c r="A212" s="1">
        <v>210</v>
      </c>
      <c r="B212" s="7" t="s">
        <v>36</v>
      </c>
      <c r="C212" s="3">
        <v>39930</v>
      </c>
      <c r="D212" s="4" t="s">
        <v>626</v>
      </c>
      <c r="E212" s="4" t="s">
        <v>163</v>
      </c>
      <c r="F212" s="5" t="str">
        <f t="shared" si="30"/>
        <v>L</v>
      </c>
      <c r="G212" s="6">
        <v>0.91874999999999996</v>
      </c>
      <c r="H212" s="6">
        <v>0.9472222222222223</v>
      </c>
      <c r="I212" s="85">
        <f t="shared" si="31"/>
        <v>41.000000000000171</v>
      </c>
      <c r="J212" s="86">
        <f>I212*Segmentos!$D$7*(AH212%)*IF(ISNUMBER(AI212),AI212%,0)</f>
        <v>1395886.0000000058</v>
      </c>
      <c r="K212" s="86">
        <f>I212*Segmentos!$D$7*(AL212%)*IF(ISNUMBER(AM212),AM212%,0)</f>
        <v>2639826.0000000112</v>
      </c>
      <c r="L212" s="4"/>
      <c r="M212" s="2">
        <v>12.48</v>
      </c>
      <c r="N212" s="2">
        <v>19.7</v>
      </c>
      <c r="O212" s="2">
        <v>63.3</v>
      </c>
      <c r="P212" s="2">
        <v>86.039000000000001</v>
      </c>
      <c r="Q212" s="2">
        <v>8.18</v>
      </c>
      <c r="R212" s="2">
        <v>13.4</v>
      </c>
      <c r="S212" s="2">
        <v>60.9</v>
      </c>
      <c r="T212" s="2">
        <v>9.4057999999999993</v>
      </c>
      <c r="U212" s="2">
        <v>13.28</v>
      </c>
      <c r="V212" s="2">
        <v>22.7</v>
      </c>
      <c r="W212" s="2">
        <v>58.6</v>
      </c>
      <c r="X212" s="2">
        <v>19.184899999999999</v>
      </c>
      <c r="Y212" s="2">
        <v>11.75</v>
      </c>
      <c r="Z212" s="2">
        <v>19.100000000000001</v>
      </c>
      <c r="AA212" s="2">
        <v>61.4</v>
      </c>
      <c r="AB212" s="2">
        <v>23.906600000000001</v>
      </c>
      <c r="AC212" s="2">
        <v>14.82</v>
      </c>
      <c r="AD212" s="2">
        <v>21.6</v>
      </c>
      <c r="AE212" s="2">
        <v>68.599999999999994</v>
      </c>
      <c r="AF212" s="2">
        <v>33.541699999999999</v>
      </c>
      <c r="AG212" s="20">
        <v>8.49</v>
      </c>
      <c r="AH212" s="20">
        <v>14.5</v>
      </c>
      <c r="AI212" s="20">
        <v>58.7</v>
      </c>
      <c r="AJ212" s="20">
        <v>27.767099999999999</v>
      </c>
      <c r="AK212" s="18">
        <v>16.079999999999998</v>
      </c>
      <c r="AL212" s="18">
        <v>24.5</v>
      </c>
      <c r="AM212" s="18">
        <v>65.7</v>
      </c>
      <c r="AN212" s="18">
        <v>58.271999999999998</v>
      </c>
      <c r="AO212" s="2">
        <v>13.24</v>
      </c>
      <c r="AP212" s="2">
        <v>20.3</v>
      </c>
      <c r="AQ212" s="2">
        <v>65.3</v>
      </c>
      <c r="AR212" s="2">
        <v>9.9713999999999992</v>
      </c>
      <c r="AS212" s="2">
        <v>12.15</v>
      </c>
      <c r="AT212" s="2">
        <v>19.600000000000001</v>
      </c>
      <c r="AU212" s="2">
        <v>61.8</v>
      </c>
      <c r="AV212" s="2">
        <v>18.447800000000001</v>
      </c>
      <c r="AW212" s="2">
        <v>11.97</v>
      </c>
      <c r="AX212" s="2">
        <v>20.399999999999999</v>
      </c>
      <c r="AY212" s="2">
        <v>58.6</v>
      </c>
      <c r="AZ212" s="2">
        <v>23.728300000000001</v>
      </c>
      <c r="BA212" s="2">
        <v>12.84</v>
      </c>
      <c r="BB212" s="2">
        <v>19.100000000000001</v>
      </c>
      <c r="BC212" s="2">
        <v>67.2</v>
      </c>
      <c r="BD212" s="2">
        <v>33.891500000000001</v>
      </c>
      <c r="BE212" s="4" t="str">
        <f t="shared" si="32"/>
        <v>NO APLICA</v>
      </c>
      <c r="BF212" s="4">
        <f t="shared" si="33"/>
        <v>12.6448</v>
      </c>
      <c r="BG212">
        <f t="shared" si="34"/>
        <v>13.24</v>
      </c>
      <c r="BH212">
        <f t="shared" si="35"/>
        <v>12.15</v>
      </c>
      <c r="BI212">
        <f t="shared" si="36"/>
        <v>12.84</v>
      </c>
      <c r="BJ212">
        <f t="shared" si="37"/>
        <v>16.079999999999998</v>
      </c>
      <c r="BK212">
        <f t="shared" si="38"/>
        <v>8.49</v>
      </c>
      <c r="BL212">
        <f t="shared" si="39"/>
        <v>51127.410000000207</v>
      </c>
    </row>
    <row r="213" spans="1:64" x14ac:dyDescent="0.2">
      <c r="A213" s="1">
        <v>211</v>
      </c>
      <c r="B213" s="7" t="s">
        <v>30</v>
      </c>
      <c r="C213" s="3">
        <v>39930</v>
      </c>
      <c r="D213" s="4" t="s">
        <v>628</v>
      </c>
      <c r="E213" s="4" t="s">
        <v>163</v>
      </c>
      <c r="F213" s="5" t="str">
        <f t="shared" si="30"/>
        <v>L</v>
      </c>
      <c r="G213" s="6">
        <v>0.87569444444444444</v>
      </c>
      <c r="H213" s="6">
        <v>0.91180555555555554</v>
      </c>
      <c r="I213" s="85">
        <f t="shared" si="31"/>
        <v>51.999999999999972</v>
      </c>
      <c r="J213" s="86">
        <f>I213*Segmentos!$D$7*(AH213%)*IF(ISNUMBER(AI213),AI213%,0)</f>
        <v>141148.79999999993</v>
      </c>
      <c r="K213" s="86">
        <f>I213*Segmentos!$D$7*(AL213%)*IF(ISNUMBER(AM213),AM213%,0)</f>
        <v>331531.19999999984</v>
      </c>
      <c r="L213" s="4"/>
      <c r="M213" s="2">
        <v>1.1499999999999999</v>
      </c>
      <c r="N213" s="2">
        <v>3</v>
      </c>
      <c r="O213" s="2">
        <v>39.1</v>
      </c>
      <c r="P213" s="2">
        <v>80.992900000000006</v>
      </c>
      <c r="Q213" s="2">
        <v>0.02</v>
      </c>
      <c r="R213" s="2">
        <v>0.1</v>
      </c>
      <c r="S213" s="2">
        <v>26.9</v>
      </c>
      <c r="T213" s="2">
        <v>0.2787</v>
      </c>
      <c r="U213" s="2">
        <v>1.17</v>
      </c>
      <c r="V213" s="2">
        <v>2.7</v>
      </c>
      <c r="W213" s="2">
        <v>42.6</v>
      </c>
      <c r="X213" s="2">
        <v>17.199100000000001</v>
      </c>
      <c r="Y213" s="2">
        <v>0.85</v>
      </c>
      <c r="Z213" s="2">
        <v>2.9</v>
      </c>
      <c r="AA213" s="2">
        <v>28.7</v>
      </c>
      <c r="AB213" s="2">
        <v>17.522600000000001</v>
      </c>
      <c r="AC213" s="2">
        <v>2</v>
      </c>
      <c r="AD213" s="2">
        <v>4.5999999999999996</v>
      </c>
      <c r="AE213" s="2">
        <v>43.8</v>
      </c>
      <c r="AF213" s="2">
        <v>45.9925</v>
      </c>
      <c r="AG213" s="20">
        <v>0.68</v>
      </c>
      <c r="AH213" s="20">
        <v>2.6</v>
      </c>
      <c r="AI213" s="20">
        <v>26.1</v>
      </c>
      <c r="AJ213" s="20">
        <v>22.5411</v>
      </c>
      <c r="AK213" s="18">
        <v>1.58</v>
      </c>
      <c r="AL213" s="18">
        <v>3.3</v>
      </c>
      <c r="AM213" s="18">
        <v>48.3</v>
      </c>
      <c r="AN213" s="18">
        <v>58.451799999999999</v>
      </c>
      <c r="AO213" s="2">
        <v>0.51</v>
      </c>
      <c r="AP213" s="2">
        <v>1.7</v>
      </c>
      <c r="AQ213" s="2">
        <v>30.6</v>
      </c>
      <c r="AR213" s="2">
        <v>3.91</v>
      </c>
      <c r="AS213" s="2">
        <v>0.78</v>
      </c>
      <c r="AT213" s="2">
        <v>1.8</v>
      </c>
      <c r="AU213" s="2">
        <v>44.5</v>
      </c>
      <c r="AV213" s="2">
        <v>12.101100000000001</v>
      </c>
      <c r="AW213" s="2">
        <v>1.21</v>
      </c>
      <c r="AX213" s="2">
        <v>3.1</v>
      </c>
      <c r="AY213" s="2">
        <v>38.799999999999997</v>
      </c>
      <c r="AZ213" s="2">
        <v>24.3566</v>
      </c>
      <c r="BA213" s="2">
        <v>1.51</v>
      </c>
      <c r="BB213" s="2">
        <v>3.9</v>
      </c>
      <c r="BC213" s="2">
        <v>38.799999999999997</v>
      </c>
      <c r="BD213" s="2">
        <v>40.6252</v>
      </c>
      <c r="BE213" s="4" t="str">
        <f t="shared" si="32"/>
        <v>NO APLICA</v>
      </c>
      <c r="BF213" s="4">
        <f t="shared" si="33"/>
        <v>1.06</v>
      </c>
      <c r="BG213">
        <f t="shared" si="34"/>
        <v>0.51</v>
      </c>
      <c r="BH213">
        <f t="shared" si="35"/>
        <v>0.78</v>
      </c>
      <c r="BI213">
        <f t="shared" si="36"/>
        <v>1.51</v>
      </c>
      <c r="BJ213">
        <f t="shared" si="37"/>
        <v>1.58</v>
      </c>
      <c r="BK213">
        <f t="shared" si="38"/>
        <v>0.68</v>
      </c>
      <c r="BL213">
        <f t="shared" si="39"/>
        <v>6099.5999999999967</v>
      </c>
    </row>
    <row r="214" spans="1:64" x14ac:dyDescent="0.2">
      <c r="A214" s="1">
        <v>212</v>
      </c>
      <c r="B214" s="7" t="s">
        <v>20</v>
      </c>
      <c r="C214" s="3">
        <v>39930</v>
      </c>
      <c r="D214" s="4" t="s">
        <v>17</v>
      </c>
      <c r="E214" s="4" t="s">
        <v>169</v>
      </c>
      <c r="F214" s="5" t="str">
        <f t="shared" si="30"/>
        <v>L</v>
      </c>
      <c r="G214" s="6">
        <v>0.9159722222222223</v>
      </c>
      <c r="H214" s="6">
        <v>0.9590277777777777</v>
      </c>
      <c r="I214" s="85">
        <f t="shared" si="31"/>
        <v>61.99999999999978</v>
      </c>
      <c r="J214" s="86">
        <f>I214*Segmentos!$D$7*(AH214%)*IF(ISNUMBER(AI214),AI214%,0)</f>
        <v>170227.19999999943</v>
      </c>
      <c r="K214" s="86">
        <f>I214*Segmentos!$D$7*(AL214%)*IF(ISNUMBER(AM214),AM214%,0)</f>
        <v>32735.999999999887</v>
      </c>
      <c r="L214" s="4"/>
      <c r="M214" s="2">
        <v>0.39</v>
      </c>
      <c r="N214" s="2">
        <v>2</v>
      </c>
      <c r="O214" s="2">
        <v>19.600000000000001</v>
      </c>
      <c r="P214" s="2">
        <v>99.700599999999994</v>
      </c>
      <c r="Q214" s="2">
        <v>0</v>
      </c>
      <c r="R214" s="2">
        <v>0</v>
      </c>
      <c r="S214" s="8" t="s">
        <v>577</v>
      </c>
      <c r="T214" s="2">
        <v>0</v>
      </c>
      <c r="U214" s="2">
        <v>0.03</v>
      </c>
      <c r="V214" s="2">
        <v>0.7</v>
      </c>
      <c r="W214" s="2">
        <v>4.8</v>
      </c>
      <c r="X214" s="2">
        <v>1.7183999999999999</v>
      </c>
      <c r="Y214" s="2">
        <v>0.1</v>
      </c>
      <c r="Z214" s="2">
        <v>1.3</v>
      </c>
      <c r="AA214" s="2">
        <v>8.1999999999999993</v>
      </c>
      <c r="AB214" s="2">
        <v>7.8163999999999998</v>
      </c>
      <c r="AC214" s="2">
        <v>1.0900000000000001</v>
      </c>
      <c r="AD214" s="2">
        <v>4.5</v>
      </c>
      <c r="AE214" s="2">
        <v>23.9</v>
      </c>
      <c r="AF214" s="2">
        <v>90.165700000000001</v>
      </c>
      <c r="AG214" s="20">
        <v>0.69</v>
      </c>
      <c r="AH214" s="20">
        <v>2.6</v>
      </c>
      <c r="AI214" s="20">
        <v>26.4</v>
      </c>
      <c r="AJ214" s="20">
        <v>82.482799999999997</v>
      </c>
      <c r="AK214" s="18">
        <v>0.13</v>
      </c>
      <c r="AL214" s="18">
        <v>1.5</v>
      </c>
      <c r="AM214" s="18">
        <v>8.8000000000000007</v>
      </c>
      <c r="AN214" s="18">
        <v>17.2178</v>
      </c>
      <c r="AO214" s="2">
        <v>0.19</v>
      </c>
      <c r="AP214" s="2">
        <v>0.2</v>
      </c>
      <c r="AQ214" s="2">
        <v>88.4</v>
      </c>
      <c r="AR214" s="2">
        <v>5.2088999999999999</v>
      </c>
      <c r="AS214" s="2">
        <v>0.02</v>
      </c>
      <c r="AT214" s="2">
        <v>1</v>
      </c>
      <c r="AU214" s="2">
        <v>2.4</v>
      </c>
      <c r="AV214" s="2">
        <v>1.3029999999999999</v>
      </c>
      <c r="AW214" s="2">
        <v>0.44</v>
      </c>
      <c r="AX214" s="2">
        <v>1.8</v>
      </c>
      <c r="AY214" s="2">
        <v>23.8</v>
      </c>
      <c r="AZ214" s="2">
        <v>31.7622</v>
      </c>
      <c r="BA214" s="2">
        <v>0.64</v>
      </c>
      <c r="BB214" s="2">
        <v>3.2</v>
      </c>
      <c r="BC214" s="2">
        <v>19.600000000000001</v>
      </c>
      <c r="BD214" s="2">
        <v>61.426400000000001</v>
      </c>
      <c r="BE214" s="4" t="str">
        <f t="shared" si="32"/>
        <v>ABURRIDO</v>
      </c>
      <c r="BF214" s="4">
        <f t="shared" si="33"/>
        <v>0.2898</v>
      </c>
      <c r="BG214">
        <f t="shared" si="34"/>
        <v>0.19</v>
      </c>
      <c r="BH214">
        <f t="shared" si="35"/>
        <v>0.02</v>
      </c>
      <c r="BI214">
        <f t="shared" si="36"/>
        <v>0.64</v>
      </c>
      <c r="BJ214">
        <f t="shared" si="37"/>
        <v>0.13</v>
      </c>
      <c r="BK214">
        <f t="shared" si="38"/>
        <v>0.69</v>
      </c>
      <c r="BL214">
        <f t="shared" si="39"/>
        <v>2430.3999999999915</v>
      </c>
    </row>
    <row r="215" spans="1:64" x14ac:dyDescent="0.2">
      <c r="A215" s="1">
        <v>213</v>
      </c>
      <c r="B215" s="7" t="s">
        <v>11</v>
      </c>
      <c r="C215" s="3">
        <v>39930</v>
      </c>
      <c r="D215" s="4" t="s">
        <v>8</v>
      </c>
      <c r="E215" s="4" t="s">
        <v>166</v>
      </c>
      <c r="F215" s="5" t="str">
        <f t="shared" si="30"/>
        <v>L</v>
      </c>
      <c r="G215" s="6">
        <v>0.91041666666666676</v>
      </c>
      <c r="H215" s="6">
        <v>0.91180555555555554</v>
      </c>
      <c r="I215" s="85">
        <f t="shared" si="31"/>
        <v>1.999999999999833</v>
      </c>
      <c r="J215" s="86">
        <f>I215*Segmentos!$D$7*(AH215%)*IF(ISNUMBER(AI215),AI215%,0)</f>
        <v>29244.799999997562</v>
      </c>
      <c r="K215" s="86">
        <f>I215*Segmentos!$D$7*(AL215%)*IF(ISNUMBER(AM215),AM215%,0)</f>
        <v>35622.399999997018</v>
      </c>
      <c r="L215" s="4"/>
      <c r="M215" s="2">
        <v>4.05</v>
      </c>
      <c r="N215" s="2">
        <v>4.0999999999999996</v>
      </c>
      <c r="O215" s="2">
        <v>97.7</v>
      </c>
      <c r="P215" s="2">
        <v>91.775099999999995</v>
      </c>
      <c r="Q215" s="2">
        <v>3.35</v>
      </c>
      <c r="R215" s="2">
        <v>3.4</v>
      </c>
      <c r="S215" s="2">
        <v>100</v>
      </c>
      <c r="T215" s="2">
        <v>12.692399999999999</v>
      </c>
      <c r="U215" s="2">
        <v>3.86</v>
      </c>
      <c r="V215" s="2">
        <v>3.9</v>
      </c>
      <c r="W215" s="2">
        <v>100</v>
      </c>
      <c r="X215" s="2">
        <v>18.377700000000001</v>
      </c>
      <c r="Y215" s="2">
        <v>1.74</v>
      </c>
      <c r="Z215" s="2">
        <v>1.9</v>
      </c>
      <c r="AA215" s="2">
        <v>91.9</v>
      </c>
      <c r="AB215" s="2">
        <v>11.635999999999999</v>
      </c>
      <c r="AC215" s="2">
        <v>6.59</v>
      </c>
      <c r="AD215" s="2">
        <v>6.7</v>
      </c>
      <c r="AE215" s="2">
        <v>97.7</v>
      </c>
      <c r="AF215" s="2">
        <v>49.068899999999999</v>
      </c>
      <c r="AG215" s="20">
        <v>3.61</v>
      </c>
      <c r="AH215" s="20">
        <v>3.7</v>
      </c>
      <c r="AI215" s="20">
        <v>98.8</v>
      </c>
      <c r="AJ215" s="20">
        <v>38.811500000000002</v>
      </c>
      <c r="AK215" s="18">
        <v>4.4400000000000004</v>
      </c>
      <c r="AL215" s="18">
        <v>4.5999999999999996</v>
      </c>
      <c r="AM215" s="18">
        <v>96.8</v>
      </c>
      <c r="AN215" s="18">
        <v>52.963500000000003</v>
      </c>
      <c r="AO215" s="2">
        <v>0.88</v>
      </c>
      <c r="AP215" s="2">
        <v>1</v>
      </c>
      <c r="AQ215" s="2">
        <v>88.9</v>
      </c>
      <c r="AR215" s="2">
        <v>2.1823999999999999</v>
      </c>
      <c r="AS215" s="2">
        <v>2.31</v>
      </c>
      <c r="AT215" s="2">
        <v>2.2999999999999998</v>
      </c>
      <c r="AU215" s="2">
        <v>100</v>
      </c>
      <c r="AV215" s="2">
        <v>11.5389</v>
      </c>
      <c r="AW215" s="2">
        <v>3.48</v>
      </c>
      <c r="AX215" s="2">
        <v>3.6</v>
      </c>
      <c r="AY215" s="2">
        <v>96.2</v>
      </c>
      <c r="AZ215" s="2">
        <v>22.693200000000001</v>
      </c>
      <c r="BA215" s="2">
        <v>6.37</v>
      </c>
      <c r="BB215" s="2">
        <v>6.5</v>
      </c>
      <c r="BC215" s="2">
        <v>98.2</v>
      </c>
      <c r="BD215" s="2">
        <v>55.360599999999998</v>
      </c>
      <c r="BE215" s="4" t="str">
        <f t="shared" si="32"/>
        <v>NO APLICA</v>
      </c>
      <c r="BF215" s="4">
        <f t="shared" si="33"/>
        <v>3.7445999999999997</v>
      </c>
      <c r="BG215">
        <f t="shared" si="34"/>
        <v>0.88</v>
      </c>
      <c r="BH215">
        <f t="shared" si="35"/>
        <v>2.31</v>
      </c>
      <c r="BI215">
        <f t="shared" si="36"/>
        <v>6.37</v>
      </c>
      <c r="BJ215">
        <f t="shared" si="37"/>
        <v>4.4400000000000004</v>
      </c>
      <c r="BK215">
        <f t="shared" si="38"/>
        <v>3.61</v>
      </c>
      <c r="BL215">
        <f t="shared" si="39"/>
        <v>801.13999999993314</v>
      </c>
    </row>
    <row r="216" spans="1:64" x14ac:dyDescent="0.2">
      <c r="A216" s="1">
        <v>214</v>
      </c>
      <c r="B216" s="7" t="s">
        <v>11</v>
      </c>
      <c r="C216" s="3">
        <v>39930</v>
      </c>
      <c r="D216" s="4" t="s">
        <v>627</v>
      </c>
      <c r="E216" s="4" t="s">
        <v>166</v>
      </c>
      <c r="F216" s="5" t="str">
        <f t="shared" si="30"/>
        <v>L</v>
      </c>
      <c r="G216" s="6">
        <v>0.91041666666666676</v>
      </c>
      <c r="H216" s="6">
        <v>0.91319444444444453</v>
      </c>
      <c r="I216" s="85">
        <f t="shared" si="31"/>
        <v>3.9999999999999858</v>
      </c>
      <c r="J216" s="86">
        <f>I216*Segmentos!$D$7*(AH216%)*IF(ISNUMBER(AI216),AI216%,0)</f>
        <v>74303.999999999738</v>
      </c>
      <c r="K216" s="86">
        <f>I216*Segmentos!$D$7*(AL216%)*IF(ISNUMBER(AM216),AM216%,0)</f>
        <v>104575.99999999964</v>
      </c>
      <c r="L216" s="4"/>
      <c r="M216" s="2">
        <v>5.64</v>
      </c>
      <c r="N216" s="2">
        <v>7.1</v>
      </c>
      <c r="O216" s="2">
        <v>80</v>
      </c>
      <c r="P216" s="2">
        <v>88.601799999999997</v>
      </c>
      <c r="Q216" s="2">
        <v>1.91</v>
      </c>
      <c r="R216" s="2">
        <v>3</v>
      </c>
      <c r="S216" s="2">
        <v>63.2</v>
      </c>
      <c r="T216" s="2">
        <v>5.0156000000000001</v>
      </c>
      <c r="U216" s="2">
        <v>3.86</v>
      </c>
      <c r="V216" s="2">
        <v>5</v>
      </c>
      <c r="W216" s="2">
        <v>76.7</v>
      </c>
      <c r="X216" s="2">
        <v>12.7164</v>
      </c>
      <c r="Y216" s="2">
        <v>6.34</v>
      </c>
      <c r="Z216" s="2">
        <v>7.9</v>
      </c>
      <c r="AA216" s="2">
        <v>80.599999999999994</v>
      </c>
      <c r="AB216" s="2">
        <v>29.39</v>
      </c>
      <c r="AC216" s="2">
        <v>8.0500000000000007</v>
      </c>
      <c r="AD216" s="2">
        <v>9.6999999999999993</v>
      </c>
      <c r="AE216" s="2">
        <v>83.3</v>
      </c>
      <c r="AF216" s="2">
        <v>41.479900000000001</v>
      </c>
      <c r="AG216" s="20">
        <v>4.63</v>
      </c>
      <c r="AH216" s="20">
        <v>6</v>
      </c>
      <c r="AI216" s="20">
        <v>77.400000000000006</v>
      </c>
      <c r="AJ216" s="20">
        <v>34.511400000000002</v>
      </c>
      <c r="AK216" s="18">
        <v>6.55</v>
      </c>
      <c r="AL216" s="18">
        <v>8</v>
      </c>
      <c r="AM216" s="18">
        <v>81.7</v>
      </c>
      <c r="AN216" s="18">
        <v>54.090400000000002</v>
      </c>
      <c r="AO216" s="2">
        <v>3.49</v>
      </c>
      <c r="AP216" s="2">
        <v>5.4</v>
      </c>
      <c r="AQ216" s="2">
        <v>64.8</v>
      </c>
      <c r="AR216" s="2">
        <v>5.9907000000000004</v>
      </c>
      <c r="AS216" s="2">
        <v>6.69</v>
      </c>
      <c r="AT216" s="2">
        <v>8.8000000000000007</v>
      </c>
      <c r="AU216" s="2">
        <v>76.400000000000006</v>
      </c>
      <c r="AV216" s="2">
        <v>23.133400000000002</v>
      </c>
      <c r="AW216" s="2">
        <v>6.52</v>
      </c>
      <c r="AX216" s="2">
        <v>7.6</v>
      </c>
      <c r="AY216" s="2">
        <v>85.7</v>
      </c>
      <c r="AZ216" s="2">
        <v>29.427700000000002</v>
      </c>
      <c r="BA216" s="2">
        <v>5</v>
      </c>
      <c r="BB216" s="2">
        <v>6.1</v>
      </c>
      <c r="BC216" s="2">
        <v>81.400000000000006</v>
      </c>
      <c r="BD216" s="2">
        <v>30.049900000000001</v>
      </c>
      <c r="BE216" s="4" t="str">
        <f t="shared" si="32"/>
        <v>NO APLICA</v>
      </c>
      <c r="BF216" s="4">
        <f t="shared" si="33"/>
        <v>6.1374000000000004</v>
      </c>
      <c r="BG216">
        <f t="shared" si="34"/>
        <v>3.49</v>
      </c>
      <c r="BH216">
        <f t="shared" si="35"/>
        <v>6.69</v>
      </c>
      <c r="BI216">
        <f t="shared" si="36"/>
        <v>6.52</v>
      </c>
      <c r="BJ216">
        <f t="shared" si="37"/>
        <v>6.55</v>
      </c>
      <c r="BK216">
        <f t="shared" si="38"/>
        <v>4.63</v>
      </c>
      <c r="BL216">
        <f t="shared" si="39"/>
        <v>2271.9999999999918</v>
      </c>
    </row>
    <row r="217" spans="1:64" x14ac:dyDescent="0.2">
      <c r="A217" s="1">
        <v>215</v>
      </c>
      <c r="B217" s="7" t="s">
        <v>6</v>
      </c>
      <c r="C217" s="3">
        <v>39930</v>
      </c>
      <c r="D217" s="4" t="s">
        <v>3</v>
      </c>
      <c r="E217" s="4" t="s">
        <v>166</v>
      </c>
      <c r="F217" s="5" t="str">
        <f t="shared" si="30"/>
        <v>L</v>
      </c>
      <c r="G217" s="6">
        <v>0.9159722222222223</v>
      </c>
      <c r="H217" s="6">
        <v>0.91736111111111107</v>
      </c>
      <c r="I217" s="85">
        <f t="shared" si="31"/>
        <v>1.999999999999833</v>
      </c>
      <c r="J217" s="86">
        <f>I217*Segmentos!$D$7*(AH217%)*IF(ISNUMBER(AI217),AI217%,0)</f>
        <v>37324.799999996882</v>
      </c>
      <c r="K217" s="86">
        <f>I217*Segmentos!$D$7*(AL217%)*IF(ISNUMBER(AM217),AM217%,0)</f>
        <v>36319.999999996966</v>
      </c>
      <c r="L217" s="4"/>
      <c r="M217" s="2">
        <v>4.5999999999999996</v>
      </c>
      <c r="N217" s="2">
        <v>4.9000000000000004</v>
      </c>
      <c r="O217" s="2">
        <v>93.8</v>
      </c>
      <c r="P217" s="2">
        <v>83.022900000000007</v>
      </c>
      <c r="Q217" s="2">
        <v>4.91</v>
      </c>
      <c r="R217" s="2">
        <v>4.9000000000000004</v>
      </c>
      <c r="S217" s="2">
        <v>100</v>
      </c>
      <c r="T217" s="2">
        <v>14.7995</v>
      </c>
      <c r="U217" s="2">
        <v>3.64</v>
      </c>
      <c r="V217" s="2">
        <v>3.8</v>
      </c>
      <c r="W217" s="2">
        <v>95.5</v>
      </c>
      <c r="X217" s="2">
        <v>13.795299999999999</v>
      </c>
      <c r="Y217" s="2">
        <v>4.55</v>
      </c>
      <c r="Z217" s="2">
        <v>4.8</v>
      </c>
      <c r="AA217" s="2">
        <v>95.6</v>
      </c>
      <c r="AB217" s="2">
        <v>24.270099999999999</v>
      </c>
      <c r="AC217" s="2">
        <v>5.09</v>
      </c>
      <c r="AD217" s="2">
        <v>5.7</v>
      </c>
      <c r="AE217" s="2">
        <v>88.9</v>
      </c>
      <c r="AF217" s="2">
        <v>30.157900000000001</v>
      </c>
      <c r="AG217" s="20">
        <v>4.63</v>
      </c>
      <c r="AH217" s="20">
        <v>4.8</v>
      </c>
      <c r="AI217" s="20">
        <v>97.2</v>
      </c>
      <c r="AJ217" s="20">
        <v>39.6905</v>
      </c>
      <c r="AK217" s="18">
        <v>4.5599999999999996</v>
      </c>
      <c r="AL217" s="18">
        <v>5</v>
      </c>
      <c r="AM217" s="18">
        <v>90.8</v>
      </c>
      <c r="AN217" s="18">
        <v>43.332500000000003</v>
      </c>
      <c r="AO217" s="2">
        <v>1.86</v>
      </c>
      <c r="AP217" s="2">
        <v>1.9</v>
      </c>
      <c r="AQ217" s="2">
        <v>100</v>
      </c>
      <c r="AR217" s="2">
        <v>3.6703999999999999</v>
      </c>
      <c r="AS217" s="2">
        <v>3.66</v>
      </c>
      <c r="AT217" s="2">
        <v>3.9</v>
      </c>
      <c r="AU217" s="2">
        <v>93.4</v>
      </c>
      <c r="AV217" s="2">
        <v>14.5572</v>
      </c>
      <c r="AW217" s="2">
        <v>6.22</v>
      </c>
      <c r="AX217" s="2">
        <v>6.9</v>
      </c>
      <c r="AY217" s="2">
        <v>90.5</v>
      </c>
      <c r="AZ217" s="2">
        <v>32.332000000000001</v>
      </c>
      <c r="BA217" s="2">
        <v>4.6900000000000004</v>
      </c>
      <c r="BB217" s="2">
        <v>4.9000000000000004</v>
      </c>
      <c r="BC217" s="2">
        <v>96.7</v>
      </c>
      <c r="BD217" s="2">
        <v>32.463299999999997</v>
      </c>
      <c r="BE217" s="4" t="str">
        <f t="shared" si="32"/>
        <v>NO APLICA</v>
      </c>
      <c r="BF217" s="4">
        <f t="shared" si="33"/>
        <v>4.4336000000000002</v>
      </c>
      <c r="BG217">
        <f t="shared" si="34"/>
        <v>1.86</v>
      </c>
      <c r="BH217">
        <f t="shared" si="35"/>
        <v>3.66</v>
      </c>
      <c r="BI217">
        <f t="shared" si="36"/>
        <v>6.22</v>
      </c>
      <c r="BJ217">
        <f t="shared" si="37"/>
        <v>4.5599999999999996</v>
      </c>
      <c r="BK217">
        <f t="shared" si="38"/>
        <v>4.63</v>
      </c>
      <c r="BL217">
        <f t="shared" si="39"/>
        <v>919.23999999992327</v>
      </c>
    </row>
    <row r="218" spans="1:64" x14ac:dyDescent="0.2">
      <c r="A218" s="1">
        <v>216</v>
      </c>
      <c r="B218" s="7" t="s">
        <v>31</v>
      </c>
      <c r="C218" s="3">
        <v>39930</v>
      </c>
      <c r="D218" s="4" t="s">
        <v>628</v>
      </c>
      <c r="E218" s="4" t="s">
        <v>166</v>
      </c>
      <c r="F218" s="5" t="str">
        <f t="shared" si="30"/>
        <v>L</v>
      </c>
      <c r="G218" s="6">
        <v>0.91180555555555554</v>
      </c>
      <c r="H218" s="6">
        <v>0.9145833333333333</v>
      </c>
      <c r="I218" s="85">
        <f t="shared" si="31"/>
        <v>3.9999999999999858</v>
      </c>
      <c r="J218" s="86">
        <f>I218*Segmentos!$D$7*(AH218%)*IF(ISNUMBER(AI218),AI218%,0)</f>
        <v>9807.9999999999654</v>
      </c>
      <c r="K218" s="86">
        <f>I218*Segmentos!$D$7*(AL218%)*IF(ISNUMBER(AM218),AM218%,0)</f>
        <v>25625.599999999915</v>
      </c>
      <c r="L218" s="4"/>
      <c r="M218" s="2">
        <v>1.1399999999999999</v>
      </c>
      <c r="N218" s="2">
        <v>1.6</v>
      </c>
      <c r="O218" s="2">
        <v>69.5</v>
      </c>
      <c r="P218" s="2">
        <v>84.401899999999998</v>
      </c>
      <c r="Q218" s="2">
        <v>0.04</v>
      </c>
      <c r="R218" s="2">
        <v>0.1</v>
      </c>
      <c r="S218" s="2">
        <v>50</v>
      </c>
      <c r="T218" s="2">
        <v>0.54679999999999995</v>
      </c>
      <c r="U218" s="2">
        <v>1.1000000000000001</v>
      </c>
      <c r="V218" s="2">
        <v>2.1</v>
      </c>
      <c r="W218" s="2">
        <v>51.8</v>
      </c>
      <c r="X218" s="2">
        <v>17.055399999999999</v>
      </c>
      <c r="Y218" s="2">
        <v>0.93</v>
      </c>
      <c r="Z218" s="2">
        <v>1.3</v>
      </c>
      <c r="AA218" s="2">
        <v>71.7</v>
      </c>
      <c r="AB218" s="2">
        <v>20.2791</v>
      </c>
      <c r="AC218" s="2">
        <v>1.91</v>
      </c>
      <c r="AD218" s="2">
        <v>2.4</v>
      </c>
      <c r="AE218" s="2">
        <v>78.599999999999994</v>
      </c>
      <c r="AF218" s="2">
        <v>46.520600000000002</v>
      </c>
      <c r="AG218" s="20">
        <v>0.61</v>
      </c>
      <c r="AH218" s="20">
        <v>1</v>
      </c>
      <c r="AI218" s="20">
        <v>61.3</v>
      </c>
      <c r="AJ218" s="20">
        <v>21.5716</v>
      </c>
      <c r="AK218" s="18">
        <v>1.61</v>
      </c>
      <c r="AL218" s="18">
        <v>2.2000000000000002</v>
      </c>
      <c r="AM218" s="18">
        <v>72.8</v>
      </c>
      <c r="AN218" s="18">
        <v>62.830300000000001</v>
      </c>
      <c r="AO218" s="2">
        <v>1.03</v>
      </c>
      <c r="AP218" s="2">
        <v>1.2</v>
      </c>
      <c r="AQ218" s="2">
        <v>83.2</v>
      </c>
      <c r="AR218" s="2">
        <v>8.3437000000000001</v>
      </c>
      <c r="AS218" s="2">
        <v>0.64</v>
      </c>
      <c r="AT218" s="2">
        <v>1.6</v>
      </c>
      <c r="AU218" s="2">
        <v>40</v>
      </c>
      <c r="AV218" s="2">
        <v>10.5062</v>
      </c>
      <c r="AW218" s="2">
        <v>1.1599999999999999</v>
      </c>
      <c r="AX218" s="2">
        <v>1.2</v>
      </c>
      <c r="AY218" s="2">
        <v>100</v>
      </c>
      <c r="AZ218" s="2">
        <v>24.706399999999999</v>
      </c>
      <c r="BA218" s="2">
        <v>1.44</v>
      </c>
      <c r="BB218" s="2">
        <v>2.1</v>
      </c>
      <c r="BC218" s="2">
        <v>67.5</v>
      </c>
      <c r="BD218" s="2">
        <v>40.845599999999997</v>
      </c>
      <c r="BE218" s="4" t="str">
        <f t="shared" si="32"/>
        <v>NO APLICA</v>
      </c>
      <c r="BF218" s="4">
        <f t="shared" si="33"/>
        <v>1.0329999999999999</v>
      </c>
      <c r="BG218">
        <f t="shared" si="34"/>
        <v>1.03</v>
      </c>
      <c r="BH218">
        <f t="shared" si="35"/>
        <v>0.64</v>
      </c>
      <c r="BI218">
        <f t="shared" si="36"/>
        <v>1.44</v>
      </c>
      <c r="BJ218">
        <f t="shared" si="37"/>
        <v>1.61</v>
      </c>
      <c r="BK218">
        <f t="shared" si="38"/>
        <v>0.61</v>
      </c>
      <c r="BL218">
        <f t="shared" si="39"/>
        <v>444.79999999999842</v>
      </c>
    </row>
    <row r="219" spans="1:64" x14ac:dyDescent="0.2">
      <c r="A219" s="1">
        <v>217</v>
      </c>
      <c r="B219" s="7" t="s">
        <v>37</v>
      </c>
      <c r="C219" s="3">
        <v>39930</v>
      </c>
      <c r="D219" s="4" t="s">
        <v>629</v>
      </c>
      <c r="E219" s="4" t="s">
        <v>173</v>
      </c>
      <c r="F219" s="5" t="str">
        <f t="shared" si="30"/>
        <v>L</v>
      </c>
      <c r="G219" s="6">
        <v>0.87222222222222223</v>
      </c>
      <c r="H219" s="6">
        <v>0.87291666666666667</v>
      </c>
      <c r="I219" s="85">
        <f t="shared" si="31"/>
        <v>0.99999999999999645</v>
      </c>
      <c r="J219" s="86">
        <f>I219*Segmentos!$D$7*(AH219%)*IF(ISNUMBER(AI219),AI219%,0)</f>
        <v>2399.9999999999918</v>
      </c>
      <c r="K219" s="86">
        <f>I219*Segmentos!$D$7*(AL219%)*IF(ISNUMBER(AM219),AM219%,0)</f>
        <v>2799.99999999999</v>
      </c>
      <c r="L219" s="4"/>
      <c r="M219" s="2">
        <v>0.69</v>
      </c>
      <c r="N219" s="2">
        <v>0.7</v>
      </c>
      <c r="O219" s="2">
        <v>100</v>
      </c>
      <c r="P219" s="2">
        <v>100</v>
      </c>
      <c r="Q219" s="2">
        <v>0</v>
      </c>
      <c r="R219" s="2">
        <v>0</v>
      </c>
      <c r="S219" s="8" t="s">
        <v>577</v>
      </c>
      <c r="T219" s="2">
        <v>0</v>
      </c>
      <c r="U219" s="2">
        <v>1.1100000000000001</v>
      </c>
      <c r="V219" s="2">
        <v>1.1000000000000001</v>
      </c>
      <c r="W219" s="2">
        <v>100</v>
      </c>
      <c r="X219" s="2">
        <v>33.348999999999997</v>
      </c>
      <c r="Y219" s="2">
        <v>0.42</v>
      </c>
      <c r="Z219" s="2">
        <v>0.4</v>
      </c>
      <c r="AA219" s="2">
        <v>100</v>
      </c>
      <c r="AB219" s="2">
        <v>17.6812</v>
      </c>
      <c r="AC219" s="2">
        <v>1.04</v>
      </c>
      <c r="AD219" s="2">
        <v>1</v>
      </c>
      <c r="AE219" s="2">
        <v>100</v>
      </c>
      <c r="AF219" s="2">
        <v>48.969799999999999</v>
      </c>
      <c r="AG219" s="20">
        <v>0.64</v>
      </c>
      <c r="AH219" s="20">
        <v>0.6</v>
      </c>
      <c r="AI219" s="20">
        <v>100</v>
      </c>
      <c r="AJ219" s="20">
        <v>43.477600000000002</v>
      </c>
      <c r="AK219" s="18">
        <v>0.75</v>
      </c>
      <c r="AL219" s="18">
        <v>0.7</v>
      </c>
      <c r="AM219" s="18">
        <v>100</v>
      </c>
      <c r="AN219" s="18">
        <v>56.522399999999998</v>
      </c>
      <c r="AO219" s="2">
        <v>0</v>
      </c>
      <c r="AP219" s="2">
        <v>0</v>
      </c>
      <c r="AQ219" s="8" t="s">
        <v>577</v>
      </c>
      <c r="AR219" s="2">
        <v>0</v>
      </c>
      <c r="AS219" s="2">
        <v>0.79</v>
      </c>
      <c r="AT219" s="2">
        <v>0.8</v>
      </c>
      <c r="AU219" s="2">
        <v>100</v>
      </c>
      <c r="AV219" s="2">
        <v>25.1675</v>
      </c>
      <c r="AW219" s="2">
        <v>1</v>
      </c>
      <c r="AX219" s="2">
        <v>1</v>
      </c>
      <c r="AY219" s="2">
        <v>100</v>
      </c>
      <c r="AZ219" s="2">
        <v>41.451300000000003</v>
      </c>
      <c r="BA219" s="2">
        <v>0.61</v>
      </c>
      <c r="BB219" s="2">
        <v>0.6</v>
      </c>
      <c r="BC219" s="2">
        <v>100</v>
      </c>
      <c r="BD219" s="2">
        <v>33.3812</v>
      </c>
      <c r="BE219" s="4" t="str">
        <f t="shared" si="32"/>
        <v>NO APLICA</v>
      </c>
      <c r="BF219" s="4">
        <f t="shared" si="33"/>
        <v>0.7572000000000001</v>
      </c>
      <c r="BG219">
        <f t="shared" si="34"/>
        <v>0</v>
      </c>
      <c r="BH219">
        <f t="shared" si="35"/>
        <v>0.79</v>
      </c>
      <c r="BI219">
        <f t="shared" si="36"/>
        <v>1</v>
      </c>
      <c r="BJ219">
        <f t="shared" si="37"/>
        <v>0.75</v>
      </c>
      <c r="BK219">
        <f t="shared" si="38"/>
        <v>0.64</v>
      </c>
      <c r="BL219">
        <f t="shared" si="39"/>
        <v>69.999999999999744</v>
      </c>
    </row>
    <row r="220" spans="1:64" x14ac:dyDescent="0.2">
      <c r="A220" s="1">
        <v>218</v>
      </c>
      <c r="B220" s="7" t="s">
        <v>26</v>
      </c>
      <c r="C220" s="3">
        <v>39930</v>
      </c>
      <c r="D220" s="4" t="s">
        <v>629</v>
      </c>
      <c r="E220" s="4" t="s">
        <v>170</v>
      </c>
      <c r="F220" s="5" t="str">
        <f t="shared" si="30"/>
        <v>L</v>
      </c>
      <c r="G220" s="6">
        <v>0.87430555555555556</v>
      </c>
      <c r="H220" s="6">
        <v>0.91736111111111107</v>
      </c>
      <c r="I220" s="85">
        <f t="shared" si="31"/>
        <v>61.999999999999943</v>
      </c>
      <c r="J220" s="86">
        <f>I220*Segmentos!$D$7*(AH220%)*IF(ISNUMBER(AI220),AI220%,0)</f>
        <v>85113.599999999933</v>
      </c>
      <c r="K220" s="86">
        <f>I220*Segmentos!$D$7*(AL220%)*IF(ISNUMBER(AM220),AM220%,0)</f>
        <v>143492.79999999987</v>
      </c>
      <c r="L220" s="4"/>
      <c r="M220" s="2">
        <v>0.46</v>
      </c>
      <c r="N220" s="2">
        <v>1.8</v>
      </c>
      <c r="O220" s="2">
        <v>26.3</v>
      </c>
      <c r="P220" s="2">
        <v>34.171599999999998</v>
      </c>
      <c r="Q220" s="2">
        <v>0.06</v>
      </c>
      <c r="R220" s="2">
        <v>0.3</v>
      </c>
      <c r="S220" s="2">
        <v>21</v>
      </c>
      <c r="T220" s="2">
        <v>0.7419</v>
      </c>
      <c r="U220" s="2">
        <v>1.0900000000000001</v>
      </c>
      <c r="V220" s="2">
        <v>4.7</v>
      </c>
      <c r="W220" s="2">
        <v>23.3</v>
      </c>
      <c r="X220" s="2">
        <v>16.874600000000001</v>
      </c>
      <c r="Y220" s="2">
        <v>0.5</v>
      </c>
      <c r="Z220" s="2">
        <v>1.3</v>
      </c>
      <c r="AA220" s="2">
        <v>38</v>
      </c>
      <c r="AB220" s="2">
        <v>10.919600000000001</v>
      </c>
      <c r="AC220" s="2">
        <v>0.23</v>
      </c>
      <c r="AD220" s="2">
        <v>1</v>
      </c>
      <c r="AE220" s="2">
        <v>22.4</v>
      </c>
      <c r="AF220" s="2">
        <v>5.6355000000000004</v>
      </c>
      <c r="AG220" s="20">
        <v>0.33</v>
      </c>
      <c r="AH220" s="20">
        <v>1.3</v>
      </c>
      <c r="AI220" s="20">
        <v>26.4</v>
      </c>
      <c r="AJ220" s="20">
        <v>11.639900000000001</v>
      </c>
      <c r="AK220" s="18">
        <v>0.57999999999999996</v>
      </c>
      <c r="AL220" s="18">
        <v>2.2000000000000002</v>
      </c>
      <c r="AM220" s="18">
        <v>26.3</v>
      </c>
      <c r="AN220" s="18">
        <v>22.531700000000001</v>
      </c>
      <c r="AO220" s="2">
        <v>7.0000000000000007E-2</v>
      </c>
      <c r="AP220" s="2">
        <v>0.2</v>
      </c>
      <c r="AQ220" s="2">
        <v>33.9</v>
      </c>
      <c r="AR220" s="2">
        <v>0.58879999999999999</v>
      </c>
      <c r="AS220" s="2">
        <v>0.17</v>
      </c>
      <c r="AT220" s="2">
        <v>1</v>
      </c>
      <c r="AU220" s="2">
        <v>18.3</v>
      </c>
      <c r="AV220" s="2">
        <v>2.8231999999999999</v>
      </c>
      <c r="AW220" s="2">
        <v>0.53</v>
      </c>
      <c r="AX220" s="2">
        <v>2.2000000000000002</v>
      </c>
      <c r="AY220" s="2">
        <v>24.7</v>
      </c>
      <c r="AZ220" s="2">
        <v>11.323</v>
      </c>
      <c r="BA220" s="2">
        <v>0.69</v>
      </c>
      <c r="BB220" s="2">
        <v>2.4</v>
      </c>
      <c r="BC220" s="2">
        <v>29.1</v>
      </c>
      <c r="BD220" s="2">
        <v>19.436499999999999</v>
      </c>
      <c r="BE220" s="4" t="str">
        <f t="shared" si="32"/>
        <v>ABURRIDO</v>
      </c>
      <c r="BF220" s="4">
        <f t="shared" si="33"/>
        <v>0.378</v>
      </c>
      <c r="BG220">
        <f t="shared" si="34"/>
        <v>7.0000000000000007E-2</v>
      </c>
      <c r="BH220">
        <f t="shared" si="35"/>
        <v>0.17</v>
      </c>
      <c r="BI220">
        <f t="shared" si="36"/>
        <v>0.69</v>
      </c>
      <c r="BJ220">
        <f t="shared" si="37"/>
        <v>0.57999999999999996</v>
      </c>
      <c r="BK220">
        <f t="shared" si="38"/>
        <v>0.33</v>
      </c>
      <c r="BL220">
        <f t="shared" si="39"/>
        <v>2935.0799999999972</v>
      </c>
    </row>
    <row r="221" spans="1:64" x14ac:dyDescent="0.2">
      <c r="A221" s="1">
        <v>219</v>
      </c>
      <c r="B221" s="7" t="s">
        <v>14</v>
      </c>
      <c r="C221" s="3">
        <v>39930</v>
      </c>
      <c r="D221" s="4" t="s">
        <v>626</v>
      </c>
      <c r="E221" s="4" t="s">
        <v>163</v>
      </c>
      <c r="F221" s="5" t="str">
        <f t="shared" si="30"/>
        <v>L</v>
      </c>
      <c r="G221" s="6">
        <v>0.84930555555555554</v>
      </c>
      <c r="H221" s="6">
        <v>0.875</v>
      </c>
      <c r="I221" s="85">
        <f t="shared" si="31"/>
        <v>37.000000000000028</v>
      </c>
      <c r="J221" s="86">
        <f>I221*Segmentos!$D$7*(AH221%)*IF(ISNUMBER(AI221),AI221%,0)</f>
        <v>1088273.6000000008</v>
      </c>
      <c r="K221" s="86">
        <f>I221*Segmentos!$D$7*(AL221%)*IF(ISNUMBER(AM221),AM221%,0)</f>
        <v>1651946.4000000015</v>
      </c>
      <c r="L221" s="4"/>
      <c r="M221" s="2">
        <v>9.36</v>
      </c>
      <c r="N221" s="2">
        <v>14.3</v>
      </c>
      <c r="O221" s="2">
        <v>65.7</v>
      </c>
      <c r="P221" s="2">
        <v>83.544600000000003</v>
      </c>
      <c r="Q221" s="2">
        <v>8.61</v>
      </c>
      <c r="R221" s="2">
        <v>13.2</v>
      </c>
      <c r="S221" s="2">
        <v>65.3</v>
      </c>
      <c r="T221" s="2">
        <v>12.822100000000001</v>
      </c>
      <c r="U221" s="2">
        <v>9</v>
      </c>
      <c r="V221" s="2">
        <v>15</v>
      </c>
      <c r="W221" s="2">
        <v>60</v>
      </c>
      <c r="X221" s="2">
        <v>16.838999999999999</v>
      </c>
      <c r="Y221" s="2">
        <v>7.99</v>
      </c>
      <c r="Z221" s="2">
        <v>13</v>
      </c>
      <c r="AA221" s="2">
        <v>61.6</v>
      </c>
      <c r="AB221" s="2">
        <v>21.057500000000001</v>
      </c>
      <c r="AC221" s="2">
        <v>11.21</v>
      </c>
      <c r="AD221" s="2">
        <v>15.5</v>
      </c>
      <c r="AE221" s="2">
        <v>72.400000000000006</v>
      </c>
      <c r="AF221" s="2">
        <v>32.825899999999997</v>
      </c>
      <c r="AG221" s="20">
        <v>7.36</v>
      </c>
      <c r="AH221" s="20">
        <v>12.4</v>
      </c>
      <c r="AI221" s="20">
        <v>59.3</v>
      </c>
      <c r="AJ221" s="20">
        <v>31.152200000000001</v>
      </c>
      <c r="AK221" s="18">
        <v>11.17</v>
      </c>
      <c r="AL221" s="18">
        <v>15.9</v>
      </c>
      <c r="AM221" s="18">
        <v>70.2</v>
      </c>
      <c r="AN221" s="18">
        <v>52.392400000000002</v>
      </c>
      <c r="AO221" s="2">
        <v>8.2899999999999991</v>
      </c>
      <c r="AP221" s="2">
        <v>14</v>
      </c>
      <c r="AQ221" s="2">
        <v>59.1</v>
      </c>
      <c r="AR221" s="2">
        <v>8.0823</v>
      </c>
      <c r="AS221" s="2">
        <v>7.97</v>
      </c>
      <c r="AT221" s="2">
        <v>13</v>
      </c>
      <c r="AU221" s="2">
        <v>61.1</v>
      </c>
      <c r="AV221" s="2">
        <v>15.673500000000001</v>
      </c>
      <c r="AW221" s="2">
        <v>8.57</v>
      </c>
      <c r="AX221" s="2">
        <v>12.2</v>
      </c>
      <c r="AY221" s="2">
        <v>70.3</v>
      </c>
      <c r="AZ221" s="2">
        <v>22.000599999999999</v>
      </c>
      <c r="BA221" s="2">
        <v>11.06</v>
      </c>
      <c r="BB221" s="2">
        <v>16.600000000000001</v>
      </c>
      <c r="BC221" s="2">
        <v>66.8</v>
      </c>
      <c r="BD221" s="2">
        <v>37.788200000000003</v>
      </c>
      <c r="BE221" s="4" t="str">
        <f t="shared" si="32"/>
        <v>NO APLICA</v>
      </c>
      <c r="BF221" s="4">
        <f t="shared" si="33"/>
        <v>9.2641999999999989</v>
      </c>
      <c r="BG221">
        <f t="shared" si="34"/>
        <v>8.2899999999999991</v>
      </c>
      <c r="BH221">
        <f t="shared" si="35"/>
        <v>7.97</v>
      </c>
      <c r="BI221">
        <f t="shared" si="36"/>
        <v>11.06</v>
      </c>
      <c r="BJ221">
        <f t="shared" si="37"/>
        <v>11.17</v>
      </c>
      <c r="BK221">
        <f t="shared" si="38"/>
        <v>7.36</v>
      </c>
      <c r="BL221">
        <f t="shared" si="39"/>
        <v>34761.870000000032</v>
      </c>
    </row>
    <row r="222" spans="1:64" x14ac:dyDescent="0.2">
      <c r="A222" s="1">
        <v>220</v>
      </c>
      <c r="B222" s="7" t="s">
        <v>10</v>
      </c>
      <c r="C222" s="3">
        <v>39930</v>
      </c>
      <c r="D222" s="4" t="s">
        <v>8</v>
      </c>
      <c r="E222" s="4" t="s">
        <v>164</v>
      </c>
      <c r="F222" s="5" t="str">
        <f t="shared" si="30"/>
        <v>L</v>
      </c>
      <c r="G222" s="6">
        <v>0.87430555555555556</v>
      </c>
      <c r="H222" s="6">
        <v>0.92013888888888884</v>
      </c>
      <c r="I222" s="85">
        <f t="shared" si="31"/>
        <v>65.999999999999929</v>
      </c>
      <c r="J222" s="86">
        <f>I222*Segmentos!$D$7*(AH222%)*IF(ISNUMBER(AI222),AI222%,0)</f>
        <v>1434575.9999999984</v>
      </c>
      <c r="K222" s="86">
        <f>I222*Segmentos!$D$7*(AL222%)*IF(ISNUMBER(AM222),AM222%,0)</f>
        <v>1474070.3999999983</v>
      </c>
      <c r="L222" s="4"/>
      <c r="M222" s="2">
        <v>5.52</v>
      </c>
      <c r="N222" s="2">
        <v>20.3</v>
      </c>
      <c r="O222" s="2">
        <v>27.2</v>
      </c>
      <c r="P222" s="2">
        <v>89.624399999999994</v>
      </c>
      <c r="Q222" s="2">
        <v>3.52</v>
      </c>
      <c r="R222" s="2">
        <v>12.1</v>
      </c>
      <c r="S222" s="2">
        <v>29.1</v>
      </c>
      <c r="T222" s="2">
        <v>9.5192999999999994</v>
      </c>
      <c r="U222" s="2">
        <v>4.9400000000000004</v>
      </c>
      <c r="V222" s="2">
        <v>20.2</v>
      </c>
      <c r="W222" s="2">
        <v>24.4</v>
      </c>
      <c r="X222" s="2">
        <v>16.7898</v>
      </c>
      <c r="Y222" s="2">
        <v>3.8</v>
      </c>
      <c r="Z222" s="2">
        <v>20.2</v>
      </c>
      <c r="AA222" s="2">
        <v>18.8</v>
      </c>
      <c r="AB222" s="2">
        <v>18.217099999999999</v>
      </c>
      <c r="AC222" s="2">
        <v>8.4700000000000006</v>
      </c>
      <c r="AD222" s="2">
        <v>24.8</v>
      </c>
      <c r="AE222" s="2">
        <v>34.200000000000003</v>
      </c>
      <c r="AF222" s="2">
        <v>45.098100000000002</v>
      </c>
      <c r="AG222" s="20">
        <v>5.44</v>
      </c>
      <c r="AH222" s="20">
        <v>20.9</v>
      </c>
      <c r="AI222" s="20">
        <v>26</v>
      </c>
      <c r="AJ222" s="20">
        <v>41.835099999999997</v>
      </c>
      <c r="AK222" s="18">
        <v>5.6</v>
      </c>
      <c r="AL222" s="18">
        <v>19.8</v>
      </c>
      <c r="AM222" s="18">
        <v>28.2</v>
      </c>
      <c r="AN222" s="18">
        <v>47.789299999999997</v>
      </c>
      <c r="AO222" s="2">
        <v>2.27</v>
      </c>
      <c r="AP222" s="2">
        <v>18.7</v>
      </c>
      <c r="AQ222" s="2">
        <v>12.1</v>
      </c>
      <c r="AR222" s="2">
        <v>4.0217000000000001</v>
      </c>
      <c r="AS222" s="2">
        <v>4.21</v>
      </c>
      <c r="AT222" s="2">
        <v>17.899999999999999</v>
      </c>
      <c r="AU222" s="2">
        <v>23.5</v>
      </c>
      <c r="AV222" s="2">
        <v>15.048</v>
      </c>
      <c r="AW222" s="2">
        <v>4.84</v>
      </c>
      <c r="AX222" s="2">
        <v>19.100000000000001</v>
      </c>
      <c r="AY222" s="2">
        <v>25.3</v>
      </c>
      <c r="AZ222" s="2">
        <v>22.585899999999999</v>
      </c>
      <c r="BA222" s="2">
        <v>7.72</v>
      </c>
      <c r="BB222" s="2">
        <v>23.1</v>
      </c>
      <c r="BC222" s="2">
        <v>33.4</v>
      </c>
      <c r="BD222" s="2">
        <v>47.968800000000002</v>
      </c>
      <c r="BE222" s="4" t="str">
        <f t="shared" si="32"/>
        <v>NO APLICA</v>
      </c>
      <c r="BF222" s="4">
        <f t="shared" si="33"/>
        <v>5.3342000000000001</v>
      </c>
      <c r="BG222">
        <f t="shared" si="34"/>
        <v>2.27</v>
      </c>
      <c r="BH222">
        <f t="shared" si="35"/>
        <v>4.21</v>
      </c>
      <c r="BI222">
        <f t="shared" si="36"/>
        <v>7.72</v>
      </c>
      <c r="BJ222">
        <f t="shared" si="37"/>
        <v>5.6</v>
      </c>
      <c r="BK222">
        <f t="shared" si="38"/>
        <v>5.44</v>
      </c>
      <c r="BL222">
        <f t="shared" si="39"/>
        <v>36442.559999999961</v>
      </c>
    </row>
    <row r="223" spans="1:64" x14ac:dyDescent="0.2">
      <c r="A223" s="1">
        <v>221</v>
      </c>
      <c r="B223" s="7" t="s">
        <v>27</v>
      </c>
      <c r="C223" s="3">
        <v>39930</v>
      </c>
      <c r="D223" s="4" t="s">
        <v>629</v>
      </c>
      <c r="E223" s="4" t="s">
        <v>169</v>
      </c>
      <c r="F223" s="5" t="str">
        <f t="shared" si="30"/>
        <v>L</v>
      </c>
      <c r="G223" s="6">
        <v>0.91805555555555562</v>
      </c>
      <c r="H223" s="6">
        <v>0.9506944444444444</v>
      </c>
      <c r="I223" s="85">
        <f t="shared" si="31"/>
        <v>46.999999999999829</v>
      </c>
      <c r="J223" s="86">
        <f>I223*Segmentos!$D$7*(AH223%)*IF(ISNUMBER(AI223),AI223%,0)</f>
        <v>117875.99999999958</v>
      </c>
      <c r="K223" s="86">
        <f>I223*Segmentos!$D$7*(AL223%)*IF(ISNUMBER(AM223),AM223%,0)</f>
        <v>132069.99999999956</v>
      </c>
      <c r="L223" s="4"/>
      <c r="M223" s="2">
        <v>0.68</v>
      </c>
      <c r="N223" s="2">
        <v>2.4</v>
      </c>
      <c r="O223" s="2">
        <v>28.3</v>
      </c>
      <c r="P223" s="2">
        <v>83.360100000000003</v>
      </c>
      <c r="Q223" s="2">
        <v>0.04</v>
      </c>
      <c r="R223" s="2">
        <v>0.5</v>
      </c>
      <c r="S223" s="2">
        <v>6.7</v>
      </c>
      <c r="T223" s="2">
        <v>0.73950000000000005</v>
      </c>
      <c r="U223" s="2">
        <v>0.7</v>
      </c>
      <c r="V223" s="2">
        <v>3.8</v>
      </c>
      <c r="W223" s="2">
        <v>18.100000000000001</v>
      </c>
      <c r="X223" s="2">
        <v>17.965499999999999</v>
      </c>
      <c r="Y223" s="2">
        <v>1</v>
      </c>
      <c r="Z223" s="2">
        <v>2.1</v>
      </c>
      <c r="AA223" s="2">
        <v>47.1</v>
      </c>
      <c r="AB223" s="2">
        <v>36.408299999999997</v>
      </c>
      <c r="AC223" s="2">
        <v>0.7</v>
      </c>
      <c r="AD223" s="2">
        <v>2.6</v>
      </c>
      <c r="AE223" s="2">
        <v>26.4</v>
      </c>
      <c r="AF223" s="2">
        <v>28.2469</v>
      </c>
      <c r="AG223" s="20">
        <v>0.64</v>
      </c>
      <c r="AH223" s="20">
        <v>2.2000000000000002</v>
      </c>
      <c r="AI223" s="20">
        <v>28.5</v>
      </c>
      <c r="AJ223" s="20">
        <v>37.451700000000002</v>
      </c>
      <c r="AK223" s="18">
        <v>0.71</v>
      </c>
      <c r="AL223" s="18">
        <v>2.5</v>
      </c>
      <c r="AM223" s="18">
        <v>28.1</v>
      </c>
      <c r="AN223" s="18">
        <v>45.9084</v>
      </c>
      <c r="AO223" s="2">
        <v>0.4</v>
      </c>
      <c r="AP223" s="2">
        <v>1.3</v>
      </c>
      <c r="AQ223" s="2">
        <v>31</v>
      </c>
      <c r="AR223" s="2">
        <v>5.3952999999999998</v>
      </c>
      <c r="AS223" s="2">
        <v>1.04</v>
      </c>
      <c r="AT223" s="2">
        <v>2.1</v>
      </c>
      <c r="AU223" s="2">
        <v>49.8</v>
      </c>
      <c r="AV223" s="2">
        <v>28.304500000000001</v>
      </c>
      <c r="AW223" s="2">
        <v>1.1299999999999999</v>
      </c>
      <c r="AX223" s="2">
        <v>2.2999999999999998</v>
      </c>
      <c r="AY223" s="2">
        <v>48.8</v>
      </c>
      <c r="AZ223" s="2">
        <v>40.1023</v>
      </c>
      <c r="BA223" s="2">
        <v>0.2</v>
      </c>
      <c r="BB223" s="2">
        <v>2.9</v>
      </c>
      <c r="BC223" s="2">
        <v>6.9</v>
      </c>
      <c r="BD223" s="2">
        <v>9.5579999999999998</v>
      </c>
      <c r="BE223" s="4" t="str">
        <f t="shared" si="32"/>
        <v>NO APLICA</v>
      </c>
      <c r="BF223" s="4">
        <f t="shared" si="33"/>
        <v>0.93140000000000001</v>
      </c>
      <c r="BG223">
        <f t="shared" si="34"/>
        <v>0.4</v>
      </c>
      <c r="BH223">
        <f t="shared" si="35"/>
        <v>1.04</v>
      </c>
      <c r="BI223">
        <f t="shared" si="36"/>
        <v>1.1299999999999999</v>
      </c>
      <c r="BJ223">
        <f t="shared" si="37"/>
        <v>0.71</v>
      </c>
      <c r="BK223">
        <f t="shared" si="38"/>
        <v>0.64</v>
      </c>
      <c r="BL223">
        <f t="shared" si="39"/>
        <v>3192.2399999999884</v>
      </c>
    </row>
    <row r="224" spans="1:64" x14ac:dyDescent="0.2">
      <c r="A224" s="1">
        <v>222</v>
      </c>
      <c r="B224" s="7" t="s">
        <v>25</v>
      </c>
      <c r="C224" s="3">
        <v>39930</v>
      </c>
      <c r="D224" s="4" t="s">
        <v>629</v>
      </c>
      <c r="E224" s="4" t="s">
        <v>171</v>
      </c>
      <c r="F224" s="5" t="str">
        <f t="shared" si="30"/>
        <v>L</v>
      </c>
      <c r="G224" s="6">
        <v>0.89513888888888893</v>
      </c>
      <c r="H224" s="6">
        <v>0.8965277777777777</v>
      </c>
      <c r="I224" s="85">
        <f t="shared" si="31"/>
        <v>1.999999999999833</v>
      </c>
      <c r="J224" s="86">
        <f>I224*Segmentos!$D$7*(AH224%)*IF(ISNUMBER(AI224),AI224%,0)</f>
        <v>3199.9999999997326</v>
      </c>
      <c r="K224" s="86">
        <f>I224*Segmentos!$D$7*(AL224%)*IF(ISNUMBER(AM224),AM224%,0)</f>
        <v>5599.9999999995316</v>
      </c>
      <c r="L224" s="4"/>
      <c r="M224" s="2">
        <v>0.57999999999999996</v>
      </c>
      <c r="N224" s="2">
        <v>0.6</v>
      </c>
      <c r="O224" s="2">
        <v>100</v>
      </c>
      <c r="P224" s="2">
        <v>66.436300000000003</v>
      </c>
      <c r="Q224" s="2">
        <v>0</v>
      </c>
      <c r="R224" s="2">
        <v>0</v>
      </c>
      <c r="S224" s="8" t="s">
        <v>577</v>
      </c>
      <c r="T224" s="2">
        <v>0</v>
      </c>
      <c r="U224" s="2">
        <v>1.52</v>
      </c>
      <c r="V224" s="2">
        <v>1.5</v>
      </c>
      <c r="W224" s="2">
        <v>100</v>
      </c>
      <c r="X224" s="2">
        <v>36.375500000000002</v>
      </c>
      <c r="Y224" s="2">
        <v>0.45</v>
      </c>
      <c r="Z224" s="2">
        <v>0.5</v>
      </c>
      <c r="AA224" s="2">
        <v>100</v>
      </c>
      <c r="AB224" s="2">
        <v>15.294600000000001</v>
      </c>
      <c r="AC224" s="2">
        <v>0.39</v>
      </c>
      <c r="AD224" s="2">
        <v>0.4</v>
      </c>
      <c r="AE224" s="2">
        <v>100</v>
      </c>
      <c r="AF224" s="2">
        <v>14.766299999999999</v>
      </c>
      <c r="AG224" s="20">
        <v>0.45</v>
      </c>
      <c r="AH224" s="20">
        <v>0.4</v>
      </c>
      <c r="AI224" s="20">
        <v>100</v>
      </c>
      <c r="AJ224" s="20">
        <v>24.216999999999999</v>
      </c>
      <c r="AK224" s="18">
        <v>0.7</v>
      </c>
      <c r="AL224" s="18">
        <v>0.7</v>
      </c>
      <c r="AM224" s="18">
        <v>100</v>
      </c>
      <c r="AN224" s="18">
        <v>42.2194</v>
      </c>
      <c r="AO224" s="2">
        <v>0</v>
      </c>
      <c r="AP224" s="2">
        <v>0</v>
      </c>
      <c r="AQ224" s="8" t="s">
        <v>577</v>
      </c>
      <c r="AR224" s="2">
        <v>0</v>
      </c>
      <c r="AS224" s="2">
        <v>0.57999999999999996</v>
      </c>
      <c r="AT224" s="2">
        <v>0.6</v>
      </c>
      <c r="AU224" s="2">
        <v>100</v>
      </c>
      <c r="AV224" s="2">
        <v>14.576700000000001</v>
      </c>
      <c r="AW224" s="2">
        <v>1.05</v>
      </c>
      <c r="AX224" s="2">
        <v>1.1000000000000001</v>
      </c>
      <c r="AY224" s="2">
        <v>100</v>
      </c>
      <c r="AZ224" s="2">
        <v>34.627899999999997</v>
      </c>
      <c r="BA224" s="2">
        <v>0.39</v>
      </c>
      <c r="BB224" s="2">
        <v>0.4</v>
      </c>
      <c r="BC224" s="2">
        <v>100</v>
      </c>
      <c r="BD224" s="2">
        <v>17.2318</v>
      </c>
      <c r="BE224" s="4" t="str">
        <f t="shared" si="32"/>
        <v>NO APLICA</v>
      </c>
      <c r="BF224" s="4">
        <f t="shared" si="33"/>
        <v>0.66700000000000004</v>
      </c>
      <c r="BG224">
        <f t="shared" si="34"/>
        <v>0</v>
      </c>
      <c r="BH224">
        <f t="shared" si="35"/>
        <v>0.57999999999999996</v>
      </c>
      <c r="BI224">
        <f t="shared" si="36"/>
        <v>1.05</v>
      </c>
      <c r="BJ224">
        <f t="shared" si="37"/>
        <v>0.7</v>
      </c>
      <c r="BK224">
        <f t="shared" si="38"/>
        <v>0.45</v>
      </c>
      <c r="BL224">
        <f t="shared" si="39"/>
        <v>119.99999999998998</v>
      </c>
    </row>
    <row r="225" spans="1:64" x14ac:dyDescent="0.2">
      <c r="A225" s="1">
        <v>223</v>
      </c>
      <c r="B225" s="7" t="s">
        <v>33</v>
      </c>
      <c r="C225" s="3">
        <v>39930</v>
      </c>
      <c r="D225" s="4" t="s">
        <v>628</v>
      </c>
      <c r="E225" s="4" t="s">
        <v>163</v>
      </c>
      <c r="F225" s="5" t="str">
        <f t="shared" si="30"/>
        <v>L</v>
      </c>
      <c r="G225" s="6">
        <v>0.91736111111111107</v>
      </c>
      <c r="H225" s="6">
        <v>0.9590277777777777</v>
      </c>
      <c r="I225" s="85">
        <f t="shared" si="31"/>
        <v>59.999999999999943</v>
      </c>
      <c r="J225" s="86">
        <f>I225*Segmentos!$D$7*(AH225%)*IF(ISNUMBER(AI225),AI225%,0)</f>
        <v>183119.99999999985</v>
      </c>
      <c r="K225" s="86">
        <f>I225*Segmentos!$D$7*(AL225%)*IF(ISNUMBER(AM225),AM225%,0)</f>
        <v>232871.99999999977</v>
      </c>
      <c r="L225" s="4"/>
      <c r="M225" s="2">
        <v>0.87</v>
      </c>
      <c r="N225" s="2">
        <v>3.3</v>
      </c>
      <c r="O225" s="2">
        <v>26.5</v>
      </c>
      <c r="P225" s="2">
        <v>89.730800000000002</v>
      </c>
      <c r="Q225" s="2">
        <v>0.2</v>
      </c>
      <c r="R225" s="2">
        <v>0.8</v>
      </c>
      <c r="S225" s="2">
        <v>25.1</v>
      </c>
      <c r="T225" s="2">
        <v>3.4321999999999999</v>
      </c>
      <c r="U225" s="2">
        <v>0.33</v>
      </c>
      <c r="V225" s="2">
        <v>2.2000000000000002</v>
      </c>
      <c r="W225" s="2">
        <v>15.1</v>
      </c>
      <c r="X225" s="2">
        <v>7.2011000000000003</v>
      </c>
      <c r="Y225" s="2">
        <v>1.05</v>
      </c>
      <c r="Z225" s="2">
        <v>4.8</v>
      </c>
      <c r="AA225" s="2">
        <v>21.7</v>
      </c>
      <c r="AB225" s="2">
        <v>32.101799999999997</v>
      </c>
      <c r="AC225" s="2">
        <v>1.39</v>
      </c>
      <c r="AD225" s="2">
        <v>3.8</v>
      </c>
      <c r="AE225" s="2">
        <v>36.4</v>
      </c>
      <c r="AF225" s="2">
        <v>46.995699999999999</v>
      </c>
      <c r="AG225" s="20">
        <v>0.76</v>
      </c>
      <c r="AH225" s="20">
        <v>3.5</v>
      </c>
      <c r="AI225" s="20">
        <v>21.8</v>
      </c>
      <c r="AJ225" s="20">
        <v>37.023800000000001</v>
      </c>
      <c r="AK225" s="18">
        <v>0.97</v>
      </c>
      <c r="AL225" s="18">
        <v>3.1</v>
      </c>
      <c r="AM225" s="18">
        <v>31.3</v>
      </c>
      <c r="AN225" s="18">
        <v>52.707000000000001</v>
      </c>
      <c r="AO225" s="2">
        <v>0.48</v>
      </c>
      <c r="AP225" s="2">
        <v>2.5</v>
      </c>
      <c r="AQ225" s="2">
        <v>19.399999999999999</v>
      </c>
      <c r="AR225" s="2">
        <v>5.4398999999999997</v>
      </c>
      <c r="AS225" s="2">
        <v>0.3</v>
      </c>
      <c r="AT225" s="2">
        <v>3.3</v>
      </c>
      <c r="AU225" s="2">
        <v>9</v>
      </c>
      <c r="AV225" s="2">
        <v>6.7759</v>
      </c>
      <c r="AW225" s="2">
        <v>0.92</v>
      </c>
      <c r="AX225" s="2">
        <v>3.3</v>
      </c>
      <c r="AY225" s="2">
        <v>28.2</v>
      </c>
      <c r="AZ225" s="2">
        <v>27.213999999999999</v>
      </c>
      <c r="BA225" s="2">
        <v>1.27</v>
      </c>
      <c r="BB225" s="2">
        <v>3.5</v>
      </c>
      <c r="BC225" s="2">
        <v>36.299999999999997</v>
      </c>
      <c r="BD225" s="2">
        <v>50.300899999999999</v>
      </c>
      <c r="BE225" s="4" t="str">
        <f t="shared" si="32"/>
        <v>NO APLICA</v>
      </c>
      <c r="BF225" s="4">
        <f t="shared" si="33"/>
        <v>0.72620000000000007</v>
      </c>
      <c r="BG225">
        <f t="shared" si="34"/>
        <v>0.48</v>
      </c>
      <c r="BH225">
        <f t="shared" si="35"/>
        <v>0.3</v>
      </c>
      <c r="BI225">
        <f t="shared" si="36"/>
        <v>1.27</v>
      </c>
      <c r="BJ225">
        <f t="shared" si="37"/>
        <v>0.97</v>
      </c>
      <c r="BK225">
        <f t="shared" si="38"/>
        <v>0.76</v>
      </c>
      <c r="BL225">
        <f t="shared" si="39"/>
        <v>5246.9999999999945</v>
      </c>
    </row>
    <row r="226" spans="1:64" x14ac:dyDescent="0.2">
      <c r="A226" s="1">
        <v>224</v>
      </c>
      <c r="B226" s="7" t="s">
        <v>79</v>
      </c>
      <c r="C226" s="3">
        <v>39930</v>
      </c>
      <c r="D226" s="4" t="s">
        <v>627</v>
      </c>
      <c r="E226" s="4" t="s">
        <v>184</v>
      </c>
      <c r="F226" s="5" t="str">
        <f t="shared" si="30"/>
        <v>L</v>
      </c>
      <c r="G226" s="6">
        <v>0.91319444444444453</v>
      </c>
      <c r="H226" s="6">
        <v>0.99791666666666667</v>
      </c>
      <c r="I226" s="85">
        <f t="shared" si="31"/>
        <v>121.99999999999989</v>
      </c>
      <c r="J226" s="86">
        <f>I226*Segmentos!$D$7*(AH226%)*IF(ISNUMBER(AI226),AI226%,0)</f>
        <v>3281799.9999999967</v>
      </c>
      <c r="K226" s="86">
        <f>I226*Segmentos!$D$7*(AL226%)*IF(ISNUMBER(AM226),AM226%,0)</f>
        <v>2244995.1999999979</v>
      </c>
      <c r="L226" s="4" t="s">
        <v>220</v>
      </c>
      <c r="M226" s="2">
        <v>5.61</v>
      </c>
      <c r="N226" s="2">
        <v>23</v>
      </c>
      <c r="O226" s="2">
        <v>24.4</v>
      </c>
      <c r="P226" s="2">
        <v>86.060400000000001</v>
      </c>
      <c r="Q226" s="2">
        <v>2.2599999999999998</v>
      </c>
      <c r="R226" s="2">
        <v>12.7</v>
      </c>
      <c r="S226" s="2">
        <v>17.899999999999999</v>
      </c>
      <c r="T226" s="2">
        <v>5.7794999999999996</v>
      </c>
      <c r="U226" s="2">
        <v>3.41</v>
      </c>
      <c r="V226" s="2">
        <v>21.6</v>
      </c>
      <c r="W226" s="2">
        <v>15.8</v>
      </c>
      <c r="X226" s="2">
        <v>10.971399999999999</v>
      </c>
      <c r="Y226" s="2">
        <v>6.27</v>
      </c>
      <c r="Z226" s="2">
        <v>25.4</v>
      </c>
      <c r="AA226" s="2">
        <v>24.7</v>
      </c>
      <c r="AB226" s="2">
        <v>28.372699999999998</v>
      </c>
      <c r="AC226" s="2">
        <v>8.14</v>
      </c>
      <c r="AD226" s="2">
        <v>27</v>
      </c>
      <c r="AE226" s="2">
        <v>30.1</v>
      </c>
      <c r="AF226" s="2">
        <v>40.936799999999998</v>
      </c>
      <c r="AG226" s="20">
        <v>6.74</v>
      </c>
      <c r="AH226" s="20">
        <v>25</v>
      </c>
      <c r="AI226" s="20">
        <v>26.9</v>
      </c>
      <c r="AJ226" s="20">
        <v>49.022799999999997</v>
      </c>
      <c r="AK226" s="18">
        <v>4.5999999999999996</v>
      </c>
      <c r="AL226" s="18">
        <v>21.2</v>
      </c>
      <c r="AM226" s="18">
        <v>21.7</v>
      </c>
      <c r="AN226" s="18">
        <v>37.037599999999998</v>
      </c>
      <c r="AO226" s="2">
        <v>3.36</v>
      </c>
      <c r="AP226" s="2">
        <v>16.3</v>
      </c>
      <c r="AQ226" s="2">
        <v>20.6</v>
      </c>
      <c r="AR226" s="2">
        <v>5.6302000000000003</v>
      </c>
      <c r="AS226" s="2">
        <v>5.09</v>
      </c>
      <c r="AT226" s="2">
        <v>21.4</v>
      </c>
      <c r="AU226" s="2">
        <v>23.7</v>
      </c>
      <c r="AV226" s="2">
        <v>17.1708</v>
      </c>
      <c r="AW226" s="2">
        <v>5.96</v>
      </c>
      <c r="AX226" s="2">
        <v>24.7</v>
      </c>
      <c r="AY226" s="2">
        <v>24.1</v>
      </c>
      <c r="AZ226" s="2">
        <v>26.2835</v>
      </c>
      <c r="BA226" s="2">
        <v>6.3</v>
      </c>
      <c r="BB226" s="2">
        <v>24.6</v>
      </c>
      <c r="BC226" s="2">
        <v>25.6</v>
      </c>
      <c r="BD226" s="2">
        <v>36.975900000000003</v>
      </c>
      <c r="BE226" s="4" t="str">
        <f t="shared" si="32"/>
        <v>ABURRIDO</v>
      </c>
      <c r="BF226" s="4">
        <f t="shared" si="33"/>
        <v>5.3532000000000002</v>
      </c>
      <c r="BG226">
        <f t="shared" si="34"/>
        <v>3.36</v>
      </c>
      <c r="BH226">
        <f t="shared" si="35"/>
        <v>5.09</v>
      </c>
      <c r="BI226">
        <f t="shared" si="36"/>
        <v>6.3</v>
      </c>
      <c r="BJ226">
        <f t="shared" si="37"/>
        <v>4.5999999999999996</v>
      </c>
      <c r="BK226">
        <f t="shared" si="38"/>
        <v>6.74</v>
      </c>
      <c r="BL226">
        <f t="shared" si="39"/>
        <v>68466.399999999936</v>
      </c>
    </row>
    <row r="227" spans="1:64" x14ac:dyDescent="0.2">
      <c r="A227" s="1">
        <v>225</v>
      </c>
      <c r="B227" s="7" t="s">
        <v>32</v>
      </c>
      <c r="C227" s="3">
        <v>39930</v>
      </c>
      <c r="D227" s="4" t="s">
        <v>628</v>
      </c>
      <c r="E227" s="4" t="s">
        <v>164</v>
      </c>
      <c r="F227" s="5" t="str">
        <f t="shared" si="30"/>
        <v>L</v>
      </c>
      <c r="G227" s="6">
        <v>0.9145833333333333</v>
      </c>
      <c r="H227" s="6">
        <v>0.91736111111111107</v>
      </c>
      <c r="I227" s="85">
        <f t="shared" si="31"/>
        <v>3.9999999999999858</v>
      </c>
      <c r="J227" s="86">
        <f>I227*Segmentos!$D$7*(AH227%)*IF(ISNUMBER(AI227),AI227%,0)</f>
        <v>6150.3999999999787</v>
      </c>
      <c r="K227" s="86">
        <f>I227*Segmentos!$D$7*(AL227%)*IF(ISNUMBER(AM227),AM227%,0)</f>
        <v>14671.999999999949</v>
      </c>
      <c r="L227" s="4"/>
      <c r="M227" s="2">
        <v>0.66</v>
      </c>
      <c r="N227" s="2">
        <v>0.7</v>
      </c>
      <c r="O227" s="2">
        <v>93</v>
      </c>
      <c r="P227" s="2">
        <v>84.881699999999995</v>
      </c>
      <c r="Q227" s="2">
        <v>0</v>
      </c>
      <c r="R227" s="2">
        <v>0</v>
      </c>
      <c r="S227" s="8" t="s">
        <v>577</v>
      </c>
      <c r="T227" s="2">
        <v>0</v>
      </c>
      <c r="U227" s="2">
        <v>0.02</v>
      </c>
      <c r="V227" s="2">
        <v>0.1</v>
      </c>
      <c r="W227" s="2">
        <v>25</v>
      </c>
      <c r="X227" s="2">
        <v>0.5796</v>
      </c>
      <c r="Y227" s="2">
        <v>0.41</v>
      </c>
      <c r="Z227" s="2">
        <v>0.4</v>
      </c>
      <c r="AA227" s="2">
        <v>100</v>
      </c>
      <c r="AB227" s="2">
        <v>15.5427</v>
      </c>
      <c r="AC227" s="2">
        <v>1.62</v>
      </c>
      <c r="AD227" s="2">
        <v>1.7</v>
      </c>
      <c r="AE227" s="2">
        <v>93.6</v>
      </c>
      <c r="AF227" s="2">
        <v>68.759399999999999</v>
      </c>
      <c r="AG227" s="20">
        <v>0.41</v>
      </c>
      <c r="AH227" s="20">
        <v>0.4</v>
      </c>
      <c r="AI227" s="20">
        <v>96.1</v>
      </c>
      <c r="AJ227" s="20">
        <v>25.299199999999999</v>
      </c>
      <c r="AK227" s="18">
        <v>0.88</v>
      </c>
      <c r="AL227" s="18">
        <v>1</v>
      </c>
      <c r="AM227" s="18">
        <v>91.7</v>
      </c>
      <c r="AN227" s="18">
        <v>59.582500000000003</v>
      </c>
      <c r="AO227" s="2">
        <v>0.76</v>
      </c>
      <c r="AP227" s="2">
        <v>1.1000000000000001</v>
      </c>
      <c r="AQ227" s="2">
        <v>71.099999999999994</v>
      </c>
      <c r="AR227" s="2">
        <v>10.7034</v>
      </c>
      <c r="AS227" s="2">
        <v>0</v>
      </c>
      <c r="AT227" s="2">
        <v>0</v>
      </c>
      <c r="AU227" s="8" t="s">
        <v>577</v>
      </c>
      <c r="AV227" s="2">
        <v>0</v>
      </c>
      <c r="AW227" s="2">
        <v>1.1000000000000001</v>
      </c>
      <c r="AX227" s="2">
        <v>1.2</v>
      </c>
      <c r="AY227" s="2">
        <v>95.2</v>
      </c>
      <c r="AZ227" s="2">
        <v>40.893799999999999</v>
      </c>
      <c r="BA227" s="2">
        <v>0.67</v>
      </c>
      <c r="BB227" s="2">
        <v>0.7</v>
      </c>
      <c r="BC227" s="2">
        <v>100</v>
      </c>
      <c r="BD227" s="2">
        <v>33.284500000000001</v>
      </c>
      <c r="BE227" s="4" t="str">
        <f t="shared" si="32"/>
        <v>NO APLICA</v>
      </c>
      <c r="BF227" s="4">
        <f t="shared" si="33"/>
        <v>0.54440000000000011</v>
      </c>
      <c r="BG227">
        <f t="shared" si="34"/>
        <v>0.76</v>
      </c>
      <c r="BH227">
        <f t="shared" si="35"/>
        <v>0</v>
      </c>
      <c r="BI227">
        <f t="shared" si="36"/>
        <v>1.1000000000000001</v>
      </c>
      <c r="BJ227">
        <f t="shared" si="37"/>
        <v>0.88</v>
      </c>
      <c r="BK227">
        <f t="shared" si="38"/>
        <v>0.41</v>
      </c>
      <c r="BL227">
        <f t="shared" si="39"/>
        <v>260.39999999999907</v>
      </c>
    </row>
    <row r="228" spans="1:64" x14ac:dyDescent="0.2">
      <c r="A228" s="1">
        <v>226</v>
      </c>
      <c r="B228" s="7" t="s">
        <v>19</v>
      </c>
      <c r="C228" s="3">
        <v>39930</v>
      </c>
      <c r="D228" s="4" t="s">
        <v>17</v>
      </c>
      <c r="E228" s="4" t="s">
        <v>166</v>
      </c>
      <c r="F228" s="5" t="str">
        <f t="shared" si="30"/>
        <v>L</v>
      </c>
      <c r="G228" s="6">
        <v>0.91249999999999998</v>
      </c>
      <c r="H228" s="6">
        <v>0.9159722222222223</v>
      </c>
      <c r="I228" s="85">
        <f t="shared" si="31"/>
        <v>5.0000000000001421</v>
      </c>
      <c r="J228" s="86">
        <f>I228*Segmentos!$D$7*(AH228%)*IF(ISNUMBER(AI228),AI228%,0)</f>
        <v>23880.000000000677</v>
      </c>
      <c r="K228" s="86">
        <f>I228*Segmentos!$D$7*(AL228%)*IF(ISNUMBER(AM228),AM228%,0)</f>
        <v>4326.0000000001228</v>
      </c>
      <c r="L228" s="4"/>
      <c r="M228" s="2">
        <v>0.67</v>
      </c>
      <c r="N228" s="2">
        <v>1.3</v>
      </c>
      <c r="O228" s="2">
        <v>51.8</v>
      </c>
      <c r="P228" s="2">
        <v>98.228899999999996</v>
      </c>
      <c r="Q228" s="2">
        <v>0</v>
      </c>
      <c r="R228" s="2">
        <v>0</v>
      </c>
      <c r="S228" s="8" t="s">
        <v>577</v>
      </c>
      <c r="T228" s="2">
        <v>0</v>
      </c>
      <c r="U228" s="2">
        <v>0.37</v>
      </c>
      <c r="V228" s="2">
        <v>1.2</v>
      </c>
      <c r="W228" s="2">
        <v>31.3</v>
      </c>
      <c r="X228" s="2">
        <v>11.466200000000001</v>
      </c>
      <c r="Y228" s="2">
        <v>0.52</v>
      </c>
      <c r="Z228" s="2">
        <v>1.4</v>
      </c>
      <c r="AA228" s="2">
        <v>35.799999999999997</v>
      </c>
      <c r="AB228" s="2">
        <v>22.4434</v>
      </c>
      <c r="AC228" s="2">
        <v>1.33</v>
      </c>
      <c r="AD228" s="2">
        <v>1.9</v>
      </c>
      <c r="AE228" s="2">
        <v>71.2</v>
      </c>
      <c r="AF228" s="2">
        <v>64.319299999999998</v>
      </c>
      <c r="AG228" s="20">
        <v>1.17</v>
      </c>
      <c r="AH228" s="20">
        <v>2</v>
      </c>
      <c r="AI228" s="20">
        <v>59.7</v>
      </c>
      <c r="AJ228" s="20">
        <v>82.198899999999995</v>
      </c>
      <c r="AK228" s="18">
        <v>0.21</v>
      </c>
      <c r="AL228" s="18">
        <v>0.7</v>
      </c>
      <c r="AM228" s="18">
        <v>30.9</v>
      </c>
      <c r="AN228" s="18">
        <v>16.03</v>
      </c>
      <c r="AO228" s="2">
        <v>0.12</v>
      </c>
      <c r="AP228" s="2">
        <v>0.1</v>
      </c>
      <c r="AQ228" s="2">
        <v>100</v>
      </c>
      <c r="AR228" s="2">
        <v>1.8905000000000001</v>
      </c>
      <c r="AS228" s="2">
        <v>0.05</v>
      </c>
      <c r="AT228" s="2">
        <v>0.1</v>
      </c>
      <c r="AU228" s="2">
        <v>40</v>
      </c>
      <c r="AV228" s="2">
        <v>1.6825000000000001</v>
      </c>
      <c r="AW228" s="2">
        <v>1.27</v>
      </c>
      <c r="AX228" s="2">
        <v>2.2999999999999998</v>
      </c>
      <c r="AY228" s="2">
        <v>55.6</v>
      </c>
      <c r="AZ228" s="2">
        <v>53.663800000000002</v>
      </c>
      <c r="BA228" s="2">
        <v>0.73</v>
      </c>
      <c r="BB228" s="2">
        <v>1.5</v>
      </c>
      <c r="BC228" s="2">
        <v>47.1</v>
      </c>
      <c r="BD228" s="2">
        <v>40.992100000000001</v>
      </c>
      <c r="BE228" s="4" t="str">
        <f t="shared" si="32"/>
        <v>NO APLICA</v>
      </c>
      <c r="BF228" s="4">
        <f t="shared" si="33"/>
        <v>0.53179999999999994</v>
      </c>
      <c r="BG228">
        <f t="shared" si="34"/>
        <v>0.12</v>
      </c>
      <c r="BH228">
        <f t="shared" si="35"/>
        <v>0.05</v>
      </c>
      <c r="BI228">
        <f t="shared" si="36"/>
        <v>1.27</v>
      </c>
      <c r="BJ228">
        <f t="shared" si="37"/>
        <v>0.21</v>
      </c>
      <c r="BK228">
        <f t="shared" si="38"/>
        <v>1.17</v>
      </c>
      <c r="BL228">
        <f t="shared" si="39"/>
        <v>336.70000000000954</v>
      </c>
    </row>
    <row r="229" spans="1:64" x14ac:dyDescent="0.2">
      <c r="A229" s="1">
        <v>227</v>
      </c>
      <c r="B229" s="7" t="s">
        <v>2</v>
      </c>
      <c r="C229" s="3">
        <v>39930</v>
      </c>
      <c r="D229" s="4" t="s">
        <v>627</v>
      </c>
      <c r="E229" s="4" t="s">
        <v>164</v>
      </c>
      <c r="F229" s="5" t="str">
        <f t="shared" si="30"/>
        <v>L</v>
      </c>
      <c r="G229" s="6">
        <v>0.88194444444444453</v>
      </c>
      <c r="H229" s="6">
        <v>0.91041666666666676</v>
      </c>
      <c r="I229" s="85">
        <f t="shared" si="31"/>
        <v>41.000000000000014</v>
      </c>
      <c r="J229" s="86">
        <f>I229*Segmentos!$D$7*(AH229%)*IF(ISNUMBER(AI229),AI229%,0)</f>
        <v>706479.2000000003</v>
      </c>
      <c r="K229" s="86">
        <f>I229*Segmentos!$D$7*(AL229%)*IF(ISNUMBER(AM229),AM229%,0)</f>
        <v>1231344.8000000005</v>
      </c>
      <c r="L229" s="4"/>
      <c r="M229" s="2">
        <v>5.98</v>
      </c>
      <c r="N229" s="2">
        <v>14.7</v>
      </c>
      <c r="O229" s="2">
        <v>40.6</v>
      </c>
      <c r="P229" s="2">
        <v>86.562799999999996</v>
      </c>
      <c r="Q229" s="2">
        <v>3.57</v>
      </c>
      <c r="R229" s="2">
        <v>10.4</v>
      </c>
      <c r="S229" s="2">
        <v>34.4</v>
      </c>
      <c r="T229" s="2">
        <v>8.6290999999999993</v>
      </c>
      <c r="U229" s="2">
        <v>5.0599999999999996</v>
      </c>
      <c r="V229" s="2">
        <v>14</v>
      </c>
      <c r="W229" s="2">
        <v>36.1</v>
      </c>
      <c r="X229" s="2">
        <v>15.359299999999999</v>
      </c>
      <c r="Y229" s="2">
        <v>6.72</v>
      </c>
      <c r="Z229" s="2">
        <v>15.6</v>
      </c>
      <c r="AA229" s="2">
        <v>43.1</v>
      </c>
      <c r="AB229" s="2">
        <v>28.704799999999999</v>
      </c>
      <c r="AC229" s="2">
        <v>7.13</v>
      </c>
      <c r="AD229" s="2">
        <v>16.600000000000001</v>
      </c>
      <c r="AE229" s="2">
        <v>43</v>
      </c>
      <c r="AF229" s="2">
        <v>33.869599999999998</v>
      </c>
      <c r="AG229" s="20">
        <v>4.29</v>
      </c>
      <c r="AH229" s="20">
        <v>11.9</v>
      </c>
      <c r="AI229" s="20">
        <v>36.200000000000003</v>
      </c>
      <c r="AJ229" s="20">
        <v>29.465399999999999</v>
      </c>
      <c r="AK229" s="18">
        <v>7.51</v>
      </c>
      <c r="AL229" s="18">
        <v>17.3</v>
      </c>
      <c r="AM229" s="18">
        <v>43.4</v>
      </c>
      <c r="AN229" s="18">
        <v>57.0974</v>
      </c>
      <c r="AO229" s="2">
        <v>5.0599999999999996</v>
      </c>
      <c r="AP229" s="2">
        <v>13.8</v>
      </c>
      <c r="AQ229" s="2">
        <v>36.6</v>
      </c>
      <c r="AR229" s="2">
        <v>8.0077999999999996</v>
      </c>
      <c r="AS229" s="2">
        <v>6.85</v>
      </c>
      <c r="AT229" s="2">
        <v>15.2</v>
      </c>
      <c r="AU229" s="2">
        <v>44.9</v>
      </c>
      <c r="AV229" s="2">
        <v>21.834900000000001</v>
      </c>
      <c r="AW229" s="2">
        <v>6.55</v>
      </c>
      <c r="AX229" s="2">
        <v>16</v>
      </c>
      <c r="AY229" s="2">
        <v>40.9</v>
      </c>
      <c r="AZ229" s="2">
        <v>27.236799999999999</v>
      </c>
      <c r="BA229" s="2">
        <v>5.32</v>
      </c>
      <c r="BB229" s="2">
        <v>13.7</v>
      </c>
      <c r="BC229" s="2">
        <v>38.799999999999997</v>
      </c>
      <c r="BD229" s="2">
        <v>29.4832</v>
      </c>
      <c r="BE229" s="4" t="str">
        <f t="shared" si="32"/>
        <v>NO APLICA</v>
      </c>
      <c r="BF229" s="4">
        <f t="shared" si="33"/>
        <v>6.4554</v>
      </c>
      <c r="BG229">
        <f t="shared" si="34"/>
        <v>5.0599999999999996</v>
      </c>
      <c r="BH229">
        <f t="shared" si="35"/>
        <v>6.85</v>
      </c>
      <c r="BI229">
        <f t="shared" si="36"/>
        <v>6.55</v>
      </c>
      <c r="BJ229">
        <f t="shared" si="37"/>
        <v>7.51</v>
      </c>
      <c r="BK229">
        <f t="shared" si="38"/>
        <v>4.29</v>
      </c>
      <c r="BL229">
        <f t="shared" si="39"/>
        <v>24469.620000000006</v>
      </c>
    </row>
    <row r="230" spans="1:64" x14ac:dyDescent="0.2">
      <c r="A230" s="1">
        <v>228</v>
      </c>
      <c r="B230" s="7" t="s">
        <v>16</v>
      </c>
      <c r="C230" s="3">
        <v>39930</v>
      </c>
      <c r="D230" s="4" t="s">
        <v>626</v>
      </c>
      <c r="E230" s="4" t="s">
        <v>166</v>
      </c>
      <c r="F230" s="5" t="str">
        <f t="shared" si="30"/>
        <v>L</v>
      </c>
      <c r="G230" s="6">
        <v>0.91527777777777775</v>
      </c>
      <c r="H230" s="6">
        <v>0.91874999999999996</v>
      </c>
      <c r="I230" s="85">
        <f t="shared" si="31"/>
        <v>4.9999999999999822</v>
      </c>
      <c r="J230" s="86">
        <f>I230*Segmentos!$D$7*(AH230%)*IF(ISNUMBER(AI230),AI230%,0)</f>
        <v>126399.99999999955</v>
      </c>
      <c r="K230" s="86">
        <f>I230*Segmentos!$D$7*(AL230%)*IF(ISNUMBER(AM230),AM230%,0)</f>
        <v>252009.99999999913</v>
      </c>
      <c r="L230" s="4"/>
      <c r="M230" s="2">
        <v>9.6</v>
      </c>
      <c r="N230" s="2">
        <v>11.4</v>
      </c>
      <c r="O230" s="2">
        <v>84.3</v>
      </c>
      <c r="P230" s="2">
        <v>89.993799999999993</v>
      </c>
      <c r="Q230" s="2">
        <v>4.7699999999999996</v>
      </c>
      <c r="R230" s="2">
        <v>5.9</v>
      </c>
      <c r="S230" s="2">
        <v>81.099999999999994</v>
      </c>
      <c r="T230" s="2">
        <v>7.4690000000000003</v>
      </c>
      <c r="U230" s="2">
        <v>9.2799999999999994</v>
      </c>
      <c r="V230" s="2">
        <v>11.8</v>
      </c>
      <c r="W230" s="2">
        <v>78.8</v>
      </c>
      <c r="X230" s="2">
        <v>18.232399999999998</v>
      </c>
      <c r="Y230" s="2">
        <v>8.43</v>
      </c>
      <c r="Z230" s="2">
        <v>9.6999999999999993</v>
      </c>
      <c r="AA230" s="2">
        <v>87.1</v>
      </c>
      <c r="AB230" s="2">
        <v>23.346800000000002</v>
      </c>
      <c r="AC230" s="2">
        <v>13.3</v>
      </c>
      <c r="AD230" s="2">
        <v>15.5</v>
      </c>
      <c r="AE230" s="2">
        <v>85.9</v>
      </c>
      <c r="AF230" s="2">
        <v>40.945599999999999</v>
      </c>
      <c r="AG230" s="20">
        <v>6.3</v>
      </c>
      <c r="AH230" s="20">
        <v>8</v>
      </c>
      <c r="AI230" s="20">
        <v>79</v>
      </c>
      <c r="AJ230" s="20">
        <v>28.041599999999999</v>
      </c>
      <c r="AK230" s="18">
        <v>12.57</v>
      </c>
      <c r="AL230" s="18">
        <v>14.5</v>
      </c>
      <c r="AM230" s="18">
        <v>86.9</v>
      </c>
      <c r="AN230" s="18">
        <v>61.952199999999998</v>
      </c>
      <c r="AO230" s="2">
        <v>8.68</v>
      </c>
      <c r="AP230" s="2">
        <v>9.9</v>
      </c>
      <c r="AQ230" s="2">
        <v>87.5</v>
      </c>
      <c r="AR230" s="2">
        <v>8.8914000000000009</v>
      </c>
      <c r="AS230" s="2">
        <v>7.28</v>
      </c>
      <c r="AT230" s="2">
        <v>9</v>
      </c>
      <c r="AU230" s="2">
        <v>80.599999999999994</v>
      </c>
      <c r="AV230" s="2">
        <v>15.0336</v>
      </c>
      <c r="AW230" s="2">
        <v>9.0500000000000007</v>
      </c>
      <c r="AX230" s="2">
        <v>11.5</v>
      </c>
      <c r="AY230" s="2">
        <v>78.8</v>
      </c>
      <c r="AZ230" s="2">
        <v>24.404499999999999</v>
      </c>
      <c r="BA230" s="2">
        <v>11.6</v>
      </c>
      <c r="BB230" s="2">
        <v>13.1</v>
      </c>
      <c r="BC230" s="2">
        <v>88.6</v>
      </c>
      <c r="BD230" s="2">
        <v>41.664400000000001</v>
      </c>
      <c r="BE230" s="4" t="str">
        <f t="shared" si="32"/>
        <v>NO APLICA</v>
      </c>
      <c r="BF230" s="4">
        <f t="shared" si="33"/>
        <v>9.2724000000000011</v>
      </c>
      <c r="BG230">
        <f t="shared" si="34"/>
        <v>8.68</v>
      </c>
      <c r="BH230">
        <f t="shared" si="35"/>
        <v>7.28</v>
      </c>
      <c r="BI230">
        <f t="shared" si="36"/>
        <v>11.6</v>
      </c>
      <c r="BJ230">
        <f t="shared" si="37"/>
        <v>12.57</v>
      </c>
      <c r="BK230">
        <f t="shared" si="38"/>
        <v>6.3</v>
      </c>
      <c r="BL230">
        <f t="shared" si="39"/>
        <v>4805.0999999999831</v>
      </c>
    </row>
    <row r="231" spans="1:64" x14ac:dyDescent="0.2">
      <c r="A231" s="1">
        <v>229</v>
      </c>
      <c r="B231" s="7" t="s">
        <v>22</v>
      </c>
      <c r="C231" s="3">
        <v>39930</v>
      </c>
      <c r="D231" s="4" t="s">
        <v>629</v>
      </c>
      <c r="E231" s="4" t="s">
        <v>164</v>
      </c>
      <c r="F231" s="5" t="str">
        <f t="shared" si="30"/>
        <v>L</v>
      </c>
      <c r="G231" s="6">
        <v>0.83263888888888893</v>
      </c>
      <c r="H231" s="6">
        <v>0.87222222222222223</v>
      </c>
      <c r="I231" s="85">
        <f t="shared" si="31"/>
        <v>56.999999999999957</v>
      </c>
      <c r="J231" s="86">
        <f>I231*Segmentos!$D$7*(AH231%)*IF(ISNUMBER(AI231),AI231%,0)</f>
        <v>302806.79999999981</v>
      </c>
      <c r="K231" s="86">
        <f>I231*Segmentos!$D$7*(AL231%)*IF(ISNUMBER(AM231),AM231%,0)</f>
        <v>397495.19999999966</v>
      </c>
      <c r="L231" s="4"/>
      <c r="M231" s="2">
        <v>1.55</v>
      </c>
      <c r="N231" s="2">
        <v>5.0999999999999996</v>
      </c>
      <c r="O231" s="2">
        <v>30.2</v>
      </c>
      <c r="P231" s="2">
        <v>98.3215</v>
      </c>
      <c r="Q231" s="2">
        <v>0.09</v>
      </c>
      <c r="R231" s="2">
        <v>0.7</v>
      </c>
      <c r="S231" s="2">
        <v>14</v>
      </c>
      <c r="T231" s="2">
        <v>0.99829999999999997</v>
      </c>
      <c r="U231" s="2">
        <v>1.44</v>
      </c>
      <c r="V231" s="2">
        <v>4</v>
      </c>
      <c r="W231" s="2">
        <v>36.200000000000003</v>
      </c>
      <c r="X231" s="2">
        <v>19.1099</v>
      </c>
      <c r="Y231" s="2">
        <v>0.59</v>
      </c>
      <c r="Z231" s="2">
        <v>5.4</v>
      </c>
      <c r="AA231" s="2">
        <v>11</v>
      </c>
      <c r="AB231" s="2">
        <v>11.0862</v>
      </c>
      <c r="AC231" s="2">
        <v>3.22</v>
      </c>
      <c r="AD231" s="2">
        <v>7.9</v>
      </c>
      <c r="AE231" s="2">
        <v>40.6</v>
      </c>
      <c r="AF231" s="2">
        <v>67.127099999999999</v>
      </c>
      <c r="AG231" s="20">
        <v>1.34</v>
      </c>
      <c r="AH231" s="20">
        <v>5.7</v>
      </c>
      <c r="AI231" s="20">
        <v>23.3</v>
      </c>
      <c r="AJ231" s="20">
        <v>40.203000000000003</v>
      </c>
      <c r="AK231" s="18">
        <v>1.74</v>
      </c>
      <c r="AL231" s="18">
        <v>4.5999999999999996</v>
      </c>
      <c r="AM231" s="18">
        <v>37.9</v>
      </c>
      <c r="AN231" s="18">
        <v>58.118499999999997</v>
      </c>
      <c r="AO231" s="2">
        <v>0.43</v>
      </c>
      <c r="AP231" s="2">
        <v>2.2000000000000002</v>
      </c>
      <c r="AQ231" s="2">
        <v>19.5</v>
      </c>
      <c r="AR231" s="2">
        <v>2.9466999999999999</v>
      </c>
      <c r="AS231" s="2">
        <v>1.33</v>
      </c>
      <c r="AT231" s="2">
        <v>4.5999999999999996</v>
      </c>
      <c r="AU231" s="2">
        <v>29.1</v>
      </c>
      <c r="AV231" s="2">
        <v>18.637</v>
      </c>
      <c r="AW231" s="2">
        <v>1.6</v>
      </c>
      <c r="AX231" s="2">
        <v>4.0999999999999996</v>
      </c>
      <c r="AY231" s="2">
        <v>38.6</v>
      </c>
      <c r="AZ231" s="2">
        <v>29.218399999999999</v>
      </c>
      <c r="BA231" s="2">
        <v>1.96</v>
      </c>
      <c r="BB231" s="2">
        <v>7</v>
      </c>
      <c r="BC231" s="2">
        <v>27.8</v>
      </c>
      <c r="BD231" s="2">
        <v>47.519399999999997</v>
      </c>
      <c r="BE231" s="4" t="str">
        <f t="shared" si="32"/>
        <v>NO APLICA</v>
      </c>
      <c r="BF231" s="4">
        <f t="shared" si="33"/>
        <v>1.4789999999999999</v>
      </c>
      <c r="BG231">
        <f t="shared" si="34"/>
        <v>0.43</v>
      </c>
      <c r="BH231">
        <f t="shared" si="35"/>
        <v>1.33</v>
      </c>
      <c r="BI231">
        <f t="shared" si="36"/>
        <v>1.96</v>
      </c>
      <c r="BJ231">
        <f t="shared" si="37"/>
        <v>1.74</v>
      </c>
      <c r="BK231">
        <f t="shared" si="38"/>
        <v>1.34</v>
      </c>
      <c r="BL231">
        <f t="shared" si="39"/>
        <v>8779.1399999999921</v>
      </c>
    </row>
    <row r="232" spans="1:64" x14ac:dyDescent="0.2">
      <c r="A232" s="1">
        <v>230</v>
      </c>
      <c r="B232" s="7" t="s">
        <v>4</v>
      </c>
      <c r="C232" s="3">
        <v>39930</v>
      </c>
      <c r="D232" s="4" t="s">
        <v>3</v>
      </c>
      <c r="E232" s="4" t="s">
        <v>165</v>
      </c>
      <c r="F232" s="5" t="str">
        <f t="shared" si="30"/>
        <v>L</v>
      </c>
      <c r="G232" s="6">
        <v>0.78333333333333333</v>
      </c>
      <c r="H232" s="6">
        <v>0.87430555555555556</v>
      </c>
      <c r="I232" s="85">
        <f t="shared" si="31"/>
        <v>131</v>
      </c>
      <c r="J232" s="86">
        <f>I232*Segmentos!$D$7*(AH232%)*IF(ISNUMBER(AI232),AI232%,0)</f>
        <v>1147350.4000000001</v>
      </c>
      <c r="K232" s="86">
        <f>I232*Segmentos!$D$7*(AL232%)*IF(ISNUMBER(AM232),AM232%,0)</f>
        <v>2499480</v>
      </c>
      <c r="L232" s="4"/>
      <c r="M232" s="2">
        <v>3.55</v>
      </c>
      <c r="N232" s="2">
        <v>15.9</v>
      </c>
      <c r="O232" s="2">
        <v>22.3</v>
      </c>
      <c r="P232" s="2">
        <v>71.548299999999998</v>
      </c>
      <c r="Q232" s="2">
        <v>5.03</v>
      </c>
      <c r="R232" s="2">
        <v>16.899999999999999</v>
      </c>
      <c r="S232" s="2">
        <v>29.7</v>
      </c>
      <c r="T232" s="2">
        <v>16.8889</v>
      </c>
      <c r="U232" s="2">
        <v>3.16</v>
      </c>
      <c r="V232" s="2">
        <v>17.7</v>
      </c>
      <c r="W232" s="2">
        <v>17.899999999999999</v>
      </c>
      <c r="X232" s="2">
        <v>13.339399999999999</v>
      </c>
      <c r="Y232" s="2">
        <v>3.19</v>
      </c>
      <c r="Z232" s="2">
        <v>13</v>
      </c>
      <c r="AA232" s="2">
        <v>24.5</v>
      </c>
      <c r="AB232" s="2">
        <v>18.996600000000001</v>
      </c>
      <c r="AC232" s="2">
        <v>3.38</v>
      </c>
      <c r="AD232" s="2">
        <v>16.8</v>
      </c>
      <c r="AE232" s="2">
        <v>20.100000000000001</v>
      </c>
      <c r="AF232" s="2">
        <v>22.323399999999999</v>
      </c>
      <c r="AG232" s="20">
        <v>2.19</v>
      </c>
      <c r="AH232" s="20">
        <v>13.6</v>
      </c>
      <c r="AI232" s="20">
        <v>16.100000000000001</v>
      </c>
      <c r="AJ232" s="20">
        <v>20.879799999999999</v>
      </c>
      <c r="AK232" s="18">
        <v>4.79</v>
      </c>
      <c r="AL232" s="18">
        <v>18</v>
      </c>
      <c r="AM232" s="18">
        <v>26.5</v>
      </c>
      <c r="AN232" s="18">
        <v>50.668500000000002</v>
      </c>
      <c r="AO232" s="2">
        <v>2.0699999999999998</v>
      </c>
      <c r="AP232" s="2">
        <v>14.2</v>
      </c>
      <c r="AQ232" s="2">
        <v>14.6</v>
      </c>
      <c r="AR232" s="2">
        <v>4.5609000000000002</v>
      </c>
      <c r="AS232" s="2">
        <v>2.17</v>
      </c>
      <c r="AT232" s="2">
        <v>10.8</v>
      </c>
      <c r="AU232" s="2">
        <v>20</v>
      </c>
      <c r="AV232" s="2">
        <v>9.6142000000000003</v>
      </c>
      <c r="AW232" s="2">
        <v>3.69</v>
      </c>
      <c r="AX232" s="2">
        <v>12.8</v>
      </c>
      <c r="AY232" s="2">
        <v>28.9</v>
      </c>
      <c r="AZ232" s="2">
        <v>21.389299999999999</v>
      </c>
      <c r="BA232" s="2">
        <v>4.67</v>
      </c>
      <c r="BB232" s="2">
        <v>21.7</v>
      </c>
      <c r="BC232" s="2">
        <v>21.5</v>
      </c>
      <c r="BD232" s="2">
        <v>35.983899999999998</v>
      </c>
      <c r="BE232" s="4" t="str">
        <f t="shared" si="32"/>
        <v>ABURRIDO</v>
      </c>
      <c r="BF232" s="4">
        <f t="shared" si="33"/>
        <v>3.226</v>
      </c>
      <c r="BG232">
        <f t="shared" si="34"/>
        <v>2.0699999999999998</v>
      </c>
      <c r="BH232">
        <f t="shared" si="35"/>
        <v>2.17</v>
      </c>
      <c r="BI232">
        <f t="shared" si="36"/>
        <v>4.67</v>
      </c>
      <c r="BJ232">
        <f t="shared" si="37"/>
        <v>4.79</v>
      </c>
      <c r="BK232">
        <f t="shared" si="38"/>
        <v>2.19</v>
      </c>
      <c r="BL232">
        <f t="shared" si="39"/>
        <v>46448.670000000006</v>
      </c>
    </row>
    <row r="233" spans="1:64" x14ac:dyDescent="0.2">
      <c r="A233" s="1">
        <v>231</v>
      </c>
      <c r="B233" s="7" t="s">
        <v>15</v>
      </c>
      <c r="C233" s="3">
        <v>39931</v>
      </c>
      <c r="D233" s="4" t="s">
        <v>626</v>
      </c>
      <c r="E233" s="4" t="s">
        <v>164</v>
      </c>
      <c r="F233" s="5" t="str">
        <f t="shared" si="30"/>
        <v>M</v>
      </c>
      <c r="G233" s="6">
        <v>0.875</v>
      </c>
      <c r="H233" s="6">
        <v>0.91388888888888886</v>
      </c>
      <c r="I233" s="85">
        <f t="shared" si="31"/>
        <v>55.999999999999957</v>
      </c>
      <c r="J233" s="86">
        <f>I233*Segmentos!$D$7*(AH233%)*IF(ISNUMBER(AI233),AI233%,0)</f>
        <v>2040191.9999999984</v>
      </c>
      <c r="K233" s="86">
        <f>I233*Segmentos!$D$7*(AL233%)*IF(ISNUMBER(AM233),AM233%,0)</f>
        <v>2372764.799999998</v>
      </c>
      <c r="L233" s="4"/>
      <c r="M233" s="2">
        <v>9.8699999999999992</v>
      </c>
      <c r="N233" s="2">
        <v>19.899999999999999</v>
      </c>
      <c r="O233" s="2">
        <v>49.5</v>
      </c>
      <c r="P233" s="2">
        <v>86.244</v>
      </c>
      <c r="Q233" s="2">
        <v>6.86</v>
      </c>
      <c r="R233" s="2">
        <v>15.3</v>
      </c>
      <c r="S233" s="2">
        <v>44.9</v>
      </c>
      <c r="T233" s="2">
        <v>9.9976000000000003</v>
      </c>
      <c r="U233" s="2">
        <v>8.4700000000000006</v>
      </c>
      <c r="V233" s="2">
        <v>15.1</v>
      </c>
      <c r="W233" s="2">
        <v>56.2</v>
      </c>
      <c r="X233" s="2">
        <v>15.511100000000001</v>
      </c>
      <c r="Y233" s="2">
        <v>10.83</v>
      </c>
      <c r="Z233" s="2">
        <v>22.8</v>
      </c>
      <c r="AA233" s="2">
        <v>47.4</v>
      </c>
      <c r="AB233" s="2">
        <v>27.932500000000001</v>
      </c>
      <c r="AC233" s="2">
        <v>11.44</v>
      </c>
      <c r="AD233" s="2">
        <v>22.8</v>
      </c>
      <c r="AE233" s="2">
        <v>50.1</v>
      </c>
      <c r="AF233" s="2">
        <v>32.802700000000002</v>
      </c>
      <c r="AG233" s="20">
        <v>9.1</v>
      </c>
      <c r="AH233" s="20">
        <v>19.8</v>
      </c>
      <c r="AI233" s="20">
        <v>46</v>
      </c>
      <c r="AJ233" s="20">
        <v>37.731999999999999</v>
      </c>
      <c r="AK233" s="18">
        <v>10.56</v>
      </c>
      <c r="AL233" s="18">
        <v>20.100000000000001</v>
      </c>
      <c r="AM233" s="18">
        <v>52.7</v>
      </c>
      <c r="AN233" s="18">
        <v>48.512</v>
      </c>
      <c r="AO233" s="2">
        <v>9.27</v>
      </c>
      <c r="AP233" s="2">
        <v>18.399999999999999</v>
      </c>
      <c r="AQ233" s="2">
        <v>50.2</v>
      </c>
      <c r="AR233" s="2">
        <v>8.8467000000000002</v>
      </c>
      <c r="AS233" s="2">
        <v>10.84</v>
      </c>
      <c r="AT233" s="2">
        <v>19.7</v>
      </c>
      <c r="AU233" s="2">
        <v>55.2</v>
      </c>
      <c r="AV233" s="2">
        <v>20.859000000000002</v>
      </c>
      <c r="AW233" s="2">
        <v>9.02</v>
      </c>
      <c r="AX233" s="2">
        <v>18.5</v>
      </c>
      <c r="AY233" s="2">
        <v>48.8</v>
      </c>
      <c r="AZ233" s="2">
        <v>22.6678</v>
      </c>
      <c r="BA233" s="2">
        <v>10.119999999999999</v>
      </c>
      <c r="BB233" s="2">
        <v>21.6</v>
      </c>
      <c r="BC233" s="2">
        <v>46.8</v>
      </c>
      <c r="BD233" s="2">
        <v>33.870399999999997</v>
      </c>
      <c r="BE233" s="4" t="str">
        <f t="shared" si="32"/>
        <v>NO APLICA</v>
      </c>
      <c r="BF233" s="4">
        <f t="shared" si="33"/>
        <v>10.2942</v>
      </c>
      <c r="BG233">
        <f t="shared" si="34"/>
        <v>9.27</v>
      </c>
      <c r="BH233">
        <f t="shared" si="35"/>
        <v>10.84</v>
      </c>
      <c r="BI233">
        <f t="shared" si="36"/>
        <v>10.119999999999999</v>
      </c>
      <c r="BJ233">
        <f t="shared" si="37"/>
        <v>10.56</v>
      </c>
      <c r="BK233">
        <f t="shared" si="38"/>
        <v>9.1</v>
      </c>
      <c r="BL233">
        <f t="shared" si="39"/>
        <v>55162.799999999959</v>
      </c>
    </row>
    <row r="234" spans="1:64" x14ac:dyDescent="0.2">
      <c r="A234" s="1">
        <v>232</v>
      </c>
      <c r="B234" s="7" t="s">
        <v>40</v>
      </c>
      <c r="C234" s="3">
        <v>39931</v>
      </c>
      <c r="D234" s="4" t="s">
        <v>629</v>
      </c>
      <c r="E234" s="4" t="s">
        <v>169</v>
      </c>
      <c r="F234" s="5" t="str">
        <f t="shared" si="30"/>
        <v>M</v>
      </c>
      <c r="G234" s="6">
        <v>0.9194444444444444</v>
      </c>
      <c r="H234" s="6">
        <v>0.95625000000000004</v>
      </c>
      <c r="I234" s="85">
        <f t="shared" si="31"/>
        <v>53.000000000000128</v>
      </c>
      <c r="J234" s="86">
        <f>I234*Segmentos!$D$7*(AH234%)*IF(ISNUMBER(AI234),AI234%,0)</f>
        <v>276214.80000000069</v>
      </c>
      <c r="K234" s="86">
        <f>I234*Segmentos!$D$7*(AL234%)*IF(ISNUMBER(AM234),AM234%,0)</f>
        <v>105639.60000000025</v>
      </c>
      <c r="L234" s="4" t="s">
        <v>222</v>
      </c>
      <c r="M234" s="2">
        <v>0.88</v>
      </c>
      <c r="N234" s="2">
        <v>3.8</v>
      </c>
      <c r="O234" s="2">
        <v>23.3</v>
      </c>
      <c r="P234" s="2">
        <v>77.584999999999994</v>
      </c>
      <c r="Q234" s="2">
        <v>0.22</v>
      </c>
      <c r="R234" s="2">
        <v>1.1000000000000001</v>
      </c>
      <c r="S234" s="2">
        <v>20.2</v>
      </c>
      <c r="T234" s="2">
        <v>3.2147999999999999</v>
      </c>
      <c r="U234" s="2">
        <v>0.08</v>
      </c>
      <c r="V234" s="2">
        <v>2.2999999999999998</v>
      </c>
      <c r="W234" s="2">
        <v>3.4</v>
      </c>
      <c r="X234" s="2">
        <v>1.4307000000000001</v>
      </c>
      <c r="Y234" s="2">
        <v>1.75</v>
      </c>
      <c r="Z234" s="2">
        <v>5.7</v>
      </c>
      <c r="AA234" s="2">
        <v>30.8</v>
      </c>
      <c r="AB234" s="2">
        <v>45.681800000000003</v>
      </c>
      <c r="AC234" s="2">
        <v>0.94</v>
      </c>
      <c r="AD234" s="2">
        <v>4.4000000000000004</v>
      </c>
      <c r="AE234" s="2">
        <v>21.5</v>
      </c>
      <c r="AF234" s="2">
        <v>27.2577</v>
      </c>
      <c r="AG234" s="20">
        <v>1.3</v>
      </c>
      <c r="AH234" s="20">
        <v>4.3</v>
      </c>
      <c r="AI234" s="20">
        <v>30.3</v>
      </c>
      <c r="AJ234" s="20">
        <v>54.439</v>
      </c>
      <c r="AK234" s="18">
        <v>0.5</v>
      </c>
      <c r="AL234" s="18">
        <v>3.3</v>
      </c>
      <c r="AM234" s="18">
        <v>15.1</v>
      </c>
      <c r="AN234" s="18">
        <v>23.145900000000001</v>
      </c>
      <c r="AO234" s="2">
        <v>0.15</v>
      </c>
      <c r="AP234" s="2">
        <v>1.4</v>
      </c>
      <c r="AQ234" s="2">
        <v>10.3</v>
      </c>
      <c r="AR234" s="2">
        <v>1.4178999999999999</v>
      </c>
      <c r="AS234" s="2">
        <v>1.45</v>
      </c>
      <c r="AT234" s="2">
        <v>3.7</v>
      </c>
      <c r="AU234" s="2">
        <v>39.6</v>
      </c>
      <c r="AV234" s="2">
        <v>28.2698</v>
      </c>
      <c r="AW234" s="2">
        <v>0.67</v>
      </c>
      <c r="AX234" s="2">
        <v>4.0999999999999996</v>
      </c>
      <c r="AY234" s="2">
        <v>16.3</v>
      </c>
      <c r="AZ234" s="2">
        <v>17.0688</v>
      </c>
      <c r="BA234" s="2">
        <v>0.91</v>
      </c>
      <c r="BB234" s="2">
        <v>4.2</v>
      </c>
      <c r="BC234" s="2">
        <v>21.5</v>
      </c>
      <c r="BD234" s="2">
        <v>30.828499999999998</v>
      </c>
      <c r="BE234" s="4" t="str">
        <f t="shared" si="32"/>
        <v>NO APLICA</v>
      </c>
      <c r="BF234" s="4">
        <f t="shared" si="33"/>
        <v>1.032</v>
      </c>
      <c r="BG234">
        <f t="shared" si="34"/>
        <v>0.15</v>
      </c>
      <c r="BH234">
        <f t="shared" si="35"/>
        <v>1.45</v>
      </c>
      <c r="BI234">
        <f t="shared" si="36"/>
        <v>0.91</v>
      </c>
      <c r="BJ234">
        <f t="shared" si="37"/>
        <v>0.5</v>
      </c>
      <c r="BK234">
        <f t="shared" si="38"/>
        <v>1.3</v>
      </c>
      <c r="BL234">
        <f t="shared" si="39"/>
        <v>4692.6200000000117</v>
      </c>
    </row>
    <row r="235" spans="1:64" x14ac:dyDescent="0.2">
      <c r="A235" s="1">
        <v>233</v>
      </c>
      <c r="B235" s="7" t="s">
        <v>5</v>
      </c>
      <c r="C235" s="3">
        <v>39931</v>
      </c>
      <c r="D235" s="4" t="s">
        <v>3</v>
      </c>
      <c r="E235" s="4" t="s">
        <v>164</v>
      </c>
      <c r="F235" s="5" t="str">
        <f t="shared" si="30"/>
        <v>M</v>
      </c>
      <c r="G235" s="6">
        <v>0.87361111111111101</v>
      </c>
      <c r="H235" s="6">
        <v>0.91736111111111107</v>
      </c>
      <c r="I235" s="85">
        <f t="shared" si="31"/>
        <v>63.000000000000099</v>
      </c>
      <c r="J235" s="86">
        <f>I235*Segmentos!$D$7*(AH235%)*IF(ISNUMBER(AI235),AI235%,0)</f>
        <v>1585483.2000000027</v>
      </c>
      <c r="K235" s="86">
        <f>I235*Segmentos!$D$7*(AL235%)*IF(ISNUMBER(AM235),AM235%,0)</f>
        <v>1334592.0000000023</v>
      </c>
      <c r="L235" s="4"/>
      <c r="M235" s="2">
        <v>5.77</v>
      </c>
      <c r="N235" s="2">
        <v>17.7</v>
      </c>
      <c r="O235" s="2">
        <v>32.6</v>
      </c>
      <c r="P235" s="2">
        <v>86.198099999999997</v>
      </c>
      <c r="Q235" s="2">
        <v>3.69</v>
      </c>
      <c r="R235" s="2">
        <v>11.1</v>
      </c>
      <c r="S235" s="2">
        <v>33.4</v>
      </c>
      <c r="T235" s="2">
        <v>9.1958000000000002</v>
      </c>
      <c r="U235" s="2">
        <v>4.95</v>
      </c>
      <c r="V235" s="2">
        <v>15.6</v>
      </c>
      <c r="W235" s="2">
        <v>31.8</v>
      </c>
      <c r="X235" s="2">
        <v>15.499700000000001</v>
      </c>
      <c r="Y235" s="2">
        <v>6.19</v>
      </c>
      <c r="Z235" s="2">
        <v>21</v>
      </c>
      <c r="AA235" s="2">
        <v>29.5</v>
      </c>
      <c r="AB235" s="2">
        <v>27.288699999999999</v>
      </c>
      <c r="AC235" s="2">
        <v>6.97</v>
      </c>
      <c r="AD235" s="2">
        <v>19.5</v>
      </c>
      <c r="AE235" s="2">
        <v>35.799999999999997</v>
      </c>
      <c r="AF235" s="2">
        <v>34.213799999999999</v>
      </c>
      <c r="AG235" s="20">
        <v>6.29</v>
      </c>
      <c r="AH235" s="20">
        <v>19.600000000000001</v>
      </c>
      <c r="AI235" s="20">
        <v>32.1</v>
      </c>
      <c r="AJ235" s="20">
        <v>44.596200000000003</v>
      </c>
      <c r="AK235" s="18">
        <v>5.3</v>
      </c>
      <c r="AL235" s="18">
        <v>16</v>
      </c>
      <c r="AM235" s="18">
        <v>33.1</v>
      </c>
      <c r="AN235" s="18">
        <v>41.601900000000001</v>
      </c>
      <c r="AO235" s="2">
        <v>3.17</v>
      </c>
      <c r="AP235" s="2">
        <v>12</v>
      </c>
      <c r="AQ235" s="2">
        <v>26.4</v>
      </c>
      <c r="AR235" s="2">
        <v>5.1821000000000002</v>
      </c>
      <c r="AS235" s="2">
        <v>3.41</v>
      </c>
      <c r="AT235" s="2">
        <v>10.199999999999999</v>
      </c>
      <c r="AU235" s="2">
        <v>33.6</v>
      </c>
      <c r="AV235" s="2">
        <v>11.2361</v>
      </c>
      <c r="AW235" s="2">
        <v>7.65</v>
      </c>
      <c r="AX235" s="2">
        <v>21.9</v>
      </c>
      <c r="AY235" s="2">
        <v>34.9</v>
      </c>
      <c r="AZ235" s="2">
        <v>32.853400000000001</v>
      </c>
      <c r="BA235" s="2">
        <v>6.45</v>
      </c>
      <c r="BB235" s="2">
        <v>20.5</v>
      </c>
      <c r="BC235" s="2">
        <v>31.4</v>
      </c>
      <c r="BD235" s="2">
        <v>36.926600000000001</v>
      </c>
      <c r="BE235" s="4" t="str">
        <f t="shared" si="32"/>
        <v>NO APLICA</v>
      </c>
      <c r="BF235" s="4">
        <f t="shared" si="33"/>
        <v>5.1151999999999997</v>
      </c>
      <c r="BG235">
        <f t="shared" si="34"/>
        <v>3.17</v>
      </c>
      <c r="BH235">
        <f t="shared" si="35"/>
        <v>3.41</v>
      </c>
      <c r="BI235">
        <f t="shared" si="36"/>
        <v>7.65</v>
      </c>
      <c r="BJ235">
        <f t="shared" si="37"/>
        <v>5.3</v>
      </c>
      <c r="BK235">
        <f t="shared" si="38"/>
        <v>6.29</v>
      </c>
      <c r="BL235">
        <f t="shared" si="39"/>
        <v>36352.26000000006</v>
      </c>
    </row>
    <row r="236" spans="1:64" x14ac:dyDescent="0.2">
      <c r="A236" s="1">
        <v>234</v>
      </c>
      <c r="B236" s="7" t="s">
        <v>18</v>
      </c>
      <c r="C236" s="3">
        <v>39931</v>
      </c>
      <c r="D236" s="4" t="s">
        <v>17</v>
      </c>
      <c r="E236" s="4" t="s">
        <v>168</v>
      </c>
      <c r="F236" s="5" t="str">
        <f t="shared" si="30"/>
        <v>M</v>
      </c>
      <c r="G236" s="6">
        <v>0.83263888888888893</v>
      </c>
      <c r="H236" s="6">
        <v>0.91249999999999998</v>
      </c>
      <c r="I236" s="85">
        <f t="shared" si="31"/>
        <v>114.99999999999991</v>
      </c>
      <c r="J236" s="86">
        <f>I236*Segmentos!$D$7*(AH236%)*IF(ISNUMBER(AI236),AI236%,0)</f>
        <v>529643.99999999953</v>
      </c>
      <c r="K236" s="86">
        <f>I236*Segmentos!$D$7*(AL236%)*IF(ISNUMBER(AM236),AM236%,0)</f>
        <v>367631.99999999977</v>
      </c>
      <c r="L236" s="4" t="s">
        <v>223</v>
      </c>
      <c r="M236" s="2">
        <v>0.96</v>
      </c>
      <c r="N236" s="2">
        <v>4.5999999999999996</v>
      </c>
      <c r="O236" s="2">
        <v>20.8</v>
      </c>
      <c r="P236" s="2">
        <v>96.574299999999994</v>
      </c>
      <c r="Q236" s="2">
        <v>0.01</v>
      </c>
      <c r="R236" s="2">
        <v>0.2</v>
      </c>
      <c r="S236" s="2">
        <v>2.6</v>
      </c>
      <c r="T236" s="2">
        <v>8.8599999999999998E-2</v>
      </c>
      <c r="U236" s="2">
        <v>0.09</v>
      </c>
      <c r="V236" s="2">
        <v>2.5</v>
      </c>
      <c r="W236" s="2">
        <v>3.5</v>
      </c>
      <c r="X236" s="2">
        <v>1.8194999999999999</v>
      </c>
      <c r="Y236" s="2">
        <v>0.95</v>
      </c>
      <c r="Z236" s="2">
        <v>5.3</v>
      </c>
      <c r="AA236" s="2">
        <v>17.7</v>
      </c>
      <c r="AB236" s="2">
        <v>28.005800000000001</v>
      </c>
      <c r="AC236" s="2">
        <v>2.0299999999999998</v>
      </c>
      <c r="AD236" s="2">
        <v>7.6</v>
      </c>
      <c r="AE236" s="2">
        <v>26.5</v>
      </c>
      <c r="AF236" s="2">
        <v>66.660399999999996</v>
      </c>
      <c r="AG236" s="20">
        <v>1.1399999999999999</v>
      </c>
      <c r="AH236" s="20">
        <v>5.7</v>
      </c>
      <c r="AI236" s="20">
        <v>20.2</v>
      </c>
      <c r="AJ236" s="20">
        <v>54.242800000000003</v>
      </c>
      <c r="AK236" s="18">
        <v>0.8</v>
      </c>
      <c r="AL236" s="18">
        <v>3.7</v>
      </c>
      <c r="AM236" s="18">
        <v>21.6</v>
      </c>
      <c r="AN236" s="18">
        <v>42.331499999999998</v>
      </c>
      <c r="AO236" s="2">
        <v>0</v>
      </c>
      <c r="AP236" s="2">
        <v>0.1</v>
      </c>
      <c r="AQ236" s="2">
        <v>0.9</v>
      </c>
      <c r="AR236" s="2">
        <v>1.0200000000000001E-2</v>
      </c>
      <c r="AS236" s="2">
        <v>0.62</v>
      </c>
      <c r="AT236" s="2">
        <v>2.5</v>
      </c>
      <c r="AU236" s="2">
        <v>24.3</v>
      </c>
      <c r="AV236" s="2">
        <v>13.6046</v>
      </c>
      <c r="AW236" s="2">
        <v>0.8</v>
      </c>
      <c r="AX236" s="2">
        <v>5.8</v>
      </c>
      <c r="AY236" s="2">
        <v>13.9</v>
      </c>
      <c r="AZ236" s="2">
        <v>23.050999999999998</v>
      </c>
      <c r="BA236" s="2">
        <v>1.56</v>
      </c>
      <c r="BB236" s="2">
        <v>6.3</v>
      </c>
      <c r="BC236" s="2">
        <v>24.8</v>
      </c>
      <c r="BD236" s="2">
        <v>59.908499999999997</v>
      </c>
      <c r="BE236" s="4" t="str">
        <f t="shared" si="32"/>
        <v>ABURRIDO</v>
      </c>
      <c r="BF236" s="4">
        <f t="shared" si="33"/>
        <v>0.9032</v>
      </c>
      <c r="BG236">
        <f t="shared" si="34"/>
        <v>0</v>
      </c>
      <c r="BH236">
        <f t="shared" si="35"/>
        <v>0.62</v>
      </c>
      <c r="BI236">
        <f t="shared" si="36"/>
        <v>1.56</v>
      </c>
      <c r="BJ236">
        <f t="shared" si="37"/>
        <v>0.8</v>
      </c>
      <c r="BK236">
        <f t="shared" si="38"/>
        <v>1.1399999999999999</v>
      </c>
      <c r="BL236">
        <f t="shared" si="39"/>
        <v>11003.199999999992</v>
      </c>
    </row>
    <row r="237" spans="1:64" x14ac:dyDescent="0.2">
      <c r="A237" s="1">
        <v>235</v>
      </c>
      <c r="B237" s="7" t="s">
        <v>9</v>
      </c>
      <c r="C237" s="3">
        <v>39931</v>
      </c>
      <c r="D237" s="4" t="s">
        <v>8</v>
      </c>
      <c r="E237" s="4" t="s">
        <v>168</v>
      </c>
      <c r="F237" s="5" t="str">
        <f t="shared" si="30"/>
        <v>M</v>
      </c>
      <c r="G237" s="6">
        <v>0.80486111111111114</v>
      </c>
      <c r="H237" s="6">
        <v>0.87361111111111101</v>
      </c>
      <c r="I237" s="85">
        <f t="shared" si="31"/>
        <v>98.999999999999801</v>
      </c>
      <c r="J237" s="86">
        <f>I237*Segmentos!$D$7*(AH237%)*IF(ISNUMBER(AI237),AI237%,0)</f>
        <v>2059477.199999996</v>
      </c>
      <c r="K237" s="86">
        <f>I237*Segmentos!$D$7*(AL237%)*IF(ISNUMBER(AM237),AM237%,0)</f>
        <v>1556438.3999999966</v>
      </c>
      <c r="L237" s="4" t="s">
        <v>221</v>
      </c>
      <c r="M237" s="2">
        <v>4.5199999999999996</v>
      </c>
      <c r="N237" s="2">
        <v>13.3</v>
      </c>
      <c r="O237" s="2">
        <v>33.9</v>
      </c>
      <c r="P237" s="2">
        <v>90.029300000000006</v>
      </c>
      <c r="Q237" s="2">
        <v>1.74</v>
      </c>
      <c r="R237" s="2">
        <v>4.3</v>
      </c>
      <c r="S237" s="2">
        <v>40</v>
      </c>
      <c r="T237" s="2">
        <v>5.7801999999999998</v>
      </c>
      <c r="U237" s="2">
        <v>2.14</v>
      </c>
      <c r="V237" s="2">
        <v>9.8000000000000007</v>
      </c>
      <c r="W237" s="2">
        <v>21.8</v>
      </c>
      <c r="X237" s="2">
        <v>8.9519000000000002</v>
      </c>
      <c r="Y237" s="2">
        <v>6.33</v>
      </c>
      <c r="Z237" s="2">
        <v>17.8</v>
      </c>
      <c r="AA237" s="2">
        <v>35.5</v>
      </c>
      <c r="AB237" s="2">
        <v>37.230699999999999</v>
      </c>
      <c r="AC237" s="2">
        <v>5.82</v>
      </c>
      <c r="AD237" s="2">
        <v>16.100000000000001</v>
      </c>
      <c r="AE237" s="2">
        <v>36.200000000000003</v>
      </c>
      <c r="AF237" s="2">
        <v>38.066499999999998</v>
      </c>
      <c r="AG237" s="20">
        <v>5.18</v>
      </c>
      <c r="AH237" s="20">
        <v>13.1</v>
      </c>
      <c r="AI237" s="20">
        <v>39.700000000000003</v>
      </c>
      <c r="AJ237" s="20">
        <v>49.010199999999998</v>
      </c>
      <c r="AK237" s="18">
        <v>3.92</v>
      </c>
      <c r="AL237" s="18">
        <v>13.6</v>
      </c>
      <c r="AM237" s="18">
        <v>28.9</v>
      </c>
      <c r="AN237" s="18">
        <v>41.019100000000002</v>
      </c>
      <c r="AO237" s="2">
        <v>1.93</v>
      </c>
      <c r="AP237" s="2">
        <v>5</v>
      </c>
      <c r="AQ237" s="2">
        <v>38.299999999999997</v>
      </c>
      <c r="AR237" s="2">
        <v>4.2141999999999999</v>
      </c>
      <c r="AS237" s="2">
        <v>1.37</v>
      </c>
      <c r="AT237" s="2">
        <v>6.7</v>
      </c>
      <c r="AU237" s="2">
        <v>20.6</v>
      </c>
      <c r="AV237" s="2">
        <v>6.0316000000000001</v>
      </c>
      <c r="AW237" s="2">
        <v>3.8</v>
      </c>
      <c r="AX237" s="2">
        <v>12.1</v>
      </c>
      <c r="AY237" s="2">
        <v>31.4</v>
      </c>
      <c r="AZ237" s="2">
        <v>21.805499999999999</v>
      </c>
      <c r="BA237" s="2">
        <v>7.6</v>
      </c>
      <c r="BB237" s="2">
        <v>20.399999999999999</v>
      </c>
      <c r="BC237" s="2">
        <v>37.200000000000003</v>
      </c>
      <c r="BD237" s="2">
        <v>57.978099999999998</v>
      </c>
      <c r="BE237" s="4" t="str">
        <f t="shared" si="32"/>
        <v>ABURRIDO</v>
      </c>
      <c r="BF237" s="4">
        <f t="shared" si="33"/>
        <v>3.9057999999999993</v>
      </c>
      <c r="BG237">
        <f t="shared" si="34"/>
        <v>1.93</v>
      </c>
      <c r="BH237">
        <f t="shared" si="35"/>
        <v>1.37</v>
      </c>
      <c r="BI237">
        <f t="shared" si="36"/>
        <v>7.6</v>
      </c>
      <c r="BJ237">
        <f t="shared" si="37"/>
        <v>3.92</v>
      </c>
      <c r="BK237">
        <f t="shared" si="38"/>
        <v>5.18</v>
      </c>
      <c r="BL237">
        <f t="shared" si="39"/>
        <v>44636.12999999991</v>
      </c>
    </row>
    <row r="238" spans="1:64" x14ac:dyDescent="0.2">
      <c r="A238" s="1">
        <v>236</v>
      </c>
      <c r="B238" s="7" t="s">
        <v>1</v>
      </c>
      <c r="C238" s="3">
        <v>39931</v>
      </c>
      <c r="D238" s="4" t="s">
        <v>627</v>
      </c>
      <c r="E238" s="4" t="s">
        <v>163</v>
      </c>
      <c r="F238" s="5" t="str">
        <f t="shared" si="30"/>
        <v>M</v>
      </c>
      <c r="G238" s="6">
        <v>0.84722222222222221</v>
      </c>
      <c r="H238" s="6">
        <v>0.88541666666666663</v>
      </c>
      <c r="I238" s="85">
        <f t="shared" si="31"/>
        <v>54.999999999999964</v>
      </c>
      <c r="J238" s="86">
        <f>I238*Segmentos!$D$7*(AH238%)*IF(ISNUMBER(AI238),AI238%,0)</f>
        <v>547403.99999999965</v>
      </c>
      <c r="K238" s="86">
        <f>I238*Segmentos!$D$7*(AL238%)*IF(ISNUMBER(AM238),AM238%,0)</f>
        <v>1322507.9999999993</v>
      </c>
      <c r="L238" s="4"/>
      <c r="M238" s="2">
        <v>4.33</v>
      </c>
      <c r="N238" s="2">
        <v>10.5</v>
      </c>
      <c r="O238" s="2">
        <v>41.4</v>
      </c>
      <c r="P238" s="2">
        <v>74.406899999999993</v>
      </c>
      <c r="Q238" s="2">
        <v>5.13</v>
      </c>
      <c r="R238" s="2">
        <v>13.3</v>
      </c>
      <c r="S238" s="2">
        <v>38.700000000000003</v>
      </c>
      <c r="T238" s="2">
        <v>14.7006</v>
      </c>
      <c r="U238" s="2">
        <v>4.3499999999999996</v>
      </c>
      <c r="V238" s="2">
        <v>9.4</v>
      </c>
      <c r="W238" s="2">
        <v>46.1</v>
      </c>
      <c r="X238" s="2">
        <v>15.6388</v>
      </c>
      <c r="Y238" s="2">
        <v>4.21</v>
      </c>
      <c r="Z238" s="2">
        <v>9.8000000000000007</v>
      </c>
      <c r="AA238" s="2">
        <v>43</v>
      </c>
      <c r="AB238" s="2">
        <v>21.330100000000002</v>
      </c>
      <c r="AC238" s="2">
        <v>4.04</v>
      </c>
      <c r="AD238" s="2">
        <v>10.3</v>
      </c>
      <c r="AE238" s="2">
        <v>39</v>
      </c>
      <c r="AF238" s="2">
        <v>22.737400000000001</v>
      </c>
      <c r="AG238" s="20">
        <v>2.5</v>
      </c>
      <c r="AH238" s="20">
        <v>7.8</v>
      </c>
      <c r="AI238" s="20">
        <v>31.9</v>
      </c>
      <c r="AJ238" s="20">
        <v>20.3612</v>
      </c>
      <c r="AK238" s="18">
        <v>5.99</v>
      </c>
      <c r="AL238" s="18">
        <v>12.9</v>
      </c>
      <c r="AM238" s="18">
        <v>46.6</v>
      </c>
      <c r="AN238" s="18">
        <v>54.045699999999997</v>
      </c>
      <c r="AO238" s="2">
        <v>2.4900000000000002</v>
      </c>
      <c r="AP238" s="2">
        <v>6.2</v>
      </c>
      <c r="AQ238" s="2">
        <v>39.799999999999997</v>
      </c>
      <c r="AR238" s="2">
        <v>4.6646000000000001</v>
      </c>
      <c r="AS238" s="2">
        <v>5.0999999999999996</v>
      </c>
      <c r="AT238" s="2">
        <v>11.9</v>
      </c>
      <c r="AU238" s="2">
        <v>42.8</v>
      </c>
      <c r="AV238" s="2">
        <v>19.3017</v>
      </c>
      <c r="AW238" s="2">
        <v>4.49</v>
      </c>
      <c r="AX238" s="2">
        <v>11.4</v>
      </c>
      <c r="AY238" s="2">
        <v>39.299999999999997</v>
      </c>
      <c r="AZ238" s="2">
        <v>22.149899999999999</v>
      </c>
      <c r="BA238" s="2">
        <v>4.3</v>
      </c>
      <c r="BB238" s="2">
        <v>10.1</v>
      </c>
      <c r="BC238" s="2">
        <v>42.5</v>
      </c>
      <c r="BD238" s="2">
        <v>28.290700000000001</v>
      </c>
      <c r="BE238" s="4" t="str">
        <f t="shared" si="32"/>
        <v>NO APLICA</v>
      </c>
      <c r="BF238" s="4">
        <f t="shared" si="33"/>
        <v>4.5548000000000002</v>
      </c>
      <c r="BG238">
        <f t="shared" si="34"/>
        <v>2.4900000000000002</v>
      </c>
      <c r="BH238">
        <f t="shared" si="35"/>
        <v>5.0999999999999996</v>
      </c>
      <c r="BI238">
        <f t="shared" si="36"/>
        <v>4.49</v>
      </c>
      <c r="BJ238">
        <f t="shared" si="37"/>
        <v>5.99</v>
      </c>
      <c r="BK238">
        <f t="shared" si="38"/>
        <v>2.5</v>
      </c>
      <c r="BL238">
        <f t="shared" si="39"/>
        <v>23908.499999999985</v>
      </c>
    </row>
    <row r="239" spans="1:64" x14ac:dyDescent="0.2">
      <c r="A239" s="1">
        <v>237</v>
      </c>
      <c r="B239" s="7" t="s">
        <v>29</v>
      </c>
      <c r="C239" s="3">
        <v>39931</v>
      </c>
      <c r="D239" s="4" t="s">
        <v>628</v>
      </c>
      <c r="E239" s="4" t="s">
        <v>169</v>
      </c>
      <c r="F239" s="5" t="str">
        <f t="shared" si="30"/>
        <v>M</v>
      </c>
      <c r="G239" s="6">
        <v>0.84444444444444444</v>
      </c>
      <c r="H239" s="6">
        <v>0.875</v>
      </c>
      <c r="I239" s="85">
        <f t="shared" si="31"/>
        <v>44</v>
      </c>
      <c r="J239" s="86">
        <f>I239*Segmentos!$D$7*(AH239%)*IF(ISNUMBER(AI239),AI239%,0)</f>
        <v>44352</v>
      </c>
      <c r="K239" s="86">
        <f>I239*Segmentos!$D$7*(AL239%)*IF(ISNUMBER(AM239),AM239%,0)</f>
        <v>129940.8</v>
      </c>
      <c r="L239" s="4"/>
      <c r="M239" s="2">
        <v>0.5</v>
      </c>
      <c r="N239" s="2">
        <v>2.2999999999999998</v>
      </c>
      <c r="O239" s="2">
        <v>21.5</v>
      </c>
      <c r="P239" s="2">
        <v>85.213800000000006</v>
      </c>
      <c r="Q239" s="2">
        <v>0.06</v>
      </c>
      <c r="R239" s="2">
        <v>0.8</v>
      </c>
      <c r="S239" s="2">
        <v>6.8</v>
      </c>
      <c r="T239" s="2">
        <v>1.6033999999999999</v>
      </c>
      <c r="U239" s="2">
        <v>0.19</v>
      </c>
      <c r="V239" s="2">
        <v>1.9</v>
      </c>
      <c r="W239" s="2">
        <v>9.8000000000000007</v>
      </c>
      <c r="X239" s="2">
        <v>6.6448</v>
      </c>
      <c r="Y239" s="2">
        <v>0.33</v>
      </c>
      <c r="Z239" s="2">
        <v>2.2000000000000002</v>
      </c>
      <c r="AA239" s="2">
        <v>14.7</v>
      </c>
      <c r="AB239" s="2">
        <v>16.593599999999999</v>
      </c>
      <c r="AC239" s="2">
        <v>1.08</v>
      </c>
      <c r="AD239" s="2">
        <v>3.4</v>
      </c>
      <c r="AE239" s="2">
        <v>31.5</v>
      </c>
      <c r="AF239" s="2">
        <v>60.372100000000003</v>
      </c>
      <c r="AG239" s="20">
        <v>0.25</v>
      </c>
      <c r="AH239" s="20">
        <v>2.4</v>
      </c>
      <c r="AI239" s="20">
        <v>10.5</v>
      </c>
      <c r="AJ239" s="20">
        <v>20.3307</v>
      </c>
      <c r="AK239" s="18">
        <v>0.73</v>
      </c>
      <c r="AL239" s="18">
        <v>2.2999999999999998</v>
      </c>
      <c r="AM239" s="18">
        <v>32.1</v>
      </c>
      <c r="AN239" s="18">
        <v>64.883099999999999</v>
      </c>
      <c r="AO239" s="2">
        <v>0.05</v>
      </c>
      <c r="AP239" s="2">
        <v>1.2</v>
      </c>
      <c r="AQ239" s="2">
        <v>4.5999999999999996</v>
      </c>
      <c r="AR239" s="2">
        <v>0.99670000000000003</v>
      </c>
      <c r="AS239" s="2">
        <v>0.56999999999999995</v>
      </c>
      <c r="AT239" s="2">
        <v>1.8</v>
      </c>
      <c r="AU239" s="2">
        <v>32.299999999999997</v>
      </c>
      <c r="AV239" s="2">
        <v>21.350200000000001</v>
      </c>
      <c r="AW239" s="2">
        <v>0.39</v>
      </c>
      <c r="AX239" s="2">
        <v>2.2000000000000002</v>
      </c>
      <c r="AY239" s="2">
        <v>17.7</v>
      </c>
      <c r="AZ239" s="2">
        <v>18.856400000000001</v>
      </c>
      <c r="BA239" s="2">
        <v>0.68</v>
      </c>
      <c r="BB239" s="2">
        <v>3.1</v>
      </c>
      <c r="BC239" s="2">
        <v>21.8</v>
      </c>
      <c r="BD239" s="2">
        <v>44.0105</v>
      </c>
      <c r="BE239" s="4" t="str">
        <f t="shared" si="32"/>
        <v>NO APLICA</v>
      </c>
      <c r="BF239" s="4">
        <f t="shared" si="33"/>
        <v>0.54459999999999997</v>
      </c>
      <c r="BG239">
        <f t="shared" si="34"/>
        <v>0.05</v>
      </c>
      <c r="BH239">
        <f t="shared" si="35"/>
        <v>0.56999999999999995</v>
      </c>
      <c r="BI239">
        <f t="shared" si="36"/>
        <v>0.68</v>
      </c>
      <c r="BJ239">
        <f t="shared" si="37"/>
        <v>0.73</v>
      </c>
      <c r="BK239">
        <f t="shared" si="38"/>
        <v>0.25</v>
      </c>
      <c r="BL239">
        <f t="shared" si="39"/>
        <v>2175.7999999999997</v>
      </c>
    </row>
    <row r="240" spans="1:64" x14ac:dyDescent="0.2">
      <c r="A240" s="1">
        <v>238</v>
      </c>
      <c r="B240" s="7" t="s">
        <v>36</v>
      </c>
      <c r="C240" s="3">
        <v>39931</v>
      </c>
      <c r="D240" s="4" t="s">
        <v>626</v>
      </c>
      <c r="E240" s="4" t="s">
        <v>163</v>
      </c>
      <c r="F240" s="5" t="str">
        <f t="shared" si="30"/>
        <v>M</v>
      </c>
      <c r="G240" s="6">
        <v>0.91736111111111107</v>
      </c>
      <c r="H240" s="6">
        <v>0.94097222222222221</v>
      </c>
      <c r="I240" s="85">
        <f t="shared" si="31"/>
        <v>34.000000000000043</v>
      </c>
      <c r="J240" s="86">
        <f>I240*Segmentos!$D$7*(AH240%)*IF(ISNUMBER(AI240),AI240%,0)</f>
        <v>1110127.2000000014</v>
      </c>
      <c r="K240" s="86">
        <f>I240*Segmentos!$D$7*(AL240%)*IF(ISNUMBER(AM240),AM240%,0)</f>
        <v>1702325.600000002</v>
      </c>
      <c r="L240" s="4"/>
      <c r="M240" s="2">
        <v>10.43</v>
      </c>
      <c r="N240" s="2">
        <v>18.100000000000001</v>
      </c>
      <c r="O240" s="2">
        <v>57.7</v>
      </c>
      <c r="P240" s="2">
        <v>84.638900000000007</v>
      </c>
      <c r="Q240" s="2">
        <v>9.16</v>
      </c>
      <c r="R240" s="2">
        <v>14.1</v>
      </c>
      <c r="S240" s="2">
        <v>65</v>
      </c>
      <c r="T240" s="2">
        <v>12.403700000000001</v>
      </c>
      <c r="U240" s="2">
        <v>10.82</v>
      </c>
      <c r="V240" s="2">
        <v>17.8</v>
      </c>
      <c r="W240" s="2">
        <v>60.8</v>
      </c>
      <c r="X240" s="2">
        <v>18.400200000000002</v>
      </c>
      <c r="Y240" s="2">
        <v>11.48</v>
      </c>
      <c r="Z240" s="2">
        <v>19.5</v>
      </c>
      <c r="AA240" s="2">
        <v>58.9</v>
      </c>
      <c r="AB240" s="2">
        <v>27.505500000000001</v>
      </c>
      <c r="AC240" s="2">
        <v>9.89</v>
      </c>
      <c r="AD240" s="2">
        <v>19</v>
      </c>
      <c r="AE240" s="2">
        <v>52</v>
      </c>
      <c r="AF240" s="2">
        <v>26.329599999999999</v>
      </c>
      <c r="AG240" s="20">
        <v>8.16</v>
      </c>
      <c r="AH240" s="20">
        <v>16.100000000000001</v>
      </c>
      <c r="AI240" s="20">
        <v>50.7</v>
      </c>
      <c r="AJ240" s="20">
        <v>31.418399999999998</v>
      </c>
      <c r="AK240" s="18">
        <v>12.48</v>
      </c>
      <c r="AL240" s="18">
        <v>19.899999999999999</v>
      </c>
      <c r="AM240" s="18">
        <v>62.9</v>
      </c>
      <c r="AN240" s="18">
        <v>53.220500000000001</v>
      </c>
      <c r="AO240" s="2">
        <v>12.55</v>
      </c>
      <c r="AP240" s="2">
        <v>18.2</v>
      </c>
      <c r="AQ240" s="2">
        <v>68.900000000000006</v>
      </c>
      <c r="AR240" s="2">
        <v>11.1259</v>
      </c>
      <c r="AS240" s="2">
        <v>12.27</v>
      </c>
      <c r="AT240" s="2">
        <v>20.5</v>
      </c>
      <c r="AU240" s="2">
        <v>59.9</v>
      </c>
      <c r="AV240" s="2">
        <v>21.925999999999998</v>
      </c>
      <c r="AW240" s="2">
        <v>8.0500000000000007</v>
      </c>
      <c r="AX240" s="2">
        <v>15.6</v>
      </c>
      <c r="AY240" s="2">
        <v>51.8</v>
      </c>
      <c r="AZ240" s="2">
        <v>18.784700000000001</v>
      </c>
      <c r="BA240" s="2">
        <v>10.56</v>
      </c>
      <c r="BB240" s="2">
        <v>18.600000000000001</v>
      </c>
      <c r="BC240" s="2">
        <v>56.9</v>
      </c>
      <c r="BD240" s="2">
        <v>32.802300000000002</v>
      </c>
      <c r="BE240" s="4" t="str">
        <f t="shared" si="32"/>
        <v>NO APLICA</v>
      </c>
      <c r="BF240" s="4">
        <f t="shared" si="33"/>
        <v>11.481400000000001</v>
      </c>
      <c r="BG240">
        <f t="shared" si="34"/>
        <v>12.55</v>
      </c>
      <c r="BH240">
        <f t="shared" si="35"/>
        <v>12.27</v>
      </c>
      <c r="BI240">
        <f t="shared" si="36"/>
        <v>10.56</v>
      </c>
      <c r="BJ240">
        <f t="shared" si="37"/>
        <v>12.48</v>
      </c>
      <c r="BK240">
        <f t="shared" si="38"/>
        <v>8.16</v>
      </c>
      <c r="BL240">
        <f t="shared" si="39"/>
        <v>35508.580000000045</v>
      </c>
    </row>
    <row r="241" spans="1:64" x14ac:dyDescent="0.2">
      <c r="A241" s="1">
        <v>239</v>
      </c>
      <c r="B241" s="7" t="s">
        <v>30</v>
      </c>
      <c r="C241" s="3">
        <v>39931</v>
      </c>
      <c r="D241" s="4" t="s">
        <v>628</v>
      </c>
      <c r="E241" s="4" t="s">
        <v>163</v>
      </c>
      <c r="F241" s="5" t="str">
        <f t="shared" si="30"/>
        <v>M</v>
      </c>
      <c r="G241" s="6">
        <v>0.875</v>
      </c>
      <c r="H241" s="6">
        <v>0.91111111111111109</v>
      </c>
      <c r="I241" s="85">
        <f t="shared" si="31"/>
        <v>51.999999999999972</v>
      </c>
      <c r="J241" s="86">
        <f>I241*Segmentos!$D$7*(AH241%)*IF(ISNUMBER(AI241),AI241%,0)</f>
        <v>120119.99999999994</v>
      </c>
      <c r="K241" s="86">
        <f>I241*Segmentos!$D$7*(AL241%)*IF(ISNUMBER(AM241),AM241%,0)</f>
        <v>243983.99999999985</v>
      </c>
      <c r="L241" s="4"/>
      <c r="M241" s="2">
        <v>0.89</v>
      </c>
      <c r="N241" s="2">
        <v>2.8</v>
      </c>
      <c r="O241" s="2">
        <v>32</v>
      </c>
      <c r="P241" s="2">
        <v>90.123500000000007</v>
      </c>
      <c r="Q241" s="2">
        <v>0.17</v>
      </c>
      <c r="R241" s="2">
        <v>1</v>
      </c>
      <c r="S241" s="2">
        <v>17</v>
      </c>
      <c r="T241" s="2">
        <v>2.9089999999999998</v>
      </c>
      <c r="U241" s="2">
        <v>0.79</v>
      </c>
      <c r="V241" s="2">
        <v>3</v>
      </c>
      <c r="W241" s="2">
        <v>26.2</v>
      </c>
      <c r="X241" s="2">
        <v>16.655899999999999</v>
      </c>
      <c r="Y241" s="2">
        <v>0.56000000000000005</v>
      </c>
      <c r="Z241" s="2">
        <v>3</v>
      </c>
      <c r="AA241" s="2">
        <v>18.399999999999999</v>
      </c>
      <c r="AB241" s="2">
        <v>16.671399999999998</v>
      </c>
      <c r="AC241" s="2">
        <v>1.62</v>
      </c>
      <c r="AD241" s="2">
        <v>3.3</v>
      </c>
      <c r="AE241" s="2">
        <v>48.6</v>
      </c>
      <c r="AF241" s="2">
        <v>53.8872</v>
      </c>
      <c r="AG241" s="20">
        <v>0.59</v>
      </c>
      <c r="AH241" s="20">
        <v>2.1</v>
      </c>
      <c r="AI241" s="20">
        <v>27.5</v>
      </c>
      <c r="AJ241" s="20">
        <v>28.2685</v>
      </c>
      <c r="AK241" s="18">
        <v>1.1599999999999999</v>
      </c>
      <c r="AL241" s="18">
        <v>3.4</v>
      </c>
      <c r="AM241" s="18">
        <v>34.5</v>
      </c>
      <c r="AN241" s="18">
        <v>61.854999999999997</v>
      </c>
      <c r="AO241" s="2">
        <v>0.23</v>
      </c>
      <c r="AP241" s="2">
        <v>1.3</v>
      </c>
      <c r="AQ241" s="2">
        <v>17.7</v>
      </c>
      <c r="AR241" s="2">
        <v>2.5556000000000001</v>
      </c>
      <c r="AS241" s="2">
        <v>0.97</v>
      </c>
      <c r="AT241" s="2">
        <v>2.9</v>
      </c>
      <c r="AU241" s="2">
        <v>33.299999999999997</v>
      </c>
      <c r="AV241" s="2">
        <v>21.686299999999999</v>
      </c>
      <c r="AW241" s="2">
        <v>1.08</v>
      </c>
      <c r="AX241" s="2">
        <v>3.3</v>
      </c>
      <c r="AY241" s="2">
        <v>32.700000000000003</v>
      </c>
      <c r="AZ241" s="2">
        <v>31.519400000000001</v>
      </c>
      <c r="BA241" s="2">
        <v>0.89</v>
      </c>
      <c r="BB241" s="2">
        <v>2.7</v>
      </c>
      <c r="BC241" s="2">
        <v>32.4</v>
      </c>
      <c r="BD241" s="2">
        <v>34.362200000000001</v>
      </c>
      <c r="BE241" s="4" t="str">
        <f t="shared" si="32"/>
        <v>NO APLICA</v>
      </c>
      <c r="BF241" s="4">
        <f t="shared" si="33"/>
        <v>0.9214</v>
      </c>
      <c r="BG241">
        <f t="shared" si="34"/>
        <v>0.23</v>
      </c>
      <c r="BH241">
        <f t="shared" si="35"/>
        <v>0.97</v>
      </c>
      <c r="BI241">
        <f t="shared" si="36"/>
        <v>1.08</v>
      </c>
      <c r="BJ241">
        <f t="shared" si="37"/>
        <v>1.1599999999999999</v>
      </c>
      <c r="BK241">
        <f t="shared" si="38"/>
        <v>0.59</v>
      </c>
      <c r="BL241">
        <f t="shared" si="39"/>
        <v>4659.1999999999971</v>
      </c>
    </row>
    <row r="242" spans="1:64" x14ac:dyDescent="0.2">
      <c r="A242" s="1">
        <v>240</v>
      </c>
      <c r="B242" s="7" t="s">
        <v>20</v>
      </c>
      <c r="C242" s="3">
        <v>39931</v>
      </c>
      <c r="D242" s="4" t="s">
        <v>17</v>
      </c>
      <c r="E242" s="4" t="s">
        <v>169</v>
      </c>
      <c r="F242" s="5" t="str">
        <f t="shared" si="30"/>
        <v>M</v>
      </c>
      <c r="G242" s="6">
        <v>0.91666666666666663</v>
      </c>
      <c r="H242" s="6">
        <v>0.95833333333333337</v>
      </c>
      <c r="I242" s="85">
        <f t="shared" si="31"/>
        <v>60.000000000000107</v>
      </c>
      <c r="J242" s="86">
        <f>I242*Segmentos!$D$7*(AH242%)*IF(ISNUMBER(AI242),AI242%,0)</f>
        <v>243648.00000000044</v>
      </c>
      <c r="K242" s="86">
        <f>I242*Segmentos!$D$7*(AL242%)*IF(ISNUMBER(AM242),AM242%,0)</f>
        <v>8352.0000000000146</v>
      </c>
      <c r="L242" s="4"/>
      <c r="M242" s="2">
        <v>0.5</v>
      </c>
      <c r="N242" s="2">
        <v>1.5</v>
      </c>
      <c r="O242" s="2">
        <v>34.4</v>
      </c>
      <c r="P242" s="2">
        <v>100</v>
      </c>
      <c r="Q242" s="2">
        <v>0</v>
      </c>
      <c r="R242" s="2">
        <v>0</v>
      </c>
      <c r="S242" s="8" t="s">
        <v>577</v>
      </c>
      <c r="T242" s="2">
        <v>0</v>
      </c>
      <c r="U242" s="2">
        <v>0.04</v>
      </c>
      <c r="V242" s="2">
        <v>0.7</v>
      </c>
      <c r="W242" s="2">
        <v>6.7</v>
      </c>
      <c r="X242" s="2">
        <v>1.8625</v>
      </c>
      <c r="Y242" s="2">
        <v>0.45</v>
      </c>
      <c r="Z242" s="2">
        <v>1.5</v>
      </c>
      <c r="AA242" s="2">
        <v>30.3</v>
      </c>
      <c r="AB242" s="2">
        <v>26.2363</v>
      </c>
      <c r="AC242" s="2">
        <v>1.1000000000000001</v>
      </c>
      <c r="AD242" s="2">
        <v>2.7</v>
      </c>
      <c r="AE242" s="2">
        <v>40.9</v>
      </c>
      <c r="AF242" s="2">
        <v>71.901200000000003</v>
      </c>
      <c r="AG242" s="20">
        <v>1.02</v>
      </c>
      <c r="AH242" s="20">
        <v>2.4</v>
      </c>
      <c r="AI242" s="20">
        <v>42.3</v>
      </c>
      <c r="AJ242" s="20">
        <v>96.342100000000002</v>
      </c>
      <c r="AK242" s="18">
        <v>0.04</v>
      </c>
      <c r="AL242" s="18">
        <v>0.6</v>
      </c>
      <c r="AM242" s="18">
        <v>5.8</v>
      </c>
      <c r="AN242" s="18">
        <v>3.6579000000000002</v>
      </c>
      <c r="AO242" s="2">
        <v>0.17</v>
      </c>
      <c r="AP242" s="2">
        <v>0.7</v>
      </c>
      <c r="AQ242" s="2">
        <v>25</v>
      </c>
      <c r="AR242" s="2">
        <v>3.6145</v>
      </c>
      <c r="AS242" s="2">
        <v>0.02</v>
      </c>
      <c r="AT242" s="2">
        <v>0.5</v>
      </c>
      <c r="AU242" s="2">
        <v>3.3</v>
      </c>
      <c r="AV242" s="2">
        <v>0.70430000000000004</v>
      </c>
      <c r="AW242" s="2">
        <v>0.8</v>
      </c>
      <c r="AX242" s="2">
        <v>2.9</v>
      </c>
      <c r="AY242" s="2">
        <v>27.8</v>
      </c>
      <c r="AZ242" s="2">
        <v>45.746499999999997</v>
      </c>
      <c r="BA242" s="2">
        <v>0.66</v>
      </c>
      <c r="BB242" s="2">
        <v>1.2</v>
      </c>
      <c r="BC242" s="2">
        <v>55.8</v>
      </c>
      <c r="BD242" s="2">
        <v>49.934699999999999</v>
      </c>
      <c r="BE242" s="4" t="str">
        <f t="shared" si="32"/>
        <v>ABURRIDO</v>
      </c>
      <c r="BF242" s="4">
        <f t="shared" si="33"/>
        <v>0.35140000000000005</v>
      </c>
      <c r="BG242">
        <f t="shared" si="34"/>
        <v>0.17</v>
      </c>
      <c r="BH242">
        <f t="shared" si="35"/>
        <v>0.02</v>
      </c>
      <c r="BI242">
        <f t="shared" si="36"/>
        <v>0.8</v>
      </c>
      <c r="BJ242">
        <f t="shared" si="37"/>
        <v>0.04</v>
      </c>
      <c r="BK242">
        <f t="shared" si="38"/>
        <v>1.02</v>
      </c>
      <c r="BL242">
        <f t="shared" si="39"/>
        <v>3096.0000000000055</v>
      </c>
    </row>
    <row r="243" spans="1:64" x14ac:dyDescent="0.2">
      <c r="A243" s="1">
        <v>241</v>
      </c>
      <c r="B243" s="7" t="s">
        <v>11</v>
      </c>
      <c r="C243" s="3">
        <v>39931</v>
      </c>
      <c r="D243" s="4" t="s">
        <v>8</v>
      </c>
      <c r="E243" s="4" t="s">
        <v>166</v>
      </c>
      <c r="F243" s="5" t="str">
        <f t="shared" si="30"/>
        <v>M</v>
      </c>
      <c r="G243" s="6">
        <v>0.91180555555555554</v>
      </c>
      <c r="H243" s="6">
        <v>0.91249999999999998</v>
      </c>
      <c r="I243" s="85">
        <f t="shared" si="31"/>
        <v>0.99999999999999645</v>
      </c>
      <c r="J243" s="86">
        <f>I243*Segmentos!$D$7*(AH243%)*IF(ISNUMBER(AI243),AI243%,0)</f>
        <v>15199.999999999947</v>
      </c>
      <c r="K243" s="86">
        <f>I243*Segmentos!$D$7*(AL243%)*IF(ISNUMBER(AM243),AM243%,0)</f>
        <v>17599.999999999942</v>
      </c>
      <c r="L243" s="4"/>
      <c r="M243" s="2">
        <v>4.1399999999999997</v>
      </c>
      <c r="N243" s="2">
        <v>4.0999999999999996</v>
      </c>
      <c r="O243" s="2">
        <v>100</v>
      </c>
      <c r="P243" s="2">
        <v>82.392099999999999</v>
      </c>
      <c r="Q243" s="2">
        <v>1.41</v>
      </c>
      <c r="R243" s="2">
        <v>1.4</v>
      </c>
      <c r="S243" s="2">
        <v>100</v>
      </c>
      <c r="T243" s="2">
        <v>4.6722999999999999</v>
      </c>
      <c r="U243" s="2">
        <v>2.13</v>
      </c>
      <c r="V243" s="2">
        <v>2.1</v>
      </c>
      <c r="W243" s="2">
        <v>100</v>
      </c>
      <c r="X243" s="2">
        <v>8.8841999999999999</v>
      </c>
      <c r="Y243" s="2">
        <v>5.28</v>
      </c>
      <c r="Z243" s="2">
        <v>5.3</v>
      </c>
      <c r="AA243" s="2">
        <v>100</v>
      </c>
      <c r="AB243" s="2">
        <v>31.049800000000001</v>
      </c>
      <c r="AC243" s="2">
        <v>5.78</v>
      </c>
      <c r="AD243" s="2">
        <v>5.8</v>
      </c>
      <c r="AE243" s="2">
        <v>100</v>
      </c>
      <c r="AF243" s="2">
        <v>37.785800000000002</v>
      </c>
      <c r="AG243" s="20">
        <v>3.82</v>
      </c>
      <c r="AH243" s="20">
        <v>3.8</v>
      </c>
      <c r="AI243" s="20">
        <v>100</v>
      </c>
      <c r="AJ243" s="20">
        <v>36.100499999999997</v>
      </c>
      <c r="AK243" s="18">
        <v>4.42</v>
      </c>
      <c r="AL243" s="18">
        <v>4.4000000000000004</v>
      </c>
      <c r="AM243" s="18">
        <v>100</v>
      </c>
      <c r="AN243" s="18">
        <v>46.291699999999999</v>
      </c>
      <c r="AO243" s="2">
        <v>1.22</v>
      </c>
      <c r="AP243" s="2">
        <v>1.2</v>
      </c>
      <c r="AQ243" s="2">
        <v>100</v>
      </c>
      <c r="AR243" s="2">
        <v>2.6520000000000001</v>
      </c>
      <c r="AS243" s="2">
        <v>1.43</v>
      </c>
      <c r="AT243" s="2">
        <v>1.4</v>
      </c>
      <c r="AU243" s="2">
        <v>100</v>
      </c>
      <c r="AV243" s="2">
        <v>6.2956000000000003</v>
      </c>
      <c r="AW243" s="2">
        <v>2.3199999999999998</v>
      </c>
      <c r="AX243" s="2">
        <v>2.2999999999999998</v>
      </c>
      <c r="AY243" s="2">
        <v>100</v>
      </c>
      <c r="AZ243" s="2">
        <v>13.2845</v>
      </c>
      <c r="BA243" s="2">
        <v>7.89</v>
      </c>
      <c r="BB243" s="2">
        <v>7.9</v>
      </c>
      <c r="BC243" s="2">
        <v>100</v>
      </c>
      <c r="BD243" s="2">
        <v>60.16</v>
      </c>
      <c r="BE243" s="4" t="str">
        <f t="shared" si="32"/>
        <v>NO APLICA</v>
      </c>
      <c r="BF243" s="4">
        <f t="shared" si="33"/>
        <v>3.8969999999999998</v>
      </c>
      <c r="BG243">
        <f t="shared" si="34"/>
        <v>1.22</v>
      </c>
      <c r="BH243">
        <f t="shared" si="35"/>
        <v>1.43</v>
      </c>
      <c r="BI243">
        <f t="shared" si="36"/>
        <v>7.89</v>
      </c>
      <c r="BJ243">
        <f t="shared" si="37"/>
        <v>4.42</v>
      </c>
      <c r="BK243">
        <f t="shared" si="38"/>
        <v>3.82</v>
      </c>
      <c r="BL243">
        <f t="shared" si="39"/>
        <v>409.99999999999852</v>
      </c>
    </row>
    <row r="244" spans="1:64" x14ac:dyDescent="0.2">
      <c r="A244" s="1">
        <v>242</v>
      </c>
      <c r="B244" s="7" t="s">
        <v>6</v>
      </c>
      <c r="C244" s="3">
        <v>39931</v>
      </c>
      <c r="D244" s="4" t="s">
        <v>3</v>
      </c>
      <c r="E244" s="4" t="s">
        <v>166</v>
      </c>
      <c r="F244" s="5" t="str">
        <f t="shared" si="30"/>
        <v>M</v>
      </c>
      <c r="G244" s="6">
        <v>0.90972222222222221</v>
      </c>
      <c r="H244" s="6">
        <v>0.91111111111111109</v>
      </c>
      <c r="I244" s="85">
        <f t="shared" si="31"/>
        <v>1.9999999999999929</v>
      </c>
      <c r="J244" s="86">
        <f>I244*Segmentos!$D$7*(AH244%)*IF(ISNUMBER(AI244),AI244%,0)</f>
        <v>71439.999999999753</v>
      </c>
      <c r="K244" s="86">
        <f>I244*Segmentos!$D$7*(AL244%)*IF(ISNUMBER(AM244),AM244%,0)</f>
        <v>44934.399999999849</v>
      </c>
      <c r="L244" s="4"/>
      <c r="M244" s="2">
        <v>7.18</v>
      </c>
      <c r="N244" s="2">
        <v>7.5</v>
      </c>
      <c r="O244" s="2">
        <v>95.1</v>
      </c>
      <c r="P244" s="2">
        <v>88.734800000000007</v>
      </c>
      <c r="Q244" s="2">
        <v>4.5199999999999996</v>
      </c>
      <c r="R244" s="2">
        <v>4.7</v>
      </c>
      <c r="S244" s="2">
        <v>96.2</v>
      </c>
      <c r="T244" s="2">
        <v>9.3209</v>
      </c>
      <c r="U244" s="2">
        <v>5.13</v>
      </c>
      <c r="V244" s="2">
        <v>5.0999999999999996</v>
      </c>
      <c r="W244" s="2">
        <v>100</v>
      </c>
      <c r="X244" s="2">
        <v>13.303000000000001</v>
      </c>
      <c r="Y244" s="2">
        <v>8.2899999999999991</v>
      </c>
      <c r="Z244" s="2">
        <v>9</v>
      </c>
      <c r="AA244" s="2">
        <v>91.7</v>
      </c>
      <c r="AB244" s="2">
        <v>30.258800000000001</v>
      </c>
      <c r="AC244" s="2">
        <v>8.84</v>
      </c>
      <c r="AD244" s="2">
        <v>9.1999999999999993</v>
      </c>
      <c r="AE244" s="2">
        <v>96.2</v>
      </c>
      <c r="AF244" s="2">
        <v>35.8521</v>
      </c>
      <c r="AG244" s="20">
        <v>8.9</v>
      </c>
      <c r="AH244" s="20">
        <v>9.4</v>
      </c>
      <c r="AI244" s="20">
        <v>95</v>
      </c>
      <c r="AJ244" s="20">
        <v>52.198599999999999</v>
      </c>
      <c r="AK244" s="18">
        <v>5.62</v>
      </c>
      <c r="AL244" s="18">
        <v>5.9</v>
      </c>
      <c r="AM244" s="18">
        <v>95.2</v>
      </c>
      <c r="AN244" s="18">
        <v>36.536200000000001</v>
      </c>
      <c r="AO244" s="2">
        <v>3.29</v>
      </c>
      <c r="AP244" s="2">
        <v>3.4</v>
      </c>
      <c r="AQ244" s="2">
        <v>98</v>
      </c>
      <c r="AR244" s="2">
        <v>4.4401000000000002</v>
      </c>
      <c r="AS244" s="2">
        <v>2.75</v>
      </c>
      <c r="AT244" s="2">
        <v>3.1</v>
      </c>
      <c r="AU244" s="2">
        <v>90.2</v>
      </c>
      <c r="AV244" s="2">
        <v>7.4954000000000001</v>
      </c>
      <c r="AW244" s="2">
        <v>9.14</v>
      </c>
      <c r="AX244" s="2">
        <v>9.6</v>
      </c>
      <c r="AY244" s="2">
        <v>95</v>
      </c>
      <c r="AZ244" s="2">
        <v>32.467300000000002</v>
      </c>
      <c r="BA244" s="2">
        <v>9.3699999999999992</v>
      </c>
      <c r="BB244" s="2">
        <v>9.8000000000000007</v>
      </c>
      <c r="BC244" s="2">
        <v>95.8</v>
      </c>
      <c r="BD244" s="2">
        <v>44.332099999999997</v>
      </c>
      <c r="BE244" s="4" t="str">
        <f t="shared" si="32"/>
        <v>NO APLICA</v>
      </c>
      <c r="BF244" s="4">
        <f t="shared" si="33"/>
        <v>5.6263999999999994</v>
      </c>
      <c r="BG244">
        <f t="shared" si="34"/>
        <v>3.29</v>
      </c>
      <c r="BH244">
        <f t="shared" si="35"/>
        <v>2.75</v>
      </c>
      <c r="BI244">
        <f t="shared" si="36"/>
        <v>9.3699999999999992</v>
      </c>
      <c r="BJ244">
        <f t="shared" si="37"/>
        <v>5.62</v>
      </c>
      <c r="BK244">
        <f t="shared" si="38"/>
        <v>8.9</v>
      </c>
      <c r="BL244">
        <f t="shared" si="39"/>
        <v>1426.4999999999948</v>
      </c>
    </row>
    <row r="245" spans="1:64" x14ac:dyDescent="0.2">
      <c r="A245" s="1">
        <v>243</v>
      </c>
      <c r="B245" s="7" t="s">
        <v>31</v>
      </c>
      <c r="C245" s="3">
        <v>39931</v>
      </c>
      <c r="D245" s="4" t="s">
        <v>628</v>
      </c>
      <c r="E245" s="4" t="s">
        <v>166</v>
      </c>
      <c r="F245" s="5" t="str">
        <f t="shared" si="30"/>
        <v>M</v>
      </c>
      <c r="G245" s="6">
        <v>0.91111111111111109</v>
      </c>
      <c r="H245" s="6">
        <v>0.91388888888888886</v>
      </c>
      <c r="I245" s="85">
        <f t="shared" si="31"/>
        <v>3.9999999999999858</v>
      </c>
      <c r="J245" s="86">
        <f>I245*Segmentos!$D$7*(AH245%)*IF(ISNUMBER(AI245),AI245%,0)</f>
        <v>19807.999999999931</v>
      </c>
      <c r="K245" s="86">
        <f>I245*Segmentos!$D$7*(AL245%)*IF(ISNUMBER(AM245),AM245%,0)</f>
        <v>28204.799999999905</v>
      </c>
      <c r="L245" s="4"/>
      <c r="M245" s="2">
        <v>1.5</v>
      </c>
      <c r="N245" s="2">
        <v>2.2999999999999998</v>
      </c>
      <c r="O245" s="2">
        <v>65.400000000000006</v>
      </c>
      <c r="P245" s="2">
        <v>93.095299999999995</v>
      </c>
      <c r="Q245" s="2">
        <v>0.63</v>
      </c>
      <c r="R245" s="2">
        <v>1.3</v>
      </c>
      <c r="S245" s="2">
        <v>48.3</v>
      </c>
      <c r="T245" s="2">
        <v>6.4741</v>
      </c>
      <c r="U245" s="2">
        <v>1.72</v>
      </c>
      <c r="V245" s="2">
        <v>3.2</v>
      </c>
      <c r="W245" s="2">
        <v>54.3</v>
      </c>
      <c r="X245" s="2">
        <v>22.401700000000002</v>
      </c>
      <c r="Y245" s="2">
        <v>1.1100000000000001</v>
      </c>
      <c r="Z245" s="2">
        <v>1.8</v>
      </c>
      <c r="AA245" s="2">
        <v>61.3</v>
      </c>
      <c r="AB245" s="2">
        <v>20.355499999999999</v>
      </c>
      <c r="AC245" s="2">
        <v>2.15</v>
      </c>
      <c r="AD245" s="2">
        <v>2.7</v>
      </c>
      <c r="AE245" s="2">
        <v>80.5</v>
      </c>
      <c r="AF245" s="2">
        <v>43.863900000000001</v>
      </c>
      <c r="AG245" s="20">
        <v>1.22</v>
      </c>
      <c r="AH245" s="20">
        <v>2</v>
      </c>
      <c r="AI245" s="20">
        <v>61.9</v>
      </c>
      <c r="AJ245" s="20">
        <v>35.783499999999997</v>
      </c>
      <c r="AK245" s="18">
        <v>1.76</v>
      </c>
      <c r="AL245" s="18">
        <v>2.6</v>
      </c>
      <c r="AM245" s="18">
        <v>67.8</v>
      </c>
      <c r="AN245" s="18">
        <v>57.311799999999998</v>
      </c>
      <c r="AO245" s="2">
        <v>0.61</v>
      </c>
      <c r="AP245" s="2">
        <v>1.5</v>
      </c>
      <c r="AQ245" s="2">
        <v>40.5</v>
      </c>
      <c r="AR245" s="2">
        <v>4.1684999999999999</v>
      </c>
      <c r="AS245" s="2">
        <v>1.72</v>
      </c>
      <c r="AT245" s="2">
        <v>2</v>
      </c>
      <c r="AU245" s="2">
        <v>84.1</v>
      </c>
      <c r="AV245" s="2">
        <v>23.551500000000001</v>
      </c>
      <c r="AW245" s="2">
        <v>1.97</v>
      </c>
      <c r="AX245" s="2">
        <v>3.4</v>
      </c>
      <c r="AY245" s="2">
        <v>58.1</v>
      </c>
      <c r="AZ245" s="2">
        <v>35.191600000000001</v>
      </c>
      <c r="BA245" s="2">
        <v>1.27</v>
      </c>
      <c r="BB245" s="2">
        <v>1.8</v>
      </c>
      <c r="BC245" s="2">
        <v>69.5</v>
      </c>
      <c r="BD245" s="2">
        <v>30.183700000000002</v>
      </c>
      <c r="BE245" s="4" t="str">
        <f t="shared" si="32"/>
        <v>NO APLICA</v>
      </c>
      <c r="BF245" s="4">
        <f t="shared" si="33"/>
        <v>1.6488</v>
      </c>
      <c r="BG245">
        <f t="shared" si="34"/>
        <v>0.61</v>
      </c>
      <c r="BH245">
        <f t="shared" si="35"/>
        <v>1.72</v>
      </c>
      <c r="BI245">
        <f t="shared" si="36"/>
        <v>1.97</v>
      </c>
      <c r="BJ245">
        <f t="shared" si="37"/>
        <v>1.76</v>
      </c>
      <c r="BK245">
        <f t="shared" si="38"/>
        <v>1.22</v>
      </c>
      <c r="BL245">
        <f t="shared" si="39"/>
        <v>601.6799999999979</v>
      </c>
    </row>
    <row r="246" spans="1:64" x14ac:dyDescent="0.2">
      <c r="A246" s="1">
        <v>244</v>
      </c>
      <c r="B246" s="7" t="s">
        <v>26</v>
      </c>
      <c r="C246" s="3">
        <v>39931</v>
      </c>
      <c r="D246" s="4" t="s">
        <v>629</v>
      </c>
      <c r="E246" s="4" t="s">
        <v>170</v>
      </c>
      <c r="F246" s="5" t="str">
        <f t="shared" si="30"/>
        <v>M</v>
      </c>
      <c r="G246" s="6">
        <v>0.875</v>
      </c>
      <c r="H246" s="6">
        <v>0.91874999999999996</v>
      </c>
      <c r="I246" s="85">
        <f t="shared" si="31"/>
        <v>62.999999999999936</v>
      </c>
      <c r="J246" s="86">
        <f>I246*Segmentos!$D$7*(AH246%)*IF(ISNUMBER(AI246),AI246%,0)</f>
        <v>53726.399999999943</v>
      </c>
      <c r="K246" s="86">
        <f>I246*Segmentos!$D$7*(AL246%)*IF(ISNUMBER(AM246),AM246%,0)</f>
        <v>55641.599999999948</v>
      </c>
      <c r="L246" s="4"/>
      <c r="M246" s="2">
        <v>0.22</v>
      </c>
      <c r="N246" s="2">
        <v>1.5</v>
      </c>
      <c r="O246" s="2">
        <v>14.9</v>
      </c>
      <c r="P246" s="2">
        <v>28.7803</v>
      </c>
      <c r="Q246" s="2">
        <v>0.15</v>
      </c>
      <c r="R246" s="2">
        <v>0.9</v>
      </c>
      <c r="S246" s="2">
        <v>16.7</v>
      </c>
      <c r="T246" s="2">
        <v>3.3001</v>
      </c>
      <c r="U246" s="2">
        <v>0.42</v>
      </c>
      <c r="V246" s="2">
        <v>2.1</v>
      </c>
      <c r="W246" s="2">
        <v>19.899999999999999</v>
      </c>
      <c r="X246" s="2">
        <v>11.442600000000001</v>
      </c>
      <c r="Y246" s="2">
        <v>0.24</v>
      </c>
      <c r="Z246" s="2">
        <v>1.3</v>
      </c>
      <c r="AA246" s="2">
        <v>18.7</v>
      </c>
      <c r="AB246" s="2">
        <v>9.2349999999999994</v>
      </c>
      <c r="AC246" s="2">
        <v>0.11</v>
      </c>
      <c r="AD246" s="2">
        <v>1.6</v>
      </c>
      <c r="AE246" s="2">
        <v>7.2</v>
      </c>
      <c r="AF246" s="2">
        <v>4.8026</v>
      </c>
      <c r="AG246" s="20">
        <v>0.22</v>
      </c>
      <c r="AH246" s="20">
        <v>1.3</v>
      </c>
      <c r="AI246" s="20">
        <v>16.399999999999999</v>
      </c>
      <c r="AJ246" s="20">
        <v>13.3405</v>
      </c>
      <c r="AK246" s="18">
        <v>0.23</v>
      </c>
      <c r="AL246" s="18">
        <v>1.6</v>
      </c>
      <c r="AM246" s="18">
        <v>13.8</v>
      </c>
      <c r="AN246" s="18">
        <v>15.4399</v>
      </c>
      <c r="AO246" s="2">
        <v>0.03</v>
      </c>
      <c r="AP246" s="2">
        <v>0.7</v>
      </c>
      <c r="AQ246" s="2">
        <v>4.5</v>
      </c>
      <c r="AR246" s="2">
        <v>0.47260000000000002</v>
      </c>
      <c r="AS246" s="2">
        <v>0.03</v>
      </c>
      <c r="AT246" s="2">
        <v>0.9</v>
      </c>
      <c r="AU246" s="2">
        <v>3.5</v>
      </c>
      <c r="AV246" s="2">
        <v>0.91849999999999998</v>
      </c>
      <c r="AW246" s="2">
        <v>0.22</v>
      </c>
      <c r="AX246" s="2">
        <v>1.8</v>
      </c>
      <c r="AY246" s="2">
        <v>11.9</v>
      </c>
      <c r="AZ246" s="2">
        <v>8.2306000000000008</v>
      </c>
      <c r="BA246" s="2">
        <v>0.38</v>
      </c>
      <c r="BB246" s="2">
        <v>1.8</v>
      </c>
      <c r="BC246" s="2">
        <v>21.8</v>
      </c>
      <c r="BD246" s="2">
        <v>19.1587</v>
      </c>
      <c r="BE246" s="4" t="str">
        <f t="shared" si="32"/>
        <v>ABURRIDO</v>
      </c>
      <c r="BF246" s="4">
        <f t="shared" si="33"/>
        <v>0.17419999999999999</v>
      </c>
      <c r="BG246">
        <f t="shared" si="34"/>
        <v>0.03</v>
      </c>
      <c r="BH246">
        <f t="shared" si="35"/>
        <v>0.03</v>
      </c>
      <c r="BI246">
        <f t="shared" si="36"/>
        <v>0.38</v>
      </c>
      <c r="BJ246">
        <f t="shared" si="37"/>
        <v>0.23</v>
      </c>
      <c r="BK246">
        <f t="shared" si="38"/>
        <v>0.22</v>
      </c>
      <c r="BL246">
        <f t="shared" si="39"/>
        <v>1408.0499999999986</v>
      </c>
    </row>
    <row r="247" spans="1:64" x14ac:dyDescent="0.2">
      <c r="A247" s="1">
        <v>245</v>
      </c>
      <c r="B247" s="7" t="s">
        <v>38</v>
      </c>
      <c r="C247" s="3">
        <v>39931</v>
      </c>
      <c r="D247" s="4" t="s">
        <v>8</v>
      </c>
      <c r="E247" s="4" t="s">
        <v>165</v>
      </c>
      <c r="F247" s="5" t="str">
        <f t="shared" si="30"/>
        <v>M</v>
      </c>
      <c r="G247" s="6">
        <v>0.92083333333333339</v>
      </c>
      <c r="H247" s="6">
        <v>0.99513888888888891</v>
      </c>
      <c r="I247" s="85">
        <f t="shared" si="31"/>
        <v>106.99999999999994</v>
      </c>
      <c r="J247" s="86">
        <f>I247*Segmentos!$D$7*(AH247%)*IF(ISNUMBER(AI247),AI247%,0)</f>
        <v>2243789.9999999986</v>
      </c>
      <c r="K247" s="86">
        <f>I247*Segmentos!$D$7*(AL247%)*IF(ISNUMBER(AM247),AM247%,0)</f>
        <v>2849795.1999999983</v>
      </c>
      <c r="L247" s="4"/>
      <c r="M247" s="2">
        <v>5.98</v>
      </c>
      <c r="N247" s="2">
        <v>23.2</v>
      </c>
      <c r="O247" s="2">
        <v>25.7</v>
      </c>
      <c r="P247" s="2">
        <v>80.820700000000002</v>
      </c>
      <c r="Q247" s="2">
        <v>6.11</v>
      </c>
      <c r="R247" s="2">
        <v>21.6</v>
      </c>
      <c r="S247" s="2">
        <v>28.2</v>
      </c>
      <c r="T247" s="2">
        <v>13.7804</v>
      </c>
      <c r="U247" s="2">
        <v>6.83</v>
      </c>
      <c r="V247" s="2">
        <v>26.5</v>
      </c>
      <c r="W247" s="2">
        <v>25.8</v>
      </c>
      <c r="X247" s="2">
        <v>19.369</v>
      </c>
      <c r="Y247" s="2">
        <v>5.56</v>
      </c>
      <c r="Z247" s="2">
        <v>22.9</v>
      </c>
      <c r="AA247" s="2">
        <v>24.3</v>
      </c>
      <c r="AB247" s="2">
        <v>22.196100000000001</v>
      </c>
      <c r="AC247" s="2">
        <v>5.74</v>
      </c>
      <c r="AD247" s="2">
        <v>22.2</v>
      </c>
      <c r="AE247" s="2">
        <v>25.9</v>
      </c>
      <c r="AF247" s="2">
        <v>25.475200000000001</v>
      </c>
      <c r="AG247" s="20">
        <v>5.23</v>
      </c>
      <c r="AH247" s="20">
        <v>23.3</v>
      </c>
      <c r="AI247" s="20">
        <v>22.5</v>
      </c>
      <c r="AJ247" s="20">
        <v>33.5443</v>
      </c>
      <c r="AK247" s="18">
        <v>6.65</v>
      </c>
      <c r="AL247" s="18">
        <v>23.2</v>
      </c>
      <c r="AM247" s="18">
        <v>28.7</v>
      </c>
      <c r="AN247" s="18">
        <v>47.276400000000002</v>
      </c>
      <c r="AO247" s="2">
        <v>2.12</v>
      </c>
      <c r="AP247" s="2">
        <v>14.2</v>
      </c>
      <c r="AQ247" s="2">
        <v>14.9</v>
      </c>
      <c r="AR247" s="2">
        <v>3.1316999999999999</v>
      </c>
      <c r="AS247" s="2">
        <v>3.13</v>
      </c>
      <c r="AT247" s="2">
        <v>19.5</v>
      </c>
      <c r="AU247" s="2">
        <v>16.100000000000001</v>
      </c>
      <c r="AV247" s="2">
        <v>9.3283000000000005</v>
      </c>
      <c r="AW247" s="2">
        <v>5.09</v>
      </c>
      <c r="AX247" s="2">
        <v>22.7</v>
      </c>
      <c r="AY247" s="2">
        <v>22.4</v>
      </c>
      <c r="AZ247" s="2">
        <v>19.794</v>
      </c>
      <c r="BA247" s="2">
        <v>9.3800000000000008</v>
      </c>
      <c r="BB247" s="2">
        <v>28.3</v>
      </c>
      <c r="BC247" s="2">
        <v>33.1</v>
      </c>
      <c r="BD247" s="2">
        <v>48.566699999999997</v>
      </c>
      <c r="BE247" s="4" t="str">
        <f t="shared" si="32"/>
        <v>ABURRIDO</v>
      </c>
      <c r="BF247" s="4">
        <f t="shared" si="33"/>
        <v>5.4944000000000006</v>
      </c>
      <c r="BG247">
        <f t="shared" si="34"/>
        <v>2.12</v>
      </c>
      <c r="BH247">
        <f t="shared" si="35"/>
        <v>3.13</v>
      </c>
      <c r="BI247">
        <f t="shared" si="36"/>
        <v>9.3800000000000008</v>
      </c>
      <c r="BJ247">
        <f t="shared" si="37"/>
        <v>6.65</v>
      </c>
      <c r="BK247">
        <f t="shared" si="38"/>
        <v>5.23</v>
      </c>
      <c r="BL247">
        <f t="shared" si="39"/>
        <v>63797.679999999964</v>
      </c>
    </row>
    <row r="248" spans="1:64" x14ac:dyDescent="0.2">
      <c r="A248" s="1">
        <v>246</v>
      </c>
      <c r="B248" s="7" t="s">
        <v>14</v>
      </c>
      <c r="C248" s="3">
        <v>39931</v>
      </c>
      <c r="D248" s="4" t="s">
        <v>626</v>
      </c>
      <c r="E248" s="4" t="s">
        <v>163</v>
      </c>
      <c r="F248" s="5" t="str">
        <f t="shared" si="30"/>
        <v>M</v>
      </c>
      <c r="G248" s="6">
        <v>0.85</v>
      </c>
      <c r="H248" s="6">
        <v>0.875</v>
      </c>
      <c r="I248" s="85">
        <f t="shared" si="31"/>
        <v>36.000000000000028</v>
      </c>
      <c r="J248" s="86">
        <f>I248*Segmentos!$D$7*(AH248%)*IF(ISNUMBER(AI248),AI248%,0)</f>
        <v>931507.20000000088</v>
      </c>
      <c r="K248" s="86">
        <f>I248*Segmentos!$D$7*(AL248%)*IF(ISNUMBER(AM248),AM248%,0)</f>
        <v>1180800.0000000007</v>
      </c>
      <c r="L248" s="4"/>
      <c r="M248" s="2">
        <v>7.39</v>
      </c>
      <c r="N248" s="2">
        <v>11.5</v>
      </c>
      <c r="O248" s="2">
        <v>64.099999999999994</v>
      </c>
      <c r="P248" s="2">
        <v>77.295000000000002</v>
      </c>
      <c r="Q248" s="2">
        <v>6.31</v>
      </c>
      <c r="R248" s="2">
        <v>9.4</v>
      </c>
      <c r="S248" s="2">
        <v>67.2</v>
      </c>
      <c r="T248" s="2">
        <v>11.012499999999999</v>
      </c>
      <c r="U248" s="2">
        <v>6.4</v>
      </c>
      <c r="V248" s="2">
        <v>10.6</v>
      </c>
      <c r="W248" s="2">
        <v>60.3</v>
      </c>
      <c r="X248" s="2">
        <v>14.0322</v>
      </c>
      <c r="Y248" s="2">
        <v>7.56</v>
      </c>
      <c r="Z248" s="2">
        <v>11.3</v>
      </c>
      <c r="AA248" s="2">
        <v>66.7</v>
      </c>
      <c r="AB248" s="2">
        <v>23.349599999999999</v>
      </c>
      <c r="AC248" s="2">
        <v>8.41</v>
      </c>
      <c r="AD248" s="2">
        <v>13.4</v>
      </c>
      <c r="AE248" s="2">
        <v>63</v>
      </c>
      <c r="AF248" s="2">
        <v>28.900700000000001</v>
      </c>
      <c r="AG248" s="20">
        <v>6.47</v>
      </c>
      <c r="AH248" s="20">
        <v>10.4</v>
      </c>
      <c r="AI248" s="20">
        <v>62.2</v>
      </c>
      <c r="AJ248" s="20">
        <v>32.111199999999997</v>
      </c>
      <c r="AK248" s="18">
        <v>8.2200000000000006</v>
      </c>
      <c r="AL248" s="18">
        <v>12.5</v>
      </c>
      <c r="AM248" s="18">
        <v>65.599999999999994</v>
      </c>
      <c r="AN248" s="18">
        <v>45.183799999999998</v>
      </c>
      <c r="AO248" s="2">
        <v>5.67</v>
      </c>
      <c r="AP248" s="2">
        <v>10.199999999999999</v>
      </c>
      <c r="AQ248" s="2">
        <v>55.4</v>
      </c>
      <c r="AR248" s="2">
        <v>6.4847000000000001</v>
      </c>
      <c r="AS248" s="2">
        <v>6.84</v>
      </c>
      <c r="AT248" s="2">
        <v>11.2</v>
      </c>
      <c r="AU248" s="2">
        <v>61.2</v>
      </c>
      <c r="AV248" s="2">
        <v>15.753500000000001</v>
      </c>
      <c r="AW248" s="2">
        <v>8.1</v>
      </c>
      <c r="AX248" s="2">
        <v>11.5</v>
      </c>
      <c r="AY248" s="2">
        <v>70.7</v>
      </c>
      <c r="AZ248" s="2">
        <v>24.359500000000001</v>
      </c>
      <c r="BA248" s="2">
        <v>7.66</v>
      </c>
      <c r="BB248" s="2">
        <v>12.1</v>
      </c>
      <c r="BC248" s="2">
        <v>63.1</v>
      </c>
      <c r="BD248" s="2">
        <v>30.697299999999998</v>
      </c>
      <c r="BE248" s="4" t="str">
        <f t="shared" si="32"/>
        <v>NO APLICA</v>
      </c>
      <c r="BF248" s="4">
        <f t="shared" si="33"/>
        <v>7.2370000000000001</v>
      </c>
      <c r="BG248">
        <f t="shared" si="34"/>
        <v>5.67</v>
      </c>
      <c r="BH248">
        <f t="shared" si="35"/>
        <v>6.84</v>
      </c>
      <c r="BI248">
        <f t="shared" si="36"/>
        <v>8.1</v>
      </c>
      <c r="BJ248">
        <f t="shared" si="37"/>
        <v>8.2200000000000006</v>
      </c>
      <c r="BK248">
        <f t="shared" si="38"/>
        <v>6.47</v>
      </c>
      <c r="BL248">
        <f t="shared" si="39"/>
        <v>26537.40000000002</v>
      </c>
    </row>
    <row r="249" spans="1:64" x14ac:dyDescent="0.2">
      <c r="A249" s="1">
        <v>247</v>
      </c>
      <c r="B249" s="7" t="s">
        <v>10</v>
      </c>
      <c r="C249" s="3">
        <v>39931</v>
      </c>
      <c r="D249" s="4" t="s">
        <v>8</v>
      </c>
      <c r="E249" s="4" t="s">
        <v>164</v>
      </c>
      <c r="F249" s="5" t="str">
        <f t="shared" si="30"/>
        <v>M</v>
      </c>
      <c r="G249" s="6">
        <v>0.87361111111111101</v>
      </c>
      <c r="H249" s="6">
        <v>0.92083333333333339</v>
      </c>
      <c r="I249" s="85">
        <f t="shared" si="31"/>
        <v>68.000000000000242</v>
      </c>
      <c r="J249" s="86">
        <f>I249*Segmentos!$D$7*(AH249%)*IF(ISNUMBER(AI249),AI249%,0)</f>
        <v>1556928.0000000058</v>
      </c>
      <c r="K249" s="86">
        <f>I249*Segmentos!$D$7*(AL249%)*IF(ISNUMBER(AM249),AM249%,0)</f>
        <v>1592832.0000000056</v>
      </c>
      <c r="L249" s="4"/>
      <c r="M249" s="2">
        <v>5.8</v>
      </c>
      <c r="N249" s="2">
        <v>20.3</v>
      </c>
      <c r="O249" s="2">
        <v>28.5</v>
      </c>
      <c r="P249" s="2">
        <v>84.132300000000001</v>
      </c>
      <c r="Q249" s="2">
        <v>2.5499999999999998</v>
      </c>
      <c r="R249" s="2">
        <v>13.1</v>
      </c>
      <c r="S249" s="2">
        <v>19.5</v>
      </c>
      <c r="T249" s="2">
        <v>6.1741999999999999</v>
      </c>
      <c r="U249" s="2">
        <v>3.53</v>
      </c>
      <c r="V249" s="2">
        <v>15.9</v>
      </c>
      <c r="W249" s="2">
        <v>22.2</v>
      </c>
      <c r="X249" s="2">
        <v>10.7315</v>
      </c>
      <c r="Y249" s="2">
        <v>6.52</v>
      </c>
      <c r="Z249" s="2">
        <v>24.6</v>
      </c>
      <c r="AA249" s="2">
        <v>26.5</v>
      </c>
      <c r="AB249" s="2">
        <v>27.931899999999999</v>
      </c>
      <c r="AC249" s="2">
        <v>8.25</v>
      </c>
      <c r="AD249" s="2">
        <v>23.1</v>
      </c>
      <c r="AE249" s="2">
        <v>35.799999999999997</v>
      </c>
      <c r="AF249" s="2">
        <v>39.294600000000003</v>
      </c>
      <c r="AG249" s="20">
        <v>5.75</v>
      </c>
      <c r="AH249" s="20">
        <v>21.6</v>
      </c>
      <c r="AI249" s="20">
        <v>26.5</v>
      </c>
      <c r="AJ249" s="20">
        <v>39.546300000000002</v>
      </c>
      <c r="AK249" s="18">
        <v>5.85</v>
      </c>
      <c r="AL249" s="18">
        <v>19.2</v>
      </c>
      <c r="AM249" s="18">
        <v>30.5</v>
      </c>
      <c r="AN249" s="18">
        <v>44.585999999999999</v>
      </c>
      <c r="AO249" s="2">
        <v>1.85</v>
      </c>
      <c r="AP249" s="2">
        <v>11.8</v>
      </c>
      <c r="AQ249" s="2">
        <v>15.7</v>
      </c>
      <c r="AR249" s="2">
        <v>2.9304999999999999</v>
      </c>
      <c r="AS249" s="2">
        <v>2.71</v>
      </c>
      <c r="AT249" s="2">
        <v>11.2</v>
      </c>
      <c r="AU249" s="2">
        <v>24.3</v>
      </c>
      <c r="AV249" s="2">
        <v>8.6765000000000008</v>
      </c>
      <c r="AW249" s="2">
        <v>3.92</v>
      </c>
      <c r="AX249" s="2">
        <v>20.5</v>
      </c>
      <c r="AY249" s="2">
        <v>19.100000000000001</v>
      </c>
      <c r="AZ249" s="2">
        <v>16.3504</v>
      </c>
      <c r="BA249" s="2">
        <v>10.11</v>
      </c>
      <c r="BB249" s="2">
        <v>28</v>
      </c>
      <c r="BC249" s="2">
        <v>36.200000000000003</v>
      </c>
      <c r="BD249" s="2">
        <v>56.174900000000001</v>
      </c>
      <c r="BE249" s="4" t="str">
        <f t="shared" si="32"/>
        <v>NO APLICA</v>
      </c>
      <c r="BF249" s="4">
        <f t="shared" si="33"/>
        <v>5.4639999999999995</v>
      </c>
      <c r="BG249">
        <f t="shared" si="34"/>
        <v>1.85</v>
      </c>
      <c r="BH249">
        <f t="shared" si="35"/>
        <v>2.71</v>
      </c>
      <c r="BI249">
        <f t="shared" si="36"/>
        <v>10.11</v>
      </c>
      <c r="BJ249">
        <f t="shared" si="37"/>
        <v>5.85</v>
      </c>
      <c r="BK249">
        <f t="shared" si="38"/>
        <v>5.75</v>
      </c>
      <c r="BL249">
        <f t="shared" si="39"/>
        <v>39341.40000000014</v>
      </c>
    </row>
    <row r="250" spans="1:64" x14ac:dyDescent="0.2">
      <c r="A250" s="1">
        <v>248</v>
      </c>
      <c r="B250" s="7" t="s">
        <v>80</v>
      </c>
      <c r="C250" s="3">
        <v>39931</v>
      </c>
      <c r="D250" s="4" t="s">
        <v>3</v>
      </c>
      <c r="E250" s="4" t="s">
        <v>167</v>
      </c>
      <c r="F250" s="5" t="str">
        <f t="shared" si="30"/>
        <v>M</v>
      </c>
      <c r="G250" s="6">
        <v>0.91736111111111107</v>
      </c>
      <c r="H250" s="6">
        <v>0.97638888888888886</v>
      </c>
      <c r="I250" s="85">
        <f t="shared" si="31"/>
        <v>85.000000000000014</v>
      </c>
      <c r="J250" s="86">
        <f>I250*Segmentos!$D$7*(AH250%)*IF(ISNUMBER(AI250),AI250%,0)</f>
        <v>2557072.0000000009</v>
      </c>
      <c r="K250" s="86">
        <f>I250*Segmentos!$D$7*(AL250%)*IF(ISNUMBER(AM250),AM250%,0)</f>
        <v>2467074.0000000005</v>
      </c>
      <c r="L250" s="4"/>
      <c r="M250" s="2">
        <v>7.39</v>
      </c>
      <c r="N250" s="2">
        <v>21.9</v>
      </c>
      <c r="O250" s="2">
        <v>33.799999999999997</v>
      </c>
      <c r="P250" s="2">
        <v>89.078699999999998</v>
      </c>
      <c r="Q250" s="2">
        <v>4.22</v>
      </c>
      <c r="R250" s="2">
        <v>14.7</v>
      </c>
      <c r="S250" s="2">
        <v>28.8</v>
      </c>
      <c r="T250" s="2">
        <v>8.4879999999999995</v>
      </c>
      <c r="U250" s="2">
        <v>7.6</v>
      </c>
      <c r="V250" s="2">
        <v>20.3</v>
      </c>
      <c r="W250" s="2">
        <v>37.5</v>
      </c>
      <c r="X250" s="2">
        <v>19.212299999999999</v>
      </c>
      <c r="Y250" s="2">
        <v>7.78</v>
      </c>
      <c r="Z250" s="2">
        <v>24.2</v>
      </c>
      <c r="AA250" s="2">
        <v>32.1</v>
      </c>
      <c r="AB250" s="2">
        <v>27.683599999999998</v>
      </c>
      <c r="AC250" s="2">
        <v>8.51</v>
      </c>
      <c r="AD250" s="2">
        <v>24.4</v>
      </c>
      <c r="AE250" s="2">
        <v>34.799999999999997</v>
      </c>
      <c r="AF250" s="2">
        <v>33.694800000000001</v>
      </c>
      <c r="AG250" s="20">
        <v>7.53</v>
      </c>
      <c r="AH250" s="20">
        <v>23.8</v>
      </c>
      <c r="AI250" s="20">
        <v>31.6</v>
      </c>
      <c r="AJ250" s="20">
        <v>43.088999999999999</v>
      </c>
      <c r="AK250" s="18">
        <v>7.26</v>
      </c>
      <c r="AL250" s="18">
        <v>20.100000000000001</v>
      </c>
      <c r="AM250" s="18">
        <v>36.1</v>
      </c>
      <c r="AN250" s="18">
        <v>45.989600000000003</v>
      </c>
      <c r="AO250" s="2">
        <v>2.2200000000000002</v>
      </c>
      <c r="AP250" s="2">
        <v>12.4</v>
      </c>
      <c r="AQ250" s="2">
        <v>18</v>
      </c>
      <c r="AR250" s="2">
        <v>2.9314</v>
      </c>
      <c r="AS250" s="2">
        <v>4.78</v>
      </c>
      <c r="AT250" s="2">
        <v>15.6</v>
      </c>
      <c r="AU250" s="2">
        <v>30.6</v>
      </c>
      <c r="AV250" s="2">
        <v>12.699400000000001</v>
      </c>
      <c r="AW250" s="2">
        <v>8.39</v>
      </c>
      <c r="AX250" s="2">
        <v>26.1</v>
      </c>
      <c r="AY250" s="2">
        <v>32.200000000000003</v>
      </c>
      <c r="AZ250" s="2">
        <v>29.1065</v>
      </c>
      <c r="BA250" s="2">
        <v>9.6</v>
      </c>
      <c r="BB250" s="2">
        <v>25</v>
      </c>
      <c r="BC250" s="2">
        <v>38.4</v>
      </c>
      <c r="BD250" s="2">
        <v>44.3414</v>
      </c>
      <c r="BE250" s="4" t="str">
        <f t="shared" si="32"/>
        <v>ENTRETENIDO</v>
      </c>
      <c r="BF250" s="4">
        <f t="shared" si="33"/>
        <v>6.4876000000000005</v>
      </c>
      <c r="BG250">
        <f t="shared" si="34"/>
        <v>2.2200000000000002</v>
      </c>
      <c r="BH250">
        <f t="shared" si="35"/>
        <v>4.78</v>
      </c>
      <c r="BI250">
        <f t="shared" si="36"/>
        <v>9.6</v>
      </c>
      <c r="BJ250">
        <f t="shared" si="37"/>
        <v>7.26</v>
      </c>
      <c r="BK250">
        <f t="shared" si="38"/>
        <v>7.53</v>
      </c>
      <c r="BL250">
        <f t="shared" si="39"/>
        <v>62918.700000000004</v>
      </c>
    </row>
    <row r="251" spans="1:64" x14ac:dyDescent="0.2">
      <c r="A251" s="1">
        <v>249</v>
      </c>
      <c r="B251" s="7" t="s">
        <v>25</v>
      </c>
      <c r="C251" s="3">
        <v>39931</v>
      </c>
      <c r="D251" s="4" t="s">
        <v>629</v>
      </c>
      <c r="E251" s="4" t="s">
        <v>171</v>
      </c>
      <c r="F251" s="5" t="str">
        <f t="shared" si="30"/>
        <v>M</v>
      </c>
      <c r="G251" s="6">
        <v>0.8965277777777777</v>
      </c>
      <c r="H251" s="6">
        <v>0.89722222222222225</v>
      </c>
      <c r="I251" s="85">
        <f t="shared" si="31"/>
        <v>1.0000000000001563</v>
      </c>
      <c r="J251" s="86">
        <f>I251*Segmentos!$D$7*(AH251%)*IF(ISNUMBER(AI251),AI251%,0)</f>
        <v>1600.0000000002501</v>
      </c>
      <c r="K251" s="86">
        <f>I251*Segmentos!$D$7*(AL251%)*IF(ISNUMBER(AM251),AM251%,0)</f>
        <v>2800.0000000004375</v>
      </c>
      <c r="L251" s="4"/>
      <c r="M251" s="2">
        <v>0.56000000000000005</v>
      </c>
      <c r="N251" s="2">
        <v>0.6</v>
      </c>
      <c r="O251" s="2">
        <v>100</v>
      </c>
      <c r="P251" s="2">
        <v>51.5854</v>
      </c>
      <c r="Q251" s="2">
        <v>0.45</v>
      </c>
      <c r="R251" s="2">
        <v>0.5</v>
      </c>
      <c r="S251" s="2">
        <v>100</v>
      </c>
      <c r="T251" s="2">
        <v>6.9564000000000004</v>
      </c>
      <c r="U251" s="2">
        <v>0.72</v>
      </c>
      <c r="V251" s="2">
        <v>0.7</v>
      </c>
      <c r="W251" s="2">
        <v>100</v>
      </c>
      <c r="X251" s="2">
        <v>13.927300000000001</v>
      </c>
      <c r="Y251" s="2">
        <v>0.36</v>
      </c>
      <c r="Z251" s="2">
        <v>0.4</v>
      </c>
      <c r="AA251" s="2">
        <v>100</v>
      </c>
      <c r="AB251" s="2">
        <v>9.9039999999999999</v>
      </c>
      <c r="AC251" s="2">
        <v>0.68</v>
      </c>
      <c r="AD251" s="2">
        <v>0.7</v>
      </c>
      <c r="AE251" s="2">
        <v>100</v>
      </c>
      <c r="AF251" s="2">
        <v>20.797599999999999</v>
      </c>
      <c r="AG251" s="20">
        <v>0.45</v>
      </c>
      <c r="AH251" s="20">
        <v>0.4</v>
      </c>
      <c r="AI251" s="20">
        <v>100</v>
      </c>
      <c r="AJ251" s="20">
        <v>19.670100000000001</v>
      </c>
      <c r="AK251" s="18">
        <v>0.66</v>
      </c>
      <c r="AL251" s="18">
        <v>0.7</v>
      </c>
      <c r="AM251" s="18">
        <v>100</v>
      </c>
      <c r="AN251" s="18">
        <v>31.915299999999998</v>
      </c>
      <c r="AO251" s="2">
        <v>0.32</v>
      </c>
      <c r="AP251" s="2">
        <v>0.3</v>
      </c>
      <c r="AQ251" s="2">
        <v>100</v>
      </c>
      <c r="AR251" s="2">
        <v>3.2602000000000002</v>
      </c>
      <c r="AS251" s="2">
        <v>0.56999999999999995</v>
      </c>
      <c r="AT251" s="2">
        <v>0.6</v>
      </c>
      <c r="AU251" s="2">
        <v>100</v>
      </c>
      <c r="AV251" s="2">
        <v>11.682700000000001</v>
      </c>
      <c r="AW251" s="2">
        <v>0.83</v>
      </c>
      <c r="AX251" s="2">
        <v>0.8</v>
      </c>
      <c r="AY251" s="2">
        <v>100</v>
      </c>
      <c r="AZ251" s="2">
        <v>22.1004</v>
      </c>
      <c r="BA251" s="2">
        <v>0.41</v>
      </c>
      <c r="BB251" s="2">
        <v>0.4</v>
      </c>
      <c r="BC251" s="2">
        <v>100</v>
      </c>
      <c r="BD251" s="2">
        <v>14.5421</v>
      </c>
      <c r="BE251" s="4" t="str">
        <f t="shared" si="32"/>
        <v>NO APLICA</v>
      </c>
      <c r="BF251" s="4">
        <f t="shared" si="33"/>
        <v>0.62419999999999998</v>
      </c>
      <c r="BG251">
        <f t="shared" si="34"/>
        <v>0.32</v>
      </c>
      <c r="BH251">
        <f t="shared" si="35"/>
        <v>0.56999999999999995</v>
      </c>
      <c r="BI251">
        <f t="shared" si="36"/>
        <v>0.83</v>
      </c>
      <c r="BJ251">
        <f t="shared" si="37"/>
        <v>0.66</v>
      </c>
      <c r="BK251">
        <f t="shared" si="38"/>
        <v>0.45</v>
      </c>
      <c r="BL251">
        <f t="shared" si="39"/>
        <v>60.000000000009379</v>
      </c>
    </row>
    <row r="252" spans="1:64" x14ac:dyDescent="0.2">
      <c r="A252" s="1">
        <v>250</v>
      </c>
      <c r="B252" s="7" t="s">
        <v>33</v>
      </c>
      <c r="C252" s="3">
        <v>39931</v>
      </c>
      <c r="D252" s="4" t="s">
        <v>628</v>
      </c>
      <c r="E252" s="4" t="s">
        <v>163</v>
      </c>
      <c r="F252" s="5" t="str">
        <f t="shared" si="30"/>
        <v>M</v>
      </c>
      <c r="G252" s="6">
        <v>0.91666666666666663</v>
      </c>
      <c r="H252" s="6">
        <v>0.95833333333333337</v>
      </c>
      <c r="I252" s="85">
        <f t="shared" si="31"/>
        <v>60.000000000000107</v>
      </c>
      <c r="J252" s="86">
        <f>I252*Segmentos!$D$7*(AH252%)*IF(ISNUMBER(AI252),AI252%,0)</f>
        <v>239112.00000000035</v>
      </c>
      <c r="K252" s="86">
        <f>I252*Segmentos!$D$7*(AL252%)*IF(ISNUMBER(AM252),AM252%,0)</f>
        <v>230472.00000000044</v>
      </c>
      <c r="L252" s="4"/>
      <c r="M252" s="2">
        <v>0.97</v>
      </c>
      <c r="N252" s="2">
        <v>3.7</v>
      </c>
      <c r="O252" s="2">
        <v>26.5</v>
      </c>
      <c r="P252" s="2">
        <v>92.757000000000005</v>
      </c>
      <c r="Q252" s="2">
        <v>0.19</v>
      </c>
      <c r="R252" s="2">
        <v>0.9</v>
      </c>
      <c r="S252" s="2">
        <v>22.1</v>
      </c>
      <c r="T252" s="2">
        <v>3.0001000000000002</v>
      </c>
      <c r="U252" s="2">
        <v>0.68</v>
      </c>
      <c r="V252" s="2">
        <v>2.8</v>
      </c>
      <c r="W252" s="2">
        <v>23.8</v>
      </c>
      <c r="X252" s="2">
        <v>13.497299999999999</v>
      </c>
      <c r="Y252" s="2">
        <v>1.37</v>
      </c>
      <c r="Z252" s="2">
        <v>4.4000000000000004</v>
      </c>
      <c r="AA252" s="2">
        <v>30.9</v>
      </c>
      <c r="AB252" s="2">
        <v>38.4253</v>
      </c>
      <c r="AC252" s="2">
        <v>1.21</v>
      </c>
      <c r="AD252" s="2">
        <v>5</v>
      </c>
      <c r="AE252" s="2">
        <v>24.4</v>
      </c>
      <c r="AF252" s="2">
        <v>37.834299999999999</v>
      </c>
      <c r="AG252" s="20">
        <v>1</v>
      </c>
      <c r="AH252" s="20">
        <v>4.0999999999999996</v>
      </c>
      <c r="AI252" s="20">
        <v>24.3</v>
      </c>
      <c r="AJ252" s="20">
        <v>45.145200000000003</v>
      </c>
      <c r="AK252" s="18">
        <v>0.95</v>
      </c>
      <c r="AL252" s="18">
        <v>3.3</v>
      </c>
      <c r="AM252" s="18">
        <v>29.1</v>
      </c>
      <c r="AN252" s="18">
        <v>47.611800000000002</v>
      </c>
      <c r="AO252" s="2">
        <v>0.28000000000000003</v>
      </c>
      <c r="AP252" s="2">
        <v>1.6</v>
      </c>
      <c r="AQ252" s="2">
        <v>17.399999999999999</v>
      </c>
      <c r="AR252" s="2">
        <v>2.8875000000000002</v>
      </c>
      <c r="AS252" s="2">
        <v>0.36</v>
      </c>
      <c r="AT252" s="2">
        <v>1.9</v>
      </c>
      <c r="AU252" s="2">
        <v>19.2</v>
      </c>
      <c r="AV252" s="2">
        <v>7.5327999999999999</v>
      </c>
      <c r="AW252" s="2">
        <v>1.26</v>
      </c>
      <c r="AX252" s="2">
        <v>5</v>
      </c>
      <c r="AY252" s="2">
        <v>25.4</v>
      </c>
      <c r="AZ252" s="2">
        <v>34.554400000000001</v>
      </c>
      <c r="BA252" s="2">
        <v>1.31</v>
      </c>
      <c r="BB252" s="2">
        <v>4.3</v>
      </c>
      <c r="BC252" s="2">
        <v>30.3</v>
      </c>
      <c r="BD252" s="2">
        <v>47.782299999999999</v>
      </c>
      <c r="BE252" s="4" t="str">
        <f t="shared" si="32"/>
        <v>ABURRIDO</v>
      </c>
      <c r="BF252" s="4">
        <f t="shared" si="33"/>
        <v>0.75900000000000001</v>
      </c>
      <c r="BG252">
        <f t="shared" si="34"/>
        <v>0.28000000000000003</v>
      </c>
      <c r="BH252">
        <f t="shared" si="35"/>
        <v>0.36</v>
      </c>
      <c r="BI252">
        <f t="shared" si="36"/>
        <v>1.31</v>
      </c>
      <c r="BJ252">
        <f t="shared" si="37"/>
        <v>0.95</v>
      </c>
      <c r="BK252">
        <f t="shared" si="38"/>
        <v>1</v>
      </c>
      <c r="BL252">
        <f t="shared" si="39"/>
        <v>5883.0000000000109</v>
      </c>
    </row>
    <row r="253" spans="1:64" x14ac:dyDescent="0.2">
      <c r="A253" s="1">
        <v>251</v>
      </c>
      <c r="B253" s="7" t="s">
        <v>32</v>
      </c>
      <c r="C253" s="3">
        <v>39931</v>
      </c>
      <c r="D253" s="4" t="s">
        <v>628</v>
      </c>
      <c r="E253" s="4" t="s">
        <v>164</v>
      </c>
      <c r="F253" s="5" t="str">
        <f t="shared" si="30"/>
        <v>M</v>
      </c>
      <c r="G253" s="6">
        <v>0.91388888888888886</v>
      </c>
      <c r="H253" s="6">
        <v>0.91666666666666663</v>
      </c>
      <c r="I253" s="85">
        <f t="shared" si="31"/>
        <v>3.9999999999999858</v>
      </c>
      <c r="J253" s="86">
        <f>I253*Segmentos!$D$7*(AH253%)*IF(ISNUMBER(AI253),AI253%,0)</f>
        <v>27788.799999999905</v>
      </c>
      <c r="K253" s="86">
        <f>I253*Segmentos!$D$7*(AL253%)*IF(ISNUMBER(AM253),AM253%,0)</f>
        <v>22161.599999999926</v>
      </c>
      <c r="L253" s="4"/>
      <c r="M253" s="2">
        <v>1.54</v>
      </c>
      <c r="N253" s="2">
        <v>2.2000000000000002</v>
      </c>
      <c r="O253" s="2">
        <v>69.599999999999994</v>
      </c>
      <c r="P253" s="2">
        <v>92.3292</v>
      </c>
      <c r="Q253" s="2">
        <v>0.56999999999999995</v>
      </c>
      <c r="R253" s="2">
        <v>0.9</v>
      </c>
      <c r="S253" s="2">
        <v>62.5</v>
      </c>
      <c r="T253" s="2">
        <v>5.6783999999999999</v>
      </c>
      <c r="U253" s="2">
        <v>1.3</v>
      </c>
      <c r="V253" s="2">
        <v>2.4</v>
      </c>
      <c r="W253" s="2">
        <v>53.9</v>
      </c>
      <c r="X253" s="2">
        <v>16.252500000000001</v>
      </c>
      <c r="Y253" s="2">
        <v>1.29</v>
      </c>
      <c r="Z253" s="2">
        <v>1.8</v>
      </c>
      <c r="AA253" s="2">
        <v>71.8</v>
      </c>
      <c r="AB253" s="2">
        <v>22.833200000000001</v>
      </c>
      <c r="AC253" s="2">
        <v>2.42</v>
      </c>
      <c r="AD253" s="2">
        <v>3.1</v>
      </c>
      <c r="AE253" s="2">
        <v>77.099999999999994</v>
      </c>
      <c r="AF253" s="2">
        <v>47.565100000000001</v>
      </c>
      <c r="AG253" s="20">
        <v>1.71</v>
      </c>
      <c r="AH253" s="20">
        <v>2.6</v>
      </c>
      <c r="AI253" s="20">
        <v>66.8</v>
      </c>
      <c r="AJ253" s="20">
        <v>48.614199999999997</v>
      </c>
      <c r="AK253" s="18">
        <v>1.39</v>
      </c>
      <c r="AL253" s="18">
        <v>1.9</v>
      </c>
      <c r="AM253" s="18">
        <v>72.900000000000006</v>
      </c>
      <c r="AN253" s="18">
        <v>43.715000000000003</v>
      </c>
      <c r="AO253" s="2">
        <v>0.33</v>
      </c>
      <c r="AP253" s="2">
        <v>0.5</v>
      </c>
      <c r="AQ253" s="2">
        <v>63.2</v>
      </c>
      <c r="AR253" s="2">
        <v>2.1745999999999999</v>
      </c>
      <c r="AS253" s="2">
        <v>1.74</v>
      </c>
      <c r="AT253" s="2">
        <v>2.1</v>
      </c>
      <c r="AU253" s="2">
        <v>82.9</v>
      </c>
      <c r="AV253" s="2">
        <v>22.964300000000001</v>
      </c>
      <c r="AW253" s="2">
        <v>2.39</v>
      </c>
      <c r="AX253" s="2">
        <v>3.6</v>
      </c>
      <c r="AY253" s="2">
        <v>65.7</v>
      </c>
      <c r="AZ253" s="2">
        <v>41.1496</v>
      </c>
      <c r="BA253" s="2">
        <v>1.1399999999999999</v>
      </c>
      <c r="BB253" s="2">
        <v>1.7</v>
      </c>
      <c r="BC253" s="2">
        <v>66.900000000000006</v>
      </c>
      <c r="BD253" s="2">
        <v>26.040700000000001</v>
      </c>
      <c r="BE253" s="4" t="str">
        <f t="shared" si="32"/>
        <v>NO APLICA</v>
      </c>
      <c r="BF253" s="4">
        <f t="shared" si="33"/>
        <v>1.7495999999999998</v>
      </c>
      <c r="BG253">
        <f t="shared" si="34"/>
        <v>0.33</v>
      </c>
      <c r="BH253">
        <f t="shared" si="35"/>
        <v>1.74</v>
      </c>
      <c r="BI253">
        <f t="shared" si="36"/>
        <v>2.39</v>
      </c>
      <c r="BJ253">
        <f t="shared" si="37"/>
        <v>1.39</v>
      </c>
      <c r="BK253">
        <f t="shared" si="38"/>
        <v>1.71</v>
      </c>
      <c r="BL253">
        <f t="shared" si="39"/>
        <v>612.47999999999774</v>
      </c>
    </row>
    <row r="254" spans="1:64" x14ac:dyDescent="0.2">
      <c r="A254" s="1">
        <v>252</v>
      </c>
      <c r="B254" s="7" t="s">
        <v>19</v>
      </c>
      <c r="C254" s="3">
        <v>39931</v>
      </c>
      <c r="D254" s="4" t="s">
        <v>17</v>
      </c>
      <c r="E254" s="4" t="s">
        <v>166</v>
      </c>
      <c r="F254" s="5" t="str">
        <f t="shared" si="30"/>
        <v>M</v>
      </c>
      <c r="G254" s="6">
        <v>0.91249999999999998</v>
      </c>
      <c r="H254" s="6">
        <v>0.91666666666666663</v>
      </c>
      <c r="I254" s="85">
        <f t="shared" si="31"/>
        <v>5.9999999999999787</v>
      </c>
      <c r="J254" s="86">
        <f>I254*Segmentos!$D$7*(AH254%)*IF(ISNUMBER(AI254),AI254%,0)</f>
        <v>19055.999999999935</v>
      </c>
      <c r="K254" s="86">
        <f>I254*Segmentos!$D$7*(AL254%)*IF(ISNUMBER(AM254),AM254%,0)</f>
        <v>14399.999999999951</v>
      </c>
      <c r="L254" s="4"/>
      <c r="M254" s="2">
        <v>0.69</v>
      </c>
      <c r="N254" s="2">
        <v>1.8</v>
      </c>
      <c r="O254" s="2">
        <v>38.700000000000003</v>
      </c>
      <c r="P254" s="2">
        <v>97.367000000000004</v>
      </c>
      <c r="Q254" s="2">
        <v>0</v>
      </c>
      <c r="R254" s="2">
        <v>0</v>
      </c>
      <c r="S254" s="8" t="s">
        <v>577</v>
      </c>
      <c r="T254" s="2">
        <v>0</v>
      </c>
      <c r="U254" s="2">
        <v>0.73</v>
      </c>
      <c r="V254" s="2">
        <v>1.7</v>
      </c>
      <c r="W254" s="2">
        <v>42.8</v>
      </c>
      <c r="X254" s="2">
        <v>21.609400000000001</v>
      </c>
      <c r="Y254" s="2">
        <v>0.82</v>
      </c>
      <c r="Z254" s="2">
        <v>1.9</v>
      </c>
      <c r="AA254" s="2">
        <v>43.4</v>
      </c>
      <c r="AB254" s="2">
        <v>34.0336</v>
      </c>
      <c r="AC254" s="2">
        <v>0.9</v>
      </c>
      <c r="AD254" s="2">
        <v>2.7</v>
      </c>
      <c r="AE254" s="2">
        <v>33.9</v>
      </c>
      <c r="AF254" s="2">
        <v>41.7241</v>
      </c>
      <c r="AG254" s="20">
        <v>0.8</v>
      </c>
      <c r="AH254" s="20">
        <v>2</v>
      </c>
      <c r="AI254" s="20">
        <v>39.700000000000003</v>
      </c>
      <c r="AJ254" s="20">
        <v>53.337400000000002</v>
      </c>
      <c r="AK254" s="18">
        <v>0.6</v>
      </c>
      <c r="AL254" s="18">
        <v>1.6</v>
      </c>
      <c r="AM254" s="18">
        <v>37.5</v>
      </c>
      <c r="AN254" s="18">
        <v>44.029600000000002</v>
      </c>
      <c r="AO254" s="2">
        <v>0.19</v>
      </c>
      <c r="AP254" s="2">
        <v>0.3</v>
      </c>
      <c r="AQ254" s="2">
        <v>62.6</v>
      </c>
      <c r="AR254" s="2">
        <v>2.8889999999999998</v>
      </c>
      <c r="AS254" s="2">
        <v>0.27</v>
      </c>
      <c r="AT254" s="2">
        <v>0.7</v>
      </c>
      <c r="AU254" s="2">
        <v>40.6</v>
      </c>
      <c r="AV254" s="2">
        <v>8.3597999999999999</v>
      </c>
      <c r="AW254" s="2">
        <v>0.51</v>
      </c>
      <c r="AX254" s="2">
        <v>2.6</v>
      </c>
      <c r="AY254" s="2">
        <v>19.399999999999999</v>
      </c>
      <c r="AZ254" s="2">
        <v>20.6327</v>
      </c>
      <c r="BA254" s="2">
        <v>1.21</v>
      </c>
      <c r="BB254" s="2">
        <v>2.2000000000000002</v>
      </c>
      <c r="BC254" s="2">
        <v>54.5</v>
      </c>
      <c r="BD254" s="2">
        <v>65.485600000000005</v>
      </c>
      <c r="BE254" s="4" t="str">
        <f t="shared" si="32"/>
        <v>NO APLICA</v>
      </c>
      <c r="BF254" s="4">
        <f t="shared" si="33"/>
        <v>0.626</v>
      </c>
      <c r="BG254">
        <f t="shared" si="34"/>
        <v>0.19</v>
      </c>
      <c r="BH254">
        <f t="shared" si="35"/>
        <v>0.27</v>
      </c>
      <c r="BI254">
        <f t="shared" si="36"/>
        <v>1.21</v>
      </c>
      <c r="BJ254">
        <f t="shared" si="37"/>
        <v>0.6</v>
      </c>
      <c r="BK254">
        <f t="shared" si="38"/>
        <v>0.8</v>
      </c>
      <c r="BL254">
        <f t="shared" si="39"/>
        <v>417.95999999999856</v>
      </c>
    </row>
    <row r="255" spans="1:64" x14ac:dyDescent="0.2">
      <c r="A255" s="1">
        <v>253</v>
      </c>
      <c r="B255" s="7" t="s">
        <v>2</v>
      </c>
      <c r="C255" s="3">
        <v>39931</v>
      </c>
      <c r="D255" s="4" t="s">
        <v>627</v>
      </c>
      <c r="E255" s="4" t="s">
        <v>164</v>
      </c>
      <c r="F255" s="5" t="str">
        <f t="shared" si="30"/>
        <v>M</v>
      </c>
      <c r="G255" s="6">
        <v>0.88541666666666663</v>
      </c>
      <c r="H255" s="6">
        <v>0.92986111111111114</v>
      </c>
      <c r="I255" s="85">
        <f t="shared" si="31"/>
        <v>64.000000000000085</v>
      </c>
      <c r="J255" s="86">
        <f>I255*Segmentos!$D$7*(AH255%)*IF(ISNUMBER(AI255),AI255%,0)</f>
        <v>1182259.2000000016</v>
      </c>
      <c r="K255" s="86">
        <f>I255*Segmentos!$D$7*(AL255%)*IF(ISNUMBER(AM255),AM255%,0)</f>
        <v>2243558.4000000027</v>
      </c>
      <c r="L255" s="4"/>
      <c r="M255" s="2">
        <v>6.78</v>
      </c>
      <c r="N255" s="2">
        <v>20.2</v>
      </c>
      <c r="O255" s="2">
        <v>33.6</v>
      </c>
      <c r="P255" s="2">
        <v>86.038700000000006</v>
      </c>
      <c r="Q255" s="2">
        <v>6.63</v>
      </c>
      <c r="R255" s="2">
        <v>18.100000000000001</v>
      </c>
      <c r="S255" s="2">
        <v>36.700000000000003</v>
      </c>
      <c r="T255" s="2">
        <v>14.026899999999999</v>
      </c>
      <c r="U255" s="2">
        <v>4.97</v>
      </c>
      <c r="V255" s="2">
        <v>17.7</v>
      </c>
      <c r="W255" s="2">
        <v>28</v>
      </c>
      <c r="X255" s="2">
        <v>13.225199999999999</v>
      </c>
      <c r="Y255" s="2">
        <v>6.49</v>
      </c>
      <c r="Z255" s="2">
        <v>18.2</v>
      </c>
      <c r="AA255" s="2">
        <v>35.700000000000003</v>
      </c>
      <c r="AB255" s="2">
        <v>24.309100000000001</v>
      </c>
      <c r="AC255" s="2">
        <v>8.2799999999999994</v>
      </c>
      <c r="AD255" s="2">
        <v>24.6</v>
      </c>
      <c r="AE255" s="2">
        <v>33.700000000000003</v>
      </c>
      <c r="AF255" s="2">
        <v>34.477600000000002</v>
      </c>
      <c r="AG255" s="20">
        <v>4.6100000000000003</v>
      </c>
      <c r="AH255" s="20">
        <v>17.899999999999999</v>
      </c>
      <c r="AI255" s="20">
        <v>25.8</v>
      </c>
      <c r="AJ255" s="20">
        <v>27.729500000000002</v>
      </c>
      <c r="AK255" s="18">
        <v>8.75</v>
      </c>
      <c r="AL255" s="18">
        <v>22.3</v>
      </c>
      <c r="AM255" s="18">
        <v>39.299999999999997</v>
      </c>
      <c r="AN255" s="18">
        <v>58.309199999999997</v>
      </c>
      <c r="AO255" s="2">
        <v>5.18</v>
      </c>
      <c r="AP255" s="2">
        <v>15.9</v>
      </c>
      <c r="AQ255" s="2">
        <v>32.6</v>
      </c>
      <c r="AR255" s="2">
        <v>7.1760999999999999</v>
      </c>
      <c r="AS255" s="2">
        <v>6.47</v>
      </c>
      <c r="AT255" s="2">
        <v>17.7</v>
      </c>
      <c r="AU255" s="2">
        <v>36.6</v>
      </c>
      <c r="AV255" s="2">
        <v>18.068999999999999</v>
      </c>
      <c r="AW255" s="2">
        <v>8.26</v>
      </c>
      <c r="AX255" s="2">
        <v>24</v>
      </c>
      <c r="AY255" s="2">
        <v>34.4</v>
      </c>
      <c r="AZ255" s="2">
        <v>30.138999999999999</v>
      </c>
      <c r="BA255" s="2">
        <v>6.31</v>
      </c>
      <c r="BB255" s="2">
        <v>19.899999999999999</v>
      </c>
      <c r="BC255" s="2">
        <v>31.6</v>
      </c>
      <c r="BD255" s="2">
        <v>30.654599999999999</v>
      </c>
      <c r="BE255" s="4" t="str">
        <f t="shared" si="32"/>
        <v>NO APLICA</v>
      </c>
      <c r="BF255" s="4">
        <f t="shared" si="33"/>
        <v>7.0028000000000006</v>
      </c>
      <c r="BG255">
        <f t="shared" si="34"/>
        <v>5.18</v>
      </c>
      <c r="BH255">
        <f t="shared" si="35"/>
        <v>6.47</v>
      </c>
      <c r="BI255">
        <f t="shared" si="36"/>
        <v>8.26</v>
      </c>
      <c r="BJ255">
        <f t="shared" si="37"/>
        <v>8.75</v>
      </c>
      <c r="BK255">
        <f t="shared" si="38"/>
        <v>4.6100000000000003</v>
      </c>
      <c r="BL255">
        <f t="shared" si="39"/>
        <v>43438.08000000006</v>
      </c>
    </row>
    <row r="256" spans="1:64" x14ac:dyDescent="0.2">
      <c r="A256" s="1">
        <v>254</v>
      </c>
      <c r="B256" s="7" t="s">
        <v>16</v>
      </c>
      <c r="C256" s="3">
        <v>39931</v>
      </c>
      <c r="D256" s="4" t="s">
        <v>626</v>
      </c>
      <c r="E256" s="4" t="s">
        <v>166</v>
      </c>
      <c r="F256" s="5" t="str">
        <f t="shared" si="30"/>
        <v>M</v>
      </c>
      <c r="G256" s="6">
        <v>0.91388888888888886</v>
      </c>
      <c r="H256" s="6">
        <v>0.91736111111111107</v>
      </c>
      <c r="I256" s="85">
        <f t="shared" si="31"/>
        <v>4.9999999999999822</v>
      </c>
      <c r="J256" s="86">
        <f>I256*Segmentos!$D$7*(AH256%)*IF(ISNUMBER(AI256),AI256%,0)</f>
        <v>167439.99999999942</v>
      </c>
      <c r="K256" s="86">
        <f>I256*Segmentos!$D$7*(AL256%)*IF(ISNUMBER(AM256),AM256%,0)</f>
        <v>208567.99999999924</v>
      </c>
      <c r="L256" s="4"/>
      <c r="M256" s="2">
        <v>9.44</v>
      </c>
      <c r="N256" s="2">
        <v>11</v>
      </c>
      <c r="O256" s="2">
        <v>85.7</v>
      </c>
      <c r="P256" s="2">
        <v>88.031800000000004</v>
      </c>
      <c r="Q256" s="2">
        <v>5.38</v>
      </c>
      <c r="R256" s="2">
        <v>7.1</v>
      </c>
      <c r="S256" s="2">
        <v>76.099999999999994</v>
      </c>
      <c r="T256" s="2">
        <v>8.3666</v>
      </c>
      <c r="U256" s="2">
        <v>7.95</v>
      </c>
      <c r="V256" s="2">
        <v>8.5</v>
      </c>
      <c r="W256" s="2">
        <v>93.6</v>
      </c>
      <c r="X256" s="2">
        <v>15.5494</v>
      </c>
      <c r="Y256" s="2">
        <v>10.41</v>
      </c>
      <c r="Z256" s="2">
        <v>12</v>
      </c>
      <c r="AA256" s="2">
        <v>86.8</v>
      </c>
      <c r="AB256" s="2">
        <v>28.682300000000001</v>
      </c>
      <c r="AC256" s="2">
        <v>11.57</v>
      </c>
      <c r="AD256" s="2">
        <v>13.8</v>
      </c>
      <c r="AE256" s="2">
        <v>84.1</v>
      </c>
      <c r="AF256" s="2">
        <v>35.433500000000002</v>
      </c>
      <c r="AG256" s="20">
        <v>8.3699999999999992</v>
      </c>
      <c r="AH256" s="20">
        <v>10.4</v>
      </c>
      <c r="AI256" s="20">
        <v>80.5</v>
      </c>
      <c r="AJ256" s="20">
        <v>37.019500000000001</v>
      </c>
      <c r="AK256" s="18">
        <v>10.4</v>
      </c>
      <c r="AL256" s="18">
        <v>11.6</v>
      </c>
      <c r="AM256" s="18">
        <v>89.9</v>
      </c>
      <c r="AN256" s="18">
        <v>51.012300000000003</v>
      </c>
      <c r="AO256" s="2">
        <v>9.01</v>
      </c>
      <c r="AP256" s="2">
        <v>10.6</v>
      </c>
      <c r="AQ256" s="2">
        <v>84.8</v>
      </c>
      <c r="AR256" s="2">
        <v>9.1843000000000004</v>
      </c>
      <c r="AS256" s="2">
        <v>10.28</v>
      </c>
      <c r="AT256" s="2">
        <v>11.9</v>
      </c>
      <c r="AU256" s="2">
        <v>86.4</v>
      </c>
      <c r="AV256" s="2">
        <v>21.1219</v>
      </c>
      <c r="AW256" s="2">
        <v>8.57</v>
      </c>
      <c r="AX256" s="2">
        <v>9.9</v>
      </c>
      <c r="AY256" s="2">
        <v>86.2</v>
      </c>
      <c r="AZ256" s="2">
        <v>22.979600000000001</v>
      </c>
      <c r="BA256" s="2">
        <v>9.73</v>
      </c>
      <c r="BB256" s="2">
        <v>11.4</v>
      </c>
      <c r="BC256" s="2">
        <v>85.1</v>
      </c>
      <c r="BD256" s="2">
        <v>34.746000000000002</v>
      </c>
      <c r="BE256" s="4" t="str">
        <f t="shared" si="32"/>
        <v>NO APLICA</v>
      </c>
      <c r="BF256" s="4">
        <f t="shared" si="33"/>
        <v>9.8495999999999988</v>
      </c>
      <c r="BG256">
        <f t="shared" si="34"/>
        <v>9.01</v>
      </c>
      <c r="BH256">
        <f t="shared" si="35"/>
        <v>10.28</v>
      </c>
      <c r="BI256">
        <f t="shared" si="36"/>
        <v>9.73</v>
      </c>
      <c r="BJ256">
        <f t="shared" si="37"/>
        <v>10.4</v>
      </c>
      <c r="BK256">
        <f t="shared" si="38"/>
        <v>8.3699999999999992</v>
      </c>
      <c r="BL256">
        <f t="shared" si="39"/>
        <v>4713.4999999999827</v>
      </c>
    </row>
    <row r="257" spans="1:64" x14ac:dyDescent="0.2">
      <c r="A257" s="1">
        <v>255</v>
      </c>
      <c r="B257" s="7" t="s">
        <v>22</v>
      </c>
      <c r="C257" s="3">
        <v>39931</v>
      </c>
      <c r="D257" s="4" t="s">
        <v>629</v>
      </c>
      <c r="E257" s="4" t="s">
        <v>164</v>
      </c>
      <c r="F257" s="5" t="str">
        <f t="shared" si="30"/>
        <v>M</v>
      </c>
      <c r="G257" s="6">
        <v>0.83125000000000004</v>
      </c>
      <c r="H257" s="6">
        <v>0.87430555555555556</v>
      </c>
      <c r="I257" s="85">
        <f t="shared" si="31"/>
        <v>61.999999999999943</v>
      </c>
      <c r="J257" s="86">
        <f>I257*Segmentos!$D$7*(AH257%)*IF(ISNUMBER(AI257),AI257%,0)</f>
        <v>243139.19999999981</v>
      </c>
      <c r="K257" s="86">
        <f>I257*Segmentos!$D$7*(AL257%)*IF(ISNUMBER(AM257),AM257%,0)</f>
        <v>356673.59999999969</v>
      </c>
      <c r="L257" s="4"/>
      <c r="M257" s="2">
        <v>1.23</v>
      </c>
      <c r="N257" s="2">
        <v>3.8</v>
      </c>
      <c r="O257" s="2">
        <v>32</v>
      </c>
      <c r="P257" s="2">
        <v>94.690299999999993</v>
      </c>
      <c r="Q257" s="2">
        <v>0.65</v>
      </c>
      <c r="R257" s="2">
        <v>1.2</v>
      </c>
      <c r="S257" s="2">
        <v>54.5</v>
      </c>
      <c r="T257" s="2">
        <v>8.3054000000000006</v>
      </c>
      <c r="U257" s="2">
        <v>0.8</v>
      </c>
      <c r="V257" s="2">
        <v>2.1</v>
      </c>
      <c r="W257" s="2">
        <v>38.200000000000003</v>
      </c>
      <c r="X257" s="2">
        <v>12.8329</v>
      </c>
      <c r="Y257" s="2">
        <v>0.54</v>
      </c>
      <c r="Z257" s="2">
        <v>3.8</v>
      </c>
      <c r="AA257" s="2">
        <v>14.5</v>
      </c>
      <c r="AB257" s="2">
        <v>12.340299999999999</v>
      </c>
      <c r="AC257" s="2">
        <v>2.4300000000000002</v>
      </c>
      <c r="AD257" s="2">
        <v>6.4</v>
      </c>
      <c r="AE257" s="2">
        <v>37.9</v>
      </c>
      <c r="AF257" s="2">
        <v>61.2117</v>
      </c>
      <c r="AG257" s="20">
        <v>0.98</v>
      </c>
      <c r="AH257" s="20">
        <v>4.3</v>
      </c>
      <c r="AI257" s="20">
        <v>22.8</v>
      </c>
      <c r="AJ257" s="20">
        <v>35.727600000000002</v>
      </c>
      <c r="AK257" s="18">
        <v>1.46</v>
      </c>
      <c r="AL257" s="18">
        <v>3.4</v>
      </c>
      <c r="AM257" s="18">
        <v>42.3</v>
      </c>
      <c r="AN257" s="18">
        <v>58.962699999999998</v>
      </c>
      <c r="AO257" s="2">
        <v>0.71</v>
      </c>
      <c r="AP257" s="2">
        <v>3</v>
      </c>
      <c r="AQ257" s="2">
        <v>23.9</v>
      </c>
      <c r="AR257" s="2">
        <v>5.9318</v>
      </c>
      <c r="AS257" s="2">
        <v>1.1100000000000001</v>
      </c>
      <c r="AT257" s="2">
        <v>4.0999999999999996</v>
      </c>
      <c r="AU257" s="2">
        <v>26.9</v>
      </c>
      <c r="AV257" s="2">
        <v>18.726199999999999</v>
      </c>
      <c r="AW257" s="2">
        <v>1.36</v>
      </c>
      <c r="AX257" s="2">
        <v>3.8</v>
      </c>
      <c r="AY257" s="2">
        <v>35.9</v>
      </c>
      <c r="AZ257" s="2">
        <v>30.1601</v>
      </c>
      <c r="BA257" s="2">
        <v>1.35</v>
      </c>
      <c r="BB257" s="2">
        <v>4</v>
      </c>
      <c r="BC257" s="2">
        <v>34.1</v>
      </c>
      <c r="BD257" s="2">
        <v>39.872100000000003</v>
      </c>
      <c r="BE257" s="4" t="str">
        <f t="shared" si="32"/>
        <v>NO APLICA</v>
      </c>
      <c r="BF257" s="4">
        <f t="shared" si="33"/>
        <v>1.1766000000000001</v>
      </c>
      <c r="BG257">
        <f t="shared" si="34"/>
        <v>0.71</v>
      </c>
      <c r="BH257">
        <f t="shared" si="35"/>
        <v>1.1100000000000001</v>
      </c>
      <c r="BI257">
        <f t="shared" si="36"/>
        <v>1.36</v>
      </c>
      <c r="BJ257">
        <f t="shared" si="37"/>
        <v>1.46</v>
      </c>
      <c r="BK257">
        <f t="shared" si="38"/>
        <v>0.98</v>
      </c>
      <c r="BL257">
        <f t="shared" si="39"/>
        <v>7539.1999999999925</v>
      </c>
    </row>
    <row r="258" spans="1:64" x14ac:dyDescent="0.2">
      <c r="A258" s="1">
        <v>256</v>
      </c>
      <c r="B258" s="7" t="s">
        <v>4</v>
      </c>
      <c r="C258" s="3">
        <v>39931</v>
      </c>
      <c r="D258" s="4" t="s">
        <v>3</v>
      </c>
      <c r="E258" s="4" t="s">
        <v>165</v>
      </c>
      <c r="F258" s="5" t="str">
        <f t="shared" si="30"/>
        <v>M</v>
      </c>
      <c r="G258" s="6">
        <v>0.78333333333333333</v>
      </c>
      <c r="H258" s="6">
        <v>0.87361111111111101</v>
      </c>
      <c r="I258" s="85">
        <f t="shared" si="31"/>
        <v>129.99999999999986</v>
      </c>
      <c r="J258" s="86">
        <f>I258*Segmentos!$D$7*(AH258%)*IF(ISNUMBER(AI258),AI258%,0)</f>
        <v>1055339.9999999991</v>
      </c>
      <c r="K258" s="86">
        <f>I258*Segmentos!$D$7*(AL258%)*IF(ISNUMBER(AM258),AM258%,0)</f>
        <v>1909231.9999999977</v>
      </c>
      <c r="L258" s="4"/>
      <c r="M258" s="2">
        <v>2.89</v>
      </c>
      <c r="N258" s="2">
        <v>13.1</v>
      </c>
      <c r="O258" s="2">
        <v>22.2</v>
      </c>
      <c r="P258" s="2">
        <v>62.473199999999999</v>
      </c>
      <c r="Q258" s="2">
        <v>2.88</v>
      </c>
      <c r="R258" s="2">
        <v>12.7</v>
      </c>
      <c r="S258" s="2">
        <v>22.6</v>
      </c>
      <c r="T258" s="2">
        <v>10.3751</v>
      </c>
      <c r="U258" s="2">
        <v>4.2300000000000004</v>
      </c>
      <c r="V258" s="2">
        <v>16.5</v>
      </c>
      <c r="W258" s="2">
        <v>25.6</v>
      </c>
      <c r="X258" s="2">
        <v>19.1464</v>
      </c>
      <c r="Y258" s="2">
        <v>2.69</v>
      </c>
      <c r="Z258" s="2">
        <v>12.7</v>
      </c>
      <c r="AA258" s="2">
        <v>21.2</v>
      </c>
      <c r="AB258" s="2">
        <v>17.1708</v>
      </c>
      <c r="AC258" s="2">
        <v>2.23</v>
      </c>
      <c r="AD258" s="2">
        <v>11.3</v>
      </c>
      <c r="AE258" s="2">
        <v>19.7</v>
      </c>
      <c r="AF258" s="2">
        <v>15.780799999999999</v>
      </c>
      <c r="AG258" s="20">
        <v>2.0299999999999998</v>
      </c>
      <c r="AH258" s="20">
        <v>12.3</v>
      </c>
      <c r="AI258" s="20">
        <v>16.5</v>
      </c>
      <c r="AJ258" s="20">
        <v>20.7803</v>
      </c>
      <c r="AK258" s="18">
        <v>3.67</v>
      </c>
      <c r="AL258" s="18">
        <v>13.7</v>
      </c>
      <c r="AM258" s="18">
        <v>26.8</v>
      </c>
      <c r="AN258" s="18">
        <v>41.692799999999998</v>
      </c>
      <c r="AO258" s="2">
        <v>1.21</v>
      </c>
      <c r="AP258" s="2">
        <v>9.1999999999999993</v>
      </c>
      <c r="AQ258" s="2">
        <v>13.1</v>
      </c>
      <c r="AR258" s="2">
        <v>2.8546</v>
      </c>
      <c r="AS258" s="2">
        <v>1.29</v>
      </c>
      <c r="AT258" s="2">
        <v>8.9</v>
      </c>
      <c r="AU258" s="2">
        <v>14.6</v>
      </c>
      <c r="AV258" s="2">
        <v>6.1327999999999996</v>
      </c>
      <c r="AW258" s="2">
        <v>3.87</v>
      </c>
      <c r="AX258" s="2">
        <v>15</v>
      </c>
      <c r="AY258" s="2">
        <v>25.7</v>
      </c>
      <c r="AZ258" s="2">
        <v>24.038699999999999</v>
      </c>
      <c r="BA258" s="2">
        <v>3.56</v>
      </c>
      <c r="BB258" s="2">
        <v>15.1</v>
      </c>
      <c r="BC258" s="2">
        <v>23.7</v>
      </c>
      <c r="BD258" s="2">
        <v>29.446999999999999</v>
      </c>
      <c r="BE258" s="4" t="str">
        <f t="shared" si="32"/>
        <v>ABURRIDO</v>
      </c>
      <c r="BF258" s="4">
        <f t="shared" si="33"/>
        <v>2.4007999999999998</v>
      </c>
      <c r="BG258">
        <f t="shared" si="34"/>
        <v>1.21</v>
      </c>
      <c r="BH258">
        <f t="shared" si="35"/>
        <v>1.29</v>
      </c>
      <c r="BI258">
        <f t="shared" si="36"/>
        <v>3.87</v>
      </c>
      <c r="BJ258">
        <f t="shared" si="37"/>
        <v>3.67</v>
      </c>
      <c r="BK258">
        <f t="shared" si="38"/>
        <v>2.0299999999999998</v>
      </c>
      <c r="BL258">
        <f t="shared" si="39"/>
        <v>37806.599999999955</v>
      </c>
    </row>
    <row r="259" spans="1:64" x14ac:dyDescent="0.2">
      <c r="A259" s="1">
        <v>257</v>
      </c>
      <c r="B259" s="7" t="s">
        <v>15</v>
      </c>
      <c r="C259" s="3">
        <v>39932</v>
      </c>
      <c r="D259" s="4" t="s">
        <v>626</v>
      </c>
      <c r="E259" s="4" t="s">
        <v>164</v>
      </c>
      <c r="F259" s="5" t="str">
        <f t="shared" si="30"/>
        <v>W</v>
      </c>
      <c r="G259" s="6">
        <v>0.87916666666666676</v>
      </c>
      <c r="H259" s="6">
        <v>0.92152777777777783</v>
      </c>
      <c r="I259" s="85">
        <f t="shared" si="31"/>
        <v>60.999999999999943</v>
      </c>
      <c r="J259" s="86">
        <f>I259*Segmentos!$D$7*(AH259%)*IF(ISNUMBER(AI259),AI259%,0)</f>
        <v>1674815.9999999986</v>
      </c>
      <c r="K259" s="86">
        <f>I259*Segmentos!$D$7*(AL259%)*IF(ISNUMBER(AM259),AM259%,0)</f>
        <v>2388149.9999999981</v>
      </c>
      <c r="L259" s="4"/>
      <c r="M259" s="2">
        <v>8.3800000000000008</v>
      </c>
      <c r="N259" s="2">
        <v>21</v>
      </c>
      <c r="O259" s="2">
        <v>39.799999999999997</v>
      </c>
      <c r="P259" s="2">
        <v>84.774500000000003</v>
      </c>
      <c r="Q259" s="2">
        <v>3.95</v>
      </c>
      <c r="R259" s="2">
        <v>10.7</v>
      </c>
      <c r="S259" s="2">
        <v>36.9</v>
      </c>
      <c r="T259" s="2">
        <v>6.6586999999999996</v>
      </c>
      <c r="U259" s="2">
        <v>7.24</v>
      </c>
      <c r="V259" s="2">
        <v>19.899999999999999</v>
      </c>
      <c r="W259" s="2">
        <v>36.4</v>
      </c>
      <c r="X259" s="2">
        <v>15.3489</v>
      </c>
      <c r="Y259" s="2">
        <v>8.31</v>
      </c>
      <c r="Z259" s="2">
        <v>24.4</v>
      </c>
      <c r="AA259" s="2">
        <v>34</v>
      </c>
      <c r="AB259" s="2">
        <v>24.797799999999999</v>
      </c>
      <c r="AC259" s="2">
        <v>11.44</v>
      </c>
      <c r="AD259" s="2">
        <v>24</v>
      </c>
      <c r="AE259" s="2">
        <v>47.6</v>
      </c>
      <c r="AF259" s="2">
        <v>37.969200000000001</v>
      </c>
      <c r="AG259" s="20">
        <v>6.85</v>
      </c>
      <c r="AH259" s="20">
        <v>19.5</v>
      </c>
      <c r="AI259" s="20">
        <v>35.200000000000003</v>
      </c>
      <c r="AJ259" s="20">
        <v>32.847799999999999</v>
      </c>
      <c r="AK259" s="18">
        <v>9.77</v>
      </c>
      <c r="AL259" s="18">
        <v>22.5</v>
      </c>
      <c r="AM259" s="18">
        <v>43.5</v>
      </c>
      <c r="AN259" s="18">
        <v>51.9268</v>
      </c>
      <c r="AO259" s="2">
        <v>10.42</v>
      </c>
      <c r="AP259" s="2">
        <v>20.9</v>
      </c>
      <c r="AQ259" s="2">
        <v>49.8</v>
      </c>
      <c r="AR259" s="2">
        <v>11.51</v>
      </c>
      <c r="AS259" s="2">
        <v>6.01</v>
      </c>
      <c r="AT259" s="2">
        <v>15.7</v>
      </c>
      <c r="AU259" s="2">
        <v>38.200000000000003</v>
      </c>
      <c r="AV259" s="2">
        <v>13.389799999999999</v>
      </c>
      <c r="AW259" s="2">
        <v>8.91</v>
      </c>
      <c r="AX259" s="2">
        <v>21.7</v>
      </c>
      <c r="AY259" s="2">
        <v>41</v>
      </c>
      <c r="AZ259" s="2">
        <v>25.9114</v>
      </c>
      <c r="BA259" s="2">
        <v>8.77</v>
      </c>
      <c r="BB259" s="2">
        <v>23.6</v>
      </c>
      <c r="BC259" s="2">
        <v>37.1</v>
      </c>
      <c r="BD259" s="2">
        <v>33.963299999999997</v>
      </c>
      <c r="BE259" s="4" t="str">
        <f t="shared" si="32"/>
        <v>NO APLICA</v>
      </c>
      <c r="BF259" s="4">
        <f t="shared" si="33"/>
        <v>7.8394000000000004</v>
      </c>
      <c r="BG259">
        <f t="shared" si="34"/>
        <v>10.42</v>
      </c>
      <c r="BH259">
        <f t="shared" si="35"/>
        <v>6.01</v>
      </c>
      <c r="BI259">
        <f t="shared" si="36"/>
        <v>8.91</v>
      </c>
      <c r="BJ259">
        <f t="shared" si="37"/>
        <v>9.77</v>
      </c>
      <c r="BK259">
        <f t="shared" si="38"/>
        <v>6.85</v>
      </c>
      <c r="BL259">
        <f t="shared" si="39"/>
        <v>50983.799999999952</v>
      </c>
    </row>
    <row r="260" spans="1:64" x14ac:dyDescent="0.2">
      <c r="A260" s="1">
        <v>258</v>
      </c>
      <c r="B260" s="7" t="s">
        <v>41</v>
      </c>
      <c r="C260" s="3">
        <v>39932</v>
      </c>
      <c r="D260" s="4" t="s">
        <v>3</v>
      </c>
      <c r="E260" s="4" t="s">
        <v>174</v>
      </c>
      <c r="F260" s="5" t="str">
        <f t="shared" ref="F260:F323" si="40">CONCATENATE(IF(WEEKDAY(C260)=1,"D",""),IF(WEEKDAY(C260)=2,"L",""),IF(WEEKDAY(C260)=3,"M",""),IF(WEEKDAY(C260)=4,"W",""),IF(WEEKDAY(C260)=5,"J",""),IF(WEEKDAY(C260)=6,"V",""),IF(WEEKDAY(C260)=7,"S",""))</f>
        <v>W</v>
      </c>
      <c r="G260" s="6">
        <v>0.91666666666666663</v>
      </c>
      <c r="H260" s="6">
        <v>0.98333333333333339</v>
      </c>
      <c r="I260" s="85">
        <f t="shared" ref="I260:I323" si="41">IF(H260&gt;=G260,(H260-G260)*24*60,("24:00:00"-G260+H260)*24*60)</f>
        <v>96.000000000000142</v>
      </c>
      <c r="J260" s="86">
        <f>I260*Segmentos!$D$7*(AH260%)*IF(ISNUMBER(AI260),AI260%,0)</f>
        <v>1807872.0000000028</v>
      </c>
      <c r="K260" s="86">
        <f>I260*Segmentos!$D$7*(AL260%)*IF(ISNUMBER(AM260),AM260%,0)</f>
        <v>2438784.0000000033</v>
      </c>
      <c r="L260" s="4"/>
      <c r="M260" s="2">
        <v>5.58</v>
      </c>
      <c r="N260" s="2">
        <v>21.7</v>
      </c>
      <c r="O260" s="2">
        <v>25.7</v>
      </c>
      <c r="P260" s="2">
        <v>86.318600000000004</v>
      </c>
      <c r="Q260" s="2">
        <v>3.21</v>
      </c>
      <c r="R260" s="2">
        <v>14.2</v>
      </c>
      <c r="S260" s="2">
        <v>22.5</v>
      </c>
      <c r="T260" s="2">
        <v>8.2834000000000003</v>
      </c>
      <c r="U260" s="2">
        <v>3.89</v>
      </c>
      <c r="V260" s="2">
        <v>17</v>
      </c>
      <c r="W260" s="2">
        <v>22.9</v>
      </c>
      <c r="X260" s="2">
        <v>12.637600000000001</v>
      </c>
      <c r="Y260" s="2">
        <v>6.13</v>
      </c>
      <c r="Z260" s="2">
        <v>25</v>
      </c>
      <c r="AA260" s="2">
        <v>24.6</v>
      </c>
      <c r="AB260" s="2">
        <v>28.019400000000001</v>
      </c>
      <c r="AC260" s="2">
        <v>7.35</v>
      </c>
      <c r="AD260" s="2">
        <v>25.4</v>
      </c>
      <c r="AE260" s="2">
        <v>28.9</v>
      </c>
      <c r="AF260" s="2">
        <v>37.3782</v>
      </c>
      <c r="AG260" s="20">
        <v>4.71</v>
      </c>
      <c r="AH260" s="20">
        <v>21.4</v>
      </c>
      <c r="AI260" s="20">
        <v>22</v>
      </c>
      <c r="AJ260" s="20">
        <v>34.599600000000002</v>
      </c>
      <c r="AK260" s="18">
        <v>6.36</v>
      </c>
      <c r="AL260" s="18">
        <v>21.9</v>
      </c>
      <c r="AM260" s="18">
        <v>29</v>
      </c>
      <c r="AN260" s="18">
        <v>51.719000000000001</v>
      </c>
      <c r="AO260" s="2">
        <v>1.38</v>
      </c>
      <c r="AP260" s="2">
        <v>11.6</v>
      </c>
      <c r="AQ260" s="2">
        <v>12</v>
      </c>
      <c r="AR260" s="2">
        <v>2.3418999999999999</v>
      </c>
      <c r="AS260" s="2">
        <v>2.12</v>
      </c>
      <c r="AT260" s="2">
        <v>14.7</v>
      </c>
      <c r="AU260" s="2">
        <v>14.4</v>
      </c>
      <c r="AV260" s="2">
        <v>7.2140000000000004</v>
      </c>
      <c r="AW260" s="2">
        <v>5.48</v>
      </c>
      <c r="AX260" s="2">
        <v>21.4</v>
      </c>
      <c r="AY260" s="2">
        <v>25.6</v>
      </c>
      <c r="AZ260" s="2">
        <v>24.4133</v>
      </c>
      <c r="BA260" s="2">
        <v>8.83</v>
      </c>
      <c r="BB260" s="2">
        <v>28.8</v>
      </c>
      <c r="BC260" s="2">
        <v>30.7</v>
      </c>
      <c r="BD260" s="2">
        <v>52.349400000000003</v>
      </c>
      <c r="BE260" s="4" t="str">
        <f t="shared" ref="BE260:BE323" si="42">IF(OR(E260="NOTICIERO",E260="INFORMATIVO"),"NO APLICA",IF(I260&lt;60,"NO APLICA",IF(M260&lt;6,"ABURRIDO",IF(O260&lt;25,"ABURRIDO","ENTRETENIDO"))))</f>
        <v>ABURRIDO</v>
      </c>
      <c r="BF260" s="4">
        <f t="shared" ref="BF260:BF323" si="43">SUMPRODUCT($BG$2:$BK$2,BG260:BK260)/5</f>
        <v>4.7750000000000004</v>
      </c>
      <c r="BG260">
        <f t="shared" ref="BG260:BG323" si="44">AO260</f>
        <v>1.38</v>
      </c>
      <c r="BH260">
        <f t="shared" ref="BH260:BH323" si="45">AS260</f>
        <v>2.12</v>
      </c>
      <c r="BI260">
        <f t="shared" ref="BI260:BI323" si="46">MAX(AW260,BA260)</f>
        <v>8.83</v>
      </c>
      <c r="BJ260">
        <f t="shared" ref="BJ260:BJ323" si="47">AK260</f>
        <v>6.36</v>
      </c>
      <c r="BK260">
        <f t="shared" ref="BK260:BK323" si="48">AG260</f>
        <v>4.71</v>
      </c>
      <c r="BL260">
        <f t="shared" ref="BL260:BL323" si="49">IFERROR((I260*N260*O260),0)</f>
        <v>53538.240000000078</v>
      </c>
    </row>
    <row r="261" spans="1:64" x14ac:dyDescent="0.2">
      <c r="A261" s="1">
        <v>259</v>
      </c>
      <c r="B261" s="7" t="s">
        <v>5</v>
      </c>
      <c r="C261" s="3">
        <v>39932</v>
      </c>
      <c r="D261" s="4" t="s">
        <v>3</v>
      </c>
      <c r="E261" s="4" t="s">
        <v>164</v>
      </c>
      <c r="F261" s="5" t="str">
        <f t="shared" si="40"/>
        <v>W</v>
      </c>
      <c r="G261" s="6">
        <v>0.87916666666666676</v>
      </c>
      <c r="H261" s="6">
        <v>0.91666666666666663</v>
      </c>
      <c r="I261" s="85">
        <f t="shared" si="41"/>
        <v>53.999999999999808</v>
      </c>
      <c r="J261" s="86">
        <f>I261*Segmentos!$D$7*(AH261%)*IF(ISNUMBER(AI261),AI261%,0)</f>
        <v>963770.39999999653</v>
      </c>
      <c r="K261" s="86">
        <f>I261*Segmentos!$D$7*(AL261%)*IF(ISNUMBER(AM261),AM261%,0)</f>
        <v>994895.99999999639</v>
      </c>
      <c r="L261" s="4"/>
      <c r="M261" s="2">
        <v>4.54</v>
      </c>
      <c r="N261" s="2">
        <v>13.9</v>
      </c>
      <c r="O261" s="2">
        <v>32.6</v>
      </c>
      <c r="P261" s="2">
        <v>81.272400000000005</v>
      </c>
      <c r="Q261" s="2">
        <v>2.44</v>
      </c>
      <c r="R261" s="2">
        <v>6.2</v>
      </c>
      <c r="S261" s="2">
        <v>39.200000000000003</v>
      </c>
      <c r="T261" s="2">
        <v>7.2858000000000001</v>
      </c>
      <c r="U261" s="2">
        <v>3.55</v>
      </c>
      <c r="V261" s="2">
        <v>15.2</v>
      </c>
      <c r="W261" s="2">
        <v>23.4</v>
      </c>
      <c r="X261" s="2">
        <v>13.3386</v>
      </c>
      <c r="Y261" s="2">
        <v>6.49</v>
      </c>
      <c r="Z261" s="2">
        <v>18.100000000000001</v>
      </c>
      <c r="AA261" s="2">
        <v>35.799999999999997</v>
      </c>
      <c r="AB261" s="2">
        <v>34.287500000000001</v>
      </c>
      <c r="AC261" s="2">
        <v>4.4800000000000004</v>
      </c>
      <c r="AD261" s="2">
        <v>13.3</v>
      </c>
      <c r="AE261" s="2">
        <v>33.799999999999997</v>
      </c>
      <c r="AF261" s="2">
        <v>26.360499999999998</v>
      </c>
      <c r="AG261" s="20">
        <v>4.47</v>
      </c>
      <c r="AH261" s="20">
        <v>13.9</v>
      </c>
      <c r="AI261" s="20">
        <v>32.1</v>
      </c>
      <c r="AJ261" s="20">
        <v>37.978299999999997</v>
      </c>
      <c r="AK261" s="18">
        <v>4.5999999999999996</v>
      </c>
      <c r="AL261" s="18">
        <v>14</v>
      </c>
      <c r="AM261" s="18">
        <v>32.9</v>
      </c>
      <c r="AN261" s="18">
        <v>43.2941</v>
      </c>
      <c r="AO261" s="2">
        <v>1.49</v>
      </c>
      <c r="AP261" s="2">
        <v>8.1</v>
      </c>
      <c r="AQ261" s="2">
        <v>18.399999999999999</v>
      </c>
      <c r="AR261" s="2">
        <v>2.9245999999999999</v>
      </c>
      <c r="AS261" s="2">
        <v>2.0699999999999998</v>
      </c>
      <c r="AT261" s="2">
        <v>10</v>
      </c>
      <c r="AU261" s="2">
        <v>20.7</v>
      </c>
      <c r="AV261" s="2">
        <v>8.1829999999999998</v>
      </c>
      <c r="AW261" s="2">
        <v>4.8600000000000003</v>
      </c>
      <c r="AX261" s="2">
        <v>13.9</v>
      </c>
      <c r="AY261" s="2">
        <v>35</v>
      </c>
      <c r="AZ261" s="2">
        <v>25.037700000000001</v>
      </c>
      <c r="BA261" s="2">
        <v>6.58</v>
      </c>
      <c r="BB261" s="2">
        <v>17.899999999999999</v>
      </c>
      <c r="BC261" s="2">
        <v>36.799999999999997</v>
      </c>
      <c r="BD261" s="2">
        <v>45.127099999999999</v>
      </c>
      <c r="BE261" s="4" t="str">
        <f t="shared" si="42"/>
        <v>NO APLICA</v>
      </c>
      <c r="BF261" s="4">
        <f t="shared" si="43"/>
        <v>3.8606000000000003</v>
      </c>
      <c r="BG261">
        <f t="shared" si="44"/>
        <v>1.49</v>
      </c>
      <c r="BH261">
        <f t="shared" si="45"/>
        <v>2.0699999999999998</v>
      </c>
      <c r="BI261">
        <f t="shared" si="46"/>
        <v>6.58</v>
      </c>
      <c r="BJ261">
        <f t="shared" si="47"/>
        <v>4.5999999999999996</v>
      </c>
      <c r="BK261">
        <f t="shared" si="48"/>
        <v>4.47</v>
      </c>
      <c r="BL261">
        <f t="shared" si="49"/>
        <v>24469.559999999918</v>
      </c>
    </row>
    <row r="262" spans="1:64" x14ac:dyDescent="0.2">
      <c r="A262" s="1">
        <v>260</v>
      </c>
      <c r="B262" s="7" t="s">
        <v>18</v>
      </c>
      <c r="C262" s="3">
        <v>39932</v>
      </c>
      <c r="D262" s="4" t="s">
        <v>17</v>
      </c>
      <c r="E262" s="4" t="s">
        <v>168</v>
      </c>
      <c r="F262" s="5" t="str">
        <f t="shared" si="40"/>
        <v>W</v>
      </c>
      <c r="G262" s="6">
        <v>0.82916666666666661</v>
      </c>
      <c r="H262" s="6">
        <v>0.91319444444444453</v>
      </c>
      <c r="I262" s="85">
        <f t="shared" si="41"/>
        <v>121.00000000000021</v>
      </c>
      <c r="J262" s="86">
        <f>I262*Segmentos!$D$7*(AH262%)*IF(ISNUMBER(AI262),AI262%,0)</f>
        <v>195148.80000000034</v>
      </c>
      <c r="K262" s="86">
        <f>I262*Segmentos!$D$7*(AL262%)*IF(ISNUMBER(AM262),AM262%,0)</f>
        <v>145877.60000000024</v>
      </c>
      <c r="L262" s="4" t="s">
        <v>226</v>
      </c>
      <c r="M262" s="2">
        <v>0.35</v>
      </c>
      <c r="N262" s="2">
        <v>2.7</v>
      </c>
      <c r="O262" s="2">
        <v>13.1</v>
      </c>
      <c r="P262" s="2">
        <v>94.474000000000004</v>
      </c>
      <c r="Q262" s="2">
        <v>0.04</v>
      </c>
      <c r="R262" s="2">
        <v>0.2</v>
      </c>
      <c r="S262" s="2">
        <v>22.3</v>
      </c>
      <c r="T262" s="2">
        <v>1.9482999999999999</v>
      </c>
      <c r="U262" s="2">
        <v>0.01</v>
      </c>
      <c r="V262" s="2">
        <v>0.9</v>
      </c>
      <c r="W262" s="2">
        <v>1.5</v>
      </c>
      <c r="X262" s="2">
        <v>0.72119999999999995</v>
      </c>
      <c r="Y262" s="2">
        <v>0.47</v>
      </c>
      <c r="Z262" s="2">
        <v>2.7</v>
      </c>
      <c r="AA262" s="2">
        <v>17.399999999999999</v>
      </c>
      <c r="AB262" s="2">
        <v>37.196100000000001</v>
      </c>
      <c r="AC262" s="2">
        <v>0.62</v>
      </c>
      <c r="AD262" s="2">
        <v>5.0999999999999996</v>
      </c>
      <c r="AE262" s="2">
        <v>12.1</v>
      </c>
      <c r="AF262" s="2">
        <v>54.608400000000003</v>
      </c>
      <c r="AG262" s="20">
        <v>0.4</v>
      </c>
      <c r="AH262" s="20">
        <v>3.2</v>
      </c>
      <c r="AI262" s="20">
        <v>12.6</v>
      </c>
      <c r="AJ262" s="20">
        <v>51.080100000000002</v>
      </c>
      <c r="AK262" s="18">
        <v>0.31</v>
      </c>
      <c r="AL262" s="18">
        <v>2.2000000000000002</v>
      </c>
      <c r="AM262" s="18">
        <v>13.7</v>
      </c>
      <c r="AN262" s="18">
        <v>43.393900000000002</v>
      </c>
      <c r="AO262" s="2">
        <v>0.01</v>
      </c>
      <c r="AP262" s="2">
        <v>1.1000000000000001</v>
      </c>
      <c r="AQ262" s="2">
        <v>0.8</v>
      </c>
      <c r="AR262" s="2">
        <v>0.27500000000000002</v>
      </c>
      <c r="AS262" s="2">
        <v>0.12</v>
      </c>
      <c r="AT262" s="2">
        <v>0.7</v>
      </c>
      <c r="AU262" s="2">
        <v>17.100000000000001</v>
      </c>
      <c r="AV262" s="2">
        <v>7.3959999999999999</v>
      </c>
      <c r="AW262" s="2">
        <v>0.38</v>
      </c>
      <c r="AX262" s="2">
        <v>3.2</v>
      </c>
      <c r="AY262" s="2">
        <v>11.8</v>
      </c>
      <c r="AZ262" s="2">
        <v>29.683299999999999</v>
      </c>
      <c r="BA262" s="2">
        <v>0.55000000000000004</v>
      </c>
      <c r="BB262" s="2">
        <v>3.8</v>
      </c>
      <c r="BC262" s="2">
        <v>14.5</v>
      </c>
      <c r="BD262" s="2">
        <v>57.119599999999998</v>
      </c>
      <c r="BE262" s="4" t="str">
        <f t="shared" si="42"/>
        <v>ABURRIDO</v>
      </c>
      <c r="BF262" s="4">
        <f t="shared" si="43"/>
        <v>0.28320000000000001</v>
      </c>
      <c r="BG262">
        <f t="shared" si="44"/>
        <v>0.01</v>
      </c>
      <c r="BH262">
        <f t="shared" si="45"/>
        <v>0.12</v>
      </c>
      <c r="BI262">
        <f t="shared" si="46"/>
        <v>0.55000000000000004</v>
      </c>
      <c r="BJ262">
        <f t="shared" si="47"/>
        <v>0.31</v>
      </c>
      <c r="BK262">
        <f t="shared" si="48"/>
        <v>0.4</v>
      </c>
      <c r="BL262">
        <f t="shared" si="49"/>
        <v>4279.7700000000077</v>
      </c>
    </row>
    <row r="263" spans="1:64" x14ac:dyDescent="0.2">
      <c r="A263" s="1">
        <v>261</v>
      </c>
      <c r="B263" s="7" t="s">
        <v>9</v>
      </c>
      <c r="C263" s="3">
        <v>39932</v>
      </c>
      <c r="D263" s="4" t="s">
        <v>8</v>
      </c>
      <c r="E263" s="4" t="s">
        <v>168</v>
      </c>
      <c r="F263" s="5" t="str">
        <f t="shared" si="40"/>
        <v>W</v>
      </c>
      <c r="G263" s="6">
        <v>0.79374999999999996</v>
      </c>
      <c r="H263" s="6">
        <v>0.87291666666666667</v>
      </c>
      <c r="I263" s="85">
        <f t="shared" si="41"/>
        <v>114.00000000000007</v>
      </c>
      <c r="J263" s="86">
        <f>I263*Segmentos!$D$7*(AH263%)*IF(ISNUMBER(AI263),AI263%,0)</f>
        <v>2389166.4000000018</v>
      </c>
      <c r="K263" s="86">
        <f>I263*Segmentos!$D$7*(AL263%)*IF(ISNUMBER(AM263),AM263%,0)</f>
        <v>2349676.8000000012</v>
      </c>
      <c r="L263" s="4" t="s">
        <v>224</v>
      </c>
      <c r="M263" s="2">
        <v>5.19</v>
      </c>
      <c r="N263" s="2">
        <v>14.4</v>
      </c>
      <c r="O263" s="2">
        <v>36.200000000000003</v>
      </c>
      <c r="P263" s="2">
        <v>85.838999999999999</v>
      </c>
      <c r="Q263" s="2">
        <v>1.3</v>
      </c>
      <c r="R263" s="2">
        <v>7.1</v>
      </c>
      <c r="S263" s="2">
        <v>18.3</v>
      </c>
      <c r="T263" s="2">
        <v>3.5794000000000001</v>
      </c>
      <c r="U263" s="2">
        <v>1.3</v>
      </c>
      <c r="V263" s="2">
        <v>6.2</v>
      </c>
      <c r="W263" s="2">
        <v>20.9</v>
      </c>
      <c r="X263" s="2">
        <v>4.4926000000000004</v>
      </c>
      <c r="Y263" s="2">
        <v>4.8099999999999996</v>
      </c>
      <c r="Z263" s="2">
        <v>18.2</v>
      </c>
      <c r="AA263" s="2">
        <v>26.4</v>
      </c>
      <c r="AB263" s="2">
        <v>23.493500000000001</v>
      </c>
      <c r="AC263" s="2">
        <v>10</v>
      </c>
      <c r="AD263" s="2">
        <v>19.7</v>
      </c>
      <c r="AE263" s="2">
        <v>50.7</v>
      </c>
      <c r="AF263" s="2">
        <v>54.273600000000002</v>
      </c>
      <c r="AG263" s="20">
        <v>5.24</v>
      </c>
      <c r="AH263" s="20">
        <v>13.4</v>
      </c>
      <c r="AI263" s="20">
        <v>39.1</v>
      </c>
      <c r="AJ263" s="20">
        <v>41.115200000000002</v>
      </c>
      <c r="AK263" s="18">
        <v>5.15</v>
      </c>
      <c r="AL263" s="18">
        <v>15.2</v>
      </c>
      <c r="AM263" s="18">
        <v>33.9</v>
      </c>
      <c r="AN263" s="18">
        <v>44.723799999999997</v>
      </c>
      <c r="AO263" s="2">
        <v>0.38</v>
      </c>
      <c r="AP263" s="2">
        <v>3.9</v>
      </c>
      <c r="AQ263" s="2">
        <v>9.6999999999999993</v>
      </c>
      <c r="AR263" s="2">
        <v>0.68579999999999997</v>
      </c>
      <c r="AS263" s="2">
        <v>1.61</v>
      </c>
      <c r="AT263" s="2">
        <v>7.8</v>
      </c>
      <c r="AU263" s="2">
        <v>20.6</v>
      </c>
      <c r="AV263" s="2">
        <v>5.8689</v>
      </c>
      <c r="AW263" s="2">
        <v>4.55</v>
      </c>
      <c r="AX263" s="2">
        <v>12.9</v>
      </c>
      <c r="AY263" s="2">
        <v>35.200000000000003</v>
      </c>
      <c r="AZ263" s="2">
        <v>21.6311</v>
      </c>
      <c r="BA263" s="2">
        <v>9.11</v>
      </c>
      <c r="BB263" s="2">
        <v>22.2</v>
      </c>
      <c r="BC263" s="2">
        <v>41.1</v>
      </c>
      <c r="BD263" s="2">
        <v>57.653199999999998</v>
      </c>
      <c r="BE263" s="4" t="str">
        <f t="shared" si="42"/>
        <v>ABURRIDO</v>
      </c>
      <c r="BF263" s="4">
        <f t="shared" si="43"/>
        <v>4.4521999999999995</v>
      </c>
      <c r="BG263">
        <f t="shared" si="44"/>
        <v>0.38</v>
      </c>
      <c r="BH263">
        <f t="shared" si="45"/>
        <v>1.61</v>
      </c>
      <c r="BI263">
        <f t="shared" si="46"/>
        <v>9.11</v>
      </c>
      <c r="BJ263">
        <f t="shared" si="47"/>
        <v>5.15</v>
      </c>
      <c r="BK263">
        <f t="shared" si="48"/>
        <v>5.24</v>
      </c>
      <c r="BL263">
        <f t="shared" si="49"/>
        <v>59425.920000000042</v>
      </c>
    </row>
    <row r="264" spans="1:64" x14ac:dyDescent="0.2">
      <c r="A264" s="1">
        <v>262</v>
      </c>
      <c r="B264" s="7" t="s">
        <v>1</v>
      </c>
      <c r="C264" s="3">
        <v>39932</v>
      </c>
      <c r="D264" s="4" t="s">
        <v>627</v>
      </c>
      <c r="E264" s="4" t="s">
        <v>163</v>
      </c>
      <c r="F264" s="5" t="str">
        <f t="shared" si="40"/>
        <v>W</v>
      </c>
      <c r="G264" s="6">
        <v>0.8354166666666667</v>
      </c>
      <c r="H264" s="6">
        <v>0.87222222222222223</v>
      </c>
      <c r="I264" s="85">
        <f t="shared" si="41"/>
        <v>52.999999999999972</v>
      </c>
      <c r="J264" s="86">
        <f>I264*Segmentos!$D$7*(AH264%)*IF(ISNUMBER(AI264),AI264%,0)</f>
        <v>508736.39999999973</v>
      </c>
      <c r="K264" s="86">
        <f>I264*Segmentos!$D$7*(AL264%)*IF(ISNUMBER(AM264),AM264%,0)</f>
        <v>1128772.7999999993</v>
      </c>
      <c r="L264" s="4"/>
      <c r="M264" s="2">
        <v>3.94</v>
      </c>
      <c r="N264" s="2">
        <v>8.8000000000000007</v>
      </c>
      <c r="O264" s="2">
        <v>44.7</v>
      </c>
      <c r="P264" s="2">
        <v>77.572999999999993</v>
      </c>
      <c r="Q264" s="2">
        <v>4.59</v>
      </c>
      <c r="R264" s="2">
        <v>9.1</v>
      </c>
      <c r="S264" s="2">
        <v>50.3</v>
      </c>
      <c r="T264" s="2">
        <v>15.082700000000001</v>
      </c>
      <c r="U264" s="2">
        <v>4.18</v>
      </c>
      <c r="V264" s="2">
        <v>9.9</v>
      </c>
      <c r="W264" s="2">
        <v>42.3</v>
      </c>
      <c r="X264" s="2">
        <v>17.258700000000001</v>
      </c>
      <c r="Y264" s="2">
        <v>3.78</v>
      </c>
      <c r="Z264" s="2">
        <v>8.6</v>
      </c>
      <c r="AA264" s="2">
        <v>43.9</v>
      </c>
      <c r="AB264" s="2">
        <v>22.0124</v>
      </c>
      <c r="AC264" s="2">
        <v>3.59</v>
      </c>
      <c r="AD264" s="2">
        <v>8.1</v>
      </c>
      <c r="AE264" s="2">
        <v>44.3</v>
      </c>
      <c r="AF264" s="2">
        <v>23.2193</v>
      </c>
      <c r="AG264" s="20">
        <v>2.41</v>
      </c>
      <c r="AH264" s="20">
        <v>5.7</v>
      </c>
      <c r="AI264" s="20">
        <v>42.1</v>
      </c>
      <c r="AJ264" s="20">
        <v>22.533999999999999</v>
      </c>
      <c r="AK264" s="18">
        <v>5.31</v>
      </c>
      <c r="AL264" s="18">
        <v>11.6</v>
      </c>
      <c r="AM264" s="18">
        <v>45.9</v>
      </c>
      <c r="AN264" s="18">
        <v>55.039000000000001</v>
      </c>
      <c r="AO264" s="2">
        <v>3.53</v>
      </c>
      <c r="AP264" s="2">
        <v>8.9</v>
      </c>
      <c r="AQ264" s="2">
        <v>39.799999999999997</v>
      </c>
      <c r="AR264" s="2">
        <v>7.6130000000000004</v>
      </c>
      <c r="AS264" s="2">
        <v>4.3899999999999997</v>
      </c>
      <c r="AT264" s="2">
        <v>10.5</v>
      </c>
      <c r="AU264" s="2">
        <v>41.8</v>
      </c>
      <c r="AV264" s="2">
        <v>19.0441</v>
      </c>
      <c r="AW264" s="2">
        <v>3.71</v>
      </c>
      <c r="AX264" s="2">
        <v>7.7</v>
      </c>
      <c r="AY264" s="2">
        <v>48.1</v>
      </c>
      <c r="AZ264" s="2">
        <v>21.044499999999999</v>
      </c>
      <c r="BA264" s="2">
        <v>3.96</v>
      </c>
      <c r="BB264" s="2">
        <v>8.6</v>
      </c>
      <c r="BC264" s="2">
        <v>46</v>
      </c>
      <c r="BD264" s="2">
        <v>29.871400000000001</v>
      </c>
      <c r="BE264" s="4" t="str">
        <f t="shared" si="42"/>
        <v>NO APLICA</v>
      </c>
      <c r="BF264" s="4">
        <f t="shared" si="43"/>
        <v>4.1269999999999998</v>
      </c>
      <c r="BG264">
        <f t="shared" si="44"/>
        <v>3.53</v>
      </c>
      <c r="BH264">
        <f t="shared" si="45"/>
        <v>4.3899999999999997</v>
      </c>
      <c r="BI264">
        <f t="shared" si="46"/>
        <v>3.96</v>
      </c>
      <c r="BJ264">
        <f t="shared" si="47"/>
        <v>5.31</v>
      </c>
      <c r="BK264">
        <f t="shared" si="48"/>
        <v>2.41</v>
      </c>
      <c r="BL264">
        <f t="shared" si="49"/>
        <v>20848.079999999994</v>
      </c>
    </row>
    <row r="265" spans="1:64" x14ac:dyDescent="0.2">
      <c r="A265" s="1">
        <v>263</v>
      </c>
      <c r="B265" s="7" t="s">
        <v>29</v>
      </c>
      <c r="C265" s="3">
        <v>39932</v>
      </c>
      <c r="D265" s="4" t="s">
        <v>628</v>
      </c>
      <c r="E265" s="4" t="s">
        <v>169</v>
      </c>
      <c r="F265" s="5" t="str">
        <f t="shared" si="40"/>
        <v>W</v>
      </c>
      <c r="G265" s="6">
        <v>0.84513888888888899</v>
      </c>
      <c r="H265" s="6">
        <v>0.87291666666666667</v>
      </c>
      <c r="I265" s="85">
        <f t="shared" si="41"/>
        <v>39.999999999999858</v>
      </c>
      <c r="J265" s="86">
        <f>I265*Segmentos!$D$7*(AH265%)*IF(ISNUMBER(AI265),AI265%,0)</f>
        <v>39375.999999999854</v>
      </c>
      <c r="K265" s="86">
        <f>I265*Segmentos!$D$7*(AL265%)*IF(ISNUMBER(AM265),AM265%,0)</f>
        <v>147503.99999999948</v>
      </c>
      <c r="L265" s="4"/>
      <c r="M265" s="2">
        <v>0.6</v>
      </c>
      <c r="N265" s="2">
        <v>2.2000000000000002</v>
      </c>
      <c r="O265" s="2">
        <v>27.5</v>
      </c>
      <c r="P265" s="2">
        <v>88.701999999999998</v>
      </c>
      <c r="Q265" s="2">
        <v>0.2</v>
      </c>
      <c r="R265" s="2">
        <v>0.4</v>
      </c>
      <c r="S265" s="2">
        <v>50</v>
      </c>
      <c r="T265" s="2">
        <v>4.8601999999999999</v>
      </c>
      <c r="U265" s="2">
        <v>0.14000000000000001</v>
      </c>
      <c r="V265" s="2">
        <v>1.7</v>
      </c>
      <c r="W265" s="2">
        <v>8.3000000000000007</v>
      </c>
      <c r="X265" s="2">
        <v>4.3789999999999996</v>
      </c>
      <c r="Y265" s="2">
        <v>0.19</v>
      </c>
      <c r="Z265" s="2">
        <v>1.4</v>
      </c>
      <c r="AA265" s="2">
        <v>14.3</v>
      </c>
      <c r="AB265" s="2">
        <v>8.39</v>
      </c>
      <c r="AC265" s="2">
        <v>1.48</v>
      </c>
      <c r="AD265" s="2">
        <v>4.2</v>
      </c>
      <c r="AE265" s="2">
        <v>35.299999999999997</v>
      </c>
      <c r="AF265" s="2">
        <v>71.072800000000001</v>
      </c>
      <c r="AG265" s="20">
        <v>0.25</v>
      </c>
      <c r="AH265" s="20">
        <v>2.2999999999999998</v>
      </c>
      <c r="AI265" s="20">
        <v>10.7</v>
      </c>
      <c r="AJ265" s="20">
        <v>17.1388</v>
      </c>
      <c r="AK265" s="18">
        <v>0.93</v>
      </c>
      <c r="AL265" s="18">
        <v>2.1</v>
      </c>
      <c r="AM265" s="18">
        <v>43.9</v>
      </c>
      <c r="AN265" s="18">
        <v>71.563199999999995</v>
      </c>
      <c r="AO265" s="2">
        <v>0.17</v>
      </c>
      <c r="AP265" s="2">
        <v>2.4</v>
      </c>
      <c r="AQ265" s="2">
        <v>7.1</v>
      </c>
      <c r="AR265" s="2">
        <v>2.7408999999999999</v>
      </c>
      <c r="AS265" s="2">
        <v>0.26</v>
      </c>
      <c r="AT265" s="2">
        <v>0.8</v>
      </c>
      <c r="AU265" s="2">
        <v>31.5</v>
      </c>
      <c r="AV265" s="2">
        <v>8.4684000000000008</v>
      </c>
      <c r="AW265" s="2">
        <v>0.65</v>
      </c>
      <c r="AX265" s="2">
        <v>2.9</v>
      </c>
      <c r="AY265" s="2">
        <v>22.7</v>
      </c>
      <c r="AZ265" s="2">
        <v>27.5899</v>
      </c>
      <c r="BA265" s="2">
        <v>0.89</v>
      </c>
      <c r="BB265" s="2">
        <v>2.4</v>
      </c>
      <c r="BC265" s="2">
        <v>36.9</v>
      </c>
      <c r="BD265" s="2">
        <v>49.902700000000003</v>
      </c>
      <c r="BE265" s="4" t="str">
        <f t="shared" si="42"/>
        <v>NO APLICA</v>
      </c>
      <c r="BF265" s="4">
        <f t="shared" si="43"/>
        <v>0.51960000000000006</v>
      </c>
      <c r="BG265">
        <f t="shared" si="44"/>
        <v>0.17</v>
      </c>
      <c r="BH265">
        <f t="shared" si="45"/>
        <v>0.26</v>
      </c>
      <c r="BI265">
        <f t="shared" si="46"/>
        <v>0.89</v>
      </c>
      <c r="BJ265">
        <f t="shared" si="47"/>
        <v>0.93</v>
      </c>
      <c r="BK265">
        <f t="shared" si="48"/>
        <v>0.25</v>
      </c>
      <c r="BL265">
        <f t="shared" si="49"/>
        <v>2419.9999999999914</v>
      </c>
    </row>
    <row r="266" spans="1:64" x14ac:dyDescent="0.2">
      <c r="A266" s="1">
        <v>264</v>
      </c>
      <c r="B266" s="7" t="s">
        <v>36</v>
      </c>
      <c r="C266" s="3">
        <v>39932</v>
      </c>
      <c r="D266" s="4" t="s">
        <v>626</v>
      </c>
      <c r="E266" s="4" t="s">
        <v>163</v>
      </c>
      <c r="F266" s="5" t="str">
        <f t="shared" si="40"/>
        <v>W</v>
      </c>
      <c r="G266" s="6">
        <v>0.92500000000000004</v>
      </c>
      <c r="H266" s="6">
        <v>0.95208333333333339</v>
      </c>
      <c r="I266" s="85">
        <f t="shared" si="41"/>
        <v>39.000000000000021</v>
      </c>
      <c r="J266" s="86">
        <f>I266*Segmentos!$D$7*(AH266%)*IF(ISNUMBER(AI266),AI266%,0)</f>
        <v>1203072.0000000007</v>
      </c>
      <c r="K266" s="86">
        <f>I266*Segmentos!$D$7*(AL266%)*IF(ISNUMBER(AM266),AM266%,0)</f>
        <v>2116296.0000000009</v>
      </c>
      <c r="L266" s="4"/>
      <c r="M266" s="2">
        <v>10.79</v>
      </c>
      <c r="N266" s="2">
        <v>20.100000000000001</v>
      </c>
      <c r="O266" s="2">
        <v>53.7</v>
      </c>
      <c r="P266" s="2">
        <v>81.580500000000001</v>
      </c>
      <c r="Q266" s="2">
        <v>6.68</v>
      </c>
      <c r="R266" s="2">
        <v>12.6</v>
      </c>
      <c r="S266" s="2">
        <v>53</v>
      </c>
      <c r="T266" s="2">
        <v>8.4276999999999997</v>
      </c>
      <c r="U266" s="2">
        <v>11.38</v>
      </c>
      <c r="V266" s="2">
        <v>20.7</v>
      </c>
      <c r="W266" s="2">
        <v>55</v>
      </c>
      <c r="X266" s="2">
        <v>18.032299999999999</v>
      </c>
      <c r="Y266" s="2">
        <v>12.63</v>
      </c>
      <c r="Z266" s="2">
        <v>22.1</v>
      </c>
      <c r="AA266" s="2">
        <v>57.1</v>
      </c>
      <c r="AB266" s="2">
        <v>28.174199999999999</v>
      </c>
      <c r="AC266" s="2">
        <v>10.86</v>
      </c>
      <c r="AD266" s="2">
        <v>21.7</v>
      </c>
      <c r="AE266" s="2">
        <v>50</v>
      </c>
      <c r="AF266" s="2">
        <v>26.946200000000001</v>
      </c>
      <c r="AG266" s="20">
        <v>7.7</v>
      </c>
      <c r="AH266" s="20">
        <v>16</v>
      </c>
      <c r="AI266" s="20">
        <v>48.2</v>
      </c>
      <c r="AJ266" s="20">
        <v>27.625800000000002</v>
      </c>
      <c r="AK266" s="18">
        <v>13.58</v>
      </c>
      <c r="AL266" s="18">
        <v>23.8</v>
      </c>
      <c r="AM266" s="18">
        <v>57</v>
      </c>
      <c r="AN266" s="18">
        <v>53.954700000000003</v>
      </c>
      <c r="AO266" s="2">
        <v>12.1</v>
      </c>
      <c r="AP266" s="2">
        <v>19.8</v>
      </c>
      <c r="AQ266" s="2">
        <v>61.2</v>
      </c>
      <c r="AR266" s="2">
        <v>9.9943000000000008</v>
      </c>
      <c r="AS266" s="2">
        <v>10.119999999999999</v>
      </c>
      <c r="AT266" s="2">
        <v>20.5</v>
      </c>
      <c r="AU266" s="2">
        <v>49.3</v>
      </c>
      <c r="AV266" s="2">
        <v>16.848600000000001</v>
      </c>
      <c r="AW266" s="2">
        <v>11.37</v>
      </c>
      <c r="AX266" s="2">
        <v>21.3</v>
      </c>
      <c r="AY266" s="2">
        <v>53.4</v>
      </c>
      <c r="AZ266" s="2">
        <v>24.697399999999998</v>
      </c>
      <c r="BA266" s="2">
        <v>10.38</v>
      </c>
      <c r="BB266" s="2">
        <v>19.100000000000001</v>
      </c>
      <c r="BC266" s="2">
        <v>54.5</v>
      </c>
      <c r="BD266" s="2">
        <v>30.040199999999999</v>
      </c>
      <c r="BE266" s="4" t="str">
        <f t="shared" si="42"/>
        <v>NO APLICA</v>
      </c>
      <c r="BF266" s="4">
        <f t="shared" si="43"/>
        <v>10.914599999999998</v>
      </c>
      <c r="BG266">
        <f t="shared" si="44"/>
        <v>12.1</v>
      </c>
      <c r="BH266">
        <f t="shared" si="45"/>
        <v>10.119999999999999</v>
      </c>
      <c r="BI266">
        <f t="shared" si="46"/>
        <v>11.37</v>
      </c>
      <c r="BJ266">
        <f t="shared" si="47"/>
        <v>13.58</v>
      </c>
      <c r="BK266">
        <f t="shared" si="48"/>
        <v>7.7</v>
      </c>
      <c r="BL266">
        <f t="shared" si="49"/>
        <v>42095.430000000022</v>
      </c>
    </row>
    <row r="267" spans="1:64" x14ac:dyDescent="0.2">
      <c r="A267" s="1">
        <v>265</v>
      </c>
      <c r="B267" s="7" t="s">
        <v>30</v>
      </c>
      <c r="C267" s="3">
        <v>39932</v>
      </c>
      <c r="D267" s="4" t="s">
        <v>628</v>
      </c>
      <c r="E267" s="4" t="s">
        <v>163</v>
      </c>
      <c r="F267" s="5" t="str">
        <f t="shared" si="40"/>
        <v>W</v>
      </c>
      <c r="G267" s="6">
        <v>0.87916666666666676</v>
      </c>
      <c r="H267" s="6">
        <v>0.91041666666666676</v>
      </c>
      <c r="I267" s="85">
        <f t="shared" si="41"/>
        <v>45</v>
      </c>
      <c r="J267" s="86">
        <f>I267*Segmentos!$D$7*(AH267%)*IF(ISNUMBER(AI267),AI267%,0)</f>
        <v>76626.000000000015</v>
      </c>
      <c r="K267" s="86">
        <f>I267*Segmentos!$D$7*(AL267%)*IF(ISNUMBER(AM267),AM267%,0)</f>
        <v>173628.00000000003</v>
      </c>
      <c r="L267" s="4"/>
      <c r="M267" s="2">
        <v>0.7</v>
      </c>
      <c r="N267" s="2">
        <v>1.9</v>
      </c>
      <c r="O267" s="2">
        <v>37.6</v>
      </c>
      <c r="P267" s="2">
        <v>90.569900000000004</v>
      </c>
      <c r="Q267" s="2">
        <v>0.63</v>
      </c>
      <c r="R267" s="2">
        <v>0.7</v>
      </c>
      <c r="S267" s="2">
        <v>89.2</v>
      </c>
      <c r="T267" s="2">
        <v>13.6997</v>
      </c>
      <c r="U267" s="2">
        <v>0.69</v>
      </c>
      <c r="V267" s="2">
        <v>1.6</v>
      </c>
      <c r="W267" s="2">
        <v>43.9</v>
      </c>
      <c r="X267" s="2">
        <v>18.7925</v>
      </c>
      <c r="Y267" s="2">
        <v>0.44</v>
      </c>
      <c r="Z267" s="2">
        <v>1.8</v>
      </c>
      <c r="AA267" s="2">
        <v>24.8</v>
      </c>
      <c r="AB267" s="2">
        <v>16.864000000000001</v>
      </c>
      <c r="AC267" s="2">
        <v>0.97</v>
      </c>
      <c r="AD267" s="2">
        <v>2.7</v>
      </c>
      <c r="AE267" s="2">
        <v>35.799999999999997</v>
      </c>
      <c r="AF267" s="2">
        <v>41.213700000000003</v>
      </c>
      <c r="AG267" s="20">
        <v>0.41</v>
      </c>
      <c r="AH267" s="20">
        <v>1.1000000000000001</v>
      </c>
      <c r="AI267" s="20">
        <v>38.700000000000003</v>
      </c>
      <c r="AJ267" s="20">
        <v>25.2883</v>
      </c>
      <c r="AK267" s="18">
        <v>0.96</v>
      </c>
      <c r="AL267" s="18">
        <v>2.6</v>
      </c>
      <c r="AM267" s="18">
        <v>37.1</v>
      </c>
      <c r="AN267" s="18">
        <v>65.281599999999997</v>
      </c>
      <c r="AO267" s="2">
        <v>0.33</v>
      </c>
      <c r="AP267" s="2">
        <v>1.3</v>
      </c>
      <c r="AQ267" s="2">
        <v>25</v>
      </c>
      <c r="AR267" s="2">
        <v>4.6012000000000004</v>
      </c>
      <c r="AS267" s="2">
        <v>0.74</v>
      </c>
      <c r="AT267" s="2">
        <v>1.2</v>
      </c>
      <c r="AU267" s="2">
        <v>63.4</v>
      </c>
      <c r="AV267" s="2">
        <v>21.1051</v>
      </c>
      <c r="AW267" s="2">
        <v>0.77</v>
      </c>
      <c r="AX267" s="2">
        <v>2.2999999999999998</v>
      </c>
      <c r="AY267" s="2">
        <v>33.1</v>
      </c>
      <c r="AZ267" s="2">
        <v>28.5669</v>
      </c>
      <c r="BA267" s="2">
        <v>0.73</v>
      </c>
      <c r="BB267" s="2">
        <v>2.1</v>
      </c>
      <c r="BC267" s="2">
        <v>35.200000000000003</v>
      </c>
      <c r="BD267" s="2">
        <v>36.296700000000001</v>
      </c>
      <c r="BE267" s="4" t="str">
        <f t="shared" si="42"/>
        <v>NO APLICA</v>
      </c>
      <c r="BF267" s="4">
        <f t="shared" si="43"/>
        <v>0.70799999999999996</v>
      </c>
      <c r="BG267">
        <f t="shared" si="44"/>
        <v>0.33</v>
      </c>
      <c r="BH267">
        <f t="shared" si="45"/>
        <v>0.74</v>
      </c>
      <c r="BI267">
        <f t="shared" si="46"/>
        <v>0.77</v>
      </c>
      <c r="BJ267">
        <f t="shared" si="47"/>
        <v>0.96</v>
      </c>
      <c r="BK267">
        <f t="shared" si="48"/>
        <v>0.41</v>
      </c>
      <c r="BL267">
        <f t="shared" si="49"/>
        <v>3214.8</v>
      </c>
    </row>
    <row r="268" spans="1:64" x14ac:dyDescent="0.2">
      <c r="A268" s="1">
        <v>266</v>
      </c>
      <c r="B268" s="7" t="s">
        <v>20</v>
      </c>
      <c r="C268" s="3">
        <v>39932</v>
      </c>
      <c r="D268" s="4" t="s">
        <v>17</v>
      </c>
      <c r="E268" s="4" t="s">
        <v>169</v>
      </c>
      <c r="F268" s="5" t="str">
        <f t="shared" si="40"/>
        <v>W</v>
      </c>
      <c r="G268" s="6">
        <v>0.91736111111111107</v>
      </c>
      <c r="H268" s="6">
        <v>0.95833333333333337</v>
      </c>
      <c r="I268" s="85">
        <f t="shared" si="41"/>
        <v>59.000000000000114</v>
      </c>
      <c r="J268" s="86">
        <f>I268*Segmentos!$D$7*(AH268%)*IF(ISNUMBER(AI268),AI268%,0)</f>
        <v>114460.00000000022</v>
      </c>
      <c r="K268" s="86">
        <f>I268*Segmentos!$D$7*(AL268%)*IF(ISNUMBER(AM268),AM268%,0)</f>
        <v>24142.800000000054</v>
      </c>
      <c r="L268" s="4"/>
      <c r="M268" s="2">
        <v>0.28000000000000003</v>
      </c>
      <c r="N268" s="2">
        <v>1.8</v>
      </c>
      <c r="O268" s="2">
        <v>16.100000000000001</v>
      </c>
      <c r="P268" s="2">
        <v>97.140199999999993</v>
      </c>
      <c r="Q268" s="2">
        <v>0</v>
      </c>
      <c r="R268" s="2">
        <v>0</v>
      </c>
      <c r="S268" s="8" t="s">
        <v>577</v>
      </c>
      <c r="T268" s="2">
        <v>0</v>
      </c>
      <c r="U268" s="2">
        <v>0.23</v>
      </c>
      <c r="V268" s="2">
        <v>1.7</v>
      </c>
      <c r="W268" s="2">
        <v>13.7</v>
      </c>
      <c r="X268" s="2">
        <v>16.52</v>
      </c>
      <c r="Y268" s="2">
        <v>0.36</v>
      </c>
      <c r="Z268" s="2">
        <v>2.6</v>
      </c>
      <c r="AA268" s="2">
        <v>14.1</v>
      </c>
      <c r="AB268" s="2">
        <v>36.590299999999999</v>
      </c>
      <c r="AC268" s="2">
        <v>0.39</v>
      </c>
      <c r="AD268" s="2">
        <v>2</v>
      </c>
      <c r="AE268" s="2">
        <v>19.8</v>
      </c>
      <c r="AF268" s="2">
        <v>44.03</v>
      </c>
      <c r="AG268" s="20">
        <v>0.49</v>
      </c>
      <c r="AH268" s="20">
        <v>2.5</v>
      </c>
      <c r="AI268" s="20">
        <v>19.399999999999999</v>
      </c>
      <c r="AJ268" s="20">
        <v>78.949200000000005</v>
      </c>
      <c r="AK268" s="18">
        <v>0.1</v>
      </c>
      <c r="AL268" s="18">
        <v>1.1000000000000001</v>
      </c>
      <c r="AM268" s="18">
        <v>9.3000000000000007</v>
      </c>
      <c r="AN268" s="18">
        <v>18.191099999999999</v>
      </c>
      <c r="AO268" s="2">
        <v>0.03</v>
      </c>
      <c r="AP268" s="2">
        <v>0.1</v>
      </c>
      <c r="AQ268" s="2">
        <v>30.5</v>
      </c>
      <c r="AR268" s="2">
        <v>1.1006</v>
      </c>
      <c r="AS268" s="2">
        <v>0.03</v>
      </c>
      <c r="AT268" s="2">
        <v>0.7</v>
      </c>
      <c r="AU268" s="2">
        <v>4.0999999999999996</v>
      </c>
      <c r="AV268" s="2">
        <v>2.2841</v>
      </c>
      <c r="AW268" s="2">
        <v>0.69</v>
      </c>
      <c r="AX268" s="2">
        <v>1.7</v>
      </c>
      <c r="AY268" s="2">
        <v>40.5</v>
      </c>
      <c r="AZ268" s="2">
        <v>68.222200000000001</v>
      </c>
      <c r="BA268" s="2">
        <v>0.19</v>
      </c>
      <c r="BB268" s="2">
        <v>2.9</v>
      </c>
      <c r="BC268" s="2">
        <v>6.8</v>
      </c>
      <c r="BD268" s="2">
        <v>25.5334</v>
      </c>
      <c r="BE268" s="4" t="str">
        <f t="shared" si="42"/>
        <v>NO APLICA</v>
      </c>
      <c r="BF268" s="4">
        <f t="shared" si="43"/>
        <v>0.2732</v>
      </c>
      <c r="BG268">
        <f t="shared" si="44"/>
        <v>0.03</v>
      </c>
      <c r="BH268">
        <f t="shared" si="45"/>
        <v>0.03</v>
      </c>
      <c r="BI268">
        <f t="shared" si="46"/>
        <v>0.69</v>
      </c>
      <c r="BJ268">
        <f t="shared" si="47"/>
        <v>0.1</v>
      </c>
      <c r="BK268">
        <f t="shared" si="48"/>
        <v>0.49</v>
      </c>
      <c r="BL268">
        <f t="shared" si="49"/>
        <v>1709.8200000000033</v>
      </c>
    </row>
    <row r="269" spans="1:64" x14ac:dyDescent="0.2">
      <c r="A269" s="1">
        <v>267</v>
      </c>
      <c r="B269" s="7" t="s">
        <v>11</v>
      </c>
      <c r="C269" s="3">
        <v>39932</v>
      </c>
      <c r="D269" s="4" t="s">
        <v>8</v>
      </c>
      <c r="E269" s="4" t="s">
        <v>166</v>
      </c>
      <c r="F269" s="5" t="str">
        <f t="shared" si="40"/>
        <v>W</v>
      </c>
      <c r="G269" s="6">
        <v>0.91111111111111109</v>
      </c>
      <c r="H269" s="6">
        <v>0.91180555555555554</v>
      </c>
      <c r="I269" s="85">
        <f t="shared" si="41"/>
        <v>0.99999999999999645</v>
      </c>
      <c r="J269" s="86">
        <f>I269*Segmentos!$D$7*(AH269%)*IF(ISNUMBER(AI269),AI269%,0)</f>
        <v>25999.999999999909</v>
      </c>
      <c r="K269" s="86">
        <f>I269*Segmentos!$D$7*(AL269%)*IF(ISNUMBER(AM269),AM269%,0)</f>
        <v>20799.999999999931</v>
      </c>
      <c r="L269" s="4"/>
      <c r="M269" s="2">
        <v>5.79</v>
      </c>
      <c r="N269" s="2">
        <v>5.8</v>
      </c>
      <c r="O269" s="2">
        <v>100</v>
      </c>
      <c r="P269" s="2">
        <v>92.452200000000005</v>
      </c>
      <c r="Q269" s="2">
        <v>2.2400000000000002</v>
      </c>
      <c r="R269" s="2">
        <v>2.2000000000000002</v>
      </c>
      <c r="S269" s="2">
        <v>100</v>
      </c>
      <c r="T269" s="2">
        <v>5.9581</v>
      </c>
      <c r="U269" s="2">
        <v>2.92</v>
      </c>
      <c r="V269" s="2">
        <v>2.9</v>
      </c>
      <c r="W269" s="2">
        <v>100</v>
      </c>
      <c r="X269" s="2">
        <v>9.7902000000000005</v>
      </c>
      <c r="Y269" s="2">
        <v>3.06</v>
      </c>
      <c r="Z269" s="2">
        <v>3.1</v>
      </c>
      <c r="AA269" s="2">
        <v>100</v>
      </c>
      <c r="AB269" s="2">
        <v>14.4168</v>
      </c>
      <c r="AC269" s="2">
        <v>11.88</v>
      </c>
      <c r="AD269" s="2">
        <v>11.9</v>
      </c>
      <c r="AE269" s="2">
        <v>100</v>
      </c>
      <c r="AF269" s="2">
        <v>62.287100000000002</v>
      </c>
      <c r="AG269" s="20">
        <v>6.49</v>
      </c>
      <c r="AH269" s="20">
        <v>6.5</v>
      </c>
      <c r="AI269" s="20">
        <v>100</v>
      </c>
      <c r="AJ269" s="20">
        <v>49.190399999999997</v>
      </c>
      <c r="AK269" s="18">
        <v>5.15</v>
      </c>
      <c r="AL269" s="18">
        <v>5.2</v>
      </c>
      <c r="AM269" s="18">
        <v>100</v>
      </c>
      <c r="AN269" s="18">
        <v>43.261899999999997</v>
      </c>
      <c r="AO269" s="2">
        <v>0.85</v>
      </c>
      <c r="AP269" s="2">
        <v>0.9</v>
      </c>
      <c r="AQ269" s="2">
        <v>100</v>
      </c>
      <c r="AR269" s="2">
        <v>1.4923999999999999</v>
      </c>
      <c r="AS269" s="2">
        <v>2.88</v>
      </c>
      <c r="AT269" s="2">
        <v>2.9</v>
      </c>
      <c r="AU269" s="2">
        <v>100</v>
      </c>
      <c r="AV269" s="2">
        <v>10.1204</v>
      </c>
      <c r="AW269" s="2">
        <v>4.8499999999999996</v>
      </c>
      <c r="AX269" s="2">
        <v>4.8</v>
      </c>
      <c r="AY269" s="2">
        <v>100</v>
      </c>
      <c r="AZ269" s="2">
        <v>22.279199999999999</v>
      </c>
      <c r="BA269" s="2">
        <v>9.57</v>
      </c>
      <c r="BB269" s="2">
        <v>9.6</v>
      </c>
      <c r="BC269" s="2">
        <v>100</v>
      </c>
      <c r="BD269" s="2">
        <v>58.560299999999998</v>
      </c>
      <c r="BE269" s="4" t="str">
        <f t="shared" si="42"/>
        <v>NO APLICA</v>
      </c>
      <c r="BF269" s="4">
        <f t="shared" si="43"/>
        <v>5.2451999999999996</v>
      </c>
      <c r="BG269">
        <f t="shared" si="44"/>
        <v>0.85</v>
      </c>
      <c r="BH269">
        <f t="shared" si="45"/>
        <v>2.88</v>
      </c>
      <c r="BI269">
        <f t="shared" si="46"/>
        <v>9.57</v>
      </c>
      <c r="BJ269">
        <f t="shared" si="47"/>
        <v>5.15</v>
      </c>
      <c r="BK269">
        <f t="shared" si="48"/>
        <v>6.49</v>
      </c>
      <c r="BL269">
        <f t="shared" si="49"/>
        <v>579.99999999999795</v>
      </c>
    </row>
    <row r="270" spans="1:64" x14ac:dyDescent="0.2">
      <c r="A270" s="1">
        <v>268</v>
      </c>
      <c r="B270" s="7" t="s">
        <v>6</v>
      </c>
      <c r="C270" s="3">
        <v>39932</v>
      </c>
      <c r="D270" s="4" t="s">
        <v>3</v>
      </c>
      <c r="E270" s="4" t="s">
        <v>166</v>
      </c>
      <c r="F270" s="5" t="str">
        <f t="shared" si="40"/>
        <v>W</v>
      </c>
      <c r="G270" s="6">
        <v>0.90763888888888899</v>
      </c>
      <c r="H270" s="6">
        <v>0.90902777777777777</v>
      </c>
      <c r="I270" s="85">
        <f t="shared" si="41"/>
        <v>1.999999999999833</v>
      </c>
      <c r="J270" s="86">
        <f>I270*Segmentos!$D$7*(AH270%)*IF(ISNUMBER(AI270),AI270%,0)</f>
        <v>52559.999999995605</v>
      </c>
      <c r="K270" s="86">
        <f>I270*Segmentos!$D$7*(AL270%)*IF(ISNUMBER(AM270),AM270%,0)</f>
        <v>42621.599999996448</v>
      </c>
      <c r="L270" s="4"/>
      <c r="M270" s="2">
        <v>5.89</v>
      </c>
      <c r="N270" s="2">
        <v>6.5</v>
      </c>
      <c r="O270" s="2">
        <v>90.1</v>
      </c>
      <c r="P270" s="2">
        <v>83.560500000000005</v>
      </c>
      <c r="Q270" s="2">
        <v>2.52</v>
      </c>
      <c r="R270" s="2">
        <v>2.5</v>
      </c>
      <c r="S270" s="2">
        <v>100</v>
      </c>
      <c r="T270" s="2">
        <v>5.9612999999999996</v>
      </c>
      <c r="U270" s="2">
        <v>6.42</v>
      </c>
      <c r="V270" s="2">
        <v>7.1</v>
      </c>
      <c r="W270" s="2">
        <v>90.9</v>
      </c>
      <c r="X270" s="2">
        <v>19.096399999999999</v>
      </c>
      <c r="Y270" s="2">
        <v>7.79</v>
      </c>
      <c r="Z270" s="2">
        <v>8.8000000000000007</v>
      </c>
      <c r="AA270" s="2">
        <v>88.4</v>
      </c>
      <c r="AB270" s="2">
        <v>32.593299999999999</v>
      </c>
      <c r="AC270" s="2">
        <v>5.57</v>
      </c>
      <c r="AD270" s="2">
        <v>6.2</v>
      </c>
      <c r="AE270" s="2">
        <v>89.7</v>
      </c>
      <c r="AF270" s="2">
        <v>25.909500000000001</v>
      </c>
      <c r="AG270" s="20">
        <v>6.53</v>
      </c>
      <c r="AH270" s="20">
        <v>7.3</v>
      </c>
      <c r="AI270" s="20">
        <v>90</v>
      </c>
      <c r="AJ270" s="20">
        <v>43.930399999999999</v>
      </c>
      <c r="AK270" s="18">
        <v>5.32</v>
      </c>
      <c r="AL270" s="18">
        <v>5.9</v>
      </c>
      <c r="AM270" s="18">
        <v>90.3</v>
      </c>
      <c r="AN270" s="18">
        <v>39.630099999999999</v>
      </c>
      <c r="AO270" s="2">
        <v>3.24</v>
      </c>
      <c r="AP270" s="2">
        <v>3.2</v>
      </c>
      <c r="AQ270" s="2">
        <v>100</v>
      </c>
      <c r="AR270" s="2">
        <v>5.0191999999999997</v>
      </c>
      <c r="AS270" s="2">
        <v>1.83</v>
      </c>
      <c r="AT270" s="2">
        <v>2.1</v>
      </c>
      <c r="AU270" s="2">
        <v>88.4</v>
      </c>
      <c r="AV270" s="2">
        <v>5.7186000000000003</v>
      </c>
      <c r="AW270" s="2">
        <v>5.84</v>
      </c>
      <c r="AX270" s="2">
        <v>6.9</v>
      </c>
      <c r="AY270" s="2">
        <v>84.3</v>
      </c>
      <c r="AZ270" s="2">
        <v>23.806699999999999</v>
      </c>
      <c r="BA270" s="2">
        <v>9.0299999999999994</v>
      </c>
      <c r="BB270" s="2">
        <v>9.8000000000000007</v>
      </c>
      <c r="BC270" s="2">
        <v>92.5</v>
      </c>
      <c r="BD270" s="2">
        <v>49.015999999999998</v>
      </c>
      <c r="BE270" s="4" t="str">
        <f t="shared" si="42"/>
        <v>NO APLICA</v>
      </c>
      <c r="BF270" s="4">
        <f t="shared" si="43"/>
        <v>4.9257999999999997</v>
      </c>
      <c r="BG270">
        <f t="shared" si="44"/>
        <v>3.24</v>
      </c>
      <c r="BH270">
        <f t="shared" si="45"/>
        <v>1.83</v>
      </c>
      <c r="BI270">
        <f t="shared" si="46"/>
        <v>9.0299999999999994</v>
      </c>
      <c r="BJ270">
        <f t="shared" si="47"/>
        <v>5.32</v>
      </c>
      <c r="BK270">
        <f t="shared" si="48"/>
        <v>6.53</v>
      </c>
      <c r="BL270">
        <f t="shared" si="49"/>
        <v>1171.2999999999022</v>
      </c>
    </row>
    <row r="271" spans="1:64" x14ac:dyDescent="0.2">
      <c r="A271" s="1">
        <v>269</v>
      </c>
      <c r="B271" s="7" t="s">
        <v>31</v>
      </c>
      <c r="C271" s="3">
        <v>39932</v>
      </c>
      <c r="D271" s="4" t="s">
        <v>628</v>
      </c>
      <c r="E271" s="4" t="s">
        <v>166</v>
      </c>
      <c r="F271" s="5" t="str">
        <f t="shared" si="40"/>
        <v>W</v>
      </c>
      <c r="G271" s="6">
        <v>0.91041666666666676</v>
      </c>
      <c r="H271" s="6">
        <v>0.91388888888888886</v>
      </c>
      <c r="I271" s="85">
        <f t="shared" si="41"/>
        <v>4.9999999999998224</v>
      </c>
      <c r="J271" s="86">
        <f>I271*Segmentos!$D$7*(AH271%)*IF(ISNUMBER(AI271),AI271%,0)</f>
        <v>14183.999999999496</v>
      </c>
      <c r="K271" s="86">
        <f>I271*Segmentos!$D$7*(AL271%)*IF(ISNUMBER(AM271),AM271%,0)</f>
        <v>18089.999999999356</v>
      </c>
      <c r="L271" s="4"/>
      <c r="M271" s="2">
        <v>0.81</v>
      </c>
      <c r="N271" s="2">
        <v>1.2</v>
      </c>
      <c r="O271" s="2">
        <v>66.5</v>
      </c>
      <c r="P271" s="2">
        <v>96.604100000000003</v>
      </c>
      <c r="Q271" s="2">
        <v>0.4</v>
      </c>
      <c r="R271" s="2">
        <v>0.7</v>
      </c>
      <c r="S271" s="2">
        <v>60</v>
      </c>
      <c r="T271" s="2">
        <v>7.9333999999999998</v>
      </c>
      <c r="U271" s="2">
        <v>0.88</v>
      </c>
      <c r="V271" s="2">
        <v>1.5</v>
      </c>
      <c r="W271" s="2">
        <v>60.1</v>
      </c>
      <c r="X271" s="2">
        <v>22.1173</v>
      </c>
      <c r="Y271" s="2">
        <v>0.76</v>
      </c>
      <c r="Z271" s="2">
        <v>1.1000000000000001</v>
      </c>
      <c r="AA271" s="2">
        <v>71</v>
      </c>
      <c r="AB271" s="2">
        <v>26.8764</v>
      </c>
      <c r="AC271" s="2">
        <v>1.01</v>
      </c>
      <c r="AD271" s="2">
        <v>1.5</v>
      </c>
      <c r="AE271" s="2">
        <v>69.099999999999994</v>
      </c>
      <c r="AF271" s="2">
        <v>39.677100000000003</v>
      </c>
      <c r="AG271" s="20">
        <v>0.68</v>
      </c>
      <c r="AH271" s="20">
        <v>0.9</v>
      </c>
      <c r="AI271" s="20">
        <v>78.8</v>
      </c>
      <c r="AJ271" s="20">
        <v>38.569200000000002</v>
      </c>
      <c r="AK271" s="18">
        <v>0.92</v>
      </c>
      <c r="AL271" s="18">
        <v>1.5</v>
      </c>
      <c r="AM271" s="18">
        <v>60.3</v>
      </c>
      <c r="AN271" s="18">
        <v>58.0349</v>
      </c>
      <c r="AO271" s="2">
        <v>0.6</v>
      </c>
      <c r="AP271" s="2">
        <v>0.9</v>
      </c>
      <c r="AQ271" s="2">
        <v>68.599999999999994</v>
      </c>
      <c r="AR271" s="2">
        <v>7.7759999999999998</v>
      </c>
      <c r="AS271" s="2">
        <v>0.57999999999999996</v>
      </c>
      <c r="AT271" s="2">
        <v>0.8</v>
      </c>
      <c r="AU271" s="2">
        <v>74.400000000000006</v>
      </c>
      <c r="AV271" s="2">
        <v>15.386100000000001</v>
      </c>
      <c r="AW271" s="2">
        <v>0.41</v>
      </c>
      <c r="AX271" s="2">
        <v>0.7</v>
      </c>
      <c r="AY271" s="2">
        <v>62.3</v>
      </c>
      <c r="AZ271" s="2">
        <v>14.2439</v>
      </c>
      <c r="BA271" s="2">
        <v>1.29</v>
      </c>
      <c r="BB271" s="2">
        <v>2</v>
      </c>
      <c r="BC271" s="2">
        <v>65.5</v>
      </c>
      <c r="BD271" s="2">
        <v>59.198099999999997</v>
      </c>
      <c r="BE271" s="4" t="str">
        <f t="shared" si="42"/>
        <v>NO APLICA</v>
      </c>
      <c r="BF271" s="4">
        <f t="shared" si="43"/>
        <v>0.84380000000000011</v>
      </c>
      <c r="BG271">
        <f t="shared" si="44"/>
        <v>0.6</v>
      </c>
      <c r="BH271">
        <f t="shared" si="45"/>
        <v>0.57999999999999996</v>
      </c>
      <c r="BI271">
        <f t="shared" si="46"/>
        <v>1.29</v>
      </c>
      <c r="BJ271">
        <f t="shared" si="47"/>
        <v>0.92</v>
      </c>
      <c r="BK271">
        <f t="shared" si="48"/>
        <v>0.68</v>
      </c>
      <c r="BL271">
        <f t="shared" si="49"/>
        <v>398.99999999998585</v>
      </c>
    </row>
    <row r="272" spans="1:64" x14ac:dyDescent="0.2">
      <c r="A272" s="1">
        <v>270</v>
      </c>
      <c r="B272" s="7" t="s">
        <v>37</v>
      </c>
      <c r="C272" s="3">
        <v>39932</v>
      </c>
      <c r="D272" s="4" t="s">
        <v>627</v>
      </c>
      <c r="E272" s="4" t="s">
        <v>173</v>
      </c>
      <c r="F272" s="5" t="str">
        <f t="shared" si="40"/>
        <v>W</v>
      </c>
      <c r="G272" s="6">
        <v>0.87222222222222223</v>
      </c>
      <c r="H272" s="6">
        <v>0.87291666666666667</v>
      </c>
      <c r="I272" s="85">
        <f t="shared" si="41"/>
        <v>0.99999999999999645</v>
      </c>
      <c r="J272" s="86">
        <f>I272*Segmentos!$D$7*(AH272%)*IF(ISNUMBER(AI272),AI272%,0)</f>
        <v>10799.999999999964</v>
      </c>
      <c r="K272" s="86">
        <f>I272*Segmentos!$D$7*(AL272%)*IF(ISNUMBER(AM272),AM272%,0)</f>
        <v>26799.999999999909</v>
      </c>
      <c r="L272" s="4"/>
      <c r="M272" s="2">
        <v>4.78</v>
      </c>
      <c r="N272" s="2">
        <v>4.8</v>
      </c>
      <c r="O272" s="2">
        <v>100</v>
      </c>
      <c r="P272" s="2">
        <v>82.428899999999999</v>
      </c>
      <c r="Q272" s="2">
        <v>4.8499999999999996</v>
      </c>
      <c r="R272" s="2">
        <v>4.8</v>
      </c>
      <c r="S272" s="2">
        <v>100</v>
      </c>
      <c r="T272" s="2">
        <v>13.9434</v>
      </c>
      <c r="U272" s="2">
        <v>5.47</v>
      </c>
      <c r="V272" s="2">
        <v>5.5</v>
      </c>
      <c r="W272" s="2">
        <v>100</v>
      </c>
      <c r="X272" s="2">
        <v>19.778199999999998</v>
      </c>
      <c r="Y272" s="2">
        <v>4.08</v>
      </c>
      <c r="Z272" s="2">
        <v>4.0999999999999996</v>
      </c>
      <c r="AA272" s="2">
        <v>100</v>
      </c>
      <c r="AB272" s="2">
        <v>20.783899999999999</v>
      </c>
      <c r="AC272" s="2">
        <v>4.93</v>
      </c>
      <c r="AD272" s="2">
        <v>4.9000000000000004</v>
      </c>
      <c r="AE272" s="2">
        <v>100</v>
      </c>
      <c r="AF272" s="2">
        <v>27.923400000000001</v>
      </c>
      <c r="AG272" s="20">
        <v>2.69</v>
      </c>
      <c r="AH272" s="20">
        <v>2.7</v>
      </c>
      <c r="AI272" s="20">
        <v>100</v>
      </c>
      <c r="AJ272" s="20">
        <v>21.989100000000001</v>
      </c>
      <c r="AK272" s="18">
        <v>6.67</v>
      </c>
      <c r="AL272" s="18">
        <v>6.7</v>
      </c>
      <c r="AM272" s="18">
        <v>100</v>
      </c>
      <c r="AN272" s="18">
        <v>60.439799999999998</v>
      </c>
      <c r="AO272" s="2">
        <v>6.19</v>
      </c>
      <c r="AP272" s="2">
        <v>6.2</v>
      </c>
      <c r="AQ272" s="2">
        <v>100</v>
      </c>
      <c r="AR272" s="2">
        <v>11.659000000000001</v>
      </c>
      <c r="AS272" s="2">
        <v>6.16</v>
      </c>
      <c r="AT272" s="2">
        <v>6.2</v>
      </c>
      <c r="AU272" s="2">
        <v>100</v>
      </c>
      <c r="AV272" s="2">
        <v>23.3932</v>
      </c>
      <c r="AW272" s="2">
        <v>3.51</v>
      </c>
      <c r="AX272" s="2">
        <v>3.5</v>
      </c>
      <c r="AY272" s="2">
        <v>100</v>
      </c>
      <c r="AZ272" s="2">
        <v>17.415199999999999</v>
      </c>
      <c r="BA272" s="2">
        <v>4.54</v>
      </c>
      <c r="BB272" s="2">
        <v>4.5</v>
      </c>
      <c r="BC272" s="2">
        <v>100</v>
      </c>
      <c r="BD272" s="2">
        <v>29.961600000000001</v>
      </c>
      <c r="BE272" s="4" t="str">
        <f t="shared" si="42"/>
        <v>NO APLICA</v>
      </c>
      <c r="BF272" s="4">
        <f t="shared" si="43"/>
        <v>5.4606000000000003</v>
      </c>
      <c r="BG272">
        <f t="shared" si="44"/>
        <v>6.19</v>
      </c>
      <c r="BH272">
        <f t="shared" si="45"/>
        <v>6.16</v>
      </c>
      <c r="BI272">
        <f t="shared" si="46"/>
        <v>4.54</v>
      </c>
      <c r="BJ272">
        <f t="shared" si="47"/>
        <v>6.67</v>
      </c>
      <c r="BK272">
        <f t="shared" si="48"/>
        <v>2.69</v>
      </c>
      <c r="BL272">
        <f t="shared" si="49"/>
        <v>479.99999999999829</v>
      </c>
    </row>
    <row r="273" spans="1:64" x14ac:dyDescent="0.2">
      <c r="A273" s="1">
        <v>271</v>
      </c>
      <c r="B273" s="7" t="s">
        <v>82</v>
      </c>
      <c r="C273" s="3">
        <v>39932</v>
      </c>
      <c r="D273" s="4" t="s">
        <v>8</v>
      </c>
      <c r="E273" s="4" t="s">
        <v>166</v>
      </c>
      <c r="F273" s="5" t="str">
        <f t="shared" si="40"/>
        <v>W</v>
      </c>
      <c r="G273" s="6">
        <v>0.9194444444444444</v>
      </c>
      <c r="H273" s="6">
        <v>0.95416666666666661</v>
      </c>
      <c r="I273" s="85">
        <f t="shared" si="41"/>
        <v>49.999999999999986</v>
      </c>
      <c r="J273" s="86">
        <f>I273*Segmentos!$D$7*(AH273%)*IF(ISNUMBER(AI273),AI273%,0)</f>
        <v>1506259.9999999995</v>
      </c>
      <c r="K273" s="86">
        <f>I273*Segmentos!$D$7*(AL273%)*IF(ISNUMBER(AM273),AM273%,0)</f>
        <v>1667159.9999999995</v>
      </c>
      <c r="L273" s="4" t="s">
        <v>225</v>
      </c>
      <c r="M273" s="2">
        <v>7.96</v>
      </c>
      <c r="N273" s="2">
        <v>20.100000000000001</v>
      </c>
      <c r="O273" s="2">
        <v>39.700000000000003</v>
      </c>
      <c r="P273" s="2">
        <v>92.526899999999998</v>
      </c>
      <c r="Q273" s="2">
        <v>3.77</v>
      </c>
      <c r="R273" s="2">
        <v>10.4</v>
      </c>
      <c r="S273" s="2">
        <v>36.299999999999997</v>
      </c>
      <c r="T273" s="2">
        <v>7.3083999999999998</v>
      </c>
      <c r="U273" s="2">
        <v>6.94</v>
      </c>
      <c r="V273" s="2">
        <v>18.899999999999999</v>
      </c>
      <c r="W273" s="2">
        <v>36.799999999999997</v>
      </c>
      <c r="X273" s="2">
        <v>16.913399999999999</v>
      </c>
      <c r="Y273" s="2">
        <v>5.76</v>
      </c>
      <c r="Z273" s="2">
        <v>20.6</v>
      </c>
      <c r="AA273" s="2">
        <v>27.9</v>
      </c>
      <c r="AB273" s="2">
        <v>19.773</v>
      </c>
      <c r="AC273" s="2">
        <v>12.72</v>
      </c>
      <c r="AD273" s="2">
        <v>25.2</v>
      </c>
      <c r="AE273" s="2">
        <v>50.5</v>
      </c>
      <c r="AF273" s="2">
        <v>48.531999999999996</v>
      </c>
      <c r="AG273" s="20">
        <v>7.53</v>
      </c>
      <c r="AH273" s="20">
        <v>20.3</v>
      </c>
      <c r="AI273" s="20">
        <v>37.1</v>
      </c>
      <c r="AJ273" s="20">
        <v>41.524099999999997</v>
      </c>
      <c r="AK273" s="18">
        <v>8.35</v>
      </c>
      <c r="AL273" s="18">
        <v>19.8</v>
      </c>
      <c r="AM273" s="18">
        <v>42.1</v>
      </c>
      <c r="AN273" s="18">
        <v>51.002800000000001</v>
      </c>
      <c r="AO273" s="2">
        <v>2.82</v>
      </c>
      <c r="AP273" s="2">
        <v>13.1</v>
      </c>
      <c r="AQ273" s="2">
        <v>21.6</v>
      </c>
      <c r="AR273" s="2">
        <v>3.5851000000000002</v>
      </c>
      <c r="AS273" s="2">
        <v>5.29</v>
      </c>
      <c r="AT273" s="2">
        <v>14.7</v>
      </c>
      <c r="AU273" s="2">
        <v>36</v>
      </c>
      <c r="AV273" s="2">
        <v>13.5472</v>
      </c>
      <c r="AW273" s="2">
        <v>6.84</v>
      </c>
      <c r="AX273" s="2">
        <v>19</v>
      </c>
      <c r="AY273" s="2">
        <v>35.9</v>
      </c>
      <c r="AZ273" s="2">
        <v>22.865200000000002</v>
      </c>
      <c r="BA273" s="2">
        <v>11.8</v>
      </c>
      <c r="BB273" s="2">
        <v>25.9</v>
      </c>
      <c r="BC273" s="2">
        <v>45.6</v>
      </c>
      <c r="BD273" s="2">
        <v>52.529499999999999</v>
      </c>
      <c r="BE273" s="4" t="str">
        <f t="shared" si="42"/>
        <v>NO APLICA</v>
      </c>
      <c r="BF273" s="4">
        <f t="shared" si="43"/>
        <v>7.5424000000000007</v>
      </c>
      <c r="BG273">
        <f t="shared" si="44"/>
        <v>2.82</v>
      </c>
      <c r="BH273">
        <f t="shared" si="45"/>
        <v>5.29</v>
      </c>
      <c r="BI273">
        <f t="shared" si="46"/>
        <v>11.8</v>
      </c>
      <c r="BJ273">
        <f t="shared" si="47"/>
        <v>8.35</v>
      </c>
      <c r="BK273">
        <f t="shared" si="48"/>
        <v>7.53</v>
      </c>
      <c r="BL273">
        <f t="shared" si="49"/>
        <v>39898.499999999993</v>
      </c>
    </row>
    <row r="274" spans="1:64" x14ac:dyDescent="0.2">
      <c r="A274" s="1">
        <v>272</v>
      </c>
      <c r="B274" s="7" t="s">
        <v>43</v>
      </c>
      <c r="C274" s="3">
        <v>39932</v>
      </c>
      <c r="D274" s="4" t="s">
        <v>629</v>
      </c>
      <c r="E274" s="4" t="s">
        <v>170</v>
      </c>
      <c r="F274" s="5" t="str">
        <f t="shared" si="40"/>
        <v>W</v>
      </c>
      <c r="G274" s="6">
        <v>0.91527777777777775</v>
      </c>
      <c r="H274" s="6">
        <v>0.93263888888888891</v>
      </c>
      <c r="I274" s="85">
        <f t="shared" si="41"/>
        <v>25.000000000000071</v>
      </c>
      <c r="J274" s="86">
        <f>I274*Segmentos!$D$7*(AH274%)*IF(ISNUMBER(AI274),AI274%,0)</f>
        <v>70680.000000000204</v>
      </c>
      <c r="K274" s="86">
        <f>I274*Segmentos!$D$7*(AL274%)*IF(ISNUMBER(AM274),AM274%,0)</f>
        <v>113040.00000000032</v>
      </c>
      <c r="L274" s="4"/>
      <c r="M274" s="2">
        <v>0.93</v>
      </c>
      <c r="N274" s="2">
        <v>2.2000000000000002</v>
      </c>
      <c r="O274" s="2">
        <v>43</v>
      </c>
      <c r="P274" s="2">
        <v>59.139499999999998</v>
      </c>
      <c r="Q274" s="2">
        <v>0.61</v>
      </c>
      <c r="R274" s="2">
        <v>1.4</v>
      </c>
      <c r="S274" s="2">
        <v>42.8</v>
      </c>
      <c r="T274" s="2">
        <v>6.4992000000000001</v>
      </c>
      <c r="U274" s="2">
        <v>2.0499999999999998</v>
      </c>
      <c r="V274" s="2">
        <v>2.7</v>
      </c>
      <c r="W274" s="2">
        <v>75</v>
      </c>
      <c r="X274" s="2">
        <v>27.244399999999999</v>
      </c>
      <c r="Y274" s="2">
        <v>0.98</v>
      </c>
      <c r="Z274" s="2">
        <v>2.7</v>
      </c>
      <c r="AA274" s="2">
        <v>36.6</v>
      </c>
      <c r="AB274" s="2">
        <v>18.4008</v>
      </c>
      <c r="AC274" s="2">
        <v>0.34</v>
      </c>
      <c r="AD274" s="2">
        <v>1.7</v>
      </c>
      <c r="AE274" s="2">
        <v>19.600000000000001</v>
      </c>
      <c r="AF274" s="2">
        <v>6.9951999999999996</v>
      </c>
      <c r="AG274" s="20">
        <v>0.71</v>
      </c>
      <c r="AH274" s="20">
        <v>1.9</v>
      </c>
      <c r="AI274" s="20">
        <v>37.200000000000003</v>
      </c>
      <c r="AJ274" s="20">
        <v>21.268699999999999</v>
      </c>
      <c r="AK274" s="18">
        <v>1.1399999999999999</v>
      </c>
      <c r="AL274" s="18">
        <v>2.4</v>
      </c>
      <c r="AM274" s="18">
        <v>47.1</v>
      </c>
      <c r="AN274" s="18">
        <v>37.870899999999999</v>
      </c>
      <c r="AO274" s="2">
        <v>0.06</v>
      </c>
      <c r="AP274" s="2">
        <v>0.8</v>
      </c>
      <c r="AQ274" s="2">
        <v>7.6</v>
      </c>
      <c r="AR274" s="2">
        <v>0.39500000000000002</v>
      </c>
      <c r="AS274" s="2">
        <v>0.23</v>
      </c>
      <c r="AT274" s="2">
        <v>2</v>
      </c>
      <c r="AU274" s="2">
        <v>11.3</v>
      </c>
      <c r="AV274" s="2">
        <v>3.1774</v>
      </c>
      <c r="AW274" s="2">
        <v>1.21</v>
      </c>
      <c r="AX274" s="2">
        <v>1.4</v>
      </c>
      <c r="AY274" s="2">
        <v>89.7</v>
      </c>
      <c r="AZ274" s="2">
        <v>22.089300000000001</v>
      </c>
      <c r="BA274" s="2">
        <v>1.38</v>
      </c>
      <c r="BB274" s="2">
        <v>3.3</v>
      </c>
      <c r="BC274" s="2">
        <v>42.1</v>
      </c>
      <c r="BD274" s="2">
        <v>33.477800000000002</v>
      </c>
      <c r="BE274" s="4" t="str">
        <f t="shared" si="42"/>
        <v>NO APLICA</v>
      </c>
      <c r="BF274" s="4">
        <f t="shared" si="43"/>
        <v>0.70559999999999989</v>
      </c>
      <c r="BG274">
        <f t="shared" si="44"/>
        <v>0.06</v>
      </c>
      <c r="BH274">
        <f t="shared" si="45"/>
        <v>0.23</v>
      </c>
      <c r="BI274">
        <f t="shared" si="46"/>
        <v>1.38</v>
      </c>
      <c r="BJ274">
        <f t="shared" si="47"/>
        <v>1.1399999999999999</v>
      </c>
      <c r="BK274">
        <f t="shared" si="48"/>
        <v>0.71</v>
      </c>
      <c r="BL274">
        <f t="shared" si="49"/>
        <v>2365.0000000000068</v>
      </c>
    </row>
    <row r="275" spans="1:64" x14ac:dyDescent="0.2">
      <c r="A275" s="1">
        <v>273</v>
      </c>
      <c r="B275" s="7" t="s">
        <v>26</v>
      </c>
      <c r="C275" s="3">
        <v>39932</v>
      </c>
      <c r="D275" s="4" t="s">
        <v>629</v>
      </c>
      <c r="E275" s="4" t="s">
        <v>170</v>
      </c>
      <c r="F275" s="5" t="str">
        <f t="shared" si="40"/>
        <v>W</v>
      </c>
      <c r="G275" s="6">
        <v>0.87986111111111109</v>
      </c>
      <c r="H275" s="6">
        <v>0.9145833333333333</v>
      </c>
      <c r="I275" s="85">
        <f t="shared" si="41"/>
        <v>49.999999999999986</v>
      </c>
      <c r="J275" s="86">
        <f>I275*Segmentos!$D$7*(AH275%)*IF(ISNUMBER(AI275),AI275%,0)</f>
        <v>33119.999999999993</v>
      </c>
      <c r="K275" s="86">
        <f>I275*Segmentos!$D$7*(AL275%)*IF(ISNUMBER(AM275),AM275%,0)</f>
        <v>143599.99999999994</v>
      </c>
      <c r="L275" s="4"/>
      <c r="M275" s="2">
        <v>0.46</v>
      </c>
      <c r="N275" s="2">
        <v>1.6</v>
      </c>
      <c r="O275" s="2">
        <v>28</v>
      </c>
      <c r="P275" s="2">
        <v>39.355200000000004</v>
      </c>
      <c r="Q275" s="2">
        <v>0.08</v>
      </c>
      <c r="R275" s="2">
        <v>0.5</v>
      </c>
      <c r="S275" s="2">
        <v>18</v>
      </c>
      <c r="T275" s="2">
        <v>1.1688000000000001</v>
      </c>
      <c r="U275" s="2">
        <v>1.37</v>
      </c>
      <c r="V275" s="2">
        <v>2.2000000000000002</v>
      </c>
      <c r="W275" s="2">
        <v>61.2</v>
      </c>
      <c r="X275" s="2">
        <v>24.843299999999999</v>
      </c>
      <c r="Y275" s="2">
        <v>0.28999999999999998</v>
      </c>
      <c r="Z275" s="2">
        <v>2.5</v>
      </c>
      <c r="AA275" s="2">
        <v>12</v>
      </c>
      <c r="AB275" s="2">
        <v>7.4901</v>
      </c>
      <c r="AC275" s="2">
        <v>0.21</v>
      </c>
      <c r="AD275" s="2">
        <v>1.1000000000000001</v>
      </c>
      <c r="AE275" s="2">
        <v>19</v>
      </c>
      <c r="AF275" s="2">
        <v>5.8529999999999998</v>
      </c>
      <c r="AG275" s="20">
        <v>0.17</v>
      </c>
      <c r="AH275" s="20">
        <v>1.2</v>
      </c>
      <c r="AI275" s="20">
        <v>13.8</v>
      </c>
      <c r="AJ275" s="20">
        <v>6.9218999999999999</v>
      </c>
      <c r="AK275" s="18">
        <v>0.72</v>
      </c>
      <c r="AL275" s="18">
        <v>2</v>
      </c>
      <c r="AM275" s="18">
        <v>35.9</v>
      </c>
      <c r="AN275" s="18">
        <v>32.433300000000003</v>
      </c>
      <c r="AO275" s="2">
        <v>0</v>
      </c>
      <c r="AP275" s="2">
        <v>0</v>
      </c>
      <c r="AQ275" s="8" t="s">
        <v>577</v>
      </c>
      <c r="AR275" s="2">
        <v>0</v>
      </c>
      <c r="AS275" s="2">
        <v>0.03</v>
      </c>
      <c r="AT275" s="2">
        <v>0.4</v>
      </c>
      <c r="AU275" s="2">
        <v>7.2</v>
      </c>
      <c r="AV275" s="2">
        <v>0.51249999999999996</v>
      </c>
      <c r="AW275" s="2">
        <v>0.38</v>
      </c>
      <c r="AX275" s="2">
        <v>1.4</v>
      </c>
      <c r="AY275" s="2">
        <v>26</v>
      </c>
      <c r="AZ275" s="2">
        <v>9.3079999999999998</v>
      </c>
      <c r="BA275" s="2">
        <v>0.89</v>
      </c>
      <c r="BB275" s="2">
        <v>3</v>
      </c>
      <c r="BC275" s="2">
        <v>30.3</v>
      </c>
      <c r="BD275" s="2">
        <v>29.534700000000001</v>
      </c>
      <c r="BE275" s="4" t="str">
        <f t="shared" si="42"/>
        <v>NO APLICA</v>
      </c>
      <c r="BF275" s="4">
        <f t="shared" si="43"/>
        <v>0.379</v>
      </c>
      <c r="BG275">
        <f t="shared" si="44"/>
        <v>0</v>
      </c>
      <c r="BH275">
        <f t="shared" si="45"/>
        <v>0.03</v>
      </c>
      <c r="BI275">
        <f t="shared" si="46"/>
        <v>0.89</v>
      </c>
      <c r="BJ275">
        <f t="shared" si="47"/>
        <v>0.72</v>
      </c>
      <c r="BK275">
        <f t="shared" si="48"/>
        <v>0.17</v>
      </c>
      <c r="BL275">
        <f t="shared" si="49"/>
        <v>2239.9999999999995</v>
      </c>
    </row>
    <row r="276" spans="1:64" x14ac:dyDescent="0.2">
      <c r="A276" s="1">
        <v>274</v>
      </c>
      <c r="B276" s="7" t="s">
        <v>14</v>
      </c>
      <c r="C276" s="3">
        <v>39932</v>
      </c>
      <c r="D276" s="4" t="s">
        <v>626</v>
      </c>
      <c r="E276" s="4" t="s">
        <v>163</v>
      </c>
      <c r="F276" s="5" t="str">
        <f t="shared" si="40"/>
        <v>W</v>
      </c>
      <c r="G276" s="6">
        <v>0.84583333333333333</v>
      </c>
      <c r="H276" s="6">
        <v>0.87291666666666667</v>
      </c>
      <c r="I276" s="85">
        <f t="shared" si="41"/>
        <v>39.000000000000021</v>
      </c>
      <c r="J276" s="86">
        <f>I276*Segmentos!$D$7*(AH276%)*IF(ISNUMBER(AI276),AI276%,0)</f>
        <v>828110.40000000061</v>
      </c>
      <c r="K276" s="86">
        <f>I276*Segmentos!$D$7*(AL276%)*IF(ISNUMBER(AM276),AM276%,0)</f>
        <v>1144977.6000000008</v>
      </c>
      <c r="L276" s="4"/>
      <c r="M276" s="2">
        <v>6.39</v>
      </c>
      <c r="N276" s="2">
        <v>10.6</v>
      </c>
      <c r="O276" s="2">
        <v>60.4</v>
      </c>
      <c r="P276" s="2">
        <v>80.193799999999996</v>
      </c>
      <c r="Q276" s="2">
        <v>3.39</v>
      </c>
      <c r="R276" s="2">
        <v>6.7</v>
      </c>
      <c r="S276" s="2">
        <v>50.3</v>
      </c>
      <c r="T276" s="2">
        <v>7.1028000000000002</v>
      </c>
      <c r="U276" s="2">
        <v>5.43</v>
      </c>
      <c r="V276" s="2">
        <v>10.6</v>
      </c>
      <c r="W276" s="2">
        <v>51</v>
      </c>
      <c r="X276" s="2">
        <v>14.282400000000001</v>
      </c>
      <c r="Y276" s="2">
        <v>7.14</v>
      </c>
      <c r="Z276" s="2">
        <v>11.9</v>
      </c>
      <c r="AA276" s="2">
        <v>60.2</v>
      </c>
      <c r="AB276" s="2">
        <v>26.444500000000001</v>
      </c>
      <c r="AC276" s="2">
        <v>7.85</v>
      </c>
      <c r="AD276" s="2">
        <v>11.4</v>
      </c>
      <c r="AE276" s="2">
        <v>69.2</v>
      </c>
      <c r="AF276" s="2">
        <v>32.364100000000001</v>
      </c>
      <c r="AG276" s="20">
        <v>5.31</v>
      </c>
      <c r="AH276" s="20">
        <v>9.1999999999999993</v>
      </c>
      <c r="AI276" s="20">
        <v>57.7</v>
      </c>
      <c r="AJ276" s="20">
        <v>31.6145</v>
      </c>
      <c r="AK276" s="18">
        <v>7.36</v>
      </c>
      <c r="AL276" s="18">
        <v>11.8</v>
      </c>
      <c r="AM276" s="18">
        <v>62.2</v>
      </c>
      <c r="AN276" s="18">
        <v>48.579300000000003</v>
      </c>
      <c r="AO276" s="2">
        <v>6.72</v>
      </c>
      <c r="AP276" s="2">
        <v>13.1</v>
      </c>
      <c r="AQ276" s="2">
        <v>51.3</v>
      </c>
      <c r="AR276" s="2">
        <v>9.2146000000000008</v>
      </c>
      <c r="AS276" s="2">
        <v>5.98</v>
      </c>
      <c r="AT276" s="2">
        <v>10.7</v>
      </c>
      <c r="AU276" s="2">
        <v>55.8</v>
      </c>
      <c r="AV276" s="2">
        <v>16.528600000000001</v>
      </c>
      <c r="AW276" s="2">
        <v>6.68</v>
      </c>
      <c r="AX276" s="2">
        <v>10.199999999999999</v>
      </c>
      <c r="AY276" s="2">
        <v>65.400000000000006</v>
      </c>
      <c r="AZ276" s="2">
        <v>24.095400000000001</v>
      </c>
      <c r="BA276" s="2">
        <v>6.31</v>
      </c>
      <c r="BB276" s="2">
        <v>10.1</v>
      </c>
      <c r="BC276" s="2">
        <v>62.7</v>
      </c>
      <c r="BD276" s="2">
        <v>30.3553</v>
      </c>
      <c r="BE276" s="4" t="str">
        <f t="shared" si="42"/>
        <v>NO APLICA</v>
      </c>
      <c r="BF276" s="4">
        <f t="shared" si="43"/>
        <v>6.3759999999999994</v>
      </c>
      <c r="BG276">
        <f t="shared" si="44"/>
        <v>6.72</v>
      </c>
      <c r="BH276">
        <f t="shared" si="45"/>
        <v>5.98</v>
      </c>
      <c r="BI276">
        <f t="shared" si="46"/>
        <v>6.68</v>
      </c>
      <c r="BJ276">
        <f t="shared" si="47"/>
        <v>7.36</v>
      </c>
      <c r="BK276">
        <f t="shared" si="48"/>
        <v>5.31</v>
      </c>
      <c r="BL276">
        <f t="shared" si="49"/>
        <v>24969.360000000011</v>
      </c>
    </row>
    <row r="277" spans="1:64" x14ac:dyDescent="0.2">
      <c r="A277" s="1">
        <v>275</v>
      </c>
      <c r="B277" s="7" t="s">
        <v>10</v>
      </c>
      <c r="C277" s="3">
        <v>39932</v>
      </c>
      <c r="D277" s="4" t="s">
        <v>8</v>
      </c>
      <c r="E277" s="4" t="s">
        <v>164</v>
      </c>
      <c r="F277" s="5" t="str">
        <f t="shared" si="40"/>
        <v>W</v>
      </c>
      <c r="G277" s="6">
        <v>0.87916666666666676</v>
      </c>
      <c r="H277" s="6">
        <v>0.9194444444444444</v>
      </c>
      <c r="I277" s="85">
        <f t="shared" si="41"/>
        <v>57.999999999999794</v>
      </c>
      <c r="J277" s="86">
        <f>I277*Segmentos!$D$7*(AH277%)*IF(ISNUMBER(AI277),AI277%,0)</f>
        <v>1537139.1999999941</v>
      </c>
      <c r="K277" s="86">
        <f>I277*Segmentos!$D$7*(AL277%)*IF(ISNUMBER(AM277),AM277%,0)</f>
        <v>1453479.9999999949</v>
      </c>
      <c r="L277" s="4"/>
      <c r="M277" s="2">
        <v>6.43</v>
      </c>
      <c r="N277" s="2">
        <v>17</v>
      </c>
      <c r="O277" s="2">
        <v>37.9</v>
      </c>
      <c r="P277" s="2">
        <v>91.044899999999998</v>
      </c>
      <c r="Q277" s="2">
        <v>1.86</v>
      </c>
      <c r="R277" s="2">
        <v>8</v>
      </c>
      <c r="S277" s="2">
        <v>23.3</v>
      </c>
      <c r="T277" s="2">
        <v>4.3804999999999996</v>
      </c>
      <c r="U277" s="2">
        <v>3.63</v>
      </c>
      <c r="V277" s="2">
        <v>14.4</v>
      </c>
      <c r="W277" s="2">
        <v>25.2</v>
      </c>
      <c r="X277" s="2">
        <v>10.773</v>
      </c>
      <c r="Y277" s="2">
        <v>5.01</v>
      </c>
      <c r="Z277" s="2">
        <v>17.399999999999999</v>
      </c>
      <c r="AA277" s="2">
        <v>28.8</v>
      </c>
      <c r="AB277" s="2">
        <v>20.9343</v>
      </c>
      <c r="AC277" s="2">
        <v>11.83</v>
      </c>
      <c r="AD277" s="2">
        <v>22.8</v>
      </c>
      <c r="AE277" s="2">
        <v>51.8</v>
      </c>
      <c r="AF277" s="2">
        <v>54.957099999999997</v>
      </c>
      <c r="AG277" s="20">
        <v>6.61</v>
      </c>
      <c r="AH277" s="20">
        <v>16.399999999999999</v>
      </c>
      <c r="AI277" s="20">
        <v>40.4</v>
      </c>
      <c r="AJ277" s="20">
        <v>44.377000000000002</v>
      </c>
      <c r="AK277" s="18">
        <v>6.27</v>
      </c>
      <c r="AL277" s="18">
        <v>17.5</v>
      </c>
      <c r="AM277" s="18">
        <v>35.799999999999997</v>
      </c>
      <c r="AN277" s="18">
        <v>46.667900000000003</v>
      </c>
      <c r="AO277" s="2">
        <v>1.1200000000000001</v>
      </c>
      <c r="AP277" s="2">
        <v>6.6</v>
      </c>
      <c r="AQ277" s="2">
        <v>16.899999999999999</v>
      </c>
      <c r="AR277" s="2">
        <v>1.7393000000000001</v>
      </c>
      <c r="AS277" s="2">
        <v>2.95</v>
      </c>
      <c r="AT277" s="2">
        <v>11.2</v>
      </c>
      <c r="AU277" s="2">
        <v>26.2</v>
      </c>
      <c r="AV277" s="2">
        <v>9.1877999999999993</v>
      </c>
      <c r="AW277" s="2">
        <v>4.63</v>
      </c>
      <c r="AX277" s="2">
        <v>17.100000000000001</v>
      </c>
      <c r="AY277" s="2">
        <v>27.1</v>
      </c>
      <c r="AZ277" s="2">
        <v>18.829000000000001</v>
      </c>
      <c r="BA277" s="2">
        <v>11.31</v>
      </c>
      <c r="BB277" s="2">
        <v>23.2</v>
      </c>
      <c r="BC277" s="2">
        <v>48.8</v>
      </c>
      <c r="BD277" s="2">
        <v>61.288899999999998</v>
      </c>
      <c r="BE277" s="4" t="str">
        <f t="shared" si="42"/>
        <v>NO APLICA</v>
      </c>
      <c r="BF277" s="4">
        <f t="shared" si="43"/>
        <v>5.9662000000000006</v>
      </c>
      <c r="BG277">
        <f t="shared" si="44"/>
        <v>1.1200000000000001</v>
      </c>
      <c r="BH277">
        <f t="shared" si="45"/>
        <v>2.95</v>
      </c>
      <c r="BI277">
        <f t="shared" si="46"/>
        <v>11.31</v>
      </c>
      <c r="BJ277">
        <f t="shared" si="47"/>
        <v>6.27</v>
      </c>
      <c r="BK277">
        <f t="shared" si="48"/>
        <v>6.61</v>
      </c>
      <c r="BL277">
        <f t="shared" si="49"/>
        <v>37369.399999999863</v>
      </c>
    </row>
    <row r="278" spans="1:64" x14ac:dyDescent="0.2">
      <c r="A278" s="1">
        <v>276</v>
      </c>
      <c r="B278" s="7" t="s">
        <v>81</v>
      </c>
      <c r="C278" s="3">
        <v>39932</v>
      </c>
      <c r="D278" s="4" t="s">
        <v>627</v>
      </c>
      <c r="E278" s="4" t="s">
        <v>166</v>
      </c>
      <c r="F278" s="5" t="str">
        <f t="shared" si="40"/>
        <v>W</v>
      </c>
      <c r="G278" s="6">
        <v>0.87291666666666667</v>
      </c>
      <c r="H278" s="6">
        <v>0.87916666666666676</v>
      </c>
      <c r="I278" s="85">
        <f t="shared" si="41"/>
        <v>9.0000000000001279</v>
      </c>
      <c r="J278" s="86">
        <f>I278*Segmentos!$D$7*(AH278%)*IF(ISNUMBER(AI278),AI278%,0)</f>
        <v>113068.80000000162</v>
      </c>
      <c r="K278" s="86">
        <f>I278*Segmentos!$D$7*(AL278%)*IF(ISNUMBER(AM278),AM278%,0)</f>
        <v>245426.40000000349</v>
      </c>
      <c r="L278" s="4"/>
      <c r="M278" s="2">
        <v>5.07</v>
      </c>
      <c r="N278" s="2">
        <v>7.1</v>
      </c>
      <c r="O278" s="2">
        <v>71.099999999999994</v>
      </c>
      <c r="P278" s="2">
        <v>76.631799999999998</v>
      </c>
      <c r="Q278" s="2">
        <v>4.5999999999999996</v>
      </c>
      <c r="R278" s="2">
        <v>7.4</v>
      </c>
      <c r="S278" s="2">
        <v>61.9</v>
      </c>
      <c r="T278" s="2">
        <v>11.5968</v>
      </c>
      <c r="U278" s="2">
        <v>4.76</v>
      </c>
      <c r="V278" s="2">
        <v>7</v>
      </c>
      <c r="W278" s="2">
        <v>67.900000000000006</v>
      </c>
      <c r="X278" s="2">
        <v>15.094200000000001</v>
      </c>
      <c r="Y278" s="2">
        <v>4.43</v>
      </c>
      <c r="Z278" s="2">
        <v>6</v>
      </c>
      <c r="AA278" s="2">
        <v>73.8</v>
      </c>
      <c r="AB278" s="2">
        <v>19.756499999999999</v>
      </c>
      <c r="AC278" s="2">
        <v>6.08</v>
      </c>
      <c r="AD278" s="2">
        <v>8.1</v>
      </c>
      <c r="AE278" s="2">
        <v>75.3</v>
      </c>
      <c r="AF278" s="2">
        <v>30.1843</v>
      </c>
      <c r="AG278" s="20">
        <v>3.12</v>
      </c>
      <c r="AH278" s="20">
        <v>5.2</v>
      </c>
      <c r="AI278" s="20">
        <v>60.4</v>
      </c>
      <c r="AJ278" s="20">
        <v>22.367100000000001</v>
      </c>
      <c r="AK278" s="18">
        <v>6.83</v>
      </c>
      <c r="AL278" s="18">
        <v>8.9</v>
      </c>
      <c r="AM278" s="18">
        <v>76.599999999999994</v>
      </c>
      <c r="AN278" s="18">
        <v>54.264699999999998</v>
      </c>
      <c r="AO278" s="2">
        <v>5.64</v>
      </c>
      <c r="AP278" s="2">
        <v>9.1</v>
      </c>
      <c r="AQ278" s="2">
        <v>62.2</v>
      </c>
      <c r="AR278" s="2">
        <v>9.3262</v>
      </c>
      <c r="AS278" s="2">
        <v>6.98</v>
      </c>
      <c r="AT278" s="2">
        <v>8.6</v>
      </c>
      <c r="AU278" s="2">
        <v>80.900000000000006</v>
      </c>
      <c r="AV278" s="2">
        <v>23.241700000000002</v>
      </c>
      <c r="AW278" s="2">
        <v>3.93</v>
      </c>
      <c r="AX278" s="2">
        <v>5.4</v>
      </c>
      <c r="AY278" s="2">
        <v>72.400000000000006</v>
      </c>
      <c r="AZ278" s="2">
        <v>17.080400000000001</v>
      </c>
      <c r="BA278" s="2">
        <v>4.66</v>
      </c>
      <c r="BB278" s="2">
        <v>7</v>
      </c>
      <c r="BC278" s="2">
        <v>66.599999999999994</v>
      </c>
      <c r="BD278" s="2">
        <v>26.983499999999999</v>
      </c>
      <c r="BE278" s="4" t="str">
        <f t="shared" si="42"/>
        <v>NO APLICA</v>
      </c>
      <c r="BF278" s="4">
        <f t="shared" si="43"/>
        <v>5.8232000000000008</v>
      </c>
      <c r="BG278">
        <f t="shared" si="44"/>
        <v>5.64</v>
      </c>
      <c r="BH278">
        <f t="shared" si="45"/>
        <v>6.98</v>
      </c>
      <c r="BI278">
        <f t="shared" si="46"/>
        <v>4.66</v>
      </c>
      <c r="BJ278">
        <f t="shared" si="47"/>
        <v>6.83</v>
      </c>
      <c r="BK278">
        <f t="shared" si="48"/>
        <v>3.12</v>
      </c>
      <c r="BL278">
        <f t="shared" si="49"/>
        <v>4543.2900000000645</v>
      </c>
    </row>
    <row r="279" spans="1:64" x14ac:dyDescent="0.2">
      <c r="A279" s="1">
        <v>277</v>
      </c>
      <c r="B279" s="7" t="s">
        <v>81</v>
      </c>
      <c r="C279" s="3">
        <v>39932</v>
      </c>
      <c r="D279" s="4" t="s">
        <v>3</v>
      </c>
      <c r="E279" s="4" t="s">
        <v>166</v>
      </c>
      <c r="F279" s="5" t="str">
        <f t="shared" si="40"/>
        <v>W</v>
      </c>
      <c r="G279" s="6">
        <v>0.87291666666666667</v>
      </c>
      <c r="H279" s="6">
        <v>0.87916666666666676</v>
      </c>
      <c r="I279" s="85">
        <f t="shared" si="41"/>
        <v>9.0000000000001279</v>
      </c>
      <c r="J279" s="86">
        <f>I279*Segmentos!$D$7*(AH279%)*IF(ISNUMBER(AI279),AI279%,0)</f>
        <v>123033.60000000178</v>
      </c>
      <c r="K279" s="86">
        <f>I279*Segmentos!$D$7*(AL279%)*IF(ISNUMBER(AM279),AM279%,0)</f>
        <v>119880.00000000169</v>
      </c>
      <c r="L279" s="4"/>
      <c r="M279" s="2">
        <v>3.37</v>
      </c>
      <c r="N279" s="2">
        <v>4.9000000000000004</v>
      </c>
      <c r="O279" s="2">
        <v>68.7</v>
      </c>
      <c r="P279" s="2">
        <v>75.123000000000005</v>
      </c>
      <c r="Q279" s="2">
        <v>1.9</v>
      </c>
      <c r="R279" s="2">
        <v>3.4</v>
      </c>
      <c r="S279" s="2">
        <v>56.4</v>
      </c>
      <c r="T279" s="2">
        <v>7.0712999999999999</v>
      </c>
      <c r="U279" s="2">
        <v>4.51</v>
      </c>
      <c r="V279" s="2">
        <v>7.1</v>
      </c>
      <c r="W279" s="2">
        <v>63.4</v>
      </c>
      <c r="X279" s="2">
        <v>21.097799999999999</v>
      </c>
      <c r="Y279" s="2">
        <v>4.3099999999999996</v>
      </c>
      <c r="Z279" s="2">
        <v>5.8</v>
      </c>
      <c r="AA279" s="2">
        <v>73.900000000000006</v>
      </c>
      <c r="AB279" s="2">
        <v>28.369599999999998</v>
      </c>
      <c r="AC279" s="2">
        <v>2.54</v>
      </c>
      <c r="AD279" s="2">
        <v>3.4</v>
      </c>
      <c r="AE279" s="2">
        <v>73.900000000000006</v>
      </c>
      <c r="AF279" s="2">
        <v>18.584199999999999</v>
      </c>
      <c r="AG279" s="20">
        <v>3.39</v>
      </c>
      <c r="AH279" s="20">
        <v>4.8</v>
      </c>
      <c r="AI279" s="20">
        <v>71.2</v>
      </c>
      <c r="AJ279" s="20">
        <v>35.866999999999997</v>
      </c>
      <c r="AK279" s="18">
        <v>3.35</v>
      </c>
      <c r="AL279" s="18">
        <v>5</v>
      </c>
      <c r="AM279" s="18">
        <v>66.599999999999994</v>
      </c>
      <c r="AN279" s="18">
        <v>39.256</v>
      </c>
      <c r="AO279" s="2">
        <v>1.45</v>
      </c>
      <c r="AP279" s="2">
        <v>2.4</v>
      </c>
      <c r="AQ279" s="2">
        <v>59.5</v>
      </c>
      <c r="AR279" s="2">
        <v>3.5379999999999998</v>
      </c>
      <c r="AS279" s="2">
        <v>2.0299999999999998</v>
      </c>
      <c r="AT279" s="2">
        <v>2.7</v>
      </c>
      <c r="AU279" s="2">
        <v>76</v>
      </c>
      <c r="AV279" s="2">
        <v>9.9838000000000005</v>
      </c>
      <c r="AW279" s="2">
        <v>4.49</v>
      </c>
      <c r="AX279" s="2">
        <v>6.9</v>
      </c>
      <c r="AY279" s="2">
        <v>65.400000000000006</v>
      </c>
      <c r="AZ279" s="2">
        <v>28.763000000000002</v>
      </c>
      <c r="BA279" s="2">
        <v>3.84</v>
      </c>
      <c r="BB279" s="2">
        <v>5.4</v>
      </c>
      <c r="BC279" s="2">
        <v>71</v>
      </c>
      <c r="BD279" s="2">
        <v>32.838099999999997</v>
      </c>
      <c r="BE279" s="4" t="str">
        <f t="shared" si="42"/>
        <v>NO APLICA</v>
      </c>
      <c r="BF279" s="4">
        <f t="shared" si="43"/>
        <v>2.9771999999999998</v>
      </c>
      <c r="BG279">
        <f t="shared" si="44"/>
        <v>1.45</v>
      </c>
      <c r="BH279">
        <f t="shared" si="45"/>
        <v>2.0299999999999998</v>
      </c>
      <c r="BI279">
        <f t="shared" si="46"/>
        <v>4.49</v>
      </c>
      <c r="BJ279">
        <f t="shared" si="47"/>
        <v>3.35</v>
      </c>
      <c r="BK279">
        <f t="shared" si="48"/>
        <v>3.39</v>
      </c>
      <c r="BL279">
        <f t="shared" si="49"/>
        <v>3029.6700000000433</v>
      </c>
    </row>
    <row r="280" spans="1:64" x14ac:dyDescent="0.2">
      <c r="A280" s="1">
        <v>278</v>
      </c>
      <c r="B280" s="7" t="s">
        <v>81</v>
      </c>
      <c r="C280" s="3">
        <v>39932</v>
      </c>
      <c r="D280" s="4" t="s">
        <v>8</v>
      </c>
      <c r="E280" s="4" t="s">
        <v>166</v>
      </c>
      <c r="F280" s="5" t="str">
        <f t="shared" si="40"/>
        <v>W</v>
      </c>
      <c r="G280" s="6">
        <v>0.87291666666666667</v>
      </c>
      <c r="H280" s="6">
        <v>0.87916666666666676</v>
      </c>
      <c r="I280" s="85">
        <f t="shared" si="41"/>
        <v>9.0000000000001279</v>
      </c>
      <c r="J280" s="86">
        <f>I280*Segmentos!$D$7*(AH280%)*IF(ISNUMBER(AI280),AI280%,0)</f>
        <v>192780.00000000276</v>
      </c>
      <c r="K280" s="86">
        <f>I280*Segmentos!$D$7*(AL280%)*IF(ISNUMBER(AM280),AM280%,0)</f>
        <v>187639.20000000269</v>
      </c>
      <c r="L280" s="4"/>
      <c r="M280" s="2">
        <v>5.26</v>
      </c>
      <c r="N280" s="2">
        <v>7.8</v>
      </c>
      <c r="O280" s="2">
        <v>67.099999999999994</v>
      </c>
      <c r="P280" s="2">
        <v>86.102099999999993</v>
      </c>
      <c r="Q280" s="2">
        <v>0.86</v>
      </c>
      <c r="R280" s="2">
        <v>1.1000000000000001</v>
      </c>
      <c r="S280" s="2">
        <v>80.2</v>
      </c>
      <c r="T280" s="2">
        <v>2.3342999999999998</v>
      </c>
      <c r="U280" s="2">
        <v>1.25</v>
      </c>
      <c r="V280" s="2">
        <v>2.4</v>
      </c>
      <c r="W280" s="2">
        <v>51.7</v>
      </c>
      <c r="X280" s="2">
        <v>4.3010999999999999</v>
      </c>
      <c r="Y280" s="2">
        <v>4.12</v>
      </c>
      <c r="Z280" s="2">
        <v>7.5</v>
      </c>
      <c r="AA280" s="2">
        <v>54.9</v>
      </c>
      <c r="AB280" s="2">
        <v>19.874500000000001</v>
      </c>
      <c r="AC280" s="2">
        <v>11.1</v>
      </c>
      <c r="AD280" s="2">
        <v>15.1</v>
      </c>
      <c r="AE280" s="2">
        <v>73.599999999999994</v>
      </c>
      <c r="AF280" s="2">
        <v>59.592199999999998</v>
      </c>
      <c r="AG280" s="20">
        <v>5.35</v>
      </c>
      <c r="AH280" s="20">
        <v>8.5</v>
      </c>
      <c r="AI280" s="20">
        <v>63</v>
      </c>
      <c r="AJ280" s="20">
        <v>41.532400000000003</v>
      </c>
      <c r="AK280" s="18">
        <v>5.18</v>
      </c>
      <c r="AL280" s="18">
        <v>7.3</v>
      </c>
      <c r="AM280" s="18">
        <v>71.400000000000006</v>
      </c>
      <c r="AN280" s="18">
        <v>44.569699999999997</v>
      </c>
      <c r="AO280" s="2">
        <v>0.75</v>
      </c>
      <c r="AP280" s="2">
        <v>1.6</v>
      </c>
      <c r="AQ280" s="2">
        <v>45.8</v>
      </c>
      <c r="AR280" s="2">
        <v>1.3488</v>
      </c>
      <c r="AS280" s="2">
        <v>1.56</v>
      </c>
      <c r="AT280" s="2">
        <v>2.4</v>
      </c>
      <c r="AU280" s="2">
        <v>64.3</v>
      </c>
      <c r="AV280" s="2">
        <v>5.6036999999999999</v>
      </c>
      <c r="AW280" s="2">
        <v>4.99</v>
      </c>
      <c r="AX280" s="2">
        <v>8.6</v>
      </c>
      <c r="AY280" s="2">
        <v>58.1</v>
      </c>
      <c r="AZ280" s="2">
        <v>23.454999999999998</v>
      </c>
      <c r="BA280" s="2">
        <v>8.89</v>
      </c>
      <c r="BB280" s="2">
        <v>12.2</v>
      </c>
      <c r="BC280" s="2">
        <v>72.900000000000006</v>
      </c>
      <c r="BD280" s="2">
        <v>55.694600000000001</v>
      </c>
      <c r="BE280" s="4" t="str">
        <f t="shared" si="42"/>
        <v>NO APLICA</v>
      </c>
      <c r="BF280" s="4">
        <f t="shared" si="43"/>
        <v>4.4156000000000004</v>
      </c>
      <c r="BG280">
        <f t="shared" si="44"/>
        <v>0.75</v>
      </c>
      <c r="BH280">
        <f t="shared" si="45"/>
        <v>1.56</v>
      </c>
      <c r="BI280">
        <f t="shared" si="46"/>
        <v>8.89</v>
      </c>
      <c r="BJ280">
        <f t="shared" si="47"/>
        <v>5.18</v>
      </c>
      <c r="BK280">
        <f t="shared" si="48"/>
        <v>5.35</v>
      </c>
      <c r="BL280">
        <f t="shared" si="49"/>
        <v>4710.4200000000665</v>
      </c>
    </row>
    <row r="281" spans="1:64" x14ac:dyDescent="0.2">
      <c r="A281" s="1">
        <v>279</v>
      </c>
      <c r="B281" s="7" t="s">
        <v>81</v>
      </c>
      <c r="C281" s="3">
        <v>39932</v>
      </c>
      <c r="D281" s="4" t="s">
        <v>629</v>
      </c>
      <c r="E281" s="4" t="s">
        <v>166</v>
      </c>
      <c r="F281" s="5" t="str">
        <f t="shared" si="40"/>
        <v>W</v>
      </c>
      <c r="G281" s="6">
        <v>0.87222222222222223</v>
      </c>
      <c r="H281" s="6">
        <v>0.87916666666666676</v>
      </c>
      <c r="I281" s="85">
        <f t="shared" si="41"/>
        <v>10.000000000000124</v>
      </c>
      <c r="J281" s="86">
        <f>I281*Segmentos!$D$7*(AH281%)*IF(ISNUMBER(AI281),AI281%,0)</f>
        <v>6816.0000000000855</v>
      </c>
      <c r="K281" s="86">
        <f>I281*Segmentos!$D$7*(AL281%)*IF(ISNUMBER(AM281),AM281%,0)</f>
        <v>2000.000000000025</v>
      </c>
      <c r="L281" s="4"/>
      <c r="M281" s="2">
        <v>0.1</v>
      </c>
      <c r="N281" s="2">
        <v>0.2</v>
      </c>
      <c r="O281" s="2">
        <v>44.5</v>
      </c>
      <c r="P281" s="2">
        <v>49.876199999999997</v>
      </c>
      <c r="Q281" s="2">
        <v>0</v>
      </c>
      <c r="R281" s="2">
        <v>0</v>
      </c>
      <c r="S281" s="8" t="s">
        <v>577</v>
      </c>
      <c r="T281" s="2">
        <v>0</v>
      </c>
      <c r="U281" s="2">
        <v>0.15</v>
      </c>
      <c r="V281" s="2">
        <v>0.5</v>
      </c>
      <c r="W281" s="2">
        <v>30</v>
      </c>
      <c r="X281" s="2">
        <v>14.765700000000001</v>
      </c>
      <c r="Y281" s="2">
        <v>0.14000000000000001</v>
      </c>
      <c r="Z281" s="2">
        <v>0.2</v>
      </c>
      <c r="AA281" s="2">
        <v>70</v>
      </c>
      <c r="AB281" s="2">
        <v>20.123699999999999</v>
      </c>
      <c r="AC281" s="2">
        <v>0.09</v>
      </c>
      <c r="AD281" s="2">
        <v>0.2</v>
      </c>
      <c r="AE281" s="2">
        <v>44</v>
      </c>
      <c r="AF281" s="2">
        <v>14.986800000000001</v>
      </c>
      <c r="AG281" s="20">
        <v>0.15</v>
      </c>
      <c r="AH281" s="20">
        <v>0.4</v>
      </c>
      <c r="AI281" s="20">
        <v>42.6</v>
      </c>
      <c r="AJ281" s="20">
        <v>35.400100000000002</v>
      </c>
      <c r="AK281" s="18">
        <v>0.06</v>
      </c>
      <c r="AL281" s="18">
        <v>0.1</v>
      </c>
      <c r="AM281" s="18">
        <v>50</v>
      </c>
      <c r="AN281" s="18">
        <v>14.476100000000001</v>
      </c>
      <c r="AO281" s="2">
        <v>0.01</v>
      </c>
      <c r="AP281" s="2">
        <v>0.1</v>
      </c>
      <c r="AQ281" s="2">
        <v>10</v>
      </c>
      <c r="AR281" s="2">
        <v>0.51070000000000004</v>
      </c>
      <c r="AS281" s="2">
        <v>0</v>
      </c>
      <c r="AT281" s="2">
        <v>0</v>
      </c>
      <c r="AU281" s="8" t="s">
        <v>577</v>
      </c>
      <c r="AV281" s="2">
        <v>0</v>
      </c>
      <c r="AW281" s="2">
        <v>0.25</v>
      </c>
      <c r="AX281" s="2">
        <v>0.6</v>
      </c>
      <c r="AY281" s="2">
        <v>44.7</v>
      </c>
      <c r="AZ281" s="2">
        <v>34.889400000000002</v>
      </c>
      <c r="BA281" s="2">
        <v>0.08</v>
      </c>
      <c r="BB281" s="2">
        <v>0.2</v>
      </c>
      <c r="BC281" s="2">
        <v>50</v>
      </c>
      <c r="BD281" s="2">
        <v>14.476100000000001</v>
      </c>
      <c r="BE281" s="4" t="str">
        <f t="shared" si="42"/>
        <v>NO APLICA</v>
      </c>
      <c r="BF281" s="4">
        <f t="shared" si="43"/>
        <v>9.5199999999999993E-2</v>
      </c>
      <c r="BG281">
        <f t="shared" si="44"/>
        <v>0.01</v>
      </c>
      <c r="BH281">
        <f t="shared" si="45"/>
        <v>0</v>
      </c>
      <c r="BI281">
        <f t="shared" si="46"/>
        <v>0.25</v>
      </c>
      <c r="BJ281">
        <f t="shared" si="47"/>
        <v>0.06</v>
      </c>
      <c r="BK281">
        <f t="shared" si="48"/>
        <v>0.15</v>
      </c>
      <c r="BL281">
        <f t="shared" si="49"/>
        <v>89.000000000001108</v>
      </c>
    </row>
    <row r="282" spans="1:64" x14ac:dyDescent="0.2">
      <c r="A282" s="1">
        <v>280</v>
      </c>
      <c r="B282" s="7" t="s">
        <v>81</v>
      </c>
      <c r="C282" s="3">
        <v>39932</v>
      </c>
      <c r="D282" s="4" t="s">
        <v>626</v>
      </c>
      <c r="E282" s="4" t="s">
        <v>166</v>
      </c>
      <c r="F282" s="5" t="str">
        <f t="shared" si="40"/>
        <v>W</v>
      </c>
      <c r="G282" s="6">
        <v>0.87291666666666667</v>
      </c>
      <c r="H282" s="6">
        <v>0.87916666666666676</v>
      </c>
      <c r="I282" s="85">
        <f t="shared" si="41"/>
        <v>9.0000000000001279</v>
      </c>
      <c r="J282" s="86">
        <f>I282*Segmentos!$D$7*(AH282%)*IF(ISNUMBER(AI282),AI282%,0)</f>
        <v>222912.0000000032</v>
      </c>
      <c r="K282" s="86">
        <f>I282*Segmentos!$D$7*(AL282%)*IF(ISNUMBER(AM282),AM282%,0)</f>
        <v>336538.80000000482</v>
      </c>
      <c r="L282" s="4"/>
      <c r="M282" s="2">
        <v>7.85</v>
      </c>
      <c r="N282" s="2">
        <v>9.9</v>
      </c>
      <c r="O282" s="2">
        <v>78.900000000000006</v>
      </c>
      <c r="P282" s="2">
        <v>79.995699999999999</v>
      </c>
      <c r="Q282" s="2">
        <v>3.78</v>
      </c>
      <c r="R282" s="2">
        <v>6.4</v>
      </c>
      <c r="S282" s="2">
        <v>59.2</v>
      </c>
      <c r="T282" s="2">
        <v>6.4284999999999997</v>
      </c>
      <c r="U282" s="2">
        <v>8.36</v>
      </c>
      <c r="V282" s="2">
        <v>10.6</v>
      </c>
      <c r="W282" s="2">
        <v>79</v>
      </c>
      <c r="X282" s="2">
        <v>17.867899999999999</v>
      </c>
      <c r="Y282" s="2">
        <v>8.7100000000000009</v>
      </c>
      <c r="Z282" s="2">
        <v>11.6</v>
      </c>
      <c r="AA282" s="2">
        <v>75.2</v>
      </c>
      <c r="AB282" s="2">
        <v>26.212900000000001</v>
      </c>
      <c r="AC282" s="2">
        <v>8.81</v>
      </c>
      <c r="AD282" s="2">
        <v>9.9</v>
      </c>
      <c r="AE282" s="2">
        <v>89.3</v>
      </c>
      <c r="AF282" s="2">
        <v>29.4864</v>
      </c>
      <c r="AG282" s="20">
        <v>6.18</v>
      </c>
      <c r="AH282" s="20">
        <v>8</v>
      </c>
      <c r="AI282" s="20">
        <v>77.400000000000006</v>
      </c>
      <c r="AJ282" s="20">
        <v>29.8902</v>
      </c>
      <c r="AK282" s="18">
        <v>9.35</v>
      </c>
      <c r="AL282" s="18">
        <v>11.7</v>
      </c>
      <c r="AM282" s="18">
        <v>79.900000000000006</v>
      </c>
      <c r="AN282" s="18">
        <v>50.105400000000003</v>
      </c>
      <c r="AO282" s="2">
        <v>10.35</v>
      </c>
      <c r="AP282" s="2">
        <v>11.8</v>
      </c>
      <c r="AQ282" s="2">
        <v>87.4</v>
      </c>
      <c r="AR282" s="2">
        <v>11.528700000000001</v>
      </c>
      <c r="AS282" s="2">
        <v>5.78</v>
      </c>
      <c r="AT282" s="2">
        <v>7.9</v>
      </c>
      <c r="AU282" s="2">
        <v>72.7</v>
      </c>
      <c r="AV282" s="2">
        <v>12.9697</v>
      </c>
      <c r="AW282" s="2">
        <v>8.27</v>
      </c>
      <c r="AX282" s="2">
        <v>10.5</v>
      </c>
      <c r="AY282" s="2">
        <v>78.5</v>
      </c>
      <c r="AZ282" s="2">
        <v>24.251200000000001</v>
      </c>
      <c r="BA282" s="2">
        <v>8</v>
      </c>
      <c r="BB282" s="2">
        <v>10.1</v>
      </c>
      <c r="BC282" s="2">
        <v>79.3</v>
      </c>
      <c r="BD282" s="2">
        <v>31.246099999999998</v>
      </c>
      <c r="BE282" s="4" t="str">
        <f t="shared" si="42"/>
        <v>NO APLICA</v>
      </c>
      <c r="BF282" s="4">
        <f t="shared" si="43"/>
        <v>7.4443999999999999</v>
      </c>
      <c r="BG282">
        <f t="shared" si="44"/>
        <v>10.35</v>
      </c>
      <c r="BH282">
        <f t="shared" si="45"/>
        <v>5.78</v>
      </c>
      <c r="BI282">
        <f t="shared" si="46"/>
        <v>8.27</v>
      </c>
      <c r="BJ282">
        <f t="shared" si="47"/>
        <v>9.35</v>
      </c>
      <c r="BK282">
        <f t="shared" si="48"/>
        <v>6.18</v>
      </c>
      <c r="BL282">
        <f t="shared" si="49"/>
        <v>7029.9900000001007</v>
      </c>
    </row>
    <row r="283" spans="1:64" x14ac:dyDescent="0.2">
      <c r="A283" s="1">
        <v>281</v>
      </c>
      <c r="B283" s="7" t="s">
        <v>81</v>
      </c>
      <c r="C283" s="3">
        <v>39932</v>
      </c>
      <c r="D283" s="4" t="s">
        <v>628</v>
      </c>
      <c r="E283" s="4" t="s">
        <v>166</v>
      </c>
      <c r="F283" s="5" t="str">
        <f t="shared" si="40"/>
        <v>W</v>
      </c>
      <c r="G283" s="6">
        <v>0.87291666666666667</v>
      </c>
      <c r="H283" s="6">
        <v>0.87916666666666676</v>
      </c>
      <c r="I283" s="85">
        <f t="shared" si="41"/>
        <v>9.0000000000001279</v>
      </c>
      <c r="J283" s="86">
        <f>I283*Segmentos!$D$7*(AH283%)*IF(ISNUMBER(AI283),AI283%,0)</f>
        <v>12571.200000000181</v>
      </c>
      <c r="K283" s="86">
        <f>I283*Segmentos!$D$7*(AL283%)*IF(ISNUMBER(AM283),AM283%,0)</f>
        <v>27878.400000000402</v>
      </c>
      <c r="L283" s="4"/>
      <c r="M283" s="2">
        <v>0.57999999999999996</v>
      </c>
      <c r="N283" s="2">
        <v>0.9</v>
      </c>
      <c r="O283" s="2">
        <v>66.2</v>
      </c>
      <c r="P283" s="2">
        <v>91.712100000000007</v>
      </c>
      <c r="Q283" s="2">
        <v>0.04</v>
      </c>
      <c r="R283" s="2">
        <v>0.4</v>
      </c>
      <c r="S283" s="2">
        <v>11.1</v>
      </c>
      <c r="T283" s="2">
        <v>1.1589</v>
      </c>
      <c r="U283" s="2">
        <v>0.32</v>
      </c>
      <c r="V283" s="2">
        <v>0.6</v>
      </c>
      <c r="W283" s="2">
        <v>54</v>
      </c>
      <c r="X283" s="2">
        <v>10.581200000000001</v>
      </c>
      <c r="Y283" s="2">
        <v>0.26</v>
      </c>
      <c r="Z283" s="2">
        <v>0.8</v>
      </c>
      <c r="AA283" s="2">
        <v>34.200000000000003</v>
      </c>
      <c r="AB283" s="2">
        <v>12.267200000000001</v>
      </c>
      <c r="AC283" s="2">
        <v>1.31</v>
      </c>
      <c r="AD283" s="2">
        <v>1.4</v>
      </c>
      <c r="AE283" s="2">
        <v>93.4</v>
      </c>
      <c r="AF283" s="2">
        <v>67.704800000000006</v>
      </c>
      <c r="AG283" s="20">
        <v>0.36</v>
      </c>
      <c r="AH283" s="20">
        <v>0.6</v>
      </c>
      <c r="AI283" s="20">
        <v>58.2</v>
      </c>
      <c r="AJ283" s="20">
        <v>27.228899999999999</v>
      </c>
      <c r="AK283" s="18">
        <v>0.78</v>
      </c>
      <c r="AL283" s="18">
        <v>1.1000000000000001</v>
      </c>
      <c r="AM283" s="18">
        <v>70.400000000000006</v>
      </c>
      <c r="AN283" s="18">
        <v>64.483199999999997</v>
      </c>
      <c r="AO283" s="2">
        <v>0.03</v>
      </c>
      <c r="AP283" s="2">
        <v>0.3</v>
      </c>
      <c r="AQ283" s="2">
        <v>11.1</v>
      </c>
      <c r="AR283" s="2">
        <v>0.53839999999999999</v>
      </c>
      <c r="AS283" s="2">
        <v>0.3</v>
      </c>
      <c r="AT283" s="2">
        <v>0.5</v>
      </c>
      <c r="AU283" s="2">
        <v>66.7</v>
      </c>
      <c r="AV283" s="2">
        <v>10.5595</v>
      </c>
      <c r="AW283" s="2">
        <v>0.78</v>
      </c>
      <c r="AX283" s="2">
        <v>1.1000000000000001</v>
      </c>
      <c r="AY283" s="2">
        <v>70.5</v>
      </c>
      <c r="AZ283" s="2">
        <v>35.15</v>
      </c>
      <c r="BA283" s="2">
        <v>0.75</v>
      </c>
      <c r="BB283" s="2">
        <v>1.1000000000000001</v>
      </c>
      <c r="BC283" s="2">
        <v>67</v>
      </c>
      <c r="BD283" s="2">
        <v>45.464100000000002</v>
      </c>
      <c r="BE283" s="4" t="str">
        <f t="shared" si="42"/>
        <v>NO APLICA</v>
      </c>
      <c r="BF283" s="4">
        <f t="shared" si="43"/>
        <v>0.47940000000000005</v>
      </c>
      <c r="BG283">
        <f t="shared" si="44"/>
        <v>0.03</v>
      </c>
      <c r="BH283">
        <f t="shared" si="45"/>
        <v>0.3</v>
      </c>
      <c r="BI283">
        <f t="shared" si="46"/>
        <v>0.78</v>
      </c>
      <c r="BJ283">
        <f t="shared" si="47"/>
        <v>0.78</v>
      </c>
      <c r="BK283">
        <f t="shared" si="48"/>
        <v>0.36</v>
      </c>
      <c r="BL283">
        <f t="shared" si="49"/>
        <v>536.22000000000764</v>
      </c>
    </row>
    <row r="284" spans="1:64" x14ac:dyDescent="0.2">
      <c r="A284" s="1">
        <v>282</v>
      </c>
      <c r="B284" s="7" t="s">
        <v>25</v>
      </c>
      <c r="C284" s="3">
        <v>39932</v>
      </c>
      <c r="D284" s="4" t="s">
        <v>629</v>
      </c>
      <c r="E284" s="4" t="s">
        <v>171</v>
      </c>
      <c r="F284" s="5" t="str">
        <f t="shared" si="40"/>
        <v>W</v>
      </c>
      <c r="G284" s="6">
        <v>0.8965277777777777</v>
      </c>
      <c r="H284" s="6">
        <v>0.8979166666666667</v>
      </c>
      <c r="I284" s="85">
        <f t="shared" si="41"/>
        <v>2.0000000000001528</v>
      </c>
      <c r="J284" s="86">
        <f>I284*Segmentos!$D$7*(AH284%)*IF(ISNUMBER(AI284),AI284%,0)</f>
        <v>3200.0000000002447</v>
      </c>
      <c r="K284" s="86">
        <f>I284*Segmentos!$D$7*(AL284%)*IF(ISNUMBER(AM284),AM284%,0)</f>
        <v>7200.0000000005512</v>
      </c>
      <c r="L284" s="4"/>
      <c r="M284" s="2">
        <v>0.68</v>
      </c>
      <c r="N284" s="2">
        <v>0.7</v>
      </c>
      <c r="O284" s="2">
        <v>100</v>
      </c>
      <c r="P284" s="2">
        <v>55.840299999999999</v>
      </c>
      <c r="Q284" s="2">
        <v>0.56000000000000005</v>
      </c>
      <c r="R284" s="2">
        <v>0.6</v>
      </c>
      <c r="S284" s="2">
        <v>100</v>
      </c>
      <c r="T284" s="2">
        <v>7.6849999999999996</v>
      </c>
      <c r="U284" s="2">
        <v>1.01</v>
      </c>
      <c r="V284" s="2">
        <v>1</v>
      </c>
      <c r="W284" s="2">
        <v>100</v>
      </c>
      <c r="X284" s="2">
        <v>17.440300000000001</v>
      </c>
      <c r="Y284" s="2">
        <v>0.65</v>
      </c>
      <c r="Z284" s="2">
        <v>0.7</v>
      </c>
      <c r="AA284" s="2">
        <v>100</v>
      </c>
      <c r="AB284" s="2">
        <v>15.938599999999999</v>
      </c>
      <c r="AC284" s="2">
        <v>0.54</v>
      </c>
      <c r="AD284" s="2">
        <v>0.5</v>
      </c>
      <c r="AE284" s="2">
        <v>100</v>
      </c>
      <c r="AF284" s="2">
        <v>14.776400000000001</v>
      </c>
      <c r="AG284" s="20">
        <v>0.39</v>
      </c>
      <c r="AH284" s="20">
        <v>0.4</v>
      </c>
      <c r="AI284" s="20">
        <v>100</v>
      </c>
      <c r="AJ284" s="20">
        <v>15.117900000000001</v>
      </c>
      <c r="AK284" s="18">
        <v>0.94</v>
      </c>
      <c r="AL284" s="18">
        <v>0.9</v>
      </c>
      <c r="AM284" s="18">
        <v>100</v>
      </c>
      <c r="AN284" s="18">
        <v>40.7224</v>
      </c>
      <c r="AO284" s="2">
        <v>0</v>
      </c>
      <c r="AP284" s="2">
        <v>0</v>
      </c>
      <c r="AQ284" s="8" t="s">
        <v>577</v>
      </c>
      <c r="AR284" s="2">
        <v>0</v>
      </c>
      <c r="AS284" s="2">
        <v>0.25</v>
      </c>
      <c r="AT284" s="2">
        <v>0.3</v>
      </c>
      <c r="AU284" s="2">
        <v>100</v>
      </c>
      <c r="AV284" s="2">
        <v>4.5735000000000001</v>
      </c>
      <c r="AW284" s="2">
        <v>0.72</v>
      </c>
      <c r="AX284" s="2">
        <v>0.7</v>
      </c>
      <c r="AY284" s="2">
        <v>100</v>
      </c>
      <c r="AZ284" s="2">
        <v>17.1677</v>
      </c>
      <c r="BA284" s="2">
        <v>1.08</v>
      </c>
      <c r="BB284" s="2">
        <v>1.1000000000000001</v>
      </c>
      <c r="BC284" s="2">
        <v>100</v>
      </c>
      <c r="BD284" s="2">
        <v>34.0991</v>
      </c>
      <c r="BE284" s="4" t="str">
        <f t="shared" si="42"/>
        <v>NO APLICA</v>
      </c>
      <c r="BF284" s="4">
        <f t="shared" si="43"/>
        <v>0.56800000000000006</v>
      </c>
      <c r="BG284">
        <f t="shared" si="44"/>
        <v>0</v>
      </c>
      <c r="BH284">
        <f t="shared" si="45"/>
        <v>0.25</v>
      </c>
      <c r="BI284">
        <f t="shared" si="46"/>
        <v>1.08</v>
      </c>
      <c r="BJ284">
        <f t="shared" si="47"/>
        <v>0.94</v>
      </c>
      <c r="BK284">
        <f t="shared" si="48"/>
        <v>0.39</v>
      </c>
      <c r="BL284">
        <f t="shared" si="49"/>
        <v>140.00000000001069</v>
      </c>
    </row>
    <row r="285" spans="1:64" x14ac:dyDescent="0.2">
      <c r="A285" s="1">
        <v>283</v>
      </c>
      <c r="B285" s="7" t="s">
        <v>33</v>
      </c>
      <c r="C285" s="3">
        <v>39932</v>
      </c>
      <c r="D285" s="4" t="s">
        <v>628</v>
      </c>
      <c r="E285" s="4" t="s">
        <v>163</v>
      </c>
      <c r="F285" s="5" t="str">
        <f t="shared" si="40"/>
        <v>W</v>
      </c>
      <c r="G285" s="6">
        <v>0.9159722222222223</v>
      </c>
      <c r="H285" s="6">
        <v>0.95833333333333337</v>
      </c>
      <c r="I285" s="85">
        <f t="shared" si="41"/>
        <v>60.999999999999943</v>
      </c>
      <c r="J285" s="86">
        <f>I285*Segmentos!$D$7*(AH285%)*IF(ISNUMBER(AI285),AI285%,0)</f>
        <v>145057.99999999985</v>
      </c>
      <c r="K285" s="86">
        <f>I285*Segmentos!$D$7*(AL285%)*IF(ISNUMBER(AM285),AM285%,0)</f>
        <v>148498.39999999988</v>
      </c>
      <c r="L285" s="4"/>
      <c r="M285" s="2">
        <v>0.6</v>
      </c>
      <c r="N285" s="2">
        <v>3.1</v>
      </c>
      <c r="O285" s="2">
        <v>19</v>
      </c>
      <c r="P285" s="2">
        <v>93.828599999999994</v>
      </c>
      <c r="Q285" s="2">
        <v>0.12</v>
      </c>
      <c r="R285" s="2">
        <v>1.1000000000000001</v>
      </c>
      <c r="S285" s="2">
        <v>11.7</v>
      </c>
      <c r="T285" s="2">
        <v>3.2641</v>
      </c>
      <c r="U285" s="2">
        <v>0.61</v>
      </c>
      <c r="V285" s="2">
        <v>2</v>
      </c>
      <c r="W285" s="2">
        <v>31.1</v>
      </c>
      <c r="X285" s="2">
        <v>20.0487</v>
      </c>
      <c r="Y285" s="2">
        <v>0.72</v>
      </c>
      <c r="Z285" s="2">
        <v>3.8</v>
      </c>
      <c r="AA285" s="2">
        <v>19.100000000000001</v>
      </c>
      <c r="AB285" s="2">
        <v>33.3384</v>
      </c>
      <c r="AC285" s="2">
        <v>0.72</v>
      </c>
      <c r="AD285" s="2">
        <v>4.4000000000000004</v>
      </c>
      <c r="AE285" s="2">
        <v>16.5</v>
      </c>
      <c r="AF285" s="2">
        <v>37.177500000000002</v>
      </c>
      <c r="AG285" s="20">
        <v>0.59</v>
      </c>
      <c r="AH285" s="20">
        <v>2.9</v>
      </c>
      <c r="AI285" s="20">
        <v>20.5</v>
      </c>
      <c r="AJ285" s="20">
        <v>43.850099999999998</v>
      </c>
      <c r="AK285" s="18">
        <v>0.6</v>
      </c>
      <c r="AL285" s="18">
        <v>3.4</v>
      </c>
      <c r="AM285" s="18">
        <v>17.899999999999999</v>
      </c>
      <c r="AN285" s="18">
        <v>49.978499999999997</v>
      </c>
      <c r="AO285" s="2">
        <v>0.34</v>
      </c>
      <c r="AP285" s="2">
        <v>1.5</v>
      </c>
      <c r="AQ285" s="2">
        <v>23</v>
      </c>
      <c r="AR285" s="2">
        <v>5.7946</v>
      </c>
      <c r="AS285" s="2">
        <v>0.31</v>
      </c>
      <c r="AT285" s="2">
        <v>1.4</v>
      </c>
      <c r="AU285" s="2">
        <v>21.3</v>
      </c>
      <c r="AV285" s="2">
        <v>10.6341</v>
      </c>
      <c r="AW285" s="2">
        <v>0.44</v>
      </c>
      <c r="AX285" s="2">
        <v>3.1</v>
      </c>
      <c r="AY285" s="2">
        <v>14.2</v>
      </c>
      <c r="AZ285" s="2">
        <v>20.023099999999999</v>
      </c>
      <c r="BA285" s="2">
        <v>0.95</v>
      </c>
      <c r="BB285" s="2">
        <v>4.5999999999999996</v>
      </c>
      <c r="BC285" s="2">
        <v>20.7</v>
      </c>
      <c r="BD285" s="2">
        <v>57.376800000000003</v>
      </c>
      <c r="BE285" s="4" t="str">
        <f t="shared" si="42"/>
        <v>ABURRIDO</v>
      </c>
      <c r="BF285" s="4">
        <f t="shared" si="43"/>
        <v>0.56220000000000003</v>
      </c>
      <c r="BG285">
        <f t="shared" si="44"/>
        <v>0.34</v>
      </c>
      <c r="BH285">
        <f t="shared" si="45"/>
        <v>0.31</v>
      </c>
      <c r="BI285">
        <f t="shared" si="46"/>
        <v>0.95</v>
      </c>
      <c r="BJ285">
        <f t="shared" si="47"/>
        <v>0.6</v>
      </c>
      <c r="BK285">
        <f t="shared" si="48"/>
        <v>0.59</v>
      </c>
      <c r="BL285">
        <f t="shared" si="49"/>
        <v>3592.8999999999965</v>
      </c>
    </row>
    <row r="286" spans="1:64" x14ac:dyDescent="0.2">
      <c r="A286" s="1">
        <v>284</v>
      </c>
      <c r="B286" s="7" t="s">
        <v>32</v>
      </c>
      <c r="C286" s="3">
        <v>39932</v>
      </c>
      <c r="D286" s="4" t="s">
        <v>628</v>
      </c>
      <c r="E286" s="4" t="s">
        <v>164</v>
      </c>
      <c r="F286" s="5" t="str">
        <f t="shared" si="40"/>
        <v>W</v>
      </c>
      <c r="G286" s="6">
        <v>0.91388888888888886</v>
      </c>
      <c r="H286" s="6">
        <v>0.9159722222222223</v>
      </c>
      <c r="I286" s="85">
        <f t="shared" si="41"/>
        <v>3.0000000000001492</v>
      </c>
      <c r="J286" s="86">
        <f>I286*Segmentos!$D$7*(AH286%)*IF(ISNUMBER(AI286),AI286%,0)</f>
        <v>2757.6000000001363</v>
      </c>
      <c r="K286" s="86">
        <f>I286*Segmentos!$D$7*(AL286%)*IF(ISNUMBER(AM286),AM286%,0)</f>
        <v>5452.8000000002703</v>
      </c>
      <c r="L286" s="4"/>
      <c r="M286" s="2">
        <v>0.37</v>
      </c>
      <c r="N286" s="2">
        <v>0.6</v>
      </c>
      <c r="O286" s="2">
        <v>62</v>
      </c>
      <c r="P286" s="2">
        <v>96.331599999999995</v>
      </c>
      <c r="Q286" s="2">
        <v>0.06</v>
      </c>
      <c r="R286" s="2">
        <v>0.2</v>
      </c>
      <c r="S286" s="2">
        <v>33.299999999999997</v>
      </c>
      <c r="T286" s="2">
        <v>2.7892000000000001</v>
      </c>
      <c r="U286" s="2">
        <v>0.56000000000000005</v>
      </c>
      <c r="V286" s="2">
        <v>1</v>
      </c>
      <c r="W286" s="2">
        <v>55.7</v>
      </c>
      <c r="X286" s="2">
        <v>30.5764</v>
      </c>
      <c r="Y286" s="2">
        <v>0.66</v>
      </c>
      <c r="Z286" s="2">
        <v>1</v>
      </c>
      <c r="AA286" s="2">
        <v>63.4</v>
      </c>
      <c r="AB286" s="2">
        <v>50.562100000000001</v>
      </c>
      <c r="AC286" s="2">
        <v>0.15</v>
      </c>
      <c r="AD286" s="2">
        <v>0.1</v>
      </c>
      <c r="AE286" s="2">
        <v>100</v>
      </c>
      <c r="AF286" s="2">
        <v>12.4038</v>
      </c>
      <c r="AG286" s="20">
        <v>0.26</v>
      </c>
      <c r="AH286" s="20">
        <v>0.3</v>
      </c>
      <c r="AI286" s="20">
        <v>76.599999999999994</v>
      </c>
      <c r="AJ286" s="20">
        <v>31.418600000000001</v>
      </c>
      <c r="AK286" s="18">
        <v>0.48</v>
      </c>
      <c r="AL286" s="18">
        <v>0.8</v>
      </c>
      <c r="AM286" s="18">
        <v>56.8</v>
      </c>
      <c r="AN286" s="18">
        <v>64.912899999999993</v>
      </c>
      <c r="AO286" s="2">
        <v>0.46</v>
      </c>
      <c r="AP286" s="2">
        <v>0.5</v>
      </c>
      <c r="AQ286" s="2">
        <v>100</v>
      </c>
      <c r="AR286" s="2">
        <v>12.988</v>
      </c>
      <c r="AS286" s="2">
        <v>0.45</v>
      </c>
      <c r="AT286" s="2">
        <v>0.8</v>
      </c>
      <c r="AU286" s="2">
        <v>57.5</v>
      </c>
      <c r="AV286" s="2">
        <v>25.597000000000001</v>
      </c>
      <c r="AW286" s="2">
        <v>0.35</v>
      </c>
      <c r="AX286" s="2">
        <v>0.6</v>
      </c>
      <c r="AY286" s="2">
        <v>62.4</v>
      </c>
      <c r="AZ286" s="2">
        <v>26.360399999999998</v>
      </c>
      <c r="BA286" s="2">
        <v>0.32</v>
      </c>
      <c r="BB286" s="2">
        <v>0.6</v>
      </c>
      <c r="BC286" s="2">
        <v>56.4</v>
      </c>
      <c r="BD286" s="2">
        <v>31.386099999999999</v>
      </c>
      <c r="BE286" s="4" t="str">
        <f t="shared" si="42"/>
        <v>NO APLICA</v>
      </c>
      <c r="BF286" s="4">
        <f t="shared" si="43"/>
        <v>0.40940000000000004</v>
      </c>
      <c r="BG286">
        <f t="shared" si="44"/>
        <v>0.46</v>
      </c>
      <c r="BH286">
        <f t="shared" si="45"/>
        <v>0.45</v>
      </c>
      <c r="BI286">
        <f t="shared" si="46"/>
        <v>0.35</v>
      </c>
      <c r="BJ286">
        <f t="shared" si="47"/>
        <v>0.48</v>
      </c>
      <c r="BK286">
        <f t="shared" si="48"/>
        <v>0.26</v>
      </c>
      <c r="BL286">
        <f t="shared" si="49"/>
        <v>111.60000000000555</v>
      </c>
    </row>
    <row r="287" spans="1:64" x14ac:dyDescent="0.2">
      <c r="A287" s="1">
        <v>285</v>
      </c>
      <c r="B287" s="7" t="s">
        <v>19</v>
      </c>
      <c r="C287" s="3">
        <v>39932</v>
      </c>
      <c r="D287" s="4" t="s">
        <v>17</v>
      </c>
      <c r="E287" s="4" t="s">
        <v>166</v>
      </c>
      <c r="F287" s="5" t="str">
        <f t="shared" si="40"/>
        <v>W</v>
      </c>
      <c r="G287" s="6">
        <v>0.91319444444444453</v>
      </c>
      <c r="H287" s="6">
        <v>0.91736111111111107</v>
      </c>
      <c r="I287" s="85">
        <f t="shared" si="41"/>
        <v>5.9999999999998188</v>
      </c>
      <c r="J287" s="86">
        <f>I287*Segmentos!$D$7*(AH287%)*IF(ISNUMBER(AI287),AI287%,0)</f>
        <v>4233.5999999998721</v>
      </c>
      <c r="K287" s="86">
        <f>I287*Segmentos!$D$7*(AL287%)*IF(ISNUMBER(AM287),AM287%,0)</f>
        <v>9575.999999999709</v>
      </c>
      <c r="L287" s="4"/>
      <c r="M287" s="2">
        <v>0.28999999999999998</v>
      </c>
      <c r="N287" s="2">
        <v>0.7</v>
      </c>
      <c r="O287" s="2">
        <v>41.1</v>
      </c>
      <c r="P287" s="2">
        <v>100</v>
      </c>
      <c r="Q287" s="2">
        <v>0</v>
      </c>
      <c r="R287" s="2">
        <v>0</v>
      </c>
      <c r="S287" s="8" t="s">
        <v>577</v>
      </c>
      <c r="T287" s="2">
        <v>0</v>
      </c>
      <c r="U287" s="2">
        <v>0.45</v>
      </c>
      <c r="V287" s="2">
        <v>0.7</v>
      </c>
      <c r="W287" s="2">
        <v>66.7</v>
      </c>
      <c r="X287" s="2">
        <v>32.486499999999999</v>
      </c>
      <c r="Y287" s="2">
        <v>0.54</v>
      </c>
      <c r="Z287" s="2">
        <v>1.4</v>
      </c>
      <c r="AA287" s="2">
        <v>37.4</v>
      </c>
      <c r="AB287" s="2">
        <v>54.802900000000001</v>
      </c>
      <c r="AC287" s="2">
        <v>0.11</v>
      </c>
      <c r="AD287" s="2">
        <v>0.4</v>
      </c>
      <c r="AE287" s="2">
        <v>26.4</v>
      </c>
      <c r="AF287" s="2">
        <v>12.710599999999999</v>
      </c>
      <c r="AG287" s="20">
        <v>0.19</v>
      </c>
      <c r="AH287" s="20">
        <v>0.4</v>
      </c>
      <c r="AI287" s="20">
        <v>44.1</v>
      </c>
      <c r="AJ287" s="20">
        <v>30.441299999999998</v>
      </c>
      <c r="AK287" s="18">
        <v>0.38</v>
      </c>
      <c r="AL287" s="18">
        <v>1</v>
      </c>
      <c r="AM287" s="18">
        <v>39.9</v>
      </c>
      <c r="AN287" s="18">
        <v>69.558700000000002</v>
      </c>
      <c r="AO287" s="2">
        <v>0.23</v>
      </c>
      <c r="AP287" s="2">
        <v>0.6</v>
      </c>
      <c r="AQ287" s="2">
        <v>35.799999999999997</v>
      </c>
      <c r="AR287" s="2">
        <v>8.7729999999999997</v>
      </c>
      <c r="AS287" s="2">
        <v>0</v>
      </c>
      <c r="AT287" s="2">
        <v>0</v>
      </c>
      <c r="AU287" s="8" t="s">
        <v>577</v>
      </c>
      <c r="AV287" s="2">
        <v>0</v>
      </c>
      <c r="AW287" s="2">
        <v>0.2</v>
      </c>
      <c r="AX287" s="2">
        <v>0.2</v>
      </c>
      <c r="AY287" s="2">
        <v>100</v>
      </c>
      <c r="AZ287" s="2">
        <v>19.549900000000001</v>
      </c>
      <c r="BA287" s="2">
        <v>0.54</v>
      </c>
      <c r="BB287" s="2">
        <v>1.5</v>
      </c>
      <c r="BC287" s="2">
        <v>36</v>
      </c>
      <c r="BD287" s="2">
        <v>71.677099999999996</v>
      </c>
      <c r="BE287" s="4" t="str">
        <f t="shared" si="42"/>
        <v>NO APLICA</v>
      </c>
      <c r="BF287" s="4">
        <f t="shared" si="43"/>
        <v>0.24580000000000002</v>
      </c>
      <c r="BG287">
        <f t="shared" si="44"/>
        <v>0.23</v>
      </c>
      <c r="BH287">
        <f t="shared" si="45"/>
        <v>0</v>
      </c>
      <c r="BI287">
        <f t="shared" si="46"/>
        <v>0.54</v>
      </c>
      <c r="BJ287">
        <f t="shared" si="47"/>
        <v>0.38</v>
      </c>
      <c r="BK287">
        <f t="shared" si="48"/>
        <v>0.19</v>
      </c>
      <c r="BL287">
        <f t="shared" si="49"/>
        <v>172.6199999999948</v>
      </c>
    </row>
    <row r="288" spans="1:64" x14ac:dyDescent="0.2">
      <c r="A288" s="1">
        <v>286</v>
      </c>
      <c r="B288" s="7" t="s">
        <v>2</v>
      </c>
      <c r="C288" s="3">
        <v>39932</v>
      </c>
      <c r="D288" s="4" t="s">
        <v>627</v>
      </c>
      <c r="E288" s="4" t="s">
        <v>164</v>
      </c>
      <c r="F288" s="5" t="str">
        <f t="shared" si="40"/>
        <v>W</v>
      </c>
      <c r="G288" s="6">
        <v>0.87916666666666676</v>
      </c>
      <c r="H288" s="6">
        <v>0.9291666666666667</v>
      </c>
      <c r="I288" s="85">
        <f t="shared" si="41"/>
        <v>71.999999999999901</v>
      </c>
      <c r="J288" s="86">
        <f>I288*Segmentos!$D$7*(AH288%)*IF(ISNUMBER(AI288),AI288%,0)</f>
        <v>1189727.9999999984</v>
      </c>
      <c r="K288" s="86">
        <f>I288*Segmentos!$D$7*(AL288%)*IF(ISNUMBER(AM288),AM288%,0)</f>
        <v>2003443.1999999974</v>
      </c>
      <c r="L288" s="4"/>
      <c r="M288" s="2">
        <v>5.62</v>
      </c>
      <c r="N288" s="2">
        <v>18.8</v>
      </c>
      <c r="O288" s="2">
        <v>29.9</v>
      </c>
      <c r="P288" s="2">
        <v>82.8142</v>
      </c>
      <c r="Q288" s="2">
        <v>3.47</v>
      </c>
      <c r="R288" s="2">
        <v>9.9</v>
      </c>
      <c r="S288" s="2">
        <v>35</v>
      </c>
      <c r="T288" s="2">
        <v>8.5409000000000006</v>
      </c>
      <c r="U288" s="2">
        <v>4.49</v>
      </c>
      <c r="V288" s="2">
        <v>16.3</v>
      </c>
      <c r="W288" s="2">
        <v>27.5</v>
      </c>
      <c r="X288" s="2">
        <v>13.8833</v>
      </c>
      <c r="Y288" s="2">
        <v>5.09</v>
      </c>
      <c r="Z288" s="2">
        <v>20.5</v>
      </c>
      <c r="AA288" s="2">
        <v>24.8</v>
      </c>
      <c r="AB288" s="2">
        <v>22.138200000000001</v>
      </c>
      <c r="AC288" s="2">
        <v>7.91</v>
      </c>
      <c r="AD288" s="2">
        <v>23.4</v>
      </c>
      <c r="AE288" s="2">
        <v>33.799999999999997</v>
      </c>
      <c r="AF288" s="2">
        <v>38.2517</v>
      </c>
      <c r="AG288" s="20">
        <v>4.1399999999999997</v>
      </c>
      <c r="AH288" s="20">
        <v>17</v>
      </c>
      <c r="AI288" s="20">
        <v>24.3</v>
      </c>
      <c r="AJ288" s="20">
        <v>28.917300000000001</v>
      </c>
      <c r="AK288" s="18">
        <v>6.96</v>
      </c>
      <c r="AL288" s="18">
        <v>20.399999999999999</v>
      </c>
      <c r="AM288" s="18">
        <v>34.1</v>
      </c>
      <c r="AN288" s="18">
        <v>53.896900000000002</v>
      </c>
      <c r="AO288" s="2">
        <v>6.41</v>
      </c>
      <c r="AP288" s="2">
        <v>19.100000000000001</v>
      </c>
      <c r="AQ288" s="2">
        <v>33.5</v>
      </c>
      <c r="AR288" s="2">
        <v>10.3315</v>
      </c>
      <c r="AS288" s="2">
        <v>7.95</v>
      </c>
      <c r="AT288" s="2">
        <v>17.8</v>
      </c>
      <c r="AU288" s="2">
        <v>44.7</v>
      </c>
      <c r="AV288" s="2">
        <v>25.808</v>
      </c>
      <c r="AW288" s="2">
        <v>6.45</v>
      </c>
      <c r="AX288" s="2">
        <v>21.8</v>
      </c>
      <c r="AY288" s="2">
        <v>29.6</v>
      </c>
      <c r="AZ288" s="2">
        <v>27.334399999999999</v>
      </c>
      <c r="BA288" s="2">
        <v>3.43</v>
      </c>
      <c r="BB288" s="2">
        <v>17</v>
      </c>
      <c r="BC288" s="2">
        <v>20.100000000000001</v>
      </c>
      <c r="BD288" s="2">
        <v>19.340199999999999</v>
      </c>
      <c r="BE288" s="4" t="str">
        <f t="shared" si="42"/>
        <v>NO APLICA</v>
      </c>
      <c r="BF288" s="4">
        <f t="shared" si="43"/>
        <v>6.9224000000000006</v>
      </c>
      <c r="BG288">
        <f t="shared" si="44"/>
        <v>6.41</v>
      </c>
      <c r="BH288">
        <f t="shared" si="45"/>
        <v>7.95</v>
      </c>
      <c r="BI288">
        <f t="shared" si="46"/>
        <v>6.45</v>
      </c>
      <c r="BJ288">
        <f t="shared" si="47"/>
        <v>6.96</v>
      </c>
      <c r="BK288">
        <f t="shared" si="48"/>
        <v>4.1399999999999997</v>
      </c>
      <c r="BL288">
        <f t="shared" si="49"/>
        <v>40472.639999999941</v>
      </c>
    </row>
    <row r="289" spans="1:64" x14ac:dyDescent="0.2">
      <c r="A289" s="1">
        <v>287</v>
      </c>
      <c r="B289" s="7" t="s">
        <v>16</v>
      </c>
      <c r="C289" s="3">
        <v>39932</v>
      </c>
      <c r="D289" s="4" t="s">
        <v>626</v>
      </c>
      <c r="E289" s="4" t="s">
        <v>166</v>
      </c>
      <c r="F289" s="5" t="str">
        <f t="shared" si="40"/>
        <v>W</v>
      </c>
      <c r="G289" s="6">
        <v>0.92152777777777783</v>
      </c>
      <c r="H289" s="6">
        <v>0.92500000000000004</v>
      </c>
      <c r="I289" s="85">
        <f t="shared" si="41"/>
        <v>4.9999999999999822</v>
      </c>
      <c r="J289" s="86">
        <f>I289*Segmentos!$D$7*(AH289%)*IF(ISNUMBER(AI289),AI289%,0)</f>
        <v>140523.99999999948</v>
      </c>
      <c r="K289" s="86">
        <f>I289*Segmentos!$D$7*(AL289%)*IF(ISNUMBER(AM289),AM289%,0)</f>
        <v>221759.99999999921</v>
      </c>
      <c r="L289" s="4"/>
      <c r="M289" s="2">
        <v>9.15</v>
      </c>
      <c r="N289" s="2">
        <v>11</v>
      </c>
      <c r="O289" s="2">
        <v>83.1</v>
      </c>
      <c r="P289" s="2">
        <v>83.101600000000005</v>
      </c>
      <c r="Q289" s="2">
        <v>4.88</v>
      </c>
      <c r="R289" s="2">
        <v>6.4</v>
      </c>
      <c r="S289" s="2">
        <v>76.400000000000006</v>
      </c>
      <c r="T289" s="2">
        <v>7.3920000000000003</v>
      </c>
      <c r="U289" s="2">
        <v>6.22</v>
      </c>
      <c r="V289" s="2">
        <v>7.7</v>
      </c>
      <c r="W289" s="2">
        <v>80.900000000000006</v>
      </c>
      <c r="X289" s="2">
        <v>11.841699999999999</v>
      </c>
      <c r="Y289" s="2">
        <v>9.7899999999999991</v>
      </c>
      <c r="Z289" s="2">
        <v>11.7</v>
      </c>
      <c r="AA289" s="2">
        <v>83.4</v>
      </c>
      <c r="AB289" s="2">
        <v>26.2544</v>
      </c>
      <c r="AC289" s="2">
        <v>12.61</v>
      </c>
      <c r="AD289" s="2">
        <v>14.8</v>
      </c>
      <c r="AE289" s="2">
        <v>85.2</v>
      </c>
      <c r="AF289" s="2">
        <v>37.613500000000002</v>
      </c>
      <c r="AG289" s="20">
        <v>7.04</v>
      </c>
      <c r="AH289" s="20">
        <v>8.6</v>
      </c>
      <c r="AI289" s="20">
        <v>81.7</v>
      </c>
      <c r="AJ289" s="20">
        <v>30.334700000000002</v>
      </c>
      <c r="AK289" s="18">
        <v>11.05</v>
      </c>
      <c r="AL289" s="18">
        <v>13.2</v>
      </c>
      <c r="AM289" s="18">
        <v>84</v>
      </c>
      <c r="AN289" s="18">
        <v>52.7669</v>
      </c>
      <c r="AO289" s="2">
        <v>10.27</v>
      </c>
      <c r="AP289" s="2">
        <v>11.8</v>
      </c>
      <c r="AQ289" s="2">
        <v>87</v>
      </c>
      <c r="AR289" s="2">
        <v>10.193199999999999</v>
      </c>
      <c r="AS289" s="2">
        <v>7.24</v>
      </c>
      <c r="AT289" s="2">
        <v>8.3000000000000007</v>
      </c>
      <c r="AU289" s="2">
        <v>87.1</v>
      </c>
      <c r="AV289" s="2">
        <v>14.4946</v>
      </c>
      <c r="AW289" s="2">
        <v>10.02</v>
      </c>
      <c r="AX289" s="2">
        <v>11.8</v>
      </c>
      <c r="AY289" s="2">
        <v>85.3</v>
      </c>
      <c r="AZ289" s="2">
        <v>26.178000000000001</v>
      </c>
      <c r="BA289" s="2">
        <v>9.26</v>
      </c>
      <c r="BB289" s="2">
        <v>11.7</v>
      </c>
      <c r="BC289" s="2">
        <v>78.900000000000006</v>
      </c>
      <c r="BD289" s="2">
        <v>32.235799999999998</v>
      </c>
      <c r="BE289" s="4" t="str">
        <f t="shared" si="42"/>
        <v>NO APLICA</v>
      </c>
      <c r="BF289" s="4">
        <f t="shared" si="43"/>
        <v>8.8182000000000009</v>
      </c>
      <c r="BG289">
        <f t="shared" si="44"/>
        <v>10.27</v>
      </c>
      <c r="BH289">
        <f t="shared" si="45"/>
        <v>7.24</v>
      </c>
      <c r="BI289">
        <f t="shared" si="46"/>
        <v>10.02</v>
      </c>
      <c r="BJ289">
        <f t="shared" si="47"/>
        <v>11.05</v>
      </c>
      <c r="BK289">
        <f t="shared" si="48"/>
        <v>7.04</v>
      </c>
      <c r="BL289">
        <f t="shared" si="49"/>
        <v>4570.4999999999827</v>
      </c>
    </row>
    <row r="290" spans="1:64" x14ac:dyDescent="0.2">
      <c r="A290" s="1">
        <v>288</v>
      </c>
      <c r="B290" s="7" t="s">
        <v>22</v>
      </c>
      <c r="C290" s="3">
        <v>39932</v>
      </c>
      <c r="D290" s="4" t="s">
        <v>629</v>
      </c>
      <c r="E290" s="4" t="s">
        <v>164</v>
      </c>
      <c r="F290" s="5" t="str">
        <f t="shared" si="40"/>
        <v>W</v>
      </c>
      <c r="G290" s="6">
        <v>0.83263888888888893</v>
      </c>
      <c r="H290" s="6">
        <v>0.87222222222222223</v>
      </c>
      <c r="I290" s="85">
        <f t="shared" si="41"/>
        <v>56.999999999999957</v>
      </c>
      <c r="J290" s="86">
        <f>I290*Segmentos!$D$7*(AH290%)*IF(ISNUMBER(AI290),AI290%,0)</f>
        <v>203011.19999999984</v>
      </c>
      <c r="K290" s="86">
        <f>I290*Segmentos!$D$7*(AL290%)*IF(ISNUMBER(AM290),AM290%,0)</f>
        <v>371001.59999999974</v>
      </c>
      <c r="L290" s="4"/>
      <c r="M290" s="2">
        <v>1.28</v>
      </c>
      <c r="N290" s="2">
        <v>3.9</v>
      </c>
      <c r="O290" s="2">
        <v>32.9</v>
      </c>
      <c r="P290" s="2">
        <v>95.934899999999999</v>
      </c>
      <c r="Q290" s="2">
        <v>0.04</v>
      </c>
      <c r="R290" s="2">
        <v>0.7</v>
      </c>
      <c r="S290" s="2">
        <v>4.9000000000000004</v>
      </c>
      <c r="T290" s="2">
        <v>0.45529999999999998</v>
      </c>
      <c r="U290" s="2">
        <v>1.1000000000000001</v>
      </c>
      <c r="V290" s="2">
        <v>4.7</v>
      </c>
      <c r="W290" s="2">
        <v>23.5</v>
      </c>
      <c r="X290" s="2">
        <v>17.367799999999999</v>
      </c>
      <c r="Y290" s="2">
        <v>0.56999999999999995</v>
      </c>
      <c r="Z290" s="2">
        <v>3</v>
      </c>
      <c r="AA290" s="2">
        <v>19</v>
      </c>
      <c r="AB290" s="2">
        <v>12.694000000000001</v>
      </c>
      <c r="AC290" s="2">
        <v>2.65</v>
      </c>
      <c r="AD290" s="2">
        <v>5.7</v>
      </c>
      <c r="AE290" s="2">
        <v>46.2</v>
      </c>
      <c r="AF290" s="2">
        <v>65.4178</v>
      </c>
      <c r="AG290" s="20">
        <v>0.88</v>
      </c>
      <c r="AH290" s="20">
        <v>4.2</v>
      </c>
      <c r="AI290" s="20">
        <v>21.2</v>
      </c>
      <c r="AJ290" s="20">
        <v>31.448699999999999</v>
      </c>
      <c r="AK290" s="18">
        <v>1.63</v>
      </c>
      <c r="AL290" s="18">
        <v>3.6</v>
      </c>
      <c r="AM290" s="18">
        <v>45.2</v>
      </c>
      <c r="AN290" s="18">
        <v>64.486099999999993</v>
      </c>
      <c r="AO290" s="2">
        <v>0.97</v>
      </c>
      <c r="AP290" s="2">
        <v>5.7</v>
      </c>
      <c r="AQ290" s="2">
        <v>17</v>
      </c>
      <c r="AR290" s="2">
        <v>7.9504999999999999</v>
      </c>
      <c r="AS290" s="2">
        <v>1.44</v>
      </c>
      <c r="AT290" s="2">
        <v>3.6</v>
      </c>
      <c r="AU290" s="2">
        <v>39.9</v>
      </c>
      <c r="AV290" s="2">
        <v>23.754899999999999</v>
      </c>
      <c r="AW290" s="2">
        <v>1.0900000000000001</v>
      </c>
      <c r="AX290" s="2">
        <v>4.5</v>
      </c>
      <c r="AY290" s="2">
        <v>24.2</v>
      </c>
      <c r="AZ290" s="2">
        <v>23.474</v>
      </c>
      <c r="BA290" s="2">
        <v>1.42</v>
      </c>
      <c r="BB290" s="2">
        <v>3.1</v>
      </c>
      <c r="BC290" s="2">
        <v>46.3</v>
      </c>
      <c r="BD290" s="2">
        <v>40.755499999999998</v>
      </c>
      <c r="BE290" s="4" t="str">
        <f t="shared" si="42"/>
        <v>NO APLICA</v>
      </c>
      <c r="BF290" s="4">
        <f t="shared" si="43"/>
        <v>1.3649999999999998</v>
      </c>
      <c r="BG290">
        <f t="shared" si="44"/>
        <v>0.97</v>
      </c>
      <c r="BH290">
        <f t="shared" si="45"/>
        <v>1.44</v>
      </c>
      <c r="BI290">
        <f t="shared" si="46"/>
        <v>1.42</v>
      </c>
      <c r="BJ290">
        <f t="shared" si="47"/>
        <v>1.63</v>
      </c>
      <c r="BK290">
        <f t="shared" si="48"/>
        <v>0.88</v>
      </c>
      <c r="BL290">
        <f t="shared" si="49"/>
        <v>7313.6699999999946</v>
      </c>
    </row>
    <row r="291" spans="1:64" x14ac:dyDescent="0.2">
      <c r="A291" s="1">
        <v>289</v>
      </c>
      <c r="B291" s="7" t="s">
        <v>4</v>
      </c>
      <c r="C291" s="3">
        <v>39932</v>
      </c>
      <c r="D291" s="4" t="s">
        <v>3</v>
      </c>
      <c r="E291" s="4" t="s">
        <v>165</v>
      </c>
      <c r="F291" s="5" t="str">
        <f t="shared" si="40"/>
        <v>W</v>
      </c>
      <c r="G291" s="6">
        <v>0.76597222222222217</v>
      </c>
      <c r="H291" s="6">
        <v>0.87291666666666667</v>
      </c>
      <c r="I291" s="85">
        <f t="shared" si="41"/>
        <v>154.00000000000009</v>
      </c>
      <c r="J291" s="86">
        <f>I291*Segmentos!$D$7*(AH291%)*IF(ISNUMBER(AI291),AI291%,0)</f>
        <v>1576405.600000001</v>
      </c>
      <c r="K291" s="86">
        <f>I291*Segmentos!$D$7*(AL291%)*IF(ISNUMBER(AM291),AM291%,0)</f>
        <v>2173248.0000000014</v>
      </c>
      <c r="L291" s="4"/>
      <c r="M291" s="2">
        <v>3.07</v>
      </c>
      <c r="N291" s="2">
        <v>16.3</v>
      </c>
      <c r="O291" s="2">
        <v>18.899999999999999</v>
      </c>
      <c r="P291" s="2">
        <v>65.473799999999997</v>
      </c>
      <c r="Q291" s="2">
        <v>2.72</v>
      </c>
      <c r="R291" s="2">
        <v>15.8</v>
      </c>
      <c r="S291" s="2">
        <v>17.2</v>
      </c>
      <c r="T291" s="2">
        <v>9.6791</v>
      </c>
      <c r="U291" s="2">
        <v>4.76</v>
      </c>
      <c r="V291" s="2">
        <v>18.899999999999999</v>
      </c>
      <c r="W291" s="2">
        <v>25.3</v>
      </c>
      <c r="X291" s="2">
        <v>21.284400000000002</v>
      </c>
      <c r="Y291" s="2">
        <v>3.33</v>
      </c>
      <c r="Z291" s="2">
        <v>17.899999999999999</v>
      </c>
      <c r="AA291" s="2">
        <v>18.5</v>
      </c>
      <c r="AB291" s="2">
        <v>20.923999999999999</v>
      </c>
      <c r="AC291" s="2">
        <v>1.94</v>
      </c>
      <c r="AD291" s="2">
        <v>13.4</v>
      </c>
      <c r="AE291" s="2">
        <v>14.5</v>
      </c>
      <c r="AF291" s="2">
        <v>13.5863</v>
      </c>
      <c r="AG291" s="20">
        <v>2.56</v>
      </c>
      <c r="AH291" s="20">
        <v>15.7</v>
      </c>
      <c r="AI291" s="20">
        <v>16.3</v>
      </c>
      <c r="AJ291" s="20">
        <v>25.9192</v>
      </c>
      <c r="AK291" s="18">
        <v>3.53</v>
      </c>
      <c r="AL291" s="18">
        <v>16.8</v>
      </c>
      <c r="AM291" s="18">
        <v>21</v>
      </c>
      <c r="AN291" s="18">
        <v>39.554600000000001</v>
      </c>
      <c r="AO291" s="2">
        <v>1.69</v>
      </c>
      <c r="AP291" s="2">
        <v>10.8</v>
      </c>
      <c r="AQ291" s="2">
        <v>15.6</v>
      </c>
      <c r="AR291" s="2">
        <v>3.9325999999999999</v>
      </c>
      <c r="AS291" s="2">
        <v>1.74</v>
      </c>
      <c r="AT291" s="2">
        <v>10.9</v>
      </c>
      <c r="AU291" s="2">
        <v>15.9</v>
      </c>
      <c r="AV291" s="2">
        <v>8.1814</v>
      </c>
      <c r="AW291" s="2">
        <v>3.29</v>
      </c>
      <c r="AX291" s="2">
        <v>18.100000000000001</v>
      </c>
      <c r="AY291" s="2">
        <v>18.2</v>
      </c>
      <c r="AZ291" s="2">
        <v>20.153099999999998</v>
      </c>
      <c r="BA291" s="2">
        <v>4.07</v>
      </c>
      <c r="BB291" s="2">
        <v>19.600000000000001</v>
      </c>
      <c r="BC291" s="2">
        <v>20.8</v>
      </c>
      <c r="BD291" s="2">
        <v>33.206699999999998</v>
      </c>
      <c r="BE291" s="4" t="str">
        <f t="shared" si="42"/>
        <v>ABURRIDO</v>
      </c>
      <c r="BF291" s="4">
        <f t="shared" si="43"/>
        <v>2.7143999999999999</v>
      </c>
      <c r="BG291">
        <f t="shared" si="44"/>
        <v>1.69</v>
      </c>
      <c r="BH291">
        <f t="shared" si="45"/>
        <v>1.74</v>
      </c>
      <c r="BI291">
        <f t="shared" si="46"/>
        <v>4.07</v>
      </c>
      <c r="BJ291">
        <f t="shared" si="47"/>
        <v>3.53</v>
      </c>
      <c r="BK291">
        <f t="shared" si="48"/>
        <v>2.56</v>
      </c>
      <c r="BL291">
        <f t="shared" si="49"/>
        <v>47442.780000000028</v>
      </c>
    </row>
    <row r="292" spans="1:64" x14ac:dyDescent="0.2">
      <c r="A292" s="1">
        <v>290</v>
      </c>
      <c r="B292" s="7" t="s">
        <v>15</v>
      </c>
      <c r="C292" s="3">
        <v>39933</v>
      </c>
      <c r="D292" s="4" t="s">
        <v>626</v>
      </c>
      <c r="E292" s="4" t="s">
        <v>164</v>
      </c>
      <c r="F292" s="5" t="str">
        <f t="shared" si="40"/>
        <v>J</v>
      </c>
      <c r="G292" s="6">
        <v>0.875</v>
      </c>
      <c r="H292" s="6">
        <v>0.91249999999999998</v>
      </c>
      <c r="I292" s="85">
        <f t="shared" si="41"/>
        <v>53.999999999999972</v>
      </c>
      <c r="J292" s="86">
        <f>I292*Segmentos!$D$7*(AH292%)*IF(ISNUMBER(AI292),AI292%,0)</f>
        <v>1236513.5999999994</v>
      </c>
      <c r="K292" s="86">
        <f>I292*Segmentos!$D$7*(AL292%)*IF(ISNUMBER(AM292),AM292%,0)</f>
        <v>2059667.9999999991</v>
      </c>
      <c r="L292" s="4"/>
      <c r="M292" s="2">
        <v>7.72</v>
      </c>
      <c r="N292" s="2">
        <v>16.899999999999999</v>
      </c>
      <c r="O292" s="2">
        <v>45.6</v>
      </c>
      <c r="P292" s="2">
        <v>87.793599999999998</v>
      </c>
      <c r="Q292" s="2">
        <v>3.96</v>
      </c>
      <c r="R292" s="2">
        <v>10.4</v>
      </c>
      <c r="S292" s="2">
        <v>38.1</v>
      </c>
      <c r="T292" s="2">
        <v>7.5208000000000004</v>
      </c>
      <c r="U292" s="2">
        <v>7.1</v>
      </c>
      <c r="V292" s="2">
        <v>14.2</v>
      </c>
      <c r="W292" s="2">
        <v>49.9</v>
      </c>
      <c r="X292" s="2">
        <v>16.9209</v>
      </c>
      <c r="Y292" s="2">
        <v>5.52</v>
      </c>
      <c r="Z292" s="2">
        <v>15.9</v>
      </c>
      <c r="AA292" s="2">
        <v>34.700000000000003</v>
      </c>
      <c r="AB292" s="2">
        <v>18.523700000000002</v>
      </c>
      <c r="AC292" s="2">
        <v>12.01</v>
      </c>
      <c r="AD292" s="2">
        <v>22.9</v>
      </c>
      <c r="AE292" s="2">
        <v>52.5</v>
      </c>
      <c r="AF292" s="2">
        <v>44.828200000000002</v>
      </c>
      <c r="AG292" s="20">
        <v>5.72</v>
      </c>
      <c r="AH292" s="20">
        <v>14.1</v>
      </c>
      <c r="AI292" s="20">
        <v>40.6</v>
      </c>
      <c r="AJ292" s="20">
        <v>30.866199999999999</v>
      </c>
      <c r="AK292" s="18">
        <v>9.5299999999999994</v>
      </c>
      <c r="AL292" s="18">
        <v>19.5</v>
      </c>
      <c r="AM292" s="18">
        <v>48.9</v>
      </c>
      <c r="AN292" s="18">
        <v>56.927399999999999</v>
      </c>
      <c r="AO292" s="2">
        <v>8.5299999999999994</v>
      </c>
      <c r="AP292" s="2">
        <v>16.600000000000001</v>
      </c>
      <c r="AQ292" s="2">
        <v>51.3</v>
      </c>
      <c r="AR292" s="2">
        <v>10.5954</v>
      </c>
      <c r="AS292" s="2">
        <v>6.08</v>
      </c>
      <c r="AT292" s="2">
        <v>14.1</v>
      </c>
      <c r="AU292" s="2">
        <v>43.2</v>
      </c>
      <c r="AV292" s="2">
        <v>15.222099999999999</v>
      </c>
      <c r="AW292" s="2">
        <v>8.2100000000000009</v>
      </c>
      <c r="AX292" s="2">
        <v>20</v>
      </c>
      <c r="AY292" s="2">
        <v>41.2</v>
      </c>
      <c r="AZ292" s="2">
        <v>26.844899999999999</v>
      </c>
      <c r="BA292" s="2">
        <v>8.07</v>
      </c>
      <c r="BB292" s="2">
        <v>16.399999999999999</v>
      </c>
      <c r="BC292" s="2">
        <v>49.3</v>
      </c>
      <c r="BD292" s="2">
        <v>35.1312</v>
      </c>
      <c r="BE292" s="4" t="str">
        <f t="shared" si="42"/>
        <v>NO APLICA</v>
      </c>
      <c r="BF292" s="4">
        <f t="shared" si="43"/>
        <v>7.3491999999999988</v>
      </c>
      <c r="BG292">
        <f t="shared" si="44"/>
        <v>8.5299999999999994</v>
      </c>
      <c r="BH292">
        <f t="shared" si="45"/>
        <v>6.08</v>
      </c>
      <c r="BI292">
        <f t="shared" si="46"/>
        <v>8.2100000000000009</v>
      </c>
      <c r="BJ292">
        <f t="shared" si="47"/>
        <v>9.5299999999999994</v>
      </c>
      <c r="BK292">
        <f t="shared" si="48"/>
        <v>5.72</v>
      </c>
      <c r="BL292">
        <f t="shared" si="49"/>
        <v>41614.559999999976</v>
      </c>
    </row>
    <row r="293" spans="1:64" x14ac:dyDescent="0.2">
      <c r="A293" s="1">
        <v>291</v>
      </c>
      <c r="B293" s="7" t="s">
        <v>5</v>
      </c>
      <c r="C293" s="3">
        <v>39933</v>
      </c>
      <c r="D293" s="4" t="s">
        <v>3</v>
      </c>
      <c r="E293" s="4" t="s">
        <v>164</v>
      </c>
      <c r="F293" s="5" t="str">
        <f t="shared" si="40"/>
        <v>J</v>
      </c>
      <c r="G293" s="6">
        <v>0.87430555555555556</v>
      </c>
      <c r="H293" s="6">
        <v>0.9194444444444444</v>
      </c>
      <c r="I293" s="85">
        <f t="shared" si="41"/>
        <v>64.999999999999929</v>
      </c>
      <c r="J293" s="86">
        <f>I293*Segmentos!$D$7*(AH293%)*IF(ISNUMBER(AI293),AI293%,0)</f>
        <v>1212561.9999999986</v>
      </c>
      <c r="K293" s="86">
        <f>I293*Segmentos!$D$7*(AL293%)*IF(ISNUMBER(AM293),AM293%,0)</f>
        <v>1367547.9999999984</v>
      </c>
      <c r="L293" s="4"/>
      <c r="M293" s="2">
        <v>4.9800000000000004</v>
      </c>
      <c r="N293" s="2">
        <v>16.600000000000001</v>
      </c>
      <c r="O293" s="2">
        <v>29.9</v>
      </c>
      <c r="P293" s="2">
        <v>85.143600000000006</v>
      </c>
      <c r="Q293" s="2">
        <v>2.4900000000000002</v>
      </c>
      <c r="R293" s="2">
        <v>10.199999999999999</v>
      </c>
      <c r="S293" s="2">
        <v>24.4</v>
      </c>
      <c r="T293" s="2">
        <v>7.1055999999999999</v>
      </c>
      <c r="U293" s="2">
        <v>4.42</v>
      </c>
      <c r="V293" s="2">
        <v>11</v>
      </c>
      <c r="W293" s="2">
        <v>40.299999999999997</v>
      </c>
      <c r="X293" s="2">
        <v>15.854200000000001</v>
      </c>
      <c r="Y293" s="2">
        <v>5.47</v>
      </c>
      <c r="Z293" s="2">
        <v>18.5</v>
      </c>
      <c r="AA293" s="2">
        <v>29.6</v>
      </c>
      <c r="AB293" s="2">
        <v>27.604700000000001</v>
      </c>
      <c r="AC293" s="2">
        <v>6.16</v>
      </c>
      <c r="AD293" s="2">
        <v>21.9</v>
      </c>
      <c r="AE293" s="2">
        <v>28.2</v>
      </c>
      <c r="AF293" s="2">
        <v>34.5792</v>
      </c>
      <c r="AG293" s="20">
        <v>4.67</v>
      </c>
      <c r="AH293" s="20">
        <v>14.9</v>
      </c>
      <c r="AI293" s="20">
        <v>31.3</v>
      </c>
      <c r="AJ293" s="20">
        <v>37.8825</v>
      </c>
      <c r="AK293" s="18">
        <v>5.26</v>
      </c>
      <c r="AL293" s="18">
        <v>18.2</v>
      </c>
      <c r="AM293" s="18">
        <v>28.9</v>
      </c>
      <c r="AN293" s="18">
        <v>47.261099999999999</v>
      </c>
      <c r="AO293" s="2">
        <v>3.03</v>
      </c>
      <c r="AP293" s="2">
        <v>9</v>
      </c>
      <c r="AQ293" s="2">
        <v>33.6</v>
      </c>
      <c r="AR293" s="2">
        <v>5.6590999999999996</v>
      </c>
      <c r="AS293" s="2">
        <v>4.82</v>
      </c>
      <c r="AT293" s="2">
        <v>14.4</v>
      </c>
      <c r="AU293" s="2">
        <v>33.5</v>
      </c>
      <c r="AV293" s="2">
        <v>18.145800000000001</v>
      </c>
      <c r="AW293" s="2">
        <v>5.87</v>
      </c>
      <c r="AX293" s="2">
        <v>19.399999999999999</v>
      </c>
      <c r="AY293" s="2">
        <v>30.3</v>
      </c>
      <c r="AZ293" s="2">
        <v>28.825600000000001</v>
      </c>
      <c r="BA293" s="2">
        <v>4.97</v>
      </c>
      <c r="BB293" s="2">
        <v>18.100000000000001</v>
      </c>
      <c r="BC293" s="2">
        <v>27.4</v>
      </c>
      <c r="BD293" s="2">
        <v>32.513199999999998</v>
      </c>
      <c r="BE293" s="4" t="str">
        <f t="shared" si="42"/>
        <v>NO APLICA</v>
      </c>
      <c r="BF293" s="4">
        <f t="shared" si="43"/>
        <v>4.9967999999999995</v>
      </c>
      <c r="BG293">
        <f t="shared" si="44"/>
        <v>3.03</v>
      </c>
      <c r="BH293">
        <f t="shared" si="45"/>
        <v>4.82</v>
      </c>
      <c r="BI293">
        <f t="shared" si="46"/>
        <v>5.87</v>
      </c>
      <c r="BJ293">
        <f t="shared" si="47"/>
        <v>5.26</v>
      </c>
      <c r="BK293">
        <f t="shared" si="48"/>
        <v>4.67</v>
      </c>
      <c r="BL293">
        <f t="shared" si="49"/>
        <v>32262.099999999966</v>
      </c>
    </row>
    <row r="294" spans="1:64" x14ac:dyDescent="0.2">
      <c r="A294" s="1">
        <v>292</v>
      </c>
      <c r="B294" s="7" t="s">
        <v>18</v>
      </c>
      <c r="C294" s="3">
        <v>39933</v>
      </c>
      <c r="D294" s="4" t="s">
        <v>17</v>
      </c>
      <c r="E294" s="4" t="s">
        <v>168</v>
      </c>
      <c r="F294" s="5" t="str">
        <f t="shared" si="40"/>
        <v>J</v>
      </c>
      <c r="G294" s="6">
        <v>0.83194444444444438</v>
      </c>
      <c r="H294" s="6">
        <v>0.91249999999999998</v>
      </c>
      <c r="I294" s="85">
        <f t="shared" si="41"/>
        <v>116.00000000000007</v>
      </c>
      <c r="J294" s="86">
        <f>I294*Segmentos!$D$7*(AH294%)*IF(ISNUMBER(AI294),AI294%,0)</f>
        <v>380108.80000000022</v>
      </c>
      <c r="K294" s="86">
        <f>I294*Segmentos!$D$7*(AL294%)*IF(ISNUMBER(AM294),AM294%,0)</f>
        <v>523392.00000000029</v>
      </c>
      <c r="L294" s="4" t="s">
        <v>228</v>
      </c>
      <c r="M294" s="2">
        <v>0.98</v>
      </c>
      <c r="N294" s="2">
        <v>5.0999999999999996</v>
      </c>
      <c r="O294" s="2">
        <v>19.100000000000001</v>
      </c>
      <c r="P294" s="2">
        <v>83.607900000000001</v>
      </c>
      <c r="Q294" s="2">
        <v>0</v>
      </c>
      <c r="R294" s="2">
        <v>0.2</v>
      </c>
      <c r="S294" s="2">
        <v>1.7</v>
      </c>
      <c r="T294" s="2">
        <v>4.4400000000000002E-2</v>
      </c>
      <c r="U294" s="2">
        <v>0.04</v>
      </c>
      <c r="V294" s="2">
        <v>1.8</v>
      </c>
      <c r="W294" s="2">
        <v>2</v>
      </c>
      <c r="X294" s="2">
        <v>0.64459999999999995</v>
      </c>
      <c r="Y294" s="2">
        <v>1.37</v>
      </c>
      <c r="Z294" s="2">
        <v>6</v>
      </c>
      <c r="AA294" s="2">
        <v>22.8</v>
      </c>
      <c r="AB294" s="2">
        <v>34.652299999999997</v>
      </c>
      <c r="AC294" s="2">
        <v>1.72</v>
      </c>
      <c r="AD294" s="2">
        <v>9</v>
      </c>
      <c r="AE294" s="2">
        <v>19.2</v>
      </c>
      <c r="AF294" s="2">
        <v>48.266599999999997</v>
      </c>
      <c r="AG294" s="20">
        <v>0.82</v>
      </c>
      <c r="AH294" s="20">
        <v>6.4</v>
      </c>
      <c r="AI294" s="20">
        <v>12.8</v>
      </c>
      <c r="AJ294" s="20">
        <v>33.3474</v>
      </c>
      <c r="AK294" s="18">
        <v>1.1200000000000001</v>
      </c>
      <c r="AL294" s="18">
        <v>4</v>
      </c>
      <c r="AM294" s="18">
        <v>28.2</v>
      </c>
      <c r="AN294" s="18">
        <v>50.2605</v>
      </c>
      <c r="AO294" s="2">
        <v>0.01</v>
      </c>
      <c r="AP294" s="2">
        <v>0.5</v>
      </c>
      <c r="AQ294" s="2">
        <v>1.3</v>
      </c>
      <c r="AR294" s="2">
        <v>6.5500000000000003E-2</v>
      </c>
      <c r="AS294" s="2">
        <v>0.53</v>
      </c>
      <c r="AT294" s="2">
        <v>1.6</v>
      </c>
      <c r="AU294" s="2">
        <v>32.5</v>
      </c>
      <c r="AV294" s="2">
        <v>10.083500000000001</v>
      </c>
      <c r="AW294" s="2">
        <v>0.22</v>
      </c>
      <c r="AX294" s="2">
        <v>4</v>
      </c>
      <c r="AY294" s="2">
        <v>5.5</v>
      </c>
      <c r="AZ294" s="2">
        <v>5.4206000000000003</v>
      </c>
      <c r="BA294" s="2">
        <v>2.0699999999999998</v>
      </c>
      <c r="BB294" s="2">
        <v>9.3000000000000007</v>
      </c>
      <c r="BC294" s="2">
        <v>22.3</v>
      </c>
      <c r="BD294" s="2">
        <v>68.038399999999996</v>
      </c>
      <c r="BE294" s="4" t="str">
        <f t="shared" si="42"/>
        <v>ABURRIDO</v>
      </c>
      <c r="BF294" s="4">
        <f t="shared" si="43"/>
        <v>1.034</v>
      </c>
      <c r="BG294">
        <f t="shared" si="44"/>
        <v>0.01</v>
      </c>
      <c r="BH294">
        <f t="shared" si="45"/>
        <v>0.53</v>
      </c>
      <c r="BI294">
        <f t="shared" si="46"/>
        <v>2.0699999999999998</v>
      </c>
      <c r="BJ294">
        <f t="shared" si="47"/>
        <v>1.1200000000000001</v>
      </c>
      <c r="BK294">
        <f t="shared" si="48"/>
        <v>0.82</v>
      </c>
      <c r="BL294">
        <f t="shared" si="49"/>
        <v>11299.560000000009</v>
      </c>
    </row>
    <row r="295" spans="1:64" x14ac:dyDescent="0.2">
      <c r="A295" s="1">
        <v>293</v>
      </c>
      <c r="B295" s="7" t="s">
        <v>9</v>
      </c>
      <c r="C295" s="3">
        <v>39933</v>
      </c>
      <c r="D295" s="4" t="s">
        <v>8</v>
      </c>
      <c r="E295" s="4" t="s">
        <v>168</v>
      </c>
      <c r="F295" s="5" t="str">
        <f t="shared" si="40"/>
        <v>J</v>
      </c>
      <c r="G295" s="6">
        <v>0.8027777777777777</v>
      </c>
      <c r="H295" s="6">
        <v>0.87430555555555556</v>
      </c>
      <c r="I295" s="85">
        <f t="shared" si="41"/>
        <v>103.00000000000011</v>
      </c>
      <c r="J295" s="86">
        <f>I295*Segmentos!$D$7*(AH295%)*IF(ISNUMBER(AI295),AI295%,0)</f>
        <v>1091264.4000000011</v>
      </c>
      <c r="K295" s="86">
        <f>I295*Segmentos!$D$7*(AL295%)*IF(ISNUMBER(AM295),AM295%,0)</f>
        <v>1580102.4000000015</v>
      </c>
      <c r="L295" s="4" t="s">
        <v>227</v>
      </c>
      <c r="M295" s="2">
        <v>3.27</v>
      </c>
      <c r="N295" s="2">
        <v>12.6</v>
      </c>
      <c r="O295" s="2">
        <v>26</v>
      </c>
      <c r="P295" s="2">
        <v>87.733699999999999</v>
      </c>
      <c r="Q295" s="2">
        <v>0.88</v>
      </c>
      <c r="R295" s="2">
        <v>5.2</v>
      </c>
      <c r="S295" s="2">
        <v>17</v>
      </c>
      <c r="T295" s="2">
        <v>3.9605999999999999</v>
      </c>
      <c r="U295" s="2">
        <v>1.24</v>
      </c>
      <c r="V295" s="2">
        <v>4.5</v>
      </c>
      <c r="W295" s="2">
        <v>27.4</v>
      </c>
      <c r="X295" s="2">
        <v>7.0016999999999996</v>
      </c>
      <c r="Y295" s="2">
        <v>3.25</v>
      </c>
      <c r="Z295" s="2">
        <v>14.4</v>
      </c>
      <c r="AA295" s="2">
        <v>22.5</v>
      </c>
      <c r="AB295" s="2">
        <v>25.7865</v>
      </c>
      <c r="AC295" s="2">
        <v>5.78</v>
      </c>
      <c r="AD295" s="2">
        <v>19.8</v>
      </c>
      <c r="AE295" s="2">
        <v>29.2</v>
      </c>
      <c r="AF295" s="2">
        <v>50.984999999999999</v>
      </c>
      <c r="AG295" s="20">
        <v>2.65</v>
      </c>
      <c r="AH295" s="20">
        <v>10.9</v>
      </c>
      <c r="AI295" s="20">
        <v>24.3</v>
      </c>
      <c r="AJ295" s="20">
        <v>33.821300000000001</v>
      </c>
      <c r="AK295" s="18">
        <v>3.82</v>
      </c>
      <c r="AL295" s="18">
        <v>14.1</v>
      </c>
      <c r="AM295" s="18">
        <v>27.2</v>
      </c>
      <c r="AN295" s="18">
        <v>53.912399999999998</v>
      </c>
      <c r="AO295" s="2">
        <v>0.54</v>
      </c>
      <c r="AP295" s="2">
        <v>2.7</v>
      </c>
      <c r="AQ295" s="2">
        <v>20.100000000000001</v>
      </c>
      <c r="AR295" s="2">
        <v>1.573</v>
      </c>
      <c r="AS295" s="2">
        <v>1.42</v>
      </c>
      <c r="AT295" s="2">
        <v>6</v>
      </c>
      <c r="AU295" s="2">
        <v>23.8</v>
      </c>
      <c r="AV295" s="2">
        <v>8.3934999999999995</v>
      </c>
      <c r="AW295" s="2">
        <v>2.77</v>
      </c>
      <c r="AX295" s="2">
        <v>14.5</v>
      </c>
      <c r="AY295" s="2">
        <v>19.100000000000001</v>
      </c>
      <c r="AZ295" s="2">
        <v>21.366800000000001</v>
      </c>
      <c r="BA295" s="2">
        <v>5.48</v>
      </c>
      <c r="BB295" s="2">
        <v>17.7</v>
      </c>
      <c r="BC295" s="2">
        <v>30.9</v>
      </c>
      <c r="BD295" s="2">
        <v>56.400300000000001</v>
      </c>
      <c r="BE295" s="4" t="str">
        <f t="shared" si="42"/>
        <v>ABURRIDO</v>
      </c>
      <c r="BF295" s="4">
        <f t="shared" si="43"/>
        <v>2.9363999999999999</v>
      </c>
      <c r="BG295">
        <f t="shared" si="44"/>
        <v>0.54</v>
      </c>
      <c r="BH295">
        <f t="shared" si="45"/>
        <v>1.42</v>
      </c>
      <c r="BI295">
        <f t="shared" si="46"/>
        <v>5.48</v>
      </c>
      <c r="BJ295">
        <f t="shared" si="47"/>
        <v>3.82</v>
      </c>
      <c r="BK295">
        <f t="shared" si="48"/>
        <v>2.65</v>
      </c>
      <c r="BL295">
        <f t="shared" si="49"/>
        <v>33742.800000000032</v>
      </c>
    </row>
    <row r="296" spans="1:64" x14ac:dyDescent="0.2">
      <c r="A296" s="1">
        <v>294</v>
      </c>
      <c r="B296" s="7" t="s">
        <v>1</v>
      </c>
      <c r="C296" s="3">
        <v>39933</v>
      </c>
      <c r="D296" s="4" t="s">
        <v>627</v>
      </c>
      <c r="E296" s="4" t="s">
        <v>163</v>
      </c>
      <c r="F296" s="5" t="str">
        <f t="shared" si="40"/>
        <v>J</v>
      </c>
      <c r="G296" s="6">
        <v>0.84722222222222221</v>
      </c>
      <c r="H296" s="6">
        <v>0.88194444444444453</v>
      </c>
      <c r="I296" s="85">
        <f t="shared" si="41"/>
        <v>50.000000000000142</v>
      </c>
      <c r="J296" s="86">
        <f>I296*Segmentos!$D$7*(AH296%)*IF(ISNUMBER(AI296),AI296%,0)</f>
        <v>842140.00000000221</v>
      </c>
      <c r="K296" s="86">
        <f>I296*Segmentos!$D$7*(AL296%)*IF(ISNUMBER(AM296),AM296%,0)</f>
        <v>1358500.000000004</v>
      </c>
      <c r="L296" s="4"/>
      <c r="M296" s="2">
        <v>5.57</v>
      </c>
      <c r="N296" s="2">
        <v>11.3</v>
      </c>
      <c r="O296" s="2">
        <v>49.4</v>
      </c>
      <c r="P296" s="2">
        <v>77.8703</v>
      </c>
      <c r="Q296" s="2">
        <v>4.8</v>
      </c>
      <c r="R296" s="2">
        <v>10.8</v>
      </c>
      <c r="S296" s="2">
        <v>44.7</v>
      </c>
      <c r="T296" s="2">
        <v>11.2126</v>
      </c>
      <c r="U296" s="2">
        <v>5.28</v>
      </c>
      <c r="V296" s="2">
        <v>10.9</v>
      </c>
      <c r="W296" s="2">
        <v>48.5</v>
      </c>
      <c r="X296" s="2">
        <v>15.49</v>
      </c>
      <c r="Y296" s="2">
        <v>5.84</v>
      </c>
      <c r="Z296" s="2">
        <v>12.5</v>
      </c>
      <c r="AA296" s="2">
        <v>46.6</v>
      </c>
      <c r="AB296" s="2">
        <v>24.113600000000002</v>
      </c>
      <c r="AC296" s="2">
        <v>5.89</v>
      </c>
      <c r="AD296" s="2">
        <v>10.6</v>
      </c>
      <c r="AE296" s="2">
        <v>55.4</v>
      </c>
      <c r="AF296" s="2">
        <v>27.054099999999998</v>
      </c>
      <c r="AG296" s="20">
        <v>4.1900000000000004</v>
      </c>
      <c r="AH296" s="20">
        <v>7.9</v>
      </c>
      <c r="AI296" s="20">
        <v>53.3</v>
      </c>
      <c r="AJ296" s="20">
        <v>27.808800000000002</v>
      </c>
      <c r="AK296" s="18">
        <v>6.81</v>
      </c>
      <c r="AL296" s="18">
        <v>14.3</v>
      </c>
      <c r="AM296" s="18">
        <v>47.5</v>
      </c>
      <c r="AN296" s="18">
        <v>50.061500000000002</v>
      </c>
      <c r="AO296" s="2">
        <v>3.32</v>
      </c>
      <c r="AP296" s="2">
        <v>9.8000000000000007</v>
      </c>
      <c r="AQ296" s="2">
        <v>33.799999999999997</v>
      </c>
      <c r="AR296" s="2">
        <v>5.0743</v>
      </c>
      <c r="AS296" s="2">
        <v>6.45</v>
      </c>
      <c r="AT296" s="2">
        <v>11.5</v>
      </c>
      <c r="AU296" s="2">
        <v>56.2</v>
      </c>
      <c r="AV296" s="2">
        <v>19.8857</v>
      </c>
      <c r="AW296" s="2">
        <v>5.99</v>
      </c>
      <c r="AX296" s="2">
        <v>12.5</v>
      </c>
      <c r="AY296" s="2">
        <v>47.8</v>
      </c>
      <c r="AZ296" s="2">
        <v>24.085999999999999</v>
      </c>
      <c r="BA296" s="2">
        <v>5.38</v>
      </c>
      <c r="BB296" s="2">
        <v>10.6</v>
      </c>
      <c r="BC296" s="2">
        <v>50.6</v>
      </c>
      <c r="BD296" s="2">
        <v>28.824200000000001</v>
      </c>
      <c r="BE296" s="4" t="str">
        <f t="shared" si="42"/>
        <v>NO APLICA</v>
      </c>
      <c r="BF296" s="4">
        <f t="shared" si="43"/>
        <v>5.8614000000000006</v>
      </c>
      <c r="BG296">
        <f t="shared" si="44"/>
        <v>3.32</v>
      </c>
      <c r="BH296">
        <f t="shared" si="45"/>
        <v>6.45</v>
      </c>
      <c r="BI296">
        <f t="shared" si="46"/>
        <v>5.99</v>
      </c>
      <c r="BJ296">
        <f t="shared" si="47"/>
        <v>6.81</v>
      </c>
      <c r="BK296">
        <f t="shared" si="48"/>
        <v>4.1900000000000004</v>
      </c>
      <c r="BL296">
        <f t="shared" si="49"/>
        <v>27911.000000000076</v>
      </c>
    </row>
    <row r="297" spans="1:64" x14ac:dyDescent="0.2">
      <c r="A297" s="1">
        <v>295</v>
      </c>
      <c r="B297" s="7" t="s">
        <v>29</v>
      </c>
      <c r="C297" s="3">
        <v>39933</v>
      </c>
      <c r="D297" s="4" t="s">
        <v>628</v>
      </c>
      <c r="E297" s="4" t="s">
        <v>169</v>
      </c>
      <c r="F297" s="5" t="str">
        <f t="shared" si="40"/>
        <v>J</v>
      </c>
      <c r="G297" s="6">
        <v>0.84444444444444444</v>
      </c>
      <c r="H297" s="6">
        <v>0.87361111111111101</v>
      </c>
      <c r="I297" s="85">
        <f t="shared" si="41"/>
        <v>41.999999999999851</v>
      </c>
      <c r="J297" s="86">
        <f>I297*Segmentos!$D$7*(AH297%)*IF(ISNUMBER(AI297),AI297%,0)</f>
        <v>27686.399999999907</v>
      </c>
      <c r="K297" s="86">
        <f>I297*Segmentos!$D$7*(AL297%)*IF(ISNUMBER(AM297),AM297%,0)</f>
        <v>84907.199999999691</v>
      </c>
      <c r="L297" s="4"/>
      <c r="M297" s="2">
        <v>0.34</v>
      </c>
      <c r="N297" s="2">
        <v>1.7</v>
      </c>
      <c r="O297" s="2">
        <v>19.600000000000001</v>
      </c>
      <c r="P297" s="2">
        <v>70.285499999999999</v>
      </c>
      <c r="Q297" s="2">
        <v>0</v>
      </c>
      <c r="R297" s="2">
        <v>0.1</v>
      </c>
      <c r="S297" s="2">
        <v>2.4</v>
      </c>
      <c r="T297" s="2">
        <v>4.5600000000000002E-2</v>
      </c>
      <c r="U297" s="2">
        <v>0.17</v>
      </c>
      <c r="V297" s="2">
        <v>1.2</v>
      </c>
      <c r="W297" s="2">
        <v>14</v>
      </c>
      <c r="X297" s="2">
        <v>7.5006000000000004</v>
      </c>
      <c r="Y297" s="2">
        <v>0.01</v>
      </c>
      <c r="Z297" s="2">
        <v>0.4</v>
      </c>
      <c r="AA297" s="2">
        <v>2.9</v>
      </c>
      <c r="AB297" s="2">
        <v>0.76770000000000005</v>
      </c>
      <c r="AC297" s="2">
        <v>0.91</v>
      </c>
      <c r="AD297" s="2">
        <v>4.0999999999999996</v>
      </c>
      <c r="AE297" s="2">
        <v>22.4</v>
      </c>
      <c r="AF297" s="2">
        <v>61.971699999999998</v>
      </c>
      <c r="AG297" s="20">
        <v>0.16</v>
      </c>
      <c r="AH297" s="20">
        <v>1.6</v>
      </c>
      <c r="AI297" s="20">
        <v>10.3</v>
      </c>
      <c r="AJ297" s="20">
        <v>15.802</v>
      </c>
      <c r="AK297" s="18">
        <v>0.5</v>
      </c>
      <c r="AL297" s="18">
        <v>1.9</v>
      </c>
      <c r="AM297" s="18">
        <v>26.6</v>
      </c>
      <c r="AN297" s="18">
        <v>54.483499999999999</v>
      </c>
      <c r="AO297" s="2">
        <v>0.04</v>
      </c>
      <c r="AP297" s="2">
        <v>1</v>
      </c>
      <c r="AQ297" s="2">
        <v>3.9</v>
      </c>
      <c r="AR297" s="2">
        <v>0.86070000000000002</v>
      </c>
      <c r="AS297" s="2">
        <v>0.16</v>
      </c>
      <c r="AT297" s="2">
        <v>0.9</v>
      </c>
      <c r="AU297" s="2">
        <v>18.100000000000001</v>
      </c>
      <c r="AV297" s="2">
        <v>7.1040000000000001</v>
      </c>
      <c r="AW297" s="2">
        <v>0.38</v>
      </c>
      <c r="AX297" s="2">
        <v>2</v>
      </c>
      <c r="AY297" s="2">
        <v>19.600000000000001</v>
      </c>
      <c r="AZ297" s="2">
        <v>22.904699999999998</v>
      </c>
      <c r="BA297" s="2">
        <v>0.5</v>
      </c>
      <c r="BB297" s="2">
        <v>2.2999999999999998</v>
      </c>
      <c r="BC297" s="2">
        <v>21.9</v>
      </c>
      <c r="BD297" s="2">
        <v>39.416200000000003</v>
      </c>
      <c r="BE297" s="4" t="str">
        <f t="shared" si="42"/>
        <v>NO APLICA</v>
      </c>
      <c r="BF297" s="4">
        <f t="shared" si="43"/>
        <v>0.29080000000000006</v>
      </c>
      <c r="BG297">
        <f t="shared" si="44"/>
        <v>0.04</v>
      </c>
      <c r="BH297">
        <f t="shared" si="45"/>
        <v>0.16</v>
      </c>
      <c r="BI297">
        <f t="shared" si="46"/>
        <v>0.5</v>
      </c>
      <c r="BJ297">
        <f t="shared" si="47"/>
        <v>0.5</v>
      </c>
      <c r="BK297">
        <f t="shared" si="48"/>
        <v>0.16</v>
      </c>
      <c r="BL297">
        <f t="shared" si="49"/>
        <v>1399.4399999999953</v>
      </c>
    </row>
    <row r="298" spans="1:64" x14ac:dyDescent="0.2">
      <c r="A298" s="1">
        <v>296</v>
      </c>
      <c r="B298" s="7" t="s">
        <v>36</v>
      </c>
      <c r="C298" s="3">
        <v>39933</v>
      </c>
      <c r="D298" s="4" t="s">
        <v>626</v>
      </c>
      <c r="E298" s="4" t="s">
        <v>163</v>
      </c>
      <c r="F298" s="5" t="str">
        <f t="shared" si="40"/>
        <v>J</v>
      </c>
      <c r="G298" s="6">
        <v>0.9159722222222223</v>
      </c>
      <c r="H298" s="6">
        <v>0.94166666666666676</v>
      </c>
      <c r="I298" s="85">
        <f t="shared" si="41"/>
        <v>37.000000000000028</v>
      </c>
      <c r="J298" s="86">
        <f>I298*Segmentos!$D$7*(AH298%)*IF(ISNUMBER(AI298),AI298%,0)</f>
        <v>980485.20000000077</v>
      </c>
      <c r="K298" s="86">
        <f>I298*Segmentos!$D$7*(AL298%)*IF(ISNUMBER(AM298),AM298%,0)</f>
        <v>1960171.2000000016</v>
      </c>
      <c r="L298" s="4"/>
      <c r="M298" s="2">
        <v>10.1</v>
      </c>
      <c r="N298" s="2">
        <v>19.5</v>
      </c>
      <c r="O298" s="2">
        <v>51.6</v>
      </c>
      <c r="P298" s="2">
        <v>83.9726</v>
      </c>
      <c r="Q298" s="2">
        <v>5.25</v>
      </c>
      <c r="R298" s="2">
        <v>14</v>
      </c>
      <c r="S298" s="2">
        <v>37.5</v>
      </c>
      <c r="T298" s="2">
        <v>7.2912999999999997</v>
      </c>
      <c r="U298" s="2">
        <v>7.98</v>
      </c>
      <c r="V298" s="2">
        <v>15.5</v>
      </c>
      <c r="W298" s="2">
        <v>51.4</v>
      </c>
      <c r="X298" s="2">
        <v>13.924200000000001</v>
      </c>
      <c r="Y298" s="2">
        <v>10.48</v>
      </c>
      <c r="Z298" s="2">
        <v>19.600000000000001</v>
      </c>
      <c r="AA298" s="2">
        <v>53.4</v>
      </c>
      <c r="AB298" s="2">
        <v>25.742100000000001</v>
      </c>
      <c r="AC298" s="2">
        <v>13.56</v>
      </c>
      <c r="AD298" s="2">
        <v>24.8</v>
      </c>
      <c r="AE298" s="2">
        <v>54.6</v>
      </c>
      <c r="AF298" s="2">
        <v>37.014899999999997</v>
      </c>
      <c r="AG298" s="20">
        <v>6.64</v>
      </c>
      <c r="AH298" s="20">
        <v>15.3</v>
      </c>
      <c r="AI298" s="20">
        <v>43.3</v>
      </c>
      <c r="AJ298" s="20">
        <v>26.183399999999999</v>
      </c>
      <c r="AK298" s="18">
        <v>13.22</v>
      </c>
      <c r="AL298" s="18">
        <v>23.4</v>
      </c>
      <c r="AM298" s="18">
        <v>56.6</v>
      </c>
      <c r="AN298" s="18">
        <v>57.789200000000001</v>
      </c>
      <c r="AO298" s="2">
        <v>8.3000000000000007</v>
      </c>
      <c r="AP298" s="2">
        <v>14</v>
      </c>
      <c r="AQ298" s="2">
        <v>59.4</v>
      </c>
      <c r="AR298" s="2">
        <v>7.5429000000000004</v>
      </c>
      <c r="AS298" s="2">
        <v>9.51</v>
      </c>
      <c r="AT298" s="2">
        <v>15</v>
      </c>
      <c r="AU298" s="2">
        <v>63.4</v>
      </c>
      <c r="AV298" s="2">
        <v>17.430299999999999</v>
      </c>
      <c r="AW298" s="2">
        <v>10.119999999999999</v>
      </c>
      <c r="AX298" s="2">
        <v>20.100000000000001</v>
      </c>
      <c r="AY298" s="2">
        <v>50.3</v>
      </c>
      <c r="AZ298" s="2">
        <v>24.200399999999998</v>
      </c>
      <c r="BA298" s="2">
        <v>10.93</v>
      </c>
      <c r="BB298" s="2">
        <v>23.3</v>
      </c>
      <c r="BC298" s="2">
        <v>46.8</v>
      </c>
      <c r="BD298" s="2">
        <v>34.798900000000003</v>
      </c>
      <c r="BE298" s="4" t="str">
        <f t="shared" si="42"/>
        <v>NO APLICA</v>
      </c>
      <c r="BF298" s="4">
        <f t="shared" si="43"/>
        <v>10.0306</v>
      </c>
      <c r="BG298">
        <f t="shared" si="44"/>
        <v>8.3000000000000007</v>
      </c>
      <c r="BH298">
        <f t="shared" si="45"/>
        <v>9.51</v>
      </c>
      <c r="BI298">
        <f t="shared" si="46"/>
        <v>10.93</v>
      </c>
      <c r="BJ298">
        <f t="shared" si="47"/>
        <v>13.22</v>
      </c>
      <c r="BK298">
        <f t="shared" si="48"/>
        <v>6.64</v>
      </c>
      <c r="BL298">
        <f t="shared" si="49"/>
        <v>37229.400000000031</v>
      </c>
    </row>
    <row r="299" spans="1:64" x14ac:dyDescent="0.2">
      <c r="A299" s="1">
        <v>297</v>
      </c>
      <c r="B299" s="7" t="s">
        <v>30</v>
      </c>
      <c r="C299" s="3">
        <v>39933</v>
      </c>
      <c r="D299" s="4" t="s">
        <v>628</v>
      </c>
      <c r="E299" s="4" t="s">
        <v>163</v>
      </c>
      <c r="F299" s="5" t="str">
        <f t="shared" si="40"/>
        <v>J</v>
      </c>
      <c r="G299" s="6">
        <v>0.87361111111111101</v>
      </c>
      <c r="H299" s="6">
        <v>0.91111111111111109</v>
      </c>
      <c r="I299" s="85">
        <f t="shared" si="41"/>
        <v>54.000000000000128</v>
      </c>
      <c r="J299" s="86">
        <f>I299*Segmentos!$D$7*(AH299%)*IF(ISNUMBER(AI299),AI299%,0)</f>
        <v>25272.000000000065</v>
      </c>
      <c r="K299" s="86">
        <f>I299*Segmentos!$D$7*(AL299%)*IF(ISNUMBER(AM299),AM299%,0)</f>
        <v>265161.60000000068</v>
      </c>
      <c r="L299" s="4"/>
      <c r="M299" s="2">
        <v>0.69</v>
      </c>
      <c r="N299" s="2">
        <v>2.1</v>
      </c>
      <c r="O299" s="2">
        <v>32.6</v>
      </c>
      <c r="P299" s="2">
        <v>81.099100000000007</v>
      </c>
      <c r="Q299" s="2">
        <v>0.03</v>
      </c>
      <c r="R299" s="2">
        <v>0.4</v>
      </c>
      <c r="S299" s="2">
        <v>8</v>
      </c>
      <c r="T299" s="2">
        <v>0.58130000000000004</v>
      </c>
      <c r="U299" s="2">
        <v>0.31</v>
      </c>
      <c r="V299" s="2">
        <v>1.3</v>
      </c>
      <c r="W299" s="2">
        <v>22.9</v>
      </c>
      <c r="X299" s="2">
        <v>7.4870000000000001</v>
      </c>
      <c r="Y299" s="2">
        <v>0.33</v>
      </c>
      <c r="Z299" s="2">
        <v>1</v>
      </c>
      <c r="AA299" s="2">
        <v>31.1</v>
      </c>
      <c r="AB299" s="2">
        <v>11.2272</v>
      </c>
      <c r="AC299" s="2">
        <v>1.61</v>
      </c>
      <c r="AD299" s="2">
        <v>4.5</v>
      </c>
      <c r="AE299" s="2">
        <v>35.700000000000003</v>
      </c>
      <c r="AF299" s="2">
        <v>61.803600000000003</v>
      </c>
      <c r="AG299" s="20">
        <v>0.11</v>
      </c>
      <c r="AH299" s="20">
        <v>0.9</v>
      </c>
      <c r="AI299" s="20">
        <v>13</v>
      </c>
      <c r="AJ299" s="20">
        <v>6.1475</v>
      </c>
      <c r="AK299" s="18">
        <v>1.22</v>
      </c>
      <c r="AL299" s="18">
        <v>3.3</v>
      </c>
      <c r="AM299" s="18">
        <v>37.200000000000003</v>
      </c>
      <c r="AN299" s="18">
        <v>74.951599999999999</v>
      </c>
      <c r="AO299" s="2">
        <v>0.37</v>
      </c>
      <c r="AP299" s="2">
        <v>1.2</v>
      </c>
      <c r="AQ299" s="2">
        <v>31.8</v>
      </c>
      <c r="AR299" s="2">
        <v>4.7453000000000003</v>
      </c>
      <c r="AS299" s="2">
        <v>0.37</v>
      </c>
      <c r="AT299" s="2">
        <v>1.3</v>
      </c>
      <c r="AU299" s="2">
        <v>28.1</v>
      </c>
      <c r="AV299" s="2">
        <v>9.4136000000000006</v>
      </c>
      <c r="AW299" s="2">
        <v>0.77</v>
      </c>
      <c r="AX299" s="2">
        <v>1.5</v>
      </c>
      <c r="AY299" s="2">
        <v>52</v>
      </c>
      <c r="AZ299" s="2">
        <v>25.939699999999998</v>
      </c>
      <c r="BA299" s="2">
        <v>0.92</v>
      </c>
      <c r="BB299" s="2">
        <v>3.4</v>
      </c>
      <c r="BC299" s="2">
        <v>27.2</v>
      </c>
      <c r="BD299" s="2">
        <v>41.000500000000002</v>
      </c>
      <c r="BE299" s="4" t="str">
        <f t="shared" si="42"/>
        <v>NO APLICA</v>
      </c>
      <c r="BF299" s="4">
        <f t="shared" si="43"/>
        <v>0.61619999999999997</v>
      </c>
      <c r="BG299">
        <f t="shared" si="44"/>
        <v>0.37</v>
      </c>
      <c r="BH299">
        <f t="shared" si="45"/>
        <v>0.37</v>
      </c>
      <c r="BI299">
        <f t="shared" si="46"/>
        <v>0.92</v>
      </c>
      <c r="BJ299">
        <f t="shared" si="47"/>
        <v>1.22</v>
      </c>
      <c r="BK299">
        <f t="shared" si="48"/>
        <v>0.11</v>
      </c>
      <c r="BL299">
        <f t="shared" si="49"/>
        <v>3696.8400000000092</v>
      </c>
    </row>
    <row r="300" spans="1:64" x14ac:dyDescent="0.2">
      <c r="A300" s="1">
        <v>298</v>
      </c>
      <c r="B300" s="7" t="s">
        <v>20</v>
      </c>
      <c r="C300" s="3">
        <v>39933</v>
      </c>
      <c r="D300" s="4" t="s">
        <v>17</v>
      </c>
      <c r="E300" s="4" t="s">
        <v>169</v>
      </c>
      <c r="F300" s="5" t="str">
        <f t="shared" si="40"/>
        <v>J</v>
      </c>
      <c r="G300" s="6">
        <v>0.9159722222222223</v>
      </c>
      <c r="H300" s="6">
        <v>0.95833333333333337</v>
      </c>
      <c r="I300" s="85">
        <f t="shared" si="41"/>
        <v>60.999999999999943</v>
      </c>
      <c r="J300" s="86">
        <f>I300*Segmentos!$D$7*(AH300%)*IF(ISNUMBER(AI300),AI300%,0)</f>
        <v>218379.9999999998</v>
      </c>
      <c r="K300" s="86">
        <f>I300*Segmentos!$D$7*(AL300%)*IF(ISNUMBER(AM300),AM300%,0)</f>
        <v>340989.99999999965</v>
      </c>
      <c r="L300" s="4"/>
      <c r="M300" s="2">
        <v>1.17</v>
      </c>
      <c r="N300" s="2">
        <v>2.5</v>
      </c>
      <c r="O300" s="2">
        <v>46.5</v>
      </c>
      <c r="P300" s="2">
        <v>89.354699999999994</v>
      </c>
      <c r="Q300" s="2">
        <v>0</v>
      </c>
      <c r="R300" s="2">
        <v>0</v>
      </c>
      <c r="S300" s="8" t="s">
        <v>577</v>
      </c>
      <c r="T300" s="2">
        <v>0</v>
      </c>
      <c r="U300" s="2">
        <v>0.05</v>
      </c>
      <c r="V300" s="2">
        <v>0.5</v>
      </c>
      <c r="W300" s="2">
        <v>10.1</v>
      </c>
      <c r="X300" s="2">
        <v>0.83069999999999999</v>
      </c>
      <c r="Y300" s="2">
        <v>0.78</v>
      </c>
      <c r="Z300" s="2">
        <v>1.6</v>
      </c>
      <c r="AA300" s="2">
        <v>49.5</v>
      </c>
      <c r="AB300" s="2">
        <v>17.5501</v>
      </c>
      <c r="AC300" s="2">
        <v>2.83</v>
      </c>
      <c r="AD300" s="2">
        <v>5.9</v>
      </c>
      <c r="AE300" s="2">
        <v>47.7</v>
      </c>
      <c r="AF300" s="2">
        <v>70.973799999999997</v>
      </c>
      <c r="AG300" s="20">
        <v>0.89</v>
      </c>
      <c r="AH300" s="20">
        <v>2.5</v>
      </c>
      <c r="AI300" s="20">
        <v>35.799999999999997</v>
      </c>
      <c r="AJ300" s="20">
        <v>32.268500000000003</v>
      </c>
      <c r="AK300" s="18">
        <v>1.42</v>
      </c>
      <c r="AL300" s="18">
        <v>2.5</v>
      </c>
      <c r="AM300" s="18">
        <v>55.9</v>
      </c>
      <c r="AN300" s="18">
        <v>57.086100000000002</v>
      </c>
      <c r="AO300" s="2">
        <v>7.0000000000000007E-2</v>
      </c>
      <c r="AP300" s="2">
        <v>0.5</v>
      </c>
      <c r="AQ300" s="2">
        <v>13.7</v>
      </c>
      <c r="AR300" s="2">
        <v>0.56899999999999995</v>
      </c>
      <c r="AS300" s="2">
        <v>0.02</v>
      </c>
      <c r="AT300" s="2">
        <v>0.5</v>
      </c>
      <c r="AU300" s="2">
        <v>3.9</v>
      </c>
      <c r="AV300" s="2">
        <v>0.31440000000000001</v>
      </c>
      <c r="AW300" s="2">
        <v>0.76</v>
      </c>
      <c r="AX300" s="2">
        <v>3.1</v>
      </c>
      <c r="AY300" s="2">
        <v>24.3</v>
      </c>
      <c r="AZ300" s="2">
        <v>16.735800000000001</v>
      </c>
      <c r="BA300" s="2">
        <v>2.4500000000000002</v>
      </c>
      <c r="BB300" s="2">
        <v>3.8</v>
      </c>
      <c r="BC300" s="2">
        <v>64.400000000000006</v>
      </c>
      <c r="BD300" s="2">
        <v>71.735500000000002</v>
      </c>
      <c r="BE300" s="4" t="str">
        <f t="shared" si="42"/>
        <v>ABURRIDO</v>
      </c>
      <c r="BF300" s="4">
        <f t="shared" si="43"/>
        <v>0.99160000000000004</v>
      </c>
      <c r="BG300">
        <f t="shared" si="44"/>
        <v>7.0000000000000007E-2</v>
      </c>
      <c r="BH300">
        <f t="shared" si="45"/>
        <v>0.02</v>
      </c>
      <c r="BI300">
        <f t="shared" si="46"/>
        <v>2.4500000000000002</v>
      </c>
      <c r="BJ300">
        <f t="shared" si="47"/>
        <v>1.42</v>
      </c>
      <c r="BK300">
        <f t="shared" si="48"/>
        <v>0.89</v>
      </c>
      <c r="BL300">
        <f t="shared" si="49"/>
        <v>7091.2499999999936</v>
      </c>
    </row>
    <row r="301" spans="1:64" x14ac:dyDescent="0.2">
      <c r="A301" s="1">
        <v>299</v>
      </c>
      <c r="B301" s="7" t="s">
        <v>11</v>
      </c>
      <c r="C301" s="3">
        <v>39933</v>
      </c>
      <c r="D301" s="4" t="s">
        <v>8</v>
      </c>
      <c r="E301" s="4" t="s">
        <v>166</v>
      </c>
      <c r="F301" s="5" t="str">
        <f t="shared" si="40"/>
        <v>J</v>
      </c>
      <c r="G301" s="6">
        <v>0.9145833333333333</v>
      </c>
      <c r="H301" s="6">
        <v>0.91527777777777775</v>
      </c>
      <c r="I301" s="85">
        <f t="shared" si="41"/>
        <v>0.99999999999999645</v>
      </c>
      <c r="J301" s="86">
        <f>I301*Segmentos!$D$7*(AH301%)*IF(ISNUMBER(AI301),AI301%,0)</f>
        <v>16799.999999999942</v>
      </c>
      <c r="K301" s="86">
        <f>I301*Segmentos!$D$7*(AL301%)*IF(ISNUMBER(AM301),AM301%,0)</f>
        <v>16399.999999999942</v>
      </c>
      <c r="L301" s="4"/>
      <c r="M301" s="2">
        <v>4.1500000000000004</v>
      </c>
      <c r="N301" s="2">
        <v>4.0999999999999996</v>
      </c>
      <c r="O301" s="2">
        <v>100</v>
      </c>
      <c r="P301" s="2">
        <v>88.534099999999995</v>
      </c>
      <c r="Q301" s="2">
        <v>2.7</v>
      </c>
      <c r="R301" s="2">
        <v>2.7</v>
      </c>
      <c r="S301" s="2">
        <v>100</v>
      </c>
      <c r="T301" s="2">
        <v>9.6293000000000006</v>
      </c>
      <c r="U301" s="2">
        <v>2.59</v>
      </c>
      <c r="V301" s="2">
        <v>2.6</v>
      </c>
      <c r="W301" s="2">
        <v>100</v>
      </c>
      <c r="X301" s="2">
        <v>11.5808</v>
      </c>
      <c r="Y301" s="2">
        <v>2.98</v>
      </c>
      <c r="Z301" s="2">
        <v>3</v>
      </c>
      <c r="AA301" s="2">
        <v>100</v>
      </c>
      <c r="AB301" s="2">
        <v>18.8003</v>
      </c>
      <c r="AC301" s="2">
        <v>6.93</v>
      </c>
      <c r="AD301" s="2">
        <v>6.9</v>
      </c>
      <c r="AE301" s="2">
        <v>100</v>
      </c>
      <c r="AF301" s="2">
        <v>48.523600000000002</v>
      </c>
      <c r="AG301" s="20">
        <v>4.18</v>
      </c>
      <c r="AH301" s="20">
        <v>4.2</v>
      </c>
      <c r="AI301" s="20">
        <v>100</v>
      </c>
      <c r="AJ301" s="20">
        <v>42.345500000000001</v>
      </c>
      <c r="AK301" s="18">
        <v>4.12</v>
      </c>
      <c r="AL301" s="18">
        <v>4.0999999999999996</v>
      </c>
      <c r="AM301" s="18">
        <v>100</v>
      </c>
      <c r="AN301" s="18">
        <v>46.188600000000001</v>
      </c>
      <c r="AO301" s="2">
        <v>0.53</v>
      </c>
      <c r="AP301" s="2">
        <v>0.5</v>
      </c>
      <c r="AQ301" s="2">
        <v>100</v>
      </c>
      <c r="AR301" s="2">
        <v>1.2427999999999999</v>
      </c>
      <c r="AS301" s="2">
        <v>2.5</v>
      </c>
      <c r="AT301" s="2">
        <v>2.5</v>
      </c>
      <c r="AU301" s="2">
        <v>100</v>
      </c>
      <c r="AV301" s="2">
        <v>11.7624</v>
      </c>
      <c r="AW301" s="2">
        <v>4.92</v>
      </c>
      <c r="AX301" s="2">
        <v>4.9000000000000004</v>
      </c>
      <c r="AY301" s="2">
        <v>100</v>
      </c>
      <c r="AZ301" s="2">
        <v>30.204899999999999</v>
      </c>
      <c r="BA301" s="2">
        <v>5.55</v>
      </c>
      <c r="BB301" s="2">
        <v>5.5</v>
      </c>
      <c r="BC301" s="2">
        <v>100</v>
      </c>
      <c r="BD301" s="2">
        <v>45.323999999999998</v>
      </c>
      <c r="BE301" s="4" t="str">
        <f t="shared" si="42"/>
        <v>NO APLICA</v>
      </c>
      <c r="BF301" s="4">
        <f t="shared" si="43"/>
        <v>3.5468000000000002</v>
      </c>
      <c r="BG301">
        <f t="shared" si="44"/>
        <v>0.53</v>
      </c>
      <c r="BH301">
        <f t="shared" si="45"/>
        <v>2.5</v>
      </c>
      <c r="BI301">
        <f t="shared" si="46"/>
        <v>5.55</v>
      </c>
      <c r="BJ301">
        <f t="shared" si="47"/>
        <v>4.12</v>
      </c>
      <c r="BK301">
        <f t="shared" si="48"/>
        <v>4.18</v>
      </c>
      <c r="BL301">
        <f t="shared" si="49"/>
        <v>409.99999999999852</v>
      </c>
    </row>
    <row r="302" spans="1:64" x14ac:dyDescent="0.2">
      <c r="A302" s="1">
        <v>300</v>
      </c>
      <c r="B302" s="7" t="s">
        <v>11</v>
      </c>
      <c r="C302" s="3">
        <v>39933</v>
      </c>
      <c r="D302" s="4" t="s">
        <v>627</v>
      </c>
      <c r="E302" s="4" t="s">
        <v>166</v>
      </c>
      <c r="F302" s="5" t="str">
        <f t="shared" si="40"/>
        <v>J</v>
      </c>
      <c r="G302" s="6">
        <v>0.91111111111111109</v>
      </c>
      <c r="H302" s="6">
        <v>0.91319444444444453</v>
      </c>
      <c r="I302" s="85">
        <f t="shared" si="41"/>
        <v>3.0000000000001492</v>
      </c>
      <c r="J302" s="86">
        <f>I302*Segmentos!$D$7*(AH302%)*IF(ISNUMBER(AI302),AI302%,0)</f>
        <v>60900.000000003027</v>
      </c>
      <c r="K302" s="86">
        <f>I302*Segmentos!$D$7*(AL302%)*IF(ISNUMBER(AM302),AM302%,0)</f>
        <v>83541.600000004153</v>
      </c>
      <c r="L302" s="4"/>
      <c r="M302" s="2">
        <v>6.05</v>
      </c>
      <c r="N302" s="2">
        <v>7.6</v>
      </c>
      <c r="O302" s="2">
        <v>79.5</v>
      </c>
      <c r="P302" s="2">
        <v>90.688299999999998</v>
      </c>
      <c r="Q302" s="2">
        <v>3.81</v>
      </c>
      <c r="R302" s="2">
        <v>4.9000000000000004</v>
      </c>
      <c r="S302" s="2">
        <v>78</v>
      </c>
      <c r="T302" s="2">
        <v>9.5363000000000007</v>
      </c>
      <c r="U302" s="2">
        <v>3.06</v>
      </c>
      <c r="V302" s="2">
        <v>3.9</v>
      </c>
      <c r="W302" s="2">
        <v>78.5</v>
      </c>
      <c r="X302" s="2">
        <v>9.6212999999999997</v>
      </c>
      <c r="Y302" s="2">
        <v>5.14</v>
      </c>
      <c r="Z302" s="2">
        <v>6.5</v>
      </c>
      <c r="AA302" s="2">
        <v>79</v>
      </c>
      <c r="AB302" s="2">
        <v>22.747499999999999</v>
      </c>
      <c r="AC302" s="2">
        <v>9.91</v>
      </c>
      <c r="AD302" s="2">
        <v>12.3</v>
      </c>
      <c r="AE302" s="2">
        <v>80.3</v>
      </c>
      <c r="AF302" s="2">
        <v>48.783299999999997</v>
      </c>
      <c r="AG302" s="20">
        <v>5.05</v>
      </c>
      <c r="AH302" s="20">
        <v>7</v>
      </c>
      <c r="AI302" s="20">
        <v>72.5</v>
      </c>
      <c r="AJ302" s="20">
        <v>35.885800000000003</v>
      </c>
      <c r="AK302" s="18">
        <v>6.96</v>
      </c>
      <c r="AL302" s="18">
        <v>8.1999999999999993</v>
      </c>
      <c r="AM302" s="18">
        <v>84.9</v>
      </c>
      <c r="AN302" s="18">
        <v>54.802500000000002</v>
      </c>
      <c r="AO302" s="2">
        <v>1.43</v>
      </c>
      <c r="AP302" s="2">
        <v>1.8</v>
      </c>
      <c r="AQ302" s="2">
        <v>78.400000000000006</v>
      </c>
      <c r="AR302" s="2">
        <v>2.3451</v>
      </c>
      <c r="AS302" s="2">
        <v>4.2</v>
      </c>
      <c r="AT302" s="2">
        <v>5.0999999999999996</v>
      </c>
      <c r="AU302" s="2">
        <v>82.8</v>
      </c>
      <c r="AV302" s="2">
        <v>13.855600000000001</v>
      </c>
      <c r="AW302" s="2">
        <v>7.85</v>
      </c>
      <c r="AX302" s="2">
        <v>10</v>
      </c>
      <c r="AY302" s="2">
        <v>78.8</v>
      </c>
      <c r="AZ302" s="2">
        <v>33.841099999999997</v>
      </c>
      <c r="BA302" s="2">
        <v>7.08</v>
      </c>
      <c r="BB302" s="2">
        <v>8.9</v>
      </c>
      <c r="BC302" s="2">
        <v>79.2</v>
      </c>
      <c r="BD302" s="2">
        <v>40.646500000000003</v>
      </c>
      <c r="BE302" s="4" t="str">
        <f t="shared" si="42"/>
        <v>NO APLICA</v>
      </c>
      <c r="BF302" s="4">
        <f t="shared" si="43"/>
        <v>5.4172000000000002</v>
      </c>
      <c r="BG302">
        <f t="shared" si="44"/>
        <v>1.43</v>
      </c>
      <c r="BH302">
        <f t="shared" si="45"/>
        <v>4.2</v>
      </c>
      <c r="BI302">
        <f t="shared" si="46"/>
        <v>7.85</v>
      </c>
      <c r="BJ302">
        <f t="shared" si="47"/>
        <v>6.96</v>
      </c>
      <c r="BK302">
        <f t="shared" si="48"/>
        <v>5.05</v>
      </c>
      <c r="BL302">
        <f t="shared" si="49"/>
        <v>1812.6000000000902</v>
      </c>
    </row>
    <row r="303" spans="1:64" x14ac:dyDescent="0.2">
      <c r="A303" s="1">
        <v>301</v>
      </c>
      <c r="B303" s="7" t="s">
        <v>6</v>
      </c>
      <c r="C303" s="3">
        <v>39933</v>
      </c>
      <c r="D303" s="4" t="s">
        <v>3</v>
      </c>
      <c r="E303" s="4" t="s">
        <v>166</v>
      </c>
      <c r="F303" s="5" t="str">
        <f t="shared" si="40"/>
        <v>J</v>
      </c>
      <c r="G303" s="6">
        <v>0.91111111111111109</v>
      </c>
      <c r="H303" s="6">
        <v>0.91249999999999998</v>
      </c>
      <c r="I303" s="85">
        <f t="shared" si="41"/>
        <v>1.9999999999999929</v>
      </c>
      <c r="J303" s="86">
        <f>I303*Segmentos!$D$7*(AH303%)*IF(ISNUMBER(AI303),AI303%,0)</f>
        <v>61151.999999999789</v>
      </c>
      <c r="K303" s="86">
        <f>I303*Segmentos!$D$7*(AL303%)*IF(ISNUMBER(AM303),AM303%,0)</f>
        <v>47007.99999999984</v>
      </c>
      <c r="L303" s="4"/>
      <c r="M303" s="2">
        <v>6.71</v>
      </c>
      <c r="N303" s="2">
        <v>7.4</v>
      </c>
      <c r="O303" s="2">
        <v>90.7</v>
      </c>
      <c r="P303" s="2">
        <v>85.176500000000004</v>
      </c>
      <c r="Q303" s="2">
        <v>4.74</v>
      </c>
      <c r="R303" s="2">
        <v>5.6</v>
      </c>
      <c r="S303" s="2">
        <v>85.2</v>
      </c>
      <c r="T303" s="2">
        <v>10.030900000000001</v>
      </c>
      <c r="U303" s="2">
        <v>5.64</v>
      </c>
      <c r="V303" s="2">
        <v>5.6</v>
      </c>
      <c r="W303" s="2">
        <v>100</v>
      </c>
      <c r="X303" s="2">
        <v>14.9999</v>
      </c>
      <c r="Y303" s="2">
        <v>7.59</v>
      </c>
      <c r="Z303" s="2">
        <v>8.6999999999999993</v>
      </c>
      <c r="AA303" s="2">
        <v>86.8</v>
      </c>
      <c r="AB303" s="2">
        <v>28.4466</v>
      </c>
      <c r="AC303" s="2">
        <v>7.61</v>
      </c>
      <c r="AD303" s="2">
        <v>8.1999999999999993</v>
      </c>
      <c r="AE303" s="2">
        <v>92.3</v>
      </c>
      <c r="AF303" s="2">
        <v>31.699100000000001</v>
      </c>
      <c r="AG303" s="20">
        <v>7.62</v>
      </c>
      <c r="AH303" s="20">
        <v>8.4</v>
      </c>
      <c r="AI303" s="20">
        <v>91</v>
      </c>
      <c r="AJ303" s="20">
        <v>45.894199999999998</v>
      </c>
      <c r="AK303" s="18">
        <v>5.89</v>
      </c>
      <c r="AL303" s="18">
        <v>6.5</v>
      </c>
      <c r="AM303" s="18">
        <v>90.4</v>
      </c>
      <c r="AN303" s="18">
        <v>39.282299999999999</v>
      </c>
      <c r="AO303" s="2">
        <v>2.2599999999999998</v>
      </c>
      <c r="AP303" s="2">
        <v>2.2999999999999998</v>
      </c>
      <c r="AQ303" s="2">
        <v>98.2</v>
      </c>
      <c r="AR303" s="2">
        <v>3.1341000000000001</v>
      </c>
      <c r="AS303" s="2">
        <v>5.72</v>
      </c>
      <c r="AT303" s="2">
        <v>6.3</v>
      </c>
      <c r="AU303" s="2">
        <v>91.2</v>
      </c>
      <c r="AV303" s="2">
        <v>15.990399999999999</v>
      </c>
      <c r="AW303" s="2">
        <v>8.0399999999999991</v>
      </c>
      <c r="AX303" s="2">
        <v>8.9</v>
      </c>
      <c r="AY303" s="2">
        <v>90.4</v>
      </c>
      <c r="AZ303" s="2">
        <v>29.322399999999998</v>
      </c>
      <c r="BA303" s="2">
        <v>7.56</v>
      </c>
      <c r="BB303" s="2">
        <v>8.4</v>
      </c>
      <c r="BC303" s="2">
        <v>90.1</v>
      </c>
      <c r="BD303" s="2">
        <v>36.729500000000002</v>
      </c>
      <c r="BE303" s="4" t="str">
        <f t="shared" si="42"/>
        <v>NO APLICA</v>
      </c>
      <c r="BF303" s="4">
        <f t="shared" si="43"/>
        <v>6.2423999999999991</v>
      </c>
      <c r="BG303">
        <f t="shared" si="44"/>
        <v>2.2599999999999998</v>
      </c>
      <c r="BH303">
        <f t="shared" si="45"/>
        <v>5.72</v>
      </c>
      <c r="BI303">
        <f t="shared" si="46"/>
        <v>8.0399999999999991</v>
      </c>
      <c r="BJ303">
        <f t="shared" si="47"/>
        <v>5.89</v>
      </c>
      <c r="BK303">
        <f t="shared" si="48"/>
        <v>7.62</v>
      </c>
      <c r="BL303">
        <f t="shared" si="49"/>
        <v>1342.3599999999954</v>
      </c>
    </row>
    <row r="304" spans="1:64" x14ac:dyDescent="0.2">
      <c r="A304" s="1">
        <v>302</v>
      </c>
      <c r="B304" s="7" t="s">
        <v>31</v>
      </c>
      <c r="C304" s="3">
        <v>39933</v>
      </c>
      <c r="D304" s="4" t="s">
        <v>628</v>
      </c>
      <c r="E304" s="4" t="s">
        <v>166</v>
      </c>
      <c r="F304" s="5" t="str">
        <f t="shared" si="40"/>
        <v>J</v>
      </c>
      <c r="G304" s="6">
        <v>0.91111111111111109</v>
      </c>
      <c r="H304" s="6">
        <v>0.91388888888888886</v>
      </c>
      <c r="I304" s="85">
        <f t="shared" si="41"/>
        <v>3.9999999999999858</v>
      </c>
      <c r="J304" s="86">
        <f>I304*Segmentos!$D$7*(AH304%)*IF(ISNUMBER(AI304),AI304%,0)</f>
        <v>10894.399999999963</v>
      </c>
      <c r="K304" s="86">
        <f>I304*Segmentos!$D$7*(AL304%)*IF(ISNUMBER(AM304),AM304%,0)</f>
        <v>27195.199999999906</v>
      </c>
      <c r="L304" s="4"/>
      <c r="M304" s="2">
        <v>1.22</v>
      </c>
      <c r="N304" s="2">
        <v>1.7</v>
      </c>
      <c r="O304" s="2">
        <v>70.3</v>
      </c>
      <c r="P304" s="2">
        <v>87.025700000000001</v>
      </c>
      <c r="Q304" s="2">
        <v>0.17</v>
      </c>
      <c r="R304" s="2">
        <v>0.7</v>
      </c>
      <c r="S304" s="2">
        <v>25</v>
      </c>
      <c r="T304" s="2">
        <v>1.9895</v>
      </c>
      <c r="U304" s="2">
        <v>0.73</v>
      </c>
      <c r="V304" s="2">
        <v>0.9</v>
      </c>
      <c r="W304" s="2">
        <v>77.7</v>
      </c>
      <c r="X304" s="2">
        <v>10.8558</v>
      </c>
      <c r="Y304" s="2">
        <v>0.56000000000000005</v>
      </c>
      <c r="Z304" s="2">
        <v>0.9</v>
      </c>
      <c r="AA304" s="2">
        <v>61.4</v>
      </c>
      <c r="AB304" s="2">
        <v>11.8933</v>
      </c>
      <c r="AC304" s="2">
        <v>2.66</v>
      </c>
      <c r="AD304" s="2">
        <v>3.5</v>
      </c>
      <c r="AE304" s="2">
        <v>75.599999999999994</v>
      </c>
      <c r="AF304" s="2">
        <v>62.287100000000002</v>
      </c>
      <c r="AG304" s="20">
        <v>0.68</v>
      </c>
      <c r="AH304" s="20">
        <v>1.1000000000000001</v>
      </c>
      <c r="AI304" s="20">
        <v>61.9</v>
      </c>
      <c r="AJ304" s="20">
        <v>22.8569</v>
      </c>
      <c r="AK304" s="18">
        <v>1.71</v>
      </c>
      <c r="AL304" s="18">
        <v>2.2999999999999998</v>
      </c>
      <c r="AM304" s="18">
        <v>73.900000000000006</v>
      </c>
      <c r="AN304" s="18">
        <v>64.168800000000005</v>
      </c>
      <c r="AO304" s="2">
        <v>0.84</v>
      </c>
      <c r="AP304" s="2">
        <v>1</v>
      </c>
      <c r="AQ304" s="2">
        <v>88.3</v>
      </c>
      <c r="AR304" s="2">
        <v>6.5583999999999998</v>
      </c>
      <c r="AS304" s="2">
        <v>0.83</v>
      </c>
      <c r="AT304" s="2">
        <v>1.1000000000000001</v>
      </c>
      <c r="AU304" s="2">
        <v>72.900000000000006</v>
      </c>
      <c r="AV304" s="2">
        <v>13.0099</v>
      </c>
      <c r="AW304" s="2">
        <v>1.1100000000000001</v>
      </c>
      <c r="AX304" s="2">
        <v>1.8</v>
      </c>
      <c r="AY304" s="2">
        <v>62.7</v>
      </c>
      <c r="AZ304" s="2">
        <v>22.672799999999999</v>
      </c>
      <c r="BA304" s="2">
        <v>1.64</v>
      </c>
      <c r="BB304" s="2">
        <v>2.2999999999999998</v>
      </c>
      <c r="BC304" s="2">
        <v>71.900000000000006</v>
      </c>
      <c r="BD304" s="2">
        <v>44.784700000000001</v>
      </c>
      <c r="BE304" s="4" t="str">
        <f t="shared" si="42"/>
        <v>NO APLICA</v>
      </c>
      <c r="BF304" s="4">
        <f t="shared" si="43"/>
        <v>1.1676</v>
      </c>
      <c r="BG304">
        <f t="shared" si="44"/>
        <v>0.84</v>
      </c>
      <c r="BH304">
        <f t="shared" si="45"/>
        <v>0.83</v>
      </c>
      <c r="BI304">
        <f t="shared" si="46"/>
        <v>1.64</v>
      </c>
      <c r="BJ304">
        <f t="shared" si="47"/>
        <v>1.71</v>
      </c>
      <c r="BK304">
        <f t="shared" si="48"/>
        <v>0.68</v>
      </c>
      <c r="BL304">
        <f t="shared" si="49"/>
        <v>478.03999999999826</v>
      </c>
    </row>
    <row r="305" spans="1:64" x14ac:dyDescent="0.2">
      <c r="A305" s="1">
        <v>303</v>
      </c>
      <c r="B305" s="7" t="s">
        <v>43</v>
      </c>
      <c r="C305" s="3">
        <v>39933</v>
      </c>
      <c r="D305" s="4" t="s">
        <v>629</v>
      </c>
      <c r="E305" s="4" t="s">
        <v>170</v>
      </c>
      <c r="F305" s="5" t="str">
        <f t="shared" si="40"/>
        <v>J</v>
      </c>
      <c r="G305" s="6">
        <v>0.91388888888888886</v>
      </c>
      <c r="H305" s="6">
        <v>0.93194444444444446</v>
      </c>
      <c r="I305" s="85">
        <f t="shared" si="41"/>
        <v>26.000000000000068</v>
      </c>
      <c r="J305" s="86">
        <f>I305*Segmentos!$D$7*(AH305%)*IF(ISNUMBER(AI305),AI305%,0)</f>
        <v>50523.200000000128</v>
      </c>
      <c r="K305" s="86">
        <f>I305*Segmentos!$D$7*(AL305%)*IF(ISNUMBER(AM305),AM305%,0)</f>
        <v>81057.60000000021</v>
      </c>
      <c r="L305" s="4"/>
      <c r="M305" s="2">
        <v>0.63</v>
      </c>
      <c r="N305" s="2">
        <v>1.6</v>
      </c>
      <c r="O305" s="2">
        <v>39.700000000000003</v>
      </c>
      <c r="P305" s="2">
        <v>40.480899999999998</v>
      </c>
      <c r="Q305" s="2">
        <v>0.27</v>
      </c>
      <c r="R305" s="2">
        <v>0.9</v>
      </c>
      <c r="S305" s="2">
        <v>28.5</v>
      </c>
      <c r="T305" s="2">
        <v>2.8424</v>
      </c>
      <c r="U305" s="2">
        <v>1.72</v>
      </c>
      <c r="V305" s="2">
        <v>3.4</v>
      </c>
      <c r="W305" s="2">
        <v>50.5</v>
      </c>
      <c r="X305" s="2">
        <v>23.084700000000002</v>
      </c>
      <c r="Y305" s="2">
        <v>0.72</v>
      </c>
      <c r="Z305" s="2">
        <v>2</v>
      </c>
      <c r="AA305" s="2">
        <v>35.1</v>
      </c>
      <c r="AB305" s="2">
        <v>13.540800000000001</v>
      </c>
      <c r="AC305" s="2">
        <v>0.05</v>
      </c>
      <c r="AD305" s="2">
        <v>0.4</v>
      </c>
      <c r="AE305" s="2">
        <v>13.3</v>
      </c>
      <c r="AF305" s="2">
        <v>1.0129999999999999</v>
      </c>
      <c r="AG305" s="20">
        <v>0.48</v>
      </c>
      <c r="AH305" s="20">
        <v>1.4</v>
      </c>
      <c r="AI305" s="20">
        <v>34.700000000000003</v>
      </c>
      <c r="AJ305" s="20">
        <v>14.6233</v>
      </c>
      <c r="AK305" s="18">
        <v>0.77</v>
      </c>
      <c r="AL305" s="18">
        <v>1.8</v>
      </c>
      <c r="AM305" s="18">
        <v>43.3</v>
      </c>
      <c r="AN305" s="18">
        <v>25.857500000000002</v>
      </c>
      <c r="AO305" s="2">
        <v>0.14000000000000001</v>
      </c>
      <c r="AP305" s="2">
        <v>0.8</v>
      </c>
      <c r="AQ305" s="2">
        <v>17.5</v>
      </c>
      <c r="AR305" s="2">
        <v>1.006</v>
      </c>
      <c r="AS305" s="2">
        <v>0.08</v>
      </c>
      <c r="AT305" s="2">
        <v>0.9</v>
      </c>
      <c r="AU305" s="2">
        <v>8.6999999999999993</v>
      </c>
      <c r="AV305" s="2">
        <v>1.1576</v>
      </c>
      <c r="AW305" s="2">
        <v>0.41</v>
      </c>
      <c r="AX305" s="2">
        <v>1.4</v>
      </c>
      <c r="AY305" s="2">
        <v>28.4</v>
      </c>
      <c r="AZ305" s="2">
        <v>7.5545</v>
      </c>
      <c r="BA305" s="2">
        <v>1.26</v>
      </c>
      <c r="BB305" s="2">
        <v>2.2999999999999998</v>
      </c>
      <c r="BC305" s="2">
        <v>54.8</v>
      </c>
      <c r="BD305" s="2">
        <v>30.762799999999999</v>
      </c>
      <c r="BE305" s="4" t="str">
        <f t="shared" si="42"/>
        <v>NO APLICA</v>
      </c>
      <c r="BF305" s="4">
        <f t="shared" si="43"/>
        <v>0.55479999999999996</v>
      </c>
      <c r="BG305">
        <f t="shared" si="44"/>
        <v>0.14000000000000001</v>
      </c>
      <c r="BH305">
        <f t="shared" si="45"/>
        <v>0.08</v>
      </c>
      <c r="BI305">
        <f t="shared" si="46"/>
        <v>1.26</v>
      </c>
      <c r="BJ305">
        <f t="shared" si="47"/>
        <v>0.77</v>
      </c>
      <c r="BK305">
        <f t="shared" si="48"/>
        <v>0.48</v>
      </c>
      <c r="BL305">
        <f t="shared" si="49"/>
        <v>1651.5200000000043</v>
      </c>
    </row>
    <row r="306" spans="1:64" x14ac:dyDescent="0.2">
      <c r="A306" s="1">
        <v>304</v>
      </c>
      <c r="B306" s="7" t="s">
        <v>44</v>
      </c>
      <c r="C306" s="3">
        <v>39933</v>
      </c>
      <c r="D306" s="4" t="s">
        <v>3</v>
      </c>
      <c r="E306" s="4" t="s">
        <v>169</v>
      </c>
      <c r="F306" s="5" t="str">
        <f t="shared" si="40"/>
        <v>J</v>
      </c>
      <c r="G306" s="6">
        <v>0.9194444444444444</v>
      </c>
      <c r="H306" s="6">
        <v>6.2500000000000003E-3</v>
      </c>
      <c r="I306" s="85">
        <f t="shared" si="41"/>
        <v>125.00000000000009</v>
      </c>
      <c r="J306" s="86">
        <f>I306*Segmentos!$D$7*(AH306%)*IF(ISNUMBER(AI306),AI306%,0)</f>
        <v>3035300.0000000023</v>
      </c>
      <c r="K306" s="86">
        <f>I306*Segmentos!$D$7*(AL306%)*IF(ISNUMBER(AM306),AM306%,0)</f>
        <v>3327750.0000000023</v>
      </c>
      <c r="L306" s="4"/>
      <c r="M306" s="2">
        <v>6.37</v>
      </c>
      <c r="N306" s="2">
        <v>25.4</v>
      </c>
      <c r="O306" s="2">
        <v>25.1</v>
      </c>
      <c r="P306" s="2">
        <v>83.552599999999998</v>
      </c>
      <c r="Q306" s="2">
        <v>3.68</v>
      </c>
      <c r="R306" s="2">
        <v>13.9</v>
      </c>
      <c r="S306" s="2">
        <v>26.5</v>
      </c>
      <c r="T306" s="2">
        <v>8.0396000000000001</v>
      </c>
      <c r="U306" s="2">
        <v>7.41</v>
      </c>
      <c r="V306" s="2">
        <v>23.3</v>
      </c>
      <c r="W306" s="2">
        <v>31.8</v>
      </c>
      <c r="X306" s="2">
        <v>20.3719</v>
      </c>
      <c r="Y306" s="2">
        <v>9.24</v>
      </c>
      <c r="Z306" s="2">
        <v>27</v>
      </c>
      <c r="AA306" s="2">
        <v>34.200000000000003</v>
      </c>
      <c r="AB306" s="2">
        <v>35.776200000000003</v>
      </c>
      <c r="AC306" s="2">
        <v>4.5</v>
      </c>
      <c r="AD306" s="2">
        <v>31.3</v>
      </c>
      <c r="AE306" s="2">
        <v>14.4</v>
      </c>
      <c r="AF306" s="2">
        <v>19.364799999999999</v>
      </c>
      <c r="AG306" s="20">
        <v>6.07</v>
      </c>
      <c r="AH306" s="20">
        <v>25.4</v>
      </c>
      <c r="AI306" s="20">
        <v>23.9</v>
      </c>
      <c r="AJ306" s="20">
        <v>37.764200000000002</v>
      </c>
      <c r="AK306" s="18">
        <v>6.65</v>
      </c>
      <c r="AL306" s="18">
        <v>25.5</v>
      </c>
      <c r="AM306" s="18">
        <v>26.1</v>
      </c>
      <c r="AN306" s="18">
        <v>45.788400000000003</v>
      </c>
      <c r="AO306" s="2">
        <v>2.5299999999999998</v>
      </c>
      <c r="AP306" s="2">
        <v>16.5</v>
      </c>
      <c r="AQ306" s="2">
        <v>15.3</v>
      </c>
      <c r="AR306" s="2">
        <v>3.6172</v>
      </c>
      <c r="AS306" s="2">
        <v>3.27</v>
      </c>
      <c r="AT306" s="2">
        <v>17.899999999999999</v>
      </c>
      <c r="AU306" s="2">
        <v>18.3</v>
      </c>
      <c r="AV306" s="2">
        <v>9.4284999999999997</v>
      </c>
      <c r="AW306" s="2">
        <v>5.9</v>
      </c>
      <c r="AX306" s="2">
        <v>26.8</v>
      </c>
      <c r="AY306" s="2">
        <v>22</v>
      </c>
      <c r="AZ306" s="2">
        <v>22.217700000000001</v>
      </c>
      <c r="BA306" s="2">
        <v>9.6199999999999992</v>
      </c>
      <c r="BB306" s="2">
        <v>31.4</v>
      </c>
      <c r="BC306" s="2">
        <v>30.7</v>
      </c>
      <c r="BD306" s="2">
        <v>48.289200000000001</v>
      </c>
      <c r="BE306" s="4" t="str">
        <f t="shared" si="42"/>
        <v>ENTRETENIDO</v>
      </c>
      <c r="BF306" s="4">
        <f t="shared" si="43"/>
        <v>5.7306000000000008</v>
      </c>
      <c r="BG306">
        <f t="shared" si="44"/>
        <v>2.5299999999999998</v>
      </c>
      <c r="BH306">
        <f t="shared" si="45"/>
        <v>3.27</v>
      </c>
      <c r="BI306">
        <f t="shared" si="46"/>
        <v>9.6199999999999992</v>
      </c>
      <c r="BJ306">
        <f t="shared" si="47"/>
        <v>6.65</v>
      </c>
      <c r="BK306">
        <f t="shared" si="48"/>
        <v>6.07</v>
      </c>
      <c r="BL306">
        <f t="shared" si="49"/>
        <v>79692.500000000044</v>
      </c>
    </row>
    <row r="307" spans="1:64" x14ac:dyDescent="0.2">
      <c r="A307" s="1">
        <v>305</v>
      </c>
      <c r="B307" s="7" t="s">
        <v>26</v>
      </c>
      <c r="C307" s="3">
        <v>39933</v>
      </c>
      <c r="D307" s="4" t="s">
        <v>629</v>
      </c>
      <c r="E307" s="4" t="s">
        <v>170</v>
      </c>
      <c r="F307" s="5" t="str">
        <f t="shared" si="40"/>
        <v>J</v>
      </c>
      <c r="G307" s="6">
        <v>0.875</v>
      </c>
      <c r="H307" s="6">
        <v>0.91319444444444453</v>
      </c>
      <c r="I307" s="85">
        <f t="shared" si="41"/>
        <v>55.000000000000128</v>
      </c>
      <c r="J307" s="86">
        <f>I307*Segmentos!$D$7*(AH307%)*IF(ISNUMBER(AI307),AI307%,0)</f>
        <v>14784.000000000035</v>
      </c>
      <c r="K307" s="86">
        <f>I307*Segmentos!$D$7*(AL307%)*IF(ISNUMBER(AM307),AM307%,0)</f>
        <v>163966.00000000041</v>
      </c>
      <c r="L307" s="4"/>
      <c r="M307" s="2">
        <v>0.42</v>
      </c>
      <c r="N307" s="2">
        <v>1.9</v>
      </c>
      <c r="O307" s="2">
        <v>22.1</v>
      </c>
      <c r="P307" s="2">
        <v>37.341900000000003</v>
      </c>
      <c r="Q307" s="2">
        <v>0</v>
      </c>
      <c r="R307" s="2">
        <v>0</v>
      </c>
      <c r="S307" s="8" t="s">
        <v>577</v>
      </c>
      <c r="T307" s="2">
        <v>0</v>
      </c>
      <c r="U307" s="2">
        <v>1.1399999999999999</v>
      </c>
      <c r="V307" s="2">
        <v>3.2</v>
      </c>
      <c r="W307" s="2">
        <v>36.1</v>
      </c>
      <c r="X307" s="2">
        <v>21.245200000000001</v>
      </c>
      <c r="Y307" s="2">
        <v>0.52</v>
      </c>
      <c r="Z307" s="2">
        <v>2.1</v>
      </c>
      <c r="AA307" s="2">
        <v>24.8</v>
      </c>
      <c r="AB307" s="2">
        <v>13.527100000000001</v>
      </c>
      <c r="AC307" s="2">
        <v>0.09</v>
      </c>
      <c r="AD307" s="2">
        <v>1.9</v>
      </c>
      <c r="AE307" s="2">
        <v>4.5999999999999996</v>
      </c>
      <c r="AF307" s="2">
        <v>2.5695000000000001</v>
      </c>
      <c r="AG307" s="20">
        <v>7.0000000000000007E-2</v>
      </c>
      <c r="AH307" s="20">
        <v>0.8</v>
      </c>
      <c r="AI307" s="20">
        <v>8.4</v>
      </c>
      <c r="AJ307" s="20">
        <v>2.9969999999999999</v>
      </c>
      <c r="AK307" s="18">
        <v>0.74</v>
      </c>
      <c r="AL307" s="18">
        <v>2.9</v>
      </c>
      <c r="AM307" s="18">
        <v>25.7</v>
      </c>
      <c r="AN307" s="18">
        <v>34.344900000000003</v>
      </c>
      <c r="AO307" s="2">
        <v>0.12</v>
      </c>
      <c r="AP307" s="2">
        <v>0.9</v>
      </c>
      <c r="AQ307" s="2">
        <v>13.4</v>
      </c>
      <c r="AR307" s="2">
        <v>1.1948000000000001</v>
      </c>
      <c r="AS307" s="2">
        <v>0.02</v>
      </c>
      <c r="AT307" s="2">
        <v>0.8</v>
      </c>
      <c r="AU307" s="2">
        <v>2.1</v>
      </c>
      <c r="AV307" s="2">
        <v>0.34150000000000003</v>
      </c>
      <c r="AW307" s="2">
        <v>0.42</v>
      </c>
      <c r="AX307" s="2">
        <v>1</v>
      </c>
      <c r="AY307" s="2">
        <v>43.1</v>
      </c>
      <c r="AZ307" s="2">
        <v>10.7475</v>
      </c>
      <c r="BA307" s="2">
        <v>0.74</v>
      </c>
      <c r="BB307" s="2">
        <v>3.5</v>
      </c>
      <c r="BC307" s="2">
        <v>21</v>
      </c>
      <c r="BD307" s="2">
        <v>25.058</v>
      </c>
      <c r="BE307" s="4" t="str">
        <f t="shared" si="42"/>
        <v>NO APLICA</v>
      </c>
      <c r="BF307" s="4">
        <f t="shared" si="43"/>
        <v>0.33639999999999998</v>
      </c>
      <c r="BG307">
        <f t="shared" si="44"/>
        <v>0.12</v>
      </c>
      <c r="BH307">
        <f t="shared" si="45"/>
        <v>0.02</v>
      </c>
      <c r="BI307">
        <f t="shared" si="46"/>
        <v>0.74</v>
      </c>
      <c r="BJ307">
        <f t="shared" si="47"/>
        <v>0.74</v>
      </c>
      <c r="BK307">
        <f t="shared" si="48"/>
        <v>7.0000000000000007E-2</v>
      </c>
      <c r="BL307">
        <f t="shared" si="49"/>
        <v>2309.4500000000053</v>
      </c>
    </row>
    <row r="308" spans="1:64" x14ac:dyDescent="0.2">
      <c r="A308" s="1">
        <v>306</v>
      </c>
      <c r="B308" s="7" t="s">
        <v>14</v>
      </c>
      <c r="C308" s="3">
        <v>39933</v>
      </c>
      <c r="D308" s="4" t="s">
        <v>626</v>
      </c>
      <c r="E308" s="4" t="s">
        <v>163</v>
      </c>
      <c r="F308" s="5" t="str">
        <f t="shared" si="40"/>
        <v>J</v>
      </c>
      <c r="G308" s="6">
        <v>0.8520833333333333</v>
      </c>
      <c r="H308" s="6">
        <v>0.875</v>
      </c>
      <c r="I308" s="85">
        <f t="shared" si="41"/>
        <v>33.000000000000043</v>
      </c>
      <c r="J308" s="86">
        <f>I308*Segmentos!$D$7*(AH308%)*IF(ISNUMBER(AI308),AI308%,0)</f>
        <v>727108.80000000086</v>
      </c>
      <c r="K308" s="86">
        <f>I308*Segmentos!$D$7*(AL308%)*IF(ISNUMBER(AM308),AM308%,0)</f>
        <v>1147687.2000000016</v>
      </c>
      <c r="L308" s="4"/>
      <c r="M308" s="2">
        <v>7.17</v>
      </c>
      <c r="N308" s="2">
        <v>11.2</v>
      </c>
      <c r="O308" s="2">
        <v>63.9</v>
      </c>
      <c r="P308" s="2">
        <v>81.030600000000007</v>
      </c>
      <c r="Q308" s="2">
        <v>4.83</v>
      </c>
      <c r="R308" s="2">
        <v>9.1</v>
      </c>
      <c r="S308" s="2">
        <v>53.2</v>
      </c>
      <c r="T308" s="2">
        <v>9.1027000000000005</v>
      </c>
      <c r="U308" s="2">
        <v>6.35</v>
      </c>
      <c r="V308" s="2">
        <v>10.3</v>
      </c>
      <c r="W308" s="2">
        <v>61.9</v>
      </c>
      <c r="X308" s="2">
        <v>15.0426</v>
      </c>
      <c r="Y308" s="2">
        <v>4.62</v>
      </c>
      <c r="Z308" s="2">
        <v>8.5</v>
      </c>
      <c r="AA308" s="2">
        <v>54.5</v>
      </c>
      <c r="AB308" s="2">
        <v>15.4152</v>
      </c>
      <c r="AC308" s="2">
        <v>11.18</v>
      </c>
      <c r="AD308" s="2">
        <v>15.4</v>
      </c>
      <c r="AE308" s="2">
        <v>72.7</v>
      </c>
      <c r="AF308" s="2">
        <v>41.470100000000002</v>
      </c>
      <c r="AG308" s="20">
        <v>5.51</v>
      </c>
      <c r="AH308" s="20">
        <v>9.4</v>
      </c>
      <c r="AI308" s="20">
        <v>58.6</v>
      </c>
      <c r="AJ308" s="20">
        <v>29.5425</v>
      </c>
      <c r="AK308" s="18">
        <v>8.67</v>
      </c>
      <c r="AL308" s="18">
        <v>12.9</v>
      </c>
      <c r="AM308" s="18">
        <v>67.400000000000006</v>
      </c>
      <c r="AN308" s="18">
        <v>51.488100000000003</v>
      </c>
      <c r="AO308" s="2">
        <v>6.6</v>
      </c>
      <c r="AP308" s="2">
        <v>9.3000000000000007</v>
      </c>
      <c r="AQ308" s="2">
        <v>71.2</v>
      </c>
      <c r="AR308" s="2">
        <v>8.1468000000000007</v>
      </c>
      <c r="AS308" s="2">
        <v>4.6399999999999997</v>
      </c>
      <c r="AT308" s="2">
        <v>7.1</v>
      </c>
      <c r="AU308" s="2">
        <v>64.900000000000006</v>
      </c>
      <c r="AV308" s="2">
        <v>11.550599999999999</v>
      </c>
      <c r="AW308" s="2">
        <v>8.66</v>
      </c>
      <c r="AX308" s="2">
        <v>13</v>
      </c>
      <c r="AY308" s="2">
        <v>66.8</v>
      </c>
      <c r="AZ308" s="2">
        <v>28.1373</v>
      </c>
      <c r="BA308" s="2">
        <v>7.67</v>
      </c>
      <c r="BB308" s="2">
        <v>12.8</v>
      </c>
      <c r="BC308" s="2">
        <v>59.9</v>
      </c>
      <c r="BD308" s="2">
        <v>33.195999999999998</v>
      </c>
      <c r="BE308" s="4" t="str">
        <f t="shared" si="42"/>
        <v>NO APLICA</v>
      </c>
      <c r="BF308" s="4">
        <f t="shared" si="43"/>
        <v>6.5952000000000002</v>
      </c>
      <c r="BG308">
        <f t="shared" si="44"/>
        <v>6.6</v>
      </c>
      <c r="BH308">
        <f t="shared" si="45"/>
        <v>4.6399999999999997</v>
      </c>
      <c r="BI308">
        <f t="shared" si="46"/>
        <v>8.66</v>
      </c>
      <c r="BJ308">
        <f t="shared" si="47"/>
        <v>8.67</v>
      </c>
      <c r="BK308">
        <f t="shared" si="48"/>
        <v>5.51</v>
      </c>
      <c r="BL308">
        <f t="shared" si="49"/>
        <v>23617.440000000031</v>
      </c>
    </row>
    <row r="309" spans="1:64" x14ac:dyDescent="0.2">
      <c r="A309" s="1">
        <v>307</v>
      </c>
      <c r="B309" s="7" t="s">
        <v>45</v>
      </c>
      <c r="C309" s="3">
        <v>39933</v>
      </c>
      <c r="D309" s="4" t="s">
        <v>8</v>
      </c>
      <c r="E309" s="4" t="s">
        <v>175</v>
      </c>
      <c r="F309" s="5" t="str">
        <f t="shared" si="40"/>
        <v>J</v>
      </c>
      <c r="G309" s="6">
        <v>0.92013888888888884</v>
      </c>
      <c r="H309" s="6">
        <v>0</v>
      </c>
      <c r="I309" s="85">
        <f t="shared" si="41"/>
        <v>115.00000000000007</v>
      </c>
      <c r="J309" s="86">
        <f>I309*Segmentos!$D$7*(AH309%)*IF(ISNUMBER(AI309),AI309%,0)</f>
        <v>2135688.0000000009</v>
      </c>
      <c r="K309" s="86">
        <f>I309*Segmentos!$D$7*(AL309%)*IF(ISNUMBER(AM309),AM309%,0)</f>
        <v>2801814.0000000014</v>
      </c>
      <c r="L309" s="4"/>
      <c r="M309" s="2">
        <v>5.41</v>
      </c>
      <c r="N309" s="2">
        <v>23.6</v>
      </c>
      <c r="O309" s="2">
        <v>22.9</v>
      </c>
      <c r="P309" s="2">
        <v>75.677700000000002</v>
      </c>
      <c r="Q309" s="2">
        <v>4.47</v>
      </c>
      <c r="R309" s="2">
        <v>14.2</v>
      </c>
      <c r="S309" s="2">
        <v>31.6</v>
      </c>
      <c r="T309" s="2">
        <v>10.436</v>
      </c>
      <c r="U309" s="2">
        <v>4.42</v>
      </c>
      <c r="V309" s="2">
        <v>20.9</v>
      </c>
      <c r="W309" s="2">
        <v>21.1</v>
      </c>
      <c r="X309" s="2">
        <v>12.965</v>
      </c>
      <c r="Y309" s="2">
        <v>4.92</v>
      </c>
      <c r="Z309" s="2">
        <v>25</v>
      </c>
      <c r="AA309" s="2">
        <v>19.7</v>
      </c>
      <c r="AB309" s="2">
        <v>20.312799999999999</v>
      </c>
      <c r="AC309" s="2">
        <v>6.97</v>
      </c>
      <c r="AD309" s="2">
        <v>28.8</v>
      </c>
      <c r="AE309" s="2">
        <v>24.2</v>
      </c>
      <c r="AF309" s="2">
        <v>31.963999999999999</v>
      </c>
      <c r="AG309" s="20">
        <v>4.6500000000000004</v>
      </c>
      <c r="AH309" s="20">
        <v>21.2</v>
      </c>
      <c r="AI309" s="20">
        <v>21.9</v>
      </c>
      <c r="AJ309" s="20">
        <v>30.826799999999999</v>
      </c>
      <c r="AK309" s="18">
        <v>6.1</v>
      </c>
      <c r="AL309" s="18">
        <v>25.7</v>
      </c>
      <c r="AM309" s="18">
        <v>23.7</v>
      </c>
      <c r="AN309" s="18">
        <v>44.850900000000003</v>
      </c>
      <c r="AO309" s="2">
        <v>1.53</v>
      </c>
      <c r="AP309" s="2">
        <v>12</v>
      </c>
      <c r="AQ309" s="2">
        <v>12.8</v>
      </c>
      <c r="AR309" s="2">
        <v>2.3315000000000001</v>
      </c>
      <c r="AS309" s="2">
        <v>3.4</v>
      </c>
      <c r="AT309" s="2">
        <v>16.5</v>
      </c>
      <c r="AU309" s="2">
        <v>20.6</v>
      </c>
      <c r="AV309" s="2">
        <v>10.4611</v>
      </c>
      <c r="AW309" s="2">
        <v>5.18</v>
      </c>
      <c r="AX309" s="2">
        <v>24.7</v>
      </c>
      <c r="AY309" s="2">
        <v>21</v>
      </c>
      <c r="AZ309" s="2">
        <v>20.824400000000001</v>
      </c>
      <c r="BA309" s="2">
        <v>7.86</v>
      </c>
      <c r="BB309" s="2">
        <v>30.2</v>
      </c>
      <c r="BC309" s="2">
        <v>26</v>
      </c>
      <c r="BD309" s="2">
        <v>42.0608</v>
      </c>
      <c r="BE309" s="4" t="str">
        <f t="shared" si="42"/>
        <v>ABURRIDO</v>
      </c>
      <c r="BF309" s="4">
        <f t="shared" si="43"/>
        <v>4.9749999999999996</v>
      </c>
      <c r="BG309">
        <f t="shared" si="44"/>
        <v>1.53</v>
      </c>
      <c r="BH309">
        <f t="shared" si="45"/>
        <v>3.4</v>
      </c>
      <c r="BI309">
        <f t="shared" si="46"/>
        <v>7.86</v>
      </c>
      <c r="BJ309">
        <f t="shared" si="47"/>
        <v>6.1</v>
      </c>
      <c r="BK309">
        <f t="shared" si="48"/>
        <v>4.6500000000000004</v>
      </c>
      <c r="BL309">
        <f t="shared" si="49"/>
        <v>62150.600000000035</v>
      </c>
    </row>
    <row r="310" spans="1:64" x14ac:dyDescent="0.2">
      <c r="A310" s="1">
        <v>308</v>
      </c>
      <c r="B310" s="7" t="s">
        <v>10</v>
      </c>
      <c r="C310" s="3">
        <v>39933</v>
      </c>
      <c r="D310" s="4" t="s">
        <v>8</v>
      </c>
      <c r="E310" s="4" t="s">
        <v>164</v>
      </c>
      <c r="F310" s="5" t="str">
        <f t="shared" si="40"/>
        <v>J</v>
      </c>
      <c r="G310" s="6">
        <v>0.87430555555555556</v>
      </c>
      <c r="H310" s="6">
        <v>0.92013888888888884</v>
      </c>
      <c r="I310" s="85">
        <f t="shared" si="41"/>
        <v>65.999999999999929</v>
      </c>
      <c r="J310" s="86">
        <f>I310*Segmentos!$D$7*(AH310%)*IF(ISNUMBER(AI310),AI310%,0)</f>
        <v>1298932.7999999984</v>
      </c>
      <c r="K310" s="86">
        <f>I310*Segmentos!$D$7*(AL310%)*IF(ISNUMBER(AM310),AM310%,0)</f>
        <v>1632153.5999999982</v>
      </c>
      <c r="L310" s="4"/>
      <c r="M310" s="2">
        <v>5.59</v>
      </c>
      <c r="N310" s="2">
        <v>17</v>
      </c>
      <c r="O310" s="2">
        <v>32.799999999999997</v>
      </c>
      <c r="P310" s="2">
        <v>89.564999999999998</v>
      </c>
      <c r="Q310" s="2">
        <v>2.91</v>
      </c>
      <c r="R310" s="2">
        <v>9.4</v>
      </c>
      <c r="S310" s="2">
        <v>31.1</v>
      </c>
      <c r="T310" s="2">
        <v>7.7869999999999999</v>
      </c>
      <c r="U310" s="2">
        <v>2.69</v>
      </c>
      <c r="V310" s="2">
        <v>10.8</v>
      </c>
      <c r="W310" s="2">
        <v>24.9</v>
      </c>
      <c r="X310" s="2">
        <v>9.0325000000000006</v>
      </c>
      <c r="Y310" s="2">
        <v>3.86</v>
      </c>
      <c r="Z310" s="2">
        <v>17.8</v>
      </c>
      <c r="AA310" s="2">
        <v>21.8</v>
      </c>
      <c r="AB310" s="2">
        <v>18.2788</v>
      </c>
      <c r="AC310" s="2">
        <v>10.36</v>
      </c>
      <c r="AD310" s="2">
        <v>24.2</v>
      </c>
      <c r="AE310" s="2">
        <v>42.7</v>
      </c>
      <c r="AF310" s="2">
        <v>54.466700000000003</v>
      </c>
      <c r="AG310" s="20">
        <v>4.9400000000000004</v>
      </c>
      <c r="AH310" s="20">
        <v>14.6</v>
      </c>
      <c r="AI310" s="20">
        <v>33.700000000000003</v>
      </c>
      <c r="AJ310" s="20">
        <v>37.514800000000001</v>
      </c>
      <c r="AK310" s="18">
        <v>6.18</v>
      </c>
      <c r="AL310" s="18">
        <v>19.2</v>
      </c>
      <c r="AM310" s="18">
        <v>32.200000000000003</v>
      </c>
      <c r="AN310" s="18">
        <v>52.050199999999997</v>
      </c>
      <c r="AO310" s="2">
        <v>0.72</v>
      </c>
      <c r="AP310" s="2">
        <v>6.9</v>
      </c>
      <c r="AQ310" s="2">
        <v>10.3</v>
      </c>
      <c r="AR310" s="2">
        <v>1.2521</v>
      </c>
      <c r="AS310" s="2">
        <v>2.85</v>
      </c>
      <c r="AT310" s="2">
        <v>12.5</v>
      </c>
      <c r="AU310" s="2">
        <v>22.8</v>
      </c>
      <c r="AV310" s="2">
        <v>10.0503</v>
      </c>
      <c r="AW310" s="2">
        <v>5.75</v>
      </c>
      <c r="AX310" s="2">
        <v>19.600000000000001</v>
      </c>
      <c r="AY310" s="2">
        <v>29.3</v>
      </c>
      <c r="AZ310" s="2">
        <v>26.483799999999999</v>
      </c>
      <c r="BA310" s="2">
        <v>8.44</v>
      </c>
      <c r="BB310" s="2">
        <v>20.6</v>
      </c>
      <c r="BC310" s="2">
        <v>41</v>
      </c>
      <c r="BD310" s="2">
        <v>51.778799999999997</v>
      </c>
      <c r="BE310" s="4" t="str">
        <f t="shared" si="42"/>
        <v>NO APLICA</v>
      </c>
      <c r="BF310" s="4">
        <f t="shared" si="43"/>
        <v>4.8807999999999989</v>
      </c>
      <c r="BG310">
        <f t="shared" si="44"/>
        <v>0.72</v>
      </c>
      <c r="BH310">
        <f t="shared" si="45"/>
        <v>2.85</v>
      </c>
      <c r="BI310">
        <f t="shared" si="46"/>
        <v>8.44</v>
      </c>
      <c r="BJ310">
        <f t="shared" si="47"/>
        <v>6.18</v>
      </c>
      <c r="BK310">
        <f t="shared" si="48"/>
        <v>4.9400000000000004</v>
      </c>
      <c r="BL310">
        <f t="shared" si="49"/>
        <v>36801.599999999962</v>
      </c>
    </row>
    <row r="311" spans="1:64" x14ac:dyDescent="0.2">
      <c r="A311" s="1">
        <v>309</v>
      </c>
      <c r="B311" s="7" t="s">
        <v>25</v>
      </c>
      <c r="C311" s="3">
        <v>39933</v>
      </c>
      <c r="D311" s="4" t="s">
        <v>629</v>
      </c>
      <c r="E311" s="4" t="s">
        <v>171</v>
      </c>
      <c r="F311" s="5" t="str">
        <f t="shared" si="40"/>
        <v>J</v>
      </c>
      <c r="G311" s="6">
        <v>0.89375000000000004</v>
      </c>
      <c r="H311" s="6">
        <v>0.89444444444444438</v>
      </c>
      <c r="I311" s="85">
        <f t="shared" si="41"/>
        <v>0.99999999999983658</v>
      </c>
      <c r="J311" s="86">
        <f>I311*Segmentos!$D$7*(AH311%)*IF(ISNUMBER(AI311),AI311%,0)</f>
        <v>799.99999999986926</v>
      </c>
      <c r="K311" s="86">
        <f>I311*Segmentos!$D$7*(AL311%)*IF(ISNUMBER(AM311),AM311%,0)</f>
        <v>4399.9999999992815</v>
      </c>
      <c r="L311" s="4"/>
      <c r="M311" s="2">
        <v>0.64</v>
      </c>
      <c r="N311" s="2">
        <v>0.6</v>
      </c>
      <c r="O311" s="2">
        <v>100</v>
      </c>
      <c r="P311" s="2">
        <v>56.614800000000002</v>
      </c>
      <c r="Q311" s="2">
        <v>0</v>
      </c>
      <c r="R311" s="2">
        <v>0</v>
      </c>
      <c r="S311" s="8" t="s">
        <v>577</v>
      </c>
      <c r="T311" s="2">
        <v>0</v>
      </c>
      <c r="U311" s="2">
        <v>1.27</v>
      </c>
      <c r="V311" s="2">
        <v>1.3</v>
      </c>
      <c r="W311" s="2">
        <v>100</v>
      </c>
      <c r="X311" s="2">
        <v>23.645900000000001</v>
      </c>
      <c r="Y311" s="2">
        <v>0.61</v>
      </c>
      <c r="Z311" s="2">
        <v>0.6</v>
      </c>
      <c r="AA311" s="2">
        <v>100</v>
      </c>
      <c r="AB311" s="2">
        <v>15.920500000000001</v>
      </c>
      <c r="AC311" s="2">
        <v>0.59</v>
      </c>
      <c r="AD311" s="2">
        <v>0.6</v>
      </c>
      <c r="AE311" s="2">
        <v>100</v>
      </c>
      <c r="AF311" s="2">
        <v>17.048500000000001</v>
      </c>
      <c r="AG311" s="20">
        <v>0.18</v>
      </c>
      <c r="AH311" s="20">
        <v>0.2</v>
      </c>
      <c r="AI311" s="20">
        <v>100</v>
      </c>
      <c r="AJ311" s="20">
        <v>7.5293000000000001</v>
      </c>
      <c r="AK311" s="18">
        <v>1.05</v>
      </c>
      <c r="AL311" s="18">
        <v>1.1000000000000001</v>
      </c>
      <c r="AM311" s="18">
        <v>100</v>
      </c>
      <c r="AN311" s="18">
        <v>49.085500000000003</v>
      </c>
      <c r="AO311" s="2">
        <v>0.19</v>
      </c>
      <c r="AP311" s="2">
        <v>0.2</v>
      </c>
      <c r="AQ311" s="2">
        <v>100</v>
      </c>
      <c r="AR311" s="2">
        <v>1.8298000000000001</v>
      </c>
      <c r="AS311" s="2">
        <v>0.53</v>
      </c>
      <c r="AT311" s="2">
        <v>0.5</v>
      </c>
      <c r="AU311" s="2">
        <v>100</v>
      </c>
      <c r="AV311" s="2">
        <v>10.3969</v>
      </c>
      <c r="AW311" s="2">
        <v>0.39</v>
      </c>
      <c r="AX311" s="2">
        <v>0.4</v>
      </c>
      <c r="AY311" s="2">
        <v>100</v>
      </c>
      <c r="AZ311" s="2">
        <v>9.9243000000000006</v>
      </c>
      <c r="BA311" s="2">
        <v>1.02</v>
      </c>
      <c r="BB311" s="2">
        <v>1</v>
      </c>
      <c r="BC311" s="2">
        <v>100</v>
      </c>
      <c r="BD311" s="2">
        <v>34.463700000000003</v>
      </c>
      <c r="BE311" s="4" t="str">
        <f t="shared" si="42"/>
        <v>NO APLICA</v>
      </c>
      <c r="BF311" s="4">
        <f t="shared" si="43"/>
        <v>0.6774</v>
      </c>
      <c r="BG311">
        <f t="shared" si="44"/>
        <v>0.19</v>
      </c>
      <c r="BH311">
        <f t="shared" si="45"/>
        <v>0.53</v>
      </c>
      <c r="BI311">
        <f t="shared" si="46"/>
        <v>1.02</v>
      </c>
      <c r="BJ311">
        <f t="shared" si="47"/>
        <v>1.05</v>
      </c>
      <c r="BK311">
        <f t="shared" si="48"/>
        <v>0.18</v>
      </c>
      <c r="BL311">
        <f t="shared" si="49"/>
        <v>59.999999999990195</v>
      </c>
    </row>
    <row r="312" spans="1:64" x14ac:dyDescent="0.2">
      <c r="A312" s="1">
        <v>310</v>
      </c>
      <c r="B312" s="7" t="s">
        <v>33</v>
      </c>
      <c r="C312" s="3">
        <v>39933</v>
      </c>
      <c r="D312" s="4" t="s">
        <v>628</v>
      </c>
      <c r="E312" s="4" t="s">
        <v>163</v>
      </c>
      <c r="F312" s="5" t="str">
        <f t="shared" si="40"/>
        <v>J</v>
      </c>
      <c r="G312" s="6">
        <v>0.9159722222222223</v>
      </c>
      <c r="H312" s="6">
        <v>0.95972222222222225</v>
      </c>
      <c r="I312" s="85">
        <f t="shared" si="41"/>
        <v>62.999999999999936</v>
      </c>
      <c r="J312" s="86">
        <f>I312*Segmentos!$D$7*(AH312%)*IF(ISNUMBER(AI312),AI312%,0)</f>
        <v>213721.19999999981</v>
      </c>
      <c r="K312" s="86">
        <f>I312*Segmentos!$D$7*(AL312%)*IF(ISNUMBER(AM312),AM312%,0)</f>
        <v>151981.19999999987</v>
      </c>
      <c r="L312" s="4"/>
      <c r="M312" s="2">
        <v>0.72</v>
      </c>
      <c r="N312" s="2">
        <v>3.5</v>
      </c>
      <c r="O312" s="2">
        <v>20.5</v>
      </c>
      <c r="P312" s="2">
        <v>88.331599999999995</v>
      </c>
      <c r="Q312" s="2">
        <v>0.46</v>
      </c>
      <c r="R312" s="2">
        <v>1.7</v>
      </c>
      <c r="S312" s="2">
        <v>27.4</v>
      </c>
      <c r="T312" s="2">
        <v>9.5370000000000008</v>
      </c>
      <c r="U312" s="2">
        <v>0.18</v>
      </c>
      <c r="V312" s="2">
        <v>2.2999999999999998</v>
      </c>
      <c r="W312" s="2">
        <v>8</v>
      </c>
      <c r="X312" s="2">
        <v>4.7003000000000004</v>
      </c>
      <c r="Y312" s="2">
        <v>0.15</v>
      </c>
      <c r="Z312" s="2">
        <v>2.5</v>
      </c>
      <c r="AA312" s="2">
        <v>6</v>
      </c>
      <c r="AB312" s="2">
        <v>5.4233000000000002</v>
      </c>
      <c r="AC312" s="2">
        <v>1.7</v>
      </c>
      <c r="AD312" s="2">
        <v>6.1</v>
      </c>
      <c r="AE312" s="2">
        <v>27.9</v>
      </c>
      <c r="AF312" s="2">
        <v>68.671000000000006</v>
      </c>
      <c r="AG312" s="20">
        <v>0.85</v>
      </c>
      <c r="AH312" s="20">
        <v>3.3</v>
      </c>
      <c r="AI312" s="20">
        <v>25.7</v>
      </c>
      <c r="AJ312" s="20">
        <v>49.625799999999998</v>
      </c>
      <c r="AK312" s="18">
        <v>0.6</v>
      </c>
      <c r="AL312" s="18">
        <v>3.7</v>
      </c>
      <c r="AM312" s="18">
        <v>16.3</v>
      </c>
      <c r="AN312" s="18">
        <v>38.7059</v>
      </c>
      <c r="AO312" s="2">
        <v>0.39</v>
      </c>
      <c r="AP312" s="2">
        <v>2.5</v>
      </c>
      <c r="AQ312" s="2">
        <v>15.7</v>
      </c>
      <c r="AR312" s="2">
        <v>5.2515999999999998</v>
      </c>
      <c r="AS312" s="2">
        <v>0.45</v>
      </c>
      <c r="AT312" s="2">
        <v>3.6</v>
      </c>
      <c r="AU312" s="2">
        <v>12.4</v>
      </c>
      <c r="AV312" s="2">
        <v>12.145300000000001</v>
      </c>
      <c r="AW312" s="2">
        <v>0.38</v>
      </c>
      <c r="AX312" s="2">
        <v>2.9</v>
      </c>
      <c r="AY312" s="2">
        <v>13.1</v>
      </c>
      <c r="AZ312" s="2">
        <v>13.550599999999999</v>
      </c>
      <c r="BA312" s="2">
        <v>1.22</v>
      </c>
      <c r="BB312" s="2">
        <v>4.0999999999999996</v>
      </c>
      <c r="BC312" s="2">
        <v>29.3</v>
      </c>
      <c r="BD312" s="2">
        <v>57.384</v>
      </c>
      <c r="BE312" s="4" t="str">
        <f t="shared" si="42"/>
        <v>ABURRIDO</v>
      </c>
      <c r="BF312" s="4">
        <f t="shared" si="43"/>
        <v>0.72499999999999987</v>
      </c>
      <c r="BG312">
        <f t="shared" si="44"/>
        <v>0.39</v>
      </c>
      <c r="BH312">
        <f t="shared" si="45"/>
        <v>0.45</v>
      </c>
      <c r="BI312">
        <f t="shared" si="46"/>
        <v>1.22</v>
      </c>
      <c r="BJ312">
        <f t="shared" si="47"/>
        <v>0.6</v>
      </c>
      <c r="BK312">
        <f t="shared" si="48"/>
        <v>0.85</v>
      </c>
      <c r="BL312">
        <f t="shared" si="49"/>
        <v>4520.2499999999955</v>
      </c>
    </row>
    <row r="313" spans="1:64" x14ac:dyDescent="0.2">
      <c r="A313" s="1">
        <v>311</v>
      </c>
      <c r="B313" s="7" t="s">
        <v>79</v>
      </c>
      <c r="C313" s="3">
        <v>39933</v>
      </c>
      <c r="D313" s="4" t="s">
        <v>627</v>
      </c>
      <c r="E313" s="4" t="s">
        <v>184</v>
      </c>
      <c r="F313" s="5" t="str">
        <f t="shared" si="40"/>
        <v>J</v>
      </c>
      <c r="G313" s="6">
        <v>0.91319444444444453</v>
      </c>
      <c r="H313" s="6">
        <v>6.9444444444444447E-4</v>
      </c>
      <c r="I313" s="85">
        <f t="shared" si="41"/>
        <v>125.99999999999987</v>
      </c>
      <c r="J313" s="86">
        <f>I313*Segmentos!$D$7*(AH313%)*IF(ISNUMBER(AI313),AI313%,0)</f>
        <v>4665427.1999999955</v>
      </c>
      <c r="K313" s="86">
        <f>I313*Segmentos!$D$7*(AL313%)*IF(ISNUMBER(AM313),AM313%,0)</f>
        <v>2770891.1999999974</v>
      </c>
      <c r="L313" s="4" t="s">
        <v>229</v>
      </c>
      <c r="M313" s="2">
        <v>7.27</v>
      </c>
      <c r="N313" s="2">
        <v>25.1</v>
      </c>
      <c r="O313" s="2">
        <v>29</v>
      </c>
      <c r="P313" s="2">
        <v>88.107600000000005</v>
      </c>
      <c r="Q313" s="2">
        <v>2.87</v>
      </c>
      <c r="R313" s="2">
        <v>13.6</v>
      </c>
      <c r="S313" s="2">
        <v>21.1</v>
      </c>
      <c r="T313" s="2">
        <v>5.7984</v>
      </c>
      <c r="U313" s="2">
        <v>4.0999999999999996</v>
      </c>
      <c r="V313" s="2">
        <v>16.2</v>
      </c>
      <c r="W313" s="2">
        <v>25.3</v>
      </c>
      <c r="X313" s="2">
        <v>10.423500000000001</v>
      </c>
      <c r="Y313" s="2">
        <v>8.7799999999999994</v>
      </c>
      <c r="Z313" s="2">
        <v>27.6</v>
      </c>
      <c r="AA313" s="2">
        <v>31.8</v>
      </c>
      <c r="AB313" s="2">
        <v>31.408200000000001</v>
      </c>
      <c r="AC313" s="2">
        <v>10.17</v>
      </c>
      <c r="AD313" s="2">
        <v>34.4</v>
      </c>
      <c r="AE313" s="2">
        <v>29.6</v>
      </c>
      <c r="AF313" s="2">
        <v>40.477499999999999</v>
      </c>
      <c r="AG313" s="20">
        <v>9.25</v>
      </c>
      <c r="AH313" s="20">
        <v>26.6</v>
      </c>
      <c r="AI313" s="20">
        <v>34.799999999999997</v>
      </c>
      <c r="AJ313" s="20">
        <v>53.156100000000002</v>
      </c>
      <c r="AK313" s="18">
        <v>5.49</v>
      </c>
      <c r="AL313" s="18">
        <v>23.8</v>
      </c>
      <c r="AM313" s="18">
        <v>23.1</v>
      </c>
      <c r="AN313" s="18">
        <v>34.951500000000003</v>
      </c>
      <c r="AO313" s="2">
        <v>2.46</v>
      </c>
      <c r="AP313" s="2">
        <v>14.7</v>
      </c>
      <c r="AQ313" s="2">
        <v>16.8</v>
      </c>
      <c r="AR313" s="2">
        <v>3.2605</v>
      </c>
      <c r="AS313" s="2">
        <v>5.62</v>
      </c>
      <c r="AT313" s="2">
        <v>19.100000000000001</v>
      </c>
      <c r="AU313" s="2">
        <v>29.4</v>
      </c>
      <c r="AV313" s="2">
        <v>15.0154</v>
      </c>
      <c r="AW313" s="2">
        <v>7.52</v>
      </c>
      <c r="AX313" s="2">
        <v>27.2</v>
      </c>
      <c r="AY313" s="2">
        <v>27.7</v>
      </c>
      <c r="AZ313" s="2">
        <v>26.2193</v>
      </c>
      <c r="BA313" s="2">
        <v>9.4</v>
      </c>
      <c r="BB313" s="2">
        <v>30</v>
      </c>
      <c r="BC313" s="2">
        <v>31.4</v>
      </c>
      <c r="BD313" s="2">
        <v>43.612299999999998</v>
      </c>
      <c r="BE313" s="4" t="str">
        <f t="shared" si="42"/>
        <v>ENTRETENIDO</v>
      </c>
      <c r="BF313" s="4">
        <f t="shared" si="43"/>
        <v>6.7127999999999997</v>
      </c>
      <c r="BG313">
        <f t="shared" si="44"/>
        <v>2.46</v>
      </c>
      <c r="BH313">
        <f t="shared" si="45"/>
        <v>5.62</v>
      </c>
      <c r="BI313">
        <f t="shared" si="46"/>
        <v>9.4</v>
      </c>
      <c r="BJ313">
        <f t="shared" si="47"/>
        <v>5.49</v>
      </c>
      <c r="BK313">
        <f t="shared" si="48"/>
        <v>9.25</v>
      </c>
      <c r="BL313">
        <f t="shared" si="49"/>
        <v>91715.399999999921</v>
      </c>
    </row>
    <row r="314" spans="1:64" x14ac:dyDescent="0.2">
      <c r="A314" s="1">
        <v>312</v>
      </c>
      <c r="B314" s="7" t="s">
        <v>32</v>
      </c>
      <c r="C314" s="3">
        <v>39933</v>
      </c>
      <c r="D314" s="4" t="s">
        <v>628</v>
      </c>
      <c r="E314" s="4" t="s">
        <v>164</v>
      </c>
      <c r="F314" s="5" t="str">
        <f t="shared" si="40"/>
        <v>J</v>
      </c>
      <c r="G314" s="6">
        <v>0.91388888888888886</v>
      </c>
      <c r="H314" s="6">
        <v>0.9159722222222223</v>
      </c>
      <c r="I314" s="85">
        <f t="shared" si="41"/>
        <v>3.0000000000001492</v>
      </c>
      <c r="J314" s="86">
        <f>I314*Segmentos!$D$7*(AH314%)*IF(ISNUMBER(AI314),AI314%,0)</f>
        <v>7881.6000000003905</v>
      </c>
      <c r="K314" s="86">
        <f>I314*Segmentos!$D$7*(AL314%)*IF(ISNUMBER(AM314),AM314%,0)</f>
        <v>14428.800000000718</v>
      </c>
      <c r="L314" s="4"/>
      <c r="M314" s="2">
        <v>0.96</v>
      </c>
      <c r="N314" s="2">
        <v>1.3</v>
      </c>
      <c r="O314" s="2">
        <v>71.400000000000006</v>
      </c>
      <c r="P314" s="2">
        <v>89.628699999999995</v>
      </c>
      <c r="Q314" s="2">
        <v>0</v>
      </c>
      <c r="R314" s="2">
        <v>0</v>
      </c>
      <c r="S314" s="8" t="s">
        <v>577</v>
      </c>
      <c r="T314" s="2">
        <v>0</v>
      </c>
      <c r="U314" s="2">
        <v>0.36</v>
      </c>
      <c r="V314" s="2">
        <v>1.1000000000000001</v>
      </c>
      <c r="W314" s="2">
        <v>33.299999999999997</v>
      </c>
      <c r="X314" s="2">
        <v>7.1097999999999999</v>
      </c>
      <c r="Y314" s="2">
        <v>0.37</v>
      </c>
      <c r="Z314" s="2">
        <v>0.8</v>
      </c>
      <c r="AA314" s="2">
        <v>46.3</v>
      </c>
      <c r="AB314" s="2">
        <v>10.2189</v>
      </c>
      <c r="AC314" s="2">
        <v>2.35</v>
      </c>
      <c r="AD314" s="2">
        <v>2.7</v>
      </c>
      <c r="AE314" s="2">
        <v>88</v>
      </c>
      <c r="AF314" s="2">
        <v>72.3</v>
      </c>
      <c r="AG314" s="20">
        <v>0.7</v>
      </c>
      <c r="AH314" s="20">
        <v>0.8</v>
      </c>
      <c r="AI314" s="20">
        <v>82.1</v>
      </c>
      <c r="AJ314" s="20">
        <v>30.866499999999998</v>
      </c>
      <c r="AK314" s="18">
        <v>1.2</v>
      </c>
      <c r="AL314" s="18">
        <v>1.8</v>
      </c>
      <c r="AM314" s="18">
        <v>66.8</v>
      </c>
      <c r="AN314" s="18">
        <v>58.7622</v>
      </c>
      <c r="AO314" s="2">
        <v>0.49</v>
      </c>
      <c r="AP314" s="2">
        <v>0.5</v>
      </c>
      <c r="AQ314" s="2">
        <v>100</v>
      </c>
      <c r="AR314" s="2">
        <v>5.0103</v>
      </c>
      <c r="AS314" s="2">
        <v>0.42</v>
      </c>
      <c r="AT314" s="2">
        <v>0.9</v>
      </c>
      <c r="AU314" s="2">
        <v>47.5</v>
      </c>
      <c r="AV314" s="2">
        <v>8.6458999999999993</v>
      </c>
      <c r="AW314" s="2">
        <v>0.52</v>
      </c>
      <c r="AX314" s="2">
        <v>0.7</v>
      </c>
      <c r="AY314" s="2">
        <v>74.400000000000006</v>
      </c>
      <c r="AZ314" s="2">
        <v>13.8858</v>
      </c>
      <c r="BA314" s="2">
        <v>1.73</v>
      </c>
      <c r="BB314" s="2">
        <v>2.2999999999999998</v>
      </c>
      <c r="BC314" s="2">
        <v>74.2</v>
      </c>
      <c r="BD314" s="2">
        <v>62.0867</v>
      </c>
      <c r="BE314" s="4" t="str">
        <f t="shared" si="42"/>
        <v>NO APLICA</v>
      </c>
      <c r="BF314" s="4">
        <f t="shared" si="43"/>
        <v>0.93599999999999994</v>
      </c>
      <c r="BG314">
        <f t="shared" si="44"/>
        <v>0.49</v>
      </c>
      <c r="BH314">
        <f t="shared" si="45"/>
        <v>0.42</v>
      </c>
      <c r="BI314">
        <f t="shared" si="46"/>
        <v>1.73</v>
      </c>
      <c r="BJ314">
        <f t="shared" si="47"/>
        <v>1.2</v>
      </c>
      <c r="BK314">
        <f t="shared" si="48"/>
        <v>0.7</v>
      </c>
      <c r="BL314">
        <f t="shared" si="49"/>
        <v>278.46000000001385</v>
      </c>
    </row>
    <row r="315" spans="1:64" x14ac:dyDescent="0.2">
      <c r="A315" s="1">
        <v>313</v>
      </c>
      <c r="B315" s="7" t="s">
        <v>19</v>
      </c>
      <c r="C315" s="3">
        <v>39933</v>
      </c>
      <c r="D315" s="4" t="s">
        <v>17</v>
      </c>
      <c r="E315" s="4" t="s">
        <v>166</v>
      </c>
      <c r="F315" s="5" t="str">
        <f t="shared" si="40"/>
        <v>J</v>
      </c>
      <c r="G315" s="6">
        <v>0.91249999999999998</v>
      </c>
      <c r="H315" s="6">
        <v>0.9159722222222223</v>
      </c>
      <c r="I315" s="85">
        <f t="shared" si="41"/>
        <v>5.0000000000001421</v>
      </c>
      <c r="J315" s="86">
        <f>I315*Segmentos!$D$7*(AH315%)*IF(ISNUMBER(AI315),AI315%,0)</f>
        <v>9632.0000000002728</v>
      </c>
      <c r="K315" s="86">
        <f>I315*Segmentos!$D$7*(AL315%)*IF(ISNUMBER(AM315),AM315%,0)</f>
        <v>16170.00000000046</v>
      </c>
      <c r="L315" s="4"/>
      <c r="M315" s="2">
        <v>0.65</v>
      </c>
      <c r="N315" s="2">
        <v>1.5</v>
      </c>
      <c r="O315" s="2">
        <v>44.7</v>
      </c>
      <c r="P315" s="2">
        <v>82.379000000000005</v>
      </c>
      <c r="Q315" s="2">
        <v>0</v>
      </c>
      <c r="R315" s="2">
        <v>0</v>
      </c>
      <c r="S315" s="8" t="s">
        <v>577</v>
      </c>
      <c r="T315" s="2">
        <v>0</v>
      </c>
      <c r="U315" s="2">
        <v>0.28999999999999998</v>
      </c>
      <c r="V315" s="2">
        <v>0.7</v>
      </c>
      <c r="W315" s="2">
        <v>40</v>
      </c>
      <c r="X315" s="2">
        <v>7.6393000000000004</v>
      </c>
      <c r="Y315" s="2">
        <v>1.1399999999999999</v>
      </c>
      <c r="Z315" s="2">
        <v>3</v>
      </c>
      <c r="AA315" s="2">
        <v>38.1</v>
      </c>
      <c r="AB315" s="2">
        <v>42.7378</v>
      </c>
      <c r="AC315" s="2">
        <v>0.77</v>
      </c>
      <c r="AD315" s="2">
        <v>1.3</v>
      </c>
      <c r="AE315" s="2">
        <v>60.1</v>
      </c>
      <c r="AF315" s="2">
        <v>32.001899999999999</v>
      </c>
      <c r="AG315" s="20">
        <v>0.5</v>
      </c>
      <c r="AH315" s="20">
        <v>1.4</v>
      </c>
      <c r="AI315" s="20">
        <v>34.4</v>
      </c>
      <c r="AJ315" s="20">
        <v>29.9177</v>
      </c>
      <c r="AK315" s="18">
        <v>0.79</v>
      </c>
      <c r="AL315" s="18">
        <v>1.5</v>
      </c>
      <c r="AM315" s="18">
        <v>53.9</v>
      </c>
      <c r="AN315" s="18">
        <v>52.461300000000001</v>
      </c>
      <c r="AO315" s="2">
        <v>0.11</v>
      </c>
      <c r="AP315" s="2">
        <v>0.4</v>
      </c>
      <c r="AQ315" s="2">
        <v>30.8</v>
      </c>
      <c r="AR315" s="2">
        <v>1.5244</v>
      </c>
      <c r="AS315" s="2">
        <v>0.39</v>
      </c>
      <c r="AT315" s="2">
        <v>1.1000000000000001</v>
      </c>
      <c r="AU315" s="2">
        <v>35.700000000000003</v>
      </c>
      <c r="AV315" s="2">
        <v>10.827</v>
      </c>
      <c r="AW315" s="2">
        <v>0.25</v>
      </c>
      <c r="AX315" s="2">
        <v>0.2</v>
      </c>
      <c r="AY315" s="2">
        <v>100</v>
      </c>
      <c r="AZ315" s="2">
        <v>9.0221999999999998</v>
      </c>
      <c r="BA315" s="2">
        <v>1.26</v>
      </c>
      <c r="BB315" s="2">
        <v>2.9</v>
      </c>
      <c r="BC315" s="2">
        <v>43.5</v>
      </c>
      <c r="BD315" s="2">
        <v>61.005400000000002</v>
      </c>
      <c r="BE315" s="4" t="str">
        <f t="shared" si="42"/>
        <v>NO APLICA</v>
      </c>
      <c r="BF315" s="4">
        <f t="shared" si="43"/>
        <v>0.67979999999999996</v>
      </c>
      <c r="BG315">
        <f t="shared" si="44"/>
        <v>0.11</v>
      </c>
      <c r="BH315">
        <f t="shared" si="45"/>
        <v>0.39</v>
      </c>
      <c r="BI315">
        <f t="shared" si="46"/>
        <v>1.26</v>
      </c>
      <c r="BJ315">
        <f t="shared" si="47"/>
        <v>0.79</v>
      </c>
      <c r="BK315">
        <f t="shared" si="48"/>
        <v>0.5</v>
      </c>
      <c r="BL315">
        <f t="shared" si="49"/>
        <v>335.25000000000955</v>
      </c>
    </row>
    <row r="316" spans="1:64" x14ac:dyDescent="0.2">
      <c r="A316" s="1">
        <v>314</v>
      </c>
      <c r="B316" s="7" t="s">
        <v>2</v>
      </c>
      <c r="C316" s="3">
        <v>39933</v>
      </c>
      <c r="D316" s="4" t="s">
        <v>627</v>
      </c>
      <c r="E316" s="4" t="s">
        <v>164</v>
      </c>
      <c r="F316" s="5" t="str">
        <f t="shared" si="40"/>
        <v>J</v>
      </c>
      <c r="G316" s="6">
        <v>0.88194444444444453</v>
      </c>
      <c r="H316" s="6">
        <v>0.91111111111111109</v>
      </c>
      <c r="I316" s="85">
        <f t="shared" si="41"/>
        <v>41.999999999999851</v>
      </c>
      <c r="J316" s="86">
        <f>I316*Segmentos!$D$7*(AH316%)*IF(ISNUMBER(AI316),AI316%,0)</f>
        <v>933239.99999999674</v>
      </c>
      <c r="K316" s="86">
        <f>I316*Segmentos!$D$7*(AL316%)*IF(ISNUMBER(AM316),AM316%,0)</f>
        <v>1239503.9999999956</v>
      </c>
      <c r="L316" s="4"/>
      <c r="M316" s="2">
        <v>6.53</v>
      </c>
      <c r="N316" s="2">
        <v>13</v>
      </c>
      <c r="O316" s="2">
        <v>50.4</v>
      </c>
      <c r="P316" s="2">
        <v>85.486199999999997</v>
      </c>
      <c r="Q316" s="2">
        <v>4.3600000000000003</v>
      </c>
      <c r="R316" s="2">
        <v>7.5</v>
      </c>
      <c r="S316" s="2">
        <v>58.2</v>
      </c>
      <c r="T316" s="2">
        <v>9.5192999999999994</v>
      </c>
      <c r="U316" s="2">
        <v>3.93</v>
      </c>
      <c r="V316" s="2">
        <v>8</v>
      </c>
      <c r="W316" s="2">
        <v>48.9</v>
      </c>
      <c r="X316" s="2">
        <v>10.7903</v>
      </c>
      <c r="Y316" s="2">
        <v>7.03</v>
      </c>
      <c r="Z316" s="2">
        <v>14.7</v>
      </c>
      <c r="AA316" s="2">
        <v>47.8</v>
      </c>
      <c r="AB316" s="2">
        <v>27.152100000000001</v>
      </c>
      <c r="AC316" s="2">
        <v>8.85</v>
      </c>
      <c r="AD316" s="2">
        <v>17.3</v>
      </c>
      <c r="AE316" s="2">
        <v>51.1</v>
      </c>
      <c r="AF316" s="2">
        <v>38.024500000000003</v>
      </c>
      <c r="AG316" s="20">
        <v>5.56</v>
      </c>
      <c r="AH316" s="20">
        <v>10.1</v>
      </c>
      <c r="AI316" s="20">
        <v>55</v>
      </c>
      <c r="AJ316" s="20">
        <v>34.537799999999997</v>
      </c>
      <c r="AK316" s="18">
        <v>7.41</v>
      </c>
      <c r="AL316" s="18">
        <v>15.5</v>
      </c>
      <c r="AM316" s="18">
        <v>47.6</v>
      </c>
      <c r="AN316" s="18">
        <v>50.948399999999999</v>
      </c>
      <c r="AO316" s="2">
        <v>2.72</v>
      </c>
      <c r="AP316" s="2">
        <v>8.1</v>
      </c>
      <c r="AQ316" s="2">
        <v>33.700000000000003</v>
      </c>
      <c r="AR316" s="2">
        <v>3.8940000000000001</v>
      </c>
      <c r="AS316" s="2">
        <v>6.44</v>
      </c>
      <c r="AT316" s="2">
        <v>12.4</v>
      </c>
      <c r="AU316" s="2">
        <v>52</v>
      </c>
      <c r="AV316" s="2">
        <v>18.5794</v>
      </c>
      <c r="AW316" s="2">
        <v>8.08</v>
      </c>
      <c r="AX316" s="2">
        <v>16.399999999999999</v>
      </c>
      <c r="AY316" s="2">
        <v>49.2</v>
      </c>
      <c r="AZ316" s="2">
        <v>30.4209</v>
      </c>
      <c r="BA316" s="2">
        <v>6.5</v>
      </c>
      <c r="BB316" s="2">
        <v>12.1</v>
      </c>
      <c r="BC316" s="2">
        <v>53.8</v>
      </c>
      <c r="BD316" s="2">
        <v>32.591900000000003</v>
      </c>
      <c r="BE316" s="4" t="str">
        <f t="shared" si="42"/>
        <v>NO APLICA</v>
      </c>
      <c r="BF316" s="4">
        <f t="shared" si="43"/>
        <v>6.605999999999999</v>
      </c>
      <c r="BG316">
        <f t="shared" si="44"/>
        <v>2.72</v>
      </c>
      <c r="BH316">
        <f t="shared" si="45"/>
        <v>6.44</v>
      </c>
      <c r="BI316">
        <f t="shared" si="46"/>
        <v>8.08</v>
      </c>
      <c r="BJ316">
        <f t="shared" si="47"/>
        <v>7.41</v>
      </c>
      <c r="BK316">
        <f t="shared" si="48"/>
        <v>5.56</v>
      </c>
      <c r="BL316">
        <f t="shared" si="49"/>
        <v>27518.399999999903</v>
      </c>
    </row>
    <row r="317" spans="1:64" x14ac:dyDescent="0.2">
      <c r="A317" s="1">
        <v>315</v>
      </c>
      <c r="B317" s="7" t="s">
        <v>16</v>
      </c>
      <c r="C317" s="3">
        <v>39933</v>
      </c>
      <c r="D317" s="4" t="s">
        <v>626</v>
      </c>
      <c r="E317" s="4" t="s">
        <v>166</v>
      </c>
      <c r="F317" s="5" t="str">
        <f t="shared" si="40"/>
        <v>J</v>
      </c>
      <c r="G317" s="6">
        <v>0.91249999999999998</v>
      </c>
      <c r="H317" s="6">
        <v>0.9159722222222223</v>
      </c>
      <c r="I317" s="85">
        <f t="shared" si="41"/>
        <v>5.0000000000001421</v>
      </c>
      <c r="J317" s="86">
        <f>I317*Segmentos!$D$7*(AH317%)*IF(ISNUMBER(AI317),AI317%,0)</f>
        <v>132076.00000000375</v>
      </c>
      <c r="K317" s="86">
        <f>I317*Segmentos!$D$7*(AL317%)*IF(ISNUMBER(AM317),AM317%,0)</f>
        <v>241380.00000000684</v>
      </c>
      <c r="L317" s="4"/>
      <c r="M317" s="2">
        <v>9.4600000000000009</v>
      </c>
      <c r="N317" s="2">
        <v>12</v>
      </c>
      <c r="O317" s="2">
        <v>78.599999999999994</v>
      </c>
      <c r="P317" s="2">
        <v>86.543400000000005</v>
      </c>
      <c r="Q317" s="2">
        <v>5.12</v>
      </c>
      <c r="R317" s="2">
        <v>7.3</v>
      </c>
      <c r="S317" s="2">
        <v>69.7</v>
      </c>
      <c r="T317" s="2">
        <v>7.8196000000000003</v>
      </c>
      <c r="U317" s="2">
        <v>6.89</v>
      </c>
      <c r="V317" s="2">
        <v>8.4</v>
      </c>
      <c r="W317" s="2">
        <v>81.599999999999994</v>
      </c>
      <c r="X317" s="2">
        <v>13.2135</v>
      </c>
      <c r="Y317" s="2">
        <v>9.9499999999999993</v>
      </c>
      <c r="Z317" s="2">
        <v>13.1</v>
      </c>
      <c r="AA317" s="2">
        <v>76.099999999999994</v>
      </c>
      <c r="AB317" s="2">
        <v>26.891200000000001</v>
      </c>
      <c r="AC317" s="2">
        <v>12.86</v>
      </c>
      <c r="AD317" s="2">
        <v>15.8</v>
      </c>
      <c r="AE317" s="2">
        <v>81.5</v>
      </c>
      <c r="AF317" s="2">
        <v>38.619</v>
      </c>
      <c r="AG317" s="20">
        <v>6.59</v>
      </c>
      <c r="AH317" s="20">
        <v>8.9</v>
      </c>
      <c r="AI317" s="20">
        <v>74.2</v>
      </c>
      <c r="AJ317" s="20">
        <v>28.5945</v>
      </c>
      <c r="AK317" s="18">
        <v>12.05</v>
      </c>
      <c r="AL317" s="18">
        <v>14.9</v>
      </c>
      <c r="AM317" s="18">
        <v>81</v>
      </c>
      <c r="AN317" s="18">
        <v>57.948900000000002</v>
      </c>
      <c r="AO317" s="2">
        <v>6.35</v>
      </c>
      <c r="AP317" s="2">
        <v>8.8000000000000007</v>
      </c>
      <c r="AQ317" s="2">
        <v>71.900000000000006</v>
      </c>
      <c r="AR317" s="2">
        <v>6.3524000000000003</v>
      </c>
      <c r="AS317" s="2">
        <v>8.5399999999999991</v>
      </c>
      <c r="AT317" s="2">
        <v>12.1</v>
      </c>
      <c r="AU317" s="2">
        <v>70.7</v>
      </c>
      <c r="AV317" s="2">
        <v>17.211600000000001</v>
      </c>
      <c r="AW317" s="2">
        <v>9.23</v>
      </c>
      <c r="AX317" s="2">
        <v>11.3</v>
      </c>
      <c r="AY317" s="2">
        <v>82.1</v>
      </c>
      <c r="AZ317" s="2">
        <v>24.295300000000001</v>
      </c>
      <c r="BA317" s="2">
        <v>11.04</v>
      </c>
      <c r="BB317" s="2">
        <v>13.5</v>
      </c>
      <c r="BC317" s="2">
        <v>81.8</v>
      </c>
      <c r="BD317" s="2">
        <v>38.684199999999997</v>
      </c>
      <c r="BE317" s="4" t="str">
        <f t="shared" si="42"/>
        <v>NO APLICA</v>
      </c>
      <c r="BF317" s="4">
        <f t="shared" si="43"/>
        <v>9.3362000000000016</v>
      </c>
      <c r="BG317">
        <f t="shared" si="44"/>
        <v>6.35</v>
      </c>
      <c r="BH317">
        <f t="shared" si="45"/>
        <v>8.5399999999999991</v>
      </c>
      <c r="BI317">
        <f t="shared" si="46"/>
        <v>11.04</v>
      </c>
      <c r="BJ317">
        <f t="shared" si="47"/>
        <v>12.05</v>
      </c>
      <c r="BK317">
        <f t="shared" si="48"/>
        <v>6.59</v>
      </c>
      <c r="BL317">
        <f t="shared" si="49"/>
        <v>4716.0000000001337</v>
      </c>
    </row>
    <row r="318" spans="1:64" x14ac:dyDescent="0.2">
      <c r="A318" s="1">
        <v>316</v>
      </c>
      <c r="B318" s="7" t="s">
        <v>22</v>
      </c>
      <c r="C318" s="3">
        <v>39933</v>
      </c>
      <c r="D318" s="4" t="s">
        <v>629</v>
      </c>
      <c r="E318" s="4" t="s">
        <v>164</v>
      </c>
      <c r="F318" s="5" t="str">
        <f t="shared" si="40"/>
        <v>J</v>
      </c>
      <c r="G318" s="6">
        <v>0.83194444444444438</v>
      </c>
      <c r="H318" s="6">
        <v>0.87430555555555556</v>
      </c>
      <c r="I318" s="85">
        <f t="shared" si="41"/>
        <v>61.000000000000099</v>
      </c>
      <c r="J318" s="86">
        <f>I318*Segmentos!$D$7*(AH318%)*IF(ISNUMBER(AI318),AI318%,0)</f>
        <v>487292.40000000084</v>
      </c>
      <c r="K318" s="86">
        <f>I318*Segmentos!$D$7*(AL318%)*IF(ISNUMBER(AM318),AM318%,0)</f>
        <v>645770.40000000119</v>
      </c>
      <c r="L318" s="4"/>
      <c r="M318" s="2">
        <v>2.33</v>
      </c>
      <c r="N318" s="2">
        <v>6.4</v>
      </c>
      <c r="O318" s="2">
        <v>36.200000000000003</v>
      </c>
      <c r="P318" s="2">
        <v>99.547600000000003</v>
      </c>
      <c r="Q318" s="2">
        <v>0.05</v>
      </c>
      <c r="R318" s="2">
        <v>1.4</v>
      </c>
      <c r="S318" s="2">
        <v>3.9</v>
      </c>
      <c r="T318" s="2">
        <v>0.3826</v>
      </c>
      <c r="U318" s="2">
        <v>0.55000000000000004</v>
      </c>
      <c r="V318" s="2">
        <v>2.2999999999999998</v>
      </c>
      <c r="W318" s="2">
        <v>23.7</v>
      </c>
      <c r="X318" s="2">
        <v>4.9108999999999998</v>
      </c>
      <c r="Y318" s="2">
        <v>1.17</v>
      </c>
      <c r="Z318" s="2">
        <v>5.3</v>
      </c>
      <c r="AA318" s="2">
        <v>21.8</v>
      </c>
      <c r="AB318" s="2">
        <v>14.7165</v>
      </c>
      <c r="AC318" s="2">
        <v>5.67</v>
      </c>
      <c r="AD318" s="2">
        <v>12.6</v>
      </c>
      <c r="AE318" s="2">
        <v>44.9</v>
      </c>
      <c r="AF318" s="2">
        <v>79.537499999999994</v>
      </c>
      <c r="AG318" s="20">
        <v>1.99</v>
      </c>
      <c r="AH318" s="20">
        <v>6.3</v>
      </c>
      <c r="AI318" s="20">
        <v>31.7</v>
      </c>
      <c r="AJ318" s="20">
        <v>40.3553</v>
      </c>
      <c r="AK318" s="18">
        <v>2.64</v>
      </c>
      <c r="AL318" s="18">
        <v>6.6</v>
      </c>
      <c r="AM318" s="18">
        <v>40.1</v>
      </c>
      <c r="AN318" s="18">
        <v>59.1922</v>
      </c>
      <c r="AO318" s="2">
        <v>0.35</v>
      </c>
      <c r="AP318" s="2">
        <v>2.8</v>
      </c>
      <c r="AQ318" s="2">
        <v>12.4</v>
      </c>
      <c r="AR318" s="2">
        <v>1.6513</v>
      </c>
      <c r="AS318" s="2">
        <v>1.47</v>
      </c>
      <c r="AT318" s="2">
        <v>4.5</v>
      </c>
      <c r="AU318" s="2">
        <v>32.299999999999997</v>
      </c>
      <c r="AV318" s="2">
        <v>13.792299999999999</v>
      </c>
      <c r="AW318" s="2">
        <v>1.44</v>
      </c>
      <c r="AX318" s="2">
        <v>6.7</v>
      </c>
      <c r="AY318" s="2">
        <v>21.6</v>
      </c>
      <c r="AZ318" s="2">
        <v>17.686699999999998</v>
      </c>
      <c r="BA318" s="2">
        <v>4.0599999999999996</v>
      </c>
      <c r="BB318" s="2">
        <v>8.4</v>
      </c>
      <c r="BC318" s="2">
        <v>48.5</v>
      </c>
      <c r="BD318" s="2">
        <v>66.417299999999997</v>
      </c>
      <c r="BE318" s="4" t="str">
        <f t="shared" si="42"/>
        <v>NO APLICA</v>
      </c>
      <c r="BF318" s="4">
        <f t="shared" si="43"/>
        <v>2.3169999999999997</v>
      </c>
      <c r="BG318">
        <f t="shared" si="44"/>
        <v>0.35</v>
      </c>
      <c r="BH318">
        <f t="shared" si="45"/>
        <v>1.47</v>
      </c>
      <c r="BI318">
        <f t="shared" si="46"/>
        <v>4.0599999999999996</v>
      </c>
      <c r="BJ318">
        <f t="shared" si="47"/>
        <v>2.64</v>
      </c>
      <c r="BK318">
        <f t="shared" si="48"/>
        <v>1.99</v>
      </c>
      <c r="BL318">
        <f t="shared" si="49"/>
        <v>14132.480000000025</v>
      </c>
    </row>
    <row r="319" spans="1:64" x14ac:dyDescent="0.2">
      <c r="A319" s="1">
        <v>317</v>
      </c>
      <c r="B319" s="7" t="s">
        <v>4</v>
      </c>
      <c r="C319" s="3">
        <v>39933</v>
      </c>
      <c r="D319" s="4" t="s">
        <v>3</v>
      </c>
      <c r="E319" s="4" t="s">
        <v>165</v>
      </c>
      <c r="F319" s="5" t="str">
        <f t="shared" si="40"/>
        <v>J</v>
      </c>
      <c r="G319" s="6">
        <v>0.78333333333333333</v>
      </c>
      <c r="H319" s="6">
        <v>0.87430555555555556</v>
      </c>
      <c r="I319" s="85">
        <f t="shared" si="41"/>
        <v>131</v>
      </c>
      <c r="J319" s="86">
        <f>I319*Segmentos!$D$7*(AH319%)*IF(ISNUMBER(AI319),AI319%,0)</f>
        <v>885559.99999999988</v>
      </c>
      <c r="K319" s="86">
        <f>I319*Segmentos!$D$7*(AL319%)*IF(ISNUMBER(AM319),AM319%,0)</f>
        <v>2225166</v>
      </c>
      <c r="L319" s="4"/>
      <c r="M319" s="2">
        <v>3.04</v>
      </c>
      <c r="N319" s="2">
        <v>12.6</v>
      </c>
      <c r="O319" s="2">
        <v>24.1</v>
      </c>
      <c r="P319" s="2">
        <v>68.552899999999994</v>
      </c>
      <c r="Q319" s="2">
        <v>3.07</v>
      </c>
      <c r="R319" s="2">
        <v>13.8</v>
      </c>
      <c r="S319" s="2">
        <v>22.3</v>
      </c>
      <c r="T319" s="2">
        <v>11.545</v>
      </c>
      <c r="U319" s="2">
        <v>4.04</v>
      </c>
      <c r="V319" s="2">
        <v>12.1</v>
      </c>
      <c r="W319" s="2">
        <v>33.299999999999997</v>
      </c>
      <c r="X319" s="2">
        <v>19.102499999999999</v>
      </c>
      <c r="Y319" s="2">
        <v>3.16</v>
      </c>
      <c r="Z319" s="2">
        <v>11.5</v>
      </c>
      <c r="AA319" s="2">
        <v>27.6</v>
      </c>
      <c r="AB319" s="2">
        <v>21.0427</v>
      </c>
      <c r="AC319" s="2">
        <v>2.2799999999999998</v>
      </c>
      <c r="AD319" s="2">
        <v>13.3</v>
      </c>
      <c r="AE319" s="2">
        <v>17.100000000000001</v>
      </c>
      <c r="AF319" s="2">
        <v>16.8628</v>
      </c>
      <c r="AG319" s="20">
        <v>1.69</v>
      </c>
      <c r="AH319" s="20">
        <v>10</v>
      </c>
      <c r="AI319" s="20">
        <v>16.899999999999999</v>
      </c>
      <c r="AJ319" s="20">
        <v>18.104900000000001</v>
      </c>
      <c r="AK319" s="18">
        <v>4.26</v>
      </c>
      <c r="AL319" s="18">
        <v>14.9</v>
      </c>
      <c r="AM319" s="18">
        <v>28.5</v>
      </c>
      <c r="AN319" s="18">
        <v>50.448</v>
      </c>
      <c r="AO319" s="2">
        <v>2.5099999999999998</v>
      </c>
      <c r="AP319" s="2">
        <v>9.5</v>
      </c>
      <c r="AQ319" s="2">
        <v>26.5</v>
      </c>
      <c r="AR319" s="2">
        <v>6.1712999999999996</v>
      </c>
      <c r="AS319" s="2">
        <v>1.21</v>
      </c>
      <c r="AT319" s="2">
        <v>7.4</v>
      </c>
      <c r="AU319" s="2">
        <v>16.2</v>
      </c>
      <c r="AV319" s="2">
        <v>5.9916</v>
      </c>
      <c r="AW319" s="2">
        <v>3.53</v>
      </c>
      <c r="AX319" s="2">
        <v>16.7</v>
      </c>
      <c r="AY319" s="2">
        <v>21.2</v>
      </c>
      <c r="AZ319" s="2">
        <v>22.8718</v>
      </c>
      <c r="BA319" s="2">
        <v>3.88</v>
      </c>
      <c r="BB319" s="2">
        <v>13.4</v>
      </c>
      <c r="BC319" s="2">
        <v>29</v>
      </c>
      <c r="BD319" s="2">
        <v>33.5182</v>
      </c>
      <c r="BE319" s="4" t="str">
        <f t="shared" si="42"/>
        <v>ABURRIDO</v>
      </c>
      <c r="BF319" s="4">
        <f t="shared" si="43"/>
        <v>2.5453999999999999</v>
      </c>
      <c r="BG319">
        <f t="shared" si="44"/>
        <v>2.5099999999999998</v>
      </c>
      <c r="BH319">
        <f t="shared" si="45"/>
        <v>1.21</v>
      </c>
      <c r="BI319">
        <f t="shared" si="46"/>
        <v>3.88</v>
      </c>
      <c r="BJ319">
        <f t="shared" si="47"/>
        <v>4.26</v>
      </c>
      <c r="BK319">
        <f t="shared" si="48"/>
        <v>1.69</v>
      </c>
      <c r="BL319">
        <f t="shared" si="49"/>
        <v>39779.46</v>
      </c>
    </row>
    <row r="320" spans="1:64" x14ac:dyDescent="0.2">
      <c r="A320" s="1">
        <v>318</v>
      </c>
      <c r="B320" s="7" t="s">
        <v>15</v>
      </c>
      <c r="C320" s="3">
        <v>39934</v>
      </c>
      <c r="D320" s="4" t="s">
        <v>626</v>
      </c>
      <c r="E320" s="4" t="s">
        <v>164</v>
      </c>
      <c r="F320" s="5" t="str">
        <f t="shared" si="40"/>
        <v>V</v>
      </c>
      <c r="G320" s="6">
        <v>0.875</v>
      </c>
      <c r="H320" s="6">
        <v>0.91388888888888886</v>
      </c>
      <c r="I320" s="85">
        <f t="shared" si="41"/>
        <v>55.999999999999957</v>
      </c>
      <c r="J320" s="86">
        <f>I320*Segmentos!$D$7*(AH320%)*IF(ISNUMBER(AI320),AI320%,0)</f>
        <v>1398095.9999999988</v>
      </c>
      <c r="K320" s="86">
        <f>I320*Segmentos!$D$7*(AL320%)*IF(ISNUMBER(AM320),AM320%,0)</f>
        <v>2271091.1999999983</v>
      </c>
      <c r="L320" s="4"/>
      <c r="M320" s="2">
        <v>8.2899999999999991</v>
      </c>
      <c r="N320" s="2">
        <v>19.3</v>
      </c>
      <c r="O320" s="2">
        <v>43</v>
      </c>
      <c r="P320" s="2">
        <v>84.636300000000006</v>
      </c>
      <c r="Q320" s="2">
        <v>4.6500000000000004</v>
      </c>
      <c r="R320" s="2">
        <v>10.3</v>
      </c>
      <c r="S320" s="2">
        <v>45</v>
      </c>
      <c r="T320" s="2">
        <v>7.9237000000000002</v>
      </c>
      <c r="U320" s="2">
        <v>6.51</v>
      </c>
      <c r="V320" s="2">
        <v>18</v>
      </c>
      <c r="W320" s="2">
        <v>36.200000000000003</v>
      </c>
      <c r="X320" s="2">
        <v>13.935600000000001</v>
      </c>
      <c r="Y320" s="2">
        <v>9.56</v>
      </c>
      <c r="Z320" s="2">
        <v>22.5</v>
      </c>
      <c r="AA320" s="2">
        <v>42.4</v>
      </c>
      <c r="AB320" s="2">
        <v>28.829000000000001</v>
      </c>
      <c r="AC320" s="2">
        <v>10.119999999999999</v>
      </c>
      <c r="AD320" s="2">
        <v>21.7</v>
      </c>
      <c r="AE320" s="2">
        <v>46.6</v>
      </c>
      <c r="AF320" s="2">
        <v>33.948099999999997</v>
      </c>
      <c r="AG320" s="20">
        <v>6.23</v>
      </c>
      <c r="AH320" s="20">
        <v>17.100000000000001</v>
      </c>
      <c r="AI320" s="20">
        <v>36.5</v>
      </c>
      <c r="AJ320" s="20">
        <v>30.1707</v>
      </c>
      <c r="AK320" s="18">
        <v>10.14</v>
      </c>
      <c r="AL320" s="18">
        <v>21.3</v>
      </c>
      <c r="AM320" s="18">
        <v>47.6</v>
      </c>
      <c r="AN320" s="18">
        <v>54.465600000000002</v>
      </c>
      <c r="AO320" s="2">
        <v>7.64</v>
      </c>
      <c r="AP320" s="2">
        <v>16.399999999999999</v>
      </c>
      <c r="AQ320" s="2">
        <v>46.4</v>
      </c>
      <c r="AR320" s="2">
        <v>8.5229999999999997</v>
      </c>
      <c r="AS320" s="2">
        <v>8.64</v>
      </c>
      <c r="AT320" s="2">
        <v>17.399999999999999</v>
      </c>
      <c r="AU320" s="2">
        <v>49.7</v>
      </c>
      <c r="AV320" s="2">
        <v>19.442599999999999</v>
      </c>
      <c r="AW320" s="2">
        <v>7.68</v>
      </c>
      <c r="AX320" s="2">
        <v>19.100000000000001</v>
      </c>
      <c r="AY320" s="2">
        <v>40.200000000000003</v>
      </c>
      <c r="AZ320" s="2">
        <v>22.569700000000001</v>
      </c>
      <c r="BA320" s="2">
        <v>8.7200000000000006</v>
      </c>
      <c r="BB320" s="2">
        <v>21.3</v>
      </c>
      <c r="BC320" s="2">
        <v>40.9</v>
      </c>
      <c r="BD320" s="2">
        <v>34.101199999999999</v>
      </c>
      <c r="BE320" s="4" t="str">
        <f t="shared" si="42"/>
        <v>NO APLICA</v>
      </c>
      <c r="BF320" s="4">
        <f t="shared" si="43"/>
        <v>8.5512000000000015</v>
      </c>
      <c r="BG320">
        <f t="shared" si="44"/>
        <v>7.64</v>
      </c>
      <c r="BH320">
        <f t="shared" si="45"/>
        <v>8.64</v>
      </c>
      <c r="BI320">
        <f t="shared" si="46"/>
        <v>8.7200000000000006</v>
      </c>
      <c r="BJ320">
        <f t="shared" si="47"/>
        <v>10.14</v>
      </c>
      <c r="BK320">
        <f t="shared" si="48"/>
        <v>6.23</v>
      </c>
      <c r="BL320">
        <f t="shared" si="49"/>
        <v>46474.399999999965</v>
      </c>
    </row>
    <row r="321" spans="1:64" x14ac:dyDescent="0.2">
      <c r="A321" s="1">
        <v>319</v>
      </c>
      <c r="B321" s="7" t="s">
        <v>5</v>
      </c>
      <c r="C321" s="3">
        <v>39934</v>
      </c>
      <c r="D321" s="4" t="s">
        <v>3</v>
      </c>
      <c r="E321" s="4" t="s">
        <v>164</v>
      </c>
      <c r="F321" s="5" t="str">
        <f t="shared" si="40"/>
        <v>V</v>
      </c>
      <c r="G321" s="6">
        <v>0.87430555555555556</v>
      </c>
      <c r="H321" s="6">
        <v>0.91736111111111107</v>
      </c>
      <c r="I321" s="85">
        <f t="shared" si="41"/>
        <v>61.999999999999943</v>
      </c>
      <c r="J321" s="86">
        <f>I321*Segmentos!$D$7*(AH321%)*IF(ISNUMBER(AI321),AI321%,0)</f>
        <v>1341878.3999999985</v>
      </c>
      <c r="K321" s="86">
        <f>I321*Segmentos!$D$7*(AL321%)*IF(ISNUMBER(AM321),AM321%,0)</f>
        <v>1491571.1999999986</v>
      </c>
      <c r="L321" s="4"/>
      <c r="M321" s="2">
        <v>5.74</v>
      </c>
      <c r="N321" s="2">
        <v>16.600000000000001</v>
      </c>
      <c r="O321" s="2">
        <v>34.700000000000003</v>
      </c>
      <c r="P321" s="2">
        <v>91.891800000000003</v>
      </c>
      <c r="Q321" s="2">
        <v>1.43</v>
      </c>
      <c r="R321" s="2">
        <v>7.1</v>
      </c>
      <c r="S321" s="2">
        <v>20</v>
      </c>
      <c r="T321" s="2">
        <v>3.8147000000000002</v>
      </c>
      <c r="U321" s="2">
        <v>3.2</v>
      </c>
      <c r="V321" s="2">
        <v>12.4</v>
      </c>
      <c r="W321" s="2">
        <v>25.8</v>
      </c>
      <c r="X321" s="2">
        <v>10.740600000000001</v>
      </c>
      <c r="Y321" s="2">
        <v>6.37</v>
      </c>
      <c r="Z321" s="2">
        <v>18.399999999999999</v>
      </c>
      <c r="AA321" s="2">
        <v>34.6</v>
      </c>
      <c r="AB321" s="2">
        <v>30.1008</v>
      </c>
      <c r="AC321" s="2">
        <v>8.99</v>
      </c>
      <c r="AD321" s="2">
        <v>22.3</v>
      </c>
      <c r="AE321" s="2">
        <v>40.299999999999997</v>
      </c>
      <c r="AF321" s="2">
        <v>47.235700000000001</v>
      </c>
      <c r="AG321" s="20">
        <v>5.42</v>
      </c>
      <c r="AH321" s="20">
        <v>16.2</v>
      </c>
      <c r="AI321" s="20">
        <v>33.4</v>
      </c>
      <c r="AJ321" s="20">
        <v>41.132399999999997</v>
      </c>
      <c r="AK321" s="18">
        <v>6.04</v>
      </c>
      <c r="AL321" s="18">
        <v>16.8</v>
      </c>
      <c r="AM321" s="18">
        <v>35.799999999999997</v>
      </c>
      <c r="AN321" s="18">
        <v>50.759399999999999</v>
      </c>
      <c r="AO321" s="2">
        <v>3.81</v>
      </c>
      <c r="AP321" s="2">
        <v>13.1</v>
      </c>
      <c r="AQ321" s="2">
        <v>29.2</v>
      </c>
      <c r="AR321" s="2">
        <v>6.6567999999999996</v>
      </c>
      <c r="AS321" s="2">
        <v>4.9000000000000004</v>
      </c>
      <c r="AT321" s="2">
        <v>14.8</v>
      </c>
      <c r="AU321" s="2">
        <v>33.200000000000003</v>
      </c>
      <c r="AV321" s="2">
        <v>17.281600000000001</v>
      </c>
      <c r="AW321" s="2">
        <v>6.21</v>
      </c>
      <c r="AX321" s="2">
        <v>17.100000000000001</v>
      </c>
      <c r="AY321" s="2">
        <v>36.299999999999997</v>
      </c>
      <c r="AZ321" s="2">
        <v>28.589600000000001</v>
      </c>
      <c r="BA321" s="2">
        <v>6.42</v>
      </c>
      <c r="BB321" s="2">
        <v>18.2</v>
      </c>
      <c r="BC321" s="2">
        <v>35.4</v>
      </c>
      <c r="BD321" s="2">
        <v>39.363700000000001</v>
      </c>
      <c r="BE321" s="4" t="str">
        <f t="shared" si="42"/>
        <v>NO APLICA</v>
      </c>
      <c r="BF321" s="4">
        <f t="shared" si="43"/>
        <v>5.4253999999999998</v>
      </c>
      <c r="BG321">
        <f t="shared" si="44"/>
        <v>3.81</v>
      </c>
      <c r="BH321">
        <f t="shared" si="45"/>
        <v>4.9000000000000004</v>
      </c>
      <c r="BI321">
        <f t="shared" si="46"/>
        <v>6.42</v>
      </c>
      <c r="BJ321">
        <f t="shared" si="47"/>
        <v>6.04</v>
      </c>
      <c r="BK321">
        <f t="shared" si="48"/>
        <v>5.42</v>
      </c>
      <c r="BL321">
        <f t="shared" si="49"/>
        <v>35713.239999999976</v>
      </c>
    </row>
    <row r="322" spans="1:64" x14ac:dyDescent="0.2">
      <c r="A322" s="1">
        <v>320</v>
      </c>
      <c r="B322" s="7" t="s">
        <v>49</v>
      </c>
      <c r="C322" s="3">
        <v>39934</v>
      </c>
      <c r="D322" s="4" t="s">
        <v>629</v>
      </c>
      <c r="E322" s="4" t="s">
        <v>168</v>
      </c>
      <c r="F322" s="5" t="str">
        <f t="shared" si="40"/>
        <v>V</v>
      </c>
      <c r="G322" s="6">
        <v>0.91805555555555562</v>
      </c>
      <c r="H322" s="6">
        <v>0.99375000000000002</v>
      </c>
      <c r="I322" s="85">
        <f t="shared" si="41"/>
        <v>108.99999999999993</v>
      </c>
      <c r="J322" s="86">
        <f>I322*Segmentos!$D$7*(AH322%)*IF(ISNUMBER(AI322),AI322%,0)</f>
        <v>386121.59999999974</v>
      </c>
      <c r="K322" s="86">
        <f>I322*Segmentos!$D$7*(AL322%)*IF(ISNUMBER(AM322),AM322%,0)</f>
        <v>437961.99999999971</v>
      </c>
      <c r="L322" s="4" t="s">
        <v>232</v>
      </c>
      <c r="M322" s="2">
        <v>0.95</v>
      </c>
      <c r="N322" s="2">
        <v>5.2</v>
      </c>
      <c r="O322" s="2">
        <v>18.5</v>
      </c>
      <c r="P322" s="2">
        <v>94.911299999999997</v>
      </c>
      <c r="Q322" s="2">
        <v>0.31</v>
      </c>
      <c r="R322" s="2">
        <v>2.4</v>
      </c>
      <c r="S322" s="2">
        <v>13</v>
      </c>
      <c r="T322" s="2">
        <v>5.1863999999999999</v>
      </c>
      <c r="U322" s="2">
        <v>0.51</v>
      </c>
      <c r="V322" s="2">
        <v>4.0999999999999996</v>
      </c>
      <c r="W322" s="2">
        <v>12.5</v>
      </c>
      <c r="X322" s="2">
        <v>10.638999999999999</v>
      </c>
      <c r="Y322" s="2">
        <v>0.85</v>
      </c>
      <c r="Z322" s="2">
        <v>5.7</v>
      </c>
      <c r="AA322" s="2">
        <v>14.9</v>
      </c>
      <c r="AB322" s="2">
        <v>24.9726</v>
      </c>
      <c r="AC322" s="2">
        <v>1.66</v>
      </c>
      <c r="AD322" s="2">
        <v>6.8</v>
      </c>
      <c r="AE322" s="2">
        <v>24.5</v>
      </c>
      <c r="AF322" s="2">
        <v>54.113300000000002</v>
      </c>
      <c r="AG322" s="20">
        <v>0.89</v>
      </c>
      <c r="AH322" s="20">
        <v>5.4</v>
      </c>
      <c r="AI322" s="20">
        <v>16.399999999999999</v>
      </c>
      <c r="AJ322" s="20">
        <v>41.992899999999999</v>
      </c>
      <c r="AK322" s="18">
        <v>1.01</v>
      </c>
      <c r="AL322" s="18">
        <v>4.9000000000000004</v>
      </c>
      <c r="AM322" s="18">
        <v>20.5</v>
      </c>
      <c r="AN322" s="18">
        <v>52.918399999999998</v>
      </c>
      <c r="AO322" s="2">
        <v>0.52</v>
      </c>
      <c r="AP322" s="2">
        <v>4</v>
      </c>
      <c r="AQ322" s="2">
        <v>13.2</v>
      </c>
      <c r="AR322" s="2">
        <v>5.6885000000000003</v>
      </c>
      <c r="AS322" s="2">
        <v>0.33</v>
      </c>
      <c r="AT322" s="2">
        <v>2.5</v>
      </c>
      <c r="AU322" s="2">
        <v>13.1</v>
      </c>
      <c r="AV322" s="2">
        <v>7.2823000000000002</v>
      </c>
      <c r="AW322" s="2">
        <v>0.75</v>
      </c>
      <c r="AX322" s="2">
        <v>5.5</v>
      </c>
      <c r="AY322" s="2">
        <v>13.5</v>
      </c>
      <c r="AZ322" s="2">
        <v>21.4224</v>
      </c>
      <c r="BA322" s="2">
        <v>1.59</v>
      </c>
      <c r="BB322" s="2">
        <v>6.7</v>
      </c>
      <c r="BC322" s="2">
        <v>23.6</v>
      </c>
      <c r="BD322" s="2">
        <v>60.518000000000001</v>
      </c>
      <c r="BE322" s="4" t="str">
        <f t="shared" si="42"/>
        <v>ABURRIDO</v>
      </c>
      <c r="BF322" s="4">
        <f t="shared" si="43"/>
        <v>0.85340000000000005</v>
      </c>
      <c r="BG322">
        <f t="shared" si="44"/>
        <v>0.52</v>
      </c>
      <c r="BH322">
        <f t="shared" si="45"/>
        <v>0.33</v>
      </c>
      <c r="BI322">
        <f t="shared" si="46"/>
        <v>1.59</v>
      </c>
      <c r="BJ322">
        <f t="shared" si="47"/>
        <v>1.01</v>
      </c>
      <c r="BK322">
        <f t="shared" si="48"/>
        <v>0.89</v>
      </c>
      <c r="BL322">
        <f t="shared" si="49"/>
        <v>10485.799999999992</v>
      </c>
    </row>
    <row r="323" spans="1:64" x14ac:dyDescent="0.2">
      <c r="A323" s="1">
        <v>321</v>
      </c>
      <c r="B323" s="7" t="s">
        <v>18</v>
      </c>
      <c r="C323" s="3">
        <v>39934</v>
      </c>
      <c r="D323" s="4" t="s">
        <v>17</v>
      </c>
      <c r="E323" s="4" t="s">
        <v>168</v>
      </c>
      <c r="F323" s="5" t="str">
        <f t="shared" si="40"/>
        <v>V</v>
      </c>
      <c r="G323" s="6">
        <v>0.83333333333333337</v>
      </c>
      <c r="H323" s="6">
        <v>0.91388888888888886</v>
      </c>
      <c r="I323" s="85">
        <f t="shared" si="41"/>
        <v>115.99999999999991</v>
      </c>
      <c r="J323" s="86">
        <f>I323*Segmentos!$D$7*(AH323%)*IF(ISNUMBER(AI323),AI323%,0)</f>
        <v>615031.99999999965</v>
      </c>
      <c r="K323" s="86">
        <f>I323*Segmentos!$D$7*(AL323%)*IF(ISNUMBER(AM323),AM323%,0)</f>
        <v>555315.1999999996</v>
      </c>
      <c r="L323" s="4" t="s">
        <v>231</v>
      </c>
      <c r="M323" s="2">
        <v>1.27</v>
      </c>
      <c r="N323" s="2">
        <v>4.9000000000000004</v>
      </c>
      <c r="O323" s="2">
        <v>25.6</v>
      </c>
      <c r="P323" s="2">
        <v>96.757400000000004</v>
      </c>
      <c r="Q323" s="2">
        <v>0</v>
      </c>
      <c r="R323" s="2">
        <v>0</v>
      </c>
      <c r="S323" s="8" t="s">
        <v>577</v>
      </c>
      <c r="T323" s="2">
        <v>0</v>
      </c>
      <c r="U323" s="2">
        <v>0.09</v>
      </c>
      <c r="V323" s="2">
        <v>1.5</v>
      </c>
      <c r="W323" s="2">
        <v>6.1</v>
      </c>
      <c r="X323" s="2">
        <v>1.4601999999999999</v>
      </c>
      <c r="Y323" s="2">
        <v>0.77</v>
      </c>
      <c r="Z323" s="2">
        <v>3.9</v>
      </c>
      <c r="AA323" s="2">
        <v>20</v>
      </c>
      <c r="AB323" s="2">
        <v>17.416</v>
      </c>
      <c r="AC323" s="2">
        <v>3.11</v>
      </c>
      <c r="AD323" s="2">
        <v>10.6</v>
      </c>
      <c r="AE323" s="2">
        <v>29.2</v>
      </c>
      <c r="AF323" s="2">
        <v>77.881100000000004</v>
      </c>
      <c r="AG323" s="20">
        <v>1.33</v>
      </c>
      <c r="AH323" s="20">
        <v>5.5</v>
      </c>
      <c r="AI323" s="20">
        <v>24.1</v>
      </c>
      <c r="AJ323" s="20">
        <v>48.165199999999999</v>
      </c>
      <c r="AK323" s="18">
        <v>1.21</v>
      </c>
      <c r="AL323" s="18">
        <v>4.4000000000000004</v>
      </c>
      <c r="AM323" s="18">
        <v>27.2</v>
      </c>
      <c r="AN323" s="18">
        <v>48.592199999999998</v>
      </c>
      <c r="AO323" s="2">
        <v>0.04</v>
      </c>
      <c r="AP323" s="2">
        <v>0.4</v>
      </c>
      <c r="AQ323" s="2">
        <v>10.199999999999999</v>
      </c>
      <c r="AR323" s="2">
        <v>0.31780000000000003</v>
      </c>
      <c r="AS323" s="2">
        <v>0.43</v>
      </c>
      <c r="AT323" s="2">
        <v>2</v>
      </c>
      <c r="AU323" s="2">
        <v>21.9</v>
      </c>
      <c r="AV323" s="2">
        <v>7.3121</v>
      </c>
      <c r="AW323" s="2">
        <v>1.39</v>
      </c>
      <c r="AX323" s="2">
        <v>4.5999999999999996</v>
      </c>
      <c r="AY323" s="2">
        <v>30.2</v>
      </c>
      <c r="AZ323" s="2">
        <v>30.544599999999999</v>
      </c>
      <c r="BA323" s="2">
        <v>2</v>
      </c>
      <c r="BB323" s="2">
        <v>8.1999999999999993</v>
      </c>
      <c r="BC323" s="2">
        <v>24.4</v>
      </c>
      <c r="BD323" s="2">
        <v>58.582799999999999</v>
      </c>
      <c r="BE323" s="4" t="str">
        <f t="shared" si="42"/>
        <v>ABURRIDO</v>
      </c>
      <c r="BF323" s="4">
        <f t="shared" si="43"/>
        <v>1.0276000000000001</v>
      </c>
      <c r="BG323">
        <f t="shared" si="44"/>
        <v>0.04</v>
      </c>
      <c r="BH323">
        <f t="shared" si="45"/>
        <v>0.43</v>
      </c>
      <c r="BI323">
        <f t="shared" si="46"/>
        <v>2</v>
      </c>
      <c r="BJ323">
        <f t="shared" si="47"/>
        <v>1.21</v>
      </c>
      <c r="BK323">
        <f t="shared" si="48"/>
        <v>1.33</v>
      </c>
      <c r="BL323">
        <f t="shared" si="49"/>
        <v>14551.039999999992</v>
      </c>
    </row>
    <row r="324" spans="1:64" x14ac:dyDescent="0.2">
      <c r="A324" s="1">
        <v>322</v>
      </c>
      <c r="B324" s="7" t="s">
        <v>9</v>
      </c>
      <c r="C324" s="3">
        <v>39934</v>
      </c>
      <c r="D324" s="4" t="s">
        <v>8</v>
      </c>
      <c r="E324" s="4" t="s">
        <v>168</v>
      </c>
      <c r="F324" s="5" t="str">
        <f t="shared" ref="F324:F387" si="50">CONCATENATE(IF(WEEKDAY(C324)=1,"D",""),IF(WEEKDAY(C324)=2,"L",""),IF(WEEKDAY(C324)=3,"M",""),IF(WEEKDAY(C324)=4,"W",""),IF(WEEKDAY(C324)=5,"J",""),IF(WEEKDAY(C324)=6,"V",""),IF(WEEKDAY(C324)=7,"S",""))</f>
        <v>V</v>
      </c>
      <c r="G324" s="6">
        <v>0.8027777777777777</v>
      </c>
      <c r="H324" s="6">
        <v>0.87430555555555556</v>
      </c>
      <c r="I324" s="85">
        <f t="shared" ref="I324:I387" si="51">IF(H324&gt;=G324,(H324-G324)*24*60,("24:00:00"-G324+H324)*24*60)</f>
        <v>103.00000000000011</v>
      </c>
      <c r="J324" s="86">
        <f>I324*Segmentos!$D$7*(AH324%)*IF(ISNUMBER(AI324),AI324%,0)</f>
        <v>1011171.6000000011</v>
      </c>
      <c r="K324" s="86">
        <f>I324*Segmentos!$D$7*(AL324%)*IF(ISNUMBER(AM324),AM324%,0)</f>
        <v>1236000.0000000014</v>
      </c>
      <c r="L324" s="4" t="s">
        <v>230</v>
      </c>
      <c r="M324" s="2">
        <v>2.74</v>
      </c>
      <c r="N324" s="2">
        <v>10.4</v>
      </c>
      <c r="O324" s="2">
        <v>26.3</v>
      </c>
      <c r="P324" s="2">
        <v>90.721800000000002</v>
      </c>
      <c r="Q324" s="2">
        <v>0.96</v>
      </c>
      <c r="R324" s="2">
        <v>3.8</v>
      </c>
      <c r="S324" s="2">
        <v>25.6</v>
      </c>
      <c r="T324" s="2">
        <v>5.3135000000000003</v>
      </c>
      <c r="U324" s="2">
        <v>1.08</v>
      </c>
      <c r="V324" s="2">
        <v>6</v>
      </c>
      <c r="W324" s="2">
        <v>18</v>
      </c>
      <c r="X324" s="2">
        <v>7.4920999999999998</v>
      </c>
      <c r="Y324" s="2">
        <v>2.58</v>
      </c>
      <c r="Z324" s="2">
        <v>11</v>
      </c>
      <c r="AA324" s="2">
        <v>23.4</v>
      </c>
      <c r="AB324" s="2">
        <v>25.182700000000001</v>
      </c>
      <c r="AC324" s="2">
        <v>4.8499999999999996</v>
      </c>
      <c r="AD324" s="2">
        <v>16</v>
      </c>
      <c r="AE324" s="2">
        <v>30.3</v>
      </c>
      <c r="AF324" s="2">
        <v>52.733400000000003</v>
      </c>
      <c r="AG324" s="20">
        <v>2.46</v>
      </c>
      <c r="AH324" s="20">
        <v>8.1</v>
      </c>
      <c r="AI324" s="20">
        <v>30.3</v>
      </c>
      <c r="AJ324" s="20">
        <v>38.701799999999999</v>
      </c>
      <c r="AK324" s="18">
        <v>2.99</v>
      </c>
      <c r="AL324" s="18">
        <v>12.5</v>
      </c>
      <c r="AM324" s="18">
        <v>24</v>
      </c>
      <c r="AN324" s="18">
        <v>52.02</v>
      </c>
      <c r="AO324" s="2">
        <v>0.86</v>
      </c>
      <c r="AP324" s="2">
        <v>3.5</v>
      </c>
      <c r="AQ324" s="2">
        <v>24.6</v>
      </c>
      <c r="AR324" s="2">
        <v>3.1156999999999999</v>
      </c>
      <c r="AS324" s="2">
        <v>1.42</v>
      </c>
      <c r="AT324" s="2">
        <v>7.3</v>
      </c>
      <c r="AU324" s="2">
        <v>19.5</v>
      </c>
      <c r="AV324" s="2">
        <v>10.338800000000001</v>
      </c>
      <c r="AW324" s="2">
        <v>3.05</v>
      </c>
      <c r="AX324" s="2">
        <v>10.4</v>
      </c>
      <c r="AY324" s="2">
        <v>29.4</v>
      </c>
      <c r="AZ324" s="2">
        <v>29.072700000000001</v>
      </c>
      <c r="BA324" s="2">
        <v>3.8</v>
      </c>
      <c r="BB324" s="2">
        <v>14.2</v>
      </c>
      <c r="BC324" s="2">
        <v>26.8</v>
      </c>
      <c r="BD324" s="2">
        <v>48.194499999999998</v>
      </c>
      <c r="BE324" s="4" t="str">
        <f t="shared" ref="BE324:BE387" si="52">IF(OR(E324="NOTICIERO",E324="INFORMATIVO"),"NO APLICA",IF(I324&lt;60,"NO APLICA",IF(M324&lt;6,"ABURRIDO",IF(O324&lt;25,"ABURRIDO","ENTRETENIDO"))))</f>
        <v>ABURRIDO</v>
      </c>
      <c r="BF324" s="4">
        <f t="shared" ref="BF324:BF387" si="53">SUMPRODUCT($BG$2:$BK$2,BG324:BK324)/5</f>
        <v>2.3495999999999997</v>
      </c>
      <c r="BG324">
        <f t="shared" ref="BG324:BG387" si="54">AO324</f>
        <v>0.86</v>
      </c>
      <c r="BH324">
        <f t="shared" ref="BH324:BH387" si="55">AS324</f>
        <v>1.42</v>
      </c>
      <c r="BI324">
        <f t="shared" ref="BI324:BI387" si="56">MAX(AW324,BA324)</f>
        <v>3.8</v>
      </c>
      <c r="BJ324">
        <f t="shared" ref="BJ324:BJ387" si="57">AK324</f>
        <v>2.99</v>
      </c>
      <c r="BK324">
        <f t="shared" ref="BK324:BK387" si="58">AG324</f>
        <v>2.46</v>
      </c>
      <c r="BL324">
        <f t="shared" ref="BL324:BL387" si="59">IFERROR((I324*N324*O324),0)</f>
        <v>28172.56000000003</v>
      </c>
    </row>
    <row r="325" spans="1:64" x14ac:dyDescent="0.2">
      <c r="A325" s="1">
        <v>323</v>
      </c>
      <c r="B325" s="7" t="s">
        <v>29</v>
      </c>
      <c r="C325" s="3">
        <v>39934</v>
      </c>
      <c r="D325" s="4" t="s">
        <v>628</v>
      </c>
      <c r="E325" s="4" t="s">
        <v>169</v>
      </c>
      <c r="F325" s="5" t="str">
        <f t="shared" si="50"/>
        <v>V</v>
      </c>
      <c r="G325" s="6">
        <v>0.84375</v>
      </c>
      <c r="H325" s="6">
        <v>0.87430555555555556</v>
      </c>
      <c r="I325" s="85">
        <f t="shared" si="51"/>
        <v>44</v>
      </c>
      <c r="J325" s="86">
        <f>I325*Segmentos!$D$7*(AH325%)*IF(ISNUMBER(AI325),AI325%,0)</f>
        <v>166320</v>
      </c>
      <c r="K325" s="86">
        <f>I325*Segmentos!$D$7*(AL325%)*IF(ISNUMBER(AM325),AM325%,0)</f>
        <v>185504</v>
      </c>
      <c r="L325" s="4"/>
      <c r="M325" s="2">
        <v>1</v>
      </c>
      <c r="N325" s="2">
        <v>3.2</v>
      </c>
      <c r="O325" s="2">
        <v>31.2</v>
      </c>
      <c r="P325" s="2">
        <v>97.832599999999999</v>
      </c>
      <c r="Q325" s="2">
        <v>0.01</v>
      </c>
      <c r="R325" s="2">
        <v>0.3</v>
      </c>
      <c r="S325" s="2">
        <v>4.5</v>
      </c>
      <c r="T325" s="2">
        <v>0.22520000000000001</v>
      </c>
      <c r="U325" s="2">
        <v>0.47</v>
      </c>
      <c r="V325" s="2">
        <v>1.2</v>
      </c>
      <c r="W325" s="2">
        <v>37.700000000000003</v>
      </c>
      <c r="X325" s="2">
        <v>9.6485000000000003</v>
      </c>
      <c r="Y325" s="2">
        <v>1.29</v>
      </c>
      <c r="Z325" s="2">
        <v>3.9</v>
      </c>
      <c r="AA325" s="2">
        <v>33.5</v>
      </c>
      <c r="AB325" s="2">
        <v>37.269599999999997</v>
      </c>
      <c r="AC325" s="2">
        <v>1.58</v>
      </c>
      <c r="AD325" s="2">
        <v>5.3</v>
      </c>
      <c r="AE325" s="2">
        <v>29.6</v>
      </c>
      <c r="AF325" s="2">
        <v>50.689399999999999</v>
      </c>
      <c r="AG325" s="20">
        <v>0.93</v>
      </c>
      <c r="AH325" s="20">
        <v>3</v>
      </c>
      <c r="AI325" s="20">
        <v>31.5</v>
      </c>
      <c r="AJ325" s="20">
        <v>43.097299999999997</v>
      </c>
      <c r="AK325" s="18">
        <v>1.07</v>
      </c>
      <c r="AL325" s="18">
        <v>3.4</v>
      </c>
      <c r="AM325" s="18">
        <v>31</v>
      </c>
      <c r="AN325" s="18">
        <v>54.735300000000002</v>
      </c>
      <c r="AO325" s="2">
        <v>0.25</v>
      </c>
      <c r="AP325" s="2">
        <v>0.8</v>
      </c>
      <c r="AQ325" s="2">
        <v>31.9</v>
      </c>
      <c r="AR325" s="2">
        <v>2.6259000000000001</v>
      </c>
      <c r="AS325" s="2">
        <v>0.22</v>
      </c>
      <c r="AT325" s="2">
        <v>1.2</v>
      </c>
      <c r="AU325" s="2">
        <v>18.2</v>
      </c>
      <c r="AV325" s="2">
        <v>4.8015999999999996</v>
      </c>
      <c r="AW325" s="2">
        <v>0.38</v>
      </c>
      <c r="AX325" s="2">
        <v>1.7</v>
      </c>
      <c r="AY325" s="2">
        <v>22.4</v>
      </c>
      <c r="AZ325" s="2">
        <v>10.775</v>
      </c>
      <c r="BA325" s="2">
        <v>2.13</v>
      </c>
      <c r="BB325" s="2">
        <v>6.2</v>
      </c>
      <c r="BC325" s="2">
        <v>34.6</v>
      </c>
      <c r="BD325" s="2">
        <v>79.630200000000002</v>
      </c>
      <c r="BE325" s="4" t="str">
        <f t="shared" si="52"/>
        <v>NO APLICA</v>
      </c>
      <c r="BF325" s="4">
        <f t="shared" si="53"/>
        <v>0.95479999999999998</v>
      </c>
      <c r="BG325">
        <f t="shared" si="54"/>
        <v>0.25</v>
      </c>
      <c r="BH325">
        <f t="shared" si="55"/>
        <v>0.22</v>
      </c>
      <c r="BI325">
        <f t="shared" si="56"/>
        <v>2.13</v>
      </c>
      <c r="BJ325">
        <f t="shared" si="57"/>
        <v>1.07</v>
      </c>
      <c r="BK325">
        <f t="shared" si="58"/>
        <v>0.93</v>
      </c>
      <c r="BL325">
        <f t="shared" si="59"/>
        <v>4392.96</v>
      </c>
    </row>
    <row r="326" spans="1:64" x14ac:dyDescent="0.2">
      <c r="A326" s="1">
        <v>324</v>
      </c>
      <c r="B326" s="7" t="s">
        <v>30</v>
      </c>
      <c r="C326" s="3">
        <v>39934</v>
      </c>
      <c r="D326" s="4" t="s">
        <v>628</v>
      </c>
      <c r="E326" s="4" t="s">
        <v>163</v>
      </c>
      <c r="F326" s="5" t="str">
        <f t="shared" si="50"/>
        <v>V</v>
      </c>
      <c r="G326" s="6">
        <v>0.87430555555555556</v>
      </c>
      <c r="H326" s="6">
        <v>0.91249999999999998</v>
      </c>
      <c r="I326" s="85">
        <f t="shared" si="51"/>
        <v>54.999999999999964</v>
      </c>
      <c r="J326" s="86">
        <f>I326*Segmentos!$D$7*(AH326%)*IF(ISNUMBER(AI326),AI326%,0)</f>
        <v>154131.99999999991</v>
      </c>
      <c r="K326" s="86">
        <f>I326*Segmentos!$D$7*(AL326%)*IF(ISNUMBER(AM326),AM326%,0)</f>
        <v>187967.99999999988</v>
      </c>
      <c r="L326" s="4"/>
      <c r="M326" s="2">
        <v>0.78</v>
      </c>
      <c r="N326" s="2">
        <v>2.7</v>
      </c>
      <c r="O326" s="2">
        <v>28.6</v>
      </c>
      <c r="P326" s="2">
        <v>96.521699999999996</v>
      </c>
      <c r="Q326" s="2">
        <v>0.03</v>
      </c>
      <c r="R326" s="2">
        <v>0.1</v>
      </c>
      <c r="S326" s="2">
        <v>58.2</v>
      </c>
      <c r="T326" s="2">
        <v>0.66320000000000001</v>
      </c>
      <c r="U326" s="2">
        <v>0.48</v>
      </c>
      <c r="V326" s="2">
        <v>2.4</v>
      </c>
      <c r="W326" s="2">
        <v>20.2</v>
      </c>
      <c r="X326" s="2">
        <v>12.436400000000001</v>
      </c>
      <c r="Y326" s="2">
        <v>0.52</v>
      </c>
      <c r="Z326" s="2">
        <v>4</v>
      </c>
      <c r="AA326" s="2">
        <v>13</v>
      </c>
      <c r="AB326" s="2">
        <v>18.872</v>
      </c>
      <c r="AC326" s="2">
        <v>1.59</v>
      </c>
      <c r="AD326" s="2">
        <v>3.2</v>
      </c>
      <c r="AE326" s="2">
        <v>49.8</v>
      </c>
      <c r="AF326" s="2">
        <v>64.5501</v>
      </c>
      <c r="AG326" s="20">
        <v>0.69</v>
      </c>
      <c r="AH326" s="20">
        <v>3.1</v>
      </c>
      <c r="AI326" s="20">
        <v>22.6</v>
      </c>
      <c r="AJ326" s="20">
        <v>40.554600000000001</v>
      </c>
      <c r="AK326" s="18">
        <v>0.86</v>
      </c>
      <c r="AL326" s="18">
        <v>2.4</v>
      </c>
      <c r="AM326" s="18">
        <v>35.6</v>
      </c>
      <c r="AN326" s="18">
        <v>55.967100000000002</v>
      </c>
      <c r="AO326" s="2">
        <v>0.17</v>
      </c>
      <c r="AP326" s="2">
        <v>0.9</v>
      </c>
      <c r="AQ326" s="2">
        <v>19.600000000000001</v>
      </c>
      <c r="AR326" s="2">
        <v>2.2934000000000001</v>
      </c>
      <c r="AS326" s="2">
        <v>0.42</v>
      </c>
      <c r="AT326" s="2">
        <v>0.8</v>
      </c>
      <c r="AU326" s="2">
        <v>53.5</v>
      </c>
      <c r="AV326" s="2">
        <v>11.374700000000001</v>
      </c>
      <c r="AW326" s="2">
        <v>0.32</v>
      </c>
      <c r="AX326" s="2">
        <v>1.6</v>
      </c>
      <c r="AY326" s="2">
        <v>20.100000000000001</v>
      </c>
      <c r="AZ326" s="2">
        <v>11.5274</v>
      </c>
      <c r="BA326" s="2">
        <v>1.51</v>
      </c>
      <c r="BB326" s="2">
        <v>5.2</v>
      </c>
      <c r="BC326" s="2">
        <v>28.9</v>
      </c>
      <c r="BD326" s="2">
        <v>71.3262</v>
      </c>
      <c r="BE326" s="4" t="str">
        <f t="shared" si="52"/>
        <v>NO APLICA</v>
      </c>
      <c r="BF326" s="4">
        <f t="shared" si="53"/>
        <v>0.7964</v>
      </c>
      <c r="BG326">
        <f t="shared" si="54"/>
        <v>0.17</v>
      </c>
      <c r="BH326">
        <f t="shared" si="55"/>
        <v>0.42</v>
      </c>
      <c r="BI326">
        <f t="shared" si="56"/>
        <v>1.51</v>
      </c>
      <c r="BJ326">
        <f t="shared" si="57"/>
        <v>0.86</v>
      </c>
      <c r="BK326">
        <f t="shared" si="58"/>
        <v>0.69</v>
      </c>
      <c r="BL326">
        <f t="shared" si="59"/>
        <v>4247.0999999999976</v>
      </c>
    </row>
    <row r="327" spans="1:64" x14ac:dyDescent="0.2">
      <c r="A327" s="1">
        <v>325</v>
      </c>
      <c r="B327" s="7" t="s">
        <v>20</v>
      </c>
      <c r="C327" s="3">
        <v>39934</v>
      </c>
      <c r="D327" s="4" t="s">
        <v>17</v>
      </c>
      <c r="E327" s="4" t="s">
        <v>169</v>
      </c>
      <c r="F327" s="5" t="str">
        <f t="shared" si="50"/>
        <v>V</v>
      </c>
      <c r="G327" s="6">
        <v>0.91527777777777775</v>
      </c>
      <c r="H327" s="6">
        <v>0.95972222222222225</v>
      </c>
      <c r="I327" s="85">
        <f t="shared" si="51"/>
        <v>64.000000000000085</v>
      </c>
      <c r="J327" s="86">
        <f>I327*Segmentos!$D$7*(AH327%)*IF(ISNUMBER(AI327),AI327%,0)</f>
        <v>286003.2000000003</v>
      </c>
      <c r="K327" s="86">
        <f>I327*Segmentos!$D$7*(AL327%)*IF(ISNUMBER(AM327),AM327%,0)</f>
        <v>125004.80000000016</v>
      </c>
      <c r="L327" s="4"/>
      <c r="M327" s="2">
        <v>0.77</v>
      </c>
      <c r="N327" s="2">
        <v>2.2999999999999998</v>
      </c>
      <c r="O327" s="2">
        <v>33.9</v>
      </c>
      <c r="P327" s="2">
        <v>100</v>
      </c>
      <c r="Q327" s="2">
        <v>0</v>
      </c>
      <c r="R327" s="2">
        <v>0</v>
      </c>
      <c r="S327" s="8" t="s">
        <v>577</v>
      </c>
      <c r="T327" s="2">
        <v>0</v>
      </c>
      <c r="U327" s="2">
        <v>0.01</v>
      </c>
      <c r="V327" s="2">
        <v>0.5</v>
      </c>
      <c r="W327" s="2">
        <v>1.6</v>
      </c>
      <c r="X327" s="2">
        <v>0.23069999999999999</v>
      </c>
      <c r="Y327" s="2">
        <v>0.57999999999999996</v>
      </c>
      <c r="Z327" s="2">
        <v>2.2999999999999998</v>
      </c>
      <c r="AA327" s="2">
        <v>25.5</v>
      </c>
      <c r="AB327" s="2">
        <v>22.326799999999999</v>
      </c>
      <c r="AC327" s="2">
        <v>1.82</v>
      </c>
      <c r="AD327" s="2">
        <v>4.5</v>
      </c>
      <c r="AE327" s="2">
        <v>40.1</v>
      </c>
      <c r="AF327" s="2">
        <v>77.442499999999995</v>
      </c>
      <c r="AG327" s="20">
        <v>1.1000000000000001</v>
      </c>
      <c r="AH327" s="20">
        <v>2.8</v>
      </c>
      <c r="AI327" s="20">
        <v>39.9</v>
      </c>
      <c r="AJ327" s="20">
        <v>67.568100000000001</v>
      </c>
      <c r="AK327" s="18">
        <v>0.48</v>
      </c>
      <c r="AL327" s="18">
        <v>1.9</v>
      </c>
      <c r="AM327" s="18">
        <v>25.7</v>
      </c>
      <c r="AN327" s="18">
        <v>32.431899999999999</v>
      </c>
      <c r="AO327" s="2">
        <v>0.01</v>
      </c>
      <c r="AP327" s="2">
        <v>0.3</v>
      </c>
      <c r="AQ327" s="2">
        <v>1.6</v>
      </c>
      <c r="AR327" s="2">
        <v>7.2999999999999995E-2</v>
      </c>
      <c r="AS327" s="2">
        <v>0.14000000000000001</v>
      </c>
      <c r="AT327" s="2">
        <v>0.9</v>
      </c>
      <c r="AU327" s="2">
        <v>15.9</v>
      </c>
      <c r="AV327" s="2">
        <v>4.0932000000000004</v>
      </c>
      <c r="AW327" s="2">
        <v>1.19</v>
      </c>
      <c r="AX327" s="2">
        <v>3.4</v>
      </c>
      <c r="AY327" s="2">
        <v>35.299999999999997</v>
      </c>
      <c r="AZ327" s="2">
        <v>44.554400000000001</v>
      </c>
      <c r="BA327" s="2">
        <v>1.03</v>
      </c>
      <c r="BB327" s="2">
        <v>2.8</v>
      </c>
      <c r="BC327" s="2">
        <v>36.9</v>
      </c>
      <c r="BD327" s="2">
        <v>51.279400000000003</v>
      </c>
      <c r="BE327" s="4" t="str">
        <f t="shared" si="52"/>
        <v>ABURRIDO</v>
      </c>
      <c r="BF327" s="4">
        <f t="shared" si="53"/>
        <v>0.55959999999999988</v>
      </c>
      <c r="BG327">
        <f t="shared" si="54"/>
        <v>0.01</v>
      </c>
      <c r="BH327">
        <f t="shared" si="55"/>
        <v>0.14000000000000001</v>
      </c>
      <c r="BI327">
        <f t="shared" si="56"/>
        <v>1.19</v>
      </c>
      <c r="BJ327">
        <f t="shared" si="57"/>
        <v>0.48</v>
      </c>
      <c r="BK327">
        <f t="shared" si="58"/>
        <v>1.1000000000000001</v>
      </c>
      <c r="BL327">
        <f t="shared" si="59"/>
        <v>4990.0800000000063</v>
      </c>
    </row>
    <row r="328" spans="1:64" x14ac:dyDescent="0.2">
      <c r="A328" s="1">
        <v>326</v>
      </c>
      <c r="B328" s="7" t="s">
        <v>11</v>
      </c>
      <c r="C328" s="3">
        <v>39934</v>
      </c>
      <c r="D328" s="4" t="s">
        <v>627</v>
      </c>
      <c r="E328" s="4" t="s">
        <v>166</v>
      </c>
      <c r="F328" s="5" t="str">
        <f t="shared" si="50"/>
        <v>V</v>
      </c>
      <c r="G328" s="6">
        <v>0.92500000000000004</v>
      </c>
      <c r="H328" s="6">
        <v>0.9277777777777777</v>
      </c>
      <c r="I328" s="85">
        <f t="shared" si="51"/>
        <v>3.9999999999998259</v>
      </c>
      <c r="J328" s="86">
        <f>I328*Segmentos!$D$7*(AH328%)*IF(ISNUMBER(AI328),AI328%,0)</f>
        <v>70271.999999996944</v>
      </c>
      <c r="K328" s="86">
        <f>I328*Segmentos!$D$7*(AL328%)*IF(ISNUMBER(AM328),AM328%,0)</f>
        <v>54316.799999997624</v>
      </c>
      <c r="L328" s="4"/>
      <c r="M328" s="2">
        <v>3.89</v>
      </c>
      <c r="N328" s="2">
        <v>5</v>
      </c>
      <c r="O328" s="2">
        <v>77.400000000000006</v>
      </c>
      <c r="P328" s="2">
        <v>82.917199999999994</v>
      </c>
      <c r="Q328" s="2">
        <v>2.5</v>
      </c>
      <c r="R328" s="2">
        <v>3</v>
      </c>
      <c r="S328" s="2">
        <v>83.7</v>
      </c>
      <c r="T328" s="2">
        <v>8.8801000000000005</v>
      </c>
      <c r="U328" s="2">
        <v>1.84</v>
      </c>
      <c r="V328" s="2">
        <v>3.1</v>
      </c>
      <c r="W328" s="2">
        <v>59.9</v>
      </c>
      <c r="X328" s="2">
        <v>8.2261000000000006</v>
      </c>
      <c r="Y328" s="2">
        <v>4.13</v>
      </c>
      <c r="Z328" s="2">
        <v>5.8</v>
      </c>
      <c r="AA328" s="2">
        <v>71.7</v>
      </c>
      <c r="AB328" s="2">
        <v>25.963200000000001</v>
      </c>
      <c r="AC328" s="2">
        <v>5.7</v>
      </c>
      <c r="AD328" s="2">
        <v>6.7</v>
      </c>
      <c r="AE328" s="2">
        <v>85.5</v>
      </c>
      <c r="AF328" s="2">
        <v>39.847799999999999</v>
      </c>
      <c r="AG328" s="20">
        <v>4.4000000000000004</v>
      </c>
      <c r="AH328" s="20">
        <v>6</v>
      </c>
      <c r="AI328" s="20">
        <v>73.2</v>
      </c>
      <c r="AJ328" s="20">
        <v>44.449100000000001</v>
      </c>
      <c r="AK328" s="18">
        <v>3.43</v>
      </c>
      <c r="AL328" s="18">
        <v>4.0999999999999996</v>
      </c>
      <c r="AM328" s="18">
        <v>82.8</v>
      </c>
      <c r="AN328" s="18">
        <v>38.4681</v>
      </c>
      <c r="AO328" s="2">
        <v>3.55</v>
      </c>
      <c r="AP328" s="2">
        <v>4</v>
      </c>
      <c r="AQ328" s="2">
        <v>89.7</v>
      </c>
      <c r="AR328" s="2">
        <v>8.2654999999999994</v>
      </c>
      <c r="AS328" s="2">
        <v>2.1</v>
      </c>
      <c r="AT328" s="2">
        <v>2.2999999999999998</v>
      </c>
      <c r="AU328" s="2">
        <v>92.7</v>
      </c>
      <c r="AV328" s="2">
        <v>9.8558000000000003</v>
      </c>
      <c r="AW328" s="2">
        <v>4.55</v>
      </c>
      <c r="AX328" s="2">
        <v>5.7</v>
      </c>
      <c r="AY328" s="2">
        <v>79.2</v>
      </c>
      <c r="AZ328" s="2">
        <v>27.8735</v>
      </c>
      <c r="BA328" s="2">
        <v>4.5199999999999996</v>
      </c>
      <c r="BB328" s="2">
        <v>6.4</v>
      </c>
      <c r="BC328" s="2">
        <v>70.900000000000006</v>
      </c>
      <c r="BD328" s="2">
        <v>36.922400000000003</v>
      </c>
      <c r="BE328" s="4" t="str">
        <f t="shared" si="52"/>
        <v>NO APLICA</v>
      </c>
      <c r="BF328" s="4">
        <f t="shared" si="53"/>
        <v>3.3235999999999999</v>
      </c>
      <c r="BG328">
        <f t="shared" si="54"/>
        <v>3.55</v>
      </c>
      <c r="BH328">
        <f t="shared" si="55"/>
        <v>2.1</v>
      </c>
      <c r="BI328">
        <f t="shared" si="56"/>
        <v>4.55</v>
      </c>
      <c r="BJ328">
        <f t="shared" si="57"/>
        <v>3.43</v>
      </c>
      <c r="BK328">
        <f t="shared" si="58"/>
        <v>4.4000000000000004</v>
      </c>
      <c r="BL328">
        <f t="shared" si="59"/>
        <v>1547.9999999999327</v>
      </c>
    </row>
    <row r="329" spans="1:64" x14ac:dyDescent="0.2">
      <c r="A329" s="1">
        <v>327</v>
      </c>
      <c r="B329" s="7" t="s">
        <v>11</v>
      </c>
      <c r="C329" s="3">
        <v>39934</v>
      </c>
      <c r="D329" s="4" t="s">
        <v>8</v>
      </c>
      <c r="E329" s="4" t="s">
        <v>166</v>
      </c>
      <c r="F329" s="5" t="str">
        <f t="shared" si="50"/>
        <v>V</v>
      </c>
      <c r="G329" s="6">
        <v>0.91111111111111109</v>
      </c>
      <c r="H329" s="6">
        <v>0.91180555555555554</v>
      </c>
      <c r="I329" s="85">
        <f t="shared" si="51"/>
        <v>0.99999999999999645</v>
      </c>
      <c r="J329" s="86">
        <f>I329*Segmentos!$D$7*(AH329%)*IF(ISNUMBER(AI329),AI329%,0)</f>
        <v>17599.999999999942</v>
      </c>
      <c r="K329" s="86">
        <f>I329*Segmentos!$D$7*(AL329%)*IF(ISNUMBER(AM329),AM329%,0)</f>
        <v>18399.999999999935</v>
      </c>
      <c r="L329" s="4"/>
      <c r="M329" s="2">
        <v>4.51</v>
      </c>
      <c r="N329" s="2">
        <v>4.5</v>
      </c>
      <c r="O329" s="2">
        <v>100</v>
      </c>
      <c r="P329" s="2">
        <v>90.832700000000003</v>
      </c>
      <c r="Q329" s="2">
        <v>2.62</v>
      </c>
      <c r="R329" s="2">
        <v>2.6</v>
      </c>
      <c r="S329" s="2">
        <v>100</v>
      </c>
      <c r="T329" s="2">
        <v>8.8234999999999992</v>
      </c>
      <c r="U329" s="2">
        <v>2.8</v>
      </c>
      <c r="V329" s="2">
        <v>2.8</v>
      </c>
      <c r="W329" s="2">
        <v>100</v>
      </c>
      <c r="X329" s="2">
        <v>11.8451</v>
      </c>
      <c r="Y329" s="2">
        <v>2.5499999999999998</v>
      </c>
      <c r="Z329" s="2">
        <v>2.5</v>
      </c>
      <c r="AA329" s="2">
        <v>100</v>
      </c>
      <c r="AB329" s="2">
        <v>15.160399999999999</v>
      </c>
      <c r="AC329" s="2">
        <v>8.31</v>
      </c>
      <c r="AD329" s="2">
        <v>8.3000000000000007</v>
      </c>
      <c r="AE329" s="2">
        <v>100</v>
      </c>
      <c r="AF329" s="2">
        <v>55.003799999999998</v>
      </c>
      <c r="AG329" s="20">
        <v>4.4000000000000004</v>
      </c>
      <c r="AH329" s="20">
        <v>4.4000000000000004</v>
      </c>
      <c r="AI329" s="20">
        <v>100</v>
      </c>
      <c r="AJ329" s="20">
        <v>42.109099999999998</v>
      </c>
      <c r="AK329" s="18">
        <v>4.5999999999999996</v>
      </c>
      <c r="AL329" s="18">
        <v>4.5999999999999996</v>
      </c>
      <c r="AM329" s="18">
        <v>100</v>
      </c>
      <c r="AN329" s="18">
        <v>48.723700000000001</v>
      </c>
      <c r="AO329" s="2">
        <v>0.46</v>
      </c>
      <c r="AP329" s="2">
        <v>0.5</v>
      </c>
      <c r="AQ329" s="2">
        <v>100</v>
      </c>
      <c r="AR329" s="2">
        <v>1.0147999999999999</v>
      </c>
      <c r="AS329" s="2">
        <v>1.26</v>
      </c>
      <c r="AT329" s="2">
        <v>1.3</v>
      </c>
      <c r="AU329" s="2">
        <v>100</v>
      </c>
      <c r="AV329" s="2">
        <v>5.6165000000000003</v>
      </c>
      <c r="AW329" s="2">
        <v>5.32</v>
      </c>
      <c r="AX329" s="2">
        <v>5.3</v>
      </c>
      <c r="AY329" s="2">
        <v>100</v>
      </c>
      <c r="AZ329" s="2">
        <v>30.849599999999999</v>
      </c>
      <c r="BA329" s="2">
        <v>6.91</v>
      </c>
      <c r="BB329" s="2">
        <v>6.9</v>
      </c>
      <c r="BC329" s="2">
        <v>100</v>
      </c>
      <c r="BD329" s="2">
        <v>53.351799999999997</v>
      </c>
      <c r="BE329" s="4" t="str">
        <f t="shared" si="52"/>
        <v>NO APLICA</v>
      </c>
      <c r="BF329" s="4">
        <f t="shared" si="53"/>
        <v>3.5270000000000001</v>
      </c>
      <c r="BG329">
        <f t="shared" si="54"/>
        <v>0.46</v>
      </c>
      <c r="BH329">
        <f t="shared" si="55"/>
        <v>1.26</v>
      </c>
      <c r="BI329">
        <f t="shared" si="56"/>
        <v>6.91</v>
      </c>
      <c r="BJ329">
        <f t="shared" si="57"/>
        <v>4.5999999999999996</v>
      </c>
      <c r="BK329">
        <f t="shared" si="58"/>
        <v>4.4000000000000004</v>
      </c>
      <c r="BL329">
        <f t="shared" si="59"/>
        <v>449.99999999999841</v>
      </c>
    </row>
    <row r="330" spans="1:64" x14ac:dyDescent="0.2">
      <c r="A330" s="1">
        <v>328</v>
      </c>
      <c r="B330" s="7" t="s">
        <v>6</v>
      </c>
      <c r="C330" s="3">
        <v>39934</v>
      </c>
      <c r="D330" s="4" t="s">
        <v>3</v>
      </c>
      <c r="E330" s="4" t="s">
        <v>166</v>
      </c>
      <c r="F330" s="5" t="str">
        <f t="shared" si="50"/>
        <v>V</v>
      </c>
      <c r="G330" s="6">
        <v>0.90763888888888899</v>
      </c>
      <c r="H330" s="6">
        <v>0.90833333333333333</v>
      </c>
      <c r="I330" s="85">
        <f t="shared" si="51"/>
        <v>0.99999999999983658</v>
      </c>
      <c r="J330" s="86">
        <f>I330*Segmentos!$D$7*(AH330%)*IF(ISNUMBER(AI330),AI330%,0)</f>
        <v>25599.999999995816</v>
      </c>
      <c r="K330" s="86">
        <f>I330*Segmentos!$D$7*(AL330%)*IF(ISNUMBER(AM330),AM330%,0)</f>
        <v>22799.999999996275</v>
      </c>
      <c r="L330" s="4"/>
      <c r="M330" s="2">
        <v>6.03</v>
      </c>
      <c r="N330" s="2">
        <v>6</v>
      </c>
      <c r="O330" s="2">
        <v>100</v>
      </c>
      <c r="P330" s="2">
        <v>92.148899999999998</v>
      </c>
      <c r="Q330" s="2">
        <v>1.77</v>
      </c>
      <c r="R330" s="2">
        <v>1.8</v>
      </c>
      <c r="S330" s="2">
        <v>100</v>
      </c>
      <c r="T330" s="2">
        <v>4.5167000000000002</v>
      </c>
      <c r="U330" s="2">
        <v>3.16</v>
      </c>
      <c r="V330" s="2">
        <v>3.2</v>
      </c>
      <c r="W330" s="2">
        <v>100</v>
      </c>
      <c r="X330" s="2">
        <v>10.1142</v>
      </c>
      <c r="Y330" s="2">
        <v>6.93</v>
      </c>
      <c r="Z330" s="2">
        <v>6.9</v>
      </c>
      <c r="AA330" s="2">
        <v>100</v>
      </c>
      <c r="AB330" s="2">
        <v>31.287700000000001</v>
      </c>
      <c r="AC330" s="2">
        <v>9.2100000000000009</v>
      </c>
      <c r="AD330" s="2">
        <v>9.1999999999999993</v>
      </c>
      <c r="AE330" s="2">
        <v>100</v>
      </c>
      <c r="AF330" s="2">
        <v>46.2303</v>
      </c>
      <c r="AG330" s="20">
        <v>6.35</v>
      </c>
      <c r="AH330" s="20">
        <v>6.4</v>
      </c>
      <c r="AI330" s="20">
        <v>100</v>
      </c>
      <c r="AJ330" s="20">
        <v>46.057499999999997</v>
      </c>
      <c r="AK330" s="18">
        <v>5.74</v>
      </c>
      <c r="AL330" s="18">
        <v>5.7</v>
      </c>
      <c r="AM330" s="18">
        <v>100</v>
      </c>
      <c r="AN330" s="18">
        <v>46.0914</v>
      </c>
      <c r="AO330" s="2">
        <v>2.46</v>
      </c>
      <c r="AP330" s="2">
        <v>2.5</v>
      </c>
      <c r="AQ330" s="2">
        <v>100</v>
      </c>
      <c r="AR330" s="2">
        <v>4.1109999999999998</v>
      </c>
      <c r="AS330" s="2">
        <v>7.23</v>
      </c>
      <c r="AT330" s="2">
        <v>7.2</v>
      </c>
      <c r="AU330" s="2">
        <v>100</v>
      </c>
      <c r="AV330" s="2">
        <v>24.355699999999999</v>
      </c>
      <c r="AW330" s="2">
        <v>6.92</v>
      </c>
      <c r="AX330" s="2">
        <v>6.9</v>
      </c>
      <c r="AY330" s="2">
        <v>100</v>
      </c>
      <c r="AZ330" s="2">
        <v>30.398800000000001</v>
      </c>
      <c r="BA330" s="2">
        <v>5.69</v>
      </c>
      <c r="BB330" s="2">
        <v>5.7</v>
      </c>
      <c r="BC330" s="2">
        <v>100</v>
      </c>
      <c r="BD330" s="2">
        <v>33.2834</v>
      </c>
      <c r="BE330" s="4" t="str">
        <f t="shared" si="52"/>
        <v>NO APLICA</v>
      </c>
      <c r="BF330" s="4">
        <f t="shared" si="53"/>
        <v>6.4108000000000001</v>
      </c>
      <c r="BG330">
        <f t="shared" si="54"/>
        <v>2.46</v>
      </c>
      <c r="BH330">
        <f t="shared" si="55"/>
        <v>7.23</v>
      </c>
      <c r="BI330">
        <f t="shared" si="56"/>
        <v>6.92</v>
      </c>
      <c r="BJ330">
        <f t="shared" si="57"/>
        <v>5.74</v>
      </c>
      <c r="BK330">
        <f t="shared" si="58"/>
        <v>6.35</v>
      </c>
      <c r="BL330">
        <f t="shared" si="59"/>
        <v>599.999999999902</v>
      </c>
    </row>
    <row r="331" spans="1:64" x14ac:dyDescent="0.2">
      <c r="A331" s="1">
        <v>329</v>
      </c>
      <c r="B331" s="7" t="s">
        <v>31</v>
      </c>
      <c r="C331" s="3">
        <v>39934</v>
      </c>
      <c r="D331" s="4" t="s">
        <v>628</v>
      </c>
      <c r="E331" s="4" t="s">
        <v>166</v>
      </c>
      <c r="F331" s="5" t="str">
        <f t="shared" si="50"/>
        <v>V</v>
      </c>
      <c r="G331" s="6">
        <v>0.91249999999999998</v>
      </c>
      <c r="H331" s="6">
        <v>0.9159722222222223</v>
      </c>
      <c r="I331" s="85">
        <f t="shared" si="51"/>
        <v>5.0000000000001421</v>
      </c>
      <c r="J331" s="86">
        <f>I331*Segmentos!$D$7*(AH331%)*IF(ISNUMBER(AI331),AI331%,0)</f>
        <v>16192.00000000046</v>
      </c>
      <c r="K331" s="86">
        <f>I331*Segmentos!$D$7*(AL331%)*IF(ISNUMBER(AM331),AM331%,0)</f>
        <v>15848.000000000451</v>
      </c>
      <c r="L331" s="4"/>
      <c r="M331" s="2">
        <v>0.82</v>
      </c>
      <c r="N331" s="2">
        <v>1.5</v>
      </c>
      <c r="O331" s="2">
        <v>53.6</v>
      </c>
      <c r="P331" s="2">
        <v>97.8506</v>
      </c>
      <c r="Q331" s="2">
        <v>0.04</v>
      </c>
      <c r="R331" s="2">
        <v>0.1</v>
      </c>
      <c r="S331" s="2">
        <v>80</v>
      </c>
      <c r="T331" s="2">
        <v>0.88519999999999999</v>
      </c>
      <c r="U331" s="2">
        <v>0.51</v>
      </c>
      <c r="V331" s="2">
        <v>0.5</v>
      </c>
      <c r="W331" s="2">
        <v>100</v>
      </c>
      <c r="X331" s="2">
        <v>12.895</v>
      </c>
      <c r="Y331" s="2">
        <v>0.5</v>
      </c>
      <c r="Z331" s="2">
        <v>1.4</v>
      </c>
      <c r="AA331" s="2">
        <v>35.799999999999997</v>
      </c>
      <c r="AB331" s="2">
        <v>17.729600000000001</v>
      </c>
      <c r="AC331" s="2">
        <v>1.68</v>
      </c>
      <c r="AD331" s="2">
        <v>3</v>
      </c>
      <c r="AE331" s="2">
        <v>55.7</v>
      </c>
      <c r="AF331" s="2">
        <v>66.340800000000002</v>
      </c>
      <c r="AG331" s="20">
        <v>0.82</v>
      </c>
      <c r="AH331" s="20">
        <v>1.6</v>
      </c>
      <c r="AI331" s="20">
        <v>50.6</v>
      </c>
      <c r="AJ331" s="20">
        <v>46.974699999999999</v>
      </c>
      <c r="AK331" s="18">
        <v>0.81</v>
      </c>
      <c r="AL331" s="18">
        <v>1.4</v>
      </c>
      <c r="AM331" s="18">
        <v>56.6</v>
      </c>
      <c r="AN331" s="18">
        <v>50.875900000000001</v>
      </c>
      <c r="AO331" s="2">
        <v>0.22</v>
      </c>
      <c r="AP331" s="2">
        <v>0.5</v>
      </c>
      <c r="AQ331" s="2">
        <v>46</v>
      </c>
      <c r="AR331" s="2">
        <v>2.9481000000000002</v>
      </c>
      <c r="AS331" s="2">
        <v>0.32</v>
      </c>
      <c r="AT331" s="2">
        <v>1</v>
      </c>
      <c r="AU331" s="2">
        <v>32.6</v>
      </c>
      <c r="AV331" s="2">
        <v>8.5597999999999992</v>
      </c>
      <c r="AW331" s="2">
        <v>0.91</v>
      </c>
      <c r="AX331" s="2">
        <v>1.6</v>
      </c>
      <c r="AY331" s="2">
        <v>56.3</v>
      </c>
      <c r="AZ331" s="2">
        <v>31.436</v>
      </c>
      <c r="BA331" s="2">
        <v>1.19</v>
      </c>
      <c r="BB331" s="2">
        <v>2</v>
      </c>
      <c r="BC331" s="2">
        <v>58.3</v>
      </c>
      <c r="BD331" s="2">
        <v>54.906799999999997</v>
      </c>
      <c r="BE331" s="4" t="str">
        <f t="shared" si="52"/>
        <v>NO APLICA</v>
      </c>
      <c r="BF331" s="4">
        <f t="shared" si="53"/>
        <v>0.66979999999999995</v>
      </c>
      <c r="BG331">
        <f t="shared" si="54"/>
        <v>0.22</v>
      </c>
      <c r="BH331">
        <f t="shared" si="55"/>
        <v>0.32</v>
      </c>
      <c r="BI331">
        <f t="shared" si="56"/>
        <v>1.19</v>
      </c>
      <c r="BJ331">
        <f t="shared" si="57"/>
        <v>0.81</v>
      </c>
      <c r="BK331">
        <f t="shared" si="58"/>
        <v>0.82</v>
      </c>
      <c r="BL331">
        <f t="shared" si="59"/>
        <v>402.00000000001143</v>
      </c>
    </row>
    <row r="332" spans="1:64" x14ac:dyDescent="0.2">
      <c r="A332" s="1">
        <v>330</v>
      </c>
      <c r="B332" s="7" t="s">
        <v>76</v>
      </c>
      <c r="C332" s="3">
        <v>39934</v>
      </c>
      <c r="D332" s="4" t="s">
        <v>626</v>
      </c>
      <c r="E332" s="4" t="s">
        <v>165</v>
      </c>
      <c r="F332" s="5" t="str">
        <f t="shared" si="50"/>
        <v>V</v>
      </c>
      <c r="G332" s="6">
        <v>0.91736111111111107</v>
      </c>
      <c r="H332" s="6">
        <v>0.98750000000000004</v>
      </c>
      <c r="I332" s="85">
        <f t="shared" si="51"/>
        <v>101.00000000000011</v>
      </c>
      <c r="J332" s="86">
        <f>I332*Segmentos!$D$7*(AH332%)*IF(ISNUMBER(AI332),AI332%,0)</f>
        <v>2363400.0000000023</v>
      </c>
      <c r="K332" s="86">
        <f>I332*Segmentos!$D$7*(AL332%)*IF(ISNUMBER(AM332),AM332%,0)</f>
        <v>2266642.0000000023</v>
      </c>
      <c r="L332" s="4"/>
      <c r="M332" s="2">
        <v>5.72</v>
      </c>
      <c r="N332" s="2">
        <v>20.6</v>
      </c>
      <c r="O332" s="2">
        <v>27.8</v>
      </c>
      <c r="P332" s="2">
        <v>78.462299999999999</v>
      </c>
      <c r="Q332" s="2">
        <v>2.8</v>
      </c>
      <c r="R332" s="2">
        <v>10.4</v>
      </c>
      <c r="S332" s="2">
        <v>26.8</v>
      </c>
      <c r="T332" s="2">
        <v>6.3998999999999997</v>
      </c>
      <c r="U332" s="2">
        <v>4.6900000000000004</v>
      </c>
      <c r="V332" s="2">
        <v>17</v>
      </c>
      <c r="W332" s="2">
        <v>27.5</v>
      </c>
      <c r="X332" s="2">
        <v>13.5001</v>
      </c>
      <c r="Y332" s="2">
        <v>7.78</v>
      </c>
      <c r="Z332" s="2">
        <v>23.5</v>
      </c>
      <c r="AA332" s="2">
        <v>33.1</v>
      </c>
      <c r="AB332" s="2">
        <v>31.5059</v>
      </c>
      <c r="AC332" s="2">
        <v>6.01</v>
      </c>
      <c r="AD332" s="2">
        <v>25.3</v>
      </c>
      <c r="AE332" s="2">
        <v>23.7</v>
      </c>
      <c r="AF332" s="2">
        <v>27.0564</v>
      </c>
      <c r="AG332" s="20">
        <v>5.84</v>
      </c>
      <c r="AH332" s="20">
        <v>18</v>
      </c>
      <c r="AI332" s="20">
        <v>32.5</v>
      </c>
      <c r="AJ332" s="20">
        <v>38.035699999999999</v>
      </c>
      <c r="AK332" s="18">
        <v>5.6</v>
      </c>
      <c r="AL332" s="18">
        <v>22.9</v>
      </c>
      <c r="AM332" s="18">
        <v>24.5</v>
      </c>
      <c r="AN332" s="18">
        <v>40.426600000000001</v>
      </c>
      <c r="AO332" s="2">
        <v>4.5999999999999996</v>
      </c>
      <c r="AP332" s="2">
        <v>13.6</v>
      </c>
      <c r="AQ332" s="2">
        <v>33.799999999999997</v>
      </c>
      <c r="AR332" s="2">
        <v>6.9016999999999999</v>
      </c>
      <c r="AS332" s="2">
        <v>5.77</v>
      </c>
      <c r="AT332" s="2">
        <v>18.100000000000001</v>
      </c>
      <c r="AU332" s="2">
        <v>31.8</v>
      </c>
      <c r="AV332" s="2">
        <v>17.4465</v>
      </c>
      <c r="AW332" s="2">
        <v>5.38</v>
      </c>
      <c r="AX332" s="2">
        <v>21</v>
      </c>
      <c r="AY332" s="2">
        <v>25.6</v>
      </c>
      <c r="AZ332" s="2">
        <v>21.238499999999998</v>
      </c>
      <c r="BA332" s="2">
        <v>6.26</v>
      </c>
      <c r="BB332" s="2">
        <v>23.6</v>
      </c>
      <c r="BC332" s="2">
        <v>26.6</v>
      </c>
      <c r="BD332" s="2">
        <v>32.875500000000002</v>
      </c>
      <c r="BE332" s="4" t="str">
        <f t="shared" si="52"/>
        <v>ABURRIDO</v>
      </c>
      <c r="BF332" s="4">
        <f t="shared" si="53"/>
        <v>5.7851999999999997</v>
      </c>
      <c r="BG332">
        <f t="shared" si="54"/>
        <v>4.5999999999999996</v>
      </c>
      <c r="BH332">
        <f t="shared" si="55"/>
        <v>5.77</v>
      </c>
      <c r="BI332">
        <f t="shared" si="56"/>
        <v>6.26</v>
      </c>
      <c r="BJ332">
        <f t="shared" si="57"/>
        <v>5.6</v>
      </c>
      <c r="BK332">
        <f t="shared" si="58"/>
        <v>5.84</v>
      </c>
      <c r="BL332">
        <f t="shared" si="59"/>
        <v>57840.680000000073</v>
      </c>
    </row>
    <row r="333" spans="1:64" x14ac:dyDescent="0.2">
      <c r="A333" s="1">
        <v>331</v>
      </c>
      <c r="B333" s="7" t="s">
        <v>14</v>
      </c>
      <c r="C333" s="3">
        <v>39934</v>
      </c>
      <c r="D333" s="4" t="s">
        <v>626</v>
      </c>
      <c r="E333" s="4" t="s">
        <v>163</v>
      </c>
      <c r="F333" s="5" t="str">
        <f t="shared" si="50"/>
        <v>V</v>
      </c>
      <c r="G333" s="6">
        <v>0.85</v>
      </c>
      <c r="H333" s="6">
        <v>0.875</v>
      </c>
      <c r="I333" s="85">
        <f t="shared" si="51"/>
        <v>36.000000000000028</v>
      </c>
      <c r="J333" s="86">
        <f>I333*Segmentos!$D$7*(AH333%)*IF(ISNUMBER(AI333),AI333%,0)</f>
        <v>626284.80000000051</v>
      </c>
      <c r="K333" s="86">
        <f>I333*Segmentos!$D$7*(AL333%)*IF(ISNUMBER(AM333),AM333%,0)</f>
        <v>1129420.8000000007</v>
      </c>
      <c r="L333" s="4"/>
      <c r="M333" s="2">
        <v>6.16</v>
      </c>
      <c r="N333" s="2">
        <v>10.7</v>
      </c>
      <c r="O333" s="2">
        <v>57.7</v>
      </c>
      <c r="P333" s="2">
        <v>84.38</v>
      </c>
      <c r="Q333" s="2">
        <v>4.7699999999999996</v>
      </c>
      <c r="R333" s="2">
        <v>7.2</v>
      </c>
      <c r="S333" s="2">
        <v>66.599999999999994</v>
      </c>
      <c r="T333" s="2">
        <v>10.8962</v>
      </c>
      <c r="U333" s="2">
        <v>4.7699999999999996</v>
      </c>
      <c r="V333" s="2">
        <v>8.1</v>
      </c>
      <c r="W333" s="2">
        <v>59.2</v>
      </c>
      <c r="X333" s="2">
        <v>13.6892</v>
      </c>
      <c r="Y333" s="2">
        <v>7.39</v>
      </c>
      <c r="Z333" s="2">
        <v>12.6</v>
      </c>
      <c r="AA333" s="2">
        <v>58.7</v>
      </c>
      <c r="AB333" s="2">
        <v>29.901399999999999</v>
      </c>
      <c r="AC333" s="2">
        <v>6.65</v>
      </c>
      <c r="AD333" s="2">
        <v>12.4</v>
      </c>
      <c r="AE333" s="2">
        <v>53.6</v>
      </c>
      <c r="AF333" s="2">
        <v>29.8932</v>
      </c>
      <c r="AG333" s="20">
        <v>4.33</v>
      </c>
      <c r="AH333" s="20">
        <v>8.3000000000000007</v>
      </c>
      <c r="AI333" s="20">
        <v>52.4</v>
      </c>
      <c r="AJ333" s="20">
        <v>28.153400000000001</v>
      </c>
      <c r="AK333" s="18">
        <v>7.81</v>
      </c>
      <c r="AL333" s="18">
        <v>12.9</v>
      </c>
      <c r="AM333" s="18">
        <v>60.8</v>
      </c>
      <c r="AN333" s="18">
        <v>56.226599999999998</v>
      </c>
      <c r="AO333" s="2">
        <v>4.8</v>
      </c>
      <c r="AP333" s="2">
        <v>7.9</v>
      </c>
      <c r="AQ333" s="2">
        <v>60.9</v>
      </c>
      <c r="AR333" s="2">
        <v>7.1818999999999997</v>
      </c>
      <c r="AS333" s="2">
        <v>6.31</v>
      </c>
      <c r="AT333" s="2">
        <v>10.3</v>
      </c>
      <c r="AU333" s="2">
        <v>61.2</v>
      </c>
      <c r="AV333" s="2">
        <v>19.052499999999998</v>
      </c>
      <c r="AW333" s="2">
        <v>7.15</v>
      </c>
      <c r="AX333" s="2">
        <v>10.6</v>
      </c>
      <c r="AY333" s="2">
        <v>67.3</v>
      </c>
      <c r="AZ333" s="2">
        <v>28.146999999999998</v>
      </c>
      <c r="BA333" s="2">
        <v>5.72</v>
      </c>
      <c r="BB333" s="2">
        <v>11.7</v>
      </c>
      <c r="BC333" s="2">
        <v>48.8</v>
      </c>
      <c r="BD333" s="2">
        <v>29.9986</v>
      </c>
      <c r="BE333" s="4" t="str">
        <f t="shared" si="52"/>
        <v>NO APLICA</v>
      </c>
      <c r="BF333" s="4">
        <f t="shared" si="53"/>
        <v>6.4326000000000008</v>
      </c>
      <c r="BG333">
        <f t="shared" si="54"/>
        <v>4.8</v>
      </c>
      <c r="BH333">
        <f t="shared" si="55"/>
        <v>6.31</v>
      </c>
      <c r="BI333">
        <f t="shared" si="56"/>
        <v>7.15</v>
      </c>
      <c r="BJ333">
        <f t="shared" si="57"/>
        <v>7.81</v>
      </c>
      <c r="BK333">
        <f t="shared" si="58"/>
        <v>4.33</v>
      </c>
      <c r="BL333">
        <f t="shared" si="59"/>
        <v>22226.040000000015</v>
      </c>
    </row>
    <row r="334" spans="1:64" x14ac:dyDescent="0.2">
      <c r="A334" s="1">
        <v>332</v>
      </c>
      <c r="B334" s="7" t="s">
        <v>46</v>
      </c>
      <c r="C334" s="3">
        <v>39934</v>
      </c>
      <c r="D334" s="4" t="s">
        <v>627</v>
      </c>
      <c r="E334" s="4" t="s">
        <v>170</v>
      </c>
      <c r="F334" s="5" t="str">
        <f t="shared" si="50"/>
        <v>V</v>
      </c>
      <c r="G334" s="6">
        <v>0.7416666666666667</v>
      </c>
      <c r="H334" s="6">
        <v>0.8847222222222223</v>
      </c>
      <c r="I334" s="85">
        <f t="shared" si="51"/>
        <v>206.00000000000006</v>
      </c>
      <c r="J334" s="86">
        <f>I334*Segmentos!$D$7*(AH334%)*IF(ISNUMBER(AI334),AI334%,0)</f>
        <v>2867355.2000000007</v>
      </c>
      <c r="K334" s="86">
        <f>I334*Segmentos!$D$7*(AL334%)*IF(ISNUMBER(AM334),AM334%,0)</f>
        <v>3183688.8000000012</v>
      </c>
      <c r="L334" s="4"/>
      <c r="M334" s="2">
        <v>3.68</v>
      </c>
      <c r="N334" s="2">
        <v>14.4</v>
      </c>
      <c r="O334" s="2">
        <v>25.6</v>
      </c>
      <c r="P334" s="2">
        <v>68.314999999999998</v>
      </c>
      <c r="Q334" s="2">
        <v>3.71</v>
      </c>
      <c r="R334" s="2">
        <v>14.3</v>
      </c>
      <c r="S334" s="2">
        <v>26</v>
      </c>
      <c r="T334" s="2">
        <v>11.472099999999999</v>
      </c>
      <c r="U334" s="2">
        <v>5.44</v>
      </c>
      <c r="V334" s="2">
        <v>18.7</v>
      </c>
      <c r="W334" s="2">
        <v>29</v>
      </c>
      <c r="X334" s="2">
        <v>21.1508</v>
      </c>
      <c r="Y334" s="2">
        <v>4.83</v>
      </c>
      <c r="Z334" s="2">
        <v>15.3</v>
      </c>
      <c r="AA334" s="2">
        <v>31.6</v>
      </c>
      <c r="AB334" s="2">
        <v>26.418299999999999</v>
      </c>
      <c r="AC334" s="2">
        <v>1.52</v>
      </c>
      <c r="AD334" s="2">
        <v>10.9</v>
      </c>
      <c r="AE334" s="2">
        <v>14</v>
      </c>
      <c r="AF334" s="2">
        <v>9.2737999999999996</v>
      </c>
      <c r="AG334" s="20">
        <v>3.48</v>
      </c>
      <c r="AH334" s="20">
        <v>12.7</v>
      </c>
      <c r="AI334" s="20">
        <v>27.4</v>
      </c>
      <c r="AJ334" s="20">
        <v>30.616299999999999</v>
      </c>
      <c r="AK334" s="18">
        <v>3.87</v>
      </c>
      <c r="AL334" s="18">
        <v>15.9</v>
      </c>
      <c r="AM334" s="18">
        <v>24.3</v>
      </c>
      <c r="AN334" s="18">
        <v>37.698700000000002</v>
      </c>
      <c r="AO334" s="2">
        <v>2.34</v>
      </c>
      <c r="AP334" s="2">
        <v>11.1</v>
      </c>
      <c r="AQ334" s="2">
        <v>21.1</v>
      </c>
      <c r="AR334" s="2">
        <v>4.7449000000000003</v>
      </c>
      <c r="AS334" s="2">
        <v>4.1500000000000004</v>
      </c>
      <c r="AT334" s="2">
        <v>14.9</v>
      </c>
      <c r="AU334" s="2">
        <v>27.9</v>
      </c>
      <c r="AV334" s="2">
        <v>16.9404</v>
      </c>
      <c r="AW334" s="2">
        <v>4.2300000000000004</v>
      </c>
      <c r="AX334" s="2">
        <v>13.7</v>
      </c>
      <c r="AY334" s="2">
        <v>30.9</v>
      </c>
      <c r="AZ334" s="2">
        <v>22.546199999999999</v>
      </c>
      <c r="BA334" s="2">
        <v>3.39</v>
      </c>
      <c r="BB334" s="2">
        <v>15.6</v>
      </c>
      <c r="BC334" s="2">
        <v>21.8</v>
      </c>
      <c r="BD334" s="2">
        <v>24.083600000000001</v>
      </c>
      <c r="BE334" s="4" t="str">
        <f t="shared" si="52"/>
        <v>ABURRIDO</v>
      </c>
      <c r="BF334" s="4">
        <f t="shared" si="53"/>
        <v>3.9058000000000002</v>
      </c>
      <c r="BG334">
        <f t="shared" si="54"/>
        <v>2.34</v>
      </c>
      <c r="BH334">
        <f t="shared" si="55"/>
        <v>4.1500000000000004</v>
      </c>
      <c r="BI334">
        <f t="shared" si="56"/>
        <v>4.2300000000000004</v>
      </c>
      <c r="BJ334">
        <f t="shared" si="57"/>
        <v>3.87</v>
      </c>
      <c r="BK334">
        <f t="shared" si="58"/>
        <v>3.48</v>
      </c>
      <c r="BL334">
        <f t="shared" si="59"/>
        <v>75939.840000000026</v>
      </c>
    </row>
    <row r="335" spans="1:64" x14ac:dyDescent="0.2">
      <c r="A335" s="1">
        <v>333</v>
      </c>
      <c r="B335" s="7" t="s">
        <v>10</v>
      </c>
      <c r="C335" s="3">
        <v>39934</v>
      </c>
      <c r="D335" s="4" t="s">
        <v>8</v>
      </c>
      <c r="E335" s="4" t="s">
        <v>164</v>
      </c>
      <c r="F335" s="5" t="str">
        <f t="shared" si="50"/>
        <v>V</v>
      </c>
      <c r="G335" s="6">
        <v>0.87430555555555556</v>
      </c>
      <c r="H335" s="6">
        <v>0.91805555555555562</v>
      </c>
      <c r="I335" s="85">
        <f t="shared" si="51"/>
        <v>63.000000000000099</v>
      </c>
      <c r="J335" s="86">
        <f>I335*Segmentos!$D$7*(AH335%)*IF(ISNUMBER(AI335),AI335%,0)</f>
        <v>1092772.8000000019</v>
      </c>
      <c r="K335" s="86">
        <f>I335*Segmentos!$D$7*(AL335%)*IF(ISNUMBER(AM335),AM335%,0)</f>
        <v>1080172.8000000017</v>
      </c>
      <c r="L335" s="4"/>
      <c r="M335" s="2">
        <v>4.32</v>
      </c>
      <c r="N335" s="2">
        <v>15.1</v>
      </c>
      <c r="O335" s="2">
        <v>28.7</v>
      </c>
      <c r="P335" s="2">
        <v>94.077200000000005</v>
      </c>
      <c r="Q335" s="2">
        <v>1.67</v>
      </c>
      <c r="R335" s="2">
        <v>7.2</v>
      </c>
      <c r="S335" s="2">
        <v>23.1</v>
      </c>
      <c r="T335" s="2">
        <v>6.0815999999999999</v>
      </c>
      <c r="U335" s="2">
        <v>2.09</v>
      </c>
      <c r="V335" s="2">
        <v>10</v>
      </c>
      <c r="W335" s="2">
        <v>20.8</v>
      </c>
      <c r="X335" s="2">
        <v>9.5281000000000002</v>
      </c>
      <c r="Y335" s="2">
        <v>3.39</v>
      </c>
      <c r="Z335" s="2">
        <v>16.100000000000001</v>
      </c>
      <c r="AA335" s="2">
        <v>21.1</v>
      </c>
      <c r="AB335" s="2">
        <v>21.7685</v>
      </c>
      <c r="AC335" s="2">
        <v>7.93</v>
      </c>
      <c r="AD335" s="2">
        <v>21.3</v>
      </c>
      <c r="AE335" s="2">
        <v>37.200000000000003</v>
      </c>
      <c r="AF335" s="2">
        <v>56.698900000000002</v>
      </c>
      <c r="AG335" s="20">
        <v>4.3499999999999996</v>
      </c>
      <c r="AH335" s="20">
        <v>14.8</v>
      </c>
      <c r="AI335" s="20">
        <v>29.3</v>
      </c>
      <c r="AJ335" s="20">
        <v>44.924399999999999</v>
      </c>
      <c r="AK335" s="18">
        <v>4.3</v>
      </c>
      <c r="AL335" s="18">
        <v>15.2</v>
      </c>
      <c r="AM335" s="18">
        <v>28.2</v>
      </c>
      <c r="AN335" s="18">
        <v>49.152799999999999</v>
      </c>
      <c r="AO335" s="2">
        <v>1.19</v>
      </c>
      <c r="AP335" s="2">
        <v>7.6</v>
      </c>
      <c r="AQ335" s="2">
        <v>15.6</v>
      </c>
      <c r="AR335" s="2">
        <v>2.8397000000000001</v>
      </c>
      <c r="AS335" s="2">
        <v>1.81</v>
      </c>
      <c r="AT335" s="2">
        <v>10</v>
      </c>
      <c r="AU335" s="2">
        <v>18</v>
      </c>
      <c r="AV335" s="2">
        <v>8.6821999999999999</v>
      </c>
      <c r="AW335" s="2">
        <v>3.98</v>
      </c>
      <c r="AX335" s="2">
        <v>13.4</v>
      </c>
      <c r="AY335" s="2">
        <v>29.6</v>
      </c>
      <c r="AZ335" s="2">
        <v>24.893999999999998</v>
      </c>
      <c r="BA335" s="2">
        <v>6.92</v>
      </c>
      <c r="BB335" s="2">
        <v>21.2</v>
      </c>
      <c r="BC335" s="2">
        <v>32.6</v>
      </c>
      <c r="BD335" s="2">
        <v>57.661299999999997</v>
      </c>
      <c r="BE335" s="4" t="str">
        <f t="shared" si="52"/>
        <v>NO APLICA</v>
      </c>
      <c r="BF335" s="4">
        <f t="shared" si="53"/>
        <v>3.782999999999999</v>
      </c>
      <c r="BG335">
        <f t="shared" si="54"/>
        <v>1.19</v>
      </c>
      <c r="BH335">
        <f t="shared" si="55"/>
        <v>1.81</v>
      </c>
      <c r="BI335">
        <f t="shared" si="56"/>
        <v>6.92</v>
      </c>
      <c r="BJ335">
        <f t="shared" si="57"/>
        <v>4.3</v>
      </c>
      <c r="BK335">
        <f t="shared" si="58"/>
        <v>4.3499999999999996</v>
      </c>
      <c r="BL335">
        <f t="shared" si="59"/>
        <v>27302.310000000041</v>
      </c>
    </row>
    <row r="336" spans="1:64" x14ac:dyDescent="0.2">
      <c r="A336" s="1">
        <v>334</v>
      </c>
      <c r="B336" s="7" t="s">
        <v>48</v>
      </c>
      <c r="C336" s="3">
        <v>39934</v>
      </c>
      <c r="D336" s="4" t="s">
        <v>8</v>
      </c>
      <c r="E336" s="4" t="s">
        <v>176</v>
      </c>
      <c r="F336" s="5" t="str">
        <f t="shared" si="50"/>
        <v>V</v>
      </c>
      <c r="G336" s="6">
        <v>0.91805555555555562</v>
      </c>
      <c r="H336" s="6">
        <v>2.5694444444444447E-2</v>
      </c>
      <c r="I336" s="85">
        <f t="shared" si="51"/>
        <v>154.99999999999991</v>
      </c>
      <c r="J336" s="86">
        <f>I336*Segmentos!$D$7*(AH336%)*IF(ISNUMBER(AI336),AI336%,0)</f>
        <v>5791481.9999999981</v>
      </c>
      <c r="K336" s="86">
        <f>I336*Segmentos!$D$7*(AL336%)*IF(ISNUMBER(AM336),AM336%,0)</f>
        <v>5123431.9999999972</v>
      </c>
      <c r="L336" s="4"/>
      <c r="M336" s="2">
        <v>8.7799999999999994</v>
      </c>
      <c r="N336" s="2">
        <v>28.7</v>
      </c>
      <c r="O336" s="2">
        <v>30.6</v>
      </c>
      <c r="P336" s="2">
        <v>85.928899999999999</v>
      </c>
      <c r="Q336" s="2">
        <v>4.03</v>
      </c>
      <c r="R336" s="2">
        <v>15.2</v>
      </c>
      <c r="S336" s="2">
        <v>26.5</v>
      </c>
      <c r="T336" s="2">
        <v>6.5858999999999996</v>
      </c>
      <c r="U336" s="2">
        <v>6.42</v>
      </c>
      <c r="V336" s="2">
        <v>23.3</v>
      </c>
      <c r="W336" s="2">
        <v>27.5</v>
      </c>
      <c r="X336" s="2">
        <v>13.1715</v>
      </c>
      <c r="Y336" s="2">
        <v>8.58</v>
      </c>
      <c r="Z336" s="2">
        <v>29.1</v>
      </c>
      <c r="AA336" s="2">
        <v>29.5</v>
      </c>
      <c r="AB336" s="2">
        <v>24.801100000000002</v>
      </c>
      <c r="AC336" s="2">
        <v>12.88</v>
      </c>
      <c r="AD336" s="2">
        <v>38.5</v>
      </c>
      <c r="AE336" s="2">
        <v>33.4</v>
      </c>
      <c r="AF336" s="2">
        <v>41.370399999999997</v>
      </c>
      <c r="AG336" s="20">
        <v>9.33</v>
      </c>
      <c r="AH336" s="20">
        <v>29.1</v>
      </c>
      <c r="AI336" s="20">
        <v>32.1</v>
      </c>
      <c r="AJ336" s="20">
        <v>43.312600000000003</v>
      </c>
      <c r="AK336" s="18">
        <v>8.2899999999999991</v>
      </c>
      <c r="AL336" s="18">
        <v>28.3</v>
      </c>
      <c r="AM336" s="18">
        <v>29.2</v>
      </c>
      <c r="AN336" s="18">
        <v>42.616300000000003</v>
      </c>
      <c r="AO336" s="2">
        <v>3</v>
      </c>
      <c r="AP336" s="2">
        <v>14.4</v>
      </c>
      <c r="AQ336" s="2">
        <v>20.8</v>
      </c>
      <c r="AR336" s="2">
        <v>3.2132000000000001</v>
      </c>
      <c r="AS336" s="2">
        <v>5.27</v>
      </c>
      <c r="AT336" s="2">
        <v>20.7</v>
      </c>
      <c r="AU336" s="2">
        <v>25.5</v>
      </c>
      <c r="AV336" s="2">
        <v>11.3652</v>
      </c>
      <c r="AW336" s="2">
        <v>8.0299999999999994</v>
      </c>
      <c r="AX336" s="2">
        <v>29.3</v>
      </c>
      <c r="AY336" s="2">
        <v>27.5</v>
      </c>
      <c r="AZ336" s="2">
        <v>22.6035</v>
      </c>
      <c r="BA336" s="2">
        <v>13.01</v>
      </c>
      <c r="BB336" s="2">
        <v>36.9</v>
      </c>
      <c r="BC336" s="2">
        <v>35.200000000000003</v>
      </c>
      <c r="BD336" s="2">
        <v>48.747</v>
      </c>
      <c r="BE336" s="4" t="str">
        <f t="shared" si="52"/>
        <v>ENTRETENIDO</v>
      </c>
      <c r="BF336" s="4">
        <f t="shared" si="53"/>
        <v>8.0521999999999991</v>
      </c>
      <c r="BG336">
        <f t="shared" si="54"/>
        <v>3</v>
      </c>
      <c r="BH336">
        <f t="shared" si="55"/>
        <v>5.27</v>
      </c>
      <c r="BI336">
        <f t="shared" si="56"/>
        <v>13.01</v>
      </c>
      <c r="BJ336">
        <f t="shared" si="57"/>
        <v>8.2899999999999991</v>
      </c>
      <c r="BK336">
        <f t="shared" si="58"/>
        <v>9.33</v>
      </c>
      <c r="BL336">
        <f t="shared" si="59"/>
        <v>136124.09999999992</v>
      </c>
    </row>
    <row r="337" spans="1:64" x14ac:dyDescent="0.2">
      <c r="A337" s="1">
        <v>335</v>
      </c>
      <c r="B337" s="7" t="s">
        <v>83</v>
      </c>
      <c r="C337" s="3">
        <v>39934</v>
      </c>
      <c r="D337" s="4" t="s">
        <v>629</v>
      </c>
      <c r="E337" s="4" t="s">
        <v>170</v>
      </c>
      <c r="F337" s="5" t="str">
        <f t="shared" si="50"/>
        <v>V</v>
      </c>
      <c r="G337" s="6">
        <v>0.87569444444444444</v>
      </c>
      <c r="H337" s="6">
        <v>0.89027777777777783</v>
      </c>
      <c r="I337" s="85">
        <f t="shared" si="51"/>
        <v>21.000000000000085</v>
      </c>
      <c r="J337" s="86">
        <f>I337*Segmentos!$D$7*(AH337%)*IF(ISNUMBER(AI337),AI337%,0)</f>
        <v>17942.400000000074</v>
      </c>
      <c r="K337" s="86">
        <f>I337*Segmentos!$D$7*(AL337%)*IF(ISNUMBER(AM337),AM337%,0)</f>
        <v>25443.600000000108</v>
      </c>
      <c r="L337" s="4"/>
      <c r="M337" s="2">
        <v>0.26</v>
      </c>
      <c r="N337" s="2">
        <v>1.3</v>
      </c>
      <c r="O337" s="2">
        <v>20.8</v>
      </c>
      <c r="P337" s="2">
        <v>40.717399999999998</v>
      </c>
      <c r="Q337" s="2">
        <v>0</v>
      </c>
      <c r="R337" s="2">
        <v>0</v>
      </c>
      <c r="S337" s="8" t="s">
        <v>577</v>
      </c>
      <c r="T337" s="2">
        <v>0</v>
      </c>
      <c r="U337" s="2">
        <v>0.38</v>
      </c>
      <c r="V337" s="2">
        <v>1.5</v>
      </c>
      <c r="W337" s="2">
        <v>24.4</v>
      </c>
      <c r="X337" s="2">
        <v>12.2494</v>
      </c>
      <c r="Y337" s="2">
        <v>0.08</v>
      </c>
      <c r="Z337" s="2">
        <v>0.6</v>
      </c>
      <c r="AA337" s="2">
        <v>13.7</v>
      </c>
      <c r="AB337" s="2">
        <v>3.8755999999999999</v>
      </c>
      <c r="AC337" s="2">
        <v>0.48</v>
      </c>
      <c r="AD337" s="2">
        <v>2.2999999999999998</v>
      </c>
      <c r="AE337" s="2">
        <v>21</v>
      </c>
      <c r="AF337" s="2">
        <v>24.592400000000001</v>
      </c>
      <c r="AG337" s="20">
        <v>0.21</v>
      </c>
      <c r="AH337" s="20">
        <v>1.2</v>
      </c>
      <c r="AI337" s="20">
        <v>17.8</v>
      </c>
      <c r="AJ337" s="20">
        <v>15.5868</v>
      </c>
      <c r="AK337" s="18">
        <v>0.31</v>
      </c>
      <c r="AL337" s="18">
        <v>1.3</v>
      </c>
      <c r="AM337" s="18">
        <v>23.3</v>
      </c>
      <c r="AN337" s="18">
        <v>25.130600000000001</v>
      </c>
      <c r="AO337" s="2">
        <v>0.09</v>
      </c>
      <c r="AP337" s="2">
        <v>0.8</v>
      </c>
      <c r="AQ337" s="2">
        <v>12</v>
      </c>
      <c r="AR337" s="2">
        <v>1.5325</v>
      </c>
      <c r="AS337" s="2">
        <v>0.39</v>
      </c>
      <c r="AT337" s="2">
        <v>1.2</v>
      </c>
      <c r="AU337" s="2">
        <v>31.7</v>
      </c>
      <c r="AV337" s="2">
        <v>13.462</v>
      </c>
      <c r="AW337" s="2">
        <v>0.3</v>
      </c>
      <c r="AX337" s="2">
        <v>1.2</v>
      </c>
      <c r="AY337" s="2">
        <v>25.9</v>
      </c>
      <c r="AZ337" s="2">
        <v>13.6198</v>
      </c>
      <c r="BA337" s="2">
        <v>0.2</v>
      </c>
      <c r="BB337" s="2">
        <v>1.5</v>
      </c>
      <c r="BC337" s="2">
        <v>13.8</v>
      </c>
      <c r="BD337" s="2">
        <v>12.1031</v>
      </c>
      <c r="BE337" s="4" t="str">
        <f t="shared" si="52"/>
        <v>NO APLICA</v>
      </c>
      <c r="BF337" s="4">
        <f t="shared" si="53"/>
        <v>0.309</v>
      </c>
      <c r="BG337">
        <f t="shared" si="54"/>
        <v>0.09</v>
      </c>
      <c r="BH337">
        <f t="shared" si="55"/>
        <v>0.39</v>
      </c>
      <c r="BI337">
        <f t="shared" si="56"/>
        <v>0.3</v>
      </c>
      <c r="BJ337">
        <f t="shared" si="57"/>
        <v>0.31</v>
      </c>
      <c r="BK337">
        <f t="shared" si="58"/>
        <v>0.21</v>
      </c>
      <c r="BL337">
        <f t="shared" si="59"/>
        <v>567.84000000000231</v>
      </c>
    </row>
    <row r="338" spans="1:64" x14ac:dyDescent="0.2">
      <c r="A338" s="1">
        <v>336</v>
      </c>
      <c r="B338" s="7" t="s">
        <v>47</v>
      </c>
      <c r="C338" s="3">
        <v>39934</v>
      </c>
      <c r="D338" s="4" t="s">
        <v>3</v>
      </c>
      <c r="E338" s="4" t="s">
        <v>175</v>
      </c>
      <c r="F338" s="5" t="str">
        <f t="shared" si="50"/>
        <v>V</v>
      </c>
      <c r="G338" s="6">
        <v>0.91736111111111107</v>
      </c>
      <c r="H338" s="6">
        <v>4.6527777777777779E-2</v>
      </c>
      <c r="I338" s="85">
        <f t="shared" si="51"/>
        <v>186.00000000000006</v>
      </c>
      <c r="J338" s="86">
        <f>I338*Segmentos!$D$7*(AH338%)*IF(ISNUMBER(AI338),AI338%,0)</f>
        <v>3452904.0000000023</v>
      </c>
      <c r="K338" s="86">
        <f>I338*Segmentos!$D$7*(AL338%)*IF(ISNUMBER(AM338),AM338%,0)</f>
        <v>7079308.8000000035</v>
      </c>
      <c r="L338" s="4"/>
      <c r="M338" s="2">
        <v>7.2</v>
      </c>
      <c r="N338" s="2">
        <v>29.4</v>
      </c>
      <c r="O338" s="2">
        <v>24.5</v>
      </c>
      <c r="P338" s="2">
        <v>93.734499999999997</v>
      </c>
      <c r="Q338" s="2">
        <v>2.66</v>
      </c>
      <c r="R338" s="2">
        <v>16.899999999999999</v>
      </c>
      <c r="S338" s="2">
        <v>15.7</v>
      </c>
      <c r="T338" s="2">
        <v>5.7672999999999996</v>
      </c>
      <c r="U338" s="2">
        <v>6.97</v>
      </c>
      <c r="V338" s="2">
        <v>28.4</v>
      </c>
      <c r="W338" s="2">
        <v>24.6</v>
      </c>
      <c r="X338" s="2">
        <v>19.023299999999999</v>
      </c>
      <c r="Y338" s="2">
        <v>6.95</v>
      </c>
      <c r="Z338" s="2">
        <v>29.4</v>
      </c>
      <c r="AA338" s="2">
        <v>23.6</v>
      </c>
      <c r="AB338" s="2">
        <v>26.679400000000001</v>
      </c>
      <c r="AC338" s="2">
        <v>9.9</v>
      </c>
      <c r="AD338" s="2">
        <v>36.5</v>
      </c>
      <c r="AE338" s="2">
        <v>27.1</v>
      </c>
      <c r="AF338" s="2">
        <v>42.264600000000002</v>
      </c>
      <c r="AG338" s="20">
        <v>4.6399999999999997</v>
      </c>
      <c r="AH338" s="20">
        <v>27.3</v>
      </c>
      <c r="AI338" s="20">
        <v>17</v>
      </c>
      <c r="AJ338" s="20">
        <v>28.668099999999999</v>
      </c>
      <c r="AK338" s="18">
        <v>9.52</v>
      </c>
      <c r="AL338" s="18">
        <v>31.3</v>
      </c>
      <c r="AM338" s="18">
        <v>30.4</v>
      </c>
      <c r="AN338" s="18">
        <v>65.066500000000005</v>
      </c>
      <c r="AO338" s="2">
        <v>5.13</v>
      </c>
      <c r="AP338" s="2">
        <v>18.100000000000001</v>
      </c>
      <c r="AQ338" s="2">
        <v>28.4</v>
      </c>
      <c r="AR338" s="2">
        <v>7.2999000000000001</v>
      </c>
      <c r="AS338" s="2">
        <v>7.26</v>
      </c>
      <c r="AT338" s="2">
        <v>27.9</v>
      </c>
      <c r="AU338" s="2">
        <v>26</v>
      </c>
      <c r="AV338" s="2">
        <v>20.793600000000001</v>
      </c>
      <c r="AW338" s="2">
        <v>6.85</v>
      </c>
      <c r="AX338" s="2">
        <v>30.4</v>
      </c>
      <c r="AY338" s="2">
        <v>22.5</v>
      </c>
      <c r="AZ338" s="2">
        <v>25.6083</v>
      </c>
      <c r="BA338" s="2">
        <v>8.0399999999999991</v>
      </c>
      <c r="BB338" s="2">
        <v>32.799999999999997</v>
      </c>
      <c r="BC338" s="2">
        <v>24.5</v>
      </c>
      <c r="BD338" s="2">
        <v>40.032899999999998</v>
      </c>
      <c r="BE338" s="4" t="str">
        <f t="shared" si="52"/>
        <v>ABURRIDO</v>
      </c>
      <c r="BF338" s="4">
        <f t="shared" si="53"/>
        <v>7.3426</v>
      </c>
      <c r="BG338">
        <f t="shared" si="54"/>
        <v>5.13</v>
      </c>
      <c r="BH338">
        <f t="shared" si="55"/>
        <v>7.26</v>
      </c>
      <c r="BI338">
        <f t="shared" si="56"/>
        <v>8.0399999999999991</v>
      </c>
      <c r="BJ338">
        <f t="shared" si="57"/>
        <v>9.52</v>
      </c>
      <c r="BK338">
        <f t="shared" si="58"/>
        <v>4.6399999999999997</v>
      </c>
      <c r="BL338">
        <f t="shared" si="59"/>
        <v>133975.80000000005</v>
      </c>
    </row>
    <row r="339" spans="1:64" x14ac:dyDescent="0.2">
      <c r="A339" s="1">
        <v>337</v>
      </c>
      <c r="B339" s="7" t="s">
        <v>23</v>
      </c>
      <c r="C339" s="3">
        <v>39934</v>
      </c>
      <c r="D339" s="4" t="s">
        <v>629</v>
      </c>
      <c r="E339" s="4" t="s">
        <v>170</v>
      </c>
      <c r="F339" s="5" t="str">
        <f t="shared" si="50"/>
        <v>V</v>
      </c>
      <c r="G339" s="6">
        <v>0.91249999999999998</v>
      </c>
      <c r="H339" s="6">
        <v>0.91736111111111107</v>
      </c>
      <c r="I339" s="85">
        <f t="shared" si="51"/>
        <v>6.9999999999999751</v>
      </c>
      <c r="J339" s="86">
        <f>I339*Segmentos!$D$7*(AH339%)*IF(ISNUMBER(AI339),AI339%,0)</f>
        <v>9559.1999999999662</v>
      </c>
      <c r="K339" s="86">
        <f>I339*Segmentos!$D$7*(AL339%)*IF(ISNUMBER(AM339),AM339%,0)</f>
        <v>16052.399999999947</v>
      </c>
      <c r="L339" s="4"/>
      <c r="M339" s="2">
        <v>0.46</v>
      </c>
      <c r="N339" s="2">
        <v>0.8</v>
      </c>
      <c r="O339" s="2">
        <v>61.1</v>
      </c>
      <c r="P339" s="2">
        <v>41.869199999999999</v>
      </c>
      <c r="Q339" s="2">
        <v>0.68</v>
      </c>
      <c r="R339" s="2">
        <v>0.7</v>
      </c>
      <c r="S339" s="2">
        <v>96.4</v>
      </c>
      <c r="T339" s="2">
        <v>10.2807</v>
      </c>
      <c r="U339" s="2">
        <v>0.47</v>
      </c>
      <c r="V339" s="2">
        <v>1.1000000000000001</v>
      </c>
      <c r="W339" s="2">
        <v>44.1</v>
      </c>
      <c r="X339" s="2">
        <v>8.9611999999999998</v>
      </c>
      <c r="Y339" s="2">
        <v>0.46</v>
      </c>
      <c r="Z339" s="2">
        <v>0.8</v>
      </c>
      <c r="AA339" s="2">
        <v>57.7</v>
      </c>
      <c r="AB339" s="2">
        <v>12.2264</v>
      </c>
      <c r="AC339" s="2">
        <v>0.35</v>
      </c>
      <c r="AD339" s="2">
        <v>0.6</v>
      </c>
      <c r="AE339" s="2">
        <v>63.4</v>
      </c>
      <c r="AF339" s="2">
        <v>10.401</v>
      </c>
      <c r="AG339" s="20">
        <v>0.35</v>
      </c>
      <c r="AH339" s="20">
        <v>0.6</v>
      </c>
      <c r="AI339" s="20">
        <v>56.9</v>
      </c>
      <c r="AJ339" s="20">
        <v>15.188499999999999</v>
      </c>
      <c r="AK339" s="18">
        <v>0.56000000000000005</v>
      </c>
      <c r="AL339" s="18">
        <v>0.9</v>
      </c>
      <c r="AM339" s="18">
        <v>63.7</v>
      </c>
      <c r="AN339" s="18">
        <v>26.680700000000002</v>
      </c>
      <c r="AO339" s="2">
        <v>1.38</v>
      </c>
      <c r="AP339" s="2">
        <v>1.7</v>
      </c>
      <c r="AQ339" s="2">
        <v>81.099999999999994</v>
      </c>
      <c r="AR339" s="2">
        <v>13.5871</v>
      </c>
      <c r="AS339" s="2">
        <v>0.22</v>
      </c>
      <c r="AT339" s="2">
        <v>0.2</v>
      </c>
      <c r="AU339" s="2">
        <v>100</v>
      </c>
      <c r="AV339" s="2">
        <v>4.4157999999999999</v>
      </c>
      <c r="AW339" s="2">
        <v>0.54</v>
      </c>
      <c r="AX339" s="2">
        <v>1</v>
      </c>
      <c r="AY339" s="2">
        <v>52.8</v>
      </c>
      <c r="AZ339" s="2">
        <v>14.093400000000001</v>
      </c>
      <c r="BA339" s="2">
        <v>0.28000000000000003</v>
      </c>
      <c r="BB339" s="2">
        <v>0.6</v>
      </c>
      <c r="BC339" s="2">
        <v>47.3</v>
      </c>
      <c r="BD339" s="2">
        <v>9.7728999999999999</v>
      </c>
      <c r="BE339" s="4" t="str">
        <f t="shared" si="52"/>
        <v>NO APLICA</v>
      </c>
      <c r="BF339" s="4">
        <f t="shared" si="53"/>
        <v>0.48319999999999996</v>
      </c>
      <c r="BG339">
        <f t="shared" si="54"/>
        <v>1.38</v>
      </c>
      <c r="BH339">
        <f t="shared" si="55"/>
        <v>0.22</v>
      </c>
      <c r="BI339">
        <f t="shared" si="56"/>
        <v>0.54</v>
      </c>
      <c r="BJ339">
        <f t="shared" si="57"/>
        <v>0.56000000000000005</v>
      </c>
      <c r="BK339">
        <f t="shared" si="58"/>
        <v>0.35</v>
      </c>
      <c r="BL339">
        <f t="shared" si="59"/>
        <v>342.15999999999877</v>
      </c>
    </row>
    <row r="340" spans="1:64" x14ac:dyDescent="0.2">
      <c r="A340" s="1">
        <v>338</v>
      </c>
      <c r="B340" s="7" t="s">
        <v>25</v>
      </c>
      <c r="C340" s="3">
        <v>39934</v>
      </c>
      <c r="D340" s="4" t="s">
        <v>629</v>
      </c>
      <c r="E340" s="4" t="s">
        <v>171</v>
      </c>
      <c r="F340" s="5" t="str">
        <f t="shared" si="50"/>
        <v>V</v>
      </c>
      <c r="G340" s="6">
        <v>0.8979166666666667</v>
      </c>
      <c r="H340" s="6">
        <v>0.9</v>
      </c>
      <c r="I340" s="85">
        <f t="shared" si="51"/>
        <v>2.9999999999999893</v>
      </c>
      <c r="J340" s="86">
        <f>I340*Segmentos!$D$7*(AH340%)*IF(ISNUMBER(AI340),AI340%,0)</f>
        <v>4631.9999999999836</v>
      </c>
      <c r="K340" s="86">
        <f>I340*Segmentos!$D$7*(AL340%)*IF(ISNUMBER(AM340),AM340%,0)</f>
        <v>6170.3999999999787</v>
      </c>
      <c r="L340" s="4"/>
      <c r="M340" s="2">
        <v>0.45</v>
      </c>
      <c r="N340" s="2">
        <v>0.5</v>
      </c>
      <c r="O340" s="2">
        <v>89.7</v>
      </c>
      <c r="P340" s="2">
        <v>48.813699999999997</v>
      </c>
      <c r="Q340" s="2">
        <v>0.28000000000000003</v>
      </c>
      <c r="R340" s="2">
        <v>0.3</v>
      </c>
      <c r="S340" s="2">
        <v>100</v>
      </c>
      <c r="T340" s="2">
        <v>5.1294000000000004</v>
      </c>
      <c r="U340" s="2">
        <v>0.68</v>
      </c>
      <c r="V340" s="2">
        <v>0.8</v>
      </c>
      <c r="W340" s="2">
        <v>83.5</v>
      </c>
      <c r="X340" s="2">
        <v>15.478999999999999</v>
      </c>
      <c r="Y340" s="2">
        <v>0.12</v>
      </c>
      <c r="Z340" s="2">
        <v>0.1</v>
      </c>
      <c r="AA340" s="2">
        <v>93.9</v>
      </c>
      <c r="AB340" s="2">
        <v>3.9855</v>
      </c>
      <c r="AC340" s="2">
        <v>0.68</v>
      </c>
      <c r="AD340" s="2">
        <v>0.7</v>
      </c>
      <c r="AE340" s="2">
        <v>91.4</v>
      </c>
      <c r="AF340" s="2">
        <v>24.219799999999999</v>
      </c>
      <c r="AG340" s="20">
        <v>0.38</v>
      </c>
      <c r="AH340" s="20">
        <v>0.4</v>
      </c>
      <c r="AI340" s="20">
        <v>96.5</v>
      </c>
      <c r="AJ340" s="20">
        <v>19.617699999999999</v>
      </c>
      <c r="AK340" s="18">
        <v>0.51</v>
      </c>
      <c r="AL340" s="18">
        <v>0.6</v>
      </c>
      <c r="AM340" s="18">
        <v>85.7</v>
      </c>
      <c r="AN340" s="18">
        <v>29.196100000000001</v>
      </c>
      <c r="AO340" s="2">
        <v>0.27</v>
      </c>
      <c r="AP340" s="2">
        <v>0.3</v>
      </c>
      <c r="AQ340" s="2">
        <v>90.4</v>
      </c>
      <c r="AR340" s="2">
        <v>3.2345999999999999</v>
      </c>
      <c r="AS340" s="2">
        <v>0.41</v>
      </c>
      <c r="AT340" s="2">
        <v>0.5</v>
      </c>
      <c r="AU340" s="2">
        <v>86.4</v>
      </c>
      <c r="AV340" s="2">
        <v>9.9461999999999993</v>
      </c>
      <c r="AW340" s="2">
        <v>0.49</v>
      </c>
      <c r="AX340" s="2">
        <v>0.5</v>
      </c>
      <c r="AY340" s="2">
        <v>96</v>
      </c>
      <c r="AZ340" s="2">
        <v>15.2294</v>
      </c>
      <c r="BA340" s="2">
        <v>0.49</v>
      </c>
      <c r="BB340" s="2">
        <v>0.6</v>
      </c>
      <c r="BC340" s="2">
        <v>86.9</v>
      </c>
      <c r="BD340" s="2">
        <v>20.403500000000001</v>
      </c>
      <c r="BE340" s="4" t="str">
        <f t="shared" si="52"/>
        <v>NO APLICA</v>
      </c>
      <c r="BF340" s="4">
        <f t="shared" si="53"/>
        <v>0.42960000000000004</v>
      </c>
      <c r="BG340">
        <f t="shared" si="54"/>
        <v>0.27</v>
      </c>
      <c r="BH340">
        <f t="shared" si="55"/>
        <v>0.41</v>
      </c>
      <c r="BI340">
        <f t="shared" si="56"/>
        <v>0.49</v>
      </c>
      <c r="BJ340">
        <f t="shared" si="57"/>
        <v>0.51</v>
      </c>
      <c r="BK340">
        <f t="shared" si="58"/>
        <v>0.38</v>
      </c>
      <c r="BL340">
        <f t="shared" si="59"/>
        <v>134.54999999999953</v>
      </c>
    </row>
    <row r="341" spans="1:64" x14ac:dyDescent="0.2">
      <c r="A341" s="1">
        <v>339</v>
      </c>
      <c r="B341" s="7" t="s">
        <v>33</v>
      </c>
      <c r="C341" s="3">
        <v>39934</v>
      </c>
      <c r="D341" s="4" t="s">
        <v>628</v>
      </c>
      <c r="E341" s="4" t="s">
        <v>163</v>
      </c>
      <c r="F341" s="5" t="str">
        <f t="shared" si="50"/>
        <v>V</v>
      </c>
      <c r="G341" s="6">
        <v>0.9159722222222223</v>
      </c>
      <c r="H341" s="6">
        <v>0.95972222222222225</v>
      </c>
      <c r="I341" s="85">
        <f t="shared" si="51"/>
        <v>62.999999999999936</v>
      </c>
      <c r="J341" s="86">
        <f>I341*Segmentos!$D$7*(AH341%)*IF(ISNUMBER(AI341),AI341%,0)</f>
        <v>146285.99999999985</v>
      </c>
      <c r="K341" s="86">
        <f>I341*Segmentos!$D$7*(AL341%)*IF(ISNUMBER(AM341),AM341%,0)</f>
        <v>324575.99999999965</v>
      </c>
      <c r="L341" s="4"/>
      <c r="M341" s="2">
        <v>0.95</v>
      </c>
      <c r="N341" s="2">
        <v>4.2</v>
      </c>
      <c r="O341" s="2">
        <v>22.4</v>
      </c>
      <c r="P341" s="2">
        <v>88.047200000000004</v>
      </c>
      <c r="Q341" s="2">
        <v>0.48</v>
      </c>
      <c r="R341" s="2">
        <v>1.7</v>
      </c>
      <c r="S341" s="2">
        <v>27.9</v>
      </c>
      <c r="T341" s="2">
        <v>7.4755000000000003</v>
      </c>
      <c r="U341" s="2">
        <v>0.6</v>
      </c>
      <c r="V341" s="2">
        <v>2.2999999999999998</v>
      </c>
      <c r="W341" s="2">
        <v>26</v>
      </c>
      <c r="X341" s="2">
        <v>11.688599999999999</v>
      </c>
      <c r="Y341" s="2">
        <v>0.5</v>
      </c>
      <c r="Z341" s="2">
        <v>3.2</v>
      </c>
      <c r="AA341" s="2">
        <v>15.6</v>
      </c>
      <c r="AB341" s="2">
        <v>13.7042</v>
      </c>
      <c r="AC341" s="2">
        <v>1.81</v>
      </c>
      <c r="AD341" s="2">
        <v>7.7</v>
      </c>
      <c r="AE341" s="2">
        <v>23.6</v>
      </c>
      <c r="AF341" s="2">
        <v>55.179000000000002</v>
      </c>
      <c r="AG341" s="20">
        <v>0.57999999999999996</v>
      </c>
      <c r="AH341" s="20">
        <v>4.5</v>
      </c>
      <c r="AI341" s="20">
        <v>12.9</v>
      </c>
      <c r="AJ341" s="20">
        <v>25.766300000000001</v>
      </c>
      <c r="AK341" s="18">
        <v>1.27</v>
      </c>
      <c r="AL341" s="18">
        <v>4</v>
      </c>
      <c r="AM341" s="18">
        <v>32.200000000000003</v>
      </c>
      <c r="AN341" s="18">
        <v>62.280900000000003</v>
      </c>
      <c r="AO341" s="2">
        <v>0.18</v>
      </c>
      <c r="AP341" s="2">
        <v>0.6</v>
      </c>
      <c r="AQ341" s="2">
        <v>29.4</v>
      </c>
      <c r="AR341" s="2">
        <v>1.88</v>
      </c>
      <c r="AS341" s="2">
        <v>0.4</v>
      </c>
      <c r="AT341" s="2">
        <v>2.1</v>
      </c>
      <c r="AU341" s="2">
        <v>19.3</v>
      </c>
      <c r="AV341" s="2">
        <v>8.2269000000000005</v>
      </c>
      <c r="AW341" s="2">
        <v>0.63</v>
      </c>
      <c r="AX341" s="2">
        <v>3.8</v>
      </c>
      <c r="AY341" s="2">
        <v>16.8</v>
      </c>
      <c r="AZ341" s="2">
        <v>16.916499999999999</v>
      </c>
      <c r="BA341" s="2">
        <v>1.71</v>
      </c>
      <c r="BB341" s="2">
        <v>6.8</v>
      </c>
      <c r="BC341" s="2">
        <v>25</v>
      </c>
      <c r="BD341" s="2">
        <v>61.023899999999998</v>
      </c>
      <c r="BE341" s="4" t="str">
        <f t="shared" si="52"/>
        <v>ABURRIDO</v>
      </c>
      <c r="BF341" s="4">
        <f t="shared" si="53"/>
        <v>0.88980000000000015</v>
      </c>
      <c r="BG341">
        <f t="shared" si="54"/>
        <v>0.18</v>
      </c>
      <c r="BH341">
        <f t="shared" si="55"/>
        <v>0.4</v>
      </c>
      <c r="BI341">
        <f t="shared" si="56"/>
        <v>1.71</v>
      </c>
      <c r="BJ341">
        <f t="shared" si="57"/>
        <v>1.27</v>
      </c>
      <c r="BK341">
        <f t="shared" si="58"/>
        <v>0.57999999999999996</v>
      </c>
      <c r="BL341">
        <f t="shared" si="59"/>
        <v>5927.0399999999936</v>
      </c>
    </row>
    <row r="342" spans="1:64" x14ac:dyDescent="0.2">
      <c r="A342" s="1">
        <v>340</v>
      </c>
      <c r="B342" s="7" t="s">
        <v>19</v>
      </c>
      <c r="C342" s="3">
        <v>39934</v>
      </c>
      <c r="D342" s="4" t="s">
        <v>17</v>
      </c>
      <c r="E342" s="4" t="s">
        <v>166</v>
      </c>
      <c r="F342" s="5" t="str">
        <f t="shared" si="50"/>
        <v>V</v>
      </c>
      <c r="G342" s="6">
        <v>0.91388888888888886</v>
      </c>
      <c r="H342" s="6">
        <v>0.91527777777777775</v>
      </c>
      <c r="I342" s="85">
        <f t="shared" si="51"/>
        <v>1.9999999999999929</v>
      </c>
      <c r="J342" s="86">
        <f>I342*Segmentos!$D$7*(AH342%)*IF(ISNUMBER(AI342),AI342%,0)</f>
        <v>9791.9999999999654</v>
      </c>
      <c r="K342" s="86">
        <f>I342*Segmentos!$D$7*(AL342%)*IF(ISNUMBER(AM342),AM342%,0)</f>
        <v>6527.9999999999764</v>
      </c>
      <c r="L342" s="4"/>
      <c r="M342" s="2">
        <v>1.03</v>
      </c>
      <c r="N342" s="2">
        <v>1.4</v>
      </c>
      <c r="O342" s="2">
        <v>75.8</v>
      </c>
      <c r="P342" s="2">
        <v>100</v>
      </c>
      <c r="Q342" s="2">
        <v>0</v>
      </c>
      <c r="R342" s="2">
        <v>0</v>
      </c>
      <c r="S342" s="8" t="s">
        <v>577</v>
      </c>
      <c r="T342" s="2">
        <v>0</v>
      </c>
      <c r="U342" s="2">
        <v>0</v>
      </c>
      <c r="V342" s="2">
        <v>0</v>
      </c>
      <c r="W342" s="8" t="s">
        <v>577</v>
      </c>
      <c r="X342" s="2">
        <v>0</v>
      </c>
      <c r="Y342" s="2">
        <v>0.5</v>
      </c>
      <c r="Z342" s="2">
        <v>0.7</v>
      </c>
      <c r="AA342" s="2">
        <v>67</v>
      </c>
      <c r="AB342" s="2">
        <v>14.2339</v>
      </c>
      <c r="AC342" s="2">
        <v>2.69</v>
      </c>
      <c r="AD342" s="2">
        <v>3.5</v>
      </c>
      <c r="AE342" s="2">
        <v>77.400000000000006</v>
      </c>
      <c r="AF342" s="2">
        <v>85.766099999999994</v>
      </c>
      <c r="AG342" s="20">
        <v>1.25</v>
      </c>
      <c r="AH342" s="20">
        <v>1.7</v>
      </c>
      <c r="AI342" s="20">
        <v>72</v>
      </c>
      <c r="AJ342" s="20">
        <v>57.685400000000001</v>
      </c>
      <c r="AK342" s="18">
        <v>0.83</v>
      </c>
      <c r="AL342" s="18">
        <v>1</v>
      </c>
      <c r="AM342" s="18">
        <v>81.599999999999994</v>
      </c>
      <c r="AN342" s="18">
        <v>42.314599999999999</v>
      </c>
      <c r="AO342" s="2">
        <v>0</v>
      </c>
      <c r="AP342" s="2">
        <v>0</v>
      </c>
      <c r="AQ342" s="8" t="s">
        <v>577</v>
      </c>
      <c r="AR342" s="2">
        <v>0</v>
      </c>
      <c r="AS342" s="2">
        <v>0.41</v>
      </c>
      <c r="AT342" s="2">
        <v>0.5</v>
      </c>
      <c r="AU342" s="2">
        <v>84.3</v>
      </c>
      <c r="AV342" s="2">
        <v>8.8602000000000007</v>
      </c>
      <c r="AW342" s="2">
        <v>1.42</v>
      </c>
      <c r="AX342" s="2">
        <v>1.7</v>
      </c>
      <c r="AY342" s="2">
        <v>85.2</v>
      </c>
      <c r="AZ342" s="2">
        <v>39.643599999999999</v>
      </c>
      <c r="BA342" s="2">
        <v>1.38</v>
      </c>
      <c r="BB342" s="2">
        <v>2</v>
      </c>
      <c r="BC342" s="2">
        <v>68.7</v>
      </c>
      <c r="BD342" s="2">
        <v>51.496200000000002</v>
      </c>
      <c r="BE342" s="4" t="str">
        <f t="shared" si="52"/>
        <v>NO APLICA</v>
      </c>
      <c r="BF342" s="4">
        <f t="shared" si="53"/>
        <v>0.78959999999999986</v>
      </c>
      <c r="BG342">
        <f t="shared" si="54"/>
        <v>0</v>
      </c>
      <c r="BH342">
        <f t="shared" si="55"/>
        <v>0.41</v>
      </c>
      <c r="BI342">
        <f t="shared" si="56"/>
        <v>1.42</v>
      </c>
      <c r="BJ342">
        <f t="shared" si="57"/>
        <v>0.83</v>
      </c>
      <c r="BK342">
        <f t="shared" si="58"/>
        <v>1.25</v>
      </c>
      <c r="BL342">
        <f t="shared" si="59"/>
        <v>212.23999999999924</v>
      </c>
    </row>
    <row r="343" spans="1:64" x14ac:dyDescent="0.2">
      <c r="A343" s="1">
        <v>341</v>
      </c>
      <c r="B343" s="7" t="s">
        <v>2</v>
      </c>
      <c r="C343" s="3">
        <v>39934</v>
      </c>
      <c r="D343" s="4" t="s">
        <v>627</v>
      </c>
      <c r="E343" s="4" t="s">
        <v>164</v>
      </c>
      <c r="F343" s="5" t="str">
        <f t="shared" si="50"/>
        <v>V</v>
      </c>
      <c r="G343" s="6">
        <v>0.8847222222222223</v>
      </c>
      <c r="H343" s="6">
        <v>0.92500000000000004</v>
      </c>
      <c r="I343" s="85">
        <f t="shared" si="51"/>
        <v>57.999999999999957</v>
      </c>
      <c r="J343" s="86">
        <f>I343*Segmentos!$D$7*(AH343%)*IF(ISNUMBER(AI343),AI343%,0)</f>
        <v>1103345.5999999992</v>
      </c>
      <c r="K343" s="86">
        <f>I343*Segmentos!$D$7*(AL343%)*IF(ISNUMBER(AM343),AM343%,0)</f>
        <v>1232801.5999999992</v>
      </c>
      <c r="L343" s="4"/>
      <c r="M343" s="2">
        <v>5.05</v>
      </c>
      <c r="N343" s="2">
        <v>16.100000000000001</v>
      </c>
      <c r="O343" s="2">
        <v>31.4</v>
      </c>
      <c r="P343" s="2">
        <v>84.257800000000003</v>
      </c>
      <c r="Q343" s="2">
        <v>3.14</v>
      </c>
      <c r="R343" s="2">
        <v>9</v>
      </c>
      <c r="S343" s="2">
        <v>34.9</v>
      </c>
      <c r="T343" s="2">
        <v>8.7338000000000005</v>
      </c>
      <c r="U343" s="2">
        <v>4.51</v>
      </c>
      <c r="V343" s="2">
        <v>14.3</v>
      </c>
      <c r="W343" s="2">
        <v>31.6</v>
      </c>
      <c r="X343" s="2">
        <v>15.7662</v>
      </c>
      <c r="Y343" s="2">
        <v>5.33</v>
      </c>
      <c r="Z343" s="2">
        <v>18.3</v>
      </c>
      <c r="AA343" s="2">
        <v>29.1</v>
      </c>
      <c r="AB343" s="2">
        <v>26.214600000000001</v>
      </c>
      <c r="AC343" s="2">
        <v>6.13</v>
      </c>
      <c r="AD343" s="2">
        <v>18.899999999999999</v>
      </c>
      <c r="AE343" s="2">
        <v>32.4</v>
      </c>
      <c r="AF343" s="2">
        <v>33.543300000000002</v>
      </c>
      <c r="AG343" s="20">
        <v>4.76</v>
      </c>
      <c r="AH343" s="20">
        <v>15.8</v>
      </c>
      <c r="AI343" s="20">
        <v>30.1</v>
      </c>
      <c r="AJ343" s="20">
        <v>37.6873</v>
      </c>
      <c r="AK343" s="18">
        <v>5.31</v>
      </c>
      <c r="AL343" s="18">
        <v>16.3</v>
      </c>
      <c r="AM343" s="18">
        <v>32.6</v>
      </c>
      <c r="AN343" s="18">
        <v>46.570500000000003</v>
      </c>
      <c r="AO343" s="2">
        <v>4.1900000000000004</v>
      </c>
      <c r="AP343" s="2">
        <v>10.5</v>
      </c>
      <c r="AQ343" s="2">
        <v>40</v>
      </c>
      <c r="AR343" s="2">
        <v>7.6425000000000001</v>
      </c>
      <c r="AS343" s="2">
        <v>3.8</v>
      </c>
      <c r="AT343" s="2">
        <v>12.1</v>
      </c>
      <c r="AU343" s="2">
        <v>31.5</v>
      </c>
      <c r="AV343" s="2">
        <v>13.971500000000001</v>
      </c>
      <c r="AW343" s="2">
        <v>5.81</v>
      </c>
      <c r="AX343" s="2">
        <v>16.3</v>
      </c>
      <c r="AY343" s="2">
        <v>35.6</v>
      </c>
      <c r="AZ343" s="2">
        <v>27.8657</v>
      </c>
      <c r="BA343" s="2">
        <v>5.45</v>
      </c>
      <c r="BB343" s="2">
        <v>19.8</v>
      </c>
      <c r="BC343" s="2">
        <v>27.4</v>
      </c>
      <c r="BD343" s="2">
        <v>34.778100000000002</v>
      </c>
      <c r="BE343" s="4" t="str">
        <f t="shared" si="52"/>
        <v>NO APLICA</v>
      </c>
      <c r="BF343" s="4">
        <f t="shared" si="53"/>
        <v>4.7</v>
      </c>
      <c r="BG343">
        <f t="shared" si="54"/>
        <v>4.1900000000000004</v>
      </c>
      <c r="BH343">
        <f t="shared" si="55"/>
        <v>3.8</v>
      </c>
      <c r="BI343">
        <f t="shared" si="56"/>
        <v>5.81</v>
      </c>
      <c r="BJ343">
        <f t="shared" si="57"/>
        <v>5.31</v>
      </c>
      <c r="BK343">
        <f t="shared" si="58"/>
        <v>4.76</v>
      </c>
      <c r="BL343">
        <f t="shared" si="59"/>
        <v>29321.319999999978</v>
      </c>
    </row>
    <row r="344" spans="1:64" x14ac:dyDescent="0.2">
      <c r="A344" s="1">
        <v>342</v>
      </c>
      <c r="B344" s="7" t="s">
        <v>16</v>
      </c>
      <c r="C344" s="3">
        <v>39934</v>
      </c>
      <c r="D344" s="4" t="s">
        <v>626</v>
      </c>
      <c r="E344" s="4" t="s">
        <v>166</v>
      </c>
      <c r="F344" s="5" t="str">
        <f t="shared" si="50"/>
        <v>V</v>
      </c>
      <c r="G344" s="6">
        <v>0.91388888888888886</v>
      </c>
      <c r="H344" s="6">
        <v>0.91736111111111107</v>
      </c>
      <c r="I344" s="85">
        <f t="shared" si="51"/>
        <v>4.9999999999999822</v>
      </c>
      <c r="J344" s="86">
        <f>I344*Segmentos!$D$7*(AH344%)*IF(ISNUMBER(AI344),AI344%,0)</f>
        <v>115813.99999999958</v>
      </c>
      <c r="K344" s="86">
        <f>I344*Segmentos!$D$7*(AL344%)*IF(ISNUMBER(AM344),AM344%,0)</f>
        <v>190967.9999999993</v>
      </c>
      <c r="L344" s="4"/>
      <c r="M344" s="2">
        <v>7.75</v>
      </c>
      <c r="N344" s="2">
        <v>9.5</v>
      </c>
      <c r="O344" s="2">
        <v>81.900000000000006</v>
      </c>
      <c r="P344" s="2">
        <v>84.056399999999996</v>
      </c>
      <c r="Q344" s="2">
        <v>5.43</v>
      </c>
      <c r="R344" s="2">
        <v>6.4</v>
      </c>
      <c r="S344" s="2">
        <v>84.3</v>
      </c>
      <c r="T344" s="2">
        <v>9.8280999999999992</v>
      </c>
      <c r="U344" s="2">
        <v>4.63</v>
      </c>
      <c r="V344" s="2">
        <v>5.2</v>
      </c>
      <c r="W344" s="2">
        <v>89.5</v>
      </c>
      <c r="X344" s="2">
        <v>10.540800000000001</v>
      </c>
      <c r="Y344" s="2">
        <v>9.16</v>
      </c>
      <c r="Z344" s="2">
        <v>11.2</v>
      </c>
      <c r="AA344" s="2">
        <v>81.599999999999994</v>
      </c>
      <c r="AB344" s="2">
        <v>29.357099999999999</v>
      </c>
      <c r="AC344" s="2">
        <v>9.64</v>
      </c>
      <c r="AD344" s="2">
        <v>12.1</v>
      </c>
      <c r="AE344" s="2">
        <v>79.5</v>
      </c>
      <c r="AF344" s="2">
        <v>34.330399999999997</v>
      </c>
      <c r="AG344" s="20">
        <v>5.78</v>
      </c>
      <c r="AH344" s="20">
        <v>7.9</v>
      </c>
      <c r="AI344" s="20">
        <v>73.3</v>
      </c>
      <c r="AJ344" s="20">
        <v>29.768899999999999</v>
      </c>
      <c r="AK344" s="18">
        <v>9.52</v>
      </c>
      <c r="AL344" s="18">
        <v>10.9</v>
      </c>
      <c r="AM344" s="18">
        <v>87.6</v>
      </c>
      <c r="AN344" s="18">
        <v>54.287399999999998</v>
      </c>
      <c r="AO344" s="2">
        <v>6.28</v>
      </c>
      <c r="AP344" s="2">
        <v>7.6</v>
      </c>
      <c r="AQ344" s="2">
        <v>83.1</v>
      </c>
      <c r="AR344" s="2">
        <v>7.4500999999999999</v>
      </c>
      <c r="AS344" s="2">
        <v>8.08</v>
      </c>
      <c r="AT344" s="2">
        <v>9.6999999999999993</v>
      </c>
      <c r="AU344" s="2">
        <v>83.5</v>
      </c>
      <c r="AV344" s="2">
        <v>19.3185</v>
      </c>
      <c r="AW344" s="2">
        <v>5.83</v>
      </c>
      <c r="AX344" s="2">
        <v>6.8</v>
      </c>
      <c r="AY344" s="2">
        <v>85.3</v>
      </c>
      <c r="AZ344" s="2">
        <v>18.1873</v>
      </c>
      <c r="BA344" s="2">
        <v>9.41</v>
      </c>
      <c r="BB344" s="2">
        <v>11.8</v>
      </c>
      <c r="BC344" s="2">
        <v>79.5</v>
      </c>
      <c r="BD344" s="2">
        <v>39.1004</v>
      </c>
      <c r="BE344" s="4" t="str">
        <f t="shared" si="52"/>
        <v>NO APLICA</v>
      </c>
      <c r="BF344" s="4">
        <f t="shared" si="53"/>
        <v>8.2877999999999989</v>
      </c>
      <c r="BG344">
        <f t="shared" si="54"/>
        <v>6.28</v>
      </c>
      <c r="BH344">
        <f t="shared" si="55"/>
        <v>8.08</v>
      </c>
      <c r="BI344">
        <f t="shared" si="56"/>
        <v>9.41</v>
      </c>
      <c r="BJ344">
        <f t="shared" si="57"/>
        <v>9.52</v>
      </c>
      <c r="BK344">
        <f t="shared" si="58"/>
        <v>5.78</v>
      </c>
      <c r="BL344">
        <f t="shared" si="59"/>
        <v>3890.2499999999864</v>
      </c>
    </row>
    <row r="345" spans="1:64" x14ac:dyDescent="0.2">
      <c r="A345" s="1">
        <v>343</v>
      </c>
      <c r="B345" s="7" t="s">
        <v>22</v>
      </c>
      <c r="C345" s="3">
        <v>39934</v>
      </c>
      <c r="D345" s="4" t="s">
        <v>629</v>
      </c>
      <c r="E345" s="4" t="s">
        <v>164</v>
      </c>
      <c r="F345" s="5" t="str">
        <f t="shared" si="50"/>
        <v>V</v>
      </c>
      <c r="G345" s="6">
        <v>0.83263888888888893</v>
      </c>
      <c r="H345" s="6">
        <v>0.87430555555555556</v>
      </c>
      <c r="I345" s="85">
        <f t="shared" si="51"/>
        <v>59.999999999999943</v>
      </c>
      <c r="J345" s="86">
        <f>I345*Segmentos!$D$7*(AH345%)*IF(ISNUMBER(AI345),AI345%,0)</f>
        <v>300119.99999999971</v>
      </c>
      <c r="K345" s="86">
        <f>I345*Segmentos!$D$7*(AL345%)*IF(ISNUMBER(AM345),AM345%,0)</f>
        <v>326807.99999999971</v>
      </c>
      <c r="L345" s="4"/>
      <c r="M345" s="2">
        <v>1.31</v>
      </c>
      <c r="N345" s="2">
        <v>5.6</v>
      </c>
      <c r="O345" s="2">
        <v>23.5</v>
      </c>
      <c r="P345" s="2">
        <v>99.063199999999995</v>
      </c>
      <c r="Q345" s="2">
        <v>0.13</v>
      </c>
      <c r="R345" s="2">
        <v>1.1000000000000001</v>
      </c>
      <c r="S345" s="2">
        <v>12.7</v>
      </c>
      <c r="T345" s="2">
        <v>1.6995</v>
      </c>
      <c r="U345" s="2">
        <v>0.52</v>
      </c>
      <c r="V345" s="2">
        <v>3.3</v>
      </c>
      <c r="W345" s="2">
        <v>15.6</v>
      </c>
      <c r="X345" s="2">
        <v>8.2164999999999999</v>
      </c>
      <c r="Y345" s="2">
        <v>0.76</v>
      </c>
      <c r="Z345" s="2">
        <v>4.2</v>
      </c>
      <c r="AA345" s="2">
        <v>17.899999999999999</v>
      </c>
      <c r="AB345" s="2">
        <v>16.97</v>
      </c>
      <c r="AC345" s="2">
        <v>2.9</v>
      </c>
      <c r="AD345" s="2">
        <v>10.5</v>
      </c>
      <c r="AE345" s="2">
        <v>27.7</v>
      </c>
      <c r="AF345" s="2">
        <v>72.177199999999999</v>
      </c>
      <c r="AG345" s="20">
        <v>1.25</v>
      </c>
      <c r="AH345" s="20">
        <v>6.1</v>
      </c>
      <c r="AI345" s="20">
        <v>20.5</v>
      </c>
      <c r="AJ345" s="20">
        <v>44.9131</v>
      </c>
      <c r="AK345" s="18">
        <v>1.36</v>
      </c>
      <c r="AL345" s="18">
        <v>5.0999999999999996</v>
      </c>
      <c r="AM345" s="18">
        <v>26.7</v>
      </c>
      <c r="AN345" s="18">
        <v>54.150100000000002</v>
      </c>
      <c r="AO345" s="2">
        <v>0.54</v>
      </c>
      <c r="AP345" s="2">
        <v>4.4000000000000004</v>
      </c>
      <c r="AQ345" s="2">
        <v>12.3</v>
      </c>
      <c r="AR345" s="2">
        <v>4.5137</v>
      </c>
      <c r="AS345" s="2">
        <v>1.26</v>
      </c>
      <c r="AT345" s="2">
        <v>4</v>
      </c>
      <c r="AU345" s="2">
        <v>31.7</v>
      </c>
      <c r="AV345" s="2">
        <v>21.053100000000001</v>
      </c>
      <c r="AW345" s="2">
        <v>1.34</v>
      </c>
      <c r="AX345" s="2">
        <v>5.3</v>
      </c>
      <c r="AY345" s="2">
        <v>25.3</v>
      </c>
      <c r="AZ345" s="2">
        <v>29.282299999999999</v>
      </c>
      <c r="BA345" s="2">
        <v>1.52</v>
      </c>
      <c r="BB345" s="2">
        <v>7</v>
      </c>
      <c r="BC345" s="2">
        <v>21.8</v>
      </c>
      <c r="BD345" s="2">
        <v>44.214100000000002</v>
      </c>
      <c r="BE345" s="4" t="str">
        <f t="shared" si="52"/>
        <v>NO APLICA</v>
      </c>
      <c r="BF345" s="4">
        <f t="shared" si="53"/>
        <v>1.2772000000000001</v>
      </c>
      <c r="BG345">
        <f t="shared" si="54"/>
        <v>0.54</v>
      </c>
      <c r="BH345">
        <f t="shared" si="55"/>
        <v>1.26</v>
      </c>
      <c r="BI345">
        <f t="shared" si="56"/>
        <v>1.52</v>
      </c>
      <c r="BJ345">
        <f t="shared" si="57"/>
        <v>1.36</v>
      </c>
      <c r="BK345">
        <f t="shared" si="58"/>
        <v>1.25</v>
      </c>
      <c r="BL345">
        <f t="shared" si="59"/>
        <v>7895.9999999999918</v>
      </c>
    </row>
    <row r="346" spans="1:64" x14ac:dyDescent="0.2">
      <c r="A346" s="1">
        <v>344</v>
      </c>
      <c r="B346" s="7" t="s">
        <v>24</v>
      </c>
      <c r="C346" s="3">
        <v>39934</v>
      </c>
      <c r="D346" s="4" t="s">
        <v>629</v>
      </c>
      <c r="E346" s="4" t="s">
        <v>170</v>
      </c>
      <c r="F346" s="5" t="str">
        <f t="shared" si="50"/>
        <v>V</v>
      </c>
      <c r="G346" s="6">
        <v>0.89236111111111116</v>
      </c>
      <c r="H346" s="6">
        <v>0.90972222222222221</v>
      </c>
      <c r="I346" s="85">
        <f t="shared" si="51"/>
        <v>24.999999999999911</v>
      </c>
      <c r="J346" s="86">
        <f>I346*Segmentos!$D$7*(AH346%)*IF(ISNUMBER(AI346),AI346%,0)</f>
        <v>21399.999999999924</v>
      </c>
      <c r="K346" s="86">
        <f>I346*Segmentos!$D$7*(AL346%)*IF(ISNUMBER(AM346),AM346%,0)</f>
        <v>51379.999999999818</v>
      </c>
      <c r="L346" s="4"/>
      <c r="M346" s="2">
        <v>0.36</v>
      </c>
      <c r="N346" s="2">
        <v>1</v>
      </c>
      <c r="O346" s="2">
        <v>38.1</v>
      </c>
      <c r="P346" s="2">
        <v>37.647199999999998</v>
      </c>
      <c r="Q346" s="2">
        <v>0.21</v>
      </c>
      <c r="R346" s="2">
        <v>0.5</v>
      </c>
      <c r="S346" s="2">
        <v>40</v>
      </c>
      <c r="T346" s="2">
        <v>3.653</v>
      </c>
      <c r="U346" s="2">
        <v>0.91</v>
      </c>
      <c r="V346" s="2">
        <v>1.2</v>
      </c>
      <c r="W346" s="2">
        <v>72.7</v>
      </c>
      <c r="X346" s="2">
        <v>19.691400000000002</v>
      </c>
      <c r="Y346" s="2">
        <v>0.05</v>
      </c>
      <c r="Z346" s="2">
        <v>0.5</v>
      </c>
      <c r="AA346" s="2">
        <v>8.5</v>
      </c>
      <c r="AB346" s="2">
        <v>1.3842000000000001</v>
      </c>
      <c r="AC346" s="2">
        <v>0.38</v>
      </c>
      <c r="AD346" s="2">
        <v>1.4</v>
      </c>
      <c r="AE346" s="2">
        <v>27.9</v>
      </c>
      <c r="AF346" s="2">
        <v>12.9186</v>
      </c>
      <c r="AG346" s="20">
        <v>0.19</v>
      </c>
      <c r="AH346" s="20">
        <v>0.5</v>
      </c>
      <c r="AI346" s="20">
        <v>42.8</v>
      </c>
      <c r="AJ346" s="20">
        <v>9.5658999999999992</v>
      </c>
      <c r="AK346" s="18">
        <v>0.52</v>
      </c>
      <c r="AL346" s="18">
        <v>1.4</v>
      </c>
      <c r="AM346" s="18">
        <v>36.700000000000003</v>
      </c>
      <c r="AN346" s="18">
        <v>28.081299999999999</v>
      </c>
      <c r="AO346" s="2">
        <v>0</v>
      </c>
      <c r="AP346" s="2">
        <v>0</v>
      </c>
      <c r="AQ346" s="8" t="s">
        <v>577</v>
      </c>
      <c r="AR346" s="2">
        <v>0</v>
      </c>
      <c r="AS346" s="2">
        <v>0.4</v>
      </c>
      <c r="AT346" s="2">
        <v>0.5</v>
      </c>
      <c r="AU346" s="2">
        <v>73.400000000000006</v>
      </c>
      <c r="AV346" s="2">
        <v>9.1937999999999995</v>
      </c>
      <c r="AW346" s="2">
        <v>0.31</v>
      </c>
      <c r="AX346" s="2">
        <v>0.5</v>
      </c>
      <c r="AY346" s="2">
        <v>57.7</v>
      </c>
      <c r="AZ346" s="2">
        <v>9.3175000000000008</v>
      </c>
      <c r="BA346" s="2">
        <v>0.48</v>
      </c>
      <c r="BB346" s="2">
        <v>1.8</v>
      </c>
      <c r="BC346" s="2">
        <v>27.3</v>
      </c>
      <c r="BD346" s="2">
        <v>19.135999999999999</v>
      </c>
      <c r="BE346" s="4" t="str">
        <f t="shared" si="52"/>
        <v>NO APLICA</v>
      </c>
      <c r="BF346" s="4">
        <f t="shared" si="53"/>
        <v>0.38160000000000005</v>
      </c>
      <c r="BG346">
        <f t="shared" si="54"/>
        <v>0</v>
      </c>
      <c r="BH346">
        <f t="shared" si="55"/>
        <v>0.4</v>
      </c>
      <c r="BI346">
        <f t="shared" si="56"/>
        <v>0.48</v>
      </c>
      <c r="BJ346">
        <f t="shared" si="57"/>
        <v>0.52</v>
      </c>
      <c r="BK346">
        <f t="shared" si="58"/>
        <v>0.19</v>
      </c>
      <c r="BL346">
        <f t="shared" si="59"/>
        <v>952.4999999999967</v>
      </c>
    </row>
    <row r="347" spans="1:64" x14ac:dyDescent="0.2">
      <c r="A347" s="1">
        <v>345</v>
      </c>
      <c r="B347" s="7" t="s">
        <v>4</v>
      </c>
      <c r="C347" s="3">
        <v>39934</v>
      </c>
      <c r="D347" s="4" t="s">
        <v>3</v>
      </c>
      <c r="E347" s="4" t="s">
        <v>165</v>
      </c>
      <c r="F347" s="5" t="str">
        <f t="shared" si="50"/>
        <v>V</v>
      </c>
      <c r="G347" s="6">
        <v>0.78263888888888899</v>
      </c>
      <c r="H347" s="6">
        <v>0.87430555555555556</v>
      </c>
      <c r="I347" s="85">
        <f t="shared" si="51"/>
        <v>131.99999999999986</v>
      </c>
      <c r="J347" s="86">
        <f>I347*Segmentos!$D$7*(AH347%)*IF(ISNUMBER(AI347),AI347%,0)</f>
        <v>1190111.9999999988</v>
      </c>
      <c r="K347" s="86">
        <f>I347*Segmentos!$D$7*(AL347%)*IF(ISNUMBER(AM347),AM347%,0)</f>
        <v>1820332.799999998</v>
      </c>
      <c r="L347" s="4"/>
      <c r="M347" s="2">
        <v>2.88</v>
      </c>
      <c r="N347" s="2">
        <v>13.6</v>
      </c>
      <c r="O347" s="2">
        <v>21.1</v>
      </c>
      <c r="P347" s="2">
        <v>75.2209</v>
      </c>
      <c r="Q347" s="2">
        <v>2.02</v>
      </c>
      <c r="R347" s="2">
        <v>12.3</v>
      </c>
      <c r="S347" s="2">
        <v>16.3</v>
      </c>
      <c r="T347" s="2">
        <v>8.7952999999999992</v>
      </c>
      <c r="U347" s="2">
        <v>3.54</v>
      </c>
      <c r="V347" s="2">
        <v>12.7</v>
      </c>
      <c r="W347" s="2">
        <v>27.9</v>
      </c>
      <c r="X347" s="2">
        <v>19.370899999999999</v>
      </c>
      <c r="Y347" s="2">
        <v>3.07</v>
      </c>
      <c r="Z347" s="2">
        <v>13.9</v>
      </c>
      <c r="AA347" s="2">
        <v>22</v>
      </c>
      <c r="AB347" s="2">
        <v>23.698599999999999</v>
      </c>
      <c r="AC347" s="2">
        <v>2.72</v>
      </c>
      <c r="AD347" s="2">
        <v>14.6</v>
      </c>
      <c r="AE347" s="2">
        <v>18.600000000000001</v>
      </c>
      <c r="AF347" s="2">
        <v>23.356100000000001</v>
      </c>
      <c r="AG347" s="20">
        <v>2.25</v>
      </c>
      <c r="AH347" s="20">
        <v>11.5</v>
      </c>
      <c r="AI347" s="20">
        <v>19.600000000000001</v>
      </c>
      <c r="AJ347" s="20">
        <v>27.886600000000001</v>
      </c>
      <c r="AK347" s="18">
        <v>3.45</v>
      </c>
      <c r="AL347" s="18">
        <v>15.6</v>
      </c>
      <c r="AM347" s="18">
        <v>22.1</v>
      </c>
      <c r="AN347" s="18">
        <v>47.334299999999999</v>
      </c>
      <c r="AO347" s="2">
        <v>2.62</v>
      </c>
      <c r="AP347" s="2">
        <v>9.6</v>
      </c>
      <c r="AQ347" s="2">
        <v>27.4</v>
      </c>
      <c r="AR347" s="2">
        <v>7.4866999999999999</v>
      </c>
      <c r="AS347" s="2">
        <v>1.42</v>
      </c>
      <c r="AT347" s="2">
        <v>11.2</v>
      </c>
      <c r="AU347" s="2">
        <v>12.7</v>
      </c>
      <c r="AV347" s="2">
        <v>8.2011000000000003</v>
      </c>
      <c r="AW347" s="2">
        <v>3.05</v>
      </c>
      <c r="AX347" s="2">
        <v>13</v>
      </c>
      <c r="AY347" s="2">
        <v>23.5</v>
      </c>
      <c r="AZ347" s="2">
        <v>22.913399999999999</v>
      </c>
      <c r="BA347" s="2">
        <v>3.66</v>
      </c>
      <c r="BB347" s="2">
        <v>16.7</v>
      </c>
      <c r="BC347" s="2">
        <v>21.9</v>
      </c>
      <c r="BD347" s="2">
        <v>36.619700000000002</v>
      </c>
      <c r="BE347" s="4" t="str">
        <f t="shared" si="52"/>
        <v>ABURRIDO</v>
      </c>
      <c r="BF347" s="4">
        <f t="shared" si="53"/>
        <v>2.5220000000000002</v>
      </c>
      <c r="BG347">
        <f t="shared" si="54"/>
        <v>2.62</v>
      </c>
      <c r="BH347">
        <f t="shared" si="55"/>
        <v>1.42</v>
      </c>
      <c r="BI347">
        <f t="shared" si="56"/>
        <v>3.66</v>
      </c>
      <c r="BJ347">
        <f t="shared" si="57"/>
        <v>3.45</v>
      </c>
      <c r="BK347">
        <f t="shared" si="58"/>
        <v>2.25</v>
      </c>
      <c r="BL347">
        <f t="shared" si="59"/>
        <v>37878.719999999958</v>
      </c>
    </row>
    <row r="348" spans="1:64" x14ac:dyDescent="0.2">
      <c r="A348" s="1">
        <v>346</v>
      </c>
      <c r="B348" s="7" t="s">
        <v>15</v>
      </c>
      <c r="C348" s="3">
        <v>39935</v>
      </c>
      <c r="D348" s="4" t="s">
        <v>626</v>
      </c>
      <c r="E348" s="4" t="s">
        <v>164</v>
      </c>
      <c r="F348" s="5" t="str">
        <f t="shared" si="50"/>
        <v>S</v>
      </c>
      <c r="G348" s="6">
        <v>0.875</v>
      </c>
      <c r="H348" s="6">
        <v>0.91319444444444453</v>
      </c>
      <c r="I348" s="85">
        <f t="shared" si="51"/>
        <v>55.000000000000128</v>
      </c>
      <c r="J348" s="86">
        <f>I348*Segmentos!$D$7*(AH348%)*IF(ISNUMBER(AI348),AI348%,0)</f>
        <v>1112870.0000000028</v>
      </c>
      <c r="K348" s="86">
        <f>I348*Segmentos!$D$7*(AL348%)*IF(ISNUMBER(AM348),AM348%,0)</f>
        <v>1626570.000000004</v>
      </c>
      <c r="L348" s="4"/>
      <c r="M348" s="2">
        <v>6.29</v>
      </c>
      <c r="N348" s="2">
        <v>15.5</v>
      </c>
      <c r="O348" s="2">
        <v>40.5</v>
      </c>
      <c r="P348" s="2">
        <v>87.718400000000003</v>
      </c>
      <c r="Q348" s="2">
        <v>3.52</v>
      </c>
      <c r="R348" s="2">
        <v>5.7</v>
      </c>
      <c r="S348" s="2">
        <v>61.5</v>
      </c>
      <c r="T348" s="2">
        <v>8.1992999999999991</v>
      </c>
      <c r="U348" s="2">
        <v>5.13</v>
      </c>
      <c r="V348" s="2">
        <v>13.4</v>
      </c>
      <c r="W348" s="2">
        <v>38.4</v>
      </c>
      <c r="X348" s="2">
        <v>14.9994</v>
      </c>
      <c r="Y348" s="2">
        <v>6.11</v>
      </c>
      <c r="Z348" s="2">
        <v>16.600000000000001</v>
      </c>
      <c r="AA348" s="2">
        <v>36.9</v>
      </c>
      <c r="AB348" s="2">
        <v>25.1374</v>
      </c>
      <c r="AC348" s="2">
        <v>8.6</v>
      </c>
      <c r="AD348" s="2">
        <v>21</v>
      </c>
      <c r="AE348" s="2">
        <v>41</v>
      </c>
      <c r="AF348" s="2">
        <v>39.382399999999997</v>
      </c>
      <c r="AG348" s="20">
        <v>5.07</v>
      </c>
      <c r="AH348" s="20">
        <v>15.1</v>
      </c>
      <c r="AI348" s="20">
        <v>33.5</v>
      </c>
      <c r="AJ348" s="20">
        <v>33.510100000000001</v>
      </c>
      <c r="AK348" s="18">
        <v>7.4</v>
      </c>
      <c r="AL348" s="18">
        <v>15.9</v>
      </c>
      <c r="AM348" s="18">
        <v>46.5</v>
      </c>
      <c r="AN348" s="18">
        <v>54.208300000000001</v>
      </c>
      <c r="AO348" s="2">
        <v>4.59</v>
      </c>
      <c r="AP348" s="2">
        <v>10.3</v>
      </c>
      <c r="AQ348" s="2">
        <v>44.5</v>
      </c>
      <c r="AR348" s="2">
        <v>6.9947999999999997</v>
      </c>
      <c r="AS348" s="2">
        <v>5.48</v>
      </c>
      <c r="AT348" s="2">
        <v>13.4</v>
      </c>
      <c r="AU348" s="2">
        <v>41</v>
      </c>
      <c r="AV348" s="2">
        <v>16.844000000000001</v>
      </c>
      <c r="AW348" s="2">
        <v>5.4</v>
      </c>
      <c r="AX348" s="2">
        <v>15.5</v>
      </c>
      <c r="AY348" s="2">
        <v>34.799999999999997</v>
      </c>
      <c r="AZ348" s="2">
        <v>21.650500000000001</v>
      </c>
      <c r="BA348" s="2">
        <v>7.91</v>
      </c>
      <c r="BB348" s="2">
        <v>18.3</v>
      </c>
      <c r="BC348" s="2">
        <v>43.3</v>
      </c>
      <c r="BD348" s="2">
        <v>42.229100000000003</v>
      </c>
      <c r="BE348" s="4" t="str">
        <f t="shared" si="52"/>
        <v>NO APLICA</v>
      </c>
      <c r="BF348" s="4">
        <f t="shared" si="53"/>
        <v>6.3176000000000005</v>
      </c>
      <c r="BG348">
        <f t="shared" si="54"/>
        <v>4.59</v>
      </c>
      <c r="BH348">
        <f t="shared" si="55"/>
        <v>5.48</v>
      </c>
      <c r="BI348">
        <f t="shared" si="56"/>
        <v>7.91</v>
      </c>
      <c r="BJ348">
        <f t="shared" si="57"/>
        <v>7.4</v>
      </c>
      <c r="BK348">
        <f t="shared" si="58"/>
        <v>5.07</v>
      </c>
      <c r="BL348">
        <f t="shared" si="59"/>
        <v>34526.25000000008</v>
      </c>
    </row>
    <row r="349" spans="1:64" x14ac:dyDescent="0.2">
      <c r="A349" s="1">
        <v>347</v>
      </c>
      <c r="B349" s="7" t="s">
        <v>73</v>
      </c>
      <c r="C349" s="3">
        <v>39935</v>
      </c>
      <c r="D349" s="4" t="s">
        <v>629</v>
      </c>
      <c r="E349" s="4" t="s">
        <v>170</v>
      </c>
      <c r="F349" s="5" t="str">
        <f t="shared" si="50"/>
        <v>S</v>
      </c>
      <c r="G349" s="6">
        <v>0.8847222222222223</v>
      </c>
      <c r="H349" s="6">
        <v>0.89236111111111116</v>
      </c>
      <c r="I349" s="85">
        <f t="shared" si="51"/>
        <v>10.999999999999961</v>
      </c>
      <c r="J349" s="86">
        <f>I349*Segmentos!$D$7*(AH349%)*IF(ISNUMBER(AI349),AI349%,0)</f>
        <v>11365.199999999959</v>
      </c>
      <c r="K349" s="86">
        <f>I349*Segmentos!$D$7*(AL349%)*IF(ISNUMBER(AM349),AM349%,0)</f>
        <v>13199.999999999953</v>
      </c>
      <c r="L349" s="4"/>
      <c r="M349" s="2">
        <v>0.27</v>
      </c>
      <c r="N349" s="2">
        <v>0.3</v>
      </c>
      <c r="O349" s="2">
        <v>92.9</v>
      </c>
      <c r="P349" s="2">
        <v>53.243600000000001</v>
      </c>
      <c r="Q349" s="2">
        <v>0</v>
      </c>
      <c r="R349" s="2">
        <v>0</v>
      </c>
      <c r="S349" s="8" t="s">
        <v>577</v>
      </c>
      <c r="T349" s="2">
        <v>0</v>
      </c>
      <c r="U349" s="2">
        <v>0.67</v>
      </c>
      <c r="V349" s="2">
        <v>0.7</v>
      </c>
      <c r="W349" s="2">
        <v>100</v>
      </c>
      <c r="X349" s="2">
        <v>27.907900000000001</v>
      </c>
      <c r="Y349" s="2">
        <v>0.37</v>
      </c>
      <c r="Z349" s="2">
        <v>0.4</v>
      </c>
      <c r="AA349" s="2">
        <v>100</v>
      </c>
      <c r="AB349" s="2">
        <v>21.937200000000001</v>
      </c>
      <c r="AC349" s="2">
        <v>0.05</v>
      </c>
      <c r="AD349" s="2">
        <v>0.1</v>
      </c>
      <c r="AE349" s="2">
        <v>45.5</v>
      </c>
      <c r="AF349" s="2">
        <v>3.3986000000000001</v>
      </c>
      <c r="AG349" s="20">
        <v>0.27</v>
      </c>
      <c r="AH349" s="20">
        <v>0.3</v>
      </c>
      <c r="AI349" s="20">
        <v>86.1</v>
      </c>
      <c r="AJ349" s="20">
        <v>25.335799999999999</v>
      </c>
      <c r="AK349" s="18">
        <v>0.27</v>
      </c>
      <c r="AL349" s="18">
        <v>0.3</v>
      </c>
      <c r="AM349" s="18">
        <v>100</v>
      </c>
      <c r="AN349" s="18">
        <v>27.907900000000001</v>
      </c>
      <c r="AO349" s="2">
        <v>0</v>
      </c>
      <c r="AP349" s="2">
        <v>0</v>
      </c>
      <c r="AQ349" s="8" t="s">
        <v>577</v>
      </c>
      <c r="AR349" s="2">
        <v>0</v>
      </c>
      <c r="AS349" s="2">
        <v>0</v>
      </c>
      <c r="AT349" s="2">
        <v>0</v>
      </c>
      <c r="AU349" s="8" t="s">
        <v>577</v>
      </c>
      <c r="AV349" s="2">
        <v>0</v>
      </c>
      <c r="AW349" s="2">
        <v>0</v>
      </c>
      <c r="AX349" s="2">
        <v>0</v>
      </c>
      <c r="AY349" s="8" t="s">
        <v>577</v>
      </c>
      <c r="AZ349" s="2">
        <v>0</v>
      </c>
      <c r="BA349" s="2">
        <v>0.7</v>
      </c>
      <c r="BB349" s="2">
        <v>0.8</v>
      </c>
      <c r="BC349" s="2">
        <v>92.9</v>
      </c>
      <c r="BD349" s="2">
        <v>53.243600000000001</v>
      </c>
      <c r="BE349" s="4" t="str">
        <f t="shared" si="52"/>
        <v>NO APLICA</v>
      </c>
      <c r="BF349" s="4">
        <f t="shared" si="53"/>
        <v>0.26399999999999996</v>
      </c>
      <c r="BG349">
        <f t="shared" si="54"/>
        <v>0</v>
      </c>
      <c r="BH349">
        <f t="shared" si="55"/>
        <v>0</v>
      </c>
      <c r="BI349">
        <f t="shared" si="56"/>
        <v>0.7</v>
      </c>
      <c r="BJ349">
        <f t="shared" si="57"/>
        <v>0.27</v>
      </c>
      <c r="BK349">
        <f t="shared" si="58"/>
        <v>0.27</v>
      </c>
      <c r="BL349">
        <f t="shared" si="59"/>
        <v>306.56999999999891</v>
      </c>
    </row>
    <row r="350" spans="1:64" x14ac:dyDescent="0.2">
      <c r="A350" s="1">
        <v>348</v>
      </c>
      <c r="B350" s="7" t="s">
        <v>5</v>
      </c>
      <c r="C350" s="3">
        <v>39935</v>
      </c>
      <c r="D350" s="4" t="s">
        <v>3</v>
      </c>
      <c r="E350" s="4" t="s">
        <v>164</v>
      </c>
      <c r="F350" s="5" t="str">
        <f t="shared" si="50"/>
        <v>S</v>
      </c>
      <c r="G350" s="6">
        <v>0.87430555555555556</v>
      </c>
      <c r="H350" s="6">
        <v>0.9159722222222223</v>
      </c>
      <c r="I350" s="85">
        <f t="shared" si="51"/>
        <v>60.000000000000107</v>
      </c>
      <c r="J350" s="86">
        <f>I350*Segmentos!$D$7*(AH350%)*IF(ISNUMBER(AI350),AI350%,0)</f>
        <v>1175040.0000000023</v>
      </c>
      <c r="K350" s="86">
        <f>I350*Segmentos!$D$7*(AL350%)*IF(ISNUMBER(AM350),AM350%,0)</f>
        <v>984456.00000000151</v>
      </c>
      <c r="L350" s="4"/>
      <c r="M350" s="2">
        <v>4.47</v>
      </c>
      <c r="N350" s="2">
        <v>14.4</v>
      </c>
      <c r="O350" s="2">
        <v>31</v>
      </c>
      <c r="P350" s="2">
        <v>86.281000000000006</v>
      </c>
      <c r="Q350" s="2">
        <v>1.4</v>
      </c>
      <c r="R350" s="2">
        <v>4.7</v>
      </c>
      <c r="S350" s="2">
        <v>30</v>
      </c>
      <c r="T350" s="2">
        <v>4.4916999999999998</v>
      </c>
      <c r="U350" s="2">
        <v>3.06</v>
      </c>
      <c r="V350" s="2">
        <v>11.2</v>
      </c>
      <c r="W350" s="2">
        <v>27.3</v>
      </c>
      <c r="X350" s="2">
        <v>12.395099999999999</v>
      </c>
      <c r="Y350" s="2">
        <v>5.54</v>
      </c>
      <c r="Z350" s="2">
        <v>17</v>
      </c>
      <c r="AA350" s="2">
        <v>32.6</v>
      </c>
      <c r="AB350" s="2">
        <v>31.551600000000001</v>
      </c>
      <c r="AC350" s="2">
        <v>5.97</v>
      </c>
      <c r="AD350" s="2">
        <v>19.100000000000001</v>
      </c>
      <c r="AE350" s="2">
        <v>31.3</v>
      </c>
      <c r="AF350" s="2">
        <v>37.842500000000001</v>
      </c>
      <c r="AG350" s="20">
        <v>4.8899999999999997</v>
      </c>
      <c r="AH350" s="20">
        <v>17</v>
      </c>
      <c r="AI350" s="20">
        <v>28.8</v>
      </c>
      <c r="AJ350" s="20">
        <v>44.779800000000002</v>
      </c>
      <c r="AK350" s="18">
        <v>4.09</v>
      </c>
      <c r="AL350" s="18">
        <v>12.1</v>
      </c>
      <c r="AM350" s="18">
        <v>33.9</v>
      </c>
      <c r="AN350" s="18">
        <v>41.501199999999997</v>
      </c>
      <c r="AO350" s="2">
        <v>2.88</v>
      </c>
      <c r="AP350" s="2">
        <v>12.5</v>
      </c>
      <c r="AQ350" s="2">
        <v>23.1</v>
      </c>
      <c r="AR350" s="2">
        <v>6.0708000000000002</v>
      </c>
      <c r="AS350" s="2">
        <v>3.52</v>
      </c>
      <c r="AT350" s="2">
        <v>12.5</v>
      </c>
      <c r="AU350" s="2">
        <v>28.1</v>
      </c>
      <c r="AV350" s="2">
        <v>14.975199999999999</v>
      </c>
      <c r="AW350" s="2">
        <v>4.21</v>
      </c>
      <c r="AX350" s="2">
        <v>14</v>
      </c>
      <c r="AY350" s="2">
        <v>30.1</v>
      </c>
      <c r="AZ350" s="2">
        <v>23.335599999999999</v>
      </c>
      <c r="BA350" s="2">
        <v>5.67</v>
      </c>
      <c r="BB350" s="2">
        <v>16.399999999999999</v>
      </c>
      <c r="BC350" s="2">
        <v>34.700000000000003</v>
      </c>
      <c r="BD350" s="2">
        <v>41.8994</v>
      </c>
      <c r="BE350" s="4" t="str">
        <f t="shared" si="52"/>
        <v>NO APLICA</v>
      </c>
      <c r="BF350" s="4">
        <f t="shared" si="53"/>
        <v>4.2789999999999999</v>
      </c>
      <c r="BG350">
        <f t="shared" si="54"/>
        <v>2.88</v>
      </c>
      <c r="BH350">
        <f t="shared" si="55"/>
        <v>3.52</v>
      </c>
      <c r="BI350">
        <f t="shared" si="56"/>
        <v>5.67</v>
      </c>
      <c r="BJ350">
        <f t="shared" si="57"/>
        <v>4.09</v>
      </c>
      <c r="BK350">
        <f t="shared" si="58"/>
        <v>4.8899999999999997</v>
      </c>
      <c r="BL350">
        <f t="shared" si="59"/>
        <v>26784.000000000051</v>
      </c>
    </row>
    <row r="351" spans="1:64" x14ac:dyDescent="0.2">
      <c r="A351" s="1">
        <v>349</v>
      </c>
      <c r="B351" s="7" t="s">
        <v>9</v>
      </c>
      <c r="C351" s="3">
        <v>39935</v>
      </c>
      <c r="D351" s="4" t="s">
        <v>8</v>
      </c>
      <c r="E351" s="4" t="s">
        <v>168</v>
      </c>
      <c r="F351" s="5" t="str">
        <f t="shared" si="50"/>
        <v>S</v>
      </c>
      <c r="G351" s="6">
        <v>0.80208333333333337</v>
      </c>
      <c r="H351" s="6">
        <v>0.875</v>
      </c>
      <c r="I351" s="85">
        <f t="shared" si="51"/>
        <v>104.99999999999994</v>
      </c>
      <c r="J351" s="86">
        <f>I351*Segmentos!$D$7*(AH351%)*IF(ISNUMBER(AI351),AI351%,0)</f>
        <v>936935.99999999953</v>
      </c>
      <c r="K351" s="86">
        <f>I351*Segmentos!$D$7*(AL351%)*IF(ISNUMBER(AM351),AM351%,0)</f>
        <v>1077803.9999999993</v>
      </c>
      <c r="L351" s="4" t="s">
        <v>234</v>
      </c>
      <c r="M351" s="2">
        <v>2.4</v>
      </c>
      <c r="N351" s="2">
        <v>8.5</v>
      </c>
      <c r="O351" s="2">
        <v>28.3</v>
      </c>
      <c r="P351" s="2">
        <v>78.4666</v>
      </c>
      <c r="Q351" s="2">
        <v>0.82</v>
      </c>
      <c r="R351" s="2">
        <v>3.2</v>
      </c>
      <c r="S351" s="2">
        <v>25.8</v>
      </c>
      <c r="T351" s="2">
        <v>4.4923000000000002</v>
      </c>
      <c r="U351" s="2">
        <v>2.11</v>
      </c>
      <c r="V351" s="2">
        <v>7.5</v>
      </c>
      <c r="W351" s="2">
        <v>28</v>
      </c>
      <c r="X351" s="2">
        <v>14.431100000000001</v>
      </c>
      <c r="Y351" s="2">
        <v>2.6</v>
      </c>
      <c r="Z351" s="2">
        <v>8.9</v>
      </c>
      <c r="AA351" s="2">
        <v>29.2</v>
      </c>
      <c r="AB351" s="2">
        <v>25.044799999999999</v>
      </c>
      <c r="AC351" s="2">
        <v>3.22</v>
      </c>
      <c r="AD351" s="2">
        <v>11.4</v>
      </c>
      <c r="AE351" s="2">
        <v>28.2</v>
      </c>
      <c r="AF351" s="2">
        <v>34.4985</v>
      </c>
      <c r="AG351" s="20">
        <v>2.2200000000000002</v>
      </c>
      <c r="AH351" s="20">
        <v>7.8</v>
      </c>
      <c r="AI351" s="20">
        <v>28.6</v>
      </c>
      <c r="AJ351" s="20">
        <v>34.423400000000001</v>
      </c>
      <c r="AK351" s="18">
        <v>2.57</v>
      </c>
      <c r="AL351" s="18">
        <v>9.1</v>
      </c>
      <c r="AM351" s="18">
        <v>28.2</v>
      </c>
      <c r="AN351" s="18">
        <v>44.043199999999999</v>
      </c>
      <c r="AO351" s="2">
        <v>0.59</v>
      </c>
      <c r="AP351" s="2">
        <v>5.0999999999999996</v>
      </c>
      <c r="AQ351" s="2">
        <v>11.6</v>
      </c>
      <c r="AR351" s="2">
        <v>2.1191</v>
      </c>
      <c r="AS351" s="2">
        <v>0.95</v>
      </c>
      <c r="AT351" s="2">
        <v>4.5</v>
      </c>
      <c r="AU351" s="2">
        <v>21.3</v>
      </c>
      <c r="AV351" s="2">
        <v>6.8533999999999997</v>
      </c>
      <c r="AW351" s="2">
        <v>2.16</v>
      </c>
      <c r="AX351" s="2">
        <v>8.6</v>
      </c>
      <c r="AY351" s="2">
        <v>25.1</v>
      </c>
      <c r="AZ351" s="2">
        <v>20.2469</v>
      </c>
      <c r="BA351" s="2">
        <v>3.94</v>
      </c>
      <c r="BB351" s="2">
        <v>11.7</v>
      </c>
      <c r="BC351" s="2">
        <v>33.700000000000003</v>
      </c>
      <c r="BD351" s="2">
        <v>49.247199999999999</v>
      </c>
      <c r="BE351" s="4" t="str">
        <f t="shared" si="52"/>
        <v>ABURRIDO</v>
      </c>
      <c r="BF351" s="4">
        <f t="shared" si="53"/>
        <v>2.1070000000000002</v>
      </c>
      <c r="BG351">
        <f t="shared" si="54"/>
        <v>0.59</v>
      </c>
      <c r="BH351">
        <f t="shared" si="55"/>
        <v>0.95</v>
      </c>
      <c r="BI351">
        <f t="shared" si="56"/>
        <v>3.94</v>
      </c>
      <c r="BJ351">
        <f t="shared" si="57"/>
        <v>2.57</v>
      </c>
      <c r="BK351">
        <f t="shared" si="58"/>
        <v>2.2200000000000002</v>
      </c>
      <c r="BL351">
        <f t="shared" si="59"/>
        <v>25257.749999999989</v>
      </c>
    </row>
    <row r="352" spans="1:64" x14ac:dyDescent="0.2">
      <c r="A352" s="1">
        <v>350</v>
      </c>
      <c r="B352" s="7" t="s">
        <v>84</v>
      </c>
      <c r="C352" s="3">
        <v>39935</v>
      </c>
      <c r="D352" s="4" t="s">
        <v>626</v>
      </c>
      <c r="E352" s="4" t="s">
        <v>168</v>
      </c>
      <c r="F352" s="5" t="str">
        <f t="shared" si="50"/>
        <v>S</v>
      </c>
      <c r="G352" s="6">
        <v>0.91666666666666663</v>
      </c>
      <c r="H352" s="6">
        <v>0.98819444444444438</v>
      </c>
      <c r="I352" s="85">
        <f t="shared" si="51"/>
        <v>102.99999999999996</v>
      </c>
      <c r="J352" s="86">
        <f>I352*Segmentos!$D$7*(AH352%)*IF(ISNUMBER(AI352),AI352%,0)</f>
        <v>1641407.9999999995</v>
      </c>
      <c r="K352" s="86">
        <f>I352*Segmentos!$D$7*(AL352%)*IF(ISNUMBER(AM352),AM352%,0)</f>
        <v>2112076.7999999998</v>
      </c>
      <c r="L352" s="4" t="s">
        <v>233</v>
      </c>
      <c r="M352" s="2">
        <v>4.58</v>
      </c>
      <c r="N352" s="2">
        <v>16.899999999999999</v>
      </c>
      <c r="O352" s="2">
        <v>27.1</v>
      </c>
      <c r="P352" s="2">
        <v>88.634799999999998</v>
      </c>
      <c r="Q352" s="2">
        <v>1.18</v>
      </c>
      <c r="R352" s="2">
        <v>5.9</v>
      </c>
      <c r="S352" s="2">
        <v>20</v>
      </c>
      <c r="T352" s="2">
        <v>3.8012999999999999</v>
      </c>
      <c r="U352" s="2">
        <v>5.04</v>
      </c>
      <c r="V352" s="2">
        <v>15.7</v>
      </c>
      <c r="W352" s="2">
        <v>32</v>
      </c>
      <c r="X352" s="2">
        <v>20.416899999999998</v>
      </c>
      <c r="Y352" s="2">
        <v>6.41</v>
      </c>
      <c r="Z352" s="2">
        <v>19.2</v>
      </c>
      <c r="AA352" s="2">
        <v>33.4</v>
      </c>
      <c r="AB352" s="2">
        <v>36.608400000000003</v>
      </c>
      <c r="AC352" s="2">
        <v>4.38</v>
      </c>
      <c r="AD352" s="2">
        <v>21.3</v>
      </c>
      <c r="AE352" s="2">
        <v>20.6</v>
      </c>
      <c r="AF352" s="2">
        <v>27.808199999999999</v>
      </c>
      <c r="AG352" s="20">
        <v>3.98</v>
      </c>
      <c r="AH352" s="20">
        <v>16</v>
      </c>
      <c r="AI352" s="20">
        <v>24.9</v>
      </c>
      <c r="AJ352" s="20">
        <v>36.534100000000002</v>
      </c>
      <c r="AK352" s="18">
        <v>5.13</v>
      </c>
      <c r="AL352" s="18">
        <v>17.8</v>
      </c>
      <c r="AM352" s="18">
        <v>28.8</v>
      </c>
      <c r="AN352" s="18">
        <v>52.1008</v>
      </c>
      <c r="AO352" s="2">
        <v>1.28</v>
      </c>
      <c r="AP352" s="2">
        <v>11.6</v>
      </c>
      <c r="AQ352" s="2">
        <v>11</v>
      </c>
      <c r="AR352" s="2">
        <v>2.7</v>
      </c>
      <c r="AS352" s="2">
        <v>3.34</v>
      </c>
      <c r="AT352" s="2">
        <v>14.9</v>
      </c>
      <c r="AU352" s="2">
        <v>22.4</v>
      </c>
      <c r="AV352" s="2">
        <v>14.2279</v>
      </c>
      <c r="AW352" s="2">
        <v>4.53</v>
      </c>
      <c r="AX352" s="2">
        <v>14.1</v>
      </c>
      <c r="AY352" s="2">
        <v>32.1</v>
      </c>
      <c r="AZ352" s="2">
        <v>25.18</v>
      </c>
      <c r="BA352" s="2">
        <v>6.28</v>
      </c>
      <c r="BB352" s="2">
        <v>21.8</v>
      </c>
      <c r="BC352" s="2">
        <v>28.8</v>
      </c>
      <c r="BD352" s="2">
        <v>46.527000000000001</v>
      </c>
      <c r="BE352" s="4" t="str">
        <f t="shared" si="52"/>
        <v>ABURRIDO</v>
      </c>
      <c r="BF352" s="4">
        <f t="shared" si="53"/>
        <v>4.2819999999999991</v>
      </c>
      <c r="BG352">
        <f t="shared" si="54"/>
        <v>1.28</v>
      </c>
      <c r="BH352">
        <f t="shared" si="55"/>
        <v>3.34</v>
      </c>
      <c r="BI352">
        <f t="shared" si="56"/>
        <v>6.28</v>
      </c>
      <c r="BJ352">
        <f t="shared" si="57"/>
        <v>5.13</v>
      </c>
      <c r="BK352">
        <f t="shared" si="58"/>
        <v>3.98</v>
      </c>
      <c r="BL352">
        <f t="shared" si="59"/>
        <v>47172.969999999979</v>
      </c>
    </row>
    <row r="353" spans="1:64" x14ac:dyDescent="0.2">
      <c r="A353" s="1">
        <v>351</v>
      </c>
      <c r="B353" s="7" t="s">
        <v>57</v>
      </c>
      <c r="C353" s="3">
        <v>39935</v>
      </c>
      <c r="D353" s="4" t="s">
        <v>8</v>
      </c>
      <c r="E353" s="4" t="s">
        <v>181</v>
      </c>
      <c r="F353" s="5" t="str">
        <f t="shared" si="50"/>
        <v>S</v>
      </c>
      <c r="G353" s="6">
        <v>0.91388888888888886</v>
      </c>
      <c r="H353" s="6">
        <v>0.91736111111111107</v>
      </c>
      <c r="I353" s="85">
        <f t="shared" si="51"/>
        <v>4.9999999999999822</v>
      </c>
      <c r="J353" s="86">
        <f>I353*Segmentos!$D$7*(AH353%)*IF(ISNUMBER(AI353),AI353%,0)</f>
        <v>81557.999999999709</v>
      </c>
      <c r="K353" s="86">
        <f>I353*Segmentos!$D$7*(AL353%)*IF(ISNUMBER(AM353),AM353%,0)</f>
        <v>86143.99999999968</v>
      </c>
      <c r="L353" s="4"/>
      <c r="M353" s="2">
        <v>4.2</v>
      </c>
      <c r="N353" s="2">
        <v>6.6</v>
      </c>
      <c r="O353" s="2">
        <v>63.2</v>
      </c>
      <c r="P353" s="2">
        <v>92.867099999999994</v>
      </c>
      <c r="Q353" s="2">
        <v>1.1399999999999999</v>
      </c>
      <c r="R353" s="2">
        <v>1.6</v>
      </c>
      <c r="S353" s="2">
        <v>70.099999999999994</v>
      </c>
      <c r="T353" s="2">
        <v>4.2159000000000004</v>
      </c>
      <c r="U353" s="2">
        <v>2.5299999999999998</v>
      </c>
      <c r="V353" s="2">
        <v>4.2</v>
      </c>
      <c r="W353" s="2">
        <v>59.7</v>
      </c>
      <c r="X353" s="2">
        <v>11.7187</v>
      </c>
      <c r="Y353" s="2">
        <v>3.53</v>
      </c>
      <c r="Z353" s="2">
        <v>6.6</v>
      </c>
      <c r="AA353" s="2">
        <v>53.9</v>
      </c>
      <c r="AB353" s="2">
        <v>23.081099999999999</v>
      </c>
      <c r="AC353" s="2">
        <v>7.42</v>
      </c>
      <c r="AD353" s="2">
        <v>10.8</v>
      </c>
      <c r="AE353" s="2">
        <v>68.599999999999994</v>
      </c>
      <c r="AF353" s="2">
        <v>53.851500000000001</v>
      </c>
      <c r="AG353" s="20">
        <v>4.0999999999999996</v>
      </c>
      <c r="AH353" s="20">
        <v>6.9</v>
      </c>
      <c r="AI353" s="20">
        <v>59.1</v>
      </c>
      <c r="AJ353" s="20">
        <v>43.02</v>
      </c>
      <c r="AK353" s="18">
        <v>4.29</v>
      </c>
      <c r="AL353" s="18">
        <v>6.4</v>
      </c>
      <c r="AM353" s="18">
        <v>67.3</v>
      </c>
      <c r="AN353" s="18">
        <v>49.847099999999998</v>
      </c>
      <c r="AO353" s="2">
        <v>1.77</v>
      </c>
      <c r="AP353" s="2">
        <v>3.7</v>
      </c>
      <c r="AQ353" s="2">
        <v>47.4</v>
      </c>
      <c r="AR353" s="2">
        <v>4.2743000000000002</v>
      </c>
      <c r="AS353" s="2">
        <v>2.52</v>
      </c>
      <c r="AT353" s="2">
        <v>4.4000000000000004</v>
      </c>
      <c r="AU353" s="2">
        <v>56.7</v>
      </c>
      <c r="AV353" s="2">
        <v>12.256500000000001</v>
      </c>
      <c r="AW353" s="2">
        <v>3.56</v>
      </c>
      <c r="AX353" s="2">
        <v>6.2</v>
      </c>
      <c r="AY353" s="2">
        <v>57.4</v>
      </c>
      <c r="AZ353" s="2">
        <v>22.6372</v>
      </c>
      <c r="BA353" s="2">
        <v>6.34</v>
      </c>
      <c r="BB353" s="2">
        <v>9.1</v>
      </c>
      <c r="BC353" s="2">
        <v>69.8</v>
      </c>
      <c r="BD353" s="2">
        <v>53.699100000000001</v>
      </c>
      <c r="BE353" s="4" t="str">
        <f t="shared" si="52"/>
        <v>NO APLICA</v>
      </c>
      <c r="BF353" s="4">
        <f t="shared" si="53"/>
        <v>3.9298000000000002</v>
      </c>
      <c r="BG353">
        <f t="shared" si="54"/>
        <v>1.77</v>
      </c>
      <c r="BH353">
        <f t="shared" si="55"/>
        <v>2.52</v>
      </c>
      <c r="BI353">
        <f t="shared" si="56"/>
        <v>6.34</v>
      </c>
      <c r="BJ353">
        <f t="shared" si="57"/>
        <v>4.29</v>
      </c>
      <c r="BK353">
        <f t="shared" si="58"/>
        <v>4.0999999999999996</v>
      </c>
      <c r="BL353">
        <f t="shared" si="59"/>
        <v>2085.5999999999926</v>
      </c>
    </row>
    <row r="354" spans="1:64" x14ac:dyDescent="0.2">
      <c r="A354" s="1">
        <v>352</v>
      </c>
      <c r="B354" s="7" t="s">
        <v>74</v>
      </c>
      <c r="C354" s="3">
        <v>39935</v>
      </c>
      <c r="D354" s="4" t="s">
        <v>629</v>
      </c>
      <c r="E354" s="4" t="s">
        <v>170</v>
      </c>
      <c r="F354" s="5" t="str">
        <f t="shared" si="50"/>
        <v>S</v>
      </c>
      <c r="G354" s="6">
        <v>0.89375000000000004</v>
      </c>
      <c r="H354" s="6">
        <v>0.89861111111111114</v>
      </c>
      <c r="I354" s="85">
        <f t="shared" si="51"/>
        <v>6.9999999999999751</v>
      </c>
      <c r="J354" s="86">
        <f>I354*Segmentos!$D$7*(AH354%)*IF(ISNUMBER(AI354),AI354%,0)</f>
        <v>6921.5999999999767</v>
      </c>
      <c r="K354" s="86">
        <f>I354*Segmentos!$D$7*(AL354%)*IF(ISNUMBER(AM354),AM354%,0)</f>
        <v>8399.9999999999709</v>
      </c>
      <c r="L354" s="4"/>
      <c r="M354" s="2">
        <v>0.26</v>
      </c>
      <c r="N354" s="2">
        <v>0.3</v>
      </c>
      <c r="O354" s="2">
        <v>91.3</v>
      </c>
      <c r="P354" s="2">
        <v>50.020499999999998</v>
      </c>
      <c r="Q354" s="2">
        <v>0</v>
      </c>
      <c r="R354" s="2">
        <v>0</v>
      </c>
      <c r="S354" s="8" t="s">
        <v>577</v>
      </c>
      <c r="T354" s="2">
        <v>0</v>
      </c>
      <c r="U354" s="2">
        <v>0.67</v>
      </c>
      <c r="V354" s="2">
        <v>0.7</v>
      </c>
      <c r="W354" s="2">
        <v>100</v>
      </c>
      <c r="X354" s="2">
        <v>27.558599999999998</v>
      </c>
      <c r="Y354" s="2">
        <v>0.39</v>
      </c>
      <c r="Z354" s="2">
        <v>0.5</v>
      </c>
      <c r="AA354" s="2">
        <v>82.4</v>
      </c>
      <c r="AB354" s="2">
        <v>22.4619</v>
      </c>
      <c r="AC354" s="2">
        <v>0</v>
      </c>
      <c r="AD354" s="2">
        <v>0</v>
      </c>
      <c r="AE354" s="8" t="s">
        <v>577</v>
      </c>
      <c r="AF354" s="2">
        <v>0</v>
      </c>
      <c r="AG354" s="20">
        <v>0.24</v>
      </c>
      <c r="AH354" s="20">
        <v>0.3</v>
      </c>
      <c r="AI354" s="20">
        <v>82.4</v>
      </c>
      <c r="AJ354" s="20">
        <v>22.4619</v>
      </c>
      <c r="AK354" s="18">
        <v>0.27</v>
      </c>
      <c r="AL354" s="18">
        <v>0.3</v>
      </c>
      <c r="AM354" s="18">
        <v>100</v>
      </c>
      <c r="AN354" s="18">
        <v>27.558599999999998</v>
      </c>
      <c r="AO354" s="2">
        <v>0.04</v>
      </c>
      <c r="AP354" s="2">
        <v>0.3</v>
      </c>
      <c r="AQ354" s="2">
        <v>14.3</v>
      </c>
      <c r="AR354" s="2">
        <v>0.79930000000000001</v>
      </c>
      <c r="AS354" s="2">
        <v>0</v>
      </c>
      <c r="AT354" s="2">
        <v>0</v>
      </c>
      <c r="AU354" s="8" t="s">
        <v>577</v>
      </c>
      <c r="AV354" s="2">
        <v>0</v>
      </c>
      <c r="AW354" s="2">
        <v>0</v>
      </c>
      <c r="AX354" s="2">
        <v>0</v>
      </c>
      <c r="AY354" s="8" t="s">
        <v>577</v>
      </c>
      <c r="AZ354" s="2">
        <v>0</v>
      </c>
      <c r="BA354" s="2">
        <v>0.66</v>
      </c>
      <c r="BB354" s="2">
        <v>0.7</v>
      </c>
      <c r="BC354" s="2">
        <v>100</v>
      </c>
      <c r="BD354" s="2">
        <v>49.221200000000003</v>
      </c>
      <c r="BE354" s="4" t="str">
        <f t="shared" si="52"/>
        <v>NO APLICA</v>
      </c>
      <c r="BF354" s="4">
        <f t="shared" si="53"/>
        <v>0.25359999999999999</v>
      </c>
      <c r="BG354">
        <f t="shared" si="54"/>
        <v>0.04</v>
      </c>
      <c r="BH354">
        <f t="shared" si="55"/>
        <v>0</v>
      </c>
      <c r="BI354">
        <f t="shared" si="56"/>
        <v>0.66</v>
      </c>
      <c r="BJ354">
        <f t="shared" si="57"/>
        <v>0.27</v>
      </c>
      <c r="BK354">
        <f t="shared" si="58"/>
        <v>0.24</v>
      </c>
      <c r="BL354">
        <f t="shared" si="59"/>
        <v>191.72999999999931</v>
      </c>
    </row>
    <row r="355" spans="1:64" x14ac:dyDescent="0.2">
      <c r="A355" s="1">
        <v>353</v>
      </c>
      <c r="B355" s="7" t="s">
        <v>11</v>
      </c>
      <c r="C355" s="3">
        <v>39935</v>
      </c>
      <c r="D355" s="4" t="s">
        <v>627</v>
      </c>
      <c r="E355" s="4" t="s">
        <v>166</v>
      </c>
      <c r="F355" s="5" t="str">
        <f t="shared" si="50"/>
        <v>S</v>
      </c>
      <c r="G355" s="6">
        <v>0.91527777777777775</v>
      </c>
      <c r="H355" s="6">
        <v>0.91805555555555562</v>
      </c>
      <c r="I355" s="85">
        <f t="shared" si="51"/>
        <v>4.0000000000001457</v>
      </c>
      <c r="J355" s="86">
        <f>I355*Segmentos!$D$7*(AH355%)*IF(ISNUMBER(AI355),AI355%,0)</f>
        <v>79408.00000000291</v>
      </c>
      <c r="K355" s="86">
        <f>I355*Segmentos!$D$7*(AL355%)*IF(ISNUMBER(AM355),AM355%,0)</f>
        <v>87120.000000003158</v>
      </c>
      <c r="L355" s="4"/>
      <c r="M355" s="2">
        <v>5.23</v>
      </c>
      <c r="N355" s="2">
        <v>6.8</v>
      </c>
      <c r="O355" s="2">
        <v>76.8</v>
      </c>
      <c r="P355" s="2">
        <v>84.456900000000005</v>
      </c>
      <c r="Q355" s="2">
        <v>1.96</v>
      </c>
      <c r="R355" s="2">
        <v>2.4</v>
      </c>
      <c r="S355" s="2">
        <v>81.3</v>
      </c>
      <c r="T355" s="2">
        <v>5.2727000000000004</v>
      </c>
      <c r="U355" s="2">
        <v>4.1500000000000004</v>
      </c>
      <c r="V355" s="2">
        <v>5.8</v>
      </c>
      <c r="W355" s="2">
        <v>71.599999999999994</v>
      </c>
      <c r="X355" s="2">
        <v>14.0528</v>
      </c>
      <c r="Y355" s="2">
        <v>4.4800000000000004</v>
      </c>
      <c r="Z355" s="2">
        <v>5.8</v>
      </c>
      <c r="AA355" s="2">
        <v>77.400000000000006</v>
      </c>
      <c r="AB355" s="2">
        <v>21.3398</v>
      </c>
      <c r="AC355" s="2">
        <v>8.27</v>
      </c>
      <c r="AD355" s="2">
        <v>10.6</v>
      </c>
      <c r="AE355" s="2">
        <v>77.8</v>
      </c>
      <c r="AF355" s="2">
        <v>43.791699999999999</v>
      </c>
      <c r="AG355" s="20">
        <v>4.99</v>
      </c>
      <c r="AH355" s="20">
        <v>7</v>
      </c>
      <c r="AI355" s="20">
        <v>70.900000000000006</v>
      </c>
      <c r="AJ355" s="20">
        <v>38.1676</v>
      </c>
      <c r="AK355" s="18">
        <v>5.46</v>
      </c>
      <c r="AL355" s="18">
        <v>6.6</v>
      </c>
      <c r="AM355" s="18">
        <v>82.5</v>
      </c>
      <c r="AN355" s="18">
        <v>46.289400000000001</v>
      </c>
      <c r="AO355" s="2">
        <v>3.01</v>
      </c>
      <c r="AP355" s="2">
        <v>3.9</v>
      </c>
      <c r="AQ355" s="2">
        <v>76.7</v>
      </c>
      <c r="AR355" s="2">
        <v>5.2998000000000003</v>
      </c>
      <c r="AS355" s="2">
        <v>3.33</v>
      </c>
      <c r="AT355" s="2">
        <v>4.3</v>
      </c>
      <c r="AU355" s="2">
        <v>77.400000000000006</v>
      </c>
      <c r="AV355" s="2">
        <v>11.852399999999999</v>
      </c>
      <c r="AW355" s="2">
        <v>5.29</v>
      </c>
      <c r="AX355" s="2">
        <v>7.4</v>
      </c>
      <c r="AY355" s="2">
        <v>71.5</v>
      </c>
      <c r="AZ355" s="2">
        <v>24.520700000000001</v>
      </c>
      <c r="BA355" s="2">
        <v>6.92</v>
      </c>
      <c r="BB355" s="2">
        <v>8.6</v>
      </c>
      <c r="BC355" s="2">
        <v>80.099999999999994</v>
      </c>
      <c r="BD355" s="2">
        <v>42.783999999999999</v>
      </c>
      <c r="BE355" s="4" t="str">
        <f t="shared" si="52"/>
        <v>NO APLICA</v>
      </c>
      <c r="BF355" s="4">
        <f t="shared" si="53"/>
        <v>4.763399999999999</v>
      </c>
      <c r="BG355">
        <f t="shared" si="54"/>
        <v>3.01</v>
      </c>
      <c r="BH355">
        <f t="shared" si="55"/>
        <v>3.33</v>
      </c>
      <c r="BI355">
        <f t="shared" si="56"/>
        <v>6.92</v>
      </c>
      <c r="BJ355">
        <f t="shared" si="57"/>
        <v>5.46</v>
      </c>
      <c r="BK355">
        <f t="shared" si="58"/>
        <v>4.99</v>
      </c>
      <c r="BL355">
        <f t="shared" si="59"/>
        <v>2088.960000000076</v>
      </c>
    </row>
    <row r="356" spans="1:64" x14ac:dyDescent="0.2">
      <c r="A356" s="1">
        <v>354</v>
      </c>
      <c r="B356" s="7" t="s">
        <v>11</v>
      </c>
      <c r="C356" s="3">
        <v>39935</v>
      </c>
      <c r="D356" s="4" t="s">
        <v>8</v>
      </c>
      <c r="E356" s="4" t="s">
        <v>166</v>
      </c>
      <c r="F356" s="5" t="str">
        <f t="shared" si="50"/>
        <v>S</v>
      </c>
      <c r="G356" s="6">
        <v>0.90694444444444444</v>
      </c>
      <c r="H356" s="6">
        <v>0.90763888888888899</v>
      </c>
      <c r="I356" s="85">
        <f t="shared" si="51"/>
        <v>1.0000000000001563</v>
      </c>
      <c r="J356" s="86">
        <f>I356*Segmentos!$D$7*(AH356%)*IF(ISNUMBER(AI356),AI356%,0)</f>
        <v>16400.000000002561</v>
      </c>
      <c r="K356" s="86">
        <f>I356*Segmentos!$D$7*(AL356%)*IF(ISNUMBER(AM356),AM356%,0)</f>
        <v>18000.000000002812</v>
      </c>
      <c r="L356" s="4"/>
      <c r="M356" s="2">
        <v>4.33</v>
      </c>
      <c r="N356" s="2">
        <v>4.3</v>
      </c>
      <c r="O356" s="2">
        <v>100</v>
      </c>
      <c r="P356" s="2">
        <v>95.8626</v>
      </c>
      <c r="Q356" s="2">
        <v>0.82</v>
      </c>
      <c r="R356" s="2">
        <v>0.8</v>
      </c>
      <c r="S356" s="2">
        <v>100</v>
      </c>
      <c r="T356" s="2">
        <v>3.0207000000000002</v>
      </c>
      <c r="U356" s="2">
        <v>2.36</v>
      </c>
      <c r="V356" s="2">
        <v>2.4</v>
      </c>
      <c r="W356" s="2">
        <v>100</v>
      </c>
      <c r="X356" s="2">
        <v>10.9816</v>
      </c>
      <c r="Y356" s="2">
        <v>2.64</v>
      </c>
      <c r="Z356" s="2">
        <v>2.6</v>
      </c>
      <c r="AA356" s="2">
        <v>100</v>
      </c>
      <c r="AB356" s="2">
        <v>17.252099999999999</v>
      </c>
      <c r="AC356" s="2">
        <v>8.8800000000000008</v>
      </c>
      <c r="AD356" s="2">
        <v>8.9</v>
      </c>
      <c r="AE356" s="2">
        <v>100</v>
      </c>
      <c r="AF356" s="2">
        <v>64.608199999999997</v>
      </c>
      <c r="AG356" s="20">
        <v>4.12</v>
      </c>
      <c r="AH356" s="20">
        <v>4.0999999999999996</v>
      </c>
      <c r="AI356" s="20">
        <v>100</v>
      </c>
      <c r="AJ356" s="20">
        <v>43.344200000000001</v>
      </c>
      <c r="AK356" s="18">
        <v>4.51</v>
      </c>
      <c r="AL356" s="18">
        <v>4.5</v>
      </c>
      <c r="AM356" s="18">
        <v>100</v>
      </c>
      <c r="AN356" s="18">
        <v>52.518500000000003</v>
      </c>
      <c r="AO356" s="2">
        <v>0.63</v>
      </c>
      <c r="AP356" s="2">
        <v>0.6</v>
      </c>
      <c r="AQ356" s="2">
        <v>100</v>
      </c>
      <c r="AR356" s="2">
        <v>1.5283</v>
      </c>
      <c r="AS356" s="2">
        <v>2.2999999999999998</v>
      </c>
      <c r="AT356" s="2">
        <v>2.2999999999999998</v>
      </c>
      <c r="AU356" s="2">
        <v>100</v>
      </c>
      <c r="AV356" s="2">
        <v>11.235799999999999</v>
      </c>
      <c r="AW356" s="2">
        <v>4.03</v>
      </c>
      <c r="AX356" s="2">
        <v>4</v>
      </c>
      <c r="AY356" s="2">
        <v>100</v>
      </c>
      <c r="AZ356" s="2">
        <v>25.662600000000001</v>
      </c>
      <c r="BA356" s="2">
        <v>6.77</v>
      </c>
      <c r="BB356" s="2">
        <v>6.8</v>
      </c>
      <c r="BC356" s="2">
        <v>100</v>
      </c>
      <c r="BD356" s="2">
        <v>57.436</v>
      </c>
      <c r="BE356" s="4" t="str">
        <f t="shared" si="52"/>
        <v>NO APLICA</v>
      </c>
      <c r="BF356" s="4">
        <f t="shared" si="53"/>
        <v>3.8847999999999998</v>
      </c>
      <c r="BG356">
        <f t="shared" si="54"/>
        <v>0.63</v>
      </c>
      <c r="BH356">
        <f t="shared" si="55"/>
        <v>2.2999999999999998</v>
      </c>
      <c r="BI356">
        <f t="shared" si="56"/>
        <v>6.77</v>
      </c>
      <c r="BJ356">
        <f t="shared" si="57"/>
        <v>4.51</v>
      </c>
      <c r="BK356">
        <f t="shared" si="58"/>
        <v>4.12</v>
      </c>
      <c r="BL356">
        <f t="shared" si="59"/>
        <v>430.00000000006719</v>
      </c>
    </row>
    <row r="357" spans="1:64" x14ac:dyDescent="0.2">
      <c r="A357" s="1">
        <v>355</v>
      </c>
      <c r="B357" s="7" t="s">
        <v>6</v>
      </c>
      <c r="C357" s="3">
        <v>39935</v>
      </c>
      <c r="D357" s="4" t="s">
        <v>3</v>
      </c>
      <c r="E357" s="4" t="s">
        <v>166</v>
      </c>
      <c r="F357" s="5" t="str">
        <f t="shared" si="50"/>
        <v>S</v>
      </c>
      <c r="G357" s="6">
        <v>0.90694444444444444</v>
      </c>
      <c r="H357" s="6">
        <v>0.90763888888888899</v>
      </c>
      <c r="I357" s="85">
        <f t="shared" si="51"/>
        <v>1.0000000000001563</v>
      </c>
      <c r="J357" s="86">
        <f>I357*Segmentos!$D$7*(AH357%)*IF(ISNUMBER(AI357),AI357%,0)</f>
        <v>28800.000000004504</v>
      </c>
      <c r="K357" s="86">
        <f>I357*Segmentos!$D$7*(AL357%)*IF(ISNUMBER(AM357),AM357%,0)</f>
        <v>16400.000000002561</v>
      </c>
      <c r="L357" s="4"/>
      <c r="M357" s="2">
        <v>5.55</v>
      </c>
      <c r="N357" s="2">
        <v>5.6</v>
      </c>
      <c r="O357" s="2">
        <v>100</v>
      </c>
      <c r="P357" s="2">
        <v>86.672700000000006</v>
      </c>
      <c r="Q357" s="2">
        <v>2.94</v>
      </c>
      <c r="R357" s="2">
        <v>2.9</v>
      </c>
      <c r="S357" s="2">
        <v>100</v>
      </c>
      <c r="T357" s="2">
        <v>7.6699000000000002</v>
      </c>
      <c r="U357" s="2">
        <v>4.63</v>
      </c>
      <c r="V357" s="2">
        <v>4.5999999999999996</v>
      </c>
      <c r="W357" s="2">
        <v>100</v>
      </c>
      <c r="X357" s="2">
        <v>15.149100000000001</v>
      </c>
      <c r="Y357" s="2">
        <v>5.7</v>
      </c>
      <c r="Z357" s="2">
        <v>5.7</v>
      </c>
      <c r="AA357" s="2">
        <v>100</v>
      </c>
      <c r="AB357" s="2">
        <v>26.2605</v>
      </c>
      <c r="AC357" s="2">
        <v>7.34</v>
      </c>
      <c r="AD357" s="2">
        <v>7.3</v>
      </c>
      <c r="AE357" s="2">
        <v>100</v>
      </c>
      <c r="AF357" s="2">
        <v>37.5931</v>
      </c>
      <c r="AG357" s="20">
        <v>7.21</v>
      </c>
      <c r="AH357" s="20">
        <v>7.2</v>
      </c>
      <c r="AI357" s="20">
        <v>100</v>
      </c>
      <c r="AJ357" s="20">
        <v>53.370199999999997</v>
      </c>
      <c r="AK357" s="18">
        <v>4.0599999999999996</v>
      </c>
      <c r="AL357" s="18">
        <v>4.0999999999999996</v>
      </c>
      <c r="AM357" s="18">
        <v>100</v>
      </c>
      <c r="AN357" s="18">
        <v>33.302399999999999</v>
      </c>
      <c r="AO357" s="2">
        <v>3.51</v>
      </c>
      <c r="AP357" s="2">
        <v>3.5</v>
      </c>
      <c r="AQ357" s="2">
        <v>100</v>
      </c>
      <c r="AR357" s="2">
        <v>5.9924999999999997</v>
      </c>
      <c r="AS357" s="2">
        <v>4.7699999999999996</v>
      </c>
      <c r="AT357" s="2">
        <v>4.8</v>
      </c>
      <c r="AU357" s="2">
        <v>100</v>
      </c>
      <c r="AV357" s="2">
        <v>16.400600000000001</v>
      </c>
      <c r="AW357" s="2">
        <v>4.66</v>
      </c>
      <c r="AX357" s="2">
        <v>4.7</v>
      </c>
      <c r="AY357" s="2">
        <v>100</v>
      </c>
      <c r="AZ357" s="2">
        <v>20.9221</v>
      </c>
      <c r="BA357" s="2">
        <v>7.25</v>
      </c>
      <c r="BB357" s="2">
        <v>7.3</v>
      </c>
      <c r="BC357" s="2">
        <v>100</v>
      </c>
      <c r="BD357" s="2">
        <v>43.357500000000002</v>
      </c>
      <c r="BE357" s="4" t="str">
        <f t="shared" si="52"/>
        <v>NO APLICA</v>
      </c>
      <c r="BF357" s="4">
        <f t="shared" si="53"/>
        <v>5.4979999999999993</v>
      </c>
      <c r="BG357">
        <f t="shared" si="54"/>
        <v>3.51</v>
      </c>
      <c r="BH357">
        <f t="shared" si="55"/>
        <v>4.7699999999999996</v>
      </c>
      <c r="BI357">
        <f t="shared" si="56"/>
        <v>7.25</v>
      </c>
      <c r="BJ357">
        <f t="shared" si="57"/>
        <v>4.0599999999999996</v>
      </c>
      <c r="BK357">
        <f t="shared" si="58"/>
        <v>7.21</v>
      </c>
      <c r="BL357">
        <f t="shared" si="59"/>
        <v>560.00000000008754</v>
      </c>
    </row>
    <row r="358" spans="1:64" x14ac:dyDescent="0.2">
      <c r="A358" s="1">
        <v>356</v>
      </c>
      <c r="B358" s="7" t="s">
        <v>31</v>
      </c>
      <c r="C358" s="3">
        <v>39935</v>
      </c>
      <c r="D358" s="4" t="s">
        <v>628</v>
      </c>
      <c r="E358" s="4" t="s">
        <v>166</v>
      </c>
      <c r="F358" s="5" t="str">
        <f t="shared" si="50"/>
        <v>S</v>
      </c>
      <c r="G358" s="6">
        <v>0.91319444444444453</v>
      </c>
      <c r="H358" s="6">
        <v>0.91736111111111107</v>
      </c>
      <c r="I358" s="85">
        <f t="shared" si="51"/>
        <v>5.9999999999998188</v>
      </c>
      <c r="J358" s="86">
        <f>I358*Segmentos!$D$7*(AH358%)*IF(ISNUMBER(AI358),AI358%,0)</f>
        <v>34091.999999998967</v>
      </c>
      <c r="K358" s="86">
        <f>I358*Segmentos!$D$7*(AL358%)*IF(ISNUMBER(AM358),AM358%,0)</f>
        <v>17327.999999999472</v>
      </c>
      <c r="L358" s="4"/>
      <c r="M358" s="2">
        <v>1.04</v>
      </c>
      <c r="N358" s="2">
        <v>1.2</v>
      </c>
      <c r="O358" s="2">
        <v>84.8</v>
      </c>
      <c r="P358" s="2">
        <v>86.261899999999997</v>
      </c>
      <c r="Q358" s="2">
        <v>0.24</v>
      </c>
      <c r="R358" s="2">
        <v>0.2</v>
      </c>
      <c r="S358" s="2">
        <v>100</v>
      </c>
      <c r="T358" s="2">
        <v>3.3523999999999998</v>
      </c>
      <c r="U358" s="2">
        <v>0.51</v>
      </c>
      <c r="V358" s="2">
        <v>0.5</v>
      </c>
      <c r="W358" s="2">
        <v>100</v>
      </c>
      <c r="X358" s="2">
        <v>8.9116</v>
      </c>
      <c r="Y358" s="2">
        <v>1.31</v>
      </c>
      <c r="Z358" s="2">
        <v>1.5</v>
      </c>
      <c r="AA358" s="2">
        <v>88.4</v>
      </c>
      <c r="AB358" s="2">
        <v>31.968800000000002</v>
      </c>
      <c r="AC358" s="2">
        <v>1.55</v>
      </c>
      <c r="AD358" s="2">
        <v>2</v>
      </c>
      <c r="AE358" s="2">
        <v>78.8</v>
      </c>
      <c r="AF358" s="2">
        <v>42.0291</v>
      </c>
      <c r="AG358" s="20">
        <v>1.37</v>
      </c>
      <c r="AH358" s="20">
        <v>1.5</v>
      </c>
      <c r="AI358" s="20">
        <v>94.7</v>
      </c>
      <c r="AJ358" s="20">
        <v>53.909300000000002</v>
      </c>
      <c r="AK358" s="18">
        <v>0.74</v>
      </c>
      <c r="AL358" s="18">
        <v>1</v>
      </c>
      <c r="AM358" s="18">
        <v>72.2</v>
      </c>
      <c r="AN358" s="18">
        <v>32.352600000000002</v>
      </c>
      <c r="AO358" s="2">
        <v>1.01</v>
      </c>
      <c r="AP358" s="2">
        <v>1.2</v>
      </c>
      <c r="AQ358" s="2">
        <v>87.5</v>
      </c>
      <c r="AR358" s="2">
        <v>9.1127000000000002</v>
      </c>
      <c r="AS358" s="2">
        <v>1.25</v>
      </c>
      <c r="AT358" s="2">
        <v>1.3</v>
      </c>
      <c r="AU358" s="2">
        <v>100</v>
      </c>
      <c r="AV358" s="2">
        <v>22.829699999999999</v>
      </c>
      <c r="AW358" s="2">
        <v>0.85</v>
      </c>
      <c r="AX358" s="2">
        <v>1.2</v>
      </c>
      <c r="AY358" s="2">
        <v>72.2</v>
      </c>
      <c r="AZ358" s="2">
        <v>20.320599999999999</v>
      </c>
      <c r="BA358" s="2">
        <v>1.07</v>
      </c>
      <c r="BB358" s="2">
        <v>1.3</v>
      </c>
      <c r="BC358" s="2">
        <v>84.2</v>
      </c>
      <c r="BD358" s="2">
        <v>33.998899999999999</v>
      </c>
      <c r="BE358" s="4" t="str">
        <f t="shared" si="52"/>
        <v>NO APLICA</v>
      </c>
      <c r="BF358" s="4">
        <f t="shared" si="53"/>
        <v>1.1203999999999998</v>
      </c>
      <c r="BG358">
        <f t="shared" si="54"/>
        <v>1.01</v>
      </c>
      <c r="BH358">
        <f t="shared" si="55"/>
        <v>1.25</v>
      </c>
      <c r="BI358">
        <f t="shared" si="56"/>
        <v>1.07</v>
      </c>
      <c r="BJ358">
        <f t="shared" si="57"/>
        <v>0.74</v>
      </c>
      <c r="BK358">
        <f t="shared" si="58"/>
        <v>1.37</v>
      </c>
      <c r="BL358">
        <f t="shared" si="59"/>
        <v>610.55999999998153</v>
      </c>
    </row>
    <row r="359" spans="1:64" x14ac:dyDescent="0.2">
      <c r="A359" s="1">
        <v>357</v>
      </c>
      <c r="B359" s="7" t="s">
        <v>62</v>
      </c>
      <c r="C359" s="3">
        <v>39935</v>
      </c>
      <c r="D359" s="4" t="s">
        <v>629</v>
      </c>
      <c r="E359" s="4" t="s">
        <v>166</v>
      </c>
      <c r="F359" s="5" t="str">
        <f t="shared" si="50"/>
        <v>S</v>
      </c>
      <c r="G359" s="6">
        <v>0.85486111111111107</v>
      </c>
      <c r="H359" s="6">
        <v>0.875</v>
      </c>
      <c r="I359" s="85">
        <f t="shared" si="51"/>
        <v>29.000000000000057</v>
      </c>
      <c r="J359" s="86">
        <f>I359*Segmentos!$D$7*(AH359%)*IF(ISNUMBER(AI359),AI359%,0)</f>
        <v>25288.000000000051</v>
      </c>
      <c r="K359" s="86">
        <f>I359*Segmentos!$D$7*(AL359%)*IF(ISNUMBER(AM359),AM359%,0)</f>
        <v>23942.400000000041</v>
      </c>
      <c r="L359" s="4"/>
      <c r="M359" s="2">
        <v>0.21</v>
      </c>
      <c r="N359" s="2">
        <v>1.1000000000000001</v>
      </c>
      <c r="O359" s="2">
        <v>19.2</v>
      </c>
      <c r="P359" s="2">
        <v>87.591700000000003</v>
      </c>
      <c r="Q359" s="2">
        <v>0.01</v>
      </c>
      <c r="R359" s="2">
        <v>0</v>
      </c>
      <c r="S359" s="2">
        <v>44.8</v>
      </c>
      <c r="T359" s="2">
        <v>1</v>
      </c>
      <c r="U359" s="2">
        <v>0.06</v>
      </c>
      <c r="V359" s="2">
        <v>0.4</v>
      </c>
      <c r="W359" s="2">
        <v>13.5</v>
      </c>
      <c r="X359" s="2">
        <v>5.1315999999999997</v>
      </c>
      <c r="Y359" s="2">
        <v>0.25</v>
      </c>
      <c r="Z359" s="2">
        <v>0.8</v>
      </c>
      <c r="AA359" s="2">
        <v>31.1</v>
      </c>
      <c r="AB359" s="2">
        <v>30.758099999999999</v>
      </c>
      <c r="AC359" s="2">
        <v>0.37</v>
      </c>
      <c r="AD359" s="2">
        <v>2.2999999999999998</v>
      </c>
      <c r="AE359" s="2">
        <v>16</v>
      </c>
      <c r="AF359" s="2">
        <v>50.701999999999998</v>
      </c>
      <c r="AG359" s="20">
        <v>0.22</v>
      </c>
      <c r="AH359" s="20">
        <v>1</v>
      </c>
      <c r="AI359" s="20">
        <v>21.8</v>
      </c>
      <c r="AJ359" s="20">
        <v>43.629199999999997</v>
      </c>
      <c r="AK359" s="18">
        <v>0.2</v>
      </c>
      <c r="AL359" s="18">
        <v>1.2</v>
      </c>
      <c r="AM359" s="18">
        <v>17.2</v>
      </c>
      <c r="AN359" s="18">
        <v>43.962499999999999</v>
      </c>
      <c r="AO359" s="2">
        <v>0.14000000000000001</v>
      </c>
      <c r="AP359" s="2">
        <v>0.8</v>
      </c>
      <c r="AQ359" s="2">
        <v>17.399999999999999</v>
      </c>
      <c r="AR359" s="2">
        <v>6.5044000000000004</v>
      </c>
      <c r="AS359" s="2">
        <v>0.09</v>
      </c>
      <c r="AT359" s="2">
        <v>0.8</v>
      </c>
      <c r="AU359" s="2">
        <v>11.3</v>
      </c>
      <c r="AV359" s="2">
        <v>8.3127999999999993</v>
      </c>
      <c r="AW359" s="2">
        <v>7.0000000000000007E-2</v>
      </c>
      <c r="AX359" s="2">
        <v>0.6</v>
      </c>
      <c r="AY359" s="2">
        <v>11.6</v>
      </c>
      <c r="AZ359" s="2">
        <v>8.0037000000000003</v>
      </c>
      <c r="BA359" s="2">
        <v>0.4</v>
      </c>
      <c r="BB359" s="2">
        <v>1.7</v>
      </c>
      <c r="BC359" s="2">
        <v>23.5</v>
      </c>
      <c r="BD359" s="2">
        <v>64.770799999999994</v>
      </c>
      <c r="BE359" s="4" t="str">
        <f t="shared" si="52"/>
        <v>NO APLICA</v>
      </c>
      <c r="BF359" s="4">
        <f t="shared" si="53"/>
        <v>0.21160000000000001</v>
      </c>
      <c r="BG359">
        <f t="shared" si="54"/>
        <v>0.14000000000000001</v>
      </c>
      <c r="BH359">
        <f t="shared" si="55"/>
        <v>0.09</v>
      </c>
      <c r="BI359">
        <f t="shared" si="56"/>
        <v>0.4</v>
      </c>
      <c r="BJ359">
        <f t="shared" si="57"/>
        <v>0.2</v>
      </c>
      <c r="BK359">
        <f t="shared" si="58"/>
        <v>0.22</v>
      </c>
      <c r="BL359">
        <f t="shared" si="59"/>
        <v>612.48000000000127</v>
      </c>
    </row>
    <row r="360" spans="1:64" x14ac:dyDescent="0.2">
      <c r="A360" s="1">
        <v>358</v>
      </c>
      <c r="B360" s="7" t="s">
        <v>60</v>
      </c>
      <c r="C360" s="3">
        <v>39935</v>
      </c>
      <c r="D360" s="4" t="s">
        <v>17</v>
      </c>
      <c r="E360" s="4" t="s">
        <v>169</v>
      </c>
      <c r="F360" s="5" t="str">
        <f t="shared" si="50"/>
        <v>S</v>
      </c>
      <c r="G360" s="6">
        <v>0.875</v>
      </c>
      <c r="H360" s="6">
        <v>0.9145833333333333</v>
      </c>
      <c r="I360" s="85">
        <f t="shared" si="51"/>
        <v>56.999999999999957</v>
      </c>
      <c r="J360" s="86">
        <f>I360*Segmentos!$D$7*(AH360%)*IF(ISNUMBER(AI360),AI360%,0)</f>
        <v>107251.19999999991</v>
      </c>
      <c r="K360" s="86">
        <f>I360*Segmentos!$D$7*(AL360%)*IF(ISNUMBER(AM360),AM360%,0)</f>
        <v>63383.999999999956</v>
      </c>
      <c r="L360" s="4" t="s">
        <v>235</v>
      </c>
      <c r="M360" s="2">
        <v>0.36</v>
      </c>
      <c r="N360" s="2">
        <v>2.2000000000000002</v>
      </c>
      <c r="O360" s="2">
        <v>16.899999999999999</v>
      </c>
      <c r="P360" s="2">
        <v>64.616799999999998</v>
      </c>
      <c r="Q360" s="2">
        <v>0.09</v>
      </c>
      <c r="R360" s="2">
        <v>0.5</v>
      </c>
      <c r="S360" s="2">
        <v>19.3</v>
      </c>
      <c r="T360" s="2">
        <v>2.7048999999999999</v>
      </c>
      <c r="U360" s="2">
        <v>0.26</v>
      </c>
      <c r="V360" s="2">
        <v>1.2</v>
      </c>
      <c r="W360" s="2">
        <v>21.1</v>
      </c>
      <c r="X360" s="2">
        <v>9.5852000000000004</v>
      </c>
      <c r="Y360" s="2">
        <v>0.54</v>
      </c>
      <c r="Z360" s="2">
        <v>3.4</v>
      </c>
      <c r="AA360" s="2">
        <v>16</v>
      </c>
      <c r="AB360" s="2">
        <v>28.2913</v>
      </c>
      <c r="AC360" s="2">
        <v>0.41</v>
      </c>
      <c r="AD360" s="2">
        <v>2.5</v>
      </c>
      <c r="AE360" s="2">
        <v>16.5</v>
      </c>
      <c r="AF360" s="2">
        <v>24.035499999999999</v>
      </c>
      <c r="AG360" s="20">
        <v>0.47</v>
      </c>
      <c r="AH360" s="20">
        <v>2.4</v>
      </c>
      <c r="AI360" s="20">
        <v>19.600000000000001</v>
      </c>
      <c r="AJ360" s="20">
        <v>39.273000000000003</v>
      </c>
      <c r="AK360" s="18">
        <v>0.27</v>
      </c>
      <c r="AL360" s="18">
        <v>2</v>
      </c>
      <c r="AM360" s="18">
        <v>13.9</v>
      </c>
      <c r="AN360" s="18">
        <v>25.343800000000002</v>
      </c>
      <c r="AO360" s="2">
        <v>0.03</v>
      </c>
      <c r="AP360" s="2">
        <v>0.8</v>
      </c>
      <c r="AQ360" s="2">
        <v>3.5</v>
      </c>
      <c r="AR360" s="2">
        <v>0.56850000000000001</v>
      </c>
      <c r="AS360" s="2">
        <v>0.03</v>
      </c>
      <c r="AT360" s="2">
        <v>1</v>
      </c>
      <c r="AU360" s="2">
        <v>3.1</v>
      </c>
      <c r="AV360" s="2">
        <v>1.2476</v>
      </c>
      <c r="AW360" s="2">
        <v>0.09</v>
      </c>
      <c r="AX360" s="2">
        <v>0.4</v>
      </c>
      <c r="AY360" s="2">
        <v>21.1</v>
      </c>
      <c r="AZ360" s="2">
        <v>4.34</v>
      </c>
      <c r="BA360" s="2">
        <v>0.86</v>
      </c>
      <c r="BB360" s="2">
        <v>4.5</v>
      </c>
      <c r="BC360" s="2">
        <v>19.2</v>
      </c>
      <c r="BD360" s="2">
        <v>58.460700000000003</v>
      </c>
      <c r="BE360" s="4" t="str">
        <f t="shared" si="52"/>
        <v>NO APLICA</v>
      </c>
      <c r="BF360" s="4">
        <f t="shared" si="53"/>
        <v>0.34299999999999997</v>
      </c>
      <c r="BG360">
        <f t="shared" si="54"/>
        <v>0.03</v>
      </c>
      <c r="BH360">
        <f t="shared" si="55"/>
        <v>0.03</v>
      </c>
      <c r="BI360">
        <f t="shared" si="56"/>
        <v>0.86</v>
      </c>
      <c r="BJ360">
        <f t="shared" si="57"/>
        <v>0.27</v>
      </c>
      <c r="BK360">
        <f t="shared" si="58"/>
        <v>0.47</v>
      </c>
      <c r="BL360">
        <f t="shared" si="59"/>
        <v>2119.2599999999984</v>
      </c>
    </row>
    <row r="361" spans="1:64" x14ac:dyDescent="0.2">
      <c r="A361" s="1">
        <v>359</v>
      </c>
      <c r="B361" s="7" t="s">
        <v>52</v>
      </c>
      <c r="C361" s="3">
        <v>39935</v>
      </c>
      <c r="D361" s="4" t="s">
        <v>627</v>
      </c>
      <c r="E361" s="4" t="s">
        <v>177</v>
      </c>
      <c r="F361" s="5" t="str">
        <f t="shared" si="50"/>
        <v>S</v>
      </c>
      <c r="G361" s="6">
        <v>0.91805555555555562</v>
      </c>
      <c r="H361" s="6">
        <v>2.1527777777777781E-2</v>
      </c>
      <c r="I361" s="85">
        <f t="shared" si="51"/>
        <v>148.99999999999989</v>
      </c>
      <c r="J361" s="86">
        <f>I361*Segmentos!$D$7*(AH361%)*IF(ISNUMBER(AI361),AI361%,0)</f>
        <v>2344067.9999999981</v>
      </c>
      <c r="K361" s="86">
        <f>I361*Segmentos!$D$7*(AL361%)*IF(ISNUMBER(AM361),AM361%,0)</f>
        <v>4295491.1999999965</v>
      </c>
      <c r="L361" s="4"/>
      <c r="M361" s="2">
        <v>5.66</v>
      </c>
      <c r="N361" s="2">
        <v>22.1</v>
      </c>
      <c r="O361" s="2">
        <v>25.6</v>
      </c>
      <c r="P361" s="2">
        <v>91.575999999999993</v>
      </c>
      <c r="Q361" s="2">
        <v>1.71</v>
      </c>
      <c r="R361" s="2">
        <v>8</v>
      </c>
      <c r="S361" s="2">
        <v>21.4</v>
      </c>
      <c r="T361" s="2">
        <v>4.6092000000000004</v>
      </c>
      <c r="U361" s="2">
        <v>4.07</v>
      </c>
      <c r="V361" s="2">
        <v>17.399999999999999</v>
      </c>
      <c r="W361" s="2">
        <v>23.4</v>
      </c>
      <c r="X361" s="2">
        <v>13.8139</v>
      </c>
      <c r="Y361" s="2">
        <v>3.78</v>
      </c>
      <c r="Z361" s="2">
        <v>20.5</v>
      </c>
      <c r="AA361" s="2">
        <v>18.5</v>
      </c>
      <c r="AB361" s="2">
        <v>18.072500000000002</v>
      </c>
      <c r="AC361" s="2">
        <v>10.37</v>
      </c>
      <c r="AD361" s="2">
        <v>33.799999999999997</v>
      </c>
      <c r="AE361" s="2">
        <v>30.7</v>
      </c>
      <c r="AF361" s="2">
        <v>55.080500000000001</v>
      </c>
      <c r="AG361" s="20">
        <v>3.94</v>
      </c>
      <c r="AH361" s="20">
        <v>20.7</v>
      </c>
      <c r="AI361" s="20">
        <v>19</v>
      </c>
      <c r="AJ361" s="20">
        <v>30.251899999999999</v>
      </c>
      <c r="AK361" s="18">
        <v>7.21</v>
      </c>
      <c r="AL361" s="18">
        <v>23.4</v>
      </c>
      <c r="AM361" s="18">
        <v>30.8</v>
      </c>
      <c r="AN361" s="18">
        <v>61.324100000000001</v>
      </c>
      <c r="AO361" s="2">
        <v>3.35</v>
      </c>
      <c r="AP361" s="2">
        <v>17.100000000000001</v>
      </c>
      <c r="AQ361" s="2">
        <v>19.600000000000001</v>
      </c>
      <c r="AR361" s="2">
        <v>5.9187000000000003</v>
      </c>
      <c r="AS361" s="2">
        <v>5.17</v>
      </c>
      <c r="AT361" s="2">
        <v>19.2</v>
      </c>
      <c r="AU361" s="2">
        <v>27</v>
      </c>
      <c r="AV361" s="2">
        <v>18.442900000000002</v>
      </c>
      <c r="AW361" s="2">
        <v>6.17</v>
      </c>
      <c r="AX361" s="2">
        <v>20.8</v>
      </c>
      <c r="AY361" s="2">
        <v>29.7</v>
      </c>
      <c r="AZ361" s="2">
        <v>28.7013</v>
      </c>
      <c r="BA361" s="2">
        <v>6.22</v>
      </c>
      <c r="BB361" s="2">
        <v>26.3</v>
      </c>
      <c r="BC361" s="2">
        <v>23.6</v>
      </c>
      <c r="BD361" s="2">
        <v>38.513100000000001</v>
      </c>
      <c r="BE361" s="4" t="str">
        <f t="shared" si="52"/>
        <v>ABURRIDO</v>
      </c>
      <c r="BF361" s="4">
        <f t="shared" si="53"/>
        <v>5.4493999999999998</v>
      </c>
      <c r="BG361">
        <f t="shared" si="54"/>
        <v>3.35</v>
      </c>
      <c r="BH361">
        <f t="shared" si="55"/>
        <v>5.17</v>
      </c>
      <c r="BI361">
        <f t="shared" si="56"/>
        <v>6.22</v>
      </c>
      <c r="BJ361">
        <f t="shared" si="57"/>
        <v>7.21</v>
      </c>
      <c r="BK361">
        <f t="shared" si="58"/>
        <v>3.94</v>
      </c>
      <c r="BL361">
        <f t="shared" si="59"/>
        <v>84298.239999999947</v>
      </c>
    </row>
    <row r="362" spans="1:64" x14ac:dyDescent="0.2">
      <c r="A362" s="1">
        <v>360</v>
      </c>
      <c r="B362" s="7" t="s">
        <v>58</v>
      </c>
      <c r="C362" s="3">
        <v>39935</v>
      </c>
      <c r="D362" s="4" t="s">
        <v>8</v>
      </c>
      <c r="E362" s="4" t="s">
        <v>182</v>
      </c>
      <c r="F362" s="5" t="str">
        <f t="shared" si="50"/>
        <v>S</v>
      </c>
      <c r="G362" s="6">
        <v>0.91736111111111107</v>
      </c>
      <c r="H362" s="6">
        <v>2.4305555555555556E-2</v>
      </c>
      <c r="I362" s="85">
        <f t="shared" si="51"/>
        <v>154.00000000000003</v>
      </c>
      <c r="J362" s="86">
        <f>I362*Segmentos!$D$7*(AH362%)*IF(ISNUMBER(AI362),AI362%,0)</f>
        <v>2180455.2000000007</v>
      </c>
      <c r="K362" s="86">
        <f>I362*Segmentos!$D$7*(AL362%)*IF(ISNUMBER(AM362),AM362%,0)</f>
        <v>3598980</v>
      </c>
      <c r="L362" s="4"/>
      <c r="M362" s="2">
        <v>4.76</v>
      </c>
      <c r="N362" s="2">
        <v>18.899999999999999</v>
      </c>
      <c r="O362" s="2">
        <v>25.2</v>
      </c>
      <c r="P362" s="2">
        <v>83.354200000000006</v>
      </c>
      <c r="Q362" s="2">
        <v>2.38</v>
      </c>
      <c r="R362" s="2">
        <v>7.2</v>
      </c>
      <c r="S362" s="2">
        <v>33.1</v>
      </c>
      <c r="T362" s="2">
        <v>6.9618000000000002</v>
      </c>
      <c r="U362" s="2">
        <v>3.25</v>
      </c>
      <c r="V362" s="2">
        <v>15.4</v>
      </c>
      <c r="W362" s="2">
        <v>21.1</v>
      </c>
      <c r="X362" s="2">
        <v>11.926299999999999</v>
      </c>
      <c r="Y362" s="2">
        <v>4.54</v>
      </c>
      <c r="Z362" s="2">
        <v>20.9</v>
      </c>
      <c r="AA362" s="2">
        <v>21.7</v>
      </c>
      <c r="AB362" s="2">
        <v>23.4377</v>
      </c>
      <c r="AC362" s="2">
        <v>7.14</v>
      </c>
      <c r="AD362" s="2">
        <v>25.2</v>
      </c>
      <c r="AE362" s="2">
        <v>28.3</v>
      </c>
      <c r="AF362" s="2">
        <v>41.028399999999998</v>
      </c>
      <c r="AG362" s="20">
        <v>3.55</v>
      </c>
      <c r="AH362" s="20">
        <v>17.100000000000001</v>
      </c>
      <c r="AI362" s="20">
        <v>20.7</v>
      </c>
      <c r="AJ362" s="20">
        <v>29.5184</v>
      </c>
      <c r="AK362" s="18">
        <v>5.85</v>
      </c>
      <c r="AL362" s="18">
        <v>20.5</v>
      </c>
      <c r="AM362" s="18">
        <v>28.5</v>
      </c>
      <c r="AN362" s="18">
        <v>53.835799999999999</v>
      </c>
      <c r="AO362" s="2">
        <v>1.06</v>
      </c>
      <c r="AP362" s="2">
        <v>9.4</v>
      </c>
      <c r="AQ362" s="2">
        <v>11.3</v>
      </c>
      <c r="AR362" s="2">
        <v>2.0242</v>
      </c>
      <c r="AS362" s="2">
        <v>3.05</v>
      </c>
      <c r="AT362" s="2">
        <v>14.5</v>
      </c>
      <c r="AU362" s="2">
        <v>21</v>
      </c>
      <c r="AV362" s="2">
        <v>11.7614</v>
      </c>
      <c r="AW362" s="2">
        <v>4.5</v>
      </c>
      <c r="AX362" s="2">
        <v>18.7</v>
      </c>
      <c r="AY362" s="2">
        <v>24.1</v>
      </c>
      <c r="AZ362" s="2">
        <v>22.6448</v>
      </c>
      <c r="BA362" s="2">
        <v>7</v>
      </c>
      <c r="BB362" s="2">
        <v>24.3</v>
      </c>
      <c r="BC362" s="2">
        <v>28.8</v>
      </c>
      <c r="BD362" s="2">
        <v>46.9238</v>
      </c>
      <c r="BE362" s="4" t="str">
        <f t="shared" si="52"/>
        <v>ABURRIDO</v>
      </c>
      <c r="BF362" s="4">
        <f t="shared" si="53"/>
        <v>4.4120000000000008</v>
      </c>
      <c r="BG362">
        <f t="shared" si="54"/>
        <v>1.06</v>
      </c>
      <c r="BH362">
        <f t="shared" si="55"/>
        <v>3.05</v>
      </c>
      <c r="BI362">
        <f t="shared" si="56"/>
        <v>7</v>
      </c>
      <c r="BJ362">
        <f t="shared" si="57"/>
        <v>5.85</v>
      </c>
      <c r="BK362">
        <f t="shared" si="58"/>
        <v>3.55</v>
      </c>
      <c r="BL362">
        <f t="shared" si="59"/>
        <v>73347.12000000001</v>
      </c>
    </row>
    <row r="363" spans="1:64" x14ac:dyDescent="0.2">
      <c r="A363" s="1">
        <v>361</v>
      </c>
      <c r="B363" s="7" t="s">
        <v>61</v>
      </c>
      <c r="C363" s="3">
        <v>39935</v>
      </c>
      <c r="D363" s="4" t="s">
        <v>17</v>
      </c>
      <c r="E363" s="4" t="s">
        <v>169</v>
      </c>
      <c r="F363" s="5" t="str">
        <f t="shared" si="50"/>
        <v>S</v>
      </c>
      <c r="G363" s="6">
        <v>0.91666666666666663</v>
      </c>
      <c r="H363" s="6">
        <v>0.95833333333333337</v>
      </c>
      <c r="I363" s="85">
        <f t="shared" si="51"/>
        <v>60.000000000000107</v>
      </c>
      <c r="J363" s="86">
        <f>I363*Segmentos!$D$7*(AH363%)*IF(ISNUMBER(AI363),AI363%,0)</f>
        <v>274176.00000000041</v>
      </c>
      <c r="K363" s="86">
        <f>I363*Segmentos!$D$7*(AL363%)*IF(ISNUMBER(AM363),AM363%,0)</f>
        <v>199200.00000000035</v>
      </c>
      <c r="L363" s="4"/>
      <c r="M363" s="2">
        <v>0.97</v>
      </c>
      <c r="N363" s="2">
        <v>2.6</v>
      </c>
      <c r="O363" s="2">
        <v>37.1</v>
      </c>
      <c r="P363" s="2">
        <v>63.860999999999997</v>
      </c>
      <c r="Q363" s="2">
        <v>0.04</v>
      </c>
      <c r="R363" s="2">
        <v>0.1</v>
      </c>
      <c r="S363" s="2">
        <v>66.7</v>
      </c>
      <c r="T363" s="2">
        <v>0.4037</v>
      </c>
      <c r="U363" s="2">
        <v>0.86</v>
      </c>
      <c r="V363" s="2">
        <v>1</v>
      </c>
      <c r="W363" s="2">
        <v>84.2</v>
      </c>
      <c r="X363" s="2">
        <v>11.8329</v>
      </c>
      <c r="Y363" s="2">
        <v>1.1299999999999999</v>
      </c>
      <c r="Z363" s="2">
        <v>3.5</v>
      </c>
      <c r="AA363" s="2">
        <v>32.700000000000003</v>
      </c>
      <c r="AB363" s="2">
        <v>21.9773</v>
      </c>
      <c r="AC363" s="2">
        <v>1.37</v>
      </c>
      <c r="AD363" s="2">
        <v>4.2</v>
      </c>
      <c r="AE363" s="2">
        <v>32.799999999999997</v>
      </c>
      <c r="AF363" s="2">
        <v>29.646999999999998</v>
      </c>
      <c r="AG363" s="20">
        <v>1.1399999999999999</v>
      </c>
      <c r="AH363" s="20">
        <v>2.8</v>
      </c>
      <c r="AI363" s="20">
        <v>40.799999999999997</v>
      </c>
      <c r="AJ363" s="20">
        <v>35.526600000000002</v>
      </c>
      <c r="AK363" s="18">
        <v>0.82</v>
      </c>
      <c r="AL363" s="18">
        <v>2.5</v>
      </c>
      <c r="AM363" s="18">
        <v>33.200000000000003</v>
      </c>
      <c r="AN363" s="18">
        <v>28.334299999999999</v>
      </c>
      <c r="AO363" s="2">
        <v>0.2</v>
      </c>
      <c r="AP363" s="2">
        <v>0.8</v>
      </c>
      <c r="AQ363" s="2">
        <v>24</v>
      </c>
      <c r="AR363" s="2">
        <v>1.4433</v>
      </c>
      <c r="AS363" s="2">
        <v>0.22</v>
      </c>
      <c r="AT363" s="2">
        <v>1.3</v>
      </c>
      <c r="AU363" s="2">
        <v>17.100000000000001</v>
      </c>
      <c r="AV363" s="2">
        <v>3.1372</v>
      </c>
      <c r="AW363" s="2">
        <v>0.05</v>
      </c>
      <c r="AX363" s="2">
        <v>1.6</v>
      </c>
      <c r="AY363" s="2">
        <v>3.3</v>
      </c>
      <c r="AZ363" s="2">
        <v>1.0061</v>
      </c>
      <c r="BA363" s="2">
        <v>2.3199999999999998</v>
      </c>
      <c r="BB363" s="2">
        <v>4.7</v>
      </c>
      <c r="BC363" s="2">
        <v>49.5</v>
      </c>
      <c r="BD363" s="2">
        <v>58.274500000000003</v>
      </c>
      <c r="BE363" s="4" t="str">
        <f t="shared" si="52"/>
        <v>ABURRIDO</v>
      </c>
      <c r="BF363" s="4">
        <f t="shared" si="53"/>
        <v>0.99360000000000004</v>
      </c>
      <c r="BG363">
        <f t="shared" si="54"/>
        <v>0.2</v>
      </c>
      <c r="BH363">
        <f t="shared" si="55"/>
        <v>0.22</v>
      </c>
      <c r="BI363">
        <f t="shared" si="56"/>
        <v>2.3199999999999998</v>
      </c>
      <c r="BJ363">
        <f t="shared" si="57"/>
        <v>0.82</v>
      </c>
      <c r="BK363">
        <f t="shared" si="58"/>
        <v>1.1399999999999999</v>
      </c>
      <c r="BL363">
        <f t="shared" si="59"/>
        <v>5787.6000000000104</v>
      </c>
    </row>
    <row r="364" spans="1:64" x14ac:dyDescent="0.2">
      <c r="A364" s="1">
        <v>362</v>
      </c>
      <c r="B364" s="7" t="s">
        <v>53</v>
      </c>
      <c r="C364" s="3">
        <v>39935</v>
      </c>
      <c r="D364" s="4" t="s">
        <v>3</v>
      </c>
      <c r="E364" s="4" t="s">
        <v>178</v>
      </c>
      <c r="F364" s="5" t="str">
        <f t="shared" si="50"/>
        <v>S</v>
      </c>
      <c r="G364" s="6">
        <v>0.69305555555555554</v>
      </c>
      <c r="H364" s="6">
        <v>0.87430555555555556</v>
      </c>
      <c r="I364" s="85">
        <f t="shared" si="51"/>
        <v>261.00000000000006</v>
      </c>
      <c r="J364" s="86">
        <f>I364*Segmentos!$D$7*(AH364%)*IF(ISNUMBER(AI364),AI364%,0)</f>
        <v>2149178.4</v>
      </c>
      <c r="K364" s="86">
        <f>I364*Segmentos!$D$7*(AL364%)*IF(ISNUMBER(AM364),AM364%,0)</f>
        <v>1379750.4000000004</v>
      </c>
      <c r="L364" s="4"/>
      <c r="M364" s="2">
        <v>1.67</v>
      </c>
      <c r="N364" s="2">
        <v>12.6</v>
      </c>
      <c r="O364" s="2">
        <v>13.3</v>
      </c>
      <c r="P364" s="2">
        <v>70.505799999999994</v>
      </c>
      <c r="Q364" s="2">
        <v>1.61</v>
      </c>
      <c r="R364" s="2">
        <v>7.4</v>
      </c>
      <c r="S364" s="2">
        <v>21.7</v>
      </c>
      <c r="T364" s="2">
        <v>11.3009</v>
      </c>
      <c r="U364" s="2">
        <v>1.19</v>
      </c>
      <c r="V364" s="2">
        <v>8.1999999999999993</v>
      </c>
      <c r="W364" s="2">
        <v>14.5</v>
      </c>
      <c r="X364" s="2">
        <v>10.536099999999999</v>
      </c>
      <c r="Y364" s="2">
        <v>2.14</v>
      </c>
      <c r="Z364" s="2">
        <v>14.5</v>
      </c>
      <c r="AA364" s="2">
        <v>14.8</v>
      </c>
      <c r="AB364" s="2">
        <v>26.6584</v>
      </c>
      <c r="AC364" s="2">
        <v>1.59</v>
      </c>
      <c r="AD364" s="2">
        <v>16.3</v>
      </c>
      <c r="AE364" s="2">
        <v>9.8000000000000007</v>
      </c>
      <c r="AF364" s="2">
        <v>22.0105</v>
      </c>
      <c r="AG364" s="20">
        <v>2.06</v>
      </c>
      <c r="AH364" s="20">
        <v>14.1</v>
      </c>
      <c r="AI364" s="20">
        <v>14.6</v>
      </c>
      <c r="AJ364" s="20">
        <v>41.083500000000001</v>
      </c>
      <c r="AK364" s="18">
        <v>1.33</v>
      </c>
      <c r="AL364" s="18">
        <v>11.2</v>
      </c>
      <c r="AM364" s="18">
        <v>11.8</v>
      </c>
      <c r="AN364" s="18">
        <v>29.4223</v>
      </c>
      <c r="AO364" s="2">
        <v>0.28999999999999998</v>
      </c>
      <c r="AP364" s="2">
        <v>6.9</v>
      </c>
      <c r="AQ364" s="2">
        <v>4.0999999999999996</v>
      </c>
      <c r="AR364" s="2">
        <v>1.3171999999999999</v>
      </c>
      <c r="AS364" s="2">
        <v>0.6</v>
      </c>
      <c r="AT364" s="2">
        <v>5.6</v>
      </c>
      <c r="AU364" s="2">
        <v>10.8</v>
      </c>
      <c r="AV364" s="2">
        <v>5.5970000000000004</v>
      </c>
      <c r="AW364" s="2">
        <v>2.06</v>
      </c>
      <c r="AX364" s="2">
        <v>11</v>
      </c>
      <c r="AY364" s="2">
        <v>18.8</v>
      </c>
      <c r="AZ364" s="2">
        <v>24.9696</v>
      </c>
      <c r="BA364" s="2">
        <v>2.4</v>
      </c>
      <c r="BB364" s="2">
        <v>19.399999999999999</v>
      </c>
      <c r="BC364" s="2">
        <v>12.3</v>
      </c>
      <c r="BD364" s="2">
        <v>38.621899999999997</v>
      </c>
      <c r="BE364" s="4" t="str">
        <f t="shared" si="52"/>
        <v>ABURRIDO</v>
      </c>
      <c r="BF364" s="4">
        <f t="shared" si="53"/>
        <v>1.3133999999999999</v>
      </c>
      <c r="BG364">
        <f t="shared" si="54"/>
        <v>0.28999999999999998</v>
      </c>
      <c r="BH364">
        <f t="shared" si="55"/>
        <v>0.6</v>
      </c>
      <c r="BI364">
        <f t="shared" si="56"/>
        <v>2.4</v>
      </c>
      <c r="BJ364">
        <f t="shared" si="57"/>
        <v>1.33</v>
      </c>
      <c r="BK364">
        <f t="shared" si="58"/>
        <v>2.06</v>
      </c>
      <c r="BL364">
        <f t="shared" si="59"/>
        <v>43738.380000000012</v>
      </c>
    </row>
    <row r="365" spans="1:64" x14ac:dyDescent="0.2">
      <c r="A365" s="1">
        <v>363</v>
      </c>
      <c r="B365" s="7" t="s">
        <v>10</v>
      </c>
      <c r="C365" s="3">
        <v>39935</v>
      </c>
      <c r="D365" s="4" t="s">
        <v>8</v>
      </c>
      <c r="E365" s="4" t="s">
        <v>164</v>
      </c>
      <c r="F365" s="5" t="str">
        <f t="shared" si="50"/>
        <v>S</v>
      </c>
      <c r="G365" s="6">
        <v>0.875</v>
      </c>
      <c r="H365" s="6">
        <v>0.91388888888888886</v>
      </c>
      <c r="I365" s="85">
        <f t="shared" si="51"/>
        <v>55.999999999999957</v>
      </c>
      <c r="J365" s="86">
        <f>I365*Segmentos!$D$7*(AH365%)*IF(ISNUMBER(AI365),AI365%,0)</f>
        <v>971443.19999999925</v>
      </c>
      <c r="K365" s="86">
        <f>I365*Segmentos!$D$7*(AL365%)*IF(ISNUMBER(AM365),AM365%,0)</f>
        <v>1055375.9999999991</v>
      </c>
      <c r="L365" s="4"/>
      <c r="M365" s="2">
        <v>4.55</v>
      </c>
      <c r="N365" s="2">
        <v>13.7</v>
      </c>
      <c r="O365" s="2">
        <v>33.1</v>
      </c>
      <c r="P365" s="2">
        <v>95.315100000000001</v>
      </c>
      <c r="Q365" s="2">
        <v>0.8</v>
      </c>
      <c r="R365" s="2">
        <v>3.3</v>
      </c>
      <c r="S365" s="2">
        <v>24.2</v>
      </c>
      <c r="T365" s="2">
        <v>2.8001999999999998</v>
      </c>
      <c r="U365" s="2">
        <v>2.85</v>
      </c>
      <c r="V365" s="2">
        <v>11.1</v>
      </c>
      <c r="W365" s="2">
        <v>25.8</v>
      </c>
      <c r="X365" s="2">
        <v>12.534700000000001</v>
      </c>
      <c r="Y365" s="2">
        <v>3.83</v>
      </c>
      <c r="Z365" s="2">
        <v>14.2</v>
      </c>
      <c r="AA365" s="2">
        <v>27</v>
      </c>
      <c r="AB365" s="2">
        <v>23.689399999999999</v>
      </c>
      <c r="AC365" s="2">
        <v>8.18</v>
      </c>
      <c r="AD365" s="2">
        <v>20.3</v>
      </c>
      <c r="AE365" s="2">
        <v>40.299999999999997</v>
      </c>
      <c r="AF365" s="2">
        <v>56.290999999999997</v>
      </c>
      <c r="AG365" s="20">
        <v>4.3499999999999996</v>
      </c>
      <c r="AH365" s="20">
        <v>13.9</v>
      </c>
      <c r="AI365" s="20">
        <v>31.2</v>
      </c>
      <c r="AJ365" s="20">
        <v>43.217599999999997</v>
      </c>
      <c r="AK365" s="18">
        <v>4.7300000000000004</v>
      </c>
      <c r="AL365" s="18">
        <v>13.5</v>
      </c>
      <c r="AM365" s="18">
        <v>34.9</v>
      </c>
      <c r="AN365" s="18">
        <v>52.0976</v>
      </c>
      <c r="AO365" s="2">
        <v>0.98</v>
      </c>
      <c r="AP365" s="2">
        <v>8.3000000000000007</v>
      </c>
      <c r="AQ365" s="2">
        <v>11.9</v>
      </c>
      <c r="AR365" s="2">
        <v>2.2469999999999999</v>
      </c>
      <c r="AS365" s="2">
        <v>2.4500000000000002</v>
      </c>
      <c r="AT365" s="2">
        <v>11.6</v>
      </c>
      <c r="AU365" s="2">
        <v>21</v>
      </c>
      <c r="AV365" s="2">
        <v>11.319000000000001</v>
      </c>
      <c r="AW365" s="2">
        <v>3.76</v>
      </c>
      <c r="AX365" s="2">
        <v>13.8</v>
      </c>
      <c r="AY365" s="2">
        <v>27.2</v>
      </c>
      <c r="AZ365" s="2">
        <v>22.643799999999999</v>
      </c>
      <c r="BA365" s="2">
        <v>7.36</v>
      </c>
      <c r="BB365" s="2">
        <v>16.399999999999999</v>
      </c>
      <c r="BC365" s="2">
        <v>44.9</v>
      </c>
      <c r="BD365" s="2">
        <v>59.1053</v>
      </c>
      <c r="BE365" s="4" t="str">
        <f t="shared" si="52"/>
        <v>NO APLICA</v>
      </c>
      <c r="BF365" s="4">
        <f t="shared" si="53"/>
        <v>4.2016</v>
      </c>
      <c r="BG365">
        <f t="shared" si="54"/>
        <v>0.98</v>
      </c>
      <c r="BH365">
        <f t="shared" si="55"/>
        <v>2.4500000000000002</v>
      </c>
      <c r="BI365">
        <f t="shared" si="56"/>
        <v>7.36</v>
      </c>
      <c r="BJ365">
        <f t="shared" si="57"/>
        <v>4.7300000000000004</v>
      </c>
      <c r="BK365">
        <f t="shared" si="58"/>
        <v>4.3499999999999996</v>
      </c>
      <c r="BL365">
        <f t="shared" si="59"/>
        <v>25394.319999999982</v>
      </c>
    </row>
    <row r="366" spans="1:64" x14ac:dyDescent="0.2">
      <c r="A366" s="1">
        <v>364</v>
      </c>
      <c r="B366" s="7" t="s">
        <v>59</v>
      </c>
      <c r="C366" s="3">
        <v>39935</v>
      </c>
      <c r="D366" s="4" t="s">
        <v>17</v>
      </c>
      <c r="E366" s="4" t="s">
        <v>169</v>
      </c>
      <c r="F366" s="5" t="str">
        <f t="shared" si="50"/>
        <v>S</v>
      </c>
      <c r="G366" s="6">
        <v>0.83333333333333337</v>
      </c>
      <c r="H366" s="6">
        <v>0.875</v>
      </c>
      <c r="I366" s="85">
        <f t="shared" si="51"/>
        <v>59.999999999999943</v>
      </c>
      <c r="J366" s="86">
        <f>I366*Segmentos!$D$7*(AH366%)*IF(ISNUMBER(AI366),AI366%,0)</f>
        <v>40319.999999999956</v>
      </c>
      <c r="K366" s="86">
        <f>I366*Segmentos!$D$7*(AL366%)*IF(ISNUMBER(AM366),AM366%,0)</f>
        <v>40319.999999999956</v>
      </c>
      <c r="L366" s="4"/>
      <c r="M366" s="2">
        <v>0.17</v>
      </c>
      <c r="N366" s="2">
        <v>1.4</v>
      </c>
      <c r="O366" s="2">
        <v>12</v>
      </c>
      <c r="P366" s="2">
        <v>100</v>
      </c>
      <c r="Q366" s="2">
        <v>0</v>
      </c>
      <c r="R366" s="2">
        <v>0</v>
      </c>
      <c r="S366" s="8" t="s">
        <v>577</v>
      </c>
      <c r="T366" s="2">
        <v>0</v>
      </c>
      <c r="U366" s="2">
        <v>0.01</v>
      </c>
      <c r="V366" s="2">
        <v>0.3</v>
      </c>
      <c r="W366" s="2">
        <v>1.7</v>
      </c>
      <c r="X366" s="2">
        <v>0.62839999999999996</v>
      </c>
      <c r="Y366" s="2">
        <v>0.33</v>
      </c>
      <c r="Z366" s="2">
        <v>1.8</v>
      </c>
      <c r="AA366" s="2">
        <v>18.5</v>
      </c>
      <c r="AB366" s="2">
        <v>58.344000000000001</v>
      </c>
      <c r="AC366" s="2">
        <v>0.21</v>
      </c>
      <c r="AD366" s="2">
        <v>2.5</v>
      </c>
      <c r="AE366" s="2">
        <v>8.6</v>
      </c>
      <c r="AF366" s="2">
        <v>41.0276</v>
      </c>
      <c r="AG366" s="20">
        <v>0.17</v>
      </c>
      <c r="AH366" s="20">
        <v>1.4</v>
      </c>
      <c r="AI366" s="20">
        <v>12</v>
      </c>
      <c r="AJ366" s="20">
        <v>47.469299999999997</v>
      </c>
      <c r="AK366" s="18">
        <v>0.17</v>
      </c>
      <c r="AL366" s="18">
        <v>1.4</v>
      </c>
      <c r="AM366" s="18">
        <v>12</v>
      </c>
      <c r="AN366" s="18">
        <v>52.530700000000003</v>
      </c>
      <c r="AO366" s="2">
        <v>0.02</v>
      </c>
      <c r="AP366" s="2">
        <v>0.3</v>
      </c>
      <c r="AQ366" s="2">
        <v>8.3000000000000007</v>
      </c>
      <c r="AR366" s="2">
        <v>1.5659000000000001</v>
      </c>
      <c r="AS366" s="2">
        <v>0.18</v>
      </c>
      <c r="AT366" s="2">
        <v>1.4</v>
      </c>
      <c r="AU366" s="2">
        <v>12.8</v>
      </c>
      <c r="AV366" s="2">
        <v>23.4985</v>
      </c>
      <c r="AW366" s="2">
        <v>0.14000000000000001</v>
      </c>
      <c r="AX366" s="2">
        <v>0.3</v>
      </c>
      <c r="AY366" s="2">
        <v>45</v>
      </c>
      <c r="AZ366" s="2">
        <v>23.3415</v>
      </c>
      <c r="BA366" s="2">
        <v>0.23</v>
      </c>
      <c r="BB366" s="2">
        <v>2.5</v>
      </c>
      <c r="BC366" s="2">
        <v>8.9</v>
      </c>
      <c r="BD366" s="2">
        <v>51.594200000000001</v>
      </c>
      <c r="BE366" s="4" t="str">
        <f t="shared" si="52"/>
        <v>NO APLICA</v>
      </c>
      <c r="BF366" s="4">
        <f t="shared" si="53"/>
        <v>0.17699999999999999</v>
      </c>
      <c r="BG366">
        <f t="shared" si="54"/>
        <v>0.02</v>
      </c>
      <c r="BH366">
        <f t="shared" si="55"/>
        <v>0.18</v>
      </c>
      <c r="BI366">
        <f t="shared" si="56"/>
        <v>0.23</v>
      </c>
      <c r="BJ366">
        <f t="shared" si="57"/>
        <v>0.17</v>
      </c>
      <c r="BK366">
        <f t="shared" si="58"/>
        <v>0.17</v>
      </c>
      <c r="BL366">
        <f t="shared" si="59"/>
        <v>1007.999999999999</v>
      </c>
    </row>
    <row r="367" spans="1:64" x14ac:dyDescent="0.2">
      <c r="A367" s="1">
        <v>365</v>
      </c>
      <c r="B367" s="7" t="s">
        <v>63</v>
      </c>
      <c r="C367" s="3">
        <v>39935</v>
      </c>
      <c r="D367" s="4" t="s">
        <v>629</v>
      </c>
      <c r="E367" s="4" t="s">
        <v>170</v>
      </c>
      <c r="F367" s="5" t="str">
        <f t="shared" si="50"/>
        <v>S</v>
      </c>
      <c r="G367" s="6">
        <v>0.87569444444444444</v>
      </c>
      <c r="H367" s="6">
        <v>0.8833333333333333</v>
      </c>
      <c r="I367" s="85">
        <f t="shared" si="51"/>
        <v>10.999999999999961</v>
      </c>
      <c r="J367" s="86">
        <f>I367*Segmentos!$D$7*(AH367%)*IF(ISNUMBER(AI367),AI367%,0)</f>
        <v>16407.59999999994</v>
      </c>
      <c r="K367" s="86">
        <f>I367*Segmentos!$D$7*(AL367%)*IF(ISNUMBER(AM367),AM367%,0)</f>
        <v>14035.999999999949</v>
      </c>
      <c r="L367" s="4"/>
      <c r="M367" s="2">
        <v>0.33</v>
      </c>
      <c r="N367" s="2">
        <v>1</v>
      </c>
      <c r="O367" s="2">
        <v>32.9</v>
      </c>
      <c r="P367" s="2">
        <v>55.719799999999999</v>
      </c>
      <c r="Q367" s="2">
        <v>0</v>
      </c>
      <c r="R367" s="2">
        <v>0</v>
      </c>
      <c r="S367" s="2">
        <v>9.1</v>
      </c>
      <c r="T367" s="2">
        <v>8.1100000000000005E-2</v>
      </c>
      <c r="U367" s="2">
        <v>0.61</v>
      </c>
      <c r="V367" s="2">
        <v>0.7</v>
      </c>
      <c r="W367" s="2">
        <v>90.9</v>
      </c>
      <c r="X367" s="2">
        <v>21.508299999999998</v>
      </c>
      <c r="Y367" s="2">
        <v>0.37</v>
      </c>
      <c r="Z367" s="2">
        <v>0.7</v>
      </c>
      <c r="AA367" s="2">
        <v>50</v>
      </c>
      <c r="AB367" s="2">
        <v>18.5974</v>
      </c>
      <c r="AC367" s="2">
        <v>0.28000000000000003</v>
      </c>
      <c r="AD367" s="2">
        <v>1.9</v>
      </c>
      <c r="AE367" s="2">
        <v>14.5</v>
      </c>
      <c r="AF367" s="2">
        <v>15.5329</v>
      </c>
      <c r="AG367" s="20">
        <v>0.36</v>
      </c>
      <c r="AH367" s="20">
        <v>1.1000000000000001</v>
      </c>
      <c r="AI367" s="20">
        <v>33.9</v>
      </c>
      <c r="AJ367" s="20">
        <v>28.651399999999999</v>
      </c>
      <c r="AK367" s="18">
        <v>0.31</v>
      </c>
      <c r="AL367" s="18">
        <v>1</v>
      </c>
      <c r="AM367" s="18">
        <v>31.9</v>
      </c>
      <c r="AN367" s="18">
        <v>27.0684</v>
      </c>
      <c r="AO367" s="2">
        <v>0.03</v>
      </c>
      <c r="AP367" s="2">
        <v>0.4</v>
      </c>
      <c r="AQ367" s="2">
        <v>9.1</v>
      </c>
      <c r="AR367" s="2">
        <v>0.59530000000000005</v>
      </c>
      <c r="AS367" s="2">
        <v>0</v>
      </c>
      <c r="AT367" s="2">
        <v>0</v>
      </c>
      <c r="AU367" s="8" t="s">
        <v>577</v>
      </c>
      <c r="AV367" s="2">
        <v>0</v>
      </c>
      <c r="AW367" s="2">
        <v>7.0000000000000007E-2</v>
      </c>
      <c r="AX367" s="2">
        <v>0.7</v>
      </c>
      <c r="AY367" s="2">
        <v>9.1</v>
      </c>
      <c r="AZ367" s="2">
        <v>3.2120000000000002</v>
      </c>
      <c r="BA367" s="2">
        <v>0.81</v>
      </c>
      <c r="BB367" s="2">
        <v>2</v>
      </c>
      <c r="BC367" s="2">
        <v>40.799999999999997</v>
      </c>
      <c r="BD367" s="2">
        <v>51.912500000000001</v>
      </c>
      <c r="BE367" s="4" t="str">
        <f t="shared" si="52"/>
        <v>NO APLICA</v>
      </c>
      <c r="BF367" s="4">
        <f t="shared" si="53"/>
        <v>0.31199999999999994</v>
      </c>
      <c r="BG367">
        <f t="shared" si="54"/>
        <v>0.03</v>
      </c>
      <c r="BH367">
        <f t="shared" si="55"/>
        <v>0</v>
      </c>
      <c r="BI367">
        <f t="shared" si="56"/>
        <v>0.81</v>
      </c>
      <c r="BJ367">
        <f t="shared" si="57"/>
        <v>0.31</v>
      </c>
      <c r="BK367">
        <f t="shared" si="58"/>
        <v>0.36</v>
      </c>
      <c r="BL367">
        <f t="shared" si="59"/>
        <v>361.89999999999873</v>
      </c>
    </row>
    <row r="368" spans="1:64" x14ac:dyDescent="0.2">
      <c r="A368" s="1">
        <v>366</v>
      </c>
      <c r="B368" s="7" t="s">
        <v>67</v>
      </c>
      <c r="C368" s="3">
        <v>39935</v>
      </c>
      <c r="D368" s="4" t="s">
        <v>628</v>
      </c>
      <c r="E368" s="4" t="s">
        <v>168</v>
      </c>
      <c r="F368" s="5" t="str">
        <f t="shared" si="50"/>
        <v>S</v>
      </c>
      <c r="G368" s="6">
        <v>0.91736111111111107</v>
      </c>
      <c r="H368" s="6">
        <v>0.99375000000000002</v>
      </c>
      <c r="I368" s="85">
        <f t="shared" si="51"/>
        <v>110.00000000000009</v>
      </c>
      <c r="J368" s="86">
        <f>I368*Segmentos!$D$7*(AH368%)*IF(ISNUMBER(AI368),AI368%,0)</f>
        <v>394680.00000000035</v>
      </c>
      <c r="K368" s="86">
        <f>I368*Segmentos!$D$7*(AL368%)*IF(ISNUMBER(AM368),AM368%,0)</f>
        <v>356136.00000000029</v>
      </c>
      <c r="L368" s="4" t="s">
        <v>237</v>
      </c>
      <c r="M368" s="2">
        <v>0.85</v>
      </c>
      <c r="N368" s="2">
        <v>7.4</v>
      </c>
      <c r="O368" s="2">
        <v>11.5</v>
      </c>
      <c r="P368" s="2">
        <v>85.296999999999997</v>
      </c>
      <c r="Q368" s="2">
        <v>0.65</v>
      </c>
      <c r="R368" s="2">
        <v>2.7</v>
      </c>
      <c r="S368" s="2">
        <v>24.5</v>
      </c>
      <c r="T368" s="2">
        <v>10.863300000000001</v>
      </c>
      <c r="U368" s="2">
        <v>0.51</v>
      </c>
      <c r="V368" s="2">
        <v>7.1</v>
      </c>
      <c r="W368" s="2">
        <v>7.2</v>
      </c>
      <c r="X368" s="2">
        <v>10.759600000000001</v>
      </c>
      <c r="Y368" s="2">
        <v>1.1499999999999999</v>
      </c>
      <c r="Z368" s="2">
        <v>8.9</v>
      </c>
      <c r="AA368" s="2">
        <v>13</v>
      </c>
      <c r="AB368" s="2">
        <v>34.043799999999997</v>
      </c>
      <c r="AC368" s="2">
        <v>0.9</v>
      </c>
      <c r="AD368" s="2">
        <v>8.8000000000000007</v>
      </c>
      <c r="AE368" s="2">
        <v>10.3</v>
      </c>
      <c r="AF368" s="2">
        <v>29.630199999999999</v>
      </c>
      <c r="AG368" s="20">
        <v>0.9</v>
      </c>
      <c r="AH368" s="20">
        <v>7.8</v>
      </c>
      <c r="AI368" s="20">
        <v>11.5</v>
      </c>
      <c r="AJ368" s="20">
        <v>42.748600000000003</v>
      </c>
      <c r="AK368" s="18">
        <v>0.81</v>
      </c>
      <c r="AL368" s="18">
        <v>7.1</v>
      </c>
      <c r="AM368" s="18">
        <v>11.4</v>
      </c>
      <c r="AN368" s="18">
        <v>42.548400000000001</v>
      </c>
      <c r="AO368" s="2">
        <v>0.53</v>
      </c>
      <c r="AP368" s="2">
        <v>3.3</v>
      </c>
      <c r="AQ368" s="2">
        <v>16.100000000000001</v>
      </c>
      <c r="AR368" s="2">
        <v>5.7309999999999999</v>
      </c>
      <c r="AS368" s="2">
        <v>0.56000000000000005</v>
      </c>
      <c r="AT368" s="2">
        <v>6.7</v>
      </c>
      <c r="AU368" s="2">
        <v>8.4</v>
      </c>
      <c r="AV368" s="2">
        <v>12.383599999999999</v>
      </c>
      <c r="AW368" s="2">
        <v>0.28999999999999998</v>
      </c>
      <c r="AX368" s="2">
        <v>4</v>
      </c>
      <c r="AY368" s="2">
        <v>7.2</v>
      </c>
      <c r="AZ368" s="2">
        <v>8.3971</v>
      </c>
      <c r="BA368" s="2">
        <v>1.54</v>
      </c>
      <c r="BB368" s="2">
        <v>11.6</v>
      </c>
      <c r="BC368" s="2">
        <v>13.2</v>
      </c>
      <c r="BD368" s="2">
        <v>58.785299999999999</v>
      </c>
      <c r="BE368" s="4" t="str">
        <f t="shared" si="52"/>
        <v>ABURRIDO</v>
      </c>
      <c r="BF368" s="4">
        <f t="shared" si="53"/>
        <v>0.90820000000000012</v>
      </c>
      <c r="BG368">
        <f t="shared" si="54"/>
        <v>0.53</v>
      </c>
      <c r="BH368">
        <f t="shared" si="55"/>
        <v>0.56000000000000005</v>
      </c>
      <c r="BI368">
        <f t="shared" si="56"/>
        <v>1.54</v>
      </c>
      <c r="BJ368">
        <f t="shared" si="57"/>
        <v>0.81</v>
      </c>
      <c r="BK368">
        <f t="shared" si="58"/>
        <v>0.9</v>
      </c>
      <c r="BL368">
        <f t="shared" si="59"/>
        <v>9361.0000000000073</v>
      </c>
    </row>
    <row r="369" spans="1:64" x14ac:dyDescent="0.2">
      <c r="A369" s="1">
        <v>367</v>
      </c>
      <c r="B369" s="7" t="s">
        <v>55</v>
      </c>
      <c r="C369" s="3">
        <v>39935</v>
      </c>
      <c r="D369" s="4" t="s">
        <v>626</v>
      </c>
      <c r="E369" s="4" t="s">
        <v>180</v>
      </c>
      <c r="F369" s="5" t="str">
        <f t="shared" si="50"/>
        <v>S</v>
      </c>
      <c r="G369" s="6">
        <v>0.79861111111111116</v>
      </c>
      <c r="H369" s="6">
        <v>0.875</v>
      </c>
      <c r="I369" s="85">
        <f t="shared" si="51"/>
        <v>109.99999999999993</v>
      </c>
      <c r="J369" s="86">
        <f>I369*Segmentos!$D$7*(AH369%)*IF(ISNUMBER(AI369),AI369%,0)</f>
        <v>2126079.9999999986</v>
      </c>
      <c r="K369" s="86">
        <f>I369*Segmentos!$D$7*(AL369%)*IF(ISNUMBER(AM369),AM369%,0)</f>
        <v>2315455.9999999986</v>
      </c>
      <c r="L369" s="4"/>
      <c r="M369" s="2">
        <v>5.05</v>
      </c>
      <c r="N369" s="2">
        <v>14.7</v>
      </c>
      <c r="O369" s="2">
        <v>34.5</v>
      </c>
      <c r="P369" s="2">
        <v>86.244600000000005</v>
      </c>
      <c r="Q369" s="2">
        <v>2.71</v>
      </c>
      <c r="R369" s="2">
        <v>8.1</v>
      </c>
      <c r="S369" s="2">
        <v>33.299999999999997</v>
      </c>
      <c r="T369" s="2">
        <v>7.7289000000000003</v>
      </c>
      <c r="U369" s="2">
        <v>3.88</v>
      </c>
      <c r="V369" s="2">
        <v>14</v>
      </c>
      <c r="W369" s="2">
        <v>27.7</v>
      </c>
      <c r="X369" s="2">
        <v>13.887499999999999</v>
      </c>
      <c r="Y369" s="2">
        <v>4.72</v>
      </c>
      <c r="Z369" s="2">
        <v>13.9</v>
      </c>
      <c r="AA369" s="2">
        <v>34</v>
      </c>
      <c r="AB369" s="2">
        <v>23.812899999999999</v>
      </c>
      <c r="AC369" s="2">
        <v>7.28</v>
      </c>
      <c r="AD369" s="2">
        <v>19.100000000000001</v>
      </c>
      <c r="AE369" s="2">
        <v>38.200000000000003</v>
      </c>
      <c r="AF369" s="2">
        <v>40.815199999999997</v>
      </c>
      <c r="AG369" s="20">
        <v>4.82</v>
      </c>
      <c r="AH369" s="20">
        <v>15.1</v>
      </c>
      <c r="AI369" s="20">
        <v>32</v>
      </c>
      <c r="AJ369" s="20">
        <v>39.070099999999996</v>
      </c>
      <c r="AK369" s="18">
        <v>5.26</v>
      </c>
      <c r="AL369" s="18">
        <v>14.3</v>
      </c>
      <c r="AM369" s="18">
        <v>36.799999999999997</v>
      </c>
      <c r="AN369" s="18">
        <v>47.174500000000002</v>
      </c>
      <c r="AO369" s="2">
        <v>2.2599999999999998</v>
      </c>
      <c r="AP369" s="2">
        <v>9</v>
      </c>
      <c r="AQ369" s="2">
        <v>25.1</v>
      </c>
      <c r="AR369" s="2">
        <v>4.2073999999999998</v>
      </c>
      <c r="AS369" s="2">
        <v>3.7</v>
      </c>
      <c r="AT369" s="2">
        <v>11</v>
      </c>
      <c r="AU369" s="2">
        <v>33.700000000000003</v>
      </c>
      <c r="AV369" s="2">
        <v>13.914899999999999</v>
      </c>
      <c r="AW369" s="2">
        <v>4.1500000000000004</v>
      </c>
      <c r="AX369" s="2">
        <v>12.1</v>
      </c>
      <c r="AY369" s="2">
        <v>34.4</v>
      </c>
      <c r="AZ369" s="2">
        <v>20.379100000000001</v>
      </c>
      <c r="BA369" s="2">
        <v>7.3</v>
      </c>
      <c r="BB369" s="2">
        <v>20.399999999999999</v>
      </c>
      <c r="BC369" s="2">
        <v>35.9</v>
      </c>
      <c r="BD369" s="2">
        <v>47.743200000000002</v>
      </c>
      <c r="BE369" s="4" t="str">
        <f t="shared" si="52"/>
        <v>ABURRIDO</v>
      </c>
      <c r="BF369" s="4">
        <f t="shared" si="53"/>
        <v>4.9127999999999998</v>
      </c>
      <c r="BG369">
        <f t="shared" si="54"/>
        <v>2.2599999999999998</v>
      </c>
      <c r="BH369">
        <f t="shared" si="55"/>
        <v>3.7</v>
      </c>
      <c r="BI369">
        <f t="shared" si="56"/>
        <v>7.3</v>
      </c>
      <c r="BJ369">
        <f t="shared" si="57"/>
        <v>5.26</v>
      </c>
      <c r="BK369">
        <f t="shared" si="58"/>
        <v>4.82</v>
      </c>
      <c r="BL369">
        <f t="shared" si="59"/>
        <v>55786.499999999964</v>
      </c>
    </row>
    <row r="370" spans="1:64" x14ac:dyDescent="0.2">
      <c r="A370" s="1">
        <v>368</v>
      </c>
      <c r="B370" s="7" t="s">
        <v>85</v>
      </c>
      <c r="C370" s="3">
        <v>39935</v>
      </c>
      <c r="D370" s="4" t="s">
        <v>629</v>
      </c>
      <c r="E370" s="4" t="s">
        <v>180</v>
      </c>
      <c r="F370" s="5" t="str">
        <f t="shared" si="50"/>
        <v>S</v>
      </c>
      <c r="G370" s="6">
        <v>0.91805555555555562</v>
      </c>
      <c r="H370" s="6">
        <v>0.9375</v>
      </c>
      <c r="I370" s="85">
        <f t="shared" si="51"/>
        <v>27.999999999999901</v>
      </c>
      <c r="J370" s="86">
        <f>I370*Segmentos!$D$7*(AH370%)*IF(ISNUMBER(AI370),AI370%,0)</f>
        <v>40051.199999999859</v>
      </c>
      <c r="K370" s="86">
        <f>I370*Segmentos!$D$7*(AL370%)*IF(ISNUMBER(AM370),AM370%,0)</f>
        <v>21694.399999999925</v>
      </c>
      <c r="L370" s="4"/>
      <c r="M370" s="2">
        <v>0.27</v>
      </c>
      <c r="N370" s="2">
        <v>1.2</v>
      </c>
      <c r="O370" s="2">
        <v>21.7</v>
      </c>
      <c r="P370" s="2">
        <v>99.225399999999993</v>
      </c>
      <c r="Q370" s="2">
        <v>0.02</v>
      </c>
      <c r="R370" s="2">
        <v>0.3</v>
      </c>
      <c r="S370" s="2">
        <v>7.1</v>
      </c>
      <c r="T370" s="2">
        <v>1.5033000000000001</v>
      </c>
      <c r="U370" s="2">
        <v>0.24</v>
      </c>
      <c r="V370" s="2">
        <v>0.2</v>
      </c>
      <c r="W370" s="2">
        <v>96.4</v>
      </c>
      <c r="X370" s="2">
        <v>18.410799999999998</v>
      </c>
      <c r="Y370" s="2">
        <v>0.04</v>
      </c>
      <c r="Z370" s="2">
        <v>0.5</v>
      </c>
      <c r="AA370" s="2">
        <v>7.3</v>
      </c>
      <c r="AB370" s="2">
        <v>4.3244999999999996</v>
      </c>
      <c r="AC370" s="2">
        <v>0.61</v>
      </c>
      <c r="AD370" s="2">
        <v>2.9</v>
      </c>
      <c r="AE370" s="2">
        <v>20.9</v>
      </c>
      <c r="AF370" s="2">
        <v>74.986699999999999</v>
      </c>
      <c r="AG370" s="20">
        <v>0.35</v>
      </c>
      <c r="AH370" s="20">
        <v>1.2</v>
      </c>
      <c r="AI370" s="20">
        <v>29.8</v>
      </c>
      <c r="AJ370" s="20">
        <v>62.237499999999997</v>
      </c>
      <c r="AK370" s="18">
        <v>0.19</v>
      </c>
      <c r="AL370" s="18">
        <v>1.3</v>
      </c>
      <c r="AM370" s="18">
        <v>14.9</v>
      </c>
      <c r="AN370" s="18">
        <v>36.987900000000003</v>
      </c>
      <c r="AO370" s="2">
        <v>0.13</v>
      </c>
      <c r="AP370" s="2">
        <v>1.1000000000000001</v>
      </c>
      <c r="AQ370" s="2">
        <v>12</v>
      </c>
      <c r="AR370" s="2">
        <v>5.3715000000000002</v>
      </c>
      <c r="AS370" s="2">
        <v>0.99</v>
      </c>
      <c r="AT370" s="2">
        <v>1.6</v>
      </c>
      <c r="AU370" s="2">
        <v>61</v>
      </c>
      <c r="AV370" s="2">
        <v>81.405299999999997</v>
      </c>
      <c r="AW370" s="2">
        <v>0.03</v>
      </c>
      <c r="AX370" s="2">
        <v>0.2</v>
      </c>
      <c r="AY370" s="2">
        <v>17.899999999999999</v>
      </c>
      <c r="AZ370" s="2">
        <v>3.0672999999999999</v>
      </c>
      <c r="BA370" s="2">
        <v>7.0000000000000007E-2</v>
      </c>
      <c r="BB370" s="2">
        <v>1.8</v>
      </c>
      <c r="BC370" s="2">
        <v>3.6</v>
      </c>
      <c r="BD370" s="2">
        <v>9.3812999999999995</v>
      </c>
      <c r="BE370" s="4" t="str">
        <f t="shared" si="52"/>
        <v>NO APLICA</v>
      </c>
      <c r="BF370" s="4">
        <f t="shared" si="53"/>
        <v>0.48080000000000001</v>
      </c>
      <c r="BG370">
        <f t="shared" si="54"/>
        <v>0.13</v>
      </c>
      <c r="BH370">
        <f t="shared" si="55"/>
        <v>0.99</v>
      </c>
      <c r="BI370">
        <f t="shared" si="56"/>
        <v>7.0000000000000007E-2</v>
      </c>
      <c r="BJ370">
        <f t="shared" si="57"/>
        <v>0.19</v>
      </c>
      <c r="BK370">
        <f t="shared" si="58"/>
        <v>0.35</v>
      </c>
      <c r="BL370">
        <f t="shared" si="59"/>
        <v>729.11999999999739</v>
      </c>
    </row>
    <row r="371" spans="1:64" x14ac:dyDescent="0.2">
      <c r="A371" s="1">
        <v>369</v>
      </c>
      <c r="B371" s="7" t="s">
        <v>25</v>
      </c>
      <c r="C371" s="3">
        <v>39935</v>
      </c>
      <c r="D371" s="4" t="s">
        <v>629</v>
      </c>
      <c r="E371" s="4" t="s">
        <v>171</v>
      </c>
      <c r="F371" s="5" t="str">
        <f t="shared" si="50"/>
        <v>S</v>
      </c>
      <c r="G371" s="6">
        <v>0.88680555555555562</v>
      </c>
      <c r="H371" s="6">
        <v>0.88888888888888884</v>
      </c>
      <c r="I371" s="85">
        <f t="shared" si="51"/>
        <v>2.9999999999998295</v>
      </c>
      <c r="J371" s="86">
        <f>I371*Segmentos!$D$7*(AH371%)*IF(ISNUMBER(AI371),AI371%,0)</f>
        <v>3599.9999999997954</v>
      </c>
      <c r="K371" s="86">
        <f>I371*Segmentos!$D$7*(AL371%)*IF(ISNUMBER(AM371),AM371%,0)</f>
        <v>3599.9999999997954</v>
      </c>
      <c r="L371" s="4"/>
      <c r="M371" s="2">
        <v>0.33</v>
      </c>
      <c r="N371" s="2">
        <v>0.3</v>
      </c>
      <c r="O371" s="2">
        <v>100</v>
      </c>
      <c r="P371" s="2">
        <v>58.910600000000002</v>
      </c>
      <c r="Q371" s="2">
        <v>0.01</v>
      </c>
      <c r="R371" s="2">
        <v>0</v>
      </c>
      <c r="S371" s="2">
        <v>100</v>
      </c>
      <c r="T371" s="2">
        <v>0.15890000000000001</v>
      </c>
      <c r="U371" s="2">
        <v>0.56000000000000005</v>
      </c>
      <c r="V371" s="2">
        <v>0.6</v>
      </c>
      <c r="W371" s="2">
        <v>100</v>
      </c>
      <c r="X371" s="2">
        <v>21.0642</v>
      </c>
      <c r="Y371" s="2">
        <v>0.43</v>
      </c>
      <c r="Z371" s="2">
        <v>0.4</v>
      </c>
      <c r="AA371" s="2">
        <v>100</v>
      </c>
      <c r="AB371" s="2">
        <v>22.5838</v>
      </c>
      <c r="AC371" s="2">
        <v>0.26</v>
      </c>
      <c r="AD371" s="2">
        <v>0.3</v>
      </c>
      <c r="AE371" s="2">
        <v>100</v>
      </c>
      <c r="AF371" s="2">
        <v>15.1037</v>
      </c>
      <c r="AG371" s="20">
        <v>0.33</v>
      </c>
      <c r="AH371" s="20">
        <v>0.3</v>
      </c>
      <c r="AI371" s="20">
        <v>100</v>
      </c>
      <c r="AJ371" s="20">
        <v>27.922599999999999</v>
      </c>
      <c r="AK371" s="18">
        <v>0.33</v>
      </c>
      <c r="AL371" s="18">
        <v>0.3</v>
      </c>
      <c r="AM371" s="18">
        <v>100</v>
      </c>
      <c r="AN371" s="18">
        <v>30.988</v>
      </c>
      <c r="AO371" s="2">
        <v>0.06</v>
      </c>
      <c r="AP371" s="2">
        <v>0.1</v>
      </c>
      <c r="AQ371" s="2">
        <v>100</v>
      </c>
      <c r="AR371" s="2">
        <v>1.1660999999999999</v>
      </c>
      <c r="AS371" s="2">
        <v>0</v>
      </c>
      <c r="AT371" s="2">
        <v>0</v>
      </c>
      <c r="AU371" s="8" t="s">
        <v>577</v>
      </c>
      <c r="AV371" s="2">
        <v>0</v>
      </c>
      <c r="AW371" s="2">
        <v>0</v>
      </c>
      <c r="AX371" s="2">
        <v>0</v>
      </c>
      <c r="AY371" s="8" t="s">
        <v>577</v>
      </c>
      <c r="AZ371" s="2">
        <v>0</v>
      </c>
      <c r="BA371" s="2">
        <v>0.84</v>
      </c>
      <c r="BB371" s="2">
        <v>0.8</v>
      </c>
      <c r="BC371" s="2">
        <v>100</v>
      </c>
      <c r="BD371" s="2">
        <v>57.744599999999998</v>
      </c>
      <c r="BE371" s="4" t="str">
        <f t="shared" si="52"/>
        <v>NO APLICA</v>
      </c>
      <c r="BF371" s="4">
        <f t="shared" si="53"/>
        <v>0.32400000000000001</v>
      </c>
      <c r="BG371">
        <f t="shared" si="54"/>
        <v>0.06</v>
      </c>
      <c r="BH371">
        <f t="shared" si="55"/>
        <v>0</v>
      </c>
      <c r="BI371">
        <f t="shared" si="56"/>
        <v>0.84</v>
      </c>
      <c r="BJ371">
        <f t="shared" si="57"/>
        <v>0.33</v>
      </c>
      <c r="BK371">
        <f t="shared" si="58"/>
        <v>0.33</v>
      </c>
      <c r="BL371">
        <f t="shared" si="59"/>
        <v>89.999999999994884</v>
      </c>
    </row>
    <row r="372" spans="1:64" x14ac:dyDescent="0.2">
      <c r="A372" s="1">
        <v>370</v>
      </c>
      <c r="B372" s="7" t="s">
        <v>51</v>
      </c>
      <c r="C372" s="3">
        <v>39935</v>
      </c>
      <c r="D372" s="4" t="s">
        <v>627</v>
      </c>
      <c r="E372" s="4" t="s">
        <v>177</v>
      </c>
      <c r="F372" s="5" t="str">
        <f t="shared" si="50"/>
        <v>S</v>
      </c>
      <c r="G372" s="6">
        <v>0.7895833333333333</v>
      </c>
      <c r="H372" s="6">
        <v>0.875</v>
      </c>
      <c r="I372" s="85">
        <f t="shared" si="51"/>
        <v>123.00000000000004</v>
      </c>
      <c r="J372" s="86">
        <f>I372*Segmentos!$D$7*(AH372%)*IF(ISNUMBER(AI372),AI372%,0)</f>
        <v>1662763.2000000004</v>
      </c>
      <c r="K372" s="86">
        <f>I372*Segmentos!$D$7*(AL372%)*IF(ISNUMBER(AM372),AM372%,0)</f>
        <v>1999242.0000000007</v>
      </c>
      <c r="L372" s="4"/>
      <c r="M372" s="2">
        <v>3.73</v>
      </c>
      <c r="N372" s="2">
        <v>12.4</v>
      </c>
      <c r="O372" s="2">
        <v>30.1</v>
      </c>
      <c r="P372" s="2">
        <v>86.103300000000004</v>
      </c>
      <c r="Q372" s="2">
        <v>0.77</v>
      </c>
      <c r="R372" s="2">
        <v>6.8</v>
      </c>
      <c r="S372" s="2">
        <v>11.3</v>
      </c>
      <c r="T372" s="2">
        <v>2.9738000000000002</v>
      </c>
      <c r="U372" s="2">
        <v>1.68</v>
      </c>
      <c r="V372" s="2">
        <v>9.1</v>
      </c>
      <c r="W372" s="2">
        <v>18.5</v>
      </c>
      <c r="X372" s="2">
        <v>8.1280000000000001</v>
      </c>
      <c r="Y372" s="2">
        <v>3.89</v>
      </c>
      <c r="Z372" s="2">
        <v>12.3</v>
      </c>
      <c r="AA372" s="2">
        <v>31.6</v>
      </c>
      <c r="AB372" s="2">
        <v>26.513200000000001</v>
      </c>
      <c r="AC372" s="2">
        <v>6.4</v>
      </c>
      <c r="AD372" s="2">
        <v>17.399999999999999</v>
      </c>
      <c r="AE372" s="2">
        <v>36.700000000000003</v>
      </c>
      <c r="AF372" s="2">
        <v>48.488199999999999</v>
      </c>
      <c r="AG372" s="20">
        <v>3.37</v>
      </c>
      <c r="AH372" s="20">
        <v>11.9</v>
      </c>
      <c r="AI372" s="20">
        <v>28.4</v>
      </c>
      <c r="AJ372" s="20">
        <v>36.927300000000002</v>
      </c>
      <c r="AK372" s="18">
        <v>4.05</v>
      </c>
      <c r="AL372" s="18">
        <v>12.9</v>
      </c>
      <c r="AM372" s="18">
        <v>31.5</v>
      </c>
      <c r="AN372" s="18">
        <v>49.176000000000002</v>
      </c>
      <c r="AO372" s="2">
        <v>1.38</v>
      </c>
      <c r="AP372" s="2">
        <v>8.3000000000000007</v>
      </c>
      <c r="AQ372" s="2">
        <v>16.600000000000001</v>
      </c>
      <c r="AR372" s="2">
        <v>3.4723000000000002</v>
      </c>
      <c r="AS372" s="2">
        <v>2.08</v>
      </c>
      <c r="AT372" s="2">
        <v>10.7</v>
      </c>
      <c r="AU372" s="2">
        <v>19.399999999999999</v>
      </c>
      <c r="AV372" s="2">
        <v>10.576700000000001</v>
      </c>
      <c r="AW372" s="2">
        <v>3.94</v>
      </c>
      <c r="AX372" s="2">
        <v>11.8</v>
      </c>
      <c r="AY372" s="2">
        <v>33.5</v>
      </c>
      <c r="AZ372" s="2">
        <v>26.171299999999999</v>
      </c>
      <c r="BA372" s="2">
        <v>5.19</v>
      </c>
      <c r="BB372" s="2">
        <v>15</v>
      </c>
      <c r="BC372" s="2">
        <v>34.700000000000003</v>
      </c>
      <c r="BD372" s="2">
        <v>45.883099999999999</v>
      </c>
      <c r="BE372" s="4" t="str">
        <f t="shared" si="52"/>
        <v>ABURRIDO</v>
      </c>
      <c r="BF372" s="4">
        <f t="shared" si="53"/>
        <v>3.2826</v>
      </c>
      <c r="BG372">
        <f t="shared" si="54"/>
        <v>1.38</v>
      </c>
      <c r="BH372">
        <f t="shared" si="55"/>
        <v>2.08</v>
      </c>
      <c r="BI372">
        <f t="shared" si="56"/>
        <v>5.19</v>
      </c>
      <c r="BJ372">
        <f t="shared" si="57"/>
        <v>4.05</v>
      </c>
      <c r="BK372">
        <f t="shared" si="58"/>
        <v>3.37</v>
      </c>
      <c r="BL372">
        <f t="shared" si="59"/>
        <v>45908.520000000019</v>
      </c>
    </row>
    <row r="373" spans="1:64" x14ac:dyDescent="0.2">
      <c r="A373" s="1">
        <v>371</v>
      </c>
      <c r="B373" s="7" t="s">
        <v>66</v>
      </c>
      <c r="C373" s="3">
        <v>39935</v>
      </c>
      <c r="D373" s="4" t="s">
        <v>628</v>
      </c>
      <c r="E373" s="4" t="s">
        <v>168</v>
      </c>
      <c r="F373" s="5" t="str">
        <f t="shared" si="50"/>
        <v>S</v>
      </c>
      <c r="G373" s="6">
        <v>0.83958333333333324</v>
      </c>
      <c r="H373" s="6">
        <v>0.91319444444444453</v>
      </c>
      <c r="I373" s="85">
        <f t="shared" si="51"/>
        <v>106.00000000000026</v>
      </c>
      <c r="J373" s="86">
        <f>I373*Segmentos!$D$7*(AH373%)*IF(ISNUMBER(AI373),AI373%,0)</f>
        <v>264236.80000000063</v>
      </c>
      <c r="K373" s="86">
        <f>I373*Segmentos!$D$7*(AL373%)*IF(ISNUMBER(AM373),AM373%,0)</f>
        <v>416707.200000001</v>
      </c>
      <c r="L373" s="4" t="s">
        <v>236</v>
      </c>
      <c r="M373" s="2">
        <v>0.81</v>
      </c>
      <c r="N373" s="2">
        <v>4.5</v>
      </c>
      <c r="O373" s="2">
        <v>17.899999999999999</v>
      </c>
      <c r="P373" s="2">
        <v>61.998199999999997</v>
      </c>
      <c r="Q373" s="2">
        <v>0.78</v>
      </c>
      <c r="R373" s="2">
        <v>1.1000000000000001</v>
      </c>
      <c r="S373" s="2">
        <v>72.7</v>
      </c>
      <c r="T373" s="2">
        <v>9.9185999999999996</v>
      </c>
      <c r="U373" s="2">
        <v>0.86</v>
      </c>
      <c r="V373" s="2">
        <v>5.0999999999999996</v>
      </c>
      <c r="W373" s="2">
        <v>16.899999999999999</v>
      </c>
      <c r="X373" s="2">
        <v>13.8385</v>
      </c>
      <c r="Y373" s="2">
        <v>1.1299999999999999</v>
      </c>
      <c r="Z373" s="2">
        <v>6.3</v>
      </c>
      <c r="AA373" s="2">
        <v>18</v>
      </c>
      <c r="AB373" s="2">
        <v>25.476199999999999</v>
      </c>
      <c r="AC373" s="2">
        <v>0.51</v>
      </c>
      <c r="AD373" s="2">
        <v>4.4000000000000004</v>
      </c>
      <c r="AE373" s="2">
        <v>11.6</v>
      </c>
      <c r="AF373" s="2">
        <v>12.764900000000001</v>
      </c>
      <c r="AG373" s="20">
        <v>0.62</v>
      </c>
      <c r="AH373" s="20">
        <v>3.8</v>
      </c>
      <c r="AI373" s="20">
        <v>16.399999999999999</v>
      </c>
      <c r="AJ373" s="20">
        <v>22.528099999999998</v>
      </c>
      <c r="AK373" s="18">
        <v>0.98</v>
      </c>
      <c r="AL373" s="18">
        <v>5.2</v>
      </c>
      <c r="AM373" s="18">
        <v>18.899999999999999</v>
      </c>
      <c r="AN373" s="18">
        <v>39.470100000000002</v>
      </c>
      <c r="AO373" s="2">
        <v>0.99</v>
      </c>
      <c r="AP373" s="2">
        <v>4.3</v>
      </c>
      <c r="AQ373" s="2">
        <v>23</v>
      </c>
      <c r="AR373" s="2">
        <v>8.2505000000000006</v>
      </c>
      <c r="AS373" s="2">
        <v>0.67</v>
      </c>
      <c r="AT373" s="2">
        <v>4.8</v>
      </c>
      <c r="AU373" s="2">
        <v>14</v>
      </c>
      <c r="AV373" s="2">
        <v>11.255599999999999</v>
      </c>
      <c r="AW373" s="2">
        <v>0.64</v>
      </c>
      <c r="AX373" s="2">
        <v>2.9</v>
      </c>
      <c r="AY373" s="2">
        <v>22</v>
      </c>
      <c r="AZ373" s="2">
        <v>14.1386</v>
      </c>
      <c r="BA373" s="2">
        <v>0.97</v>
      </c>
      <c r="BB373" s="2">
        <v>5.7</v>
      </c>
      <c r="BC373" s="2">
        <v>17.100000000000001</v>
      </c>
      <c r="BD373" s="2">
        <v>28.3535</v>
      </c>
      <c r="BE373" s="4" t="str">
        <f t="shared" si="52"/>
        <v>ABURRIDO</v>
      </c>
      <c r="BF373" s="4">
        <f t="shared" si="53"/>
        <v>0.82520000000000004</v>
      </c>
      <c r="BG373">
        <f t="shared" si="54"/>
        <v>0.99</v>
      </c>
      <c r="BH373">
        <f t="shared" si="55"/>
        <v>0.67</v>
      </c>
      <c r="BI373">
        <f t="shared" si="56"/>
        <v>0.97</v>
      </c>
      <c r="BJ373">
        <f t="shared" si="57"/>
        <v>0.98</v>
      </c>
      <c r="BK373">
        <f t="shared" si="58"/>
        <v>0.62</v>
      </c>
      <c r="BL373">
        <f t="shared" si="59"/>
        <v>8538.3000000000193</v>
      </c>
    </row>
    <row r="374" spans="1:64" x14ac:dyDescent="0.2">
      <c r="A374" s="1">
        <v>372</v>
      </c>
      <c r="B374" s="7" t="s">
        <v>54</v>
      </c>
      <c r="C374" s="3">
        <v>39935</v>
      </c>
      <c r="D374" s="4" t="s">
        <v>3</v>
      </c>
      <c r="E374" s="4" t="s">
        <v>179</v>
      </c>
      <c r="F374" s="5" t="str">
        <f t="shared" si="50"/>
        <v>S</v>
      </c>
      <c r="G374" s="6">
        <v>0.9159722222222223</v>
      </c>
      <c r="H374" s="6">
        <v>0.98402777777777783</v>
      </c>
      <c r="I374" s="85">
        <f t="shared" si="51"/>
        <v>97.999999999999972</v>
      </c>
      <c r="J374" s="86">
        <f>I374*Segmentos!$D$7*(AH374%)*IF(ISNUMBER(AI374),AI374%,0)</f>
        <v>1876582.3999999997</v>
      </c>
      <c r="K374" s="86">
        <f>I374*Segmentos!$D$7*(AL374%)*IF(ISNUMBER(AM374),AM374%,0)</f>
        <v>2121033.5999999992</v>
      </c>
      <c r="L374" s="4"/>
      <c r="M374" s="2">
        <v>5.1100000000000003</v>
      </c>
      <c r="N374" s="2">
        <v>17.100000000000001</v>
      </c>
      <c r="O374" s="2">
        <v>29.9</v>
      </c>
      <c r="P374" s="2">
        <v>82.375600000000006</v>
      </c>
      <c r="Q374" s="2">
        <v>2.34</v>
      </c>
      <c r="R374" s="2">
        <v>8.5</v>
      </c>
      <c r="S374" s="2">
        <v>27.7</v>
      </c>
      <c r="T374" s="2">
        <v>6.3040000000000003</v>
      </c>
      <c r="U374" s="2">
        <v>2.4500000000000002</v>
      </c>
      <c r="V374" s="2">
        <v>12.4</v>
      </c>
      <c r="W374" s="2">
        <v>19.8</v>
      </c>
      <c r="X374" s="2">
        <v>8.2860999999999994</v>
      </c>
      <c r="Y374" s="2">
        <v>6.04</v>
      </c>
      <c r="Z374" s="2">
        <v>19.7</v>
      </c>
      <c r="AA374" s="2">
        <v>30.7</v>
      </c>
      <c r="AB374" s="2">
        <v>28.769500000000001</v>
      </c>
      <c r="AC374" s="2">
        <v>7.37</v>
      </c>
      <c r="AD374" s="2">
        <v>22.2</v>
      </c>
      <c r="AE374" s="2">
        <v>33.200000000000003</v>
      </c>
      <c r="AF374" s="2">
        <v>39.015999999999998</v>
      </c>
      <c r="AG374" s="20">
        <v>4.79</v>
      </c>
      <c r="AH374" s="20">
        <v>17.600000000000001</v>
      </c>
      <c r="AI374" s="20">
        <v>27.2</v>
      </c>
      <c r="AJ374" s="20">
        <v>36.624600000000001</v>
      </c>
      <c r="AK374" s="18">
        <v>5.4</v>
      </c>
      <c r="AL374" s="18">
        <v>16.7</v>
      </c>
      <c r="AM374" s="18">
        <v>32.4</v>
      </c>
      <c r="AN374" s="18">
        <v>45.750999999999998</v>
      </c>
      <c r="AO374" s="2">
        <v>3.05</v>
      </c>
      <c r="AP374" s="2">
        <v>13.1</v>
      </c>
      <c r="AQ374" s="2">
        <v>23.3</v>
      </c>
      <c r="AR374" s="2">
        <v>5.3775000000000004</v>
      </c>
      <c r="AS374" s="2">
        <v>4.0599999999999996</v>
      </c>
      <c r="AT374" s="2">
        <v>15.5</v>
      </c>
      <c r="AU374" s="2">
        <v>26.2</v>
      </c>
      <c r="AV374" s="2">
        <v>14.4099</v>
      </c>
      <c r="AW374" s="2">
        <v>4.22</v>
      </c>
      <c r="AX374" s="2">
        <v>15.4</v>
      </c>
      <c r="AY374" s="2">
        <v>27.5</v>
      </c>
      <c r="AZ374" s="2">
        <v>19.584800000000001</v>
      </c>
      <c r="BA374" s="2">
        <v>6.96</v>
      </c>
      <c r="BB374" s="2">
        <v>20.5</v>
      </c>
      <c r="BC374" s="2">
        <v>34</v>
      </c>
      <c r="BD374" s="2">
        <v>43.003399999999999</v>
      </c>
      <c r="BE374" s="4" t="str">
        <f t="shared" si="52"/>
        <v>ABURRIDO</v>
      </c>
      <c r="BF374" s="4">
        <f t="shared" si="53"/>
        <v>5.0482000000000005</v>
      </c>
      <c r="BG374">
        <f t="shared" si="54"/>
        <v>3.05</v>
      </c>
      <c r="BH374">
        <f t="shared" si="55"/>
        <v>4.0599999999999996</v>
      </c>
      <c r="BI374">
        <f t="shared" si="56"/>
        <v>6.96</v>
      </c>
      <c r="BJ374">
        <f t="shared" si="57"/>
        <v>5.4</v>
      </c>
      <c r="BK374">
        <f t="shared" si="58"/>
        <v>4.79</v>
      </c>
      <c r="BL374">
        <f t="shared" si="59"/>
        <v>50106.419999999991</v>
      </c>
    </row>
    <row r="375" spans="1:64" x14ac:dyDescent="0.2">
      <c r="A375" s="1">
        <v>373</v>
      </c>
      <c r="B375" s="7" t="s">
        <v>19</v>
      </c>
      <c r="C375" s="3">
        <v>39935</v>
      </c>
      <c r="D375" s="4" t="s">
        <v>17</v>
      </c>
      <c r="E375" s="4" t="s">
        <v>166</v>
      </c>
      <c r="F375" s="5" t="str">
        <f t="shared" si="50"/>
        <v>S</v>
      </c>
      <c r="G375" s="6">
        <v>0.9145833333333333</v>
      </c>
      <c r="H375" s="6">
        <v>0.91666666666666663</v>
      </c>
      <c r="I375" s="85">
        <f t="shared" si="51"/>
        <v>2.9999999999999893</v>
      </c>
      <c r="J375" s="86">
        <f>I375*Segmentos!$D$7*(AH375%)*IF(ISNUMBER(AI375),AI375%,0)</f>
        <v>9068.3999999999687</v>
      </c>
      <c r="K375" s="86">
        <f>I375*Segmentos!$D$7*(AL375%)*IF(ISNUMBER(AM375),AM375%,0)</f>
        <v>5925.5999999999794</v>
      </c>
      <c r="L375" s="4"/>
      <c r="M375" s="2">
        <v>0.61</v>
      </c>
      <c r="N375" s="2">
        <v>0.8</v>
      </c>
      <c r="O375" s="2">
        <v>73.599999999999994</v>
      </c>
      <c r="P375" s="2">
        <v>52.915999999999997</v>
      </c>
      <c r="Q375" s="2">
        <v>0.16</v>
      </c>
      <c r="R375" s="2">
        <v>0.5</v>
      </c>
      <c r="S375" s="2">
        <v>33.299999999999997</v>
      </c>
      <c r="T375" s="2">
        <v>2.3062999999999998</v>
      </c>
      <c r="U375" s="2">
        <v>0.67</v>
      </c>
      <c r="V375" s="2">
        <v>0.7</v>
      </c>
      <c r="W375" s="2">
        <v>100</v>
      </c>
      <c r="X375" s="2">
        <v>12.299099999999999</v>
      </c>
      <c r="Y375" s="2">
        <v>1.1200000000000001</v>
      </c>
      <c r="Z375" s="2">
        <v>1.5</v>
      </c>
      <c r="AA375" s="2">
        <v>75</v>
      </c>
      <c r="AB375" s="2">
        <v>29.003299999999999</v>
      </c>
      <c r="AC375" s="2">
        <v>0.32</v>
      </c>
      <c r="AD375" s="2">
        <v>0.5</v>
      </c>
      <c r="AE375" s="2">
        <v>66.7</v>
      </c>
      <c r="AF375" s="2">
        <v>9.3072999999999997</v>
      </c>
      <c r="AG375" s="20">
        <v>0.75</v>
      </c>
      <c r="AH375" s="20">
        <v>1.1000000000000001</v>
      </c>
      <c r="AI375" s="20">
        <v>68.7</v>
      </c>
      <c r="AJ375" s="20">
        <v>31.309699999999999</v>
      </c>
      <c r="AK375" s="18">
        <v>0.47</v>
      </c>
      <c r="AL375" s="18">
        <v>0.6</v>
      </c>
      <c r="AM375" s="18">
        <v>82.3</v>
      </c>
      <c r="AN375" s="18">
        <v>21.606400000000001</v>
      </c>
      <c r="AO375" s="2">
        <v>0</v>
      </c>
      <c r="AP375" s="2">
        <v>0</v>
      </c>
      <c r="AQ375" s="8" t="s">
        <v>577</v>
      </c>
      <c r="AR375" s="2">
        <v>0</v>
      </c>
      <c r="AS375" s="2">
        <v>0.13</v>
      </c>
      <c r="AT375" s="2">
        <v>0.2</v>
      </c>
      <c r="AU375" s="2">
        <v>66.7</v>
      </c>
      <c r="AV375" s="2">
        <v>2.5733999999999999</v>
      </c>
      <c r="AW375" s="2">
        <v>0</v>
      </c>
      <c r="AX375" s="2">
        <v>0</v>
      </c>
      <c r="AY375" s="8" t="s">
        <v>577</v>
      </c>
      <c r="AZ375" s="2">
        <v>0</v>
      </c>
      <c r="BA375" s="2">
        <v>1.5</v>
      </c>
      <c r="BB375" s="2">
        <v>2</v>
      </c>
      <c r="BC375" s="2">
        <v>74</v>
      </c>
      <c r="BD375" s="2">
        <v>50.342599999999997</v>
      </c>
      <c r="BE375" s="4" t="str">
        <f t="shared" si="52"/>
        <v>NO APLICA</v>
      </c>
      <c r="BF375" s="4">
        <f t="shared" si="53"/>
        <v>0.61839999999999995</v>
      </c>
      <c r="BG375">
        <f t="shared" si="54"/>
        <v>0</v>
      </c>
      <c r="BH375">
        <f t="shared" si="55"/>
        <v>0.13</v>
      </c>
      <c r="BI375">
        <f t="shared" si="56"/>
        <v>1.5</v>
      </c>
      <c r="BJ375">
        <f t="shared" si="57"/>
        <v>0.47</v>
      </c>
      <c r="BK375">
        <f t="shared" si="58"/>
        <v>0.75</v>
      </c>
      <c r="BL375">
        <f t="shared" si="59"/>
        <v>176.63999999999936</v>
      </c>
    </row>
    <row r="376" spans="1:64" x14ac:dyDescent="0.2">
      <c r="A376" s="1">
        <v>374</v>
      </c>
      <c r="B376" s="7" t="s">
        <v>2</v>
      </c>
      <c r="C376" s="3">
        <v>39935</v>
      </c>
      <c r="D376" s="4" t="s">
        <v>627</v>
      </c>
      <c r="E376" s="4" t="s">
        <v>164</v>
      </c>
      <c r="F376" s="5" t="str">
        <f t="shared" si="50"/>
        <v>S</v>
      </c>
      <c r="G376" s="6">
        <v>0.875</v>
      </c>
      <c r="H376" s="6">
        <v>0.91527777777777775</v>
      </c>
      <c r="I376" s="85">
        <f t="shared" si="51"/>
        <v>57.999999999999957</v>
      </c>
      <c r="J376" s="86">
        <f>I376*Segmentos!$D$7*(AH376%)*IF(ISNUMBER(AI376),AI376%,0)</f>
        <v>1248623.9999999988</v>
      </c>
      <c r="K376" s="86">
        <f>I376*Segmentos!$D$7*(AL376%)*IF(ISNUMBER(AM376),AM376%,0)</f>
        <v>1136567.9999999988</v>
      </c>
      <c r="L376" s="4"/>
      <c r="M376" s="2">
        <v>5.14</v>
      </c>
      <c r="N376" s="2">
        <v>14.9</v>
      </c>
      <c r="O376" s="2">
        <v>34.5</v>
      </c>
      <c r="P376" s="2">
        <v>88.4221</v>
      </c>
      <c r="Q376" s="2">
        <v>1.4</v>
      </c>
      <c r="R376" s="2">
        <v>5.4</v>
      </c>
      <c r="S376" s="2">
        <v>25.6</v>
      </c>
      <c r="T376" s="2">
        <v>4.0065</v>
      </c>
      <c r="U376" s="2">
        <v>2.59</v>
      </c>
      <c r="V376" s="2">
        <v>11.6</v>
      </c>
      <c r="W376" s="2">
        <v>22.3</v>
      </c>
      <c r="X376" s="2">
        <v>9.3482000000000003</v>
      </c>
      <c r="Y376" s="2">
        <v>4.71</v>
      </c>
      <c r="Z376" s="2">
        <v>16</v>
      </c>
      <c r="AA376" s="2">
        <v>29.5</v>
      </c>
      <c r="AB376" s="2">
        <v>23.945699999999999</v>
      </c>
      <c r="AC376" s="2">
        <v>9.0500000000000007</v>
      </c>
      <c r="AD376" s="2">
        <v>20.8</v>
      </c>
      <c r="AE376" s="2">
        <v>43.4</v>
      </c>
      <c r="AF376" s="2">
        <v>51.1218</v>
      </c>
      <c r="AG376" s="20">
        <v>5.4</v>
      </c>
      <c r="AH376" s="20">
        <v>15.6</v>
      </c>
      <c r="AI376" s="20">
        <v>34.5</v>
      </c>
      <c r="AJ376" s="20">
        <v>44.069600000000001</v>
      </c>
      <c r="AK376" s="18">
        <v>4.9000000000000004</v>
      </c>
      <c r="AL376" s="18">
        <v>14.2</v>
      </c>
      <c r="AM376" s="18">
        <v>34.5</v>
      </c>
      <c r="AN376" s="18">
        <v>44.352499999999999</v>
      </c>
      <c r="AO376" s="2">
        <v>3.72</v>
      </c>
      <c r="AP376" s="2">
        <v>15.1</v>
      </c>
      <c r="AQ376" s="2">
        <v>24.7</v>
      </c>
      <c r="AR376" s="2">
        <v>7.0053999999999998</v>
      </c>
      <c r="AS376" s="2">
        <v>3.89</v>
      </c>
      <c r="AT376" s="2">
        <v>12.9</v>
      </c>
      <c r="AU376" s="2">
        <v>30.2</v>
      </c>
      <c r="AV376" s="2">
        <v>14.7597</v>
      </c>
      <c r="AW376" s="2">
        <v>6.4</v>
      </c>
      <c r="AX376" s="2">
        <v>14.5</v>
      </c>
      <c r="AY376" s="2">
        <v>44.3</v>
      </c>
      <c r="AZ376" s="2">
        <v>31.690200000000001</v>
      </c>
      <c r="BA376" s="2">
        <v>5.31</v>
      </c>
      <c r="BB376" s="2">
        <v>16.3</v>
      </c>
      <c r="BC376" s="2">
        <v>32.5</v>
      </c>
      <c r="BD376" s="2">
        <v>34.966700000000003</v>
      </c>
      <c r="BE376" s="4" t="str">
        <f t="shared" si="52"/>
        <v>NO APLICA</v>
      </c>
      <c r="BF376" s="4">
        <f t="shared" si="53"/>
        <v>4.8680000000000003</v>
      </c>
      <c r="BG376">
        <f t="shared" si="54"/>
        <v>3.72</v>
      </c>
      <c r="BH376">
        <f t="shared" si="55"/>
        <v>3.89</v>
      </c>
      <c r="BI376">
        <f t="shared" si="56"/>
        <v>6.4</v>
      </c>
      <c r="BJ376">
        <f t="shared" si="57"/>
        <v>4.9000000000000004</v>
      </c>
      <c r="BK376">
        <f t="shared" si="58"/>
        <v>5.4</v>
      </c>
      <c r="BL376">
        <f t="shared" si="59"/>
        <v>29814.89999999998</v>
      </c>
    </row>
    <row r="377" spans="1:64" x14ac:dyDescent="0.2">
      <c r="A377" s="1">
        <v>375</v>
      </c>
      <c r="B377" s="7" t="s">
        <v>16</v>
      </c>
      <c r="C377" s="3">
        <v>39935</v>
      </c>
      <c r="D377" s="4" t="s">
        <v>626</v>
      </c>
      <c r="E377" s="4" t="s">
        <v>166</v>
      </c>
      <c r="F377" s="5" t="str">
        <f t="shared" si="50"/>
        <v>S</v>
      </c>
      <c r="G377" s="6">
        <v>0.91319444444444453</v>
      </c>
      <c r="H377" s="6">
        <v>0.91666666666666663</v>
      </c>
      <c r="I377" s="85">
        <f t="shared" si="51"/>
        <v>4.9999999999998224</v>
      </c>
      <c r="J377" s="86">
        <f>I377*Segmentos!$D$7*(AH377%)*IF(ISNUMBER(AI377),AI377%,0)</f>
        <v>77251.99999999725</v>
      </c>
      <c r="K377" s="86">
        <f>I377*Segmentos!$D$7*(AL377%)*IF(ISNUMBER(AM377),AM377%,0)</f>
        <v>131471.99999999534</v>
      </c>
      <c r="L377" s="4"/>
      <c r="M377" s="2">
        <v>5.28</v>
      </c>
      <c r="N377" s="2">
        <v>7.3</v>
      </c>
      <c r="O377" s="2">
        <v>72.400000000000006</v>
      </c>
      <c r="P377" s="2">
        <v>88.620400000000004</v>
      </c>
      <c r="Q377" s="2">
        <v>2.62</v>
      </c>
      <c r="R377" s="2">
        <v>3.2</v>
      </c>
      <c r="S377" s="2">
        <v>82</v>
      </c>
      <c r="T377" s="2">
        <v>7.3531000000000004</v>
      </c>
      <c r="U377" s="2">
        <v>3.78</v>
      </c>
      <c r="V377" s="2">
        <v>6.3</v>
      </c>
      <c r="W377" s="2">
        <v>59.5</v>
      </c>
      <c r="X377" s="2">
        <v>13.308299999999999</v>
      </c>
      <c r="Y377" s="2">
        <v>5.34</v>
      </c>
      <c r="Z377" s="2">
        <v>7</v>
      </c>
      <c r="AA377" s="2">
        <v>75.7</v>
      </c>
      <c r="AB377" s="2">
        <v>26.4693</v>
      </c>
      <c r="AC377" s="2">
        <v>7.53</v>
      </c>
      <c r="AD377" s="2">
        <v>10.199999999999999</v>
      </c>
      <c r="AE377" s="2">
        <v>73.900000000000006</v>
      </c>
      <c r="AF377" s="2">
        <v>41.489699999999999</v>
      </c>
      <c r="AG377" s="20">
        <v>3.87</v>
      </c>
      <c r="AH377" s="20">
        <v>6.2</v>
      </c>
      <c r="AI377" s="20">
        <v>62.3</v>
      </c>
      <c r="AJ377" s="20">
        <v>30.874700000000001</v>
      </c>
      <c r="AK377" s="18">
        <v>6.54</v>
      </c>
      <c r="AL377" s="18">
        <v>8.3000000000000007</v>
      </c>
      <c r="AM377" s="18">
        <v>79.2</v>
      </c>
      <c r="AN377" s="18">
        <v>57.745800000000003</v>
      </c>
      <c r="AO377" s="2">
        <v>2.92</v>
      </c>
      <c r="AP377" s="2">
        <v>4.4000000000000004</v>
      </c>
      <c r="AQ377" s="2">
        <v>66</v>
      </c>
      <c r="AR377" s="2">
        <v>5.3673000000000002</v>
      </c>
      <c r="AS377" s="2">
        <v>4.67</v>
      </c>
      <c r="AT377" s="2">
        <v>6.3</v>
      </c>
      <c r="AU377" s="2">
        <v>74.2</v>
      </c>
      <c r="AV377" s="2">
        <v>17.2624</v>
      </c>
      <c r="AW377" s="2">
        <v>6.38</v>
      </c>
      <c r="AX377" s="2">
        <v>8</v>
      </c>
      <c r="AY377" s="2">
        <v>79.7</v>
      </c>
      <c r="AZ377" s="2">
        <v>30.802399999999999</v>
      </c>
      <c r="BA377" s="2">
        <v>5.47</v>
      </c>
      <c r="BB377" s="2">
        <v>8.1</v>
      </c>
      <c r="BC377" s="2">
        <v>67.2</v>
      </c>
      <c r="BD377" s="2">
        <v>35.188400000000001</v>
      </c>
      <c r="BE377" s="4" t="str">
        <f t="shared" si="52"/>
        <v>NO APLICA</v>
      </c>
      <c r="BF377" s="4">
        <f t="shared" si="53"/>
        <v>5.1684000000000001</v>
      </c>
      <c r="BG377">
        <f t="shared" si="54"/>
        <v>2.92</v>
      </c>
      <c r="BH377">
        <f t="shared" si="55"/>
        <v>4.67</v>
      </c>
      <c r="BI377">
        <f t="shared" si="56"/>
        <v>6.38</v>
      </c>
      <c r="BJ377">
        <f t="shared" si="57"/>
        <v>6.54</v>
      </c>
      <c r="BK377">
        <f t="shared" si="58"/>
        <v>3.87</v>
      </c>
      <c r="BL377">
        <f t="shared" si="59"/>
        <v>2642.5999999999062</v>
      </c>
    </row>
    <row r="378" spans="1:64" x14ac:dyDescent="0.2">
      <c r="A378" s="1">
        <v>376</v>
      </c>
      <c r="B378" s="7" t="s">
        <v>72</v>
      </c>
      <c r="C378" s="3">
        <v>39935</v>
      </c>
      <c r="D378" s="4" t="s">
        <v>629</v>
      </c>
      <c r="E378" s="4" t="s">
        <v>175</v>
      </c>
      <c r="F378" s="5" t="str">
        <f t="shared" si="50"/>
        <v>S</v>
      </c>
      <c r="G378" s="6">
        <v>0.89930555555555547</v>
      </c>
      <c r="H378" s="6">
        <v>0.91805555555555562</v>
      </c>
      <c r="I378" s="85">
        <f t="shared" si="51"/>
        <v>27.000000000000224</v>
      </c>
      <c r="J378" s="86">
        <f>I378*Segmentos!$D$7*(AH378%)*IF(ISNUMBER(AI378),AI378%,0)</f>
        <v>11664.000000000096</v>
      </c>
      <c r="K378" s="86">
        <f>I378*Segmentos!$D$7*(AL378%)*IF(ISNUMBER(AM378),AM378%,0)</f>
        <v>17107.200000000143</v>
      </c>
      <c r="L378" s="4"/>
      <c r="M378" s="2">
        <v>0.13</v>
      </c>
      <c r="N378" s="2">
        <v>1</v>
      </c>
      <c r="O378" s="2">
        <v>13.3</v>
      </c>
      <c r="P378" s="2">
        <v>72.762299999999996</v>
      </c>
      <c r="Q378" s="2">
        <v>0</v>
      </c>
      <c r="R378" s="2">
        <v>0</v>
      </c>
      <c r="S378" s="8" t="s">
        <v>577</v>
      </c>
      <c r="T378" s="2">
        <v>0</v>
      </c>
      <c r="U378" s="2">
        <v>0.28000000000000003</v>
      </c>
      <c r="V378" s="2">
        <v>1.6</v>
      </c>
      <c r="W378" s="2">
        <v>17.8</v>
      </c>
      <c r="X378" s="2">
        <v>31.915299999999998</v>
      </c>
      <c r="Y378" s="2">
        <v>0.17</v>
      </c>
      <c r="Z378" s="2">
        <v>0.9</v>
      </c>
      <c r="AA378" s="2">
        <v>17.7</v>
      </c>
      <c r="AB378" s="2">
        <v>26.5777</v>
      </c>
      <c r="AC378" s="2">
        <v>0.08</v>
      </c>
      <c r="AD378" s="2">
        <v>1.2</v>
      </c>
      <c r="AE378" s="2">
        <v>6.6</v>
      </c>
      <c r="AF378" s="2">
        <v>14.269299999999999</v>
      </c>
      <c r="AG378" s="20">
        <v>0.11</v>
      </c>
      <c r="AH378" s="20">
        <v>0.8</v>
      </c>
      <c r="AI378" s="20">
        <v>13.5</v>
      </c>
      <c r="AJ378" s="20">
        <v>27.364699999999999</v>
      </c>
      <c r="AK378" s="18">
        <v>0.16</v>
      </c>
      <c r="AL378" s="18">
        <v>1.2</v>
      </c>
      <c r="AM378" s="18">
        <v>13.2</v>
      </c>
      <c r="AN378" s="18">
        <v>45.397500000000001</v>
      </c>
      <c r="AO378" s="2">
        <v>0</v>
      </c>
      <c r="AP378" s="2">
        <v>0</v>
      </c>
      <c r="AQ378" s="8" t="s">
        <v>577</v>
      </c>
      <c r="AR378" s="2">
        <v>0</v>
      </c>
      <c r="AS378" s="2">
        <v>0.06</v>
      </c>
      <c r="AT378" s="2">
        <v>1.3</v>
      </c>
      <c r="AU378" s="2">
        <v>4.5</v>
      </c>
      <c r="AV378" s="2">
        <v>6.6783000000000001</v>
      </c>
      <c r="AW378" s="2">
        <v>0.02</v>
      </c>
      <c r="AX378" s="2">
        <v>0.6</v>
      </c>
      <c r="AY378" s="2">
        <v>3.7</v>
      </c>
      <c r="AZ378" s="2">
        <v>3.4293</v>
      </c>
      <c r="BA378" s="2">
        <v>0.3</v>
      </c>
      <c r="BB378" s="2">
        <v>1.5</v>
      </c>
      <c r="BC378" s="2">
        <v>20.6</v>
      </c>
      <c r="BD378" s="2">
        <v>62.654600000000002</v>
      </c>
      <c r="BE378" s="4" t="str">
        <f t="shared" si="52"/>
        <v>NO APLICA</v>
      </c>
      <c r="BF378" s="4">
        <f t="shared" si="53"/>
        <v>0.14199999999999999</v>
      </c>
      <c r="BG378">
        <f t="shared" si="54"/>
        <v>0</v>
      </c>
      <c r="BH378">
        <f t="shared" si="55"/>
        <v>0.06</v>
      </c>
      <c r="BI378">
        <f t="shared" si="56"/>
        <v>0.3</v>
      </c>
      <c r="BJ378">
        <f t="shared" si="57"/>
        <v>0.16</v>
      </c>
      <c r="BK378">
        <f t="shared" si="58"/>
        <v>0.11</v>
      </c>
      <c r="BL378">
        <f t="shared" si="59"/>
        <v>359.10000000000298</v>
      </c>
    </row>
    <row r="379" spans="1:64" x14ac:dyDescent="0.2">
      <c r="A379" s="1">
        <v>377</v>
      </c>
      <c r="B379" s="7" t="s">
        <v>39</v>
      </c>
      <c r="C379" s="3">
        <v>39936</v>
      </c>
      <c r="D379" s="4" t="s">
        <v>627</v>
      </c>
      <c r="E379" s="4" t="s">
        <v>174</v>
      </c>
      <c r="F379" s="5" t="str">
        <f t="shared" si="50"/>
        <v>D</v>
      </c>
      <c r="G379" s="6">
        <v>0.91666666666666663</v>
      </c>
      <c r="H379" s="6">
        <v>2.7777777777777776E-2</v>
      </c>
      <c r="I379" s="85">
        <f t="shared" si="51"/>
        <v>160.00000000000006</v>
      </c>
      <c r="J379" s="86">
        <f>I379*Segmentos!$D$7*(AH379%)*IF(ISNUMBER(AI379),AI379%,0)</f>
        <v>4059072.0000000014</v>
      </c>
      <c r="K379" s="86">
        <f>I379*Segmentos!$D$7*(AL379%)*IF(ISNUMBER(AM379),AM379%,0)</f>
        <v>7648576.0000000028</v>
      </c>
      <c r="L379" s="4"/>
      <c r="M379" s="2">
        <v>9.2799999999999994</v>
      </c>
      <c r="N379" s="2">
        <v>28.2</v>
      </c>
      <c r="O379" s="2">
        <v>33</v>
      </c>
      <c r="P379" s="2">
        <v>86.466099999999997</v>
      </c>
      <c r="Q379" s="2">
        <v>6.55</v>
      </c>
      <c r="R379" s="2">
        <v>23.8</v>
      </c>
      <c r="S379" s="2">
        <v>27.5</v>
      </c>
      <c r="T379" s="2">
        <v>10.1808</v>
      </c>
      <c r="U379" s="2">
        <v>9.75</v>
      </c>
      <c r="V379" s="2">
        <v>32.200000000000003</v>
      </c>
      <c r="W379" s="2">
        <v>30.3</v>
      </c>
      <c r="X379" s="2">
        <v>19.040299999999998</v>
      </c>
      <c r="Y379" s="2">
        <v>9.0299999999999994</v>
      </c>
      <c r="Z379" s="2">
        <v>27.8</v>
      </c>
      <c r="AA379" s="2">
        <v>32.5</v>
      </c>
      <c r="AB379" s="2">
        <v>24.839400000000001</v>
      </c>
      <c r="AC379" s="2">
        <v>10.6</v>
      </c>
      <c r="AD379" s="2">
        <v>28.1</v>
      </c>
      <c r="AE379" s="2">
        <v>37.700000000000003</v>
      </c>
      <c r="AF379" s="2">
        <v>32.405700000000003</v>
      </c>
      <c r="AG379" s="20">
        <v>6.34</v>
      </c>
      <c r="AH379" s="20">
        <v>24.3</v>
      </c>
      <c r="AI379" s="20">
        <v>26.1</v>
      </c>
      <c r="AJ379" s="20">
        <v>28.024999999999999</v>
      </c>
      <c r="AK379" s="18">
        <v>11.94</v>
      </c>
      <c r="AL379" s="18">
        <v>31.7</v>
      </c>
      <c r="AM379" s="18">
        <v>37.700000000000003</v>
      </c>
      <c r="AN379" s="18">
        <v>58.441099999999999</v>
      </c>
      <c r="AO379" s="2">
        <v>6.09</v>
      </c>
      <c r="AP379" s="2">
        <v>21.5</v>
      </c>
      <c r="AQ379" s="2">
        <v>28.4</v>
      </c>
      <c r="AR379" s="2">
        <v>6.1976000000000004</v>
      </c>
      <c r="AS379" s="2">
        <v>8.48</v>
      </c>
      <c r="AT379" s="2">
        <v>23.3</v>
      </c>
      <c r="AU379" s="2">
        <v>36.5</v>
      </c>
      <c r="AV379" s="2">
        <v>17.4056</v>
      </c>
      <c r="AW379" s="2">
        <v>8.92</v>
      </c>
      <c r="AX379" s="2">
        <v>29</v>
      </c>
      <c r="AY379" s="2">
        <v>30.8</v>
      </c>
      <c r="AZ379" s="2">
        <v>23.873200000000001</v>
      </c>
      <c r="BA379" s="2">
        <v>10.93</v>
      </c>
      <c r="BB379" s="2">
        <v>32.299999999999997</v>
      </c>
      <c r="BC379" s="2">
        <v>33.9</v>
      </c>
      <c r="BD379" s="2">
        <v>38.989699999999999</v>
      </c>
      <c r="BE379" s="4" t="str">
        <f t="shared" si="52"/>
        <v>ENTRETENIDO</v>
      </c>
      <c r="BF379" s="4">
        <f t="shared" si="53"/>
        <v>9.2200000000000024</v>
      </c>
      <c r="BG379">
        <f t="shared" si="54"/>
        <v>6.09</v>
      </c>
      <c r="BH379">
        <f t="shared" si="55"/>
        <v>8.48</v>
      </c>
      <c r="BI379">
        <f t="shared" si="56"/>
        <v>10.93</v>
      </c>
      <c r="BJ379">
        <f t="shared" si="57"/>
        <v>11.94</v>
      </c>
      <c r="BK379">
        <f t="shared" si="58"/>
        <v>6.34</v>
      </c>
      <c r="BL379">
        <f t="shared" si="59"/>
        <v>148896.00000000006</v>
      </c>
    </row>
    <row r="380" spans="1:64" x14ac:dyDescent="0.2">
      <c r="A380" s="1">
        <v>378</v>
      </c>
      <c r="B380" s="7" t="s">
        <v>77</v>
      </c>
      <c r="C380" s="3">
        <v>39936</v>
      </c>
      <c r="D380" s="4" t="s">
        <v>626</v>
      </c>
      <c r="E380" s="4" t="s">
        <v>164</v>
      </c>
      <c r="F380" s="5" t="str">
        <f t="shared" si="50"/>
        <v>D</v>
      </c>
      <c r="G380" s="6">
        <v>0.875</v>
      </c>
      <c r="H380" s="6">
        <v>0.91388888888888886</v>
      </c>
      <c r="I380" s="85">
        <f t="shared" si="51"/>
        <v>55.999999999999957</v>
      </c>
      <c r="J380" s="86">
        <f>I380*Segmentos!$D$7*(AH380%)*IF(ISNUMBER(AI380),AI380%,0)</f>
        <v>1512470.3999999987</v>
      </c>
      <c r="K380" s="86">
        <f>I380*Segmentos!$D$7*(AL380%)*IF(ISNUMBER(AM380),AM380%,0)</f>
        <v>1797017.5999999985</v>
      </c>
      <c r="L380" s="4"/>
      <c r="M380" s="2">
        <v>7.42</v>
      </c>
      <c r="N380" s="2">
        <v>19.8</v>
      </c>
      <c r="O380" s="2">
        <v>37.5</v>
      </c>
      <c r="P380" s="2">
        <v>90.353399999999993</v>
      </c>
      <c r="Q380" s="2">
        <v>4.1500000000000004</v>
      </c>
      <c r="R380" s="2">
        <v>11.2</v>
      </c>
      <c r="S380" s="2">
        <v>36.9</v>
      </c>
      <c r="T380" s="2">
        <v>8.4263999999999992</v>
      </c>
      <c r="U380" s="2">
        <v>5.52</v>
      </c>
      <c r="V380" s="2">
        <v>16.7</v>
      </c>
      <c r="W380" s="2">
        <v>33.1</v>
      </c>
      <c r="X380" s="2">
        <v>14.0844</v>
      </c>
      <c r="Y380" s="2">
        <v>5.77</v>
      </c>
      <c r="Z380" s="2">
        <v>19.600000000000001</v>
      </c>
      <c r="AA380" s="2">
        <v>29.5</v>
      </c>
      <c r="AB380" s="2">
        <v>20.7682</v>
      </c>
      <c r="AC380" s="2">
        <v>11.77</v>
      </c>
      <c r="AD380" s="2">
        <v>26.2</v>
      </c>
      <c r="AE380" s="2">
        <v>44.9</v>
      </c>
      <c r="AF380" s="2">
        <v>47.074300000000001</v>
      </c>
      <c r="AG380" s="20">
        <v>6.75</v>
      </c>
      <c r="AH380" s="20">
        <v>21.3</v>
      </c>
      <c r="AI380" s="20">
        <v>31.7</v>
      </c>
      <c r="AJ380" s="20">
        <v>39.023800000000001</v>
      </c>
      <c r="AK380" s="18">
        <v>8.02</v>
      </c>
      <c r="AL380" s="18">
        <v>18.399999999999999</v>
      </c>
      <c r="AM380" s="18">
        <v>43.6</v>
      </c>
      <c r="AN380" s="18">
        <v>51.329599999999999</v>
      </c>
      <c r="AO380" s="2">
        <v>5.81</v>
      </c>
      <c r="AP380" s="2">
        <v>15</v>
      </c>
      <c r="AQ380" s="2">
        <v>38.700000000000003</v>
      </c>
      <c r="AR380" s="2">
        <v>7.7367999999999997</v>
      </c>
      <c r="AS380" s="2">
        <v>6.72</v>
      </c>
      <c r="AT380" s="2">
        <v>18.399999999999999</v>
      </c>
      <c r="AU380" s="2">
        <v>36.6</v>
      </c>
      <c r="AV380" s="2">
        <v>18.037400000000002</v>
      </c>
      <c r="AW380" s="2">
        <v>7.58</v>
      </c>
      <c r="AX380" s="2">
        <v>19.3</v>
      </c>
      <c r="AY380" s="2">
        <v>39.200000000000003</v>
      </c>
      <c r="AZ380" s="2">
        <v>26.539200000000001</v>
      </c>
      <c r="BA380" s="2">
        <v>8.16</v>
      </c>
      <c r="BB380" s="2">
        <v>22.3</v>
      </c>
      <c r="BC380" s="2">
        <v>36.6</v>
      </c>
      <c r="BD380" s="2">
        <v>38.04</v>
      </c>
      <c r="BE380" s="4" t="str">
        <f t="shared" si="52"/>
        <v>NO APLICA</v>
      </c>
      <c r="BF380" s="4">
        <f t="shared" si="53"/>
        <v>7.2194000000000003</v>
      </c>
      <c r="BG380">
        <f t="shared" si="54"/>
        <v>5.81</v>
      </c>
      <c r="BH380">
        <f t="shared" si="55"/>
        <v>6.72</v>
      </c>
      <c r="BI380">
        <f t="shared" si="56"/>
        <v>8.16</v>
      </c>
      <c r="BJ380">
        <f t="shared" si="57"/>
        <v>8.02</v>
      </c>
      <c r="BK380">
        <f t="shared" si="58"/>
        <v>6.75</v>
      </c>
      <c r="BL380">
        <f t="shared" si="59"/>
        <v>41579.999999999971</v>
      </c>
    </row>
    <row r="381" spans="1:64" x14ac:dyDescent="0.2">
      <c r="A381" s="1">
        <v>379</v>
      </c>
      <c r="B381" s="7" t="s">
        <v>73</v>
      </c>
      <c r="C381" s="3">
        <v>39936</v>
      </c>
      <c r="D381" s="4" t="s">
        <v>629</v>
      </c>
      <c r="E381" s="4" t="s">
        <v>170</v>
      </c>
      <c r="F381" s="5" t="str">
        <f t="shared" si="50"/>
        <v>D</v>
      </c>
      <c r="G381" s="6">
        <v>0.88263888888888886</v>
      </c>
      <c r="H381" s="6">
        <v>0.89722222222222225</v>
      </c>
      <c r="I381" s="85">
        <f t="shared" si="51"/>
        <v>21.000000000000085</v>
      </c>
      <c r="J381" s="86">
        <f>I381*Segmentos!$D$7*(AH381%)*IF(ISNUMBER(AI381),AI381%,0)</f>
        <v>2394.0000000000095</v>
      </c>
      <c r="K381" s="86">
        <f>I381*Segmentos!$D$7*(AL381%)*IF(ISNUMBER(AM381),AM381%,0)</f>
        <v>5745.6000000000231</v>
      </c>
      <c r="L381" s="4"/>
      <c r="M381" s="2">
        <v>0.05</v>
      </c>
      <c r="N381" s="2">
        <v>0.6</v>
      </c>
      <c r="O381" s="2">
        <v>8</v>
      </c>
      <c r="P381" s="2">
        <v>18.386600000000001</v>
      </c>
      <c r="Q381" s="2">
        <v>0.06</v>
      </c>
      <c r="R381" s="2">
        <v>0.4</v>
      </c>
      <c r="S381" s="2">
        <v>14.3</v>
      </c>
      <c r="T381" s="2">
        <v>3.8220999999999998</v>
      </c>
      <c r="U381" s="2">
        <v>0.02</v>
      </c>
      <c r="V381" s="2">
        <v>0.5</v>
      </c>
      <c r="W381" s="2">
        <v>4.8</v>
      </c>
      <c r="X381" s="2">
        <v>1.9579</v>
      </c>
      <c r="Y381" s="2">
        <v>7.0000000000000007E-2</v>
      </c>
      <c r="Z381" s="2">
        <v>0.7</v>
      </c>
      <c r="AA381" s="2">
        <v>11.3</v>
      </c>
      <c r="AB381" s="2">
        <v>8.4341000000000008</v>
      </c>
      <c r="AC381" s="2">
        <v>0.03</v>
      </c>
      <c r="AD381" s="2">
        <v>0.7</v>
      </c>
      <c r="AE381" s="2">
        <v>4.8</v>
      </c>
      <c r="AF381" s="2">
        <v>4.1725000000000003</v>
      </c>
      <c r="AG381" s="20">
        <v>0.02</v>
      </c>
      <c r="AH381" s="20">
        <v>0.3</v>
      </c>
      <c r="AI381" s="20">
        <v>9.5</v>
      </c>
      <c r="AJ381" s="20">
        <v>4.3974000000000002</v>
      </c>
      <c r="AK381" s="18">
        <v>7.0000000000000007E-2</v>
      </c>
      <c r="AL381" s="18">
        <v>0.9</v>
      </c>
      <c r="AM381" s="18">
        <v>7.6</v>
      </c>
      <c r="AN381" s="18">
        <v>13.989100000000001</v>
      </c>
      <c r="AO381" s="2">
        <v>0</v>
      </c>
      <c r="AP381" s="2">
        <v>0</v>
      </c>
      <c r="AQ381" s="8" t="s">
        <v>577</v>
      </c>
      <c r="AR381" s="2">
        <v>0</v>
      </c>
      <c r="AS381" s="2">
        <v>0</v>
      </c>
      <c r="AT381" s="2">
        <v>0</v>
      </c>
      <c r="AU381" s="8" t="s">
        <v>577</v>
      </c>
      <c r="AV381" s="2">
        <v>0</v>
      </c>
      <c r="AW381" s="2">
        <v>0.13</v>
      </c>
      <c r="AX381" s="2">
        <v>1.3</v>
      </c>
      <c r="AY381" s="2">
        <v>10</v>
      </c>
      <c r="AZ381" s="2">
        <v>14.214</v>
      </c>
      <c r="BA381" s="2">
        <v>0.03</v>
      </c>
      <c r="BB381" s="2">
        <v>0.6</v>
      </c>
      <c r="BC381" s="2">
        <v>4.8</v>
      </c>
      <c r="BD381" s="2">
        <v>4.1725000000000003</v>
      </c>
      <c r="BE381" s="4" t="str">
        <f t="shared" si="52"/>
        <v>NO APLICA</v>
      </c>
      <c r="BF381" s="4">
        <f t="shared" si="53"/>
        <v>4.9000000000000002E-2</v>
      </c>
      <c r="BG381">
        <f t="shared" si="54"/>
        <v>0</v>
      </c>
      <c r="BH381">
        <f t="shared" si="55"/>
        <v>0</v>
      </c>
      <c r="BI381">
        <f t="shared" si="56"/>
        <v>0.13</v>
      </c>
      <c r="BJ381">
        <f t="shared" si="57"/>
        <v>7.0000000000000007E-2</v>
      </c>
      <c r="BK381">
        <f t="shared" si="58"/>
        <v>0.02</v>
      </c>
      <c r="BL381">
        <f t="shared" si="59"/>
        <v>100.80000000000041</v>
      </c>
    </row>
    <row r="382" spans="1:64" x14ac:dyDescent="0.2">
      <c r="A382" s="1">
        <v>380</v>
      </c>
      <c r="B382" s="7" t="s">
        <v>5</v>
      </c>
      <c r="C382" s="3">
        <v>39936</v>
      </c>
      <c r="D382" s="4" t="s">
        <v>3</v>
      </c>
      <c r="E382" s="4" t="s">
        <v>164</v>
      </c>
      <c r="F382" s="5" t="str">
        <f t="shared" si="50"/>
        <v>D</v>
      </c>
      <c r="G382" s="6">
        <v>0.87430555555555556</v>
      </c>
      <c r="H382" s="6">
        <v>0.91805555555555562</v>
      </c>
      <c r="I382" s="85">
        <f t="shared" si="51"/>
        <v>63.000000000000099</v>
      </c>
      <c r="J382" s="86">
        <f>I382*Segmentos!$D$7*(AH382%)*IF(ISNUMBER(AI382),AI382%,0)</f>
        <v>1744596.0000000028</v>
      </c>
      <c r="K382" s="86">
        <f>I382*Segmentos!$D$7*(AL382%)*IF(ISNUMBER(AM382),AM382%,0)</f>
        <v>1880827.200000003</v>
      </c>
      <c r="L382" s="4"/>
      <c r="M382" s="2">
        <v>7.22</v>
      </c>
      <c r="N382" s="2">
        <v>20.100000000000001</v>
      </c>
      <c r="O382" s="2">
        <v>35.9</v>
      </c>
      <c r="P382" s="2">
        <v>83.465900000000005</v>
      </c>
      <c r="Q382" s="2">
        <v>2.2799999999999998</v>
      </c>
      <c r="R382" s="2">
        <v>11</v>
      </c>
      <c r="S382" s="2">
        <v>20.7</v>
      </c>
      <c r="T382" s="2">
        <v>4.3951000000000002</v>
      </c>
      <c r="U382" s="2">
        <v>5.07</v>
      </c>
      <c r="V382" s="2">
        <v>18.2</v>
      </c>
      <c r="W382" s="2">
        <v>27.9</v>
      </c>
      <c r="X382" s="2">
        <v>12.2761</v>
      </c>
      <c r="Y382" s="2">
        <v>8.3000000000000007</v>
      </c>
      <c r="Z382" s="2">
        <v>23.1</v>
      </c>
      <c r="AA382" s="2">
        <v>35.9</v>
      </c>
      <c r="AB382" s="2">
        <v>28.317799999999998</v>
      </c>
      <c r="AC382" s="2">
        <v>10.14</v>
      </c>
      <c r="AD382" s="2">
        <v>23.3</v>
      </c>
      <c r="AE382" s="2">
        <v>43.6</v>
      </c>
      <c r="AF382" s="2">
        <v>38.476799999999997</v>
      </c>
      <c r="AG382" s="20">
        <v>6.93</v>
      </c>
      <c r="AH382" s="20">
        <v>21.5</v>
      </c>
      <c r="AI382" s="20">
        <v>32.200000000000003</v>
      </c>
      <c r="AJ382" s="20">
        <v>37.988799999999998</v>
      </c>
      <c r="AK382" s="18">
        <v>7.48</v>
      </c>
      <c r="AL382" s="18">
        <v>18.8</v>
      </c>
      <c r="AM382" s="18">
        <v>39.700000000000003</v>
      </c>
      <c r="AN382" s="18">
        <v>45.4771</v>
      </c>
      <c r="AO382" s="2">
        <v>2.44</v>
      </c>
      <c r="AP382" s="2">
        <v>12.6</v>
      </c>
      <c r="AQ382" s="2">
        <v>19.3</v>
      </c>
      <c r="AR382" s="2">
        <v>3.0828000000000002</v>
      </c>
      <c r="AS382" s="2">
        <v>5.87</v>
      </c>
      <c r="AT382" s="2">
        <v>16.899999999999999</v>
      </c>
      <c r="AU382" s="2">
        <v>34.799999999999997</v>
      </c>
      <c r="AV382" s="2">
        <v>14.9581</v>
      </c>
      <c r="AW382" s="2">
        <v>8.61</v>
      </c>
      <c r="AX382" s="2">
        <v>23.3</v>
      </c>
      <c r="AY382" s="2">
        <v>37</v>
      </c>
      <c r="AZ382" s="2">
        <v>28.616599999999998</v>
      </c>
      <c r="BA382" s="2">
        <v>8.31</v>
      </c>
      <c r="BB382" s="2">
        <v>21.7</v>
      </c>
      <c r="BC382" s="2">
        <v>38.299999999999997</v>
      </c>
      <c r="BD382" s="2">
        <v>36.808300000000003</v>
      </c>
      <c r="BE382" s="4" t="str">
        <f t="shared" si="52"/>
        <v>NO APLICA</v>
      </c>
      <c r="BF382" s="4">
        <f t="shared" si="53"/>
        <v>6.6269999999999998</v>
      </c>
      <c r="BG382">
        <f t="shared" si="54"/>
        <v>2.44</v>
      </c>
      <c r="BH382">
        <f t="shared" si="55"/>
        <v>5.87</v>
      </c>
      <c r="BI382">
        <f t="shared" si="56"/>
        <v>8.61</v>
      </c>
      <c r="BJ382">
        <f t="shared" si="57"/>
        <v>7.48</v>
      </c>
      <c r="BK382">
        <f t="shared" si="58"/>
        <v>6.93</v>
      </c>
      <c r="BL382">
        <f t="shared" si="59"/>
        <v>45460.170000000071</v>
      </c>
    </row>
    <row r="383" spans="1:64" x14ac:dyDescent="0.2">
      <c r="A383" s="1">
        <v>381</v>
      </c>
      <c r="B383" s="7" t="s">
        <v>49</v>
      </c>
      <c r="C383" s="3">
        <v>39936</v>
      </c>
      <c r="D383" s="4" t="s">
        <v>3</v>
      </c>
      <c r="E383" s="4" t="s">
        <v>168</v>
      </c>
      <c r="F383" s="5" t="str">
        <f t="shared" si="50"/>
        <v>D</v>
      </c>
      <c r="G383" s="6">
        <v>0.81180555555555556</v>
      </c>
      <c r="H383" s="6">
        <v>0.87430555555555556</v>
      </c>
      <c r="I383" s="85">
        <f t="shared" si="51"/>
        <v>90</v>
      </c>
      <c r="J383" s="86">
        <f>I383*Segmentos!$D$7*(AH383%)*IF(ISNUMBER(AI383),AI383%,0)</f>
        <v>791208</v>
      </c>
      <c r="K383" s="86">
        <f>I383*Segmentos!$D$7*(AL383%)*IF(ISNUMBER(AM383),AM383%,0)</f>
        <v>848555.99999999988</v>
      </c>
      <c r="L383" s="4" t="s">
        <v>239</v>
      </c>
      <c r="M383" s="2">
        <v>2.2799999999999998</v>
      </c>
      <c r="N383" s="2">
        <v>9.8000000000000007</v>
      </c>
      <c r="O383" s="2">
        <v>23.3</v>
      </c>
      <c r="P383" s="2">
        <v>84.622</v>
      </c>
      <c r="Q383" s="2">
        <v>1.17</v>
      </c>
      <c r="R383" s="2">
        <v>6.2</v>
      </c>
      <c r="S383" s="2">
        <v>19</v>
      </c>
      <c r="T383" s="2">
        <v>7.2656999999999998</v>
      </c>
      <c r="U383" s="2">
        <v>1.36</v>
      </c>
      <c r="V383" s="2">
        <v>8.4</v>
      </c>
      <c r="W383" s="2">
        <v>16.2</v>
      </c>
      <c r="X383" s="2">
        <v>10.535600000000001</v>
      </c>
      <c r="Y383" s="2">
        <v>2.74</v>
      </c>
      <c r="Z383" s="2">
        <v>10.3</v>
      </c>
      <c r="AA383" s="2">
        <v>26.6</v>
      </c>
      <c r="AB383" s="2">
        <v>29.981400000000001</v>
      </c>
      <c r="AC383" s="2">
        <v>3.03</v>
      </c>
      <c r="AD383" s="2">
        <v>12.1</v>
      </c>
      <c r="AE383" s="2">
        <v>25</v>
      </c>
      <c r="AF383" s="2">
        <v>36.839399999999998</v>
      </c>
      <c r="AG383" s="20">
        <v>2.2000000000000002</v>
      </c>
      <c r="AH383" s="20">
        <v>9.9</v>
      </c>
      <c r="AI383" s="20">
        <v>22.2</v>
      </c>
      <c r="AJ383" s="20">
        <v>38.741900000000001</v>
      </c>
      <c r="AK383" s="18">
        <v>2.36</v>
      </c>
      <c r="AL383" s="18">
        <v>9.6999999999999993</v>
      </c>
      <c r="AM383" s="18">
        <v>24.3</v>
      </c>
      <c r="AN383" s="18">
        <v>45.880099999999999</v>
      </c>
      <c r="AO383" s="2">
        <v>0.36</v>
      </c>
      <c r="AP383" s="2">
        <v>3.1</v>
      </c>
      <c r="AQ383" s="2">
        <v>11.8</v>
      </c>
      <c r="AR383" s="2">
        <v>1.4735</v>
      </c>
      <c r="AS383" s="2">
        <v>1.49</v>
      </c>
      <c r="AT383" s="2">
        <v>7.9</v>
      </c>
      <c r="AU383" s="2">
        <v>18.7</v>
      </c>
      <c r="AV383" s="2">
        <v>12.155200000000001</v>
      </c>
      <c r="AW383" s="2">
        <v>3.86</v>
      </c>
      <c r="AX383" s="2">
        <v>9.9</v>
      </c>
      <c r="AY383" s="2">
        <v>38.799999999999997</v>
      </c>
      <c r="AZ383" s="2">
        <v>41.085700000000003</v>
      </c>
      <c r="BA383" s="2">
        <v>2.11</v>
      </c>
      <c r="BB383" s="2">
        <v>12.7</v>
      </c>
      <c r="BC383" s="2">
        <v>16.600000000000001</v>
      </c>
      <c r="BD383" s="2">
        <v>29.907599999999999</v>
      </c>
      <c r="BE383" s="4" t="str">
        <f t="shared" si="52"/>
        <v>ABURRIDO</v>
      </c>
      <c r="BF383" s="4">
        <f t="shared" si="53"/>
        <v>2.2492000000000001</v>
      </c>
      <c r="BG383">
        <f t="shared" si="54"/>
        <v>0.36</v>
      </c>
      <c r="BH383">
        <f t="shared" si="55"/>
        <v>1.49</v>
      </c>
      <c r="BI383">
        <f t="shared" si="56"/>
        <v>3.86</v>
      </c>
      <c r="BJ383">
        <f t="shared" si="57"/>
        <v>2.36</v>
      </c>
      <c r="BK383">
        <f t="shared" si="58"/>
        <v>2.2000000000000002</v>
      </c>
      <c r="BL383">
        <f t="shared" si="59"/>
        <v>20550.600000000002</v>
      </c>
    </row>
    <row r="384" spans="1:64" x14ac:dyDescent="0.2">
      <c r="A384" s="1">
        <v>382</v>
      </c>
      <c r="B384" s="7" t="s">
        <v>9</v>
      </c>
      <c r="C384" s="3">
        <v>39936</v>
      </c>
      <c r="D384" s="4" t="s">
        <v>8</v>
      </c>
      <c r="E384" s="4" t="s">
        <v>168</v>
      </c>
      <c r="F384" s="5" t="str">
        <f t="shared" si="50"/>
        <v>D</v>
      </c>
      <c r="G384" s="6">
        <v>0.77708333333333324</v>
      </c>
      <c r="H384" s="6">
        <v>0.875</v>
      </c>
      <c r="I384" s="85">
        <f t="shared" si="51"/>
        <v>141.00000000000014</v>
      </c>
      <c r="J384" s="86">
        <f>I384*Segmentos!$D$7*(AH384%)*IF(ISNUMBER(AI384),AI384%,0)</f>
        <v>3964356.0000000047</v>
      </c>
      <c r="K384" s="86">
        <f>I384*Segmentos!$D$7*(AL384%)*IF(ISNUMBER(AM384),AM384%,0)</f>
        <v>2878543.2000000025</v>
      </c>
      <c r="L384" s="4" t="s">
        <v>238</v>
      </c>
      <c r="M384" s="2">
        <v>6.01</v>
      </c>
      <c r="N384" s="2">
        <v>18.3</v>
      </c>
      <c r="O384" s="2">
        <v>32.9</v>
      </c>
      <c r="P384" s="2">
        <v>78.393199999999993</v>
      </c>
      <c r="Q384" s="2">
        <v>3.14</v>
      </c>
      <c r="R384" s="2">
        <v>8.4</v>
      </c>
      <c r="S384" s="2">
        <v>37.4</v>
      </c>
      <c r="T384" s="2">
        <v>6.8230000000000004</v>
      </c>
      <c r="U384" s="2">
        <v>4.34</v>
      </c>
      <c r="V384" s="2">
        <v>14.5</v>
      </c>
      <c r="W384" s="2">
        <v>29.8</v>
      </c>
      <c r="X384" s="2">
        <v>11.8475</v>
      </c>
      <c r="Y384" s="2">
        <v>7.45</v>
      </c>
      <c r="Z384" s="2">
        <v>20.9</v>
      </c>
      <c r="AA384" s="2">
        <v>35.6</v>
      </c>
      <c r="AB384" s="2">
        <v>28.672999999999998</v>
      </c>
      <c r="AC384" s="2">
        <v>7.26</v>
      </c>
      <c r="AD384" s="2">
        <v>23.3</v>
      </c>
      <c r="AE384" s="2">
        <v>31.2</v>
      </c>
      <c r="AF384" s="2">
        <v>31.049700000000001</v>
      </c>
      <c r="AG384" s="20">
        <v>7.01</v>
      </c>
      <c r="AH384" s="20">
        <v>19.8</v>
      </c>
      <c r="AI384" s="20">
        <v>35.5</v>
      </c>
      <c r="AJ384" s="20">
        <v>43.360300000000002</v>
      </c>
      <c r="AK384" s="18">
        <v>5.1100000000000003</v>
      </c>
      <c r="AL384" s="18">
        <v>16.899999999999999</v>
      </c>
      <c r="AM384" s="18">
        <v>30.2</v>
      </c>
      <c r="AN384" s="18">
        <v>35.033000000000001</v>
      </c>
      <c r="AO384" s="2">
        <v>1.84</v>
      </c>
      <c r="AP384" s="2">
        <v>8.6999999999999993</v>
      </c>
      <c r="AQ384" s="2">
        <v>21.1</v>
      </c>
      <c r="AR384" s="2">
        <v>2.6263999999999998</v>
      </c>
      <c r="AS384" s="2">
        <v>3.96</v>
      </c>
      <c r="AT384" s="2">
        <v>13.2</v>
      </c>
      <c r="AU384" s="2">
        <v>29.9</v>
      </c>
      <c r="AV384" s="2">
        <v>11.3567</v>
      </c>
      <c r="AW384" s="2">
        <v>6.1</v>
      </c>
      <c r="AX384" s="2">
        <v>20.100000000000001</v>
      </c>
      <c r="AY384" s="2">
        <v>30.4</v>
      </c>
      <c r="AZ384" s="2">
        <v>22.873200000000001</v>
      </c>
      <c r="BA384" s="2">
        <v>8.32</v>
      </c>
      <c r="BB384" s="2">
        <v>22.5</v>
      </c>
      <c r="BC384" s="2">
        <v>37</v>
      </c>
      <c r="BD384" s="2">
        <v>41.536900000000003</v>
      </c>
      <c r="BE384" s="4" t="str">
        <f t="shared" si="52"/>
        <v>ENTRETENIDO</v>
      </c>
      <c r="BF384" s="4">
        <f t="shared" si="53"/>
        <v>5.4379999999999997</v>
      </c>
      <c r="BG384">
        <f t="shared" si="54"/>
        <v>1.84</v>
      </c>
      <c r="BH384">
        <f t="shared" si="55"/>
        <v>3.96</v>
      </c>
      <c r="BI384">
        <f t="shared" si="56"/>
        <v>8.32</v>
      </c>
      <c r="BJ384">
        <f t="shared" si="57"/>
        <v>5.1100000000000003</v>
      </c>
      <c r="BK384">
        <f t="shared" si="58"/>
        <v>7.01</v>
      </c>
      <c r="BL384">
        <f t="shared" si="59"/>
        <v>84891.870000000097</v>
      </c>
    </row>
    <row r="385" spans="1:64" x14ac:dyDescent="0.2">
      <c r="A385" s="1">
        <v>383</v>
      </c>
      <c r="B385" s="7" t="s">
        <v>35</v>
      </c>
      <c r="C385" s="3">
        <v>39936</v>
      </c>
      <c r="D385" s="4" t="s">
        <v>626</v>
      </c>
      <c r="E385" s="4" t="s">
        <v>163</v>
      </c>
      <c r="F385" s="5" t="str">
        <f t="shared" si="50"/>
        <v>D</v>
      </c>
      <c r="G385" s="6">
        <v>0.91736111111111107</v>
      </c>
      <c r="H385" s="6">
        <v>0.9194444444444444</v>
      </c>
      <c r="I385" s="85">
        <f t="shared" si="51"/>
        <v>2.9999999999999893</v>
      </c>
      <c r="J385" s="86">
        <f>I385*Segmentos!$D$7*(AH385%)*IF(ISNUMBER(AI385),AI385%,0)</f>
        <v>91606.799999999668</v>
      </c>
      <c r="K385" s="86">
        <f>I385*Segmentos!$D$7*(AL385%)*IF(ISNUMBER(AM385),AM385%,0)</f>
        <v>114815.99999999962</v>
      </c>
      <c r="L385" s="4"/>
      <c r="M385" s="2">
        <v>8.6300000000000008</v>
      </c>
      <c r="N385" s="2">
        <v>10.6</v>
      </c>
      <c r="O385" s="2">
        <v>81.3</v>
      </c>
      <c r="P385" s="2">
        <v>89.5351</v>
      </c>
      <c r="Q385" s="2">
        <v>2.65</v>
      </c>
      <c r="R385" s="2">
        <v>3.8</v>
      </c>
      <c r="S385" s="2">
        <v>70</v>
      </c>
      <c r="T385" s="2">
        <v>4.59</v>
      </c>
      <c r="U385" s="2">
        <v>6.68</v>
      </c>
      <c r="V385" s="2">
        <v>8.1</v>
      </c>
      <c r="W385" s="2">
        <v>82.8</v>
      </c>
      <c r="X385" s="2">
        <v>14.535</v>
      </c>
      <c r="Y385" s="2">
        <v>7.55</v>
      </c>
      <c r="Z385" s="2">
        <v>10.199999999999999</v>
      </c>
      <c r="AA385" s="2">
        <v>73.900000000000006</v>
      </c>
      <c r="AB385" s="2">
        <v>23.134</v>
      </c>
      <c r="AC385" s="2">
        <v>13.88</v>
      </c>
      <c r="AD385" s="2">
        <v>16.100000000000001</v>
      </c>
      <c r="AE385" s="2">
        <v>86.3</v>
      </c>
      <c r="AF385" s="2">
        <v>47.2761</v>
      </c>
      <c r="AG385" s="20">
        <v>7.62</v>
      </c>
      <c r="AH385" s="20">
        <v>9.6999999999999993</v>
      </c>
      <c r="AI385" s="20">
        <v>78.7</v>
      </c>
      <c r="AJ385" s="20">
        <v>37.490200000000002</v>
      </c>
      <c r="AK385" s="18">
        <v>9.5399999999999991</v>
      </c>
      <c r="AL385" s="18">
        <v>11.5</v>
      </c>
      <c r="AM385" s="18">
        <v>83.2</v>
      </c>
      <c r="AN385" s="18">
        <v>52.044899999999998</v>
      </c>
      <c r="AO385" s="2">
        <v>6.66</v>
      </c>
      <c r="AP385" s="2">
        <v>8.6</v>
      </c>
      <c r="AQ385" s="2">
        <v>77.7</v>
      </c>
      <c r="AR385" s="2">
        <v>7.5467000000000004</v>
      </c>
      <c r="AS385" s="2">
        <v>7.37</v>
      </c>
      <c r="AT385" s="2">
        <v>10.1</v>
      </c>
      <c r="AU385" s="2">
        <v>73.3</v>
      </c>
      <c r="AV385" s="2">
        <v>16.8462</v>
      </c>
      <c r="AW385" s="2">
        <v>7.77</v>
      </c>
      <c r="AX385" s="2">
        <v>10.1</v>
      </c>
      <c r="AY385" s="2">
        <v>77</v>
      </c>
      <c r="AZ385" s="2">
        <v>23.17</v>
      </c>
      <c r="BA385" s="2">
        <v>10.56</v>
      </c>
      <c r="BB385" s="2">
        <v>11.9</v>
      </c>
      <c r="BC385" s="2">
        <v>88.6</v>
      </c>
      <c r="BD385" s="2">
        <v>41.972099999999998</v>
      </c>
      <c r="BE385" s="4" t="str">
        <f t="shared" si="52"/>
        <v>NO APLICA</v>
      </c>
      <c r="BF385" s="4">
        <f t="shared" si="53"/>
        <v>8.5363999999999987</v>
      </c>
      <c r="BG385">
        <f t="shared" si="54"/>
        <v>6.66</v>
      </c>
      <c r="BH385">
        <f t="shared" si="55"/>
        <v>7.37</v>
      </c>
      <c r="BI385">
        <f t="shared" si="56"/>
        <v>10.56</v>
      </c>
      <c r="BJ385">
        <f t="shared" si="57"/>
        <v>9.5399999999999991</v>
      </c>
      <c r="BK385">
        <f t="shared" si="58"/>
        <v>7.62</v>
      </c>
      <c r="BL385">
        <f t="shared" si="59"/>
        <v>2585.3399999999906</v>
      </c>
    </row>
    <row r="386" spans="1:64" x14ac:dyDescent="0.2">
      <c r="A386" s="1">
        <v>384</v>
      </c>
      <c r="B386" s="7" t="s">
        <v>74</v>
      </c>
      <c r="C386" s="3">
        <v>39936</v>
      </c>
      <c r="D386" s="4" t="s">
        <v>629</v>
      </c>
      <c r="E386" s="4" t="s">
        <v>170</v>
      </c>
      <c r="F386" s="5" t="str">
        <f t="shared" si="50"/>
        <v>D</v>
      </c>
      <c r="G386" s="6">
        <v>0.8979166666666667</v>
      </c>
      <c r="H386" s="6">
        <v>0.90208333333333324</v>
      </c>
      <c r="I386" s="85">
        <f t="shared" si="51"/>
        <v>5.9999999999998188</v>
      </c>
      <c r="J386" s="86">
        <f>I386*Segmentos!$D$7*(AH386%)*IF(ISNUMBER(AI386),AI386%,0)</f>
        <v>2260.7999999999315</v>
      </c>
      <c r="K386" s="86">
        <f>I386*Segmentos!$D$7*(AL386%)*IF(ISNUMBER(AM386),AM386%,0)</f>
        <v>4046.3999999998782</v>
      </c>
      <c r="L386" s="4"/>
      <c r="M386" s="2">
        <v>0.15</v>
      </c>
      <c r="N386" s="2">
        <v>0.3</v>
      </c>
      <c r="O386" s="2">
        <v>53</v>
      </c>
      <c r="P386" s="2">
        <v>30.055800000000001</v>
      </c>
      <c r="Q386" s="2">
        <v>0.28000000000000003</v>
      </c>
      <c r="R386" s="2">
        <v>0.4</v>
      </c>
      <c r="S386" s="2">
        <v>66.7</v>
      </c>
      <c r="T386" s="2">
        <v>9.4100999999999999</v>
      </c>
      <c r="U386" s="2">
        <v>0.06</v>
      </c>
      <c r="V386" s="2">
        <v>0.4</v>
      </c>
      <c r="W386" s="2">
        <v>16.7</v>
      </c>
      <c r="X386" s="2">
        <v>2.5872999999999999</v>
      </c>
      <c r="Y386" s="2">
        <v>0.3</v>
      </c>
      <c r="Z386" s="2">
        <v>0.5</v>
      </c>
      <c r="AA386" s="2">
        <v>66.7</v>
      </c>
      <c r="AB386" s="2">
        <v>18.058299999999999</v>
      </c>
      <c r="AC386" s="2">
        <v>0</v>
      </c>
      <c r="AD386" s="2">
        <v>0</v>
      </c>
      <c r="AE386" s="8" t="s">
        <v>577</v>
      </c>
      <c r="AF386" s="2">
        <v>0</v>
      </c>
      <c r="AG386" s="20">
        <v>0.1</v>
      </c>
      <c r="AH386" s="20">
        <v>0.2</v>
      </c>
      <c r="AI386" s="20">
        <v>47.1</v>
      </c>
      <c r="AJ386" s="20">
        <v>9.4215999999999998</v>
      </c>
      <c r="AK386" s="18">
        <v>0.19</v>
      </c>
      <c r="AL386" s="18">
        <v>0.3</v>
      </c>
      <c r="AM386" s="18">
        <v>56.2</v>
      </c>
      <c r="AN386" s="18">
        <v>20.6342</v>
      </c>
      <c r="AO386" s="2">
        <v>0.12</v>
      </c>
      <c r="AP386" s="2">
        <v>0.7</v>
      </c>
      <c r="AQ386" s="2">
        <v>16.7</v>
      </c>
      <c r="AR386" s="2">
        <v>2.5872999999999999</v>
      </c>
      <c r="AS386" s="2">
        <v>0</v>
      </c>
      <c r="AT386" s="2">
        <v>0</v>
      </c>
      <c r="AU386" s="8" t="s">
        <v>577</v>
      </c>
      <c r="AV386" s="2">
        <v>0</v>
      </c>
      <c r="AW386" s="2">
        <v>0.47</v>
      </c>
      <c r="AX386" s="2">
        <v>0.7</v>
      </c>
      <c r="AY386" s="2">
        <v>66.7</v>
      </c>
      <c r="AZ386" s="2">
        <v>27.468399999999999</v>
      </c>
      <c r="BA386" s="2">
        <v>0</v>
      </c>
      <c r="BB386" s="2">
        <v>0</v>
      </c>
      <c r="BC386" s="8" t="s">
        <v>577</v>
      </c>
      <c r="BD386" s="2">
        <v>0</v>
      </c>
      <c r="BE386" s="4" t="str">
        <f t="shared" si="52"/>
        <v>NO APLICA</v>
      </c>
      <c r="BF386" s="4">
        <f t="shared" si="53"/>
        <v>0.18379999999999999</v>
      </c>
      <c r="BG386">
        <f t="shared" si="54"/>
        <v>0.12</v>
      </c>
      <c r="BH386">
        <f t="shared" si="55"/>
        <v>0</v>
      </c>
      <c r="BI386">
        <f t="shared" si="56"/>
        <v>0.47</v>
      </c>
      <c r="BJ386">
        <f t="shared" si="57"/>
        <v>0.19</v>
      </c>
      <c r="BK386">
        <f t="shared" si="58"/>
        <v>0.1</v>
      </c>
      <c r="BL386">
        <f t="shared" si="59"/>
        <v>95.399999999997121</v>
      </c>
    </row>
    <row r="387" spans="1:64" x14ac:dyDescent="0.2">
      <c r="A387" s="1">
        <v>385</v>
      </c>
      <c r="B387" s="7" t="s">
        <v>11</v>
      </c>
      <c r="C387" s="3">
        <v>39936</v>
      </c>
      <c r="D387" s="4" t="s">
        <v>8</v>
      </c>
      <c r="E387" s="4" t="s">
        <v>166</v>
      </c>
      <c r="F387" s="5" t="str">
        <f t="shared" si="50"/>
        <v>D</v>
      </c>
      <c r="G387" s="6">
        <v>0.89583333333333337</v>
      </c>
      <c r="H387" s="6">
        <v>0.8965277777777777</v>
      </c>
      <c r="I387" s="85">
        <f t="shared" si="51"/>
        <v>0.99999999999983658</v>
      </c>
      <c r="J387" s="86">
        <f>I387*Segmentos!$D$7*(AH387%)*IF(ISNUMBER(AI387),AI387%,0)</f>
        <v>21999.999999996406</v>
      </c>
      <c r="K387" s="86">
        <f>I387*Segmentos!$D$7*(AL387%)*IF(ISNUMBER(AM387),AM387%,0)</f>
        <v>17599.999999997126</v>
      </c>
      <c r="L387" s="4"/>
      <c r="M387" s="2">
        <v>4.88</v>
      </c>
      <c r="N387" s="2">
        <v>4.9000000000000004</v>
      </c>
      <c r="O387" s="2">
        <v>100</v>
      </c>
      <c r="P387" s="2">
        <v>87.388599999999997</v>
      </c>
      <c r="Q387" s="2">
        <v>2.88</v>
      </c>
      <c r="R387" s="2">
        <v>2.9</v>
      </c>
      <c r="S387" s="2">
        <v>100</v>
      </c>
      <c r="T387" s="2">
        <v>8.6143999999999998</v>
      </c>
      <c r="U387" s="2">
        <v>3.1</v>
      </c>
      <c r="V387" s="2">
        <v>3.1</v>
      </c>
      <c r="W387" s="2">
        <v>100</v>
      </c>
      <c r="X387" s="2">
        <v>11.664300000000001</v>
      </c>
      <c r="Y387" s="2">
        <v>6.34</v>
      </c>
      <c r="Z387" s="2">
        <v>6.3</v>
      </c>
      <c r="AA387" s="2">
        <v>100</v>
      </c>
      <c r="AB387" s="2">
        <v>33.5687</v>
      </c>
      <c r="AC387" s="2">
        <v>5.7</v>
      </c>
      <c r="AD387" s="2">
        <v>5.7</v>
      </c>
      <c r="AE387" s="2">
        <v>100</v>
      </c>
      <c r="AF387" s="2">
        <v>33.541200000000003</v>
      </c>
      <c r="AG387" s="20">
        <v>5.45</v>
      </c>
      <c r="AH387" s="20">
        <v>5.5</v>
      </c>
      <c r="AI387" s="20">
        <v>100</v>
      </c>
      <c r="AJ387" s="20">
        <v>46.367600000000003</v>
      </c>
      <c r="AK387" s="18">
        <v>4.3600000000000003</v>
      </c>
      <c r="AL387" s="18">
        <v>4.4000000000000004</v>
      </c>
      <c r="AM387" s="18">
        <v>100</v>
      </c>
      <c r="AN387" s="18">
        <v>41.021099999999997</v>
      </c>
      <c r="AO387" s="2">
        <v>1.1599999999999999</v>
      </c>
      <c r="AP387" s="2">
        <v>1.2</v>
      </c>
      <c r="AQ387" s="2">
        <v>100</v>
      </c>
      <c r="AR387" s="2">
        <v>2.2795999999999998</v>
      </c>
      <c r="AS387" s="2">
        <v>4.92</v>
      </c>
      <c r="AT387" s="2">
        <v>4.9000000000000004</v>
      </c>
      <c r="AU387" s="2">
        <v>100</v>
      </c>
      <c r="AV387" s="2">
        <v>19.4392</v>
      </c>
      <c r="AW387" s="2">
        <v>4.99</v>
      </c>
      <c r="AX387" s="2">
        <v>5</v>
      </c>
      <c r="AY387" s="2">
        <v>100</v>
      </c>
      <c r="AZ387" s="2">
        <v>25.697800000000001</v>
      </c>
      <c r="BA387" s="2">
        <v>5.82</v>
      </c>
      <c r="BB387" s="2">
        <v>5.8</v>
      </c>
      <c r="BC387" s="2">
        <v>100</v>
      </c>
      <c r="BD387" s="2">
        <v>39.972099999999998</v>
      </c>
      <c r="BE387" s="4" t="str">
        <f t="shared" si="52"/>
        <v>NO APLICA</v>
      </c>
      <c r="BF387" s="4">
        <f t="shared" si="53"/>
        <v>4.7891999999999992</v>
      </c>
      <c r="BG387">
        <f t="shared" si="54"/>
        <v>1.1599999999999999</v>
      </c>
      <c r="BH387">
        <f t="shared" si="55"/>
        <v>4.92</v>
      </c>
      <c r="BI387">
        <f t="shared" si="56"/>
        <v>5.82</v>
      </c>
      <c r="BJ387">
        <f t="shared" si="57"/>
        <v>4.3600000000000003</v>
      </c>
      <c r="BK387">
        <f t="shared" si="58"/>
        <v>5.45</v>
      </c>
      <c r="BL387">
        <f t="shared" si="59"/>
        <v>489.99999999991991</v>
      </c>
    </row>
    <row r="388" spans="1:64" x14ac:dyDescent="0.2">
      <c r="A388" s="1">
        <v>386</v>
      </c>
      <c r="B388" s="7" t="s">
        <v>11</v>
      </c>
      <c r="C388" s="3">
        <v>39936</v>
      </c>
      <c r="D388" s="4" t="s">
        <v>627</v>
      </c>
      <c r="E388" s="4" t="s">
        <v>166</v>
      </c>
      <c r="F388" s="5" t="str">
        <f t="shared" ref="F388:F451" si="60">CONCATENATE(IF(WEEKDAY(C388)=1,"D",""),IF(WEEKDAY(C388)=2,"L",""),IF(WEEKDAY(C388)=3,"M",""),IF(WEEKDAY(C388)=4,"W",""),IF(WEEKDAY(C388)=5,"J",""),IF(WEEKDAY(C388)=6,"V",""),IF(WEEKDAY(C388)=7,"S",""))</f>
        <v>D</v>
      </c>
      <c r="G388" s="6">
        <v>0.9145833333333333</v>
      </c>
      <c r="H388" s="6">
        <v>0.91666666666666663</v>
      </c>
      <c r="I388" s="85">
        <f t="shared" ref="I388:I451" si="61">IF(H388&gt;=G388,(H388-G388)*24*60,("24:00:00"-G388+H388)*24*60)</f>
        <v>2.9999999999999893</v>
      </c>
      <c r="J388" s="86">
        <f>I388*Segmentos!$D$7*(AH388%)*IF(ISNUMBER(AI388),AI388%,0)</f>
        <v>49510.799999999828</v>
      </c>
      <c r="K388" s="86">
        <f>I388*Segmentos!$D$7*(AL388%)*IF(ISNUMBER(AM388),AM388%,0)</f>
        <v>96335.999999999665</v>
      </c>
      <c r="L388" s="4"/>
      <c r="M388" s="2">
        <v>6.15</v>
      </c>
      <c r="N388" s="2">
        <v>7.1</v>
      </c>
      <c r="O388" s="2">
        <v>86.4</v>
      </c>
      <c r="P388" s="2">
        <v>85.980500000000006</v>
      </c>
      <c r="Q388" s="2">
        <v>3.87</v>
      </c>
      <c r="R388" s="2">
        <v>4.7</v>
      </c>
      <c r="S388" s="2">
        <v>83.1</v>
      </c>
      <c r="T388" s="2">
        <v>9.0166000000000004</v>
      </c>
      <c r="U388" s="2">
        <v>6.99</v>
      </c>
      <c r="V388" s="2">
        <v>7.3</v>
      </c>
      <c r="W388" s="2">
        <v>95.2</v>
      </c>
      <c r="X388" s="2">
        <v>20.490300000000001</v>
      </c>
      <c r="Y388" s="2">
        <v>6.1</v>
      </c>
      <c r="Z388" s="2">
        <v>7.4</v>
      </c>
      <c r="AA388" s="2">
        <v>82.7</v>
      </c>
      <c r="AB388" s="2">
        <v>25.149899999999999</v>
      </c>
      <c r="AC388" s="2">
        <v>6.83</v>
      </c>
      <c r="AD388" s="2">
        <v>8</v>
      </c>
      <c r="AE388" s="2">
        <v>85.2</v>
      </c>
      <c r="AF388" s="2">
        <v>31.323699999999999</v>
      </c>
      <c r="AG388" s="20">
        <v>4.1100000000000003</v>
      </c>
      <c r="AH388" s="20">
        <v>5.0999999999999996</v>
      </c>
      <c r="AI388" s="20">
        <v>80.900000000000006</v>
      </c>
      <c r="AJ388" s="20">
        <v>27.279699999999998</v>
      </c>
      <c r="AK388" s="18">
        <v>7.99</v>
      </c>
      <c r="AL388" s="18">
        <v>9</v>
      </c>
      <c r="AM388" s="18">
        <v>89.2</v>
      </c>
      <c r="AN388" s="18">
        <v>58.700800000000001</v>
      </c>
      <c r="AO388" s="2">
        <v>6.8</v>
      </c>
      <c r="AP388" s="2">
        <v>8</v>
      </c>
      <c r="AQ388" s="2">
        <v>85</v>
      </c>
      <c r="AR388" s="2">
        <v>10.386100000000001</v>
      </c>
      <c r="AS388" s="2">
        <v>7.87</v>
      </c>
      <c r="AT388" s="2">
        <v>9.3000000000000007</v>
      </c>
      <c r="AU388" s="2">
        <v>84.4</v>
      </c>
      <c r="AV388" s="2">
        <v>24.221499999999999</v>
      </c>
      <c r="AW388" s="2">
        <v>7.74</v>
      </c>
      <c r="AX388" s="2">
        <v>8.6</v>
      </c>
      <c r="AY388" s="2">
        <v>89.9</v>
      </c>
      <c r="AZ388" s="2">
        <v>31.0823</v>
      </c>
      <c r="BA388" s="2">
        <v>3.79</v>
      </c>
      <c r="BB388" s="2">
        <v>4.5</v>
      </c>
      <c r="BC388" s="2">
        <v>84.4</v>
      </c>
      <c r="BD388" s="2">
        <v>20.290600000000001</v>
      </c>
      <c r="BE388" s="4" t="str">
        <f t="shared" ref="BE388:BE451" si="62">IF(OR(E388="NOTICIERO",E388="INFORMATIVO"),"NO APLICA",IF(I388&lt;60,"NO APLICA",IF(M388&lt;6,"ABURRIDO",IF(O388&lt;25,"ABURRIDO","ENTRETENIDO"))))</f>
        <v>NO APLICA</v>
      </c>
      <c r="BF388" s="4">
        <f t="shared" ref="BF388:BF451" si="63">SUMPRODUCT($BG$2:$BK$2,BG388:BK388)/5</f>
        <v>7.4375999999999989</v>
      </c>
      <c r="BG388">
        <f t="shared" ref="BG388:BG451" si="64">AO388</f>
        <v>6.8</v>
      </c>
      <c r="BH388">
        <f t="shared" ref="BH388:BH451" si="65">AS388</f>
        <v>7.87</v>
      </c>
      <c r="BI388">
        <f t="shared" ref="BI388:BI451" si="66">MAX(AW388,BA388)</f>
        <v>7.74</v>
      </c>
      <c r="BJ388">
        <f t="shared" ref="BJ388:BJ451" si="67">AK388</f>
        <v>7.99</v>
      </c>
      <c r="BK388">
        <f t="shared" ref="BK388:BK451" si="68">AG388</f>
        <v>4.1100000000000003</v>
      </c>
      <c r="BL388">
        <f t="shared" ref="BL388:BL451" si="69">IFERROR((I388*N388*O388),0)</f>
        <v>1840.3199999999933</v>
      </c>
    </row>
    <row r="389" spans="1:64" x14ac:dyDescent="0.2">
      <c r="A389" s="1">
        <v>387</v>
      </c>
      <c r="B389" s="7" t="s">
        <v>6</v>
      </c>
      <c r="C389" s="3">
        <v>39936</v>
      </c>
      <c r="D389" s="4" t="s">
        <v>3</v>
      </c>
      <c r="E389" s="4" t="s">
        <v>166</v>
      </c>
      <c r="F389" s="5" t="str">
        <f t="shared" si="60"/>
        <v>D</v>
      </c>
      <c r="G389" s="6">
        <v>0.90833333333333333</v>
      </c>
      <c r="H389" s="6">
        <v>0.90972222222222221</v>
      </c>
      <c r="I389" s="85">
        <f t="shared" si="61"/>
        <v>1.9999999999999929</v>
      </c>
      <c r="J389" s="86">
        <f>I389*Segmentos!$D$7*(AH389%)*IF(ISNUMBER(AI389),AI389%,0)</f>
        <v>46166.399999999834</v>
      </c>
      <c r="K389" s="86">
        <f>I389*Segmentos!$D$7*(AL389%)*IF(ISNUMBER(AM389),AM389%,0)</f>
        <v>52550.399999999812</v>
      </c>
      <c r="L389" s="4"/>
      <c r="M389" s="2">
        <v>6.17</v>
      </c>
      <c r="N389" s="2">
        <v>6.5</v>
      </c>
      <c r="O389" s="2">
        <v>94.3</v>
      </c>
      <c r="P389" s="2">
        <v>81.814800000000005</v>
      </c>
      <c r="Q389" s="2">
        <v>3.02</v>
      </c>
      <c r="R389" s="2">
        <v>3.7</v>
      </c>
      <c r="S389" s="2">
        <v>81.2</v>
      </c>
      <c r="T389" s="2">
        <v>6.6848000000000001</v>
      </c>
      <c r="U389" s="2">
        <v>4.7</v>
      </c>
      <c r="V389" s="2">
        <v>5</v>
      </c>
      <c r="W389" s="2">
        <v>93.3</v>
      </c>
      <c r="X389" s="2">
        <v>13.071199999999999</v>
      </c>
      <c r="Y389" s="2">
        <v>6.1</v>
      </c>
      <c r="Z389" s="2">
        <v>6.5</v>
      </c>
      <c r="AA389" s="2">
        <v>94.1</v>
      </c>
      <c r="AB389" s="2">
        <v>23.886600000000001</v>
      </c>
      <c r="AC389" s="2">
        <v>8.77</v>
      </c>
      <c r="AD389" s="2">
        <v>9</v>
      </c>
      <c r="AE389" s="2">
        <v>97.5</v>
      </c>
      <c r="AF389" s="2">
        <v>38.172199999999997</v>
      </c>
      <c r="AG389" s="20">
        <v>5.74</v>
      </c>
      <c r="AH389" s="20">
        <v>6.3</v>
      </c>
      <c r="AI389" s="20">
        <v>91.6</v>
      </c>
      <c r="AJ389" s="20">
        <v>36.065300000000001</v>
      </c>
      <c r="AK389" s="18">
        <v>6.57</v>
      </c>
      <c r="AL389" s="18">
        <v>6.8</v>
      </c>
      <c r="AM389" s="18">
        <v>96.6</v>
      </c>
      <c r="AN389" s="18">
        <v>45.749499999999998</v>
      </c>
      <c r="AO389" s="2">
        <v>3.23</v>
      </c>
      <c r="AP389" s="2">
        <v>3.2</v>
      </c>
      <c r="AQ389" s="2">
        <v>100</v>
      </c>
      <c r="AR389" s="2">
        <v>4.6806000000000001</v>
      </c>
      <c r="AS389" s="2">
        <v>4.79</v>
      </c>
      <c r="AT389" s="2">
        <v>5.3</v>
      </c>
      <c r="AU389" s="2">
        <v>90.9</v>
      </c>
      <c r="AV389" s="2">
        <v>13.9971</v>
      </c>
      <c r="AW389" s="2">
        <v>6.98</v>
      </c>
      <c r="AX389" s="2">
        <v>7.2</v>
      </c>
      <c r="AY389" s="2">
        <v>97.1</v>
      </c>
      <c r="AZ389" s="2">
        <v>26.608899999999998</v>
      </c>
      <c r="BA389" s="2">
        <v>7.2</v>
      </c>
      <c r="BB389" s="2">
        <v>7.7</v>
      </c>
      <c r="BC389" s="2">
        <v>93.1</v>
      </c>
      <c r="BD389" s="2">
        <v>36.528199999999998</v>
      </c>
      <c r="BE389" s="4" t="str">
        <f t="shared" si="62"/>
        <v>NO APLICA</v>
      </c>
      <c r="BF389" s="4">
        <f t="shared" si="63"/>
        <v>5.6466000000000003</v>
      </c>
      <c r="BG389">
        <f t="shared" si="64"/>
        <v>3.23</v>
      </c>
      <c r="BH389">
        <f t="shared" si="65"/>
        <v>4.79</v>
      </c>
      <c r="BI389">
        <f t="shared" si="66"/>
        <v>7.2</v>
      </c>
      <c r="BJ389">
        <f t="shared" si="67"/>
        <v>6.57</v>
      </c>
      <c r="BK389">
        <f t="shared" si="68"/>
        <v>5.74</v>
      </c>
      <c r="BL389">
        <f t="shared" si="69"/>
        <v>1225.8999999999955</v>
      </c>
    </row>
    <row r="390" spans="1:64" x14ac:dyDescent="0.2">
      <c r="A390" s="1">
        <v>388</v>
      </c>
      <c r="B390" s="7" t="s">
        <v>31</v>
      </c>
      <c r="C390" s="3">
        <v>39936</v>
      </c>
      <c r="D390" s="4" t="s">
        <v>628</v>
      </c>
      <c r="E390" s="4" t="s">
        <v>166</v>
      </c>
      <c r="F390" s="5" t="str">
        <f t="shared" si="60"/>
        <v>D</v>
      </c>
      <c r="G390" s="6">
        <v>0.91388888888888886</v>
      </c>
      <c r="H390" s="6">
        <v>0.91736111111111107</v>
      </c>
      <c r="I390" s="85">
        <f t="shared" si="61"/>
        <v>4.9999999999999822</v>
      </c>
      <c r="J390" s="86">
        <f>I390*Segmentos!$D$7*(AH390%)*IF(ISNUMBER(AI390),AI390%,0)</f>
        <v>20139.999999999927</v>
      </c>
      <c r="K390" s="86">
        <f>I390*Segmentos!$D$7*(AL390%)*IF(ISNUMBER(AM390),AM390%,0)</f>
        <v>30239.999999999887</v>
      </c>
      <c r="L390" s="4"/>
      <c r="M390" s="2">
        <v>1.28</v>
      </c>
      <c r="N390" s="2">
        <v>2</v>
      </c>
      <c r="O390" s="2">
        <v>65.099999999999994</v>
      </c>
      <c r="P390" s="2">
        <v>60.952399999999997</v>
      </c>
      <c r="Q390" s="2">
        <v>0.81</v>
      </c>
      <c r="R390" s="2">
        <v>1</v>
      </c>
      <c r="S390" s="2">
        <v>77.8</v>
      </c>
      <c r="T390" s="2">
        <v>6.4306999999999999</v>
      </c>
      <c r="U390" s="2">
        <v>1.85</v>
      </c>
      <c r="V390" s="2">
        <v>2.6</v>
      </c>
      <c r="W390" s="2">
        <v>72.2</v>
      </c>
      <c r="X390" s="2">
        <v>18.483000000000001</v>
      </c>
      <c r="Y390" s="2">
        <v>2.14</v>
      </c>
      <c r="Z390" s="2">
        <v>3.3</v>
      </c>
      <c r="AA390" s="2">
        <v>64.3</v>
      </c>
      <c r="AB390" s="2">
        <v>30.055199999999999</v>
      </c>
      <c r="AC390" s="2">
        <v>0.38</v>
      </c>
      <c r="AD390" s="2">
        <v>0.8</v>
      </c>
      <c r="AE390" s="2">
        <v>45.9</v>
      </c>
      <c r="AF390" s="2">
        <v>5.9836</v>
      </c>
      <c r="AG390" s="20">
        <v>1.02</v>
      </c>
      <c r="AH390" s="20">
        <v>1.9</v>
      </c>
      <c r="AI390" s="20">
        <v>53</v>
      </c>
      <c r="AJ390" s="20">
        <v>23.107800000000001</v>
      </c>
      <c r="AK390" s="18">
        <v>1.51</v>
      </c>
      <c r="AL390" s="18">
        <v>2</v>
      </c>
      <c r="AM390" s="18">
        <v>75.599999999999994</v>
      </c>
      <c r="AN390" s="18">
        <v>37.8446</v>
      </c>
      <c r="AO390" s="2">
        <v>0.4</v>
      </c>
      <c r="AP390" s="2">
        <v>0.6</v>
      </c>
      <c r="AQ390" s="2">
        <v>65.400000000000006</v>
      </c>
      <c r="AR390" s="2">
        <v>2.0619999999999998</v>
      </c>
      <c r="AS390" s="2">
        <v>2.5099999999999998</v>
      </c>
      <c r="AT390" s="2">
        <v>3.4</v>
      </c>
      <c r="AU390" s="2">
        <v>72.8</v>
      </c>
      <c r="AV390" s="2">
        <v>26.302299999999999</v>
      </c>
      <c r="AW390" s="2">
        <v>0.89</v>
      </c>
      <c r="AX390" s="2">
        <v>1.4</v>
      </c>
      <c r="AY390" s="2">
        <v>64.599999999999994</v>
      </c>
      <c r="AZ390" s="2">
        <v>12.182700000000001</v>
      </c>
      <c r="BA390" s="2">
        <v>1.1200000000000001</v>
      </c>
      <c r="BB390" s="2">
        <v>1.9</v>
      </c>
      <c r="BC390" s="2">
        <v>57.5</v>
      </c>
      <c r="BD390" s="2">
        <v>20.4054</v>
      </c>
      <c r="BE390" s="4" t="str">
        <f t="shared" si="62"/>
        <v>NO APLICA</v>
      </c>
      <c r="BF390" s="4">
        <f t="shared" si="63"/>
        <v>1.6428</v>
      </c>
      <c r="BG390">
        <f t="shared" si="64"/>
        <v>0.4</v>
      </c>
      <c r="BH390">
        <f t="shared" si="65"/>
        <v>2.5099999999999998</v>
      </c>
      <c r="BI390">
        <f t="shared" si="66"/>
        <v>1.1200000000000001</v>
      </c>
      <c r="BJ390">
        <f t="shared" si="67"/>
        <v>1.51</v>
      </c>
      <c r="BK390">
        <f t="shared" si="68"/>
        <v>1.02</v>
      </c>
      <c r="BL390">
        <f t="shared" si="69"/>
        <v>650.99999999999761</v>
      </c>
    </row>
    <row r="391" spans="1:64" x14ac:dyDescent="0.2">
      <c r="A391" s="1">
        <v>389</v>
      </c>
      <c r="B391" s="7" t="s">
        <v>76</v>
      </c>
      <c r="C391" s="3">
        <v>39936</v>
      </c>
      <c r="D391" s="4" t="s">
        <v>626</v>
      </c>
      <c r="E391" s="4" t="s">
        <v>165</v>
      </c>
      <c r="F391" s="5" t="str">
        <f t="shared" si="60"/>
        <v>D</v>
      </c>
      <c r="G391" s="6">
        <v>0.81736111111111109</v>
      </c>
      <c r="H391" s="6">
        <v>0.875</v>
      </c>
      <c r="I391" s="85">
        <f t="shared" si="61"/>
        <v>83.000000000000028</v>
      </c>
      <c r="J391" s="86">
        <f>I391*Segmentos!$D$7*(AH391%)*IF(ISNUMBER(AI391),AI391%,0)</f>
        <v>1312064.0000000005</v>
      </c>
      <c r="K391" s="86">
        <f>I391*Segmentos!$D$7*(AL391%)*IF(ISNUMBER(AM391),AM391%,0)</f>
        <v>1612723.2000000009</v>
      </c>
      <c r="L391" s="4"/>
      <c r="M391" s="2">
        <v>4.43</v>
      </c>
      <c r="N391" s="2">
        <v>13.4</v>
      </c>
      <c r="O391" s="2">
        <v>33</v>
      </c>
      <c r="P391" s="2">
        <v>71.965999999999994</v>
      </c>
      <c r="Q391" s="2">
        <v>3.87</v>
      </c>
      <c r="R391" s="2">
        <v>10.1</v>
      </c>
      <c r="S391" s="2">
        <v>38.299999999999997</v>
      </c>
      <c r="T391" s="2">
        <v>10.4701</v>
      </c>
      <c r="U391" s="2">
        <v>4.79</v>
      </c>
      <c r="V391" s="2">
        <v>13.3</v>
      </c>
      <c r="W391" s="2">
        <v>36.200000000000003</v>
      </c>
      <c r="X391" s="2">
        <v>16.317499999999999</v>
      </c>
      <c r="Y391" s="2">
        <v>4.38</v>
      </c>
      <c r="Z391" s="2">
        <v>12.8</v>
      </c>
      <c r="AA391" s="2">
        <v>34.1</v>
      </c>
      <c r="AB391" s="2">
        <v>20.9773</v>
      </c>
      <c r="AC391" s="2">
        <v>4.54</v>
      </c>
      <c r="AD391" s="2">
        <v>15.8</v>
      </c>
      <c r="AE391" s="2">
        <v>28.8</v>
      </c>
      <c r="AF391" s="2">
        <v>24.2011</v>
      </c>
      <c r="AG391" s="20">
        <v>3.97</v>
      </c>
      <c r="AH391" s="20">
        <v>13</v>
      </c>
      <c r="AI391" s="20">
        <v>30.4</v>
      </c>
      <c r="AJ391" s="20">
        <v>30.542400000000001</v>
      </c>
      <c r="AK391" s="18">
        <v>4.8499999999999996</v>
      </c>
      <c r="AL391" s="18">
        <v>13.8</v>
      </c>
      <c r="AM391" s="18">
        <v>35.200000000000003</v>
      </c>
      <c r="AN391" s="18">
        <v>41.423499999999997</v>
      </c>
      <c r="AO391" s="2">
        <v>2.9</v>
      </c>
      <c r="AP391" s="2">
        <v>10.3</v>
      </c>
      <c r="AQ391" s="2">
        <v>28</v>
      </c>
      <c r="AR391" s="2">
        <v>5.1388999999999996</v>
      </c>
      <c r="AS391" s="2">
        <v>3.44</v>
      </c>
      <c r="AT391" s="2">
        <v>12.6</v>
      </c>
      <c r="AU391" s="2">
        <v>27.4</v>
      </c>
      <c r="AV391" s="2">
        <v>12.3184</v>
      </c>
      <c r="AW391" s="2">
        <v>3.86</v>
      </c>
      <c r="AX391" s="2">
        <v>11.5</v>
      </c>
      <c r="AY391" s="2">
        <v>33.4</v>
      </c>
      <c r="AZ391" s="2">
        <v>18.001300000000001</v>
      </c>
      <c r="BA391" s="2">
        <v>5.87</v>
      </c>
      <c r="BB391" s="2">
        <v>16.2</v>
      </c>
      <c r="BC391" s="2">
        <v>36.299999999999997</v>
      </c>
      <c r="BD391" s="2">
        <v>36.507300000000001</v>
      </c>
      <c r="BE391" s="4" t="str">
        <f t="shared" si="62"/>
        <v>ABURRIDO</v>
      </c>
      <c r="BF391" s="4">
        <f t="shared" si="63"/>
        <v>4.3266</v>
      </c>
      <c r="BG391">
        <f t="shared" si="64"/>
        <v>2.9</v>
      </c>
      <c r="BH391">
        <f t="shared" si="65"/>
        <v>3.44</v>
      </c>
      <c r="BI391">
        <f t="shared" si="66"/>
        <v>5.87</v>
      </c>
      <c r="BJ391">
        <f t="shared" si="67"/>
        <v>4.8499999999999996</v>
      </c>
      <c r="BK391">
        <f t="shared" si="68"/>
        <v>3.97</v>
      </c>
      <c r="BL391">
        <f t="shared" si="69"/>
        <v>36702.600000000013</v>
      </c>
    </row>
    <row r="392" spans="1:64" x14ac:dyDescent="0.2">
      <c r="A392" s="1">
        <v>390</v>
      </c>
      <c r="B392" s="7" t="s">
        <v>61</v>
      </c>
      <c r="C392" s="3">
        <v>39936</v>
      </c>
      <c r="D392" s="4" t="s">
        <v>17</v>
      </c>
      <c r="E392" s="4" t="s">
        <v>169</v>
      </c>
      <c r="F392" s="5" t="str">
        <f t="shared" si="60"/>
        <v>D</v>
      </c>
      <c r="G392" s="6">
        <v>0.91666666666666663</v>
      </c>
      <c r="H392" s="6">
        <v>0.95833333333333337</v>
      </c>
      <c r="I392" s="85">
        <f t="shared" si="61"/>
        <v>60.000000000000107</v>
      </c>
      <c r="J392" s="86">
        <f>I392*Segmentos!$D$7*(AH392%)*IF(ISNUMBER(AI392),AI392%,0)</f>
        <v>137280.00000000023</v>
      </c>
      <c r="K392" s="86">
        <f>I392*Segmentos!$D$7*(AL392%)*IF(ISNUMBER(AM392),AM392%,0)</f>
        <v>245520.00000000044</v>
      </c>
      <c r="L392" s="4"/>
      <c r="M392" s="2">
        <v>0.8</v>
      </c>
      <c r="N392" s="2">
        <v>2.6</v>
      </c>
      <c r="O392" s="2">
        <v>30.2</v>
      </c>
      <c r="P392" s="2">
        <v>74.218599999999995</v>
      </c>
      <c r="Q392" s="2">
        <v>0</v>
      </c>
      <c r="R392" s="2">
        <v>0</v>
      </c>
      <c r="S392" s="8" t="s">
        <v>577</v>
      </c>
      <c r="T392" s="2">
        <v>0</v>
      </c>
      <c r="U392" s="2">
        <v>0.77</v>
      </c>
      <c r="V392" s="2">
        <v>3.7</v>
      </c>
      <c r="W392" s="2">
        <v>21.1</v>
      </c>
      <c r="X392" s="2">
        <v>15.0303</v>
      </c>
      <c r="Y392" s="2">
        <v>1.01</v>
      </c>
      <c r="Z392" s="2">
        <v>3.6</v>
      </c>
      <c r="AA392" s="2">
        <v>27.9</v>
      </c>
      <c r="AB392" s="2">
        <v>27.7681</v>
      </c>
      <c r="AC392" s="2">
        <v>1.03</v>
      </c>
      <c r="AD392" s="2">
        <v>2.5</v>
      </c>
      <c r="AE392" s="2">
        <v>42</v>
      </c>
      <c r="AF392" s="2">
        <v>31.420200000000001</v>
      </c>
      <c r="AG392" s="20">
        <v>0.56999999999999995</v>
      </c>
      <c r="AH392" s="20">
        <v>2.2000000000000002</v>
      </c>
      <c r="AI392" s="20">
        <v>26</v>
      </c>
      <c r="AJ392" s="20">
        <v>25.1755</v>
      </c>
      <c r="AK392" s="18">
        <v>1.01</v>
      </c>
      <c r="AL392" s="18">
        <v>3.1</v>
      </c>
      <c r="AM392" s="18">
        <v>33</v>
      </c>
      <c r="AN392" s="18">
        <v>49.043100000000003</v>
      </c>
      <c r="AO392" s="2">
        <v>0.08</v>
      </c>
      <c r="AP392" s="2">
        <v>1.6</v>
      </c>
      <c r="AQ392" s="2">
        <v>4.7</v>
      </c>
      <c r="AR392" s="2">
        <v>0.77359999999999995</v>
      </c>
      <c r="AS392" s="2">
        <v>0.28999999999999998</v>
      </c>
      <c r="AT392" s="2">
        <v>0.8</v>
      </c>
      <c r="AU392" s="2">
        <v>36</v>
      </c>
      <c r="AV392" s="2">
        <v>5.9249000000000001</v>
      </c>
      <c r="AW392" s="2">
        <v>1.42</v>
      </c>
      <c r="AX392" s="2">
        <v>4</v>
      </c>
      <c r="AY392" s="2">
        <v>35.9</v>
      </c>
      <c r="AZ392" s="2">
        <v>37.832999999999998</v>
      </c>
      <c r="BA392" s="2">
        <v>0.84</v>
      </c>
      <c r="BB392" s="2">
        <v>3</v>
      </c>
      <c r="BC392" s="2">
        <v>27.7</v>
      </c>
      <c r="BD392" s="2">
        <v>29.687100000000001</v>
      </c>
      <c r="BE392" s="4" t="str">
        <f t="shared" si="62"/>
        <v>ABURRIDO</v>
      </c>
      <c r="BF392" s="4">
        <f t="shared" si="63"/>
        <v>0.71679999999999988</v>
      </c>
      <c r="BG392">
        <f t="shared" si="64"/>
        <v>0.08</v>
      </c>
      <c r="BH392">
        <f t="shared" si="65"/>
        <v>0.28999999999999998</v>
      </c>
      <c r="BI392">
        <f t="shared" si="66"/>
        <v>1.42</v>
      </c>
      <c r="BJ392">
        <f t="shared" si="67"/>
        <v>1.01</v>
      </c>
      <c r="BK392">
        <f t="shared" si="68"/>
        <v>0.56999999999999995</v>
      </c>
      <c r="BL392">
        <f t="shared" si="69"/>
        <v>4711.2000000000089</v>
      </c>
    </row>
    <row r="393" spans="1:64" x14ac:dyDescent="0.2">
      <c r="A393" s="1">
        <v>391</v>
      </c>
      <c r="B393" s="7" t="s">
        <v>64</v>
      </c>
      <c r="C393" s="3">
        <v>39936</v>
      </c>
      <c r="D393" s="4" t="s">
        <v>629</v>
      </c>
      <c r="E393" s="4" t="s">
        <v>170</v>
      </c>
      <c r="F393" s="5" t="str">
        <f t="shared" si="60"/>
        <v>D</v>
      </c>
      <c r="G393" s="6">
        <v>0.90277777777777779</v>
      </c>
      <c r="H393" s="6">
        <v>0.91736111111111107</v>
      </c>
      <c r="I393" s="85">
        <f t="shared" si="61"/>
        <v>20.999999999999925</v>
      </c>
      <c r="J393" s="86">
        <f>I393*Segmentos!$D$7*(AH393%)*IF(ISNUMBER(AI393),AI393%,0)</f>
        <v>0</v>
      </c>
      <c r="K393" s="86">
        <f>I393*Segmentos!$D$7*(AL393%)*IF(ISNUMBER(AM393),AM393%,0)</f>
        <v>1209.5999999999958</v>
      </c>
      <c r="L393" s="4"/>
      <c r="M393" s="2">
        <v>0.01</v>
      </c>
      <c r="N393" s="2">
        <v>0.2</v>
      </c>
      <c r="O393" s="2">
        <v>4.8</v>
      </c>
      <c r="P393" s="2">
        <v>3.2863000000000002</v>
      </c>
      <c r="Q393" s="2">
        <v>0.03</v>
      </c>
      <c r="R393" s="2">
        <v>0.7</v>
      </c>
      <c r="S393" s="2">
        <v>4.8</v>
      </c>
      <c r="T393" s="2">
        <v>2.5792000000000002</v>
      </c>
      <c r="U393" s="2">
        <v>0</v>
      </c>
      <c r="V393" s="2">
        <v>0</v>
      </c>
      <c r="W393" s="8" t="s">
        <v>577</v>
      </c>
      <c r="X393" s="2">
        <v>0</v>
      </c>
      <c r="Y393" s="2">
        <v>0.01</v>
      </c>
      <c r="Z393" s="2">
        <v>0.1</v>
      </c>
      <c r="AA393" s="2">
        <v>4.8</v>
      </c>
      <c r="AB393" s="2">
        <v>0.70709999999999995</v>
      </c>
      <c r="AC393" s="2">
        <v>0</v>
      </c>
      <c r="AD393" s="2">
        <v>0</v>
      </c>
      <c r="AE393" s="8" t="s">
        <v>577</v>
      </c>
      <c r="AF393" s="2">
        <v>0</v>
      </c>
      <c r="AG393" s="20">
        <v>0</v>
      </c>
      <c r="AH393" s="20">
        <v>0</v>
      </c>
      <c r="AI393" s="21" t="s">
        <v>577</v>
      </c>
      <c r="AJ393" s="20">
        <v>0</v>
      </c>
      <c r="AK393" s="18">
        <v>0.01</v>
      </c>
      <c r="AL393" s="18">
        <v>0.3</v>
      </c>
      <c r="AM393" s="18">
        <v>4.8</v>
      </c>
      <c r="AN393" s="18">
        <v>3.2863000000000002</v>
      </c>
      <c r="AO393" s="2">
        <v>0</v>
      </c>
      <c r="AP393" s="2">
        <v>0</v>
      </c>
      <c r="AQ393" s="8" t="s">
        <v>577</v>
      </c>
      <c r="AR393" s="2">
        <v>0</v>
      </c>
      <c r="AS393" s="2">
        <v>0.02</v>
      </c>
      <c r="AT393" s="2">
        <v>0.4</v>
      </c>
      <c r="AU393" s="2">
        <v>4.8</v>
      </c>
      <c r="AV393" s="2">
        <v>1.7596000000000001</v>
      </c>
      <c r="AW393" s="2">
        <v>0.01</v>
      </c>
      <c r="AX393" s="2">
        <v>0.2</v>
      </c>
      <c r="AY393" s="2">
        <v>4.8</v>
      </c>
      <c r="AZ393" s="2">
        <v>1.5266</v>
      </c>
      <c r="BA393" s="2">
        <v>0</v>
      </c>
      <c r="BB393" s="2">
        <v>0</v>
      </c>
      <c r="BC393" s="8" t="s">
        <v>577</v>
      </c>
      <c r="BD393" s="2">
        <v>0</v>
      </c>
      <c r="BE393" s="4" t="str">
        <f t="shared" si="62"/>
        <v>NO APLICA</v>
      </c>
      <c r="BF393" s="4">
        <f t="shared" si="63"/>
        <v>1.2199999999999999E-2</v>
      </c>
      <c r="BG393">
        <f t="shared" si="64"/>
        <v>0</v>
      </c>
      <c r="BH393">
        <f t="shared" si="65"/>
        <v>0.02</v>
      </c>
      <c r="BI393">
        <f t="shared" si="66"/>
        <v>0.01</v>
      </c>
      <c r="BJ393">
        <f t="shared" si="67"/>
        <v>0.01</v>
      </c>
      <c r="BK393">
        <f t="shared" si="68"/>
        <v>0</v>
      </c>
      <c r="BL393">
        <f t="shared" si="69"/>
        <v>20.159999999999929</v>
      </c>
    </row>
    <row r="394" spans="1:64" x14ac:dyDescent="0.2">
      <c r="A394" s="1">
        <v>392</v>
      </c>
      <c r="B394" s="7" t="s">
        <v>70</v>
      </c>
      <c r="C394" s="3">
        <v>39936</v>
      </c>
      <c r="D394" s="4" t="s">
        <v>17</v>
      </c>
      <c r="E394" s="4" t="s">
        <v>169</v>
      </c>
      <c r="F394" s="5" t="str">
        <f t="shared" si="60"/>
        <v>D</v>
      </c>
      <c r="G394" s="6">
        <v>0.875</v>
      </c>
      <c r="H394" s="6">
        <v>0.9145833333333333</v>
      </c>
      <c r="I394" s="85">
        <f t="shared" si="61"/>
        <v>56.999999999999957</v>
      </c>
      <c r="J394" s="86">
        <f>I394*Segmentos!$D$7*(AH394%)*IF(ISNUMBER(AI394),AI394%,0)</f>
        <v>91405.199999999939</v>
      </c>
      <c r="K394" s="86">
        <f>I394*Segmentos!$D$7*(AL394%)*IF(ISNUMBER(AM394),AM394%,0)</f>
        <v>40219.199999999975</v>
      </c>
      <c r="L394" s="4"/>
      <c r="M394" s="2">
        <v>0.28000000000000003</v>
      </c>
      <c r="N394" s="2">
        <v>1.8</v>
      </c>
      <c r="O394" s="2">
        <v>15.3</v>
      </c>
      <c r="P394" s="2">
        <v>68.888300000000001</v>
      </c>
      <c r="Q394" s="2">
        <v>0</v>
      </c>
      <c r="R394" s="2">
        <v>0</v>
      </c>
      <c r="S394" s="8" t="s">
        <v>577</v>
      </c>
      <c r="T394" s="2">
        <v>0</v>
      </c>
      <c r="U394" s="2">
        <v>0.46</v>
      </c>
      <c r="V394" s="2">
        <v>1.9</v>
      </c>
      <c r="W394" s="2">
        <v>24.4</v>
      </c>
      <c r="X394" s="2">
        <v>23.774899999999999</v>
      </c>
      <c r="Y394" s="2">
        <v>0.51</v>
      </c>
      <c r="Z394" s="2">
        <v>2.4</v>
      </c>
      <c r="AA394" s="2">
        <v>21.2</v>
      </c>
      <c r="AB394" s="2">
        <v>37.343200000000003</v>
      </c>
      <c r="AC394" s="2">
        <v>0.1</v>
      </c>
      <c r="AD394" s="2">
        <v>2.2000000000000002</v>
      </c>
      <c r="AE394" s="2">
        <v>4.4000000000000004</v>
      </c>
      <c r="AF394" s="2">
        <v>7.7701000000000002</v>
      </c>
      <c r="AG394" s="20">
        <v>0.4</v>
      </c>
      <c r="AH394" s="20">
        <v>1.9</v>
      </c>
      <c r="AI394" s="20">
        <v>21.1</v>
      </c>
      <c r="AJ394" s="20">
        <v>46.4129</v>
      </c>
      <c r="AK394" s="18">
        <v>0.17</v>
      </c>
      <c r="AL394" s="18">
        <v>1.8</v>
      </c>
      <c r="AM394" s="18">
        <v>9.8000000000000007</v>
      </c>
      <c r="AN394" s="18">
        <v>22.4754</v>
      </c>
      <c r="AO394" s="2">
        <v>0.04</v>
      </c>
      <c r="AP394" s="2">
        <v>0.7</v>
      </c>
      <c r="AQ394" s="2">
        <v>5.4</v>
      </c>
      <c r="AR394" s="2">
        <v>1.0915999999999999</v>
      </c>
      <c r="AS394" s="2">
        <v>0.03</v>
      </c>
      <c r="AT394" s="2">
        <v>1</v>
      </c>
      <c r="AU394" s="2">
        <v>2.6</v>
      </c>
      <c r="AV394" s="2">
        <v>1.3934</v>
      </c>
      <c r="AW394" s="2">
        <v>0.31</v>
      </c>
      <c r="AX394" s="2">
        <v>0.7</v>
      </c>
      <c r="AY394" s="2">
        <v>41.2</v>
      </c>
      <c r="AZ394" s="2">
        <v>21.7807</v>
      </c>
      <c r="BA394" s="2">
        <v>0.47</v>
      </c>
      <c r="BB394" s="2">
        <v>3.4</v>
      </c>
      <c r="BC394" s="2">
        <v>13.8</v>
      </c>
      <c r="BD394" s="2">
        <v>44.622599999999998</v>
      </c>
      <c r="BE394" s="4" t="str">
        <f t="shared" si="62"/>
        <v>NO APLICA</v>
      </c>
      <c r="BF394" s="4">
        <f t="shared" si="63"/>
        <v>0.20939999999999998</v>
      </c>
      <c r="BG394">
        <f t="shared" si="64"/>
        <v>0.04</v>
      </c>
      <c r="BH394">
        <f t="shared" si="65"/>
        <v>0.03</v>
      </c>
      <c r="BI394">
        <f t="shared" si="66"/>
        <v>0.47</v>
      </c>
      <c r="BJ394">
        <f t="shared" si="67"/>
        <v>0.17</v>
      </c>
      <c r="BK394">
        <f t="shared" si="68"/>
        <v>0.4</v>
      </c>
      <c r="BL394">
        <f t="shared" si="69"/>
        <v>1569.7799999999988</v>
      </c>
    </row>
    <row r="395" spans="1:64" x14ac:dyDescent="0.2">
      <c r="A395" s="1">
        <v>393</v>
      </c>
      <c r="B395" s="7" t="s">
        <v>46</v>
      </c>
      <c r="C395" s="3">
        <v>39936</v>
      </c>
      <c r="D395" s="4" t="s">
        <v>627</v>
      </c>
      <c r="E395" s="4" t="s">
        <v>170</v>
      </c>
      <c r="F395" s="5" t="str">
        <f t="shared" si="60"/>
        <v>D</v>
      </c>
      <c r="G395" s="6">
        <v>0.83750000000000002</v>
      </c>
      <c r="H395" s="6">
        <v>0.87430555555555556</v>
      </c>
      <c r="I395" s="85">
        <f t="shared" si="61"/>
        <v>52.999999999999972</v>
      </c>
      <c r="J395" s="86">
        <f>I395*Segmentos!$D$7*(AH395%)*IF(ISNUMBER(AI395),AI395%,0)</f>
        <v>518869.99999999983</v>
      </c>
      <c r="K395" s="86">
        <f>I395*Segmentos!$D$7*(AL395%)*IF(ISNUMBER(AM395),AM395%,0)</f>
        <v>544924.79999999981</v>
      </c>
      <c r="L395" s="4"/>
      <c r="M395" s="2">
        <v>2.52</v>
      </c>
      <c r="N395" s="2">
        <v>8</v>
      </c>
      <c r="O395" s="2">
        <v>31.4</v>
      </c>
      <c r="P395" s="2">
        <v>65.329599999999999</v>
      </c>
      <c r="Q395" s="2">
        <v>1.78</v>
      </c>
      <c r="R395" s="2">
        <v>5.5</v>
      </c>
      <c r="S395" s="2">
        <v>32.1</v>
      </c>
      <c r="T395" s="2">
        <v>7.7130000000000001</v>
      </c>
      <c r="U395" s="2">
        <v>3.33</v>
      </c>
      <c r="V395" s="2">
        <v>9.5</v>
      </c>
      <c r="W395" s="2">
        <v>35.1</v>
      </c>
      <c r="X395" s="2">
        <v>18.115400000000001</v>
      </c>
      <c r="Y395" s="2">
        <v>2.65</v>
      </c>
      <c r="Z395" s="2">
        <v>7.7</v>
      </c>
      <c r="AA395" s="2">
        <v>34.200000000000003</v>
      </c>
      <c r="AB395" s="2">
        <v>20.309799999999999</v>
      </c>
      <c r="AC395" s="2">
        <v>2.25</v>
      </c>
      <c r="AD395" s="2">
        <v>8.6</v>
      </c>
      <c r="AE395" s="2">
        <v>26.3</v>
      </c>
      <c r="AF395" s="2">
        <v>19.191500000000001</v>
      </c>
      <c r="AG395" s="20">
        <v>2.4500000000000002</v>
      </c>
      <c r="AH395" s="20">
        <v>8.9</v>
      </c>
      <c r="AI395" s="20">
        <v>27.5</v>
      </c>
      <c r="AJ395" s="20">
        <v>30.138400000000001</v>
      </c>
      <c r="AK395" s="18">
        <v>2.58</v>
      </c>
      <c r="AL395" s="18">
        <v>7.2</v>
      </c>
      <c r="AM395" s="18">
        <v>35.700000000000003</v>
      </c>
      <c r="AN395" s="18">
        <v>35.191200000000002</v>
      </c>
      <c r="AO395" s="2">
        <v>1.63</v>
      </c>
      <c r="AP395" s="2">
        <v>5.0999999999999996</v>
      </c>
      <c r="AQ395" s="2">
        <v>31.7</v>
      </c>
      <c r="AR395" s="2">
        <v>4.6173000000000002</v>
      </c>
      <c r="AS395" s="2">
        <v>3.03</v>
      </c>
      <c r="AT395" s="2">
        <v>7.4</v>
      </c>
      <c r="AU395" s="2">
        <v>40.700000000000003</v>
      </c>
      <c r="AV395" s="2">
        <v>17.3262</v>
      </c>
      <c r="AW395" s="2">
        <v>2.46</v>
      </c>
      <c r="AX395" s="2">
        <v>10.9</v>
      </c>
      <c r="AY395" s="2">
        <v>22.6</v>
      </c>
      <c r="AZ395" s="2">
        <v>18.3383</v>
      </c>
      <c r="BA395" s="2">
        <v>2.52</v>
      </c>
      <c r="BB395" s="2">
        <v>7</v>
      </c>
      <c r="BC395" s="2">
        <v>35.9</v>
      </c>
      <c r="BD395" s="2">
        <v>25.047799999999999</v>
      </c>
      <c r="BE395" s="4" t="str">
        <f t="shared" si="62"/>
        <v>NO APLICA</v>
      </c>
      <c r="BF395" s="4">
        <f t="shared" si="63"/>
        <v>2.6366000000000005</v>
      </c>
      <c r="BG395">
        <f t="shared" si="64"/>
        <v>1.63</v>
      </c>
      <c r="BH395">
        <f t="shared" si="65"/>
        <v>3.03</v>
      </c>
      <c r="BI395">
        <f t="shared" si="66"/>
        <v>2.52</v>
      </c>
      <c r="BJ395">
        <f t="shared" si="67"/>
        <v>2.58</v>
      </c>
      <c r="BK395">
        <f t="shared" si="68"/>
        <v>2.4500000000000002</v>
      </c>
      <c r="BL395">
        <f t="shared" si="69"/>
        <v>13313.599999999993</v>
      </c>
    </row>
    <row r="396" spans="1:64" x14ac:dyDescent="0.2">
      <c r="A396" s="1">
        <v>394</v>
      </c>
      <c r="B396" s="7" t="s">
        <v>10</v>
      </c>
      <c r="C396" s="3">
        <v>39936</v>
      </c>
      <c r="D396" s="4" t="s">
        <v>8</v>
      </c>
      <c r="E396" s="4" t="s">
        <v>164</v>
      </c>
      <c r="F396" s="5" t="str">
        <f t="shared" si="60"/>
        <v>D</v>
      </c>
      <c r="G396" s="6">
        <v>0.875</v>
      </c>
      <c r="H396" s="6">
        <v>0.89722222222222225</v>
      </c>
      <c r="I396" s="85">
        <f t="shared" si="61"/>
        <v>32.000000000000043</v>
      </c>
      <c r="J396" s="86">
        <f>I396*Segmentos!$D$7*(AH396%)*IF(ISNUMBER(AI396),AI396%,0)</f>
        <v>833587.20000000112</v>
      </c>
      <c r="K396" s="86">
        <f>I396*Segmentos!$D$7*(AL396%)*IF(ISNUMBER(AM396),AM396%,0)</f>
        <v>579968.00000000081</v>
      </c>
      <c r="L396" s="4"/>
      <c r="M396" s="2">
        <v>5.48</v>
      </c>
      <c r="N396" s="2">
        <v>13.7</v>
      </c>
      <c r="O396" s="2">
        <v>39.9</v>
      </c>
      <c r="P396" s="2">
        <v>85.412599999999998</v>
      </c>
      <c r="Q396" s="2">
        <v>3.03</v>
      </c>
      <c r="R396" s="2">
        <v>8.1999999999999993</v>
      </c>
      <c r="S396" s="2">
        <v>36.799999999999997</v>
      </c>
      <c r="T396" s="2">
        <v>7.8807999999999998</v>
      </c>
      <c r="U396" s="2">
        <v>4.17</v>
      </c>
      <c r="V396" s="2">
        <v>12.1</v>
      </c>
      <c r="W396" s="2">
        <v>34.5</v>
      </c>
      <c r="X396" s="2">
        <v>13.631</v>
      </c>
      <c r="Y396" s="2">
        <v>6.37</v>
      </c>
      <c r="Z396" s="2">
        <v>15.9</v>
      </c>
      <c r="AA396" s="2">
        <v>40.200000000000003</v>
      </c>
      <c r="AB396" s="2">
        <v>29.3339</v>
      </c>
      <c r="AC396" s="2">
        <v>6.75</v>
      </c>
      <c r="AD396" s="2">
        <v>15.7</v>
      </c>
      <c r="AE396" s="2">
        <v>43.1</v>
      </c>
      <c r="AF396" s="2">
        <v>34.566899999999997</v>
      </c>
      <c r="AG396" s="20">
        <v>6.51</v>
      </c>
      <c r="AH396" s="20">
        <v>16.2</v>
      </c>
      <c r="AI396" s="20">
        <v>40.200000000000003</v>
      </c>
      <c r="AJ396" s="20">
        <v>48.143700000000003</v>
      </c>
      <c r="AK396" s="18">
        <v>4.55</v>
      </c>
      <c r="AL396" s="18">
        <v>11.5</v>
      </c>
      <c r="AM396" s="18">
        <v>39.4</v>
      </c>
      <c r="AN396" s="18">
        <v>37.268900000000002</v>
      </c>
      <c r="AO396" s="2">
        <v>1.35</v>
      </c>
      <c r="AP396" s="2">
        <v>5.9</v>
      </c>
      <c r="AQ396" s="2">
        <v>22.9</v>
      </c>
      <c r="AR396" s="2">
        <v>2.3039999999999998</v>
      </c>
      <c r="AS396" s="2">
        <v>4.3600000000000003</v>
      </c>
      <c r="AT396" s="2">
        <v>11.3</v>
      </c>
      <c r="AU396" s="2">
        <v>38.5</v>
      </c>
      <c r="AV396" s="2">
        <v>14.9785</v>
      </c>
      <c r="AW396" s="2">
        <v>5.19</v>
      </c>
      <c r="AX396" s="2">
        <v>14</v>
      </c>
      <c r="AY396" s="2">
        <v>37</v>
      </c>
      <c r="AZ396" s="2">
        <v>23.256</v>
      </c>
      <c r="BA396" s="2">
        <v>7.52</v>
      </c>
      <c r="BB396" s="2">
        <v>17.2</v>
      </c>
      <c r="BC396" s="2">
        <v>43.8</v>
      </c>
      <c r="BD396" s="2">
        <v>44.874099999999999</v>
      </c>
      <c r="BE396" s="4" t="str">
        <f t="shared" si="62"/>
        <v>NO APLICA</v>
      </c>
      <c r="BF396" s="4">
        <f t="shared" si="63"/>
        <v>5.2018000000000004</v>
      </c>
      <c r="BG396">
        <f t="shared" si="64"/>
        <v>1.35</v>
      </c>
      <c r="BH396">
        <f t="shared" si="65"/>
        <v>4.3600000000000003</v>
      </c>
      <c r="BI396">
        <f t="shared" si="66"/>
        <v>7.52</v>
      </c>
      <c r="BJ396">
        <f t="shared" si="67"/>
        <v>4.55</v>
      </c>
      <c r="BK396">
        <f t="shared" si="68"/>
        <v>6.51</v>
      </c>
      <c r="BL396">
        <f t="shared" si="69"/>
        <v>17492.160000000022</v>
      </c>
    </row>
    <row r="397" spans="1:64" x14ac:dyDescent="0.2">
      <c r="A397" s="1">
        <v>395</v>
      </c>
      <c r="B397" s="7" t="s">
        <v>27</v>
      </c>
      <c r="C397" s="3">
        <v>39936</v>
      </c>
      <c r="D397" s="4" t="s">
        <v>629</v>
      </c>
      <c r="E397" s="4" t="s">
        <v>169</v>
      </c>
      <c r="F397" s="5" t="str">
        <f t="shared" si="60"/>
        <v>D</v>
      </c>
      <c r="G397" s="6">
        <v>0.91805555555555562</v>
      </c>
      <c r="H397" s="6">
        <v>0.94930555555555562</v>
      </c>
      <c r="I397" s="85">
        <f t="shared" si="61"/>
        <v>45</v>
      </c>
      <c r="J397" s="86">
        <f>I397*Segmentos!$D$7*(AH397%)*IF(ISNUMBER(AI397),AI397%,0)</f>
        <v>47628</v>
      </c>
      <c r="K397" s="86">
        <f>I397*Segmentos!$D$7*(AL397%)*IF(ISNUMBER(AM397),AM397%,0)</f>
        <v>113202</v>
      </c>
      <c r="L397" s="4"/>
      <c r="M397" s="2">
        <v>0.46</v>
      </c>
      <c r="N397" s="2">
        <v>2</v>
      </c>
      <c r="O397" s="2">
        <v>22.8</v>
      </c>
      <c r="P397" s="2">
        <v>71.4499</v>
      </c>
      <c r="Q397" s="2">
        <v>0</v>
      </c>
      <c r="R397" s="2">
        <v>0.2</v>
      </c>
      <c r="S397" s="2">
        <v>2.2000000000000002</v>
      </c>
      <c r="T397" s="2">
        <v>9.9400000000000002E-2</v>
      </c>
      <c r="U397" s="2">
        <v>0.41</v>
      </c>
      <c r="V397" s="2">
        <v>2.2000000000000002</v>
      </c>
      <c r="W397" s="2">
        <v>18.899999999999999</v>
      </c>
      <c r="X397" s="2">
        <v>13.3492</v>
      </c>
      <c r="Y397" s="2">
        <v>0.42</v>
      </c>
      <c r="Z397" s="2">
        <v>2.2999999999999998</v>
      </c>
      <c r="AA397" s="2">
        <v>18.2</v>
      </c>
      <c r="AB397" s="2">
        <v>19.241900000000001</v>
      </c>
      <c r="AC397" s="2">
        <v>0.76</v>
      </c>
      <c r="AD397" s="2">
        <v>2.6</v>
      </c>
      <c r="AE397" s="2">
        <v>29.2</v>
      </c>
      <c r="AF397" s="2">
        <v>38.759399999999999</v>
      </c>
      <c r="AG397" s="20">
        <v>0.27</v>
      </c>
      <c r="AH397" s="20">
        <v>2.1</v>
      </c>
      <c r="AI397" s="20">
        <v>12.6</v>
      </c>
      <c r="AJ397" s="20">
        <v>20.016400000000001</v>
      </c>
      <c r="AK397" s="18">
        <v>0.63</v>
      </c>
      <c r="AL397" s="18">
        <v>1.9</v>
      </c>
      <c r="AM397" s="18">
        <v>33.1</v>
      </c>
      <c r="AN397" s="18">
        <v>51.433599999999998</v>
      </c>
      <c r="AO397" s="2">
        <v>0.33</v>
      </c>
      <c r="AP397" s="2">
        <v>2</v>
      </c>
      <c r="AQ397" s="2">
        <v>16.7</v>
      </c>
      <c r="AR397" s="2">
        <v>5.5663999999999998</v>
      </c>
      <c r="AS397" s="2">
        <v>0.51</v>
      </c>
      <c r="AT397" s="2">
        <v>1.6</v>
      </c>
      <c r="AU397" s="2">
        <v>32.200000000000003</v>
      </c>
      <c r="AV397" s="2">
        <v>17.4819</v>
      </c>
      <c r="AW397" s="2">
        <v>0.31</v>
      </c>
      <c r="AX397" s="2">
        <v>2</v>
      </c>
      <c r="AY397" s="2">
        <v>15.4</v>
      </c>
      <c r="AZ397" s="2">
        <v>13.807499999999999</v>
      </c>
      <c r="BA397" s="2">
        <v>0.57999999999999996</v>
      </c>
      <c r="BB397" s="2">
        <v>2.2999999999999998</v>
      </c>
      <c r="BC397" s="2">
        <v>25.4</v>
      </c>
      <c r="BD397" s="2">
        <v>34.594099999999997</v>
      </c>
      <c r="BE397" s="4" t="str">
        <f t="shared" si="62"/>
        <v>NO APLICA</v>
      </c>
      <c r="BF397" s="4">
        <f t="shared" si="63"/>
        <v>0.50819999999999999</v>
      </c>
      <c r="BG397">
        <f t="shared" si="64"/>
        <v>0.33</v>
      </c>
      <c r="BH397">
        <f t="shared" si="65"/>
        <v>0.51</v>
      </c>
      <c r="BI397">
        <f t="shared" si="66"/>
        <v>0.57999999999999996</v>
      </c>
      <c r="BJ397">
        <f t="shared" si="67"/>
        <v>0.63</v>
      </c>
      <c r="BK397">
        <f t="shared" si="68"/>
        <v>0.27</v>
      </c>
      <c r="BL397">
        <f t="shared" si="69"/>
        <v>2052</v>
      </c>
    </row>
    <row r="398" spans="1:64" x14ac:dyDescent="0.2">
      <c r="A398" s="1">
        <v>396</v>
      </c>
      <c r="B398" s="7" t="s">
        <v>59</v>
      </c>
      <c r="C398" s="3">
        <v>39936</v>
      </c>
      <c r="D398" s="4" t="s">
        <v>17</v>
      </c>
      <c r="E398" s="4" t="s">
        <v>169</v>
      </c>
      <c r="F398" s="5" t="str">
        <f t="shared" si="60"/>
        <v>D</v>
      </c>
      <c r="G398" s="6">
        <v>0.83333333333333337</v>
      </c>
      <c r="H398" s="6">
        <v>0.875</v>
      </c>
      <c r="I398" s="85">
        <f t="shared" si="61"/>
        <v>59.999999999999943</v>
      </c>
      <c r="J398" s="86">
        <f>I398*Segmentos!$D$7*(AH398%)*IF(ISNUMBER(AI398),AI398%,0)</f>
        <v>40655.999999999964</v>
      </c>
      <c r="K398" s="86">
        <f>I398*Segmentos!$D$7*(AL398%)*IF(ISNUMBER(AM398),AM398%,0)</f>
        <v>11663.999999999993</v>
      </c>
      <c r="L398" s="4"/>
      <c r="M398" s="2">
        <v>0.1</v>
      </c>
      <c r="N398" s="2">
        <v>1</v>
      </c>
      <c r="O398" s="2">
        <v>10.7</v>
      </c>
      <c r="P398" s="2">
        <v>95.528499999999994</v>
      </c>
      <c r="Q398" s="2">
        <v>0</v>
      </c>
      <c r="R398" s="2">
        <v>0.2</v>
      </c>
      <c r="S398" s="2">
        <v>1.7</v>
      </c>
      <c r="T398" s="2">
        <v>0.44290000000000002</v>
      </c>
      <c r="U398" s="2">
        <v>0.01</v>
      </c>
      <c r="V398" s="2">
        <v>0.7</v>
      </c>
      <c r="W398" s="2">
        <v>1.7</v>
      </c>
      <c r="X398" s="2">
        <v>2.319</v>
      </c>
      <c r="Y398" s="2">
        <v>0.17</v>
      </c>
      <c r="Z398" s="2">
        <v>0.6</v>
      </c>
      <c r="AA398" s="2">
        <v>29.2</v>
      </c>
      <c r="AB398" s="2">
        <v>45.4983</v>
      </c>
      <c r="AC398" s="2">
        <v>0.16</v>
      </c>
      <c r="AD398" s="2">
        <v>1.9</v>
      </c>
      <c r="AE398" s="2">
        <v>8.3000000000000007</v>
      </c>
      <c r="AF398" s="2">
        <v>47.268300000000004</v>
      </c>
      <c r="AG398" s="20">
        <v>0.17</v>
      </c>
      <c r="AH398" s="20">
        <v>1.1000000000000001</v>
      </c>
      <c r="AI398" s="20">
        <v>15.4</v>
      </c>
      <c r="AJ398" s="20">
        <v>73.140199999999993</v>
      </c>
      <c r="AK398" s="18">
        <v>0.05</v>
      </c>
      <c r="AL398" s="18">
        <v>0.9</v>
      </c>
      <c r="AM398" s="18">
        <v>5.4</v>
      </c>
      <c r="AN398" s="18">
        <v>22.388300000000001</v>
      </c>
      <c r="AO398" s="2">
        <v>0.03</v>
      </c>
      <c r="AP398" s="2">
        <v>0.6</v>
      </c>
      <c r="AQ398" s="2">
        <v>4.9000000000000004</v>
      </c>
      <c r="AR398" s="2">
        <v>3.1305000000000001</v>
      </c>
      <c r="AS398" s="2">
        <v>0.01</v>
      </c>
      <c r="AT398" s="2">
        <v>0.1</v>
      </c>
      <c r="AU398" s="2">
        <v>5</v>
      </c>
      <c r="AV398" s="2">
        <v>1.4937</v>
      </c>
      <c r="AW398" s="2">
        <v>0</v>
      </c>
      <c r="AX398" s="2">
        <v>0</v>
      </c>
      <c r="AY398" s="8" t="s">
        <v>577</v>
      </c>
      <c r="AZ398" s="2">
        <v>0</v>
      </c>
      <c r="BA398" s="2">
        <v>0.26</v>
      </c>
      <c r="BB398" s="2">
        <v>2.2999999999999998</v>
      </c>
      <c r="BC398" s="2">
        <v>11.4</v>
      </c>
      <c r="BD398" s="2">
        <v>90.904300000000006</v>
      </c>
      <c r="BE398" s="4" t="str">
        <f t="shared" si="62"/>
        <v>NO APLICA</v>
      </c>
      <c r="BF398" s="4">
        <f t="shared" si="63"/>
        <v>0.10460000000000003</v>
      </c>
      <c r="BG398">
        <f t="shared" si="64"/>
        <v>0.03</v>
      </c>
      <c r="BH398">
        <f t="shared" si="65"/>
        <v>0.01</v>
      </c>
      <c r="BI398">
        <f t="shared" si="66"/>
        <v>0.26</v>
      </c>
      <c r="BJ398">
        <f t="shared" si="67"/>
        <v>0.05</v>
      </c>
      <c r="BK398">
        <f t="shared" si="68"/>
        <v>0.17</v>
      </c>
      <c r="BL398">
        <f t="shared" si="69"/>
        <v>641.99999999999932</v>
      </c>
    </row>
    <row r="399" spans="1:64" x14ac:dyDescent="0.2">
      <c r="A399" s="1">
        <v>397</v>
      </c>
      <c r="B399" s="7" t="s">
        <v>63</v>
      </c>
      <c r="C399" s="3">
        <v>39936</v>
      </c>
      <c r="D399" s="4" t="s">
        <v>629</v>
      </c>
      <c r="E399" s="4" t="s">
        <v>170</v>
      </c>
      <c r="F399" s="5" t="str">
        <f t="shared" si="60"/>
        <v>D</v>
      </c>
      <c r="G399" s="6">
        <v>0.87430555555555556</v>
      </c>
      <c r="H399" s="6">
        <v>0.88194444444444453</v>
      </c>
      <c r="I399" s="85">
        <f t="shared" si="61"/>
        <v>11.000000000000121</v>
      </c>
      <c r="J399" s="86">
        <f>I399*Segmentos!$D$7*(AH399%)*IF(ISNUMBER(AI399),AI399%,0)</f>
        <v>14731.200000000168</v>
      </c>
      <c r="K399" s="86">
        <f>I399*Segmentos!$D$7*(AL399%)*IF(ISNUMBER(AM399),AM399%,0)</f>
        <v>26998.4000000003</v>
      </c>
      <c r="L399" s="4"/>
      <c r="M399" s="2">
        <v>0.48</v>
      </c>
      <c r="N399" s="2">
        <v>1.1000000000000001</v>
      </c>
      <c r="O399" s="2">
        <v>43.2</v>
      </c>
      <c r="P399" s="2">
        <v>50.932699999999997</v>
      </c>
      <c r="Q399" s="2">
        <v>0.3</v>
      </c>
      <c r="R399" s="2">
        <v>0.4</v>
      </c>
      <c r="S399" s="2">
        <v>72.7</v>
      </c>
      <c r="T399" s="2">
        <v>5.3391999999999999</v>
      </c>
      <c r="U399" s="2">
        <v>0.54</v>
      </c>
      <c r="V399" s="2">
        <v>1</v>
      </c>
      <c r="W399" s="2">
        <v>56.3</v>
      </c>
      <c r="X399" s="2">
        <v>11.9291</v>
      </c>
      <c r="Y399" s="2">
        <v>0.54</v>
      </c>
      <c r="Z399" s="2">
        <v>1</v>
      </c>
      <c r="AA399" s="2">
        <v>56.4</v>
      </c>
      <c r="AB399" s="2">
        <v>16.873200000000001</v>
      </c>
      <c r="AC399" s="2">
        <v>0.49</v>
      </c>
      <c r="AD399" s="2">
        <v>1.7</v>
      </c>
      <c r="AE399" s="2">
        <v>28.3</v>
      </c>
      <c r="AF399" s="2">
        <v>16.7913</v>
      </c>
      <c r="AG399" s="20">
        <v>0.35</v>
      </c>
      <c r="AH399" s="20">
        <v>0.9</v>
      </c>
      <c r="AI399" s="20">
        <v>37.200000000000003</v>
      </c>
      <c r="AJ399" s="20">
        <v>17.511399999999998</v>
      </c>
      <c r="AK399" s="18">
        <v>0.61</v>
      </c>
      <c r="AL399" s="18">
        <v>1.3</v>
      </c>
      <c r="AM399" s="18">
        <v>47.2</v>
      </c>
      <c r="AN399" s="18">
        <v>33.421300000000002</v>
      </c>
      <c r="AO399" s="2">
        <v>0.01</v>
      </c>
      <c r="AP399" s="2">
        <v>0.1</v>
      </c>
      <c r="AQ399" s="2">
        <v>9.1</v>
      </c>
      <c r="AR399" s="2">
        <v>7.2099999999999997E-2</v>
      </c>
      <c r="AS399" s="2">
        <v>0.13</v>
      </c>
      <c r="AT399" s="2">
        <v>0.5</v>
      </c>
      <c r="AU399" s="2">
        <v>27.3</v>
      </c>
      <c r="AV399" s="2">
        <v>2.8967999999999998</v>
      </c>
      <c r="AW399" s="2">
        <v>1.22</v>
      </c>
      <c r="AX399" s="2">
        <v>2.2999999999999998</v>
      </c>
      <c r="AY399" s="2">
        <v>53.8</v>
      </c>
      <c r="AZ399" s="2">
        <v>36.9285</v>
      </c>
      <c r="BA399" s="2">
        <v>0.27</v>
      </c>
      <c r="BB399" s="2">
        <v>0.9</v>
      </c>
      <c r="BC399" s="2">
        <v>29.2</v>
      </c>
      <c r="BD399" s="2">
        <v>11.035299999999999</v>
      </c>
      <c r="BE399" s="4" t="str">
        <f t="shared" si="62"/>
        <v>NO APLICA</v>
      </c>
      <c r="BF399" s="4">
        <f t="shared" si="63"/>
        <v>0.52020000000000011</v>
      </c>
      <c r="BG399">
        <f t="shared" si="64"/>
        <v>0.01</v>
      </c>
      <c r="BH399">
        <f t="shared" si="65"/>
        <v>0.13</v>
      </c>
      <c r="BI399">
        <f t="shared" si="66"/>
        <v>1.22</v>
      </c>
      <c r="BJ399">
        <f t="shared" si="67"/>
        <v>0.61</v>
      </c>
      <c r="BK399">
        <f t="shared" si="68"/>
        <v>0.35</v>
      </c>
      <c r="BL399">
        <f t="shared" si="69"/>
        <v>522.72000000000583</v>
      </c>
    </row>
    <row r="400" spans="1:64" x14ac:dyDescent="0.2">
      <c r="A400" s="1">
        <v>398</v>
      </c>
      <c r="B400" s="7" t="s">
        <v>68</v>
      </c>
      <c r="C400" s="3">
        <v>39936</v>
      </c>
      <c r="D400" s="4" t="s">
        <v>8</v>
      </c>
      <c r="E400" s="4" t="s">
        <v>183</v>
      </c>
      <c r="F400" s="5" t="str">
        <f t="shared" si="60"/>
        <v>D</v>
      </c>
      <c r="G400" s="6">
        <v>0.89722222222222225</v>
      </c>
      <c r="H400" s="6">
        <v>0.95347222222222217</v>
      </c>
      <c r="I400" s="85">
        <f t="shared" si="61"/>
        <v>80.999999999999872</v>
      </c>
      <c r="J400" s="86">
        <f>I400*Segmentos!$D$7*(AH400%)*IF(ISNUMBER(AI400),AI400%,0)</f>
        <v>3180902.3999999953</v>
      </c>
      <c r="K400" s="86">
        <f>I400*Segmentos!$D$7*(AL400%)*IF(ISNUMBER(AM400),AM400%,0)</f>
        <v>1402498.7999999977</v>
      </c>
      <c r="L400" s="4"/>
      <c r="M400" s="2">
        <v>6.92</v>
      </c>
      <c r="N400" s="2">
        <v>18.600000000000001</v>
      </c>
      <c r="O400" s="2">
        <v>37.200000000000003</v>
      </c>
      <c r="P400" s="2">
        <v>85.588399999999993</v>
      </c>
      <c r="Q400" s="2">
        <v>6.24</v>
      </c>
      <c r="R400" s="2">
        <v>12.2</v>
      </c>
      <c r="S400" s="2">
        <v>51.1</v>
      </c>
      <c r="T400" s="2">
        <v>12.877599999999999</v>
      </c>
      <c r="U400" s="2">
        <v>6.71</v>
      </c>
      <c r="V400" s="2">
        <v>18.100000000000001</v>
      </c>
      <c r="W400" s="2">
        <v>37.1</v>
      </c>
      <c r="X400" s="2">
        <v>17.404299999999999</v>
      </c>
      <c r="Y400" s="2">
        <v>7.3</v>
      </c>
      <c r="Z400" s="2">
        <v>22.1</v>
      </c>
      <c r="AA400" s="2">
        <v>33</v>
      </c>
      <c r="AB400" s="2">
        <v>26.658899999999999</v>
      </c>
      <c r="AC400" s="2">
        <v>7.06</v>
      </c>
      <c r="AD400" s="2">
        <v>19</v>
      </c>
      <c r="AE400" s="2">
        <v>37.200000000000003</v>
      </c>
      <c r="AF400" s="2">
        <v>28.647600000000001</v>
      </c>
      <c r="AG400" s="20">
        <v>9.81</v>
      </c>
      <c r="AH400" s="20">
        <v>23.6</v>
      </c>
      <c r="AI400" s="20">
        <v>41.6</v>
      </c>
      <c r="AJ400" s="20">
        <v>57.533499999999997</v>
      </c>
      <c r="AK400" s="18">
        <v>4.32</v>
      </c>
      <c r="AL400" s="18">
        <v>14.1</v>
      </c>
      <c r="AM400" s="18">
        <v>30.7</v>
      </c>
      <c r="AN400" s="18">
        <v>28.0548</v>
      </c>
      <c r="AO400" s="2">
        <v>3.41</v>
      </c>
      <c r="AP400" s="2">
        <v>16.2</v>
      </c>
      <c r="AQ400" s="2">
        <v>21.1</v>
      </c>
      <c r="AR400" s="2">
        <v>4.6047000000000002</v>
      </c>
      <c r="AS400" s="2">
        <v>5.84</v>
      </c>
      <c r="AT400" s="2">
        <v>15.1</v>
      </c>
      <c r="AU400" s="2">
        <v>38.700000000000003</v>
      </c>
      <c r="AV400" s="2">
        <v>15.9087</v>
      </c>
      <c r="AW400" s="2">
        <v>7.34</v>
      </c>
      <c r="AX400" s="2">
        <v>20</v>
      </c>
      <c r="AY400" s="2">
        <v>36.700000000000003</v>
      </c>
      <c r="AZ400" s="2">
        <v>26.100300000000001</v>
      </c>
      <c r="BA400" s="2">
        <v>8.23</v>
      </c>
      <c r="BB400" s="2">
        <v>20.2</v>
      </c>
      <c r="BC400" s="2">
        <v>40.700000000000003</v>
      </c>
      <c r="BD400" s="2">
        <v>38.974699999999999</v>
      </c>
      <c r="BE400" s="4" t="str">
        <f t="shared" si="62"/>
        <v>ENTRETENIDO</v>
      </c>
      <c r="BF400" s="4">
        <f t="shared" si="63"/>
        <v>6.4492000000000003</v>
      </c>
      <c r="BG400">
        <f t="shared" si="64"/>
        <v>3.41</v>
      </c>
      <c r="BH400">
        <f t="shared" si="65"/>
        <v>5.84</v>
      </c>
      <c r="BI400">
        <f t="shared" si="66"/>
        <v>8.23</v>
      </c>
      <c r="BJ400">
        <f t="shared" si="67"/>
        <v>4.32</v>
      </c>
      <c r="BK400">
        <f t="shared" si="68"/>
        <v>9.81</v>
      </c>
      <c r="BL400">
        <f t="shared" si="69"/>
        <v>56045.519999999917</v>
      </c>
    </row>
    <row r="401" spans="1:64" x14ac:dyDescent="0.2">
      <c r="A401" s="1">
        <v>399</v>
      </c>
      <c r="B401" s="7" t="s">
        <v>85</v>
      </c>
      <c r="C401" s="3">
        <v>39936</v>
      </c>
      <c r="D401" s="4" t="s">
        <v>629</v>
      </c>
      <c r="E401" s="4" t="s">
        <v>180</v>
      </c>
      <c r="F401" s="5" t="str">
        <f t="shared" si="60"/>
        <v>D</v>
      </c>
      <c r="G401" s="6">
        <v>0.85555555555555562</v>
      </c>
      <c r="H401" s="6">
        <v>0.87361111111111101</v>
      </c>
      <c r="I401" s="85">
        <f t="shared" si="61"/>
        <v>25.999999999999748</v>
      </c>
      <c r="J401" s="86">
        <f>I401*Segmentos!$D$7*(AH401%)*IF(ISNUMBER(AI401),AI401%,0)</f>
        <v>130415.99999999873</v>
      </c>
      <c r="K401" s="86">
        <f>I401*Segmentos!$D$7*(AL401%)*IF(ISNUMBER(AM401),AM401%,0)</f>
        <v>92570.399999999107</v>
      </c>
      <c r="L401" s="4"/>
      <c r="M401" s="2">
        <v>1.06</v>
      </c>
      <c r="N401" s="2">
        <v>2.6</v>
      </c>
      <c r="O401" s="2">
        <v>40.4</v>
      </c>
      <c r="P401" s="2">
        <v>98.265100000000004</v>
      </c>
      <c r="Q401" s="2">
        <v>0</v>
      </c>
      <c r="R401" s="2">
        <v>0</v>
      </c>
      <c r="S401" s="8" t="s">
        <v>577</v>
      </c>
      <c r="T401" s="2">
        <v>0</v>
      </c>
      <c r="U401" s="2">
        <v>0.97</v>
      </c>
      <c r="V401" s="2">
        <v>1.8</v>
      </c>
      <c r="W401" s="2">
        <v>54.8</v>
      </c>
      <c r="X401" s="2">
        <v>18.720600000000001</v>
      </c>
      <c r="Y401" s="2">
        <v>0.35</v>
      </c>
      <c r="Z401" s="2">
        <v>1.6</v>
      </c>
      <c r="AA401" s="2">
        <v>21.6</v>
      </c>
      <c r="AB401" s="2">
        <v>9.4265000000000008</v>
      </c>
      <c r="AC401" s="2">
        <v>2.31</v>
      </c>
      <c r="AD401" s="2">
        <v>5.5</v>
      </c>
      <c r="AE401" s="2">
        <v>42.4</v>
      </c>
      <c r="AF401" s="2">
        <v>70.118099999999998</v>
      </c>
      <c r="AG401" s="20">
        <v>1.25</v>
      </c>
      <c r="AH401" s="20">
        <v>3</v>
      </c>
      <c r="AI401" s="20">
        <v>41.8</v>
      </c>
      <c r="AJ401" s="20">
        <v>54.855499999999999</v>
      </c>
      <c r="AK401" s="18">
        <v>0.89</v>
      </c>
      <c r="AL401" s="18">
        <v>2.2999999999999998</v>
      </c>
      <c r="AM401" s="18">
        <v>38.700000000000003</v>
      </c>
      <c r="AN401" s="18">
        <v>43.409700000000001</v>
      </c>
      <c r="AO401" s="2">
        <v>0.17</v>
      </c>
      <c r="AP401" s="2">
        <v>0.9</v>
      </c>
      <c r="AQ401" s="2">
        <v>18.600000000000001</v>
      </c>
      <c r="AR401" s="2">
        <v>1.7374000000000001</v>
      </c>
      <c r="AS401" s="2">
        <v>0.95</v>
      </c>
      <c r="AT401" s="2">
        <v>3.1</v>
      </c>
      <c r="AU401" s="2">
        <v>30.6</v>
      </c>
      <c r="AV401" s="2">
        <v>19.3048</v>
      </c>
      <c r="AW401" s="2">
        <v>1.71</v>
      </c>
      <c r="AX401" s="2">
        <v>2.8</v>
      </c>
      <c r="AY401" s="2">
        <v>61.1</v>
      </c>
      <c r="AZ401" s="2">
        <v>45.364400000000003</v>
      </c>
      <c r="BA401" s="2">
        <v>0.9</v>
      </c>
      <c r="BB401" s="2">
        <v>2.7</v>
      </c>
      <c r="BC401" s="2">
        <v>32.9</v>
      </c>
      <c r="BD401" s="2">
        <v>31.858499999999999</v>
      </c>
      <c r="BE401" s="4" t="str">
        <f t="shared" si="62"/>
        <v>NO APLICA</v>
      </c>
      <c r="BF401" s="4">
        <f t="shared" si="63"/>
        <v>1.1168</v>
      </c>
      <c r="BG401">
        <f t="shared" si="64"/>
        <v>0.17</v>
      </c>
      <c r="BH401">
        <f t="shared" si="65"/>
        <v>0.95</v>
      </c>
      <c r="BI401">
        <f t="shared" si="66"/>
        <v>1.71</v>
      </c>
      <c r="BJ401">
        <f t="shared" si="67"/>
        <v>0.89</v>
      </c>
      <c r="BK401">
        <f t="shared" si="68"/>
        <v>1.25</v>
      </c>
      <c r="BL401">
        <f t="shared" si="69"/>
        <v>2731.0399999999731</v>
      </c>
    </row>
    <row r="402" spans="1:64" x14ac:dyDescent="0.2">
      <c r="A402" s="1">
        <v>400</v>
      </c>
      <c r="B402" s="7" t="s">
        <v>25</v>
      </c>
      <c r="C402" s="3">
        <v>39936</v>
      </c>
      <c r="D402" s="4" t="s">
        <v>629</v>
      </c>
      <c r="E402" s="4" t="s">
        <v>171</v>
      </c>
      <c r="F402" s="5" t="str">
        <f t="shared" si="60"/>
        <v>D</v>
      </c>
      <c r="G402" s="6">
        <v>0.89444444444444438</v>
      </c>
      <c r="H402" s="6">
        <v>0.89513888888888893</v>
      </c>
      <c r="I402" s="85">
        <f t="shared" si="61"/>
        <v>1.0000000000001563</v>
      </c>
      <c r="J402" s="86">
        <f>I402*Segmentos!$D$7*(AH402%)*IF(ISNUMBER(AI402),AI402%,0)</f>
        <v>1200.0000000001876</v>
      </c>
      <c r="K402" s="86">
        <f>I402*Segmentos!$D$7*(AL402%)*IF(ISNUMBER(AM402),AM402%,0)</f>
        <v>2000.0000000003126</v>
      </c>
      <c r="L402" s="4"/>
      <c r="M402" s="2">
        <v>0.39</v>
      </c>
      <c r="N402" s="2">
        <v>0.4</v>
      </c>
      <c r="O402" s="2">
        <v>100</v>
      </c>
      <c r="P402" s="2">
        <v>57.203299999999999</v>
      </c>
      <c r="Q402" s="2">
        <v>0.23</v>
      </c>
      <c r="R402" s="2">
        <v>0.2</v>
      </c>
      <c r="S402" s="2">
        <v>100</v>
      </c>
      <c r="T402" s="2">
        <v>5.5800999999999998</v>
      </c>
      <c r="U402" s="2">
        <v>0.27</v>
      </c>
      <c r="V402" s="2">
        <v>0.3</v>
      </c>
      <c r="W402" s="2">
        <v>100</v>
      </c>
      <c r="X402" s="2">
        <v>8.2667000000000002</v>
      </c>
      <c r="Y402" s="2">
        <v>0.41</v>
      </c>
      <c r="Z402" s="2">
        <v>0.4</v>
      </c>
      <c r="AA402" s="2">
        <v>100</v>
      </c>
      <c r="AB402" s="2">
        <v>17.928000000000001</v>
      </c>
      <c r="AC402" s="2">
        <v>0.52</v>
      </c>
      <c r="AD402" s="2">
        <v>0.5</v>
      </c>
      <c r="AE402" s="2">
        <v>100</v>
      </c>
      <c r="AF402" s="2">
        <v>25.4284</v>
      </c>
      <c r="AG402" s="20">
        <v>0.28000000000000003</v>
      </c>
      <c r="AH402" s="20">
        <v>0.3</v>
      </c>
      <c r="AI402" s="20">
        <v>100</v>
      </c>
      <c r="AJ402" s="20">
        <v>19.4374</v>
      </c>
      <c r="AK402" s="18">
        <v>0.48</v>
      </c>
      <c r="AL402" s="18">
        <v>0.5</v>
      </c>
      <c r="AM402" s="18">
        <v>100</v>
      </c>
      <c r="AN402" s="18">
        <v>37.765900000000002</v>
      </c>
      <c r="AO402" s="2">
        <v>0.15</v>
      </c>
      <c r="AP402" s="2">
        <v>0.2</v>
      </c>
      <c r="AQ402" s="2">
        <v>100</v>
      </c>
      <c r="AR402" s="2">
        <v>2.5061</v>
      </c>
      <c r="AS402" s="2">
        <v>0.14000000000000001</v>
      </c>
      <c r="AT402" s="2">
        <v>0.1</v>
      </c>
      <c r="AU402" s="2">
        <v>100</v>
      </c>
      <c r="AV402" s="2">
        <v>4.4324000000000003</v>
      </c>
      <c r="AW402" s="2">
        <v>0.6</v>
      </c>
      <c r="AX402" s="2">
        <v>0.6</v>
      </c>
      <c r="AY402" s="2">
        <v>100</v>
      </c>
      <c r="AZ402" s="2">
        <v>25.4663</v>
      </c>
      <c r="BA402" s="2">
        <v>0.44</v>
      </c>
      <c r="BB402" s="2">
        <v>0.4</v>
      </c>
      <c r="BC402" s="2">
        <v>100</v>
      </c>
      <c r="BD402" s="2">
        <v>24.798500000000001</v>
      </c>
      <c r="BE402" s="4" t="str">
        <f t="shared" si="62"/>
        <v>NO APLICA</v>
      </c>
      <c r="BF402" s="4">
        <f t="shared" si="63"/>
        <v>0.33100000000000002</v>
      </c>
      <c r="BG402">
        <f t="shared" si="64"/>
        <v>0.15</v>
      </c>
      <c r="BH402">
        <f t="shared" si="65"/>
        <v>0.14000000000000001</v>
      </c>
      <c r="BI402">
        <f t="shared" si="66"/>
        <v>0.6</v>
      </c>
      <c r="BJ402">
        <f t="shared" si="67"/>
        <v>0.48</v>
      </c>
      <c r="BK402">
        <f t="shared" si="68"/>
        <v>0.28000000000000003</v>
      </c>
      <c r="BL402">
        <f t="shared" si="69"/>
        <v>40.000000000006253</v>
      </c>
    </row>
    <row r="403" spans="1:64" x14ac:dyDescent="0.2">
      <c r="A403" s="1">
        <v>401</v>
      </c>
      <c r="B403" s="7" t="s">
        <v>71</v>
      </c>
      <c r="C403" s="3">
        <v>39936</v>
      </c>
      <c r="D403" s="4" t="s">
        <v>628</v>
      </c>
      <c r="E403" s="4" t="s">
        <v>168</v>
      </c>
      <c r="F403" s="5" t="str">
        <f t="shared" si="60"/>
        <v>D</v>
      </c>
      <c r="G403" s="6">
        <v>0.91736111111111107</v>
      </c>
      <c r="H403" s="6">
        <v>0.99722222222222223</v>
      </c>
      <c r="I403" s="85">
        <f t="shared" si="61"/>
        <v>115.00000000000007</v>
      </c>
      <c r="J403" s="86">
        <f>I403*Segmentos!$D$7*(AH403%)*IF(ISNUMBER(AI403),AI403%,0)</f>
        <v>983664.0000000007</v>
      </c>
      <c r="K403" s="86">
        <f>I403*Segmentos!$D$7*(AL403%)*IF(ISNUMBER(AM403),AM403%,0)</f>
        <v>807898.00000000058</v>
      </c>
      <c r="L403" s="4" t="s">
        <v>241</v>
      </c>
      <c r="M403" s="2">
        <v>1.93</v>
      </c>
      <c r="N403" s="2">
        <v>9.4</v>
      </c>
      <c r="O403" s="2">
        <v>20.5</v>
      </c>
      <c r="P403" s="2">
        <v>81.879300000000001</v>
      </c>
      <c r="Q403" s="2">
        <v>0.84</v>
      </c>
      <c r="R403" s="2">
        <v>5.2</v>
      </c>
      <c r="S403" s="2">
        <v>16.399999999999999</v>
      </c>
      <c r="T403" s="2">
        <v>5.9748000000000001</v>
      </c>
      <c r="U403" s="2">
        <v>2.2799999999999998</v>
      </c>
      <c r="V403" s="2">
        <v>9.9</v>
      </c>
      <c r="W403" s="2">
        <v>22.9</v>
      </c>
      <c r="X403" s="2">
        <v>20.257000000000001</v>
      </c>
      <c r="Y403" s="2">
        <v>2.98</v>
      </c>
      <c r="Z403" s="2">
        <v>12.7</v>
      </c>
      <c r="AA403" s="2">
        <v>23.4</v>
      </c>
      <c r="AB403" s="2">
        <v>37.379100000000001</v>
      </c>
      <c r="AC403" s="2">
        <v>1.31</v>
      </c>
      <c r="AD403" s="2">
        <v>8.3000000000000007</v>
      </c>
      <c r="AE403" s="2">
        <v>15.7</v>
      </c>
      <c r="AF403" s="2">
        <v>18.2683</v>
      </c>
      <c r="AG403" s="20">
        <v>2.13</v>
      </c>
      <c r="AH403" s="20">
        <v>9.9</v>
      </c>
      <c r="AI403" s="20">
        <v>21.6</v>
      </c>
      <c r="AJ403" s="20">
        <v>42.919600000000003</v>
      </c>
      <c r="AK403" s="18">
        <v>1.75</v>
      </c>
      <c r="AL403" s="18">
        <v>9.1</v>
      </c>
      <c r="AM403" s="18">
        <v>19.3</v>
      </c>
      <c r="AN403" s="18">
        <v>38.959699999999998</v>
      </c>
      <c r="AO403" s="2">
        <v>0.83</v>
      </c>
      <c r="AP403" s="2">
        <v>3.5</v>
      </c>
      <c r="AQ403" s="2">
        <v>23.4</v>
      </c>
      <c r="AR403" s="2">
        <v>3.8365</v>
      </c>
      <c r="AS403" s="2">
        <v>1.48</v>
      </c>
      <c r="AT403" s="2">
        <v>7.2</v>
      </c>
      <c r="AU403" s="2">
        <v>20.6</v>
      </c>
      <c r="AV403" s="2">
        <v>13.802300000000001</v>
      </c>
      <c r="AW403" s="2">
        <v>2.19</v>
      </c>
      <c r="AX403" s="2">
        <v>10.5</v>
      </c>
      <c r="AY403" s="2">
        <v>20.9</v>
      </c>
      <c r="AZ403" s="2">
        <v>26.703900000000001</v>
      </c>
      <c r="BA403" s="2">
        <v>2.31</v>
      </c>
      <c r="BB403" s="2">
        <v>11.6</v>
      </c>
      <c r="BC403" s="2">
        <v>19.899999999999999</v>
      </c>
      <c r="BD403" s="2">
        <v>37.536499999999997</v>
      </c>
      <c r="BE403" s="4" t="str">
        <f t="shared" si="62"/>
        <v>ABURRIDO</v>
      </c>
      <c r="BF403" s="4">
        <f t="shared" si="63"/>
        <v>1.7483999999999997</v>
      </c>
      <c r="BG403">
        <f t="shared" si="64"/>
        <v>0.83</v>
      </c>
      <c r="BH403">
        <f t="shared" si="65"/>
        <v>1.48</v>
      </c>
      <c r="BI403">
        <f t="shared" si="66"/>
        <v>2.31</v>
      </c>
      <c r="BJ403">
        <f t="shared" si="67"/>
        <v>1.75</v>
      </c>
      <c r="BK403">
        <f t="shared" si="68"/>
        <v>2.13</v>
      </c>
      <c r="BL403">
        <f t="shared" si="69"/>
        <v>22160.500000000015</v>
      </c>
    </row>
    <row r="404" spans="1:64" x14ac:dyDescent="0.2">
      <c r="A404" s="1">
        <v>402</v>
      </c>
      <c r="B404" s="7" t="s">
        <v>66</v>
      </c>
      <c r="C404" s="3">
        <v>39936</v>
      </c>
      <c r="D404" s="4" t="s">
        <v>628</v>
      </c>
      <c r="E404" s="4" t="s">
        <v>168</v>
      </c>
      <c r="F404" s="5" t="str">
        <f t="shared" si="60"/>
        <v>D</v>
      </c>
      <c r="G404" s="6">
        <v>0.83958333333333324</v>
      </c>
      <c r="H404" s="6">
        <v>0.91388888888888886</v>
      </c>
      <c r="I404" s="85">
        <f t="shared" si="61"/>
        <v>107.0000000000001</v>
      </c>
      <c r="J404" s="86">
        <f>I404*Segmentos!$D$7*(AH404%)*IF(ISNUMBER(AI404),AI404%,0)</f>
        <v>327420.00000000029</v>
      </c>
      <c r="K404" s="86">
        <f>I404*Segmentos!$D$7*(AL404%)*IF(ISNUMBER(AM404),AM404%,0)</f>
        <v>496779.60000000038</v>
      </c>
      <c r="L404" s="4" t="s">
        <v>240</v>
      </c>
      <c r="M404" s="2">
        <v>0.97</v>
      </c>
      <c r="N404" s="2">
        <v>7.4</v>
      </c>
      <c r="O404" s="2">
        <v>13.1</v>
      </c>
      <c r="P404" s="2">
        <v>72.891300000000001</v>
      </c>
      <c r="Q404" s="2">
        <v>0.67</v>
      </c>
      <c r="R404" s="2">
        <v>2.9</v>
      </c>
      <c r="S404" s="2">
        <v>22.9</v>
      </c>
      <c r="T404" s="2">
        <v>8.3783999999999992</v>
      </c>
      <c r="U404" s="2">
        <v>1.63</v>
      </c>
      <c r="V404" s="2">
        <v>7.3</v>
      </c>
      <c r="W404" s="2">
        <v>22.4</v>
      </c>
      <c r="X404" s="2">
        <v>25.610299999999999</v>
      </c>
      <c r="Y404" s="2">
        <v>1.03</v>
      </c>
      <c r="Z404" s="2">
        <v>9.3000000000000007</v>
      </c>
      <c r="AA404" s="2">
        <v>11</v>
      </c>
      <c r="AB404" s="2">
        <v>22.773599999999998</v>
      </c>
      <c r="AC404" s="2">
        <v>0.65</v>
      </c>
      <c r="AD404" s="2">
        <v>8</v>
      </c>
      <c r="AE404" s="2">
        <v>8.1999999999999993</v>
      </c>
      <c r="AF404" s="2">
        <v>16.129100000000001</v>
      </c>
      <c r="AG404" s="20">
        <v>0.76</v>
      </c>
      <c r="AH404" s="20">
        <v>7.5</v>
      </c>
      <c r="AI404" s="20">
        <v>10.199999999999999</v>
      </c>
      <c r="AJ404" s="20">
        <v>27.180099999999999</v>
      </c>
      <c r="AK404" s="18">
        <v>1.1599999999999999</v>
      </c>
      <c r="AL404" s="18">
        <v>7.3</v>
      </c>
      <c r="AM404" s="18">
        <v>15.9</v>
      </c>
      <c r="AN404" s="18">
        <v>45.711199999999998</v>
      </c>
      <c r="AO404" s="2">
        <v>0.25</v>
      </c>
      <c r="AP404" s="2">
        <v>3.9</v>
      </c>
      <c r="AQ404" s="2">
        <v>6.3</v>
      </c>
      <c r="AR404" s="2">
        <v>2.0409000000000002</v>
      </c>
      <c r="AS404" s="2">
        <v>1.69</v>
      </c>
      <c r="AT404" s="2">
        <v>6.9</v>
      </c>
      <c r="AU404" s="2">
        <v>24.3</v>
      </c>
      <c r="AV404" s="2">
        <v>27.8962</v>
      </c>
      <c r="AW404" s="2">
        <v>0.47</v>
      </c>
      <c r="AX404" s="2">
        <v>5.5</v>
      </c>
      <c r="AY404" s="2">
        <v>8.4</v>
      </c>
      <c r="AZ404" s="2">
        <v>10.0542</v>
      </c>
      <c r="BA404" s="2">
        <v>1.1399999999999999</v>
      </c>
      <c r="BB404" s="2">
        <v>10</v>
      </c>
      <c r="BC404" s="2">
        <v>11.4</v>
      </c>
      <c r="BD404" s="2">
        <v>32.900100000000002</v>
      </c>
      <c r="BE404" s="4" t="str">
        <f t="shared" si="62"/>
        <v>ABURRIDO</v>
      </c>
      <c r="BF404" s="4">
        <f t="shared" si="63"/>
        <v>1.2429999999999999</v>
      </c>
      <c r="BG404">
        <f t="shared" si="64"/>
        <v>0.25</v>
      </c>
      <c r="BH404">
        <f t="shared" si="65"/>
        <v>1.69</v>
      </c>
      <c r="BI404">
        <f t="shared" si="66"/>
        <v>1.1399999999999999</v>
      </c>
      <c r="BJ404">
        <f t="shared" si="67"/>
        <v>1.1599999999999999</v>
      </c>
      <c r="BK404">
        <f t="shared" si="68"/>
        <v>0.76</v>
      </c>
      <c r="BL404">
        <f t="shared" si="69"/>
        <v>10372.580000000009</v>
      </c>
    </row>
    <row r="405" spans="1:64" x14ac:dyDescent="0.2">
      <c r="A405" s="1">
        <v>403</v>
      </c>
      <c r="B405" s="7" t="s">
        <v>19</v>
      </c>
      <c r="C405" s="3">
        <v>39936</v>
      </c>
      <c r="D405" s="4" t="s">
        <v>17</v>
      </c>
      <c r="E405" s="4" t="s">
        <v>166</v>
      </c>
      <c r="F405" s="5" t="str">
        <f t="shared" si="60"/>
        <v>D</v>
      </c>
      <c r="G405" s="6">
        <v>0.9145833333333333</v>
      </c>
      <c r="H405" s="6">
        <v>0.91666666666666663</v>
      </c>
      <c r="I405" s="85">
        <f t="shared" si="61"/>
        <v>2.9999999999999893</v>
      </c>
      <c r="J405" s="86">
        <f>I405*Segmentos!$D$7*(AH405%)*IF(ISNUMBER(AI405),AI405%,0)</f>
        <v>6242.3999999999787</v>
      </c>
      <c r="K405" s="86">
        <f>I405*Segmentos!$D$7*(AL405%)*IF(ISNUMBER(AM405),AM405%,0)</f>
        <v>5189.9999999999818</v>
      </c>
      <c r="L405" s="4"/>
      <c r="M405" s="2">
        <v>0.5</v>
      </c>
      <c r="N405" s="2">
        <v>0.6</v>
      </c>
      <c r="O405" s="2">
        <v>86.6</v>
      </c>
      <c r="P405" s="2">
        <v>54.557000000000002</v>
      </c>
      <c r="Q405" s="2">
        <v>0</v>
      </c>
      <c r="R405" s="2">
        <v>0</v>
      </c>
      <c r="S405" s="8" t="s">
        <v>577</v>
      </c>
      <c r="T405" s="2">
        <v>0</v>
      </c>
      <c r="U405" s="2">
        <v>1.1200000000000001</v>
      </c>
      <c r="V405" s="2">
        <v>1.1000000000000001</v>
      </c>
      <c r="W405" s="2">
        <v>100</v>
      </c>
      <c r="X405" s="2">
        <v>25.5869</v>
      </c>
      <c r="Y405" s="2">
        <v>0.61</v>
      </c>
      <c r="Z405" s="2">
        <v>0.7</v>
      </c>
      <c r="AA405" s="2">
        <v>89.9</v>
      </c>
      <c r="AB405" s="2">
        <v>19.544799999999999</v>
      </c>
      <c r="AC405" s="2">
        <v>0.26</v>
      </c>
      <c r="AD405" s="2">
        <v>0.4</v>
      </c>
      <c r="AE405" s="2">
        <v>60.1</v>
      </c>
      <c r="AF405" s="2">
        <v>9.4253</v>
      </c>
      <c r="AG405" s="20">
        <v>0.54</v>
      </c>
      <c r="AH405" s="20">
        <v>0.6</v>
      </c>
      <c r="AI405" s="20">
        <v>86.7</v>
      </c>
      <c r="AJ405" s="20">
        <v>27.725300000000001</v>
      </c>
      <c r="AK405" s="18">
        <v>0.47</v>
      </c>
      <c r="AL405" s="18">
        <v>0.5</v>
      </c>
      <c r="AM405" s="18">
        <v>86.5</v>
      </c>
      <c r="AN405" s="18">
        <v>26.831600000000002</v>
      </c>
      <c r="AO405" s="2">
        <v>0.26</v>
      </c>
      <c r="AP405" s="2">
        <v>0.3</v>
      </c>
      <c r="AQ405" s="2">
        <v>100</v>
      </c>
      <c r="AR405" s="2">
        <v>3.1190000000000002</v>
      </c>
      <c r="AS405" s="2">
        <v>0.04</v>
      </c>
      <c r="AT405" s="2">
        <v>0.1</v>
      </c>
      <c r="AU405" s="2">
        <v>33.299999999999997</v>
      </c>
      <c r="AV405" s="2">
        <v>1.0357000000000001</v>
      </c>
      <c r="AW405" s="2">
        <v>0.47</v>
      </c>
      <c r="AX405" s="2">
        <v>0.5</v>
      </c>
      <c r="AY405" s="2">
        <v>87</v>
      </c>
      <c r="AZ405" s="2">
        <v>14.6448</v>
      </c>
      <c r="BA405" s="2">
        <v>0.86</v>
      </c>
      <c r="BB405" s="2">
        <v>1</v>
      </c>
      <c r="BC405" s="2">
        <v>89.5</v>
      </c>
      <c r="BD405" s="2">
        <v>35.7575</v>
      </c>
      <c r="BE405" s="4" t="str">
        <f t="shared" si="62"/>
        <v>NO APLICA</v>
      </c>
      <c r="BF405" s="4">
        <f t="shared" si="63"/>
        <v>0.39960000000000001</v>
      </c>
      <c r="BG405">
        <f t="shared" si="64"/>
        <v>0.26</v>
      </c>
      <c r="BH405">
        <f t="shared" si="65"/>
        <v>0.04</v>
      </c>
      <c r="BI405">
        <f t="shared" si="66"/>
        <v>0.86</v>
      </c>
      <c r="BJ405">
        <f t="shared" si="67"/>
        <v>0.47</v>
      </c>
      <c r="BK405">
        <f t="shared" si="68"/>
        <v>0.54</v>
      </c>
      <c r="BL405">
        <f t="shared" si="69"/>
        <v>155.87999999999943</v>
      </c>
    </row>
    <row r="406" spans="1:64" x14ac:dyDescent="0.2">
      <c r="A406" s="1">
        <v>404</v>
      </c>
      <c r="B406" s="7" t="s">
        <v>2</v>
      </c>
      <c r="C406" s="3">
        <v>39936</v>
      </c>
      <c r="D406" s="4" t="s">
        <v>627</v>
      </c>
      <c r="E406" s="4" t="s">
        <v>164</v>
      </c>
      <c r="F406" s="5" t="str">
        <f t="shared" si="60"/>
        <v>D</v>
      </c>
      <c r="G406" s="6">
        <v>0.87430555555555556</v>
      </c>
      <c r="H406" s="6">
        <v>0.9145833333333333</v>
      </c>
      <c r="I406" s="85">
        <f t="shared" si="61"/>
        <v>57.999999999999957</v>
      </c>
      <c r="J406" s="86">
        <f>I406*Segmentos!$D$7*(AH406%)*IF(ISNUMBER(AI406),AI406%,0)</f>
        <v>1025068.7999999993</v>
      </c>
      <c r="K406" s="86">
        <f>I406*Segmentos!$D$7*(AL406%)*IF(ISNUMBER(AM406),AM406%,0)</f>
        <v>1239436.7999999991</v>
      </c>
      <c r="L406" s="4"/>
      <c r="M406" s="2">
        <v>4.91</v>
      </c>
      <c r="N406" s="2">
        <v>16.8</v>
      </c>
      <c r="O406" s="2">
        <v>29.2</v>
      </c>
      <c r="P406" s="2">
        <v>81.186000000000007</v>
      </c>
      <c r="Q406" s="2">
        <v>2.73</v>
      </c>
      <c r="R406" s="2">
        <v>10.4</v>
      </c>
      <c r="S406" s="2">
        <v>26.3</v>
      </c>
      <c r="T406" s="2">
        <v>7.5255000000000001</v>
      </c>
      <c r="U406" s="2">
        <v>5.05</v>
      </c>
      <c r="V406" s="2">
        <v>19.3</v>
      </c>
      <c r="W406" s="2">
        <v>26.2</v>
      </c>
      <c r="X406" s="2">
        <v>17.517800000000001</v>
      </c>
      <c r="Y406" s="2">
        <v>4.37</v>
      </c>
      <c r="Z406" s="2">
        <v>16.7</v>
      </c>
      <c r="AA406" s="2">
        <v>26.2</v>
      </c>
      <c r="AB406" s="2">
        <v>21.3171</v>
      </c>
      <c r="AC406" s="2">
        <v>6.41</v>
      </c>
      <c r="AD406" s="2">
        <v>18.600000000000001</v>
      </c>
      <c r="AE406" s="2">
        <v>34.5</v>
      </c>
      <c r="AF406" s="2">
        <v>34.825600000000001</v>
      </c>
      <c r="AG406" s="20">
        <v>4.43</v>
      </c>
      <c r="AH406" s="20">
        <v>16.8</v>
      </c>
      <c r="AI406" s="20">
        <v>26.3</v>
      </c>
      <c r="AJ406" s="20">
        <v>34.769100000000002</v>
      </c>
      <c r="AK406" s="18">
        <v>5.34</v>
      </c>
      <c r="AL406" s="18">
        <v>16.8</v>
      </c>
      <c r="AM406" s="18">
        <v>31.8</v>
      </c>
      <c r="AN406" s="18">
        <v>46.416899999999998</v>
      </c>
      <c r="AO406" s="2">
        <v>5.56</v>
      </c>
      <c r="AP406" s="2">
        <v>17.399999999999999</v>
      </c>
      <c r="AQ406" s="2">
        <v>32</v>
      </c>
      <c r="AR406" s="2">
        <v>10.0434</v>
      </c>
      <c r="AS406" s="2">
        <v>6.16</v>
      </c>
      <c r="AT406" s="2">
        <v>17.2</v>
      </c>
      <c r="AU406" s="2">
        <v>35.700000000000003</v>
      </c>
      <c r="AV406" s="2">
        <v>22.427499999999998</v>
      </c>
      <c r="AW406" s="2">
        <v>5.15</v>
      </c>
      <c r="AX406" s="2">
        <v>18.600000000000001</v>
      </c>
      <c r="AY406" s="2">
        <v>27.7</v>
      </c>
      <c r="AZ406" s="2">
        <v>24.484400000000001</v>
      </c>
      <c r="BA406" s="2">
        <v>3.83</v>
      </c>
      <c r="BB406" s="2">
        <v>15</v>
      </c>
      <c r="BC406" s="2">
        <v>25.5</v>
      </c>
      <c r="BD406" s="2">
        <v>24.230699999999999</v>
      </c>
      <c r="BE406" s="4" t="str">
        <f t="shared" si="62"/>
        <v>NO APLICA</v>
      </c>
      <c r="BF406" s="4">
        <f t="shared" si="63"/>
        <v>5.5602</v>
      </c>
      <c r="BG406">
        <f t="shared" si="64"/>
        <v>5.56</v>
      </c>
      <c r="BH406">
        <f t="shared" si="65"/>
        <v>6.16</v>
      </c>
      <c r="BI406">
        <f t="shared" si="66"/>
        <v>5.15</v>
      </c>
      <c r="BJ406">
        <f t="shared" si="67"/>
        <v>5.34</v>
      </c>
      <c r="BK406">
        <f t="shared" si="68"/>
        <v>4.43</v>
      </c>
      <c r="BL406">
        <f t="shared" si="69"/>
        <v>28452.479999999978</v>
      </c>
    </row>
    <row r="407" spans="1:64" x14ac:dyDescent="0.2">
      <c r="A407" s="1">
        <v>405</v>
      </c>
      <c r="B407" s="7" t="s">
        <v>78</v>
      </c>
      <c r="C407" s="3">
        <v>39936</v>
      </c>
      <c r="D407" s="4" t="s">
        <v>626</v>
      </c>
      <c r="E407" s="4" t="s">
        <v>165</v>
      </c>
      <c r="F407" s="5" t="str">
        <f t="shared" si="60"/>
        <v>D</v>
      </c>
      <c r="G407" s="6">
        <v>0.9194444444444444</v>
      </c>
      <c r="H407" s="6">
        <v>1.3194444444444444E-2</v>
      </c>
      <c r="I407" s="85">
        <f t="shared" si="61"/>
        <v>135.00000000000006</v>
      </c>
      <c r="J407" s="86">
        <f>I407*Segmentos!$D$7*(AH407%)*IF(ISNUMBER(AI407),AI407%,0)</f>
        <v>3896640.0000000014</v>
      </c>
      <c r="K407" s="86">
        <f>I407*Segmentos!$D$7*(AL407%)*IF(ISNUMBER(AM407),AM407%,0)</f>
        <v>5420250.0000000028</v>
      </c>
      <c r="L407" s="4"/>
      <c r="M407" s="2">
        <v>8.7100000000000009</v>
      </c>
      <c r="N407" s="2">
        <v>24.9</v>
      </c>
      <c r="O407" s="2">
        <v>35</v>
      </c>
      <c r="P407" s="2">
        <v>87.691500000000005</v>
      </c>
      <c r="Q407" s="2">
        <v>2.57</v>
      </c>
      <c r="R407" s="2">
        <v>12.5</v>
      </c>
      <c r="S407" s="2">
        <v>20.6</v>
      </c>
      <c r="T407" s="2">
        <v>4.3209</v>
      </c>
      <c r="U407" s="2">
        <v>6</v>
      </c>
      <c r="V407" s="2">
        <v>23.7</v>
      </c>
      <c r="W407" s="2">
        <v>25.3</v>
      </c>
      <c r="X407" s="2">
        <v>12.6653</v>
      </c>
      <c r="Y407" s="2">
        <v>8.01</v>
      </c>
      <c r="Z407" s="2">
        <v>23.4</v>
      </c>
      <c r="AA407" s="2">
        <v>34.299999999999997</v>
      </c>
      <c r="AB407" s="2">
        <v>23.820699999999999</v>
      </c>
      <c r="AC407" s="2">
        <v>14.18</v>
      </c>
      <c r="AD407" s="2">
        <v>33.4</v>
      </c>
      <c r="AE407" s="2">
        <v>42.5</v>
      </c>
      <c r="AF407" s="2">
        <v>46.884700000000002</v>
      </c>
      <c r="AG407" s="20">
        <v>7.23</v>
      </c>
      <c r="AH407" s="20">
        <v>22</v>
      </c>
      <c r="AI407" s="20">
        <v>32.799999999999997</v>
      </c>
      <c r="AJ407" s="20">
        <v>34.561</v>
      </c>
      <c r="AK407" s="18">
        <v>10.039999999999999</v>
      </c>
      <c r="AL407" s="18">
        <v>27.5</v>
      </c>
      <c r="AM407" s="18">
        <v>36.5</v>
      </c>
      <c r="AN407" s="18">
        <v>53.130600000000001</v>
      </c>
      <c r="AO407" s="2">
        <v>7.04</v>
      </c>
      <c r="AP407" s="2">
        <v>21.6</v>
      </c>
      <c r="AQ407" s="2">
        <v>32.5</v>
      </c>
      <c r="AR407" s="2">
        <v>7.7435999999999998</v>
      </c>
      <c r="AS407" s="2">
        <v>7.21</v>
      </c>
      <c r="AT407" s="2">
        <v>23.5</v>
      </c>
      <c r="AU407" s="2">
        <v>30.6</v>
      </c>
      <c r="AV407" s="2">
        <v>15.988799999999999</v>
      </c>
      <c r="AW407" s="2">
        <v>8.01</v>
      </c>
      <c r="AX407" s="2">
        <v>23.5</v>
      </c>
      <c r="AY407" s="2">
        <v>34</v>
      </c>
      <c r="AZ407" s="2">
        <v>23.195799999999998</v>
      </c>
      <c r="BA407" s="2">
        <v>10.57</v>
      </c>
      <c r="BB407" s="2">
        <v>27.6</v>
      </c>
      <c r="BC407" s="2">
        <v>38.200000000000003</v>
      </c>
      <c r="BD407" s="2">
        <v>40.763300000000001</v>
      </c>
      <c r="BE407" s="4" t="str">
        <f t="shared" si="62"/>
        <v>ENTRETENIDO</v>
      </c>
      <c r="BF407" s="4">
        <f t="shared" si="63"/>
        <v>8.5422000000000011</v>
      </c>
      <c r="BG407">
        <f t="shared" si="64"/>
        <v>7.04</v>
      </c>
      <c r="BH407">
        <f t="shared" si="65"/>
        <v>7.21</v>
      </c>
      <c r="BI407">
        <f t="shared" si="66"/>
        <v>10.57</v>
      </c>
      <c r="BJ407">
        <f t="shared" si="67"/>
        <v>10.039999999999999</v>
      </c>
      <c r="BK407">
        <f t="shared" si="68"/>
        <v>7.23</v>
      </c>
      <c r="BL407">
        <f t="shared" si="69"/>
        <v>117652.50000000004</v>
      </c>
    </row>
    <row r="408" spans="1:64" x14ac:dyDescent="0.2">
      <c r="A408" s="1">
        <v>406</v>
      </c>
      <c r="B408" s="7" t="s">
        <v>69</v>
      </c>
      <c r="C408" s="3">
        <v>39936</v>
      </c>
      <c r="D408" s="4" t="s">
        <v>3</v>
      </c>
      <c r="E408" s="4" t="s">
        <v>176</v>
      </c>
      <c r="F408" s="5" t="str">
        <f t="shared" si="60"/>
        <v>D</v>
      </c>
      <c r="G408" s="6">
        <v>0.91805555555555562</v>
      </c>
      <c r="H408" s="6">
        <v>0.98888888888888893</v>
      </c>
      <c r="I408" s="85">
        <f t="shared" si="61"/>
        <v>101.99999999999996</v>
      </c>
      <c r="J408" s="86">
        <f>I408*Segmentos!$D$7*(AH408%)*IF(ISNUMBER(AI408),AI408%,0)</f>
        <v>1007759.9999999997</v>
      </c>
      <c r="K408" s="86">
        <f>I408*Segmentos!$D$7*(AL408%)*IF(ISNUMBER(AM408),AM408%,0)</f>
        <v>1004822.3999999997</v>
      </c>
      <c r="L408" s="4"/>
      <c r="M408" s="2">
        <v>2.4700000000000002</v>
      </c>
      <c r="N408" s="2">
        <v>13.1</v>
      </c>
      <c r="O408" s="2">
        <v>18.899999999999999</v>
      </c>
      <c r="P408" s="2">
        <v>96.7774</v>
      </c>
      <c r="Q408" s="2">
        <v>0.69</v>
      </c>
      <c r="R408" s="2">
        <v>6.1</v>
      </c>
      <c r="S408" s="2">
        <v>11.2</v>
      </c>
      <c r="T408" s="2">
        <v>4.4839000000000002</v>
      </c>
      <c r="U408" s="2">
        <v>1.63</v>
      </c>
      <c r="V408" s="2">
        <v>10.1</v>
      </c>
      <c r="W408" s="2">
        <v>16.2</v>
      </c>
      <c r="X408" s="2">
        <v>13.3788</v>
      </c>
      <c r="Y408" s="2">
        <v>1.48</v>
      </c>
      <c r="Z408" s="2">
        <v>14.3</v>
      </c>
      <c r="AA408" s="2">
        <v>10.3</v>
      </c>
      <c r="AB408" s="2">
        <v>17.153300000000002</v>
      </c>
      <c r="AC408" s="2">
        <v>4.8</v>
      </c>
      <c r="AD408" s="2">
        <v>17.3</v>
      </c>
      <c r="AE408" s="2">
        <v>27.7</v>
      </c>
      <c r="AF408" s="2">
        <v>61.761400000000002</v>
      </c>
      <c r="AG408" s="20">
        <v>2.48</v>
      </c>
      <c r="AH408" s="20">
        <v>13</v>
      </c>
      <c r="AI408" s="20">
        <v>19</v>
      </c>
      <c r="AJ408" s="20">
        <v>46.177399999999999</v>
      </c>
      <c r="AK408" s="18">
        <v>2.46</v>
      </c>
      <c r="AL408" s="18">
        <v>13.1</v>
      </c>
      <c r="AM408" s="18">
        <v>18.8</v>
      </c>
      <c r="AN408" s="18">
        <v>50.6</v>
      </c>
      <c r="AO408" s="2">
        <v>2.81</v>
      </c>
      <c r="AP408" s="2">
        <v>13.2</v>
      </c>
      <c r="AQ408" s="2">
        <v>21.3</v>
      </c>
      <c r="AR408" s="2">
        <v>12.022500000000001</v>
      </c>
      <c r="AS408" s="2">
        <v>1.86</v>
      </c>
      <c r="AT408" s="2">
        <v>12</v>
      </c>
      <c r="AU408" s="2">
        <v>15.5</v>
      </c>
      <c r="AV408" s="2">
        <v>16.073899999999998</v>
      </c>
      <c r="AW408" s="2">
        <v>3.07</v>
      </c>
      <c r="AX408" s="2">
        <v>16.2</v>
      </c>
      <c r="AY408" s="2">
        <v>19</v>
      </c>
      <c r="AZ408" s="2">
        <v>34.650399999999998</v>
      </c>
      <c r="BA408" s="2">
        <v>2.27</v>
      </c>
      <c r="BB408" s="2">
        <v>11.3</v>
      </c>
      <c r="BC408" s="2">
        <v>20</v>
      </c>
      <c r="BD408" s="2">
        <v>34.030500000000004</v>
      </c>
      <c r="BE408" s="4" t="str">
        <f t="shared" si="62"/>
        <v>ABURRIDO</v>
      </c>
      <c r="BF408" s="4">
        <f t="shared" si="63"/>
        <v>2.4396</v>
      </c>
      <c r="BG408">
        <f t="shared" si="64"/>
        <v>2.81</v>
      </c>
      <c r="BH408">
        <f t="shared" si="65"/>
        <v>1.86</v>
      </c>
      <c r="BI408">
        <f t="shared" si="66"/>
        <v>3.07</v>
      </c>
      <c r="BJ408">
        <f t="shared" si="67"/>
        <v>2.46</v>
      </c>
      <c r="BK408">
        <f t="shared" si="68"/>
        <v>2.48</v>
      </c>
      <c r="BL408">
        <f t="shared" si="69"/>
        <v>25254.179999999986</v>
      </c>
    </row>
    <row r="409" spans="1:64" x14ac:dyDescent="0.2">
      <c r="A409" s="1">
        <v>407</v>
      </c>
      <c r="B409" s="7" t="s">
        <v>16</v>
      </c>
      <c r="C409" s="3">
        <v>39936</v>
      </c>
      <c r="D409" s="4" t="s">
        <v>626</v>
      </c>
      <c r="E409" s="4" t="s">
        <v>166</v>
      </c>
      <c r="F409" s="5" t="str">
        <f t="shared" si="60"/>
        <v>D</v>
      </c>
      <c r="G409" s="6">
        <v>0.91388888888888886</v>
      </c>
      <c r="H409" s="6">
        <v>0.91736111111111107</v>
      </c>
      <c r="I409" s="85">
        <f t="shared" si="61"/>
        <v>4.9999999999999822</v>
      </c>
      <c r="J409" s="86">
        <f>I409*Segmentos!$D$7*(AH409%)*IF(ISNUMBER(AI409),AI409%,0)</f>
        <v>143263.99999999951</v>
      </c>
      <c r="K409" s="86">
        <f>I409*Segmentos!$D$7*(AL409%)*IF(ISNUMBER(AM409),AM409%,0)</f>
        <v>173887.99999999939</v>
      </c>
      <c r="L409" s="4"/>
      <c r="M409" s="2">
        <v>7.98</v>
      </c>
      <c r="N409" s="2">
        <v>9.6999999999999993</v>
      </c>
      <c r="O409" s="2">
        <v>82.6</v>
      </c>
      <c r="P409" s="2">
        <v>88.750399999999999</v>
      </c>
      <c r="Q409" s="2">
        <v>2.2999999999999998</v>
      </c>
      <c r="R409" s="2">
        <v>3.2</v>
      </c>
      <c r="S409" s="2">
        <v>70.8</v>
      </c>
      <c r="T409" s="2">
        <v>4.2659000000000002</v>
      </c>
      <c r="U409" s="2">
        <v>5.35</v>
      </c>
      <c r="V409" s="2">
        <v>6.9</v>
      </c>
      <c r="W409" s="2">
        <v>77.2</v>
      </c>
      <c r="X409" s="2">
        <v>12.471500000000001</v>
      </c>
      <c r="Y409" s="2">
        <v>6.16</v>
      </c>
      <c r="Z409" s="2">
        <v>8.1</v>
      </c>
      <c r="AA409" s="2">
        <v>76.3</v>
      </c>
      <c r="AB409" s="2">
        <v>20.2392</v>
      </c>
      <c r="AC409" s="2">
        <v>14.17</v>
      </c>
      <c r="AD409" s="2">
        <v>16.100000000000001</v>
      </c>
      <c r="AE409" s="2">
        <v>88.2</v>
      </c>
      <c r="AF409" s="2">
        <v>51.773899999999998</v>
      </c>
      <c r="AG409" s="20">
        <v>7.17</v>
      </c>
      <c r="AH409" s="20">
        <v>8.8000000000000007</v>
      </c>
      <c r="AI409" s="20">
        <v>81.400000000000006</v>
      </c>
      <c r="AJ409" s="20">
        <v>37.8613</v>
      </c>
      <c r="AK409" s="18">
        <v>8.6999999999999993</v>
      </c>
      <c r="AL409" s="18">
        <v>10.4</v>
      </c>
      <c r="AM409" s="18">
        <v>83.6</v>
      </c>
      <c r="AN409" s="18">
        <v>50.889000000000003</v>
      </c>
      <c r="AO409" s="2">
        <v>5.89</v>
      </c>
      <c r="AP409" s="2">
        <v>7</v>
      </c>
      <c r="AQ409" s="2">
        <v>84.4</v>
      </c>
      <c r="AR409" s="2">
        <v>7.1612999999999998</v>
      </c>
      <c r="AS409" s="2">
        <v>6.77</v>
      </c>
      <c r="AT409" s="2">
        <v>8.1</v>
      </c>
      <c r="AU409" s="2">
        <v>84</v>
      </c>
      <c r="AV409" s="2">
        <v>16.592700000000001</v>
      </c>
      <c r="AW409" s="2">
        <v>7.81</v>
      </c>
      <c r="AX409" s="2">
        <v>9.3000000000000007</v>
      </c>
      <c r="AY409" s="2">
        <v>83.7</v>
      </c>
      <c r="AZ409" s="2">
        <v>24.987200000000001</v>
      </c>
      <c r="BA409" s="2">
        <v>9.39</v>
      </c>
      <c r="BB409" s="2">
        <v>11.6</v>
      </c>
      <c r="BC409" s="2">
        <v>81.2</v>
      </c>
      <c r="BD409" s="2">
        <v>40.0092</v>
      </c>
      <c r="BE409" s="4" t="str">
        <f t="shared" si="62"/>
        <v>NO APLICA</v>
      </c>
      <c r="BF409" s="4">
        <f t="shared" si="63"/>
        <v>7.7316000000000003</v>
      </c>
      <c r="BG409">
        <f t="shared" si="64"/>
        <v>5.89</v>
      </c>
      <c r="BH409">
        <f t="shared" si="65"/>
        <v>6.77</v>
      </c>
      <c r="BI409">
        <f t="shared" si="66"/>
        <v>9.39</v>
      </c>
      <c r="BJ409">
        <f t="shared" si="67"/>
        <v>8.6999999999999993</v>
      </c>
      <c r="BK409">
        <f t="shared" si="68"/>
        <v>7.17</v>
      </c>
      <c r="BL409">
        <f t="shared" si="69"/>
        <v>4006.0999999999849</v>
      </c>
    </row>
    <row r="410" spans="1:64" x14ac:dyDescent="0.2">
      <c r="A410" s="1">
        <v>408</v>
      </c>
      <c r="B410" s="7" t="s">
        <v>12</v>
      </c>
      <c r="C410" s="3">
        <v>39937</v>
      </c>
      <c r="D410" s="4" t="s">
        <v>8</v>
      </c>
      <c r="E410" s="4" t="s">
        <v>167</v>
      </c>
      <c r="F410" s="5" t="str">
        <f t="shared" si="60"/>
        <v>L</v>
      </c>
      <c r="G410" s="6">
        <v>0.92013888888888884</v>
      </c>
      <c r="H410" s="6">
        <v>0.9916666666666667</v>
      </c>
      <c r="I410" s="85">
        <f t="shared" si="61"/>
        <v>103.00000000000011</v>
      </c>
      <c r="J410" s="86">
        <f>I410*Segmentos!$D$7*(AH410%)*IF(ISNUMBER(AI410),AI410%,0)</f>
        <v>3296412.0000000037</v>
      </c>
      <c r="K410" s="86">
        <f>I410*Segmentos!$D$7*(AL410%)*IF(ISNUMBER(AM410),AM410%,0)</f>
        <v>2854171.2000000034</v>
      </c>
      <c r="L410" s="4"/>
      <c r="M410" s="2">
        <v>7.44</v>
      </c>
      <c r="N410" s="2">
        <v>25.3</v>
      </c>
      <c r="O410" s="2">
        <v>29.4</v>
      </c>
      <c r="P410" s="2">
        <v>88.267899999999997</v>
      </c>
      <c r="Q410" s="2">
        <v>4.78</v>
      </c>
      <c r="R410" s="2">
        <v>16.899999999999999</v>
      </c>
      <c r="S410" s="2">
        <v>28.3</v>
      </c>
      <c r="T410" s="2">
        <v>9.4661000000000008</v>
      </c>
      <c r="U410" s="2">
        <v>8.92</v>
      </c>
      <c r="V410" s="2">
        <v>26.8</v>
      </c>
      <c r="W410" s="2">
        <v>33.299999999999997</v>
      </c>
      <c r="X410" s="2">
        <v>22.194600000000001</v>
      </c>
      <c r="Y410" s="2">
        <v>8.83</v>
      </c>
      <c r="Z410" s="2">
        <v>27.5</v>
      </c>
      <c r="AA410" s="2">
        <v>32.200000000000003</v>
      </c>
      <c r="AB410" s="2">
        <v>30.946100000000001</v>
      </c>
      <c r="AC410" s="2">
        <v>6.59</v>
      </c>
      <c r="AD410" s="2">
        <v>26.6</v>
      </c>
      <c r="AE410" s="2">
        <v>24.8</v>
      </c>
      <c r="AF410" s="2">
        <v>25.661100000000001</v>
      </c>
      <c r="AG410" s="20">
        <v>8</v>
      </c>
      <c r="AH410" s="20">
        <v>25.4</v>
      </c>
      <c r="AI410" s="20">
        <v>31.5</v>
      </c>
      <c r="AJ410" s="20">
        <v>45.024999999999999</v>
      </c>
      <c r="AK410" s="18">
        <v>6.93</v>
      </c>
      <c r="AL410" s="18">
        <v>25.1</v>
      </c>
      <c r="AM410" s="18">
        <v>27.6</v>
      </c>
      <c r="AN410" s="18">
        <v>43.242899999999999</v>
      </c>
      <c r="AO410" s="2">
        <v>2.42</v>
      </c>
      <c r="AP410" s="2">
        <v>16</v>
      </c>
      <c r="AQ410" s="2">
        <v>15.1</v>
      </c>
      <c r="AR410" s="2">
        <v>3.1358999999999999</v>
      </c>
      <c r="AS410" s="2">
        <v>5.74</v>
      </c>
      <c r="AT410" s="2">
        <v>22</v>
      </c>
      <c r="AU410" s="2">
        <v>26</v>
      </c>
      <c r="AV410" s="2">
        <v>15.004300000000001</v>
      </c>
      <c r="AW410" s="2">
        <v>7.31</v>
      </c>
      <c r="AX410" s="2">
        <v>23.5</v>
      </c>
      <c r="AY410" s="2">
        <v>31.1</v>
      </c>
      <c r="AZ410" s="2">
        <v>24.926600000000001</v>
      </c>
      <c r="BA410" s="2">
        <v>9.9499999999999993</v>
      </c>
      <c r="BB410" s="2">
        <v>31.1</v>
      </c>
      <c r="BC410" s="2">
        <v>32</v>
      </c>
      <c r="BD410" s="2">
        <v>45.201099999999997</v>
      </c>
      <c r="BE410" s="4" t="str">
        <f t="shared" si="62"/>
        <v>ENTRETENIDO</v>
      </c>
      <c r="BF410" s="4">
        <f t="shared" si="63"/>
        <v>6.994600000000001</v>
      </c>
      <c r="BG410">
        <f t="shared" si="64"/>
        <v>2.42</v>
      </c>
      <c r="BH410">
        <f t="shared" si="65"/>
        <v>5.74</v>
      </c>
      <c r="BI410">
        <f t="shared" si="66"/>
        <v>9.9499999999999993</v>
      </c>
      <c r="BJ410">
        <f t="shared" si="67"/>
        <v>6.93</v>
      </c>
      <c r="BK410">
        <f t="shared" si="68"/>
        <v>8</v>
      </c>
      <c r="BL410">
        <f t="shared" si="69"/>
        <v>76613.460000000079</v>
      </c>
    </row>
    <row r="411" spans="1:64" x14ac:dyDescent="0.2">
      <c r="A411" s="1">
        <v>409</v>
      </c>
      <c r="B411" s="7" t="s">
        <v>15</v>
      </c>
      <c r="C411" s="3">
        <v>39937</v>
      </c>
      <c r="D411" s="4" t="s">
        <v>626</v>
      </c>
      <c r="E411" s="4" t="s">
        <v>164</v>
      </c>
      <c r="F411" s="5" t="str">
        <f t="shared" si="60"/>
        <v>L</v>
      </c>
      <c r="G411" s="6">
        <v>0.875</v>
      </c>
      <c r="H411" s="6">
        <v>0.91388888888888886</v>
      </c>
      <c r="I411" s="85">
        <f t="shared" si="61"/>
        <v>55.999999999999957</v>
      </c>
      <c r="J411" s="86">
        <f>I411*Segmentos!$D$7*(AH411%)*IF(ISNUMBER(AI411),AI411%,0)</f>
        <v>1694515.1999999986</v>
      </c>
      <c r="K411" s="86">
        <f>I411*Segmentos!$D$7*(AL411%)*IF(ISNUMBER(AM411),AM411%,0)</f>
        <v>2507635.1999999983</v>
      </c>
      <c r="L411" s="4"/>
      <c r="M411" s="2">
        <v>9.4600000000000009</v>
      </c>
      <c r="N411" s="2">
        <v>21.3</v>
      </c>
      <c r="O411" s="2">
        <v>44.4</v>
      </c>
      <c r="P411" s="2">
        <v>85.565200000000004</v>
      </c>
      <c r="Q411" s="2">
        <v>5.28</v>
      </c>
      <c r="R411" s="2">
        <v>13.6</v>
      </c>
      <c r="S411" s="2">
        <v>38.799999999999997</v>
      </c>
      <c r="T411" s="2">
        <v>7.9684999999999997</v>
      </c>
      <c r="U411" s="2">
        <v>7.98</v>
      </c>
      <c r="V411" s="2">
        <v>20.8</v>
      </c>
      <c r="W411" s="2">
        <v>38.5</v>
      </c>
      <c r="X411" s="2">
        <v>15.138199999999999</v>
      </c>
      <c r="Y411" s="2">
        <v>8.9700000000000006</v>
      </c>
      <c r="Z411" s="2">
        <v>20.5</v>
      </c>
      <c r="AA411" s="2">
        <v>43.8</v>
      </c>
      <c r="AB411" s="2">
        <v>23.955100000000002</v>
      </c>
      <c r="AC411" s="2">
        <v>12.97</v>
      </c>
      <c r="AD411" s="2">
        <v>26.3</v>
      </c>
      <c r="AE411" s="2">
        <v>49.3</v>
      </c>
      <c r="AF411" s="2">
        <v>38.503300000000003</v>
      </c>
      <c r="AG411" s="20">
        <v>7.54</v>
      </c>
      <c r="AH411" s="20">
        <v>19.7</v>
      </c>
      <c r="AI411" s="20">
        <v>38.4</v>
      </c>
      <c r="AJ411" s="20">
        <v>32.379899999999999</v>
      </c>
      <c r="AK411" s="18">
        <v>11.19</v>
      </c>
      <c r="AL411" s="18">
        <v>22.8</v>
      </c>
      <c r="AM411" s="18">
        <v>49.1</v>
      </c>
      <c r="AN411" s="18">
        <v>53.185299999999998</v>
      </c>
      <c r="AO411" s="2">
        <v>7.43</v>
      </c>
      <c r="AP411" s="2">
        <v>16.600000000000001</v>
      </c>
      <c r="AQ411" s="2">
        <v>44.7</v>
      </c>
      <c r="AR411" s="2">
        <v>7.3448000000000002</v>
      </c>
      <c r="AS411" s="2">
        <v>8.2799999999999994</v>
      </c>
      <c r="AT411" s="2">
        <v>18.399999999999999</v>
      </c>
      <c r="AU411" s="2">
        <v>45</v>
      </c>
      <c r="AV411" s="2">
        <v>16.501200000000001</v>
      </c>
      <c r="AW411" s="2">
        <v>7.78</v>
      </c>
      <c r="AX411" s="2">
        <v>20.8</v>
      </c>
      <c r="AY411" s="2">
        <v>37.4</v>
      </c>
      <c r="AZ411" s="2">
        <v>20.2453</v>
      </c>
      <c r="BA411" s="2">
        <v>11.97</v>
      </c>
      <c r="BB411" s="2">
        <v>24.6</v>
      </c>
      <c r="BC411" s="2">
        <v>48.6</v>
      </c>
      <c r="BD411" s="2">
        <v>41.4739</v>
      </c>
      <c r="BE411" s="4" t="str">
        <f t="shared" si="62"/>
        <v>NO APLICA</v>
      </c>
      <c r="BF411" s="4">
        <f t="shared" si="63"/>
        <v>9.5920000000000005</v>
      </c>
      <c r="BG411">
        <f t="shared" si="64"/>
        <v>7.43</v>
      </c>
      <c r="BH411">
        <f t="shared" si="65"/>
        <v>8.2799999999999994</v>
      </c>
      <c r="BI411">
        <f t="shared" si="66"/>
        <v>11.97</v>
      </c>
      <c r="BJ411">
        <f t="shared" si="67"/>
        <v>11.19</v>
      </c>
      <c r="BK411">
        <f t="shared" si="68"/>
        <v>7.54</v>
      </c>
      <c r="BL411">
        <f t="shared" si="69"/>
        <v>52960.319999999956</v>
      </c>
    </row>
    <row r="412" spans="1:64" x14ac:dyDescent="0.2">
      <c r="A412" s="1">
        <v>410</v>
      </c>
      <c r="B412" s="7" t="s">
        <v>7</v>
      </c>
      <c r="C412" s="3">
        <v>39937</v>
      </c>
      <c r="D412" s="4" t="s">
        <v>3</v>
      </c>
      <c r="E412" s="4" t="s">
        <v>167</v>
      </c>
      <c r="F412" s="5" t="str">
        <f t="shared" si="60"/>
        <v>L</v>
      </c>
      <c r="G412" s="6">
        <v>0.91874999999999996</v>
      </c>
      <c r="H412" s="6">
        <v>0.96527777777777779</v>
      </c>
      <c r="I412" s="85">
        <f t="shared" si="61"/>
        <v>67.000000000000085</v>
      </c>
      <c r="J412" s="86">
        <f>I412*Segmentos!$D$7*(AH412%)*IF(ISNUMBER(AI412),AI412%,0)</f>
        <v>1269837.6000000015</v>
      </c>
      <c r="K412" s="86">
        <f>I412*Segmentos!$D$7*(AL412%)*IF(ISNUMBER(AM412),AM412%,0)</f>
        <v>1222080.0000000014</v>
      </c>
      <c r="L412" s="4"/>
      <c r="M412" s="2">
        <v>4.6399999999999997</v>
      </c>
      <c r="N412" s="2">
        <v>14.9</v>
      </c>
      <c r="O412" s="2">
        <v>31.1</v>
      </c>
      <c r="P412" s="2">
        <v>84.769400000000005</v>
      </c>
      <c r="Q412" s="2">
        <v>2.61</v>
      </c>
      <c r="R412" s="2">
        <v>9</v>
      </c>
      <c r="S412" s="2">
        <v>29</v>
      </c>
      <c r="T412" s="2">
        <v>7.9729999999999999</v>
      </c>
      <c r="U412" s="2">
        <v>3.85</v>
      </c>
      <c r="V412" s="2">
        <v>11.4</v>
      </c>
      <c r="W412" s="2">
        <v>33.799999999999997</v>
      </c>
      <c r="X412" s="2">
        <v>14.7447</v>
      </c>
      <c r="Y412" s="2">
        <v>3.94</v>
      </c>
      <c r="Z412" s="2">
        <v>15.6</v>
      </c>
      <c r="AA412" s="2">
        <v>25.2</v>
      </c>
      <c r="AB412" s="2">
        <v>21.276800000000001</v>
      </c>
      <c r="AC412" s="2">
        <v>6.79</v>
      </c>
      <c r="AD412" s="2">
        <v>19.600000000000001</v>
      </c>
      <c r="AE412" s="2">
        <v>34.700000000000003</v>
      </c>
      <c r="AF412" s="2">
        <v>40.774900000000002</v>
      </c>
      <c r="AG412" s="20">
        <v>4.7300000000000004</v>
      </c>
      <c r="AH412" s="20">
        <v>14.9</v>
      </c>
      <c r="AI412" s="20">
        <v>31.8</v>
      </c>
      <c r="AJ412" s="20">
        <v>41.031700000000001</v>
      </c>
      <c r="AK412" s="18">
        <v>4.55</v>
      </c>
      <c r="AL412" s="18">
        <v>15</v>
      </c>
      <c r="AM412" s="18">
        <v>30.4</v>
      </c>
      <c r="AN412" s="18">
        <v>43.737699999999997</v>
      </c>
      <c r="AO412" s="2">
        <v>1.22</v>
      </c>
      <c r="AP412" s="2">
        <v>9.5</v>
      </c>
      <c r="AQ412" s="2">
        <v>12.9</v>
      </c>
      <c r="AR412" s="2">
        <v>2.4415</v>
      </c>
      <c r="AS412" s="2">
        <v>3.22</v>
      </c>
      <c r="AT412" s="2">
        <v>13.5</v>
      </c>
      <c r="AU412" s="2">
        <v>23.9</v>
      </c>
      <c r="AV412" s="2">
        <v>12.9779</v>
      </c>
      <c r="AW412" s="2">
        <v>5.18</v>
      </c>
      <c r="AX412" s="2">
        <v>16</v>
      </c>
      <c r="AY412" s="2">
        <v>32.4</v>
      </c>
      <c r="AZ412" s="2">
        <v>27.207999999999998</v>
      </c>
      <c r="BA412" s="2">
        <v>6.02</v>
      </c>
      <c r="BB412" s="2">
        <v>16.5</v>
      </c>
      <c r="BC412" s="2">
        <v>36.4</v>
      </c>
      <c r="BD412" s="2">
        <v>42.142000000000003</v>
      </c>
      <c r="BE412" s="4" t="str">
        <f t="shared" si="62"/>
        <v>ABURRIDO</v>
      </c>
      <c r="BF412" s="4">
        <f t="shared" si="63"/>
        <v>4.1403999999999996</v>
      </c>
      <c r="BG412">
        <f t="shared" si="64"/>
        <v>1.22</v>
      </c>
      <c r="BH412">
        <f t="shared" si="65"/>
        <v>3.22</v>
      </c>
      <c r="BI412">
        <f t="shared" si="66"/>
        <v>6.02</v>
      </c>
      <c r="BJ412">
        <f t="shared" si="67"/>
        <v>4.55</v>
      </c>
      <c r="BK412">
        <f t="shared" si="68"/>
        <v>4.7300000000000004</v>
      </c>
      <c r="BL412">
        <f t="shared" si="69"/>
        <v>31047.130000000041</v>
      </c>
    </row>
    <row r="413" spans="1:64" x14ac:dyDescent="0.2">
      <c r="A413" s="1">
        <v>411</v>
      </c>
      <c r="B413" s="7" t="s">
        <v>5</v>
      </c>
      <c r="C413" s="3">
        <v>39937</v>
      </c>
      <c r="D413" s="4" t="s">
        <v>3</v>
      </c>
      <c r="E413" s="4" t="s">
        <v>164</v>
      </c>
      <c r="F413" s="5" t="str">
        <f t="shared" si="60"/>
        <v>L</v>
      </c>
      <c r="G413" s="6">
        <v>0.87430555555555556</v>
      </c>
      <c r="H413" s="6">
        <v>0.91874999999999996</v>
      </c>
      <c r="I413" s="85">
        <f t="shared" si="61"/>
        <v>63.999999999999929</v>
      </c>
      <c r="J413" s="86">
        <f>I413*Segmentos!$D$7*(AH413%)*IF(ISNUMBER(AI413),AI413%,0)</f>
        <v>1574348.799999998</v>
      </c>
      <c r="K413" s="86">
        <f>I413*Segmentos!$D$7*(AL413%)*IF(ISNUMBER(AM413),AM413%,0)</f>
        <v>1423487.9999999986</v>
      </c>
      <c r="L413" s="4"/>
      <c r="M413" s="2">
        <v>5.83</v>
      </c>
      <c r="N413" s="2">
        <v>17.899999999999999</v>
      </c>
      <c r="O413" s="2">
        <v>32.6</v>
      </c>
      <c r="P413" s="2">
        <v>80.407899999999998</v>
      </c>
      <c r="Q413" s="2">
        <v>3.03</v>
      </c>
      <c r="R413" s="2">
        <v>12</v>
      </c>
      <c r="S413" s="2">
        <v>25.3</v>
      </c>
      <c r="T413" s="2">
        <v>6.9641999999999999</v>
      </c>
      <c r="U413" s="2">
        <v>5.46</v>
      </c>
      <c r="V413" s="2">
        <v>16.5</v>
      </c>
      <c r="W413" s="2">
        <v>33.1</v>
      </c>
      <c r="X413" s="2">
        <v>15.7761</v>
      </c>
      <c r="Y413" s="2">
        <v>6.38</v>
      </c>
      <c r="Z413" s="2">
        <v>20.2</v>
      </c>
      <c r="AA413" s="2">
        <v>31.6</v>
      </c>
      <c r="AB413" s="2">
        <v>25.996099999999998</v>
      </c>
      <c r="AC413" s="2">
        <v>6.99</v>
      </c>
      <c r="AD413" s="2">
        <v>19.7</v>
      </c>
      <c r="AE413" s="2">
        <v>35.6</v>
      </c>
      <c r="AF413" s="2">
        <v>31.671500000000002</v>
      </c>
      <c r="AG413" s="20">
        <v>6.13</v>
      </c>
      <c r="AH413" s="20">
        <v>19.399999999999999</v>
      </c>
      <c r="AI413" s="20">
        <v>31.7</v>
      </c>
      <c r="AJ413" s="20">
        <v>40.126600000000003</v>
      </c>
      <c r="AK413" s="18">
        <v>5.56</v>
      </c>
      <c r="AL413" s="18">
        <v>16.5</v>
      </c>
      <c r="AM413" s="18">
        <v>33.700000000000003</v>
      </c>
      <c r="AN413" s="18">
        <v>40.281300000000002</v>
      </c>
      <c r="AO413" s="2">
        <v>2.71</v>
      </c>
      <c r="AP413" s="2">
        <v>11.7</v>
      </c>
      <c r="AQ413" s="2">
        <v>23.2</v>
      </c>
      <c r="AR413" s="2">
        <v>4.0852000000000004</v>
      </c>
      <c r="AS413" s="2">
        <v>3.87</v>
      </c>
      <c r="AT413" s="2">
        <v>16</v>
      </c>
      <c r="AU413" s="2">
        <v>24.2</v>
      </c>
      <c r="AV413" s="2">
        <v>11.747299999999999</v>
      </c>
      <c r="AW413" s="2">
        <v>6.75</v>
      </c>
      <c r="AX413" s="2">
        <v>20.9</v>
      </c>
      <c r="AY413" s="2">
        <v>32.299999999999997</v>
      </c>
      <c r="AZ413" s="2">
        <v>26.7789</v>
      </c>
      <c r="BA413" s="2">
        <v>7.16</v>
      </c>
      <c r="BB413" s="2">
        <v>18.399999999999999</v>
      </c>
      <c r="BC413" s="2">
        <v>38.9</v>
      </c>
      <c r="BD413" s="2">
        <v>37.796500000000002</v>
      </c>
      <c r="BE413" s="4" t="str">
        <f t="shared" si="62"/>
        <v>NO APLICA</v>
      </c>
      <c r="BF413" s="4">
        <f t="shared" si="63"/>
        <v>5.1245999999999992</v>
      </c>
      <c r="BG413">
        <f t="shared" si="64"/>
        <v>2.71</v>
      </c>
      <c r="BH413">
        <f t="shared" si="65"/>
        <v>3.87</v>
      </c>
      <c r="BI413">
        <f t="shared" si="66"/>
        <v>7.16</v>
      </c>
      <c r="BJ413">
        <f t="shared" si="67"/>
        <v>5.56</v>
      </c>
      <c r="BK413">
        <f t="shared" si="68"/>
        <v>6.13</v>
      </c>
      <c r="BL413">
        <f t="shared" si="69"/>
        <v>37346.559999999954</v>
      </c>
    </row>
    <row r="414" spans="1:64" x14ac:dyDescent="0.2">
      <c r="A414" s="1">
        <v>412</v>
      </c>
      <c r="B414" s="7" t="s">
        <v>18</v>
      </c>
      <c r="C414" s="3">
        <v>39937</v>
      </c>
      <c r="D414" s="4" t="s">
        <v>17</v>
      </c>
      <c r="E414" s="4" t="s">
        <v>168</v>
      </c>
      <c r="F414" s="5" t="str">
        <f t="shared" si="60"/>
        <v>L</v>
      </c>
      <c r="G414" s="6">
        <v>0.83333333333333337</v>
      </c>
      <c r="H414" s="6">
        <v>0.9145833333333333</v>
      </c>
      <c r="I414" s="85">
        <f t="shared" si="61"/>
        <v>116.9999999999999</v>
      </c>
      <c r="J414" s="86">
        <f>I414*Segmentos!$D$7*(AH414%)*IF(ISNUMBER(AI414),AI414%,0)</f>
        <v>542505.59999999963</v>
      </c>
      <c r="K414" s="86">
        <f>I414*Segmentos!$D$7*(AL414%)*IF(ISNUMBER(AM414),AM414%,0)</f>
        <v>363916.79999999981</v>
      </c>
      <c r="L414" s="4" t="s">
        <v>243</v>
      </c>
      <c r="M414" s="2">
        <v>0.96</v>
      </c>
      <c r="N414" s="2">
        <v>3.9</v>
      </c>
      <c r="O414" s="2">
        <v>24.7</v>
      </c>
      <c r="P414" s="2">
        <v>99.081100000000006</v>
      </c>
      <c r="Q414" s="2">
        <v>0.01</v>
      </c>
      <c r="R414" s="2">
        <v>0.7</v>
      </c>
      <c r="S414" s="2">
        <v>0.9</v>
      </c>
      <c r="T414" s="2">
        <v>9.7699999999999995E-2</v>
      </c>
      <c r="U414" s="2">
        <v>0.02</v>
      </c>
      <c r="V414" s="2">
        <v>0.7</v>
      </c>
      <c r="W414" s="2">
        <v>2.6</v>
      </c>
      <c r="X414" s="2">
        <v>0.39900000000000002</v>
      </c>
      <c r="Y414" s="2">
        <v>0.45</v>
      </c>
      <c r="Z414" s="2">
        <v>4</v>
      </c>
      <c r="AA414" s="2">
        <v>11.2</v>
      </c>
      <c r="AB414" s="2">
        <v>13.6714</v>
      </c>
      <c r="AC414" s="2">
        <v>2.5</v>
      </c>
      <c r="AD414" s="2">
        <v>7.4</v>
      </c>
      <c r="AE414" s="2">
        <v>33.700000000000003</v>
      </c>
      <c r="AF414" s="2">
        <v>84.9131</v>
      </c>
      <c r="AG414" s="20">
        <v>1.1599999999999999</v>
      </c>
      <c r="AH414" s="20">
        <v>4.2</v>
      </c>
      <c r="AI414" s="20">
        <v>27.6</v>
      </c>
      <c r="AJ414" s="20">
        <v>56.682899999999997</v>
      </c>
      <c r="AK414" s="18">
        <v>0.78</v>
      </c>
      <c r="AL414" s="18">
        <v>3.6</v>
      </c>
      <c r="AM414" s="18">
        <v>21.6</v>
      </c>
      <c r="AN414" s="18">
        <v>42.398200000000003</v>
      </c>
      <c r="AO414" s="2">
        <v>0.01</v>
      </c>
      <c r="AP414" s="2">
        <v>0.5</v>
      </c>
      <c r="AQ414" s="2">
        <v>2.7</v>
      </c>
      <c r="AR414" s="2">
        <v>0.15640000000000001</v>
      </c>
      <c r="AS414" s="2">
        <v>0.14000000000000001</v>
      </c>
      <c r="AT414" s="2">
        <v>1.3</v>
      </c>
      <c r="AU414" s="2">
        <v>10.9</v>
      </c>
      <c r="AV414" s="2">
        <v>3.101</v>
      </c>
      <c r="AW414" s="2">
        <v>2.0099999999999998</v>
      </c>
      <c r="AX414" s="2">
        <v>5.4</v>
      </c>
      <c r="AY414" s="2">
        <v>37.200000000000003</v>
      </c>
      <c r="AZ414" s="2">
        <v>59.546500000000002</v>
      </c>
      <c r="BA414" s="2">
        <v>0.92</v>
      </c>
      <c r="BB414" s="2">
        <v>5.2</v>
      </c>
      <c r="BC414" s="2">
        <v>17.5</v>
      </c>
      <c r="BD414" s="2">
        <v>36.277099999999997</v>
      </c>
      <c r="BE414" s="4" t="str">
        <f t="shared" si="62"/>
        <v>ABURRIDO</v>
      </c>
      <c r="BF414" s="4">
        <f t="shared" si="63"/>
        <v>0.84639999999999982</v>
      </c>
      <c r="BG414">
        <f t="shared" si="64"/>
        <v>0.01</v>
      </c>
      <c r="BH414">
        <f t="shared" si="65"/>
        <v>0.14000000000000001</v>
      </c>
      <c r="BI414">
        <f t="shared" si="66"/>
        <v>2.0099999999999998</v>
      </c>
      <c r="BJ414">
        <f t="shared" si="67"/>
        <v>0.78</v>
      </c>
      <c r="BK414">
        <f t="shared" si="68"/>
        <v>1.1599999999999999</v>
      </c>
      <c r="BL414">
        <f t="shared" si="69"/>
        <v>11270.60999999999</v>
      </c>
    </row>
    <row r="415" spans="1:64" x14ac:dyDescent="0.2">
      <c r="A415" s="1">
        <v>413</v>
      </c>
      <c r="B415" s="7" t="s">
        <v>9</v>
      </c>
      <c r="C415" s="3">
        <v>39937</v>
      </c>
      <c r="D415" s="4" t="s">
        <v>8</v>
      </c>
      <c r="E415" s="4" t="s">
        <v>168</v>
      </c>
      <c r="F415" s="5" t="str">
        <f t="shared" si="60"/>
        <v>L</v>
      </c>
      <c r="G415" s="6">
        <v>0.77500000000000002</v>
      </c>
      <c r="H415" s="6">
        <v>0.87361111111111101</v>
      </c>
      <c r="I415" s="85">
        <f t="shared" si="61"/>
        <v>141.99999999999983</v>
      </c>
      <c r="J415" s="86">
        <f>I415*Segmentos!$D$7*(AH415%)*IF(ISNUMBER(AI415),AI415%,0)</f>
        <v>2322438.3999999966</v>
      </c>
      <c r="K415" s="86">
        <f>I415*Segmentos!$D$7*(AL415%)*IF(ISNUMBER(AM415),AM415%,0)</f>
        <v>2269898.3999999976</v>
      </c>
      <c r="L415" s="4" t="s">
        <v>242</v>
      </c>
      <c r="M415" s="2">
        <v>4.04</v>
      </c>
      <c r="N415" s="2">
        <v>16.3</v>
      </c>
      <c r="O415" s="2">
        <v>24.8</v>
      </c>
      <c r="P415" s="2">
        <v>79.9178</v>
      </c>
      <c r="Q415" s="2">
        <v>2.11</v>
      </c>
      <c r="R415" s="2">
        <v>10.7</v>
      </c>
      <c r="S415" s="2">
        <v>19.7</v>
      </c>
      <c r="T415" s="2">
        <v>6.9500999999999999</v>
      </c>
      <c r="U415" s="2">
        <v>3.17</v>
      </c>
      <c r="V415" s="2">
        <v>12.1</v>
      </c>
      <c r="W415" s="2">
        <v>26.3</v>
      </c>
      <c r="X415" s="2">
        <v>13.141</v>
      </c>
      <c r="Y415" s="2">
        <v>4.09</v>
      </c>
      <c r="Z415" s="2">
        <v>18.399999999999999</v>
      </c>
      <c r="AA415" s="2">
        <v>22.2</v>
      </c>
      <c r="AB415" s="2">
        <v>23.9026</v>
      </c>
      <c r="AC415" s="2">
        <v>5.53</v>
      </c>
      <c r="AD415" s="2">
        <v>19.899999999999999</v>
      </c>
      <c r="AE415" s="2">
        <v>27.8</v>
      </c>
      <c r="AF415" s="2">
        <v>35.924100000000003</v>
      </c>
      <c r="AG415" s="20">
        <v>4.08</v>
      </c>
      <c r="AH415" s="20">
        <v>15.2</v>
      </c>
      <c r="AI415" s="20">
        <v>26.9</v>
      </c>
      <c r="AJ415" s="20">
        <v>38.292099999999998</v>
      </c>
      <c r="AK415" s="18">
        <v>4</v>
      </c>
      <c r="AL415" s="18">
        <v>17.3</v>
      </c>
      <c r="AM415" s="18">
        <v>23.1</v>
      </c>
      <c r="AN415" s="18">
        <v>41.625700000000002</v>
      </c>
      <c r="AO415" s="2">
        <v>0.98</v>
      </c>
      <c r="AP415" s="2">
        <v>4.9000000000000004</v>
      </c>
      <c r="AQ415" s="2">
        <v>20</v>
      </c>
      <c r="AR415" s="2">
        <v>2.1257000000000001</v>
      </c>
      <c r="AS415" s="2">
        <v>2.57</v>
      </c>
      <c r="AT415" s="2">
        <v>13</v>
      </c>
      <c r="AU415" s="2">
        <v>19.8</v>
      </c>
      <c r="AV415" s="2">
        <v>11.198399999999999</v>
      </c>
      <c r="AW415" s="2">
        <v>3.85</v>
      </c>
      <c r="AX415" s="2">
        <v>15.4</v>
      </c>
      <c r="AY415" s="2">
        <v>25</v>
      </c>
      <c r="AZ415" s="2">
        <v>21.917899999999999</v>
      </c>
      <c r="BA415" s="2">
        <v>5.9</v>
      </c>
      <c r="BB415" s="2">
        <v>22.1</v>
      </c>
      <c r="BC415" s="2">
        <v>26.7</v>
      </c>
      <c r="BD415" s="2">
        <v>44.675800000000002</v>
      </c>
      <c r="BE415" s="4" t="str">
        <f t="shared" si="62"/>
        <v>ABURRIDO</v>
      </c>
      <c r="BF415" s="4">
        <f t="shared" si="63"/>
        <v>3.7023999999999999</v>
      </c>
      <c r="BG415">
        <f t="shared" si="64"/>
        <v>0.98</v>
      </c>
      <c r="BH415">
        <f t="shared" si="65"/>
        <v>2.57</v>
      </c>
      <c r="BI415">
        <f t="shared" si="66"/>
        <v>5.9</v>
      </c>
      <c r="BJ415">
        <f t="shared" si="67"/>
        <v>4</v>
      </c>
      <c r="BK415">
        <f t="shared" si="68"/>
        <v>4.08</v>
      </c>
      <c r="BL415">
        <f t="shared" si="69"/>
        <v>57402.079999999929</v>
      </c>
    </row>
    <row r="416" spans="1:64" x14ac:dyDescent="0.2">
      <c r="A416" s="1">
        <v>414</v>
      </c>
      <c r="B416" s="7" t="s">
        <v>1</v>
      </c>
      <c r="C416" s="3">
        <v>39937</v>
      </c>
      <c r="D416" s="4" t="s">
        <v>627</v>
      </c>
      <c r="E416" s="4" t="s">
        <v>163</v>
      </c>
      <c r="F416" s="5" t="str">
        <f t="shared" si="60"/>
        <v>L</v>
      </c>
      <c r="G416" s="6">
        <v>0.85069444444444453</v>
      </c>
      <c r="H416" s="6">
        <v>0.88680555555555562</v>
      </c>
      <c r="I416" s="85">
        <f t="shared" si="61"/>
        <v>51.999999999999972</v>
      </c>
      <c r="J416" s="86">
        <f>I416*Segmentos!$D$7*(AH416%)*IF(ISNUMBER(AI416),AI416%,0)</f>
        <v>371571.19999999978</v>
      </c>
      <c r="K416" s="86">
        <f>I416*Segmentos!$D$7*(AL416%)*IF(ISNUMBER(AM416),AM416%,0)</f>
        <v>1219046.3999999994</v>
      </c>
      <c r="L416" s="4"/>
      <c r="M416" s="2">
        <v>3.93</v>
      </c>
      <c r="N416" s="2">
        <v>9.6999999999999993</v>
      </c>
      <c r="O416" s="2">
        <v>40.5</v>
      </c>
      <c r="P416" s="2">
        <v>74.2042</v>
      </c>
      <c r="Q416" s="2">
        <v>3.46</v>
      </c>
      <c r="R416" s="2">
        <v>8.6</v>
      </c>
      <c r="S416" s="2">
        <v>40.1</v>
      </c>
      <c r="T416" s="2">
        <v>10.903</v>
      </c>
      <c r="U416" s="2">
        <v>5.34</v>
      </c>
      <c r="V416" s="2">
        <v>13.3</v>
      </c>
      <c r="W416" s="2">
        <v>40</v>
      </c>
      <c r="X416" s="2">
        <v>21.135300000000001</v>
      </c>
      <c r="Y416" s="2">
        <v>3.16</v>
      </c>
      <c r="Z416" s="2">
        <v>7</v>
      </c>
      <c r="AA416" s="2">
        <v>45.1</v>
      </c>
      <c r="AB416" s="2">
        <v>17.633600000000001</v>
      </c>
      <c r="AC416" s="2">
        <v>3.96</v>
      </c>
      <c r="AD416" s="2">
        <v>10.3</v>
      </c>
      <c r="AE416" s="2">
        <v>38.299999999999997</v>
      </c>
      <c r="AF416" s="2">
        <v>24.532299999999999</v>
      </c>
      <c r="AG416" s="20">
        <v>1.78</v>
      </c>
      <c r="AH416" s="20">
        <v>5.8</v>
      </c>
      <c r="AI416" s="20">
        <v>30.8</v>
      </c>
      <c r="AJ416" s="20">
        <v>15.9834</v>
      </c>
      <c r="AK416" s="18">
        <v>5.87</v>
      </c>
      <c r="AL416" s="18">
        <v>13.2</v>
      </c>
      <c r="AM416" s="18">
        <v>44.4</v>
      </c>
      <c r="AN416" s="18">
        <v>58.220700000000001</v>
      </c>
      <c r="AO416" s="2">
        <v>3.03</v>
      </c>
      <c r="AP416" s="2">
        <v>8.1</v>
      </c>
      <c r="AQ416" s="2">
        <v>37.299999999999997</v>
      </c>
      <c r="AR416" s="2">
        <v>6.2409999999999997</v>
      </c>
      <c r="AS416" s="2">
        <v>5.67</v>
      </c>
      <c r="AT416" s="2">
        <v>12.3</v>
      </c>
      <c r="AU416" s="2">
        <v>46.1</v>
      </c>
      <c r="AV416" s="2">
        <v>23.583600000000001</v>
      </c>
      <c r="AW416" s="2">
        <v>3.1</v>
      </c>
      <c r="AX416" s="2">
        <v>7.8</v>
      </c>
      <c r="AY416" s="2">
        <v>39.9</v>
      </c>
      <c r="AZ416" s="2">
        <v>16.837499999999999</v>
      </c>
      <c r="BA416" s="2">
        <v>3.81</v>
      </c>
      <c r="BB416" s="2">
        <v>10.1</v>
      </c>
      <c r="BC416" s="2">
        <v>37.700000000000003</v>
      </c>
      <c r="BD416" s="2">
        <v>27.542000000000002</v>
      </c>
      <c r="BE416" s="4" t="str">
        <f t="shared" si="62"/>
        <v>NO APLICA</v>
      </c>
      <c r="BF416" s="4">
        <f t="shared" si="63"/>
        <v>4.5607999999999995</v>
      </c>
      <c r="BG416">
        <f t="shared" si="64"/>
        <v>3.03</v>
      </c>
      <c r="BH416">
        <f t="shared" si="65"/>
        <v>5.67</v>
      </c>
      <c r="BI416">
        <f t="shared" si="66"/>
        <v>3.81</v>
      </c>
      <c r="BJ416">
        <f t="shared" si="67"/>
        <v>5.87</v>
      </c>
      <c r="BK416">
        <f t="shared" si="68"/>
        <v>1.78</v>
      </c>
      <c r="BL416">
        <f t="shared" si="69"/>
        <v>20428.199999999986</v>
      </c>
    </row>
    <row r="417" spans="1:64" x14ac:dyDescent="0.2">
      <c r="A417" s="1">
        <v>415</v>
      </c>
      <c r="B417" s="7" t="s">
        <v>36</v>
      </c>
      <c r="C417" s="3">
        <v>39937</v>
      </c>
      <c r="D417" s="4" t="s">
        <v>626</v>
      </c>
      <c r="E417" s="4" t="s">
        <v>163</v>
      </c>
      <c r="F417" s="5" t="str">
        <f t="shared" si="60"/>
        <v>L</v>
      </c>
      <c r="G417" s="6">
        <v>0.91874999999999996</v>
      </c>
      <c r="H417" s="6">
        <v>0.94236111111111109</v>
      </c>
      <c r="I417" s="85">
        <f t="shared" si="61"/>
        <v>34.000000000000043</v>
      </c>
      <c r="J417" s="86">
        <f>I417*Segmentos!$D$7*(AH417%)*IF(ISNUMBER(AI417),AI417%,0)</f>
        <v>1001912.0000000014</v>
      </c>
      <c r="K417" s="86">
        <f>I417*Segmentos!$D$7*(AL417%)*IF(ISNUMBER(AM417),AM417%,0)</f>
        <v>1922659.2000000025</v>
      </c>
      <c r="L417" s="4"/>
      <c r="M417" s="2">
        <v>10.95</v>
      </c>
      <c r="N417" s="2">
        <v>18.8</v>
      </c>
      <c r="O417" s="2">
        <v>58.4</v>
      </c>
      <c r="P417" s="2">
        <v>85.561300000000003</v>
      </c>
      <c r="Q417" s="2">
        <v>8.4</v>
      </c>
      <c r="R417" s="2">
        <v>13.5</v>
      </c>
      <c r="S417" s="2">
        <v>62.4</v>
      </c>
      <c r="T417" s="2">
        <v>10.957700000000001</v>
      </c>
      <c r="U417" s="2">
        <v>9.99</v>
      </c>
      <c r="V417" s="2">
        <v>19.5</v>
      </c>
      <c r="W417" s="2">
        <v>51.3</v>
      </c>
      <c r="X417" s="2">
        <v>16.364999999999998</v>
      </c>
      <c r="Y417" s="2">
        <v>11.26</v>
      </c>
      <c r="Z417" s="2">
        <v>19.7</v>
      </c>
      <c r="AA417" s="2">
        <v>57.1</v>
      </c>
      <c r="AB417" s="2">
        <v>25.9924</v>
      </c>
      <c r="AC417" s="2">
        <v>12.57</v>
      </c>
      <c r="AD417" s="2">
        <v>20.100000000000001</v>
      </c>
      <c r="AE417" s="2">
        <v>62.4</v>
      </c>
      <c r="AF417" s="2">
        <v>32.246200000000002</v>
      </c>
      <c r="AG417" s="20">
        <v>7.38</v>
      </c>
      <c r="AH417" s="20">
        <v>13.9</v>
      </c>
      <c r="AI417" s="20">
        <v>53</v>
      </c>
      <c r="AJ417" s="20">
        <v>27.3461</v>
      </c>
      <c r="AK417" s="18">
        <v>14.17</v>
      </c>
      <c r="AL417" s="18">
        <v>23.1</v>
      </c>
      <c r="AM417" s="18">
        <v>61.2</v>
      </c>
      <c r="AN417" s="18">
        <v>58.215200000000003</v>
      </c>
      <c r="AO417" s="2">
        <v>11.4</v>
      </c>
      <c r="AP417" s="2">
        <v>17.7</v>
      </c>
      <c r="AQ417" s="2">
        <v>64.400000000000006</v>
      </c>
      <c r="AR417" s="2">
        <v>9.7345000000000006</v>
      </c>
      <c r="AS417" s="2">
        <v>10.76</v>
      </c>
      <c r="AT417" s="2">
        <v>16.8</v>
      </c>
      <c r="AU417" s="2">
        <v>64.2</v>
      </c>
      <c r="AV417" s="2">
        <v>18.5197</v>
      </c>
      <c r="AW417" s="2">
        <v>11.17</v>
      </c>
      <c r="AX417" s="2">
        <v>20.3</v>
      </c>
      <c r="AY417" s="2">
        <v>55</v>
      </c>
      <c r="AZ417" s="2">
        <v>25.090299999999999</v>
      </c>
      <c r="BA417" s="2">
        <v>10.77</v>
      </c>
      <c r="BB417" s="2">
        <v>19.100000000000001</v>
      </c>
      <c r="BC417" s="2">
        <v>56.5</v>
      </c>
      <c r="BD417" s="2">
        <v>32.216799999999999</v>
      </c>
      <c r="BE417" s="4" t="str">
        <f t="shared" si="62"/>
        <v>NO APLICA</v>
      </c>
      <c r="BF417" s="4">
        <f t="shared" si="63"/>
        <v>11.085799999999997</v>
      </c>
      <c r="BG417">
        <f t="shared" si="64"/>
        <v>11.4</v>
      </c>
      <c r="BH417">
        <f t="shared" si="65"/>
        <v>10.76</v>
      </c>
      <c r="BI417">
        <f t="shared" si="66"/>
        <v>11.17</v>
      </c>
      <c r="BJ417">
        <f t="shared" si="67"/>
        <v>14.17</v>
      </c>
      <c r="BK417">
        <f t="shared" si="68"/>
        <v>7.38</v>
      </c>
      <c r="BL417">
        <f t="shared" si="69"/>
        <v>37329.28000000005</v>
      </c>
    </row>
    <row r="418" spans="1:64" x14ac:dyDescent="0.2">
      <c r="A418" s="1">
        <v>416</v>
      </c>
      <c r="B418" s="7" t="s">
        <v>88</v>
      </c>
      <c r="C418" s="3">
        <v>39937</v>
      </c>
      <c r="D418" s="4" t="s">
        <v>626</v>
      </c>
      <c r="E418" s="4" t="s">
        <v>163</v>
      </c>
      <c r="F418" s="5" t="str">
        <f t="shared" si="60"/>
        <v>L</v>
      </c>
      <c r="G418" s="6">
        <v>0.91736111111111107</v>
      </c>
      <c r="H418" s="6">
        <v>0.91874999999999996</v>
      </c>
      <c r="I418" s="85">
        <f t="shared" si="61"/>
        <v>1.9999999999999929</v>
      </c>
      <c r="J418" s="86">
        <f>I418*Segmentos!$D$7*(AH418%)*IF(ISNUMBER(AI418),AI418%,0)</f>
        <v>72017.599999999773</v>
      </c>
      <c r="K418" s="86">
        <f>I418*Segmentos!$D$7*(AL418%)*IF(ISNUMBER(AM418),AM418%,0)</f>
        <v>95039.99999999968</v>
      </c>
      <c r="L418" s="4"/>
      <c r="M418" s="2">
        <v>10.51</v>
      </c>
      <c r="N418" s="2">
        <v>11.8</v>
      </c>
      <c r="O418" s="2">
        <v>88.9</v>
      </c>
      <c r="P418" s="2">
        <v>88.839799999999997</v>
      </c>
      <c r="Q418" s="2">
        <v>5.29</v>
      </c>
      <c r="R418" s="2">
        <v>6.4</v>
      </c>
      <c r="S418" s="2">
        <v>82.9</v>
      </c>
      <c r="T418" s="2">
        <v>7.4598000000000004</v>
      </c>
      <c r="U418" s="2">
        <v>5.86</v>
      </c>
      <c r="V418" s="2">
        <v>6.4</v>
      </c>
      <c r="W418" s="2">
        <v>91.6</v>
      </c>
      <c r="X418" s="2">
        <v>10.385400000000001</v>
      </c>
      <c r="Y418" s="2">
        <v>10.27</v>
      </c>
      <c r="Z418" s="2">
        <v>10.8</v>
      </c>
      <c r="AA418" s="2">
        <v>95.2</v>
      </c>
      <c r="AB418" s="2">
        <v>25.648800000000001</v>
      </c>
      <c r="AC418" s="2">
        <v>16.34</v>
      </c>
      <c r="AD418" s="2">
        <v>19</v>
      </c>
      <c r="AE418" s="2">
        <v>86.1</v>
      </c>
      <c r="AF418" s="2">
        <v>45.345799999999997</v>
      </c>
      <c r="AG418" s="20">
        <v>9.02</v>
      </c>
      <c r="AH418" s="20">
        <v>10.3</v>
      </c>
      <c r="AI418" s="20">
        <v>87.4</v>
      </c>
      <c r="AJ418" s="20">
        <v>36.191099999999999</v>
      </c>
      <c r="AK418" s="18">
        <v>11.85</v>
      </c>
      <c r="AL418" s="18">
        <v>13.2</v>
      </c>
      <c r="AM418" s="18">
        <v>90</v>
      </c>
      <c r="AN418" s="18">
        <v>52.648699999999998</v>
      </c>
      <c r="AO418" s="2">
        <v>8.2200000000000006</v>
      </c>
      <c r="AP418" s="2">
        <v>9.1</v>
      </c>
      <c r="AQ418" s="2">
        <v>89.8</v>
      </c>
      <c r="AR418" s="2">
        <v>7.5918999999999999</v>
      </c>
      <c r="AS418" s="2">
        <v>8.8800000000000008</v>
      </c>
      <c r="AT418" s="2">
        <v>9.6</v>
      </c>
      <c r="AU418" s="2">
        <v>92.4</v>
      </c>
      <c r="AV418" s="2">
        <v>16.549499999999998</v>
      </c>
      <c r="AW418" s="2">
        <v>9.9</v>
      </c>
      <c r="AX418" s="2">
        <v>11.1</v>
      </c>
      <c r="AY418" s="2">
        <v>88.9</v>
      </c>
      <c r="AZ418" s="2">
        <v>24.071000000000002</v>
      </c>
      <c r="BA418" s="2">
        <v>12.55</v>
      </c>
      <c r="BB418" s="2">
        <v>14.4</v>
      </c>
      <c r="BC418" s="2">
        <v>87.4</v>
      </c>
      <c r="BD418" s="2">
        <v>40.627400000000002</v>
      </c>
      <c r="BE418" s="4" t="str">
        <f t="shared" si="62"/>
        <v>NO APLICA</v>
      </c>
      <c r="BF418" s="4">
        <f t="shared" si="63"/>
        <v>10.2826</v>
      </c>
      <c r="BG418">
        <f t="shared" si="64"/>
        <v>8.2200000000000006</v>
      </c>
      <c r="BH418">
        <f t="shared" si="65"/>
        <v>8.8800000000000008</v>
      </c>
      <c r="BI418">
        <f t="shared" si="66"/>
        <v>12.55</v>
      </c>
      <c r="BJ418">
        <f t="shared" si="67"/>
        <v>11.85</v>
      </c>
      <c r="BK418">
        <f t="shared" si="68"/>
        <v>9.02</v>
      </c>
      <c r="BL418">
        <f t="shared" si="69"/>
        <v>2098.0399999999927</v>
      </c>
    </row>
    <row r="419" spans="1:64" x14ac:dyDescent="0.2">
      <c r="A419" s="1">
        <v>417</v>
      </c>
      <c r="B419" s="7" t="s">
        <v>30</v>
      </c>
      <c r="C419" s="3">
        <v>39937</v>
      </c>
      <c r="D419" s="4" t="s">
        <v>628</v>
      </c>
      <c r="E419" s="4" t="s">
        <v>163</v>
      </c>
      <c r="F419" s="5" t="str">
        <f t="shared" si="60"/>
        <v>L</v>
      </c>
      <c r="G419" s="6">
        <v>0.87638888888888899</v>
      </c>
      <c r="H419" s="6">
        <v>0.91111111111111109</v>
      </c>
      <c r="I419" s="85">
        <f t="shared" si="61"/>
        <v>49.999999999999822</v>
      </c>
      <c r="J419" s="86">
        <f>I419*Segmentos!$D$7*(AH419%)*IF(ISNUMBER(AI419),AI419%,0)</f>
        <v>128479.99999999955</v>
      </c>
      <c r="K419" s="86">
        <f>I419*Segmentos!$D$7*(AL419%)*IF(ISNUMBER(AM419),AM419%,0)</f>
        <v>199079.9999999993</v>
      </c>
      <c r="L419" s="4"/>
      <c r="M419" s="2">
        <v>0.82</v>
      </c>
      <c r="N419" s="2">
        <v>3.2</v>
      </c>
      <c r="O419" s="2">
        <v>25.5</v>
      </c>
      <c r="P419" s="2">
        <v>96.279300000000006</v>
      </c>
      <c r="Q419" s="2">
        <v>0.19</v>
      </c>
      <c r="R419" s="2">
        <v>1.6</v>
      </c>
      <c r="S419" s="2">
        <v>11.8</v>
      </c>
      <c r="T419" s="2">
        <v>3.7330999999999999</v>
      </c>
      <c r="U419" s="2">
        <v>0.2</v>
      </c>
      <c r="V419" s="2">
        <v>2</v>
      </c>
      <c r="W419" s="2">
        <v>9.6999999999999993</v>
      </c>
      <c r="X419" s="2">
        <v>4.8304</v>
      </c>
      <c r="Y419" s="2">
        <v>0.36</v>
      </c>
      <c r="Z419" s="2">
        <v>2.7</v>
      </c>
      <c r="AA419" s="2">
        <v>13.2</v>
      </c>
      <c r="AB419" s="2">
        <v>12.327199999999999</v>
      </c>
      <c r="AC419" s="2">
        <v>1.97</v>
      </c>
      <c r="AD419" s="2">
        <v>5.3</v>
      </c>
      <c r="AE419" s="2">
        <v>37.1</v>
      </c>
      <c r="AF419" s="2">
        <v>75.3887</v>
      </c>
      <c r="AG419" s="20">
        <v>0.64</v>
      </c>
      <c r="AH419" s="20">
        <v>2.2000000000000002</v>
      </c>
      <c r="AI419" s="20">
        <v>29.2</v>
      </c>
      <c r="AJ419" s="20">
        <v>35.560400000000001</v>
      </c>
      <c r="AK419" s="18">
        <v>0.99</v>
      </c>
      <c r="AL419" s="18">
        <v>4.2</v>
      </c>
      <c r="AM419" s="18">
        <v>23.7</v>
      </c>
      <c r="AN419" s="18">
        <v>60.719000000000001</v>
      </c>
      <c r="AO419" s="2">
        <v>0.19</v>
      </c>
      <c r="AP419" s="2">
        <v>0.8</v>
      </c>
      <c r="AQ419" s="2">
        <v>25.3</v>
      </c>
      <c r="AR419" s="2">
        <v>2.4843999999999999</v>
      </c>
      <c r="AS419" s="2">
        <v>0.48</v>
      </c>
      <c r="AT419" s="2">
        <v>3.3</v>
      </c>
      <c r="AU419" s="2">
        <v>14.8</v>
      </c>
      <c r="AV419" s="2">
        <v>12.4831</v>
      </c>
      <c r="AW419" s="2">
        <v>0.64</v>
      </c>
      <c r="AX419" s="2">
        <v>2.7</v>
      </c>
      <c r="AY419" s="2">
        <v>24</v>
      </c>
      <c r="AZ419" s="2">
        <v>21.561499999999999</v>
      </c>
      <c r="BA419" s="2">
        <v>1.34</v>
      </c>
      <c r="BB419" s="2">
        <v>4.3</v>
      </c>
      <c r="BC419" s="2">
        <v>30.8</v>
      </c>
      <c r="BD419" s="2">
        <v>59.750399999999999</v>
      </c>
      <c r="BE419" s="4" t="str">
        <f t="shared" si="62"/>
        <v>NO APLICA</v>
      </c>
      <c r="BF419" s="4">
        <f t="shared" si="63"/>
        <v>0.78300000000000003</v>
      </c>
      <c r="BG419">
        <f t="shared" si="64"/>
        <v>0.19</v>
      </c>
      <c r="BH419">
        <f t="shared" si="65"/>
        <v>0.48</v>
      </c>
      <c r="BI419">
        <f t="shared" si="66"/>
        <v>1.34</v>
      </c>
      <c r="BJ419">
        <f t="shared" si="67"/>
        <v>0.99</v>
      </c>
      <c r="BK419">
        <f t="shared" si="68"/>
        <v>0.64</v>
      </c>
      <c r="BL419">
        <f t="shared" si="69"/>
        <v>4079.9999999999854</v>
      </c>
    </row>
    <row r="420" spans="1:64" x14ac:dyDescent="0.2">
      <c r="A420" s="1">
        <v>418</v>
      </c>
      <c r="B420" s="7" t="s">
        <v>11</v>
      </c>
      <c r="C420" s="3">
        <v>39937</v>
      </c>
      <c r="D420" s="4" t="s">
        <v>8</v>
      </c>
      <c r="E420" s="4" t="s">
        <v>166</v>
      </c>
      <c r="F420" s="5" t="str">
        <f t="shared" si="60"/>
        <v>L</v>
      </c>
      <c r="G420" s="6">
        <v>0.91180555555555554</v>
      </c>
      <c r="H420" s="6">
        <v>0.91249999999999998</v>
      </c>
      <c r="I420" s="85">
        <f t="shared" si="61"/>
        <v>0.99999999999999645</v>
      </c>
      <c r="J420" s="86">
        <f>I420*Segmentos!$D$7*(AH420%)*IF(ISNUMBER(AI420),AI420%,0)</f>
        <v>14799.999999999951</v>
      </c>
      <c r="K420" s="86">
        <f>I420*Segmentos!$D$7*(AL420%)*IF(ISNUMBER(AM420),AM420%,0)</f>
        <v>11599.999999999958</v>
      </c>
      <c r="L420" s="4"/>
      <c r="M420" s="2">
        <v>3.3</v>
      </c>
      <c r="N420" s="2">
        <v>3.3</v>
      </c>
      <c r="O420" s="2">
        <v>100</v>
      </c>
      <c r="P420" s="2">
        <v>85.056700000000006</v>
      </c>
      <c r="Q420" s="2">
        <v>2.35</v>
      </c>
      <c r="R420" s="2">
        <v>2.4</v>
      </c>
      <c r="S420" s="2">
        <v>100</v>
      </c>
      <c r="T420" s="2">
        <v>10.106199999999999</v>
      </c>
      <c r="U420" s="2">
        <v>3.08</v>
      </c>
      <c r="V420" s="2">
        <v>3.1</v>
      </c>
      <c r="W420" s="2">
        <v>100</v>
      </c>
      <c r="X420" s="2">
        <v>16.625499999999999</v>
      </c>
      <c r="Y420" s="2">
        <v>3.43</v>
      </c>
      <c r="Z420" s="2">
        <v>3.4</v>
      </c>
      <c r="AA420" s="2">
        <v>100</v>
      </c>
      <c r="AB420" s="2">
        <v>26.1191</v>
      </c>
      <c r="AC420" s="2">
        <v>3.81</v>
      </c>
      <c r="AD420" s="2">
        <v>3.8</v>
      </c>
      <c r="AE420" s="2">
        <v>100</v>
      </c>
      <c r="AF420" s="2">
        <v>32.2059</v>
      </c>
      <c r="AG420" s="20">
        <v>3.7</v>
      </c>
      <c r="AH420" s="20">
        <v>3.7</v>
      </c>
      <c r="AI420" s="20">
        <v>100</v>
      </c>
      <c r="AJ420" s="20">
        <v>45.245899999999999</v>
      </c>
      <c r="AK420" s="18">
        <v>2.94</v>
      </c>
      <c r="AL420" s="18">
        <v>2.9</v>
      </c>
      <c r="AM420" s="18">
        <v>100</v>
      </c>
      <c r="AN420" s="18">
        <v>39.8108</v>
      </c>
      <c r="AO420" s="2">
        <v>2.0099999999999998</v>
      </c>
      <c r="AP420" s="2">
        <v>2</v>
      </c>
      <c r="AQ420" s="2">
        <v>100</v>
      </c>
      <c r="AR420" s="2">
        <v>5.6665999999999999</v>
      </c>
      <c r="AS420" s="2">
        <v>2.62</v>
      </c>
      <c r="AT420" s="2">
        <v>2.6</v>
      </c>
      <c r="AU420" s="2">
        <v>100</v>
      </c>
      <c r="AV420" s="2">
        <v>14.858700000000001</v>
      </c>
      <c r="AW420" s="2">
        <v>2.93</v>
      </c>
      <c r="AX420" s="2">
        <v>2.9</v>
      </c>
      <c r="AY420" s="2">
        <v>100</v>
      </c>
      <c r="AZ420" s="2">
        <v>21.72</v>
      </c>
      <c r="BA420" s="2">
        <v>4.34</v>
      </c>
      <c r="BB420" s="2">
        <v>4.3</v>
      </c>
      <c r="BC420" s="2">
        <v>100</v>
      </c>
      <c r="BD420" s="2">
        <v>42.811300000000003</v>
      </c>
      <c r="BE420" s="4" t="str">
        <f t="shared" si="62"/>
        <v>NO APLICA</v>
      </c>
      <c r="BF420" s="4">
        <f t="shared" si="63"/>
        <v>3.1997999999999998</v>
      </c>
      <c r="BG420">
        <f t="shared" si="64"/>
        <v>2.0099999999999998</v>
      </c>
      <c r="BH420">
        <f t="shared" si="65"/>
        <v>2.62</v>
      </c>
      <c r="BI420">
        <f t="shared" si="66"/>
        <v>4.34</v>
      </c>
      <c r="BJ420">
        <f t="shared" si="67"/>
        <v>2.94</v>
      </c>
      <c r="BK420">
        <f t="shared" si="68"/>
        <v>3.7</v>
      </c>
      <c r="BL420">
        <f t="shared" si="69"/>
        <v>329.99999999999881</v>
      </c>
    </row>
    <row r="421" spans="1:64" x14ac:dyDescent="0.2">
      <c r="A421" s="1">
        <v>419</v>
      </c>
      <c r="B421" s="7" t="s">
        <v>6</v>
      </c>
      <c r="C421" s="3">
        <v>39937</v>
      </c>
      <c r="D421" s="4" t="s">
        <v>3</v>
      </c>
      <c r="E421" s="4" t="s">
        <v>166</v>
      </c>
      <c r="F421" s="5" t="str">
        <f t="shared" si="60"/>
        <v>L</v>
      </c>
      <c r="G421" s="6">
        <v>0.90902777777777777</v>
      </c>
      <c r="H421" s="6">
        <v>0.90972222222222221</v>
      </c>
      <c r="I421" s="85">
        <f t="shared" si="61"/>
        <v>0.99999999999999645</v>
      </c>
      <c r="J421" s="86">
        <f>I421*Segmentos!$D$7*(AH421%)*IF(ISNUMBER(AI421),AI421%,0)</f>
        <v>28799.999999999902</v>
      </c>
      <c r="K421" s="86">
        <f>I421*Segmentos!$D$7*(AL421%)*IF(ISNUMBER(AM421),AM421%,0)</f>
        <v>24399.999999999913</v>
      </c>
      <c r="L421" s="4"/>
      <c r="M421" s="2">
        <v>6.61</v>
      </c>
      <c r="N421" s="2">
        <v>6.6</v>
      </c>
      <c r="O421" s="2">
        <v>100</v>
      </c>
      <c r="P421" s="2">
        <v>81.450599999999994</v>
      </c>
      <c r="Q421" s="2">
        <v>3.75</v>
      </c>
      <c r="R421" s="2">
        <v>3.7</v>
      </c>
      <c r="S421" s="2">
        <v>100</v>
      </c>
      <c r="T421" s="2">
        <v>7.7008000000000001</v>
      </c>
      <c r="U421" s="2">
        <v>5.86</v>
      </c>
      <c r="V421" s="2">
        <v>5.9</v>
      </c>
      <c r="W421" s="2">
        <v>100</v>
      </c>
      <c r="X421" s="2">
        <v>15.1302</v>
      </c>
      <c r="Y421" s="2">
        <v>7.18</v>
      </c>
      <c r="Z421" s="2">
        <v>7.2</v>
      </c>
      <c r="AA421" s="2">
        <v>100</v>
      </c>
      <c r="AB421" s="2">
        <v>26.096699999999998</v>
      </c>
      <c r="AC421" s="2">
        <v>8.0399999999999991</v>
      </c>
      <c r="AD421" s="2">
        <v>8</v>
      </c>
      <c r="AE421" s="2">
        <v>100</v>
      </c>
      <c r="AF421" s="2">
        <v>32.523000000000003</v>
      </c>
      <c r="AG421" s="20">
        <v>7.17</v>
      </c>
      <c r="AH421" s="20">
        <v>7.2</v>
      </c>
      <c r="AI421" s="20">
        <v>100</v>
      </c>
      <c r="AJ421" s="20">
        <v>41.872100000000003</v>
      </c>
      <c r="AK421" s="18">
        <v>6.11</v>
      </c>
      <c r="AL421" s="18">
        <v>6.1</v>
      </c>
      <c r="AM421" s="18">
        <v>100</v>
      </c>
      <c r="AN421" s="18">
        <v>39.578499999999998</v>
      </c>
      <c r="AO421" s="2">
        <v>2.99</v>
      </c>
      <c r="AP421" s="2">
        <v>3</v>
      </c>
      <c r="AQ421" s="2">
        <v>100</v>
      </c>
      <c r="AR421" s="2">
        <v>4.0233999999999996</v>
      </c>
      <c r="AS421" s="2">
        <v>5.45</v>
      </c>
      <c r="AT421" s="2">
        <v>5.5</v>
      </c>
      <c r="AU421" s="2">
        <v>100</v>
      </c>
      <c r="AV421" s="2">
        <v>14.7944</v>
      </c>
      <c r="AW421" s="2">
        <v>7.93</v>
      </c>
      <c r="AX421" s="2">
        <v>7.9</v>
      </c>
      <c r="AY421" s="2">
        <v>100</v>
      </c>
      <c r="AZ421" s="2">
        <v>28.072600000000001</v>
      </c>
      <c r="BA421" s="2">
        <v>7.33</v>
      </c>
      <c r="BB421" s="2">
        <v>7.3</v>
      </c>
      <c r="BC421" s="2">
        <v>100</v>
      </c>
      <c r="BD421" s="2">
        <v>34.560200000000002</v>
      </c>
      <c r="BE421" s="4" t="str">
        <f t="shared" si="62"/>
        <v>NO APLICA</v>
      </c>
      <c r="BF421" s="4">
        <f t="shared" si="63"/>
        <v>6.1647999999999996</v>
      </c>
      <c r="BG421">
        <f t="shared" si="64"/>
        <v>2.99</v>
      </c>
      <c r="BH421">
        <f t="shared" si="65"/>
        <v>5.45</v>
      </c>
      <c r="BI421">
        <f t="shared" si="66"/>
        <v>7.93</v>
      </c>
      <c r="BJ421">
        <f t="shared" si="67"/>
        <v>6.11</v>
      </c>
      <c r="BK421">
        <f t="shared" si="68"/>
        <v>7.17</v>
      </c>
      <c r="BL421">
        <f t="shared" si="69"/>
        <v>659.99999999999761</v>
      </c>
    </row>
    <row r="422" spans="1:64" x14ac:dyDescent="0.2">
      <c r="A422" s="1">
        <v>420</v>
      </c>
      <c r="B422" s="7" t="s">
        <v>31</v>
      </c>
      <c r="C422" s="3">
        <v>39937</v>
      </c>
      <c r="D422" s="4" t="s">
        <v>628</v>
      </c>
      <c r="E422" s="4" t="s">
        <v>166</v>
      </c>
      <c r="F422" s="5" t="str">
        <f t="shared" si="60"/>
        <v>L</v>
      </c>
      <c r="G422" s="6">
        <v>0.91111111111111109</v>
      </c>
      <c r="H422" s="6">
        <v>0.91388888888888886</v>
      </c>
      <c r="I422" s="85">
        <f t="shared" si="61"/>
        <v>3.9999999999999858</v>
      </c>
      <c r="J422" s="86">
        <f>I422*Segmentos!$D$7*(AH422%)*IF(ISNUMBER(AI422),AI422%,0)</f>
        <v>19737.599999999929</v>
      </c>
      <c r="K422" s="86">
        <f>I422*Segmentos!$D$7*(AL422%)*IF(ISNUMBER(AM422),AM422%,0)</f>
        <v>27452.799999999901</v>
      </c>
      <c r="L422" s="4"/>
      <c r="M422" s="2">
        <v>1.49</v>
      </c>
      <c r="N422" s="2">
        <v>2</v>
      </c>
      <c r="O422" s="2">
        <v>75.5</v>
      </c>
      <c r="P422" s="2">
        <v>95.167599999999993</v>
      </c>
      <c r="Q422" s="2">
        <v>0.21</v>
      </c>
      <c r="R422" s="2">
        <v>0.7</v>
      </c>
      <c r="S422" s="2">
        <v>27.8</v>
      </c>
      <c r="T422" s="2">
        <v>2.2092999999999998</v>
      </c>
      <c r="U422" s="2">
        <v>0.77</v>
      </c>
      <c r="V422" s="2">
        <v>1</v>
      </c>
      <c r="W422" s="2">
        <v>77.099999999999994</v>
      </c>
      <c r="X422" s="2">
        <v>10.3194</v>
      </c>
      <c r="Y422" s="2">
        <v>0.76</v>
      </c>
      <c r="Z422" s="2">
        <v>1.4</v>
      </c>
      <c r="AA422" s="2">
        <v>53.8</v>
      </c>
      <c r="AB422" s="2">
        <v>14.219099999999999</v>
      </c>
      <c r="AC422" s="2">
        <v>3.27</v>
      </c>
      <c r="AD422" s="2">
        <v>3.7</v>
      </c>
      <c r="AE422" s="2">
        <v>87.5</v>
      </c>
      <c r="AF422" s="2">
        <v>68.419799999999995</v>
      </c>
      <c r="AG422" s="20">
        <v>1.25</v>
      </c>
      <c r="AH422" s="20">
        <v>1.6</v>
      </c>
      <c r="AI422" s="20">
        <v>77.099999999999994</v>
      </c>
      <c r="AJ422" s="20">
        <v>37.723599999999998</v>
      </c>
      <c r="AK422" s="18">
        <v>1.71</v>
      </c>
      <c r="AL422" s="18">
        <v>2.2999999999999998</v>
      </c>
      <c r="AM422" s="18">
        <v>74.599999999999994</v>
      </c>
      <c r="AN422" s="18">
        <v>57.443899999999999</v>
      </c>
      <c r="AO422" s="2">
        <v>0.47</v>
      </c>
      <c r="AP422" s="2">
        <v>0.9</v>
      </c>
      <c r="AQ422" s="2">
        <v>50.7</v>
      </c>
      <c r="AR422" s="2">
        <v>3.2719</v>
      </c>
      <c r="AS422" s="2">
        <v>1.52</v>
      </c>
      <c r="AT422" s="2">
        <v>2.4</v>
      </c>
      <c r="AU422" s="2">
        <v>63.9</v>
      </c>
      <c r="AV422" s="2">
        <v>21.3034</v>
      </c>
      <c r="AW422" s="2">
        <v>0.7</v>
      </c>
      <c r="AX422" s="2">
        <v>0.9</v>
      </c>
      <c r="AY422" s="2">
        <v>82.2</v>
      </c>
      <c r="AZ422" s="2">
        <v>12.911099999999999</v>
      </c>
      <c r="BA422" s="2">
        <v>2.36</v>
      </c>
      <c r="BB422" s="2">
        <v>2.9</v>
      </c>
      <c r="BC422" s="2">
        <v>81.8</v>
      </c>
      <c r="BD422" s="2">
        <v>57.681199999999997</v>
      </c>
      <c r="BE422" s="4" t="str">
        <f t="shared" si="62"/>
        <v>NO APLICA</v>
      </c>
      <c r="BF422" s="4">
        <f t="shared" si="63"/>
        <v>1.6681999999999999</v>
      </c>
      <c r="BG422">
        <f t="shared" si="64"/>
        <v>0.47</v>
      </c>
      <c r="BH422">
        <f t="shared" si="65"/>
        <v>1.52</v>
      </c>
      <c r="BI422">
        <f t="shared" si="66"/>
        <v>2.36</v>
      </c>
      <c r="BJ422">
        <f t="shared" si="67"/>
        <v>1.71</v>
      </c>
      <c r="BK422">
        <f t="shared" si="68"/>
        <v>1.25</v>
      </c>
      <c r="BL422">
        <f t="shared" si="69"/>
        <v>603.99999999999784</v>
      </c>
    </row>
    <row r="423" spans="1:64" x14ac:dyDescent="0.2">
      <c r="A423" s="1">
        <v>421</v>
      </c>
      <c r="B423" s="7" t="s">
        <v>86</v>
      </c>
      <c r="C423" s="3">
        <v>39937</v>
      </c>
      <c r="D423" s="4" t="s">
        <v>17</v>
      </c>
      <c r="E423" s="4" t="s">
        <v>169</v>
      </c>
      <c r="F423" s="5" t="str">
        <f t="shared" si="60"/>
        <v>L</v>
      </c>
      <c r="G423" s="6">
        <v>0.9159722222222223</v>
      </c>
      <c r="H423" s="6">
        <v>0.95833333333333337</v>
      </c>
      <c r="I423" s="85">
        <f t="shared" si="61"/>
        <v>60.999999999999943</v>
      </c>
      <c r="J423" s="86">
        <f>I423*Segmentos!$D$7*(AH423%)*IF(ISNUMBER(AI423),AI423%,0)</f>
        <v>214475.9999999998</v>
      </c>
      <c r="K423" s="86">
        <f>I423*Segmentos!$D$7*(AL423%)*IF(ISNUMBER(AM423),AM423%,0)</f>
        <v>128612.39999999988</v>
      </c>
      <c r="L423" s="4"/>
      <c r="M423" s="2">
        <v>0.69</v>
      </c>
      <c r="N423" s="2">
        <v>2.5</v>
      </c>
      <c r="O423" s="2">
        <v>27.5</v>
      </c>
      <c r="P423" s="2">
        <v>99.630700000000004</v>
      </c>
      <c r="Q423" s="2">
        <v>0</v>
      </c>
      <c r="R423" s="2">
        <v>0</v>
      </c>
      <c r="S423" s="8" t="s">
        <v>577</v>
      </c>
      <c r="T423" s="2">
        <v>0</v>
      </c>
      <c r="U423" s="2">
        <v>0.08</v>
      </c>
      <c r="V423" s="2">
        <v>0.7</v>
      </c>
      <c r="W423" s="2">
        <v>11.1</v>
      </c>
      <c r="X423" s="2">
        <v>2.4714</v>
      </c>
      <c r="Y423" s="2">
        <v>0.24</v>
      </c>
      <c r="Z423" s="2">
        <v>2.5</v>
      </c>
      <c r="AA423" s="2">
        <v>9.5</v>
      </c>
      <c r="AB423" s="2">
        <v>9.9981000000000009</v>
      </c>
      <c r="AC423" s="2">
        <v>1.84</v>
      </c>
      <c r="AD423" s="2">
        <v>5</v>
      </c>
      <c r="AE423" s="2">
        <v>37</v>
      </c>
      <c r="AF423" s="2">
        <v>87.161199999999994</v>
      </c>
      <c r="AG423" s="20">
        <v>0.87</v>
      </c>
      <c r="AH423" s="20">
        <v>3</v>
      </c>
      <c r="AI423" s="20">
        <v>29.3</v>
      </c>
      <c r="AJ423" s="20">
        <v>59.162199999999999</v>
      </c>
      <c r="AK423" s="18">
        <v>0.53</v>
      </c>
      <c r="AL423" s="18">
        <v>2.1</v>
      </c>
      <c r="AM423" s="18">
        <v>25.1</v>
      </c>
      <c r="AN423" s="18">
        <v>40.468600000000002</v>
      </c>
      <c r="AO423" s="2">
        <v>0.36</v>
      </c>
      <c r="AP423" s="2">
        <v>1.4</v>
      </c>
      <c r="AQ423" s="2">
        <v>26.3</v>
      </c>
      <c r="AR423" s="2">
        <v>5.6896000000000004</v>
      </c>
      <c r="AS423" s="2">
        <v>7.0000000000000007E-2</v>
      </c>
      <c r="AT423" s="2">
        <v>0.9</v>
      </c>
      <c r="AU423" s="2">
        <v>8.1</v>
      </c>
      <c r="AV423" s="2">
        <v>2.2961</v>
      </c>
      <c r="AW423" s="2">
        <v>1.04</v>
      </c>
      <c r="AX423" s="2">
        <v>3.5</v>
      </c>
      <c r="AY423" s="2">
        <v>29.7</v>
      </c>
      <c r="AZ423" s="2">
        <v>43.003700000000002</v>
      </c>
      <c r="BA423" s="2">
        <v>0.88</v>
      </c>
      <c r="BB423" s="2">
        <v>3</v>
      </c>
      <c r="BC423" s="2">
        <v>29</v>
      </c>
      <c r="BD423" s="2">
        <v>48.641199999999998</v>
      </c>
      <c r="BE423" s="4" t="str">
        <f t="shared" si="62"/>
        <v>ABURRIDO</v>
      </c>
      <c r="BF423" s="4">
        <f t="shared" si="63"/>
        <v>0.50919999999999999</v>
      </c>
      <c r="BG423">
        <f t="shared" si="64"/>
        <v>0.36</v>
      </c>
      <c r="BH423">
        <f t="shared" si="65"/>
        <v>7.0000000000000007E-2</v>
      </c>
      <c r="BI423">
        <f t="shared" si="66"/>
        <v>1.04</v>
      </c>
      <c r="BJ423">
        <f t="shared" si="67"/>
        <v>0.53</v>
      </c>
      <c r="BK423">
        <f t="shared" si="68"/>
        <v>0.87</v>
      </c>
      <c r="BL423">
        <f t="shared" si="69"/>
        <v>4193.7499999999964</v>
      </c>
    </row>
    <row r="424" spans="1:64" x14ac:dyDescent="0.2">
      <c r="A424" s="1">
        <v>422</v>
      </c>
      <c r="B424" s="7" t="s">
        <v>14</v>
      </c>
      <c r="C424" s="3">
        <v>39937</v>
      </c>
      <c r="D424" s="4" t="s">
        <v>626</v>
      </c>
      <c r="E424" s="4" t="s">
        <v>163</v>
      </c>
      <c r="F424" s="5" t="str">
        <f t="shared" si="60"/>
        <v>L</v>
      </c>
      <c r="G424" s="6">
        <v>0.85</v>
      </c>
      <c r="H424" s="6">
        <v>0.875</v>
      </c>
      <c r="I424" s="85">
        <f t="shared" si="61"/>
        <v>36.000000000000028</v>
      </c>
      <c r="J424" s="86">
        <f>I424*Segmentos!$D$7*(AH424%)*IF(ISNUMBER(AI424),AI424%,0)</f>
        <v>923284.80000000051</v>
      </c>
      <c r="K424" s="86">
        <f>I424*Segmentos!$D$7*(AL424%)*IF(ISNUMBER(AM424),AM424%,0)</f>
        <v>1358784.0000000014</v>
      </c>
      <c r="L424" s="4"/>
      <c r="M424" s="2">
        <v>8.01</v>
      </c>
      <c r="N424" s="2">
        <v>12</v>
      </c>
      <c r="O424" s="2">
        <v>66.900000000000006</v>
      </c>
      <c r="P424" s="2">
        <v>81.161799999999999</v>
      </c>
      <c r="Q424" s="2">
        <v>6.68</v>
      </c>
      <c r="R424" s="2">
        <v>11.4</v>
      </c>
      <c r="S424" s="2">
        <v>58.7</v>
      </c>
      <c r="T424" s="2">
        <v>11.3001</v>
      </c>
      <c r="U424" s="2">
        <v>6.48</v>
      </c>
      <c r="V424" s="2">
        <v>10.1</v>
      </c>
      <c r="W424" s="2">
        <v>64.400000000000006</v>
      </c>
      <c r="X424" s="2">
        <v>13.7713</v>
      </c>
      <c r="Y424" s="2">
        <v>8.42</v>
      </c>
      <c r="Z424" s="2">
        <v>11.9</v>
      </c>
      <c r="AA424" s="2">
        <v>70.8</v>
      </c>
      <c r="AB424" s="2">
        <v>25.190899999999999</v>
      </c>
      <c r="AC424" s="2">
        <v>9.2899999999999991</v>
      </c>
      <c r="AD424" s="2">
        <v>13.6</v>
      </c>
      <c r="AE424" s="2">
        <v>68.5</v>
      </c>
      <c r="AF424" s="2">
        <v>30.8994</v>
      </c>
      <c r="AG424" s="20">
        <v>6.42</v>
      </c>
      <c r="AH424" s="20">
        <v>9.6999999999999993</v>
      </c>
      <c r="AI424" s="20">
        <v>66.099999999999994</v>
      </c>
      <c r="AJ424" s="20">
        <v>30.884</v>
      </c>
      <c r="AK424" s="18">
        <v>9.44</v>
      </c>
      <c r="AL424" s="18">
        <v>14</v>
      </c>
      <c r="AM424" s="18">
        <v>67.400000000000006</v>
      </c>
      <c r="AN424" s="18">
        <v>50.277799999999999</v>
      </c>
      <c r="AO424" s="2">
        <v>6.24</v>
      </c>
      <c r="AP424" s="2">
        <v>10.5</v>
      </c>
      <c r="AQ424" s="2">
        <v>59.7</v>
      </c>
      <c r="AR424" s="2">
        <v>6.9158999999999997</v>
      </c>
      <c r="AS424" s="2">
        <v>5.85</v>
      </c>
      <c r="AT424" s="2">
        <v>10.199999999999999</v>
      </c>
      <c r="AU424" s="2">
        <v>57.3</v>
      </c>
      <c r="AV424" s="2">
        <v>13.055400000000001</v>
      </c>
      <c r="AW424" s="2">
        <v>6.61</v>
      </c>
      <c r="AX424" s="2">
        <v>9.4</v>
      </c>
      <c r="AY424" s="2">
        <v>70.5</v>
      </c>
      <c r="AZ424" s="2">
        <v>19.2698</v>
      </c>
      <c r="BA424" s="2">
        <v>10.8</v>
      </c>
      <c r="BB424" s="2">
        <v>15.3</v>
      </c>
      <c r="BC424" s="2">
        <v>70.400000000000006</v>
      </c>
      <c r="BD424" s="2">
        <v>41.920699999999997</v>
      </c>
      <c r="BE424" s="4" t="str">
        <f t="shared" si="62"/>
        <v>NO APLICA</v>
      </c>
      <c r="BF424" s="4">
        <f t="shared" si="63"/>
        <v>7.8504000000000005</v>
      </c>
      <c r="BG424">
        <f t="shared" si="64"/>
        <v>6.24</v>
      </c>
      <c r="BH424">
        <f t="shared" si="65"/>
        <v>5.85</v>
      </c>
      <c r="BI424">
        <f t="shared" si="66"/>
        <v>10.8</v>
      </c>
      <c r="BJ424">
        <f t="shared" si="67"/>
        <v>9.44</v>
      </c>
      <c r="BK424">
        <f t="shared" si="68"/>
        <v>6.42</v>
      </c>
      <c r="BL424">
        <f t="shared" si="69"/>
        <v>28900.800000000025</v>
      </c>
    </row>
    <row r="425" spans="1:64" x14ac:dyDescent="0.2">
      <c r="A425" s="1">
        <v>423</v>
      </c>
      <c r="B425" s="7" t="s">
        <v>10</v>
      </c>
      <c r="C425" s="3">
        <v>39937</v>
      </c>
      <c r="D425" s="4" t="s">
        <v>8</v>
      </c>
      <c r="E425" s="4" t="s">
        <v>164</v>
      </c>
      <c r="F425" s="5" t="str">
        <f t="shared" si="60"/>
        <v>L</v>
      </c>
      <c r="G425" s="6">
        <v>0.87361111111111101</v>
      </c>
      <c r="H425" s="6">
        <v>0.92013888888888884</v>
      </c>
      <c r="I425" s="85">
        <f t="shared" si="61"/>
        <v>67.000000000000085</v>
      </c>
      <c r="J425" s="86">
        <f>I425*Segmentos!$D$7*(AH425%)*IF(ISNUMBER(AI425),AI425%,0)</f>
        <v>1446610.4000000015</v>
      </c>
      <c r="K425" s="86">
        <f>I425*Segmentos!$D$7*(AL425%)*IF(ISNUMBER(AM425),AM425%,0)</f>
        <v>1157438.4000000013</v>
      </c>
      <c r="L425" s="4"/>
      <c r="M425" s="2">
        <v>4.83</v>
      </c>
      <c r="N425" s="2">
        <v>19</v>
      </c>
      <c r="O425" s="2">
        <v>25.5</v>
      </c>
      <c r="P425" s="2">
        <v>84.349199999999996</v>
      </c>
      <c r="Q425" s="2">
        <v>3.33</v>
      </c>
      <c r="R425" s="2">
        <v>10.7</v>
      </c>
      <c r="S425" s="2">
        <v>31</v>
      </c>
      <c r="T425" s="2">
        <v>9.6891999999999996</v>
      </c>
      <c r="U425" s="2">
        <v>4.17</v>
      </c>
      <c r="V425" s="2">
        <v>20.399999999999999</v>
      </c>
      <c r="W425" s="2">
        <v>20.5</v>
      </c>
      <c r="X425" s="2">
        <v>15.2645</v>
      </c>
      <c r="Y425" s="2">
        <v>4.7</v>
      </c>
      <c r="Z425" s="2">
        <v>18</v>
      </c>
      <c r="AA425" s="2">
        <v>26.1</v>
      </c>
      <c r="AB425" s="2">
        <v>24.2301</v>
      </c>
      <c r="AC425" s="2">
        <v>6.14</v>
      </c>
      <c r="AD425" s="2">
        <v>23.1</v>
      </c>
      <c r="AE425" s="2">
        <v>26.6</v>
      </c>
      <c r="AF425" s="2">
        <v>35.165500000000002</v>
      </c>
      <c r="AG425" s="20">
        <v>5.4</v>
      </c>
      <c r="AH425" s="20">
        <v>19.7</v>
      </c>
      <c r="AI425" s="20">
        <v>27.4</v>
      </c>
      <c r="AJ425" s="20">
        <v>44.688800000000001</v>
      </c>
      <c r="AK425" s="18">
        <v>4.32</v>
      </c>
      <c r="AL425" s="18">
        <v>18.3</v>
      </c>
      <c r="AM425" s="18">
        <v>23.6</v>
      </c>
      <c r="AN425" s="18">
        <v>39.660499999999999</v>
      </c>
      <c r="AO425" s="2">
        <v>2.74</v>
      </c>
      <c r="AP425" s="2">
        <v>14.1</v>
      </c>
      <c r="AQ425" s="2">
        <v>19.399999999999999</v>
      </c>
      <c r="AR425" s="2">
        <v>5.2205000000000004</v>
      </c>
      <c r="AS425" s="2">
        <v>3.52</v>
      </c>
      <c r="AT425" s="2">
        <v>15.5</v>
      </c>
      <c r="AU425" s="2">
        <v>22.6</v>
      </c>
      <c r="AV425" s="2">
        <v>13.5251</v>
      </c>
      <c r="AW425" s="2">
        <v>4.78</v>
      </c>
      <c r="AX425" s="2">
        <v>19.600000000000001</v>
      </c>
      <c r="AY425" s="2">
        <v>24.4</v>
      </c>
      <c r="AZ425" s="2">
        <v>23.994</v>
      </c>
      <c r="BA425" s="2">
        <v>6.23</v>
      </c>
      <c r="BB425" s="2">
        <v>21.9</v>
      </c>
      <c r="BC425" s="2">
        <v>28.5</v>
      </c>
      <c r="BD425" s="2">
        <v>41.6096</v>
      </c>
      <c r="BE425" s="4" t="str">
        <f t="shared" si="62"/>
        <v>NO APLICA</v>
      </c>
      <c r="BF425" s="4">
        <f t="shared" si="63"/>
        <v>4.5014000000000003</v>
      </c>
      <c r="BG425">
        <f t="shared" si="64"/>
        <v>2.74</v>
      </c>
      <c r="BH425">
        <f t="shared" si="65"/>
        <v>3.52</v>
      </c>
      <c r="BI425">
        <f t="shared" si="66"/>
        <v>6.23</v>
      </c>
      <c r="BJ425">
        <f t="shared" si="67"/>
        <v>4.32</v>
      </c>
      <c r="BK425">
        <f t="shared" si="68"/>
        <v>5.4</v>
      </c>
      <c r="BL425">
        <f t="shared" si="69"/>
        <v>32461.50000000004</v>
      </c>
    </row>
    <row r="426" spans="1:64" x14ac:dyDescent="0.2">
      <c r="A426" s="1">
        <v>424</v>
      </c>
      <c r="B426" s="7" t="s">
        <v>27</v>
      </c>
      <c r="C426" s="3">
        <v>39937</v>
      </c>
      <c r="D426" s="4" t="s">
        <v>629</v>
      </c>
      <c r="E426" s="4" t="s">
        <v>169</v>
      </c>
      <c r="F426" s="5" t="str">
        <f t="shared" si="60"/>
        <v>L</v>
      </c>
      <c r="G426" s="6">
        <v>0.92500000000000004</v>
      </c>
      <c r="H426" s="6">
        <v>0.96111111111111114</v>
      </c>
      <c r="I426" s="85">
        <f t="shared" si="61"/>
        <v>51.999999999999972</v>
      </c>
      <c r="J426" s="86">
        <f>I426*Segmentos!$D$7*(AH426%)*IF(ISNUMBER(AI426),AI426%,0)</f>
        <v>278428.79999999987</v>
      </c>
      <c r="K426" s="86">
        <f>I426*Segmentos!$D$7*(AL426%)*IF(ISNUMBER(AM426),AM426%,0)</f>
        <v>121721.59999999993</v>
      </c>
      <c r="L426" s="4"/>
      <c r="M426" s="2">
        <v>0.95</v>
      </c>
      <c r="N426" s="2">
        <v>2.1</v>
      </c>
      <c r="O426" s="2">
        <v>45.4</v>
      </c>
      <c r="P426" s="2">
        <v>85.212800000000001</v>
      </c>
      <c r="Q426" s="2">
        <v>0.1</v>
      </c>
      <c r="R426" s="2">
        <v>0.5</v>
      </c>
      <c r="S426" s="2">
        <v>18.399999999999999</v>
      </c>
      <c r="T426" s="2">
        <v>1.4705999999999999</v>
      </c>
      <c r="U426" s="2">
        <v>0.09</v>
      </c>
      <c r="V426" s="2">
        <v>1.3</v>
      </c>
      <c r="W426" s="2">
        <v>6.4</v>
      </c>
      <c r="X426" s="2">
        <v>1.601</v>
      </c>
      <c r="Y426" s="2">
        <v>1.62</v>
      </c>
      <c r="Z426" s="2">
        <v>3</v>
      </c>
      <c r="AA426" s="2">
        <v>53.4</v>
      </c>
      <c r="AB426" s="2">
        <v>42.781700000000001</v>
      </c>
      <c r="AC426" s="2">
        <v>1.34</v>
      </c>
      <c r="AD426" s="2">
        <v>2.6</v>
      </c>
      <c r="AE426" s="2">
        <v>52.6</v>
      </c>
      <c r="AF426" s="2">
        <v>39.359499999999997</v>
      </c>
      <c r="AG426" s="20">
        <v>1.37</v>
      </c>
      <c r="AH426" s="20">
        <v>2.2999999999999998</v>
      </c>
      <c r="AI426" s="20">
        <v>58.2</v>
      </c>
      <c r="AJ426" s="20">
        <v>57.993899999999996</v>
      </c>
      <c r="AK426" s="18">
        <v>0.57999999999999996</v>
      </c>
      <c r="AL426" s="18">
        <v>1.9</v>
      </c>
      <c r="AM426" s="18">
        <v>30.8</v>
      </c>
      <c r="AN426" s="18">
        <v>27.218900000000001</v>
      </c>
      <c r="AO426" s="2">
        <v>0.26</v>
      </c>
      <c r="AP426" s="2">
        <v>1.7</v>
      </c>
      <c r="AQ426" s="2">
        <v>15.3</v>
      </c>
      <c r="AR426" s="2">
        <v>2.5352999999999999</v>
      </c>
      <c r="AS426" s="2">
        <v>0.63</v>
      </c>
      <c r="AT426" s="2">
        <v>1.6</v>
      </c>
      <c r="AU426" s="2">
        <v>40.5</v>
      </c>
      <c r="AV426" s="2">
        <v>12.476100000000001</v>
      </c>
      <c r="AW426" s="2">
        <v>1.48</v>
      </c>
      <c r="AX426" s="2">
        <v>2.1</v>
      </c>
      <c r="AY426" s="2">
        <v>71</v>
      </c>
      <c r="AZ426" s="2">
        <v>38.0486</v>
      </c>
      <c r="BA426" s="2">
        <v>0.94</v>
      </c>
      <c r="BB426" s="2">
        <v>2.5</v>
      </c>
      <c r="BC426" s="2">
        <v>37</v>
      </c>
      <c r="BD426" s="2">
        <v>32.152799999999999</v>
      </c>
      <c r="BE426" s="4" t="str">
        <f t="shared" si="62"/>
        <v>NO APLICA</v>
      </c>
      <c r="BF426" s="4">
        <f t="shared" si="63"/>
        <v>0.9012</v>
      </c>
      <c r="BG426">
        <f t="shared" si="64"/>
        <v>0.26</v>
      </c>
      <c r="BH426">
        <f t="shared" si="65"/>
        <v>0.63</v>
      </c>
      <c r="BI426">
        <f t="shared" si="66"/>
        <v>1.48</v>
      </c>
      <c r="BJ426">
        <f t="shared" si="67"/>
        <v>0.57999999999999996</v>
      </c>
      <c r="BK426">
        <f t="shared" si="68"/>
        <v>1.37</v>
      </c>
      <c r="BL426">
        <f t="shared" si="69"/>
        <v>4957.6799999999976</v>
      </c>
    </row>
    <row r="427" spans="1:64" x14ac:dyDescent="0.2">
      <c r="A427" s="1">
        <v>425</v>
      </c>
      <c r="B427" s="7" t="s">
        <v>83</v>
      </c>
      <c r="C427" s="3">
        <v>39937</v>
      </c>
      <c r="D427" s="4" t="s">
        <v>629</v>
      </c>
      <c r="E427" s="4" t="s">
        <v>170</v>
      </c>
      <c r="F427" s="5" t="str">
        <f t="shared" si="60"/>
        <v>L</v>
      </c>
      <c r="G427" s="6">
        <v>0.87638888888888899</v>
      </c>
      <c r="H427" s="6">
        <v>0.89166666666666661</v>
      </c>
      <c r="I427" s="85">
        <f t="shared" si="61"/>
        <v>21.999999999999762</v>
      </c>
      <c r="J427" s="86">
        <f>I427*Segmentos!$D$7*(AH427%)*IF(ISNUMBER(AI427),AI427%,0)</f>
        <v>96227.999999998967</v>
      </c>
      <c r="K427" s="86">
        <f>I427*Segmentos!$D$7*(AL427%)*IF(ISNUMBER(AM427),AM427%,0)</f>
        <v>69115.199999999255</v>
      </c>
      <c r="L427" s="4"/>
      <c r="M427" s="2">
        <v>0.92</v>
      </c>
      <c r="N427" s="2">
        <v>1.4</v>
      </c>
      <c r="O427" s="2">
        <v>64.2</v>
      </c>
      <c r="P427" s="2">
        <v>61.817100000000003</v>
      </c>
      <c r="Q427" s="2">
        <v>0.1</v>
      </c>
      <c r="R427" s="2">
        <v>0.8</v>
      </c>
      <c r="S427" s="2">
        <v>13.1</v>
      </c>
      <c r="T427" s="2">
        <v>1.1074999999999999</v>
      </c>
      <c r="U427" s="2">
        <v>0.28000000000000003</v>
      </c>
      <c r="V427" s="2">
        <v>0.7</v>
      </c>
      <c r="W427" s="2">
        <v>39.4</v>
      </c>
      <c r="X427" s="2">
        <v>3.8914</v>
      </c>
      <c r="Y427" s="2">
        <v>0.9</v>
      </c>
      <c r="Z427" s="2">
        <v>1.4</v>
      </c>
      <c r="AA427" s="2">
        <v>64.8</v>
      </c>
      <c r="AB427" s="2">
        <v>17.715</v>
      </c>
      <c r="AC427" s="2">
        <v>1.78</v>
      </c>
      <c r="AD427" s="2">
        <v>2.2999999999999998</v>
      </c>
      <c r="AE427" s="2">
        <v>77.2</v>
      </c>
      <c r="AF427" s="2">
        <v>39.103200000000001</v>
      </c>
      <c r="AG427" s="20">
        <v>1.06</v>
      </c>
      <c r="AH427" s="20">
        <v>1.5</v>
      </c>
      <c r="AI427" s="20">
        <v>72.900000000000006</v>
      </c>
      <c r="AJ427" s="20">
        <v>33.771099999999997</v>
      </c>
      <c r="AK427" s="18">
        <v>0.8</v>
      </c>
      <c r="AL427" s="18">
        <v>1.4</v>
      </c>
      <c r="AM427" s="18">
        <v>56.1</v>
      </c>
      <c r="AN427" s="18">
        <v>28.045999999999999</v>
      </c>
      <c r="AO427" s="2">
        <v>0.03</v>
      </c>
      <c r="AP427" s="2">
        <v>0.3</v>
      </c>
      <c r="AQ427" s="2">
        <v>9.1</v>
      </c>
      <c r="AR427" s="2">
        <v>0.19939999999999999</v>
      </c>
      <c r="AS427" s="2">
        <v>0.06</v>
      </c>
      <c r="AT427" s="2">
        <v>0.6</v>
      </c>
      <c r="AU427" s="2">
        <v>10</v>
      </c>
      <c r="AV427" s="2">
        <v>0.84409999999999996</v>
      </c>
      <c r="AW427" s="2">
        <v>0.8</v>
      </c>
      <c r="AX427" s="2">
        <v>1.5</v>
      </c>
      <c r="AY427" s="2">
        <v>53.5</v>
      </c>
      <c r="AZ427" s="2">
        <v>15.362399999999999</v>
      </c>
      <c r="BA427" s="2">
        <v>1.77</v>
      </c>
      <c r="BB427" s="2">
        <v>2.2000000000000002</v>
      </c>
      <c r="BC427" s="2">
        <v>79.7</v>
      </c>
      <c r="BD427" s="2">
        <v>45.411200000000001</v>
      </c>
      <c r="BE427" s="4" t="str">
        <f t="shared" si="62"/>
        <v>NO APLICA</v>
      </c>
      <c r="BF427" s="4">
        <f t="shared" si="63"/>
        <v>0.73880000000000001</v>
      </c>
      <c r="BG427">
        <f t="shared" si="64"/>
        <v>0.03</v>
      </c>
      <c r="BH427">
        <f t="shared" si="65"/>
        <v>0.06</v>
      </c>
      <c r="BI427">
        <f t="shared" si="66"/>
        <v>1.77</v>
      </c>
      <c r="BJ427">
        <f t="shared" si="67"/>
        <v>0.8</v>
      </c>
      <c r="BK427">
        <f t="shared" si="68"/>
        <v>1.06</v>
      </c>
      <c r="BL427">
        <f t="shared" si="69"/>
        <v>1977.3599999999785</v>
      </c>
    </row>
    <row r="428" spans="1:64" x14ac:dyDescent="0.2">
      <c r="A428" s="1">
        <v>426</v>
      </c>
      <c r="B428" s="7" t="s">
        <v>23</v>
      </c>
      <c r="C428" s="3">
        <v>39937</v>
      </c>
      <c r="D428" s="4" t="s">
        <v>629</v>
      </c>
      <c r="E428" s="4" t="s">
        <v>170</v>
      </c>
      <c r="F428" s="5" t="str">
        <f t="shared" si="60"/>
        <v>L</v>
      </c>
      <c r="G428" s="6">
        <v>0.90833333333333333</v>
      </c>
      <c r="H428" s="6">
        <v>0.9243055555555556</v>
      </c>
      <c r="I428" s="85">
        <f t="shared" si="61"/>
        <v>23.000000000000078</v>
      </c>
      <c r="J428" s="86">
        <f>I428*Segmentos!$D$7*(AH428%)*IF(ISNUMBER(AI428),AI428%,0)</f>
        <v>29587.200000000103</v>
      </c>
      <c r="K428" s="86">
        <f>I428*Segmentos!$D$7*(AL428%)*IF(ISNUMBER(AM428),AM428%,0)</f>
        <v>93683.600000000326</v>
      </c>
      <c r="L428" s="4"/>
      <c r="M428" s="2">
        <v>0.68</v>
      </c>
      <c r="N428" s="2">
        <v>1.2</v>
      </c>
      <c r="O428" s="2">
        <v>58.5</v>
      </c>
      <c r="P428" s="2">
        <v>40.896700000000003</v>
      </c>
      <c r="Q428" s="2">
        <v>0.68</v>
      </c>
      <c r="R428" s="2">
        <v>1.5</v>
      </c>
      <c r="S428" s="2">
        <v>46.9</v>
      </c>
      <c r="T428" s="2">
        <v>6.8780999999999999</v>
      </c>
      <c r="U428" s="2">
        <v>0.9</v>
      </c>
      <c r="V428" s="2">
        <v>1.1000000000000001</v>
      </c>
      <c r="W428" s="2">
        <v>79.5</v>
      </c>
      <c r="X428" s="2">
        <v>11.3535</v>
      </c>
      <c r="Y428" s="2">
        <v>1.19</v>
      </c>
      <c r="Z428" s="2">
        <v>2.1</v>
      </c>
      <c r="AA428" s="2">
        <v>57.1</v>
      </c>
      <c r="AB428" s="2">
        <v>21.168299999999999</v>
      </c>
      <c r="AC428" s="2">
        <v>0.08</v>
      </c>
      <c r="AD428" s="2">
        <v>0.2</v>
      </c>
      <c r="AE428" s="2">
        <v>38.1</v>
      </c>
      <c r="AF428" s="2">
        <v>1.4967999999999999</v>
      </c>
      <c r="AG428" s="20">
        <v>0.3</v>
      </c>
      <c r="AH428" s="20">
        <v>0.6</v>
      </c>
      <c r="AI428" s="20">
        <v>53.6</v>
      </c>
      <c r="AJ428" s="20">
        <v>8.6608000000000001</v>
      </c>
      <c r="AK428" s="18">
        <v>1.02</v>
      </c>
      <c r="AL428" s="18">
        <v>1.7</v>
      </c>
      <c r="AM428" s="18">
        <v>59.9</v>
      </c>
      <c r="AN428" s="18">
        <v>32.235900000000001</v>
      </c>
      <c r="AO428" s="2">
        <v>0.22</v>
      </c>
      <c r="AP428" s="2">
        <v>0.4</v>
      </c>
      <c r="AQ428" s="2">
        <v>54.3</v>
      </c>
      <c r="AR428" s="2">
        <v>1.4637</v>
      </c>
      <c r="AS428" s="2">
        <v>0.08</v>
      </c>
      <c r="AT428" s="2">
        <v>0.5</v>
      </c>
      <c r="AU428" s="2">
        <v>15.6</v>
      </c>
      <c r="AV428" s="2">
        <v>1.0809</v>
      </c>
      <c r="AW428" s="2">
        <v>1.22</v>
      </c>
      <c r="AX428" s="2">
        <v>2</v>
      </c>
      <c r="AY428" s="2">
        <v>61.6</v>
      </c>
      <c r="AZ428" s="2">
        <v>21.212399999999999</v>
      </c>
      <c r="BA428" s="2">
        <v>0.74</v>
      </c>
      <c r="BB428" s="2">
        <v>1.1000000000000001</v>
      </c>
      <c r="BC428" s="2">
        <v>66.2</v>
      </c>
      <c r="BD428" s="2">
        <v>17.139700000000001</v>
      </c>
      <c r="BE428" s="4" t="str">
        <f t="shared" si="62"/>
        <v>NO APLICA</v>
      </c>
      <c r="BF428" s="4">
        <f t="shared" si="63"/>
        <v>0.56640000000000001</v>
      </c>
      <c r="BG428">
        <f t="shared" si="64"/>
        <v>0.22</v>
      </c>
      <c r="BH428">
        <f t="shared" si="65"/>
        <v>0.08</v>
      </c>
      <c r="BI428">
        <f t="shared" si="66"/>
        <v>1.22</v>
      </c>
      <c r="BJ428">
        <f t="shared" si="67"/>
        <v>1.02</v>
      </c>
      <c r="BK428">
        <f t="shared" si="68"/>
        <v>0.3</v>
      </c>
      <c r="BL428">
        <f t="shared" si="69"/>
        <v>1614.6000000000056</v>
      </c>
    </row>
    <row r="429" spans="1:64" x14ac:dyDescent="0.2">
      <c r="A429" s="1">
        <v>427</v>
      </c>
      <c r="B429" s="7" t="s">
        <v>25</v>
      </c>
      <c r="C429" s="3">
        <v>39937</v>
      </c>
      <c r="D429" s="4" t="s">
        <v>629</v>
      </c>
      <c r="E429" s="4" t="s">
        <v>171</v>
      </c>
      <c r="F429" s="5" t="str">
        <f t="shared" si="60"/>
        <v>L</v>
      </c>
      <c r="G429" s="6">
        <v>0.89930555555555547</v>
      </c>
      <c r="H429" s="6">
        <v>0.90069444444444446</v>
      </c>
      <c r="I429" s="85">
        <f t="shared" si="61"/>
        <v>2.0000000000001528</v>
      </c>
      <c r="J429" s="86">
        <f>I429*Segmentos!$D$7*(AH429%)*IF(ISNUMBER(AI429),AI429%,0)</f>
        <v>5600.0000000004275</v>
      </c>
      <c r="K429" s="86">
        <f>I429*Segmentos!$D$7*(AL429%)*IF(ISNUMBER(AM429),AM429%,0)</f>
        <v>8000.0000000006112</v>
      </c>
      <c r="L429" s="4"/>
      <c r="M429" s="2">
        <v>0.86</v>
      </c>
      <c r="N429" s="2">
        <v>0.9</v>
      </c>
      <c r="O429" s="2">
        <v>100</v>
      </c>
      <c r="P429" s="2">
        <v>54.511000000000003</v>
      </c>
      <c r="Q429" s="2">
        <v>0.55000000000000004</v>
      </c>
      <c r="R429" s="2">
        <v>0.6</v>
      </c>
      <c r="S429" s="2">
        <v>100</v>
      </c>
      <c r="T429" s="2">
        <v>5.8734000000000002</v>
      </c>
      <c r="U429" s="2">
        <v>0.5</v>
      </c>
      <c r="V429" s="2">
        <v>0.5</v>
      </c>
      <c r="W429" s="2">
        <v>100</v>
      </c>
      <c r="X429" s="2">
        <v>6.7171000000000003</v>
      </c>
      <c r="Y429" s="2">
        <v>0.96</v>
      </c>
      <c r="Z429" s="2">
        <v>1</v>
      </c>
      <c r="AA429" s="2">
        <v>100</v>
      </c>
      <c r="AB429" s="2">
        <v>17.9848</v>
      </c>
      <c r="AC429" s="2">
        <v>1.1499999999999999</v>
      </c>
      <c r="AD429" s="2">
        <v>1.1000000000000001</v>
      </c>
      <c r="AE429" s="2">
        <v>100</v>
      </c>
      <c r="AF429" s="2">
        <v>23.935700000000001</v>
      </c>
      <c r="AG429" s="20">
        <v>0.71</v>
      </c>
      <c r="AH429" s="20">
        <v>0.7</v>
      </c>
      <c r="AI429" s="20">
        <v>100</v>
      </c>
      <c r="AJ429" s="20">
        <v>21.5398</v>
      </c>
      <c r="AK429" s="18">
        <v>0.99</v>
      </c>
      <c r="AL429" s="18">
        <v>1</v>
      </c>
      <c r="AM429" s="18">
        <v>100</v>
      </c>
      <c r="AN429" s="18">
        <v>32.971200000000003</v>
      </c>
      <c r="AO429" s="2">
        <v>0.18</v>
      </c>
      <c r="AP429" s="2">
        <v>0.2</v>
      </c>
      <c r="AQ429" s="2">
        <v>100</v>
      </c>
      <c r="AR429" s="2">
        <v>1.2311000000000001</v>
      </c>
      <c r="AS429" s="2">
        <v>0.14000000000000001</v>
      </c>
      <c r="AT429" s="2">
        <v>0.1</v>
      </c>
      <c r="AU429" s="2">
        <v>100</v>
      </c>
      <c r="AV429" s="2">
        <v>1.9964</v>
      </c>
      <c r="AW429" s="2">
        <v>0.94</v>
      </c>
      <c r="AX429" s="2">
        <v>0.9</v>
      </c>
      <c r="AY429" s="2">
        <v>100</v>
      </c>
      <c r="AZ429" s="2">
        <v>17.164999999999999</v>
      </c>
      <c r="BA429" s="2">
        <v>1.4</v>
      </c>
      <c r="BB429" s="2">
        <v>1.4</v>
      </c>
      <c r="BC429" s="2">
        <v>100</v>
      </c>
      <c r="BD429" s="2">
        <v>34.118600000000001</v>
      </c>
      <c r="BE429" s="4" t="str">
        <f t="shared" si="62"/>
        <v>NO APLICA</v>
      </c>
      <c r="BF429" s="4">
        <f t="shared" si="63"/>
        <v>0.66959999999999986</v>
      </c>
      <c r="BG429">
        <f t="shared" si="64"/>
        <v>0.18</v>
      </c>
      <c r="BH429">
        <f t="shared" si="65"/>
        <v>0.14000000000000001</v>
      </c>
      <c r="BI429">
        <f t="shared" si="66"/>
        <v>1.4</v>
      </c>
      <c r="BJ429">
        <f t="shared" si="67"/>
        <v>0.99</v>
      </c>
      <c r="BK429">
        <f t="shared" si="68"/>
        <v>0.71</v>
      </c>
      <c r="BL429">
        <f t="shared" si="69"/>
        <v>180.00000000001376</v>
      </c>
    </row>
    <row r="430" spans="1:64" x14ac:dyDescent="0.2">
      <c r="A430" s="1">
        <v>428</v>
      </c>
      <c r="B430" s="7" t="s">
        <v>87</v>
      </c>
      <c r="C430" s="3">
        <v>39937</v>
      </c>
      <c r="D430" s="4" t="s">
        <v>628</v>
      </c>
      <c r="E430" s="4" t="s">
        <v>169</v>
      </c>
      <c r="F430" s="5" t="str">
        <f t="shared" si="60"/>
        <v>L</v>
      </c>
      <c r="G430" s="6">
        <v>0.84513888888888899</v>
      </c>
      <c r="H430" s="6">
        <v>0.87638888888888899</v>
      </c>
      <c r="I430" s="85">
        <f t="shared" si="61"/>
        <v>45</v>
      </c>
      <c r="J430" s="86">
        <f>I430*Segmentos!$D$7*(AH430%)*IF(ISNUMBER(AI430),AI430%,0)</f>
        <v>91440</v>
      </c>
      <c r="K430" s="86">
        <f>I430*Segmentos!$D$7*(AL430%)*IF(ISNUMBER(AM430),AM430%,0)</f>
        <v>143135.99999999997</v>
      </c>
      <c r="L430" s="4"/>
      <c r="M430" s="2">
        <v>0.66</v>
      </c>
      <c r="N430" s="2">
        <v>2.4</v>
      </c>
      <c r="O430" s="2">
        <v>27.2</v>
      </c>
      <c r="P430" s="2">
        <v>76.108000000000004</v>
      </c>
      <c r="Q430" s="2">
        <v>0</v>
      </c>
      <c r="R430" s="2">
        <v>0</v>
      </c>
      <c r="S430" s="2">
        <v>2.2000000000000002</v>
      </c>
      <c r="T430" s="2">
        <v>1.9900000000000001E-2</v>
      </c>
      <c r="U430" s="2">
        <v>0.28999999999999998</v>
      </c>
      <c r="V430" s="2">
        <v>0.9</v>
      </c>
      <c r="W430" s="2">
        <v>30.4</v>
      </c>
      <c r="X430" s="2">
        <v>6.9244000000000003</v>
      </c>
      <c r="Y430" s="2">
        <v>1</v>
      </c>
      <c r="Z430" s="2">
        <v>3.3</v>
      </c>
      <c r="AA430" s="2">
        <v>30.5</v>
      </c>
      <c r="AB430" s="2">
        <v>33.955599999999997</v>
      </c>
      <c r="AC430" s="2">
        <v>0.93</v>
      </c>
      <c r="AD430" s="2">
        <v>3.8</v>
      </c>
      <c r="AE430" s="2">
        <v>24.4</v>
      </c>
      <c r="AF430" s="2">
        <v>35.208199999999998</v>
      </c>
      <c r="AG430" s="20">
        <v>0.51</v>
      </c>
      <c r="AH430" s="20">
        <v>2</v>
      </c>
      <c r="AI430" s="20">
        <v>25.4</v>
      </c>
      <c r="AJ430" s="20">
        <v>27.7807</v>
      </c>
      <c r="AK430" s="18">
        <v>0.8</v>
      </c>
      <c r="AL430" s="18">
        <v>2.8</v>
      </c>
      <c r="AM430" s="18">
        <v>28.4</v>
      </c>
      <c r="AN430" s="18">
        <v>48.327300000000001</v>
      </c>
      <c r="AO430" s="2">
        <v>0.32</v>
      </c>
      <c r="AP430" s="2">
        <v>1.5</v>
      </c>
      <c r="AQ430" s="2">
        <v>21</v>
      </c>
      <c r="AR430" s="2">
        <v>3.9655999999999998</v>
      </c>
      <c r="AS430" s="2">
        <v>0.28000000000000003</v>
      </c>
      <c r="AT430" s="2">
        <v>1.4</v>
      </c>
      <c r="AU430" s="2">
        <v>20.6</v>
      </c>
      <c r="AV430" s="2">
        <v>7.1616</v>
      </c>
      <c r="AW430" s="2">
        <v>0.76</v>
      </c>
      <c r="AX430" s="2">
        <v>3.2</v>
      </c>
      <c r="AY430" s="2">
        <v>23.6</v>
      </c>
      <c r="AZ430" s="2">
        <v>25.031700000000001</v>
      </c>
      <c r="BA430" s="2">
        <v>0.91</v>
      </c>
      <c r="BB430" s="2">
        <v>2.7</v>
      </c>
      <c r="BC430" s="2">
        <v>33.4</v>
      </c>
      <c r="BD430" s="2">
        <v>39.949199999999998</v>
      </c>
      <c r="BE430" s="4" t="str">
        <f t="shared" si="62"/>
        <v>NO APLICA</v>
      </c>
      <c r="BF430" s="4">
        <f t="shared" si="63"/>
        <v>0.55380000000000007</v>
      </c>
      <c r="BG430">
        <f t="shared" si="64"/>
        <v>0.32</v>
      </c>
      <c r="BH430">
        <f t="shared" si="65"/>
        <v>0.28000000000000003</v>
      </c>
      <c r="BI430">
        <f t="shared" si="66"/>
        <v>0.91</v>
      </c>
      <c r="BJ430">
        <f t="shared" si="67"/>
        <v>0.8</v>
      </c>
      <c r="BK430">
        <f t="shared" si="68"/>
        <v>0.51</v>
      </c>
      <c r="BL430">
        <f t="shared" si="69"/>
        <v>2937.6</v>
      </c>
    </row>
    <row r="431" spans="1:64" x14ac:dyDescent="0.2">
      <c r="A431" s="1">
        <v>429</v>
      </c>
      <c r="B431" s="7" t="s">
        <v>33</v>
      </c>
      <c r="C431" s="3">
        <v>39937</v>
      </c>
      <c r="D431" s="4" t="s">
        <v>628</v>
      </c>
      <c r="E431" s="4" t="s">
        <v>163</v>
      </c>
      <c r="F431" s="5" t="str">
        <f t="shared" si="60"/>
        <v>L</v>
      </c>
      <c r="G431" s="6">
        <v>0.91666666666666663</v>
      </c>
      <c r="H431" s="6">
        <v>0.9590277777777777</v>
      </c>
      <c r="I431" s="85">
        <f t="shared" si="61"/>
        <v>60.999999999999943</v>
      </c>
      <c r="J431" s="86">
        <f>I431*Segmentos!$D$7*(AH431%)*IF(ISNUMBER(AI431),AI431%,0)</f>
        <v>121267.99999999988</v>
      </c>
      <c r="K431" s="86">
        <f>I431*Segmentos!$D$7*(AL431%)*IF(ISNUMBER(AM431),AM431%,0)</f>
        <v>270547.19999999978</v>
      </c>
      <c r="L431" s="4"/>
      <c r="M431" s="2">
        <v>0.81</v>
      </c>
      <c r="N431" s="2">
        <v>4</v>
      </c>
      <c r="O431" s="2">
        <v>20.6</v>
      </c>
      <c r="P431" s="2">
        <v>98.451800000000006</v>
      </c>
      <c r="Q431" s="2">
        <v>0.55000000000000004</v>
      </c>
      <c r="R431" s="2">
        <v>2.1</v>
      </c>
      <c r="S431" s="2">
        <v>25.5</v>
      </c>
      <c r="T431" s="2">
        <v>11.0191</v>
      </c>
      <c r="U431" s="2">
        <v>0.38</v>
      </c>
      <c r="V431" s="2">
        <v>2.9</v>
      </c>
      <c r="W431" s="2">
        <v>13.2</v>
      </c>
      <c r="X431" s="2">
        <v>9.5777999999999999</v>
      </c>
      <c r="Y431" s="2">
        <v>0.94</v>
      </c>
      <c r="Z431" s="2">
        <v>4</v>
      </c>
      <c r="AA431" s="2">
        <v>23.5</v>
      </c>
      <c r="AB431" s="2">
        <v>33.4895</v>
      </c>
      <c r="AC431" s="2">
        <v>1.1200000000000001</v>
      </c>
      <c r="AD431" s="2">
        <v>5.5</v>
      </c>
      <c r="AE431" s="2">
        <v>20.2</v>
      </c>
      <c r="AF431" s="2">
        <v>44.365400000000001</v>
      </c>
      <c r="AG431" s="20">
        <v>0.5</v>
      </c>
      <c r="AH431" s="20">
        <v>3.5</v>
      </c>
      <c r="AI431" s="20">
        <v>14.2</v>
      </c>
      <c r="AJ431" s="20">
        <v>28.589200000000002</v>
      </c>
      <c r="AK431" s="18">
        <v>1.1000000000000001</v>
      </c>
      <c r="AL431" s="18">
        <v>4.4000000000000004</v>
      </c>
      <c r="AM431" s="18">
        <v>25.2</v>
      </c>
      <c r="AN431" s="18">
        <v>69.8626</v>
      </c>
      <c r="AO431" s="2">
        <v>0.21</v>
      </c>
      <c r="AP431" s="2">
        <v>2.5</v>
      </c>
      <c r="AQ431" s="2">
        <v>8.3000000000000007</v>
      </c>
      <c r="AR431" s="2">
        <v>2.7902999999999998</v>
      </c>
      <c r="AS431" s="2">
        <v>0.4</v>
      </c>
      <c r="AT431" s="2">
        <v>3.7</v>
      </c>
      <c r="AU431" s="2">
        <v>10.8</v>
      </c>
      <c r="AV431" s="2">
        <v>10.5275</v>
      </c>
      <c r="AW431" s="2">
        <v>0.79</v>
      </c>
      <c r="AX431" s="2">
        <v>4.2</v>
      </c>
      <c r="AY431" s="2">
        <v>18.899999999999999</v>
      </c>
      <c r="AZ431" s="2">
        <v>27.369199999999999</v>
      </c>
      <c r="BA431" s="2">
        <v>1.25</v>
      </c>
      <c r="BB431" s="2">
        <v>4.4000000000000004</v>
      </c>
      <c r="BC431" s="2">
        <v>28.5</v>
      </c>
      <c r="BD431" s="2">
        <v>57.764800000000001</v>
      </c>
      <c r="BE431" s="4" t="str">
        <f t="shared" si="62"/>
        <v>ABURRIDO</v>
      </c>
      <c r="BF431" s="4">
        <f t="shared" si="63"/>
        <v>0.72800000000000009</v>
      </c>
      <c r="BG431">
        <f t="shared" si="64"/>
        <v>0.21</v>
      </c>
      <c r="BH431">
        <f t="shared" si="65"/>
        <v>0.4</v>
      </c>
      <c r="BI431">
        <f t="shared" si="66"/>
        <v>1.25</v>
      </c>
      <c r="BJ431">
        <f t="shared" si="67"/>
        <v>1.1000000000000001</v>
      </c>
      <c r="BK431">
        <f t="shared" si="68"/>
        <v>0.5</v>
      </c>
      <c r="BL431">
        <f t="shared" si="69"/>
        <v>5026.399999999996</v>
      </c>
    </row>
    <row r="432" spans="1:64" x14ac:dyDescent="0.2">
      <c r="A432" s="1">
        <v>430</v>
      </c>
      <c r="B432" s="7" t="s">
        <v>32</v>
      </c>
      <c r="C432" s="3">
        <v>39937</v>
      </c>
      <c r="D432" s="4" t="s">
        <v>628</v>
      </c>
      <c r="E432" s="4" t="s">
        <v>164</v>
      </c>
      <c r="F432" s="5" t="str">
        <f t="shared" si="60"/>
        <v>L</v>
      </c>
      <c r="G432" s="6">
        <v>0.91388888888888886</v>
      </c>
      <c r="H432" s="6">
        <v>0.91666666666666663</v>
      </c>
      <c r="I432" s="85">
        <f t="shared" si="61"/>
        <v>3.9999999999999858</v>
      </c>
      <c r="J432" s="86">
        <f>I432*Segmentos!$D$7*(AH432%)*IF(ISNUMBER(AI432),AI432%,0)</f>
        <v>8332.799999999972</v>
      </c>
      <c r="K432" s="86">
        <f>I432*Segmentos!$D$7*(AL432%)*IF(ISNUMBER(AM432),AM432%,0)</f>
        <v>10308.799999999965</v>
      </c>
      <c r="L432" s="4"/>
      <c r="M432" s="2">
        <v>0.59</v>
      </c>
      <c r="N432" s="2">
        <v>1.5</v>
      </c>
      <c r="O432" s="2">
        <v>40.1</v>
      </c>
      <c r="P432" s="2">
        <v>89.825000000000003</v>
      </c>
      <c r="Q432" s="2">
        <v>0</v>
      </c>
      <c r="R432" s="2">
        <v>0</v>
      </c>
      <c r="S432" s="8" t="s">
        <v>577</v>
      </c>
      <c r="T432" s="2">
        <v>0</v>
      </c>
      <c r="U432" s="2">
        <v>0.14000000000000001</v>
      </c>
      <c r="V432" s="2">
        <v>0.5</v>
      </c>
      <c r="W432" s="2">
        <v>25</v>
      </c>
      <c r="X432" s="2">
        <v>4.3479000000000001</v>
      </c>
      <c r="Y432" s="2">
        <v>0.79</v>
      </c>
      <c r="Z432" s="2">
        <v>1.1000000000000001</v>
      </c>
      <c r="AA432" s="2">
        <v>70.599999999999994</v>
      </c>
      <c r="AB432" s="2">
        <v>35.439</v>
      </c>
      <c r="AC432" s="2">
        <v>1</v>
      </c>
      <c r="AD432" s="2">
        <v>3.1</v>
      </c>
      <c r="AE432" s="2">
        <v>32</v>
      </c>
      <c r="AF432" s="2">
        <v>50.0381</v>
      </c>
      <c r="AG432" s="20">
        <v>0.54</v>
      </c>
      <c r="AH432" s="20">
        <v>1.2</v>
      </c>
      <c r="AI432" s="20">
        <v>43.4</v>
      </c>
      <c r="AJ432" s="20">
        <v>39.1721</v>
      </c>
      <c r="AK432" s="18">
        <v>0.63</v>
      </c>
      <c r="AL432" s="18">
        <v>1.7</v>
      </c>
      <c r="AM432" s="18">
        <v>37.9</v>
      </c>
      <c r="AN432" s="18">
        <v>50.652999999999999</v>
      </c>
      <c r="AO432" s="2">
        <v>0.56999999999999995</v>
      </c>
      <c r="AP432" s="2">
        <v>0.6</v>
      </c>
      <c r="AQ432" s="2">
        <v>92.2</v>
      </c>
      <c r="AR432" s="2">
        <v>9.5488999999999997</v>
      </c>
      <c r="AS432" s="2">
        <v>0.52</v>
      </c>
      <c r="AT432" s="2">
        <v>1.3</v>
      </c>
      <c r="AU432" s="2">
        <v>39.5</v>
      </c>
      <c r="AV432" s="2">
        <v>17.3659</v>
      </c>
      <c r="AW432" s="2">
        <v>0.16</v>
      </c>
      <c r="AX432" s="2">
        <v>0.7</v>
      </c>
      <c r="AY432" s="2">
        <v>25</v>
      </c>
      <c r="AZ432" s="2">
        <v>7.1802000000000001</v>
      </c>
      <c r="BA432" s="2">
        <v>0.95</v>
      </c>
      <c r="BB432" s="2">
        <v>2.4</v>
      </c>
      <c r="BC432" s="2">
        <v>39.6</v>
      </c>
      <c r="BD432" s="2">
        <v>55.73</v>
      </c>
      <c r="BE432" s="4" t="str">
        <f t="shared" si="62"/>
        <v>NO APLICA</v>
      </c>
      <c r="BF432" s="4">
        <f t="shared" si="63"/>
        <v>0.66880000000000006</v>
      </c>
      <c r="BG432">
        <f t="shared" si="64"/>
        <v>0.56999999999999995</v>
      </c>
      <c r="BH432">
        <f t="shared" si="65"/>
        <v>0.52</v>
      </c>
      <c r="BI432">
        <f t="shared" si="66"/>
        <v>0.95</v>
      </c>
      <c r="BJ432">
        <f t="shared" si="67"/>
        <v>0.63</v>
      </c>
      <c r="BK432">
        <f t="shared" si="68"/>
        <v>0.54</v>
      </c>
      <c r="BL432">
        <f t="shared" si="69"/>
        <v>240.59999999999914</v>
      </c>
    </row>
    <row r="433" spans="1:64" x14ac:dyDescent="0.2">
      <c r="A433" s="1">
        <v>431</v>
      </c>
      <c r="B433" s="7" t="s">
        <v>19</v>
      </c>
      <c r="C433" s="3">
        <v>39937</v>
      </c>
      <c r="D433" s="4" t="s">
        <v>17</v>
      </c>
      <c r="E433" s="4" t="s">
        <v>166</v>
      </c>
      <c r="F433" s="5" t="str">
        <f t="shared" si="60"/>
        <v>L</v>
      </c>
      <c r="G433" s="6">
        <v>0.9145833333333333</v>
      </c>
      <c r="H433" s="6">
        <v>0.9159722222222223</v>
      </c>
      <c r="I433" s="85">
        <f t="shared" si="61"/>
        <v>2.0000000000001528</v>
      </c>
      <c r="J433" s="86">
        <f>I433*Segmentos!$D$7*(AH433%)*IF(ISNUMBER(AI433),AI433%,0)</f>
        <v>10707.200000000817</v>
      </c>
      <c r="K433" s="86">
        <f>I433*Segmentos!$D$7*(AL433%)*IF(ISNUMBER(AM433),AM433%,0)</f>
        <v>8439.2000000006465</v>
      </c>
      <c r="L433" s="4"/>
      <c r="M433" s="2">
        <v>1.2</v>
      </c>
      <c r="N433" s="2">
        <v>1.3</v>
      </c>
      <c r="O433" s="2">
        <v>95.8</v>
      </c>
      <c r="P433" s="2">
        <v>100</v>
      </c>
      <c r="Q433" s="2">
        <v>0</v>
      </c>
      <c r="R433" s="2">
        <v>0</v>
      </c>
      <c r="S433" s="8" t="s">
        <v>577</v>
      </c>
      <c r="T433" s="2">
        <v>0</v>
      </c>
      <c r="U433" s="2">
        <v>0</v>
      </c>
      <c r="V433" s="2">
        <v>0</v>
      </c>
      <c r="W433" s="8" t="s">
        <v>577</v>
      </c>
      <c r="X433" s="2">
        <v>0</v>
      </c>
      <c r="Y433" s="2">
        <v>0.36</v>
      </c>
      <c r="Z433" s="2">
        <v>0.5</v>
      </c>
      <c r="AA433" s="2">
        <v>78.400000000000006</v>
      </c>
      <c r="AB433" s="2">
        <v>8.8117999999999999</v>
      </c>
      <c r="AC433" s="2">
        <v>3.34</v>
      </c>
      <c r="AD433" s="2">
        <v>3.4</v>
      </c>
      <c r="AE433" s="2">
        <v>97.8</v>
      </c>
      <c r="AF433" s="2">
        <v>91.188199999999995</v>
      </c>
      <c r="AG433" s="20">
        <v>1.35</v>
      </c>
      <c r="AH433" s="20">
        <v>1.4</v>
      </c>
      <c r="AI433" s="20">
        <v>95.6</v>
      </c>
      <c r="AJ433" s="20">
        <v>53.039400000000001</v>
      </c>
      <c r="AK433" s="18">
        <v>1.08</v>
      </c>
      <c r="AL433" s="18">
        <v>1.1000000000000001</v>
      </c>
      <c r="AM433" s="18">
        <v>95.9</v>
      </c>
      <c r="AN433" s="18">
        <v>46.960599999999999</v>
      </c>
      <c r="AO433" s="2">
        <v>0</v>
      </c>
      <c r="AP433" s="2">
        <v>0</v>
      </c>
      <c r="AQ433" s="8" t="s">
        <v>577</v>
      </c>
      <c r="AR433" s="2">
        <v>0</v>
      </c>
      <c r="AS433" s="2">
        <v>0.11</v>
      </c>
      <c r="AT433" s="2">
        <v>0.2</v>
      </c>
      <c r="AU433" s="2">
        <v>50</v>
      </c>
      <c r="AV433" s="2">
        <v>2.0070000000000001</v>
      </c>
      <c r="AW433" s="2">
        <v>2.58</v>
      </c>
      <c r="AX433" s="2">
        <v>2.7</v>
      </c>
      <c r="AY433" s="2">
        <v>96.2</v>
      </c>
      <c r="AZ433" s="2">
        <v>61.654200000000003</v>
      </c>
      <c r="BA433" s="2">
        <v>1.1399999999999999</v>
      </c>
      <c r="BB433" s="2">
        <v>1.1000000000000001</v>
      </c>
      <c r="BC433" s="2">
        <v>100</v>
      </c>
      <c r="BD433" s="2">
        <v>36.338799999999999</v>
      </c>
      <c r="BE433" s="4" t="str">
        <f t="shared" si="62"/>
        <v>NO APLICA</v>
      </c>
      <c r="BF433" s="4">
        <f t="shared" si="63"/>
        <v>1.0555999999999999</v>
      </c>
      <c r="BG433">
        <f t="shared" si="64"/>
        <v>0</v>
      </c>
      <c r="BH433">
        <f t="shared" si="65"/>
        <v>0.11</v>
      </c>
      <c r="BI433">
        <f t="shared" si="66"/>
        <v>2.58</v>
      </c>
      <c r="BJ433">
        <f t="shared" si="67"/>
        <v>1.08</v>
      </c>
      <c r="BK433">
        <f t="shared" si="68"/>
        <v>1.35</v>
      </c>
      <c r="BL433">
        <f t="shared" si="69"/>
        <v>249.08000000001903</v>
      </c>
    </row>
    <row r="434" spans="1:64" x14ac:dyDescent="0.2">
      <c r="A434" s="1">
        <v>432</v>
      </c>
      <c r="B434" s="7" t="s">
        <v>2</v>
      </c>
      <c r="C434" s="3">
        <v>39937</v>
      </c>
      <c r="D434" s="4" t="s">
        <v>627</v>
      </c>
      <c r="E434" s="4" t="s">
        <v>164</v>
      </c>
      <c r="F434" s="5" t="str">
        <f t="shared" si="60"/>
        <v>L</v>
      </c>
      <c r="G434" s="6">
        <v>0.88680555555555562</v>
      </c>
      <c r="H434" s="6">
        <v>0.93263888888888891</v>
      </c>
      <c r="I434" s="85">
        <f t="shared" si="61"/>
        <v>65.999999999999929</v>
      </c>
      <c r="J434" s="86">
        <f>I434*Segmentos!$D$7*(AH434%)*IF(ISNUMBER(AI434),AI434%,0)</f>
        <v>1245235.1999999988</v>
      </c>
      <c r="K434" s="86">
        <f>I434*Segmentos!$D$7*(AL434%)*IF(ISNUMBER(AM434),AM434%,0)</f>
        <v>2005079.9999999977</v>
      </c>
      <c r="L434" s="4"/>
      <c r="M434" s="2">
        <v>6.24</v>
      </c>
      <c r="N434" s="2">
        <v>19.8</v>
      </c>
      <c r="O434" s="2">
        <v>31.6</v>
      </c>
      <c r="P434" s="2">
        <v>87.411299999999997</v>
      </c>
      <c r="Q434" s="2">
        <v>3.43</v>
      </c>
      <c r="R434" s="2">
        <v>12.1</v>
      </c>
      <c r="S434" s="2">
        <v>28.4</v>
      </c>
      <c r="T434" s="2">
        <v>8.0307999999999993</v>
      </c>
      <c r="U434" s="2">
        <v>5.5</v>
      </c>
      <c r="V434" s="2">
        <v>19.8</v>
      </c>
      <c r="W434" s="2">
        <v>27.8</v>
      </c>
      <c r="X434" s="2">
        <v>16.157499999999999</v>
      </c>
      <c r="Y434" s="2">
        <v>5.97</v>
      </c>
      <c r="Z434" s="2">
        <v>19.5</v>
      </c>
      <c r="AA434" s="2">
        <v>30.6</v>
      </c>
      <c r="AB434" s="2">
        <v>24.697299999999998</v>
      </c>
      <c r="AC434" s="2">
        <v>8.3699999999999992</v>
      </c>
      <c r="AD434" s="2">
        <v>23.9</v>
      </c>
      <c r="AE434" s="2">
        <v>35.1</v>
      </c>
      <c r="AF434" s="2">
        <v>38.525599999999997</v>
      </c>
      <c r="AG434" s="20">
        <v>4.7300000000000004</v>
      </c>
      <c r="AH434" s="20">
        <v>17.600000000000001</v>
      </c>
      <c r="AI434" s="20">
        <v>26.8</v>
      </c>
      <c r="AJ434" s="20">
        <v>31.481200000000001</v>
      </c>
      <c r="AK434" s="18">
        <v>7.59</v>
      </c>
      <c r="AL434" s="18">
        <v>21.7</v>
      </c>
      <c r="AM434" s="18">
        <v>35</v>
      </c>
      <c r="AN434" s="18">
        <v>55.930100000000003</v>
      </c>
      <c r="AO434" s="2">
        <v>6.31</v>
      </c>
      <c r="AP434" s="2">
        <v>16.600000000000001</v>
      </c>
      <c r="AQ434" s="2">
        <v>38.1</v>
      </c>
      <c r="AR434" s="2">
        <v>9.6641999999999992</v>
      </c>
      <c r="AS434" s="2">
        <v>7.64</v>
      </c>
      <c r="AT434" s="2">
        <v>20.9</v>
      </c>
      <c r="AU434" s="2">
        <v>36.5</v>
      </c>
      <c r="AV434" s="2">
        <v>23.602799999999998</v>
      </c>
      <c r="AW434" s="2">
        <v>5.68</v>
      </c>
      <c r="AX434" s="2">
        <v>21.9</v>
      </c>
      <c r="AY434" s="2">
        <v>25.9</v>
      </c>
      <c r="AZ434" s="2">
        <v>22.881799999999998</v>
      </c>
      <c r="BA434" s="2">
        <v>5.82</v>
      </c>
      <c r="BB434" s="2">
        <v>18.399999999999999</v>
      </c>
      <c r="BC434" s="2">
        <v>31.7</v>
      </c>
      <c r="BD434" s="2">
        <v>31.2624</v>
      </c>
      <c r="BE434" s="4" t="str">
        <f t="shared" si="62"/>
        <v>NO APLICA</v>
      </c>
      <c r="BF434" s="4">
        <f t="shared" si="63"/>
        <v>6.7221999999999991</v>
      </c>
      <c r="BG434">
        <f t="shared" si="64"/>
        <v>6.31</v>
      </c>
      <c r="BH434">
        <f t="shared" si="65"/>
        <v>7.64</v>
      </c>
      <c r="BI434">
        <f t="shared" si="66"/>
        <v>5.82</v>
      </c>
      <c r="BJ434">
        <f t="shared" si="67"/>
        <v>7.59</v>
      </c>
      <c r="BK434">
        <f t="shared" si="68"/>
        <v>4.7300000000000004</v>
      </c>
      <c r="BL434">
        <f t="shared" si="69"/>
        <v>41294.879999999954</v>
      </c>
    </row>
    <row r="435" spans="1:64" x14ac:dyDescent="0.2">
      <c r="A435" s="1">
        <v>433</v>
      </c>
      <c r="B435" s="7" t="s">
        <v>16</v>
      </c>
      <c r="C435" s="3">
        <v>39937</v>
      </c>
      <c r="D435" s="4" t="s">
        <v>626</v>
      </c>
      <c r="E435" s="4" t="s">
        <v>166</v>
      </c>
      <c r="F435" s="5" t="str">
        <f t="shared" si="60"/>
        <v>L</v>
      </c>
      <c r="G435" s="6">
        <v>0.91388888888888886</v>
      </c>
      <c r="H435" s="6">
        <v>0.91736111111111107</v>
      </c>
      <c r="I435" s="85">
        <f t="shared" si="61"/>
        <v>4.9999999999999822</v>
      </c>
      <c r="J435" s="86">
        <f>I435*Segmentos!$D$7*(AH435%)*IF(ISNUMBER(AI435),AI435%,0)</f>
        <v>188847.99999999933</v>
      </c>
      <c r="K435" s="86">
        <f>I435*Segmentos!$D$7*(AL435%)*IF(ISNUMBER(AM435),AM435%,0)</f>
        <v>235303.99999999919</v>
      </c>
      <c r="L435" s="4"/>
      <c r="M435" s="2">
        <v>10.64</v>
      </c>
      <c r="N435" s="2">
        <v>12.5</v>
      </c>
      <c r="O435" s="2">
        <v>85</v>
      </c>
      <c r="P435" s="2">
        <v>89.682500000000005</v>
      </c>
      <c r="Q435" s="2">
        <v>4.79</v>
      </c>
      <c r="R435" s="2">
        <v>5.6</v>
      </c>
      <c r="S435" s="2">
        <v>86</v>
      </c>
      <c r="T435" s="2">
        <v>6.7309999999999999</v>
      </c>
      <c r="U435" s="2">
        <v>5.83</v>
      </c>
      <c r="V435" s="2">
        <v>6.5</v>
      </c>
      <c r="W435" s="2">
        <v>89.6</v>
      </c>
      <c r="X435" s="2">
        <v>10.2933</v>
      </c>
      <c r="Y435" s="2">
        <v>9.84</v>
      </c>
      <c r="Z435" s="2">
        <v>11.4</v>
      </c>
      <c r="AA435" s="2">
        <v>86.5</v>
      </c>
      <c r="AB435" s="2">
        <v>24.4651</v>
      </c>
      <c r="AC435" s="2">
        <v>17.43</v>
      </c>
      <c r="AD435" s="2">
        <v>20.9</v>
      </c>
      <c r="AE435" s="2">
        <v>83.2</v>
      </c>
      <c r="AF435" s="2">
        <v>48.193100000000001</v>
      </c>
      <c r="AG435" s="20">
        <v>9.4499999999999993</v>
      </c>
      <c r="AH435" s="20">
        <v>11.6</v>
      </c>
      <c r="AI435" s="20">
        <v>81.400000000000006</v>
      </c>
      <c r="AJ435" s="20">
        <v>37.7761</v>
      </c>
      <c r="AK435" s="18">
        <v>11.72</v>
      </c>
      <c r="AL435" s="18">
        <v>13.4</v>
      </c>
      <c r="AM435" s="18">
        <v>87.8</v>
      </c>
      <c r="AN435" s="18">
        <v>51.906399999999998</v>
      </c>
      <c r="AO435" s="2">
        <v>7.52</v>
      </c>
      <c r="AP435" s="2">
        <v>8.4</v>
      </c>
      <c r="AQ435" s="2">
        <v>89.8</v>
      </c>
      <c r="AR435" s="2">
        <v>6.9207999999999998</v>
      </c>
      <c r="AS435" s="2">
        <v>9.8800000000000008</v>
      </c>
      <c r="AT435" s="2">
        <v>12</v>
      </c>
      <c r="AU435" s="2">
        <v>82.4</v>
      </c>
      <c r="AV435" s="2">
        <v>18.341000000000001</v>
      </c>
      <c r="AW435" s="2">
        <v>9.33</v>
      </c>
      <c r="AX435" s="2">
        <v>11.8</v>
      </c>
      <c r="AY435" s="2">
        <v>79.2</v>
      </c>
      <c r="AZ435" s="2">
        <v>22.6038</v>
      </c>
      <c r="BA435" s="2">
        <v>12.96</v>
      </c>
      <c r="BB435" s="2">
        <v>14.6</v>
      </c>
      <c r="BC435" s="2">
        <v>88.9</v>
      </c>
      <c r="BD435" s="2">
        <v>41.816899999999997</v>
      </c>
      <c r="BE435" s="4" t="str">
        <f t="shared" si="62"/>
        <v>NO APLICA</v>
      </c>
      <c r="BF435" s="4">
        <f t="shared" si="63"/>
        <v>10.7544</v>
      </c>
      <c r="BG435">
        <f t="shared" si="64"/>
        <v>7.52</v>
      </c>
      <c r="BH435">
        <f t="shared" si="65"/>
        <v>9.8800000000000008</v>
      </c>
      <c r="BI435">
        <f t="shared" si="66"/>
        <v>12.96</v>
      </c>
      <c r="BJ435">
        <f t="shared" si="67"/>
        <v>11.72</v>
      </c>
      <c r="BK435">
        <f t="shared" si="68"/>
        <v>9.4499999999999993</v>
      </c>
      <c r="BL435">
        <f t="shared" si="69"/>
        <v>5312.4999999999809</v>
      </c>
    </row>
    <row r="436" spans="1:64" x14ac:dyDescent="0.2">
      <c r="A436" s="1">
        <v>434</v>
      </c>
      <c r="B436" s="7" t="s">
        <v>22</v>
      </c>
      <c r="C436" s="3">
        <v>39937</v>
      </c>
      <c r="D436" s="4" t="s">
        <v>629</v>
      </c>
      <c r="E436" s="4" t="s">
        <v>164</v>
      </c>
      <c r="F436" s="5" t="str">
        <f t="shared" si="60"/>
        <v>L</v>
      </c>
      <c r="G436" s="6">
        <v>0.8340277777777777</v>
      </c>
      <c r="H436" s="6">
        <v>0.87569444444444444</v>
      </c>
      <c r="I436" s="85">
        <f t="shared" si="61"/>
        <v>60.000000000000107</v>
      </c>
      <c r="J436" s="86">
        <f>I436*Segmentos!$D$7*(AH436%)*IF(ISNUMBER(AI436),AI436%,0)</f>
        <v>412296.00000000064</v>
      </c>
      <c r="K436" s="86">
        <f>I436*Segmentos!$D$7*(AL436%)*IF(ISNUMBER(AM436),AM436%,0)</f>
        <v>413760.0000000007</v>
      </c>
      <c r="L436" s="4"/>
      <c r="M436" s="2">
        <v>1.71</v>
      </c>
      <c r="N436" s="2">
        <v>4</v>
      </c>
      <c r="O436" s="2">
        <v>42.5</v>
      </c>
      <c r="P436" s="2">
        <v>95.0655</v>
      </c>
      <c r="Q436" s="2">
        <v>0.39</v>
      </c>
      <c r="R436" s="2">
        <v>1.4</v>
      </c>
      <c r="S436" s="2">
        <v>27.4</v>
      </c>
      <c r="T436" s="2">
        <v>3.5695999999999999</v>
      </c>
      <c r="U436" s="2">
        <v>0.41</v>
      </c>
      <c r="V436" s="2">
        <v>1</v>
      </c>
      <c r="W436" s="2">
        <v>40.1</v>
      </c>
      <c r="X436" s="2">
        <v>4.7667999999999999</v>
      </c>
      <c r="Y436" s="2">
        <v>1.42</v>
      </c>
      <c r="Z436" s="2">
        <v>4.0999999999999996</v>
      </c>
      <c r="AA436" s="2">
        <v>34.299999999999997</v>
      </c>
      <c r="AB436" s="2">
        <v>23.2348</v>
      </c>
      <c r="AC436" s="2">
        <v>3.49</v>
      </c>
      <c r="AD436" s="2">
        <v>7.2</v>
      </c>
      <c r="AE436" s="2">
        <v>48.5</v>
      </c>
      <c r="AF436" s="2">
        <v>63.494300000000003</v>
      </c>
      <c r="AG436" s="20">
        <v>1.72</v>
      </c>
      <c r="AH436" s="20">
        <v>4.0999999999999996</v>
      </c>
      <c r="AI436" s="20">
        <v>41.9</v>
      </c>
      <c r="AJ436" s="20">
        <v>45.178100000000001</v>
      </c>
      <c r="AK436" s="18">
        <v>1.71</v>
      </c>
      <c r="AL436" s="18">
        <v>4</v>
      </c>
      <c r="AM436" s="18">
        <v>43.1</v>
      </c>
      <c r="AN436" s="18">
        <v>49.8874</v>
      </c>
      <c r="AO436" s="2">
        <v>0.56999999999999995</v>
      </c>
      <c r="AP436" s="2">
        <v>2.2000000000000002</v>
      </c>
      <c r="AQ436" s="2">
        <v>25.7</v>
      </c>
      <c r="AR436" s="2">
        <v>3.4679000000000002</v>
      </c>
      <c r="AS436" s="2">
        <v>1.25</v>
      </c>
      <c r="AT436" s="2">
        <v>3.7</v>
      </c>
      <c r="AU436" s="2">
        <v>33.700000000000003</v>
      </c>
      <c r="AV436" s="2">
        <v>15.315799999999999</v>
      </c>
      <c r="AW436" s="2">
        <v>1.84</v>
      </c>
      <c r="AX436" s="2">
        <v>4.5999999999999996</v>
      </c>
      <c r="AY436" s="2">
        <v>39.9</v>
      </c>
      <c r="AZ436" s="2">
        <v>29.305</v>
      </c>
      <c r="BA436" s="2">
        <v>2.21</v>
      </c>
      <c r="BB436" s="2">
        <v>4.3</v>
      </c>
      <c r="BC436" s="2">
        <v>51.5</v>
      </c>
      <c r="BD436" s="2">
        <v>46.976799999999997</v>
      </c>
      <c r="BE436" s="4" t="str">
        <f t="shared" si="62"/>
        <v>NO APLICA</v>
      </c>
      <c r="BF436" s="4">
        <f t="shared" si="63"/>
        <v>1.5627999999999997</v>
      </c>
      <c r="BG436">
        <f t="shared" si="64"/>
        <v>0.56999999999999995</v>
      </c>
      <c r="BH436">
        <f t="shared" si="65"/>
        <v>1.25</v>
      </c>
      <c r="BI436">
        <f t="shared" si="66"/>
        <v>2.21</v>
      </c>
      <c r="BJ436">
        <f t="shared" si="67"/>
        <v>1.71</v>
      </c>
      <c r="BK436">
        <f t="shared" si="68"/>
        <v>1.72</v>
      </c>
      <c r="BL436">
        <f t="shared" si="69"/>
        <v>10200.000000000018</v>
      </c>
    </row>
    <row r="437" spans="1:64" x14ac:dyDescent="0.2">
      <c r="A437" s="1">
        <v>435</v>
      </c>
      <c r="B437" s="7" t="s">
        <v>24</v>
      </c>
      <c r="C437" s="3">
        <v>39937</v>
      </c>
      <c r="D437" s="4" t="s">
        <v>629</v>
      </c>
      <c r="E437" s="4" t="s">
        <v>170</v>
      </c>
      <c r="F437" s="5" t="str">
        <f t="shared" si="60"/>
        <v>L</v>
      </c>
      <c r="G437" s="6">
        <v>0.89236111111111116</v>
      </c>
      <c r="H437" s="6">
        <v>0.90763888888888899</v>
      </c>
      <c r="I437" s="85">
        <f t="shared" si="61"/>
        <v>22.000000000000082</v>
      </c>
      <c r="J437" s="86">
        <f>I437*Segmentos!$D$7*(AH437%)*IF(ISNUMBER(AI437),AI437%,0)</f>
        <v>50688.000000000196</v>
      </c>
      <c r="K437" s="86">
        <f>I437*Segmentos!$D$7*(AL437%)*IF(ISNUMBER(AM437),AM437%,0)</f>
        <v>76260.800000000279</v>
      </c>
      <c r="L437" s="4"/>
      <c r="M437" s="2">
        <v>0.72</v>
      </c>
      <c r="N437" s="2">
        <v>1.5</v>
      </c>
      <c r="O437" s="2">
        <v>49</v>
      </c>
      <c r="P437" s="2">
        <v>45.549100000000003</v>
      </c>
      <c r="Q437" s="2">
        <v>0.74</v>
      </c>
      <c r="R437" s="2">
        <v>1</v>
      </c>
      <c r="S437" s="2">
        <v>74.099999999999994</v>
      </c>
      <c r="T437" s="2">
        <v>7.8251999999999997</v>
      </c>
      <c r="U437" s="2">
        <v>0.22</v>
      </c>
      <c r="V437" s="2">
        <v>1</v>
      </c>
      <c r="W437" s="2">
        <v>22.7</v>
      </c>
      <c r="X437" s="2">
        <v>2.8874</v>
      </c>
      <c r="Y437" s="2">
        <v>0.94</v>
      </c>
      <c r="Z437" s="2">
        <v>1.5</v>
      </c>
      <c r="AA437" s="2">
        <v>61.6</v>
      </c>
      <c r="AB437" s="2">
        <v>17.54</v>
      </c>
      <c r="AC437" s="2">
        <v>0.84</v>
      </c>
      <c r="AD437" s="2">
        <v>2</v>
      </c>
      <c r="AE437" s="2">
        <v>41.9</v>
      </c>
      <c r="AF437" s="2">
        <v>17.296500000000002</v>
      </c>
      <c r="AG437" s="20">
        <v>0.56000000000000005</v>
      </c>
      <c r="AH437" s="20">
        <v>1.6</v>
      </c>
      <c r="AI437" s="20">
        <v>36</v>
      </c>
      <c r="AJ437" s="20">
        <v>16.689800000000002</v>
      </c>
      <c r="AK437" s="18">
        <v>0.87</v>
      </c>
      <c r="AL437" s="18">
        <v>1.4</v>
      </c>
      <c r="AM437" s="18">
        <v>61.9</v>
      </c>
      <c r="AN437" s="18">
        <v>28.859200000000001</v>
      </c>
      <c r="AO437" s="2">
        <v>0</v>
      </c>
      <c r="AP437" s="2">
        <v>0</v>
      </c>
      <c r="AQ437" s="8" t="s">
        <v>577</v>
      </c>
      <c r="AR437" s="2">
        <v>0</v>
      </c>
      <c r="AS437" s="2">
        <v>0</v>
      </c>
      <c r="AT437" s="2">
        <v>0</v>
      </c>
      <c r="AU437" s="8" t="s">
        <v>577</v>
      </c>
      <c r="AV437" s="2">
        <v>0</v>
      </c>
      <c r="AW437" s="2">
        <v>0.93</v>
      </c>
      <c r="AX437" s="2">
        <v>2.2000000000000002</v>
      </c>
      <c r="AY437" s="2">
        <v>42.8</v>
      </c>
      <c r="AZ437" s="2">
        <v>16.9053</v>
      </c>
      <c r="BA437" s="2">
        <v>1.19</v>
      </c>
      <c r="BB437" s="2">
        <v>2.2000000000000002</v>
      </c>
      <c r="BC437" s="2">
        <v>53.5</v>
      </c>
      <c r="BD437" s="2">
        <v>28.643799999999999</v>
      </c>
      <c r="BE437" s="4" t="str">
        <f t="shared" si="62"/>
        <v>NO APLICA</v>
      </c>
      <c r="BF437" s="4">
        <f t="shared" si="63"/>
        <v>0.50619999999999998</v>
      </c>
      <c r="BG437">
        <f t="shared" si="64"/>
        <v>0</v>
      </c>
      <c r="BH437">
        <f t="shared" si="65"/>
        <v>0</v>
      </c>
      <c r="BI437">
        <f t="shared" si="66"/>
        <v>1.19</v>
      </c>
      <c r="BJ437">
        <f t="shared" si="67"/>
        <v>0.87</v>
      </c>
      <c r="BK437">
        <f t="shared" si="68"/>
        <v>0.56000000000000005</v>
      </c>
      <c r="BL437">
        <f t="shared" si="69"/>
        <v>1617.0000000000059</v>
      </c>
    </row>
    <row r="438" spans="1:64" x14ac:dyDescent="0.2">
      <c r="A438" s="1">
        <v>436</v>
      </c>
      <c r="B438" s="7" t="s">
        <v>4</v>
      </c>
      <c r="C438" s="3">
        <v>39937</v>
      </c>
      <c r="D438" s="4" t="s">
        <v>3</v>
      </c>
      <c r="E438" s="4" t="s">
        <v>165</v>
      </c>
      <c r="F438" s="5" t="str">
        <f t="shared" si="60"/>
        <v>L</v>
      </c>
      <c r="G438" s="6">
        <v>0.78263888888888899</v>
      </c>
      <c r="H438" s="6">
        <v>0.87430555555555556</v>
      </c>
      <c r="I438" s="85">
        <f t="shared" si="61"/>
        <v>131.99999999999986</v>
      </c>
      <c r="J438" s="86">
        <f>I438*Segmentos!$D$7*(AH438%)*IF(ISNUMBER(AI438),AI438%,0)</f>
        <v>996230.39999999898</v>
      </c>
      <c r="K438" s="86">
        <f>I438*Segmentos!$D$7*(AL438%)*IF(ISNUMBER(AM438),AM438%,0)</f>
        <v>2355091.1999999974</v>
      </c>
      <c r="L438" s="4"/>
      <c r="M438" s="2">
        <v>3.24</v>
      </c>
      <c r="N438" s="2">
        <v>14.3</v>
      </c>
      <c r="O438" s="2">
        <v>22.6</v>
      </c>
      <c r="P438" s="2">
        <v>76.6143</v>
      </c>
      <c r="Q438" s="2">
        <v>4.3899999999999997</v>
      </c>
      <c r="R438" s="2">
        <v>15.1</v>
      </c>
      <c r="S438" s="2">
        <v>29</v>
      </c>
      <c r="T438" s="2">
        <v>17.3306</v>
      </c>
      <c r="U438" s="2">
        <v>3.85</v>
      </c>
      <c r="V438" s="2">
        <v>13.6</v>
      </c>
      <c r="W438" s="2">
        <v>28.3</v>
      </c>
      <c r="X438" s="2">
        <v>19.094899999999999</v>
      </c>
      <c r="Y438" s="2">
        <v>2.73</v>
      </c>
      <c r="Z438" s="2">
        <v>14.7</v>
      </c>
      <c r="AA438" s="2">
        <v>18.600000000000001</v>
      </c>
      <c r="AB438" s="2">
        <v>19.052399999999999</v>
      </c>
      <c r="AC438" s="2">
        <v>2.72</v>
      </c>
      <c r="AD438" s="2">
        <v>14.1</v>
      </c>
      <c r="AE438" s="2">
        <v>19.3</v>
      </c>
      <c r="AF438" s="2">
        <v>21.136299999999999</v>
      </c>
      <c r="AG438" s="20">
        <v>1.89</v>
      </c>
      <c r="AH438" s="20">
        <v>10.6</v>
      </c>
      <c r="AI438" s="20">
        <v>17.8</v>
      </c>
      <c r="AJ438" s="20">
        <v>21.1632</v>
      </c>
      <c r="AK438" s="18">
        <v>4.46</v>
      </c>
      <c r="AL438" s="18">
        <v>17.7</v>
      </c>
      <c r="AM438" s="18">
        <v>25.2</v>
      </c>
      <c r="AN438" s="18">
        <v>55.451099999999997</v>
      </c>
      <c r="AO438" s="2">
        <v>1.92</v>
      </c>
      <c r="AP438" s="2">
        <v>11.3</v>
      </c>
      <c r="AQ438" s="2">
        <v>17</v>
      </c>
      <c r="AR438" s="2">
        <v>4.9541000000000004</v>
      </c>
      <c r="AS438" s="2">
        <v>3.45</v>
      </c>
      <c r="AT438" s="2">
        <v>15.9</v>
      </c>
      <c r="AU438" s="2">
        <v>21.7</v>
      </c>
      <c r="AV438" s="2">
        <v>17.972300000000001</v>
      </c>
      <c r="AW438" s="2">
        <v>2.7</v>
      </c>
      <c r="AX438" s="2">
        <v>14</v>
      </c>
      <c r="AY438" s="2">
        <v>19.3</v>
      </c>
      <c r="AZ438" s="2">
        <v>18.346900000000002</v>
      </c>
      <c r="BA438" s="2">
        <v>3.9</v>
      </c>
      <c r="BB438" s="2">
        <v>14.5</v>
      </c>
      <c r="BC438" s="2">
        <v>26.8</v>
      </c>
      <c r="BD438" s="2">
        <v>35.340899999999998</v>
      </c>
      <c r="BE438" s="4" t="str">
        <f t="shared" si="62"/>
        <v>ABURRIDO</v>
      </c>
      <c r="BF438" s="4">
        <f t="shared" si="63"/>
        <v>3.4283999999999999</v>
      </c>
      <c r="BG438">
        <f t="shared" si="64"/>
        <v>1.92</v>
      </c>
      <c r="BH438">
        <f t="shared" si="65"/>
        <v>3.45</v>
      </c>
      <c r="BI438">
        <f t="shared" si="66"/>
        <v>3.9</v>
      </c>
      <c r="BJ438">
        <f t="shared" si="67"/>
        <v>4.46</v>
      </c>
      <c r="BK438">
        <f t="shared" si="68"/>
        <v>1.89</v>
      </c>
      <c r="BL438">
        <f t="shared" si="69"/>
        <v>42659.759999999958</v>
      </c>
    </row>
    <row r="439" spans="1:64" x14ac:dyDescent="0.2">
      <c r="A439" s="1">
        <v>437</v>
      </c>
      <c r="B439" s="7" t="s">
        <v>15</v>
      </c>
      <c r="C439" s="3">
        <v>39938</v>
      </c>
      <c r="D439" s="4" t="s">
        <v>626</v>
      </c>
      <c r="E439" s="4" t="s">
        <v>164</v>
      </c>
      <c r="F439" s="5" t="str">
        <f t="shared" si="60"/>
        <v>M</v>
      </c>
      <c r="G439" s="6">
        <v>0.875</v>
      </c>
      <c r="H439" s="6">
        <v>0.91388888888888886</v>
      </c>
      <c r="I439" s="85">
        <f t="shared" si="61"/>
        <v>55.999999999999957</v>
      </c>
      <c r="J439" s="86">
        <f>I439*Segmentos!$D$7*(AH439%)*IF(ISNUMBER(AI439),AI439%,0)</f>
        <v>1829497.5999999987</v>
      </c>
      <c r="K439" s="86">
        <f>I439*Segmentos!$D$7*(AL439%)*IF(ISNUMBER(AM439),AM439%,0)</f>
        <v>2164153.5999999982</v>
      </c>
      <c r="L439" s="4"/>
      <c r="M439" s="2">
        <v>8.9700000000000006</v>
      </c>
      <c r="N439" s="2">
        <v>20.100000000000001</v>
      </c>
      <c r="O439" s="2">
        <v>44.7</v>
      </c>
      <c r="P439" s="2">
        <v>85.594700000000003</v>
      </c>
      <c r="Q439" s="2">
        <v>4.38</v>
      </c>
      <c r="R439" s="2">
        <v>11.8</v>
      </c>
      <c r="S439" s="2">
        <v>37.1</v>
      </c>
      <c r="T439" s="2">
        <v>6.9794</v>
      </c>
      <c r="U439" s="2">
        <v>6.33</v>
      </c>
      <c r="V439" s="2">
        <v>16.2</v>
      </c>
      <c r="W439" s="2">
        <v>39.200000000000003</v>
      </c>
      <c r="X439" s="2">
        <v>12.661199999999999</v>
      </c>
      <c r="Y439" s="2">
        <v>9.32</v>
      </c>
      <c r="Z439" s="2">
        <v>22.2</v>
      </c>
      <c r="AA439" s="2">
        <v>42</v>
      </c>
      <c r="AB439" s="2">
        <v>26.262</v>
      </c>
      <c r="AC439" s="2">
        <v>12.67</v>
      </c>
      <c r="AD439" s="2">
        <v>24.8</v>
      </c>
      <c r="AE439" s="2">
        <v>51</v>
      </c>
      <c r="AF439" s="2">
        <v>39.692100000000003</v>
      </c>
      <c r="AG439" s="20">
        <v>8.17</v>
      </c>
      <c r="AH439" s="20">
        <v>19.399999999999999</v>
      </c>
      <c r="AI439" s="20">
        <v>42.1</v>
      </c>
      <c r="AJ439" s="20">
        <v>37.015900000000002</v>
      </c>
      <c r="AK439" s="18">
        <v>9.68</v>
      </c>
      <c r="AL439" s="18">
        <v>20.6</v>
      </c>
      <c r="AM439" s="18">
        <v>46.9</v>
      </c>
      <c r="AN439" s="18">
        <v>48.578800000000001</v>
      </c>
      <c r="AO439" s="2">
        <v>9.1199999999999992</v>
      </c>
      <c r="AP439" s="2">
        <v>20</v>
      </c>
      <c r="AQ439" s="2">
        <v>45.7</v>
      </c>
      <c r="AR439" s="2">
        <v>9.5103000000000009</v>
      </c>
      <c r="AS439" s="2">
        <v>9.18</v>
      </c>
      <c r="AT439" s="2">
        <v>19.3</v>
      </c>
      <c r="AU439" s="2">
        <v>47.6</v>
      </c>
      <c r="AV439" s="2">
        <v>19.303799999999999</v>
      </c>
      <c r="AW439" s="2">
        <v>7.25</v>
      </c>
      <c r="AX439" s="2">
        <v>19.100000000000001</v>
      </c>
      <c r="AY439" s="2">
        <v>37.9</v>
      </c>
      <c r="AZ439" s="2">
        <v>19.903600000000001</v>
      </c>
      <c r="BA439" s="2">
        <v>10.09</v>
      </c>
      <c r="BB439" s="2">
        <v>21.3</v>
      </c>
      <c r="BC439" s="2">
        <v>47.5</v>
      </c>
      <c r="BD439" s="2">
        <v>36.876899999999999</v>
      </c>
      <c r="BE439" s="4" t="str">
        <f t="shared" si="62"/>
        <v>NO APLICA</v>
      </c>
      <c r="BF439" s="4">
        <f t="shared" si="63"/>
        <v>9.4261999999999997</v>
      </c>
      <c r="BG439">
        <f t="shared" si="64"/>
        <v>9.1199999999999992</v>
      </c>
      <c r="BH439">
        <f t="shared" si="65"/>
        <v>9.18</v>
      </c>
      <c r="BI439">
        <f t="shared" si="66"/>
        <v>10.09</v>
      </c>
      <c r="BJ439">
        <f t="shared" si="67"/>
        <v>9.68</v>
      </c>
      <c r="BK439">
        <f t="shared" si="68"/>
        <v>8.17</v>
      </c>
      <c r="BL439">
        <f t="shared" si="69"/>
        <v>50314.319999999971</v>
      </c>
    </row>
    <row r="440" spans="1:64" x14ac:dyDescent="0.2">
      <c r="A440" s="1">
        <v>438</v>
      </c>
      <c r="B440" s="7" t="s">
        <v>40</v>
      </c>
      <c r="C440" s="3">
        <v>39938</v>
      </c>
      <c r="D440" s="4" t="s">
        <v>629</v>
      </c>
      <c r="E440" s="4" t="s">
        <v>169</v>
      </c>
      <c r="F440" s="5" t="str">
        <f t="shared" si="60"/>
        <v>M</v>
      </c>
      <c r="G440" s="6">
        <v>0.9194444444444444</v>
      </c>
      <c r="H440" s="6">
        <v>0.95277777777777783</v>
      </c>
      <c r="I440" s="85">
        <f t="shared" si="61"/>
        <v>48.000000000000149</v>
      </c>
      <c r="J440" s="86">
        <f>I440*Segmentos!$D$7*(AH440%)*IF(ISNUMBER(AI440),AI440%,0)</f>
        <v>202118.40000000063</v>
      </c>
      <c r="K440" s="86">
        <f>I440*Segmentos!$D$7*(AL440%)*IF(ISNUMBER(AM440),AM440%,0)</f>
        <v>128832.00000000041</v>
      </c>
      <c r="L440" s="4" t="s">
        <v>246</v>
      </c>
      <c r="M440" s="2">
        <v>0.86</v>
      </c>
      <c r="N440" s="2">
        <v>2.6</v>
      </c>
      <c r="O440" s="2">
        <v>33.700000000000003</v>
      </c>
      <c r="P440" s="2">
        <v>84.043000000000006</v>
      </c>
      <c r="Q440" s="2">
        <v>0.24</v>
      </c>
      <c r="R440" s="2">
        <v>0.4</v>
      </c>
      <c r="S440" s="2">
        <v>54.2</v>
      </c>
      <c r="T440" s="2">
        <v>3.9177</v>
      </c>
      <c r="U440" s="2">
        <v>0.3</v>
      </c>
      <c r="V440" s="2">
        <v>1.1000000000000001</v>
      </c>
      <c r="W440" s="2">
        <v>27.8</v>
      </c>
      <c r="X440" s="2">
        <v>6.1433</v>
      </c>
      <c r="Y440" s="2">
        <v>0.92</v>
      </c>
      <c r="Z440" s="2">
        <v>3</v>
      </c>
      <c r="AA440" s="2">
        <v>30.5</v>
      </c>
      <c r="AB440" s="2">
        <v>26.364100000000001</v>
      </c>
      <c r="AC440" s="2">
        <v>1.49</v>
      </c>
      <c r="AD440" s="2">
        <v>4.2</v>
      </c>
      <c r="AE440" s="2">
        <v>35.6</v>
      </c>
      <c r="AF440" s="2">
        <v>47.618000000000002</v>
      </c>
      <c r="AG440" s="20">
        <v>1.06</v>
      </c>
      <c r="AH440" s="20">
        <v>2.9</v>
      </c>
      <c r="AI440" s="20">
        <v>36.299999999999997</v>
      </c>
      <c r="AJ440" s="20">
        <v>49.1447</v>
      </c>
      <c r="AK440" s="18">
        <v>0.68</v>
      </c>
      <c r="AL440" s="18">
        <v>2.2000000000000002</v>
      </c>
      <c r="AM440" s="18">
        <v>30.5</v>
      </c>
      <c r="AN440" s="18">
        <v>34.898299999999999</v>
      </c>
      <c r="AO440" s="2">
        <v>0.62</v>
      </c>
      <c r="AP440" s="2">
        <v>2.2000000000000002</v>
      </c>
      <c r="AQ440" s="2">
        <v>28.3</v>
      </c>
      <c r="AR440" s="2">
        <v>6.5865999999999998</v>
      </c>
      <c r="AS440" s="2">
        <v>0.12</v>
      </c>
      <c r="AT440" s="2">
        <v>0.7</v>
      </c>
      <c r="AU440" s="2">
        <v>17.600000000000001</v>
      </c>
      <c r="AV440" s="2">
        <v>2.61</v>
      </c>
      <c r="AW440" s="2">
        <v>1.58</v>
      </c>
      <c r="AX440" s="2">
        <v>4.4000000000000004</v>
      </c>
      <c r="AY440" s="2">
        <v>36.200000000000003</v>
      </c>
      <c r="AZ440" s="2">
        <v>44.362000000000002</v>
      </c>
      <c r="BA440" s="2">
        <v>0.82</v>
      </c>
      <c r="BB440" s="2">
        <v>2.4</v>
      </c>
      <c r="BC440" s="2">
        <v>34.200000000000003</v>
      </c>
      <c r="BD440" s="2">
        <v>30.484300000000001</v>
      </c>
      <c r="BE440" s="4" t="str">
        <f t="shared" si="62"/>
        <v>NO APLICA</v>
      </c>
      <c r="BF440" s="4">
        <f t="shared" si="63"/>
        <v>0.75039999999999996</v>
      </c>
      <c r="BG440">
        <f t="shared" si="64"/>
        <v>0.62</v>
      </c>
      <c r="BH440">
        <f t="shared" si="65"/>
        <v>0.12</v>
      </c>
      <c r="BI440">
        <f t="shared" si="66"/>
        <v>1.58</v>
      </c>
      <c r="BJ440">
        <f t="shared" si="67"/>
        <v>0.68</v>
      </c>
      <c r="BK440">
        <f t="shared" si="68"/>
        <v>1.06</v>
      </c>
      <c r="BL440">
        <f t="shared" si="69"/>
        <v>4205.7600000000139</v>
      </c>
    </row>
    <row r="441" spans="1:64" x14ac:dyDescent="0.2">
      <c r="A441" s="1">
        <v>439</v>
      </c>
      <c r="B441" s="7" t="s">
        <v>5</v>
      </c>
      <c r="C441" s="3">
        <v>39938</v>
      </c>
      <c r="D441" s="4" t="s">
        <v>3</v>
      </c>
      <c r="E441" s="4" t="s">
        <v>164</v>
      </c>
      <c r="F441" s="5" t="str">
        <f t="shared" si="60"/>
        <v>M</v>
      </c>
      <c r="G441" s="6">
        <v>0.87430555555555556</v>
      </c>
      <c r="H441" s="6">
        <v>0.91736111111111107</v>
      </c>
      <c r="I441" s="85">
        <f t="shared" si="61"/>
        <v>61.999999999999943</v>
      </c>
      <c r="J441" s="86">
        <f>I441*Segmentos!$D$7*(AH441%)*IF(ISNUMBER(AI441),AI441%,0)</f>
        <v>1970508.7999999982</v>
      </c>
      <c r="K441" s="86">
        <f>I441*Segmentos!$D$7*(AL441%)*IF(ISNUMBER(AM441),AM441%,0)</f>
        <v>1291583.9999999991</v>
      </c>
      <c r="L441" s="4"/>
      <c r="M441" s="2">
        <v>6.5</v>
      </c>
      <c r="N441" s="2">
        <v>17.2</v>
      </c>
      <c r="O441" s="2">
        <v>37.799999999999997</v>
      </c>
      <c r="P441" s="2">
        <v>84.318799999999996</v>
      </c>
      <c r="Q441" s="2">
        <v>3.09</v>
      </c>
      <c r="R441" s="2">
        <v>9.5</v>
      </c>
      <c r="S441" s="2">
        <v>32.6</v>
      </c>
      <c r="T441" s="2">
        <v>6.6779000000000002</v>
      </c>
      <c r="U441" s="2">
        <v>5.87</v>
      </c>
      <c r="V441" s="2">
        <v>16.8</v>
      </c>
      <c r="W441" s="2">
        <v>34.9</v>
      </c>
      <c r="X441" s="2">
        <v>15.963800000000001</v>
      </c>
      <c r="Y441" s="2">
        <v>7.52</v>
      </c>
      <c r="Z441" s="2">
        <v>20.100000000000001</v>
      </c>
      <c r="AA441" s="2">
        <v>37.299999999999997</v>
      </c>
      <c r="AB441" s="2">
        <v>28.7972</v>
      </c>
      <c r="AC441" s="2">
        <v>7.72</v>
      </c>
      <c r="AD441" s="2">
        <v>18.8</v>
      </c>
      <c r="AE441" s="2">
        <v>41.2</v>
      </c>
      <c r="AF441" s="2">
        <v>32.879899999999999</v>
      </c>
      <c r="AG441" s="20">
        <v>7.95</v>
      </c>
      <c r="AH441" s="20">
        <v>20.8</v>
      </c>
      <c r="AI441" s="20">
        <v>38.200000000000003</v>
      </c>
      <c r="AJ441" s="20">
        <v>48.947499999999998</v>
      </c>
      <c r="AK441" s="18">
        <v>5.19</v>
      </c>
      <c r="AL441" s="18">
        <v>14</v>
      </c>
      <c r="AM441" s="18">
        <v>37.200000000000003</v>
      </c>
      <c r="AN441" s="18">
        <v>35.371299999999998</v>
      </c>
      <c r="AO441" s="2">
        <v>4.08</v>
      </c>
      <c r="AP441" s="2">
        <v>12.7</v>
      </c>
      <c r="AQ441" s="2">
        <v>32.200000000000003</v>
      </c>
      <c r="AR441" s="2">
        <v>5.7895000000000003</v>
      </c>
      <c r="AS441" s="2">
        <v>4.67</v>
      </c>
      <c r="AT441" s="2">
        <v>16</v>
      </c>
      <c r="AU441" s="2">
        <v>29.2</v>
      </c>
      <c r="AV441" s="2">
        <v>13.3528</v>
      </c>
      <c r="AW441" s="2">
        <v>6.6</v>
      </c>
      <c r="AX441" s="2">
        <v>16.5</v>
      </c>
      <c r="AY441" s="2">
        <v>40</v>
      </c>
      <c r="AZ441" s="2">
        <v>24.6175</v>
      </c>
      <c r="BA441" s="2">
        <v>8.17</v>
      </c>
      <c r="BB441" s="2">
        <v>19.7</v>
      </c>
      <c r="BC441" s="2">
        <v>41.4</v>
      </c>
      <c r="BD441" s="2">
        <v>40.558999999999997</v>
      </c>
      <c r="BE441" s="4" t="str">
        <f t="shared" si="62"/>
        <v>NO APLICA</v>
      </c>
      <c r="BF441" s="4">
        <f t="shared" si="63"/>
        <v>5.9857999999999993</v>
      </c>
      <c r="BG441">
        <f t="shared" si="64"/>
        <v>4.08</v>
      </c>
      <c r="BH441">
        <f t="shared" si="65"/>
        <v>4.67</v>
      </c>
      <c r="BI441">
        <f t="shared" si="66"/>
        <v>8.17</v>
      </c>
      <c r="BJ441">
        <f t="shared" si="67"/>
        <v>5.19</v>
      </c>
      <c r="BK441">
        <f t="shared" si="68"/>
        <v>7.95</v>
      </c>
      <c r="BL441">
        <f t="shared" si="69"/>
        <v>40309.919999999955</v>
      </c>
    </row>
    <row r="442" spans="1:64" x14ac:dyDescent="0.2">
      <c r="A442" s="1">
        <v>440</v>
      </c>
      <c r="B442" s="7" t="s">
        <v>90</v>
      </c>
      <c r="C442" s="3">
        <v>39938</v>
      </c>
      <c r="D442" s="4" t="s">
        <v>628</v>
      </c>
      <c r="E442" s="4" t="s">
        <v>168</v>
      </c>
      <c r="F442" s="5" t="str">
        <f t="shared" si="60"/>
        <v>M</v>
      </c>
      <c r="G442" s="6">
        <v>0.91666666666666663</v>
      </c>
      <c r="H442" s="6">
        <v>0.98055555555555562</v>
      </c>
      <c r="I442" s="85">
        <f t="shared" si="61"/>
        <v>92.000000000000156</v>
      </c>
      <c r="J442" s="86">
        <f>I442*Segmentos!$D$7*(AH442%)*IF(ISNUMBER(AI442),AI442%,0)</f>
        <v>401193.60000000068</v>
      </c>
      <c r="K442" s="86">
        <f>I442*Segmentos!$D$7*(AL442%)*IF(ISNUMBER(AM442),AM442%,0)</f>
        <v>423016.00000000064</v>
      </c>
      <c r="L442" s="4" t="s">
        <v>247</v>
      </c>
      <c r="M442" s="2">
        <v>1.1200000000000001</v>
      </c>
      <c r="N442" s="2">
        <v>6.6</v>
      </c>
      <c r="O442" s="2">
        <v>16.899999999999999</v>
      </c>
      <c r="P442" s="2">
        <v>86.489900000000006</v>
      </c>
      <c r="Q442" s="2">
        <v>0.85</v>
      </c>
      <c r="R442" s="2">
        <v>5.2</v>
      </c>
      <c r="S442" s="2">
        <v>16.3</v>
      </c>
      <c r="T442" s="2">
        <v>10.9948</v>
      </c>
      <c r="U442" s="2">
        <v>1.69</v>
      </c>
      <c r="V442" s="2">
        <v>7.4</v>
      </c>
      <c r="W442" s="2">
        <v>22.8</v>
      </c>
      <c r="X442" s="2">
        <v>27.416399999999999</v>
      </c>
      <c r="Y442" s="2">
        <v>0.81</v>
      </c>
      <c r="Z442" s="2">
        <v>6.2</v>
      </c>
      <c r="AA442" s="2">
        <v>13.2</v>
      </c>
      <c r="AB442" s="2">
        <v>18.540400000000002</v>
      </c>
      <c r="AC442" s="2">
        <v>1.17</v>
      </c>
      <c r="AD442" s="2">
        <v>7.3</v>
      </c>
      <c r="AE442" s="2">
        <v>16</v>
      </c>
      <c r="AF442" s="2">
        <v>29.5383</v>
      </c>
      <c r="AG442" s="20">
        <v>1.0900000000000001</v>
      </c>
      <c r="AH442" s="20">
        <v>7.9</v>
      </c>
      <c r="AI442" s="20">
        <v>13.8</v>
      </c>
      <c r="AJ442" s="20">
        <v>39.960299999999997</v>
      </c>
      <c r="AK442" s="18">
        <v>1.1499999999999999</v>
      </c>
      <c r="AL442" s="18">
        <v>5.5</v>
      </c>
      <c r="AM442" s="18">
        <v>20.9</v>
      </c>
      <c r="AN442" s="18">
        <v>46.529600000000002</v>
      </c>
      <c r="AO442" s="2">
        <v>0.85</v>
      </c>
      <c r="AP442" s="2">
        <v>3.9</v>
      </c>
      <c r="AQ442" s="2">
        <v>22</v>
      </c>
      <c r="AR442" s="2">
        <v>7.1471</v>
      </c>
      <c r="AS442" s="2">
        <v>0.89</v>
      </c>
      <c r="AT442" s="2">
        <v>7.1</v>
      </c>
      <c r="AU442" s="2">
        <v>12.6</v>
      </c>
      <c r="AV442" s="2">
        <v>15.202299999999999</v>
      </c>
      <c r="AW442" s="2">
        <v>0.84</v>
      </c>
      <c r="AX442" s="2">
        <v>5.3</v>
      </c>
      <c r="AY442" s="2">
        <v>16</v>
      </c>
      <c r="AZ442" s="2">
        <v>18.675699999999999</v>
      </c>
      <c r="BA442" s="2">
        <v>1.54</v>
      </c>
      <c r="BB442" s="2">
        <v>8.1999999999999993</v>
      </c>
      <c r="BC442" s="2">
        <v>18.7</v>
      </c>
      <c r="BD442" s="2">
        <v>45.4649</v>
      </c>
      <c r="BE442" s="4" t="str">
        <f t="shared" si="62"/>
        <v>ABURRIDO</v>
      </c>
      <c r="BF442" s="4">
        <f t="shared" si="63"/>
        <v>1.1282000000000001</v>
      </c>
      <c r="BG442">
        <f t="shared" si="64"/>
        <v>0.85</v>
      </c>
      <c r="BH442">
        <f t="shared" si="65"/>
        <v>0.89</v>
      </c>
      <c r="BI442">
        <f t="shared" si="66"/>
        <v>1.54</v>
      </c>
      <c r="BJ442">
        <f t="shared" si="67"/>
        <v>1.1499999999999999</v>
      </c>
      <c r="BK442">
        <f t="shared" si="68"/>
        <v>1.0900000000000001</v>
      </c>
      <c r="BL442">
        <f t="shared" si="69"/>
        <v>10261.680000000015</v>
      </c>
    </row>
    <row r="443" spans="1:64" x14ac:dyDescent="0.2">
      <c r="A443" s="1">
        <v>441</v>
      </c>
      <c r="B443" s="7" t="s">
        <v>18</v>
      </c>
      <c r="C443" s="3">
        <v>39938</v>
      </c>
      <c r="D443" s="4" t="s">
        <v>17</v>
      </c>
      <c r="E443" s="4" t="s">
        <v>168</v>
      </c>
      <c r="F443" s="5" t="str">
        <f t="shared" si="60"/>
        <v>M</v>
      </c>
      <c r="G443" s="6">
        <v>0.82291666666666663</v>
      </c>
      <c r="H443" s="6">
        <v>0.91319444444444453</v>
      </c>
      <c r="I443" s="85">
        <f t="shared" si="61"/>
        <v>130.00000000000017</v>
      </c>
      <c r="J443" s="86">
        <f>I443*Segmentos!$D$7*(AH443%)*IF(ISNUMBER(AI443),AI443%,0)</f>
        <v>343980.00000000047</v>
      </c>
      <c r="K443" s="86">
        <f>I443*Segmentos!$D$7*(AL443%)*IF(ISNUMBER(AM443),AM443%,0)</f>
        <v>160992.0000000002</v>
      </c>
      <c r="L443" s="4" t="s">
        <v>245</v>
      </c>
      <c r="M443" s="2">
        <v>0.48</v>
      </c>
      <c r="N443" s="2">
        <v>4.2</v>
      </c>
      <c r="O443" s="2">
        <v>11.3</v>
      </c>
      <c r="P443" s="2">
        <v>97.080200000000005</v>
      </c>
      <c r="Q443" s="2">
        <v>0</v>
      </c>
      <c r="R443" s="2">
        <v>0</v>
      </c>
      <c r="S443" s="8" t="s">
        <v>577</v>
      </c>
      <c r="T443" s="2">
        <v>0</v>
      </c>
      <c r="U443" s="2">
        <v>0</v>
      </c>
      <c r="V443" s="2">
        <v>0.2</v>
      </c>
      <c r="W443" s="2">
        <v>0.8</v>
      </c>
      <c r="X443" s="2">
        <v>6.4799999999999996E-2</v>
      </c>
      <c r="Y443" s="2">
        <v>0.46</v>
      </c>
      <c r="Z443" s="2">
        <v>4.2</v>
      </c>
      <c r="AA443" s="2">
        <v>11</v>
      </c>
      <c r="AB443" s="2">
        <v>27.6511</v>
      </c>
      <c r="AC443" s="2">
        <v>1.04</v>
      </c>
      <c r="AD443" s="2">
        <v>9</v>
      </c>
      <c r="AE443" s="2">
        <v>11.6</v>
      </c>
      <c r="AF443" s="2">
        <v>69.3643</v>
      </c>
      <c r="AG443" s="20">
        <v>0.66</v>
      </c>
      <c r="AH443" s="20">
        <v>4.9000000000000004</v>
      </c>
      <c r="AI443" s="20">
        <v>13.5</v>
      </c>
      <c r="AJ443" s="20">
        <v>63.488700000000001</v>
      </c>
      <c r="AK443" s="18">
        <v>0.31</v>
      </c>
      <c r="AL443" s="18">
        <v>3.6</v>
      </c>
      <c r="AM443" s="18">
        <v>8.6</v>
      </c>
      <c r="AN443" s="18">
        <v>33.591500000000003</v>
      </c>
      <c r="AO443" s="2">
        <v>0.01</v>
      </c>
      <c r="AP443" s="2">
        <v>0.1</v>
      </c>
      <c r="AQ443" s="2">
        <v>5.4</v>
      </c>
      <c r="AR443" s="2">
        <v>0.115</v>
      </c>
      <c r="AS443" s="2">
        <v>0.08</v>
      </c>
      <c r="AT443" s="2">
        <v>1.7</v>
      </c>
      <c r="AU443" s="2">
        <v>4.5</v>
      </c>
      <c r="AV443" s="2">
        <v>3.4624999999999999</v>
      </c>
      <c r="AW443" s="2">
        <v>0.45</v>
      </c>
      <c r="AX443" s="2">
        <v>4</v>
      </c>
      <c r="AY443" s="2">
        <v>11.3</v>
      </c>
      <c r="AZ443" s="2">
        <v>26.3034</v>
      </c>
      <c r="BA443" s="2">
        <v>0.86</v>
      </c>
      <c r="BB443" s="2">
        <v>7</v>
      </c>
      <c r="BC443" s="2">
        <v>12.3</v>
      </c>
      <c r="BD443" s="2">
        <v>67.199200000000005</v>
      </c>
      <c r="BE443" s="4" t="str">
        <f t="shared" si="62"/>
        <v>ABURRIDO</v>
      </c>
      <c r="BF443" s="4">
        <f t="shared" si="63"/>
        <v>0.38100000000000001</v>
      </c>
      <c r="BG443">
        <f t="shared" si="64"/>
        <v>0.01</v>
      </c>
      <c r="BH443">
        <f t="shared" si="65"/>
        <v>0.08</v>
      </c>
      <c r="BI443">
        <f t="shared" si="66"/>
        <v>0.86</v>
      </c>
      <c r="BJ443">
        <f t="shared" si="67"/>
        <v>0.31</v>
      </c>
      <c r="BK443">
        <f t="shared" si="68"/>
        <v>0.66</v>
      </c>
      <c r="BL443">
        <f t="shared" si="69"/>
        <v>6169.8000000000093</v>
      </c>
    </row>
    <row r="444" spans="1:64" x14ac:dyDescent="0.2">
      <c r="A444" s="1">
        <v>442</v>
      </c>
      <c r="B444" s="7" t="s">
        <v>9</v>
      </c>
      <c r="C444" s="3">
        <v>39938</v>
      </c>
      <c r="D444" s="4" t="s">
        <v>8</v>
      </c>
      <c r="E444" s="4" t="s">
        <v>168</v>
      </c>
      <c r="F444" s="5" t="str">
        <f t="shared" si="60"/>
        <v>M</v>
      </c>
      <c r="G444" s="6">
        <v>0.7944444444444444</v>
      </c>
      <c r="H444" s="6">
        <v>0.87361111111111101</v>
      </c>
      <c r="I444" s="85">
        <f t="shared" si="61"/>
        <v>113.99999999999991</v>
      </c>
      <c r="J444" s="86">
        <f>I444*Segmentos!$D$7*(AH444%)*IF(ISNUMBER(AI444),AI444%,0)</f>
        <v>1909591.1999999983</v>
      </c>
      <c r="K444" s="86">
        <f>I444*Segmentos!$D$7*(AL444%)*IF(ISNUMBER(AM444),AM444%,0)</f>
        <v>1674431.9999999988</v>
      </c>
      <c r="L444" s="4" t="s">
        <v>244</v>
      </c>
      <c r="M444" s="2">
        <v>3.92</v>
      </c>
      <c r="N444" s="2">
        <v>14.3</v>
      </c>
      <c r="O444" s="2">
        <v>27.5</v>
      </c>
      <c r="P444" s="2">
        <v>86.415999999999997</v>
      </c>
      <c r="Q444" s="2">
        <v>1.21</v>
      </c>
      <c r="R444" s="2">
        <v>8.1999999999999993</v>
      </c>
      <c r="S444" s="2">
        <v>14.9</v>
      </c>
      <c r="T444" s="2">
        <v>4.4626999999999999</v>
      </c>
      <c r="U444" s="2">
        <v>1.66</v>
      </c>
      <c r="V444" s="2">
        <v>8.9</v>
      </c>
      <c r="W444" s="2">
        <v>18.5</v>
      </c>
      <c r="X444" s="2">
        <v>7.6558000000000002</v>
      </c>
      <c r="Y444" s="2">
        <v>4.3</v>
      </c>
      <c r="Z444" s="2">
        <v>15.3</v>
      </c>
      <c r="AA444" s="2">
        <v>28.1</v>
      </c>
      <c r="AB444" s="2">
        <v>28.015999999999998</v>
      </c>
      <c r="AC444" s="2">
        <v>6.39</v>
      </c>
      <c r="AD444" s="2">
        <v>19.8</v>
      </c>
      <c r="AE444" s="2">
        <v>32.299999999999997</v>
      </c>
      <c r="AF444" s="2">
        <v>46.281500000000001</v>
      </c>
      <c r="AG444" s="20">
        <v>4.2</v>
      </c>
      <c r="AH444" s="20">
        <v>14.1</v>
      </c>
      <c r="AI444" s="20">
        <v>29.7</v>
      </c>
      <c r="AJ444" s="20">
        <v>43.915799999999997</v>
      </c>
      <c r="AK444" s="18">
        <v>3.67</v>
      </c>
      <c r="AL444" s="18">
        <v>14.4</v>
      </c>
      <c r="AM444" s="18">
        <v>25.5</v>
      </c>
      <c r="AN444" s="18">
        <v>42.500300000000003</v>
      </c>
      <c r="AO444" s="2">
        <v>0.33</v>
      </c>
      <c r="AP444" s="2">
        <v>3.1</v>
      </c>
      <c r="AQ444" s="2">
        <v>10.8</v>
      </c>
      <c r="AR444" s="2">
        <v>0.79490000000000005</v>
      </c>
      <c r="AS444" s="2">
        <v>1.63</v>
      </c>
      <c r="AT444" s="2">
        <v>9.5</v>
      </c>
      <c r="AU444" s="2">
        <v>17.2</v>
      </c>
      <c r="AV444" s="2">
        <v>7.9408000000000003</v>
      </c>
      <c r="AW444" s="2">
        <v>4.6500000000000004</v>
      </c>
      <c r="AX444" s="2">
        <v>14.8</v>
      </c>
      <c r="AY444" s="2">
        <v>31.4</v>
      </c>
      <c r="AZ444" s="2">
        <v>29.5108</v>
      </c>
      <c r="BA444" s="2">
        <v>5.7</v>
      </c>
      <c r="BB444" s="2">
        <v>19.8</v>
      </c>
      <c r="BC444" s="2">
        <v>28.8</v>
      </c>
      <c r="BD444" s="2">
        <v>48.169499999999999</v>
      </c>
      <c r="BE444" s="4" t="str">
        <f t="shared" si="62"/>
        <v>ABURRIDO</v>
      </c>
      <c r="BF444" s="4">
        <f t="shared" si="63"/>
        <v>3.1714000000000002</v>
      </c>
      <c r="BG444">
        <f t="shared" si="64"/>
        <v>0.33</v>
      </c>
      <c r="BH444">
        <f t="shared" si="65"/>
        <v>1.63</v>
      </c>
      <c r="BI444">
        <f t="shared" si="66"/>
        <v>5.7</v>
      </c>
      <c r="BJ444">
        <f t="shared" si="67"/>
        <v>3.67</v>
      </c>
      <c r="BK444">
        <f t="shared" si="68"/>
        <v>4.2</v>
      </c>
      <c r="BL444">
        <f t="shared" si="69"/>
        <v>44830.499999999971</v>
      </c>
    </row>
    <row r="445" spans="1:64" x14ac:dyDescent="0.2">
      <c r="A445" s="1">
        <v>443</v>
      </c>
      <c r="B445" s="7" t="s">
        <v>1</v>
      </c>
      <c r="C445" s="3">
        <v>39938</v>
      </c>
      <c r="D445" s="4" t="s">
        <v>627</v>
      </c>
      <c r="E445" s="4" t="s">
        <v>163</v>
      </c>
      <c r="F445" s="5" t="str">
        <f t="shared" si="60"/>
        <v>M</v>
      </c>
      <c r="G445" s="6">
        <v>0.84652777777777777</v>
      </c>
      <c r="H445" s="6">
        <v>0.88402777777777775</v>
      </c>
      <c r="I445" s="85">
        <f t="shared" si="61"/>
        <v>53.999999999999972</v>
      </c>
      <c r="J445" s="86">
        <f>I445*Segmentos!$D$7*(AH445%)*IF(ISNUMBER(AI445),AI445%,0)</f>
        <v>644306.39999999967</v>
      </c>
      <c r="K445" s="86">
        <f>I445*Segmentos!$D$7*(AL445%)*IF(ISNUMBER(AM445),AM445%,0)</f>
        <v>1119095.9999999993</v>
      </c>
      <c r="L445" s="4"/>
      <c r="M445" s="2">
        <v>4.1399999999999997</v>
      </c>
      <c r="N445" s="2">
        <v>8.6999999999999993</v>
      </c>
      <c r="O445" s="2">
        <v>47.7</v>
      </c>
      <c r="P445" s="2">
        <v>78.242199999999997</v>
      </c>
      <c r="Q445" s="2">
        <v>5.19</v>
      </c>
      <c r="R445" s="2">
        <v>10.7</v>
      </c>
      <c r="S445" s="2">
        <v>48.6</v>
      </c>
      <c r="T445" s="2">
        <v>16.3599</v>
      </c>
      <c r="U445" s="2">
        <v>3.49</v>
      </c>
      <c r="V445" s="2">
        <v>10.3</v>
      </c>
      <c r="W445" s="2">
        <v>33.9</v>
      </c>
      <c r="X445" s="2">
        <v>13.8415</v>
      </c>
      <c r="Y445" s="2">
        <v>3.64</v>
      </c>
      <c r="Z445" s="2">
        <v>7.8</v>
      </c>
      <c r="AA445" s="2">
        <v>46.8</v>
      </c>
      <c r="AB445" s="2">
        <v>20.289000000000001</v>
      </c>
      <c r="AC445" s="2">
        <v>4.47</v>
      </c>
      <c r="AD445" s="2">
        <v>7.5</v>
      </c>
      <c r="AE445" s="2">
        <v>60</v>
      </c>
      <c r="AF445" s="2">
        <v>27.751899999999999</v>
      </c>
      <c r="AG445" s="20">
        <v>2.96</v>
      </c>
      <c r="AH445" s="20">
        <v>6.1</v>
      </c>
      <c r="AI445" s="20">
        <v>48.9</v>
      </c>
      <c r="AJ445" s="20">
        <v>26.5626</v>
      </c>
      <c r="AK445" s="18">
        <v>5.2</v>
      </c>
      <c r="AL445" s="18">
        <v>11</v>
      </c>
      <c r="AM445" s="18">
        <v>47.1</v>
      </c>
      <c r="AN445" s="18">
        <v>51.679600000000001</v>
      </c>
      <c r="AO445" s="2">
        <v>3.2</v>
      </c>
      <c r="AP445" s="2">
        <v>9.6</v>
      </c>
      <c r="AQ445" s="2">
        <v>33.5</v>
      </c>
      <c r="AR445" s="2">
        <v>6.6016000000000004</v>
      </c>
      <c r="AS445" s="2">
        <v>6.61</v>
      </c>
      <c r="AT445" s="2">
        <v>12.4</v>
      </c>
      <c r="AU445" s="2">
        <v>53.4</v>
      </c>
      <c r="AV445" s="2">
        <v>27.521899999999999</v>
      </c>
      <c r="AW445" s="2">
        <v>3.7</v>
      </c>
      <c r="AX445" s="2">
        <v>7.6</v>
      </c>
      <c r="AY445" s="2">
        <v>48.5</v>
      </c>
      <c r="AZ445" s="2">
        <v>20.1004</v>
      </c>
      <c r="BA445" s="2">
        <v>3.32</v>
      </c>
      <c r="BB445" s="2">
        <v>7.1</v>
      </c>
      <c r="BC445" s="2">
        <v>46.9</v>
      </c>
      <c r="BD445" s="2">
        <v>24.0183</v>
      </c>
      <c r="BE445" s="4" t="str">
        <f t="shared" si="62"/>
        <v>NO APLICA</v>
      </c>
      <c r="BF445" s="4">
        <f t="shared" si="63"/>
        <v>4.934800000000001</v>
      </c>
      <c r="BG445">
        <f t="shared" si="64"/>
        <v>3.2</v>
      </c>
      <c r="BH445">
        <f t="shared" si="65"/>
        <v>6.61</v>
      </c>
      <c r="BI445">
        <f t="shared" si="66"/>
        <v>3.7</v>
      </c>
      <c r="BJ445">
        <f t="shared" si="67"/>
        <v>5.2</v>
      </c>
      <c r="BK445">
        <f t="shared" si="68"/>
        <v>2.96</v>
      </c>
      <c r="BL445">
        <f t="shared" si="69"/>
        <v>22409.459999999988</v>
      </c>
    </row>
    <row r="446" spans="1:64" x14ac:dyDescent="0.2">
      <c r="A446" s="1">
        <v>444</v>
      </c>
      <c r="B446" s="7" t="s">
        <v>36</v>
      </c>
      <c r="C446" s="3">
        <v>39938</v>
      </c>
      <c r="D446" s="4" t="s">
        <v>626</v>
      </c>
      <c r="E446" s="4" t="s">
        <v>163</v>
      </c>
      <c r="F446" s="5" t="str">
        <f t="shared" si="60"/>
        <v>M</v>
      </c>
      <c r="G446" s="6">
        <v>0.91805555555555562</v>
      </c>
      <c r="H446" s="6">
        <v>0.94236111111111109</v>
      </c>
      <c r="I446" s="85">
        <f t="shared" si="61"/>
        <v>34.999999999999872</v>
      </c>
      <c r="J446" s="86">
        <f>I446*Segmentos!$D$7*(AH446%)*IF(ISNUMBER(AI446),AI446%,0)</f>
        <v>1584911.9999999944</v>
      </c>
      <c r="K446" s="86">
        <f>I446*Segmentos!$D$7*(AL446%)*IF(ISNUMBER(AM446),AM446%,0)</f>
        <v>2104115.9999999925</v>
      </c>
      <c r="L446" s="4"/>
      <c r="M446" s="2">
        <v>13.27</v>
      </c>
      <c r="N446" s="2">
        <v>20.100000000000001</v>
      </c>
      <c r="O446" s="2">
        <v>65.900000000000006</v>
      </c>
      <c r="P446" s="2">
        <v>85.811800000000005</v>
      </c>
      <c r="Q446" s="2">
        <v>5.71</v>
      </c>
      <c r="R446" s="2">
        <v>11.3</v>
      </c>
      <c r="S446" s="2">
        <v>50.6</v>
      </c>
      <c r="T446" s="2">
        <v>6.1635</v>
      </c>
      <c r="U446" s="2">
        <v>10.74</v>
      </c>
      <c r="V446" s="2">
        <v>16.7</v>
      </c>
      <c r="W446" s="2">
        <v>64.400000000000006</v>
      </c>
      <c r="X446" s="2">
        <v>14.5671</v>
      </c>
      <c r="Y446" s="2">
        <v>15.8</v>
      </c>
      <c r="Z446" s="2">
        <v>24.1</v>
      </c>
      <c r="AA446" s="2">
        <v>65.599999999999994</v>
      </c>
      <c r="AB446" s="2">
        <v>30.176500000000001</v>
      </c>
      <c r="AC446" s="2">
        <v>16.440000000000001</v>
      </c>
      <c r="AD446" s="2">
        <v>23.2</v>
      </c>
      <c r="AE446" s="2">
        <v>70.8</v>
      </c>
      <c r="AF446" s="2">
        <v>34.904699999999998</v>
      </c>
      <c r="AG446" s="20">
        <v>11.33</v>
      </c>
      <c r="AH446" s="20">
        <v>17.8</v>
      </c>
      <c r="AI446" s="20">
        <v>63.6</v>
      </c>
      <c r="AJ446" s="20">
        <v>34.758200000000002</v>
      </c>
      <c r="AK446" s="18">
        <v>15.02</v>
      </c>
      <c r="AL446" s="18">
        <v>22.2</v>
      </c>
      <c r="AM446" s="18">
        <v>67.7</v>
      </c>
      <c r="AN446" s="18">
        <v>51.053600000000003</v>
      </c>
      <c r="AO446" s="2">
        <v>10.71</v>
      </c>
      <c r="AP446" s="2">
        <v>17.3</v>
      </c>
      <c r="AQ446" s="2">
        <v>61.8</v>
      </c>
      <c r="AR446" s="2">
        <v>7.5712999999999999</v>
      </c>
      <c r="AS446" s="2">
        <v>15.09</v>
      </c>
      <c r="AT446" s="2">
        <v>21.7</v>
      </c>
      <c r="AU446" s="2">
        <v>69.599999999999994</v>
      </c>
      <c r="AV446" s="2">
        <v>21.5014</v>
      </c>
      <c r="AW446" s="2">
        <v>12.35</v>
      </c>
      <c r="AX446" s="2">
        <v>17.3</v>
      </c>
      <c r="AY446" s="2">
        <v>71.5</v>
      </c>
      <c r="AZ446" s="2">
        <v>22.967099999999999</v>
      </c>
      <c r="BA446" s="2">
        <v>13.64</v>
      </c>
      <c r="BB446" s="2">
        <v>22.1</v>
      </c>
      <c r="BC446" s="2">
        <v>61.6</v>
      </c>
      <c r="BD446" s="2">
        <v>33.771999999999998</v>
      </c>
      <c r="BE446" s="4" t="str">
        <f t="shared" si="62"/>
        <v>NO APLICA</v>
      </c>
      <c r="BF446" s="4">
        <f t="shared" si="63"/>
        <v>13.907799999999998</v>
      </c>
      <c r="BG446">
        <f t="shared" si="64"/>
        <v>10.71</v>
      </c>
      <c r="BH446">
        <f t="shared" si="65"/>
        <v>15.09</v>
      </c>
      <c r="BI446">
        <f t="shared" si="66"/>
        <v>13.64</v>
      </c>
      <c r="BJ446">
        <f t="shared" si="67"/>
        <v>15.02</v>
      </c>
      <c r="BK446">
        <f t="shared" si="68"/>
        <v>11.33</v>
      </c>
      <c r="BL446">
        <f t="shared" si="69"/>
        <v>46360.649999999841</v>
      </c>
    </row>
    <row r="447" spans="1:64" x14ac:dyDescent="0.2">
      <c r="A447" s="1">
        <v>445</v>
      </c>
      <c r="B447" s="7" t="s">
        <v>88</v>
      </c>
      <c r="C447" s="3">
        <v>39938</v>
      </c>
      <c r="D447" s="4" t="s">
        <v>626</v>
      </c>
      <c r="E447" s="4" t="s">
        <v>163</v>
      </c>
      <c r="F447" s="5" t="str">
        <f t="shared" si="60"/>
        <v>M</v>
      </c>
      <c r="G447" s="6">
        <v>0.91736111111111107</v>
      </c>
      <c r="H447" s="6">
        <v>0.91805555555555562</v>
      </c>
      <c r="I447" s="85">
        <f t="shared" si="61"/>
        <v>1.0000000000001563</v>
      </c>
      <c r="J447" s="86">
        <f>I447*Segmentos!$D$7*(AH447%)*IF(ISNUMBER(AI447),AI447%,0)</f>
        <v>38400.000000006003</v>
      </c>
      <c r="K447" s="86">
        <f>I447*Segmentos!$D$7*(AL447%)*IF(ISNUMBER(AM447),AM447%,0)</f>
        <v>48000.000000007502</v>
      </c>
      <c r="L447" s="4"/>
      <c r="M447" s="2">
        <v>10.84</v>
      </c>
      <c r="N447" s="2">
        <v>10.8</v>
      </c>
      <c r="O447" s="2">
        <v>100</v>
      </c>
      <c r="P447" s="2">
        <v>87.422300000000007</v>
      </c>
      <c r="Q447" s="2">
        <v>4.6100000000000003</v>
      </c>
      <c r="R447" s="2">
        <v>4.5999999999999996</v>
      </c>
      <c r="S447" s="2">
        <v>100</v>
      </c>
      <c r="T447" s="2">
        <v>6.2057000000000002</v>
      </c>
      <c r="U447" s="2">
        <v>8.39</v>
      </c>
      <c r="V447" s="2">
        <v>8.4</v>
      </c>
      <c r="W447" s="2">
        <v>100</v>
      </c>
      <c r="X447" s="2">
        <v>14.1861</v>
      </c>
      <c r="Y447" s="2">
        <v>10.56</v>
      </c>
      <c r="Z447" s="2">
        <v>10.6</v>
      </c>
      <c r="AA447" s="2">
        <v>100</v>
      </c>
      <c r="AB447" s="2">
        <v>25.160799999999998</v>
      </c>
      <c r="AC447" s="2">
        <v>15.81</v>
      </c>
      <c r="AD447" s="2">
        <v>15.8</v>
      </c>
      <c r="AE447" s="2">
        <v>100</v>
      </c>
      <c r="AF447" s="2">
        <v>41.869799999999998</v>
      </c>
      <c r="AG447" s="20">
        <v>9.6</v>
      </c>
      <c r="AH447" s="20">
        <v>9.6</v>
      </c>
      <c r="AI447" s="20">
        <v>100</v>
      </c>
      <c r="AJ447" s="20">
        <v>36.735199999999999</v>
      </c>
      <c r="AK447" s="18">
        <v>11.95</v>
      </c>
      <c r="AL447" s="18">
        <v>12</v>
      </c>
      <c r="AM447" s="18">
        <v>100</v>
      </c>
      <c r="AN447" s="18">
        <v>50.687100000000001</v>
      </c>
      <c r="AO447" s="2">
        <v>8.1</v>
      </c>
      <c r="AP447" s="2">
        <v>8.1</v>
      </c>
      <c r="AQ447" s="2">
        <v>100</v>
      </c>
      <c r="AR447" s="2">
        <v>7.1360999999999999</v>
      </c>
      <c r="AS447" s="2">
        <v>12.69</v>
      </c>
      <c r="AT447" s="2">
        <v>12.7</v>
      </c>
      <c r="AU447" s="2">
        <v>100</v>
      </c>
      <c r="AV447" s="2">
        <v>22.558800000000002</v>
      </c>
      <c r="AW447" s="2">
        <v>9.15</v>
      </c>
      <c r="AX447" s="2">
        <v>9.1</v>
      </c>
      <c r="AY447" s="2">
        <v>100</v>
      </c>
      <c r="AZ447" s="2">
        <v>21.212800000000001</v>
      </c>
      <c r="BA447" s="2">
        <v>11.82</v>
      </c>
      <c r="BB447" s="2">
        <v>11.8</v>
      </c>
      <c r="BC447" s="2">
        <v>100</v>
      </c>
      <c r="BD447" s="2">
        <v>36.514600000000002</v>
      </c>
      <c r="BE447" s="4" t="str">
        <f t="shared" si="62"/>
        <v>NO APLICA</v>
      </c>
      <c r="BF447" s="4">
        <f t="shared" si="63"/>
        <v>11.634</v>
      </c>
      <c r="BG447">
        <f t="shared" si="64"/>
        <v>8.1</v>
      </c>
      <c r="BH447">
        <f t="shared" si="65"/>
        <v>12.69</v>
      </c>
      <c r="BI447">
        <f t="shared" si="66"/>
        <v>11.82</v>
      </c>
      <c r="BJ447">
        <f t="shared" si="67"/>
        <v>11.95</v>
      </c>
      <c r="BK447">
        <f t="shared" si="68"/>
        <v>9.6</v>
      </c>
      <c r="BL447">
        <f t="shared" si="69"/>
        <v>1080.0000000001687</v>
      </c>
    </row>
    <row r="448" spans="1:64" x14ac:dyDescent="0.2">
      <c r="A448" s="1">
        <v>446</v>
      </c>
      <c r="B448" s="7" t="s">
        <v>30</v>
      </c>
      <c r="C448" s="3">
        <v>39938</v>
      </c>
      <c r="D448" s="4" t="s">
        <v>628</v>
      </c>
      <c r="E448" s="4" t="s">
        <v>163</v>
      </c>
      <c r="F448" s="5" t="str">
        <f t="shared" si="60"/>
        <v>M</v>
      </c>
      <c r="G448" s="6">
        <v>0.87708333333333333</v>
      </c>
      <c r="H448" s="6">
        <v>0.91111111111111109</v>
      </c>
      <c r="I448" s="85">
        <f t="shared" si="61"/>
        <v>48.999999999999986</v>
      </c>
      <c r="J448" s="86">
        <f>I448*Segmentos!$D$7*(AH448%)*IF(ISNUMBER(AI448),AI448%,0)</f>
        <v>74323.199999999968</v>
      </c>
      <c r="K448" s="86">
        <f>I448*Segmentos!$D$7*(AL448%)*IF(ISNUMBER(AM448),AM448%,0)</f>
        <v>211150.79999999993</v>
      </c>
      <c r="L448" s="4"/>
      <c r="M448" s="2">
        <v>0.74</v>
      </c>
      <c r="N448" s="2">
        <v>2.1</v>
      </c>
      <c r="O448" s="2">
        <v>34.299999999999997</v>
      </c>
      <c r="P448" s="2">
        <v>90.695700000000002</v>
      </c>
      <c r="Q448" s="2">
        <v>0.08</v>
      </c>
      <c r="R448" s="2">
        <v>0.4</v>
      </c>
      <c r="S448" s="2">
        <v>19</v>
      </c>
      <c r="T448" s="2">
        <v>1.6011</v>
      </c>
      <c r="U448" s="2">
        <v>7.0000000000000007E-2</v>
      </c>
      <c r="V448" s="2">
        <v>0.8</v>
      </c>
      <c r="W448" s="2">
        <v>9.3000000000000007</v>
      </c>
      <c r="X448" s="2">
        <v>1.8250999999999999</v>
      </c>
      <c r="Y448" s="2">
        <v>0.45</v>
      </c>
      <c r="Z448" s="2">
        <v>2.4</v>
      </c>
      <c r="AA448" s="2">
        <v>19.100000000000001</v>
      </c>
      <c r="AB448" s="2">
        <v>16.5685</v>
      </c>
      <c r="AC448" s="2">
        <v>1.75</v>
      </c>
      <c r="AD448" s="2">
        <v>3.7</v>
      </c>
      <c r="AE448" s="2">
        <v>47.2</v>
      </c>
      <c r="AF448" s="2">
        <v>70.701099999999997</v>
      </c>
      <c r="AG448" s="20">
        <v>0.37</v>
      </c>
      <c r="AH448" s="20">
        <v>1.6</v>
      </c>
      <c r="AI448" s="20">
        <v>23.7</v>
      </c>
      <c r="AJ448" s="20">
        <v>21.736699999999999</v>
      </c>
      <c r="AK448" s="18">
        <v>1.06</v>
      </c>
      <c r="AL448" s="18">
        <v>2.7</v>
      </c>
      <c r="AM448" s="18">
        <v>39.9</v>
      </c>
      <c r="AN448" s="18">
        <v>68.959000000000003</v>
      </c>
      <c r="AO448" s="2">
        <v>0.3</v>
      </c>
      <c r="AP448" s="2">
        <v>1.1000000000000001</v>
      </c>
      <c r="AQ448" s="2">
        <v>27.1</v>
      </c>
      <c r="AR448" s="2">
        <v>4.0815999999999999</v>
      </c>
      <c r="AS448" s="2">
        <v>0.27</v>
      </c>
      <c r="AT448" s="2">
        <v>1.1000000000000001</v>
      </c>
      <c r="AU448" s="2">
        <v>24.8</v>
      </c>
      <c r="AV448" s="2">
        <v>7.3292999999999999</v>
      </c>
      <c r="AW448" s="2">
        <v>0.56999999999999995</v>
      </c>
      <c r="AX448" s="2">
        <v>1.6</v>
      </c>
      <c r="AY448" s="2">
        <v>35</v>
      </c>
      <c r="AZ448" s="2">
        <v>20.162099999999999</v>
      </c>
      <c r="BA448" s="2">
        <v>1.25</v>
      </c>
      <c r="BB448" s="2">
        <v>3.4</v>
      </c>
      <c r="BC448" s="2">
        <v>36.5</v>
      </c>
      <c r="BD448" s="2">
        <v>59.122700000000002</v>
      </c>
      <c r="BE448" s="4" t="str">
        <f t="shared" si="62"/>
        <v>NO APLICA</v>
      </c>
      <c r="BF448" s="4">
        <f t="shared" si="63"/>
        <v>0.66980000000000006</v>
      </c>
      <c r="BG448">
        <f t="shared" si="64"/>
        <v>0.3</v>
      </c>
      <c r="BH448">
        <f t="shared" si="65"/>
        <v>0.27</v>
      </c>
      <c r="BI448">
        <f t="shared" si="66"/>
        <v>1.25</v>
      </c>
      <c r="BJ448">
        <f t="shared" si="67"/>
        <v>1.06</v>
      </c>
      <c r="BK448">
        <f t="shared" si="68"/>
        <v>0.37</v>
      </c>
      <c r="BL448">
        <f t="shared" si="69"/>
        <v>3529.4699999999989</v>
      </c>
    </row>
    <row r="449" spans="1:64" x14ac:dyDescent="0.2">
      <c r="A449" s="1">
        <v>447</v>
      </c>
      <c r="B449" s="7" t="s">
        <v>11</v>
      </c>
      <c r="C449" s="3">
        <v>39938</v>
      </c>
      <c r="D449" s="4" t="s">
        <v>8</v>
      </c>
      <c r="E449" s="4" t="s">
        <v>166</v>
      </c>
      <c r="F449" s="5" t="str">
        <f t="shared" si="60"/>
        <v>M</v>
      </c>
      <c r="G449" s="6">
        <v>0.90763888888888899</v>
      </c>
      <c r="H449" s="6">
        <v>0.90902777777777777</v>
      </c>
      <c r="I449" s="85">
        <f t="shared" si="61"/>
        <v>1.999999999999833</v>
      </c>
      <c r="J449" s="86">
        <f>I449*Segmentos!$D$7*(AH449%)*IF(ISNUMBER(AI449),AI449%,0)</f>
        <v>25607.999999997861</v>
      </c>
      <c r="K449" s="86">
        <f>I449*Segmentos!$D$7*(AL449%)*IF(ISNUMBER(AM449),AM449%,0)</f>
        <v>32799.999999997257</v>
      </c>
      <c r="L449" s="4"/>
      <c r="M449" s="2">
        <v>3.65</v>
      </c>
      <c r="N449" s="2">
        <v>3.7</v>
      </c>
      <c r="O449" s="2">
        <v>98.7</v>
      </c>
      <c r="P449" s="2">
        <v>85.694699999999997</v>
      </c>
      <c r="Q449" s="2">
        <v>1.58</v>
      </c>
      <c r="R449" s="2">
        <v>1.6</v>
      </c>
      <c r="S449" s="2">
        <v>100</v>
      </c>
      <c r="T449" s="2">
        <v>6.2066999999999997</v>
      </c>
      <c r="U449" s="2">
        <v>2.68</v>
      </c>
      <c r="V449" s="2">
        <v>2.7</v>
      </c>
      <c r="W449" s="2">
        <v>100</v>
      </c>
      <c r="X449" s="2">
        <v>13.1753</v>
      </c>
      <c r="Y449" s="2">
        <v>2.58</v>
      </c>
      <c r="Z449" s="2">
        <v>2.7</v>
      </c>
      <c r="AA449" s="2">
        <v>96.2</v>
      </c>
      <c r="AB449" s="2">
        <v>17.875800000000002</v>
      </c>
      <c r="AC449" s="2">
        <v>6.28</v>
      </c>
      <c r="AD449" s="2">
        <v>6.3</v>
      </c>
      <c r="AE449" s="2">
        <v>99.2</v>
      </c>
      <c r="AF449" s="2">
        <v>48.436900000000001</v>
      </c>
      <c r="AG449" s="20">
        <v>3.19</v>
      </c>
      <c r="AH449" s="20">
        <v>3.3</v>
      </c>
      <c r="AI449" s="20">
        <v>97</v>
      </c>
      <c r="AJ449" s="20">
        <v>35.592300000000002</v>
      </c>
      <c r="AK449" s="18">
        <v>4.0599999999999996</v>
      </c>
      <c r="AL449" s="18">
        <v>4.0999999999999996</v>
      </c>
      <c r="AM449" s="18">
        <v>100</v>
      </c>
      <c r="AN449" s="18">
        <v>50.102400000000003</v>
      </c>
      <c r="AO449" s="2">
        <v>2.75</v>
      </c>
      <c r="AP449" s="2">
        <v>2.7</v>
      </c>
      <c r="AQ449" s="2">
        <v>100</v>
      </c>
      <c r="AR449" s="2">
        <v>7.0552999999999999</v>
      </c>
      <c r="AS449" s="2">
        <v>2.14</v>
      </c>
      <c r="AT449" s="2">
        <v>2.2000000000000002</v>
      </c>
      <c r="AU449" s="2">
        <v>96.7</v>
      </c>
      <c r="AV449" s="2">
        <v>11.054500000000001</v>
      </c>
      <c r="AW449" s="2">
        <v>3.75</v>
      </c>
      <c r="AX449" s="2">
        <v>3.7</v>
      </c>
      <c r="AY449" s="2">
        <v>100</v>
      </c>
      <c r="AZ449" s="2">
        <v>25.288499999999999</v>
      </c>
      <c r="BA449" s="2">
        <v>4.7</v>
      </c>
      <c r="BB449" s="2">
        <v>4.8</v>
      </c>
      <c r="BC449" s="2">
        <v>98.3</v>
      </c>
      <c r="BD449" s="2">
        <v>42.296300000000002</v>
      </c>
      <c r="BE449" s="4" t="str">
        <f t="shared" si="62"/>
        <v>NO APLICA</v>
      </c>
      <c r="BF449" s="4">
        <f t="shared" si="63"/>
        <v>3.2834000000000003</v>
      </c>
      <c r="BG449">
        <f t="shared" si="64"/>
        <v>2.75</v>
      </c>
      <c r="BH449">
        <f t="shared" si="65"/>
        <v>2.14</v>
      </c>
      <c r="BI449">
        <f t="shared" si="66"/>
        <v>4.7</v>
      </c>
      <c r="BJ449">
        <f t="shared" si="67"/>
        <v>4.0599999999999996</v>
      </c>
      <c r="BK449">
        <f t="shared" si="68"/>
        <v>3.19</v>
      </c>
      <c r="BL449">
        <f t="shared" si="69"/>
        <v>730.37999999993906</v>
      </c>
    </row>
    <row r="450" spans="1:64" x14ac:dyDescent="0.2">
      <c r="A450" s="1">
        <v>448</v>
      </c>
      <c r="B450" s="7" t="s">
        <v>6</v>
      </c>
      <c r="C450" s="3">
        <v>39938</v>
      </c>
      <c r="D450" s="4" t="s">
        <v>3</v>
      </c>
      <c r="E450" s="4" t="s">
        <v>166</v>
      </c>
      <c r="F450" s="5" t="str">
        <f t="shared" si="60"/>
        <v>M</v>
      </c>
      <c r="G450" s="6">
        <v>0.90902777777777777</v>
      </c>
      <c r="H450" s="6">
        <v>0.91041666666666676</v>
      </c>
      <c r="I450" s="85">
        <f t="shared" si="61"/>
        <v>2.0000000000001528</v>
      </c>
      <c r="J450" s="86">
        <f>I450*Segmentos!$D$7*(AH450%)*IF(ISNUMBER(AI450),AI450%,0)</f>
        <v>98856.800000007541</v>
      </c>
      <c r="K450" s="86">
        <f>I450*Segmentos!$D$7*(AL450%)*IF(ISNUMBER(AM450),AM450%,0)</f>
        <v>52367.200000003999</v>
      </c>
      <c r="L450" s="4"/>
      <c r="M450" s="2">
        <v>9.32</v>
      </c>
      <c r="N450" s="2">
        <v>9.6</v>
      </c>
      <c r="O450" s="2">
        <v>97.4</v>
      </c>
      <c r="P450" s="2">
        <v>87.792100000000005</v>
      </c>
      <c r="Q450" s="2">
        <v>3.96</v>
      </c>
      <c r="R450" s="2">
        <v>4.2</v>
      </c>
      <c r="S450" s="2">
        <v>93.4</v>
      </c>
      <c r="T450" s="2">
        <v>6.2224000000000004</v>
      </c>
      <c r="U450" s="2">
        <v>8.31</v>
      </c>
      <c r="V450" s="2">
        <v>8.9</v>
      </c>
      <c r="W450" s="2">
        <v>93</v>
      </c>
      <c r="X450" s="2">
        <v>16.4041</v>
      </c>
      <c r="Y450" s="2">
        <v>9.98</v>
      </c>
      <c r="Z450" s="2">
        <v>10.199999999999999</v>
      </c>
      <c r="AA450" s="2">
        <v>97.7</v>
      </c>
      <c r="AB450" s="2">
        <v>27.748799999999999</v>
      </c>
      <c r="AC450" s="2">
        <v>12.1</v>
      </c>
      <c r="AD450" s="2">
        <v>12.1</v>
      </c>
      <c r="AE450" s="2">
        <v>100</v>
      </c>
      <c r="AF450" s="2">
        <v>37.416800000000002</v>
      </c>
      <c r="AG450" s="20">
        <v>12.39</v>
      </c>
      <c r="AH450" s="20">
        <v>12.7</v>
      </c>
      <c r="AI450" s="20">
        <v>97.3</v>
      </c>
      <c r="AJ450" s="20">
        <v>55.368699999999997</v>
      </c>
      <c r="AK450" s="18">
        <v>6.55</v>
      </c>
      <c r="AL450" s="18">
        <v>6.7</v>
      </c>
      <c r="AM450" s="18">
        <v>97.7</v>
      </c>
      <c r="AN450" s="18">
        <v>32.423400000000001</v>
      </c>
      <c r="AO450" s="2">
        <v>5.49</v>
      </c>
      <c r="AP450" s="2">
        <v>5.6</v>
      </c>
      <c r="AQ450" s="2">
        <v>97.8</v>
      </c>
      <c r="AR450" s="2">
        <v>5.6516000000000002</v>
      </c>
      <c r="AS450" s="2">
        <v>5.88</v>
      </c>
      <c r="AT450" s="2">
        <v>6.4</v>
      </c>
      <c r="AU450" s="2">
        <v>92</v>
      </c>
      <c r="AV450" s="2">
        <v>12.202199999999999</v>
      </c>
      <c r="AW450" s="2">
        <v>10.38</v>
      </c>
      <c r="AX450" s="2">
        <v>10.4</v>
      </c>
      <c r="AY450" s="2">
        <v>100</v>
      </c>
      <c r="AZ450" s="2">
        <v>28.104600000000001</v>
      </c>
      <c r="BA450" s="2">
        <v>11.6</v>
      </c>
      <c r="BB450" s="2">
        <v>11.9</v>
      </c>
      <c r="BC450" s="2">
        <v>97.4</v>
      </c>
      <c r="BD450" s="2">
        <v>41.8337</v>
      </c>
      <c r="BE450" s="4" t="str">
        <f t="shared" si="62"/>
        <v>NO APLICA</v>
      </c>
      <c r="BF450" s="4">
        <f t="shared" si="63"/>
        <v>8.158199999999999</v>
      </c>
      <c r="BG450">
        <f t="shared" si="64"/>
        <v>5.49</v>
      </c>
      <c r="BH450">
        <f t="shared" si="65"/>
        <v>5.88</v>
      </c>
      <c r="BI450">
        <f t="shared" si="66"/>
        <v>11.6</v>
      </c>
      <c r="BJ450">
        <f t="shared" si="67"/>
        <v>6.55</v>
      </c>
      <c r="BK450">
        <f t="shared" si="68"/>
        <v>12.39</v>
      </c>
      <c r="BL450">
        <f t="shared" si="69"/>
        <v>1870.0800000001429</v>
      </c>
    </row>
    <row r="451" spans="1:64" x14ac:dyDescent="0.2">
      <c r="A451" s="1">
        <v>449</v>
      </c>
      <c r="B451" s="7" t="s">
        <v>31</v>
      </c>
      <c r="C451" s="3">
        <v>39938</v>
      </c>
      <c r="D451" s="4" t="s">
        <v>628</v>
      </c>
      <c r="E451" s="4" t="s">
        <v>166</v>
      </c>
      <c r="F451" s="5" t="str">
        <f t="shared" si="60"/>
        <v>M</v>
      </c>
      <c r="G451" s="6">
        <v>0.91111111111111109</v>
      </c>
      <c r="H451" s="6">
        <v>0.91388888888888886</v>
      </c>
      <c r="I451" s="85">
        <f t="shared" si="61"/>
        <v>3.9999999999999858</v>
      </c>
      <c r="J451" s="86">
        <f>I451*Segmentos!$D$7*(AH451%)*IF(ISNUMBER(AI451),AI451%,0)</f>
        <v>9460.7999999999683</v>
      </c>
      <c r="K451" s="86">
        <f>I451*Segmentos!$D$7*(AL451%)*IF(ISNUMBER(AM451),AM451%,0)</f>
        <v>16889.59999999994</v>
      </c>
      <c r="L451" s="4"/>
      <c r="M451" s="2">
        <v>0.81</v>
      </c>
      <c r="N451" s="2">
        <v>1.1000000000000001</v>
      </c>
      <c r="O451" s="2">
        <v>71.900000000000006</v>
      </c>
      <c r="P451" s="2">
        <v>93.164100000000005</v>
      </c>
      <c r="Q451" s="2">
        <v>0</v>
      </c>
      <c r="R451" s="2">
        <v>0</v>
      </c>
      <c r="S451" s="8" t="s">
        <v>577</v>
      </c>
      <c r="T451" s="2">
        <v>0</v>
      </c>
      <c r="U451" s="2">
        <v>0.32</v>
      </c>
      <c r="V451" s="2">
        <v>0.3</v>
      </c>
      <c r="W451" s="2">
        <v>100</v>
      </c>
      <c r="X451" s="2">
        <v>7.6188000000000002</v>
      </c>
      <c r="Y451" s="2">
        <v>0.39</v>
      </c>
      <c r="Z451" s="2">
        <v>0.6</v>
      </c>
      <c r="AA451" s="2">
        <v>65.900000000000006</v>
      </c>
      <c r="AB451" s="2">
        <v>13.043900000000001</v>
      </c>
      <c r="AC451" s="2">
        <v>1.93</v>
      </c>
      <c r="AD451" s="2">
        <v>2.7</v>
      </c>
      <c r="AE451" s="2">
        <v>70.900000000000006</v>
      </c>
      <c r="AF451" s="2">
        <v>72.501400000000004</v>
      </c>
      <c r="AG451" s="20">
        <v>0.56999999999999995</v>
      </c>
      <c r="AH451" s="20">
        <v>0.9</v>
      </c>
      <c r="AI451" s="20">
        <v>65.7</v>
      </c>
      <c r="AJ451" s="20">
        <v>30.918399999999998</v>
      </c>
      <c r="AK451" s="18">
        <v>1.03</v>
      </c>
      <c r="AL451" s="18">
        <v>1.4</v>
      </c>
      <c r="AM451" s="18">
        <v>75.400000000000006</v>
      </c>
      <c r="AN451" s="18">
        <v>62.245600000000003</v>
      </c>
      <c r="AO451" s="2">
        <v>0.74</v>
      </c>
      <c r="AP451" s="2">
        <v>0.7</v>
      </c>
      <c r="AQ451" s="2">
        <v>100</v>
      </c>
      <c r="AR451" s="2">
        <v>9.2213999999999992</v>
      </c>
      <c r="AS451" s="2">
        <v>0.33</v>
      </c>
      <c r="AT451" s="2">
        <v>0.4</v>
      </c>
      <c r="AU451" s="2">
        <v>84.4</v>
      </c>
      <c r="AV451" s="2">
        <v>8.3440999999999992</v>
      </c>
      <c r="AW451" s="2">
        <v>0.57999999999999996</v>
      </c>
      <c r="AX451" s="2">
        <v>1.3</v>
      </c>
      <c r="AY451" s="2">
        <v>45.1</v>
      </c>
      <c r="AZ451" s="2">
        <v>19.132999999999999</v>
      </c>
      <c r="BA451" s="2">
        <v>1.29</v>
      </c>
      <c r="BB451" s="2">
        <v>1.5</v>
      </c>
      <c r="BC451" s="2">
        <v>83</v>
      </c>
      <c r="BD451" s="2">
        <v>56.465600000000002</v>
      </c>
      <c r="BE451" s="4" t="str">
        <f t="shared" si="62"/>
        <v>NO APLICA</v>
      </c>
      <c r="BF451" s="4">
        <f t="shared" si="63"/>
        <v>0.76219999999999999</v>
      </c>
      <c r="BG451">
        <f t="shared" si="64"/>
        <v>0.74</v>
      </c>
      <c r="BH451">
        <f t="shared" si="65"/>
        <v>0.33</v>
      </c>
      <c r="BI451">
        <f t="shared" si="66"/>
        <v>1.29</v>
      </c>
      <c r="BJ451">
        <f t="shared" si="67"/>
        <v>1.03</v>
      </c>
      <c r="BK451">
        <f t="shared" si="68"/>
        <v>0.56999999999999995</v>
      </c>
      <c r="BL451">
        <f t="shared" si="69"/>
        <v>316.35999999999888</v>
      </c>
    </row>
    <row r="452" spans="1:64" x14ac:dyDescent="0.2">
      <c r="A452" s="1">
        <v>450</v>
      </c>
      <c r="B452" s="7" t="s">
        <v>37</v>
      </c>
      <c r="C452" s="3">
        <v>39938</v>
      </c>
      <c r="D452" s="4" t="s">
        <v>629</v>
      </c>
      <c r="E452" s="4" t="s">
        <v>173</v>
      </c>
      <c r="F452" s="5" t="str">
        <f t="shared" ref="F452:F515" si="70">CONCATENATE(IF(WEEKDAY(C452)=1,"D",""),IF(WEEKDAY(C452)=2,"L",""),IF(WEEKDAY(C452)=3,"M",""),IF(WEEKDAY(C452)=4,"W",""),IF(WEEKDAY(C452)=5,"J",""),IF(WEEKDAY(C452)=6,"V",""),IF(WEEKDAY(C452)=7,"S",""))</f>
        <v>M</v>
      </c>
      <c r="G452" s="6">
        <v>0.87291666666666667</v>
      </c>
      <c r="H452" s="6">
        <v>0.87430555555555556</v>
      </c>
      <c r="I452" s="85">
        <f t="shared" ref="I452:I515" si="71">IF(H452&gt;=G452,(H452-G452)*24*60,("24:00:00"-G452+H452)*24*60)</f>
        <v>1.9999999999999929</v>
      </c>
      <c r="J452" s="86">
        <f>I452*Segmentos!$D$7*(AH452%)*IF(ISNUMBER(AI452),AI452%,0)</f>
        <v>6415.1999999999798</v>
      </c>
      <c r="K452" s="86">
        <f>I452*Segmentos!$D$7*(AL452%)*IF(ISNUMBER(AM452),AM452%,0)</f>
        <v>7468.7999999999747</v>
      </c>
      <c r="L452" s="4"/>
      <c r="M452" s="2">
        <v>0.87</v>
      </c>
      <c r="N452" s="2">
        <v>1.1000000000000001</v>
      </c>
      <c r="O452" s="2">
        <v>75.7</v>
      </c>
      <c r="P452" s="2">
        <v>100</v>
      </c>
      <c r="Q452" s="2">
        <v>0</v>
      </c>
      <c r="R452" s="2">
        <v>0</v>
      </c>
      <c r="S452" s="8" t="s">
        <v>577</v>
      </c>
      <c r="T452" s="2">
        <v>0</v>
      </c>
      <c r="U452" s="2">
        <v>0.83</v>
      </c>
      <c r="V452" s="2">
        <v>0.8</v>
      </c>
      <c r="W452" s="2">
        <v>100</v>
      </c>
      <c r="X452" s="2">
        <v>19.8963</v>
      </c>
      <c r="Y452" s="2">
        <v>0.66</v>
      </c>
      <c r="Z452" s="2">
        <v>0.9</v>
      </c>
      <c r="AA452" s="2">
        <v>77.2</v>
      </c>
      <c r="AB452" s="2">
        <v>22.518999999999998</v>
      </c>
      <c r="AC452" s="2">
        <v>1.53</v>
      </c>
      <c r="AD452" s="2">
        <v>2.2000000000000002</v>
      </c>
      <c r="AE452" s="2">
        <v>69.3</v>
      </c>
      <c r="AF452" s="2">
        <v>57.584699999999998</v>
      </c>
      <c r="AG452" s="20">
        <v>0.77</v>
      </c>
      <c r="AH452" s="20">
        <v>1.1000000000000001</v>
      </c>
      <c r="AI452" s="20">
        <v>72.900000000000006</v>
      </c>
      <c r="AJ452" s="20">
        <v>41.970300000000002</v>
      </c>
      <c r="AK452" s="18">
        <v>0.96</v>
      </c>
      <c r="AL452" s="18">
        <v>1.2</v>
      </c>
      <c r="AM452" s="18">
        <v>77.8</v>
      </c>
      <c r="AN452" s="18">
        <v>58.029699999999998</v>
      </c>
      <c r="AO452" s="2">
        <v>0.86</v>
      </c>
      <c r="AP452" s="2">
        <v>1.3</v>
      </c>
      <c r="AQ452" s="2">
        <v>65.900000000000006</v>
      </c>
      <c r="AR452" s="2">
        <v>10.8474</v>
      </c>
      <c r="AS452" s="2">
        <v>0.69</v>
      </c>
      <c r="AT452" s="2">
        <v>0.9</v>
      </c>
      <c r="AU452" s="2">
        <v>74.099999999999994</v>
      </c>
      <c r="AV452" s="2">
        <v>17.4559</v>
      </c>
      <c r="AW452" s="2">
        <v>1.17</v>
      </c>
      <c r="AX452" s="2">
        <v>1.6</v>
      </c>
      <c r="AY452" s="2">
        <v>74.3</v>
      </c>
      <c r="AZ452" s="2">
        <v>38.540199999999999</v>
      </c>
      <c r="BA452" s="2">
        <v>0.75</v>
      </c>
      <c r="BB452" s="2">
        <v>0.9</v>
      </c>
      <c r="BC452" s="2">
        <v>82.4</v>
      </c>
      <c r="BD452" s="2">
        <v>33.156500000000001</v>
      </c>
      <c r="BE452" s="4" t="str">
        <f t="shared" ref="BE452:BE515" si="72">IF(OR(E452="NOTICIERO",E452="INFORMATIVO"),"NO APLICA",IF(I452&lt;60,"NO APLICA",IF(M452&lt;6,"ABURRIDO",IF(O452&lt;25,"ABURRIDO","ENTRETENIDO"))))</f>
        <v>NO APLICA</v>
      </c>
      <c r="BF452" s="4">
        <f t="shared" ref="BF452:BF515" si="73">SUMPRODUCT($BG$2:$BK$2,BG452:BK452)/5</f>
        <v>0.88979999999999981</v>
      </c>
      <c r="BG452">
        <f t="shared" ref="BG452:BG515" si="74">AO452</f>
        <v>0.86</v>
      </c>
      <c r="BH452">
        <f t="shared" ref="BH452:BH515" si="75">AS452</f>
        <v>0.69</v>
      </c>
      <c r="BI452">
        <f t="shared" ref="BI452:BI515" si="76">MAX(AW452,BA452)</f>
        <v>1.17</v>
      </c>
      <c r="BJ452">
        <f t="shared" ref="BJ452:BJ515" si="77">AK452</f>
        <v>0.96</v>
      </c>
      <c r="BK452">
        <f t="shared" ref="BK452:BK515" si="78">AG452</f>
        <v>0.77</v>
      </c>
      <c r="BL452">
        <f t="shared" ref="BL452:BL515" si="79">IFERROR((I452*N452*O452),0)</f>
        <v>166.53999999999942</v>
      </c>
    </row>
    <row r="453" spans="1:64" x14ac:dyDescent="0.2">
      <c r="A453" s="1">
        <v>451</v>
      </c>
      <c r="B453" s="7" t="s">
        <v>38</v>
      </c>
      <c r="C453" s="3">
        <v>39938</v>
      </c>
      <c r="D453" s="4" t="s">
        <v>8</v>
      </c>
      <c r="E453" s="4" t="s">
        <v>165</v>
      </c>
      <c r="F453" s="5" t="str">
        <f t="shared" si="70"/>
        <v>M</v>
      </c>
      <c r="G453" s="6">
        <v>0.91666666666666663</v>
      </c>
      <c r="H453" s="6">
        <v>0.98750000000000004</v>
      </c>
      <c r="I453" s="85">
        <f t="shared" si="71"/>
        <v>102.00000000000011</v>
      </c>
      <c r="J453" s="86">
        <f>I453*Segmentos!$D$7*(AH453%)*IF(ISNUMBER(AI453),AI453%,0)</f>
        <v>2088470.4000000025</v>
      </c>
      <c r="K453" s="86">
        <f>I453*Segmentos!$D$7*(AL453%)*IF(ISNUMBER(AM453),AM453%,0)</f>
        <v>2262768.0000000023</v>
      </c>
      <c r="L453" s="4"/>
      <c r="M453" s="2">
        <v>5.35</v>
      </c>
      <c r="N453" s="2">
        <v>25.1</v>
      </c>
      <c r="O453" s="2">
        <v>21.4</v>
      </c>
      <c r="P453" s="2">
        <v>75.242099999999994</v>
      </c>
      <c r="Q453" s="2">
        <v>4.38</v>
      </c>
      <c r="R453" s="2">
        <v>19.7</v>
      </c>
      <c r="S453" s="2">
        <v>22.3</v>
      </c>
      <c r="T453" s="2">
        <v>10.280099999999999</v>
      </c>
      <c r="U453" s="2">
        <v>4.66</v>
      </c>
      <c r="V453" s="2">
        <v>26.3</v>
      </c>
      <c r="W453" s="2">
        <v>17.7</v>
      </c>
      <c r="X453" s="2">
        <v>13.751099999999999</v>
      </c>
      <c r="Y453" s="2">
        <v>6.19</v>
      </c>
      <c r="Z453" s="2">
        <v>29.8</v>
      </c>
      <c r="AA453" s="2">
        <v>20.8</v>
      </c>
      <c r="AB453" s="2">
        <v>25.724499999999999</v>
      </c>
      <c r="AC453" s="2">
        <v>5.52</v>
      </c>
      <c r="AD453" s="2">
        <v>22.7</v>
      </c>
      <c r="AE453" s="2">
        <v>24.3</v>
      </c>
      <c r="AF453" s="2">
        <v>25.4864</v>
      </c>
      <c r="AG453" s="20">
        <v>5.13</v>
      </c>
      <c r="AH453" s="20">
        <v>26.8</v>
      </c>
      <c r="AI453" s="20">
        <v>19.100000000000001</v>
      </c>
      <c r="AJ453" s="20">
        <v>34.233199999999997</v>
      </c>
      <c r="AK453" s="18">
        <v>5.55</v>
      </c>
      <c r="AL453" s="18">
        <v>23.5</v>
      </c>
      <c r="AM453" s="18">
        <v>23.6</v>
      </c>
      <c r="AN453" s="18">
        <v>41.008899999999997</v>
      </c>
      <c r="AO453" s="2">
        <v>2.63</v>
      </c>
      <c r="AP453" s="2">
        <v>15.1</v>
      </c>
      <c r="AQ453" s="2">
        <v>17.399999999999999</v>
      </c>
      <c r="AR453" s="2">
        <v>4.0426000000000002</v>
      </c>
      <c r="AS453" s="2">
        <v>5.98</v>
      </c>
      <c r="AT453" s="2">
        <v>20.6</v>
      </c>
      <c r="AU453" s="2">
        <v>29</v>
      </c>
      <c r="AV453" s="2">
        <v>18.534199999999998</v>
      </c>
      <c r="AW453" s="2">
        <v>4.37</v>
      </c>
      <c r="AX453" s="2">
        <v>24.5</v>
      </c>
      <c r="AY453" s="2">
        <v>17.8</v>
      </c>
      <c r="AZ453" s="2">
        <v>17.673200000000001</v>
      </c>
      <c r="BA453" s="2">
        <v>6.5</v>
      </c>
      <c r="BB453" s="2">
        <v>30.9</v>
      </c>
      <c r="BC453" s="2">
        <v>21.1</v>
      </c>
      <c r="BD453" s="2">
        <v>34.991999999999997</v>
      </c>
      <c r="BE453" s="4" t="str">
        <f t="shared" si="72"/>
        <v>ABURRIDO</v>
      </c>
      <c r="BF453" s="4">
        <f t="shared" si="73"/>
        <v>5.6813999999999991</v>
      </c>
      <c r="BG453">
        <f t="shared" si="74"/>
        <v>2.63</v>
      </c>
      <c r="BH453">
        <f t="shared" si="75"/>
        <v>5.98</v>
      </c>
      <c r="BI453">
        <f t="shared" si="76"/>
        <v>6.5</v>
      </c>
      <c r="BJ453">
        <f t="shared" si="77"/>
        <v>5.55</v>
      </c>
      <c r="BK453">
        <f t="shared" si="78"/>
        <v>5.13</v>
      </c>
      <c r="BL453">
        <f t="shared" si="79"/>
        <v>54788.280000000057</v>
      </c>
    </row>
    <row r="454" spans="1:64" x14ac:dyDescent="0.2">
      <c r="A454" s="1">
        <v>452</v>
      </c>
      <c r="B454" s="7" t="s">
        <v>86</v>
      </c>
      <c r="C454" s="3">
        <v>39938</v>
      </c>
      <c r="D454" s="4" t="s">
        <v>17</v>
      </c>
      <c r="E454" s="4" t="s">
        <v>169</v>
      </c>
      <c r="F454" s="5" t="str">
        <f t="shared" si="70"/>
        <v>M</v>
      </c>
      <c r="G454" s="6">
        <v>0.9145833333333333</v>
      </c>
      <c r="H454" s="6">
        <v>0.96111111111111114</v>
      </c>
      <c r="I454" s="85">
        <f t="shared" si="71"/>
        <v>67.000000000000085</v>
      </c>
      <c r="J454" s="86">
        <f>I454*Segmentos!$D$7*(AH454%)*IF(ISNUMBER(AI454),AI454%,0)</f>
        <v>115079.20000000014</v>
      </c>
      <c r="K454" s="86">
        <f>I454*Segmentos!$D$7*(AL454%)*IF(ISNUMBER(AM454),AM454%,0)</f>
        <v>144720.0000000002</v>
      </c>
      <c r="L454" s="4"/>
      <c r="M454" s="2">
        <v>0.5</v>
      </c>
      <c r="N454" s="2">
        <v>1.4</v>
      </c>
      <c r="O454" s="2">
        <v>34.6</v>
      </c>
      <c r="P454" s="2">
        <v>98.918400000000005</v>
      </c>
      <c r="Q454" s="2">
        <v>0.2</v>
      </c>
      <c r="R454" s="2">
        <v>0.2</v>
      </c>
      <c r="S454" s="2">
        <v>85.1</v>
      </c>
      <c r="T454" s="2">
        <v>6.5180999999999996</v>
      </c>
      <c r="U454" s="2">
        <v>0.02</v>
      </c>
      <c r="V454" s="2">
        <v>1</v>
      </c>
      <c r="W454" s="2">
        <v>1.5</v>
      </c>
      <c r="X454" s="2">
        <v>0.64690000000000003</v>
      </c>
      <c r="Y454" s="2">
        <v>0.26</v>
      </c>
      <c r="Z454" s="2">
        <v>0.6</v>
      </c>
      <c r="AA454" s="2">
        <v>40.1</v>
      </c>
      <c r="AB454" s="2">
        <v>15.2806</v>
      </c>
      <c r="AC454" s="2">
        <v>1.17</v>
      </c>
      <c r="AD454" s="2">
        <v>3</v>
      </c>
      <c r="AE454" s="2">
        <v>38.9</v>
      </c>
      <c r="AF454" s="2">
        <v>76.472800000000007</v>
      </c>
      <c r="AG454" s="20">
        <v>0.42</v>
      </c>
      <c r="AH454" s="20">
        <v>1.9</v>
      </c>
      <c r="AI454" s="20">
        <v>22.6</v>
      </c>
      <c r="AJ454" s="20">
        <v>39.770099999999999</v>
      </c>
      <c r="AK454" s="18">
        <v>0.56000000000000005</v>
      </c>
      <c r="AL454" s="18">
        <v>1</v>
      </c>
      <c r="AM454" s="18">
        <v>54</v>
      </c>
      <c r="AN454" s="18">
        <v>59.148299999999999</v>
      </c>
      <c r="AO454" s="2">
        <v>0.19</v>
      </c>
      <c r="AP454" s="2">
        <v>0.5</v>
      </c>
      <c r="AQ454" s="2">
        <v>38.799999999999997</v>
      </c>
      <c r="AR454" s="2">
        <v>4.1843000000000004</v>
      </c>
      <c r="AS454" s="2">
        <v>0.15</v>
      </c>
      <c r="AT454" s="2">
        <v>0.2</v>
      </c>
      <c r="AU454" s="2">
        <v>85.1</v>
      </c>
      <c r="AV454" s="2">
        <v>6.5180999999999996</v>
      </c>
      <c r="AW454" s="2">
        <v>0.2</v>
      </c>
      <c r="AX454" s="2">
        <v>0.8</v>
      </c>
      <c r="AY454" s="2">
        <v>24.9</v>
      </c>
      <c r="AZ454" s="2">
        <v>11.349500000000001</v>
      </c>
      <c r="BA454" s="2">
        <v>1.01</v>
      </c>
      <c r="BB454" s="2">
        <v>2.9</v>
      </c>
      <c r="BC454" s="2">
        <v>34.700000000000003</v>
      </c>
      <c r="BD454" s="2">
        <v>76.866500000000002</v>
      </c>
      <c r="BE454" s="4" t="str">
        <f t="shared" si="72"/>
        <v>ABURRIDO</v>
      </c>
      <c r="BF454" s="4">
        <f t="shared" si="73"/>
        <v>0.48280000000000001</v>
      </c>
      <c r="BG454">
        <f t="shared" si="74"/>
        <v>0.19</v>
      </c>
      <c r="BH454">
        <f t="shared" si="75"/>
        <v>0.15</v>
      </c>
      <c r="BI454">
        <f t="shared" si="76"/>
        <v>1.01</v>
      </c>
      <c r="BJ454">
        <f t="shared" si="77"/>
        <v>0.56000000000000005</v>
      </c>
      <c r="BK454">
        <f t="shared" si="78"/>
        <v>0.42</v>
      </c>
      <c r="BL454">
        <f t="shared" si="79"/>
        <v>3245.4800000000041</v>
      </c>
    </row>
    <row r="455" spans="1:64" x14ac:dyDescent="0.2">
      <c r="A455" s="1">
        <v>453</v>
      </c>
      <c r="B455" s="7" t="s">
        <v>14</v>
      </c>
      <c r="C455" s="3">
        <v>39938</v>
      </c>
      <c r="D455" s="4" t="s">
        <v>626</v>
      </c>
      <c r="E455" s="4" t="s">
        <v>163</v>
      </c>
      <c r="F455" s="5" t="str">
        <f t="shared" si="70"/>
        <v>M</v>
      </c>
      <c r="G455" s="6">
        <v>0.84930555555555554</v>
      </c>
      <c r="H455" s="6">
        <v>0.875</v>
      </c>
      <c r="I455" s="85">
        <f t="shared" si="71"/>
        <v>37.000000000000028</v>
      </c>
      <c r="J455" s="86">
        <f>I455*Segmentos!$D$7*(AH455%)*IF(ISNUMBER(AI455),AI455%,0)</f>
        <v>1183260.0000000012</v>
      </c>
      <c r="K455" s="86">
        <f>I455*Segmentos!$D$7*(AL455%)*IF(ISNUMBER(AM455),AM455%,0)</f>
        <v>1364323.2000000009</v>
      </c>
      <c r="L455" s="4"/>
      <c r="M455" s="2">
        <v>8.6199999999999992</v>
      </c>
      <c r="N455" s="2">
        <v>13.1</v>
      </c>
      <c r="O455" s="2">
        <v>66</v>
      </c>
      <c r="P455" s="2">
        <v>78.930599999999998</v>
      </c>
      <c r="Q455" s="2">
        <v>6.12</v>
      </c>
      <c r="R455" s="2">
        <v>10.3</v>
      </c>
      <c r="S455" s="2">
        <v>59.2</v>
      </c>
      <c r="T455" s="2">
        <v>9.3468999999999998</v>
      </c>
      <c r="U455" s="2">
        <v>8.51</v>
      </c>
      <c r="V455" s="2">
        <v>12.1</v>
      </c>
      <c r="W455" s="2">
        <v>70</v>
      </c>
      <c r="X455" s="2">
        <v>16.332000000000001</v>
      </c>
      <c r="Y455" s="2">
        <v>8.93</v>
      </c>
      <c r="Z455" s="2">
        <v>14.1</v>
      </c>
      <c r="AA455" s="2">
        <v>63.6</v>
      </c>
      <c r="AB455" s="2">
        <v>24.1389</v>
      </c>
      <c r="AC455" s="2">
        <v>9.69</v>
      </c>
      <c r="AD455" s="2">
        <v>14.1</v>
      </c>
      <c r="AE455" s="2">
        <v>68.5</v>
      </c>
      <c r="AF455" s="2">
        <v>29.1128</v>
      </c>
      <c r="AG455" s="20">
        <v>7.98</v>
      </c>
      <c r="AH455" s="20">
        <v>12.3</v>
      </c>
      <c r="AI455" s="20">
        <v>65</v>
      </c>
      <c r="AJ455" s="20">
        <v>34.677900000000001</v>
      </c>
      <c r="AK455" s="18">
        <v>9.1999999999999993</v>
      </c>
      <c r="AL455" s="18">
        <v>13.8</v>
      </c>
      <c r="AM455" s="18">
        <v>66.8</v>
      </c>
      <c r="AN455" s="18">
        <v>44.252699999999997</v>
      </c>
      <c r="AO455" s="2">
        <v>6.41</v>
      </c>
      <c r="AP455" s="2">
        <v>11.6</v>
      </c>
      <c r="AQ455" s="2">
        <v>55.4</v>
      </c>
      <c r="AR455" s="2">
        <v>6.4153000000000002</v>
      </c>
      <c r="AS455" s="2">
        <v>8.15</v>
      </c>
      <c r="AT455" s="2">
        <v>12</v>
      </c>
      <c r="AU455" s="2">
        <v>67.599999999999994</v>
      </c>
      <c r="AV455" s="2">
        <v>16.434100000000001</v>
      </c>
      <c r="AW455" s="2">
        <v>7.86</v>
      </c>
      <c r="AX455" s="2">
        <v>12.4</v>
      </c>
      <c r="AY455" s="2">
        <v>63.3</v>
      </c>
      <c r="AZ455" s="2">
        <v>20.687200000000001</v>
      </c>
      <c r="BA455" s="2">
        <v>10.1</v>
      </c>
      <c r="BB455" s="2">
        <v>14.5</v>
      </c>
      <c r="BC455" s="2">
        <v>69.400000000000006</v>
      </c>
      <c r="BD455" s="2">
        <v>35.393999999999998</v>
      </c>
      <c r="BE455" s="4" t="str">
        <f t="shared" si="72"/>
        <v>NO APLICA</v>
      </c>
      <c r="BF455" s="4">
        <f t="shared" si="73"/>
        <v>8.6733999999999991</v>
      </c>
      <c r="BG455">
        <f t="shared" si="74"/>
        <v>6.41</v>
      </c>
      <c r="BH455">
        <f t="shared" si="75"/>
        <v>8.15</v>
      </c>
      <c r="BI455">
        <f t="shared" si="76"/>
        <v>10.1</v>
      </c>
      <c r="BJ455">
        <f t="shared" si="77"/>
        <v>9.1999999999999993</v>
      </c>
      <c r="BK455">
        <f t="shared" si="78"/>
        <v>7.98</v>
      </c>
      <c r="BL455">
        <f t="shared" si="79"/>
        <v>31990.200000000026</v>
      </c>
    </row>
    <row r="456" spans="1:64" x14ac:dyDescent="0.2">
      <c r="A456" s="1">
        <v>454</v>
      </c>
      <c r="B456" s="7" t="s">
        <v>10</v>
      </c>
      <c r="C456" s="3">
        <v>39938</v>
      </c>
      <c r="D456" s="4" t="s">
        <v>8</v>
      </c>
      <c r="E456" s="4" t="s">
        <v>164</v>
      </c>
      <c r="F456" s="5" t="str">
        <f t="shared" si="70"/>
        <v>M</v>
      </c>
      <c r="G456" s="6">
        <v>0.87361111111111101</v>
      </c>
      <c r="H456" s="6">
        <v>0.91666666666666663</v>
      </c>
      <c r="I456" s="85">
        <f t="shared" si="71"/>
        <v>62.000000000000099</v>
      </c>
      <c r="J456" s="86">
        <f>I456*Segmentos!$D$7*(AH456%)*IF(ISNUMBER(AI456),AI456%,0)</f>
        <v>1393760.0000000026</v>
      </c>
      <c r="K456" s="86">
        <f>I456*Segmentos!$D$7*(AL456%)*IF(ISNUMBER(AM456),AM456%,0)</f>
        <v>1381161.6000000024</v>
      </c>
      <c r="L456" s="4"/>
      <c r="M456" s="2">
        <v>5.61</v>
      </c>
      <c r="N456" s="2">
        <v>17.7</v>
      </c>
      <c r="O456" s="2">
        <v>31.6</v>
      </c>
      <c r="P456" s="2">
        <v>90.399600000000007</v>
      </c>
      <c r="Q456" s="2">
        <v>1.3</v>
      </c>
      <c r="R456" s="2">
        <v>8</v>
      </c>
      <c r="S456" s="2">
        <v>16.399999999999999</v>
      </c>
      <c r="T456" s="2">
        <v>3.5101</v>
      </c>
      <c r="U456" s="2">
        <v>3.05</v>
      </c>
      <c r="V456" s="2">
        <v>13</v>
      </c>
      <c r="W456" s="2">
        <v>23.5</v>
      </c>
      <c r="X456" s="2">
        <v>10.3004</v>
      </c>
      <c r="Y456" s="2">
        <v>5.47</v>
      </c>
      <c r="Z456" s="2">
        <v>20.2</v>
      </c>
      <c r="AA456" s="2">
        <v>27.1</v>
      </c>
      <c r="AB456" s="2">
        <v>26.0335</v>
      </c>
      <c r="AC456" s="2">
        <v>9.5500000000000007</v>
      </c>
      <c r="AD456" s="2">
        <v>23.5</v>
      </c>
      <c r="AE456" s="2">
        <v>40.6</v>
      </c>
      <c r="AF456" s="2">
        <v>50.555500000000002</v>
      </c>
      <c r="AG456" s="20">
        <v>5.63</v>
      </c>
      <c r="AH456" s="20">
        <v>20</v>
      </c>
      <c r="AI456" s="20">
        <v>28.1</v>
      </c>
      <c r="AJ456" s="20">
        <v>43.086500000000001</v>
      </c>
      <c r="AK456" s="18">
        <v>5.58</v>
      </c>
      <c r="AL456" s="18">
        <v>15.6</v>
      </c>
      <c r="AM456" s="18">
        <v>35.700000000000003</v>
      </c>
      <c r="AN456" s="18">
        <v>47.313000000000002</v>
      </c>
      <c r="AO456" s="2">
        <v>2.41</v>
      </c>
      <c r="AP456" s="2">
        <v>10.6</v>
      </c>
      <c r="AQ456" s="2">
        <v>22.8</v>
      </c>
      <c r="AR456" s="2">
        <v>4.25</v>
      </c>
      <c r="AS456" s="2">
        <v>2.97</v>
      </c>
      <c r="AT456" s="2">
        <v>12.3</v>
      </c>
      <c r="AU456" s="2">
        <v>24.2</v>
      </c>
      <c r="AV456" s="2">
        <v>10.5585</v>
      </c>
      <c r="AW456" s="2">
        <v>5.82</v>
      </c>
      <c r="AX456" s="2">
        <v>18</v>
      </c>
      <c r="AY456" s="2">
        <v>32.299999999999997</v>
      </c>
      <c r="AZ456" s="2">
        <v>26.968699999999998</v>
      </c>
      <c r="BA456" s="2">
        <v>7.87</v>
      </c>
      <c r="BB456" s="2">
        <v>22.7</v>
      </c>
      <c r="BC456" s="2">
        <v>34.700000000000003</v>
      </c>
      <c r="BD456" s="2">
        <v>48.622300000000003</v>
      </c>
      <c r="BE456" s="4" t="str">
        <f t="shared" si="72"/>
        <v>NO APLICA</v>
      </c>
      <c r="BF456" s="4">
        <f t="shared" si="73"/>
        <v>4.9099999999999993</v>
      </c>
      <c r="BG456">
        <f t="shared" si="74"/>
        <v>2.41</v>
      </c>
      <c r="BH456">
        <f t="shared" si="75"/>
        <v>2.97</v>
      </c>
      <c r="BI456">
        <f t="shared" si="76"/>
        <v>7.87</v>
      </c>
      <c r="BJ456">
        <f t="shared" si="77"/>
        <v>5.58</v>
      </c>
      <c r="BK456">
        <f t="shared" si="78"/>
        <v>5.63</v>
      </c>
      <c r="BL456">
        <f t="shared" si="79"/>
        <v>34677.840000000055</v>
      </c>
    </row>
    <row r="457" spans="1:64" x14ac:dyDescent="0.2">
      <c r="A457" s="1">
        <v>455</v>
      </c>
      <c r="B457" s="7" t="s">
        <v>89</v>
      </c>
      <c r="C457" s="3">
        <v>39938</v>
      </c>
      <c r="D457" s="4" t="s">
        <v>628</v>
      </c>
      <c r="E457" s="4" t="s">
        <v>169</v>
      </c>
      <c r="F457" s="5" t="str">
        <f t="shared" si="70"/>
        <v>M</v>
      </c>
      <c r="G457" s="6">
        <v>0.84236111111111101</v>
      </c>
      <c r="H457" s="6">
        <v>0.87708333333333333</v>
      </c>
      <c r="I457" s="85">
        <f t="shared" si="71"/>
        <v>50.000000000000142</v>
      </c>
      <c r="J457" s="86">
        <f>I457*Segmentos!$D$7*(AH457%)*IF(ISNUMBER(AI457),AI457%,0)</f>
        <v>73500.000000000204</v>
      </c>
      <c r="K457" s="86">
        <f>I457*Segmentos!$D$7*(AL457%)*IF(ISNUMBER(AM457),AM457%,0)</f>
        <v>127400.00000000036</v>
      </c>
      <c r="L457" s="4"/>
      <c r="M457" s="2">
        <v>0.51</v>
      </c>
      <c r="N457" s="2">
        <v>2.5</v>
      </c>
      <c r="O457" s="2">
        <v>19.899999999999999</v>
      </c>
      <c r="P457" s="2">
        <v>92.1387</v>
      </c>
      <c r="Q457" s="2">
        <v>0.09</v>
      </c>
      <c r="R457" s="2">
        <v>1.9</v>
      </c>
      <c r="S457" s="2">
        <v>4.5</v>
      </c>
      <c r="T457" s="2">
        <v>2.6726000000000001</v>
      </c>
      <c r="U457" s="2">
        <v>0.12</v>
      </c>
      <c r="V457" s="2">
        <v>1.9</v>
      </c>
      <c r="W457" s="2">
        <v>6.2</v>
      </c>
      <c r="X457" s="2">
        <v>4.5362999999999998</v>
      </c>
      <c r="Y457" s="2">
        <v>0.66</v>
      </c>
      <c r="Z457" s="2">
        <v>2.2999999999999998</v>
      </c>
      <c r="AA457" s="2">
        <v>28.7</v>
      </c>
      <c r="AB457" s="2">
        <v>35.366500000000002</v>
      </c>
      <c r="AC457" s="2">
        <v>0.83</v>
      </c>
      <c r="AD457" s="2">
        <v>3.5</v>
      </c>
      <c r="AE457" s="2">
        <v>24</v>
      </c>
      <c r="AF457" s="2">
        <v>49.563299999999998</v>
      </c>
      <c r="AG457" s="20">
        <v>0.36</v>
      </c>
      <c r="AH457" s="20">
        <v>2.5</v>
      </c>
      <c r="AI457" s="20">
        <v>14.7</v>
      </c>
      <c r="AJ457" s="20">
        <v>31.278500000000001</v>
      </c>
      <c r="AK457" s="18">
        <v>0.64</v>
      </c>
      <c r="AL457" s="18">
        <v>2.6</v>
      </c>
      <c r="AM457" s="18">
        <v>24.5</v>
      </c>
      <c r="AN457" s="18">
        <v>60.860199999999999</v>
      </c>
      <c r="AO457" s="2">
        <v>0.53</v>
      </c>
      <c r="AP457" s="2">
        <v>1.5</v>
      </c>
      <c r="AQ457" s="2">
        <v>36.6</v>
      </c>
      <c r="AR457" s="2">
        <v>10.5976</v>
      </c>
      <c r="AS457" s="2">
        <v>0.28999999999999998</v>
      </c>
      <c r="AT457" s="2">
        <v>2.8</v>
      </c>
      <c r="AU457" s="2">
        <v>10.4</v>
      </c>
      <c r="AV457" s="2">
        <v>11.7834</v>
      </c>
      <c r="AW457" s="2">
        <v>0.39</v>
      </c>
      <c r="AX457" s="2">
        <v>1.9</v>
      </c>
      <c r="AY457" s="2">
        <v>20.5</v>
      </c>
      <c r="AZ457" s="2">
        <v>20.208600000000001</v>
      </c>
      <c r="BA457" s="2">
        <v>0.71</v>
      </c>
      <c r="BB457" s="2">
        <v>3.2</v>
      </c>
      <c r="BC457" s="2">
        <v>22.4</v>
      </c>
      <c r="BD457" s="2">
        <v>49.549100000000003</v>
      </c>
      <c r="BE457" s="4" t="str">
        <f t="shared" si="72"/>
        <v>NO APLICA</v>
      </c>
      <c r="BF457" s="4">
        <f t="shared" si="73"/>
        <v>0.48760000000000003</v>
      </c>
      <c r="BG457">
        <f t="shared" si="74"/>
        <v>0.53</v>
      </c>
      <c r="BH457">
        <f t="shared" si="75"/>
        <v>0.28999999999999998</v>
      </c>
      <c r="BI457">
        <f t="shared" si="76"/>
        <v>0.71</v>
      </c>
      <c r="BJ457">
        <f t="shared" si="77"/>
        <v>0.64</v>
      </c>
      <c r="BK457">
        <f t="shared" si="78"/>
        <v>0.36</v>
      </c>
      <c r="BL457">
        <f t="shared" si="79"/>
        <v>2487.5000000000068</v>
      </c>
    </row>
    <row r="458" spans="1:64" x14ac:dyDescent="0.2">
      <c r="A458" s="1">
        <v>456</v>
      </c>
      <c r="B458" s="7" t="s">
        <v>83</v>
      </c>
      <c r="C458" s="3">
        <v>39938</v>
      </c>
      <c r="D458" s="4" t="s">
        <v>629</v>
      </c>
      <c r="E458" s="4" t="s">
        <v>170</v>
      </c>
      <c r="F458" s="5" t="str">
        <f t="shared" si="70"/>
        <v>M</v>
      </c>
      <c r="G458" s="6">
        <v>0.875</v>
      </c>
      <c r="H458" s="6">
        <v>0.88888888888888884</v>
      </c>
      <c r="I458" s="85">
        <f t="shared" si="71"/>
        <v>19.999999999999929</v>
      </c>
      <c r="J458" s="86">
        <f>I458*Segmentos!$D$7*(AH458%)*IF(ISNUMBER(AI458),AI458%,0)</f>
        <v>46319.999999999833</v>
      </c>
      <c r="K458" s="86">
        <f>I458*Segmentos!$D$7*(AL458%)*IF(ISNUMBER(AM458),AM458%,0)</f>
        <v>43887.999999999847</v>
      </c>
      <c r="L458" s="4"/>
      <c r="M458" s="2">
        <v>0.56999999999999995</v>
      </c>
      <c r="N458" s="2">
        <v>1.4</v>
      </c>
      <c r="O458" s="2">
        <v>40.299999999999997</v>
      </c>
      <c r="P458" s="2">
        <v>64.391099999999994</v>
      </c>
      <c r="Q458" s="2">
        <v>0.4</v>
      </c>
      <c r="R458" s="2">
        <v>0.6</v>
      </c>
      <c r="S458" s="2">
        <v>63.6</v>
      </c>
      <c r="T458" s="2">
        <v>7.6178999999999997</v>
      </c>
      <c r="U458" s="2">
        <v>0.63</v>
      </c>
      <c r="V458" s="2">
        <v>1.2</v>
      </c>
      <c r="W458" s="2">
        <v>51.5</v>
      </c>
      <c r="X458" s="2">
        <v>15.007199999999999</v>
      </c>
      <c r="Y458" s="2">
        <v>1.08</v>
      </c>
      <c r="Z458" s="2">
        <v>1.9</v>
      </c>
      <c r="AA458" s="2">
        <v>55.3</v>
      </c>
      <c r="AB458" s="2">
        <v>36.161900000000003</v>
      </c>
      <c r="AC458" s="2">
        <v>0.15</v>
      </c>
      <c r="AD458" s="2">
        <v>1.4</v>
      </c>
      <c r="AE458" s="2">
        <v>10.5</v>
      </c>
      <c r="AF458" s="2">
        <v>5.6040999999999999</v>
      </c>
      <c r="AG458" s="20">
        <v>0.59</v>
      </c>
      <c r="AH458" s="20">
        <v>1.5</v>
      </c>
      <c r="AI458" s="20">
        <v>38.6</v>
      </c>
      <c r="AJ458" s="20">
        <v>32.035699999999999</v>
      </c>
      <c r="AK458" s="18">
        <v>0.54</v>
      </c>
      <c r="AL458" s="18">
        <v>1.3</v>
      </c>
      <c r="AM458" s="18">
        <v>42.2</v>
      </c>
      <c r="AN458" s="18">
        <v>32.355499999999999</v>
      </c>
      <c r="AO458" s="2">
        <v>0.08</v>
      </c>
      <c r="AP458" s="2">
        <v>0.8</v>
      </c>
      <c r="AQ458" s="2">
        <v>10</v>
      </c>
      <c r="AR458" s="2">
        <v>1.0144</v>
      </c>
      <c r="AS458" s="2">
        <v>0.04</v>
      </c>
      <c r="AT458" s="2">
        <v>0.4</v>
      </c>
      <c r="AU458" s="2">
        <v>10</v>
      </c>
      <c r="AV458" s="2">
        <v>1.1246</v>
      </c>
      <c r="AW458" s="2">
        <v>1.29</v>
      </c>
      <c r="AX458" s="2">
        <v>2.8</v>
      </c>
      <c r="AY458" s="2">
        <v>46.7</v>
      </c>
      <c r="AZ458" s="2">
        <v>42.033099999999997</v>
      </c>
      <c r="BA458" s="2">
        <v>0.46</v>
      </c>
      <c r="BB458" s="2">
        <v>1.1000000000000001</v>
      </c>
      <c r="BC458" s="2">
        <v>41.9</v>
      </c>
      <c r="BD458" s="2">
        <v>20.219100000000001</v>
      </c>
      <c r="BE458" s="4" t="str">
        <f t="shared" si="72"/>
        <v>NO APLICA</v>
      </c>
      <c r="BF458" s="4">
        <f t="shared" si="73"/>
        <v>0.52300000000000002</v>
      </c>
      <c r="BG458">
        <f t="shared" si="74"/>
        <v>0.08</v>
      </c>
      <c r="BH458">
        <f t="shared" si="75"/>
        <v>0.04</v>
      </c>
      <c r="BI458">
        <f t="shared" si="76"/>
        <v>1.29</v>
      </c>
      <c r="BJ458">
        <f t="shared" si="77"/>
        <v>0.54</v>
      </c>
      <c r="BK458">
        <f t="shared" si="78"/>
        <v>0.59</v>
      </c>
      <c r="BL458">
        <f t="shared" si="79"/>
        <v>1128.399999999996</v>
      </c>
    </row>
    <row r="459" spans="1:64" x14ac:dyDescent="0.2">
      <c r="A459" s="1">
        <v>457</v>
      </c>
      <c r="B459" s="7" t="s">
        <v>80</v>
      </c>
      <c r="C459" s="3">
        <v>39938</v>
      </c>
      <c r="D459" s="4" t="s">
        <v>3</v>
      </c>
      <c r="E459" s="4" t="s">
        <v>167</v>
      </c>
      <c r="F459" s="5" t="str">
        <f t="shared" si="70"/>
        <v>M</v>
      </c>
      <c r="G459" s="6">
        <v>0.91736111111111107</v>
      </c>
      <c r="H459" s="6">
        <v>0.9902777777777777</v>
      </c>
      <c r="I459" s="85">
        <f t="shared" si="71"/>
        <v>104.99999999999994</v>
      </c>
      <c r="J459" s="86">
        <f>I459*Segmentos!$D$7*(AH459%)*IF(ISNUMBER(AI459),AI459%,0)</f>
        <v>3697847.9999999981</v>
      </c>
      <c r="K459" s="86">
        <f>I459*Segmentos!$D$7*(AL459%)*IF(ISNUMBER(AM459),AM459%,0)</f>
        <v>2844827.9999999981</v>
      </c>
      <c r="L459" s="4"/>
      <c r="M459" s="2">
        <v>7.75</v>
      </c>
      <c r="N459" s="2">
        <v>24.3</v>
      </c>
      <c r="O459" s="2">
        <v>31.9</v>
      </c>
      <c r="P459" s="2">
        <v>91.471400000000003</v>
      </c>
      <c r="Q459" s="2">
        <v>3.6</v>
      </c>
      <c r="R459" s="2">
        <v>16</v>
      </c>
      <c r="S459" s="2">
        <v>22.6</v>
      </c>
      <c r="T459" s="2">
        <v>7.0978000000000003</v>
      </c>
      <c r="U459" s="2">
        <v>9.26</v>
      </c>
      <c r="V459" s="2">
        <v>25.1</v>
      </c>
      <c r="W459" s="2">
        <v>36.9</v>
      </c>
      <c r="X459" s="2">
        <v>22.929600000000001</v>
      </c>
      <c r="Y459" s="2">
        <v>6.74</v>
      </c>
      <c r="Z459" s="2">
        <v>24.3</v>
      </c>
      <c r="AA459" s="2">
        <v>27.7</v>
      </c>
      <c r="AB459" s="2">
        <v>23.508299999999998</v>
      </c>
      <c r="AC459" s="2">
        <v>9.7899999999999991</v>
      </c>
      <c r="AD459" s="2">
        <v>28</v>
      </c>
      <c r="AE459" s="2">
        <v>34.9</v>
      </c>
      <c r="AF459" s="2">
        <v>37.9358</v>
      </c>
      <c r="AG459" s="20">
        <v>8.82</v>
      </c>
      <c r="AH459" s="20">
        <v>27.6</v>
      </c>
      <c r="AI459" s="20">
        <v>31.9</v>
      </c>
      <c r="AJ459" s="20">
        <v>49.426000000000002</v>
      </c>
      <c r="AK459" s="18">
        <v>6.77</v>
      </c>
      <c r="AL459" s="18">
        <v>21.3</v>
      </c>
      <c r="AM459" s="18">
        <v>31.8</v>
      </c>
      <c r="AN459" s="18">
        <v>42.045400000000001</v>
      </c>
      <c r="AO459" s="2">
        <v>1.98</v>
      </c>
      <c r="AP459" s="2">
        <v>13.3</v>
      </c>
      <c r="AQ459" s="2">
        <v>15</v>
      </c>
      <c r="AR459" s="2">
        <v>2.5609999999999999</v>
      </c>
      <c r="AS459" s="2">
        <v>4.26</v>
      </c>
      <c r="AT459" s="2">
        <v>17.399999999999999</v>
      </c>
      <c r="AU459" s="2">
        <v>24.4</v>
      </c>
      <c r="AV459" s="2">
        <v>11.080299999999999</v>
      </c>
      <c r="AW459" s="2">
        <v>7.68</v>
      </c>
      <c r="AX459" s="2">
        <v>24.2</v>
      </c>
      <c r="AY459" s="2">
        <v>31.7</v>
      </c>
      <c r="AZ459" s="2">
        <v>26.063700000000001</v>
      </c>
      <c r="BA459" s="2">
        <v>11.45</v>
      </c>
      <c r="BB459" s="2">
        <v>31.4</v>
      </c>
      <c r="BC459" s="2">
        <v>36.4</v>
      </c>
      <c r="BD459" s="2">
        <v>51.766300000000001</v>
      </c>
      <c r="BE459" s="4" t="str">
        <f t="shared" si="72"/>
        <v>ENTRETENIDO</v>
      </c>
      <c r="BF459" s="4">
        <f t="shared" si="73"/>
        <v>6.8549999999999986</v>
      </c>
      <c r="BG459">
        <f t="shared" si="74"/>
        <v>1.98</v>
      </c>
      <c r="BH459">
        <f t="shared" si="75"/>
        <v>4.26</v>
      </c>
      <c r="BI459">
        <f t="shared" si="76"/>
        <v>11.45</v>
      </c>
      <c r="BJ459">
        <f t="shared" si="77"/>
        <v>6.77</v>
      </c>
      <c r="BK459">
        <f t="shared" si="78"/>
        <v>8.82</v>
      </c>
      <c r="BL459">
        <f t="shared" si="79"/>
        <v>81392.849999999948</v>
      </c>
    </row>
    <row r="460" spans="1:64" x14ac:dyDescent="0.2">
      <c r="A460" s="1">
        <v>458</v>
      </c>
      <c r="B460" s="7" t="s">
        <v>23</v>
      </c>
      <c r="C460" s="3">
        <v>39938</v>
      </c>
      <c r="D460" s="4" t="s">
        <v>629</v>
      </c>
      <c r="E460" s="4" t="s">
        <v>170</v>
      </c>
      <c r="F460" s="5" t="str">
        <f t="shared" si="70"/>
        <v>M</v>
      </c>
      <c r="G460" s="6">
        <v>0.90625</v>
      </c>
      <c r="H460" s="6">
        <v>0.91874999999999996</v>
      </c>
      <c r="I460" s="85">
        <f t="shared" si="71"/>
        <v>17.999999999999936</v>
      </c>
      <c r="J460" s="86">
        <f>I460*Segmentos!$D$7*(AH460%)*IF(ISNUMBER(AI460),AI460%,0)</f>
        <v>25516.799999999908</v>
      </c>
      <c r="K460" s="86">
        <f>I460*Segmentos!$D$7*(AL460%)*IF(ISNUMBER(AM460),AM460%,0)</f>
        <v>51292.799999999821</v>
      </c>
      <c r="L460" s="4"/>
      <c r="M460" s="2">
        <v>0.55000000000000004</v>
      </c>
      <c r="N460" s="2">
        <v>0.9</v>
      </c>
      <c r="O460" s="2">
        <v>62.2</v>
      </c>
      <c r="P460" s="2">
        <v>55.469700000000003</v>
      </c>
      <c r="Q460" s="2">
        <v>0.45</v>
      </c>
      <c r="R460" s="2">
        <v>0.8</v>
      </c>
      <c r="S460" s="2">
        <v>56.3</v>
      </c>
      <c r="T460" s="2">
        <v>7.6208999999999998</v>
      </c>
      <c r="U460" s="2">
        <v>0.69</v>
      </c>
      <c r="V460" s="2">
        <v>1</v>
      </c>
      <c r="W460" s="2">
        <v>67.3</v>
      </c>
      <c r="X460" s="2">
        <v>14.816800000000001</v>
      </c>
      <c r="Y460" s="2">
        <v>0.62</v>
      </c>
      <c r="Z460" s="2">
        <v>0.9</v>
      </c>
      <c r="AA460" s="2">
        <v>67.3</v>
      </c>
      <c r="AB460" s="2">
        <v>18.650400000000001</v>
      </c>
      <c r="AC460" s="2">
        <v>0.43</v>
      </c>
      <c r="AD460" s="2">
        <v>0.8</v>
      </c>
      <c r="AE460" s="2">
        <v>55.6</v>
      </c>
      <c r="AF460" s="2">
        <v>14.381500000000001</v>
      </c>
      <c r="AG460" s="20">
        <v>0.36</v>
      </c>
      <c r="AH460" s="20">
        <v>0.4</v>
      </c>
      <c r="AI460" s="20">
        <v>88.6</v>
      </c>
      <c r="AJ460" s="20">
        <v>17.284300000000002</v>
      </c>
      <c r="AK460" s="18">
        <v>0.71</v>
      </c>
      <c r="AL460" s="18">
        <v>1.3</v>
      </c>
      <c r="AM460" s="18">
        <v>54.8</v>
      </c>
      <c r="AN460" s="18">
        <v>38.185299999999998</v>
      </c>
      <c r="AO460" s="2">
        <v>0.02</v>
      </c>
      <c r="AP460" s="2">
        <v>0.3</v>
      </c>
      <c r="AQ460" s="2">
        <v>5.6</v>
      </c>
      <c r="AR460" s="2">
        <v>0.20680000000000001</v>
      </c>
      <c r="AS460" s="2">
        <v>0.21</v>
      </c>
      <c r="AT460" s="2">
        <v>0.3</v>
      </c>
      <c r="AU460" s="2">
        <v>77.8</v>
      </c>
      <c r="AV460" s="2">
        <v>4.6985999999999999</v>
      </c>
      <c r="AW460" s="2">
        <v>0.62</v>
      </c>
      <c r="AX460" s="2">
        <v>0.9</v>
      </c>
      <c r="AY460" s="2">
        <v>69.7</v>
      </c>
      <c r="AZ460" s="2">
        <v>18.208200000000001</v>
      </c>
      <c r="BA460" s="2">
        <v>0.83</v>
      </c>
      <c r="BB460" s="2">
        <v>1.4</v>
      </c>
      <c r="BC460" s="2">
        <v>60.8</v>
      </c>
      <c r="BD460" s="2">
        <v>32.356099999999998</v>
      </c>
      <c r="BE460" s="4" t="str">
        <f t="shared" si="72"/>
        <v>NO APLICA</v>
      </c>
      <c r="BF460" s="4">
        <f t="shared" si="73"/>
        <v>0.44900000000000001</v>
      </c>
      <c r="BG460">
        <f t="shared" si="74"/>
        <v>0.02</v>
      </c>
      <c r="BH460">
        <f t="shared" si="75"/>
        <v>0.21</v>
      </c>
      <c r="BI460">
        <f t="shared" si="76"/>
        <v>0.83</v>
      </c>
      <c r="BJ460">
        <f t="shared" si="77"/>
        <v>0.71</v>
      </c>
      <c r="BK460">
        <f t="shared" si="78"/>
        <v>0.36</v>
      </c>
      <c r="BL460">
        <f t="shared" si="79"/>
        <v>1007.6399999999965</v>
      </c>
    </row>
    <row r="461" spans="1:64" x14ac:dyDescent="0.2">
      <c r="A461" s="1">
        <v>459</v>
      </c>
      <c r="B461" s="7" t="s">
        <v>25</v>
      </c>
      <c r="C461" s="3">
        <v>39938</v>
      </c>
      <c r="D461" s="4" t="s">
        <v>629</v>
      </c>
      <c r="E461" s="4" t="s">
        <v>171</v>
      </c>
      <c r="F461" s="5" t="str">
        <f t="shared" si="70"/>
        <v>M</v>
      </c>
      <c r="G461" s="6">
        <v>0.8965277777777777</v>
      </c>
      <c r="H461" s="6">
        <v>0.8979166666666667</v>
      </c>
      <c r="I461" s="85">
        <f t="shared" si="71"/>
        <v>2.0000000000001528</v>
      </c>
      <c r="J461" s="86">
        <f>I461*Segmentos!$D$7*(AH461%)*IF(ISNUMBER(AI461),AI461%,0)</f>
        <v>4000.0000000003056</v>
      </c>
      <c r="K461" s="86">
        <f>I461*Segmentos!$D$7*(AL461%)*IF(ISNUMBER(AM461),AM461%,0)</f>
        <v>4800.0000000003665</v>
      </c>
      <c r="L461" s="4"/>
      <c r="M461" s="2">
        <v>0.52</v>
      </c>
      <c r="N461" s="2">
        <v>0.5</v>
      </c>
      <c r="O461" s="2">
        <v>100</v>
      </c>
      <c r="P461" s="2">
        <v>57.866900000000001</v>
      </c>
      <c r="Q461" s="2">
        <v>0.23</v>
      </c>
      <c r="R461" s="2">
        <v>0.2</v>
      </c>
      <c r="S461" s="2">
        <v>100</v>
      </c>
      <c r="T461" s="2">
        <v>4.1802000000000001</v>
      </c>
      <c r="U461" s="2">
        <v>0.71</v>
      </c>
      <c r="V461" s="2">
        <v>0.7</v>
      </c>
      <c r="W461" s="2">
        <v>100</v>
      </c>
      <c r="X461" s="2">
        <v>16.4895</v>
      </c>
      <c r="Y461" s="2">
        <v>0.68</v>
      </c>
      <c r="Z461" s="2">
        <v>0.7</v>
      </c>
      <c r="AA461" s="2">
        <v>100</v>
      </c>
      <c r="AB461" s="2">
        <v>22.3767</v>
      </c>
      <c r="AC461" s="2">
        <v>0.41</v>
      </c>
      <c r="AD461" s="2">
        <v>0.4</v>
      </c>
      <c r="AE461" s="2">
        <v>100</v>
      </c>
      <c r="AF461" s="2">
        <v>14.820499999999999</v>
      </c>
      <c r="AG461" s="20">
        <v>0.48</v>
      </c>
      <c r="AH461" s="20">
        <v>0.5</v>
      </c>
      <c r="AI461" s="20">
        <v>100</v>
      </c>
      <c r="AJ461" s="20">
        <v>25.5169</v>
      </c>
      <c r="AK461" s="18">
        <v>0.55000000000000004</v>
      </c>
      <c r="AL461" s="18">
        <v>0.6</v>
      </c>
      <c r="AM461" s="18">
        <v>100</v>
      </c>
      <c r="AN461" s="18">
        <v>32.35</v>
      </c>
      <c r="AO461" s="2">
        <v>7.0000000000000007E-2</v>
      </c>
      <c r="AP461" s="2">
        <v>0.1</v>
      </c>
      <c r="AQ461" s="2">
        <v>100</v>
      </c>
      <c r="AR461" s="2">
        <v>0.90890000000000004</v>
      </c>
      <c r="AS461" s="2">
        <v>0.18</v>
      </c>
      <c r="AT461" s="2">
        <v>0.2</v>
      </c>
      <c r="AU461" s="2">
        <v>100</v>
      </c>
      <c r="AV461" s="2">
        <v>4.3936999999999999</v>
      </c>
      <c r="AW461" s="2">
        <v>0.74</v>
      </c>
      <c r="AX461" s="2">
        <v>0.7</v>
      </c>
      <c r="AY461" s="2">
        <v>100</v>
      </c>
      <c r="AZ461" s="2">
        <v>23.4877</v>
      </c>
      <c r="BA461" s="2">
        <v>0.68</v>
      </c>
      <c r="BB461" s="2">
        <v>0.7</v>
      </c>
      <c r="BC461" s="2">
        <v>100</v>
      </c>
      <c r="BD461" s="2">
        <v>29.076499999999999</v>
      </c>
      <c r="BE461" s="4" t="str">
        <f t="shared" si="72"/>
        <v>NO APLICA</v>
      </c>
      <c r="BF461" s="4">
        <f t="shared" si="73"/>
        <v>0.40540000000000004</v>
      </c>
      <c r="BG461">
        <f t="shared" si="74"/>
        <v>7.0000000000000007E-2</v>
      </c>
      <c r="BH461">
        <f t="shared" si="75"/>
        <v>0.18</v>
      </c>
      <c r="BI461">
        <f t="shared" si="76"/>
        <v>0.74</v>
      </c>
      <c r="BJ461">
        <f t="shared" si="77"/>
        <v>0.55000000000000004</v>
      </c>
      <c r="BK461">
        <f t="shared" si="78"/>
        <v>0.48</v>
      </c>
      <c r="BL461">
        <f t="shared" si="79"/>
        <v>100.00000000000765</v>
      </c>
    </row>
    <row r="462" spans="1:64" x14ac:dyDescent="0.2">
      <c r="A462" s="1">
        <v>460</v>
      </c>
      <c r="B462" s="7" t="s">
        <v>32</v>
      </c>
      <c r="C462" s="3">
        <v>39938</v>
      </c>
      <c r="D462" s="4" t="s">
        <v>628</v>
      </c>
      <c r="E462" s="4" t="s">
        <v>164</v>
      </c>
      <c r="F462" s="5" t="str">
        <f t="shared" si="70"/>
        <v>M</v>
      </c>
      <c r="G462" s="6">
        <v>0.91388888888888886</v>
      </c>
      <c r="H462" s="6">
        <v>0.91666666666666663</v>
      </c>
      <c r="I462" s="85">
        <f t="shared" si="71"/>
        <v>3.9999999999999858</v>
      </c>
      <c r="J462" s="86">
        <f>I462*Segmentos!$D$7*(AH462%)*IF(ISNUMBER(AI462),AI462%,0)</f>
        <v>8971.1999999999698</v>
      </c>
      <c r="K462" s="86">
        <f>I462*Segmentos!$D$7*(AL462%)*IF(ISNUMBER(AM462),AM462%,0)</f>
        <v>11276.799999999961</v>
      </c>
      <c r="L462" s="4"/>
      <c r="M462" s="2">
        <v>0.65</v>
      </c>
      <c r="N462" s="2">
        <v>0.9</v>
      </c>
      <c r="O462" s="2">
        <v>75.5</v>
      </c>
      <c r="P462" s="2">
        <v>91.212400000000002</v>
      </c>
      <c r="Q462" s="2">
        <v>0</v>
      </c>
      <c r="R462" s="2">
        <v>0</v>
      </c>
      <c r="S462" s="8" t="s">
        <v>577</v>
      </c>
      <c r="T462" s="2">
        <v>0</v>
      </c>
      <c r="U462" s="2">
        <v>0.32</v>
      </c>
      <c r="V462" s="2">
        <v>0.3</v>
      </c>
      <c r="W462" s="2">
        <v>100</v>
      </c>
      <c r="X462" s="2">
        <v>9.2829999999999995</v>
      </c>
      <c r="Y462" s="2">
        <v>0.18</v>
      </c>
      <c r="Z462" s="2">
        <v>0.2</v>
      </c>
      <c r="AA462" s="2">
        <v>86.3</v>
      </c>
      <c r="AB462" s="2">
        <v>7.4588000000000001</v>
      </c>
      <c r="AC462" s="2">
        <v>1.62</v>
      </c>
      <c r="AD462" s="2">
        <v>2.2000000000000002</v>
      </c>
      <c r="AE462" s="2">
        <v>72.400000000000006</v>
      </c>
      <c r="AF462" s="2">
        <v>74.470500000000001</v>
      </c>
      <c r="AG462" s="20">
        <v>0.55000000000000004</v>
      </c>
      <c r="AH462" s="20">
        <v>0.9</v>
      </c>
      <c r="AI462" s="20">
        <v>62.3</v>
      </c>
      <c r="AJ462" s="20">
        <v>36.665500000000002</v>
      </c>
      <c r="AK462" s="18">
        <v>0.74</v>
      </c>
      <c r="AL462" s="18">
        <v>0.8</v>
      </c>
      <c r="AM462" s="18">
        <v>88.1</v>
      </c>
      <c r="AN462" s="18">
        <v>54.546799999999998</v>
      </c>
      <c r="AO462" s="2">
        <v>0.52</v>
      </c>
      <c r="AP462" s="2">
        <v>0.8</v>
      </c>
      <c r="AQ462" s="2">
        <v>62.5</v>
      </c>
      <c r="AR462" s="2">
        <v>7.9410999999999996</v>
      </c>
      <c r="AS462" s="2">
        <v>0.41</v>
      </c>
      <c r="AT462" s="2">
        <v>0.5</v>
      </c>
      <c r="AU462" s="2">
        <v>82.3</v>
      </c>
      <c r="AV462" s="2">
        <v>12.6937</v>
      </c>
      <c r="AW462" s="2">
        <v>0.56000000000000005</v>
      </c>
      <c r="AX462" s="2">
        <v>1.1000000000000001</v>
      </c>
      <c r="AY462" s="2">
        <v>53.5</v>
      </c>
      <c r="AZ462" s="2">
        <v>22.677199999999999</v>
      </c>
      <c r="BA462" s="2">
        <v>0.89</v>
      </c>
      <c r="BB462" s="2">
        <v>0.9</v>
      </c>
      <c r="BC462" s="2">
        <v>95.3</v>
      </c>
      <c r="BD462" s="2">
        <v>47.900399999999998</v>
      </c>
      <c r="BE462" s="4" t="str">
        <f t="shared" si="72"/>
        <v>NO APLICA</v>
      </c>
      <c r="BF462" s="4">
        <f t="shared" si="73"/>
        <v>0.61580000000000001</v>
      </c>
      <c r="BG462">
        <f t="shared" si="74"/>
        <v>0.52</v>
      </c>
      <c r="BH462">
        <f t="shared" si="75"/>
        <v>0.41</v>
      </c>
      <c r="BI462">
        <f t="shared" si="76"/>
        <v>0.89</v>
      </c>
      <c r="BJ462">
        <f t="shared" si="77"/>
        <v>0.74</v>
      </c>
      <c r="BK462">
        <f t="shared" si="78"/>
        <v>0.55000000000000004</v>
      </c>
      <c r="BL462">
        <f t="shared" si="79"/>
        <v>271.79999999999905</v>
      </c>
    </row>
    <row r="463" spans="1:64" x14ac:dyDescent="0.2">
      <c r="A463" s="1">
        <v>461</v>
      </c>
      <c r="B463" s="7" t="s">
        <v>19</v>
      </c>
      <c r="C463" s="3">
        <v>39938</v>
      </c>
      <c r="D463" s="4" t="s">
        <v>17</v>
      </c>
      <c r="E463" s="4" t="s">
        <v>166</v>
      </c>
      <c r="F463" s="5" t="str">
        <f t="shared" si="70"/>
        <v>M</v>
      </c>
      <c r="G463" s="6">
        <v>0.91319444444444453</v>
      </c>
      <c r="H463" s="6">
        <v>0.9145833333333333</v>
      </c>
      <c r="I463" s="85">
        <f t="shared" si="71"/>
        <v>1.999999999999833</v>
      </c>
      <c r="J463" s="86">
        <f>I463*Segmentos!$D$7*(AH463%)*IF(ISNUMBER(AI463),AI463%,0)</f>
        <v>3199.9999999997326</v>
      </c>
      <c r="K463" s="86">
        <f>I463*Segmentos!$D$7*(AL463%)*IF(ISNUMBER(AM463),AM463%,0)</f>
        <v>0</v>
      </c>
      <c r="L463" s="4"/>
      <c r="M463" s="2">
        <v>0.19</v>
      </c>
      <c r="N463" s="2">
        <v>0.2</v>
      </c>
      <c r="O463" s="2">
        <v>100</v>
      </c>
      <c r="P463" s="2">
        <v>100</v>
      </c>
      <c r="Q463" s="2">
        <v>0</v>
      </c>
      <c r="R463" s="2">
        <v>0</v>
      </c>
      <c r="S463" s="8" t="s">
        <v>577</v>
      </c>
      <c r="T463" s="2">
        <v>0</v>
      </c>
      <c r="U463" s="2">
        <v>0</v>
      </c>
      <c r="V463" s="2">
        <v>0</v>
      </c>
      <c r="W463" s="8" t="s">
        <v>577</v>
      </c>
      <c r="X463" s="2">
        <v>0</v>
      </c>
      <c r="Y463" s="2">
        <v>0.19</v>
      </c>
      <c r="Z463" s="2">
        <v>0.2</v>
      </c>
      <c r="AA463" s="2">
        <v>100</v>
      </c>
      <c r="AB463" s="2">
        <v>30.489599999999999</v>
      </c>
      <c r="AC463" s="2">
        <v>0.39</v>
      </c>
      <c r="AD463" s="2">
        <v>0.4</v>
      </c>
      <c r="AE463" s="2">
        <v>100</v>
      </c>
      <c r="AF463" s="2">
        <v>69.510400000000004</v>
      </c>
      <c r="AG463" s="20">
        <v>0.39</v>
      </c>
      <c r="AH463" s="20">
        <v>0.4</v>
      </c>
      <c r="AI463" s="20">
        <v>100</v>
      </c>
      <c r="AJ463" s="20">
        <v>100</v>
      </c>
      <c r="AK463" s="18">
        <v>0</v>
      </c>
      <c r="AL463" s="18">
        <v>0</v>
      </c>
      <c r="AM463" s="19" t="s">
        <v>577</v>
      </c>
      <c r="AN463" s="18">
        <v>0</v>
      </c>
      <c r="AO463" s="2">
        <v>0</v>
      </c>
      <c r="AP463" s="2">
        <v>0</v>
      </c>
      <c r="AQ463" s="8" t="s">
        <v>577</v>
      </c>
      <c r="AR463" s="2">
        <v>0</v>
      </c>
      <c r="AS463" s="2">
        <v>0</v>
      </c>
      <c r="AT463" s="2">
        <v>0</v>
      </c>
      <c r="AU463" s="8" t="s">
        <v>577</v>
      </c>
      <c r="AV463" s="2">
        <v>0</v>
      </c>
      <c r="AW463" s="2">
        <v>0.2</v>
      </c>
      <c r="AX463" s="2">
        <v>0.2</v>
      </c>
      <c r="AY463" s="2">
        <v>100</v>
      </c>
      <c r="AZ463" s="2">
        <v>30.489599999999999</v>
      </c>
      <c r="BA463" s="2">
        <v>0.34</v>
      </c>
      <c r="BB463" s="2">
        <v>0.3</v>
      </c>
      <c r="BC463" s="2">
        <v>100</v>
      </c>
      <c r="BD463" s="2">
        <v>69.510400000000004</v>
      </c>
      <c r="BE463" s="4" t="str">
        <f t="shared" si="72"/>
        <v>NO APLICA</v>
      </c>
      <c r="BF463" s="4">
        <f t="shared" si="73"/>
        <v>0.13320000000000001</v>
      </c>
      <c r="BG463">
        <f t="shared" si="74"/>
        <v>0</v>
      </c>
      <c r="BH463">
        <f t="shared" si="75"/>
        <v>0</v>
      </c>
      <c r="BI463">
        <f t="shared" si="76"/>
        <v>0.34</v>
      </c>
      <c r="BJ463">
        <f t="shared" si="77"/>
        <v>0</v>
      </c>
      <c r="BK463">
        <f t="shared" si="78"/>
        <v>0.39</v>
      </c>
      <c r="BL463">
        <f t="shared" si="79"/>
        <v>39.99999999999666</v>
      </c>
    </row>
    <row r="464" spans="1:64" x14ac:dyDescent="0.2">
      <c r="A464" s="1">
        <v>462</v>
      </c>
      <c r="B464" s="7" t="s">
        <v>2</v>
      </c>
      <c r="C464" s="3">
        <v>39938</v>
      </c>
      <c r="D464" s="4" t="s">
        <v>627</v>
      </c>
      <c r="E464" s="4" t="s">
        <v>164</v>
      </c>
      <c r="F464" s="5" t="str">
        <f t="shared" si="70"/>
        <v>M</v>
      </c>
      <c r="G464" s="6">
        <v>0.88402777777777775</v>
      </c>
      <c r="H464" s="6">
        <v>0.9291666666666667</v>
      </c>
      <c r="I464" s="85">
        <f t="shared" si="71"/>
        <v>65.000000000000085</v>
      </c>
      <c r="J464" s="86">
        <f>I464*Segmentos!$D$7*(AH464%)*IF(ISNUMBER(AI464),AI464%,0)</f>
        <v>1453296.0000000016</v>
      </c>
      <c r="K464" s="86">
        <f>I464*Segmentos!$D$7*(AL464%)*IF(ISNUMBER(AM464),AM464%,0)</f>
        <v>1691066.0000000023</v>
      </c>
      <c r="L464" s="4"/>
      <c r="M464" s="2">
        <v>6.06</v>
      </c>
      <c r="N464" s="2">
        <v>19.8</v>
      </c>
      <c r="O464" s="2">
        <v>30.6</v>
      </c>
      <c r="P464" s="2">
        <v>87.583799999999997</v>
      </c>
      <c r="Q464" s="2">
        <v>4.22</v>
      </c>
      <c r="R464" s="2">
        <v>13.3</v>
      </c>
      <c r="S464" s="2">
        <v>31.6</v>
      </c>
      <c r="T464" s="2">
        <v>10.1653</v>
      </c>
      <c r="U464" s="2">
        <v>5.59</v>
      </c>
      <c r="V464" s="2">
        <v>18.3</v>
      </c>
      <c r="W464" s="2">
        <v>30.5</v>
      </c>
      <c r="X464" s="2">
        <v>16.925599999999999</v>
      </c>
      <c r="Y464" s="2">
        <v>5.66</v>
      </c>
      <c r="Z464" s="2">
        <v>22.4</v>
      </c>
      <c r="AA464" s="2">
        <v>25.2</v>
      </c>
      <c r="AB464" s="2">
        <v>24.1312</v>
      </c>
      <c r="AC464" s="2">
        <v>7.67</v>
      </c>
      <c r="AD464" s="2">
        <v>21.7</v>
      </c>
      <c r="AE464" s="2">
        <v>35.4</v>
      </c>
      <c r="AF464" s="2">
        <v>36.361699999999999</v>
      </c>
      <c r="AG464" s="20">
        <v>5.58</v>
      </c>
      <c r="AH464" s="20">
        <v>20.399999999999999</v>
      </c>
      <c r="AI464" s="20">
        <v>27.4</v>
      </c>
      <c r="AJ464" s="20">
        <v>38.223199999999999</v>
      </c>
      <c r="AK464" s="18">
        <v>6.5</v>
      </c>
      <c r="AL464" s="18">
        <v>19.3</v>
      </c>
      <c r="AM464" s="18">
        <v>33.700000000000003</v>
      </c>
      <c r="AN464" s="18">
        <v>49.360599999999998</v>
      </c>
      <c r="AO464" s="2">
        <v>5.45</v>
      </c>
      <c r="AP464" s="2">
        <v>16.8</v>
      </c>
      <c r="AQ464" s="2">
        <v>32.5</v>
      </c>
      <c r="AR464" s="2">
        <v>8.6105</v>
      </c>
      <c r="AS464" s="2">
        <v>8.84</v>
      </c>
      <c r="AT464" s="2">
        <v>21.8</v>
      </c>
      <c r="AU464" s="2">
        <v>40.5</v>
      </c>
      <c r="AV464" s="2">
        <v>28.148900000000001</v>
      </c>
      <c r="AW464" s="2">
        <v>5.17</v>
      </c>
      <c r="AX464" s="2">
        <v>21</v>
      </c>
      <c r="AY464" s="2">
        <v>24.6</v>
      </c>
      <c r="AZ464" s="2">
        <v>21.495699999999999</v>
      </c>
      <c r="BA464" s="2">
        <v>5.3</v>
      </c>
      <c r="BB464" s="2">
        <v>18.5</v>
      </c>
      <c r="BC464" s="2">
        <v>28.6</v>
      </c>
      <c r="BD464" s="2">
        <v>29.328700000000001</v>
      </c>
      <c r="BE464" s="4" t="str">
        <f t="shared" si="72"/>
        <v>NO APLICA</v>
      </c>
      <c r="BF464" s="4">
        <f t="shared" si="73"/>
        <v>6.8974000000000002</v>
      </c>
      <c r="BG464">
        <f t="shared" si="74"/>
        <v>5.45</v>
      </c>
      <c r="BH464">
        <f t="shared" si="75"/>
        <v>8.84</v>
      </c>
      <c r="BI464">
        <f t="shared" si="76"/>
        <v>5.3</v>
      </c>
      <c r="BJ464">
        <f t="shared" si="77"/>
        <v>6.5</v>
      </c>
      <c r="BK464">
        <f t="shared" si="78"/>
        <v>5.58</v>
      </c>
      <c r="BL464">
        <f t="shared" si="79"/>
        <v>39382.200000000055</v>
      </c>
    </row>
    <row r="465" spans="1:64" x14ac:dyDescent="0.2">
      <c r="A465" s="1">
        <v>463</v>
      </c>
      <c r="B465" s="7" t="s">
        <v>16</v>
      </c>
      <c r="C465" s="3">
        <v>39938</v>
      </c>
      <c r="D465" s="4" t="s">
        <v>626</v>
      </c>
      <c r="E465" s="4" t="s">
        <v>166</v>
      </c>
      <c r="F465" s="5" t="str">
        <f t="shared" si="70"/>
        <v>M</v>
      </c>
      <c r="G465" s="6">
        <v>0.91388888888888886</v>
      </c>
      <c r="H465" s="6">
        <v>0.91736111111111107</v>
      </c>
      <c r="I465" s="85">
        <f t="shared" si="71"/>
        <v>4.9999999999999822</v>
      </c>
      <c r="J465" s="86">
        <f>I465*Segmentos!$D$7*(AH465%)*IF(ISNUMBER(AI465),AI465%,0)</f>
        <v>174837.99999999936</v>
      </c>
      <c r="K465" s="86">
        <f>I465*Segmentos!$D$7*(AL465%)*IF(ISNUMBER(AM465),AM465%,0)</f>
        <v>213719.99999999924</v>
      </c>
      <c r="L465" s="4"/>
      <c r="M465" s="2">
        <v>9.76</v>
      </c>
      <c r="N465" s="2">
        <v>11.9</v>
      </c>
      <c r="O465" s="2">
        <v>81.900000000000006</v>
      </c>
      <c r="P465" s="2">
        <v>87.042900000000003</v>
      </c>
      <c r="Q465" s="2">
        <v>3.61</v>
      </c>
      <c r="R465" s="2">
        <v>4.0999999999999996</v>
      </c>
      <c r="S465" s="2">
        <v>87.6</v>
      </c>
      <c r="T465" s="2">
        <v>5.3627000000000002</v>
      </c>
      <c r="U465" s="2">
        <v>6.95</v>
      </c>
      <c r="V465" s="2">
        <v>10.1</v>
      </c>
      <c r="W465" s="2">
        <v>68.900000000000006</v>
      </c>
      <c r="X465" s="2">
        <v>12.988300000000001</v>
      </c>
      <c r="Y465" s="2">
        <v>10.01</v>
      </c>
      <c r="Z465" s="2">
        <v>11.6</v>
      </c>
      <c r="AA465" s="2">
        <v>86.3</v>
      </c>
      <c r="AB465" s="2">
        <v>26.358499999999999</v>
      </c>
      <c r="AC465" s="2">
        <v>14.46</v>
      </c>
      <c r="AD465" s="2">
        <v>17.3</v>
      </c>
      <c r="AE465" s="2">
        <v>83.5</v>
      </c>
      <c r="AF465" s="2">
        <v>42.333399999999997</v>
      </c>
      <c r="AG465" s="20">
        <v>8.7100000000000009</v>
      </c>
      <c r="AH465" s="20">
        <v>10.7</v>
      </c>
      <c r="AI465" s="20">
        <v>81.7</v>
      </c>
      <c r="AJ465" s="20">
        <v>36.847299999999997</v>
      </c>
      <c r="AK465" s="18">
        <v>10.71</v>
      </c>
      <c r="AL465" s="18">
        <v>13</v>
      </c>
      <c r="AM465" s="18">
        <v>82.2</v>
      </c>
      <c r="AN465" s="18">
        <v>50.195599999999999</v>
      </c>
      <c r="AO465" s="2">
        <v>8.6199999999999992</v>
      </c>
      <c r="AP465" s="2">
        <v>9.6999999999999993</v>
      </c>
      <c r="AQ465" s="2">
        <v>89.2</v>
      </c>
      <c r="AR465" s="2">
        <v>8.4</v>
      </c>
      <c r="AS465" s="2">
        <v>10.53</v>
      </c>
      <c r="AT465" s="2">
        <v>14.6</v>
      </c>
      <c r="AU465" s="2">
        <v>71.900000000000006</v>
      </c>
      <c r="AV465" s="2">
        <v>20.674900000000001</v>
      </c>
      <c r="AW465" s="2">
        <v>8.2100000000000009</v>
      </c>
      <c r="AX465" s="2">
        <v>10.1</v>
      </c>
      <c r="AY465" s="2">
        <v>81.5</v>
      </c>
      <c r="AZ465" s="2">
        <v>21.0443</v>
      </c>
      <c r="BA465" s="2">
        <v>10.81</v>
      </c>
      <c r="BB465" s="2">
        <v>12.4</v>
      </c>
      <c r="BC465" s="2">
        <v>87.4</v>
      </c>
      <c r="BD465" s="2">
        <v>36.9236</v>
      </c>
      <c r="BE465" s="4" t="str">
        <f t="shared" si="72"/>
        <v>NO APLICA</v>
      </c>
      <c r="BF465" s="4">
        <f t="shared" si="73"/>
        <v>10.298999999999999</v>
      </c>
      <c r="BG465">
        <f t="shared" si="74"/>
        <v>8.6199999999999992</v>
      </c>
      <c r="BH465">
        <f t="shared" si="75"/>
        <v>10.53</v>
      </c>
      <c r="BI465">
        <f t="shared" si="76"/>
        <v>10.81</v>
      </c>
      <c r="BJ465">
        <f t="shared" si="77"/>
        <v>10.71</v>
      </c>
      <c r="BK465">
        <f t="shared" si="78"/>
        <v>8.7100000000000009</v>
      </c>
      <c r="BL465">
        <f t="shared" si="79"/>
        <v>4873.0499999999829</v>
      </c>
    </row>
    <row r="466" spans="1:64" x14ac:dyDescent="0.2">
      <c r="A466" s="1">
        <v>464</v>
      </c>
      <c r="B466" s="7" t="s">
        <v>22</v>
      </c>
      <c r="C466" s="3">
        <v>39938</v>
      </c>
      <c r="D466" s="4" t="s">
        <v>629</v>
      </c>
      <c r="E466" s="4" t="s">
        <v>164</v>
      </c>
      <c r="F466" s="5" t="str">
        <f t="shared" si="70"/>
        <v>M</v>
      </c>
      <c r="G466" s="6">
        <v>0.83194444444444438</v>
      </c>
      <c r="H466" s="6">
        <v>0.87291666666666667</v>
      </c>
      <c r="I466" s="85">
        <f t="shared" si="71"/>
        <v>59.000000000000114</v>
      </c>
      <c r="J466" s="86">
        <f>I466*Segmentos!$D$7*(AH466%)*IF(ISNUMBER(AI466),AI466%,0)</f>
        <v>379157.60000000068</v>
      </c>
      <c r="K466" s="86">
        <f>I466*Segmentos!$D$7*(AL466%)*IF(ISNUMBER(AM466),AM466%,0)</f>
        <v>343120.40000000066</v>
      </c>
      <c r="L466" s="4"/>
      <c r="M466" s="2">
        <v>1.53</v>
      </c>
      <c r="N466" s="2">
        <v>4.4000000000000004</v>
      </c>
      <c r="O466" s="2">
        <v>34.799999999999997</v>
      </c>
      <c r="P466" s="2">
        <v>98.802199999999999</v>
      </c>
      <c r="Q466" s="2">
        <v>0.21</v>
      </c>
      <c r="R466" s="2">
        <v>1.2</v>
      </c>
      <c r="S466" s="2">
        <v>16.600000000000001</v>
      </c>
      <c r="T466" s="2">
        <v>2.2342</v>
      </c>
      <c r="U466" s="2">
        <v>0.52</v>
      </c>
      <c r="V466" s="2">
        <v>2.2000000000000002</v>
      </c>
      <c r="W466" s="2">
        <v>23.7</v>
      </c>
      <c r="X466" s="2">
        <v>6.9638999999999998</v>
      </c>
      <c r="Y466" s="2">
        <v>1.23</v>
      </c>
      <c r="Z466" s="2">
        <v>4</v>
      </c>
      <c r="AA466" s="2">
        <v>30.6</v>
      </c>
      <c r="AB466" s="2">
        <v>23.4222</v>
      </c>
      <c r="AC466" s="2">
        <v>3.13</v>
      </c>
      <c r="AD466" s="2">
        <v>7.8</v>
      </c>
      <c r="AE466" s="2">
        <v>40.299999999999997</v>
      </c>
      <c r="AF466" s="2">
        <v>66.181899999999999</v>
      </c>
      <c r="AG466" s="20">
        <v>1.62</v>
      </c>
      <c r="AH466" s="20">
        <v>5.8</v>
      </c>
      <c r="AI466" s="20">
        <v>27.7</v>
      </c>
      <c r="AJ466" s="20">
        <v>49.521099999999997</v>
      </c>
      <c r="AK466" s="18">
        <v>1.46</v>
      </c>
      <c r="AL466" s="18">
        <v>3.1</v>
      </c>
      <c r="AM466" s="18">
        <v>46.9</v>
      </c>
      <c r="AN466" s="18">
        <v>49.281100000000002</v>
      </c>
      <c r="AO466" s="2">
        <v>0.85</v>
      </c>
      <c r="AP466" s="2">
        <v>3.4</v>
      </c>
      <c r="AQ466" s="2">
        <v>24.9</v>
      </c>
      <c r="AR466" s="2">
        <v>5.9593999999999996</v>
      </c>
      <c r="AS466" s="2">
        <v>0.99</v>
      </c>
      <c r="AT466" s="2">
        <v>4.7</v>
      </c>
      <c r="AU466" s="2">
        <v>21.2</v>
      </c>
      <c r="AV466" s="2">
        <v>14.037100000000001</v>
      </c>
      <c r="AW466" s="2">
        <v>2.1800000000000002</v>
      </c>
      <c r="AX466" s="2">
        <v>4.5999999999999996</v>
      </c>
      <c r="AY466" s="2">
        <v>47</v>
      </c>
      <c r="AZ466" s="2">
        <v>40.350700000000003</v>
      </c>
      <c r="BA466" s="2">
        <v>1.56</v>
      </c>
      <c r="BB466" s="2">
        <v>4.4000000000000004</v>
      </c>
      <c r="BC466" s="2">
        <v>35.700000000000003</v>
      </c>
      <c r="BD466" s="2">
        <v>38.454900000000002</v>
      </c>
      <c r="BE466" s="4" t="str">
        <f t="shared" si="72"/>
        <v>NO APLICA</v>
      </c>
      <c r="BF466" s="4">
        <f t="shared" si="73"/>
        <v>1.4398000000000004</v>
      </c>
      <c r="BG466">
        <f t="shared" si="74"/>
        <v>0.85</v>
      </c>
      <c r="BH466">
        <f t="shared" si="75"/>
        <v>0.99</v>
      </c>
      <c r="BI466">
        <f t="shared" si="76"/>
        <v>2.1800000000000002</v>
      </c>
      <c r="BJ466">
        <f t="shared" si="77"/>
        <v>1.46</v>
      </c>
      <c r="BK466">
        <f t="shared" si="78"/>
        <v>1.62</v>
      </c>
      <c r="BL466">
        <f t="shared" si="79"/>
        <v>9034.0800000000181</v>
      </c>
    </row>
    <row r="467" spans="1:64" x14ac:dyDescent="0.2">
      <c r="A467" s="1">
        <v>465</v>
      </c>
      <c r="B467" s="7" t="s">
        <v>24</v>
      </c>
      <c r="C467" s="3">
        <v>39938</v>
      </c>
      <c r="D467" s="4" t="s">
        <v>629</v>
      </c>
      <c r="E467" s="4" t="s">
        <v>170</v>
      </c>
      <c r="F467" s="5" t="str">
        <f t="shared" si="70"/>
        <v>M</v>
      </c>
      <c r="G467" s="6">
        <v>0.88958333333333339</v>
      </c>
      <c r="H467" s="6">
        <v>0.90555555555555556</v>
      </c>
      <c r="I467" s="85">
        <f t="shared" si="71"/>
        <v>22.999999999999918</v>
      </c>
      <c r="J467" s="86">
        <f>I467*Segmentos!$D$7*(AH467%)*IF(ISNUMBER(AI467),AI467%,0)</f>
        <v>71226.399999999732</v>
      </c>
      <c r="K467" s="86">
        <f>I467*Segmentos!$D$7*(AL467%)*IF(ISNUMBER(AM467),AM467%,0)</f>
        <v>63893.999999999767</v>
      </c>
      <c r="L467" s="4"/>
      <c r="M467" s="2">
        <v>0.73</v>
      </c>
      <c r="N467" s="2">
        <v>1.5</v>
      </c>
      <c r="O467" s="2">
        <v>50.4</v>
      </c>
      <c r="P467" s="2">
        <v>56.940300000000001</v>
      </c>
      <c r="Q467" s="2">
        <v>0.5</v>
      </c>
      <c r="R467" s="2">
        <v>0.8</v>
      </c>
      <c r="S467" s="2">
        <v>62.2</v>
      </c>
      <c r="T467" s="2">
        <v>6.4486999999999997</v>
      </c>
      <c r="U467" s="2">
        <v>1.04</v>
      </c>
      <c r="V467" s="2">
        <v>2</v>
      </c>
      <c r="W467" s="2">
        <v>51.4</v>
      </c>
      <c r="X467" s="2">
        <v>16.9148</v>
      </c>
      <c r="Y467" s="2">
        <v>0.88</v>
      </c>
      <c r="Z467" s="2">
        <v>1.5</v>
      </c>
      <c r="AA467" s="2">
        <v>58.4</v>
      </c>
      <c r="AB467" s="2">
        <v>20.273099999999999</v>
      </c>
      <c r="AC467" s="2">
        <v>0.52</v>
      </c>
      <c r="AD467" s="2">
        <v>1.4</v>
      </c>
      <c r="AE467" s="2">
        <v>38</v>
      </c>
      <c r="AF467" s="2">
        <v>13.303599999999999</v>
      </c>
      <c r="AG467" s="20">
        <v>0.76</v>
      </c>
      <c r="AH467" s="20">
        <v>1.4</v>
      </c>
      <c r="AI467" s="20">
        <v>55.3</v>
      </c>
      <c r="AJ467" s="20">
        <v>28.215900000000001</v>
      </c>
      <c r="AK467" s="18">
        <v>0.7</v>
      </c>
      <c r="AL467" s="18">
        <v>1.5</v>
      </c>
      <c r="AM467" s="18">
        <v>46.3</v>
      </c>
      <c r="AN467" s="18">
        <v>28.724399999999999</v>
      </c>
      <c r="AO467" s="2">
        <v>0.01</v>
      </c>
      <c r="AP467" s="2">
        <v>0.1</v>
      </c>
      <c r="AQ467" s="2">
        <v>8.6999999999999993</v>
      </c>
      <c r="AR467" s="2">
        <v>5.1200000000000002E-2</v>
      </c>
      <c r="AS467" s="2">
        <v>0.13</v>
      </c>
      <c r="AT467" s="2">
        <v>0.3</v>
      </c>
      <c r="AU467" s="2">
        <v>47.8</v>
      </c>
      <c r="AV467" s="2">
        <v>2.2107999999999999</v>
      </c>
      <c r="AW467" s="2">
        <v>1.36</v>
      </c>
      <c r="AX467" s="2">
        <v>2.5</v>
      </c>
      <c r="AY467" s="2">
        <v>55.5</v>
      </c>
      <c r="AZ467" s="2">
        <v>30.482800000000001</v>
      </c>
      <c r="BA467" s="2">
        <v>0.81</v>
      </c>
      <c r="BB467" s="2">
        <v>1.8</v>
      </c>
      <c r="BC467" s="2">
        <v>45.8</v>
      </c>
      <c r="BD467" s="2">
        <v>24.195599999999999</v>
      </c>
      <c r="BE467" s="4" t="str">
        <f t="shared" si="72"/>
        <v>NO APLICA</v>
      </c>
      <c r="BF467" s="4">
        <f t="shared" si="73"/>
        <v>0.60580000000000001</v>
      </c>
      <c r="BG467">
        <f t="shared" si="74"/>
        <v>0.01</v>
      </c>
      <c r="BH467">
        <f t="shared" si="75"/>
        <v>0.13</v>
      </c>
      <c r="BI467">
        <f t="shared" si="76"/>
        <v>1.36</v>
      </c>
      <c r="BJ467">
        <f t="shared" si="77"/>
        <v>0.7</v>
      </c>
      <c r="BK467">
        <f t="shared" si="78"/>
        <v>0.76</v>
      </c>
      <c r="BL467">
        <f t="shared" si="79"/>
        <v>1738.7999999999938</v>
      </c>
    </row>
    <row r="468" spans="1:64" x14ac:dyDescent="0.2">
      <c r="A468" s="1">
        <v>466</v>
      </c>
      <c r="B468" s="7" t="s">
        <v>4</v>
      </c>
      <c r="C468" s="3">
        <v>39938</v>
      </c>
      <c r="D468" s="4" t="s">
        <v>3</v>
      </c>
      <c r="E468" s="4" t="s">
        <v>165</v>
      </c>
      <c r="F468" s="5" t="str">
        <f t="shared" si="70"/>
        <v>M</v>
      </c>
      <c r="G468" s="6">
        <v>0.78263888888888899</v>
      </c>
      <c r="H468" s="6">
        <v>0.87430555555555556</v>
      </c>
      <c r="I468" s="85">
        <f t="shared" si="71"/>
        <v>131.99999999999986</v>
      </c>
      <c r="J468" s="86">
        <f>I468*Segmentos!$D$7*(AH468%)*IF(ISNUMBER(AI468),AI468%,0)</f>
        <v>1434047.9999999984</v>
      </c>
      <c r="K468" s="86">
        <f>I468*Segmentos!$D$7*(AL468%)*IF(ISNUMBER(AM468),AM468%,0)</f>
        <v>2660961.5999999973</v>
      </c>
      <c r="L468" s="4"/>
      <c r="M468" s="2">
        <v>3.95</v>
      </c>
      <c r="N468" s="2">
        <v>14.9</v>
      </c>
      <c r="O468" s="2">
        <v>26.4</v>
      </c>
      <c r="P468" s="2">
        <v>70.8733</v>
      </c>
      <c r="Q468" s="2">
        <v>4.22</v>
      </c>
      <c r="R468" s="2">
        <v>15.5</v>
      </c>
      <c r="S468" s="2">
        <v>27.2</v>
      </c>
      <c r="T468" s="2">
        <v>12.629</v>
      </c>
      <c r="U468" s="2">
        <v>5.4</v>
      </c>
      <c r="V468" s="2">
        <v>17.899999999999999</v>
      </c>
      <c r="W468" s="2">
        <v>30.2</v>
      </c>
      <c r="X468" s="2">
        <v>20.3352</v>
      </c>
      <c r="Y468" s="2">
        <v>3.45</v>
      </c>
      <c r="Z468" s="2">
        <v>13.2</v>
      </c>
      <c r="AA468" s="2">
        <v>26.2</v>
      </c>
      <c r="AB468" s="2">
        <v>18.306699999999999</v>
      </c>
      <c r="AC468" s="2">
        <v>3.33</v>
      </c>
      <c r="AD468" s="2">
        <v>14.3</v>
      </c>
      <c r="AE468" s="2">
        <v>23.2</v>
      </c>
      <c r="AF468" s="2">
        <v>19.602399999999999</v>
      </c>
      <c r="AG468" s="20">
        <v>2.72</v>
      </c>
      <c r="AH468" s="20">
        <v>14</v>
      </c>
      <c r="AI468" s="20">
        <v>19.399999999999999</v>
      </c>
      <c r="AJ468" s="20">
        <v>23.170100000000001</v>
      </c>
      <c r="AK468" s="18">
        <v>5.05</v>
      </c>
      <c r="AL468" s="18">
        <v>15.7</v>
      </c>
      <c r="AM468" s="18">
        <v>32.1</v>
      </c>
      <c r="AN468" s="18">
        <v>47.703099999999999</v>
      </c>
      <c r="AO468" s="2">
        <v>1.97</v>
      </c>
      <c r="AP468" s="2">
        <v>11.6</v>
      </c>
      <c r="AQ468" s="2">
        <v>17</v>
      </c>
      <c r="AR468" s="2">
        <v>3.8679999999999999</v>
      </c>
      <c r="AS468" s="2">
        <v>3.62</v>
      </c>
      <c r="AT468" s="2">
        <v>12.4</v>
      </c>
      <c r="AU468" s="2">
        <v>29</v>
      </c>
      <c r="AV468" s="2">
        <v>14.3009</v>
      </c>
      <c r="AW468" s="2">
        <v>4.3899999999999997</v>
      </c>
      <c r="AX468" s="2">
        <v>13</v>
      </c>
      <c r="AY468" s="2">
        <v>33.799999999999997</v>
      </c>
      <c r="AZ468" s="2">
        <v>22.6873</v>
      </c>
      <c r="BA468" s="2">
        <v>4.37</v>
      </c>
      <c r="BB468" s="2">
        <v>18.8</v>
      </c>
      <c r="BC468" s="2">
        <v>23.3</v>
      </c>
      <c r="BD468" s="2">
        <v>30.016999999999999</v>
      </c>
      <c r="BE468" s="4" t="str">
        <f t="shared" si="72"/>
        <v>ABURRIDO</v>
      </c>
      <c r="BF468" s="4">
        <f t="shared" si="73"/>
        <v>3.7856000000000001</v>
      </c>
      <c r="BG468">
        <f t="shared" si="74"/>
        <v>1.97</v>
      </c>
      <c r="BH468">
        <f t="shared" si="75"/>
        <v>3.62</v>
      </c>
      <c r="BI468">
        <f t="shared" si="76"/>
        <v>4.3899999999999997</v>
      </c>
      <c r="BJ468">
        <f t="shared" si="77"/>
        <v>5.05</v>
      </c>
      <c r="BK468">
        <f t="shared" si="78"/>
        <v>2.72</v>
      </c>
      <c r="BL468">
        <f t="shared" si="79"/>
        <v>51923.519999999939</v>
      </c>
    </row>
    <row r="469" spans="1:64" x14ac:dyDescent="0.2">
      <c r="A469" s="1">
        <v>467</v>
      </c>
      <c r="B469" s="7" t="s">
        <v>15</v>
      </c>
      <c r="C469" s="3">
        <v>39939</v>
      </c>
      <c r="D469" s="4" t="s">
        <v>626</v>
      </c>
      <c r="E469" s="4" t="s">
        <v>164</v>
      </c>
      <c r="F469" s="5" t="str">
        <f t="shared" si="70"/>
        <v>W</v>
      </c>
      <c r="G469" s="6">
        <v>0.87430555555555556</v>
      </c>
      <c r="H469" s="6">
        <v>0.9145833333333333</v>
      </c>
      <c r="I469" s="85">
        <f t="shared" si="71"/>
        <v>57.999999999999957</v>
      </c>
      <c r="J469" s="86">
        <f>I469*Segmentos!$D$7*(AH469%)*IF(ISNUMBER(AI469),AI469%,0)</f>
        <v>1834099.1999999986</v>
      </c>
      <c r="K469" s="86">
        <f>I469*Segmentos!$D$7*(AL469%)*IF(ISNUMBER(AM469),AM469%,0)</f>
        <v>2410897.5999999982</v>
      </c>
      <c r="L469" s="4"/>
      <c r="M469" s="2">
        <v>9.2100000000000009</v>
      </c>
      <c r="N469" s="2">
        <v>22</v>
      </c>
      <c r="O469" s="2">
        <v>41.9</v>
      </c>
      <c r="P469" s="2">
        <v>89.265199999999993</v>
      </c>
      <c r="Q469" s="2">
        <v>4.21</v>
      </c>
      <c r="R469" s="2">
        <v>11.9</v>
      </c>
      <c r="S469" s="2">
        <v>35.5</v>
      </c>
      <c r="T469" s="2">
        <v>6.8103999999999996</v>
      </c>
      <c r="U469" s="2">
        <v>8.57</v>
      </c>
      <c r="V469" s="2">
        <v>22.5</v>
      </c>
      <c r="W469" s="2">
        <v>38.1</v>
      </c>
      <c r="X469" s="2">
        <v>17.4298</v>
      </c>
      <c r="Y469" s="2">
        <v>7.95</v>
      </c>
      <c r="Z469" s="2">
        <v>20.3</v>
      </c>
      <c r="AA469" s="2">
        <v>39.1</v>
      </c>
      <c r="AB469" s="2">
        <v>22.7562</v>
      </c>
      <c r="AC469" s="2">
        <v>13.28</v>
      </c>
      <c r="AD469" s="2">
        <v>28.2</v>
      </c>
      <c r="AE469" s="2">
        <v>47.2</v>
      </c>
      <c r="AF469" s="2">
        <v>42.268799999999999</v>
      </c>
      <c r="AG469" s="20">
        <v>7.89</v>
      </c>
      <c r="AH469" s="20">
        <v>21.6</v>
      </c>
      <c r="AI469" s="20">
        <v>36.6</v>
      </c>
      <c r="AJ469" s="20">
        <v>36.280700000000003</v>
      </c>
      <c r="AK469" s="18">
        <v>10.4</v>
      </c>
      <c r="AL469" s="18">
        <v>22.3</v>
      </c>
      <c r="AM469" s="18">
        <v>46.6</v>
      </c>
      <c r="AN469" s="18">
        <v>52.984400000000001</v>
      </c>
      <c r="AO469" s="2">
        <v>9.06</v>
      </c>
      <c r="AP469" s="2">
        <v>20.100000000000001</v>
      </c>
      <c r="AQ469" s="2">
        <v>45.1</v>
      </c>
      <c r="AR469" s="2">
        <v>9.5972000000000008</v>
      </c>
      <c r="AS469" s="2">
        <v>8.73</v>
      </c>
      <c r="AT469" s="2">
        <v>19.8</v>
      </c>
      <c r="AU469" s="2">
        <v>44.1</v>
      </c>
      <c r="AV469" s="2">
        <v>18.651800000000001</v>
      </c>
      <c r="AW469" s="2">
        <v>8.67</v>
      </c>
      <c r="AX469" s="2">
        <v>22</v>
      </c>
      <c r="AY469" s="2">
        <v>39.4</v>
      </c>
      <c r="AZ469" s="2">
        <v>24.157800000000002</v>
      </c>
      <c r="BA469" s="2">
        <v>9.93</v>
      </c>
      <c r="BB469" s="2">
        <v>23.7</v>
      </c>
      <c r="BC469" s="2">
        <v>41.9</v>
      </c>
      <c r="BD469" s="2">
        <v>36.8583</v>
      </c>
      <c r="BE469" s="4" t="str">
        <f t="shared" si="72"/>
        <v>NO APLICA</v>
      </c>
      <c r="BF469" s="4">
        <f t="shared" si="73"/>
        <v>9.2562000000000015</v>
      </c>
      <c r="BG469">
        <f t="shared" si="74"/>
        <v>9.06</v>
      </c>
      <c r="BH469">
        <f t="shared" si="75"/>
        <v>8.73</v>
      </c>
      <c r="BI469">
        <f t="shared" si="76"/>
        <v>9.93</v>
      </c>
      <c r="BJ469">
        <f t="shared" si="77"/>
        <v>10.4</v>
      </c>
      <c r="BK469">
        <f t="shared" si="78"/>
        <v>7.89</v>
      </c>
      <c r="BL469">
        <f t="shared" si="79"/>
        <v>53464.399999999958</v>
      </c>
    </row>
    <row r="470" spans="1:64" x14ac:dyDescent="0.2">
      <c r="A470" s="1">
        <v>468</v>
      </c>
      <c r="B470" s="7" t="s">
        <v>41</v>
      </c>
      <c r="C470" s="3">
        <v>39939</v>
      </c>
      <c r="D470" s="4" t="s">
        <v>3</v>
      </c>
      <c r="E470" s="4" t="s">
        <v>174</v>
      </c>
      <c r="F470" s="5" t="str">
        <f t="shared" si="70"/>
        <v>W</v>
      </c>
      <c r="G470" s="6">
        <v>0.91736111111111107</v>
      </c>
      <c r="H470" s="6">
        <v>0.98611111111111116</v>
      </c>
      <c r="I470" s="85">
        <f t="shared" si="71"/>
        <v>99.000000000000128</v>
      </c>
      <c r="J470" s="86">
        <f>I470*Segmentos!$D$7*(AH470%)*IF(ISNUMBER(AI470),AI470%,0)</f>
        <v>2239142.4000000032</v>
      </c>
      <c r="K470" s="86">
        <f>I470*Segmentos!$D$7*(AL470%)*IF(ISNUMBER(AM470),AM470%,0)</f>
        <v>2042172.0000000028</v>
      </c>
      <c r="L470" s="4"/>
      <c r="M470" s="2">
        <v>5.4</v>
      </c>
      <c r="N470" s="2">
        <v>21.8</v>
      </c>
      <c r="O470" s="2">
        <v>24.7</v>
      </c>
      <c r="P470" s="2">
        <v>90.33</v>
      </c>
      <c r="Q470" s="2">
        <v>3.64</v>
      </c>
      <c r="R470" s="2">
        <v>12.9</v>
      </c>
      <c r="S470" s="2">
        <v>28.2</v>
      </c>
      <c r="T470" s="2">
        <v>10.152799999999999</v>
      </c>
      <c r="U470" s="2">
        <v>4.5199999999999996</v>
      </c>
      <c r="V470" s="2">
        <v>17.100000000000001</v>
      </c>
      <c r="W470" s="2">
        <v>26.3</v>
      </c>
      <c r="X470" s="2">
        <v>15.848599999999999</v>
      </c>
      <c r="Y470" s="2">
        <v>5.21</v>
      </c>
      <c r="Z470" s="2">
        <v>24.5</v>
      </c>
      <c r="AA470" s="2">
        <v>21.3</v>
      </c>
      <c r="AB470" s="2">
        <v>25.746400000000001</v>
      </c>
      <c r="AC470" s="2">
        <v>7.02</v>
      </c>
      <c r="AD470" s="2">
        <v>27</v>
      </c>
      <c r="AE470" s="2">
        <v>26</v>
      </c>
      <c r="AF470" s="2">
        <v>38.582299999999996</v>
      </c>
      <c r="AG470" s="20">
        <v>5.66</v>
      </c>
      <c r="AH470" s="20">
        <v>24.8</v>
      </c>
      <c r="AI470" s="20">
        <v>22.8</v>
      </c>
      <c r="AJ470" s="20">
        <v>44.948500000000003</v>
      </c>
      <c r="AK470" s="18">
        <v>5.16</v>
      </c>
      <c r="AL470" s="18">
        <v>19.100000000000001</v>
      </c>
      <c r="AM470" s="18">
        <v>27</v>
      </c>
      <c r="AN470" s="18">
        <v>45.381399999999999</v>
      </c>
      <c r="AO470" s="2">
        <v>1.56</v>
      </c>
      <c r="AP470" s="2">
        <v>11.9</v>
      </c>
      <c r="AQ470" s="2">
        <v>13.1</v>
      </c>
      <c r="AR470" s="2">
        <v>2.851</v>
      </c>
      <c r="AS470" s="2">
        <v>3.15</v>
      </c>
      <c r="AT470" s="2">
        <v>16.5</v>
      </c>
      <c r="AU470" s="2">
        <v>19.100000000000001</v>
      </c>
      <c r="AV470" s="2">
        <v>11.6282</v>
      </c>
      <c r="AW470" s="2">
        <v>5.53</v>
      </c>
      <c r="AX470" s="2">
        <v>21.4</v>
      </c>
      <c r="AY470" s="2">
        <v>25.9</v>
      </c>
      <c r="AZ470" s="2">
        <v>26.607700000000001</v>
      </c>
      <c r="BA470" s="2">
        <v>7.68</v>
      </c>
      <c r="BB470" s="2">
        <v>28.1</v>
      </c>
      <c r="BC470" s="2">
        <v>27.3</v>
      </c>
      <c r="BD470" s="2">
        <v>49.243200000000002</v>
      </c>
      <c r="BE470" s="4" t="str">
        <f t="shared" si="72"/>
        <v>ABURRIDO</v>
      </c>
      <c r="BF470" s="4">
        <f t="shared" si="73"/>
        <v>4.7919999999999998</v>
      </c>
      <c r="BG470">
        <f t="shared" si="74"/>
        <v>1.56</v>
      </c>
      <c r="BH470">
        <f t="shared" si="75"/>
        <v>3.15</v>
      </c>
      <c r="BI470">
        <f t="shared" si="76"/>
        <v>7.68</v>
      </c>
      <c r="BJ470">
        <f t="shared" si="77"/>
        <v>5.16</v>
      </c>
      <c r="BK470">
        <f t="shared" si="78"/>
        <v>5.66</v>
      </c>
      <c r="BL470">
        <f t="shared" si="79"/>
        <v>53307.540000000074</v>
      </c>
    </row>
    <row r="471" spans="1:64" x14ac:dyDescent="0.2">
      <c r="A471" s="1">
        <v>469</v>
      </c>
      <c r="B471" s="7" t="s">
        <v>5</v>
      </c>
      <c r="C471" s="3">
        <v>39939</v>
      </c>
      <c r="D471" s="4" t="s">
        <v>3</v>
      </c>
      <c r="E471" s="4" t="s">
        <v>164</v>
      </c>
      <c r="F471" s="5" t="str">
        <f t="shared" si="70"/>
        <v>W</v>
      </c>
      <c r="G471" s="6">
        <v>0.87430555555555556</v>
      </c>
      <c r="H471" s="6">
        <v>0.91736111111111107</v>
      </c>
      <c r="I471" s="85">
        <f t="shared" si="71"/>
        <v>61.999999999999943</v>
      </c>
      <c r="J471" s="86">
        <f>I471*Segmentos!$D$7*(AH471%)*IF(ISNUMBER(AI471),AI471%,0)</f>
        <v>1569740.7999999986</v>
      </c>
      <c r="K471" s="86">
        <f>I471*Segmentos!$D$7*(AL471%)*IF(ISNUMBER(AM471),AM471%,0)</f>
        <v>1572195.9999999986</v>
      </c>
      <c r="L471" s="4"/>
      <c r="M471" s="2">
        <v>6.35</v>
      </c>
      <c r="N471" s="2">
        <v>16.899999999999999</v>
      </c>
      <c r="O471" s="2">
        <v>37.6</v>
      </c>
      <c r="P471" s="2">
        <v>83.628299999999996</v>
      </c>
      <c r="Q471" s="2">
        <v>3.12</v>
      </c>
      <c r="R471" s="2">
        <v>11.3</v>
      </c>
      <c r="S471" s="2">
        <v>27.5</v>
      </c>
      <c r="T471" s="2">
        <v>6.8551000000000002</v>
      </c>
      <c r="U471" s="2">
        <v>6.46</v>
      </c>
      <c r="V471" s="2">
        <v>17</v>
      </c>
      <c r="W471" s="2">
        <v>38</v>
      </c>
      <c r="X471" s="2">
        <v>17.837</v>
      </c>
      <c r="Y471" s="2">
        <v>7.07</v>
      </c>
      <c r="Z471" s="2">
        <v>18.600000000000001</v>
      </c>
      <c r="AA471" s="2">
        <v>38</v>
      </c>
      <c r="AB471" s="2">
        <v>27.479600000000001</v>
      </c>
      <c r="AC471" s="2">
        <v>7.28</v>
      </c>
      <c r="AD471" s="2">
        <v>18.2</v>
      </c>
      <c r="AE471" s="2">
        <v>40.1</v>
      </c>
      <c r="AF471" s="2">
        <v>31.456600000000002</v>
      </c>
      <c r="AG471" s="20">
        <v>6.35</v>
      </c>
      <c r="AH471" s="20">
        <v>18.399999999999999</v>
      </c>
      <c r="AI471" s="20">
        <v>34.4</v>
      </c>
      <c r="AJ471" s="20">
        <v>39.657400000000003</v>
      </c>
      <c r="AK471" s="18">
        <v>6.36</v>
      </c>
      <c r="AL471" s="18">
        <v>15.5</v>
      </c>
      <c r="AM471" s="18">
        <v>40.9</v>
      </c>
      <c r="AN471" s="18">
        <v>43.970799999999997</v>
      </c>
      <c r="AO471" s="2">
        <v>3.73</v>
      </c>
      <c r="AP471" s="2">
        <v>14</v>
      </c>
      <c r="AQ471" s="2">
        <v>26.7</v>
      </c>
      <c r="AR471" s="2">
        <v>5.3711000000000002</v>
      </c>
      <c r="AS471" s="2">
        <v>3.33</v>
      </c>
      <c r="AT471" s="2">
        <v>11.5</v>
      </c>
      <c r="AU471" s="2">
        <v>28.9</v>
      </c>
      <c r="AV471" s="2">
        <v>9.6621000000000006</v>
      </c>
      <c r="AW471" s="2">
        <v>7.4</v>
      </c>
      <c r="AX471" s="2">
        <v>17.8</v>
      </c>
      <c r="AY471" s="2">
        <v>41.5</v>
      </c>
      <c r="AZ471" s="2">
        <v>28.010300000000001</v>
      </c>
      <c r="BA471" s="2">
        <v>8.0500000000000007</v>
      </c>
      <c r="BB471" s="2">
        <v>20.100000000000001</v>
      </c>
      <c r="BC471" s="2">
        <v>40</v>
      </c>
      <c r="BD471" s="2">
        <v>40.584800000000001</v>
      </c>
      <c r="BE471" s="4" t="str">
        <f t="shared" si="72"/>
        <v>NO APLICA</v>
      </c>
      <c r="BF471" s="4">
        <f t="shared" si="73"/>
        <v>5.3911999999999995</v>
      </c>
      <c r="BG471">
        <f t="shared" si="74"/>
        <v>3.73</v>
      </c>
      <c r="BH471">
        <f t="shared" si="75"/>
        <v>3.33</v>
      </c>
      <c r="BI471">
        <f t="shared" si="76"/>
        <v>8.0500000000000007</v>
      </c>
      <c r="BJ471">
        <f t="shared" si="77"/>
        <v>6.36</v>
      </c>
      <c r="BK471">
        <f t="shared" si="78"/>
        <v>6.35</v>
      </c>
      <c r="BL471">
        <f t="shared" si="79"/>
        <v>39397.279999999962</v>
      </c>
    </row>
    <row r="472" spans="1:64" x14ac:dyDescent="0.2">
      <c r="A472" s="1">
        <v>470</v>
      </c>
      <c r="B472" s="7" t="s">
        <v>18</v>
      </c>
      <c r="C472" s="3">
        <v>39939</v>
      </c>
      <c r="D472" s="4" t="s">
        <v>17</v>
      </c>
      <c r="E472" s="4" t="s">
        <v>168</v>
      </c>
      <c r="F472" s="5" t="str">
        <f t="shared" si="70"/>
        <v>W</v>
      </c>
      <c r="G472" s="6">
        <v>0.83194444444444438</v>
      </c>
      <c r="H472" s="6">
        <v>0.91388888888888886</v>
      </c>
      <c r="I472" s="85">
        <f t="shared" si="71"/>
        <v>118.00000000000006</v>
      </c>
      <c r="J472" s="86">
        <f>I472*Segmentos!$D$7*(AH472%)*IF(ISNUMBER(AI472),AI472%,0)</f>
        <v>184080.00000000012</v>
      </c>
      <c r="K472" s="86">
        <f>I472*Segmentos!$D$7*(AL472%)*IF(ISNUMBER(AM472),AM472%,0)</f>
        <v>307366.40000000026</v>
      </c>
      <c r="L472" s="4" t="s">
        <v>249</v>
      </c>
      <c r="M472" s="2">
        <v>0.53</v>
      </c>
      <c r="N472" s="2">
        <v>3.8</v>
      </c>
      <c r="O472" s="2">
        <v>13.9</v>
      </c>
      <c r="P472" s="2">
        <v>100</v>
      </c>
      <c r="Q472" s="2">
        <v>0</v>
      </c>
      <c r="R472" s="2">
        <v>0.2</v>
      </c>
      <c r="S472" s="2">
        <v>1.7</v>
      </c>
      <c r="T472" s="2">
        <v>0.10929999999999999</v>
      </c>
      <c r="U472" s="2">
        <v>0.15</v>
      </c>
      <c r="V472" s="2">
        <v>0.9</v>
      </c>
      <c r="W472" s="2">
        <v>17.399999999999999</v>
      </c>
      <c r="X472" s="2">
        <v>5.9774000000000003</v>
      </c>
      <c r="Y472" s="2">
        <v>0.28999999999999998</v>
      </c>
      <c r="Z472" s="2">
        <v>3.7</v>
      </c>
      <c r="AA472" s="2">
        <v>7.9</v>
      </c>
      <c r="AB472" s="2">
        <v>16.000499999999999</v>
      </c>
      <c r="AC472" s="2">
        <v>1.26</v>
      </c>
      <c r="AD472" s="2">
        <v>7.7</v>
      </c>
      <c r="AE472" s="2">
        <v>16.399999999999999</v>
      </c>
      <c r="AF472" s="2">
        <v>77.912700000000001</v>
      </c>
      <c r="AG472" s="20">
        <v>0.39</v>
      </c>
      <c r="AH472" s="20">
        <v>3.9</v>
      </c>
      <c r="AI472" s="20">
        <v>10</v>
      </c>
      <c r="AJ472" s="20">
        <v>34.857599999999998</v>
      </c>
      <c r="AK472" s="18">
        <v>0.66</v>
      </c>
      <c r="AL472" s="18">
        <v>3.7</v>
      </c>
      <c r="AM472" s="18">
        <v>17.600000000000001</v>
      </c>
      <c r="AN472" s="18">
        <v>65.142399999999995</v>
      </c>
      <c r="AO472" s="2">
        <v>0.01</v>
      </c>
      <c r="AP472" s="2">
        <v>0.8</v>
      </c>
      <c r="AQ472" s="2">
        <v>1.8</v>
      </c>
      <c r="AR472" s="2">
        <v>0.28860000000000002</v>
      </c>
      <c r="AS472" s="2">
        <v>0.02</v>
      </c>
      <c r="AT472" s="2">
        <v>0.9</v>
      </c>
      <c r="AU472" s="2">
        <v>2.1</v>
      </c>
      <c r="AV472" s="2">
        <v>0.77739999999999998</v>
      </c>
      <c r="AW472" s="2">
        <v>0.6</v>
      </c>
      <c r="AX472" s="2">
        <v>3.9</v>
      </c>
      <c r="AY472" s="2">
        <v>15.3</v>
      </c>
      <c r="AZ472" s="2">
        <v>32.349800000000002</v>
      </c>
      <c r="BA472" s="2">
        <v>0.92</v>
      </c>
      <c r="BB472" s="2">
        <v>6.3</v>
      </c>
      <c r="BC472" s="2">
        <v>14.7</v>
      </c>
      <c r="BD472" s="2">
        <v>66.584199999999996</v>
      </c>
      <c r="BE472" s="4" t="str">
        <f t="shared" si="72"/>
        <v>ABURRIDO</v>
      </c>
      <c r="BF472" s="4">
        <f t="shared" si="73"/>
        <v>0.39540000000000008</v>
      </c>
      <c r="BG472">
        <f t="shared" si="74"/>
        <v>0.01</v>
      </c>
      <c r="BH472">
        <f t="shared" si="75"/>
        <v>0.02</v>
      </c>
      <c r="BI472">
        <f t="shared" si="76"/>
        <v>0.92</v>
      </c>
      <c r="BJ472">
        <f t="shared" si="77"/>
        <v>0.66</v>
      </c>
      <c r="BK472">
        <f t="shared" si="78"/>
        <v>0.39</v>
      </c>
      <c r="BL472">
        <f t="shared" si="79"/>
        <v>6232.7600000000029</v>
      </c>
    </row>
    <row r="473" spans="1:64" x14ac:dyDescent="0.2">
      <c r="A473" s="1">
        <v>471</v>
      </c>
      <c r="B473" s="7" t="s">
        <v>9</v>
      </c>
      <c r="C473" s="3">
        <v>39939</v>
      </c>
      <c r="D473" s="4" t="s">
        <v>8</v>
      </c>
      <c r="E473" s="4" t="s">
        <v>168</v>
      </c>
      <c r="F473" s="5" t="str">
        <f t="shared" si="70"/>
        <v>W</v>
      </c>
      <c r="G473" s="6">
        <v>0.80069444444444438</v>
      </c>
      <c r="H473" s="6">
        <v>0.87361111111111101</v>
      </c>
      <c r="I473" s="85">
        <f t="shared" si="71"/>
        <v>104.99999999999994</v>
      </c>
      <c r="J473" s="86">
        <f>I473*Segmentos!$D$7*(AH473%)*IF(ISNUMBER(AI473),AI473%,0)</f>
        <v>1651103.9999999991</v>
      </c>
      <c r="K473" s="86">
        <f>I473*Segmentos!$D$7*(AL473%)*IF(ISNUMBER(AM473),AM473%,0)</f>
        <v>1270079.9999999993</v>
      </c>
      <c r="L473" s="4" t="s">
        <v>248</v>
      </c>
      <c r="M473" s="2">
        <v>3.47</v>
      </c>
      <c r="N473" s="2">
        <v>11.9</v>
      </c>
      <c r="O473" s="2">
        <v>29.2</v>
      </c>
      <c r="P473" s="2">
        <v>86.184200000000004</v>
      </c>
      <c r="Q473" s="2">
        <v>1.51</v>
      </c>
      <c r="R473" s="2">
        <v>6.6</v>
      </c>
      <c r="S473" s="2">
        <v>22.8</v>
      </c>
      <c r="T473" s="2">
        <v>6.2526999999999999</v>
      </c>
      <c r="U473" s="2">
        <v>1.82</v>
      </c>
      <c r="V473" s="2">
        <v>7.1</v>
      </c>
      <c r="W473" s="2">
        <v>25.8</v>
      </c>
      <c r="X473" s="2">
        <v>9.5046999999999997</v>
      </c>
      <c r="Y473" s="2">
        <v>4.3099999999999996</v>
      </c>
      <c r="Z473" s="2">
        <v>13.8</v>
      </c>
      <c r="AA473" s="2">
        <v>31.2</v>
      </c>
      <c r="AB473" s="2">
        <v>31.672799999999999</v>
      </c>
      <c r="AC473" s="2">
        <v>4.75</v>
      </c>
      <c r="AD473" s="2">
        <v>15.9</v>
      </c>
      <c r="AE473" s="2">
        <v>29.8</v>
      </c>
      <c r="AF473" s="2">
        <v>38.753999999999998</v>
      </c>
      <c r="AG473" s="20">
        <v>3.95</v>
      </c>
      <c r="AH473" s="20">
        <v>11.7</v>
      </c>
      <c r="AI473" s="20">
        <v>33.6</v>
      </c>
      <c r="AJ473" s="20">
        <v>46.5505</v>
      </c>
      <c r="AK473" s="18">
        <v>3.03</v>
      </c>
      <c r="AL473" s="18">
        <v>12</v>
      </c>
      <c r="AM473" s="18">
        <v>25.2</v>
      </c>
      <c r="AN473" s="18">
        <v>39.633699999999997</v>
      </c>
      <c r="AO473" s="2">
        <v>0.23</v>
      </c>
      <c r="AP473" s="2">
        <v>2.2000000000000002</v>
      </c>
      <c r="AQ473" s="2">
        <v>10.5</v>
      </c>
      <c r="AR473" s="2">
        <v>0.61729999999999996</v>
      </c>
      <c r="AS473" s="2">
        <v>1.87</v>
      </c>
      <c r="AT473" s="2">
        <v>8.4</v>
      </c>
      <c r="AU473" s="2">
        <v>22.3</v>
      </c>
      <c r="AV473" s="2">
        <v>10.271000000000001</v>
      </c>
      <c r="AW473" s="2">
        <v>3.92</v>
      </c>
      <c r="AX473" s="2">
        <v>12.7</v>
      </c>
      <c r="AY473" s="2">
        <v>30.9</v>
      </c>
      <c r="AZ473" s="2">
        <v>28.063199999999998</v>
      </c>
      <c r="BA473" s="2">
        <v>4.96</v>
      </c>
      <c r="BB473" s="2">
        <v>16.100000000000001</v>
      </c>
      <c r="BC473" s="2">
        <v>30.9</v>
      </c>
      <c r="BD473" s="2">
        <v>47.232799999999997</v>
      </c>
      <c r="BE473" s="4" t="str">
        <f t="shared" si="72"/>
        <v>ABURRIDO</v>
      </c>
      <c r="BF473" s="4">
        <f t="shared" si="73"/>
        <v>2.9386000000000001</v>
      </c>
      <c r="BG473">
        <f t="shared" si="74"/>
        <v>0.23</v>
      </c>
      <c r="BH473">
        <f t="shared" si="75"/>
        <v>1.87</v>
      </c>
      <c r="BI473">
        <f t="shared" si="76"/>
        <v>4.96</v>
      </c>
      <c r="BJ473">
        <f t="shared" si="77"/>
        <v>3.03</v>
      </c>
      <c r="BK473">
        <f t="shared" si="78"/>
        <v>3.95</v>
      </c>
      <c r="BL473">
        <f t="shared" si="79"/>
        <v>36485.39999999998</v>
      </c>
    </row>
    <row r="474" spans="1:64" x14ac:dyDescent="0.2">
      <c r="A474" s="1">
        <v>472</v>
      </c>
      <c r="B474" s="7" t="s">
        <v>91</v>
      </c>
      <c r="C474" s="3">
        <v>39939</v>
      </c>
      <c r="D474" s="4" t="s">
        <v>628</v>
      </c>
      <c r="E474" s="4" t="s">
        <v>168</v>
      </c>
      <c r="F474" s="5" t="str">
        <f t="shared" si="70"/>
        <v>W</v>
      </c>
      <c r="G474" s="6">
        <v>0.91736111111111107</v>
      </c>
      <c r="H474" s="6">
        <v>1.1111111111111112E-2</v>
      </c>
      <c r="I474" s="85">
        <f t="shared" si="71"/>
        <v>135.00000000000006</v>
      </c>
      <c r="J474" s="86">
        <f>I474*Segmentos!$D$7*(AH474%)*IF(ISNUMBER(AI474),AI474%,0)</f>
        <v>1000998.0000000003</v>
      </c>
      <c r="K474" s="86">
        <f>I474*Segmentos!$D$7*(AL474%)*IF(ISNUMBER(AM474),AM474%,0)</f>
        <v>752760.00000000023</v>
      </c>
      <c r="L474" s="4" t="s">
        <v>250</v>
      </c>
      <c r="M474" s="2">
        <v>1.61</v>
      </c>
      <c r="N474" s="2">
        <v>9.6999999999999993</v>
      </c>
      <c r="O474" s="2">
        <v>16.600000000000001</v>
      </c>
      <c r="P474" s="2">
        <v>88.581500000000005</v>
      </c>
      <c r="Q474" s="2">
        <v>0.59</v>
      </c>
      <c r="R474" s="2">
        <v>4.5</v>
      </c>
      <c r="S474" s="2">
        <v>13.2</v>
      </c>
      <c r="T474" s="2">
        <v>5.4382999999999999</v>
      </c>
      <c r="U474" s="2">
        <v>2.34</v>
      </c>
      <c r="V474" s="2">
        <v>8.6999999999999993</v>
      </c>
      <c r="W474" s="2">
        <v>26.8</v>
      </c>
      <c r="X474" s="2">
        <v>26.945399999999999</v>
      </c>
      <c r="Y474" s="2">
        <v>1.77</v>
      </c>
      <c r="Z474" s="2">
        <v>12</v>
      </c>
      <c r="AA474" s="2">
        <v>14.7</v>
      </c>
      <c r="AB474" s="2">
        <v>28.638300000000001</v>
      </c>
      <c r="AC474" s="2">
        <v>1.53</v>
      </c>
      <c r="AD474" s="2">
        <v>11</v>
      </c>
      <c r="AE474" s="2">
        <v>13.9</v>
      </c>
      <c r="AF474" s="2">
        <v>27.5595</v>
      </c>
      <c r="AG474" s="20">
        <v>1.86</v>
      </c>
      <c r="AH474" s="20">
        <v>11.1</v>
      </c>
      <c r="AI474" s="20">
        <v>16.7</v>
      </c>
      <c r="AJ474" s="20">
        <v>48.385800000000003</v>
      </c>
      <c r="AK474" s="18">
        <v>1.39</v>
      </c>
      <c r="AL474" s="18">
        <v>8.5</v>
      </c>
      <c r="AM474" s="18">
        <v>16.399999999999999</v>
      </c>
      <c r="AN474" s="18">
        <v>40.195700000000002</v>
      </c>
      <c r="AO474" s="2">
        <v>0.73</v>
      </c>
      <c r="AP474" s="2">
        <v>5.9</v>
      </c>
      <c r="AQ474" s="2">
        <v>12.4</v>
      </c>
      <c r="AR474" s="2">
        <v>4.3818999999999999</v>
      </c>
      <c r="AS474" s="2">
        <v>1.28</v>
      </c>
      <c r="AT474" s="2">
        <v>8.4</v>
      </c>
      <c r="AU474" s="2">
        <v>15.2</v>
      </c>
      <c r="AV474" s="2">
        <v>15.423</v>
      </c>
      <c r="AW474" s="2">
        <v>2.0099999999999998</v>
      </c>
      <c r="AX474" s="2">
        <v>10.4</v>
      </c>
      <c r="AY474" s="2">
        <v>19.3</v>
      </c>
      <c r="AZ474" s="2">
        <v>31.650500000000001</v>
      </c>
      <c r="BA474" s="2">
        <v>1.77</v>
      </c>
      <c r="BB474" s="2">
        <v>11.2</v>
      </c>
      <c r="BC474" s="2">
        <v>15.8</v>
      </c>
      <c r="BD474" s="2">
        <v>37.125999999999998</v>
      </c>
      <c r="BE474" s="4" t="str">
        <f t="shared" si="72"/>
        <v>ABURRIDO</v>
      </c>
      <c r="BF474" s="4">
        <f t="shared" si="73"/>
        <v>1.5035999999999998</v>
      </c>
      <c r="BG474">
        <f t="shared" si="74"/>
        <v>0.73</v>
      </c>
      <c r="BH474">
        <f t="shared" si="75"/>
        <v>1.28</v>
      </c>
      <c r="BI474">
        <f t="shared" si="76"/>
        <v>2.0099999999999998</v>
      </c>
      <c r="BJ474">
        <f t="shared" si="77"/>
        <v>1.39</v>
      </c>
      <c r="BK474">
        <f t="shared" si="78"/>
        <v>1.86</v>
      </c>
      <c r="BL474">
        <f t="shared" si="79"/>
        <v>21737.700000000008</v>
      </c>
    </row>
    <row r="475" spans="1:64" x14ac:dyDescent="0.2">
      <c r="A475" s="1">
        <v>473</v>
      </c>
      <c r="B475" s="7" t="s">
        <v>1</v>
      </c>
      <c r="C475" s="3">
        <v>39939</v>
      </c>
      <c r="D475" s="4" t="s">
        <v>627</v>
      </c>
      <c r="E475" s="4" t="s">
        <v>163</v>
      </c>
      <c r="F475" s="5" t="str">
        <f t="shared" si="70"/>
        <v>W</v>
      </c>
      <c r="G475" s="6">
        <v>0.84791666666666676</v>
      </c>
      <c r="H475" s="6">
        <v>0.88402777777777775</v>
      </c>
      <c r="I475" s="85">
        <f t="shared" si="71"/>
        <v>51.999999999999815</v>
      </c>
      <c r="J475" s="86">
        <f>I475*Segmentos!$D$7*(AH475%)*IF(ISNUMBER(AI475),AI475%,0)</f>
        <v>670051.19999999751</v>
      </c>
      <c r="K475" s="86">
        <f>I475*Segmentos!$D$7*(AL475%)*IF(ISNUMBER(AM475),AM475%,0)</f>
        <v>1311855.9999999953</v>
      </c>
      <c r="L475" s="4"/>
      <c r="M475" s="2">
        <v>4.84</v>
      </c>
      <c r="N475" s="2">
        <v>10</v>
      </c>
      <c r="O475" s="2">
        <v>48.6</v>
      </c>
      <c r="P475" s="2">
        <v>79.625900000000001</v>
      </c>
      <c r="Q475" s="2">
        <v>4.47</v>
      </c>
      <c r="R475" s="2">
        <v>10.4</v>
      </c>
      <c r="S475" s="2">
        <v>43.1</v>
      </c>
      <c r="T475" s="2">
        <v>12.284800000000001</v>
      </c>
      <c r="U475" s="2">
        <v>5.39</v>
      </c>
      <c r="V475" s="2">
        <v>12.9</v>
      </c>
      <c r="W475" s="2">
        <v>41.9</v>
      </c>
      <c r="X475" s="2">
        <v>18.586300000000001</v>
      </c>
      <c r="Y475" s="2">
        <v>3.58</v>
      </c>
      <c r="Z475" s="2">
        <v>8.4</v>
      </c>
      <c r="AA475" s="2">
        <v>42.7</v>
      </c>
      <c r="AB475" s="2">
        <v>17.403600000000001</v>
      </c>
      <c r="AC475" s="2">
        <v>5.8</v>
      </c>
      <c r="AD475" s="2">
        <v>9.3000000000000007</v>
      </c>
      <c r="AE475" s="2">
        <v>62.5</v>
      </c>
      <c r="AF475" s="2">
        <v>31.351299999999998</v>
      </c>
      <c r="AG475" s="20">
        <v>3.22</v>
      </c>
      <c r="AH475" s="20">
        <v>7.8</v>
      </c>
      <c r="AI475" s="20">
        <v>41.3</v>
      </c>
      <c r="AJ475" s="20">
        <v>25.136700000000001</v>
      </c>
      <c r="AK475" s="18">
        <v>6.3</v>
      </c>
      <c r="AL475" s="18">
        <v>11.9</v>
      </c>
      <c r="AM475" s="18">
        <v>53</v>
      </c>
      <c r="AN475" s="18">
        <v>54.489199999999997</v>
      </c>
      <c r="AO475" s="2">
        <v>3.39</v>
      </c>
      <c r="AP475" s="2">
        <v>10.1</v>
      </c>
      <c r="AQ475" s="2">
        <v>33.6</v>
      </c>
      <c r="AR475" s="2">
        <v>6.0952999999999999</v>
      </c>
      <c r="AS475" s="2">
        <v>6.53</v>
      </c>
      <c r="AT475" s="2">
        <v>11.4</v>
      </c>
      <c r="AU475" s="2">
        <v>57.2</v>
      </c>
      <c r="AV475" s="2">
        <v>23.689299999999999</v>
      </c>
      <c r="AW475" s="2">
        <v>4.9000000000000004</v>
      </c>
      <c r="AX475" s="2">
        <v>9.1</v>
      </c>
      <c r="AY475" s="2">
        <v>53.8</v>
      </c>
      <c r="AZ475" s="2">
        <v>23.1737</v>
      </c>
      <c r="BA475" s="2">
        <v>4.2300000000000004</v>
      </c>
      <c r="BB475" s="2">
        <v>9.6999999999999993</v>
      </c>
      <c r="BC475" s="2">
        <v>43.6</v>
      </c>
      <c r="BD475" s="2">
        <v>26.6677</v>
      </c>
      <c r="BE475" s="4" t="str">
        <f t="shared" si="72"/>
        <v>NO APLICA</v>
      </c>
      <c r="BF475" s="4">
        <f t="shared" si="73"/>
        <v>5.4346000000000005</v>
      </c>
      <c r="BG475">
        <f t="shared" si="74"/>
        <v>3.39</v>
      </c>
      <c r="BH475">
        <f t="shared" si="75"/>
        <v>6.53</v>
      </c>
      <c r="BI475">
        <f t="shared" si="76"/>
        <v>4.9000000000000004</v>
      </c>
      <c r="BJ475">
        <f t="shared" si="77"/>
        <v>6.3</v>
      </c>
      <c r="BK475">
        <f t="shared" si="78"/>
        <v>3.22</v>
      </c>
      <c r="BL475">
        <f t="shared" si="79"/>
        <v>25271.999999999913</v>
      </c>
    </row>
    <row r="476" spans="1:64" x14ac:dyDescent="0.2">
      <c r="A476" s="1">
        <v>474</v>
      </c>
      <c r="B476" s="7" t="s">
        <v>36</v>
      </c>
      <c r="C476" s="3">
        <v>39939</v>
      </c>
      <c r="D476" s="4" t="s">
        <v>626</v>
      </c>
      <c r="E476" s="4" t="s">
        <v>163</v>
      </c>
      <c r="F476" s="5" t="str">
        <f t="shared" si="70"/>
        <v>W</v>
      </c>
      <c r="G476" s="6">
        <v>0.9194444444444444</v>
      </c>
      <c r="H476" s="6">
        <v>0.94374999999999998</v>
      </c>
      <c r="I476" s="85">
        <f t="shared" si="71"/>
        <v>35.000000000000036</v>
      </c>
      <c r="J476" s="86">
        <f>I476*Segmentos!$D$7*(AH476%)*IF(ISNUMBER(AI476),AI476%,0)</f>
        <v>1365644.0000000014</v>
      </c>
      <c r="K476" s="86">
        <f>I476*Segmentos!$D$7*(AL476%)*IF(ISNUMBER(AM476),AM476%,0)</f>
        <v>2075682.0000000021</v>
      </c>
      <c r="L476" s="4"/>
      <c r="M476" s="2">
        <v>12.43</v>
      </c>
      <c r="N476" s="2">
        <v>18.7</v>
      </c>
      <c r="O476" s="2">
        <v>66.5</v>
      </c>
      <c r="P476" s="2">
        <v>87.690700000000007</v>
      </c>
      <c r="Q476" s="2">
        <v>7.59</v>
      </c>
      <c r="R476" s="2">
        <v>12.6</v>
      </c>
      <c r="S476" s="2">
        <v>60</v>
      </c>
      <c r="T476" s="2">
        <v>8.9292999999999996</v>
      </c>
      <c r="U476" s="2">
        <v>11.39</v>
      </c>
      <c r="V476" s="2">
        <v>20.6</v>
      </c>
      <c r="W476" s="2">
        <v>55.2</v>
      </c>
      <c r="X476" s="2">
        <v>16.844200000000001</v>
      </c>
      <c r="Y476" s="2">
        <v>13.21</v>
      </c>
      <c r="Z476" s="2">
        <v>18.399999999999999</v>
      </c>
      <c r="AA476" s="2">
        <v>71.599999999999994</v>
      </c>
      <c r="AB476" s="2">
        <v>27.505299999999998</v>
      </c>
      <c r="AC476" s="2">
        <v>14.86</v>
      </c>
      <c r="AD476" s="2">
        <v>20.8</v>
      </c>
      <c r="AE476" s="2">
        <v>71.599999999999994</v>
      </c>
      <c r="AF476" s="2">
        <v>34.411900000000003</v>
      </c>
      <c r="AG476" s="20">
        <v>9.75</v>
      </c>
      <c r="AH476" s="20">
        <v>15.1</v>
      </c>
      <c r="AI476" s="20">
        <v>64.599999999999994</v>
      </c>
      <c r="AJ476" s="20">
        <v>32.632599999999996</v>
      </c>
      <c r="AK476" s="18">
        <v>14.85</v>
      </c>
      <c r="AL476" s="18">
        <v>21.9</v>
      </c>
      <c r="AM476" s="18">
        <v>67.7</v>
      </c>
      <c r="AN476" s="18">
        <v>55.058100000000003</v>
      </c>
      <c r="AO476" s="2">
        <v>12.78</v>
      </c>
      <c r="AP476" s="2">
        <v>19.5</v>
      </c>
      <c r="AQ476" s="2">
        <v>65.5</v>
      </c>
      <c r="AR476" s="2">
        <v>9.8492999999999995</v>
      </c>
      <c r="AS476" s="2">
        <v>15.2</v>
      </c>
      <c r="AT476" s="2">
        <v>21.5</v>
      </c>
      <c r="AU476" s="2">
        <v>70.599999999999994</v>
      </c>
      <c r="AV476" s="2">
        <v>23.625499999999999</v>
      </c>
      <c r="AW476" s="2">
        <v>11.29</v>
      </c>
      <c r="AX476" s="2">
        <v>17.5</v>
      </c>
      <c r="AY476" s="2">
        <v>64.599999999999994</v>
      </c>
      <c r="AZ476" s="2">
        <v>22.9057</v>
      </c>
      <c r="BA476" s="2">
        <v>11.59</v>
      </c>
      <c r="BB476" s="2">
        <v>17.7</v>
      </c>
      <c r="BC476" s="2">
        <v>65.3</v>
      </c>
      <c r="BD476" s="2">
        <v>31.310300000000002</v>
      </c>
      <c r="BE476" s="4" t="str">
        <f t="shared" si="72"/>
        <v>NO APLICA</v>
      </c>
      <c r="BF476" s="4">
        <f t="shared" si="73"/>
        <v>13.397</v>
      </c>
      <c r="BG476">
        <f t="shared" si="74"/>
        <v>12.78</v>
      </c>
      <c r="BH476">
        <f t="shared" si="75"/>
        <v>15.2</v>
      </c>
      <c r="BI476">
        <f t="shared" si="76"/>
        <v>11.59</v>
      </c>
      <c r="BJ476">
        <f t="shared" si="77"/>
        <v>14.85</v>
      </c>
      <c r="BK476">
        <f t="shared" si="78"/>
        <v>9.75</v>
      </c>
      <c r="BL476">
        <f t="shared" si="79"/>
        <v>43524.250000000044</v>
      </c>
    </row>
    <row r="477" spans="1:64" x14ac:dyDescent="0.2">
      <c r="A477" s="1">
        <v>475</v>
      </c>
      <c r="B477" s="7" t="s">
        <v>88</v>
      </c>
      <c r="C477" s="3">
        <v>39939</v>
      </c>
      <c r="D477" s="4" t="s">
        <v>626</v>
      </c>
      <c r="E477" s="4" t="s">
        <v>163</v>
      </c>
      <c r="F477" s="5" t="str">
        <f t="shared" si="70"/>
        <v>W</v>
      </c>
      <c r="G477" s="6">
        <v>0.91736111111111107</v>
      </c>
      <c r="H477" s="6">
        <v>0.9194444444444444</v>
      </c>
      <c r="I477" s="85">
        <f t="shared" si="71"/>
        <v>2.9999999999999893</v>
      </c>
      <c r="J477" s="86">
        <f>I477*Segmentos!$D$7*(AH477%)*IF(ISNUMBER(AI477),AI477%,0)</f>
        <v>105209.99999999962</v>
      </c>
      <c r="K477" s="86">
        <f>I477*Segmentos!$D$7*(AL477%)*IF(ISNUMBER(AM477),AM477%,0)</f>
        <v>147959.99999999948</v>
      </c>
      <c r="L477" s="4"/>
      <c r="M477" s="2">
        <v>10.65</v>
      </c>
      <c r="N477" s="2">
        <v>12.2</v>
      </c>
      <c r="O477" s="2">
        <v>87.3</v>
      </c>
      <c r="P477" s="2">
        <v>88.312200000000004</v>
      </c>
      <c r="Q477" s="2">
        <v>5.83</v>
      </c>
      <c r="R477" s="2">
        <v>6.7</v>
      </c>
      <c r="S477" s="2">
        <v>86.8</v>
      </c>
      <c r="T477" s="2">
        <v>8.0693999999999999</v>
      </c>
      <c r="U477" s="2">
        <v>8.5</v>
      </c>
      <c r="V477" s="2">
        <v>10.1</v>
      </c>
      <c r="W477" s="2">
        <v>84.3</v>
      </c>
      <c r="X477" s="2">
        <v>14.775399999999999</v>
      </c>
      <c r="Y477" s="2">
        <v>9.57</v>
      </c>
      <c r="Z477" s="2">
        <v>11.5</v>
      </c>
      <c r="AA477" s="2">
        <v>83.2</v>
      </c>
      <c r="AB477" s="2">
        <v>23.442900000000002</v>
      </c>
      <c r="AC477" s="2">
        <v>15.44</v>
      </c>
      <c r="AD477" s="2">
        <v>16.899999999999999</v>
      </c>
      <c r="AE477" s="2">
        <v>91.1</v>
      </c>
      <c r="AF477" s="2">
        <v>42.024500000000003</v>
      </c>
      <c r="AG477" s="20">
        <v>8.8000000000000007</v>
      </c>
      <c r="AH477" s="20">
        <v>10.5</v>
      </c>
      <c r="AI477" s="20">
        <v>83.5</v>
      </c>
      <c r="AJ477" s="20">
        <v>34.603999999999999</v>
      </c>
      <c r="AK477" s="18">
        <v>12.32</v>
      </c>
      <c r="AL477" s="18">
        <v>13.7</v>
      </c>
      <c r="AM477" s="18">
        <v>90</v>
      </c>
      <c r="AN477" s="18">
        <v>53.708199999999998</v>
      </c>
      <c r="AO477" s="2">
        <v>10.97</v>
      </c>
      <c r="AP477" s="2">
        <v>12.7</v>
      </c>
      <c r="AQ477" s="2">
        <v>86.4</v>
      </c>
      <c r="AR477" s="2">
        <v>9.9398</v>
      </c>
      <c r="AS477" s="2">
        <v>10.51</v>
      </c>
      <c r="AT477" s="2">
        <v>12.2</v>
      </c>
      <c r="AU477" s="2">
        <v>86.4</v>
      </c>
      <c r="AV477" s="2">
        <v>19.207699999999999</v>
      </c>
      <c r="AW477" s="2">
        <v>8.99</v>
      </c>
      <c r="AX477" s="2">
        <v>10.5</v>
      </c>
      <c r="AY477" s="2">
        <v>86</v>
      </c>
      <c r="AZ477" s="2">
        <v>21.425699999999999</v>
      </c>
      <c r="BA477" s="2">
        <v>11.88</v>
      </c>
      <c r="BB477" s="2">
        <v>13.4</v>
      </c>
      <c r="BC477" s="2">
        <v>88.9</v>
      </c>
      <c r="BD477" s="2">
        <v>37.738999999999997</v>
      </c>
      <c r="BE477" s="4" t="str">
        <f t="shared" si="72"/>
        <v>NO APLICA</v>
      </c>
      <c r="BF477" s="4">
        <f t="shared" si="73"/>
        <v>11.0474</v>
      </c>
      <c r="BG477">
        <f t="shared" si="74"/>
        <v>10.97</v>
      </c>
      <c r="BH477">
        <f t="shared" si="75"/>
        <v>10.51</v>
      </c>
      <c r="BI477">
        <f t="shared" si="76"/>
        <v>11.88</v>
      </c>
      <c r="BJ477">
        <f t="shared" si="77"/>
        <v>12.32</v>
      </c>
      <c r="BK477">
        <f t="shared" si="78"/>
        <v>8.8000000000000007</v>
      </c>
      <c r="BL477">
        <f t="shared" si="79"/>
        <v>3195.179999999988</v>
      </c>
    </row>
    <row r="478" spans="1:64" x14ac:dyDescent="0.2">
      <c r="A478" s="1">
        <v>476</v>
      </c>
      <c r="B478" s="7" t="s">
        <v>30</v>
      </c>
      <c r="C478" s="3">
        <v>39939</v>
      </c>
      <c r="D478" s="4" t="s">
        <v>628</v>
      </c>
      <c r="E478" s="4" t="s">
        <v>163</v>
      </c>
      <c r="F478" s="5" t="str">
        <f t="shared" si="70"/>
        <v>W</v>
      </c>
      <c r="G478" s="6">
        <v>0.87569444444444444</v>
      </c>
      <c r="H478" s="6">
        <v>0.91180555555555554</v>
      </c>
      <c r="I478" s="85">
        <f t="shared" si="71"/>
        <v>51.999999999999972</v>
      </c>
      <c r="J478" s="86">
        <f>I478*Segmentos!$D$7*(AH478%)*IF(ISNUMBER(AI478),AI478%,0)</f>
        <v>48422.399999999972</v>
      </c>
      <c r="K478" s="86">
        <f>I478*Segmentos!$D$7*(AL478%)*IF(ISNUMBER(AM478),AM478%,0)</f>
        <v>209830.39999999988</v>
      </c>
      <c r="L478" s="4"/>
      <c r="M478" s="2">
        <v>0.64</v>
      </c>
      <c r="N478" s="2">
        <v>2.5</v>
      </c>
      <c r="O478" s="2">
        <v>25.5</v>
      </c>
      <c r="P478" s="2">
        <v>80.866299999999995</v>
      </c>
      <c r="Q478" s="2">
        <v>0.1</v>
      </c>
      <c r="R478" s="2">
        <v>0.8</v>
      </c>
      <c r="S478" s="2">
        <v>12.4</v>
      </c>
      <c r="T478" s="2">
        <v>2.1804999999999999</v>
      </c>
      <c r="U478" s="2">
        <v>0.52</v>
      </c>
      <c r="V478" s="2">
        <v>2.6</v>
      </c>
      <c r="W478" s="2">
        <v>20.100000000000001</v>
      </c>
      <c r="X478" s="2">
        <v>13.8057</v>
      </c>
      <c r="Y478" s="2">
        <v>0.61</v>
      </c>
      <c r="Z478" s="2">
        <v>3.1</v>
      </c>
      <c r="AA478" s="2">
        <v>19.8</v>
      </c>
      <c r="AB478" s="2">
        <v>22.718599999999999</v>
      </c>
      <c r="AC478" s="2">
        <v>1.02</v>
      </c>
      <c r="AD478" s="2">
        <v>2.8</v>
      </c>
      <c r="AE478" s="2">
        <v>36.1</v>
      </c>
      <c r="AF478" s="2">
        <v>42.1614</v>
      </c>
      <c r="AG478" s="20">
        <v>0.24</v>
      </c>
      <c r="AH478" s="20">
        <v>2.4</v>
      </c>
      <c r="AI478" s="20">
        <v>9.6999999999999993</v>
      </c>
      <c r="AJ478" s="20">
        <v>14.1831</v>
      </c>
      <c r="AK478" s="18">
        <v>1</v>
      </c>
      <c r="AL478" s="18">
        <v>2.6</v>
      </c>
      <c r="AM478" s="18">
        <v>38.799999999999997</v>
      </c>
      <c r="AN478" s="18">
        <v>66.683300000000003</v>
      </c>
      <c r="AO478" s="2">
        <v>0.45</v>
      </c>
      <c r="AP478" s="2">
        <v>2</v>
      </c>
      <c r="AQ478" s="2">
        <v>22.5</v>
      </c>
      <c r="AR478" s="2">
        <v>6.1588000000000003</v>
      </c>
      <c r="AS478" s="2">
        <v>0.6</v>
      </c>
      <c r="AT478" s="2">
        <v>1.4</v>
      </c>
      <c r="AU478" s="2">
        <v>43.8</v>
      </c>
      <c r="AV478" s="2">
        <v>16.621600000000001</v>
      </c>
      <c r="AW478" s="2">
        <v>0.46</v>
      </c>
      <c r="AX478" s="2">
        <v>1</v>
      </c>
      <c r="AY478" s="2">
        <v>46.2</v>
      </c>
      <c r="AZ478" s="2">
        <v>16.798300000000001</v>
      </c>
      <c r="BA478" s="2">
        <v>0.85</v>
      </c>
      <c r="BB478" s="2">
        <v>4.5</v>
      </c>
      <c r="BC478" s="2">
        <v>19.100000000000001</v>
      </c>
      <c r="BD478" s="2">
        <v>41.287599999999998</v>
      </c>
      <c r="BE478" s="4" t="str">
        <f t="shared" si="72"/>
        <v>NO APLICA</v>
      </c>
      <c r="BF478" s="4">
        <f t="shared" si="73"/>
        <v>0.67920000000000003</v>
      </c>
      <c r="BG478">
        <f t="shared" si="74"/>
        <v>0.45</v>
      </c>
      <c r="BH478">
        <f t="shared" si="75"/>
        <v>0.6</v>
      </c>
      <c r="BI478">
        <f t="shared" si="76"/>
        <v>0.85</v>
      </c>
      <c r="BJ478">
        <f t="shared" si="77"/>
        <v>1</v>
      </c>
      <c r="BK478">
        <f t="shared" si="78"/>
        <v>0.24</v>
      </c>
      <c r="BL478">
        <f t="shared" si="79"/>
        <v>3314.9999999999986</v>
      </c>
    </row>
    <row r="479" spans="1:64" x14ac:dyDescent="0.2">
      <c r="A479" s="1">
        <v>477</v>
      </c>
      <c r="B479" s="7" t="s">
        <v>11</v>
      </c>
      <c r="C479" s="3">
        <v>39939</v>
      </c>
      <c r="D479" s="4" t="s">
        <v>8</v>
      </c>
      <c r="E479" s="4" t="s">
        <v>166</v>
      </c>
      <c r="F479" s="5" t="str">
        <f t="shared" si="70"/>
        <v>W</v>
      </c>
      <c r="G479" s="6">
        <v>0.91111111111111109</v>
      </c>
      <c r="H479" s="6">
        <v>0.91180555555555554</v>
      </c>
      <c r="I479" s="85">
        <f t="shared" si="71"/>
        <v>0.99999999999999645</v>
      </c>
      <c r="J479" s="86">
        <f>I479*Segmentos!$D$7*(AH479%)*IF(ISNUMBER(AI479),AI479%,0)</f>
        <v>13599.999999999953</v>
      </c>
      <c r="K479" s="86">
        <f>I479*Segmentos!$D$7*(AL479%)*IF(ISNUMBER(AM479),AM479%,0)</f>
        <v>13599.999999999953</v>
      </c>
      <c r="L479" s="4"/>
      <c r="M479" s="2">
        <v>3.4</v>
      </c>
      <c r="N479" s="2">
        <v>3.4</v>
      </c>
      <c r="O479" s="2">
        <v>100</v>
      </c>
      <c r="P479" s="2">
        <v>86.865600000000001</v>
      </c>
      <c r="Q479" s="2">
        <v>0.89</v>
      </c>
      <c r="R479" s="2">
        <v>0.9</v>
      </c>
      <c r="S479" s="2">
        <v>100</v>
      </c>
      <c r="T479" s="2">
        <v>3.7843</v>
      </c>
      <c r="U479" s="2">
        <v>0.71</v>
      </c>
      <c r="V479" s="2">
        <v>0.7</v>
      </c>
      <c r="W479" s="2">
        <v>100</v>
      </c>
      <c r="X479" s="2">
        <v>3.8022</v>
      </c>
      <c r="Y479" s="2">
        <v>4.03</v>
      </c>
      <c r="Z479" s="2">
        <v>4</v>
      </c>
      <c r="AA479" s="2">
        <v>100</v>
      </c>
      <c r="AB479" s="2">
        <v>30.436299999999999</v>
      </c>
      <c r="AC479" s="2">
        <v>5.82</v>
      </c>
      <c r="AD479" s="2">
        <v>5.8</v>
      </c>
      <c r="AE479" s="2">
        <v>100</v>
      </c>
      <c r="AF479" s="2">
        <v>48.842700000000001</v>
      </c>
      <c r="AG479" s="20">
        <v>3.37</v>
      </c>
      <c r="AH479" s="20">
        <v>3.4</v>
      </c>
      <c r="AI479" s="20">
        <v>100</v>
      </c>
      <c r="AJ479" s="20">
        <v>40.868000000000002</v>
      </c>
      <c r="AK479" s="18">
        <v>3.42</v>
      </c>
      <c r="AL479" s="18">
        <v>3.4</v>
      </c>
      <c r="AM479" s="18">
        <v>100</v>
      </c>
      <c r="AN479" s="18">
        <v>45.997599999999998</v>
      </c>
      <c r="AO479" s="2">
        <v>0.96</v>
      </c>
      <c r="AP479" s="2">
        <v>1</v>
      </c>
      <c r="AQ479" s="2">
        <v>100</v>
      </c>
      <c r="AR479" s="2">
        <v>2.6953999999999998</v>
      </c>
      <c r="AS479" s="2">
        <v>2.74</v>
      </c>
      <c r="AT479" s="2">
        <v>2.7</v>
      </c>
      <c r="AU479" s="2">
        <v>100</v>
      </c>
      <c r="AV479" s="2">
        <v>15.431699999999999</v>
      </c>
      <c r="AW479" s="2">
        <v>2.75</v>
      </c>
      <c r="AX479" s="2">
        <v>2.8</v>
      </c>
      <c r="AY479" s="2">
        <v>100</v>
      </c>
      <c r="AZ479" s="2">
        <v>20.229199999999999</v>
      </c>
      <c r="BA479" s="2">
        <v>4.95</v>
      </c>
      <c r="BB479" s="2">
        <v>5</v>
      </c>
      <c r="BC479" s="2">
        <v>100</v>
      </c>
      <c r="BD479" s="2">
        <v>48.5092</v>
      </c>
      <c r="BE479" s="4" t="str">
        <f t="shared" si="72"/>
        <v>NO APLICA</v>
      </c>
      <c r="BF479" s="4">
        <f t="shared" si="73"/>
        <v>3.3570000000000002</v>
      </c>
      <c r="BG479">
        <f t="shared" si="74"/>
        <v>0.96</v>
      </c>
      <c r="BH479">
        <f t="shared" si="75"/>
        <v>2.74</v>
      </c>
      <c r="BI479">
        <f t="shared" si="76"/>
        <v>4.95</v>
      </c>
      <c r="BJ479">
        <f t="shared" si="77"/>
        <v>3.42</v>
      </c>
      <c r="BK479">
        <f t="shared" si="78"/>
        <v>3.37</v>
      </c>
      <c r="BL479">
        <f t="shared" si="79"/>
        <v>339.99999999999881</v>
      </c>
    </row>
    <row r="480" spans="1:64" x14ac:dyDescent="0.2">
      <c r="A480" s="1">
        <v>478</v>
      </c>
      <c r="B480" s="7" t="s">
        <v>6</v>
      </c>
      <c r="C480" s="3">
        <v>39939</v>
      </c>
      <c r="D480" s="4" t="s">
        <v>3</v>
      </c>
      <c r="E480" s="4" t="s">
        <v>166</v>
      </c>
      <c r="F480" s="5" t="str">
        <f t="shared" si="70"/>
        <v>W</v>
      </c>
      <c r="G480" s="6">
        <v>0.90902777777777777</v>
      </c>
      <c r="H480" s="6">
        <v>0.90972222222222221</v>
      </c>
      <c r="I480" s="85">
        <f t="shared" si="71"/>
        <v>0.99999999999999645</v>
      </c>
      <c r="J480" s="86">
        <f>I480*Segmentos!$D$7*(AH480%)*IF(ISNUMBER(AI480),AI480%,0)</f>
        <v>33999.999999999884</v>
      </c>
      <c r="K480" s="86">
        <f>I480*Segmentos!$D$7*(AL480%)*IF(ISNUMBER(AM480),AM480%,0)</f>
        <v>25199.999999999913</v>
      </c>
      <c r="L480" s="4"/>
      <c r="M480" s="2">
        <v>7.31</v>
      </c>
      <c r="N480" s="2">
        <v>7.3</v>
      </c>
      <c r="O480" s="2">
        <v>100</v>
      </c>
      <c r="P480" s="2">
        <v>84.725099999999998</v>
      </c>
      <c r="Q480" s="2">
        <v>2.99</v>
      </c>
      <c r="R480" s="2">
        <v>3</v>
      </c>
      <c r="S480" s="2">
        <v>100</v>
      </c>
      <c r="T480" s="2">
        <v>5.7876000000000003</v>
      </c>
      <c r="U480" s="2">
        <v>8.7799999999999994</v>
      </c>
      <c r="V480" s="2">
        <v>8.8000000000000007</v>
      </c>
      <c r="W480" s="2">
        <v>100</v>
      </c>
      <c r="X480" s="2">
        <v>21.323599999999999</v>
      </c>
      <c r="Y480" s="2">
        <v>6.74</v>
      </c>
      <c r="Z480" s="2">
        <v>6.7</v>
      </c>
      <c r="AA480" s="2">
        <v>100</v>
      </c>
      <c r="AB480" s="2">
        <v>23.046600000000002</v>
      </c>
      <c r="AC480" s="2">
        <v>9.09</v>
      </c>
      <c r="AD480" s="2">
        <v>9.1</v>
      </c>
      <c r="AE480" s="2">
        <v>100</v>
      </c>
      <c r="AF480" s="2">
        <v>34.567399999999999</v>
      </c>
      <c r="AG480" s="20">
        <v>8.4499999999999993</v>
      </c>
      <c r="AH480" s="20">
        <v>8.5</v>
      </c>
      <c r="AI480" s="20">
        <v>100</v>
      </c>
      <c r="AJ480" s="20">
        <v>46.456400000000002</v>
      </c>
      <c r="AK480" s="18">
        <v>6.28</v>
      </c>
      <c r="AL480" s="18">
        <v>6.3</v>
      </c>
      <c r="AM480" s="18">
        <v>100</v>
      </c>
      <c r="AN480" s="18">
        <v>38.268799999999999</v>
      </c>
      <c r="AO480" s="2">
        <v>3.6</v>
      </c>
      <c r="AP480" s="2">
        <v>3.6</v>
      </c>
      <c r="AQ480" s="2">
        <v>100</v>
      </c>
      <c r="AR480" s="2">
        <v>4.5547000000000004</v>
      </c>
      <c r="AS480" s="2">
        <v>4.16</v>
      </c>
      <c r="AT480" s="2">
        <v>4.2</v>
      </c>
      <c r="AU480" s="2">
        <v>100</v>
      </c>
      <c r="AV480" s="2">
        <v>10.6198</v>
      </c>
      <c r="AW480" s="2">
        <v>7.96</v>
      </c>
      <c r="AX480" s="2">
        <v>8</v>
      </c>
      <c r="AY480" s="2">
        <v>100</v>
      </c>
      <c r="AZ480" s="2">
        <v>26.529</v>
      </c>
      <c r="BA480" s="2">
        <v>9.6999999999999993</v>
      </c>
      <c r="BB480" s="2">
        <v>9.6999999999999993</v>
      </c>
      <c r="BC480" s="2">
        <v>100</v>
      </c>
      <c r="BD480" s="2">
        <v>43.021700000000003</v>
      </c>
      <c r="BE480" s="4" t="str">
        <f t="shared" si="72"/>
        <v>NO APLICA</v>
      </c>
      <c r="BF480" s="4">
        <f t="shared" si="73"/>
        <v>6.3635999999999999</v>
      </c>
      <c r="BG480">
        <f t="shared" si="74"/>
        <v>3.6</v>
      </c>
      <c r="BH480">
        <f t="shared" si="75"/>
        <v>4.16</v>
      </c>
      <c r="BI480">
        <f t="shared" si="76"/>
        <v>9.6999999999999993</v>
      </c>
      <c r="BJ480">
        <f t="shared" si="77"/>
        <v>6.28</v>
      </c>
      <c r="BK480">
        <f t="shared" si="78"/>
        <v>8.4499999999999993</v>
      </c>
      <c r="BL480">
        <f t="shared" si="79"/>
        <v>729.99999999999739</v>
      </c>
    </row>
    <row r="481" spans="1:64" x14ac:dyDescent="0.2">
      <c r="A481" s="1">
        <v>479</v>
      </c>
      <c r="B481" s="7" t="s">
        <v>31</v>
      </c>
      <c r="C481" s="3">
        <v>39939</v>
      </c>
      <c r="D481" s="4" t="s">
        <v>628</v>
      </c>
      <c r="E481" s="4" t="s">
        <v>166</v>
      </c>
      <c r="F481" s="5" t="str">
        <f t="shared" si="70"/>
        <v>W</v>
      </c>
      <c r="G481" s="6">
        <v>0.91180555555555554</v>
      </c>
      <c r="H481" s="6">
        <v>0.9145833333333333</v>
      </c>
      <c r="I481" s="85">
        <f t="shared" si="71"/>
        <v>3.9999999999999858</v>
      </c>
      <c r="J481" s="86">
        <f>I481*Segmentos!$D$7*(AH481%)*IF(ISNUMBER(AI481),AI481%,0)</f>
        <v>4351.9999999999854</v>
      </c>
      <c r="K481" s="86">
        <f>I481*Segmentos!$D$7*(AL481%)*IF(ISNUMBER(AM481),AM481%,0)</f>
        <v>17700.799999999941</v>
      </c>
      <c r="L481" s="4"/>
      <c r="M481" s="2">
        <v>0.71</v>
      </c>
      <c r="N481" s="2">
        <v>0.9</v>
      </c>
      <c r="O481" s="2">
        <v>81.2</v>
      </c>
      <c r="P481" s="2">
        <v>81.186099999999996</v>
      </c>
      <c r="Q481" s="2">
        <v>0.3</v>
      </c>
      <c r="R481" s="2">
        <v>0.3</v>
      </c>
      <c r="S481" s="2">
        <v>100</v>
      </c>
      <c r="T481" s="2">
        <v>5.6890999999999998</v>
      </c>
      <c r="U481" s="2">
        <v>0.6</v>
      </c>
      <c r="V481" s="2">
        <v>0.6</v>
      </c>
      <c r="W481" s="2">
        <v>100</v>
      </c>
      <c r="X481" s="2">
        <v>14.4025</v>
      </c>
      <c r="Y481" s="2">
        <v>0.76</v>
      </c>
      <c r="Z481" s="2">
        <v>1.1000000000000001</v>
      </c>
      <c r="AA481" s="2">
        <v>66.3</v>
      </c>
      <c r="AB481" s="2">
        <v>25.608000000000001</v>
      </c>
      <c r="AC481" s="2">
        <v>0.94</v>
      </c>
      <c r="AD481" s="2">
        <v>1.1000000000000001</v>
      </c>
      <c r="AE481" s="2">
        <v>85.9</v>
      </c>
      <c r="AF481" s="2">
        <v>35.486499999999999</v>
      </c>
      <c r="AG481" s="20">
        <v>0.28999999999999998</v>
      </c>
      <c r="AH481" s="20">
        <v>0.4</v>
      </c>
      <c r="AI481" s="20">
        <v>68</v>
      </c>
      <c r="AJ481" s="20">
        <v>15.6076</v>
      </c>
      <c r="AK481" s="18">
        <v>1.0900000000000001</v>
      </c>
      <c r="AL481" s="18">
        <v>1.3</v>
      </c>
      <c r="AM481" s="18">
        <v>85.1</v>
      </c>
      <c r="AN481" s="18">
        <v>65.578500000000005</v>
      </c>
      <c r="AO481" s="2">
        <v>0.69</v>
      </c>
      <c r="AP481" s="2">
        <v>0.8</v>
      </c>
      <c r="AQ481" s="2">
        <v>90.5</v>
      </c>
      <c r="AR481" s="2">
        <v>8.5806000000000004</v>
      </c>
      <c r="AS481" s="2">
        <v>0.65</v>
      </c>
      <c r="AT481" s="2">
        <v>0.9</v>
      </c>
      <c r="AU481" s="2">
        <v>71.5</v>
      </c>
      <c r="AV481" s="2">
        <v>16.448399999999999</v>
      </c>
      <c r="AW481" s="2">
        <v>0.54</v>
      </c>
      <c r="AX481" s="2">
        <v>0.7</v>
      </c>
      <c r="AY481" s="2">
        <v>74.599999999999994</v>
      </c>
      <c r="AZ481" s="2">
        <v>17.7166</v>
      </c>
      <c r="BA481" s="2">
        <v>0.88</v>
      </c>
      <c r="BB481" s="2">
        <v>1</v>
      </c>
      <c r="BC481" s="2">
        <v>87.9</v>
      </c>
      <c r="BD481" s="2">
        <v>38.4405</v>
      </c>
      <c r="BE481" s="4" t="str">
        <f t="shared" si="72"/>
        <v>NO APLICA</v>
      </c>
      <c r="BF481" s="4">
        <f t="shared" si="73"/>
        <v>0.747</v>
      </c>
      <c r="BG481">
        <f t="shared" si="74"/>
        <v>0.69</v>
      </c>
      <c r="BH481">
        <f t="shared" si="75"/>
        <v>0.65</v>
      </c>
      <c r="BI481">
        <f t="shared" si="76"/>
        <v>0.88</v>
      </c>
      <c r="BJ481">
        <f t="shared" si="77"/>
        <v>1.0900000000000001</v>
      </c>
      <c r="BK481">
        <f t="shared" si="78"/>
        <v>0.28999999999999998</v>
      </c>
      <c r="BL481">
        <f t="shared" si="79"/>
        <v>292.31999999999897</v>
      </c>
    </row>
    <row r="482" spans="1:64" x14ac:dyDescent="0.2">
      <c r="A482" s="1">
        <v>480</v>
      </c>
      <c r="B482" s="7" t="s">
        <v>43</v>
      </c>
      <c r="C482" s="3">
        <v>39939</v>
      </c>
      <c r="D482" s="4" t="s">
        <v>629</v>
      </c>
      <c r="E482" s="4" t="s">
        <v>170</v>
      </c>
      <c r="F482" s="5" t="str">
        <f t="shared" si="70"/>
        <v>W</v>
      </c>
      <c r="G482" s="6">
        <v>0.91249999999999998</v>
      </c>
      <c r="H482" s="6">
        <v>0.93055555555555547</v>
      </c>
      <c r="I482" s="85">
        <f t="shared" si="71"/>
        <v>25.999999999999908</v>
      </c>
      <c r="J482" s="86">
        <f>I482*Segmentos!$D$7*(AH482%)*IF(ISNUMBER(AI482),AI482%,0)</f>
        <v>30201.599999999889</v>
      </c>
      <c r="K482" s="86">
        <f>I482*Segmentos!$D$7*(AL482%)*IF(ISNUMBER(AM482),AM482%,0)</f>
        <v>70615.999999999738</v>
      </c>
      <c r="L482" s="4"/>
      <c r="M482" s="2">
        <v>0.5</v>
      </c>
      <c r="N482" s="2">
        <v>1.3</v>
      </c>
      <c r="O482" s="2">
        <v>38.1</v>
      </c>
      <c r="P482" s="2">
        <v>66.0167</v>
      </c>
      <c r="Q482" s="2">
        <v>0.28999999999999998</v>
      </c>
      <c r="R482" s="2">
        <v>0.8</v>
      </c>
      <c r="S482" s="2">
        <v>35.5</v>
      </c>
      <c r="T482" s="2">
        <v>6.3345000000000002</v>
      </c>
      <c r="U482" s="2">
        <v>0.72</v>
      </c>
      <c r="V482" s="2">
        <v>0.9</v>
      </c>
      <c r="W482" s="2">
        <v>75.8</v>
      </c>
      <c r="X482" s="2">
        <v>19.712900000000001</v>
      </c>
      <c r="Y482" s="2">
        <v>0.46</v>
      </c>
      <c r="Z482" s="2">
        <v>1.2</v>
      </c>
      <c r="AA482" s="2">
        <v>39</v>
      </c>
      <c r="AB482" s="2">
        <v>17.833500000000001</v>
      </c>
      <c r="AC482" s="2">
        <v>0.51</v>
      </c>
      <c r="AD482" s="2">
        <v>1.9</v>
      </c>
      <c r="AE482" s="2">
        <v>26.5</v>
      </c>
      <c r="AF482" s="2">
        <v>22.1357</v>
      </c>
      <c r="AG482" s="20">
        <v>0.28999999999999998</v>
      </c>
      <c r="AH482" s="20">
        <v>1.2</v>
      </c>
      <c r="AI482" s="20">
        <v>24.2</v>
      </c>
      <c r="AJ482" s="20">
        <v>17.955100000000002</v>
      </c>
      <c r="AK482" s="18">
        <v>0.7</v>
      </c>
      <c r="AL482" s="18">
        <v>1.4</v>
      </c>
      <c r="AM482" s="18">
        <v>48.5</v>
      </c>
      <c r="AN482" s="18">
        <v>48.061599999999999</v>
      </c>
      <c r="AO482" s="2">
        <v>0.18</v>
      </c>
      <c r="AP482" s="2">
        <v>0.4</v>
      </c>
      <c r="AQ482" s="2">
        <v>45.5</v>
      </c>
      <c r="AR482" s="2">
        <v>2.5834999999999999</v>
      </c>
      <c r="AS482" s="2">
        <v>0.66</v>
      </c>
      <c r="AT482" s="2">
        <v>1.4</v>
      </c>
      <c r="AU482" s="2">
        <v>47.2</v>
      </c>
      <c r="AV482" s="2">
        <v>19.154399999999999</v>
      </c>
      <c r="AW482" s="2">
        <v>0.71</v>
      </c>
      <c r="AX482" s="2">
        <v>2.6</v>
      </c>
      <c r="AY482" s="2">
        <v>28</v>
      </c>
      <c r="AZ482" s="2">
        <v>26.9345</v>
      </c>
      <c r="BA482" s="2">
        <v>0.35</v>
      </c>
      <c r="BB482" s="2">
        <v>0.6</v>
      </c>
      <c r="BC482" s="2">
        <v>56.8</v>
      </c>
      <c r="BD482" s="2">
        <v>17.3443</v>
      </c>
      <c r="BE482" s="4" t="str">
        <f t="shared" si="72"/>
        <v>NO APLICA</v>
      </c>
      <c r="BF482" s="4">
        <f t="shared" si="73"/>
        <v>0.60220000000000007</v>
      </c>
      <c r="BG482">
        <f t="shared" si="74"/>
        <v>0.18</v>
      </c>
      <c r="BH482">
        <f t="shared" si="75"/>
        <v>0.66</v>
      </c>
      <c r="BI482">
        <f t="shared" si="76"/>
        <v>0.71</v>
      </c>
      <c r="BJ482">
        <f t="shared" si="77"/>
        <v>0.7</v>
      </c>
      <c r="BK482">
        <f t="shared" si="78"/>
        <v>0.28999999999999998</v>
      </c>
      <c r="BL482">
        <f t="shared" si="79"/>
        <v>1287.7799999999957</v>
      </c>
    </row>
    <row r="483" spans="1:64" x14ac:dyDescent="0.2">
      <c r="A483" s="1">
        <v>481</v>
      </c>
      <c r="B483" s="7" t="s">
        <v>42</v>
      </c>
      <c r="C483" s="3">
        <v>39939</v>
      </c>
      <c r="D483" s="4" t="s">
        <v>8</v>
      </c>
      <c r="E483" s="4" t="s">
        <v>174</v>
      </c>
      <c r="F483" s="5" t="str">
        <f t="shared" si="70"/>
        <v>W</v>
      </c>
      <c r="G483" s="6">
        <v>0.91736111111111107</v>
      </c>
      <c r="H483" s="6">
        <v>0.98263888888888884</v>
      </c>
      <c r="I483" s="85">
        <f t="shared" si="71"/>
        <v>93.999999999999986</v>
      </c>
      <c r="J483" s="86">
        <f>I483*Segmentos!$D$7*(AH483%)*IF(ISNUMBER(AI483),AI483%,0)</f>
        <v>2149892.7999999993</v>
      </c>
      <c r="K483" s="86">
        <f>I483*Segmentos!$D$7*(AL483%)*IF(ISNUMBER(AM483),AM483%,0)</f>
        <v>1584463.9999999998</v>
      </c>
      <c r="L483" s="4"/>
      <c r="M483" s="2">
        <v>4.93</v>
      </c>
      <c r="N483" s="2">
        <v>22</v>
      </c>
      <c r="O483" s="2">
        <v>22.4</v>
      </c>
      <c r="P483" s="2">
        <v>87.791200000000003</v>
      </c>
      <c r="Q483" s="2">
        <v>2.65</v>
      </c>
      <c r="R483" s="2">
        <v>12.3</v>
      </c>
      <c r="S483" s="2">
        <v>21.6</v>
      </c>
      <c r="T483" s="2">
        <v>7.8780000000000001</v>
      </c>
      <c r="U483" s="2">
        <v>3.98</v>
      </c>
      <c r="V483" s="2">
        <v>20.399999999999999</v>
      </c>
      <c r="W483" s="2">
        <v>19.5</v>
      </c>
      <c r="X483" s="2">
        <v>14.852499999999999</v>
      </c>
      <c r="Y483" s="2">
        <v>5.63</v>
      </c>
      <c r="Z483" s="2">
        <v>25</v>
      </c>
      <c r="AA483" s="2">
        <v>22.5</v>
      </c>
      <c r="AB483" s="2">
        <v>29.622599999999998</v>
      </c>
      <c r="AC483" s="2">
        <v>6.06</v>
      </c>
      <c r="AD483" s="2">
        <v>25.3</v>
      </c>
      <c r="AE483" s="2">
        <v>23.9</v>
      </c>
      <c r="AF483" s="2">
        <v>35.438099999999999</v>
      </c>
      <c r="AG483" s="20">
        <v>5.72</v>
      </c>
      <c r="AH483" s="20">
        <v>22.6</v>
      </c>
      <c r="AI483" s="20">
        <v>25.3</v>
      </c>
      <c r="AJ483" s="20">
        <v>48.385599999999997</v>
      </c>
      <c r="AK483" s="18">
        <v>4.21</v>
      </c>
      <c r="AL483" s="18">
        <v>21.5</v>
      </c>
      <c r="AM483" s="18">
        <v>19.600000000000001</v>
      </c>
      <c r="AN483" s="18">
        <v>39.4056</v>
      </c>
      <c r="AO483" s="2">
        <v>1.84</v>
      </c>
      <c r="AP483" s="2">
        <v>13.1</v>
      </c>
      <c r="AQ483" s="2">
        <v>14</v>
      </c>
      <c r="AR483" s="2">
        <v>3.5859000000000001</v>
      </c>
      <c r="AS483" s="2">
        <v>4.46</v>
      </c>
      <c r="AT483" s="2">
        <v>19.600000000000001</v>
      </c>
      <c r="AU483" s="2">
        <v>22.8</v>
      </c>
      <c r="AV483" s="2">
        <v>17.5152</v>
      </c>
      <c r="AW483" s="2">
        <v>5.07</v>
      </c>
      <c r="AX483" s="2">
        <v>23.8</v>
      </c>
      <c r="AY483" s="2">
        <v>21.3</v>
      </c>
      <c r="AZ483" s="2">
        <v>25.964700000000001</v>
      </c>
      <c r="BA483" s="2">
        <v>5.97</v>
      </c>
      <c r="BB483" s="2">
        <v>24.7</v>
      </c>
      <c r="BC483" s="2">
        <v>24.2</v>
      </c>
      <c r="BD483" s="2">
        <v>40.7254</v>
      </c>
      <c r="BE483" s="4" t="str">
        <f t="shared" si="72"/>
        <v>ABURRIDO</v>
      </c>
      <c r="BF483" s="4">
        <f t="shared" si="73"/>
        <v>4.7218</v>
      </c>
      <c r="BG483">
        <f t="shared" si="74"/>
        <v>1.84</v>
      </c>
      <c r="BH483">
        <f t="shared" si="75"/>
        <v>4.46</v>
      </c>
      <c r="BI483">
        <f t="shared" si="76"/>
        <v>5.97</v>
      </c>
      <c r="BJ483">
        <f t="shared" si="77"/>
        <v>4.21</v>
      </c>
      <c r="BK483">
        <f t="shared" si="78"/>
        <v>5.72</v>
      </c>
      <c r="BL483">
        <f t="shared" si="79"/>
        <v>46323.19999999999</v>
      </c>
    </row>
    <row r="484" spans="1:64" x14ac:dyDescent="0.2">
      <c r="A484" s="1">
        <v>482</v>
      </c>
      <c r="B484" s="7" t="s">
        <v>86</v>
      </c>
      <c r="C484" s="3">
        <v>39939</v>
      </c>
      <c r="D484" s="4" t="s">
        <v>17</v>
      </c>
      <c r="E484" s="4" t="s">
        <v>169</v>
      </c>
      <c r="F484" s="5" t="str">
        <f t="shared" si="70"/>
        <v>W</v>
      </c>
      <c r="G484" s="6">
        <v>0.91527777777777775</v>
      </c>
      <c r="H484" s="6">
        <v>0.95833333333333337</v>
      </c>
      <c r="I484" s="85">
        <f t="shared" si="71"/>
        <v>62.000000000000099</v>
      </c>
      <c r="J484" s="86">
        <f>I484*Segmentos!$D$7*(AH484%)*IF(ISNUMBER(AI484),AI484%,0)</f>
        <v>81988.800000000119</v>
      </c>
      <c r="K484" s="86">
        <f>I484*Segmentos!$D$7*(AL484%)*IF(ISNUMBER(AM484),AM484%,0)</f>
        <v>58652.000000000102</v>
      </c>
      <c r="L484" s="4"/>
      <c r="M484" s="2">
        <v>0.28000000000000003</v>
      </c>
      <c r="N484" s="2">
        <v>1.5</v>
      </c>
      <c r="O484" s="2">
        <v>19</v>
      </c>
      <c r="P484" s="2">
        <v>99.307400000000001</v>
      </c>
      <c r="Q484" s="2">
        <v>0</v>
      </c>
      <c r="R484" s="2">
        <v>0.1</v>
      </c>
      <c r="S484" s="2">
        <v>1.6</v>
      </c>
      <c r="T484" s="2">
        <v>5.2200000000000003E-2</v>
      </c>
      <c r="U484" s="2">
        <v>0.01</v>
      </c>
      <c r="V484" s="2">
        <v>0.3</v>
      </c>
      <c r="W484" s="2">
        <v>4.8</v>
      </c>
      <c r="X484" s="2">
        <v>0.90039999999999998</v>
      </c>
      <c r="Y484" s="2">
        <v>0.05</v>
      </c>
      <c r="Z484" s="2">
        <v>0.4</v>
      </c>
      <c r="AA484" s="2">
        <v>12.1</v>
      </c>
      <c r="AB484" s="2">
        <v>4.9484000000000004</v>
      </c>
      <c r="AC484" s="2">
        <v>0.81</v>
      </c>
      <c r="AD484" s="2">
        <v>4</v>
      </c>
      <c r="AE484" s="2">
        <v>20.3</v>
      </c>
      <c r="AF484" s="2">
        <v>93.406400000000005</v>
      </c>
      <c r="AG484" s="20">
        <v>0.33</v>
      </c>
      <c r="AH484" s="20">
        <v>1.9</v>
      </c>
      <c r="AI484" s="20">
        <v>17.399999999999999</v>
      </c>
      <c r="AJ484" s="20">
        <v>55.410899999999998</v>
      </c>
      <c r="AK484" s="18">
        <v>0.24</v>
      </c>
      <c r="AL484" s="18">
        <v>1.1000000000000001</v>
      </c>
      <c r="AM484" s="18">
        <v>21.5</v>
      </c>
      <c r="AN484" s="18">
        <v>43.896599999999999</v>
      </c>
      <c r="AO484" s="2">
        <v>0.04</v>
      </c>
      <c r="AP484" s="2">
        <v>0.7</v>
      </c>
      <c r="AQ484" s="2">
        <v>5.2</v>
      </c>
      <c r="AR484" s="2">
        <v>1.4196</v>
      </c>
      <c r="AS484" s="2">
        <v>0.02</v>
      </c>
      <c r="AT484" s="2">
        <v>0.5</v>
      </c>
      <c r="AU484" s="2">
        <v>3.2</v>
      </c>
      <c r="AV484" s="2">
        <v>1.3643000000000001</v>
      </c>
      <c r="AW484" s="2">
        <v>0.28999999999999998</v>
      </c>
      <c r="AX484" s="2">
        <v>2.4</v>
      </c>
      <c r="AY484" s="2">
        <v>12.3</v>
      </c>
      <c r="AZ484" s="2">
        <v>29.204799999999999</v>
      </c>
      <c r="BA484" s="2">
        <v>0.5</v>
      </c>
      <c r="BB484" s="2">
        <v>1.6</v>
      </c>
      <c r="BC484" s="2">
        <v>31.2</v>
      </c>
      <c r="BD484" s="2">
        <v>67.318799999999996</v>
      </c>
      <c r="BE484" s="4" t="str">
        <f t="shared" si="72"/>
        <v>ABURRIDO</v>
      </c>
      <c r="BF484" s="4">
        <f t="shared" si="73"/>
        <v>0.2172</v>
      </c>
      <c r="BG484">
        <f t="shared" si="74"/>
        <v>0.04</v>
      </c>
      <c r="BH484">
        <f t="shared" si="75"/>
        <v>0.02</v>
      </c>
      <c r="BI484">
        <f t="shared" si="76"/>
        <v>0.5</v>
      </c>
      <c r="BJ484">
        <f t="shared" si="77"/>
        <v>0.24</v>
      </c>
      <c r="BK484">
        <f t="shared" si="78"/>
        <v>0.33</v>
      </c>
      <c r="BL484">
        <f t="shared" si="79"/>
        <v>1767.0000000000027</v>
      </c>
    </row>
    <row r="485" spans="1:64" x14ac:dyDescent="0.2">
      <c r="A485" s="1">
        <v>483</v>
      </c>
      <c r="B485" s="7" t="s">
        <v>14</v>
      </c>
      <c r="C485" s="3">
        <v>39939</v>
      </c>
      <c r="D485" s="4" t="s">
        <v>626</v>
      </c>
      <c r="E485" s="4" t="s">
        <v>163</v>
      </c>
      <c r="F485" s="5" t="str">
        <f t="shared" si="70"/>
        <v>W</v>
      </c>
      <c r="G485" s="6">
        <v>0.84861111111111109</v>
      </c>
      <c r="H485" s="6">
        <v>0.87430555555555556</v>
      </c>
      <c r="I485" s="85">
        <f t="shared" si="71"/>
        <v>37.000000000000028</v>
      </c>
      <c r="J485" s="86">
        <f>I485*Segmentos!$D$7*(AH485%)*IF(ISNUMBER(AI485),AI485%,0)</f>
        <v>852716.80000000063</v>
      </c>
      <c r="K485" s="86">
        <f>I485*Segmentos!$D$7*(AL485%)*IF(ISNUMBER(AM485),AM485%,0)</f>
        <v>1351047.6000000008</v>
      </c>
      <c r="L485" s="4"/>
      <c r="M485" s="2">
        <v>7.54</v>
      </c>
      <c r="N485" s="2">
        <v>12.7</v>
      </c>
      <c r="O485" s="2">
        <v>59.5</v>
      </c>
      <c r="P485" s="2">
        <v>81.898799999999994</v>
      </c>
      <c r="Q485" s="2">
        <v>4.37</v>
      </c>
      <c r="R485" s="2">
        <v>8.1999999999999993</v>
      </c>
      <c r="S485" s="2">
        <v>53.2</v>
      </c>
      <c r="T485" s="2">
        <v>7.9203000000000001</v>
      </c>
      <c r="U485" s="2">
        <v>7.44</v>
      </c>
      <c r="V485" s="2">
        <v>15.4</v>
      </c>
      <c r="W485" s="2">
        <v>48.3</v>
      </c>
      <c r="X485" s="2">
        <v>16.9543</v>
      </c>
      <c r="Y485" s="2">
        <v>6.19</v>
      </c>
      <c r="Z485" s="2">
        <v>10.5</v>
      </c>
      <c r="AA485" s="2">
        <v>59</v>
      </c>
      <c r="AB485" s="2">
        <v>19.870999999999999</v>
      </c>
      <c r="AC485" s="2">
        <v>10.42</v>
      </c>
      <c r="AD485" s="2">
        <v>15.1</v>
      </c>
      <c r="AE485" s="2">
        <v>68.8</v>
      </c>
      <c r="AF485" s="2">
        <v>37.153199999999998</v>
      </c>
      <c r="AG485" s="20">
        <v>5.77</v>
      </c>
      <c r="AH485" s="20">
        <v>10.4</v>
      </c>
      <c r="AI485" s="20">
        <v>55.4</v>
      </c>
      <c r="AJ485" s="20">
        <v>29.7392</v>
      </c>
      <c r="AK485" s="18">
        <v>9.1300000000000008</v>
      </c>
      <c r="AL485" s="18">
        <v>14.7</v>
      </c>
      <c r="AM485" s="18">
        <v>62.1</v>
      </c>
      <c r="AN485" s="18">
        <v>52.159599999999998</v>
      </c>
      <c r="AO485" s="2">
        <v>7.3</v>
      </c>
      <c r="AP485" s="2">
        <v>11.9</v>
      </c>
      <c r="AQ485" s="2">
        <v>61.4</v>
      </c>
      <c r="AR485" s="2">
        <v>8.6702999999999992</v>
      </c>
      <c r="AS485" s="2">
        <v>5.6</v>
      </c>
      <c r="AT485" s="2">
        <v>11.4</v>
      </c>
      <c r="AU485" s="2">
        <v>49.3</v>
      </c>
      <c r="AV485" s="2">
        <v>13.416499999999999</v>
      </c>
      <c r="AW485" s="2">
        <v>7.7</v>
      </c>
      <c r="AX485" s="2">
        <v>11.8</v>
      </c>
      <c r="AY485" s="2">
        <v>65.2</v>
      </c>
      <c r="AZ485" s="2">
        <v>24.051200000000001</v>
      </c>
      <c r="BA485" s="2">
        <v>8.59</v>
      </c>
      <c r="BB485" s="2">
        <v>14.3</v>
      </c>
      <c r="BC485" s="2">
        <v>60.1</v>
      </c>
      <c r="BD485" s="2">
        <v>35.760800000000003</v>
      </c>
      <c r="BE485" s="4" t="str">
        <f t="shared" si="72"/>
        <v>NO APLICA</v>
      </c>
      <c r="BF485" s="4">
        <f t="shared" si="73"/>
        <v>7.1042000000000005</v>
      </c>
      <c r="BG485">
        <f t="shared" si="74"/>
        <v>7.3</v>
      </c>
      <c r="BH485">
        <f t="shared" si="75"/>
        <v>5.6</v>
      </c>
      <c r="BI485">
        <f t="shared" si="76"/>
        <v>8.59</v>
      </c>
      <c r="BJ485">
        <f t="shared" si="77"/>
        <v>9.1300000000000008</v>
      </c>
      <c r="BK485">
        <f t="shared" si="78"/>
        <v>5.77</v>
      </c>
      <c r="BL485">
        <f t="shared" si="79"/>
        <v>27959.050000000017</v>
      </c>
    </row>
    <row r="486" spans="1:64" x14ac:dyDescent="0.2">
      <c r="A486" s="1">
        <v>484</v>
      </c>
      <c r="B486" s="7" t="s">
        <v>10</v>
      </c>
      <c r="C486" s="3">
        <v>39939</v>
      </c>
      <c r="D486" s="4" t="s">
        <v>8</v>
      </c>
      <c r="E486" s="4" t="s">
        <v>164</v>
      </c>
      <c r="F486" s="5" t="str">
        <f t="shared" si="70"/>
        <v>W</v>
      </c>
      <c r="G486" s="6">
        <v>0.87361111111111101</v>
      </c>
      <c r="H486" s="6">
        <v>0.91736111111111107</v>
      </c>
      <c r="I486" s="85">
        <f t="shared" si="71"/>
        <v>63.000000000000099</v>
      </c>
      <c r="J486" s="86">
        <f>I486*Segmentos!$D$7*(AH486%)*IF(ISNUMBER(AI486),AI486%,0)</f>
        <v>1490580.0000000026</v>
      </c>
      <c r="K486" s="86">
        <f>I486*Segmentos!$D$7*(AL486%)*IF(ISNUMBER(AM486),AM486%,0)</f>
        <v>1107792.0000000019</v>
      </c>
      <c r="L486" s="4"/>
      <c r="M486" s="2">
        <v>5.1100000000000003</v>
      </c>
      <c r="N486" s="2">
        <v>16.899999999999999</v>
      </c>
      <c r="O486" s="2">
        <v>30.3</v>
      </c>
      <c r="P486" s="2">
        <v>89.227000000000004</v>
      </c>
      <c r="Q486" s="2">
        <v>1.91</v>
      </c>
      <c r="R486" s="2">
        <v>8</v>
      </c>
      <c r="S486" s="2">
        <v>24</v>
      </c>
      <c r="T486" s="2">
        <v>5.5561999999999996</v>
      </c>
      <c r="U486" s="2">
        <v>2.37</v>
      </c>
      <c r="V486" s="2">
        <v>14.1</v>
      </c>
      <c r="W486" s="2">
        <v>16.8</v>
      </c>
      <c r="X486" s="2">
        <v>8.6800999999999995</v>
      </c>
      <c r="Y486" s="2">
        <v>5.2</v>
      </c>
      <c r="Z486" s="2">
        <v>19.600000000000001</v>
      </c>
      <c r="AA486" s="2">
        <v>26.6</v>
      </c>
      <c r="AB486" s="2">
        <v>26.770800000000001</v>
      </c>
      <c r="AC486" s="2">
        <v>8.42</v>
      </c>
      <c r="AD486" s="2">
        <v>20.7</v>
      </c>
      <c r="AE486" s="2">
        <v>40.6</v>
      </c>
      <c r="AF486" s="2">
        <v>48.219900000000003</v>
      </c>
      <c r="AG486" s="20">
        <v>5.92</v>
      </c>
      <c r="AH486" s="20">
        <v>18.2</v>
      </c>
      <c r="AI486" s="20">
        <v>32.5</v>
      </c>
      <c r="AJ486" s="20">
        <v>49.0167</v>
      </c>
      <c r="AK486" s="18">
        <v>4.3899999999999997</v>
      </c>
      <c r="AL486" s="18">
        <v>15.7</v>
      </c>
      <c r="AM486" s="18">
        <v>28</v>
      </c>
      <c r="AN486" s="18">
        <v>40.210299999999997</v>
      </c>
      <c r="AO486" s="2">
        <v>1.25</v>
      </c>
      <c r="AP486" s="2">
        <v>8.1999999999999993</v>
      </c>
      <c r="AQ486" s="2">
        <v>15.3</v>
      </c>
      <c r="AR486" s="2">
        <v>2.3883000000000001</v>
      </c>
      <c r="AS486" s="2">
        <v>3.21</v>
      </c>
      <c r="AT486" s="2">
        <v>11.7</v>
      </c>
      <c r="AU486" s="2">
        <v>27.5</v>
      </c>
      <c r="AV486" s="2">
        <v>12.3324</v>
      </c>
      <c r="AW486" s="2">
        <v>5.69</v>
      </c>
      <c r="AX486" s="2">
        <v>18</v>
      </c>
      <c r="AY486" s="2">
        <v>31.6</v>
      </c>
      <c r="AZ486" s="2">
        <v>28.521899999999999</v>
      </c>
      <c r="BA486" s="2">
        <v>6.88</v>
      </c>
      <c r="BB486" s="2">
        <v>21.5</v>
      </c>
      <c r="BC486" s="2">
        <v>32</v>
      </c>
      <c r="BD486" s="2">
        <v>45.984499999999997</v>
      </c>
      <c r="BE486" s="4" t="str">
        <f t="shared" si="72"/>
        <v>NO APLICA</v>
      </c>
      <c r="BF486" s="4">
        <f t="shared" si="73"/>
        <v>4.4733999999999998</v>
      </c>
      <c r="BG486">
        <f t="shared" si="74"/>
        <v>1.25</v>
      </c>
      <c r="BH486">
        <f t="shared" si="75"/>
        <v>3.21</v>
      </c>
      <c r="BI486">
        <f t="shared" si="76"/>
        <v>6.88</v>
      </c>
      <c r="BJ486">
        <f t="shared" si="77"/>
        <v>4.3899999999999997</v>
      </c>
      <c r="BK486">
        <f t="shared" si="78"/>
        <v>5.92</v>
      </c>
      <c r="BL486">
        <f t="shared" si="79"/>
        <v>32260.410000000051</v>
      </c>
    </row>
    <row r="487" spans="1:64" x14ac:dyDescent="0.2">
      <c r="A487" s="1">
        <v>485</v>
      </c>
      <c r="B487" s="7" t="s">
        <v>83</v>
      </c>
      <c r="C487" s="3">
        <v>39939</v>
      </c>
      <c r="D487" s="4" t="s">
        <v>629</v>
      </c>
      <c r="E487" s="4" t="s">
        <v>170</v>
      </c>
      <c r="F487" s="5" t="str">
        <f t="shared" si="70"/>
        <v>W</v>
      </c>
      <c r="G487" s="6">
        <v>0.875</v>
      </c>
      <c r="H487" s="6">
        <v>0.88958333333333339</v>
      </c>
      <c r="I487" s="85">
        <f t="shared" si="71"/>
        <v>21.000000000000085</v>
      </c>
      <c r="J487" s="86">
        <f>I487*Segmentos!$D$7*(AH487%)*IF(ISNUMBER(AI487),AI487%,0)</f>
        <v>41059.200000000172</v>
      </c>
      <c r="K487" s="86">
        <f>I487*Segmentos!$D$7*(AL487%)*IF(ISNUMBER(AM487),AM487%,0)</f>
        <v>78775.200000000317</v>
      </c>
      <c r="L487" s="4"/>
      <c r="M487" s="2">
        <v>0.72</v>
      </c>
      <c r="N487" s="2">
        <v>1.6</v>
      </c>
      <c r="O487" s="2">
        <v>46.4</v>
      </c>
      <c r="P487" s="2">
        <v>44.459699999999998</v>
      </c>
      <c r="Q487" s="2">
        <v>0</v>
      </c>
      <c r="R487" s="2">
        <v>0</v>
      </c>
      <c r="S487" s="8" t="s">
        <v>577</v>
      </c>
      <c r="T487" s="2">
        <v>0</v>
      </c>
      <c r="U487" s="2">
        <v>1.66</v>
      </c>
      <c r="V487" s="2">
        <v>2.8</v>
      </c>
      <c r="W487" s="2">
        <v>59.5</v>
      </c>
      <c r="X487" s="2">
        <v>21.452300000000001</v>
      </c>
      <c r="Y487" s="2">
        <v>0.92</v>
      </c>
      <c r="Z487" s="2">
        <v>1.5</v>
      </c>
      <c r="AA487" s="2">
        <v>61.1</v>
      </c>
      <c r="AB487" s="2">
        <v>16.8292</v>
      </c>
      <c r="AC487" s="2">
        <v>0.3</v>
      </c>
      <c r="AD487" s="2">
        <v>1.6</v>
      </c>
      <c r="AE487" s="2">
        <v>19.2</v>
      </c>
      <c r="AF487" s="2">
        <v>6.1782000000000004</v>
      </c>
      <c r="AG487" s="20">
        <v>0.48</v>
      </c>
      <c r="AH487" s="20">
        <v>1.3</v>
      </c>
      <c r="AI487" s="20">
        <v>37.6</v>
      </c>
      <c r="AJ487" s="20">
        <v>14.0937</v>
      </c>
      <c r="AK487" s="18">
        <v>0.94</v>
      </c>
      <c r="AL487" s="18">
        <v>1.8</v>
      </c>
      <c r="AM487" s="18">
        <v>52.1</v>
      </c>
      <c r="AN487" s="18">
        <v>30.366</v>
      </c>
      <c r="AO487" s="2">
        <v>0.39</v>
      </c>
      <c r="AP487" s="2">
        <v>0.4</v>
      </c>
      <c r="AQ487" s="2">
        <v>87.3</v>
      </c>
      <c r="AR487" s="2">
        <v>2.6093000000000002</v>
      </c>
      <c r="AS487" s="2">
        <v>0.21</v>
      </c>
      <c r="AT487" s="2">
        <v>1.1000000000000001</v>
      </c>
      <c r="AU487" s="2">
        <v>20.100000000000001</v>
      </c>
      <c r="AV487" s="2">
        <v>2.8805000000000001</v>
      </c>
      <c r="AW487" s="2">
        <v>0.68</v>
      </c>
      <c r="AX487" s="2">
        <v>1.4</v>
      </c>
      <c r="AY487" s="2">
        <v>47.9</v>
      </c>
      <c r="AZ487" s="2">
        <v>12.062900000000001</v>
      </c>
      <c r="BA487" s="2">
        <v>1.1399999999999999</v>
      </c>
      <c r="BB487" s="2">
        <v>2.2999999999999998</v>
      </c>
      <c r="BC487" s="2">
        <v>50.5</v>
      </c>
      <c r="BD487" s="2">
        <v>26.907</v>
      </c>
      <c r="BE487" s="4" t="str">
        <f t="shared" si="72"/>
        <v>NO APLICA</v>
      </c>
      <c r="BF487" s="4">
        <f t="shared" si="73"/>
        <v>0.61620000000000008</v>
      </c>
      <c r="BG487">
        <f t="shared" si="74"/>
        <v>0.39</v>
      </c>
      <c r="BH487">
        <f t="shared" si="75"/>
        <v>0.21</v>
      </c>
      <c r="BI487">
        <f t="shared" si="76"/>
        <v>1.1399999999999999</v>
      </c>
      <c r="BJ487">
        <f t="shared" si="77"/>
        <v>0.94</v>
      </c>
      <c r="BK487">
        <f t="shared" si="78"/>
        <v>0.48</v>
      </c>
      <c r="BL487">
        <f t="shared" si="79"/>
        <v>1559.0400000000063</v>
      </c>
    </row>
    <row r="488" spans="1:64" x14ac:dyDescent="0.2">
      <c r="A488" s="1">
        <v>486</v>
      </c>
      <c r="B488" s="7" t="s">
        <v>23</v>
      </c>
      <c r="C488" s="3">
        <v>39939</v>
      </c>
      <c r="D488" s="4" t="s">
        <v>629</v>
      </c>
      <c r="E488" s="4" t="s">
        <v>170</v>
      </c>
      <c r="F488" s="5" t="str">
        <f t="shared" si="70"/>
        <v>W</v>
      </c>
      <c r="G488" s="6">
        <v>0.89027777777777783</v>
      </c>
      <c r="H488" s="6">
        <v>0.89513888888888893</v>
      </c>
      <c r="I488" s="85">
        <f t="shared" si="71"/>
        <v>6.9999999999999751</v>
      </c>
      <c r="J488" s="86">
        <f>I488*Segmentos!$D$7*(AH488%)*IF(ISNUMBER(AI488),AI488%,0)</f>
        <v>13691.999999999951</v>
      </c>
      <c r="K488" s="86">
        <f>I488*Segmentos!$D$7*(AL488%)*IF(ISNUMBER(AM488),AM488%,0)</f>
        <v>38180.799999999872</v>
      </c>
      <c r="L488" s="4"/>
      <c r="M488" s="2">
        <v>0.95</v>
      </c>
      <c r="N488" s="2">
        <v>1</v>
      </c>
      <c r="O488" s="2">
        <v>93.1</v>
      </c>
      <c r="P488" s="2">
        <v>51.372999999999998</v>
      </c>
      <c r="Q488" s="2">
        <v>0.04</v>
      </c>
      <c r="R488" s="2">
        <v>0.3</v>
      </c>
      <c r="S488" s="2">
        <v>14.3</v>
      </c>
      <c r="T488" s="2">
        <v>0.32700000000000001</v>
      </c>
      <c r="U488" s="2">
        <v>2.57</v>
      </c>
      <c r="V488" s="2">
        <v>2.7</v>
      </c>
      <c r="W488" s="2">
        <v>94.1</v>
      </c>
      <c r="X488" s="2">
        <v>29.311900000000001</v>
      </c>
      <c r="Y488" s="2">
        <v>1.2</v>
      </c>
      <c r="Z488" s="2">
        <v>1.2</v>
      </c>
      <c r="AA488" s="2">
        <v>100</v>
      </c>
      <c r="AB488" s="2">
        <v>19.1877</v>
      </c>
      <c r="AC488" s="2">
        <v>0.14000000000000001</v>
      </c>
      <c r="AD488" s="2">
        <v>0.1</v>
      </c>
      <c r="AE488" s="2">
        <v>100</v>
      </c>
      <c r="AF488" s="2">
        <v>2.5464000000000002</v>
      </c>
      <c r="AG488" s="20">
        <v>0.47</v>
      </c>
      <c r="AH488" s="20">
        <v>0.6</v>
      </c>
      <c r="AI488" s="20">
        <v>81.5</v>
      </c>
      <c r="AJ488" s="20">
        <v>12.229699999999999</v>
      </c>
      <c r="AK488" s="18">
        <v>1.37</v>
      </c>
      <c r="AL488" s="18">
        <v>1.4</v>
      </c>
      <c r="AM488" s="18">
        <v>97.4</v>
      </c>
      <c r="AN488" s="18">
        <v>39.143300000000004</v>
      </c>
      <c r="AO488" s="2">
        <v>0.34</v>
      </c>
      <c r="AP488" s="2">
        <v>0.3</v>
      </c>
      <c r="AQ488" s="2">
        <v>100</v>
      </c>
      <c r="AR488" s="2">
        <v>1.9917</v>
      </c>
      <c r="AS488" s="2">
        <v>0.18</v>
      </c>
      <c r="AT488" s="2">
        <v>0.3</v>
      </c>
      <c r="AU488" s="2">
        <v>52.5</v>
      </c>
      <c r="AV488" s="2">
        <v>2.1650999999999998</v>
      </c>
      <c r="AW488" s="2">
        <v>1.07</v>
      </c>
      <c r="AX488" s="2">
        <v>1.2</v>
      </c>
      <c r="AY488" s="2">
        <v>90</v>
      </c>
      <c r="AZ488" s="2">
        <v>16.731999999999999</v>
      </c>
      <c r="BA488" s="2">
        <v>1.47</v>
      </c>
      <c r="BB488" s="2">
        <v>1.5</v>
      </c>
      <c r="BC488" s="2">
        <v>100</v>
      </c>
      <c r="BD488" s="2">
        <v>30.484300000000001</v>
      </c>
      <c r="BE488" s="4" t="str">
        <f t="shared" si="72"/>
        <v>NO APLICA</v>
      </c>
      <c r="BF488" s="4">
        <f t="shared" si="73"/>
        <v>0.74900000000000011</v>
      </c>
      <c r="BG488">
        <f t="shared" si="74"/>
        <v>0.34</v>
      </c>
      <c r="BH488">
        <f t="shared" si="75"/>
        <v>0.18</v>
      </c>
      <c r="BI488">
        <f t="shared" si="76"/>
        <v>1.47</v>
      </c>
      <c r="BJ488">
        <f t="shared" si="77"/>
        <v>1.37</v>
      </c>
      <c r="BK488">
        <f t="shared" si="78"/>
        <v>0.47</v>
      </c>
      <c r="BL488">
        <f t="shared" si="79"/>
        <v>651.69999999999766</v>
      </c>
    </row>
    <row r="489" spans="1:64" x14ac:dyDescent="0.2">
      <c r="A489" s="1">
        <v>487</v>
      </c>
      <c r="B489" s="7" t="s">
        <v>25</v>
      </c>
      <c r="C489" s="3">
        <v>39939</v>
      </c>
      <c r="D489" s="4" t="s">
        <v>629</v>
      </c>
      <c r="E489" s="4" t="s">
        <v>171</v>
      </c>
      <c r="F489" s="5" t="str">
        <f t="shared" si="70"/>
        <v>W</v>
      </c>
      <c r="G489" s="6">
        <v>0.89166666666666661</v>
      </c>
      <c r="H489" s="6">
        <v>0.89375000000000004</v>
      </c>
      <c r="I489" s="85">
        <f t="shared" si="71"/>
        <v>3.0000000000001492</v>
      </c>
      <c r="J489" s="86">
        <f>I489*Segmentos!$D$7*(AH489%)*IF(ISNUMBER(AI489),AI489%,0)</f>
        <v>7574.4000000003762</v>
      </c>
      <c r="K489" s="86">
        <f>I489*Segmentos!$D$7*(AL489%)*IF(ISNUMBER(AM489),AM489%,0)</f>
        <v>11496.000000000571</v>
      </c>
      <c r="L489" s="4"/>
      <c r="M489" s="2">
        <v>0.81</v>
      </c>
      <c r="N489" s="2">
        <v>0.9</v>
      </c>
      <c r="O489" s="2">
        <v>88.7</v>
      </c>
      <c r="P489" s="2">
        <v>56.995600000000003</v>
      </c>
      <c r="Q489" s="2">
        <v>0.14000000000000001</v>
      </c>
      <c r="R489" s="2">
        <v>0.2</v>
      </c>
      <c r="S489" s="2">
        <v>75.7</v>
      </c>
      <c r="T489" s="2">
        <v>1.5807</v>
      </c>
      <c r="U489" s="2">
        <v>1.24</v>
      </c>
      <c r="V489" s="2">
        <v>1.2</v>
      </c>
      <c r="W489" s="2">
        <v>100</v>
      </c>
      <c r="X489" s="2">
        <v>18.2196</v>
      </c>
      <c r="Y489" s="2">
        <v>0.83</v>
      </c>
      <c r="Z489" s="2">
        <v>0.9</v>
      </c>
      <c r="AA489" s="2">
        <v>93.5</v>
      </c>
      <c r="AB489" s="2">
        <v>17.1389</v>
      </c>
      <c r="AC489" s="2">
        <v>0.87</v>
      </c>
      <c r="AD489" s="2">
        <v>1.1000000000000001</v>
      </c>
      <c r="AE489" s="2">
        <v>78.2</v>
      </c>
      <c r="AF489" s="2">
        <v>20.0564</v>
      </c>
      <c r="AG489" s="20">
        <v>0.65</v>
      </c>
      <c r="AH489" s="20">
        <v>0.8</v>
      </c>
      <c r="AI489" s="20">
        <v>78.900000000000006</v>
      </c>
      <c r="AJ489" s="20">
        <v>21.488199999999999</v>
      </c>
      <c r="AK489" s="18">
        <v>0.97</v>
      </c>
      <c r="AL489" s="18">
        <v>1</v>
      </c>
      <c r="AM489" s="18">
        <v>95.8</v>
      </c>
      <c r="AN489" s="18">
        <v>35.507300000000001</v>
      </c>
      <c r="AO489" s="2">
        <v>0.24</v>
      </c>
      <c r="AP489" s="2">
        <v>0.3</v>
      </c>
      <c r="AQ489" s="2">
        <v>83.2</v>
      </c>
      <c r="AR489" s="2">
        <v>1.8382000000000001</v>
      </c>
      <c r="AS489" s="2">
        <v>0.5</v>
      </c>
      <c r="AT489" s="2">
        <v>0.6</v>
      </c>
      <c r="AU489" s="2">
        <v>86.1</v>
      </c>
      <c r="AV489" s="2">
        <v>7.7507000000000001</v>
      </c>
      <c r="AW489" s="2">
        <v>0.94</v>
      </c>
      <c r="AX489" s="2">
        <v>1</v>
      </c>
      <c r="AY489" s="2">
        <v>92.7</v>
      </c>
      <c r="AZ489" s="2">
        <v>18.985600000000002</v>
      </c>
      <c r="BA489" s="2">
        <v>1.06</v>
      </c>
      <c r="BB489" s="2">
        <v>1.2</v>
      </c>
      <c r="BC489" s="2">
        <v>87.2</v>
      </c>
      <c r="BD489" s="2">
        <v>28.421099999999999</v>
      </c>
      <c r="BE489" s="4" t="str">
        <f t="shared" si="72"/>
        <v>NO APLICA</v>
      </c>
      <c r="BF489" s="4">
        <f t="shared" si="73"/>
        <v>0.71039999999999992</v>
      </c>
      <c r="BG489">
        <f t="shared" si="74"/>
        <v>0.24</v>
      </c>
      <c r="BH489">
        <f t="shared" si="75"/>
        <v>0.5</v>
      </c>
      <c r="BI489">
        <f t="shared" si="76"/>
        <v>1.06</v>
      </c>
      <c r="BJ489">
        <f t="shared" si="77"/>
        <v>0.97</v>
      </c>
      <c r="BK489">
        <f t="shared" si="78"/>
        <v>0.65</v>
      </c>
      <c r="BL489">
        <f t="shared" si="79"/>
        <v>239.49000000001192</v>
      </c>
    </row>
    <row r="490" spans="1:64" x14ac:dyDescent="0.2">
      <c r="A490" s="1">
        <v>488</v>
      </c>
      <c r="B490" s="7" t="s">
        <v>87</v>
      </c>
      <c r="C490" s="3">
        <v>39939</v>
      </c>
      <c r="D490" s="4" t="s">
        <v>628</v>
      </c>
      <c r="E490" s="4" t="s">
        <v>169</v>
      </c>
      <c r="F490" s="5" t="str">
        <f t="shared" si="70"/>
        <v>W</v>
      </c>
      <c r="G490" s="6">
        <v>0.84027777777777779</v>
      </c>
      <c r="H490" s="6">
        <v>0.87569444444444444</v>
      </c>
      <c r="I490" s="85">
        <f t="shared" si="71"/>
        <v>50.999999999999979</v>
      </c>
      <c r="J490" s="86">
        <f>I490*Segmentos!$D$7*(AH490%)*IF(ISNUMBER(AI490),AI490%,0)</f>
        <v>161506.79999999996</v>
      </c>
      <c r="K490" s="86">
        <f>I490*Segmentos!$D$7*(AL490%)*IF(ISNUMBER(AM490),AM490%,0)</f>
        <v>148165.19999999995</v>
      </c>
      <c r="L490" s="4"/>
      <c r="M490" s="2">
        <v>0.76</v>
      </c>
      <c r="N490" s="2">
        <v>2.8</v>
      </c>
      <c r="O490" s="2">
        <v>27.1</v>
      </c>
      <c r="P490" s="2">
        <v>79.538600000000002</v>
      </c>
      <c r="Q490" s="2">
        <v>0.4</v>
      </c>
      <c r="R490" s="2">
        <v>0.5</v>
      </c>
      <c r="S490" s="2">
        <v>74.8</v>
      </c>
      <c r="T490" s="2">
        <v>6.8905000000000003</v>
      </c>
      <c r="U490" s="2">
        <v>0.42</v>
      </c>
      <c r="V490" s="2">
        <v>2</v>
      </c>
      <c r="W490" s="2">
        <v>20.6</v>
      </c>
      <c r="X490" s="2">
        <v>9.1267999999999994</v>
      </c>
      <c r="Y490" s="2">
        <v>0.71</v>
      </c>
      <c r="Z490" s="2">
        <v>2.5</v>
      </c>
      <c r="AA490" s="2">
        <v>28.5</v>
      </c>
      <c r="AB490" s="2">
        <v>21.851400000000002</v>
      </c>
      <c r="AC490" s="2">
        <v>1.22</v>
      </c>
      <c r="AD490" s="2">
        <v>4.8</v>
      </c>
      <c r="AE490" s="2">
        <v>25.4</v>
      </c>
      <c r="AF490" s="2">
        <v>41.669699999999999</v>
      </c>
      <c r="AG490" s="20">
        <v>0.79</v>
      </c>
      <c r="AH490" s="20">
        <v>2.9</v>
      </c>
      <c r="AI490" s="20">
        <v>27.3</v>
      </c>
      <c r="AJ490" s="20">
        <v>39.099200000000003</v>
      </c>
      <c r="AK490" s="18">
        <v>0.74</v>
      </c>
      <c r="AL490" s="18">
        <v>2.7</v>
      </c>
      <c r="AM490" s="18">
        <v>26.9</v>
      </c>
      <c r="AN490" s="18">
        <v>40.439399999999999</v>
      </c>
      <c r="AO490" s="2">
        <v>0.5</v>
      </c>
      <c r="AP490" s="2">
        <v>1.6</v>
      </c>
      <c r="AQ490" s="2">
        <v>31</v>
      </c>
      <c r="AR490" s="2">
        <v>5.7225999999999999</v>
      </c>
      <c r="AS490" s="2">
        <v>0.02</v>
      </c>
      <c r="AT490" s="2">
        <v>0.7</v>
      </c>
      <c r="AU490" s="2">
        <v>2.7</v>
      </c>
      <c r="AV490" s="2">
        <v>0.41289999999999999</v>
      </c>
      <c r="AW490" s="2">
        <v>0.33</v>
      </c>
      <c r="AX490" s="2">
        <v>2</v>
      </c>
      <c r="AY490" s="2">
        <v>16.8</v>
      </c>
      <c r="AZ490" s="2">
        <v>9.8566000000000003</v>
      </c>
      <c r="BA490" s="2">
        <v>1.59</v>
      </c>
      <c r="BB490" s="2">
        <v>5</v>
      </c>
      <c r="BC490" s="2">
        <v>31.6</v>
      </c>
      <c r="BD490" s="2">
        <v>63.546399999999998</v>
      </c>
      <c r="BE490" s="4" t="str">
        <f t="shared" si="72"/>
        <v>NO APLICA</v>
      </c>
      <c r="BF490" s="4">
        <f t="shared" si="73"/>
        <v>0.68700000000000006</v>
      </c>
      <c r="BG490">
        <f t="shared" si="74"/>
        <v>0.5</v>
      </c>
      <c r="BH490">
        <f t="shared" si="75"/>
        <v>0.02</v>
      </c>
      <c r="BI490">
        <f t="shared" si="76"/>
        <v>1.59</v>
      </c>
      <c r="BJ490">
        <f t="shared" si="77"/>
        <v>0.74</v>
      </c>
      <c r="BK490">
        <f t="shared" si="78"/>
        <v>0.79</v>
      </c>
      <c r="BL490">
        <f t="shared" si="79"/>
        <v>3869.8799999999983</v>
      </c>
    </row>
    <row r="491" spans="1:64" x14ac:dyDescent="0.2">
      <c r="A491" s="1">
        <v>489</v>
      </c>
      <c r="B491" s="7" t="s">
        <v>32</v>
      </c>
      <c r="C491" s="3">
        <v>39939</v>
      </c>
      <c r="D491" s="4" t="s">
        <v>628</v>
      </c>
      <c r="E491" s="4" t="s">
        <v>164</v>
      </c>
      <c r="F491" s="5" t="str">
        <f t="shared" si="70"/>
        <v>W</v>
      </c>
      <c r="G491" s="6">
        <v>0.9145833333333333</v>
      </c>
      <c r="H491" s="6">
        <v>0.91736111111111107</v>
      </c>
      <c r="I491" s="85">
        <f t="shared" si="71"/>
        <v>3.9999999999999858</v>
      </c>
      <c r="J491" s="86">
        <f>I491*Segmentos!$D$7*(AH491%)*IF(ISNUMBER(AI491),AI491%,0)</f>
        <v>1401.5999999999951</v>
      </c>
      <c r="K491" s="86">
        <f>I491*Segmentos!$D$7*(AL491%)*IF(ISNUMBER(AM491),AM491%,0)</f>
        <v>16057.599999999948</v>
      </c>
      <c r="L491" s="4"/>
      <c r="M491" s="2">
        <v>0.56999999999999995</v>
      </c>
      <c r="N491" s="2">
        <v>0.8</v>
      </c>
      <c r="O491" s="2">
        <v>68.8</v>
      </c>
      <c r="P491" s="2">
        <v>78.979900000000001</v>
      </c>
      <c r="Q491" s="2">
        <v>0.04</v>
      </c>
      <c r="R491" s="2">
        <v>0.1</v>
      </c>
      <c r="S491" s="2">
        <v>50</v>
      </c>
      <c r="T491" s="2">
        <v>0.9768</v>
      </c>
      <c r="U491" s="2">
        <v>0.62</v>
      </c>
      <c r="V491" s="2">
        <v>0.7</v>
      </c>
      <c r="W491" s="2">
        <v>90.6</v>
      </c>
      <c r="X491" s="2">
        <v>18.206600000000002</v>
      </c>
      <c r="Y491" s="2">
        <v>0.57999999999999996</v>
      </c>
      <c r="Z491" s="2">
        <v>1.1000000000000001</v>
      </c>
      <c r="AA491" s="2">
        <v>54.3</v>
      </c>
      <c r="AB491" s="2">
        <v>23.7698</v>
      </c>
      <c r="AC491" s="2">
        <v>0.79</v>
      </c>
      <c r="AD491" s="2">
        <v>1.1000000000000001</v>
      </c>
      <c r="AE491" s="2">
        <v>73.7</v>
      </c>
      <c r="AF491" s="2">
        <v>36.026600000000002</v>
      </c>
      <c r="AG491" s="20">
        <v>0.09</v>
      </c>
      <c r="AH491" s="20">
        <v>0.3</v>
      </c>
      <c r="AI491" s="20">
        <v>29.2</v>
      </c>
      <c r="AJ491" s="20">
        <v>5.7868000000000004</v>
      </c>
      <c r="AK491" s="18">
        <v>1</v>
      </c>
      <c r="AL491" s="18">
        <v>1.3</v>
      </c>
      <c r="AM491" s="18">
        <v>77.2</v>
      </c>
      <c r="AN491" s="18">
        <v>73.193100000000001</v>
      </c>
      <c r="AO491" s="2">
        <v>0.63</v>
      </c>
      <c r="AP491" s="2">
        <v>1.2</v>
      </c>
      <c r="AQ491" s="2">
        <v>53.1</v>
      </c>
      <c r="AR491" s="2">
        <v>9.6534999999999993</v>
      </c>
      <c r="AS491" s="2">
        <v>0.33</v>
      </c>
      <c r="AT491" s="2">
        <v>0.5</v>
      </c>
      <c r="AU491" s="2">
        <v>64.3</v>
      </c>
      <c r="AV491" s="2">
        <v>10.1785</v>
      </c>
      <c r="AW491" s="2">
        <v>0.31</v>
      </c>
      <c r="AX491" s="2">
        <v>0.4</v>
      </c>
      <c r="AY491" s="2">
        <v>79.3</v>
      </c>
      <c r="AZ491" s="2">
        <v>12.5581</v>
      </c>
      <c r="BA491" s="2">
        <v>0.87</v>
      </c>
      <c r="BB491" s="2">
        <v>1.2</v>
      </c>
      <c r="BC491" s="2">
        <v>71.8</v>
      </c>
      <c r="BD491" s="2">
        <v>46.589799999999997</v>
      </c>
      <c r="BE491" s="4" t="str">
        <f t="shared" si="72"/>
        <v>NO APLICA</v>
      </c>
      <c r="BF491" s="4">
        <f t="shared" si="73"/>
        <v>0.58320000000000005</v>
      </c>
      <c r="BG491">
        <f t="shared" si="74"/>
        <v>0.63</v>
      </c>
      <c r="BH491">
        <f t="shared" si="75"/>
        <v>0.33</v>
      </c>
      <c r="BI491">
        <f t="shared" si="76"/>
        <v>0.87</v>
      </c>
      <c r="BJ491">
        <f t="shared" si="77"/>
        <v>1</v>
      </c>
      <c r="BK491">
        <f t="shared" si="78"/>
        <v>0.09</v>
      </c>
      <c r="BL491">
        <f t="shared" si="79"/>
        <v>220.1599999999992</v>
      </c>
    </row>
    <row r="492" spans="1:64" x14ac:dyDescent="0.2">
      <c r="A492" s="1">
        <v>490</v>
      </c>
      <c r="B492" s="7" t="s">
        <v>19</v>
      </c>
      <c r="C492" s="3">
        <v>39939</v>
      </c>
      <c r="D492" s="4" t="s">
        <v>17</v>
      </c>
      <c r="E492" s="4" t="s">
        <v>166</v>
      </c>
      <c r="F492" s="5" t="str">
        <f t="shared" si="70"/>
        <v>W</v>
      </c>
      <c r="G492" s="6">
        <v>0.91388888888888886</v>
      </c>
      <c r="H492" s="6">
        <v>0.91527777777777775</v>
      </c>
      <c r="I492" s="85">
        <f t="shared" si="71"/>
        <v>1.9999999999999929</v>
      </c>
      <c r="J492" s="86">
        <f>I492*Segmentos!$D$7*(AH492%)*IF(ISNUMBER(AI492),AI492%,0)</f>
        <v>6399.9999999999782</v>
      </c>
      <c r="K492" s="86">
        <f>I492*Segmentos!$D$7*(AL492%)*IF(ISNUMBER(AM492),AM492%,0)</f>
        <v>6028.7999999999802</v>
      </c>
      <c r="L492" s="4"/>
      <c r="M492" s="2">
        <v>0.75</v>
      </c>
      <c r="N492" s="2">
        <v>0.8</v>
      </c>
      <c r="O492" s="2">
        <v>97</v>
      </c>
      <c r="P492" s="2">
        <v>100</v>
      </c>
      <c r="Q492" s="2">
        <v>0</v>
      </c>
      <c r="R492" s="2">
        <v>0</v>
      </c>
      <c r="S492" s="8" t="s">
        <v>577</v>
      </c>
      <c r="T492" s="2">
        <v>0</v>
      </c>
      <c r="U492" s="2">
        <v>0.32</v>
      </c>
      <c r="V492" s="2">
        <v>0.3</v>
      </c>
      <c r="W492" s="2">
        <v>100</v>
      </c>
      <c r="X492" s="2">
        <v>8.8787000000000003</v>
      </c>
      <c r="Y492" s="2">
        <v>0.21</v>
      </c>
      <c r="Z492" s="2">
        <v>0.2</v>
      </c>
      <c r="AA492" s="2">
        <v>100</v>
      </c>
      <c r="AB492" s="2">
        <v>8.1439000000000004</v>
      </c>
      <c r="AC492" s="2">
        <v>1.89</v>
      </c>
      <c r="AD492" s="2">
        <v>2</v>
      </c>
      <c r="AE492" s="2">
        <v>96.4</v>
      </c>
      <c r="AF492" s="2">
        <v>82.977400000000003</v>
      </c>
      <c r="AG492" s="20">
        <v>0.78</v>
      </c>
      <c r="AH492" s="20">
        <v>0.8</v>
      </c>
      <c r="AI492" s="20">
        <v>100</v>
      </c>
      <c r="AJ492" s="20">
        <v>49.363900000000001</v>
      </c>
      <c r="AK492" s="18">
        <v>0.72</v>
      </c>
      <c r="AL492" s="18">
        <v>0.8</v>
      </c>
      <c r="AM492" s="18">
        <v>94.2</v>
      </c>
      <c r="AN492" s="18">
        <v>50.636099999999999</v>
      </c>
      <c r="AO492" s="2">
        <v>0</v>
      </c>
      <c r="AP492" s="2">
        <v>0</v>
      </c>
      <c r="AQ492" s="8" t="s">
        <v>577</v>
      </c>
      <c r="AR492" s="2">
        <v>0</v>
      </c>
      <c r="AS492" s="2">
        <v>0</v>
      </c>
      <c r="AT492" s="2">
        <v>0</v>
      </c>
      <c r="AU492" s="8" t="s">
        <v>577</v>
      </c>
      <c r="AV492" s="2">
        <v>0</v>
      </c>
      <c r="AW492" s="2">
        <v>1.76</v>
      </c>
      <c r="AX492" s="2">
        <v>1.8</v>
      </c>
      <c r="AY492" s="2">
        <v>95.6</v>
      </c>
      <c r="AZ492" s="2">
        <v>67.645600000000002</v>
      </c>
      <c r="BA492" s="2">
        <v>0.63</v>
      </c>
      <c r="BB492" s="2">
        <v>0.6</v>
      </c>
      <c r="BC492" s="2">
        <v>100</v>
      </c>
      <c r="BD492" s="2">
        <v>32.354399999999998</v>
      </c>
      <c r="BE492" s="4" t="str">
        <f t="shared" si="72"/>
        <v>NO APLICA</v>
      </c>
      <c r="BF492" s="4">
        <f t="shared" si="73"/>
        <v>0.67680000000000007</v>
      </c>
      <c r="BG492">
        <f t="shared" si="74"/>
        <v>0</v>
      </c>
      <c r="BH492">
        <f t="shared" si="75"/>
        <v>0</v>
      </c>
      <c r="BI492">
        <f t="shared" si="76"/>
        <v>1.76</v>
      </c>
      <c r="BJ492">
        <f t="shared" si="77"/>
        <v>0.72</v>
      </c>
      <c r="BK492">
        <f t="shared" si="78"/>
        <v>0.78</v>
      </c>
      <c r="BL492">
        <f t="shared" si="79"/>
        <v>155.19999999999945</v>
      </c>
    </row>
    <row r="493" spans="1:64" x14ac:dyDescent="0.2">
      <c r="A493" s="1">
        <v>491</v>
      </c>
      <c r="B493" s="7" t="s">
        <v>2</v>
      </c>
      <c r="C493" s="3">
        <v>39939</v>
      </c>
      <c r="D493" s="4" t="s">
        <v>627</v>
      </c>
      <c r="E493" s="4" t="s">
        <v>164</v>
      </c>
      <c r="F493" s="5" t="str">
        <f t="shared" si="70"/>
        <v>W</v>
      </c>
      <c r="G493" s="6">
        <v>0.88402777777777775</v>
      </c>
      <c r="H493" s="6">
        <v>0.93055555555555547</v>
      </c>
      <c r="I493" s="85">
        <f t="shared" si="71"/>
        <v>66.999999999999915</v>
      </c>
      <c r="J493" s="86">
        <f>I493*Segmentos!$D$7*(AH493%)*IF(ISNUMBER(AI493),AI493%,0)</f>
        <v>1393171.1999999983</v>
      </c>
      <c r="K493" s="86">
        <f>I493*Segmentos!$D$7*(AL493%)*IF(ISNUMBER(AM493),AM493%,0)</f>
        <v>2055640.3999999976</v>
      </c>
      <c r="L493" s="4"/>
      <c r="M493" s="2">
        <v>6.5</v>
      </c>
      <c r="N493" s="2">
        <v>19.100000000000001</v>
      </c>
      <c r="O493" s="2">
        <v>34.1</v>
      </c>
      <c r="P493" s="2">
        <v>88.695099999999996</v>
      </c>
      <c r="Q493" s="2">
        <v>4.05</v>
      </c>
      <c r="R493" s="2">
        <v>12.9</v>
      </c>
      <c r="S493" s="2">
        <v>31.4</v>
      </c>
      <c r="T493" s="2">
        <v>9.2286999999999999</v>
      </c>
      <c r="U493" s="2">
        <v>6.17</v>
      </c>
      <c r="V493" s="2">
        <v>19.8</v>
      </c>
      <c r="W493" s="2">
        <v>31.2</v>
      </c>
      <c r="X493" s="2">
        <v>17.663799999999998</v>
      </c>
      <c r="Y493" s="2">
        <v>5.66</v>
      </c>
      <c r="Z493" s="2">
        <v>18.2</v>
      </c>
      <c r="AA493" s="2">
        <v>31.2</v>
      </c>
      <c r="AB493" s="2">
        <v>22.799399999999999</v>
      </c>
      <c r="AC493" s="2">
        <v>8.6999999999999993</v>
      </c>
      <c r="AD493" s="2">
        <v>22.6</v>
      </c>
      <c r="AE493" s="2">
        <v>38.5</v>
      </c>
      <c r="AF493" s="2">
        <v>39.003100000000003</v>
      </c>
      <c r="AG493" s="20">
        <v>5.2</v>
      </c>
      <c r="AH493" s="20">
        <v>17.100000000000001</v>
      </c>
      <c r="AI493" s="20">
        <v>30.4</v>
      </c>
      <c r="AJ493" s="20">
        <v>33.664499999999997</v>
      </c>
      <c r="AK493" s="18">
        <v>7.67</v>
      </c>
      <c r="AL493" s="18">
        <v>20.9</v>
      </c>
      <c r="AM493" s="18">
        <v>36.700000000000003</v>
      </c>
      <c r="AN493" s="18">
        <v>55.030500000000004</v>
      </c>
      <c r="AO493" s="2">
        <v>5.69</v>
      </c>
      <c r="AP493" s="2">
        <v>16.100000000000001</v>
      </c>
      <c r="AQ493" s="2">
        <v>35.5</v>
      </c>
      <c r="AR493" s="2">
        <v>8.4936000000000007</v>
      </c>
      <c r="AS493" s="2">
        <v>7.8</v>
      </c>
      <c r="AT493" s="2">
        <v>20.100000000000001</v>
      </c>
      <c r="AU493" s="2">
        <v>38.9</v>
      </c>
      <c r="AV493" s="2">
        <v>23.4526</v>
      </c>
      <c r="AW493" s="2">
        <v>6.1</v>
      </c>
      <c r="AX493" s="2">
        <v>20.5</v>
      </c>
      <c r="AY493" s="2">
        <v>29.8</v>
      </c>
      <c r="AZ493" s="2">
        <v>23.95</v>
      </c>
      <c r="BA493" s="2">
        <v>6.28</v>
      </c>
      <c r="BB493" s="2">
        <v>18.3</v>
      </c>
      <c r="BC493" s="2">
        <v>34.299999999999997</v>
      </c>
      <c r="BD493" s="2">
        <v>32.798900000000003</v>
      </c>
      <c r="BE493" s="4" t="str">
        <f t="shared" si="72"/>
        <v>NO APLICA</v>
      </c>
      <c r="BF493" s="4">
        <f t="shared" si="73"/>
        <v>6.9093999999999998</v>
      </c>
      <c r="BG493">
        <f t="shared" si="74"/>
        <v>5.69</v>
      </c>
      <c r="BH493">
        <f t="shared" si="75"/>
        <v>7.8</v>
      </c>
      <c r="BI493">
        <f t="shared" si="76"/>
        <v>6.28</v>
      </c>
      <c r="BJ493">
        <f t="shared" si="77"/>
        <v>7.67</v>
      </c>
      <c r="BK493">
        <f t="shared" si="78"/>
        <v>5.2</v>
      </c>
      <c r="BL493">
        <f t="shared" si="79"/>
        <v>43637.769999999946</v>
      </c>
    </row>
    <row r="494" spans="1:64" x14ac:dyDescent="0.2">
      <c r="A494" s="1">
        <v>492</v>
      </c>
      <c r="B494" s="7" t="s">
        <v>16</v>
      </c>
      <c r="C494" s="3">
        <v>39939</v>
      </c>
      <c r="D494" s="4" t="s">
        <v>626</v>
      </c>
      <c r="E494" s="4" t="s">
        <v>166</v>
      </c>
      <c r="F494" s="5" t="str">
        <f t="shared" si="70"/>
        <v>W</v>
      </c>
      <c r="G494" s="6">
        <v>0.9145833333333333</v>
      </c>
      <c r="H494" s="6">
        <v>0.91736111111111107</v>
      </c>
      <c r="I494" s="85">
        <f t="shared" si="71"/>
        <v>3.9999999999999858</v>
      </c>
      <c r="J494" s="86">
        <f>I494*Segmentos!$D$7*(AH494%)*IF(ISNUMBER(AI494),AI494%,0)</f>
        <v>115315.19999999963</v>
      </c>
      <c r="K494" s="86">
        <f>I494*Segmentos!$D$7*(AL494%)*IF(ISNUMBER(AM494),AM494%,0)</f>
        <v>184108.79999999935</v>
      </c>
      <c r="L494" s="4"/>
      <c r="M494" s="2">
        <v>9.4499999999999993</v>
      </c>
      <c r="N494" s="2">
        <v>10.9</v>
      </c>
      <c r="O494" s="2">
        <v>86.4</v>
      </c>
      <c r="P494" s="2">
        <v>89.027600000000007</v>
      </c>
      <c r="Q494" s="2">
        <v>3.93</v>
      </c>
      <c r="R494" s="2">
        <v>4.3</v>
      </c>
      <c r="S494" s="2">
        <v>90.7</v>
      </c>
      <c r="T494" s="2">
        <v>6.1851000000000003</v>
      </c>
      <c r="U494" s="2">
        <v>7.24</v>
      </c>
      <c r="V494" s="2">
        <v>8.4</v>
      </c>
      <c r="W494" s="2">
        <v>86</v>
      </c>
      <c r="X494" s="2">
        <v>14.3012</v>
      </c>
      <c r="Y494" s="2">
        <v>8.65</v>
      </c>
      <c r="Z494" s="2">
        <v>9.6999999999999993</v>
      </c>
      <c r="AA494" s="2">
        <v>88.8</v>
      </c>
      <c r="AB494" s="2">
        <v>24.065100000000001</v>
      </c>
      <c r="AC494" s="2">
        <v>14.37</v>
      </c>
      <c r="AD494" s="2">
        <v>16.899999999999999</v>
      </c>
      <c r="AE494" s="2">
        <v>84.8</v>
      </c>
      <c r="AF494" s="2">
        <v>44.476199999999999</v>
      </c>
      <c r="AG494" s="20">
        <v>7.18</v>
      </c>
      <c r="AH494" s="20">
        <v>8.8000000000000007</v>
      </c>
      <c r="AI494" s="20">
        <v>81.900000000000006</v>
      </c>
      <c r="AJ494" s="20">
        <v>32.092199999999998</v>
      </c>
      <c r="AK494" s="18">
        <v>11.49</v>
      </c>
      <c r="AL494" s="18">
        <v>12.9</v>
      </c>
      <c r="AM494" s="18">
        <v>89.2</v>
      </c>
      <c r="AN494" s="18">
        <v>56.935400000000001</v>
      </c>
      <c r="AO494" s="2">
        <v>9.24</v>
      </c>
      <c r="AP494" s="2">
        <v>10</v>
      </c>
      <c r="AQ494" s="2">
        <v>92.5</v>
      </c>
      <c r="AR494" s="2">
        <v>9.5202000000000009</v>
      </c>
      <c r="AS494" s="2">
        <v>8.3699999999999992</v>
      </c>
      <c r="AT494" s="2">
        <v>10.6</v>
      </c>
      <c r="AU494" s="2">
        <v>79</v>
      </c>
      <c r="AV494" s="2">
        <v>17.387</v>
      </c>
      <c r="AW494" s="2">
        <v>8.35</v>
      </c>
      <c r="AX494" s="2">
        <v>9.4</v>
      </c>
      <c r="AY494" s="2">
        <v>88.7</v>
      </c>
      <c r="AZ494" s="2">
        <v>22.628</v>
      </c>
      <c r="BA494" s="2">
        <v>10.94</v>
      </c>
      <c r="BB494" s="2">
        <v>12.5</v>
      </c>
      <c r="BC494" s="2">
        <v>87.4</v>
      </c>
      <c r="BD494" s="2">
        <v>39.492400000000004</v>
      </c>
      <c r="BE494" s="4" t="str">
        <f t="shared" si="72"/>
        <v>NO APLICA</v>
      </c>
      <c r="BF494" s="4">
        <f t="shared" si="73"/>
        <v>9.5071999999999992</v>
      </c>
      <c r="BG494">
        <f t="shared" si="74"/>
        <v>9.24</v>
      </c>
      <c r="BH494">
        <f t="shared" si="75"/>
        <v>8.3699999999999992</v>
      </c>
      <c r="BI494">
        <f t="shared" si="76"/>
        <v>10.94</v>
      </c>
      <c r="BJ494">
        <f t="shared" si="77"/>
        <v>11.49</v>
      </c>
      <c r="BK494">
        <f t="shared" si="78"/>
        <v>7.18</v>
      </c>
      <c r="BL494">
        <f t="shared" si="79"/>
        <v>3767.0399999999868</v>
      </c>
    </row>
    <row r="495" spans="1:64" x14ac:dyDescent="0.2">
      <c r="A495" s="1">
        <v>493</v>
      </c>
      <c r="B495" s="7" t="s">
        <v>22</v>
      </c>
      <c r="C495" s="3">
        <v>39939</v>
      </c>
      <c r="D495" s="4" t="s">
        <v>629</v>
      </c>
      <c r="E495" s="4" t="s">
        <v>164</v>
      </c>
      <c r="F495" s="5" t="str">
        <f t="shared" si="70"/>
        <v>W</v>
      </c>
      <c r="G495" s="6">
        <v>0.83333333333333337</v>
      </c>
      <c r="H495" s="6">
        <v>0.87361111111111101</v>
      </c>
      <c r="I495" s="85">
        <f t="shared" si="71"/>
        <v>57.999999999999794</v>
      </c>
      <c r="J495" s="86">
        <f>I495*Segmentos!$D$7*(AH495%)*IF(ISNUMBER(AI495),AI495%,0)</f>
        <v>433747.19999999844</v>
      </c>
      <c r="K495" s="86">
        <f>I495*Segmentos!$D$7*(AL495%)*IF(ISNUMBER(AM495),AM495%,0)</f>
        <v>405071.9999999986</v>
      </c>
      <c r="L495" s="4"/>
      <c r="M495" s="2">
        <v>1.81</v>
      </c>
      <c r="N495" s="2">
        <v>3.9</v>
      </c>
      <c r="O495" s="2">
        <v>47</v>
      </c>
      <c r="P495" s="2">
        <v>93.6721</v>
      </c>
      <c r="Q495" s="2">
        <v>0.51</v>
      </c>
      <c r="R495" s="2">
        <v>1.1000000000000001</v>
      </c>
      <c r="S495" s="2">
        <v>45.9</v>
      </c>
      <c r="T495" s="2">
        <v>4.3620999999999999</v>
      </c>
      <c r="U495" s="2">
        <v>1.25</v>
      </c>
      <c r="V495" s="2">
        <v>1.9</v>
      </c>
      <c r="W495" s="2">
        <v>64.2</v>
      </c>
      <c r="X495" s="2">
        <v>13.546200000000001</v>
      </c>
      <c r="Y495" s="2">
        <v>1.2</v>
      </c>
      <c r="Z495" s="2">
        <v>3.3</v>
      </c>
      <c r="AA495" s="2">
        <v>36.4</v>
      </c>
      <c r="AB495" s="2">
        <v>18.365600000000001</v>
      </c>
      <c r="AC495" s="2">
        <v>3.39</v>
      </c>
      <c r="AD495" s="2">
        <v>7</v>
      </c>
      <c r="AE495" s="2">
        <v>48.6</v>
      </c>
      <c r="AF495" s="2">
        <v>57.398200000000003</v>
      </c>
      <c r="AG495" s="20">
        <v>1.89</v>
      </c>
      <c r="AH495" s="20">
        <v>4.0999999999999996</v>
      </c>
      <c r="AI495" s="20">
        <v>45.6</v>
      </c>
      <c r="AJ495" s="20">
        <v>46.23</v>
      </c>
      <c r="AK495" s="18">
        <v>1.75</v>
      </c>
      <c r="AL495" s="18">
        <v>3.6</v>
      </c>
      <c r="AM495" s="18">
        <v>48.5</v>
      </c>
      <c r="AN495" s="18">
        <v>47.442100000000003</v>
      </c>
      <c r="AO495" s="2">
        <v>0.63</v>
      </c>
      <c r="AP495" s="2">
        <v>2.7</v>
      </c>
      <c r="AQ495" s="2">
        <v>22.8</v>
      </c>
      <c r="AR495" s="2">
        <v>3.5312000000000001</v>
      </c>
      <c r="AS495" s="2">
        <v>1.4</v>
      </c>
      <c r="AT495" s="2">
        <v>3.3</v>
      </c>
      <c r="AU495" s="2">
        <v>42.7</v>
      </c>
      <c r="AV495" s="2">
        <v>15.9186</v>
      </c>
      <c r="AW495" s="2">
        <v>1.39</v>
      </c>
      <c r="AX495" s="2">
        <v>2.7</v>
      </c>
      <c r="AY495" s="2">
        <v>50.4</v>
      </c>
      <c r="AZ495" s="2">
        <v>20.566700000000001</v>
      </c>
      <c r="BA495" s="2">
        <v>2.71</v>
      </c>
      <c r="BB495" s="2">
        <v>5.3</v>
      </c>
      <c r="BC495" s="2">
        <v>50.8</v>
      </c>
      <c r="BD495" s="2">
        <v>53.6556</v>
      </c>
      <c r="BE495" s="4" t="str">
        <f t="shared" si="72"/>
        <v>NO APLICA</v>
      </c>
      <c r="BF495" s="4">
        <f t="shared" si="73"/>
        <v>1.7972000000000001</v>
      </c>
      <c r="BG495">
        <f t="shared" si="74"/>
        <v>0.63</v>
      </c>
      <c r="BH495">
        <f t="shared" si="75"/>
        <v>1.4</v>
      </c>
      <c r="BI495">
        <f t="shared" si="76"/>
        <v>2.71</v>
      </c>
      <c r="BJ495">
        <f t="shared" si="77"/>
        <v>1.75</v>
      </c>
      <c r="BK495">
        <f t="shared" si="78"/>
        <v>1.89</v>
      </c>
      <c r="BL495">
        <f t="shared" si="79"/>
        <v>10631.399999999961</v>
      </c>
    </row>
    <row r="496" spans="1:64" x14ac:dyDescent="0.2">
      <c r="A496" s="1">
        <v>494</v>
      </c>
      <c r="B496" s="7" t="s">
        <v>24</v>
      </c>
      <c r="C496" s="3">
        <v>39939</v>
      </c>
      <c r="D496" s="4" t="s">
        <v>629</v>
      </c>
      <c r="E496" s="4" t="s">
        <v>170</v>
      </c>
      <c r="F496" s="5" t="str">
        <f t="shared" si="70"/>
        <v>W</v>
      </c>
      <c r="G496" s="6">
        <v>0.89583333333333337</v>
      </c>
      <c r="H496" s="6">
        <v>0.91041666666666676</v>
      </c>
      <c r="I496" s="85">
        <f t="shared" si="71"/>
        <v>21.000000000000085</v>
      </c>
      <c r="J496" s="86">
        <f>I496*Segmentos!$D$7*(AH496%)*IF(ISNUMBER(AI496),AI496%,0)</f>
        <v>34574.40000000014</v>
      </c>
      <c r="K496" s="86">
        <f>I496*Segmentos!$D$7*(AL496%)*IF(ISNUMBER(AM496),AM496%,0)</f>
        <v>109326.00000000045</v>
      </c>
      <c r="L496" s="4"/>
      <c r="M496" s="2">
        <v>0.87</v>
      </c>
      <c r="N496" s="2">
        <v>1.3</v>
      </c>
      <c r="O496" s="2">
        <v>68.5</v>
      </c>
      <c r="P496" s="2">
        <v>50.235799999999998</v>
      </c>
      <c r="Q496" s="2">
        <v>0.01</v>
      </c>
      <c r="R496" s="2">
        <v>0.3</v>
      </c>
      <c r="S496" s="2">
        <v>4.8</v>
      </c>
      <c r="T496" s="2">
        <v>0.13980000000000001</v>
      </c>
      <c r="U496" s="2">
        <v>2.36</v>
      </c>
      <c r="V496" s="2">
        <v>2.9</v>
      </c>
      <c r="W496" s="2">
        <v>81.3</v>
      </c>
      <c r="X496" s="2">
        <v>28.584599999999998</v>
      </c>
      <c r="Y496" s="2">
        <v>1.22</v>
      </c>
      <c r="Z496" s="2">
        <v>1.9</v>
      </c>
      <c r="AA496" s="2">
        <v>64.2</v>
      </c>
      <c r="AB496" s="2">
        <v>20.865500000000001</v>
      </c>
      <c r="AC496" s="2">
        <v>0.03</v>
      </c>
      <c r="AD496" s="2">
        <v>0.1</v>
      </c>
      <c r="AE496" s="2">
        <v>23.8</v>
      </c>
      <c r="AF496" s="2">
        <v>0.64600000000000002</v>
      </c>
      <c r="AG496" s="20">
        <v>0.39</v>
      </c>
      <c r="AH496" s="20">
        <v>0.6</v>
      </c>
      <c r="AI496" s="20">
        <v>68.599999999999994</v>
      </c>
      <c r="AJ496" s="20">
        <v>10.613099999999999</v>
      </c>
      <c r="AK496" s="18">
        <v>1.3</v>
      </c>
      <c r="AL496" s="18">
        <v>1.9</v>
      </c>
      <c r="AM496" s="18">
        <v>68.5</v>
      </c>
      <c r="AN496" s="18">
        <v>39.622799999999998</v>
      </c>
      <c r="AO496" s="2">
        <v>7.0000000000000007E-2</v>
      </c>
      <c r="AP496" s="2">
        <v>1.2</v>
      </c>
      <c r="AQ496" s="2">
        <v>6.1</v>
      </c>
      <c r="AR496" s="2">
        <v>0.46060000000000001</v>
      </c>
      <c r="AS496" s="2">
        <v>0.16</v>
      </c>
      <c r="AT496" s="2">
        <v>0.4</v>
      </c>
      <c r="AU496" s="2">
        <v>42.9</v>
      </c>
      <c r="AV496" s="2">
        <v>2.0981000000000001</v>
      </c>
      <c r="AW496" s="2">
        <v>1.1200000000000001</v>
      </c>
      <c r="AX496" s="2">
        <v>1.4</v>
      </c>
      <c r="AY496" s="2">
        <v>81.2</v>
      </c>
      <c r="AZ496" s="2">
        <v>18.682300000000001</v>
      </c>
      <c r="BA496" s="2">
        <v>1.31</v>
      </c>
      <c r="BB496" s="2">
        <v>1.7</v>
      </c>
      <c r="BC496" s="2">
        <v>76.599999999999994</v>
      </c>
      <c r="BD496" s="2">
        <v>28.994800000000001</v>
      </c>
      <c r="BE496" s="4" t="str">
        <f t="shared" si="72"/>
        <v>NO APLICA</v>
      </c>
      <c r="BF496" s="4">
        <f t="shared" si="73"/>
        <v>0.65120000000000011</v>
      </c>
      <c r="BG496">
        <f t="shared" si="74"/>
        <v>7.0000000000000007E-2</v>
      </c>
      <c r="BH496">
        <f t="shared" si="75"/>
        <v>0.16</v>
      </c>
      <c r="BI496">
        <f t="shared" si="76"/>
        <v>1.31</v>
      </c>
      <c r="BJ496">
        <f t="shared" si="77"/>
        <v>1.3</v>
      </c>
      <c r="BK496">
        <f t="shared" si="78"/>
        <v>0.39</v>
      </c>
      <c r="BL496">
        <f t="shared" si="79"/>
        <v>1870.0500000000077</v>
      </c>
    </row>
    <row r="497" spans="1:64" x14ac:dyDescent="0.2">
      <c r="A497" s="1">
        <v>495</v>
      </c>
      <c r="B497" s="7" t="s">
        <v>4</v>
      </c>
      <c r="C497" s="3">
        <v>39939</v>
      </c>
      <c r="D497" s="4" t="s">
        <v>3</v>
      </c>
      <c r="E497" s="4" t="s">
        <v>165</v>
      </c>
      <c r="F497" s="5" t="str">
        <f t="shared" si="70"/>
        <v>W</v>
      </c>
      <c r="G497" s="6">
        <v>0.78194444444444444</v>
      </c>
      <c r="H497" s="6">
        <v>0.87430555555555556</v>
      </c>
      <c r="I497" s="85">
        <f t="shared" si="71"/>
        <v>133</v>
      </c>
      <c r="J497" s="86">
        <f>I497*Segmentos!$D$7*(AH497%)*IF(ISNUMBER(AI497),AI497%,0)</f>
        <v>975368.80000000016</v>
      </c>
      <c r="K497" s="86">
        <f>I497*Segmentos!$D$7*(AL497%)*IF(ISNUMBER(AM497),AM497%,0)</f>
        <v>2112731.6</v>
      </c>
      <c r="L497" s="4"/>
      <c r="M497" s="2">
        <v>2.96</v>
      </c>
      <c r="N497" s="2">
        <v>12.8</v>
      </c>
      <c r="O497" s="2">
        <v>23.1</v>
      </c>
      <c r="P497" s="2">
        <v>65.9542</v>
      </c>
      <c r="Q497" s="2">
        <v>3.73</v>
      </c>
      <c r="R497" s="2">
        <v>15</v>
      </c>
      <c r="S497" s="2">
        <v>24.9</v>
      </c>
      <c r="T497" s="2">
        <v>13.8856</v>
      </c>
      <c r="U497" s="2">
        <v>4.34</v>
      </c>
      <c r="V497" s="2">
        <v>15.4</v>
      </c>
      <c r="W497" s="2">
        <v>28.3</v>
      </c>
      <c r="X497" s="2">
        <v>20.3047</v>
      </c>
      <c r="Y497" s="2">
        <v>2.02</v>
      </c>
      <c r="Z497" s="2">
        <v>11</v>
      </c>
      <c r="AA497" s="2">
        <v>18.399999999999999</v>
      </c>
      <c r="AB497" s="2">
        <v>13.338900000000001</v>
      </c>
      <c r="AC497" s="2">
        <v>2.52</v>
      </c>
      <c r="AD497" s="2">
        <v>11.7</v>
      </c>
      <c r="AE497" s="2">
        <v>21.5</v>
      </c>
      <c r="AF497" s="2">
        <v>18.424900000000001</v>
      </c>
      <c r="AG497" s="20">
        <v>1.83</v>
      </c>
      <c r="AH497" s="20">
        <v>10.3</v>
      </c>
      <c r="AI497" s="20">
        <v>17.8</v>
      </c>
      <c r="AJ497" s="20">
        <v>19.380700000000001</v>
      </c>
      <c r="AK497" s="18">
        <v>3.97</v>
      </c>
      <c r="AL497" s="18">
        <v>15.1</v>
      </c>
      <c r="AM497" s="18">
        <v>26.3</v>
      </c>
      <c r="AN497" s="18">
        <v>46.573399999999999</v>
      </c>
      <c r="AO497" s="2">
        <v>1.81</v>
      </c>
      <c r="AP497" s="2">
        <v>8.1999999999999993</v>
      </c>
      <c r="AQ497" s="2">
        <v>22.1</v>
      </c>
      <c r="AR497" s="2">
        <v>4.4236000000000004</v>
      </c>
      <c r="AS497" s="2">
        <v>1.57</v>
      </c>
      <c r="AT497" s="2">
        <v>8.3000000000000007</v>
      </c>
      <c r="AU497" s="2">
        <v>18.899999999999999</v>
      </c>
      <c r="AV497" s="2">
        <v>7.7336</v>
      </c>
      <c r="AW497" s="2">
        <v>3.95</v>
      </c>
      <c r="AX497" s="2">
        <v>15.6</v>
      </c>
      <c r="AY497" s="2">
        <v>25.4</v>
      </c>
      <c r="AZ497" s="2">
        <v>25.3399</v>
      </c>
      <c r="BA497" s="2">
        <v>3.33</v>
      </c>
      <c r="BB497" s="2">
        <v>14.6</v>
      </c>
      <c r="BC497" s="2">
        <v>22.8</v>
      </c>
      <c r="BD497" s="2">
        <v>28.457100000000001</v>
      </c>
      <c r="BE497" s="4" t="str">
        <f t="shared" si="72"/>
        <v>ABURRIDO</v>
      </c>
      <c r="BF497" s="4">
        <f t="shared" si="73"/>
        <v>2.6168</v>
      </c>
      <c r="BG497">
        <f t="shared" si="74"/>
        <v>1.81</v>
      </c>
      <c r="BH497">
        <f t="shared" si="75"/>
        <v>1.57</v>
      </c>
      <c r="BI497">
        <f t="shared" si="76"/>
        <v>3.95</v>
      </c>
      <c r="BJ497">
        <f t="shared" si="77"/>
        <v>3.97</v>
      </c>
      <c r="BK497">
        <f t="shared" si="78"/>
        <v>1.83</v>
      </c>
      <c r="BL497">
        <f t="shared" si="79"/>
        <v>39325.440000000002</v>
      </c>
    </row>
    <row r="498" spans="1:64" x14ac:dyDescent="0.2">
      <c r="A498" s="1">
        <v>496</v>
      </c>
      <c r="B498" s="7" t="s">
        <v>15</v>
      </c>
      <c r="C498" s="3">
        <v>39940</v>
      </c>
      <c r="D498" s="4" t="s">
        <v>626</v>
      </c>
      <c r="E498" s="4" t="s">
        <v>164</v>
      </c>
      <c r="F498" s="5" t="str">
        <f t="shared" si="70"/>
        <v>J</v>
      </c>
      <c r="G498" s="6">
        <v>0.875</v>
      </c>
      <c r="H498" s="6">
        <v>0.9145833333333333</v>
      </c>
      <c r="I498" s="85">
        <f t="shared" si="71"/>
        <v>56.999999999999957</v>
      </c>
      <c r="J498" s="86">
        <f>I498*Segmentos!$D$7*(AH498%)*IF(ISNUMBER(AI498),AI498%,0)</f>
        <v>1334255.9999999991</v>
      </c>
      <c r="K498" s="86">
        <f>I498*Segmentos!$D$7*(AL498%)*IF(ISNUMBER(AM498),AM498%,0)</f>
        <v>2131001.9999999986</v>
      </c>
      <c r="L498" s="4"/>
      <c r="M498" s="2">
        <v>7.69</v>
      </c>
      <c r="N498" s="2">
        <v>17.8</v>
      </c>
      <c r="O498" s="2">
        <v>43.2</v>
      </c>
      <c r="P498" s="2">
        <v>83.816299999999998</v>
      </c>
      <c r="Q498" s="2">
        <v>3.35</v>
      </c>
      <c r="R498" s="2">
        <v>9.8000000000000007</v>
      </c>
      <c r="S498" s="2">
        <v>34.1</v>
      </c>
      <c r="T498" s="2">
        <v>6.0827999999999998</v>
      </c>
      <c r="U498" s="2">
        <v>7.62</v>
      </c>
      <c r="V498" s="2">
        <v>15.1</v>
      </c>
      <c r="W498" s="2">
        <v>50.5</v>
      </c>
      <c r="X498" s="2">
        <v>17.414100000000001</v>
      </c>
      <c r="Y498" s="2">
        <v>8.57</v>
      </c>
      <c r="Z498" s="2">
        <v>22</v>
      </c>
      <c r="AA498" s="2">
        <v>39</v>
      </c>
      <c r="AB498" s="2">
        <v>27.5716</v>
      </c>
      <c r="AC498" s="2">
        <v>9.15</v>
      </c>
      <c r="AD498" s="2">
        <v>19.8</v>
      </c>
      <c r="AE498" s="2">
        <v>46.2</v>
      </c>
      <c r="AF498" s="2">
        <v>32.747700000000002</v>
      </c>
      <c r="AG498" s="20">
        <v>5.84</v>
      </c>
      <c r="AH498" s="20">
        <v>15.2</v>
      </c>
      <c r="AI498" s="20">
        <v>38.5</v>
      </c>
      <c r="AJ498" s="20">
        <v>30.192</v>
      </c>
      <c r="AK498" s="18">
        <v>9.36</v>
      </c>
      <c r="AL498" s="18">
        <v>20.100000000000001</v>
      </c>
      <c r="AM498" s="18">
        <v>46.5</v>
      </c>
      <c r="AN498" s="18">
        <v>53.624299999999998</v>
      </c>
      <c r="AO498" s="2">
        <v>6.33</v>
      </c>
      <c r="AP498" s="2">
        <v>15.5</v>
      </c>
      <c r="AQ498" s="2">
        <v>40.9</v>
      </c>
      <c r="AR498" s="2">
        <v>7.5431999999999997</v>
      </c>
      <c r="AS498" s="2">
        <v>7.36</v>
      </c>
      <c r="AT498" s="2">
        <v>15.9</v>
      </c>
      <c r="AU498" s="2">
        <v>46.4</v>
      </c>
      <c r="AV498" s="2">
        <v>17.6769</v>
      </c>
      <c r="AW498" s="2">
        <v>6.69</v>
      </c>
      <c r="AX498" s="2">
        <v>18.600000000000001</v>
      </c>
      <c r="AY498" s="2">
        <v>36</v>
      </c>
      <c r="AZ498" s="2">
        <v>20.962599999999998</v>
      </c>
      <c r="BA498" s="2">
        <v>9.02</v>
      </c>
      <c r="BB498" s="2">
        <v>19</v>
      </c>
      <c r="BC498" s="2">
        <v>47.5</v>
      </c>
      <c r="BD498" s="2">
        <v>37.633499999999998</v>
      </c>
      <c r="BE498" s="4" t="str">
        <f t="shared" si="72"/>
        <v>NO APLICA</v>
      </c>
      <c r="BF498" s="4">
        <f t="shared" si="73"/>
        <v>7.8733999999999993</v>
      </c>
      <c r="BG498">
        <f t="shared" si="74"/>
        <v>6.33</v>
      </c>
      <c r="BH498">
        <f t="shared" si="75"/>
        <v>7.36</v>
      </c>
      <c r="BI498">
        <f t="shared" si="76"/>
        <v>9.02</v>
      </c>
      <c r="BJ498">
        <f t="shared" si="77"/>
        <v>9.36</v>
      </c>
      <c r="BK498">
        <f t="shared" si="78"/>
        <v>5.84</v>
      </c>
      <c r="BL498">
        <f t="shared" si="79"/>
        <v>43830.719999999972</v>
      </c>
    </row>
    <row r="499" spans="1:64" x14ac:dyDescent="0.2">
      <c r="A499" s="1">
        <v>497</v>
      </c>
      <c r="B499" s="7" t="s">
        <v>5</v>
      </c>
      <c r="C499" s="3">
        <v>39940</v>
      </c>
      <c r="D499" s="4" t="s">
        <v>3</v>
      </c>
      <c r="E499" s="4" t="s">
        <v>164</v>
      </c>
      <c r="F499" s="5" t="str">
        <f t="shared" si="70"/>
        <v>J</v>
      </c>
      <c r="G499" s="6">
        <v>0.87430555555555556</v>
      </c>
      <c r="H499" s="6">
        <v>0.9159722222222223</v>
      </c>
      <c r="I499" s="85">
        <f t="shared" si="71"/>
        <v>60.000000000000107</v>
      </c>
      <c r="J499" s="86">
        <f>I499*Segmentos!$D$7*(AH499%)*IF(ISNUMBER(AI499),AI499%,0)</f>
        <v>1465344.0000000026</v>
      </c>
      <c r="K499" s="86">
        <f>I499*Segmentos!$D$7*(AL499%)*IF(ISNUMBER(AM499),AM499%,0)</f>
        <v>1152192.0000000019</v>
      </c>
      <c r="L499" s="4"/>
      <c r="M499" s="2">
        <v>5.43</v>
      </c>
      <c r="N499" s="2">
        <v>14.7</v>
      </c>
      <c r="O499" s="2">
        <v>36.9</v>
      </c>
      <c r="P499" s="2">
        <v>80.332599999999999</v>
      </c>
      <c r="Q499" s="2">
        <v>2.83</v>
      </c>
      <c r="R499" s="2">
        <v>9.3000000000000007</v>
      </c>
      <c r="S499" s="2">
        <v>30.6</v>
      </c>
      <c r="T499" s="2">
        <v>6.9904999999999999</v>
      </c>
      <c r="U499" s="2">
        <v>5.67</v>
      </c>
      <c r="V499" s="2">
        <v>13.7</v>
      </c>
      <c r="W499" s="2">
        <v>41.3</v>
      </c>
      <c r="X499" s="2">
        <v>17.569900000000001</v>
      </c>
      <c r="Y499" s="2">
        <v>4.45</v>
      </c>
      <c r="Z499" s="2">
        <v>15.9</v>
      </c>
      <c r="AA499" s="2">
        <v>27.9</v>
      </c>
      <c r="AB499" s="2">
        <v>19.448399999999999</v>
      </c>
      <c r="AC499" s="2">
        <v>7.48</v>
      </c>
      <c r="AD499" s="2">
        <v>17</v>
      </c>
      <c r="AE499" s="2">
        <v>44</v>
      </c>
      <c r="AF499" s="2">
        <v>36.323900000000002</v>
      </c>
      <c r="AG499" s="20">
        <v>6.11</v>
      </c>
      <c r="AH499" s="20">
        <v>15.9</v>
      </c>
      <c r="AI499" s="20">
        <v>38.4</v>
      </c>
      <c r="AJ499" s="20">
        <v>42.8431</v>
      </c>
      <c r="AK499" s="18">
        <v>4.82</v>
      </c>
      <c r="AL499" s="18">
        <v>13.6</v>
      </c>
      <c r="AM499" s="18">
        <v>35.299999999999997</v>
      </c>
      <c r="AN499" s="18">
        <v>37.4895</v>
      </c>
      <c r="AO499" s="2">
        <v>2.09</v>
      </c>
      <c r="AP499" s="2">
        <v>10.1</v>
      </c>
      <c r="AQ499" s="2">
        <v>20.7</v>
      </c>
      <c r="AR499" s="2">
        <v>3.3839999999999999</v>
      </c>
      <c r="AS499" s="2">
        <v>4.83</v>
      </c>
      <c r="AT499" s="2">
        <v>12</v>
      </c>
      <c r="AU499" s="2">
        <v>40.1</v>
      </c>
      <c r="AV499" s="2">
        <v>15.735900000000001</v>
      </c>
      <c r="AW499" s="2">
        <v>5.28</v>
      </c>
      <c r="AX499" s="2">
        <v>15.8</v>
      </c>
      <c r="AY499" s="2">
        <v>33.4</v>
      </c>
      <c r="AZ499" s="2">
        <v>22.442799999999998</v>
      </c>
      <c r="BA499" s="2">
        <v>6.85</v>
      </c>
      <c r="BB499" s="2">
        <v>16.8</v>
      </c>
      <c r="BC499" s="2">
        <v>40.799999999999997</v>
      </c>
      <c r="BD499" s="2">
        <v>38.769799999999996</v>
      </c>
      <c r="BE499" s="4" t="str">
        <f t="shared" si="72"/>
        <v>NO APLICA</v>
      </c>
      <c r="BF499" s="4">
        <f t="shared" si="73"/>
        <v>5.2631999999999994</v>
      </c>
      <c r="BG499">
        <f t="shared" si="74"/>
        <v>2.09</v>
      </c>
      <c r="BH499">
        <f t="shared" si="75"/>
        <v>4.83</v>
      </c>
      <c r="BI499">
        <f t="shared" si="76"/>
        <v>6.85</v>
      </c>
      <c r="BJ499">
        <f t="shared" si="77"/>
        <v>4.82</v>
      </c>
      <c r="BK499">
        <f t="shared" si="78"/>
        <v>6.11</v>
      </c>
      <c r="BL499">
        <f t="shared" si="79"/>
        <v>32545.800000000054</v>
      </c>
    </row>
    <row r="500" spans="1:64" x14ac:dyDescent="0.2">
      <c r="A500" s="1">
        <v>498</v>
      </c>
      <c r="B500" s="7" t="s">
        <v>18</v>
      </c>
      <c r="C500" s="3">
        <v>39940</v>
      </c>
      <c r="D500" s="4" t="s">
        <v>17</v>
      </c>
      <c r="E500" s="4" t="s">
        <v>168</v>
      </c>
      <c r="F500" s="5" t="str">
        <f t="shared" si="70"/>
        <v>J</v>
      </c>
      <c r="G500" s="6">
        <v>0.81874999999999998</v>
      </c>
      <c r="H500" s="6">
        <v>0.91249999999999998</v>
      </c>
      <c r="I500" s="85">
        <f t="shared" si="71"/>
        <v>135</v>
      </c>
      <c r="J500" s="86">
        <f>I500*Segmentos!$D$7*(AH500%)*IF(ISNUMBER(AI500),AI500%,0)</f>
        <v>324000</v>
      </c>
      <c r="K500" s="86">
        <f>I500*Segmentos!$D$7*(AL500%)*IF(ISNUMBER(AM500),AM500%,0)</f>
        <v>215460</v>
      </c>
      <c r="L500" s="4" t="s">
        <v>253</v>
      </c>
      <c r="M500" s="2">
        <v>0.5</v>
      </c>
      <c r="N500" s="2">
        <v>3.9</v>
      </c>
      <c r="O500" s="2">
        <v>12.7</v>
      </c>
      <c r="P500" s="2">
        <v>96.447100000000006</v>
      </c>
      <c r="Q500" s="2">
        <v>7.0000000000000007E-2</v>
      </c>
      <c r="R500" s="2">
        <v>0.9</v>
      </c>
      <c r="S500" s="2">
        <v>7</v>
      </c>
      <c r="T500" s="2">
        <v>2.1244000000000001</v>
      </c>
      <c r="U500" s="2">
        <v>0.04</v>
      </c>
      <c r="V500" s="2">
        <v>1</v>
      </c>
      <c r="W500" s="2">
        <v>3.6</v>
      </c>
      <c r="X500" s="2">
        <v>1.4776</v>
      </c>
      <c r="Y500" s="2">
        <v>0.22</v>
      </c>
      <c r="Z500" s="2">
        <v>3.6</v>
      </c>
      <c r="AA500" s="2">
        <v>6.3</v>
      </c>
      <c r="AB500" s="2">
        <v>12.8733</v>
      </c>
      <c r="AC500" s="2">
        <v>1.26</v>
      </c>
      <c r="AD500" s="2">
        <v>7.6</v>
      </c>
      <c r="AE500" s="2">
        <v>16.5</v>
      </c>
      <c r="AF500" s="2">
        <v>79.971800000000002</v>
      </c>
      <c r="AG500" s="20">
        <v>0.61</v>
      </c>
      <c r="AH500" s="20">
        <v>4</v>
      </c>
      <c r="AI500" s="20">
        <v>15</v>
      </c>
      <c r="AJ500" s="20">
        <v>55.865499999999997</v>
      </c>
      <c r="AK500" s="18">
        <v>0.4</v>
      </c>
      <c r="AL500" s="18">
        <v>3.8</v>
      </c>
      <c r="AM500" s="18">
        <v>10.5</v>
      </c>
      <c r="AN500" s="18">
        <v>40.581600000000002</v>
      </c>
      <c r="AO500" s="2">
        <v>7.0000000000000007E-2</v>
      </c>
      <c r="AP500" s="2">
        <v>2.2000000000000002</v>
      </c>
      <c r="AQ500" s="2">
        <v>3.3</v>
      </c>
      <c r="AR500" s="2">
        <v>1.5042</v>
      </c>
      <c r="AS500" s="2">
        <v>0.21</v>
      </c>
      <c r="AT500" s="2">
        <v>1.7</v>
      </c>
      <c r="AU500" s="2">
        <v>12.6</v>
      </c>
      <c r="AV500" s="2">
        <v>8.9078999999999997</v>
      </c>
      <c r="AW500" s="2">
        <v>0.56000000000000005</v>
      </c>
      <c r="AX500" s="2">
        <v>5.0999999999999996</v>
      </c>
      <c r="AY500" s="2">
        <v>10.9</v>
      </c>
      <c r="AZ500" s="2">
        <v>31.2974</v>
      </c>
      <c r="BA500" s="2">
        <v>0.74</v>
      </c>
      <c r="BB500" s="2">
        <v>4.8</v>
      </c>
      <c r="BC500" s="2">
        <v>15.4</v>
      </c>
      <c r="BD500" s="2">
        <v>54.737699999999997</v>
      </c>
      <c r="BE500" s="4" t="str">
        <f t="shared" si="72"/>
        <v>ABURRIDO</v>
      </c>
      <c r="BF500" s="4">
        <f t="shared" si="73"/>
        <v>0.4098</v>
      </c>
      <c r="BG500">
        <f t="shared" si="74"/>
        <v>7.0000000000000007E-2</v>
      </c>
      <c r="BH500">
        <f t="shared" si="75"/>
        <v>0.21</v>
      </c>
      <c r="BI500">
        <f t="shared" si="76"/>
        <v>0.74</v>
      </c>
      <c r="BJ500">
        <f t="shared" si="77"/>
        <v>0.4</v>
      </c>
      <c r="BK500">
        <f t="shared" si="78"/>
        <v>0.61</v>
      </c>
      <c r="BL500">
        <f t="shared" si="79"/>
        <v>6686.5499999999993</v>
      </c>
    </row>
    <row r="501" spans="1:64" x14ac:dyDescent="0.2">
      <c r="A501" s="1">
        <v>499</v>
      </c>
      <c r="B501" s="7" t="s">
        <v>93</v>
      </c>
      <c r="C501" s="3">
        <v>39940</v>
      </c>
      <c r="D501" s="4" t="s">
        <v>628</v>
      </c>
      <c r="E501" s="4" t="s">
        <v>168</v>
      </c>
      <c r="F501" s="5" t="str">
        <f t="shared" si="70"/>
        <v>J</v>
      </c>
      <c r="G501" s="6">
        <v>0.91736111111111107</v>
      </c>
      <c r="H501" s="6">
        <v>0.99583333333333324</v>
      </c>
      <c r="I501" s="85">
        <f t="shared" si="71"/>
        <v>112.99999999999991</v>
      </c>
      <c r="J501" s="86">
        <f>I501*Segmentos!$D$7*(AH501%)*IF(ISNUMBER(AI501),AI501%,0)</f>
        <v>626471.99999999953</v>
      </c>
      <c r="K501" s="86">
        <f>I501*Segmentos!$D$7*(AL501%)*IF(ISNUMBER(AM501),AM501%,0)</f>
        <v>435366.39999999956</v>
      </c>
      <c r="L501" s="4" t="s">
        <v>254</v>
      </c>
      <c r="M501" s="2">
        <v>1.17</v>
      </c>
      <c r="N501" s="2">
        <v>9.1999999999999993</v>
      </c>
      <c r="O501" s="2">
        <v>12.6</v>
      </c>
      <c r="P501" s="2">
        <v>93.795400000000001</v>
      </c>
      <c r="Q501" s="2">
        <v>0.34</v>
      </c>
      <c r="R501" s="2">
        <v>3.6</v>
      </c>
      <c r="S501" s="2">
        <v>9.5</v>
      </c>
      <c r="T501" s="2">
        <v>4.5376000000000003</v>
      </c>
      <c r="U501" s="2">
        <v>0.96</v>
      </c>
      <c r="V501" s="2">
        <v>8.1999999999999993</v>
      </c>
      <c r="W501" s="2">
        <v>11.7</v>
      </c>
      <c r="X501" s="2">
        <v>16.130299999999998</v>
      </c>
      <c r="Y501" s="2">
        <v>2.19</v>
      </c>
      <c r="Z501" s="2">
        <v>11.6</v>
      </c>
      <c r="AA501" s="2">
        <v>18.8</v>
      </c>
      <c r="AB501" s="2">
        <v>51.884999999999998</v>
      </c>
      <c r="AC501" s="2">
        <v>0.81</v>
      </c>
      <c r="AD501" s="2">
        <v>10.6</v>
      </c>
      <c r="AE501" s="2">
        <v>7.6</v>
      </c>
      <c r="AF501" s="2">
        <v>21.2425</v>
      </c>
      <c r="AG501" s="20">
        <v>1.39</v>
      </c>
      <c r="AH501" s="20">
        <v>9.9</v>
      </c>
      <c r="AI501" s="20">
        <v>14</v>
      </c>
      <c r="AJ501" s="20">
        <v>52.937199999999997</v>
      </c>
      <c r="AK501" s="18">
        <v>0.97</v>
      </c>
      <c r="AL501" s="18">
        <v>8.6</v>
      </c>
      <c r="AM501" s="18">
        <v>11.2</v>
      </c>
      <c r="AN501" s="18">
        <v>40.858199999999997</v>
      </c>
      <c r="AO501" s="2">
        <v>0.44</v>
      </c>
      <c r="AP501" s="2">
        <v>5.8</v>
      </c>
      <c r="AQ501" s="2">
        <v>7.6</v>
      </c>
      <c r="AR501" s="2">
        <v>3.8744999999999998</v>
      </c>
      <c r="AS501" s="2">
        <v>1.47</v>
      </c>
      <c r="AT501" s="2">
        <v>8.6999999999999993</v>
      </c>
      <c r="AU501" s="2">
        <v>17</v>
      </c>
      <c r="AV501" s="2">
        <v>26.0898</v>
      </c>
      <c r="AW501" s="2">
        <v>0.93</v>
      </c>
      <c r="AX501" s="2">
        <v>7.8</v>
      </c>
      <c r="AY501" s="2">
        <v>11.8</v>
      </c>
      <c r="AZ501" s="2">
        <v>21.3751</v>
      </c>
      <c r="BA501" s="2">
        <v>1.38</v>
      </c>
      <c r="BB501" s="2">
        <v>11.6</v>
      </c>
      <c r="BC501" s="2">
        <v>11.9</v>
      </c>
      <c r="BD501" s="2">
        <v>42.456000000000003</v>
      </c>
      <c r="BE501" s="4" t="str">
        <f t="shared" si="72"/>
        <v>ABURRIDO</v>
      </c>
      <c r="BF501" s="4">
        <f t="shared" si="73"/>
        <v>1.2736000000000001</v>
      </c>
      <c r="BG501">
        <f t="shared" si="74"/>
        <v>0.44</v>
      </c>
      <c r="BH501">
        <f t="shared" si="75"/>
        <v>1.47</v>
      </c>
      <c r="BI501">
        <f t="shared" si="76"/>
        <v>1.38</v>
      </c>
      <c r="BJ501">
        <f t="shared" si="77"/>
        <v>0.97</v>
      </c>
      <c r="BK501">
        <f t="shared" si="78"/>
        <v>1.39</v>
      </c>
      <c r="BL501">
        <f t="shared" si="79"/>
        <v>13098.95999999999</v>
      </c>
    </row>
    <row r="502" spans="1:64" x14ac:dyDescent="0.2">
      <c r="A502" s="1">
        <v>500</v>
      </c>
      <c r="B502" s="7" t="s">
        <v>9</v>
      </c>
      <c r="C502" s="3">
        <v>39940</v>
      </c>
      <c r="D502" s="4" t="s">
        <v>8</v>
      </c>
      <c r="E502" s="4" t="s">
        <v>168</v>
      </c>
      <c r="F502" s="5" t="str">
        <f t="shared" si="70"/>
        <v>J</v>
      </c>
      <c r="G502" s="6">
        <v>0.79305555555555562</v>
      </c>
      <c r="H502" s="6">
        <v>0.87361111111111101</v>
      </c>
      <c r="I502" s="85">
        <f t="shared" si="71"/>
        <v>115.99999999999974</v>
      </c>
      <c r="J502" s="86">
        <f>I502*Segmentos!$D$7*(AH502%)*IF(ISNUMBER(AI502),AI502%,0)</f>
        <v>1544748.7999999963</v>
      </c>
      <c r="K502" s="86">
        <f>I502*Segmentos!$D$7*(AL502%)*IF(ISNUMBER(AM502),AM502%,0)</f>
        <v>2060855.9999999953</v>
      </c>
      <c r="L502" s="4" t="s">
        <v>251</v>
      </c>
      <c r="M502" s="2">
        <v>3.91</v>
      </c>
      <c r="N502" s="2">
        <v>12.9</v>
      </c>
      <c r="O502" s="2">
        <v>30.3</v>
      </c>
      <c r="P502" s="2">
        <v>73.678899999999999</v>
      </c>
      <c r="Q502" s="2">
        <v>0.88</v>
      </c>
      <c r="R502" s="2">
        <v>4.4000000000000004</v>
      </c>
      <c r="S502" s="2">
        <v>20</v>
      </c>
      <c r="T502" s="2">
        <v>2.7610000000000001</v>
      </c>
      <c r="U502" s="2">
        <v>1.84</v>
      </c>
      <c r="V502" s="2">
        <v>9.6</v>
      </c>
      <c r="W502" s="2">
        <v>19.2</v>
      </c>
      <c r="X502" s="2">
        <v>7.2911999999999999</v>
      </c>
      <c r="Y502" s="2">
        <v>5.1100000000000003</v>
      </c>
      <c r="Z502" s="2">
        <v>14.7</v>
      </c>
      <c r="AA502" s="2">
        <v>34.700000000000003</v>
      </c>
      <c r="AB502" s="2">
        <v>28.453700000000001</v>
      </c>
      <c r="AC502" s="2">
        <v>5.68</v>
      </c>
      <c r="AD502" s="2">
        <v>17.7</v>
      </c>
      <c r="AE502" s="2">
        <v>32.1</v>
      </c>
      <c r="AF502" s="2">
        <v>35.173000000000002</v>
      </c>
      <c r="AG502" s="20">
        <v>3.33</v>
      </c>
      <c r="AH502" s="20">
        <v>11.6</v>
      </c>
      <c r="AI502" s="20">
        <v>28.7</v>
      </c>
      <c r="AJ502" s="20">
        <v>29.790500000000002</v>
      </c>
      <c r="AK502" s="18">
        <v>4.43</v>
      </c>
      <c r="AL502" s="18">
        <v>14.1</v>
      </c>
      <c r="AM502" s="18">
        <v>31.5</v>
      </c>
      <c r="AN502" s="18">
        <v>43.888399999999997</v>
      </c>
      <c r="AO502" s="2">
        <v>1.39</v>
      </c>
      <c r="AP502" s="2">
        <v>5.0999999999999996</v>
      </c>
      <c r="AQ502" s="2">
        <v>27.3</v>
      </c>
      <c r="AR502" s="2">
        <v>2.8685999999999998</v>
      </c>
      <c r="AS502" s="2">
        <v>2.1800000000000002</v>
      </c>
      <c r="AT502" s="2">
        <v>7.2</v>
      </c>
      <c r="AU502" s="2">
        <v>30.4</v>
      </c>
      <c r="AV502" s="2">
        <v>9.0477000000000007</v>
      </c>
      <c r="AW502" s="2">
        <v>4.0999999999999996</v>
      </c>
      <c r="AX502" s="2">
        <v>12.9</v>
      </c>
      <c r="AY502" s="2">
        <v>31.8</v>
      </c>
      <c r="AZ502" s="2">
        <v>22.200199999999999</v>
      </c>
      <c r="BA502" s="2">
        <v>5.48</v>
      </c>
      <c r="BB502" s="2">
        <v>18.5</v>
      </c>
      <c r="BC502" s="2">
        <v>29.7</v>
      </c>
      <c r="BD502" s="2">
        <v>39.5623</v>
      </c>
      <c r="BE502" s="4" t="str">
        <f t="shared" si="72"/>
        <v>ABURRIDO</v>
      </c>
      <c r="BF502" s="4">
        <f t="shared" si="73"/>
        <v>3.4530000000000003</v>
      </c>
      <c r="BG502">
        <f t="shared" si="74"/>
        <v>1.39</v>
      </c>
      <c r="BH502">
        <f t="shared" si="75"/>
        <v>2.1800000000000002</v>
      </c>
      <c r="BI502">
        <f t="shared" si="76"/>
        <v>5.48</v>
      </c>
      <c r="BJ502">
        <f t="shared" si="77"/>
        <v>4.43</v>
      </c>
      <c r="BK502">
        <f t="shared" si="78"/>
        <v>3.33</v>
      </c>
      <c r="BL502">
        <f t="shared" si="79"/>
        <v>45340.919999999904</v>
      </c>
    </row>
    <row r="503" spans="1:64" x14ac:dyDescent="0.2">
      <c r="A503" s="1">
        <v>501</v>
      </c>
      <c r="B503" s="7" t="s">
        <v>1</v>
      </c>
      <c r="C503" s="3">
        <v>39940</v>
      </c>
      <c r="D503" s="4" t="s">
        <v>627</v>
      </c>
      <c r="E503" s="4" t="s">
        <v>163</v>
      </c>
      <c r="F503" s="5" t="str">
        <f t="shared" si="70"/>
        <v>J</v>
      </c>
      <c r="G503" s="6">
        <v>0.84791666666666676</v>
      </c>
      <c r="H503" s="6">
        <v>0.88402777777777775</v>
      </c>
      <c r="I503" s="85">
        <f t="shared" si="71"/>
        <v>51.999999999999815</v>
      </c>
      <c r="J503" s="86">
        <f>I503*Segmentos!$D$7*(AH503%)*IF(ISNUMBER(AI503),AI503%,0)</f>
        <v>462758.39999999839</v>
      </c>
      <c r="K503" s="86">
        <f>I503*Segmentos!$D$7*(AL503%)*IF(ISNUMBER(AM503),AM503%,0)</f>
        <v>1215323.1999999955</v>
      </c>
      <c r="L503" s="4"/>
      <c r="M503" s="2">
        <v>4.13</v>
      </c>
      <c r="N503" s="2">
        <v>8.8000000000000007</v>
      </c>
      <c r="O503" s="2">
        <v>46.8</v>
      </c>
      <c r="P503" s="2">
        <v>75.152900000000002</v>
      </c>
      <c r="Q503" s="2">
        <v>5.75</v>
      </c>
      <c r="R503" s="2">
        <v>10.199999999999999</v>
      </c>
      <c r="S503" s="2">
        <v>56.4</v>
      </c>
      <c r="T503" s="2">
        <v>17.462199999999999</v>
      </c>
      <c r="U503" s="2">
        <v>2.2400000000000002</v>
      </c>
      <c r="V503" s="2">
        <v>6.8</v>
      </c>
      <c r="W503" s="2">
        <v>32.700000000000003</v>
      </c>
      <c r="X503" s="2">
        <v>8.5524000000000004</v>
      </c>
      <c r="Y503" s="2">
        <v>4.5999999999999996</v>
      </c>
      <c r="Z503" s="2">
        <v>9.9</v>
      </c>
      <c r="AA503" s="2">
        <v>46.4</v>
      </c>
      <c r="AB503" s="2">
        <v>24.721299999999999</v>
      </c>
      <c r="AC503" s="2">
        <v>4.08</v>
      </c>
      <c r="AD503" s="2">
        <v>8.4</v>
      </c>
      <c r="AE503" s="2">
        <v>48.7</v>
      </c>
      <c r="AF503" s="2">
        <v>24.416899999999998</v>
      </c>
      <c r="AG503" s="20">
        <v>2.2200000000000002</v>
      </c>
      <c r="AH503" s="20">
        <v>5.4</v>
      </c>
      <c r="AI503" s="20">
        <v>41.2</v>
      </c>
      <c r="AJ503" s="20">
        <v>19.160599999999999</v>
      </c>
      <c r="AK503" s="18">
        <v>5.85</v>
      </c>
      <c r="AL503" s="18">
        <v>11.9</v>
      </c>
      <c r="AM503" s="18">
        <v>49.1</v>
      </c>
      <c r="AN503" s="18">
        <v>55.9923</v>
      </c>
      <c r="AO503" s="2">
        <v>2.11</v>
      </c>
      <c r="AP503" s="2">
        <v>6.6</v>
      </c>
      <c r="AQ503" s="2">
        <v>32</v>
      </c>
      <c r="AR503" s="2">
        <v>4.2037000000000004</v>
      </c>
      <c r="AS503" s="2">
        <v>5.13</v>
      </c>
      <c r="AT503" s="2">
        <v>10</v>
      </c>
      <c r="AU503" s="2">
        <v>51.3</v>
      </c>
      <c r="AV503" s="2">
        <v>20.575199999999999</v>
      </c>
      <c r="AW503" s="2">
        <v>6.2</v>
      </c>
      <c r="AX503" s="2">
        <v>10.6</v>
      </c>
      <c r="AY503" s="2">
        <v>58.5</v>
      </c>
      <c r="AZ503" s="2">
        <v>32.483199999999997</v>
      </c>
      <c r="BA503" s="2">
        <v>2.57</v>
      </c>
      <c r="BB503" s="2">
        <v>7.4</v>
      </c>
      <c r="BC503" s="2">
        <v>34.6</v>
      </c>
      <c r="BD503" s="2">
        <v>17.890899999999998</v>
      </c>
      <c r="BE503" s="4" t="str">
        <f t="shared" si="72"/>
        <v>NO APLICA</v>
      </c>
      <c r="BF503" s="4">
        <f t="shared" si="73"/>
        <v>5.0026000000000002</v>
      </c>
      <c r="BG503">
        <f t="shared" si="74"/>
        <v>2.11</v>
      </c>
      <c r="BH503">
        <f t="shared" si="75"/>
        <v>5.13</v>
      </c>
      <c r="BI503">
        <f t="shared" si="76"/>
        <v>6.2</v>
      </c>
      <c r="BJ503">
        <f t="shared" si="77"/>
        <v>5.85</v>
      </c>
      <c r="BK503">
        <f t="shared" si="78"/>
        <v>2.2200000000000002</v>
      </c>
      <c r="BL503">
        <f t="shared" si="79"/>
        <v>21415.679999999924</v>
      </c>
    </row>
    <row r="504" spans="1:64" x14ac:dyDescent="0.2">
      <c r="A504" s="1">
        <v>502</v>
      </c>
      <c r="B504" s="7" t="s">
        <v>36</v>
      </c>
      <c r="C504" s="3">
        <v>39940</v>
      </c>
      <c r="D504" s="4" t="s">
        <v>626</v>
      </c>
      <c r="E504" s="4" t="s">
        <v>163</v>
      </c>
      <c r="F504" s="5" t="str">
        <f t="shared" si="70"/>
        <v>J</v>
      </c>
      <c r="G504" s="6">
        <v>0.9194444444444444</v>
      </c>
      <c r="H504" s="6">
        <v>0.94236111111111109</v>
      </c>
      <c r="I504" s="85">
        <f t="shared" si="71"/>
        <v>33.000000000000043</v>
      </c>
      <c r="J504" s="86">
        <f>I504*Segmentos!$D$7*(AH504%)*IF(ISNUMBER(AI504),AI504%,0)</f>
        <v>1091442.0000000016</v>
      </c>
      <c r="K504" s="86">
        <f>I504*Segmentos!$D$7*(AL504%)*IF(ISNUMBER(AM504),AM504%,0)</f>
        <v>1888656.0000000023</v>
      </c>
      <c r="L504" s="4"/>
      <c r="M504" s="2">
        <v>11.45</v>
      </c>
      <c r="N504" s="2">
        <v>15.8</v>
      </c>
      <c r="O504" s="2">
        <v>72.599999999999994</v>
      </c>
      <c r="P504" s="2">
        <v>83.815299999999993</v>
      </c>
      <c r="Q504" s="2">
        <v>7.92</v>
      </c>
      <c r="R504" s="2">
        <v>10.5</v>
      </c>
      <c r="S504" s="2">
        <v>75.3</v>
      </c>
      <c r="T504" s="2">
        <v>9.6667000000000005</v>
      </c>
      <c r="U504" s="2">
        <v>9.99</v>
      </c>
      <c r="V504" s="2">
        <v>15</v>
      </c>
      <c r="W504" s="2">
        <v>66.5</v>
      </c>
      <c r="X504" s="2">
        <v>15.324199999999999</v>
      </c>
      <c r="Y504" s="2">
        <v>12.56</v>
      </c>
      <c r="Z504" s="2">
        <v>17.899999999999999</v>
      </c>
      <c r="AA504" s="2">
        <v>70.3</v>
      </c>
      <c r="AB504" s="2">
        <v>27.138100000000001</v>
      </c>
      <c r="AC504" s="2">
        <v>13.19</v>
      </c>
      <c r="AD504" s="2">
        <v>17</v>
      </c>
      <c r="AE504" s="2">
        <v>77.400000000000006</v>
      </c>
      <c r="AF504" s="2">
        <v>31.686199999999999</v>
      </c>
      <c r="AG504" s="20">
        <v>8.25</v>
      </c>
      <c r="AH504" s="20">
        <v>11.5</v>
      </c>
      <c r="AI504" s="20">
        <v>71.900000000000006</v>
      </c>
      <c r="AJ504" s="20">
        <v>28.648399999999999</v>
      </c>
      <c r="AK504" s="18">
        <v>14.34</v>
      </c>
      <c r="AL504" s="18">
        <v>19.600000000000001</v>
      </c>
      <c r="AM504" s="18">
        <v>73</v>
      </c>
      <c r="AN504" s="18">
        <v>55.167000000000002</v>
      </c>
      <c r="AO504" s="2">
        <v>12.61</v>
      </c>
      <c r="AP504" s="2">
        <v>16.600000000000001</v>
      </c>
      <c r="AQ504" s="2">
        <v>75.8</v>
      </c>
      <c r="AR504" s="2">
        <v>10.0867</v>
      </c>
      <c r="AS504" s="2">
        <v>13.37</v>
      </c>
      <c r="AT504" s="2">
        <v>18.399999999999999</v>
      </c>
      <c r="AU504" s="2">
        <v>72.8</v>
      </c>
      <c r="AV504" s="2">
        <v>21.553599999999999</v>
      </c>
      <c r="AW504" s="2">
        <v>11.89</v>
      </c>
      <c r="AX504" s="2">
        <v>16.7</v>
      </c>
      <c r="AY504" s="2">
        <v>71.2</v>
      </c>
      <c r="AZ504" s="2">
        <v>25.024699999999999</v>
      </c>
      <c r="BA504" s="2">
        <v>9.69</v>
      </c>
      <c r="BB504" s="2">
        <v>13.3</v>
      </c>
      <c r="BC504" s="2">
        <v>72.7</v>
      </c>
      <c r="BD504" s="2">
        <v>27.150300000000001</v>
      </c>
      <c r="BE504" s="4" t="str">
        <f t="shared" si="72"/>
        <v>NO APLICA</v>
      </c>
      <c r="BF504" s="4">
        <f t="shared" si="73"/>
        <v>12.556799999999999</v>
      </c>
      <c r="BG504">
        <f t="shared" si="74"/>
        <v>12.61</v>
      </c>
      <c r="BH504">
        <f t="shared" si="75"/>
        <v>13.37</v>
      </c>
      <c r="BI504">
        <f t="shared" si="76"/>
        <v>11.89</v>
      </c>
      <c r="BJ504">
        <f t="shared" si="77"/>
        <v>14.34</v>
      </c>
      <c r="BK504">
        <f t="shared" si="78"/>
        <v>8.25</v>
      </c>
      <c r="BL504">
        <f t="shared" si="79"/>
        <v>37853.640000000043</v>
      </c>
    </row>
    <row r="505" spans="1:64" x14ac:dyDescent="0.2">
      <c r="A505" s="1">
        <v>503</v>
      </c>
      <c r="B505" s="7" t="s">
        <v>88</v>
      </c>
      <c r="C505" s="3">
        <v>39940</v>
      </c>
      <c r="D505" s="4" t="s">
        <v>626</v>
      </c>
      <c r="E505" s="4" t="s">
        <v>163</v>
      </c>
      <c r="F505" s="5" t="str">
        <f t="shared" si="70"/>
        <v>J</v>
      </c>
      <c r="G505" s="6">
        <v>0.91805555555555562</v>
      </c>
      <c r="H505" s="6">
        <v>0.9194444444444444</v>
      </c>
      <c r="I505" s="85">
        <f t="shared" si="71"/>
        <v>1.999999999999833</v>
      </c>
      <c r="J505" s="86">
        <f>I505*Segmentos!$D$7*(AH505%)*IF(ISNUMBER(AI505),AI505%,0)</f>
        <v>72655.999999993932</v>
      </c>
      <c r="K505" s="86">
        <f>I505*Segmentos!$D$7*(AL505%)*IF(ISNUMBER(AM505),AM505%,0)</f>
        <v>111719.99999999066</v>
      </c>
      <c r="L505" s="4"/>
      <c r="M505" s="2">
        <v>11.65</v>
      </c>
      <c r="N505" s="2">
        <v>12.2</v>
      </c>
      <c r="O505" s="2">
        <v>95.2</v>
      </c>
      <c r="P505" s="2">
        <v>86.541399999999996</v>
      </c>
      <c r="Q505" s="2">
        <v>6.36</v>
      </c>
      <c r="R505" s="2">
        <v>7.6</v>
      </c>
      <c r="S505" s="2">
        <v>83.6</v>
      </c>
      <c r="T505" s="2">
        <v>7.8833000000000002</v>
      </c>
      <c r="U505" s="2">
        <v>8.89</v>
      </c>
      <c r="V505" s="2">
        <v>9.6999999999999993</v>
      </c>
      <c r="W505" s="2">
        <v>91.9</v>
      </c>
      <c r="X505" s="2">
        <v>13.839600000000001</v>
      </c>
      <c r="Y505" s="2">
        <v>13.66</v>
      </c>
      <c r="Z505" s="2">
        <v>13.8</v>
      </c>
      <c r="AA505" s="2">
        <v>99.2</v>
      </c>
      <c r="AB505" s="2">
        <v>29.968</v>
      </c>
      <c r="AC505" s="2">
        <v>14.29</v>
      </c>
      <c r="AD505" s="2">
        <v>14.8</v>
      </c>
      <c r="AE505" s="2">
        <v>96.3</v>
      </c>
      <c r="AF505" s="2">
        <v>34.8506</v>
      </c>
      <c r="AG505" s="20">
        <v>9.1</v>
      </c>
      <c r="AH505" s="20">
        <v>9.5</v>
      </c>
      <c r="AI505" s="20">
        <v>95.6</v>
      </c>
      <c r="AJ505" s="20">
        <v>32.080100000000002</v>
      </c>
      <c r="AK505" s="18">
        <v>13.95</v>
      </c>
      <c r="AL505" s="18">
        <v>14.7</v>
      </c>
      <c r="AM505" s="18">
        <v>95</v>
      </c>
      <c r="AN505" s="18">
        <v>54.461300000000001</v>
      </c>
      <c r="AO505" s="2">
        <v>9.75</v>
      </c>
      <c r="AP505" s="2">
        <v>10.3</v>
      </c>
      <c r="AQ505" s="2">
        <v>95</v>
      </c>
      <c r="AR505" s="2">
        <v>7.9165000000000001</v>
      </c>
      <c r="AS505" s="2">
        <v>12.44</v>
      </c>
      <c r="AT505" s="2">
        <v>12.8</v>
      </c>
      <c r="AU505" s="2">
        <v>97.4</v>
      </c>
      <c r="AV505" s="2">
        <v>20.361699999999999</v>
      </c>
      <c r="AW505" s="2">
        <v>10.91</v>
      </c>
      <c r="AX505" s="2">
        <v>12.3</v>
      </c>
      <c r="AY505" s="2">
        <v>89</v>
      </c>
      <c r="AZ505" s="2">
        <v>23.305599999999998</v>
      </c>
      <c r="BA505" s="2">
        <v>12.29</v>
      </c>
      <c r="BB505" s="2">
        <v>12.5</v>
      </c>
      <c r="BC505" s="2">
        <v>98.5</v>
      </c>
      <c r="BD505" s="2">
        <v>34.957599999999999</v>
      </c>
      <c r="BE505" s="4" t="str">
        <f t="shared" si="72"/>
        <v>NO APLICA</v>
      </c>
      <c r="BF505" s="4">
        <f t="shared" si="73"/>
        <v>12.04</v>
      </c>
      <c r="BG505">
        <f t="shared" si="74"/>
        <v>9.75</v>
      </c>
      <c r="BH505">
        <f t="shared" si="75"/>
        <v>12.44</v>
      </c>
      <c r="BI505">
        <f t="shared" si="76"/>
        <v>12.29</v>
      </c>
      <c r="BJ505">
        <f t="shared" si="77"/>
        <v>13.95</v>
      </c>
      <c r="BK505">
        <f t="shared" si="78"/>
        <v>9.1</v>
      </c>
      <c r="BL505">
        <f t="shared" si="79"/>
        <v>2322.8799999998059</v>
      </c>
    </row>
    <row r="506" spans="1:64" x14ac:dyDescent="0.2">
      <c r="A506" s="1">
        <v>504</v>
      </c>
      <c r="B506" s="7" t="s">
        <v>30</v>
      </c>
      <c r="C506" s="3">
        <v>39940</v>
      </c>
      <c r="D506" s="4" t="s">
        <v>628</v>
      </c>
      <c r="E506" s="4" t="s">
        <v>163</v>
      </c>
      <c r="F506" s="5" t="str">
        <f t="shared" si="70"/>
        <v>J</v>
      </c>
      <c r="G506" s="6">
        <v>0.87708333333333333</v>
      </c>
      <c r="H506" s="6">
        <v>0.91180555555555554</v>
      </c>
      <c r="I506" s="85">
        <f t="shared" si="71"/>
        <v>49.999999999999986</v>
      </c>
      <c r="J506" s="86">
        <f>I506*Segmentos!$D$7*(AH506%)*IF(ISNUMBER(AI506),AI506%,0)</f>
        <v>95479.999999999956</v>
      </c>
      <c r="K506" s="86">
        <f>I506*Segmentos!$D$7*(AL506%)*IF(ISNUMBER(AM506),AM506%,0)</f>
        <v>372239.99999999988</v>
      </c>
      <c r="L506" s="4"/>
      <c r="M506" s="2">
        <v>1.2</v>
      </c>
      <c r="N506" s="2">
        <v>3.8</v>
      </c>
      <c r="O506" s="2">
        <v>31.8</v>
      </c>
      <c r="P506" s="2">
        <v>94.699100000000001</v>
      </c>
      <c r="Q506" s="2">
        <v>0.03</v>
      </c>
      <c r="R506" s="2">
        <v>0.9</v>
      </c>
      <c r="S506" s="2">
        <v>3</v>
      </c>
      <c r="T506" s="2">
        <v>0.35870000000000002</v>
      </c>
      <c r="U506" s="2">
        <v>0.86</v>
      </c>
      <c r="V506" s="2">
        <v>1.2</v>
      </c>
      <c r="W506" s="2">
        <v>69.7</v>
      </c>
      <c r="X506" s="2">
        <v>14.2735</v>
      </c>
      <c r="Y506" s="2">
        <v>0.65</v>
      </c>
      <c r="Z506" s="2">
        <v>4.3</v>
      </c>
      <c r="AA506" s="2">
        <v>14.9</v>
      </c>
      <c r="AB506" s="2">
        <v>15.0291</v>
      </c>
      <c r="AC506" s="2">
        <v>2.52</v>
      </c>
      <c r="AD506" s="2">
        <v>6.4</v>
      </c>
      <c r="AE506" s="2">
        <v>39.5</v>
      </c>
      <c r="AF506" s="2">
        <v>65.037800000000004</v>
      </c>
      <c r="AG506" s="20">
        <v>0.48</v>
      </c>
      <c r="AH506" s="20">
        <v>3.1</v>
      </c>
      <c r="AI506" s="20">
        <v>15.4</v>
      </c>
      <c r="AJ506" s="20">
        <v>17.962800000000001</v>
      </c>
      <c r="AK506" s="18">
        <v>1.85</v>
      </c>
      <c r="AL506" s="18">
        <v>4.4000000000000004</v>
      </c>
      <c r="AM506" s="18">
        <v>42.3</v>
      </c>
      <c r="AN506" s="18">
        <v>76.7363</v>
      </c>
      <c r="AO506" s="2">
        <v>0.21</v>
      </c>
      <c r="AP506" s="2">
        <v>1.3</v>
      </c>
      <c r="AQ506" s="2">
        <v>16.100000000000001</v>
      </c>
      <c r="AR506" s="2">
        <v>1.8181</v>
      </c>
      <c r="AS506" s="2">
        <v>0.7</v>
      </c>
      <c r="AT506" s="2">
        <v>1.5</v>
      </c>
      <c r="AU506" s="2">
        <v>47.5</v>
      </c>
      <c r="AV506" s="2">
        <v>12.117000000000001</v>
      </c>
      <c r="AW506" s="2">
        <v>1.25</v>
      </c>
      <c r="AX506" s="2">
        <v>3.9</v>
      </c>
      <c r="AY506" s="2">
        <v>31.9</v>
      </c>
      <c r="AZ506" s="2">
        <v>28.3614</v>
      </c>
      <c r="BA506" s="2">
        <v>1.74</v>
      </c>
      <c r="BB506" s="2">
        <v>5.7</v>
      </c>
      <c r="BC506" s="2">
        <v>30.5</v>
      </c>
      <c r="BD506" s="2">
        <v>52.402500000000003</v>
      </c>
      <c r="BE506" s="4" t="str">
        <f t="shared" si="72"/>
        <v>NO APLICA</v>
      </c>
      <c r="BF506" s="4">
        <f t="shared" si="73"/>
        <v>1.0834000000000001</v>
      </c>
      <c r="BG506">
        <f t="shared" si="74"/>
        <v>0.21</v>
      </c>
      <c r="BH506">
        <f t="shared" si="75"/>
        <v>0.7</v>
      </c>
      <c r="BI506">
        <f t="shared" si="76"/>
        <v>1.74</v>
      </c>
      <c r="BJ506">
        <f t="shared" si="77"/>
        <v>1.85</v>
      </c>
      <c r="BK506">
        <f t="shared" si="78"/>
        <v>0.48</v>
      </c>
      <c r="BL506">
        <f t="shared" si="79"/>
        <v>6041.9999999999982</v>
      </c>
    </row>
    <row r="507" spans="1:64" x14ac:dyDescent="0.2">
      <c r="A507" s="1">
        <v>505</v>
      </c>
      <c r="B507" s="7" t="s">
        <v>11</v>
      </c>
      <c r="C507" s="3">
        <v>39940</v>
      </c>
      <c r="D507" s="4" t="s">
        <v>8</v>
      </c>
      <c r="E507" s="4" t="s">
        <v>166</v>
      </c>
      <c r="F507" s="5" t="str">
        <f t="shared" si="70"/>
        <v>J</v>
      </c>
      <c r="G507" s="6">
        <v>0.90902777777777777</v>
      </c>
      <c r="H507" s="6">
        <v>0.90972222222222221</v>
      </c>
      <c r="I507" s="85">
        <f t="shared" si="71"/>
        <v>0.99999999999999645</v>
      </c>
      <c r="J507" s="86">
        <f>I507*Segmentos!$D$7*(AH507%)*IF(ISNUMBER(AI507),AI507%,0)</f>
        <v>11599.999999999958</v>
      </c>
      <c r="K507" s="86">
        <f>I507*Segmentos!$D$7*(AL507%)*IF(ISNUMBER(AM507),AM507%,0)</f>
        <v>17199.999999999938</v>
      </c>
      <c r="L507" s="4"/>
      <c r="M507" s="2">
        <v>3.6</v>
      </c>
      <c r="N507" s="2">
        <v>3.6</v>
      </c>
      <c r="O507" s="2">
        <v>100</v>
      </c>
      <c r="P507" s="2">
        <v>86.642799999999994</v>
      </c>
      <c r="Q507" s="2">
        <v>0.79</v>
      </c>
      <c r="R507" s="2">
        <v>0.8</v>
      </c>
      <c r="S507" s="2">
        <v>100</v>
      </c>
      <c r="T507" s="2">
        <v>3.1880999999999999</v>
      </c>
      <c r="U507" s="2">
        <v>1.27</v>
      </c>
      <c r="V507" s="2">
        <v>1.3</v>
      </c>
      <c r="W507" s="2">
        <v>100</v>
      </c>
      <c r="X507" s="2">
        <v>6.4305000000000003</v>
      </c>
      <c r="Y507" s="2">
        <v>4.84</v>
      </c>
      <c r="Z507" s="2">
        <v>4.8</v>
      </c>
      <c r="AA507" s="2">
        <v>100</v>
      </c>
      <c r="AB507" s="2">
        <v>34.373699999999999</v>
      </c>
      <c r="AC507" s="2">
        <v>5.4</v>
      </c>
      <c r="AD507" s="2">
        <v>5.4</v>
      </c>
      <c r="AE507" s="2">
        <v>100</v>
      </c>
      <c r="AF507" s="2">
        <v>42.650500000000001</v>
      </c>
      <c r="AG507" s="20">
        <v>2.86</v>
      </c>
      <c r="AH507" s="20">
        <v>2.9</v>
      </c>
      <c r="AI507" s="20">
        <v>100</v>
      </c>
      <c r="AJ507" s="20">
        <v>32.686100000000003</v>
      </c>
      <c r="AK507" s="18">
        <v>4.2699999999999996</v>
      </c>
      <c r="AL507" s="18">
        <v>4.3</v>
      </c>
      <c r="AM507" s="18">
        <v>100</v>
      </c>
      <c r="AN507" s="18">
        <v>53.956699999999998</v>
      </c>
      <c r="AO507" s="2">
        <v>1.94</v>
      </c>
      <c r="AP507" s="2">
        <v>1.9</v>
      </c>
      <c r="AQ507" s="2">
        <v>100</v>
      </c>
      <c r="AR507" s="2">
        <v>5.1108000000000002</v>
      </c>
      <c r="AS507" s="2">
        <v>2.67</v>
      </c>
      <c r="AT507" s="2">
        <v>2.7</v>
      </c>
      <c r="AU507" s="2">
        <v>100</v>
      </c>
      <c r="AV507" s="2">
        <v>14.1356</v>
      </c>
      <c r="AW507" s="2">
        <v>3.65</v>
      </c>
      <c r="AX507" s="2">
        <v>3.7</v>
      </c>
      <c r="AY507" s="2">
        <v>100</v>
      </c>
      <c r="AZ507" s="2">
        <v>25.277899999999999</v>
      </c>
      <c r="BA507" s="2">
        <v>4.57</v>
      </c>
      <c r="BB507" s="2">
        <v>4.5999999999999996</v>
      </c>
      <c r="BC507" s="2">
        <v>100</v>
      </c>
      <c r="BD507" s="2">
        <v>42.118499999999997</v>
      </c>
      <c r="BE507" s="4" t="str">
        <f t="shared" si="72"/>
        <v>NO APLICA</v>
      </c>
      <c r="BF507" s="4">
        <f t="shared" si="73"/>
        <v>3.3741999999999996</v>
      </c>
      <c r="BG507">
        <f t="shared" si="74"/>
        <v>1.94</v>
      </c>
      <c r="BH507">
        <f t="shared" si="75"/>
        <v>2.67</v>
      </c>
      <c r="BI507">
        <f t="shared" si="76"/>
        <v>4.57</v>
      </c>
      <c r="BJ507">
        <f t="shared" si="77"/>
        <v>4.2699999999999996</v>
      </c>
      <c r="BK507">
        <f t="shared" si="78"/>
        <v>2.86</v>
      </c>
      <c r="BL507">
        <f t="shared" si="79"/>
        <v>359.99999999999875</v>
      </c>
    </row>
    <row r="508" spans="1:64" x14ac:dyDescent="0.2">
      <c r="A508" s="1">
        <v>506</v>
      </c>
      <c r="B508" s="7" t="s">
        <v>11</v>
      </c>
      <c r="C508" s="3">
        <v>39940</v>
      </c>
      <c r="D508" s="4" t="s">
        <v>627</v>
      </c>
      <c r="E508" s="4" t="s">
        <v>166</v>
      </c>
      <c r="F508" s="5" t="str">
        <f t="shared" si="70"/>
        <v>J</v>
      </c>
      <c r="G508" s="6">
        <v>0.92708333333333337</v>
      </c>
      <c r="H508" s="6">
        <v>0.92986111111111114</v>
      </c>
      <c r="I508" s="85">
        <f t="shared" si="71"/>
        <v>3.9999999999999858</v>
      </c>
      <c r="J508" s="86">
        <f>I508*Segmentos!$D$7*(AH508%)*IF(ISNUMBER(AI508),AI508%,0)</f>
        <v>56278.399999999798</v>
      </c>
      <c r="K508" s="86">
        <f>I508*Segmentos!$D$7*(AL508%)*IF(ISNUMBER(AM508),AM508%,0)</f>
        <v>105305.59999999963</v>
      </c>
      <c r="L508" s="4"/>
      <c r="M508" s="2">
        <v>5.1100000000000003</v>
      </c>
      <c r="N508" s="2">
        <v>6</v>
      </c>
      <c r="O508" s="2">
        <v>85</v>
      </c>
      <c r="P508" s="2">
        <v>88.604200000000006</v>
      </c>
      <c r="Q508" s="2">
        <v>2.2599999999999998</v>
      </c>
      <c r="R508" s="2">
        <v>2.6</v>
      </c>
      <c r="S508" s="2">
        <v>88.6</v>
      </c>
      <c r="T508" s="2">
        <v>6.5476000000000001</v>
      </c>
      <c r="U508" s="2">
        <v>3.18</v>
      </c>
      <c r="V508" s="2">
        <v>5.4</v>
      </c>
      <c r="W508" s="2">
        <v>59.3</v>
      </c>
      <c r="X508" s="2">
        <v>11.554399999999999</v>
      </c>
      <c r="Y508" s="2">
        <v>5.22</v>
      </c>
      <c r="Z508" s="2">
        <v>5.6</v>
      </c>
      <c r="AA508" s="2">
        <v>94</v>
      </c>
      <c r="AB508" s="2">
        <v>26.738199999999999</v>
      </c>
      <c r="AC508" s="2">
        <v>7.69</v>
      </c>
      <c r="AD508" s="2">
        <v>8.6</v>
      </c>
      <c r="AE508" s="2">
        <v>89.3</v>
      </c>
      <c r="AF508" s="2">
        <v>43.764000000000003</v>
      </c>
      <c r="AG508" s="20">
        <v>3.49</v>
      </c>
      <c r="AH508" s="20">
        <v>4.3</v>
      </c>
      <c r="AI508" s="20">
        <v>81.8</v>
      </c>
      <c r="AJ508" s="20">
        <v>28.678999999999998</v>
      </c>
      <c r="AK508" s="18">
        <v>6.58</v>
      </c>
      <c r="AL508" s="18">
        <v>7.6</v>
      </c>
      <c r="AM508" s="18">
        <v>86.6</v>
      </c>
      <c r="AN508" s="18">
        <v>59.925199999999997</v>
      </c>
      <c r="AO508" s="2">
        <v>4.97</v>
      </c>
      <c r="AP508" s="2">
        <v>6.2</v>
      </c>
      <c r="AQ508" s="2">
        <v>79.8</v>
      </c>
      <c r="AR508" s="2">
        <v>9.4230999999999998</v>
      </c>
      <c r="AS508" s="2">
        <v>4.58</v>
      </c>
      <c r="AT508" s="2">
        <v>5.7</v>
      </c>
      <c r="AU508" s="2">
        <v>79.8</v>
      </c>
      <c r="AV508" s="2">
        <v>17.4939</v>
      </c>
      <c r="AW508" s="2">
        <v>3.7</v>
      </c>
      <c r="AX508" s="2">
        <v>4.8</v>
      </c>
      <c r="AY508" s="2">
        <v>77.2</v>
      </c>
      <c r="AZ508" s="2">
        <v>18.440899999999999</v>
      </c>
      <c r="BA508" s="2">
        <v>6.51</v>
      </c>
      <c r="BB508" s="2">
        <v>7</v>
      </c>
      <c r="BC508" s="2">
        <v>92.7</v>
      </c>
      <c r="BD508" s="2">
        <v>43.246299999999998</v>
      </c>
      <c r="BE508" s="4" t="str">
        <f t="shared" si="72"/>
        <v>NO APLICA</v>
      </c>
      <c r="BF508" s="4">
        <f t="shared" si="73"/>
        <v>5.3508000000000004</v>
      </c>
      <c r="BG508">
        <f t="shared" si="74"/>
        <v>4.97</v>
      </c>
      <c r="BH508">
        <f t="shared" si="75"/>
        <v>4.58</v>
      </c>
      <c r="BI508">
        <f t="shared" si="76"/>
        <v>6.51</v>
      </c>
      <c r="BJ508">
        <f t="shared" si="77"/>
        <v>6.58</v>
      </c>
      <c r="BK508">
        <f t="shared" si="78"/>
        <v>3.49</v>
      </c>
      <c r="BL508">
        <f t="shared" si="79"/>
        <v>2039.9999999999927</v>
      </c>
    </row>
    <row r="509" spans="1:64" x14ac:dyDescent="0.2">
      <c r="A509" s="1">
        <v>507</v>
      </c>
      <c r="B509" s="7" t="s">
        <v>6</v>
      </c>
      <c r="C509" s="3">
        <v>39940</v>
      </c>
      <c r="D509" s="4" t="s">
        <v>3</v>
      </c>
      <c r="E509" s="4" t="s">
        <v>166</v>
      </c>
      <c r="F509" s="5" t="str">
        <f t="shared" si="70"/>
        <v>J</v>
      </c>
      <c r="G509" s="6">
        <v>0.90833333333333333</v>
      </c>
      <c r="H509" s="6">
        <v>0.90902777777777777</v>
      </c>
      <c r="I509" s="85">
        <f t="shared" si="71"/>
        <v>0.99999999999999645</v>
      </c>
      <c r="J509" s="86">
        <f>I509*Segmentos!$D$7*(AH509%)*IF(ISNUMBER(AI509),AI509%,0)</f>
        <v>27199.999999999905</v>
      </c>
      <c r="K509" s="86">
        <f>I509*Segmentos!$D$7*(AL509%)*IF(ISNUMBER(AM509),AM509%,0)</f>
        <v>19199.999999999935</v>
      </c>
      <c r="L509" s="4"/>
      <c r="M509" s="2">
        <v>5.74</v>
      </c>
      <c r="N509" s="2">
        <v>5.7</v>
      </c>
      <c r="O509" s="2">
        <v>100</v>
      </c>
      <c r="P509" s="2">
        <v>73.573999999999998</v>
      </c>
      <c r="Q509" s="2">
        <v>4.4000000000000004</v>
      </c>
      <c r="R509" s="2">
        <v>4.4000000000000004</v>
      </c>
      <c r="S509" s="2">
        <v>100</v>
      </c>
      <c r="T509" s="2">
        <v>9.4207000000000001</v>
      </c>
      <c r="U509" s="2">
        <v>5.77</v>
      </c>
      <c r="V509" s="2">
        <v>5.8</v>
      </c>
      <c r="W509" s="2">
        <v>100</v>
      </c>
      <c r="X509" s="2">
        <v>15.5137</v>
      </c>
      <c r="Y509" s="2">
        <v>3.91</v>
      </c>
      <c r="Z509" s="2">
        <v>3.9</v>
      </c>
      <c r="AA509" s="2">
        <v>100</v>
      </c>
      <c r="AB509" s="2">
        <v>14.7873</v>
      </c>
      <c r="AC509" s="2">
        <v>8.0399999999999991</v>
      </c>
      <c r="AD509" s="2">
        <v>8</v>
      </c>
      <c r="AE509" s="2">
        <v>100</v>
      </c>
      <c r="AF509" s="2">
        <v>33.852200000000003</v>
      </c>
      <c r="AG509" s="20">
        <v>6.78</v>
      </c>
      <c r="AH509" s="20">
        <v>6.8</v>
      </c>
      <c r="AI509" s="20">
        <v>100</v>
      </c>
      <c r="AJ509" s="20">
        <v>41.281999999999996</v>
      </c>
      <c r="AK509" s="18">
        <v>4.79</v>
      </c>
      <c r="AL509" s="18">
        <v>4.8</v>
      </c>
      <c r="AM509" s="18">
        <v>100</v>
      </c>
      <c r="AN509" s="18">
        <v>32.292000000000002</v>
      </c>
      <c r="AO509" s="2">
        <v>1.1499999999999999</v>
      </c>
      <c r="AP509" s="2">
        <v>1.1000000000000001</v>
      </c>
      <c r="AQ509" s="2">
        <v>100</v>
      </c>
      <c r="AR509" s="2">
        <v>1.6048</v>
      </c>
      <c r="AS509" s="2">
        <v>5.51</v>
      </c>
      <c r="AT509" s="2">
        <v>5.5</v>
      </c>
      <c r="AU509" s="2">
        <v>100</v>
      </c>
      <c r="AV509" s="2">
        <v>15.5808</v>
      </c>
      <c r="AW509" s="2">
        <v>5.31</v>
      </c>
      <c r="AX509" s="2">
        <v>5.3</v>
      </c>
      <c r="AY509" s="2">
        <v>100</v>
      </c>
      <c r="AZ509" s="2">
        <v>19.563700000000001</v>
      </c>
      <c r="BA509" s="2">
        <v>7.5</v>
      </c>
      <c r="BB509" s="2">
        <v>7.5</v>
      </c>
      <c r="BC509" s="2">
        <v>100</v>
      </c>
      <c r="BD509" s="2">
        <v>36.8245</v>
      </c>
      <c r="BE509" s="4" t="str">
        <f t="shared" si="72"/>
        <v>NO APLICA</v>
      </c>
      <c r="BF509" s="4">
        <f t="shared" si="73"/>
        <v>5.6861999999999995</v>
      </c>
      <c r="BG509">
        <f t="shared" si="74"/>
        <v>1.1499999999999999</v>
      </c>
      <c r="BH509">
        <f t="shared" si="75"/>
        <v>5.51</v>
      </c>
      <c r="BI509">
        <f t="shared" si="76"/>
        <v>7.5</v>
      </c>
      <c r="BJ509">
        <f t="shared" si="77"/>
        <v>4.79</v>
      </c>
      <c r="BK509">
        <f t="shared" si="78"/>
        <v>6.78</v>
      </c>
      <c r="BL509">
        <f t="shared" si="79"/>
        <v>569.99999999999795</v>
      </c>
    </row>
    <row r="510" spans="1:64" x14ac:dyDescent="0.2">
      <c r="A510" s="1">
        <v>508</v>
      </c>
      <c r="B510" s="7" t="s">
        <v>31</v>
      </c>
      <c r="C510" s="3">
        <v>39940</v>
      </c>
      <c r="D510" s="4" t="s">
        <v>628</v>
      </c>
      <c r="E510" s="4" t="s">
        <v>166</v>
      </c>
      <c r="F510" s="5" t="str">
        <f t="shared" si="70"/>
        <v>J</v>
      </c>
      <c r="G510" s="6">
        <v>0.91180555555555554</v>
      </c>
      <c r="H510" s="6">
        <v>0.9145833333333333</v>
      </c>
      <c r="I510" s="85">
        <f t="shared" si="71"/>
        <v>3.9999999999999858</v>
      </c>
      <c r="J510" s="86">
        <f>I510*Segmentos!$D$7*(AH510%)*IF(ISNUMBER(AI510),AI510%,0)</f>
        <v>11647.999999999962</v>
      </c>
      <c r="K510" s="86">
        <f>I510*Segmentos!$D$7*(AL510%)*IF(ISNUMBER(AM510),AM510%,0)</f>
        <v>36025.599999999882</v>
      </c>
      <c r="L510" s="4"/>
      <c r="M510" s="2">
        <v>1.53</v>
      </c>
      <c r="N510" s="2">
        <v>2</v>
      </c>
      <c r="O510" s="2">
        <v>77.3</v>
      </c>
      <c r="P510" s="2">
        <v>98.698099999999997</v>
      </c>
      <c r="Q510" s="2">
        <v>0</v>
      </c>
      <c r="R510" s="2">
        <v>0</v>
      </c>
      <c r="S510" s="8" t="s">
        <v>577</v>
      </c>
      <c r="T510" s="2">
        <v>0</v>
      </c>
      <c r="U510" s="2">
        <v>1</v>
      </c>
      <c r="V510" s="2">
        <v>1.2</v>
      </c>
      <c r="W510" s="2">
        <v>85.9</v>
      </c>
      <c r="X510" s="2">
        <v>13.571400000000001</v>
      </c>
      <c r="Y510" s="2">
        <v>0.66</v>
      </c>
      <c r="Z510" s="2">
        <v>1.1000000000000001</v>
      </c>
      <c r="AA510" s="2">
        <v>61.9</v>
      </c>
      <c r="AB510" s="2">
        <v>12.686400000000001</v>
      </c>
      <c r="AC510" s="2">
        <v>3.41</v>
      </c>
      <c r="AD510" s="2">
        <v>4.3</v>
      </c>
      <c r="AE510" s="2">
        <v>79.3</v>
      </c>
      <c r="AF510" s="2">
        <v>72.440200000000004</v>
      </c>
      <c r="AG510" s="20">
        <v>0.7</v>
      </c>
      <c r="AH510" s="20">
        <v>1.3</v>
      </c>
      <c r="AI510" s="20">
        <v>56</v>
      </c>
      <c r="AJ510" s="20">
        <v>21.624199999999998</v>
      </c>
      <c r="AK510" s="18">
        <v>2.27</v>
      </c>
      <c r="AL510" s="18">
        <v>2.6</v>
      </c>
      <c r="AM510" s="18">
        <v>86.6</v>
      </c>
      <c r="AN510" s="18">
        <v>77.073800000000006</v>
      </c>
      <c r="AO510" s="2">
        <v>0.53</v>
      </c>
      <c r="AP510" s="2">
        <v>0.7</v>
      </c>
      <c r="AQ510" s="2">
        <v>73.2</v>
      </c>
      <c r="AR510" s="2">
        <v>3.7784</v>
      </c>
      <c r="AS510" s="2">
        <v>0.78</v>
      </c>
      <c r="AT510" s="2">
        <v>1.2</v>
      </c>
      <c r="AU510" s="2">
        <v>66.400000000000006</v>
      </c>
      <c r="AV510" s="2">
        <v>11.138500000000001</v>
      </c>
      <c r="AW510" s="2">
        <v>1.33</v>
      </c>
      <c r="AX510" s="2">
        <v>1.3</v>
      </c>
      <c r="AY510" s="2">
        <v>100</v>
      </c>
      <c r="AZ510" s="2">
        <v>24.691700000000001</v>
      </c>
      <c r="BA510" s="2">
        <v>2.39</v>
      </c>
      <c r="BB510" s="2">
        <v>3.3</v>
      </c>
      <c r="BC510" s="2">
        <v>72.900000000000006</v>
      </c>
      <c r="BD510" s="2">
        <v>59.089500000000001</v>
      </c>
      <c r="BE510" s="4" t="str">
        <f t="shared" si="72"/>
        <v>NO APLICA</v>
      </c>
      <c r="BF510" s="4">
        <f t="shared" si="73"/>
        <v>1.4104000000000001</v>
      </c>
      <c r="BG510">
        <f t="shared" si="74"/>
        <v>0.53</v>
      </c>
      <c r="BH510">
        <f t="shared" si="75"/>
        <v>0.78</v>
      </c>
      <c r="BI510">
        <f t="shared" si="76"/>
        <v>2.39</v>
      </c>
      <c r="BJ510">
        <f t="shared" si="77"/>
        <v>2.27</v>
      </c>
      <c r="BK510">
        <f t="shared" si="78"/>
        <v>0.7</v>
      </c>
      <c r="BL510">
        <f t="shared" si="79"/>
        <v>618.39999999999782</v>
      </c>
    </row>
    <row r="511" spans="1:64" x14ac:dyDescent="0.2">
      <c r="A511" s="1">
        <v>509</v>
      </c>
      <c r="B511" s="7" t="s">
        <v>37</v>
      </c>
      <c r="C511" s="3">
        <v>39940</v>
      </c>
      <c r="D511" s="4" t="s">
        <v>3</v>
      </c>
      <c r="E511" s="4" t="s">
        <v>173</v>
      </c>
      <c r="F511" s="5" t="str">
        <f t="shared" si="70"/>
        <v>J</v>
      </c>
      <c r="G511" s="6">
        <v>0.9159722222222223</v>
      </c>
      <c r="H511" s="6">
        <v>0.91666666666666663</v>
      </c>
      <c r="I511" s="85">
        <f t="shared" si="71"/>
        <v>0.99999999999983658</v>
      </c>
      <c r="J511" s="86">
        <f>I511*Segmentos!$D$7*(AH511%)*IF(ISNUMBER(AI511),AI511%,0)</f>
        <v>22799.999999996275</v>
      </c>
      <c r="K511" s="86">
        <f>I511*Segmentos!$D$7*(AL511%)*IF(ISNUMBER(AM511),AM511%,0)</f>
        <v>12799.999999997908</v>
      </c>
      <c r="L511" s="4"/>
      <c r="M511" s="2">
        <v>4.37</v>
      </c>
      <c r="N511" s="2">
        <v>4.4000000000000004</v>
      </c>
      <c r="O511" s="2">
        <v>100</v>
      </c>
      <c r="P511" s="2">
        <v>78.532899999999998</v>
      </c>
      <c r="Q511" s="2">
        <v>2.88</v>
      </c>
      <c r="R511" s="2">
        <v>2.9</v>
      </c>
      <c r="S511" s="2">
        <v>100</v>
      </c>
      <c r="T511" s="2">
        <v>8.6447000000000003</v>
      </c>
      <c r="U511" s="2">
        <v>2.99</v>
      </c>
      <c r="V511" s="2">
        <v>3</v>
      </c>
      <c r="W511" s="2">
        <v>100</v>
      </c>
      <c r="X511" s="2">
        <v>11.252000000000001</v>
      </c>
      <c r="Y511" s="2">
        <v>3.66</v>
      </c>
      <c r="Z511" s="2">
        <v>3.7</v>
      </c>
      <c r="AA511" s="2">
        <v>100</v>
      </c>
      <c r="AB511" s="2">
        <v>19.395900000000001</v>
      </c>
      <c r="AC511" s="2">
        <v>6.65</v>
      </c>
      <c r="AD511" s="2">
        <v>6.7</v>
      </c>
      <c r="AE511" s="2">
        <v>100</v>
      </c>
      <c r="AF511" s="2">
        <v>39.240299999999998</v>
      </c>
      <c r="AG511" s="20">
        <v>5.65</v>
      </c>
      <c r="AH511" s="20">
        <v>5.7</v>
      </c>
      <c r="AI511" s="20">
        <v>100</v>
      </c>
      <c r="AJ511" s="20">
        <v>48.177300000000002</v>
      </c>
      <c r="AK511" s="18">
        <v>3.21</v>
      </c>
      <c r="AL511" s="18">
        <v>3.2</v>
      </c>
      <c r="AM511" s="18">
        <v>100</v>
      </c>
      <c r="AN511" s="18">
        <v>30.355599999999999</v>
      </c>
      <c r="AO511" s="2">
        <v>1.8</v>
      </c>
      <c r="AP511" s="2">
        <v>1.8</v>
      </c>
      <c r="AQ511" s="2">
        <v>100</v>
      </c>
      <c r="AR511" s="2">
        <v>3.5350999999999999</v>
      </c>
      <c r="AS511" s="2">
        <v>3.41</v>
      </c>
      <c r="AT511" s="2">
        <v>3.4</v>
      </c>
      <c r="AU511" s="2">
        <v>100</v>
      </c>
      <c r="AV511" s="2">
        <v>13.494</v>
      </c>
      <c r="AW511" s="2">
        <v>3.71</v>
      </c>
      <c r="AX511" s="2">
        <v>3.7</v>
      </c>
      <c r="AY511" s="2">
        <v>100</v>
      </c>
      <c r="AZ511" s="2">
        <v>19.174900000000001</v>
      </c>
      <c r="BA511" s="2">
        <v>6.15</v>
      </c>
      <c r="BB511" s="2">
        <v>6.2</v>
      </c>
      <c r="BC511" s="2">
        <v>100</v>
      </c>
      <c r="BD511" s="2">
        <v>42.328899999999997</v>
      </c>
      <c r="BE511" s="4" t="str">
        <f t="shared" si="72"/>
        <v>NO APLICA</v>
      </c>
      <c r="BF511" s="4">
        <f t="shared" si="73"/>
        <v>4.2262000000000004</v>
      </c>
      <c r="BG511">
        <f t="shared" si="74"/>
        <v>1.8</v>
      </c>
      <c r="BH511">
        <f t="shared" si="75"/>
        <v>3.41</v>
      </c>
      <c r="BI511">
        <f t="shared" si="76"/>
        <v>6.15</v>
      </c>
      <c r="BJ511">
        <f t="shared" si="77"/>
        <v>3.21</v>
      </c>
      <c r="BK511">
        <f t="shared" si="78"/>
        <v>5.65</v>
      </c>
      <c r="BL511">
        <f t="shared" si="79"/>
        <v>439.99999999992809</v>
      </c>
    </row>
    <row r="512" spans="1:64" x14ac:dyDescent="0.2">
      <c r="A512" s="1">
        <v>510</v>
      </c>
      <c r="B512" s="7" t="s">
        <v>37</v>
      </c>
      <c r="C512" s="3">
        <v>39940</v>
      </c>
      <c r="D512" s="4" t="s">
        <v>629</v>
      </c>
      <c r="E512" s="4" t="s">
        <v>173</v>
      </c>
      <c r="F512" s="5" t="str">
        <f t="shared" si="70"/>
        <v>J</v>
      </c>
      <c r="G512" s="6">
        <v>0.87430555555555556</v>
      </c>
      <c r="H512" s="6">
        <v>0.875</v>
      </c>
      <c r="I512" s="85">
        <f t="shared" si="71"/>
        <v>0.99999999999999645</v>
      </c>
      <c r="J512" s="86">
        <f>I512*Segmentos!$D$7*(AH512%)*IF(ISNUMBER(AI512),AI512%,0)</f>
        <v>2399.9999999999918</v>
      </c>
      <c r="K512" s="86">
        <f>I512*Segmentos!$D$7*(AL512%)*IF(ISNUMBER(AM512),AM512%,0)</f>
        <v>5199.9999999999827</v>
      </c>
      <c r="L512" s="4"/>
      <c r="M512" s="2">
        <v>0.98</v>
      </c>
      <c r="N512" s="2">
        <v>1</v>
      </c>
      <c r="O512" s="2">
        <v>100</v>
      </c>
      <c r="P512" s="2">
        <v>98.489400000000003</v>
      </c>
      <c r="Q512" s="2">
        <v>0.46</v>
      </c>
      <c r="R512" s="2">
        <v>0.5</v>
      </c>
      <c r="S512" s="2">
        <v>100</v>
      </c>
      <c r="T512" s="2">
        <v>7.6543000000000001</v>
      </c>
      <c r="U512" s="2">
        <v>0.22</v>
      </c>
      <c r="V512" s="2">
        <v>0.2</v>
      </c>
      <c r="W512" s="2">
        <v>100</v>
      </c>
      <c r="X512" s="2">
        <v>4.5833000000000004</v>
      </c>
      <c r="Y512" s="2">
        <v>1</v>
      </c>
      <c r="Z512" s="2">
        <v>1</v>
      </c>
      <c r="AA512" s="2">
        <v>100</v>
      </c>
      <c r="AB512" s="2">
        <v>29.822900000000001</v>
      </c>
      <c r="AC512" s="2">
        <v>1.71</v>
      </c>
      <c r="AD512" s="2">
        <v>1.7</v>
      </c>
      <c r="AE512" s="2">
        <v>100</v>
      </c>
      <c r="AF512" s="2">
        <v>56.429000000000002</v>
      </c>
      <c r="AG512" s="20">
        <v>0.59</v>
      </c>
      <c r="AH512" s="20">
        <v>0.6</v>
      </c>
      <c r="AI512" s="20">
        <v>100</v>
      </c>
      <c r="AJ512" s="20">
        <v>27.989000000000001</v>
      </c>
      <c r="AK512" s="18">
        <v>1.33</v>
      </c>
      <c r="AL512" s="18">
        <v>1.3</v>
      </c>
      <c r="AM512" s="18">
        <v>100</v>
      </c>
      <c r="AN512" s="18">
        <v>70.500399999999999</v>
      </c>
      <c r="AO512" s="2">
        <v>0.15</v>
      </c>
      <c r="AP512" s="2">
        <v>0.1</v>
      </c>
      <c r="AQ512" s="2">
        <v>100</v>
      </c>
      <c r="AR512" s="2">
        <v>1.6504000000000001</v>
      </c>
      <c r="AS512" s="2">
        <v>0.43</v>
      </c>
      <c r="AT512" s="2">
        <v>0.4</v>
      </c>
      <c r="AU512" s="2">
        <v>100</v>
      </c>
      <c r="AV512" s="2">
        <v>9.4522999999999993</v>
      </c>
      <c r="AW512" s="2">
        <v>1.28</v>
      </c>
      <c r="AX512" s="2">
        <v>1.3</v>
      </c>
      <c r="AY512" s="2">
        <v>100</v>
      </c>
      <c r="AZ512" s="2">
        <v>37.091500000000003</v>
      </c>
      <c r="BA512" s="2">
        <v>1.3</v>
      </c>
      <c r="BB512" s="2">
        <v>1.3</v>
      </c>
      <c r="BC512" s="2">
        <v>100</v>
      </c>
      <c r="BD512" s="2">
        <v>50.295099999999998</v>
      </c>
      <c r="BE512" s="4" t="str">
        <f t="shared" si="72"/>
        <v>NO APLICA</v>
      </c>
      <c r="BF512" s="4">
        <f t="shared" si="73"/>
        <v>0.78380000000000005</v>
      </c>
      <c r="BG512">
        <f t="shared" si="74"/>
        <v>0.15</v>
      </c>
      <c r="BH512">
        <f t="shared" si="75"/>
        <v>0.43</v>
      </c>
      <c r="BI512">
        <f t="shared" si="76"/>
        <v>1.3</v>
      </c>
      <c r="BJ512">
        <f t="shared" si="77"/>
        <v>1.33</v>
      </c>
      <c r="BK512">
        <f t="shared" si="78"/>
        <v>0.59</v>
      </c>
      <c r="BL512">
        <f t="shared" si="79"/>
        <v>99.999999999999645</v>
      </c>
    </row>
    <row r="513" spans="1:64" x14ac:dyDescent="0.2">
      <c r="A513" s="1">
        <v>511</v>
      </c>
      <c r="B513" s="7" t="s">
        <v>43</v>
      </c>
      <c r="C513" s="3">
        <v>39940</v>
      </c>
      <c r="D513" s="4" t="s">
        <v>629</v>
      </c>
      <c r="E513" s="4" t="s">
        <v>170</v>
      </c>
      <c r="F513" s="5" t="str">
        <f t="shared" si="70"/>
        <v>J</v>
      </c>
      <c r="G513" s="6">
        <v>0.91180555555555554</v>
      </c>
      <c r="H513" s="6">
        <v>0.92986111111111114</v>
      </c>
      <c r="I513" s="85">
        <f t="shared" si="71"/>
        <v>26.000000000000068</v>
      </c>
      <c r="J513" s="86">
        <f>I513*Segmentos!$D$7*(AH513%)*IF(ISNUMBER(AI513),AI513%,0)</f>
        <v>29671.200000000077</v>
      </c>
      <c r="K513" s="86">
        <f>I513*Segmentos!$D$7*(AL513%)*IF(ISNUMBER(AM513),AM513%,0)</f>
        <v>32177.600000000086</v>
      </c>
      <c r="L513" s="4"/>
      <c r="M513" s="2">
        <v>0.28999999999999998</v>
      </c>
      <c r="N513" s="2">
        <v>1.1000000000000001</v>
      </c>
      <c r="O513" s="2">
        <v>26.8</v>
      </c>
      <c r="P513" s="2">
        <v>42.1447</v>
      </c>
      <c r="Q513" s="2">
        <v>0.47</v>
      </c>
      <c r="R513" s="2">
        <v>1.3</v>
      </c>
      <c r="S513" s="2">
        <v>36.200000000000003</v>
      </c>
      <c r="T513" s="2">
        <v>11.4057</v>
      </c>
      <c r="U513" s="2">
        <v>0.56999999999999995</v>
      </c>
      <c r="V513" s="2">
        <v>2.6</v>
      </c>
      <c r="W513" s="2">
        <v>22.1</v>
      </c>
      <c r="X513" s="2">
        <v>17.188099999999999</v>
      </c>
      <c r="Y513" s="2">
        <v>0.26</v>
      </c>
      <c r="Z513" s="2">
        <v>0.4</v>
      </c>
      <c r="AA513" s="2">
        <v>59.8</v>
      </c>
      <c r="AB513" s="2">
        <v>10.9848</v>
      </c>
      <c r="AC513" s="2">
        <v>0.05</v>
      </c>
      <c r="AD513" s="2">
        <v>0.6</v>
      </c>
      <c r="AE513" s="2">
        <v>8.6999999999999993</v>
      </c>
      <c r="AF513" s="2">
        <v>2.5659999999999998</v>
      </c>
      <c r="AG513" s="20">
        <v>0.28000000000000003</v>
      </c>
      <c r="AH513" s="20">
        <v>0.9</v>
      </c>
      <c r="AI513" s="20">
        <v>31.7</v>
      </c>
      <c r="AJ513" s="20">
        <v>18.937200000000001</v>
      </c>
      <c r="AK513" s="18">
        <v>0.31</v>
      </c>
      <c r="AL513" s="18">
        <v>1.3</v>
      </c>
      <c r="AM513" s="18">
        <v>23.8</v>
      </c>
      <c r="AN513" s="18">
        <v>23.2075</v>
      </c>
      <c r="AO513" s="2">
        <v>0.2</v>
      </c>
      <c r="AP513" s="2">
        <v>0.6</v>
      </c>
      <c r="AQ513" s="2">
        <v>31.3</v>
      </c>
      <c r="AR513" s="2">
        <v>3.1800999999999999</v>
      </c>
      <c r="AS513" s="2">
        <v>0.09</v>
      </c>
      <c r="AT513" s="2">
        <v>0.7</v>
      </c>
      <c r="AU513" s="2">
        <v>12.8</v>
      </c>
      <c r="AV513" s="2">
        <v>2.7294999999999998</v>
      </c>
      <c r="AW513" s="2">
        <v>0.16</v>
      </c>
      <c r="AX513" s="2">
        <v>0.7</v>
      </c>
      <c r="AY513" s="2">
        <v>24.1</v>
      </c>
      <c r="AZ513" s="2">
        <v>6.5933999999999999</v>
      </c>
      <c r="BA513" s="2">
        <v>0.53</v>
      </c>
      <c r="BB513" s="2">
        <v>1.8</v>
      </c>
      <c r="BC513" s="2">
        <v>30.1</v>
      </c>
      <c r="BD513" s="2">
        <v>29.6416</v>
      </c>
      <c r="BE513" s="4" t="str">
        <f t="shared" si="72"/>
        <v>NO APLICA</v>
      </c>
      <c r="BF513" s="4">
        <f t="shared" si="73"/>
        <v>0.27460000000000007</v>
      </c>
      <c r="BG513">
        <f t="shared" si="74"/>
        <v>0.2</v>
      </c>
      <c r="BH513">
        <f t="shared" si="75"/>
        <v>0.09</v>
      </c>
      <c r="BI513">
        <f t="shared" si="76"/>
        <v>0.53</v>
      </c>
      <c r="BJ513">
        <f t="shared" si="77"/>
        <v>0.31</v>
      </c>
      <c r="BK513">
        <f t="shared" si="78"/>
        <v>0.28000000000000003</v>
      </c>
      <c r="BL513">
        <f t="shared" si="79"/>
        <v>766.48000000000206</v>
      </c>
    </row>
    <row r="514" spans="1:64" x14ac:dyDescent="0.2">
      <c r="A514" s="1">
        <v>512</v>
      </c>
      <c r="B514" s="7" t="s">
        <v>44</v>
      </c>
      <c r="C514" s="3">
        <v>39940</v>
      </c>
      <c r="D514" s="4" t="s">
        <v>3</v>
      </c>
      <c r="E514" s="4" t="s">
        <v>169</v>
      </c>
      <c r="F514" s="5" t="str">
        <f t="shared" si="70"/>
        <v>J</v>
      </c>
      <c r="G514" s="6">
        <v>0.91666666666666663</v>
      </c>
      <c r="H514" s="6">
        <v>0.98958333333333337</v>
      </c>
      <c r="I514" s="85">
        <f t="shared" si="71"/>
        <v>105.00000000000011</v>
      </c>
      <c r="J514" s="86">
        <f>I514*Segmentos!$D$7*(AH514%)*IF(ISNUMBER(AI514),AI514%,0)</f>
        <v>2733990.0000000023</v>
      </c>
      <c r="K514" s="86">
        <f>I514*Segmentos!$D$7*(AL514%)*IF(ISNUMBER(AM514),AM514%,0)</f>
        <v>2051406.0000000021</v>
      </c>
      <c r="L514" s="4"/>
      <c r="M514" s="2">
        <v>5.65</v>
      </c>
      <c r="N514" s="2">
        <v>21.7</v>
      </c>
      <c r="O514" s="2">
        <v>26</v>
      </c>
      <c r="P514" s="2">
        <v>86.345799999999997</v>
      </c>
      <c r="Q514" s="2">
        <v>3.51</v>
      </c>
      <c r="R514" s="2">
        <v>14.3</v>
      </c>
      <c r="S514" s="2">
        <v>24.5</v>
      </c>
      <c r="T514" s="2">
        <v>8.9502000000000006</v>
      </c>
      <c r="U514" s="2">
        <v>5.53</v>
      </c>
      <c r="V514" s="2">
        <v>19.5</v>
      </c>
      <c r="W514" s="2">
        <v>28.4</v>
      </c>
      <c r="X514" s="2">
        <v>17.7104</v>
      </c>
      <c r="Y514" s="2">
        <v>7.51</v>
      </c>
      <c r="Z514" s="2">
        <v>25.5</v>
      </c>
      <c r="AA514" s="2">
        <v>29.4</v>
      </c>
      <c r="AB514" s="2">
        <v>33.865600000000001</v>
      </c>
      <c r="AC514" s="2">
        <v>5.15</v>
      </c>
      <c r="AD514" s="2">
        <v>23.5</v>
      </c>
      <c r="AE514" s="2">
        <v>21.9</v>
      </c>
      <c r="AF514" s="2">
        <v>25.819600000000001</v>
      </c>
      <c r="AG514" s="20">
        <v>6.5</v>
      </c>
      <c r="AH514" s="20">
        <v>23.5</v>
      </c>
      <c r="AI514" s="20">
        <v>27.7</v>
      </c>
      <c r="AJ514" s="20">
        <v>47.114800000000002</v>
      </c>
      <c r="AK514" s="18">
        <v>4.88</v>
      </c>
      <c r="AL514" s="18">
        <v>20.100000000000001</v>
      </c>
      <c r="AM514" s="18">
        <v>24.3</v>
      </c>
      <c r="AN514" s="18">
        <v>39.231000000000002</v>
      </c>
      <c r="AO514" s="2">
        <v>2.73</v>
      </c>
      <c r="AP514" s="2">
        <v>14.5</v>
      </c>
      <c r="AQ514" s="2">
        <v>18.8</v>
      </c>
      <c r="AR514" s="2">
        <v>4.5662000000000003</v>
      </c>
      <c r="AS514" s="2">
        <v>4.3600000000000003</v>
      </c>
      <c r="AT514" s="2">
        <v>19.100000000000001</v>
      </c>
      <c r="AU514" s="2">
        <v>22.8</v>
      </c>
      <c r="AV514" s="2">
        <v>14.687799999999999</v>
      </c>
      <c r="AW514" s="2">
        <v>6.17</v>
      </c>
      <c r="AX514" s="2">
        <v>22.5</v>
      </c>
      <c r="AY514" s="2">
        <v>27.5</v>
      </c>
      <c r="AZ514" s="2">
        <v>27.093699999999998</v>
      </c>
      <c r="BA514" s="2">
        <v>6.83</v>
      </c>
      <c r="BB514" s="2">
        <v>24.7</v>
      </c>
      <c r="BC514" s="2">
        <v>27.7</v>
      </c>
      <c r="BD514" s="2">
        <v>39.997999999999998</v>
      </c>
      <c r="BE514" s="4" t="str">
        <f t="shared" si="72"/>
        <v>ABURRIDO</v>
      </c>
      <c r="BF514" s="4">
        <f t="shared" si="73"/>
        <v>5.1716000000000006</v>
      </c>
      <c r="BG514">
        <f t="shared" si="74"/>
        <v>2.73</v>
      </c>
      <c r="BH514">
        <f t="shared" si="75"/>
        <v>4.3600000000000003</v>
      </c>
      <c r="BI514">
        <f t="shared" si="76"/>
        <v>6.83</v>
      </c>
      <c r="BJ514">
        <f t="shared" si="77"/>
        <v>4.88</v>
      </c>
      <c r="BK514">
        <f t="shared" si="78"/>
        <v>6.5</v>
      </c>
      <c r="BL514">
        <f t="shared" si="79"/>
        <v>59241.000000000058</v>
      </c>
    </row>
    <row r="515" spans="1:64" x14ac:dyDescent="0.2">
      <c r="A515" s="1">
        <v>513</v>
      </c>
      <c r="B515" s="7" t="s">
        <v>86</v>
      </c>
      <c r="C515" s="3">
        <v>39940</v>
      </c>
      <c r="D515" s="4" t="s">
        <v>17</v>
      </c>
      <c r="E515" s="4" t="s">
        <v>169</v>
      </c>
      <c r="F515" s="5" t="str">
        <f t="shared" si="70"/>
        <v>J</v>
      </c>
      <c r="G515" s="6">
        <v>0.91388888888888886</v>
      </c>
      <c r="H515" s="6">
        <v>0.95763888888888893</v>
      </c>
      <c r="I515" s="85">
        <f t="shared" si="71"/>
        <v>63.000000000000099</v>
      </c>
      <c r="J515" s="86">
        <f>I515*Segmentos!$D$7*(AH515%)*IF(ISNUMBER(AI515),AI515%,0)</f>
        <v>45813.600000000079</v>
      </c>
      <c r="K515" s="86">
        <f>I515*Segmentos!$D$7*(AL515%)*IF(ISNUMBER(AM515),AM515%,0)</f>
        <v>25603.200000000041</v>
      </c>
      <c r="L515" s="4"/>
      <c r="M515" s="2">
        <v>0.14000000000000001</v>
      </c>
      <c r="N515" s="2">
        <v>0.9</v>
      </c>
      <c r="O515" s="2">
        <v>16.399999999999999</v>
      </c>
      <c r="P515" s="2">
        <v>81.168000000000006</v>
      </c>
      <c r="Q515" s="2">
        <v>0.01</v>
      </c>
      <c r="R515" s="2">
        <v>0.2</v>
      </c>
      <c r="S515" s="2">
        <v>4.8</v>
      </c>
      <c r="T515" s="2">
        <v>0.91910000000000003</v>
      </c>
      <c r="U515" s="2">
        <v>0</v>
      </c>
      <c r="V515" s="2">
        <v>0</v>
      </c>
      <c r="W515" s="8" t="s">
        <v>577</v>
      </c>
      <c r="X515" s="2">
        <v>0</v>
      </c>
      <c r="Y515" s="2">
        <v>0.05</v>
      </c>
      <c r="Z515" s="2">
        <v>0.7</v>
      </c>
      <c r="AA515" s="2">
        <v>6.2</v>
      </c>
      <c r="AB515" s="2">
        <v>7.6529999999999996</v>
      </c>
      <c r="AC515" s="2">
        <v>0.39</v>
      </c>
      <c r="AD515" s="2">
        <v>1.9</v>
      </c>
      <c r="AE515" s="2">
        <v>20.6</v>
      </c>
      <c r="AF515" s="2">
        <v>72.596000000000004</v>
      </c>
      <c r="AG515" s="20">
        <v>0.18</v>
      </c>
      <c r="AH515" s="20">
        <v>0.9</v>
      </c>
      <c r="AI515" s="20">
        <v>20.2</v>
      </c>
      <c r="AJ515" s="20">
        <v>48.9465</v>
      </c>
      <c r="AK515" s="18">
        <v>0.11</v>
      </c>
      <c r="AL515" s="18">
        <v>0.8</v>
      </c>
      <c r="AM515" s="18">
        <v>12.7</v>
      </c>
      <c r="AN515" s="18">
        <v>32.221600000000002</v>
      </c>
      <c r="AO515" s="2">
        <v>0</v>
      </c>
      <c r="AP515" s="2">
        <v>0.1</v>
      </c>
      <c r="AQ515" s="2">
        <v>1.6</v>
      </c>
      <c r="AR515" s="2">
        <v>6.8199999999999997E-2</v>
      </c>
      <c r="AS515" s="2">
        <v>0</v>
      </c>
      <c r="AT515" s="2">
        <v>0.2</v>
      </c>
      <c r="AU515" s="2">
        <v>1.6</v>
      </c>
      <c r="AV515" s="2">
        <v>0.43640000000000001</v>
      </c>
      <c r="AW515" s="2">
        <v>0.28000000000000003</v>
      </c>
      <c r="AX515" s="2">
        <v>1.6</v>
      </c>
      <c r="AY515" s="2">
        <v>17.100000000000001</v>
      </c>
      <c r="AZ515" s="2">
        <v>45.025300000000001</v>
      </c>
      <c r="BA515" s="2">
        <v>0.16</v>
      </c>
      <c r="BB515" s="2">
        <v>0.9</v>
      </c>
      <c r="BC515" s="2">
        <v>17.8</v>
      </c>
      <c r="BD515" s="2">
        <v>35.638100000000001</v>
      </c>
      <c r="BE515" s="4" t="str">
        <f t="shared" si="72"/>
        <v>ABURRIDO</v>
      </c>
      <c r="BF515" s="4">
        <f t="shared" si="73"/>
        <v>0.1116</v>
      </c>
      <c r="BG515">
        <f t="shared" si="74"/>
        <v>0</v>
      </c>
      <c r="BH515">
        <f t="shared" si="75"/>
        <v>0</v>
      </c>
      <c r="BI515">
        <f t="shared" si="76"/>
        <v>0.28000000000000003</v>
      </c>
      <c r="BJ515">
        <f t="shared" si="77"/>
        <v>0.11</v>
      </c>
      <c r="BK515">
        <f t="shared" si="78"/>
        <v>0.18</v>
      </c>
      <c r="BL515">
        <f t="shared" si="79"/>
        <v>929.88000000000136</v>
      </c>
    </row>
    <row r="516" spans="1:64" x14ac:dyDescent="0.2">
      <c r="A516" s="1">
        <v>514</v>
      </c>
      <c r="B516" s="7" t="s">
        <v>14</v>
      </c>
      <c r="C516" s="3">
        <v>39940</v>
      </c>
      <c r="D516" s="4" t="s">
        <v>626</v>
      </c>
      <c r="E516" s="4" t="s">
        <v>163</v>
      </c>
      <c r="F516" s="5" t="str">
        <f t="shared" ref="F516:F579" si="80">CONCATENATE(IF(WEEKDAY(C516)=1,"D",""),IF(WEEKDAY(C516)=2,"L",""),IF(WEEKDAY(C516)=3,"M",""),IF(WEEKDAY(C516)=4,"W",""),IF(WEEKDAY(C516)=5,"J",""),IF(WEEKDAY(C516)=6,"V",""),IF(WEEKDAY(C516)=7,"S",""))</f>
        <v>J</v>
      </c>
      <c r="G516" s="6">
        <v>0.84722222222222221</v>
      </c>
      <c r="H516" s="6">
        <v>0.875</v>
      </c>
      <c r="I516" s="85">
        <f t="shared" ref="I516:I579" si="81">IF(H516&gt;=G516,(H516-G516)*24*60,("24:00:00"-G516+H516)*24*60)</f>
        <v>40.000000000000014</v>
      </c>
      <c r="J516" s="86">
        <f>I516*Segmentos!$D$7*(AH516%)*IF(ISNUMBER(AI516),AI516%,0)</f>
        <v>680400.00000000035</v>
      </c>
      <c r="K516" s="86">
        <f>I516*Segmentos!$D$7*(AL516%)*IF(ISNUMBER(AM516),AM516%,0)</f>
        <v>1165440.0000000005</v>
      </c>
      <c r="L516" s="4"/>
      <c r="M516" s="2">
        <v>5.86</v>
      </c>
      <c r="N516" s="2">
        <v>9.9</v>
      </c>
      <c r="O516" s="2">
        <v>59.3</v>
      </c>
      <c r="P516" s="2">
        <v>75.6524</v>
      </c>
      <c r="Q516" s="2">
        <v>4.6900000000000004</v>
      </c>
      <c r="R516" s="2">
        <v>7.4</v>
      </c>
      <c r="S516" s="2">
        <v>63.8</v>
      </c>
      <c r="T516" s="2">
        <v>10.105499999999999</v>
      </c>
      <c r="U516" s="2">
        <v>5.48</v>
      </c>
      <c r="V516" s="2">
        <v>11.7</v>
      </c>
      <c r="W516" s="2">
        <v>47</v>
      </c>
      <c r="X516" s="2">
        <v>14.8278</v>
      </c>
      <c r="Y516" s="2">
        <v>5.85</v>
      </c>
      <c r="Z516" s="2">
        <v>9.6999999999999993</v>
      </c>
      <c r="AA516" s="2">
        <v>60.4</v>
      </c>
      <c r="AB516" s="2">
        <v>22.299700000000001</v>
      </c>
      <c r="AC516" s="2">
        <v>6.7</v>
      </c>
      <c r="AD516" s="2">
        <v>10.199999999999999</v>
      </c>
      <c r="AE516" s="2">
        <v>65.599999999999994</v>
      </c>
      <c r="AF516" s="2">
        <v>28.4194</v>
      </c>
      <c r="AG516" s="20">
        <v>4.25</v>
      </c>
      <c r="AH516" s="20">
        <v>7.5</v>
      </c>
      <c r="AI516" s="20">
        <v>56.7</v>
      </c>
      <c r="AJ516" s="20">
        <v>26.023299999999999</v>
      </c>
      <c r="AK516" s="18">
        <v>7.31</v>
      </c>
      <c r="AL516" s="18">
        <v>12</v>
      </c>
      <c r="AM516" s="18">
        <v>60.7</v>
      </c>
      <c r="AN516" s="18">
        <v>49.629100000000001</v>
      </c>
      <c r="AO516" s="2">
        <v>4.7699999999999996</v>
      </c>
      <c r="AP516" s="2">
        <v>9.9</v>
      </c>
      <c r="AQ516" s="2">
        <v>48.1</v>
      </c>
      <c r="AR516" s="2">
        <v>6.7276999999999996</v>
      </c>
      <c r="AS516" s="2">
        <v>5.61</v>
      </c>
      <c r="AT516" s="2">
        <v>9.5</v>
      </c>
      <c r="AU516" s="2">
        <v>59.2</v>
      </c>
      <c r="AV516" s="2">
        <v>15.9421</v>
      </c>
      <c r="AW516" s="2">
        <v>6.46</v>
      </c>
      <c r="AX516" s="2">
        <v>11.8</v>
      </c>
      <c r="AY516" s="2">
        <v>54.8</v>
      </c>
      <c r="AZ516" s="2">
        <v>23.967400000000001</v>
      </c>
      <c r="BA516" s="2">
        <v>5.87</v>
      </c>
      <c r="BB516" s="2">
        <v>8.6999999999999993</v>
      </c>
      <c r="BC516" s="2">
        <v>67.5</v>
      </c>
      <c r="BD516" s="2">
        <v>29.0151</v>
      </c>
      <c r="BE516" s="4" t="str">
        <f t="shared" ref="BE516:BE579" si="82">IF(OR(E516="NOTICIERO",E516="INFORMATIVO"),"NO APLICA",IF(I516&lt;60,"NO APLICA",IF(M516&lt;6,"ABURRIDO",IF(O516&lt;25,"ABURRIDO","ENTRETENIDO"))))</f>
        <v>NO APLICA</v>
      </c>
      <c r="BF516" s="4">
        <f t="shared" ref="BF516:BF579" si="83">SUMPRODUCT($BG$2:$BK$2,BG516:BK516)/5</f>
        <v>5.8761999999999999</v>
      </c>
      <c r="BG516">
        <f t="shared" ref="BG516:BG579" si="84">AO516</f>
        <v>4.7699999999999996</v>
      </c>
      <c r="BH516">
        <f t="shared" ref="BH516:BH579" si="85">AS516</f>
        <v>5.61</v>
      </c>
      <c r="BI516">
        <f t="shared" ref="BI516:BI579" si="86">MAX(AW516,BA516)</f>
        <v>6.46</v>
      </c>
      <c r="BJ516">
        <f t="shared" ref="BJ516:BJ579" si="87">AK516</f>
        <v>7.31</v>
      </c>
      <c r="BK516">
        <f t="shared" ref="BK516:BK579" si="88">AG516</f>
        <v>4.25</v>
      </c>
      <c r="BL516">
        <f t="shared" ref="BL516:BL579" si="89">IFERROR((I516*N516*O516),0)</f>
        <v>23482.80000000001</v>
      </c>
    </row>
    <row r="517" spans="1:64" x14ac:dyDescent="0.2">
      <c r="A517" s="1">
        <v>515</v>
      </c>
      <c r="B517" s="7" t="s">
        <v>92</v>
      </c>
      <c r="C517" s="3">
        <v>39940</v>
      </c>
      <c r="D517" s="4" t="s">
        <v>8</v>
      </c>
      <c r="E517" s="4" t="s">
        <v>168</v>
      </c>
      <c r="F517" s="5" t="str">
        <f t="shared" si="80"/>
        <v>J</v>
      </c>
      <c r="G517" s="6">
        <v>0.91874999999999996</v>
      </c>
      <c r="H517" s="6">
        <v>1.3888888888888889E-3</v>
      </c>
      <c r="I517" s="85">
        <f t="shared" si="81"/>
        <v>119.00000000000006</v>
      </c>
      <c r="J517" s="86">
        <f>I517*Segmentos!$D$7*(AH517%)*IF(ISNUMBER(AI517),AI517%,0)</f>
        <v>2738618.4000000013</v>
      </c>
      <c r="K517" s="86">
        <f>I517*Segmentos!$D$7*(AL517%)*IF(ISNUMBER(AM517),AM517%,0)</f>
        <v>2229774.4000000013</v>
      </c>
      <c r="L517" s="4" t="s">
        <v>252</v>
      </c>
      <c r="M517" s="2">
        <v>5.18</v>
      </c>
      <c r="N517" s="2">
        <v>20.8</v>
      </c>
      <c r="O517" s="2">
        <v>24.8</v>
      </c>
      <c r="P517" s="2">
        <v>76.818600000000004</v>
      </c>
      <c r="Q517" s="2">
        <v>4.6500000000000004</v>
      </c>
      <c r="R517" s="2">
        <v>13.2</v>
      </c>
      <c r="S517" s="2">
        <v>35.1</v>
      </c>
      <c r="T517" s="2">
        <v>11.496600000000001</v>
      </c>
      <c r="U517" s="2">
        <v>6.33</v>
      </c>
      <c r="V517" s="2">
        <v>22.2</v>
      </c>
      <c r="W517" s="2">
        <v>28.6</v>
      </c>
      <c r="X517" s="2">
        <v>19.6694</v>
      </c>
      <c r="Y517" s="2">
        <v>4.32</v>
      </c>
      <c r="Z517" s="2">
        <v>24</v>
      </c>
      <c r="AA517" s="2">
        <v>18</v>
      </c>
      <c r="AB517" s="2">
        <v>18.9315</v>
      </c>
      <c r="AC517" s="2">
        <v>5.49</v>
      </c>
      <c r="AD517" s="2">
        <v>21.1</v>
      </c>
      <c r="AE517" s="2">
        <v>26</v>
      </c>
      <c r="AF517" s="2">
        <v>26.721</v>
      </c>
      <c r="AG517" s="20">
        <v>5.74</v>
      </c>
      <c r="AH517" s="20">
        <v>22.3</v>
      </c>
      <c r="AI517" s="20">
        <v>25.8</v>
      </c>
      <c r="AJ517" s="20">
        <v>40.363500000000002</v>
      </c>
      <c r="AK517" s="18">
        <v>4.68</v>
      </c>
      <c r="AL517" s="18">
        <v>19.600000000000001</v>
      </c>
      <c r="AM517" s="18">
        <v>23.9</v>
      </c>
      <c r="AN517" s="18">
        <v>36.455100000000002</v>
      </c>
      <c r="AO517" s="2">
        <v>1.53</v>
      </c>
      <c r="AP517" s="2">
        <v>11.7</v>
      </c>
      <c r="AQ517" s="2">
        <v>13</v>
      </c>
      <c r="AR517" s="2">
        <v>2.4725000000000001</v>
      </c>
      <c r="AS517" s="2">
        <v>2.34</v>
      </c>
      <c r="AT517" s="2">
        <v>14.1</v>
      </c>
      <c r="AU517" s="2">
        <v>16.600000000000001</v>
      </c>
      <c r="AV517" s="2">
        <v>7.6486000000000001</v>
      </c>
      <c r="AW517" s="2">
        <v>6.05</v>
      </c>
      <c r="AX517" s="2">
        <v>24.8</v>
      </c>
      <c r="AY517" s="2">
        <v>24.3</v>
      </c>
      <c r="AZ517" s="2">
        <v>25.779800000000002</v>
      </c>
      <c r="BA517" s="2">
        <v>7.21</v>
      </c>
      <c r="BB517" s="2">
        <v>24.3</v>
      </c>
      <c r="BC517" s="2">
        <v>29.6</v>
      </c>
      <c r="BD517" s="2">
        <v>40.917700000000004</v>
      </c>
      <c r="BE517" s="4" t="str">
        <f t="shared" si="82"/>
        <v>ABURRIDO</v>
      </c>
      <c r="BF517" s="4">
        <f t="shared" si="83"/>
        <v>4.2727999999999993</v>
      </c>
      <c r="BG517">
        <f t="shared" si="84"/>
        <v>1.53</v>
      </c>
      <c r="BH517">
        <f t="shared" si="85"/>
        <v>2.34</v>
      </c>
      <c r="BI517">
        <f t="shared" si="86"/>
        <v>7.21</v>
      </c>
      <c r="BJ517">
        <f t="shared" si="87"/>
        <v>4.68</v>
      </c>
      <c r="BK517">
        <f t="shared" si="88"/>
        <v>5.74</v>
      </c>
      <c r="BL517">
        <f t="shared" si="89"/>
        <v>61384.960000000028</v>
      </c>
    </row>
    <row r="518" spans="1:64" x14ac:dyDescent="0.2">
      <c r="A518" s="1">
        <v>516</v>
      </c>
      <c r="B518" s="7" t="s">
        <v>10</v>
      </c>
      <c r="C518" s="3">
        <v>39940</v>
      </c>
      <c r="D518" s="4" t="s">
        <v>8</v>
      </c>
      <c r="E518" s="4" t="s">
        <v>164</v>
      </c>
      <c r="F518" s="5" t="str">
        <f t="shared" si="80"/>
        <v>J</v>
      </c>
      <c r="G518" s="6">
        <v>0.87361111111111101</v>
      </c>
      <c r="H518" s="6">
        <v>0.91874999999999996</v>
      </c>
      <c r="I518" s="85">
        <f t="shared" si="81"/>
        <v>65.000000000000085</v>
      </c>
      <c r="J518" s="86">
        <f>I518*Segmentos!$D$7*(AH518%)*IF(ISNUMBER(AI518),AI518%,0)</f>
        <v>1059136.0000000014</v>
      </c>
      <c r="K518" s="86">
        <f>I518*Segmentos!$D$7*(AL518%)*IF(ISNUMBER(AM518),AM518%,0)</f>
        <v>1479816.0000000021</v>
      </c>
      <c r="L518" s="4"/>
      <c r="M518" s="2">
        <v>4.93</v>
      </c>
      <c r="N518" s="2">
        <v>15.3</v>
      </c>
      <c r="O518" s="2">
        <v>32.299999999999997</v>
      </c>
      <c r="P518" s="2">
        <v>80.044899999999998</v>
      </c>
      <c r="Q518" s="2">
        <v>1.6</v>
      </c>
      <c r="R518" s="2">
        <v>6.9</v>
      </c>
      <c r="S518" s="2">
        <v>23.4</v>
      </c>
      <c r="T518" s="2">
        <v>4.3395999999999999</v>
      </c>
      <c r="U518" s="2">
        <v>2.68</v>
      </c>
      <c r="V518" s="2">
        <v>12.6</v>
      </c>
      <c r="W518" s="2">
        <v>21.2</v>
      </c>
      <c r="X518" s="2">
        <v>9.1174999999999997</v>
      </c>
      <c r="Y518" s="2">
        <v>6.15</v>
      </c>
      <c r="Z518" s="2">
        <v>17.600000000000001</v>
      </c>
      <c r="AA518" s="2">
        <v>35</v>
      </c>
      <c r="AB518" s="2">
        <v>29.468599999999999</v>
      </c>
      <c r="AC518" s="2">
        <v>6.96</v>
      </c>
      <c r="AD518" s="2">
        <v>19.100000000000001</v>
      </c>
      <c r="AE518" s="2">
        <v>36.4</v>
      </c>
      <c r="AF518" s="2">
        <v>37.119199999999999</v>
      </c>
      <c r="AG518" s="20">
        <v>4.08</v>
      </c>
      <c r="AH518" s="20">
        <v>15.2</v>
      </c>
      <c r="AI518" s="20">
        <v>26.8</v>
      </c>
      <c r="AJ518" s="20">
        <v>31.429200000000002</v>
      </c>
      <c r="AK518" s="18">
        <v>5.7</v>
      </c>
      <c r="AL518" s="18">
        <v>15.3</v>
      </c>
      <c r="AM518" s="18">
        <v>37.200000000000003</v>
      </c>
      <c r="AN518" s="18">
        <v>48.6158</v>
      </c>
      <c r="AO518" s="2">
        <v>2.3199999999999998</v>
      </c>
      <c r="AP518" s="2">
        <v>9.9</v>
      </c>
      <c r="AQ518" s="2">
        <v>23.5</v>
      </c>
      <c r="AR518" s="2">
        <v>4.1105999999999998</v>
      </c>
      <c r="AS518" s="2">
        <v>2.29</v>
      </c>
      <c r="AT518" s="2">
        <v>10.9</v>
      </c>
      <c r="AU518" s="2">
        <v>21</v>
      </c>
      <c r="AV518" s="2">
        <v>8.2004999999999999</v>
      </c>
      <c r="AW518" s="2">
        <v>4.9800000000000004</v>
      </c>
      <c r="AX518" s="2">
        <v>16.3</v>
      </c>
      <c r="AY518" s="2">
        <v>30.4</v>
      </c>
      <c r="AZ518" s="2">
        <v>23.236699999999999</v>
      </c>
      <c r="BA518" s="2">
        <v>7.15</v>
      </c>
      <c r="BB518" s="2">
        <v>18.5</v>
      </c>
      <c r="BC518" s="2">
        <v>38.700000000000003</v>
      </c>
      <c r="BD518" s="2">
        <v>44.497100000000003</v>
      </c>
      <c r="BE518" s="4" t="str">
        <f t="shared" si="82"/>
        <v>NO APLICA</v>
      </c>
      <c r="BF518" s="4">
        <f t="shared" si="83"/>
        <v>4.3034000000000017</v>
      </c>
      <c r="BG518">
        <f t="shared" si="84"/>
        <v>2.3199999999999998</v>
      </c>
      <c r="BH518">
        <f t="shared" si="85"/>
        <v>2.29</v>
      </c>
      <c r="BI518">
        <f t="shared" si="86"/>
        <v>7.15</v>
      </c>
      <c r="BJ518">
        <f t="shared" si="87"/>
        <v>5.7</v>
      </c>
      <c r="BK518">
        <f t="shared" si="88"/>
        <v>4.08</v>
      </c>
      <c r="BL518">
        <f t="shared" si="89"/>
        <v>32122.350000000042</v>
      </c>
    </row>
    <row r="519" spans="1:64" x14ac:dyDescent="0.2">
      <c r="A519" s="1">
        <v>517</v>
      </c>
      <c r="B519" s="7" t="s">
        <v>89</v>
      </c>
      <c r="C519" s="3">
        <v>39940</v>
      </c>
      <c r="D519" s="4" t="s">
        <v>628</v>
      </c>
      <c r="E519" s="4" t="s">
        <v>169</v>
      </c>
      <c r="F519" s="5" t="str">
        <f t="shared" si="80"/>
        <v>J</v>
      </c>
      <c r="G519" s="6">
        <v>0.84027777777777779</v>
      </c>
      <c r="H519" s="6">
        <v>0.87708333333333333</v>
      </c>
      <c r="I519" s="85">
        <f t="shared" si="81"/>
        <v>52.999999999999972</v>
      </c>
      <c r="J519" s="86">
        <f>I519*Segmentos!$D$7*(AH519%)*IF(ISNUMBER(AI519),AI519%,0)</f>
        <v>195124.7999999999</v>
      </c>
      <c r="K519" s="86">
        <f>I519*Segmentos!$D$7*(AL519%)*IF(ISNUMBER(AM519),AM519%,0)</f>
        <v>215476.79999999987</v>
      </c>
      <c r="L519" s="4"/>
      <c r="M519" s="2">
        <v>0.97</v>
      </c>
      <c r="N519" s="2">
        <v>3.4</v>
      </c>
      <c r="O519" s="2">
        <v>28.1</v>
      </c>
      <c r="P519" s="2">
        <v>83.566699999999997</v>
      </c>
      <c r="Q519" s="2">
        <v>0.41</v>
      </c>
      <c r="R519" s="2">
        <v>1.4</v>
      </c>
      <c r="S519" s="2">
        <v>28.7</v>
      </c>
      <c r="T519" s="2">
        <v>5.8335999999999997</v>
      </c>
      <c r="U519" s="2">
        <v>0.13</v>
      </c>
      <c r="V519" s="2">
        <v>2.5</v>
      </c>
      <c r="W519" s="2">
        <v>5.3</v>
      </c>
      <c r="X519" s="2">
        <v>2.371</v>
      </c>
      <c r="Y519" s="2">
        <v>1.33</v>
      </c>
      <c r="Z519" s="2">
        <v>3.7</v>
      </c>
      <c r="AA519" s="2">
        <v>35.9</v>
      </c>
      <c r="AB519" s="2">
        <v>33.909799999999997</v>
      </c>
      <c r="AC519" s="2">
        <v>1.46</v>
      </c>
      <c r="AD519" s="2">
        <v>4.9000000000000004</v>
      </c>
      <c r="AE519" s="2">
        <v>30</v>
      </c>
      <c r="AF519" s="2">
        <v>41.452300000000001</v>
      </c>
      <c r="AG519" s="20">
        <v>0.91</v>
      </c>
      <c r="AH519" s="20">
        <v>2.6</v>
      </c>
      <c r="AI519" s="20">
        <v>35.4</v>
      </c>
      <c r="AJ519" s="20">
        <v>37.2667</v>
      </c>
      <c r="AK519" s="18">
        <v>1.02</v>
      </c>
      <c r="AL519" s="18">
        <v>4.2</v>
      </c>
      <c r="AM519" s="18">
        <v>24.2</v>
      </c>
      <c r="AN519" s="18">
        <v>46.3</v>
      </c>
      <c r="AO519" s="2">
        <v>0.24</v>
      </c>
      <c r="AP519" s="2">
        <v>2</v>
      </c>
      <c r="AQ519" s="2">
        <v>12.4</v>
      </c>
      <c r="AR519" s="2">
        <v>2.2932999999999999</v>
      </c>
      <c r="AS519" s="2">
        <v>0.37</v>
      </c>
      <c r="AT519" s="2">
        <v>1.7</v>
      </c>
      <c r="AU519" s="2">
        <v>22.1</v>
      </c>
      <c r="AV519" s="2">
        <v>7.0305</v>
      </c>
      <c r="AW519" s="2">
        <v>1.37</v>
      </c>
      <c r="AX519" s="2">
        <v>3.6</v>
      </c>
      <c r="AY519" s="2">
        <v>38.6</v>
      </c>
      <c r="AZ519" s="2">
        <v>34.0779</v>
      </c>
      <c r="BA519" s="2">
        <v>1.22</v>
      </c>
      <c r="BB519" s="2">
        <v>4.8</v>
      </c>
      <c r="BC519" s="2">
        <v>25.4</v>
      </c>
      <c r="BD519" s="2">
        <v>40.164999999999999</v>
      </c>
      <c r="BE519" s="4" t="str">
        <f t="shared" si="82"/>
        <v>NO APLICA</v>
      </c>
      <c r="BF519" s="4">
        <f t="shared" si="83"/>
        <v>0.7782</v>
      </c>
      <c r="BG519">
        <f t="shared" si="84"/>
        <v>0.24</v>
      </c>
      <c r="BH519">
        <f t="shared" si="85"/>
        <v>0.37</v>
      </c>
      <c r="BI519">
        <f t="shared" si="86"/>
        <v>1.37</v>
      </c>
      <c r="BJ519">
        <f t="shared" si="87"/>
        <v>1.02</v>
      </c>
      <c r="BK519">
        <f t="shared" si="88"/>
        <v>0.91</v>
      </c>
      <c r="BL519">
        <f t="shared" si="89"/>
        <v>5063.6199999999972</v>
      </c>
    </row>
    <row r="520" spans="1:64" x14ac:dyDescent="0.2">
      <c r="A520" s="1">
        <v>518</v>
      </c>
      <c r="B520" s="7" t="s">
        <v>83</v>
      </c>
      <c r="C520" s="3">
        <v>39940</v>
      </c>
      <c r="D520" s="4" t="s">
        <v>629</v>
      </c>
      <c r="E520" s="4" t="s">
        <v>170</v>
      </c>
      <c r="F520" s="5" t="str">
        <f t="shared" si="80"/>
        <v>J</v>
      </c>
      <c r="G520" s="6">
        <v>0.87569444444444444</v>
      </c>
      <c r="H520" s="6">
        <v>0.89027777777777783</v>
      </c>
      <c r="I520" s="85">
        <f t="shared" si="81"/>
        <v>21.000000000000085</v>
      </c>
      <c r="J520" s="86">
        <f>I520*Segmentos!$D$7*(AH520%)*IF(ISNUMBER(AI520),AI520%,0)</f>
        <v>15372.000000000062</v>
      </c>
      <c r="K520" s="86">
        <f>I520*Segmentos!$D$7*(AL520%)*IF(ISNUMBER(AM520),AM520%,0)</f>
        <v>37044.000000000146</v>
      </c>
      <c r="L520" s="4"/>
      <c r="M520" s="2">
        <v>0.31</v>
      </c>
      <c r="N520" s="2">
        <v>1</v>
      </c>
      <c r="O520" s="2">
        <v>29.7</v>
      </c>
      <c r="P520" s="2">
        <v>31.915900000000001</v>
      </c>
      <c r="Q520" s="2">
        <v>0.14000000000000001</v>
      </c>
      <c r="R520" s="2">
        <v>0.7</v>
      </c>
      <c r="S520" s="2">
        <v>22</v>
      </c>
      <c r="T520" s="2">
        <v>2.4927999999999999</v>
      </c>
      <c r="U520" s="2">
        <v>0.01</v>
      </c>
      <c r="V520" s="2">
        <v>0.2</v>
      </c>
      <c r="W520" s="2">
        <v>4.8</v>
      </c>
      <c r="X520" s="2">
        <v>0.2235</v>
      </c>
      <c r="Y520" s="2">
        <v>0.61</v>
      </c>
      <c r="Z520" s="2">
        <v>1.3</v>
      </c>
      <c r="AA520" s="2">
        <v>46.6</v>
      </c>
      <c r="AB520" s="2">
        <v>18.6966</v>
      </c>
      <c r="AC520" s="2">
        <v>0.31</v>
      </c>
      <c r="AD520" s="2">
        <v>1.5</v>
      </c>
      <c r="AE520" s="2">
        <v>20.5</v>
      </c>
      <c r="AF520" s="2">
        <v>10.5031</v>
      </c>
      <c r="AG520" s="20">
        <v>0.18</v>
      </c>
      <c r="AH520" s="20">
        <v>0.6</v>
      </c>
      <c r="AI520" s="20">
        <v>30.5</v>
      </c>
      <c r="AJ520" s="20">
        <v>8.7309999999999999</v>
      </c>
      <c r="AK520" s="18">
        <v>0.43</v>
      </c>
      <c r="AL520" s="18">
        <v>1.5</v>
      </c>
      <c r="AM520" s="18">
        <v>29.4</v>
      </c>
      <c r="AN520" s="18">
        <v>23.184899999999999</v>
      </c>
      <c r="AO520" s="2">
        <v>0.16</v>
      </c>
      <c r="AP520" s="2">
        <v>0.3</v>
      </c>
      <c r="AQ520" s="2">
        <v>60.3</v>
      </c>
      <c r="AR520" s="2">
        <v>1.8159000000000001</v>
      </c>
      <c r="AS520" s="2">
        <v>0.02</v>
      </c>
      <c r="AT520" s="2">
        <v>0.4</v>
      </c>
      <c r="AU520" s="2">
        <v>4.8</v>
      </c>
      <c r="AV520" s="2">
        <v>0.46089999999999998</v>
      </c>
      <c r="AW520" s="2">
        <v>0.43</v>
      </c>
      <c r="AX520" s="2">
        <v>1.4</v>
      </c>
      <c r="AY520" s="2">
        <v>30.5</v>
      </c>
      <c r="AZ520" s="2">
        <v>12.6355</v>
      </c>
      <c r="BA520" s="2">
        <v>0.43</v>
      </c>
      <c r="BB520" s="2">
        <v>1.3</v>
      </c>
      <c r="BC520" s="2">
        <v>31.9</v>
      </c>
      <c r="BD520" s="2">
        <v>17.003599999999999</v>
      </c>
      <c r="BE520" s="4" t="str">
        <f t="shared" si="82"/>
        <v>NO APLICA</v>
      </c>
      <c r="BF520" s="4">
        <f t="shared" si="83"/>
        <v>0.21900000000000003</v>
      </c>
      <c r="BG520">
        <f t="shared" si="84"/>
        <v>0.16</v>
      </c>
      <c r="BH520">
        <f t="shared" si="85"/>
        <v>0.02</v>
      </c>
      <c r="BI520">
        <f t="shared" si="86"/>
        <v>0.43</v>
      </c>
      <c r="BJ520">
        <f t="shared" si="87"/>
        <v>0.43</v>
      </c>
      <c r="BK520">
        <f t="shared" si="88"/>
        <v>0.18</v>
      </c>
      <c r="BL520">
        <f t="shared" si="89"/>
        <v>623.70000000000255</v>
      </c>
    </row>
    <row r="521" spans="1:64" x14ac:dyDescent="0.2">
      <c r="A521" s="1">
        <v>519</v>
      </c>
      <c r="B521" s="7" t="s">
        <v>23</v>
      </c>
      <c r="C521" s="3">
        <v>39940</v>
      </c>
      <c r="D521" s="4" t="s">
        <v>629</v>
      </c>
      <c r="E521" s="4" t="s">
        <v>170</v>
      </c>
      <c r="F521" s="5" t="str">
        <f t="shared" si="80"/>
        <v>J</v>
      </c>
      <c r="G521" s="6">
        <v>0.90277777777777779</v>
      </c>
      <c r="H521" s="6">
        <v>0.91111111111111109</v>
      </c>
      <c r="I521" s="85">
        <f t="shared" si="81"/>
        <v>11.999999999999957</v>
      </c>
      <c r="J521" s="86">
        <f>I521*Segmentos!$D$7*(AH521%)*IF(ISNUMBER(AI521),AI521%,0)</f>
        <v>13382.399999999956</v>
      </c>
      <c r="K521" s="86">
        <f>I521*Segmentos!$D$7*(AL521%)*IF(ISNUMBER(AM521),AM521%,0)</f>
        <v>5875.1999999999798</v>
      </c>
      <c r="L521" s="4"/>
      <c r="M521" s="2">
        <v>0.2</v>
      </c>
      <c r="N521" s="2">
        <v>0.4</v>
      </c>
      <c r="O521" s="2">
        <v>55.3</v>
      </c>
      <c r="P521" s="2">
        <v>26.572600000000001</v>
      </c>
      <c r="Q521" s="2">
        <v>0.35</v>
      </c>
      <c r="R521" s="2">
        <v>0.5</v>
      </c>
      <c r="S521" s="2">
        <v>66.7</v>
      </c>
      <c r="T521" s="2">
        <v>7.9118000000000004</v>
      </c>
      <c r="U521" s="2">
        <v>0.52</v>
      </c>
      <c r="V521" s="2">
        <v>0.8</v>
      </c>
      <c r="W521" s="2">
        <v>66.7</v>
      </c>
      <c r="X521" s="2">
        <v>14.583299999999999</v>
      </c>
      <c r="Y521" s="2">
        <v>0.1</v>
      </c>
      <c r="Z521" s="2">
        <v>0.4</v>
      </c>
      <c r="AA521" s="2">
        <v>28.5</v>
      </c>
      <c r="AB521" s="2">
        <v>4.0773999999999999</v>
      </c>
      <c r="AC521" s="2">
        <v>0</v>
      </c>
      <c r="AD521" s="2">
        <v>0</v>
      </c>
      <c r="AE521" s="8" t="s">
        <v>577</v>
      </c>
      <c r="AF521" s="2">
        <v>0</v>
      </c>
      <c r="AG521" s="20">
        <v>0.26</v>
      </c>
      <c r="AH521" s="20">
        <v>0.4</v>
      </c>
      <c r="AI521" s="20">
        <v>69.7</v>
      </c>
      <c r="AJ521" s="20">
        <v>16.7896</v>
      </c>
      <c r="AK521" s="18">
        <v>0.14000000000000001</v>
      </c>
      <c r="AL521" s="18">
        <v>0.3</v>
      </c>
      <c r="AM521" s="18">
        <v>40.799999999999997</v>
      </c>
      <c r="AN521" s="18">
        <v>9.7828999999999997</v>
      </c>
      <c r="AO521" s="2">
        <v>0.16</v>
      </c>
      <c r="AP521" s="2">
        <v>0.3</v>
      </c>
      <c r="AQ521" s="2">
        <v>59.7</v>
      </c>
      <c r="AR521" s="2">
        <v>2.3504</v>
      </c>
      <c r="AS521" s="2">
        <v>0</v>
      </c>
      <c r="AT521" s="2">
        <v>0</v>
      </c>
      <c r="AU521" s="8" t="s">
        <v>577</v>
      </c>
      <c r="AV521" s="2">
        <v>0</v>
      </c>
      <c r="AW521" s="2">
        <v>0</v>
      </c>
      <c r="AX521" s="2">
        <v>0</v>
      </c>
      <c r="AY521" s="8" t="s">
        <v>577</v>
      </c>
      <c r="AZ521" s="2">
        <v>0</v>
      </c>
      <c r="BA521" s="2">
        <v>0.47</v>
      </c>
      <c r="BB521" s="2">
        <v>0.9</v>
      </c>
      <c r="BC521" s="2">
        <v>54.9</v>
      </c>
      <c r="BD521" s="2">
        <v>24.222100000000001</v>
      </c>
      <c r="BE521" s="4" t="str">
        <f t="shared" si="82"/>
        <v>NO APLICA</v>
      </c>
      <c r="BF521" s="4">
        <f t="shared" si="83"/>
        <v>0.19459999999999997</v>
      </c>
      <c r="BG521">
        <f t="shared" si="84"/>
        <v>0.16</v>
      </c>
      <c r="BH521">
        <f t="shared" si="85"/>
        <v>0</v>
      </c>
      <c r="BI521">
        <f t="shared" si="86"/>
        <v>0.47</v>
      </c>
      <c r="BJ521">
        <f t="shared" si="87"/>
        <v>0.14000000000000001</v>
      </c>
      <c r="BK521">
        <f t="shared" si="88"/>
        <v>0.26</v>
      </c>
      <c r="BL521">
        <f t="shared" si="89"/>
        <v>265.43999999999903</v>
      </c>
    </row>
    <row r="522" spans="1:64" x14ac:dyDescent="0.2">
      <c r="A522" s="1">
        <v>520</v>
      </c>
      <c r="B522" s="7" t="s">
        <v>25</v>
      </c>
      <c r="C522" s="3">
        <v>39940</v>
      </c>
      <c r="D522" s="4" t="s">
        <v>629</v>
      </c>
      <c r="E522" s="4" t="s">
        <v>171</v>
      </c>
      <c r="F522" s="5" t="str">
        <f t="shared" si="80"/>
        <v>J</v>
      </c>
      <c r="G522" s="6">
        <v>0.89375000000000004</v>
      </c>
      <c r="H522" s="6">
        <v>0.89583333333333337</v>
      </c>
      <c r="I522" s="85">
        <f t="shared" si="81"/>
        <v>2.9999999999999893</v>
      </c>
      <c r="J522" s="86">
        <f>I522*Segmentos!$D$7*(AH522%)*IF(ISNUMBER(AI522),AI522%,0)</f>
        <v>3599.9999999999877</v>
      </c>
      <c r="K522" s="86">
        <f>I522*Segmentos!$D$7*(AL522%)*IF(ISNUMBER(AM522),AM522%,0)</f>
        <v>2399.9999999999918</v>
      </c>
      <c r="L522" s="4"/>
      <c r="M522" s="2">
        <v>0.24</v>
      </c>
      <c r="N522" s="2">
        <v>0.2</v>
      </c>
      <c r="O522" s="2">
        <v>100</v>
      </c>
      <c r="P522" s="2">
        <v>28.228100000000001</v>
      </c>
      <c r="Q522" s="2">
        <v>7.0000000000000007E-2</v>
      </c>
      <c r="R522" s="2">
        <v>0.1</v>
      </c>
      <c r="S522" s="2">
        <v>100</v>
      </c>
      <c r="T522" s="2">
        <v>1.4069</v>
      </c>
      <c r="U522" s="2">
        <v>0.54</v>
      </c>
      <c r="V522" s="2">
        <v>0.5</v>
      </c>
      <c r="W522" s="2">
        <v>100</v>
      </c>
      <c r="X522" s="2">
        <v>13.057499999999999</v>
      </c>
      <c r="Y522" s="2">
        <v>0.2</v>
      </c>
      <c r="Z522" s="2">
        <v>0.2</v>
      </c>
      <c r="AA522" s="2">
        <v>100</v>
      </c>
      <c r="AB522" s="2">
        <v>6.6578999999999997</v>
      </c>
      <c r="AC522" s="2">
        <v>0.19</v>
      </c>
      <c r="AD522" s="2">
        <v>0.2</v>
      </c>
      <c r="AE522" s="2">
        <v>100</v>
      </c>
      <c r="AF522" s="2">
        <v>7.1058000000000003</v>
      </c>
      <c r="AG522" s="20">
        <v>0.33</v>
      </c>
      <c r="AH522" s="20">
        <v>0.3</v>
      </c>
      <c r="AI522" s="20">
        <v>100</v>
      </c>
      <c r="AJ522" s="20">
        <v>18.014700000000001</v>
      </c>
      <c r="AK522" s="18">
        <v>0.17</v>
      </c>
      <c r="AL522" s="18">
        <v>0.2</v>
      </c>
      <c r="AM522" s="18">
        <v>100</v>
      </c>
      <c r="AN522" s="18">
        <v>10.2134</v>
      </c>
      <c r="AO522" s="2">
        <v>0.15</v>
      </c>
      <c r="AP522" s="2">
        <v>0.1</v>
      </c>
      <c r="AQ522" s="2">
        <v>100</v>
      </c>
      <c r="AR522" s="2">
        <v>1.8873</v>
      </c>
      <c r="AS522" s="2">
        <v>0.05</v>
      </c>
      <c r="AT522" s="2">
        <v>0</v>
      </c>
      <c r="AU522" s="2">
        <v>100</v>
      </c>
      <c r="AV522" s="2">
        <v>1.2010000000000001</v>
      </c>
      <c r="AW522" s="2">
        <v>0.18</v>
      </c>
      <c r="AX522" s="2">
        <v>0.2</v>
      </c>
      <c r="AY522" s="2">
        <v>100</v>
      </c>
      <c r="AZ522" s="2">
        <v>6.0530999999999997</v>
      </c>
      <c r="BA522" s="2">
        <v>0.43</v>
      </c>
      <c r="BB522" s="2">
        <v>0.4</v>
      </c>
      <c r="BC522" s="2">
        <v>100</v>
      </c>
      <c r="BD522" s="2">
        <v>19.086500000000001</v>
      </c>
      <c r="BE522" s="4" t="str">
        <f t="shared" si="82"/>
        <v>NO APLICA</v>
      </c>
      <c r="BF522" s="4">
        <f t="shared" si="83"/>
        <v>0.21080000000000002</v>
      </c>
      <c r="BG522">
        <f t="shared" si="84"/>
        <v>0.15</v>
      </c>
      <c r="BH522">
        <f t="shared" si="85"/>
        <v>0.05</v>
      </c>
      <c r="BI522">
        <f t="shared" si="86"/>
        <v>0.43</v>
      </c>
      <c r="BJ522">
        <f t="shared" si="87"/>
        <v>0.17</v>
      </c>
      <c r="BK522">
        <f t="shared" si="88"/>
        <v>0.33</v>
      </c>
      <c r="BL522">
        <f t="shared" si="89"/>
        <v>59.999999999999787</v>
      </c>
    </row>
    <row r="523" spans="1:64" x14ac:dyDescent="0.2">
      <c r="A523" s="1">
        <v>521</v>
      </c>
      <c r="B523" s="7" t="s">
        <v>32</v>
      </c>
      <c r="C523" s="3">
        <v>39940</v>
      </c>
      <c r="D523" s="4" t="s">
        <v>628</v>
      </c>
      <c r="E523" s="4" t="s">
        <v>164</v>
      </c>
      <c r="F523" s="5" t="str">
        <f t="shared" si="80"/>
        <v>J</v>
      </c>
      <c r="G523" s="6">
        <v>0.9145833333333333</v>
      </c>
      <c r="H523" s="6">
        <v>0.91736111111111107</v>
      </c>
      <c r="I523" s="85">
        <f t="shared" si="81"/>
        <v>3.9999999999999858</v>
      </c>
      <c r="J523" s="86">
        <f>I523*Segmentos!$D$7*(AH523%)*IF(ISNUMBER(AI523),AI523%,0)</f>
        <v>12023.999999999958</v>
      </c>
      <c r="K523" s="86">
        <f>I523*Segmentos!$D$7*(AL523%)*IF(ISNUMBER(AM523),AM523%,0)</f>
        <v>26751.999999999913</v>
      </c>
      <c r="L523" s="4"/>
      <c r="M523" s="2">
        <v>1.2</v>
      </c>
      <c r="N523" s="2">
        <v>1.8</v>
      </c>
      <c r="O523" s="2">
        <v>66.2</v>
      </c>
      <c r="P523" s="2">
        <v>98.357100000000003</v>
      </c>
      <c r="Q523" s="2">
        <v>0</v>
      </c>
      <c r="R523" s="2">
        <v>0</v>
      </c>
      <c r="S523" s="8" t="s">
        <v>577</v>
      </c>
      <c r="T523" s="2">
        <v>0</v>
      </c>
      <c r="U523" s="2">
        <v>0.95</v>
      </c>
      <c r="V523" s="2">
        <v>0.9</v>
      </c>
      <c r="W523" s="2">
        <v>100</v>
      </c>
      <c r="X523" s="2">
        <v>16.186299999999999</v>
      </c>
      <c r="Y523" s="2">
        <v>0.86</v>
      </c>
      <c r="Z523" s="2">
        <v>1.4</v>
      </c>
      <c r="AA523" s="2">
        <v>60</v>
      </c>
      <c r="AB523" s="2">
        <v>20.719799999999999</v>
      </c>
      <c r="AC523" s="2">
        <v>2.29</v>
      </c>
      <c r="AD523" s="2">
        <v>3.7</v>
      </c>
      <c r="AE523" s="2">
        <v>62.8</v>
      </c>
      <c r="AF523" s="2">
        <v>61.450899999999997</v>
      </c>
      <c r="AG523" s="20">
        <v>0.73</v>
      </c>
      <c r="AH523" s="20">
        <v>1.5</v>
      </c>
      <c r="AI523" s="20">
        <v>50.1</v>
      </c>
      <c r="AJ523" s="20">
        <v>28.2</v>
      </c>
      <c r="AK523" s="18">
        <v>1.63</v>
      </c>
      <c r="AL523" s="18">
        <v>2.2000000000000002</v>
      </c>
      <c r="AM523" s="18">
        <v>76</v>
      </c>
      <c r="AN523" s="18">
        <v>70.1571</v>
      </c>
      <c r="AO523" s="2">
        <v>0.49</v>
      </c>
      <c r="AP523" s="2">
        <v>0.8</v>
      </c>
      <c r="AQ523" s="2">
        <v>62.5</v>
      </c>
      <c r="AR523" s="2">
        <v>4.3579999999999997</v>
      </c>
      <c r="AS523" s="2">
        <v>0.54</v>
      </c>
      <c r="AT523" s="2">
        <v>0.8</v>
      </c>
      <c r="AU523" s="2">
        <v>65.900000000000006</v>
      </c>
      <c r="AV523" s="2">
        <v>9.7242999999999995</v>
      </c>
      <c r="AW523" s="2">
        <v>1.39</v>
      </c>
      <c r="AX523" s="2">
        <v>2.2000000000000002</v>
      </c>
      <c r="AY523" s="2">
        <v>63.5</v>
      </c>
      <c r="AZ523" s="2">
        <v>32.639099999999999</v>
      </c>
      <c r="BA523" s="2">
        <v>1.65</v>
      </c>
      <c r="BB523" s="2">
        <v>2.4</v>
      </c>
      <c r="BC523" s="2">
        <v>68.400000000000006</v>
      </c>
      <c r="BD523" s="2">
        <v>51.635599999999997</v>
      </c>
      <c r="BE523" s="4" t="str">
        <f t="shared" si="82"/>
        <v>NO APLICA</v>
      </c>
      <c r="BF523" s="4">
        <f t="shared" si="83"/>
        <v>1.0139999999999998</v>
      </c>
      <c r="BG523">
        <f t="shared" si="84"/>
        <v>0.49</v>
      </c>
      <c r="BH523">
        <f t="shared" si="85"/>
        <v>0.54</v>
      </c>
      <c r="BI523">
        <f t="shared" si="86"/>
        <v>1.65</v>
      </c>
      <c r="BJ523">
        <f t="shared" si="87"/>
        <v>1.63</v>
      </c>
      <c r="BK523">
        <f t="shared" si="88"/>
        <v>0.73</v>
      </c>
      <c r="BL523">
        <f t="shared" si="89"/>
        <v>476.63999999999834</v>
      </c>
    </row>
    <row r="524" spans="1:64" x14ac:dyDescent="0.2">
      <c r="A524" s="1">
        <v>522</v>
      </c>
      <c r="B524" s="7" t="s">
        <v>19</v>
      </c>
      <c r="C524" s="3">
        <v>39940</v>
      </c>
      <c r="D524" s="4" t="s">
        <v>17</v>
      </c>
      <c r="E524" s="4" t="s">
        <v>166</v>
      </c>
      <c r="F524" s="5" t="str">
        <f t="shared" si="80"/>
        <v>J</v>
      </c>
      <c r="G524" s="6">
        <v>0.91249999999999998</v>
      </c>
      <c r="H524" s="6">
        <v>0.91388888888888886</v>
      </c>
      <c r="I524" s="85">
        <f t="shared" si="81"/>
        <v>1.9999999999999929</v>
      </c>
      <c r="J524" s="86">
        <f>I524*Segmentos!$D$7*(AH524%)*IF(ISNUMBER(AI524),AI524%,0)</f>
        <v>2399.9999999999918</v>
      </c>
      <c r="K524" s="86">
        <f>I524*Segmentos!$D$7*(AL524%)*IF(ISNUMBER(AM524),AM524%,0)</f>
        <v>3299.9999999999882</v>
      </c>
      <c r="L524" s="4"/>
      <c r="M524" s="2">
        <v>0.36</v>
      </c>
      <c r="N524" s="2">
        <v>0.4</v>
      </c>
      <c r="O524" s="2">
        <v>89.5</v>
      </c>
      <c r="P524" s="2">
        <v>100</v>
      </c>
      <c r="Q524" s="2">
        <v>0</v>
      </c>
      <c r="R524" s="2">
        <v>0</v>
      </c>
      <c r="S524" s="8" t="s">
        <v>577</v>
      </c>
      <c r="T524" s="2">
        <v>0</v>
      </c>
      <c r="U524" s="2">
        <v>0</v>
      </c>
      <c r="V524" s="2">
        <v>0</v>
      </c>
      <c r="W524" s="8" t="s">
        <v>577</v>
      </c>
      <c r="X524" s="2">
        <v>0</v>
      </c>
      <c r="Y524" s="2">
        <v>0</v>
      </c>
      <c r="Z524" s="2">
        <v>0</v>
      </c>
      <c r="AA524" s="8" t="s">
        <v>577</v>
      </c>
      <c r="AB524" s="2">
        <v>0</v>
      </c>
      <c r="AC524" s="2">
        <v>1.08</v>
      </c>
      <c r="AD524" s="2">
        <v>1.2</v>
      </c>
      <c r="AE524" s="2">
        <v>89.5</v>
      </c>
      <c r="AF524" s="2">
        <v>100</v>
      </c>
      <c r="AG524" s="20">
        <v>0.34</v>
      </c>
      <c r="AH524" s="20">
        <v>0.3</v>
      </c>
      <c r="AI524" s="20">
        <v>100</v>
      </c>
      <c r="AJ524" s="20">
        <v>44.781799999999997</v>
      </c>
      <c r="AK524" s="18">
        <v>0.37</v>
      </c>
      <c r="AL524" s="18">
        <v>0.5</v>
      </c>
      <c r="AM524" s="18">
        <v>82.5</v>
      </c>
      <c r="AN524" s="18">
        <v>55.218200000000003</v>
      </c>
      <c r="AO524" s="2">
        <v>0</v>
      </c>
      <c r="AP524" s="2">
        <v>0</v>
      </c>
      <c r="AQ524" s="8" t="s">
        <v>577</v>
      </c>
      <c r="AR524" s="2">
        <v>0</v>
      </c>
      <c r="AS524" s="2">
        <v>0.22</v>
      </c>
      <c r="AT524" s="2">
        <v>0.2</v>
      </c>
      <c r="AU524" s="2">
        <v>100</v>
      </c>
      <c r="AV524" s="2">
        <v>13.5733</v>
      </c>
      <c r="AW524" s="2">
        <v>0.16</v>
      </c>
      <c r="AX524" s="2">
        <v>0.2</v>
      </c>
      <c r="AY524" s="2">
        <v>100</v>
      </c>
      <c r="AZ524" s="2">
        <v>13.1722</v>
      </c>
      <c r="BA524" s="2">
        <v>0.68</v>
      </c>
      <c r="BB524" s="2">
        <v>0.8</v>
      </c>
      <c r="BC524" s="2">
        <v>86.2</v>
      </c>
      <c r="BD524" s="2">
        <v>73.254599999999996</v>
      </c>
      <c r="BE524" s="4" t="str">
        <f t="shared" si="82"/>
        <v>NO APLICA</v>
      </c>
      <c r="BF524" s="4">
        <f t="shared" si="83"/>
        <v>0.36360000000000003</v>
      </c>
      <c r="BG524">
        <f t="shared" si="84"/>
        <v>0</v>
      </c>
      <c r="BH524">
        <f t="shared" si="85"/>
        <v>0.22</v>
      </c>
      <c r="BI524">
        <f t="shared" si="86"/>
        <v>0.68</v>
      </c>
      <c r="BJ524">
        <f t="shared" si="87"/>
        <v>0.37</v>
      </c>
      <c r="BK524">
        <f t="shared" si="88"/>
        <v>0.34</v>
      </c>
      <c r="BL524">
        <f t="shared" si="89"/>
        <v>71.599999999999739</v>
      </c>
    </row>
    <row r="525" spans="1:64" x14ac:dyDescent="0.2">
      <c r="A525" s="1">
        <v>523</v>
      </c>
      <c r="B525" s="7" t="s">
        <v>2</v>
      </c>
      <c r="C525" s="3">
        <v>39940</v>
      </c>
      <c r="D525" s="4" t="s">
        <v>627</v>
      </c>
      <c r="E525" s="4" t="s">
        <v>164</v>
      </c>
      <c r="F525" s="5" t="str">
        <f t="shared" si="80"/>
        <v>J</v>
      </c>
      <c r="G525" s="6">
        <v>0.88402777777777775</v>
      </c>
      <c r="H525" s="6">
        <v>0.92708333333333337</v>
      </c>
      <c r="I525" s="85">
        <f t="shared" si="81"/>
        <v>62.000000000000099</v>
      </c>
      <c r="J525" s="86">
        <f>I525*Segmentos!$D$7*(AH525%)*IF(ISNUMBER(AI525),AI525%,0)</f>
        <v>1068136.0000000016</v>
      </c>
      <c r="K525" s="86">
        <f>I525*Segmentos!$D$7*(AL525%)*IF(ISNUMBER(AM525),AM525%,0)</f>
        <v>1633328.0000000028</v>
      </c>
      <c r="L525" s="4"/>
      <c r="M525" s="2">
        <v>5.5</v>
      </c>
      <c r="N525" s="2">
        <v>16.7</v>
      </c>
      <c r="O525" s="2">
        <v>33</v>
      </c>
      <c r="P525" s="2">
        <v>90.680499999999995</v>
      </c>
      <c r="Q525" s="2">
        <v>5.05</v>
      </c>
      <c r="R525" s="2">
        <v>14</v>
      </c>
      <c r="S525" s="2">
        <v>36.1</v>
      </c>
      <c r="T525" s="2">
        <v>13.8764</v>
      </c>
      <c r="U525" s="2">
        <v>2.84</v>
      </c>
      <c r="V525" s="2">
        <v>12.4</v>
      </c>
      <c r="W525" s="2">
        <v>22.8</v>
      </c>
      <c r="X525" s="2">
        <v>9.8124000000000002</v>
      </c>
      <c r="Y525" s="2">
        <v>6.04</v>
      </c>
      <c r="Z525" s="2">
        <v>19.2</v>
      </c>
      <c r="AA525" s="2">
        <v>31.5</v>
      </c>
      <c r="AB525" s="2">
        <v>29.363399999999999</v>
      </c>
      <c r="AC525" s="2">
        <v>6.96</v>
      </c>
      <c r="AD525" s="2">
        <v>18.399999999999999</v>
      </c>
      <c r="AE525" s="2">
        <v>37.799999999999997</v>
      </c>
      <c r="AF525" s="2">
        <v>37.628399999999999</v>
      </c>
      <c r="AG525" s="20">
        <v>4.33</v>
      </c>
      <c r="AH525" s="20">
        <v>14.6</v>
      </c>
      <c r="AI525" s="20">
        <v>29.5</v>
      </c>
      <c r="AJ525" s="20">
        <v>33.8123</v>
      </c>
      <c r="AK525" s="18">
        <v>6.57</v>
      </c>
      <c r="AL525" s="18">
        <v>18.5</v>
      </c>
      <c r="AM525" s="18">
        <v>35.6</v>
      </c>
      <c r="AN525" s="18">
        <v>56.868299999999998</v>
      </c>
      <c r="AO525" s="2">
        <v>6.14</v>
      </c>
      <c r="AP525" s="2">
        <v>17.899999999999999</v>
      </c>
      <c r="AQ525" s="2">
        <v>34.4</v>
      </c>
      <c r="AR525" s="2">
        <v>11.058</v>
      </c>
      <c r="AS525" s="2">
        <v>5.44</v>
      </c>
      <c r="AT525" s="2">
        <v>16</v>
      </c>
      <c r="AU525" s="2">
        <v>34.1</v>
      </c>
      <c r="AV525" s="2">
        <v>19.746300000000002</v>
      </c>
      <c r="AW525" s="2">
        <v>5.61</v>
      </c>
      <c r="AX525" s="2">
        <v>16.8</v>
      </c>
      <c r="AY525" s="2">
        <v>33.299999999999997</v>
      </c>
      <c r="AZ525" s="2">
        <v>26.5625</v>
      </c>
      <c r="BA525" s="2">
        <v>5.28</v>
      </c>
      <c r="BB525" s="2">
        <v>16.600000000000001</v>
      </c>
      <c r="BC525" s="2">
        <v>31.9</v>
      </c>
      <c r="BD525" s="2">
        <v>33.313699999999997</v>
      </c>
      <c r="BE525" s="4" t="str">
        <f t="shared" si="82"/>
        <v>NO APLICA</v>
      </c>
      <c r="BF525" s="4">
        <f t="shared" si="83"/>
        <v>5.6078000000000001</v>
      </c>
      <c r="BG525">
        <f t="shared" si="84"/>
        <v>6.14</v>
      </c>
      <c r="BH525">
        <f t="shared" si="85"/>
        <v>5.44</v>
      </c>
      <c r="BI525">
        <f t="shared" si="86"/>
        <v>5.61</v>
      </c>
      <c r="BJ525">
        <f t="shared" si="87"/>
        <v>6.57</v>
      </c>
      <c r="BK525">
        <f t="shared" si="88"/>
        <v>4.33</v>
      </c>
      <c r="BL525">
        <f t="shared" si="89"/>
        <v>34168.200000000055</v>
      </c>
    </row>
    <row r="526" spans="1:64" x14ac:dyDescent="0.2">
      <c r="A526" s="1">
        <v>524</v>
      </c>
      <c r="B526" s="7" t="s">
        <v>16</v>
      </c>
      <c r="C526" s="3">
        <v>39940</v>
      </c>
      <c r="D526" s="4" t="s">
        <v>626</v>
      </c>
      <c r="E526" s="4" t="s">
        <v>166</v>
      </c>
      <c r="F526" s="5" t="str">
        <f t="shared" si="80"/>
        <v>J</v>
      </c>
      <c r="G526" s="6">
        <v>0.9145833333333333</v>
      </c>
      <c r="H526" s="6">
        <v>0.91805555555555562</v>
      </c>
      <c r="I526" s="85">
        <f t="shared" si="81"/>
        <v>5.0000000000001421</v>
      </c>
      <c r="J526" s="86">
        <f>I526*Segmentos!$D$7*(AH526%)*IF(ISNUMBER(AI526),AI526%,0)</f>
        <v>148992.00000000422</v>
      </c>
      <c r="K526" s="86">
        <f>I526*Segmentos!$D$7*(AL526%)*IF(ISNUMBER(AM526),AM526%,0)</f>
        <v>251424.00000000716</v>
      </c>
      <c r="L526" s="4"/>
      <c r="M526" s="2">
        <v>10.130000000000001</v>
      </c>
      <c r="N526" s="2">
        <v>12.2</v>
      </c>
      <c r="O526" s="2">
        <v>83.3</v>
      </c>
      <c r="P526" s="2">
        <v>86.168400000000005</v>
      </c>
      <c r="Q526" s="2">
        <v>4.7300000000000004</v>
      </c>
      <c r="R526" s="2">
        <v>5.8</v>
      </c>
      <c r="S526" s="2">
        <v>81.599999999999994</v>
      </c>
      <c r="T526" s="2">
        <v>6.7085999999999997</v>
      </c>
      <c r="U526" s="2">
        <v>7.4</v>
      </c>
      <c r="V526" s="2">
        <v>8.9</v>
      </c>
      <c r="W526" s="2">
        <v>83.3</v>
      </c>
      <c r="X526" s="2">
        <v>13.188000000000001</v>
      </c>
      <c r="Y526" s="2">
        <v>12.31</v>
      </c>
      <c r="Z526" s="2">
        <v>14.6</v>
      </c>
      <c r="AA526" s="2">
        <v>84.1</v>
      </c>
      <c r="AB526" s="2">
        <v>30.910399999999999</v>
      </c>
      <c r="AC526" s="2">
        <v>12.67</v>
      </c>
      <c r="AD526" s="2">
        <v>15.3</v>
      </c>
      <c r="AE526" s="2">
        <v>82.9</v>
      </c>
      <c r="AF526" s="2">
        <v>35.361400000000003</v>
      </c>
      <c r="AG526" s="20">
        <v>7.41</v>
      </c>
      <c r="AH526" s="20">
        <v>9.6999999999999993</v>
      </c>
      <c r="AI526" s="20">
        <v>76.8</v>
      </c>
      <c r="AJ526" s="20">
        <v>29.902899999999999</v>
      </c>
      <c r="AK526" s="18">
        <v>12.59</v>
      </c>
      <c r="AL526" s="18">
        <v>14.4</v>
      </c>
      <c r="AM526" s="18">
        <v>87.3</v>
      </c>
      <c r="AN526" s="18">
        <v>56.265500000000003</v>
      </c>
      <c r="AO526" s="2">
        <v>7.59</v>
      </c>
      <c r="AP526" s="2">
        <v>10.4</v>
      </c>
      <c r="AQ526" s="2">
        <v>73.2</v>
      </c>
      <c r="AR526" s="2">
        <v>7.0510999999999999</v>
      </c>
      <c r="AS526" s="2">
        <v>11.09</v>
      </c>
      <c r="AT526" s="2">
        <v>12.7</v>
      </c>
      <c r="AU526" s="2">
        <v>87.5</v>
      </c>
      <c r="AV526" s="2">
        <v>20.7697</v>
      </c>
      <c r="AW526" s="2">
        <v>9</v>
      </c>
      <c r="AX526" s="2">
        <v>11.3</v>
      </c>
      <c r="AY526" s="2">
        <v>79.5</v>
      </c>
      <c r="AZ526" s="2">
        <v>22.0124</v>
      </c>
      <c r="BA526" s="2">
        <v>11.16</v>
      </c>
      <c r="BB526" s="2">
        <v>13</v>
      </c>
      <c r="BC526" s="2">
        <v>85.8</v>
      </c>
      <c r="BD526" s="2">
        <v>36.3352</v>
      </c>
      <c r="BE526" s="4" t="str">
        <f t="shared" si="82"/>
        <v>NO APLICA</v>
      </c>
      <c r="BF526" s="4">
        <f t="shared" si="83"/>
        <v>10.646600000000001</v>
      </c>
      <c r="BG526">
        <f t="shared" si="84"/>
        <v>7.59</v>
      </c>
      <c r="BH526">
        <f t="shared" si="85"/>
        <v>11.09</v>
      </c>
      <c r="BI526">
        <f t="shared" si="86"/>
        <v>11.16</v>
      </c>
      <c r="BJ526">
        <f t="shared" si="87"/>
        <v>12.59</v>
      </c>
      <c r="BK526">
        <f t="shared" si="88"/>
        <v>7.41</v>
      </c>
      <c r="BL526">
        <f t="shared" si="89"/>
        <v>5081.3000000001439</v>
      </c>
    </row>
    <row r="527" spans="1:64" x14ac:dyDescent="0.2">
      <c r="A527" s="1">
        <v>525</v>
      </c>
      <c r="B527" s="7" t="s">
        <v>22</v>
      </c>
      <c r="C527" s="3">
        <v>39940</v>
      </c>
      <c r="D527" s="4" t="s">
        <v>629</v>
      </c>
      <c r="E527" s="4" t="s">
        <v>164</v>
      </c>
      <c r="F527" s="5" t="str">
        <f t="shared" si="80"/>
        <v>J</v>
      </c>
      <c r="G527" s="6">
        <v>0.8340277777777777</v>
      </c>
      <c r="H527" s="6">
        <v>0.87430555555555556</v>
      </c>
      <c r="I527" s="85">
        <f t="shared" si="81"/>
        <v>58.000000000000114</v>
      </c>
      <c r="J527" s="86">
        <f>I527*Segmentos!$D$7*(AH527%)*IF(ISNUMBER(AI527),AI527%,0)</f>
        <v>347860.80000000057</v>
      </c>
      <c r="K527" s="86">
        <f>I527*Segmentos!$D$7*(AL527%)*IF(ISNUMBER(AM527),AM527%,0)</f>
        <v>480866.40000000095</v>
      </c>
      <c r="L527" s="4"/>
      <c r="M527" s="2">
        <v>1.8</v>
      </c>
      <c r="N527" s="2">
        <v>5</v>
      </c>
      <c r="O527" s="2">
        <v>36.1</v>
      </c>
      <c r="P527" s="2">
        <v>99.592799999999997</v>
      </c>
      <c r="Q527" s="2">
        <v>0.39</v>
      </c>
      <c r="R527" s="2">
        <v>0.8</v>
      </c>
      <c r="S527" s="2">
        <v>49.4</v>
      </c>
      <c r="T527" s="2">
        <v>3.6288</v>
      </c>
      <c r="U527" s="2">
        <v>1.19</v>
      </c>
      <c r="V527" s="2">
        <v>4.0999999999999996</v>
      </c>
      <c r="W527" s="2">
        <v>29.2</v>
      </c>
      <c r="X527" s="2">
        <v>13.824</v>
      </c>
      <c r="Y527" s="2">
        <v>1.39</v>
      </c>
      <c r="Z527" s="2">
        <v>3.1</v>
      </c>
      <c r="AA527" s="2">
        <v>45</v>
      </c>
      <c r="AB527" s="2">
        <v>22.698599999999999</v>
      </c>
      <c r="AC527" s="2">
        <v>3.26</v>
      </c>
      <c r="AD527" s="2">
        <v>9.4</v>
      </c>
      <c r="AE527" s="2">
        <v>34.799999999999997</v>
      </c>
      <c r="AF527" s="2">
        <v>59.441400000000002</v>
      </c>
      <c r="AG527" s="20">
        <v>1.49</v>
      </c>
      <c r="AH527" s="20">
        <v>5.0999999999999996</v>
      </c>
      <c r="AI527" s="20">
        <v>29.4</v>
      </c>
      <c r="AJ527" s="20">
        <v>39.140599999999999</v>
      </c>
      <c r="AK527" s="18">
        <v>2.0699999999999998</v>
      </c>
      <c r="AL527" s="18">
        <v>4.9000000000000004</v>
      </c>
      <c r="AM527" s="18">
        <v>42.3</v>
      </c>
      <c r="AN527" s="18">
        <v>60.452100000000002</v>
      </c>
      <c r="AO527" s="2">
        <v>0.53</v>
      </c>
      <c r="AP527" s="2">
        <v>2.2000000000000002</v>
      </c>
      <c r="AQ527" s="2">
        <v>24.2</v>
      </c>
      <c r="AR527" s="2">
        <v>3.1867999999999999</v>
      </c>
      <c r="AS527" s="2">
        <v>1.01</v>
      </c>
      <c r="AT527" s="2">
        <v>3.6</v>
      </c>
      <c r="AU527" s="2">
        <v>28</v>
      </c>
      <c r="AV527" s="2">
        <v>12.359</v>
      </c>
      <c r="AW527" s="2">
        <v>1.83</v>
      </c>
      <c r="AX527" s="2">
        <v>6</v>
      </c>
      <c r="AY527" s="2">
        <v>30.6</v>
      </c>
      <c r="AZ527" s="2">
        <v>29.264900000000001</v>
      </c>
      <c r="BA527" s="2">
        <v>2.58</v>
      </c>
      <c r="BB527" s="2">
        <v>5.8</v>
      </c>
      <c r="BC527" s="2">
        <v>44.6</v>
      </c>
      <c r="BD527" s="2">
        <v>54.7821</v>
      </c>
      <c r="BE527" s="4" t="str">
        <f t="shared" si="82"/>
        <v>NO APLICA</v>
      </c>
      <c r="BF527" s="4">
        <f t="shared" si="83"/>
        <v>1.5986</v>
      </c>
      <c r="BG527">
        <f t="shared" si="84"/>
        <v>0.53</v>
      </c>
      <c r="BH527">
        <f t="shared" si="85"/>
        <v>1.01</v>
      </c>
      <c r="BI527">
        <f t="shared" si="86"/>
        <v>2.58</v>
      </c>
      <c r="BJ527">
        <f t="shared" si="87"/>
        <v>2.0699999999999998</v>
      </c>
      <c r="BK527">
        <f t="shared" si="88"/>
        <v>1.49</v>
      </c>
      <c r="BL527">
        <f t="shared" si="89"/>
        <v>10469.000000000022</v>
      </c>
    </row>
    <row r="528" spans="1:64" x14ac:dyDescent="0.2">
      <c r="A528" s="1">
        <v>526</v>
      </c>
      <c r="B528" s="7" t="s">
        <v>24</v>
      </c>
      <c r="C528" s="3">
        <v>39940</v>
      </c>
      <c r="D528" s="4" t="s">
        <v>629</v>
      </c>
      <c r="E528" s="4" t="s">
        <v>170</v>
      </c>
      <c r="F528" s="5" t="str">
        <f t="shared" si="80"/>
        <v>J</v>
      </c>
      <c r="G528" s="6">
        <v>0.89097222222222217</v>
      </c>
      <c r="H528" s="6">
        <v>0.89861111111111114</v>
      </c>
      <c r="I528" s="85">
        <f t="shared" si="81"/>
        <v>11.000000000000121</v>
      </c>
      <c r="J528" s="86">
        <f>I528*Segmentos!$D$7*(AH528%)*IF(ISNUMBER(AI528),AI528%,0)</f>
        <v>3212.000000000035</v>
      </c>
      <c r="K528" s="86">
        <f>I528*Segmentos!$D$7*(AL528%)*IF(ISNUMBER(AM528),AM528%,0)</f>
        <v>1390.4000000000153</v>
      </c>
      <c r="L528" s="4"/>
      <c r="M528" s="2">
        <v>0.05</v>
      </c>
      <c r="N528" s="2">
        <v>0.2</v>
      </c>
      <c r="O528" s="2">
        <v>29.5</v>
      </c>
      <c r="P528" s="2">
        <v>6.1075999999999997</v>
      </c>
      <c r="Q528" s="2">
        <v>0.02</v>
      </c>
      <c r="R528" s="2">
        <v>0.2</v>
      </c>
      <c r="S528" s="2">
        <v>9.1</v>
      </c>
      <c r="T528" s="2">
        <v>0.38129999999999997</v>
      </c>
      <c r="U528" s="2">
        <v>0</v>
      </c>
      <c r="V528" s="2">
        <v>0</v>
      </c>
      <c r="W528" s="8" t="s">
        <v>577</v>
      </c>
      <c r="X528" s="2">
        <v>0</v>
      </c>
      <c r="Y528" s="2">
        <v>0.11</v>
      </c>
      <c r="Z528" s="2">
        <v>0.4</v>
      </c>
      <c r="AA528" s="2">
        <v>30.4</v>
      </c>
      <c r="AB528" s="2">
        <v>4.1166</v>
      </c>
      <c r="AC528" s="2">
        <v>0.04</v>
      </c>
      <c r="AD528" s="2">
        <v>0.1</v>
      </c>
      <c r="AE528" s="2">
        <v>54.5</v>
      </c>
      <c r="AF528" s="2">
        <v>1.6096999999999999</v>
      </c>
      <c r="AG528" s="20">
        <v>0.06</v>
      </c>
      <c r="AH528" s="20">
        <v>0.1</v>
      </c>
      <c r="AI528" s="20">
        <v>73</v>
      </c>
      <c r="AJ528" s="20">
        <v>3.6351</v>
      </c>
      <c r="AK528" s="18">
        <v>0.04</v>
      </c>
      <c r="AL528" s="18">
        <v>0.2</v>
      </c>
      <c r="AM528" s="18">
        <v>15.8</v>
      </c>
      <c r="AN528" s="18">
        <v>2.4725999999999999</v>
      </c>
      <c r="AO528" s="2">
        <v>0.15</v>
      </c>
      <c r="AP528" s="2">
        <v>0.1</v>
      </c>
      <c r="AQ528" s="2">
        <v>100</v>
      </c>
      <c r="AR528" s="2">
        <v>2.0253000000000001</v>
      </c>
      <c r="AS528" s="2">
        <v>0</v>
      </c>
      <c r="AT528" s="2">
        <v>0</v>
      </c>
      <c r="AU528" s="8" t="s">
        <v>577</v>
      </c>
      <c r="AV528" s="2">
        <v>0</v>
      </c>
      <c r="AW528" s="2">
        <v>0.06</v>
      </c>
      <c r="AX528" s="2">
        <v>0.2</v>
      </c>
      <c r="AY528" s="2">
        <v>27.9</v>
      </c>
      <c r="AZ528" s="2">
        <v>1.9910000000000001</v>
      </c>
      <c r="BA528" s="2">
        <v>0.04</v>
      </c>
      <c r="BB528" s="2">
        <v>0.2</v>
      </c>
      <c r="BC528" s="2">
        <v>18.2</v>
      </c>
      <c r="BD528" s="2">
        <v>2.0912999999999999</v>
      </c>
      <c r="BE528" s="4" t="str">
        <f t="shared" si="82"/>
        <v>NO APLICA</v>
      </c>
      <c r="BF528" s="4">
        <f t="shared" si="83"/>
        <v>4.2599999999999992E-2</v>
      </c>
      <c r="BG528">
        <f t="shared" si="84"/>
        <v>0.15</v>
      </c>
      <c r="BH528">
        <f t="shared" si="85"/>
        <v>0</v>
      </c>
      <c r="BI528">
        <f t="shared" si="86"/>
        <v>0.06</v>
      </c>
      <c r="BJ528">
        <f t="shared" si="87"/>
        <v>0.04</v>
      </c>
      <c r="BK528">
        <f t="shared" si="88"/>
        <v>0.06</v>
      </c>
      <c r="BL528">
        <f t="shared" si="89"/>
        <v>64.900000000000716</v>
      </c>
    </row>
    <row r="529" spans="1:64" x14ac:dyDescent="0.2">
      <c r="A529" s="1">
        <v>527</v>
      </c>
      <c r="B529" s="7" t="s">
        <v>4</v>
      </c>
      <c r="C529" s="3">
        <v>39940</v>
      </c>
      <c r="D529" s="4" t="s">
        <v>3</v>
      </c>
      <c r="E529" s="4" t="s">
        <v>165</v>
      </c>
      <c r="F529" s="5" t="str">
        <f t="shared" si="80"/>
        <v>J</v>
      </c>
      <c r="G529" s="6">
        <v>0.78333333333333333</v>
      </c>
      <c r="H529" s="6">
        <v>0.87430555555555556</v>
      </c>
      <c r="I529" s="85">
        <f t="shared" si="81"/>
        <v>131</v>
      </c>
      <c r="J529" s="86">
        <f>I529*Segmentos!$D$7*(AH529%)*IF(ISNUMBER(AI529),AI529%,0)</f>
        <v>1313877.5999999999</v>
      </c>
      <c r="K529" s="86">
        <f>I529*Segmentos!$D$7*(AL529%)*IF(ISNUMBER(AM529),AM529%,0)</f>
        <v>2262003.1999999997</v>
      </c>
      <c r="L529" s="4"/>
      <c r="M529" s="2">
        <v>3.45</v>
      </c>
      <c r="N529" s="2">
        <v>13.4</v>
      </c>
      <c r="O529" s="2">
        <v>25.7</v>
      </c>
      <c r="P529" s="2">
        <v>68.312600000000003</v>
      </c>
      <c r="Q529" s="2">
        <v>3.59</v>
      </c>
      <c r="R529" s="2">
        <v>14</v>
      </c>
      <c r="S529" s="2">
        <v>25.6</v>
      </c>
      <c r="T529" s="2">
        <v>11.872400000000001</v>
      </c>
      <c r="U529" s="2">
        <v>5.52</v>
      </c>
      <c r="V529" s="2">
        <v>16.399999999999999</v>
      </c>
      <c r="W529" s="2">
        <v>33.700000000000003</v>
      </c>
      <c r="X529" s="2">
        <v>22.9071</v>
      </c>
      <c r="Y529" s="2">
        <v>2.37</v>
      </c>
      <c r="Z529" s="2">
        <v>11.6</v>
      </c>
      <c r="AA529" s="2">
        <v>20.399999999999999</v>
      </c>
      <c r="AB529" s="2">
        <v>13.8375</v>
      </c>
      <c r="AC529" s="2">
        <v>3.03</v>
      </c>
      <c r="AD529" s="2">
        <v>12.8</v>
      </c>
      <c r="AE529" s="2">
        <v>23.6</v>
      </c>
      <c r="AF529" s="2">
        <v>19.695599999999999</v>
      </c>
      <c r="AG529" s="20">
        <v>2.5099999999999998</v>
      </c>
      <c r="AH529" s="20">
        <v>12.6</v>
      </c>
      <c r="AI529" s="20">
        <v>19.899999999999999</v>
      </c>
      <c r="AJ529" s="20">
        <v>23.5669</v>
      </c>
      <c r="AK529" s="18">
        <v>4.3</v>
      </c>
      <c r="AL529" s="18">
        <v>14.2</v>
      </c>
      <c r="AM529" s="18">
        <v>30.4</v>
      </c>
      <c r="AN529" s="18">
        <v>44.745699999999999</v>
      </c>
      <c r="AO529" s="2">
        <v>1.29</v>
      </c>
      <c r="AP529" s="2">
        <v>8.3000000000000007</v>
      </c>
      <c r="AQ529" s="2">
        <v>15.5</v>
      </c>
      <c r="AR529" s="2">
        <v>2.7974000000000001</v>
      </c>
      <c r="AS529" s="2">
        <v>2.8</v>
      </c>
      <c r="AT529" s="2">
        <v>13</v>
      </c>
      <c r="AU529" s="2">
        <v>21.6</v>
      </c>
      <c r="AV529" s="2">
        <v>12.2014</v>
      </c>
      <c r="AW529" s="2">
        <v>2.98</v>
      </c>
      <c r="AX529" s="2">
        <v>12</v>
      </c>
      <c r="AY529" s="2">
        <v>24.9</v>
      </c>
      <c r="AZ529" s="2">
        <v>16.981999999999999</v>
      </c>
      <c r="BA529" s="2">
        <v>4.79</v>
      </c>
      <c r="BB529" s="2">
        <v>16.2</v>
      </c>
      <c r="BC529" s="2">
        <v>29.6</v>
      </c>
      <c r="BD529" s="2">
        <v>36.331800000000001</v>
      </c>
      <c r="BE529" s="4" t="str">
        <f t="shared" si="82"/>
        <v>ABURRIDO</v>
      </c>
      <c r="BF529" s="4">
        <f t="shared" si="83"/>
        <v>3.4028</v>
      </c>
      <c r="BG529">
        <f t="shared" si="84"/>
        <v>1.29</v>
      </c>
      <c r="BH529">
        <f t="shared" si="85"/>
        <v>2.8</v>
      </c>
      <c r="BI529">
        <f t="shared" si="86"/>
        <v>4.79</v>
      </c>
      <c r="BJ529">
        <f t="shared" si="87"/>
        <v>4.3</v>
      </c>
      <c r="BK529">
        <f t="shared" si="88"/>
        <v>2.5099999999999998</v>
      </c>
      <c r="BL529">
        <f t="shared" si="89"/>
        <v>45113.78</v>
      </c>
    </row>
    <row r="530" spans="1:64" x14ac:dyDescent="0.2">
      <c r="A530" s="1">
        <v>528</v>
      </c>
      <c r="B530" s="7" t="s">
        <v>15</v>
      </c>
      <c r="C530" s="3">
        <v>39941</v>
      </c>
      <c r="D530" s="4" t="s">
        <v>626</v>
      </c>
      <c r="E530" s="4" t="s">
        <v>164</v>
      </c>
      <c r="F530" s="5" t="str">
        <f t="shared" si="80"/>
        <v>V</v>
      </c>
      <c r="G530" s="6">
        <v>0.875</v>
      </c>
      <c r="H530" s="6">
        <v>0.9145833333333333</v>
      </c>
      <c r="I530" s="85">
        <f t="shared" si="81"/>
        <v>56.999999999999957</v>
      </c>
      <c r="J530" s="86">
        <f>I530*Segmentos!$D$7*(AH530%)*IF(ISNUMBER(AI530),AI530%,0)</f>
        <v>1610637.5999999985</v>
      </c>
      <c r="K530" s="86">
        <f>I530*Segmentos!$D$7*(AL530%)*IF(ISNUMBER(AM530),AM530%,0)</f>
        <v>2244773.9999999981</v>
      </c>
      <c r="L530" s="4"/>
      <c r="M530" s="2">
        <v>8.52</v>
      </c>
      <c r="N530" s="2">
        <v>18.7</v>
      </c>
      <c r="O530" s="2">
        <v>45.6</v>
      </c>
      <c r="P530" s="2">
        <v>84.363200000000006</v>
      </c>
      <c r="Q530" s="2">
        <v>5.66</v>
      </c>
      <c r="R530" s="2">
        <v>11.6</v>
      </c>
      <c r="S530" s="2">
        <v>48.8</v>
      </c>
      <c r="T530" s="2">
        <v>9.3419000000000008</v>
      </c>
      <c r="U530" s="2">
        <v>6.98</v>
      </c>
      <c r="V530" s="2">
        <v>16</v>
      </c>
      <c r="W530" s="2">
        <v>43.6</v>
      </c>
      <c r="X530" s="2">
        <v>14.482799999999999</v>
      </c>
      <c r="Y530" s="2">
        <v>6.85</v>
      </c>
      <c r="Z530" s="2">
        <v>18.2</v>
      </c>
      <c r="AA530" s="2">
        <v>37.700000000000003</v>
      </c>
      <c r="AB530" s="2">
        <v>20.011099999999999</v>
      </c>
      <c r="AC530" s="2">
        <v>12.47</v>
      </c>
      <c r="AD530" s="2">
        <v>24.5</v>
      </c>
      <c r="AE530" s="2">
        <v>51</v>
      </c>
      <c r="AF530" s="2">
        <v>40.527299999999997</v>
      </c>
      <c r="AG530" s="20">
        <v>7.08</v>
      </c>
      <c r="AH530" s="20">
        <v>16.899999999999999</v>
      </c>
      <c r="AI530" s="20">
        <v>41.8</v>
      </c>
      <c r="AJ530" s="20">
        <v>33.224400000000003</v>
      </c>
      <c r="AK530" s="18">
        <v>9.83</v>
      </c>
      <c r="AL530" s="18">
        <v>20.3</v>
      </c>
      <c r="AM530" s="18">
        <v>48.5</v>
      </c>
      <c r="AN530" s="18">
        <v>51.138800000000003</v>
      </c>
      <c r="AO530" s="2">
        <v>6.99</v>
      </c>
      <c r="AP530" s="2">
        <v>15.5</v>
      </c>
      <c r="AQ530" s="2">
        <v>45</v>
      </c>
      <c r="AR530" s="2">
        <v>7.5609999999999999</v>
      </c>
      <c r="AS530" s="2">
        <v>6.35</v>
      </c>
      <c r="AT530" s="2">
        <v>17</v>
      </c>
      <c r="AU530" s="2">
        <v>37.299999999999997</v>
      </c>
      <c r="AV530" s="2">
        <v>13.841100000000001</v>
      </c>
      <c r="AW530" s="2">
        <v>9.93</v>
      </c>
      <c r="AX530" s="2">
        <v>20.2</v>
      </c>
      <c r="AY530" s="2">
        <v>49.2</v>
      </c>
      <c r="AZ530" s="2">
        <v>28.2561</v>
      </c>
      <c r="BA530" s="2">
        <v>9.16</v>
      </c>
      <c r="BB530" s="2">
        <v>19.399999999999999</v>
      </c>
      <c r="BC530" s="2">
        <v>47.1</v>
      </c>
      <c r="BD530" s="2">
        <v>34.704999999999998</v>
      </c>
      <c r="BE530" s="4" t="str">
        <f t="shared" si="82"/>
        <v>NO APLICA</v>
      </c>
      <c r="BF530" s="4">
        <f t="shared" si="83"/>
        <v>7.9640000000000004</v>
      </c>
      <c r="BG530">
        <f t="shared" si="84"/>
        <v>6.99</v>
      </c>
      <c r="BH530">
        <f t="shared" si="85"/>
        <v>6.35</v>
      </c>
      <c r="BI530">
        <f t="shared" si="86"/>
        <v>9.93</v>
      </c>
      <c r="BJ530">
        <f t="shared" si="87"/>
        <v>9.83</v>
      </c>
      <c r="BK530">
        <f t="shared" si="88"/>
        <v>7.08</v>
      </c>
      <c r="BL530">
        <f t="shared" si="89"/>
        <v>48605.039999999964</v>
      </c>
    </row>
    <row r="531" spans="1:64" x14ac:dyDescent="0.2">
      <c r="A531" s="1">
        <v>529</v>
      </c>
      <c r="B531" s="7" t="s">
        <v>5</v>
      </c>
      <c r="C531" s="3">
        <v>39941</v>
      </c>
      <c r="D531" s="4" t="s">
        <v>3</v>
      </c>
      <c r="E531" s="4" t="s">
        <v>164</v>
      </c>
      <c r="F531" s="5" t="str">
        <f t="shared" si="80"/>
        <v>V</v>
      </c>
      <c r="G531" s="6">
        <v>0.87430555555555556</v>
      </c>
      <c r="H531" s="6">
        <v>0.91736111111111107</v>
      </c>
      <c r="I531" s="85">
        <f t="shared" si="81"/>
        <v>61.999999999999943</v>
      </c>
      <c r="J531" s="86">
        <f>I531*Segmentos!$D$7*(AH531%)*IF(ISNUMBER(AI531),AI531%,0)</f>
        <v>1286301.5999999987</v>
      </c>
      <c r="K531" s="86">
        <f>I531*Segmentos!$D$7*(AL531%)*IF(ISNUMBER(AM531),AM531%,0)</f>
        <v>1459603.9999999988</v>
      </c>
      <c r="L531" s="4"/>
      <c r="M531" s="2">
        <v>5.55</v>
      </c>
      <c r="N531" s="2">
        <v>15.1</v>
      </c>
      <c r="O531" s="2">
        <v>36.799999999999997</v>
      </c>
      <c r="P531" s="2">
        <v>83.341099999999997</v>
      </c>
      <c r="Q531" s="2">
        <v>2.66</v>
      </c>
      <c r="R531" s="2">
        <v>7</v>
      </c>
      <c r="S531" s="2">
        <v>38</v>
      </c>
      <c r="T531" s="2">
        <v>6.6519000000000004</v>
      </c>
      <c r="U531" s="2">
        <v>5.55</v>
      </c>
      <c r="V531" s="2">
        <v>14.3</v>
      </c>
      <c r="W531" s="2">
        <v>38.700000000000003</v>
      </c>
      <c r="X531" s="2">
        <v>17.456900000000001</v>
      </c>
      <c r="Y531" s="2">
        <v>6.49</v>
      </c>
      <c r="Z531" s="2">
        <v>16.5</v>
      </c>
      <c r="AA531" s="2">
        <v>39.200000000000003</v>
      </c>
      <c r="AB531" s="2">
        <v>28.754999999999999</v>
      </c>
      <c r="AC531" s="2">
        <v>6.19</v>
      </c>
      <c r="AD531" s="2">
        <v>18.399999999999999</v>
      </c>
      <c r="AE531" s="2">
        <v>33.700000000000003</v>
      </c>
      <c r="AF531" s="2">
        <v>30.4773</v>
      </c>
      <c r="AG531" s="20">
        <v>5.17</v>
      </c>
      <c r="AH531" s="20">
        <v>15.3</v>
      </c>
      <c r="AI531" s="20">
        <v>33.9</v>
      </c>
      <c r="AJ531" s="20">
        <v>36.826599999999999</v>
      </c>
      <c r="AK531" s="18">
        <v>5.9</v>
      </c>
      <c r="AL531" s="18">
        <v>14.9</v>
      </c>
      <c r="AM531" s="18">
        <v>39.5</v>
      </c>
      <c r="AN531" s="18">
        <v>46.514400000000002</v>
      </c>
      <c r="AO531" s="2">
        <v>3.05</v>
      </c>
      <c r="AP531" s="2">
        <v>12.5</v>
      </c>
      <c r="AQ531" s="2">
        <v>24.4</v>
      </c>
      <c r="AR531" s="2">
        <v>5.0045000000000002</v>
      </c>
      <c r="AS531" s="2">
        <v>4.6500000000000004</v>
      </c>
      <c r="AT531" s="2">
        <v>12.2</v>
      </c>
      <c r="AU531" s="2">
        <v>38.1</v>
      </c>
      <c r="AV531" s="2">
        <v>15.375400000000001</v>
      </c>
      <c r="AW531" s="2">
        <v>5.16</v>
      </c>
      <c r="AX531" s="2">
        <v>14.4</v>
      </c>
      <c r="AY531" s="2">
        <v>35.799999999999997</v>
      </c>
      <c r="AZ531" s="2">
        <v>22.271999999999998</v>
      </c>
      <c r="BA531" s="2">
        <v>7.08</v>
      </c>
      <c r="BB531" s="2">
        <v>18</v>
      </c>
      <c r="BC531" s="2">
        <v>39.4</v>
      </c>
      <c r="BD531" s="2">
        <v>40.6892</v>
      </c>
      <c r="BE531" s="4" t="str">
        <f t="shared" si="82"/>
        <v>NO APLICA</v>
      </c>
      <c r="BF531" s="4">
        <f t="shared" si="83"/>
        <v>5.4106000000000005</v>
      </c>
      <c r="BG531">
        <f t="shared" si="84"/>
        <v>3.05</v>
      </c>
      <c r="BH531">
        <f t="shared" si="85"/>
        <v>4.6500000000000004</v>
      </c>
      <c r="BI531">
        <f t="shared" si="86"/>
        <v>7.08</v>
      </c>
      <c r="BJ531">
        <f t="shared" si="87"/>
        <v>5.9</v>
      </c>
      <c r="BK531">
        <f t="shared" si="88"/>
        <v>5.17</v>
      </c>
      <c r="BL531">
        <f t="shared" si="89"/>
        <v>34452.159999999967</v>
      </c>
    </row>
    <row r="532" spans="1:64" x14ac:dyDescent="0.2">
      <c r="A532" s="1">
        <v>530</v>
      </c>
      <c r="B532" s="7" t="s">
        <v>49</v>
      </c>
      <c r="C532" s="3">
        <v>39941</v>
      </c>
      <c r="D532" s="4" t="s">
        <v>629</v>
      </c>
      <c r="E532" s="4" t="s">
        <v>168</v>
      </c>
      <c r="F532" s="5" t="str">
        <f t="shared" si="80"/>
        <v>V</v>
      </c>
      <c r="G532" s="6">
        <v>0.91666666666666663</v>
      </c>
      <c r="H532" s="6">
        <v>2.013888888888889E-2</v>
      </c>
      <c r="I532" s="85">
        <f t="shared" si="81"/>
        <v>149.00000000000006</v>
      </c>
      <c r="J532" s="86">
        <f>I532*Segmentos!$D$7*(AH532%)*IF(ISNUMBER(AI532),AI532%,0)</f>
        <v>840658.00000000035</v>
      </c>
      <c r="K532" s="86">
        <f>I532*Segmentos!$D$7*(AL532%)*IF(ISNUMBER(AM532),AM532%,0)</f>
        <v>872544.00000000035</v>
      </c>
      <c r="L532" s="4" t="s">
        <v>256</v>
      </c>
      <c r="M532" s="2">
        <v>1.44</v>
      </c>
      <c r="N532" s="2">
        <v>6.2</v>
      </c>
      <c r="O532" s="2">
        <v>23.1</v>
      </c>
      <c r="P532" s="2">
        <v>90.753299999999996</v>
      </c>
      <c r="Q532" s="2">
        <v>0.71</v>
      </c>
      <c r="R532" s="2">
        <v>3.2</v>
      </c>
      <c r="S532" s="2">
        <v>22.5</v>
      </c>
      <c r="T532" s="2">
        <v>7.4996</v>
      </c>
      <c r="U532" s="2">
        <v>1.01</v>
      </c>
      <c r="V532" s="2">
        <v>2.7</v>
      </c>
      <c r="W532" s="2">
        <v>37.1</v>
      </c>
      <c r="X532" s="2">
        <v>13.3588</v>
      </c>
      <c r="Y532" s="2">
        <v>2.33</v>
      </c>
      <c r="Z532" s="2">
        <v>7.9</v>
      </c>
      <c r="AA532" s="2">
        <v>29.6</v>
      </c>
      <c r="AB532" s="2">
        <v>43.418999999999997</v>
      </c>
      <c r="AC532" s="2">
        <v>1.28</v>
      </c>
      <c r="AD532" s="2">
        <v>8.6</v>
      </c>
      <c r="AE532" s="2">
        <v>14.9</v>
      </c>
      <c r="AF532" s="2">
        <v>26.475999999999999</v>
      </c>
      <c r="AG532" s="20">
        <v>1.4</v>
      </c>
      <c r="AH532" s="20">
        <v>6.5</v>
      </c>
      <c r="AI532" s="20">
        <v>21.7</v>
      </c>
      <c r="AJ532" s="20">
        <v>41.947800000000001</v>
      </c>
      <c r="AK532" s="18">
        <v>1.47</v>
      </c>
      <c r="AL532" s="18">
        <v>6</v>
      </c>
      <c r="AM532" s="18">
        <v>24.4</v>
      </c>
      <c r="AN532" s="18">
        <v>48.805599999999998</v>
      </c>
      <c r="AO532" s="2">
        <v>1.1499999999999999</v>
      </c>
      <c r="AP532" s="2">
        <v>5</v>
      </c>
      <c r="AQ532" s="2">
        <v>22.9</v>
      </c>
      <c r="AR532" s="2">
        <v>7.9630000000000001</v>
      </c>
      <c r="AS532" s="2">
        <v>1.67</v>
      </c>
      <c r="AT532" s="2">
        <v>5.8</v>
      </c>
      <c r="AU532" s="2">
        <v>28.8</v>
      </c>
      <c r="AV532" s="2">
        <v>23.2133</v>
      </c>
      <c r="AW532" s="2">
        <v>0.59</v>
      </c>
      <c r="AX532" s="2">
        <v>5.9</v>
      </c>
      <c r="AY532" s="2">
        <v>10.1</v>
      </c>
      <c r="AZ532" s="2">
        <v>10.7348</v>
      </c>
      <c r="BA532" s="2">
        <v>2.02</v>
      </c>
      <c r="BB532" s="2">
        <v>7.1</v>
      </c>
      <c r="BC532" s="2">
        <v>28.5</v>
      </c>
      <c r="BD532" s="2">
        <v>48.842199999999998</v>
      </c>
      <c r="BE532" s="4" t="str">
        <f t="shared" si="82"/>
        <v>ABURRIDO</v>
      </c>
      <c r="BF532" s="4">
        <f t="shared" si="83"/>
        <v>1.6774</v>
      </c>
      <c r="BG532">
        <f t="shared" si="84"/>
        <v>1.1499999999999999</v>
      </c>
      <c r="BH532">
        <f t="shared" si="85"/>
        <v>1.67</v>
      </c>
      <c r="BI532">
        <f t="shared" si="86"/>
        <v>2.02</v>
      </c>
      <c r="BJ532">
        <f t="shared" si="87"/>
        <v>1.47</v>
      </c>
      <c r="BK532">
        <f t="shared" si="88"/>
        <v>1.4</v>
      </c>
      <c r="BL532">
        <f t="shared" si="89"/>
        <v>21339.78000000001</v>
      </c>
    </row>
    <row r="533" spans="1:64" x14ac:dyDescent="0.2">
      <c r="A533" s="1">
        <v>531</v>
      </c>
      <c r="B533" s="7" t="s">
        <v>18</v>
      </c>
      <c r="C533" s="3">
        <v>39941</v>
      </c>
      <c r="D533" s="4" t="s">
        <v>17</v>
      </c>
      <c r="E533" s="4" t="s">
        <v>168</v>
      </c>
      <c r="F533" s="5" t="str">
        <f t="shared" si="80"/>
        <v>V</v>
      </c>
      <c r="G533" s="6">
        <v>0.82291666666666663</v>
      </c>
      <c r="H533" s="6">
        <v>0.91319444444444453</v>
      </c>
      <c r="I533" s="85">
        <f t="shared" si="81"/>
        <v>130.00000000000017</v>
      </c>
      <c r="J533" s="86">
        <f>I533*Segmentos!$D$7*(AH533%)*IF(ISNUMBER(AI533),AI533%,0)</f>
        <v>573300.0000000007</v>
      </c>
      <c r="K533" s="86">
        <f>I533*Segmentos!$D$7*(AL533%)*IF(ISNUMBER(AM533),AM533%,0)</f>
        <v>634296.00000000081</v>
      </c>
      <c r="L533" s="4" t="s">
        <v>255</v>
      </c>
      <c r="M533" s="2">
        <v>1.17</v>
      </c>
      <c r="N533" s="2">
        <v>4.3</v>
      </c>
      <c r="O533" s="2">
        <v>27</v>
      </c>
      <c r="P533" s="2">
        <v>95.380099999999999</v>
      </c>
      <c r="Q533" s="2">
        <v>0.14000000000000001</v>
      </c>
      <c r="R533" s="2">
        <v>0.4</v>
      </c>
      <c r="S533" s="2">
        <v>31.5</v>
      </c>
      <c r="T533" s="2">
        <v>1.8843000000000001</v>
      </c>
      <c r="U533" s="2">
        <v>0.01</v>
      </c>
      <c r="V533" s="2">
        <v>0.8</v>
      </c>
      <c r="W533" s="2">
        <v>1.5</v>
      </c>
      <c r="X533" s="2">
        <v>0.2044</v>
      </c>
      <c r="Y533" s="2">
        <v>0.59</v>
      </c>
      <c r="Z533" s="2">
        <v>5.2</v>
      </c>
      <c r="AA533" s="2">
        <v>11.2</v>
      </c>
      <c r="AB533" s="2">
        <v>14.1858</v>
      </c>
      <c r="AC533" s="2">
        <v>2.95</v>
      </c>
      <c r="AD533" s="2">
        <v>7.7</v>
      </c>
      <c r="AE533" s="2">
        <v>38</v>
      </c>
      <c r="AF533" s="2">
        <v>79.105599999999995</v>
      </c>
      <c r="AG533" s="20">
        <v>1.1100000000000001</v>
      </c>
      <c r="AH533" s="20">
        <v>4.9000000000000004</v>
      </c>
      <c r="AI533" s="20">
        <v>22.5</v>
      </c>
      <c r="AJ533" s="20">
        <v>42.928699999999999</v>
      </c>
      <c r="AK533" s="18">
        <v>1.22</v>
      </c>
      <c r="AL533" s="18">
        <v>3.8</v>
      </c>
      <c r="AM533" s="18">
        <v>32.1</v>
      </c>
      <c r="AN533" s="18">
        <v>52.4514</v>
      </c>
      <c r="AO533" s="2">
        <v>0.04</v>
      </c>
      <c r="AP533" s="2">
        <v>0.6</v>
      </c>
      <c r="AQ533" s="2">
        <v>6.6</v>
      </c>
      <c r="AR533" s="2">
        <v>0.35930000000000001</v>
      </c>
      <c r="AS533" s="2">
        <v>0.1</v>
      </c>
      <c r="AT533" s="2">
        <v>1.7</v>
      </c>
      <c r="AU533" s="2">
        <v>5.9</v>
      </c>
      <c r="AV533" s="2">
        <v>1.8253999999999999</v>
      </c>
      <c r="AW533" s="2">
        <v>1.31</v>
      </c>
      <c r="AX533" s="2">
        <v>3.6</v>
      </c>
      <c r="AY533" s="2">
        <v>36.799999999999997</v>
      </c>
      <c r="AZ533" s="2">
        <v>30.7882</v>
      </c>
      <c r="BA533" s="2">
        <v>1.99</v>
      </c>
      <c r="BB533" s="2">
        <v>7.5</v>
      </c>
      <c r="BC533" s="2">
        <v>26.7</v>
      </c>
      <c r="BD533" s="2">
        <v>62.407200000000003</v>
      </c>
      <c r="BE533" s="4" t="str">
        <f t="shared" si="82"/>
        <v>ABURRIDO</v>
      </c>
      <c r="BF533" s="4">
        <f t="shared" si="83"/>
        <v>0.87620000000000009</v>
      </c>
      <c r="BG533">
        <f t="shared" si="84"/>
        <v>0.04</v>
      </c>
      <c r="BH533">
        <f t="shared" si="85"/>
        <v>0.1</v>
      </c>
      <c r="BI533">
        <f t="shared" si="86"/>
        <v>1.99</v>
      </c>
      <c r="BJ533">
        <f t="shared" si="87"/>
        <v>1.22</v>
      </c>
      <c r="BK533">
        <f t="shared" si="88"/>
        <v>1.1100000000000001</v>
      </c>
      <c r="BL533">
        <f t="shared" si="89"/>
        <v>15093.000000000018</v>
      </c>
    </row>
    <row r="534" spans="1:64" x14ac:dyDescent="0.2">
      <c r="A534" s="1">
        <v>532</v>
      </c>
      <c r="B534" s="7" t="s">
        <v>96</v>
      </c>
      <c r="C534" s="3">
        <v>39941</v>
      </c>
      <c r="D534" s="4" t="s">
        <v>628</v>
      </c>
      <c r="E534" s="4" t="s">
        <v>168</v>
      </c>
      <c r="F534" s="5" t="str">
        <f t="shared" si="80"/>
        <v>V</v>
      </c>
      <c r="G534" s="6">
        <v>0.91666666666666663</v>
      </c>
      <c r="H534" s="6">
        <v>1.8055555555555557E-2</v>
      </c>
      <c r="I534" s="85">
        <f t="shared" si="81"/>
        <v>146.00000000000006</v>
      </c>
      <c r="J534" s="86">
        <f>I534*Segmentos!$D$7*(AH534%)*IF(ISNUMBER(AI534),AI534%,0)</f>
        <v>614309.60000000033</v>
      </c>
      <c r="K534" s="86">
        <f>I534*Segmentos!$D$7*(AL534%)*IF(ISNUMBER(AM534),AM534%,0)</f>
        <v>998289.60000000044</v>
      </c>
      <c r="L534" s="4" t="s">
        <v>257</v>
      </c>
      <c r="M534" s="2">
        <v>1.4</v>
      </c>
      <c r="N534" s="2">
        <v>7.2</v>
      </c>
      <c r="O534" s="2">
        <v>19.3</v>
      </c>
      <c r="P534" s="2">
        <v>90.954400000000007</v>
      </c>
      <c r="Q534" s="2">
        <v>0.6</v>
      </c>
      <c r="R534" s="2">
        <v>3.6</v>
      </c>
      <c r="S534" s="2">
        <v>16.5</v>
      </c>
      <c r="T534" s="2">
        <v>6.5148000000000001</v>
      </c>
      <c r="U534" s="2">
        <v>1.26</v>
      </c>
      <c r="V534" s="2">
        <v>5.7</v>
      </c>
      <c r="W534" s="2">
        <v>22</v>
      </c>
      <c r="X534" s="2">
        <v>17.2285</v>
      </c>
      <c r="Y534" s="2">
        <v>2.2400000000000002</v>
      </c>
      <c r="Z534" s="2">
        <v>9.4</v>
      </c>
      <c r="AA534" s="2">
        <v>23.9</v>
      </c>
      <c r="AB534" s="2">
        <v>43.122999999999998</v>
      </c>
      <c r="AC534" s="2">
        <v>1.1299999999999999</v>
      </c>
      <c r="AD534" s="2">
        <v>8.1</v>
      </c>
      <c r="AE534" s="2">
        <v>14</v>
      </c>
      <c r="AF534" s="2">
        <v>24.088000000000001</v>
      </c>
      <c r="AG534" s="20">
        <v>1.05</v>
      </c>
      <c r="AH534" s="20">
        <v>6.7</v>
      </c>
      <c r="AI534" s="20">
        <v>15.7</v>
      </c>
      <c r="AJ534" s="20">
        <v>32.523699999999998</v>
      </c>
      <c r="AK534" s="18">
        <v>1.71</v>
      </c>
      <c r="AL534" s="18">
        <v>7.7</v>
      </c>
      <c r="AM534" s="18">
        <v>22.2</v>
      </c>
      <c r="AN534" s="18">
        <v>58.430700000000002</v>
      </c>
      <c r="AO534" s="2">
        <v>0.37</v>
      </c>
      <c r="AP534" s="2">
        <v>3</v>
      </c>
      <c r="AQ534" s="2">
        <v>12.2</v>
      </c>
      <c r="AR534" s="2">
        <v>2.6400999999999999</v>
      </c>
      <c r="AS534" s="2">
        <v>0.99</v>
      </c>
      <c r="AT534" s="2">
        <v>4.2</v>
      </c>
      <c r="AU534" s="2">
        <v>23.4</v>
      </c>
      <c r="AV534" s="2">
        <v>14.164899999999999</v>
      </c>
      <c r="AW534" s="2">
        <v>1.76</v>
      </c>
      <c r="AX534" s="2">
        <v>7.2</v>
      </c>
      <c r="AY534" s="2">
        <v>24.5</v>
      </c>
      <c r="AZ534" s="2">
        <v>32.905799999999999</v>
      </c>
      <c r="BA534" s="2">
        <v>1.65</v>
      </c>
      <c r="BB534" s="2">
        <v>10.199999999999999</v>
      </c>
      <c r="BC534" s="2">
        <v>16.3</v>
      </c>
      <c r="BD534" s="2">
        <v>41.243600000000001</v>
      </c>
      <c r="BE534" s="4" t="str">
        <f t="shared" si="82"/>
        <v>ABURRIDO</v>
      </c>
      <c r="BF534" s="4">
        <f t="shared" si="83"/>
        <v>1.2502</v>
      </c>
      <c r="BG534">
        <f t="shared" si="84"/>
        <v>0.37</v>
      </c>
      <c r="BH534">
        <f t="shared" si="85"/>
        <v>0.99</v>
      </c>
      <c r="BI534">
        <f t="shared" si="86"/>
        <v>1.76</v>
      </c>
      <c r="BJ534">
        <f t="shared" si="87"/>
        <v>1.71</v>
      </c>
      <c r="BK534">
        <f t="shared" si="88"/>
        <v>1.05</v>
      </c>
      <c r="BL534">
        <f t="shared" si="89"/>
        <v>20288.160000000011</v>
      </c>
    </row>
    <row r="535" spans="1:64" x14ac:dyDescent="0.2">
      <c r="A535" s="1">
        <v>533</v>
      </c>
      <c r="B535" s="7" t="s">
        <v>30</v>
      </c>
      <c r="C535" s="3">
        <v>39941</v>
      </c>
      <c r="D535" s="4" t="s">
        <v>628</v>
      </c>
      <c r="E535" s="4" t="s">
        <v>163</v>
      </c>
      <c r="F535" s="5" t="str">
        <f t="shared" si="80"/>
        <v>V</v>
      </c>
      <c r="G535" s="6">
        <v>0.87569444444444444</v>
      </c>
      <c r="H535" s="6">
        <v>0.91180555555555554</v>
      </c>
      <c r="I535" s="85">
        <f t="shared" si="81"/>
        <v>51.999999999999972</v>
      </c>
      <c r="J535" s="86">
        <f>I535*Segmentos!$D$7*(AH535%)*IF(ISNUMBER(AI535),AI535%,0)</f>
        <v>112319.99999999996</v>
      </c>
      <c r="K535" s="86">
        <f>I535*Segmentos!$D$7*(AL535%)*IF(ISNUMBER(AM535),AM535%,0)</f>
        <v>265823.99999999983</v>
      </c>
      <c r="L535" s="4"/>
      <c r="M535" s="2">
        <v>0.93</v>
      </c>
      <c r="N535" s="2">
        <v>2.7</v>
      </c>
      <c r="O535" s="2">
        <v>34.200000000000003</v>
      </c>
      <c r="P535" s="2">
        <v>93.563999999999993</v>
      </c>
      <c r="Q535" s="2">
        <v>0.06</v>
      </c>
      <c r="R535" s="2">
        <v>0.5</v>
      </c>
      <c r="S535" s="2">
        <v>12.9</v>
      </c>
      <c r="T535" s="2">
        <v>1.0689</v>
      </c>
      <c r="U535" s="2">
        <v>1.1100000000000001</v>
      </c>
      <c r="V535" s="2">
        <v>1.6</v>
      </c>
      <c r="W535" s="2">
        <v>67.900000000000006</v>
      </c>
      <c r="X535" s="2">
        <v>23.467099999999999</v>
      </c>
      <c r="Y535" s="2">
        <v>0.56000000000000005</v>
      </c>
      <c r="Z535" s="2">
        <v>2.7</v>
      </c>
      <c r="AA535" s="2">
        <v>21.1</v>
      </c>
      <c r="AB535" s="2">
        <v>16.662800000000001</v>
      </c>
      <c r="AC535" s="2">
        <v>1.59</v>
      </c>
      <c r="AD535" s="2">
        <v>4.5999999999999996</v>
      </c>
      <c r="AE535" s="2">
        <v>34.5</v>
      </c>
      <c r="AF535" s="2">
        <v>52.365299999999998</v>
      </c>
      <c r="AG535" s="20">
        <v>0.54</v>
      </c>
      <c r="AH535" s="20">
        <v>2.4</v>
      </c>
      <c r="AI535" s="20">
        <v>22.5</v>
      </c>
      <c r="AJ535" s="20">
        <v>25.771599999999999</v>
      </c>
      <c r="AK535" s="18">
        <v>1.28</v>
      </c>
      <c r="AL535" s="18">
        <v>3</v>
      </c>
      <c r="AM535" s="18">
        <v>42.6</v>
      </c>
      <c r="AN535" s="18">
        <v>67.792500000000004</v>
      </c>
      <c r="AO535" s="2">
        <v>0.52</v>
      </c>
      <c r="AP535" s="2">
        <v>1.4</v>
      </c>
      <c r="AQ535" s="2">
        <v>37.299999999999997</v>
      </c>
      <c r="AR535" s="2">
        <v>5.7637999999999998</v>
      </c>
      <c r="AS535" s="2">
        <v>0.82</v>
      </c>
      <c r="AT535" s="2">
        <v>2.6</v>
      </c>
      <c r="AU535" s="2">
        <v>31.5</v>
      </c>
      <c r="AV535" s="2">
        <v>18.1374</v>
      </c>
      <c r="AW535" s="2">
        <v>0.7</v>
      </c>
      <c r="AX535" s="2">
        <v>0.9</v>
      </c>
      <c r="AY535" s="2">
        <v>79.5</v>
      </c>
      <c r="AZ535" s="2">
        <v>20.184000000000001</v>
      </c>
      <c r="BA535" s="2">
        <v>1.28</v>
      </c>
      <c r="BB535" s="2">
        <v>4.5</v>
      </c>
      <c r="BC535" s="2">
        <v>28.2</v>
      </c>
      <c r="BD535" s="2">
        <v>49.4788</v>
      </c>
      <c r="BE535" s="4" t="str">
        <f t="shared" si="82"/>
        <v>NO APLICA</v>
      </c>
      <c r="BF535" s="4">
        <f t="shared" si="83"/>
        <v>0.9608000000000001</v>
      </c>
      <c r="BG535">
        <f t="shared" si="84"/>
        <v>0.52</v>
      </c>
      <c r="BH535">
        <f t="shared" si="85"/>
        <v>0.82</v>
      </c>
      <c r="BI535">
        <f t="shared" si="86"/>
        <v>1.28</v>
      </c>
      <c r="BJ535">
        <f t="shared" si="87"/>
        <v>1.28</v>
      </c>
      <c r="BK535">
        <f t="shared" si="88"/>
        <v>0.54</v>
      </c>
      <c r="BL535">
        <f t="shared" si="89"/>
        <v>4801.6799999999976</v>
      </c>
    </row>
    <row r="536" spans="1:64" x14ac:dyDescent="0.2">
      <c r="A536" s="1">
        <v>534</v>
      </c>
      <c r="B536" s="7" t="s">
        <v>11</v>
      </c>
      <c r="C536" s="3">
        <v>39941</v>
      </c>
      <c r="D536" s="4" t="s">
        <v>627</v>
      </c>
      <c r="E536" s="4" t="s">
        <v>166</v>
      </c>
      <c r="F536" s="5" t="str">
        <f t="shared" si="80"/>
        <v>V</v>
      </c>
      <c r="G536" s="6">
        <v>0.9243055555555556</v>
      </c>
      <c r="H536" s="6">
        <v>0.92638888888888893</v>
      </c>
      <c r="I536" s="85">
        <f t="shared" si="81"/>
        <v>2.9999999999999893</v>
      </c>
      <c r="J536" s="86">
        <f>I536*Segmentos!$D$7*(AH536%)*IF(ISNUMBER(AI536),AI536%,0)</f>
        <v>51355.199999999822</v>
      </c>
      <c r="K536" s="86">
        <f>I536*Segmentos!$D$7*(AL536%)*IF(ISNUMBER(AM536),AM536%,0)</f>
        <v>68061.599999999773</v>
      </c>
      <c r="L536" s="4"/>
      <c r="M536" s="2">
        <v>5.01</v>
      </c>
      <c r="N536" s="2">
        <v>6.1</v>
      </c>
      <c r="O536" s="2">
        <v>82.2</v>
      </c>
      <c r="P536" s="2">
        <v>85.238100000000003</v>
      </c>
      <c r="Q536" s="2">
        <v>1.07</v>
      </c>
      <c r="R536" s="2">
        <v>1.4</v>
      </c>
      <c r="S536" s="2">
        <v>75.2</v>
      </c>
      <c r="T536" s="2">
        <v>3.0381</v>
      </c>
      <c r="U536" s="2">
        <v>5.0199999999999996</v>
      </c>
      <c r="V536" s="2">
        <v>5.7</v>
      </c>
      <c r="W536" s="2">
        <v>88</v>
      </c>
      <c r="X536" s="2">
        <v>17.920999999999999</v>
      </c>
      <c r="Y536" s="2">
        <v>4.43</v>
      </c>
      <c r="Z536" s="2">
        <v>5.5</v>
      </c>
      <c r="AA536" s="2">
        <v>80</v>
      </c>
      <c r="AB536" s="2">
        <v>22.2668</v>
      </c>
      <c r="AC536" s="2">
        <v>7.52</v>
      </c>
      <c r="AD536" s="2">
        <v>9.1999999999999993</v>
      </c>
      <c r="AE536" s="2">
        <v>81.7</v>
      </c>
      <c r="AF536" s="2">
        <v>42.0122</v>
      </c>
      <c r="AG536" s="20">
        <v>4.25</v>
      </c>
      <c r="AH536" s="20">
        <v>5.2</v>
      </c>
      <c r="AI536" s="20">
        <v>82.3</v>
      </c>
      <c r="AJ536" s="20">
        <v>34.342799999999997</v>
      </c>
      <c r="AK536" s="18">
        <v>5.69</v>
      </c>
      <c r="AL536" s="18">
        <v>6.9</v>
      </c>
      <c r="AM536" s="18">
        <v>82.2</v>
      </c>
      <c r="AN536" s="18">
        <v>50.895299999999999</v>
      </c>
      <c r="AO536" s="2">
        <v>3.7</v>
      </c>
      <c r="AP536" s="2">
        <v>3.7</v>
      </c>
      <c r="AQ536" s="2">
        <v>98.8</v>
      </c>
      <c r="AR536" s="2">
        <v>6.8871000000000002</v>
      </c>
      <c r="AS536" s="2">
        <v>3.89</v>
      </c>
      <c r="AT536" s="2">
        <v>5.3</v>
      </c>
      <c r="AU536" s="2">
        <v>72.900000000000006</v>
      </c>
      <c r="AV536" s="2">
        <v>14.5982</v>
      </c>
      <c r="AW536" s="2">
        <v>4.1900000000000004</v>
      </c>
      <c r="AX536" s="2">
        <v>5.6</v>
      </c>
      <c r="AY536" s="2">
        <v>75.099999999999994</v>
      </c>
      <c r="AZ536" s="2">
        <v>20.491700000000002</v>
      </c>
      <c r="BA536" s="2">
        <v>6.64</v>
      </c>
      <c r="BB536" s="2">
        <v>7.6</v>
      </c>
      <c r="BC536" s="2">
        <v>87.7</v>
      </c>
      <c r="BD536" s="2">
        <v>43.261099999999999</v>
      </c>
      <c r="BE536" s="4" t="str">
        <f t="shared" si="82"/>
        <v>NO APLICA</v>
      </c>
      <c r="BF536" s="4">
        <f t="shared" si="83"/>
        <v>4.9408000000000003</v>
      </c>
      <c r="BG536">
        <f t="shared" si="84"/>
        <v>3.7</v>
      </c>
      <c r="BH536">
        <f t="shared" si="85"/>
        <v>3.89</v>
      </c>
      <c r="BI536">
        <f t="shared" si="86"/>
        <v>6.64</v>
      </c>
      <c r="BJ536">
        <f t="shared" si="87"/>
        <v>5.69</v>
      </c>
      <c r="BK536">
        <f t="shared" si="88"/>
        <v>4.25</v>
      </c>
      <c r="BL536">
        <f t="shared" si="89"/>
        <v>1504.2599999999945</v>
      </c>
    </row>
    <row r="537" spans="1:64" x14ac:dyDescent="0.2">
      <c r="A537" s="1">
        <v>535</v>
      </c>
      <c r="B537" s="7" t="s">
        <v>11</v>
      </c>
      <c r="C537" s="3">
        <v>39941</v>
      </c>
      <c r="D537" s="4" t="s">
        <v>8</v>
      </c>
      <c r="E537" s="4" t="s">
        <v>166</v>
      </c>
      <c r="F537" s="5" t="str">
        <f t="shared" si="80"/>
        <v>V</v>
      </c>
      <c r="G537" s="6">
        <v>0.90972222222222221</v>
      </c>
      <c r="H537" s="6">
        <v>0.91111111111111109</v>
      </c>
      <c r="I537" s="85">
        <f t="shared" si="81"/>
        <v>1.9999999999999929</v>
      </c>
      <c r="J537" s="86">
        <f>I537*Segmentos!$D$7*(AH537%)*IF(ISNUMBER(AI537),AI537%,0)</f>
        <v>24129.599999999919</v>
      </c>
      <c r="K537" s="86">
        <f>I537*Segmentos!$D$7*(AL537%)*IF(ISNUMBER(AM537),AM537%,0)</f>
        <v>28031.999999999898</v>
      </c>
      <c r="L537" s="4"/>
      <c r="M537" s="2">
        <v>3.28</v>
      </c>
      <c r="N537" s="2">
        <v>3.7</v>
      </c>
      <c r="O537" s="2">
        <v>89.2</v>
      </c>
      <c r="P537" s="2">
        <v>83.700999999999993</v>
      </c>
      <c r="Q537" s="2">
        <v>0.92</v>
      </c>
      <c r="R537" s="2">
        <v>0.9</v>
      </c>
      <c r="S537" s="2">
        <v>100</v>
      </c>
      <c r="T537" s="2">
        <v>3.9236</v>
      </c>
      <c r="U537" s="2">
        <v>2.81</v>
      </c>
      <c r="V537" s="2">
        <v>2.9</v>
      </c>
      <c r="W537" s="2">
        <v>96</v>
      </c>
      <c r="X537" s="2">
        <v>14.991099999999999</v>
      </c>
      <c r="Y537" s="2">
        <v>3.52</v>
      </c>
      <c r="Z537" s="2">
        <v>4.3</v>
      </c>
      <c r="AA537" s="2">
        <v>81.099999999999994</v>
      </c>
      <c r="AB537" s="2">
        <v>26.490500000000001</v>
      </c>
      <c r="AC537" s="2">
        <v>4.58</v>
      </c>
      <c r="AD537" s="2">
        <v>5</v>
      </c>
      <c r="AE537" s="2">
        <v>92</v>
      </c>
      <c r="AF537" s="2">
        <v>38.2958</v>
      </c>
      <c r="AG537" s="20">
        <v>3.05</v>
      </c>
      <c r="AH537" s="20">
        <v>3.3</v>
      </c>
      <c r="AI537" s="20">
        <v>91.4</v>
      </c>
      <c r="AJ537" s="20">
        <v>36.8386</v>
      </c>
      <c r="AK537" s="18">
        <v>3.5</v>
      </c>
      <c r="AL537" s="18">
        <v>4</v>
      </c>
      <c r="AM537" s="18">
        <v>87.6</v>
      </c>
      <c r="AN537" s="18">
        <v>46.862400000000001</v>
      </c>
      <c r="AO537" s="2">
        <v>0.39</v>
      </c>
      <c r="AP537" s="2">
        <v>0.4</v>
      </c>
      <c r="AQ537" s="2">
        <v>100</v>
      </c>
      <c r="AR537" s="2">
        <v>1.0834999999999999</v>
      </c>
      <c r="AS537" s="2">
        <v>3.39</v>
      </c>
      <c r="AT537" s="2">
        <v>3.7</v>
      </c>
      <c r="AU537" s="2">
        <v>90.5</v>
      </c>
      <c r="AV537" s="2">
        <v>19.0185</v>
      </c>
      <c r="AW537" s="2">
        <v>3.55</v>
      </c>
      <c r="AX537" s="2">
        <v>4</v>
      </c>
      <c r="AY537" s="2">
        <v>88.5</v>
      </c>
      <c r="AZ537" s="2">
        <v>26.037099999999999</v>
      </c>
      <c r="BA537" s="2">
        <v>3.85</v>
      </c>
      <c r="BB537" s="2">
        <v>4.3</v>
      </c>
      <c r="BC537" s="2">
        <v>88.9</v>
      </c>
      <c r="BD537" s="2">
        <v>37.561900000000001</v>
      </c>
      <c r="BE537" s="4" t="str">
        <f t="shared" si="82"/>
        <v>NO APLICA</v>
      </c>
      <c r="BF537" s="4">
        <f t="shared" si="83"/>
        <v>3.214</v>
      </c>
      <c r="BG537">
        <f t="shared" si="84"/>
        <v>0.39</v>
      </c>
      <c r="BH537">
        <f t="shared" si="85"/>
        <v>3.39</v>
      </c>
      <c r="BI537">
        <f t="shared" si="86"/>
        <v>3.85</v>
      </c>
      <c r="BJ537">
        <f t="shared" si="87"/>
        <v>3.5</v>
      </c>
      <c r="BK537">
        <f t="shared" si="88"/>
        <v>3.05</v>
      </c>
      <c r="BL537">
        <f t="shared" si="89"/>
        <v>660.07999999999765</v>
      </c>
    </row>
    <row r="538" spans="1:64" x14ac:dyDescent="0.2">
      <c r="A538" s="1">
        <v>536</v>
      </c>
      <c r="B538" s="7" t="s">
        <v>6</v>
      </c>
      <c r="C538" s="3">
        <v>39941</v>
      </c>
      <c r="D538" s="4" t="s">
        <v>3</v>
      </c>
      <c r="E538" s="4" t="s">
        <v>166</v>
      </c>
      <c r="F538" s="5" t="str">
        <f t="shared" si="80"/>
        <v>V</v>
      </c>
      <c r="G538" s="6">
        <v>0.90902777777777777</v>
      </c>
      <c r="H538" s="6">
        <v>0.90972222222222221</v>
      </c>
      <c r="I538" s="85">
        <f t="shared" si="81"/>
        <v>0.99999999999999645</v>
      </c>
      <c r="J538" s="86">
        <f>I538*Segmentos!$D$7*(AH538%)*IF(ISNUMBER(AI538),AI538%,0)</f>
        <v>29999.999999999894</v>
      </c>
      <c r="K538" s="86">
        <f>I538*Segmentos!$D$7*(AL538%)*IF(ISNUMBER(AM538),AM538%,0)</f>
        <v>25599.999999999913</v>
      </c>
      <c r="L538" s="4"/>
      <c r="M538" s="2">
        <v>6.93</v>
      </c>
      <c r="N538" s="2">
        <v>6.9</v>
      </c>
      <c r="O538" s="2">
        <v>100</v>
      </c>
      <c r="P538" s="2">
        <v>85.206999999999994</v>
      </c>
      <c r="Q538" s="2">
        <v>3.24</v>
      </c>
      <c r="R538" s="2">
        <v>3.2</v>
      </c>
      <c r="S538" s="2">
        <v>100</v>
      </c>
      <c r="T538" s="2">
        <v>6.6398999999999999</v>
      </c>
      <c r="U538" s="2">
        <v>5.71</v>
      </c>
      <c r="V538" s="2">
        <v>5.7</v>
      </c>
      <c r="W538" s="2">
        <v>100</v>
      </c>
      <c r="X538" s="2">
        <v>14.721500000000001</v>
      </c>
      <c r="Y538" s="2">
        <v>7.79</v>
      </c>
      <c r="Z538" s="2">
        <v>7.8</v>
      </c>
      <c r="AA538" s="2">
        <v>100</v>
      </c>
      <c r="AB538" s="2">
        <v>28.2774</v>
      </c>
      <c r="AC538" s="2">
        <v>8.81</v>
      </c>
      <c r="AD538" s="2">
        <v>8.8000000000000007</v>
      </c>
      <c r="AE538" s="2">
        <v>100</v>
      </c>
      <c r="AF538" s="2">
        <v>35.568300000000001</v>
      </c>
      <c r="AG538" s="20">
        <v>7.52</v>
      </c>
      <c r="AH538" s="20">
        <v>7.5</v>
      </c>
      <c r="AI538" s="20">
        <v>100</v>
      </c>
      <c r="AJ538" s="20">
        <v>43.836799999999997</v>
      </c>
      <c r="AK538" s="18">
        <v>6.4</v>
      </c>
      <c r="AL538" s="18">
        <v>6.4</v>
      </c>
      <c r="AM538" s="18">
        <v>100</v>
      </c>
      <c r="AN538" s="18">
        <v>41.370199999999997</v>
      </c>
      <c r="AO538" s="2">
        <v>2.34</v>
      </c>
      <c r="AP538" s="2">
        <v>2.2999999999999998</v>
      </c>
      <c r="AQ538" s="2">
        <v>100</v>
      </c>
      <c r="AR538" s="2">
        <v>3.1465000000000001</v>
      </c>
      <c r="AS538" s="2">
        <v>5.9</v>
      </c>
      <c r="AT538" s="2">
        <v>5.9</v>
      </c>
      <c r="AU538" s="2">
        <v>100</v>
      </c>
      <c r="AV538" s="2">
        <v>15.987</v>
      </c>
      <c r="AW538" s="2">
        <v>5.41</v>
      </c>
      <c r="AX538" s="2">
        <v>5.4</v>
      </c>
      <c r="AY538" s="2">
        <v>100</v>
      </c>
      <c r="AZ538" s="2">
        <v>19.1264</v>
      </c>
      <c r="BA538" s="2">
        <v>9.9700000000000006</v>
      </c>
      <c r="BB538" s="2">
        <v>10</v>
      </c>
      <c r="BC538" s="2">
        <v>100</v>
      </c>
      <c r="BD538" s="2">
        <v>46.947200000000002</v>
      </c>
      <c r="BE538" s="4" t="str">
        <f t="shared" si="82"/>
        <v>NO APLICA</v>
      </c>
      <c r="BF538" s="4">
        <f t="shared" si="83"/>
        <v>6.954600000000001</v>
      </c>
      <c r="BG538">
        <f t="shared" si="84"/>
        <v>2.34</v>
      </c>
      <c r="BH538">
        <f t="shared" si="85"/>
        <v>5.9</v>
      </c>
      <c r="BI538">
        <f t="shared" si="86"/>
        <v>9.9700000000000006</v>
      </c>
      <c r="BJ538">
        <f t="shared" si="87"/>
        <v>6.4</v>
      </c>
      <c r="BK538">
        <f t="shared" si="88"/>
        <v>7.52</v>
      </c>
      <c r="BL538">
        <f t="shared" si="89"/>
        <v>689.9999999999975</v>
      </c>
    </row>
    <row r="539" spans="1:64" x14ac:dyDescent="0.2">
      <c r="A539" s="1">
        <v>537</v>
      </c>
      <c r="B539" s="7" t="s">
        <v>31</v>
      </c>
      <c r="C539" s="3">
        <v>39941</v>
      </c>
      <c r="D539" s="4" t="s">
        <v>628</v>
      </c>
      <c r="E539" s="4" t="s">
        <v>166</v>
      </c>
      <c r="F539" s="5" t="str">
        <f t="shared" si="80"/>
        <v>V</v>
      </c>
      <c r="G539" s="6">
        <v>0.91180555555555554</v>
      </c>
      <c r="H539" s="6">
        <v>0.9145833333333333</v>
      </c>
      <c r="I539" s="85">
        <f t="shared" si="81"/>
        <v>3.9999999999999858</v>
      </c>
      <c r="J539" s="86">
        <f>I539*Segmentos!$D$7*(AH539%)*IF(ISNUMBER(AI539),AI539%,0)</f>
        <v>6015.9999999999791</v>
      </c>
      <c r="K539" s="86">
        <f>I539*Segmentos!$D$7*(AL539%)*IF(ISNUMBER(AM539),AM539%,0)</f>
        <v>23654.399999999918</v>
      </c>
      <c r="L539" s="4"/>
      <c r="M539" s="2">
        <v>0.98</v>
      </c>
      <c r="N539" s="2">
        <v>1.8</v>
      </c>
      <c r="O539" s="2">
        <v>55</v>
      </c>
      <c r="P539" s="2">
        <v>94.878500000000003</v>
      </c>
      <c r="Q539" s="2">
        <v>0.06</v>
      </c>
      <c r="R539" s="2">
        <v>0.1</v>
      </c>
      <c r="S539" s="2">
        <v>100</v>
      </c>
      <c r="T539" s="2">
        <v>0.89639999999999997</v>
      </c>
      <c r="U539" s="2">
        <v>0.97</v>
      </c>
      <c r="V539" s="2">
        <v>1.4</v>
      </c>
      <c r="W539" s="2">
        <v>67.400000000000006</v>
      </c>
      <c r="X539" s="2">
        <v>19.811299999999999</v>
      </c>
      <c r="Y539" s="2">
        <v>0.55000000000000004</v>
      </c>
      <c r="Z539" s="2">
        <v>1.7</v>
      </c>
      <c r="AA539" s="2">
        <v>33.200000000000003</v>
      </c>
      <c r="AB539" s="2">
        <v>15.801299999999999</v>
      </c>
      <c r="AC539" s="2">
        <v>1.83</v>
      </c>
      <c r="AD539" s="2">
        <v>3</v>
      </c>
      <c r="AE539" s="2">
        <v>61.8</v>
      </c>
      <c r="AF539" s="2">
        <v>58.369500000000002</v>
      </c>
      <c r="AG539" s="20">
        <v>0.39</v>
      </c>
      <c r="AH539" s="20">
        <v>1</v>
      </c>
      <c r="AI539" s="20">
        <v>37.6</v>
      </c>
      <c r="AJ539" s="20">
        <v>17.776800000000001</v>
      </c>
      <c r="AK539" s="18">
        <v>1.51</v>
      </c>
      <c r="AL539" s="18">
        <v>2.4</v>
      </c>
      <c r="AM539" s="18">
        <v>61.6</v>
      </c>
      <c r="AN539" s="18">
        <v>77.101699999999994</v>
      </c>
      <c r="AO539" s="2">
        <v>0.52</v>
      </c>
      <c r="AP539" s="2">
        <v>1.3</v>
      </c>
      <c r="AQ539" s="2">
        <v>39.5</v>
      </c>
      <c r="AR539" s="2">
        <v>5.5345000000000004</v>
      </c>
      <c r="AS539" s="2">
        <v>0.43</v>
      </c>
      <c r="AT539" s="2">
        <v>1.3</v>
      </c>
      <c r="AU539" s="2">
        <v>34.1</v>
      </c>
      <c r="AV539" s="2">
        <v>9.2258999999999993</v>
      </c>
      <c r="AW539" s="2">
        <v>0.83</v>
      </c>
      <c r="AX539" s="2">
        <v>1.1000000000000001</v>
      </c>
      <c r="AY539" s="2">
        <v>75.5</v>
      </c>
      <c r="AZ539" s="2">
        <v>23.273599999999998</v>
      </c>
      <c r="BA539" s="2">
        <v>1.53</v>
      </c>
      <c r="BB539" s="2">
        <v>2.7</v>
      </c>
      <c r="BC539" s="2">
        <v>56.5</v>
      </c>
      <c r="BD539" s="2">
        <v>56.844499999999996</v>
      </c>
      <c r="BE539" s="4" t="str">
        <f t="shared" si="82"/>
        <v>NO APLICA</v>
      </c>
      <c r="BF539" s="4">
        <f t="shared" si="83"/>
        <v>0.89539999999999986</v>
      </c>
      <c r="BG539">
        <f t="shared" si="84"/>
        <v>0.52</v>
      </c>
      <c r="BH539">
        <f t="shared" si="85"/>
        <v>0.43</v>
      </c>
      <c r="BI539">
        <f t="shared" si="86"/>
        <v>1.53</v>
      </c>
      <c r="BJ539">
        <f t="shared" si="87"/>
        <v>1.51</v>
      </c>
      <c r="BK539">
        <f t="shared" si="88"/>
        <v>0.39</v>
      </c>
      <c r="BL539">
        <f t="shared" si="89"/>
        <v>395.99999999999858</v>
      </c>
    </row>
    <row r="540" spans="1:64" x14ac:dyDescent="0.2">
      <c r="A540" s="1">
        <v>538</v>
      </c>
      <c r="B540" s="7" t="s">
        <v>94</v>
      </c>
      <c r="C540" s="3">
        <v>39941</v>
      </c>
      <c r="D540" s="4" t="s">
        <v>627</v>
      </c>
      <c r="E540" s="4" t="s">
        <v>174</v>
      </c>
      <c r="F540" s="5" t="str">
        <f t="shared" si="80"/>
        <v>V</v>
      </c>
      <c r="G540" s="6">
        <v>0.92638888888888893</v>
      </c>
      <c r="H540" s="6">
        <v>5.2083333333333336E-2</v>
      </c>
      <c r="I540" s="85">
        <f t="shared" si="81"/>
        <v>180.99999999999994</v>
      </c>
      <c r="J540" s="86">
        <f>I540*Segmentos!$D$7*(AH540%)*IF(ISNUMBER(AI540),AI540%,0)</f>
        <v>2382828.7999999993</v>
      </c>
      <c r="K540" s="86">
        <f>I540*Segmentos!$D$7*(AL540%)*IF(ISNUMBER(AM540),AM540%,0)</f>
        <v>4141569.5999999978</v>
      </c>
      <c r="L540" s="4"/>
      <c r="M540" s="2">
        <v>4.5599999999999996</v>
      </c>
      <c r="N540" s="2">
        <v>22.1</v>
      </c>
      <c r="O540" s="2">
        <v>20.6</v>
      </c>
      <c r="P540" s="2">
        <v>85.249300000000005</v>
      </c>
      <c r="Q540" s="2">
        <v>2.33</v>
      </c>
      <c r="R540" s="2">
        <v>16</v>
      </c>
      <c r="S540" s="2">
        <v>14.5</v>
      </c>
      <c r="T540" s="2">
        <v>7.2698999999999998</v>
      </c>
      <c r="U540" s="2">
        <v>4.25</v>
      </c>
      <c r="V540" s="2">
        <v>23.1</v>
      </c>
      <c r="W540" s="2">
        <v>18.399999999999999</v>
      </c>
      <c r="X540" s="2">
        <v>16.634</v>
      </c>
      <c r="Y540" s="2">
        <v>3.94</v>
      </c>
      <c r="Z540" s="2">
        <v>23.3</v>
      </c>
      <c r="AA540" s="2">
        <v>16.899999999999999</v>
      </c>
      <c r="AB540" s="2">
        <v>21.715900000000001</v>
      </c>
      <c r="AC540" s="2">
        <v>6.46</v>
      </c>
      <c r="AD540" s="2">
        <v>23.5</v>
      </c>
      <c r="AE540" s="2">
        <v>27.5</v>
      </c>
      <c r="AF540" s="2">
        <v>39.6295</v>
      </c>
      <c r="AG540" s="20">
        <v>3.29</v>
      </c>
      <c r="AH540" s="20">
        <v>18.7</v>
      </c>
      <c r="AI540" s="20">
        <v>17.600000000000001</v>
      </c>
      <c r="AJ540" s="20">
        <v>29.1645</v>
      </c>
      <c r="AK540" s="18">
        <v>5.71</v>
      </c>
      <c r="AL540" s="18">
        <v>25.2</v>
      </c>
      <c r="AM540" s="18">
        <v>22.7</v>
      </c>
      <c r="AN540" s="18">
        <v>56.084800000000001</v>
      </c>
      <c r="AO540" s="2">
        <v>2.76</v>
      </c>
      <c r="AP540" s="2">
        <v>14.8</v>
      </c>
      <c r="AQ540" s="2">
        <v>18.7</v>
      </c>
      <c r="AR540" s="2">
        <v>5.6280000000000001</v>
      </c>
      <c r="AS540" s="2">
        <v>4.1100000000000003</v>
      </c>
      <c r="AT540" s="2">
        <v>18</v>
      </c>
      <c r="AU540" s="2">
        <v>22.8</v>
      </c>
      <c r="AV540" s="2">
        <v>16.922599999999999</v>
      </c>
      <c r="AW540" s="2">
        <v>4.1399999999999997</v>
      </c>
      <c r="AX540" s="2">
        <v>25.3</v>
      </c>
      <c r="AY540" s="2">
        <v>16.399999999999999</v>
      </c>
      <c r="AZ540" s="2">
        <v>22.269100000000002</v>
      </c>
      <c r="BA540" s="2">
        <v>5.65</v>
      </c>
      <c r="BB540" s="2">
        <v>24.1</v>
      </c>
      <c r="BC540" s="2">
        <v>23.4</v>
      </c>
      <c r="BD540" s="2">
        <v>40.429600000000001</v>
      </c>
      <c r="BE540" s="4" t="str">
        <f t="shared" si="82"/>
        <v>ABURRIDO</v>
      </c>
      <c r="BF540" s="4">
        <f t="shared" si="83"/>
        <v>4.5633999999999997</v>
      </c>
      <c r="BG540">
        <f t="shared" si="84"/>
        <v>2.76</v>
      </c>
      <c r="BH540">
        <f t="shared" si="85"/>
        <v>4.1100000000000003</v>
      </c>
      <c r="BI540">
        <f t="shared" si="86"/>
        <v>5.65</v>
      </c>
      <c r="BJ540">
        <f t="shared" si="87"/>
        <v>5.71</v>
      </c>
      <c r="BK540">
        <f t="shared" si="88"/>
        <v>3.29</v>
      </c>
      <c r="BL540">
        <f t="shared" si="89"/>
        <v>82402.059999999983</v>
      </c>
    </row>
    <row r="541" spans="1:64" x14ac:dyDescent="0.2">
      <c r="A541" s="1">
        <v>539</v>
      </c>
      <c r="B541" s="7" t="s">
        <v>37</v>
      </c>
      <c r="C541" s="3">
        <v>39941</v>
      </c>
      <c r="D541" s="4" t="s">
        <v>629</v>
      </c>
      <c r="E541" s="4" t="s">
        <v>173</v>
      </c>
      <c r="F541" s="5" t="str">
        <f t="shared" si="80"/>
        <v>V</v>
      </c>
      <c r="G541" s="6">
        <v>0.87361111111111101</v>
      </c>
      <c r="H541" s="6">
        <v>0.87430555555555556</v>
      </c>
      <c r="I541" s="85">
        <f t="shared" si="81"/>
        <v>1.0000000000001563</v>
      </c>
      <c r="J541" s="86">
        <f>I541*Segmentos!$D$7*(AH541%)*IF(ISNUMBER(AI541),AI541%,0)</f>
        <v>1600.0000000002501</v>
      </c>
      <c r="K541" s="86">
        <f>I541*Segmentos!$D$7*(AL541%)*IF(ISNUMBER(AM541),AM541%,0)</f>
        <v>6800.0000000010632</v>
      </c>
      <c r="L541" s="4"/>
      <c r="M541" s="2">
        <v>1.1000000000000001</v>
      </c>
      <c r="N541" s="2">
        <v>1.1000000000000001</v>
      </c>
      <c r="O541" s="2">
        <v>100</v>
      </c>
      <c r="P541" s="2">
        <v>100</v>
      </c>
      <c r="Q541" s="2">
        <v>0</v>
      </c>
      <c r="R541" s="2">
        <v>0</v>
      </c>
      <c r="S541" s="8" t="s">
        <v>577</v>
      </c>
      <c r="T541" s="2">
        <v>0</v>
      </c>
      <c r="U541" s="2">
        <v>1.01</v>
      </c>
      <c r="V541" s="2">
        <v>1</v>
      </c>
      <c r="W541" s="2">
        <v>100</v>
      </c>
      <c r="X541" s="2">
        <v>19.174499999999998</v>
      </c>
      <c r="Y541" s="2">
        <v>0.25</v>
      </c>
      <c r="Z541" s="2">
        <v>0.2</v>
      </c>
      <c r="AA541" s="2">
        <v>100</v>
      </c>
      <c r="AB541" s="2">
        <v>6.6067999999999998</v>
      </c>
      <c r="AC541" s="2">
        <v>2.4900000000000002</v>
      </c>
      <c r="AD541" s="2">
        <v>2.5</v>
      </c>
      <c r="AE541" s="2">
        <v>100</v>
      </c>
      <c r="AF541" s="2">
        <v>74.218800000000002</v>
      </c>
      <c r="AG541" s="20">
        <v>0.43</v>
      </c>
      <c r="AH541" s="20">
        <v>0.4</v>
      </c>
      <c r="AI541" s="20">
        <v>100</v>
      </c>
      <c r="AJ541" s="20">
        <v>18.285399999999999</v>
      </c>
      <c r="AK541" s="18">
        <v>1.71</v>
      </c>
      <c r="AL541" s="18">
        <v>1.7</v>
      </c>
      <c r="AM541" s="18">
        <v>100</v>
      </c>
      <c r="AN541" s="18">
        <v>81.714600000000004</v>
      </c>
      <c r="AO541" s="2">
        <v>0.09</v>
      </c>
      <c r="AP541" s="2">
        <v>0.1</v>
      </c>
      <c r="AQ541" s="2">
        <v>100</v>
      </c>
      <c r="AR541" s="2">
        <v>0.87470000000000003</v>
      </c>
      <c r="AS541" s="2">
        <v>1.07</v>
      </c>
      <c r="AT541" s="2">
        <v>1.1000000000000001</v>
      </c>
      <c r="AU541" s="2">
        <v>100</v>
      </c>
      <c r="AV541" s="2">
        <v>21.397099999999998</v>
      </c>
      <c r="AW541" s="2">
        <v>1.58</v>
      </c>
      <c r="AX541" s="2">
        <v>1.6</v>
      </c>
      <c r="AY541" s="2">
        <v>100</v>
      </c>
      <c r="AZ541" s="2">
        <v>41.189</v>
      </c>
      <c r="BA541" s="2">
        <v>1.05</v>
      </c>
      <c r="BB541" s="2">
        <v>1.1000000000000001</v>
      </c>
      <c r="BC541" s="2">
        <v>100</v>
      </c>
      <c r="BD541" s="2">
        <v>36.539200000000001</v>
      </c>
      <c r="BE541" s="4" t="str">
        <f t="shared" si="82"/>
        <v>NO APLICA</v>
      </c>
      <c r="BF541" s="4">
        <f t="shared" si="83"/>
        <v>1.1505999999999998</v>
      </c>
      <c r="BG541">
        <f t="shared" si="84"/>
        <v>0.09</v>
      </c>
      <c r="BH541">
        <f t="shared" si="85"/>
        <v>1.07</v>
      </c>
      <c r="BI541">
        <f t="shared" si="86"/>
        <v>1.58</v>
      </c>
      <c r="BJ541">
        <f t="shared" si="87"/>
        <v>1.71</v>
      </c>
      <c r="BK541">
        <f t="shared" si="88"/>
        <v>0.43</v>
      </c>
      <c r="BL541">
        <f t="shared" si="89"/>
        <v>110.0000000000172</v>
      </c>
    </row>
    <row r="542" spans="1:64" x14ac:dyDescent="0.2">
      <c r="A542" s="1">
        <v>540</v>
      </c>
      <c r="B542" s="7" t="s">
        <v>50</v>
      </c>
      <c r="C542" s="3">
        <v>39941</v>
      </c>
      <c r="D542" s="4" t="s">
        <v>626</v>
      </c>
      <c r="E542" s="4" t="s">
        <v>165</v>
      </c>
      <c r="F542" s="5" t="str">
        <f t="shared" si="80"/>
        <v>V</v>
      </c>
      <c r="G542" s="6">
        <v>0.91805555555555562</v>
      </c>
      <c r="H542" s="6">
        <v>0.98611111111111116</v>
      </c>
      <c r="I542" s="85">
        <f t="shared" si="81"/>
        <v>97.999999999999972</v>
      </c>
      <c r="J542" s="86">
        <f>I542*Segmentos!$D$7*(AH542%)*IF(ISNUMBER(AI542),AI542%,0)</f>
        <v>1505279.9999999993</v>
      </c>
      <c r="K542" s="86">
        <f>I542*Segmentos!$D$7*(AL542%)*IF(ISNUMBER(AM542),AM542%,0)</f>
        <v>2153412.7999999989</v>
      </c>
      <c r="L542" s="4"/>
      <c r="M542" s="2">
        <v>4.72</v>
      </c>
      <c r="N542" s="2">
        <v>19.100000000000001</v>
      </c>
      <c r="O542" s="2">
        <v>24.7</v>
      </c>
      <c r="P542" s="2">
        <v>72.805599999999998</v>
      </c>
      <c r="Q542" s="2">
        <v>1.84</v>
      </c>
      <c r="R542" s="2">
        <v>10.6</v>
      </c>
      <c r="S542" s="2">
        <v>17.3</v>
      </c>
      <c r="T542" s="2">
        <v>4.7363999999999997</v>
      </c>
      <c r="U542" s="2">
        <v>5.25</v>
      </c>
      <c r="V542" s="2">
        <v>16.399999999999999</v>
      </c>
      <c r="W542" s="2">
        <v>32.1</v>
      </c>
      <c r="X542" s="2">
        <v>16.974399999999999</v>
      </c>
      <c r="Y542" s="2">
        <v>4.97</v>
      </c>
      <c r="Z542" s="2">
        <v>21.2</v>
      </c>
      <c r="AA542" s="2">
        <v>23.4</v>
      </c>
      <c r="AB542" s="2">
        <v>22.617799999999999</v>
      </c>
      <c r="AC542" s="2">
        <v>5.63</v>
      </c>
      <c r="AD542" s="2">
        <v>23.2</v>
      </c>
      <c r="AE542" s="2">
        <v>24.2</v>
      </c>
      <c r="AF542" s="2">
        <v>28.477</v>
      </c>
      <c r="AG542" s="20">
        <v>3.85</v>
      </c>
      <c r="AH542" s="20">
        <v>15</v>
      </c>
      <c r="AI542" s="20">
        <v>25.6</v>
      </c>
      <c r="AJ542" s="20">
        <v>28.174900000000001</v>
      </c>
      <c r="AK542" s="18">
        <v>5.51</v>
      </c>
      <c r="AL542" s="18">
        <v>22.7</v>
      </c>
      <c r="AM542" s="18">
        <v>24.2</v>
      </c>
      <c r="AN542" s="18">
        <v>44.630699999999997</v>
      </c>
      <c r="AO542" s="2">
        <v>4.1100000000000003</v>
      </c>
      <c r="AP542" s="2">
        <v>15.4</v>
      </c>
      <c r="AQ542" s="2">
        <v>26.7</v>
      </c>
      <c r="AR542" s="2">
        <v>6.9179000000000004</v>
      </c>
      <c r="AS542" s="2">
        <v>3.18</v>
      </c>
      <c r="AT542" s="2">
        <v>12.1</v>
      </c>
      <c r="AU542" s="2">
        <v>26.3</v>
      </c>
      <c r="AV542" s="2">
        <v>10.791</v>
      </c>
      <c r="AW542" s="2">
        <v>5.55</v>
      </c>
      <c r="AX542" s="2">
        <v>22</v>
      </c>
      <c r="AY542" s="2">
        <v>25.3</v>
      </c>
      <c r="AZ542" s="2">
        <v>24.6111</v>
      </c>
      <c r="BA542" s="2">
        <v>5.17</v>
      </c>
      <c r="BB542" s="2">
        <v>22</v>
      </c>
      <c r="BC542" s="2">
        <v>23.5</v>
      </c>
      <c r="BD542" s="2">
        <v>30.485499999999998</v>
      </c>
      <c r="BE542" s="4" t="str">
        <f t="shared" si="82"/>
        <v>ABURRIDO</v>
      </c>
      <c r="BF542" s="4">
        <f t="shared" si="83"/>
        <v>4.3172000000000006</v>
      </c>
      <c r="BG542">
        <f t="shared" si="84"/>
        <v>4.1100000000000003</v>
      </c>
      <c r="BH542">
        <f t="shared" si="85"/>
        <v>3.18</v>
      </c>
      <c r="BI542">
        <f t="shared" si="86"/>
        <v>5.55</v>
      </c>
      <c r="BJ542">
        <f t="shared" si="87"/>
        <v>5.51</v>
      </c>
      <c r="BK542">
        <f t="shared" si="88"/>
        <v>3.85</v>
      </c>
      <c r="BL542">
        <f t="shared" si="89"/>
        <v>46233.459999999985</v>
      </c>
    </row>
    <row r="543" spans="1:64" x14ac:dyDescent="0.2">
      <c r="A543" s="1">
        <v>541</v>
      </c>
      <c r="B543" s="7" t="s">
        <v>86</v>
      </c>
      <c r="C543" s="3">
        <v>39941</v>
      </c>
      <c r="D543" s="4" t="s">
        <v>17</v>
      </c>
      <c r="E543" s="4" t="s">
        <v>169</v>
      </c>
      <c r="F543" s="5" t="str">
        <f t="shared" si="80"/>
        <v>V</v>
      </c>
      <c r="G543" s="6">
        <v>0.9145833333333333</v>
      </c>
      <c r="H543" s="6">
        <v>0.95833333333333337</v>
      </c>
      <c r="I543" s="85">
        <f t="shared" si="81"/>
        <v>63.000000000000099</v>
      </c>
      <c r="J543" s="86">
        <f>I543*Segmentos!$D$7*(AH543%)*IF(ISNUMBER(AI543),AI543%,0)</f>
        <v>60076.80000000009</v>
      </c>
      <c r="K543" s="86">
        <f>I543*Segmentos!$D$7*(AL543%)*IF(ISNUMBER(AM543),AM543%,0)</f>
        <v>104504.40000000018</v>
      </c>
      <c r="L543" s="4"/>
      <c r="M543" s="2">
        <v>0.33</v>
      </c>
      <c r="N543" s="2">
        <v>1.4</v>
      </c>
      <c r="O543" s="2">
        <v>23.1</v>
      </c>
      <c r="P543" s="2">
        <v>80.053200000000004</v>
      </c>
      <c r="Q543" s="2">
        <v>0</v>
      </c>
      <c r="R543" s="2">
        <v>0</v>
      </c>
      <c r="S543" s="8" t="s">
        <v>577</v>
      </c>
      <c r="T543" s="2">
        <v>0</v>
      </c>
      <c r="U543" s="2">
        <v>0.02</v>
      </c>
      <c r="V543" s="2">
        <v>1</v>
      </c>
      <c r="W543" s="2">
        <v>2</v>
      </c>
      <c r="X543" s="2">
        <v>0.98819999999999997</v>
      </c>
      <c r="Y543" s="2">
        <v>0.03</v>
      </c>
      <c r="Z543" s="2">
        <v>1.2</v>
      </c>
      <c r="AA543" s="2">
        <v>2.4</v>
      </c>
      <c r="AB543" s="2">
        <v>2.1200999999999999</v>
      </c>
      <c r="AC543" s="2">
        <v>0.96</v>
      </c>
      <c r="AD543" s="2">
        <v>2.6</v>
      </c>
      <c r="AE543" s="2">
        <v>37.200000000000003</v>
      </c>
      <c r="AF543" s="2">
        <v>76.944900000000004</v>
      </c>
      <c r="AG543" s="20">
        <v>0.23</v>
      </c>
      <c r="AH543" s="20">
        <v>1.6</v>
      </c>
      <c r="AI543" s="20">
        <v>14.9</v>
      </c>
      <c r="AJ543" s="20">
        <v>26.723199999999999</v>
      </c>
      <c r="AK543" s="18">
        <v>0.42</v>
      </c>
      <c r="AL543" s="18">
        <v>1.3</v>
      </c>
      <c r="AM543" s="18">
        <v>31.9</v>
      </c>
      <c r="AN543" s="18">
        <v>53.33</v>
      </c>
      <c r="AO543" s="2">
        <v>0.04</v>
      </c>
      <c r="AP543" s="2">
        <v>0.5</v>
      </c>
      <c r="AQ543" s="2">
        <v>8.1999999999999993</v>
      </c>
      <c r="AR543" s="2">
        <v>1.0995999999999999</v>
      </c>
      <c r="AS543" s="2">
        <v>0.01</v>
      </c>
      <c r="AT543" s="2">
        <v>0.6</v>
      </c>
      <c r="AU543" s="2">
        <v>1.6</v>
      </c>
      <c r="AV543" s="2">
        <v>0.47339999999999999</v>
      </c>
      <c r="AW543" s="2">
        <v>0.25</v>
      </c>
      <c r="AX543" s="2">
        <v>1.2</v>
      </c>
      <c r="AY543" s="2">
        <v>20.7</v>
      </c>
      <c r="AZ543" s="2">
        <v>17.6691</v>
      </c>
      <c r="BA543" s="2">
        <v>0.65</v>
      </c>
      <c r="BB543" s="2">
        <v>2.2999999999999998</v>
      </c>
      <c r="BC543" s="2">
        <v>27.8</v>
      </c>
      <c r="BD543" s="2">
        <v>60.811100000000003</v>
      </c>
      <c r="BE543" s="4" t="str">
        <f t="shared" si="82"/>
        <v>ABURRIDO</v>
      </c>
      <c r="BF543" s="4">
        <f t="shared" si="83"/>
        <v>0.27180000000000004</v>
      </c>
      <c r="BG543">
        <f t="shared" si="84"/>
        <v>0.04</v>
      </c>
      <c r="BH543">
        <f t="shared" si="85"/>
        <v>0.01</v>
      </c>
      <c r="BI543">
        <f t="shared" si="86"/>
        <v>0.65</v>
      </c>
      <c r="BJ543">
        <f t="shared" si="87"/>
        <v>0.42</v>
      </c>
      <c r="BK543">
        <f t="shared" si="88"/>
        <v>0.23</v>
      </c>
      <c r="BL543">
        <f t="shared" si="89"/>
        <v>2037.4200000000033</v>
      </c>
    </row>
    <row r="544" spans="1:64" x14ac:dyDescent="0.2">
      <c r="A544" s="1">
        <v>542</v>
      </c>
      <c r="B544" s="7" t="s">
        <v>14</v>
      </c>
      <c r="C544" s="3">
        <v>39941</v>
      </c>
      <c r="D544" s="4" t="s">
        <v>626</v>
      </c>
      <c r="E544" s="4" t="s">
        <v>163</v>
      </c>
      <c r="F544" s="5" t="str">
        <f t="shared" si="80"/>
        <v>V</v>
      </c>
      <c r="G544" s="6">
        <v>0.84652777777777777</v>
      </c>
      <c r="H544" s="6">
        <v>0.875</v>
      </c>
      <c r="I544" s="85">
        <f t="shared" si="81"/>
        <v>41.000000000000014</v>
      </c>
      <c r="J544" s="86">
        <f>I544*Segmentos!$D$7*(AH544%)*IF(ISNUMBER(AI544),AI544%,0)</f>
        <v>958153.60000000044</v>
      </c>
      <c r="K544" s="86">
        <f>I544*Segmentos!$D$7*(AL544%)*IF(ISNUMBER(AM544),AM544%,0)</f>
        <v>1250319.6000000006</v>
      </c>
      <c r="L544" s="4"/>
      <c r="M544" s="2">
        <v>6.78</v>
      </c>
      <c r="N544" s="2">
        <v>12</v>
      </c>
      <c r="O544" s="2">
        <v>56.7</v>
      </c>
      <c r="P544" s="2">
        <v>82.648600000000002</v>
      </c>
      <c r="Q544" s="2">
        <v>5.03</v>
      </c>
      <c r="R544" s="2">
        <v>10.3</v>
      </c>
      <c r="S544" s="2">
        <v>48.9</v>
      </c>
      <c r="T544" s="2">
        <v>10.2203</v>
      </c>
      <c r="U544" s="2">
        <v>5.61</v>
      </c>
      <c r="V544" s="2">
        <v>10.8</v>
      </c>
      <c r="W544" s="2">
        <v>52</v>
      </c>
      <c r="X544" s="2">
        <v>14.3322</v>
      </c>
      <c r="Y544" s="2">
        <v>6.32</v>
      </c>
      <c r="Z544" s="2">
        <v>10.7</v>
      </c>
      <c r="AA544" s="2">
        <v>59.1</v>
      </c>
      <c r="AB544" s="2">
        <v>22.7227</v>
      </c>
      <c r="AC544" s="2">
        <v>8.85</v>
      </c>
      <c r="AD544" s="2">
        <v>14.7</v>
      </c>
      <c r="AE544" s="2">
        <v>60.2</v>
      </c>
      <c r="AF544" s="2">
        <v>35.373399999999997</v>
      </c>
      <c r="AG544" s="20">
        <v>5.85</v>
      </c>
      <c r="AH544" s="20">
        <v>10.9</v>
      </c>
      <c r="AI544" s="20">
        <v>53.6</v>
      </c>
      <c r="AJ544" s="20">
        <v>33.803699999999999</v>
      </c>
      <c r="AK544" s="18">
        <v>7.63</v>
      </c>
      <c r="AL544" s="18">
        <v>12.9</v>
      </c>
      <c r="AM544" s="18">
        <v>59.1</v>
      </c>
      <c r="AN544" s="18">
        <v>48.844900000000003</v>
      </c>
      <c r="AO544" s="2">
        <v>5.57</v>
      </c>
      <c r="AP544" s="2">
        <v>10</v>
      </c>
      <c r="AQ544" s="2">
        <v>55.8</v>
      </c>
      <c r="AR544" s="2">
        <v>7.4111000000000002</v>
      </c>
      <c r="AS544" s="2">
        <v>4.4800000000000004</v>
      </c>
      <c r="AT544" s="2">
        <v>11</v>
      </c>
      <c r="AU544" s="2">
        <v>40.700000000000003</v>
      </c>
      <c r="AV544" s="2">
        <v>12.013500000000001</v>
      </c>
      <c r="AW544" s="2">
        <v>7.06</v>
      </c>
      <c r="AX544" s="2">
        <v>13.4</v>
      </c>
      <c r="AY544" s="2">
        <v>52.8</v>
      </c>
      <c r="AZ544" s="2">
        <v>24.746700000000001</v>
      </c>
      <c r="BA544" s="2">
        <v>8.25</v>
      </c>
      <c r="BB544" s="2">
        <v>12</v>
      </c>
      <c r="BC544" s="2">
        <v>68.7</v>
      </c>
      <c r="BD544" s="2">
        <v>38.4773</v>
      </c>
      <c r="BE544" s="4" t="str">
        <f t="shared" si="82"/>
        <v>NO APLICA</v>
      </c>
      <c r="BF544" s="4">
        <f t="shared" si="83"/>
        <v>6.2076000000000002</v>
      </c>
      <c r="BG544">
        <f t="shared" si="84"/>
        <v>5.57</v>
      </c>
      <c r="BH544">
        <f t="shared" si="85"/>
        <v>4.4800000000000004</v>
      </c>
      <c r="BI544">
        <f t="shared" si="86"/>
        <v>8.25</v>
      </c>
      <c r="BJ544">
        <f t="shared" si="87"/>
        <v>7.63</v>
      </c>
      <c r="BK544">
        <f t="shared" si="88"/>
        <v>5.85</v>
      </c>
      <c r="BL544">
        <f t="shared" si="89"/>
        <v>27896.400000000012</v>
      </c>
    </row>
    <row r="545" spans="1:64" x14ac:dyDescent="0.2">
      <c r="A545" s="1">
        <v>543</v>
      </c>
      <c r="B545" s="7" t="s">
        <v>46</v>
      </c>
      <c r="C545" s="3">
        <v>39941</v>
      </c>
      <c r="D545" s="4" t="s">
        <v>627</v>
      </c>
      <c r="E545" s="4" t="s">
        <v>170</v>
      </c>
      <c r="F545" s="5" t="str">
        <f t="shared" si="80"/>
        <v>V</v>
      </c>
      <c r="G545" s="6">
        <v>0.75624999999999998</v>
      </c>
      <c r="H545" s="6">
        <v>0.88402777777777775</v>
      </c>
      <c r="I545" s="85">
        <f t="shared" si="81"/>
        <v>184</v>
      </c>
      <c r="J545" s="86">
        <f>I545*Segmentos!$D$7*(AH545%)*IF(ISNUMBER(AI545),AI545%,0)</f>
        <v>1552518.4</v>
      </c>
      <c r="K545" s="86">
        <f>I545*Segmentos!$D$7*(AL545%)*IF(ISNUMBER(AM545),AM545%,0)</f>
        <v>2634585.6</v>
      </c>
      <c r="L545" s="4"/>
      <c r="M545" s="2">
        <v>2.88</v>
      </c>
      <c r="N545" s="2">
        <v>13.3</v>
      </c>
      <c r="O545" s="2">
        <v>21.7</v>
      </c>
      <c r="P545" s="2">
        <v>54.065800000000003</v>
      </c>
      <c r="Q545" s="2">
        <v>3.25</v>
      </c>
      <c r="R545" s="2">
        <v>14.3</v>
      </c>
      <c r="S545" s="2">
        <v>22.7</v>
      </c>
      <c r="T545" s="2">
        <v>10.186400000000001</v>
      </c>
      <c r="U545" s="2">
        <v>3.72</v>
      </c>
      <c r="V545" s="2">
        <v>15.7</v>
      </c>
      <c r="W545" s="2">
        <v>23.7</v>
      </c>
      <c r="X545" s="2">
        <v>14.6119</v>
      </c>
      <c r="Y545" s="2">
        <v>2.52</v>
      </c>
      <c r="Z545" s="2">
        <v>13.5</v>
      </c>
      <c r="AA545" s="2">
        <v>18.7</v>
      </c>
      <c r="AB545" s="2">
        <v>13.9556</v>
      </c>
      <c r="AC545" s="2">
        <v>2.4900000000000002</v>
      </c>
      <c r="AD545" s="2">
        <v>11</v>
      </c>
      <c r="AE545" s="2">
        <v>22.5</v>
      </c>
      <c r="AF545" s="2">
        <v>15.3118</v>
      </c>
      <c r="AG545" s="20">
        <v>2.11</v>
      </c>
      <c r="AH545" s="20">
        <v>10.6</v>
      </c>
      <c r="AI545" s="20">
        <v>19.899999999999999</v>
      </c>
      <c r="AJ545" s="20">
        <v>18.739100000000001</v>
      </c>
      <c r="AK545" s="18">
        <v>3.58</v>
      </c>
      <c r="AL545" s="18">
        <v>15.7</v>
      </c>
      <c r="AM545" s="18">
        <v>22.8</v>
      </c>
      <c r="AN545" s="18">
        <v>35.326599999999999</v>
      </c>
      <c r="AO545" s="2">
        <v>1.71</v>
      </c>
      <c r="AP545" s="2">
        <v>9.6999999999999993</v>
      </c>
      <c r="AQ545" s="2">
        <v>17.7</v>
      </c>
      <c r="AR545" s="2">
        <v>3.5129000000000001</v>
      </c>
      <c r="AS545" s="2">
        <v>2.99</v>
      </c>
      <c r="AT545" s="2">
        <v>13</v>
      </c>
      <c r="AU545" s="2">
        <v>23.1</v>
      </c>
      <c r="AV545" s="2">
        <v>12.3429</v>
      </c>
      <c r="AW545" s="2">
        <v>3.45</v>
      </c>
      <c r="AX545" s="2">
        <v>13.5</v>
      </c>
      <c r="AY545" s="2">
        <v>25.5</v>
      </c>
      <c r="AZ545" s="2">
        <v>18.625499999999999</v>
      </c>
      <c r="BA545" s="2">
        <v>2.73</v>
      </c>
      <c r="BB545" s="2">
        <v>14.3</v>
      </c>
      <c r="BC545" s="2">
        <v>19</v>
      </c>
      <c r="BD545" s="2">
        <v>19.584399999999999</v>
      </c>
      <c r="BE545" s="4" t="str">
        <f t="shared" si="82"/>
        <v>ABURRIDO</v>
      </c>
      <c r="BF545" s="4">
        <f t="shared" si="83"/>
        <v>3.0004</v>
      </c>
      <c r="BG545">
        <f t="shared" si="84"/>
        <v>1.71</v>
      </c>
      <c r="BH545">
        <f t="shared" si="85"/>
        <v>2.99</v>
      </c>
      <c r="BI545">
        <f t="shared" si="86"/>
        <v>3.45</v>
      </c>
      <c r="BJ545">
        <f t="shared" si="87"/>
        <v>3.58</v>
      </c>
      <c r="BK545">
        <f t="shared" si="88"/>
        <v>2.11</v>
      </c>
      <c r="BL545">
        <f t="shared" si="89"/>
        <v>53104.240000000005</v>
      </c>
    </row>
    <row r="546" spans="1:64" x14ac:dyDescent="0.2">
      <c r="A546" s="1">
        <v>544</v>
      </c>
      <c r="B546" s="7" t="s">
        <v>95</v>
      </c>
      <c r="C546" s="3">
        <v>39941</v>
      </c>
      <c r="D546" s="4" t="s">
        <v>8</v>
      </c>
      <c r="E546" s="4" t="s">
        <v>180</v>
      </c>
      <c r="F546" s="5" t="str">
        <f t="shared" si="80"/>
        <v>V</v>
      </c>
      <c r="G546" s="6">
        <v>0.82708333333333339</v>
      </c>
      <c r="H546" s="6">
        <v>0.87361111111111101</v>
      </c>
      <c r="I546" s="85">
        <f t="shared" si="81"/>
        <v>66.999999999999758</v>
      </c>
      <c r="J546" s="86">
        <f>I546*Segmentos!$D$7*(AH546%)*IF(ISNUMBER(AI546),AI546%,0)</f>
        <v>568159.9999999979</v>
      </c>
      <c r="K546" s="86">
        <f>I546*Segmentos!$D$7*(AL546%)*IF(ISNUMBER(AM546),AM546%,0)</f>
        <v>549775.19999999809</v>
      </c>
      <c r="L546" s="4"/>
      <c r="M546" s="2">
        <v>2.08</v>
      </c>
      <c r="N546" s="2">
        <v>7.9</v>
      </c>
      <c r="O546" s="2">
        <v>26.4</v>
      </c>
      <c r="P546" s="2">
        <v>69.805300000000003</v>
      </c>
      <c r="Q546" s="2">
        <v>2.0299999999999998</v>
      </c>
      <c r="R546" s="2">
        <v>5.2</v>
      </c>
      <c r="S546" s="2">
        <v>38.700000000000003</v>
      </c>
      <c r="T546" s="2">
        <v>11.3226</v>
      </c>
      <c r="U546" s="2">
        <v>1.48</v>
      </c>
      <c r="V546" s="2">
        <v>7</v>
      </c>
      <c r="W546" s="2">
        <v>21.3</v>
      </c>
      <c r="X546" s="2">
        <v>10.4184</v>
      </c>
      <c r="Y546" s="2">
        <v>2.2599999999999998</v>
      </c>
      <c r="Z546" s="2">
        <v>8.1</v>
      </c>
      <c r="AA546" s="2">
        <v>28.1</v>
      </c>
      <c r="AB546" s="2">
        <v>22.398099999999999</v>
      </c>
      <c r="AC546" s="2">
        <v>2.33</v>
      </c>
      <c r="AD546" s="2">
        <v>9.6999999999999993</v>
      </c>
      <c r="AE546" s="2">
        <v>24.1</v>
      </c>
      <c r="AF546" s="2">
        <v>25.6663</v>
      </c>
      <c r="AG546" s="20">
        <v>2.12</v>
      </c>
      <c r="AH546" s="20">
        <v>8</v>
      </c>
      <c r="AI546" s="20">
        <v>26.5</v>
      </c>
      <c r="AJ546" s="20">
        <v>33.6524</v>
      </c>
      <c r="AK546" s="18">
        <v>2.0499999999999998</v>
      </c>
      <c r="AL546" s="18">
        <v>7.8</v>
      </c>
      <c r="AM546" s="18">
        <v>26.3</v>
      </c>
      <c r="AN546" s="18">
        <v>36.152900000000002</v>
      </c>
      <c r="AO546" s="2">
        <v>0.5</v>
      </c>
      <c r="AP546" s="2">
        <v>5.9</v>
      </c>
      <c r="AQ546" s="2">
        <v>8.5</v>
      </c>
      <c r="AR546" s="2">
        <v>1.8468</v>
      </c>
      <c r="AS546" s="2">
        <v>2.12</v>
      </c>
      <c r="AT546" s="2">
        <v>5.9</v>
      </c>
      <c r="AU546" s="2">
        <v>35.700000000000003</v>
      </c>
      <c r="AV546" s="2">
        <v>15.6691</v>
      </c>
      <c r="AW546" s="2">
        <v>1.07</v>
      </c>
      <c r="AX546" s="2">
        <v>7.4</v>
      </c>
      <c r="AY546" s="2">
        <v>14.6</v>
      </c>
      <c r="AZ546" s="2">
        <v>10.3314</v>
      </c>
      <c r="BA546" s="2">
        <v>3.27</v>
      </c>
      <c r="BB546" s="2">
        <v>10</v>
      </c>
      <c r="BC546" s="2">
        <v>32.799999999999997</v>
      </c>
      <c r="BD546" s="2">
        <v>41.957999999999998</v>
      </c>
      <c r="BE546" s="4" t="str">
        <f t="shared" si="82"/>
        <v>ABURRIDO</v>
      </c>
      <c r="BF546" s="4">
        <f t="shared" si="83"/>
        <v>2.2946</v>
      </c>
      <c r="BG546">
        <f t="shared" si="84"/>
        <v>0.5</v>
      </c>
      <c r="BH546">
        <f t="shared" si="85"/>
        <v>2.12</v>
      </c>
      <c r="BI546">
        <f t="shared" si="86"/>
        <v>3.27</v>
      </c>
      <c r="BJ546">
        <f t="shared" si="87"/>
        <v>2.0499999999999998</v>
      </c>
      <c r="BK546">
        <f t="shared" si="88"/>
        <v>2.12</v>
      </c>
      <c r="BL546">
        <f t="shared" si="89"/>
        <v>13973.51999999995</v>
      </c>
    </row>
    <row r="547" spans="1:64" x14ac:dyDescent="0.2">
      <c r="A547" s="1">
        <v>545</v>
      </c>
      <c r="B547" s="7" t="s">
        <v>10</v>
      </c>
      <c r="C547" s="3">
        <v>39941</v>
      </c>
      <c r="D547" s="4" t="s">
        <v>8</v>
      </c>
      <c r="E547" s="4" t="s">
        <v>164</v>
      </c>
      <c r="F547" s="5" t="str">
        <f t="shared" si="80"/>
        <v>V</v>
      </c>
      <c r="G547" s="6">
        <v>0.87361111111111101</v>
      </c>
      <c r="H547" s="6">
        <v>0.91736111111111107</v>
      </c>
      <c r="I547" s="85">
        <f t="shared" si="81"/>
        <v>63.000000000000099</v>
      </c>
      <c r="J547" s="86">
        <f>I547*Segmentos!$D$7*(AH547%)*IF(ISNUMBER(AI547),AI547%,0)</f>
        <v>976903.20000000158</v>
      </c>
      <c r="K547" s="86">
        <f>I547*Segmentos!$D$7*(AL547%)*IF(ISNUMBER(AM547),AM547%,0)</f>
        <v>982800.00000000163</v>
      </c>
      <c r="L547" s="4"/>
      <c r="M547" s="2">
        <v>3.89</v>
      </c>
      <c r="N547" s="2">
        <v>13.6</v>
      </c>
      <c r="O547" s="2">
        <v>28.7</v>
      </c>
      <c r="P547" s="2">
        <v>89.036199999999994</v>
      </c>
      <c r="Q547" s="2">
        <v>1.52</v>
      </c>
      <c r="R547" s="2">
        <v>6.3</v>
      </c>
      <c r="S547" s="2">
        <v>24.3</v>
      </c>
      <c r="T547" s="2">
        <v>5.8075000000000001</v>
      </c>
      <c r="U547" s="2">
        <v>2.56</v>
      </c>
      <c r="V547" s="2">
        <v>9.9</v>
      </c>
      <c r="W547" s="2">
        <v>25.7</v>
      </c>
      <c r="X547" s="2">
        <v>12.2751</v>
      </c>
      <c r="Y547" s="2">
        <v>3.55</v>
      </c>
      <c r="Z547" s="2">
        <v>15.5</v>
      </c>
      <c r="AA547" s="2">
        <v>22.9</v>
      </c>
      <c r="AB547" s="2">
        <v>23.973800000000001</v>
      </c>
      <c r="AC547" s="2">
        <v>6.25</v>
      </c>
      <c r="AD547" s="2">
        <v>17.899999999999999</v>
      </c>
      <c r="AE547" s="2">
        <v>34.9</v>
      </c>
      <c r="AF547" s="2">
        <v>46.979799999999997</v>
      </c>
      <c r="AG547" s="20">
        <v>3.87</v>
      </c>
      <c r="AH547" s="20">
        <v>14.2</v>
      </c>
      <c r="AI547" s="20">
        <v>27.3</v>
      </c>
      <c r="AJ547" s="20">
        <v>42.0261</v>
      </c>
      <c r="AK547" s="18">
        <v>3.91</v>
      </c>
      <c r="AL547" s="18">
        <v>13</v>
      </c>
      <c r="AM547" s="18">
        <v>30</v>
      </c>
      <c r="AN547" s="18">
        <v>47.010100000000001</v>
      </c>
      <c r="AO547" s="2">
        <v>1.17</v>
      </c>
      <c r="AP547" s="2">
        <v>7.8</v>
      </c>
      <c r="AQ547" s="2">
        <v>15</v>
      </c>
      <c r="AR547" s="2">
        <v>2.9295</v>
      </c>
      <c r="AS547" s="2">
        <v>3.76</v>
      </c>
      <c r="AT547" s="2">
        <v>11.2</v>
      </c>
      <c r="AU547" s="2">
        <v>33.6</v>
      </c>
      <c r="AV547" s="2">
        <v>18.979500000000002</v>
      </c>
      <c r="AW547" s="2">
        <v>3</v>
      </c>
      <c r="AX547" s="2">
        <v>13.3</v>
      </c>
      <c r="AY547" s="2">
        <v>22.7</v>
      </c>
      <c r="AZ547" s="2">
        <v>19.773900000000001</v>
      </c>
      <c r="BA547" s="2">
        <v>5.4</v>
      </c>
      <c r="BB547" s="2">
        <v>16.8</v>
      </c>
      <c r="BC547" s="2">
        <v>32.1</v>
      </c>
      <c r="BD547" s="2">
        <v>47.353400000000001</v>
      </c>
      <c r="BE547" s="4" t="str">
        <f t="shared" si="82"/>
        <v>NO APLICA</v>
      </c>
      <c r="BF547" s="4">
        <f t="shared" si="83"/>
        <v>4.0198000000000009</v>
      </c>
      <c r="BG547">
        <f t="shared" si="84"/>
        <v>1.17</v>
      </c>
      <c r="BH547">
        <f t="shared" si="85"/>
        <v>3.76</v>
      </c>
      <c r="BI547">
        <f t="shared" si="86"/>
        <v>5.4</v>
      </c>
      <c r="BJ547">
        <f t="shared" si="87"/>
        <v>3.91</v>
      </c>
      <c r="BK547">
        <f t="shared" si="88"/>
        <v>3.87</v>
      </c>
      <c r="BL547">
        <f t="shared" si="89"/>
        <v>24590.160000000036</v>
      </c>
    </row>
    <row r="548" spans="1:64" x14ac:dyDescent="0.2">
      <c r="A548" s="1">
        <v>546</v>
      </c>
      <c r="B548" s="7" t="s">
        <v>48</v>
      </c>
      <c r="C548" s="3">
        <v>39941</v>
      </c>
      <c r="D548" s="4" t="s">
        <v>8</v>
      </c>
      <c r="E548" s="4" t="s">
        <v>176</v>
      </c>
      <c r="F548" s="5" t="str">
        <f t="shared" si="80"/>
        <v>V</v>
      </c>
      <c r="G548" s="6">
        <v>0.91736111111111107</v>
      </c>
      <c r="H548" s="6">
        <v>3.1944444444444449E-2</v>
      </c>
      <c r="I548" s="85">
        <f t="shared" si="81"/>
        <v>165.00000000000006</v>
      </c>
      <c r="J548" s="86">
        <f>I548*Segmentos!$D$7*(AH548%)*IF(ISNUMBER(AI548),AI548%,0)</f>
        <v>5320062.0000000019</v>
      </c>
      <c r="K548" s="86">
        <f>I548*Segmentos!$D$7*(AL548%)*IF(ISNUMBER(AM548),AM548%,0)</f>
        <v>5367648.0000000019</v>
      </c>
      <c r="L548" s="4"/>
      <c r="M548" s="2">
        <v>8.1</v>
      </c>
      <c r="N548" s="2">
        <v>27.4</v>
      </c>
      <c r="O548" s="2">
        <v>29.6</v>
      </c>
      <c r="P548" s="2">
        <v>81.128200000000007</v>
      </c>
      <c r="Q548" s="2">
        <v>4.91</v>
      </c>
      <c r="R548" s="2">
        <v>17.899999999999999</v>
      </c>
      <c r="S548" s="2">
        <v>27.5</v>
      </c>
      <c r="T548" s="2">
        <v>8.2059999999999995</v>
      </c>
      <c r="U548" s="2">
        <v>7.31</v>
      </c>
      <c r="V548" s="2">
        <v>25.1</v>
      </c>
      <c r="W548" s="2">
        <v>29.1</v>
      </c>
      <c r="X548" s="2">
        <v>15.3536</v>
      </c>
      <c r="Y548" s="2">
        <v>8.77</v>
      </c>
      <c r="Z548" s="2">
        <v>29.1</v>
      </c>
      <c r="AA548" s="2">
        <v>30.1</v>
      </c>
      <c r="AB548" s="2">
        <v>25.9389</v>
      </c>
      <c r="AC548" s="2">
        <v>9.6199999999999992</v>
      </c>
      <c r="AD548" s="2">
        <v>32.200000000000003</v>
      </c>
      <c r="AE548" s="2">
        <v>29.9</v>
      </c>
      <c r="AF548" s="2">
        <v>31.6297</v>
      </c>
      <c r="AG548" s="20">
        <v>8.06</v>
      </c>
      <c r="AH548" s="20">
        <v>27.7</v>
      </c>
      <c r="AI548" s="20">
        <v>29.1</v>
      </c>
      <c r="AJ548" s="20">
        <v>38.282200000000003</v>
      </c>
      <c r="AK548" s="18">
        <v>8.14</v>
      </c>
      <c r="AL548" s="18">
        <v>27.2</v>
      </c>
      <c r="AM548" s="18">
        <v>29.9</v>
      </c>
      <c r="AN548" s="18">
        <v>42.845999999999997</v>
      </c>
      <c r="AO548" s="2">
        <v>2.25</v>
      </c>
      <c r="AP548" s="2">
        <v>14.8</v>
      </c>
      <c r="AQ548" s="2">
        <v>15.2</v>
      </c>
      <c r="AR548" s="2">
        <v>2.4628999999999999</v>
      </c>
      <c r="AS548" s="2">
        <v>4.8600000000000003</v>
      </c>
      <c r="AT548" s="2">
        <v>20.6</v>
      </c>
      <c r="AU548" s="2">
        <v>23.6</v>
      </c>
      <c r="AV548" s="2">
        <v>10.7325</v>
      </c>
      <c r="AW548" s="2">
        <v>9.7899999999999991</v>
      </c>
      <c r="AX548" s="2">
        <v>28.2</v>
      </c>
      <c r="AY548" s="2">
        <v>34.700000000000003</v>
      </c>
      <c r="AZ548" s="2">
        <v>28.188800000000001</v>
      </c>
      <c r="BA548" s="2">
        <v>10.36</v>
      </c>
      <c r="BB548" s="2">
        <v>34.4</v>
      </c>
      <c r="BC548" s="2">
        <v>30.2</v>
      </c>
      <c r="BD548" s="2">
        <v>39.744</v>
      </c>
      <c r="BE548" s="4" t="str">
        <f t="shared" si="82"/>
        <v>ENTRETENIDO</v>
      </c>
      <c r="BF548" s="4">
        <f t="shared" si="83"/>
        <v>6.8985999999999992</v>
      </c>
      <c r="BG548">
        <f t="shared" si="84"/>
        <v>2.25</v>
      </c>
      <c r="BH548">
        <f t="shared" si="85"/>
        <v>4.8600000000000003</v>
      </c>
      <c r="BI548">
        <f t="shared" si="86"/>
        <v>10.36</v>
      </c>
      <c r="BJ548">
        <f t="shared" si="87"/>
        <v>8.14</v>
      </c>
      <c r="BK548">
        <f t="shared" si="88"/>
        <v>8.06</v>
      </c>
      <c r="BL548">
        <f t="shared" si="89"/>
        <v>133821.60000000003</v>
      </c>
    </row>
    <row r="549" spans="1:64" x14ac:dyDescent="0.2">
      <c r="A549" s="1">
        <v>547</v>
      </c>
      <c r="B549" s="7" t="s">
        <v>83</v>
      </c>
      <c r="C549" s="3">
        <v>39941</v>
      </c>
      <c r="D549" s="4" t="s">
        <v>629</v>
      </c>
      <c r="E549" s="4" t="s">
        <v>170</v>
      </c>
      <c r="F549" s="5" t="str">
        <f t="shared" si="80"/>
        <v>V</v>
      </c>
      <c r="G549" s="6">
        <v>0.875</v>
      </c>
      <c r="H549" s="6">
        <v>0.89097222222222217</v>
      </c>
      <c r="I549" s="85">
        <f t="shared" si="81"/>
        <v>22.999999999999918</v>
      </c>
      <c r="J549" s="86">
        <f>I549*Segmentos!$D$7*(AH549%)*IF(ISNUMBER(AI549),AI549%,0)</f>
        <v>21362.399999999925</v>
      </c>
      <c r="K549" s="86">
        <f>I549*Segmentos!$D$7*(AL549%)*IF(ISNUMBER(AM549),AM549%,0)</f>
        <v>81640.799999999712</v>
      </c>
      <c r="L549" s="4"/>
      <c r="M549" s="2">
        <v>0.56999999999999995</v>
      </c>
      <c r="N549" s="2">
        <v>1.3</v>
      </c>
      <c r="O549" s="2">
        <v>43.5</v>
      </c>
      <c r="P549" s="2">
        <v>63.2744</v>
      </c>
      <c r="Q549" s="2">
        <v>0.11</v>
      </c>
      <c r="R549" s="2">
        <v>0.8</v>
      </c>
      <c r="S549" s="2">
        <v>14.5</v>
      </c>
      <c r="T549" s="2">
        <v>2.0421999999999998</v>
      </c>
      <c r="U549" s="2">
        <v>0.68</v>
      </c>
      <c r="V549" s="2">
        <v>1.4</v>
      </c>
      <c r="W549" s="2">
        <v>47</v>
      </c>
      <c r="X549" s="2">
        <v>15.897500000000001</v>
      </c>
      <c r="Y549" s="2">
        <v>0.35</v>
      </c>
      <c r="Z549" s="2">
        <v>0.9</v>
      </c>
      <c r="AA549" s="2">
        <v>37.200000000000003</v>
      </c>
      <c r="AB549" s="2">
        <v>11.568099999999999</v>
      </c>
      <c r="AC549" s="2">
        <v>0.92</v>
      </c>
      <c r="AD549" s="2">
        <v>1.8</v>
      </c>
      <c r="AE549" s="2">
        <v>50.9</v>
      </c>
      <c r="AF549" s="2">
        <v>33.766500000000001</v>
      </c>
      <c r="AG549" s="20">
        <v>0.23</v>
      </c>
      <c r="AH549" s="20">
        <v>0.9</v>
      </c>
      <c r="AI549" s="20">
        <v>25.8</v>
      </c>
      <c r="AJ549" s="20">
        <v>12.3489</v>
      </c>
      <c r="AK549" s="18">
        <v>0.87</v>
      </c>
      <c r="AL549" s="18">
        <v>1.7</v>
      </c>
      <c r="AM549" s="18">
        <v>52.2</v>
      </c>
      <c r="AN549" s="18">
        <v>50.9255</v>
      </c>
      <c r="AO549" s="2">
        <v>0.01</v>
      </c>
      <c r="AP549" s="2">
        <v>0.2</v>
      </c>
      <c r="AQ549" s="2">
        <v>6.9</v>
      </c>
      <c r="AR549" s="2">
        <v>0.18240000000000001</v>
      </c>
      <c r="AS549" s="2">
        <v>0.1</v>
      </c>
      <c r="AT549" s="2">
        <v>1</v>
      </c>
      <c r="AU549" s="2">
        <v>9.8000000000000007</v>
      </c>
      <c r="AV549" s="2">
        <v>2.399</v>
      </c>
      <c r="AW549" s="2">
        <v>0.05</v>
      </c>
      <c r="AX549" s="2">
        <v>0.6</v>
      </c>
      <c r="AY549" s="2">
        <v>8.6999999999999993</v>
      </c>
      <c r="AZ549" s="2">
        <v>1.6468</v>
      </c>
      <c r="BA549" s="2">
        <v>1.38</v>
      </c>
      <c r="BB549" s="2">
        <v>2.2999999999999998</v>
      </c>
      <c r="BC549" s="2">
        <v>59.5</v>
      </c>
      <c r="BD549" s="2">
        <v>59.046199999999999</v>
      </c>
      <c r="BE549" s="4" t="str">
        <f t="shared" si="82"/>
        <v>NO APLICA</v>
      </c>
      <c r="BF549" s="4">
        <f t="shared" si="83"/>
        <v>0.57779999999999998</v>
      </c>
      <c r="BG549">
        <f t="shared" si="84"/>
        <v>0.01</v>
      </c>
      <c r="BH549">
        <f t="shared" si="85"/>
        <v>0.1</v>
      </c>
      <c r="BI549">
        <f t="shared" si="86"/>
        <v>1.38</v>
      </c>
      <c r="BJ549">
        <f t="shared" si="87"/>
        <v>0.87</v>
      </c>
      <c r="BK549">
        <f t="shared" si="88"/>
        <v>0.23</v>
      </c>
      <c r="BL549">
        <f t="shared" si="89"/>
        <v>1300.6499999999955</v>
      </c>
    </row>
    <row r="550" spans="1:64" x14ac:dyDescent="0.2">
      <c r="A550" s="1">
        <v>548</v>
      </c>
      <c r="B550" s="7" t="s">
        <v>47</v>
      </c>
      <c r="C550" s="3">
        <v>39941</v>
      </c>
      <c r="D550" s="4" t="s">
        <v>3</v>
      </c>
      <c r="E550" s="4" t="s">
        <v>175</v>
      </c>
      <c r="F550" s="5" t="str">
        <f t="shared" si="80"/>
        <v>V</v>
      </c>
      <c r="G550" s="6">
        <v>0.91736111111111107</v>
      </c>
      <c r="H550" s="6">
        <v>3.5416666666666666E-2</v>
      </c>
      <c r="I550" s="85">
        <f t="shared" si="81"/>
        <v>170.00000000000006</v>
      </c>
      <c r="J550" s="86">
        <f>I550*Segmentos!$D$7*(AH550%)*IF(ISNUMBER(AI550),AI550%,0)</f>
        <v>2086240.0000000009</v>
      </c>
      <c r="K550" s="86">
        <f>I550*Segmentos!$D$7*(AL550%)*IF(ISNUMBER(AM550),AM550%,0)</f>
        <v>4666500.0000000019</v>
      </c>
      <c r="L550" s="4"/>
      <c r="M550" s="2">
        <v>5.0599999999999996</v>
      </c>
      <c r="N550" s="2">
        <v>27.2</v>
      </c>
      <c r="O550" s="2">
        <v>18.600000000000001</v>
      </c>
      <c r="P550" s="2">
        <v>90.528700000000001</v>
      </c>
      <c r="Q550" s="2">
        <v>3.14</v>
      </c>
      <c r="R550" s="2">
        <v>14.5</v>
      </c>
      <c r="S550" s="2">
        <v>21.6</v>
      </c>
      <c r="T550" s="2">
        <v>9.3725000000000005</v>
      </c>
      <c r="U550" s="2">
        <v>4.7300000000000004</v>
      </c>
      <c r="V550" s="2">
        <v>26.8</v>
      </c>
      <c r="W550" s="2">
        <v>17.600000000000001</v>
      </c>
      <c r="X550" s="2">
        <v>17.750299999999999</v>
      </c>
      <c r="Y550" s="2">
        <v>4.38</v>
      </c>
      <c r="Z550" s="2">
        <v>30.5</v>
      </c>
      <c r="AA550" s="2">
        <v>14.3</v>
      </c>
      <c r="AB550" s="2">
        <v>23.1389</v>
      </c>
      <c r="AC550" s="2">
        <v>6.86</v>
      </c>
      <c r="AD550" s="2">
        <v>31</v>
      </c>
      <c r="AE550" s="2">
        <v>22.1</v>
      </c>
      <c r="AF550" s="2">
        <v>40.267000000000003</v>
      </c>
      <c r="AG550" s="20">
        <v>3.07</v>
      </c>
      <c r="AH550" s="20">
        <v>23.6</v>
      </c>
      <c r="AI550" s="20">
        <v>13</v>
      </c>
      <c r="AJ550" s="20">
        <v>26.0991</v>
      </c>
      <c r="AK550" s="18">
        <v>6.85</v>
      </c>
      <c r="AL550" s="18">
        <v>30.5</v>
      </c>
      <c r="AM550" s="18">
        <v>22.5</v>
      </c>
      <c r="AN550" s="18">
        <v>64.429599999999994</v>
      </c>
      <c r="AO550" s="2">
        <v>3.67</v>
      </c>
      <c r="AP550" s="2">
        <v>19.899999999999999</v>
      </c>
      <c r="AQ550" s="2">
        <v>18.399999999999999</v>
      </c>
      <c r="AR550" s="2">
        <v>7.1664000000000003</v>
      </c>
      <c r="AS550" s="2">
        <v>4.16</v>
      </c>
      <c r="AT550" s="2">
        <v>21.2</v>
      </c>
      <c r="AU550" s="2">
        <v>19.600000000000001</v>
      </c>
      <c r="AV550" s="2">
        <v>16.403400000000001</v>
      </c>
      <c r="AW550" s="2">
        <v>5.75</v>
      </c>
      <c r="AX550" s="2">
        <v>29</v>
      </c>
      <c r="AY550" s="2">
        <v>19.8</v>
      </c>
      <c r="AZ550" s="2">
        <v>29.570399999999999</v>
      </c>
      <c r="BA550" s="2">
        <v>5.46</v>
      </c>
      <c r="BB550" s="2">
        <v>31.4</v>
      </c>
      <c r="BC550" s="2">
        <v>17.399999999999999</v>
      </c>
      <c r="BD550" s="2">
        <v>37.388500000000001</v>
      </c>
      <c r="BE550" s="4" t="str">
        <f t="shared" si="82"/>
        <v>ABURRIDO</v>
      </c>
      <c r="BF550" s="4">
        <f t="shared" si="83"/>
        <v>4.8236000000000008</v>
      </c>
      <c r="BG550">
        <f t="shared" si="84"/>
        <v>3.67</v>
      </c>
      <c r="BH550">
        <f t="shared" si="85"/>
        <v>4.16</v>
      </c>
      <c r="BI550">
        <f t="shared" si="86"/>
        <v>5.75</v>
      </c>
      <c r="BJ550">
        <f t="shared" si="87"/>
        <v>6.85</v>
      </c>
      <c r="BK550">
        <f t="shared" si="88"/>
        <v>3.07</v>
      </c>
      <c r="BL550">
        <f t="shared" si="89"/>
        <v>86006.400000000038</v>
      </c>
    </row>
    <row r="551" spans="1:64" x14ac:dyDescent="0.2">
      <c r="A551" s="1">
        <v>549</v>
      </c>
      <c r="B551" s="7" t="s">
        <v>23</v>
      </c>
      <c r="C551" s="3">
        <v>39941</v>
      </c>
      <c r="D551" s="4" t="s">
        <v>629</v>
      </c>
      <c r="E551" s="4" t="s">
        <v>170</v>
      </c>
      <c r="F551" s="5" t="str">
        <f t="shared" si="80"/>
        <v>V</v>
      </c>
      <c r="G551" s="6">
        <v>0.90069444444444446</v>
      </c>
      <c r="H551" s="6">
        <v>0.90625</v>
      </c>
      <c r="I551" s="85">
        <f t="shared" si="81"/>
        <v>7.9999999999999716</v>
      </c>
      <c r="J551" s="86">
        <f>I551*Segmentos!$D$7*(AH551%)*IF(ISNUMBER(AI551),AI551%,0)</f>
        <v>5708.7999999999802</v>
      </c>
      <c r="K551" s="86">
        <f>I551*Segmentos!$D$7*(AL551%)*IF(ISNUMBER(AM551),AM551%,0)</f>
        <v>23161.599999999922</v>
      </c>
      <c r="L551" s="4"/>
      <c r="M551" s="2">
        <v>0.45</v>
      </c>
      <c r="N551" s="2">
        <v>0.6</v>
      </c>
      <c r="O551" s="2">
        <v>69.099999999999994</v>
      </c>
      <c r="P551" s="2">
        <v>35.207299999999996</v>
      </c>
      <c r="Q551" s="2">
        <v>0.36</v>
      </c>
      <c r="R551" s="2">
        <v>0.5</v>
      </c>
      <c r="S551" s="2">
        <v>70.900000000000006</v>
      </c>
      <c r="T551" s="2">
        <v>4.7504999999999997</v>
      </c>
      <c r="U551" s="2">
        <v>0.76</v>
      </c>
      <c r="V551" s="2">
        <v>1</v>
      </c>
      <c r="W551" s="2">
        <v>73.900000000000006</v>
      </c>
      <c r="X551" s="2">
        <v>12.5725</v>
      </c>
      <c r="Y551" s="2">
        <v>0.12</v>
      </c>
      <c r="Z551" s="2">
        <v>0.3</v>
      </c>
      <c r="AA551" s="2">
        <v>37</v>
      </c>
      <c r="AB551" s="2">
        <v>2.7130999999999998</v>
      </c>
      <c r="AC551" s="2">
        <v>0.59</v>
      </c>
      <c r="AD551" s="2">
        <v>0.8</v>
      </c>
      <c r="AE551" s="2">
        <v>76.099999999999994</v>
      </c>
      <c r="AF551" s="2">
        <v>15.171099999999999</v>
      </c>
      <c r="AG551" s="20">
        <v>0.17</v>
      </c>
      <c r="AH551" s="20">
        <v>0.2</v>
      </c>
      <c r="AI551" s="20">
        <v>89.2</v>
      </c>
      <c r="AJ551" s="20">
        <v>6.3414000000000001</v>
      </c>
      <c r="AK551" s="18">
        <v>0.7</v>
      </c>
      <c r="AL551" s="18">
        <v>1.1000000000000001</v>
      </c>
      <c r="AM551" s="18">
        <v>65.8</v>
      </c>
      <c r="AN551" s="18">
        <v>28.8659</v>
      </c>
      <c r="AO551" s="2">
        <v>0.04</v>
      </c>
      <c r="AP551" s="2">
        <v>0.1</v>
      </c>
      <c r="AQ551" s="2">
        <v>25</v>
      </c>
      <c r="AR551" s="2">
        <v>0.30819999999999997</v>
      </c>
      <c r="AS551" s="2">
        <v>7.0000000000000007E-2</v>
      </c>
      <c r="AT551" s="2">
        <v>0.1</v>
      </c>
      <c r="AU551" s="2">
        <v>62.5</v>
      </c>
      <c r="AV551" s="2">
        <v>1.1606000000000001</v>
      </c>
      <c r="AW551" s="2">
        <v>0</v>
      </c>
      <c r="AX551" s="2">
        <v>0</v>
      </c>
      <c r="AY551" s="8" t="s">
        <v>577</v>
      </c>
      <c r="AZ551" s="2">
        <v>0</v>
      </c>
      <c r="BA551" s="2">
        <v>1.1200000000000001</v>
      </c>
      <c r="BB551" s="2">
        <v>1.6</v>
      </c>
      <c r="BC551" s="2">
        <v>70.400000000000006</v>
      </c>
      <c r="BD551" s="2">
        <v>33.738500000000002</v>
      </c>
      <c r="BE551" s="4" t="str">
        <f t="shared" si="82"/>
        <v>NO APLICA</v>
      </c>
      <c r="BF551" s="4">
        <f t="shared" si="83"/>
        <v>0.46560000000000007</v>
      </c>
      <c r="BG551">
        <f t="shared" si="84"/>
        <v>0.04</v>
      </c>
      <c r="BH551">
        <f t="shared" si="85"/>
        <v>7.0000000000000007E-2</v>
      </c>
      <c r="BI551">
        <f t="shared" si="86"/>
        <v>1.1200000000000001</v>
      </c>
      <c r="BJ551">
        <f t="shared" si="87"/>
        <v>0.7</v>
      </c>
      <c r="BK551">
        <f t="shared" si="88"/>
        <v>0.17</v>
      </c>
      <c r="BL551">
        <f t="shared" si="89"/>
        <v>331.67999999999881</v>
      </c>
    </row>
    <row r="552" spans="1:64" x14ac:dyDescent="0.2">
      <c r="A552" s="1">
        <v>550</v>
      </c>
      <c r="B552" s="7" t="s">
        <v>25</v>
      </c>
      <c r="C552" s="3">
        <v>39941</v>
      </c>
      <c r="D552" s="4" t="s">
        <v>629</v>
      </c>
      <c r="E552" s="4" t="s">
        <v>171</v>
      </c>
      <c r="F552" s="5" t="str">
        <f t="shared" si="80"/>
        <v>V</v>
      </c>
      <c r="G552" s="6">
        <v>0.89722222222222225</v>
      </c>
      <c r="H552" s="6">
        <v>0.89861111111111114</v>
      </c>
      <c r="I552" s="85">
        <f t="shared" si="81"/>
        <v>1.9999999999999929</v>
      </c>
      <c r="J552" s="86">
        <f>I552*Segmentos!$D$7*(AH552%)*IF(ISNUMBER(AI552),AI552%,0)</f>
        <v>1821.5999999999938</v>
      </c>
      <c r="K552" s="86">
        <f>I552*Segmentos!$D$7*(AL552%)*IF(ISNUMBER(AM552),AM552%,0)</f>
        <v>6599.9999999999782</v>
      </c>
      <c r="L552" s="4"/>
      <c r="M552" s="2">
        <v>0.52</v>
      </c>
      <c r="N552" s="2">
        <v>0.7</v>
      </c>
      <c r="O552" s="2">
        <v>75.2</v>
      </c>
      <c r="P552" s="2">
        <v>38.5929</v>
      </c>
      <c r="Q552" s="2">
        <v>0.44</v>
      </c>
      <c r="R552" s="2">
        <v>0.6</v>
      </c>
      <c r="S552" s="2">
        <v>70.8</v>
      </c>
      <c r="T552" s="2">
        <v>5.4602000000000004</v>
      </c>
      <c r="U552" s="2">
        <v>0.6</v>
      </c>
      <c r="V552" s="2">
        <v>0.6</v>
      </c>
      <c r="W552" s="2">
        <v>100</v>
      </c>
      <c r="X552" s="2">
        <v>9.4573</v>
      </c>
      <c r="Y552" s="2">
        <v>0.33</v>
      </c>
      <c r="Z552" s="2">
        <v>0.6</v>
      </c>
      <c r="AA552" s="2">
        <v>51.9</v>
      </c>
      <c r="AB552" s="2">
        <v>7.2332999999999998</v>
      </c>
      <c r="AC552" s="2">
        <v>0.67</v>
      </c>
      <c r="AD552" s="2">
        <v>0.8</v>
      </c>
      <c r="AE552" s="2">
        <v>81.2</v>
      </c>
      <c r="AF552" s="2">
        <v>16.4421</v>
      </c>
      <c r="AG552" s="20">
        <v>0.21</v>
      </c>
      <c r="AH552" s="20">
        <v>0.3</v>
      </c>
      <c r="AI552" s="20">
        <v>75.900000000000006</v>
      </c>
      <c r="AJ552" s="20">
        <v>7.5190000000000001</v>
      </c>
      <c r="AK552" s="18">
        <v>0.79</v>
      </c>
      <c r="AL552" s="18">
        <v>1.1000000000000001</v>
      </c>
      <c r="AM552" s="18">
        <v>75</v>
      </c>
      <c r="AN552" s="18">
        <v>31.073899999999998</v>
      </c>
      <c r="AO552" s="2">
        <v>0.04</v>
      </c>
      <c r="AP552" s="2">
        <v>0.1</v>
      </c>
      <c r="AQ552" s="2">
        <v>30.7</v>
      </c>
      <c r="AR552" s="2">
        <v>0.29110000000000003</v>
      </c>
      <c r="AS552" s="2">
        <v>0.02</v>
      </c>
      <c r="AT552" s="2">
        <v>0</v>
      </c>
      <c r="AU552" s="2">
        <v>100</v>
      </c>
      <c r="AV552" s="2">
        <v>0.32979999999999998</v>
      </c>
      <c r="AW552" s="2">
        <v>0.28999999999999998</v>
      </c>
      <c r="AX552" s="2">
        <v>0.6</v>
      </c>
      <c r="AY552" s="2">
        <v>47.3</v>
      </c>
      <c r="AZ552" s="2">
        <v>6.2484000000000002</v>
      </c>
      <c r="BA552" s="2">
        <v>1.1100000000000001</v>
      </c>
      <c r="BB552" s="2">
        <v>1.3</v>
      </c>
      <c r="BC552" s="2">
        <v>86.1</v>
      </c>
      <c r="BD552" s="2">
        <v>31.723600000000001</v>
      </c>
      <c r="BE552" s="4" t="str">
        <f t="shared" si="82"/>
        <v>NO APLICA</v>
      </c>
      <c r="BF552" s="4">
        <f t="shared" si="83"/>
        <v>0.45660000000000001</v>
      </c>
      <c r="BG552">
        <f t="shared" si="84"/>
        <v>0.04</v>
      </c>
      <c r="BH552">
        <f t="shared" si="85"/>
        <v>0.02</v>
      </c>
      <c r="BI552">
        <f t="shared" si="86"/>
        <v>1.1100000000000001</v>
      </c>
      <c r="BJ552">
        <f t="shared" si="87"/>
        <v>0.79</v>
      </c>
      <c r="BK552">
        <f t="shared" si="88"/>
        <v>0.21</v>
      </c>
      <c r="BL552">
        <f t="shared" si="89"/>
        <v>105.27999999999963</v>
      </c>
    </row>
    <row r="553" spans="1:64" x14ac:dyDescent="0.2">
      <c r="A553" s="1">
        <v>551</v>
      </c>
      <c r="B553" s="7" t="s">
        <v>87</v>
      </c>
      <c r="C553" s="3">
        <v>39941</v>
      </c>
      <c r="D553" s="4" t="s">
        <v>628</v>
      </c>
      <c r="E553" s="4" t="s">
        <v>169</v>
      </c>
      <c r="F553" s="5" t="str">
        <f t="shared" si="80"/>
        <v>V</v>
      </c>
      <c r="G553" s="6">
        <v>0.84236111111111101</v>
      </c>
      <c r="H553" s="6">
        <v>0.87569444444444444</v>
      </c>
      <c r="I553" s="85">
        <f t="shared" si="81"/>
        <v>48.000000000000149</v>
      </c>
      <c r="J553" s="86">
        <f>I553*Segmentos!$D$7*(AH553%)*IF(ISNUMBER(AI553),AI553%,0)</f>
        <v>156710.40000000046</v>
      </c>
      <c r="K553" s="86">
        <f>I553*Segmentos!$D$7*(AL553%)*IF(ISNUMBER(AM553),AM553%,0)</f>
        <v>81216.000000000262</v>
      </c>
      <c r="L553" s="4"/>
      <c r="M553" s="2">
        <v>0.61</v>
      </c>
      <c r="N553" s="2">
        <v>1.6</v>
      </c>
      <c r="O553" s="2">
        <v>37.700000000000003</v>
      </c>
      <c r="P553" s="2">
        <v>88.368600000000001</v>
      </c>
      <c r="Q553" s="2">
        <v>0.45</v>
      </c>
      <c r="R553" s="2">
        <v>0.8</v>
      </c>
      <c r="S553" s="2">
        <v>55.1</v>
      </c>
      <c r="T553" s="2">
        <v>10.797000000000001</v>
      </c>
      <c r="U553" s="2">
        <v>0.01</v>
      </c>
      <c r="V553" s="2">
        <v>0.3</v>
      </c>
      <c r="W553" s="2">
        <v>2.1</v>
      </c>
      <c r="X553" s="2">
        <v>0.15909999999999999</v>
      </c>
      <c r="Y553" s="2">
        <v>0.74</v>
      </c>
      <c r="Z553" s="2">
        <v>2.5</v>
      </c>
      <c r="AA553" s="2">
        <v>30.1</v>
      </c>
      <c r="AB553" s="2">
        <v>31.925799999999999</v>
      </c>
      <c r="AC553" s="2">
        <v>0.95</v>
      </c>
      <c r="AD553" s="2">
        <v>2.1</v>
      </c>
      <c r="AE553" s="2">
        <v>45</v>
      </c>
      <c r="AF553" s="2">
        <v>45.486800000000002</v>
      </c>
      <c r="AG553" s="20">
        <v>0.81</v>
      </c>
      <c r="AH553" s="20">
        <v>1.4</v>
      </c>
      <c r="AI553" s="20">
        <v>58.3</v>
      </c>
      <c r="AJ553" s="20">
        <v>55.667499999999997</v>
      </c>
      <c r="AK553" s="18">
        <v>0.43</v>
      </c>
      <c r="AL553" s="18">
        <v>1.8</v>
      </c>
      <c r="AM553" s="18">
        <v>23.5</v>
      </c>
      <c r="AN553" s="18">
        <v>32.701099999999997</v>
      </c>
      <c r="AO553" s="2">
        <v>0.3</v>
      </c>
      <c r="AP553" s="2">
        <v>0.7</v>
      </c>
      <c r="AQ553" s="2">
        <v>43.9</v>
      </c>
      <c r="AR553" s="2">
        <v>4.8414000000000001</v>
      </c>
      <c r="AS553" s="2">
        <v>0.04</v>
      </c>
      <c r="AT553" s="2">
        <v>1.2</v>
      </c>
      <c r="AU553" s="2">
        <v>3.7</v>
      </c>
      <c r="AV553" s="2">
        <v>1.4126000000000001</v>
      </c>
      <c r="AW553" s="2">
        <v>0.01</v>
      </c>
      <c r="AX553" s="2">
        <v>0.4</v>
      </c>
      <c r="AY553" s="2">
        <v>3.3</v>
      </c>
      <c r="AZ553" s="2">
        <v>0.51439999999999997</v>
      </c>
      <c r="BA553" s="2">
        <v>1.47</v>
      </c>
      <c r="BB553" s="2">
        <v>3.1</v>
      </c>
      <c r="BC553" s="2">
        <v>47.9</v>
      </c>
      <c r="BD553" s="2">
        <v>81.600300000000004</v>
      </c>
      <c r="BE553" s="4" t="str">
        <f t="shared" si="82"/>
        <v>NO APLICA</v>
      </c>
      <c r="BF553" s="4">
        <f t="shared" si="83"/>
        <v>0.60340000000000005</v>
      </c>
      <c r="BG553">
        <f t="shared" si="84"/>
        <v>0.3</v>
      </c>
      <c r="BH553">
        <f t="shared" si="85"/>
        <v>0.04</v>
      </c>
      <c r="BI553">
        <f t="shared" si="86"/>
        <v>1.47</v>
      </c>
      <c r="BJ553">
        <f t="shared" si="87"/>
        <v>0.43</v>
      </c>
      <c r="BK553">
        <f t="shared" si="88"/>
        <v>0.81</v>
      </c>
      <c r="BL553">
        <f t="shared" si="89"/>
        <v>2895.3600000000092</v>
      </c>
    </row>
    <row r="554" spans="1:64" x14ac:dyDescent="0.2">
      <c r="A554" s="1">
        <v>552</v>
      </c>
      <c r="B554" s="7" t="s">
        <v>32</v>
      </c>
      <c r="C554" s="3">
        <v>39941</v>
      </c>
      <c r="D554" s="4" t="s">
        <v>628</v>
      </c>
      <c r="E554" s="4" t="s">
        <v>164</v>
      </c>
      <c r="F554" s="5" t="str">
        <f t="shared" si="80"/>
        <v>V</v>
      </c>
      <c r="G554" s="6">
        <v>0.9145833333333333</v>
      </c>
      <c r="H554" s="6">
        <v>0.91666666666666663</v>
      </c>
      <c r="I554" s="85">
        <f t="shared" si="81"/>
        <v>2.9999999999999893</v>
      </c>
      <c r="J554" s="86">
        <f>I554*Segmentos!$D$7*(AH554%)*IF(ISNUMBER(AI554),AI554%,0)</f>
        <v>6166.7999999999802</v>
      </c>
      <c r="K554" s="86">
        <f>I554*Segmentos!$D$7*(AL554%)*IF(ISNUMBER(AM554),AM554%,0)</f>
        <v>11620.799999999961</v>
      </c>
      <c r="L554" s="4"/>
      <c r="M554" s="2">
        <v>0.77</v>
      </c>
      <c r="N554" s="2">
        <v>1.1000000000000001</v>
      </c>
      <c r="O554" s="2">
        <v>71.3</v>
      </c>
      <c r="P554" s="2">
        <v>98.497200000000007</v>
      </c>
      <c r="Q554" s="2">
        <v>0.2</v>
      </c>
      <c r="R554" s="2">
        <v>0.5</v>
      </c>
      <c r="S554" s="2">
        <v>40.799999999999997</v>
      </c>
      <c r="T554" s="2">
        <v>4.3182</v>
      </c>
      <c r="U554" s="2">
        <v>0.51</v>
      </c>
      <c r="V554" s="2">
        <v>0.8</v>
      </c>
      <c r="W554" s="2">
        <v>66.400000000000006</v>
      </c>
      <c r="X554" s="2">
        <v>13.8019</v>
      </c>
      <c r="Y554" s="2">
        <v>0.68</v>
      </c>
      <c r="Z554" s="2">
        <v>1.1000000000000001</v>
      </c>
      <c r="AA554" s="2">
        <v>64.3</v>
      </c>
      <c r="AB554" s="2">
        <v>26.0198</v>
      </c>
      <c r="AC554" s="2">
        <v>1.29</v>
      </c>
      <c r="AD554" s="2">
        <v>1.6</v>
      </c>
      <c r="AE554" s="2">
        <v>81.900000000000006</v>
      </c>
      <c r="AF554" s="2">
        <v>54.357300000000002</v>
      </c>
      <c r="AG554" s="20">
        <v>0.52</v>
      </c>
      <c r="AH554" s="20">
        <v>0.9</v>
      </c>
      <c r="AI554" s="20">
        <v>57.1</v>
      </c>
      <c r="AJ554" s="20">
        <v>31.438500000000001</v>
      </c>
      <c r="AK554" s="18">
        <v>0.99</v>
      </c>
      <c r="AL554" s="18">
        <v>1.2</v>
      </c>
      <c r="AM554" s="18">
        <v>80.7</v>
      </c>
      <c r="AN554" s="18">
        <v>67.058700000000002</v>
      </c>
      <c r="AO554" s="2">
        <v>0.53</v>
      </c>
      <c r="AP554" s="2">
        <v>1.1000000000000001</v>
      </c>
      <c r="AQ554" s="2">
        <v>47.5</v>
      </c>
      <c r="AR554" s="2">
        <v>7.4153000000000002</v>
      </c>
      <c r="AS554" s="2">
        <v>0.56000000000000005</v>
      </c>
      <c r="AT554" s="2">
        <v>0.9</v>
      </c>
      <c r="AU554" s="2">
        <v>63.8</v>
      </c>
      <c r="AV554" s="2">
        <v>15.782299999999999</v>
      </c>
      <c r="AW554" s="2">
        <v>0.88</v>
      </c>
      <c r="AX554" s="2">
        <v>0.9</v>
      </c>
      <c r="AY554" s="2">
        <v>100</v>
      </c>
      <c r="AZ554" s="2">
        <v>32.4696</v>
      </c>
      <c r="BA554" s="2">
        <v>0.87</v>
      </c>
      <c r="BB554" s="2">
        <v>1.3</v>
      </c>
      <c r="BC554" s="2">
        <v>65.5</v>
      </c>
      <c r="BD554" s="2">
        <v>42.83</v>
      </c>
      <c r="BE554" s="4" t="str">
        <f t="shared" si="82"/>
        <v>NO APLICA</v>
      </c>
      <c r="BF554" s="4">
        <f t="shared" si="83"/>
        <v>0.70140000000000002</v>
      </c>
      <c r="BG554">
        <f t="shared" si="84"/>
        <v>0.53</v>
      </c>
      <c r="BH554">
        <f t="shared" si="85"/>
        <v>0.56000000000000005</v>
      </c>
      <c r="BI554">
        <f t="shared" si="86"/>
        <v>0.88</v>
      </c>
      <c r="BJ554">
        <f t="shared" si="87"/>
        <v>0.99</v>
      </c>
      <c r="BK554">
        <f t="shared" si="88"/>
        <v>0.52</v>
      </c>
      <c r="BL554">
        <f t="shared" si="89"/>
        <v>235.2899999999992</v>
      </c>
    </row>
    <row r="555" spans="1:64" x14ac:dyDescent="0.2">
      <c r="A555" s="1">
        <v>553</v>
      </c>
      <c r="B555" s="7" t="s">
        <v>19</v>
      </c>
      <c r="C555" s="3">
        <v>39941</v>
      </c>
      <c r="D555" s="4" t="s">
        <v>17</v>
      </c>
      <c r="E555" s="4" t="s">
        <v>166</v>
      </c>
      <c r="F555" s="5" t="str">
        <f t="shared" si="80"/>
        <v>V</v>
      </c>
      <c r="G555" s="6">
        <v>0.91319444444444453</v>
      </c>
      <c r="H555" s="6">
        <v>0.9145833333333333</v>
      </c>
      <c r="I555" s="85">
        <f t="shared" si="81"/>
        <v>1.999999999999833</v>
      </c>
      <c r="J555" s="86">
        <f>I555*Segmentos!$D$7*(AH555%)*IF(ISNUMBER(AI555),AI555%,0)</f>
        <v>6177.5999999994847</v>
      </c>
      <c r="K555" s="86">
        <f>I555*Segmentos!$D$7*(AL555%)*IF(ISNUMBER(AM555),AM555%,0)</f>
        <v>2399.9999999997995</v>
      </c>
      <c r="L555" s="4"/>
      <c r="M555" s="2">
        <v>0.54</v>
      </c>
      <c r="N555" s="2">
        <v>0.8</v>
      </c>
      <c r="O555" s="2">
        <v>70</v>
      </c>
      <c r="P555" s="2">
        <v>85.500699999999995</v>
      </c>
      <c r="Q555" s="2">
        <v>0</v>
      </c>
      <c r="R555" s="2">
        <v>0</v>
      </c>
      <c r="S555" s="8" t="s">
        <v>577</v>
      </c>
      <c r="T555" s="2">
        <v>0</v>
      </c>
      <c r="U555" s="2">
        <v>0.09</v>
      </c>
      <c r="V555" s="2">
        <v>0.1</v>
      </c>
      <c r="W555" s="2">
        <v>100</v>
      </c>
      <c r="X555" s="2">
        <v>3.0659000000000001</v>
      </c>
      <c r="Y555" s="2">
        <v>0.1</v>
      </c>
      <c r="Z555" s="2">
        <v>0.2</v>
      </c>
      <c r="AA555" s="2">
        <v>50</v>
      </c>
      <c r="AB555" s="2">
        <v>4.6406000000000001</v>
      </c>
      <c r="AC555" s="2">
        <v>1.49</v>
      </c>
      <c r="AD555" s="2">
        <v>2.1</v>
      </c>
      <c r="AE555" s="2">
        <v>70.900000000000006</v>
      </c>
      <c r="AF555" s="2">
        <v>77.794200000000004</v>
      </c>
      <c r="AG555" s="20">
        <v>0.78</v>
      </c>
      <c r="AH555" s="20">
        <v>0.9</v>
      </c>
      <c r="AI555" s="20">
        <v>85.8</v>
      </c>
      <c r="AJ555" s="20">
        <v>58.666699999999999</v>
      </c>
      <c r="AK555" s="18">
        <v>0.32</v>
      </c>
      <c r="AL555" s="18">
        <v>0.6</v>
      </c>
      <c r="AM555" s="18">
        <v>50</v>
      </c>
      <c r="AN555" s="18">
        <v>26.834</v>
      </c>
      <c r="AO555" s="2">
        <v>0.18</v>
      </c>
      <c r="AP555" s="2">
        <v>0.2</v>
      </c>
      <c r="AQ555" s="2">
        <v>100</v>
      </c>
      <c r="AR555" s="2">
        <v>3.0659000000000001</v>
      </c>
      <c r="AS555" s="2">
        <v>0</v>
      </c>
      <c r="AT555" s="2">
        <v>0</v>
      </c>
      <c r="AU555" s="8" t="s">
        <v>577</v>
      </c>
      <c r="AV555" s="2">
        <v>0</v>
      </c>
      <c r="AW555" s="2">
        <v>0.8</v>
      </c>
      <c r="AX555" s="2">
        <v>1.6</v>
      </c>
      <c r="AY555" s="2">
        <v>50</v>
      </c>
      <c r="AZ555" s="2">
        <v>36.582500000000003</v>
      </c>
      <c r="BA555" s="2">
        <v>0.75</v>
      </c>
      <c r="BB555" s="2">
        <v>0.8</v>
      </c>
      <c r="BC555" s="2">
        <v>100</v>
      </c>
      <c r="BD555" s="2">
        <v>45.8523</v>
      </c>
      <c r="BE555" s="4" t="str">
        <f t="shared" si="82"/>
        <v>NO APLICA</v>
      </c>
      <c r="BF555" s="4">
        <f t="shared" si="83"/>
        <v>0.35880000000000006</v>
      </c>
      <c r="BG555">
        <f t="shared" si="84"/>
        <v>0.18</v>
      </c>
      <c r="BH555">
        <f t="shared" si="85"/>
        <v>0</v>
      </c>
      <c r="BI555">
        <f t="shared" si="86"/>
        <v>0.8</v>
      </c>
      <c r="BJ555">
        <f t="shared" si="87"/>
        <v>0.32</v>
      </c>
      <c r="BK555">
        <f t="shared" si="88"/>
        <v>0.78</v>
      </c>
      <c r="BL555">
        <f t="shared" si="89"/>
        <v>111.99999999999065</v>
      </c>
    </row>
    <row r="556" spans="1:64" x14ac:dyDescent="0.2">
      <c r="A556" s="1">
        <v>554</v>
      </c>
      <c r="B556" s="7" t="s">
        <v>2</v>
      </c>
      <c r="C556" s="3">
        <v>39941</v>
      </c>
      <c r="D556" s="4" t="s">
        <v>627</v>
      </c>
      <c r="E556" s="4" t="s">
        <v>164</v>
      </c>
      <c r="F556" s="5" t="str">
        <f t="shared" si="80"/>
        <v>V</v>
      </c>
      <c r="G556" s="6">
        <v>0.88402777777777775</v>
      </c>
      <c r="H556" s="6">
        <v>0.9243055555555556</v>
      </c>
      <c r="I556" s="85">
        <f t="shared" si="81"/>
        <v>58.000000000000114</v>
      </c>
      <c r="J556" s="86">
        <f>I556*Segmentos!$D$7*(AH556%)*IF(ISNUMBER(AI556),AI556%,0)</f>
        <v>931828.00000000151</v>
      </c>
      <c r="K556" s="86">
        <f>I556*Segmentos!$D$7*(AL556%)*IF(ISNUMBER(AM556),AM556%,0)</f>
        <v>1330473.6000000027</v>
      </c>
      <c r="L556" s="4"/>
      <c r="M556" s="2">
        <v>4.92</v>
      </c>
      <c r="N556" s="2">
        <v>15.4</v>
      </c>
      <c r="O556" s="2">
        <v>32</v>
      </c>
      <c r="P556" s="2">
        <v>80.767600000000002</v>
      </c>
      <c r="Q556" s="2">
        <v>3.25</v>
      </c>
      <c r="R556" s="2">
        <v>9.4</v>
      </c>
      <c r="S556" s="2">
        <v>34.6</v>
      </c>
      <c r="T556" s="2">
        <v>8.9053000000000004</v>
      </c>
      <c r="U556" s="2">
        <v>5.09</v>
      </c>
      <c r="V556" s="2">
        <v>16.399999999999999</v>
      </c>
      <c r="W556" s="2">
        <v>31</v>
      </c>
      <c r="X556" s="2">
        <v>17.517099999999999</v>
      </c>
      <c r="Y556" s="2">
        <v>3.89</v>
      </c>
      <c r="Z556" s="2">
        <v>15.7</v>
      </c>
      <c r="AA556" s="2">
        <v>24.8</v>
      </c>
      <c r="AB556" s="2">
        <v>18.852699999999999</v>
      </c>
      <c r="AC556" s="2">
        <v>6.59</v>
      </c>
      <c r="AD556" s="2">
        <v>17.5</v>
      </c>
      <c r="AE556" s="2">
        <v>37.6</v>
      </c>
      <c r="AF556" s="2">
        <v>35.4925</v>
      </c>
      <c r="AG556" s="20">
        <v>4</v>
      </c>
      <c r="AH556" s="20">
        <v>14.5</v>
      </c>
      <c r="AI556" s="20">
        <v>27.7</v>
      </c>
      <c r="AJ556" s="20">
        <v>31.178799999999999</v>
      </c>
      <c r="AK556" s="18">
        <v>5.75</v>
      </c>
      <c r="AL556" s="18">
        <v>16.2</v>
      </c>
      <c r="AM556" s="18">
        <v>35.4</v>
      </c>
      <c r="AN556" s="18">
        <v>49.588799999999999</v>
      </c>
      <c r="AO556" s="2">
        <v>4.6100000000000003</v>
      </c>
      <c r="AP556" s="2">
        <v>13.7</v>
      </c>
      <c r="AQ556" s="2">
        <v>33.700000000000003</v>
      </c>
      <c r="AR556" s="2">
        <v>8.2683999999999997</v>
      </c>
      <c r="AS556" s="2">
        <v>4.8099999999999996</v>
      </c>
      <c r="AT556" s="2">
        <v>13.8</v>
      </c>
      <c r="AU556" s="2">
        <v>34.799999999999997</v>
      </c>
      <c r="AV556" s="2">
        <v>17.3826</v>
      </c>
      <c r="AW556" s="2">
        <v>4.57</v>
      </c>
      <c r="AX556" s="2">
        <v>14.6</v>
      </c>
      <c r="AY556" s="2">
        <v>31.3</v>
      </c>
      <c r="AZ556" s="2">
        <v>21.547599999999999</v>
      </c>
      <c r="BA556" s="2">
        <v>5.34</v>
      </c>
      <c r="BB556" s="2">
        <v>17.399999999999999</v>
      </c>
      <c r="BC556" s="2">
        <v>30.7</v>
      </c>
      <c r="BD556" s="2">
        <v>33.569000000000003</v>
      </c>
      <c r="BE556" s="4" t="str">
        <f t="shared" si="82"/>
        <v>NO APLICA</v>
      </c>
      <c r="BF556" s="4">
        <f t="shared" si="83"/>
        <v>4.9969999999999999</v>
      </c>
      <c r="BG556">
        <f t="shared" si="84"/>
        <v>4.6100000000000003</v>
      </c>
      <c r="BH556">
        <f t="shared" si="85"/>
        <v>4.8099999999999996</v>
      </c>
      <c r="BI556">
        <f t="shared" si="86"/>
        <v>5.34</v>
      </c>
      <c r="BJ556">
        <f t="shared" si="87"/>
        <v>5.75</v>
      </c>
      <c r="BK556">
        <f t="shared" si="88"/>
        <v>4</v>
      </c>
      <c r="BL556">
        <f t="shared" si="89"/>
        <v>28582.400000000056</v>
      </c>
    </row>
    <row r="557" spans="1:64" x14ac:dyDescent="0.2">
      <c r="A557" s="1">
        <v>555</v>
      </c>
      <c r="B557" s="7" t="s">
        <v>16</v>
      </c>
      <c r="C557" s="3">
        <v>39941</v>
      </c>
      <c r="D557" s="4" t="s">
        <v>626</v>
      </c>
      <c r="E557" s="4" t="s">
        <v>166</v>
      </c>
      <c r="F557" s="5" t="str">
        <f t="shared" si="80"/>
        <v>V</v>
      </c>
      <c r="G557" s="6">
        <v>0.9145833333333333</v>
      </c>
      <c r="H557" s="6">
        <v>0.91805555555555562</v>
      </c>
      <c r="I557" s="85">
        <f t="shared" si="81"/>
        <v>5.0000000000001421</v>
      </c>
      <c r="J557" s="86">
        <f>I557*Segmentos!$D$7*(AH557%)*IF(ISNUMBER(AI557),AI557%,0)</f>
        <v>112320.0000000032</v>
      </c>
      <c r="K557" s="86">
        <f>I557*Segmentos!$D$7*(AL557%)*IF(ISNUMBER(AM557),AM557%,0)</f>
        <v>211266.000000006</v>
      </c>
      <c r="L557" s="4"/>
      <c r="M557" s="2">
        <v>8.1999999999999993</v>
      </c>
      <c r="N557" s="2">
        <v>9.8000000000000007</v>
      </c>
      <c r="O557" s="2">
        <v>84.1</v>
      </c>
      <c r="P557" s="2">
        <v>83.594200000000001</v>
      </c>
      <c r="Q557" s="2">
        <v>3.7</v>
      </c>
      <c r="R557" s="2">
        <v>4.0999999999999996</v>
      </c>
      <c r="S557" s="2">
        <v>89.9</v>
      </c>
      <c r="T557" s="2">
        <v>6.3021000000000003</v>
      </c>
      <c r="U557" s="2">
        <v>6.27</v>
      </c>
      <c r="V557" s="2">
        <v>7.4</v>
      </c>
      <c r="W557" s="2">
        <v>84.7</v>
      </c>
      <c r="X557" s="2">
        <v>13.4</v>
      </c>
      <c r="Y557" s="2">
        <v>6.88</v>
      </c>
      <c r="Z557" s="2">
        <v>9</v>
      </c>
      <c r="AA557" s="2">
        <v>76.2</v>
      </c>
      <c r="AB557" s="2">
        <v>20.705500000000001</v>
      </c>
      <c r="AC557" s="2">
        <v>12.9</v>
      </c>
      <c r="AD557" s="2">
        <v>14.8</v>
      </c>
      <c r="AE557" s="2">
        <v>87.4</v>
      </c>
      <c r="AF557" s="2">
        <v>43.186500000000002</v>
      </c>
      <c r="AG557" s="20">
        <v>5.58</v>
      </c>
      <c r="AH557" s="20">
        <v>7.2</v>
      </c>
      <c r="AI557" s="20">
        <v>78</v>
      </c>
      <c r="AJ557" s="20">
        <v>26.970099999999999</v>
      </c>
      <c r="AK557" s="18">
        <v>10.57</v>
      </c>
      <c r="AL557" s="18">
        <v>12.1</v>
      </c>
      <c r="AM557" s="18">
        <v>87.3</v>
      </c>
      <c r="AN557" s="18">
        <v>56.624099999999999</v>
      </c>
      <c r="AO557" s="2">
        <v>6.12</v>
      </c>
      <c r="AP557" s="2">
        <v>7</v>
      </c>
      <c r="AQ557" s="2">
        <v>88</v>
      </c>
      <c r="AR557" s="2">
        <v>6.8211000000000004</v>
      </c>
      <c r="AS557" s="2">
        <v>6.34</v>
      </c>
      <c r="AT557" s="2">
        <v>9.1</v>
      </c>
      <c r="AU557" s="2">
        <v>69.7</v>
      </c>
      <c r="AV557" s="2">
        <v>14.233599999999999</v>
      </c>
      <c r="AW557" s="2">
        <v>9.31</v>
      </c>
      <c r="AX557" s="2">
        <v>10.9</v>
      </c>
      <c r="AY557" s="2">
        <v>85.3</v>
      </c>
      <c r="AZ557" s="2">
        <v>27.3049</v>
      </c>
      <c r="BA557" s="2">
        <v>9.02</v>
      </c>
      <c r="BB557" s="2">
        <v>10</v>
      </c>
      <c r="BC557" s="2">
        <v>89.8</v>
      </c>
      <c r="BD557" s="2">
        <v>35.234499999999997</v>
      </c>
      <c r="BE557" s="4" t="str">
        <f t="shared" si="82"/>
        <v>NO APLICA</v>
      </c>
      <c r="BF557" s="4">
        <f t="shared" si="83"/>
        <v>7.6557999999999993</v>
      </c>
      <c r="BG557">
        <f t="shared" si="84"/>
        <v>6.12</v>
      </c>
      <c r="BH557">
        <f t="shared" si="85"/>
        <v>6.34</v>
      </c>
      <c r="BI557">
        <f t="shared" si="86"/>
        <v>9.31</v>
      </c>
      <c r="BJ557">
        <f t="shared" si="87"/>
        <v>10.57</v>
      </c>
      <c r="BK557">
        <f t="shared" si="88"/>
        <v>5.58</v>
      </c>
      <c r="BL557">
        <f t="shared" si="89"/>
        <v>4120.900000000117</v>
      </c>
    </row>
    <row r="558" spans="1:64" x14ac:dyDescent="0.2">
      <c r="A558" s="1">
        <v>556</v>
      </c>
      <c r="B558" s="7" t="s">
        <v>22</v>
      </c>
      <c r="C558" s="3">
        <v>39941</v>
      </c>
      <c r="D558" s="4" t="s">
        <v>629</v>
      </c>
      <c r="E558" s="4" t="s">
        <v>164</v>
      </c>
      <c r="F558" s="5" t="str">
        <f t="shared" si="80"/>
        <v>V</v>
      </c>
      <c r="G558" s="6">
        <v>0.83263888888888893</v>
      </c>
      <c r="H558" s="6">
        <v>0.87361111111111101</v>
      </c>
      <c r="I558" s="85">
        <f t="shared" si="81"/>
        <v>58.999999999999787</v>
      </c>
      <c r="J558" s="86">
        <f>I558*Segmentos!$D$7*(AH558%)*IF(ISNUMBER(AI558),AI558%,0)</f>
        <v>222429.99999999919</v>
      </c>
      <c r="K558" s="86">
        <f>I558*Segmentos!$D$7*(AL558%)*IF(ISNUMBER(AM558),AM558%,0)</f>
        <v>378543.99999999866</v>
      </c>
      <c r="L558" s="4"/>
      <c r="M558" s="2">
        <v>1.29</v>
      </c>
      <c r="N558" s="2">
        <v>3.5</v>
      </c>
      <c r="O558" s="2">
        <v>37</v>
      </c>
      <c r="P558" s="2">
        <v>100</v>
      </c>
      <c r="Q558" s="2">
        <v>0.39</v>
      </c>
      <c r="R558" s="2">
        <v>0.9</v>
      </c>
      <c r="S558" s="2">
        <v>43.7</v>
      </c>
      <c r="T558" s="2">
        <v>5.0883000000000003</v>
      </c>
      <c r="U558" s="2">
        <v>0.92</v>
      </c>
      <c r="V558" s="2">
        <v>1.3</v>
      </c>
      <c r="W558" s="2">
        <v>72.7</v>
      </c>
      <c r="X558" s="2">
        <v>14.907299999999999</v>
      </c>
      <c r="Y558" s="2">
        <v>0.43</v>
      </c>
      <c r="Z558" s="2">
        <v>1.8</v>
      </c>
      <c r="AA558" s="2">
        <v>23.2</v>
      </c>
      <c r="AB558" s="2">
        <v>9.7824000000000009</v>
      </c>
      <c r="AC558" s="2">
        <v>2.76</v>
      </c>
      <c r="AD558" s="2">
        <v>7.7</v>
      </c>
      <c r="AE558" s="2">
        <v>35.9</v>
      </c>
      <c r="AF558" s="2">
        <v>70.221999999999994</v>
      </c>
      <c r="AG558" s="20">
        <v>0.94</v>
      </c>
      <c r="AH558" s="20">
        <v>2.9</v>
      </c>
      <c r="AI558" s="20">
        <v>32.5</v>
      </c>
      <c r="AJ558" s="20">
        <v>34.709899999999998</v>
      </c>
      <c r="AK558" s="18">
        <v>1.6</v>
      </c>
      <c r="AL558" s="18">
        <v>4</v>
      </c>
      <c r="AM558" s="18">
        <v>40.1</v>
      </c>
      <c r="AN558" s="18">
        <v>65.290099999999995</v>
      </c>
      <c r="AO558" s="2">
        <v>0.37</v>
      </c>
      <c r="AP558" s="2">
        <v>1.8</v>
      </c>
      <c r="AQ558" s="2">
        <v>20.100000000000001</v>
      </c>
      <c r="AR558" s="2">
        <v>3.1408999999999998</v>
      </c>
      <c r="AS558" s="2">
        <v>1.8</v>
      </c>
      <c r="AT558" s="2">
        <v>4.5999999999999996</v>
      </c>
      <c r="AU558" s="2">
        <v>39.200000000000003</v>
      </c>
      <c r="AV558" s="2">
        <v>30.811299999999999</v>
      </c>
      <c r="AW558" s="2">
        <v>1.31</v>
      </c>
      <c r="AX558" s="2">
        <v>4.2</v>
      </c>
      <c r="AY558" s="2">
        <v>30.9</v>
      </c>
      <c r="AZ558" s="2">
        <v>29.159099999999999</v>
      </c>
      <c r="BA558" s="2">
        <v>1.24</v>
      </c>
      <c r="BB558" s="2">
        <v>2.7</v>
      </c>
      <c r="BC558" s="2">
        <v>45.4</v>
      </c>
      <c r="BD558" s="2">
        <v>36.888800000000003</v>
      </c>
      <c r="BE558" s="4" t="str">
        <f t="shared" si="82"/>
        <v>NO APLICA</v>
      </c>
      <c r="BF558" s="4">
        <f t="shared" si="83"/>
        <v>1.4172</v>
      </c>
      <c r="BG558">
        <f t="shared" si="84"/>
        <v>0.37</v>
      </c>
      <c r="BH558">
        <f t="shared" si="85"/>
        <v>1.8</v>
      </c>
      <c r="BI558">
        <f t="shared" si="86"/>
        <v>1.31</v>
      </c>
      <c r="BJ558">
        <f t="shared" si="87"/>
        <v>1.6</v>
      </c>
      <c r="BK558">
        <f t="shared" si="88"/>
        <v>0.94</v>
      </c>
      <c r="BL558">
        <f t="shared" si="89"/>
        <v>7640.4999999999727</v>
      </c>
    </row>
    <row r="559" spans="1:64" x14ac:dyDescent="0.2">
      <c r="A559" s="1">
        <v>557</v>
      </c>
      <c r="B559" s="7" t="s">
        <v>24</v>
      </c>
      <c r="C559" s="3">
        <v>39941</v>
      </c>
      <c r="D559" s="4" t="s">
        <v>629</v>
      </c>
      <c r="E559" s="4" t="s">
        <v>170</v>
      </c>
      <c r="F559" s="5" t="str">
        <f t="shared" si="80"/>
        <v>V</v>
      </c>
      <c r="G559" s="6">
        <v>0.89930555555555547</v>
      </c>
      <c r="H559" s="6">
        <v>0.90833333333333333</v>
      </c>
      <c r="I559" s="85">
        <f t="shared" si="81"/>
        <v>13.000000000000114</v>
      </c>
      <c r="J559" s="86">
        <f>I559*Segmentos!$D$7*(AH559%)*IF(ISNUMBER(AI559),AI559%,0)</f>
        <v>12994.800000000114</v>
      </c>
      <c r="K559" s="86">
        <f>I559*Segmentos!$D$7*(AL559%)*IF(ISNUMBER(AM559),AM559%,0)</f>
        <v>37190.400000000322</v>
      </c>
      <c r="L559" s="4"/>
      <c r="M559" s="2">
        <v>0.5</v>
      </c>
      <c r="N559" s="2">
        <v>1</v>
      </c>
      <c r="O559" s="2">
        <v>51.5</v>
      </c>
      <c r="P559" s="2">
        <v>34.631399999999999</v>
      </c>
      <c r="Q559" s="2">
        <v>0.71</v>
      </c>
      <c r="R559" s="2">
        <v>1.2</v>
      </c>
      <c r="S559" s="2">
        <v>61.5</v>
      </c>
      <c r="T559" s="2">
        <v>8.1912000000000003</v>
      </c>
      <c r="U559" s="2">
        <v>0.67</v>
      </c>
      <c r="V559" s="2">
        <v>0.7</v>
      </c>
      <c r="W559" s="2">
        <v>100</v>
      </c>
      <c r="X559" s="2">
        <v>9.7001000000000008</v>
      </c>
      <c r="Y559" s="2">
        <v>0.41</v>
      </c>
      <c r="Z559" s="2">
        <v>1.4</v>
      </c>
      <c r="AA559" s="2">
        <v>30.5</v>
      </c>
      <c r="AB559" s="2">
        <v>8.4375999999999998</v>
      </c>
      <c r="AC559" s="2">
        <v>0.37</v>
      </c>
      <c r="AD559" s="2">
        <v>0.7</v>
      </c>
      <c r="AE559" s="2">
        <v>50.3</v>
      </c>
      <c r="AF559" s="2">
        <v>8.3025000000000002</v>
      </c>
      <c r="AG559" s="20">
        <v>0.25</v>
      </c>
      <c r="AH559" s="20">
        <v>0.7</v>
      </c>
      <c r="AI559" s="20">
        <v>35.700000000000003</v>
      </c>
      <c r="AJ559" s="20">
        <v>8.0993999999999993</v>
      </c>
      <c r="AK559" s="18">
        <v>0.73</v>
      </c>
      <c r="AL559" s="18">
        <v>1.2</v>
      </c>
      <c r="AM559" s="18">
        <v>59.6</v>
      </c>
      <c r="AN559" s="18">
        <v>26.532</v>
      </c>
      <c r="AO559" s="2">
        <v>0</v>
      </c>
      <c r="AP559" s="2">
        <v>0</v>
      </c>
      <c r="AQ559" s="8" t="s">
        <v>577</v>
      </c>
      <c r="AR559" s="2">
        <v>0</v>
      </c>
      <c r="AS559" s="2">
        <v>0.01</v>
      </c>
      <c r="AT559" s="2">
        <v>0.2</v>
      </c>
      <c r="AU559" s="2">
        <v>7.7</v>
      </c>
      <c r="AV559" s="2">
        <v>0.17960000000000001</v>
      </c>
      <c r="AW559" s="2">
        <v>0.56999999999999995</v>
      </c>
      <c r="AX559" s="2">
        <v>0.9</v>
      </c>
      <c r="AY559" s="2">
        <v>61.6</v>
      </c>
      <c r="AZ559" s="2">
        <v>11.3169</v>
      </c>
      <c r="BA559" s="2">
        <v>0.88</v>
      </c>
      <c r="BB559" s="2">
        <v>1.8</v>
      </c>
      <c r="BC559" s="2">
        <v>49.8</v>
      </c>
      <c r="BD559" s="2">
        <v>23.134899999999998</v>
      </c>
      <c r="BE559" s="4" t="str">
        <f t="shared" si="82"/>
        <v>NO APLICA</v>
      </c>
      <c r="BF559" s="4">
        <f t="shared" si="83"/>
        <v>0.37560000000000004</v>
      </c>
      <c r="BG559">
        <f t="shared" si="84"/>
        <v>0</v>
      </c>
      <c r="BH559">
        <f t="shared" si="85"/>
        <v>0.01</v>
      </c>
      <c r="BI559">
        <f t="shared" si="86"/>
        <v>0.88</v>
      </c>
      <c r="BJ559">
        <f t="shared" si="87"/>
        <v>0.73</v>
      </c>
      <c r="BK559">
        <f t="shared" si="88"/>
        <v>0.25</v>
      </c>
      <c r="BL559">
        <f t="shared" si="89"/>
        <v>669.50000000000591</v>
      </c>
    </row>
    <row r="560" spans="1:64" x14ac:dyDescent="0.2">
      <c r="A560" s="1">
        <v>558</v>
      </c>
      <c r="B560" s="7" t="s">
        <v>4</v>
      </c>
      <c r="C560" s="3">
        <v>39941</v>
      </c>
      <c r="D560" s="4" t="s">
        <v>3</v>
      </c>
      <c r="E560" s="4" t="s">
        <v>165</v>
      </c>
      <c r="F560" s="5" t="str">
        <f t="shared" si="80"/>
        <v>V</v>
      </c>
      <c r="G560" s="6">
        <v>0.78194444444444444</v>
      </c>
      <c r="H560" s="6">
        <v>0.87430555555555556</v>
      </c>
      <c r="I560" s="85">
        <f t="shared" si="81"/>
        <v>133</v>
      </c>
      <c r="J560" s="86">
        <f>I560*Segmentos!$D$7*(AH560%)*IF(ISNUMBER(AI560),AI560%,0)</f>
        <v>1443848</v>
      </c>
      <c r="K560" s="86">
        <f>I560*Segmentos!$D$7*(AL560%)*IF(ISNUMBER(AM560),AM560%,0)</f>
        <v>2319200.7999999998</v>
      </c>
      <c r="L560" s="4"/>
      <c r="M560" s="2">
        <v>3.58</v>
      </c>
      <c r="N560" s="2">
        <v>12.9</v>
      </c>
      <c r="O560" s="2">
        <v>27.7</v>
      </c>
      <c r="P560" s="2">
        <v>75.063299999999998</v>
      </c>
      <c r="Q560" s="2">
        <v>4.5</v>
      </c>
      <c r="R560" s="2">
        <v>13.8</v>
      </c>
      <c r="S560" s="2">
        <v>32.700000000000003</v>
      </c>
      <c r="T560" s="2">
        <v>15.747400000000001</v>
      </c>
      <c r="U560" s="2">
        <v>4.3499999999999996</v>
      </c>
      <c r="V560" s="2">
        <v>13.8</v>
      </c>
      <c r="W560" s="2">
        <v>31.5</v>
      </c>
      <c r="X560" s="2">
        <v>19.140499999999999</v>
      </c>
      <c r="Y560" s="2">
        <v>3.09</v>
      </c>
      <c r="Z560" s="2">
        <v>11.3</v>
      </c>
      <c r="AA560" s="2">
        <v>27.4</v>
      </c>
      <c r="AB560" s="2">
        <v>19.1736</v>
      </c>
      <c r="AC560" s="2">
        <v>3.05</v>
      </c>
      <c r="AD560" s="2">
        <v>13.4</v>
      </c>
      <c r="AE560" s="2">
        <v>22.7</v>
      </c>
      <c r="AF560" s="2">
        <v>21.001799999999999</v>
      </c>
      <c r="AG560" s="20">
        <v>2.71</v>
      </c>
      <c r="AH560" s="20">
        <v>11.5</v>
      </c>
      <c r="AI560" s="20">
        <v>23.6</v>
      </c>
      <c r="AJ560" s="20">
        <v>27.035399999999999</v>
      </c>
      <c r="AK560" s="18">
        <v>4.3499999999999996</v>
      </c>
      <c r="AL560" s="18">
        <v>14.2</v>
      </c>
      <c r="AM560" s="18">
        <v>30.7</v>
      </c>
      <c r="AN560" s="18">
        <v>48.027900000000002</v>
      </c>
      <c r="AO560" s="2">
        <v>1.24</v>
      </c>
      <c r="AP560" s="2">
        <v>8.1999999999999993</v>
      </c>
      <c r="AQ560" s="2">
        <v>15.1</v>
      </c>
      <c r="AR560" s="2">
        <v>2.8433999999999999</v>
      </c>
      <c r="AS560" s="2">
        <v>1.56</v>
      </c>
      <c r="AT560" s="2">
        <v>8.9</v>
      </c>
      <c r="AU560" s="2">
        <v>17.5</v>
      </c>
      <c r="AV560" s="2">
        <v>7.1971999999999996</v>
      </c>
      <c r="AW560" s="2">
        <v>3.89</v>
      </c>
      <c r="AX560" s="2">
        <v>14.2</v>
      </c>
      <c r="AY560" s="2">
        <v>27.3</v>
      </c>
      <c r="AZ560" s="2">
        <v>23.4739</v>
      </c>
      <c r="BA560" s="2">
        <v>5.17</v>
      </c>
      <c r="BB560" s="2">
        <v>15.6</v>
      </c>
      <c r="BC560" s="2">
        <v>33.1</v>
      </c>
      <c r="BD560" s="2">
        <v>41.5488</v>
      </c>
      <c r="BE560" s="4" t="str">
        <f t="shared" si="82"/>
        <v>ABURRIDO</v>
      </c>
      <c r="BF560" s="4">
        <f t="shared" si="83"/>
        <v>3.0377999999999998</v>
      </c>
      <c r="BG560">
        <f t="shared" si="84"/>
        <v>1.24</v>
      </c>
      <c r="BH560">
        <f t="shared" si="85"/>
        <v>1.56</v>
      </c>
      <c r="BI560">
        <f t="shared" si="86"/>
        <v>5.17</v>
      </c>
      <c r="BJ560">
        <f t="shared" si="87"/>
        <v>4.3499999999999996</v>
      </c>
      <c r="BK560">
        <f t="shared" si="88"/>
        <v>2.71</v>
      </c>
      <c r="BL560">
        <f t="shared" si="89"/>
        <v>47524.89</v>
      </c>
    </row>
    <row r="561" spans="1:64" x14ac:dyDescent="0.2">
      <c r="A561" s="1">
        <v>559</v>
      </c>
      <c r="B561" s="7" t="s">
        <v>15</v>
      </c>
      <c r="C561" s="3">
        <v>39942</v>
      </c>
      <c r="D561" s="4" t="s">
        <v>626</v>
      </c>
      <c r="E561" s="4" t="s">
        <v>164</v>
      </c>
      <c r="F561" s="5" t="str">
        <f t="shared" si="80"/>
        <v>S</v>
      </c>
      <c r="G561" s="6">
        <v>0.87430555555555556</v>
      </c>
      <c r="H561" s="6">
        <v>0.91527777777777775</v>
      </c>
      <c r="I561" s="85">
        <f t="shared" si="81"/>
        <v>58.99999999999995</v>
      </c>
      <c r="J561" s="86">
        <f>I561*Segmentos!$D$7*(AH561%)*IF(ISNUMBER(AI561),AI561%,0)</f>
        <v>803296.79999999923</v>
      </c>
      <c r="K561" s="86">
        <f>I561*Segmentos!$D$7*(AL561%)*IF(ISNUMBER(AM561),AM561%,0)</f>
        <v>1211340.7999999991</v>
      </c>
      <c r="L561" s="4"/>
      <c r="M561" s="2">
        <v>4.3</v>
      </c>
      <c r="N561" s="2">
        <v>12.5</v>
      </c>
      <c r="O561" s="2">
        <v>34.4</v>
      </c>
      <c r="P561" s="2">
        <v>86.405299999999997</v>
      </c>
      <c r="Q561" s="2">
        <v>1.88</v>
      </c>
      <c r="R561" s="2">
        <v>5.6</v>
      </c>
      <c r="S561" s="2">
        <v>33.6</v>
      </c>
      <c r="T561" s="2">
        <v>6.3086000000000002</v>
      </c>
      <c r="U561" s="2">
        <v>3.71</v>
      </c>
      <c r="V561" s="2">
        <v>9.6999999999999993</v>
      </c>
      <c r="W561" s="2">
        <v>38.299999999999997</v>
      </c>
      <c r="X561" s="2">
        <v>15.6081</v>
      </c>
      <c r="Y561" s="2">
        <v>4.54</v>
      </c>
      <c r="Z561" s="2">
        <v>12.8</v>
      </c>
      <c r="AA561" s="2">
        <v>35.299999999999997</v>
      </c>
      <c r="AB561" s="2">
        <v>26.9009</v>
      </c>
      <c r="AC561" s="2">
        <v>5.7</v>
      </c>
      <c r="AD561" s="2">
        <v>17.5</v>
      </c>
      <c r="AE561" s="2">
        <v>32.6</v>
      </c>
      <c r="AF561" s="2">
        <v>37.587699999999998</v>
      </c>
      <c r="AG561" s="20">
        <v>3.4</v>
      </c>
      <c r="AH561" s="20">
        <v>12.2</v>
      </c>
      <c r="AI561" s="20">
        <v>27.9</v>
      </c>
      <c r="AJ561" s="20">
        <v>32.344499999999996</v>
      </c>
      <c r="AK561" s="18">
        <v>5.12</v>
      </c>
      <c r="AL561" s="18">
        <v>12.8</v>
      </c>
      <c r="AM561" s="18">
        <v>40.1</v>
      </c>
      <c r="AN561" s="18">
        <v>54.0608</v>
      </c>
      <c r="AO561" s="2">
        <v>3.58</v>
      </c>
      <c r="AP561" s="2">
        <v>9.3000000000000007</v>
      </c>
      <c r="AQ561" s="2">
        <v>38.5</v>
      </c>
      <c r="AR561" s="2">
        <v>7.8445999999999998</v>
      </c>
      <c r="AS561" s="2">
        <v>3.09</v>
      </c>
      <c r="AT561" s="2">
        <v>10.1</v>
      </c>
      <c r="AU561" s="2">
        <v>30.7</v>
      </c>
      <c r="AV561" s="2">
        <v>13.6709</v>
      </c>
      <c r="AW561" s="2">
        <v>5</v>
      </c>
      <c r="AX561" s="2">
        <v>14</v>
      </c>
      <c r="AY561" s="2">
        <v>35.6</v>
      </c>
      <c r="AZ561" s="2">
        <v>28.877400000000002</v>
      </c>
      <c r="BA561" s="2">
        <v>4.6900000000000004</v>
      </c>
      <c r="BB561" s="2">
        <v>13.7</v>
      </c>
      <c r="BC561" s="2">
        <v>34.299999999999997</v>
      </c>
      <c r="BD561" s="2">
        <v>36.012300000000003</v>
      </c>
      <c r="BE561" s="4" t="str">
        <f t="shared" si="82"/>
        <v>NO APLICA</v>
      </c>
      <c r="BF561" s="4">
        <f t="shared" si="83"/>
        <v>3.9803999999999995</v>
      </c>
      <c r="BG561">
        <f t="shared" si="84"/>
        <v>3.58</v>
      </c>
      <c r="BH561">
        <f t="shared" si="85"/>
        <v>3.09</v>
      </c>
      <c r="BI561">
        <f t="shared" si="86"/>
        <v>5</v>
      </c>
      <c r="BJ561">
        <f t="shared" si="87"/>
        <v>5.12</v>
      </c>
      <c r="BK561">
        <f t="shared" si="88"/>
        <v>3.4</v>
      </c>
      <c r="BL561">
        <f t="shared" si="89"/>
        <v>25369.999999999978</v>
      </c>
    </row>
    <row r="562" spans="1:64" x14ac:dyDescent="0.2">
      <c r="A562" s="1">
        <v>560</v>
      </c>
      <c r="B562" s="7" t="s">
        <v>73</v>
      </c>
      <c r="C562" s="3">
        <v>39942</v>
      </c>
      <c r="D562" s="4" t="s">
        <v>629</v>
      </c>
      <c r="E562" s="4" t="s">
        <v>170</v>
      </c>
      <c r="F562" s="5" t="str">
        <f t="shared" si="80"/>
        <v>S</v>
      </c>
      <c r="G562" s="6">
        <v>0.8847222222222223</v>
      </c>
      <c r="H562" s="6">
        <v>0.89930555555555547</v>
      </c>
      <c r="I562" s="85">
        <f t="shared" si="81"/>
        <v>20.999999999999766</v>
      </c>
      <c r="J562" s="86">
        <f>I562*Segmentos!$D$7*(AH562%)*IF(ISNUMBER(AI562),AI562%,0)</f>
        <v>25905.599999999711</v>
      </c>
      <c r="K562" s="86">
        <f>I562*Segmentos!$D$7*(AL562%)*IF(ISNUMBER(AM562),AM562%,0)</f>
        <v>403.19999999999555</v>
      </c>
      <c r="L562" s="4"/>
      <c r="M562" s="2">
        <v>0.15</v>
      </c>
      <c r="N562" s="2">
        <v>0.2</v>
      </c>
      <c r="O562" s="2">
        <v>66.400000000000006</v>
      </c>
      <c r="P562" s="2">
        <v>60.1616</v>
      </c>
      <c r="Q562" s="2">
        <v>0</v>
      </c>
      <c r="R562" s="2">
        <v>0</v>
      </c>
      <c r="S562" s="8" t="s">
        <v>577</v>
      </c>
      <c r="T562" s="2">
        <v>0</v>
      </c>
      <c r="U562" s="2">
        <v>0</v>
      </c>
      <c r="V562" s="2">
        <v>0</v>
      </c>
      <c r="W562" s="8" t="s">
        <v>577</v>
      </c>
      <c r="X562" s="2">
        <v>0</v>
      </c>
      <c r="Y562" s="2">
        <v>0</v>
      </c>
      <c r="Z562" s="2">
        <v>0</v>
      </c>
      <c r="AA562" s="8" t="s">
        <v>577</v>
      </c>
      <c r="AB562" s="2">
        <v>0</v>
      </c>
      <c r="AC562" s="2">
        <v>0.45</v>
      </c>
      <c r="AD562" s="2">
        <v>0.7</v>
      </c>
      <c r="AE562" s="2">
        <v>66.400000000000006</v>
      </c>
      <c r="AF562" s="2">
        <v>60.1616</v>
      </c>
      <c r="AG562" s="20">
        <v>0.31</v>
      </c>
      <c r="AH562" s="20">
        <v>0.4</v>
      </c>
      <c r="AI562" s="20">
        <v>77.099999999999994</v>
      </c>
      <c r="AJ562" s="20">
        <v>59.5276</v>
      </c>
      <c r="AK562" s="18">
        <v>0</v>
      </c>
      <c r="AL562" s="18">
        <v>0.1</v>
      </c>
      <c r="AM562" s="18">
        <v>4.8</v>
      </c>
      <c r="AN562" s="18">
        <v>0.63400000000000001</v>
      </c>
      <c r="AO562" s="2">
        <v>0.03</v>
      </c>
      <c r="AP562" s="2">
        <v>0.7</v>
      </c>
      <c r="AQ562" s="2">
        <v>4.8</v>
      </c>
      <c r="AR562" s="2">
        <v>1.5198</v>
      </c>
      <c r="AS562" s="2">
        <v>0</v>
      </c>
      <c r="AT562" s="2">
        <v>0</v>
      </c>
      <c r="AU562" s="8" t="s">
        <v>577</v>
      </c>
      <c r="AV562" s="2">
        <v>0</v>
      </c>
      <c r="AW562" s="2">
        <v>0.37</v>
      </c>
      <c r="AX562" s="2">
        <v>0.4</v>
      </c>
      <c r="AY562" s="2">
        <v>100</v>
      </c>
      <c r="AZ562" s="2">
        <v>43.315399999999997</v>
      </c>
      <c r="BA562" s="2">
        <v>0.1</v>
      </c>
      <c r="BB562" s="2">
        <v>0.1</v>
      </c>
      <c r="BC562" s="2">
        <v>100</v>
      </c>
      <c r="BD562" s="2">
        <v>15.3264</v>
      </c>
      <c r="BE562" s="4" t="str">
        <f t="shared" si="82"/>
        <v>NO APLICA</v>
      </c>
      <c r="BF562" s="4">
        <f t="shared" si="83"/>
        <v>0.13879999999999998</v>
      </c>
      <c r="BG562">
        <f t="shared" si="84"/>
        <v>0.03</v>
      </c>
      <c r="BH562">
        <f t="shared" si="85"/>
        <v>0</v>
      </c>
      <c r="BI562">
        <f t="shared" si="86"/>
        <v>0.37</v>
      </c>
      <c r="BJ562">
        <f t="shared" si="87"/>
        <v>0</v>
      </c>
      <c r="BK562">
        <f t="shared" si="88"/>
        <v>0.31</v>
      </c>
      <c r="BL562">
        <f t="shared" si="89"/>
        <v>278.87999999999693</v>
      </c>
    </row>
    <row r="563" spans="1:64" x14ac:dyDescent="0.2">
      <c r="A563" s="1">
        <v>561</v>
      </c>
      <c r="B563" s="7" t="s">
        <v>5</v>
      </c>
      <c r="C563" s="3">
        <v>39942</v>
      </c>
      <c r="D563" s="4" t="s">
        <v>3</v>
      </c>
      <c r="E563" s="4" t="s">
        <v>164</v>
      </c>
      <c r="F563" s="5" t="str">
        <f t="shared" si="80"/>
        <v>S</v>
      </c>
      <c r="G563" s="6">
        <v>0.87430555555555556</v>
      </c>
      <c r="H563" s="6">
        <v>0.91736111111111107</v>
      </c>
      <c r="I563" s="85">
        <f t="shared" si="81"/>
        <v>61.999999999999943</v>
      </c>
      <c r="J563" s="86">
        <f>I563*Segmentos!$D$7*(AH563%)*IF(ISNUMBER(AI563),AI563%,0)</f>
        <v>1480039.1999999986</v>
      </c>
      <c r="K563" s="86">
        <f>I563*Segmentos!$D$7*(AL563%)*IF(ISNUMBER(AM563),AM563%,0)</f>
        <v>1184001.5999999989</v>
      </c>
      <c r="L563" s="4"/>
      <c r="M563" s="2">
        <v>5.34</v>
      </c>
      <c r="N563" s="2">
        <v>15.8</v>
      </c>
      <c r="O563" s="2">
        <v>33.799999999999997</v>
      </c>
      <c r="P563" s="2">
        <v>86.337900000000005</v>
      </c>
      <c r="Q563" s="2">
        <v>2.2799999999999998</v>
      </c>
      <c r="R563" s="2">
        <v>6.2</v>
      </c>
      <c r="S563" s="2">
        <v>36.700000000000003</v>
      </c>
      <c r="T563" s="2">
        <v>6.1588000000000003</v>
      </c>
      <c r="U563" s="2">
        <v>4.59</v>
      </c>
      <c r="V563" s="2">
        <v>10.6</v>
      </c>
      <c r="W563" s="2">
        <v>43.2</v>
      </c>
      <c r="X563" s="2">
        <v>15.5672</v>
      </c>
      <c r="Y563" s="2">
        <v>6.17</v>
      </c>
      <c r="Z563" s="2">
        <v>17.2</v>
      </c>
      <c r="AA563" s="2">
        <v>35.9</v>
      </c>
      <c r="AB563" s="2">
        <v>29.440100000000001</v>
      </c>
      <c r="AC563" s="2">
        <v>6.62</v>
      </c>
      <c r="AD563" s="2">
        <v>22.7</v>
      </c>
      <c r="AE563" s="2">
        <v>29.2</v>
      </c>
      <c r="AF563" s="2">
        <v>35.171799999999998</v>
      </c>
      <c r="AG563" s="20">
        <v>5.97</v>
      </c>
      <c r="AH563" s="20">
        <v>17.100000000000001</v>
      </c>
      <c r="AI563" s="20">
        <v>34.9</v>
      </c>
      <c r="AJ563" s="20">
        <v>45.837800000000001</v>
      </c>
      <c r="AK563" s="18">
        <v>4.76</v>
      </c>
      <c r="AL563" s="18">
        <v>14.6</v>
      </c>
      <c r="AM563" s="18">
        <v>32.700000000000003</v>
      </c>
      <c r="AN563" s="18">
        <v>40.500100000000003</v>
      </c>
      <c r="AO563" s="2">
        <v>1.61</v>
      </c>
      <c r="AP563" s="2">
        <v>7.7</v>
      </c>
      <c r="AQ563" s="2">
        <v>20.9</v>
      </c>
      <c r="AR563" s="2">
        <v>2.8540000000000001</v>
      </c>
      <c r="AS563" s="2">
        <v>2.2999999999999998</v>
      </c>
      <c r="AT563" s="2">
        <v>8.8000000000000007</v>
      </c>
      <c r="AU563" s="2">
        <v>26.1</v>
      </c>
      <c r="AV563" s="2">
        <v>8.1801999999999992</v>
      </c>
      <c r="AW563" s="2">
        <v>4.91</v>
      </c>
      <c r="AX563" s="2">
        <v>16.2</v>
      </c>
      <c r="AY563" s="2">
        <v>30.2</v>
      </c>
      <c r="AZ563" s="2">
        <v>22.824100000000001</v>
      </c>
      <c r="BA563" s="2">
        <v>8.4700000000000006</v>
      </c>
      <c r="BB563" s="2">
        <v>21.8</v>
      </c>
      <c r="BC563" s="2">
        <v>38.9</v>
      </c>
      <c r="BD563" s="2">
        <v>52.479599999999998</v>
      </c>
      <c r="BE563" s="4" t="str">
        <f t="shared" si="82"/>
        <v>NO APLICA</v>
      </c>
      <c r="BF563" s="4">
        <f t="shared" si="83"/>
        <v>4.6707999999999998</v>
      </c>
      <c r="BG563">
        <f t="shared" si="84"/>
        <v>1.61</v>
      </c>
      <c r="BH563">
        <f t="shared" si="85"/>
        <v>2.2999999999999998</v>
      </c>
      <c r="BI563">
        <f t="shared" si="86"/>
        <v>8.4700000000000006</v>
      </c>
      <c r="BJ563">
        <f t="shared" si="87"/>
        <v>4.76</v>
      </c>
      <c r="BK563">
        <f t="shared" si="88"/>
        <v>5.97</v>
      </c>
      <c r="BL563">
        <f t="shared" si="89"/>
        <v>33110.479999999967</v>
      </c>
    </row>
    <row r="564" spans="1:64" x14ac:dyDescent="0.2">
      <c r="A564" s="1">
        <v>562</v>
      </c>
      <c r="B564" s="7" t="s">
        <v>9</v>
      </c>
      <c r="C564" s="3">
        <v>39942</v>
      </c>
      <c r="D564" s="4" t="s">
        <v>8</v>
      </c>
      <c r="E564" s="4" t="s">
        <v>168</v>
      </c>
      <c r="F564" s="5" t="str">
        <f t="shared" si="80"/>
        <v>S</v>
      </c>
      <c r="G564" s="6">
        <v>0.7993055555555556</v>
      </c>
      <c r="H564" s="6">
        <v>0.875</v>
      </c>
      <c r="I564" s="85">
        <f t="shared" si="81"/>
        <v>108.99999999999993</v>
      </c>
      <c r="J564" s="86">
        <f>I564*Segmentos!$D$7*(AH564%)*IF(ISNUMBER(AI564),AI564%,0)</f>
        <v>1427289.5999999994</v>
      </c>
      <c r="K564" s="86">
        <f>I564*Segmentos!$D$7*(AL564%)*IF(ISNUMBER(AM564),AM564%,0)</f>
        <v>1481091.9999999991</v>
      </c>
      <c r="L564" s="4" t="s">
        <v>260</v>
      </c>
      <c r="M564" s="2">
        <v>3.33</v>
      </c>
      <c r="N564" s="2">
        <v>8.9</v>
      </c>
      <c r="O564" s="2">
        <v>37.4</v>
      </c>
      <c r="P564" s="2">
        <v>80.1751</v>
      </c>
      <c r="Q564" s="2">
        <v>1.1299999999999999</v>
      </c>
      <c r="R564" s="2">
        <v>4.5999999999999996</v>
      </c>
      <c r="S564" s="2">
        <v>24.8</v>
      </c>
      <c r="T564" s="2">
        <v>4.5484</v>
      </c>
      <c r="U564" s="2">
        <v>2.72</v>
      </c>
      <c r="V564" s="2">
        <v>7.4</v>
      </c>
      <c r="W564" s="2">
        <v>36.700000000000003</v>
      </c>
      <c r="X564" s="2">
        <v>13.714399999999999</v>
      </c>
      <c r="Y564" s="2">
        <v>2.97</v>
      </c>
      <c r="Z564" s="2">
        <v>8.5</v>
      </c>
      <c r="AA564" s="2">
        <v>34.9</v>
      </c>
      <c r="AB564" s="2">
        <v>21.058399999999999</v>
      </c>
      <c r="AC564" s="2">
        <v>5.18</v>
      </c>
      <c r="AD564" s="2">
        <v>12.5</v>
      </c>
      <c r="AE564" s="2">
        <v>41.5</v>
      </c>
      <c r="AF564" s="2">
        <v>40.853900000000003</v>
      </c>
      <c r="AG564" s="20">
        <v>3.28</v>
      </c>
      <c r="AH564" s="20">
        <v>9.3000000000000007</v>
      </c>
      <c r="AI564" s="20">
        <v>35.200000000000003</v>
      </c>
      <c r="AJ564" s="20">
        <v>37.369300000000003</v>
      </c>
      <c r="AK564" s="18">
        <v>3.39</v>
      </c>
      <c r="AL564" s="18">
        <v>8.6</v>
      </c>
      <c r="AM564" s="18">
        <v>39.5</v>
      </c>
      <c r="AN564" s="18">
        <v>42.805900000000001</v>
      </c>
      <c r="AO564" s="2">
        <v>0.49</v>
      </c>
      <c r="AP564" s="2">
        <v>3.7</v>
      </c>
      <c r="AQ564" s="2">
        <v>13.1</v>
      </c>
      <c r="AR564" s="2">
        <v>1.2907999999999999</v>
      </c>
      <c r="AS564" s="2">
        <v>2.91</v>
      </c>
      <c r="AT564" s="2">
        <v>9.8000000000000007</v>
      </c>
      <c r="AU564" s="2">
        <v>29.6</v>
      </c>
      <c r="AV564" s="2">
        <v>15.404</v>
      </c>
      <c r="AW564" s="2">
        <v>3.32</v>
      </c>
      <c r="AX564" s="2">
        <v>8.6999999999999993</v>
      </c>
      <c r="AY564" s="2">
        <v>38.200000000000003</v>
      </c>
      <c r="AZ564" s="2">
        <v>22.956600000000002</v>
      </c>
      <c r="BA564" s="2">
        <v>4.4000000000000004</v>
      </c>
      <c r="BB564" s="2">
        <v>10</v>
      </c>
      <c r="BC564" s="2">
        <v>43.9</v>
      </c>
      <c r="BD564" s="2">
        <v>40.523699999999998</v>
      </c>
      <c r="BE564" s="4" t="str">
        <f t="shared" si="82"/>
        <v>ABURRIDO</v>
      </c>
      <c r="BF564" s="4">
        <f t="shared" si="83"/>
        <v>3.2022000000000004</v>
      </c>
      <c r="BG564">
        <f t="shared" si="84"/>
        <v>0.49</v>
      </c>
      <c r="BH564">
        <f t="shared" si="85"/>
        <v>2.91</v>
      </c>
      <c r="BI564">
        <f t="shared" si="86"/>
        <v>4.4000000000000004</v>
      </c>
      <c r="BJ564">
        <f t="shared" si="87"/>
        <v>3.39</v>
      </c>
      <c r="BK564">
        <f t="shared" si="88"/>
        <v>3.28</v>
      </c>
      <c r="BL564">
        <f t="shared" si="89"/>
        <v>36281.739999999976</v>
      </c>
    </row>
    <row r="565" spans="1:64" x14ac:dyDescent="0.2">
      <c r="A565" s="1">
        <v>563</v>
      </c>
      <c r="B565" s="7" t="s">
        <v>98</v>
      </c>
      <c r="C565" s="3">
        <v>39942</v>
      </c>
      <c r="D565" s="4" t="s">
        <v>628</v>
      </c>
      <c r="E565" s="4" t="s">
        <v>168</v>
      </c>
      <c r="F565" s="5" t="str">
        <f t="shared" si="80"/>
        <v>S</v>
      </c>
      <c r="G565" s="6">
        <v>0.91736111111111107</v>
      </c>
      <c r="H565" s="6">
        <v>0.99513888888888891</v>
      </c>
      <c r="I565" s="85">
        <f t="shared" si="81"/>
        <v>112.00000000000009</v>
      </c>
      <c r="J565" s="86">
        <f>I565*Segmentos!$D$7*(AH565%)*IF(ISNUMBER(AI565),AI565%,0)</f>
        <v>831532.80000000063</v>
      </c>
      <c r="K565" s="86">
        <f>I565*Segmentos!$D$7*(AL565%)*IF(ISNUMBER(AM565),AM565%,0)</f>
        <v>698073.60000000056</v>
      </c>
      <c r="L565" s="4" t="s">
        <v>262</v>
      </c>
      <c r="M565" s="2">
        <v>1.71</v>
      </c>
      <c r="N565" s="2">
        <v>6.1</v>
      </c>
      <c r="O565" s="2">
        <v>28.1</v>
      </c>
      <c r="P565" s="2">
        <v>89.247900000000001</v>
      </c>
      <c r="Q565" s="2">
        <v>0.41</v>
      </c>
      <c r="R565" s="2">
        <v>2</v>
      </c>
      <c r="S565" s="2">
        <v>20.8</v>
      </c>
      <c r="T565" s="2">
        <v>3.601</v>
      </c>
      <c r="U565" s="2">
        <v>1.0900000000000001</v>
      </c>
      <c r="V565" s="2">
        <v>5.7</v>
      </c>
      <c r="W565" s="2">
        <v>19.100000000000001</v>
      </c>
      <c r="X565" s="2">
        <v>11.911799999999999</v>
      </c>
      <c r="Y565" s="2">
        <v>2.4700000000000002</v>
      </c>
      <c r="Z565" s="2">
        <v>7.5</v>
      </c>
      <c r="AA565" s="2">
        <v>33.1</v>
      </c>
      <c r="AB565" s="2">
        <v>38.110999999999997</v>
      </c>
      <c r="AC565" s="2">
        <v>2.08</v>
      </c>
      <c r="AD565" s="2">
        <v>7.2</v>
      </c>
      <c r="AE565" s="2">
        <v>28.9</v>
      </c>
      <c r="AF565" s="2">
        <v>35.624000000000002</v>
      </c>
      <c r="AG565" s="20">
        <v>1.87</v>
      </c>
      <c r="AH565" s="20">
        <v>6.9</v>
      </c>
      <c r="AI565" s="20">
        <v>26.9</v>
      </c>
      <c r="AJ565" s="20">
        <v>46.340699999999998</v>
      </c>
      <c r="AK565" s="18">
        <v>1.56</v>
      </c>
      <c r="AL565" s="18">
        <v>5.3</v>
      </c>
      <c r="AM565" s="18">
        <v>29.4</v>
      </c>
      <c r="AN565" s="18">
        <v>42.907200000000003</v>
      </c>
      <c r="AO565" s="2">
        <v>0.27</v>
      </c>
      <c r="AP565" s="2">
        <v>2.8</v>
      </c>
      <c r="AQ565" s="2">
        <v>9.6</v>
      </c>
      <c r="AR565" s="2">
        <v>1.5276000000000001</v>
      </c>
      <c r="AS565" s="2">
        <v>1.37</v>
      </c>
      <c r="AT565" s="2">
        <v>4.5999999999999996</v>
      </c>
      <c r="AU565" s="2">
        <v>29.6</v>
      </c>
      <c r="AV565" s="2">
        <v>15.73</v>
      </c>
      <c r="AW565" s="2">
        <v>1.44</v>
      </c>
      <c r="AX565" s="2">
        <v>4.9000000000000004</v>
      </c>
      <c r="AY565" s="2">
        <v>29.6</v>
      </c>
      <c r="AZ565" s="2">
        <v>21.720400000000001</v>
      </c>
      <c r="BA565" s="2">
        <v>2.5099999999999998</v>
      </c>
      <c r="BB565" s="2">
        <v>8.8000000000000007</v>
      </c>
      <c r="BC565" s="2">
        <v>28.7</v>
      </c>
      <c r="BD565" s="2">
        <v>50.2699</v>
      </c>
      <c r="BE565" s="4" t="str">
        <f t="shared" si="82"/>
        <v>ABURRIDO</v>
      </c>
      <c r="BF565" s="4">
        <f t="shared" si="83"/>
        <v>1.6648000000000001</v>
      </c>
      <c r="BG565">
        <f t="shared" si="84"/>
        <v>0.27</v>
      </c>
      <c r="BH565">
        <f t="shared" si="85"/>
        <v>1.37</v>
      </c>
      <c r="BI565">
        <f t="shared" si="86"/>
        <v>2.5099999999999998</v>
      </c>
      <c r="BJ565">
        <f t="shared" si="87"/>
        <v>1.56</v>
      </c>
      <c r="BK565">
        <f t="shared" si="88"/>
        <v>1.87</v>
      </c>
      <c r="BL565">
        <f t="shared" si="89"/>
        <v>19197.920000000016</v>
      </c>
    </row>
    <row r="566" spans="1:64" x14ac:dyDescent="0.2">
      <c r="A566" s="1">
        <v>564</v>
      </c>
      <c r="B566" s="7" t="s">
        <v>84</v>
      </c>
      <c r="C566" s="3">
        <v>39942</v>
      </c>
      <c r="D566" s="4" t="s">
        <v>626</v>
      </c>
      <c r="E566" s="4" t="s">
        <v>168</v>
      </c>
      <c r="F566" s="5" t="str">
        <f t="shared" si="80"/>
        <v>S</v>
      </c>
      <c r="G566" s="6">
        <v>0.91805555555555562</v>
      </c>
      <c r="H566" s="6">
        <v>1.1805555555555555E-2</v>
      </c>
      <c r="I566" s="85">
        <f t="shared" si="81"/>
        <v>134.99999999999989</v>
      </c>
      <c r="J566" s="86">
        <f>I566*Segmentos!$D$7*(AH566%)*IF(ISNUMBER(AI566),AI566%,0)</f>
        <v>1188269.9999999991</v>
      </c>
      <c r="K566" s="86">
        <f>I566*Segmentos!$D$7*(AL566%)*IF(ISNUMBER(AM566),AM566%,0)</f>
        <v>1823849.9999999981</v>
      </c>
      <c r="L566" s="4" t="s">
        <v>258</v>
      </c>
      <c r="M566" s="2">
        <v>2.82</v>
      </c>
      <c r="N566" s="2">
        <v>16.899999999999999</v>
      </c>
      <c r="O566" s="2">
        <v>16.7</v>
      </c>
      <c r="P566" s="2">
        <v>85.023200000000003</v>
      </c>
      <c r="Q566" s="2">
        <v>2.77</v>
      </c>
      <c r="R566" s="2">
        <v>9.5</v>
      </c>
      <c r="S566" s="2">
        <v>29.2</v>
      </c>
      <c r="T566" s="2">
        <v>13.917299999999999</v>
      </c>
      <c r="U566" s="2">
        <v>2.2200000000000002</v>
      </c>
      <c r="V566" s="2">
        <v>12.8</v>
      </c>
      <c r="W566" s="2">
        <v>17.3</v>
      </c>
      <c r="X566" s="2">
        <v>14.058</v>
      </c>
      <c r="Y566" s="2">
        <v>2.79</v>
      </c>
      <c r="Z566" s="2">
        <v>18.2</v>
      </c>
      <c r="AA566" s="2">
        <v>15.3</v>
      </c>
      <c r="AB566" s="2">
        <v>24.844100000000001</v>
      </c>
      <c r="AC566" s="2">
        <v>3.25</v>
      </c>
      <c r="AD566" s="2">
        <v>22.2</v>
      </c>
      <c r="AE566" s="2">
        <v>14.7</v>
      </c>
      <c r="AF566" s="2">
        <v>32.203800000000001</v>
      </c>
      <c r="AG566" s="20">
        <v>2.21</v>
      </c>
      <c r="AH566" s="20">
        <v>16.3</v>
      </c>
      <c r="AI566" s="20">
        <v>13.5</v>
      </c>
      <c r="AJ566" s="20">
        <v>31.561</v>
      </c>
      <c r="AK566" s="18">
        <v>3.37</v>
      </c>
      <c r="AL566" s="18">
        <v>17.5</v>
      </c>
      <c r="AM566" s="18">
        <v>19.3</v>
      </c>
      <c r="AN566" s="18">
        <v>53.462200000000003</v>
      </c>
      <c r="AO566" s="2">
        <v>2.0099999999999998</v>
      </c>
      <c r="AP566" s="2">
        <v>11.9</v>
      </c>
      <c r="AQ566" s="2">
        <v>16.899999999999999</v>
      </c>
      <c r="AR566" s="2">
        <v>6.6140999999999996</v>
      </c>
      <c r="AS566" s="2">
        <v>2.12</v>
      </c>
      <c r="AT566" s="2">
        <v>12.5</v>
      </c>
      <c r="AU566" s="2">
        <v>17</v>
      </c>
      <c r="AV566" s="2">
        <v>14.0718</v>
      </c>
      <c r="AW566" s="2">
        <v>3.07</v>
      </c>
      <c r="AX566" s="2">
        <v>19.8</v>
      </c>
      <c r="AY566" s="2">
        <v>15.5</v>
      </c>
      <c r="AZ566" s="2">
        <v>26.638000000000002</v>
      </c>
      <c r="BA566" s="2">
        <v>3.27</v>
      </c>
      <c r="BB566" s="2">
        <v>18.8</v>
      </c>
      <c r="BC566" s="2">
        <v>17.399999999999999</v>
      </c>
      <c r="BD566" s="2">
        <v>37.699199999999998</v>
      </c>
      <c r="BE566" s="4" t="str">
        <f t="shared" si="82"/>
        <v>ABURRIDO</v>
      </c>
      <c r="BF566" s="4">
        <f t="shared" si="83"/>
        <v>2.6112000000000002</v>
      </c>
      <c r="BG566">
        <f t="shared" si="84"/>
        <v>2.0099999999999998</v>
      </c>
      <c r="BH566">
        <f t="shared" si="85"/>
        <v>2.12</v>
      </c>
      <c r="BI566">
        <f t="shared" si="86"/>
        <v>3.27</v>
      </c>
      <c r="BJ566">
        <f t="shared" si="87"/>
        <v>3.37</v>
      </c>
      <c r="BK566">
        <f t="shared" si="88"/>
        <v>2.21</v>
      </c>
      <c r="BL566">
        <f t="shared" si="89"/>
        <v>38101.049999999959</v>
      </c>
    </row>
    <row r="567" spans="1:64" x14ac:dyDescent="0.2">
      <c r="A567" s="1">
        <v>565</v>
      </c>
      <c r="B567" s="7" t="s">
        <v>57</v>
      </c>
      <c r="C567" s="3">
        <v>39942</v>
      </c>
      <c r="D567" s="4" t="s">
        <v>8</v>
      </c>
      <c r="E567" s="4" t="s">
        <v>181</v>
      </c>
      <c r="F567" s="5" t="str">
        <f t="shared" si="80"/>
        <v>S</v>
      </c>
      <c r="G567" s="6">
        <v>0.91527777777777775</v>
      </c>
      <c r="H567" s="6">
        <v>0.91805555555555562</v>
      </c>
      <c r="I567" s="85">
        <f t="shared" si="81"/>
        <v>4.0000000000001457</v>
      </c>
      <c r="J567" s="86">
        <f>I567*Segmentos!$D$7*(AH567%)*IF(ISNUMBER(AI567),AI567%,0)</f>
        <v>56630.400000002068</v>
      </c>
      <c r="K567" s="86">
        <f>I567*Segmentos!$D$7*(AL567%)*IF(ISNUMBER(AM567),AM567%,0)</f>
        <v>80400.000000002925</v>
      </c>
      <c r="L567" s="4"/>
      <c r="M567" s="2">
        <v>4.3099999999999996</v>
      </c>
      <c r="N567" s="2">
        <v>5.9</v>
      </c>
      <c r="O567" s="2">
        <v>72.7</v>
      </c>
      <c r="P567" s="2">
        <v>83.980099999999993</v>
      </c>
      <c r="Q567" s="2">
        <v>1.65</v>
      </c>
      <c r="R567" s="2">
        <v>2.7</v>
      </c>
      <c r="S567" s="2">
        <v>60.7</v>
      </c>
      <c r="T567" s="2">
        <v>5.3667999999999996</v>
      </c>
      <c r="U567" s="2">
        <v>2.4900000000000002</v>
      </c>
      <c r="V567" s="2">
        <v>2.7</v>
      </c>
      <c r="W567" s="2">
        <v>91.7</v>
      </c>
      <c r="X567" s="2">
        <v>10.18</v>
      </c>
      <c r="Y567" s="2">
        <v>3.55</v>
      </c>
      <c r="Z567" s="2">
        <v>5.4</v>
      </c>
      <c r="AA567" s="2">
        <v>65.400000000000006</v>
      </c>
      <c r="AB567" s="2">
        <v>20.401499999999999</v>
      </c>
      <c r="AC567" s="2">
        <v>7.51</v>
      </c>
      <c r="AD567" s="2">
        <v>10.1</v>
      </c>
      <c r="AE567" s="2">
        <v>74.599999999999994</v>
      </c>
      <c r="AF567" s="2">
        <v>48.031799999999997</v>
      </c>
      <c r="AG567" s="20">
        <v>3.53</v>
      </c>
      <c r="AH567" s="20">
        <v>5.0999999999999996</v>
      </c>
      <c r="AI567" s="20">
        <v>69.400000000000006</v>
      </c>
      <c r="AJ567" s="20">
        <v>32.643000000000001</v>
      </c>
      <c r="AK567" s="18">
        <v>5.01</v>
      </c>
      <c r="AL567" s="18">
        <v>6.7</v>
      </c>
      <c r="AM567" s="18">
        <v>75</v>
      </c>
      <c r="AN567" s="18">
        <v>51.3371</v>
      </c>
      <c r="AO567" s="2">
        <v>1.0900000000000001</v>
      </c>
      <c r="AP567" s="2">
        <v>2.2999999999999998</v>
      </c>
      <c r="AQ567" s="2">
        <v>46.2</v>
      </c>
      <c r="AR567" s="2">
        <v>2.3113999999999999</v>
      </c>
      <c r="AS567" s="2">
        <v>2.98</v>
      </c>
      <c r="AT567" s="2">
        <v>3.7</v>
      </c>
      <c r="AU567" s="2">
        <v>79.900000000000006</v>
      </c>
      <c r="AV567" s="2">
        <v>12.802300000000001</v>
      </c>
      <c r="AW567" s="2">
        <v>5.12</v>
      </c>
      <c r="AX567" s="2">
        <v>6.9</v>
      </c>
      <c r="AY567" s="2">
        <v>74</v>
      </c>
      <c r="AZ567" s="2">
        <v>28.6769</v>
      </c>
      <c r="BA567" s="2">
        <v>5.39</v>
      </c>
      <c r="BB567" s="2">
        <v>7.5</v>
      </c>
      <c r="BC567" s="2">
        <v>72.099999999999994</v>
      </c>
      <c r="BD567" s="2">
        <v>40.189599999999999</v>
      </c>
      <c r="BE567" s="4" t="str">
        <f t="shared" si="82"/>
        <v>NO APLICA</v>
      </c>
      <c r="BF567" s="4">
        <f t="shared" si="83"/>
        <v>3.8015999999999996</v>
      </c>
      <c r="BG567">
        <f t="shared" si="84"/>
        <v>1.0900000000000001</v>
      </c>
      <c r="BH567">
        <f t="shared" si="85"/>
        <v>2.98</v>
      </c>
      <c r="BI567">
        <f t="shared" si="86"/>
        <v>5.39</v>
      </c>
      <c r="BJ567">
        <f t="shared" si="87"/>
        <v>5.01</v>
      </c>
      <c r="BK567">
        <f t="shared" si="88"/>
        <v>3.53</v>
      </c>
      <c r="BL567">
        <f t="shared" si="89"/>
        <v>1715.7200000000628</v>
      </c>
    </row>
    <row r="568" spans="1:64" x14ac:dyDescent="0.2">
      <c r="A568" s="1">
        <v>566</v>
      </c>
      <c r="B568" s="7" t="s">
        <v>11</v>
      </c>
      <c r="C568" s="3">
        <v>39942</v>
      </c>
      <c r="D568" s="4" t="s">
        <v>627</v>
      </c>
      <c r="E568" s="4" t="s">
        <v>166</v>
      </c>
      <c r="F568" s="5" t="str">
        <f t="shared" si="80"/>
        <v>S</v>
      </c>
      <c r="G568" s="6">
        <v>0.91527777777777775</v>
      </c>
      <c r="H568" s="6">
        <v>0.91736111111111107</v>
      </c>
      <c r="I568" s="85">
        <f t="shared" si="81"/>
        <v>2.9999999999999893</v>
      </c>
      <c r="J568" s="86">
        <f>I568*Segmentos!$D$7*(AH568%)*IF(ISNUMBER(AI568),AI568%,0)</f>
        <v>67391.999999999767</v>
      </c>
      <c r="K568" s="86">
        <f>I568*Segmentos!$D$7*(AL568%)*IF(ISNUMBER(AM568),AM568%,0)</f>
        <v>62038.799999999792</v>
      </c>
      <c r="L568" s="4"/>
      <c r="M568" s="2">
        <v>5.39</v>
      </c>
      <c r="N568" s="2">
        <v>6.1</v>
      </c>
      <c r="O568" s="2">
        <v>88.5</v>
      </c>
      <c r="P568" s="2">
        <v>89.834699999999998</v>
      </c>
      <c r="Q568" s="2">
        <v>3.23</v>
      </c>
      <c r="R568" s="2">
        <v>3.9</v>
      </c>
      <c r="S568" s="2">
        <v>82.1</v>
      </c>
      <c r="T568" s="2">
        <v>8.9777000000000005</v>
      </c>
      <c r="U568" s="2">
        <v>2.2999999999999998</v>
      </c>
      <c r="V568" s="2">
        <v>2.6</v>
      </c>
      <c r="W568" s="2">
        <v>88</v>
      </c>
      <c r="X568" s="2">
        <v>8.0299999999999994</v>
      </c>
      <c r="Y568" s="2">
        <v>5.21</v>
      </c>
      <c r="Z568" s="2">
        <v>5.6</v>
      </c>
      <c r="AA568" s="2">
        <v>93.5</v>
      </c>
      <c r="AB568" s="2">
        <v>25.6525</v>
      </c>
      <c r="AC568" s="2">
        <v>8.6199999999999992</v>
      </c>
      <c r="AD568" s="2">
        <v>9.9</v>
      </c>
      <c r="AE568" s="2">
        <v>87.4</v>
      </c>
      <c r="AF568" s="2">
        <v>47.174500000000002</v>
      </c>
      <c r="AG568" s="20">
        <v>5.58</v>
      </c>
      <c r="AH568" s="20">
        <v>6.5</v>
      </c>
      <c r="AI568" s="20">
        <v>86.4</v>
      </c>
      <c r="AJ568" s="20">
        <v>44.162399999999998</v>
      </c>
      <c r="AK568" s="18">
        <v>5.21</v>
      </c>
      <c r="AL568" s="18">
        <v>5.7</v>
      </c>
      <c r="AM568" s="18">
        <v>90.7</v>
      </c>
      <c r="AN568" s="18">
        <v>45.6723</v>
      </c>
      <c r="AO568" s="2">
        <v>4.16</v>
      </c>
      <c r="AP568" s="2">
        <v>4.7</v>
      </c>
      <c r="AQ568" s="2">
        <v>88.4</v>
      </c>
      <c r="AR568" s="2">
        <v>7.5773999999999999</v>
      </c>
      <c r="AS568" s="2">
        <v>4.82</v>
      </c>
      <c r="AT568" s="2">
        <v>5.9</v>
      </c>
      <c r="AU568" s="2">
        <v>81.8</v>
      </c>
      <c r="AV568" s="2">
        <v>17.714200000000002</v>
      </c>
      <c r="AW568" s="2">
        <v>4.79</v>
      </c>
      <c r="AX568" s="2">
        <v>5.2</v>
      </c>
      <c r="AY568" s="2">
        <v>91.4</v>
      </c>
      <c r="AZ568" s="2">
        <v>22.9818</v>
      </c>
      <c r="BA568" s="2">
        <v>6.51</v>
      </c>
      <c r="BB568" s="2">
        <v>7.2</v>
      </c>
      <c r="BC568" s="2">
        <v>90.2</v>
      </c>
      <c r="BD568" s="2">
        <v>41.561199999999999</v>
      </c>
      <c r="BE568" s="4" t="str">
        <f t="shared" si="82"/>
        <v>NO APLICA</v>
      </c>
      <c r="BF568" s="4">
        <f t="shared" si="83"/>
        <v>5.3685999999999998</v>
      </c>
      <c r="BG568">
        <f t="shared" si="84"/>
        <v>4.16</v>
      </c>
      <c r="BH568">
        <f t="shared" si="85"/>
        <v>4.82</v>
      </c>
      <c r="BI568">
        <f t="shared" si="86"/>
        <v>6.51</v>
      </c>
      <c r="BJ568">
        <f t="shared" si="87"/>
        <v>5.21</v>
      </c>
      <c r="BK568">
        <f t="shared" si="88"/>
        <v>5.58</v>
      </c>
      <c r="BL568">
        <f t="shared" si="89"/>
        <v>1619.549999999994</v>
      </c>
    </row>
    <row r="569" spans="1:64" x14ac:dyDescent="0.2">
      <c r="A569" s="1">
        <v>567</v>
      </c>
      <c r="B569" s="7" t="s">
        <v>11</v>
      </c>
      <c r="C569" s="3">
        <v>39942</v>
      </c>
      <c r="D569" s="4" t="s">
        <v>8</v>
      </c>
      <c r="E569" s="4" t="s">
        <v>166</v>
      </c>
      <c r="F569" s="5" t="str">
        <f t="shared" si="80"/>
        <v>S</v>
      </c>
      <c r="G569" s="6">
        <v>0.90902777777777777</v>
      </c>
      <c r="H569" s="6">
        <v>0.90972222222222221</v>
      </c>
      <c r="I569" s="85">
        <f t="shared" si="81"/>
        <v>0.99999999999999645</v>
      </c>
      <c r="J569" s="86">
        <f>I569*Segmentos!$D$7*(AH569%)*IF(ISNUMBER(AI569),AI569%,0)</f>
        <v>10399.999999999965</v>
      </c>
      <c r="K569" s="86">
        <f>I569*Segmentos!$D$7*(AL569%)*IF(ISNUMBER(AM569),AM569%,0)</f>
        <v>14799.999999999951</v>
      </c>
      <c r="L569" s="4"/>
      <c r="M569" s="2">
        <v>3.18</v>
      </c>
      <c r="N569" s="2">
        <v>3.2</v>
      </c>
      <c r="O569" s="2">
        <v>100</v>
      </c>
      <c r="P569" s="2">
        <v>85.034000000000006</v>
      </c>
      <c r="Q569" s="2">
        <v>0.86</v>
      </c>
      <c r="R569" s="2">
        <v>0.9</v>
      </c>
      <c r="S569" s="2">
        <v>100</v>
      </c>
      <c r="T569" s="2">
        <v>3.8424999999999998</v>
      </c>
      <c r="U569" s="2">
        <v>2.27</v>
      </c>
      <c r="V569" s="2">
        <v>2.2999999999999998</v>
      </c>
      <c r="W569" s="2">
        <v>100</v>
      </c>
      <c r="X569" s="2">
        <v>12.694800000000001</v>
      </c>
      <c r="Y569" s="2">
        <v>3.32</v>
      </c>
      <c r="Z569" s="2">
        <v>3.3</v>
      </c>
      <c r="AA569" s="2">
        <v>100</v>
      </c>
      <c r="AB569" s="2">
        <v>26.145</v>
      </c>
      <c r="AC569" s="2">
        <v>4.83</v>
      </c>
      <c r="AD569" s="2">
        <v>4.8</v>
      </c>
      <c r="AE569" s="2">
        <v>100</v>
      </c>
      <c r="AF569" s="2">
        <v>42.351700000000001</v>
      </c>
      <c r="AG569" s="20">
        <v>2.62</v>
      </c>
      <c r="AH569" s="20">
        <v>2.6</v>
      </c>
      <c r="AI569" s="20">
        <v>100</v>
      </c>
      <c r="AJ569" s="20">
        <v>33.162799999999997</v>
      </c>
      <c r="AK569" s="18">
        <v>3.7</v>
      </c>
      <c r="AL569" s="18">
        <v>3.7</v>
      </c>
      <c r="AM569" s="18">
        <v>100</v>
      </c>
      <c r="AN569" s="18">
        <v>51.871200000000002</v>
      </c>
      <c r="AO569" s="2">
        <v>0.48</v>
      </c>
      <c r="AP569" s="2">
        <v>0.5</v>
      </c>
      <c r="AQ569" s="2">
        <v>100</v>
      </c>
      <c r="AR569" s="2">
        <v>1.4101999999999999</v>
      </c>
      <c r="AS569" s="2">
        <v>2.08</v>
      </c>
      <c r="AT569" s="2">
        <v>2.1</v>
      </c>
      <c r="AU569" s="2">
        <v>100</v>
      </c>
      <c r="AV569" s="2">
        <v>12.2502</v>
      </c>
      <c r="AW569" s="2">
        <v>3.42</v>
      </c>
      <c r="AX569" s="2">
        <v>3.4</v>
      </c>
      <c r="AY569" s="2">
        <v>100</v>
      </c>
      <c r="AZ569" s="2">
        <v>26.2515</v>
      </c>
      <c r="BA569" s="2">
        <v>4.41</v>
      </c>
      <c r="BB569" s="2">
        <v>4.4000000000000004</v>
      </c>
      <c r="BC569" s="2">
        <v>100</v>
      </c>
      <c r="BD569" s="2">
        <v>45.122100000000003</v>
      </c>
      <c r="BE569" s="4" t="str">
        <f t="shared" si="82"/>
        <v>NO APLICA</v>
      </c>
      <c r="BF569" s="4">
        <f t="shared" si="83"/>
        <v>2.8566000000000003</v>
      </c>
      <c r="BG569">
        <f t="shared" si="84"/>
        <v>0.48</v>
      </c>
      <c r="BH569">
        <f t="shared" si="85"/>
        <v>2.08</v>
      </c>
      <c r="BI569">
        <f t="shared" si="86"/>
        <v>4.41</v>
      </c>
      <c r="BJ569">
        <f t="shared" si="87"/>
        <v>3.7</v>
      </c>
      <c r="BK569">
        <f t="shared" si="88"/>
        <v>2.62</v>
      </c>
      <c r="BL569">
        <f t="shared" si="89"/>
        <v>319.99999999999886</v>
      </c>
    </row>
    <row r="570" spans="1:64" x14ac:dyDescent="0.2">
      <c r="A570" s="1">
        <v>568</v>
      </c>
      <c r="B570" s="7" t="s">
        <v>6</v>
      </c>
      <c r="C570" s="3">
        <v>39942</v>
      </c>
      <c r="D570" s="4" t="s">
        <v>3</v>
      </c>
      <c r="E570" s="4" t="s">
        <v>166</v>
      </c>
      <c r="F570" s="5" t="str">
        <f t="shared" si="80"/>
        <v>S</v>
      </c>
      <c r="G570" s="6">
        <v>0.9145833333333333</v>
      </c>
      <c r="H570" s="6">
        <v>0.91527777777777775</v>
      </c>
      <c r="I570" s="85">
        <f t="shared" si="81"/>
        <v>0.99999999999999645</v>
      </c>
      <c r="J570" s="86">
        <f>I570*Segmentos!$D$7*(AH570%)*IF(ISNUMBER(AI570),AI570%,0)</f>
        <v>18399.999999999935</v>
      </c>
      <c r="K570" s="86">
        <f>I570*Segmentos!$D$7*(AL570%)*IF(ISNUMBER(AM570),AM570%,0)</f>
        <v>13599.999999999953</v>
      </c>
      <c r="L570" s="4"/>
      <c r="M570" s="2">
        <v>3.94</v>
      </c>
      <c r="N570" s="2">
        <v>3.9</v>
      </c>
      <c r="O570" s="2">
        <v>100</v>
      </c>
      <c r="P570" s="2">
        <v>89.493399999999994</v>
      </c>
      <c r="Q570" s="2">
        <v>1.46</v>
      </c>
      <c r="R570" s="2">
        <v>1.5</v>
      </c>
      <c r="S570" s="2">
        <v>100</v>
      </c>
      <c r="T570" s="2">
        <v>5.5336999999999996</v>
      </c>
      <c r="U570" s="2">
        <v>4.2300000000000004</v>
      </c>
      <c r="V570" s="2">
        <v>4.2</v>
      </c>
      <c r="W570" s="2">
        <v>100</v>
      </c>
      <c r="X570" s="2">
        <v>20.127700000000001</v>
      </c>
      <c r="Y570" s="2">
        <v>3.74</v>
      </c>
      <c r="Z570" s="2">
        <v>3.7</v>
      </c>
      <c r="AA570" s="2">
        <v>100</v>
      </c>
      <c r="AB570" s="2">
        <v>25.0715</v>
      </c>
      <c r="AC570" s="2">
        <v>5.2</v>
      </c>
      <c r="AD570" s="2">
        <v>5.2</v>
      </c>
      <c r="AE570" s="2">
        <v>100</v>
      </c>
      <c r="AF570" s="2">
        <v>38.760399999999997</v>
      </c>
      <c r="AG570" s="20">
        <v>4.5599999999999996</v>
      </c>
      <c r="AH570" s="20">
        <v>4.5999999999999996</v>
      </c>
      <c r="AI570" s="20">
        <v>100</v>
      </c>
      <c r="AJ570" s="20">
        <v>49.097000000000001</v>
      </c>
      <c r="AK570" s="18">
        <v>3.38</v>
      </c>
      <c r="AL570" s="18">
        <v>3.4</v>
      </c>
      <c r="AM570" s="18">
        <v>100</v>
      </c>
      <c r="AN570" s="18">
        <v>40.396299999999997</v>
      </c>
      <c r="AO570" s="2">
        <v>1.17</v>
      </c>
      <c r="AP570" s="2">
        <v>1.2</v>
      </c>
      <c r="AQ570" s="2">
        <v>100</v>
      </c>
      <c r="AR570" s="2">
        <v>2.9127999999999998</v>
      </c>
      <c r="AS570" s="2">
        <v>1.25</v>
      </c>
      <c r="AT570" s="2">
        <v>1.2</v>
      </c>
      <c r="AU570" s="2">
        <v>100</v>
      </c>
      <c r="AV570" s="2">
        <v>6.2317999999999998</v>
      </c>
      <c r="AW570" s="2">
        <v>3.72</v>
      </c>
      <c r="AX570" s="2">
        <v>3.7</v>
      </c>
      <c r="AY570" s="2">
        <v>100</v>
      </c>
      <c r="AZ570" s="2">
        <v>24.281099999999999</v>
      </c>
      <c r="BA570" s="2">
        <v>6.45</v>
      </c>
      <c r="BB570" s="2">
        <v>6.4</v>
      </c>
      <c r="BC570" s="2">
        <v>100</v>
      </c>
      <c r="BD570" s="2">
        <v>56.067599999999999</v>
      </c>
      <c r="BE570" s="4" t="str">
        <f t="shared" si="82"/>
        <v>NO APLICA</v>
      </c>
      <c r="BF570" s="4">
        <f t="shared" si="83"/>
        <v>3.3224000000000005</v>
      </c>
      <c r="BG570">
        <f t="shared" si="84"/>
        <v>1.17</v>
      </c>
      <c r="BH570">
        <f t="shared" si="85"/>
        <v>1.25</v>
      </c>
      <c r="BI570">
        <f t="shared" si="86"/>
        <v>6.45</v>
      </c>
      <c r="BJ570">
        <f t="shared" si="87"/>
        <v>3.38</v>
      </c>
      <c r="BK570">
        <f t="shared" si="88"/>
        <v>4.5599999999999996</v>
      </c>
      <c r="BL570">
        <f t="shared" si="89"/>
        <v>389.99999999999864</v>
      </c>
    </row>
    <row r="571" spans="1:64" x14ac:dyDescent="0.2">
      <c r="A571" s="1">
        <v>569</v>
      </c>
      <c r="B571" s="7" t="s">
        <v>31</v>
      </c>
      <c r="C571" s="3">
        <v>39942</v>
      </c>
      <c r="D571" s="4" t="s">
        <v>628</v>
      </c>
      <c r="E571" s="4" t="s">
        <v>166</v>
      </c>
      <c r="F571" s="5" t="str">
        <f t="shared" si="80"/>
        <v>S</v>
      </c>
      <c r="G571" s="6">
        <v>0.91388888888888886</v>
      </c>
      <c r="H571" s="6">
        <v>0.91736111111111107</v>
      </c>
      <c r="I571" s="85">
        <f t="shared" si="81"/>
        <v>4.9999999999999822</v>
      </c>
      <c r="J571" s="86">
        <f>I571*Segmentos!$D$7*(AH571%)*IF(ISNUMBER(AI571),AI571%,0)</f>
        <v>14823.999999999945</v>
      </c>
      <c r="K571" s="86">
        <f>I571*Segmentos!$D$7*(AL571%)*IF(ISNUMBER(AM571),AM571%,0)</f>
        <v>21375.99999999992</v>
      </c>
      <c r="L571" s="4"/>
      <c r="M571" s="2">
        <v>0.9</v>
      </c>
      <c r="N571" s="2">
        <v>1.6</v>
      </c>
      <c r="O571" s="2">
        <v>55.4</v>
      </c>
      <c r="P571" s="2">
        <v>95.825000000000003</v>
      </c>
      <c r="Q571" s="2">
        <v>0.94</v>
      </c>
      <c r="R571" s="2">
        <v>1</v>
      </c>
      <c r="S571" s="2">
        <v>96.6</v>
      </c>
      <c r="T571" s="2">
        <v>16.658000000000001</v>
      </c>
      <c r="U571" s="2">
        <v>0.1</v>
      </c>
      <c r="V571" s="2">
        <v>0.1</v>
      </c>
      <c r="W571" s="2">
        <v>100</v>
      </c>
      <c r="X571" s="2">
        <v>2.2107000000000001</v>
      </c>
      <c r="Y571" s="2">
        <v>1.25</v>
      </c>
      <c r="Z571" s="2">
        <v>2.4</v>
      </c>
      <c r="AA571" s="2">
        <v>51.7</v>
      </c>
      <c r="AB571" s="2">
        <v>39.256999999999998</v>
      </c>
      <c r="AC571" s="2">
        <v>1.08</v>
      </c>
      <c r="AD571" s="2">
        <v>2.2000000000000002</v>
      </c>
      <c r="AE571" s="2">
        <v>48.5</v>
      </c>
      <c r="AF571" s="2">
        <v>37.699199999999998</v>
      </c>
      <c r="AG571" s="20">
        <v>0.74</v>
      </c>
      <c r="AH571" s="20">
        <v>1.7</v>
      </c>
      <c r="AI571" s="20">
        <v>43.6</v>
      </c>
      <c r="AJ571" s="20">
        <v>37.296999999999997</v>
      </c>
      <c r="AK571" s="18">
        <v>1.05</v>
      </c>
      <c r="AL571" s="18">
        <v>1.6</v>
      </c>
      <c r="AM571" s="18">
        <v>66.8</v>
      </c>
      <c r="AN571" s="18">
        <v>58.527999999999999</v>
      </c>
      <c r="AO571" s="2">
        <v>0.65</v>
      </c>
      <c r="AP571" s="2">
        <v>0.8</v>
      </c>
      <c r="AQ571" s="2">
        <v>82.7</v>
      </c>
      <c r="AR571" s="2">
        <v>7.5728</v>
      </c>
      <c r="AS571" s="2">
        <v>1.03</v>
      </c>
      <c r="AT571" s="2">
        <v>1</v>
      </c>
      <c r="AU571" s="2">
        <v>100</v>
      </c>
      <c r="AV571" s="2">
        <v>24.0427</v>
      </c>
      <c r="AW571" s="2">
        <v>0.46</v>
      </c>
      <c r="AX571" s="2">
        <v>1</v>
      </c>
      <c r="AY571" s="2">
        <v>47</v>
      </c>
      <c r="AZ571" s="2">
        <v>14.125400000000001</v>
      </c>
      <c r="BA571" s="2">
        <v>1.23</v>
      </c>
      <c r="BB571" s="2">
        <v>2.7</v>
      </c>
      <c r="BC571" s="2">
        <v>45.6</v>
      </c>
      <c r="BD571" s="2">
        <v>50.084099999999999</v>
      </c>
      <c r="BE571" s="4" t="str">
        <f t="shared" si="82"/>
        <v>NO APLICA</v>
      </c>
      <c r="BF571" s="4">
        <f t="shared" si="83"/>
        <v>1.0312000000000001</v>
      </c>
      <c r="BG571">
        <f t="shared" si="84"/>
        <v>0.65</v>
      </c>
      <c r="BH571">
        <f t="shared" si="85"/>
        <v>1.03</v>
      </c>
      <c r="BI571">
        <f t="shared" si="86"/>
        <v>1.23</v>
      </c>
      <c r="BJ571">
        <f t="shared" si="87"/>
        <v>1.05</v>
      </c>
      <c r="BK571">
        <f t="shared" si="88"/>
        <v>0.74</v>
      </c>
      <c r="BL571">
        <f t="shared" si="89"/>
        <v>443.1999999999984</v>
      </c>
    </row>
    <row r="572" spans="1:64" x14ac:dyDescent="0.2">
      <c r="A572" s="1">
        <v>570</v>
      </c>
      <c r="B572" s="7" t="s">
        <v>62</v>
      </c>
      <c r="C572" s="3">
        <v>39942</v>
      </c>
      <c r="D572" s="4" t="s">
        <v>629</v>
      </c>
      <c r="E572" s="4" t="s">
        <v>166</v>
      </c>
      <c r="F572" s="5" t="str">
        <f t="shared" si="80"/>
        <v>S</v>
      </c>
      <c r="G572" s="6">
        <v>0.8534722222222223</v>
      </c>
      <c r="H572" s="6">
        <v>0.875</v>
      </c>
      <c r="I572" s="85">
        <f t="shared" si="81"/>
        <v>30.99999999999989</v>
      </c>
      <c r="J572" s="86">
        <f>I572*Segmentos!$D$7*(AH572%)*IF(ISNUMBER(AI572),AI572%,0)</f>
        <v>48558.399999999841</v>
      </c>
      <c r="K572" s="86">
        <f>I572*Segmentos!$D$7*(AL572%)*IF(ISNUMBER(AM572),AM572%,0)</f>
        <v>48855.999999999818</v>
      </c>
      <c r="L572" s="4"/>
      <c r="M572" s="2">
        <v>0.39</v>
      </c>
      <c r="N572" s="2">
        <v>1</v>
      </c>
      <c r="O572" s="2">
        <v>37.5</v>
      </c>
      <c r="P572" s="2">
        <v>100</v>
      </c>
      <c r="Q572" s="2">
        <v>0</v>
      </c>
      <c r="R572" s="2">
        <v>0</v>
      </c>
      <c r="S572" s="8" t="s">
        <v>577</v>
      </c>
      <c r="T572" s="2">
        <v>0</v>
      </c>
      <c r="U572" s="2">
        <v>0.02</v>
      </c>
      <c r="V572" s="2">
        <v>0.2</v>
      </c>
      <c r="W572" s="2">
        <v>6.5</v>
      </c>
      <c r="X572" s="2">
        <v>0.82450000000000001</v>
      </c>
      <c r="Y572" s="2">
        <v>0.09</v>
      </c>
      <c r="Z572" s="2">
        <v>0.7</v>
      </c>
      <c r="AA572" s="2">
        <v>13.9</v>
      </c>
      <c r="AB572" s="2">
        <v>7.0952000000000002</v>
      </c>
      <c r="AC572" s="2">
        <v>1.1000000000000001</v>
      </c>
      <c r="AD572" s="2">
        <v>2.4</v>
      </c>
      <c r="AE572" s="2">
        <v>45.4</v>
      </c>
      <c r="AF572" s="2">
        <v>92.080299999999994</v>
      </c>
      <c r="AG572" s="20">
        <v>0.4</v>
      </c>
      <c r="AH572" s="20">
        <v>1.1000000000000001</v>
      </c>
      <c r="AI572" s="20">
        <v>35.6</v>
      </c>
      <c r="AJ572" s="20">
        <v>48.026299999999999</v>
      </c>
      <c r="AK572" s="18">
        <v>0.39</v>
      </c>
      <c r="AL572" s="18">
        <v>1</v>
      </c>
      <c r="AM572" s="18">
        <v>39.4</v>
      </c>
      <c r="AN572" s="18">
        <v>51.973700000000001</v>
      </c>
      <c r="AO572" s="2">
        <v>0.09</v>
      </c>
      <c r="AP572" s="2">
        <v>0.6</v>
      </c>
      <c r="AQ572" s="2">
        <v>15.8</v>
      </c>
      <c r="AR572" s="2">
        <v>2.4321999999999999</v>
      </c>
      <c r="AS572" s="2">
        <v>0.35</v>
      </c>
      <c r="AT572" s="2">
        <v>0.9</v>
      </c>
      <c r="AU572" s="2">
        <v>40.5</v>
      </c>
      <c r="AV572" s="2">
        <v>19.970500000000001</v>
      </c>
      <c r="AW572" s="2">
        <v>0.45</v>
      </c>
      <c r="AX572" s="2">
        <v>1.2</v>
      </c>
      <c r="AY572" s="2">
        <v>36.9</v>
      </c>
      <c r="AZ572" s="2">
        <v>33.183100000000003</v>
      </c>
      <c r="BA572" s="2">
        <v>0.45</v>
      </c>
      <c r="BB572" s="2">
        <v>1.1000000000000001</v>
      </c>
      <c r="BC572" s="2">
        <v>39.6</v>
      </c>
      <c r="BD572" s="2">
        <v>44.414200000000001</v>
      </c>
      <c r="BE572" s="4" t="str">
        <f t="shared" si="82"/>
        <v>NO APLICA</v>
      </c>
      <c r="BF572" s="4">
        <f t="shared" si="83"/>
        <v>0.36280000000000001</v>
      </c>
      <c r="BG572">
        <f t="shared" si="84"/>
        <v>0.09</v>
      </c>
      <c r="BH572">
        <f t="shared" si="85"/>
        <v>0.35</v>
      </c>
      <c r="BI572">
        <f t="shared" si="86"/>
        <v>0.45</v>
      </c>
      <c r="BJ572">
        <f t="shared" si="87"/>
        <v>0.39</v>
      </c>
      <c r="BK572">
        <f t="shared" si="88"/>
        <v>0.4</v>
      </c>
      <c r="BL572">
        <f t="shared" si="89"/>
        <v>1162.4999999999959</v>
      </c>
    </row>
    <row r="573" spans="1:64" x14ac:dyDescent="0.2">
      <c r="A573" s="1">
        <v>571</v>
      </c>
      <c r="B573" s="7" t="s">
        <v>97</v>
      </c>
      <c r="C573" s="3">
        <v>39942</v>
      </c>
      <c r="D573" s="4" t="s">
        <v>17</v>
      </c>
      <c r="E573" s="4" t="s">
        <v>169</v>
      </c>
      <c r="F573" s="5" t="str">
        <f t="shared" si="80"/>
        <v>S</v>
      </c>
      <c r="G573" s="6">
        <v>0.87291666666666667</v>
      </c>
      <c r="H573" s="6">
        <v>0.90694444444444444</v>
      </c>
      <c r="I573" s="85">
        <f t="shared" si="81"/>
        <v>48.999999999999986</v>
      </c>
      <c r="J573" s="86">
        <f>I573*Segmentos!$D$7*(AH573%)*IF(ISNUMBER(AI573),AI573%,0)</f>
        <v>19658.799999999996</v>
      </c>
      <c r="K573" s="86">
        <f>I573*Segmentos!$D$7*(AL573%)*IF(ISNUMBER(AM573),AM573%,0)</f>
        <v>23519.999999999993</v>
      </c>
      <c r="L573" s="4" t="s">
        <v>259</v>
      </c>
      <c r="M573" s="2">
        <v>0.11</v>
      </c>
      <c r="N573" s="2">
        <v>1.9</v>
      </c>
      <c r="O573" s="2">
        <v>6</v>
      </c>
      <c r="P573" s="2">
        <v>89.313800000000001</v>
      </c>
      <c r="Q573" s="2">
        <v>0.01</v>
      </c>
      <c r="R573" s="2">
        <v>0.4</v>
      </c>
      <c r="S573" s="2">
        <v>2</v>
      </c>
      <c r="T573" s="2">
        <v>1.0772999999999999</v>
      </c>
      <c r="U573" s="2">
        <v>0</v>
      </c>
      <c r="V573" s="2">
        <v>0</v>
      </c>
      <c r="W573" s="8" t="s">
        <v>577</v>
      </c>
      <c r="X573" s="2">
        <v>0</v>
      </c>
      <c r="Y573" s="2">
        <v>0.09</v>
      </c>
      <c r="Z573" s="2">
        <v>1.9</v>
      </c>
      <c r="AA573" s="2">
        <v>4.9000000000000004</v>
      </c>
      <c r="AB573" s="2">
        <v>21.657499999999999</v>
      </c>
      <c r="AC573" s="2">
        <v>0.25</v>
      </c>
      <c r="AD573" s="2">
        <v>3.8</v>
      </c>
      <c r="AE573" s="2">
        <v>6.6</v>
      </c>
      <c r="AF573" s="2">
        <v>66.579099999999997</v>
      </c>
      <c r="AG573" s="20">
        <v>0.1</v>
      </c>
      <c r="AH573" s="20">
        <v>1.7</v>
      </c>
      <c r="AI573" s="20">
        <v>5.9</v>
      </c>
      <c r="AJ573" s="20">
        <v>38.406300000000002</v>
      </c>
      <c r="AK573" s="18">
        <v>0.12</v>
      </c>
      <c r="AL573" s="18">
        <v>2</v>
      </c>
      <c r="AM573" s="18">
        <v>6</v>
      </c>
      <c r="AN573" s="18">
        <v>50.907600000000002</v>
      </c>
      <c r="AO573" s="2">
        <v>0.03</v>
      </c>
      <c r="AP573" s="2">
        <v>0.7</v>
      </c>
      <c r="AQ573" s="2">
        <v>4.7</v>
      </c>
      <c r="AR573" s="2">
        <v>3.0468999999999999</v>
      </c>
      <c r="AS573" s="2">
        <v>0.03</v>
      </c>
      <c r="AT573" s="2">
        <v>0.4</v>
      </c>
      <c r="AU573" s="2">
        <v>6.9</v>
      </c>
      <c r="AV573" s="2">
        <v>4.9394999999999998</v>
      </c>
      <c r="AW573" s="2">
        <v>0</v>
      </c>
      <c r="AX573" s="2">
        <v>0</v>
      </c>
      <c r="AY573" s="8" t="s">
        <v>577</v>
      </c>
      <c r="AZ573" s="2">
        <v>0</v>
      </c>
      <c r="BA573" s="2">
        <v>0.27</v>
      </c>
      <c r="BB573" s="2">
        <v>4.4000000000000004</v>
      </c>
      <c r="BC573" s="2">
        <v>6</v>
      </c>
      <c r="BD573" s="2">
        <v>81.327399999999997</v>
      </c>
      <c r="BE573" s="4" t="str">
        <f t="shared" si="82"/>
        <v>NO APLICA</v>
      </c>
      <c r="BF573" s="4">
        <f t="shared" si="83"/>
        <v>0.11840000000000002</v>
      </c>
      <c r="BG573">
        <f t="shared" si="84"/>
        <v>0.03</v>
      </c>
      <c r="BH573">
        <f t="shared" si="85"/>
        <v>0.03</v>
      </c>
      <c r="BI573">
        <f t="shared" si="86"/>
        <v>0.27</v>
      </c>
      <c r="BJ573">
        <f t="shared" si="87"/>
        <v>0.12</v>
      </c>
      <c r="BK573">
        <f t="shared" si="88"/>
        <v>0.1</v>
      </c>
      <c r="BL573">
        <f t="shared" si="89"/>
        <v>558.5999999999998</v>
      </c>
    </row>
    <row r="574" spans="1:64" x14ac:dyDescent="0.2">
      <c r="A574" s="1">
        <v>572</v>
      </c>
      <c r="B574" s="7" t="s">
        <v>52</v>
      </c>
      <c r="C574" s="3">
        <v>39942</v>
      </c>
      <c r="D574" s="4" t="s">
        <v>627</v>
      </c>
      <c r="E574" s="4" t="s">
        <v>177</v>
      </c>
      <c r="F574" s="5" t="str">
        <f t="shared" si="80"/>
        <v>S</v>
      </c>
      <c r="G574" s="6">
        <v>0.91736111111111107</v>
      </c>
      <c r="H574" s="6">
        <v>3.1944444444444449E-2</v>
      </c>
      <c r="I574" s="85">
        <f t="shared" si="81"/>
        <v>165.00000000000006</v>
      </c>
      <c r="J574" s="86">
        <f>I574*Segmentos!$D$7*(AH574%)*IF(ISNUMBER(AI574),AI574%,0)</f>
        <v>2320296.0000000009</v>
      </c>
      <c r="K574" s="86">
        <f>I574*Segmentos!$D$7*(AL574%)*IF(ISNUMBER(AM574),AM574%,0)</f>
        <v>4101900.0000000019</v>
      </c>
      <c r="L574" s="4"/>
      <c r="M574" s="2">
        <v>4.9400000000000004</v>
      </c>
      <c r="N574" s="2">
        <v>20.8</v>
      </c>
      <c r="O574" s="2">
        <v>23.8</v>
      </c>
      <c r="P574" s="2">
        <v>88.114099999999993</v>
      </c>
      <c r="Q574" s="2">
        <v>2.27</v>
      </c>
      <c r="R574" s="2">
        <v>14.6</v>
      </c>
      <c r="S574" s="2">
        <v>15.5</v>
      </c>
      <c r="T574" s="2">
        <v>6.7473999999999998</v>
      </c>
      <c r="U574" s="2">
        <v>1.9</v>
      </c>
      <c r="V574" s="2">
        <v>12.4</v>
      </c>
      <c r="W574" s="2">
        <v>15.3</v>
      </c>
      <c r="X574" s="2">
        <v>7.1231</v>
      </c>
      <c r="Y574" s="2">
        <v>4.29</v>
      </c>
      <c r="Z574" s="2">
        <v>24.2</v>
      </c>
      <c r="AA574" s="2">
        <v>17.8</v>
      </c>
      <c r="AB574" s="2">
        <v>22.599900000000002</v>
      </c>
      <c r="AC574" s="2">
        <v>8.81</v>
      </c>
      <c r="AD574" s="2">
        <v>26.2</v>
      </c>
      <c r="AE574" s="2">
        <v>33.6</v>
      </c>
      <c r="AF574" s="2">
        <v>51.643599999999999</v>
      </c>
      <c r="AG574" s="20">
        <v>3.52</v>
      </c>
      <c r="AH574" s="20">
        <v>18.7</v>
      </c>
      <c r="AI574" s="20">
        <v>18.8</v>
      </c>
      <c r="AJ574" s="20">
        <v>29.811</v>
      </c>
      <c r="AK574" s="18">
        <v>6.22</v>
      </c>
      <c r="AL574" s="18">
        <v>22.6</v>
      </c>
      <c r="AM574" s="18">
        <v>27.5</v>
      </c>
      <c r="AN574" s="18">
        <v>58.303100000000001</v>
      </c>
      <c r="AO574" s="2">
        <v>3.64</v>
      </c>
      <c r="AP574" s="2">
        <v>15.7</v>
      </c>
      <c r="AQ574" s="2">
        <v>23.2</v>
      </c>
      <c r="AR574" s="2">
        <v>7.0914999999999999</v>
      </c>
      <c r="AS574" s="2">
        <v>4.3499999999999996</v>
      </c>
      <c r="AT574" s="2">
        <v>20.399999999999999</v>
      </c>
      <c r="AU574" s="2">
        <v>21.3</v>
      </c>
      <c r="AV574" s="2">
        <v>17.091000000000001</v>
      </c>
      <c r="AW574" s="2">
        <v>6.25</v>
      </c>
      <c r="AX574" s="2">
        <v>23.8</v>
      </c>
      <c r="AY574" s="2">
        <v>26.2</v>
      </c>
      <c r="AZ574" s="2">
        <v>32.048000000000002</v>
      </c>
      <c r="BA574" s="2">
        <v>4.66</v>
      </c>
      <c r="BB574" s="2">
        <v>20.2</v>
      </c>
      <c r="BC574" s="2">
        <v>23.1</v>
      </c>
      <c r="BD574" s="2">
        <v>31.883500000000002</v>
      </c>
      <c r="BE574" s="4" t="str">
        <f t="shared" si="82"/>
        <v>ABURRIDO</v>
      </c>
      <c r="BF574" s="4">
        <f t="shared" si="83"/>
        <v>5.0069999999999997</v>
      </c>
      <c r="BG574">
        <f t="shared" si="84"/>
        <v>3.64</v>
      </c>
      <c r="BH574">
        <f t="shared" si="85"/>
        <v>4.3499999999999996</v>
      </c>
      <c r="BI574">
        <f t="shared" si="86"/>
        <v>6.25</v>
      </c>
      <c r="BJ574">
        <f t="shared" si="87"/>
        <v>6.22</v>
      </c>
      <c r="BK574">
        <f t="shared" si="88"/>
        <v>3.52</v>
      </c>
      <c r="BL574">
        <f t="shared" si="89"/>
        <v>81681.600000000035</v>
      </c>
    </row>
    <row r="575" spans="1:64" x14ac:dyDescent="0.2">
      <c r="A575" s="1">
        <v>573</v>
      </c>
      <c r="B575" s="7" t="s">
        <v>58</v>
      </c>
      <c r="C575" s="3">
        <v>39942</v>
      </c>
      <c r="D575" s="4" t="s">
        <v>8</v>
      </c>
      <c r="E575" s="4" t="s">
        <v>182</v>
      </c>
      <c r="F575" s="5" t="str">
        <f t="shared" si="80"/>
        <v>S</v>
      </c>
      <c r="G575" s="6">
        <v>0.91805555555555562</v>
      </c>
      <c r="H575" s="6">
        <v>2.4305555555555556E-2</v>
      </c>
      <c r="I575" s="85">
        <f t="shared" si="81"/>
        <v>152.99999999999989</v>
      </c>
      <c r="J575" s="86">
        <f>I575*Segmentos!$D$7*(AH575%)*IF(ISNUMBER(AI575),AI575%,0)</f>
        <v>2085022.7999999984</v>
      </c>
      <c r="K575" s="86">
        <f>I575*Segmentos!$D$7*(AL575%)*IF(ISNUMBER(AM575),AM575%,0)</f>
        <v>3547151.9999999972</v>
      </c>
      <c r="L575" s="4"/>
      <c r="M575" s="2">
        <v>4.68</v>
      </c>
      <c r="N575" s="2">
        <v>16.899999999999999</v>
      </c>
      <c r="O575" s="2">
        <v>27.6</v>
      </c>
      <c r="P575" s="2">
        <v>77.271100000000004</v>
      </c>
      <c r="Q575" s="2">
        <v>0.96</v>
      </c>
      <c r="R575" s="2">
        <v>9.1</v>
      </c>
      <c r="S575" s="2">
        <v>10.6</v>
      </c>
      <c r="T575" s="2">
        <v>2.6583000000000001</v>
      </c>
      <c r="U575" s="2">
        <v>4.13</v>
      </c>
      <c r="V575" s="2">
        <v>13.9</v>
      </c>
      <c r="W575" s="2">
        <v>29.7</v>
      </c>
      <c r="X575" s="2">
        <v>14.32</v>
      </c>
      <c r="Y575" s="2">
        <v>5.01</v>
      </c>
      <c r="Z575" s="2">
        <v>19.8</v>
      </c>
      <c r="AA575" s="2">
        <v>25.2</v>
      </c>
      <c r="AB575" s="2">
        <v>24.4239</v>
      </c>
      <c r="AC575" s="2">
        <v>6.61</v>
      </c>
      <c r="AD575" s="2">
        <v>20.3</v>
      </c>
      <c r="AE575" s="2">
        <v>32.6</v>
      </c>
      <c r="AF575" s="2">
        <v>35.8688</v>
      </c>
      <c r="AG575" s="20">
        <v>3.42</v>
      </c>
      <c r="AH575" s="20">
        <v>15.7</v>
      </c>
      <c r="AI575" s="20">
        <v>21.7</v>
      </c>
      <c r="AJ575" s="20">
        <v>26.8231</v>
      </c>
      <c r="AK575" s="18">
        <v>5.81</v>
      </c>
      <c r="AL575" s="18">
        <v>18</v>
      </c>
      <c r="AM575" s="18">
        <v>32.200000000000003</v>
      </c>
      <c r="AN575" s="18">
        <v>50.448</v>
      </c>
      <c r="AO575" s="2">
        <v>1.76</v>
      </c>
      <c r="AP575" s="2">
        <v>9.9</v>
      </c>
      <c r="AQ575" s="2">
        <v>17.8</v>
      </c>
      <c r="AR575" s="2">
        <v>3.1802999999999999</v>
      </c>
      <c r="AS575" s="2">
        <v>2.44</v>
      </c>
      <c r="AT575" s="2">
        <v>13.5</v>
      </c>
      <c r="AU575" s="2">
        <v>18</v>
      </c>
      <c r="AV575" s="2">
        <v>8.8663000000000007</v>
      </c>
      <c r="AW575" s="2">
        <v>5.21</v>
      </c>
      <c r="AX575" s="2">
        <v>19.600000000000001</v>
      </c>
      <c r="AY575" s="2">
        <v>26.6</v>
      </c>
      <c r="AZ575" s="2">
        <v>24.746500000000001</v>
      </c>
      <c r="BA575" s="2">
        <v>6.4</v>
      </c>
      <c r="BB575" s="2">
        <v>19</v>
      </c>
      <c r="BC575" s="2">
        <v>33.700000000000003</v>
      </c>
      <c r="BD575" s="2">
        <v>40.478000000000002</v>
      </c>
      <c r="BE575" s="4" t="str">
        <f t="shared" si="82"/>
        <v>ABURRIDO</v>
      </c>
      <c r="BF575" s="4">
        <f t="shared" si="83"/>
        <v>4.0427999999999997</v>
      </c>
      <c r="BG575">
        <f t="shared" si="84"/>
        <v>1.76</v>
      </c>
      <c r="BH575">
        <f t="shared" si="85"/>
        <v>2.44</v>
      </c>
      <c r="BI575">
        <f t="shared" si="86"/>
        <v>6.4</v>
      </c>
      <c r="BJ575">
        <f t="shared" si="87"/>
        <v>5.81</v>
      </c>
      <c r="BK575">
        <f t="shared" si="88"/>
        <v>3.42</v>
      </c>
      <c r="BL575">
        <f t="shared" si="89"/>
        <v>71365.319999999949</v>
      </c>
    </row>
    <row r="576" spans="1:64" x14ac:dyDescent="0.2">
      <c r="A576" s="1">
        <v>574</v>
      </c>
      <c r="B576" s="7" t="s">
        <v>61</v>
      </c>
      <c r="C576" s="3">
        <v>39942</v>
      </c>
      <c r="D576" s="4" t="s">
        <v>17</v>
      </c>
      <c r="E576" s="4" t="s">
        <v>169</v>
      </c>
      <c r="F576" s="5" t="str">
        <f t="shared" si="80"/>
        <v>S</v>
      </c>
      <c r="G576" s="6">
        <v>0.90972222222222221</v>
      </c>
      <c r="H576" s="6">
        <v>0.96180555555555547</v>
      </c>
      <c r="I576" s="85">
        <f t="shared" si="81"/>
        <v>74.999999999999886</v>
      </c>
      <c r="J576" s="86">
        <f>I576*Segmentos!$D$7*(AH576%)*IF(ISNUMBER(AI576),AI576%,0)</f>
        <v>55079.999999999935</v>
      </c>
      <c r="K576" s="86">
        <f>I576*Segmentos!$D$7*(AL576%)*IF(ISNUMBER(AM576),AM576%,0)</f>
        <v>118349.99999999983</v>
      </c>
      <c r="L576" s="4"/>
      <c r="M576" s="2">
        <v>0.28999999999999998</v>
      </c>
      <c r="N576" s="2">
        <v>1.6</v>
      </c>
      <c r="O576" s="2">
        <v>18.5</v>
      </c>
      <c r="P576" s="2">
        <v>98.645399999999995</v>
      </c>
      <c r="Q576" s="2">
        <v>0</v>
      </c>
      <c r="R576" s="2">
        <v>0</v>
      </c>
      <c r="S576" s="8" t="s">
        <v>577</v>
      </c>
      <c r="T576" s="2">
        <v>0</v>
      </c>
      <c r="U576" s="2">
        <v>0.48</v>
      </c>
      <c r="V576" s="2">
        <v>1.2</v>
      </c>
      <c r="W576" s="2">
        <v>39.1</v>
      </c>
      <c r="X576" s="2">
        <v>34.317599999999999</v>
      </c>
      <c r="Y576" s="2">
        <v>0.25</v>
      </c>
      <c r="Z576" s="2">
        <v>1.6</v>
      </c>
      <c r="AA576" s="2">
        <v>15.8</v>
      </c>
      <c r="AB576" s="2">
        <v>24.679099999999998</v>
      </c>
      <c r="AC576" s="2">
        <v>0.35</v>
      </c>
      <c r="AD576" s="2">
        <v>2.6</v>
      </c>
      <c r="AE576" s="2">
        <v>13.8</v>
      </c>
      <c r="AF576" s="2">
        <v>39.648699999999998</v>
      </c>
      <c r="AG576" s="20">
        <v>0.18</v>
      </c>
      <c r="AH576" s="20">
        <v>1.7</v>
      </c>
      <c r="AI576" s="20">
        <v>10.8</v>
      </c>
      <c r="AJ576" s="20">
        <v>28.6843</v>
      </c>
      <c r="AK576" s="18">
        <v>0.39</v>
      </c>
      <c r="AL576" s="18">
        <v>1.5</v>
      </c>
      <c r="AM576" s="18">
        <v>26.3</v>
      </c>
      <c r="AN576" s="18">
        <v>69.961100000000002</v>
      </c>
      <c r="AO576" s="2">
        <v>0.06</v>
      </c>
      <c r="AP576" s="2">
        <v>1.6</v>
      </c>
      <c r="AQ576" s="2">
        <v>3.6</v>
      </c>
      <c r="AR576" s="2">
        <v>2.1046999999999998</v>
      </c>
      <c r="AS576" s="2">
        <v>0.27</v>
      </c>
      <c r="AT576" s="2">
        <v>0.7</v>
      </c>
      <c r="AU576" s="2">
        <v>36.700000000000003</v>
      </c>
      <c r="AV576" s="2">
        <v>20.333500000000001</v>
      </c>
      <c r="AW576" s="2">
        <v>0.56000000000000005</v>
      </c>
      <c r="AX576" s="2">
        <v>1.4</v>
      </c>
      <c r="AY576" s="2">
        <v>38.799999999999997</v>
      </c>
      <c r="AZ576" s="2">
        <v>54.830399999999997</v>
      </c>
      <c r="BA576" s="2">
        <v>0.16</v>
      </c>
      <c r="BB576" s="2">
        <v>2.1</v>
      </c>
      <c r="BC576" s="2">
        <v>7.7</v>
      </c>
      <c r="BD576" s="2">
        <v>21.3767</v>
      </c>
      <c r="BE576" s="4" t="str">
        <f t="shared" si="82"/>
        <v>ABURRIDO</v>
      </c>
      <c r="BF576" s="4">
        <f t="shared" si="83"/>
        <v>0.34320000000000006</v>
      </c>
      <c r="BG576">
        <f t="shared" si="84"/>
        <v>0.06</v>
      </c>
      <c r="BH576">
        <f t="shared" si="85"/>
        <v>0.27</v>
      </c>
      <c r="BI576">
        <f t="shared" si="86"/>
        <v>0.56000000000000005</v>
      </c>
      <c r="BJ576">
        <f t="shared" si="87"/>
        <v>0.39</v>
      </c>
      <c r="BK576">
        <f t="shared" si="88"/>
        <v>0.18</v>
      </c>
      <c r="BL576">
        <f t="shared" si="89"/>
        <v>2219.9999999999968</v>
      </c>
    </row>
    <row r="577" spans="1:64" x14ac:dyDescent="0.2">
      <c r="A577" s="1">
        <v>575</v>
      </c>
      <c r="B577" s="7" t="s">
        <v>53</v>
      </c>
      <c r="C577" s="3">
        <v>39942</v>
      </c>
      <c r="D577" s="4" t="s">
        <v>3</v>
      </c>
      <c r="E577" s="4" t="s">
        <v>178</v>
      </c>
      <c r="F577" s="5" t="str">
        <f t="shared" si="80"/>
        <v>S</v>
      </c>
      <c r="G577" s="6">
        <v>0.79652777777777783</v>
      </c>
      <c r="H577" s="6">
        <v>0.87430555555555556</v>
      </c>
      <c r="I577" s="85">
        <f t="shared" si="81"/>
        <v>111.99999999999991</v>
      </c>
      <c r="J577" s="86">
        <f>I577*Segmentos!$D$7*(AH577%)*IF(ISNUMBER(AI577),AI577%,0)</f>
        <v>1479878.3999999985</v>
      </c>
      <c r="K577" s="86">
        <f>I577*Segmentos!$D$7*(AL577%)*IF(ISNUMBER(AM577),AM577%,0)</f>
        <v>1364787.1999999988</v>
      </c>
      <c r="L577" s="4"/>
      <c r="M577" s="2">
        <v>3.16</v>
      </c>
      <c r="N577" s="2">
        <v>7.9</v>
      </c>
      <c r="O577" s="2">
        <v>40.1</v>
      </c>
      <c r="P577" s="2">
        <v>76.880300000000005</v>
      </c>
      <c r="Q577" s="2">
        <v>2.4900000000000002</v>
      </c>
      <c r="R577" s="2">
        <v>7.2</v>
      </c>
      <c r="S577" s="2">
        <v>34.9</v>
      </c>
      <c r="T577" s="2">
        <v>10.1371</v>
      </c>
      <c r="U577" s="2">
        <v>4.3600000000000003</v>
      </c>
      <c r="V577" s="2">
        <v>8.9</v>
      </c>
      <c r="W577" s="2">
        <v>49.1</v>
      </c>
      <c r="X577" s="2">
        <v>22.269200000000001</v>
      </c>
      <c r="Y577" s="2">
        <v>2.27</v>
      </c>
      <c r="Z577" s="2">
        <v>8.1</v>
      </c>
      <c r="AA577" s="2">
        <v>27.9</v>
      </c>
      <c r="AB577" s="2">
        <v>16.346599999999999</v>
      </c>
      <c r="AC577" s="2">
        <v>3.52</v>
      </c>
      <c r="AD577" s="2">
        <v>7.3</v>
      </c>
      <c r="AE577" s="2">
        <v>48</v>
      </c>
      <c r="AF577" s="2">
        <v>28.127500000000001</v>
      </c>
      <c r="AG577" s="20">
        <v>3.29</v>
      </c>
      <c r="AH577" s="20">
        <v>9.1</v>
      </c>
      <c r="AI577" s="20">
        <v>36.299999999999997</v>
      </c>
      <c r="AJ577" s="20">
        <v>37.962000000000003</v>
      </c>
      <c r="AK577" s="18">
        <v>3.04</v>
      </c>
      <c r="AL577" s="18">
        <v>6.8</v>
      </c>
      <c r="AM577" s="18">
        <v>44.8</v>
      </c>
      <c r="AN577" s="18">
        <v>38.918300000000002</v>
      </c>
      <c r="AO577" s="2">
        <v>0.69</v>
      </c>
      <c r="AP577" s="2">
        <v>4.3</v>
      </c>
      <c r="AQ577" s="2">
        <v>16.100000000000001</v>
      </c>
      <c r="AR577" s="2">
        <v>1.8481000000000001</v>
      </c>
      <c r="AS577" s="2">
        <v>0.86</v>
      </c>
      <c r="AT577" s="2">
        <v>4</v>
      </c>
      <c r="AU577" s="2">
        <v>21.3</v>
      </c>
      <c r="AV577" s="2">
        <v>4.6002999999999998</v>
      </c>
      <c r="AW577" s="2">
        <v>2.44</v>
      </c>
      <c r="AX577" s="2">
        <v>7.8</v>
      </c>
      <c r="AY577" s="2">
        <v>31.3</v>
      </c>
      <c r="AZ577" s="2">
        <v>17.069400000000002</v>
      </c>
      <c r="BA577" s="2">
        <v>5.72</v>
      </c>
      <c r="BB577" s="2">
        <v>11.1</v>
      </c>
      <c r="BC577" s="2">
        <v>51.3</v>
      </c>
      <c r="BD577" s="2">
        <v>53.362499999999997</v>
      </c>
      <c r="BE577" s="4" t="str">
        <f t="shared" si="82"/>
        <v>ABURRIDO</v>
      </c>
      <c r="BF577" s="4">
        <f t="shared" si="83"/>
        <v>2.7570000000000001</v>
      </c>
      <c r="BG577">
        <f t="shared" si="84"/>
        <v>0.69</v>
      </c>
      <c r="BH577">
        <f t="shared" si="85"/>
        <v>0.86</v>
      </c>
      <c r="BI577">
        <f t="shared" si="86"/>
        <v>5.72</v>
      </c>
      <c r="BJ577">
        <f t="shared" si="87"/>
        <v>3.04</v>
      </c>
      <c r="BK577">
        <f t="shared" si="88"/>
        <v>3.29</v>
      </c>
      <c r="BL577">
        <f t="shared" si="89"/>
        <v>35480.479999999974</v>
      </c>
    </row>
    <row r="578" spans="1:64" x14ac:dyDescent="0.2">
      <c r="A578" s="1">
        <v>576</v>
      </c>
      <c r="B578" s="7" t="s">
        <v>10</v>
      </c>
      <c r="C578" s="3">
        <v>39942</v>
      </c>
      <c r="D578" s="4" t="s">
        <v>8</v>
      </c>
      <c r="E578" s="4" t="s">
        <v>164</v>
      </c>
      <c r="F578" s="5" t="str">
        <f t="shared" si="80"/>
        <v>S</v>
      </c>
      <c r="G578" s="6">
        <v>0.875</v>
      </c>
      <c r="H578" s="6">
        <v>0.91527777777777775</v>
      </c>
      <c r="I578" s="85">
        <f t="shared" si="81"/>
        <v>57.999999999999957</v>
      </c>
      <c r="J578" s="86">
        <f>I578*Segmentos!$D$7*(AH578%)*IF(ISNUMBER(AI578),AI578%,0)</f>
        <v>662591.99999999953</v>
      </c>
      <c r="K578" s="86">
        <f>I578*Segmentos!$D$7*(AL578%)*IF(ISNUMBER(AM578),AM578%,0)</f>
        <v>919346.39999999932</v>
      </c>
      <c r="L578" s="4"/>
      <c r="M578" s="2">
        <v>3.44</v>
      </c>
      <c r="N578" s="2">
        <v>11.9</v>
      </c>
      <c r="O578" s="2">
        <v>28.8</v>
      </c>
      <c r="P578" s="2">
        <v>83.117800000000003</v>
      </c>
      <c r="Q578" s="2">
        <v>0.75</v>
      </c>
      <c r="R578" s="2">
        <v>5.3</v>
      </c>
      <c r="S578" s="2">
        <v>14.1</v>
      </c>
      <c r="T578" s="2">
        <v>3.0146000000000002</v>
      </c>
      <c r="U578" s="2">
        <v>2.0299999999999998</v>
      </c>
      <c r="V578" s="2">
        <v>7.6</v>
      </c>
      <c r="W578" s="2">
        <v>26.8</v>
      </c>
      <c r="X578" s="2">
        <v>10.3055</v>
      </c>
      <c r="Y578" s="2">
        <v>2.85</v>
      </c>
      <c r="Z578" s="2">
        <v>12</v>
      </c>
      <c r="AA578" s="2">
        <v>23.9</v>
      </c>
      <c r="AB578" s="2">
        <v>20.381900000000002</v>
      </c>
      <c r="AC578" s="2">
        <v>6.22</v>
      </c>
      <c r="AD578" s="2">
        <v>18.100000000000001</v>
      </c>
      <c r="AE578" s="2">
        <v>34.4</v>
      </c>
      <c r="AF578" s="2">
        <v>49.415799999999997</v>
      </c>
      <c r="AG578" s="20">
        <v>2.86</v>
      </c>
      <c r="AH578" s="20">
        <v>12</v>
      </c>
      <c r="AI578" s="20">
        <v>23.8</v>
      </c>
      <c r="AJ578" s="20">
        <v>32.8035</v>
      </c>
      <c r="AK578" s="18">
        <v>3.96</v>
      </c>
      <c r="AL578" s="18">
        <v>11.9</v>
      </c>
      <c r="AM578" s="18">
        <v>33.299999999999997</v>
      </c>
      <c r="AN578" s="18">
        <v>50.314300000000003</v>
      </c>
      <c r="AO578" s="2">
        <v>0.68</v>
      </c>
      <c r="AP578" s="2">
        <v>4.0999999999999996</v>
      </c>
      <c r="AQ578" s="2">
        <v>16.8</v>
      </c>
      <c r="AR578" s="2">
        <v>1.8033999999999999</v>
      </c>
      <c r="AS578" s="2">
        <v>1.78</v>
      </c>
      <c r="AT578" s="2">
        <v>8.1</v>
      </c>
      <c r="AU578" s="2">
        <v>22.1</v>
      </c>
      <c r="AV578" s="2">
        <v>9.4838000000000005</v>
      </c>
      <c r="AW578" s="2">
        <v>3.64</v>
      </c>
      <c r="AX578" s="2">
        <v>14.5</v>
      </c>
      <c r="AY578" s="2">
        <v>25.2</v>
      </c>
      <c r="AZ578" s="2">
        <v>25.3401</v>
      </c>
      <c r="BA578" s="2">
        <v>5.0199999999999996</v>
      </c>
      <c r="BB578" s="2">
        <v>14.5</v>
      </c>
      <c r="BC578" s="2">
        <v>34.5</v>
      </c>
      <c r="BD578" s="2">
        <v>46.490499999999997</v>
      </c>
      <c r="BE578" s="4" t="str">
        <f t="shared" si="82"/>
        <v>NO APLICA</v>
      </c>
      <c r="BF578" s="4">
        <f t="shared" si="83"/>
        <v>2.9899999999999998</v>
      </c>
      <c r="BG578">
        <f t="shared" si="84"/>
        <v>0.68</v>
      </c>
      <c r="BH578">
        <f t="shared" si="85"/>
        <v>1.78</v>
      </c>
      <c r="BI578">
        <f t="shared" si="86"/>
        <v>5.0199999999999996</v>
      </c>
      <c r="BJ578">
        <f t="shared" si="87"/>
        <v>3.96</v>
      </c>
      <c r="BK578">
        <f t="shared" si="88"/>
        <v>2.86</v>
      </c>
      <c r="BL578">
        <f t="shared" si="89"/>
        <v>19877.759999999984</v>
      </c>
    </row>
    <row r="579" spans="1:64" x14ac:dyDescent="0.2">
      <c r="A579" s="1">
        <v>577</v>
      </c>
      <c r="B579" s="7" t="s">
        <v>59</v>
      </c>
      <c r="C579" s="3">
        <v>39942</v>
      </c>
      <c r="D579" s="4" t="s">
        <v>17</v>
      </c>
      <c r="E579" s="4" t="s">
        <v>169</v>
      </c>
      <c r="F579" s="5" t="str">
        <f t="shared" si="80"/>
        <v>S</v>
      </c>
      <c r="G579" s="6">
        <v>0.83263888888888893</v>
      </c>
      <c r="H579" s="6">
        <v>0.87291666666666667</v>
      </c>
      <c r="I579" s="85">
        <f t="shared" si="81"/>
        <v>57.999999999999957</v>
      </c>
      <c r="J579" s="86">
        <f>I579*Segmentos!$D$7*(AH579%)*IF(ISNUMBER(AI579),AI579%,0)</f>
        <v>44636.799999999974</v>
      </c>
      <c r="K579" s="86">
        <f>I579*Segmentos!$D$7*(AL579%)*IF(ISNUMBER(AM579),AM579%,0)</f>
        <v>107183.99999999991</v>
      </c>
      <c r="L579" s="4"/>
      <c r="M579" s="2">
        <v>0.34</v>
      </c>
      <c r="N579" s="2">
        <v>1.4</v>
      </c>
      <c r="O579" s="2">
        <v>24.7</v>
      </c>
      <c r="P579" s="2">
        <v>97.770600000000002</v>
      </c>
      <c r="Q579" s="2">
        <v>0</v>
      </c>
      <c r="R579" s="2">
        <v>0.2</v>
      </c>
      <c r="S579" s="2">
        <v>1.7</v>
      </c>
      <c r="T579" s="2">
        <v>0.16220000000000001</v>
      </c>
      <c r="U579" s="2">
        <v>0.03</v>
      </c>
      <c r="V579" s="2">
        <v>1.5</v>
      </c>
      <c r="W579" s="2">
        <v>1.7</v>
      </c>
      <c r="X579" s="2">
        <v>1.5717000000000001</v>
      </c>
      <c r="Y579" s="2">
        <v>0.16</v>
      </c>
      <c r="Z579" s="2">
        <v>1.4</v>
      </c>
      <c r="AA579" s="2">
        <v>11.7</v>
      </c>
      <c r="AB579" s="2">
        <v>14.0382</v>
      </c>
      <c r="AC579" s="2">
        <v>0.86</v>
      </c>
      <c r="AD579" s="2">
        <v>1.8</v>
      </c>
      <c r="AE579" s="2">
        <v>46.6</v>
      </c>
      <c r="AF579" s="2">
        <v>81.998500000000007</v>
      </c>
      <c r="AG579" s="20">
        <v>0.19</v>
      </c>
      <c r="AH579" s="20">
        <v>1.3</v>
      </c>
      <c r="AI579" s="20">
        <v>14.8</v>
      </c>
      <c r="AJ579" s="20">
        <v>26.897300000000001</v>
      </c>
      <c r="AK579" s="18">
        <v>0.46</v>
      </c>
      <c r="AL579" s="18">
        <v>1.4</v>
      </c>
      <c r="AM579" s="18">
        <v>33</v>
      </c>
      <c r="AN579" s="18">
        <v>70.873199999999997</v>
      </c>
      <c r="AO579" s="2">
        <v>0.03</v>
      </c>
      <c r="AP579" s="2">
        <v>0.4</v>
      </c>
      <c r="AQ579" s="2">
        <v>6.7</v>
      </c>
      <c r="AR579" s="2">
        <v>0.79600000000000004</v>
      </c>
      <c r="AS579" s="2">
        <v>0.03</v>
      </c>
      <c r="AT579" s="2">
        <v>0.6</v>
      </c>
      <c r="AU579" s="2">
        <v>4.0999999999999996</v>
      </c>
      <c r="AV579" s="2">
        <v>1.6991000000000001</v>
      </c>
      <c r="AW579" s="2">
        <v>0</v>
      </c>
      <c r="AX579" s="2">
        <v>0.1</v>
      </c>
      <c r="AY579" s="2">
        <v>1.7</v>
      </c>
      <c r="AZ579" s="2">
        <v>0.16220000000000001</v>
      </c>
      <c r="BA579" s="2">
        <v>0.85</v>
      </c>
      <c r="BB579" s="2">
        <v>3</v>
      </c>
      <c r="BC579" s="2">
        <v>28.5</v>
      </c>
      <c r="BD579" s="2">
        <v>95.113299999999995</v>
      </c>
      <c r="BE579" s="4" t="str">
        <f t="shared" si="82"/>
        <v>NO APLICA</v>
      </c>
      <c r="BF579" s="4">
        <f t="shared" si="83"/>
        <v>0.34039999999999998</v>
      </c>
      <c r="BG579">
        <f t="shared" si="84"/>
        <v>0.03</v>
      </c>
      <c r="BH579">
        <f t="shared" si="85"/>
        <v>0.03</v>
      </c>
      <c r="BI579">
        <f t="shared" si="86"/>
        <v>0.85</v>
      </c>
      <c r="BJ579">
        <f t="shared" si="87"/>
        <v>0.46</v>
      </c>
      <c r="BK579">
        <f t="shared" si="88"/>
        <v>0.19</v>
      </c>
      <c r="BL579">
        <f t="shared" si="89"/>
        <v>2005.6399999999983</v>
      </c>
    </row>
    <row r="580" spans="1:64" x14ac:dyDescent="0.2">
      <c r="A580" s="1">
        <v>578</v>
      </c>
      <c r="B580" s="7" t="s">
        <v>63</v>
      </c>
      <c r="C580" s="3">
        <v>39942</v>
      </c>
      <c r="D580" s="4" t="s">
        <v>629</v>
      </c>
      <c r="E580" s="4" t="s">
        <v>170</v>
      </c>
      <c r="F580" s="5" t="str">
        <f t="shared" ref="F580:F643" si="90">CONCATENATE(IF(WEEKDAY(C580)=1,"D",""),IF(WEEKDAY(C580)=2,"L",""),IF(WEEKDAY(C580)=3,"M",""),IF(WEEKDAY(C580)=4,"W",""),IF(WEEKDAY(C580)=5,"J",""),IF(WEEKDAY(C580)=6,"V",""),IF(WEEKDAY(C580)=7,"S",""))</f>
        <v>S</v>
      </c>
      <c r="G580" s="6">
        <v>0.87569444444444444</v>
      </c>
      <c r="H580" s="6">
        <v>0.8833333333333333</v>
      </c>
      <c r="I580" s="85">
        <f t="shared" ref="I580:I643" si="91">IF(H580&gt;=G580,(H580-G580)*24*60,("24:00:00"-G580+H580)*24*60)</f>
        <v>10.999999999999961</v>
      </c>
      <c r="J580" s="86">
        <f>I580*Segmentos!$D$7*(AH580%)*IF(ISNUMBER(AI580),AI580%,0)</f>
        <v>13912.79999999995</v>
      </c>
      <c r="K580" s="86">
        <f>I580*Segmentos!$D$7*(AL580%)*IF(ISNUMBER(AM580),AM580%,0)</f>
        <v>17269.999999999938</v>
      </c>
      <c r="L580" s="4"/>
      <c r="M580" s="2">
        <v>0.36</v>
      </c>
      <c r="N580" s="2">
        <v>0.6</v>
      </c>
      <c r="O580" s="2">
        <v>64.400000000000006</v>
      </c>
      <c r="P580" s="2">
        <v>66.751400000000004</v>
      </c>
      <c r="Q580" s="2">
        <v>0</v>
      </c>
      <c r="R580" s="2">
        <v>0</v>
      </c>
      <c r="S580" s="8" t="s">
        <v>577</v>
      </c>
      <c r="T580" s="2">
        <v>0</v>
      </c>
      <c r="U580" s="2">
        <v>0</v>
      </c>
      <c r="V580" s="2">
        <v>0</v>
      </c>
      <c r="W580" s="8" t="s">
        <v>577</v>
      </c>
      <c r="X580" s="2">
        <v>0</v>
      </c>
      <c r="Y580" s="2">
        <v>0.08</v>
      </c>
      <c r="Z580" s="2">
        <v>0.1</v>
      </c>
      <c r="AA580" s="2">
        <v>63.6</v>
      </c>
      <c r="AB580" s="2">
        <v>4.1463000000000001</v>
      </c>
      <c r="AC580" s="2">
        <v>1.04</v>
      </c>
      <c r="AD580" s="2">
        <v>1.6</v>
      </c>
      <c r="AE580" s="2">
        <v>64.5</v>
      </c>
      <c r="AF580" s="2">
        <v>62.6051</v>
      </c>
      <c r="AG580" s="20">
        <v>0.34</v>
      </c>
      <c r="AH580" s="20">
        <v>0.6</v>
      </c>
      <c r="AI580" s="20">
        <v>52.7</v>
      </c>
      <c r="AJ580" s="20">
        <v>29.803899999999999</v>
      </c>
      <c r="AK580" s="18">
        <v>0.38</v>
      </c>
      <c r="AL580" s="18">
        <v>0.5</v>
      </c>
      <c r="AM580" s="18">
        <v>78.5</v>
      </c>
      <c r="AN580" s="18">
        <v>36.947499999999998</v>
      </c>
      <c r="AO580" s="2">
        <v>0</v>
      </c>
      <c r="AP580" s="2">
        <v>0</v>
      </c>
      <c r="AQ580" s="8" t="s">
        <v>577</v>
      </c>
      <c r="AR580" s="2">
        <v>0</v>
      </c>
      <c r="AS580" s="2">
        <v>0.19</v>
      </c>
      <c r="AT580" s="2">
        <v>0.4</v>
      </c>
      <c r="AU580" s="2">
        <v>47.6</v>
      </c>
      <c r="AV580" s="2">
        <v>7.5251000000000001</v>
      </c>
      <c r="AW580" s="2">
        <v>0.39</v>
      </c>
      <c r="AX580" s="2">
        <v>0.5</v>
      </c>
      <c r="AY580" s="2">
        <v>79.8</v>
      </c>
      <c r="AZ580" s="2">
        <v>20.731100000000001</v>
      </c>
      <c r="BA580" s="2">
        <v>0.55000000000000004</v>
      </c>
      <c r="BB580" s="2">
        <v>0.9</v>
      </c>
      <c r="BC580" s="2">
        <v>62.3</v>
      </c>
      <c r="BD580" s="2">
        <v>38.495199999999997</v>
      </c>
      <c r="BE580" s="4" t="str">
        <f t="shared" ref="BE580:BE643" si="92">IF(OR(E580="NOTICIERO",E580="INFORMATIVO"),"NO APLICA",IF(I580&lt;60,"NO APLICA",IF(M580&lt;6,"ABURRIDO",IF(O580&lt;25,"ABURRIDO","ENTRETENIDO"))))</f>
        <v>NO APLICA</v>
      </c>
      <c r="BF580" s="4">
        <f t="shared" ref="BF580:BF643" si="93">SUMPRODUCT($BG$2:$BK$2,BG580:BK580)/5</f>
        <v>0.31379999999999997</v>
      </c>
      <c r="BG580">
        <f t="shared" ref="BG580:BG643" si="94">AO580</f>
        <v>0</v>
      </c>
      <c r="BH580">
        <f t="shared" ref="BH580:BH643" si="95">AS580</f>
        <v>0.19</v>
      </c>
      <c r="BI580">
        <f t="shared" ref="BI580:BI643" si="96">MAX(AW580,BA580)</f>
        <v>0.55000000000000004</v>
      </c>
      <c r="BJ580">
        <f t="shared" ref="BJ580:BJ643" si="97">AK580</f>
        <v>0.38</v>
      </c>
      <c r="BK580">
        <f t="shared" ref="BK580:BK643" si="98">AG580</f>
        <v>0.34</v>
      </c>
      <c r="BL580">
        <f t="shared" ref="BL580:BL643" si="99">IFERROR((I580*N580*O580),0)</f>
        <v>425.03999999999854</v>
      </c>
    </row>
    <row r="581" spans="1:64" x14ac:dyDescent="0.2">
      <c r="A581" s="1">
        <v>579</v>
      </c>
      <c r="B581" s="7" t="s">
        <v>55</v>
      </c>
      <c r="C581" s="3">
        <v>39942</v>
      </c>
      <c r="D581" s="4" t="s">
        <v>626</v>
      </c>
      <c r="E581" s="4" t="s">
        <v>180</v>
      </c>
      <c r="F581" s="5" t="str">
        <f t="shared" si="90"/>
        <v>S</v>
      </c>
      <c r="G581" s="6">
        <v>0.7909722222222223</v>
      </c>
      <c r="H581" s="6">
        <v>0.87430555555555556</v>
      </c>
      <c r="I581" s="85">
        <f t="shared" si="91"/>
        <v>119.99999999999989</v>
      </c>
      <c r="J581" s="86">
        <f>I581*Segmentos!$D$7*(AH581%)*IF(ISNUMBER(AI581),AI581%,0)</f>
        <v>1114223.9999999988</v>
      </c>
      <c r="K581" s="86">
        <f>I581*Segmentos!$D$7*(AL581%)*IF(ISNUMBER(AM581),AM581%,0)</f>
        <v>1187855.9999999988</v>
      </c>
      <c r="L581" s="4"/>
      <c r="M581" s="2">
        <v>2.4</v>
      </c>
      <c r="N581" s="2">
        <v>12.5</v>
      </c>
      <c r="O581" s="2">
        <v>19.2</v>
      </c>
      <c r="P581" s="2">
        <v>89.402699999999996</v>
      </c>
      <c r="Q581" s="2">
        <v>0.86</v>
      </c>
      <c r="R581" s="2">
        <v>7</v>
      </c>
      <c r="S581" s="2">
        <v>12.2</v>
      </c>
      <c r="T581" s="2">
        <v>5.3261000000000003</v>
      </c>
      <c r="U581" s="2">
        <v>2.67</v>
      </c>
      <c r="V581" s="2">
        <v>10.4</v>
      </c>
      <c r="W581" s="2">
        <v>25.6</v>
      </c>
      <c r="X581" s="2">
        <v>20.8202</v>
      </c>
      <c r="Y581" s="2">
        <v>2.8</v>
      </c>
      <c r="Z581" s="2">
        <v>11.8</v>
      </c>
      <c r="AA581" s="2">
        <v>23.6</v>
      </c>
      <c r="AB581" s="2">
        <v>30.7697</v>
      </c>
      <c r="AC581" s="2">
        <v>2.66</v>
      </c>
      <c r="AD581" s="2">
        <v>17.3</v>
      </c>
      <c r="AE581" s="2">
        <v>15.4</v>
      </c>
      <c r="AF581" s="2">
        <v>32.486699999999999</v>
      </c>
      <c r="AG581" s="20">
        <v>2.33</v>
      </c>
      <c r="AH581" s="20">
        <v>13.9</v>
      </c>
      <c r="AI581" s="20">
        <v>16.7</v>
      </c>
      <c r="AJ581" s="20">
        <v>41.174199999999999</v>
      </c>
      <c r="AK581" s="18">
        <v>2.4700000000000002</v>
      </c>
      <c r="AL581" s="18">
        <v>11.3</v>
      </c>
      <c r="AM581" s="18">
        <v>21.9</v>
      </c>
      <c r="AN581" s="18">
        <v>48.228499999999997</v>
      </c>
      <c r="AO581" s="2">
        <v>2.02</v>
      </c>
      <c r="AP581" s="2">
        <v>8.1999999999999993</v>
      </c>
      <c r="AQ581" s="2">
        <v>24.7</v>
      </c>
      <c r="AR581" s="2">
        <v>8.2295999999999996</v>
      </c>
      <c r="AS581" s="2">
        <v>2.42</v>
      </c>
      <c r="AT581" s="2">
        <v>12.8</v>
      </c>
      <c r="AU581" s="2">
        <v>18.899999999999999</v>
      </c>
      <c r="AV581" s="2">
        <v>19.842500000000001</v>
      </c>
      <c r="AW581" s="2">
        <v>2.0099999999999998</v>
      </c>
      <c r="AX581" s="2">
        <v>12.5</v>
      </c>
      <c r="AY581" s="2">
        <v>16</v>
      </c>
      <c r="AZ581" s="2">
        <v>21.478400000000001</v>
      </c>
      <c r="BA581" s="2">
        <v>2.8</v>
      </c>
      <c r="BB581" s="2">
        <v>13.6</v>
      </c>
      <c r="BC581" s="2">
        <v>20.5</v>
      </c>
      <c r="BD581" s="2">
        <v>39.852200000000003</v>
      </c>
      <c r="BE581" s="4" t="str">
        <f t="shared" si="92"/>
        <v>ABURRIDO</v>
      </c>
      <c r="BF581" s="4">
        <f t="shared" si="93"/>
        <v>2.4927999999999999</v>
      </c>
      <c r="BG581">
        <f t="shared" si="94"/>
        <v>2.02</v>
      </c>
      <c r="BH581">
        <f t="shared" si="95"/>
        <v>2.42</v>
      </c>
      <c r="BI581">
        <f t="shared" si="96"/>
        <v>2.8</v>
      </c>
      <c r="BJ581">
        <f t="shared" si="97"/>
        <v>2.4700000000000002</v>
      </c>
      <c r="BK581">
        <f t="shared" si="98"/>
        <v>2.33</v>
      </c>
      <c r="BL581">
        <f t="shared" si="99"/>
        <v>28799.999999999975</v>
      </c>
    </row>
    <row r="582" spans="1:64" x14ac:dyDescent="0.2">
      <c r="A582" s="1">
        <v>580</v>
      </c>
      <c r="B582" s="7" t="s">
        <v>85</v>
      </c>
      <c r="C582" s="3">
        <v>39942</v>
      </c>
      <c r="D582" s="4" t="s">
        <v>629</v>
      </c>
      <c r="E582" s="4" t="s">
        <v>180</v>
      </c>
      <c r="F582" s="5" t="str">
        <f t="shared" si="90"/>
        <v>S</v>
      </c>
      <c r="G582" s="6">
        <v>0.91805555555555562</v>
      </c>
      <c r="H582" s="6">
        <v>0.93611111111111101</v>
      </c>
      <c r="I582" s="85">
        <f t="shared" si="91"/>
        <v>25.999999999999748</v>
      </c>
      <c r="J582" s="86">
        <f>I582*Segmentos!$D$7*(AH582%)*IF(ISNUMBER(AI582),AI582%,0)</f>
        <v>22193.599999999788</v>
      </c>
      <c r="K582" s="86">
        <f>I582*Segmentos!$D$7*(AL582%)*IF(ISNUMBER(AM582),AM582%,0)</f>
        <v>19031.999999999814</v>
      </c>
      <c r="L582" s="4"/>
      <c r="M582" s="2">
        <v>0.2</v>
      </c>
      <c r="N582" s="2">
        <v>1</v>
      </c>
      <c r="O582" s="2">
        <v>18.8</v>
      </c>
      <c r="P582" s="2">
        <v>76.213499999999996</v>
      </c>
      <c r="Q582" s="2">
        <v>0</v>
      </c>
      <c r="R582" s="2">
        <v>0</v>
      </c>
      <c r="S582" s="8" t="s">
        <v>577</v>
      </c>
      <c r="T582" s="2">
        <v>0</v>
      </c>
      <c r="U582" s="2">
        <v>0.23</v>
      </c>
      <c r="V582" s="2">
        <v>1</v>
      </c>
      <c r="W582" s="2">
        <v>23.2</v>
      </c>
      <c r="X582" s="2">
        <v>18.8535</v>
      </c>
      <c r="Y582" s="2">
        <v>0.27</v>
      </c>
      <c r="Z582" s="2">
        <v>1.5</v>
      </c>
      <c r="AA582" s="2">
        <v>17.5</v>
      </c>
      <c r="AB582" s="2">
        <v>30.421900000000001</v>
      </c>
      <c r="AC582" s="2">
        <v>0.21</v>
      </c>
      <c r="AD582" s="2">
        <v>1.2</v>
      </c>
      <c r="AE582" s="2">
        <v>18.100000000000001</v>
      </c>
      <c r="AF582" s="2">
        <v>26.938099999999999</v>
      </c>
      <c r="AG582" s="20">
        <v>0.21</v>
      </c>
      <c r="AH582" s="20">
        <v>1.1000000000000001</v>
      </c>
      <c r="AI582" s="20">
        <v>19.399999999999999</v>
      </c>
      <c r="AJ582" s="20">
        <v>38.230800000000002</v>
      </c>
      <c r="AK582" s="18">
        <v>0.19</v>
      </c>
      <c r="AL582" s="18">
        <v>1</v>
      </c>
      <c r="AM582" s="18">
        <v>18.3</v>
      </c>
      <c r="AN582" s="18">
        <v>37.982700000000001</v>
      </c>
      <c r="AO582" s="2">
        <v>0.08</v>
      </c>
      <c r="AP582" s="2">
        <v>0.3</v>
      </c>
      <c r="AQ582" s="2">
        <v>30.8</v>
      </c>
      <c r="AR582" s="2">
        <v>3.4973999999999998</v>
      </c>
      <c r="AS582" s="2">
        <v>7.0000000000000007E-2</v>
      </c>
      <c r="AT582" s="2">
        <v>0.7</v>
      </c>
      <c r="AU582" s="2">
        <v>10.8</v>
      </c>
      <c r="AV582" s="2">
        <v>6.2435</v>
      </c>
      <c r="AW582" s="2">
        <v>0.23</v>
      </c>
      <c r="AX582" s="2">
        <v>1.4</v>
      </c>
      <c r="AY582" s="2">
        <v>16.3</v>
      </c>
      <c r="AZ582" s="2">
        <v>25.397600000000001</v>
      </c>
      <c r="BA582" s="2">
        <v>0.28000000000000003</v>
      </c>
      <c r="BB582" s="2">
        <v>1.2</v>
      </c>
      <c r="BC582" s="2">
        <v>22.8</v>
      </c>
      <c r="BD582" s="2">
        <v>41.075000000000003</v>
      </c>
      <c r="BE582" s="4" t="str">
        <f t="shared" si="92"/>
        <v>NO APLICA</v>
      </c>
      <c r="BF582" s="4">
        <f t="shared" si="93"/>
        <v>0.15960000000000002</v>
      </c>
      <c r="BG582">
        <f t="shared" si="94"/>
        <v>0.08</v>
      </c>
      <c r="BH582">
        <f t="shared" si="95"/>
        <v>7.0000000000000007E-2</v>
      </c>
      <c r="BI582">
        <f t="shared" si="96"/>
        <v>0.28000000000000003</v>
      </c>
      <c r="BJ582">
        <f t="shared" si="97"/>
        <v>0.19</v>
      </c>
      <c r="BK582">
        <f t="shared" si="98"/>
        <v>0.21</v>
      </c>
      <c r="BL582">
        <f t="shared" si="99"/>
        <v>488.79999999999529</v>
      </c>
    </row>
    <row r="583" spans="1:64" x14ac:dyDescent="0.2">
      <c r="A583" s="1">
        <v>581</v>
      </c>
      <c r="B583" s="7" t="s">
        <v>25</v>
      </c>
      <c r="C583" s="3">
        <v>39942</v>
      </c>
      <c r="D583" s="4" t="s">
        <v>629</v>
      </c>
      <c r="E583" s="4" t="s">
        <v>171</v>
      </c>
      <c r="F583" s="5" t="str">
        <f t="shared" si="90"/>
        <v>S</v>
      </c>
      <c r="G583" s="6">
        <v>0.88541666666666663</v>
      </c>
      <c r="H583" s="6">
        <v>0.88680555555555562</v>
      </c>
      <c r="I583" s="85">
        <f t="shared" si="91"/>
        <v>2.0000000000001528</v>
      </c>
      <c r="J583" s="86">
        <f>I583*Segmentos!$D$7*(AH583%)*IF(ISNUMBER(AI583),AI583%,0)</f>
        <v>3200.0000000002447</v>
      </c>
      <c r="K583" s="86">
        <f>I583*Segmentos!$D$7*(AL583%)*IF(ISNUMBER(AM583),AM583%,0)</f>
        <v>2138.4000000001629</v>
      </c>
      <c r="L583" s="4"/>
      <c r="M583" s="2">
        <v>0.28999999999999998</v>
      </c>
      <c r="N583" s="2">
        <v>0.3</v>
      </c>
      <c r="O583" s="2">
        <v>95.2</v>
      </c>
      <c r="P583" s="2">
        <v>71.534199999999998</v>
      </c>
      <c r="Q583" s="2">
        <v>0</v>
      </c>
      <c r="R583" s="2">
        <v>0</v>
      </c>
      <c r="S583" s="8" t="s">
        <v>577</v>
      </c>
      <c r="T583" s="2">
        <v>0</v>
      </c>
      <c r="U583" s="2">
        <v>0.11</v>
      </c>
      <c r="V583" s="2">
        <v>0.1</v>
      </c>
      <c r="W583" s="2">
        <v>100</v>
      </c>
      <c r="X583" s="2">
        <v>5.5349000000000004</v>
      </c>
      <c r="Y583" s="2">
        <v>0.16</v>
      </c>
      <c r="Z583" s="2">
        <v>0.2</v>
      </c>
      <c r="AA583" s="2">
        <v>100</v>
      </c>
      <c r="AB583" s="2">
        <v>11.6548</v>
      </c>
      <c r="AC583" s="2">
        <v>0.68</v>
      </c>
      <c r="AD583" s="2">
        <v>0.7</v>
      </c>
      <c r="AE583" s="2">
        <v>93.7</v>
      </c>
      <c r="AF583" s="2">
        <v>54.3444</v>
      </c>
      <c r="AG583" s="20">
        <v>0.36</v>
      </c>
      <c r="AH583" s="20">
        <v>0.4</v>
      </c>
      <c r="AI583" s="20">
        <v>100</v>
      </c>
      <c r="AJ583" s="20">
        <v>41.872399999999999</v>
      </c>
      <c r="AK583" s="18">
        <v>0.23</v>
      </c>
      <c r="AL583" s="18">
        <v>0.3</v>
      </c>
      <c r="AM583" s="18">
        <v>89.1</v>
      </c>
      <c r="AN583" s="18">
        <v>29.6617</v>
      </c>
      <c r="AO583" s="2">
        <v>0</v>
      </c>
      <c r="AP583" s="2">
        <v>0</v>
      </c>
      <c r="AQ583" s="8" t="s">
        <v>577</v>
      </c>
      <c r="AR583" s="2">
        <v>0</v>
      </c>
      <c r="AS583" s="2">
        <v>0.1</v>
      </c>
      <c r="AT583" s="2">
        <v>0.1</v>
      </c>
      <c r="AU583" s="2">
        <v>100</v>
      </c>
      <c r="AV583" s="2">
        <v>5.2416</v>
      </c>
      <c r="AW583" s="2">
        <v>0.4</v>
      </c>
      <c r="AX583" s="2">
        <v>0.4</v>
      </c>
      <c r="AY583" s="2">
        <v>100</v>
      </c>
      <c r="AZ583" s="2">
        <v>28.075299999999999</v>
      </c>
      <c r="BA583" s="2">
        <v>0.41</v>
      </c>
      <c r="BB583" s="2">
        <v>0.4</v>
      </c>
      <c r="BC583" s="2">
        <v>91.3</v>
      </c>
      <c r="BD583" s="2">
        <v>38.217300000000002</v>
      </c>
      <c r="BE583" s="4" t="str">
        <f t="shared" si="92"/>
        <v>NO APLICA</v>
      </c>
      <c r="BF583" s="4">
        <f t="shared" si="93"/>
        <v>0.21939999999999998</v>
      </c>
      <c r="BG583">
        <f t="shared" si="94"/>
        <v>0</v>
      </c>
      <c r="BH583">
        <f t="shared" si="95"/>
        <v>0.1</v>
      </c>
      <c r="BI583">
        <f t="shared" si="96"/>
        <v>0.41</v>
      </c>
      <c r="BJ583">
        <f t="shared" si="97"/>
        <v>0.23</v>
      </c>
      <c r="BK583">
        <f t="shared" si="98"/>
        <v>0.36</v>
      </c>
      <c r="BL583">
        <f t="shared" si="99"/>
        <v>57.120000000004367</v>
      </c>
    </row>
    <row r="584" spans="1:64" x14ac:dyDescent="0.2">
      <c r="A584" s="1">
        <v>582</v>
      </c>
      <c r="B584" s="7" t="s">
        <v>51</v>
      </c>
      <c r="C584" s="3">
        <v>39942</v>
      </c>
      <c r="D584" s="4" t="s">
        <v>627</v>
      </c>
      <c r="E584" s="4" t="s">
        <v>177</v>
      </c>
      <c r="F584" s="5" t="str">
        <f t="shared" si="90"/>
        <v>S</v>
      </c>
      <c r="G584" s="6">
        <v>0.78680555555555554</v>
      </c>
      <c r="H584" s="6">
        <v>0.875</v>
      </c>
      <c r="I584" s="85">
        <f t="shared" si="91"/>
        <v>127.00000000000003</v>
      </c>
      <c r="J584" s="86">
        <f>I584*Segmentos!$D$7*(AH584%)*IF(ISNUMBER(AI584),AI584%,0)</f>
        <v>2162556.0000000009</v>
      </c>
      <c r="K584" s="86">
        <f>I584*Segmentos!$D$7*(AL584%)*IF(ISNUMBER(AM584),AM584%,0)</f>
        <v>2549194.8000000007</v>
      </c>
      <c r="L584" s="4"/>
      <c r="M584" s="2">
        <v>4.67</v>
      </c>
      <c r="N584" s="2">
        <v>12.9</v>
      </c>
      <c r="O584" s="2">
        <v>36.1</v>
      </c>
      <c r="P584" s="2">
        <v>91.256799999999998</v>
      </c>
      <c r="Q584" s="2">
        <v>1.54</v>
      </c>
      <c r="R584" s="2">
        <v>7.5</v>
      </c>
      <c r="S584" s="2">
        <v>20.6</v>
      </c>
      <c r="T584" s="2">
        <v>5.0199999999999996</v>
      </c>
      <c r="U584" s="2">
        <v>2.27</v>
      </c>
      <c r="V584" s="2">
        <v>8.3000000000000007</v>
      </c>
      <c r="W584" s="2">
        <v>27.4</v>
      </c>
      <c r="X584" s="2">
        <v>9.3033000000000001</v>
      </c>
      <c r="Y584" s="2">
        <v>3.78</v>
      </c>
      <c r="Z584" s="2">
        <v>10.8</v>
      </c>
      <c r="AA584" s="2">
        <v>35.1</v>
      </c>
      <c r="AB584" s="2">
        <v>21.826000000000001</v>
      </c>
      <c r="AC584" s="2">
        <v>8.59</v>
      </c>
      <c r="AD584" s="2">
        <v>20.6</v>
      </c>
      <c r="AE584" s="2">
        <v>41.6</v>
      </c>
      <c r="AF584" s="2">
        <v>55.107500000000002</v>
      </c>
      <c r="AG584" s="20">
        <v>4.2699999999999996</v>
      </c>
      <c r="AH584" s="20">
        <v>12.9</v>
      </c>
      <c r="AI584" s="20">
        <v>33</v>
      </c>
      <c r="AJ584" s="20">
        <v>39.529299999999999</v>
      </c>
      <c r="AK584" s="18">
        <v>5.04</v>
      </c>
      <c r="AL584" s="18">
        <v>12.9</v>
      </c>
      <c r="AM584" s="18">
        <v>38.9</v>
      </c>
      <c r="AN584" s="18">
        <v>51.727400000000003</v>
      </c>
      <c r="AO584" s="2">
        <v>2.3199999999999998</v>
      </c>
      <c r="AP584" s="2">
        <v>9.8000000000000007</v>
      </c>
      <c r="AQ584" s="2">
        <v>23.6</v>
      </c>
      <c r="AR584" s="2">
        <v>4.9598000000000004</v>
      </c>
      <c r="AS584" s="2">
        <v>1.62</v>
      </c>
      <c r="AT584" s="2">
        <v>9.6999999999999993</v>
      </c>
      <c r="AU584" s="2">
        <v>16.600000000000001</v>
      </c>
      <c r="AV584" s="2">
        <v>6.9564000000000004</v>
      </c>
      <c r="AW584" s="2">
        <v>6.8</v>
      </c>
      <c r="AX584" s="2">
        <v>15.8</v>
      </c>
      <c r="AY584" s="2">
        <v>43</v>
      </c>
      <c r="AZ584" s="2">
        <v>38.176400000000001</v>
      </c>
      <c r="BA584" s="2">
        <v>5.5</v>
      </c>
      <c r="BB584" s="2">
        <v>13.5</v>
      </c>
      <c r="BC584" s="2">
        <v>40.700000000000003</v>
      </c>
      <c r="BD584" s="2">
        <v>41.164200000000001</v>
      </c>
      <c r="BE584" s="4" t="str">
        <f t="shared" si="92"/>
        <v>ABURRIDO</v>
      </c>
      <c r="BF584" s="4">
        <f t="shared" si="93"/>
        <v>3.8663999999999996</v>
      </c>
      <c r="BG584">
        <f t="shared" si="94"/>
        <v>2.3199999999999998</v>
      </c>
      <c r="BH584">
        <f t="shared" si="95"/>
        <v>1.62</v>
      </c>
      <c r="BI584">
        <f t="shared" si="96"/>
        <v>6.8</v>
      </c>
      <c r="BJ584">
        <f t="shared" si="97"/>
        <v>5.04</v>
      </c>
      <c r="BK584">
        <f t="shared" si="98"/>
        <v>4.2699999999999996</v>
      </c>
      <c r="BL584">
        <f t="shared" si="99"/>
        <v>59142.630000000019</v>
      </c>
    </row>
    <row r="585" spans="1:64" x14ac:dyDescent="0.2">
      <c r="A585" s="1">
        <v>583</v>
      </c>
      <c r="B585" s="7" t="s">
        <v>66</v>
      </c>
      <c r="C585" s="3">
        <v>39942</v>
      </c>
      <c r="D585" s="4" t="s">
        <v>628</v>
      </c>
      <c r="E585" s="4" t="s">
        <v>168</v>
      </c>
      <c r="F585" s="5" t="str">
        <f t="shared" si="90"/>
        <v>S</v>
      </c>
      <c r="G585" s="6">
        <v>0.83750000000000002</v>
      </c>
      <c r="H585" s="6">
        <v>0.91388888888888886</v>
      </c>
      <c r="I585" s="85">
        <f t="shared" si="91"/>
        <v>109.99999999999993</v>
      </c>
      <c r="J585" s="86">
        <f>I585*Segmentos!$D$7*(AH585%)*IF(ISNUMBER(AI585),AI585%,0)</f>
        <v>244111.99999999983</v>
      </c>
      <c r="K585" s="86">
        <f>I585*Segmentos!$D$7*(AL585%)*IF(ISNUMBER(AM585),AM585%,0)</f>
        <v>412763.99999999965</v>
      </c>
      <c r="L585" s="4" t="s">
        <v>261</v>
      </c>
      <c r="M585" s="2">
        <v>0.76</v>
      </c>
      <c r="N585" s="2">
        <v>4.5999999999999996</v>
      </c>
      <c r="O585" s="2">
        <v>16.5</v>
      </c>
      <c r="P585" s="2">
        <v>82.946100000000001</v>
      </c>
      <c r="Q585" s="2">
        <v>0.45</v>
      </c>
      <c r="R585" s="2">
        <v>2.5</v>
      </c>
      <c r="S585" s="2">
        <v>17.7</v>
      </c>
      <c r="T585" s="2">
        <v>8.1434999999999995</v>
      </c>
      <c r="U585" s="2">
        <v>0.27</v>
      </c>
      <c r="V585" s="2">
        <v>2.5</v>
      </c>
      <c r="W585" s="2">
        <v>10.9</v>
      </c>
      <c r="X585" s="2">
        <v>6.1262999999999996</v>
      </c>
      <c r="Y585" s="2">
        <v>1.07</v>
      </c>
      <c r="Z585" s="2">
        <v>6</v>
      </c>
      <c r="AA585" s="2">
        <v>17.7</v>
      </c>
      <c r="AB585" s="2">
        <v>34.2806</v>
      </c>
      <c r="AC585" s="2">
        <v>0.96</v>
      </c>
      <c r="AD585" s="2">
        <v>5.8</v>
      </c>
      <c r="AE585" s="2">
        <v>16.600000000000001</v>
      </c>
      <c r="AF585" s="2">
        <v>34.395699999999998</v>
      </c>
      <c r="AG585" s="20">
        <v>0.56000000000000005</v>
      </c>
      <c r="AH585" s="20">
        <v>3.8</v>
      </c>
      <c r="AI585" s="20">
        <v>14.6</v>
      </c>
      <c r="AJ585" s="20">
        <v>28.9023</v>
      </c>
      <c r="AK585" s="18">
        <v>0.95</v>
      </c>
      <c r="AL585" s="18">
        <v>5.3</v>
      </c>
      <c r="AM585" s="18">
        <v>17.7</v>
      </c>
      <c r="AN585" s="18">
        <v>54.043799999999997</v>
      </c>
      <c r="AO585" s="2">
        <v>0.91</v>
      </c>
      <c r="AP585" s="2">
        <v>4.5</v>
      </c>
      <c r="AQ585" s="2">
        <v>20.100000000000001</v>
      </c>
      <c r="AR585" s="2">
        <v>10.7746</v>
      </c>
      <c r="AS585" s="2">
        <v>0.82</v>
      </c>
      <c r="AT585" s="2">
        <v>4.4000000000000004</v>
      </c>
      <c r="AU585" s="2">
        <v>18.7</v>
      </c>
      <c r="AV585" s="2">
        <v>19.5169</v>
      </c>
      <c r="AW585" s="2">
        <v>0.5</v>
      </c>
      <c r="AX585" s="2">
        <v>3.2</v>
      </c>
      <c r="AY585" s="2">
        <v>15.3</v>
      </c>
      <c r="AZ585" s="2">
        <v>15.463699999999999</v>
      </c>
      <c r="BA585" s="2">
        <v>0.89</v>
      </c>
      <c r="BB585" s="2">
        <v>5.9</v>
      </c>
      <c r="BC585" s="2">
        <v>15.2</v>
      </c>
      <c r="BD585" s="2">
        <v>37.190899999999999</v>
      </c>
      <c r="BE585" s="4" t="str">
        <f t="shared" si="92"/>
        <v>ABURRIDO</v>
      </c>
      <c r="BF585" s="4">
        <f t="shared" si="93"/>
        <v>0.84479999999999988</v>
      </c>
      <c r="BG585">
        <f t="shared" si="94"/>
        <v>0.91</v>
      </c>
      <c r="BH585">
        <f t="shared" si="95"/>
        <v>0.82</v>
      </c>
      <c r="BI585">
        <f t="shared" si="96"/>
        <v>0.89</v>
      </c>
      <c r="BJ585">
        <f t="shared" si="97"/>
        <v>0.95</v>
      </c>
      <c r="BK585">
        <f t="shared" si="98"/>
        <v>0.56000000000000005</v>
      </c>
      <c r="BL585">
        <f t="shared" si="99"/>
        <v>8348.9999999999945</v>
      </c>
    </row>
    <row r="586" spans="1:64" x14ac:dyDescent="0.2">
      <c r="A586" s="1">
        <v>584</v>
      </c>
      <c r="B586" s="7" t="s">
        <v>54</v>
      </c>
      <c r="C586" s="3">
        <v>39942</v>
      </c>
      <c r="D586" s="4" t="s">
        <v>3</v>
      </c>
      <c r="E586" s="4" t="s">
        <v>179</v>
      </c>
      <c r="F586" s="5" t="str">
        <f t="shared" si="90"/>
        <v>S</v>
      </c>
      <c r="G586" s="6">
        <v>0.91736111111111107</v>
      </c>
      <c r="H586" s="6">
        <v>0.99444444444444446</v>
      </c>
      <c r="I586" s="85">
        <f t="shared" si="91"/>
        <v>111.00000000000009</v>
      </c>
      <c r="J586" s="86">
        <f>I586*Segmentos!$D$7*(AH586%)*IF(ISNUMBER(AI586),AI586%,0)</f>
        <v>3096012.0000000033</v>
      </c>
      <c r="K586" s="86">
        <f>I586*Segmentos!$D$7*(AL586%)*IF(ISNUMBER(AM586),AM586%,0)</f>
        <v>1992405.6000000015</v>
      </c>
      <c r="L586" s="4"/>
      <c r="M586" s="2">
        <v>5.66</v>
      </c>
      <c r="N586" s="2">
        <v>17.5</v>
      </c>
      <c r="O586" s="2">
        <v>32.299999999999997</v>
      </c>
      <c r="P586" s="2">
        <v>84.596800000000002</v>
      </c>
      <c r="Q586" s="2">
        <v>3.25</v>
      </c>
      <c r="R586" s="2">
        <v>8.4</v>
      </c>
      <c r="S586" s="2">
        <v>38.6</v>
      </c>
      <c r="T586" s="2">
        <v>8.0905000000000005</v>
      </c>
      <c r="U586" s="2">
        <v>3.48</v>
      </c>
      <c r="V586" s="2">
        <v>14.5</v>
      </c>
      <c r="W586" s="2">
        <v>24.1</v>
      </c>
      <c r="X586" s="2">
        <v>10.887499999999999</v>
      </c>
      <c r="Y586" s="2">
        <v>7.13</v>
      </c>
      <c r="Z586" s="2">
        <v>20.8</v>
      </c>
      <c r="AA586" s="2">
        <v>34.4</v>
      </c>
      <c r="AB586" s="2">
        <v>31.452100000000002</v>
      </c>
      <c r="AC586" s="2">
        <v>6.97</v>
      </c>
      <c r="AD586" s="2">
        <v>21.2</v>
      </c>
      <c r="AE586" s="2">
        <v>32.9</v>
      </c>
      <c r="AF586" s="2">
        <v>34.166699999999999</v>
      </c>
      <c r="AG586" s="20">
        <v>6.97</v>
      </c>
      <c r="AH586" s="20">
        <v>19</v>
      </c>
      <c r="AI586" s="20">
        <v>36.700000000000003</v>
      </c>
      <c r="AJ586" s="20">
        <v>49.3506</v>
      </c>
      <c r="AK586" s="18">
        <v>4.49</v>
      </c>
      <c r="AL586" s="18">
        <v>16.2</v>
      </c>
      <c r="AM586" s="18">
        <v>27.7</v>
      </c>
      <c r="AN586" s="18">
        <v>35.246200000000002</v>
      </c>
      <c r="AO586" s="2">
        <v>3.25</v>
      </c>
      <c r="AP586" s="2">
        <v>10</v>
      </c>
      <c r="AQ586" s="2">
        <v>32.6</v>
      </c>
      <c r="AR586" s="2">
        <v>5.3056999999999999</v>
      </c>
      <c r="AS586" s="2">
        <v>4.67</v>
      </c>
      <c r="AT586" s="2">
        <v>14.6</v>
      </c>
      <c r="AU586" s="2">
        <v>32.1</v>
      </c>
      <c r="AV586" s="2">
        <v>15.3757</v>
      </c>
      <c r="AW586" s="2">
        <v>6.17</v>
      </c>
      <c r="AX586" s="2">
        <v>18.100000000000001</v>
      </c>
      <c r="AY586" s="2">
        <v>34.1</v>
      </c>
      <c r="AZ586" s="2">
        <v>26.502800000000001</v>
      </c>
      <c r="BA586" s="2">
        <v>6.54</v>
      </c>
      <c r="BB586" s="2">
        <v>20.9</v>
      </c>
      <c r="BC586" s="2">
        <v>31.2</v>
      </c>
      <c r="BD586" s="2">
        <v>37.412599999999998</v>
      </c>
      <c r="BE586" s="4" t="str">
        <f t="shared" si="92"/>
        <v>ABURRIDO</v>
      </c>
      <c r="BF586" s="4">
        <f t="shared" si="93"/>
        <v>5.2513999999999994</v>
      </c>
      <c r="BG586">
        <f t="shared" si="94"/>
        <v>3.25</v>
      </c>
      <c r="BH586">
        <f t="shared" si="95"/>
        <v>4.67</v>
      </c>
      <c r="BI586">
        <f t="shared" si="96"/>
        <v>6.54</v>
      </c>
      <c r="BJ586">
        <f t="shared" si="97"/>
        <v>4.49</v>
      </c>
      <c r="BK586">
        <f t="shared" si="98"/>
        <v>6.97</v>
      </c>
      <c r="BL586">
        <f t="shared" si="99"/>
        <v>62742.750000000044</v>
      </c>
    </row>
    <row r="587" spans="1:64" x14ac:dyDescent="0.2">
      <c r="A587" s="1">
        <v>585</v>
      </c>
      <c r="B587" s="7" t="s">
        <v>19</v>
      </c>
      <c r="C587" s="3">
        <v>39942</v>
      </c>
      <c r="D587" s="4" t="s">
        <v>17</v>
      </c>
      <c r="E587" s="4" t="s">
        <v>166</v>
      </c>
      <c r="F587" s="5" t="str">
        <f t="shared" si="90"/>
        <v>S</v>
      </c>
      <c r="G587" s="6">
        <v>0.90694444444444444</v>
      </c>
      <c r="H587" s="6">
        <v>0.90972222222222221</v>
      </c>
      <c r="I587" s="85">
        <f t="shared" si="91"/>
        <v>3.9999999999999858</v>
      </c>
      <c r="J587" s="86">
        <f>I587*Segmentos!$D$7*(AH587%)*IF(ISNUMBER(AI587),AI587%,0)</f>
        <v>0</v>
      </c>
      <c r="K587" s="86">
        <f>I587*Segmentos!$D$7*(AL587%)*IF(ISNUMBER(AM587),AM587%,0)</f>
        <v>1599.9999999999945</v>
      </c>
      <c r="L587" s="4"/>
      <c r="M587" s="2">
        <v>0.04</v>
      </c>
      <c r="N587" s="2">
        <v>0</v>
      </c>
      <c r="O587" s="2">
        <v>100</v>
      </c>
      <c r="P587" s="2">
        <v>22.777999999999999</v>
      </c>
      <c r="Q587" s="2">
        <v>0</v>
      </c>
      <c r="R587" s="2">
        <v>0</v>
      </c>
      <c r="S587" s="8" t="s">
        <v>577</v>
      </c>
      <c r="T587" s="2">
        <v>0</v>
      </c>
      <c r="U587" s="2">
        <v>0</v>
      </c>
      <c r="V587" s="2">
        <v>0</v>
      </c>
      <c r="W587" s="8" t="s">
        <v>577</v>
      </c>
      <c r="X587" s="2">
        <v>0</v>
      </c>
      <c r="Y587" s="2">
        <v>0.12</v>
      </c>
      <c r="Z587" s="2">
        <v>0.1</v>
      </c>
      <c r="AA587" s="2">
        <v>100</v>
      </c>
      <c r="AB587" s="2">
        <v>22.777999999999999</v>
      </c>
      <c r="AC587" s="2">
        <v>0</v>
      </c>
      <c r="AD587" s="2">
        <v>0</v>
      </c>
      <c r="AE587" s="8" t="s">
        <v>577</v>
      </c>
      <c r="AF587" s="2">
        <v>0</v>
      </c>
      <c r="AG587" s="20">
        <v>0</v>
      </c>
      <c r="AH587" s="20">
        <v>0</v>
      </c>
      <c r="AI587" s="21" t="s">
        <v>577</v>
      </c>
      <c r="AJ587" s="20">
        <v>0</v>
      </c>
      <c r="AK587" s="18">
        <v>7.0000000000000007E-2</v>
      </c>
      <c r="AL587" s="18">
        <v>0.1</v>
      </c>
      <c r="AM587" s="18">
        <v>100</v>
      </c>
      <c r="AN587" s="18">
        <v>22.777999999999999</v>
      </c>
      <c r="AO587" s="2">
        <v>0</v>
      </c>
      <c r="AP587" s="2">
        <v>0</v>
      </c>
      <c r="AQ587" s="8" t="s">
        <v>577</v>
      </c>
      <c r="AR587" s="2">
        <v>0</v>
      </c>
      <c r="AS587" s="2">
        <v>0.16</v>
      </c>
      <c r="AT587" s="2">
        <v>0.2</v>
      </c>
      <c r="AU587" s="2">
        <v>100</v>
      </c>
      <c r="AV587" s="2">
        <v>22.777999999999999</v>
      </c>
      <c r="AW587" s="2">
        <v>0</v>
      </c>
      <c r="AX587" s="2">
        <v>0</v>
      </c>
      <c r="AY587" s="8" t="s">
        <v>577</v>
      </c>
      <c r="AZ587" s="2">
        <v>0</v>
      </c>
      <c r="BA587" s="2">
        <v>0</v>
      </c>
      <c r="BB587" s="2">
        <v>0</v>
      </c>
      <c r="BC587" s="8" t="s">
        <v>577</v>
      </c>
      <c r="BD587" s="2">
        <v>0</v>
      </c>
      <c r="BE587" s="4" t="str">
        <f t="shared" si="92"/>
        <v>NO APLICA</v>
      </c>
      <c r="BF587" s="4">
        <f t="shared" si="93"/>
        <v>7.2399999999999992E-2</v>
      </c>
      <c r="BG587">
        <f t="shared" si="94"/>
        <v>0</v>
      </c>
      <c r="BH587">
        <f t="shared" si="95"/>
        <v>0.16</v>
      </c>
      <c r="BI587">
        <f t="shared" si="96"/>
        <v>0</v>
      </c>
      <c r="BJ587">
        <f t="shared" si="97"/>
        <v>7.0000000000000007E-2</v>
      </c>
      <c r="BK587">
        <f t="shared" si="98"/>
        <v>0</v>
      </c>
      <c r="BL587">
        <f t="shared" si="99"/>
        <v>0</v>
      </c>
    </row>
    <row r="588" spans="1:64" x14ac:dyDescent="0.2">
      <c r="A588" s="1">
        <v>586</v>
      </c>
      <c r="B588" s="7" t="s">
        <v>2</v>
      </c>
      <c r="C588" s="3">
        <v>39942</v>
      </c>
      <c r="D588" s="4" t="s">
        <v>627</v>
      </c>
      <c r="E588" s="4" t="s">
        <v>164</v>
      </c>
      <c r="F588" s="5" t="str">
        <f t="shared" si="90"/>
        <v>S</v>
      </c>
      <c r="G588" s="6">
        <v>0.875</v>
      </c>
      <c r="H588" s="6">
        <v>0.91527777777777775</v>
      </c>
      <c r="I588" s="85">
        <f t="shared" si="91"/>
        <v>57.999999999999957</v>
      </c>
      <c r="J588" s="86">
        <f>I588*Segmentos!$D$7*(AH588%)*IF(ISNUMBER(AI588),AI588%,0)</f>
        <v>1296787.1999999988</v>
      </c>
      <c r="K588" s="86">
        <f>I588*Segmentos!$D$7*(AL588%)*IF(ISNUMBER(AM588),AM588%,0)</f>
        <v>1344671.9999999991</v>
      </c>
      <c r="L588" s="4"/>
      <c r="M588" s="2">
        <v>5.69</v>
      </c>
      <c r="N588" s="2">
        <v>13.1</v>
      </c>
      <c r="O588" s="2">
        <v>43.4</v>
      </c>
      <c r="P588" s="2">
        <v>92.0321</v>
      </c>
      <c r="Q588" s="2">
        <v>2.65</v>
      </c>
      <c r="R588" s="2">
        <v>7.2</v>
      </c>
      <c r="S588" s="2">
        <v>37.1</v>
      </c>
      <c r="T588" s="2">
        <v>7.1660000000000004</v>
      </c>
      <c r="U588" s="2">
        <v>2.3199999999999998</v>
      </c>
      <c r="V588" s="2">
        <v>6.6</v>
      </c>
      <c r="W588" s="2">
        <v>35.299999999999997</v>
      </c>
      <c r="X588" s="2">
        <v>7.8673000000000002</v>
      </c>
      <c r="Y588" s="2">
        <v>5.07</v>
      </c>
      <c r="Z588" s="2">
        <v>12</v>
      </c>
      <c r="AA588" s="2">
        <v>42.3</v>
      </c>
      <c r="AB588" s="2">
        <v>24.222300000000001</v>
      </c>
      <c r="AC588" s="2">
        <v>9.94</v>
      </c>
      <c r="AD588" s="2">
        <v>21.3</v>
      </c>
      <c r="AE588" s="2">
        <v>46.7</v>
      </c>
      <c r="AF588" s="2">
        <v>52.776499999999999</v>
      </c>
      <c r="AG588" s="20">
        <v>5.58</v>
      </c>
      <c r="AH588" s="20">
        <v>13.7</v>
      </c>
      <c r="AI588" s="20">
        <v>40.799999999999997</v>
      </c>
      <c r="AJ588" s="20">
        <v>42.832299999999996</v>
      </c>
      <c r="AK588" s="18">
        <v>5.79</v>
      </c>
      <c r="AL588" s="18">
        <v>12.6</v>
      </c>
      <c r="AM588" s="18">
        <v>46</v>
      </c>
      <c r="AN588" s="18">
        <v>49.199800000000003</v>
      </c>
      <c r="AO588" s="2">
        <v>4.71</v>
      </c>
      <c r="AP588" s="2">
        <v>10.6</v>
      </c>
      <c r="AQ588" s="2">
        <v>44.4</v>
      </c>
      <c r="AR588" s="2">
        <v>8.3252000000000006</v>
      </c>
      <c r="AS588" s="2">
        <v>3.62</v>
      </c>
      <c r="AT588" s="2">
        <v>10.5</v>
      </c>
      <c r="AU588" s="2">
        <v>34.5</v>
      </c>
      <c r="AV588" s="2">
        <v>12.8949</v>
      </c>
      <c r="AW588" s="2">
        <v>6.07</v>
      </c>
      <c r="AX588" s="2">
        <v>13.3</v>
      </c>
      <c r="AY588" s="2">
        <v>45.5</v>
      </c>
      <c r="AZ588" s="2">
        <v>28.231400000000001</v>
      </c>
      <c r="BA588" s="2">
        <v>6.87</v>
      </c>
      <c r="BB588" s="2">
        <v>15.2</v>
      </c>
      <c r="BC588" s="2">
        <v>45.4</v>
      </c>
      <c r="BD588" s="2">
        <v>42.580599999999997</v>
      </c>
      <c r="BE588" s="4" t="str">
        <f t="shared" si="92"/>
        <v>NO APLICA</v>
      </c>
      <c r="BF588" s="4">
        <f t="shared" si="93"/>
        <v>5.1212</v>
      </c>
      <c r="BG588">
        <f t="shared" si="94"/>
        <v>4.71</v>
      </c>
      <c r="BH588">
        <f t="shared" si="95"/>
        <v>3.62</v>
      </c>
      <c r="BI588">
        <f t="shared" si="96"/>
        <v>6.87</v>
      </c>
      <c r="BJ588">
        <f t="shared" si="97"/>
        <v>5.79</v>
      </c>
      <c r="BK588">
        <f t="shared" si="98"/>
        <v>5.58</v>
      </c>
      <c r="BL588">
        <f t="shared" si="99"/>
        <v>32975.319999999971</v>
      </c>
    </row>
    <row r="589" spans="1:64" x14ac:dyDescent="0.2">
      <c r="A589" s="1">
        <v>587</v>
      </c>
      <c r="B589" s="7" t="s">
        <v>16</v>
      </c>
      <c r="C589" s="3">
        <v>39942</v>
      </c>
      <c r="D589" s="4" t="s">
        <v>626</v>
      </c>
      <c r="E589" s="4" t="s">
        <v>166</v>
      </c>
      <c r="F589" s="5" t="str">
        <f t="shared" si="90"/>
        <v>S</v>
      </c>
      <c r="G589" s="6">
        <v>0.91527777777777775</v>
      </c>
      <c r="H589" s="6">
        <v>0.91805555555555562</v>
      </c>
      <c r="I589" s="85">
        <f t="shared" si="91"/>
        <v>4.0000000000001457</v>
      </c>
      <c r="J589" s="86">
        <f>I589*Segmentos!$D$7*(AH589%)*IF(ISNUMBER(AI589),AI589%,0)</f>
        <v>46944.00000000171</v>
      </c>
      <c r="K589" s="86">
        <f>I589*Segmentos!$D$7*(AL589%)*IF(ISNUMBER(AM589),AM589%,0)</f>
        <v>76880.000000002794</v>
      </c>
      <c r="L589" s="4"/>
      <c r="M589" s="2">
        <v>3.92</v>
      </c>
      <c r="N589" s="2">
        <v>5.4</v>
      </c>
      <c r="O589" s="2">
        <v>72.599999999999994</v>
      </c>
      <c r="P589" s="2">
        <v>84.432699999999997</v>
      </c>
      <c r="Q589" s="2">
        <v>1.07</v>
      </c>
      <c r="R589" s="2">
        <v>1.6</v>
      </c>
      <c r="S589" s="2">
        <v>68.3</v>
      </c>
      <c r="T589" s="2">
        <v>3.8511000000000002</v>
      </c>
      <c r="U589" s="2">
        <v>2.2999999999999998</v>
      </c>
      <c r="V589" s="2">
        <v>2.2999999999999998</v>
      </c>
      <c r="W589" s="2">
        <v>100</v>
      </c>
      <c r="X589" s="2">
        <v>10.402100000000001</v>
      </c>
      <c r="Y589" s="2">
        <v>3.5</v>
      </c>
      <c r="Z589" s="2">
        <v>5.4</v>
      </c>
      <c r="AA589" s="2">
        <v>64.7</v>
      </c>
      <c r="AB589" s="2">
        <v>22.238299999999999</v>
      </c>
      <c r="AC589" s="2">
        <v>6.78</v>
      </c>
      <c r="AD589" s="2">
        <v>9.3000000000000007</v>
      </c>
      <c r="AE589" s="2">
        <v>72.8</v>
      </c>
      <c r="AF589" s="2">
        <v>47.941200000000002</v>
      </c>
      <c r="AG589" s="20">
        <v>2.94</v>
      </c>
      <c r="AH589" s="20">
        <v>4.5</v>
      </c>
      <c r="AI589" s="20">
        <v>65.2</v>
      </c>
      <c r="AJ589" s="20">
        <v>30.0366</v>
      </c>
      <c r="AK589" s="18">
        <v>4.8</v>
      </c>
      <c r="AL589" s="18">
        <v>6.2</v>
      </c>
      <c r="AM589" s="18">
        <v>77.5</v>
      </c>
      <c r="AN589" s="18">
        <v>54.3962</v>
      </c>
      <c r="AO589" s="2">
        <v>3.96</v>
      </c>
      <c r="AP589" s="2">
        <v>4.8</v>
      </c>
      <c r="AQ589" s="2">
        <v>82.1</v>
      </c>
      <c r="AR589" s="2">
        <v>9.3265999999999991</v>
      </c>
      <c r="AS589" s="2">
        <v>2.5</v>
      </c>
      <c r="AT589" s="2">
        <v>4</v>
      </c>
      <c r="AU589" s="2">
        <v>62.7</v>
      </c>
      <c r="AV589" s="2">
        <v>11.8811</v>
      </c>
      <c r="AW589" s="2">
        <v>5.41</v>
      </c>
      <c r="AX589" s="2">
        <v>6.3</v>
      </c>
      <c r="AY589" s="2">
        <v>86.3</v>
      </c>
      <c r="AZ589" s="2">
        <v>33.487200000000001</v>
      </c>
      <c r="BA589" s="2">
        <v>3.6</v>
      </c>
      <c r="BB589" s="2">
        <v>5.7</v>
      </c>
      <c r="BC589" s="2">
        <v>63</v>
      </c>
      <c r="BD589" s="2">
        <v>29.7379</v>
      </c>
      <c r="BE589" s="4" t="str">
        <f t="shared" si="92"/>
        <v>NO APLICA</v>
      </c>
      <c r="BF589" s="4">
        <f t="shared" si="93"/>
        <v>3.8302</v>
      </c>
      <c r="BG589">
        <f t="shared" si="94"/>
        <v>3.96</v>
      </c>
      <c r="BH589">
        <f t="shared" si="95"/>
        <v>2.5</v>
      </c>
      <c r="BI589">
        <f t="shared" si="96"/>
        <v>5.41</v>
      </c>
      <c r="BJ589">
        <f t="shared" si="97"/>
        <v>4.8</v>
      </c>
      <c r="BK589">
        <f t="shared" si="98"/>
        <v>2.94</v>
      </c>
      <c r="BL589">
        <f t="shared" si="99"/>
        <v>1568.1600000000569</v>
      </c>
    </row>
    <row r="590" spans="1:64" x14ac:dyDescent="0.2">
      <c r="A590" s="1">
        <v>588</v>
      </c>
      <c r="B590" s="7" t="s">
        <v>72</v>
      </c>
      <c r="C590" s="3">
        <v>39942</v>
      </c>
      <c r="D590" s="4" t="s">
        <v>629</v>
      </c>
      <c r="E590" s="4" t="s">
        <v>175</v>
      </c>
      <c r="F590" s="5" t="str">
        <f t="shared" si="90"/>
        <v>S</v>
      </c>
      <c r="G590" s="6">
        <v>0.9</v>
      </c>
      <c r="H590" s="6">
        <v>0.91805555555555562</v>
      </c>
      <c r="I590" s="85">
        <f t="shared" si="91"/>
        <v>26.000000000000068</v>
      </c>
      <c r="J590" s="86">
        <f>I590*Segmentos!$D$7*(AH590%)*IF(ISNUMBER(AI590),AI590%,0)</f>
        <v>47174.400000000118</v>
      </c>
      <c r="K590" s="86">
        <f>I590*Segmentos!$D$7*(AL590%)*IF(ISNUMBER(AM590),AM590%,0)</f>
        <v>8590.4000000000215</v>
      </c>
      <c r="L590" s="4"/>
      <c r="M590" s="2">
        <v>0.26</v>
      </c>
      <c r="N590" s="2">
        <v>0.9</v>
      </c>
      <c r="O590" s="2">
        <v>27.2</v>
      </c>
      <c r="P590" s="2">
        <v>83.087699999999998</v>
      </c>
      <c r="Q590" s="2">
        <v>0</v>
      </c>
      <c r="R590" s="2">
        <v>0</v>
      </c>
      <c r="S590" s="8" t="s">
        <v>577</v>
      </c>
      <c r="T590" s="2">
        <v>0</v>
      </c>
      <c r="U590" s="2">
        <v>0</v>
      </c>
      <c r="V590" s="2">
        <v>0</v>
      </c>
      <c r="W590" s="8" t="s">
        <v>577</v>
      </c>
      <c r="X590" s="2">
        <v>0</v>
      </c>
      <c r="Y590" s="2">
        <v>0.13</v>
      </c>
      <c r="Z590" s="2">
        <v>1.5</v>
      </c>
      <c r="AA590" s="2">
        <v>9</v>
      </c>
      <c r="AB590" s="2">
        <v>12.894299999999999</v>
      </c>
      <c r="AC590" s="2">
        <v>0.66</v>
      </c>
      <c r="AD590" s="2">
        <v>1.5</v>
      </c>
      <c r="AE590" s="2">
        <v>43.3</v>
      </c>
      <c r="AF590" s="2">
        <v>70.193399999999997</v>
      </c>
      <c r="AG590" s="20">
        <v>0.44</v>
      </c>
      <c r="AH590" s="20">
        <v>1.2</v>
      </c>
      <c r="AI590" s="20">
        <v>37.799999999999997</v>
      </c>
      <c r="AJ590" s="20">
        <v>68.396500000000003</v>
      </c>
      <c r="AK590" s="18">
        <v>0.09</v>
      </c>
      <c r="AL590" s="18">
        <v>0.7</v>
      </c>
      <c r="AM590" s="18">
        <v>11.8</v>
      </c>
      <c r="AN590" s="18">
        <v>14.6911</v>
      </c>
      <c r="AO590" s="2">
        <v>0</v>
      </c>
      <c r="AP590" s="2">
        <v>0</v>
      </c>
      <c r="AQ590" s="8" t="s">
        <v>577</v>
      </c>
      <c r="AR590" s="2">
        <v>0</v>
      </c>
      <c r="AS590" s="2">
        <v>0.06</v>
      </c>
      <c r="AT590" s="2">
        <v>0.8</v>
      </c>
      <c r="AU590" s="2">
        <v>7.7</v>
      </c>
      <c r="AV590" s="2">
        <v>4.1430999999999996</v>
      </c>
      <c r="AW590" s="2">
        <v>0.61</v>
      </c>
      <c r="AX590" s="2">
        <v>0.9</v>
      </c>
      <c r="AY590" s="2">
        <v>64</v>
      </c>
      <c r="AZ590" s="2">
        <v>56.523600000000002</v>
      </c>
      <c r="BA590" s="2">
        <v>0.18</v>
      </c>
      <c r="BB590" s="2">
        <v>1.3</v>
      </c>
      <c r="BC590" s="2">
        <v>13.8</v>
      </c>
      <c r="BD590" s="2">
        <v>22.4209</v>
      </c>
      <c r="BE590" s="4" t="str">
        <f t="shared" si="92"/>
        <v>NO APLICA</v>
      </c>
      <c r="BF590" s="4">
        <f t="shared" si="93"/>
        <v>0.253</v>
      </c>
      <c r="BG590">
        <f t="shared" si="94"/>
        <v>0</v>
      </c>
      <c r="BH590">
        <f t="shared" si="95"/>
        <v>0.06</v>
      </c>
      <c r="BI590">
        <f t="shared" si="96"/>
        <v>0.61</v>
      </c>
      <c r="BJ590">
        <f t="shared" si="97"/>
        <v>0.09</v>
      </c>
      <c r="BK590">
        <f t="shared" si="98"/>
        <v>0.44</v>
      </c>
      <c r="BL590">
        <f t="shared" si="99"/>
        <v>636.48000000000172</v>
      </c>
    </row>
    <row r="591" spans="1:64" x14ac:dyDescent="0.2">
      <c r="A591" s="1">
        <v>589</v>
      </c>
      <c r="B591" s="7" t="s">
        <v>39</v>
      </c>
      <c r="C591" s="3">
        <v>39943</v>
      </c>
      <c r="D591" s="4" t="s">
        <v>627</v>
      </c>
      <c r="E591" s="4" t="s">
        <v>174</v>
      </c>
      <c r="F591" s="5" t="str">
        <f t="shared" si="90"/>
        <v>D</v>
      </c>
      <c r="G591" s="6">
        <v>0.91805555555555562</v>
      </c>
      <c r="H591" s="6">
        <v>2.4305555555555556E-2</v>
      </c>
      <c r="I591" s="85">
        <f t="shared" si="91"/>
        <v>152.99999999999989</v>
      </c>
      <c r="J591" s="86">
        <f>I591*Segmentos!$D$7*(AH591%)*IF(ISNUMBER(AI591),AI591%,0)</f>
        <v>4231612.799999997</v>
      </c>
      <c r="K591" s="86">
        <f>I591*Segmentos!$D$7*(AL591%)*IF(ISNUMBER(AM591),AM591%,0)</f>
        <v>6936652.7999999942</v>
      </c>
      <c r="L591" s="4"/>
      <c r="M591" s="2">
        <v>9.25</v>
      </c>
      <c r="N591" s="2">
        <v>28.5</v>
      </c>
      <c r="O591" s="2">
        <v>32.5</v>
      </c>
      <c r="P591" s="2">
        <v>87.159800000000004</v>
      </c>
      <c r="Q591" s="2">
        <v>8.19</v>
      </c>
      <c r="R591" s="2">
        <v>24.2</v>
      </c>
      <c r="S591" s="2">
        <v>33.799999999999997</v>
      </c>
      <c r="T591" s="2">
        <v>12.876799999999999</v>
      </c>
      <c r="U591" s="2">
        <v>8.5</v>
      </c>
      <c r="V591" s="2">
        <v>28.6</v>
      </c>
      <c r="W591" s="2">
        <v>29.8</v>
      </c>
      <c r="X591" s="2">
        <v>16.785499999999999</v>
      </c>
      <c r="Y591" s="2">
        <v>8.5399999999999991</v>
      </c>
      <c r="Z591" s="2">
        <v>32.700000000000003</v>
      </c>
      <c r="AA591" s="2">
        <v>26.1</v>
      </c>
      <c r="AB591" s="2">
        <v>23.771599999999999</v>
      </c>
      <c r="AC591" s="2">
        <v>10.9</v>
      </c>
      <c r="AD591" s="2">
        <v>26.7</v>
      </c>
      <c r="AE591" s="2">
        <v>40.799999999999997</v>
      </c>
      <c r="AF591" s="2">
        <v>33.725999999999999</v>
      </c>
      <c r="AG591" s="20">
        <v>6.91</v>
      </c>
      <c r="AH591" s="20">
        <v>25.8</v>
      </c>
      <c r="AI591" s="20">
        <v>26.8</v>
      </c>
      <c r="AJ591" s="20">
        <v>30.895700000000001</v>
      </c>
      <c r="AK591" s="18">
        <v>11.36</v>
      </c>
      <c r="AL591" s="18">
        <v>30.8</v>
      </c>
      <c r="AM591" s="18">
        <v>36.799999999999997</v>
      </c>
      <c r="AN591" s="18">
        <v>56.264099999999999</v>
      </c>
      <c r="AO591" s="2">
        <v>5.63</v>
      </c>
      <c r="AP591" s="2">
        <v>19.399999999999999</v>
      </c>
      <c r="AQ591" s="2">
        <v>29</v>
      </c>
      <c r="AR591" s="2">
        <v>5.7988</v>
      </c>
      <c r="AS591" s="2">
        <v>8.31</v>
      </c>
      <c r="AT591" s="2">
        <v>27.5</v>
      </c>
      <c r="AU591" s="2">
        <v>30.2</v>
      </c>
      <c r="AV591" s="2">
        <v>17.25</v>
      </c>
      <c r="AW591" s="2">
        <v>10.17</v>
      </c>
      <c r="AX591" s="2">
        <v>29.4</v>
      </c>
      <c r="AY591" s="2">
        <v>34.6</v>
      </c>
      <c r="AZ591" s="2">
        <v>27.568000000000001</v>
      </c>
      <c r="BA591" s="2">
        <v>10.130000000000001</v>
      </c>
      <c r="BB591" s="2">
        <v>30.9</v>
      </c>
      <c r="BC591" s="2">
        <v>32.799999999999997</v>
      </c>
      <c r="BD591" s="2">
        <v>36.542999999999999</v>
      </c>
      <c r="BE591" s="4" t="str">
        <f t="shared" si="92"/>
        <v>ENTRETENIDO</v>
      </c>
      <c r="BF591" s="4">
        <f t="shared" si="93"/>
        <v>8.854000000000001</v>
      </c>
      <c r="BG591">
        <f t="shared" si="94"/>
        <v>5.63</v>
      </c>
      <c r="BH591">
        <f t="shared" si="95"/>
        <v>8.31</v>
      </c>
      <c r="BI591">
        <f t="shared" si="96"/>
        <v>10.17</v>
      </c>
      <c r="BJ591">
        <f t="shared" si="97"/>
        <v>11.36</v>
      </c>
      <c r="BK591">
        <f t="shared" si="98"/>
        <v>6.91</v>
      </c>
      <c r="BL591">
        <f t="shared" si="99"/>
        <v>141716.24999999988</v>
      </c>
    </row>
    <row r="592" spans="1:64" x14ac:dyDescent="0.2">
      <c r="A592" s="1">
        <v>590</v>
      </c>
      <c r="B592" s="7" t="s">
        <v>77</v>
      </c>
      <c r="C592" s="3">
        <v>39943</v>
      </c>
      <c r="D592" s="4" t="s">
        <v>626</v>
      </c>
      <c r="E592" s="4" t="s">
        <v>164</v>
      </c>
      <c r="F592" s="5" t="str">
        <f t="shared" si="90"/>
        <v>D</v>
      </c>
      <c r="G592" s="6">
        <v>0.875</v>
      </c>
      <c r="H592" s="6">
        <v>0.91527777777777775</v>
      </c>
      <c r="I592" s="85">
        <f t="shared" si="91"/>
        <v>57.999999999999957</v>
      </c>
      <c r="J592" s="86">
        <f>I592*Segmentos!$D$7*(AH592%)*IF(ISNUMBER(AI592),AI592%,0)</f>
        <v>1195171.199999999</v>
      </c>
      <c r="K592" s="86">
        <f>I592*Segmentos!$D$7*(AL592%)*IF(ISNUMBER(AM592),AM592%,0)</f>
        <v>1283609.5999999989</v>
      </c>
      <c r="L592" s="4"/>
      <c r="M592" s="2">
        <v>5.35</v>
      </c>
      <c r="N592" s="2">
        <v>18</v>
      </c>
      <c r="O592" s="2">
        <v>29.7</v>
      </c>
      <c r="P592" s="2">
        <v>92.3078</v>
      </c>
      <c r="Q592" s="2">
        <v>2.57</v>
      </c>
      <c r="R592" s="2">
        <v>11.1</v>
      </c>
      <c r="S592" s="2">
        <v>23.1</v>
      </c>
      <c r="T592" s="2">
        <v>7.4015000000000004</v>
      </c>
      <c r="U592" s="2">
        <v>3.13</v>
      </c>
      <c r="V592" s="2">
        <v>14.6</v>
      </c>
      <c r="W592" s="2">
        <v>21.4</v>
      </c>
      <c r="X592" s="2">
        <v>11.328200000000001</v>
      </c>
      <c r="Y592" s="2">
        <v>5.35</v>
      </c>
      <c r="Z592" s="2">
        <v>20.100000000000001</v>
      </c>
      <c r="AA592" s="2">
        <v>26.6</v>
      </c>
      <c r="AB592" s="2">
        <v>27.270099999999999</v>
      </c>
      <c r="AC592" s="2">
        <v>8.17</v>
      </c>
      <c r="AD592" s="2">
        <v>21.8</v>
      </c>
      <c r="AE592" s="2">
        <v>37.5</v>
      </c>
      <c r="AF592" s="2">
        <v>46.308</v>
      </c>
      <c r="AG592" s="20">
        <v>5.14</v>
      </c>
      <c r="AH592" s="20">
        <v>21.2</v>
      </c>
      <c r="AI592" s="20">
        <v>24.3</v>
      </c>
      <c r="AJ592" s="20">
        <v>42.120600000000003</v>
      </c>
      <c r="AK592" s="18">
        <v>5.53</v>
      </c>
      <c r="AL592" s="18">
        <v>15.2</v>
      </c>
      <c r="AM592" s="18">
        <v>36.4</v>
      </c>
      <c r="AN592" s="18">
        <v>50.187199999999997</v>
      </c>
      <c r="AO592" s="2">
        <v>4.55</v>
      </c>
      <c r="AP592" s="2">
        <v>16.600000000000001</v>
      </c>
      <c r="AQ592" s="2">
        <v>27.3</v>
      </c>
      <c r="AR592" s="2">
        <v>8.5784000000000002</v>
      </c>
      <c r="AS592" s="2">
        <v>5.85</v>
      </c>
      <c r="AT592" s="2">
        <v>16</v>
      </c>
      <c r="AU592" s="2">
        <v>36.5</v>
      </c>
      <c r="AV592" s="2">
        <v>22.239899999999999</v>
      </c>
      <c r="AW592" s="2">
        <v>4.4000000000000004</v>
      </c>
      <c r="AX592" s="2">
        <v>18.899999999999999</v>
      </c>
      <c r="AY592" s="2">
        <v>23.3</v>
      </c>
      <c r="AZ592" s="2">
        <v>21.8599</v>
      </c>
      <c r="BA592" s="2">
        <v>5.99</v>
      </c>
      <c r="BB592" s="2">
        <v>18.899999999999999</v>
      </c>
      <c r="BC592" s="2">
        <v>31.7</v>
      </c>
      <c r="BD592" s="2">
        <v>39.6297</v>
      </c>
      <c r="BE592" s="4" t="str">
        <f t="shared" si="92"/>
        <v>NO APLICA</v>
      </c>
      <c r="BF592" s="4">
        <f t="shared" si="93"/>
        <v>5.6668000000000003</v>
      </c>
      <c r="BG592">
        <f t="shared" si="94"/>
        <v>4.55</v>
      </c>
      <c r="BH592">
        <f t="shared" si="95"/>
        <v>5.85</v>
      </c>
      <c r="BI592">
        <f t="shared" si="96"/>
        <v>5.99</v>
      </c>
      <c r="BJ592">
        <f t="shared" si="97"/>
        <v>5.53</v>
      </c>
      <c r="BK592">
        <f t="shared" si="98"/>
        <v>5.14</v>
      </c>
      <c r="BL592">
        <f t="shared" si="99"/>
        <v>31006.799999999977</v>
      </c>
    </row>
    <row r="593" spans="1:64" x14ac:dyDescent="0.2">
      <c r="A593" s="1">
        <v>591</v>
      </c>
      <c r="B593" s="7" t="s">
        <v>99</v>
      </c>
      <c r="C593" s="3">
        <v>39943</v>
      </c>
      <c r="D593" s="4" t="s">
        <v>627</v>
      </c>
      <c r="E593" s="4" t="s">
        <v>182</v>
      </c>
      <c r="F593" s="5" t="str">
        <f t="shared" si="90"/>
        <v>D</v>
      </c>
      <c r="G593" s="6">
        <v>0.72916666666666663</v>
      </c>
      <c r="H593" s="6">
        <v>0.875</v>
      </c>
      <c r="I593" s="85">
        <f t="shared" si="91"/>
        <v>210.00000000000006</v>
      </c>
      <c r="J593" s="86">
        <f>I593*Segmentos!$D$7*(AH593%)*IF(ISNUMBER(AI593),AI593%,0)</f>
        <v>2243808.0000000009</v>
      </c>
      <c r="K593" s="86">
        <f>I593*Segmentos!$D$7*(AL593%)*IF(ISNUMBER(AM593),AM593%,0)</f>
        <v>2853396.0000000009</v>
      </c>
      <c r="L593" s="4"/>
      <c r="M593" s="2">
        <v>3.06</v>
      </c>
      <c r="N593" s="2">
        <v>16.899999999999999</v>
      </c>
      <c r="O593" s="2">
        <v>18.100000000000001</v>
      </c>
      <c r="P593" s="2">
        <v>85.916399999999996</v>
      </c>
      <c r="Q593" s="2">
        <v>3.55</v>
      </c>
      <c r="R593" s="2">
        <v>14.4</v>
      </c>
      <c r="S593" s="2">
        <v>24.7</v>
      </c>
      <c r="T593" s="2">
        <v>16.676300000000001</v>
      </c>
      <c r="U593" s="2">
        <v>2.36</v>
      </c>
      <c r="V593" s="2">
        <v>15.6</v>
      </c>
      <c r="W593" s="2">
        <v>15.1</v>
      </c>
      <c r="X593" s="2">
        <v>13.9116</v>
      </c>
      <c r="Y593" s="2">
        <v>2.6</v>
      </c>
      <c r="Z593" s="2">
        <v>15.1</v>
      </c>
      <c r="AA593" s="2">
        <v>17.3</v>
      </c>
      <c r="AB593" s="2">
        <v>21.615500000000001</v>
      </c>
      <c r="AC593" s="2">
        <v>3.65</v>
      </c>
      <c r="AD593" s="2">
        <v>20.5</v>
      </c>
      <c r="AE593" s="2">
        <v>17.8</v>
      </c>
      <c r="AF593" s="2">
        <v>33.713099999999997</v>
      </c>
      <c r="AG593" s="20">
        <v>2.67</v>
      </c>
      <c r="AH593" s="20">
        <v>16.8</v>
      </c>
      <c r="AI593" s="20">
        <v>15.9</v>
      </c>
      <c r="AJ593" s="20">
        <v>35.571399999999997</v>
      </c>
      <c r="AK593" s="18">
        <v>3.41</v>
      </c>
      <c r="AL593" s="18">
        <v>16.899999999999999</v>
      </c>
      <c r="AM593" s="18">
        <v>20.100000000000001</v>
      </c>
      <c r="AN593" s="18">
        <v>50.344999999999999</v>
      </c>
      <c r="AO593" s="2">
        <v>1.34</v>
      </c>
      <c r="AP593" s="2">
        <v>12.1</v>
      </c>
      <c r="AQ593" s="2">
        <v>11.1</v>
      </c>
      <c r="AR593" s="2">
        <v>4.1287000000000003</v>
      </c>
      <c r="AS593" s="2">
        <v>3.42</v>
      </c>
      <c r="AT593" s="2">
        <v>17.399999999999999</v>
      </c>
      <c r="AU593" s="2">
        <v>19.600000000000001</v>
      </c>
      <c r="AV593" s="2">
        <v>21.195</v>
      </c>
      <c r="AW593" s="2">
        <v>2.96</v>
      </c>
      <c r="AX593" s="2">
        <v>16.8</v>
      </c>
      <c r="AY593" s="2">
        <v>17.600000000000001</v>
      </c>
      <c r="AZ593" s="2">
        <v>23.924099999999999</v>
      </c>
      <c r="BA593" s="2">
        <v>3.41</v>
      </c>
      <c r="BB593" s="2">
        <v>17.899999999999999</v>
      </c>
      <c r="BC593" s="2">
        <v>19</v>
      </c>
      <c r="BD593" s="2">
        <v>36.668599999999998</v>
      </c>
      <c r="BE593" s="4" t="str">
        <f t="shared" si="92"/>
        <v>ABURRIDO</v>
      </c>
      <c r="BF593" s="4">
        <f t="shared" si="93"/>
        <v>3.1477999999999997</v>
      </c>
      <c r="BG593">
        <f t="shared" si="94"/>
        <v>1.34</v>
      </c>
      <c r="BH593">
        <f t="shared" si="95"/>
        <v>3.42</v>
      </c>
      <c r="BI593">
        <f t="shared" si="96"/>
        <v>3.41</v>
      </c>
      <c r="BJ593">
        <f t="shared" si="97"/>
        <v>3.41</v>
      </c>
      <c r="BK593">
        <f t="shared" si="98"/>
        <v>2.67</v>
      </c>
      <c r="BL593">
        <f t="shared" si="99"/>
        <v>64236.900000000016</v>
      </c>
    </row>
    <row r="594" spans="1:64" x14ac:dyDescent="0.2">
      <c r="A594" s="1">
        <v>592</v>
      </c>
      <c r="B594" s="7" t="s">
        <v>73</v>
      </c>
      <c r="C594" s="3">
        <v>39943</v>
      </c>
      <c r="D594" s="4" t="s">
        <v>629</v>
      </c>
      <c r="E594" s="4" t="s">
        <v>170</v>
      </c>
      <c r="F594" s="5" t="str">
        <f t="shared" si="90"/>
        <v>D</v>
      </c>
      <c r="G594" s="6">
        <v>0.88263888888888886</v>
      </c>
      <c r="H594" s="6">
        <v>0.8965277777777777</v>
      </c>
      <c r="I594" s="85">
        <f t="shared" si="91"/>
        <v>19.999999999999929</v>
      </c>
      <c r="J594" s="86">
        <f>I594*Segmentos!$D$7*(AH594%)*IF(ISNUMBER(AI594),AI594%,0)</f>
        <v>7999.9999999999709</v>
      </c>
      <c r="K594" s="86">
        <f>I594*Segmentos!$D$7*(AL594%)*IF(ISNUMBER(AM594),AM594%,0)</f>
        <v>0</v>
      </c>
      <c r="L594" s="4"/>
      <c r="M594" s="2">
        <v>0.04</v>
      </c>
      <c r="N594" s="2">
        <v>0</v>
      </c>
      <c r="O594" s="2">
        <v>100</v>
      </c>
      <c r="P594" s="2">
        <v>25.961400000000001</v>
      </c>
      <c r="Q594" s="2">
        <v>0</v>
      </c>
      <c r="R594" s="2">
        <v>0</v>
      </c>
      <c r="S594" s="8" t="s">
        <v>577</v>
      </c>
      <c r="T594" s="2">
        <v>0</v>
      </c>
      <c r="U594" s="2">
        <v>0</v>
      </c>
      <c r="V594" s="2">
        <v>0</v>
      </c>
      <c r="W594" s="8" t="s">
        <v>577</v>
      </c>
      <c r="X594" s="2">
        <v>0</v>
      </c>
      <c r="Y594" s="2">
        <v>0</v>
      </c>
      <c r="Z594" s="2">
        <v>0</v>
      </c>
      <c r="AA594" s="8" t="s">
        <v>577</v>
      </c>
      <c r="AB594" s="2">
        <v>0</v>
      </c>
      <c r="AC594" s="2">
        <v>0.11</v>
      </c>
      <c r="AD594" s="2">
        <v>0.1</v>
      </c>
      <c r="AE594" s="2">
        <v>100</v>
      </c>
      <c r="AF594" s="2">
        <v>25.961400000000001</v>
      </c>
      <c r="AG594" s="20">
        <v>0.08</v>
      </c>
      <c r="AH594" s="20">
        <v>0.1</v>
      </c>
      <c r="AI594" s="20">
        <v>100</v>
      </c>
      <c r="AJ594" s="20">
        <v>25.961400000000001</v>
      </c>
      <c r="AK594" s="18">
        <v>0</v>
      </c>
      <c r="AL594" s="18">
        <v>0</v>
      </c>
      <c r="AM594" s="19" t="s">
        <v>577</v>
      </c>
      <c r="AN594" s="18">
        <v>0</v>
      </c>
      <c r="AO594" s="2">
        <v>0</v>
      </c>
      <c r="AP594" s="2">
        <v>0</v>
      </c>
      <c r="AQ594" s="8" t="s">
        <v>577</v>
      </c>
      <c r="AR594" s="2">
        <v>0</v>
      </c>
      <c r="AS594" s="2">
        <v>0</v>
      </c>
      <c r="AT594" s="2">
        <v>0</v>
      </c>
      <c r="AU594" s="8" t="s">
        <v>577</v>
      </c>
      <c r="AV594" s="2">
        <v>0</v>
      </c>
      <c r="AW594" s="2">
        <v>0</v>
      </c>
      <c r="AX594" s="2">
        <v>0</v>
      </c>
      <c r="AY594" s="8" t="s">
        <v>577</v>
      </c>
      <c r="AZ594" s="2">
        <v>0</v>
      </c>
      <c r="BA594" s="2">
        <v>0.1</v>
      </c>
      <c r="BB594" s="2">
        <v>0.1</v>
      </c>
      <c r="BC594" s="2">
        <v>100</v>
      </c>
      <c r="BD594" s="2">
        <v>25.961400000000001</v>
      </c>
      <c r="BE594" s="4" t="str">
        <f t="shared" si="92"/>
        <v>NO APLICA</v>
      </c>
      <c r="BF594" s="4">
        <f t="shared" si="93"/>
        <v>3.6400000000000002E-2</v>
      </c>
      <c r="BG594">
        <f t="shared" si="94"/>
        <v>0</v>
      </c>
      <c r="BH594">
        <f t="shared" si="95"/>
        <v>0</v>
      </c>
      <c r="BI594">
        <f t="shared" si="96"/>
        <v>0.1</v>
      </c>
      <c r="BJ594">
        <f t="shared" si="97"/>
        <v>0</v>
      </c>
      <c r="BK594">
        <f t="shared" si="98"/>
        <v>0.08</v>
      </c>
      <c r="BL594">
        <f t="shared" si="99"/>
        <v>0</v>
      </c>
    </row>
    <row r="595" spans="1:64" x14ac:dyDescent="0.2">
      <c r="A595" s="1">
        <v>593</v>
      </c>
      <c r="B595" s="7" t="s">
        <v>5</v>
      </c>
      <c r="C595" s="3">
        <v>39943</v>
      </c>
      <c r="D595" s="4" t="s">
        <v>3</v>
      </c>
      <c r="E595" s="4" t="s">
        <v>164</v>
      </c>
      <c r="F595" s="5" t="str">
        <f t="shared" si="90"/>
        <v>D</v>
      </c>
      <c r="G595" s="6">
        <v>0.87430555555555556</v>
      </c>
      <c r="H595" s="6">
        <v>0.91736111111111107</v>
      </c>
      <c r="I595" s="85">
        <f t="shared" si="91"/>
        <v>61.999999999999943</v>
      </c>
      <c r="J595" s="86">
        <f>I595*Segmentos!$D$7*(AH595%)*IF(ISNUMBER(AI595),AI595%,0)</f>
        <v>1976435.9999999981</v>
      </c>
      <c r="K595" s="86">
        <f>I595*Segmentos!$D$7*(AL595%)*IF(ISNUMBER(AM595),AM595%,0)</f>
        <v>1570881.5999999985</v>
      </c>
      <c r="L595" s="4"/>
      <c r="M595" s="2">
        <v>7.12</v>
      </c>
      <c r="N595" s="2">
        <v>19</v>
      </c>
      <c r="O595" s="2">
        <v>37.5</v>
      </c>
      <c r="P595" s="2">
        <v>88.428399999999996</v>
      </c>
      <c r="Q595" s="2">
        <v>4.5</v>
      </c>
      <c r="R595" s="2">
        <v>12.6</v>
      </c>
      <c r="S595" s="2">
        <v>35.799999999999997</v>
      </c>
      <c r="T595" s="2">
        <v>9.3353000000000002</v>
      </c>
      <c r="U595" s="2">
        <v>4.6100000000000003</v>
      </c>
      <c r="V595" s="2">
        <v>13.9</v>
      </c>
      <c r="W595" s="2">
        <v>33.200000000000003</v>
      </c>
      <c r="X595" s="2">
        <v>12.0036</v>
      </c>
      <c r="Y595" s="2">
        <v>9.07</v>
      </c>
      <c r="Z595" s="2">
        <v>24.1</v>
      </c>
      <c r="AA595" s="2">
        <v>37.700000000000003</v>
      </c>
      <c r="AB595" s="2">
        <v>33.287199999999999</v>
      </c>
      <c r="AC595" s="2">
        <v>8.2899999999999991</v>
      </c>
      <c r="AD595" s="2">
        <v>21</v>
      </c>
      <c r="AE595" s="2">
        <v>39.5</v>
      </c>
      <c r="AF595" s="2">
        <v>33.802300000000002</v>
      </c>
      <c r="AG595" s="20">
        <v>7.97</v>
      </c>
      <c r="AH595" s="20">
        <v>23.1</v>
      </c>
      <c r="AI595" s="20">
        <v>34.5</v>
      </c>
      <c r="AJ595" s="20">
        <v>46.958199999999998</v>
      </c>
      <c r="AK595" s="18">
        <v>6.35</v>
      </c>
      <c r="AL595" s="18">
        <v>15.3</v>
      </c>
      <c r="AM595" s="18">
        <v>41.4</v>
      </c>
      <c r="AN595" s="18">
        <v>41.470300000000002</v>
      </c>
      <c r="AO595" s="2">
        <v>3.64</v>
      </c>
      <c r="AP595" s="2">
        <v>15</v>
      </c>
      <c r="AQ595" s="2">
        <v>24.3</v>
      </c>
      <c r="AR595" s="2">
        <v>4.9370000000000003</v>
      </c>
      <c r="AS595" s="2">
        <v>6.87</v>
      </c>
      <c r="AT595" s="2">
        <v>17.5</v>
      </c>
      <c r="AU595" s="2">
        <v>39.299999999999997</v>
      </c>
      <c r="AV595" s="2">
        <v>18.7957</v>
      </c>
      <c r="AW595" s="2">
        <v>7.39</v>
      </c>
      <c r="AX595" s="2">
        <v>19.899999999999999</v>
      </c>
      <c r="AY595" s="2">
        <v>37.1</v>
      </c>
      <c r="AZ595" s="2">
        <v>26.4086</v>
      </c>
      <c r="BA595" s="2">
        <v>8.0500000000000007</v>
      </c>
      <c r="BB595" s="2">
        <v>20.3</v>
      </c>
      <c r="BC595" s="2">
        <v>39.6</v>
      </c>
      <c r="BD595" s="2">
        <v>38.287199999999999</v>
      </c>
      <c r="BE595" s="4" t="str">
        <f t="shared" si="92"/>
        <v>NO APLICA</v>
      </c>
      <c r="BF595" s="4">
        <f t="shared" si="93"/>
        <v>6.9266000000000005</v>
      </c>
      <c r="BG595">
        <f t="shared" si="94"/>
        <v>3.64</v>
      </c>
      <c r="BH595">
        <f t="shared" si="95"/>
        <v>6.87</v>
      </c>
      <c r="BI595">
        <f t="shared" si="96"/>
        <v>8.0500000000000007</v>
      </c>
      <c r="BJ595">
        <f t="shared" si="97"/>
        <v>6.35</v>
      </c>
      <c r="BK595">
        <f t="shared" si="98"/>
        <v>7.97</v>
      </c>
      <c r="BL595">
        <f t="shared" si="99"/>
        <v>44174.999999999956</v>
      </c>
    </row>
    <row r="596" spans="1:64" x14ac:dyDescent="0.2">
      <c r="A596" s="1">
        <v>594</v>
      </c>
      <c r="B596" s="7" t="s">
        <v>49</v>
      </c>
      <c r="C596" s="3">
        <v>39943</v>
      </c>
      <c r="D596" s="4" t="s">
        <v>3</v>
      </c>
      <c r="E596" s="4" t="s">
        <v>168</v>
      </c>
      <c r="F596" s="5" t="str">
        <f t="shared" si="90"/>
        <v>D</v>
      </c>
      <c r="G596" s="6">
        <v>0.79305555555555562</v>
      </c>
      <c r="H596" s="6">
        <v>0.87430555555555556</v>
      </c>
      <c r="I596" s="85">
        <f t="shared" si="91"/>
        <v>116.9999999999999</v>
      </c>
      <c r="J596" s="86">
        <f>I596*Segmentos!$D$7*(AH596%)*IF(ISNUMBER(AI596),AI596%,0)</f>
        <v>1120017.5999999992</v>
      </c>
      <c r="K596" s="86">
        <f>I596*Segmentos!$D$7*(AL596%)*IF(ISNUMBER(AM596),AM596%,0)</f>
        <v>921211.19999999925</v>
      </c>
      <c r="L596" s="4" t="s">
        <v>264</v>
      </c>
      <c r="M596" s="2">
        <v>2.17</v>
      </c>
      <c r="N596" s="2">
        <v>9.9</v>
      </c>
      <c r="O596" s="2">
        <v>22</v>
      </c>
      <c r="P596" s="2">
        <v>92.0685</v>
      </c>
      <c r="Q596" s="2">
        <v>0.7</v>
      </c>
      <c r="R596" s="2">
        <v>7.4</v>
      </c>
      <c r="S596" s="2">
        <v>9.5</v>
      </c>
      <c r="T596" s="2">
        <v>4.9844999999999997</v>
      </c>
      <c r="U596" s="2">
        <v>1.52</v>
      </c>
      <c r="V596" s="2">
        <v>8</v>
      </c>
      <c r="W596" s="2">
        <v>19</v>
      </c>
      <c r="X596" s="2">
        <v>13.519600000000001</v>
      </c>
      <c r="Y596" s="2">
        <v>2.13</v>
      </c>
      <c r="Z596" s="2">
        <v>11.6</v>
      </c>
      <c r="AA596" s="2">
        <v>18.399999999999999</v>
      </c>
      <c r="AB596" s="2">
        <v>26.6495</v>
      </c>
      <c r="AC596" s="2">
        <v>3.37</v>
      </c>
      <c r="AD596" s="2">
        <v>10.8</v>
      </c>
      <c r="AE596" s="2">
        <v>31.3</v>
      </c>
      <c r="AF596" s="2">
        <v>46.914900000000003</v>
      </c>
      <c r="AG596" s="20">
        <v>2.39</v>
      </c>
      <c r="AH596" s="20">
        <v>12.4</v>
      </c>
      <c r="AI596" s="20">
        <v>19.3</v>
      </c>
      <c r="AJ596" s="20">
        <v>48.179200000000002</v>
      </c>
      <c r="AK596" s="18">
        <v>1.97</v>
      </c>
      <c r="AL596" s="18">
        <v>7.6</v>
      </c>
      <c r="AM596" s="18">
        <v>25.9</v>
      </c>
      <c r="AN596" s="18">
        <v>43.889299999999999</v>
      </c>
      <c r="AO596" s="2">
        <v>0.68</v>
      </c>
      <c r="AP596" s="2">
        <v>6.3</v>
      </c>
      <c r="AQ596" s="2">
        <v>10.8</v>
      </c>
      <c r="AR596" s="2">
        <v>3.1595</v>
      </c>
      <c r="AS596" s="2">
        <v>1.53</v>
      </c>
      <c r="AT596" s="2">
        <v>8.1</v>
      </c>
      <c r="AU596" s="2">
        <v>18.8</v>
      </c>
      <c r="AV596" s="2">
        <v>14.292999999999999</v>
      </c>
      <c r="AW596" s="2">
        <v>1.94</v>
      </c>
      <c r="AX596" s="2">
        <v>10.7</v>
      </c>
      <c r="AY596" s="2">
        <v>18.2</v>
      </c>
      <c r="AZ596" s="2">
        <v>23.668299999999999</v>
      </c>
      <c r="BA596" s="2">
        <v>3.14</v>
      </c>
      <c r="BB596" s="2">
        <v>11.3</v>
      </c>
      <c r="BC596" s="2">
        <v>27.8</v>
      </c>
      <c r="BD596" s="2">
        <v>50.947699999999998</v>
      </c>
      <c r="BE596" s="4" t="str">
        <f t="shared" si="92"/>
        <v>ABURRIDO</v>
      </c>
      <c r="BF596" s="4">
        <f t="shared" si="93"/>
        <v>2.0495999999999999</v>
      </c>
      <c r="BG596">
        <f t="shared" si="94"/>
        <v>0.68</v>
      </c>
      <c r="BH596">
        <f t="shared" si="95"/>
        <v>1.53</v>
      </c>
      <c r="BI596">
        <f t="shared" si="96"/>
        <v>3.14</v>
      </c>
      <c r="BJ596">
        <f t="shared" si="97"/>
        <v>1.97</v>
      </c>
      <c r="BK596">
        <f t="shared" si="98"/>
        <v>2.39</v>
      </c>
      <c r="BL596">
        <f t="shared" si="99"/>
        <v>25482.59999999998</v>
      </c>
    </row>
    <row r="597" spans="1:64" x14ac:dyDescent="0.2">
      <c r="A597" s="1">
        <v>595</v>
      </c>
      <c r="B597" s="7" t="s">
        <v>101</v>
      </c>
      <c r="C597" s="3">
        <v>39943</v>
      </c>
      <c r="D597" s="4" t="s">
        <v>628</v>
      </c>
      <c r="E597" s="4" t="s">
        <v>168</v>
      </c>
      <c r="F597" s="5" t="str">
        <f t="shared" si="90"/>
        <v>D</v>
      </c>
      <c r="G597" s="6">
        <v>0.91527777777777775</v>
      </c>
      <c r="H597" s="6">
        <v>0.98611111111111116</v>
      </c>
      <c r="I597" s="85">
        <f t="shared" si="91"/>
        <v>102.00000000000011</v>
      </c>
      <c r="J597" s="86">
        <f>I597*Segmentos!$D$7*(AH597%)*IF(ISNUMBER(AI597),AI597%,0)</f>
        <v>993112.80000000109</v>
      </c>
      <c r="K597" s="86">
        <f>I597*Segmentos!$D$7*(AL597%)*IF(ISNUMBER(AM597),AM597%,0)</f>
        <v>778219.20000000077</v>
      </c>
      <c r="L597" s="4" t="s">
        <v>266</v>
      </c>
      <c r="M597" s="2">
        <v>2.16</v>
      </c>
      <c r="N597" s="2">
        <v>10.1</v>
      </c>
      <c r="O597" s="2">
        <v>21.3</v>
      </c>
      <c r="P597" s="2">
        <v>76.575900000000004</v>
      </c>
      <c r="Q597" s="2">
        <v>0.56000000000000005</v>
      </c>
      <c r="R597" s="2">
        <v>6</v>
      </c>
      <c r="S597" s="2">
        <v>9.4</v>
      </c>
      <c r="T597" s="2">
        <v>3.3357000000000001</v>
      </c>
      <c r="U597" s="2">
        <v>2.46</v>
      </c>
      <c r="V597" s="2">
        <v>9</v>
      </c>
      <c r="W597" s="2">
        <v>27.3</v>
      </c>
      <c r="X597" s="2">
        <v>18.2913</v>
      </c>
      <c r="Y597" s="2">
        <v>3.63</v>
      </c>
      <c r="Z597" s="2">
        <v>13.8</v>
      </c>
      <c r="AA597" s="2">
        <v>26.3</v>
      </c>
      <c r="AB597" s="2">
        <v>38.063000000000002</v>
      </c>
      <c r="AC597" s="2">
        <v>1.45</v>
      </c>
      <c r="AD597" s="2">
        <v>9.6999999999999993</v>
      </c>
      <c r="AE597" s="2">
        <v>14.9</v>
      </c>
      <c r="AF597" s="2">
        <v>16.885999999999999</v>
      </c>
      <c r="AG597" s="20">
        <v>2.44</v>
      </c>
      <c r="AH597" s="20">
        <v>10.1</v>
      </c>
      <c r="AI597" s="20">
        <v>24.1</v>
      </c>
      <c r="AJ597" s="20">
        <v>41.0244</v>
      </c>
      <c r="AK597" s="18">
        <v>1.91</v>
      </c>
      <c r="AL597" s="18">
        <v>10.199999999999999</v>
      </c>
      <c r="AM597" s="18">
        <v>18.7</v>
      </c>
      <c r="AN597" s="18">
        <v>35.551600000000001</v>
      </c>
      <c r="AO597" s="2">
        <v>0.56999999999999995</v>
      </c>
      <c r="AP597" s="2">
        <v>2.8</v>
      </c>
      <c r="AQ597" s="2">
        <v>20.6</v>
      </c>
      <c r="AR597" s="2">
        <v>2.2107000000000001</v>
      </c>
      <c r="AS597" s="2">
        <v>2.88</v>
      </c>
      <c r="AT597" s="2">
        <v>11.4</v>
      </c>
      <c r="AU597" s="2">
        <v>25.3</v>
      </c>
      <c r="AV597" s="2">
        <v>22.528600000000001</v>
      </c>
      <c r="AW597" s="2">
        <v>1.5</v>
      </c>
      <c r="AX597" s="2">
        <v>8.6</v>
      </c>
      <c r="AY597" s="2">
        <v>17.5</v>
      </c>
      <c r="AZ597" s="2">
        <v>15.2918</v>
      </c>
      <c r="BA597" s="2">
        <v>2.69</v>
      </c>
      <c r="BB597" s="2">
        <v>12.7</v>
      </c>
      <c r="BC597" s="2">
        <v>21.1</v>
      </c>
      <c r="BD597" s="2">
        <v>36.544800000000002</v>
      </c>
      <c r="BE597" s="4" t="str">
        <f t="shared" si="92"/>
        <v>ABURRIDO</v>
      </c>
      <c r="BF597" s="4">
        <f t="shared" si="93"/>
        <v>2.4403999999999995</v>
      </c>
      <c r="BG597">
        <f t="shared" si="94"/>
        <v>0.56999999999999995</v>
      </c>
      <c r="BH597">
        <f t="shared" si="95"/>
        <v>2.88</v>
      </c>
      <c r="BI597">
        <f t="shared" si="96"/>
        <v>2.69</v>
      </c>
      <c r="BJ597">
        <f t="shared" si="97"/>
        <v>1.91</v>
      </c>
      <c r="BK597">
        <f t="shared" si="98"/>
        <v>2.44</v>
      </c>
      <c r="BL597">
        <f t="shared" si="99"/>
        <v>21943.260000000028</v>
      </c>
    </row>
    <row r="598" spans="1:64" x14ac:dyDescent="0.2">
      <c r="A598" s="1">
        <v>596</v>
      </c>
      <c r="B598" s="7" t="s">
        <v>9</v>
      </c>
      <c r="C598" s="3">
        <v>39943</v>
      </c>
      <c r="D598" s="4" t="s">
        <v>8</v>
      </c>
      <c r="E598" s="4" t="s">
        <v>168</v>
      </c>
      <c r="F598" s="5" t="str">
        <f t="shared" si="90"/>
        <v>D</v>
      </c>
      <c r="G598" s="6">
        <v>0.73333333333333339</v>
      </c>
      <c r="H598" s="6">
        <v>0.87361111111111101</v>
      </c>
      <c r="I598" s="85">
        <f t="shared" si="91"/>
        <v>201.99999999999977</v>
      </c>
      <c r="J598" s="86">
        <f>I598*Segmentos!$D$7*(AH598%)*IF(ISNUMBER(AI598),AI598%,0)</f>
        <v>4138252.7999999961</v>
      </c>
      <c r="K598" s="86">
        <f>I598*Segmentos!$D$7*(AL598%)*IF(ISNUMBER(AM598),AM598%,0)</f>
        <v>3090599.9999999967</v>
      </c>
      <c r="L598" s="4" t="s">
        <v>263</v>
      </c>
      <c r="M598" s="2">
        <v>4.4400000000000004</v>
      </c>
      <c r="N598" s="2">
        <v>16.399999999999999</v>
      </c>
      <c r="O598" s="2">
        <v>27.1</v>
      </c>
      <c r="P598" s="2">
        <v>75.131200000000007</v>
      </c>
      <c r="Q598" s="2">
        <v>2.77</v>
      </c>
      <c r="R598" s="2">
        <v>10.1</v>
      </c>
      <c r="S598" s="2">
        <v>27.5</v>
      </c>
      <c r="T598" s="2">
        <v>7.8192000000000004</v>
      </c>
      <c r="U598" s="2">
        <v>2.97</v>
      </c>
      <c r="V598" s="2">
        <v>13.4</v>
      </c>
      <c r="W598" s="2">
        <v>22.1</v>
      </c>
      <c r="X598" s="2">
        <v>10.5336</v>
      </c>
      <c r="Y598" s="2">
        <v>6.57</v>
      </c>
      <c r="Z598" s="2">
        <v>19.8</v>
      </c>
      <c r="AA598" s="2">
        <v>33.200000000000003</v>
      </c>
      <c r="AB598" s="2">
        <v>32.838999999999999</v>
      </c>
      <c r="AC598" s="2">
        <v>4.3099999999999996</v>
      </c>
      <c r="AD598" s="2">
        <v>18.399999999999999</v>
      </c>
      <c r="AE598" s="2">
        <v>23.4</v>
      </c>
      <c r="AF598" s="2">
        <v>23.939399999999999</v>
      </c>
      <c r="AG598" s="20">
        <v>5.13</v>
      </c>
      <c r="AH598" s="20">
        <v>17.600000000000001</v>
      </c>
      <c r="AI598" s="20">
        <v>29.1</v>
      </c>
      <c r="AJ598" s="20">
        <v>41.178899999999999</v>
      </c>
      <c r="AK598" s="18">
        <v>3.82</v>
      </c>
      <c r="AL598" s="18">
        <v>15.3</v>
      </c>
      <c r="AM598" s="18">
        <v>25</v>
      </c>
      <c r="AN598" s="18">
        <v>33.952199999999998</v>
      </c>
      <c r="AO598" s="2">
        <v>1.24</v>
      </c>
      <c r="AP598" s="2">
        <v>7.6</v>
      </c>
      <c r="AQ598" s="2">
        <v>16.399999999999999</v>
      </c>
      <c r="AR598" s="2">
        <v>2.2921999999999998</v>
      </c>
      <c r="AS598" s="2">
        <v>1.68</v>
      </c>
      <c r="AT598" s="2">
        <v>10.3</v>
      </c>
      <c r="AU598" s="2">
        <v>16.399999999999999</v>
      </c>
      <c r="AV598" s="2">
        <v>6.2796000000000003</v>
      </c>
      <c r="AW598" s="2">
        <v>4.26</v>
      </c>
      <c r="AX598" s="2">
        <v>16.899999999999999</v>
      </c>
      <c r="AY598" s="2">
        <v>25.2</v>
      </c>
      <c r="AZ598" s="2">
        <v>20.707999999999998</v>
      </c>
      <c r="BA598" s="2">
        <v>7.08</v>
      </c>
      <c r="BB598" s="2">
        <v>22</v>
      </c>
      <c r="BC598" s="2">
        <v>32.1</v>
      </c>
      <c r="BD598" s="2">
        <v>45.851300000000002</v>
      </c>
      <c r="BE598" s="4" t="str">
        <f t="shared" si="92"/>
        <v>ABURRIDO</v>
      </c>
      <c r="BF598" s="4">
        <f t="shared" si="93"/>
        <v>3.7888000000000006</v>
      </c>
      <c r="BG598">
        <f t="shared" si="94"/>
        <v>1.24</v>
      </c>
      <c r="BH598">
        <f t="shared" si="95"/>
        <v>1.68</v>
      </c>
      <c r="BI598">
        <f t="shared" si="96"/>
        <v>7.08</v>
      </c>
      <c r="BJ598">
        <f t="shared" si="97"/>
        <v>3.82</v>
      </c>
      <c r="BK598">
        <f t="shared" si="98"/>
        <v>5.13</v>
      </c>
      <c r="BL598">
        <f t="shared" si="99"/>
        <v>89776.879999999903</v>
      </c>
    </row>
    <row r="599" spans="1:64" x14ac:dyDescent="0.2">
      <c r="A599" s="1">
        <v>597</v>
      </c>
      <c r="B599" s="7" t="s">
        <v>35</v>
      </c>
      <c r="C599" s="3">
        <v>39943</v>
      </c>
      <c r="D599" s="4" t="s">
        <v>626</v>
      </c>
      <c r="E599" s="4" t="s">
        <v>163</v>
      </c>
      <c r="F599" s="5" t="str">
        <f t="shared" si="90"/>
        <v>D</v>
      </c>
      <c r="G599" s="6">
        <v>0.91874999999999996</v>
      </c>
      <c r="H599" s="6">
        <v>0.92083333333333339</v>
      </c>
      <c r="I599" s="85">
        <f t="shared" si="91"/>
        <v>3.0000000000001492</v>
      </c>
      <c r="J599" s="86">
        <f>I599*Segmentos!$D$7*(AH599%)*IF(ISNUMBER(AI599),AI599%,0)</f>
        <v>72114.000000003594</v>
      </c>
      <c r="K599" s="86">
        <f>I599*Segmentos!$D$7*(AL599%)*IF(ISNUMBER(AM599),AM599%,0)</f>
        <v>88743.600000004415</v>
      </c>
      <c r="L599" s="4"/>
      <c r="M599" s="2">
        <v>6.72</v>
      </c>
      <c r="N599" s="2">
        <v>9.1999999999999993</v>
      </c>
      <c r="O599" s="2">
        <v>73</v>
      </c>
      <c r="P599" s="2">
        <v>92.505300000000005</v>
      </c>
      <c r="Q599" s="2">
        <v>2.97</v>
      </c>
      <c r="R599" s="2">
        <v>5.0999999999999996</v>
      </c>
      <c r="S599" s="2">
        <v>57.8</v>
      </c>
      <c r="T599" s="2">
        <v>6.827</v>
      </c>
      <c r="U599" s="2">
        <v>5.2</v>
      </c>
      <c r="V599" s="2">
        <v>7.5</v>
      </c>
      <c r="W599" s="2">
        <v>69.5</v>
      </c>
      <c r="X599" s="2">
        <v>15.005800000000001</v>
      </c>
      <c r="Y599" s="2">
        <v>7.72</v>
      </c>
      <c r="Z599" s="2">
        <v>11.5</v>
      </c>
      <c r="AA599" s="2">
        <v>67.400000000000006</v>
      </c>
      <c r="AB599" s="2">
        <v>31.384</v>
      </c>
      <c r="AC599" s="2">
        <v>8.6999999999999993</v>
      </c>
      <c r="AD599" s="2">
        <v>10.4</v>
      </c>
      <c r="AE599" s="2">
        <v>84</v>
      </c>
      <c r="AF599" s="2">
        <v>39.288600000000002</v>
      </c>
      <c r="AG599" s="20">
        <v>5.99</v>
      </c>
      <c r="AH599" s="20">
        <v>8.5</v>
      </c>
      <c r="AI599" s="20">
        <v>70.7</v>
      </c>
      <c r="AJ599" s="20">
        <v>39.099899999999998</v>
      </c>
      <c r="AK599" s="18">
        <v>7.38</v>
      </c>
      <c r="AL599" s="18">
        <v>9.9</v>
      </c>
      <c r="AM599" s="18">
        <v>74.7</v>
      </c>
      <c r="AN599" s="18">
        <v>53.4054</v>
      </c>
      <c r="AO599" s="2">
        <v>5.82</v>
      </c>
      <c r="AP599" s="2">
        <v>7.6</v>
      </c>
      <c r="AQ599" s="2">
        <v>76.900000000000006</v>
      </c>
      <c r="AR599" s="2">
        <v>8.7510999999999992</v>
      </c>
      <c r="AS599" s="2">
        <v>4.74</v>
      </c>
      <c r="AT599" s="2">
        <v>6.3</v>
      </c>
      <c r="AU599" s="2">
        <v>75.3</v>
      </c>
      <c r="AV599" s="2">
        <v>14.378299999999999</v>
      </c>
      <c r="AW599" s="2">
        <v>5.99</v>
      </c>
      <c r="AX599" s="2">
        <v>8.8000000000000007</v>
      </c>
      <c r="AY599" s="2">
        <v>67.8</v>
      </c>
      <c r="AZ599" s="2">
        <v>23.710999999999999</v>
      </c>
      <c r="BA599" s="2">
        <v>8.67</v>
      </c>
      <c r="BB599" s="2">
        <v>11.6</v>
      </c>
      <c r="BC599" s="2">
        <v>74.5</v>
      </c>
      <c r="BD599" s="2">
        <v>45.664900000000003</v>
      </c>
      <c r="BE599" s="4" t="str">
        <f t="shared" si="92"/>
        <v>NO APLICA</v>
      </c>
      <c r="BF599" s="4">
        <f t="shared" si="93"/>
        <v>6.4438000000000004</v>
      </c>
      <c r="BG599">
        <f t="shared" si="94"/>
        <v>5.82</v>
      </c>
      <c r="BH599">
        <f t="shared" si="95"/>
        <v>4.74</v>
      </c>
      <c r="BI599">
        <f t="shared" si="96"/>
        <v>8.67</v>
      </c>
      <c r="BJ599">
        <f t="shared" si="97"/>
        <v>7.38</v>
      </c>
      <c r="BK599">
        <f t="shared" si="98"/>
        <v>5.99</v>
      </c>
      <c r="BL599">
        <f t="shared" si="99"/>
        <v>2014.8000000001</v>
      </c>
    </row>
    <row r="600" spans="1:64" x14ac:dyDescent="0.2">
      <c r="A600" s="1">
        <v>598</v>
      </c>
      <c r="B600" s="7" t="s">
        <v>74</v>
      </c>
      <c r="C600" s="3">
        <v>39943</v>
      </c>
      <c r="D600" s="4" t="s">
        <v>629</v>
      </c>
      <c r="E600" s="4" t="s">
        <v>170</v>
      </c>
      <c r="F600" s="5" t="str">
        <f t="shared" si="90"/>
        <v>D</v>
      </c>
      <c r="G600" s="6">
        <v>0.89722222222222225</v>
      </c>
      <c r="H600" s="6">
        <v>0.90208333333333324</v>
      </c>
      <c r="I600" s="85">
        <f t="shared" si="91"/>
        <v>6.9999999999998153</v>
      </c>
      <c r="J600" s="86">
        <f>I600*Segmentos!$D$7*(AH600%)*IF(ISNUMBER(AI600),AI600%,0)</f>
        <v>1201.1999999999682</v>
      </c>
      <c r="K600" s="86">
        <f>I600*Segmentos!$D$7*(AL600%)*IF(ISNUMBER(AM600),AM600%,0)</f>
        <v>0</v>
      </c>
      <c r="L600" s="4"/>
      <c r="M600" s="2">
        <v>0.02</v>
      </c>
      <c r="N600" s="2">
        <v>0</v>
      </c>
      <c r="O600" s="2">
        <v>42.9</v>
      </c>
      <c r="P600" s="2">
        <v>5.4042000000000003</v>
      </c>
      <c r="Q600" s="2">
        <v>0</v>
      </c>
      <c r="R600" s="2">
        <v>0</v>
      </c>
      <c r="S600" s="8" t="s">
        <v>577</v>
      </c>
      <c r="T600" s="2">
        <v>0</v>
      </c>
      <c r="U600" s="2">
        <v>0</v>
      </c>
      <c r="V600" s="2">
        <v>0</v>
      </c>
      <c r="W600" s="8" t="s">
        <v>577</v>
      </c>
      <c r="X600" s="2">
        <v>0</v>
      </c>
      <c r="Y600" s="2">
        <v>0</v>
      </c>
      <c r="Z600" s="2">
        <v>0</v>
      </c>
      <c r="AA600" s="8" t="s">
        <v>577</v>
      </c>
      <c r="AB600" s="2">
        <v>0</v>
      </c>
      <c r="AC600" s="2">
        <v>0.05</v>
      </c>
      <c r="AD600" s="2">
        <v>0.1</v>
      </c>
      <c r="AE600" s="2">
        <v>42.9</v>
      </c>
      <c r="AF600" s="2">
        <v>5.4042000000000003</v>
      </c>
      <c r="AG600" s="20">
        <v>0.03</v>
      </c>
      <c r="AH600" s="20">
        <v>0.1</v>
      </c>
      <c r="AI600" s="20">
        <v>42.9</v>
      </c>
      <c r="AJ600" s="20">
        <v>5.4042000000000003</v>
      </c>
      <c r="AK600" s="18">
        <v>0</v>
      </c>
      <c r="AL600" s="18">
        <v>0</v>
      </c>
      <c r="AM600" s="19" t="s">
        <v>577</v>
      </c>
      <c r="AN600" s="18">
        <v>0</v>
      </c>
      <c r="AO600" s="2">
        <v>0</v>
      </c>
      <c r="AP600" s="2">
        <v>0</v>
      </c>
      <c r="AQ600" s="8" t="s">
        <v>577</v>
      </c>
      <c r="AR600" s="2">
        <v>0</v>
      </c>
      <c r="AS600" s="2">
        <v>0</v>
      </c>
      <c r="AT600" s="2">
        <v>0</v>
      </c>
      <c r="AU600" s="8" t="s">
        <v>577</v>
      </c>
      <c r="AV600" s="2">
        <v>0</v>
      </c>
      <c r="AW600" s="2">
        <v>0</v>
      </c>
      <c r="AX600" s="2">
        <v>0</v>
      </c>
      <c r="AY600" s="8" t="s">
        <v>577</v>
      </c>
      <c r="AZ600" s="2">
        <v>0</v>
      </c>
      <c r="BA600" s="2">
        <v>0.04</v>
      </c>
      <c r="BB600" s="2">
        <v>0.1</v>
      </c>
      <c r="BC600" s="2">
        <v>42.9</v>
      </c>
      <c r="BD600" s="2">
        <v>5.4042000000000003</v>
      </c>
      <c r="BE600" s="4" t="str">
        <f t="shared" si="92"/>
        <v>NO APLICA</v>
      </c>
      <c r="BF600" s="4">
        <f t="shared" si="93"/>
        <v>1.44E-2</v>
      </c>
      <c r="BG600">
        <f t="shared" si="94"/>
        <v>0</v>
      </c>
      <c r="BH600">
        <f t="shared" si="95"/>
        <v>0</v>
      </c>
      <c r="BI600">
        <f t="shared" si="96"/>
        <v>0.04</v>
      </c>
      <c r="BJ600">
        <f t="shared" si="97"/>
        <v>0</v>
      </c>
      <c r="BK600">
        <f t="shared" si="98"/>
        <v>0.03</v>
      </c>
      <c r="BL600">
        <f t="shared" si="99"/>
        <v>0</v>
      </c>
    </row>
    <row r="601" spans="1:64" x14ac:dyDescent="0.2">
      <c r="A601" s="1">
        <v>599</v>
      </c>
      <c r="B601" s="7" t="s">
        <v>11</v>
      </c>
      <c r="C601" s="3">
        <v>39943</v>
      </c>
      <c r="D601" s="4" t="s">
        <v>8</v>
      </c>
      <c r="E601" s="4" t="s">
        <v>166</v>
      </c>
      <c r="F601" s="5" t="str">
        <f t="shared" si="90"/>
        <v>D</v>
      </c>
      <c r="G601" s="6">
        <v>0.89583333333333337</v>
      </c>
      <c r="H601" s="6">
        <v>0.8965277777777777</v>
      </c>
      <c r="I601" s="85">
        <f t="shared" si="91"/>
        <v>0.99999999999983658</v>
      </c>
      <c r="J601" s="86">
        <f>I601*Segmentos!$D$7*(AH601%)*IF(ISNUMBER(AI601),AI601%,0)</f>
        <v>25999.999999995751</v>
      </c>
      <c r="K601" s="86">
        <f>I601*Segmentos!$D$7*(AL601%)*IF(ISNUMBER(AM601),AM601%,0)</f>
        <v>14799.999999997583</v>
      </c>
      <c r="L601" s="4"/>
      <c r="M601" s="2">
        <v>5.0199999999999996</v>
      </c>
      <c r="N601" s="2">
        <v>5</v>
      </c>
      <c r="O601" s="2">
        <v>100</v>
      </c>
      <c r="P601" s="2">
        <v>81.206000000000003</v>
      </c>
      <c r="Q601" s="2">
        <v>4.3</v>
      </c>
      <c r="R601" s="2">
        <v>4.3</v>
      </c>
      <c r="S601" s="2">
        <v>100</v>
      </c>
      <c r="T601" s="2">
        <v>11.589399999999999</v>
      </c>
      <c r="U601" s="2">
        <v>2.92</v>
      </c>
      <c r="V601" s="2">
        <v>2.9</v>
      </c>
      <c r="W601" s="2">
        <v>100</v>
      </c>
      <c r="X601" s="2">
        <v>9.9097000000000008</v>
      </c>
      <c r="Y601" s="2">
        <v>7.5</v>
      </c>
      <c r="Z601" s="2">
        <v>7.5</v>
      </c>
      <c r="AA601" s="2">
        <v>100</v>
      </c>
      <c r="AB601" s="2">
        <v>35.786999999999999</v>
      </c>
      <c r="AC601" s="2">
        <v>4.51</v>
      </c>
      <c r="AD601" s="2">
        <v>4.5</v>
      </c>
      <c r="AE601" s="2">
        <v>100</v>
      </c>
      <c r="AF601" s="2">
        <v>23.919899999999998</v>
      </c>
      <c r="AG601" s="20">
        <v>6.45</v>
      </c>
      <c r="AH601" s="20">
        <v>6.5</v>
      </c>
      <c r="AI601" s="20">
        <v>100</v>
      </c>
      <c r="AJ601" s="20">
        <v>49.473399999999998</v>
      </c>
      <c r="AK601" s="18">
        <v>3.74</v>
      </c>
      <c r="AL601" s="18">
        <v>3.7</v>
      </c>
      <c r="AM601" s="18">
        <v>100</v>
      </c>
      <c r="AN601" s="18">
        <v>31.732500000000002</v>
      </c>
      <c r="AO601" s="2">
        <v>1.45</v>
      </c>
      <c r="AP601" s="2">
        <v>1.4</v>
      </c>
      <c r="AQ601" s="2">
        <v>100</v>
      </c>
      <c r="AR601" s="2">
        <v>2.5562999999999998</v>
      </c>
      <c r="AS601" s="2">
        <v>2.82</v>
      </c>
      <c r="AT601" s="2">
        <v>2.8</v>
      </c>
      <c r="AU601" s="2">
        <v>100</v>
      </c>
      <c r="AV601" s="2">
        <v>10.0421</v>
      </c>
      <c r="AW601" s="2">
        <v>3.79</v>
      </c>
      <c r="AX601" s="2">
        <v>3.8</v>
      </c>
      <c r="AY601" s="2">
        <v>100</v>
      </c>
      <c r="AZ601" s="2">
        <v>17.6159</v>
      </c>
      <c r="BA601" s="2">
        <v>8.24</v>
      </c>
      <c r="BB601" s="2">
        <v>8.1999999999999993</v>
      </c>
      <c r="BC601" s="2">
        <v>100</v>
      </c>
      <c r="BD601" s="2">
        <v>50.991700000000002</v>
      </c>
      <c r="BE601" s="4" t="str">
        <f t="shared" si="92"/>
        <v>NO APLICA</v>
      </c>
      <c r="BF601" s="4">
        <f t="shared" si="93"/>
        <v>4.7097999999999995</v>
      </c>
      <c r="BG601">
        <f t="shared" si="94"/>
        <v>1.45</v>
      </c>
      <c r="BH601">
        <f t="shared" si="95"/>
        <v>2.82</v>
      </c>
      <c r="BI601">
        <f t="shared" si="96"/>
        <v>8.24</v>
      </c>
      <c r="BJ601">
        <f t="shared" si="97"/>
        <v>3.74</v>
      </c>
      <c r="BK601">
        <f t="shared" si="98"/>
        <v>6.45</v>
      </c>
      <c r="BL601">
        <f t="shared" si="99"/>
        <v>499.99999999991826</v>
      </c>
    </row>
    <row r="602" spans="1:64" x14ac:dyDescent="0.2">
      <c r="A602" s="1">
        <v>600</v>
      </c>
      <c r="B602" s="7" t="s">
        <v>11</v>
      </c>
      <c r="C602" s="3">
        <v>39943</v>
      </c>
      <c r="D602" s="4" t="s">
        <v>627</v>
      </c>
      <c r="E602" s="4" t="s">
        <v>166</v>
      </c>
      <c r="F602" s="5" t="str">
        <f t="shared" si="90"/>
        <v>D</v>
      </c>
      <c r="G602" s="6">
        <v>0.9159722222222223</v>
      </c>
      <c r="H602" s="6">
        <v>0.91805555555555562</v>
      </c>
      <c r="I602" s="85">
        <f t="shared" si="91"/>
        <v>2.9999999999999893</v>
      </c>
      <c r="J602" s="86">
        <f>I602*Segmentos!$D$7*(AH602%)*IF(ISNUMBER(AI602),AI602%,0)</f>
        <v>61603.199999999779</v>
      </c>
      <c r="K602" s="86">
        <f>I602*Segmentos!$D$7*(AL602%)*IF(ISNUMBER(AM602),AM602%,0)</f>
        <v>111196.79999999961</v>
      </c>
      <c r="L602" s="4"/>
      <c r="M602" s="2">
        <v>7.28</v>
      </c>
      <c r="N602" s="2">
        <v>8.4</v>
      </c>
      <c r="O602" s="2">
        <v>86.9</v>
      </c>
      <c r="P602" s="2">
        <v>88.231399999999994</v>
      </c>
      <c r="Q602" s="2">
        <v>4.53</v>
      </c>
      <c r="R602" s="2">
        <v>5.8</v>
      </c>
      <c r="S602" s="2">
        <v>78.8</v>
      </c>
      <c r="T602" s="2">
        <v>9.1623999999999999</v>
      </c>
      <c r="U602" s="2">
        <v>6.3</v>
      </c>
      <c r="V602" s="2">
        <v>7.2</v>
      </c>
      <c r="W602" s="2">
        <v>87.3</v>
      </c>
      <c r="X602" s="2">
        <v>15.9925</v>
      </c>
      <c r="Y602" s="2">
        <v>6.62</v>
      </c>
      <c r="Z602" s="2">
        <v>8.1</v>
      </c>
      <c r="AA602" s="2">
        <v>81.400000000000006</v>
      </c>
      <c r="AB602" s="2">
        <v>23.6707</v>
      </c>
      <c r="AC602" s="2">
        <v>9.91</v>
      </c>
      <c r="AD602" s="2">
        <v>10.7</v>
      </c>
      <c r="AE602" s="2">
        <v>92.8</v>
      </c>
      <c r="AF602" s="2">
        <v>39.405700000000003</v>
      </c>
      <c r="AG602" s="20">
        <v>5.0999999999999996</v>
      </c>
      <c r="AH602" s="20">
        <v>6.2</v>
      </c>
      <c r="AI602" s="20">
        <v>82.8</v>
      </c>
      <c r="AJ602" s="20">
        <v>29.321200000000001</v>
      </c>
      <c r="AK602" s="18">
        <v>9.25</v>
      </c>
      <c r="AL602" s="18">
        <v>10.4</v>
      </c>
      <c r="AM602" s="18">
        <v>89.1</v>
      </c>
      <c r="AN602" s="18">
        <v>58.910200000000003</v>
      </c>
      <c r="AO602" s="2">
        <v>5.2</v>
      </c>
      <c r="AP602" s="2">
        <v>6.7</v>
      </c>
      <c r="AQ602" s="2">
        <v>77.599999999999994</v>
      </c>
      <c r="AR602" s="2">
        <v>6.8803999999999998</v>
      </c>
      <c r="AS602" s="2">
        <v>7.83</v>
      </c>
      <c r="AT602" s="2">
        <v>8.8000000000000007</v>
      </c>
      <c r="AU602" s="2">
        <v>88.9</v>
      </c>
      <c r="AV602" s="2">
        <v>20.892600000000002</v>
      </c>
      <c r="AW602" s="2">
        <v>7.24</v>
      </c>
      <c r="AX602" s="2">
        <v>8.6999999999999993</v>
      </c>
      <c r="AY602" s="2">
        <v>83.6</v>
      </c>
      <c r="AZ602" s="2">
        <v>25.223299999999998</v>
      </c>
      <c r="BA602" s="2">
        <v>7.6</v>
      </c>
      <c r="BB602" s="2">
        <v>8.4</v>
      </c>
      <c r="BC602" s="2">
        <v>90.4</v>
      </c>
      <c r="BD602" s="2">
        <v>35.235100000000003</v>
      </c>
      <c r="BE602" s="4" t="str">
        <f t="shared" si="92"/>
        <v>NO APLICA</v>
      </c>
      <c r="BF602" s="4">
        <f t="shared" si="93"/>
        <v>7.45</v>
      </c>
      <c r="BG602">
        <f t="shared" si="94"/>
        <v>5.2</v>
      </c>
      <c r="BH602">
        <f t="shared" si="95"/>
        <v>7.83</v>
      </c>
      <c r="BI602">
        <f t="shared" si="96"/>
        <v>7.6</v>
      </c>
      <c r="BJ602">
        <f t="shared" si="97"/>
        <v>9.25</v>
      </c>
      <c r="BK602">
        <f t="shared" si="98"/>
        <v>5.0999999999999996</v>
      </c>
      <c r="BL602">
        <f t="shared" si="99"/>
        <v>2189.8799999999924</v>
      </c>
    </row>
    <row r="603" spans="1:64" x14ac:dyDescent="0.2">
      <c r="A603" s="1">
        <v>601</v>
      </c>
      <c r="B603" s="7" t="s">
        <v>6</v>
      </c>
      <c r="C603" s="3">
        <v>39943</v>
      </c>
      <c r="D603" s="4" t="s">
        <v>3</v>
      </c>
      <c r="E603" s="4" t="s">
        <v>166</v>
      </c>
      <c r="F603" s="5" t="str">
        <f t="shared" si="90"/>
        <v>D</v>
      </c>
      <c r="G603" s="6">
        <v>0.91319444444444453</v>
      </c>
      <c r="H603" s="6">
        <v>0.9145833333333333</v>
      </c>
      <c r="I603" s="85">
        <f t="shared" si="91"/>
        <v>1.999999999999833</v>
      </c>
      <c r="J603" s="86">
        <f>I603*Segmentos!$D$7*(AH603%)*IF(ISNUMBER(AI603),AI603%,0)</f>
        <v>45631.999999996195</v>
      </c>
      <c r="K603" s="86">
        <f>I603*Segmentos!$D$7*(AL603%)*IF(ISNUMBER(AM603),AM603%,0)</f>
        <v>40279.999999996631</v>
      </c>
      <c r="L603" s="4"/>
      <c r="M603" s="2">
        <v>5.33</v>
      </c>
      <c r="N603" s="2">
        <v>5.7</v>
      </c>
      <c r="O603" s="2">
        <v>93.5</v>
      </c>
      <c r="P603" s="2">
        <v>89.323700000000002</v>
      </c>
      <c r="Q603" s="2">
        <v>2.34</v>
      </c>
      <c r="R603" s="2">
        <v>2.8</v>
      </c>
      <c r="S603" s="2">
        <v>82.3</v>
      </c>
      <c r="T603" s="2">
        <v>6.5353000000000003</v>
      </c>
      <c r="U603" s="2">
        <v>2.58</v>
      </c>
      <c r="V603" s="2">
        <v>3.1</v>
      </c>
      <c r="W603" s="2">
        <v>82.6</v>
      </c>
      <c r="X603" s="2">
        <v>9.0693000000000001</v>
      </c>
      <c r="Y603" s="2">
        <v>7.49</v>
      </c>
      <c r="Z603" s="2">
        <v>8</v>
      </c>
      <c r="AA603" s="2">
        <v>93.6</v>
      </c>
      <c r="AB603" s="2">
        <v>37.063000000000002</v>
      </c>
      <c r="AC603" s="2">
        <v>6.66</v>
      </c>
      <c r="AD603" s="2">
        <v>6.7</v>
      </c>
      <c r="AE603" s="2">
        <v>99</v>
      </c>
      <c r="AF603" s="2">
        <v>36.656100000000002</v>
      </c>
      <c r="AG603" s="20">
        <v>5.68</v>
      </c>
      <c r="AH603" s="20">
        <v>6.2</v>
      </c>
      <c r="AI603" s="20">
        <v>92</v>
      </c>
      <c r="AJ603" s="20">
        <v>45.152000000000001</v>
      </c>
      <c r="AK603" s="18">
        <v>5.01</v>
      </c>
      <c r="AL603" s="18">
        <v>5.3</v>
      </c>
      <c r="AM603" s="18">
        <v>95</v>
      </c>
      <c r="AN603" s="18">
        <v>44.171599999999998</v>
      </c>
      <c r="AO603" s="2">
        <v>2.72</v>
      </c>
      <c r="AP603" s="2">
        <v>3.3</v>
      </c>
      <c r="AQ603" s="2">
        <v>82.9</v>
      </c>
      <c r="AR603" s="2">
        <v>4.9732000000000003</v>
      </c>
      <c r="AS603" s="2">
        <v>4.79</v>
      </c>
      <c r="AT603" s="2">
        <v>4.9000000000000004</v>
      </c>
      <c r="AU603" s="2">
        <v>97.6</v>
      </c>
      <c r="AV603" s="2">
        <v>17.702200000000001</v>
      </c>
      <c r="AW603" s="2">
        <v>4.41</v>
      </c>
      <c r="AX603" s="2">
        <v>5.2</v>
      </c>
      <c r="AY603" s="2">
        <v>84.6</v>
      </c>
      <c r="AZ603" s="2">
        <v>21.2422</v>
      </c>
      <c r="BA603" s="2">
        <v>7.08</v>
      </c>
      <c r="BB603" s="2">
        <v>7.2</v>
      </c>
      <c r="BC603" s="2">
        <v>98.1</v>
      </c>
      <c r="BD603" s="2">
        <v>45.405999999999999</v>
      </c>
      <c r="BE603" s="4" t="str">
        <f t="shared" si="92"/>
        <v>NO APLICA</v>
      </c>
      <c r="BF603" s="4">
        <f t="shared" si="93"/>
        <v>5.3676000000000004</v>
      </c>
      <c r="BG603">
        <f t="shared" si="94"/>
        <v>2.72</v>
      </c>
      <c r="BH603">
        <f t="shared" si="95"/>
        <v>4.79</v>
      </c>
      <c r="BI603">
        <f t="shared" si="96"/>
        <v>7.08</v>
      </c>
      <c r="BJ603">
        <f t="shared" si="97"/>
        <v>5.01</v>
      </c>
      <c r="BK603">
        <f t="shared" si="98"/>
        <v>5.68</v>
      </c>
      <c r="BL603">
        <f t="shared" si="99"/>
        <v>1065.899999999911</v>
      </c>
    </row>
    <row r="604" spans="1:64" x14ac:dyDescent="0.2">
      <c r="A604" s="1">
        <v>602</v>
      </c>
      <c r="B604" s="7" t="s">
        <v>31</v>
      </c>
      <c r="C604" s="3">
        <v>39943</v>
      </c>
      <c r="D604" s="4" t="s">
        <v>628</v>
      </c>
      <c r="E604" s="4" t="s">
        <v>166</v>
      </c>
      <c r="F604" s="5" t="str">
        <f t="shared" si="90"/>
        <v>D</v>
      </c>
      <c r="G604" s="6">
        <v>0.91249999999999998</v>
      </c>
      <c r="H604" s="6">
        <v>0.91527777777777775</v>
      </c>
      <c r="I604" s="85">
        <f t="shared" si="91"/>
        <v>3.9999999999999858</v>
      </c>
      <c r="J604" s="86">
        <f>I604*Segmentos!$D$7*(AH604%)*IF(ISNUMBER(AI604),AI604%,0)</f>
        <v>8964.7999999999702</v>
      </c>
      <c r="K604" s="86">
        <f>I604*Segmentos!$D$7*(AL604%)*IF(ISNUMBER(AM604),AM604%,0)</f>
        <v>18359.999999999935</v>
      </c>
      <c r="L604" s="4"/>
      <c r="M604" s="2">
        <v>0.88</v>
      </c>
      <c r="N604" s="2">
        <v>1.4</v>
      </c>
      <c r="O604" s="2">
        <v>62.1</v>
      </c>
      <c r="P604" s="2">
        <v>89.554000000000002</v>
      </c>
      <c r="Q604" s="2">
        <v>0.35</v>
      </c>
      <c r="R604" s="2">
        <v>0.5</v>
      </c>
      <c r="S604" s="2">
        <v>69.5</v>
      </c>
      <c r="T604" s="2">
        <v>5.9664999999999999</v>
      </c>
      <c r="U604" s="2">
        <v>1.48</v>
      </c>
      <c r="V604" s="2">
        <v>1.7</v>
      </c>
      <c r="W604" s="2">
        <v>88.8</v>
      </c>
      <c r="X604" s="2">
        <v>31.426400000000001</v>
      </c>
      <c r="Y604" s="2">
        <v>0.82</v>
      </c>
      <c r="Z604" s="2">
        <v>1.7</v>
      </c>
      <c r="AA604" s="2">
        <v>48.7</v>
      </c>
      <c r="AB604" s="2">
        <v>24.692599999999999</v>
      </c>
      <c r="AC604" s="2">
        <v>0.82</v>
      </c>
      <c r="AD604" s="2">
        <v>1.5</v>
      </c>
      <c r="AE604" s="2">
        <v>55.4</v>
      </c>
      <c r="AF604" s="2">
        <v>27.468599999999999</v>
      </c>
      <c r="AG604" s="20">
        <v>0.56000000000000005</v>
      </c>
      <c r="AH604" s="20">
        <v>1.3</v>
      </c>
      <c r="AI604" s="20">
        <v>43.1</v>
      </c>
      <c r="AJ604" s="20">
        <v>26.898399999999999</v>
      </c>
      <c r="AK604" s="18">
        <v>1.17</v>
      </c>
      <c r="AL604" s="18">
        <v>1.5</v>
      </c>
      <c r="AM604" s="18">
        <v>76.5</v>
      </c>
      <c r="AN604" s="18">
        <v>62.655700000000003</v>
      </c>
      <c r="AO604" s="2">
        <v>0.3</v>
      </c>
      <c r="AP604" s="2">
        <v>0.5</v>
      </c>
      <c r="AQ604" s="2">
        <v>63</v>
      </c>
      <c r="AR604" s="2">
        <v>3.3161</v>
      </c>
      <c r="AS604" s="2">
        <v>0.75</v>
      </c>
      <c r="AT604" s="2">
        <v>0.9</v>
      </c>
      <c r="AU604" s="2">
        <v>80.900000000000006</v>
      </c>
      <c r="AV604" s="2">
        <v>16.702500000000001</v>
      </c>
      <c r="AW604" s="2">
        <v>1.06</v>
      </c>
      <c r="AX604" s="2">
        <v>1.5</v>
      </c>
      <c r="AY604" s="2">
        <v>71.900000000000006</v>
      </c>
      <c r="AZ604" s="2">
        <v>30.811399999999999</v>
      </c>
      <c r="BA604" s="2">
        <v>1</v>
      </c>
      <c r="BB604" s="2">
        <v>1.9</v>
      </c>
      <c r="BC604" s="2">
        <v>51.3</v>
      </c>
      <c r="BD604" s="2">
        <v>38.723999999999997</v>
      </c>
      <c r="BE604" s="4" t="str">
        <f t="shared" si="92"/>
        <v>NO APLICA</v>
      </c>
      <c r="BF604" s="4">
        <f t="shared" si="93"/>
        <v>0.83320000000000005</v>
      </c>
      <c r="BG604">
        <f t="shared" si="94"/>
        <v>0.3</v>
      </c>
      <c r="BH604">
        <f t="shared" si="95"/>
        <v>0.75</v>
      </c>
      <c r="BI604">
        <f t="shared" si="96"/>
        <v>1.06</v>
      </c>
      <c r="BJ604">
        <f t="shared" si="97"/>
        <v>1.17</v>
      </c>
      <c r="BK604">
        <f t="shared" si="98"/>
        <v>0.56000000000000005</v>
      </c>
      <c r="BL604">
        <f t="shared" si="99"/>
        <v>347.7599999999988</v>
      </c>
    </row>
    <row r="605" spans="1:64" x14ac:dyDescent="0.2">
      <c r="A605" s="1">
        <v>603</v>
      </c>
      <c r="B605" s="7" t="s">
        <v>76</v>
      </c>
      <c r="C605" s="3">
        <v>39943</v>
      </c>
      <c r="D605" s="4" t="s">
        <v>626</v>
      </c>
      <c r="E605" s="4" t="s">
        <v>165</v>
      </c>
      <c r="F605" s="5" t="str">
        <f t="shared" si="90"/>
        <v>D</v>
      </c>
      <c r="G605" s="6">
        <v>0.80694444444444446</v>
      </c>
      <c r="H605" s="6">
        <v>0.875</v>
      </c>
      <c r="I605" s="85">
        <f t="shared" si="91"/>
        <v>97.999999999999972</v>
      </c>
      <c r="J605" s="86">
        <f>I605*Segmentos!$D$7*(AH605%)*IF(ISNUMBER(AI605),AI605%,0)</f>
        <v>1222177.5999999996</v>
      </c>
      <c r="K605" s="86">
        <f>I605*Segmentos!$D$7*(AL605%)*IF(ISNUMBER(AM605),AM605%,0)</f>
        <v>1074275.9999999995</v>
      </c>
      <c r="L605" s="4"/>
      <c r="M605" s="2">
        <v>2.92</v>
      </c>
      <c r="N605" s="2">
        <v>11.2</v>
      </c>
      <c r="O605" s="2">
        <v>26.1</v>
      </c>
      <c r="P605" s="2">
        <v>82.8476</v>
      </c>
      <c r="Q605" s="2">
        <v>2.75</v>
      </c>
      <c r="R605" s="2">
        <v>10.8</v>
      </c>
      <c r="S605" s="2">
        <v>25.6</v>
      </c>
      <c r="T605" s="2">
        <v>13.0511</v>
      </c>
      <c r="U605" s="2">
        <v>3.08</v>
      </c>
      <c r="V605" s="2">
        <v>11.1</v>
      </c>
      <c r="W605" s="2">
        <v>27.8</v>
      </c>
      <c r="X605" s="2">
        <v>18.361599999999999</v>
      </c>
      <c r="Y605" s="2">
        <v>2.58</v>
      </c>
      <c r="Z605" s="2">
        <v>10.5</v>
      </c>
      <c r="AA605" s="2">
        <v>24.6</v>
      </c>
      <c r="AB605" s="2">
        <v>21.627600000000001</v>
      </c>
      <c r="AC605" s="2">
        <v>3.2</v>
      </c>
      <c r="AD605" s="2">
        <v>12</v>
      </c>
      <c r="AE605" s="2">
        <v>26.6</v>
      </c>
      <c r="AF605" s="2">
        <v>29.807200000000002</v>
      </c>
      <c r="AG605" s="20">
        <v>3.11</v>
      </c>
      <c r="AH605" s="20">
        <v>11.9</v>
      </c>
      <c r="AI605" s="20">
        <v>26.2</v>
      </c>
      <c r="AJ605" s="20">
        <v>41.912199999999999</v>
      </c>
      <c r="AK605" s="18">
        <v>2.74</v>
      </c>
      <c r="AL605" s="18">
        <v>10.5</v>
      </c>
      <c r="AM605" s="18">
        <v>26.1</v>
      </c>
      <c r="AN605" s="18">
        <v>40.935400000000001</v>
      </c>
      <c r="AO605" s="2">
        <v>1.86</v>
      </c>
      <c r="AP605" s="2">
        <v>9.1</v>
      </c>
      <c r="AQ605" s="2">
        <v>20.5</v>
      </c>
      <c r="AR605" s="2">
        <v>5.7744999999999997</v>
      </c>
      <c r="AS605" s="2">
        <v>3.87</v>
      </c>
      <c r="AT605" s="2">
        <v>11.7</v>
      </c>
      <c r="AU605" s="2">
        <v>33.1</v>
      </c>
      <c r="AV605" s="2">
        <v>24.236999999999998</v>
      </c>
      <c r="AW605" s="2">
        <v>2.19</v>
      </c>
      <c r="AX605" s="2">
        <v>10.3</v>
      </c>
      <c r="AY605" s="2">
        <v>21.3</v>
      </c>
      <c r="AZ605" s="2">
        <v>17.921800000000001</v>
      </c>
      <c r="BA605" s="2">
        <v>3.21</v>
      </c>
      <c r="BB605" s="2">
        <v>12.1</v>
      </c>
      <c r="BC605" s="2">
        <v>26.6</v>
      </c>
      <c r="BD605" s="2">
        <v>34.914200000000001</v>
      </c>
      <c r="BE605" s="4" t="str">
        <f t="shared" si="92"/>
        <v>ABURRIDO</v>
      </c>
      <c r="BF605" s="4">
        <f t="shared" si="93"/>
        <v>3.2746000000000004</v>
      </c>
      <c r="BG605">
        <f t="shared" si="94"/>
        <v>1.86</v>
      </c>
      <c r="BH605">
        <f t="shared" si="95"/>
        <v>3.87</v>
      </c>
      <c r="BI605">
        <f t="shared" si="96"/>
        <v>3.21</v>
      </c>
      <c r="BJ605">
        <f t="shared" si="97"/>
        <v>2.74</v>
      </c>
      <c r="BK605">
        <f t="shared" si="98"/>
        <v>3.11</v>
      </c>
      <c r="BL605">
        <f t="shared" si="99"/>
        <v>28647.359999999993</v>
      </c>
    </row>
    <row r="606" spans="1:64" x14ac:dyDescent="0.2">
      <c r="A606" s="1">
        <v>604</v>
      </c>
      <c r="B606" s="7" t="s">
        <v>61</v>
      </c>
      <c r="C606" s="3">
        <v>39943</v>
      </c>
      <c r="D606" s="4" t="s">
        <v>17</v>
      </c>
      <c r="E606" s="4" t="s">
        <v>169</v>
      </c>
      <c r="F606" s="5" t="str">
        <f t="shared" si="90"/>
        <v>D</v>
      </c>
      <c r="G606" s="6">
        <v>0.91666666666666663</v>
      </c>
      <c r="H606" s="6">
        <v>0.95972222222222225</v>
      </c>
      <c r="I606" s="85">
        <f t="shared" si="91"/>
        <v>62.000000000000099</v>
      </c>
      <c r="J606" s="86">
        <f>I606*Segmentos!$D$7*(AH606%)*IF(ISNUMBER(AI606),AI606%,0)</f>
        <v>54163.200000000099</v>
      </c>
      <c r="K606" s="86">
        <f>I606*Segmentos!$D$7*(AL606%)*IF(ISNUMBER(AM606),AM606%,0)</f>
        <v>130572.00000000022</v>
      </c>
      <c r="L606" s="4"/>
      <c r="M606" s="2">
        <v>0.39</v>
      </c>
      <c r="N606" s="2">
        <v>2</v>
      </c>
      <c r="O606" s="2">
        <v>19</v>
      </c>
      <c r="P606" s="2">
        <v>99.415400000000005</v>
      </c>
      <c r="Q606" s="2">
        <v>0.03</v>
      </c>
      <c r="R606" s="2">
        <v>1</v>
      </c>
      <c r="S606" s="2">
        <v>3.2</v>
      </c>
      <c r="T606" s="2">
        <v>1.3875</v>
      </c>
      <c r="U606" s="2">
        <v>0.26</v>
      </c>
      <c r="V606" s="2">
        <v>1.1000000000000001</v>
      </c>
      <c r="W606" s="2">
        <v>24.2</v>
      </c>
      <c r="X606" s="2">
        <v>14.042</v>
      </c>
      <c r="Y606" s="2">
        <v>0.47</v>
      </c>
      <c r="Z606" s="2">
        <v>2.2999999999999998</v>
      </c>
      <c r="AA606" s="2">
        <v>20.5</v>
      </c>
      <c r="AB606" s="2">
        <v>35.786000000000001</v>
      </c>
      <c r="AC606" s="2">
        <v>0.56999999999999995</v>
      </c>
      <c r="AD606" s="2">
        <v>3</v>
      </c>
      <c r="AE606" s="2">
        <v>19.399999999999999</v>
      </c>
      <c r="AF606" s="2">
        <v>48.2</v>
      </c>
      <c r="AG606" s="20">
        <v>0.22</v>
      </c>
      <c r="AH606" s="20">
        <v>2.6</v>
      </c>
      <c r="AI606" s="20">
        <v>8.4</v>
      </c>
      <c r="AJ606" s="20">
        <v>26.573699999999999</v>
      </c>
      <c r="AK606" s="18">
        <v>0.54</v>
      </c>
      <c r="AL606" s="18">
        <v>1.5</v>
      </c>
      <c r="AM606" s="18">
        <v>35.1</v>
      </c>
      <c r="AN606" s="18">
        <v>72.841700000000003</v>
      </c>
      <c r="AO606" s="2">
        <v>0.02</v>
      </c>
      <c r="AP606" s="2">
        <v>0.4</v>
      </c>
      <c r="AQ606" s="2">
        <v>6</v>
      </c>
      <c r="AR606" s="2">
        <v>0.64400000000000002</v>
      </c>
      <c r="AS606" s="2">
        <v>0.4</v>
      </c>
      <c r="AT606" s="2">
        <v>1.8</v>
      </c>
      <c r="AU606" s="2">
        <v>21.8</v>
      </c>
      <c r="AV606" s="2">
        <v>22.7011</v>
      </c>
      <c r="AW606" s="2">
        <v>0.52</v>
      </c>
      <c r="AX606" s="2">
        <v>3.2</v>
      </c>
      <c r="AY606" s="2">
        <v>15.9</v>
      </c>
      <c r="AZ606" s="2">
        <v>37.950400000000002</v>
      </c>
      <c r="BA606" s="2">
        <v>0.39</v>
      </c>
      <c r="BB606" s="2">
        <v>1.7</v>
      </c>
      <c r="BC606" s="2">
        <v>22.5</v>
      </c>
      <c r="BD606" s="2">
        <v>38.119900000000001</v>
      </c>
      <c r="BE606" s="4" t="str">
        <f t="shared" si="92"/>
        <v>ABURRIDO</v>
      </c>
      <c r="BF606" s="4">
        <f t="shared" si="93"/>
        <v>0.40040000000000003</v>
      </c>
      <c r="BG606">
        <f t="shared" si="94"/>
        <v>0.02</v>
      </c>
      <c r="BH606">
        <f t="shared" si="95"/>
        <v>0.4</v>
      </c>
      <c r="BI606">
        <f t="shared" si="96"/>
        <v>0.52</v>
      </c>
      <c r="BJ606">
        <f t="shared" si="97"/>
        <v>0.54</v>
      </c>
      <c r="BK606">
        <f t="shared" si="98"/>
        <v>0.22</v>
      </c>
      <c r="BL606">
        <f t="shared" si="99"/>
        <v>2356.0000000000036</v>
      </c>
    </row>
    <row r="607" spans="1:64" x14ac:dyDescent="0.2">
      <c r="A607" s="1">
        <v>605</v>
      </c>
      <c r="B607" s="7" t="s">
        <v>64</v>
      </c>
      <c r="C607" s="3">
        <v>39943</v>
      </c>
      <c r="D607" s="4" t="s">
        <v>629</v>
      </c>
      <c r="E607" s="4" t="s">
        <v>170</v>
      </c>
      <c r="F607" s="5" t="str">
        <f t="shared" si="90"/>
        <v>D</v>
      </c>
      <c r="G607" s="6">
        <v>0.90277777777777779</v>
      </c>
      <c r="H607" s="6">
        <v>0.91666666666666663</v>
      </c>
      <c r="I607" s="85">
        <f t="shared" si="91"/>
        <v>19.999999999999929</v>
      </c>
      <c r="J607" s="86">
        <f>I607*Segmentos!$D$7*(AH607%)*IF(ISNUMBER(AI607),AI607%,0)</f>
        <v>0</v>
      </c>
      <c r="K607" s="86">
        <f>I607*Segmentos!$D$7*(AL607%)*IF(ISNUMBER(AM607),AM607%,0)</f>
        <v>1199.9999999999957</v>
      </c>
      <c r="L607" s="4"/>
      <c r="M607" s="2">
        <v>0.01</v>
      </c>
      <c r="N607" s="2">
        <v>0.1</v>
      </c>
      <c r="O607" s="2">
        <v>5</v>
      </c>
      <c r="P607" s="2">
        <v>6.4031000000000002</v>
      </c>
      <c r="Q607" s="2">
        <v>0.01</v>
      </c>
      <c r="R607" s="2">
        <v>0.2</v>
      </c>
      <c r="S607" s="2">
        <v>5</v>
      </c>
      <c r="T607" s="2">
        <v>1.3621000000000001</v>
      </c>
      <c r="U607" s="2">
        <v>0.01</v>
      </c>
      <c r="V607" s="2">
        <v>0.2</v>
      </c>
      <c r="W607" s="2">
        <v>5</v>
      </c>
      <c r="X607" s="2">
        <v>2.2601</v>
      </c>
      <c r="Y607" s="2">
        <v>0</v>
      </c>
      <c r="Z607" s="2">
        <v>0</v>
      </c>
      <c r="AA607" s="8" t="s">
        <v>577</v>
      </c>
      <c r="AB607" s="2">
        <v>0</v>
      </c>
      <c r="AC607" s="2">
        <v>0.01</v>
      </c>
      <c r="AD607" s="2">
        <v>0.2</v>
      </c>
      <c r="AE607" s="2">
        <v>5</v>
      </c>
      <c r="AF607" s="2">
        <v>2.7808000000000002</v>
      </c>
      <c r="AG607" s="20">
        <v>0</v>
      </c>
      <c r="AH607" s="20">
        <v>0</v>
      </c>
      <c r="AI607" s="21" t="s">
        <v>577</v>
      </c>
      <c r="AJ607" s="20">
        <v>0</v>
      </c>
      <c r="AK607" s="18">
        <v>0.01</v>
      </c>
      <c r="AL607" s="18">
        <v>0.3</v>
      </c>
      <c r="AM607" s="18">
        <v>5</v>
      </c>
      <c r="AN607" s="18">
        <v>6.4031000000000002</v>
      </c>
      <c r="AO607" s="2">
        <v>0.01</v>
      </c>
      <c r="AP607" s="2">
        <v>0.3</v>
      </c>
      <c r="AQ607" s="2">
        <v>5</v>
      </c>
      <c r="AR607" s="2">
        <v>1.3621000000000001</v>
      </c>
      <c r="AS607" s="2">
        <v>0.01</v>
      </c>
      <c r="AT607" s="2">
        <v>0.2</v>
      </c>
      <c r="AU607" s="2">
        <v>5</v>
      </c>
      <c r="AV607" s="2">
        <v>2.2601</v>
      </c>
      <c r="AW607" s="2">
        <v>0</v>
      </c>
      <c r="AX607" s="2">
        <v>0</v>
      </c>
      <c r="AY607" s="8" t="s">
        <v>577</v>
      </c>
      <c r="AZ607" s="2">
        <v>0</v>
      </c>
      <c r="BA607" s="2">
        <v>0.01</v>
      </c>
      <c r="BB607" s="2">
        <v>0.2</v>
      </c>
      <c r="BC607" s="2">
        <v>5</v>
      </c>
      <c r="BD607" s="2">
        <v>2.7808000000000002</v>
      </c>
      <c r="BE607" s="4" t="str">
        <f t="shared" si="92"/>
        <v>NO APLICA</v>
      </c>
      <c r="BF607" s="4">
        <f t="shared" si="93"/>
        <v>9.1999999999999998E-3</v>
      </c>
      <c r="BG607">
        <f t="shared" si="94"/>
        <v>0.01</v>
      </c>
      <c r="BH607">
        <f t="shared" si="95"/>
        <v>0.01</v>
      </c>
      <c r="BI607">
        <f t="shared" si="96"/>
        <v>0.01</v>
      </c>
      <c r="BJ607">
        <f t="shared" si="97"/>
        <v>0.01</v>
      </c>
      <c r="BK607">
        <f t="shared" si="98"/>
        <v>0</v>
      </c>
      <c r="BL607">
        <f t="shared" si="99"/>
        <v>9.9999999999999645</v>
      </c>
    </row>
    <row r="608" spans="1:64" x14ac:dyDescent="0.2">
      <c r="A608" s="1">
        <v>606</v>
      </c>
      <c r="B608" s="7" t="s">
        <v>70</v>
      </c>
      <c r="C608" s="3">
        <v>39943</v>
      </c>
      <c r="D608" s="4" t="s">
        <v>17</v>
      </c>
      <c r="E608" s="4" t="s">
        <v>169</v>
      </c>
      <c r="F608" s="5" t="str">
        <f t="shared" si="90"/>
        <v>D</v>
      </c>
      <c r="G608" s="6">
        <v>0.875</v>
      </c>
      <c r="H608" s="6">
        <v>0.91319444444444453</v>
      </c>
      <c r="I608" s="85">
        <f t="shared" si="91"/>
        <v>55.000000000000128</v>
      </c>
      <c r="J608" s="86">
        <f>I608*Segmentos!$D$7*(AH608%)*IF(ISNUMBER(AI608),AI608%,0)</f>
        <v>115830.00000000031</v>
      </c>
      <c r="K608" s="86">
        <f>I608*Segmentos!$D$7*(AL608%)*IF(ISNUMBER(AM608),AM608%,0)</f>
        <v>84128.000000000189</v>
      </c>
      <c r="L608" s="4"/>
      <c r="M608" s="2">
        <v>0.45</v>
      </c>
      <c r="N608" s="2">
        <v>2.1</v>
      </c>
      <c r="O608" s="2">
        <v>21.2</v>
      </c>
      <c r="P608" s="2">
        <v>99.436800000000005</v>
      </c>
      <c r="Q608" s="2">
        <v>0.03</v>
      </c>
      <c r="R608" s="2">
        <v>0.6</v>
      </c>
      <c r="S608" s="2">
        <v>5.5</v>
      </c>
      <c r="T608" s="2">
        <v>1.2976000000000001</v>
      </c>
      <c r="U608" s="2">
        <v>0.17</v>
      </c>
      <c r="V608" s="2">
        <v>1.4</v>
      </c>
      <c r="W608" s="2">
        <v>12</v>
      </c>
      <c r="X608" s="2">
        <v>8.1257000000000001</v>
      </c>
      <c r="Y608" s="2">
        <v>0.5</v>
      </c>
      <c r="Z608" s="2">
        <v>2</v>
      </c>
      <c r="AA608" s="2">
        <v>25.4</v>
      </c>
      <c r="AB608" s="2">
        <v>33.170699999999997</v>
      </c>
      <c r="AC608" s="2">
        <v>0.78</v>
      </c>
      <c r="AD608" s="2">
        <v>3.4</v>
      </c>
      <c r="AE608" s="2">
        <v>23.1</v>
      </c>
      <c r="AF608" s="2">
        <v>56.842700000000001</v>
      </c>
      <c r="AG608" s="20">
        <v>0.52</v>
      </c>
      <c r="AH608" s="20">
        <v>2.7</v>
      </c>
      <c r="AI608" s="20">
        <v>19.5</v>
      </c>
      <c r="AJ608" s="20">
        <v>55.142899999999997</v>
      </c>
      <c r="AK608" s="18">
        <v>0.38</v>
      </c>
      <c r="AL608" s="18">
        <v>1.6</v>
      </c>
      <c r="AM608" s="18">
        <v>23.9</v>
      </c>
      <c r="AN608" s="18">
        <v>44.293900000000001</v>
      </c>
      <c r="AO608" s="2">
        <v>0.19</v>
      </c>
      <c r="AP608" s="2">
        <v>0.9</v>
      </c>
      <c r="AQ608" s="2">
        <v>19.899999999999999</v>
      </c>
      <c r="AR608" s="2">
        <v>4.5842000000000001</v>
      </c>
      <c r="AS608" s="2">
        <v>7.0000000000000007E-2</v>
      </c>
      <c r="AT608" s="2">
        <v>1</v>
      </c>
      <c r="AU608" s="2">
        <v>7.2</v>
      </c>
      <c r="AV608" s="2">
        <v>3.5457000000000001</v>
      </c>
      <c r="AW608" s="2">
        <v>0.36</v>
      </c>
      <c r="AX608" s="2">
        <v>2.1</v>
      </c>
      <c r="AY608" s="2">
        <v>16.8</v>
      </c>
      <c r="AZ608" s="2">
        <v>22.797899999999998</v>
      </c>
      <c r="BA608" s="2">
        <v>0.8</v>
      </c>
      <c r="BB608" s="2">
        <v>3.1</v>
      </c>
      <c r="BC608" s="2">
        <v>26.3</v>
      </c>
      <c r="BD608" s="2">
        <v>68.509</v>
      </c>
      <c r="BE608" s="4" t="str">
        <f t="shared" si="92"/>
        <v>NO APLICA</v>
      </c>
      <c r="BF608" s="4">
        <f t="shared" si="93"/>
        <v>0.37420000000000003</v>
      </c>
      <c r="BG608">
        <f t="shared" si="94"/>
        <v>0.19</v>
      </c>
      <c r="BH608">
        <f t="shared" si="95"/>
        <v>7.0000000000000007E-2</v>
      </c>
      <c r="BI608">
        <f t="shared" si="96"/>
        <v>0.8</v>
      </c>
      <c r="BJ608">
        <f t="shared" si="97"/>
        <v>0.38</v>
      </c>
      <c r="BK608">
        <f t="shared" si="98"/>
        <v>0.52</v>
      </c>
      <c r="BL608">
        <f t="shared" si="99"/>
        <v>2448.6000000000058</v>
      </c>
    </row>
    <row r="609" spans="1:64" x14ac:dyDescent="0.2">
      <c r="A609" s="1">
        <v>607</v>
      </c>
      <c r="B609" s="7" t="s">
        <v>10</v>
      </c>
      <c r="C609" s="3">
        <v>39943</v>
      </c>
      <c r="D609" s="4" t="s">
        <v>8</v>
      </c>
      <c r="E609" s="4" t="s">
        <v>164</v>
      </c>
      <c r="F609" s="5" t="str">
        <f t="shared" si="90"/>
        <v>D</v>
      </c>
      <c r="G609" s="6">
        <v>0.87361111111111101</v>
      </c>
      <c r="H609" s="6">
        <v>0.89722222222222225</v>
      </c>
      <c r="I609" s="85">
        <f t="shared" si="91"/>
        <v>34.000000000000199</v>
      </c>
      <c r="J609" s="86">
        <f>I609*Segmentos!$D$7*(AH609%)*IF(ISNUMBER(AI609),AI609%,0)</f>
        <v>911961.60000000556</v>
      </c>
      <c r="K609" s="86">
        <f>I609*Segmentos!$D$7*(AL609%)*IF(ISNUMBER(AM609),AM609%,0)</f>
        <v>489804.00000000285</v>
      </c>
      <c r="L609" s="4"/>
      <c r="M609" s="2">
        <v>5.08</v>
      </c>
      <c r="N609" s="2">
        <v>13.9</v>
      </c>
      <c r="O609" s="2">
        <v>36.6</v>
      </c>
      <c r="P609" s="2">
        <v>78.422700000000006</v>
      </c>
      <c r="Q609" s="2">
        <v>4.05</v>
      </c>
      <c r="R609" s="2">
        <v>10.199999999999999</v>
      </c>
      <c r="S609" s="2">
        <v>39.9</v>
      </c>
      <c r="T609" s="2">
        <v>10.426600000000001</v>
      </c>
      <c r="U609" s="2">
        <v>3.25</v>
      </c>
      <c r="V609" s="2">
        <v>9.4</v>
      </c>
      <c r="W609" s="2">
        <v>34.6</v>
      </c>
      <c r="X609" s="2">
        <v>10.5238</v>
      </c>
      <c r="Y609" s="2">
        <v>6.29</v>
      </c>
      <c r="Z609" s="2">
        <v>17.100000000000001</v>
      </c>
      <c r="AA609" s="2">
        <v>36.799999999999997</v>
      </c>
      <c r="AB609" s="2">
        <v>28.649699999999999</v>
      </c>
      <c r="AC609" s="2">
        <v>5.69</v>
      </c>
      <c r="AD609" s="2">
        <v>15.7</v>
      </c>
      <c r="AE609" s="2">
        <v>36.1</v>
      </c>
      <c r="AF609" s="2">
        <v>28.822500000000002</v>
      </c>
      <c r="AG609" s="20">
        <v>6.71</v>
      </c>
      <c r="AH609" s="20">
        <v>17.600000000000001</v>
      </c>
      <c r="AI609" s="20">
        <v>38.1</v>
      </c>
      <c r="AJ609" s="20">
        <v>49.149000000000001</v>
      </c>
      <c r="AK609" s="18">
        <v>3.61</v>
      </c>
      <c r="AL609" s="18">
        <v>10.5</v>
      </c>
      <c r="AM609" s="18">
        <v>34.299999999999997</v>
      </c>
      <c r="AN609" s="18">
        <v>29.273700000000002</v>
      </c>
      <c r="AO609" s="2">
        <v>1.1399999999999999</v>
      </c>
      <c r="AP609" s="2">
        <v>6.3</v>
      </c>
      <c r="AQ609" s="2">
        <v>18.100000000000001</v>
      </c>
      <c r="AR609" s="2">
        <v>1.9262999999999999</v>
      </c>
      <c r="AS609" s="2">
        <v>2.5099999999999998</v>
      </c>
      <c r="AT609" s="2">
        <v>9</v>
      </c>
      <c r="AU609" s="2">
        <v>27.9</v>
      </c>
      <c r="AV609" s="2">
        <v>8.5183999999999997</v>
      </c>
      <c r="AW609" s="2">
        <v>3.99</v>
      </c>
      <c r="AX609" s="2">
        <v>12.3</v>
      </c>
      <c r="AY609" s="2">
        <v>32.4</v>
      </c>
      <c r="AZ609" s="2">
        <v>17.691099999999999</v>
      </c>
      <c r="BA609" s="2">
        <v>8.51</v>
      </c>
      <c r="BB609" s="2">
        <v>20</v>
      </c>
      <c r="BC609" s="2">
        <v>42.5</v>
      </c>
      <c r="BD609" s="2">
        <v>50.286900000000003</v>
      </c>
      <c r="BE609" s="4" t="str">
        <f t="shared" si="92"/>
        <v>NO APLICA</v>
      </c>
      <c r="BF609" s="4">
        <f t="shared" si="93"/>
        <v>4.641</v>
      </c>
      <c r="BG609">
        <f t="shared" si="94"/>
        <v>1.1399999999999999</v>
      </c>
      <c r="BH609">
        <f t="shared" si="95"/>
        <v>2.5099999999999998</v>
      </c>
      <c r="BI609">
        <f t="shared" si="96"/>
        <v>8.51</v>
      </c>
      <c r="BJ609">
        <f t="shared" si="97"/>
        <v>3.61</v>
      </c>
      <c r="BK609">
        <f t="shared" si="98"/>
        <v>6.71</v>
      </c>
      <c r="BL609">
        <f t="shared" si="99"/>
        <v>17297.160000000102</v>
      </c>
    </row>
    <row r="610" spans="1:64" x14ac:dyDescent="0.2">
      <c r="A610" s="1">
        <v>608</v>
      </c>
      <c r="B610" s="7" t="s">
        <v>27</v>
      </c>
      <c r="C610" s="3">
        <v>39943</v>
      </c>
      <c r="D610" s="4" t="s">
        <v>629</v>
      </c>
      <c r="E610" s="4" t="s">
        <v>169</v>
      </c>
      <c r="F610" s="5" t="str">
        <f t="shared" si="90"/>
        <v>D</v>
      </c>
      <c r="G610" s="6">
        <v>0.91736111111111107</v>
      </c>
      <c r="H610" s="6">
        <v>0.94861111111111107</v>
      </c>
      <c r="I610" s="85">
        <f t="shared" si="91"/>
        <v>45</v>
      </c>
      <c r="J610" s="86">
        <f>I610*Segmentos!$D$7*(AH610%)*IF(ISNUMBER(AI610),AI610%,0)</f>
        <v>286488</v>
      </c>
      <c r="K610" s="86">
        <f>I610*Segmentos!$D$7*(AL610%)*IF(ISNUMBER(AM610),AM610%,0)</f>
        <v>161819.99999999997</v>
      </c>
      <c r="L610" s="4"/>
      <c r="M610" s="2">
        <v>1.23</v>
      </c>
      <c r="N610" s="2">
        <v>3.7</v>
      </c>
      <c r="O610" s="2">
        <v>33.200000000000003</v>
      </c>
      <c r="P610" s="2">
        <v>87.344499999999996</v>
      </c>
      <c r="Q610" s="2">
        <v>0.89</v>
      </c>
      <c r="R610" s="2">
        <v>1.9</v>
      </c>
      <c r="S610" s="2">
        <v>47.2</v>
      </c>
      <c r="T610" s="2">
        <v>10.604200000000001</v>
      </c>
      <c r="U610" s="2">
        <v>0.86</v>
      </c>
      <c r="V610" s="2">
        <v>2.7</v>
      </c>
      <c r="W610" s="2">
        <v>31.5</v>
      </c>
      <c r="X610" s="2">
        <v>12.814399999999999</v>
      </c>
      <c r="Y610" s="2">
        <v>1.67</v>
      </c>
      <c r="Z610" s="2">
        <v>4.4000000000000004</v>
      </c>
      <c r="AA610" s="2">
        <v>38.1</v>
      </c>
      <c r="AB610" s="2">
        <v>35.222299999999997</v>
      </c>
      <c r="AC610" s="2">
        <v>1.23</v>
      </c>
      <c r="AD610" s="2">
        <v>4.5999999999999996</v>
      </c>
      <c r="AE610" s="2">
        <v>26.6</v>
      </c>
      <c r="AF610" s="2">
        <v>28.703600000000002</v>
      </c>
      <c r="AG610" s="20">
        <v>1.6</v>
      </c>
      <c r="AH610" s="20">
        <v>4.5999999999999996</v>
      </c>
      <c r="AI610" s="20">
        <v>34.6</v>
      </c>
      <c r="AJ610" s="20">
        <v>53.945099999999996</v>
      </c>
      <c r="AK610" s="18">
        <v>0.89</v>
      </c>
      <c r="AL610" s="18">
        <v>2.9</v>
      </c>
      <c r="AM610" s="18">
        <v>31</v>
      </c>
      <c r="AN610" s="18">
        <v>33.3994</v>
      </c>
      <c r="AO610" s="2">
        <v>0.3</v>
      </c>
      <c r="AP610" s="2">
        <v>0.9</v>
      </c>
      <c r="AQ610" s="2">
        <v>32.700000000000003</v>
      </c>
      <c r="AR610" s="2">
        <v>2.351</v>
      </c>
      <c r="AS610" s="2">
        <v>0.88</v>
      </c>
      <c r="AT610" s="2">
        <v>2.9</v>
      </c>
      <c r="AU610" s="2">
        <v>30.5</v>
      </c>
      <c r="AV610" s="2">
        <v>13.83</v>
      </c>
      <c r="AW610" s="2">
        <v>2.25</v>
      </c>
      <c r="AX610" s="2">
        <v>5.6</v>
      </c>
      <c r="AY610" s="2">
        <v>40.1</v>
      </c>
      <c r="AZ610" s="2">
        <v>46.1434</v>
      </c>
      <c r="BA610" s="2">
        <v>0.92</v>
      </c>
      <c r="BB610" s="2">
        <v>3.5</v>
      </c>
      <c r="BC610" s="2">
        <v>26.1</v>
      </c>
      <c r="BD610" s="2">
        <v>25.020099999999999</v>
      </c>
      <c r="BE610" s="4" t="str">
        <f t="shared" si="92"/>
        <v>NO APLICA</v>
      </c>
      <c r="BF610" s="4">
        <f t="shared" si="93"/>
        <v>1.2917999999999998</v>
      </c>
      <c r="BG610">
        <f t="shared" si="94"/>
        <v>0.3</v>
      </c>
      <c r="BH610">
        <f t="shared" si="95"/>
        <v>0.88</v>
      </c>
      <c r="BI610">
        <f t="shared" si="96"/>
        <v>2.25</v>
      </c>
      <c r="BJ610">
        <f t="shared" si="97"/>
        <v>0.89</v>
      </c>
      <c r="BK610">
        <f t="shared" si="98"/>
        <v>1.6</v>
      </c>
      <c r="BL610">
        <f t="shared" si="99"/>
        <v>5527.8</v>
      </c>
    </row>
    <row r="611" spans="1:64" x14ac:dyDescent="0.2">
      <c r="A611" s="1">
        <v>609</v>
      </c>
      <c r="B611" s="7" t="s">
        <v>59</v>
      </c>
      <c r="C611" s="3">
        <v>39943</v>
      </c>
      <c r="D611" s="4" t="s">
        <v>17</v>
      </c>
      <c r="E611" s="4" t="s">
        <v>169</v>
      </c>
      <c r="F611" s="5" t="str">
        <f t="shared" si="90"/>
        <v>D</v>
      </c>
      <c r="G611" s="6">
        <v>0.83888888888888891</v>
      </c>
      <c r="H611" s="6">
        <v>0.875</v>
      </c>
      <c r="I611" s="85">
        <f t="shared" si="91"/>
        <v>51.999999999999972</v>
      </c>
      <c r="J611" s="86">
        <f>I611*Segmentos!$D$7*(AH611%)*IF(ISNUMBER(AI611),AI611%,0)</f>
        <v>22089.599999999991</v>
      </c>
      <c r="K611" s="86">
        <f>I611*Segmentos!$D$7*(AL611%)*IF(ISNUMBER(AM611),AM611%,0)</f>
        <v>29452.799999999988</v>
      </c>
      <c r="L611" s="4"/>
      <c r="M611" s="2">
        <v>0.12</v>
      </c>
      <c r="N611" s="2">
        <v>1.5</v>
      </c>
      <c r="O611" s="2">
        <v>8.4</v>
      </c>
      <c r="P611" s="2">
        <v>100</v>
      </c>
      <c r="Q611" s="2">
        <v>0.02</v>
      </c>
      <c r="R611" s="2">
        <v>1.3</v>
      </c>
      <c r="S611" s="2">
        <v>1.9</v>
      </c>
      <c r="T611" s="2">
        <v>3.3220999999999998</v>
      </c>
      <c r="U611" s="2">
        <v>0</v>
      </c>
      <c r="V611" s="2">
        <v>0</v>
      </c>
      <c r="W611" s="8" t="s">
        <v>577</v>
      </c>
      <c r="X611" s="2">
        <v>0</v>
      </c>
      <c r="Y611" s="2">
        <v>0.2</v>
      </c>
      <c r="Z611" s="2">
        <v>1.2</v>
      </c>
      <c r="AA611" s="2">
        <v>17</v>
      </c>
      <c r="AB611" s="2">
        <v>46.105699999999999</v>
      </c>
      <c r="AC611" s="2">
        <v>0.19</v>
      </c>
      <c r="AD611" s="2">
        <v>2.8</v>
      </c>
      <c r="AE611" s="2">
        <v>6.8</v>
      </c>
      <c r="AF611" s="2">
        <v>50.572200000000002</v>
      </c>
      <c r="AG611" s="20">
        <v>0.11</v>
      </c>
      <c r="AH611" s="20">
        <v>1.8</v>
      </c>
      <c r="AI611" s="20">
        <v>5.9</v>
      </c>
      <c r="AJ611" s="20">
        <v>40.350999999999999</v>
      </c>
      <c r="AK611" s="18">
        <v>0.14000000000000001</v>
      </c>
      <c r="AL611" s="18">
        <v>1.2</v>
      </c>
      <c r="AM611" s="18">
        <v>11.8</v>
      </c>
      <c r="AN611" s="18">
        <v>59.649000000000001</v>
      </c>
      <c r="AO611" s="2">
        <v>0.24</v>
      </c>
      <c r="AP611" s="2">
        <v>0.3</v>
      </c>
      <c r="AQ611" s="2">
        <v>81.8</v>
      </c>
      <c r="AR611" s="2">
        <v>21.075700000000001</v>
      </c>
      <c r="AS611" s="2">
        <v>0.12</v>
      </c>
      <c r="AT611" s="2">
        <v>2</v>
      </c>
      <c r="AU611" s="2">
        <v>6.3</v>
      </c>
      <c r="AV611" s="2">
        <v>21.865600000000001</v>
      </c>
      <c r="AW611" s="2">
        <v>0.08</v>
      </c>
      <c r="AX611" s="2">
        <v>2.2999999999999998</v>
      </c>
      <c r="AY611" s="2">
        <v>3.3</v>
      </c>
      <c r="AZ611" s="2">
        <v>17.5105</v>
      </c>
      <c r="BA611" s="2">
        <v>0.13</v>
      </c>
      <c r="BB611" s="2">
        <v>0.9</v>
      </c>
      <c r="BC611" s="2">
        <v>14</v>
      </c>
      <c r="BD611" s="2">
        <v>39.548299999999998</v>
      </c>
      <c r="BE611" s="4" t="str">
        <f t="shared" si="92"/>
        <v>NO APLICA</v>
      </c>
      <c r="BF611" s="4">
        <f t="shared" si="93"/>
        <v>0.1366</v>
      </c>
      <c r="BG611">
        <f t="shared" si="94"/>
        <v>0.24</v>
      </c>
      <c r="BH611">
        <f t="shared" si="95"/>
        <v>0.12</v>
      </c>
      <c r="BI611">
        <f t="shared" si="96"/>
        <v>0.13</v>
      </c>
      <c r="BJ611">
        <f t="shared" si="97"/>
        <v>0.14000000000000001</v>
      </c>
      <c r="BK611">
        <f t="shared" si="98"/>
        <v>0.11</v>
      </c>
      <c r="BL611">
        <f t="shared" si="99"/>
        <v>655.1999999999997</v>
      </c>
    </row>
    <row r="612" spans="1:64" x14ac:dyDescent="0.2">
      <c r="A612" s="1">
        <v>610</v>
      </c>
      <c r="B612" s="7" t="s">
        <v>63</v>
      </c>
      <c r="C612" s="3">
        <v>39943</v>
      </c>
      <c r="D612" s="4" t="s">
        <v>629</v>
      </c>
      <c r="E612" s="4" t="s">
        <v>170</v>
      </c>
      <c r="F612" s="5" t="str">
        <f t="shared" si="90"/>
        <v>D</v>
      </c>
      <c r="G612" s="6">
        <v>0.87361111111111101</v>
      </c>
      <c r="H612" s="6">
        <v>0.88124999999999998</v>
      </c>
      <c r="I612" s="85">
        <f t="shared" si="91"/>
        <v>11.000000000000121</v>
      </c>
      <c r="J612" s="86">
        <f>I612*Segmentos!$D$7*(AH612%)*IF(ISNUMBER(AI612),AI612%,0)</f>
        <v>15030.400000000163</v>
      </c>
      <c r="K612" s="86">
        <f>I612*Segmentos!$D$7*(AL612%)*IF(ISNUMBER(AM612),AM612%,0)</f>
        <v>7409.6000000000822</v>
      </c>
      <c r="L612" s="4"/>
      <c r="M612" s="2">
        <v>0.24</v>
      </c>
      <c r="N612" s="2">
        <v>0.5</v>
      </c>
      <c r="O612" s="2">
        <v>46.1</v>
      </c>
      <c r="P612" s="2">
        <v>73.05</v>
      </c>
      <c r="Q612" s="2">
        <v>0.33</v>
      </c>
      <c r="R612" s="2">
        <v>0.5</v>
      </c>
      <c r="S612" s="2">
        <v>72.7</v>
      </c>
      <c r="T612" s="2">
        <v>16.623899999999999</v>
      </c>
      <c r="U612" s="2">
        <v>0</v>
      </c>
      <c r="V612" s="2">
        <v>0</v>
      </c>
      <c r="W612" s="8" t="s">
        <v>577</v>
      </c>
      <c r="X612" s="2">
        <v>0</v>
      </c>
      <c r="Y612" s="2">
        <v>0.43</v>
      </c>
      <c r="Z612" s="2">
        <v>1</v>
      </c>
      <c r="AA612" s="2">
        <v>42.8</v>
      </c>
      <c r="AB612" s="2">
        <v>38.371600000000001</v>
      </c>
      <c r="AC612" s="2">
        <v>0.18</v>
      </c>
      <c r="AD612" s="2">
        <v>0.5</v>
      </c>
      <c r="AE612" s="2">
        <v>39.200000000000003</v>
      </c>
      <c r="AF612" s="2">
        <v>18.054400000000001</v>
      </c>
      <c r="AG612" s="20">
        <v>0.32</v>
      </c>
      <c r="AH612" s="20">
        <v>0.7</v>
      </c>
      <c r="AI612" s="20">
        <v>48.8</v>
      </c>
      <c r="AJ612" s="20">
        <v>45.817</v>
      </c>
      <c r="AK612" s="18">
        <v>0.17</v>
      </c>
      <c r="AL612" s="18">
        <v>0.4</v>
      </c>
      <c r="AM612" s="18">
        <v>42.1</v>
      </c>
      <c r="AN612" s="18">
        <v>27.233000000000001</v>
      </c>
      <c r="AO612" s="2">
        <v>0.09</v>
      </c>
      <c r="AP612" s="2">
        <v>0.2</v>
      </c>
      <c r="AQ612" s="2">
        <v>49</v>
      </c>
      <c r="AR612" s="2">
        <v>3.0182000000000002</v>
      </c>
      <c r="AS612" s="2">
        <v>0.02</v>
      </c>
      <c r="AT612" s="2">
        <v>0.3</v>
      </c>
      <c r="AU612" s="2">
        <v>9.1</v>
      </c>
      <c r="AV612" s="2">
        <v>1.5724</v>
      </c>
      <c r="AW612" s="2">
        <v>0.09</v>
      </c>
      <c r="AX612" s="2">
        <v>0.6</v>
      </c>
      <c r="AY612" s="2">
        <v>16.2</v>
      </c>
      <c r="AZ612" s="2">
        <v>8.1019000000000005</v>
      </c>
      <c r="BA612" s="2">
        <v>0.52</v>
      </c>
      <c r="BB612" s="2">
        <v>0.7</v>
      </c>
      <c r="BC612" s="2">
        <v>70.900000000000006</v>
      </c>
      <c r="BD612" s="2">
        <v>60.357399999999998</v>
      </c>
      <c r="BE612" s="4" t="str">
        <f t="shared" si="92"/>
        <v>NO APLICA</v>
      </c>
      <c r="BF612" s="4">
        <f t="shared" si="93"/>
        <v>0.219</v>
      </c>
      <c r="BG612">
        <f t="shared" si="94"/>
        <v>0.09</v>
      </c>
      <c r="BH612">
        <f t="shared" si="95"/>
        <v>0.02</v>
      </c>
      <c r="BI612">
        <f t="shared" si="96"/>
        <v>0.52</v>
      </c>
      <c r="BJ612">
        <f t="shared" si="97"/>
        <v>0.17</v>
      </c>
      <c r="BK612">
        <f t="shared" si="98"/>
        <v>0.32</v>
      </c>
      <c r="BL612">
        <f t="shared" si="99"/>
        <v>253.5500000000028</v>
      </c>
    </row>
    <row r="613" spans="1:64" x14ac:dyDescent="0.2">
      <c r="A613" s="1">
        <v>611</v>
      </c>
      <c r="B613" s="7" t="s">
        <v>68</v>
      </c>
      <c r="C613" s="3">
        <v>39943</v>
      </c>
      <c r="D613" s="4" t="s">
        <v>8</v>
      </c>
      <c r="E613" s="4" t="s">
        <v>183</v>
      </c>
      <c r="F613" s="5" t="str">
        <f t="shared" si="90"/>
        <v>D</v>
      </c>
      <c r="G613" s="6">
        <v>0.89722222222222225</v>
      </c>
      <c r="H613" s="6">
        <v>0.95486111111111116</v>
      </c>
      <c r="I613" s="85">
        <f t="shared" si="91"/>
        <v>83.000000000000028</v>
      </c>
      <c r="J613" s="86">
        <f>I613*Segmentos!$D$7*(AH613%)*IF(ISNUMBER(AI613),AI613%,0)</f>
        <v>3603129.6000000015</v>
      </c>
      <c r="K613" s="86">
        <f>I613*Segmentos!$D$7*(AL613%)*IF(ISNUMBER(AM613),AM613%,0)</f>
        <v>1571024.0000000007</v>
      </c>
      <c r="L613" s="4"/>
      <c r="M613" s="2">
        <v>7.62</v>
      </c>
      <c r="N613" s="2">
        <v>19.399999999999999</v>
      </c>
      <c r="O613" s="2">
        <v>39.200000000000003</v>
      </c>
      <c r="P613" s="2">
        <v>81.834299999999999</v>
      </c>
      <c r="Q613" s="2">
        <v>6.62</v>
      </c>
      <c r="R613" s="2">
        <v>14.7</v>
      </c>
      <c r="S613" s="2">
        <v>45</v>
      </c>
      <c r="T613" s="2">
        <v>11.848699999999999</v>
      </c>
      <c r="U613" s="2">
        <v>6.31</v>
      </c>
      <c r="V613" s="2">
        <v>16.7</v>
      </c>
      <c r="W613" s="2">
        <v>37.700000000000003</v>
      </c>
      <c r="X613" s="2">
        <v>14.1937</v>
      </c>
      <c r="Y613" s="2">
        <v>10.14</v>
      </c>
      <c r="Z613" s="2">
        <v>24.2</v>
      </c>
      <c r="AA613" s="2">
        <v>41.9</v>
      </c>
      <c r="AB613" s="2">
        <v>32.145299999999999</v>
      </c>
      <c r="AC613" s="2">
        <v>6.71</v>
      </c>
      <c r="AD613" s="2">
        <v>19.3</v>
      </c>
      <c r="AE613" s="2">
        <v>34.9</v>
      </c>
      <c r="AF613" s="2">
        <v>23.646699999999999</v>
      </c>
      <c r="AG613" s="20">
        <v>10.83</v>
      </c>
      <c r="AH613" s="20">
        <v>26.6</v>
      </c>
      <c r="AI613" s="20">
        <v>40.799999999999997</v>
      </c>
      <c r="AJ613" s="20">
        <v>55.146700000000003</v>
      </c>
      <c r="AK613" s="18">
        <v>4.7300000000000004</v>
      </c>
      <c r="AL613" s="18">
        <v>13</v>
      </c>
      <c r="AM613" s="18">
        <v>36.4</v>
      </c>
      <c r="AN613" s="18">
        <v>26.6876</v>
      </c>
      <c r="AO613" s="2">
        <v>4.38</v>
      </c>
      <c r="AP613" s="2">
        <v>14.1</v>
      </c>
      <c r="AQ613" s="2">
        <v>31.1</v>
      </c>
      <c r="AR613" s="2">
        <v>5.1384999999999996</v>
      </c>
      <c r="AS613" s="2">
        <v>6.47</v>
      </c>
      <c r="AT613" s="2">
        <v>18.5</v>
      </c>
      <c r="AU613" s="2">
        <v>35</v>
      </c>
      <c r="AV613" s="2">
        <v>15.2979</v>
      </c>
      <c r="AW613" s="2">
        <v>6.9</v>
      </c>
      <c r="AX613" s="2">
        <v>19.899999999999999</v>
      </c>
      <c r="AY613" s="2">
        <v>34.700000000000003</v>
      </c>
      <c r="AZ613" s="2">
        <v>21.3079</v>
      </c>
      <c r="BA613" s="2">
        <v>9.75</v>
      </c>
      <c r="BB613" s="2">
        <v>21.2</v>
      </c>
      <c r="BC613" s="2">
        <v>46.1</v>
      </c>
      <c r="BD613" s="2">
        <v>40.090000000000003</v>
      </c>
      <c r="BE613" s="4" t="str">
        <f t="shared" si="92"/>
        <v>ENTRETENIDO</v>
      </c>
      <c r="BF613" s="4">
        <f t="shared" si="93"/>
        <v>7.3849999999999998</v>
      </c>
      <c r="BG613">
        <f t="shared" si="94"/>
        <v>4.38</v>
      </c>
      <c r="BH613">
        <f t="shared" si="95"/>
        <v>6.47</v>
      </c>
      <c r="BI613">
        <f t="shared" si="96"/>
        <v>9.75</v>
      </c>
      <c r="BJ613">
        <f t="shared" si="97"/>
        <v>4.7300000000000004</v>
      </c>
      <c r="BK613">
        <f t="shared" si="98"/>
        <v>10.83</v>
      </c>
      <c r="BL613">
        <f t="shared" si="99"/>
        <v>63119.840000000026</v>
      </c>
    </row>
    <row r="614" spans="1:64" x14ac:dyDescent="0.2">
      <c r="A614" s="1">
        <v>612</v>
      </c>
      <c r="B614" s="7" t="s">
        <v>102</v>
      </c>
      <c r="C614" s="3">
        <v>39943</v>
      </c>
      <c r="D614" s="4" t="s">
        <v>629</v>
      </c>
      <c r="E614" s="4" t="s">
        <v>180</v>
      </c>
      <c r="F614" s="5" t="str">
        <f t="shared" si="90"/>
        <v>D</v>
      </c>
      <c r="G614" s="6">
        <v>0.85555555555555562</v>
      </c>
      <c r="H614" s="6">
        <v>0.87291666666666667</v>
      </c>
      <c r="I614" s="85">
        <f t="shared" si="91"/>
        <v>24.999999999999911</v>
      </c>
      <c r="J614" s="86">
        <f>I614*Segmentos!$D$7*(AH614%)*IF(ISNUMBER(AI614),AI614%,0)</f>
        <v>44659.999999999833</v>
      </c>
      <c r="K614" s="86">
        <f>I614*Segmentos!$D$7*(AL614%)*IF(ISNUMBER(AM614),AM614%,0)</f>
        <v>21439.999999999927</v>
      </c>
      <c r="L614" s="4"/>
      <c r="M614" s="2">
        <v>0.33</v>
      </c>
      <c r="N614" s="2">
        <v>1.5</v>
      </c>
      <c r="O614" s="2">
        <v>21.6</v>
      </c>
      <c r="P614" s="2">
        <v>87.524699999999996</v>
      </c>
      <c r="Q614" s="2">
        <v>0.03</v>
      </c>
      <c r="R614" s="2">
        <v>0.6</v>
      </c>
      <c r="S614" s="2">
        <v>5.3</v>
      </c>
      <c r="T614" s="2">
        <v>1.3753</v>
      </c>
      <c r="U614" s="2">
        <v>0.32</v>
      </c>
      <c r="V614" s="2">
        <v>2.2000000000000002</v>
      </c>
      <c r="W614" s="2">
        <v>14.6</v>
      </c>
      <c r="X614" s="2">
        <v>17.9955</v>
      </c>
      <c r="Y614" s="2">
        <v>0.09</v>
      </c>
      <c r="Z614" s="2">
        <v>1</v>
      </c>
      <c r="AA614" s="2">
        <v>9.1</v>
      </c>
      <c r="AB614" s="2">
        <v>6.8749000000000002</v>
      </c>
      <c r="AC614" s="2">
        <v>0.71</v>
      </c>
      <c r="AD614" s="2">
        <v>2.1</v>
      </c>
      <c r="AE614" s="2">
        <v>34.1</v>
      </c>
      <c r="AF614" s="2">
        <v>61.279000000000003</v>
      </c>
      <c r="AG614" s="20">
        <v>0.46</v>
      </c>
      <c r="AH614" s="20">
        <v>1.4</v>
      </c>
      <c r="AI614" s="20">
        <v>31.9</v>
      </c>
      <c r="AJ614" s="20">
        <v>57.617699999999999</v>
      </c>
      <c r="AK614" s="18">
        <v>0.22</v>
      </c>
      <c r="AL614" s="18">
        <v>1.6</v>
      </c>
      <c r="AM614" s="18">
        <v>13.4</v>
      </c>
      <c r="AN614" s="18">
        <v>29.907</v>
      </c>
      <c r="AO614" s="2">
        <v>0.25</v>
      </c>
      <c r="AP614" s="2">
        <v>0.7</v>
      </c>
      <c r="AQ614" s="2">
        <v>34.6</v>
      </c>
      <c r="AR614" s="2">
        <v>7.0829000000000004</v>
      </c>
      <c r="AS614" s="2">
        <v>0.34</v>
      </c>
      <c r="AT614" s="2">
        <v>2.2000000000000002</v>
      </c>
      <c r="AU614" s="2">
        <v>15.2</v>
      </c>
      <c r="AV614" s="2">
        <v>19.918099999999999</v>
      </c>
      <c r="AW614" s="2">
        <v>0.49</v>
      </c>
      <c r="AX614" s="2">
        <v>1.5</v>
      </c>
      <c r="AY614" s="2">
        <v>32.700000000000003</v>
      </c>
      <c r="AZ614" s="2">
        <v>37.405200000000001</v>
      </c>
      <c r="BA614" s="2">
        <v>0.23</v>
      </c>
      <c r="BB614" s="2">
        <v>1.4</v>
      </c>
      <c r="BC614" s="2">
        <v>16.7</v>
      </c>
      <c r="BD614" s="2">
        <v>23.118500000000001</v>
      </c>
      <c r="BE614" s="4" t="str">
        <f t="shared" si="92"/>
        <v>NO APLICA</v>
      </c>
      <c r="BF614" s="4">
        <f t="shared" si="93"/>
        <v>0.37120000000000003</v>
      </c>
      <c r="BG614">
        <f t="shared" si="94"/>
        <v>0.25</v>
      </c>
      <c r="BH614">
        <f t="shared" si="95"/>
        <v>0.34</v>
      </c>
      <c r="BI614">
        <f t="shared" si="96"/>
        <v>0.49</v>
      </c>
      <c r="BJ614">
        <f t="shared" si="97"/>
        <v>0.22</v>
      </c>
      <c r="BK614">
        <f t="shared" si="98"/>
        <v>0.46</v>
      </c>
      <c r="BL614">
        <f t="shared" si="99"/>
        <v>809.99999999999716</v>
      </c>
    </row>
    <row r="615" spans="1:64" x14ac:dyDescent="0.2">
      <c r="A615" s="1">
        <v>613</v>
      </c>
      <c r="B615" s="7" t="s">
        <v>25</v>
      </c>
      <c r="C615" s="3">
        <v>39943</v>
      </c>
      <c r="D615" s="4" t="s">
        <v>629</v>
      </c>
      <c r="E615" s="4" t="s">
        <v>171</v>
      </c>
      <c r="F615" s="5" t="str">
        <f t="shared" si="90"/>
        <v>D</v>
      </c>
      <c r="G615" s="6">
        <v>0.89375000000000004</v>
      </c>
      <c r="H615" s="6">
        <v>0.89513888888888893</v>
      </c>
      <c r="I615" s="85">
        <f t="shared" si="91"/>
        <v>1.9999999999999929</v>
      </c>
      <c r="J615" s="86">
        <f>I615*Segmentos!$D$7*(AH615%)*IF(ISNUMBER(AI615),AI615%,0)</f>
        <v>1185.599999999996</v>
      </c>
      <c r="K615" s="86">
        <f>I615*Segmentos!$D$7*(AL615%)*IF(ISNUMBER(AM615),AM615%,0)</f>
        <v>570.39999999999804</v>
      </c>
      <c r="L615" s="4"/>
      <c r="M615" s="2">
        <v>0.11</v>
      </c>
      <c r="N615" s="2">
        <v>0.2</v>
      </c>
      <c r="O615" s="2">
        <v>73.099999999999994</v>
      </c>
      <c r="P615" s="2">
        <v>47.6798</v>
      </c>
      <c r="Q615" s="2">
        <v>0.11</v>
      </c>
      <c r="R615" s="2">
        <v>0.2</v>
      </c>
      <c r="S615" s="2">
        <v>58.5</v>
      </c>
      <c r="T615" s="2">
        <v>7.6794000000000002</v>
      </c>
      <c r="U615" s="2">
        <v>0.02</v>
      </c>
      <c r="V615" s="2">
        <v>0</v>
      </c>
      <c r="W615" s="2">
        <v>100</v>
      </c>
      <c r="X615" s="2">
        <v>1.9077</v>
      </c>
      <c r="Y615" s="2">
        <v>0.17</v>
      </c>
      <c r="Z615" s="2">
        <v>0.3</v>
      </c>
      <c r="AA615" s="2">
        <v>63.8</v>
      </c>
      <c r="AB615" s="2">
        <v>21.3202</v>
      </c>
      <c r="AC615" s="2">
        <v>0.12</v>
      </c>
      <c r="AD615" s="2">
        <v>0.1</v>
      </c>
      <c r="AE615" s="2">
        <v>100</v>
      </c>
      <c r="AF615" s="2">
        <v>16.772500000000001</v>
      </c>
      <c r="AG615" s="20">
        <v>0.15</v>
      </c>
      <c r="AH615" s="20">
        <v>0.2</v>
      </c>
      <c r="AI615" s="20">
        <v>74.099999999999994</v>
      </c>
      <c r="AJ615" s="20">
        <v>31.035699999999999</v>
      </c>
      <c r="AK615" s="18">
        <v>7.0000000000000007E-2</v>
      </c>
      <c r="AL615" s="18">
        <v>0.1</v>
      </c>
      <c r="AM615" s="18">
        <v>71.3</v>
      </c>
      <c r="AN615" s="18">
        <v>16.644100000000002</v>
      </c>
      <c r="AO615" s="2">
        <v>0.14000000000000001</v>
      </c>
      <c r="AP615" s="2">
        <v>0.1</v>
      </c>
      <c r="AQ615" s="2">
        <v>100</v>
      </c>
      <c r="AR615" s="2">
        <v>6.4545000000000003</v>
      </c>
      <c r="AS615" s="2">
        <v>0.04</v>
      </c>
      <c r="AT615" s="2">
        <v>0</v>
      </c>
      <c r="AU615" s="2">
        <v>100</v>
      </c>
      <c r="AV615" s="2">
        <v>4.1151999999999997</v>
      </c>
      <c r="AW615" s="2">
        <v>7.0000000000000007E-2</v>
      </c>
      <c r="AX615" s="2">
        <v>0.1</v>
      </c>
      <c r="AY615" s="2">
        <v>100</v>
      </c>
      <c r="AZ615" s="2">
        <v>8.7693999999999992</v>
      </c>
      <c r="BA615" s="2">
        <v>0.17</v>
      </c>
      <c r="BB615" s="2">
        <v>0.3</v>
      </c>
      <c r="BC615" s="2">
        <v>61.8</v>
      </c>
      <c r="BD615" s="2">
        <v>28.340699999999998</v>
      </c>
      <c r="BE615" s="4" t="str">
        <f t="shared" si="92"/>
        <v>NO APLICA</v>
      </c>
      <c r="BF615" s="4">
        <f t="shared" si="93"/>
        <v>0.1014</v>
      </c>
      <c r="BG615">
        <f t="shared" si="94"/>
        <v>0.14000000000000001</v>
      </c>
      <c r="BH615">
        <f t="shared" si="95"/>
        <v>0.04</v>
      </c>
      <c r="BI615">
        <f t="shared" si="96"/>
        <v>0.17</v>
      </c>
      <c r="BJ615">
        <f t="shared" si="97"/>
        <v>7.0000000000000007E-2</v>
      </c>
      <c r="BK615">
        <f t="shared" si="98"/>
        <v>0.15</v>
      </c>
      <c r="BL615">
        <f t="shared" si="99"/>
        <v>29.239999999999895</v>
      </c>
    </row>
    <row r="616" spans="1:64" x14ac:dyDescent="0.2">
      <c r="A616" s="1">
        <v>614</v>
      </c>
      <c r="B616" s="7" t="s">
        <v>66</v>
      </c>
      <c r="C616" s="3">
        <v>39943</v>
      </c>
      <c r="D616" s="4" t="s">
        <v>628</v>
      </c>
      <c r="E616" s="4" t="s">
        <v>168</v>
      </c>
      <c r="F616" s="5" t="str">
        <f t="shared" si="90"/>
        <v>D</v>
      </c>
      <c r="G616" s="6">
        <v>0.83472222222222225</v>
      </c>
      <c r="H616" s="6">
        <v>0.91249999999999998</v>
      </c>
      <c r="I616" s="85">
        <f t="shared" si="91"/>
        <v>111.99999999999991</v>
      </c>
      <c r="J616" s="86">
        <f>I616*Segmentos!$D$7*(AH616%)*IF(ISNUMBER(AI616),AI616%,0)</f>
        <v>235871.99999999983</v>
      </c>
      <c r="K616" s="86">
        <f>I616*Segmentos!$D$7*(AL616%)*IF(ISNUMBER(AM616),AM616%,0)</f>
        <v>301593.59999999974</v>
      </c>
      <c r="L616" s="4" t="s">
        <v>265</v>
      </c>
      <c r="M616" s="2">
        <v>0.6</v>
      </c>
      <c r="N616" s="2">
        <v>5.7</v>
      </c>
      <c r="O616" s="2">
        <v>10.4</v>
      </c>
      <c r="P616" s="2">
        <v>81.034599999999998</v>
      </c>
      <c r="Q616" s="2">
        <v>0.13</v>
      </c>
      <c r="R616" s="2">
        <v>3.5</v>
      </c>
      <c r="S616" s="2">
        <v>3.6</v>
      </c>
      <c r="T616" s="2">
        <v>2.8437000000000001</v>
      </c>
      <c r="U616" s="2">
        <v>0.92</v>
      </c>
      <c r="V616" s="2">
        <v>6.5</v>
      </c>
      <c r="W616" s="2">
        <v>14.2</v>
      </c>
      <c r="X616" s="2">
        <v>26.101500000000001</v>
      </c>
      <c r="Y616" s="2">
        <v>0.93</v>
      </c>
      <c r="Z616" s="2">
        <v>7.2</v>
      </c>
      <c r="AA616" s="2">
        <v>12.8</v>
      </c>
      <c r="AB616" s="2">
        <v>37.011200000000002</v>
      </c>
      <c r="AC616" s="2">
        <v>0.34</v>
      </c>
      <c r="AD616" s="2">
        <v>5</v>
      </c>
      <c r="AE616" s="2">
        <v>6.7</v>
      </c>
      <c r="AF616" s="2">
        <v>15.0783</v>
      </c>
      <c r="AG616" s="20">
        <v>0.52</v>
      </c>
      <c r="AH616" s="20">
        <v>6.5</v>
      </c>
      <c r="AI616" s="20">
        <v>8.1</v>
      </c>
      <c r="AJ616" s="20">
        <v>33.468400000000003</v>
      </c>
      <c r="AK616" s="18">
        <v>0.67</v>
      </c>
      <c r="AL616" s="18">
        <v>5.0999999999999996</v>
      </c>
      <c r="AM616" s="18">
        <v>13.2</v>
      </c>
      <c r="AN616" s="18">
        <v>47.566200000000002</v>
      </c>
      <c r="AO616" s="2">
        <v>0.41</v>
      </c>
      <c r="AP616" s="2">
        <v>3.3</v>
      </c>
      <c r="AQ616" s="2">
        <v>12.7</v>
      </c>
      <c r="AR616" s="2">
        <v>6.1092000000000004</v>
      </c>
      <c r="AS616" s="2">
        <v>0.38</v>
      </c>
      <c r="AT616" s="2">
        <v>4.3</v>
      </c>
      <c r="AU616" s="2">
        <v>8.9</v>
      </c>
      <c r="AV616" s="2">
        <v>11.226900000000001</v>
      </c>
      <c r="AW616" s="2">
        <v>0.63</v>
      </c>
      <c r="AX616" s="2">
        <v>7.8</v>
      </c>
      <c r="AY616" s="2">
        <v>8</v>
      </c>
      <c r="AZ616" s="2">
        <v>24.4496</v>
      </c>
      <c r="BA616" s="2">
        <v>0.76</v>
      </c>
      <c r="BB616" s="2">
        <v>5.7</v>
      </c>
      <c r="BC616" s="2">
        <v>13.2</v>
      </c>
      <c r="BD616" s="2">
        <v>39.248899999999999</v>
      </c>
      <c r="BE616" s="4" t="str">
        <f t="shared" si="92"/>
        <v>ABURRIDO</v>
      </c>
      <c r="BF616" s="4">
        <f t="shared" si="93"/>
        <v>0.54300000000000004</v>
      </c>
      <c r="BG616">
        <f t="shared" si="94"/>
        <v>0.41</v>
      </c>
      <c r="BH616">
        <f t="shared" si="95"/>
        <v>0.38</v>
      </c>
      <c r="BI616">
        <f t="shared" si="96"/>
        <v>0.76</v>
      </c>
      <c r="BJ616">
        <f t="shared" si="97"/>
        <v>0.67</v>
      </c>
      <c r="BK616">
        <f t="shared" si="98"/>
        <v>0.52</v>
      </c>
      <c r="BL616">
        <f t="shared" si="99"/>
        <v>6639.3599999999951</v>
      </c>
    </row>
    <row r="617" spans="1:64" x14ac:dyDescent="0.2">
      <c r="A617" s="1">
        <v>615</v>
      </c>
      <c r="B617" s="7" t="s">
        <v>19</v>
      </c>
      <c r="C617" s="3">
        <v>39943</v>
      </c>
      <c r="D617" s="4" t="s">
        <v>17</v>
      </c>
      <c r="E617" s="4" t="s">
        <v>166</v>
      </c>
      <c r="F617" s="5" t="str">
        <f t="shared" si="90"/>
        <v>D</v>
      </c>
      <c r="G617" s="6">
        <v>0.91319444444444453</v>
      </c>
      <c r="H617" s="6">
        <v>0.91666666666666663</v>
      </c>
      <c r="I617" s="85">
        <f t="shared" si="91"/>
        <v>4.9999999999998224</v>
      </c>
      <c r="J617" s="86">
        <f>I617*Segmentos!$D$7*(AH617%)*IF(ISNUMBER(AI617),AI617%,0)</f>
        <v>5039.9999999998208</v>
      </c>
      <c r="K617" s="86">
        <f>I617*Segmentos!$D$7*(AL617%)*IF(ISNUMBER(AM617),AM617%,0)</f>
        <v>3591.9999999998727</v>
      </c>
      <c r="L617" s="4"/>
      <c r="M617" s="2">
        <v>0.2</v>
      </c>
      <c r="N617" s="2">
        <v>0.4</v>
      </c>
      <c r="O617" s="2">
        <v>47.9</v>
      </c>
      <c r="P617" s="2">
        <v>100</v>
      </c>
      <c r="Q617" s="2">
        <v>0</v>
      </c>
      <c r="R617" s="2">
        <v>0</v>
      </c>
      <c r="S617" s="8" t="s">
        <v>577</v>
      </c>
      <c r="T617" s="2">
        <v>0</v>
      </c>
      <c r="U617" s="2">
        <v>0.12</v>
      </c>
      <c r="V617" s="2">
        <v>0.6</v>
      </c>
      <c r="W617" s="2">
        <v>20</v>
      </c>
      <c r="X617" s="2">
        <v>12.9559</v>
      </c>
      <c r="Y617" s="2">
        <v>0.57999999999999996</v>
      </c>
      <c r="Z617" s="2">
        <v>1</v>
      </c>
      <c r="AA617" s="2">
        <v>60.5</v>
      </c>
      <c r="AB617" s="2">
        <v>87.0441</v>
      </c>
      <c r="AC617" s="2">
        <v>0</v>
      </c>
      <c r="AD617" s="2">
        <v>0</v>
      </c>
      <c r="AE617" s="8" t="s">
        <v>577</v>
      </c>
      <c r="AF617" s="2">
        <v>0</v>
      </c>
      <c r="AG617" s="20">
        <v>0.24</v>
      </c>
      <c r="AH617" s="20">
        <v>0.5</v>
      </c>
      <c r="AI617" s="20">
        <v>50.4</v>
      </c>
      <c r="AJ617" s="20">
        <v>57.7149</v>
      </c>
      <c r="AK617" s="18">
        <v>0.16</v>
      </c>
      <c r="AL617" s="18">
        <v>0.4</v>
      </c>
      <c r="AM617" s="18">
        <v>44.9</v>
      </c>
      <c r="AN617" s="18">
        <v>42.2851</v>
      </c>
      <c r="AO617" s="2">
        <v>0</v>
      </c>
      <c r="AP617" s="2">
        <v>0</v>
      </c>
      <c r="AQ617" s="8" t="s">
        <v>577</v>
      </c>
      <c r="AR617" s="2">
        <v>0</v>
      </c>
      <c r="AS617" s="2">
        <v>0.26</v>
      </c>
      <c r="AT617" s="2">
        <v>0.3</v>
      </c>
      <c r="AU617" s="2">
        <v>100</v>
      </c>
      <c r="AV617" s="2">
        <v>29.3291</v>
      </c>
      <c r="AW617" s="2">
        <v>0.33</v>
      </c>
      <c r="AX617" s="2">
        <v>0.8</v>
      </c>
      <c r="AY617" s="2">
        <v>39.200000000000003</v>
      </c>
      <c r="AZ617" s="2">
        <v>48.658299999999997</v>
      </c>
      <c r="BA617" s="2">
        <v>0.11</v>
      </c>
      <c r="BB617" s="2">
        <v>0.3</v>
      </c>
      <c r="BC617" s="2">
        <v>40</v>
      </c>
      <c r="BD617" s="2">
        <v>22.012599999999999</v>
      </c>
      <c r="BE617" s="4" t="str">
        <f t="shared" si="92"/>
        <v>NO APLICA</v>
      </c>
      <c r="BF617" s="4">
        <f t="shared" si="93"/>
        <v>0.24140000000000006</v>
      </c>
      <c r="BG617">
        <f t="shared" si="94"/>
        <v>0</v>
      </c>
      <c r="BH617">
        <f t="shared" si="95"/>
        <v>0.26</v>
      </c>
      <c r="BI617">
        <f t="shared" si="96"/>
        <v>0.33</v>
      </c>
      <c r="BJ617">
        <f t="shared" si="97"/>
        <v>0.16</v>
      </c>
      <c r="BK617">
        <f t="shared" si="98"/>
        <v>0.24</v>
      </c>
      <c r="BL617">
        <f t="shared" si="99"/>
        <v>95.799999999996601</v>
      </c>
    </row>
    <row r="618" spans="1:64" x14ac:dyDescent="0.2">
      <c r="A618" s="1">
        <v>616</v>
      </c>
      <c r="B618" s="7" t="s">
        <v>2</v>
      </c>
      <c r="C618" s="3">
        <v>39943</v>
      </c>
      <c r="D618" s="4" t="s">
        <v>627</v>
      </c>
      <c r="E618" s="4" t="s">
        <v>164</v>
      </c>
      <c r="F618" s="5" t="str">
        <f t="shared" si="90"/>
        <v>D</v>
      </c>
      <c r="G618" s="6">
        <v>0.875</v>
      </c>
      <c r="H618" s="6">
        <v>0.9159722222222223</v>
      </c>
      <c r="I618" s="85">
        <f t="shared" si="91"/>
        <v>59.000000000000114</v>
      </c>
      <c r="J618" s="86">
        <f>I618*Segmentos!$D$7*(AH618%)*IF(ISNUMBER(AI618),AI618%,0)</f>
        <v>1135160.0000000023</v>
      </c>
      <c r="K618" s="86">
        <f>I618*Segmentos!$D$7*(AL618%)*IF(ISNUMBER(AM618),AM618%,0)</f>
        <v>1641616.0000000033</v>
      </c>
      <c r="L618" s="4"/>
      <c r="M618" s="2">
        <v>5.95</v>
      </c>
      <c r="N618" s="2">
        <v>18.5</v>
      </c>
      <c r="O618" s="2">
        <v>32.1</v>
      </c>
      <c r="P618" s="2">
        <v>85.267200000000003</v>
      </c>
      <c r="Q618" s="2">
        <v>3.71</v>
      </c>
      <c r="R618" s="2">
        <v>12.8</v>
      </c>
      <c r="S618" s="2">
        <v>28.9</v>
      </c>
      <c r="T618" s="2">
        <v>8.8765000000000001</v>
      </c>
      <c r="U618" s="2">
        <v>5.46</v>
      </c>
      <c r="V618" s="2">
        <v>17.399999999999999</v>
      </c>
      <c r="W618" s="2">
        <v>31.4</v>
      </c>
      <c r="X618" s="2">
        <v>16.4025</v>
      </c>
      <c r="Y618" s="2">
        <v>4.93</v>
      </c>
      <c r="Z618" s="2">
        <v>19.2</v>
      </c>
      <c r="AA618" s="2">
        <v>25.7</v>
      </c>
      <c r="AB618" s="2">
        <v>20.879000000000001</v>
      </c>
      <c r="AC618" s="2">
        <v>8.31</v>
      </c>
      <c r="AD618" s="2">
        <v>21.5</v>
      </c>
      <c r="AE618" s="2">
        <v>38.6</v>
      </c>
      <c r="AF618" s="2">
        <v>39.109299999999998</v>
      </c>
      <c r="AG618" s="20">
        <v>4.82</v>
      </c>
      <c r="AH618" s="20">
        <v>18.5</v>
      </c>
      <c r="AI618" s="20">
        <v>26</v>
      </c>
      <c r="AJ618" s="20">
        <v>32.805300000000003</v>
      </c>
      <c r="AK618" s="18">
        <v>6.96</v>
      </c>
      <c r="AL618" s="18">
        <v>18.5</v>
      </c>
      <c r="AM618" s="18">
        <v>37.6</v>
      </c>
      <c r="AN618" s="18">
        <v>52.4619</v>
      </c>
      <c r="AO618" s="2">
        <v>3.66</v>
      </c>
      <c r="AP618" s="2">
        <v>15.6</v>
      </c>
      <c r="AQ618" s="2">
        <v>23.4</v>
      </c>
      <c r="AR618" s="2">
        <v>5.7340999999999998</v>
      </c>
      <c r="AS618" s="2">
        <v>6.54</v>
      </c>
      <c r="AT618" s="2">
        <v>20.7</v>
      </c>
      <c r="AU618" s="2">
        <v>31.5</v>
      </c>
      <c r="AV618" s="2">
        <v>20.6568</v>
      </c>
      <c r="AW618" s="2">
        <v>5.68</v>
      </c>
      <c r="AX618" s="2">
        <v>18.399999999999999</v>
      </c>
      <c r="AY618" s="2">
        <v>30.9</v>
      </c>
      <c r="AZ618" s="2">
        <v>23.394200000000001</v>
      </c>
      <c r="BA618" s="2">
        <v>6.46</v>
      </c>
      <c r="BB618" s="2">
        <v>18.2</v>
      </c>
      <c r="BC618" s="2">
        <v>35.6</v>
      </c>
      <c r="BD618" s="2">
        <v>35.482100000000003</v>
      </c>
      <c r="BE618" s="4" t="str">
        <f t="shared" si="92"/>
        <v>NO APLICA</v>
      </c>
      <c r="BF618" s="4">
        <f t="shared" si="93"/>
        <v>6.1408000000000005</v>
      </c>
      <c r="BG618">
        <f t="shared" si="94"/>
        <v>3.66</v>
      </c>
      <c r="BH618">
        <f t="shared" si="95"/>
        <v>6.54</v>
      </c>
      <c r="BI618">
        <f t="shared" si="96"/>
        <v>6.46</v>
      </c>
      <c r="BJ618">
        <f t="shared" si="97"/>
        <v>6.96</v>
      </c>
      <c r="BK618">
        <f t="shared" si="98"/>
        <v>4.82</v>
      </c>
      <c r="BL618">
        <f t="shared" si="99"/>
        <v>35037.150000000067</v>
      </c>
    </row>
    <row r="619" spans="1:64" x14ac:dyDescent="0.2">
      <c r="A619" s="1">
        <v>617</v>
      </c>
      <c r="B619" s="7" t="s">
        <v>100</v>
      </c>
      <c r="C619" s="3">
        <v>39943</v>
      </c>
      <c r="D619" s="4" t="s">
        <v>626</v>
      </c>
      <c r="E619" s="4" t="s">
        <v>165</v>
      </c>
      <c r="F619" s="5" t="str">
        <f t="shared" si="90"/>
        <v>D</v>
      </c>
      <c r="G619" s="6">
        <v>0.92083333333333339</v>
      </c>
      <c r="H619" s="6">
        <v>4.8611111111111112E-3</v>
      </c>
      <c r="I619" s="85">
        <f t="shared" si="91"/>
        <v>120.99999999999991</v>
      </c>
      <c r="J619" s="86">
        <f>I619*Segmentos!$D$7*(AH619%)*IF(ISNUMBER(AI619),AI619%,0)</f>
        <v>2925489.5999999978</v>
      </c>
      <c r="K619" s="86">
        <f>I619*Segmentos!$D$7*(AL619%)*IF(ISNUMBER(AM619),AM619%,0)</f>
        <v>3267967.9999999977</v>
      </c>
      <c r="L619" s="4"/>
      <c r="M619" s="2">
        <v>6.41</v>
      </c>
      <c r="N619" s="2">
        <v>20.9</v>
      </c>
      <c r="O619" s="2">
        <v>30.7</v>
      </c>
      <c r="P619" s="2">
        <v>90.654600000000002</v>
      </c>
      <c r="Q619" s="2">
        <v>3.5</v>
      </c>
      <c r="R619" s="2">
        <v>14</v>
      </c>
      <c r="S619" s="2">
        <v>25</v>
      </c>
      <c r="T619" s="2">
        <v>8.2533999999999992</v>
      </c>
      <c r="U619" s="2">
        <v>5.25</v>
      </c>
      <c r="V619" s="2">
        <v>18.5</v>
      </c>
      <c r="W619" s="2">
        <v>28.3</v>
      </c>
      <c r="X619" s="2">
        <v>15.557499999999999</v>
      </c>
      <c r="Y619" s="2">
        <v>5.16</v>
      </c>
      <c r="Z619" s="2">
        <v>20</v>
      </c>
      <c r="AA619" s="2">
        <v>25.8</v>
      </c>
      <c r="AB619" s="2">
        <v>21.566299999999998</v>
      </c>
      <c r="AC619" s="2">
        <v>9.75</v>
      </c>
      <c r="AD619" s="2">
        <v>26.8</v>
      </c>
      <c r="AE619" s="2">
        <v>36.5</v>
      </c>
      <c r="AF619" s="2">
        <v>45.277500000000003</v>
      </c>
      <c r="AG619" s="20">
        <v>6.04</v>
      </c>
      <c r="AH619" s="20">
        <v>20.7</v>
      </c>
      <c r="AI619" s="20">
        <v>29.2</v>
      </c>
      <c r="AJ619" s="20">
        <v>40.524700000000003</v>
      </c>
      <c r="AK619" s="18">
        <v>6.74</v>
      </c>
      <c r="AL619" s="18">
        <v>21.1</v>
      </c>
      <c r="AM619" s="18">
        <v>32</v>
      </c>
      <c r="AN619" s="18">
        <v>50.129899999999999</v>
      </c>
      <c r="AO619" s="2">
        <v>3.82</v>
      </c>
      <c r="AP619" s="2">
        <v>16.7</v>
      </c>
      <c r="AQ619" s="2">
        <v>22.9</v>
      </c>
      <c r="AR619" s="2">
        <v>5.8979999999999997</v>
      </c>
      <c r="AS619" s="2">
        <v>4.8600000000000003</v>
      </c>
      <c r="AT619" s="2">
        <v>18</v>
      </c>
      <c r="AU619" s="2">
        <v>27.1</v>
      </c>
      <c r="AV619" s="2">
        <v>15.141400000000001</v>
      </c>
      <c r="AW619" s="2">
        <v>8.52</v>
      </c>
      <c r="AX619" s="2">
        <v>23.6</v>
      </c>
      <c r="AY619" s="2">
        <v>36.1</v>
      </c>
      <c r="AZ619" s="2">
        <v>34.658499999999997</v>
      </c>
      <c r="BA619" s="2">
        <v>6.45</v>
      </c>
      <c r="BB619" s="2">
        <v>21.8</v>
      </c>
      <c r="BC619" s="2">
        <v>29.6</v>
      </c>
      <c r="BD619" s="2">
        <v>34.956699999999998</v>
      </c>
      <c r="BE619" s="4" t="str">
        <f t="shared" si="92"/>
        <v>ENTRETENIDO</v>
      </c>
      <c r="BF619" s="4">
        <f t="shared" si="93"/>
        <v>6.1740000000000004</v>
      </c>
      <c r="BG619">
        <f t="shared" si="94"/>
        <v>3.82</v>
      </c>
      <c r="BH619">
        <f t="shared" si="95"/>
        <v>4.8600000000000003</v>
      </c>
      <c r="BI619">
        <f t="shared" si="96"/>
        <v>8.52</v>
      </c>
      <c r="BJ619">
        <f t="shared" si="97"/>
        <v>6.74</v>
      </c>
      <c r="BK619">
        <f t="shared" si="98"/>
        <v>6.04</v>
      </c>
      <c r="BL619">
        <f t="shared" si="99"/>
        <v>77637.229999999952</v>
      </c>
    </row>
    <row r="620" spans="1:64" x14ac:dyDescent="0.2">
      <c r="A620" s="1">
        <v>618</v>
      </c>
      <c r="B620" s="7" t="s">
        <v>69</v>
      </c>
      <c r="C620" s="3">
        <v>39943</v>
      </c>
      <c r="D620" s="4" t="s">
        <v>3</v>
      </c>
      <c r="E620" s="4" t="s">
        <v>176</v>
      </c>
      <c r="F620" s="5" t="str">
        <f t="shared" si="90"/>
        <v>D</v>
      </c>
      <c r="G620" s="6">
        <v>0.91736111111111107</v>
      </c>
      <c r="H620" s="6">
        <v>0.98888888888888893</v>
      </c>
      <c r="I620" s="85">
        <f t="shared" si="91"/>
        <v>103.00000000000011</v>
      </c>
      <c r="J620" s="86">
        <f>I620*Segmentos!$D$7*(AH620%)*IF(ISNUMBER(AI620),AI620%,0)</f>
        <v>1484477.2000000016</v>
      </c>
      <c r="K620" s="86">
        <f>I620*Segmentos!$D$7*(AL620%)*IF(ISNUMBER(AM620),AM620%,0)</f>
        <v>1018340.4000000011</v>
      </c>
      <c r="L620" s="4"/>
      <c r="M620" s="2">
        <v>3</v>
      </c>
      <c r="N620" s="2">
        <v>12.1</v>
      </c>
      <c r="O620" s="2">
        <v>24.8</v>
      </c>
      <c r="P620" s="2">
        <v>92.796400000000006</v>
      </c>
      <c r="Q620" s="2">
        <v>1.27</v>
      </c>
      <c r="R620" s="2">
        <v>4.5999999999999996</v>
      </c>
      <c r="S620" s="2">
        <v>27.6</v>
      </c>
      <c r="T620" s="2">
        <v>6.5529999999999999</v>
      </c>
      <c r="U620" s="2">
        <v>1.73</v>
      </c>
      <c r="V620" s="2">
        <v>9.8000000000000007</v>
      </c>
      <c r="W620" s="2">
        <v>17.7</v>
      </c>
      <c r="X620" s="2">
        <v>11.1998</v>
      </c>
      <c r="Y620" s="2">
        <v>2.52</v>
      </c>
      <c r="Z620" s="2">
        <v>14.2</v>
      </c>
      <c r="AA620" s="2">
        <v>17.7</v>
      </c>
      <c r="AB620" s="2">
        <v>23.064499999999999</v>
      </c>
      <c r="AC620" s="2">
        <v>5.1100000000000003</v>
      </c>
      <c r="AD620" s="2">
        <v>15.4</v>
      </c>
      <c r="AE620" s="2">
        <v>33.1</v>
      </c>
      <c r="AF620" s="2">
        <v>51.979100000000003</v>
      </c>
      <c r="AG620" s="20">
        <v>3.6</v>
      </c>
      <c r="AH620" s="20">
        <v>13.7</v>
      </c>
      <c r="AI620" s="20">
        <v>26.3</v>
      </c>
      <c r="AJ620" s="20">
        <v>52.841299999999997</v>
      </c>
      <c r="AK620" s="18">
        <v>2.46</v>
      </c>
      <c r="AL620" s="18">
        <v>10.7</v>
      </c>
      <c r="AM620" s="18">
        <v>23.1</v>
      </c>
      <c r="AN620" s="18">
        <v>39.955100000000002</v>
      </c>
      <c r="AO620" s="2">
        <v>5.26</v>
      </c>
      <c r="AP620" s="2">
        <v>15.7</v>
      </c>
      <c r="AQ620" s="2">
        <v>33.6</v>
      </c>
      <c r="AR620" s="2">
        <v>17.801200000000001</v>
      </c>
      <c r="AS620" s="2">
        <v>3.09</v>
      </c>
      <c r="AT620" s="2">
        <v>12.5</v>
      </c>
      <c r="AU620" s="2">
        <v>24.7</v>
      </c>
      <c r="AV620" s="2">
        <v>21.048400000000001</v>
      </c>
      <c r="AW620" s="2">
        <v>2.17</v>
      </c>
      <c r="AX620" s="2">
        <v>11.9</v>
      </c>
      <c r="AY620" s="2">
        <v>18.2</v>
      </c>
      <c r="AZ620" s="2">
        <v>19.270499999999998</v>
      </c>
      <c r="BA620" s="2">
        <v>2.93</v>
      </c>
      <c r="BB620" s="2">
        <v>10.9</v>
      </c>
      <c r="BC620" s="2">
        <v>26.7</v>
      </c>
      <c r="BD620" s="2">
        <v>34.676299999999998</v>
      </c>
      <c r="BE620" s="4" t="str">
        <f t="shared" si="92"/>
        <v>ABURRIDO</v>
      </c>
      <c r="BF620" s="4">
        <f t="shared" si="93"/>
        <v>3.2241999999999997</v>
      </c>
      <c r="BG620">
        <f t="shared" si="94"/>
        <v>5.26</v>
      </c>
      <c r="BH620">
        <f t="shared" si="95"/>
        <v>3.09</v>
      </c>
      <c r="BI620">
        <f t="shared" si="96"/>
        <v>2.93</v>
      </c>
      <c r="BJ620">
        <f t="shared" si="97"/>
        <v>2.46</v>
      </c>
      <c r="BK620">
        <f t="shared" si="98"/>
        <v>3.6</v>
      </c>
      <c r="BL620">
        <f t="shared" si="99"/>
        <v>30908.240000000034</v>
      </c>
    </row>
    <row r="621" spans="1:64" x14ac:dyDescent="0.2">
      <c r="A621" s="1">
        <v>619</v>
      </c>
      <c r="B621" s="7" t="s">
        <v>16</v>
      </c>
      <c r="C621" s="3">
        <v>39943</v>
      </c>
      <c r="D621" s="4" t="s">
        <v>626</v>
      </c>
      <c r="E621" s="4" t="s">
        <v>166</v>
      </c>
      <c r="F621" s="5" t="str">
        <f t="shared" si="90"/>
        <v>D</v>
      </c>
      <c r="G621" s="6">
        <v>0.91527777777777775</v>
      </c>
      <c r="H621" s="6">
        <v>0.91874999999999996</v>
      </c>
      <c r="I621" s="85">
        <f t="shared" si="91"/>
        <v>4.9999999999999822</v>
      </c>
      <c r="J621" s="86">
        <f>I621*Segmentos!$D$7*(AH621%)*IF(ISNUMBER(AI621),AI621%,0)</f>
        <v>128699.99999999952</v>
      </c>
      <c r="K621" s="86">
        <f>I621*Segmentos!$D$7*(AL621%)*IF(ISNUMBER(AM621),AM621%,0)</f>
        <v>128483.99999999952</v>
      </c>
      <c r="L621" s="4"/>
      <c r="M621" s="2">
        <v>6.41</v>
      </c>
      <c r="N621" s="2">
        <v>8.8000000000000007</v>
      </c>
      <c r="O621" s="2">
        <v>73.099999999999994</v>
      </c>
      <c r="P621" s="2">
        <v>95.958600000000004</v>
      </c>
      <c r="Q621" s="2">
        <v>2.02</v>
      </c>
      <c r="R621" s="2">
        <v>3.1</v>
      </c>
      <c r="S621" s="2">
        <v>64.8</v>
      </c>
      <c r="T621" s="2">
        <v>5.0522999999999998</v>
      </c>
      <c r="U621" s="2">
        <v>4.18</v>
      </c>
      <c r="V621" s="2">
        <v>7</v>
      </c>
      <c r="W621" s="2">
        <v>60</v>
      </c>
      <c r="X621" s="2">
        <v>13.0998</v>
      </c>
      <c r="Y621" s="2">
        <v>7.31</v>
      </c>
      <c r="Z621" s="2">
        <v>9.6999999999999993</v>
      </c>
      <c r="AA621" s="2">
        <v>75.2</v>
      </c>
      <c r="AB621" s="2">
        <v>32.282200000000003</v>
      </c>
      <c r="AC621" s="2">
        <v>9.27</v>
      </c>
      <c r="AD621" s="2">
        <v>11.9</v>
      </c>
      <c r="AE621" s="2">
        <v>77.599999999999994</v>
      </c>
      <c r="AF621" s="2">
        <v>45.524299999999997</v>
      </c>
      <c r="AG621" s="20">
        <v>6.44</v>
      </c>
      <c r="AH621" s="20">
        <v>9</v>
      </c>
      <c r="AI621" s="20">
        <v>71.5</v>
      </c>
      <c r="AJ621" s="20">
        <v>45.696100000000001</v>
      </c>
      <c r="AK621" s="18">
        <v>6.39</v>
      </c>
      <c r="AL621" s="18">
        <v>8.6</v>
      </c>
      <c r="AM621" s="18">
        <v>74.7</v>
      </c>
      <c r="AN621" s="18">
        <v>50.262500000000003</v>
      </c>
      <c r="AO621" s="2">
        <v>5.84</v>
      </c>
      <c r="AP621" s="2">
        <v>8.6</v>
      </c>
      <c r="AQ621" s="2">
        <v>67.599999999999994</v>
      </c>
      <c r="AR621" s="2">
        <v>9.5490999999999993</v>
      </c>
      <c r="AS621" s="2">
        <v>6.08</v>
      </c>
      <c r="AT621" s="2">
        <v>8.6</v>
      </c>
      <c r="AU621" s="2">
        <v>70.400000000000006</v>
      </c>
      <c r="AV621" s="2">
        <v>20.035</v>
      </c>
      <c r="AW621" s="2">
        <v>5.75</v>
      </c>
      <c r="AX621" s="2">
        <v>7.8</v>
      </c>
      <c r="AY621" s="2">
        <v>73.599999999999994</v>
      </c>
      <c r="AZ621" s="2">
        <v>24.734100000000002</v>
      </c>
      <c r="BA621" s="2">
        <v>7.27</v>
      </c>
      <c r="BB621" s="2">
        <v>9.6</v>
      </c>
      <c r="BC621" s="2">
        <v>75.599999999999994</v>
      </c>
      <c r="BD621" s="2">
        <v>41.6404</v>
      </c>
      <c r="BE621" s="4" t="str">
        <f t="shared" si="92"/>
        <v>NO APLICA</v>
      </c>
      <c r="BF621" s="4">
        <f t="shared" si="93"/>
        <v>6.4789999999999992</v>
      </c>
      <c r="BG621">
        <f t="shared" si="94"/>
        <v>5.84</v>
      </c>
      <c r="BH621">
        <f t="shared" si="95"/>
        <v>6.08</v>
      </c>
      <c r="BI621">
        <f t="shared" si="96"/>
        <v>7.27</v>
      </c>
      <c r="BJ621">
        <f t="shared" si="97"/>
        <v>6.39</v>
      </c>
      <c r="BK621">
        <f t="shared" si="98"/>
        <v>6.44</v>
      </c>
      <c r="BL621">
        <f t="shared" si="99"/>
        <v>3216.3999999999883</v>
      </c>
    </row>
    <row r="622" spans="1:64" x14ac:dyDescent="0.2">
      <c r="A622" s="1">
        <v>620</v>
      </c>
      <c r="B622" s="7" t="s">
        <v>12</v>
      </c>
      <c r="C622" s="3">
        <v>39944</v>
      </c>
      <c r="D622" s="4" t="s">
        <v>8</v>
      </c>
      <c r="E622" s="4" t="s">
        <v>167</v>
      </c>
      <c r="F622" s="5" t="str">
        <f t="shared" si="90"/>
        <v>L</v>
      </c>
      <c r="G622" s="6">
        <v>0.9159722222222223</v>
      </c>
      <c r="H622" s="6">
        <v>0.98055555555555562</v>
      </c>
      <c r="I622" s="85">
        <f t="shared" si="91"/>
        <v>92.999999999999986</v>
      </c>
      <c r="J622" s="86">
        <f>I622*Segmentos!$D$7*(AH622%)*IF(ISNUMBER(AI622),AI622%,0)</f>
        <v>2582944.7999999993</v>
      </c>
      <c r="K622" s="86">
        <f>I622*Segmentos!$D$7*(AL622%)*IF(ISNUMBER(AM622),AM622%,0)</f>
        <v>2408551.1999999997</v>
      </c>
      <c r="L622" s="4"/>
      <c r="M622" s="2">
        <v>6.7</v>
      </c>
      <c r="N622" s="2">
        <v>21.5</v>
      </c>
      <c r="O622" s="2">
        <v>31.2</v>
      </c>
      <c r="P622" s="2">
        <v>84.114400000000003</v>
      </c>
      <c r="Q622" s="2">
        <v>3.09</v>
      </c>
      <c r="R622" s="2">
        <v>11</v>
      </c>
      <c r="S622" s="2">
        <v>28.2</v>
      </c>
      <c r="T622" s="2">
        <v>6.4733000000000001</v>
      </c>
      <c r="U622" s="2">
        <v>7.04</v>
      </c>
      <c r="V622" s="2">
        <v>21.1</v>
      </c>
      <c r="W622" s="2">
        <v>33.299999999999997</v>
      </c>
      <c r="X622" s="2">
        <v>18.542999999999999</v>
      </c>
      <c r="Y622" s="2">
        <v>6.57</v>
      </c>
      <c r="Z622" s="2">
        <v>24.3</v>
      </c>
      <c r="AA622" s="2">
        <v>27.1</v>
      </c>
      <c r="AB622" s="2">
        <v>24.364699999999999</v>
      </c>
      <c r="AC622" s="2">
        <v>8.43</v>
      </c>
      <c r="AD622" s="2">
        <v>24.5</v>
      </c>
      <c r="AE622" s="2">
        <v>34.4</v>
      </c>
      <c r="AF622" s="2">
        <v>34.733499999999999</v>
      </c>
      <c r="AG622" s="20">
        <v>6.93</v>
      </c>
      <c r="AH622" s="20">
        <v>23.3</v>
      </c>
      <c r="AI622" s="20">
        <v>29.8</v>
      </c>
      <c r="AJ622" s="20">
        <v>41.304299999999998</v>
      </c>
      <c r="AK622" s="18">
        <v>6.49</v>
      </c>
      <c r="AL622" s="18">
        <v>19.8</v>
      </c>
      <c r="AM622" s="18">
        <v>32.700000000000003</v>
      </c>
      <c r="AN622" s="18">
        <v>42.810200000000002</v>
      </c>
      <c r="AO622" s="2">
        <v>2.02</v>
      </c>
      <c r="AP622" s="2">
        <v>13.6</v>
      </c>
      <c r="AQ622" s="2">
        <v>14.8</v>
      </c>
      <c r="AR622" s="2">
        <v>2.7721</v>
      </c>
      <c r="AS622" s="2">
        <v>4.87</v>
      </c>
      <c r="AT622" s="2">
        <v>18.8</v>
      </c>
      <c r="AU622" s="2">
        <v>25.9</v>
      </c>
      <c r="AV622" s="2">
        <v>13.4838</v>
      </c>
      <c r="AW622" s="2">
        <v>4.93</v>
      </c>
      <c r="AX622" s="2">
        <v>21.7</v>
      </c>
      <c r="AY622" s="2">
        <v>22.7</v>
      </c>
      <c r="AZ622" s="2">
        <v>17.815999999999999</v>
      </c>
      <c r="BA622" s="2">
        <v>10.41</v>
      </c>
      <c r="BB622" s="2">
        <v>25</v>
      </c>
      <c r="BC622" s="2">
        <v>41.6</v>
      </c>
      <c r="BD622" s="2">
        <v>50.042499999999997</v>
      </c>
      <c r="BE622" s="4" t="str">
        <f t="shared" si="92"/>
        <v>ENTRETENIDO</v>
      </c>
      <c r="BF622" s="4">
        <f t="shared" si="93"/>
        <v>6.6061999999999994</v>
      </c>
      <c r="BG622">
        <f t="shared" si="94"/>
        <v>2.02</v>
      </c>
      <c r="BH622">
        <f t="shared" si="95"/>
        <v>4.87</v>
      </c>
      <c r="BI622">
        <f t="shared" si="96"/>
        <v>10.41</v>
      </c>
      <c r="BJ622">
        <f t="shared" si="97"/>
        <v>6.49</v>
      </c>
      <c r="BK622">
        <f t="shared" si="98"/>
        <v>6.93</v>
      </c>
      <c r="BL622">
        <f t="shared" si="99"/>
        <v>62384.399999999994</v>
      </c>
    </row>
    <row r="623" spans="1:64" x14ac:dyDescent="0.2">
      <c r="A623" s="1">
        <v>621</v>
      </c>
      <c r="B623" s="7" t="s">
        <v>103</v>
      </c>
      <c r="C623" s="3">
        <v>39944</v>
      </c>
      <c r="D623" s="4" t="s">
        <v>627</v>
      </c>
      <c r="E623" s="4" t="s">
        <v>174</v>
      </c>
      <c r="F623" s="5" t="str">
        <f t="shared" si="90"/>
        <v>L</v>
      </c>
      <c r="G623" s="6">
        <v>0.92708333333333337</v>
      </c>
      <c r="H623" s="6">
        <v>0.94027777777777777</v>
      </c>
      <c r="I623" s="85">
        <f t="shared" si="91"/>
        <v>18.999999999999932</v>
      </c>
      <c r="J623" s="86">
        <f>I623*Segmentos!$D$7*(AH623%)*IF(ISNUMBER(AI623),AI623%,0)</f>
        <v>487859.19999999832</v>
      </c>
      <c r="K623" s="86">
        <f>I623*Segmentos!$D$7*(AL623%)*IF(ISNUMBER(AM623),AM623%,0)</f>
        <v>671231.99999999767</v>
      </c>
      <c r="L623" s="4"/>
      <c r="M623" s="2">
        <v>7.67</v>
      </c>
      <c r="N623" s="2">
        <v>12.8</v>
      </c>
      <c r="O623" s="2">
        <v>59.8</v>
      </c>
      <c r="P623" s="2">
        <v>85.224500000000006</v>
      </c>
      <c r="Q623" s="2">
        <v>4.3600000000000003</v>
      </c>
      <c r="R623" s="2">
        <v>8.6</v>
      </c>
      <c r="S623" s="2">
        <v>50.9</v>
      </c>
      <c r="T623" s="2">
        <v>8.0874000000000006</v>
      </c>
      <c r="U623" s="2">
        <v>6.82</v>
      </c>
      <c r="V623" s="2">
        <v>13.3</v>
      </c>
      <c r="W623" s="2">
        <v>51.2</v>
      </c>
      <c r="X623" s="2">
        <v>15.881</v>
      </c>
      <c r="Y623" s="2">
        <v>8.0500000000000007</v>
      </c>
      <c r="Z623" s="2">
        <v>13.8</v>
      </c>
      <c r="AA623" s="2">
        <v>58.4</v>
      </c>
      <c r="AB623" s="2">
        <v>26.398499999999999</v>
      </c>
      <c r="AC623" s="2">
        <v>9.56</v>
      </c>
      <c r="AD623" s="2">
        <v>13.8</v>
      </c>
      <c r="AE623" s="2">
        <v>69.099999999999994</v>
      </c>
      <c r="AF623" s="2">
        <v>34.857599999999998</v>
      </c>
      <c r="AG623" s="20">
        <v>6.43</v>
      </c>
      <c r="AH623" s="20">
        <v>11.8</v>
      </c>
      <c r="AI623" s="20">
        <v>54.4</v>
      </c>
      <c r="AJ623" s="20">
        <v>33.859699999999997</v>
      </c>
      <c r="AK623" s="18">
        <v>8.8000000000000007</v>
      </c>
      <c r="AL623" s="18">
        <v>13.8</v>
      </c>
      <c r="AM623" s="18">
        <v>64</v>
      </c>
      <c r="AN623" s="18">
        <v>51.364800000000002</v>
      </c>
      <c r="AO623" s="2">
        <v>4.3499999999999996</v>
      </c>
      <c r="AP623" s="2">
        <v>10.1</v>
      </c>
      <c r="AQ623" s="2">
        <v>43.1</v>
      </c>
      <c r="AR623" s="2">
        <v>5.2847999999999997</v>
      </c>
      <c r="AS623" s="2">
        <v>8.4</v>
      </c>
      <c r="AT623" s="2">
        <v>14</v>
      </c>
      <c r="AU623" s="2">
        <v>59.8</v>
      </c>
      <c r="AV623" s="2">
        <v>20.542200000000001</v>
      </c>
      <c r="AW623" s="2">
        <v>6.93</v>
      </c>
      <c r="AX623" s="2">
        <v>12.2</v>
      </c>
      <c r="AY623" s="2">
        <v>57</v>
      </c>
      <c r="AZ623" s="2">
        <v>22.1328</v>
      </c>
      <c r="BA623" s="2">
        <v>8.76</v>
      </c>
      <c r="BB623" s="2">
        <v>13.4</v>
      </c>
      <c r="BC623" s="2">
        <v>65.3</v>
      </c>
      <c r="BD623" s="2">
        <v>37.264699999999998</v>
      </c>
      <c r="BE623" s="4" t="str">
        <f t="shared" si="92"/>
        <v>NO APLICA</v>
      </c>
      <c r="BF623" s="4">
        <f t="shared" si="93"/>
        <v>7.9934000000000012</v>
      </c>
      <c r="BG623">
        <f t="shared" si="94"/>
        <v>4.3499999999999996</v>
      </c>
      <c r="BH623">
        <f t="shared" si="95"/>
        <v>8.4</v>
      </c>
      <c r="BI623">
        <f t="shared" si="96"/>
        <v>8.76</v>
      </c>
      <c r="BJ623">
        <f t="shared" si="97"/>
        <v>8.8000000000000007</v>
      </c>
      <c r="BK623">
        <f t="shared" si="98"/>
        <v>6.43</v>
      </c>
      <c r="BL623">
        <f t="shared" si="99"/>
        <v>14543.359999999948</v>
      </c>
    </row>
    <row r="624" spans="1:64" x14ac:dyDescent="0.2">
      <c r="A624" s="1">
        <v>622</v>
      </c>
      <c r="B624" s="7" t="s">
        <v>15</v>
      </c>
      <c r="C624" s="3">
        <v>39944</v>
      </c>
      <c r="D624" s="4" t="s">
        <v>626</v>
      </c>
      <c r="E624" s="4" t="s">
        <v>164</v>
      </c>
      <c r="F624" s="5" t="str">
        <f t="shared" si="90"/>
        <v>L</v>
      </c>
      <c r="G624" s="6">
        <v>0.875</v>
      </c>
      <c r="H624" s="6">
        <v>0.91388888888888886</v>
      </c>
      <c r="I624" s="85">
        <f t="shared" si="91"/>
        <v>55.999999999999957</v>
      </c>
      <c r="J624" s="86">
        <f>I624*Segmentos!$D$7*(AH624%)*IF(ISNUMBER(AI624),AI624%,0)</f>
        <v>1697359.9999999984</v>
      </c>
      <c r="K624" s="86">
        <f>I624*Segmentos!$D$7*(AL624%)*IF(ISNUMBER(AM624),AM624%,0)</f>
        <v>2073523.1999999983</v>
      </c>
      <c r="L624" s="4"/>
      <c r="M624" s="2">
        <v>8.44</v>
      </c>
      <c r="N624" s="2">
        <v>18.899999999999999</v>
      </c>
      <c r="O624" s="2">
        <v>44.6</v>
      </c>
      <c r="P624" s="2">
        <v>84.916700000000006</v>
      </c>
      <c r="Q624" s="2">
        <v>3.46</v>
      </c>
      <c r="R624" s="2">
        <v>11.1</v>
      </c>
      <c r="S624" s="2">
        <v>31.1</v>
      </c>
      <c r="T624" s="2">
        <v>5.7990000000000004</v>
      </c>
      <c r="U624" s="2">
        <v>7.49</v>
      </c>
      <c r="V624" s="2">
        <v>14.5</v>
      </c>
      <c r="W624" s="2">
        <v>51.7</v>
      </c>
      <c r="X624" s="2">
        <v>15.796200000000001</v>
      </c>
      <c r="Y624" s="2">
        <v>7.95</v>
      </c>
      <c r="Z624" s="2">
        <v>20.2</v>
      </c>
      <c r="AA624" s="2">
        <v>39.4</v>
      </c>
      <c r="AB624" s="2">
        <v>23.618300000000001</v>
      </c>
      <c r="AC624" s="2">
        <v>12.02</v>
      </c>
      <c r="AD624" s="2">
        <v>24.6</v>
      </c>
      <c r="AE624" s="2">
        <v>48.9</v>
      </c>
      <c r="AF624" s="2">
        <v>39.703099999999999</v>
      </c>
      <c r="AG624" s="20">
        <v>7.56</v>
      </c>
      <c r="AH624" s="20">
        <v>17.5</v>
      </c>
      <c r="AI624" s="20">
        <v>43.3</v>
      </c>
      <c r="AJ624" s="20">
        <v>36.061500000000002</v>
      </c>
      <c r="AK624" s="18">
        <v>9.24</v>
      </c>
      <c r="AL624" s="18">
        <v>20.3</v>
      </c>
      <c r="AM624" s="18">
        <v>45.6</v>
      </c>
      <c r="AN624" s="18">
        <v>48.855200000000004</v>
      </c>
      <c r="AO624" s="2">
        <v>7.94</v>
      </c>
      <c r="AP624" s="2">
        <v>18.5</v>
      </c>
      <c r="AQ624" s="2">
        <v>43</v>
      </c>
      <c r="AR624" s="2">
        <v>8.7227999999999994</v>
      </c>
      <c r="AS624" s="2">
        <v>6.88</v>
      </c>
      <c r="AT624" s="2">
        <v>16.7</v>
      </c>
      <c r="AU624" s="2">
        <v>41.1</v>
      </c>
      <c r="AV624" s="2">
        <v>15.2409</v>
      </c>
      <c r="AW624" s="2">
        <v>7.95</v>
      </c>
      <c r="AX624" s="2">
        <v>17.5</v>
      </c>
      <c r="AY624" s="2">
        <v>45.4</v>
      </c>
      <c r="AZ624" s="2">
        <v>22.9876</v>
      </c>
      <c r="BA624" s="2">
        <v>9.86</v>
      </c>
      <c r="BB624" s="2">
        <v>21.4</v>
      </c>
      <c r="BC624" s="2">
        <v>46</v>
      </c>
      <c r="BD624" s="2">
        <v>37.965400000000002</v>
      </c>
      <c r="BE624" s="4" t="str">
        <f t="shared" si="92"/>
        <v>NO APLICA</v>
      </c>
      <c r="BF624" s="4">
        <f t="shared" si="93"/>
        <v>8.2175999999999991</v>
      </c>
      <c r="BG624">
        <f t="shared" si="94"/>
        <v>7.94</v>
      </c>
      <c r="BH624">
        <f t="shared" si="95"/>
        <v>6.88</v>
      </c>
      <c r="BI624">
        <f t="shared" si="96"/>
        <v>9.86</v>
      </c>
      <c r="BJ624">
        <f t="shared" si="97"/>
        <v>9.24</v>
      </c>
      <c r="BK624">
        <f t="shared" si="98"/>
        <v>7.56</v>
      </c>
      <c r="BL624">
        <f t="shared" si="99"/>
        <v>47204.639999999963</v>
      </c>
    </row>
    <row r="625" spans="1:64" x14ac:dyDescent="0.2">
      <c r="A625" s="1">
        <v>623</v>
      </c>
      <c r="B625" s="7" t="s">
        <v>7</v>
      </c>
      <c r="C625" s="3">
        <v>39944</v>
      </c>
      <c r="D625" s="4" t="s">
        <v>3</v>
      </c>
      <c r="E625" s="4" t="s">
        <v>167</v>
      </c>
      <c r="F625" s="5" t="str">
        <f t="shared" si="90"/>
        <v>L</v>
      </c>
      <c r="G625" s="6">
        <v>0.91736111111111107</v>
      </c>
      <c r="H625" s="6">
        <v>0.96527777777777779</v>
      </c>
      <c r="I625" s="85">
        <f t="shared" si="91"/>
        <v>69.000000000000071</v>
      </c>
      <c r="J625" s="86">
        <f>I625*Segmentos!$D$7*(AH625%)*IF(ISNUMBER(AI625),AI625%,0)</f>
        <v>846547.20000000088</v>
      </c>
      <c r="K625" s="86">
        <f>I625*Segmentos!$D$7*(AL625%)*IF(ISNUMBER(AM625),AM625%,0)</f>
        <v>1155612.0000000014</v>
      </c>
      <c r="L625" s="4"/>
      <c r="M625" s="2">
        <v>3.65</v>
      </c>
      <c r="N625" s="2">
        <v>15</v>
      </c>
      <c r="O625" s="2">
        <v>24.3</v>
      </c>
      <c r="P625" s="2">
        <v>89.665499999999994</v>
      </c>
      <c r="Q625" s="2">
        <v>2.0099999999999998</v>
      </c>
      <c r="R625" s="2">
        <v>6.3</v>
      </c>
      <c r="S625" s="2">
        <v>31.8</v>
      </c>
      <c r="T625" s="2">
        <v>8.2547999999999995</v>
      </c>
      <c r="U625" s="2">
        <v>2.3199999999999998</v>
      </c>
      <c r="V625" s="2">
        <v>13.4</v>
      </c>
      <c r="W625" s="2">
        <v>17.3</v>
      </c>
      <c r="X625" s="2">
        <v>11.942399999999999</v>
      </c>
      <c r="Y625" s="2">
        <v>3.23</v>
      </c>
      <c r="Z625" s="2">
        <v>14.3</v>
      </c>
      <c r="AA625" s="2">
        <v>22.7</v>
      </c>
      <c r="AB625" s="2">
        <v>23.443000000000001</v>
      </c>
      <c r="AC625" s="2">
        <v>5.71</v>
      </c>
      <c r="AD625" s="2">
        <v>21.1</v>
      </c>
      <c r="AE625" s="2">
        <v>27</v>
      </c>
      <c r="AF625" s="2">
        <v>46.025300000000001</v>
      </c>
      <c r="AG625" s="20">
        <v>3.06</v>
      </c>
      <c r="AH625" s="20">
        <v>14.2</v>
      </c>
      <c r="AI625" s="20">
        <v>21.6</v>
      </c>
      <c r="AJ625" s="20">
        <v>35.645499999999998</v>
      </c>
      <c r="AK625" s="18">
        <v>4.1900000000000004</v>
      </c>
      <c r="AL625" s="18">
        <v>15.8</v>
      </c>
      <c r="AM625" s="18">
        <v>26.5</v>
      </c>
      <c r="AN625" s="18">
        <v>54.02</v>
      </c>
      <c r="AO625" s="2">
        <v>1.37</v>
      </c>
      <c r="AP625" s="2">
        <v>7.1</v>
      </c>
      <c r="AQ625" s="2">
        <v>19.3</v>
      </c>
      <c r="AR625" s="2">
        <v>3.6766999999999999</v>
      </c>
      <c r="AS625" s="2">
        <v>1.74</v>
      </c>
      <c r="AT625" s="2">
        <v>11.5</v>
      </c>
      <c r="AU625" s="2">
        <v>15.1</v>
      </c>
      <c r="AV625" s="2">
        <v>9.3930000000000007</v>
      </c>
      <c r="AW625" s="2">
        <v>2.58</v>
      </c>
      <c r="AX625" s="2">
        <v>14.6</v>
      </c>
      <c r="AY625" s="2">
        <v>17.7</v>
      </c>
      <c r="AZ625" s="2">
        <v>18.242100000000001</v>
      </c>
      <c r="BA625" s="2">
        <v>6.21</v>
      </c>
      <c r="BB625" s="2">
        <v>19.600000000000001</v>
      </c>
      <c r="BC625" s="2">
        <v>31.7</v>
      </c>
      <c r="BD625" s="2">
        <v>58.353700000000003</v>
      </c>
      <c r="BE625" s="4" t="str">
        <f t="shared" si="92"/>
        <v>ABURRIDO</v>
      </c>
      <c r="BF625" s="4">
        <f t="shared" si="93"/>
        <v>3.4436</v>
      </c>
      <c r="BG625">
        <f t="shared" si="94"/>
        <v>1.37</v>
      </c>
      <c r="BH625">
        <f t="shared" si="95"/>
        <v>1.74</v>
      </c>
      <c r="BI625">
        <f t="shared" si="96"/>
        <v>6.21</v>
      </c>
      <c r="BJ625">
        <f t="shared" si="97"/>
        <v>4.1900000000000004</v>
      </c>
      <c r="BK625">
        <f t="shared" si="98"/>
        <v>3.06</v>
      </c>
      <c r="BL625">
        <f t="shared" si="99"/>
        <v>25150.500000000029</v>
      </c>
    </row>
    <row r="626" spans="1:64" x14ac:dyDescent="0.2">
      <c r="A626" s="1">
        <v>624</v>
      </c>
      <c r="B626" s="7" t="s">
        <v>5</v>
      </c>
      <c r="C626" s="3">
        <v>39944</v>
      </c>
      <c r="D626" s="4" t="s">
        <v>3</v>
      </c>
      <c r="E626" s="4" t="s">
        <v>164</v>
      </c>
      <c r="F626" s="5" t="str">
        <f t="shared" si="90"/>
        <v>L</v>
      </c>
      <c r="G626" s="6">
        <v>0.87430555555555556</v>
      </c>
      <c r="H626" s="6">
        <v>0.91736111111111107</v>
      </c>
      <c r="I626" s="85">
        <f t="shared" si="91"/>
        <v>61.999999999999943</v>
      </c>
      <c r="J626" s="86">
        <f>I626*Segmentos!$D$7*(AH626%)*IF(ISNUMBER(AI626),AI626%,0)</f>
        <v>1702643.9999999984</v>
      </c>
      <c r="K626" s="86">
        <f>I626*Segmentos!$D$7*(AL626%)*IF(ISNUMBER(AM626),AM626%,0)</f>
        <v>1936135.9999999986</v>
      </c>
      <c r="L626" s="4"/>
      <c r="M626" s="2">
        <v>7.37</v>
      </c>
      <c r="N626" s="2">
        <v>19.2</v>
      </c>
      <c r="O626" s="2">
        <v>38.4</v>
      </c>
      <c r="P626" s="2">
        <v>82.826899999999995</v>
      </c>
      <c r="Q626" s="2">
        <v>3.97</v>
      </c>
      <c r="R626" s="2">
        <v>11.6</v>
      </c>
      <c r="S626" s="2">
        <v>34.1</v>
      </c>
      <c r="T626" s="2">
        <v>7.4370000000000003</v>
      </c>
      <c r="U626" s="2">
        <v>5.36</v>
      </c>
      <c r="V626" s="2">
        <v>14.8</v>
      </c>
      <c r="W626" s="2">
        <v>36.1</v>
      </c>
      <c r="X626" s="2">
        <v>12.6168</v>
      </c>
      <c r="Y626" s="2">
        <v>7.05</v>
      </c>
      <c r="Z626" s="2">
        <v>22.5</v>
      </c>
      <c r="AA626" s="2">
        <v>31.4</v>
      </c>
      <c r="AB626" s="2">
        <v>23.390999999999998</v>
      </c>
      <c r="AC626" s="2">
        <v>10.68</v>
      </c>
      <c r="AD626" s="2">
        <v>22.9</v>
      </c>
      <c r="AE626" s="2">
        <v>46.7</v>
      </c>
      <c r="AF626" s="2">
        <v>39.382100000000001</v>
      </c>
      <c r="AG626" s="20">
        <v>6.87</v>
      </c>
      <c r="AH626" s="20">
        <v>19.899999999999999</v>
      </c>
      <c r="AI626" s="20">
        <v>34.5</v>
      </c>
      <c r="AJ626" s="20">
        <v>36.6021</v>
      </c>
      <c r="AK626" s="18">
        <v>7.83</v>
      </c>
      <c r="AL626" s="18">
        <v>18.5</v>
      </c>
      <c r="AM626" s="18">
        <v>42.2</v>
      </c>
      <c r="AN626" s="18">
        <v>46.224800000000002</v>
      </c>
      <c r="AO626" s="2">
        <v>3.46</v>
      </c>
      <c r="AP626" s="2">
        <v>12.6</v>
      </c>
      <c r="AQ626" s="2">
        <v>27.6</v>
      </c>
      <c r="AR626" s="2">
        <v>4.2488999999999999</v>
      </c>
      <c r="AS626" s="2">
        <v>4.3499999999999996</v>
      </c>
      <c r="AT626" s="2">
        <v>17.100000000000001</v>
      </c>
      <c r="AU626" s="2">
        <v>25.4</v>
      </c>
      <c r="AV626" s="2">
        <v>10.7576</v>
      </c>
      <c r="AW626" s="2">
        <v>6.35</v>
      </c>
      <c r="AX626" s="2">
        <v>19.2</v>
      </c>
      <c r="AY626" s="2">
        <v>33.1</v>
      </c>
      <c r="AZ626" s="2">
        <v>20.492699999999999</v>
      </c>
      <c r="BA626" s="2">
        <v>11</v>
      </c>
      <c r="BB626" s="2">
        <v>22.3</v>
      </c>
      <c r="BC626" s="2">
        <v>49.3</v>
      </c>
      <c r="BD626" s="2">
        <v>47.3277</v>
      </c>
      <c r="BE626" s="4" t="str">
        <f t="shared" si="92"/>
        <v>NO APLICA</v>
      </c>
      <c r="BF626" s="4">
        <f t="shared" si="93"/>
        <v>6.8751999999999995</v>
      </c>
      <c r="BG626">
        <f t="shared" si="94"/>
        <v>3.46</v>
      </c>
      <c r="BH626">
        <f t="shared" si="95"/>
        <v>4.3499999999999996</v>
      </c>
      <c r="BI626">
        <f t="shared" si="96"/>
        <v>11</v>
      </c>
      <c r="BJ626">
        <f t="shared" si="97"/>
        <v>7.83</v>
      </c>
      <c r="BK626">
        <f t="shared" si="98"/>
        <v>6.87</v>
      </c>
      <c r="BL626">
        <f t="shared" si="99"/>
        <v>45711.359999999957</v>
      </c>
    </row>
    <row r="627" spans="1:64" x14ac:dyDescent="0.2">
      <c r="A627" s="1">
        <v>625</v>
      </c>
      <c r="B627" s="7" t="s">
        <v>18</v>
      </c>
      <c r="C627" s="3">
        <v>39944</v>
      </c>
      <c r="D627" s="4" t="s">
        <v>17</v>
      </c>
      <c r="E627" s="4" t="s">
        <v>168</v>
      </c>
      <c r="F627" s="5" t="str">
        <f t="shared" si="90"/>
        <v>L</v>
      </c>
      <c r="G627" s="6">
        <v>0.83333333333333337</v>
      </c>
      <c r="H627" s="6">
        <v>0.9145833333333333</v>
      </c>
      <c r="I627" s="85">
        <f t="shared" si="91"/>
        <v>116.9999999999999</v>
      </c>
      <c r="J627" s="86">
        <f>I627*Segmentos!$D$7*(AH627%)*IF(ISNUMBER(AI627),AI627%,0)</f>
        <v>540727.1999999996</v>
      </c>
      <c r="K627" s="86">
        <f>I627*Segmentos!$D$7*(AL627%)*IF(ISNUMBER(AM627),AM627%,0)</f>
        <v>599180.39999999944</v>
      </c>
      <c r="L627" s="4" t="s">
        <v>268</v>
      </c>
      <c r="M627" s="2">
        <v>1.21</v>
      </c>
      <c r="N627" s="2">
        <v>4.0999999999999996</v>
      </c>
      <c r="O627" s="2">
        <v>29.4</v>
      </c>
      <c r="P627" s="2">
        <v>99.2624</v>
      </c>
      <c r="Q627" s="2">
        <v>0</v>
      </c>
      <c r="R627" s="2">
        <v>0.4</v>
      </c>
      <c r="S627" s="2">
        <v>0.9</v>
      </c>
      <c r="T627" s="2">
        <v>5.0999999999999997E-2</v>
      </c>
      <c r="U627" s="2">
        <v>0.45</v>
      </c>
      <c r="V627" s="2">
        <v>0.7</v>
      </c>
      <c r="W627" s="2">
        <v>60.8</v>
      </c>
      <c r="X627" s="2">
        <v>7.7420999999999998</v>
      </c>
      <c r="Y627" s="2">
        <v>0.51</v>
      </c>
      <c r="Z627" s="2">
        <v>3.7</v>
      </c>
      <c r="AA627" s="2">
        <v>14</v>
      </c>
      <c r="AB627" s="2">
        <v>12.3672</v>
      </c>
      <c r="AC627" s="2">
        <v>2.95</v>
      </c>
      <c r="AD627" s="2">
        <v>8.6</v>
      </c>
      <c r="AE627" s="2">
        <v>34.299999999999997</v>
      </c>
      <c r="AF627" s="2">
        <v>79.102099999999993</v>
      </c>
      <c r="AG627" s="20">
        <v>1.1499999999999999</v>
      </c>
      <c r="AH627" s="20">
        <v>5.3</v>
      </c>
      <c r="AI627" s="20">
        <v>21.8</v>
      </c>
      <c r="AJ627" s="20">
        <v>44.657800000000002</v>
      </c>
      <c r="AK627" s="18">
        <v>1.27</v>
      </c>
      <c r="AL627" s="18">
        <v>3.1</v>
      </c>
      <c r="AM627" s="18">
        <v>41.3</v>
      </c>
      <c r="AN627" s="18">
        <v>54.604599999999998</v>
      </c>
      <c r="AO627" s="2">
        <v>0.05</v>
      </c>
      <c r="AP627" s="2">
        <v>1</v>
      </c>
      <c r="AQ627" s="2">
        <v>4.8</v>
      </c>
      <c r="AR627" s="2">
        <v>0.44350000000000001</v>
      </c>
      <c r="AS627" s="2">
        <v>0.12</v>
      </c>
      <c r="AT627" s="2">
        <v>0.9</v>
      </c>
      <c r="AU627" s="2">
        <v>12.6</v>
      </c>
      <c r="AV627" s="2">
        <v>2.1356999999999999</v>
      </c>
      <c r="AW627" s="2">
        <v>0.97</v>
      </c>
      <c r="AX627" s="2">
        <v>3.2</v>
      </c>
      <c r="AY627" s="2">
        <v>30.4</v>
      </c>
      <c r="AZ627" s="2">
        <v>22.909600000000001</v>
      </c>
      <c r="BA627" s="2">
        <v>2.36</v>
      </c>
      <c r="BB627" s="2">
        <v>7.5</v>
      </c>
      <c r="BC627" s="2">
        <v>31.3</v>
      </c>
      <c r="BD627" s="2">
        <v>73.773499999999999</v>
      </c>
      <c r="BE627" s="4" t="str">
        <f t="shared" si="92"/>
        <v>ABURRIDO</v>
      </c>
      <c r="BF627" s="4">
        <f t="shared" si="93"/>
        <v>1.0054000000000001</v>
      </c>
      <c r="BG627">
        <f t="shared" si="94"/>
        <v>0.05</v>
      </c>
      <c r="BH627">
        <f t="shared" si="95"/>
        <v>0.12</v>
      </c>
      <c r="BI627">
        <f t="shared" si="96"/>
        <v>2.36</v>
      </c>
      <c r="BJ627">
        <f t="shared" si="97"/>
        <v>1.27</v>
      </c>
      <c r="BK627">
        <f t="shared" si="98"/>
        <v>1.1499999999999999</v>
      </c>
      <c r="BL627">
        <f t="shared" si="99"/>
        <v>14103.179999999986</v>
      </c>
    </row>
    <row r="628" spans="1:64" x14ac:dyDescent="0.2">
      <c r="A628" s="1">
        <v>626</v>
      </c>
      <c r="B628" s="7" t="s">
        <v>9</v>
      </c>
      <c r="C628" s="3">
        <v>39944</v>
      </c>
      <c r="D628" s="4" t="s">
        <v>8</v>
      </c>
      <c r="E628" s="4" t="s">
        <v>168</v>
      </c>
      <c r="F628" s="5" t="str">
        <f t="shared" si="90"/>
        <v>L</v>
      </c>
      <c r="G628" s="6">
        <v>0.78819444444444453</v>
      </c>
      <c r="H628" s="6">
        <v>0.87361111111111101</v>
      </c>
      <c r="I628" s="85">
        <f t="shared" si="91"/>
        <v>122.99999999999972</v>
      </c>
      <c r="J628" s="86">
        <f>I628*Segmentos!$D$7*(AH628%)*IF(ISNUMBER(AI628),AI628%,0)</f>
        <v>2221675.1999999946</v>
      </c>
      <c r="K628" s="86">
        <f>I628*Segmentos!$D$7*(AL628%)*IF(ISNUMBER(AM628),AM628%,0)</f>
        <v>2199043.1999999951</v>
      </c>
      <c r="L628" s="4" t="s">
        <v>267</v>
      </c>
      <c r="M628" s="2">
        <v>4.4800000000000004</v>
      </c>
      <c r="N628" s="2">
        <v>15.3</v>
      </c>
      <c r="O628" s="2">
        <v>29.3</v>
      </c>
      <c r="P628" s="2">
        <v>87.7624</v>
      </c>
      <c r="Q628" s="2">
        <v>1.1000000000000001</v>
      </c>
      <c r="R628" s="2">
        <v>7.7</v>
      </c>
      <c r="S628" s="2">
        <v>14.2</v>
      </c>
      <c r="T628" s="2">
        <v>3.5943000000000001</v>
      </c>
      <c r="U628" s="2">
        <v>2.38</v>
      </c>
      <c r="V628" s="2">
        <v>10.8</v>
      </c>
      <c r="W628" s="2">
        <v>22</v>
      </c>
      <c r="X628" s="2">
        <v>9.7616999999999994</v>
      </c>
      <c r="Y628" s="2">
        <v>5.61</v>
      </c>
      <c r="Z628" s="2">
        <v>18.399999999999999</v>
      </c>
      <c r="AA628" s="2">
        <v>30.5</v>
      </c>
      <c r="AB628" s="2">
        <v>32.438099999999999</v>
      </c>
      <c r="AC628" s="2">
        <v>6.53</v>
      </c>
      <c r="AD628" s="2">
        <v>19.2</v>
      </c>
      <c r="AE628" s="2">
        <v>34</v>
      </c>
      <c r="AF628" s="2">
        <v>41.968299999999999</v>
      </c>
      <c r="AG628" s="20">
        <v>4.51</v>
      </c>
      <c r="AH628" s="20">
        <v>15.9</v>
      </c>
      <c r="AI628" s="20">
        <v>28.4</v>
      </c>
      <c r="AJ628" s="20">
        <v>41.8795</v>
      </c>
      <c r="AK628" s="18">
        <v>4.46</v>
      </c>
      <c r="AL628" s="18">
        <v>14.8</v>
      </c>
      <c r="AM628" s="18">
        <v>30.2</v>
      </c>
      <c r="AN628" s="18">
        <v>45.882899999999999</v>
      </c>
      <c r="AO628" s="2">
        <v>0.88</v>
      </c>
      <c r="AP628" s="2">
        <v>6.3</v>
      </c>
      <c r="AQ628" s="2">
        <v>14</v>
      </c>
      <c r="AR628" s="2">
        <v>1.8898999999999999</v>
      </c>
      <c r="AS628" s="2">
        <v>2.91</v>
      </c>
      <c r="AT628" s="2">
        <v>10.4</v>
      </c>
      <c r="AU628" s="2">
        <v>28.1</v>
      </c>
      <c r="AV628" s="2">
        <v>12.5395</v>
      </c>
      <c r="AW628" s="2">
        <v>4.6500000000000004</v>
      </c>
      <c r="AX628" s="2">
        <v>15</v>
      </c>
      <c r="AY628" s="2">
        <v>31</v>
      </c>
      <c r="AZ628" s="2">
        <v>26.1708</v>
      </c>
      <c r="BA628" s="2">
        <v>6.29</v>
      </c>
      <c r="BB628" s="2">
        <v>20.9</v>
      </c>
      <c r="BC628" s="2">
        <v>30.1</v>
      </c>
      <c r="BD628" s="2">
        <v>47.162199999999999</v>
      </c>
      <c r="BE628" s="4" t="str">
        <f t="shared" si="92"/>
        <v>ABURRIDO</v>
      </c>
      <c r="BF628" s="4">
        <f t="shared" si="93"/>
        <v>4.0349999999999993</v>
      </c>
      <c r="BG628">
        <f t="shared" si="94"/>
        <v>0.88</v>
      </c>
      <c r="BH628">
        <f t="shared" si="95"/>
        <v>2.91</v>
      </c>
      <c r="BI628">
        <f t="shared" si="96"/>
        <v>6.29</v>
      </c>
      <c r="BJ628">
        <f t="shared" si="97"/>
        <v>4.46</v>
      </c>
      <c r="BK628">
        <f t="shared" si="98"/>
        <v>4.51</v>
      </c>
      <c r="BL628">
        <f t="shared" si="99"/>
        <v>55139.669999999875</v>
      </c>
    </row>
    <row r="629" spans="1:64" x14ac:dyDescent="0.2">
      <c r="A629" s="1">
        <v>627</v>
      </c>
      <c r="B629" s="7" t="s">
        <v>1</v>
      </c>
      <c r="C629" s="3">
        <v>39944</v>
      </c>
      <c r="D629" s="4" t="s">
        <v>627</v>
      </c>
      <c r="E629" s="4" t="s">
        <v>163</v>
      </c>
      <c r="F629" s="5" t="str">
        <f t="shared" si="90"/>
        <v>L</v>
      </c>
      <c r="G629" s="6">
        <v>0.84861111111111109</v>
      </c>
      <c r="H629" s="6">
        <v>0.88402777777777775</v>
      </c>
      <c r="I629" s="85">
        <f t="shared" si="91"/>
        <v>50.999999999999979</v>
      </c>
      <c r="J629" s="86">
        <f>I629*Segmentos!$D$7*(AH629%)*IF(ISNUMBER(AI629),AI629%,0)</f>
        <v>600188.39999999979</v>
      </c>
      <c r="K629" s="86">
        <f>I629*Segmentos!$D$7*(AL629%)*IF(ISNUMBER(AM629),AM629%,0)</f>
        <v>1144439.9999999998</v>
      </c>
      <c r="L629" s="4"/>
      <c r="M629" s="2">
        <v>4.34</v>
      </c>
      <c r="N629" s="2">
        <v>8.1999999999999993</v>
      </c>
      <c r="O629" s="2">
        <v>52.7</v>
      </c>
      <c r="P629" s="2">
        <v>77.404700000000005</v>
      </c>
      <c r="Q629" s="2">
        <v>4.2699999999999996</v>
      </c>
      <c r="R629" s="2">
        <v>6.7</v>
      </c>
      <c r="S629" s="2">
        <v>64.099999999999994</v>
      </c>
      <c r="T629" s="2">
        <v>12.7157</v>
      </c>
      <c r="U629" s="2">
        <v>4.24</v>
      </c>
      <c r="V629" s="2">
        <v>8.9</v>
      </c>
      <c r="W629" s="2">
        <v>47.7</v>
      </c>
      <c r="X629" s="2">
        <v>15.8695</v>
      </c>
      <c r="Y629" s="2">
        <v>4.22</v>
      </c>
      <c r="Z629" s="2">
        <v>8.6</v>
      </c>
      <c r="AA629" s="2">
        <v>48.7</v>
      </c>
      <c r="AB629" s="2">
        <v>22.2075</v>
      </c>
      <c r="AC629" s="2">
        <v>4.54</v>
      </c>
      <c r="AD629" s="2">
        <v>8.3000000000000007</v>
      </c>
      <c r="AE629" s="2">
        <v>55.1</v>
      </c>
      <c r="AF629" s="2">
        <v>26.612100000000002</v>
      </c>
      <c r="AG629" s="20">
        <v>2.94</v>
      </c>
      <c r="AH629" s="20">
        <v>6.3</v>
      </c>
      <c r="AI629" s="20">
        <v>46.7</v>
      </c>
      <c r="AJ629" s="20">
        <v>24.895299999999999</v>
      </c>
      <c r="AK629" s="18">
        <v>5.6</v>
      </c>
      <c r="AL629" s="18">
        <v>10</v>
      </c>
      <c r="AM629" s="18">
        <v>56.1</v>
      </c>
      <c r="AN629" s="18">
        <v>52.509399999999999</v>
      </c>
      <c r="AO629" s="2">
        <v>2.86</v>
      </c>
      <c r="AP629" s="2">
        <v>7</v>
      </c>
      <c r="AQ629" s="2">
        <v>40.700000000000003</v>
      </c>
      <c r="AR629" s="2">
        <v>5.5679999999999996</v>
      </c>
      <c r="AS629" s="2">
        <v>4.83</v>
      </c>
      <c r="AT629" s="2">
        <v>9</v>
      </c>
      <c r="AU629" s="2">
        <v>53.7</v>
      </c>
      <c r="AV629" s="2">
        <v>18.976600000000001</v>
      </c>
      <c r="AW629" s="2">
        <v>4.51</v>
      </c>
      <c r="AX629" s="2">
        <v>6.8</v>
      </c>
      <c r="AY629" s="2">
        <v>66.400000000000006</v>
      </c>
      <c r="AZ629" s="2">
        <v>23.104700000000001</v>
      </c>
      <c r="BA629" s="2">
        <v>4.3600000000000003</v>
      </c>
      <c r="BB629" s="2">
        <v>9.1999999999999993</v>
      </c>
      <c r="BC629" s="2">
        <v>47.1</v>
      </c>
      <c r="BD629" s="2">
        <v>29.755400000000002</v>
      </c>
      <c r="BE629" s="4" t="str">
        <f t="shared" si="92"/>
        <v>NO APLICA</v>
      </c>
      <c r="BF629" s="4">
        <f t="shared" si="93"/>
        <v>4.4781999999999993</v>
      </c>
      <c r="BG629">
        <f t="shared" si="94"/>
        <v>2.86</v>
      </c>
      <c r="BH629">
        <f t="shared" si="95"/>
        <v>4.83</v>
      </c>
      <c r="BI629">
        <f t="shared" si="96"/>
        <v>4.51</v>
      </c>
      <c r="BJ629">
        <f t="shared" si="97"/>
        <v>5.6</v>
      </c>
      <c r="BK629">
        <f t="shared" si="98"/>
        <v>2.94</v>
      </c>
      <c r="BL629">
        <f t="shared" si="99"/>
        <v>22039.139999999989</v>
      </c>
    </row>
    <row r="630" spans="1:64" x14ac:dyDescent="0.2">
      <c r="A630" s="1">
        <v>628</v>
      </c>
      <c r="B630" s="7" t="s">
        <v>36</v>
      </c>
      <c r="C630" s="3">
        <v>39944</v>
      </c>
      <c r="D630" s="4" t="s">
        <v>626</v>
      </c>
      <c r="E630" s="4" t="s">
        <v>163</v>
      </c>
      <c r="F630" s="5" t="str">
        <f t="shared" si="90"/>
        <v>L</v>
      </c>
      <c r="G630" s="6">
        <v>0.91805555555555562</v>
      </c>
      <c r="H630" s="6">
        <v>0.94236111111111109</v>
      </c>
      <c r="I630" s="85">
        <f t="shared" si="91"/>
        <v>34.999999999999872</v>
      </c>
      <c r="J630" s="86">
        <f>I630*Segmentos!$D$7*(AH630%)*IF(ISNUMBER(AI630),AI630%,0)</f>
        <v>1236689.9999999956</v>
      </c>
      <c r="K630" s="86">
        <f>I630*Segmentos!$D$7*(AL630%)*IF(ISNUMBER(AM630),AM630%,0)</f>
        <v>1707327.9999999942</v>
      </c>
      <c r="L630" s="4"/>
      <c r="M630" s="2">
        <v>10.6</v>
      </c>
      <c r="N630" s="2">
        <v>18</v>
      </c>
      <c r="O630" s="2">
        <v>58.9</v>
      </c>
      <c r="P630" s="2">
        <v>79.6173</v>
      </c>
      <c r="Q630" s="2">
        <v>7.84</v>
      </c>
      <c r="R630" s="2">
        <v>14</v>
      </c>
      <c r="S630" s="2">
        <v>56.1</v>
      </c>
      <c r="T630" s="2">
        <v>9.8221000000000007</v>
      </c>
      <c r="U630" s="2">
        <v>10.35</v>
      </c>
      <c r="V630" s="2">
        <v>18.3</v>
      </c>
      <c r="W630" s="2">
        <v>56.5</v>
      </c>
      <c r="X630" s="2">
        <v>16.303699999999999</v>
      </c>
      <c r="Y630" s="2">
        <v>11.13</v>
      </c>
      <c r="Z630" s="2">
        <v>18.100000000000001</v>
      </c>
      <c r="AA630" s="2">
        <v>61.5</v>
      </c>
      <c r="AB630" s="2">
        <v>24.6982</v>
      </c>
      <c r="AC630" s="2">
        <v>11.67</v>
      </c>
      <c r="AD630" s="2">
        <v>19.7</v>
      </c>
      <c r="AE630" s="2">
        <v>59.3</v>
      </c>
      <c r="AF630" s="2">
        <v>28.793299999999999</v>
      </c>
      <c r="AG630" s="20">
        <v>8.83</v>
      </c>
      <c r="AH630" s="20">
        <v>15.1</v>
      </c>
      <c r="AI630" s="20">
        <v>58.5</v>
      </c>
      <c r="AJ630" s="20">
        <v>31.4678</v>
      </c>
      <c r="AK630" s="18">
        <v>12.19</v>
      </c>
      <c r="AL630" s="18">
        <v>20.6</v>
      </c>
      <c r="AM630" s="18">
        <v>59.2</v>
      </c>
      <c r="AN630" s="18">
        <v>48.149500000000003</v>
      </c>
      <c r="AO630" s="2">
        <v>11.31</v>
      </c>
      <c r="AP630" s="2">
        <v>18.3</v>
      </c>
      <c r="AQ630" s="2">
        <v>61.8</v>
      </c>
      <c r="AR630" s="2">
        <v>9.2813999999999997</v>
      </c>
      <c r="AS630" s="2">
        <v>12.5</v>
      </c>
      <c r="AT630" s="2">
        <v>18.600000000000001</v>
      </c>
      <c r="AU630" s="2">
        <v>67</v>
      </c>
      <c r="AV630" s="2">
        <v>20.6797</v>
      </c>
      <c r="AW630" s="2">
        <v>9.1999999999999993</v>
      </c>
      <c r="AX630" s="2">
        <v>17.8</v>
      </c>
      <c r="AY630" s="2">
        <v>51.7</v>
      </c>
      <c r="AZ630" s="2">
        <v>19.872199999999999</v>
      </c>
      <c r="BA630" s="2">
        <v>10.35</v>
      </c>
      <c r="BB630" s="2">
        <v>17.7</v>
      </c>
      <c r="BC630" s="2">
        <v>58.5</v>
      </c>
      <c r="BD630" s="2">
        <v>29.783999999999999</v>
      </c>
      <c r="BE630" s="4" t="str">
        <f t="shared" si="92"/>
        <v>NO APLICA</v>
      </c>
      <c r="BF630" s="4">
        <f t="shared" si="93"/>
        <v>11.405199999999999</v>
      </c>
      <c r="BG630">
        <f t="shared" si="94"/>
        <v>11.31</v>
      </c>
      <c r="BH630">
        <f t="shared" si="95"/>
        <v>12.5</v>
      </c>
      <c r="BI630">
        <f t="shared" si="96"/>
        <v>10.35</v>
      </c>
      <c r="BJ630">
        <f t="shared" si="97"/>
        <v>12.19</v>
      </c>
      <c r="BK630">
        <f t="shared" si="98"/>
        <v>8.83</v>
      </c>
      <c r="BL630">
        <f t="shared" si="99"/>
        <v>37106.999999999862</v>
      </c>
    </row>
    <row r="631" spans="1:64" x14ac:dyDescent="0.2">
      <c r="A631" s="1">
        <v>629</v>
      </c>
      <c r="B631" s="7" t="s">
        <v>88</v>
      </c>
      <c r="C631" s="3">
        <v>39944</v>
      </c>
      <c r="D631" s="4" t="s">
        <v>626</v>
      </c>
      <c r="E631" s="4" t="s">
        <v>163</v>
      </c>
      <c r="F631" s="5" t="str">
        <f t="shared" si="90"/>
        <v>L</v>
      </c>
      <c r="G631" s="6">
        <v>0.91736111111111107</v>
      </c>
      <c r="H631" s="6">
        <v>0.91805555555555562</v>
      </c>
      <c r="I631" s="85">
        <f t="shared" si="91"/>
        <v>1.0000000000001563</v>
      </c>
      <c r="J631" s="86">
        <f>I631*Segmentos!$D$7*(AH631%)*IF(ISNUMBER(AI631),AI631%,0)</f>
        <v>37600.000000005879</v>
      </c>
      <c r="K631" s="86">
        <f>I631*Segmentos!$D$7*(AL631%)*IF(ISNUMBER(AM631),AM631%,0)</f>
        <v>53200.000000008316</v>
      </c>
      <c r="L631" s="4"/>
      <c r="M631" s="2">
        <v>11.43</v>
      </c>
      <c r="N631" s="2">
        <v>11.4</v>
      </c>
      <c r="O631" s="2">
        <v>100</v>
      </c>
      <c r="P631" s="2">
        <v>86.040099999999995</v>
      </c>
      <c r="Q631" s="2">
        <v>6.29</v>
      </c>
      <c r="R631" s="2">
        <v>6.3</v>
      </c>
      <c r="S631" s="2">
        <v>100</v>
      </c>
      <c r="T631" s="2">
        <v>7.899</v>
      </c>
      <c r="U631" s="2">
        <v>9.7200000000000006</v>
      </c>
      <c r="V631" s="2">
        <v>9.6999999999999993</v>
      </c>
      <c r="W631" s="2">
        <v>100</v>
      </c>
      <c r="X631" s="2">
        <v>15.341900000000001</v>
      </c>
      <c r="Y631" s="2">
        <v>10.08</v>
      </c>
      <c r="Z631" s="2">
        <v>10.1</v>
      </c>
      <c r="AA631" s="2">
        <v>100</v>
      </c>
      <c r="AB631" s="2">
        <v>22.4145</v>
      </c>
      <c r="AC631" s="2">
        <v>16.34</v>
      </c>
      <c r="AD631" s="2">
        <v>16.3</v>
      </c>
      <c r="AE631" s="2">
        <v>100</v>
      </c>
      <c r="AF631" s="2">
        <v>40.384700000000002</v>
      </c>
      <c r="AG631" s="20">
        <v>9.36</v>
      </c>
      <c r="AH631" s="20">
        <v>9.4</v>
      </c>
      <c r="AI631" s="20">
        <v>100</v>
      </c>
      <c r="AJ631" s="20">
        <v>33.436199999999999</v>
      </c>
      <c r="AK631" s="18">
        <v>13.29</v>
      </c>
      <c r="AL631" s="18">
        <v>13.3</v>
      </c>
      <c r="AM631" s="18">
        <v>100</v>
      </c>
      <c r="AN631" s="18">
        <v>52.603900000000003</v>
      </c>
      <c r="AO631" s="2">
        <v>10.48</v>
      </c>
      <c r="AP631" s="2">
        <v>10.5</v>
      </c>
      <c r="AQ631" s="2">
        <v>100</v>
      </c>
      <c r="AR631" s="2">
        <v>8.6180000000000003</v>
      </c>
      <c r="AS631" s="2">
        <v>12.57</v>
      </c>
      <c r="AT631" s="2">
        <v>12.6</v>
      </c>
      <c r="AU631" s="2">
        <v>100</v>
      </c>
      <c r="AV631" s="2">
        <v>20.8447</v>
      </c>
      <c r="AW631" s="2">
        <v>9.16</v>
      </c>
      <c r="AX631" s="2">
        <v>9.1999999999999993</v>
      </c>
      <c r="AY631" s="2">
        <v>100</v>
      </c>
      <c r="AZ631" s="2">
        <v>19.8323</v>
      </c>
      <c r="BA631" s="2">
        <v>12.75</v>
      </c>
      <c r="BB631" s="2">
        <v>12.7</v>
      </c>
      <c r="BC631" s="2">
        <v>100</v>
      </c>
      <c r="BD631" s="2">
        <v>36.745199999999997</v>
      </c>
      <c r="BE631" s="4" t="str">
        <f t="shared" si="92"/>
        <v>NO APLICA</v>
      </c>
      <c r="BF631" s="4">
        <f t="shared" si="93"/>
        <v>12.2446</v>
      </c>
      <c r="BG631">
        <f t="shared" si="94"/>
        <v>10.48</v>
      </c>
      <c r="BH631">
        <f t="shared" si="95"/>
        <v>12.57</v>
      </c>
      <c r="BI631">
        <f t="shared" si="96"/>
        <v>12.75</v>
      </c>
      <c r="BJ631">
        <f t="shared" si="97"/>
        <v>13.29</v>
      </c>
      <c r="BK631">
        <f t="shared" si="98"/>
        <v>9.36</v>
      </c>
      <c r="BL631">
        <f t="shared" si="99"/>
        <v>1140.0000000001783</v>
      </c>
    </row>
    <row r="632" spans="1:64" x14ac:dyDescent="0.2">
      <c r="A632" s="1">
        <v>630</v>
      </c>
      <c r="B632" s="7" t="s">
        <v>30</v>
      </c>
      <c r="C632" s="3">
        <v>39944</v>
      </c>
      <c r="D632" s="4" t="s">
        <v>628</v>
      </c>
      <c r="E632" s="4" t="s">
        <v>163</v>
      </c>
      <c r="F632" s="5" t="str">
        <f t="shared" si="90"/>
        <v>L</v>
      </c>
      <c r="G632" s="6">
        <v>0.87430555555555556</v>
      </c>
      <c r="H632" s="6">
        <v>0.91041666666666676</v>
      </c>
      <c r="I632" s="85">
        <f t="shared" si="91"/>
        <v>52.000000000000135</v>
      </c>
      <c r="J632" s="86">
        <f>I632*Segmentos!$D$7*(AH632%)*IF(ISNUMBER(AI632),AI632%,0)</f>
        <v>129792.00000000033</v>
      </c>
      <c r="K632" s="86">
        <f>I632*Segmentos!$D$7*(AL632%)*IF(ISNUMBER(AM632),AM632%,0)</f>
        <v>316825.60000000079</v>
      </c>
      <c r="L632" s="4"/>
      <c r="M632" s="2">
        <v>1.1000000000000001</v>
      </c>
      <c r="N632" s="2">
        <v>2.8</v>
      </c>
      <c r="O632" s="2">
        <v>39</v>
      </c>
      <c r="P632" s="2">
        <v>87.792500000000004</v>
      </c>
      <c r="Q632" s="2">
        <v>0.01</v>
      </c>
      <c r="R632" s="2">
        <v>0.3</v>
      </c>
      <c r="S632" s="2">
        <v>1.9</v>
      </c>
      <c r="T632" s="2">
        <v>8.1000000000000003E-2</v>
      </c>
      <c r="U632" s="2">
        <v>0.45</v>
      </c>
      <c r="V632" s="2">
        <v>2.6</v>
      </c>
      <c r="W632" s="2">
        <v>16.899999999999999</v>
      </c>
      <c r="X632" s="2">
        <v>7.4728000000000003</v>
      </c>
      <c r="Y632" s="2">
        <v>1.1299999999999999</v>
      </c>
      <c r="Z632" s="2">
        <v>3.7</v>
      </c>
      <c r="AA632" s="2">
        <v>30.2</v>
      </c>
      <c r="AB632" s="2">
        <v>26.586600000000001</v>
      </c>
      <c r="AC632" s="2">
        <v>2.04</v>
      </c>
      <c r="AD632" s="2">
        <v>3.4</v>
      </c>
      <c r="AE632" s="2">
        <v>60.6</v>
      </c>
      <c r="AF632" s="2">
        <v>53.652099999999997</v>
      </c>
      <c r="AG632" s="20">
        <v>0.61</v>
      </c>
      <c r="AH632" s="20">
        <v>2.4</v>
      </c>
      <c r="AI632" s="20">
        <v>26</v>
      </c>
      <c r="AJ632" s="20">
        <v>23.339600000000001</v>
      </c>
      <c r="AK632" s="18">
        <v>1.53</v>
      </c>
      <c r="AL632" s="18">
        <v>3.2</v>
      </c>
      <c r="AM632" s="18">
        <v>47.6</v>
      </c>
      <c r="AN632" s="18">
        <v>64.4529</v>
      </c>
      <c r="AO632" s="2">
        <v>0.43</v>
      </c>
      <c r="AP632" s="2">
        <v>1.3</v>
      </c>
      <c r="AQ632" s="2">
        <v>31.9</v>
      </c>
      <c r="AR632" s="2">
        <v>3.7547000000000001</v>
      </c>
      <c r="AS632" s="2">
        <v>0.66</v>
      </c>
      <c r="AT632" s="2">
        <v>2</v>
      </c>
      <c r="AU632" s="2">
        <v>33.5</v>
      </c>
      <c r="AV632" s="2">
        <v>11.5556</v>
      </c>
      <c r="AW632" s="2">
        <v>0.66</v>
      </c>
      <c r="AX632" s="2">
        <v>1.5</v>
      </c>
      <c r="AY632" s="2">
        <v>44.1</v>
      </c>
      <c r="AZ632" s="2">
        <v>15.256399999999999</v>
      </c>
      <c r="BA632" s="2">
        <v>1.87</v>
      </c>
      <c r="BB632" s="2">
        <v>4.7</v>
      </c>
      <c r="BC632" s="2">
        <v>39.700000000000003</v>
      </c>
      <c r="BD632" s="2">
        <v>57.2258</v>
      </c>
      <c r="BE632" s="4" t="str">
        <f t="shared" si="92"/>
        <v>NO APLICA</v>
      </c>
      <c r="BF632" s="4">
        <f t="shared" si="93"/>
        <v>1.1004</v>
      </c>
      <c r="BG632">
        <f t="shared" si="94"/>
        <v>0.43</v>
      </c>
      <c r="BH632">
        <f t="shared" si="95"/>
        <v>0.66</v>
      </c>
      <c r="BI632">
        <f t="shared" si="96"/>
        <v>1.87</v>
      </c>
      <c r="BJ632">
        <f t="shared" si="97"/>
        <v>1.53</v>
      </c>
      <c r="BK632">
        <f t="shared" si="98"/>
        <v>0.61</v>
      </c>
      <c r="BL632">
        <f t="shared" si="99"/>
        <v>5678.4000000000142</v>
      </c>
    </row>
    <row r="633" spans="1:64" x14ac:dyDescent="0.2">
      <c r="A633" s="1">
        <v>631</v>
      </c>
      <c r="B633" s="7" t="s">
        <v>11</v>
      </c>
      <c r="C633" s="3">
        <v>39944</v>
      </c>
      <c r="D633" s="4" t="s">
        <v>8</v>
      </c>
      <c r="E633" s="4" t="s">
        <v>166</v>
      </c>
      <c r="F633" s="5" t="str">
        <f t="shared" si="90"/>
        <v>L</v>
      </c>
      <c r="G633" s="6">
        <v>0.90763888888888899</v>
      </c>
      <c r="H633" s="6">
        <v>0.90833333333333333</v>
      </c>
      <c r="I633" s="85">
        <f t="shared" si="91"/>
        <v>0.99999999999983658</v>
      </c>
      <c r="J633" s="86">
        <f>I633*Segmentos!$D$7*(AH633%)*IF(ISNUMBER(AI633),AI633%,0)</f>
        <v>12399.999999997974</v>
      </c>
      <c r="K633" s="86">
        <f>I633*Segmentos!$D$7*(AL633%)*IF(ISNUMBER(AM633),AM633%,0)</f>
        <v>13999.999999997714</v>
      </c>
      <c r="L633" s="4"/>
      <c r="M633" s="2">
        <v>3.28</v>
      </c>
      <c r="N633" s="2">
        <v>3.3</v>
      </c>
      <c r="O633" s="2">
        <v>100</v>
      </c>
      <c r="P633" s="2">
        <v>87.138599999999997</v>
      </c>
      <c r="Q633" s="2">
        <v>0.66</v>
      </c>
      <c r="R633" s="2">
        <v>0.7</v>
      </c>
      <c r="S633" s="2">
        <v>100</v>
      </c>
      <c r="T633" s="2">
        <v>2.9211999999999998</v>
      </c>
      <c r="U633" s="2">
        <v>2.85</v>
      </c>
      <c r="V633" s="2">
        <v>2.8</v>
      </c>
      <c r="W633" s="2">
        <v>100</v>
      </c>
      <c r="X633" s="2">
        <v>15.831</v>
      </c>
      <c r="Y633" s="2">
        <v>2.4900000000000002</v>
      </c>
      <c r="Z633" s="2">
        <v>2.5</v>
      </c>
      <c r="AA633" s="2">
        <v>100</v>
      </c>
      <c r="AB633" s="2">
        <v>19.492999999999999</v>
      </c>
      <c r="AC633" s="2">
        <v>5.61</v>
      </c>
      <c r="AD633" s="2">
        <v>5.6</v>
      </c>
      <c r="AE633" s="2">
        <v>100</v>
      </c>
      <c r="AF633" s="2">
        <v>48.8934</v>
      </c>
      <c r="AG633" s="20">
        <v>3.1</v>
      </c>
      <c r="AH633" s="20">
        <v>3.1</v>
      </c>
      <c r="AI633" s="20">
        <v>100</v>
      </c>
      <c r="AJ633" s="20">
        <v>38.986400000000003</v>
      </c>
      <c r="AK633" s="18">
        <v>3.45</v>
      </c>
      <c r="AL633" s="18">
        <v>3.5</v>
      </c>
      <c r="AM633" s="18">
        <v>100</v>
      </c>
      <c r="AN633" s="18">
        <v>48.152200000000001</v>
      </c>
      <c r="AO633" s="2">
        <v>0.7</v>
      </c>
      <c r="AP633" s="2">
        <v>0.7</v>
      </c>
      <c r="AQ633" s="2">
        <v>100</v>
      </c>
      <c r="AR633" s="2">
        <v>2.0245000000000002</v>
      </c>
      <c r="AS633" s="2">
        <v>3.5</v>
      </c>
      <c r="AT633" s="2">
        <v>3.5</v>
      </c>
      <c r="AU633" s="2">
        <v>100</v>
      </c>
      <c r="AV633" s="2">
        <v>20.452000000000002</v>
      </c>
      <c r="AW633" s="2">
        <v>3.12</v>
      </c>
      <c r="AX633" s="2">
        <v>3.1</v>
      </c>
      <c r="AY633" s="2">
        <v>100</v>
      </c>
      <c r="AZ633" s="2">
        <v>23.769600000000001</v>
      </c>
      <c r="BA633" s="2">
        <v>4.0199999999999996</v>
      </c>
      <c r="BB633" s="2">
        <v>4</v>
      </c>
      <c r="BC633" s="2">
        <v>100</v>
      </c>
      <c r="BD633" s="2">
        <v>40.892600000000002</v>
      </c>
      <c r="BE633" s="4" t="str">
        <f t="shared" si="92"/>
        <v>NO APLICA</v>
      </c>
      <c r="BF633" s="4">
        <f t="shared" si="93"/>
        <v>3.3379999999999996</v>
      </c>
      <c r="BG633">
        <f t="shared" si="94"/>
        <v>0.7</v>
      </c>
      <c r="BH633">
        <f t="shared" si="95"/>
        <v>3.5</v>
      </c>
      <c r="BI633">
        <f t="shared" si="96"/>
        <v>4.0199999999999996</v>
      </c>
      <c r="BJ633">
        <f t="shared" si="97"/>
        <v>3.45</v>
      </c>
      <c r="BK633">
        <f t="shared" si="98"/>
        <v>3.1</v>
      </c>
      <c r="BL633">
        <f t="shared" si="99"/>
        <v>329.99999999994606</v>
      </c>
    </row>
    <row r="634" spans="1:64" x14ac:dyDescent="0.2">
      <c r="A634" s="1">
        <v>632</v>
      </c>
      <c r="B634" s="7" t="s">
        <v>11</v>
      </c>
      <c r="C634" s="3">
        <v>39944</v>
      </c>
      <c r="D634" s="4" t="s">
        <v>627</v>
      </c>
      <c r="E634" s="4" t="s">
        <v>166</v>
      </c>
      <c r="F634" s="5" t="str">
        <f t="shared" si="90"/>
        <v>L</v>
      </c>
      <c r="G634" s="6">
        <v>0.92500000000000004</v>
      </c>
      <c r="H634" s="6">
        <v>0.92708333333333337</v>
      </c>
      <c r="I634" s="85">
        <f t="shared" si="91"/>
        <v>2.9999999999999893</v>
      </c>
      <c r="J634" s="86">
        <f>I634*Segmentos!$D$7*(AH634%)*IF(ISNUMBER(AI634),AI634%,0)</f>
        <v>64259.999999999774</v>
      </c>
      <c r="K634" s="86">
        <f>I634*Segmentos!$D$7*(AL634%)*IF(ISNUMBER(AM634),AM634%,0)</f>
        <v>74927.999999999738</v>
      </c>
      <c r="L634" s="4"/>
      <c r="M634" s="2">
        <v>5.83</v>
      </c>
      <c r="N634" s="2">
        <v>6.7</v>
      </c>
      <c r="O634" s="2">
        <v>87.3</v>
      </c>
      <c r="P634" s="2">
        <v>88.700999999999993</v>
      </c>
      <c r="Q634" s="2">
        <v>3.41</v>
      </c>
      <c r="R634" s="2">
        <v>3.5</v>
      </c>
      <c r="S634" s="2">
        <v>97.3</v>
      </c>
      <c r="T634" s="2">
        <v>8.6530000000000005</v>
      </c>
      <c r="U634" s="2">
        <v>4.03</v>
      </c>
      <c r="V634" s="2">
        <v>4.8</v>
      </c>
      <c r="W634" s="2">
        <v>84.4</v>
      </c>
      <c r="X634" s="2">
        <v>12.864000000000001</v>
      </c>
      <c r="Y634" s="2">
        <v>6.29</v>
      </c>
      <c r="Z634" s="2">
        <v>6.8</v>
      </c>
      <c r="AA634" s="2">
        <v>93</v>
      </c>
      <c r="AB634" s="2">
        <v>28.2622</v>
      </c>
      <c r="AC634" s="2">
        <v>7.79</v>
      </c>
      <c r="AD634" s="2">
        <v>9.4</v>
      </c>
      <c r="AE634" s="2">
        <v>82.8</v>
      </c>
      <c r="AF634" s="2">
        <v>38.921799999999998</v>
      </c>
      <c r="AG634" s="20">
        <v>5.37</v>
      </c>
      <c r="AH634" s="20">
        <v>6.3</v>
      </c>
      <c r="AI634" s="20">
        <v>85</v>
      </c>
      <c r="AJ634" s="20">
        <v>38.762</v>
      </c>
      <c r="AK634" s="18">
        <v>6.24</v>
      </c>
      <c r="AL634" s="18">
        <v>7</v>
      </c>
      <c r="AM634" s="18">
        <v>89.2</v>
      </c>
      <c r="AN634" s="18">
        <v>49.939</v>
      </c>
      <c r="AO634" s="2">
        <v>4.78</v>
      </c>
      <c r="AP634" s="2">
        <v>6</v>
      </c>
      <c r="AQ634" s="2">
        <v>80.3</v>
      </c>
      <c r="AR634" s="2">
        <v>7.9565000000000001</v>
      </c>
      <c r="AS634" s="2">
        <v>6.65</v>
      </c>
      <c r="AT634" s="2">
        <v>7.2</v>
      </c>
      <c r="AU634" s="2">
        <v>92.2</v>
      </c>
      <c r="AV634" s="2">
        <v>22.295200000000001</v>
      </c>
      <c r="AW634" s="2">
        <v>5.01</v>
      </c>
      <c r="AX634" s="2">
        <v>5.8</v>
      </c>
      <c r="AY634" s="2">
        <v>85.7</v>
      </c>
      <c r="AZ634" s="2">
        <v>21.912800000000001</v>
      </c>
      <c r="BA634" s="2">
        <v>6.27</v>
      </c>
      <c r="BB634" s="2">
        <v>7.2</v>
      </c>
      <c r="BC634" s="2">
        <v>87.2</v>
      </c>
      <c r="BD634" s="2">
        <v>36.536499999999997</v>
      </c>
      <c r="BE634" s="4" t="str">
        <f t="shared" si="92"/>
        <v>NO APLICA</v>
      </c>
      <c r="BF634" s="4">
        <f t="shared" si="93"/>
        <v>6.1974</v>
      </c>
      <c r="BG634">
        <f t="shared" si="94"/>
        <v>4.78</v>
      </c>
      <c r="BH634">
        <f t="shared" si="95"/>
        <v>6.65</v>
      </c>
      <c r="BI634">
        <f t="shared" si="96"/>
        <v>6.27</v>
      </c>
      <c r="BJ634">
        <f t="shared" si="97"/>
        <v>6.24</v>
      </c>
      <c r="BK634">
        <f t="shared" si="98"/>
        <v>5.37</v>
      </c>
      <c r="BL634">
        <f t="shared" si="99"/>
        <v>1754.7299999999939</v>
      </c>
    </row>
    <row r="635" spans="1:64" x14ac:dyDescent="0.2">
      <c r="A635" s="1">
        <v>633</v>
      </c>
      <c r="B635" s="7" t="s">
        <v>6</v>
      </c>
      <c r="C635" s="3">
        <v>39944</v>
      </c>
      <c r="D635" s="4" t="s">
        <v>3</v>
      </c>
      <c r="E635" s="4" t="s">
        <v>166</v>
      </c>
      <c r="F635" s="5" t="str">
        <f t="shared" si="90"/>
        <v>L</v>
      </c>
      <c r="G635" s="6">
        <v>0.90833333333333333</v>
      </c>
      <c r="H635" s="6">
        <v>0.90902777777777777</v>
      </c>
      <c r="I635" s="85">
        <f t="shared" si="91"/>
        <v>0.99999999999999645</v>
      </c>
      <c r="J635" s="86">
        <f>I635*Segmentos!$D$7*(AH635%)*IF(ISNUMBER(AI635),AI635%,0)</f>
        <v>29199.999999999894</v>
      </c>
      <c r="K635" s="86">
        <f>I635*Segmentos!$D$7*(AL635%)*IF(ISNUMBER(AM635),AM635%,0)</f>
        <v>26399.999999999909</v>
      </c>
      <c r="L635" s="4"/>
      <c r="M635" s="2">
        <v>6.96</v>
      </c>
      <c r="N635" s="2">
        <v>7</v>
      </c>
      <c r="O635" s="2">
        <v>100</v>
      </c>
      <c r="P635" s="2">
        <v>82.166700000000006</v>
      </c>
      <c r="Q635" s="2">
        <v>3.52</v>
      </c>
      <c r="R635" s="2">
        <v>3.5</v>
      </c>
      <c r="S635" s="2">
        <v>100</v>
      </c>
      <c r="T635" s="2">
        <v>6.9461000000000004</v>
      </c>
      <c r="U635" s="2">
        <v>4.6100000000000003</v>
      </c>
      <c r="V635" s="2">
        <v>4.5999999999999996</v>
      </c>
      <c r="W635" s="2">
        <v>100</v>
      </c>
      <c r="X635" s="2">
        <v>11.4175</v>
      </c>
      <c r="Y635" s="2">
        <v>6.48</v>
      </c>
      <c r="Z635" s="2">
        <v>6.5</v>
      </c>
      <c r="AA635" s="2">
        <v>100</v>
      </c>
      <c r="AB635" s="2">
        <v>22.5867</v>
      </c>
      <c r="AC635" s="2">
        <v>10.63</v>
      </c>
      <c r="AD635" s="2">
        <v>10.6</v>
      </c>
      <c r="AE635" s="2">
        <v>100</v>
      </c>
      <c r="AF635" s="2">
        <v>41.216500000000003</v>
      </c>
      <c r="AG635" s="20">
        <v>7.3</v>
      </c>
      <c r="AH635" s="20">
        <v>7.3</v>
      </c>
      <c r="AI635" s="20">
        <v>100</v>
      </c>
      <c r="AJ635" s="20">
        <v>40.885399999999997</v>
      </c>
      <c r="AK635" s="18">
        <v>6.65</v>
      </c>
      <c r="AL635" s="18">
        <v>6.6</v>
      </c>
      <c r="AM635" s="18">
        <v>100</v>
      </c>
      <c r="AN635" s="18">
        <v>41.281300000000002</v>
      </c>
      <c r="AO635" s="2">
        <v>2.84</v>
      </c>
      <c r="AP635" s="2">
        <v>2.8</v>
      </c>
      <c r="AQ635" s="2">
        <v>100</v>
      </c>
      <c r="AR635" s="2">
        <v>3.665</v>
      </c>
      <c r="AS635" s="2">
        <v>3.58</v>
      </c>
      <c r="AT635" s="2">
        <v>3.6</v>
      </c>
      <c r="AU635" s="2">
        <v>100</v>
      </c>
      <c r="AV635" s="2">
        <v>9.3086000000000002</v>
      </c>
      <c r="AW635" s="2">
        <v>6.64</v>
      </c>
      <c r="AX635" s="2">
        <v>6.6</v>
      </c>
      <c r="AY635" s="2">
        <v>100</v>
      </c>
      <c r="AZ635" s="2">
        <v>22.5624</v>
      </c>
      <c r="BA635" s="2">
        <v>10.31</v>
      </c>
      <c r="BB635" s="2">
        <v>10.3</v>
      </c>
      <c r="BC635" s="2">
        <v>100</v>
      </c>
      <c r="BD635" s="2">
        <v>46.630699999999997</v>
      </c>
      <c r="BE635" s="4" t="str">
        <f t="shared" si="92"/>
        <v>NO APLICA</v>
      </c>
      <c r="BF635" s="4">
        <f t="shared" si="93"/>
        <v>6.1910000000000007</v>
      </c>
      <c r="BG635">
        <f t="shared" si="94"/>
        <v>2.84</v>
      </c>
      <c r="BH635">
        <f t="shared" si="95"/>
        <v>3.58</v>
      </c>
      <c r="BI635">
        <f t="shared" si="96"/>
        <v>10.31</v>
      </c>
      <c r="BJ635">
        <f t="shared" si="97"/>
        <v>6.65</v>
      </c>
      <c r="BK635">
        <f t="shared" si="98"/>
        <v>7.3</v>
      </c>
      <c r="BL635">
        <f t="shared" si="99"/>
        <v>699.9999999999975</v>
      </c>
    </row>
    <row r="636" spans="1:64" x14ac:dyDescent="0.2">
      <c r="A636" s="1">
        <v>634</v>
      </c>
      <c r="B636" s="7" t="s">
        <v>31</v>
      </c>
      <c r="C636" s="3">
        <v>39944</v>
      </c>
      <c r="D636" s="4" t="s">
        <v>628</v>
      </c>
      <c r="E636" s="4" t="s">
        <v>166</v>
      </c>
      <c r="F636" s="5" t="str">
        <f t="shared" si="90"/>
        <v>L</v>
      </c>
      <c r="G636" s="6">
        <v>0.91041666666666676</v>
      </c>
      <c r="H636" s="6">
        <v>0.91388888888888886</v>
      </c>
      <c r="I636" s="85">
        <f t="shared" si="91"/>
        <v>4.9999999999998224</v>
      </c>
      <c r="J636" s="86">
        <f>I636*Segmentos!$D$7*(AH636%)*IF(ISNUMBER(AI636),AI636%,0)</f>
        <v>13219.999999999529</v>
      </c>
      <c r="K636" s="86">
        <f>I636*Segmentos!$D$7*(AL636%)*IF(ISNUMBER(AM636),AM636%,0)</f>
        <v>28689.999999998978</v>
      </c>
      <c r="L636" s="4"/>
      <c r="M636" s="2">
        <v>1.07</v>
      </c>
      <c r="N636" s="2">
        <v>1.5</v>
      </c>
      <c r="O636" s="2">
        <v>72.400000000000006</v>
      </c>
      <c r="P636" s="2">
        <v>87.893199999999993</v>
      </c>
      <c r="Q636" s="2">
        <v>0</v>
      </c>
      <c r="R636" s="2">
        <v>0</v>
      </c>
      <c r="S636" s="8" t="s">
        <v>577</v>
      </c>
      <c r="T636" s="2">
        <v>0</v>
      </c>
      <c r="U636" s="2">
        <v>0.22</v>
      </c>
      <c r="V636" s="2">
        <v>0.4</v>
      </c>
      <c r="W636" s="2">
        <v>56.8</v>
      </c>
      <c r="X636" s="2">
        <v>3.7707999999999999</v>
      </c>
      <c r="Y636" s="2">
        <v>1.2</v>
      </c>
      <c r="Z636" s="2">
        <v>1.8</v>
      </c>
      <c r="AA636" s="2">
        <v>66.099999999999994</v>
      </c>
      <c r="AB636" s="2">
        <v>29.0824</v>
      </c>
      <c r="AC636" s="2">
        <v>2.0499999999999998</v>
      </c>
      <c r="AD636" s="2">
        <v>2.6</v>
      </c>
      <c r="AE636" s="2">
        <v>77.7</v>
      </c>
      <c r="AF636" s="2">
        <v>55.04</v>
      </c>
      <c r="AG636" s="20">
        <v>0.68</v>
      </c>
      <c r="AH636" s="20">
        <v>1</v>
      </c>
      <c r="AI636" s="20">
        <v>66.099999999999994</v>
      </c>
      <c r="AJ636" s="20">
        <v>26.459</v>
      </c>
      <c r="AK636" s="18">
        <v>1.43</v>
      </c>
      <c r="AL636" s="18">
        <v>1.9</v>
      </c>
      <c r="AM636" s="18">
        <v>75.5</v>
      </c>
      <c r="AN636" s="18">
        <v>61.434199999999997</v>
      </c>
      <c r="AO636" s="2">
        <v>0.72</v>
      </c>
      <c r="AP636" s="2">
        <v>0.8</v>
      </c>
      <c r="AQ636" s="2">
        <v>87.7</v>
      </c>
      <c r="AR636" s="2">
        <v>6.4874999999999998</v>
      </c>
      <c r="AS636" s="2">
        <v>0.35</v>
      </c>
      <c r="AT636" s="2">
        <v>1.1000000000000001</v>
      </c>
      <c r="AU636" s="2">
        <v>30.7</v>
      </c>
      <c r="AV636" s="2">
        <v>6.3586999999999998</v>
      </c>
      <c r="AW636" s="2">
        <v>0.59</v>
      </c>
      <c r="AX636" s="2">
        <v>0.8</v>
      </c>
      <c r="AY636" s="2">
        <v>73.5</v>
      </c>
      <c r="AZ636" s="2">
        <v>13.8522</v>
      </c>
      <c r="BA636" s="2">
        <v>1.95</v>
      </c>
      <c r="BB636" s="2">
        <v>2.4</v>
      </c>
      <c r="BC636" s="2">
        <v>82.2</v>
      </c>
      <c r="BD636" s="2">
        <v>61.194800000000001</v>
      </c>
      <c r="BE636" s="4" t="str">
        <f t="shared" si="92"/>
        <v>NO APLICA</v>
      </c>
      <c r="BF636" s="4">
        <f t="shared" si="93"/>
        <v>1.0230000000000001</v>
      </c>
      <c r="BG636">
        <f t="shared" si="94"/>
        <v>0.72</v>
      </c>
      <c r="BH636">
        <f t="shared" si="95"/>
        <v>0.35</v>
      </c>
      <c r="BI636">
        <f t="shared" si="96"/>
        <v>1.95</v>
      </c>
      <c r="BJ636">
        <f t="shared" si="97"/>
        <v>1.43</v>
      </c>
      <c r="BK636">
        <f t="shared" si="98"/>
        <v>0.68</v>
      </c>
      <c r="BL636">
        <f t="shared" si="99"/>
        <v>542.99999999998079</v>
      </c>
    </row>
    <row r="637" spans="1:64" x14ac:dyDescent="0.2">
      <c r="A637" s="1">
        <v>635</v>
      </c>
      <c r="B637" s="7" t="s">
        <v>86</v>
      </c>
      <c r="C637" s="3">
        <v>39944</v>
      </c>
      <c r="D637" s="4" t="s">
        <v>17</v>
      </c>
      <c r="E637" s="4" t="s">
        <v>169</v>
      </c>
      <c r="F637" s="5" t="str">
        <f t="shared" si="90"/>
        <v>L</v>
      </c>
      <c r="G637" s="6">
        <v>0.9159722222222223</v>
      </c>
      <c r="H637" s="6">
        <v>0.95833333333333337</v>
      </c>
      <c r="I637" s="85">
        <f t="shared" si="91"/>
        <v>60.999999999999943</v>
      </c>
      <c r="J637" s="86">
        <f>I637*Segmentos!$D$7*(AH637%)*IF(ISNUMBER(AI637),AI637%,0)</f>
        <v>97648.799999999916</v>
      </c>
      <c r="K637" s="86">
        <f>I637*Segmentos!$D$7*(AL637%)*IF(ISNUMBER(AM637),AM637%,0)</f>
        <v>15371.999999999989</v>
      </c>
      <c r="L637" s="4"/>
      <c r="M637" s="2">
        <v>0.22</v>
      </c>
      <c r="N637" s="2">
        <v>1.6</v>
      </c>
      <c r="O637" s="2">
        <v>14.3</v>
      </c>
      <c r="P637" s="2">
        <v>98.684200000000004</v>
      </c>
      <c r="Q637" s="2">
        <v>0</v>
      </c>
      <c r="R637" s="2">
        <v>0</v>
      </c>
      <c r="S637" s="8" t="s">
        <v>577</v>
      </c>
      <c r="T637" s="2">
        <v>0</v>
      </c>
      <c r="U637" s="2">
        <v>0.05</v>
      </c>
      <c r="V637" s="2">
        <v>0.8</v>
      </c>
      <c r="W637" s="2">
        <v>6.6</v>
      </c>
      <c r="X637" s="2">
        <v>4.6433999999999997</v>
      </c>
      <c r="Y637" s="2">
        <v>0.21</v>
      </c>
      <c r="Z637" s="2">
        <v>1.7</v>
      </c>
      <c r="AA637" s="2">
        <v>12.5</v>
      </c>
      <c r="AB637" s="2">
        <v>28.084</v>
      </c>
      <c r="AC637" s="2">
        <v>0.45</v>
      </c>
      <c r="AD637" s="2">
        <v>2.7</v>
      </c>
      <c r="AE637" s="2">
        <v>16.7</v>
      </c>
      <c r="AF637" s="2">
        <v>65.956800000000001</v>
      </c>
      <c r="AG637" s="20">
        <v>0.4</v>
      </c>
      <c r="AH637" s="20">
        <v>2.2999999999999998</v>
      </c>
      <c r="AI637" s="20">
        <v>17.399999999999999</v>
      </c>
      <c r="AJ637" s="20">
        <v>84.289500000000004</v>
      </c>
      <c r="AK637" s="18">
        <v>0.06</v>
      </c>
      <c r="AL637" s="18">
        <v>0.9</v>
      </c>
      <c r="AM637" s="18">
        <v>7</v>
      </c>
      <c r="AN637" s="18">
        <v>14.394600000000001</v>
      </c>
      <c r="AO637" s="2">
        <v>0.02</v>
      </c>
      <c r="AP637" s="2">
        <v>0.4</v>
      </c>
      <c r="AQ637" s="2">
        <v>4.5999999999999996</v>
      </c>
      <c r="AR637" s="2">
        <v>0.96250000000000002</v>
      </c>
      <c r="AS637" s="2">
        <v>0.01</v>
      </c>
      <c r="AT637" s="2">
        <v>0.9</v>
      </c>
      <c r="AU637" s="2">
        <v>1.6</v>
      </c>
      <c r="AV637" s="2">
        <v>1.4698</v>
      </c>
      <c r="AW637" s="2">
        <v>0.54</v>
      </c>
      <c r="AX637" s="2">
        <v>3</v>
      </c>
      <c r="AY637" s="2">
        <v>18.399999999999999</v>
      </c>
      <c r="AZ637" s="2">
        <v>69.741699999999994</v>
      </c>
      <c r="BA637" s="2">
        <v>0.16</v>
      </c>
      <c r="BB637" s="2">
        <v>1.2</v>
      </c>
      <c r="BC637" s="2">
        <v>13.2</v>
      </c>
      <c r="BD637" s="2">
        <v>26.510100000000001</v>
      </c>
      <c r="BE637" s="4" t="str">
        <f t="shared" si="92"/>
        <v>ABURRIDO</v>
      </c>
      <c r="BF637" s="4">
        <f t="shared" si="93"/>
        <v>0.2072</v>
      </c>
      <c r="BG637">
        <f t="shared" si="94"/>
        <v>0.02</v>
      </c>
      <c r="BH637">
        <f t="shared" si="95"/>
        <v>0.01</v>
      </c>
      <c r="BI637">
        <f t="shared" si="96"/>
        <v>0.54</v>
      </c>
      <c r="BJ637">
        <f t="shared" si="97"/>
        <v>0.06</v>
      </c>
      <c r="BK637">
        <f t="shared" si="98"/>
        <v>0.4</v>
      </c>
      <c r="BL637">
        <f t="shared" si="99"/>
        <v>1395.6799999999987</v>
      </c>
    </row>
    <row r="638" spans="1:64" x14ac:dyDescent="0.2">
      <c r="A638" s="1">
        <v>636</v>
      </c>
      <c r="B638" s="7" t="s">
        <v>14</v>
      </c>
      <c r="C638" s="3">
        <v>39944</v>
      </c>
      <c r="D638" s="4" t="s">
        <v>626</v>
      </c>
      <c r="E638" s="4" t="s">
        <v>163</v>
      </c>
      <c r="F638" s="5" t="str">
        <f t="shared" si="90"/>
        <v>L</v>
      </c>
      <c r="G638" s="6">
        <v>0.84930555555555554</v>
      </c>
      <c r="H638" s="6">
        <v>0.875</v>
      </c>
      <c r="I638" s="85">
        <f t="shared" si="91"/>
        <v>37.000000000000028</v>
      </c>
      <c r="J638" s="86">
        <f>I638*Segmentos!$D$7*(AH638%)*IF(ISNUMBER(AI638),AI638%,0)</f>
        <v>937491.20000000077</v>
      </c>
      <c r="K638" s="86">
        <f>I638*Segmentos!$D$7*(AL638%)*IF(ISNUMBER(AM638),AM638%,0)</f>
        <v>1361259.600000001</v>
      </c>
      <c r="L638" s="4"/>
      <c r="M638" s="2">
        <v>7.83</v>
      </c>
      <c r="N638" s="2">
        <v>11.9</v>
      </c>
      <c r="O638" s="2">
        <v>66.099999999999994</v>
      </c>
      <c r="P638" s="2">
        <v>82.430099999999996</v>
      </c>
      <c r="Q638" s="2">
        <v>4.76</v>
      </c>
      <c r="R638" s="2">
        <v>8.5</v>
      </c>
      <c r="S638" s="2">
        <v>55.8</v>
      </c>
      <c r="T638" s="2">
        <v>8.3530999999999995</v>
      </c>
      <c r="U638" s="2">
        <v>6.94</v>
      </c>
      <c r="V638" s="2">
        <v>10.9</v>
      </c>
      <c r="W638" s="2">
        <v>63.5</v>
      </c>
      <c r="X638" s="2">
        <v>15.313800000000001</v>
      </c>
      <c r="Y638" s="2">
        <v>7.02</v>
      </c>
      <c r="Z638" s="2">
        <v>11.2</v>
      </c>
      <c r="AA638" s="2">
        <v>62.5</v>
      </c>
      <c r="AB638" s="2">
        <v>21.813800000000001</v>
      </c>
      <c r="AC638" s="2">
        <v>10.7</v>
      </c>
      <c r="AD638" s="2">
        <v>14.7</v>
      </c>
      <c r="AE638" s="2">
        <v>72.8</v>
      </c>
      <c r="AF638" s="2">
        <v>36.949399999999997</v>
      </c>
      <c r="AG638" s="20">
        <v>6.36</v>
      </c>
      <c r="AH638" s="20">
        <v>10.7</v>
      </c>
      <c r="AI638" s="20">
        <v>59.2</v>
      </c>
      <c r="AJ638" s="20">
        <v>31.736499999999999</v>
      </c>
      <c r="AK638" s="18">
        <v>9.17</v>
      </c>
      <c r="AL638" s="18">
        <v>12.9</v>
      </c>
      <c r="AM638" s="18">
        <v>71.3</v>
      </c>
      <c r="AN638" s="18">
        <v>50.693600000000004</v>
      </c>
      <c r="AO638" s="2">
        <v>6.32</v>
      </c>
      <c r="AP638" s="2">
        <v>12.4</v>
      </c>
      <c r="AQ638" s="2">
        <v>50.8</v>
      </c>
      <c r="AR638" s="2">
        <v>7.2679</v>
      </c>
      <c r="AS638" s="2">
        <v>5.45</v>
      </c>
      <c r="AT638" s="2">
        <v>8.8000000000000007</v>
      </c>
      <c r="AU638" s="2">
        <v>62.2</v>
      </c>
      <c r="AV638" s="2">
        <v>12.6332</v>
      </c>
      <c r="AW638" s="2">
        <v>7.44</v>
      </c>
      <c r="AX638" s="2">
        <v>11.2</v>
      </c>
      <c r="AY638" s="2">
        <v>66.5</v>
      </c>
      <c r="AZ638" s="2">
        <v>22.497800000000002</v>
      </c>
      <c r="BA638" s="2">
        <v>9.94</v>
      </c>
      <c r="BB638" s="2">
        <v>14</v>
      </c>
      <c r="BC638" s="2">
        <v>71.099999999999994</v>
      </c>
      <c r="BD638" s="2">
        <v>40.031100000000002</v>
      </c>
      <c r="BE638" s="4" t="str">
        <f t="shared" si="92"/>
        <v>NO APLICA</v>
      </c>
      <c r="BF638" s="4">
        <f t="shared" si="93"/>
        <v>7.4032000000000009</v>
      </c>
      <c r="BG638">
        <f t="shared" si="94"/>
        <v>6.32</v>
      </c>
      <c r="BH638">
        <f t="shared" si="95"/>
        <v>5.45</v>
      </c>
      <c r="BI638">
        <f t="shared" si="96"/>
        <v>9.94</v>
      </c>
      <c r="BJ638">
        <f t="shared" si="97"/>
        <v>9.17</v>
      </c>
      <c r="BK638">
        <f t="shared" si="98"/>
        <v>6.36</v>
      </c>
      <c r="BL638">
        <f t="shared" si="99"/>
        <v>29103.83000000002</v>
      </c>
    </row>
    <row r="639" spans="1:64" x14ac:dyDescent="0.2">
      <c r="A639" s="1">
        <v>637</v>
      </c>
      <c r="B639" s="7" t="s">
        <v>10</v>
      </c>
      <c r="C639" s="3">
        <v>39944</v>
      </c>
      <c r="D639" s="4" t="s">
        <v>8</v>
      </c>
      <c r="E639" s="4" t="s">
        <v>164</v>
      </c>
      <c r="F639" s="5" t="str">
        <f t="shared" si="90"/>
        <v>L</v>
      </c>
      <c r="G639" s="6">
        <v>0.87361111111111101</v>
      </c>
      <c r="H639" s="6">
        <v>0.9159722222222223</v>
      </c>
      <c r="I639" s="85">
        <f t="shared" si="91"/>
        <v>61.000000000000263</v>
      </c>
      <c r="J639" s="86">
        <f>I639*Segmentos!$D$7*(AH639%)*IF(ISNUMBER(AI639),AI639%,0)</f>
        <v>1417396.0000000061</v>
      </c>
      <c r="K639" s="86">
        <f>I639*Segmentos!$D$7*(AL639%)*IF(ISNUMBER(AM639),AM639%,0)</f>
        <v>1240008.0000000054</v>
      </c>
      <c r="L639" s="4"/>
      <c r="M639" s="2">
        <v>5.42</v>
      </c>
      <c r="N639" s="2">
        <v>16.100000000000001</v>
      </c>
      <c r="O639" s="2">
        <v>33.700000000000003</v>
      </c>
      <c r="P639" s="2">
        <v>85.0411</v>
      </c>
      <c r="Q639" s="2">
        <v>1.3</v>
      </c>
      <c r="R639" s="2">
        <v>7.6</v>
      </c>
      <c r="S639" s="2">
        <v>17.100000000000001</v>
      </c>
      <c r="T639" s="2">
        <v>3.4096000000000002</v>
      </c>
      <c r="U639" s="2">
        <v>4.04</v>
      </c>
      <c r="V639" s="2">
        <v>10.7</v>
      </c>
      <c r="W639" s="2">
        <v>37.799999999999997</v>
      </c>
      <c r="X639" s="2">
        <v>13.280099999999999</v>
      </c>
      <c r="Y639" s="2">
        <v>5.51</v>
      </c>
      <c r="Z639" s="2">
        <v>18.600000000000001</v>
      </c>
      <c r="AA639" s="2">
        <v>29.6</v>
      </c>
      <c r="AB639" s="2">
        <v>25.55</v>
      </c>
      <c r="AC639" s="2">
        <v>8.31</v>
      </c>
      <c r="AD639" s="2">
        <v>21.6</v>
      </c>
      <c r="AE639" s="2">
        <v>38.4</v>
      </c>
      <c r="AF639" s="2">
        <v>42.801499999999997</v>
      </c>
      <c r="AG639" s="20">
        <v>5.8</v>
      </c>
      <c r="AH639" s="20">
        <v>18.5</v>
      </c>
      <c r="AI639" s="20">
        <v>31.4</v>
      </c>
      <c r="AJ639" s="20">
        <v>43.212499999999999</v>
      </c>
      <c r="AK639" s="18">
        <v>5.07</v>
      </c>
      <c r="AL639" s="18">
        <v>14</v>
      </c>
      <c r="AM639" s="18">
        <v>36.299999999999997</v>
      </c>
      <c r="AN639" s="18">
        <v>41.828600000000002</v>
      </c>
      <c r="AO639" s="2">
        <v>1.85</v>
      </c>
      <c r="AP639" s="2">
        <v>9</v>
      </c>
      <c r="AQ639" s="2">
        <v>20.5</v>
      </c>
      <c r="AR639" s="2">
        <v>3.1688000000000001</v>
      </c>
      <c r="AS639" s="2">
        <v>4.0199999999999996</v>
      </c>
      <c r="AT639" s="2">
        <v>15.2</v>
      </c>
      <c r="AU639" s="2">
        <v>26.5</v>
      </c>
      <c r="AV639" s="2">
        <v>13.909800000000001</v>
      </c>
      <c r="AW639" s="2">
        <v>5.31</v>
      </c>
      <c r="AX639" s="2">
        <v>16.5</v>
      </c>
      <c r="AY639" s="2">
        <v>32.200000000000003</v>
      </c>
      <c r="AZ639" s="2">
        <v>23.9574</v>
      </c>
      <c r="BA639" s="2">
        <v>7.32</v>
      </c>
      <c r="BB639" s="2">
        <v>18.3</v>
      </c>
      <c r="BC639" s="2">
        <v>39.9</v>
      </c>
      <c r="BD639" s="2">
        <v>44.005099999999999</v>
      </c>
      <c r="BE639" s="4" t="str">
        <f t="shared" si="92"/>
        <v>NO APLICA</v>
      </c>
      <c r="BF639" s="4">
        <f t="shared" si="93"/>
        <v>5.0614000000000008</v>
      </c>
      <c r="BG639">
        <f t="shared" si="94"/>
        <v>1.85</v>
      </c>
      <c r="BH639">
        <f t="shared" si="95"/>
        <v>4.0199999999999996</v>
      </c>
      <c r="BI639">
        <f t="shared" si="96"/>
        <v>7.32</v>
      </c>
      <c r="BJ639">
        <f t="shared" si="97"/>
        <v>5.07</v>
      </c>
      <c r="BK639">
        <f t="shared" si="98"/>
        <v>5.8</v>
      </c>
      <c r="BL639">
        <f t="shared" si="99"/>
        <v>33096.77000000015</v>
      </c>
    </row>
    <row r="640" spans="1:64" x14ac:dyDescent="0.2">
      <c r="A640" s="1">
        <v>638</v>
      </c>
      <c r="B640" s="7" t="s">
        <v>27</v>
      </c>
      <c r="C640" s="3">
        <v>39944</v>
      </c>
      <c r="D640" s="4" t="s">
        <v>629</v>
      </c>
      <c r="E640" s="4" t="s">
        <v>169</v>
      </c>
      <c r="F640" s="5" t="str">
        <f t="shared" si="90"/>
        <v>L</v>
      </c>
      <c r="G640" s="6">
        <v>0.9159722222222223</v>
      </c>
      <c r="H640" s="6">
        <v>0.94236111111111109</v>
      </c>
      <c r="I640" s="85">
        <f t="shared" si="91"/>
        <v>37.999999999999865</v>
      </c>
      <c r="J640" s="86">
        <f>I640*Segmentos!$D$7*(AH640%)*IF(ISNUMBER(AI640),AI640%,0)</f>
        <v>65755.19999999975</v>
      </c>
      <c r="K640" s="86">
        <f>I640*Segmentos!$D$7*(AL640%)*IF(ISNUMBER(AM640),AM640%,0)</f>
        <v>111871.99999999961</v>
      </c>
      <c r="L640" s="4"/>
      <c r="M640" s="2">
        <v>0.59</v>
      </c>
      <c r="N640" s="2">
        <v>1.9</v>
      </c>
      <c r="O640" s="2">
        <v>31.6</v>
      </c>
      <c r="P640" s="2">
        <v>68.4285</v>
      </c>
      <c r="Q640" s="2">
        <v>0.01</v>
      </c>
      <c r="R640" s="2">
        <v>0.4</v>
      </c>
      <c r="S640" s="2">
        <v>2.6</v>
      </c>
      <c r="T640" s="2">
        <v>0.18579999999999999</v>
      </c>
      <c r="U640" s="2">
        <v>0.4</v>
      </c>
      <c r="V640" s="2">
        <v>2.5</v>
      </c>
      <c r="W640" s="2">
        <v>15.8</v>
      </c>
      <c r="X640" s="2">
        <v>9.7146000000000008</v>
      </c>
      <c r="Y640" s="2">
        <v>0.28000000000000003</v>
      </c>
      <c r="Z640" s="2">
        <v>1.5</v>
      </c>
      <c r="AA640" s="2">
        <v>18.5</v>
      </c>
      <c r="AB640" s="2">
        <v>9.3643000000000001</v>
      </c>
      <c r="AC640" s="2">
        <v>1.3</v>
      </c>
      <c r="AD640" s="2">
        <v>2.6</v>
      </c>
      <c r="AE640" s="2">
        <v>50.5</v>
      </c>
      <c r="AF640" s="2">
        <v>49.163699999999999</v>
      </c>
      <c r="AG640" s="20">
        <v>0.44</v>
      </c>
      <c r="AH640" s="20">
        <v>1.4</v>
      </c>
      <c r="AI640" s="20">
        <v>30.9</v>
      </c>
      <c r="AJ640" s="20">
        <v>23.8842</v>
      </c>
      <c r="AK640" s="18">
        <v>0.74</v>
      </c>
      <c r="AL640" s="18">
        <v>2.2999999999999998</v>
      </c>
      <c r="AM640" s="18">
        <v>32</v>
      </c>
      <c r="AN640" s="18">
        <v>44.5443</v>
      </c>
      <c r="AO640" s="2">
        <v>0.13</v>
      </c>
      <c r="AP640" s="2">
        <v>0.9</v>
      </c>
      <c r="AQ640" s="2">
        <v>14.7</v>
      </c>
      <c r="AR640" s="2">
        <v>1.6525000000000001</v>
      </c>
      <c r="AS640" s="2">
        <v>0.28000000000000003</v>
      </c>
      <c r="AT640" s="2">
        <v>1.4</v>
      </c>
      <c r="AU640" s="2">
        <v>19.8</v>
      </c>
      <c r="AV640" s="2">
        <v>7.1563999999999997</v>
      </c>
      <c r="AW640" s="2">
        <v>1.44</v>
      </c>
      <c r="AX640" s="2">
        <v>3.2</v>
      </c>
      <c r="AY640" s="2">
        <v>44.5</v>
      </c>
      <c r="AZ640" s="2">
        <v>47.757800000000003</v>
      </c>
      <c r="BA640" s="2">
        <v>0.27</v>
      </c>
      <c r="BB640" s="2">
        <v>1.4</v>
      </c>
      <c r="BC640" s="2">
        <v>19.2</v>
      </c>
      <c r="BD640" s="2">
        <v>11.861700000000001</v>
      </c>
      <c r="BE640" s="4" t="str">
        <f t="shared" si="92"/>
        <v>NO APLICA</v>
      </c>
      <c r="BF640" s="4">
        <f t="shared" si="93"/>
        <v>0.68100000000000005</v>
      </c>
      <c r="BG640">
        <f t="shared" si="94"/>
        <v>0.13</v>
      </c>
      <c r="BH640">
        <f t="shared" si="95"/>
        <v>0.28000000000000003</v>
      </c>
      <c r="BI640">
        <f t="shared" si="96"/>
        <v>1.44</v>
      </c>
      <c r="BJ640">
        <f t="shared" si="97"/>
        <v>0.74</v>
      </c>
      <c r="BK640">
        <f t="shared" si="98"/>
        <v>0.44</v>
      </c>
      <c r="BL640">
        <f t="shared" si="99"/>
        <v>2281.5199999999923</v>
      </c>
    </row>
    <row r="641" spans="1:64" x14ac:dyDescent="0.2">
      <c r="A641" s="1">
        <v>639</v>
      </c>
      <c r="B641" s="7" t="s">
        <v>83</v>
      </c>
      <c r="C641" s="3">
        <v>39944</v>
      </c>
      <c r="D641" s="4" t="s">
        <v>629</v>
      </c>
      <c r="E641" s="4" t="s">
        <v>170</v>
      </c>
      <c r="F641" s="5" t="str">
        <f t="shared" si="90"/>
        <v>L</v>
      </c>
      <c r="G641" s="6">
        <v>0.875</v>
      </c>
      <c r="H641" s="6">
        <v>0.88958333333333339</v>
      </c>
      <c r="I641" s="85">
        <f t="shared" si="91"/>
        <v>21.000000000000085</v>
      </c>
      <c r="J641" s="86">
        <f>I641*Segmentos!$D$7*(AH641%)*IF(ISNUMBER(AI641),AI641%,0)</f>
        <v>5896.8000000000238</v>
      </c>
      <c r="K641" s="86">
        <f>I641*Segmentos!$D$7*(AL641%)*IF(ISNUMBER(AM641),AM641%,0)</f>
        <v>38766.00000000016</v>
      </c>
      <c r="L641" s="4"/>
      <c r="M641" s="2">
        <v>0.28000000000000003</v>
      </c>
      <c r="N641" s="2">
        <v>1.1000000000000001</v>
      </c>
      <c r="O641" s="2">
        <v>24.5</v>
      </c>
      <c r="P641" s="2">
        <v>29.445900000000002</v>
      </c>
      <c r="Q641" s="2">
        <v>0</v>
      </c>
      <c r="R641" s="2">
        <v>0</v>
      </c>
      <c r="S641" s="8" t="s">
        <v>577</v>
      </c>
      <c r="T641" s="2">
        <v>0</v>
      </c>
      <c r="U641" s="2">
        <v>0.28999999999999998</v>
      </c>
      <c r="V641" s="2">
        <v>1.9</v>
      </c>
      <c r="W641" s="2">
        <v>15.7</v>
      </c>
      <c r="X641" s="2">
        <v>6.5008999999999997</v>
      </c>
      <c r="Y641" s="2">
        <v>0.37</v>
      </c>
      <c r="Z641" s="2">
        <v>0.7</v>
      </c>
      <c r="AA641" s="2">
        <v>49</v>
      </c>
      <c r="AB641" s="2">
        <v>11.4177</v>
      </c>
      <c r="AC641" s="2">
        <v>0.33</v>
      </c>
      <c r="AD641" s="2">
        <v>1.6</v>
      </c>
      <c r="AE641" s="2">
        <v>20.8</v>
      </c>
      <c r="AF641" s="2">
        <v>11.5273</v>
      </c>
      <c r="AG641" s="20">
        <v>7.0000000000000007E-2</v>
      </c>
      <c r="AH641" s="20">
        <v>0.9</v>
      </c>
      <c r="AI641" s="20">
        <v>7.8</v>
      </c>
      <c r="AJ641" s="20">
        <v>3.677</v>
      </c>
      <c r="AK641" s="18">
        <v>0.47</v>
      </c>
      <c r="AL641" s="18">
        <v>1.3</v>
      </c>
      <c r="AM641" s="18">
        <v>35.5</v>
      </c>
      <c r="AN641" s="18">
        <v>25.768999999999998</v>
      </c>
      <c r="AO641" s="2">
        <v>0.24</v>
      </c>
      <c r="AP641" s="2">
        <v>1</v>
      </c>
      <c r="AQ641" s="2">
        <v>24.1</v>
      </c>
      <c r="AR641" s="2">
        <v>2.7281</v>
      </c>
      <c r="AS641" s="2">
        <v>0.28999999999999998</v>
      </c>
      <c r="AT641" s="2">
        <v>1.2</v>
      </c>
      <c r="AU641" s="2">
        <v>24.2</v>
      </c>
      <c r="AV641" s="2">
        <v>6.6276999999999999</v>
      </c>
      <c r="AW641" s="2">
        <v>0.28000000000000003</v>
      </c>
      <c r="AX641" s="2">
        <v>1.1000000000000001</v>
      </c>
      <c r="AY641" s="2">
        <v>26.6</v>
      </c>
      <c r="AZ641" s="2">
        <v>8.4816000000000003</v>
      </c>
      <c r="BA641" s="2">
        <v>0.28999999999999998</v>
      </c>
      <c r="BB641" s="2">
        <v>1.2</v>
      </c>
      <c r="BC641" s="2">
        <v>23.4</v>
      </c>
      <c r="BD641" s="2">
        <v>11.608599999999999</v>
      </c>
      <c r="BE641" s="4" t="str">
        <f t="shared" si="92"/>
        <v>NO APLICA</v>
      </c>
      <c r="BF641" s="4">
        <f t="shared" si="93"/>
        <v>0.28899999999999998</v>
      </c>
      <c r="BG641">
        <f t="shared" si="94"/>
        <v>0.24</v>
      </c>
      <c r="BH641">
        <f t="shared" si="95"/>
        <v>0.28999999999999998</v>
      </c>
      <c r="BI641">
        <f t="shared" si="96"/>
        <v>0.28999999999999998</v>
      </c>
      <c r="BJ641">
        <f t="shared" si="97"/>
        <v>0.47</v>
      </c>
      <c r="BK641">
        <f t="shared" si="98"/>
        <v>7.0000000000000007E-2</v>
      </c>
      <c r="BL641">
        <f t="shared" si="99"/>
        <v>565.95000000000243</v>
      </c>
    </row>
    <row r="642" spans="1:64" x14ac:dyDescent="0.2">
      <c r="A642" s="1">
        <v>640</v>
      </c>
      <c r="B642" s="7" t="s">
        <v>23</v>
      </c>
      <c r="C642" s="3">
        <v>39944</v>
      </c>
      <c r="D642" s="4" t="s">
        <v>629</v>
      </c>
      <c r="E642" s="4" t="s">
        <v>170</v>
      </c>
      <c r="F642" s="5" t="str">
        <f t="shared" si="90"/>
        <v>L</v>
      </c>
      <c r="G642" s="6">
        <v>0.91041666666666676</v>
      </c>
      <c r="H642" s="6">
        <v>0.91527777777777775</v>
      </c>
      <c r="I642" s="85">
        <f t="shared" si="91"/>
        <v>6.9999999999998153</v>
      </c>
      <c r="J642" s="86">
        <f>I642*Segmentos!$D$7*(AH642%)*IF(ISNUMBER(AI642),AI642%,0)</f>
        <v>0</v>
      </c>
      <c r="K642" s="86">
        <f>I642*Segmentos!$D$7*(AL642%)*IF(ISNUMBER(AM642),AM642%,0)</f>
        <v>22399.999999999407</v>
      </c>
      <c r="L642" s="4"/>
      <c r="M642" s="2">
        <v>0.4</v>
      </c>
      <c r="N642" s="2">
        <v>0.4</v>
      </c>
      <c r="O642" s="2">
        <v>100</v>
      </c>
      <c r="P642" s="2">
        <v>38.245899999999999</v>
      </c>
      <c r="Q642" s="2">
        <v>0</v>
      </c>
      <c r="R642" s="2">
        <v>0</v>
      </c>
      <c r="S642" s="8" t="s">
        <v>577</v>
      </c>
      <c r="T642" s="2">
        <v>0</v>
      </c>
      <c r="U642" s="2">
        <v>1.59</v>
      </c>
      <c r="V642" s="2">
        <v>1.6</v>
      </c>
      <c r="W642" s="2">
        <v>100</v>
      </c>
      <c r="X642" s="2">
        <v>31.887899999999998</v>
      </c>
      <c r="Y642" s="2">
        <v>0.23</v>
      </c>
      <c r="Z642" s="2">
        <v>0.2</v>
      </c>
      <c r="AA642" s="2">
        <v>100</v>
      </c>
      <c r="AB642" s="2">
        <v>6.3579999999999997</v>
      </c>
      <c r="AC642" s="2">
        <v>0</v>
      </c>
      <c r="AD642" s="2">
        <v>0</v>
      </c>
      <c r="AE642" s="8" t="s">
        <v>577</v>
      </c>
      <c r="AF642" s="2">
        <v>0</v>
      </c>
      <c r="AG642" s="20">
        <v>0</v>
      </c>
      <c r="AH642" s="20">
        <v>0</v>
      </c>
      <c r="AI642" s="21" t="s">
        <v>577</v>
      </c>
      <c r="AJ642" s="20">
        <v>0</v>
      </c>
      <c r="AK642" s="18">
        <v>0.76</v>
      </c>
      <c r="AL642" s="18">
        <v>0.8</v>
      </c>
      <c r="AM642" s="18">
        <v>100</v>
      </c>
      <c r="AN642" s="18">
        <v>38.245899999999999</v>
      </c>
      <c r="AO642" s="2">
        <v>0</v>
      </c>
      <c r="AP642" s="2">
        <v>0</v>
      </c>
      <c r="AQ642" s="8" t="s">
        <v>577</v>
      </c>
      <c r="AR642" s="2">
        <v>0</v>
      </c>
      <c r="AS642" s="2">
        <v>0.24</v>
      </c>
      <c r="AT642" s="2">
        <v>0.2</v>
      </c>
      <c r="AU642" s="2">
        <v>100</v>
      </c>
      <c r="AV642" s="2">
        <v>4.9702999999999999</v>
      </c>
      <c r="AW642" s="2">
        <v>0.23</v>
      </c>
      <c r="AX642" s="2">
        <v>0.2</v>
      </c>
      <c r="AY642" s="2">
        <v>100</v>
      </c>
      <c r="AZ642" s="2">
        <v>6.3579999999999997</v>
      </c>
      <c r="BA642" s="2">
        <v>0.73</v>
      </c>
      <c r="BB642" s="2">
        <v>0.7</v>
      </c>
      <c r="BC642" s="2">
        <v>100</v>
      </c>
      <c r="BD642" s="2">
        <v>26.9175</v>
      </c>
      <c r="BE642" s="4" t="str">
        <f t="shared" si="92"/>
        <v>NO APLICA</v>
      </c>
      <c r="BF642" s="4">
        <f t="shared" si="93"/>
        <v>0.40619999999999995</v>
      </c>
      <c r="BG642">
        <f t="shared" si="94"/>
        <v>0</v>
      </c>
      <c r="BH642">
        <f t="shared" si="95"/>
        <v>0.24</v>
      </c>
      <c r="BI642">
        <f t="shared" si="96"/>
        <v>0.73</v>
      </c>
      <c r="BJ642">
        <f t="shared" si="97"/>
        <v>0.76</v>
      </c>
      <c r="BK642">
        <f t="shared" si="98"/>
        <v>0</v>
      </c>
      <c r="BL642">
        <f t="shared" si="99"/>
        <v>279.99999999999261</v>
      </c>
    </row>
    <row r="643" spans="1:64" x14ac:dyDescent="0.2">
      <c r="A643" s="1">
        <v>641</v>
      </c>
      <c r="B643" s="7" t="s">
        <v>25</v>
      </c>
      <c r="C643" s="3">
        <v>39944</v>
      </c>
      <c r="D643" s="4" t="s">
        <v>629</v>
      </c>
      <c r="E643" s="4" t="s">
        <v>171</v>
      </c>
      <c r="F643" s="5" t="str">
        <f t="shared" si="90"/>
        <v>L</v>
      </c>
      <c r="G643" s="6">
        <v>0.8965277777777777</v>
      </c>
      <c r="H643" s="6">
        <v>0.89861111111111114</v>
      </c>
      <c r="I643" s="85">
        <f t="shared" si="91"/>
        <v>3.0000000000001492</v>
      </c>
      <c r="J643" s="86">
        <f>I643*Segmentos!$D$7*(AH643%)*IF(ISNUMBER(AI643),AI643%,0)</f>
        <v>1200.0000000000596</v>
      </c>
      <c r="K643" s="86">
        <f>I643*Segmentos!$D$7*(AL643%)*IF(ISNUMBER(AM643),AM643%,0)</f>
        <v>7350.0000000003647</v>
      </c>
      <c r="L643" s="4"/>
      <c r="M643" s="2">
        <v>0.38</v>
      </c>
      <c r="N643" s="2">
        <v>0.4</v>
      </c>
      <c r="O643" s="2">
        <v>89.1</v>
      </c>
      <c r="P643" s="2">
        <v>37.637700000000002</v>
      </c>
      <c r="Q643" s="2">
        <v>0</v>
      </c>
      <c r="R643" s="2">
        <v>0</v>
      </c>
      <c r="S643" s="8" t="s">
        <v>577</v>
      </c>
      <c r="T643" s="2">
        <v>0</v>
      </c>
      <c r="U643" s="2">
        <v>1.07</v>
      </c>
      <c r="V643" s="2">
        <v>1.3</v>
      </c>
      <c r="W643" s="2">
        <v>82.7</v>
      </c>
      <c r="X643" s="2">
        <v>22.023299999999999</v>
      </c>
      <c r="Y643" s="2">
        <v>0.24</v>
      </c>
      <c r="Z643" s="2">
        <v>0.2</v>
      </c>
      <c r="AA643" s="2">
        <v>100</v>
      </c>
      <c r="AB643" s="2">
        <v>7.0517000000000003</v>
      </c>
      <c r="AC643" s="2">
        <v>0.27</v>
      </c>
      <c r="AD643" s="2">
        <v>0.3</v>
      </c>
      <c r="AE643" s="2">
        <v>100</v>
      </c>
      <c r="AF643" s="2">
        <v>8.5626999999999995</v>
      </c>
      <c r="AG643" s="20">
        <v>0.12</v>
      </c>
      <c r="AH643" s="20">
        <v>0.1</v>
      </c>
      <c r="AI643" s="20">
        <v>100</v>
      </c>
      <c r="AJ643" s="20">
        <v>5.5833000000000004</v>
      </c>
      <c r="AK643" s="18">
        <v>0.62</v>
      </c>
      <c r="AL643" s="18">
        <v>0.7</v>
      </c>
      <c r="AM643" s="18">
        <v>87.5</v>
      </c>
      <c r="AN643" s="18">
        <v>32.054400000000001</v>
      </c>
      <c r="AO643" s="2">
        <v>0.12</v>
      </c>
      <c r="AP643" s="2">
        <v>0.1</v>
      </c>
      <c r="AQ643" s="2">
        <v>100</v>
      </c>
      <c r="AR643" s="2">
        <v>1.3030999999999999</v>
      </c>
      <c r="AS643" s="2">
        <v>0.31</v>
      </c>
      <c r="AT643" s="2">
        <v>0.3</v>
      </c>
      <c r="AU643" s="2">
        <v>100</v>
      </c>
      <c r="AV643" s="2">
        <v>6.7838000000000003</v>
      </c>
      <c r="AW643" s="2">
        <v>0.26</v>
      </c>
      <c r="AX643" s="2">
        <v>0.3</v>
      </c>
      <c r="AY643" s="2">
        <v>100</v>
      </c>
      <c r="AZ643" s="2">
        <v>7.2308000000000003</v>
      </c>
      <c r="BA643" s="2">
        <v>0.59</v>
      </c>
      <c r="BB643" s="2">
        <v>0.7</v>
      </c>
      <c r="BC643" s="2">
        <v>82.9</v>
      </c>
      <c r="BD643" s="2">
        <v>22.32</v>
      </c>
      <c r="BE643" s="4" t="str">
        <f t="shared" si="92"/>
        <v>NO APLICA</v>
      </c>
      <c r="BF643" s="4">
        <f t="shared" si="93"/>
        <v>0.39699999999999996</v>
      </c>
      <c r="BG643">
        <f t="shared" si="94"/>
        <v>0.12</v>
      </c>
      <c r="BH643">
        <f t="shared" si="95"/>
        <v>0.31</v>
      </c>
      <c r="BI643">
        <f t="shared" si="96"/>
        <v>0.59</v>
      </c>
      <c r="BJ643">
        <f t="shared" si="97"/>
        <v>0.62</v>
      </c>
      <c r="BK643">
        <f t="shared" si="98"/>
        <v>0.12</v>
      </c>
      <c r="BL643">
        <f t="shared" si="99"/>
        <v>106.92000000000532</v>
      </c>
    </row>
    <row r="644" spans="1:64" x14ac:dyDescent="0.2">
      <c r="A644" s="1">
        <v>642</v>
      </c>
      <c r="B644" s="7" t="s">
        <v>87</v>
      </c>
      <c r="C644" s="3">
        <v>39944</v>
      </c>
      <c r="D644" s="4" t="s">
        <v>628</v>
      </c>
      <c r="E644" s="4" t="s">
        <v>169</v>
      </c>
      <c r="F644" s="5" t="str">
        <f t="shared" ref="F644:F707" si="100">CONCATENATE(IF(WEEKDAY(C644)=1,"D",""),IF(WEEKDAY(C644)=2,"L",""),IF(WEEKDAY(C644)=3,"M",""),IF(WEEKDAY(C644)=4,"W",""),IF(WEEKDAY(C644)=5,"J",""),IF(WEEKDAY(C644)=6,"V",""),IF(WEEKDAY(C644)=7,"S",""))</f>
        <v>L</v>
      </c>
      <c r="G644" s="6">
        <v>0.83888888888888891</v>
      </c>
      <c r="H644" s="6">
        <v>0.87430555555555556</v>
      </c>
      <c r="I644" s="85">
        <f t="shared" ref="I644:I707" si="101">IF(H644&gt;=G644,(H644-G644)*24*60,("24:00:00"-G644+H644)*24*60)</f>
        <v>50.999999999999979</v>
      </c>
      <c r="J644" s="86">
        <f>I644*Segmentos!$D$7*(AH644%)*IF(ISNUMBER(AI644),AI644%,0)</f>
        <v>13219.199999999997</v>
      </c>
      <c r="K644" s="86">
        <f>I644*Segmentos!$D$7*(AL644%)*IF(ISNUMBER(AM644),AM644%,0)</f>
        <v>139025.99999999994</v>
      </c>
      <c r="L644" s="4"/>
      <c r="M644" s="2">
        <v>0.39</v>
      </c>
      <c r="N644" s="2">
        <v>2.1</v>
      </c>
      <c r="O644" s="2">
        <v>18.7</v>
      </c>
      <c r="P644" s="2">
        <v>72.143000000000001</v>
      </c>
      <c r="Q644" s="2">
        <v>0</v>
      </c>
      <c r="R644" s="2">
        <v>0</v>
      </c>
      <c r="S644" s="8" t="s">
        <v>577</v>
      </c>
      <c r="T644" s="2">
        <v>0</v>
      </c>
      <c r="U644" s="2">
        <v>0.35</v>
      </c>
      <c r="V644" s="2">
        <v>2.1</v>
      </c>
      <c r="W644" s="2">
        <v>16.2</v>
      </c>
      <c r="X644" s="2">
        <v>13.5426</v>
      </c>
      <c r="Y644" s="2">
        <v>0.46</v>
      </c>
      <c r="Z644" s="2">
        <v>1.7</v>
      </c>
      <c r="AA644" s="2">
        <v>27</v>
      </c>
      <c r="AB644" s="2">
        <v>25.171199999999999</v>
      </c>
      <c r="AC644" s="2">
        <v>0.54</v>
      </c>
      <c r="AD644" s="2">
        <v>3.4</v>
      </c>
      <c r="AE644" s="2">
        <v>16</v>
      </c>
      <c r="AF644" s="2">
        <v>33.429299999999998</v>
      </c>
      <c r="AG644" s="20">
        <v>0.06</v>
      </c>
      <c r="AH644" s="20">
        <v>1.2</v>
      </c>
      <c r="AI644" s="20">
        <v>5.4</v>
      </c>
      <c r="AJ644" s="20">
        <v>5.6130000000000004</v>
      </c>
      <c r="AK644" s="18">
        <v>0.68</v>
      </c>
      <c r="AL644" s="18">
        <v>2.9</v>
      </c>
      <c r="AM644" s="18">
        <v>23.5</v>
      </c>
      <c r="AN644" s="18">
        <v>66.53</v>
      </c>
      <c r="AO644" s="2">
        <v>0.34</v>
      </c>
      <c r="AP644" s="2">
        <v>1.2</v>
      </c>
      <c r="AQ644" s="2">
        <v>27.8</v>
      </c>
      <c r="AR644" s="2">
        <v>6.8859000000000004</v>
      </c>
      <c r="AS644" s="2">
        <v>0.25</v>
      </c>
      <c r="AT644" s="2">
        <v>1.7</v>
      </c>
      <c r="AU644" s="2">
        <v>14.5</v>
      </c>
      <c r="AV644" s="2">
        <v>10.370699999999999</v>
      </c>
      <c r="AW644" s="2">
        <v>0.44</v>
      </c>
      <c r="AX644" s="2">
        <v>2.8</v>
      </c>
      <c r="AY644" s="2">
        <v>15.7</v>
      </c>
      <c r="AZ644" s="2">
        <v>23.6494</v>
      </c>
      <c r="BA644" s="2">
        <v>0.44</v>
      </c>
      <c r="BB644" s="2">
        <v>1.9</v>
      </c>
      <c r="BC644" s="2">
        <v>22.5</v>
      </c>
      <c r="BD644" s="2">
        <v>31.237100000000002</v>
      </c>
      <c r="BE644" s="4" t="str">
        <f t="shared" ref="BE644:BE707" si="102">IF(OR(E644="NOTICIERO",E644="INFORMATIVO"),"NO APLICA",IF(I644&lt;60,"NO APLICA",IF(M644&lt;6,"ABURRIDO",IF(O644&lt;25,"ABURRIDO","ENTRETENIDO"))))</f>
        <v>NO APLICA</v>
      </c>
      <c r="BF644" s="4">
        <f t="shared" ref="BF644:BF707" si="103">SUMPRODUCT($BG$2:$BK$2,BG644:BK644)/5</f>
        <v>0.35239999999999999</v>
      </c>
      <c r="BG644">
        <f t="shared" ref="BG644:BG707" si="104">AO644</f>
        <v>0.34</v>
      </c>
      <c r="BH644">
        <f t="shared" ref="BH644:BH707" si="105">AS644</f>
        <v>0.25</v>
      </c>
      <c r="BI644">
        <f t="shared" ref="BI644:BI707" si="106">MAX(AW644,BA644)</f>
        <v>0.44</v>
      </c>
      <c r="BJ644">
        <f t="shared" ref="BJ644:BJ707" si="107">AK644</f>
        <v>0.68</v>
      </c>
      <c r="BK644">
        <f t="shared" ref="BK644:BK707" si="108">AG644</f>
        <v>0.06</v>
      </c>
      <c r="BL644">
        <f t="shared" ref="BL644:BL707" si="109">IFERROR((I644*N644*O644),0)</f>
        <v>2002.7699999999993</v>
      </c>
    </row>
    <row r="645" spans="1:64" x14ac:dyDescent="0.2">
      <c r="A645" s="1">
        <v>643</v>
      </c>
      <c r="B645" s="7" t="s">
        <v>33</v>
      </c>
      <c r="C645" s="3">
        <v>39944</v>
      </c>
      <c r="D645" s="4" t="s">
        <v>628</v>
      </c>
      <c r="E645" s="4" t="s">
        <v>163</v>
      </c>
      <c r="F645" s="5" t="str">
        <f t="shared" si="100"/>
        <v>L</v>
      </c>
      <c r="G645" s="6">
        <v>0.9159722222222223</v>
      </c>
      <c r="H645" s="6">
        <v>0</v>
      </c>
      <c r="I645" s="85">
        <f t="shared" si="101"/>
        <v>120.99999999999989</v>
      </c>
      <c r="J645" s="86">
        <f>I645*Segmentos!$D$7*(AH645%)*IF(ISNUMBER(AI645),AI645%,0)</f>
        <v>800051.9999999993</v>
      </c>
      <c r="K645" s="86">
        <f>I645*Segmentos!$D$7*(AL645%)*IF(ISNUMBER(AM645),AM645%,0)</f>
        <v>447215.99999999953</v>
      </c>
      <c r="L645" s="4"/>
      <c r="M645" s="2">
        <v>1.27</v>
      </c>
      <c r="N645" s="2">
        <v>7.1</v>
      </c>
      <c r="O645" s="2">
        <v>18</v>
      </c>
      <c r="P645" s="2">
        <v>85.667100000000005</v>
      </c>
      <c r="Q645" s="2">
        <v>0.23</v>
      </c>
      <c r="R645" s="2">
        <v>1.5</v>
      </c>
      <c r="S645" s="2">
        <v>15.4</v>
      </c>
      <c r="T645" s="2">
        <v>2.5994000000000002</v>
      </c>
      <c r="U645" s="2">
        <v>0.83</v>
      </c>
      <c r="V645" s="2">
        <v>6</v>
      </c>
      <c r="W645" s="2">
        <v>13.7</v>
      </c>
      <c r="X645" s="2">
        <v>11.6991</v>
      </c>
      <c r="Y645" s="2">
        <v>1.57</v>
      </c>
      <c r="Z645" s="2">
        <v>6.7</v>
      </c>
      <c r="AA645" s="2">
        <v>23.5</v>
      </c>
      <c r="AB645" s="2">
        <v>31.2852</v>
      </c>
      <c r="AC645" s="2">
        <v>1.81</v>
      </c>
      <c r="AD645" s="2">
        <v>10.9</v>
      </c>
      <c r="AE645" s="2">
        <v>16.600000000000001</v>
      </c>
      <c r="AF645" s="2">
        <v>40.083399999999997</v>
      </c>
      <c r="AG645" s="20">
        <v>1.66</v>
      </c>
      <c r="AH645" s="20">
        <v>8.6999999999999993</v>
      </c>
      <c r="AI645" s="20">
        <v>19</v>
      </c>
      <c r="AJ645" s="20">
        <v>53.136899999999997</v>
      </c>
      <c r="AK645" s="18">
        <v>0.92</v>
      </c>
      <c r="AL645" s="18">
        <v>5.6</v>
      </c>
      <c r="AM645" s="18">
        <v>16.5</v>
      </c>
      <c r="AN645" s="18">
        <v>32.530200000000001</v>
      </c>
      <c r="AO645" s="2">
        <v>0.44</v>
      </c>
      <c r="AP645" s="2">
        <v>7.3</v>
      </c>
      <c r="AQ645" s="2">
        <v>6</v>
      </c>
      <c r="AR645" s="2">
        <v>3.2549999999999999</v>
      </c>
      <c r="AS645" s="2">
        <v>0.76</v>
      </c>
      <c r="AT645" s="2">
        <v>5.4</v>
      </c>
      <c r="AU645" s="2">
        <v>14.1</v>
      </c>
      <c r="AV645" s="2">
        <v>11.274800000000001</v>
      </c>
      <c r="AW645" s="2">
        <v>0.65</v>
      </c>
      <c r="AX645" s="2">
        <v>7.6</v>
      </c>
      <c r="AY645" s="2">
        <v>8.5</v>
      </c>
      <c r="AZ645" s="2">
        <v>12.529400000000001</v>
      </c>
      <c r="BA645" s="2">
        <v>2.27</v>
      </c>
      <c r="BB645" s="2">
        <v>7.5</v>
      </c>
      <c r="BC645" s="2">
        <v>30</v>
      </c>
      <c r="BD645" s="2">
        <v>58.607900000000001</v>
      </c>
      <c r="BE645" s="4" t="str">
        <f t="shared" si="102"/>
        <v>ABURRIDO</v>
      </c>
      <c r="BF645" s="4">
        <f t="shared" si="103"/>
        <v>1.2722000000000002</v>
      </c>
      <c r="BG645">
        <f t="shared" si="104"/>
        <v>0.44</v>
      </c>
      <c r="BH645">
        <f t="shared" si="105"/>
        <v>0.76</v>
      </c>
      <c r="BI645">
        <f t="shared" si="106"/>
        <v>2.27</v>
      </c>
      <c r="BJ645">
        <f t="shared" si="107"/>
        <v>0.92</v>
      </c>
      <c r="BK645">
        <f t="shared" si="108"/>
        <v>1.66</v>
      </c>
      <c r="BL645">
        <f t="shared" si="109"/>
        <v>15463.799999999985</v>
      </c>
    </row>
    <row r="646" spans="1:64" x14ac:dyDescent="0.2">
      <c r="A646" s="1">
        <v>644</v>
      </c>
      <c r="B646" s="7" t="s">
        <v>32</v>
      </c>
      <c r="C646" s="3">
        <v>39944</v>
      </c>
      <c r="D646" s="4" t="s">
        <v>628</v>
      </c>
      <c r="E646" s="4" t="s">
        <v>164</v>
      </c>
      <c r="F646" s="5" t="str">
        <f t="shared" si="100"/>
        <v>L</v>
      </c>
      <c r="G646" s="6">
        <v>0.91388888888888886</v>
      </c>
      <c r="H646" s="6">
        <v>0.9159722222222223</v>
      </c>
      <c r="I646" s="85">
        <f t="shared" si="101"/>
        <v>3.0000000000001492</v>
      </c>
      <c r="J646" s="86">
        <f>I646*Segmentos!$D$7*(AH646%)*IF(ISNUMBER(AI646),AI646%,0)</f>
        <v>3470.400000000172</v>
      </c>
      <c r="K646" s="86">
        <f>I646*Segmentos!$D$7*(AL646%)*IF(ISNUMBER(AM646),AM646%,0)</f>
        <v>6782.4000000003371</v>
      </c>
      <c r="L646" s="4"/>
      <c r="M646" s="2">
        <v>0.42</v>
      </c>
      <c r="N646" s="2">
        <v>0.5</v>
      </c>
      <c r="O646" s="2">
        <v>86.4</v>
      </c>
      <c r="P646" s="2">
        <v>74.057199999999995</v>
      </c>
      <c r="Q646" s="2">
        <v>0</v>
      </c>
      <c r="R646" s="2">
        <v>0</v>
      </c>
      <c r="S646" s="8" t="s">
        <v>577</v>
      </c>
      <c r="T646" s="2">
        <v>0</v>
      </c>
      <c r="U646" s="2">
        <v>0.18</v>
      </c>
      <c r="V646" s="2">
        <v>0.2</v>
      </c>
      <c r="W646" s="2">
        <v>100</v>
      </c>
      <c r="X646" s="2">
        <v>6.5454999999999997</v>
      </c>
      <c r="Y646" s="2">
        <v>0.74</v>
      </c>
      <c r="Z646" s="2">
        <v>0.8</v>
      </c>
      <c r="AA646" s="2">
        <v>92.3</v>
      </c>
      <c r="AB646" s="2">
        <v>38.300600000000003</v>
      </c>
      <c r="AC646" s="2">
        <v>0.51</v>
      </c>
      <c r="AD646" s="2">
        <v>0.7</v>
      </c>
      <c r="AE646" s="2">
        <v>77.599999999999994</v>
      </c>
      <c r="AF646" s="2">
        <v>29.210999999999999</v>
      </c>
      <c r="AG646" s="20">
        <v>0.26</v>
      </c>
      <c r="AH646" s="20">
        <v>0.4</v>
      </c>
      <c r="AI646" s="20">
        <v>72.3</v>
      </c>
      <c r="AJ646" s="20">
        <v>22.029499999999999</v>
      </c>
      <c r="AK646" s="18">
        <v>0.56000000000000005</v>
      </c>
      <c r="AL646" s="18">
        <v>0.6</v>
      </c>
      <c r="AM646" s="18">
        <v>94.2</v>
      </c>
      <c r="AN646" s="18">
        <v>52.027700000000003</v>
      </c>
      <c r="AO646" s="2">
        <v>0.6</v>
      </c>
      <c r="AP646" s="2">
        <v>0.8</v>
      </c>
      <c r="AQ646" s="2">
        <v>78.3</v>
      </c>
      <c r="AR646" s="2">
        <v>11.547599999999999</v>
      </c>
      <c r="AS646" s="2">
        <v>0.15</v>
      </c>
      <c r="AT646" s="2">
        <v>0.2</v>
      </c>
      <c r="AU646" s="2">
        <v>100</v>
      </c>
      <c r="AV646" s="2">
        <v>5.9440999999999997</v>
      </c>
      <c r="AW646" s="2">
        <v>0.51</v>
      </c>
      <c r="AX646" s="2">
        <v>0.7</v>
      </c>
      <c r="AY646" s="2">
        <v>75.3</v>
      </c>
      <c r="AZ646" s="2">
        <v>25.810300000000002</v>
      </c>
      <c r="BA646" s="2">
        <v>0.46</v>
      </c>
      <c r="BB646" s="2">
        <v>0.5</v>
      </c>
      <c r="BC646" s="2">
        <v>100</v>
      </c>
      <c r="BD646" s="2">
        <v>30.755199999999999</v>
      </c>
      <c r="BE646" s="4" t="str">
        <f t="shared" si="102"/>
        <v>NO APLICA</v>
      </c>
      <c r="BF646" s="4">
        <f t="shared" si="103"/>
        <v>0.36100000000000004</v>
      </c>
      <c r="BG646">
        <f t="shared" si="104"/>
        <v>0.6</v>
      </c>
      <c r="BH646">
        <f t="shared" si="105"/>
        <v>0.15</v>
      </c>
      <c r="BI646">
        <f t="shared" si="106"/>
        <v>0.51</v>
      </c>
      <c r="BJ646">
        <f t="shared" si="107"/>
        <v>0.56000000000000005</v>
      </c>
      <c r="BK646">
        <f t="shared" si="108"/>
        <v>0.26</v>
      </c>
      <c r="BL646">
        <f t="shared" si="109"/>
        <v>129.60000000000645</v>
      </c>
    </row>
    <row r="647" spans="1:64" x14ac:dyDescent="0.2">
      <c r="A647" s="1">
        <v>645</v>
      </c>
      <c r="B647" s="7" t="s">
        <v>19</v>
      </c>
      <c r="C647" s="3">
        <v>39944</v>
      </c>
      <c r="D647" s="4" t="s">
        <v>17</v>
      </c>
      <c r="E647" s="4" t="s">
        <v>166</v>
      </c>
      <c r="F647" s="5" t="str">
        <f t="shared" si="100"/>
        <v>L</v>
      </c>
      <c r="G647" s="6">
        <v>0.9145833333333333</v>
      </c>
      <c r="H647" s="6">
        <v>0.9159722222222223</v>
      </c>
      <c r="I647" s="85">
        <f t="shared" si="101"/>
        <v>2.0000000000001528</v>
      </c>
      <c r="J647" s="86">
        <f>I647*Segmentos!$D$7*(AH647%)*IF(ISNUMBER(AI647),AI647%,0)</f>
        <v>3156.0000000002415</v>
      </c>
      <c r="K647" s="86">
        <f>I647*Segmentos!$D$7*(AL647%)*IF(ISNUMBER(AM647),AM647%,0)</f>
        <v>800.00000000006116</v>
      </c>
      <c r="L647" s="4"/>
      <c r="M647" s="2">
        <v>0.24</v>
      </c>
      <c r="N647" s="2">
        <v>0.3</v>
      </c>
      <c r="O647" s="2">
        <v>83.7</v>
      </c>
      <c r="P647" s="2">
        <v>100</v>
      </c>
      <c r="Q647" s="2">
        <v>0</v>
      </c>
      <c r="R647" s="2">
        <v>0</v>
      </c>
      <c r="S647" s="8" t="s">
        <v>577</v>
      </c>
      <c r="T647" s="2">
        <v>0</v>
      </c>
      <c r="U647" s="2">
        <v>0.22</v>
      </c>
      <c r="V647" s="2">
        <v>0.4</v>
      </c>
      <c r="W647" s="2">
        <v>50</v>
      </c>
      <c r="X647" s="2">
        <v>19.4496</v>
      </c>
      <c r="Y647" s="2">
        <v>0.23</v>
      </c>
      <c r="Z647" s="2">
        <v>0.2</v>
      </c>
      <c r="AA647" s="2">
        <v>100</v>
      </c>
      <c r="AB647" s="2">
        <v>27.4344</v>
      </c>
      <c r="AC647" s="2">
        <v>0.39</v>
      </c>
      <c r="AD647" s="2">
        <v>0.4</v>
      </c>
      <c r="AE647" s="2">
        <v>100</v>
      </c>
      <c r="AF647" s="2">
        <v>53.116100000000003</v>
      </c>
      <c r="AG647" s="20">
        <v>0.37</v>
      </c>
      <c r="AH647" s="20">
        <v>0.5</v>
      </c>
      <c r="AI647" s="20">
        <v>78.900000000000006</v>
      </c>
      <c r="AJ647" s="20">
        <v>72.565600000000003</v>
      </c>
      <c r="AK647" s="18">
        <v>0.13</v>
      </c>
      <c r="AL647" s="18">
        <v>0.1</v>
      </c>
      <c r="AM647" s="18">
        <v>100</v>
      </c>
      <c r="AN647" s="18">
        <v>27.4344</v>
      </c>
      <c r="AO647" s="2">
        <v>0</v>
      </c>
      <c r="AP647" s="2">
        <v>0</v>
      </c>
      <c r="AQ647" s="8" t="s">
        <v>577</v>
      </c>
      <c r="AR647" s="2">
        <v>0</v>
      </c>
      <c r="AS647" s="2">
        <v>0</v>
      </c>
      <c r="AT647" s="2">
        <v>0</v>
      </c>
      <c r="AU647" s="8" t="s">
        <v>577</v>
      </c>
      <c r="AV647" s="2">
        <v>0</v>
      </c>
      <c r="AW647" s="2">
        <v>0.39</v>
      </c>
      <c r="AX647" s="2">
        <v>0.6</v>
      </c>
      <c r="AY647" s="2">
        <v>70.7</v>
      </c>
      <c r="AZ647" s="2">
        <v>46.883899999999997</v>
      </c>
      <c r="BA647" s="2">
        <v>0.34</v>
      </c>
      <c r="BB647" s="2">
        <v>0.3</v>
      </c>
      <c r="BC647" s="2">
        <v>100</v>
      </c>
      <c r="BD647" s="2">
        <v>53.116100000000003</v>
      </c>
      <c r="BE647" s="4" t="str">
        <f t="shared" si="102"/>
        <v>NO APLICA</v>
      </c>
      <c r="BF647" s="4">
        <f t="shared" si="103"/>
        <v>0.16219999999999998</v>
      </c>
      <c r="BG647">
        <f t="shared" si="104"/>
        <v>0</v>
      </c>
      <c r="BH647">
        <f t="shared" si="105"/>
        <v>0</v>
      </c>
      <c r="BI647">
        <f t="shared" si="106"/>
        <v>0.39</v>
      </c>
      <c r="BJ647">
        <f t="shared" si="107"/>
        <v>0.13</v>
      </c>
      <c r="BK647">
        <f t="shared" si="108"/>
        <v>0.37</v>
      </c>
      <c r="BL647">
        <f t="shared" si="109"/>
        <v>50.220000000003836</v>
      </c>
    </row>
    <row r="648" spans="1:64" x14ac:dyDescent="0.2">
      <c r="A648" s="1">
        <v>646</v>
      </c>
      <c r="B648" s="7" t="s">
        <v>2</v>
      </c>
      <c r="C648" s="3">
        <v>39944</v>
      </c>
      <c r="D648" s="4" t="s">
        <v>627</v>
      </c>
      <c r="E648" s="4" t="s">
        <v>164</v>
      </c>
      <c r="F648" s="5" t="str">
        <f t="shared" si="100"/>
        <v>L</v>
      </c>
      <c r="G648" s="6">
        <v>0.88402777777777775</v>
      </c>
      <c r="H648" s="6">
        <v>0.92500000000000004</v>
      </c>
      <c r="I648" s="85">
        <f t="shared" si="101"/>
        <v>59.000000000000114</v>
      </c>
      <c r="J648" s="86">
        <f>I648*Segmentos!$D$7*(AH648%)*IF(ISNUMBER(AI648),AI648%,0)</f>
        <v>1223707.2000000023</v>
      </c>
      <c r="K648" s="86">
        <f>I648*Segmentos!$D$7*(AL648%)*IF(ISNUMBER(AM648),AM648%,0)</f>
        <v>1486800.000000003</v>
      </c>
      <c r="L648" s="4"/>
      <c r="M648" s="2">
        <v>5.75</v>
      </c>
      <c r="N648" s="2">
        <v>17</v>
      </c>
      <c r="O648" s="2">
        <v>33.700000000000003</v>
      </c>
      <c r="P648" s="2">
        <v>84.160899999999998</v>
      </c>
      <c r="Q648" s="2">
        <v>4.49</v>
      </c>
      <c r="R648" s="2">
        <v>12.7</v>
      </c>
      <c r="S648" s="2">
        <v>35.4</v>
      </c>
      <c r="T648" s="2">
        <v>10.960599999999999</v>
      </c>
      <c r="U648" s="2">
        <v>3.48</v>
      </c>
      <c r="V648" s="2">
        <v>12.7</v>
      </c>
      <c r="W648" s="2">
        <v>27.3</v>
      </c>
      <c r="X648" s="2">
        <v>10.679600000000001</v>
      </c>
      <c r="Y648" s="2">
        <v>7.04</v>
      </c>
      <c r="Z648" s="2">
        <v>19.7</v>
      </c>
      <c r="AA648" s="2">
        <v>35.700000000000003</v>
      </c>
      <c r="AB648" s="2">
        <v>30.427099999999999</v>
      </c>
      <c r="AC648" s="2">
        <v>6.68</v>
      </c>
      <c r="AD648" s="2">
        <v>19.600000000000001</v>
      </c>
      <c r="AE648" s="2">
        <v>34</v>
      </c>
      <c r="AF648" s="2">
        <v>32.093600000000002</v>
      </c>
      <c r="AG648" s="20">
        <v>5.17</v>
      </c>
      <c r="AH648" s="20">
        <v>17.399999999999999</v>
      </c>
      <c r="AI648" s="20">
        <v>29.8</v>
      </c>
      <c r="AJ648" s="20">
        <v>35.895000000000003</v>
      </c>
      <c r="AK648" s="18">
        <v>6.27</v>
      </c>
      <c r="AL648" s="18">
        <v>16.8</v>
      </c>
      <c r="AM648" s="18">
        <v>37.5</v>
      </c>
      <c r="AN648" s="18">
        <v>48.265900000000002</v>
      </c>
      <c r="AO648" s="2">
        <v>5.51</v>
      </c>
      <c r="AP648" s="2">
        <v>16.5</v>
      </c>
      <c r="AQ648" s="2">
        <v>33.5</v>
      </c>
      <c r="AR648" s="2">
        <v>8.8074999999999992</v>
      </c>
      <c r="AS648" s="2">
        <v>6.7</v>
      </c>
      <c r="AT648" s="2">
        <v>18.8</v>
      </c>
      <c r="AU648" s="2">
        <v>35.700000000000003</v>
      </c>
      <c r="AV648" s="2">
        <v>21.587299999999999</v>
      </c>
      <c r="AW648" s="2">
        <v>4.91</v>
      </c>
      <c r="AX648" s="2">
        <v>15.8</v>
      </c>
      <c r="AY648" s="2">
        <v>31.1</v>
      </c>
      <c r="AZ648" s="2">
        <v>20.668700000000001</v>
      </c>
      <c r="BA648" s="2">
        <v>5.91</v>
      </c>
      <c r="BB648" s="2">
        <v>17.2</v>
      </c>
      <c r="BC648" s="2">
        <v>34.4</v>
      </c>
      <c r="BD648" s="2">
        <v>33.0974</v>
      </c>
      <c r="BE648" s="4" t="str">
        <f t="shared" si="102"/>
        <v>NO APLICA</v>
      </c>
      <c r="BF648" s="4">
        <f t="shared" si="103"/>
        <v>6.1700000000000008</v>
      </c>
      <c r="BG648">
        <f t="shared" si="104"/>
        <v>5.51</v>
      </c>
      <c r="BH648">
        <f t="shared" si="105"/>
        <v>6.7</v>
      </c>
      <c r="BI648">
        <f t="shared" si="106"/>
        <v>5.91</v>
      </c>
      <c r="BJ648">
        <f t="shared" si="107"/>
        <v>6.27</v>
      </c>
      <c r="BK648">
        <f t="shared" si="108"/>
        <v>5.17</v>
      </c>
      <c r="BL648">
        <f t="shared" si="109"/>
        <v>33801.100000000071</v>
      </c>
    </row>
    <row r="649" spans="1:64" x14ac:dyDescent="0.2">
      <c r="A649" s="1">
        <v>647</v>
      </c>
      <c r="B649" s="7" t="s">
        <v>16</v>
      </c>
      <c r="C649" s="3">
        <v>39944</v>
      </c>
      <c r="D649" s="4" t="s">
        <v>626</v>
      </c>
      <c r="E649" s="4" t="s">
        <v>166</v>
      </c>
      <c r="F649" s="5" t="str">
        <f t="shared" si="100"/>
        <v>L</v>
      </c>
      <c r="G649" s="6">
        <v>0.91388888888888886</v>
      </c>
      <c r="H649" s="6">
        <v>0.91736111111111107</v>
      </c>
      <c r="I649" s="85">
        <f t="shared" si="101"/>
        <v>4.9999999999999822</v>
      </c>
      <c r="J649" s="86">
        <f>I649*Segmentos!$D$7*(AH649%)*IF(ISNUMBER(AI649),AI649%,0)</f>
        <v>151571.99999999945</v>
      </c>
      <c r="K649" s="86">
        <f>I649*Segmentos!$D$7*(AL649%)*IF(ISNUMBER(AM649),AM649%,0)</f>
        <v>233777.99999999916</v>
      </c>
      <c r="L649" s="4"/>
      <c r="M649" s="2">
        <v>9.7100000000000009</v>
      </c>
      <c r="N649" s="2">
        <v>12.2</v>
      </c>
      <c r="O649" s="2">
        <v>79.5</v>
      </c>
      <c r="P649" s="2">
        <v>88.015199999999993</v>
      </c>
      <c r="Q649" s="2">
        <v>5.28</v>
      </c>
      <c r="R649" s="2">
        <v>7.6</v>
      </c>
      <c r="S649" s="2">
        <v>69.400000000000006</v>
      </c>
      <c r="T649" s="2">
        <v>7.9854000000000003</v>
      </c>
      <c r="U649" s="2">
        <v>7.45</v>
      </c>
      <c r="V649" s="2">
        <v>9.1999999999999993</v>
      </c>
      <c r="W649" s="2">
        <v>80.8</v>
      </c>
      <c r="X649" s="2">
        <v>14.157</v>
      </c>
      <c r="Y649" s="2">
        <v>8.82</v>
      </c>
      <c r="Z649" s="2">
        <v>11.8</v>
      </c>
      <c r="AA649" s="2">
        <v>74.8</v>
      </c>
      <c r="AB649" s="2">
        <v>23.601500000000001</v>
      </c>
      <c r="AC649" s="2">
        <v>14.21</v>
      </c>
      <c r="AD649" s="2">
        <v>16.8</v>
      </c>
      <c r="AE649" s="2">
        <v>84.4</v>
      </c>
      <c r="AF649" s="2">
        <v>42.271299999999997</v>
      </c>
      <c r="AG649" s="20">
        <v>7.55</v>
      </c>
      <c r="AH649" s="20">
        <v>10.199999999999999</v>
      </c>
      <c r="AI649" s="20">
        <v>74.3</v>
      </c>
      <c r="AJ649" s="20">
        <v>32.449100000000001</v>
      </c>
      <c r="AK649" s="18">
        <v>11.66</v>
      </c>
      <c r="AL649" s="18">
        <v>14.1</v>
      </c>
      <c r="AM649" s="18">
        <v>82.9</v>
      </c>
      <c r="AN649" s="18">
        <v>55.566099999999999</v>
      </c>
      <c r="AO649" s="2">
        <v>7.28</v>
      </c>
      <c r="AP649" s="2">
        <v>9.3000000000000007</v>
      </c>
      <c r="AQ649" s="2">
        <v>77.900000000000006</v>
      </c>
      <c r="AR649" s="2">
        <v>7.2112999999999996</v>
      </c>
      <c r="AS649" s="2">
        <v>8.58</v>
      </c>
      <c r="AT649" s="2">
        <v>12.3</v>
      </c>
      <c r="AU649" s="2">
        <v>69.900000000000006</v>
      </c>
      <c r="AV649" s="2">
        <v>17.135400000000001</v>
      </c>
      <c r="AW649" s="2">
        <v>7.94</v>
      </c>
      <c r="AX649" s="2">
        <v>11</v>
      </c>
      <c r="AY649" s="2">
        <v>72.099999999999994</v>
      </c>
      <c r="AZ649" s="2">
        <v>20.683199999999999</v>
      </c>
      <c r="BA649" s="2">
        <v>12.38</v>
      </c>
      <c r="BB649" s="2">
        <v>13.9</v>
      </c>
      <c r="BC649" s="2">
        <v>89.2</v>
      </c>
      <c r="BD649" s="2">
        <v>42.985300000000002</v>
      </c>
      <c r="BE649" s="4" t="str">
        <f t="shared" si="102"/>
        <v>NO APLICA</v>
      </c>
      <c r="BF649" s="4">
        <f t="shared" si="103"/>
        <v>9.877200000000002</v>
      </c>
      <c r="BG649">
        <f t="shared" si="104"/>
        <v>7.28</v>
      </c>
      <c r="BH649">
        <f t="shared" si="105"/>
        <v>8.58</v>
      </c>
      <c r="BI649">
        <f t="shared" si="106"/>
        <v>12.38</v>
      </c>
      <c r="BJ649">
        <f t="shared" si="107"/>
        <v>11.66</v>
      </c>
      <c r="BK649">
        <f t="shared" si="108"/>
        <v>7.55</v>
      </c>
      <c r="BL649">
        <f t="shared" si="109"/>
        <v>4849.4999999999827</v>
      </c>
    </row>
    <row r="650" spans="1:64" x14ac:dyDescent="0.2">
      <c r="A650" s="1">
        <v>648</v>
      </c>
      <c r="B650" s="7" t="s">
        <v>22</v>
      </c>
      <c r="C650" s="3">
        <v>39944</v>
      </c>
      <c r="D650" s="4" t="s">
        <v>629</v>
      </c>
      <c r="E650" s="4" t="s">
        <v>164</v>
      </c>
      <c r="F650" s="5" t="str">
        <f t="shared" si="100"/>
        <v>L</v>
      </c>
      <c r="G650" s="6">
        <v>0.83333333333333337</v>
      </c>
      <c r="H650" s="6">
        <v>0.87430555555555556</v>
      </c>
      <c r="I650" s="85">
        <f t="shared" si="101"/>
        <v>58.99999999999995</v>
      </c>
      <c r="J650" s="86">
        <f>I650*Segmentos!$D$7*(AH650%)*IF(ISNUMBER(AI650),AI650%,0)</f>
        <v>214240.79999999987</v>
      </c>
      <c r="K650" s="86">
        <f>I650*Segmentos!$D$7*(AL650%)*IF(ISNUMBER(AM650),AM650%,0)</f>
        <v>357893.99999999971</v>
      </c>
      <c r="L650" s="4"/>
      <c r="M650" s="2">
        <v>1.23</v>
      </c>
      <c r="N650" s="2">
        <v>4.8</v>
      </c>
      <c r="O650" s="2">
        <v>25.7</v>
      </c>
      <c r="P650" s="2">
        <v>97.9649</v>
      </c>
      <c r="Q650" s="2">
        <v>0.22</v>
      </c>
      <c r="R650" s="2">
        <v>1.4</v>
      </c>
      <c r="S650" s="2">
        <v>15.3</v>
      </c>
      <c r="T650" s="2">
        <v>2.8685</v>
      </c>
      <c r="U650" s="2">
        <v>0.78</v>
      </c>
      <c r="V650" s="2">
        <v>3.6</v>
      </c>
      <c r="W650" s="2">
        <v>21.3</v>
      </c>
      <c r="X650" s="2">
        <v>12.9642</v>
      </c>
      <c r="Y650" s="2">
        <v>0.51</v>
      </c>
      <c r="Z650" s="2">
        <v>3.2</v>
      </c>
      <c r="AA650" s="2">
        <v>16</v>
      </c>
      <c r="AB650" s="2">
        <v>11.921099999999999</v>
      </c>
      <c r="AC650" s="2">
        <v>2.68</v>
      </c>
      <c r="AD650" s="2">
        <v>8.6999999999999993</v>
      </c>
      <c r="AE650" s="2">
        <v>30.9</v>
      </c>
      <c r="AF650" s="2">
        <v>70.211100000000002</v>
      </c>
      <c r="AG650" s="20">
        <v>0.9</v>
      </c>
      <c r="AH650" s="20">
        <v>5.0999999999999996</v>
      </c>
      <c r="AI650" s="20">
        <v>17.8</v>
      </c>
      <c r="AJ650" s="20">
        <v>34.035299999999999</v>
      </c>
      <c r="AK650" s="18">
        <v>1.53</v>
      </c>
      <c r="AL650" s="18">
        <v>4.5</v>
      </c>
      <c r="AM650" s="18">
        <v>33.700000000000003</v>
      </c>
      <c r="AN650" s="18">
        <v>63.929600000000001</v>
      </c>
      <c r="AO650" s="2">
        <v>1.1299999999999999</v>
      </c>
      <c r="AP650" s="2">
        <v>4.0999999999999996</v>
      </c>
      <c r="AQ650" s="2">
        <v>27.5</v>
      </c>
      <c r="AR650" s="2">
        <v>9.8663000000000007</v>
      </c>
      <c r="AS650" s="2">
        <v>1.04</v>
      </c>
      <c r="AT650" s="2">
        <v>4.7</v>
      </c>
      <c r="AU650" s="2">
        <v>22.2</v>
      </c>
      <c r="AV650" s="2">
        <v>18.2775</v>
      </c>
      <c r="AW650" s="2">
        <v>1.01</v>
      </c>
      <c r="AX650" s="2">
        <v>3.1</v>
      </c>
      <c r="AY650" s="2">
        <v>32.6</v>
      </c>
      <c r="AZ650" s="2">
        <v>23.091200000000001</v>
      </c>
      <c r="BA650" s="2">
        <v>1.53</v>
      </c>
      <c r="BB650" s="2">
        <v>6.3</v>
      </c>
      <c r="BC650" s="2">
        <v>24.3</v>
      </c>
      <c r="BD650" s="2">
        <v>46.729900000000001</v>
      </c>
      <c r="BE650" s="4" t="str">
        <f t="shared" si="102"/>
        <v>NO APLICA</v>
      </c>
      <c r="BF650" s="4">
        <f t="shared" si="103"/>
        <v>1.2436</v>
      </c>
      <c r="BG650">
        <f t="shared" si="104"/>
        <v>1.1299999999999999</v>
      </c>
      <c r="BH650">
        <f t="shared" si="105"/>
        <v>1.04</v>
      </c>
      <c r="BI650">
        <f t="shared" si="106"/>
        <v>1.53</v>
      </c>
      <c r="BJ650">
        <f t="shared" si="107"/>
        <v>1.53</v>
      </c>
      <c r="BK650">
        <f t="shared" si="108"/>
        <v>0.9</v>
      </c>
      <c r="BL650">
        <f t="shared" si="109"/>
        <v>7278.2399999999934</v>
      </c>
    </row>
    <row r="651" spans="1:64" x14ac:dyDescent="0.2">
      <c r="A651" s="1">
        <v>649</v>
      </c>
      <c r="B651" s="7" t="s">
        <v>24</v>
      </c>
      <c r="C651" s="3">
        <v>39944</v>
      </c>
      <c r="D651" s="4" t="s">
        <v>629</v>
      </c>
      <c r="E651" s="4" t="s">
        <v>170</v>
      </c>
      <c r="F651" s="5" t="str">
        <f t="shared" si="100"/>
        <v>L</v>
      </c>
      <c r="G651" s="6">
        <v>0.89166666666666661</v>
      </c>
      <c r="H651" s="6">
        <v>0.90763888888888899</v>
      </c>
      <c r="I651" s="85">
        <f t="shared" si="101"/>
        <v>23.000000000000238</v>
      </c>
      <c r="J651" s="86">
        <f>I651*Segmentos!$D$7*(AH651%)*IF(ISNUMBER(AI651),AI651%,0)</f>
        <v>1186.800000000012</v>
      </c>
      <c r="K651" s="86">
        <f>I651*Segmentos!$D$7*(AL651%)*IF(ISNUMBER(AM651),AM651%,0)</f>
        <v>33856.000000000349</v>
      </c>
      <c r="L651" s="4"/>
      <c r="M651" s="2">
        <v>0.2</v>
      </c>
      <c r="N651" s="2">
        <v>0.7</v>
      </c>
      <c r="O651" s="2">
        <v>30.7</v>
      </c>
      <c r="P651" s="2">
        <v>21.613499999999998</v>
      </c>
      <c r="Q651" s="2">
        <v>0.03</v>
      </c>
      <c r="R651" s="2">
        <v>0.7</v>
      </c>
      <c r="S651" s="2">
        <v>4.3</v>
      </c>
      <c r="T651" s="2">
        <v>0.51359999999999995</v>
      </c>
      <c r="U651" s="2">
        <v>0.71</v>
      </c>
      <c r="V651" s="2">
        <v>1.6</v>
      </c>
      <c r="W651" s="2">
        <v>44.9</v>
      </c>
      <c r="X651" s="2">
        <v>16.073899999999998</v>
      </c>
      <c r="Y651" s="2">
        <v>0.15</v>
      </c>
      <c r="Z651" s="2">
        <v>0.6</v>
      </c>
      <c r="AA651" s="2">
        <v>26.7</v>
      </c>
      <c r="AB651" s="2">
        <v>4.8155999999999999</v>
      </c>
      <c r="AC651" s="2">
        <v>0.01</v>
      </c>
      <c r="AD651" s="2">
        <v>0.1</v>
      </c>
      <c r="AE651" s="2">
        <v>4.3</v>
      </c>
      <c r="AF651" s="2">
        <v>0.2104</v>
      </c>
      <c r="AG651" s="20">
        <v>0.01</v>
      </c>
      <c r="AH651" s="20">
        <v>0.3</v>
      </c>
      <c r="AI651" s="20">
        <v>4.3</v>
      </c>
      <c r="AJ651" s="20">
        <v>0.58120000000000005</v>
      </c>
      <c r="AK651" s="18">
        <v>0.37</v>
      </c>
      <c r="AL651" s="18">
        <v>1</v>
      </c>
      <c r="AM651" s="18">
        <v>36.799999999999997</v>
      </c>
      <c r="AN651" s="18">
        <v>21.032299999999999</v>
      </c>
      <c r="AO651" s="2">
        <v>0</v>
      </c>
      <c r="AP651" s="2">
        <v>0</v>
      </c>
      <c r="AQ651" s="8" t="s">
        <v>577</v>
      </c>
      <c r="AR651" s="2">
        <v>0</v>
      </c>
      <c r="AS651" s="2">
        <v>0.28000000000000003</v>
      </c>
      <c r="AT651" s="2">
        <v>1.2</v>
      </c>
      <c r="AU651" s="2">
        <v>23.2</v>
      </c>
      <c r="AV651" s="2">
        <v>6.5629999999999997</v>
      </c>
      <c r="AW651" s="2">
        <v>0.15</v>
      </c>
      <c r="AX651" s="2">
        <v>0.4</v>
      </c>
      <c r="AY651" s="2">
        <v>38</v>
      </c>
      <c r="AZ651" s="2">
        <v>4.5506000000000002</v>
      </c>
      <c r="BA651" s="2">
        <v>0.26</v>
      </c>
      <c r="BB651" s="2">
        <v>0.7</v>
      </c>
      <c r="BC651" s="2">
        <v>34.799999999999997</v>
      </c>
      <c r="BD651" s="2">
        <v>10.4999</v>
      </c>
      <c r="BE651" s="4" t="str">
        <f t="shared" si="102"/>
        <v>NO APLICA</v>
      </c>
      <c r="BF651" s="4">
        <f t="shared" si="103"/>
        <v>0.23520000000000002</v>
      </c>
      <c r="BG651">
        <f t="shared" si="104"/>
        <v>0</v>
      </c>
      <c r="BH651">
        <f t="shared" si="105"/>
        <v>0.28000000000000003</v>
      </c>
      <c r="BI651">
        <f t="shared" si="106"/>
        <v>0.26</v>
      </c>
      <c r="BJ651">
        <f t="shared" si="107"/>
        <v>0.37</v>
      </c>
      <c r="BK651">
        <f t="shared" si="108"/>
        <v>0.01</v>
      </c>
      <c r="BL651">
        <f t="shared" si="109"/>
        <v>494.27000000000504</v>
      </c>
    </row>
    <row r="652" spans="1:64" x14ac:dyDescent="0.2">
      <c r="A652" s="1">
        <v>650</v>
      </c>
      <c r="B652" s="7" t="s">
        <v>4</v>
      </c>
      <c r="C652" s="3">
        <v>39944</v>
      </c>
      <c r="D652" s="4" t="s">
        <v>3</v>
      </c>
      <c r="E652" s="4" t="s">
        <v>165</v>
      </c>
      <c r="F652" s="5" t="str">
        <f t="shared" si="100"/>
        <v>L</v>
      </c>
      <c r="G652" s="6">
        <v>0.78402777777777777</v>
      </c>
      <c r="H652" s="6">
        <v>0.87430555555555556</v>
      </c>
      <c r="I652" s="85">
        <f t="shared" si="101"/>
        <v>130.00000000000003</v>
      </c>
      <c r="J652" s="86">
        <f>I652*Segmentos!$D$7*(AH652%)*IF(ISNUMBER(AI652),AI652%,0)</f>
        <v>1825200.0000000005</v>
      </c>
      <c r="K652" s="86">
        <f>I652*Segmentos!$D$7*(AL652%)*IF(ISNUMBER(AM652),AM652%,0)</f>
        <v>2814032.0000000014</v>
      </c>
      <c r="L652" s="4"/>
      <c r="M652" s="2">
        <v>4.51</v>
      </c>
      <c r="N652" s="2">
        <v>16.100000000000001</v>
      </c>
      <c r="O652" s="2">
        <v>28</v>
      </c>
      <c r="P652" s="2">
        <v>70.149100000000004</v>
      </c>
      <c r="Q652" s="2">
        <v>4.8899999999999997</v>
      </c>
      <c r="R652" s="2">
        <v>14.9</v>
      </c>
      <c r="S652" s="2">
        <v>32.700000000000003</v>
      </c>
      <c r="T652" s="2">
        <v>12.694100000000001</v>
      </c>
      <c r="U652" s="2">
        <v>4.33</v>
      </c>
      <c r="V652" s="2">
        <v>17.3</v>
      </c>
      <c r="W652" s="2">
        <v>25.1</v>
      </c>
      <c r="X652" s="2">
        <v>14.103400000000001</v>
      </c>
      <c r="Y652" s="2">
        <v>4.08</v>
      </c>
      <c r="Z652" s="2">
        <v>16.7</v>
      </c>
      <c r="AA652" s="2">
        <v>24.4</v>
      </c>
      <c r="AB652" s="2">
        <v>18.755600000000001</v>
      </c>
      <c r="AC652" s="2">
        <v>4.82</v>
      </c>
      <c r="AD652" s="2">
        <v>15.5</v>
      </c>
      <c r="AE652" s="2">
        <v>31.1</v>
      </c>
      <c r="AF652" s="2">
        <v>24.596</v>
      </c>
      <c r="AG652" s="20">
        <v>3.5</v>
      </c>
      <c r="AH652" s="20">
        <v>15.6</v>
      </c>
      <c r="AI652" s="20">
        <v>22.5</v>
      </c>
      <c r="AJ652" s="20">
        <v>25.8536</v>
      </c>
      <c r="AK652" s="18">
        <v>5.42</v>
      </c>
      <c r="AL652" s="18">
        <v>16.600000000000001</v>
      </c>
      <c r="AM652" s="18">
        <v>32.6</v>
      </c>
      <c r="AN652" s="18">
        <v>44.295499999999997</v>
      </c>
      <c r="AO652" s="2">
        <v>2.0299999999999998</v>
      </c>
      <c r="AP652" s="2">
        <v>10.3</v>
      </c>
      <c r="AQ652" s="2">
        <v>19.7</v>
      </c>
      <c r="AR652" s="2">
        <v>3.4514999999999998</v>
      </c>
      <c r="AS652" s="2">
        <v>2.9</v>
      </c>
      <c r="AT652" s="2">
        <v>11.5</v>
      </c>
      <c r="AU652" s="2">
        <v>25.2</v>
      </c>
      <c r="AV652" s="2">
        <v>9.9443999999999999</v>
      </c>
      <c r="AW652" s="2">
        <v>4.1100000000000003</v>
      </c>
      <c r="AX652" s="2">
        <v>16.899999999999999</v>
      </c>
      <c r="AY652" s="2">
        <v>24.4</v>
      </c>
      <c r="AZ652" s="2">
        <v>18.380800000000001</v>
      </c>
      <c r="BA652" s="2">
        <v>6.44</v>
      </c>
      <c r="BB652" s="2">
        <v>19.899999999999999</v>
      </c>
      <c r="BC652" s="2">
        <v>32.4</v>
      </c>
      <c r="BD652" s="2">
        <v>38.372500000000002</v>
      </c>
      <c r="BE652" s="4" t="str">
        <f t="shared" si="102"/>
        <v>ABURRIDO</v>
      </c>
      <c r="BF652" s="4">
        <f t="shared" si="103"/>
        <v>4.2253999999999996</v>
      </c>
      <c r="BG652">
        <f t="shared" si="104"/>
        <v>2.0299999999999998</v>
      </c>
      <c r="BH652">
        <f t="shared" si="105"/>
        <v>2.9</v>
      </c>
      <c r="BI652">
        <f t="shared" si="106"/>
        <v>6.44</v>
      </c>
      <c r="BJ652">
        <f t="shared" si="107"/>
        <v>5.42</v>
      </c>
      <c r="BK652">
        <f t="shared" si="108"/>
        <v>3.5</v>
      </c>
      <c r="BL652">
        <f t="shared" si="109"/>
        <v>58604.000000000015</v>
      </c>
    </row>
    <row r="653" spans="1:64" x14ac:dyDescent="0.2">
      <c r="A653" s="1">
        <v>651</v>
      </c>
      <c r="B653" s="7" t="s">
        <v>15</v>
      </c>
      <c r="C653" s="3">
        <v>39945</v>
      </c>
      <c r="D653" s="4" t="s">
        <v>626</v>
      </c>
      <c r="E653" s="4" t="s">
        <v>164</v>
      </c>
      <c r="F653" s="5" t="str">
        <f t="shared" si="100"/>
        <v>M</v>
      </c>
      <c r="G653" s="6">
        <v>0.875</v>
      </c>
      <c r="H653" s="6">
        <v>0.91319444444444453</v>
      </c>
      <c r="I653" s="85">
        <f t="shared" si="101"/>
        <v>55.000000000000128</v>
      </c>
      <c r="J653" s="86">
        <f>I653*Segmentos!$D$7*(AH653%)*IF(ISNUMBER(AI653),AI653%,0)</f>
        <v>1541056.0000000037</v>
      </c>
      <c r="K653" s="86">
        <f>I653*Segmentos!$D$7*(AL653%)*IF(ISNUMBER(AM653),AM653%,0)</f>
        <v>2051676.0000000049</v>
      </c>
      <c r="L653" s="4"/>
      <c r="M653" s="2">
        <v>8.2200000000000006</v>
      </c>
      <c r="N653" s="2">
        <v>18.8</v>
      </c>
      <c r="O653" s="2">
        <v>43.9</v>
      </c>
      <c r="P653" s="2">
        <v>89.270200000000003</v>
      </c>
      <c r="Q653" s="2">
        <v>2.0299999999999998</v>
      </c>
      <c r="R653" s="2">
        <v>8.6</v>
      </c>
      <c r="S653" s="2">
        <v>23.6</v>
      </c>
      <c r="T653" s="2">
        <v>3.6751999999999998</v>
      </c>
      <c r="U653" s="2">
        <v>8.7100000000000009</v>
      </c>
      <c r="V653" s="2">
        <v>20.7</v>
      </c>
      <c r="W653" s="2">
        <v>42.2</v>
      </c>
      <c r="X653" s="2">
        <v>19.820499999999999</v>
      </c>
      <c r="Y653" s="2">
        <v>8.07</v>
      </c>
      <c r="Z653" s="2">
        <v>20.9</v>
      </c>
      <c r="AA653" s="2">
        <v>38.700000000000003</v>
      </c>
      <c r="AB653" s="2">
        <v>25.8474</v>
      </c>
      <c r="AC653" s="2">
        <v>11.21</v>
      </c>
      <c r="AD653" s="2">
        <v>20.8</v>
      </c>
      <c r="AE653" s="2">
        <v>53.9</v>
      </c>
      <c r="AF653" s="2">
        <v>39.927100000000003</v>
      </c>
      <c r="AG653" s="20">
        <v>6.99</v>
      </c>
      <c r="AH653" s="20">
        <v>17.600000000000001</v>
      </c>
      <c r="AI653" s="20">
        <v>39.799999999999997</v>
      </c>
      <c r="AJ653" s="20">
        <v>36.015099999999997</v>
      </c>
      <c r="AK653" s="18">
        <v>9.34</v>
      </c>
      <c r="AL653" s="18">
        <v>19.8</v>
      </c>
      <c r="AM653" s="18">
        <v>47.1</v>
      </c>
      <c r="AN653" s="18">
        <v>53.255000000000003</v>
      </c>
      <c r="AO653" s="2">
        <v>9.3699999999999992</v>
      </c>
      <c r="AP653" s="2">
        <v>18.899999999999999</v>
      </c>
      <c r="AQ653" s="2">
        <v>49.6</v>
      </c>
      <c r="AR653" s="2">
        <v>11.119199999999999</v>
      </c>
      <c r="AS653" s="2">
        <v>5.89</v>
      </c>
      <c r="AT653" s="2">
        <v>15.9</v>
      </c>
      <c r="AU653" s="2">
        <v>37</v>
      </c>
      <c r="AV653" s="2">
        <v>14.0724</v>
      </c>
      <c r="AW653" s="2">
        <v>7.28</v>
      </c>
      <c r="AX653" s="2">
        <v>15.7</v>
      </c>
      <c r="AY653" s="2">
        <v>46.4</v>
      </c>
      <c r="AZ653" s="2">
        <v>22.708200000000001</v>
      </c>
      <c r="BA653" s="2">
        <v>9.9499999999999993</v>
      </c>
      <c r="BB653" s="2">
        <v>22.7</v>
      </c>
      <c r="BC653" s="2">
        <v>43.9</v>
      </c>
      <c r="BD653" s="2">
        <v>41.3703</v>
      </c>
      <c r="BE653" s="4" t="str">
        <f t="shared" si="102"/>
        <v>NO APLICA</v>
      </c>
      <c r="BF653" s="4">
        <f t="shared" si="103"/>
        <v>7.9580000000000002</v>
      </c>
      <c r="BG653">
        <f t="shared" si="104"/>
        <v>9.3699999999999992</v>
      </c>
      <c r="BH653">
        <f t="shared" si="105"/>
        <v>5.89</v>
      </c>
      <c r="BI653">
        <f t="shared" si="106"/>
        <v>9.9499999999999993</v>
      </c>
      <c r="BJ653">
        <f t="shared" si="107"/>
        <v>9.34</v>
      </c>
      <c r="BK653">
        <f t="shared" si="108"/>
        <v>6.99</v>
      </c>
      <c r="BL653">
        <f t="shared" si="109"/>
        <v>45392.600000000108</v>
      </c>
    </row>
    <row r="654" spans="1:64" x14ac:dyDescent="0.2">
      <c r="A654" s="1">
        <v>652</v>
      </c>
      <c r="B654" s="7" t="s">
        <v>40</v>
      </c>
      <c r="C654" s="3">
        <v>39945</v>
      </c>
      <c r="D654" s="4" t="s">
        <v>629</v>
      </c>
      <c r="E654" s="4" t="s">
        <v>169</v>
      </c>
      <c r="F654" s="5" t="str">
        <f t="shared" si="100"/>
        <v>M</v>
      </c>
      <c r="G654" s="6">
        <v>0.91666666666666663</v>
      </c>
      <c r="H654" s="6">
        <v>0.95</v>
      </c>
      <c r="I654" s="85">
        <f t="shared" si="101"/>
        <v>47.999999999999986</v>
      </c>
      <c r="J654" s="86">
        <f>I654*Segmentos!$D$7*(AH654%)*IF(ISNUMBER(AI654),AI654%,0)</f>
        <v>272371.1999999999</v>
      </c>
      <c r="K654" s="86">
        <f>I654*Segmentos!$D$7*(AL654%)*IF(ISNUMBER(AM654),AM654%,0)</f>
        <v>168959.99999999994</v>
      </c>
      <c r="L654" s="4" t="s">
        <v>271</v>
      </c>
      <c r="M654" s="2">
        <v>1.1200000000000001</v>
      </c>
      <c r="N654" s="2">
        <v>3.2</v>
      </c>
      <c r="O654" s="2">
        <v>34.799999999999997</v>
      </c>
      <c r="P654" s="2">
        <v>84.186099999999996</v>
      </c>
      <c r="Q654" s="2">
        <v>0.67</v>
      </c>
      <c r="R654" s="2">
        <v>1.9</v>
      </c>
      <c r="S654" s="2">
        <v>35.5</v>
      </c>
      <c r="T654" s="2">
        <v>8.3740000000000006</v>
      </c>
      <c r="U654" s="2">
        <v>0.32</v>
      </c>
      <c r="V654" s="2">
        <v>0.6</v>
      </c>
      <c r="W654" s="2">
        <v>54.6</v>
      </c>
      <c r="X654" s="2">
        <v>4.9941000000000004</v>
      </c>
      <c r="Y654" s="2">
        <v>1.58</v>
      </c>
      <c r="Z654" s="2">
        <v>5.3</v>
      </c>
      <c r="AA654" s="2">
        <v>29.8</v>
      </c>
      <c r="AB654" s="2">
        <v>35.098399999999998</v>
      </c>
      <c r="AC654" s="2">
        <v>1.45</v>
      </c>
      <c r="AD654" s="2">
        <v>3.7</v>
      </c>
      <c r="AE654" s="2">
        <v>39.200000000000003</v>
      </c>
      <c r="AF654" s="2">
        <v>35.7196</v>
      </c>
      <c r="AG654" s="20">
        <v>1.4</v>
      </c>
      <c r="AH654" s="20">
        <v>4.0999999999999996</v>
      </c>
      <c r="AI654" s="20">
        <v>34.6</v>
      </c>
      <c r="AJ654" s="20">
        <v>49.991399999999999</v>
      </c>
      <c r="AK654" s="18">
        <v>0.86</v>
      </c>
      <c r="AL654" s="18">
        <v>2.5</v>
      </c>
      <c r="AM654" s="18">
        <v>35.200000000000003</v>
      </c>
      <c r="AN654" s="18">
        <v>34.194699999999997</v>
      </c>
      <c r="AO654" s="2">
        <v>0.13</v>
      </c>
      <c r="AP654" s="2">
        <v>1.2</v>
      </c>
      <c r="AQ654" s="2">
        <v>10.7</v>
      </c>
      <c r="AR654" s="2">
        <v>1.0462</v>
      </c>
      <c r="AS654" s="2">
        <v>0.49</v>
      </c>
      <c r="AT654" s="2">
        <v>2.4</v>
      </c>
      <c r="AU654" s="2">
        <v>20.5</v>
      </c>
      <c r="AV654" s="2">
        <v>8.1957000000000004</v>
      </c>
      <c r="AW654" s="2">
        <v>2.2200000000000002</v>
      </c>
      <c r="AX654" s="2">
        <v>4.8</v>
      </c>
      <c r="AY654" s="2">
        <v>46.3</v>
      </c>
      <c r="AZ654" s="2">
        <v>47.927300000000002</v>
      </c>
      <c r="BA654" s="2">
        <v>0.94</v>
      </c>
      <c r="BB654" s="2">
        <v>3.1</v>
      </c>
      <c r="BC654" s="2">
        <v>30.5</v>
      </c>
      <c r="BD654" s="2">
        <v>27.0169</v>
      </c>
      <c r="BE654" s="4" t="str">
        <f t="shared" si="102"/>
        <v>NO APLICA</v>
      </c>
      <c r="BF654" s="4">
        <f t="shared" si="103"/>
        <v>1.0901999999999998</v>
      </c>
      <c r="BG654">
        <f t="shared" si="104"/>
        <v>0.13</v>
      </c>
      <c r="BH654">
        <f t="shared" si="105"/>
        <v>0.49</v>
      </c>
      <c r="BI654">
        <f t="shared" si="106"/>
        <v>2.2200000000000002</v>
      </c>
      <c r="BJ654">
        <f t="shared" si="107"/>
        <v>0.86</v>
      </c>
      <c r="BK654">
        <f t="shared" si="108"/>
        <v>1.4</v>
      </c>
      <c r="BL654">
        <f t="shared" si="109"/>
        <v>5345.2799999999979</v>
      </c>
    </row>
    <row r="655" spans="1:64" x14ac:dyDescent="0.2">
      <c r="A655" s="1">
        <v>653</v>
      </c>
      <c r="B655" s="7" t="s">
        <v>5</v>
      </c>
      <c r="C655" s="3">
        <v>39945</v>
      </c>
      <c r="D655" s="4" t="s">
        <v>3</v>
      </c>
      <c r="E655" s="4" t="s">
        <v>164</v>
      </c>
      <c r="F655" s="5" t="str">
        <f t="shared" si="100"/>
        <v>M</v>
      </c>
      <c r="G655" s="6">
        <v>0.87430555555555556</v>
      </c>
      <c r="H655" s="6">
        <v>0.91666666666666663</v>
      </c>
      <c r="I655" s="85">
        <f t="shared" si="101"/>
        <v>60.999999999999943</v>
      </c>
      <c r="J655" s="86">
        <f>I655*Segmentos!$D$7*(AH655%)*IF(ISNUMBER(AI655),AI655%,0)</f>
        <v>1665665.9999999986</v>
      </c>
      <c r="K655" s="86">
        <f>I655*Segmentos!$D$7*(AL655%)*IF(ISNUMBER(AM655),AM655%,0)</f>
        <v>1355297.9999999986</v>
      </c>
      <c r="L655" s="4"/>
      <c r="M655" s="2">
        <v>6.16</v>
      </c>
      <c r="N655" s="2">
        <v>17.2</v>
      </c>
      <c r="O655" s="2">
        <v>35.700000000000003</v>
      </c>
      <c r="P655" s="2">
        <v>85.849299999999999</v>
      </c>
      <c r="Q655" s="2">
        <v>2.23</v>
      </c>
      <c r="R655" s="2">
        <v>9</v>
      </c>
      <c r="S655" s="2">
        <v>24.9</v>
      </c>
      <c r="T655" s="2">
        <v>5.1806999999999999</v>
      </c>
      <c r="U655" s="2">
        <v>5.07</v>
      </c>
      <c r="V655" s="2">
        <v>16.5</v>
      </c>
      <c r="W655" s="2">
        <v>30.8</v>
      </c>
      <c r="X655" s="2">
        <v>14.8208</v>
      </c>
      <c r="Y655" s="2">
        <v>7.79</v>
      </c>
      <c r="Z655" s="2">
        <v>22.5</v>
      </c>
      <c r="AA655" s="2">
        <v>34.6</v>
      </c>
      <c r="AB655" s="2">
        <v>32.039900000000003</v>
      </c>
      <c r="AC655" s="2">
        <v>7.39</v>
      </c>
      <c r="AD655" s="2">
        <v>17.3</v>
      </c>
      <c r="AE655" s="2">
        <v>42.8</v>
      </c>
      <c r="AF655" s="2">
        <v>33.8078</v>
      </c>
      <c r="AG655" s="20">
        <v>6.84</v>
      </c>
      <c r="AH655" s="20">
        <v>18.5</v>
      </c>
      <c r="AI655" s="20">
        <v>36.9</v>
      </c>
      <c r="AJ655" s="20">
        <v>45.200299999999999</v>
      </c>
      <c r="AK655" s="18">
        <v>5.55</v>
      </c>
      <c r="AL655" s="18">
        <v>16.100000000000001</v>
      </c>
      <c r="AM655" s="18">
        <v>34.5</v>
      </c>
      <c r="AN655" s="18">
        <v>40.649000000000001</v>
      </c>
      <c r="AO655" s="2">
        <v>4.71</v>
      </c>
      <c r="AP655" s="2">
        <v>16.100000000000001</v>
      </c>
      <c r="AQ655" s="2">
        <v>29.2</v>
      </c>
      <c r="AR655" s="2">
        <v>7.1723999999999997</v>
      </c>
      <c r="AS655" s="2">
        <v>4.5599999999999996</v>
      </c>
      <c r="AT655" s="2">
        <v>14.2</v>
      </c>
      <c r="AU655" s="2">
        <v>32.200000000000003</v>
      </c>
      <c r="AV655" s="2">
        <v>14.004799999999999</v>
      </c>
      <c r="AW655" s="2">
        <v>5.92</v>
      </c>
      <c r="AX655" s="2">
        <v>14.6</v>
      </c>
      <c r="AY655" s="2">
        <v>40.6</v>
      </c>
      <c r="AZ655" s="2">
        <v>23.700500000000002</v>
      </c>
      <c r="BA655" s="2">
        <v>7.68</v>
      </c>
      <c r="BB655" s="2">
        <v>21.4</v>
      </c>
      <c r="BC655" s="2">
        <v>36</v>
      </c>
      <c r="BD655" s="2">
        <v>40.971600000000002</v>
      </c>
      <c r="BE655" s="4" t="str">
        <f t="shared" si="102"/>
        <v>NO APLICA</v>
      </c>
      <c r="BF655" s="4">
        <f t="shared" si="103"/>
        <v>5.8121999999999989</v>
      </c>
      <c r="BG655">
        <f t="shared" si="104"/>
        <v>4.71</v>
      </c>
      <c r="BH655">
        <f t="shared" si="105"/>
        <v>4.5599999999999996</v>
      </c>
      <c r="BI655">
        <f t="shared" si="106"/>
        <v>7.68</v>
      </c>
      <c r="BJ655">
        <f t="shared" si="107"/>
        <v>5.55</v>
      </c>
      <c r="BK655">
        <f t="shared" si="108"/>
        <v>6.84</v>
      </c>
      <c r="BL655">
        <f t="shared" si="109"/>
        <v>37456.439999999966</v>
      </c>
    </row>
    <row r="656" spans="1:64" x14ac:dyDescent="0.2">
      <c r="A656" s="1">
        <v>654</v>
      </c>
      <c r="B656" s="7" t="s">
        <v>18</v>
      </c>
      <c r="C656" s="3">
        <v>39945</v>
      </c>
      <c r="D656" s="4" t="s">
        <v>17</v>
      </c>
      <c r="E656" s="4" t="s">
        <v>168</v>
      </c>
      <c r="F656" s="5" t="str">
        <f t="shared" si="100"/>
        <v>M</v>
      </c>
      <c r="G656" s="6">
        <v>0.83333333333333337</v>
      </c>
      <c r="H656" s="6">
        <v>0.9145833333333333</v>
      </c>
      <c r="I656" s="85">
        <f t="shared" si="101"/>
        <v>116.9999999999999</v>
      </c>
      <c r="J656" s="86">
        <f>I656*Segmentos!$D$7*(AH656%)*IF(ISNUMBER(AI656),AI656%,0)</f>
        <v>187433.99999999985</v>
      </c>
      <c r="K656" s="86">
        <f>I656*Segmentos!$D$7*(AL656%)*IF(ISNUMBER(AM656),AM656%,0)</f>
        <v>237229.19999999981</v>
      </c>
      <c r="L656" s="4" t="s">
        <v>270</v>
      </c>
      <c r="M656" s="2">
        <v>0.46</v>
      </c>
      <c r="N656" s="2">
        <v>4.0999999999999996</v>
      </c>
      <c r="O656" s="2">
        <v>11.2</v>
      </c>
      <c r="P656" s="2">
        <v>99.679900000000004</v>
      </c>
      <c r="Q656" s="2">
        <v>0.01</v>
      </c>
      <c r="R656" s="2">
        <v>0.2</v>
      </c>
      <c r="S656" s="2">
        <v>6</v>
      </c>
      <c r="T656" s="2">
        <v>0.44190000000000002</v>
      </c>
      <c r="U656" s="2">
        <v>0.02</v>
      </c>
      <c r="V656" s="2">
        <v>2.4</v>
      </c>
      <c r="W656" s="2">
        <v>1</v>
      </c>
      <c r="X656" s="2">
        <v>1.1108</v>
      </c>
      <c r="Y656" s="2">
        <v>0.24</v>
      </c>
      <c r="Z656" s="2">
        <v>2.8</v>
      </c>
      <c r="AA656" s="2">
        <v>8.3000000000000007</v>
      </c>
      <c r="AB656" s="2">
        <v>15.2188</v>
      </c>
      <c r="AC656" s="2">
        <v>1.1599999999999999</v>
      </c>
      <c r="AD656" s="2">
        <v>8.3000000000000007</v>
      </c>
      <c r="AE656" s="2">
        <v>14</v>
      </c>
      <c r="AF656" s="2">
        <v>82.908500000000004</v>
      </c>
      <c r="AG656" s="20">
        <v>0.4</v>
      </c>
      <c r="AH656" s="20">
        <v>4.5</v>
      </c>
      <c r="AI656" s="20">
        <v>8.9</v>
      </c>
      <c r="AJ656" s="20">
        <v>41.402799999999999</v>
      </c>
      <c r="AK656" s="18">
        <v>0.51</v>
      </c>
      <c r="AL656" s="18">
        <v>3.7</v>
      </c>
      <c r="AM656" s="18">
        <v>13.7</v>
      </c>
      <c r="AN656" s="18">
        <v>58.277099999999997</v>
      </c>
      <c r="AO656" s="2">
        <v>0.01</v>
      </c>
      <c r="AP656" s="2">
        <v>1.3</v>
      </c>
      <c r="AQ656" s="2">
        <v>1</v>
      </c>
      <c r="AR656" s="2">
        <v>0.3135</v>
      </c>
      <c r="AS656" s="2">
        <v>0.14000000000000001</v>
      </c>
      <c r="AT656" s="2">
        <v>1.7</v>
      </c>
      <c r="AU656" s="2">
        <v>8.5</v>
      </c>
      <c r="AV656" s="2">
        <v>6.8379000000000003</v>
      </c>
      <c r="AW656" s="2">
        <v>0.53</v>
      </c>
      <c r="AX656" s="2">
        <v>4.5</v>
      </c>
      <c r="AY656" s="2">
        <v>11.7</v>
      </c>
      <c r="AZ656" s="2">
        <v>33.219700000000003</v>
      </c>
      <c r="BA656" s="2">
        <v>0.71</v>
      </c>
      <c r="BB656" s="2">
        <v>5.9</v>
      </c>
      <c r="BC656" s="2">
        <v>12</v>
      </c>
      <c r="BD656" s="2">
        <v>59.308799999999998</v>
      </c>
      <c r="BE656" s="4" t="str">
        <f t="shared" si="102"/>
        <v>ABURRIDO</v>
      </c>
      <c r="BF656" s="4">
        <f t="shared" si="103"/>
        <v>0.36320000000000008</v>
      </c>
      <c r="BG656">
        <f t="shared" si="104"/>
        <v>0.01</v>
      </c>
      <c r="BH656">
        <f t="shared" si="105"/>
        <v>0.14000000000000001</v>
      </c>
      <c r="BI656">
        <f t="shared" si="106"/>
        <v>0.71</v>
      </c>
      <c r="BJ656">
        <f t="shared" si="107"/>
        <v>0.51</v>
      </c>
      <c r="BK656">
        <f t="shared" si="108"/>
        <v>0.4</v>
      </c>
      <c r="BL656">
        <f t="shared" si="109"/>
        <v>5372.6399999999949</v>
      </c>
    </row>
    <row r="657" spans="1:64" x14ac:dyDescent="0.2">
      <c r="A657" s="1">
        <v>655</v>
      </c>
      <c r="B657" s="7" t="s">
        <v>9</v>
      </c>
      <c r="C657" s="3">
        <v>39945</v>
      </c>
      <c r="D657" s="4" t="s">
        <v>8</v>
      </c>
      <c r="E657" s="4" t="s">
        <v>168</v>
      </c>
      <c r="F657" s="5" t="str">
        <f t="shared" si="100"/>
        <v>M</v>
      </c>
      <c r="G657" s="6">
        <v>0.78819444444444453</v>
      </c>
      <c r="H657" s="6">
        <v>0.87361111111111101</v>
      </c>
      <c r="I657" s="85">
        <f t="shared" si="101"/>
        <v>122.99999999999972</v>
      </c>
      <c r="J657" s="86">
        <f>I657*Segmentos!$D$7*(AH657%)*IF(ISNUMBER(AI657),AI657%,0)</f>
        <v>1928541.5999999954</v>
      </c>
      <c r="K657" s="86">
        <f>I657*Segmentos!$D$7*(AL657%)*IF(ISNUMBER(AM657),AM657%,0)</f>
        <v>2279534.3999999953</v>
      </c>
      <c r="L657" s="4" t="s">
        <v>269</v>
      </c>
      <c r="M657" s="2">
        <v>4.29</v>
      </c>
      <c r="N657" s="2">
        <v>15.2</v>
      </c>
      <c r="O657" s="2">
        <v>28.3</v>
      </c>
      <c r="P657" s="2">
        <v>80.873400000000004</v>
      </c>
      <c r="Q657" s="2">
        <v>2.2799999999999998</v>
      </c>
      <c r="R657" s="2">
        <v>8.1</v>
      </c>
      <c r="S657" s="2">
        <v>28.2</v>
      </c>
      <c r="T657" s="2">
        <v>7.1788999999999996</v>
      </c>
      <c r="U657" s="2">
        <v>1.62</v>
      </c>
      <c r="V657" s="2">
        <v>10.5</v>
      </c>
      <c r="W657" s="2">
        <v>15.4</v>
      </c>
      <c r="X657" s="2">
        <v>6.4029999999999996</v>
      </c>
      <c r="Y657" s="2">
        <v>5.31</v>
      </c>
      <c r="Z657" s="2">
        <v>18</v>
      </c>
      <c r="AA657" s="2">
        <v>29.4</v>
      </c>
      <c r="AB657" s="2">
        <v>29.540900000000001</v>
      </c>
      <c r="AC657" s="2">
        <v>6.11</v>
      </c>
      <c r="AD657" s="2">
        <v>19.2</v>
      </c>
      <c r="AE657" s="2">
        <v>31.8</v>
      </c>
      <c r="AF657" s="2">
        <v>37.750799999999998</v>
      </c>
      <c r="AG657" s="20">
        <v>3.91</v>
      </c>
      <c r="AH657" s="20">
        <v>14.1</v>
      </c>
      <c r="AI657" s="20">
        <v>27.8</v>
      </c>
      <c r="AJ657" s="20">
        <v>34.967300000000002</v>
      </c>
      <c r="AK657" s="18">
        <v>4.6399999999999997</v>
      </c>
      <c r="AL657" s="18">
        <v>16.2</v>
      </c>
      <c r="AM657" s="18">
        <v>28.6</v>
      </c>
      <c r="AN657" s="18">
        <v>45.906100000000002</v>
      </c>
      <c r="AO657" s="2">
        <v>1.1599999999999999</v>
      </c>
      <c r="AP657" s="2">
        <v>5.7</v>
      </c>
      <c r="AQ657" s="2">
        <v>20.399999999999999</v>
      </c>
      <c r="AR657" s="2">
        <v>2.3942999999999999</v>
      </c>
      <c r="AS657" s="2">
        <v>1.75</v>
      </c>
      <c r="AT657" s="2">
        <v>10.7</v>
      </c>
      <c r="AU657" s="2">
        <v>16.399999999999999</v>
      </c>
      <c r="AV657" s="2">
        <v>7.2633000000000001</v>
      </c>
      <c r="AW657" s="2">
        <v>5.0999999999999996</v>
      </c>
      <c r="AX657" s="2">
        <v>13.8</v>
      </c>
      <c r="AY657" s="2">
        <v>36.9</v>
      </c>
      <c r="AZ657" s="2">
        <v>27.642399999999999</v>
      </c>
      <c r="BA657" s="2">
        <v>6.04</v>
      </c>
      <c r="BB657" s="2">
        <v>21.5</v>
      </c>
      <c r="BC657" s="2">
        <v>28.1</v>
      </c>
      <c r="BD657" s="2">
        <v>43.573500000000003</v>
      </c>
      <c r="BE657" s="4" t="str">
        <f t="shared" si="102"/>
        <v>ABURRIDO</v>
      </c>
      <c r="BF657" s="4">
        <f t="shared" si="103"/>
        <v>3.4975999999999998</v>
      </c>
      <c r="BG657">
        <f t="shared" si="104"/>
        <v>1.1599999999999999</v>
      </c>
      <c r="BH657">
        <f t="shared" si="105"/>
        <v>1.75</v>
      </c>
      <c r="BI657">
        <f t="shared" si="106"/>
        <v>6.04</v>
      </c>
      <c r="BJ657">
        <f t="shared" si="107"/>
        <v>4.6399999999999997</v>
      </c>
      <c r="BK657">
        <f t="shared" si="108"/>
        <v>3.91</v>
      </c>
      <c r="BL657">
        <f t="shared" si="109"/>
        <v>52909.679999999877</v>
      </c>
    </row>
    <row r="658" spans="1:64" x14ac:dyDescent="0.2">
      <c r="A658" s="1">
        <v>656</v>
      </c>
      <c r="B658" s="7" t="s">
        <v>91</v>
      </c>
      <c r="C658" s="3">
        <v>39945</v>
      </c>
      <c r="D658" s="4" t="s">
        <v>628</v>
      </c>
      <c r="E658" s="4" t="s">
        <v>168</v>
      </c>
      <c r="F658" s="5" t="str">
        <f t="shared" si="100"/>
        <v>M</v>
      </c>
      <c r="G658" s="6">
        <v>0.91736111111111107</v>
      </c>
      <c r="H658" s="6">
        <v>6.9444444444444441E-3</v>
      </c>
      <c r="I658" s="85">
        <f t="shared" si="101"/>
        <v>129.00000000000009</v>
      </c>
      <c r="J658" s="86">
        <f>I658*Segmentos!$D$7*(AH658%)*IF(ISNUMBER(AI658),AI658%,0)</f>
        <v>1033135.2000000008</v>
      </c>
      <c r="K658" s="86">
        <f>I658*Segmentos!$D$7*(AL658%)*IF(ISNUMBER(AM658),AM658%,0)</f>
        <v>573792.00000000047</v>
      </c>
      <c r="L658" s="4" t="s">
        <v>272</v>
      </c>
      <c r="M658" s="2">
        <v>1.53</v>
      </c>
      <c r="N658" s="2">
        <v>8.6999999999999993</v>
      </c>
      <c r="O658" s="2">
        <v>17.7</v>
      </c>
      <c r="P658" s="2">
        <v>98.460999999999999</v>
      </c>
      <c r="Q658" s="2">
        <v>0.51</v>
      </c>
      <c r="R658" s="2">
        <v>2.6</v>
      </c>
      <c r="S658" s="2">
        <v>19.600000000000001</v>
      </c>
      <c r="T658" s="2">
        <v>5.4596</v>
      </c>
      <c r="U658" s="2">
        <v>1.28</v>
      </c>
      <c r="V658" s="2">
        <v>9.5</v>
      </c>
      <c r="W658" s="2">
        <v>13.5</v>
      </c>
      <c r="X658" s="2">
        <v>17.188800000000001</v>
      </c>
      <c r="Y658" s="2">
        <v>1.57</v>
      </c>
      <c r="Z658" s="2">
        <v>10.6</v>
      </c>
      <c r="AA658" s="2">
        <v>14.8</v>
      </c>
      <c r="AB658" s="2">
        <v>29.741499999999998</v>
      </c>
      <c r="AC658" s="2">
        <v>2.19</v>
      </c>
      <c r="AD658" s="2">
        <v>9.5</v>
      </c>
      <c r="AE658" s="2">
        <v>23.1</v>
      </c>
      <c r="AF658" s="2">
        <v>46.070999999999998</v>
      </c>
      <c r="AG658" s="20">
        <v>2.0099999999999998</v>
      </c>
      <c r="AH658" s="20">
        <v>9.4</v>
      </c>
      <c r="AI658" s="20">
        <v>21.3</v>
      </c>
      <c r="AJ658" s="20">
        <v>61.076700000000002</v>
      </c>
      <c r="AK658" s="18">
        <v>1.1100000000000001</v>
      </c>
      <c r="AL658" s="18">
        <v>8</v>
      </c>
      <c r="AM658" s="18">
        <v>13.9</v>
      </c>
      <c r="AN658" s="18">
        <v>37.384300000000003</v>
      </c>
      <c r="AO658" s="2">
        <v>1.06</v>
      </c>
      <c r="AP658" s="2">
        <v>6.1</v>
      </c>
      <c r="AQ658" s="2">
        <v>17.2</v>
      </c>
      <c r="AR658" s="2">
        <v>7.4139999999999997</v>
      </c>
      <c r="AS658" s="2">
        <v>1.06</v>
      </c>
      <c r="AT658" s="2">
        <v>7.7</v>
      </c>
      <c r="AU658" s="2">
        <v>13.8</v>
      </c>
      <c r="AV658" s="2">
        <v>14.994400000000001</v>
      </c>
      <c r="AW658" s="2">
        <v>0.87</v>
      </c>
      <c r="AX658" s="2">
        <v>7.6</v>
      </c>
      <c r="AY658" s="2">
        <v>11.4</v>
      </c>
      <c r="AZ658" s="2">
        <v>15.9818</v>
      </c>
      <c r="BA658" s="2">
        <v>2.44</v>
      </c>
      <c r="BB658" s="2">
        <v>10.7</v>
      </c>
      <c r="BC658" s="2">
        <v>22.8</v>
      </c>
      <c r="BD658" s="2">
        <v>60.070799999999998</v>
      </c>
      <c r="BE658" s="4" t="str">
        <f t="shared" si="102"/>
        <v>ABURRIDO</v>
      </c>
      <c r="BF658" s="4">
        <f t="shared" si="103"/>
        <v>1.5560000000000003</v>
      </c>
      <c r="BG658">
        <f t="shared" si="104"/>
        <v>1.06</v>
      </c>
      <c r="BH658">
        <f t="shared" si="105"/>
        <v>1.06</v>
      </c>
      <c r="BI658">
        <f t="shared" si="106"/>
        <v>2.44</v>
      </c>
      <c r="BJ658">
        <f t="shared" si="107"/>
        <v>1.1100000000000001</v>
      </c>
      <c r="BK658">
        <f t="shared" si="108"/>
        <v>2.0099999999999998</v>
      </c>
      <c r="BL658">
        <f t="shared" si="109"/>
        <v>19864.71000000001</v>
      </c>
    </row>
    <row r="659" spans="1:64" x14ac:dyDescent="0.2">
      <c r="A659" s="1">
        <v>657</v>
      </c>
      <c r="B659" s="7" t="s">
        <v>1</v>
      </c>
      <c r="C659" s="3">
        <v>39945</v>
      </c>
      <c r="D659" s="4" t="s">
        <v>627</v>
      </c>
      <c r="E659" s="4" t="s">
        <v>163</v>
      </c>
      <c r="F659" s="5" t="str">
        <f t="shared" si="100"/>
        <v>M</v>
      </c>
      <c r="G659" s="6">
        <v>0.84930555555555554</v>
      </c>
      <c r="H659" s="6">
        <v>0.88402777777777775</v>
      </c>
      <c r="I659" s="85">
        <f t="shared" si="101"/>
        <v>49.999999999999986</v>
      </c>
      <c r="J659" s="86">
        <f>I659*Segmentos!$D$7*(AH659%)*IF(ISNUMBER(AI659),AI659%,0)</f>
        <v>805119.99999999988</v>
      </c>
      <c r="K659" s="86">
        <f>I659*Segmentos!$D$7*(AL659%)*IF(ISNUMBER(AM659),AM659%,0)</f>
        <v>1405439.9999999995</v>
      </c>
      <c r="L659" s="4"/>
      <c r="M659" s="2">
        <v>5.62</v>
      </c>
      <c r="N659" s="2">
        <v>9.9</v>
      </c>
      <c r="O659" s="2">
        <v>56.5</v>
      </c>
      <c r="P659" s="2">
        <v>73.788600000000002</v>
      </c>
      <c r="Q659" s="2">
        <v>5.1100000000000003</v>
      </c>
      <c r="R659" s="2">
        <v>9</v>
      </c>
      <c r="S659" s="2">
        <v>57</v>
      </c>
      <c r="T659" s="2">
        <v>11.188700000000001</v>
      </c>
      <c r="U659" s="2">
        <v>5.71</v>
      </c>
      <c r="V659" s="2">
        <v>11.3</v>
      </c>
      <c r="W659" s="2">
        <v>50.6</v>
      </c>
      <c r="X659" s="2">
        <v>15.710599999999999</v>
      </c>
      <c r="Y659" s="2">
        <v>5.63</v>
      </c>
      <c r="Z659" s="2">
        <v>11.2</v>
      </c>
      <c r="AA659" s="2">
        <v>50.5</v>
      </c>
      <c r="AB659" s="2">
        <v>21.846800000000002</v>
      </c>
      <c r="AC659" s="2">
        <v>5.81</v>
      </c>
      <c r="AD659" s="2">
        <v>8.5</v>
      </c>
      <c r="AE659" s="2">
        <v>68.3</v>
      </c>
      <c r="AF659" s="2">
        <v>25.042400000000001</v>
      </c>
      <c r="AG659" s="20">
        <v>4.05</v>
      </c>
      <c r="AH659" s="20">
        <v>7.4</v>
      </c>
      <c r="AI659" s="20">
        <v>54.4</v>
      </c>
      <c r="AJ659" s="20">
        <v>25.213999999999999</v>
      </c>
      <c r="AK659" s="18">
        <v>7.04</v>
      </c>
      <c r="AL659" s="18">
        <v>12.2</v>
      </c>
      <c r="AM659" s="18">
        <v>57.6</v>
      </c>
      <c r="AN659" s="18">
        <v>48.574599999999997</v>
      </c>
      <c r="AO659" s="2">
        <v>2.67</v>
      </c>
      <c r="AP659" s="2">
        <v>7.9</v>
      </c>
      <c r="AQ659" s="2">
        <v>33.6</v>
      </c>
      <c r="AR659" s="2">
        <v>3.8283</v>
      </c>
      <c r="AS659" s="2">
        <v>5.72</v>
      </c>
      <c r="AT659" s="2">
        <v>10.3</v>
      </c>
      <c r="AU659" s="2">
        <v>55.3</v>
      </c>
      <c r="AV659" s="2">
        <v>16.547899999999998</v>
      </c>
      <c r="AW659" s="2">
        <v>6.66</v>
      </c>
      <c r="AX659" s="2">
        <v>9.6</v>
      </c>
      <c r="AY659" s="2">
        <v>69.5</v>
      </c>
      <c r="AZ659" s="2">
        <v>25.133700000000001</v>
      </c>
      <c r="BA659" s="2">
        <v>5.62</v>
      </c>
      <c r="BB659" s="2">
        <v>10.6</v>
      </c>
      <c r="BC659" s="2">
        <v>53.2</v>
      </c>
      <c r="BD659" s="2">
        <v>28.278700000000001</v>
      </c>
      <c r="BE659" s="4" t="str">
        <f t="shared" si="102"/>
        <v>NO APLICA</v>
      </c>
      <c r="BF659" s="4">
        <f t="shared" si="103"/>
        <v>5.7218</v>
      </c>
      <c r="BG659">
        <f t="shared" si="104"/>
        <v>2.67</v>
      </c>
      <c r="BH659">
        <f t="shared" si="105"/>
        <v>5.72</v>
      </c>
      <c r="BI659">
        <f t="shared" si="106"/>
        <v>6.66</v>
      </c>
      <c r="BJ659">
        <f t="shared" si="107"/>
        <v>7.04</v>
      </c>
      <c r="BK659">
        <f t="shared" si="108"/>
        <v>4.05</v>
      </c>
      <c r="BL659">
        <f t="shared" si="109"/>
        <v>27967.499999999993</v>
      </c>
    </row>
    <row r="660" spans="1:64" x14ac:dyDescent="0.2">
      <c r="A660" s="1">
        <v>658</v>
      </c>
      <c r="B660" s="7" t="s">
        <v>104</v>
      </c>
      <c r="C660" s="3">
        <v>39945</v>
      </c>
      <c r="D660" s="4" t="s">
        <v>627</v>
      </c>
      <c r="E660" s="4" t="s">
        <v>167</v>
      </c>
      <c r="F660" s="5" t="str">
        <f t="shared" si="100"/>
        <v>M</v>
      </c>
      <c r="G660" s="6">
        <v>0.92638888888888893</v>
      </c>
      <c r="H660" s="6">
        <v>0.9784722222222223</v>
      </c>
      <c r="I660" s="85">
        <f t="shared" si="101"/>
        <v>75.000000000000057</v>
      </c>
      <c r="J660" s="86">
        <f>I660*Segmentos!$D$7*(AH660%)*IF(ISNUMBER(AI660),AI660%,0)</f>
        <v>1562880.0000000016</v>
      </c>
      <c r="K660" s="86">
        <f>I660*Segmentos!$D$7*(AL660%)*IF(ISNUMBER(AM660),AM660%,0)</f>
        <v>2078190.0000000014</v>
      </c>
      <c r="L660" s="4"/>
      <c r="M660" s="2">
        <v>6.11</v>
      </c>
      <c r="N660" s="2">
        <v>17.8</v>
      </c>
      <c r="O660" s="2">
        <v>34.4</v>
      </c>
      <c r="P660" s="2">
        <v>91.567499999999995</v>
      </c>
      <c r="Q660" s="2">
        <v>2.17</v>
      </c>
      <c r="R660" s="2">
        <v>9.1</v>
      </c>
      <c r="S660" s="2">
        <v>23.9</v>
      </c>
      <c r="T660" s="2">
        <v>5.4252000000000002</v>
      </c>
      <c r="U660" s="2">
        <v>4.0599999999999996</v>
      </c>
      <c r="V660" s="2">
        <v>14.7</v>
      </c>
      <c r="W660" s="2">
        <v>27.6</v>
      </c>
      <c r="X660" s="2">
        <v>12.751099999999999</v>
      </c>
      <c r="Y660" s="2">
        <v>7.62</v>
      </c>
      <c r="Z660" s="2">
        <v>21.1</v>
      </c>
      <c r="AA660" s="2">
        <v>36.200000000000003</v>
      </c>
      <c r="AB660" s="2">
        <v>33.676900000000003</v>
      </c>
      <c r="AC660" s="2">
        <v>8.08</v>
      </c>
      <c r="AD660" s="2">
        <v>21.2</v>
      </c>
      <c r="AE660" s="2">
        <v>38.200000000000003</v>
      </c>
      <c r="AF660" s="2">
        <v>39.714300000000001</v>
      </c>
      <c r="AG660" s="20">
        <v>5.21</v>
      </c>
      <c r="AH660" s="20">
        <v>17.600000000000001</v>
      </c>
      <c r="AI660" s="20">
        <v>29.6</v>
      </c>
      <c r="AJ660" s="20">
        <v>37.034300000000002</v>
      </c>
      <c r="AK660" s="18">
        <v>6.93</v>
      </c>
      <c r="AL660" s="18">
        <v>17.899999999999999</v>
      </c>
      <c r="AM660" s="18">
        <v>38.700000000000003</v>
      </c>
      <c r="AN660" s="18">
        <v>54.533200000000001</v>
      </c>
      <c r="AO660" s="2">
        <v>4.7699999999999996</v>
      </c>
      <c r="AP660" s="2">
        <v>15.6</v>
      </c>
      <c r="AQ660" s="2">
        <v>30.6</v>
      </c>
      <c r="AR660" s="2">
        <v>7.8049999999999997</v>
      </c>
      <c r="AS660" s="2">
        <v>6.23</v>
      </c>
      <c r="AT660" s="2">
        <v>17.600000000000001</v>
      </c>
      <c r="AU660" s="2">
        <v>35.4</v>
      </c>
      <c r="AV660" s="2">
        <v>20.5504</v>
      </c>
      <c r="AW660" s="2">
        <v>7.64</v>
      </c>
      <c r="AX660" s="2">
        <v>20.2</v>
      </c>
      <c r="AY660" s="2">
        <v>37.799999999999997</v>
      </c>
      <c r="AZ660" s="2">
        <v>32.889600000000002</v>
      </c>
      <c r="BA660" s="2">
        <v>5.29</v>
      </c>
      <c r="BB660" s="2">
        <v>16.600000000000001</v>
      </c>
      <c r="BC660" s="2">
        <v>31.8</v>
      </c>
      <c r="BD660" s="2">
        <v>30.322500000000002</v>
      </c>
      <c r="BE660" s="4" t="str">
        <f t="shared" si="102"/>
        <v>ENTRETENIDO</v>
      </c>
      <c r="BF660" s="4">
        <f t="shared" si="103"/>
        <v>6.5094000000000012</v>
      </c>
      <c r="BG660">
        <f t="shared" si="104"/>
        <v>4.7699999999999996</v>
      </c>
      <c r="BH660">
        <f t="shared" si="105"/>
        <v>6.23</v>
      </c>
      <c r="BI660">
        <f t="shared" si="106"/>
        <v>7.64</v>
      </c>
      <c r="BJ660">
        <f t="shared" si="107"/>
        <v>6.93</v>
      </c>
      <c r="BK660">
        <f t="shared" si="108"/>
        <v>5.21</v>
      </c>
      <c r="BL660">
        <f t="shared" si="109"/>
        <v>45924.000000000036</v>
      </c>
    </row>
    <row r="661" spans="1:64" x14ac:dyDescent="0.2">
      <c r="A661" s="1">
        <v>659</v>
      </c>
      <c r="B661" s="7" t="s">
        <v>36</v>
      </c>
      <c r="C661" s="3">
        <v>39945</v>
      </c>
      <c r="D661" s="4" t="s">
        <v>626</v>
      </c>
      <c r="E661" s="4" t="s">
        <v>163</v>
      </c>
      <c r="F661" s="5" t="str">
        <f t="shared" si="100"/>
        <v>M</v>
      </c>
      <c r="G661" s="6">
        <v>0.91805555555555562</v>
      </c>
      <c r="H661" s="6">
        <v>0.94166666666666676</v>
      </c>
      <c r="I661" s="85">
        <f t="shared" si="101"/>
        <v>34.000000000000043</v>
      </c>
      <c r="J661" s="86">
        <f>I661*Segmentos!$D$7*(AH661%)*IF(ISNUMBER(AI661),AI661%,0)</f>
        <v>1247555.2000000011</v>
      </c>
      <c r="K661" s="86">
        <f>I661*Segmentos!$D$7*(AL661%)*IF(ISNUMBER(AM661),AM661%,0)</f>
        <v>1852728.0000000026</v>
      </c>
      <c r="L661" s="4"/>
      <c r="M661" s="2">
        <v>11.49</v>
      </c>
      <c r="N661" s="2">
        <v>16.7</v>
      </c>
      <c r="O661" s="2">
        <v>68.8</v>
      </c>
      <c r="P661" s="2">
        <v>84.428200000000004</v>
      </c>
      <c r="Q661" s="2">
        <v>7.93</v>
      </c>
      <c r="R661" s="2">
        <v>13.4</v>
      </c>
      <c r="S661" s="2">
        <v>59.4</v>
      </c>
      <c r="T661" s="2">
        <v>9.7251999999999992</v>
      </c>
      <c r="U661" s="2">
        <v>9.3000000000000007</v>
      </c>
      <c r="V661" s="2">
        <v>14.9</v>
      </c>
      <c r="W661" s="2">
        <v>62.4</v>
      </c>
      <c r="X661" s="2">
        <v>14.324299999999999</v>
      </c>
      <c r="Y661" s="2">
        <v>12.55</v>
      </c>
      <c r="Z661" s="2">
        <v>19.399999999999999</v>
      </c>
      <c r="AA661" s="2">
        <v>64.599999999999994</v>
      </c>
      <c r="AB661" s="2">
        <v>27.226600000000001</v>
      </c>
      <c r="AC661" s="2">
        <v>13.75</v>
      </c>
      <c r="AD661" s="2">
        <v>17.100000000000001</v>
      </c>
      <c r="AE661" s="2">
        <v>80.5</v>
      </c>
      <c r="AF661" s="2">
        <v>33.152099999999997</v>
      </c>
      <c r="AG661" s="20">
        <v>9.17</v>
      </c>
      <c r="AH661" s="20">
        <v>14.2</v>
      </c>
      <c r="AI661" s="20">
        <v>64.599999999999994</v>
      </c>
      <c r="AJ661" s="20">
        <v>31.953800000000001</v>
      </c>
      <c r="AK661" s="18">
        <v>13.59</v>
      </c>
      <c r="AL661" s="18">
        <v>19</v>
      </c>
      <c r="AM661" s="18">
        <v>71.7</v>
      </c>
      <c r="AN661" s="18">
        <v>52.474400000000003</v>
      </c>
      <c r="AO661" s="2">
        <v>13.98</v>
      </c>
      <c r="AP661" s="2">
        <v>20.3</v>
      </c>
      <c r="AQ661" s="2">
        <v>68.900000000000006</v>
      </c>
      <c r="AR661" s="2">
        <v>11.2254</v>
      </c>
      <c r="AS661" s="2">
        <v>11.52</v>
      </c>
      <c r="AT661" s="2">
        <v>16.8</v>
      </c>
      <c r="AU661" s="2">
        <v>68.5</v>
      </c>
      <c r="AV661" s="2">
        <v>18.6374</v>
      </c>
      <c r="AW661" s="2">
        <v>11.23</v>
      </c>
      <c r="AX661" s="2">
        <v>15.6</v>
      </c>
      <c r="AY661" s="2">
        <v>71.8</v>
      </c>
      <c r="AZ661" s="2">
        <v>23.713799999999999</v>
      </c>
      <c r="BA661" s="2">
        <v>10.97</v>
      </c>
      <c r="BB661" s="2">
        <v>16.399999999999999</v>
      </c>
      <c r="BC661" s="2">
        <v>66.900000000000006</v>
      </c>
      <c r="BD661" s="2">
        <v>30.851500000000001</v>
      </c>
      <c r="BE661" s="4" t="str">
        <f t="shared" si="102"/>
        <v>NO APLICA</v>
      </c>
      <c r="BF661" s="4">
        <f t="shared" si="103"/>
        <v>11.7394</v>
      </c>
      <c r="BG661">
        <f t="shared" si="104"/>
        <v>13.98</v>
      </c>
      <c r="BH661">
        <f t="shared" si="105"/>
        <v>11.52</v>
      </c>
      <c r="BI661">
        <f t="shared" si="106"/>
        <v>11.23</v>
      </c>
      <c r="BJ661">
        <f t="shared" si="107"/>
        <v>13.59</v>
      </c>
      <c r="BK661">
        <f t="shared" si="108"/>
        <v>9.17</v>
      </c>
      <c r="BL661">
        <f t="shared" si="109"/>
        <v>39064.640000000043</v>
      </c>
    </row>
    <row r="662" spans="1:64" x14ac:dyDescent="0.2">
      <c r="A662" s="1">
        <v>660</v>
      </c>
      <c r="B662" s="7" t="s">
        <v>88</v>
      </c>
      <c r="C662" s="3">
        <v>39945</v>
      </c>
      <c r="D662" s="4" t="s">
        <v>626</v>
      </c>
      <c r="E662" s="4" t="s">
        <v>163</v>
      </c>
      <c r="F662" s="5" t="str">
        <f t="shared" si="100"/>
        <v>M</v>
      </c>
      <c r="G662" s="6">
        <v>0.91736111111111107</v>
      </c>
      <c r="H662" s="6">
        <v>0.91805555555555562</v>
      </c>
      <c r="I662" s="85">
        <f t="shared" si="101"/>
        <v>1.0000000000001563</v>
      </c>
      <c r="J662" s="86">
        <f>I662*Segmentos!$D$7*(AH662%)*IF(ISNUMBER(AI662),AI662%,0)</f>
        <v>30800.000000004813</v>
      </c>
      <c r="K662" s="86">
        <f>I662*Segmentos!$D$7*(AL662%)*IF(ISNUMBER(AM662),AM662%,0)</f>
        <v>43200.000000006759</v>
      </c>
      <c r="L662" s="4"/>
      <c r="M662" s="2">
        <v>9.32</v>
      </c>
      <c r="N662" s="2">
        <v>9.3000000000000007</v>
      </c>
      <c r="O662" s="2">
        <v>100</v>
      </c>
      <c r="P662" s="2">
        <v>87.647599999999997</v>
      </c>
      <c r="Q662" s="2">
        <v>4.4400000000000004</v>
      </c>
      <c r="R662" s="2">
        <v>4.4000000000000004</v>
      </c>
      <c r="S662" s="2">
        <v>100</v>
      </c>
      <c r="T662" s="2">
        <v>6.9600999999999997</v>
      </c>
      <c r="U662" s="2">
        <v>6.58</v>
      </c>
      <c r="V662" s="2">
        <v>6.6</v>
      </c>
      <c r="W662" s="2">
        <v>100</v>
      </c>
      <c r="X662" s="2">
        <v>12.9605</v>
      </c>
      <c r="Y662" s="2">
        <v>10.17</v>
      </c>
      <c r="Z662" s="2">
        <v>10.199999999999999</v>
      </c>
      <c r="AA662" s="2">
        <v>100</v>
      </c>
      <c r="AB662" s="2">
        <v>28.215399999999999</v>
      </c>
      <c r="AC662" s="2">
        <v>12.8</v>
      </c>
      <c r="AD662" s="2">
        <v>12.8</v>
      </c>
      <c r="AE662" s="2">
        <v>100</v>
      </c>
      <c r="AF662" s="2">
        <v>39.511499999999998</v>
      </c>
      <c r="AG662" s="20">
        <v>7.65</v>
      </c>
      <c r="AH662" s="20">
        <v>7.7</v>
      </c>
      <c r="AI662" s="20">
        <v>100</v>
      </c>
      <c r="AJ662" s="20">
        <v>34.135599999999997</v>
      </c>
      <c r="AK662" s="18">
        <v>10.83</v>
      </c>
      <c r="AL662" s="18">
        <v>10.8</v>
      </c>
      <c r="AM662" s="18">
        <v>100</v>
      </c>
      <c r="AN662" s="18">
        <v>53.511899999999997</v>
      </c>
      <c r="AO662" s="2">
        <v>10.07</v>
      </c>
      <c r="AP662" s="2">
        <v>10.1</v>
      </c>
      <c r="AQ662" s="2">
        <v>100</v>
      </c>
      <c r="AR662" s="2">
        <v>10.346399999999999</v>
      </c>
      <c r="AS662" s="2">
        <v>6.65</v>
      </c>
      <c r="AT662" s="2">
        <v>6.6</v>
      </c>
      <c r="AU662" s="2">
        <v>100</v>
      </c>
      <c r="AV662" s="2">
        <v>13.7638</v>
      </c>
      <c r="AW662" s="2">
        <v>7.87</v>
      </c>
      <c r="AX662" s="2">
        <v>7.9</v>
      </c>
      <c r="AY662" s="2">
        <v>100</v>
      </c>
      <c r="AZ662" s="2">
        <v>21.278400000000001</v>
      </c>
      <c r="BA662" s="2">
        <v>11.74</v>
      </c>
      <c r="BB662" s="2">
        <v>11.7</v>
      </c>
      <c r="BC662" s="2">
        <v>100</v>
      </c>
      <c r="BD662" s="2">
        <v>42.259</v>
      </c>
      <c r="BE662" s="4" t="str">
        <f t="shared" si="102"/>
        <v>NO APLICA</v>
      </c>
      <c r="BF662" s="4">
        <f t="shared" si="103"/>
        <v>9.1006</v>
      </c>
      <c r="BG662">
        <f t="shared" si="104"/>
        <v>10.07</v>
      </c>
      <c r="BH662">
        <f t="shared" si="105"/>
        <v>6.65</v>
      </c>
      <c r="BI662">
        <f t="shared" si="106"/>
        <v>11.74</v>
      </c>
      <c r="BJ662">
        <f t="shared" si="107"/>
        <v>10.83</v>
      </c>
      <c r="BK662">
        <f t="shared" si="108"/>
        <v>7.65</v>
      </c>
      <c r="BL662">
        <f t="shared" si="109"/>
        <v>930.00000000014541</v>
      </c>
    </row>
    <row r="663" spans="1:64" x14ac:dyDescent="0.2">
      <c r="A663" s="1">
        <v>661</v>
      </c>
      <c r="B663" s="7" t="s">
        <v>30</v>
      </c>
      <c r="C663" s="3">
        <v>39945</v>
      </c>
      <c r="D663" s="4" t="s">
        <v>628</v>
      </c>
      <c r="E663" s="4" t="s">
        <v>163</v>
      </c>
      <c r="F663" s="5" t="str">
        <f t="shared" si="100"/>
        <v>M</v>
      </c>
      <c r="G663" s="6">
        <v>0.875</v>
      </c>
      <c r="H663" s="6">
        <v>0.91180555555555554</v>
      </c>
      <c r="I663" s="85">
        <f t="shared" si="101"/>
        <v>52.999999999999972</v>
      </c>
      <c r="J663" s="86">
        <f>I663*Segmentos!$D$7*(AH663%)*IF(ISNUMBER(AI663),AI663%,0)</f>
        <v>45919.199999999975</v>
      </c>
      <c r="K663" s="86">
        <f>I663*Segmentos!$D$7*(AL663%)*IF(ISNUMBER(AM663),AM663%,0)</f>
        <v>223193.59999999986</v>
      </c>
      <c r="L663" s="4"/>
      <c r="M663" s="2">
        <v>0.66</v>
      </c>
      <c r="N663" s="2">
        <v>2.6</v>
      </c>
      <c r="O663" s="2">
        <v>25.4</v>
      </c>
      <c r="P663" s="2">
        <v>94.873999999999995</v>
      </c>
      <c r="Q663" s="2">
        <v>0.09</v>
      </c>
      <c r="R663" s="2">
        <v>1.9</v>
      </c>
      <c r="S663" s="2">
        <v>4.4000000000000004</v>
      </c>
      <c r="T663" s="2">
        <v>2.0310999999999999</v>
      </c>
      <c r="U663" s="2">
        <v>0.3</v>
      </c>
      <c r="V663" s="2">
        <v>1.7</v>
      </c>
      <c r="W663" s="2">
        <v>17</v>
      </c>
      <c r="X663" s="2">
        <v>8.8501999999999992</v>
      </c>
      <c r="Y663" s="2">
        <v>0.51</v>
      </c>
      <c r="Z663" s="2">
        <v>3.4</v>
      </c>
      <c r="AA663" s="2">
        <v>14.9</v>
      </c>
      <c r="AB663" s="2">
        <v>21.490100000000002</v>
      </c>
      <c r="AC663" s="2">
        <v>1.33</v>
      </c>
      <c r="AD663" s="2">
        <v>2.8</v>
      </c>
      <c r="AE663" s="2">
        <v>48</v>
      </c>
      <c r="AF663" s="2">
        <v>62.502499999999998</v>
      </c>
      <c r="AG663" s="20">
        <v>0.22</v>
      </c>
      <c r="AH663" s="20">
        <v>1.9</v>
      </c>
      <c r="AI663" s="20">
        <v>11.4</v>
      </c>
      <c r="AJ663" s="20">
        <v>14.7455</v>
      </c>
      <c r="AK663" s="18">
        <v>1.07</v>
      </c>
      <c r="AL663" s="18">
        <v>3.2</v>
      </c>
      <c r="AM663" s="18">
        <v>32.9</v>
      </c>
      <c r="AN663" s="18">
        <v>80.128399999999999</v>
      </c>
      <c r="AO663" s="2">
        <v>0.45</v>
      </c>
      <c r="AP663" s="2">
        <v>2.2000000000000002</v>
      </c>
      <c r="AQ663" s="2">
        <v>20.100000000000001</v>
      </c>
      <c r="AR663" s="2">
        <v>7.0126999999999997</v>
      </c>
      <c r="AS663" s="2">
        <v>0.3</v>
      </c>
      <c r="AT663" s="2">
        <v>1.4</v>
      </c>
      <c r="AU663" s="2">
        <v>20.6</v>
      </c>
      <c r="AV663" s="2">
        <v>9.3116000000000003</v>
      </c>
      <c r="AW663" s="2">
        <v>0.4</v>
      </c>
      <c r="AX663" s="2">
        <v>2.1</v>
      </c>
      <c r="AY663" s="2">
        <v>18.899999999999999</v>
      </c>
      <c r="AZ663" s="2">
        <v>16.611000000000001</v>
      </c>
      <c r="BA663" s="2">
        <v>1.1299999999999999</v>
      </c>
      <c r="BB663" s="2">
        <v>3.7</v>
      </c>
      <c r="BC663" s="2">
        <v>30.2</v>
      </c>
      <c r="BD663" s="2">
        <v>61.938800000000001</v>
      </c>
      <c r="BE663" s="4" t="str">
        <f t="shared" si="102"/>
        <v>NO APLICA</v>
      </c>
      <c r="BF663" s="4">
        <f t="shared" si="103"/>
        <v>0.64999999999999991</v>
      </c>
      <c r="BG663">
        <f t="shared" si="104"/>
        <v>0.45</v>
      </c>
      <c r="BH663">
        <f t="shared" si="105"/>
        <v>0.3</v>
      </c>
      <c r="BI663">
        <f t="shared" si="106"/>
        <v>1.1299999999999999</v>
      </c>
      <c r="BJ663">
        <f t="shared" si="107"/>
        <v>1.07</v>
      </c>
      <c r="BK663">
        <f t="shared" si="108"/>
        <v>0.22</v>
      </c>
      <c r="BL663">
        <f t="shared" si="109"/>
        <v>3500.1199999999981</v>
      </c>
    </row>
    <row r="664" spans="1:64" x14ac:dyDescent="0.2">
      <c r="A664" s="1">
        <v>662</v>
      </c>
      <c r="B664" s="7" t="s">
        <v>11</v>
      </c>
      <c r="C664" s="3">
        <v>39945</v>
      </c>
      <c r="D664" s="4" t="s">
        <v>8</v>
      </c>
      <c r="E664" s="4" t="s">
        <v>166</v>
      </c>
      <c r="F664" s="5" t="str">
        <f t="shared" si="100"/>
        <v>M</v>
      </c>
      <c r="G664" s="6">
        <v>0.90902777777777777</v>
      </c>
      <c r="H664" s="6">
        <v>0.91041666666666676</v>
      </c>
      <c r="I664" s="85">
        <f t="shared" si="101"/>
        <v>2.0000000000001528</v>
      </c>
      <c r="J664" s="86">
        <f>I664*Segmentos!$D$7*(AH664%)*IF(ISNUMBER(AI664),AI664%,0)</f>
        <v>32783.2000000025</v>
      </c>
      <c r="K664" s="86">
        <f>I664*Segmentos!$D$7*(AL664%)*IF(ISNUMBER(AM664),AM664%,0)</f>
        <v>27113.600000002072</v>
      </c>
      <c r="L664" s="4"/>
      <c r="M664" s="2">
        <v>3.75</v>
      </c>
      <c r="N664" s="2">
        <v>4</v>
      </c>
      <c r="O664" s="2">
        <v>93.5</v>
      </c>
      <c r="P664" s="2">
        <v>78.847999999999999</v>
      </c>
      <c r="Q664" s="2">
        <v>4.7699999999999996</v>
      </c>
      <c r="R664" s="2">
        <v>5.2</v>
      </c>
      <c r="S664" s="2">
        <v>91.4</v>
      </c>
      <c r="T664" s="2">
        <v>16.733699999999999</v>
      </c>
      <c r="U664" s="2">
        <v>2.68</v>
      </c>
      <c r="V664" s="2">
        <v>3</v>
      </c>
      <c r="W664" s="2">
        <v>88.9</v>
      </c>
      <c r="X664" s="2">
        <v>11.808199999999999</v>
      </c>
      <c r="Y664" s="2">
        <v>3.44</v>
      </c>
      <c r="Z664" s="2">
        <v>3.6</v>
      </c>
      <c r="AA664" s="2">
        <v>96.1</v>
      </c>
      <c r="AB664" s="2">
        <v>21.4025</v>
      </c>
      <c r="AC664" s="2">
        <v>4.18</v>
      </c>
      <c r="AD664" s="2">
        <v>4.4000000000000004</v>
      </c>
      <c r="AE664" s="2">
        <v>94.8</v>
      </c>
      <c r="AF664" s="2">
        <v>28.903700000000001</v>
      </c>
      <c r="AG664" s="20">
        <v>4.12</v>
      </c>
      <c r="AH664" s="20">
        <v>4.3</v>
      </c>
      <c r="AI664" s="20">
        <v>95.3</v>
      </c>
      <c r="AJ664" s="20">
        <v>41.162999999999997</v>
      </c>
      <c r="AK664" s="18">
        <v>3.41</v>
      </c>
      <c r="AL664" s="18">
        <v>3.7</v>
      </c>
      <c r="AM664" s="18">
        <v>91.6</v>
      </c>
      <c r="AN664" s="18">
        <v>37.685000000000002</v>
      </c>
      <c r="AO664" s="2">
        <v>1.29</v>
      </c>
      <c r="AP664" s="2">
        <v>1.3</v>
      </c>
      <c r="AQ664" s="2">
        <v>96</v>
      </c>
      <c r="AR664" s="2">
        <v>2.9592000000000001</v>
      </c>
      <c r="AS664" s="2">
        <v>2.76</v>
      </c>
      <c r="AT664" s="2">
        <v>2.8</v>
      </c>
      <c r="AU664" s="2">
        <v>100</v>
      </c>
      <c r="AV664" s="2">
        <v>12.8109</v>
      </c>
      <c r="AW664" s="2">
        <v>2.58</v>
      </c>
      <c r="AX664" s="2">
        <v>2.6</v>
      </c>
      <c r="AY664" s="2">
        <v>100</v>
      </c>
      <c r="AZ664" s="2">
        <v>15.595599999999999</v>
      </c>
      <c r="BA664" s="2">
        <v>5.89</v>
      </c>
      <c r="BB664" s="2">
        <v>6.6</v>
      </c>
      <c r="BC664" s="2">
        <v>89.9</v>
      </c>
      <c r="BD664" s="2">
        <v>47.482300000000002</v>
      </c>
      <c r="BE664" s="4" t="str">
        <f t="shared" si="102"/>
        <v>NO APLICA</v>
      </c>
      <c r="BF664" s="4">
        <f t="shared" si="103"/>
        <v>3.7387999999999999</v>
      </c>
      <c r="BG664">
        <f t="shared" si="104"/>
        <v>1.29</v>
      </c>
      <c r="BH664">
        <f t="shared" si="105"/>
        <v>2.76</v>
      </c>
      <c r="BI664">
        <f t="shared" si="106"/>
        <v>5.89</v>
      </c>
      <c r="BJ664">
        <f t="shared" si="107"/>
        <v>3.41</v>
      </c>
      <c r="BK664">
        <f t="shared" si="108"/>
        <v>4.12</v>
      </c>
      <c r="BL664">
        <f t="shared" si="109"/>
        <v>748.00000000005718</v>
      </c>
    </row>
    <row r="665" spans="1:64" x14ac:dyDescent="0.2">
      <c r="A665" s="1">
        <v>663</v>
      </c>
      <c r="B665" s="7" t="s">
        <v>11</v>
      </c>
      <c r="C665" s="3">
        <v>39945</v>
      </c>
      <c r="D665" s="4" t="s">
        <v>627</v>
      </c>
      <c r="E665" s="4" t="s">
        <v>166</v>
      </c>
      <c r="F665" s="5" t="str">
        <f t="shared" si="100"/>
        <v>M</v>
      </c>
      <c r="G665" s="6">
        <v>0.92361111111111116</v>
      </c>
      <c r="H665" s="6">
        <v>0.92638888888888893</v>
      </c>
      <c r="I665" s="85">
        <f t="shared" si="101"/>
        <v>3.9999999999999858</v>
      </c>
      <c r="J665" s="86">
        <f>I665*Segmentos!$D$7*(AH665%)*IF(ISNUMBER(AI665),AI665%,0)</f>
        <v>76908.799999999712</v>
      </c>
      <c r="K665" s="86">
        <f>I665*Segmentos!$D$7*(AL665%)*IF(ISNUMBER(AM665),AM665%,0)</f>
        <v>78508.799999999712</v>
      </c>
      <c r="L665" s="4"/>
      <c r="M665" s="2">
        <v>4.87</v>
      </c>
      <c r="N665" s="2">
        <v>6</v>
      </c>
      <c r="O665" s="2">
        <v>81.8</v>
      </c>
      <c r="P665" s="2">
        <v>86.111900000000006</v>
      </c>
      <c r="Q665" s="2">
        <v>2.81</v>
      </c>
      <c r="R665" s="2">
        <v>3.5</v>
      </c>
      <c r="S665" s="2">
        <v>81.2</v>
      </c>
      <c r="T665" s="2">
        <v>8.3010999999999999</v>
      </c>
      <c r="U665" s="2">
        <v>1.88</v>
      </c>
      <c r="V665" s="2">
        <v>2.6</v>
      </c>
      <c r="W665" s="2">
        <v>73.5</v>
      </c>
      <c r="X665" s="2">
        <v>6.9729000000000001</v>
      </c>
      <c r="Y665" s="2">
        <v>5.29</v>
      </c>
      <c r="Z665" s="2">
        <v>6.8</v>
      </c>
      <c r="AA665" s="2">
        <v>77.5</v>
      </c>
      <c r="AB665" s="2">
        <v>27.616700000000002</v>
      </c>
      <c r="AC665" s="2">
        <v>7.44</v>
      </c>
      <c r="AD665" s="2">
        <v>8.6</v>
      </c>
      <c r="AE665" s="2">
        <v>86.5</v>
      </c>
      <c r="AF665" s="2">
        <v>43.221200000000003</v>
      </c>
      <c r="AG665" s="20">
        <v>4.8499999999999996</v>
      </c>
      <c r="AH665" s="20">
        <v>6.1</v>
      </c>
      <c r="AI665" s="20">
        <v>78.8</v>
      </c>
      <c r="AJ665" s="20">
        <v>40.664299999999997</v>
      </c>
      <c r="AK665" s="18">
        <v>4.8899999999999997</v>
      </c>
      <c r="AL665" s="18">
        <v>5.8</v>
      </c>
      <c r="AM665" s="18">
        <v>84.6</v>
      </c>
      <c r="AN665" s="18">
        <v>45.447499999999998</v>
      </c>
      <c r="AO665" s="2">
        <v>4.95</v>
      </c>
      <c r="AP665" s="2">
        <v>5.3</v>
      </c>
      <c r="AQ665" s="2">
        <v>92.7</v>
      </c>
      <c r="AR665" s="2">
        <v>9.5589999999999993</v>
      </c>
      <c r="AS665" s="2">
        <v>5.16</v>
      </c>
      <c r="AT665" s="2">
        <v>7.1</v>
      </c>
      <c r="AU665" s="2">
        <v>72.8</v>
      </c>
      <c r="AV665" s="2">
        <v>20.108000000000001</v>
      </c>
      <c r="AW665" s="2">
        <v>5.27</v>
      </c>
      <c r="AX665" s="2">
        <v>6.6</v>
      </c>
      <c r="AY665" s="2">
        <v>80.3</v>
      </c>
      <c r="AZ665" s="2">
        <v>26.803899999999999</v>
      </c>
      <c r="BA665" s="2">
        <v>4.38</v>
      </c>
      <c r="BB665" s="2">
        <v>5</v>
      </c>
      <c r="BC665" s="2">
        <v>87.2</v>
      </c>
      <c r="BD665" s="2">
        <v>29.640999999999998</v>
      </c>
      <c r="BE665" s="4" t="str">
        <f t="shared" si="102"/>
        <v>NO APLICA</v>
      </c>
      <c r="BF665" s="4">
        <f t="shared" si="103"/>
        <v>5.1148000000000007</v>
      </c>
      <c r="BG665">
        <f t="shared" si="104"/>
        <v>4.95</v>
      </c>
      <c r="BH665">
        <f t="shared" si="105"/>
        <v>5.16</v>
      </c>
      <c r="BI665">
        <f t="shared" si="106"/>
        <v>5.27</v>
      </c>
      <c r="BJ665">
        <f t="shared" si="107"/>
        <v>4.8899999999999997</v>
      </c>
      <c r="BK665">
        <f t="shared" si="108"/>
        <v>4.8499999999999996</v>
      </c>
      <c r="BL665">
        <f t="shared" si="109"/>
        <v>1963.199999999993</v>
      </c>
    </row>
    <row r="666" spans="1:64" x14ac:dyDescent="0.2">
      <c r="A666" s="1">
        <v>664</v>
      </c>
      <c r="B666" s="7" t="s">
        <v>6</v>
      </c>
      <c r="C666" s="3">
        <v>39945</v>
      </c>
      <c r="D666" s="4" t="s">
        <v>3</v>
      </c>
      <c r="E666" s="4" t="s">
        <v>166</v>
      </c>
      <c r="F666" s="5" t="str">
        <f t="shared" si="100"/>
        <v>M</v>
      </c>
      <c r="G666" s="6">
        <v>0.90972222222222221</v>
      </c>
      <c r="H666" s="6">
        <v>0.91111111111111109</v>
      </c>
      <c r="I666" s="85">
        <f t="shared" si="101"/>
        <v>1.9999999999999929</v>
      </c>
      <c r="J666" s="86">
        <f>I666*Segmentos!$D$7*(AH666%)*IF(ISNUMBER(AI666),AI666%,0)</f>
        <v>75895.999999999724</v>
      </c>
      <c r="K666" s="86">
        <f>I666*Segmentos!$D$7*(AL666%)*IF(ISNUMBER(AM666),AM666%,0)</f>
        <v>43251.199999999844</v>
      </c>
      <c r="L666" s="4"/>
      <c r="M666" s="2">
        <v>7.32</v>
      </c>
      <c r="N666" s="2">
        <v>8.3000000000000007</v>
      </c>
      <c r="O666" s="2">
        <v>88.6</v>
      </c>
      <c r="P666" s="2">
        <v>89.571399999999997</v>
      </c>
      <c r="Q666" s="2">
        <v>3.47</v>
      </c>
      <c r="R666" s="2">
        <v>3.9</v>
      </c>
      <c r="S666" s="2">
        <v>89.2</v>
      </c>
      <c r="T666" s="2">
        <v>7.0823</v>
      </c>
      <c r="U666" s="2">
        <v>7.19</v>
      </c>
      <c r="V666" s="2">
        <v>8.8000000000000007</v>
      </c>
      <c r="W666" s="2">
        <v>81.400000000000006</v>
      </c>
      <c r="X666" s="2">
        <v>18.439599999999999</v>
      </c>
      <c r="Y666" s="2">
        <v>6.99</v>
      </c>
      <c r="Z666" s="2">
        <v>7.4</v>
      </c>
      <c r="AA666" s="2">
        <v>94.4</v>
      </c>
      <c r="AB666" s="2">
        <v>25.259499999999999</v>
      </c>
      <c r="AC666" s="2">
        <v>9.66</v>
      </c>
      <c r="AD666" s="2">
        <v>10.9</v>
      </c>
      <c r="AE666" s="2">
        <v>88.6</v>
      </c>
      <c r="AF666" s="2">
        <v>38.79</v>
      </c>
      <c r="AG666" s="20">
        <v>9.4700000000000006</v>
      </c>
      <c r="AH666" s="20">
        <v>10.6</v>
      </c>
      <c r="AI666" s="20">
        <v>89.5</v>
      </c>
      <c r="AJ666" s="20">
        <v>54.980699999999999</v>
      </c>
      <c r="AK666" s="18">
        <v>5.38</v>
      </c>
      <c r="AL666" s="18">
        <v>6.2</v>
      </c>
      <c r="AM666" s="18">
        <v>87.2</v>
      </c>
      <c r="AN666" s="18">
        <v>34.590600000000002</v>
      </c>
      <c r="AO666" s="2">
        <v>4.55</v>
      </c>
      <c r="AP666" s="2">
        <v>5.2</v>
      </c>
      <c r="AQ666" s="2">
        <v>86.7</v>
      </c>
      <c r="AR666" s="2">
        <v>6.0758000000000001</v>
      </c>
      <c r="AS666" s="2">
        <v>7.15</v>
      </c>
      <c r="AT666" s="2">
        <v>7.6</v>
      </c>
      <c r="AU666" s="2">
        <v>94.1</v>
      </c>
      <c r="AV666" s="2">
        <v>19.260000000000002</v>
      </c>
      <c r="AW666" s="2">
        <v>7.53</v>
      </c>
      <c r="AX666" s="2">
        <v>8.4</v>
      </c>
      <c r="AY666" s="2">
        <v>90</v>
      </c>
      <c r="AZ666" s="2">
        <v>26.483599999999999</v>
      </c>
      <c r="BA666" s="2">
        <v>8.06</v>
      </c>
      <c r="BB666" s="2">
        <v>9.4</v>
      </c>
      <c r="BC666" s="2">
        <v>85.3</v>
      </c>
      <c r="BD666" s="2">
        <v>37.752000000000002</v>
      </c>
      <c r="BE666" s="4" t="str">
        <f t="shared" si="102"/>
        <v>NO APLICA</v>
      </c>
      <c r="BF666" s="4">
        <f t="shared" si="103"/>
        <v>7.1361999999999997</v>
      </c>
      <c r="BG666">
        <f t="shared" si="104"/>
        <v>4.55</v>
      </c>
      <c r="BH666">
        <f t="shared" si="105"/>
        <v>7.15</v>
      </c>
      <c r="BI666">
        <f t="shared" si="106"/>
        <v>8.06</v>
      </c>
      <c r="BJ666">
        <f t="shared" si="107"/>
        <v>5.38</v>
      </c>
      <c r="BK666">
        <f t="shared" si="108"/>
        <v>9.4700000000000006</v>
      </c>
      <c r="BL666">
        <f t="shared" si="109"/>
        <v>1470.7599999999948</v>
      </c>
    </row>
    <row r="667" spans="1:64" x14ac:dyDescent="0.2">
      <c r="A667" s="1">
        <v>665</v>
      </c>
      <c r="B667" s="7" t="s">
        <v>31</v>
      </c>
      <c r="C667" s="3">
        <v>39945</v>
      </c>
      <c r="D667" s="4" t="s">
        <v>628</v>
      </c>
      <c r="E667" s="4" t="s">
        <v>166</v>
      </c>
      <c r="F667" s="5" t="str">
        <f t="shared" si="100"/>
        <v>M</v>
      </c>
      <c r="G667" s="6">
        <v>0.91180555555555554</v>
      </c>
      <c r="H667" s="6">
        <v>0.91527777777777775</v>
      </c>
      <c r="I667" s="85">
        <f t="shared" si="101"/>
        <v>4.9999999999999822</v>
      </c>
      <c r="J667" s="86">
        <f>I667*Segmentos!$D$7*(AH667%)*IF(ISNUMBER(AI667),AI667%,0)</f>
        <v>18899.999999999931</v>
      </c>
      <c r="K667" s="86">
        <f>I667*Segmentos!$D$7*(AL667%)*IF(ISNUMBER(AM667),AM667%,0)</f>
        <v>31391.999999999891</v>
      </c>
      <c r="L667" s="4"/>
      <c r="M667" s="2">
        <v>1.26</v>
      </c>
      <c r="N667" s="2">
        <v>1.6</v>
      </c>
      <c r="O667" s="2">
        <v>76.900000000000006</v>
      </c>
      <c r="P667" s="2">
        <v>97.767499999999998</v>
      </c>
      <c r="Q667" s="2">
        <v>0.5</v>
      </c>
      <c r="R667" s="2">
        <v>0.8</v>
      </c>
      <c r="S667" s="2">
        <v>65</v>
      </c>
      <c r="T667" s="2">
        <v>6.5223000000000004</v>
      </c>
      <c r="U667" s="2">
        <v>0.39</v>
      </c>
      <c r="V667" s="2">
        <v>0.4</v>
      </c>
      <c r="W667" s="2">
        <v>100</v>
      </c>
      <c r="X667" s="2">
        <v>6.3540000000000001</v>
      </c>
      <c r="Y667" s="2">
        <v>0.62</v>
      </c>
      <c r="Z667" s="2">
        <v>1</v>
      </c>
      <c r="AA667" s="2">
        <v>61.7</v>
      </c>
      <c r="AB667" s="2">
        <v>14.3225</v>
      </c>
      <c r="AC667" s="2">
        <v>2.77</v>
      </c>
      <c r="AD667" s="2">
        <v>3.4</v>
      </c>
      <c r="AE667" s="2">
        <v>80.599999999999994</v>
      </c>
      <c r="AF667" s="2">
        <v>70.568799999999996</v>
      </c>
      <c r="AG667" s="20">
        <v>0.92</v>
      </c>
      <c r="AH667" s="20">
        <v>1.5</v>
      </c>
      <c r="AI667" s="20">
        <v>63</v>
      </c>
      <c r="AJ667" s="20">
        <v>33.945399999999999</v>
      </c>
      <c r="AK667" s="18">
        <v>1.56</v>
      </c>
      <c r="AL667" s="18">
        <v>1.8</v>
      </c>
      <c r="AM667" s="18">
        <v>87.2</v>
      </c>
      <c r="AN667" s="18">
        <v>63.822099999999999</v>
      </c>
      <c r="AO667" s="2">
        <v>0.44</v>
      </c>
      <c r="AP667" s="2">
        <v>0.7</v>
      </c>
      <c r="AQ667" s="2">
        <v>60.8</v>
      </c>
      <c r="AR667" s="2">
        <v>3.7454000000000001</v>
      </c>
      <c r="AS667" s="2">
        <v>0.03</v>
      </c>
      <c r="AT667" s="2">
        <v>0.2</v>
      </c>
      <c r="AU667" s="2">
        <v>20</v>
      </c>
      <c r="AV667" s="2">
        <v>0.52569999999999995</v>
      </c>
      <c r="AW667" s="2">
        <v>1.23</v>
      </c>
      <c r="AX667" s="2">
        <v>1.8</v>
      </c>
      <c r="AY667" s="2">
        <v>68.5</v>
      </c>
      <c r="AZ667" s="2">
        <v>27.435099999999998</v>
      </c>
      <c r="BA667" s="2">
        <v>2.2200000000000002</v>
      </c>
      <c r="BB667" s="2">
        <v>2.6</v>
      </c>
      <c r="BC667" s="2">
        <v>84.4</v>
      </c>
      <c r="BD667" s="2">
        <v>66.061300000000003</v>
      </c>
      <c r="BE667" s="4" t="str">
        <f t="shared" si="102"/>
        <v>NO APLICA</v>
      </c>
      <c r="BF667" s="4">
        <f t="shared" si="103"/>
        <v>0.98280000000000012</v>
      </c>
      <c r="BG667">
        <f t="shared" si="104"/>
        <v>0.44</v>
      </c>
      <c r="BH667">
        <f t="shared" si="105"/>
        <v>0.03</v>
      </c>
      <c r="BI667">
        <f t="shared" si="106"/>
        <v>2.2200000000000002</v>
      </c>
      <c r="BJ667">
        <f t="shared" si="107"/>
        <v>1.56</v>
      </c>
      <c r="BK667">
        <f t="shared" si="108"/>
        <v>0.92</v>
      </c>
      <c r="BL667">
        <f t="shared" si="109"/>
        <v>615.19999999999789</v>
      </c>
    </row>
    <row r="668" spans="1:64" x14ac:dyDescent="0.2">
      <c r="A668" s="1">
        <v>666</v>
      </c>
      <c r="B668" s="7" t="s">
        <v>37</v>
      </c>
      <c r="C668" s="3">
        <v>39945</v>
      </c>
      <c r="D668" s="4" t="s">
        <v>629</v>
      </c>
      <c r="E668" s="4" t="s">
        <v>173</v>
      </c>
      <c r="F668" s="5" t="str">
        <f t="shared" si="100"/>
        <v>M</v>
      </c>
      <c r="G668" s="6">
        <v>0.87222222222222223</v>
      </c>
      <c r="H668" s="6">
        <v>0.87361111111111101</v>
      </c>
      <c r="I668" s="85">
        <f t="shared" si="101"/>
        <v>1.999999999999833</v>
      </c>
      <c r="J668" s="86">
        <f>I668*Segmentos!$D$7*(AH668%)*IF(ISNUMBER(AI668),AI668%,0)</f>
        <v>2707.1999999997738</v>
      </c>
      <c r="K668" s="86">
        <f>I668*Segmentos!$D$7*(AL668%)*IF(ISNUMBER(AM668),AM668%,0)</f>
        <v>6935.9999999994207</v>
      </c>
      <c r="L668" s="4"/>
      <c r="M668" s="2">
        <v>0.59</v>
      </c>
      <c r="N668" s="2">
        <v>0.7</v>
      </c>
      <c r="O668" s="2">
        <v>86.1</v>
      </c>
      <c r="P668" s="2">
        <v>100</v>
      </c>
      <c r="Q668" s="2">
        <v>0.44</v>
      </c>
      <c r="R668" s="2">
        <v>0.4</v>
      </c>
      <c r="S668" s="2">
        <v>100</v>
      </c>
      <c r="T668" s="2">
        <v>12.6259</v>
      </c>
      <c r="U668" s="2">
        <v>0</v>
      </c>
      <c r="V668" s="2">
        <v>0</v>
      </c>
      <c r="W668" s="8" t="s">
        <v>577</v>
      </c>
      <c r="X668" s="2">
        <v>0</v>
      </c>
      <c r="Y668" s="2">
        <v>0.4</v>
      </c>
      <c r="Z668" s="2">
        <v>0.5</v>
      </c>
      <c r="AA668" s="2">
        <v>81.5</v>
      </c>
      <c r="AB668" s="2">
        <v>20.128299999999999</v>
      </c>
      <c r="AC668" s="2">
        <v>1.2</v>
      </c>
      <c r="AD668" s="2">
        <v>1.4</v>
      </c>
      <c r="AE668" s="2">
        <v>85.4</v>
      </c>
      <c r="AF668" s="2">
        <v>67.245699999999999</v>
      </c>
      <c r="AG668" s="20">
        <v>0.31</v>
      </c>
      <c r="AH668" s="20">
        <v>0.4</v>
      </c>
      <c r="AI668" s="20">
        <v>84.6</v>
      </c>
      <c r="AJ668" s="20">
        <v>25.305299999999999</v>
      </c>
      <c r="AK668" s="18">
        <v>0.84</v>
      </c>
      <c r="AL668" s="18">
        <v>1</v>
      </c>
      <c r="AM668" s="18">
        <v>86.7</v>
      </c>
      <c r="AN668" s="18">
        <v>74.694699999999997</v>
      </c>
      <c r="AO668" s="2">
        <v>0.48</v>
      </c>
      <c r="AP668" s="2">
        <v>0.9</v>
      </c>
      <c r="AQ668" s="2">
        <v>54.8</v>
      </c>
      <c r="AR668" s="2">
        <v>8.9402000000000008</v>
      </c>
      <c r="AS668" s="2">
        <v>0.65</v>
      </c>
      <c r="AT668" s="2">
        <v>0.9</v>
      </c>
      <c r="AU668" s="2">
        <v>73.599999999999994</v>
      </c>
      <c r="AV668" s="2">
        <v>24.238600000000002</v>
      </c>
      <c r="AW668" s="2">
        <v>0.22</v>
      </c>
      <c r="AX668" s="2">
        <v>0.2</v>
      </c>
      <c r="AY668" s="2">
        <v>100</v>
      </c>
      <c r="AZ668" s="2">
        <v>10.918699999999999</v>
      </c>
      <c r="BA668" s="2">
        <v>0.86</v>
      </c>
      <c r="BB668" s="2">
        <v>0.9</v>
      </c>
      <c r="BC668" s="2">
        <v>100</v>
      </c>
      <c r="BD668" s="2">
        <v>55.9024</v>
      </c>
      <c r="BE668" s="4" t="str">
        <f t="shared" si="102"/>
        <v>NO APLICA</v>
      </c>
      <c r="BF668" s="4">
        <f t="shared" si="103"/>
        <v>0.69159999999999999</v>
      </c>
      <c r="BG668">
        <f t="shared" si="104"/>
        <v>0.48</v>
      </c>
      <c r="BH668">
        <f t="shared" si="105"/>
        <v>0.65</v>
      </c>
      <c r="BI668">
        <f t="shared" si="106"/>
        <v>0.86</v>
      </c>
      <c r="BJ668">
        <f t="shared" si="107"/>
        <v>0.84</v>
      </c>
      <c r="BK668">
        <f t="shared" si="108"/>
        <v>0.31</v>
      </c>
      <c r="BL668">
        <f t="shared" si="109"/>
        <v>120.53999999998993</v>
      </c>
    </row>
    <row r="669" spans="1:64" x14ac:dyDescent="0.2">
      <c r="A669" s="1">
        <v>667</v>
      </c>
      <c r="B669" s="7" t="s">
        <v>38</v>
      </c>
      <c r="C669" s="3">
        <v>39945</v>
      </c>
      <c r="D669" s="4" t="s">
        <v>8</v>
      </c>
      <c r="E669" s="4" t="s">
        <v>165</v>
      </c>
      <c r="F669" s="5" t="str">
        <f t="shared" si="100"/>
        <v>M</v>
      </c>
      <c r="G669" s="6">
        <v>0.91805555555555562</v>
      </c>
      <c r="H669" s="6">
        <v>0.99236111111111114</v>
      </c>
      <c r="I669" s="85">
        <f t="shared" si="101"/>
        <v>106.99999999999994</v>
      </c>
      <c r="J669" s="86">
        <f>I669*Segmentos!$D$7*(AH669%)*IF(ISNUMBER(AI669),AI669%,0)</f>
        <v>1767639.9999999993</v>
      </c>
      <c r="K669" s="86">
        <f>I669*Segmentos!$D$7*(AL669%)*IF(ISNUMBER(AM669),AM669%,0)</f>
        <v>2792699.9999999981</v>
      </c>
      <c r="L669" s="4"/>
      <c r="M669" s="2">
        <v>5.4</v>
      </c>
      <c r="N669" s="2">
        <v>23.1</v>
      </c>
      <c r="O669" s="2">
        <v>23.4</v>
      </c>
      <c r="P669" s="2">
        <v>70.136899999999997</v>
      </c>
      <c r="Q669" s="2">
        <v>5.69</v>
      </c>
      <c r="R669" s="2">
        <v>21.4</v>
      </c>
      <c r="S669" s="2">
        <v>26.6</v>
      </c>
      <c r="T669" s="2">
        <v>12.3263</v>
      </c>
      <c r="U669" s="2">
        <v>5.63</v>
      </c>
      <c r="V669" s="2">
        <v>23.2</v>
      </c>
      <c r="W669" s="2">
        <v>24.3</v>
      </c>
      <c r="X669" s="2">
        <v>15.3284</v>
      </c>
      <c r="Y669" s="2">
        <v>4.96</v>
      </c>
      <c r="Z669" s="2">
        <v>23.9</v>
      </c>
      <c r="AA669" s="2">
        <v>20.8</v>
      </c>
      <c r="AB669" s="2">
        <v>19.040500000000002</v>
      </c>
      <c r="AC669" s="2">
        <v>5.5</v>
      </c>
      <c r="AD669" s="2">
        <v>23.1</v>
      </c>
      <c r="AE669" s="2">
        <v>23.8</v>
      </c>
      <c r="AF669" s="2">
        <v>23.441700000000001</v>
      </c>
      <c r="AG669" s="20">
        <v>4.13</v>
      </c>
      <c r="AH669" s="20">
        <v>23.6</v>
      </c>
      <c r="AI669" s="20">
        <v>17.5</v>
      </c>
      <c r="AJ669" s="20">
        <v>25.483699999999999</v>
      </c>
      <c r="AK669" s="18">
        <v>6.54</v>
      </c>
      <c r="AL669" s="18">
        <v>22.5</v>
      </c>
      <c r="AM669" s="18">
        <v>29</v>
      </c>
      <c r="AN669" s="18">
        <v>44.653100000000002</v>
      </c>
      <c r="AO669" s="2">
        <v>3.03</v>
      </c>
      <c r="AP669" s="2">
        <v>16.399999999999999</v>
      </c>
      <c r="AQ669" s="2">
        <v>18.399999999999999</v>
      </c>
      <c r="AR669" s="2">
        <v>4.2991000000000001</v>
      </c>
      <c r="AS669" s="2">
        <v>3.14</v>
      </c>
      <c r="AT669" s="2">
        <v>19.399999999999999</v>
      </c>
      <c r="AU669" s="2">
        <v>16.2</v>
      </c>
      <c r="AV669" s="2">
        <v>8.9873999999999992</v>
      </c>
      <c r="AW669" s="2">
        <v>4.67</v>
      </c>
      <c r="AX669" s="2">
        <v>27.1</v>
      </c>
      <c r="AY669" s="2">
        <v>17.2</v>
      </c>
      <c r="AZ669" s="2">
        <v>17.428000000000001</v>
      </c>
      <c r="BA669" s="2">
        <v>7.92</v>
      </c>
      <c r="BB669" s="2">
        <v>24.1</v>
      </c>
      <c r="BC669" s="2">
        <v>32.9</v>
      </c>
      <c r="BD669" s="2">
        <v>39.422400000000003</v>
      </c>
      <c r="BE669" s="4" t="str">
        <f t="shared" si="102"/>
        <v>ABURRIDO</v>
      </c>
      <c r="BF669" s="4">
        <f t="shared" si="103"/>
        <v>5.0501999999999994</v>
      </c>
      <c r="BG669">
        <f t="shared" si="104"/>
        <v>3.03</v>
      </c>
      <c r="BH669">
        <f t="shared" si="105"/>
        <v>3.14</v>
      </c>
      <c r="BI669">
        <f t="shared" si="106"/>
        <v>7.92</v>
      </c>
      <c r="BJ669">
        <f t="shared" si="107"/>
        <v>6.54</v>
      </c>
      <c r="BK669">
        <f t="shared" si="108"/>
        <v>4.13</v>
      </c>
      <c r="BL669">
        <f t="shared" si="109"/>
        <v>57837.77999999997</v>
      </c>
    </row>
    <row r="670" spans="1:64" x14ac:dyDescent="0.2">
      <c r="A670" s="1">
        <v>668</v>
      </c>
      <c r="B670" s="7" t="s">
        <v>86</v>
      </c>
      <c r="C670" s="3">
        <v>39945</v>
      </c>
      <c r="D670" s="4" t="s">
        <v>17</v>
      </c>
      <c r="E670" s="4" t="s">
        <v>169</v>
      </c>
      <c r="F670" s="5" t="str">
        <f t="shared" si="100"/>
        <v>M</v>
      </c>
      <c r="G670" s="6">
        <v>0.9159722222222223</v>
      </c>
      <c r="H670" s="6">
        <v>0.95763888888888893</v>
      </c>
      <c r="I670" s="85">
        <f t="shared" si="101"/>
        <v>59.999999999999943</v>
      </c>
      <c r="J670" s="86">
        <f>I670*Segmentos!$D$7*(AH670%)*IF(ISNUMBER(AI670),AI670%,0)</f>
        <v>42719.999999999964</v>
      </c>
      <c r="K670" s="86">
        <f>I670*Segmentos!$D$7*(AL670%)*IF(ISNUMBER(AM670),AM670%,0)</f>
        <v>8399.9999999999927</v>
      </c>
      <c r="L670" s="4"/>
      <c r="M670" s="2">
        <v>0.1</v>
      </c>
      <c r="N670" s="2">
        <v>1.5</v>
      </c>
      <c r="O670" s="2">
        <v>7</v>
      </c>
      <c r="P670" s="2">
        <v>100</v>
      </c>
      <c r="Q670" s="2">
        <v>0.02</v>
      </c>
      <c r="R670" s="2">
        <v>1</v>
      </c>
      <c r="S670" s="2">
        <v>1.7</v>
      </c>
      <c r="T670" s="2">
        <v>2.7201</v>
      </c>
      <c r="U670" s="2">
        <v>0.02</v>
      </c>
      <c r="V670" s="2">
        <v>0.7</v>
      </c>
      <c r="W670" s="2">
        <v>2.7</v>
      </c>
      <c r="X670" s="2">
        <v>3.6326000000000001</v>
      </c>
      <c r="Y670" s="2">
        <v>0.01</v>
      </c>
      <c r="Z670" s="2">
        <v>0.5</v>
      </c>
      <c r="AA670" s="2">
        <v>1.7</v>
      </c>
      <c r="AB670" s="2">
        <v>2.3487</v>
      </c>
      <c r="AC670" s="2">
        <v>0.28000000000000003</v>
      </c>
      <c r="AD670" s="2">
        <v>3.1</v>
      </c>
      <c r="AE670" s="2">
        <v>9.3000000000000007</v>
      </c>
      <c r="AF670" s="2">
        <v>91.298699999999997</v>
      </c>
      <c r="AG670" s="20">
        <v>0.18</v>
      </c>
      <c r="AH670" s="20">
        <v>2</v>
      </c>
      <c r="AI670" s="20">
        <v>8.9</v>
      </c>
      <c r="AJ670" s="20">
        <v>82.608999999999995</v>
      </c>
      <c r="AK670" s="18">
        <v>0.03</v>
      </c>
      <c r="AL670" s="18">
        <v>1</v>
      </c>
      <c r="AM670" s="18">
        <v>3.5</v>
      </c>
      <c r="AN670" s="18">
        <v>17.390999999999998</v>
      </c>
      <c r="AO670" s="2">
        <v>0</v>
      </c>
      <c r="AP670" s="2">
        <v>0</v>
      </c>
      <c r="AQ670" s="8" t="s">
        <v>577</v>
      </c>
      <c r="AR670" s="2">
        <v>0</v>
      </c>
      <c r="AS670" s="2">
        <v>0.02</v>
      </c>
      <c r="AT670" s="2">
        <v>0.8</v>
      </c>
      <c r="AU670" s="2">
        <v>2.5</v>
      </c>
      <c r="AV670" s="2">
        <v>4.0712000000000002</v>
      </c>
      <c r="AW670" s="2">
        <v>0.28000000000000003</v>
      </c>
      <c r="AX670" s="2">
        <v>1.5</v>
      </c>
      <c r="AY670" s="2">
        <v>19.399999999999999</v>
      </c>
      <c r="AZ670" s="2">
        <v>79.112499999999997</v>
      </c>
      <c r="BA670" s="2">
        <v>0.04</v>
      </c>
      <c r="BB670" s="2">
        <v>2.2999999999999998</v>
      </c>
      <c r="BC670" s="2">
        <v>2</v>
      </c>
      <c r="BD670" s="2">
        <v>16.816299999999998</v>
      </c>
      <c r="BE670" s="4" t="str">
        <f t="shared" si="102"/>
        <v>NO APLICA</v>
      </c>
      <c r="BF670" s="4">
        <f t="shared" si="103"/>
        <v>0.11000000000000001</v>
      </c>
      <c r="BG670">
        <f t="shared" si="104"/>
        <v>0</v>
      </c>
      <c r="BH670">
        <f t="shared" si="105"/>
        <v>0.02</v>
      </c>
      <c r="BI670">
        <f t="shared" si="106"/>
        <v>0.28000000000000003</v>
      </c>
      <c r="BJ670">
        <f t="shared" si="107"/>
        <v>0.03</v>
      </c>
      <c r="BK670">
        <f t="shared" si="108"/>
        <v>0.18</v>
      </c>
      <c r="BL670">
        <f t="shared" si="109"/>
        <v>629.99999999999943</v>
      </c>
    </row>
    <row r="671" spans="1:64" x14ac:dyDescent="0.2">
      <c r="A671" s="1">
        <v>669</v>
      </c>
      <c r="B671" s="7" t="s">
        <v>14</v>
      </c>
      <c r="C671" s="3">
        <v>39945</v>
      </c>
      <c r="D671" s="4" t="s">
        <v>626</v>
      </c>
      <c r="E671" s="4" t="s">
        <v>163</v>
      </c>
      <c r="F671" s="5" t="str">
        <f t="shared" si="100"/>
        <v>M</v>
      </c>
      <c r="G671" s="6">
        <v>0.85069444444444453</v>
      </c>
      <c r="H671" s="6">
        <v>0.875</v>
      </c>
      <c r="I671" s="85">
        <f t="shared" si="101"/>
        <v>34.999999999999872</v>
      </c>
      <c r="J671" s="86">
        <f>I671*Segmentos!$D$7*(AH671%)*IF(ISNUMBER(AI671),AI671%,0)</f>
        <v>971249.99999999662</v>
      </c>
      <c r="K671" s="86">
        <f>I671*Segmentos!$D$7*(AL671%)*IF(ISNUMBER(AM671),AM671%,0)</f>
        <v>1118627.999999996</v>
      </c>
      <c r="L671" s="4"/>
      <c r="M671" s="2">
        <v>7.49</v>
      </c>
      <c r="N671" s="2">
        <v>13.2</v>
      </c>
      <c r="O671" s="2">
        <v>56.8</v>
      </c>
      <c r="P671" s="2">
        <v>82.570499999999996</v>
      </c>
      <c r="Q671" s="2">
        <v>3.68</v>
      </c>
      <c r="R671" s="2">
        <v>7.5</v>
      </c>
      <c r="S671" s="2">
        <v>48.9</v>
      </c>
      <c r="T671" s="2">
        <v>6.7630999999999997</v>
      </c>
      <c r="U671" s="2">
        <v>7.02</v>
      </c>
      <c r="V671" s="2">
        <v>13.2</v>
      </c>
      <c r="W671" s="2">
        <v>53.3</v>
      </c>
      <c r="X671" s="2">
        <v>16.220400000000001</v>
      </c>
      <c r="Y671" s="2">
        <v>6.91</v>
      </c>
      <c r="Z671" s="2">
        <v>13.3</v>
      </c>
      <c r="AA671" s="2">
        <v>52.1</v>
      </c>
      <c r="AB671" s="2">
        <v>22.4983</v>
      </c>
      <c r="AC671" s="2">
        <v>10.25</v>
      </c>
      <c r="AD671" s="2">
        <v>16</v>
      </c>
      <c r="AE671" s="2">
        <v>64.099999999999994</v>
      </c>
      <c r="AF671" s="2">
        <v>37.088700000000003</v>
      </c>
      <c r="AG671" s="20">
        <v>6.92</v>
      </c>
      <c r="AH671" s="20">
        <v>12.5</v>
      </c>
      <c r="AI671" s="20">
        <v>55.5</v>
      </c>
      <c r="AJ671" s="20">
        <v>36.156500000000001</v>
      </c>
      <c r="AK671" s="18">
        <v>8.01</v>
      </c>
      <c r="AL671" s="18">
        <v>13.8</v>
      </c>
      <c r="AM671" s="18">
        <v>57.9</v>
      </c>
      <c r="AN671" s="18">
        <v>46.414000000000001</v>
      </c>
      <c r="AO671" s="2">
        <v>6.57</v>
      </c>
      <c r="AP671" s="2">
        <v>11.2</v>
      </c>
      <c r="AQ671" s="2">
        <v>58.6</v>
      </c>
      <c r="AR671" s="2">
        <v>7.91</v>
      </c>
      <c r="AS671" s="2">
        <v>4.71</v>
      </c>
      <c r="AT671" s="2">
        <v>9.1999999999999993</v>
      </c>
      <c r="AU671" s="2">
        <v>51.2</v>
      </c>
      <c r="AV671" s="2">
        <v>11.438599999999999</v>
      </c>
      <c r="AW671" s="2">
        <v>6.73</v>
      </c>
      <c r="AX671" s="2">
        <v>13.2</v>
      </c>
      <c r="AY671" s="2">
        <v>51</v>
      </c>
      <c r="AZ671" s="2">
        <v>21.328199999999999</v>
      </c>
      <c r="BA671" s="2">
        <v>9.93</v>
      </c>
      <c r="BB671" s="2">
        <v>16</v>
      </c>
      <c r="BC671" s="2">
        <v>61.9</v>
      </c>
      <c r="BD671" s="2">
        <v>41.893799999999999</v>
      </c>
      <c r="BE671" s="4" t="str">
        <f t="shared" si="102"/>
        <v>NO APLICA</v>
      </c>
      <c r="BF671" s="4">
        <f t="shared" si="103"/>
        <v>7.0347999999999997</v>
      </c>
      <c r="BG671">
        <f t="shared" si="104"/>
        <v>6.57</v>
      </c>
      <c r="BH671">
        <f t="shared" si="105"/>
        <v>4.71</v>
      </c>
      <c r="BI671">
        <f t="shared" si="106"/>
        <v>9.93</v>
      </c>
      <c r="BJ671">
        <f t="shared" si="107"/>
        <v>8.01</v>
      </c>
      <c r="BK671">
        <f t="shared" si="108"/>
        <v>6.92</v>
      </c>
      <c r="BL671">
        <f t="shared" si="109"/>
        <v>26241.5999999999</v>
      </c>
    </row>
    <row r="672" spans="1:64" x14ac:dyDescent="0.2">
      <c r="A672" s="1">
        <v>670</v>
      </c>
      <c r="B672" s="7" t="s">
        <v>10</v>
      </c>
      <c r="C672" s="3">
        <v>39945</v>
      </c>
      <c r="D672" s="4" t="s">
        <v>8</v>
      </c>
      <c r="E672" s="4" t="s">
        <v>164</v>
      </c>
      <c r="F672" s="5" t="str">
        <f t="shared" si="100"/>
        <v>M</v>
      </c>
      <c r="G672" s="6">
        <v>0.87361111111111101</v>
      </c>
      <c r="H672" s="6">
        <v>0.91805555555555562</v>
      </c>
      <c r="I672" s="85">
        <f t="shared" si="101"/>
        <v>64.000000000000256</v>
      </c>
      <c r="J672" s="86">
        <f>I672*Segmentos!$D$7*(AH672%)*IF(ISNUMBER(AI672),AI672%,0)</f>
        <v>1555660.8000000063</v>
      </c>
      <c r="K672" s="86">
        <f>I672*Segmentos!$D$7*(AL672%)*IF(ISNUMBER(AM672),AM672%,0)</f>
        <v>1160345.6000000047</v>
      </c>
      <c r="L672" s="4"/>
      <c r="M672" s="2">
        <v>5.27</v>
      </c>
      <c r="N672" s="2">
        <v>19.100000000000001</v>
      </c>
      <c r="O672" s="2">
        <v>27.6</v>
      </c>
      <c r="P672" s="2">
        <v>83.417000000000002</v>
      </c>
      <c r="Q672" s="2">
        <v>3.61</v>
      </c>
      <c r="R672" s="2">
        <v>11.9</v>
      </c>
      <c r="S672" s="2">
        <v>30.4</v>
      </c>
      <c r="T672" s="2">
        <v>9.5277999999999992</v>
      </c>
      <c r="U672" s="2">
        <v>3.74</v>
      </c>
      <c r="V672" s="2">
        <v>15.9</v>
      </c>
      <c r="W672" s="2">
        <v>23.5</v>
      </c>
      <c r="X672" s="2">
        <v>12.403</v>
      </c>
      <c r="Y672" s="2">
        <v>4.72</v>
      </c>
      <c r="Z672" s="2">
        <v>24</v>
      </c>
      <c r="AA672" s="2">
        <v>19.7</v>
      </c>
      <c r="AB672" s="2">
        <v>22.068100000000001</v>
      </c>
      <c r="AC672" s="2">
        <v>7.59</v>
      </c>
      <c r="AD672" s="2">
        <v>20.5</v>
      </c>
      <c r="AE672" s="2">
        <v>37.1</v>
      </c>
      <c r="AF672" s="2">
        <v>39.418199999999999</v>
      </c>
      <c r="AG672" s="20">
        <v>6.08</v>
      </c>
      <c r="AH672" s="20">
        <v>21.1</v>
      </c>
      <c r="AI672" s="20">
        <v>28.8</v>
      </c>
      <c r="AJ672" s="20">
        <v>45.610999999999997</v>
      </c>
      <c r="AK672" s="18">
        <v>4.55</v>
      </c>
      <c r="AL672" s="18">
        <v>17.3</v>
      </c>
      <c r="AM672" s="18">
        <v>26.2</v>
      </c>
      <c r="AN672" s="18">
        <v>37.806100000000001</v>
      </c>
      <c r="AO672" s="2">
        <v>2.39</v>
      </c>
      <c r="AP672" s="2">
        <v>16.100000000000001</v>
      </c>
      <c r="AQ672" s="2">
        <v>14.9</v>
      </c>
      <c r="AR672" s="2">
        <v>4.1325000000000003</v>
      </c>
      <c r="AS672" s="2">
        <v>4.66</v>
      </c>
      <c r="AT672" s="2">
        <v>17.600000000000001</v>
      </c>
      <c r="AU672" s="2">
        <v>26.4</v>
      </c>
      <c r="AV672" s="2">
        <v>16.245000000000001</v>
      </c>
      <c r="AW672" s="2">
        <v>4.74</v>
      </c>
      <c r="AX672" s="2">
        <v>17.899999999999999</v>
      </c>
      <c r="AY672" s="2">
        <v>26.4</v>
      </c>
      <c r="AZ672" s="2">
        <v>21.5718</v>
      </c>
      <c r="BA672" s="2">
        <v>6.84</v>
      </c>
      <c r="BB672" s="2">
        <v>21.8</v>
      </c>
      <c r="BC672" s="2">
        <v>31.5</v>
      </c>
      <c r="BD672" s="2">
        <v>41.467700000000001</v>
      </c>
      <c r="BE672" s="4" t="str">
        <f t="shared" si="102"/>
        <v>NO APLICA</v>
      </c>
      <c r="BF672" s="4">
        <f t="shared" si="103"/>
        <v>5.1873999999999993</v>
      </c>
      <c r="BG672">
        <f t="shared" si="104"/>
        <v>2.39</v>
      </c>
      <c r="BH672">
        <f t="shared" si="105"/>
        <v>4.66</v>
      </c>
      <c r="BI672">
        <f t="shared" si="106"/>
        <v>6.84</v>
      </c>
      <c r="BJ672">
        <f t="shared" si="107"/>
        <v>4.55</v>
      </c>
      <c r="BK672">
        <f t="shared" si="108"/>
        <v>6.08</v>
      </c>
      <c r="BL672">
        <f t="shared" si="109"/>
        <v>33738.240000000136</v>
      </c>
    </row>
    <row r="673" spans="1:64" x14ac:dyDescent="0.2">
      <c r="A673" s="1">
        <v>671</v>
      </c>
      <c r="B673" s="7" t="s">
        <v>89</v>
      </c>
      <c r="C673" s="3">
        <v>39945</v>
      </c>
      <c r="D673" s="4" t="s">
        <v>628</v>
      </c>
      <c r="E673" s="4" t="s">
        <v>169</v>
      </c>
      <c r="F673" s="5" t="str">
        <f t="shared" si="100"/>
        <v>M</v>
      </c>
      <c r="G673" s="6">
        <v>0.84027777777777779</v>
      </c>
      <c r="H673" s="6">
        <v>0.875</v>
      </c>
      <c r="I673" s="85">
        <f t="shared" si="101"/>
        <v>49.999999999999986</v>
      </c>
      <c r="J673" s="86">
        <f>I673*Segmentos!$D$7*(AH673%)*IF(ISNUMBER(AI673),AI673%,0)</f>
        <v>115679.99999999997</v>
      </c>
      <c r="K673" s="86">
        <f>I673*Segmentos!$D$7*(AL673%)*IF(ISNUMBER(AM673),AM673%,0)</f>
        <v>210159.99999999994</v>
      </c>
      <c r="L673" s="4"/>
      <c r="M673" s="2">
        <v>0.83</v>
      </c>
      <c r="N673" s="2">
        <v>3.1</v>
      </c>
      <c r="O673" s="2">
        <v>26.8</v>
      </c>
      <c r="P673" s="2">
        <v>85.783199999999994</v>
      </c>
      <c r="Q673" s="2">
        <v>0.23</v>
      </c>
      <c r="R673" s="2">
        <v>1.3</v>
      </c>
      <c r="S673" s="2">
        <v>17.5</v>
      </c>
      <c r="T673" s="2">
        <v>3.9016000000000002</v>
      </c>
      <c r="U673" s="2">
        <v>0.05</v>
      </c>
      <c r="V673" s="2">
        <v>1.7</v>
      </c>
      <c r="W673" s="2">
        <v>2.8</v>
      </c>
      <c r="X673" s="2">
        <v>1.0311999999999999</v>
      </c>
      <c r="Y673" s="2">
        <v>1.59</v>
      </c>
      <c r="Z673" s="2">
        <v>4.2</v>
      </c>
      <c r="AA673" s="2">
        <v>38.1</v>
      </c>
      <c r="AB673" s="2">
        <v>48.580399999999997</v>
      </c>
      <c r="AC673" s="2">
        <v>0.95</v>
      </c>
      <c r="AD673" s="2">
        <v>3.9</v>
      </c>
      <c r="AE673" s="2">
        <v>24.3</v>
      </c>
      <c r="AF673" s="2">
        <v>32.2699</v>
      </c>
      <c r="AG673" s="20">
        <v>0.56999999999999995</v>
      </c>
      <c r="AH673" s="20">
        <v>2.4</v>
      </c>
      <c r="AI673" s="20">
        <v>24.1</v>
      </c>
      <c r="AJ673" s="20">
        <v>28.1081</v>
      </c>
      <c r="AK673" s="18">
        <v>1.06</v>
      </c>
      <c r="AL673" s="18">
        <v>3.7</v>
      </c>
      <c r="AM673" s="18">
        <v>28.4</v>
      </c>
      <c r="AN673" s="18">
        <v>57.6751</v>
      </c>
      <c r="AO673" s="2">
        <v>0.52</v>
      </c>
      <c r="AP673" s="2">
        <v>1.3</v>
      </c>
      <c r="AQ673" s="2">
        <v>38.4</v>
      </c>
      <c r="AR673" s="2">
        <v>5.8475999999999999</v>
      </c>
      <c r="AS673" s="2">
        <v>0.77</v>
      </c>
      <c r="AT673" s="2">
        <v>2.8</v>
      </c>
      <c r="AU673" s="2">
        <v>27.5</v>
      </c>
      <c r="AV673" s="2">
        <v>17.63</v>
      </c>
      <c r="AW673" s="2">
        <v>0.88</v>
      </c>
      <c r="AX673" s="2">
        <v>2.2999999999999998</v>
      </c>
      <c r="AY673" s="2">
        <v>37.9</v>
      </c>
      <c r="AZ673" s="2">
        <v>26.388200000000001</v>
      </c>
      <c r="BA673" s="2">
        <v>0.9</v>
      </c>
      <c r="BB673" s="2">
        <v>4.3</v>
      </c>
      <c r="BC673" s="2">
        <v>21</v>
      </c>
      <c r="BD673" s="2">
        <v>35.917299999999997</v>
      </c>
      <c r="BE673" s="4" t="str">
        <f t="shared" si="102"/>
        <v>NO APLICA</v>
      </c>
      <c r="BF673" s="4">
        <f t="shared" si="103"/>
        <v>0.80280000000000007</v>
      </c>
      <c r="BG673">
        <f t="shared" si="104"/>
        <v>0.52</v>
      </c>
      <c r="BH673">
        <f t="shared" si="105"/>
        <v>0.77</v>
      </c>
      <c r="BI673">
        <f t="shared" si="106"/>
        <v>0.9</v>
      </c>
      <c r="BJ673">
        <f t="shared" si="107"/>
        <v>1.06</v>
      </c>
      <c r="BK673">
        <f t="shared" si="108"/>
        <v>0.56999999999999995</v>
      </c>
      <c r="BL673">
        <f t="shared" si="109"/>
        <v>4153.9999999999991</v>
      </c>
    </row>
    <row r="674" spans="1:64" x14ac:dyDescent="0.2">
      <c r="A674" s="1">
        <v>672</v>
      </c>
      <c r="B674" s="7" t="s">
        <v>83</v>
      </c>
      <c r="C674" s="3">
        <v>39945</v>
      </c>
      <c r="D674" s="4" t="s">
        <v>629</v>
      </c>
      <c r="E674" s="4" t="s">
        <v>170</v>
      </c>
      <c r="F674" s="5" t="str">
        <f t="shared" si="100"/>
        <v>M</v>
      </c>
      <c r="G674" s="6">
        <v>0.87430555555555556</v>
      </c>
      <c r="H674" s="6">
        <v>0.88888888888888884</v>
      </c>
      <c r="I674" s="85">
        <f t="shared" si="101"/>
        <v>20.999999999999925</v>
      </c>
      <c r="J674" s="86">
        <f>I674*Segmentos!$D$7*(AH674%)*IF(ISNUMBER(AI674),AI674%,0)</f>
        <v>16682.399999999943</v>
      </c>
      <c r="K674" s="86">
        <f>I674*Segmentos!$D$7*(AL674%)*IF(ISNUMBER(AM674),AM674%,0)</f>
        <v>24107.999999999916</v>
      </c>
      <c r="L674" s="4"/>
      <c r="M674" s="2">
        <v>0.24</v>
      </c>
      <c r="N674" s="2">
        <v>0.8</v>
      </c>
      <c r="O674" s="2">
        <v>30.3</v>
      </c>
      <c r="P674" s="2">
        <v>21.685600000000001</v>
      </c>
      <c r="Q674" s="2">
        <v>0.36</v>
      </c>
      <c r="R674" s="2">
        <v>0.9</v>
      </c>
      <c r="S674" s="2">
        <v>40.5</v>
      </c>
      <c r="T674" s="2">
        <v>5.3723999999999998</v>
      </c>
      <c r="U674" s="2">
        <v>0.21</v>
      </c>
      <c r="V674" s="2">
        <v>0.4</v>
      </c>
      <c r="W674" s="2">
        <v>47.6</v>
      </c>
      <c r="X674" s="2">
        <v>4.0118</v>
      </c>
      <c r="Y674" s="2">
        <v>0.28999999999999998</v>
      </c>
      <c r="Z674" s="2">
        <v>0.8</v>
      </c>
      <c r="AA674" s="2">
        <v>37.1</v>
      </c>
      <c r="AB674" s="2">
        <v>7.6565000000000003</v>
      </c>
      <c r="AC674" s="2">
        <v>0.16</v>
      </c>
      <c r="AD674" s="2">
        <v>1</v>
      </c>
      <c r="AE674" s="2">
        <v>15.9</v>
      </c>
      <c r="AF674" s="2">
        <v>4.6449999999999996</v>
      </c>
      <c r="AG674" s="20">
        <v>0.2</v>
      </c>
      <c r="AH674" s="20">
        <v>0.6</v>
      </c>
      <c r="AI674" s="20">
        <v>33.1</v>
      </c>
      <c r="AJ674" s="20">
        <v>8.6125000000000007</v>
      </c>
      <c r="AK674" s="18">
        <v>0.28000000000000003</v>
      </c>
      <c r="AL674" s="18">
        <v>1</v>
      </c>
      <c r="AM674" s="18">
        <v>28.7</v>
      </c>
      <c r="AN674" s="18">
        <v>13.0731</v>
      </c>
      <c r="AO674" s="2">
        <v>0.05</v>
      </c>
      <c r="AP674" s="2">
        <v>0.3</v>
      </c>
      <c r="AQ674" s="2">
        <v>20.8</v>
      </c>
      <c r="AR674" s="2">
        <v>0.51719999999999999</v>
      </c>
      <c r="AS674" s="2">
        <v>0.06</v>
      </c>
      <c r="AT674" s="2">
        <v>0.4</v>
      </c>
      <c r="AU674" s="2">
        <v>13.6</v>
      </c>
      <c r="AV674" s="2">
        <v>1.1096999999999999</v>
      </c>
      <c r="AW674" s="2">
        <v>0.4</v>
      </c>
      <c r="AX674" s="2">
        <v>1</v>
      </c>
      <c r="AY674" s="2">
        <v>41.5</v>
      </c>
      <c r="AZ674" s="2">
        <v>10.3536</v>
      </c>
      <c r="BA674" s="2">
        <v>0.28000000000000003</v>
      </c>
      <c r="BB674" s="2">
        <v>1.1000000000000001</v>
      </c>
      <c r="BC674" s="2">
        <v>26.9</v>
      </c>
      <c r="BD674" s="2">
        <v>9.7050999999999998</v>
      </c>
      <c r="BE674" s="4" t="str">
        <f t="shared" si="102"/>
        <v>NO APLICA</v>
      </c>
      <c r="BF674" s="4">
        <f t="shared" si="103"/>
        <v>0.19860000000000003</v>
      </c>
      <c r="BG674">
        <f t="shared" si="104"/>
        <v>0.05</v>
      </c>
      <c r="BH674">
        <f t="shared" si="105"/>
        <v>0.06</v>
      </c>
      <c r="BI674">
        <f t="shared" si="106"/>
        <v>0.4</v>
      </c>
      <c r="BJ674">
        <f t="shared" si="107"/>
        <v>0.28000000000000003</v>
      </c>
      <c r="BK674">
        <f t="shared" si="108"/>
        <v>0.2</v>
      </c>
      <c r="BL674">
        <f t="shared" si="109"/>
        <v>509.0399999999982</v>
      </c>
    </row>
    <row r="675" spans="1:64" x14ac:dyDescent="0.2">
      <c r="A675" s="1">
        <v>673</v>
      </c>
      <c r="B675" s="7" t="s">
        <v>80</v>
      </c>
      <c r="C675" s="3">
        <v>39945</v>
      </c>
      <c r="D675" s="4" t="s">
        <v>3</v>
      </c>
      <c r="E675" s="4" t="s">
        <v>167</v>
      </c>
      <c r="F675" s="5" t="str">
        <f t="shared" si="100"/>
        <v>M</v>
      </c>
      <c r="G675" s="6">
        <v>0.91666666666666663</v>
      </c>
      <c r="H675" s="6">
        <v>0.98750000000000004</v>
      </c>
      <c r="I675" s="85">
        <f t="shared" si="101"/>
        <v>102.00000000000011</v>
      </c>
      <c r="J675" s="86">
        <f>I675*Segmentos!$D$7*(AH675%)*IF(ISNUMBER(AI675),AI675%,0)</f>
        <v>3367224.0000000042</v>
      </c>
      <c r="K675" s="86">
        <f>I675*Segmentos!$D$7*(AL675%)*IF(ISNUMBER(AM675),AM675%,0)</f>
        <v>2551632.0000000028</v>
      </c>
      <c r="L675" s="4"/>
      <c r="M675" s="2">
        <v>7.21</v>
      </c>
      <c r="N675" s="2">
        <v>23.6</v>
      </c>
      <c r="O675" s="2">
        <v>30.6</v>
      </c>
      <c r="P675" s="2">
        <v>90.311499999999995</v>
      </c>
      <c r="Q675" s="2">
        <v>3.93</v>
      </c>
      <c r="R675" s="2">
        <v>14.8</v>
      </c>
      <c r="S675" s="2">
        <v>26.6</v>
      </c>
      <c r="T675" s="2">
        <v>8.2129999999999992</v>
      </c>
      <c r="U675" s="2">
        <v>5.4</v>
      </c>
      <c r="V675" s="2">
        <v>19</v>
      </c>
      <c r="W675" s="2">
        <v>28.4</v>
      </c>
      <c r="X675" s="2">
        <v>14.172700000000001</v>
      </c>
      <c r="Y675" s="2">
        <v>8.7100000000000009</v>
      </c>
      <c r="Z675" s="2">
        <v>30.6</v>
      </c>
      <c r="AA675" s="2">
        <v>28.5</v>
      </c>
      <c r="AB675" s="2">
        <v>32.208799999999997</v>
      </c>
      <c r="AC675" s="2">
        <v>8.69</v>
      </c>
      <c r="AD675" s="2">
        <v>24.8</v>
      </c>
      <c r="AE675" s="2">
        <v>35.1</v>
      </c>
      <c r="AF675" s="2">
        <v>35.716999999999999</v>
      </c>
      <c r="AG675" s="20">
        <v>8.26</v>
      </c>
      <c r="AH675" s="20">
        <v>26.2</v>
      </c>
      <c r="AI675" s="20">
        <v>31.5</v>
      </c>
      <c r="AJ675" s="20">
        <v>49.0822</v>
      </c>
      <c r="AK675" s="18">
        <v>6.26</v>
      </c>
      <c r="AL675" s="18">
        <v>21.2</v>
      </c>
      <c r="AM675" s="18">
        <v>29.5</v>
      </c>
      <c r="AN675" s="18">
        <v>41.229300000000002</v>
      </c>
      <c r="AO675" s="2">
        <v>2.91</v>
      </c>
      <c r="AP675" s="2">
        <v>13.9</v>
      </c>
      <c r="AQ675" s="2">
        <v>20.9</v>
      </c>
      <c r="AR675" s="2">
        <v>3.9758</v>
      </c>
      <c r="AS675" s="2">
        <v>4.42</v>
      </c>
      <c r="AT675" s="2">
        <v>19.600000000000001</v>
      </c>
      <c r="AU675" s="2">
        <v>22.5</v>
      </c>
      <c r="AV675" s="2">
        <v>12.1816</v>
      </c>
      <c r="AW675" s="2">
        <v>7.85</v>
      </c>
      <c r="AX675" s="2">
        <v>24.6</v>
      </c>
      <c r="AY675" s="2">
        <v>31.9</v>
      </c>
      <c r="AZ675" s="2">
        <v>28.267800000000001</v>
      </c>
      <c r="BA675" s="2">
        <v>9.57</v>
      </c>
      <c r="BB675" s="2">
        <v>27.9</v>
      </c>
      <c r="BC675" s="2">
        <v>34.299999999999997</v>
      </c>
      <c r="BD675" s="2">
        <v>45.886200000000002</v>
      </c>
      <c r="BE675" s="4" t="str">
        <f t="shared" si="102"/>
        <v>ENTRETENIDO</v>
      </c>
      <c r="BF675" s="4">
        <f t="shared" si="103"/>
        <v>6.3420000000000005</v>
      </c>
      <c r="BG675">
        <f t="shared" si="104"/>
        <v>2.91</v>
      </c>
      <c r="BH675">
        <f t="shared" si="105"/>
        <v>4.42</v>
      </c>
      <c r="BI675">
        <f t="shared" si="106"/>
        <v>9.57</v>
      </c>
      <c r="BJ675">
        <f t="shared" si="107"/>
        <v>6.26</v>
      </c>
      <c r="BK675">
        <f t="shared" si="108"/>
        <v>8.26</v>
      </c>
      <c r="BL675">
        <f t="shared" si="109"/>
        <v>73660.320000000094</v>
      </c>
    </row>
    <row r="676" spans="1:64" x14ac:dyDescent="0.2">
      <c r="A676" s="1">
        <v>674</v>
      </c>
      <c r="B676" s="7" t="s">
        <v>23</v>
      </c>
      <c r="C676" s="3">
        <v>39945</v>
      </c>
      <c r="D676" s="4" t="s">
        <v>629</v>
      </c>
      <c r="E676" s="4" t="s">
        <v>170</v>
      </c>
      <c r="F676" s="5" t="str">
        <f t="shared" si="100"/>
        <v>M</v>
      </c>
      <c r="G676" s="6">
        <v>0.91041666666666676</v>
      </c>
      <c r="H676" s="6">
        <v>0.9159722222222223</v>
      </c>
      <c r="I676" s="85">
        <f t="shared" si="101"/>
        <v>7.9999999999999716</v>
      </c>
      <c r="J676" s="86">
        <f>I676*Segmentos!$D$7*(AH676%)*IF(ISNUMBER(AI676),AI676%,0)</f>
        <v>7695.9999999999736</v>
      </c>
      <c r="K676" s="86">
        <f>I676*Segmentos!$D$7*(AL676%)*IF(ISNUMBER(AM676),AM676%,0)</f>
        <v>7820.7999999999729</v>
      </c>
      <c r="L676" s="4"/>
      <c r="M676" s="2">
        <v>0.24</v>
      </c>
      <c r="N676" s="2">
        <v>0.4</v>
      </c>
      <c r="O676" s="2">
        <v>54</v>
      </c>
      <c r="P676" s="2">
        <v>19.6356</v>
      </c>
      <c r="Q676" s="2">
        <v>0.41</v>
      </c>
      <c r="R676" s="2">
        <v>1</v>
      </c>
      <c r="S676" s="2">
        <v>40.799999999999997</v>
      </c>
      <c r="T676" s="2">
        <v>5.6923000000000004</v>
      </c>
      <c r="U676" s="2">
        <v>0.26</v>
      </c>
      <c r="V676" s="2">
        <v>0.3</v>
      </c>
      <c r="W676" s="2">
        <v>100</v>
      </c>
      <c r="X676" s="2">
        <v>4.6253000000000002</v>
      </c>
      <c r="Y676" s="2">
        <v>0.34</v>
      </c>
      <c r="Z676" s="2">
        <v>0.7</v>
      </c>
      <c r="AA676" s="2">
        <v>49.7</v>
      </c>
      <c r="AB676" s="2">
        <v>8.3369999999999997</v>
      </c>
      <c r="AC676" s="2">
        <v>0.04</v>
      </c>
      <c r="AD676" s="2">
        <v>0</v>
      </c>
      <c r="AE676" s="2">
        <v>100</v>
      </c>
      <c r="AF676" s="2">
        <v>0.98089999999999999</v>
      </c>
      <c r="AG676" s="20">
        <v>0.24</v>
      </c>
      <c r="AH676" s="20">
        <v>0.5</v>
      </c>
      <c r="AI676" s="20">
        <v>48.1</v>
      </c>
      <c r="AJ676" s="20">
        <v>9.5342000000000002</v>
      </c>
      <c r="AK676" s="18">
        <v>0.23</v>
      </c>
      <c r="AL676" s="18">
        <v>0.4</v>
      </c>
      <c r="AM676" s="18">
        <v>61.1</v>
      </c>
      <c r="AN676" s="18">
        <v>10.1014</v>
      </c>
      <c r="AO676" s="2">
        <v>0.11</v>
      </c>
      <c r="AP676" s="2">
        <v>0.1</v>
      </c>
      <c r="AQ676" s="2">
        <v>100</v>
      </c>
      <c r="AR676" s="2">
        <v>0.98089999999999999</v>
      </c>
      <c r="AS676" s="2">
        <v>0.39</v>
      </c>
      <c r="AT676" s="2">
        <v>0.4</v>
      </c>
      <c r="AU676" s="2">
        <v>95.3</v>
      </c>
      <c r="AV676" s="2">
        <v>7.0978000000000003</v>
      </c>
      <c r="AW676" s="2">
        <v>0.2</v>
      </c>
      <c r="AX676" s="2">
        <v>0.2</v>
      </c>
      <c r="AY676" s="2">
        <v>100</v>
      </c>
      <c r="AZ676" s="2">
        <v>4.7107000000000001</v>
      </c>
      <c r="BA676" s="2">
        <v>0.21</v>
      </c>
      <c r="BB676" s="2">
        <v>0.7</v>
      </c>
      <c r="BC676" s="2">
        <v>29.5</v>
      </c>
      <c r="BD676" s="2">
        <v>6.8460999999999999</v>
      </c>
      <c r="BE676" s="4" t="str">
        <f t="shared" si="102"/>
        <v>NO APLICA</v>
      </c>
      <c r="BF676" s="4">
        <f t="shared" si="103"/>
        <v>0.27680000000000005</v>
      </c>
      <c r="BG676">
        <f t="shared" si="104"/>
        <v>0.11</v>
      </c>
      <c r="BH676">
        <f t="shared" si="105"/>
        <v>0.39</v>
      </c>
      <c r="BI676">
        <f t="shared" si="106"/>
        <v>0.21</v>
      </c>
      <c r="BJ676">
        <f t="shared" si="107"/>
        <v>0.23</v>
      </c>
      <c r="BK676">
        <f t="shared" si="108"/>
        <v>0.24</v>
      </c>
      <c r="BL676">
        <f t="shared" si="109"/>
        <v>172.79999999999939</v>
      </c>
    </row>
    <row r="677" spans="1:64" x14ac:dyDescent="0.2">
      <c r="A677" s="1">
        <v>675</v>
      </c>
      <c r="B677" s="7" t="s">
        <v>25</v>
      </c>
      <c r="C677" s="3">
        <v>39945</v>
      </c>
      <c r="D677" s="4" t="s">
        <v>629</v>
      </c>
      <c r="E677" s="4" t="s">
        <v>171</v>
      </c>
      <c r="F677" s="5" t="str">
        <f t="shared" si="100"/>
        <v>M</v>
      </c>
      <c r="G677" s="6">
        <v>0.8965277777777777</v>
      </c>
      <c r="H677" s="6">
        <v>0.8979166666666667</v>
      </c>
      <c r="I677" s="85">
        <f t="shared" si="101"/>
        <v>2.0000000000001528</v>
      </c>
      <c r="J677" s="86">
        <f>I677*Segmentos!$D$7*(AH677%)*IF(ISNUMBER(AI677),AI677%,0)</f>
        <v>2071.2000000001581</v>
      </c>
      <c r="K677" s="86">
        <f>I677*Segmentos!$D$7*(AL677%)*IF(ISNUMBER(AM677),AM677%,0)</f>
        <v>3027.2000000002313</v>
      </c>
      <c r="L677" s="4"/>
      <c r="M677" s="2">
        <v>0.3</v>
      </c>
      <c r="N677" s="2">
        <v>0.3</v>
      </c>
      <c r="O677" s="2">
        <v>91.2</v>
      </c>
      <c r="P677" s="2">
        <v>27.941500000000001</v>
      </c>
      <c r="Q677" s="2">
        <v>0.24</v>
      </c>
      <c r="R677" s="2">
        <v>0.2</v>
      </c>
      <c r="S677" s="2">
        <v>100</v>
      </c>
      <c r="T677" s="2">
        <v>3.7004999999999999</v>
      </c>
      <c r="U677" s="2">
        <v>0.13</v>
      </c>
      <c r="V677" s="2">
        <v>0.1</v>
      </c>
      <c r="W677" s="2">
        <v>100</v>
      </c>
      <c r="X677" s="2">
        <v>2.5472999999999999</v>
      </c>
      <c r="Y677" s="2">
        <v>0.56999999999999995</v>
      </c>
      <c r="Z677" s="2">
        <v>0.7</v>
      </c>
      <c r="AA677" s="2">
        <v>85.2</v>
      </c>
      <c r="AB677" s="2">
        <v>15.412599999999999</v>
      </c>
      <c r="AC677" s="2">
        <v>0.21</v>
      </c>
      <c r="AD677" s="2">
        <v>0.2</v>
      </c>
      <c r="AE677" s="2">
        <v>100</v>
      </c>
      <c r="AF677" s="2">
        <v>6.2809999999999997</v>
      </c>
      <c r="AG677" s="20">
        <v>0.24</v>
      </c>
      <c r="AH677" s="20">
        <v>0.3</v>
      </c>
      <c r="AI677" s="20">
        <v>86.3</v>
      </c>
      <c r="AJ677" s="20">
        <v>10.655799999999999</v>
      </c>
      <c r="AK677" s="18">
        <v>0.36</v>
      </c>
      <c r="AL677" s="18">
        <v>0.4</v>
      </c>
      <c r="AM677" s="18">
        <v>94.6</v>
      </c>
      <c r="AN677" s="18">
        <v>17.285699999999999</v>
      </c>
      <c r="AO677" s="2">
        <v>7.0000000000000007E-2</v>
      </c>
      <c r="AP677" s="2">
        <v>0.1</v>
      </c>
      <c r="AQ677" s="2">
        <v>100</v>
      </c>
      <c r="AR677" s="2">
        <v>0.68030000000000002</v>
      </c>
      <c r="AS677" s="2">
        <v>0.25</v>
      </c>
      <c r="AT677" s="2">
        <v>0.2</v>
      </c>
      <c r="AU677" s="2">
        <v>100</v>
      </c>
      <c r="AV677" s="2">
        <v>4.9851000000000001</v>
      </c>
      <c r="AW677" s="2">
        <v>0.27</v>
      </c>
      <c r="AX677" s="2">
        <v>0.3</v>
      </c>
      <c r="AY677" s="2">
        <v>87.7</v>
      </c>
      <c r="AZ677" s="2">
        <v>7.0117000000000003</v>
      </c>
      <c r="BA677" s="2">
        <v>0.43</v>
      </c>
      <c r="BB677" s="2">
        <v>0.5</v>
      </c>
      <c r="BC677" s="2">
        <v>90</v>
      </c>
      <c r="BD677" s="2">
        <v>15.2644</v>
      </c>
      <c r="BE677" s="4" t="str">
        <f t="shared" si="102"/>
        <v>NO APLICA</v>
      </c>
      <c r="BF677" s="4">
        <f t="shared" si="103"/>
        <v>0.29840000000000005</v>
      </c>
      <c r="BG677">
        <f t="shared" si="104"/>
        <v>7.0000000000000007E-2</v>
      </c>
      <c r="BH677">
        <f t="shared" si="105"/>
        <v>0.25</v>
      </c>
      <c r="BI677">
        <f t="shared" si="106"/>
        <v>0.43</v>
      </c>
      <c r="BJ677">
        <f t="shared" si="107"/>
        <v>0.36</v>
      </c>
      <c r="BK677">
        <f t="shared" si="108"/>
        <v>0.24</v>
      </c>
      <c r="BL677">
        <f t="shared" si="109"/>
        <v>54.720000000004184</v>
      </c>
    </row>
    <row r="678" spans="1:64" x14ac:dyDescent="0.2">
      <c r="A678" s="1">
        <v>676</v>
      </c>
      <c r="B678" s="7" t="s">
        <v>32</v>
      </c>
      <c r="C678" s="3">
        <v>39945</v>
      </c>
      <c r="D678" s="4" t="s">
        <v>628</v>
      </c>
      <c r="E678" s="4" t="s">
        <v>164</v>
      </c>
      <c r="F678" s="5" t="str">
        <f t="shared" si="100"/>
        <v>M</v>
      </c>
      <c r="G678" s="6">
        <v>0.91527777777777775</v>
      </c>
      <c r="H678" s="6">
        <v>0.91736111111111107</v>
      </c>
      <c r="I678" s="85">
        <f t="shared" si="101"/>
        <v>2.9999999999999893</v>
      </c>
      <c r="J678" s="86">
        <f>I678*Segmentos!$D$7*(AH678%)*IF(ISNUMBER(AI678),AI678%,0)</f>
        <v>5327.9999999999827</v>
      </c>
      <c r="K678" s="86">
        <f>I678*Segmentos!$D$7*(AL678%)*IF(ISNUMBER(AM678),AM678%,0)</f>
        <v>9424.7999999999683</v>
      </c>
      <c r="L678" s="4"/>
      <c r="M678" s="2">
        <v>0.65</v>
      </c>
      <c r="N678" s="2">
        <v>1</v>
      </c>
      <c r="O678" s="2">
        <v>65.099999999999994</v>
      </c>
      <c r="P678" s="2">
        <v>97.741200000000006</v>
      </c>
      <c r="Q678" s="2">
        <v>0</v>
      </c>
      <c r="R678" s="2">
        <v>0</v>
      </c>
      <c r="S678" s="8" t="s">
        <v>577</v>
      </c>
      <c r="T678" s="2">
        <v>0</v>
      </c>
      <c r="U678" s="2">
        <v>0.39</v>
      </c>
      <c r="V678" s="2">
        <v>0.4</v>
      </c>
      <c r="W678" s="2">
        <v>100</v>
      </c>
      <c r="X678" s="2">
        <v>12.387600000000001</v>
      </c>
      <c r="Y678" s="2">
        <v>0.26</v>
      </c>
      <c r="Z678" s="2">
        <v>0.3</v>
      </c>
      <c r="AA678" s="2">
        <v>87.8</v>
      </c>
      <c r="AB678" s="2">
        <v>11.834899999999999</v>
      </c>
      <c r="AC678" s="2">
        <v>1.48</v>
      </c>
      <c r="AD678" s="2">
        <v>2.5</v>
      </c>
      <c r="AE678" s="2">
        <v>59.2</v>
      </c>
      <c r="AF678" s="2">
        <v>73.518699999999995</v>
      </c>
      <c r="AG678" s="20">
        <v>0.46</v>
      </c>
      <c r="AH678" s="20">
        <v>0.8</v>
      </c>
      <c r="AI678" s="20">
        <v>55.5</v>
      </c>
      <c r="AJ678" s="20">
        <v>32.897399999999998</v>
      </c>
      <c r="AK678" s="18">
        <v>0.81</v>
      </c>
      <c r="AL678" s="18">
        <v>1.1000000000000001</v>
      </c>
      <c r="AM678" s="18">
        <v>71.400000000000006</v>
      </c>
      <c r="AN678" s="18">
        <v>64.843800000000002</v>
      </c>
      <c r="AO678" s="2">
        <v>0.56999999999999995</v>
      </c>
      <c r="AP678" s="2">
        <v>0.7</v>
      </c>
      <c r="AQ678" s="2">
        <v>85.1</v>
      </c>
      <c r="AR678" s="2">
        <v>9.4167000000000005</v>
      </c>
      <c r="AS678" s="2">
        <v>0</v>
      </c>
      <c r="AT678" s="2">
        <v>0</v>
      </c>
      <c r="AU678" s="8" t="s">
        <v>577</v>
      </c>
      <c r="AV678" s="2">
        <v>0</v>
      </c>
      <c r="AW678" s="2">
        <v>0.69</v>
      </c>
      <c r="AX678" s="2">
        <v>1.2</v>
      </c>
      <c r="AY678" s="2">
        <v>55.7</v>
      </c>
      <c r="AZ678" s="2">
        <v>29.817399999999999</v>
      </c>
      <c r="BA678" s="2">
        <v>1.01</v>
      </c>
      <c r="BB678" s="2">
        <v>1.5</v>
      </c>
      <c r="BC678" s="2">
        <v>68.400000000000006</v>
      </c>
      <c r="BD678" s="2">
        <v>58.507100000000001</v>
      </c>
      <c r="BE678" s="4" t="str">
        <f t="shared" si="102"/>
        <v>NO APLICA</v>
      </c>
      <c r="BF678" s="4">
        <f t="shared" si="103"/>
        <v>0.49400000000000005</v>
      </c>
      <c r="BG678">
        <f t="shared" si="104"/>
        <v>0.56999999999999995</v>
      </c>
      <c r="BH678">
        <f t="shared" si="105"/>
        <v>0</v>
      </c>
      <c r="BI678">
        <f t="shared" si="106"/>
        <v>1.01</v>
      </c>
      <c r="BJ678">
        <f t="shared" si="107"/>
        <v>0.81</v>
      </c>
      <c r="BK678">
        <f t="shared" si="108"/>
        <v>0.46</v>
      </c>
      <c r="BL678">
        <f t="shared" si="109"/>
        <v>195.2999999999993</v>
      </c>
    </row>
    <row r="679" spans="1:64" x14ac:dyDescent="0.2">
      <c r="A679" s="1">
        <v>677</v>
      </c>
      <c r="B679" s="7" t="s">
        <v>19</v>
      </c>
      <c r="C679" s="3">
        <v>39945</v>
      </c>
      <c r="D679" s="4" t="s">
        <v>17</v>
      </c>
      <c r="E679" s="4" t="s">
        <v>166</v>
      </c>
      <c r="F679" s="5" t="str">
        <f t="shared" si="100"/>
        <v>M</v>
      </c>
      <c r="G679" s="6">
        <v>0.9145833333333333</v>
      </c>
      <c r="H679" s="6">
        <v>0.9159722222222223</v>
      </c>
      <c r="I679" s="85">
        <f t="shared" si="101"/>
        <v>2.0000000000001528</v>
      </c>
      <c r="J679" s="86">
        <f>I679*Segmentos!$D$7*(AH679%)*IF(ISNUMBER(AI679),AI679%,0)</f>
        <v>3750.4000000002866</v>
      </c>
      <c r="K679" s="86">
        <f>I679*Segmentos!$D$7*(AL679%)*IF(ISNUMBER(AM679),AM679%,0)</f>
        <v>0</v>
      </c>
      <c r="L679" s="4"/>
      <c r="M679" s="2">
        <v>0.22</v>
      </c>
      <c r="N679" s="2">
        <v>0.4</v>
      </c>
      <c r="O679" s="2">
        <v>58.6</v>
      </c>
      <c r="P679" s="2">
        <v>100</v>
      </c>
      <c r="Q679" s="2">
        <v>0</v>
      </c>
      <c r="R679" s="2">
        <v>0</v>
      </c>
      <c r="S679" s="8" t="s">
        <v>577</v>
      </c>
      <c r="T679" s="2">
        <v>0</v>
      </c>
      <c r="U679" s="2">
        <v>0.09</v>
      </c>
      <c r="V679" s="2">
        <v>0.2</v>
      </c>
      <c r="W679" s="2">
        <v>50</v>
      </c>
      <c r="X679" s="2">
        <v>8.5127000000000006</v>
      </c>
      <c r="Y679" s="2">
        <v>0.19</v>
      </c>
      <c r="Z679" s="2">
        <v>0.4</v>
      </c>
      <c r="AA679" s="2">
        <v>50</v>
      </c>
      <c r="AB679" s="2">
        <v>25.392499999999998</v>
      </c>
      <c r="AC679" s="2">
        <v>0.44</v>
      </c>
      <c r="AD679" s="2">
        <v>0.7</v>
      </c>
      <c r="AE679" s="2">
        <v>64.400000000000006</v>
      </c>
      <c r="AF679" s="2">
        <v>66.094800000000006</v>
      </c>
      <c r="AG679" s="20">
        <v>0.46</v>
      </c>
      <c r="AH679" s="20">
        <v>0.8</v>
      </c>
      <c r="AI679" s="20">
        <v>58.6</v>
      </c>
      <c r="AJ679" s="20">
        <v>100</v>
      </c>
      <c r="AK679" s="18">
        <v>0</v>
      </c>
      <c r="AL679" s="18">
        <v>0</v>
      </c>
      <c r="AM679" s="19" t="s">
        <v>577</v>
      </c>
      <c r="AN679" s="18">
        <v>0</v>
      </c>
      <c r="AO679" s="2">
        <v>0.17</v>
      </c>
      <c r="AP679" s="2">
        <v>0.3</v>
      </c>
      <c r="AQ679" s="2">
        <v>50</v>
      </c>
      <c r="AR679" s="2">
        <v>8.5127000000000006</v>
      </c>
      <c r="AS679" s="2">
        <v>0</v>
      </c>
      <c r="AT679" s="2">
        <v>0</v>
      </c>
      <c r="AU679" s="8" t="s">
        <v>577</v>
      </c>
      <c r="AV679" s="2">
        <v>0</v>
      </c>
      <c r="AW679" s="2">
        <v>0.22</v>
      </c>
      <c r="AX679" s="2">
        <v>0.2</v>
      </c>
      <c r="AY679" s="2">
        <v>100</v>
      </c>
      <c r="AZ679" s="2">
        <v>29.480399999999999</v>
      </c>
      <c r="BA679" s="2">
        <v>0.35</v>
      </c>
      <c r="BB679" s="2">
        <v>0.7</v>
      </c>
      <c r="BC679" s="2">
        <v>50</v>
      </c>
      <c r="BD679" s="2">
        <v>62.006900000000002</v>
      </c>
      <c r="BE679" s="4" t="str">
        <f t="shared" si="102"/>
        <v>NO APLICA</v>
      </c>
      <c r="BF679" s="4">
        <f t="shared" si="103"/>
        <v>0.1588</v>
      </c>
      <c r="BG679">
        <f t="shared" si="104"/>
        <v>0.17</v>
      </c>
      <c r="BH679">
        <f t="shared" si="105"/>
        <v>0</v>
      </c>
      <c r="BI679">
        <f t="shared" si="106"/>
        <v>0.35</v>
      </c>
      <c r="BJ679">
        <f t="shared" si="107"/>
        <v>0</v>
      </c>
      <c r="BK679">
        <f t="shared" si="108"/>
        <v>0.46</v>
      </c>
      <c r="BL679">
        <f t="shared" si="109"/>
        <v>46.880000000003584</v>
      </c>
    </row>
    <row r="680" spans="1:64" x14ac:dyDescent="0.2">
      <c r="A680" s="1">
        <v>678</v>
      </c>
      <c r="B680" s="7" t="s">
        <v>2</v>
      </c>
      <c r="C680" s="3">
        <v>39945</v>
      </c>
      <c r="D680" s="4" t="s">
        <v>627</v>
      </c>
      <c r="E680" s="4" t="s">
        <v>164</v>
      </c>
      <c r="F680" s="5" t="str">
        <f t="shared" si="100"/>
        <v>M</v>
      </c>
      <c r="G680" s="6">
        <v>0.88402777777777775</v>
      </c>
      <c r="H680" s="6">
        <v>0.92361111111111116</v>
      </c>
      <c r="I680" s="85">
        <f t="shared" si="101"/>
        <v>57.000000000000114</v>
      </c>
      <c r="J680" s="86">
        <f>I680*Segmentos!$D$7*(AH680%)*IF(ISNUMBER(AI680),AI680%,0)</f>
        <v>1321579.2000000025</v>
      </c>
      <c r="K680" s="86">
        <f>I680*Segmentos!$D$7*(AL680%)*IF(ISNUMBER(AM680),AM680%,0)</f>
        <v>1603068.0000000035</v>
      </c>
      <c r="L680" s="4"/>
      <c r="M680" s="2">
        <v>6.46</v>
      </c>
      <c r="N680" s="2">
        <v>17.5</v>
      </c>
      <c r="O680" s="2">
        <v>36.799999999999997</v>
      </c>
      <c r="P680" s="2">
        <v>82.3108</v>
      </c>
      <c r="Q680" s="2">
        <v>3.54</v>
      </c>
      <c r="R680" s="2">
        <v>10.3</v>
      </c>
      <c r="S680" s="2">
        <v>34.5</v>
      </c>
      <c r="T680" s="2">
        <v>7.5278</v>
      </c>
      <c r="U680" s="2">
        <v>4.67</v>
      </c>
      <c r="V680" s="2">
        <v>16.600000000000001</v>
      </c>
      <c r="W680" s="2">
        <v>28.2</v>
      </c>
      <c r="X680" s="2">
        <v>12.467599999999999</v>
      </c>
      <c r="Y680" s="2">
        <v>7.81</v>
      </c>
      <c r="Z680" s="2">
        <v>22.4</v>
      </c>
      <c r="AA680" s="2">
        <v>34.9</v>
      </c>
      <c r="AB680" s="2">
        <v>29.382300000000001</v>
      </c>
      <c r="AC680" s="2">
        <v>7.87</v>
      </c>
      <c r="AD680" s="2">
        <v>17.5</v>
      </c>
      <c r="AE680" s="2">
        <v>44.9</v>
      </c>
      <c r="AF680" s="2">
        <v>32.933100000000003</v>
      </c>
      <c r="AG680" s="20">
        <v>5.81</v>
      </c>
      <c r="AH680" s="20">
        <v>17.2</v>
      </c>
      <c r="AI680" s="20">
        <v>33.700000000000003</v>
      </c>
      <c r="AJ680" s="20">
        <v>35.115900000000003</v>
      </c>
      <c r="AK680" s="18">
        <v>7.04</v>
      </c>
      <c r="AL680" s="18">
        <v>17.8</v>
      </c>
      <c r="AM680" s="18">
        <v>39.5</v>
      </c>
      <c r="AN680" s="18">
        <v>47.194899999999997</v>
      </c>
      <c r="AO680" s="2">
        <v>5.0199999999999996</v>
      </c>
      <c r="AP680" s="2">
        <v>15.4</v>
      </c>
      <c r="AQ680" s="2">
        <v>32.5</v>
      </c>
      <c r="AR680" s="2">
        <v>6.9946999999999999</v>
      </c>
      <c r="AS680" s="2">
        <v>7.2</v>
      </c>
      <c r="AT680" s="2">
        <v>19.100000000000001</v>
      </c>
      <c r="AU680" s="2">
        <v>37.700000000000003</v>
      </c>
      <c r="AV680" s="2">
        <v>20.216699999999999</v>
      </c>
      <c r="AW680" s="2">
        <v>7.35</v>
      </c>
      <c r="AX680" s="2">
        <v>16.7</v>
      </c>
      <c r="AY680" s="2">
        <v>44</v>
      </c>
      <c r="AZ680" s="2">
        <v>26.9468</v>
      </c>
      <c r="BA680" s="2">
        <v>5.77</v>
      </c>
      <c r="BB680" s="2">
        <v>17.899999999999999</v>
      </c>
      <c r="BC680" s="2">
        <v>32.299999999999997</v>
      </c>
      <c r="BD680" s="2">
        <v>28.152699999999999</v>
      </c>
      <c r="BE680" s="4" t="str">
        <f t="shared" si="102"/>
        <v>NO APLICA</v>
      </c>
      <c r="BF680" s="4">
        <f t="shared" si="103"/>
        <v>6.8965999999999994</v>
      </c>
      <c r="BG680">
        <f t="shared" si="104"/>
        <v>5.0199999999999996</v>
      </c>
      <c r="BH680">
        <f t="shared" si="105"/>
        <v>7.2</v>
      </c>
      <c r="BI680">
        <f t="shared" si="106"/>
        <v>7.35</v>
      </c>
      <c r="BJ680">
        <f t="shared" si="107"/>
        <v>7.04</v>
      </c>
      <c r="BK680">
        <f t="shared" si="108"/>
        <v>5.81</v>
      </c>
      <c r="BL680">
        <f t="shared" si="109"/>
        <v>36708.000000000073</v>
      </c>
    </row>
    <row r="681" spans="1:64" x14ac:dyDescent="0.2">
      <c r="A681" s="1">
        <v>679</v>
      </c>
      <c r="B681" s="7" t="s">
        <v>16</v>
      </c>
      <c r="C681" s="3">
        <v>39945</v>
      </c>
      <c r="D681" s="4" t="s">
        <v>626</v>
      </c>
      <c r="E681" s="4" t="s">
        <v>166</v>
      </c>
      <c r="F681" s="5" t="str">
        <f t="shared" si="100"/>
        <v>M</v>
      </c>
      <c r="G681" s="6">
        <v>0.91319444444444453</v>
      </c>
      <c r="H681" s="6">
        <v>0.91736111111111107</v>
      </c>
      <c r="I681" s="85">
        <f t="shared" si="101"/>
        <v>5.9999999999998188</v>
      </c>
      <c r="J681" s="86">
        <f>I681*Segmentos!$D$7*(AH681%)*IF(ISNUMBER(AI681),AI681%,0)</f>
        <v>178099.19999999463</v>
      </c>
      <c r="K681" s="86">
        <f>I681*Segmentos!$D$7*(AL681%)*IF(ISNUMBER(AM681),AM681%,0)</f>
        <v>259161.59999999221</v>
      </c>
      <c r="L681" s="4"/>
      <c r="M681" s="2">
        <v>9.2100000000000009</v>
      </c>
      <c r="N681" s="2">
        <v>11.7</v>
      </c>
      <c r="O681" s="2">
        <v>78.599999999999994</v>
      </c>
      <c r="P681" s="2">
        <v>88.628699999999995</v>
      </c>
      <c r="Q681" s="2">
        <v>3.3</v>
      </c>
      <c r="R681" s="2">
        <v>4.7</v>
      </c>
      <c r="S681" s="2">
        <v>70.2</v>
      </c>
      <c r="T681" s="2">
        <v>5.2907999999999999</v>
      </c>
      <c r="U681" s="2">
        <v>6.56</v>
      </c>
      <c r="V681" s="2">
        <v>9.1</v>
      </c>
      <c r="W681" s="2">
        <v>72.3</v>
      </c>
      <c r="X681" s="2">
        <v>13.2263</v>
      </c>
      <c r="Y681" s="2">
        <v>9.9499999999999993</v>
      </c>
      <c r="Z681" s="2">
        <v>12.5</v>
      </c>
      <c r="AA681" s="2">
        <v>79.8</v>
      </c>
      <c r="AB681" s="2">
        <v>28.2502</v>
      </c>
      <c r="AC681" s="2">
        <v>13.26</v>
      </c>
      <c r="AD681" s="2">
        <v>16.3</v>
      </c>
      <c r="AE681" s="2">
        <v>81.2</v>
      </c>
      <c r="AF681" s="2">
        <v>41.8613</v>
      </c>
      <c r="AG681" s="20">
        <v>7.45</v>
      </c>
      <c r="AH681" s="20">
        <v>9.6</v>
      </c>
      <c r="AI681" s="20">
        <v>77.3</v>
      </c>
      <c r="AJ681" s="20">
        <v>34.022399999999998</v>
      </c>
      <c r="AK681" s="18">
        <v>10.8</v>
      </c>
      <c r="AL681" s="18">
        <v>13.6</v>
      </c>
      <c r="AM681" s="18">
        <v>79.400000000000006</v>
      </c>
      <c r="AN681" s="18">
        <v>54.606400000000001</v>
      </c>
      <c r="AO681" s="2">
        <v>9.3000000000000007</v>
      </c>
      <c r="AP681" s="2">
        <v>12.4</v>
      </c>
      <c r="AQ681" s="2">
        <v>74.7</v>
      </c>
      <c r="AR681" s="2">
        <v>9.7718000000000007</v>
      </c>
      <c r="AS681" s="2">
        <v>6.84</v>
      </c>
      <c r="AT681" s="2">
        <v>9.3000000000000007</v>
      </c>
      <c r="AU681" s="2">
        <v>73.5</v>
      </c>
      <c r="AV681" s="2">
        <v>14.491199999999999</v>
      </c>
      <c r="AW681" s="2">
        <v>8.73</v>
      </c>
      <c r="AX681" s="2">
        <v>11.5</v>
      </c>
      <c r="AY681" s="2">
        <v>76.2</v>
      </c>
      <c r="AZ681" s="2">
        <v>24.1464</v>
      </c>
      <c r="BA681" s="2">
        <v>10.92</v>
      </c>
      <c r="BB681" s="2">
        <v>13.1</v>
      </c>
      <c r="BC681" s="2">
        <v>83.3</v>
      </c>
      <c r="BD681" s="2">
        <v>40.219299999999997</v>
      </c>
      <c r="BE681" s="4" t="str">
        <f t="shared" si="102"/>
        <v>NO APLICA</v>
      </c>
      <c r="BF681" s="4">
        <f t="shared" si="103"/>
        <v>8.8339999999999996</v>
      </c>
      <c r="BG681">
        <f t="shared" si="104"/>
        <v>9.3000000000000007</v>
      </c>
      <c r="BH681">
        <f t="shared" si="105"/>
        <v>6.84</v>
      </c>
      <c r="BI681">
        <f t="shared" si="106"/>
        <v>10.92</v>
      </c>
      <c r="BJ681">
        <f t="shared" si="107"/>
        <v>10.8</v>
      </c>
      <c r="BK681">
        <f t="shared" si="108"/>
        <v>7.45</v>
      </c>
      <c r="BL681">
        <f t="shared" si="109"/>
        <v>5517.719999999832</v>
      </c>
    </row>
    <row r="682" spans="1:64" x14ac:dyDescent="0.2">
      <c r="A682" s="1">
        <v>680</v>
      </c>
      <c r="B682" s="7" t="s">
        <v>22</v>
      </c>
      <c r="C682" s="3">
        <v>39945</v>
      </c>
      <c r="D682" s="4" t="s">
        <v>629</v>
      </c>
      <c r="E682" s="4" t="s">
        <v>164</v>
      </c>
      <c r="F682" s="5" t="str">
        <f t="shared" si="100"/>
        <v>M</v>
      </c>
      <c r="G682" s="6">
        <v>0.83125000000000004</v>
      </c>
      <c r="H682" s="6">
        <v>0.87222222222222223</v>
      </c>
      <c r="I682" s="85">
        <f t="shared" si="101"/>
        <v>58.99999999999995</v>
      </c>
      <c r="J682" s="86">
        <f>I682*Segmentos!$D$7*(AH682%)*IF(ISNUMBER(AI682),AI682%,0)</f>
        <v>406203.19999999972</v>
      </c>
      <c r="K682" s="86">
        <f>I682*Segmentos!$D$7*(AL682%)*IF(ISNUMBER(AM682),AM682%,0)</f>
        <v>489652.79999999958</v>
      </c>
      <c r="L682" s="4"/>
      <c r="M682" s="2">
        <v>1.9</v>
      </c>
      <c r="N682" s="2">
        <v>5.2</v>
      </c>
      <c r="O682" s="2">
        <v>36.700000000000003</v>
      </c>
      <c r="P682" s="2">
        <v>97.738799999999998</v>
      </c>
      <c r="Q682" s="2">
        <v>0.35</v>
      </c>
      <c r="R682" s="2">
        <v>1.1000000000000001</v>
      </c>
      <c r="S682" s="2">
        <v>33.1</v>
      </c>
      <c r="T682" s="2">
        <v>3.0411999999999999</v>
      </c>
      <c r="U682" s="2">
        <v>0.87</v>
      </c>
      <c r="V682" s="2">
        <v>2.5</v>
      </c>
      <c r="W682" s="2">
        <v>34.6</v>
      </c>
      <c r="X682" s="2">
        <v>9.3986999999999998</v>
      </c>
      <c r="Y682" s="2">
        <v>0.88</v>
      </c>
      <c r="Z682" s="2">
        <v>3.8</v>
      </c>
      <c r="AA682" s="2">
        <v>23.1</v>
      </c>
      <c r="AB682" s="2">
        <v>13.3451</v>
      </c>
      <c r="AC682" s="2">
        <v>4.26</v>
      </c>
      <c r="AD682" s="2">
        <v>10.199999999999999</v>
      </c>
      <c r="AE682" s="2">
        <v>41.7</v>
      </c>
      <c r="AF682" s="2">
        <v>71.953800000000001</v>
      </c>
      <c r="AG682" s="20">
        <v>1.71</v>
      </c>
      <c r="AH682" s="20">
        <v>5.2</v>
      </c>
      <c r="AI682" s="20">
        <v>33.1</v>
      </c>
      <c r="AJ682" s="20">
        <v>41.799900000000001</v>
      </c>
      <c r="AK682" s="18">
        <v>2.0699999999999998</v>
      </c>
      <c r="AL682" s="18">
        <v>5.2</v>
      </c>
      <c r="AM682" s="18">
        <v>39.9</v>
      </c>
      <c r="AN682" s="18">
        <v>55.939</v>
      </c>
      <c r="AO682" s="2">
        <v>2</v>
      </c>
      <c r="AP682" s="2">
        <v>4.5999999999999996</v>
      </c>
      <c r="AQ682" s="2">
        <v>43.6</v>
      </c>
      <c r="AR682" s="2">
        <v>11.2285</v>
      </c>
      <c r="AS682" s="2">
        <v>1.69</v>
      </c>
      <c r="AT682" s="2">
        <v>5.3</v>
      </c>
      <c r="AU682" s="2">
        <v>31.9</v>
      </c>
      <c r="AV682" s="2">
        <v>19.122800000000002</v>
      </c>
      <c r="AW682" s="2">
        <v>1.35</v>
      </c>
      <c r="AX682" s="2">
        <v>4.3</v>
      </c>
      <c r="AY682" s="2">
        <v>31.3</v>
      </c>
      <c r="AZ682" s="2">
        <v>20.043600000000001</v>
      </c>
      <c r="BA682" s="2">
        <v>2.4</v>
      </c>
      <c r="BB682" s="2">
        <v>5.9</v>
      </c>
      <c r="BC682" s="2">
        <v>40.5</v>
      </c>
      <c r="BD682" s="2">
        <v>47.344000000000001</v>
      </c>
      <c r="BE682" s="4" t="str">
        <f t="shared" si="102"/>
        <v>NO APLICA</v>
      </c>
      <c r="BF682" s="4">
        <f t="shared" si="103"/>
        <v>1.9811999999999999</v>
      </c>
      <c r="BG682">
        <f t="shared" si="104"/>
        <v>2</v>
      </c>
      <c r="BH682">
        <f t="shared" si="105"/>
        <v>1.69</v>
      </c>
      <c r="BI682">
        <f t="shared" si="106"/>
        <v>2.4</v>
      </c>
      <c r="BJ682">
        <f t="shared" si="107"/>
        <v>2.0699999999999998</v>
      </c>
      <c r="BK682">
        <f t="shared" si="108"/>
        <v>1.71</v>
      </c>
      <c r="BL682">
        <f t="shared" si="109"/>
        <v>11259.55999999999</v>
      </c>
    </row>
    <row r="683" spans="1:64" x14ac:dyDescent="0.2">
      <c r="A683" s="1">
        <v>681</v>
      </c>
      <c r="B683" s="7" t="s">
        <v>24</v>
      </c>
      <c r="C683" s="3">
        <v>39945</v>
      </c>
      <c r="D683" s="4" t="s">
        <v>629</v>
      </c>
      <c r="E683" s="4" t="s">
        <v>170</v>
      </c>
      <c r="F683" s="5" t="str">
        <f t="shared" si="100"/>
        <v>M</v>
      </c>
      <c r="G683" s="6">
        <v>0.89027777777777783</v>
      </c>
      <c r="H683" s="6">
        <v>0.90902777777777777</v>
      </c>
      <c r="I683" s="85">
        <f t="shared" si="101"/>
        <v>26.999999999999904</v>
      </c>
      <c r="J683" s="86">
        <f>I683*Segmentos!$D$7*(AH683%)*IF(ISNUMBER(AI683),AI683%,0)</f>
        <v>13953.599999999949</v>
      </c>
      <c r="K683" s="86">
        <f>I683*Segmentos!$D$7*(AL683%)*IF(ISNUMBER(AM683),AM683%,0)</f>
        <v>21167.999999999924</v>
      </c>
      <c r="L683" s="4"/>
      <c r="M683" s="2">
        <v>0.16</v>
      </c>
      <c r="N683" s="2">
        <v>0.4</v>
      </c>
      <c r="O683" s="2">
        <v>40.4</v>
      </c>
      <c r="P683" s="2">
        <v>14.550599999999999</v>
      </c>
      <c r="Q683" s="2">
        <v>0</v>
      </c>
      <c r="R683" s="2">
        <v>0</v>
      </c>
      <c r="S683" s="8" t="s">
        <v>577</v>
      </c>
      <c r="T683" s="2">
        <v>0</v>
      </c>
      <c r="U683" s="2">
        <v>0.25</v>
      </c>
      <c r="V683" s="2">
        <v>0.3</v>
      </c>
      <c r="W683" s="2">
        <v>96.3</v>
      </c>
      <c r="X683" s="2">
        <v>4.8170000000000002</v>
      </c>
      <c r="Y683" s="2">
        <v>0.36</v>
      </c>
      <c r="Z683" s="2">
        <v>1</v>
      </c>
      <c r="AA683" s="2">
        <v>36.1</v>
      </c>
      <c r="AB683" s="2">
        <v>9.5683000000000007</v>
      </c>
      <c r="AC683" s="2">
        <v>0.01</v>
      </c>
      <c r="AD683" s="2">
        <v>0.2</v>
      </c>
      <c r="AE683" s="2">
        <v>3.7</v>
      </c>
      <c r="AF683" s="2">
        <v>0.1653</v>
      </c>
      <c r="AG683" s="20">
        <v>0.14000000000000001</v>
      </c>
      <c r="AH683" s="20">
        <v>0.4</v>
      </c>
      <c r="AI683" s="20">
        <v>32.299999999999997</v>
      </c>
      <c r="AJ683" s="20">
        <v>5.96</v>
      </c>
      <c r="AK683" s="18">
        <v>0.18</v>
      </c>
      <c r="AL683" s="18">
        <v>0.4</v>
      </c>
      <c r="AM683" s="18">
        <v>49</v>
      </c>
      <c r="AN683" s="18">
        <v>8.5905000000000005</v>
      </c>
      <c r="AO683" s="2">
        <v>0</v>
      </c>
      <c r="AP683" s="2">
        <v>0.1</v>
      </c>
      <c r="AQ683" s="2">
        <v>3.7</v>
      </c>
      <c r="AR683" s="2">
        <v>3.9300000000000002E-2</v>
      </c>
      <c r="AS683" s="2">
        <v>0.37</v>
      </c>
      <c r="AT683" s="2">
        <v>0.4</v>
      </c>
      <c r="AU683" s="2">
        <v>90.7</v>
      </c>
      <c r="AV683" s="2">
        <v>7.3071000000000002</v>
      </c>
      <c r="AW683" s="2">
        <v>0.2</v>
      </c>
      <c r="AX683" s="2">
        <v>0.2</v>
      </c>
      <c r="AY683" s="2">
        <v>100</v>
      </c>
      <c r="AZ683" s="2">
        <v>5.0945999999999998</v>
      </c>
      <c r="BA683" s="2">
        <v>0.06</v>
      </c>
      <c r="BB683" s="2">
        <v>0.6</v>
      </c>
      <c r="BC683" s="2">
        <v>9.6999999999999993</v>
      </c>
      <c r="BD683" s="2">
        <v>2.1095999999999999</v>
      </c>
      <c r="BE683" s="4" t="str">
        <f t="shared" si="102"/>
        <v>NO APLICA</v>
      </c>
      <c r="BF683" s="4">
        <f t="shared" si="103"/>
        <v>0.24080000000000004</v>
      </c>
      <c r="BG683">
        <f t="shared" si="104"/>
        <v>0</v>
      </c>
      <c r="BH683">
        <f t="shared" si="105"/>
        <v>0.37</v>
      </c>
      <c r="BI683">
        <f t="shared" si="106"/>
        <v>0.2</v>
      </c>
      <c r="BJ683">
        <f t="shared" si="107"/>
        <v>0.18</v>
      </c>
      <c r="BK683">
        <f t="shared" si="108"/>
        <v>0.14000000000000001</v>
      </c>
      <c r="BL683">
        <f t="shared" si="109"/>
        <v>436.31999999999846</v>
      </c>
    </row>
    <row r="684" spans="1:64" x14ac:dyDescent="0.2">
      <c r="A684" s="1">
        <v>682</v>
      </c>
      <c r="B684" s="7" t="s">
        <v>4</v>
      </c>
      <c r="C684" s="3">
        <v>39945</v>
      </c>
      <c r="D684" s="4" t="s">
        <v>3</v>
      </c>
      <c r="E684" s="4" t="s">
        <v>165</v>
      </c>
      <c r="F684" s="5" t="str">
        <f t="shared" si="100"/>
        <v>M</v>
      </c>
      <c r="G684" s="6">
        <v>0.78125</v>
      </c>
      <c r="H684" s="6">
        <v>0.87430555555555556</v>
      </c>
      <c r="I684" s="85">
        <f t="shared" si="101"/>
        <v>134</v>
      </c>
      <c r="J684" s="86">
        <f>I684*Segmentos!$D$7*(AH684%)*IF(ISNUMBER(AI684),AI684%,0)</f>
        <v>1832316</v>
      </c>
      <c r="K684" s="86">
        <f>I684*Segmentos!$D$7*(AL684%)*IF(ISNUMBER(AM684),AM684%,0)</f>
        <v>2210356.8000000003</v>
      </c>
      <c r="L684" s="4"/>
      <c r="M684" s="2">
        <v>3.79</v>
      </c>
      <c r="N684" s="2">
        <v>15.8</v>
      </c>
      <c r="O684" s="2">
        <v>23.9</v>
      </c>
      <c r="P684" s="2">
        <v>62.263800000000003</v>
      </c>
      <c r="Q684" s="2">
        <v>4.63</v>
      </c>
      <c r="R684" s="2">
        <v>16.100000000000001</v>
      </c>
      <c r="S684" s="2">
        <v>28.7</v>
      </c>
      <c r="T684" s="2">
        <v>12.682399999999999</v>
      </c>
      <c r="U684" s="2">
        <v>5.48</v>
      </c>
      <c r="V684" s="2">
        <v>20.399999999999999</v>
      </c>
      <c r="W684" s="2">
        <v>26.9</v>
      </c>
      <c r="X684" s="2">
        <v>18.879899999999999</v>
      </c>
      <c r="Y684" s="2">
        <v>3.47</v>
      </c>
      <c r="Z684" s="2">
        <v>16.600000000000001</v>
      </c>
      <c r="AA684" s="2">
        <v>20.9</v>
      </c>
      <c r="AB684" s="2">
        <v>16.816299999999998</v>
      </c>
      <c r="AC684" s="2">
        <v>2.57</v>
      </c>
      <c r="AD684" s="2">
        <v>12.1</v>
      </c>
      <c r="AE684" s="2">
        <v>21.3</v>
      </c>
      <c r="AF684" s="2">
        <v>13.885199999999999</v>
      </c>
      <c r="AG684" s="20">
        <v>3.42</v>
      </c>
      <c r="AH684" s="20">
        <v>15.9</v>
      </c>
      <c r="AI684" s="20">
        <v>21.5</v>
      </c>
      <c r="AJ684" s="20">
        <v>26.658100000000001</v>
      </c>
      <c r="AK684" s="18">
        <v>4.12</v>
      </c>
      <c r="AL684" s="18">
        <v>15.8</v>
      </c>
      <c r="AM684" s="18">
        <v>26.1</v>
      </c>
      <c r="AN684" s="18">
        <v>35.605800000000002</v>
      </c>
      <c r="AO684" s="2">
        <v>2.11</v>
      </c>
      <c r="AP684" s="2">
        <v>12.4</v>
      </c>
      <c r="AQ684" s="2">
        <v>17</v>
      </c>
      <c r="AR684" s="2">
        <v>3.7850000000000001</v>
      </c>
      <c r="AS684" s="2">
        <v>2.23</v>
      </c>
      <c r="AT684" s="2">
        <v>11.6</v>
      </c>
      <c r="AU684" s="2">
        <v>19.2</v>
      </c>
      <c r="AV684" s="2">
        <v>8.0789000000000009</v>
      </c>
      <c r="AW684" s="2">
        <v>3.81</v>
      </c>
      <c r="AX684" s="2">
        <v>15.5</v>
      </c>
      <c r="AY684" s="2">
        <v>24.7</v>
      </c>
      <c r="AZ684" s="2">
        <v>18.023199999999999</v>
      </c>
      <c r="BA684" s="2">
        <v>5.14</v>
      </c>
      <c r="BB684" s="2">
        <v>19.5</v>
      </c>
      <c r="BC684" s="2">
        <v>26.4</v>
      </c>
      <c r="BD684" s="2">
        <v>32.376800000000003</v>
      </c>
      <c r="BE684" s="4" t="str">
        <f t="shared" si="102"/>
        <v>ABURRIDO</v>
      </c>
      <c r="BF684" s="4">
        <f t="shared" si="103"/>
        <v>3.4129999999999994</v>
      </c>
      <c r="BG684">
        <f t="shared" si="104"/>
        <v>2.11</v>
      </c>
      <c r="BH684">
        <f t="shared" si="105"/>
        <v>2.23</v>
      </c>
      <c r="BI684">
        <f t="shared" si="106"/>
        <v>5.14</v>
      </c>
      <c r="BJ684">
        <f t="shared" si="107"/>
        <v>4.12</v>
      </c>
      <c r="BK684">
        <f t="shared" si="108"/>
        <v>3.42</v>
      </c>
      <c r="BL684">
        <f t="shared" si="109"/>
        <v>50601.08</v>
      </c>
    </row>
    <row r="685" spans="1:64" x14ac:dyDescent="0.2">
      <c r="A685" s="1">
        <v>683</v>
      </c>
      <c r="B685" s="7" t="s">
        <v>15</v>
      </c>
      <c r="C685" s="3">
        <v>39946</v>
      </c>
      <c r="D685" s="4" t="s">
        <v>626</v>
      </c>
      <c r="E685" s="4" t="s">
        <v>164</v>
      </c>
      <c r="F685" s="5" t="str">
        <f t="shared" si="100"/>
        <v>W</v>
      </c>
      <c r="G685" s="6">
        <v>0.875</v>
      </c>
      <c r="H685" s="6">
        <v>0.91388888888888886</v>
      </c>
      <c r="I685" s="85">
        <f t="shared" si="101"/>
        <v>55.999999999999957</v>
      </c>
      <c r="J685" s="86">
        <f>I685*Segmentos!$D$7*(AH685%)*IF(ISNUMBER(AI685),AI685%,0)</f>
        <v>1685375.9999999988</v>
      </c>
      <c r="K685" s="86">
        <f>I685*Segmentos!$D$7*(AL685%)*IF(ISNUMBER(AM685),AM685%,0)</f>
        <v>2231711.9999999981</v>
      </c>
      <c r="L685" s="4"/>
      <c r="M685" s="2">
        <v>8.7899999999999991</v>
      </c>
      <c r="N685" s="2">
        <v>18.899999999999999</v>
      </c>
      <c r="O685" s="2">
        <v>46.6</v>
      </c>
      <c r="P685" s="2">
        <v>90.865499999999997</v>
      </c>
      <c r="Q685" s="2">
        <v>4.1500000000000004</v>
      </c>
      <c r="R685" s="2">
        <v>9.1</v>
      </c>
      <c r="S685" s="2">
        <v>45.8</v>
      </c>
      <c r="T685" s="2">
        <v>7.1455000000000002</v>
      </c>
      <c r="U685" s="2">
        <v>6.86</v>
      </c>
      <c r="V685" s="2">
        <v>16.399999999999999</v>
      </c>
      <c r="W685" s="2">
        <v>41.9</v>
      </c>
      <c r="X685" s="2">
        <v>14.8659</v>
      </c>
      <c r="Y685" s="2">
        <v>7.96</v>
      </c>
      <c r="Z685" s="2">
        <v>18.600000000000001</v>
      </c>
      <c r="AA685" s="2">
        <v>42.7</v>
      </c>
      <c r="AB685" s="2">
        <v>24.270600000000002</v>
      </c>
      <c r="AC685" s="2">
        <v>13.15</v>
      </c>
      <c r="AD685" s="2">
        <v>25.7</v>
      </c>
      <c r="AE685" s="2">
        <v>51.2</v>
      </c>
      <c r="AF685" s="2">
        <v>44.583500000000001</v>
      </c>
      <c r="AG685" s="20">
        <v>7.53</v>
      </c>
      <c r="AH685" s="20">
        <v>17.100000000000001</v>
      </c>
      <c r="AI685" s="20">
        <v>44</v>
      </c>
      <c r="AJ685" s="20">
        <v>36.889699999999998</v>
      </c>
      <c r="AK685" s="18">
        <v>9.94</v>
      </c>
      <c r="AL685" s="18">
        <v>20.5</v>
      </c>
      <c r="AM685" s="18">
        <v>48.6</v>
      </c>
      <c r="AN685" s="18">
        <v>53.9758</v>
      </c>
      <c r="AO685" s="2">
        <v>9.83</v>
      </c>
      <c r="AP685" s="2">
        <v>18.899999999999999</v>
      </c>
      <c r="AQ685" s="2">
        <v>52</v>
      </c>
      <c r="AR685" s="2">
        <v>11.0968</v>
      </c>
      <c r="AS685" s="2">
        <v>5.26</v>
      </c>
      <c r="AT685" s="2">
        <v>13.4</v>
      </c>
      <c r="AU685" s="2">
        <v>39.4</v>
      </c>
      <c r="AV685" s="2">
        <v>11.973599999999999</v>
      </c>
      <c r="AW685" s="2">
        <v>9.08</v>
      </c>
      <c r="AX685" s="2">
        <v>18.3</v>
      </c>
      <c r="AY685" s="2">
        <v>49.7</v>
      </c>
      <c r="AZ685" s="2">
        <v>26.970300000000002</v>
      </c>
      <c r="BA685" s="2">
        <v>10.32</v>
      </c>
      <c r="BB685" s="2">
        <v>22.5</v>
      </c>
      <c r="BC685" s="2">
        <v>45.9</v>
      </c>
      <c r="BD685" s="2">
        <v>40.824800000000003</v>
      </c>
      <c r="BE685" s="4" t="str">
        <f t="shared" si="102"/>
        <v>NO APLICA</v>
      </c>
      <c r="BF685" s="4">
        <f t="shared" si="103"/>
        <v>7.9781999999999993</v>
      </c>
      <c r="BG685">
        <f t="shared" si="104"/>
        <v>9.83</v>
      </c>
      <c r="BH685">
        <f t="shared" si="105"/>
        <v>5.26</v>
      </c>
      <c r="BI685">
        <f t="shared" si="106"/>
        <v>10.32</v>
      </c>
      <c r="BJ685">
        <f t="shared" si="107"/>
        <v>9.94</v>
      </c>
      <c r="BK685">
        <f t="shared" si="108"/>
        <v>7.53</v>
      </c>
      <c r="BL685">
        <f t="shared" si="109"/>
        <v>49321.439999999966</v>
      </c>
    </row>
    <row r="686" spans="1:64" x14ac:dyDescent="0.2">
      <c r="A686" s="1">
        <v>684</v>
      </c>
      <c r="B686" s="7" t="s">
        <v>105</v>
      </c>
      <c r="C686" s="3">
        <v>39946</v>
      </c>
      <c r="D686" s="4" t="s">
        <v>629</v>
      </c>
      <c r="E686" s="4" t="s">
        <v>169</v>
      </c>
      <c r="F686" s="5" t="str">
        <f t="shared" si="100"/>
        <v>W</v>
      </c>
      <c r="G686" s="6">
        <v>0.9159722222222223</v>
      </c>
      <c r="H686" s="6">
        <v>0.95208333333333339</v>
      </c>
      <c r="I686" s="85">
        <f t="shared" si="101"/>
        <v>51.999999999999972</v>
      </c>
      <c r="J686" s="86">
        <f>I686*Segmentos!$D$7*(AH686%)*IF(ISNUMBER(AI686),AI686%,0)</f>
        <v>107827.19999999997</v>
      </c>
      <c r="K686" s="86">
        <f>I686*Segmentos!$D$7*(AL686%)*IF(ISNUMBER(AM686),AM686%,0)</f>
        <v>102959.99999999996</v>
      </c>
      <c r="L686" s="4" t="s">
        <v>274</v>
      </c>
      <c r="M686" s="2">
        <v>0.5</v>
      </c>
      <c r="N686" s="2">
        <v>2.4</v>
      </c>
      <c r="O686" s="2">
        <v>20.6</v>
      </c>
      <c r="P686" s="2">
        <v>73.036699999999996</v>
      </c>
      <c r="Q686" s="2">
        <v>1.03</v>
      </c>
      <c r="R686" s="2">
        <v>2</v>
      </c>
      <c r="S686" s="2">
        <v>50.5</v>
      </c>
      <c r="T686" s="2">
        <v>25.086600000000001</v>
      </c>
      <c r="U686" s="2">
        <v>0.15</v>
      </c>
      <c r="V686" s="2">
        <v>2</v>
      </c>
      <c r="W686" s="2">
        <v>7.4</v>
      </c>
      <c r="X686" s="2">
        <v>4.4176000000000002</v>
      </c>
      <c r="Y686" s="2">
        <v>0.62</v>
      </c>
      <c r="Z686" s="2">
        <v>3.1</v>
      </c>
      <c r="AA686" s="2">
        <v>20.100000000000001</v>
      </c>
      <c r="AB686" s="2">
        <v>26.486599999999999</v>
      </c>
      <c r="AC686" s="2">
        <v>0.36</v>
      </c>
      <c r="AD686" s="2">
        <v>2.4</v>
      </c>
      <c r="AE686" s="2">
        <v>15.1</v>
      </c>
      <c r="AF686" s="2">
        <v>17.0459</v>
      </c>
      <c r="AG686" s="20">
        <v>0.51</v>
      </c>
      <c r="AH686" s="20">
        <v>2.4</v>
      </c>
      <c r="AI686" s="20">
        <v>21.6</v>
      </c>
      <c r="AJ686" s="20">
        <v>35.4724</v>
      </c>
      <c r="AK686" s="18">
        <v>0.49</v>
      </c>
      <c r="AL686" s="18">
        <v>2.5</v>
      </c>
      <c r="AM686" s="18">
        <v>19.8</v>
      </c>
      <c r="AN686" s="18">
        <v>37.564300000000003</v>
      </c>
      <c r="AO686" s="2">
        <v>0.35</v>
      </c>
      <c r="AP686" s="2">
        <v>1.2</v>
      </c>
      <c r="AQ686" s="2">
        <v>28.8</v>
      </c>
      <c r="AR686" s="2">
        <v>5.6173000000000002</v>
      </c>
      <c r="AS686" s="2">
        <v>0.28000000000000003</v>
      </c>
      <c r="AT686" s="2">
        <v>1.3</v>
      </c>
      <c r="AU686" s="2">
        <v>22.6</v>
      </c>
      <c r="AV686" s="2">
        <v>9.1031999999999993</v>
      </c>
      <c r="AW686" s="2">
        <v>0.51</v>
      </c>
      <c r="AX686" s="2">
        <v>2.9</v>
      </c>
      <c r="AY686" s="2">
        <v>17.3</v>
      </c>
      <c r="AZ686" s="2">
        <v>21.319500000000001</v>
      </c>
      <c r="BA686" s="2">
        <v>0.66</v>
      </c>
      <c r="BB686" s="2">
        <v>3.1</v>
      </c>
      <c r="BC686" s="2">
        <v>21.5</v>
      </c>
      <c r="BD686" s="2">
        <v>36.996699999999997</v>
      </c>
      <c r="BE686" s="4" t="str">
        <f t="shared" si="102"/>
        <v>NO APLICA</v>
      </c>
      <c r="BF686" s="4">
        <f t="shared" si="103"/>
        <v>0.44460000000000005</v>
      </c>
      <c r="BG686">
        <f t="shared" si="104"/>
        <v>0.35</v>
      </c>
      <c r="BH686">
        <f t="shared" si="105"/>
        <v>0.28000000000000003</v>
      </c>
      <c r="BI686">
        <f t="shared" si="106"/>
        <v>0.66</v>
      </c>
      <c r="BJ686">
        <f t="shared" si="107"/>
        <v>0.49</v>
      </c>
      <c r="BK686">
        <f t="shared" si="108"/>
        <v>0.51</v>
      </c>
      <c r="BL686">
        <f t="shared" si="109"/>
        <v>2570.8799999999987</v>
      </c>
    </row>
    <row r="687" spans="1:64" x14ac:dyDescent="0.2">
      <c r="A687" s="1">
        <v>685</v>
      </c>
      <c r="B687" s="7" t="s">
        <v>41</v>
      </c>
      <c r="C687" s="3">
        <v>39946</v>
      </c>
      <c r="D687" s="4" t="s">
        <v>3</v>
      </c>
      <c r="E687" s="4" t="s">
        <v>174</v>
      </c>
      <c r="F687" s="5" t="str">
        <f t="shared" si="100"/>
        <v>W</v>
      </c>
      <c r="G687" s="6">
        <v>0.91736111111111107</v>
      </c>
      <c r="H687" s="6">
        <v>0.98402777777777783</v>
      </c>
      <c r="I687" s="85">
        <f t="shared" si="101"/>
        <v>96.000000000000142</v>
      </c>
      <c r="J687" s="86">
        <f>I687*Segmentos!$D$7*(AH687%)*IF(ISNUMBER(AI687),AI687%,0)</f>
        <v>2112499.2000000039</v>
      </c>
      <c r="K687" s="86">
        <f>I687*Segmentos!$D$7*(AL687%)*IF(ISNUMBER(AM687),AM687%,0)</f>
        <v>2379840.0000000037</v>
      </c>
      <c r="L687" s="4"/>
      <c r="M687" s="2">
        <v>5.87</v>
      </c>
      <c r="N687" s="2">
        <v>19.3</v>
      </c>
      <c r="O687" s="2">
        <v>30.3</v>
      </c>
      <c r="P687" s="2">
        <v>86.067300000000003</v>
      </c>
      <c r="Q687" s="2">
        <v>2.79</v>
      </c>
      <c r="R687" s="2">
        <v>13.9</v>
      </c>
      <c r="S687" s="2">
        <v>20.100000000000001</v>
      </c>
      <c r="T687" s="2">
        <v>6.8392999999999997</v>
      </c>
      <c r="U687" s="2">
        <v>5.19</v>
      </c>
      <c r="V687" s="2">
        <v>17.8</v>
      </c>
      <c r="W687" s="2">
        <v>29.1</v>
      </c>
      <c r="X687" s="2">
        <v>15.944599999999999</v>
      </c>
      <c r="Y687" s="2">
        <v>6.52</v>
      </c>
      <c r="Z687" s="2">
        <v>22.3</v>
      </c>
      <c r="AA687" s="2">
        <v>29.3</v>
      </c>
      <c r="AB687" s="2">
        <v>28.246300000000002</v>
      </c>
      <c r="AC687" s="2">
        <v>7.28</v>
      </c>
      <c r="AD687" s="2">
        <v>20.399999999999999</v>
      </c>
      <c r="AE687" s="2">
        <v>35.700000000000003</v>
      </c>
      <c r="AF687" s="2">
        <v>35.037100000000002</v>
      </c>
      <c r="AG687" s="20">
        <v>5.51</v>
      </c>
      <c r="AH687" s="20">
        <v>20.3</v>
      </c>
      <c r="AI687" s="20">
        <v>27.1</v>
      </c>
      <c r="AJ687" s="20">
        <v>38.338299999999997</v>
      </c>
      <c r="AK687" s="18">
        <v>6.19</v>
      </c>
      <c r="AL687" s="18">
        <v>18.5</v>
      </c>
      <c r="AM687" s="18">
        <v>33.5</v>
      </c>
      <c r="AN687" s="18">
        <v>47.729100000000003</v>
      </c>
      <c r="AO687" s="2">
        <v>2.2400000000000002</v>
      </c>
      <c r="AP687" s="2">
        <v>10.1</v>
      </c>
      <c r="AQ687" s="2">
        <v>22.3</v>
      </c>
      <c r="AR687" s="2">
        <v>3.5922000000000001</v>
      </c>
      <c r="AS687" s="2">
        <v>2.64</v>
      </c>
      <c r="AT687" s="2">
        <v>14.1</v>
      </c>
      <c r="AU687" s="2">
        <v>18.7</v>
      </c>
      <c r="AV687" s="2">
        <v>8.5244</v>
      </c>
      <c r="AW687" s="2">
        <v>5.55</v>
      </c>
      <c r="AX687" s="2">
        <v>19.7</v>
      </c>
      <c r="AY687" s="2">
        <v>28.2</v>
      </c>
      <c r="AZ687" s="2">
        <v>23.390599999999999</v>
      </c>
      <c r="BA687" s="2">
        <v>9</v>
      </c>
      <c r="BB687" s="2">
        <v>24.7</v>
      </c>
      <c r="BC687" s="2">
        <v>36.4</v>
      </c>
      <c r="BD687" s="2">
        <v>50.560200000000002</v>
      </c>
      <c r="BE687" s="4" t="str">
        <f t="shared" si="102"/>
        <v>ABURRIDO</v>
      </c>
      <c r="BF687" s="4">
        <f t="shared" si="103"/>
        <v>5.1635999999999997</v>
      </c>
      <c r="BG687">
        <f t="shared" si="104"/>
        <v>2.2400000000000002</v>
      </c>
      <c r="BH687">
        <f t="shared" si="105"/>
        <v>2.64</v>
      </c>
      <c r="BI687">
        <f t="shared" si="106"/>
        <v>9</v>
      </c>
      <c r="BJ687">
        <f t="shared" si="107"/>
        <v>6.19</v>
      </c>
      <c r="BK687">
        <f t="shared" si="108"/>
        <v>5.51</v>
      </c>
      <c r="BL687">
        <f t="shared" si="109"/>
        <v>56139.840000000091</v>
      </c>
    </row>
    <row r="688" spans="1:64" x14ac:dyDescent="0.2">
      <c r="A688" s="1">
        <v>686</v>
      </c>
      <c r="B688" s="7" t="s">
        <v>5</v>
      </c>
      <c r="C688" s="3">
        <v>39946</v>
      </c>
      <c r="D688" s="4" t="s">
        <v>3</v>
      </c>
      <c r="E688" s="4" t="s">
        <v>164</v>
      </c>
      <c r="F688" s="5" t="str">
        <f t="shared" si="100"/>
        <v>W</v>
      </c>
      <c r="G688" s="6">
        <v>0.87430555555555556</v>
      </c>
      <c r="H688" s="6">
        <v>0.91736111111111107</v>
      </c>
      <c r="I688" s="85">
        <f t="shared" si="101"/>
        <v>61.999999999999943</v>
      </c>
      <c r="J688" s="86">
        <f>I688*Segmentos!$D$7*(AH688%)*IF(ISNUMBER(AI688),AI688%,0)</f>
        <v>1202948.7999999989</v>
      </c>
      <c r="K688" s="86">
        <f>I688*Segmentos!$D$7*(AL688%)*IF(ISNUMBER(AM688),AM688%,0)</f>
        <v>1218423.9999999988</v>
      </c>
      <c r="L688" s="4"/>
      <c r="M688" s="2">
        <v>4.8899999999999997</v>
      </c>
      <c r="N688" s="2">
        <v>16.399999999999999</v>
      </c>
      <c r="O688" s="2">
        <v>29.7</v>
      </c>
      <c r="P688" s="2">
        <v>81.715400000000002</v>
      </c>
      <c r="Q688" s="2">
        <v>2.14</v>
      </c>
      <c r="R688" s="2">
        <v>9.6</v>
      </c>
      <c r="S688" s="2">
        <v>22.3</v>
      </c>
      <c r="T688" s="2">
        <v>5.9661999999999997</v>
      </c>
      <c r="U688" s="2">
        <v>3.75</v>
      </c>
      <c r="V688" s="2">
        <v>13</v>
      </c>
      <c r="W688" s="2">
        <v>28.9</v>
      </c>
      <c r="X688" s="2">
        <v>13.1404</v>
      </c>
      <c r="Y688" s="2">
        <v>6.07</v>
      </c>
      <c r="Z688" s="2">
        <v>18.2</v>
      </c>
      <c r="AA688" s="2">
        <v>33.299999999999997</v>
      </c>
      <c r="AB688" s="2">
        <v>29.980699999999999</v>
      </c>
      <c r="AC688" s="2">
        <v>5.94</v>
      </c>
      <c r="AD688" s="2">
        <v>20.5</v>
      </c>
      <c r="AE688" s="2">
        <v>28.9</v>
      </c>
      <c r="AF688" s="2">
        <v>32.628100000000003</v>
      </c>
      <c r="AG688" s="20">
        <v>4.8600000000000003</v>
      </c>
      <c r="AH688" s="20">
        <v>15.8</v>
      </c>
      <c r="AI688" s="20">
        <v>30.7</v>
      </c>
      <c r="AJ688" s="20">
        <v>38.5197</v>
      </c>
      <c r="AK688" s="18">
        <v>4.91</v>
      </c>
      <c r="AL688" s="18">
        <v>17</v>
      </c>
      <c r="AM688" s="18">
        <v>28.9</v>
      </c>
      <c r="AN688" s="18">
        <v>43.195700000000002</v>
      </c>
      <c r="AO688" s="2">
        <v>3.53</v>
      </c>
      <c r="AP688" s="2">
        <v>13.4</v>
      </c>
      <c r="AQ688" s="2">
        <v>26.4</v>
      </c>
      <c r="AR688" s="2">
        <v>6.4573</v>
      </c>
      <c r="AS688" s="2">
        <v>2.89</v>
      </c>
      <c r="AT688" s="2">
        <v>11.2</v>
      </c>
      <c r="AU688" s="2">
        <v>25.9</v>
      </c>
      <c r="AV688" s="2">
        <v>10.6616</v>
      </c>
      <c r="AW688" s="2">
        <v>5.43</v>
      </c>
      <c r="AX688" s="2">
        <v>16.399999999999999</v>
      </c>
      <c r="AY688" s="2">
        <v>33.200000000000003</v>
      </c>
      <c r="AZ688" s="2">
        <v>26.127199999999998</v>
      </c>
      <c r="BA688" s="2">
        <v>6.01</v>
      </c>
      <c r="BB688" s="2">
        <v>20.399999999999999</v>
      </c>
      <c r="BC688" s="2">
        <v>29.4</v>
      </c>
      <c r="BD688" s="2">
        <v>38.469299999999997</v>
      </c>
      <c r="BE688" s="4" t="str">
        <f t="shared" si="102"/>
        <v>NO APLICA</v>
      </c>
      <c r="BF688" s="4">
        <f t="shared" si="103"/>
        <v>4.2900000000000009</v>
      </c>
      <c r="BG688">
        <f t="shared" si="104"/>
        <v>3.53</v>
      </c>
      <c r="BH688">
        <f t="shared" si="105"/>
        <v>2.89</v>
      </c>
      <c r="BI688">
        <f t="shared" si="106"/>
        <v>6.01</v>
      </c>
      <c r="BJ688">
        <f t="shared" si="107"/>
        <v>4.91</v>
      </c>
      <c r="BK688">
        <f t="shared" si="108"/>
        <v>4.8600000000000003</v>
      </c>
      <c r="BL688">
        <f t="shared" si="109"/>
        <v>30198.959999999966</v>
      </c>
    </row>
    <row r="689" spans="1:64" x14ac:dyDescent="0.2">
      <c r="A689" s="1">
        <v>687</v>
      </c>
      <c r="B689" s="7" t="s">
        <v>18</v>
      </c>
      <c r="C689" s="3">
        <v>39946</v>
      </c>
      <c r="D689" s="4" t="s">
        <v>17</v>
      </c>
      <c r="E689" s="4" t="s">
        <v>168</v>
      </c>
      <c r="F689" s="5" t="str">
        <f t="shared" si="100"/>
        <v>W</v>
      </c>
      <c r="G689" s="6">
        <v>0.83333333333333337</v>
      </c>
      <c r="H689" s="6">
        <v>0.91527777777777775</v>
      </c>
      <c r="I689" s="85">
        <f t="shared" si="101"/>
        <v>117.9999999999999</v>
      </c>
      <c r="J689" s="86">
        <f>I689*Segmentos!$D$7*(AH689%)*IF(ISNUMBER(AI689),AI689%,0)</f>
        <v>117622.39999999991</v>
      </c>
      <c r="K689" s="86">
        <f>I689*Segmentos!$D$7*(AL689%)*IF(ISNUMBER(AM689),AM689%,0)</f>
        <v>65702.399999999936</v>
      </c>
      <c r="L689" s="4" t="s">
        <v>270</v>
      </c>
      <c r="M689" s="2">
        <v>0.19</v>
      </c>
      <c r="N689" s="2">
        <v>2.6</v>
      </c>
      <c r="O689" s="2">
        <v>7.4</v>
      </c>
      <c r="P689" s="2">
        <v>99.168999999999997</v>
      </c>
      <c r="Q689" s="2">
        <v>0</v>
      </c>
      <c r="R689" s="2">
        <v>0</v>
      </c>
      <c r="S689" s="8" t="s">
        <v>577</v>
      </c>
      <c r="T689" s="2">
        <v>0</v>
      </c>
      <c r="U689" s="2">
        <v>0.01</v>
      </c>
      <c r="V689" s="2">
        <v>0.7</v>
      </c>
      <c r="W689" s="2">
        <v>0.8</v>
      </c>
      <c r="X689" s="2">
        <v>0.68989999999999996</v>
      </c>
      <c r="Y689" s="2">
        <v>0.3</v>
      </c>
      <c r="Z689" s="2">
        <v>3</v>
      </c>
      <c r="AA689" s="2">
        <v>10</v>
      </c>
      <c r="AB689" s="2">
        <v>46.413600000000002</v>
      </c>
      <c r="AC689" s="2">
        <v>0.31</v>
      </c>
      <c r="AD689" s="2">
        <v>4.7</v>
      </c>
      <c r="AE689" s="2">
        <v>6.5</v>
      </c>
      <c r="AF689" s="2">
        <v>52.0655</v>
      </c>
      <c r="AG689" s="20">
        <v>0.25</v>
      </c>
      <c r="AH689" s="20">
        <v>2.8</v>
      </c>
      <c r="AI689" s="20">
        <v>8.9</v>
      </c>
      <c r="AJ689" s="20">
        <v>60.985799999999998</v>
      </c>
      <c r="AK689" s="18">
        <v>0.14000000000000001</v>
      </c>
      <c r="AL689" s="18">
        <v>2.4</v>
      </c>
      <c r="AM689" s="18">
        <v>5.8</v>
      </c>
      <c r="AN689" s="18">
        <v>38.183300000000003</v>
      </c>
      <c r="AO689" s="2">
        <v>0</v>
      </c>
      <c r="AP689" s="2">
        <v>0.3</v>
      </c>
      <c r="AQ689" s="2">
        <v>0.8</v>
      </c>
      <c r="AR689" s="2">
        <v>0.14349999999999999</v>
      </c>
      <c r="AS689" s="2">
        <v>0.01</v>
      </c>
      <c r="AT689" s="2">
        <v>0.8</v>
      </c>
      <c r="AU689" s="2">
        <v>0.8</v>
      </c>
      <c r="AV689" s="2">
        <v>0.77990000000000004</v>
      </c>
      <c r="AW689" s="2">
        <v>0.11</v>
      </c>
      <c r="AX689" s="2">
        <v>2</v>
      </c>
      <c r="AY689" s="2">
        <v>5.2</v>
      </c>
      <c r="AZ689" s="2">
        <v>15.777699999999999</v>
      </c>
      <c r="BA689" s="2">
        <v>0.41</v>
      </c>
      <c r="BB689" s="2">
        <v>4.7</v>
      </c>
      <c r="BC689" s="2">
        <v>8.8000000000000007</v>
      </c>
      <c r="BD689" s="2">
        <v>82.4679</v>
      </c>
      <c r="BE689" s="4" t="str">
        <f t="shared" si="102"/>
        <v>ABURRIDO</v>
      </c>
      <c r="BF689" s="4">
        <f t="shared" si="103"/>
        <v>0.1638</v>
      </c>
      <c r="BG689">
        <f t="shared" si="104"/>
        <v>0</v>
      </c>
      <c r="BH689">
        <f t="shared" si="105"/>
        <v>0.01</v>
      </c>
      <c r="BI689">
        <f t="shared" si="106"/>
        <v>0.41</v>
      </c>
      <c r="BJ689">
        <f t="shared" si="107"/>
        <v>0.14000000000000001</v>
      </c>
      <c r="BK689">
        <f t="shared" si="108"/>
        <v>0.25</v>
      </c>
      <c r="BL689">
        <f t="shared" si="109"/>
        <v>2270.3199999999979</v>
      </c>
    </row>
    <row r="690" spans="1:64" x14ac:dyDescent="0.2">
      <c r="A690" s="1">
        <v>688</v>
      </c>
      <c r="B690" s="7" t="s">
        <v>9</v>
      </c>
      <c r="C690" s="3">
        <v>39946</v>
      </c>
      <c r="D690" s="4" t="s">
        <v>8</v>
      </c>
      <c r="E690" s="4" t="s">
        <v>168</v>
      </c>
      <c r="F690" s="5" t="str">
        <f t="shared" si="100"/>
        <v>W</v>
      </c>
      <c r="G690" s="6">
        <v>0.80555555555555547</v>
      </c>
      <c r="H690" s="6">
        <v>0.87430555555555556</v>
      </c>
      <c r="I690" s="85">
        <f t="shared" si="101"/>
        <v>99.000000000000128</v>
      </c>
      <c r="J690" s="86">
        <f>I690*Segmentos!$D$7*(AH690%)*IF(ISNUMBER(AI690),AI690%,0)</f>
        <v>2067753.6000000027</v>
      </c>
      <c r="K690" s="86">
        <f>I690*Segmentos!$D$7*(AL690%)*IF(ISNUMBER(AM690),AM690%,0)</f>
        <v>1701176.4000000022</v>
      </c>
      <c r="L690" s="4" t="s">
        <v>273</v>
      </c>
      <c r="M690" s="2">
        <v>4.74</v>
      </c>
      <c r="N690" s="2">
        <v>12.8</v>
      </c>
      <c r="O690" s="2">
        <v>37.1</v>
      </c>
      <c r="P690" s="2">
        <v>86.837900000000005</v>
      </c>
      <c r="Q690" s="2">
        <v>2.29</v>
      </c>
      <c r="R690" s="2">
        <v>6.8</v>
      </c>
      <c r="S690" s="2">
        <v>33.799999999999997</v>
      </c>
      <c r="T690" s="2">
        <v>6.9962999999999997</v>
      </c>
      <c r="U690" s="2">
        <v>1.77</v>
      </c>
      <c r="V690" s="2">
        <v>7.3</v>
      </c>
      <c r="W690" s="2">
        <v>24.4</v>
      </c>
      <c r="X690" s="2">
        <v>6.8066000000000004</v>
      </c>
      <c r="Y690" s="2">
        <v>4.9800000000000004</v>
      </c>
      <c r="Z690" s="2">
        <v>14.2</v>
      </c>
      <c r="AA690" s="2">
        <v>35.1</v>
      </c>
      <c r="AB690" s="2">
        <v>26.936399999999999</v>
      </c>
      <c r="AC690" s="2">
        <v>7.67</v>
      </c>
      <c r="AD690" s="2">
        <v>18.100000000000001</v>
      </c>
      <c r="AE690" s="2">
        <v>42.3</v>
      </c>
      <c r="AF690" s="2">
        <v>46.098700000000001</v>
      </c>
      <c r="AG690" s="20">
        <v>5.24</v>
      </c>
      <c r="AH690" s="20">
        <v>12.2</v>
      </c>
      <c r="AI690" s="20">
        <v>42.8</v>
      </c>
      <c r="AJ690" s="20">
        <v>45.5092</v>
      </c>
      <c r="AK690" s="18">
        <v>4.3</v>
      </c>
      <c r="AL690" s="18">
        <v>13.3</v>
      </c>
      <c r="AM690" s="18">
        <v>32.299999999999997</v>
      </c>
      <c r="AN690" s="18">
        <v>41.328699999999998</v>
      </c>
      <c r="AO690" s="2">
        <v>2.12</v>
      </c>
      <c r="AP690" s="2">
        <v>5.2</v>
      </c>
      <c r="AQ690" s="2">
        <v>40.6</v>
      </c>
      <c r="AR690" s="2">
        <v>4.2329999999999997</v>
      </c>
      <c r="AS690" s="2">
        <v>1.32</v>
      </c>
      <c r="AT690" s="2">
        <v>5.7</v>
      </c>
      <c r="AU690" s="2">
        <v>23.3</v>
      </c>
      <c r="AV690" s="2">
        <v>5.3295000000000003</v>
      </c>
      <c r="AW690" s="2">
        <v>5.22</v>
      </c>
      <c r="AX690" s="2">
        <v>13.9</v>
      </c>
      <c r="AY690" s="2">
        <v>37.5</v>
      </c>
      <c r="AZ690" s="2">
        <v>27.454999999999998</v>
      </c>
      <c r="BA690" s="2">
        <v>7.11</v>
      </c>
      <c r="BB690" s="2">
        <v>18.2</v>
      </c>
      <c r="BC690" s="2">
        <v>39</v>
      </c>
      <c r="BD690" s="2">
        <v>49.820399999999999</v>
      </c>
      <c r="BE690" s="4" t="str">
        <f t="shared" si="102"/>
        <v>ABURRIDO</v>
      </c>
      <c r="BF690" s="4">
        <f t="shared" si="103"/>
        <v>3.8082000000000003</v>
      </c>
      <c r="BG690">
        <f t="shared" si="104"/>
        <v>2.12</v>
      </c>
      <c r="BH690">
        <f t="shared" si="105"/>
        <v>1.32</v>
      </c>
      <c r="BI690">
        <f t="shared" si="106"/>
        <v>7.11</v>
      </c>
      <c r="BJ690">
        <f t="shared" si="107"/>
        <v>4.3</v>
      </c>
      <c r="BK690">
        <f t="shared" si="108"/>
        <v>5.24</v>
      </c>
      <c r="BL690">
        <f t="shared" si="109"/>
        <v>47013.120000000061</v>
      </c>
    </row>
    <row r="691" spans="1:64" x14ac:dyDescent="0.2">
      <c r="A691" s="1">
        <v>689</v>
      </c>
      <c r="B691" s="7" t="s">
        <v>91</v>
      </c>
      <c r="C691" s="3">
        <v>39946</v>
      </c>
      <c r="D691" s="4" t="s">
        <v>628</v>
      </c>
      <c r="E691" s="4" t="s">
        <v>168</v>
      </c>
      <c r="F691" s="5" t="str">
        <f t="shared" si="100"/>
        <v>W</v>
      </c>
      <c r="G691" s="6">
        <v>0.91736111111111107</v>
      </c>
      <c r="H691" s="6">
        <v>0.99930555555555556</v>
      </c>
      <c r="I691" s="85">
        <f t="shared" si="101"/>
        <v>118.00000000000006</v>
      </c>
      <c r="J691" s="86">
        <f>I691*Segmentos!$D$7*(AH691%)*IF(ISNUMBER(AI691),AI691%,0)</f>
        <v>875560.00000000023</v>
      </c>
      <c r="K691" s="86">
        <f>I691*Segmentos!$D$7*(AL691%)*IF(ISNUMBER(AM691),AM691%,0)</f>
        <v>481770.40000000026</v>
      </c>
      <c r="L691" s="4" t="s">
        <v>275</v>
      </c>
      <c r="M691" s="2">
        <v>1.42</v>
      </c>
      <c r="N691" s="2">
        <v>8.1</v>
      </c>
      <c r="O691" s="2">
        <v>17.5</v>
      </c>
      <c r="P691" s="2">
        <v>93.104600000000005</v>
      </c>
      <c r="Q691" s="2">
        <v>0.6</v>
      </c>
      <c r="R691" s="2">
        <v>4</v>
      </c>
      <c r="S691" s="2">
        <v>15</v>
      </c>
      <c r="T691" s="2">
        <v>6.5854999999999997</v>
      </c>
      <c r="U691" s="2">
        <v>0.75</v>
      </c>
      <c r="V691" s="2">
        <v>6.4</v>
      </c>
      <c r="W691" s="2">
        <v>11.6</v>
      </c>
      <c r="X691" s="2">
        <v>10.2622</v>
      </c>
      <c r="Y691" s="2">
        <v>1.49</v>
      </c>
      <c r="Z691" s="2">
        <v>8.3000000000000007</v>
      </c>
      <c r="AA691" s="2">
        <v>17.899999999999999</v>
      </c>
      <c r="AB691" s="2">
        <v>28.816199999999998</v>
      </c>
      <c r="AC691" s="2">
        <v>2.21</v>
      </c>
      <c r="AD691" s="2">
        <v>11.2</v>
      </c>
      <c r="AE691" s="2">
        <v>19.8</v>
      </c>
      <c r="AF691" s="2">
        <v>47.4407</v>
      </c>
      <c r="AG691" s="20">
        <v>1.86</v>
      </c>
      <c r="AH691" s="20">
        <v>10.6</v>
      </c>
      <c r="AI691" s="20">
        <v>17.5</v>
      </c>
      <c r="AJ691" s="20">
        <v>57.696300000000001</v>
      </c>
      <c r="AK691" s="18">
        <v>1.03</v>
      </c>
      <c r="AL691" s="18">
        <v>5.9</v>
      </c>
      <c r="AM691" s="18">
        <v>17.3</v>
      </c>
      <c r="AN691" s="18">
        <v>35.408299999999997</v>
      </c>
      <c r="AO691" s="2">
        <v>0.92</v>
      </c>
      <c r="AP691" s="2">
        <v>5.6</v>
      </c>
      <c r="AQ691" s="2">
        <v>16.600000000000001</v>
      </c>
      <c r="AR691" s="2">
        <v>6.6116000000000001</v>
      </c>
      <c r="AS691" s="2">
        <v>0.85</v>
      </c>
      <c r="AT691" s="2">
        <v>5.7</v>
      </c>
      <c r="AU691" s="2">
        <v>15</v>
      </c>
      <c r="AV691" s="2">
        <v>12.2399</v>
      </c>
      <c r="AW691" s="2">
        <v>1.92</v>
      </c>
      <c r="AX691" s="2">
        <v>9.4</v>
      </c>
      <c r="AY691" s="2">
        <v>20.5</v>
      </c>
      <c r="AZ691" s="2">
        <v>36.206400000000002</v>
      </c>
      <c r="BA691" s="2">
        <v>1.52</v>
      </c>
      <c r="BB691" s="2">
        <v>9.4</v>
      </c>
      <c r="BC691" s="2">
        <v>16.2</v>
      </c>
      <c r="BD691" s="2">
        <v>38.046700000000001</v>
      </c>
      <c r="BE691" s="4" t="str">
        <f t="shared" si="102"/>
        <v>ABURRIDO</v>
      </c>
      <c r="BF691" s="4">
        <f t="shared" si="103"/>
        <v>1.2804</v>
      </c>
      <c r="BG691">
        <f t="shared" si="104"/>
        <v>0.92</v>
      </c>
      <c r="BH691">
        <f t="shared" si="105"/>
        <v>0.85</v>
      </c>
      <c r="BI691">
        <f t="shared" si="106"/>
        <v>1.92</v>
      </c>
      <c r="BJ691">
        <f t="shared" si="107"/>
        <v>1.03</v>
      </c>
      <c r="BK691">
        <f t="shared" si="108"/>
        <v>1.86</v>
      </c>
      <c r="BL691">
        <f t="shared" si="109"/>
        <v>16726.500000000007</v>
      </c>
    </row>
    <row r="692" spans="1:64" x14ac:dyDescent="0.2">
      <c r="A692" s="1">
        <v>690</v>
      </c>
      <c r="B692" s="7" t="s">
        <v>1</v>
      </c>
      <c r="C692" s="3">
        <v>39946</v>
      </c>
      <c r="D692" s="4" t="s">
        <v>627</v>
      </c>
      <c r="E692" s="4" t="s">
        <v>163</v>
      </c>
      <c r="F692" s="5" t="str">
        <f t="shared" si="100"/>
        <v>W</v>
      </c>
      <c r="G692" s="6">
        <v>0.84861111111111109</v>
      </c>
      <c r="H692" s="6">
        <v>0.8833333333333333</v>
      </c>
      <c r="I692" s="85">
        <f t="shared" si="101"/>
        <v>49.999999999999986</v>
      </c>
      <c r="J692" s="86">
        <f>I692*Segmentos!$D$7*(AH692%)*IF(ISNUMBER(AI692),AI692%,0)</f>
        <v>641999.99999999977</v>
      </c>
      <c r="K692" s="86">
        <f>I692*Segmentos!$D$7*(AL692%)*IF(ISNUMBER(AM692),AM692%,0)</f>
        <v>1313639.9999999998</v>
      </c>
      <c r="L692" s="4"/>
      <c r="M692" s="2">
        <v>4.99</v>
      </c>
      <c r="N692" s="2">
        <v>9.3000000000000007</v>
      </c>
      <c r="O692" s="2">
        <v>53.4</v>
      </c>
      <c r="P692" s="2">
        <v>69.893299999999996</v>
      </c>
      <c r="Q692" s="2">
        <v>4.41</v>
      </c>
      <c r="R692" s="2">
        <v>9.1</v>
      </c>
      <c r="S692" s="2">
        <v>48.5</v>
      </c>
      <c r="T692" s="2">
        <v>10.31</v>
      </c>
      <c r="U692" s="2">
        <v>4.16</v>
      </c>
      <c r="V692" s="2">
        <v>7.8</v>
      </c>
      <c r="W692" s="2">
        <v>53.4</v>
      </c>
      <c r="X692" s="2">
        <v>12.206899999999999</v>
      </c>
      <c r="Y692" s="2">
        <v>5.71</v>
      </c>
      <c r="Z692" s="2">
        <v>11.2</v>
      </c>
      <c r="AA692" s="2">
        <v>50.8</v>
      </c>
      <c r="AB692" s="2">
        <v>23.614799999999999</v>
      </c>
      <c r="AC692" s="2">
        <v>5.17</v>
      </c>
      <c r="AD692" s="2">
        <v>8.8000000000000007</v>
      </c>
      <c r="AE692" s="2">
        <v>59</v>
      </c>
      <c r="AF692" s="2">
        <v>23.761600000000001</v>
      </c>
      <c r="AG692" s="20">
        <v>3.23</v>
      </c>
      <c r="AH692" s="20">
        <v>6</v>
      </c>
      <c r="AI692" s="20">
        <v>53.5</v>
      </c>
      <c r="AJ692" s="20">
        <v>21.468299999999999</v>
      </c>
      <c r="AK692" s="18">
        <v>6.58</v>
      </c>
      <c r="AL692" s="18">
        <v>12.3</v>
      </c>
      <c r="AM692" s="18">
        <v>53.4</v>
      </c>
      <c r="AN692" s="18">
        <v>48.424999999999997</v>
      </c>
      <c r="AO692" s="2">
        <v>3.23</v>
      </c>
      <c r="AP692" s="2">
        <v>8.3000000000000007</v>
      </c>
      <c r="AQ692" s="2">
        <v>38.799999999999997</v>
      </c>
      <c r="AR692" s="2">
        <v>4.9473000000000003</v>
      </c>
      <c r="AS692" s="2">
        <v>6.08</v>
      </c>
      <c r="AT692" s="2">
        <v>9.5</v>
      </c>
      <c r="AU692" s="2">
        <v>63.8</v>
      </c>
      <c r="AV692" s="2">
        <v>18.773199999999999</v>
      </c>
      <c r="AW692" s="2">
        <v>4.92</v>
      </c>
      <c r="AX692" s="2">
        <v>9.4</v>
      </c>
      <c r="AY692" s="2">
        <v>52.5</v>
      </c>
      <c r="AZ692" s="2">
        <v>19.824999999999999</v>
      </c>
      <c r="BA692" s="2">
        <v>4.91</v>
      </c>
      <c r="BB692" s="2">
        <v>9.5</v>
      </c>
      <c r="BC692" s="2">
        <v>51.8</v>
      </c>
      <c r="BD692" s="2">
        <v>26.347899999999999</v>
      </c>
      <c r="BE692" s="4" t="str">
        <f t="shared" si="102"/>
        <v>NO APLICA</v>
      </c>
      <c r="BF692" s="4">
        <f t="shared" si="103"/>
        <v>5.2790000000000008</v>
      </c>
      <c r="BG692">
        <f t="shared" si="104"/>
        <v>3.23</v>
      </c>
      <c r="BH692">
        <f t="shared" si="105"/>
        <v>6.08</v>
      </c>
      <c r="BI692">
        <f t="shared" si="106"/>
        <v>4.92</v>
      </c>
      <c r="BJ692">
        <f t="shared" si="107"/>
        <v>6.58</v>
      </c>
      <c r="BK692">
        <f t="shared" si="108"/>
        <v>3.23</v>
      </c>
      <c r="BL692">
        <f t="shared" si="109"/>
        <v>24830.999999999993</v>
      </c>
    </row>
    <row r="693" spans="1:64" x14ac:dyDescent="0.2">
      <c r="A693" s="1">
        <v>691</v>
      </c>
      <c r="B693" s="7" t="s">
        <v>36</v>
      </c>
      <c r="C693" s="3">
        <v>39946</v>
      </c>
      <c r="D693" s="4" t="s">
        <v>626</v>
      </c>
      <c r="E693" s="4" t="s">
        <v>163</v>
      </c>
      <c r="F693" s="5" t="str">
        <f t="shared" si="100"/>
        <v>W</v>
      </c>
      <c r="G693" s="6">
        <v>0.91874999999999996</v>
      </c>
      <c r="H693" s="6">
        <v>0.94305555555555554</v>
      </c>
      <c r="I693" s="85">
        <f t="shared" si="101"/>
        <v>35.000000000000036</v>
      </c>
      <c r="J693" s="86">
        <f>I693*Segmentos!$D$7*(AH693%)*IF(ISNUMBER(AI693),AI693%,0)</f>
        <v>1349572.0000000014</v>
      </c>
      <c r="K693" s="86">
        <f>I693*Segmentos!$D$7*(AL693%)*IF(ISNUMBER(AM693),AM693%,0)</f>
        <v>1982624.0000000019</v>
      </c>
      <c r="L693" s="4"/>
      <c r="M693" s="2">
        <v>11.99</v>
      </c>
      <c r="N693" s="2">
        <v>18.600000000000001</v>
      </c>
      <c r="O693" s="2">
        <v>64.599999999999994</v>
      </c>
      <c r="P693" s="2">
        <v>82.759</v>
      </c>
      <c r="Q693" s="2">
        <v>10.14</v>
      </c>
      <c r="R693" s="2">
        <v>15</v>
      </c>
      <c r="S693" s="2">
        <v>67.8</v>
      </c>
      <c r="T693" s="2">
        <v>11.682600000000001</v>
      </c>
      <c r="U693" s="2">
        <v>6.97</v>
      </c>
      <c r="V693" s="2">
        <v>14.6</v>
      </c>
      <c r="W693" s="2">
        <v>47.6</v>
      </c>
      <c r="X693" s="2">
        <v>10.085699999999999</v>
      </c>
      <c r="Y693" s="2">
        <v>12.65</v>
      </c>
      <c r="Z693" s="2">
        <v>19.399999999999999</v>
      </c>
      <c r="AA693" s="2">
        <v>65.099999999999994</v>
      </c>
      <c r="AB693" s="2">
        <v>25.78</v>
      </c>
      <c r="AC693" s="2">
        <v>15.54</v>
      </c>
      <c r="AD693" s="2">
        <v>22.1</v>
      </c>
      <c r="AE693" s="2">
        <v>70.400000000000006</v>
      </c>
      <c r="AF693" s="2">
        <v>35.210700000000003</v>
      </c>
      <c r="AG693" s="20">
        <v>9.6199999999999992</v>
      </c>
      <c r="AH693" s="20">
        <v>15.7</v>
      </c>
      <c r="AI693" s="20">
        <v>61.4</v>
      </c>
      <c r="AJ693" s="20">
        <v>31.516100000000002</v>
      </c>
      <c r="AK693" s="18">
        <v>14.12</v>
      </c>
      <c r="AL693" s="18">
        <v>21.2</v>
      </c>
      <c r="AM693" s="18">
        <v>66.8</v>
      </c>
      <c r="AN693" s="18">
        <v>51.242899999999999</v>
      </c>
      <c r="AO693" s="2">
        <v>14.35</v>
      </c>
      <c r="AP693" s="2">
        <v>20.8</v>
      </c>
      <c r="AQ693" s="2">
        <v>69.2</v>
      </c>
      <c r="AR693" s="2">
        <v>10.829000000000001</v>
      </c>
      <c r="AS693" s="2">
        <v>9.44</v>
      </c>
      <c r="AT693" s="2">
        <v>15.6</v>
      </c>
      <c r="AU693" s="2">
        <v>60.7</v>
      </c>
      <c r="AV693" s="2">
        <v>14.354200000000001</v>
      </c>
      <c r="AW693" s="2">
        <v>11.53</v>
      </c>
      <c r="AX693" s="2">
        <v>18.2</v>
      </c>
      <c r="AY693" s="2">
        <v>63.4</v>
      </c>
      <c r="AZ693" s="2">
        <v>22.877300000000002</v>
      </c>
      <c r="BA693" s="2">
        <v>13.13</v>
      </c>
      <c r="BB693" s="2">
        <v>19.899999999999999</v>
      </c>
      <c r="BC693" s="2">
        <v>65.900000000000006</v>
      </c>
      <c r="BD693" s="2">
        <v>34.698500000000003</v>
      </c>
      <c r="BE693" s="4" t="str">
        <f t="shared" si="102"/>
        <v>NO APLICA</v>
      </c>
      <c r="BF693" s="4">
        <f t="shared" si="103"/>
        <v>11.614000000000001</v>
      </c>
      <c r="BG693">
        <f t="shared" si="104"/>
        <v>14.35</v>
      </c>
      <c r="BH693">
        <f t="shared" si="105"/>
        <v>9.44</v>
      </c>
      <c r="BI693">
        <f t="shared" si="106"/>
        <v>13.13</v>
      </c>
      <c r="BJ693">
        <f t="shared" si="107"/>
        <v>14.12</v>
      </c>
      <c r="BK693">
        <f t="shared" si="108"/>
        <v>9.6199999999999992</v>
      </c>
      <c r="BL693">
        <f t="shared" si="109"/>
        <v>42054.600000000042</v>
      </c>
    </row>
    <row r="694" spans="1:64" x14ac:dyDescent="0.2">
      <c r="A694" s="1">
        <v>692</v>
      </c>
      <c r="B694" s="7" t="s">
        <v>88</v>
      </c>
      <c r="C694" s="3">
        <v>39946</v>
      </c>
      <c r="D694" s="4" t="s">
        <v>626</v>
      </c>
      <c r="E694" s="4" t="s">
        <v>163</v>
      </c>
      <c r="F694" s="5" t="str">
        <f t="shared" si="100"/>
        <v>W</v>
      </c>
      <c r="G694" s="6">
        <v>0.91736111111111107</v>
      </c>
      <c r="H694" s="6">
        <v>0.91874999999999996</v>
      </c>
      <c r="I694" s="85">
        <f t="shared" si="101"/>
        <v>1.9999999999999929</v>
      </c>
      <c r="J694" s="86">
        <f>I694*Segmentos!$D$7*(AH694%)*IF(ISNUMBER(AI694),AI694%,0)</f>
        <v>68399.999999999767</v>
      </c>
      <c r="K694" s="86">
        <f>I694*Segmentos!$D$7*(AL694%)*IF(ISNUMBER(AM694),AM694%,0)</f>
        <v>93793.599999999657</v>
      </c>
      <c r="L694" s="4"/>
      <c r="M694" s="2">
        <v>10.199999999999999</v>
      </c>
      <c r="N694" s="2">
        <v>10.7</v>
      </c>
      <c r="O694" s="2">
        <v>95.6</v>
      </c>
      <c r="P694" s="2">
        <v>83.227599999999995</v>
      </c>
      <c r="Q694" s="2">
        <v>6.61</v>
      </c>
      <c r="R694" s="2">
        <v>7</v>
      </c>
      <c r="S694" s="2">
        <v>94.9</v>
      </c>
      <c r="T694" s="2">
        <v>8.9989000000000008</v>
      </c>
      <c r="U694" s="2">
        <v>6.47</v>
      </c>
      <c r="V694" s="2">
        <v>7</v>
      </c>
      <c r="W694" s="2">
        <v>92.5</v>
      </c>
      <c r="X694" s="2">
        <v>11.066000000000001</v>
      </c>
      <c r="Y694" s="2">
        <v>8.93</v>
      </c>
      <c r="Z694" s="2">
        <v>9.3000000000000007</v>
      </c>
      <c r="AA694" s="2">
        <v>95.6</v>
      </c>
      <c r="AB694" s="2">
        <v>21.511800000000001</v>
      </c>
      <c r="AC694" s="2">
        <v>15.55</v>
      </c>
      <c r="AD694" s="2">
        <v>16.100000000000001</v>
      </c>
      <c r="AE694" s="2">
        <v>96.7</v>
      </c>
      <c r="AF694" s="2">
        <v>41.6509</v>
      </c>
      <c r="AG694" s="20">
        <v>8.5399999999999991</v>
      </c>
      <c r="AH694" s="20">
        <v>9</v>
      </c>
      <c r="AI694" s="20">
        <v>95</v>
      </c>
      <c r="AJ694" s="20">
        <v>33.0379</v>
      </c>
      <c r="AK694" s="18">
        <v>11.71</v>
      </c>
      <c r="AL694" s="18">
        <v>12.2</v>
      </c>
      <c r="AM694" s="18">
        <v>96.1</v>
      </c>
      <c r="AN694" s="18">
        <v>50.189700000000002</v>
      </c>
      <c r="AO694" s="2">
        <v>12.7</v>
      </c>
      <c r="AP694" s="2">
        <v>13.2</v>
      </c>
      <c r="AQ694" s="2">
        <v>96.2</v>
      </c>
      <c r="AR694" s="2">
        <v>11.318099999999999</v>
      </c>
      <c r="AS694" s="2">
        <v>7.83</v>
      </c>
      <c r="AT694" s="2">
        <v>8.8000000000000007</v>
      </c>
      <c r="AU694" s="2">
        <v>88.6</v>
      </c>
      <c r="AV694" s="2">
        <v>14.075200000000001</v>
      </c>
      <c r="AW694" s="2">
        <v>9.8000000000000007</v>
      </c>
      <c r="AX694" s="2">
        <v>10.1</v>
      </c>
      <c r="AY694" s="2">
        <v>97.3</v>
      </c>
      <c r="AZ694" s="2">
        <v>22.9724</v>
      </c>
      <c r="BA694" s="2">
        <v>11.16</v>
      </c>
      <c r="BB694" s="2">
        <v>11.4</v>
      </c>
      <c r="BC694" s="2">
        <v>97.5</v>
      </c>
      <c r="BD694" s="2">
        <v>34.862000000000002</v>
      </c>
      <c r="BE694" s="4" t="str">
        <f t="shared" si="102"/>
        <v>NO APLICA</v>
      </c>
      <c r="BF694" s="4">
        <f t="shared" si="103"/>
        <v>9.8384</v>
      </c>
      <c r="BG694">
        <f t="shared" si="104"/>
        <v>12.7</v>
      </c>
      <c r="BH694">
        <f t="shared" si="105"/>
        <v>7.83</v>
      </c>
      <c r="BI694">
        <f t="shared" si="106"/>
        <v>11.16</v>
      </c>
      <c r="BJ694">
        <f t="shared" si="107"/>
        <v>11.71</v>
      </c>
      <c r="BK694">
        <f t="shared" si="108"/>
        <v>8.5399999999999991</v>
      </c>
      <c r="BL694">
        <f t="shared" si="109"/>
        <v>2045.8399999999926</v>
      </c>
    </row>
    <row r="695" spans="1:64" x14ac:dyDescent="0.2">
      <c r="A695" s="1">
        <v>693</v>
      </c>
      <c r="B695" s="7" t="s">
        <v>30</v>
      </c>
      <c r="C695" s="3">
        <v>39946</v>
      </c>
      <c r="D695" s="4" t="s">
        <v>628</v>
      </c>
      <c r="E695" s="4" t="s">
        <v>163</v>
      </c>
      <c r="F695" s="5" t="str">
        <f t="shared" si="100"/>
        <v>W</v>
      </c>
      <c r="G695" s="6">
        <v>0.87569444444444444</v>
      </c>
      <c r="H695" s="6">
        <v>0.91180555555555554</v>
      </c>
      <c r="I695" s="85">
        <f t="shared" si="101"/>
        <v>51.999999999999972</v>
      </c>
      <c r="J695" s="86">
        <f>I695*Segmentos!$D$7*(AH695%)*IF(ISNUMBER(AI695),AI695%,0)</f>
        <v>69887.999999999956</v>
      </c>
      <c r="K695" s="86">
        <f>I695*Segmentos!$D$7*(AL695%)*IF(ISNUMBER(AM695),AM695%,0)</f>
        <v>359631.99999999983</v>
      </c>
      <c r="L695" s="4"/>
      <c r="M695" s="2">
        <v>1.07</v>
      </c>
      <c r="N695" s="2">
        <v>2.7</v>
      </c>
      <c r="O695" s="2">
        <v>39.5</v>
      </c>
      <c r="P695" s="2">
        <v>83.818100000000001</v>
      </c>
      <c r="Q695" s="2">
        <v>0.04</v>
      </c>
      <c r="R695" s="2">
        <v>0.1</v>
      </c>
      <c r="S695" s="2">
        <v>33.700000000000003</v>
      </c>
      <c r="T695" s="2">
        <v>0.48409999999999997</v>
      </c>
      <c r="U695" s="2">
        <v>0.85</v>
      </c>
      <c r="V695" s="2">
        <v>2</v>
      </c>
      <c r="W695" s="2">
        <v>43.6</v>
      </c>
      <c r="X695" s="2">
        <v>13.936999999999999</v>
      </c>
      <c r="Y695" s="2">
        <v>0.65</v>
      </c>
      <c r="Z695" s="2">
        <v>2.1</v>
      </c>
      <c r="AA695" s="2">
        <v>30.3</v>
      </c>
      <c r="AB695" s="2">
        <v>14.963699999999999</v>
      </c>
      <c r="AC695" s="2">
        <v>2.12</v>
      </c>
      <c r="AD695" s="2">
        <v>5.0999999999999996</v>
      </c>
      <c r="AE695" s="2">
        <v>42</v>
      </c>
      <c r="AF695" s="2">
        <v>54.433300000000003</v>
      </c>
      <c r="AG695" s="20">
        <v>0.34</v>
      </c>
      <c r="AH695" s="20">
        <v>1.5</v>
      </c>
      <c r="AI695" s="20">
        <v>22.4</v>
      </c>
      <c r="AJ695" s="20">
        <v>12.4808</v>
      </c>
      <c r="AK695" s="18">
        <v>1.74</v>
      </c>
      <c r="AL695" s="18">
        <v>3.8</v>
      </c>
      <c r="AM695" s="18">
        <v>45.5</v>
      </c>
      <c r="AN695" s="18">
        <v>71.337400000000002</v>
      </c>
      <c r="AO695" s="2">
        <v>0.47</v>
      </c>
      <c r="AP695" s="2">
        <v>2.2999999999999998</v>
      </c>
      <c r="AQ695" s="2">
        <v>20.399999999999999</v>
      </c>
      <c r="AR695" s="2">
        <v>3.9754</v>
      </c>
      <c r="AS695" s="2">
        <v>0.28999999999999998</v>
      </c>
      <c r="AT695" s="2">
        <v>1.3</v>
      </c>
      <c r="AU695" s="2">
        <v>22.5</v>
      </c>
      <c r="AV695" s="2">
        <v>5.0221999999999998</v>
      </c>
      <c r="AW695" s="2">
        <v>0.66</v>
      </c>
      <c r="AX695" s="2">
        <v>1.9</v>
      </c>
      <c r="AY695" s="2">
        <v>34.6</v>
      </c>
      <c r="AZ695" s="2">
        <v>14.7735</v>
      </c>
      <c r="BA695" s="2">
        <v>2.0099999999999998</v>
      </c>
      <c r="BB695" s="2">
        <v>4.3</v>
      </c>
      <c r="BC695" s="2">
        <v>47</v>
      </c>
      <c r="BD695" s="2">
        <v>60.0471</v>
      </c>
      <c r="BE695" s="4" t="str">
        <f t="shared" si="102"/>
        <v>NO APLICA</v>
      </c>
      <c r="BF695" s="4">
        <f t="shared" si="103"/>
        <v>1.002</v>
      </c>
      <c r="BG695">
        <f t="shared" si="104"/>
        <v>0.47</v>
      </c>
      <c r="BH695">
        <f t="shared" si="105"/>
        <v>0.28999999999999998</v>
      </c>
      <c r="BI695">
        <f t="shared" si="106"/>
        <v>2.0099999999999998</v>
      </c>
      <c r="BJ695">
        <f t="shared" si="107"/>
        <v>1.74</v>
      </c>
      <c r="BK695">
        <f t="shared" si="108"/>
        <v>0.34</v>
      </c>
      <c r="BL695">
        <f t="shared" si="109"/>
        <v>5545.7999999999965</v>
      </c>
    </row>
    <row r="696" spans="1:64" x14ac:dyDescent="0.2">
      <c r="A696" s="1">
        <v>694</v>
      </c>
      <c r="B696" s="7" t="s">
        <v>11</v>
      </c>
      <c r="C696" s="3">
        <v>39946</v>
      </c>
      <c r="D696" s="4" t="s">
        <v>8</v>
      </c>
      <c r="E696" s="4" t="s">
        <v>166</v>
      </c>
      <c r="F696" s="5" t="str">
        <f t="shared" si="100"/>
        <v>W</v>
      </c>
      <c r="G696" s="6">
        <v>0.90972222222222221</v>
      </c>
      <c r="H696" s="6">
        <v>0.91041666666666676</v>
      </c>
      <c r="I696" s="85">
        <f t="shared" si="101"/>
        <v>1.0000000000001563</v>
      </c>
      <c r="J696" s="86">
        <f>I696*Segmentos!$D$7*(AH696%)*IF(ISNUMBER(AI696),AI696%,0)</f>
        <v>14800.000000002316</v>
      </c>
      <c r="K696" s="86">
        <f>I696*Segmentos!$D$7*(AL696%)*IF(ISNUMBER(AM696),AM696%,0)</f>
        <v>12800.000000002001</v>
      </c>
      <c r="L696" s="4"/>
      <c r="M696" s="2">
        <v>3.44</v>
      </c>
      <c r="N696" s="2">
        <v>3.4</v>
      </c>
      <c r="O696" s="2">
        <v>100</v>
      </c>
      <c r="P696" s="2">
        <v>83.7209</v>
      </c>
      <c r="Q696" s="2">
        <v>1.45</v>
      </c>
      <c r="R696" s="2">
        <v>1.5</v>
      </c>
      <c r="S696" s="2">
        <v>100</v>
      </c>
      <c r="T696" s="2">
        <v>5.9013</v>
      </c>
      <c r="U696" s="2">
        <v>1.7</v>
      </c>
      <c r="V696" s="2">
        <v>1.7</v>
      </c>
      <c r="W696" s="2">
        <v>100</v>
      </c>
      <c r="X696" s="2">
        <v>8.6635000000000009</v>
      </c>
      <c r="Y696" s="2">
        <v>3.09</v>
      </c>
      <c r="Z696" s="2">
        <v>3.1</v>
      </c>
      <c r="AA696" s="2">
        <v>100</v>
      </c>
      <c r="AB696" s="2">
        <v>22.176600000000001</v>
      </c>
      <c r="AC696" s="2">
        <v>5.88</v>
      </c>
      <c r="AD696" s="2">
        <v>5.9</v>
      </c>
      <c r="AE696" s="2">
        <v>100</v>
      </c>
      <c r="AF696" s="2">
        <v>46.979500000000002</v>
      </c>
      <c r="AG696" s="20">
        <v>3.69</v>
      </c>
      <c r="AH696" s="20">
        <v>3.7</v>
      </c>
      <c r="AI696" s="20">
        <v>100</v>
      </c>
      <c r="AJ696" s="20">
        <v>42.553899999999999</v>
      </c>
      <c r="AK696" s="18">
        <v>3.22</v>
      </c>
      <c r="AL696" s="18">
        <v>3.2</v>
      </c>
      <c r="AM696" s="18">
        <v>100</v>
      </c>
      <c r="AN696" s="18">
        <v>41.167099999999998</v>
      </c>
      <c r="AO696" s="2">
        <v>0.52</v>
      </c>
      <c r="AP696" s="2">
        <v>0.5</v>
      </c>
      <c r="AQ696" s="2">
        <v>100</v>
      </c>
      <c r="AR696" s="2">
        <v>1.3834</v>
      </c>
      <c r="AS696" s="2">
        <v>2.14</v>
      </c>
      <c r="AT696" s="2">
        <v>2.1</v>
      </c>
      <c r="AU696" s="2">
        <v>100</v>
      </c>
      <c r="AV696" s="2">
        <v>11.4803</v>
      </c>
      <c r="AW696" s="2">
        <v>3.44</v>
      </c>
      <c r="AX696" s="2">
        <v>3.4</v>
      </c>
      <c r="AY696" s="2">
        <v>100</v>
      </c>
      <c r="AZ696" s="2">
        <v>24.0593</v>
      </c>
      <c r="BA696" s="2">
        <v>5.0199999999999996</v>
      </c>
      <c r="BB696" s="2">
        <v>5</v>
      </c>
      <c r="BC696" s="2">
        <v>100</v>
      </c>
      <c r="BD696" s="2">
        <v>46.797899999999998</v>
      </c>
      <c r="BE696" s="4" t="str">
        <f t="shared" si="102"/>
        <v>NO APLICA</v>
      </c>
      <c r="BF696" s="4">
        <f t="shared" si="103"/>
        <v>3.0956000000000001</v>
      </c>
      <c r="BG696">
        <f t="shared" si="104"/>
        <v>0.52</v>
      </c>
      <c r="BH696">
        <f t="shared" si="105"/>
        <v>2.14</v>
      </c>
      <c r="BI696">
        <f t="shared" si="106"/>
        <v>5.0199999999999996</v>
      </c>
      <c r="BJ696">
        <f t="shared" si="107"/>
        <v>3.22</v>
      </c>
      <c r="BK696">
        <f t="shared" si="108"/>
        <v>3.69</v>
      </c>
      <c r="BL696">
        <f t="shared" si="109"/>
        <v>340.00000000005315</v>
      </c>
    </row>
    <row r="697" spans="1:64" x14ac:dyDescent="0.2">
      <c r="A697" s="1">
        <v>695</v>
      </c>
      <c r="B697" s="7" t="s">
        <v>6</v>
      </c>
      <c r="C697" s="3">
        <v>39946</v>
      </c>
      <c r="D697" s="4" t="s">
        <v>3</v>
      </c>
      <c r="E697" s="4" t="s">
        <v>166</v>
      </c>
      <c r="F697" s="5" t="str">
        <f t="shared" si="100"/>
        <v>W</v>
      </c>
      <c r="G697" s="6">
        <v>0.90972222222222221</v>
      </c>
      <c r="H697" s="6">
        <v>0.91041666666666676</v>
      </c>
      <c r="I697" s="85">
        <f t="shared" si="101"/>
        <v>1.0000000000001563</v>
      </c>
      <c r="J697" s="86">
        <f>I697*Segmentos!$D$7*(AH697%)*IF(ISNUMBER(AI697),AI697%,0)</f>
        <v>22000.000000003438</v>
      </c>
      <c r="K697" s="86">
        <f>I697*Segmentos!$D$7*(AL697%)*IF(ISNUMBER(AM697),AM697%,0)</f>
        <v>19200.000000003001</v>
      </c>
      <c r="L697" s="4"/>
      <c r="M697" s="2">
        <v>5.13</v>
      </c>
      <c r="N697" s="2">
        <v>5.0999999999999996</v>
      </c>
      <c r="O697" s="2">
        <v>100</v>
      </c>
      <c r="P697" s="2">
        <v>87.122500000000002</v>
      </c>
      <c r="Q697" s="2">
        <v>1.39</v>
      </c>
      <c r="R697" s="2">
        <v>1.4</v>
      </c>
      <c r="S697" s="2">
        <v>100</v>
      </c>
      <c r="T697" s="2">
        <v>3.9458000000000002</v>
      </c>
      <c r="U697" s="2">
        <v>4.6900000000000004</v>
      </c>
      <c r="V697" s="2">
        <v>4.7</v>
      </c>
      <c r="W697" s="2">
        <v>100</v>
      </c>
      <c r="X697" s="2">
        <v>16.7151</v>
      </c>
      <c r="Y697" s="2">
        <v>6.02</v>
      </c>
      <c r="Z697" s="2">
        <v>6</v>
      </c>
      <c r="AA697" s="2">
        <v>100</v>
      </c>
      <c r="AB697" s="2">
        <v>30.1812</v>
      </c>
      <c r="AC697" s="2">
        <v>6.51</v>
      </c>
      <c r="AD697" s="2">
        <v>6.5</v>
      </c>
      <c r="AE697" s="2">
        <v>100</v>
      </c>
      <c r="AF697" s="2">
        <v>36.2804</v>
      </c>
      <c r="AG697" s="20">
        <v>5.51</v>
      </c>
      <c r="AH697" s="20">
        <v>5.5</v>
      </c>
      <c r="AI697" s="20">
        <v>100</v>
      </c>
      <c r="AJ697" s="20">
        <v>44.402999999999999</v>
      </c>
      <c r="AK697" s="18">
        <v>4.78</v>
      </c>
      <c r="AL697" s="18">
        <v>4.8</v>
      </c>
      <c r="AM697" s="18">
        <v>100</v>
      </c>
      <c r="AN697" s="18">
        <v>42.719499999999996</v>
      </c>
      <c r="AO697" s="2">
        <v>5.89</v>
      </c>
      <c r="AP697" s="2">
        <v>5.9</v>
      </c>
      <c r="AQ697" s="2">
        <v>100</v>
      </c>
      <c r="AR697" s="2">
        <v>10.938700000000001</v>
      </c>
      <c r="AS697" s="2">
        <v>2.52</v>
      </c>
      <c r="AT697" s="2">
        <v>2.5</v>
      </c>
      <c r="AU697" s="2">
        <v>100</v>
      </c>
      <c r="AV697" s="2">
        <v>9.4319000000000006</v>
      </c>
      <c r="AW697" s="2">
        <v>6.05</v>
      </c>
      <c r="AX697" s="2">
        <v>6.1</v>
      </c>
      <c r="AY697" s="2">
        <v>100</v>
      </c>
      <c r="AZ697" s="2">
        <v>29.5687</v>
      </c>
      <c r="BA697" s="2">
        <v>5.72</v>
      </c>
      <c r="BB697" s="2">
        <v>5.7</v>
      </c>
      <c r="BC697" s="2">
        <v>100</v>
      </c>
      <c r="BD697" s="2">
        <v>37.183199999999999</v>
      </c>
      <c r="BE697" s="4" t="str">
        <f t="shared" si="102"/>
        <v>NO APLICA</v>
      </c>
      <c r="BF697" s="4">
        <f t="shared" si="103"/>
        <v>4.4263999999999992</v>
      </c>
      <c r="BG697">
        <f t="shared" si="104"/>
        <v>5.89</v>
      </c>
      <c r="BH697">
        <f t="shared" si="105"/>
        <v>2.52</v>
      </c>
      <c r="BI697">
        <f t="shared" si="106"/>
        <v>6.05</v>
      </c>
      <c r="BJ697">
        <f t="shared" si="107"/>
        <v>4.78</v>
      </c>
      <c r="BK697">
        <f t="shared" si="108"/>
        <v>5.51</v>
      </c>
      <c r="BL697">
        <f t="shared" si="109"/>
        <v>510.00000000007969</v>
      </c>
    </row>
    <row r="698" spans="1:64" x14ac:dyDescent="0.2">
      <c r="A698" s="1">
        <v>696</v>
      </c>
      <c r="B698" s="7" t="s">
        <v>31</v>
      </c>
      <c r="C698" s="3">
        <v>39946</v>
      </c>
      <c r="D698" s="4" t="s">
        <v>628</v>
      </c>
      <c r="E698" s="4" t="s">
        <v>166</v>
      </c>
      <c r="F698" s="5" t="str">
        <f t="shared" si="100"/>
        <v>W</v>
      </c>
      <c r="G698" s="6">
        <v>0.91180555555555554</v>
      </c>
      <c r="H698" s="6">
        <v>0.91527777777777775</v>
      </c>
      <c r="I698" s="85">
        <f t="shared" si="101"/>
        <v>4.9999999999999822</v>
      </c>
      <c r="J698" s="86">
        <f>I698*Segmentos!$D$7*(AH698%)*IF(ISNUMBER(AI698),AI698%,0)</f>
        <v>15695.999999999944</v>
      </c>
      <c r="K698" s="86">
        <f>I698*Segmentos!$D$7*(AL698%)*IF(ISNUMBER(AM698),AM698%,0)</f>
        <v>24779.999999999913</v>
      </c>
      <c r="L698" s="4"/>
      <c r="M698" s="2">
        <v>1.02</v>
      </c>
      <c r="N698" s="2">
        <v>1.7</v>
      </c>
      <c r="O698" s="2">
        <v>61.2</v>
      </c>
      <c r="P698" s="2">
        <v>90.645300000000006</v>
      </c>
      <c r="Q698" s="2">
        <v>0.04</v>
      </c>
      <c r="R698" s="2">
        <v>0.1</v>
      </c>
      <c r="S698" s="2">
        <v>40</v>
      </c>
      <c r="T698" s="2">
        <v>0.65439999999999998</v>
      </c>
      <c r="U698" s="2">
        <v>1</v>
      </c>
      <c r="V698" s="2">
        <v>1.1000000000000001</v>
      </c>
      <c r="W698" s="2">
        <v>89.7</v>
      </c>
      <c r="X698" s="2">
        <v>18.66</v>
      </c>
      <c r="Y698" s="2">
        <v>0.68</v>
      </c>
      <c r="Z698" s="2">
        <v>1.1000000000000001</v>
      </c>
      <c r="AA698" s="2">
        <v>60.2</v>
      </c>
      <c r="AB698" s="2">
        <v>17.844200000000001</v>
      </c>
      <c r="AC698" s="2">
        <v>1.84</v>
      </c>
      <c r="AD698" s="2">
        <v>3.3</v>
      </c>
      <c r="AE698" s="2">
        <v>55.7</v>
      </c>
      <c r="AF698" s="2">
        <v>53.486699999999999</v>
      </c>
      <c r="AG698" s="20">
        <v>0.79</v>
      </c>
      <c r="AH698" s="20">
        <v>1.2</v>
      </c>
      <c r="AI698" s="20">
        <v>65.400000000000006</v>
      </c>
      <c r="AJ698" s="20">
        <v>33.057200000000002</v>
      </c>
      <c r="AK698" s="18">
        <v>1.23</v>
      </c>
      <c r="AL698" s="18">
        <v>2.1</v>
      </c>
      <c r="AM698" s="18">
        <v>59</v>
      </c>
      <c r="AN698" s="18">
        <v>57.588000000000001</v>
      </c>
      <c r="AO698" s="2">
        <v>0.72</v>
      </c>
      <c r="AP698" s="2">
        <v>1.2</v>
      </c>
      <c r="AQ698" s="2">
        <v>57.7</v>
      </c>
      <c r="AR698" s="2">
        <v>6.9732000000000003</v>
      </c>
      <c r="AS698" s="2">
        <v>0.26</v>
      </c>
      <c r="AT698" s="2">
        <v>0.8</v>
      </c>
      <c r="AU698" s="2">
        <v>33.6</v>
      </c>
      <c r="AV698" s="2">
        <v>4.9950999999999999</v>
      </c>
      <c r="AW698" s="2">
        <v>1</v>
      </c>
      <c r="AX698" s="2">
        <v>1.3</v>
      </c>
      <c r="AY698" s="2">
        <v>76.900000000000006</v>
      </c>
      <c r="AZ698" s="2">
        <v>25.6325</v>
      </c>
      <c r="BA698" s="2">
        <v>1.56</v>
      </c>
      <c r="BB698" s="2">
        <v>2.6</v>
      </c>
      <c r="BC698" s="2">
        <v>60.4</v>
      </c>
      <c r="BD698" s="2">
        <v>53.044499999999999</v>
      </c>
      <c r="BE698" s="4" t="str">
        <f t="shared" si="102"/>
        <v>NO APLICA</v>
      </c>
      <c r="BF698" s="4">
        <f t="shared" si="103"/>
        <v>0.8548</v>
      </c>
      <c r="BG698">
        <f t="shared" si="104"/>
        <v>0.72</v>
      </c>
      <c r="BH698">
        <f t="shared" si="105"/>
        <v>0.26</v>
      </c>
      <c r="BI698">
        <f t="shared" si="106"/>
        <v>1.56</v>
      </c>
      <c r="BJ698">
        <f t="shared" si="107"/>
        <v>1.23</v>
      </c>
      <c r="BK698">
        <f t="shared" si="108"/>
        <v>0.79</v>
      </c>
      <c r="BL698">
        <f t="shared" si="109"/>
        <v>520.19999999999823</v>
      </c>
    </row>
    <row r="699" spans="1:64" x14ac:dyDescent="0.2">
      <c r="A699" s="1">
        <v>697</v>
      </c>
      <c r="B699" s="7" t="s">
        <v>42</v>
      </c>
      <c r="C699" s="3">
        <v>39946</v>
      </c>
      <c r="D699" s="4" t="s">
        <v>8</v>
      </c>
      <c r="E699" s="4" t="s">
        <v>174</v>
      </c>
      <c r="F699" s="5" t="str">
        <f t="shared" si="100"/>
        <v>W</v>
      </c>
      <c r="G699" s="6">
        <v>0.91874999999999996</v>
      </c>
      <c r="H699" s="6">
        <v>0.98055555555555562</v>
      </c>
      <c r="I699" s="85">
        <f t="shared" si="101"/>
        <v>89.000000000000171</v>
      </c>
      <c r="J699" s="86">
        <f>I699*Segmentos!$D$7*(AH699%)*IF(ISNUMBER(AI699),AI699%,0)</f>
        <v>1132080.0000000023</v>
      </c>
      <c r="K699" s="86">
        <f>I699*Segmentos!$D$7*(AL699%)*IF(ISNUMBER(AM699),AM699%,0)</f>
        <v>1447567.2000000027</v>
      </c>
      <c r="L699" s="4"/>
      <c r="M699" s="2">
        <v>3.65</v>
      </c>
      <c r="N699" s="2">
        <v>16</v>
      </c>
      <c r="O699" s="2">
        <v>22.7</v>
      </c>
      <c r="P699" s="2">
        <v>80.171599999999998</v>
      </c>
      <c r="Q699" s="2">
        <v>2.11</v>
      </c>
      <c r="R699" s="2">
        <v>10.9</v>
      </c>
      <c r="S699" s="2">
        <v>19.399999999999999</v>
      </c>
      <c r="T699" s="2">
        <v>7.7317999999999998</v>
      </c>
      <c r="U699" s="2">
        <v>3.21</v>
      </c>
      <c r="V699" s="2">
        <v>14.9</v>
      </c>
      <c r="W699" s="2">
        <v>21.6</v>
      </c>
      <c r="X699" s="2">
        <v>14.812099999999999</v>
      </c>
      <c r="Y699" s="2">
        <v>2.61</v>
      </c>
      <c r="Z699" s="2">
        <v>15.4</v>
      </c>
      <c r="AA699" s="2">
        <v>17</v>
      </c>
      <c r="AB699" s="2">
        <v>16.9406</v>
      </c>
      <c r="AC699" s="2">
        <v>5.64</v>
      </c>
      <c r="AD699" s="2">
        <v>20</v>
      </c>
      <c r="AE699" s="2">
        <v>28.2</v>
      </c>
      <c r="AF699" s="2">
        <v>40.687199999999997</v>
      </c>
      <c r="AG699" s="20">
        <v>3.17</v>
      </c>
      <c r="AH699" s="20">
        <v>15.9</v>
      </c>
      <c r="AI699" s="20">
        <v>20</v>
      </c>
      <c r="AJ699" s="20">
        <v>33.090200000000003</v>
      </c>
      <c r="AK699" s="18">
        <v>4.08</v>
      </c>
      <c r="AL699" s="18">
        <v>16.2</v>
      </c>
      <c r="AM699" s="18">
        <v>25.1</v>
      </c>
      <c r="AN699" s="18">
        <v>47.081299999999999</v>
      </c>
      <c r="AO699" s="2">
        <v>2.2999999999999998</v>
      </c>
      <c r="AP699" s="2">
        <v>11.9</v>
      </c>
      <c r="AQ699" s="2">
        <v>19.3</v>
      </c>
      <c r="AR699" s="2">
        <v>5.5209000000000001</v>
      </c>
      <c r="AS699" s="2">
        <v>2.72</v>
      </c>
      <c r="AT699" s="2">
        <v>11.5</v>
      </c>
      <c r="AU699" s="2">
        <v>23.6</v>
      </c>
      <c r="AV699" s="2">
        <v>13.1663</v>
      </c>
      <c r="AW699" s="2">
        <v>3.34</v>
      </c>
      <c r="AX699" s="2">
        <v>19</v>
      </c>
      <c r="AY699" s="2">
        <v>17.600000000000001</v>
      </c>
      <c r="AZ699" s="2">
        <v>21.1372</v>
      </c>
      <c r="BA699" s="2">
        <v>4.79</v>
      </c>
      <c r="BB699" s="2">
        <v>17.600000000000001</v>
      </c>
      <c r="BC699" s="2">
        <v>27.2</v>
      </c>
      <c r="BD699" s="2">
        <v>40.347200000000001</v>
      </c>
      <c r="BE699" s="4" t="str">
        <f t="shared" si="102"/>
        <v>ABURRIDO</v>
      </c>
      <c r="BF699" s="4">
        <f t="shared" si="103"/>
        <v>3.4981999999999998</v>
      </c>
      <c r="BG699">
        <f t="shared" si="104"/>
        <v>2.2999999999999998</v>
      </c>
      <c r="BH699">
        <f t="shared" si="105"/>
        <v>2.72</v>
      </c>
      <c r="BI699">
        <f t="shared" si="106"/>
        <v>4.79</v>
      </c>
      <c r="BJ699">
        <f t="shared" si="107"/>
        <v>4.08</v>
      </c>
      <c r="BK699">
        <f t="shared" si="108"/>
        <v>3.17</v>
      </c>
      <c r="BL699">
        <f t="shared" si="109"/>
        <v>32324.800000000061</v>
      </c>
    </row>
    <row r="700" spans="1:64" x14ac:dyDescent="0.2">
      <c r="A700" s="1">
        <v>698</v>
      </c>
      <c r="B700" s="7" t="s">
        <v>86</v>
      </c>
      <c r="C700" s="3">
        <v>39946</v>
      </c>
      <c r="D700" s="4" t="s">
        <v>17</v>
      </c>
      <c r="E700" s="4" t="s">
        <v>169</v>
      </c>
      <c r="F700" s="5" t="str">
        <f t="shared" si="100"/>
        <v>W</v>
      </c>
      <c r="G700" s="6">
        <v>0.91666666666666663</v>
      </c>
      <c r="H700" s="6">
        <v>0.95833333333333337</v>
      </c>
      <c r="I700" s="85">
        <f t="shared" si="101"/>
        <v>60.000000000000107</v>
      </c>
      <c r="J700" s="86">
        <f>I700*Segmentos!$D$7*(AH700%)*IF(ISNUMBER(AI700),AI700%,0)</f>
        <v>45144.00000000008</v>
      </c>
      <c r="K700" s="86">
        <f>I700*Segmentos!$D$7*(AL700%)*IF(ISNUMBER(AM700),AM700%,0)</f>
        <v>47952.000000000095</v>
      </c>
      <c r="L700" s="4"/>
      <c r="M700" s="2">
        <v>0.2</v>
      </c>
      <c r="N700" s="2">
        <v>1.4</v>
      </c>
      <c r="O700" s="2">
        <v>14.1</v>
      </c>
      <c r="P700" s="2">
        <v>61.549100000000003</v>
      </c>
      <c r="Q700" s="2">
        <v>0.01</v>
      </c>
      <c r="R700" s="2">
        <v>0.8</v>
      </c>
      <c r="S700" s="2">
        <v>1.7</v>
      </c>
      <c r="T700" s="2">
        <v>0.72460000000000002</v>
      </c>
      <c r="U700" s="2">
        <v>0</v>
      </c>
      <c r="V700" s="2">
        <v>0</v>
      </c>
      <c r="W700" s="8" t="s">
        <v>577</v>
      </c>
      <c r="X700" s="2">
        <v>0</v>
      </c>
      <c r="Y700" s="2">
        <v>0.31</v>
      </c>
      <c r="Z700" s="2">
        <v>0.8</v>
      </c>
      <c r="AA700" s="2">
        <v>41.1</v>
      </c>
      <c r="AB700" s="2">
        <v>28.7087</v>
      </c>
      <c r="AC700" s="2">
        <v>0.32</v>
      </c>
      <c r="AD700" s="2">
        <v>3.2</v>
      </c>
      <c r="AE700" s="2">
        <v>10</v>
      </c>
      <c r="AF700" s="2">
        <v>32.1158</v>
      </c>
      <c r="AG700" s="20">
        <v>0.19</v>
      </c>
      <c r="AH700" s="20">
        <v>1.9</v>
      </c>
      <c r="AI700" s="20">
        <v>9.9</v>
      </c>
      <c r="AJ700" s="20">
        <v>28.162500000000001</v>
      </c>
      <c r="AK700" s="18">
        <v>0.21</v>
      </c>
      <c r="AL700" s="18">
        <v>0.9</v>
      </c>
      <c r="AM700" s="18">
        <v>22.2</v>
      </c>
      <c r="AN700" s="18">
        <v>33.386699999999998</v>
      </c>
      <c r="AO700" s="2">
        <v>0.06</v>
      </c>
      <c r="AP700" s="2">
        <v>0.6</v>
      </c>
      <c r="AQ700" s="2">
        <v>10.3</v>
      </c>
      <c r="AR700" s="2">
        <v>1.9262999999999999</v>
      </c>
      <c r="AS700" s="2">
        <v>0.01</v>
      </c>
      <c r="AT700" s="2">
        <v>0.3</v>
      </c>
      <c r="AU700" s="2">
        <v>3.3</v>
      </c>
      <c r="AV700" s="2">
        <v>0.72</v>
      </c>
      <c r="AW700" s="2">
        <v>0.28999999999999998</v>
      </c>
      <c r="AX700" s="2">
        <v>1.6</v>
      </c>
      <c r="AY700" s="2">
        <v>17.899999999999999</v>
      </c>
      <c r="AZ700" s="2">
        <v>26.1065</v>
      </c>
      <c r="BA700" s="2">
        <v>0.28000000000000003</v>
      </c>
      <c r="BB700" s="2">
        <v>2.1</v>
      </c>
      <c r="BC700" s="2">
        <v>13.1</v>
      </c>
      <c r="BD700" s="2">
        <v>32.796300000000002</v>
      </c>
      <c r="BE700" s="4" t="str">
        <f t="shared" si="102"/>
        <v>ABURRIDO</v>
      </c>
      <c r="BF700" s="4">
        <f t="shared" si="103"/>
        <v>0.13740000000000002</v>
      </c>
      <c r="BG700">
        <f t="shared" si="104"/>
        <v>0.06</v>
      </c>
      <c r="BH700">
        <f t="shared" si="105"/>
        <v>0.01</v>
      </c>
      <c r="BI700">
        <f t="shared" si="106"/>
        <v>0.28999999999999998</v>
      </c>
      <c r="BJ700">
        <f t="shared" si="107"/>
        <v>0.21</v>
      </c>
      <c r="BK700">
        <f t="shared" si="108"/>
        <v>0.19</v>
      </c>
      <c r="BL700">
        <f t="shared" si="109"/>
        <v>1184.4000000000019</v>
      </c>
    </row>
    <row r="701" spans="1:64" x14ac:dyDescent="0.2">
      <c r="A701" s="1">
        <v>699</v>
      </c>
      <c r="B701" s="7" t="s">
        <v>14</v>
      </c>
      <c r="C701" s="3">
        <v>39946</v>
      </c>
      <c r="D701" s="4" t="s">
        <v>626</v>
      </c>
      <c r="E701" s="4" t="s">
        <v>163</v>
      </c>
      <c r="F701" s="5" t="str">
        <f t="shared" si="100"/>
        <v>W</v>
      </c>
      <c r="G701" s="6">
        <v>0.84861111111111109</v>
      </c>
      <c r="H701" s="6">
        <v>0.875</v>
      </c>
      <c r="I701" s="85">
        <f t="shared" si="101"/>
        <v>38.000000000000028</v>
      </c>
      <c r="J701" s="86">
        <f>I701*Segmentos!$D$7*(AH701%)*IF(ISNUMBER(AI701),AI701%,0)</f>
        <v>818702.40000000061</v>
      </c>
      <c r="K701" s="86">
        <f>I701*Segmentos!$D$7*(AL701%)*IF(ISNUMBER(AM701),AM701%,0)</f>
        <v>1286284.8000000007</v>
      </c>
      <c r="L701" s="4"/>
      <c r="M701" s="2">
        <v>7.01</v>
      </c>
      <c r="N701" s="2">
        <v>11.2</v>
      </c>
      <c r="O701" s="2">
        <v>62.3</v>
      </c>
      <c r="P701" s="2">
        <v>85.619600000000005</v>
      </c>
      <c r="Q701" s="2">
        <v>4.93</v>
      </c>
      <c r="R701" s="2">
        <v>8.3000000000000007</v>
      </c>
      <c r="S701" s="2">
        <v>59.5</v>
      </c>
      <c r="T701" s="2">
        <v>10.052199999999999</v>
      </c>
      <c r="U701" s="2">
        <v>6.44</v>
      </c>
      <c r="V701" s="2">
        <v>9.4</v>
      </c>
      <c r="W701" s="2">
        <v>68.8</v>
      </c>
      <c r="X701" s="2">
        <v>16.5016</v>
      </c>
      <c r="Y701" s="2">
        <v>5.57</v>
      </c>
      <c r="Z701" s="2">
        <v>10</v>
      </c>
      <c r="AA701" s="2">
        <v>55.7</v>
      </c>
      <c r="AB701" s="2">
        <v>20.1021</v>
      </c>
      <c r="AC701" s="2">
        <v>9.7200000000000006</v>
      </c>
      <c r="AD701" s="2">
        <v>15.1</v>
      </c>
      <c r="AE701" s="2">
        <v>64.5</v>
      </c>
      <c r="AF701" s="2">
        <v>38.963799999999999</v>
      </c>
      <c r="AG701" s="20">
        <v>5.41</v>
      </c>
      <c r="AH701" s="20">
        <v>9.4</v>
      </c>
      <c r="AI701" s="20">
        <v>57.3</v>
      </c>
      <c r="AJ701" s="20">
        <v>31.3581</v>
      </c>
      <c r="AK701" s="18">
        <v>8.4499999999999993</v>
      </c>
      <c r="AL701" s="18">
        <v>12.9</v>
      </c>
      <c r="AM701" s="18">
        <v>65.599999999999994</v>
      </c>
      <c r="AN701" s="18">
        <v>54.261499999999998</v>
      </c>
      <c r="AO701" s="2">
        <v>7.23</v>
      </c>
      <c r="AP701" s="2">
        <v>12.4</v>
      </c>
      <c r="AQ701" s="2">
        <v>58.1</v>
      </c>
      <c r="AR701" s="2">
        <v>9.6524000000000001</v>
      </c>
      <c r="AS701" s="2">
        <v>4.38</v>
      </c>
      <c r="AT701" s="2">
        <v>8.6999999999999993</v>
      </c>
      <c r="AU701" s="2">
        <v>50.4</v>
      </c>
      <c r="AV701" s="2">
        <v>11.795</v>
      </c>
      <c r="AW701" s="2">
        <v>7.39</v>
      </c>
      <c r="AX701" s="2">
        <v>11</v>
      </c>
      <c r="AY701" s="2">
        <v>67.3</v>
      </c>
      <c r="AZ701" s="2">
        <v>25.9526</v>
      </c>
      <c r="BA701" s="2">
        <v>8.17</v>
      </c>
      <c r="BB701" s="2">
        <v>12.6</v>
      </c>
      <c r="BC701" s="2">
        <v>64.900000000000006</v>
      </c>
      <c r="BD701" s="2">
        <v>38.219700000000003</v>
      </c>
      <c r="BE701" s="4" t="str">
        <f t="shared" si="102"/>
        <v>NO APLICA</v>
      </c>
      <c r="BF701" s="4">
        <f t="shared" si="103"/>
        <v>6.3727999999999998</v>
      </c>
      <c r="BG701">
        <f t="shared" si="104"/>
        <v>7.23</v>
      </c>
      <c r="BH701">
        <f t="shared" si="105"/>
        <v>4.38</v>
      </c>
      <c r="BI701">
        <f t="shared" si="106"/>
        <v>8.17</v>
      </c>
      <c r="BJ701">
        <f t="shared" si="107"/>
        <v>8.4499999999999993</v>
      </c>
      <c r="BK701">
        <f t="shared" si="108"/>
        <v>5.41</v>
      </c>
      <c r="BL701">
        <f t="shared" si="109"/>
        <v>26514.880000000019</v>
      </c>
    </row>
    <row r="702" spans="1:64" x14ac:dyDescent="0.2">
      <c r="A702" s="1">
        <v>700</v>
      </c>
      <c r="B702" s="7" t="s">
        <v>10</v>
      </c>
      <c r="C702" s="3">
        <v>39946</v>
      </c>
      <c r="D702" s="4" t="s">
        <v>8</v>
      </c>
      <c r="E702" s="4" t="s">
        <v>164</v>
      </c>
      <c r="F702" s="5" t="str">
        <f t="shared" si="100"/>
        <v>W</v>
      </c>
      <c r="G702" s="6">
        <v>0.87430555555555556</v>
      </c>
      <c r="H702" s="6">
        <v>0.91874999999999996</v>
      </c>
      <c r="I702" s="85">
        <f t="shared" si="101"/>
        <v>63.999999999999929</v>
      </c>
      <c r="J702" s="86">
        <f>I702*Segmentos!$D$7*(AH702%)*IF(ISNUMBER(AI702),AI702%,0)</f>
        <v>1150361.5999999982</v>
      </c>
      <c r="K702" s="86">
        <f>I702*Segmentos!$D$7*(AL702%)*IF(ISNUMBER(AM702),AM702%,0)</f>
        <v>1087231.9999999986</v>
      </c>
      <c r="L702" s="4"/>
      <c r="M702" s="2">
        <v>4.37</v>
      </c>
      <c r="N702" s="2">
        <v>15.9</v>
      </c>
      <c r="O702" s="2">
        <v>27.4</v>
      </c>
      <c r="P702" s="2">
        <v>87.402500000000003</v>
      </c>
      <c r="Q702" s="2">
        <v>1.23</v>
      </c>
      <c r="R702" s="2">
        <v>6.1</v>
      </c>
      <c r="S702" s="2">
        <v>20.3</v>
      </c>
      <c r="T702" s="2">
        <v>4.1134000000000004</v>
      </c>
      <c r="U702" s="2">
        <v>2.11</v>
      </c>
      <c r="V702" s="2">
        <v>9.1999999999999993</v>
      </c>
      <c r="W702" s="2">
        <v>22.9</v>
      </c>
      <c r="X702" s="2">
        <v>8.8268000000000004</v>
      </c>
      <c r="Y702" s="2">
        <v>3.62</v>
      </c>
      <c r="Z702" s="2">
        <v>16.399999999999999</v>
      </c>
      <c r="AA702" s="2">
        <v>22.1</v>
      </c>
      <c r="AB702" s="2">
        <v>21.388400000000001</v>
      </c>
      <c r="AC702" s="2">
        <v>8.09</v>
      </c>
      <c r="AD702" s="2">
        <v>24.9</v>
      </c>
      <c r="AE702" s="2">
        <v>32.5</v>
      </c>
      <c r="AF702" s="2">
        <v>53.073900000000002</v>
      </c>
      <c r="AG702" s="20">
        <v>4.5</v>
      </c>
      <c r="AH702" s="20">
        <v>16.399999999999999</v>
      </c>
      <c r="AI702" s="20">
        <v>27.4</v>
      </c>
      <c r="AJ702" s="20">
        <v>42.680100000000003</v>
      </c>
      <c r="AK702" s="18">
        <v>4.26</v>
      </c>
      <c r="AL702" s="18">
        <v>15.5</v>
      </c>
      <c r="AM702" s="18">
        <v>27.4</v>
      </c>
      <c r="AN702" s="18">
        <v>44.7224</v>
      </c>
      <c r="AO702" s="2">
        <v>2.2799999999999998</v>
      </c>
      <c r="AP702" s="2">
        <v>11.6</v>
      </c>
      <c r="AQ702" s="2">
        <v>19.600000000000001</v>
      </c>
      <c r="AR702" s="2">
        <v>4.9715999999999996</v>
      </c>
      <c r="AS702" s="2">
        <v>2.5</v>
      </c>
      <c r="AT702" s="2">
        <v>9.1</v>
      </c>
      <c r="AU702" s="2">
        <v>27.5</v>
      </c>
      <c r="AV702" s="2">
        <v>11.012600000000001</v>
      </c>
      <c r="AW702" s="2">
        <v>4.13</v>
      </c>
      <c r="AX702" s="2">
        <v>15</v>
      </c>
      <c r="AY702" s="2">
        <v>27.5</v>
      </c>
      <c r="AZ702" s="2">
        <v>23.718399999999999</v>
      </c>
      <c r="BA702" s="2">
        <v>6.23</v>
      </c>
      <c r="BB702" s="2">
        <v>21.9</v>
      </c>
      <c r="BC702" s="2">
        <v>28.5</v>
      </c>
      <c r="BD702" s="2">
        <v>47.7</v>
      </c>
      <c r="BE702" s="4" t="str">
        <f t="shared" si="102"/>
        <v>NO APLICA</v>
      </c>
      <c r="BF702" s="4">
        <f t="shared" si="103"/>
        <v>3.9682000000000004</v>
      </c>
      <c r="BG702">
        <f t="shared" si="104"/>
        <v>2.2799999999999998</v>
      </c>
      <c r="BH702">
        <f t="shared" si="105"/>
        <v>2.5</v>
      </c>
      <c r="BI702">
        <f t="shared" si="106"/>
        <v>6.23</v>
      </c>
      <c r="BJ702">
        <f t="shared" si="107"/>
        <v>4.26</v>
      </c>
      <c r="BK702">
        <f t="shared" si="108"/>
        <v>4.5</v>
      </c>
      <c r="BL702">
        <f t="shared" si="109"/>
        <v>27882.239999999969</v>
      </c>
    </row>
    <row r="703" spans="1:64" x14ac:dyDescent="0.2">
      <c r="A703" s="1">
        <v>701</v>
      </c>
      <c r="B703" s="7" t="s">
        <v>83</v>
      </c>
      <c r="C703" s="3">
        <v>39946</v>
      </c>
      <c r="D703" s="4" t="s">
        <v>629</v>
      </c>
      <c r="E703" s="4" t="s">
        <v>170</v>
      </c>
      <c r="F703" s="5" t="str">
        <f t="shared" si="100"/>
        <v>W</v>
      </c>
      <c r="G703" s="6">
        <v>0.875</v>
      </c>
      <c r="H703" s="6">
        <v>0.89097222222222217</v>
      </c>
      <c r="I703" s="85">
        <f t="shared" si="101"/>
        <v>22.999999999999918</v>
      </c>
      <c r="J703" s="86">
        <f>I703*Segmentos!$D$7*(AH703%)*IF(ISNUMBER(AI703),AI703%,0)</f>
        <v>24876.799999999916</v>
      </c>
      <c r="K703" s="86">
        <f>I703*Segmentos!$D$7*(AL703%)*IF(ISNUMBER(AM703),AM703%,0)</f>
        <v>47140.799999999821</v>
      </c>
      <c r="L703" s="4"/>
      <c r="M703" s="2">
        <v>0.4</v>
      </c>
      <c r="N703" s="2">
        <v>1.4</v>
      </c>
      <c r="O703" s="2">
        <v>29.6</v>
      </c>
      <c r="P703" s="2">
        <v>50.132399999999997</v>
      </c>
      <c r="Q703" s="2">
        <v>0.04</v>
      </c>
      <c r="R703" s="2">
        <v>0.7</v>
      </c>
      <c r="S703" s="2">
        <v>6.1</v>
      </c>
      <c r="T703" s="2">
        <v>0.89829999999999999</v>
      </c>
      <c r="U703" s="2">
        <v>0.75</v>
      </c>
      <c r="V703" s="2">
        <v>2</v>
      </c>
      <c r="W703" s="2">
        <v>38.1</v>
      </c>
      <c r="X703" s="2">
        <v>19.466999999999999</v>
      </c>
      <c r="Y703" s="2">
        <v>0.31</v>
      </c>
      <c r="Z703" s="2">
        <v>0.5</v>
      </c>
      <c r="AA703" s="2">
        <v>56.6</v>
      </c>
      <c r="AB703" s="2">
        <v>11.213100000000001</v>
      </c>
      <c r="AC703" s="2">
        <v>0.45</v>
      </c>
      <c r="AD703" s="2">
        <v>2.1</v>
      </c>
      <c r="AE703" s="2">
        <v>22.2</v>
      </c>
      <c r="AF703" s="2">
        <v>18.554099999999998</v>
      </c>
      <c r="AG703" s="20">
        <v>0.26</v>
      </c>
      <c r="AH703" s="20">
        <v>1.3</v>
      </c>
      <c r="AI703" s="20">
        <v>20.8</v>
      </c>
      <c r="AJ703" s="20">
        <v>15.630100000000001</v>
      </c>
      <c r="AK703" s="18">
        <v>0.53</v>
      </c>
      <c r="AL703" s="18">
        <v>1.4</v>
      </c>
      <c r="AM703" s="18">
        <v>36.6</v>
      </c>
      <c r="AN703" s="18">
        <v>34.502299999999998</v>
      </c>
      <c r="AO703" s="2">
        <v>0.17</v>
      </c>
      <c r="AP703" s="2">
        <v>0.4</v>
      </c>
      <c r="AQ703" s="2">
        <v>41.6</v>
      </c>
      <c r="AR703" s="2">
        <v>2.2536999999999998</v>
      </c>
      <c r="AS703" s="2">
        <v>0.36</v>
      </c>
      <c r="AT703" s="2">
        <v>1.8</v>
      </c>
      <c r="AU703" s="2">
        <v>19.899999999999999</v>
      </c>
      <c r="AV703" s="2">
        <v>9.9559999999999995</v>
      </c>
      <c r="AW703" s="2">
        <v>0.54</v>
      </c>
      <c r="AX703" s="2">
        <v>1.9</v>
      </c>
      <c r="AY703" s="2">
        <v>28.3</v>
      </c>
      <c r="AZ703" s="2">
        <v>19.345600000000001</v>
      </c>
      <c r="BA703" s="2">
        <v>0.39</v>
      </c>
      <c r="BB703" s="2">
        <v>1</v>
      </c>
      <c r="BC703" s="2">
        <v>40.9</v>
      </c>
      <c r="BD703" s="2">
        <v>18.577100000000002</v>
      </c>
      <c r="BE703" s="4" t="str">
        <f t="shared" si="102"/>
        <v>NO APLICA</v>
      </c>
      <c r="BF703" s="4">
        <f t="shared" si="103"/>
        <v>0.40739999999999998</v>
      </c>
      <c r="BG703">
        <f t="shared" si="104"/>
        <v>0.17</v>
      </c>
      <c r="BH703">
        <f t="shared" si="105"/>
        <v>0.36</v>
      </c>
      <c r="BI703">
        <f t="shared" si="106"/>
        <v>0.54</v>
      </c>
      <c r="BJ703">
        <f t="shared" si="107"/>
        <v>0.53</v>
      </c>
      <c r="BK703">
        <f t="shared" si="108"/>
        <v>0.26</v>
      </c>
      <c r="BL703">
        <f t="shared" si="109"/>
        <v>953.11999999999659</v>
      </c>
    </row>
    <row r="704" spans="1:64" x14ac:dyDescent="0.2">
      <c r="A704" s="1">
        <v>702</v>
      </c>
      <c r="B704" s="7" t="s">
        <v>23</v>
      </c>
      <c r="C704" s="3">
        <v>39946</v>
      </c>
      <c r="D704" s="4" t="s">
        <v>629</v>
      </c>
      <c r="E704" s="4" t="s">
        <v>170</v>
      </c>
      <c r="F704" s="5" t="str">
        <f t="shared" si="100"/>
        <v>W</v>
      </c>
      <c r="G704" s="6">
        <v>0.90208333333333324</v>
      </c>
      <c r="H704" s="6">
        <v>0.90694444444444444</v>
      </c>
      <c r="I704" s="85">
        <f t="shared" si="101"/>
        <v>7.000000000000135</v>
      </c>
      <c r="J704" s="86">
        <f>I704*Segmentos!$D$7*(AH704%)*IF(ISNUMBER(AI704),AI704%,0)</f>
        <v>7884.800000000153</v>
      </c>
      <c r="K704" s="86">
        <f>I704*Segmentos!$D$7*(AL704%)*IF(ISNUMBER(AM704),AM704%,0)</f>
        <v>21532.000000000418</v>
      </c>
      <c r="L704" s="4"/>
      <c r="M704" s="2">
        <v>0.55000000000000004</v>
      </c>
      <c r="N704" s="2">
        <v>0.7</v>
      </c>
      <c r="O704" s="2">
        <v>75.3</v>
      </c>
      <c r="P704" s="2">
        <v>51.142699999999998</v>
      </c>
      <c r="Q704" s="2">
        <v>0.65</v>
      </c>
      <c r="R704" s="2">
        <v>0.6</v>
      </c>
      <c r="S704" s="2">
        <v>100</v>
      </c>
      <c r="T704" s="2">
        <v>10.0442</v>
      </c>
      <c r="U704" s="2">
        <v>1.55</v>
      </c>
      <c r="V704" s="2">
        <v>1.9</v>
      </c>
      <c r="W704" s="2">
        <v>80.099999999999994</v>
      </c>
      <c r="X704" s="2">
        <v>30.237100000000002</v>
      </c>
      <c r="Y704" s="2">
        <v>0.27</v>
      </c>
      <c r="Z704" s="2">
        <v>0.6</v>
      </c>
      <c r="AA704" s="2">
        <v>48.5</v>
      </c>
      <c r="AB704" s="2">
        <v>7.4188000000000001</v>
      </c>
      <c r="AC704" s="2">
        <v>0.11</v>
      </c>
      <c r="AD704" s="2">
        <v>0.2</v>
      </c>
      <c r="AE704" s="2">
        <v>71.400000000000006</v>
      </c>
      <c r="AF704" s="2">
        <v>3.4426999999999999</v>
      </c>
      <c r="AG704" s="20">
        <v>0.27</v>
      </c>
      <c r="AH704" s="20">
        <v>0.4</v>
      </c>
      <c r="AI704" s="20">
        <v>70.400000000000006</v>
      </c>
      <c r="AJ704" s="20">
        <v>11.821400000000001</v>
      </c>
      <c r="AK704" s="18">
        <v>0.8</v>
      </c>
      <c r="AL704" s="18">
        <v>1</v>
      </c>
      <c r="AM704" s="18">
        <v>76.900000000000006</v>
      </c>
      <c r="AN704" s="18">
        <v>39.321300000000001</v>
      </c>
      <c r="AO704" s="2">
        <v>0.06</v>
      </c>
      <c r="AP704" s="2">
        <v>0.1</v>
      </c>
      <c r="AQ704" s="2">
        <v>71.400000000000006</v>
      </c>
      <c r="AR704" s="2">
        <v>0.59840000000000004</v>
      </c>
      <c r="AS704" s="2">
        <v>0.41</v>
      </c>
      <c r="AT704" s="2">
        <v>0.4</v>
      </c>
      <c r="AU704" s="2">
        <v>100</v>
      </c>
      <c r="AV704" s="2">
        <v>8.4526000000000003</v>
      </c>
      <c r="AW704" s="2">
        <v>0.79</v>
      </c>
      <c r="AX704" s="2">
        <v>1</v>
      </c>
      <c r="AY704" s="2">
        <v>82</v>
      </c>
      <c r="AZ704" s="2">
        <v>21.154</v>
      </c>
      <c r="BA704" s="2">
        <v>0.59</v>
      </c>
      <c r="BB704" s="2">
        <v>0.9</v>
      </c>
      <c r="BC704" s="2">
        <v>63.8</v>
      </c>
      <c r="BD704" s="2">
        <v>20.9377</v>
      </c>
      <c r="BE704" s="4" t="str">
        <f t="shared" si="102"/>
        <v>NO APLICA</v>
      </c>
      <c r="BF704" s="4">
        <f t="shared" si="103"/>
        <v>0.52460000000000007</v>
      </c>
      <c r="BG704">
        <f t="shared" si="104"/>
        <v>0.06</v>
      </c>
      <c r="BH704">
        <f t="shared" si="105"/>
        <v>0.41</v>
      </c>
      <c r="BI704">
        <f t="shared" si="106"/>
        <v>0.79</v>
      </c>
      <c r="BJ704">
        <f t="shared" si="107"/>
        <v>0.8</v>
      </c>
      <c r="BK704">
        <f t="shared" si="108"/>
        <v>0.27</v>
      </c>
      <c r="BL704">
        <f t="shared" si="109"/>
        <v>368.97000000000708</v>
      </c>
    </row>
    <row r="705" spans="1:64" x14ac:dyDescent="0.2">
      <c r="A705" s="1">
        <v>703</v>
      </c>
      <c r="B705" s="7" t="s">
        <v>25</v>
      </c>
      <c r="C705" s="3">
        <v>39946</v>
      </c>
      <c r="D705" s="4" t="s">
        <v>629</v>
      </c>
      <c r="E705" s="4" t="s">
        <v>171</v>
      </c>
      <c r="F705" s="5" t="str">
        <f t="shared" si="100"/>
        <v>W</v>
      </c>
      <c r="G705" s="6">
        <v>0.89722222222222225</v>
      </c>
      <c r="H705" s="6">
        <v>0.89930555555555547</v>
      </c>
      <c r="I705" s="85">
        <f t="shared" si="101"/>
        <v>2.9999999999998295</v>
      </c>
      <c r="J705" s="86">
        <f>I705*Segmentos!$D$7*(AH705%)*IF(ISNUMBER(AI705),AI705%,0)</f>
        <v>3185.999999999819</v>
      </c>
      <c r="K705" s="86">
        <f>I705*Segmentos!$D$7*(AL705%)*IF(ISNUMBER(AM705),AM705%,0)</f>
        <v>8879.9999999994961</v>
      </c>
      <c r="L705" s="4"/>
      <c r="M705" s="2">
        <v>0.54</v>
      </c>
      <c r="N705" s="2">
        <v>0.6</v>
      </c>
      <c r="O705" s="2">
        <v>91.4</v>
      </c>
      <c r="P705" s="2">
        <v>51.545900000000003</v>
      </c>
      <c r="Q705" s="2">
        <v>0.53</v>
      </c>
      <c r="R705" s="2">
        <v>0.5</v>
      </c>
      <c r="S705" s="2">
        <v>100</v>
      </c>
      <c r="T705" s="2">
        <v>8.4212000000000007</v>
      </c>
      <c r="U705" s="2">
        <v>1.31</v>
      </c>
      <c r="V705" s="2">
        <v>1.3</v>
      </c>
      <c r="W705" s="2">
        <v>98.5</v>
      </c>
      <c r="X705" s="2">
        <v>26.254799999999999</v>
      </c>
      <c r="Y705" s="2">
        <v>0.3</v>
      </c>
      <c r="Z705" s="2">
        <v>0.4</v>
      </c>
      <c r="AA705" s="2">
        <v>76.3</v>
      </c>
      <c r="AB705" s="2">
        <v>8.6015999999999995</v>
      </c>
      <c r="AC705" s="2">
        <v>0.26</v>
      </c>
      <c r="AD705" s="2">
        <v>0.3</v>
      </c>
      <c r="AE705" s="2">
        <v>82</v>
      </c>
      <c r="AF705" s="2">
        <v>8.2683999999999997</v>
      </c>
      <c r="AG705" s="20">
        <v>0.31</v>
      </c>
      <c r="AH705" s="20">
        <v>0.3</v>
      </c>
      <c r="AI705" s="20">
        <v>88.5</v>
      </c>
      <c r="AJ705" s="20">
        <v>13.9206</v>
      </c>
      <c r="AK705" s="18">
        <v>0.75</v>
      </c>
      <c r="AL705" s="18">
        <v>0.8</v>
      </c>
      <c r="AM705" s="18">
        <v>92.5</v>
      </c>
      <c r="AN705" s="18">
        <v>37.6252</v>
      </c>
      <c r="AO705" s="2">
        <v>0.15</v>
      </c>
      <c r="AP705" s="2">
        <v>0.2</v>
      </c>
      <c r="AQ705" s="2">
        <v>79.599999999999994</v>
      </c>
      <c r="AR705" s="2">
        <v>1.5538000000000001</v>
      </c>
      <c r="AS705" s="2">
        <v>0.47</v>
      </c>
      <c r="AT705" s="2">
        <v>0.5</v>
      </c>
      <c r="AU705" s="2">
        <v>100</v>
      </c>
      <c r="AV705" s="2">
        <v>9.9603000000000002</v>
      </c>
      <c r="AW705" s="2">
        <v>0.67</v>
      </c>
      <c r="AX705" s="2">
        <v>0.7</v>
      </c>
      <c r="AY705" s="2">
        <v>100</v>
      </c>
      <c r="AZ705" s="2">
        <v>18.4255</v>
      </c>
      <c r="BA705" s="2">
        <v>0.59</v>
      </c>
      <c r="BB705" s="2">
        <v>0.7</v>
      </c>
      <c r="BC705" s="2">
        <v>82.8</v>
      </c>
      <c r="BD705" s="2">
        <v>21.606200000000001</v>
      </c>
      <c r="BE705" s="4" t="str">
        <f t="shared" si="102"/>
        <v>NO APLICA</v>
      </c>
      <c r="BF705" s="4">
        <f t="shared" si="103"/>
        <v>0.51879999999999993</v>
      </c>
      <c r="BG705">
        <f t="shared" si="104"/>
        <v>0.15</v>
      </c>
      <c r="BH705">
        <f t="shared" si="105"/>
        <v>0.47</v>
      </c>
      <c r="BI705">
        <f t="shared" si="106"/>
        <v>0.67</v>
      </c>
      <c r="BJ705">
        <f t="shared" si="107"/>
        <v>0.75</v>
      </c>
      <c r="BK705">
        <f t="shared" si="108"/>
        <v>0.31</v>
      </c>
      <c r="BL705">
        <f t="shared" si="109"/>
        <v>164.51999999999066</v>
      </c>
    </row>
    <row r="706" spans="1:64" x14ac:dyDescent="0.2">
      <c r="A706" s="1">
        <v>704</v>
      </c>
      <c r="B706" s="7" t="s">
        <v>87</v>
      </c>
      <c r="C706" s="3">
        <v>39946</v>
      </c>
      <c r="D706" s="4" t="s">
        <v>628</v>
      </c>
      <c r="E706" s="4" t="s">
        <v>169</v>
      </c>
      <c r="F706" s="5" t="str">
        <f t="shared" si="100"/>
        <v>W</v>
      </c>
      <c r="G706" s="6">
        <v>0.84027777777777779</v>
      </c>
      <c r="H706" s="6">
        <v>0.87569444444444444</v>
      </c>
      <c r="I706" s="85">
        <f t="shared" si="101"/>
        <v>50.999999999999979</v>
      </c>
      <c r="J706" s="86">
        <f>I706*Segmentos!$D$7*(AH706%)*IF(ISNUMBER(AI706),AI706%,0)</f>
        <v>47327.999999999985</v>
      </c>
      <c r="K706" s="86">
        <f>I706*Segmentos!$D$7*(AL706%)*IF(ISNUMBER(AM706),AM706%,0)</f>
        <v>175949.99999999991</v>
      </c>
      <c r="L706" s="4"/>
      <c r="M706" s="2">
        <v>0.56000000000000005</v>
      </c>
      <c r="N706" s="2">
        <v>2.2999999999999998</v>
      </c>
      <c r="O706" s="2">
        <v>24.9</v>
      </c>
      <c r="P706" s="2">
        <v>82.164699999999996</v>
      </c>
      <c r="Q706" s="2">
        <v>0.01</v>
      </c>
      <c r="R706" s="2">
        <v>0.4</v>
      </c>
      <c r="S706" s="2">
        <v>2</v>
      </c>
      <c r="T706" s="2">
        <v>0.2014</v>
      </c>
      <c r="U706" s="2">
        <v>0.83</v>
      </c>
      <c r="V706" s="2">
        <v>1.9</v>
      </c>
      <c r="W706" s="2">
        <v>43.9</v>
      </c>
      <c r="X706" s="2">
        <v>25.290099999999999</v>
      </c>
      <c r="Y706" s="2">
        <v>0.74</v>
      </c>
      <c r="Z706" s="2">
        <v>3.1</v>
      </c>
      <c r="AA706" s="2">
        <v>23.6</v>
      </c>
      <c r="AB706" s="2">
        <v>31.713899999999999</v>
      </c>
      <c r="AC706" s="2">
        <v>0.52</v>
      </c>
      <c r="AD706" s="2">
        <v>2.7</v>
      </c>
      <c r="AE706" s="2">
        <v>19.600000000000001</v>
      </c>
      <c r="AF706" s="2">
        <v>24.959299999999999</v>
      </c>
      <c r="AG706" s="20">
        <v>0.23</v>
      </c>
      <c r="AH706" s="20">
        <v>2</v>
      </c>
      <c r="AI706" s="20">
        <v>11.6</v>
      </c>
      <c r="AJ706" s="20">
        <v>15.964600000000001</v>
      </c>
      <c r="AK706" s="18">
        <v>0.86</v>
      </c>
      <c r="AL706" s="18">
        <v>2.5</v>
      </c>
      <c r="AM706" s="18">
        <v>34.5</v>
      </c>
      <c r="AN706" s="18">
        <v>66.200100000000006</v>
      </c>
      <c r="AO706" s="2">
        <v>0.43</v>
      </c>
      <c r="AP706" s="2">
        <v>1.9</v>
      </c>
      <c r="AQ706" s="2">
        <v>22.9</v>
      </c>
      <c r="AR706" s="2">
        <v>6.8857999999999997</v>
      </c>
      <c r="AS706" s="2">
        <v>0.12</v>
      </c>
      <c r="AT706" s="2">
        <v>0.9</v>
      </c>
      <c r="AU706" s="2">
        <v>13.2</v>
      </c>
      <c r="AV706" s="2">
        <v>3.7888999999999999</v>
      </c>
      <c r="AW706" s="2">
        <v>0.62</v>
      </c>
      <c r="AX706" s="2">
        <v>2.5</v>
      </c>
      <c r="AY706" s="2">
        <v>24.9</v>
      </c>
      <c r="AZ706" s="2">
        <v>26.218299999999999</v>
      </c>
      <c r="BA706" s="2">
        <v>0.81</v>
      </c>
      <c r="BB706" s="2">
        <v>3</v>
      </c>
      <c r="BC706" s="2">
        <v>27.4</v>
      </c>
      <c r="BD706" s="2">
        <v>45.271700000000003</v>
      </c>
      <c r="BE706" s="4" t="str">
        <f t="shared" si="102"/>
        <v>NO APLICA</v>
      </c>
      <c r="BF706" s="4">
        <f t="shared" si="103"/>
        <v>0.4556</v>
      </c>
      <c r="BG706">
        <f t="shared" si="104"/>
        <v>0.43</v>
      </c>
      <c r="BH706">
        <f t="shared" si="105"/>
        <v>0.12</v>
      </c>
      <c r="BI706">
        <f t="shared" si="106"/>
        <v>0.81</v>
      </c>
      <c r="BJ706">
        <f t="shared" si="107"/>
        <v>0.86</v>
      </c>
      <c r="BK706">
        <f t="shared" si="108"/>
        <v>0.23</v>
      </c>
      <c r="BL706">
        <f t="shared" si="109"/>
        <v>2920.7699999999982</v>
      </c>
    </row>
    <row r="707" spans="1:64" x14ac:dyDescent="0.2">
      <c r="A707" s="1">
        <v>705</v>
      </c>
      <c r="B707" s="7" t="s">
        <v>32</v>
      </c>
      <c r="C707" s="3">
        <v>39946</v>
      </c>
      <c r="D707" s="4" t="s">
        <v>628</v>
      </c>
      <c r="E707" s="4" t="s">
        <v>164</v>
      </c>
      <c r="F707" s="5" t="str">
        <f t="shared" si="100"/>
        <v>W</v>
      </c>
      <c r="G707" s="6">
        <v>0.91527777777777775</v>
      </c>
      <c r="H707" s="6">
        <v>0.91736111111111107</v>
      </c>
      <c r="I707" s="85">
        <f t="shared" si="101"/>
        <v>2.9999999999999893</v>
      </c>
      <c r="J707" s="86">
        <f>I707*Segmentos!$D$7*(AH707%)*IF(ISNUMBER(AI707),AI707%,0)</f>
        <v>11827.199999999957</v>
      </c>
      <c r="K707" s="86">
        <f>I707*Segmentos!$D$7*(AL707%)*IF(ISNUMBER(AM707),AM707%,0)</f>
        <v>6998.399999999976</v>
      </c>
      <c r="L707" s="4"/>
      <c r="M707" s="2">
        <v>0.77</v>
      </c>
      <c r="N707" s="2">
        <v>1</v>
      </c>
      <c r="O707" s="2">
        <v>79.400000000000006</v>
      </c>
      <c r="P707" s="2">
        <v>95.522400000000005</v>
      </c>
      <c r="Q707" s="2">
        <v>0</v>
      </c>
      <c r="R707" s="2">
        <v>0</v>
      </c>
      <c r="S707" s="8" t="s">
        <v>577</v>
      </c>
      <c r="T707" s="2">
        <v>0</v>
      </c>
      <c r="U707" s="2">
        <v>0.43</v>
      </c>
      <c r="V707" s="2">
        <v>0.5</v>
      </c>
      <c r="W707" s="2">
        <v>86.9</v>
      </c>
      <c r="X707" s="2">
        <v>11.0962</v>
      </c>
      <c r="Y707" s="2">
        <v>0.32</v>
      </c>
      <c r="Z707" s="2">
        <v>0.3</v>
      </c>
      <c r="AA707" s="2">
        <v>91</v>
      </c>
      <c r="AB707" s="2">
        <v>11.629899999999999</v>
      </c>
      <c r="AC707" s="2">
        <v>1.78</v>
      </c>
      <c r="AD707" s="2">
        <v>2.2999999999999998</v>
      </c>
      <c r="AE707" s="2">
        <v>76.8</v>
      </c>
      <c r="AF707" s="2">
        <v>72.796300000000002</v>
      </c>
      <c r="AG707" s="20">
        <v>0.95</v>
      </c>
      <c r="AH707" s="20">
        <v>1.4</v>
      </c>
      <c r="AI707" s="20">
        <v>70.400000000000006</v>
      </c>
      <c r="AJ707" s="20">
        <v>56.1496</v>
      </c>
      <c r="AK707" s="18">
        <v>0.6</v>
      </c>
      <c r="AL707" s="18">
        <v>0.6</v>
      </c>
      <c r="AM707" s="18">
        <v>97.2</v>
      </c>
      <c r="AN707" s="18">
        <v>39.372799999999998</v>
      </c>
      <c r="AO707" s="2">
        <v>0.81</v>
      </c>
      <c r="AP707" s="2">
        <v>1</v>
      </c>
      <c r="AQ707" s="2">
        <v>77</v>
      </c>
      <c r="AR707" s="2">
        <v>10.9513</v>
      </c>
      <c r="AS707" s="2">
        <v>0</v>
      </c>
      <c r="AT707" s="2">
        <v>0</v>
      </c>
      <c r="AU707" s="8" t="s">
        <v>577</v>
      </c>
      <c r="AV707" s="2">
        <v>0</v>
      </c>
      <c r="AW707" s="2">
        <v>1.07</v>
      </c>
      <c r="AX707" s="2">
        <v>1.5</v>
      </c>
      <c r="AY707" s="2">
        <v>71.099999999999994</v>
      </c>
      <c r="AZ707" s="2">
        <v>38.322400000000002</v>
      </c>
      <c r="BA707" s="2">
        <v>0.97</v>
      </c>
      <c r="BB707" s="2">
        <v>1.1000000000000001</v>
      </c>
      <c r="BC707" s="2">
        <v>88.6</v>
      </c>
      <c r="BD707" s="2">
        <v>46.248699999999999</v>
      </c>
      <c r="BE707" s="4" t="str">
        <f t="shared" si="102"/>
        <v>NO APLICA</v>
      </c>
      <c r="BF707" s="4">
        <f t="shared" si="103"/>
        <v>0.54999999999999993</v>
      </c>
      <c r="BG707">
        <f t="shared" si="104"/>
        <v>0.81</v>
      </c>
      <c r="BH707">
        <f t="shared" si="105"/>
        <v>0</v>
      </c>
      <c r="BI707">
        <f t="shared" si="106"/>
        <v>1.07</v>
      </c>
      <c r="BJ707">
        <f t="shared" si="107"/>
        <v>0.6</v>
      </c>
      <c r="BK707">
        <f t="shared" si="108"/>
        <v>0.95</v>
      </c>
      <c r="BL707">
        <f t="shared" si="109"/>
        <v>238.19999999999916</v>
      </c>
    </row>
    <row r="708" spans="1:64" x14ac:dyDescent="0.2">
      <c r="A708" s="1">
        <v>706</v>
      </c>
      <c r="B708" s="7" t="s">
        <v>19</v>
      </c>
      <c r="C708" s="3">
        <v>39946</v>
      </c>
      <c r="D708" s="4" t="s">
        <v>17</v>
      </c>
      <c r="E708" s="4" t="s">
        <v>166</v>
      </c>
      <c r="F708" s="5" t="str">
        <f t="shared" ref="F708:F771" si="110">CONCATENATE(IF(WEEKDAY(C708)=1,"D",""),IF(WEEKDAY(C708)=2,"L",""),IF(WEEKDAY(C708)=3,"M",""),IF(WEEKDAY(C708)=4,"W",""),IF(WEEKDAY(C708)=5,"J",""),IF(WEEKDAY(C708)=6,"V",""),IF(WEEKDAY(C708)=7,"S",""))</f>
        <v>W</v>
      </c>
      <c r="G708" s="6">
        <v>0.91527777777777775</v>
      </c>
      <c r="H708" s="6">
        <v>0.91666666666666663</v>
      </c>
      <c r="I708" s="85">
        <f t="shared" ref="I708:I771" si="111">IF(H708&gt;=G708,(H708-G708)*24*60,("24:00:00"-G708+H708)*24*60)</f>
        <v>1.9999999999999929</v>
      </c>
      <c r="J708" s="86">
        <f>I708*Segmentos!$D$7*(AH708%)*IF(ISNUMBER(AI708),AI708%,0)</f>
        <v>3999.9999999999859</v>
      </c>
      <c r="K708" s="86">
        <f>I708*Segmentos!$D$7*(AL708%)*IF(ISNUMBER(AM708),AM708%,0)</f>
        <v>1599.9999999999945</v>
      </c>
      <c r="L708" s="4"/>
      <c r="M708" s="2">
        <v>0.33</v>
      </c>
      <c r="N708" s="2">
        <v>0.6</v>
      </c>
      <c r="O708" s="2">
        <v>57.9</v>
      </c>
      <c r="P708" s="2">
        <v>72.822299999999998</v>
      </c>
      <c r="Q708" s="2">
        <v>0</v>
      </c>
      <c r="R708" s="2">
        <v>0</v>
      </c>
      <c r="S708" s="8" t="s">
        <v>577</v>
      </c>
      <c r="T708" s="2">
        <v>0</v>
      </c>
      <c r="U708" s="2">
        <v>0</v>
      </c>
      <c r="V708" s="2">
        <v>0</v>
      </c>
      <c r="W708" s="8" t="s">
        <v>577</v>
      </c>
      <c r="X708" s="2">
        <v>0</v>
      </c>
      <c r="Y708" s="2">
        <v>0.31</v>
      </c>
      <c r="Z708" s="2">
        <v>0.3</v>
      </c>
      <c r="AA708" s="2">
        <v>100</v>
      </c>
      <c r="AB708" s="2">
        <v>19.799499999999998</v>
      </c>
      <c r="AC708" s="2">
        <v>0.74</v>
      </c>
      <c r="AD708" s="2">
        <v>1.5</v>
      </c>
      <c r="AE708" s="2">
        <v>50</v>
      </c>
      <c r="AF708" s="2">
        <v>53.022799999999997</v>
      </c>
      <c r="AG708" s="20">
        <v>0.51</v>
      </c>
      <c r="AH708" s="20">
        <v>1</v>
      </c>
      <c r="AI708" s="20">
        <v>50</v>
      </c>
      <c r="AJ708" s="20">
        <v>53.022799999999997</v>
      </c>
      <c r="AK708" s="18">
        <v>0.17</v>
      </c>
      <c r="AL708" s="18">
        <v>0.2</v>
      </c>
      <c r="AM708" s="18">
        <v>100</v>
      </c>
      <c r="AN708" s="18">
        <v>19.799499999999998</v>
      </c>
      <c r="AO708" s="2">
        <v>0.05</v>
      </c>
      <c r="AP708" s="2">
        <v>0.1</v>
      </c>
      <c r="AQ708" s="2">
        <v>50</v>
      </c>
      <c r="AR708" s="2">
        <v>1.1499999999999999</v>
      </c>
      <c r="AS708" s="2">
        <v>0</v>
      </c>
      <c r="AT708" s="2">
        <v>0</v>
      </c>
      <c r="AU708" s="8" t="s">
        <v>577</v>
      </c>
      <c r="AV708" s="2">
        <v>0</v>
      </c>
      <c r="AW708" s="2">
        <v>0.33</v>
      </c>
      <c r="AX708" s="2">
        <v>0.7</v>
      </c>
      <c r="AY708" s="2">
        <v>50</v>
      </c>
      <c r="AZ708" s="2">
        <v>20.528400000000001</v>
      </c>
      <c r="BA708" s="2">
        <v>0.61</v>
      </c>
      <c r="BB708" s="2">
        <v>1</v>
      </c>
      <c r="BC708" s="2">
        <v>62</v>
      </c>
      <c r="BD708" s="2">
        <v>51.143900000000002</v>
      </c>
      <c r="BE708" s="4" t="str">
        <f t="shared" ref="BE708:BE771" si="112">IF(OR(E708="NOTICIERO",E708="INFORMATIVO"),"NO APLICA",IF(I708&lt;60,"NO APLICA",IF(M708&lt;6,"ABURRIDO",IF(O708&lt;25,"ABURRIDO","ENTRETENIDO"))))</f>
        <v>NO APLICA</v>
      </c>
      <c r="BF708" s="4">
        <f t="shared" ref="BF708:BF771" si="113">SUMPRODUCT($BG$2:$BK$2,BG708:BK708)/5</f>
        <v>0.2492</v>
      </c>
      <c r="BG708">
        <f t="shared" ref="BG708:BG771" si="114">AO708</f>
        <v>0.05</v>
      </c>
      <c r="BH708">
        <f t="shared" ref="BH708:BH771" si="115">AS708</f>
        <v>0</v>
      </c>
      <c r="BI708">
        <f t="shared" ref="BI708:BI771" si="116">MAX(AW708,BA708)</f>
        <v>0.61</v>
      </c>
      <c r="BJ708">
        <f t="shared" ref="BJ708:BJ771" si="117">AK708</f>
        <v>0.17</v>
      </c>
      <c r="BK708">
        <f t="shared" ref="BK708:BK771" si="118">AG708</f>
        <v>0.51</v>
      </c>
      <c r="BL708">
        <f t="shared" ref="BL708:BL771" si="119">IFERROR((I708*N708*O708),0)</f>
        <v>69.479999999999748</v>
      </c>
    </row>
    <row r="709" spans="1:64" x14ac:dyDescent="0.2">
      <c r="A709" s="1">
        <v>707</v>
      </c>
      <c r="B709" s="7" t="s">
        <v>2</v>
      </c>
      <c r="C709" s="3">
        <v>39946</v>
      </c>
      <c r="D709" s="4" t="s">
        <v>627</v>
      </c>
      <c r="E709" s="4" t="s">
        <v>164</v>
      </c>
      <c r="F709" s="5" t="str">
        <f t="shared" si="110"/>
        <v>W</v>
      </c>
      <c r="G709" s="6">
        <v>0.8833333333333333</v>
      </c>
      <c r="H709" s="6">
        <v>0.9277777777777777</v>
      </c>
      <c r="I709" s="85">
        <f t="shared" si="111"/>
        <v>63.999999999999929</v>
      </c>
      <c r="J709" s="86">
        <f>I709*Segmentos!$D$7*(AH709%)*IF(ISNUMBER(AI709),AI709%,0)</f>
        <v>1234534.3999999985</v>
      </c>
      <c r="K709" s="86">
        <f>I709*Segmentos!$D$7*(AL709%)*IF(ISNUMBER(AM709),AM709%,0)</f>
        <v>1806335.9999999979</v>
      </c>
      <c r="L709" s="4"/>
      <c r="M709" s="2">
        <v>5.99</v>
      </c>
      <c r="N709" s="2">
        <v>19.399999999999999</v>
      </c>
      <c r="O709" s="2">
        <v>31</v>
      </c>
      <c r="P709" s="2">
        <v>78.347499999999997</v>
      </c>
      <c r="Q709" s="2">
        <v>3.78</v>
      </c>
      <c r="R709" s="2">
        <v>12.8</v>
      </c>
      <c r="S709" s="2">
        <v>29.5</v>
      </c>
      <c r="T709" s="2">
        <v>8.2439999999999998</v>
      </c>
      <c r="U709" s="2">
        <v>4.1100000000000003</v>
      </c>
      <c r="V709" s="2">
        <v>15.4</v>
      </c>
      <c r="W709" s="2">
        <v>26.7</v>
      </c>
      <c r="X709" s="2">
        <v>11.266500000000001</v>
      </c>
      <c r="Y709" s="2">
        <v>6.65</v>
      </c>
      <c r="Z709" s="2">
        <v>21</v>
      </c>
      <c r="AA709" s="2">
        <v>31.6</v>
      </c>
      <c r="AB709" s="2">
        <v>25.671700000000001</v>
      </c>
      <c r="AC709" s="2">
        <v>7.73</v>
      </c>
      <c r="AD709" s="2">
        <v>23.7</v>
      </c>
      <c r="AE709" s="2">
        <v>32.6</v>
      </c>
      <c r="AF709" s="2">
        <v>33.165399999999998</v>
      </c>
      <c r="AG709" s="20">
        <v>4.82</v>
      </c>
      <c r="AH709" s="20">
        <v>17.600000000000001</v>
      </c>
      <c r="AI709" s="20">
        <v>27.4</v>
      </c>
      <c r="AJ709" s="20">
        <v>29.906300000000002</v>
      </c>
      <c r="AK709" s="18">
        <v>7.05</v>
      </c>
      <c r="AL709" s="18">
        <v>21</v>
      </c>
      <c r="AM709" s="18">
        <v>33.6</v>
      </c>
      <c r="AN709" s="18">
        <v>48.441200000000002</v>
      </c>
      <c r="AO709" s="2">
        <v>5.27</v>
      </c>
      <c r="AP709" s="2">
        <v>17.5</v>
      </c>
      <c r="AQ709" s="2">
        <v>30.1</v>
      </c>
      <c r="AR709" s="2">
        <v>7.5212000000000003</v>
      </c>
      <c r="AS709" s="2">
        <v>7.05</v>
      </c>
      <c r="AT709" s="2">
        <v>15.6</v>
      </c>
      <c r="AU709" s="2">
        <v>45.2</v>
      </c>
      <c r="AV709" s="2">
        <v>20.284700000000001</v>
      </c>
      <c r="AW709" s="2">
        <v>5.18</v>
      </c>
      <c r="AX709" s="2">
        <v>21.9</v>
      </c>
      <c r="AY709" s="2">
        <v>23.7</v>
      </c>
      <c r="AZ709" s="2">
        <v>19.471299999999999</v>
      </c>
      <c r="BA709" s="2">
        <v>6.21</v>
      </c>
      <c r="BB709" s="2">
        <v>20.2</v>
      </c>
      <c r="BC709" s="2">
        <v>30.8</v>
      </c>
      <c r="BD709" s="2">
        <v>31.0703</v>
      </c>
      <c r="BE709" s="4" t="str">
        <f t="shared" si="112"/>
        <v>NO APLICA</v>
      </c>
      <c r="BF709" s="4">
        <f t="shared" si="113"/>
        <v>6.4415999999999993</v>
      </c>
      <c r="BG709">
        <f t="shared" si="114"/>
        <v>5.27</v>
      </c>
      <c r="BH709">
        <f t="shared" si="115"/>
        <v>7.05</v>
      </c>
      <c r="BI709">
        <f t="shared" si="116"/>
        <v>6.21</v>
      </c>
      <c r="BJ709">
        <f t="shared" si="117"/>
        <v>7.05</v>
      </c>
      <c r="BK709">
        <f t="shared" si="118"/>
        <v>4.82</v>
      </c>
      <c r="BL709">
        <f t="shared" si="119"/>
        <v>38489.599999999955</v>
      </c>
    </row>
    <row r="710" spans="1:64" x14ac:dyDescent="0.2">
      <c r="A710" s="1">
        <v>708</v>
      </c>
      <c r="B710" s="7" t="s">
        <v>16</v>
      </c>
      <c r="C710" s="3">
        <v>39946</v>
      </c>
      <c r="D710" s="4" t="s">
        <v>626</v>
      </c>
      <c r="E710" s="4" t="s">
        <v>166</v>
      </c>
      <c r="F710" s="5" t="str">
        <f t="shared" si="110"/>
        <v>W</v>
      </c>
      <c r="G710" s="6">
        <v>0.91388888888888886</v>
      </c>
      <c r="H710" s="6">
        <v>0.91736111111111107</v>
      </c>
      <c r="I710" s="85">
        <f t="shared" si="111"/>
        <v>4.9999999999999822</v>
      </c>
      <c r="J710" s="86">
        <f>I710*Segmentos!$D$7*(AH710%)*IF(ISNUMBER(AI710),AI710%,0)</f>
        <v>163215.99999999939</v>
      </c>
      <c r="K710" s="86">
        <f>I710*Segmentos!$D$7*(AL710%)*IF(ISNUMBER(AM710),AM710%,0)</f>
        <v>225939.99999999921</v>
      </c>
      <c r="L710" s="4"/>
      <c r="M710" s="2">
        <v>9.81</v>
      </c>
      <c r="N710" s="2">
        <v>11.6</v>
      </c>
      <c r="O710" s="2">
        <v>84.4</v>
      </c>
      <c r="P710" s="2">
        <v>86.418400000000005</v>
      </c>
      <c r="Q710" s="2">
        <v>5.56</v>
      </c>
      <c r="R710" s="2">
        <v>7.3</v>
      </c>
      <c r="S710" s="2">
        <v>76.099999999999994</v>
      </c>
      <c r="T710" s="2">
        <v>8.1743000000000006</v>
      </c>
      <c r="U710" s="2">
        <v>6.81</v>
      </c>
      <c r="V710" s="2">
        <v>8.8000000000000007</v>
      </c>
      <c r="W710" s="2">
        <v>77.099999999999994</v>
      </c>
      <c r="X710" s="2">
        <v>12.5876</v>
      </c>
      <c r="Y710" s="2">
        <v>7.77</v>
      </c>
      <c r="Z710" s="2">
        <v>9.8000000000000007</v>
      </c>
      <c r="AA710" s="2">
        <v>79.400000000000006</v>
      </c>
      <c r="AB710" s="2">
        <v>20.223199999999999</v>
      </c>
      <c r="AC710" s="2">
        <v>15.71</v>
      </c>
      <c r="AD710" s="2">
        <v>17.2</v>
      </c>
      <c r="AE710" s="2">
        <v>91.1</v>
      </c>
      <c r="AF710" s="2">
        <v>45.433399999999999</v>
      </c>
      <c r="AG710" s="20">
        <v>8.19</v>
      </c>
      <c r="AH710" s="20">
        <v>10.1</v>
      </c>
      <c r="AI710" s="20">
        <v>80.8</v>
      </c>
      <c r="AJ710" s="20">
        <v>34.236800000000002</v>
      </c>
      <c r="AK710" s="18">
        <v>11.27</v>
      </c>
      <c r="AL710" s="18">
        <v>13</v>
      </c>
      <c r="AM710" s="18">
        <v>86.9</v>
      </c>
      <c r="AN710" s="18">
        <v>52.181600000000003</v>
      </c>
      <c r="AO710" s="2">
        <v>10.64</v>
      </c>
      <c r="AP710" s="2">
        <v>12.8</v>
      </c>
      <c r="AQ710" s="2">
        <v>83.4</v>
      </c>
      <c r="AR710" s="2">
        <v>10.241300000000001</v>
      </c>
      <c r="AS710" s="2">
        <v>7.3</v>
      </c>
      <c r="AT710" s="2">
        <v>9.5</v>
      </c>
      <c r="AU710" s="2">
        <v>77.099999999999994</v>
      </c>
      <c r="AV710" s="2">
        <v>14.160399999999999</v>
      </c>
      <c r="AW710" s="2">
        <v>9.3800000000000008</v>
      </c>
      <c r="AX710" s="2">
        <v>10.8</v>
      </c>
      <c r="AY710" s="2">
        <v>86.5</v>
      </c>
      <c r="AZ710" s="2">
        <v>23.766400000000001</v>
      </c>
      <c r="BA710" s="2">
        <v>11.34</v>
      </c>
      <c r="BB710" s="2">
        <v>13.1</v>
      </c>
      <c r="BC710" s="2">
        <v>86.3</v>
      </c>
      <c r="BD710" s="2">
        <v>38.250300000000003</v>
      </c>
      <c r="BE710" s="4" t="str">
        <f t="shared" si="112"/>
        <v>NO APLICA</v>
      </c>
      <c r="BF710" s="4">
        <f t="shared" si="113"/>
        <v>9.3936000000000011</v>
      </c>
      <c r="BG710">
        <f t="shared" si="114"/>
        <v>10.64</v>
      </c>
      <c r="BH710">
        <f t="shared" si="115"/>
        <v>7.3</v>
      </c>
      <c r="BI710">
        <f t="shared" si="116"/>
        <v>11.34</v>
      </c>
      <c r="BJ710">
        <f t="shared" si="117"/>
        <v>11.27</v>
      </c>
      <c r="BK710">
        <f t="shared" si="118"/>
        <v>8.19</v>
      </c>
      <c r="BL710">
        <f t="shared" si="119"/>
        <v>4895.1999999999825</v>
      </c>
    </row>
    <row r="711" spans="1:64" x14ac:dyDescent="0.2">
      <c r="A711" s="1">
        <v>709</v>
      </c>
      <c r="B711" s="7" t="s">
        <v>22</v>
      </c>
      <c r="C711" s="3">
        <v>39946</v>
      </c>
      <c r="D711" s="4" t="s">
        <v>629</v>
      </c>
      <c r="E711" s="4" t="s">
        <v>164</v>
      </c>
      <c r="F711" s="5" t="str">
        <f t="shared" si="110"/>
        <v>W</v>
      </c>
      <c r="G711" s="6">
        <v>0.83125000000000004</v>
      </c>
      <c r="H711" s="6">
        <v>0.87430555555555556</v>
      </c>
      <c r="I711" s="85">
        <f t="shared" si="111"/>
        <v>61.999999999999943</v>
      </c>
      <c r="J711" s="86">
        <f>I711*Segmentos!$D$7*(AH711%)*IF(ISNUMBER(AI711),AI711%,0)</f>
        <v>499719.99999999953</v>
      </c>
      <c r="K711" s="86">
        <f>I711*Segmentos!$D$7*(AL711%)*IF(ISNUMBER(AM711),AM711%,0)</f>
        <v>386731.19999999966</v>
      </c>
      <c r="L711" s="4"/>
      <c r="M711" s="2">
        <v>1.77</v>
      </c>
      <c r="N711" s="2">
        <v>5.3</v>
      </c>
      <c r="O711" s="2">
        <v>33.200000000000003</v>
      </c>
      <c r="P711" s="2">
        <v>97.903800000000004</v>
      </c>
      <c r="Q711" s="2">
        <v>0.13</v>
      </c>
      <c r="R711" s="2">
        <v>1.4</v>
      </c>
      <c r="S711" s="2">
        <v>9.4</v>
      </c>
      <c r="T711" s="2">
        <v>1.1774</v>
      </c>
      <c r="U711" s="2">
        <v>0.85</v>
      </c>
      <c r="V711" s="2">
        <v>1.9</v>
      </c>
      <c r="W711" s="2">
        <v>43.9</v>
      </c>
      <c r="X711" s="2">
        <v>9.8617000000000008</v>
      </c>
      <c r="Y711" s="2">
        <v>0.92</v>
      </c>
      <c r="Z711" s="2">
        <v>4.7</v>
      </c>
      <c r="AA711" s="2">
        <v>19.600000000000001</v>
      </c>
      <c r="AB711" s="2">
        <v>14.9329</v>
      </c>
      <c r="AC711" s="2">
        <v>3.97</v>
      </c>
      <c r="AD711" s="2">
        <v>10.199999999999999</v>
      </c>
      <c r="AE711" s="2">
        <v>39.1</v>
      </c>
      <c r="AF711" s="2">
        <v>71.931799999999996</v>
      </c>
      <c r="AG711" s="20">
        <v>2.02</v>
      </c>
      <c r="AH711" s="20">
        <v>6.2</v>
      </c>
      <c r="AI711" s="20">
        <v>32.5</v>
      </c>
      <c r="AJ711" s="20">
        <v>52.815100000000001</v>
      </c>
      <c r="AK711" s="18">
        <v>1.55</v>
      </c>
      <c r="AL711" s="18">
        <v>4.5999999999999996</v>
      </c>
      <c r="AM711" s="18">
        <v>33.9</v>
      </c>
      <c r="AN711" s="18">
        <v>45.088700000000003</v>
      </c>
      <c r="AO711" s="2">
        <v>1.03</v>
      </c>
      <c r="AP711" s="2">
        <v>3.3</v>
      </c>
      <c r="AQ711" s="2">
        <v>30.9</v>
      </c>
      <c r="AR711" s="2">
        <v>6.1947999999999999</v>
      </c>
      <c r="AS711" s="2">
        <v>1.59</v>
      </c>
      <c r="AT711" s="2">
        <v>4.3</v>
      </c>
      <c r="AU711" s="2">
        <v>37.299999999999997</v>
      </c>
      <c r="AV711" s="2">
        <v>19.3536</v>
      </c>
      <c r="AW711" s="2">
        <v>2.3199999999999998</v>
      </c>
      <c r="AX711" s="2">
        <v>5.8</v>
      </c>
      <c r="AY711" s="2">
        <v>40.1</v>
      </c>
      <c r="AZ711" s="2">
        <v>36.885899999999999</v>
      </c>
      <c r="BA711" s="2">
        <v>1.68</v>
      </c>
      <c r="BB711" s="2">
        <v>6.2</v>
      </c>
      <c r="BC711" s="2">
        <v>27</v>
      </c>
      <c r="BD711" s="2">
        <v>35.469499999999996</v>
      </c>
      <c r="BE711" s="4" t="str">
        <f t="shared" si="112"/>
        <v>NO APLICA</v>
      </c>
      <c r="BF711" s="4">
        <f t="shared" si="113"/>
        <v>1.7826</v>
      </c>
      <c r="BG711">
        <f t="shared" si="114"/>
        <v>1.03</v>
      </c>
      <c r="BH711">
        <f t="shared" si="115"/>
        <v>1.59</v>
      </c>
      <c r="BI711">
        <f t="shared" si="116"/>
        <v>2.3199999999999998</v>
      </c>
      <c r="BJ711">
        <f t="shared" si="117"/>
        <v>1.55</v>
      </c>
      <c r="BK711">
        <f t="shared" si="118"/>
        <v>2.02</v>
      </c>
      <c r="BL711">
        <f t="shared" si="119"/>
        <v>10909.51999999999</v>
      </c>
    </row>
    <row r="712" spans="1:64" x14ac:dyDescent="0.2">
      <c r="A712" s="1">
        <v>710</v>
      </c>
      <c r="B712" s="7" t="s">
        <v>24</v>
      </c>
      <c r="C712" s="3">
        <v>39946</v>
      </c>
      <c r="D712" s="4" t="s">
        <v>629</v>
      </c>
      <c r="E712" s="4" t="s">
        <v>170</v>
      </c>
      <c r="F712" s="5" t="str">
        <f t="shared" si="110"/>
        <v>W</v>
      </c>
      <c r="G712" s="6">
        <v>0.90138888888888891</v>
      </c>
      <c r="H712" s="6">
        <v>0.90833333333333333</v>
      </c>
      <c r="I712" s="85">
        <f t="shared" si="111"/>
        <v>9.9999999999999645</v>
      </c>
      <c r="J712" s="86">
        <f>I712*Segmentos!$D$7*(AH712%)*IF(ISNUMBER(AI712),AI712%,0)</f>
        <v>7219.9999999999736</v>
      </c>
      <c r="K712" s="86">
        <f>I712*Segmentos!$D$7*(AL712%)*IF(ISNUMBER(AM712),AM712%,0)</f>
        <v>27059.999999999905</v>
      </c>
      <c r="L712" s="4"/>
      <c r="M712" s="2">
        <v>0.46</v>
      </c>
      <c r="N712" s="2">
        <v>0.8</v>
      </c>
      <c r="O712" s="2">
        <v>54.1</v>
      </c>
      <c r="P712" s="2">
        <v>39.486800000000002</v>
      </c>
      <c r="Q712" s="2">
        <v>0.57999999999999996</v>
      </c>
      <c r="R712" s="2">
        <v>1.6</v>
      </c>
      <c r="S712" s="2">
        <v>36.4</v>
      </c>
      <c r="T712" s="2">
        <v>8.2861999999999991</v>
      </c>
      <c r="U712" s="2">
        <v>1.25</v>
      </c>
      <c r="V712" s="2">
        <v>1.6</v>
      </c>
      <c r="W712" s="2">
        <v>76.2</v>
      </c>
      <c r="X712" s="2">
        <v>22.691500000000001</v>
      </c>
      <c r="Y712" s="2">
        <v>0.3</v>
      </c>
      <c r="Z712" s="2">
        <v>0.4</v>
      </c>
      <c r="AA712" s="2">
        <v>67</v>
      </c>
      <c r="AB712" s="2">
        <v>7.5949</v>
      </c>
      <c r="AC712" s="2">
        <v>0.03</v>
      </c>
      <c r="AD712" s="2">
        <v>0.3</v>
      </c>
      <c r="AE712" s="2">
        <v>10</v>
      </c>
      <c r="AF712" s="2">
        <v>0.9143</v>
      </c>
      <c r="AG712" s="20">
        <v>0.19</v>
      </c>
      <c r="AH712" s="20">
        <v>0.5</v>
      </c>
      <c r="AI712" s="20">
        <v>36.1</v>
      </c>
      <c r="AJ712" s="20">
        <v>7.7694000000000001</v>
      </c>
      <c r="AK712" s="18">
        <v>0.7</v>
      </c>
      <c r="AL712" s="18">
        <v>1.1000000000000001</v>
      </c>
      <c r="AM712" s="18">
        <v>61.5</v>
      </c>
      <c r="AN712" s="18">
        <v>31.717400000000001</v>
      </c>
      <c r="AO712" s="2">
        <v>0.02</v>
      </c>
      <c r="AP712" s="2">
        <v>0.2</v>
      </c>
      <c r="AQ712" s="2">
        <v>10</v>
      </c>
      <c r="AR712" s="2">
        <v>0.1555</v>
      </c>
      <c r="AS712" s="2">
        <v>0.57999999999999996</v>
      </c>
      <c r="AT712" s="2">
        <v>0.8</v>
      </c>
      <c r="AU712" s="2">
        <v>73.900000000000006</v>
      </c>
      <c r="AV712" s="2">
        <v>11.123100000000001</v>
      </c>
      <c r="AW712" s="2">
        <v>0.67</v>
      </c>
      <c r="AX712" s="2">
        <v>1</v>
      </c>
      <c r="AY712" s="2">
        <v>70.400000000000006</v>
      </c>
      <c r="AZ712" s="2">
        <v>16.7424</v>
      </c>
      <c r="BA712" s="2">
        <v>0.35</v>
      </c>
      <c r="BB712" s="2">
        <v>1</v>
      </c>
      <c r="BC712" s="2">
        <v>35.1</v>
      </c>
      <c r="BD712" s="2">
        <v>11.4658</v>
      </c>
      <c r="BE712" s="4" t="str">
        <f t="shared" si="112"/>
        <v>NO APLICA</v>
      </c>
      <c r="BF712" s="4">
        <f t="shared" si="113"/>
        <v>0.53420000000000001</v>
      </c>
      <c r="BG712">
        <f t="shared" si="114"/>
        <v>0.02</v>
      </c>
      <c r="BH712">
        <f t="shared" si="115"/>
        <v>0.57999999999999996</v>
      </c>
      <c r="BI712">
        <f t="shared" si="116"/>
        <v>0.67</v>
      </c>
      <c r="BJ712">
        <f t="shared" si="117"/>
        <v>0.7</v>
      </c>
      <c r="BK712">
        <f t="shared" si="118"/>
        <v>0.19</v>
      </c>
      <c r="BL712">
        <f t="shared" si="119"/>
        <v>432.79999999999848</v>
      </c>
    </row>
    <row r="713" spans="1:64" x14ac:dyDescent="0.2">
      <c r="A713" s="1">
        <v>711</v>
      </c>
      <c r="B713" s="7" t="s">
        <v>4</v>
      </c>
      <c r="C713" s="3">
        <v>39946</v>
      </c>
      <c r="D713" s="4" t="s">
        <v>3</v>
      </c>
      <c r="E713" s="4" t="s">
        <v>165</v>
      </c>
      <c r="F713" s="5" t="str">
        <f t="shared" si="110"/>
        <v>W</v>
      </c>
      <c r="G713" s="6">
        <v>0.78194444444444444</v>
      </c>
      <c r="H713" s="6">
        <v>0.87430555555555556</v>
      </c>
      <c r="I713" s="85">
        <f t="shared" si="111"/>
        <v>133</v>
      </c>
      <c r="J713" s="86">
        <f>I713*Segmentos!$D$7*(AH713%)*IF(ISNUMBER(AI713),AI713%,0)</f>
        <v>759589.6</v>
      </c>
      <c r="K713" s="86">
        <f>I713*Segmentos!$D$7*(AL713%)*IF(ISNUMBER(AM713),AM713%,0)</f>
        <v>2244295.2000000002</v>
      </c>
      <c r="L713" s="4"/>
      <c r="M713" s="2">
        <v>2.9</v>
      </c>
      <c r="N713" s="2">
        <v>13.9</v>
      </c>
      <c r="O713" s="2">
        <v>20.8</v>
      </c>
      <c r="P713" s="2">
        <v>64.076099999999997</v>
      </c>
      <c r="Q713" s="2">
        <v>4.38</v>
      </c>
      <c r="R713" s="2">
        <v>15.6</v>
      </c>
      <c r="S713" s="2">
        <v>28.1</v>
      </c>
      <c r="T713" s="2">
        <v>16.156700000000001</v>
      </c>
      <c r="U713" s="2">
        <v>2.57</v>
      </c>
      <c r="V713" s="2">
        <v>16</v>
      </c>
      <c r="W713" s="2">
        <v>16.100000000000001</v>
      </c>
      <c r="X713" s="2">
        <v>11.9444</v>
      </c>
      <c r="Y713" s="2">
        <v>3.51</v>
      </c>
      <c r="Z713" s="2">
        <v>14.2</v>
      </c>
      <c r="AA713" s="2">
        <v>24.8</v>
      </c>
      <c r="AB713" s="2">
        <v>22.932099999999998</v>
      </c>
      <c r="AC713" s="2">
        <v>1.8</v>
      </c>
      <c r="AD713" s="2">
        <v>11.5</v>
      </c>
      <c r="AE713" s="2">
        <v>15.6</v>
      </c>
      <c r="AF713" s="2">
        <v>13.0428</v>
      </c>
      <c r="AG713" s="20">
        <v>1.43</v>
      </c>
      <c r="AH713" s="20">
        <v>11.8</v>
      </c>
      <c r="AI713" s="20">
        <v>12.1</v>
      </c>
      <c r="AJ713" s="20">
        <v>15.006399999999999</v>
      </c>
      <c r="AK713" s="18">
        <v>4.22</v>
      </c>
      <c r="AL713" s="18">
        <v>15.8</v>
      </c>
      <c r="AM713" s="18">
        <v>26.7</v>
      </c>
      <c r="AN713" s="18">
        <v>49.069600000000001</v>
      </c>
      <c r="AO713" s="2">
        <v>2.4700000000000002</v>
      </c>
      <c r="AP713" s="2">
        <v>12.4</v>
      </c>
      <c r="AQ713" s="2">
        <v>19.899999999999999</v>
      </c>
      <c r="AR713" s="2">
        <v>5.9756999999999998</v>
      </c>
      <c r="AS713" s="2">
        <v>2.79</v>
      </c>
      <c r="AT713" s="2">
        <v>13.4</v>
      </c>
      <c r="AU713" s="2">
        <v>20.9</v>
      </c>
      <c r="AV713" s="2">
        <v>13.6235</v>
      </c>
      <c r="AW713" s="2">
        <v>2.1</v>
      </c>
      <c r="AX713" s="2">
        <v>14</v>
      </c>
      <c r="AY713" s="2">
        <v>15</v>
      </c>
      <c r="AZ713" s="2">
        <v>13.355499999999999</v>
      </c>
      <c r="BA713" s="2">
        <v>3.67</v>
      </c>
      <c r="BB713" s="2">
        <v>14.6</v>
      </c>
      <c r="BC713" s="2">
        <v>25.2</v>
      </c>
      <c r="BD713" s="2">
        <v>31.121300000000002</v>
      </c>
      <c r="BE713" s="4" t="str">
        <f t="shared" si="112"/>
        <v>ABURRIDO</v>
      </c>
      <c r="BF713" s="4">
        <f t="shared" si="113"/>
        <v>3.0848</v>
      </c>
      <c r="BG713">
        <f t="shared" si="114"/>
        <v>2.4700000000000002</v>
      </c>
      <c r="BH713">
        <f t="shared" si="115"/>
        <v>2.79</v>
      </c>
      <c r="BI713">
        <f t="shared" si="116"/>
        <v>3.67</v>
      </c>
      <c r="BJ713">
        <f t="shared" si="117"/>
        <v>4.22</v>
      </c>
      <c r="BK713">
        <f t="shared" si="118"/>
        <v>1.43</v>
      </c>
      <c r="BL713">
        <f t="shared" si="119"/>
        <v>38452.959999999999</v>
      </c>
    </row>
    <row r="714" spans="1:64" x14ac:dyDescent="0.2">
      <c r="A714" s="1">
        <v>712</v>
      </c>
      <c r="B714" s="7" t="s">
        <v>15</v>
      </c>
      <c r="C714" s="3">
        <v>39947</v>
      </c>
      <c r="D714" s="4" t="s">
        <v>626</v>
      </c>
      <c r="E714" s="4" t="s">
        <v>164</v>
      </c>
      <c r="F714" s="5" t="str">
        <f t="shared" si="110"/>
        <v>J</v>
      </c>
      <c r="G714" s="6">
        <v>0.875</v>
      </c>
      <c r="H714" s="6">
        <v>0.91388888888888886</v>
      </c>
      <c r="I714" s="85">
        <f t="shared" si="111"/>
        <v>55.999999999999957</v>
      </c>
      <c r="J714" s="86">
        <f>I714*Segmentos!$D$7*(AH714%)*IF(ISNUMBER(AI714),AI714%,0)</f>
        <v>1456223.9999999988</v>
      </c>
      <c r="K714" s="86">
        <f>I714*Segmentos!$D$7*(AL714%)*IF(ISNUMBER(AM714),AM714%,0)</f>
        <v>2559670.3999999976</v>
      </c>
      <c r="L714" s="4"/>
      <c r="M714" s="2">
        <v>9.1</v>
      </c>
      <c r="N714" s="2">
        <v>19.899999999999999</v>
      </c>
      <c r="O714" s="2">
        <v>45.8</v>
      </c>
      <c r="P714" s="2">
        <v>86.672600000000003</v>
      </c>
      <c r="Q714" s="2">
        <v>3.16</v>
      </c>
      <c r="R714" s="2">
        <v>9.6</v>
      </c>
      <c r="S714" s="2">
        <v>32.799999999999997</v>
      </c>
      <c r="T714" s="2">
        <v>5.0224000000000002</v>
      </c>
      <c r="U714" s="2">
        <v>6.31</v>
      </c>
      <c r="V714" s="2">
        <v>16.600000000000001</v>
      </c>
      <c r="W714" s="2">
        <v>38.1</v>
      </c>
      <c r="X714" s="2">
        <v>12.6144</v>
      </c>
      <c r="Y714" s="2">
        <v>8.3000000000000007</v>
      </c>
      <c r="Z714" s="2">
        <v>20.7</v>
      </c>
      <c r="AA714" s="2">
        <v>40</v>
      </c>
      <c r="AB714" s="2">
        <v>23.359100000000002</v>
      </c>
      <c r="AC714" s="2">
        <v>14.6</v>
      </c>
      <c r="AD714" s="2">
        <v>26.4</v>
      </c>
      <c r="AE714" s="2">
        <v>55.4</v>
      </c>
      <c r="AF714" s="2">
        <v>45.676699999999997</v>
      </c>
      <c r="AG714" s="20">
        <v>6.5</v>
      </c>
      <c r="AH714" s="20">
        <v>16.5</v>
      </c>
      <c r="AI714" s="20">
        <v>39.4</v>
      </c>
      <c r="AJ714" s="20">
        <v>29.3658</v>
      </c>
      <c r="AK714" s="18">
        <v>11.44</v>
      </c>
      <c r="AL714" s="18">
        <v>22.9</v>
      </c>
      <c r="AM714" s="18">
        <v>49.9</v>
      </c>
      <c r="AN714" s="18">
        <v>57.306800000000003</v>
      </c>
      <c r="AO714" s="2">
        <v>8.7899999999999991</v>
      </c>
      <c r="AP714" s="2">
        <v>20.2</v>
      </c>
      <c r="AQ714" s="2">
        <v>43.5</v>
      </c>
      <c r="AR714" s="2">
        <v>9.1491000000000007</v>
      </c>
      <c r="AS714" s="2">
        <v>7.26</v>
      </c>
      <c r="AT714" s="2">
        <v>16.399999999999999</v>
      </c>
      <c r="AU714" s="2">
        <v>44.2</v>
      </c>
      <c r="AV714" s="2">
        <v>15.2296</v>
      </c>
      <c r="AW714" s="2">
        <v>7.79</v>
      </c>
      <c r="AX714" s="2">
        <v>17.600000000000001</v>
      </c>
      <c r="AY714" s="2">
        <v>44.2</v>
      </c>
      <c r="AZ714" s="2">
        <v>21.33</v>
      </c>
      <c r="BA714" s="2">
        <v>11.23</v>
      </c>
      <c r="BB714" s="2">
        <v>23.4</v>
      </c>
      <c r="BC714" s="2">
        <v>47.9</v>
      </c>
      <c r="BD714" s="2">
        <v>40.963900000000002</v>
      </c>
      <c r="BE714" s="4" t="str">
        <f t="shared" si="112"/>
        <v>NO APLICA</v>
      </c>
      <c r="BF714" s="4">
        <f t="shared" si="113"/>
        <v>9.0447999999999986</v>
      </c>
      <c r="BG714">
        <f t="shared" si="114"/>
        <v>8.7899999999999991</v>
      </c>
      <c r="BH714">
        <f t="shared" si="115"/>
        <v>7.26</v>
      </c>
      <c r="BI714">
        <f t="shared" si="116"/>
        <v>11.23</v>
      </c>
      <c r="BJ714">
        <f t="shared" si="117"/>
        <v>11.44</v>
      </c>
      <c r="BK714">
        <f t="shared" si="118"/>
        <v>6.5</v>
      </c>
      <c r="BL714">
        <f t="shared" si="119"/>
        <v>51039.51999999996</v>
      </c>
    </row>
    <row r="715" spans="1:64" x14ac:dyDescent="0.2">
      <c r="A715" s="1">
        <v>713</v>
      </c>
      <c r="B715" s="7" t="s">
        <v>5</v>
      </c>
      <c r="C715" s="3">
        <v>39947</v>
      </c>
      <c r="D715" s="4" t="s">
        <v>3</v>
      </c>
      <c r="E715" s="4" t="s">
        <v>164</v>
      </c>
      <c r="F715" s="5" t="str">
        <f t="shared" si="110"/>
        <v>J</v>
      </c>
      <c r="G715" s="6">
        <v>0.87430555555555556</v>
      </c>
      <c r="H715" s="6">
        <v>0.91736111111111107</v>
      </c>
      <c r="I715" s="85">
        <f t="shared" si="111"/>
        <v>61.999999999999943</v>
      </c>
      <c r="J715" s="86">
        <f>I715*Segmentos!$D$7*(AH715%)*IF(ISNUMBER(AI715),AI715%,0)</f>
        <v>1418212.7999999986</v>
      </c>
      <c r="K715" s="86">
        <f>I715*Segmentos!$D$7*(AL715%)*IF(ISNUMBER(AM715),AM715%,0)</f>
        <v>1665443.9999999986</v>
      </c>
      <c r="L715" s="4"/>
      <c r="M715" s="2">
        <v>6.25</v>
      </c>
      <c r="N715" s="2">
        <v>16.399999999999999</v>
      </c>
      <c r="O715" s="2">
        <v>38.200000000000003</v>
      </c>
      <c r="P715" s="2">
        <v>84.876599999999996</v>
      </c>
      <c r="Q715" s="2">
        <v>4.12</v>
      </c>
      <c r="R715" s="2">
        <v>10.6</v>
      </c>
      <c r="S715" s="2">
        <v>38.799999999999997</v>
      </c>
      <c r="T715" s="2">
        <v>9.3417999999999992</v>
      </c>
      <c r="U715" s="2">
        <v>5.6</v>
      </c>
      <c r="V715" s="2">
        <v>14.6</v>
      </c>
      <c r="W715" s="2">
        <v>38.200000000000003</v>
      </c>
      <c r="X715" s="2">
        <v>15.931800000000001</v>
      </c>
      <c r="Y715" s="2">
        <v>7.56</v>
      </c>
      <c r="Z715" s="2">
        <v>18.2</v>
      </c>
      <c r="AA715" s="2">
        <v>41.6</v>
      </c>
      <c r="AB715" s="2">
        <v>30.3139</v>
      </c>
      <c r="AC715" s="2">
        <v>6.57</v>
      </c>
      <c r="AD715" s="2">
        <v>18.8</v>
      </c>
      <c r="AE715" s="2">
        <v>35</v>
      </c>
      <c r="AF715" s="2">
        <v>29.289100000000001</v>
      </c>
      <c r="AG715" s="20">
        <v>5.73</v>
      </c>
      <c r="AH715" s="20">
        <v>16.2</v>
      </c>
      <c r="AI715" s="20">
        <v>35.299999999999997</v>
      </c>
      <c r="AJ715" s="20">
        <v>36.887500000000003</v>
      </c>
      <c r="AK715" s="18">
        <v>6.72</v>
      </c>
      <c r="AL715" s="18">
        <v>16.5</v>
      </c>
      <c r="AM715" s="18">
        <v>40.700000000000003</v>
      </c>
      <c r="AN715" s="18">
        <v>47.989100000000001</v>
      </c>
      <c r="AO715" s="2">
        <v>2.85</v>
      </c>
      <c r="AP715" s="2">
        <v>13.3</v>
      </c>
      <c r="AQ715" s="2">
        <v>21.4</v>
      </c>
      <c r="AR715" s="2">
        <v>4.2332999999999998</v>
      </c>
      <c r="AS715" s="2">
        <v>4.72</v>
      </c>
      <c r="AT715" s="2">
        <v>13.9</v>
      </c>
      <c r="AU715" s="2">
        <v>33.9</v>
      </c>
      <c r="AV715" s="2">
        <v>14.1106</v>
      </c>
      <c r="AW715" s="2">
        <v>7.26</v>
      </c>
      <c r="AX715" s="2">
        <v>15.7</v>
      </c>
      <c r="AY715" s="2">
        <v>46.3</v>
      </c>
      <c r="AZ715" s="2">
        <v>28.345700000000001</v>
      </c>
      <c r="BA715" s="2">
        <v>7.34</v>
      </c>
      <c r="BB715" s="2">
        <v>19.2</v>
      </c>
      <c r="BC715" s="2">
        <v>38.200000000000003</v>
      </c>
      <c r="BD715" s="2">
        <v>38.186900000000001</v>
      </c>
      <c r="BE715" s="4" t="str">
        <f t="shared" si="112"/>
        <v>NO APLICA</v>
      </c>
      <c r="BF715" s="4">
        <f t="shared" si="113"/>
        <v>5.6398000000000001</v>
      </c>
      <c r="BG715">
        <f t="shared" si="114"/>
        <v>2.85</v>
      </c>
      <c r="BH715">
        <f t="shared" si="115"/>
        <v>4.72</v>
      </c>
      <c r="BI715">
        <f t="shared" si="116"/>
        <v>7.34</v>
      </c>
      <c r="BJ715">
        <f t="shared" si="117"/>
        <v>6.72</v>
      </c>
      <c r="BK715">
        <f t="shared" si="118"/>
        <v>5.73</v>
      </c>
      <c r="BL715">
        <f t="shared" si="119"/>
        <v>38841.759999999966</v>
      </c>
    </row>
    <row r="716" spans="1:64" x14ac:dyDescent="0.2">
      <c r="A716" s="1">
        <v>714</v>
      </c>
      <c r="B716" s="7" t="s">
        <v>18</v>
      </c>
      <c r="C716" s="3">
        <v>39947</v>
      </c>
      <c r="D716" s="4" t="s">
        <v>17</v>
      </c>
      <c r="E716" s="4" t="s">
        <v>168</v>
      </c>
      <c r="F716" s="5" t="str">
        <f t="shared" si="110"/>
        <v>J</v>
      </c>
      <c r="G716" s="6">
        <v>0.8340277777777777</v>
      </c>
      <c r="H716" s="6">
        <v>0.91527777777777775</v>
      </c>
      <c r="I716" s="85">
        <f t="shared" si="111"/>
        <v>117.00000000000006</v>
      </c>
      <c r="J716" s="86">
        <f>I716*Segmentos!$D$7*(AH716%)*IF(ISNUMBER(AI716),AI716%,0)</f>
        <v>290908.80000000022</v>
      </c>
      <c r="K716" s="86">
        <f>I716*Segmentos!$D$7*(AL716%)*IF(ISNUMBER(AM716),AM716%,0)</f>
        <v>102211.20000000004</v>
      </c>
      <c r="L716" s="4" t="s">
        <v>278</v>
      </c>
      <c r="M716" s="2">
        <v>0.4</v>
      </c>
      <c r="N716" s="2">
        <v>3.2</v>
      </c>
      <c r="O716" s="2">
        <v>12.7</v>
      </c>
      <c r="P716" s="2">
        <v>97.581199999999995</v>
      </c>
      <c r="Q716" s="2">
        <v>0</v>
      </c>
      <c r="R716" s="2">
        <v>0</v>
      </c>
      <c r="S716" s="8" t="s">
        <v>577</v>
      </c>
      <c r="T716" s="2">
        <v>0</v>
      </c>
      <c r="U716" s="2">
        <v>0.09</v>
      </c>
      <c r="V716" s="2">
        <v>1.1000000000000001</v>
      </c>
      <c r="W716" s="2">
        <v>8.6</v>
      </c>
      <c r="X716" s="2">
        <v>4.7891000000000004</v>
      </c>
      <c r="Y716" s="2">
        <v>0.28000000000000003</v>
      </c>
      <c r="Z716" s="2">
        <v>2.7</v>
      </c>
      <c r="AA716" s="2">
        <v>10.199999999999999</v>
      </c>
      <c r="AB716" s="2">
        <v>19.819299999999998</v>
      </c>
      <c r="AC716" s="2">
        <v>0.92</v>
      </c>
      <c r="AD716" s="2">
        <v>6.6</v>
      </c>
      <c r="AE716" s="2">
        <v>14</v>
      </c>
      <c r="AF716" s="2">
        <v>72.972700000000003</v>
      </c>
      <c r="AG716" s="20">
        <v>0.61</v>
      </c>
      <c r="AH716" s="20">
        <v>3.7</v>
      </c>
      <c r="AI716" s="20">
        <v>16.8</v>
      </c>
      <c r="AJ716" s="20">
        <v>70.098600000000005</v>
      </c>
      <c r="AK716" s="18">
        <v>0.22</v>
      </c>
      <c r="AL716" s="18">
        <v>2.8</v>
      </c>
      <c r="AM716" s="18">
        <v>7.8</v>
      </c>
      <c r="AN716" s="18">
        <v>27.482600000000001</v>
      </c>
      <c r="AO716" s="2">
        <v>0.01</v>
      </c>
      <c r="AP716" s="2">
        <v>0.4</v>
      </c>
      <c r="AQ716" s="2">
        <v>2.4</v>
      </c>
      <c r="AR716" s="2">
        <v>0.2707</v>
      </c>
      <c r="AS716" s="2">
        <v>0.08</v>
      </c>
      <c r="AT716" s="2">
        <v>0.7</v>
      </c>
      <c r="AU716" s="2">
        <v>10.5</v>
      </c>
      <c r="AV716" s="2">
        <v>4.0561999999999996</v>
      </c>
      <c r="AW716" s="2">
        <v>1.19</v>
      </c>
      <c r="AX716" s="2">
        <v>4.3</v>
      </c>
      <c r="AY716" s="2">
        <v>27.8</v>
      </c>
      <c r="AZ716" s="2">
        <v>82.789199999999994</v>
      </c>
      <c r="BA716" s="2">
        <v>0.11</v>
      </c>
      <c r="BB716" s="2">
        <v>4.5999999999999996</v>
      </c>
      <c r="BC716" s="2">
        <v>2.5</v>
      </c>
      <c r="BD716" s="2">
        <v>10.4651</v>
      </c>
      <c r="BE716" s="4" t="str">
        <f t="shared" si="112"/>
        <v>ABURRIDO</v>
      </c>
      <c r="BF716" s="4">
        <f t="shared" si="113"/>
        <v>0.46519999999999995</v>
      </c>
      <c r="BG716">
        <f t="shared" si="114"/>
        <v>0.01</v>
      </c>
      <c r="BH716">
        <f t="shared" si="115"/>
        <v>0.08</v>
      </c>
      <c r="BI716">
        <f t="shared" si="116"/>
        <v>1.19</v>
      </c>
      <c r="BJ716">
        <f t="shared" si="117"/>
        <v>0.22</v>
      </c>
      <c r="BK716">
        <f t="shared" si="118"/>
        <v>0.61</v>
      </c>
      <c r="BL716">
        <f t="shared" si="119"/>
        <v>4754.8800000000019</v>
      </c>
    </row>
    <row r="717" spans="1:64" x14ac:dyDescent="0.2">
      <c r="A717" s="1">
        <v>715</v>
      </c>
      <c r="B717" s="7" t="s">
        <v>9</v>
      </c>
      <c r="C717" s="3">
        <v>39947</v>
      </c>
      <c r="D717" s="4" t="s">
        <v>8</v>
      </c>
      <c r="E717" s="4" t="s">
        <v>168</v>
      </c>
      <c r="F717" s="5" t="str">
        <f t="shared" si="110"/>
        <v>J</v>
      </c>
      <c r="G717" s="6">
        <v>0.81319444444444444</v>
      </c>
      <c r="H717" s="6">
        <v>0.87361111111111101</v>
      </c>
      <c r="I717" s="85">
        <f t="shared" si="111"/>
        <v>86.999999999999858</v>
      </c>
      <c r="J717" s="86">
        <f>I717*Segmentos!$D$7*(AH717%)*IF(ISNUMBER(AI717),AI717%,0)</f>
        <v>1344880.7999999977</v>
      </c>
      <c r="K717" s="86">
        <f>I717*Segmentos!$D$7*(AL717%)*IF(ISNUMBER(AM717),AM717%,0)</f>
        <v>1128494.3999999983</v>
      </c>
      <c r="L717" s="4" t="s">
        <v>276</v>
      </c>
      <c r="M717" s="2">
        <v>3.53</v>
      </c>
      <c r="N717" s="2">
        <v>12.4</v>
      </c>
      <c r="O717" s="2">
        <v>28.4</v>
      </c>
      <c r="P717" s="2">
        <v>82.240499999999997</v>
      </c>
      <c r="Q717" s="2">
        <v>2.13</v>
      </c>
      <c r="R717" s="2">
        <v>7.1</v>
      </c>
      <c r="S717" s="2">
        <v>29.9</v>
      </c>
      <c r="T717" s="2">
        <v>8.3033000000000001</v>
      </c>
      <c r="U717" s="2">
        <v>2.44</v>
      </c>
      <c r="V717" s="2">
        <v>7.5</v>
      </c>
      <c r="W717" s="2">
        <v>32.299999999999997</v>
      </c>
      <c r="X717" s="2">
        <v>11.9047</v>
      </c>
      <c r="Y717" s="2">
        <v>4.22</v>
      </c>
      <c r="Z717" s="2">
        <v>14.1</v>
      </c>
      <c r="AA717" s="2">
        <v>29.9</v>
      </c>
      <c r="AB717" s="2">
        <v>29.031300000000002</v>
      </c>
      <c r="AC717" s="2">
        <v>4.3099999999999996</v>
      </c>
      <c r="AD717" s="2">
        <v>16.7</v>
      </c>
      <c r="AE717" s="2">
        <v>25.8</v>
      </c>
      <c r="AF717" s="2">
        <v>33.001199999999997</v>
      </c>
      <c r="AG717" s="20">
        <v>3.86</v>
      </c>
      <c r="AH717" s="20">
        <v>11.4</v>
      </c>
      <c r="AI717" s="20">
        <v>33.9</v>
      </c>
      <c r="AJ717" s="20">
        <v>42.673999999999999</v>
      </c>
      <c r="AK717" s="18">
        <v>3.23</v>
      </c>
      <c r="AL717" s="18">
        <v>13.4</v>
      </c>
      <c r="AM717" s="18">
        <v>24.2</v>
      </c>
      <c r="AN717" s="18">
        <v>39.566499999999998</v>
      </c>
      <c r="AO717" s="2">
        <v>1.3</v>
      </c>
      <c r="AP717" s="2">
        <v>5.3</v>
      </c>
      <c r="AQ717" s="2">
        <v>24.4</v>
      </c>
      <c r="AR717" s="2">
        <v>3.3052000000000001</v>
      </c>
      <c r="AS717" s="2">
        <v>1.04</v>
      </c>
      <c r="AT717" s="2">
        <v>5.6</v>
      </c>
      <c r="AU717" s="2">
        <v>18.399999999999999</v>
      </c>
      <c r="AV717" s="2">
        <v>5.3338000000000001</v>
      </c>
      <c r="AW717" s="2">
        <v>2.77</v>
      </c>
      <c r="AX717" s="2">
        <v>11.6</v>
      </c>
      <c r="AY717" s="2">
        <v>23.9</v>
      </c>
      <c r="AZ717" s="2">
        <v>18.5381</v>
      </c>
      <c r="BA717" s="2">
        <v>6.17</v>
      </c>
      <c r="BB717" s="2">
        <v>19</v>
      </c>
      <c r="BC717" s="2">
        <v>32.5</v>
      </c>
      <c r="BD717" s="2">
        <v>55.063499999999998</v>
      </c>
      <c r="BE717" s="4" t="str">
        <f t="shared" si="112"/>
        <v>ABURRIDO</v>
      </c>
      <c r="BF717" s="4">
        <f t="shared" si="113"/>
        <v>3.0933999999999999</v>
      </c>
      <c r="BG717">
        <f t="shared" si="114"/>
        <v>1.3</v>
      </c>
      <c r="BH717">
        <f t="shared" si="115"/>
        <v>1.04</v>
      </c>
      <c r="BI717">
        <f t="shared" si="116"/>
        <v>6.17</v>
      </c>
      <c r="BJ717">
        <f t="shared" si="117"/>
        <v>3.23</v>
      </c>
      <c r="BK717">
        <f t="shared" si="118"/>
        <v>3.86</v>
      </c>
      <c r="BL717">
        <f t="shared" si="119"/>
        <v>30637.919999999951</v>
      </c>
    </row>
    <row r="718" spans="1:64" x14ac:dyDescent="0.2">
      <c r="A718" s="1">
        <v>716</v>
      </c>
      <c r="B718" s="7" t="s">
        <v>98</v>
      </c>
      <c r="C718" s="3">
        <v>39947</v>
      </c>
      <c r="D718" s="4" t="s">
        <v>628</v>
      </c>
      <c r="E718" s="4" t="s">
        <v>168</v>
      </c>
      <c r="F718" s="5" t="str">
        <f t="shared" si="110"/>
        <v>J</v>
      </c>
      <c r="G718" s="6">
        <v>0.91666666666666663</v>
      </c>
      <c r="H718" s="6">
        <v>2.013888888888889E-2</v>
      </c>
      <c r="I718" s="85">
        <f t="shared" si="111"/>
        <v>149.00000000000006</v>
      </c>
      <c r="J718" s="86">
        <f>I718*Segmentos!$D$7*(AH718%)*IF(ISNUMBER(AI718),AI718%,0)</f>
        <v>595940.40000000026</v>
      </c>
      <c r="K718" s="86">
        <f>I718*Segmentos!$D$7*(AL718%)*IF(ISNUMBER(AM718),AM718%,0)</f>
        <v>518043.20000000007</v>
      </c>
      <c r="L718" s="4" t="s">
        <v>279</v>
      </c>
      <c r="M718" s="2">
        <v>0.94</v>
      </c>
      <c r="N718" s="2">
        <v>9.1</v>
      </c>
      <c r="O718" s="2">
        <v>10.3</v>
      </c>
      <c r="P718" s="2">
        <v>93.794499999999999</v>
      </c>
      <c r="Q718" s="2">
        <v>0.3</v>
      </c>
      <c r="R718" s="2">
        <v>3.7</v>
      </c>
      <c r="S718" s="2">
        <v>8.1</v>
      </c>
      <c r="T718" s="2">
        <v>4.9603999999999999</v>
      </c>
      <c r="U718" s="2">
        <v>0.79</v>
      </c>
      <c r="V718" s="2">
        <v>7.6</v>
      </c>
      <c r="W718" s="2">
        <v>10.4</v>
      </c>
      <c r="X718" s="2">
        <v>16.5901</v>
      </c>
      <c r="Y718" s="2">
        <v>1.75</v>
      </c>
      <c r="Z718" s="2">
        <v>11.7</v>
      </c>
      <c r="AA718" s="2">
        <v>14.9</v>
      </c>
      <c r="AB718" s="2">
        <v>51.7331</v>
      </c>
      <c r="AC718" s="2">
        <v>0.62</v>
      </c>
      <c r="AD718" s="2">
        <v>10.5</v>
      </c>
      <c r="AE718" s="2">
        <v>5.9</v>
      </c>
      <c r="AF718" s="2">
        <v>20.510899999999999</v>
      </c>
      <c r="AG718" s="20">
        <v>1.01</v>
      </c>
      <c r="AH718" s="20">
        <v>10.1</v>
      </c>
      <c r="AI718" s="20">
        <v>9.9</v>
      </c>
      <c r="AJ718" s="20">
        <v>48.003500000000003</v>
      </c>
      <c r="AK718" s="18">
        <v>0.87</v>
      </c>
      <c r="AL718" s="18">
        <v>8.1999999999999993</v>
      </c>
      <c r="AM718" s="18">
        <v>10.6</v>
      </c>
      <c r="AN718" s="18">
        <v>45.790999999999997</v>
      </c>
      <c r="AO718" s="2">
        <v>0.7</v>
      </c>
      <c r="AP718" s="2">
        <v>5.8</v>
      </c>
      <c r="AQ718" s="2">
        <v>12.1</v>
      </c>
      <c r="AR718" s="2">
        <v>7.6378000000000004</v>
      </c>
      <c r="AS718" s="2">
        <v>1.33</v>
      </c>
      <c r="AT718" s="2">
        <v>9.3000000000000007</v>
      </c>
      <c r="AU718" s="2">
        <v>14.3</v>
      </c>
      <c r="AV718" s="2">
        <v>29.4251</v>
      </c>
      <c r="AW718" s="2">
        <v>0.53</v>
      </c>
      <c r="AX718" s="2">
        <v>8.5</v>
      </c>
      <c r="AY718" s="2">
        <v>6.2</v>
      </c>
      <c r="AZ718" s="2">
        <v>15.244899999999999</v>
      </c>
      <c r="BA718" s="2">
        <v>1.08</v>
      </c>
      <c r="BB718" s="2">
        <v>10.4</v>
      </c>
      <c r="BC718" s="2">
        <v>10.4</v>
      </c>
      <c r="BD718" s="2">
        <v>41.486699999999999</v>
      </c>
      <c r="BE718" s="4" t="str">
        <f t="shared" si="112"/>
        <v>ABURRIDO</v>
      </c>
      <c r="BF718" s="4">
        <f t="shared" si="113"/>
        <v>1.1112000000000002</v>
      </c>
      <c r="BG718">
        <f t="shared" si="114"/>
        <v>0.7</v>
      </c>
      <c r="BH718">
        <f t="shared" si="115"/>
        <v>1.33</v>
      </c>
      <c r="BI718">
        <f t="shared" si="116"/>
        <v>1.08</v>
      </c>
      <c r="BJ718">
        <f t="shared" si="117"/>
        <v>0.87</v>
      </c>
      <c r="BK718">
        <f t="shared" si="118"/>
        <v>1.01</v>
      </c>
      <c r="BL718">
        <f t="shared" si="119"/>
        <v>13965.770000000006</v>
      </c>
    </row>
    <row r="719" spans="1:64" x14ac:dyDescent="0.2">
      <c r="A719" s="1">
        <v>717</v>
      </c>
      <c r="B719" s="7" t="s">
        <v>1</v>
      </c>
      <c r="C719" s="3">
        <v>39947</v>
      </c>
      <c r="D719" s="4" t="s">
        <v>627</v>
      </c>
      <c r="E719" s="4" t="s">
        <v>163</v>
      </c>
      <c r="F719" s="5" t="str">
        <f t="shared" si="110"/>
        <v>J</v>
      </c>
      <c r="G719" s="6">
        <v>0.84722222222222221</v>
      </c>
      <c r="H719" s="6">
        <v>0.88402777777777775</v>
      </c>
      <c r="I719" s="85">
        <f t="shared" si="111"/>
        <v>52.999999999999972</v>
      </c>
      <c r="J719" s="86">
        <f>I719*Segmentos!$D$7*(AH719%)*IF(ISNUMBER(AI719),AI719%,0)</f>
        <v>576639.99999999977</v>
      </c>
      <c r="K719" s="86">
        <f>I719*Segmentos!$D$7*(AL719%)*IF(ISNUMBER(AM719),AM719%,0)</f>
        <v>1295786.3999999992</v>
      </c>
      <c r="L719" s="4"/>
      <c r="M719" s="2">
        <v>4.5</v>
      </c>
      <c r="N719" s="2">
        <v>10.199999999999999</v>
      </c>
      <c r="O719" s="2">
        <v>44.1</v>
      </c>
      <c r="P719" s="2">
        <v>74.481800000000007</v>
      </c>
      <c r="Q719" s="2">
        <v>4.13</v>
      </c>
      <c r="R719" s="2">
        <v>8.3000000000000007</v>
      </c>
      <c r="S719" s="2">
        <v>49.7</v>
      </c>
      <c r="T719" s="2">
        <v>11.3964</v>
      </c>
      <c r="U719" s="2">
        <v>4.21</v>
      </c>
      <c r="V719" s="2">
        <v>8.6999999999999993</v>
      </c>
      <c r="W719" s="2">
        <v>48.2</v>
      </c>
      <c r="X719" s="2">
        <v>14.5763</v>
      </c>
      <c r="Y719" s="2">
        <v>4.4800000000000004</v>
      </c>
      <c r="Z719" s="2">
        <v>11.4</v>
      </c>
      <c r="AA719" s="2">
        <v>39.4</v>
      </c>
      <c r="AB719" s="2">
        <v>21.8475</v>
      </c>
      <c r="AC719" s="2">
        <v>4.91</v>
      </c>
      <c r="AD719" s="2">
        <v>11.1</v>
      </c>
      <c r="AE719" s="2">
        <v>44.2</v>
      </c>
      <c r="AF719" s="2">
        <v>26.6617</v>
      </c>
      <c r="AG719" s="20">
        <v>2.72</v>
      </c>
      <c r="AH719" s="20">
        <v>8</v>
      </c>
      <c r="AI719" s="20">
        <v>34</v>
      </c>
      <c r="AJ719" s="20">
        <v>21.367899999999999</v>
      </c>
      <c r="AK719" s="18">
        <v>6.11</v>
      </c>
      <c r="AL719" s="18">
        <v>12.2</v>
      </c>
      <c r="AM719" s="18">
        <v>50.1</v>
      </c>
      <c r="AN719" s="18">
        <v>53.113900000000001</v>
      </c>
      <c r="AO719" s="2">
        <v>3.04</v>
      </c>
      <c r="AP719" s="2">
        <v>7.4</v>
      </c>
      <c r="AQ719" s="2">
        <v>41.3</v>
      </c>
      <c r="AR719" s="2">
        <v>5.4981</v>
      </c>
      <c r="AS719" s="2">
        <v>3.72</v>
      </c>
      <c r="AT719" s="2">
        <v>7.6</v>
      </c>
      <c r="AU719" s="2">
        <v>48.7</v>
      </c>
      <c r="AV719" s="2">
        <v>13.5571</v>
      </c>
      <c r="AW719" s="2">
        <v>4.74</v>
      </c>
      <c r="AX719" s="2">
        <v>8.6999999999999993</v>
      </c>
      <c r="AY719" s="2">
        <v>54.4</v>
      </c>
      <c r="AZ719" s="2">
        <v>22.551400000000001</v>
      </c>
      <c r="BA719" s="2">
        <v>5.19</v>
      </c>
      <c r="BB719" s="2">
        <v>13.6</v>
      </c>
      <c r="BC719" s="2">
        <v>38.1</v>
      </c>
      <c r="BD719" s="2">
        <v>32.8752</v>
      </c>
      <c r="BE719" s="4" t="str">
        <f t="shared" si="112"/>
        <v>NO APLICA</v>
      </c>
      <c r="BF719" s="4">
        <f t="shared" si="113"/>
        <v>4.2998000000000003</v>
      </c>
      <c r="BG719">
        <f t="shared" si="114"/>
        <v>3.04</v>
      </c>
      <c r="BH719">
        <f t="shared" si="115"/>
        <v>3.72</v>
      </c>
      <c r="BI719">
        <f t="shared" si="116"/>
        <v>5.19</v>
      </c>
      <c r="BJ719">
        <f t="shared" si="117"/>
        <v>6.11</v>
      </c>
      <c r="BK719">
        <f t="shared" si="118"/>
        <v>2.72</v>
      </c>
      <c r="BL719">
        <f t="shared" si="119"/>
        <v>23840.459999999988</v>
      </c>
    </row>
    <row r="720" spans="1:64" x14ac:dyDescent="0.2">
      <c r="A720" s="1">
        <v>718</v>
      </c>
      <c r="B720" s="7" t="s">
        <v>36</v>
      </c>
      <c r="C720" s="3">
        <v>39947</v>
      </c>
      <c r="D720" s="4" t="s">
        <v>626</v>
      </c>
      <c r="E720" s="4" t="s">
        <v>163</v>
      </c>
      <c r="F720" s="5" t="str">
        <f t="shared" si="110"/>
        <v>J</v>
      </c>
      <c r="G720" s="6">
        <v>0.9194444444444444</v>
      </c>
      <c r="H720" s="6">
        <v>0.94374999999999998</v>
      </c>
      <c r="I720" s="85">
        <f t="shared" si="111"/>
        <v>35.000000000000036</v>
      </c>
      <c r="J720" s="86">
        <f>I720*Segmentos!$D$7*(AH720%)*IF(ISNUMBER(AI720),AI720%,0)</f>
        <v>1246840.0000000012</v>
      </c>
      <c r="K720" s="86">
        <f>I720*Segmentos!$D$7*(AL720%)*IF(ISNUMBER(AM720),AM720%,0)</f>
        <v>2208024.0000000023</v>
      </c>
      <c r="L720" s="4"/>
      <c r="M720" s="2">
        <v>12.51</v>
      </c>
      <c r="N720" s="2">
        <v>19.2</v>
      </c>
      <c r="O720" s="2">
        <v>65.099999999999994</v>
      </c>
      <c r="P720" s="2">
        <v>87.488699999999994</v>
      </c>
      <c r="Q720" s="2">
        <v>7.69</v>
      </c>
      <c r="R720" s="2">
        <v>13.7</v>
      </c>
      <c r="S720" s="2">
        <v>56.3</v>
      </c>
      <c r="T720" s="2">
        <v>8.9763999999999999</v>
      </c>
      <c r="U720" s="2">
        <v>9.34</v>
      </c>
      <c r="V720" s="2">
        <v>15.7</v>
      </c>
      <c r="W720" s="2">
        <v>59.5</v>
      </c>
      <c r="X720" s="2">
        <v>13.6966</v>
      </c>
      <c r="Y720" s="2">
        <v>13.59</v>
      </c>
      <c r="Z720" s="2">
        <v>20.3</v>
      </c>
      <c r="AA720" s="2">
        <v>66.900000000000006</v>
      </c>
      <c r="AB720" s="2">
        <v>28.0596</v>
      </c>
      <c r="AC720" s="2">
        <v>16.010000000000002</v>
      </c>
      <c r="AD720" s="2">
        <v>23.3</v>
      </c>
      <c r="AE720" s="2">
        <v>68.7</v>
      </c>
      <c r="AF720" s="2">
        <v>36.756100000000004</v>
      </c>
      <c r="AG720" s="20">
        <v>8.8800000000000008</v>
      </c>
      <c r="AH720" s="20">
        <v>14.6</v>
      </c>
      <c r="AI720" s="20">
        <v>61</v>
      </c>
      <c r="AJ720" s="20">
        <v>29.4528</v>
      </c>
      <c r="AK720" s="18">
        <v>15.79</v>
      </c>
      <c r="AL720" s="18">
        <v>23.4</v>
      </c>
      <c r="AM720" s="18">
        <v>67.400000000000006</v>
      </c>
      <c r="AN720" s="18">
        <v>58.035899999999998</v>
      </c>
      <c r="AO720" s="2">
        <v>14.51</v>
      </c>
      <c r="AP720" s="2">
        <v>20</v>
      </c>
      <c r="AQ720" s="2">
        <v>72.400000000000006</v>
      </c>
      <c r="AR720" s="2">
        <v>11.0853</v>
      </c>
      <c r="AS720" s="2">
        <v>11.53</v>
      </c>
      <c r="AT720" s="2">
        <v>16.7</v>
      </c>
      <c r="AU720" s="2">
        <v>69.099999999999994</v>
      </c>
      <c r="AV720" s="2">
        <v>17.765599999999999</v>
      </c>
      <c r="AW720" s="2">
        <v>10.58</v>
      </c>
      <c r="AX720" s="2">
        <v>17.899999999999999</v>
      </c>
      <c r="AY720" s="2">
        <v>59.1</v>
      </c>
      <c r="AZ720" s="2">
        <v>21.270600000000002</v>
      </c>
      <c r="BA720" s="2">
        <v>13.95</v>
      </c>
      <c r="BB720" s="2">
        <v>21.4</v>
      </c>
      <c r="BC720" s="2">
        <v>65.099999999999994</v>
      </c>
      <c r="BD720" s="2">
        <v>37.367199999999997</v>
      </c>
      <c r="BE720" s="4" t="str">
        <f t="shared" si="112"/>
        <v>NO APLICA</v>
      </c>
      <c r="BF720" s="4">
        <f t="shared" si="113"/>
        <v>12.853199999999998</v>
      </c>
      <c r="BG720">
        <f t="shared" si="114"/>
        <v>14.51</v>
      </c>
      <c r="BH720">
        <f t="shared" si="115"/>
        <v>11.53</v>
      </c>
      <c r="BI720">
        <f t="shared" si="116"/>
        <v>13.95</v>
      </c>
      <c r="BJ720">
        <f t="shared" si="117"/>
        <v>15.79</v>
      </c>
      <c r="BK720">
        <f t="shared" si="118"/>
        <v>8.8800000000000008</v>
      </c>
      <c r="BL720">
        <f t="shared" si="119"/>
        <v>43747.200000000041</v>
      </c>
    </row>
    <row r="721" spans="1:64" x14ac:dyDescent="0.2">
      <c r="A721" s="1">
        <v>719</v>
      </c>
      <c r="B721" s="7" t="s">
        <v>88</v>
      </c>
      <c r="C721" s="3">
        <v>39947</v>
      </c>
      <c r="D721" s="4" t="s">
        <v>626</v>
      </c>
      <c r="E721" s="4" t="s">
        <v>163</v>
      </c>
      <c r="F721" s="5" t="str">
        <f t="shared" si="110"/>
        <v>J</v>
      </c>
      <c r="G721" s="6">
        <v>0.91805555555555562</v>
      </c>
      <c r="H721" s="6">
        <v>0.9194444444444444</v>
      </c>
      <c r="I721" s="85">
        <f t="shared" si="111"/>
        <v>1.999999999999833</v>
      </c>
      <c r="J721" s="86">
        <f>I721*Segmentos!$D$7*(AH721%)*IF(ISNUMBER(AI721),AI721%,0)</f>
        <v>67247.999999994398</v>
      </c>
      <c r="K721" s="86">
        <f>I721*Segmentos!$D$7*(AL721%)*IF(ISNUMBER(AM721),AM721%,0)</f>
        <v>114421.59999999043</v>
      </c>
      <c r="L721" s="4"/>
      <c r="M721" s="2">
        <v>11.52</v>
      </c>
      <c r="N721" s="2">
        <v>12.5</v>
      </c>
      <c r="O721" s="2">
        <v>91.9</v>
      </c>
      <c r="P721" s="2">
        <v>88.615799999999993</v>
      </c>
      <c r="Q721" s="2">
        <v>6.23</v>
      </c>
      <c r="R721" s="2">
        <v>7.1</v>
      </c>
      <c r="S721" s="2">
        <v>88.3</v>
      </c>
      <c r="T721" s="2">
        <v>7.9943</v>
      </c>
      <c r="U721" s="2">
        <v>9.34</v>
      </c>
      <c r="V721" s="2">
        <v>10.8</v>
      </c>
      <c r="W721" s="2">
        <v>86.4</v>
      </c>
      <c r="X721" s="2">
        <v>15.0503</v>
      </c>
      <c r="Y721" s="2">
        <v>11.56</v>
      </c>
      <c r="Z721" s="2">
        <v>11.9</v>
      </c>
      <c r="AA721" s="2">
        <v>96.8</v>
      </c>
      <c r="AB721" s="2">
        <v>26.247299999999999</v>
      </c>
      <c r="AC721" s="2">
        <v>15.58</v>
      </c>
      <c r="AD721" s="2">
        <v>17</v>
      </c>
      <c r="AE721" s="2">
        <v>91.8</v>
      </c>
      <c r="AF721" s="2">
        <v>39.323900000000002</v>
      </c>
      <c r="AG721" s="20">
        <v>8.42</v>
      </c>
      <c r="AH721" s="20">
        <v>9</v>
      </c>
      <c r="AI721" s="20">
        <v>93.4</v>
      </c>
      <c r="AJ721" s="20">
        <v>30.7073</v>
      </c>
      <c r="AK721" s="18">
        <v>14.33</v>
      </c>
      <c r="AL721" s="18">
        <v>15.7</v>
      </c>
      <c r="AM721" s="18">
        <v>91.1</v>
      </c>
      <c r="AN721" s="18">
        <v>57.908499999999997</v>
      </c>
      <c r="AO721" s="2">
        <v>10.85</v>
      </c>
      <c r="AP721" s="2">
        <v>11.4</v>
      </c>
      <c r="AQ721" s="2">
        <v>95.1</v>
      </c>
      <c r="AR721" s="2">
        <v>9.1206999999999994</v>
      </c>
      <c r="AS721" s="2">
        <v>9.11</v>
      </c>
      <c r="AT721" s="2">
        <v>9.8000000000000007</v>
      </c>
      <c r="AU721" s="2">
        <v>93.3</v>
      </c>
      <c r="AV721" s="2">
        <v>15.427300000000001</v>
      </c>
      <c r="AW721" s="2">
        <v>8.4</v>
      </c>
      <c r="AX721" s="2">
        <v>9.6999999999999993</v>
      </c>
      <c r="AY721" s="2">
        <v>87</v>
      </c>
      <c r="AZ721" s="2">
        <v>18.582899999999999</v>
      </c>
      <c r="BA721" s="2">
        <v>15.45</v>
      </c>
      <c r="BB721" s="2">
        <v>16.600000000000001</v>
      </c>
      <c r="BC721" s="2">
        <v>92.9</v>
      </c>
      <c r="BD721" s="2">
        <v>45.484999999999999</v>
      </c>
      <c r="BE721" s="4" t="str">
        <f t="shared" si="112"/>
        <v>NO APLICA</v>
      </c>
      <c r="BF721" s="4">
        <f t="shared" si="113"/>
        <v>11.757199999999999</v>
      </c>
      <c r="BG721">
        <f t="shared" si="114"/>
        <v>10.85</v>
      </c>
      <c r="BH721">
        <f t="shared" si="115"/>
        <v>9.11</v>
      </c>
      <c r="BI721">
        <f t="shared" si="116"/>
        <v>15.45</v>
      </c>
      <c r="BJ721">
        <f t="shared" si="117"/>
        <v>14.33</v>
      </c>
      <c r="BK721">
        <f t="shared" si="118"/>
        <v>8.42</v>
      </c>
      <c r="BL721">
        <f t="shared" si="119"/>
        <v>2297.4999999998081</v>
      </c>
    </row>
    <row r="722" spans="1:64" x14ac:dyDescent="0.2">
      <c r="A722" s="1">
        <v>720</v>
      </c>
      <c r="B722" s="7" t="s">
        <v>30</v>
      </c>
      <c r="C722" s="3">
        <v>39947</v>
      </c>
      <c r="D722" s="4" t="s">
        <v>628</v>
      </c>
      <c r="E722" s="4" t="s">
        <v>163</v>
      </c>
      <c r="F722" s="5" t="str">
        <f t="shared" si="110"/>
        <v>J</v>
      </c>
      <c r="G722" s="6">
        <v>0.875</v>
      </c>
      <c r="H722" s="6">
        <v>0.91111111111111109</v>
      </c>
      <c r="I722" s="85">
        <f t="shared" si="111"/>
        <v>51.999999999999972</v>
      </c>
      <c r="J722" s="86">
        <f>I722*Segmentos!$D$7*(AH722%)*IF(ISNUMBER(AI722),AI722%,0)</f>
        <v>85612.799999999959</v>
      </c>
      <c r="K722" s="86">
        <f>I722*Segmentos!$D$7*(AL722%)*IF(ISNUMBER(AM722),AM722%,0)</f>
        <v>194875.19999999992</v>
      </c>
      <c r="L722" s="4"/>
      <c r="M722" s="2">
        <v>0.7</v>
      </c>
      <c r="N722" s="2">
        <v>2.4</v>
      </c>
      <c r="O722" s="2">
        <v>28.5</v>
      </c>
      <c r="P722" s="2">
        <v>94.978899999999996</v>
      </c>
      <c r="Q722" s="2">
        <v>0.01</v>
      </c>
      <c r="R722" s="2">
        <v>0.4</v>
      </c>
      <c r="S722" s="2">
        <v>1.9</v>
      </c>
      <c r="T722" s="2">
        <v>0.1915</v>
      </c>
      <c r="U722" s="2">
        <v>0.23</v>
      </c>
      <c r="V722" s="2">
        <v>2.5</v>
      </c>
      <c r="W722" s="2">
        <v>9.5</v>
      </c>
      <c r="X722" s="2">
        <v>6.6871</v>
      </c>
      <c r="Y722" s="2">
        <v>0.56999999999999995</v>
      </c>
      <c r="Z722" s="2">
        <v>2.2999999999999998</v>
      </c>
      <c r="AA722" s="2">
        <v>25.4</v>
      </c>
      <c r="AB722" s="2">
        <v>23.063600000000001</v>
      </c>
      <c r="AC722" s="2">
        <v>1.45</v>
      </c>
      <c r="AD722" s="2">
        <v>3.6</v>
      </c>
      <c r="AE722" s="2">
        <v>40.1</v>
      </c>
      <c r="AF722" s="2">
        <v>65.036600000000007</v>
      </c>
      <c r="AG722" s="20">
        <v>0.42</v>
      </c>
      <c r="AH722" s="20">
        <v>2.1</v>
      </c>
      <c r="AI722" s="20">
        <v>19.600000000000001</v>
      </c>
      <c r="AJ722" s="20">
        <v>26.984400000000001</v>
      </c>
      <c r="AK722" s="18">
        <v>0.95</v>
      </c>
      <c r="AL722" s="18">
        <v>2.7</v>
      </c>
      <c r="AM722" s="18">
        <v>34.700000000000003</v>
      </c>
      <c r="AN722" s="18">
        <v>67.994500000000002</v>
      </c>
      <c r="AO722" s="2">
        <v>0.35</v>
      </c>
      <c r="AP722" s="2">
        <v>1.6</v>
      </c>
      <c r="AQ722" s="2">
        <v>22.5</v>
      </c>
      <c r="AR722" s="2">
        <v>5.2458999999999998</v>
      </c>
      <c r="AS722" s="2">
        <v>0.48</v>
      </c>
      <c r="AT722" s="2">
        <v>2.5</v>
      </c>
      <c r="AU722" s="2">
        <v>19.399999999999999</v>
      </c>
      <c r="AV722" s="2">
        <v>14.4862</v>
      </c>
      <c r="AW722" s="2">
        <v>0.32</v>
      </c>
      <c r="AX722" s="2">
        <v>1.6</v>
      </c>
      <c r="AY722" s="2">
        <v>19.600000000000001</v>
      </c>
      <c r="AZ722" s="2">
        <v>12.625400000000001</v>
      </c>
      <c r="BA722" s="2">
        <v>1.2</v>
      </c>
      <c r="BB722" s="2">
        <v>3.3</v>
      </c>
      <c r="BC722" s="2">
        <v>36.6</v>
      </c>
      <c r="BD722" s="2">
        <v>62.621299999999998</v>
      </c>
      <c r="BE722" s="4" t="str">
        <f t="shared" si="112"/>
        <v>NO APLICA</v>
      </c>
      <c r="BF722" s="4">
        <f t="shared" si="113"/>
        <v>0.73459999999999992</v>
      </c>
      <c r="BG722">
        <f t="shared" si="114"/>
        <v>0.35</v>
      </c>
      <c r="BH722">
        <f t="shared" si="115"/>
        <v>0.48</v>
      </c>
      <c r="BI722">
        <f t="shared" si="116"/>
        <v>1.2</v>
      </c>
      <c r="BJ722">
        <f t="shared" si="117"/>
        <v>0.95</v>
      </c>
      <c r="BK722">
        <f t="shared" si="118"/>
        <v>0.42</v>
      </c>
      <c r="BL722">
        <f t="shared" si="119"/>
        <v>3556.7999999999979</v>
      </c>
    </row>
    <row r="723" spans="1:64" x14ac:dyDescent="0.2">
      <c r="A723" s="1">
        <v>721</v>
      </c>
      <c r="B723" s="7" t="s">
        <v>11</v>
      </c>
      <c r="C723" s="3">
        <v>39947</v>
      </c>
      <c r="D723" s="4" t="s">
        <v>8</v>
      </c>
      <c r="E723" s="4" t="s">
        <v>166</v>
      </c>
      <c r="F723" s="5" t="str">
        <f t="shared" si="110"/>
        <v>J</v>
      </c>
      <c r="G723" s="6">
        <v>0.91041666666666676</v>
      </c>
      <c r="H723" s="6">
        <v>0.91111111111111109</v>
      </c>
      <c r="I723" s="85">
        <f t="shared" si="111"/>
        <v>0.99999999999983658</v>
      </c>
      <c r="J723" s="86">
        <f>I723*Segmentos!$D$7*(AH723%)*IF(ISNUMBER(AI723),AI723%,0)</f>
        <v>14399.999999997648</v>
      </c>
      <c r="K723" s="86">
        <f>I723*Segmentos!$D$7*(AL723%)*IF(ISNUMBER(AM723),AM723%,0)</f>
        <v>11999.999999998039</v>
      </c>
      <c r="L723" s="4"/>
      <c r="M723" s="2">
        <v>3.29</v>
      </c>
      <c r="N723" s="2">
        <v>3.3</v>
      </c>
      <c r="O723" s="2">
        <v>100</v>
      </c>
      <c r="P723" s="2">
        <v>83.242999999999995</v>
      </c>
      <c r="Q723" s="2">
        <v>1.54</v>
      </c>
      <c r="R723" s="2">
        <v>1.5</v>
      </c>
      <c r="S723" s="2">
        <v>100</v>
      </c>
      <c r="T723" s="2">
        <v>6.4837999999999996</v>
      </c>
      <c r="U723" s="2">
        <v>2.42</v>
      </c>
      <c r="V723" s="2">
        <v>2.4</v>
      </c>
      <c r="W723" s="2">
        <v>100</v>
      </c>
      <c r="X723" s="2">
        <v>12.843299999999999</v>
      </c>
      <c r="Y723" s="2">
        <v>3.74</v>
      </c>
      <c r="Z723" s="2">
        <v>3.7</v>
      </c>
      <c r="AA723" s="2">
        <v>100</v>
      </c>
      <c r="AB723" s="2">
        <v>27.924199999999999</v>
      </c>
      <c r="AC723" s="2">
        <v>4.34</v>
      </c>
      <c r="AD723" s="2">
        <v>4.3</v>
      </c>
      <c r="AE723" s="2">
        <v>100</v>
      </c>
      <c r="AF723" s="2">
        <v>35.991700000000002</v>
      </c>
      <c r="AG723" s="20">
        <v>3.62</v>
      </c>
      <c r="AH723" s="20">
        <v>3.6</v>
      </c>
      <c r="AI723" s="20">
        <v>100</v>
      </c>
      <c r="AJ723" s="20">
        <v>43.473999999999997</v>
      </c>
      <c r="AK723" s="18">
        <v>2.99</v>
      </c>
      <c r="AL723" s="18">
        <v>3</v>
      </c>
      <c r="AM723" s="18">
        <v>100</v>
      </c>
      <c r="AN723" s="18">
        <v>39.768900000000002</v>
      </c>
      <c r="AO723" s="2">
        <v>0.51</v>
      </c>
      <c r="AP723" s="2">
        <v>0.5</v>
      </c>
      <c r="AQ723" s="2">
        <v>100</v>
      </c>
      <c r="AR723" s="2">
        <v>1.4084000000000001</v>
      </c>
      <c r="AS723" s="2">
        <v>1.56</v>
      </c>
      <c r="AT723" s="2">
        <v>1.6</v>
      </c>
      <c r="AU723" s="2">
        <v>100</v>
      </c>
      <c r="AV723" s="2">
        <v>8.7095000000000002</v>
      </c>
      <c r="AW723" s="2">
        <v>2.06</v>
      </c>
      <c r="AX723" s="2">
        <v>2.1</v>
      </c>
      <c r="AY723" s="2">
        <v>100</v>
      </c>
      <c r="AZ723" s="2">
        <v>14.9876</v>
      </c>
      <c r="BA723" s="2">
        <v>6.01</v>
      </c>
      <c r="BB723" s="2">
        <v>6</v>
      </c>
      <c r="BC723" s="2">
        <v>100</v>
      </c>
      <c r="BD723" s="2">
        <v>58.137500000000003</v>
      </c>
      <c r="BE723" s="4" t="str">
        <f t="shared" si="112"/>
        <v>NO APLICA</v>
      </c>
      <c r="BF723" s="4">
        <f t="shared" si="113"/>
        <v>3.1264000000000003</v>
      </c>
      <c r="BG723">
        <f t="shared" si="114"/>
        <v>0.51</v>
      </c>
      <c r="BH723">
        <f t="shared" si="115"/>
        <v>1.56</v>
      </c>
      <c r="BI723">
        <f t="shared" si="116"/>
        <v>6.01</v>
      </c>
      <c r="BJ723">
        <f t="shared" si="117"/>
        <v>2.99</v>
      </c>
      <c r="BK723">
        <f t="shared" si="118"/>
        <v>3.62</v>
      </c>
      <c r="BL723">
        <f t="shared" si="119"/>
        <v>329.99999999994606</v>
      </c>
    </row>
    <row r="724" spans="1:64" x14ac:dyDescent="0.2">
      <c r="A724" s="1">
        <v>722</v>
      </c>
      <c r="B724" s="7" t="s">
        <v>6</v>
      </c>
      <c r="C724" s="3">
        <v>39947</v>
      </c>
      <c r="D724" s="4" t="s">
        <v>3</v>
      </c>
      <c r="E724" s="4" t="s">
        <v>166</v>
      </c>
      <c r="F724" s="5" t="str">
        <f t="shared" si="110"/>
        <v>J</v>
      </c>
      <c r="G724" s="6">
        <v>0.90972222222222221</v>
      </c>
      <c r="H724" s="6">
        <v>0.91041666666666676</v>
      </c>
      <c r="I724" s="85">
        <f t="shared" si="111"/>
        <v>1.0000000000001563</v>
      </c>
      <c r="J724" s="86">
        <f>I724*Segmentos!$D$7*(AH724%)*IF(ISNUMBER(AI724),AI724%,0)</f>
        <v>23200.000000003623</v>
      </c>
      <c r="K724" s="86">
        <f>I724*Segmentos!$D$7*(AL724%)*IF(ISNUMBER(AM724),AM724%,0)</f>
        <v>24400.000000003813</v>
      </c>
      <c r="L724" s="4"/>
      <c r="M724" s="2">
        <v>5.96</v>
      </c>
      <c r="N724" s="2">
        <v>6</v>
      </c>
      <c r="O724" s="2">
        <v>100</v>
      </c>
      <c r="P724" s="2">
        <v>83.017899999999997</v>
      </c>
      <c r="Q724" s="2">
        <v>3.59</v>
      </c>
      <c r="R724" s="2">
        <v>3.6</v>
      </c>
      <c r="S724" s="2">
        <v>100</v>
      </c>
      <c r="T724" s="2">
        <v>8.3579000000000008</v>
      </c>
      <c r="U724" s="2">
        <v>5.0999999999999996</v>
      </c>
      <c r="V724" s="2">
        <v>5.0999999999999996</v>
      </c>
      <c r="W724" s="2">
        <v>100</v>
      </c>
      <c r="X724" s="2">
        <v>14.896000000000001</v>
      </c>
      <c r="Y724" s="2">
        <v>8.1999999999999993</v>
      </c>
      <c r="Z724" s="2">
        <v>8.1999999999999993</v>
      </c>
      <c r="AA724" s="2">
        <v>100</v>
      </c>
      <c r="AB724" s="2">
        <v>33.757399999999997</v>
      </c>
      <c r="AC724" s="2">
        <v>5.68</v>
      </c>
      <c r="AD724" s="2">
        <v>5.7</v>
      </c>
      <c r="AE724" s="2">
        <v>100</v>
      </c>
      <c r="AF724" s="2">
        <v>26.006499999999999</v>
      </c>
      <c r="AG724" s="20">
        <v>5.76</v>
      </c>
      <c r="AH724" s="20">
        <v>5.8</v>
      </c>
      <c r="AI724" s="20">
        <v>100</v>
      </c>
      <c r="AJ724" s="20">
        <v>38.070500000000003</v>
      </c>
      <c r="AK724" s="18">
        <v>6.14</v>
      </c>
      <c r="AL724" s="18">
        <v>6.1</v>
      </c>
      <c r="AM724" s="18">
        <v>100</v>
      </c>
      <c r="AN724" s="18">
        <v>44.947400000000002</v>
      </c>
      <c r="AO724" s="2">
        <v>3.05</v>
      </c>
      <c r="AP724" s="2">
        <v>3</v>
      </c>
      <c r="AQ724" s="2">
        <v>100</v>
      </c>
      <c r="AR724" s="2">
        <v>4.6443000000000003</v>
      </c>
      <c r="AS724" s="2">
        <v>4.04</v>
      </c>
      <c r="AT724" s="2">
        <v>4</v>
      </c>
      <c r="AU724" s="2">
        <v>100</v>
      </c>
      <c r="AV724" s="2">
        <v>12.4168</v>
      </c>
      <c r="AW724" s="2">
        <v>7.77</v>
      </c>
      <c r="AX724" s="2">
        <v>7.8</v>
      </c>
      <c r="AY724" s="2">
        <v>100</v>
      </c>
      <c r="AZ724" s="2">
        <v>31.132200000000001</v>
      </c>
      <c r="BA724" s="2">
        <v>6.53</v>
      </c>
      <c r="BB724" s="2">
        <v>6.5</v>
      </c>
      <c r="BC724" s="2">
        <v>100</v>
      </c>
      <c r="BD724" s="2">
        <v>34.8245</v>
      </c>
      <c r="BE724" s="4" t="str">
        <f t="shared" si="112"/>
        <v>NO APLICA</v>
      </c>
      <c r="BF724" s="4">
        <f t="shared" si="113"/>
        <v>5.4495999999999993</v>
      </c>
      <c r="BG724">
        <f t="shared" si="114"/>
        <v>3.05</v>
      </c>
      <c r="BH724">
        <f t="shared" si="115"/>
        <v>4.04</v>
      </c>
      <c r="BI724">
        <f t="shared" si="116"/>
        <v>7.77</v>
      </c>
      <c r="BJ724">
        <f t="shared" si="117"/>
        <v>6.14</v>
      </c>
      <c r="BK724">
        <f t="shared" si="118"/>
        <v>5.76</v>
      </c>
      <c r="BL724">
        <f t="shared" si="119"/>
        <v>600.00000000009379</v>
      </c>
    </row>
    <row r="725" spans="1:64" x14ac:dyDescent="0.2">
      <c r="A725" s="1">
        <v>723</v>
      </c>
      <c r="B725" s="7" t="s">
        <v>31</v>
      </c>
      <c r="C725" s="3">
        <v>39947</v>
      </c>
      <c r="D725" s="4" t="s">
        <v>628</v>
      </c>
      <c r="E725" s="4" t="s">
        <v>166</v>
      </c>
      <c r="F725" s="5" t="str">
        <f t="shared" si="110"/>
        <v>J</v>
      </c>
      <c r="G725" s="6">
        <v>0.91111111111111109</v>
      </c>
      <c r="H725" s="6">
        <v>0.9145833333333333</v>
      </c>
      <c r="I725" s="85">
        <f t="shared" si="111"/>
        <v>4.9999999999999822</v>
      </c>
      <c r="J725" s="86">
        <f>I725*Segmentos!$D$7*(AH725%)*IF(ISNUMBER(AI725),AI725%,0)</f>
        <v>7579.9999999999727</v>
      </c>
      <c r="K725" s="86">
        <f>I725*Segmentos!$D$7*(AL725%)*IF(ISNUMBER(AM725),AM725%,0)</f>
        <v>14891.999999999944</v>
      </c>
      <c r="L725" s="4"/>
      <c r="M725" s="2">
        <v>0.57999999999999996</v>
      </c>
      <c r="N725" s="2">
        <v>1.1000000000000001</v>
      </c>
      <c r="O725" s="2">
        <v>50.5</v>
      </c>
      <c r="P725" s="2">
        <v>98.797300000000007</v>
      </c>
      <c r="Q725" s="2">
        <v>0</v>
      </c>
      <c r="R725" s="2">
        <v>0</v>
      </c>
      <c r="S725" s="8" t="s">
        <v>577</v>
      </c>
      <c r="T725" s="2">
        <v>0</v>
      </c>
      <c r="U725" s="2">
        <v>0.13</v>
      </c>
      <c r="V725" s="2">
        <v>0.6</v>
      </c>
      <c r="W725" s="2">
        <v>20</v>
      </c>
      <c r="X725" s="2">
        <v>4.5256999999999996</v>
      </c>
      <c r="Y725" s="2">
        <v>0.67</v>
      </c>
      <c r="Z725" s="2">
        <v>1.2</v>
      </c>
      <c r="AA725" s="2">
        <v>55.5</v>
      </c>
      <c r="AB725" s="2">
        <v>33.982799999999997</v>
      </c>
      <c r="AC725" s="2">
        <v>1.07</v>
      </c>
      <c r="AD725" s="2">
        <v>2</v>
      </c>
      <c r="AE725" s="2">
        <v>54</v>
      </c>
      <c r="AF725" s="2">
        <v>60.288699999999999</v>
      </c>
      <c r="AG725" s="20">
        <v>0.38</v>
      </c>
      <c r="AH725" s="20">
        <v>0.5</v>
      </c>
      <c r="AI725" s="20">
        <v>75.8</v>
      </c>
      <c r="AJ725" s="20">
        <v>30.936699999999998</v>
      </c>
      <c r="AK725" s="18">
        <v>0.75</v>
      </c>
      <c r="AL725" s="18">
        <v>1.7</v>
      </c>
      <c r="AM725" s="18">
        <v>43.8</v>
      </c>
      <c r="AN725" s="18">
        <v>67.860600000000005</v>
      </c>
      <c r="AO725" s="2">
        <v>0.44</v>
      </c>
      <c r="AP725" s="2">
        <v>1.2</v>
      </c>
      <c r="AQ725" s="2">
        <v>36.799999999999997</v>
      </c>
      <c r="AR725" s="2">
        <v>8.2347999999999999</v>
      </c>
      <c r="AS725" s="2">
        <v>0.25</v>
      </c>
      <c r="AT725" s="2">
        <v>0.6</v>
      </c>
      <c r="AU725" s="2">
        <v>40.5</v>
      </c>
      <c r="AV725" s="2">
        <v>9.6195000000000004</v>
      </c>
      <c r="AW725" s="2">
        <v>0</v>
      </c>
      <c r="AX725" s="2">
        <v>0</v>
      </c>
      <c r="AY725" s="8" t="s">
        <v>577</v>
      </c>
      <c r="AZ725" s="2">
        <v>0</v>
      </c>
      <c r="BA725" s="2">
        <v>1.23</v>
      </c>
      <c r="BB725" s="2">
        <v>2.2999999999999998</v>
      </c>
      <c r="BC725" s="2">
        <v>54.2</v>
      </c>
      <c r="BD725" s="2">
        <v>80.942999999999998</v>
      </c>
      <c r="BE725" s="4" t="str">
        <f t="shared" si="112"/>
        <v>NO APLICA</v>
      </c>
      <c r="BF725" s="4">
        <f t="shared" si="113"/>
        <v>0.63339999999999996</v>
      </c>
      <c r="BG725">
        <f t="shared" si="114"/>
        <v>0.44</v>
      </c>
      <c r="BH725">
        <f t="shared" si="115"/>
        <v>0.25</v>
      </c>
      <c r="BI725">
        <f t="shared" si="116"/>
        <v>1.23</v>
      </c>
      <c r="BJ725">
        <f t="shared" si="117"/>
        <v>0.75</v>
      </c>
      <c r="BK725">
        <f t="shared" si="118"/>
        <v>0.38</v>
      </c>
      <c r="BL725">
        <f t="shared" si="119"/>
        <v>277.74999999999903</v>
      </c>
    </row>
    <row r="726" spans="1:64" x14ac:dyDescent="0.2">
      <c r="A726" s="1">
        <v>724</v>
      </c>
      <c r="B726" s="7" t="s">
        <v>37</v>
      </c>
      <c r="C726" s="3">
        <v>39947</v>
      </c>
      <c r="D726" s="4" t="s">
        <v>629</v>
      </c>
      <c r="E726" s="4" t="s">
        <v>173</v>
      </c>
      <c r="F726" s="5" t="str">
        <f t="shared" si="110"/>
        <v>J</v>
      </c>
      <c r="G726" s="6">
        <v>0.87430555555555556</v>
      </c>
      <c r="H726" s="6">
        <v>0.875</v>
      </c>
      <c r="I726" s="85">
        <f t="shared" si="111"/>
        <v>0.99999999999999645</v>
      </c>
      <c r="J726" s="86">
        <f>I726*Segmentos!$D$7*(AH726%)*IF(ISNUMBER(AI726),AI726%,0)</f>
        <v>1199.9999999999959</v>
      </c>
      <c r="K726" s="86">
        <f>I726*Segmentos!$D$7*(AL726%)*IF(ISNUMBER(AM726),AM726%,0)</f>
        <v>4399.9999999999854</v>
      </c>
      <c r="L726" s="4"/>
      <c r="M726" s="2">
        <v>0.72</v>
      </c>
      <c r="N726" s="2">
        <v>0.7</v>
      </c>
      <c r="O726" s="2">
        <v>100</v>
      </c>
      <c r="P726" s="2">
        <v>85.249899999999997</v>
      </c>
      <c r="Q726" s="2">
        <v>0</v>
      </c>
      <c r="R726" s="2">
        <v>0</v>
      </c>
      <c r="S726" s="8" t="s">
        <v>577</v>
      </c>
      <c r="T726" s="2">
        <v>0</v>
      </c>
      <c r="U726" s="2">
        <v>0.4</v>
      </c>
      <c r="V726" s="2">
        <v>0.4</v>
      </c>
      <c r="W726" s="2">
        <v>100</v>
      </c>
      <c r="X726" s="2">
        <v>10.0085</v>
      </c>
      <c r="Y726" s="2">
        <v>0.77</v>
      </c>
      <c r="Z726" s="2">
        <v>0.8</v>
      </c>
      <c r="AA726" s="2">
        <v>100</v>
      </c>
      <c r="AB726" s="2">
        <v>26.820499999999999</v>
      </c>
      <c r="AC726" s="2">
        <v>1.25</v>
      </c>
      <c r="AD726" s="2">
        <v>1.2</v>
      </c>
      <c r="AE726" s="2">
        <v>100</v>
      </c>
      <c r="AF726" s="2">
        <v>48.4208</v>
      </c>
      <c r="AG726" s="20">
        <v>0.34</v>
      </c>
      <c r="AH726" s="20">
        <v>0.3</v>
      </c>
      <c r="AI726" s="20">
        <v>100</v>
      </c>
      <c r="AJ726" s="20">
        <v>19.05</v>
      </c>
      <c r="AK726" s="18">
        <v>1.06</v>
      </c>
      <c r="AL726" s="18">
        <v>1.1000000000000001</v>
      </c>
      <c r="AM726" s="18">
        <v>100</v>
      </c>
      <c r="AN726" s="18">
        <v>66.1999</v>
      </c>
      <c r="AO726" s="2">
        <v>0.49</v>
      </c>
      <c r="AP726" s="2">
        <v>0.5</v>
      </c>
      <c r="AQ726" s="2">
        <v>100</v>
      </c>
      <c r="AR726" s="2">
        <v>6.3228999999999997</v>
      </c>
      <c r="AS726" s="2">
        <v>1.3</v>
      </c>
      <c r="AT726" s="2">
        <v>1.3</v>
      </c>
      <c r="AU726" s="2">
        <v>100</v>
      </c>
      <c r="AV726" s="2">
        <v>33.816299999999998</v>
      </c>
      <c r="AW726" s="2">
        <v>0.66</v>
      </c>
      <c r="AX726" s="2">
        <v>0.7</v>
      </c>
      <c r="AY726" s="2">
        <v>100</v>
      </c>
      <c r="AZ726" s="2">
        <v>22.488600000000002</v>
      </c>
      <c r="BA726" s="2">
        <v>0.5</v>
      </c>
      <c r="BB726" s="2">
        <v>0.5</v>
      </c>
      <c r="BC726" s="2">
        <v>100</v>
      </c>
      <c r="BD726" s="2">
        <v>22.622</v>
      </c>
      <c r="BE726" s="4" t="str">
        <f t="shared" si="112"/>
        <v>NO APLICA</v>
      </c>
      <c r="BF726" s="4">
        <f t="shared" si="113"/>
        <v>0.9214</v>
      </c>
      <c r="BG726">
        <f t="shared" si="114"/>
        <v>0.49</v>
      </c>
      <c r="BH726">
        <f t="shared" si="115"/>
        <v>1.3</v>
      </c>
      <c r="BI726">
        <f t="shared" si="116"/>
        <v>0.66</v>
      </c>
      <c r="BJ726">
        <f t="shared" si="117"/>
        <v>1.06</v>
      </c>
      <c r="BK726">
        <f t="shared" si="118"/>
        <v>0.34</v>
      </c>
      <c r="BL726">
        <f t="shared" si="119"/>
        <v>69.999999999999744</v>
      </c>
    </row>
    <row r="727" spans="1:64" x14ac:dyDescent="0.2">
      <c r="A727" s="1">
        <v>725</v>
      </c>
      <c r="B727" s="7" t="s">
        <v>43</v>
      </c>
      <c r="C727" s="3">
        <v>39947</v>
      </c>
      <c r="D727" s="4" t="s">
        <v>629</v>
      </c>
      <c r="E727" s="4" t="s">
        <v>170</v>
      </c>
      <c r="F727" s="5" t="str">
        <f t="shared" si="110"/>
        <v>J</v>
      </c>
      <c r="G727" s="6">
        <v>0.9159722222222223</v>
      </c>
      <c r="H727" s="6">
        <v>0.93263888888888891</v>
      </c>
      <c r="I727" s="85">
        <f t="shared" si="111"/>
        <v>23.999999999999915</v>
      </c>
      <c r="J727" s="86">
        <f>I727*Segmentos!$D$7*(AH727%)*IF(ISNUMBER(AI727),AI727%,0)</f>
        <v>79718.399999999732</v>
      </c>
      <c r="K727" s="86">
        <f>I727*Segmentos!$D$7*(AL727%)*IF(ISNUMBER(AM727),AM727%,0)</f>
        <v>134399.99999999953</v>
      </c>
      <c r="L727" s="4"/>
      <c r="M727" s="2">
        <v>1.1499999999999999</v>
      </c>
      <c r="N727" s="2">
        <v>1.8</v>
      </c>
      <c r="O727" s="2">
        <v>62.4</v>
      </c>
      <c r="P727" s="2">
        <v>55.0214</v>
      </c>
      <c r="Q727" s="2">
        <v>1.25</v>
      </c>
      <c r="R727" s="2">
        <v>1.8</v>
      </c>
      <c r="S727" s="2">
        <v>69</v>
      </c>
      <c r="T727" s="2">
        <v>10.002800000000001</v>
      </c>
      <c r="U727" s="2">
        <v>1.53</v>
      </c>
      <c r="V727" s="2">
        <v>1.8</v>
      </c>
      <c r="W727" s="2">
        <v>86.9</v>
      </c>
      <c r="X727" s="2">
        <v>15.4328</v>
      </c>
      <c r="Y727" s="2">
        <v>1.33</v>
      </c>
      <c r="Z727" s="2">
        <v>3.1</v>
      </c>
      <c r="AA727" s="2">
        <v>43.3</v>
      </c>
      <c r="AB727" s="2">
        <v>18.841200000000001</v>
      </c>
      <c r="AC727" s="2">
        <v>0.68</v>
      </c>
      <c r="AD727" s="2">
        <v>0.8</v>
      </c>
      <c r="AE727" s="2">
        <v>86.2</v>
      </c>
      <c r="AF727" s="2">
        <v>10.7446</v>
      </c>
      <c r="AG727" s="20">
        <v>0.85</v>
      </c>
      <c r="AH727" s="20">
        <v>1.6</v>
      </c>
      <c r="AI727" s="20">
        <v>51.9</v>
      </c>
      <c r="AJ727" s="20">
        <v>19.404399999999999</v>
      </c>
      <c r="AK727" s="18">
        <v>1.41</v>
      </c>
      <c r="AL727" s="18">
        <v>2</v>
      </c>
      <c r="AM727" s="18">
        <v>70</v>
      </c>
      <c r="AN727" s="18">
        <v>35.616999999999997</v>
      </c>
      <c r="AO727" s="2">
        <v>0.41</v>
      </c>
      <c r="AP727" s="2">
        <v>0.6</v>
      </c>
      <c r="AQ727" s="2">
        <v>65.099999999999994</v>
      </c>
      <c r="AR727" s="2">
        <v>2.1467999999999998</v>
      </c>
      <c r="AS727" s="2">
        <v>0.28999999999999998</v>
      </c>
      <c r="AT727" s="2">
        <v>1</v>
      </c>
      <c r="AU727" s="2">
        <v>29.1</v>
      </c>
      <c r="AV727" s="2">
        <v>3.1019000000000001</v>
      </c>
      <c r="AW727" s="2">
        <v>1.1200000000000001</v>
      </c>
      <c r="AX727" s="2">
        <v>1.7</v>
      </c>
      <c r="AY727" s="2">
        <v>64.5</v>
      </c>
      <c r="AZ727" s="2">
        <v>15.5097</v>
      </c>
      <c r="BA727" s="2">
        <v>1.86</v>
      </c>
      <c r="BB727" s="2">
        <v>2.7</v>
      </c>
      <c r="BC727" s="2">
        <v>68.2</v>
      </c>
      <c r="BD727" s="2">
        <v>34.263100000000001</v>
      </c>
      <c r="BE727" s="4" t="str">
        <f t="shared" si="112"/>
        <v>NO APLICA</v>
      </c>
      <c r="BF727" s="4">
        <f t="shared" si="113"/>
        <v>0.95220000000000005</v>
      </c>
      <c r="BG727">
        <f t="shared" si="114"/>
        <v>0.41</v>
      </c>
      <c r="BH727">
        <f t="shared" si="115"/>
        <v>0.28999999999999998</v>
      </c>
      <c r="BI727">
        <f t="shared" si="116"/>
        <v>1.86</v>
      </c>
      <c r="BJ727">
        <f t="shared" si="117"/>
        <v>1.41</v>
      </c>
      <c r="BK727">
        <f t="shared" si="118"/>
        <v>0.85</v>
      </c>
      <c r="BL727">
        <f t="shared" si="119"/>
        <v>2695.6799999999903</v>
      </c>
    </row>
    <row r="728" spans="1:64" x14ac:dyDescent="0.2">
      <c r="A728" s="1">
        <v>726</v>
      </c>
      <c r="B728" s="7" t="s">
        <v>44</v>
      </c>
      <c r="C728" s="3">
        <v>39947</v>
      </c>
      <c r="D728" s="4" t="s">
        <v>3</v>
      </c>
      <c r="E728" s="4" t="s">
        <v>169</v>
      </c>
      <c r="F728" s="5" t="str">
        <f t="shared" si="110"/>
        <v>J</v>
      </c>
      <c r="G728" s="6">
        <v>0.91736111111111107</v>
      </c>
      <c r="H728" s="6">
        <v>0.9916666666666667</v>
      </c>
      <c r="I728" s="85">
        <f t="shared" si="111"/>
        <v>107.0000000000001</v>
      </c>
      <c r="J728" s="86">
        <f>I728*Segmentos!$D$7*(AH728%)*IF(ISNUMBER(AI728),AI728%,0)</f>
        <v>3237691.6000000029</v>
      </c>
      <c r="K728" s="86">
        <f>I728*Segmentos!$D$7*(AL728%)*IF(ISNUMBER(AM728),AM728%,0)</f>
        <v>2982689.200000002</v>
      </c>
      <c r="L728" s="4"/>
      <c r="M728" s="2">
        <v>7.26</v>
      </c>
      <c r="N728" s="2">
        <v>24</v>
      </c>
      <c r="O728" s="2">
        <v>30.3</v>
      </c>
      <c r="P728" s="2">
        <v>87.066900000000004</v>
      </c>
      <c r="Q728" s="2">
        <v>4.18</v>
      </c>
      <c r="R728" s="2">
        <v>16.3</v>
      </c>
      <c r="S728" s="2">
        <v>25.6</v>
      </c>
      <c r="T728" s="2">
        <v>8.3576999999999995</v>
      </c>
      <c r="U728" s="2">
        <v>9.02</v>
      </c>
      <c r="V728" s="2">
        <v>26.4</v>
      </c>
      <c r="W728" s="2">
        <v>34.200000000000003</v>
      </c>
      <c r="X728" s="2">
        <v>22.695699999999999</v>
      </c>
      <c r="Y728" s="2">
        <v>8.01</v>
      </c>
      <c r="Z728" s="2">
        <v>27</v>
      </c>
      <c r="AA728" s="2">
        <v>29.6</v>
      </c>
      <c r="AB728" s="2">
        <v>28.368400000000001</v>
      </c>
      <c r="AC728" s="2">
        <v>7.02</v>
      </c>
      <c r="AD728" s="2">
        <v>23.5</v>
      </c>
      <c r="AE728" s="2">
        <v>29.9</v>
      </c>
      <c r="AF728" s="2">
        <v>27.645099999999999</v>
      </c>
      <c r="AG728" s="20">
        <v>7.57</v>
      </c>
      <c r="AH728" s="20">
        <v>25.3</v>
      </c>
      <c r="AI728" s="20">
        <v>29.9</v>
      </c>
      <c r="AJ728" s="20">
        <v>43.0944</v>
      </c>
      <c r="AK728" s="18">
        <v>6.97</v>
      </c>
      <c r="AL728" s="18">
        <v>22.7</v>
      </c>
      <c r="AM728" s="18">
        <v>30.7</v>
      </c>
      <c r="AN728" s="18">
        <v>43.9724</v>
      </c>
      <c r="AO728" s="2">
        <v>5.77</v>
      </c>
      <c r="AP728" s="2">
        <v>17.5</v>
      </c>
      <c r="AQ728" s="2">
        <v>33</v>
      </c>
      <c r="AR728" s="2">
        <v>7.5678000000000001</v>
      </c>
      <c r="AS728" s="2">
        <v>3.91</v>
      </c>
      <c r="AT728" s="2">
        <v>16.7</v>
      </c>
      <c r="AU728" s="2">
        <v>23.4</v>
      </c>
      <c r="AV728" s="2">
        <v>10.325799999999999</v>
      </c>
      <c r="AW728" s="2">
        <v>7.43</v>
      </c>
      <c r="AX728" s="2">
        <v>25.2</v>
      </c>
      <c r="AY728" s="2">
        <v>29.4</v>
      </c>
      <c r="AZ728" s="2">
        <v>25.6129</v>
      </c>
      <c r="BA728" s="2">
        <v>9.48</v>
      </c>
      <c r="BB728" s="2">
        <v>29</v>
      </c>
      <c r="BC728" s="2">
        <v>32.700000000000003</v>
      </c>
      <c r="BD728" s="2">
        <v>43.560299999999998</v>
      </c>
      <c r="BE728" s="4" t="str">
        <f t="shared" si="112"/>
        <v>ENTRETENIDO</v>
      </c>
      <c r="BF728" s="4">
        <f t="shared" si="113"/>
        <v>6.4269999999999996</v>
      </c>
      <c r="BG728">
        <f t="shared" si="114"/>
        <v>5.77</v>
      </c>
      <c r="BH728">
        <f t="shared" si="115"/>
        <v>3.91</v>
      </c>
      <c r="BI728">
        <f t="shared" si="116"/>
        <v>9.48</v>
      </c>
      <c r="BJ728">
        <f t="shared" si="117"/>
        <v>6.97</v>
      </c>
      <c r="BK728">
        <f t="shared" si="118"/>
        <v>7.57</v>
      </c>
      <c r="BL728">
        <f t="shared" si="119"/>
        <v>77810.400000000067</v>
      </c>
    </row>
    <row r="729" spans="1:64" x14ac:dyDescent="0.2">
      <c r="A729" s="1">
        <v>727</v>
      </c>
      <c r="B729" s="7" t="s">
        <v>86</v>
      </c>
      <c r="C729" s="3">
        <v>39947</v>
      </c>
      <c r="D729" s="4" t="s">
        <v>17</v>
      </c>
      <c r="E729" s="4" t="s">
        <v>169</v>
      </c>
      <c r="F729" s="5" t="str">
        <f t="shared" si="110"/>
        <v>J</v>
      </c>
      <c r="G729" s="6">
        <v>0.91666666666666663</v>
      </c>
      <c r="H729" s="6">
        <v>0.95833333333333337</v>
      </c>
      <c r="I729" s="85">
        <f t="shared" si="111"/>
        <v>60.000000000000107</v>
      </c>
      <c r="J729" s="86">
        <f>I729*Segmentos!$D$7*(AH729%)*IF(ISNUMBER(AI729),AI729%,0)</f>
        <v>49248.000000000095</v>
      </c>
      <c r="K729" s="86">
        <f>I729*Segmentos!$D$7*(AL729%)*IF(ISNUMBER(AM729),AM729%,0)</f>
        <v>21600.00000000004</v>
      </c>
      <c r="L729" s="4"/>
      <c r="M729" s="2">
        <v>0.15</v>
      </c>
      <c r="N729" s="2">
        <v>0.7</v>
      </c>
      <c r="O729" s="2">
        <v>19.7</v>
      </c>
      <c r="P729" s="2">
        <v>97.971299999999999</v>
      </c>
      <c r="Q729" s="2">
        <v>0</v>
      </c>
      <c r="R729" s="2">
        <v>0.1</v>
      </c>
      <c r="S729" s="2">
        <v>1.7</v>
      </c>
      <c r="T729" s="2">
        <v>0.18160000000000001</v>
      </c>
      <c r="U729" s="2">
        <v>0</v>
      </c>
      <c r="V729" s="2">
        <v>0</v>
      </c>
      <c r="W729" s="8" t="s">
        <v>577</v>
      </c>
      <c r="X729" s="2">
        <v>0</v>
      </c>
      <c r="Y729" s="2">
        <v>0.31</v>
      </c>
      <c r="Z729" s="2">
        <v>1.2</v>
      </c>
      <c r="AA729" s="2">
        <v>24.5</v>
      </c>
      <c r="AB729" s="2">
        <v>60.244700000000002</v>
      </c>
      <c r="AC729" s="2">
        <v>0.17</v>
      </c>
      <c r="AD729" s="2">
        <v>1.1000000000000001</v>
      </c>
      <c r="AE729" s="2">
        <v>15.6</v>
      </c>
      <c r="AF729" s="2">
        <v>37.545000000000002</v>
      </c>
      <c r="AG729" s="20">
        <v>0.22</v>
      </c>
      <c r="AH729" s="20">
        <v>0.9</v>
      </c>
      <c r="AI729" s="20">
        <v>22.8</v>
      </c>
      <c r="AJ729" s="20">
        <v>68.458100000000002</v>
      </c>
      <c r="AK729" s="18">
        <v>0.08</v>
      </c>
      <c r="AL729" s="18">
        <v>0.6</v>
      </c>
      <c r="AM729" s="18">
        <v>15</v>
      </c>
      <c r="AN729" s="18">
        <v>29.513200000000001</v>
      </c>
      <c r="AO729" s="2">
        <v>0.01</v>
      </c>
      <c r="AP729" s="2">
        <v>0.4</v>
      </c>
      <c r="AQ729" s="2">
        <v>1.7</v>
      </c>
      <c r="AR729" s="2">
        <v>0.48630000000000001</v>
      </c>
      <c r="AS729" s="2">
        <v>0.01</v>
      </c>
      <c r="AT729" s="2">
        <v>0.2</v>
      </c>
      <c r="AU729" s="2">
        <v>3.3</v>
      </c>
      <c r="AV729" s="2">
        <v>1.0762</v>
      </c>
      <c r="AW729" s="2">
        <v>0.44</v>
      </c>
      <c r="AX729" s="2">
        <v>1.7</v>
      </c>
      <c r="AY729" s="2">
        <v>25.9</v>
      </c>
      <c r="AZ729" s="2">
        <v>83.690600000000003</v>
      </c>
      <c r="BA729" s="2">
        <v>0.05</v>
      </c>
      <c r="BB729" s="2">
        <v>0.4</v>
      </c>
      <c r="BC729" s="2">
        <v>11.3</v>
      </c>
      <c r="BD729" s="2">
        <v>12.718299999999999</v>
      </c>
      <c r="BE729" s="4" t="str">
        <f t="shared" si="112"/>
        <v>ABURRIDO</v>
      </c>
      <c r="BF729" s="4">
        <f t="shared" si="113"/>
        <v>0.16420000000000001</v>
      </c>
      <c r="BG729">
        <f t="shared" si="114"/>
        <v>0.01</v>
      </c>
      <c r="BH729">
        <f t="shared" si="115"/>
        <v>0.01</v>
      </c>
      <c r="BI729">
        <f t="shared" si="116"/>
        <v>0.44</v>
      </c>
      <c r="BJ729">
        <f t="shared" si="117"/>
        <v>0.08</v>
      </c>
      <c r="BK729">
        <f t="shared" si="118"/>
        <v>0.22</v>
      </c>
      <c r="BL729">
        <f t="shared" si="119"/>
        <v>827.40000000000134</v>
      </c>
    </row>
    <row r="730" spans="1:64" x14ac:dyDescent="0.2">
      <c r="A730" s="1">
        <v>728</v>
      </c>
      <c r="B730" s="7" t="s">
        <v>14</v>
      </c>
      <c r="C730" s="3">
        <v>39947</v>
      </c>
      <c r="D730" s="4" t="s">
        <v>626</v>
      </c>
      <c r="E730" s="4" t="s">
        <v>163</v>
      </c>
      <c r="F730" s="5" t="str">
        <f t="shared" si="110"/>
        <v>J</v>
      </c>
      <c r="G730" s="6">
        <v>0.84791666666666676</v>
      </c>
      <c r="H730" s="6">
        <v>0.875</v>
      </c>
      <c r="I730" s="85">
        <f t="shared" si="111"/>
        <v>38.999999999999858</v>
      </c>
      <c r="J730" s="86">
        <f>I730*Segmentos!$D$7*(AH730%)*IF(ISNUMBER(AI730),AI730%,0)</f>
        <v>707615.99999999756</v>
      </c>
      <c r="K730" s="86">
        <f>I730*Segmentos!$D$7*(AL730%)*IF(ISNUMBER(AM730),AM730%,0)</f>
        <v>1542340.7999999945</v>
      </c>
      <c r="L730" s="4"/>
      <c r="M730" s="2">
        <v>7.37</v>
      </c>
      <c r="N730" s="2">
        <v>12.1</v>
      </c>
      <c r="O730" s="2">
        <v>60.8</v>
      </c>
      <c r="P730" s="2">
        <v>85.061899999999994</v>
      </c>
      <c r="Q730" s="2">
        <v>4.5599999999999996</v>
      </c>
      <c r="R730" s="2">
        <v>9</v>
      </c>
      <c r="S730" s="2">
        <v>50.7</v>
      </c>
      <c r="T730" s="2">
        <v>8.7850000000000001</v>
      </c>
      <c r="U730" s="2">
        <v>6.76</v>
      </c>
      <c r="V730" s="2">
        <v>11.3</v>
      </c>
      <c r="W730" s="2">
        <v>59.7</v>
      </c>
      <c r="X730" s="2">
        <v>16.3611</v>
      </c>
      <c r="Y730" s="2">
        <v>5.18</v>
      </c>
      <c r="Z730" s="2">
        <v>8.6999999999999993</v>
      </c>
      <c r="AA730" s="2">
        <v>59.5</v>
      </c>
      <c r="AB730" s="2">
        <v>17.645299999999999</v>
      </c>
      <c r="AC730" s="2">
        <v>11.15</v>
      </c>
      <c r="AD730" s="2">
        <v>17.3</v>
      </c>
      <c r="AE730" s="2">
        <v>64.599999999999994</v>
      </c>
      <c r="AF730" s="2">
        <v>42.270499999999998</v>
      </c>
      <c r="AG730" s="20">
        <v>4.55</v>
      </c>
      <c r="AH730" s="20">
        <v>8.4</v>
      </c>
      <c r="AI730" s="20">
        <v>54</v>
      </c>
      <c r="AJ730" s="20">
        <v>24.9038</v>
      </c>
      <c r="AK730" s="18">
        <v>9.91</v>
      </c>
      <c r="AL730" s="18">
        <v>15.4</v>
      </c>
      <c r="AM730" s="18">
        <v>64.2</v>
      </c>
      <c r="AN730" s="18">
        <v>60.158099999999997</v>
      </c>
      <c r="AO730" s="2">
        <v>8.84</v>
      </c>
      <c r="AP730" s="2">
        <v>12</v>
      </c>
      <c r="AQ730" s="2">
        <v>73.400000000000006</v>
      </c>
      <c r="AR730" s="2">
        <v>11.149800000000001</v>
      </c>
      <c r="AS730" s="2">
        <v>4.84</v>
      </c>
      <c r="AT730" s="2">
        <v>8</v>
      </c>
      <c r="AU730" s="2">
        <v>60.2</v>
      </c>
      <c r="AV730" s="2">
        <v>12.3087</v>
      </c>
      <c r="AW730" s="2">
        <v>7.22</v>
      </c>
      <c r="AX730" s="2">
        <v>11.8</v>
      </c>
      <c r="AY730" s="2">
        <v>61.4</v>
      </c>
      <c r="AZ730" s="2">
        <v>23.964099999999998</v>
      </c>
      <c r="BA730" s="2">
        <v>8.51</v>
      </c>
      <c r="BB730" s="2">
        <v>14.7</v>
      </c>
      <c r="BC730" s="2">
        <v>57.7</v>
      </c>
      <c r="BD730" s="2">
        <v>37.639400000000002</v>
      </c>
      <c r="BE730" s="4" t="str">
        <f t="shared" si="112"/>
        <v>NO APLICA</v>
      </c>
      <c r="BF730" s="4">
        <f t="shared" si="113"/>
        <v>6.9261999999999997</v>
      </c>
      <c r="BG730">
        <f t="shared" si="114"/>
        <v>8.84</v>
      </c>
      <c r="BH730">
        <f t="shared" si="115"/>
        <v>4.84</v>
      </c>
      <c r="BI730">
        <f t="shared" si="116"/>
        <v>8.51</v>
      </c>
      <c r="BJ730">
        <f t="shared" si="117"/>
        <v>9.91</v>
      </c>
      <c r="BK730">
        <f t="shared" si="118"/>
        <v>4.55</v>
      </c>
      <c r="BL730">
        <f t="shared" si="119"/>
        <v>28691.519999999895</v>
      </c>
    </row>
    <row r="731" spans="1:64" x14ac:dyDescent="0.2">
      <c r="A731" s="1">
        <v>729</v>
      </c>
      <c r="B731" s="7" t="s">
        <v>92</v>
      </c>
      <c r="C731" s="3">
        <v>39947</v>
      </c>
      <c r="D731" s="4" t="s">
        <v>8</v>
      </c>
      <c r="E731" s="4" t="s">
        <v>168</v>
      </c>
      <c r="F731" s="5" t="str">
        <f t="shared" si="110"/>
        <v>J</v>
      </c>
      <c r="G731" s="6">
        <v>0.91736111111111107</v>
      </c>
      <c r="H731" s="6">
        <v>2.013888888888889E-2</v>
      </c>
      <c r="I731" s="85">
        <f t="shared" si="111"/>
        <v>148.00000000000006</v>
      </c>
      <c r="J731" s="86">
        <f>I731*Segmentos!$D$7*(AH731%)*IF(ISNUMBER(AI731),AI731%,0)</f>
        <v>2297433.600000001</v>
      </c>
      <c r="K731" s="86">
        <f>I731*Segmentos!$D$7*(AL731%)*IF(ISNUMBER(AM731),AM731%,0)</f>
        <v>2000960.0000000009</v>
      </c>
      <c r="L731" s="4" t="s">
        <v>277</v>
      </c>
      <c r="M731" s="2">
        <v>3.62</v>
      </c>
      <c r="N731" s="2">
        <v>18.2</v>
      </c>
      <c r="O731" s="2">
        <v>19.899999999999999</v>
      </c>
      <c r="P731" s="2">
        <v>84.396100000000004</v>
      </c>
      <c r="Q731" s="2">
        <v>1.49</v>
      </c>
      <c r="R731" s="2">
        <v>9.1</v>
      </c>
      <c r="S731" s="2">
        <v>16.399999999999999</v>
      </c>
      <c r="T731" s="2">
        <v>5.8105000000000002</v>
      </c>
      <c r="U731" s="2">
        <v>2.63</v>
      </c>
      <c r="V731" s="2">
        <v>15.3</v>
      </c>
      <c r="W731" s="2">
        <v>17.100000000000001</v>
      </c>
      <c r="X731" s="2">
        <v>12.829800000000001</v>
      </c>
      <c r="Y731" s="2">
        <v>3.44</v>
      </c>
      <c r="Z731" s="2">
        <v>20.9</v>
      </c>
      <c r="AA731" s="2">
        <v>16.5</v>
      </c>
      <c r="AB731" s="2">
        <v>23.6812</v>
      </c>
      <c r="AC731" s="2">
        <v>5.5</v>
      </c>
      <c r="AD731" s="2">
        <v>22.2</v>
      </c>
      <c r="AE731" s="2">
        <v>24.8</v>
      </c>
      <c r="AF731" s="2">
        <v>42.074599999999997</v>
      </c>
      <c r="AG731" s="20">
        <v>3.89</v>
      </c>
      <c r="AH731" s="20">
        <v>19.600000000000001</v>
      </c>
      <c r="AI731" s="20">
        <v>19.8</v>
      </c>
      <c r="AJ731" s="20">
        <v>42.978900000000003</v>
      </c>
      <c r="AK731" s="18">
        <v>3.38</v>
      </c>
      <c r="AL731" s="18">
        <v>16.899999999999999</v>
      </c>
      <c r="AM731" s="18">
        <v>20</v>
      </c>
      <c r="AN731" s="18">
        <v>41.417200000000001</v>
      </c>
      <c r="AO731" s="2">
        <v>0.69</v>
      </c>
      <c r="AP731" s="2">
        <v>9.5</v>
      </c>
      <c r="AQ731" s="2">
        <v>7.3</v>
      </c>
      <c r="AR731" s="2">
        <v>1.7459</v>
      </c>
      <c r="AS731" s="2">
        <v>2.11</v>
      </c>
      <c r="AT731" s="2">
        <v>12.6</v>
      </c>
      <c r="AU731" s="2">
        <v>16.8</v>
      </c>
      <c r="AV731" s="2">
        <v>10.852499999999999</v>
      </c>
      <c r="AW731" s="2">
        <v>4.33</v>
      </c>
      <c r="AX731" s="2">
        <v>20.3</v>
      </c>
      <c r="AY731" s="2">
        <v>21.3</v>
      </c>
      <c r="AZ731" s="2">
        <v>29.009699999999999</v>
      </c>
      <c r="BA731" s="2">
        <v>4.8</v>
      </c>
      <c r="BB731" s="2">
        <v>22.3</v>
      </c>
      <c r="BC731" s="2">
        <v>21.5</v>
      </c>
      <c r="BD731" s="2">
        <v>42.787999999999997</v>
      </c>
      <c r="BE731" s="4" t="str">
        <f t="shared" si="112"/>
        <v>ABURRIDO</v>
      </c>
      <c r="BF731" s="4">
        <f t="shared" si="113"/>
        <v>3.0697999999999999</v>
      </c>
      <c r="BG731">
        <f t="shared" si="114"/>
        <v>0.69</v>
      </c>
      <c r="BH731">
        <f t="shared" si="115"/>
        <v>2.11</v>
      </c>
      <c r="BI731">
        <f t="shared" si="116"/>
        <v>4.8</v>
      </c>
      <c r="BJ731">
        <f t="shared" si="117"/>
        <v>3.38</v>
      </c>
      <c r="BK731">
        <f t="shared" si="118"/>
        <v>3.89</v>
      </c>
      <c r="BL731">
        <f t="shared" si="119"/>
        <v>53602.640000000014</v>
      </c>
    </row>
    <row r="732" spans="1:64" x14ac:dyDescent="0.2">
      <c r="A732" s="1">
        <v>730</v>
      </c>
      <c r="B732" s="7" t="s">
        <v>10</v>
      </c>
      <c r="C732" s="3">
        <v>39947</v>
      </c>
      <c r="D732" s="4" t="s">
        <v>8</v>
      </c>
      <c r="E732" s="4" t="s">
        <v>164</v>
      </c>
      <c r="F732" s="5" t="str">
        <f t="shared" si="110"/>
        <v>J</v>
      </c>
      <c r="G732" s="6">
        <v>0.87361111111111101</v>
      </c>
      <c r="H732" s="6">
        <v>0.91736111111111107</v>
      </c>
      <c r="I732" s="85">
        <f t="shared" si="111"/>
        <v>63.000000000000099</v>
      </c>
      <c r="J732" s="86">
        <f>I732*Segmentos!$D$7*(AH732%)*IF(ISNUMBER(AI732),AI732%,0)</f>
        <v>1271214.0000000021</v>
      </c>
      <c r="K732" s="86">
        <f>I732*Segmentos!$D$7*(AL732%)*IF(ISNUMBER(AM732),AM732%,0)</f>
        <v>1148968.8000000019</v>
      </c>
      <c r="L732" s="4"/>
      <c r="M732" s="2">
        <v>4.78</v>
      </c>
      <c r="N732" s="2">
        <v>15.9</v>
      </c>
      <c r="O732" s="2">
        <v>30</v>
      </c>
      <c r="P732" s="2">
        <v>82.365899999999996</v>
      </c>
      <c r="Q732" s="2">
        <v>1.77</v>
      </c>
      <c r="R732" s="2">
        <v>7.3</v>
      </c>
      <c r="S732" s="2">
        <v>24.2</v>
      </c>
      <c r="T732" s="2">
        <v>5.0922000000000001</v>
      </c>
      <c r="U732" s="2">
        <v>3.32</v>
      </c>
      <c r="V732" s="2">
        <v>15.2</v>
      </c>
      <c r="W732" s="2">
        <v>21.8</v>
      </c>
      <c r="X732" s="2">
        <v>11.969799999999999</v>
      </c>
      <c r="Y732" s="2">
        <v>5.87</v>
      </c>
      <c r="Z732" s="2">
        <v>18.2</v>
      </c>
      <c r="AA732" s="2">
        <v>32.299999999999997</v>
      </c>
      <c r="AB732" s="2">
        <v>29.862500000000001</v>
      </c>
      <c r="AC732" s="2">
        <v>6.27</v>
      </c>
      <c r="AD732" s="2">
        <v>18.7</v>
      </c>
      <c r="AE732" s="2">
        <v>33.5</v>
      </c>
      <c r="AF732" s="2">
        <v>35.441499999999998</v>
      </c>
      <c r="AG732" s="20">
        <v>5.03</v>
      </c>
      <c r="AH732" s="20">
        <v>17.100000000000001</v>
      </c>
      <c r="AI732" s="20">
        <v>29.5</v>
      </c>
      <c r="AJ732" s="20">
        <v>41.123699999999999</v>
      </c>
      <c r="AK732" s="18">
        <v>4.5599999999999996</v>
      </c>
      <c r="AL732" s="18">
        <v>14.9</v>
      </c>
      <c r="AM732" s="18">
        <v>30.6</v>
      </c>
      <c r="AN732" s="18">
        <v>41.242199999999997</v>
      </c>
      <c r="AO732" s="2">
        <v>2.2999999999999998</v>
      </c>
      <c r="AP732" s="2">
        <v>13.3</v>
      </c>
      <c r="AQ732" s="2">
        <v>17.2</v>
      </c>
      <c r="AR732" s="2">
        <v>4.3207000000000004</v>
      </c>
      <c r="AS732" s="2">
        <v>1.99</v>
      </c>
      <c r="AT732" s="2">
        <v>10</v>
      </c>
      <c r="AU732" s="2">
        <v>20</v>
      </c>
      <c r="AV732" s="2">
        <v>7.5658000000000003</v>
      </c>
      <c r="AW732" s="2">
        <v>3.67</v>
      </c>
      <c r="AX732" s="2">
        <v>14</v>
      </c>
      <c r="AY732" s="2">
        <v>26.3</v>
      </c>
      <c r="AZ732" s="2">
        <v>18.1633</v>
      </c>
      <c r="BA732" s="2">
        <v>7.94</v>
      </c>
      <c r="BB732" s="2">
        <v>21.6</v>
      </c>
      <c r="BC732" s="2">
        <v>36.799999999999997</v>
      </c>
      <c r="BD732" s="2">
        <v>52.316099999999999</v>
      </c>
      <c r="BE732" s="4" t="str">
        <f t="shared" si="112"/>
        <v>NO APLICA</v>
      </c>
      <c r="BF732" s="4">
        <f t="shared" si="113"/>
        <v>4.3575999999999997</v>
      </c>
      <c r="BG732">
        <f t="shared" si="114"/>
        <v>2.2999999999999998</v>
      </c>
      <c r="BH732">
        <f t="shared" si="115"/>
        <v>1.99</v>
      </c>
      <c r="BI732">
        <f t="shared" si="116"/>
        <v>7.94</v>
      </c>
      <c r="BJ732">
        <f t="shared" si="117"/>
        <v>4.5599999999999996</v>
      </c>
      <c r="BK732">
        <f t="shared" si="118"/>
        <v>5.03</v>
      </c>
      <c r="BL732">
        <f t="shared" si="119"/>
        <v>30051.000000000051</v>
      </c>
    </row>
    <row r="733" spans="1:64" x14ac:dyDescent="0.2">
      <c r="A733" s="1">
        <v>731</v>
      </c>
      <c r="B733" s="7" t="s">
        <v>89</v>
      </c>
      <c r="C733" s="3">
        <v>39947</v>
      </c>
      <c r="D733" s="4" t="s">
        <v>628</v>
      </c>
      <c r="E733" s="4" t="s">
        <v>169</v>
      </c>
      <c r="F733" s="5" t="str">
        <f t="shared" si="110"/>
        <v>J</v>
      </c>
      <c r="G733" s="6">
        <v>0.84097222222222223</v>
      </c>
      <c r="H733" s="6">
        <v>0.875</v>
      </c>
      <c r="I733" s="85">
        <f t="shared" si="111"/>
        <v>48.999999999999986</v>
      </c>
      <c r="J733" s="86">
        <f>I733*Segmentos!$D$7*(AH733%)*IF(ISNUMBER(AI733),AI733%,0)</f>
        <v>157191.99999999997</v>
      </c>
      <c r="K733" s="86">
        <f>I733*Segmentos!$D$7*(AL733%)*IF(ISNUMBER(AM733),AM733%,0)</f>
        <v>94432.799999999959</v>
      </c>
      <c r="L733" s="4"/>
      <c r="M733" s="2">
        <v>0.64</v>
      </c>
      <c r="N733" s="2">
        <v>2.1</v>
      </c>
      <c r="O733" s="2">
        <v>30.1</v>
      </c>
      <c r="P733" s="2">
        <v>75.588800000000006</v>
      </c>
      <c r="Q733" s="2">
        <v>0.38</v>
      </c>
      <c r="R733" s="2">
        <v>1.7</v>
      </c>
      <c r="S733" s="2">
        <v>22.1</v>
      </c>
      <c r="T733" s="2">
        <v>7.5039999999999996</v>
      </c>
      <c r="U733" s="2">
        <v>0.09</v>
      </c>
      <c r="V733" s="2">
        <v>1</v>
      </c>
      <c r="W733" s="2">
        <v>9</v>
      </c>
      <c r="X733" s="2">
        <v>2.3203999999999998</v>
      </c>
      <c r="Y733" s="2">
        <v>1.1299999999999999</v>
      </c>
      <c r="Z733" s="2">
        <v>2.1</v>
      </c>
      <c r="AA733" s="2">
        <v>55</v>
      </c>
      <c r="AB733" s="2">
        <v>39.267200000000003</v>
      </c>
      <c r="AC733" s="2">
        <v>0.68</v>
      </c>
      <c r="AD733" s="2">
        <v>3.1</v>
      </c>
      <c r="AE733" s="2">
        <v>22.1</v>
      </c>
      <c r="AF733" s="2">
        <v>26.497299999999999</v>
      </c>
      <c r="AG733" s="20">
        <v>0.81</v>
      </c>
      <c r="AH733" s="20">
        <v>2</v>
      </c>
      <c r="AI733" s="20">
        <v>40.1</v>
      </c>
      <c r="AJ733" s="20">
        <v>45.4604</v>
      </c>
      <c r="AK733" s="18">
        <v>0.49</v>
      </c>
      <c r="AL733" s="18">
        <v>2.2000000000000002</v>
      </c>
      <c r="AM733" s="18">
        <v>21.9</v>
      </c>
      <c r="AN733" s="18">
        <v>30.128399999999999</v>
      </c>
      <c r="AO733" s="2">
        <v>0.35</v>
      </c>
      <c r="AP733" s="2">
        <v>0.7</v>
      </c>
      <c r="AQ733" s="2">
        <v>51</v>
      </c>
      <c r="AR733" s="2">
        <v>4.4871999999999996</v>
      </c>
      <c r="AS733" s="2">
        <v>0.63</v>
      </c>
      <c r="AT733" s="2">
        <v>2.1</v>
      </c>
      <c r="AU733" s="2">
        <v>29.4</v>
      </c>
      <c r="AV733" s="2">
        <v>16.249099999999999</v>
      </c>
      <c r="AW733" s="2">
        <v>0.7</v>
      </c>
      <c r="AX733" s="2">
        <v>2</v>
      </c>
      <c r="AY733" s="2">
        <v>34.9</v>
      </c>
      <c r="AZ733" s="2">
        <v>23.797499999999999</v>
      </c>
      <c r="BA733" s="2">
        <v>0.69</v>
      </c>
      <c r="BB733" s="2">
        <v>2.6</v>
      </c>
      <c r="BC733" s="2">
        <v>26.2</v>
      </c>
      <c r="BD733" s="2">
        <v>31.055</v>
      </c>
      <c r="BE733" s="4" t="str">
        <f t="shared" si="112"/>
        <v>NO APLICA</v>
      </c>
      <c r="BF733" s="4">
        <f t="shared" si="113"/>
        <v>0.62059999999999993</v>
      </c>
      <c r="BG733">
        <f t="shared" si="114"/>
        <v>0.35</v>
      </c>
      <c r="BH733">
        <f t="shared" si="115"/>
        <v>0.63</v>
      </c>
      <c r="BI733">
        <f t="shared" si="116"/>
        <v>0.7</v>
      </c>
      <c r="BJ733">
        <f t="shared" si="117"/>
        <v>0.49</v>
      </c>
      <c r="BK733">
        <f t="shared" si="118"/>
        <v>0.81</v>
      </c>
      <c r="BL733">
        <f t="shared" si="119"/>
        <v>3097.2899999999995</v>
      </c>
    </row>
    <row r="734" spans="1:64" x14ac:dyDescent="0.2">
      <c r="A734" s="1">
        <v>732</v>
      </c>
      <c r="B734" s="7" t="s">
        <v>83</v>
      </c>
      <c r="C734" s="3">
        <v>39947</v>
      </c>
      <c r="D734" s="4" t="s">
        <v>629</v>
      </c>
      <c r="E734" s="4" t="s">
        <v>170</v>
      </c>
      <c r="F734" s="5" t="str">
        <f t="shared" si="110"/>
        <v>J</v>
      </c>
      <c r="G734" s="6">
        <v>0.87569444444444444</v>
      </c>
      <c r="H734" s="6">
        <v>0.89097222222222217</v>
      </c>
      <c r="I734" s="85">
        <f t="shared" si="111"/>
        <v>21.999999999999922</v>
      </c>
      <c r="J734" s="86">
        <f>I734*Segmentos!$D$7*(AH734%)*IF(ISNUMBER(AI734),AI734%,0)</f>
        <v>9451.1999999999662</v>
      </c>
      <c r="K734" s="86">
        <f>I734*Segmentos!$D$7*(AL734%)*IF(ISNUMBER(AM734),AM734%,0)</f>
        <v>33140.799999999872</v>
      </c>
      <c r="L734" s="4"/>
      <c r="M734" s="2">
        <v>0.24</v>
      </c>
      <c r="N734" s="2">
        <v>1</v>
      </c>
      <c r="O734" s="2">
        <v>24.4</v>
      </c>
      <c r="P734" s="2">
        <v>26.924700000000001</v>
      </c>
      <c r="Q734" s="2">
        <v>0.04</v>
      </c>
      <c r="R734" s="2">
        <v>0.4</v>
      </c>
      <c r="S734" s="2">
        <v>9.1</v>
      </c>
      <c r="T734" s="2">
        <v>0.73250000000000004</v>
      </c>
      <c r="U734" s="2">
        <v>0.28999999999999998</v>
      </c>
      <c r="V734" s="2">
        <v>1.9</v>
      </c>
      <c r="W734" s="2">
        <v>14.9</v>
      </c>
      <c r="X734" s="2">
        <v>6.6136999999999997</v>
      </c>
      <c r="Y734" s="2">
        <v>0.56000000000000005</v>
      </c>
      <c r="Z734" s="2">
        <v>1.2</v>
      </c>
      <c r="AA734" s="2">
        <v>48.5</v>
      </c>
      <c r="AB734" s="2">
        <v>18.224299999999999</v>
      </c>
      <c r="AC734" s="2">
        <v>0.04</v>
      </c>
      <c r="AD734" s="2">
        <v>0.6</v>
      </c>
      <c r="AE734" s="2">
        <v>6.7</v>
      </c>
      <c r="AF734" s="2">
        <v>1.3543000000000001</v>
      </c>
      <c r="AG734" s="20">
        <v>0.1</v>
      </c>
      <c r="AH734" s="20">
        <v>0.6</v>
      </c>
      <c r="AI734" s="20">
        <v>17.899999999999999</v>
      </c>
      <c r="AJ734" s="20">
        <v>5.4870000000000001</v>
      </c>
      <c r="AK734" s="18">
        <v>0.37</v>
      </c>
      <c r="AL734" s="18">
        <v>1.4</v>
      </c>
      <c r="AM734" s="18">
        <v>26.9</v>
      </c>
      <c r="AN734" s="18">
        <v>21.4377</v>
      </c>
      <c r="AO734" s="2">
        <v>0.04</v>
      </c>
      <c r="AP734" s="2">
        <v>0.2</v>
      </c>
      <c r="AQ734" s="2">
        <v>23.6</v>
      </c>
      <c r="AR734" s="2">
        <v>0.53820000000000001</v>
      </c>
      <c r="AS734" s="2">
        <v>0.26</v>
      </c>
      <c r="AT734" s="2">
        <v>1.2</v>
      </c>
      <c r="AU734" s="2">
        <v>21.2</v>
      </c>
      <c r="AV734" s="2">
        <v>6.3270999999999997</v>
      </c>
      <c r="AW734" s="2">
        <v>0.01</v>
      </c>
      <c r="AX734" s="2">
        <v>0.2</v>
      </c>
      <c r="AY734" s="2">
        <v>4.5</v>
      </c>
      <c r="AZ734" s="2">
        <v>0.33610000000000001</v>
      </c>
      <c r="BA734" s="2">
        <v>0.47</v>
      </c>
      <c r="BB734" s="2">
        <v>1.7</v>
      </c>
      <c r="BC734" s="2">
        <v>27.9</v>
      </c>
      <c r="BD734" s="2">
        <v>19.723299999999998</v>
      </c>
      <c r="BE734" s="4" t="str">
        <f t="shared" si="112"/>
        <v>NO APLICA</v>
      </c>
      <c r="BF734" s="4">
        <f t="shared" si="113"/>
        <v>0.3014</v>
      </c>
      <c r="BG734">
        <f t="shared" si="114"/>
        <v>0.04</v>
      </c>
      <c r="BH734">
        <f t="shared" si="115"/>
        <v>0.26</v>
      </c>
      <c r="BI734">
        <f t="shared" si="116"/>
        <v>0.47</v>
      </c>
      <c r="BJ734">
        <f t="shared" si="117"/>
        <v>0.37</v>
      </c>
      <c r="BK734">
        <f t="shared" si="118"/>
        <v>0.1</v>
      </c>
      <c r="BL734">
        <f t="shared" si="119"/>
        <v>536.79999999999802</v>
      </c>
    </row>
    <row r="735" spans="1:64" x14ac:dyDescent="0.2">
      <c r="A735" s="1">
        <v>733</v>
      </c>
      <c r="B735" s="7" t="s">
        <v>23</v>
      </c>
      <c r="C735" s="3">
        <v>39947</v>
      </c>
      <c r="D735" s="4" t="s">
        <v>629</v>
      </c>
      <c r="E735" s="4" t="s">
        <v>170</v>
      </c>
      <c r="F735" s="5" t="str">
        <f t="shared" si="110"/>
        <v>J</v>
      </c>
      <c r="G735" s="6">
        <v>0.90138888888888891</v>
      </c>
      <c r="H735" s="6">
        <v>0.90763888888888899</v>
      </c>
      <c r="I735" s="85">
        <f t="shared" si="111"/>
        <v>9.0000000000001279</v>
      </c>
      <c r="J735" s="86">
        <f>I735*Segmentos!$D$7*(AH735%)*IF(ISNUMBER(AI735),AI735%,0)</f>
        <v>13255.200000000188</v>
      </c>
      <c r="K735" s="86">
        <f>I735*Segmentos!$D$7*(AL735%)*IF(ISNUMBER(AM735),AM735%,0)</f>
        <v>26481.600000000377</v>
      </c>
      <c r="L735" s="4"/>
      <c r="M735" s="2">
        <v>0.55000000000000004</v>
      </c>
      <c r="N735" s="2">
        <v>0.9</v>
      </c>
      <c r="O735" s="2">
        <v>58.4</v>
      </c>
      <c r="P735" s="2">
        <v>32.009300000000003</v>
      </c>
      <c r="Q735" s="2">
        <v>0.13</v>
      </c>
      <c r="R735" s="2">
        <v>0.4</v>
      </c>
      <c r="S735" s="2">
        <v>29.4</v>
      </c>
      <c r="T735" s="2">
        <v>1.2602</v>
      </c>
      <c r="U735" s="2">
        <v>1.47</v>
      </c>
      <c r="V735" s="2">
        <v>2.2999999999999998</v>
      </c>
      <c r="W735" s="2">
        <v>63</v>
      </c>
      <c r="X735" s="2">
        <v>18.138999999999999</v>
      </c>
      <c r="Y735" s="2">
        <v>0.71</v>
      </c>
      <c r="Z735" s="2">
        <v>1.1000000000000001</v>
      </c>
      <c r="AA735" s="2">
        <v>62.9</v>
      </c>
      <c r="AB735" s="2">
        <v>12.375500000000001</v>
      </c>
      <c r="AC735" s="2">
        <v>0.01</v>
      </c>
      <c r="AD735" s="2">
        <v>0.1</v>
      </c>
      <c r="AE735" s="2">
        <v>11.2</v>
      </c>
      <c r="AF735" s="2">
        <v>0.2346</v>
      </c>
      <c r="AG735" s="20">
        <v>0.35</v>
      </c>
      <c r="AH735" s="20">
        <v>0.7</v>
      </c>
      <c r="AI735" s="20">
        <v>52.6</v>
      </c>
      <c r="AJ735" s="20">
        <v>9.7272999999999996</v>
      </c>
      <c r="AK735" s="18">
        <v>0.72</v>
      </c>
      <c r="AL735" s="18">
        <v>1.2</v>
      </c>
      <c r="AM735" s="18">
        <v>61.3</v>
      </c>
      <c r="AN735" s="18">
        <v>22.2819</v>
      </c>
      <c r="AO735" s="2">
        <v>0.04</v>
      </c>
      <c r="AP735" s="2">
        <v>0.2</v>
      </c>
      <c r="AQ735" s="2">
        <v>19.7</v>
      </c>
      <c r="AR735" s="2">
        <v>0.2591</v>
      </c>
      <c r="AS735" s="2">
        <v>0.27</v>
      </c>
      <c r="AT735" s="2">
        <v>0.4</v>
      </c>
      <c r="AU735" s="2">
        <v>73.7</v>
      </c>
      <c r="AV735" s="2">
        <v>3.4249999999999998</v>
      </c>
      <c r="AW735" s="2">
        <v>0.11</v>
      </c>
      <c r="AX735" s="2">
        <v>0.3</v>
      </c>
      <c r="AY735" s="2">
        <v>35.700000000000003</v>
      </c>
      <c r="AZ735" s="2">
        <v>1.8813</v>
      </c>
      <c r="BA735" s="2">
        <v>1.18</v>
      </c>
      <c r="BB735" s="2">
        <v>1.9</v>
      </c>
      <c r="BC735" s="2">
        <v>60.6</v>
      </c>
      <c r="BD735" s="2">
        <v>26.443899999999999</v>
      </c>
      <c r="BE735" s="4" t="str">
        <f t="shared" si="112"/>
        <v>NO APLICA</v>
      </c>
      <c r="BF735" s="4">
        <f t="shared" si="113"/>
        <v>0.58040000000000003</v>
      </c>
      <c r="BG735">
        <f t="shared" si="114"/>
        <v>0.04</v>
      </c>
      <c r="BH735">
        <f t="shared" si="115"/>
        <v>0.27</v>
      </c>
      <c r="BI735">
        <f t="shared" si="116"/>
        <v>1.18</v>
      </c>
      <c r="BJ735">
        <f t="shared" si="117"/>
        <v>0.72</v>
      </c>
      <c r="BK735">
        <f t="shared" si="118"/>
        <v>0.35</v>
      </c>
      <c r="BL735">
        <f t="shared" si="119"/>
        <v>473.04000000000673</v>
      </c>
    </row>
    <row r="736" spans="1:64" x14ac:dyDescent="0.2">
      <c r="A736" s="1">
        <v>734</v>
      </c>
      <c r="B736" s="7" t="s">
        <v>25</v>
      </c>
      <c r="C736" s="3">
        <v>39947</v>
      </c>
      <c r="D736" s="4" t="s">
        <v>629</v>
      </c>
      <c r="E736" s="4" t="s">
        <v>171</v>
      </c>
      <c r="F736" s="5" t="str">
        <f t="shared" si="110"/>
        <v>J</v>
      </c>
      <c r="G736" s="6">
        <v>0.89722222222222225</v>
      </c>
      <c r="H736" s="6">
        <v>0.89930555555555547</v>
      </c>
      <c r="I736" s="85">
        <f t="shared" si="111"/>
        <v>2.9999999999998295</v>
      </c>
      <c r="J736" s="86">
        <f>I736*Segmentos!$D$7*(AH736%)*IF(ISNUMBER(AI736),AI736%,0)</f>
        <v>3599.9999999997954</v>
      </c>
      <c r="K736" s="86">
        <f>I736*Segmentos!$D$7*(AL736%)*IF(ISNUMBER(AM736),AM736%,0)</f>
        <v>8073.5999999995411</v>
      </c>
      <c r="L736" s="4"/>
      <c r="M736" s="2">
        <v>0.48</v>
      </c>
      <c r="N736" s="2">
        <v>0.5</v>
      </c>
      <c r="O736" s="2">
        <v>88</v>
      </c>
      <c r="P736" s="2">
        <v>33.101300000000002</v>
      </c>
      <c r="Q736" s="2">
        <v>0.22</v>
      </c>
      <c r="R736" s="2">
        <v>0.2</v>
      </c>
      <c r="S736" s="2">
        <v>100</v>
      </c>
      <c r="T736" s="2">
        <v>2.5009000000000001</v>
      </c>
      <c r="U736" s="2">
        <v>1.06</v>
      </c>
      <c r="V736" s="2">
        <v>1.4</v>
      </c>
      <c r="W736" s="2">
        <v>77.2</v>
      </c>
      <c r="X736" s="2">
        <v>15.256399999999999</v>
      </c>
      <c r="Y736" s="2">
        <v>0.48</v>
      </c>
      <c r="Z736" s="2">
        <v>0.5</v>
      </c>
      <c r="AA736" s="2">
        <v>100</v>
      </c>
      <c r="AB736" s="2">
        <v>9.7943999999999996</v>
      </c>
      <c r="AC736" s="2">
        <v>0.25</v>
      </c>
      <c r="AD736" s="2">
        <v>0.2</v>
      </c>
      <c r="AE736" s="2">
        <v>100</v>
      </c>
      <c r="AF736" s="2">
        <v>5.5495000000000001</v>
      </c>
      <c r="AG736" s="20">
        <v>0.28999999999999998</v>
      </c>
      <c r="AH736" s="20">
        <v>0.3</v>
      </c>
      <c r="AI736" s="20">
        <v>100</v>
      </c>
      <c r="AJ736" s="20">
        <v>9.2989999999999995</v>
      </c>
      <c r="AK736" s="18">
        <v>0.66</v>
      </c>
      <c r="AL736" s="18">
        <v>0.8</v>
      </c>
      <c r="AM736" s="18">
        <v>84.1</v>
      </c>
      <c r="AN736" s="18">
        <v>23.802199999999999</v>
      </c>
      <c r="AO736" s="2">
        <v>0.09</v>
      </c>
      <c r="AP736" s="2">
        <v>0.1</v>
      </c>
      <c r="AQ736" s="2">
        <v>100</v>
      </c>
      <c r="AR736" s="2">
        <v>0.64829999999999999</v>
      </c>
      <c r="AS736" s="2">
        <v>0.36</v>
      </c>
      <c r="AT736" s="2">
        <v>0.4</v>
      </c>
      <c r="AU736" s="2">
        <v>100</v>
      </c>
      <c r="AV736" s="2">
        <v>5.3708</v>
      </c>
      <c r="AW736" s="2">
        <v>0.09</v>
      </c>
      <c r="AX736" s="2">
        <v>0.1</v>
      </c>
      <c r="AY736" s="2">
        <v>100</v>
      </c>
      <c r="AZ736" s="2">
        <v>1.7271000000000001</v>
      </c>
      <c r="BA736" s="2">
        <v>0.97</v>
      </c>
      <c r="BB736" s="2">
        <v>1.1000000000000001</v>
      </c>
      <c r="BC736" s="2">
        <v>84.9</v>
      </c>
      <c r="BD736" s="2">
        <v>25.355</v>
      </c>
      <c r="BE736" s="4" t="str">
        <f t="shared" si="112"/>
        <v>NO APLICA</v>
      </c>
      <c r="BF736" s="4">
        <f t="shared" si="113"/>
        <v>0.5464</v>
      </c>
      <c r="BG736">
        <f t="shared" si="114"/>
        <v>0.09</v>
      </c>
      <c r="BH736">
        <f t="shared" si="115"/>
        <v>0.36</v>
      </c>
      <c r="BI736">
        <f t="shared" si="116"/>
        <v>0.97</v>
      </c>
      <c r="BJ736">
        <f t="shared" si="117"/>
        <v>0.66</v>
      </c>
      <c r="BK736">
        <f t="shared" si="118"/>
        <v>0.28999999999999998</v>
      </c>
      <c r="BL736">
        <f t="shared" si="119"/>
        <v>131.9999999999925</v>
      </c>
    </row>
    <row r="737" spans="1:64" x14ac:dyDescent="0.2">
      <c r="A737" s="1">
        <v>735</v>
      </c>
      <c r="B737" s="7" t="s">
        <v>32</v>
      </c>
      <c r="C737" s="3">
        <v>39947</v>
      </c>
      <c r="D737" s="4" t="s">
        <v>628</v>
      </c>
      <c r="E737" s="4" t="s">
        <v>164</v>
      </c>
      <c r="F737" s="5" t="str">
        <f t="shared" si="110"/>
        <v>J</v>
      </c>
      <c r="G737" s="6">
        <v>0.9145833333333333</v>
      </c>
      <c r="H737" s="6">
        <v>0.91666666666666663</v>
      </c>
      <c r="I737" s="85">
        <f t="shared" si="111"/>
        <v>2.9999999999999893</v>
      </c>
      <c r="J737" s="86">
        <f>I737*Segmentos!$D$7*(AH737%)*IF(ISNUMBER(AI737),AI737%,0)</f>
        <v>5309.9999999999818</v>
      </c>
      <c r="K737" s="86">
        <f>I737*Segmentos!$D$7*(AL737%)*IF(ISNUMBER(AM737),AM737%,0)</f>
        <v>5867.9999999999791</v>
      </c>
      <c r="L737" s="4"/>
      <c r="M737" s="2">
        <v>0.48</v>
      </c>
      <c r="N737" s="2">
        <v>0.5</v>
      </c>
      <c r="O737" s="2">
        <v>93.7</v>
      </c>
      <c r="P737" s="2">
        <v>100</v>
      </c>
      <c r="Q737" s="2">
        <v>0</v>
      </c>
      <c r="R737" s="2">
        <v>0</v>
      </c>
      <c r="S737" s="8" t="s">
        <v>577</v>
      </c>
      <c r="T737" s="2">
        <v>0</v>
      </c>
      <c r="U737" s="2">
        <v>0.17</v>
      </c>
      <c r="V737" s="2">
        <v>0.3</v>
      </c>
      <c r="W737" s="2">
        <v>66.7</v>
      </c>
      <c r="X737" s="2">
        <v>7.5369999999999999</v>
      </c>
      <c r="Y737" s="2">
        <v>0.63</v>
      </c>
      <c r="Z737" s="2">
        <v>0.7</v>
      </c>
      <c r="AA737" s="2">
        <v>93</v>
      </c>
      <c r="AB737" s="2">
        <v>38.838999999999999</v>
      </c>
      <c r="AC737" s="2">
        <v>0.78</v>
      </c>
      <c r="AD737" s="2">
        <v>0.8</v>
      </c>
      <c r="AE737" s="2">
        <v>100</v>
      </c>
      <c r="AF737" s="2">
        <v>53.623899999999999</v>
      </c>
      <c r="AG737" s="20">
        <v>0.42</v>
      </c>
      <c r="AH737" s="20">
        <v>0.5</v>
      </c>
      <c r="AI737" s="20">
        <v>88.5</v>
      </c>
      <c r="AJ737" s="20">
        <v>41.319299999999998</v>
      </c>
      <c r="AK737" s="18">
        <v>0.54</v>
      </c>
      <c r="AL737" s="18">
        <v>0.5</v>
      </c>
      <c r="AM737" s="18">
        <v>97.8</v>
      </c>
      <c r="AN737" s="18">
        <v>58.680700000000002</v>
      </c>
      <c r="AO737" s="2">
        <v>0.51</v>
      </c>
      <c r="AP737" s="2">
        <v>0.6</v>
      </c>
      <c r="AQ737" s="2">
        <v>79.8</v>
      </c>
      <c r="AR737" s="2">
        <v>11.5617</v>
      </c>
      <c r="AS737" s="2">
        <v>0.16</v>
      </c>
      <c r="AT737" s="2">
        <v>0.2</v>
      </c>
      <c r="AU737" s="2">
        <v>100</v>
      </c>
      <c r="AV737" s="2">
        <v>7.3841999999999999</v>
      </c>
      <c r="AW737" s="2">
        <v>0</v>
      </c>
      <c r="AX737" s="2">
        <v>0</v>
      </c>
      <c r="AY737" s="8" t="s">
        <v>577</v>
      </c>
      <c r="AZ737" s="2">
        <v>0</v>
      </c>
      <c r="BA737" s="2">
        <v>1.02</v>
      </c>
      <c r="BB737" s="2">
        <v>1.1000000000000001</v>
      </c>
      <c r="BC737" s="2">
        <v>95.6</v>
      </c>
      <c r="BD737" s="2">
        <v>81.054199999999994</v>
      </c>
      <c r="BE737" s="4" t="str">
        <f t="shared" si="112"/>
        <v>NO APLICA</v>
      </c>
      <c r="BF737" s="4">
        <f t="shared" si="113"/>
        <v>0.51939999999999997</v>
      </c>
      <c r="BG737">
        <f t="shared" si="114"/>
        <v>0.51</v>
      </c>
      <c r="BH737">
        <f t="shared" si="115"/>
        <v>0.16</v>
      </c>
      <c r="BI737">
        <f t="shared" si="116"/>
        <v>1.02</v>
      </c>
      <c r="BJ737">
        <f t="shared" si="117"/>
        <v>0.54</v>
      </c>
      <c r="BK737">
        <f t="shared" si="118"/>
        <v>0.42</v>
      </c>
      <c r="BL737">
        <f t="shared" si="119"/>
        <v>140.5499999999995</v>
      </c>
    </row>
    <row r="738" spans="1:64" x14ac:dyDescent="0.2">
      <c r="A738" s="1">
        <v>736</v>
      </c>
      <c r="B738" s="7" t="s">
        <v>19</v>
      </c>
      <c r="C738" s="3">
        <v>39947</v>
      </c>
      <c r="D738" s="4" t="s">
        <v>17</v>
      </c>
      <c r="E738" s="4" t="s">
        <v>166</v>
      </c>
      <c r="F738" s="5" t="str">
        <f t="shared" si="110"/>
        <v>J</v>
      </c>
      <c r="G738" s="6">
        <v>0.91527777777777775</v>
      </c>
      <c r="H738" s="6">
        <v>0.91666666666666663</v>
      </c>
      <c r="I738" s="85">
        <f t="shared" si="111"/>
        <v>1.9999999999999929</v>
      </c>
      <c r="J738" s="86">
        <f>I738*Segmentos!$D$7*(AH738%)*IF(ISNUMBER(AI738),AI738%,0)</f>
        <v>1599.9999999999945</v>
      </c>
      <c r="K738" s="86">
        <f>I738*Segmentos!$D$7*(AL738%)*IF(ISNUMBER(AM738),AM738%,0)</f>
        <v>0</v>
      </c>
      <c r="L738" s="4"/>
      <c r="M738" s="2">
        <v>0.11</v>
      </c>
      <c r="N738" s="2">
        <v>0.1</v>
      </c>
      <c r="O738" s="2">
        <v>100</v>
      </c>
      <c r="P738" s="2">
        <v>100</v>
      </c>
      <c r="Q738" s="2">
        <v>0</v>
      </c>
      <c r="R738" s="2">
        <v>0</v>
      </c>
      <c r="S738" s="8" t="s">
        <v>577</v>
      </c>
      <c r="T738" s="2">
        <v>0</v>
      </c>
      <c r="U738" s="2">
        <v>0</v>
      </c>
      <c r="V738" s="2">
        <v>0</v>
      </c>
      <c r="W738" s="8" t="s">
        <v>577</v>
      </c>
      <c r="X738" s="2">
        <v>0</v>
      </c>
      <c r="Y738" s="2">
        <v>0.38</v>
      </c>
      <c r="Z738" s="2">
        <v>0.4</v>
      </c>
      <c r="AA738" s="2">
        <v>100</v>
      </c>
      <c r="AB738" s="2">
        <v>100</v>
      </c>
      <c r="AC738" s="2">
        <v>0</v>
      </c>
      <c r="AD738" s="2">
        <v>0</v>
      </c>
      <c r="AE738" s="8" t="s">
        <v>577</v>
      </c>
      <c r="AF738" s="2">
        <v>0</v>
      </c>
      <c r="AG738" s="20">
        <v>0.24</v>
      </c>
      <c r="AH738" s="20">
        <v>0.2</v>
      </c>
      <c r="AI738" s="20">
        <v>100</v>
      </c>
      <c r="AJ738" s="20">
        <v>100</v>
      </c>
      <c r="AK738" s="18">
        <v>0</v>
      </c>
      <c r="AL738" s="18">
        <v>0</v>
      </c>
      <c r="AM738" s="19" t="s">
        <v>577</v>
      </c>
      <c r="AN738" s="18">
        <v>0</v>
      </c>
      <c r="AO738" s="2">
        <v>0</v>
      </c>
      <c r="AP738" s="2">
        <v>0</v>
      </c>
      <c r="AQ738" s="8" t="s">
        <v>577</v>
      </c>
      <c r="AR738" s="2">
        <v>0</v>
      </c>
      <c r="AS738" s="2">
        <v>0</v>
      </c>
      <c r="AT738" s="2">
        <v>0</v>
      </c>
      <c r="AU738" s="8" t="s">
        <v>577</v>
      </c>
      <c r="AV738" s="2">
        <v>0</v>
      </c>
      <c r="AW738" s="2">
        <v>0.39</v>
      </c>
      <c r="AX738" s="2">
        <v>0.4</v>
      </c>
      <c r="AY738" s="2">
        <v>100</v>
      </c>
      <c r="AZ738" s="2">
        <v>100</v>
      </c>
      <c r="BA738" s="2">
        <v>0</v>
      </c>
      <c r="BB738" s="2">
        <v>0</v>
      </c>
      <c r="BC738" s="8" t="s">
        <v>577</v>
      </c>
      <c r="BD738" s="2">
        <v>0</v>
      </c>
      <c r="BE738" s="4" t="str">
        <f t="shared" si="112"/>
        <v>NO APLICA</v>
      </c>
      <c r="BF738" s="4">
        <f t="shared" si="113"/>
        <v>0.13619999999999999</v>
      </c>
      <c r="BG738">
        <f t="shared" si="114"/>
        <v>0</v>
      </c>
      <c r="BH738">
        <f t="shared" si="115"/>
        <v>0</v>
      </c>
      <c r="BI738">
        <f t="shared" si="116"/>
        <v>0.39</v>
      </c>
      <c r="BJ738">
        <f t="shared" si="117"/>
        <v>0</v>
      </c>
      <c r="BK738">
        <f t="shared" si="118"/>
        <v>0.24</v>
      </c>
      <c r="BL738">
        <f t="shared" si="119"/>
        <v>19.999999999999929</v>
      </c>
    </row>
    <row r="739" spans="1:64" x14ac:dyDescent="0.2">
      <c r="A739" s="1">
        <v>737</v>
      </c>
      <c r="B739" s="7" t="s">
        <v>2</v>
      </c>
      <c r="C739" s="3">
        <v>39947</v>
      </c>
      <c r="D739" s="4" t="s">
        <v>627</v>
      </c>
      <c r="E739" s="4" t="s">
        <v>164</v>
      </c>
      <c r="F739" s="5" t="str">
        <f t="shared" si="110"/>
        <v>J</v>
      </c>
      <c r="G739" s="6">
        <v>0.88402777777777775</v>
      </c>
      <c r="H739" s="6">
        <v>0.92986111111111114</v>
      </c>
      <c r="I739" s="85">
        <f t="shared" si="111"/>
        <v>66.000000000000085</v>
      </c>
      <c r="J739" s="86">
        <f>I739*Segmentos!$D$7*(AH739%)*IF(ISNUMBER(AI739),AI739%,0)</f>
        <v>1393180.8000000014</v>
      </c>
      <c r="K739" s="86">
        <f>I739*Segmentos!$D$7*(AL739%)*IF(ISNUMBER(AM739),AM739%,0)</f>
        <v>1785907.2000000018</v>
      </c>
      <c r="L739" s="4"/>
      <c r="M739" s="2">
        <v>6.05</v>
      </c>
      <c r="N739" s="2">
        <v>19.7</v>
      </c>
      <c r="O739" s="2">
        <v>30.8</v>
      </c>
      <c r="P739" s="2">
        <v>87.739800000000002</v>
      </c>
      <c r="Q739" s="2">
        <v>4.2300000000000004</v>
      </c>
      <c r="R739" s="2">
        <v>11.7</v>
      </c>
      <c r="S739" s="2">
        <v>36.299999999999997</v>
      </c>
      <c r="T739" s="2">
        <v>10.2392</v>
      </c>
      <c r="U739" s="2">
        <v>4.3600000000000003</v>
      </c>
      <c r="V739" s="2">
        <v>18</v>
      </c>
      <c r="W739" s="2">
        <v>24.2</v>
      </c>
      <c r="X739" s="2">
        <v>13.256600000000001</v>
      </c>
      <c r="Y739" s="2">
        <v>6.26</v>
      </c>
      <c r="Z739" s="2">
        <v>21.2</v>
      </c>
      <c r="AA739" s="2">
        <v>29.6</v>
      </c>
      <c r="AB739" s="2">
        <v>26.784300000000002</v>
      </c>
      <c r="AC739" s="2">
        <v>7.87</v>
      </c>
      <c r="AD739" s="2">
        <v>23.4</v>
      </c>
      <c r="AE739" s="2">
        <v>33.6</v>
      </c>
      <c r="AF739" s="2">
        <v>37.459699999999998</v>
      </c>
      <c r="AG739" s="20">
        <v>5.27</v>
      </c>
      <c r="AH739" s="20">
        <v>16.7</v>
      </c>
      <c r="AI739" s="20">
        <v>31.6</v>
      </c>
      <c r="AJ739" s="20">
        <v>36.269199999999998</v>
      </c>
      <c r="AK739" s="18">
        <v>6.75</v>
      </c>
      <c r="AL739" s="18">
        <v>22.4</v>
      </c>
      <c r="AM739" s="18">
        <v>30.2</v>
      </c>
      <c r="AN739" s="18">
        <v>51.470599999999997</v>
      </c>
      <c r="AO739" s="2">
        <v>4.76</v>
      </c>
      <c r="AP739" s="2">
        <v>18.3</v>
      </c>
      <c r="AQ739" s="2">
        <v>26</v>
      </c>
      <c r="AR739" s="2">
        <v>7.5388000000000002</v>
      </c>
      <c r="AS739" s="2">
        <v>6.44</v>
      </c>
      <c r="AT739" s="2">
        <v>18.600000000000001</v>
      </c>
      <c r="AU739" s="2">
        <v>34.700000000000003</v>
      </c>
      <c r="AV739" s="2">
        <v>20.5762</v>
      </c>
      <c r="AW739" s="2">
        <v>6.73</v>
      </c>
      <c r="AX739" s="2">
        <v>20.9</v>
      </c>
      <c r="AY739" s="2">
        <v>32.200000000000003</v>
      </c>
      <c r="AZ739" s="2">
        <v>28.039300000000001</v>
      </c>
      <c r="BA739" s="2">
        <v>5.69</v>
      </c>
      <c r="BB739" s="2">
        <v>19.7</v>
      </c>
      <c r="BC739" s="2">
        <v>28.8</v>
      </c>
      <c r="BD739" s="2">
        <v>31.585599999999999</v>
      </c>
      <c r="BE739" s="4" t="str">
        <f t="shared" si="112"/>
        <v>NO APLICA</v>
      </c>
      <c r="BF739" s="4">
        <f t="shared" si="113"/>
        <v>6.3026000000000009</v>
      </c>
      <c r="BG739">
        <f t="shared" si="114"/>
        <v>4.76</v>
      </c>
      <c r="BH739">
        <f t="shared" si="115"/>
        <v>6.44</v>
      </c>
      <c r="BI739">
        <f t="shared" si="116"/>
        <v>6.73</v>
      </c>
      <c r="BJ739">
        <f t="shared" si="117"/>
        <v>6.75</v>
      </c>
      <c r="BK739">
        <f t="shared" si="118"/>
        <v>5.27</v>
      </c>
      <c r="BL739">
        <f t="shared" si="119"/>
        <v>40046.160000000054</v>
      </c>
    </row>
    <row r="740" spans="1:64" x14ac:dyDescent="0.2">
      <c r="A740" s="1">
        <v>738</v>
      </c>
      <c r="B740" s="7" t="s">
        <v>16</v>
      </c>
      <c r="C740" s="3">
        <v>39947</v>
      </c>
      <c r="D740" s="4" t="s">
        <v>626</v>
      </c>
      <c r="E740" s="4" t="s">
        <v>166</v>
      </c>
      <c r="F740" s="5" t="str">
        <f t="shared" si="110"/>
        <v>J</v>
      </c>
      <c r="G740" s="6">
        <v>0.91388888888888886</v>
      </c>
      <c r="H740" s="6">
        <v>0.91805555555555562</v>
      </c>
      <c r="I740" s="85">
        <f t="shared" si="111"/>
        <v>6.0000000000001386</v>
      </c>
      <c r="J740" s="86">
        <f>I740*Segmentos!$D$7*(AH740%)*IF(ISNUMBER(AI740),AI740%,0)</f>
        <v>169711.20000000391</v>
      </c>
      <c r="K740" s="86">
        <f>I740*Segmentos!$D$7*(AL740%)*IF(ISNUMBER(AM740),AM740%,0)</f>
        <v>319838.4000000073</v>
      </c>
      <c r="L740" s="4"/>
      <c r="M740" s="2">
        <v>10.39</v>
      </c>
      <c r="N740" s="2">
        <v>13.4</v>
      </c>
      <c r="O740" s="2">
        <v>77.400000000000006</v>
      </c>
      <c r="P740" s="2">
        <v>89.252899999999997</v>
      </c>
      <c r="Q740" s="2">
        <v>4.0599999999999996</v>
      </c>
      <c r="R740" s="2">
        <v>6.4</v>
      </c>
      <c r="S740" s="2">
        <v>63.3</v>
      </c>
      <c r="T740" s="2">
        <v>5.8253000000000004</v>
      </c>
      <c r="U740" s="2">
        <v>8.06</v>
      </c>
      <c r="V740" s="2">
        <v>9.9</v>
      </c>
      <c r="W740" s="2">
        <v>81.3</v>
      </c>
      <c r="X740" s="2">
        <v>14.523300000000001</v>
      </c>
      <c r="Y740" s="2">
        <v>10.35</v>
      </c>
      <c r="Z740" s="2">
        <v>13.2</v>
      </c>
      <c r="AA740" s="2">
        <v>78.7</v>
      </c>
      <c r="AB740" s="2">
        <v>26.268799999999999</v>
      </c>
      <c r="AC740" s="2">
        <v>15.12</v>
      </c>
      <c r="AD740" s="2">
        <v>19.399999999999999</v>
      </c>
      <c r="AE740" s="2">
        <v>77.8</v>
      </c>
      <c r="AF740" s="2">
        <v>42.635399999999997</v>
      </c>
      <c r="AG740" s="20">
        <v>7.11</v>
      </c>
      <c r="AH740" s="20">
        <v>9.6999999999999993</v>
      </c>
      <c r="AI740" s="20">
        <v>72.900000000000006</v>
      </c>
      <c r="AJ740" s="20">
        <v>28.970800000000001</v>
      </c>
      <c r="AK740" s="18">
        <v>13.35</v>
      </c>
      <c r="AL740" s="18">
        <v>16.7</v>
      </c>
      <c r="AM740" s="18">
        <v>79.8</v>
      </c>
      <c r="AN740" s="18">
        <v>60.282200000000003</v>
      </c>
      <c r="AO740" s="2">
        <v>9.2799999999999994</v>
      </c>
      <c r="AP740" s="2">
        <v>12.7</v>
      </c>
      <c r="AQ740" s="2">
        <v>72.8</v>
      </c>
      <c r="AR740" s="2">
        <v>8.7089999999999996</v>
      </c>
      <c r="AS740" s="2">
        <v>8.06</v>
      </c>
      <c r="AT740" s="2">
        <v>11</v>
      </c>
      <c r="AU740" s="2">
        <v>73.099999999999994</v>
      </c>
      <c r="AV740" s="2">
        <v>15.2553</v>
      </c>
      <c r="AW740" s="2">
        <v>9.0299999999999994</v>
      </c>
      <c r="AX740" s="2">
        <v>11.2</v>
      </c>
      <c r="AY740" s="2">
        <v>80.400000000000006</v>
      </c>
      <c r="AZ740" s="2">
        <v>22.316099999999999</v>
      </c>
      <c r="BA740" s="2">
        <v>13.06</v>
      </c>
      <c r="BB740" s="2">
        <v>16.600000000000001</v>
      </c>
      <c r="BC740" s="2">
        <v>78.599999999999994</v>
      </c>
      <c r="BD740" s="2">
        <v>42.9726</v>
      </c>
      <c r="BE740" s="4" t="str">
        <f t="shared" si="112"/>
        <v>NO APLICA</v>
      </c>
      <c r="BF740" s="4">
        <f t="shared" si="113"/>
        <v>10.2408</v>
      </c>
      <c r="BG740">
        <f t="shared" si="114"/>
        <v>9.2799999999999994</v>
      </c>
      <c r="BH740">
        <f t="shared" si="115"/>
        <v>8.06</v>
      </c>
      <c r="BI740">
        <f t="shared" si="116"/>
        <v>13.06</v>
      </c>
      <c r="BJ740">
        <f t="shared" si="117"/>
        <v>13.35</v>
      </c>
      <c r="BK740">
        <f t="shared" si="118"/>
        <v>7.11</v>
      </c>
      <c r="BL740">
        <f t="shared" si="119"/>
        <v>6222.9600000001437</v>
      </c>
    </row>
    <row r="741" spans="1:64" x14ac:dyDescent="0.2">
      <c r="A741" s="1">
        <v>739</v>
      </c>
      <c r="B741" s="7" t="s">
        <v>22</v>
      </c>
      <c r="C741" s="3">
        <v>39947</v>
      </c>
      <c r="D741" s="4" t="s">
        <v>629</v>
      </c>
      <c r="E741" s="4" t="s">
        <v>164</v>
      </c>
      <c r="F741" s="5" t="str">
        <f t="shared" si="110"/>
        <v>J</v>
      </c>
      <c r="G741" s="6">
        <v>0.83125000000000004</v>
      </c>
      <c r="H741" s="6">
        <v>0.87430555555555556</v>
      </c>
      <c r="I741" s="85">
        <f t="shared" si="111"/>
        <v>61.999999999999943</v>
      </c>
      <c r="J741" s="86">
        <f>I741*Segmentos!$D$7*(AH741%)*IF(ISNUMBER(AI741),AI741%,0)</f>
        <v>220124.79999999978</v>
      </c>
      <c r="K741" s="86">
        <f>I741*Segmentos!$D$7*(AL741%)*IF(ISNUMBER(AM741),AM741%,0)</f>
        <v>477350.39999999956</v>
      </c>
      <c r="L741" s="4"/>
      <c r="M741" s="2">
        <v>1.43</v>
      </c>
      <c r="N741" s="2">
        <v>3.8</v>
      </c>
      <c r="O741" s="2">
        <v>37.1</v>
      </c>
      <c r="P741" s="2">
        <v>97.090800000000002</v>
      </c>
      <c r="Q741" s="2">
        <v>0.01</v>
      </c>
      <c r="R741" s="2">
        <v>0.4</v>
      </c>
      <c r="S741" s="2">
        <v>3.3</v>
      </c>
      <c r="T741" s="2">
        <v>0.16309999999999999</v>
      </c>
      <c r="U741" s="2">
        <v>0.54</v>
      </c>
      <c r="V741" s="2">
        <v>2</v>
      </c>
      <c r="W741" s="2">
        <v>26.3</v>
      </c>
      <c r="X741" s="2">
        <v>7.6696999999999997</v>
      </c>
      <c r="Y741" s="2">
        <v>1.08</v>
      </c>
      <c r="Z741" s="2">
        <v>2.7</v>
      </c>
      <c r="AA741" s="2">
        <v>39.5</v>
      </c>
      <c r="AB741" s="2">
        <v>21.6568</v>
      </c>
      <c r="AC741" s="2">
        <v>3.02</v>
      </c>
      <c r="AD741" s="2">
        <v>7.7</v>
      </c>
      <c r="AE741" s="2">
        <v>39.200000000000003</v>
      </c>
      <c r="AF741" s="2">
        <v>67.601200000000006</v>
      </c>
      <c r="AG741" s="20">
        <v>0.89</v>
      </c>
      <c r="AH741" s="20">
        <v>2.8</v>
      </c>
      <c r="AI741" s="20">
        <v>31.7</v>
      </c>
      <c r="AJ741" s="20">
        <v>28.766100000000002</v>
      </c>
      <c r="AK741" s="18">
        <v>1.91</v>
      </c>
      <c r="AL741" s="18">
        <v>4.8</v>
      </c>
      <c r="AM741" s="18">
        <v>40.1</v>
      </c>
      <c r="AN741" s="18">
        <v>68.324600000000004</v>
      </c>
      <c r="AO741" s="2">
        <v>0.98</v>
      </c>
      <c r="AP741" s="2">
        <v>2.6</v>
      </c>
      <c r="AQ741" s="2">
        <v>37.6</v>
      </c>
      <c r="AR741" s="2">
        <v>7.2998000000000003</v>
      </c>
      <c r="AS741" s="2">
        <v>1.8</v>
      </c>
      <c r="AT741" s="2">
        <v>3.1</v>
      </c>
      <c r="AU741" s="2">
        <v>58.4</v>
      </c>
      <c r="AV741" s="2">
        <v>27.0533</v>
      </c>
      <c r="AW741" s="2">
        <v>1.1200000000000001</v>
      </c>
      <c r="AX741" s="2">
        <v>3.5</v>
      </c>
      <c r="AY741" s="2">
        <v>32</v>
      </c>
      <c r="AZ741" s="2">
        <v>21.9986</v>
      </c>
      <c r="BA741" s="2">
        <v>1.56</v>
      </c>
      <c r="BB741" s="2">
        <v>4.9000000000000004</v>
      </c>
      <c r="BC741" s="2">
        <v>32.1</v>
      </c>
      <c r="BD741" s="2">
        <v>40.738999999999997</v>
      </c>
      <c r="BE741" s="4" t="str">
        <f t="shared" si="112"/>
        <v>NO APLICA</v>
      </c>
      <c r="BF741" s="4">
        <f t="shared" si="113"/>
        <v>1.5863999999999998</v>
      </c>
      <c r="BG741">
        <f t="shared" si="114"/>
        <v>0.98</v>
      </c>
      <c r="BH741">
        <f t="shared" si="115"/>
        <v>1.8</v>
      </c>
      <c r="BI741">
        <f t="shared" si="116"/>
        <v>1.56</v>
      </c>
      <c r="BJ741">
        <f t="shared" si="117"/>
        <v>1.91</v>
      </c>
      <c r="BK741">
        <f t="shared" si="118"/>
        <v>0.89</v>
      </c>
      <c r="BL741">
        <f t="shared" si="119"/>
        <v>8740.7599999999911</v>
      </c>
    </row>
    <row r="742" spans="1:64" x14ac:dyDescent="0.2">
      <c r="A742" s="1">
        <v>740</v>
      </c>
      <c r="B742" s="7" t="s">
        <v>24</v>
      </c>
      <c r="C742" s="3">
        <v>39947</v>
      </c>
      <c r="D742" s="4" t="s">
        <v>629</v>
      </c>
      <c r="E742" s="4" t="s">
        <v>170</v>
      </c>
      <c r="F742" s="5" t="str">
        <f t="shared" si="110"/>
        <v>J</v>
      </c>
      <c r="G742" s="6">
        <v>0.90069444444444446</v>
      </c>
      <c r="H742" s="6">
        <v>0.90763888888888899</v>
      </c>
      <c r="I742" s="85">
        <f t="shared" si="111"/>
        <v>10.000000000000124</v>
      </c>
      <c r="J742" s="86">
        <f>I742*Segmentos!$D$7*(AH742%)*IF(ISNUMBER(AI742),AI742%,0)</f>
        <v>6400.00000000008</v>
      </c>
      <c r="K742" s="86">
        <f>I742*Segmentos!$D$7*(AL742%)*IF(ISNUMBER(AM742),AM742%,0)</f>
        <v>27756.000000000346</v>
      </c>
      <c r="L742" s="4"/>
      <c r="M742" s="2">
        <v>0.46</v>
      </c>
      <c r="N742" s="2">
        <v>0.6</v>
      </c>
      <c r="O742" s="2">
        <v>77.7</v>
      </c>
      <c r="P742" s="2">
        <v>27.745899999999999</v>
      </c>
      <c r="Q742" s="2">
        <v>0</v>
      </c>
      <c r="R742" s="2">
        <v>0</v>
      </c>
      <c r="S742" s="8" t="s">
        <v>577</v>
      </c>
      <c r="T742" s="2">
        <v>0</v>
      </c>
      <c r="U742" s="2">
        <v>1.66</v>
      </c>
      <c r="V742" s="2">
        <v>1.8</v>
      </c>
      <c r="W742" s="2">
        <v>91.5</v>
      </c>
      <c r="X742" s="2">
        <v>21.0748</v>
      </c>
      <c r="Y742" s="2">
        <v>0.37</v>
      </c>
      <c r="Z742" s="2">
        <v>0.7</v>
      </c>
      <c r="AA742" s="2">
        <v>52.7</v>
      </c>
      <c r="AB742" s="2">
        <v>6.6710000000000003</v>
      </c>
      <c r="AC742" s="2">
        <v>0</v>
      </c>
      <c r="AD742" s="2">
        <v>0</v>
      </c>
      <c r="AE742" s="8" t="s">
        <v>577</v>
      </c>
      <c r="AF742" s="2">
        <v>0</v>
      </c>
      <c r="AG742" s="20">
        <v>0.19</v>
      </c>
      <c r="AH742" s="20">
        <v>0.2</v>
      </c>
      <c r="AI742" s="20">
        <v>80</v>
      </c>
      <c r="AJ742" s="20">
        <v>5.5166000000000004</v>
      </c>
      <c r="AK742" s="18">
        <v>0.7</v>
      </c>
      <c r="AL742" s="18">
        <v>0.9</v>
      </c>
      <c r="AM742" s="18">
        <v>77.099999999999994</v>
      </c>
      <c r="AN742" s="18">
        <v>22.229299999999999</v>
      </c>
      <c r="AO742" s="2">
        <v>0</v>
      </c>
      <c r="AP742" s="2">
        <v>0</v>
      </c>
      <c r="AQ742" s="8" t="s">
        <v>577</v>
      </c>
      <c r="AR742" s="2">
        <v>0</v>
      </c>
      <c r="AS742" s="2">
        <v>0.25</v>
      </c>
      <c r="AT742" s="2">
        <v>0.3</v>
      </c>
      <c r="AU742" s="2">
        <v>100</v>
      </c>
      <c r="AV742" s="2">
        <v>3.3477000000000001</v>
      </c>
      <c r="AW742" s="2">
        <v>0.19</v>
      </c>
      <c r="AX742" s="2">
        <v>0.2</v>
      </c>
      <c r="AY742" s="2">
        <v>90</v>
      </c>
      <c r="AZ742" s="2">
        <v>3.3860000000000001</v>
      </c>
      <c r="BA742" s="2">
        <v>0.91</v>
      </c>
      <c r="BB742" s="2">
        <v>1.2</v>
      </c>
      <c r="BC742" s="2">
        <v>73.5</v>
      </c>
      <c r="BD742" s="2">
        <v>21.0122</v>
      </c>
      <c r="BE742" s="4" t="str">
        <f t="shared" si="112"/>
        <v>NO APLICA</v>
      </c>
      <c r="BF742" s="4">
        <f t="shared" si="113"/>
        <v>0.47220000000000006</v>
      </c>
      <c r="BG742">
        <f t="shared" si="114"/>
        <v>0</v>
      </c>
      <c r="BH742">
        <f t="shared" si="115"/>
        <v>0.25</v>
      </c>
      <c r="BI742">
        <f t="shared" si="116"/>
        <v>0.91</v>
      </c>
      <c r="BJ742">
        <f t="shared" si="117"/>
        <v>0.7</v>
      </c>
      <c r="BK742">
        <f t="shared" si="118"/>
        <v>0.19</v>
      </c>
      <c r="BL742">
        <f t="shared" si="119"/>
        <v>466.20000000000579</v>
      </c>
    </row>
    <row r="743" spans="1:64" x14ac:dyDescent="0.2">
      <c r="A743" s="1">
        <v>741</v>
      </c>
      <c r="B743" s="7" t="s">
        <v>4</v>
      </c>
      <c r="C743" s="3">
        <v>39947</v>
      </c>
      <c r="D743" s="4" t="s">
        <v>3</v>
      </c>
      <c r="E743" s="4" t="s">
        <v>165</v>
      </c>
      <c r="F743" s="5" t="str">
        <f t="shared" si="110"/>
        <v>J</v>
      </c>
      <c r="G743" s="6">
        <v>0.78263888888888899</v>
      </c>
      <c r="H743" s="6">
        <v>0.87430555555555556</v>
      </c>
      <c r="I743" s="85">
        <f t="shared" si="111"/>
        <v>131.99999999999986</v>
      </c>
      <c r="J743" s="86">
        <f>I743*Segmentos!$D$7*(AH743%)*IF(ISNUMBER(AI743),AI743%,0)</f>
        <v>1590969.5999999982</v>
      </c>
      <c r="K743" s="86">
        <f>I743*Segmentos!$D$7*(AL743%)*IF(ISNUMBER(AM743),AM743%,0)</f>
        <v>2581919.9999999972</v>
      </c>
      <c r="L743" s="4"/>
      <c r="M743" s="2">
        <v>4</v>
      </c>
      <c r="N743" s="2">
        <v>14.5</v>
      </c>
      <c r="O743" s="2">
        <v>27.7</v>
      </c>
      <c r="P743" s="2">
        <v>71.772900000000007</v>
      </c>
      <c r="Q743" s="2">
        <v>4.16</v>
      </c>
      <c r="R743" s="2">
        <v>13.6</v>
      </c>
      <c r="S743" s="2">
        <v>30.6</v>
      </c>
      <c r="T743" s="2">
        <v>12.458399999999999</v>
      </c>
      <c r="U743" s="2">
        <v>5.29</v>
      </c>
      <c r="V743" s="2">
        <v>16.7</v>
      </c>
      <c r="W743" s="2">
        <v>31.8</v>
      </c>
      <c r="X743" s="2">
        <v>19.887699999999999</v>
      </c>
      <c r="Y743" s="2">
        <v>3.5</v>
      </c>
      <c r="Z743" s="2">
        <v>14.2</v>
      </c>
      <c r="AA743" s="2">
        <v>24.6</v>
      </c>
      <c r="AB743" s="2">
        <v>18.5337</v>
      </c>
      <c r="AC743" s="2">
        <v>3.55</v>
      </c>
      <c r="AD743" s="2">
        <v>13.7</v>
      </c>
      <c r="AE743" s="2">
        <v>25.9</v>
      </c>
      <c r="AF743" s="2">
        <v>20.8931</v>
      </c>
      <c r="AG743" s="20">
        <v>3.03</v>
      </c>
      <c r="AH743" s="20">
        <v>12.4</v>
      </c>
      <c r="AI743" s="20">
        <v>24.3</v>
      </c>
      <c r="AJ743" s="20">
        <v>25.743600000000001</v>
      </c>
      <c r="AK743" s="18">
        <v>4.88</v>
      </c>
      <c r="AL743" s="18">
        <v>16.3</v>
      </c>
      <c r="AM743" s="18">
        <v>30</v>
      </c>
      <c r="AN743" s="18">
        <v>46.029200000000003</v>
      </c>
      <c r="AO743" s="2">
        <v>1.05</v>
      </c>
      <c r="AP743" s="2">
        <v>8.6</v>
      </c>
      <c r="AQ743" s="2">
        <v>12.2</v>
      </c>
      <c r="AR743" s="2">
        <v>2.0636999999999999</v>
      </c>
      <c r="AS743" s="2">
        <v>2.4900000000000002</v>
      </c>
      <c r="AT743" s="2">
        <v>9.8000000000000007</v>
      </c>
      <c r="AU743" s="2">
        <v>25.5</v>
      </c>
      <c r="AV743" s="2">
        <v>9.8386999999999993</v>
      </c>
      <c r="AW743" s="2">
        <v>3.55</v>
      </c>
      <c r="AX743" s="2">
        <v>13.9</v>
      </c>
      <c r="AY743" s="2">
        <v>25.6</v>
      </c>
      <c r="AZ743" s="2">
        <v>18.3081</v>
      </c>
      <c r="BA743" s="2">
        <v>6.05</v>
      </c>
      <c r="BB743" s="2">
        <v>19.3</v>
      </c>
      <c r="BC743" s="2">
        <v>31.4</v>
      </c>
      <c r="BD743" s="2">
        <v>41.5623</v>
      </c>
      <c r="BE743" s="4" t="str">
        <f t="shared" si="112"/>
        <v>ABURRIDO</v>
      </c>
      <c r="BF743" s="4">
        <f t="shared" si="113"/>
        <v>3.7439999999999998</v>
      </c>
      <c r="BG743">
        <f t="shared" si="114"/>
        <v>1.05</v>
      </c>
      <c r="BH743">
        <f t="shared" si="115"/>
        <v>2.4900000000000002</v>
      </c>
      <c r="BI743">
        <f t="shared" si="116"/>
        <v>6.05</v>
      </c>
      <c r="BJ743">
        <f t="shared" si="117"/>
        <v>4.88</v>
      </c>
      <c r="BK743">
        <f t="shared" si="118"/>
        <v>3.03</v>
      </c>
      <c r="BL743">
        <f t="shared" si="119"/>
        <v>53017.799999999945</v>
      </c>
    </row>
    <row r="744" spans="1:64" x14ac:dyDescent="0.2">
      <c r="A744" s="1">
        <v>742</v>
      </c>
      <c r="B744" s="7" t="s">
        <v>15</v>
      </c>
      <c r="C744" s="3">
        <v>39948</v>
      </c>
      <c r="D744" s="4" t="s">
        <v>626</v>
      </c>
      <c r="E744" s="4" t="s">
        <v>164</v>
      </c>
      <c r="F744" s="5" t="str">
        <f t="shared" si="110"/>
        <v>V</v>
      </c>
      <c r="G744" s="6">
        <v>0.875</v>
      </c>
      <c r="H744" s="6">
        <v>0.91319444444444453</v>
      </c>
      <c r="I744" s="85">
        <f t="shared" si="111"/>
        <v>55.000000000000128</v>
      </c>
      <c r="J744" s="86">
        <f>I744*Segmentos!$D$7*(AH744%)*IF(ISNUMBER(AI744),AI744%,0)</f>
        <v>1399904.000000003</v>
      </c>
      <c r="K744" s="86">
        <f>I744*Segmentos!$D$7*(AL744%)*IF(ISNUMBER(AM744),AM744%,0)</f>
        <v>2278188.0000000056</v>
      </c>
      <c r="L744" s="4"/>
      <c r="M744" s="2">
        <v>8.48</v>
      </c>
      <c r="N744" s="2">
        <v>18.2</v>
      </c>
      <c r="O744" s="2">
        <v>46.5</v>
      </c>
      <c r="P744" s="2">
        <v>90.102599999999995</v>
      </c>
      <c r="Q744" s="2">
        <v>5.04</v>
      </c>
      <c r="R744" s="2">
        <v>10.6</v>
      </c>
      <c r="S744" s="2">
        <v>47.5</v>
      </c>
      <c r="T744" s="2">
        <v>8.9415999999999993</v>
      </c>
      <c r="U744" s="2">
        <v>7.52</v>
      </c>
      <c r="V744" s="2">
        <v>16.100000000000001</v>
      </c>
      <c r="W744" s="2">
        <v>46.7</v>
      </c>
      <c r="X744" s="2">
        <v>16.749400000000001</v>
      </c>
      <c r="Y744" s="2">
        <v>7.84</v>
      </c>
      <c r="Z744" s="2">
        <v>16.8</v>
      </c>
      <c r="AA744" s="2">
        <v>46.6</v>
      </c>
      <c r="AB744" s="2">
        <v>24.609000000000002</v>
      </c>
      <c r="AC744" s="2">
        <v>11.41</v>
      </c>
      <c r="AD744" s="2">
        <v>24.7</v>
      </c>
      <c r="AE744" s="2">
        <v>46.2</v>
      </c>
      <c r="AF744" s="2">
        <v>39.802599999999998</v>
      </c>
      <c r="AG744" s="20">
        <v>6.37</v>
      </c>
      <c r="AH744" s="20">
        <v>16.399999999999999</v>
      </c>
      <c r="AI744" s="20">
        <v>38.799999999999997</v>
      </c>
      <c r="AJ744" s="20">
        <v>32.146500000000003</v>
      </c>
      <c r="AK744" s="18">
        <v>10.37</v>
      </c>
      <c r="AL744" s="18">
        <v>19.8</v>
      </c>
      <c r="AM744" s="18">
        <v>52.3</v>
      </c>
      <c r="AN744" s="18">
        <v>57.956099999999999</v>
      </c>
      <c r="AO744" s="2">
        <v>9.4700000000000006</v>
      </c>
      <c r="AP744" s="2">
        <v>17.899999999999999</v>
      </c>
      <c r="AQ744" s="2">
        <v>53</v>
      </c>
      <c r="AR744" s="2">
        <v>11.0021</v>
      </c>
      <c r="AS744" s="2">
        <v>5.45</v>
      </c>
      <c r="AT744" s="2">
        <v>12.7</v>
      </c>
      <c r="AU744" s="2">
        <v>42.9</v>
      </c>
      <c r="AV744" s="2">
        <v>12.755000000000001</v>
      </c>
      <c r="AW744" s="2">
        <v>9.08</v>
      </c>
      <c r="AX744" s="2">
        <v>18</v>
      </c>
      <c r="AY744" s="2">
        <v>50.4</v>
      </c>
      <c r="AZ744" s="2">
        <v>27.741700000000002</v>
      </c>
      <c r="BA744" s="2">
        <v>9.48</v>
      </c>
      <c r="BB744" s="2">
        <v>21.7</v>
      </c>
      <c r="BC744" s="2">
        <v>43.8</v>
      </c>
      <c r="BD744" s="2">
        <v>38.6038</v>
      </c>
      <c r="BE744" s="4" t="str">
        <f t="shared" si="112"/>
        <v>NO APLICA</v>
      </c>
      <c r="BF744" s="4">
        <f t="shared" si="113"/>
        <v>7.7250000000000014</v>
      </c>
      <c r="BG744">
        <f t="shared" si="114"/>
        <v>9.4700000000000006</v>
      </c>
      <c r="BH744">
        <f t="shared" si="115"/>
        <v>5.45</v>
      </c>
      <c r="BI744">
        <f t="shared" si="116"/>
        <v>9.48</v>
      </c>
      <c r="BJ744">
        <f t="shared" si="117"/>
        <v>10.37</v>
      </c>
      <c r="BK744">
        <f t="shared" si="118"/>
        <v>6.37</v>
      </c>
      <c r="BL744">
        <f t="shared" si="119"/>
        <v>46546.500000000109</v>
      </c>
    </row>
    <row r="745" spans="1:64" x14ac:dyDescent="0.2">
      <c r="A745" s="1">
        <v>743</v>
      </c>
      <c r="B745" s="7" t="s">
        <v>5</v>
      </c>
      <c r="C745" s="3">
        <v>39948</v>
      </c>
      <c r="D745" s="4" t="s">
        <v>3</v>
      </c>
      <c r="E745" s="4" t="s">
        <v>164</v>
      </c>
      <c r="F745" s="5" t="str">
        <f t="shared" si="110"/>
        <v>V</v>
      </c>
      <c r="G745" s="6">
        <v>0.87430555555555556</v>
      </c>
      <c r="H745" s="6">
        <v>0.91805555555555562</v>
      </c>
      <c r="I745" s="85">
        <f t="shared" si="111"/>
        <v>63.000000000000099</v>
      </c>
      <c r="J745" s="86">
        <f>I745*Segmentos!$D$7*(AH745%)*IF(ISNUMBER(AI745),AI745%,0)</f>
        <v>1320228.0000000021</v>
      </c>
      <c r="K745" s="86">
        <f>I745*Segmentos!$D$7*(AL745%)*IF(ISNUMBER(AM745),AM745%,0)</f>
        <v>1639108.8000000026</v>
      </c>
      <c r="L745" s="4"/>
      <c r="M745" s="2">
        <v>5.91</v>
      </c>
      <c r="N745" s="2">
        <v>16.5</v>
      </c>
      <c r="O745" s="2">
        <v>35.799999999999997</v>
      </c>
      <c r="P745" s="2">
        <v>86.882499999999993</v>
      </c>
      <c r="Q745" s="2">
        <v>2.77</v>
      </c>
      <c r="R745" s="2">
        <v>7.5</v>
      </c>
      <c r="S745" s="2">
        <v>36.9</v>
      </c>
      <c r="T745" s="2">
        <v>6.7922000000000002</v>
      </c>
      <c r="U745" s="2">
        <v>4.4800000000000004</v>
      </c>
      <c r="V745" s="2">
        <v>13.1</v>
      </c>
      <c r="W745" s="2">
        <v>34.200000000000003</v>
      </c>
      <c r="X745" s="2">
        <v>13.822900000000001</v>
      </c>
      <c r="Y745" s="2">
        <v>7.48</v>
      </c>
      <c r="Z745" s="2">
        <v>18.899999999999999</v>
      </c>
      <c r="AA745" s="2">
        <v>39.5</v>
      </c>
      <c r="AB745" s="2">
        <v>32.5</v>
      </c>
      <c r="AC745" s="2">
        <v>6.99</v>
      </c>
      <c r="AD745" s="2">
        <v>21</v>
      </c>
      <c r="AE745" s="2">
        <v>33.299999999999997</v>
      </c>
      <c r="AF745" s="2">
        <v>33.767499999999998</v>
      </c>
      <c r="AG745" s="20">
        <v>5.23</v>
      </c>
      <c r="AH745" s="20">
        <v>16.899999999999999</v>
      </c>
      <c r="AI745" s="20">
        <v>31</v>
      </c>
      <c r="AJ745" s="20">
        <v>36.502800000000001</v>
      </c>
      <c r="AK745" s="18">
        <v>6.52</v>
      </c>
      <c r="AL745" s="18">
        <v>16.100000000000001</v>
      </c>
      <c r="AM745" s="18">
        <v>40.4</v>
      </c>
      <c r="AN745" s="18">
        <v>50.379800000000003</v>
      </c>
      <c r="AO745" s="2">
        <v>3.92</v>
      </c>
      <c r="AP745" s="2">
        <v>14.7</v>
      </c>
      <c r="AQ745" s="2">
        <v>26.6</v>
      </c>
      <c r="AR745" s="2">
        <v>6.2944000000000004</v>
      </c>
      <c r="AS745" s="2">
        <v>5.99</v>
      </c>
      <c r="AT745" s="2">
        <v>13.9</v>
      </c>
      <c r="AU745" s="2">
        <v>43</v>
      </c>
      <c r="AV745" s="2">
        <v>19.419699999999999</v>
      </c>
      <c r="AW745" s="2">
        <v>6.66</v>
      </c>
      <c r="AX745" s="2">
        <v>20.6</v>
      </c>
      <c r="AY745" s="2">
        <v>32.4</v>
      </c>
      <c r="AZ745" s="2">
        <v>28.186199999999999</v>
      </c>
      <c r="BA745" s="2">
        <v>5.86</v>
      </c>
      <c r="BB745" s="2">
        <v>15.3</v>
      </c>
      <c r="BC745" s="2">
        <v>38.200000000000003</v>
      </c>
      <c r="BD745" s="2">
        <v>32.982199999999999</v>
      </c>
      <c r="BE745" s="4" t="str">
        <f t="shared" si="112"/>
        <v>NO APLICA</v>
      </c>
      <c r="BF745" s="4">
        <f t="shared" si="113"/>
        <v>5.9867999999999997</v>
      </c>
      <c r="BG745">
        <f t="shared" si="114"/>
        <v>3.92</v>
      </c>
      <c r="BH745">
        <f t="shared" si="115"/>
        <v>5.99</v>
      </c>
      <c r="BI745">
        <f t="shared" si="116"/>
        <v>6.66</v>
      </c>
      <c r="BJ745">
        <f t="shared" si="117"/>
        <v>6.52</v>
      </c>
      <c r="BK745">
        <f t="shared" si="118"/>
        <v>5.23</v>
      </c>
      <c r="BL745">
        <f t="shared" si="119"/>
        <v>37214.100000000057</v>
      </c>
    </row>
    <row r="746" spans="1:64" x14ac:dyDescent="0.2">
      <c r="A746" s="1">
        <v>744</v>
      </c>
      <c r="B746" s="7" t="s">
        <v>49</v>
      </c>
      <c r="C746" s="3">
        <v>39948</v>
      </c>
      <c r="D746" s="4" t="s">
        <v>629</v>
      </c>
      <c r="E746" s="4" t="s">
        <v>168</v>
      </c>
      <c r="F746" s="5" t="str">
        <f t="shared" si="110"/>
        <v>V</v>
      </c>
      <c r="G746" s="6">
        <v>0.9159722222222223</v>
      </c>
      <c r="H746" s="6">
        <v>0.99930555555555556</v>
      </c>
      <c r="I746" s="85">
        <f t="shared" si="111"/>
        <v>119.99999999999989</v>
      </c>
      <c r="J746" s="86">
        <f>I746*Segmentos!$D$7*(AH746%)*IF(ISNUMBER(AI746),AI746%,0)</f>
        <v>453791.99999999953</v>
      </c>
      <c r="K746" s="86">
        <f>I746*Segmentos!$D$7*(AL746%)*IF(ISNUMBER(AM746),AM746%,0)</f>
        <v>401279.99999999965</v>
      </c>
      <c r="L746" s="4" t="s">
        <v>282</v>
      </c>
      <c r="M746" s="2">
        <v>0.9</v>
      </c>
      <c r="N746" s="2">
        <v>5.7</v>
      </c>
      <c r="O746" s="2">
        <v>15.8</v>
      </c>
      <c r="P746" s="2">
        <v>68.571799999999996</v>
      </c>
      <c r="Q746" s="2">
        <v>0.01</v>
      </c>
      <c r="R746" s="2">
        <v>1.1000000000000001</v>
      </c>
      <c r="S746" s="2">
        <v>1.3</v>
      </c>
      <c r="T746" s="2">
        <v>0.1694</v>
      </c>
      <c r="U746" s="2">
        <v>0.44</v>
      </c>
      <c r="V746" s="2">
        <v>6.4</v>
      </c>
      <c r="W746" s="2">
        <v>6.9</v>
      </c>
      <c r="X746" s="2">
        <v>7.0327999999999999</v>
      </c>
      <c r="Y746" s="2">
        <v>2</v>
      </c>
      <c r="Z746" s="2">
        <v>6.4</v>
      </c>
      <c r="AA746" s="2">
        <v>31.1</v>
      </c>
      <c r="AB746" s="2">
        <v>45.183100000000003</v>
      </c>
      <c r="AC746" s="2">
        <v>0.64</v>
      </c>
      <c r="AD746" s="2">
        <v>6.9</v>
      </c>
      <c r="AE746" s="2">
        <v>9.3000000000000007</v>
      </c>
      <c r="AF746" s="2">
        <v>16.186599999999999</v>
      </c>
      <c r="AG746" s="20">
        <v>0.95</v>
      </c>
      <c r="AH746" s="20">
        <v>5.8</v>
      </c>
      <c r="AI746" s="20">
        <v>16.3</v>
      </c>
      <c r="AJ746" s="20">
        <v>34.590499999999999</v>
      </c>
      <c r="AK746" s="18">
        <v>0.84</v>
      </c>
      <c r="AL746" s="18">
        <v>5.5</v>
      </c>
      <c r="AM746" s="18">
        <v>15.2</v>
      </c>
      <c r="AN746" s="18">
        <v>33.981400000000001</v>
      </c>
      <c r="AO746" s="2">
        <v>0.12</v>
      </c>
      <c r="AP746" s="2">
        <v>3.4</v>
      </c>
      <c r="AQ746" s="2">
        <v>3.4</v>
      </c>
      <c r="AR746" s="2">
        <v>0.96499999999999997</v>
      </c>
      <c r="AS746" s="2">
        <v>0.67</v>
      </c>
      <c r="AT746" s="2">
        <v>5.0999999999999996</v>
      </c>
      <c r="AU746" s="2">
        <v>13.3</v>
      </c>
      <c r="AV746" s="2">
        <v>11.3635</v>
      </c>
      <c r="AW746" s="2">
        <v>0.92</v>
      </c>
      <c r="AX746" s="2">
        <v>6.2</v>
      </c>
      <c r="AY746" s="2">
        <v>14.8</v>
      </c>
      <c r="AZ746" s="2">
        <v>20.2715</v>
      </c>
      <c r="BA746" s="2">
        <v>1.23</v>
      </c>
      <c r="BB746" s="2">
        <v>6.3</v>
      </c>
      <c r="BC746" s="2">
        <v>19.5</v>
      </c>
      <c r="BD746" s="2">
        <v>35.971899999999998</v>
      </c>
      <c r="BE746" s="4" t="str">
        <f t="shared" si="112"/>
        <v>ABURRIDO</v>
      </c>
      <c r="BF746" s="4">
        <f t="shared" si="113"/>
        <v>0.82580000000000009</v>
      </c>
      <c r="BG746">
        <f t="shared" si="114"/>
        <v>0.12</v>
      </c>
      <c r="BH746">
        <f t="shared" si="115"/>
        <v>0.67</v>
      </c>
      <c r="BI746">
        <f t="shared" si="116"/>
        <v>1.23</v>
      </c>
      <c r="BJ746">
        <f t="shared" si="117"/>
        <v>0.84</v>
      </c>
      <c r="BK746">
        <f t="shared" si="118"/>
        <v>0.95</v>
      </c>
      <c r="BL746">
        <f t="shared" si="119"/>
        <v>10807.19999999999</v>
      </c>
    </row>
    <row r="747" spans="1:64" x14ac:dyDescent="0.2">
      <c r="A747" s="1">
        <v>745</v>
      </c>
      <c r="B747" s="7" t="s">
        <v>18</v>
      </c>
      <c r="C747" s="3">
        <v>39948</v>
      </c>
      <c r="D747" s="4" t="s">
        <v>17</v>
      </c>
      <c r="E747" s="4" t="s">
        <v>168</v>
      </c>
      <c r="F747" s="5" t="str">
        <f t="shared" si="110"/>
        <v>V</v>
      </c>
      <c r="G747" s="6">
        <v>0.82499999999999996</v>
      </c>
      <c r="H747" s="6">
        <v>0.91527777777777775</v>
      </c>
      <c r="I747" s="85">
        <f t="shared" si="111"/>
        <v>130.00000000000003</v>
      </c>
      <c r="J747" s="86">
        <f>I747*Segmentos!$D$7*(AH747%)*IF(ISNUMBER(AI747),AI747%,0)</f>
        <v>567840.00000000023</v>
      </c>
      <c r="K747" s="86">
        <f>I747*Segmentos!$D$7*(AL747%)*IF(ISNUMBER(AM747),AM747%,0)</f>
        <v>288496.00000000006</v>
      </c>
      <c r="L747" s="4" t="s">
        <v>281</v>
      </c>
      <c r="M747" s="2">
        <v>0.82</v>
      </c>
      <c r="N747" s="2">
        <v>5.0999999999999996</v>
      </c>
      <c r="O747" s="2">
        <v>15.9</v>
      </c>
      <c r="P747" s="2">
        <v>99.525599999999997</v>
      </c>
      <c r="Q747" s="2">
        <v>0.03</v>
      </c>
      <c r="R747" s="2">
        <v>0.5</v>
      </c>
      <c r="S747" s="2">
        <v>5.6</v>
      </c>
      <c r="T747" s="2">
        <v>0.58630000000000004</v>
      </c>
      <c r="U747" s="2">
        <v>0.42</v>
      </c>
      <c r="V747" s="2">
        <v>3.8</v>
      </c>
      <c r="W747" s="2">
        <v>11</v>
      </c>
      <c r="X747" s="2">
        <v>10.853999999999999</v>
      </c>
      <c r="Y747" s="2">
        <v>0.93</v>
      </c>
      <c r="Z747" s="2">
        <v>5.3</v>
      </c>
      <c r="AA747" s="2">
        <v>17.600000000000001</v>
      </c>
      <c r="AB747" s="2">
        <v>33.486800000000002</v>
      </c>
      <c r="AC747" s="2">
        <v>1.36</v>
      </c>
      <c r="AD747" s="2">
        <v>8.1</v>
      </c>
      <c r="AE747" s="2">
        <v>16.8</v>
      </c>
      <c r="AF747" s="2">
        <v>54.598500000000001</v>
      </c>
      <c r="AG747" s="20">
        <v>1.1000000000000001</v>
      </c>
      <c r="AH747" s="20">
        <v>6.5</v>
      </c>
      <c r="AI747" s="20">
        <v>16.8</v>
      </c>
      <c r="AJ747" s="20">
        <v>63.4666</v>
      </c>
      <c r="AK747" s="18">
        <v>0.56000000000000005</v>
      </c>
      <c r="AL747" s="18">
        <v>3.8</v>
      </c>
      <c r="AM747" s="18">
        <v>14.6</v>
      </c>
      <c r="AN747" s="18">
        <v>36.058999999999997</v>
      </c>
      <c r="AO747" s="2">
        <v>0.28000000000000003</v>
      </c>
      <c r="AP747" s="2">
        <v>1.4</v>
      </c>
      <c r="AQ747" s="2">
        <v>20</v>
      </c>
      <c r="AR747" s="2">
        <v>3.6716000000000002</v>
      </c>
      <c r="AS747" s="2">
        <v>0.34</v>
      </c>
      <c r="AT747" s="2">
        <v>4</v>
      </c>
      <c r="AU747" s="2">
        <v>8.6</v>
      </c>
      <c r="AV747" s="2">
        <v>9.2658000000000005</v>
      </c>
      <c r="AW747" s="2">
        <v>0.72</v>
      </c>
      <c r="AX747" s="2">
        <v>4.5</v>
      </c>
      <c r="AY747" s="2">
        <v>15.9</v>
      </c>
      <c r="AZ747" s="2">
        <v>25.187200000000001</v>
      </c>
      <c r="BA747" s="2">
        <v>1.31</v>
      </c>
      <c r="BB747" s="2">
        <v>7.3</v>
      </c>
      <c r="BC747" s="2">
        <v>18</v>
      </c>
      <c r="BD747" s="2">
        <v>61.401000000000003</v>
      </c>
      <c r="BE747" s="4" t="str">
        <f t="shared" si="112"/>
        <v>ABURRIDO</v>
      </c>
      <c r="BF747" s="4">
        <f t="shared" si="113"/>
        <v>0.71219999999999994</v>
      </c>
      <c r="BG747">
        <f t="shared" si="114"/>
        <v>0.28000000000000003</v>
      </c>
      <c r="BH747">
        <f t="shared" si="115"/>
        <v>0.34</v>
      </c>
      <c r="BI747">
        <f t="shared" si="116"/>
        <v>1.31</v>
      </c>
      <c r="BJ747">
        <f t="shared" si="117"/>
        <v>0.56000000000000005</v>
      </c>
      <c r="BK747">
        <f t="shared" si="118"/>
        <v>1.1000000000000001</v>
      </c>
      <c r="BL747">
        <f t="shared" si="119"/>
        <v>10541.700000000003</v>
      </c>
    </row>
    <row r="748" spans="1:64" x14ac:dyDescent="0.2">
      <c r="A748" s="1">
        <v>746</v>
      </c>
      <c r="B748" s="7" t="s">
        <v>93</v>
      </c>
      <c r="C748" s="3">
        <v>39948</v>
      </c>
      <c r="D748" s="4" t="s">
        <v>628</v>
      </c>
      <c r="E748" s="4" t="s">
        <v>168</v>
      </c>
      <c r="F748" s="5" t="str">
        <f t="shared" si="110"/>
        <v>V</v>
      </c>
      <c r="G748" s="6">
        <v>0.91666666666666663</v>
      </c>
      <c r="H748" s="6">
        <v>0.99097222222222225</v>
      </c>
      <c r="I748" s="85">
        <f t="shared" si="111"/>
        <v>107.0000000000001</v>
      </c>
      <c r="J748" s="86">
        <f>I748*Segmentos!$D$7*(AH748%)*IF(ISNUMBER(AI748),AI748%,0)</f>
        <v>725117.60000000044</v>
      </c>
      <c r="K748" s="86">
        <f>I748*Segmentos!$D$7*(AL748%)*IF(ISNUMBER(AM748),AM748%,0)</f>
        <v>506152.8000000004</v>
      </c>
      <c r="L748" s="4" t="s">
        <v>283</v>
      </c>
      <c r="M748" s="2">
        <v>1.42</v>
      </c>
      <c r="N748" s="2">
        <v>7.9</v>
      </c>
      <c r="O748" s="2">
        <v>18</v>
      </c>
      <c r="P748" s="2">
        <v>77.556399999999996</v>
      </c>
      <c r="Q748" s="2">
        <v>0.55000000000000004</v>
      </c>
      <c r="R748" s="2">
        <v>3.8</v>
      </c>
      <c r="S748" s="2">
        <v>14.3</v>
      </c>
      <c r="T748" s="2">
        <v>4.9667000000000003</v>
      </c>
      <c r="U748" s="2">
        <v>1.52</v>
      </c>
      <c r="V748" s="2">
        <v>7.2</v>
      </c>
      <c r="W748" s="2">
        <v>21.3</v>
      </c>
      <c r="X748" s="2">
        <v>17.4099</v>
      </c>
      <c r="Y748" s="2">
        <v>2.19</v>
      </c>
      <c r="Z748" s="2">
        <v>10.4</v>
      </c>
      <c r="AA748" s="2">
        <v>21.1</v>
      </c>
      <c r="AB748" s="2">
        <v>35.268599999999999</v>
      </c>
      <c r="AC748" s="2">
        <v>1.1100000000000001</v>
      </c>
      <c r="AD748" s="2">
        <v>8.1999999999999993</v>
      </c>
      <c r="AE748" s="2">
        <v>13.6</v>
      </c>
      <c r="AF748" s="2">
        <v>19.911200000000001</v>
      </c>
      <c r="AG748" s="20">
        <v>1.69</v>
      </c>
      <c r="AH748" s="20">
        <v>8.6</v>
      </c>
      <c r="AI748" s="20">
        <v>19.7</v>
      </c>
      <c r="AJ748" s="20">
        <v>43.766399999999997</v>
      </c>
      <c r="AK748" s="18">
        <v>1.18</v>
      </c>
      <c r="AL748" s="18">
        <v>7.3</v>
      </c>
      <c r="AM748" s="18">
        <v>16.2</v>
      </c>
      <c r="AN748" s="18">
        <v>33.79</v>
      </c>
      <c r="AO748" s="2">
        <v>0.66</v>
      </c>
      <c r="AP748" s="2">
        <v>5.6</v>
      </c>
      <c r="AQ748" s="2">
        <v>11.9</v>
      </c>
      <c r="AR748" s="2">
        <v>3.9588000000000001</v>
      </c>
      <c r="AS748" s="2">
        <v>1.32</v>
      </c>
      <c r="AT748" s="2">
        <v>6.6</v>
      </c>
      <c r="AU748" s="2">
        <v>20.2</v>
      </c>
      <c r="AV748" s="2">
        <v>15.9025</v>
      </c>
      <c r="AW748" s="2">
        <v>1.43</v>
      </c>
      <c r="AX748" s="2">
        <v>7.6</v>
      </c>
      <c r="AY748" s="2">
        <v>18.899999999999999</v>
      </c>
      <c r="AZ748" s="2">
        <v>22.491800000000001</v>
      </c>
      <c r="BA748" s="2">
        <v>1.69</v>
      </c>
      <c r="BB748" s="2">
        <v>9.5</v>
      </c>
      <c r="BC748" s="2">
        <v>17.7</v>
      </c>
      <c r="BD748" s="2">
        <v>35.203299999999999</v>
      </c>
      <c r="BE748" s="4" t="str">
        <f t="shared" si="112"/>
        <v>ABURRIDO</v>
      </c>
      <c r="BF748" s="4">
        <f t="shared" si="113"/>
        <v>1.3778000000000001</v>
      </c>
      <c r="BG748">
        <f t="shared" si="114"/>
        <v>0.66</v>
      </c>
      <c r="BH748">
        <f t="shared" si="115"/>
        <v>1.32</v>
      </c>
      <c r="BI748">
        <f t="shared" si="116"/>
        <v>1.69</v>
      </c>
      <c r="BJ748">
        <f t="shared" si="117"/>
        <v>1.18</v>
      </c>
      <c r="BK748">
        <f t="shared" si="118"/>
        <v>1.69</v>
      </c>
      <c r="BL748">
        <f t="shared" si="119"/>
        <v>15215.400000000016</v>
      </c>
    </row>
    <row r="749" spans="1:64" x14ac:dyDescent="0.2">
      <c r="A749" s="1">
        <v>747</v>
      </c>
      <c r="B749" s="7" t="s">
        <v>9</v>
      </c>
      <c r="C749" s="3">
        <v>39948</v>
      </c>
      <c r="D749" s="4" t="s">
        <v>8</v>
      </c>
      <c r="E749" s="4" t="s">
        <v>168</v>
      </c>
      <c r="F749" s="5" t="str">
        <f t="shared" si="110"/>
        <v>V</v>
      </c>
      <c r="G749" s="6">
        <v>0.80208333333333337</v>
      </c>
      <c r="H749" s="6">
        <v>0.87361111111111101</v>
      </c>
      <c r="I749" s="85">
        <f t="shared" si="111"/>
        <v>102.9999999999998</v>
      </c>
      <c r="J749" s="86">
        <f>I749*Segmentos!$D$7*(AH749%)*IF(ISNUMBER(AI749),AI749%,0)</f>
        <v>1027527.9999999978</v>
      </c>
      <c r="K749" s="86">
        <f>I749*Segmentos!$D$7*(AL749%)*IF(ISNUMBER(AM749),AM749%,0)</f>
        <v>928565.59999999823</v>
      </c>
      <c r="L749" s="4" t="s">
        <v>280</v>
      </c>
      <c r="M749" s="2">
        <v>2.37</v>
      </c>
      <c r="N749" s="2">
        <v>11.7</v>
      </c>
      <c r="O749" s="2">
        <v>20.2</v>
      </c>
      <c r="P749" s="2">
        <v>76.945800000000006</v>
      </c>
      <c r="Q749" s="2">
        <v>0.91</v>
      </c>
      <c r="R749" s="2">
        <v>6.1</v>
      </c>
      <c r="S749" s="2">
        <v>14.9</v>
      </c>
      <c r="T749" s="2">
        <v>4.9291</v>
      </c>
      <c r="U749" s="2">
        <v>0.57999999999999996</v>
      </c>
      <c r="V749" s="2">
        <v>5.8</v>
      </c>
      <c r="W749" s="2">
        <v>10</v>
      </c>
      <c r="X749" s="2">
        <v>3.9289999999999998</v>
      </c>
      <c r="Y749" s="2">
        <v>2.82</v>
      </c>
      <c r="Z749" s="2">
        <v>13</v>
      </c>
      <c r="AA749" s="2">
        <v>21.7</v>
      </c>
      <c r="AB749" s="2">
        <v>27.05</v>
      </c>
      <c r="AC749" s="2">
        <v>3.85</v>
      </c>
      <c r="AD749" s="2">
        <v>17.2</v>
      </c>
      <c r="AE749" s="2">
        <v>22.4</v>
      </c>
      <c r="AF749" s="2">
        <v>41.037700000000001</v>
      </c>
      <c r="AG749" s="20">
        <v>2.5</v>
      </c>
      <c r="AH749" s="20">
        <v>11.6</v>
      </c>
      <c r="AI749" s="20">
        <v>21.5</v>
      </c>
      <c r="AJ749" s="20">
        <v>38.422899999999998</v>
      </c>
      <c r="AK749" s="18">
        <v>2.2599999999999998</v>
      </c>
      <c r="AL749" s="18">
        <v>11.8</v>
      </c>
      <c r="AM749" s="18">
        <v>19.100000000000001</v>
      </c>
      <c r="AN749" s="18">
        <v>38.5229</v>
      </c>
      <c r="AO749" s="2">
        <v>1.84</v>
      </c>
      <c r="AP749" s="2">
        <v>6.3</v>
      </c>
      <c r="AQ749" s="2">
        <v>29</v>
      </c>
      <c r="AR749" s="2">
        <v>6.5086000000000004</v>
      </c>
      <c r="AS749" s="2">
        <v>1.33</v>
      </c>
      <c r="AT749" s="2">
        <v>8.9</v>
      </c>
      <c r="AU749" s="2">
        <v>14.9</v>
      </c>
      <c r="AV749" s="2">
        <v>9.4771999999999998</v>
      </c>
      <c r="AW749" s="2">
        <v>2.2999999999999998</v>
      </c>
      <c r="AX749" s="2">
        <v>11.9</v>
      </c>
      <c r="AY749" s="2">
        <v>19.3</v>
      </c>
      <c r="AZ749" s="2">
        <v>21.5029</v>
      </c>
      <c r="BA749" s="2">
        <v>3.17</v>
      </c>
      <c r="BB749" s="2">
        <v>14.7</v>
      </c>
      <c r="BC749" s="2">
        <v>21.6</v>
      </c>
      <c r="BD749" s="2">
        <v>39.4572</v>
      </c>
      <c r="BE749" s="4" t="str">
        <f t="shared" si="112"/>
        <v>ABURRIDO</v>
      </c>
      <c r="BF749" s="4">
        <f t="shared" si="113"/>
        <v>2.1382000000000003</v>
      </c>
      <c r="BG749">
        <f t="shared" si="114"/>
        <v>1.84</v>
      </c>
      <c r="BH749">
        <f t="shared" si="115"/>
        <v>1.33</v>
      </c>
      <c r="BI749">
        <f t="shared" si="116"/>
        <v>3.17</v>
      </c>
      <c r="BJ749">
        <f t="shared" si="117"/>
        <v>2.2599999999999998</v>
      </c>
      <c r="BK749">
        <f t="shared" si="118"/>
        <v>2.5</v>
      </c>
      <c r="BL749">
        <f t="shared" si="119"/>
        <v>24343.019999999953</v>
      </c>
    </row>
    <row r="750" spans="1:64" x14ac:dyDescent="0.2">
      <c r="A750" s="1">
        <v>748</v>
      </c>
      <c r="B750" s="7" t="s">
        <v>30</v>
      </c>
      <c r="C750" s="3">
        <v>39948</v>
      </c>
      <c r="D750" s="4" t="s">
        <v>628</v>
      </c>
      <c r="E750" s="4" t="s">
        <v>163</v>
      </c>
      <c r="F750" s="5" t="str">
        <f t="shared" si="110"/>
        <v>V</v>
      </c>
      <c r="G750" s="6">
        <v>0.875</v>
      </c>
      <c r="H750" s="6">
        <v>0.91111111111111109</v>
      </c>
      <c r="I750" s="85">
        <f t="shared" si="111"/>
        <v>51.999999999999972</v>
      </c>
      <c r="J750" s="86">
        <f>I750*Segmentos!$D$7*(AH750%)*IF(ISNUMBER(AI750),AI750%,0)</f>
        <v>252595.19999999987</v>
      </c>
      <c r="K750" s="86">
        <f>I750*Segmentos!$D$7*(AL750%)*IF(ISNUMBER(AM750),AM750%,0)</f>
        <v>235455.99999999988</v>
      </c>
      <c r="L750" s="4"/>
      <c r="M750" s="2">
        <v>1.17</v>
      </c>
      <c r="N750" s="2">
        <v>4.3</v>
      </c>
      <c r="O750" s="2">
        <v>27.3</v>
      </c>
      <c r="P750" s="2">
        <v>98.060900000000004</v>
      </c>
      <c r="Q750" s="2">
        <v>0.05</v>
      </c>
      <c r="R750" s="2">
        <v>0.5</v>
      </c>
      <c r="S750" s="2">
        <v>10.5</v>
      </c>
      <c r="T750" s="2">
        <v>0.74570000000000003</v>
      </c>
      <c r="U750" s="2">
        <v>0.89</v>
      </c>
      <c r="V750" s="2">
        <v>1.9</v>
      </c>
      <c r="W750" s="2">
        <v>48.1</v>
      </c>
      <c r="X750" s="2">
        <v>15.710900000000001</v>
      </c>
      <c r="Y750" s="2">
        <v>0.48</v>
      </c>
      <c r="Z750" s="2">
        <v>3.8</v>
      </c>
      <c r="AA750" s="2">
        <v>12.9</v>
      </c>
      <c r="AB750" s="2">
        <v>11.977499999999999</v>
      </c>
      <c r="AC750" s="2">
        <v>2.5299999999999998</v>
      </c>
      <c r="AD750" s="2">
        <v>8.1999999999999993</v>
      </c>
      <c r="AE750" s="2">
        <v>30.8</v>
      </c>
      <c r="AF750" s="2">
        <v>69.626800000000003</v>
      </c>
      <c r="AG750" s="20">
        <v>1.22</v>
      </c>
      <c r="AH750" s="20">
        <v>4.5999999999999996</v>
      </c>
      <c r="AI750" s="20">
        <v>26.4</v>
      </c>
      <c r="AJ750" s="20">
        <v>48.430100000000003</v>
      </c>
      <c r="AK750" s="18">
        <v>1.1299999999999999</v>
      </c>
      <c r="AL750" s="18">
        <v>4</v>
      </c>
      <c r="AM750" s="18">
        <v>28.3</v>
      </c>
      <c r="AN750" s="18">
        <v>49.630800000000001</v>
      </c>
      <c r="AO750" s="2">
        <v>0.41</v>
      </c>
      <c r="AP750" s="2">
        <v>1.4</v>
      </c>
      <c r="AQ750" s="2">
        <v>28.8</v>
      </c>
      <c r="AR750" s="2">
        <v>3.7463000000000002</v>
      </c>
      <c r="AS750" s="2">
        <v>1.05</v>
      </c>
      <c r="AT750" s="2">
        <v>2.5</v>
      </c>
      <c r="AU750" s="2">
        <v>41.8</v>
      </c>
      <c r="AV750" s="2">
        <v>19.433199999999999</v>
      </c>
      <c r="AW750" s="2">
        <v>0.93</v>
      </c>
      <c r="AX750" s="2">
        <v>3.6</v>
      </c>
      <c r="AY750" s="2">
        <v>25.5</v>
      </c>
      <c r="AZ750" s="2">
        <v>22.304400000000001</v>
      </c>
      <c r="BA750" s="2">
        <v>1.64</v>
      </c>
      <c r="BB750" s="2">
        <v>6.6</v>
      </c>
      <c r="BC750" s="2">
        <v>24.8</v>
      </c>
      <c r="BD750" s="2">
        <v>52.576999999999998</v>
      </c>
      <c r="BE750" s="4" t="str">
        <f t="shared" si="112"/>
        <v>NO APLICA</v>
      </c>
      <c r="BF750" s="4">
        <f t="shared" si="113"/>
        <v>1.1862000000000001</v>
      </c>
      <c r="BG750">
        <f t="shared" si="114"/>
        <v>0.41</v>
      </c>
      <c r="BH750">
        <f t="shared" si="115"/>
        <v>1.05</v>
      </c>
      <c r="BI750">
        <f t="shared" si="116"/>
        <v>1.64</v>
      </c>
      <c r="BJ750">
        <f t="shared" si="117"/>
        <v>1.1299999999999999</v>
      </c>
      <c r="BK750">
        <f t="shared" si="118"/>
        <v>1.22</v>
      </c>
      <c r="BL750">
        <f t="shared" si="119"/>
        <v>6104.279999999997</v>
      </c>
    </row>
    <row r="751" spans="1:64" x14ac:dyDescent="0.2">
      <c r="A751" s="1">
        <v>749</v>
      </c>
      <c r="B751" s="7" t="s">
        <v>11</v>
      </c>
      <c r="C751" s="3">
        <v>39948</v>
      </c>
      <c r="D751" s="4" t="s">
        <v>8</v>
      </c>
      <c r="E751" s="4" t="s">
        <v>166</v>
      </c>
      <c r="F751" s="5" t="str">
        <f t="shared" si="110"/>
        <v>V</v>
      </c>
      <c r="G751" s="6">
        <v>0.91111111111111109</v>
      </c>
      <c r="H751" s="6">
        <v>0.91180555555555554</v>
      </c>
      <c r="I751" s="85">
        <f t="shared" si="111"/>
        <v>0.99999999999999645</v>
      </c>
      <c r="J751" s="86">
        <f>I751*Segmentos!$D$7*(AH751%)*IF(ISNUMBER(AI751),AI751%,0)</f>
        <v>13999.999999999953</v>
      </c>
      <c r="K751" s="86">
        <f>I751*Segmentos!$D$7*(AL751%)*IF(ISNUMBER(AM751),AM751%,0)</f>
        <v>11199.99999999996</v>
      </c>
      <c r="L751" s="4"/>
      <c r="M751" s="2">
        <v>3.14</v>
      </c>
      <c r="N751" s="2">
        <v>3.1</v>
      </c>
      <c r="O751" s="2">
        <v>100</v>
      </c>
      <c r="P751" s="2">
        <v>88.626499999999993</v>
      </c>
      <c r="Q751" s="2">
        <v>1.67</v>
      </c>
      <c r="R751" s="2">
        <v>1.7</v>
      </c>
      <c r="S751" s="2">
        <v>100</v>
      </c>
      <c r="T751" s="2">
        <v>7.8620000000000001</v>
      </c>
      <c r="U751" s="2">
        <v>1.77</v>
      </c>
      <c r="V751" s="2">
        <v>1.8</v>
      </c>
      <c r="W751" s="2">
        <v>100</v>
      </c>
      <c r="X751" s="2">
        <v>10.4704</v>
      </c>
      <c r="Y751" s="2">
        <v>3</v>
      </c>
      <c r="Z751" s="2">
        <v>3</v>
      </c>
      <c r="AA751" s="2">
        <v>100</v>
      </c>
      <c r="AB751" s="2">
        <v>25.0183</v>
      </c>
      <c r="AC751" s="2">
        <v>4.8899999999999997</v>
      </c>
      <c r="AD751" s="2">
        <v>4.9000000000000004</v>
      </c>
      <c r="AE751" s="2">
        <v>100</v>
      </c>
      <c r="AF751" s="2">
        <v>45.275799999999997</v>
      </c>
      <c r="AG751" s="20">
        <v>3.47</v>
      </c>
      <c r="AH751" s="20">
        <v>3.5</v>
      </c>
      <c r="AI751" s="20">
        <v>100</v>
      </c>
      <c r="AJ751" s="20">
        <v>46.48</v>
      </c>
      <c r="AK751" s="18">
        <v>2.84</v>
      </c>
      <c r="AL751" s="18">
        <v>2.8</v>
      </c>
      <c r="AM751" s="18">
        <v>100</v>
      </c>
      <c r="AN751" s="18">
        <v>42.1464</v>
      </c>
      <c r="AO751" s="2">
        <v>2.35</v>
      </c>
      <c r="AP751" s="2">
        <v>2.4</v>
      </c>
      <c r="AQ751" s="2">
        <v>100</v>
      </c>
      <c r="AR751" s="2">
        <v>7.2601000000000004</v>
      </c>
      <c r="AS751" s="2">
        <v>1.67</v>
      </c>
      <c r="AT751" s="2">
        <v>1.7</v>
      </c>
      <c r="AU751" s="2">
        <v>100</v>
      </c>
      <c r="AV751" s="2">
        <v>10.3742</v>
      </c>
      <c r="AW751" s="2">
        <v>2.36</v>
      </c>
      <c r="AX751" s="2">
        <v>2.4</v>
      </c>
      <c r="AY751" s="2">
        <v>100</v>
      </c>
      <c r="AZ751" s="2">
        <v>19.186399999999999</v>
      </c>
      <c r="BA751" s="2">
        <v>4.79</v>
      </c>
      <c r="BB751" s="2">
        <v>4.8</v>
      </c>
      <c r="BC751" s="2">
        <v>100</v>
      </c>
      <c r="BD751" s="2">
        <v>51.805799999999998</v>
      </c>
      <c r="BE751" s="4" t="str">
        <f t="shared" si="112"/>
        <v>NO APLICA</v>
      </c>
      <c r="BF751" s="4">
        <f t="shared" si="113"/>
        <v>2.9584000000000001</v>
      </c>
      <c r="BG751">
        <f t="shared" si="114"/>
        <v>2.35</v>
      </c>
      <c r="BH751">
        <f t="shared" si="115"/>
        <v>1.67</v>
      </c>
      <c r="BI751">
        <f t="shared" si="116"/>
        <v>4.79</v>
      </c>
      <c r="BJ751">
        <f t="shared" si="117"/>
        <v>2.84</v>
      </c>
      <c r="BK751">
        <f t="shared" si="118"/>
        <v>3.47</v>
      </c>
      <c r="BL751">
        <f t="shared" si="119"/>
        <v>309.99999999999892</v>
      </c>
    </row>
    <row r="752" spans="1:64" x14ac:dyDescent="0.2">
      <c r="A752" s="1">
        <v>750</v>
      </c>
      <c r="B752" s="7" t="s">
        <v>6</v>
      </c>
      <c r="C752" s="3">
        <v>39948</v>
      </c>
      <c r="D752" s="4" t="s">
        <v>3</v>
      </c>
      <c r="E752" s="4" t="s">
        <v>166</v>
      </c>
      <c r="F752" s="5" t="str">
        <f t="shared" si="110"/>
        <v>V</v>
      </c>
      <c r="G752" s="6">
        <v>0.90902777777777777</v>
      </c>
      <c r="H752" s="6">
        <v>0.91041666666666676</v>
      </c>
      <c r="I752" s="85">
        <f t="shared" si="111"/>
        <v>2.0000000000001528</v>
      </c>
      <c r="J752" s="86">
        <f>I752*Segmentos!$D$7*(AH752%)*IF(ISNUMBER(AI752),AI752%,0)</f>
        <v>47144.000000003594</v>
      </c>
      <c r="K752" s="86">
        <f>I752*Segmentos!$D$7*(AL752%)*IF(ISNUMBER(AM752),AM752%,0)</f>
        <v>58646.400000004476</v>
      </c>
      <c r="L752" s="4"/>
      <c r="M752" s="2">
        <v>6.67</v>
      </c>
      <c r="N752" s="2">
        <v>7.7</v>
      </c>
      <c r="O752" s="2">
        <v>86.6</v>
      </c>
      <c r="P752" s="2">
        <v>86.764700000000005</v>
      </c>
      <c r="Q752" s="2">
        <v>3.55</v>
      </c>
      <c r="R752" s="2">
        <v>4.0999999999999996</v>
      </c>
      <c r="S752" s="2">
        <v>86.8</v>
      </c>
      <c r="T752" s="2">
        <v>7.7073</v>
      </c>
      <c r="U752" s="2">
        <v>4.53</v>
      </c>
      <c r="V752" s="2">
        <v>5.2</v>
      </c>
      <c r="W752" s="2">
        <v>86.4</v>
      </c>
      <c r="X752" s="2">
        <v>12.340400000000001</v>
      </c>
      <c r="Y752" s="2">
        <v>9.2100000000000009</v>
      </c>
      <c r="Z752" s="2">
        <v>10.6</v>
      </c>
      <c r="AA752" s="2">
        <v>87.2</v>
      </c>
      <c r="AB752" s="2">
        <v>35.349400000000003</v>
      </c>
      <c r="AC752" s="2">
        <v>7.35</v>
      </c>
      <c r="AD752" s="2">
        <v>8.6</v>
      </c>
      <c r="AE752" s="2">
        <v>85.9</v>
      </c>
      <c r="AF752" s="2">
        <v>31.367599999999999</v>
      </c>
      <c r="AG752" s="20">
        <v>5.92</v>
      </c>
      <c r="AH752" s="20">
        <v>7.1</v>
      </c>
      <c r="AI752" s="20">
        <v>83</v>
      </c>
      <c r="AJ752" s="20">
        <v>36.484499999999997</v>
      </c>
      <c r="AK752" s="18">
        <v>7.36</v>
      </c>
      <c r="AL752" s="18">
        <v>8.1999999999999993</v>
      </c>
      <c r="AM752" s="18">
        <v>89.4</v>
      </c>
      <c r="AN752" s="18">
        <v>50.280099999999997</v>
      </c>
      <c r="AO752" s="2">
        <v>3.55</v>
      </c>
      <c r="AP752" s="2">
        <v>3.9</v>
      </c>
      <c r="AQ752" s="2">
        <v>91.3</v>
      </c>
      <c r="AR752" s="2">
        <v>5.0415000000000001</v>
      </c>
      <c r="AS752" s="2">
        <v>5.95</v>
      </c>
      <c r="AT752" s="2">
        <v>6.5</v>
      </c>
      <c r="AU752" s="2">
        <v>91.4</v>
      </c>
      <c r="AV752" s="2">
        <v>17.0412</v>
      </c>
      <c r="AW752" s="2">
        <v>7.38</v>
      </c>
      <c r="AX752" s="2">
        <v>9.1999999999999993</v>
      </c>
      <c r="AY752" s="2">
        <v>79.8</v>
      </c>
      <c r="AZ752" s="2">
        <v>27.598600000000001</v>
      </c>
      <c r="BA752" s="2">
        <v>7.45</v>
      </c>
      <c r="BB752" s="2">
        <v>8.3000000000000007</v>
      </c>
      <c r="BC752" s="2">
        <v>89.4</v>
      </c>
      <c r="BD752" s="2">
        <v>37.083300000000001</v>
      </c>
      <c r="BE752" s="4" t="str">
        <f t="shared" si="112"/>
        <v>NO APLICA</v>
      </c>
      <c r="BF752" s="4">
        <f t="shared" si="113"/>
        <v>6.3268000000000004</v>
      </c>
      <c r="BG752">
        <f t="shared" si="114"/>
        <v>3.55</v>
      </c>
      <c r="BH752">
        <f t="shared" si="115"/>
        <v>5.95</v>
      </c>
      <c r="BI752">
        <f t="shared" si="116"/>
        <v>7.45</v>
      </c>
      <c r="BJ752">
        <f t="shared" si="117"/>
        <v>7.36</v>
      </c>
      <c r="BK752">
        <f t="shared" si="118"/>
        <v>5.92</v>
      </c>
      <c r="BL752">
        <f t="shared" si="119"/>
        <v>1333.6400000001017</v>
      </c>
    </row>
    <row r="753" spans="1:64" x14ac:dyDescent="0.2">
      <c r="A753" s="1">
        <v>751</v>
      </c>
      <c r="B753" s="7" t="s">
        <v>31</v>
      </c>
      <c r="C753" s="3">
        <v>39948</v>
      </c>
      <c r="D753" s="4" t="s">
        <v>628</v>
      </c>
      <c r="E753" s="4" t="s">
        <v>166</v>
      </c>
      <c r="F753" s="5" t="str">
        <f t="shared" si="110"/>
        <v>V</v>
      </c>
      <c r="G753" s="6">
        <v>0.91111111111111109</v>
      </c>
      <c r="H753" s="6">
        <v>0.91388888888888886</v>
      </c>
      <c r="I753" s="85">
        <f t="shared" si="111"/>
        <v>3.9999999999999858</v>
      </c>
      <c r="J753" s="86">
        <f>I753*Segmentos!$D$7*(AH753%)*IF(ISNUMBER(AI753),AI753%,0)</f>
        <v>16195.199999999941</v>
      </c>
      <c r="K753" s="86">
        <f>I753*Segmentos!$D$7*(AL753%)*IF(ISNUMBER(AM753),AM753%,0)</f>
        <v>19055.999999999935</v>
      </c>
      <c r="L753" s="4"/>
      <c r="M753" s="2">
        <v>1.1000000000000001</v>
      </c>
      <c r="N753" s="2">
        <v>1.4</v>
      </c>
      <c r="O753" s="2">
        <v>76.099999999999994</v>
      </c>
      <c r="P753" s="2">
        <v>89.803200000000004</v>
      </c>
      <c r="Q753" s="2">
        <v>0.09</v>
      </c>
      <c r="R753" s="2">
        <v>0.4</v>
      </c>
      <c r="S753" s="2">
        <v>25</v>
      </c>
      <c r="T753" s="2">
        <v>1.2197</v>
      </c>
      <c r="U753" s="2">
        <v>0.88</v>
      </c>
      <c r="V753" s="2">
        <v>1</v>
      </c>
      <c r="W753" s="2">
        <v>89.4</v>
      </c>
      <c r="X753" s="2">
        <v>15.0801</v>
      </c>
      <c r="Y753" s="2">
        <v>0.53</v>
      </c>
      <c r="Z753" s="2">
        <v>0.9</v>
      </c>
      <c r="AA753" s="2">
        <v>60.6</v>
      </c>
      <c r="AB753" s="2">
        <v>12.707100000000001</v>
      </c>
      <c r="AC753" s="2">
        <v>2.2799999999999998</v>
      </c>
      <c r="AD753" s="2">
        <v>2.8</v>
      </c>
      <c r="AE753" s="2">
        <v>80.8</v>
      </c>
      <c r="AF753" s="2">
        <v>60.796399999999998</v>
      </c>
      <c r="AG753" s="20">
        <v>1.02</v>
      </c>
      <c r="AH753" s="20">
        <v>1.4</v>
      </c>
      <c r="AI753" s="20">
        <v>72.3</v>
      </c>
      <c r="AJ753" s="20">
        <v>39.355600000000003</v>
      </c>
      <c r="AK753" s="18">
        <v>1.18</v>
      </c>
      <c r="AL753" s="18">
        <v>1.5</v>
      </c>
      <c r="AM753" s="18">
        <v>79.400000000000006</v>
      </c>
      <c r="AN753" s="18">
        <v>50.447600000000001</v>
      </c>
      <c r="AO753" s="2">
        <v>0.28999999999999998</v>
      </c>
      <c r="AP753" s="2">
        <v>0.4</v>
      </c>
      <c r="AQ753" s="2">
        <v>65.7</v>
      </c>
      <c r="AR753" s="2">
        <v>2.5798999999999999</v>
      </c>
      <c r="AS753" s="2">
        <v>0.7</v>
      </c>
      <c r="AT753" s="2">
        <v>1.1000000000000001</v>
      </c>
      <c r="AU753" s="2">
        <v>64.5</v>
      </c>
      <c r="AV753" s="2">
        <v>12.619</v>
      </c>
      <c r="AW753" s="2">
        <v>1.53</v>
      </c>
      <c r="AX753" s="2">
        <v>1.8</v>
      </c>
      <c r="AY753" s="2">
        <v>85.8</v>
      </c>
      <c r="AZ753" s="2">
        <v>35.884500000000003</v>
      </c>
      <c r="BA753" s="2">
        <v>1.24</v>
      </c>
      <c r="BB753" s="2">
        <v>1.7</v>
      </c>
      <c r="BC753" s="2">
        <v>73.599999999999994</v>
      </c>
      <c r="BD753" s="2">
        <v>38.719799999999999</v>
      </c>
      <c r="BE753" s="4" t="str">
        <f t="shared" si="112"/>
        <v>NO APLICA</v>
      </c>
      <c r="BF753" s="4">
        <f t="shared" si="113"/>
        <v>0.99120000000000008</v>
      </c>
      <c r="BG753">
        <f t="shared" si="114"/>
        <v>0.28999999999999998</v>
      </c>
      <c r="BH753">
        <f t="shared" si="115"/>
        <v>0.7</v>
      </c>
      <c r="BI753">
        <f t="shared" si="116"/>
        <v>1.53</v>
      </c>
      <c r="BJ753">
        <f t="shared" si="117"/>
        <v>1.18</v>
      </c>
      <c r="BK753">
        <f t="shared" si="118"/>
        <v>1.02</v>
      </c>
      <c r="BL753">
        <f t="shared" si="119"/>
        <v>426.15999999999843</v>
      </c>
    </row>
    <row r="754" spans="1:64" x14ac:dyDescent="0.2">
      <c r="A754" s="1">
        <v>752</v>
      </c>
      <c r="B754" s="7" t="s">
        <v>37</v>
      </c>
      <c r="C754" s="3">
        <v>39948</v>
      </c>
      <c r="D754" s="4" t="s">
        <v>629</v>
      </c>
      <c r="E754" s="4" t="s">
        <v>173</v>
      </c>
      <c r="F754" s="5" t="str">
        <f t="shared" si="110"/>
        <v>V</v>
      </c>
      <c r="G754" s="6">
        <v>0.87291666666666667</v>
      </c>
      <c r="H754" s="6">
        <v>0.87361111111111101</v>
      </c>
      <c r="I754" s="85">
        <f t="shared" si="111"/>
        <v>0.99999999999983658</v>
      </c>
      <c r="J754" s="86">
        <f>I754*Segmentos!$D$7*(AH754%)*IF(ISNUMBER(AI754),AI754%,0)</f>
        <v>1199.999999999804</v>
      </c>
      <c r="K754" s="86">
        <f>I754*Segmentos!$D$7*(AL754%)*IF(ISNUMBER(AM754),AM754%,0)</f>
        <v>4399.9999999992815</v>
      </c>
      <c r="L754" s="4"/>
      <c r="M754" s="2">
        <v>0.71</v>
      </c>
      <c r="N754" s="2">
        <v>0.7</v>
      </c>
      <c r="O754" s="2">
        <v>100</v>
      </c>
      <c r="P754" s="2">
        <v>85.791600000000003</v>
      </c>
      <c r="Q754" s="2">
        <v>0.44</v>
      </c>
      <c r="R754" s="2">
        <v>0.4</v>
      </c>
      <c r="S754" s="2">
        <v>100</v>
      </c>
      <c r="T754" s="2">
        <v>8.9222000000000001</v>
      </c>
      <c r="U754" s="2">
        <v>0.32</v>
      </c>
      <c r="V754" s="2">
        <v>0.3</v>
      </c>
      <c r="W754" s="2">
        <v>100</v>
      </c>
      <c r="X754" s="2">
        <v>8.0839999999999996</v>
      </c>
      <c r="Y754" s="2">
        <v>0.39</v>
      </c>
      <c r="Z754" s="2">
        <v>0.4</v>
      </c>
      <c r="AA754" s="2">
        <v>100</v>
      </c>
      <c r="AB754" s="2">
        <v>13.986700000000001</v>
      </c>
      <c r="AC754" s="2">
        <v>1.39</v>
      </c>
      <c r="AD754" s="2">
        <v>1.4</v>
      </c>
      <c r="AE754" s="2">
        <v>100</v>
      </c>
      <c r="AF754" s="2">
        <v>54.7986</v>
      </c>
      <c r="AG754" s="20">
        <v>0.26</v>
      </c>
      <c r="AH754" s="20">
        <v>0.3</v>
      </c>
      <c r="AI754" s="20">
        <v>100</v>
      </c>
      <c r="AJ754" s="20">
        <v>14.7029</v>
      </c>
      <c r="AK754" s="18">
        <v>1.1200000000000001</v>
      </c>
      <c r="AL754" s="18">
        <v>1.1000000000000001</v>
      </c>
      <c r="AM754" s="18">
        <v>100</v>
      </c>
      <c r="AN754" s="18">
        <v>71.088700000000003</v>
      </c>
      <c r="AO754" s="2">
        <v>0.69</v>
      </c>
      <c r="AP754" s="2">
        <v>0.7</v>
      </c>
      <c r="AQ754" s="2">
        <v>100</v>
      </c>
      <c r="AR754" s="2">
        <v>9.0574999999999992</v>
      </c>
      <c r="AS754" s="2">
        <v>0.66</v>
      </c>
      <c r="AT754" s="2">
        <v>0.7</v>
      </c>
      <c r="AU754" s="2">
        <v>100</v>
      </c>
      <c r="AV754" s="2">
        <v>17.393999999999998</v>
      </c>
      <c r="AW754" s="2">
        <v>0.47</v>
      </c>
      <c r="AX754" s="2">
        <v>0.5</v>
      </c>
      <c r="AY754" s="2">
        <v>100</v>
      </c>
      <c r="AZ754" s="2">
        <v>16.221499999999999</v>
      </c>
      <c r="BA754" s="2">
        <v>0.94</v>
      </c>
      <c r="BB754" s="2">
        <v>0.9</v>
      </c>
      <c r="BC754" s="2">
        <v>100</v>
      </c>
      <c r="BD754" s="2">
        <v>43.118600000000001</v>
      </c>
      <c r="BE754" s="4" t="str">
        <f t="shared" si="112"/>
        <v>NO APLICA</v>
      </c>
      <c r="BF754" s="4">
        <f t="shared" si="113"/>
        <v>0.77020000000000011</v>
      </c>
      <c r="BG754">
        <f t="shared" si="114"/>
        <v>0.69</v>
      </c>
      <c r="BH754">
        <f t="shared" si="115"/>
        <v>0.66</v>
      </c>
      <c r="BI754">
        <f t="shared" si="116"/>
        <v>0.94</v>
      </c>
      <c r="BJ754">
        <f t="shared" si="117"/>
        <v>1.1200000000000001</v>
      </c>
      <c r="BK754">
        <f t="shared" si="118"/>
        <v>0.26</v>
      </c>
      <c r="BL754">
        <f t="shared" si="119"/>
        <v>69.99999999998856</v>
      </c>
    </row>
    <row r="755" spans="1:64" x14ac:dyDescent="0.2">
      <c r="A755" s="1">
        <v>753</v>
      </c>
      <c r="B755" s="7" t="s">
        <v>50</v>
      </c>
      <c r="C755" s="3">
        <v>39948</v>
      </c>
      <c r="D755" s="4" t="s">
        <v>626</v>
      </c>
      <c r="E755" s="4" t="s">
        <v>165</v>
      </c>
      <c r="F755" s="5" t="str">
        <f t="shared" si="110"/>
        <v>V</v>
      </c>
      <c r="G755" s="6">
        <v>0.91666666666666663</v>
      </c>
      <c r="H755" s="6">
        <v>0.9868055555555556</v>
      </c>
      <c r="I755" s="85">
        <f t="shared" si="111"/>
        <v>101.00000000000011</v>
      </c>
      <c r="J755" s="86">
        <f>I755*Segmentos!$D$7*(AH755%)*IF(ISNUMBER(AI755),AI755%,0)</f>
        <v>1720797.600000002</v>
      </c>
      <c r="K755" s="86">
        <f>I755*Segmentos!$D$7*(AL755%)*IF(ISNUMBER(AM755),AM755%,0)</f>
        <v>2771359.200000003</v>
      </c>
      <c r="L755" s="4"/>
      <c r="M755" s="2">
        <v>5.62</v>
      </c>
      <c r="N755" s="2">
        <v>19.600000000000001</v>
      </c>
      <c r="O755" s="2">
        <v>28.6</v>
      </c>
      <c r="P755" s="2">
        <v>81.137500000000003</v>
      </c>
      <c r="Q755" s="2">
        <v>4.57</v>
      </c>
      <c r="R755" s="2">
        <v>11.9</v>
      </c>
      <c r="S755" s="2">
        <v>38.4</v>
      </c>
      <c r="T755" s="2">
        <v>10.992699999999999</v>
      </c>
      <c r="U755" s="2">
        <v>3.55</v>
      </c>
      <c r="V755" s="2">
        <v>16.7</v>
      </c>
      <c r="W755" s="2">
        <v>21.2</v>
      </c>
      <c r="X755" s="2">
        <v>10.722799999999999</v>
      </c>
      <c r="Y755" s="2">
        <v>6.3</v>
      </c>
      <c r="Z755" s="2">
        <v>23.4</v>
      </c>
      <c r="AA755" s="2">
        <v>26.9</v>
      </c>
      <c r="AB755" s="2">
        <v>26.819500000000001</v>
      </c>
      <c r="AC755" s="2">
        <v>6.88</v>
      </c>
      <c r="AD755" s="2">
        <v>22</v>
      </c>
      <c r="AE755" s="2">
        <v>31.2</v>
      </c>
      <c r="AF755" s="2">
        <v>32.602499999999999</v>
      </c>
      <c r="AG755" s="20">
        <v>4.25</v>
      </c>
      <c r="AH755" s="20">
        <v>18.600000000000001</v>
      </c>
      <c r="AI755" s="20">
        <v>22.9</v>
      </c>
      <c r="AJ755" s="20">
        <v>29.112100000000002</v>
      </c>
      <c r="AK755" s="18">
        <v>6.86</v>
      </c>
      <c r="AL755" s="18">
        <v>20.6</v>
      </c>
      <c r="AM755" s="18">
        <v>33.299999999999997</v>
      </c>
      <c r="AN755" s="18">
        <v>52.025500000000001</v>
      </c>
      <c r="AO755" s="2">
        <v>4.1100000000000003</v>
      </c>
      <c r="AP755" s="2">
        <v>15.6</v>
      </c>
      <c r="AQ755" s="2">
        <v>26.3</v>
      </c>
      <c r="AR755" s="2">
        <v>6.4752999999999998</v>
      </c>
      <c r="AS755" s="2">
        <v>3.39</v>
      </c>
      <c r="AT755" s="2">
        <v>14.2</v>
      </c>
      <c r="AU755" s="2">
        <v>23.8</v>
      </c>
      <c r="AV755" s="2">
        <v>10.784599999999999</v>
      </c>
      <c r="AW755" s="2">
        <v>4.97</v>
      </c>
      <c r="AX755" s="2">
        <v>18.899999999999999</v>
      </c>
      <c r="AY755" s="2">
        <v>26.3</v>
      </c>
      <c r="AZ755" s="2">
        <v>20.622299999999999</v>
      </c>
      <c r="BA755" s="2">
        <v>7.83</v>
      </c>
      <c r="BB755" s="2">
        <v>24.4</v>
      </c>
      <c r="BC755" s="2">
        <v>32</v>
      </c>
      <c r="BD755" s="2">
        <v>43.255400000000002</v>
      </c>
      <c r="BE755" s="4" t="str">
        <f t="shared" si="112"/>
        <v>ABURRIDO</v>
      </c>
      <c r="BF755" s="4">
        <f t="shared" si="113"/>
        <v>5.2792000000000003</v>
      </c>
      <c r="BG755">
        <f t="shared" si="114"/>
        <v>4.1100000000000003</v>
      </c>
      <c r="BH755">
        <f t="shared" si="115"/>
        <v>3.39</v>
      </c>
      <c r="BI755">
        <f t="shared" si="116"/>
        <v>7.83</v>
      </c>
      <c r="BJ755">
        <f t="shared" si="117"/>
        <v>6.86</v>
      </c>
      <c r="BK755">
        <f t="shared" si="118"/>
        <v>4.25</v>
      </c>
      <c r="BL755">
        <f t="shared" si="119"/>
        <v>56616.56000000007</v>
      </c>
    </row>
    <row r="756" spans="1:64" x14ac:dyDescent="0.2">
      <c r="A756" s="1">
        <v>754</v>
      </c>
      <c r="B756" s="7" t="s">
        <v>86</v>
      </c>
      <c r="C756" s="3">
        <v>39948</v>
      </c>
      <c r="D756" s="4" t="s">
        <v>17</v>
      </c>
      <c r="E756" s="4" t="s">
        <v>169</v>
      </c>
      <c r="F756" s="5" t="str">
        <f t="shared" si="110"/>
        <v>V</v>
      </c>
      <c r="G756" s="6">
        <v>0.91666666666666663</v>
      </c>
      <c r="H756" s="6">
        <v>0.95694444444444438</v>
      </c>
      <c r="I756" s="85">
        <f t="shared" si="111"/>
        <v>57.999999999999957</v>
      </c>
      <c r="J756" s="86">
        <f>I756*Segmentos!$D$7*(AH756%)*IF(ISNUMBER(AI756),AI756%,0)</f>
        <v>135232.7999999999</v>
      </c>
      <c r="K756" s="86">
        <f>I756*Segmentos!$D$7*(AL756%)*IF(ISNUMBER(AM756),AM756%,0)</f>
        <v>137181.59999999989</v>
      </c>
      <c r="L756" s="4"/>
      <c r="M756" s="2">
        <v>0.59</v>
      </c>
      <c r="N756" s="2">
        <v>2.8</v>
      </c>
      <c r="O756" s="2">
        <v>21</v>
      </c>
      <c r="P756" s="2">
        <v>99.822900000000004</v>
      </c>
      <c r="Q756" s="2">
        <v>0.01</v>
      </c>
      <c r="R756" s="2">
        <v>0.2</v>
      </c>
      <c r="S756" s="2">
        <v>3.4</v>
      </c>
      <c r="T756" s="2">
        <v>0.16980000000000001</v>
      </c>
      <c r="U756" s="2">
        <v>1.31</v>
      </c>
      <c r="V756" s="2">
        <v>3.2</v>
      </c>
      <c r="W756" s="2">
        <v>40.700000000000003</v>
      </c>
      <c r="X756" s="2">
        <v>46.496099999999998</v>
      </c>
      <c r="Y756" s="2">
        <v>0.4</v>
      </c>
      <c r="Z756" s="2">
        <v>3</v>
      </c>
      <c r="AA756" s="2">
        <v>13.3</v>
      </c>
      <c r="AB756" s="2">
        <v>19.981999999999999</v>
      </c>
      <c r="AC756" s="2">
        <v>0.6</v>
      </c>
      <c r="AD756" s="2">
        <v>3.7</v>
      </c>
      <c r="AE756" s="2">
        <v>16.100000000000001</v>
      </c>
      <c r="AF756" s="2">
        <v>33.174999999999997</v>
      </c>
      <c r="AG756" s="20">
        <v>0.59</v>
      </c>
      <c r="AH756" s="20">
        <v>2.9</v>
      </c>
      <c r="AI756" s="20">
        <v>20.100000000000001</v>
      </c>
      <c r="AJ756" s="20">
        <v>47.508899999999997</v>
      </c>
      <c r="AK756" s="18">
        <v>0.59</v>
      </c>
      <c r="AL756" s="18">
        <v>2.7</v>
      </c>
      <c r="AM756" s="18">
        <v>21.9</v>
      </c>
      <c r="AN756" s="18">
        <v>52.314</v>
      </c>
      <c r="AO756" s="2">
        <v>0.03</v>
      </c>
      <c r="AP756" s="2">
        <v>0.7</v>
      </c>
      <c r="AQ756" s="2">
        <v>5.0999999999999996</v>
      </c>
      <c r="AR756" s="2">
        <v>0.62250000000000005</v>
      </c>
      <c r="AS756" s="2">
        <v>0.56000000000000005</v>
      </c>
      <c r="AT756" s="2">
        <v>1.5</v>
      </c>
      <c r="AU756" s="2">
        <v>37.799999999999997</v>
      </c>
      <c r="AV756" s="2">
        <v>20.7959</v>
      </c>
      <c r="AW756" s="2">
        <v>0.68</v>
      </c>
      <c r="AX756" s="2">
        <v>3.7</v>
      </c>
      <c r="AY756" s="2">
        <v>18.5</v>
      </c>
      <c r="AZ756" s="2">
        <v>33.037599999999998</v>
      </c>
      <c r="BA756" s="2">
        <v>0.7</v>
      </c>
      <c r="BB756" s="2">
        <v>3.5</v>
      </c>
      <c r="BC756" s="2">
        <v>19.8</v>
      </c>
      <c r="BD756" s="2">
        <v>45.366799999999998</v>
      </c>
      <c r="BE756" s="4" t="str">
        <f t="shared" si="112"/>
        <v>NO APLICA</v>
      </c>
      <c r="BF756" s="4">
        <f t="shared" si="113"/>
        <v>0.55499999999999994</v>
      </c>
      <c r="BG756">
        <f t="shared" si="114"/>
        <v>0.03</v>
      </c>
      <c r="BH756">
        <f t="shared" si="115"/>
        <v>0.56000000000000005</v>
      </c>
      <c r="BI756">
        <f t="shared" si="116"/>
        <v>0.7</v>
      </c>
      <c r="BJ756">
        <f t="shared" si="117"/>
        <v>0.59</v>
      </c>
      <c r="BK756">
        <f t="shared" si="118"/>
        <v>0.59</v>
      </c>
      <c r="BL756">
        <f t="shared" si="119"/>
        <v>3410.3999999999969</v>
      </c>
    </row>
    <row r="757" spans="1:64" x14ac:dyDescent="0.2">
      <c r="A757" s="1">
        <v>755</v>
      </c>
      <c r="B757" s="7" t="s">
        <v>14</v>
      </c>
      <c r="C757" s="3">
        <v>39948</v>
      </c>
      <c r="D757" s="4" t="s">
        <v>626</v>
      </c>
      <c r="E757" s="4" t="s">
        <v>163</v>
      </c>
      <c r="F757" s="5" t="str">
        <f t="shared" si="110"/>
        <v>V</v>
      </c>
      <c r="G757" s="6">
        <v>0.84722222222222221</v>
      </c>
      <c r="H757" s="6">
        <v>0.875</v>
      </c>
      <c r="I757" s="85">
        <f t="shared" si="111"/>
        <v>40.000000000000014</v>
      </c>
      <c r="J757" s="86">
        <f>I757*Segmentos!$D$7*(AH757%)*IF(ISNUMBER(AI757),AI757%,0)</f>
        <v>1063152.0000000002</v>
      </c>
      <c r="K757" s="86">
        <f>I757*Segmentos!$D$7*(AL757%)*IF(ISNUMBER(AM757),AM757%,0)</f>
        <v>1527680.0000000007</v>
      </c>
      <c r="L757" s="4"/>
      <c r="M757" s="2">
        <v>8.18</v>
      </c>
      <c r="N757" s="2">
        <v>12.4</v>
      </c>
      <c r="O757" s="2">
        <v>65.8</v>
      </c>
      <c r="P757" s="2">
        <v>90.218900000000005</v>
      </c>
      <c r="Q757" s="2">
        <v>7.58</v>
      </c>
      <c r="R757" s="2">
        <v>9.5</v>
      </c>
      <c r="S757" s="2">
        <v>79.400000000000006</v>
      </c>
      <c r="T757" s="2">
        <v>13.959899999999999</v>
      </c>
      <c r="U757" s="2">
        <v>7.41</v>
      </c>
      <c r="V757" s="2">
        <v>11.9</v>
      </c>
      <c r="W757" s="2">
        <v>62.2</v>
      </c>
      <c r="X757" s="2">
        <v>17.153300000000002</v>
      </c>
      <c r="Y757" s="2">
        <v>6.99</v>
      </c>
      <c r="Z757" s="2">
        <v>11</v>
      </c>
      <c r="AA757" s="2">
        <v>63.4</v>
      </c>
      <c r="AB757" s="2">
        <v>22.766400000000001</v>
      </c>
      <c r="AC757" s="2">
        <v>10.029999999999999</v>
      </c>
      <c r="AD757" s="2">
        <v>15.5</v>
      </c>
      <c r="AE757" s="2">
        <v>64.8</v>
      </c>
      <c r="AF757" s="2">
        <v>36.339300000000001</v>
      </c>
      <c r="AG757" s="20">
        <v>6.62</v>
      </c>
      <c r="AH757" s="20">
        <v>10.7</v>
      </c>
      <c r="AI757" s="20">
        <v>62.1</v>
      </c>
      <c r="AJ757" s="20">
        <v>34.674399999999999</v>
      </c>
      <c r="AK757" s="18">
        <v>9.58</v>
      </c>
      <c r="AL757" s="18">
        <v>14</v>
      </c>
      <c r="AM757" s="18">
        <v>68.2</v>
      </c>
      <c r="AN757" s="18">
        <v>55.544499999999999</v>
      </c>
      <c r="AO757" s="2">
        <v>4.78</v>
      </c>
      <c r="AP757" s="2">
        <v>10.4</v>
      </c>
      <c r="AQ757" s="2">
        <v>46.1</v>
      </c>
      <c r="AR757" s="2">
        <v>5.7679</v>
      </c>
      <c r="AS757" s="2">
        <v>5.64</v>
      </c>
      <c r="AT757" s="2">
        <v>9.6</v>
      </c>
      <c r="AU757" s="2">
        <v>58.6</v>
      </c>
      <c r="AV757" s="2">
        <v>13.7157</v>
      </c>
      <c r="AW757" s="2">
        <v>7.69</v>
      </c>
      <c r="AX757" s="2">
        <v>12.2</v>
      </c>
      <c r="AY757" s="2">
        <v>63</v>
      </c>
      <c r="AZ757" s="2">
        <v>24.385899999999999</v>
      </c>
      <c r="BA757" s="2">
        <v>10.97</v>
      </c>
      <c r="BB757" s="2">
        <v>14.8</v>
      </c>
      <c r="BC757" s="2">
        <v>74.099999999999994</v>
      </c>
      <c r="BD757" s="2">
        <v>46.349400000000003</v>
      </c>
      <c r="BE757" s="4" t="str">
        <f t="shared" si="112"/>
        <v>NO APLICA</v>
      </c>
      <c r="BF757" s="4">
        <f t="shared" si="113"/>
        <v>7.7042000000000002</v>
      </c>
      <c r="BG757">
        <f t="shared" si="114"/>
        <v>4.78</v>
      </c>
      <c r="BH757">
        <f t="shared" si="115"/>
        <v>5.64</v>
      </c>
      <c r="BI757">
        <f t="shared" si="116"/>
        <v>10.97</v>
      </c>
      <c r="BJ757">
        <f t="shared" si="117"/>
        <v>9.58</v>
      </c>
      <c r="BK757">
        <f t="shared" si="118"/>
        <v>6.62</v>
      </c>
      <c r="BL757">
        <f t="shared" si="119"/>
        <v>32636.80000000001</v>
      </c>
    </row>
    <row r="758" spans="1:64" x14ac:dyDescent="0.2">
      <c r="A758" s="1">
        <v>756</v>
      </c>
      <c r="B758" s="7" t="s">
        <v>46</v>
      </c>
      <c r="C758" s="3">
        <v>39948</v>
      </c>
      <c r="D758" s="4" t="s">
        <v>627</v>
      </c>
      <c r="E758" s="4" t="s">
        <v>170</v>
      </c>
      <c r="F758" s="5" t="str">
        <f t="shared" si="110"/>
        <v>V</v>
      </c>
      <c r="G758" s="6">
        <v>0.76249999999999996</v>
      </c>
      <c r="H758" s="6">
        <v>0.88402777777777775</v>
      </c>
      <c r="I758" s="85">
        <f t="shared" si="111"/>
        <v>175.00000000000003</v>
      </c>
      <c r="J758" s="86">
        <f>I758*Segmentos!$D$7*(AH758%)*IF(ISNUMBER(AI758),AI758%,0)</f>
        <v>1487640.0000000002</v>
      </c>
      <c r="K758" s="86">
        <f>I758*Segmentos!$D$7*(AL758%)*IF(ISNUMBER(AM758),AM758%,0)</f>
        <v>2142000.0000000005</v>
      </c>
      <c r="L758" s="4"/>
      <c r="M758" s="2">
        <v>2.62</v>
      </c>
      <c r="N758" s="2">
        <v>14.1</v>
      </c>
      <c r="O758" s="2">
        <v>18.5</v>
      </c>
      <c r="P758" s="2">
        <v>55.099200000000003</v>
      </c>
      <c r="Q758" s="2">
        <v>3.17</v>
      </c>
      <c r="R758" s="2">
        <v>14.4</v>
      </c>
      <c r="S758" s="2">
        <v>22</v>
      </c>
      <c r="T758" s="2">
        <v>11.145300000000001</v>
      </c>
      <c r="U758" s="2">
        <v>3.26</v>
      </c>
      <c r="V758" s="2">
        <v>14.8</v>
      </c>
      <c r="W758" s="2">
        <v>22</v>
      </c>
      <c r="X758" s="2">
        <v>14.3942</v>
      </c>
      <c r="Y758" s="2">
        <v>2.2799999999999998</v>
      </c>
      <c r="Z758" s="2">
        <v>14.4</v>
      </c>
      <c r="AA758" s="2">
        <v>15.9</v>
      </c>
      <c r="AB758" s="2">
        <v>14.1905</v>
      </c>
      <c r="AC758" s="2">
        <v>2.2200000000000002</v>
      </c>
      <c r="AD758" s="2">
        <v>13.3</v>
      </c>
      <c r="AE758" s="2">
        <v>16.7</v>
      </c>
      <c r="AF758" s="2">
        <v>15.369199999999999</v>
      </c>
      <c r="AG758" s="20">
        <v>2.12</v>
      </c>
      <c r="AH758" s="20">
        <v>13.2</v>
      </c>
      <c r="AI758" s="20">
        <v>16.100000000000001</v>
      </c>
      <c r="AJ758" s="20">
        <v>21.215499999999999</v>
      </c>
      <c r="AK758" s="18">
        <v>3.06</v>
      </c>
      <c r="AL758" s="18">
        <v>15</v>
      </c>
      <c r="AM758" s="18">
        <v>20.399999999999999</v>
      </c>
      <c r="AN758" s="18">
        <v>33.883699999999997</v>
      </c>
      <c r="AO758" s="2">
        <v>2.2000000000000002</v>
      </c>
      <c r="AP758" s="2">
        <v>11.2</v>
      </c>
      <c r="AQ758" s="2">
        <v>19.7</v>
      </c>
      <c r="AR758" s="2">
        <v>5.0677000000000003</v>
      </c>
      <c r="AS758" s="2">
        <v>2.46</v>
      </c>
      <c r="AT758" s="2">
        <v>10.8</v>
      </c>
      <c r="AU758" s="2">
        <v>22.7</v>
      </c>
      <c r="AV758" s="2">
        <v>11.394600000000001</v>
      </c>
      <c r="AW758" s="2">
        <v>3.39</v>
      </c>
      <c r="AX758" s="2">
        <v>16.8</v>
      </c>
      <c r="AY758" s="2">
        <v>20.100000000000001</v>
      </c>
      <c r="AZ758" s="2">
        <v>20.548300000000001</v>
      </c>
      <c r="BA758" s="2">
        <v>2.2400000000000002</v>
      </c>
      <c r="BB758" s="2">
        <v>14.9</v>
      </c>
      <c r="BC758" s="2">
        <v>15.1</v>
      </c>
      <c r="BD758" s="2">
        <v>18.0886</v>
      </c>
      <c r="BE758" s="4" t="str">
        <f t="shared" si="112"/>
        <v>ABURRIDO</v>
      </c>
      <c r="BF758" s="4">
        <f t="shared" si="113"/>
        <v>2.7578000000000005</v>
      </c>
      <c r="BG758">
        <f t="shared" si="114"/>
        <v>2.2000000000000002</v>
      </c>
      <c r="BH758">
        <f t="shared" si="115"/>
        <v>2.46</v>
      </c>
      <c r="BI758">
        <f t="shared" si="116"/>
        <v>3.39</v>
      </c>
      <c r="BJ758">
        <f t="shared" si="117"/>
        <v>3.06</v>
      </c>
      <c r="BK758">
        <f t="shared" si="118"/>
        <v>2.12</v>
      </c>
      <c r="BL758">
        <f t="shared" si="119"/>
        <v>45648.750000000007</v>
      </c>
    </row>
    <row r="759" spans="1:64" x14ac:dyDescent="0.2">
      <c r="A759" s="1">
        <v>757</v>
      </c>
      <c r="B759" s="7" t="s">
        <v>10</v>
      </c>
      <c r="C759" s="3">
        <v>39948</v>
      </c>
      <c r="D759" s="4" t="s">
        <v>8</v>
      </c>
      <c r="E759" s="4" t="s">
        <v>164</v>
      </c>
      <c r="F759" s="5" t="str">
        <f t="shared" si="110"/>
        <v>V</v>
      </c>
      <c r="G759" s="6">
        <v>0.87361111111111101</v>
      </c>
      <c r="H759" s="6">
        <v>0.91736111111111107</v>
      </c>
      <c r="I759" s="85">
        <f t="shared" si="111"/>
        <v>63.000000000000099</v>
      </c>
      <c r="J759" s="86">
        <f>I759*Segmentos!$D$7*(AH759%)*IF(ISNUMBER(AI759),AI759%,0)</f>
        <v>1141459.2000000018</v>
      </c>
      <c r="K759" s="86">
        <f>I759*Segmentos!$D$7*(AL759%)*IF(ISNUMBER(AM759),AM759%,0)</f>
        <v>1000742.4000000015</v>
      </c>
      <c r="L759" s="4"/>
      <c r="M759" s="2">
        <v>4.24</v>
      </c>
      <c r="N759" s="2">
        <v>14.9</v>
      </c>
      <c r="O759" s="2">
        <v>28.5</v>
      </c>
      <c r="P759" s="2">
        <v>88.121399999999994</v>
      </c>
      <c r="Q759" s="2">
        <v>1.63</v>
      </c>
      <c r="R759" s="2">
        <v>6.2</v>
      </c>
      <c r="S759" s="2">
        <v>26.4</v>
      </c>
      <c r="T759" s="2">
        <v>5.6372</v>
      </c>
      <c r="U759" s="2">
        <v>1.66</v>
      </c>
      <c r="V759" s="2">
        <v>8.8000000000000007</v>
      </c>
      <c r="W759" s="2">
        <v>18.8</v>
      </c>
      <c r="X759" s="2">
        <v>7.2172999999999998</v>
      </c>
      <c r="Y759" s="2">
        <v>4.05</v>
      </c>
      <c r="Z759" s="2">
        <v>15.2</v>
      </c>
      <c r="AA759" s="2">
        <v>26.7</v>
      </c>
      <c r="AB759" s="2">
        <v>24.8414</v>
      </c>
      <c r="AC759" s="2">
        <v>7.4</v>
      </c>
      <c r="AD759" s="2">
        <v>23</v>
      </c>
      <c r="AE759" s="2">
        <v>32.200000000000003</v>
      </c>
      <c r="AF759" s="2">
        <v>50.4255</v>
      </c>
      <c r="AG759" s="20">
        <v>4.54</v>
      </c>
      <c r="AH759" s="20">
        <v>15.2</v>
      </c>
      <c r="AI759" s="20">
        <v>29.8</v>
      </c>
      <c r="AJ759" s="20">
        <v>44.680100000000003</v>
      </c>
      <c r="AK759" s="18">
        <v>3.98</v>
      </c>
      <c r="AL759" s="18">
        <v>14.6</v>
      </c>
      <c r="AM759" s="18">
        <v>27.2</v>
      </c>
      <c r="AN759" s="18">
        <v>43.441299999999998</v>
      </c>
      <c r="AO759" s="2">
        <v>1.9</v>
      </c>
      <c r="AP759" s="2">
        <v>10.3</v>
      </c>
      <c r="AQ759" s="2">
        <v>18.5</v>
      </c>
      <c r="AR759" s="2">
        <v>4.3057999999999996</v>
      </c>
      <c r="AS759" s="2">
        <v>2.36</v>
      </c>
      <c r="AT759" s="2">
        <v>8.8000000000000007</v>
      </c>
      <c r="AU759" s="2">
        <v>26.9</v>
      </c>
      <c r="AV759" s="2">
        <v>10.784800000000001</v>
      </c>
      <c r="AW759" s="2">
        <v>4.28</v>
      </c>
      <c r="AX759" s="2">
        <v>15.1</v>
      </c>
      <c r="AY759" s="2">
        <v>28.3</v>
      </c>
      <c r="AZ759" s="2">
        <v>25.542000000000002</v>
      </c>
      <c r="BA759" s="2">
        <v>5.97</v>
      </c>
      <c r="BB759" s="2">
        <v>19.600000000000001</v>
      </c>
      <c r="BC759" s="2">
        <v>30.5</v>
      </c>
      <c r="BD759" s="2">
        <v>47.488799999999998</v>
      </c>
      <c r="BE759" s="4" t="str">
        <f t="shared" si="112"/>
        <v>NO APLICA</v>
      </c>
      <c r="BF759" s="4">
        <f t="shared" si="113"/>
        <v>3.7657999999999996</v>
      </c>
      <c r="BG759">
        <f t="shared" si="114"/>
        <v>1.9</v>
      </c>
      <c r="BH759">
        <f t="shared" si="115"/>
        <v>2.36</v>
      </c>
      <c r="BI759">
        <f t="shared" si="116"/>
        <v>5.97</v>
      </c>
      <c r="BJ759">
        <f t="shared" si="117"/>
        <v>3.98</v>
      </c>
      <c r="BK759">
        <f t="shared" si="118"/>
        <v>4.54</v>
      </c>
      <c r="BL759">
        <f t="shared" si="119"/>
        <v>26752.950000000044</v>
      </c>
    </row>
    <row r="760" spans="1:64" x14ac:dyDescent="0.2">
      <c r="A760" s="1">
        <v>758</v>
      </c>
      <c r="B760" s="7" t="s">
        <v>48</v>
      </c>
      <c r="C760" s="3">
        <v>39948</v>
      </c>
      <c r="D760" s="4" t="s">
        <v>8</v>
      </c>
      <c r="E760" s="4" t="s">
        <v>176</v>
      </c>
      <c r="F760" s="5" t="str">
        <f t="shared" si="110"/>
        <v>V</v>
      </c>
      <c r="G760" s="6">
        <v>0.91736111111111107</v>
      </c>
      <c r="H760" s="6">
        <v>3.2638888888888891E-2</v>
      </c>
      <c r="I760" s="85">
        <f t="shared" si="111"/>
        <v>166.00000000000006</v>
      </c>
      <c r="J760" s="86">
        <f>I760*Segmentos!$D$7*(AH760%)*IF(ISNUMBER(AI760),AI760%,0)</f>
        <v>4679739.2000000011</v>
      </c>
      <c r="K760" s="86">
        <f>I760*Segmentos!$D$7*(AL760%)*IF(ISNUMBER(AM760),AM760%,0)</f>
        <v>5043146.4000000022</v>
      </c>
      <c r="L760" s="4"/>
      <c r="M760" s="2">
        <v>7.33</v>
      </c>
      <c r="N760" s="2">
        <v>28.1</v>
      </c>
      <c r="O760" s="2">
        <v>26.1</v>
      </c>
      <c r="P760" s="2">
        <v>81.3429</v>
      </c>
      <c r="Q760" s="2">
        <v>4.5199999999999996</v>
      </c>
      <c r="R760" s="2">
        <v>17.399999999999999</v>
      </c>
      <c r="S760" s="2">
        <v>26</v>
      </c>
      <c r="T760" s="2">
        <v>8.3709000000000007</v>
      </c>
      <c r="U760" s="2">
        <v>5.3</v>
      </c>
      <c r="V760" s="2">
        <v>22.7</v>
      </c>
      <c r="W760" s="2">
        <v>23.4</v>
      </c>
      <c r="X760" s="2">
        <v>12.316599999999999</v>
      </c>
      <c r="Y760" s="2">
        <v>7.91</v>
      </c>
      <c r="Z760" s="2">
        <v>33.1</v>
      </c>
      <c r="AA760" s="2">
        <v>23.9</v>
      </c>
      <c r="AB760" s="2">
        <v>25.915600000000001</v>
      </c>
      <c r="AC760" s="2">
        <v>9.5399999999999991</v>
      </c>
      <c r="AD760" s="2">
        <v>32.299999999999997</v>
      </c>
      <c r="AE760" s="2">
        <v>29.5</v>
      </c>
      <c r="AF760" s="2">
        <v>34.739899999999999</v>
      </c>
      <c r="AG760" s="20">
        <v>7.04</v>
      </c>
      <c r="AH760" s="20">
        <v>26.9</v>
      </c>
      <c r="AI760" s="20">
        <v>26.2</v>
      </c>
      <c r="AJ760" s="20">
        <v>37.0319</v>
      </c>
      <c r="AK760" s="18">
        <v>7.6</v>
      </c>
      <c r="AL760" s="18">
        <v>29.1</v>
      </c>
      <c r="AM760" s="18">
        <v>26.1</v>
      </c>
      <c r="AN760" s="18">
        <v>44.311100000000003</v>
      </c>
      <c r="AO760" s="2">
        <v>3.36</v>
      </c>
      <c r="AP760" s="2">
        <v>17.7</v>
      </c>
      <c r="AQ760" s="2">
        <v>19</v>
      </c>
      <c r="AR760" s="2">
        <v>4.0750999999999999</v>
      </c>
      <c r="AS760" s="2">
        <v>4.43</v>
      </c>
      <c r="AT760" s="2">
        <v>20</v>
      </c>
      <c r="AU760" s="2">
        <v>22.2</v>
      </c>
      <c r="AV760" s="2">
        <v>10.8203</v>
      </c>
      <c r="AW760" s="2">
        <v>6.01</v>
      </c>
      <c r="AX760" s="2">
        <v>24.9</v>
      </c>
      <c r="AY760" s="2">
        <v>24.2</v>
      </c>
      <c r="AZ760" s="2">
        <v>19.1568</v>
      </c>
      <c r="BA760" s="2">
        <v>11.13</v>
      </c>
      <c r="BB760" s="2">
        <v>38.1</v>
      </c>
      <c r="BC760" s="2">
        <v>29.2</v>
      </c>
      <c r="BD760" s="2">
        <v>47.290700000000001</v>
      </c>
      <c r="BE760" s="4" t="str">
        <f t="shared" si="112"/>
        <v>ENTRETENIDO</v>
      </c>
      <c r="BF760" s="4">
        <f t="shared" si="113"/>
        <v>6.9221999999999992</v>
      </c>
      <c r="BG760">
        <f t="shared" si="114"/>
        <v>3.36</v>
      </c>
      <c r="BH760">
        <f t="shared" si="115"/>
        <v>4.43</v>
      </c>
      <c r="BI760">
        <f t="shared" si="116"/>
        <v>11.13</v>
      </c>
      <c r="BJ760">
        <f t="shared" si="117"/>
        <v>7.6</v>
      </c>
      <c r="BK760">
        <f t="shared" si="118"/>
        <v>7.04</v>
      </c>
      <c r="BL760">
        <f t="shared" si="119"/>
        <v>121746.06000000007</v>
      </c>
    </row>
    <row r="761" spans="1:64" x14ac:dyDescent="0.2">
      <c r="A761" s="1">
        <v>759</v>
      </c>
      <c r="B761" s="7" t="s">
        <v>83</v>
      </c>
      <c r="C761" s="3">
        <v>39948</v>
      </c>
      <c r="D761" s="4" t="s">
        <v>629</v>
      </c>
      <c r="E761" s="4" t="s">
        <v>170</v>
      </c>
      <c r="F761" s="5" t="str">
        <f t="shared" si="110"/>
        <v>V</v>
      </c>
      <c r="G761" s="6">
        <v>0.87430555555555556</v>
      </c>
      <c r="H761" s="6">
        <v>0.89097222222222217</v>
      </c>
      <c r="I761" s="85">
        <f t="shared" si="111"/>
        <v>23.999999999999915</v>
      </c>
      <c r="J761" s="86">
        <f>I761*Segmentos!$D$7*(AH761%)*IF(ISNUMBER(AI761),AI761%,0)</f>
        <v>2150.3999999999924</v>
      </c>
      <c r="K761" s="86">
        <f>I761*Segmentos!$D$7*(AL761%)*IF(ISNUMBER(AM761),AM761%,0)</f>
        <v>51551.999999999818</v>
      </c>
      <c r="L761" s="4"/>
      <c r="M761" s="2">
        <v>0.28999999999999998</v>
      </c>
      <c r="N761" s="2">
        <v>1</v>
      </c>
      <c r="O761" s="2">
        <v>29.4</v>
      </c>
      <c r="P761" s="2">
        <v>52.2164</v>
      </c>
      <c r="Q761" s="2">
        <v>0.15</v>
      </c>
      <c r="R761" s="2">
        <v>0.4</v>
      </c>
      <c r="S761" s="2">
        <v>33.299999999999997</v>
      </c>
      <c r="T761" s="2">
        <v>4.4279000000000002</v>
      </c>
      <c r="U761" s="2">
        <v>0.3</v>
      </c>
      <c r="V761" s="2">
        <v>0.8</v>
      </c>
      <c r="W761" s="2">
        <v>35.5</v>
      </c>
      <c r="X761" s="2">
        <v>11.309699999999999</v>
      </c>
      <c r="Y761" s="2">
        <v>0.34</v>
      </c>
      <c r="Z761" s="2">
        <v>0.4</v>
      </c>
      <c r="AA761" s="2">
        <v>77.400000000000006</v>
      </c>
      <c r="AB761" s="2">
        <v>18.052299999999999</v>
      </c>
      <c r="AC761" s="2">
        <v>0.31</v>
      </c>
      <c r="AD761" s="2">
        <v>1.9</v>
      </c>
      <c r="AE761" s="2">
        <v>16.899999999999999</v>
      </c>
      <c r="AF761" s="2">
        <v>18.426600000000001</v>
      </c>
      <c r="AG761" s="20">
        <v>0.02</v>
      </c>
      <c r="AH761" s="20">
        <v>0.4</v>
      </c>
      <c r="AI761" s="20">
        <v>5.6</v>
      </c>
      <c r="AJ761" s="20">
        <v>2.1229</v>
      </c>
      <c r="AK761" s="18">
        <v>0.53</v>
      </c>
      <c r="AL761" s="18">
        <v>1.5</v>
      </c>
      <c r="AM761" s="18">
        <v>35.799999999999997</v>
      </c>
      <c r="AN761" s="18">
        <v>50.093499999999999</v>
      </c>
      <c r="AO761" s="2">
        <v>0.28000000000000003</v>
      </c>
      <c r="AP761" s="2">
        <v>0.9</v>
      </c>
      <c r="AQ761" s="2">
        <v>29.5</v>
      </c>
      <c r="AR761" s="2">
        <v>5.3813000000000004</v>
      </c>
      <c r="AS761" s="2">
        <v>0.43</v>
      </c>
      <c r="AT761" s="2">
        <v>1.2</v>
      </c>
      <c r="AU761" s="2">
        <v>37.299999999999997</v>
      </c>
      <c r="AV761" s="2">
        <v>17.0364</v>
      </c>
      <c r="AW761" s="2">
        <v>0.1</v>
      </c>
      <c r="AX761" s="2">
        <v>1</v>
      </c>
      <c r="AY761" s="2">
        <v>10.7</v>
      </c>
      <c r="AZ761" s="2">
        <v>5.2775999999999996</v>
      </c>
      <c r="BA761" s="2">
        <v>0.36</v>
      </c>
      <c r="BB761" s="2">
        <v>0.9</v>
      </c>
      <c r="BC761" s="2">
        <v>38.200000000000003</v>
      </c>
      <c r="BD761" s="2">
        <v>24.521100000000001</v>
      </c>
      <c r="BE761" s="4" t="str">
        <f t="shared" si="112"/>
        <v>NO APLICA</v>
      </c>
      <c r="BF761" s="4">
        <f t="shared" si="113"/>
        <v>0.37320000000000003</v>
      </c>
      <c r="BG761">
        <f t="shared" si="114"/>
        <v>0.28000000000000003</v>
      </c>
      <c r="BH761">
        <f t="shared" si="115"/>
        <v>0.43</v>
      </c>
      <c r="BI761">
        <f t="shared" si="116"/>
        <v>0.36</v>
      </c>
      <c r="BJ761">
        <f t="shared" si="117"/>
        <v>0.53</v>
      </c>
      <c r="BK761">
        <f t="shared" si="118"/>
        <v>0.02</v>
      </c>
      <c r="BL761">
        <f t="shared" si="119"/>
        <v>705.59999999999741</v>
      </c>
    </row>
    <row r="762" spans="1:64" x14ac:dyDescent="0.2">
      <c r="A762" s="1">
        <v>760</v>
      </c>
      <c r="B762" s="7" t="s">
        <v>47</v>
      </c>
      <c r="C762" s="3">
        <v>39948</v>
      </c>
      <c r="D762" s="4" t="s">
        <v>3</v>
      </c>
      <c r="E762" s="4" t="s">
        <v>175</v>
      </c>
      <c r="F762" s="5" t="str">
        <f t="shared" si="110"/>
        <v>V</v>
      </c>
      <c r="G762" s="6">
        <v>0.91805555555555562</v>
      </c>
      <c r="H762" s="6">
        <v>3.1944444444444449E-2</v>
      </c>
      <c r="I762" s="85">
        <f t="shared" si="111"/>
        <v>163.99999999999989</v>
      </c>
      <c r="J762" s="86">
        <f>I762*Segmentos!$D$7*(AH762%)*IF(ISNUMBER(AI762),AI762%,0)</f>
        <v>2818175.9999999977</v>
      </c>
      <c r="K762" s="86">
        <f>I762*Segmentos!$D$7*(AL762%)*IF(ISNUMBER(AM762),AM762%,0)</f>
        <v>5249836.7999999961</v>
      </c>
      <c r="L762" s="4"/>
      <c r="M762" s="2">
        <v>6.24</v>
      </c>
      <c r="N762" s="2">
        <v>28.4</v>
      </c>
      <c r="O762" s="2">
        <v>22</v>
      </c>
      <c r="P762" s="2">
        <v>91.295699999999997</v>
      </c>
      <c r="Q762" s="2">
        <v>3.09</v>
      </c>
      <c r="R762" s="2">
        <v>14.2</v>
      </c>
      <c r="S762" s="2">
        <v>21.8</v>
      </c>
      <c r="T762" s="2">
        <v>7.5408999999999997</v>
      </c>
      <c r="U762" s="2">
        <v>5.29</v>
      </c>
      <c r="V762" s="2">
        <v>27.6</v>
      </c>
      <c r="W762" s="2">
        <v>19.2</v>
      </c>
      <c r="X762" s="2">
        <v>16.218599999999999</v>
      </c>
      <c r="Y762" s="2">
        <v>6.95</v>
      </c>
      <c r="Z762" s="2">
        <v>33</v>
      </c>
      <c r="AA762" s="2">
        <v>21.1</v>
      </c>
      <c r="AB762" s="2">
        <v>30.038</v>
      </c>
      <c r="AC762" s="2">
        <v>7.81</v>
      </c>
      <c r="AD762" s="2">
        <v>32.1</v>
      </c>
      <c r="AE762" s="2">
        <v>24.4</v>
      </c>
      <c r="AF762" s="2">
        <v>37.498199999999997</v>
      </c>
      <c r="AG762" s="20">
        <v>4.3</v>
      </c>
      <c r="AH762" s="20">
        <v>24</v>
      </c>
      <c r="AI762" s="20">
        <v>17.899999999999999</v>
      </c>
      <c r="AJ762" s="20">
        <v>29.8443</v>
      </c>
      <c r="AK762" s="18">
        <v>7.99</v>
      </c>
      <c r="AL762" s="18">
        <v>32.4</v>
      </c>
      <c r="AM762" s="18">
        <v>24.7</v>
      </c>
      <c r="AN762" s="18">
        <v>61.451500000000003</v>
      </c>
      <c r="AO762" s="2">
        <v>5.5</v>
      </c>
      <c r="AP762" s="2">
        <v>20.2</v>
      </c>
      <c r="AQ762" s="2">
        <v>27.3</v>
      </c>
      <c r="AR762" s="2">
        <v>8.7984000000000009</v>
      </c>
      <c r="AS762" s="2">
        <v>6.59</v>
      </c>
      <c r="AT762" s="2">
        <v>25.6</v>
      </c>
      <c r="AU762" s="2">
        <v>25.7</v>
      </c>
      <c r="AV762" s="2">
        <v>21.243200000000002</v>
      </c>
      <c r="AW762" s="2">
        <v>7.46</v>
      </c>
      <c r="AX762" s="2">
        <v>31.8</v>
      </c>
      <c r="AY762" s="2">
        <v>23.4</v>
      </c>
      <c r="AZ762" s="2">
        <v>31.4025</v>
      </c>
      <c r="BA762" s="2">
        <v>5.33</v>
      </c>
      <c r="BB762" s="2">
        <v>29.8</v>
      </c>
      <c r="BC762" s="2">
        <v>17.899999999999999</v>
      </c>
      <c r="BD762" s="2">
        <v>29.851700000000001</v>
      </c>
      <c r="BE762" s="4" t="str">
        <f t="shared" si="112"/>
        <v>ABURRIDO</v>
      </c>
      <c r="BF762" s="4">
        <f t="shared" si="113"/>
        <v>6.7267999999999999</v>
      </c>
      <c r="BG762">
        <f t="shared" si="114"/>
        <v>5.5</v>
      </c>
      <c r="BH762">
        <f t="shared" si="115"/>
        <v>6.59</v>
      </c>
      <c r="BI762">
        <f t="shared" si="116"/>
        <v>7.46</v>
      </c>
      <c r="BJ762">
        <f t="shared" si="117"/>
        <v>7.99</v>
      </c>
      <c r="BK762">
        <f t="shared" si="118"/>
        <v>4.3</v>
      </c>
      <c r="BL762">
        <f t="shared" si="119"/>
        <v>102467.19999999992</v>
      </c>
    </row>
    <row r="763" spans="1:64" x14ac:dyDescent="0.2">
      <c r="A763" s="1">
        <v>761</v>
      </c>
      <c r="B763" s="7" t="s">
        <v>23</v>
      </c>
      <c r="C763" s="3">
        <v>39948</v>
      </c>
      <c r="D763" s="4" t="s">
        <v>629</v>
      </c>
      <c r="E763" s="4" t="s">
        <v>170</v>
      </c>
      <c r="F763" s="5" t="str">
        <f t="shared" si="110"/>
        <v>V</v>
      </c>
      <c r="G763" s="6">
        <v>0.90069444444444446</v>
      </c>
      <c r="H763" s="6">
        <v>0.90625</v>
      </c>
      <c r="I763" s="85">
        <f t="shared" si="111"/>
        <v>7.9999999999999716</v>
      </c>
      <c r="J763" s="86">
        <f>I763*Segmentos!$D$7*(AH763%)*IF(ISNUMBER(AI763),AI763%,0)</f>
        <v>2927.99999999999</v>
      </c>
      <c r="K763" s="86">
        <f>I763*Segmentos!$D$7*(AL763%)*IF(ISNUMBER(AM763),AM763%,0)</f>
        <v>16531.199999999943</v>
      </c>
      <c r="L763" s="4"/>
      <c r="M763" s="2">
        <v>0.3</v>
      </c>
      <c r="N763" s="2">
        <v>0.4</v>
      </c>
      <c r="O763" s="2">
        <v>68.099999999999994</v>
      </c>
      <c r="P763" s="2">
        <v>27.565100000000001</v>
      </c>
      <c r="Q763" s="2">
        <v>0.1</v>
      </c>
      <c r="R763" s="2">
        <v>0.4</v>
      </c>
      <c r="S763" s="2">
        <v>28.6</v>
      </c>
      <c r="T763" s="2">
        <v>1.5797000000000001</v>
      </c>
      <c r="U763" s="2">
        <v>0.62</v>
      </c>
      <c r="V763" s="2">
        <v>0.6</v>
      </c>
      <c r="W763" s="2">
        <v>100</v>
      </c>
      <c r="X763" s="2">
        <v>12.022</v>
      </c>
      <c r="Y763" s="2">
        <v>0.43</v>
      </c>
      <c r="Z763" s="2">
        <v>0.7</v>
      </c>
      <c r="AA763" s="2">
        <v>61.4</v>
      </c>
      <c r="AB763" s="2">
        <v>11.735300000000001</v>
      </c>
      <c r="AC763" s="2">
        <v>7.0000000000000007E-2</v>
      </c>
      <c r="AD763" s="2">
        <v>0.1</v>
      </c>
      <c r="AE763" s="2">
        <v>58.4</v>
      </c>
      <c r="AF763" s="2">
        <v>2.2280000000000002</v>
      </c>
      <c r="AG763" s="20">
        <v>0.09</v>
      </c>
      <c r="AH763" s="20">
        <v>0.3</v>
      </c>
      <c r="AI763" s="20">
        <v>30.5</v>
      </c>
      <c r="AJ763" s="20">
        <v>3.9870999999999999</v>
      </c>
      <c r="AK763" s="18">
        <v>0.49</v>
      </c>
      <c r="AL763" s="18">
        <v>0.6</v>
      </c>
      <c r="AM763" s="18">
        <v>86.1</v>
      </c>
      <c r="AN763" s="18">
        <v>23.577999999999999</v>
      </c>
      <c r="AO763" s="2">
        <v>0.26</v>
      </c>
      <c r="AP763" s="2">
        <v>0.3</v>
      </c>
      <c r="AQ763" s="2">
        <v>85.2</v>
      </c>
      <c r="AR763" s="2">
        <v>2.6347</v>
      </c>
      <c r="AS763" s="2">
        <v>0.55000000000000004</v>
      </c>
      <c r="AT763" s="2">
        <v>0.7</v>
      </c>
      <c r="AU763" s="2">
        <v>83.2</v>
      </c>
      <c r="AV763" s="2">
        <v>11.106999999999999</v>
      </c>
      <c r="AW763" s="2">
        <v>0.18</v>
      </c>
      <c r="AX763" s="2">
        <v>0.5</v>
      </c>
      <c r="AY763" s="2">
        <v>35.299999999999997</v>
      </c>
      <c r="AZ763" s="2">
        <v>4.6776999999999997</v>
      </c>
      <c r="BA763" s="2">
        <v>0.26</v>
      </c>
      <c r="BB763" s="2">
        <v>0.3</v>
      </c>
      <c r="BC763" s="2">
        <v>84.8</v>
      </c>
      <c r="BD763" s="2">
        <v>9.1456999999999997</v>
      </c>
      <c r="BE763" s="4" t="str">
        <f t="shared" si="112"/>
        <v>NO APLICA</v>
      </c>
      <c r="BF763" s="4">
        <f t="shared" si="113"/>
        <v>0.39</v>
      </c>
      <c r="BG763">
        <f t="shared" si="114"/>
        <v>0.26</v>
      </c>
      <c r="BH763">
        <f t="shared" si="115"/>
        <v>0.55000000000000004</v>
      </c>
      <c r="BI763">
        <f t="shared" si="116"/>
        <v>0.26</v>
      </c>
      <c r="BJ763">
        <f t="shared" si="117"/>
        <v>0.49</v>
      </c>
      <c r="BK763">
        <f t="shared" si="118"/>
        <v>0.09</v>
      </c>
      <c r="BL763">
        <f t="shared" si="119"/>
        <v>217.91999999999922</v>
      </c>
    </row>
    <row r="764" spans="1:64" x14ac:dyDescent="0.2">
      <c r="A764" s="1">
        <v>762</v>
      </c>
      <c r="B764" s="7" t="s">
        <v>25</v>
      </c>
      <c r="C764" s="3">
        <v>39948</v>
      </c>
      <c r="D764" s="4" t="s">
        <v>629</v>
      </c>
      <c r="E764" s="4" t="s">
        <v>171</v>
      </c>
      <c r="F764" s="5" t="str">
        <f t="shared" si="110"/>
        <v>V</v>
      </c>
      <c r="G764" s="6">
        <v>0.8965277777777777</v>
      </c>
      <c r="H764" s="6">
        <v>0.89861111111111114</v>
      </c>
      <c r="I764" s="85">
        <f t="shared" si="111"/>
        <v>3.0000000000001492</v>
      </c>
      <c r="J764" s="86">
        <f>I764*Segmentos!$D$7*(AH764%)*IF(ISNUMBER(AI764),AI764%,0)</f>
        <v>830.40000000004125</v>
      </c>
      <c r="K764" s="86">
        <f>I764*Segmentos!$D$7*(AL764%)*IF(ISNUMBER(AM764),AM764%,0)</f>
        <v>7092.000000000352</v>
      </c>
      <c r="L764" s="4"/>
      <c r="M764" s="2">
        <v>0.31</v>
      </c>
      <c r="N764" s="2">
        <v>0.3</v>
      </c>
      <c r="O764" s="2">
        <v>95.1</v>
      </c>
      <c r="P764" s="2">
        <v>31.743400000000001</v>
      </c>
      <c r="Q764" s="2">
        <v>0.04</v>
      </c>
      <c r="R764" s="2">
        <v>0</v>
      </c>
      <c r="S764" s="2">
        <v>100</v>
      </c>
      <c r="T764" s="2">
        <v>0.75139999999999996</v>
      </c>
      <c r="U764" s="2">
        <v>0.6</v>
      </c>
      <c r="V764" s="2">
        <v>0.6</v>
      </c>
      <c r="W764" s="2">
        <v>100</v>
      </c>
      <c r="X764" s="2">
        <v>12.7675</v>
      </c>
      <c r="Y764" s="2">
        <v>0.42</v>
      </c>
      <c r="Z764" s="2">
        <v>0.5</v>
      </c>
      <c r="AA764" s="2">
        <v>91.3</v>
      </c>
      <c r="AB764" s="2">
        <v>12.4321</v>
      </c>
      <c r="AC764" s="2">
        <v>0.17</v>
      </c>
      <c r="AD764" s="2">
        <v>0.2</v>
      </c>
      <c r="AE764" s="2">
        <v>92.7</v>
      </c>
      <c r="AF764" s="2">
        <v>5.7923999999999998</v>
      </c>
      <c r="AG764" s="20">
        <v>0.06</v>
      </c>
      <c r="AH764" s="20">
        <v>0.1</v>
      </c>
      <c r="AI764" s="20">
        <v>69.2</v>
      </c>
      <c r="AJ764" s="20">
        <v>2.6566000000000001</v>
      </c>
      <c r="AK764" s="18">
        <v>0.55000000000000004</v>
      </c>
      <c r="AL764" s="18">
        <v>0.6</v>
      </c>
      <c r="AM764" s="18">
        <v>98.5</v>
      </c>
      <c r="AN764" s="18">
        <v>29.0868</v>
      </c>
      <c r="AO764" s="2">
        <v>0.38</v>
      </c>
      <c r="AP764" s="2">
        <v>0.4</v>
      </c>
      <c r="AQ764" s="2">
        <v>100</v>
      </c>
      <c r="AR764" s="2">
        <v>4.1654</v>
      </c>
      <c r="AS764" s="2">
        <v>0.52</v>
      </c>
      <c r="AT764" s="2">
        <v>0.5</v>
      </c>
      <c r="AU764" s="2">
        <v>100</v>
      </c>
      <c r="AV764" s="2">
        <v>11.562200000000001</v>
      </c>
      <c r="AW764" s="2">
        <v>0.12</v>
      </c>
      <c r="AX764" s="2">
        <v>0.2</v>
      </c>
      <c r="AY764" s="2">
        <v>67.7</v>
      </c>
      <c r="AZ764" s="2">
        <v>3.4377</v>
      </c>
      <c r="BA764" s="2">
        <v>0.32</v>
      </c>
      <c r="BB764" s="2">
        <v>0.3</v>
      </c>
      <c r="BC764" s="2">
        <v>100</v>
      </c>
      <c r="BD764" s="2">
        <v>12.578099999999999</v>
      </c>
      <c r="BE764" s="4" t="str">
        <f t="shared" si="112"/>
        <v>NO APLICA</v>
      </c>
      <c r="BF764" s="4">
        <f t="shared" si="113"/>
        <v>0.4128</v>
      </c>
      <c r="BG764">
        <f t="shared" si="114"/>
        <v>0.38</v>
      </c>
      <c r="BH764">
        <f t="shared" si="115"/>
        <v>0.52</v>
      </c>
      <c r="BI764">
        <f t="shared" si="116"/>
        <v>0.32</v>
      </c>
      <c r="BJ764">
        <f t="shared" si="117"/>
        <v>0.55000000000000004</v>
      </c>
      <c r="BK764">
        <f t="shared" si="118"/>
        <v>0.06</v>
      </c>
      <c r="BL764">
        <f t="shared" si="119"/>
        <v>85.590000000004252</v>
      </c>
    </row>
    <row r="765" spans="1:64" x14ac:dyDescent="0.2">
      <c r="A765" s="1">
        <v>763</v>
      </c>
      <c r="B765" s="7" t="s">
        <v>87</v>
      </c>
      <c r="C765" s="3">
        <v>39948</v>
      </c>
      <c r="D765" s="4" t="s">
        <v>628</v>
      </c>
      <c r="E765" s="4" t="s">
        <v>169</v>
      </c>
      <c r="F765" s="5" t="str">
        <f t="shared" si="110"/>
        <v>V</v>
      </c>
      <c r="G765" s="6">
        <v>0.84027777777777779</v>
      </c>
      <c r="H765" s="6">
        <v>0.875</v>
      </c>
      <c r="I765" s="85">
        <f t="shared" si="111"/>
        <v>49.999999999999986</v>
      </c>
      <c r="J765" s="86">
        <f>I765*Segmentos!$D$7*(AH765%)*IF(ISNUMBER(AI765),AI765%,0)</f>
        <v>183159.99999999994</v>
      </c>
      <c r="K765" s="86">
        <f>I765*Segmentos!$D$7*(AL765%)*IF(ISNUMBER(AM765),AM765%,0)</f>
        <v>217919.99999999991</v>
      </c>
      <c r="L765" s="4"/>
      <c r="M765" s="2">
        <v>1</v>
      </c>
      <c r="N765" s="2">
        <v>3.1</v>
      </c>
      <c r="O765" s="2">
        <v>32.700000000000003</v>
      </c>
      <c r="P765" s="2">
        <v>99.400499999999994</v>
      </c>
      <c r="Q765" s="2">
        <v>0.13</v>
      </c>
      <c r="R765" s="2">
        <v>0.8</v>
      </c>
      <c r="S765" s="2">
        <v>16.3</v>
      </c>
      <c r="T765" s="2">
        <v>2.2269000000000001</v>
      </c>
      <c r="U765" s="2">
        <v>0.19</v>
      </c>
      <c r="V765" s="2">
        <v>0.7</v>
      </c>
      <c r="W765" s="2">
        <v>27.6</v>
      </c>
      <c r="X765" s="2">
        <v>3.9114</v>
      </c>
      <c r="Y765" s="2">
        <v>1.06</v>
      </c>
      <c r="Z765" s="2">
        <v>2.9</v>
      </c>
      <c r="AA765" s="2">
        <v>36.9</v>
      </c>
      <c r="AB765" s="2">
        <v>30.994</v>
      </c>
      <c r="AC765" s="2">
        <v>1.92</v>
      </c>
      <c r="AD765" s="2">
        <v>5.9</v>
      </c>
      <c r="AE765" s="2">
        <v>32.5</v>
      </c>
      <c r="AF765" s="2">
        <v>62.268300000000004</v>
      </c>
      <c r="AG765" s="20">
        <v>0.92</v>
      </c>
      <c r="AH765" s="20">
        <v>3.8</v>
      </c>
      <c r="AI765" s="20">
        <v>24.1</v>
      </c>
      <c r="AJ765" s="20">
        <v>43.319099999999999</v>
      </c>
      <c r="AK765" s="18">
        <v>1.08</v>
      </c>
      <c r="AL765" s="18">
        <v>2.4</v>
      </c>
      <c r="AM765" s="18">
        <v>45.4</v>
      </c>
      <c r="AN765" s="18">
        <v>56.081499999999998</v>
      </c>
      <c r="AO765" s="2">
        <v>1.08</v>
      </c>
      <c r="AP765" s="2">
        <v>2</v>
      </c>
      <c r="AQ765" s="2">
        <v>54.3</v>
      </c>
      <c r="AR765" s="2">
        <v>11.662100000000001</v>
      </c>
      <c r="AS765" s="2">
        <v>0.09</v>
      </c>
      <c r="AT765" s="2">
        <v>1.8</v>
      </c>
      <c r="AU765" s="2">
        <v>5.0999999999999996</v>
      </c>
      <c r="AV765" s="2">
        <v>1.9663999999999999</v>
      </c>
      <c r="AW765" s="2">
        <v>0.73</v>
      </c>
      <c r="AX765" s="2">
        <v>2.7</v>
      </c>
      <c r="AY765" s="2">
        <v>27.2</v>
      </c>
      <c r="AZ765" s="2">
        <v>20.8627</v>
      </c>
      <c r="BA765" s="2">
        <v>1.71</v>
      </c>
      <c r="BB765" s="2">
        <v>4.4000000000000004</v>
      </c>
      <c r="BC765" s="2">
        <v>38.9</v>
      </c>
      <c r="BD765" s="2">
        <v>64.909300000000002</v>
      </c>
      <c r="BE765" s="4" t="str">
        <f t="shared" si="112"/>
        <v>NO APLICA</v>
      </c>
      <c r="BF765" s="4">
        <f t="shared" si="113"/>
        <v>0.86020000000000008</v>
      </c>
      <c r="BG765">
        <f t="shared" si="114"/>
        <v>1.08</v>
      </c>
      <c r="BH765">
        <f t="shared" si="115"/>
        <v>0.09</v>
      </c>
      <c r="BI765">
        <f t="shared" si="116"/>
        <v>1.71</v>
      </c>
      <c r="BJ765">
        <f t="shared" si="117"/>
        <v>1.08</v>
      </c>
      <c r="BK765">
        <f t="shared" si="118"/>
        <v>0.92</v>
      </c>
      <c r="BL765">
        <f t="shared" si="119"/>
        <v>5068.4999999999991</v>
      </c>
    </row>
    <row r="766" spans="1:64" x14ac:dyDescent="0.2">
      <c r="A766" s="1">
        <v>764</v>
      </c>
      <c r="B766" s="7" t="s">
        <v>32</v>
      </c>
      <c r="C766" s="3">
        <v>39948</v>
      </c>
      <c r="D766" s="4" t="s">
        <v>628</v>
      </c>
      <c r="E766" s="4" t="s">
        <v>164</v>
      </c>
      <c r="F766" s="5" t="str">
        <f t="shared" si="110"/>
        <v>V</v>
      </c>
      <c r="G766" s="6">
        <v>0.91388888888888886</v>
      </c>
      <c r="H766" s="6">
        <v>0.91666666666666663</v>
      </c>
      <c r="I766" s="85">
        <f t="shared" si="111"/>
        <v>3.9999999999999858</v>
      </c>
      <c r="J766" s="86">
        <f>I766*Segmentos!$D$7*(AH766%)*IF(ISNUMBER(AI766),AI766%,0)</f>
        <v>14062.399999999954</v>
      </c>
      <c r="K766" s="86">
        <f>I766*Segmentos!$D$7*(AL766%)*IF(ISNUMBER(AM766),AM766%,0)</f>
        <v>8947.1999999999698</v>
      </c>
      <c r="L766" s="4"/>
      <c r="M766" s="2">
        <v>0.71</v>
      </c>
      <c r="N766" s="2">
        <v>1.2</v>
      </c>
      <c r="O766" s="2">
        <v>62</v>
      </c>
      <c r="P766" s="2">
        <v>84.622399999999999</v>
      </c>
      <c r="Q766" s="2">
        <v>0.23</v>
      </c>
      <c r="R766" s="2">
        <v>0.5</v>
      </c>
      <c r="S766" s="2">
        <v>50</v>
      </c>
      <c r="T766" s="2">
        <v>4.5010000000000003</v>
      </c>
      <c r="U766" s="2">
        <v>0.78</v>
      </c>
      <c r="V766" s="2">
        <v>0.8</v>
      </c>
      <c r="W766" s="2">
        <v>100</v>
      </c>
      <c r="X766" s="2">
        <v>19.354399999999998</v>
      </c>
      <c r="Y766" s="2">
        <v>0.7</v>
      </c>
      <c r="Z766" s="2">
        <v>1</v>
      </c>
      <c r="AA766" s="2">
        <v>67.900000000000006</v>
      </c>
      <c r="AB766" s="2">
        <v>24.501100000000001</v>
      </c>
      <c r="AC766" s="2">
        <v>0.93</v>
      </c>
      <c r="AD766" s="2">
        <v>1.9</v>
      </c>
      <c r="AE766" s="2">
        <v>50.3</v>
      </c>
      <c r="AF766" s="2">
        <v>36.265900000000002</v>
      </c>
      <c r="AG766" s="20">
        <v>0.9</v>
      </c>
      <c r="AH766" s="20">
        <v>1.1000000000000001</v>
      </c>
      <c r="AI766" s="20">
        <v>79.900000000000006</v>
      </c>
      <c r="AJ766" s="20">
        <v>50.4756</v>
      </c>
      <c r="AK766" s="18">
        <v>0.55000000000000004</v>
      </c>
      <c r="AL766" s="18">
        <v>1.2</v>
      </c>
      <c r="AM766" s="18">
        <v>46.6</v>
      </c>
      <c r="AN766" s="18">
        <v>34.146799999999999</v>
      </c>
      <c r="AO766" s="2">
        <v>0.24</v>
      </c>
      <c r="AP766" s="2">
        <v>0.2</v>
      </c>
      <c r="AQ766" s="2">
        <v>100</v>
      </c>
      <c r="AR766" s="2">
        <v>3.1040999999999999</v>
      </c>
      <c r="AS766" s="2">
        <v>0.13</v>
      </c>
      <c r="AT766" s="2">
        <v>0.3</v>
      </c>
      <c r="AU766" s="2">
        <v>50</v>
      </c>
      <c r="AV766" s="2">
        <v>3.4060000000000001</v>
      </c>
      <c r="AW766" s="2">
        <v>1.49</v>
      </c>
      <c r="AX766" s="2">
        <v>1.9</v>
      </c>
      <c r="AY766" s="2">
        <v>80.400000000000006</v>
      </c>
      <c r="AZ766" s="2">
        <v>50.756</v>
      </c>
      <c r="BA766" s="2">
        <v>0.6</v>
      </c>
      <c r="BB766" s="2">
        <v>1.4</v>
      </c>
      <c r="BC766" s="2">
        <v>43.1</v>
      </c>
      <c r="BD766" s="2">
        <v>27.356300000000001</v>
      </c>
      <c r="BE766" s="4" t="str">
        <f t="shared" si="112"/>
        <v>NO APLICA</v>
      </c>
      <c r="BF766" s="4">
        <f t="shared" si="113"/>
        <v>0.66099999999999992</v>
      </c>
      <c r="BG766">
        <f t="shared" si="114"/>
        <v>0.24</v>
      </c>
      <c r="BH766">
        <f t="shared" si="115"/>
        <v>0.13</v>
      </c>
      <c r="BI766">
        <f t="shared" si="116"/>
        <v>1.49</v>
      </c>
      <c r="BJ766">
        <f t="shared" si="117"/>
        <v>0.55000000000000004</v>
      </c>
      <c r="BK766">
        <f t="shared" si="118"/>
        <v>0.9</v>
      </c>
      <c r="BL766">
        <f t="shared" si="119"/>
        <v>297.59999999999894</v>
      </c>
    </row>
    <row r="767" spans="1:64" x14ac:dyDescent="0.2">
      <c r="A767" s="1">
        <v>765</v>
      </c>
      <c r="B767" s="7" t="s">
        <v>19</v>
      </c>
      <c r="C767" s="3">
        <v>39948</v>
      </c>
      <c r="D767" s="4" t="s">
        <v>17</v>
      </c>
      <c r="E767" s="4" t="s">
        <v>166</v>
      </c>
      <c r="F767" s="5" t="str">
        <f t="shared" si="110"/>
        <v>V</v>
      </c>
      <c r="G767" s="6">
        <v>0.91527777777777775</v>
      </c>
      <c r="H767" s="6">
        <v>0.91666666666666663</v>
      </c>
      <c r="I767" s="85">
        <f t="shared" si="111"/>
        <v>1.9999999999999929</v>
      </c>
      <c r="J767" s="86">
        <f>I767*Segmentos!$D$7*(AH767%)*IF(ISNUMBER(AI767),AI767%,0)</f>
        <v>11410.399999999961</v>
      </c>
      <c r="K767" s="86">
        <f>I767*Segmentos!$D$7*(AL767%)*IF(ISNUMBER(AM767),AM767%,0)</f>
        <v>6099.1999999999789</v>
      </c>
      <c r="L767" s="4"/>
      <c r="M767" s="2">
        <v>1.07</v>
      </c>
      <c r="N767" s="2">
        <v>1.2</v>
      </c>
      <c r="O767" s="2">
        <v>87.7</v>
      </c>
      <c r="P767" s="2">
        <v>94.625100000000003</v>
      </c>
      <c r="Q767" s="2">
        <v>0</v>
      </c>
      <c r="R767" s="2">
        <v>0</v>
      </c>
      <c r="S767" s="8" t="s">
        <v>577</v>
      </c>
      <c r="T767" s="2">
        <v>0</v>
      </c>
      <c r="U767" s="2">
        <v>1.52</v>
      </c>
      <c r="V767" s="2">
        <v>1.8</v>
      </c>
      <c r="W767" s="2">
        <v>83.8</v>
      </c>
      <c r="X767" s="2">
        <v>28.220800000000001</v>
      </c>
      <c r="Y767" s="2">
        <v>0.75</v>
      </c>
      <c r="Z767" s="2">
        <v>0.8</v>
      </c>
      <c r="AA767" s="2">
        <v>94.1</v>
      </c>
      <c r="AB767" s="2">
        <v>19.6692</v>
      </c>
      <c r="AC767" s="2">
        <v>1.61</v>
      </c>
      <c r="AD767" s="2">
        <v>1.8</v>
      </c>
      <c r="AE767" s="2">
        <v>87.7</v>
      </c>
      <c r="AF767" s="2">
        <v>46.735100000000003</v>
      </c>
      <c r="AG767" s="20">
        <v>1.43</v>
      </c>
      <c r="AH767" s="20">
        <v>1.7</v>
      </c>
      <c r="AI767" s="20">
        <v>83.9</v>
      </c>
      <c r="AJ767" s="20">
        <v>60.0214</v>
      </c>
      <c r="AK767" s="18">
        <v>0.74</v>
      </c>
      <c r="AL767" s="18">
        <v>0.8</v>
      </c>
      <c r="AM767" s="18">
        <v>95.3</v>
      </c>
      <c r="AN767" s="18">
        <v>34.603700000000003</v>
      </c>
      <c r="AO767" s="2">
        <v>0.3</v>
      </c>
      <c r="AP767" s="2">
        <v>0.6</v>
      </c>
      <c r="AQ767" s="2">
        <v>50</v>
      </c>
      <c r="AR767" s="2">
        <v>2.9276</v>
      </c>
      <c r="AS767" s="2">
        <v>1.1399999999999999</v>
      </c>
      <c r="AT767" s="2">
        <v>1.3</v>
      </c>
      <c r="AU767" s="2">
        <v>85.6</v>
      </c>
      <c r="AV767" s="2">
        <v>22.336099999999998</v>
      </c>
      <c r="AW767" s="2">
        <v>0.53</v>
      </c>
      <c r="AX767" s="2">
        <v>0.5</v>
      </c>
      <c r="AY767" s="2">
        <v>100</v>
      </c>
      <c r="AZ767" s="2">
        <v>13.542400000000001</v>
      </c>
      <c r="BA767" s="2">
        <v>1.64</v>
      </c>
      <c r="BB767" s="2">
        <v>1.8</v>
      </c>
      <c r="BC767" s="2">
        <v>89.5</v>
      </c>
      <c r="BD767" s="2">
        <v>55.819000000000003</v>
      </c>
      <c r="BE767" s="4" t="str">
        <f t="shared" si="112"/>
        <v>NO APLICA</v>
      </c>
      <c r="BF767" s="4">
        <f t="shared" si="113"/>
        <v>1.1812</v>
      </c>
      <c r="BG767">
        <f t="shared" si="114"/>
        <v>0.3</v>
      </c>
      <c r="BH767">
        <f t="shared" si="115"/>
        <v>1.1399999999999999</v>
      </c>
      <c r="BI767">
        <f t="shared" si="116"/>
        <v>1.64</v>
      </c>
      <c r="BJ767">
        <f t="shared" si="117"/>
        <v>0.74</v>
      </c>
      <c r="BK767">
        <f t="shared" si="118"/>
        <v>1.43</v>
      </c>
      <c r="BL767">
        <f t="shared" si="119"/>
        <v>210.47999999999925</v>
      </c>
    </row>
    <row r="768" spans="1:64" x14ac:dyDescent="0.2">
      <c r="A768" s="1">
        <v>766</v>
      </c>
      <c r="B768" s="7" t="s">
        <v>2</v>
      </c>
      <c r="C768" s="3">
        <v>39948</v>
      </c>
      <c r="D768" s="4" t="s">
        <v>627</v>
      </c>
      <c r="E768" s="4" t="s">
        <v>164</v>
      </c>
      <c r="F768" s="5" t="str">
        <f t="shared" si="110"/>
        <v>V</v>
      </c>
      <c r="G768" s="6">
        <v>0.88402777777777775</v>
      </c>
      <c r="H768" s="6">
        <v>0.9291666666666667</v>
      </c>
      <c r="I768" s="85">
        <f t="shared" si="111"/>
        <v>65.000000000000085</v>
      </c>
      <c r="J768" s="86">
        <f>I768*Segmentos!$D$7*(AH768%)*IF(ISNUMBER(AI768),AI768%,0)</f>
        <v>1185600.0000000014</v>
      </c>
      <c r="K768" s="86">
        <f>I768*Segmentos!$D$7*(AL768%)*IF(ISNUMBER(AM768),AM768%,0)</f>
        <v>1087164.0000000016</v>
      </c>
      <c r="L768" s="4"/>
      <c r="M768" s="2">
        <v>4.3600000000000003</v>
      </c>
      <c r="N768" s="2">
        <v>14.4</v>
      </c>
      <c r="O768" s="2">
        <v>30.4</v>
      </c>
      <c r="P768" s="2">
        <v>74.962199999999996</v>
      </c>
      <c r="Q768" s="2">
        <v>2.0499999999999998</v>
      </c>
      <c r="R768" s="2">
        <v>8.8000000000000007</v>
      </c>
      <c r="S768" s="2">
        <v>23.4</v>
      </c>
      <c r="T768" s="2">
        <v>5.8785999999999996</v>
      </c>
      <c r="U768" s="2">
        <v>3.23</v>
      </c>
      <c r="V768" s="2">
        <v>12</v>
      </c>
      <c r="W768" s="2">
        <v>26.8</v>
      </c>
      <c r="X768" s="2">
        <v>11.6516</v>
      </c>
      <c r="Y768" s="2">
        <v>3.88</v>
      </c>
      <c r="Z768" s="2">
        <v>14.7</v>
      </c>
      <c r="AA768" s="2">
        <v>26.5</v>
      </c>
      <c r="AB768" s="2">
        <v>19.6936</v>
      </c>
      <c r="AC768" s="2">
        <v>6.69</v>
      </c>
      <c r="AD768" s="2">
        <v>18.399999999999999</v>
      </c>
      <c r="AE768" s="2">
        <v>36.299999999999997</v>
      </c>
      <c r="AF768" s="2">
        <v>37.738399999999999</v>
      </c>
      <c r="AG768" s="20">
        <v>4.5599999999999996</v>
      </c>
      <c r="AH768" s="20">
        <v>15</v>
      </c>
      <c r="AI768" s="20">
        <v>30.4</v>
      </c>
      <c r="AJ768" s="20">
        <v>37.173400000000001</v>
      </c>
      <c r="AK768" s="18">
        <v>4.18</v>
      </c>
      <c r="AL768" s="18">
        <v>13.8</v>
      </c>
      <c r="AM768" s="18">
        <v>30.3</v>
      </c>
      <c r="AN768" s="18">
        <v>37.788899999999998</v>
      </c>
      <c r="AO768" s="2">
        <v>4.88</v>
      </c>
      <c r="AP768" s="2">
        <v>14.5</v>
      </c>
      <c r="AQ768" s="2">
        <v>33.6</v>
      </c>
      <c r="AR768" s="2">
        <v>9.1583000000000006</v>
      </c>
      <c r="AS768" s="2">
        <v>3.8</v>
      </c>
      <c r="AT768" s="2">
        <v>11.4</v>
      </c>
      <c r="AU768" s="2">
        <v>33.299999999999997</v>
      </c>
      <c r="AV768" s="2">
        <v>14.3681</v>
      </c>
      <c r="AW768" s="2">
        <v>3.71</v>
      </c>
      <c r="AX768" s="2">
        <v>15.8</v>
      </c>
      <c r="AY768" s="2">
        <v>23.6</v>
      </c>
      <c r="AZ768" s="2">
        <v>18.352599999999999</v>
      </c>
      <c r="BA768" s="2">
        <v>5.03</v>
      </c>
      <c r="BB768" s="2">
        <v>15</v>
      </c>
      <c r="BC768" s="2">
        <v>33.5</v>
      </c>
      <c r="BD768" s="2">
        <v>33.083199999999998</v>
      </c>
      <c r="BE768" s="4" t="str">
        <f t="shared" si="112"/>
        <v>NO APLICA</v>
      </c>
      <c r="BF768" s="4">
        <f t="shared" si="113"/>
        <v>4.3834</v>
      </c>
      <c r="BG768">
        <f t="shared" si="114"/>
        <v>4.88</v>
      </c>
      <c r="BH768">
        <f t="shared" si="115"/>
        <v>3.8</v>
      </c>
      <c r="BI768">
        <f t="shared" si="116"/>
        <v>5.03</v>
      </c>
      <c r="BJ768">
        <f t="shared" si="117"/>
        <v>4.18</v>
      </c>
      <c r="BK768">
        <f t="shared" si="118"/>
        <v>4.5599999999999996</v>
      </c>
      <c r="BL768">
        <f t="shared" si="119"/>
        <v>28454.400000000038</v>
      </c>
    </row>
    <row r="769" spans="1:64" x14ac:dyDescent="0.2">
      <c r="A769" s="1">
        <v>767</v>
      </c>
      <c r="B769" s="7" t="s">
        <v>16</v>
      </c>
      <c r="C769" s="3">
        <v>39948</v>
      </c>
      <c r="D769" s="4" t="s">
        <v>626</v>
      </c>
      <c r="E769" s="4" t="s">
        <v>166</v>
      </c>
      <c r="F769" s="5" t="str">
        <f t="shared" si="110"/>
        <v>V</v>
      </c>
      <c r="G769" s="6">
        <v>0.91319444444444453</v>
      </c>
      <c r="H769" s="6">
        <v>0.91666666666666663</v>
      </c>
      <c r="I769" s="85">
        <f t="shared" si="111"/>
        <v>4.9999999999998224</v>
      </c>
      <c r="J769" s="86">
        <f>I769*Segmentos!$D$7*(AH769%)*IF(ISNUMBER(AI769),AI769%,0)</f>
        <v>125735.99999999553</v>
      </c>
      <c r="K769" s="86">
        <f>I769*Segmentos!$D$7*(AL769%)*IF(ISNUMBER(AM769),AM769%,0)</f>
        <v>196025.99999999304</v>
      </c>
      <c r="L769" s="4"/>
      <c r="M769" s="2">
        <v>8.1300000000000008</v>
      </c>
      <c r="N769" s="2">
        <v>9.5</v>
      </c>
      <c r="O769" s="2">
        <v>85.3</v>
      </c>
      <c r="P769" s="2">
        <v>92.220799999999997</v>
      </c>
      <c r="Q769" s="2">
        <v>4.0999999999999996</v>
      </c>
      <c r="R769" s="2">
        <v>4.7</v>
      </c>
      <c r="S769" s="2">
        <v>87.3</v>
      </c>
      <c r="T769" s="2">
        <v>7.7572999999999999</v>
      </c>
      <c r="U769" s="2">
        <v>6.38</v>
      </c>
      <c r="V769" s="2">
        <v>7.4</v>
      </c>
      <c r="W769" s="2">
        <v>86.2</v>
      </c>
      <c r="X769" s="2">
        <v>15.1768</v>
      </c>
      <c r="Y769" s="2">
        <v>6.81</v>
      </c>
      <c r="Z769" s="2">
        <v>8.5</v>
      </c>
      <c r="AA769" s="2">
        <v>79.900000000000006</v>
      </c>
      <c r="AB769" s="2">
        <v>22.814299999999999</v>
      </c>
      <c r="AC769" s="2">
        <v>12.49</v>
      </c>
      <c r="AD769" s="2">
        <v>14.2</v>
      </c>
      <c r="AE769" s="2">
        <v>87.6</v>
      </c>
      <c r="AF769" s="2">
        <v>46.4724</v>
      </c>
      <c r="AG769" s="20">
        <v>6.29</v>
      </c>
      <c r="AH769" s="20">
        <v>7.8</v>
      </c>
      <c r="AI769" s="20">
        <v>80.599999999999994</v>
      </c>
      <c r="AJ769" s="20">
        <v>33.827500000000001</v>
      </c>
      <c r="AK769" s="18">
        <v>9.8000000000000007</v>
      </c>
      <c r="AL769" s="18">
        <v>11.1</v>
      </c>
      <c r="AM769" s="18">
        <v>88.3</v>
      </c>
      <c r="AN769" s="18">
        <v>58.393300000000004</v>
      </c>
      <c r="AO769" s="2">
        <v>9.69</v>
      </c>
      <c r="AP769" s="2">
        <v>10.4</v>
      </c>
      <c r="AQ769" s="2">
        <v>93.5</v>
      </c>
      <c r="AR769" s="2">
        <v>12.0029</v>
      </c>
      <c r="AS769" s="2">
        <v>5.63</v>
      </c>
      <c r="AT769" s="2">
        <v>6.4</v>
      </c>
      <c r="AU769" s="2">
        <v>88.5</v>
      </c>
      <c r="AV769" s="2">
        <v>14.0563</v>
      </c>
      <c r="AW769" s="2">
        <v>8.06</v>
      </c>
      <c r="AX769" s="2">
        <v>9.6999999999999993</v>
      </c>
      <c r="AY769" s="2">
        <v>83.2</v>
      </c>
      <c r="AZ769" s="2">
        <v>26.267199999999999</v>
      </c>
      <c r="BA769" s="2">
        <v>9.19</v>
      </c>
      <c r="BB769" s="2">
        <v>11</v>
      </c>
      <c r="BC769" s="2">
        <v>83.4</v>
      </c>
      <c r="BD769" s="2">
        <v>39.894300000000001</v>
      </c>
      <c r="BE769" s="4" t="str">
        <f t="shared" si="112"/>
        <v>NO APLICA</v>
      </c>
      <c r="BF769" s="4">
        <f t="shared" si="113"/>
        <v>7.6572000000000005</v>
      </c>
      <c r="BG769">
        <f t="shared" si="114"/>
        <v>9.69</v>
      </c>
      <c r="BH769">
        <f t="shared" si="115"/>
        <v>5.63</v>
      </c>
      <c r="BI769">
        <f t="shared" si="116"/>
        <v>9.19</v>
      </c>
      <c r="BJ769">
        <f t="shared" si="117"/>
        <v>9.8000000000000007</v>
      </c>
      <c r="BK769">
        <f t="shared" si="118"/>
        <v>6.29</v>
      </c>
      <c r="BL769">
        <f t="shared" si="119"/>
        <v>4051.7499999998554</v>
      </c>
    </row>
    <row r="770" spans="1:64" x14ac:dyDescent="0.2">
      <c r="A770" s="1">
        <v>768</v>
      </c>
      <c r="B770" s="7" t="s">
        <v>22</v>
      </c>
      <c r="C770" s="3">
        <v>39948</v>
      </c>
      <c r="D770" s="4" t="s">
        <v>629</v>
      </c>
      <c r="E770" s="4" t="s">
        <v>164</v>
      </c>
      <c r="F770" s="5" t="str">
        <f t="shared" si="110"/>
        <v>V</v>
      </c>
      <c r="G770" s="6">
        <v>0.8305555555555556</v>
      </c>
      <c r="H770" s="6">
        <v>0.87291666666666667</v>
      </c>
      <c r="I770" s="85">
        <f t="shared" si="111"/>
        <v>60.999999999999943</v>
      </c>
      <c r="J770" s="86">
        <f>I770*Segmentos!$D$7*(AH770%)*IF(ISNUMBER(AI770),AI770%,0)</f>
        <v>238265.9999999998</v>
      </c>
      <c r="K770" s="86">
        <f>I770*Segmentos!$D$7*(AL770%)*IF(ISNUMBER(AM770),AM770%,0)</f>
        <v>408455.99999999971</v>
      </c>
      <c r="L770" s="4"/>
      <c r="M770" s="2">
        <v>1.35</v>
      </c>
      <c r="N770" s="2">
        <v>4.5</v>
      </c>
      <c r="O770" s="2">
        <v>29.9</v>
      </c>
      <c r="P770" s="2">
        <v>91.130399999999995</v>
      </c>
      <c r="Q770" s="2">
        <v>0.45</v>
      </c>
      <c r="R770" s="2">
        <v>0.5</v>
      </c>
      <c r="S770" s="2">
        <v>87.5</v>
      </c>
      <c r="T770" s="2">
        <v>5.1170999999999998</v>
      </c>
      <c r="U770" s="2">
        <v>0.21</v>
      </c>
      <c r="V770" s="2">
        <v>1.7</v>
      </c>
      <c r="W770" s="2">
        <v>11.9</v>
      </c>
      <c r="X770" s="2">
        <v>2.9201999999999999</v>
      </c>
      <c r="Y770" s="2">
        <v>0.56999999999999995</v>
      </c>
      <c r="Z770" s="2">
        <v>3</v>
      </c>
      <c r="AA770" s="2">
        <v>19.3</v>
      </c>
      <c r="AB770" s="2">
        <v>11.391999999999999</v>
      </c>
      <c r="AC770" s="2">
        <v>3.23</v>
      </c>
      <c r="AD770" s="2">
        <v>9.6999999999999993</v>
      </c>
      <c r="AE770" s="2">
        <v>33.200000000000003</v>
      </c>
      <c r="AF770" s="2">
        <v>71.701099999999997</v>
      </c>
      <c r="AG770" s="20">
        <v>0.98</v>
      </c>
      <c r="AH770" s="20">
        <v>4.5</v>
      </c>
      <c r="AI770" s="20">
        <v>21.7</v>
      </c>
      <c r="AJ770" s="20">
        <v>31.5228</v>
      </c>
      <c r="AK770" s="18">
        <v>1.68</v>
      </c>
      <c r="AL770" s="18">
        <v>4.5</v>
      </c>
      <c r="AM770" s="18">
        <v>37.200000000000003</v>
      </c>
      <c r="AN770" s="18">
        <v>59.607700000000001</v>
      </c>
      <c r="AO770" s="2">
        <v>0.81</v>
      </c>
      <c r="AP770" s="2">
        <v>2.4</v>
      </c>
      <c r="AQ770" s="2">
        <v>33.799999999999997</v>
      </c>
      <c r="AR770" s="2">
        <v>6.0106999999999999</v>
      </c>
      <c r="AS770" s="2">
        <v>1.1000000000000001</v>
      </c>
      <c r="AT770" s="2">
        <v>4.5999999999999996</v>
      </c>
      <c r="AU770" s="2">
        <v>23.8</v>
      </c>
      <c r="AV770" s="2">
        <v>16.4236</v>
      </c>
      <c r="AW770" s="2">
        <v>0.91</v>
      </c>
      <c r="AX770" s="2">
        <v>4.2</v>
      </c>
      <c r="AY770" s="2">
        <v>21.9</v>
      </c>
      <c r="AZ770" s="2">
        <v>17.7545</v>
      </c>
      <c r="BA770" s="2">
        <v>1.97</v>
      </c>
      <c r="BB770" s="2">
        <v>5.3</v>
      </c>
      <c r="BC770" s="2">
        <v>37.1</v>
      </c>
      <c r="BD770" s="2">
        <v>50.941699999999997</v>
      </c>
      <c r="BE770" s="4" t="str">
        <f t="shared" si="112"/>
        <v>NO APLICA</v>
      </c>
      <c r="BF770" s="4">
        <f t="shared" si="113"/>
        <v>1.3920000000000001</v>
      </c>
      <c r="BG770">
        <f t="shared" si="114"/>
        <v>0.81</v>
      </c>
      <c r="BH770">
        <f t="shared" si="115"/>
        <v>1.1000000000000001</v>
      </c>
      <c r="BI770">
        <f t="shared" si="116"/>
        <v>1.97</v>
      </c>
      <c r="BJ770">
        <f t="shared" si="117"/>
        <v>1.68</v>
      </c>
      <c r="BK770">
        <f t="shared" si="118"/>
        <v>0.98</v>
      </c>
      <c r="BL770">
        <f t="shared" si="119"/>
        <v>8207.549999999992</v>
      </c>
    </row>
    <row r="771" spans="1:64" x14ac:dyDescent="0.2">
      <c r="A771" s="1">
        <v>769</v>
      </c>
      <c r="B771" s="7" t="s">
        <v>24</v>
      </c>
      <c r="C771" s="3">
        <v>39948</v>
      </c>
      <c r="D771" s="4" t="s">
        <v>629</v>
      </c>
      <c r="E771" s="4" t="s">
        <v>170</v>
      </c>
      <c r="F771" s="5" t="str">
        <f t="shared" si="110"/>
        <v>V</v>
      </c>
      <c r="G771" s="6">
        <v>0.89930555555555547</v>
      </c>
      <c r="H771" s="6">
        <v>0.90833333333333333</v>
      </c>
      <c r="I771" s="85">
        <f t="shared" si="111"/>
        <v>13.000000000000114</v>
      </c>
      <c r="J771" s="86">
        <f>I771*Segmentos!$D$7*(AH771%)*IF(ISNUMBER(AI771),AI771%,0)</f>
        <v>800.800000000007</v>
      </c>
      <c r="K771" s="86">
        <f>I771*Segmentos!$D$7*(AL771%)*IF(ISNUMBER(AM771),AM771%,0)</f>
        <v>25589.200000000219</v>
      </c>
      <c r="L771" s="4"/>
      <c r="M771" s="2">
        <v>0.27</v>
      </c>
      <c r="N771" s="2">
        <v>0.5</v>
      </c>
      <c r="O771" s="2">
        <v>55.7</v>
      </c>
      <c r="P771" s="2">
        <v>25.794599999999999</v>
      </c>
      <c r="Q771" s="2">
        <v>0</v>
      </c>
      <c r="R771" s="2">
        <v>0</v>
      </c>
      <c r="S771" s="8" t="s">
        <v>577</v>
      </c>
      <c r="T771" s="2">
        <v>0</v>
      </c>
      <c r="U771" s="2">
        <v>0.62</v>
      </c>
      <c r="V771" s="2">
        <v>0.6</v>
      </c>
      <c r="W771" s="2">
        <v>100</v>
      </c>
      <c r="X771" s="2">
        <v>12.5655</v>
      </c>
      <c r="Y771" s="2">
        <v>0.39</v>
      </c>
      <c r="Z771" s="2">
        <v>0.6</v>
      </c>
      <c r="AA771" s="2">
        <v>68.400000000000006</v>
      </c>
      <c r="AB771" s="2">
        <v>11.2286</v>
      </c>
      <c r="AC771" s="2">
        <v>0.06</v>
      </c>
      <c r="AD771" s="2">
        <v>0.5</v>
      </c>
      <c r="AE771" s="2">
        <v>11.5</v>
      </c>
      <c r="AF771" s="2">
        <v>2.0005000000000002</v>
      </c>
      <c r="AG771" s="20">
        <v>0.02</v>
      </c>
      <c r="AH771" s="20">
        <v>0.2</v>
      </c>
      <c r="AI771" s="20">
        <v>7.7</v>
      </c>
      <c r="AJ771" s="20">
        <v>0.83069999999999999</v>
      </c>
      <c r="AK771" s="18">
        <v>0.49</v>
      </c>
      <c r="AL771" s="18">
        <v>0.7</v>
      </c>
      <c r="AM771" s="18">
        <v>70.3</v>
      </c>
      <c r="AN771" s="18">
        <v>24.963899999999999</v>
      </c>
      <c r="AO771" s="2">
        <v>0.31</v>
      </c>
      <c r="AP771" s="2">
        <v>0.3</v>
      </c>
      <c r="AQ771" s="2">
        <v>100</v>
      </c>
      <c r="AR771" s="2">
        <v>3.2323</v>
      </c>
      <c r="AS771" s="2">
        <v>0.5</v>
      </c>
      <c r="AT771" s="2">
        <v>0.5</v>
      </c>
      <c r="AU771" s="2">
        <v>100</v>
      </c>
      <c r="AV771" s="2">
        <v>10.6729</v>
      </c>
      <c r="AW771" s="2">
        <v>0.05</v>
      </c>
      <c r="AX771" s="2">
        <v>0.4</v>
      </c>
      <c r="AY771" s="2">
        <v>14.4</v>
      </c>
      <c r="AZ771" s="2">
        <v>1.4341999999999999</v>
      </c>
      <c r="BA771" s="2">
        <v>0.28000000000000003</v>
      </c>
      <c r="BB771" s="2">
        <v>0.6</v>
      </c>
      <c r="BC771" s="2">
        <v>46.6</v>
      </c>
      <c r="BD771" s="2">
        <v>10.4552</v>
      </c>
      <c r="BE771" s="4" t="str">
        <f t="shared" si="112"/>
        <v>NO APLICA</v>
      </c>
      <c r="BF771" s="4">
        <f t="shared" si="113"/>
        <v>0.37540000000000007</v>
      </c>
      <c r="BG771">
        <f t="shared" si="114"/>
        <v>0.31</v>
      </c>
      <c r="BH771">
        <f t="shared" si="115"/>
        <v>0.5</v>
      </c>
      <c r="BI771">
        <f t="shared" si="116"/>
        <v>0.28000000000000003</v>
      </c>
      <c r="BJ771">
        <f t="shared" si="117"/>
        <v>0.49</v>
      </c>
      <c r="BK771">
        <f t="shared" si="118"/>
        <v>0.02</v>
      </c>
      <c r="BL771">
        <f t="shared" si="119"/>
        <v>362.05000000000319</v>
      </c>
    </row>
    <row r="772" spans="1:64" x14ac:dyDescent="0.2">
      <c r="A772" s="1">
        <v>770</v>
      </c>
      <c r="B772" s="7" t="s">
        <v>4</v>
      </c>
      <c r="C772" s="3">
        <v>39948</v>
      </c>
      <c r="D772" s="4" t="s">
        <v>3</v>
      </c>
      <c r="E772" s="4" t="s">
        <v>165</v>
      </c>
      <c r="F772" s="5" t="str">
        <f t="shared" ref="F772:F835" si="120">CONCATENATE(IF(WEEKDAY(C772)=1,"D",""),IF(WEEKDAY(C772)=2,"L",""),IF(WEEKDAY(C772)=3,"M",""),IF(WEEKDAY(C772)=4,"W",""),IF(WEEKDAY(C772)=5,"J",""),IF(WEEKDAY(C772)=6,"V",""),IF(WEEKDAY(C772)=7,"S",""))</f>
        <v>V</v>
      </c>
      <c r="G772" s="6">
        <v>0.78263888888888899</v>
      </c>
      <c r="H772" s="6">
        <v>0.87430555555555556</v>
      </c>
      <c r="I772" s="85">
        <f t="shared" ref="I772:I835" si="121">IF(H772&gt;=G772,(H772-G772)*24*60,("24:00:00"-G772+H772)*24*60)</f>
        <v>131.99999999999986</v>
      </c>
      <c r="J772" s="86">
        <f>I772*Segmentos!$D$7*(AH772%)*IF(ISNUMBER(AI772),AI772%,0)</f>
        <v>918719.99999999884</v>
      </c>
      <c r="K772" s="86">
        <f>I772*Segmentos!$D$7*(AL772%)*IF(ISNUMBER(AM772),AM772%,0)</f>
        <v>1922870.399999998</v>
      </c>
      <c r="L772" s="4"/>
      <c r="M772" s="2">
        <v>2.74</v>
      </c>
      <c r="N772" s="2">
        <v>12.4</v>
      </c>
      <c r="O772" s="2">
        <v>22.1</v>
      </c>
      <c r="P772" s="2">
        <v>67.798599999999993</v>
      </c>
      <c r="Q772" s="2">
        <v>2.6</v>
      </c>
      <c r="R772" s="2">
        <v>9.9</v>
      </c>
      <c r="S772" s="2">
        <v>26.2</v>
      </c>
      <c r="T772" s="2">
        <v>10.734</v>
      </c>
      <c r="U772" s="2">
        <v>2.72</v>
      </c>
      <c r="V772" s="2">
        <v>12.2</v>
      </c>
      <c r="W772" s="2">
        <v>22.4</v>
      </c>
      <c r="X772" s="2">
        <v>14.153700000000001</v>
      </c>
      <c r="Y772" s="2">
        <v>3.24</v>
      </c>
      <c r="Z772" s="2">
        <v>12.4</v>
      </c>
      <c r="AA772" s="2">
        <v>26</v>
      </c>
      <c r="AB772" s="2">
        <v>23.689900000000002</v>
      </c>
      <c r="AC772" s="2">
        <v>2.36</v>
      </c>
      <c r="AD772" s="2">
        <v>13.7</v>
      </c>
      <c r="AE772" s="2">
        <v>17.3</v>
      </c>
      <c r="AF772" s="2">
        <v>19.221</v>
      </c>
      <c r="AG772" s="20">
        <v>1.73</v>
      </c>
      <c r="AH772" s="20">
        <v>11.6</v>
      </c>
      <c r="AI772" s="20">
        <v>15</v>
      </c>
      <c r="AJ772" s="20">
        <v>20.345300000000002</v>
      </c>
      <c r="AK772" s="18">
        <v>3.64</v>
      </c>
      <c r="AL772" s="18">
        <v>13.1</v>
      </c>
      <c r="AM772" s="18">
        <v>27.8</v>
      </c>
      <c r="AN772" s="18">
        <v>47.453299999999999</v>
      </c>
      <c r="AO772" s="2">
        <v>1.95</v>
      </c>
      <c r="AP772" s="2">
        <v>9.5</v>
      </c>
      <c r="AQ772" s="2">
        <v>20.5</v>
      </c>
      <c r="AR772" s="2">
        <v>5.2850999999999999</v>
      </c>
      <c r="AS772" s="2">
        <v>2.1800000000000002</v>
      </c>
      <c r="AT772" s="2">
        <v>9.1</v>
      </c>
      <c r="AU772" s="2">
        <v>24.1</v>
      </c>
      <c r="AV772" s="2">
        <v>11.9209</v>
      </c>
      <c r="AW772" s="2">
        <v>3</v>
      </c>
      <c r="AX772" s="2">
        <v>14.9</v>
      </c>
      <c r="AY772" s="2">
        <v>20.100000000000001</v>
      </c>
      <c r="AZ772" s="2">
        <v>21.393699999999999</v>
      </c>
      <c r="BA772" s="2">
        <v>3.08</v>
      </c>
      <c r="BB772" s="2">
        <v>13.2</v>
      </c>
      <c r="BC772" s="2">
        <v>23.4</v>
      </c>
      <c r="BD772" s="2">
        <v>29.198899999999998</v>
      </c>
      <c r="BE772" s="4" t="str">
        <f t="shared" ref="BE772:BE835" si="122">IF(OR(E772="NOTICIERO",E772="INFORMATIVO"),"NO APLICA",IF(I772&lt;60,"NO APLICA",IF(M772&lt;6,"ABURRIDO",IF(O772&lt;25,"ABURRIDO","ENTRETENIDO"))))</f>
        <v>ABURRIDO</v>
      </c>
      <c r="BF772" s="4">
        <f t="shared" ref="BF772:BF835" si="123">SUMPRODUCT($BG$2:$BK$2,BG772:BK772)/5</f>
        <v>2.5661999999999998</v>
      </c>
      <c r="BG772">
        <f t="shared" ref="BG772:BG835" si="124">AO772</f>
        <v>1.95</v>
      </c>
      <c r="BH772">
        <f t="shared" ref="BH772:BH835" si="125">AS772</f>
        <v>2.1800000000000002</v>
      </c>
      <c r="BI772">
        <f t="shared" ref="BI772:BI835" si="126">MAX(AW772,BA772)</f>
        <v>3.08</v>
      </c>
      <c r="BJ772">
        <f t="shared" ref="BJ772:BJ835" si="127">AK772</f>
        <v>3.64</v>
      </c>
      <c r="BK772">
        <f t="shared" ref="BK772:BK835" si="128">AG772</f>
        <v>1.73</v>
      </c>
      <c r="BL772">
        <f t="shared" ref="BL772:BL835" si="129">IFERROR((I772*N772*O772),0)</f>
        <v>36173.27999999997</v>
      </c>
    </row>
    <row r="773" spans="1:64" x14ac:dyDescent="0.2">
      <c r="A773" s="1">
        <v>771</v>
      </c>
      <c r="B773" s="7" t="s">
        <v>15</v>
      </c>
      <c r="C773" s="3">
        <v>39949</v>
      </c>
      <c r="D773" s="4" t="s">
        <v>626</v>
      </c>
      <c r="E773" s="4" t="s">
        <v>164</v>
      </c>
      <c r="F773" s="5" t="str">
        <f t="shared" si="120"/>
        <v>S</v>
      </c>
      <c r="G773" s="6">
        <v>0.87430555555555556</v>
      </c>
      <c r="H773" s="6">
        <v>0.91388888888888886</v>
      </c>
      <c r="I773" s="85">
        <f t="shared" si="121"/>
        <v>56.999999999999957</v>
      </c>
      <c r="J773" s="86">
        <f>I773*Segmentos!$D$7*(AH773%)*IF(ISNUMBER(AI773),AI773%,0)</f>
        <v>1010723.9999999993</v>
      </c>
      <c r="K773" s="86">
        <f>I773*Segmentos!$D$7*(AL773%)*IF(ISNUMBER(AM773),AM773%,0)</f>
        <v>1282705.199999999</v>
      </c>
      <c r="L773" s="4"/>
      <c r="M773" s="2">
        <v>5.0599999999999996</v>
      </c>
      <c r="N773" s="2">
        <v>14.3</v>
      </c>
      <c r="O773" s="2">
        <v>35.299999999999997</v>
      </c>
      <c r="P773" s="2">
        <v>88.9285</v>
      </c>
      <c r="Q773" s="2">
        <v>2.13</v>
      </c>
      <c r="R773" s="2">
        <v>5.4</v>
      </c>
      <c r="S773" s="2">
        <v>39.4</v>
      </c>
      <c r="T773" s="2">
        <v>6.2293000000000003</v>
      </c>
      <c r="U773" s="2">
        <v>3.21</v>
      </c>
      <c r="V773" s="2">
        <v>10</v>
      </c>
      <c r="W773" s="2">
        <v>32</v>
      </c>
      <c r="X773" s="2">
        <v>11.822900000000001</v>
      </c>
      <c r="Y773" s="2">
        <v>5.18</v>
      </c>
      <c r="Z773" s="2">
        <v>14.3</v>
      </c>
      <c r="AA773" s="2">
        <v>36.200000000000003</v>
      </c>
      <c r="AB773" s="2">
        <v>26.860800000000001</v>
      </c>
      <c r="AC773" s="2">
        <v>7.63</v>
      </c>
      <c r="AD773" s="2">
        <v>21.7</v>
      </c>
      <c r="AE773" s="2">
        <v>35.200000000000003</v>
      </c>
      <c r="AF773" s="2">
        <v>44.015500000000003</v>
      </c>
      <c r="AG773" s="20">
        <v>4.45</v>
      </c>
      <c r="AH773" s="20">
        <v>15.5</v>
      </c>
      <c r="AI773" s="20">
        <v>28.6</v>
      </c>
      <c r="AJ773" s="20">
        <v>37.127099999999999</v>
      </c>
      <c r="AK773" s="18">
        <v>5.61</v>
      </c>
      <c r="AL773" s="18">
        <v>13.3</v>
      </c>
      <c r="AM773" s="18">
        <v>42.3</v>
      </c>
      <c r="AN773" s="18">
        <v>51.801400000000001</v>
      </c>
      <c r="AO773" s="2">
        <v>3.45</v>
      </c>
      <c r="AP773" s="2">
        <v>13.6</v>
      </c>
      <c r="AQ773" s="2">
        <v>25.3</v>
      </c>
      <c r="AR773" s="2">
        <v>6.6215000000000002</v>
      </c>
      <c r="AS773" s="2">
        <v>5.41</v>
      </c>
      <c r="AT773" s="2">
        <v>13.9</v>
      </c>
      <c r="AU773" s="2">
        <v>38.9</v>
      </c>
      <c r="AV773" s="2">
        <v>20.934999999999999</v>
      </c>
      <c r="AW773" s="2">
        <v>2.87</v>
      </c>
      <c r="AX773" s="2">
        <v>12.6</v>
      </c>
      <c r="AY773" s="2">
        <v>22.8</v>
      </c>
      <c r="AZ773" s="2">
        <v>14.5184</v>
      </c>
      <c r="BA773" s="2">
        <v>6.96</v>
      </c>
      <c r="BB773" s="2">
        <v>16.100000000000001</v>
      </c>
      <c r="BC773" s="2">
        <v>43.2</v>
      </c>
      <c r="BD773" s="2">
        <v>46.8536</v>
      </c>
      <c r="BE773" s="4" t="str">
        <f t="shared" si="122"/>
        <v>NO APLICA</v>
      </c>
      <c r="BF773" s="4">
        <f t="shared" si="123"/>
        <v>5.6261999999999999</v>
      </c>
      <c r="BG773">
        <f t="shared" si="124"/>
        <v>3.45</v>
      </c>
      <c r="BH773">
        <f t="shared" si="125"/>
        <v>5.41</v>
      </c>
      <c r="BI773">
        <f t="shared" si="126"/>
        <v>6.96</v>
      </c>
      <c r="BJ773">
        <f t="shared" si="127"/>
        <v>5.61</v>
      </c>
      <c r="BK773">
        <f t="shared" si="128"/>
        <v>4.45</v>
      </c>
      <c r="BL773">
        <f t="shared" si="129"/>
        <v>28773.029999999977</v>
      </c>
    </row>
    <row r="774" spans="1:64" x14ac:dyDescent="0.2">
      <c r="A774" s="1">
        <v>772</v>
      </c>
      <c r="B774" s="7" t="s">
        <v>106</v>
      </c>
      <c r="C774" s="3">
        <v>39949</v>
      </c>
      <c r="D774" s="4" t="s">
        <v>629</v>
      </c>
      <c r="E774" s="4" t="s">
        <v>170</v>
      </c>
      <c r="F774" s="5" t="str">
        <f t="shared" si="120"/>
        <v>S</v>
      </c>
      <c r="G774" s="6">
        <v>0.90277777777777779</v>
      </c>
      <c r="H774" s="6">
        <v>0.90486111111111101</v>
      </c>
      <c r="I774" s="85">
        <f t="shared" si="121"/>
        <v>2.9999999999998295</v>
      </c>
      <c r="J774" s="86">
        <f>I774*Segmentos!$D$7*(AH774%)*IF(ISNUMBER(AI774),AI774%,0)</f>
        <v>0</v>
      </c>
      <c r="K774" s="86">
        <f>I774*Segmentos!$D$7*(AL774%)*IF(ISNUMBER(AM774),AM774%,0)</f>
        <v>3139.1999999998216</v>
      </c>
      <c r="L774" s="4"/>
      <c r="M774" s="2">
        <v>0.13</v>
      </c>
      <c r="N774" s="2">
        <v>0.2</v>
      </c>
      <c r="O774" s="2">
        <v>79.599999999999994</v>
      </c>
      <c r="P774" s="2">
        <v>26.506</v>
      </c>
      <c r="Q774" s="2">
        <v>0</v>
      </c>
      <c r="R774" s="2">
        <v>0</v>
      </c>
      <c r="S774" s="8" t="s">
        <v>577</v>
      </c>
      <c r="T774" s="2">
        <v>0</v>
      </c>
      <c r="U774" s="2">
        <v>0.6</v>
      </c>
      <c r="V774" s="2">
        <v>0.7</v>
      </c>
      <c r="W774" s="2">
        <v>88.8</v>
      </c>
      <c r="X774" s="2">
        <v>24.666499999999999</v>
      </c>
      <c r="Y774" s="2">
        <v>0.03</v>
      </c>
      <c r="Z774" s="2">
        <v>0.1</v>
      </c>
      <c r="AA774" s="2">
        <v>33.299999999999997</v>
      </c>
      <c r="AB774" s="2">
        <v>1.8394999999999999</v>
      </c>
      <c r="AC774" s="2">
        <v>0</v>
      </c>
      <c r="AD774" s="2">
        <v>0</v>
      </c>
      <c r="AE774" s="8" t="s">
        <v>577</v>
      </c>
      <c r="AF774" s="2">
        <v>0</v>
      </c>
      <c r="AG774" s="20">
        <v>0.02</v>
      </c>
      <c r="AH774" s="20">
        <v>0</v>
      </c>
      <c r="AI774" s="20">
        <v>33.299999999999997</v>
      </c>
      <c r="AJ774" s="20">
        <v>1.5478000000000001</v>
      </c>
      <c r="AK774" s="18">
        <v>0.24</v>
      </c>
      <c r="AL774" s="18">
        <v>0.3</v>
      </c>
      <c r="AM774" s="18">
        <v>87.2</v>
      </c>
      <c r="AN774" s="18">
        <v>24.958200000000001</v>
      </c>
      <c r="AO774" s="2">
        <v>0.16</v>
      </c>
      <c r="AP774" s="2">
        <v>0.5</v>
      </c>
      <c r="AQ774" s="2">
        <v>33.299999999999997</v>
      </c>
      <c r="AR774" s="2">
        <v>3.3873000000000002</v>
      </c>
      <c r="AS774" s="2">
        <v>0</v>
      </c>
      <c r="AT774" s="2">
        <v>0</v>
      </c>
      <c r="AU774" s="8" t="s">
        <v>577</v>
      </c>
      <c r="AV774" s="2">
        <v>0</v>
      </c>
      <c r="AW774" s="2">
        <v>0</v>
      </c>
      <c r="AX774" s="2">
        <v>0</v>
      </c>
      <c r="AY774" s="8" t="s">
        <v>577</v>
      </c>
      <c r="AZ774" s="2">
        <v>0</v>
      </c>
      <c r="BA774" s="2">
        <v>0.31</v>
      </c>
      <c r="BB774" s="2">
        <v>0.3</v>
      </c>
      <c r="BC774" s="2">
        <v>100</v>
      </c>
      <c r="BD774" s="2">
        <v>23.1187</v>
      </c>
      <c r="BE774" s="4" t="str">
        <f t="shared" si="122"/>
        <v>NO APLICA</v>
      </c>
      <c r="BF774" s="4">
        <f t="shared" si="123"/>
        <v>0.1394</v>
      </c>
      <c r="BG774">
        <f t="shared" si="124"/>
        <v>0.16</v>
      </c>
      <c r="BH774">
        <f t="shared" si="125"/>
        <v>0</v>
      </c>
      <c r="BI774">
        <f t="shared" si="126"/>
        <v>0.31</v>
      </c>
      <c r="BJ774">
        <f t="shared" si="127"/>
        <v>0.24</v>
      </c>
      <c r="BK774">
        <f t="shared" si="128"/>
        <v>0.02</v>
      </c>
      <c r="BL774">
        <f t="shared" si="129"/>
        <v>47.759999999997284</v>
      </c>
    </row>
    <row r="775" spans="1:64" x14ac:dyDescent="0.2">
      <c r="A775" s="1">
        <v>773</v>
      </c>
      <c r="B775" s="7" t="s">
        <v>5</v>
      </c>
      <c r="C775" s="3">
        <v>39949</v>
      </c>
      <c r="D775" s="4" t="s">
        <v>3</v>
      </c>
      <c r="E775" s="4" t="s">
        <v>164</v>
      </c>
      <c r="F775" s="5" t="str">
        <f t="shared" si="120"/>
        <v>S</v>
      </c>
      <c r="G775" s="6">
        <v>0.87430555555555556</v>
      </c>
      <c r="H775" s="6">
        <v>0.91666666666666663</v>
      </c>
      <c r="I775" s="85">
        <f t="shared" si="121"/>
        <v>60.999999999999943</v>
      </c>
      <c r="J775" s="86">
        <f>I775*Segmentos!$D$7*(AH775%)*IF(ISNUMBER(AI775),AI775%,0)</f>
        <v>1256795.1999999988</v>
      </c>
      <c r="K775" s="86">
        <f>I775*Segmentos!$D$7*(AL775%)*IF(ISNUMBER(AM775),AM775%,0)</f>
        <v>1059789.5999999992</v>
      </c>
      <c r="L775" s="4"/>
      <c r="M775" s="2">
        <v>4.72</v>
      </c>
      <c r="N775" s="2">
        <v>13.7</v>
      </c>
      <c r="O775" s="2">
        <v>34.5</v>
      </c>
      <c r="P775" s="2">
        <v>90.908500000000004</v>
      </c>
      <c r="Q775" s="2">
        <v>0.91</v>
      </c>
      <c r="R775" s="2">
        <v>4.4000000000000004</v>
      </c>
      <c r="S775" s="2">
        <v>20.8</v>
      </c>
      <c r="T775" s="2">
        <v>2.9375</v>
      </c>
      <c r="U775" s="2">
        <v>3.79</v>
      </c>
      <c r="V775" s="2">
        <v>10</v>
      </c>
      <c r="W775" s="2">
        <v>38</v>
      </c>
      <c r="X775" s="2">
        <v>15.280099999999999</v>
      </c>
      <c r="Y775" s="2">
        <v>5.78</v>
      </c>
      <c r="Z775" s="2">
        <v>17</v>
      </c>
      <c r="AA775" s="2">
        <v>34</v>
      </c>
      <c r="AB775" s="2">
        <v>32.832099999999997</v>
      </c>
      <c r="AC775" s="2">
        <v>6.31</v>
      </c>
      <c r="AD775" s="2">
        <v>17.899999999999999</v>
      </c>
      <c r="AE775" s="2">
        <v>35.299999999999997</v>
      </c>
      <c r="AF775" s="2">
        <v>39.858699999999999</v>
      </c>
      <c r="AG775" s="20">
        <v>5.16</v>
      </c>
      <c r="AH775" s="20">
        <v>16.3</v>
      </c>
      <c r="AI775" s="20">
        <v>31.6</v>
      </c>
      <c r="AJ775" s="20">
        <v>47.122999999999998</v>
      </c>
      <c r="AK775" s="18">
        <v>4.33</v>
      </c>
      <c r="AL775" s="18">
        <v>11.4</v>
      </c>
      <c r="AM775" s="18">
        <v>38.1</v>
      </c>
      <c r="AN775" s="18">
        <v>43.785499999999999</v>
      </c>
      <c r="AO775" s="2">
        <v>3.87</v>
      </c>
      <c r="AP775" s="2">
        <v>11.4</v>
      </c>
      <c r="AQ775" s="2">
        <v>34</v>
      </c>
      <c r="AR775" s="2">
        <v>8.1501000000000001</v>
      </c>
      <c r="AS775" s="2">
        <v>3.41</v>
      </c>
      <c r="AT775" s="2">
        <v>13.3</v>
      </c>
      <c r="AU775" s="2">
        <v>25.7</v>
      </c>
      <c r="AV775" s="2">
        <v>14.4711</v>
      </c>
      <c r="AW775" s="2">
        <v>4.5599999999999996</v>
      </c>
      <c r="AX775" s="2">
        <v>13.5</v>
      </c>
      <c r="AY775" s="2">
        <v>33.700000000000003</v>
      </c>
      <c r="AZ775" s="2">
        <v>25.254799999999999</v>
      </c>
      <c r="BA775" s="2">
        <v>5.84</v>
      </c>
      <c r="BB775" s="2">
        <v>14.7</v>
      </c>
      <c r="BC775" s="2">
        <v>39.6</v>
      </c>
      <c r="BD775" s="2">
        <v>43.032400000000003</v>
      </c>
      <c r="BE775" s="4" t="str">
        <f t="shared" si="122"/>
        <v>NO APLICA</v>
      </c>
      <c r="BF775" s="4">
        <f t="shared" si="123"/>
        <v>4.4353999999999996</v>
      </c>
      <c r="BG775">
        <f t="shared" si="124"/>
        <v>3.87</v>
      </c>
      <c r="BH775">
        <f t="shared" si="125"/>
        <v>3.41</v>
      </c>
      <c r="BI775">
        <f t="shared" si="126"/>
        <v>5.84</v>
      </c>
      <c r="BJ775">
        <f t="shared" si="127"/>
        <v>4.33</v>
      </c>
      <c r="BK775">
        <f t="shared" si="128"/>
        <v>5.16</v>
      </c>
      <c r="BL775">
        <f t="shared" si="129"/>
        <v>28831.649999999969</v>
      </c>
    </row>
    <row r="776" spans="1:64" x14ac:dyDescent="0.2">
      <c r="A776" s="1">
        <v>774</v>
      </c>
      <c r="B776" s="7" t="s">
        <v>9</v>
      </c>
      <c r="C776" s="3">
        <v>39949</v>
      </c>
      <c r="D776" s="4" t="s">
        <v>8</v>
      </c>
      <c r="E776" s="4" t="s">
        <v>168</v>
      </c>
      <c r="F776" s="5" t="str">
        <f t="shared" si="120"/>
        <v>S</v>
      </c>
      <c r="G776" s="6">
        <v>0.79583333333333339</v>
      </c>
      <c r="H776" s="6">
        <v>0.87430555555555556</v>
      </c>
      <c r="I776" s="85">
        <f t="shared" si="121"/>
        <v>112.99999999999991</v>
      </c>
      <c r="J776" s="86">
        <f>I776*Segmentos!$D$7*(AH776%)*IF(ISNUMBER(AI776),AI776%,0)</f>
        <v>1554473.1999999988</v>
      </c>
      <c r="K776" s="86">
        <f>I776*Segmentos!$D$7*(AL776%)*IF(ISNUMBER(AM776),AM776%,0)</f>
        <v>2146999.9999999981</v>
      </c>
      <c r="L776" s="4" t="s">
        <v>285</v>
      </c>
      <c r="M776" s="2">
        <v>4.13</v>
      </c>
      <c r="N776" s="2">
        <v>12.2</v>
      </c>
      <c r="O776" s="2">
        <v>33.799999999999997</v>
      </c>
      <c r="P776" s="2">
        <v>79.683199999999999</v>
      </c>
      <c r="Q776" s="2">
        <v>4.6500000000000004</v>
      </c>
      <c r="R776" s="2">
        <v>9.8000000000000007</v>
      </c>
      <c r="S776" s="2">
        <v>47.6</v>
      </c>
      <c r="T776" s="2">
        <v>14.9636</v>
      </c>
      <c r="U776" s="2">
        <v>4.25</v>
      </c>
      <c r="V776" s="2">
        <v>12.3</v>
      </c>
      <c r="W776" s="2">
        <v>34.6</v>
      </c>
      <c r="X776" s="2">
        <v>17.1965</v>
      </c>
      <c r="Y776" s="2">
        <v>4.3099999999999996</v>
      </c>
      <c r="Z776" s="2">
        <v>13.6</v>
      </c>
      <c r="AA776" s="2">
        <v>31.8</v>
      </c>
      <c r="AB776" s="2">
        <v>24.553599999999999</v>
      </c>
      <c r="AC776" s="2">
        <v>3.62</v>
      </c>
      <c r="AD776" s="2">
        <v>12.2</v>
      </c>
      <c r="AE776" s="2">
        <v>29.7</v>
      </c>
      <c r="AF776" s="2">
        <v>22.9694</v>
      </c>
      <c r="AG776" s="20">
        <v>3.43</v>
      </c>
      <c r="AH776" s="20">
        <v>11.9</v>
      </c>
      <c r="AI776" s="20">
        <v>28.9</v>
      </c>
      <c r="AJ776" s="20">
        <v>31.3812</v>
      </c>
      <c r="AK776" s="18">
        <v>4.76</v>
      </c>
      <c r="AL776" s="18">
        <v>12.5</v>
      </c>
      <c r="AM776" s="18">
        <v>38</v>
      </c>
      <c r="AN776" s="18">
        <v>48.301900000000003</v>
      </c>
      <c r="AO776" s="2">
        <v>1.47</v>
      </c>
      <c r="AP776" s="2">
        <v>4.2</v>
      </c>
      <c r="AQ776" s="2">
        <v>35.200000000000003</v>
      </c>
      <c r="AR776" s="2">
        <v>3.1011000000000002</v>
      </c>
      <c r="AS776" s="2">
        <v>3.14</v>
      </c>
      <c r="AT776" s="2">
        <v>10.8</v>
      </c>
      <c r="AU776" s="2">
        <v>29.2</v>
      </c>
      <c r="AV776" s="2">
        <v>13.3344</v>
      </c>
      <c r="AW776" s="2">
        <v>4.1500000000000004</v>
      </c>
      <c r="AX776" s="2">
        <v>11.4</v>
      </c>
      <c r="AY776" s="2">
        <v>36.4</v>
      </c>
      <c r="AZ776" s="2">
        <v>23.038699999999999</v>
      </c>
      <c r="BA776" s="2">
        <v>5.44</v>
      </c>
      <c r="BB776" s="2">
        <v>15.9</v>
      </c>
      <c r="BC776" s="2">
        <v>34.1</v>
      </c>
      <c r="BD776" s="2">
        <v>40.209000000000003</v>
      </c>
      <c r="BE776" s="4" t="str">
        <f t="shared" si="122"/>
        <v>ABURRIDO</v>
      </c>
      <c r="BF776" s="4">
        <f t="shared" si="123"/>
        <v>3.8805999999999998</v>
      </c>
      <c r="BG776">
        <f t="shared" si="124"/>
        <v>1.47</v>
      </c>
      <c r="BH776">
        <f t="shared" si="125"/>
        <v>3.14</v>
      </c>
      <c r="BI776">
        <f t="shared" si="126"/>
        <v>5.44</v>
      </c>
      <c r="BJ776">
        <f t="shared" si="127"/>
        <v>4.76</v>
      </c>
      <c r="BK776">
        <f t="shared" si="128"/>
        <v>3.43</v>
      </c>
      <c r="BL776">
        <f t="shared" si="129"/>
        <v>46596.679999999957</v>
      </c>
    </row>
    <row r="777" spans="1:64" x14ac:dyDescent="0.2">
      <c r="A777" s="1">
        <v>775</v>
      </c>
      <c r="B777" s="7" t="s">
        <v>91</v>
      </c>
      <c r="C777" s="3">
        <v>39949</v>
      </c>
      <c r="D777" s="4" t="s">
        <v>628</v>
      </c>
      <c r="E777" s="4" t="s">
        <v>168</v>
      </c>
      <c r="F777" s="5" t="str">
        <f t="shared" si="120"/>
        <v>S</v>
      </c>
      <c r="G777" s="6">
        <v>0.91666666666666663</v>
      </c>
      <c r="H777" s="6">
        <v>2.7777777777777779E-3</v>
      </c>
      <c r="I777" s="85">
        <f t="shared" si="121"/>
        <v>124.00000000000007</v>
      </c>
      <c r="J777" s="86">
        <f>I777*Segmentos!$D$7*(AH777%)*IF(ISNUMBER(AI777),AI777%,0)</f>
        <v>1310878.4000000006</v>
      </c>
      <c r="K777" s="86">
        <f>I777*Segmentos!$D$7*(AL777%)*IF(ISNUMBER(AM777),AM777%,0)</f>
        <v>854112.00000000047</v>
      </c>
      <c r="L777" s="4" t="s">
        <v>288</v>
      </c>
      <c r="M777" s="2">
        <v>2.15</v>
      </c>
      <c r="N777" s="2">
        <v>9.5</v>
      </c>
      <c r="O777" s="2">
        <v>22.8</v>
      </c>
      <c r="P777" s="2">
        <v>82.994500000000002</v>
      </c>
      <c r="Q777" s="2">
        <v>0.66</v>
      </c>
      <c r="R777" s="2">
        <v>2.2999999999999998</v>
      </c>
      <c r="S777" s="2">
        <v>28.3</v>
      </c>
      <c r="T777" s="2">
        <v>4.2245999999999997</v>
      </c>
      <c r="U777" s="2">
        <v>1.35</v>
      </c>
      <c r="V777" s="2">
        <v>7.9</v>
      </c>
      <c r="W777" s="2">
        <v>17</v>
      </c>
      <c r="X777" s="2">
        <v>10.882300000000001</v>
      </c>
      <c r="Y777" s="2">
        <v>3.13</v>
      </c>
      <c r="Z777" s="2">
        <v>13.3</v>
      </c>
      <c r="AA777" s="2">
        <v>23.6</v>
      </c>
      <c r="AB777" s="2">
        <v>35.5715</v>
      </c>
      <c r="AC777" s="2">
        <v>2.5499999999999998</v>
      </c>
      <c r="AD777" s="2">
        <v>10.7</v>
      </c>
      <c r="AE777" s="2">
        <v>24</v>
      </c>
      <c r="AF777" s="2">
        <v>32.316099999999999</v>
      </c>
      <c r="AG777" s="20">
        <v>2.63</v>
      </c>
      <c r="AH777" s="20">
        <v>10.7</v>
      </c>
      <c r="AI777" s="20">
        <v>24.7</v>
      </c>
      <c r="AJ777" s="20">
        <v>48.107100000000003</v>
      </c>
      <c r="AK777" s="18">
        <v>1.72</v>
      </c>
      <c r="AL777" s="18">
        <v>8.4</v>
      </c>
      <c r="AM777" s="18">
        <v>20.5</v>
      </c>
      <c r="AN777" s="18">
        <v>34.8874</v>
      </c>
      <c r="AO777" s="2">
        <v>0.75</v>
      </c>
      <c r="AP777" s="2">
        <v>4.7</v>
      </c>
      <c r="AQ777" s="2">
        <v>16</v>
      </c>
      <c r="AR777" s="2">
        <v>3.1461000000000001</v>
      </c>
      <c r="AS777" s="2">
        <v>2.19</v>
      </c>
      <c r="AT777" s="2">
        <v>9.4</v>
      </c>
      <c r="AU777" s="2">
        <v>23.4</v>
      </c>
      <c r="AV777" s="2">
        <v>18.5931</v>
      </c>
      <c r="AW777" s="2">
        <v>2.38</v>
      </c>
      <c r="AX777" s="2">
        <v>10.7</v>
      </c>
      <c r="AY777" s="2">
        <v>22.3</v>
      </c>
      <c r="AZ777" s="2">
        <v>26.374400000000001</v>
      </c>
      <c r="BA777" s="2">
        <v>2.36</v>
      </c>
      <c r="BB777" s="2">
        <v>10</v>
      </c>
      <c r="BC777" s="2">
        <v>23.7</v>
      </c>
      <c r="BD777" s="2">
        <v>34.880899999999997</v>
      </c>
      <c r="BE777" s="4" t="str">
        <f t="shared" si="122"/>
        <v>ABURRIDO</v>
      </c>
      <c r="BF777" s="4">
        <f t="shared" si="123"/>
        <v>2.0817999999999999</v>
      </c>
      <c r="BG777">
        <f t="shared" si="124"/>
        <v>0.75</v>
      </c>
      <c r="BH777">
        <f t="shared" si="125"/>
        <v>2.19</v>
      </c>
      <c r="BI777">
        <f t="shared" si="126"/>
        <v>2.38</v>
      </c>
      <c r="BJ777">
        <f t="shared" si="127"/>
        <v>1.72</v>
      </c>
      <c r="BK777">
        <f t="shared" si="128"/>
        <v>2.63</v>
      </c>
      <c r="BL777">
        <f t="shared" si="129"/>
        <v>26858.400000000016</v>
      </c>
    </row>
    <row r="778" spans="1:64" x14ac:dyDescent="0.2">
      <c r="A778" s="1">
        <v>776</v>
      </c>
      <c r="B778" s="7" t="s">
        <v>84</v>
      </c>
      <c r="C778" s="3">
        <v>39949</v>
      </c>
      <c r="D778" s="4" t="s">
        <v>626</v>
      </c>
      <c r="E778" s="4" t="s">
        <v>168</v>
      </c>
      <c r="F778" s="5" t="str">
        <f t="shared" si="120"/>
        <v>S</v>
      </c>
      <c r="G778" s="6">
        <v>0.91736111111111107</v>
      </c>
      <c r="H778" s="6">
        <v>1.3888888888888889E-3</v>
      </c>
      <c r="I778" s="85">
        <f t="shared" si="121"/>
        <v>121.00000000000006</v>
      </c>
      <c r="J778" s="86">
        <f>I778*Segmentos!$D$7*(AH778%)*IF(ISNUMBER(AI778),AI778%,0)</f>
        <v>1585293.6000000008</v>
      </c>
      <c r="K778" s="86">
        <f>I778*Segmentos!$D$7*(AL778%)*IF(ISNUMBER(AM778),AM778%,0)</f>
        <v>3165118.0000000014</v>
      </c>
      <c r="L778" s="4" t="s">
        <v>284</v>
      </c>
      <c r="M778" s="2">
        <v>4.9800000000000004</v>
      </c>
      <c r="N778" s="2">
        <v>18.3</v>
      </c>
      <c r="O778" s="2">
        <v>27.2</v>
      </c>
      <c r="P778" s="2">
        <v>85.112700000000004</v>
      </c>
      <c r="Q778" s="2">
        <v>3.02</v>
      </c>
      <c r="R778" s="2">
        <v>11.4</v>
      </c>
      <c r="S778" s="2">
        <v>26.6</v>
      </c>
      <c r="T778" s="2">
        <v>8.6052</v>
      </c>
      <c r="U778" s="2">
        <v>4.9400000000000004</v>
      </c>
      <c r="V778" s="2">
        <v>17.7</v>
      </c>
      <c r="W778" s="2">
        <v>27.9</v>
      </c>
      <c r="X778" s="2">
        <v>17.687000000000001</v>
      </c>
      <c r="Y778" s="2">
        <v>5.44</v>
      </c>
      <c r="Z778" s="2">
        <v>18.3</v>
      </c>
      <c r="AA778" s="2">
        <v>29.7</v>
      </c>
      <c r="AB778" s="2">
        <v>27.439499999999999</v>
      </c>
      <c r="AC778" s="2">
        <v>5.6</v>
      </c>
      <c r="AD778" s="2">
        <v>22.2</v>
      </c>
      <c r="AE778" s="2">
        <v>25.2</v>
      </c>
      <c r="AF778" s="2">
        <v>31.3809</v>
      </c>
      <c r="AG778" s="20">
        <v>3.27</v>
      </c>
      <c r="AH778" s="20">
        <v>15.9</v>
      </c>
      <c r="AI778" s="20">
        <v>20.6</v>
      </c>
      <c r="AJ778" s="20">
        <v>26.493300000000001</v>
      </c>
      <c r="AK778" s="18">
        <v>6.53</v>
      </c>
      <c r="AL778" s="18">
        <v>20.5</v>
      </c>
      <c r="AM778" s="18">
        <v>31.9</v>
      </c>
      <c r="AN778" s="18">
        <v>58.619399999999999</v>
      </c>
      <c r="AO778" s="2">
        <v>2.04</v>
      </c>
      <c r="AP778" s="2">
        <v>11.8</v>
      </c>
      <c r="AQ778" s="2">
        <v>17.2</v>
      </c>
      <c r="AR778" s="2">
        <v>3.8010999999999999</v>
      </c>
      <c r="AS778" s="2">
        <v>3.11</v>
      </c>
      <c r="AT778" s="2">
        <v>14.9</v>
      </c>
      <c r="AU778" s="2">
        <v>20.9</v>
      </c>
      <c r="AV778" s="2">
        <v>11.713800000000001</v>
      </c>
      <c r="AW778" s="2">
        <v>3.44</v>
      </c>
      <c r="AX778" s="2">
        <v>18.7</v>
      </c>
      <c r="AY778" s="2">
        <v>18.399999999999999</v>
      </c>
      <c r="AZ778" s="2">
        <v>16.8935</v>
      </c>
      <c r="BA778" s="2">
        <v>8.06</v>
      </c>
      <c r="BB778" s="2">
        <v>21.8</v>
      </c>
      <c r="BC778" s="2">
        <v>37</v>
      </c>
      <c r="BD778" s="2">
        <v>52.704300000000003</v>
      </c>
      <c r="BE778" s="4" t="str">
        <f t="shared" si="122"/>
        <v>ABURRIDO</v>
      </c>
      <c r="BF778" s="4">
        <f t="shared" si="123"/>
        <v>4.9111999999999991</v>
      </c>
      <c r="BG778">
        <f t="shared" si="124"/>
        <v>2.04</v>
      </c>
      <c r="BH778">
        <f t="shared" si="125"/>
        <v>3.11</v>
      </c>
      <c r="BI778">
        <f t="shared" si="126"/>
        <v>8.06</v>
      </c>
      <c r="BJ778">
        <f t="shared" si="127"/>
        <v>6.53</v>
      </c>
      <c r="BK778">
        <f t="shared" si="128"/>
        <v>3.27</v>
      </c>
      <c r="BL778">
        <f t="shared" si="129"/>
        <v>60228.960000000028</v>
      </c>
    </row>
    <row r="779" spans="1:64" x14ac:dyDescent="0.2">
      <c r="A779" s="1">
        <v>777</v>
      </c>
      <c r="B779" s="7" t="s">
        <v>57</v>
      </c>
      <c r="C779" s="3">
        <v>39949</v>
      </c>
      <c r="D779" s="4" t="s">
        <v>8</v>
      </c>
      <c r="E779" s="4" t="s">
        <v>181</v>
      </c>
      <c r="F779" s="5" t="str">
        <f t="shared" si="120"/>
        <v>S</v>
      </c>
      <c r="G779" s="6">
        <v>0.91527777777777775</v>
      </c>
      <c r="H779" s="6">
        <v>0.91805555555555562</v>
      </c>
      <c r="I779" s="85">
        <f t="shared" si="121"/>
        <v>4.0000000000001457</v>
      </c>
      <c r="J779" s="86">
        <f>I779*Segmentos!$D$7*(AH779%)*IF(ISNUMBER(AI779),AI779%,0)</f>
        <v>34011.200000001234</v>
      </c>
      <c r="K779" s="86">
        <f>I779*Segmentos!$D$7*(AL779%)*IF(ISNUMBER(AM779),AM779%,0)</f>
        <v>43488.000000001586</v>
      </c>
      <c r="L779" s="4"/>
      <c r="M779" s="2">
        <v>2.46</v>
      </c>
      <c r="N779" s="2">
        <v>3.3</v>
      </c>
      <c r="O779" s="2">
        <v>74.599999999999994</v>
      </c>
      <c r="P779" s="2">
        <v>75.146299999999997</v>
      </c>
      <c r="Q779" s="2">
        <v>1.08</v>
      </c>
      <c r="R779" s="2">
        <v>1.4</v>
      </c>
      <c r="S779" s="2">
        <v>75.2</v>
      </c>
      <c r="T779" s="2">
        <v>5.4858000000000002</v>
      </c>
      <c r="U779" s="2">
        <v>2.35</v>
      </c>
      <c r="V779" s="2">
        <v>2.5</v>
      </c>
      <c r="W779" s="2">
        <v>92.4</v>
      </c>
      <c r="X779" s="2">
        <v>15.024699999999999</v>
      </c>
      <c r="Y779" s="2">
        <v>3.03</v>
      </c>
      <c r="Z779" s="2">
        <v>4.0999999999999996</v>
      </c>
      <c r="AA779" s="2">
        <v>74</v>
      </c>
      <c r="AB779" s="2">
        <v>27.31</v>
      </c>
      <c r="AC779" s="2">
        <v>2.73</v>
      </c>
      <c r="AD779" s="2">
        <v>4</v>
      </c>
      <c r="AE779" s="2">
        <v>67.7</v>
      </c>
      <c r="AF779" s="2">
        <v>27.325900000000001</v>
      </c>
      <c r="AG779" s="20">
        <v>2.16</v>
      </c>
      <c r="AH779" s="20">
        <v>2.9</v>
      </c>
      <c r="AI779" s="20">
        <v>73.3</v>
      </c>
      <c r="AJ779" s="20">
        <v>31.3125</v>
      </c>
      <c r="AK779" s="18">
        <v>2.73</v>
      </c>
      <c r="AL779" s="18">
        <v>3.6</v>
      </c>
      <c r="AM779" s="18">
        <v>75.5</v>
      </c>
      <c r="AN779" s="18">
        <v>43.833799999999997</v>
      </c>
      <c r="AO779" s="2">
        <v>0.81</v>
      </c>
      <c r="AP779" s="2">
        <v>1.5</v>
      </c>
      <c r="AQ779" s="2">
        <v>52.9</v>
      </c>
      <c r="AR779" s="2">
        <v>2.7094999999999998</v>
      </c>
      <c r="AS779" s="2">
        <v>1.64</v>
      </c>
      <c r="AT779" s="2">
        <v>3</v>
      </c>
      <c r="AU779" s="2">
        <v>55.1</v>
      </c>
      <c r="AV779" s="2">
        <v>11.003</v>
      </c>
      <c r="AW779" s="2">
        <v>1.91</v>
      </c>
      <c r="AX779" s="2">
        <v>2.6</v>
      </c>
      <c r="AY779" s="2">
        <v>72.400000000000006</v>
      </c>
      <c r="AZ779" s="2">
        <v>16.810400000000001</v>
      </c>
      <c r="BA779" s="2">
        <v>3.82</v>
      </c>
      <c r="BB779" s="2">
        <v>4.5</v>
      </c>
      <c r="BC779" s="2">
        <v>85</v>
      </c>
      <c r="BD779" s="2">
        <v>44.623399999999997</v>
      </c>
      <c r="BE779" s="4" t="str">
        <f t="shared" si="122"/>
        <v>NO APLICA</v>
      </c>
      <c r="BF779" s="4">
        <f t="shared" si="123"/>
        <v>2.3834</v>
      </c>
      <c r="BG779">
        <f t="shared" si="124"/>
        <v>0.81</v>
      </c>
      <c r="BH779">
        <f t="shared" si="125"/>
        <v>1.64</v>
      </c>
      <c r="BI779">
        <f t="shared" si="126"/>
        <v>3.82</v>
      </c>
      <c r="BJ779">
        <f t="shared" si="127"/>
        <v>2.73</v>
      </c>
      <c r="BK779">
        <f t="shared" si="128"/>
        <v>2.16</v>
      </c>
      <c r="BL779">
        <f t="shared" si="129"/>
        <v>984.72000000003584</v>
      </c>
    </row>
    <row r="780" spans="1:64" x14ac:dyDescent="0.2">
      <c r="A780" s="1">
        <v>778</v>
      </c>
      <c r="B780" s="7" t="s">
        <v>74</v>
      </c>
      <c r="C780" s="3">
        <v>39949</v>
      </c>
      <c r="D780" s="4" t="s">
        <v>629</v>
      </c>
      <c r="E780" s="4" t="s">
        <v>170</v>
      </c>
      <c r="F780" s="5" t="str">
        <f t="shared" si="120"/>
        <v>S</v>
      </c>
      <c r="G780" s="6">
        <v>0.88888888888888884</v>
      </c>
      <c r="H780" s="6">
        <v>0.90208333333333324</v>
      </c>
      <c r="I780" s="85">
        <f t="shared" si="121"/>
        <v>18.999999999999932</v>
      </c>
      <c r="J780" s="86">
        <f>I780*Segmentos!$D$7*(AH780%)*IF(ISNUMBER(AI780),AI780%,0)</f>
        <v>0</v>
      </c>
      <c r="K780" s="86">
        <f>I780*Segmentos!$D$7*(AL780%)*IF(ISNUMBER(AM780),AM780%,0)</f>
        <v>13679.999999999951</v>
      </c>
      <c r="L780" s="4"/>
      <c r="M780" s="2">
        <v>0.12</v>
      </c>
      <c r="N780" s="2">
        <v>0.1</v>
      </c>
      <c r="O780" s="2">
        <v>90</v>
      </c>
      <c r="P780" s="2">
        <v>29.934200000000001</v>
      </c>
      <c r="Q780" s="2">
        <v>0</v>
      </c>
      <c r="R780" s="2">
        <v>0</v>
      </c>
      <c r="S780" s="8" t="s">
        <v>577</v>
      </c>
      <c r="T780" s="2">
        <v>0</v>
      </c>
      <c r="U780" s="2">
        <v>0.56000000000000005</v>
      </c>
      <c r="V780" s="2">
        <v>0.6</v>
      </c>
      <c r="W780" s="2">
        <v>100</v>
      </c>
      <c r="X780" s="2">
        <v>29.7484</v>
      </c>
      <c r="Y780" s="2">
        <v>0</v>
      </c>
      <c r="Z780" s="2">
        <v>0</v>
      </c>
      <c r="AA780" s="2">
        <v>5.3</v>
      </c>
      <c r="AB780" s="2">
        <v>0.18579999999999999</v>
      </c>
      <c r="AC780" s="2">
        <v>0</v>
      </c>
      <c r="AD780" s="2">
        <v>0</v>
      </c>
      <c r="AE780" s="8" t="s">
        <v>577</v>
      </c>
      <c r="AF780" s="2">
        <v>0</v>
      </c>
      <c r="AG780" s="20">
        <v>0</v>
      </c>
      <c r="AH780" s="20">
        <v>0</v>
      </c>
      <c r="AI780" s="21" t="s">
        <v>577</v>
      </c>
      <c r="AJ780" s="20">
        <v>0</v>
      </c>
      <c r="AK780" s="18">
        <v>0.22</v>
      </c>
      <c r="AL780" s="18">
        <v>0.2</v>
      </c>
      <c r="AM780" s="18">
        <v>90</v>
      </c>
      <c r="AN780" s="18">
        <v>29.934200000000001</v>
      </c>
      <c r="AO780" s="2">
        <v>0.01</v>
      </c>
      <c r="AP780" s="2">
        <v>0.1</v>
      </c>
      <c r="AQ780" s="2">
        <v>5.3</v>
      </c>
      <c r="AR780" s="2">
        <v>0.18579999999999999</v>
      </c>
      <c r="AS780" s="2">
        <v>0</v>
      </c>
      <c r="AT780" s="2">
        <v>0</v>
      </c>
      <c r="AU780" s="8" t="s">
        <v>577</v>
      </c>
      <c r="AV780" s="2">
        <v>0</v>
      </c>
      <c r="AW780" s="2">
        <v>0</v>
      </c>
      <c r="AX780" s="2">
        <v>0</v>
      </c>
      <c r="AY780" s="8" t="s">
        <v>577</v>
      </c>
      <c r="AZ780" s="2">
        <v>0</v>
      </c>
      <c r="BA780" s="2">
        <v>0.31</v>
      </c>
      <c r="BB780" s="2">
        <v>0.3</v>
      </c>
      <c r="BC780" s="2">
        <v>100</v>
      </c>
      <c r="BD780" s="2">
        <v>29.7484</v>
      </c>
      <c r="BE780" s="4" t="str">
        <f t="shared" si="122"/>
        <v>NO APLICA</v>
      </c>
      <c r="BF780" s="4">
        <f t="shared" si="123"/>
        <v>0.12039999999999999</v>
      </c>
      <c r="BG780">
        <f t="shared" si="124"/>
        <v>0.01</v>
      </c>
      <c r="BH780">
        <f t="shared" si="125"/>
        <v>0</v>
      </c>
      <c r="BI780">
        <f t="shared" si="126"/>
        <v>0.31</v>
      </c>
      <c r="BJ780">
        <f t="shared" si="127"/>
        <v>0.22</v>
      </c>
      <c r="BK780">
        <f t="shared" si="128"/>
        <v>0</v>
      </c>
      <c r="BL780">
        <f t="shared" si="129"/>
        <v>170.9999999999994</v>
      </c>
    </row>
    <row r="781" spans="1:64" x14ac:dyDescent="0.2">
      <c r="A781" s="1">
        <v>779</v>
      </c>
      <c r="B781" s="7" t="s">
        <v>11</v>
      </c>
      <c r="C781" s="3">
        <v>39949</v>
      </c>
      <c r="D781" s="4" t="s">
        <v>627</v>
      </c>
      <c r="E781" s="4" t="s">
        <v>166</v>
      </c>
      <c r="F781" s="5" t="str">
        <f t="shared" si="120"/>
        <v>S</v>
      </c>
      <c r="G781" s="6">
        <v>0.91527777777777775</v>
      </c>
      <c r="H781" s="6">
        <v>0.91736111111111107</v>
      </c>
      <c r="I781" s="85">
        <f t="shared" si="121"/>
        <v>2.9999999999999893</v>
      </c>
      <c r="J781" s="86">
        <f>I781*Segmentos!$D$7*(AH781%)*IF(ISNUMBER(AI781),AI781%,0)</f>
        <v>53071.199999999822</v>
      </c>
      <c r="K781" s="86">
        <f>I781*Segmentos!$D$7*(AL781%)*IF(ISNUMBER(AM781),AM781%,0)</f>
        <v>67616.399999999761</v>
      </c>
      <c r="L781" s="4"/>
      <c r="M781" s="2">
        <v>5.07</v>
      </c>
      <c r="N781" s="2">
        <v>6.1</v>
      </c>
      <c r="O781" s="2">
        <v>83.1</v>
      </c>
      <c r="P781" s="2">
        <v>86.009799999999998</v>
      </c>
      <c r="Q781" s="2">
        <v>2.67</v>
      </c>
      <c r="R781" s="2">
        <v>3.5</v>
      </c>
      <c r="S781" s="2">
        <v>76.2</v>
      </c>
      <c r="T781" s="2">
        <v>7.5583</v>
      </c>
      <c r="U781" s="2">
        <v>2.44</v>
      </c>
      <c r="V781" s="2">
        <v>4.8</v>
      </c>
      <c r="W781" s="2">
        <v>50.9</v>
      </c>
      <c r="X781" s="2">
        <v>8.6769999999999996</v>
      </c>
      <c r="Y781" s="2">
        <v>4.3600000000000003</v>
      </c>
      <c r="Z781" s="2">
        <v>4.5999999999999996</v>
      </c>
      <c r="AA781" s="2">
        <v>94.8</v>
      </c>
      <c r="AB781" s="2">
        <v>21.804400000000001</v>
      </c>
      <c r="AC781" s="2">
        <v>8.6199999999999992</v>
      </c>
      <c r="AD781" s="2">
        <v>9.6</v>
      </c>
      <c r="AE781" s="2">
        <v>89.7</v>
      </c>
      <c r="AF781" s="2">
        <v>47.970100000000002</v>
      </c>
      <c r="AG781" s="20">
        <v>4.4400000000000004</v>
      </c>
      <c r="AH781" s="20">
        <v>5.4</v>
      </c>
      <c r="AI781" s="20">
        <v>81.900000000000006</v>
      </c>
      <c r="AJ781" s="20">
        <v>35.708599999999997</v>
      </c>
      <c r="AK781" s="18">
        <v>5.65</v>
      </c>
      <c r="AL781" s="18">
        <v>6.7</v>
      </c>
      <c r="AM781" s="18">
        <v>84.1</v>
      </c>
      <c r="AN781" s="18">
        <v>50.301200000000001</v>
      </c>
      <c r="AO781" s="2">
        <v>3.42</v>
      </c>
      <c r="AP781" s="2">
        <v>3.8</v>
      </c>
      <c r="AQ781" s="2">
        <v>90.4</v>
      </c>
      <c r="AR781" s="2">
        <v>6.3407999999999998</v>
      </c>
      <c r="AS781" s="2">
        <v>2.92</v>
      </c>
      <c r="AT781" s="2">
        <v>3.7</v>
      </c>
      <c r="AU781" s="2">
        <v>79.400000000000006</v>
      </c>
      <c r="AV781" s="2">
        <v>10.9207</v>
      </c>
      <c r="AW781" s="2">
        <v>6.5</v>
      </c>
      <c r="AX781" s="2">
        <v>7.6</v>
      </c>
      <c r="AY781" s="2">
        <v>85.7</v>
      </c>
      <c r="AZ781" s="2">
        <v>31.690100000000001</v>
      </c>
      <c r="BA781" s="2">
        <v>5.71</v>
      </c>
      <c r="BB781" s="2">
        <v>7</v>
      </c>
      <c r="BC781" s="2">
        <v>81.099999999999994</v>
      </c>
      <c r="BD781" s="2">
        <v>37.058100000000003</v>
      </c>
      <c r="BE781" s="4" t="str">
        <f t="shared" si="122"/>
        <v>NO APLICA</v>
      </c>
      <c r="BF781" s="4">
        <f t="shared" si="123"/>
        <v>4.4931999999999999</v>
      </c>
      <c r="BG781">
        <f t="shared" si="124"/>
        <v>3.42</v>
      </c>
      <c r="BH781">
        <f t="shared" si="125"/>
        <v>2.92</v>
      </c>
      <c r="BI781">
        <f t="shared" si="126"/>
        <v>6.5</v>
      </c>
      <c r="BJ781">
        <f t="shared" si="127"/>
        <v>5.65</v>
      </c>
      <c r="BK781">
        <f t="shared" si="128"/>
        <v>4.4400000000000004</v>
      </c>
      <c r="BL781">
        <f t="shared" si="129"/>
        <v>1520.7299999999943</v>
      </c>
    </row>
    <row r="782" spans="1:64" x14ac:dyDescent="0.2">
      <c r="A782" s="1">
        <v>780</v>
      </c>
      <c r="B782" s="7" t="s">
        <v>11</v>
      </c>
      <c r="C782" s="3">
        <v>39949</v>
      </c>
      <c r="D782" s="4" t="s">
        <v>8</v>
      </c>
      <c r="E782" s="4" t="s">
        <v>166</v>
      </c>
      <c r="F782" s="5" t="str">
        <f t="shared" si="120"/>
        <v>S</v>
      </c>
      <c r="G782" s="6">
        <v>0.90902777777777777</v>
      </c>
      <c r="H782" s="6">
        <v>0.91041666666666676</v>
      </c>
      <c r="I782" s="85">
        <f t="shared" si="121"/>
        <v>2.0000000000001528</v>
      </c>
      <c r="J782" s="86">
        <f>I782*Segmentos!$D$7*(AH782%)*IF(ISNUMBER(AI782),AI782%,0)</f>
        <v>24833.600000001898</v>
      </c>
      <c r="K782" s="86">
        <f>I782*Segmentos!$D$7*(AL782%)*IF(ISNUMBER(AM782),AM782%,0)</f>
        <v>29796.000000002274</v>
      </c>
      <c r="L782" s="4"/>
      <c r="M782" s="2">
        <v>3.43</v>
      </c>
      <c r="N782" s="2">
        <v>3.7</v>
      </c>
      <c r="O782" s="2">
        <v>93.6</v>
      </c>
      <c r="P782" s="2">
        <v>75.159800000000004</v>
      </c>
      <c r="Q782" s="2">
        <v>1.29</v>
      </c>
      <c r="R782" s="2">
        <v>1.5</v>
      </c>
      <c r="S782" s="2">
        <v>85.1</v>
      </c>
      <c r="T782" s="2">
        <v>4.7</v>
      </c>
      <c r="U782" s="2">
        <v>2.0699999999999998</v>
      </c>
      <c r="V782" s="2">
        <v>2.1</v>
      </c>
      <c r="W782" s="2">
        <v>97.4</v>
      </c>
      <c r="X782" s="2">
        <v>9.5192999999999994</v>
      </c>
      <c r="Y782" s="2">
        <v>3.94</v>
      </c>
      <c r="Z782" s="2">
        <v>4.2</v>
      </c>
      <c r="AA782" s="2">
        <v>93.8</v>
      </c>
      <c r="AB782" s="2">
        <v>25.48</v>
      </c>
      <c r="AC782" s="2">
        <v>4.93</v>
      </c>
      <c r="AD782" s="2">
        <v>5.3</v>
      </c>
      <c r="AE782" s="2">
        <v>93.8</v>
      </c>
      <c r="AF782" s="2">
        <v>35.460599999999999</v>
      </c>
      <c r="AG782" s="20">
        <v>3.12</v>
      </c>
      <c r="AH782" s="20">
        <v>3.4</v>
      </c>
      <c r="AI782" s="20">
        <v>91.3</v>
      </c>
      <c r="AJ782" s="20">
        <v>32.472700000000003</v>
      </c>
      <c r="AK782" s="18">
        <v>3.71</v>
      </c>
      <c r="AL782" s="18">
        <v>3.9</v>
      </c>
      <c r="AM782" s="18">
        <v>95.5</v>
      </c>
      <c r="AN782" s="18">
        <v>42.687100000000001</v>
      </c>
      <c r="AO782" s="2">
        <v>1.81</v>
      </c>
      <c r="AP782" s="2">
        <v>2.1</v>
      </c>
      <c r="AQ782" s="2">
        <v>84.6</v>
      </c>
      <c r="AR782" s="2">
        <v>4.3432000000000004</v>
      </c>
      <c r="AS782" s="2">
        <v>1.98</v>
      </c>
      <c r="AT782" s="2">
        <v>2.2999999999999998</v>
      </c>
      <c r="AU782" s="2">
        <v>84.5</v>
      </c>
      <c r="AV782" s="2">
        <v>9.5548000000000002</v>
      </c>
      <c r="AW782" s="2">
        <v>3.12</v>
      </c>
      <c r="AX782" s="2">
        <v>3.5</v>
      </c>
      <c r="AY782" s="2">
        <v>88.5</v>
      </c>
      <c r="AZ782" s="2">
        <v>19.6859</v>
      </c>
      <c r="BA782" s="2">
        <v>4.95</v>
      </c>
      <c r="BB782" s="2">
        <v>5</v>
      </c>
      <c r="BC782" s="2">
        <v>100</v>
      </c>
      <c r="BD782" s="2">
        <v>41.575899999999997</v>
      </c>
      <c r="BE782" s="4" t="str">
        <f t="shared" si="122"/>
        <v>NO APLICA</v>
      </c>
      <c r="BF782" s="4">
        <f t="shared" si="123"/>
        <v>3.1528000000000005</v>
      </c>
      <c r="BG782">
        <f t="shared" si="124"/>
        <v>1.81</v>
      </c>
      <c r="BH782">
        <f t="shared" si="125"/>
        <v>1.98</v>
      </c>
      <c r="BI782">
        <f t="shared" si="126"/>
        <v>4.95</v>
      </c>
      <c r="BJ782">
        <f t="shared" si="127"/>
        <v>3.71</v>
      </c>
      <c r="BK782">
        <f t="shared" si="128"/>
        <v>3.12</v>
      </c>
      <c r="BL782">
        <f t="shared" si="129"/>
        <v>692.64000000005285</v>
      </c>
    </row>
    <row r="783" spans="1:64" x14ac:dyDescent="0.2">
      <c r="A783" s="1">
        <v>781</v>
      </c>
      <c r="B783" s="7" t="s">
        <v>6</v>
      </c>
      <c r="C783" s="3">
        <v>39949</v>
      </c>
      <c r="D783" s="4" t="s">
        <v>3</v>
      </c>
      <c r="E783" s="4" t="s">
        <v>166</v>
      </c>
      <c r="F783" s="5" t="str">
        <f t="shared" si="120"/>
        <v>S</v>
      </c>
      <c r="G783" s="6">
        <v>0.90902777777777777</v>
      </c>
      <c r="H783" s="6">
        <v>0.91041666666666676</v>
      </c>
      <c r="I783" s="85">
        <f t="shared" si="121"/>
        <v>2.0000000000001528</v>
      </c>
      <c r="J783" s="86">
        <f>I783*Segmentos!$D$7*(AH783%)*IF(ISNUMBER(AI783),AI783%,0)</f>
        <v>63336.000000004839</v>
      </c>
      <c r="K783" s="86">
        <f>I783*Segmentos!$D$7*(AL783%)*IF(ISNUMBER(AM783),AM783%,0)</f>
        <v>41040.000000003136</v>
      </c>
      <c r="L783" s="4"/>
      <c r="M783" s="2">
        <v>6.42</v>
      </c>
      <c r="N783" s="2">
        <v>6.9</v>
      </c>
      <c r="O783" s="2">
        <v>92.6</v>
      </c>
      <c r="P783" s="2">
        <v>94.123400000000004</v>
      </c>
      <c r="Q783" s="2">
        <v>1.42</v>
      </c>
      <c r="R783" s="2">
        <v>1.8</v>
      </c>
      <c r="S783" s="2">
        <v>80.099999999999994</v>
      </c>
      <c r="T783" s="2">
        <v>3.4830999999999999</v>
      </c>
      <c r="U783" s="2">
        <v>4.5599999999999996</v>
      </c>
      <c r="V783" s="2">
        <v>5.0999999999999996</v>
      </c>
      <c r="W783" s="2">
        <v>88.9</v>
      </c>
      <c r="X783" s="2">
        <v>14.0314</v>
      </c>
      <c r="Y783" s="2">
        <v>7.52</v>
      </c>
      <c r="Z783" s="2">
        <v>8</v>
      </c>
      <c r="AA783" s="2">
        <v>93.6</v>
      </c>
      <c r="AB783" s="2">
        <v>32.5672</v>
      </c>
      <c r="AC783" s="2">
        <v>9.14</v>
      </c>
      <c r="AD783" s="2">
        <v>9.6999999999999993</v>
      </c>
      <c r="AE783" s="2">
        <v>94.3</v>
      </c>
      <c r="AF783" s="2">
        <v>44.041699999999999</v>
      </c>
      <c r="AG783" s="20">
        <v>7.89</v>
      </c>
      <c r="AH783" s="20">
        <v>8.6999999999999993</v>
      </c>
      <c r="AI783" s="20">
        <v>91</v>
      </c>
      <c r="AJ783" s="20">
        <v>54.909599999999998</v>
      </c>
      <c r="AK783" s="18">
        <v>5.09</v>
      </c>
      <c r="AL783" s="18">
        <v>5.4</v>
      </c>
      <c r="AM783" s="18">
        <v>95</v>
      </c>
      <c r="AN783" s="18">
        <v>39.213799999999999</v>
      </c>
      <c r="AO783" s="2">
        <v>4.45</v>
      </c>
      <c r="AP783" s="2">
        <v>5.3</v>
      </c>
      <c r="AQ783" s="2">
        <v>84.4</v>
      </c>
      <c r="AR783" s="2">
        <v>7.133</v>
      </c>
      <c r="AS783" s="2">
        <v>4.91</v>
      </c>
      <c r="AT783" s="2">
        <v>5.6</v>
      </c>
      <c r="AU783" s="2">
        <v>88.3</v>
      </c>
      <c r="AV783" s="2">
        <v>15.8736</v>
      </c>
      <c r="AW783" s="2">
        <v>5.79</v>
      </c>
      <c r="AX783" s="2">
        <v>6.3</v>
      </c>
      <c r="AY783" s="2">
        <v>91.5</v>
      </c>
      <c r="AZ783" s="2">
        <v>24.422499999999999</v>
      </c>
      <c r="BA783" s="2">
        <v>8.31</v>
      </c>
      <c r="BB783" s="2">
        <v>8.6</v>
      </c>
      <c r="BC783" s="2">
        <v>96.2</v>
      </c>
      <c r="BD783" s="2">
        <v>46.694299999999998</v>
      </c>
      <c r="BE783" s="4" t="str">
        <f t="shared" si="122"/>
        <v>NO APLICA</v>
      </c>
      <c r="BF783" s="4">
        <f t="shared" si="123"/>
        <v>6.1439999999999992</v>
      </c>
      <c r="BG783">
        <f t="shared" si="124"/>
        <v>4.45</v>
      </c>
      <c r="BH783">
        <f t="shared" si="125"/>
        <v>4.91</v>
      </c>
      <c r="BI783">
        <f t="shared" si="126"/>
        <v>8.31</v>
      </c>
      <c r="BJ783">
        <f t="shared" si="127"/>
        <v>5.09</v>
      </c>
      <c r="BK783">
        <f t="shared" si="128"/>
        <v>7.89</v>
      </c>
      <c r="BL783">
        <f t="shared" si="129"/>
        <v>1277.8800000000974</v>
      </c>
    </row>
    <row r="784" spans="1:64" x14ac:dyDescent="0.2">
      <c r="A784" s="1">
        <v>782</v>
      </c>
      <c r="B784" s="7" t="s">
        <v>31</v>
      </c>
      <c r="C784" s="3">
        <v>39949</v>
      </c>
      <c r="D784" s="4" t="s">
        <v>628</v>
      </c>
      <c r="E784" s="4" t="s">
        <v>166</v>
      </c>
      <c r="F784" s="5" t="str">
        <f t="shared" si="120"/>
        <v>S</v>
      </c>
      <c r="G784" s="6">
        <v>0.91319444444444453</v>
      </c>
      <c r="H784" s="6">
        <v>0.91666666666666663</v>
      </c>
      <c r="I784" s="85">
        <f t="shared" si="121"/>
        <v>4.9999999999998224</v>
      </c>
      <c r="J784" s="86">
        <f>I784*Segmentos!$D$7*(AH784%)*IF(ISNUMBER(AI784),AI784%,0)</f>
        <v>45887.999999998377</v>
      </c>
      <c r="K784" s="86">
        <f>I784*Segmentos!$D$7*(AL784%)*IF(ISNUMBER(AM784),AM784%,0)</f>
        <v>40871.999999998552</v>
      </c>
      <c r="L784" s="4"/>
      <c r="M784" s="2">
        <v>2.14</v>
      </c>
      <c r="N784" s="2">
        <v>2.9</v>
      </c>
      <c r="O784" s="2">
        <v>74.900000000000006</v>
      </c>
      <c r="P784" s="2">
        <v>74.014499999999998</v>
      </c>
      <c r="Q784" s="2">
        <v>1.27</v>
      </c>
      <c r="R784" s="2">
        <v>2.1</v>
      </c>
      <c r="S784" s="2">
        <v>61.5</v>
      </c>
      <c r="T784" s="2">
        <v>7.2962999999999996</v>
      </c>
      <c r="U784" s="2">
        <v>2.89</v>
      </c>
      <c r="V784" s="2">
        <v>3.9</v>
      </c>
      <c r="W784" s="2">
        <v>74.400000000000006</v>
      </c>
      <c r="X784" s="2">
        <v>20.934000000000001</v>
      </c>
      <c r="Y784" s="2">
        <v>1.83</v>
      </c>
      <c r="Z784" s="2">
        <v>3.1</v>
      </c>
      <c r="AA784" s="2">
        <v>58.9</v>
      </c>
      <c r="AB784" s="2">
        <v>18.614100000000001</v>
      </c>
      <c r="AC784" s="2">
        <v>2.4</v>
      </c>
      <c r="AD784" s="2">
        <v>2.4</v>
      </c>
      <c r="AE784" s="2">
        <v>100</v>
      </c>
      <c r="AF784" s="2">
        <v>27.170200000000001</v>
      </c>
      <c r="AG784" s="20">
        <v>2.2999999999999998</v>
      </c>
      <c r="AH784" s="20">
        <v>3.2</v>
      </c>
      <c r="AI784" s="20">
        <v>71.7</v>
      </c>
      <c r="AJ784" s="20">
        <v>37.637799999999999</v>
      </c>
      <c r="AK784" s="18">
        <v>2.0099999999999998</v>
      </c>
      <c r="AL784" s="18">
        <v>2.6</v>
      </c>
      <c r="AM784" s="18">
        <v>78.599999999999994</v>
      </c>
      <c r="AN784" s="18">
        <v>36.3767</v>
      </c>
      <c r="AO784" s="2">
        <v>0.47</v>
      </c>
      <c r="AP784" s="2">
        <v>0.5</v>
      </c>
      <c r="AQ784" s="2">
        <v>100</v>
      </c>
      <c r="AR784" s="2">
        <v>1.7554000000000001</v>
      </c>
      <c r="AS784" s="2">
        <v>2.21</v>
      </c>
      <c r="AT784" s="2">
        <v>3.4</v>
      </c>
      <c r="AU784" s="2">
        <v>65.099999999999994</v>
      </c>
      <c r="AV784" s="2">
        <v>16.826000000000001</v>
      </c>
      <c r="AW784" s="2">
        <v>1.57</v>
      </c>
      <c r="AX784" s="2">
        <v>2.2999999999999998</v>
      </c>
      <c r="AY784" s="2">
        <v>69.400000000000006</v>
      </c>
      <c r="AZ784" s="2">
        <v>15.555899999999999</v>
      </c>
      <c r="BA784" s="2">
        <v>3.02</v>
      </c>
      <c r="BB784" s="2">
        <v>3.7</v>
      </c>
      <c r="BC784" s="2">
        <v>81.8</v>
      </c>
      <c r="BD784" s="2">
        <v>39.877099999999999</v>
      </c>
      <c r="BE784" s="4" t="str">
        <f t="shared" si="122"/>
        <v>NO APLICA</v>
      </c>
      <c r="BF784" s="4">
        <f t="shared" si="123"/>
        <v>2.2622</v>
      </c>
      <c r="BG784">
        <f t="shared" si="124"/>
        <v>0.47</v>
      </c>
      <c r="BH784">
        <f t="shared" si="125"/>
        <v>2.21</v>
      </c>
      <c r="BI784">
        <f t="shared" si="126"/>
        <v>3.02</v>
      </c>
      <c r="BJ784">
        <f t="shared" si="127"/>
        <v>2.0099999999999998</v>
      </c>
      <c r="BK784">
        <f t="shared" si="128"/>
        <v>2.2999999999999998</v>
      </c>
      <c r="BL784">
        <f t="shared" si="129"/>
        <v>1086.0499999999615</v>
      </c>
    </row>
    <row r="785" spans="1:64" x14ac:dyDescent="0.2">
      <c r="A785" s="1">
        <v>783</v>
      </c>
      <c r="B785" s="7" t="s">
        <v>62</v>
      </c>
      <c r="C785" s="3">
        <v>39949</v>
      </c>
      <c r="D785" s="4" t="s">
        <v>629</v>
      </c>
      <c r="E785" s="4" t="s">
        <v>166</v>
      </c>
      <c r="F785" s="5" t="str">
        <f t="shared" si="120"/>
        <v>S</v>
      </c>
      <c r="G785" s="6">
        <v>0.85416666666666663</v>
      </c>
      <c r="H785" s="6">
        <v>0.87569444444444444</v>
      </c>
      <c r="I785" s="85">
        <f t="shared" si="121"/>
        <v>31.00000000000005</v>
      </c>
      <c r="J785" s="86">
        <f>I785*Segmentos!$D$7*(AH785%)*IF(ISNUMBER(AI785),AI785%,0)</f>
        <v>24242.00000000004</v>
      </c>
      <c r="K785" s="86">
        <f>I785*Segmentos!$D$7*(AL785%)*IF(ISNUMBER(AM785),AM785%,0)</f>
        <v>22022.400000000034</v>
      </c>
      <c r="L785" s="4"/>
      <c r="M785" s="2">
        <v>0.19</v>
      </c>
      <c r="N785" s="2">
        <v>1.2</v>
      </c>
      <c r="O785" s="2">
        <v>15.3</v>
      </c>
      <c r="P785" s="2">
        <v>100</v>
      </c>
      <c r="Q785" s="2">
        <v>0.01</v>
      </c>
      <c r="R785" s="2">
        <v>0.4</v>
      </c>
      <c r="S785" s="2">
        <v>3.2</v>
      </c>
      <c r="T785" s="2">
        <v>1.1879</v>
      </c>
      <c r="U785" s="2">
        <v>0</v>
      </c>
      <c r="V785" s="2">
        <v>0</v>
      </c>
      <c r="W785" s="8" t="s">
        <v>577</v>
      </c>
      <c r="X785" s="2">
        <v>0</v>
      </c>
      <c r="Y785" s="2">
        <v>0.12</v>
      </c>
      <c r="Z785" s="2">
        <v>0.9</v>
      </c>
      <c r="AA785" s="2">
        <v>13.5</v>
      </c>
      <c r="AB785" s="2">
        <v>19.027200000000001</v>
      </c>
      <c r="AC785" s="2">
        <v>0.46</v>
      </c>
      <c r="AD785" s="2">
        <v>2.8</v>
      </c>
      <c r="AE785" s="2">
        <v>16.8</v>
      </c>
      <c r="AF785" s="2">
        <v>79.784899999999993</v>
      </c>
      <c r="AG785" s="20">
        <v>0.2</v>
      </c>
      <c r="AH785" s="20">
        <v>1.7</v>
      </c>
      <c r="AI785" s="20">
        <v>11.5</v>
      </c>
      <c r="AJ785" s="20">
        <v>48.607300000000002</v>
      </c>
      <c r="AK785" s="18">
        <v>0.19</v>
      </c>
      <c r="AL785" s="18">
        <v>0.8</v>
      </c>
      <c r="AM785" s="18">
        <v>22.2</v>
      </c>
      <c r="AN785" s="18">
        <v>51.392699999999998</v>
      </c>
      <c r="AO785" s="2">
        <v>0</v>
      </c>
      <c r="AP785" s="2">
        <v>0.1</v>
      </c>
      <c r="AQ785" s="2">
        <v>3.2</v>
      </c>
      <c r="AR785" s="2">
        <v>0.2165</v>
      </c>
      <c r="AS785" s="2">
        <v>0.21</v>
      </c>
      <c r="AT785" s="2">
        <v>0.4</v>
      </c>
      <c r="AU785" s="2">
        <v>48.9</v>
      </c>
      <c r="AV785" s="2">
        <v>24.399000000000001</v>
      </c>
      <c r="AW785" s="2">
        <v>0.03</v>
      </c>
      <c r="AX785" s="2">
        <v>0.4</v>
      </c>
      <c r="AY785" s="2">
        <v>6.5</v>
      </c>
      <c r="AZ785" s="2">
        <v>4.0472000000000001</v>
      </c>
      <c r="BA785" s="2">
        <v>0.36</v>
      </c>
      <c r="BB785" s="2">
        <v>2.7</v>
      </c>
      <c r="BC785" s="2">
        <v>13.4</v>
      </c>
      <c r="BD785" s="2">
        <v>71.337299999999999</v>
      </c>
      <c r="BE785" s="4" t="str">
        <f t="shared" si="122"/>
        <v>NO APLICA</v>
      </c>
      <c r="BF785" s="4">
        <f t="shared" si="123"/>
        <v>0.23079999999999998</v>
      </c>
      <c r="BG785">
        <f t="shared" si="124"/>
        <v>0</v>
      </c>
      <c r="BH785">
        <f t="shared" si="125"/>
        <v>0.21</v>
      </c>
      <c r="BI785">
        <f t="shared" si="126"/>
        <v>0.36</v>
      </c>
      <c r="BJ785">
        <f t="shared" si="127"/>
        <v>0.19</v>
      </c>
      <c r="BK785">
        <f t="shared" si="128"/>
        <v>0.2</v>
      </c>
      <c r="BL785">
        <f t="shared" si="129"/>
        <v>569.16000000000099</v>
      </c>
    </row>
    <row r="786" spans="1:64" x14ac:dyDescent="0.2">
      <c r="A786" s="1">
        <v>784</v>
      </c>
      <c r="B786" s="7" t="s">
        <v>97</v>
      </c>
      <c r="C786" s="3">
        <v>39949</v>
      </c>
      <c r="D786" s="4" t="s">
        <v>17</v>
      </c>
      <c r="E786" s="4" t="s">
        <v>169</v>
      </c>
      <c r="F786" s="5" t="str">
        <f t="shared" si="120"/>
        <v>S</v>
      </c>
      <c r="G786" s="6">
        <v>0.875</v>
      </c>
      <c r="H786" s="6">
        <v>0.9145833333333333</v>
      </c>
      <c r="I786" s="85">
        <f t="shared" si="121"/>
        <v>56.999999999999957</v>
      </c>
      <c r="J786" s="86">
        <f>I786*Segmentos!$D$7*(AH786%)*IF(ISNUMBER(AI786),AI786%,0)</f>
        <v>97948.799999999916</v>
      </c>
      <c r="K786" s="86">
        <f>I786*Segmentos!$D$7*(AL786%)*IF(ISNUMBER(AM786),AM786%,0)</f>
        <v>64979.999999999942</v>
      </c>
      <c r="L786" s="4" t="s">
        <v>286</v>
      </c>
      <c r="M786" s="2">
        <v>0.35</v>
      </c>
      <c r="N786" s="2">
        <v>1.1000000000000001</v>
      </c>
      <c r="O786" s="2">
        <v>32.4</v>
      </c>
      <c r="P786" s="2">
        <v>98.884600000000006</v>
      </c>
      <c r="Q786" s="2">
        <v>0</v>
      </c>
      <c r="R786" s="2">
        <v>0</v>
      </c>
      <c r="S786" s="8" t="s">
        <v>577</v>
      </c>
      <c r="T786" s="2">
        <v>0</v>
      </c>
      <c r="U786" s="2">
        <v>0.2</v>
      </c>
      <c r="V786" s="2">
        <v>0.6</v>
      </c>
      <c r="W786" s="2">
        <v>32.9</v>
      </c>
      <c r="X786" s="2">
        <v>11.7502</v>
      </c>
      <c r="Y786" s="2">
        <v>0.6</v>
      </c>
      <c r="Z786" s="2">
        <v>2</v>
      </c>
      <c r="AA786" s="2">
        <v>29.9</v>
      </c>
      <c r="AB786" s="2">
        <v>49.855200000000004</v>
      </c>
      <c r="AC786" s="2">
        <v>0.41</v>
      </c>
      <c r="AD786" s="2">
        <v>1.1000000000000001</v>
      </c>
      <c r="AE786" s="2">
        <v>36.5</v>
      </c>
      <c r="AF786" s="2">
        <v>37.279200000000003</v>
      </c>
      <c r="AG786" s="20">
        <v>0.45</v>
      </c>
      <c r="AH786" s="20">
        <v>1.2</v>
      </c>
      <c r="AI786" s="20">
        <v>35.799999999999997</v>
      </c>
      <c r="AJ786" s="20">
        <v>59.005299999999998</v>
      </c>
      <c r="AK786" s="18">
        <v>0.27</v>
      </c>
      <c r="AL786" s="18">
        <v>1</v>
      </c>
      <c r="AM786" s="18">
        <v>28.5</v>
      </c>
      <c r="AN786" s="18">
        <v>39.879300000000001</v>
      </c>
      <c r="AO786" s="2">
        <v>0.45</v>
      </c>
      <c r="AP786" s="2">
        <v>1</v>
      </c>
      <c r="AQ786" s="2">
        <v>45.4</v>
      </c>
      <c r="AR786" s="2">
        <v>13.6775</v>
      </c>
      <c r="AS786" s="2">
        <v>0.1</v>
      </c>
      <c r="AT786" s="2">
        <v>0.7</v>
      </c>
      <c r="AU786" s="2">
        <v>13.5</v>
      </c>
      <c r="AV786" s="2">
        <v>5.8902999999999999</v>
      </c>
      <c r="AW786" s="2">
        <v>0.45</v>
      </c>
      <c r="AX786" s="2">
        <v>1.4</v>
      </c>
      <c r="AY786" s="2">
        <v>33.5</v>
      </c>
      <c r="AZ786" s="2">
        <v>36.369700000000002</v>
      </c>
      <c r="BA786" s="2">
        <v>0.4</v>
      </c>
      <c r="BB786" s="2">
        <v>1.1000000000000001</v>
      </c>
      <c r="BC786" s="2">
        <v>35</v>
      </c>
      <c r="BD786" s="2">
        <v>42.947000000000003</v>
      </c>
      <c r="BE786" s="4" t="str">
        <f t="shared" si="122"/>
        <v>NO APLICA</v>
      </c>
      <c r="BF786" s="4">
        <f t="shared" si="123"/>
        <v>0.28839999999999999</v>
      </c>
      <c r="BG786">
        <f t="shared" si="124"/>
        <v>0.45</v>
      </c>
      <c r="BH786">
        <f t="shared" si="125"/>
        <v>0.1</v>
      </c>
      <c r="BI786">
        <f t="shared" si="126"/>
        <v>0.45</v>
      </c>
      <c r="BJ786">
        <f t="shared" si="127"/>
        <v>0.27</v>
      </c>
      <c r="BK786">
        <f t="shared" si="128"/>
        <v>0.45</v>
      </c>
      <c r="BL786">
        <f t="shared" si="129"/>
        <v>2031.4799999999987</v>
      </c>
    </row>
    <row r="787" spans="1:64" x14ac:dyDescent="0.2">
      <c r="A787" s="1">
        <v>785</v>
      </c>
      <c r="B787" s="7" t="s">
        <v>52</v>
      </c>
      <c r="C787" s="3">
        <v>39949</v>
      </c>
      <c r="D787" s="4" t="s">
        <v>627</v>
      </c>
      <c r="E787" s="4" t="s">
        <v>177</v>
      </c>
      <c r="F787" s="5" t="str">
        <f t="shared" si="120"/>
        <v>S</v>
      </c>
      <c r="G787" s="6">
        <v>0.91736111111111107</v>
      </c>
      <c r="H787" s="6">
        <v>3.4027777777777775E-2</v>
      </c>
      <c r="I787" s="85">
        <f t="shared" si="121"/>
        <v>168.00000000000006</v>
      </c>
      <c r="J787" s="86">
        <f>I787*Segmentos!$D$7*(AH787%)*IF(ISNUMBER(AI787),AI787%,0)</f>
        <v>2566435.2000000016</v>
      </c>
      <c r="K787" s="86">
        <f>I787*Segmentos!$D$7*(AL787%)*IF(ISNUMBER(AM787),AM787%,0)</f>
        <v>3491644.8000000021</v>
      </c>
      <c r="L787" s="4"/>
      <c r="M787" s="2">
        <v>4.54</v>
      </c>
      <c r="N787" s="2">
        <v>21.7</v>
      </c>
      <c r="O787" s="2">
        <v>20.9</v>
      </c>
      <c r="P787" s="2">
        <v>82.632199999999997</v>
      </c>
      <c r="Q787" s="2">
        <v>1.83</v>
      </c>
      <c r="R787" s="2">
        <v>12.3</v>
      </c>
      <c r="S787" s="2">
        <v>14.8</v>
      </c>
      <c r="T787" s="2">
        <v>5.5545999999999998</v>
      </c>
      <c r="U787" s="2">
        <v>2.81</v>
      </c>
      <c r="V787" s="2">
        <v>17.5</v>
      </c>
      <c r="W787" s="2">
        <v>16</v>
      </c>
      <c r="X787" s="2">
        <v>10.7073</v>
      </c>
      <c r="Y787" s="2">
        <v>3.56</v>
      </c>
      <c r="Z787" s="2">
        <v>21.9</v>
      </c>
      <c r="AA787" s="2">
        <v>16.3</v>
      </c>
      <c r="AB787" s="2">
        <v>19.112100000000002</v>
      </c>
      <c r="AC787" s="2">
        <v>7.92</v>
      </c>
      <c r="AD787" s="2">
        <v>29.1</v>
      </c>
      <c r="AE787" s="2">
        <v>27.2</v>
      </c>
      <c r="AF787" s="2">
        <v>47.258200000000002</v>
      </c>
      <c r="AG787" s="20">
        <v>3.82</v>
      </c>
      <c r="AH787" s="20">
        <v>21.1</v>
      </c>
      <c r="AI787" s="20">
        <v>18.100000000000001</v>
      </c>
      <c r="AJ787" s="20">
        <v>32.982900000000001</v>
      </c>
      <c r="AK787" s="18">
        <v>5.2</v>
      </c>
      <c r="AL787" s="18">
        <v>22.3</v>
      </c>
      <c r="AM787" s="18">
        <v>23.3</v>
      </c>
      <c r="AN787" s="18">
        <v>49.649299999999997</v>
      </c>
      <c r="AO787" s="2">
        <v>3.84</v>
      </c>
      <c r="AP787" s="2">
        <v>18</v>
      </c>
      <c r="AQ787" s="2">
        <v>21.3</v>
      </c>
      <c r="AR787" s="2">
        <v>7.6296999999999997</v>
      </c>
      <c r="AS787" s="2">
        <v>3.31</v>
      </c>
      <c r="AT787" s="2">
        <v>16</v>
      </c>
      <c r="AU787" s="2">
        <v>20.7</v>
      </c>
      <c r="AV787" s="2">
        <v>13.238099999999999</v>
      </c>
      <c r="AW787" s="2">
        <v>4.91</v>
      </c>
      <c r="AX787" s="2">
        <v>25.9</v>
      </c>
      <c r="AY787" s="2">
        <v>19</v>
      </c>
      <c r="AZ787" s="2">
        <v>25.658799999999999</v>
      </c>
      <c r="BA787" s="2">
        <v>5.19</v>
      </c>
      <c r="BB787" s="2">
        <v>23</v>
      </c>
      <c r="BC787" s="2">
        <v>22.5</v>
      </c>
      <c r="BD787" s="2">
        <v>36.105699999999999</v>
      </c>
      <c r="BE787" s="4" t="str">
        <f t="shared" si="122"/>
        <v>ABURRIDO</v>
      </c>
      <c r="BF787" s="4">
        <f t="shared" si="123"/>
        <v>4.1945999999999994</v>
      </c>
      <c r="BG787">
        <f t="shared" si="124"/>
        <v>3.84</v>
      </c>
      <c r="BH787">
        <f t="shared" si="125"/>
        <v>3.31</v>
      </c>
      <c r="BI787">
        <f t="shared" si="126"/>
        <v>5.19</v>
      </c>
      <c r="BJ787">
        <f t="shared" si="127"/>
        <v>5.2</v>
      </c>
      <c r="BK787">
        <f t="shared" si="128"/>
        <v>3.82</v>
      </c>
      <c r="BL787">
        <f t="shared" si="129"/>
        <v>76193.040000000023</v>
      </c>
    </row>
    <row r="788" spans="1:64" x14ac:dyDescent="0.2">
      <c r="A788" s="1">
        <v>786</v>
      </c>
      <c r="B788" s="7" t="s">
        <v>58</v>
      </c>
      <c r="C788" s="3">
        <v>39949</v>
      </c>
      <c r="D788" s="4" t="s">
        <v>8</v>
      </c>
      <c r="E788" s="4" t="s">
        <v>182</v>
      </c>
      <c r="F788" s="5" t="str">
        <f t="shared" si="120"/>
        <v>S</v>
      </c>
      <c r="G788" s="6">
        <v>0.91805555555555562</v>
      </c>
      <c r="H788" s="6">
        <v>2.6388888888888889E-2</v>
      </c>
      <c r="I788" s="85">
        <f t="shared" si="121"/>
        <v>155.99999999999989</v>
      </c>
      <c r="J788" s="86">
        <f>I788*Segmentos!$D$7*(AH788%)*IF(ISNUMBER(AI788),AI788%,0)</f>
        <v>2585855.9999999977</v>
      </c>
      <c r="K788" s="86">
        <f>I788*Segmentos!$D$7*(AL788%)*IF(ISNUMBER(AM788),AM788%,0)</f>
        <v>3369599.9999999981</v>
      </c>
      <c r="L788" s="4"/>
      <c r="M788" s="2">
        <v>4.8</v>
      </c>
      <c r="N788" s="2">
        <v>20.100000000000001</v>
      </c>
      <c r="O788" s="2">
        <v>23.9</v>
      </c>
      <c r="P788" s="2">
        <v>82.645300000000006</v>
      </c>
      <c r="Q788" s="2">
        <v>3.35</v>
      </c>
      <c r="R788" s="2">
        <v>11.6</v>
      </c>
      <c r="S788" s="2">
        <v>29</v>
      </c>
      <c r="T788" s="2">
        <v>9.6280999999999999</v>
      </c>
      <c r="U788" s="2">
        <v>3.98</v>
      </c>
      <c r="V788" s="2">
        <v>18.5</v>
      </c>
      <c r="W788" s="2">
        <v>21.5</v>
      </c>
      <c r="X788" s="2">
        <v>14.3711</v>
      </c>
      <c r="Y788" s="2">
        <v>4.03</v>
      </c>
      <c r="Z788" s="2">
        <v>21.9</v>
      </c>
      <c r="AA788" s="2">
        <v>18.399999999999999</v>
      </c>
      <c r="AB788" s="2">
        <v>20.488600000000002</v>
      </c>
      <c r="AC788" s="2">
        <v>6.75</v>
      </c>
      <c r="AD788" s="2">
        <v>23.9</v>
      </c>
      <c r="AE788" s="2">
        <v>28.2</v>
      </c>
      <c r="AF788" s="2">
        <v>38.157499999999999</v>
      </c>
      <c r="AG788" s="20">
        <v>4.1399999999999997</v>
      </c>
      <c r="AH788" s="20">
        <v>18.5</v>
      </c>
      <c r="AI788" s="20">
        <v>22.4</v>
      </c>
      <c r="AJ788" s="20">
        <v>33.828099999999999</v>
      </c>
      <c r="AK788" s="18">
        <v>5.4</v>
      </c>
      <c r="AL788" s="18">
        <v>21.6</v>
      </c>
      <c r="AM788" s="18">
        <v>25</v>
      </c>
      <c r="AN788" s="18">
        <v>48.8172</v>
      </c>
      <c r="AO788" s="2">
        <v>0.79</v>
      </c>
      <c r="AP788" s="2">
        <v>9.5</v>
      </c>
      <c r="AQ788" s="2">
        <v>8.3000000000000007</v>
      </c>
      <c r="AR788" s="2">
        <v>1.4809000000000001</v>
      </c>
      <c r="AS788" s="2">
        <v>2.81</v>
      </c>
      <c r="AT788" s="2">
        <v>14.1</v>
      </c>
      <c r="AU788" s="2">
        <v>19.899999999999999</v>
      </c>
      <c r="AV788" s="2">
        <v>10.641</v>
      </c>
      <c r="AW788" s="2">
        <v>5.6</v>
      </c>
      <c r="AX788" s="2">
        <v>22.5</v>
      </c>
      <c r="AY788" s="2">
        <v>24.9</v>
      </c>
      <c r="AZ788" s="2">
        <v>27.728100000000001</v>
      </c>
      <c r="BA788" s="2">
        <v>6.49</v>
      </c>
      <c r="BB788" s="2">
        <v>24.8</v>
      </c>
      <c r="BC788" s="2">
        <v>26.1</v>
      </c>
      <c r="BD788" s="2">
        <v>42.795200000000001</v>
      </c>
      <c r="BE788" s="4" t="str">
        <f t="shared" si="122"/>
        <v>ABURRIDO</v>
      </c>
      <c r="BF788" s="4">
        <f t="shared" si="123"/>
        <v>4.1292</v>
      </c>
      <c r="BG788">
        <f t="shared" si="124"/>
        <v>0.79</v>
      </c>
      <c r="BH788">
        <f t="shared" si="125"/>
        <v>2.81</v>
      </c>
      <c r="BI788">
        <f t="shared" si="126"/>
        <v>6.49</v>
      </c>
      <c r="BJ788">
        <f t="shared" si="127"/>
        <v>5.4</v>
      </c>
      <c r="BK788">
        <f t="shared" si="128"/>
        <v>4.1399999999999997</v>
      </c>
      <c r="BL788">
        <f t="shared" si="129"/>
        <v>74940.839999999953</v>
      </c>
    </row>
    <row r="789" spans="1:64" x14ac:dyDescent="0.2">
      <c r="A789" s="1">
        <v>787</v>
      </c>
      <c r="B789" s="7" t="s">
        <v>61</v>
      </c>
      <c r="C789" s="3">
        <v>39949</v>
      </c>
      <c r="D789" s="4" t="s">
        <v>17</v>
      </c>
      <c r="E789" s="4" t="s">
        <v>169</v>
      </c>
      <c r="F789" s="5" t="str">
        <f t="shared" si="120"/>
        <v>S</v>
      </c>
      <c r="G789" s="6">
        <v>0.9159722222222223</v>
      </c>
      <c r="H789" s="6">
        <v>0.96180555555555547</v>
      </c>
      <c r="I789" s="85">
        <f t="shared" si="121"/>
        <v>65.999999999999773</v>
      </c>
      <c r="J789" s="86">
        <f>I789*Segmentos!$D$7*(AH789%)*IF(ISNUMBER(AI789),AI789%,0)</f>
        <v>106523.99999999962</v>
      </c>
      <c r="K789" s="86">
        <f>I789*Segmentos!$D$7*(AL789%)*IF(ISNUMBER(AM789),AM789%,0)</f>
        <v>69563.999999999767</v>
      </c>
      <c r="L789" s="4"/>
      <c r="M789" s="2">
        <v>0.33</v>
      </c>
      <c r="N789" s="2">
        <v>1.6</v>
      </c>
      <c r="O789" s="2">
        <v>20.399999999999999</v>
      </c>
      <c r="P789" s="2">
        <v>100</v>
      </c>
      <c r="Q789" s="2">
        <v>0.01</v>
      </c>
      <c r="R789" s="2">
        <v>0.7</v>
      </c>
      <c r="S789" s="2">
        <v>1.5</v>
      </c>
      <c r="T789" s="2">
        <v>0.51039999999999996</v>
      </c>
      <c r="U789" s="2">
        <v>0.18</v>
      </c>
      <c r="V789" s="2">
        <v>0.4</v>
      </c>
      <c r="W789" s="2">
        <v>50.8</v>
      </c>
      <c r="X789" s="2">
        <v>11.806900000000001</v>
      </c>
      <c r="Y789" s="2">
        <v>0.14000000000000001</v>
      </c>
      <c r="Z789" s="2">
        <v>1.7</v>
      </c>
      <c r="AA789" s="2">
        <v>7.9</v>
      </c>
      <c r="AB789" s="2">
        <v>12.1373</v>
      </c>
      <c r="AC789" s="2">
        <v>0.76</v>
      </c>
      <c r="AD789" s="2">
        <v>2.8</v>
      </c>
      <c r="AE789" s="2">
        <v>27.1</v>
      </c>
      <c r="AF789" s="2">
        <v>75.545400000000001</v>
      </c>
      <c r="AG789" s="20">
        <v>0.39</v>
      </c>
      <c r="AH789" s="20">
        <v>1.5</v>
      </c>
      <c r="AI789" s="20">
        <v>26.9</v>
      </c>
      <c r="AJ789" s="20">
        <v>56.542299999999997</v>
      </c>
      <c r="AK789" s="18">
        <v>0.27</v>
      </c>
      <c r="AL789" s="18">
        <v>1.7</v>
      </c>
      <c r="AM789" s="18">
        <v>15.5</v>
      </c>
      <c r="AN789" s="18">
        <v>43.457700000000003</v>
      </c>
      <c r="AO789" s="2">
        <v>1.07</v>
      </c>
      <c r="AP789" s="2">
        <v>2.2000000000000002</v>
      </c>
      <c r="AQ789" s="2">
        <v>48.7</v>
      </c>
      <c r="AR789" s="2">
        <v>35.631500000000003</v>
      </c>
      <c r="AS789" s="2">
        <v>0.06</v>
      </c>
      <c r="AT789" s="2">
        <v>0.7</v>
      </c>
      <c r="AU789" s="2">
        <v>8.1</v>
      </c>
      <c r="AV789" s="2">
        <v>3.7555000000000001</v>
      </c>
      <c r="AW789" s="2">
        <v>0.05</v>
      </c>
      <c r="AX789" s="2">
        <v>1.3</v>
      </c>
      <c r="AY789" s="2">
        <v>4</v>
      </c>
      <c r="AZ789" s="2">
        <v>4.5372000000000003</v>
      </c>
      <c r="BA789" s="2">
        <v>0.48</v>
      </c>
      <c r="BB789" s="2">
        <v>2.2000000000000002</v>
      </c>
      <c r="BC789" s="2">
        <v>21.8</v>
      </c>
      <c r="BD789" s="2">
        <v>56.075699999999998</v>
      </c>
      <c r="BE789" s="4" t="str">
        <f t="shared" si="122"/>
        <v>ABURRIDO</v>
      </c>
      <c r="BF789" s="4">
        <f t="shared" si="123"/>
        <v>0.33860000000000001</v>
      </c>
      <c r="BG789">
        <f t="shared" si="124"/>
        <v>1.07</v>
      </c>
      <c r="BH789">
        <f t="shared" si="125"/>
        <v>0.06</v>
      </c>
      <c r="BI789">
        <f t="shared" si="126"/>
        <v>0.48</v>
      </c>
      <c r="BJ789">
        <f t="shared" si="127"/>
        <v>0.27</v>
      </c>
      <c r="BK789">
        <f t="shared" si="128"/>
        <v>0.39</v>
      </c>
      <c r="BL789">
        <f t="shared" si="129"/>
        <v>2154.2399999999925</v>
      </c>
    </row>
    <row r="790" spans="1:64" x14ac:dyDescent="0.2">
      <c r="A790" s="1">
        <v>788</v>
      </c>
      <c r="B790" s="7" t="s">
        <v>53</v>
      </c>
      <c r="C790" s="3">
        <v>39949</v>
      </c>
      <c r="D790" s="4" t="s">
        <v>3</v>
      </c>
      <c r="E790" s="4" t="s">
        <v>178</v>
      </c>
      <c r="F790" s="5" t="str">
        <f t="shared" si="120"/>
        <v>S</v>
      </c>
      <c r="G790" s="6">
        <v>0.79861111111111116</v>
      </c>
      <c r="H790" s="6">
        <v>0.87430555555555556</v>
      </c>
      <c r="I790" s="85">
        <f t="shared" si="121"/>
        <v>108.99999999999993</v>
      </c>
      <c r="J790" s="86">
        <f>I790*Segmentos!$D$7*(AH790%)*IF(ISNUMBER(AI790),AI790%,0)</f>
        <v>1188535.9999999991</v>
      </c>
      <c r="K790" s="86">
        <f>I790*Segmentos!$D$7*(AL790%)*IF(ISNUMBER(AM790),AM790%,0)</f>
        <v>503579.99999999965</v>
      </c>
      <c r="L790" s="4"/>
      <c r="M790" s="2">
        <v>1.91</v>
      </c>
      <c r="N790" s="2">
        <v>8.5</v>
      </c>
      <c r="O790" s="2">
        <v>22.3</v>
      </c>
      <c r="P790" s="2">
        <v>72.404300000000006</v>
      </c>
      <c r="Q790" s="2">
        <v>1.71</v>
      </c>
      <c r="R790" s="2">
        <v>8.4</v>
      </c>
      <c r="S790" s="2">
        <v>20.399999999999999</v>
      </c>
      <c r="T790" s="2">
        <v>10.7988</v>
      </c>
      <c r="U790" s="2">
        <v>1.6</v>
      </c>
      <c r="V790" s="2">
        <v>7</v>
      </c>
      <c r="W790" s="2">
        <v>22.9</v>
      </c>
      <c r="X790" s="2">
        <v>12.7202</v>
      </c>
      <c r="Y790" s="2">
        <v>2.19</v>
      </c>
      <c r="Z790" s="2">
        <v>9.6999999999999993</v>
      </c>
      <c r="AA790" s="2">
        <v>22.6</v>
      </c>
      <c r="AB790" s="2">
        <v>24.535399999999999</v>
      </c>
      <c r="AC790" s="2">
        <v>1.96</v>
      </c>
      <c r="AD790" s="2">
        <v>8.6</v>
      </c>
      <c r="AE790" s="2">
        <v>22.8</v>
      </c>
      <c r="AF790" s="2">
        <v>24.349900000000002</v>
      </c>
      <c r="AG790" s="20">
        <v>2.73</v>
      </c>
      <c r="AH790" s="20">
        <v>9.4</v>
      </c>
      <c r="AI790" s="20">
        <v>29</v>
      </c>
      <c r="AJ790" s="20">
        <v>49.2027</v>
      </c>
      <c r="AK790" s="18">
        <v>1.1599999999999999</v>
      </c>
      <c r="AL790" s="18">
        <v>7.7</v>
      </c>
      <c r="AM790" s="18">
        <v>15</v>
      </c>
      <c r="AN790" s="18">
        <v>23.201599999999999</v>
      </c>
      <c r="AO790" s="2">
        <v>0.68</v>
      </c>
      <c r="AP790" s="2">
        <v>6.7</v>
      </c>
      <c r="AQ790" s="2">
        <v>10.1</v>
      </c>
      <c r="AR790" s="2">
        <v>2.8132000000000001</v>
      </c>
      <c r="AS790" s="2">
        <v>0.94</v>
      </c>
      <c r="AT790" s="2">
        <v>6.7</v>
      </c>
      <c r="AU790" s="2">
        <v>14.1</v>
      </c>
      <c r="AV790" s="2">
        <v>7.8372000000000002</v>
      </c>
      <c r="AW790" s="2">
        <v>1.94</v>
      </c>
      <c r="AX790" s="2">
        <v>8.5</v>
      </c>
      <c r="AY790" s="2">
        <v>22.8</v>
      </c>
      <c r="AZ790" s="2">
        <v>21.165199999999999</v>
      </c>
      <c r="BA790" s="2">
        <v>2.79</v>
      </c>
      <c r="BB790" s="2">
        <v>10.199999999999999</v>
      </c>
      <c r="BC790" s="2">
        <v>27.5</v>
      </c>
      <c r="BD790" s="2">
        <v>40.5886</v>
      </c>
      <c r="BE790" s="4" t="str">
        <f t="shared" si="122"/>
        <v>ABURRIDO</v>
      </c>
      <c r="BF790" s="4">
        <f t="shared" si="123"/>
        <v>1.6385999999999998</v>
      </c>
      <c r="BG790">
        <f t="shared" si="124"/>
        <v>0.68</v>
      </c>
      <c r="BH790">
        <f t="shared" si="125"/>
        <v>0.94</v>
      </c>
      <c r="BI790">
        <f t="shared" si="126"/>
        <v>2.79</v>
      </c>
      <c r="BJ790">
        <f t="shared" si="127"/>
        <v>1.1599999999999999</v>
      </c>
      <c r="BK790">
        <f t="shared" si="128"/>
        <v>2.73</v>
      </c>
      <c r="BL790">
        <f t="shared" si="129"/>
        <v>20660.949999999986</v>
      </c>
    </row>
    <row r="791" spans="1:64" x14ac:dyDescent="0.2">
      <c r="A791" s="1">
        <v>789</v>
      </c>
      <c r="B791" s="7" t="s">
        <v>10</v>
      </c>
      <c r="C791" s="3">
        <v>39949</v>
      </c>
      <c r="D791" s="4" t="s">
        <v>8</v>
      </c>
      <c r="E791" s="4" t="s">
        <v>164</v>
      </c>
      <c r="F791" s="5" t="str">
        <f t="shared" si="120"/>
        <v>S</v>
      </c>
      <c r="G791" s="6">
        <v>0.87430555555555556</v>
      </c>
      <c r="H791" s="6">
        <v>0.91527777777777775</v>
      </c>
      <c r="I791" s="85">
        <f t="shared" si="121"/>
        <v>58.99999999999995</v>
      </c>
      <c r="J791" s="86">
        <f>I791*Segmentos!$D$7*(AH791%)*IF(ISNUMBER(AI791),AI791%,0)</f>
        <v>1029526.3999999991</v>
      </c>
      <c r="K791" s="86">
        <f>I791*Segmentos!$D$7*(AL791%)*IF(ISNUMBER(AM791),AM791%,0)</f>
        <v>944330.39999999944</v>
      </c>
      <c r="L791" s="4"/>
      <c r="M791" s="2">
        <v>4.18</v>
      </c>
      <c r="N791" s="2">
        <v>13.2</v>
      </c>
      <c r="O791" s="2">
        <v>31.6</v>
      </c>
      <c r="P791" s="2">
        <v>80.261099999999999</v>
      </c>
      <c r="Q791" s="2">
        <v>2.5</v>
      </c>
      <c r="R791" s="2">
        <v>8.1</v>
      </c>
      <c r="S791" s="2">
        <v>30.9</v>
      </c>
      <c r="T791" s="2">
        <v>7.9980000000000002</v>
      </c>
      <c r="U791" s="2">
        <v>3.39</v>
      </c>
      <c r="V791" s="2">
        <v>11.9</v>
      </c>
      <c r="W791" s="2">
        <v>28.6</v>
      </c>
      <c r="X791" s="2">
        <v>13.6449</v>
      </c>
      <c r="Y791" s="2">
        <v>4.0999999999999996</v>
      </c>
      <c r="Z791" s="2">
        <v>14.4</v>
      </c>
      <c r="AA791" s="2">
        <v>28.4</v>
      </c>
      <c r="AB791" s="2">
        <v>23.222200000000001</v>
      </c>
      <c r="AC791" s="2">
        <v>5.62</v>
      </c>
      <c r="AD791" s="2">
        <v>15.6</v>
      </c>
      <c r="AE791" s="2">
        <v>36</v>
      </c>
      <c r="AF791" s="2">
        <v>35.396000000000001</v>
      </c>
      <c r="AG791" s="20">
        <v>4.37</v>
      </c>
      <c r="AH791" s="20">
        <v>15.2</v>
      </c>
      <c r="AI791" s="20">
        <v>28.7</v>
      </c>
      <c r="AJ791" s="20">
        <v>39.802700000000002</v>
      </c>
      <c r="AK791" s="18">
        <v>4.01</v>
      </c>
      <c r="AL791" s="18">
        <v>11.4</v>
      </c>
      <c r="AM791" s="18">
        <v>35.1</v>
      </c>
      <c r="AN791" s="18">
        <v>40.458399999999997</v>
      </c>
      <c r="AO791" s="2">
        <v>1.71</v>
      </c>
      <c r="AP791" s="2">
        <v>9.9</v>
      </c>
      <c r="AQ791" s="2">
        <v>17.3</v>
      </c>
      <c r="AR791" s="2">
        <v>3.5762999999999998</v>
      </c>
      <c r="AS791" s="2">
        <v>2.88</v>
      </c>
      <c r="AT791" s="2">
        <v>10.8</v>
      </c>
      <c r="AU791" s="2">
        <v>26.6</v>
      </c>
      <c r="AV791" s="2">
        <v>12.1576</v>
      </c>
      <c r="AW791" s="2">
        <v>3.58</v>
      </c>
      <c r="AX791" s="2">
        <v>13.7</v>
      </c>
      <c r="AY791" s="2">
        <v>26.2</v>
      </c>
      <c r="AZ791" s="2">
        <v>19.762</v>
      </c>
      <c r="BA791" s="2">
        <v>6.09</v>
      </c>
      <c r="BB791" s="2">
        <v>15.2</v>
      </c>
      <c r="BC791" s="2">
        <v>40</v>
      </c>
      <c r="BD791" s="2">
        <v>44.765099999999997</v>
      </c>
      <c r="BE791" s="4" t="str">
        <f t="shared" si="122"/>
        <v>NO APLICA</v>
      </c>
      <c r="BF791" s="4">
        <f t="shared" si="123"/>
        <v>3.9807999999999999</v>
      </c>
      <c r="BG791">
        <f t="shared" si="124"/>
        <v>1.71</v>
      </c>
      <c r="BH791">
        <f t="shared" si="125"/>
        <v>2.88</v>
      </c>
      <c r="BI791">
        <f t="shared" si="126"/>
        <v>6.09</v>
      </c>
      <c r="BJ791">
        <f t="shared" si="127"/>
        <v>4.01</v>
      </c>
      <c r="BK791">
        <f t="shared" si="128"/>
        <v>4.37</v>
      </c>
      <c r="BL791">
        <f t="shared" si="129"/>
        <v>24610.07999999998</v>
      </c>
    </row>
    <row r="792" spans="1:64" x14ac:dyDescent="0.2">
      <c r="A792" s="1">
        <v>790</v>
      </c>
      <c r="B792" s="7" t="s">
        <v>59</v>
      </c>
      <c r="C792" s="3">
        <v>39949</v>
      </c>
      <c r="D792" s="4" t="s">
        <v>17</v>
      </c>
      <c r="E792" s="4" t="s">
        <v>169</v>
      </c>
      <c r="F792" s="5" t="str">
        <f t="shared" si="120"/>
        <v>S</v>
      </c>
      <c r="G792" s="6">
        <v>0.83333333333333337</v>
      </c>
      <c r="H792" s="6">
        <v>0.875</v>
      </c>
      <c r="I792" s="85">
        <f t="shared" si="121"/>
        <v>59.999999999999943</v>
      </c>
      <c r="J792" s="86">
        <f>I792*Segmentos!$D$7*(AH792%)*IF(ISNUMBER(AI792),AI792%,0)</f>
        <v>49391.999999999956</v>
      </c>
      <c r="K792" s="86">
        <f>I792*Segmentos!$D$7*(AL792%)*IF(ISNUMBER(AM792),AM792%,0)</f>
        <v>22319.999999999982</v>
      </c>
      <c r="L792" s="4"/>
      <c r="M792" s="2">
        <v>0.15</v>
      </c>
      <c r="N792" s="2">
        <v>1.5</v>
      </c>
      <c r="O792" s="2">
        <v>9.6</v>
      </c>
      <c r="P792" s="2">
        <v>98.261300000000006</v>
      </c>
      <c r="Q792" s="2">
        <v>0.01</v>
      </c>
      <c r="R792" s="2">
        <v>0.4</v>
      </c>
      <c r="S792" s="2">
        <v>1.7</v>
      </c>
      <c r="T792" s="2">
        <v>0.82689999999999997</v>
      </c>
      <c r="U792" s="2">
        <v>0.18</v>
      </c>
      <c r="V792" s="2">
        <v>0.7</v>
      </c>
      <c r="W792" s="2">
        <v>25.3</v>
      </c>
      <c r="X792" s="2">
        <v>25.0214</v>
      </c>
      <c r="Y792" s="2">
        <v>0.23</v>
      </c>
      <c r="Z792" s="2">
        <v>2.5</v>
      </c>
      <c r="AA792" s="2">
        <v>9</v>
      </c>
      <c r="AB792" s="2">
        <v>44.745600000000003</v>
      </c>
      <c r="AC792" s="2">
        <v>0.13</v>
      </c>
      <c r="AD792" s="2">
        <v>1.7</v>
      </c>
      <c r="AE792" s="2">
        <v>7.3</v>
      </c>
      <c r="AF792" s="2">
        <v>27.667300000000001</v>
      </c>
      <c r="AG792" s="20">
        <v>0.2</v>
      </c>
      <c r="AH792" s="20">
        <v>2.1</v>
      </c>
      <c r="AI792" s="20">
        <v>9.8000000000000007</v>
      </c>
      <c r="AJ792" s="20">
        <v>64.584000000000003</v>
      </c>
      <c r="AK792" s="18">
        <v>0.1</v>
      </c>
      <c r="AL792" s="18">
        <v>1</v>
      </c>
      <c r="AM792" s="18">
        <v>9.3000000000000007</v>
      </c>
      <c r="AN792" s="18">
        <v>33.677300000000002</v>
      </c>
      <c r="AO792" s="2">
        <v>0.41</v>
      </c>
      <c r="AP792" s="2">
        <v>1.3</v>
      </c>
      <c r="AQ792" s="2">
        <v>31</v>
      </c>
      <c r="AR792" s="2">
        <v>30.0228</v>
      </c>
      <c r="AS792" s="2">
        <v>0.01</v>
      </c>
      <c r="AT792" s="2">
        <v>0.9</v>
      </c>
      <c r="AU792" s="2">
        <v>1.7</v>
      </c>
      <c r="AV792" s="2">
        <v>2.1560999999999999</v>
      </c>
      <c r="AW792" s="2">
        <v>0.11</v>
      </c>
      <c r="AX792" s="2">
        <v>0.8</v>
      </c>
      <c r="AY792" s="2">
        <v>14.7</v>
      </c>
      <c r="AZ792" s="2">
        <v>22.0547</v>
      </c>
      <c r="BA792" s="2">
        <v>0.17</v>
      </c>
      <c r="BB792" s="2">
        <v>2.5</v>
      </c>
      <c r="BC792" s="2">
        <v>6.8</v>
      </c>
      <c r="BD792" s="2">
        <v>44.027799999999999</v>
      </c>
      <c r="BE792" s="4" t="str">
        <f t="shared" si="122"/>
        <v>NO APLICA</v>
      </c>
      <c r="BF792" s="4">
        <f t="shared" si="123"/>
        <v>0.12400000000000003</v>
      </c>
      <c r="BG792">
        <f t="shared" si="124"/>
        <v>0.41</v>
      </c>
      <c r="BH792">
        <f t="shared" si="125"/>
        <v>0.01</v>
      </c>
      <c r="BI792">
        <f t="shared" si="126"/>
        <v>0.17</v>
      </c>
      <c r="BJ792">
        <f t="shared" si="127"/>
        <v>0.1</v>
      </c>
      <c r="BK792">
        <f t="shared" si="128"/>
        <v>0.2</v>
      </c>
      <c r="BL792">
        <f t="shared" si="129"/>
        <v>863.9999999999992</v>
      </c>
    </row>
    <row r="793" spans="1:64" x14ac:dyDescent="0.2">
      <c r="A793" s="1">
        <v>791</v>
      </c>
      <c r="B793" s="7" t="s">
        <v>63</v>
      </c>
      <c r="C793" s="3">
        <v>39949</v>
      </c>
      <c r="D793" s="4" t="s">
        <v>629</v>
      </c>
      <c r="E793" s="4" t="s">
        <v>170</v>
      </c>
      <c r="F793" s="5" t="str">
        <f t="shared" si="120"/>
        <v>S</v>
      </c>
      <c r="G793" s="6">
        <v>0.87638888888888899</v>
      </c>
      <c r="H793" s="6">
        <v>0.88611111111111107</v>
      </c>
      <c r="I793" s="85">
        <f t="shared" si="121"/>
        <v>13.99999999999979</v>
      </c>
      <c r="J793" s="86">
        <f>I793*Segmentos!$D$7*(AH793%)*IF(ISNUMBER(AI793),AI793%,0)</f>
        <v>0</v>
      </c>
      <c r="K793" s="86">
        <f>I793*Segmentos!$D$7*(AL793%)*IF(ISNUMBER(AM793),AM793%,0)</f>
        <v>12784.799999999806</v>
      </c>
      <c r="L793" s="4"/>
      <c r="M793" s="2">
        <v>0.12</v>
      </c>
      <c r="N793" s="2">
        <v>0.2</v>
      </c>
      <c r="O793" s="2">
        <v>76.099999999999994</v>
      </c>
      <c r="P793" s="2">
        <v>61.450800000000001</v>
      </c>
      <c r="Q793" s="2">
        <v>0</v>
      </c>
      <c r="R793" s="2">
        <v>0</v>
      </c>
      <c r="S793" s="8" t="s">
        <v>577</v>
      </c>
      <c r="T793" s="2">
        <v>0</v>
      </c>
      <c r="U793" s="2">
        <v>0.52</v>
      </c>
      <c r="V793" s="2">
        <v>0.6</v>
      </c>
      <c r="W793" s="2">
        <v>92.9</v>
      </c>
      <c r="X793" s="2">
        <v>55.428899999999999</v>
      </c>
      <c r="Y793" s="2">
        <v>0</v>
      </c>
      <c r="Z793" s="2">
        <v>0</v>
      </c>
      <c r="AA793" s="8" t="s">
        <v>577</v>
      </c>
      <c r="AB793" s="2">
        <v>0</v>
      </c>
      <c r="AC793" s="2">
        <v>0.04</v>
      </c>
      <c r="AD793" s="2">
        <v>0.1</v>
      </c>
      <c r="AE793" s="2">
        <v>28.6</v>
      </c>
      <c r="AF793" s="2">
        <v>6.0218999999999996</v>
      </c>
      <c r="AG793" s="20">
        <v>0</v>
      </c>
      <c r="AH793" s="20">
        <v>0</v>
      </c>
      <c r="AI793" s="21" t="s">
        <v>577</v>
      </c>
      <c r="AJ793" s="20">
        <v>0</v>
      </c>
      <c r="AK793" s="18">
        <v>0.23</v>
      </c>
      <c r="AL793" s="18">
        <v>0.3</v>
      </c>
      <c r="AM793" s="18">
        <v>76.099999999999994</v>
      </c>
      <c r="AN793" s="18">
        <v>61.450800000000001</v>
      </c>
      <c r="AO793" s="2">
        <v>0</v>
      </c>
      <c r="AP793" s="2">
        <v>0</v>
      </c>
      <c r="AQ793" s="8" t="s">
        <v>577</v>
      </c>
      <c r="AR793" s="2">
        <v>0</v>
      </c>
      <c r="AS793" s="2">
        <v>0.05</v>
      </c>
      <c r="AT793" s="2">
        <v>0.2</v>
      </c>
      <c r="AU793" s="2">
        <v>28.6</v>
      </c>
      <c r="AV793" s="2">
        <v>6.0218999999999996</v>
      </c>
      <c r="AW793" s="2">
        <v>0</v>
      </c>
      <c r="AX793" s="2">
        <v>0</v>
      </c>
      <c r="AY793" s="8" t="s">
        <v>577</v>
      </c>
      <c r="AZ793" s="2">
        <v>0</v>
      </c>
      <c r="BA793" s="2">
        <v>0.28000000000000003</v>
      </c>
      <c r="BB793" s="2">
        <v>0.3</v>
      </c>
      <c r="BC793" s="2">
        <v>92.9</v>
      </c>
      <c r="BD793" s="2">
        <v>55.428899999999999</v>
      </c>
      <c r="BE793" s="4" t="str">
        <f t="shared" si="122"/>
        <v>NO APLICA</v>
      </c>
      <c r="BF793" s="4">
        <f t="shared" si="123"/>
        <v>0.13159999999999999</v>
      </c>
      <c r="BG793">
        <f t="shared" si="124"/>
        <v>0</v>
      </c>
      <c r="BH793">
        <f t="shared" si="125"/>
        <v>0.05</v>
      </c>
      <c r="BI793">
        <f t="shared" si="126"/>
        <v>0.28000000000000003</v>
      </c>
      <c r="BJ793">
        <f t="shared" si="127"/>
        <v>0.23</v>
      </c>
      <c r="BK793">
        <f t="shared" si="128"/>
        <v>0</v>
      </c>
      <c r="BL793">
        <f t="shared" si="129"/>
        <v>213.0799999999968</v>
      </c>
    </row>
    <row r="794" spans="1:64" x14ac:dyDescent="0.2">
      <c r="A794" s="1">
        <v>792</v>
      </c>
      <c r="B794" s="7" t="s">
        <v>55</v>
      </c>
      <c r="C794" s="3">
        <v>39949</v>
      </c>
      <c r="D794" s="4" t="s">
        <v>626</v>
      </c>
      <c r="E794" s="4" t="s">
        <v>180</v>
      </c>
      <c r="F794" s="5" t="str">
        <f t="shared" si="120"/>
        <v>S</v>
      </c>
      <c r="G794" s="6">
        <v>0.79166666666666663</v>
      </c>
      <c r="H794" s="6">
        <v>0.87430555555555556</v>
      </c>
      <c r="I794" s="85">
        <f t="shared" si="121"/>
        <v>119.00000000000006</v>
      </c>
      <c r="J794" s="86">
        <f>I794*Segmentos!$D$7*(AH794%)*IF(ISNUMBER(AI794),AI794%,0)</f>
        <v>2214209.2000000016</v>
      </c>
      <c r="K794" s="86">
        <f>I794*Segmentos!$D$7*(AL794%)*IF(ISNUMBER(AM794),AM794%,0)</f>
        <v>1804278.0000000009</v>
      </c>
      <c r="L794" s="4"/>
      <c r="M794" s="2">
        <v>4.2</v>
      </c>
      <c r="N794" s="2">
        <v>15.6</v>
      </c>
      <c r="O794" s="2">
        <v>27</v>
      </c>
      <c r="P794" s="2">
        <v>88.575199999999995</v>
      </c>
      <c r="Q794" s="2">
        <v>1.34</v>
      </c>
      <c r="R794" s="2">
        <v>9.6</v>
      </c>
      <c r="S794" s="2">
        <v>13.9</v>
      </c>
      <c r="T794" s="2">
        <v>4.6957000000000004</v>
      </c>
      <c r="U794" s="2">
        <v>2.93</v>
      </c>
      <c r="V794" s="2">
        <v>12.4</v>
      </c>
      <c r="W794" s="2">
        <v>23.5</v>
      </c>
      <c r="X794" s="2">
        <v>12.9451</v>
      </c>
      <c r="Y794" s="2">
        <v>4.47</v>
      </c>
      <c r="Z794" s="2">
        <v>15.4</v>
      </c>
      <c r="AA794" s="2">
        <v>29.1</v>
      </c>
      <c r="AB794" s="2">
        <v>27.834399999999999</v>
      </c>
      <c r="AC794" s="2">
        <v>6.23</v>
      </c>
      <c r="AD794" s="2">
        <v>20.8</v>
      </c>
      <c r="AE794" s="2">
        <v>30</v>
      </c>
      <c r="AF794" s="2">
        <v>43.099899999999998</v>
      </c>
      <c r="AG794" s="20">
        <v>4.6500000000000004</v>
      </c>
      <c r="AH794" s="20">
        <v>18.100000000000001</v>
      </c>
      <c r="AI794" s="20">
        <v>25.7</v>
      </c>
      <c r="AJ794" s="20">
        <v>46.475700000000003</v>
      </c>
      <c r="AK794" s="18">
        <v>3.8</v>
      </c>
      <c r="AL794" s="18">
        <v>13.3</v>
      </c>
      <c r="AM794" s="18">
        <v>28.5</v>
      </c>
      <c r="AN794" s="18">
        <v>42.099499999999999</v>
      </c>
      <c r="AO794" s="2">
        <v>2.61</v>
      </c>
      <c r="AP794" s="2">
        <v>11.1</v>
      </c>
      <c r="AQ794" s="2">
        <v>23.5</v>
      </c>
      <c r="AR794" s="2">
        <v>6.0091999999999999</v>
      </c>
      <c r="AS794" s="2">
        <v>3.84</v>
      </c>
      <c r="AT794" s="2">
        <v>14.2</v>
      </c>
      <c r="AU794" s="2">
        <v>27</v>
      </c>
      <c r="AV794" s="2">
        <v>17.827100000000002</v>
      </c>
      <c r="AW794" s="2">
        <v>3.37</v>
      </c>
      <c r="AX794" s="2">
        <v>15.9</v>
      </c>
      <c r="AY794" s="2">
        <v>21.1</v>
      </c>
      <c r="AZ794" s="2">
        <v>20.4055</v>
      </c>
      <c r="BA794" s="2">
        <v>5.49</v>
      </c>
      <c r="BB794" s="2">
        <v>17.399999999999999</v>
      </c>
      <c r="BC794" s="2">
        <v>31.7</v>
      </c>
      <c r="BD794" s="2">
        <v>44.333399999999997</v>
      </c>
      <c r="BE794" s="4" t="str">
        <f t="shared" si="122"/>
        <v>ABURRIDO</v>
      </c>
      <c r="BF794" s="4">
        <f t="shared" si="123"/>
        <v>4.2720000000000002</v>
      </c>
      <c r="BG794">
        <f t="shared" si="124"/>
        <v>2.61</v>
      </c>
      <c r="BH794">
        <f t="shared" si="125"/>
        <v>3.84</v>
      </c>
      <c r="BI794">
        <f t="shared" si="126"/>
        <v>5.49</v>
      </c>
      <c r="BJ794">
        <f t="shared" si="127"/>
        <v>3.8</v>
      </c>
      <c r="BK794">
        <f t="shared" si="128"/>
        <v>4.6500000000000004</v>
      </c>
      <c r="BL794">
        <f t="shared" si="129"/>
        <v>50122.800000000017</v>
      </c>
    </row>
    <row r="795" spans="1:64" x14ac:dyDescent="0.2">
      <c r="A795" s="1">
        <v>793</v>
      </c>
      <c r="B795" s="7" t="s">
        <v>85</v>
      </c>
      <c r="C795" s="3">
        <v>39949</v>
      </c>
      <c r="D795" s="4" t="s">
        <v>629</v>
      </c>
      <c r="E795" s="4" t="s">
        <v>180</v>
      </c>
      <c r="F795" s="5" t="str">
        <f t="shared" si="120"/>
        <v>S</v>
      </c>
      <c r="G795" s="6">
        <v>0.92500000000000004</v>
      </c>
      <c r="H795" s="6">
        <v>0.93541666666666667</v>
      </c>
      <c r="I795" s="85">
        <f t="shared" si="121"/>
        <v>14.999999999999947</v>
      </c>
      <c r="J795" s="86">
        <f>I795*Segmentos!$D$7*(AH795%)*IF(ISNUMBER(AI795),AI795%,0)</f>
        <v>10079.999999999965</v>
      </c>
      <c r="K795" s="86">
        <f>I795*Segmentos!$D$7*(AL795%)*IF(ISNUMBER(AM795),AM795%,0)</f>
        <v>15887.999999999945</v>
      </c>
      <c r="L795" s="4"/>
      <c r="M795" s="2">
        <v>0.22</v>
      </c>
      <c r="N795" s="2">
        <v>0.9</v>
      </c>
      <c r="O795" s="2">
        <v>24.7</v>
      </c>
      <c r="P795" s="2">
        <v>99.359200000000001</v>
      </c>
      <c r="Q795" s="2">
        <v>0.17</v>
      </c>
      <c r="R795" s="2">
        <v>0.2</v>
      </c>
      <c r="S795" s="2">
        <v>86.7</v>
      </c>
      <c r="T795" s="2">
        <v>12.581200000000001</v>
      </c>
      <c r="U795" s="2">
        <v>7.0000000000000007E-2</v>
      </c>
      <c r="V795" s="2">
        <v>0.6</v>
      </c>
      <c r="W795" s="2">
        <v>13.3</v>
      </c>
      <c r="X795" s="2">
        <v>7.0228999999999999</v>
      </c>
      <c r="Y795" s="2">
        <v>0.31</v>
      </c>
      <c r="Z795" s="2">
        <v>1.6</v>
      </c>
      <c r="AA795" s="2">
        <v>18.8</v>
      </c>
      <c r="AB795" s="2">
        <v>40.655500000000004</v>
      </c>
      <c r="AC795" s="2">
        <v>0.27</v>
      </c>
      <c r="AD795" s="2">
        <v>0.8</v>
      </c>
      <c r="AE795" s="2">
        <v>33</v>
      </c>
      <c r="AF795" s="2">
        <v>39.099699999999999</v>
      </c>
      <c r="AG795" s="20">
        <v>0.16</v>
      </c>
      <c r="AH795" s="20">
        <v>1</v>
      </c>
      <c r="AI795" s="20">
        <v>16.8</v>
      </c>
      <c r="AJ795" s="20">
        <v>34.99</v>
      </c>
      <c r="AK795" s="18">
        <v>0.27</v>
      </c>
      <c r="AL795" s="18">
        <v>0.8</v>
      </c>
      <c r="AM795" s="18">
        <v>33.1</v>
      </c>
      <c r="AN795" s="18">
        <v>64.369299999999996</v>
      </c>
      <c r="AO795" s="2">
        <v>0.03</v>
      </c>
      <c r="AP795" s="2">
        <v>0.4</v>
      </c>
      <c r="AQ795" s="2">
        <v>6.7</v>
      </c>
      <c r="AR795" s="2">
        <v>1.3242</v>
      </c>
      <c r="AS795" s="2">
        <v>0.17</v>
      </c>
      <c r="AT795" s="2">
        <v>0.7</v>
      </c>
      <c r="AU795" s="2">
        <v>24.4</v>
      </c>
      <c r="AV795" s="2">
        <v>17.0684</v>
      </c>
      <c r="AW795" s="2">
        <v>0.49</v>
      </c>
      <c r="AX795" s="2">
        <v>1.4</v>
      </c>
      <c r="AY795" s="2">
        <v>35.5</v>
      </c>
      <c r="AZ795" s="2">
        <v>62.911200000000001</v>
      </c>
      <c r="BA795" s="2">
        <v>0.1</v>
      </c>
      <c r="BB795" s="2">
        <v>0.8</v>
      </c>
      <c r="BC795" s="2">
        <v>13.3</v>
      </c>
      <c r="BD795" s="2">
        <v>18.055499999999999</v>
      </c>
      <c r="BE795" s="4" t="str">
        <f t="shared" si="122"/>
        <v>NO APLICA</v>
      </c>
      <c r="BF795" s="4">
        <f t="shared" si="123"/>
        <v>0.26319999999999999</v>
      </c>
      <c r="BG795">
        <f t="shared" si="124"/>
        <v>0.03</v>
      </c>
      <c r="BH795">
        <f t="shared" si="125"/>
        <v>0.17</v>
      </c>
      <c r="BI795">
        <f t="shared" si="126"/>
        <v>0.49</v>
      </c>
      <c r="BJ795">
        <f t="shared" si="127"/>
        <v>0.27</v>
      </c>
      <c r="BK795">
        <f t="shared" si="128"/>
        <v>0.16</v>
      </c>
      <c r="BL795">
        <f t="shared" si="129"/>
        <v>333.44999999999879</v>
      </c>
    </row>
    <row r="796" spans="1:64" x14ac:dyDescent="0.2">
      <c r="A796" s="1">
        <v>794</v>
      </c>
      <c r="B796" s="7" t="s">
        <v>25</v>
      </c>
      <c r="C796" s="3">
        <v>39949</v>
      </c>
      <c r="D796" s="4" t="s">
        <v>629</v>
      </c>
      <c r="E796" s="4" t="s">
        <v>171</v>
      </c>
      <c r="F796" s="5" t="str">
        <f t="shared" si="120"/>
        <v>S</v>
      </c>
      <c r="G796" s="6">
        <v>0.89166666666666661</v>
      </c>
      <c r="H796" s="6">
        <v>0.89375000000000004</v>
      </c>
      <c r="I796" s="85">
        <f t="shared" si="121"/>
        <v>3.0000000000001492</v>
      </c>
      <c r="J796" s="86">
        <f>I796*Segmentos!$D$7*(AH796%)*IF(ISNUMBER(AI796),AI796%,0)</f>
        <v>0</v>
      </c>
      <c r="K796" s="86">
        <f>I796*Segmentos!$D$7*(AL796%)*IF(ISNUMBER(AM796),AM796%,0)</f>
        <v>2400.0000000001191</v>
      </c>
      <c r="L796" s="4"/>
      <c r="M796" s="2">
        <v>0.12</v>
      </c>
      <c r="N796" s="2">
        <v>0.1</v>
      </c>
      <c r="O796" s="2">
        <v>100</v>
      </c>
      <c r="P796" s="2">
        <v>29.2316</v>
      </c>
      <c r="Q796" s="2">
        <v>0</v>
      </c>
      <c r="R796" s="2">
        <v>0</v>
      </c>
      <c r="S796" s="8" t="s">
        <v>577</v>
      </c>
      <c r="T796" s="2">
        <v>0</v>
      </c>
      <c r="U796" s="2">
        <v>0.5</v>
      </c>
      <c r="V796" s="2">
        <v>0.5</v>
      </c>
      <c r="W796" s="2">
        <v>100</v>
      </c>
      <c r="X796" s="2">
        <v>26.0794</v>
      </c>
      <c r="Y796" s="2">
        <v>0</v>
      </c>
      <c r="Z796" s="2">
        <v>0</v>
      </c>
      <c r="AA796" s="8" t="s">
        <v>577</v>
      </c>
      <c r="AB796" s="2">
        <v>0</v>
      </c>
      <c r="AC796" s="2">
        <v>0.04</v>
      </c>
      <c r="AD796" s="2">
        <v>0</v>
      </c>
      <c r="AE796" s="2">
        <v>100</v>
      </c>
      <c r="AF796" s="2">
        <v>3.1522000000000001</v>
      </c>
      <c r="AG796" s="20">
        <v>0.01</v>
      </c>
      <c r="AH796" s="20">
        <v>0</v>
      </c>
      <c r="AI796" s="20">
        <v>100</v>
      </c>
      <c r="AJ796" s="20">
        <v>0.84470000000000001</v>
      </c>
      <c r="AK796" s="18">
        <v>0.22</v>
      </c>
      <c r="AL796" s="18">
        <v>0.2</v>
      </c>
      <c r="AM796" s="18">
        <v>100</v>
      </c>
      <c r="AN796" s="18">
        <v>28.386800000000001</v>
      </c>
      <c r="AO796" s="2">
        <v>0.03</v>
      </c>
      <c r="AP796" s="2">
        <v>0</v>
      </c>
      <c r="AQ796" s="2">
        <v>100</v>
      </c>
      <c r="AR796" s="2">
        <v>0.84470000000000001</v>
      </c>
      <c r="AS796" s="2">
        <v>0.06</v>
      </c>
      <c r="AT796" s="2">
        <v>0.1</v>
      </c>
      <c r="AU796" s="2">
        <v>100</v>
      </c>
      <c r="AV796" s="2">
        <v>3.1522000000000001</v>
      </c>
      <c r="AW796" s="2">
        <v>0</v>
      </c>
      <c r="AX796" s="2">
        <v>0</v>
      </c>
      <c r="AY796" s="8" t="s">
        <v>577</v>
      </c>
      <c r="AZ796" s="2">
        <v>0</v>
      </c>
      <c r="BA796" s="2">
        <v>0.26</v>
      </c>
      <c r="BB796" s="2">
        <v>0.3</v>
      </c>
      <c r="BC796" s="2">
        <v>100</v>
      </c>
      <c r="BD796" s="2">
        <v>25.2346</v>
      </c>
      <c r="BE796" s="4" t="str">
        <f t="shared" si="122"/>
        <v>NO APLICA</v>
      </c>
      <c r="BF796" s="4">
        <f t="shared" si="123"/>
        <v>0.13220000000000001</v>
      </c>
      <c r="BG796">
        <f t="shared" si="124"/>
        <v>0.03</v>
      </c>
      <c r="BH796">
        <f t="shared" si="125"/>
        <v>0.06</v>
      </c>
      <c r="BI796">
        <f t="shared" si="126"/>
        <v>0.26</v>
      </c>
      <c r="BJ796">
        <f t="shared" si="127"/>
        <v>0.22</v>
      </c>
      <c r="BK796">
        <f t="shared" si="128"/>
        <v>0.01</v>
      </c>
      <c r="BL796">
        <f t="shared" si="129"/>
        <v>30.000000000001492</v>
      </c>
    </row>
    <row r="797" spans="1:64" x14ac:dyDescent="0.2">
      <c r="A797" s="1">
        <v>795</v>
      </c>
      <c r="B797" s="7" t="s">
        <v>51</v>
      </c>
      <c r="C797" s="3">
        <v>39949</v>
      </c>
      <c r="D797" s="4" t="s">
        <v>627</v>
      </c>
      <c r="E797" s="4" t="s">
        <v>177</v>
      </c>
      <c r="F797" s="5" t="str">
        <f t="shared" si="120"/>
        <v>S</v>
      </c>
      <c r="G797" s="6">
        <v>0.78888888888888886</v>
      </c>
      <c r="H797" s="6">
        <v>0.87430555555555556</v>
      </c>
      <c r="I797" s="85">
        <f t="shared" si="121"/>
        <v>123.00000000000004</v>
      </c>
      <c r="J797" s="86">
        <f>I797*Segmentos!$D$7*(AH797%)*IF(ISNUMBER(AI797),AI797%,0)</f>
        <v>2329866.0000000005</v>
      </c>
      <c r="K797" s="86">
        <f>I797*Segmentos!$D$7*(AL797%)*IF(ISNUMBER(AM797),AM797%,0)</f>
        <v>2092672.8000000007</v>
      </c>
      <c r="L797" s="4"/>
      <c r="M797" s="2">
        <v>4.4800000000000004</v>
      </c>
      <c r="N797" s="2">
        <v>15.8</v>
      </c>
      <c r="O797" s="2">
        <v>28.2</v>
      </c>
      <c r="P797" s="2">
        <v>87.702200000000005</v>
      </c>
      <c r="Q797" s="2">
        <v>1.31</v>
      </c>
      <c r="R797" s="2">
        <v>10.199999999999999</v>
      </c>
      <c r="S797" s="2">
        <v>12.9</v>
      </c>
      <c r="T797" s="2">
        <v>4.2962999999999996</v>
      </c>
      <c r="U797" s="2">
        <v>1.71</v>
      </c>
      <c r="V797" s="2">
        <v>10.9</v>
      </c>
      <c r="W797" s="2">
        <v>15.7</v>
      </c>
      <c r="X797" s="2">
        <v>7.0248999999999997</v>
      </c>
      <c r="Y797" s="2">
        <v>3.85</v>
      </c>
      <c r="Z797" s="2">
        <v>14.7</v>
      </c>
      <c r="AA797" s="2">
        <v>26.3</v>
      </c>
      <c r="AB797" s="2">
        <v>22.292200000000001</v>
      </c>
      <c r="AC797" s="2">
        <v>8.41</v>
      </c>
      <c r="AD797" s="2">
        <v>23</v>
      </c>
      <c r="AE797" s="2">
        <v>36.6</v>
      </c>
      <c r="AF797" s="2">
        <v>54.088799999999999</v>
      </c>
      <c r="AG797" s="20">
        <v>4.74</v>
      </c>
      <c r="AH797" s="20">
        <v>16.5</v>
      </c>
      <c r="AI797" s="20">
        <v>28.7</v>
      </c>
      <c r="AJ797" s="20">
        <v>44.043900000000001</v>
      </c>
      <c r="AK797" s="18">
        <v>4.24</v>
      </c>
      <c r="AL797" s="18">
        <v>15.3</v>
      </c>
      <c r="AM797" s="18">
        <v>27.8</v>
      </c>
      <c r="AN797" s="18">
        <v>43.6584</v>
      </c>
      <c r="AO797" s="2">
        <v>1.26</v>
      </c>
      <c r="AP797" s="2">
        <v>8.4</v>
      </c>
      <c r="AQ797" s="2">
        <v>15</v>
      </c>
      <c r="AR797" s="2">
        <v>2.7019000000000002</v>
      </c>
      <c r="AS797" s="2">
        <v>2.92</v>
      </c>
      <c r="AT797" s="2">
        <v>11.8</v>
      </c>
      <c r="AU797" s="2">
        <v>24.8</v>
      </c>
      <c r="AV797" s="2">
        <v>12.6098</v>
      </c>
      <c r="AW797" s="2">
        <v>4.8600000000000003</v>
      </c>
      <c r="AX797" s="2">
        <v>18.5</v>
      </c>
      <c r="AY797" s="2">
        <v>26.3</v>
      </c>
      <c r="AZ797" s="2">
        <v>27.378799999999998</v>
      </c>
      <c r="BA797" s="2">
        <v>6</v>
      </c>
      <c r="BB797" s="2">
        <v>18.3</v>
      </c>
      <c r="BC797" s="2">
        <v>32.700000000000003</v>
      </c>
      <c r="BD797" s="2">
        <v>45.011699999999998</v>
      </c>
      <c r="BE797" s="4" t="str">
        <f t="shared" si="122"/>
        <v>ABURRIDO</v>
      </c>
      <c r="BF797" s="4">
        <f t="shared" si="123"/>
        <v>3.9820000000000002</v>
      </c>
      <c r="BG797">
        <f t="shared" si="124"/>
        <v>1.26</v>
      </c>
      <c r="BH797">
        <f t="shared" si="125"/>
        <v>2.92</v>
      </c>
      <c r="BI797">
        <f t="shared" si="126"/>
        <v>6</v>
      </c>
      <c r="BJ797">
        <f t="shared" si="127"/>
        <v>4.24</v>
      </c>
      <c r="BK797">
        <f t="shared" si="128"/>
        <v>4.74</v>
      </c>
      <c r="BL797">
        <f t="shared" si="129"/>
        <v>54803.880000000019</v>
      </c>
    </row>
    <row r="798" spans="1:64" x14ac:dyDescent="0.2">
      <c r="A798" s="1">
        <v>796</v>
      </c>
      <c r="B798" s="7" t="s">
        <v>66</v>
      </c>
      <c r="C798" s="3">
        <v>39949</v>
      </c>
      <c r="D798" s="4" t="s">
        <v>628</v>
      </c>
      <c r="E798" s="4" t="s">
        <v>168</v>
      </c>
      <c r="F798" s="5" t="str">
        <f t="shared" si="120"/>
        <v>S</v>
      </c>
      <c r="G798" s="6">
        <v>0.84097222222222223</v>
      </c>
      <c r="H798" s="6">
        <v>0.91319444444444453</v>
      </c>
      <c r="I798" s="85">
        <f t="shared" si="121"/>
        <v>104.00000000000011</v>
      </c>
      <c r="J798" s="86">
        <f>I798*Segmentos!$D$7*(AH798%)*IF(ISNUMBER(AI798),AI798%,0)</f>
        <v>395366.40000000049</v>
      </c>
      <c r="K798" s="86">
        <f>I798*Segmentos!$D$7*(AL798%)*IF(ISNUMBER(AM798),AM798%,0)</f>
        <v>486720.00000000058</v>
      </c>
      <c r="L798" s="4" t="s">
        <v>287</v>
      </c>
      <c r="M798" s="2">
        <v>1.06</v>
      </c>
      <c r="N798" s="2">
        <v>6.3</v>
      </c>
      <c r="O798" s="2">
        <v>17</v>
      </c>
      <c r="P798" s="2">
        <v>78.9833</v>
      </c>
      <c r="Q798" s="2">
        <v>0.53</v>
      </c>
      <c r="R798" s="2">
        <v>3.4</v>
      </c>
      <c r="S798" s="2">
        <v>15.8</v>
      </c>
      <c r="T798" s="2">
        <v>6.5827999999999998</v>
      </c>
      <c r="U798" s="2">
        <v>1.03</v>
      </c>
      <c r="V798" s="2">
        <v>6</v>
      </c>
      <c r="W798" s="2">
        <v>17.100000000000001</v>
      </c>
      <c r="X798" s="2">
        <v>16.114899999999999</v>
      </c>
      <c r="Y798" s="2">
        <v>1.41</v>
      </c>
      <c r="Z798" s="2">
        <v>7.3</v>
      </c>
      <c r="AA798" s="2">
        <v>19.3</v>
      </c>
      <c r="AB798" s="2">
        <v>30.927099999999999</v>
      </c>
      <c r="AC798" s="2">
        <v>1.04</v>
      </c>
      <c r="AD798" s="2">
        <v>7</v>
      </c>
      <c r="AE798" s="2">
        <v>14.9</v>
      </c>
      <c r="AF798" s="2">
        <v>25.358499999999999</v>
      </c>
      <c r="AG798" s="20">
        <v>0.95</v>
      </c>
      <c r="AH798" s="20">
        <v>6.6</v>
      </c>
      <c r="AI798" s="20">
        <v>14.4</v>
      </c>
      <c r="AJ798" s="20">
        <v>33.494</v>
      </c>
      <c r="AK798" s="18">
        <v>1.1599999999999999</v>
      </c>
      <c r="AL798" s="18">
        <v>6</v>
      </c>
      <c r="AM798" s="18">
        <v>19.5</v>
      </c>
      <c r="AN798" s="18">
        <v>45.489199999999997</v>
      </c>
      <c r="AO798" s="2">
        <v>0.65</v>
      </c>
      <c r="AP798" s="2">
        <v>3.1</v>
      </c>
      <c r="AQ798" s="2">
        <v>20.9</v>
      </c>
      <c r="AR798" s="2">
        <v>5.3124000000000002</v>
      </c>
      <c r="AS798" s="2">
        <v>1.04</v>
      </c>
      <c r="AT798" s="2">
        <v>7.2</v>
      </c>
      <c r="AU798" s="2">
        <v>14.5</v>
      </c>
      <c r="AV798" s="2">
        <v>17.106300000000001</v>
      </c>
      <c r="AW798" s="2">
        <v>1.36</v>
      </c>
      <c r="AX798" s="2">
        <v>4</v>
      </c>
      <c r="AY798" s="2">
        <v>33.700000000000003</v>
      </c>
      <c r="AZ798" s="2">
        <v>29.077000000000002</v>
      </c>
      <c r="BA798" s="2">
        <v>0.97</v>
      </c>
      <c r="BB798" s="2">
        <v>8.3000000000000007</v>
      </c>
      <c r="BC798" s="2">
        <v>11.6</v>
      </c>
      <c r="BD798" s="2">
        <v>27.4877</v>
      </c>
      <c r="BE798" s="4" t="str">
        <f t="shared" si="122"/>
        <v>ABURRIDO</v>
      </c>
      <c r="BF798" s="4">
        <f t="shared" si="123"/>
        <v>1.1042000000000001</v>
      </c>
      <c r="BG798">
        <f t="shared" si="124"/>
        <v>0.65</v>
      </c>
      <c r="BH798">
        <f t="shared" si="125"/>
        <v>1.04</v>
      </c>
      <c r="BI798">
        <f t="shared" si="126"/>
        <v>1.36</v>
      </c>
      <c r="BJ798">
        <f t="shared" si="127"/>
        <v>1.1599999999999999</v>
      </c>
      <c r="BK798">
        <f t="shared" si="128"/>
        <v>0.95</v>
      </c>
      <c r="BL798">
        <f t="shared" si="129"/>
        <v>11138.400000000012</v>
      </c>
    </row>
    <row r="799" spans="1:64" x14ac:dyDescent="0.2">
      <c r="A799" s="1">
        <v>797</v>
      </c>
      <c r="B799" s="7" t="s">
        <v>54</v>
      </c>
      <c r="C799" s="3">
        <v>39949</v>
      </c>
      <c r="D799" s="4" t="s">
        <v>3</v>
      </c>
      <c r="E799" s="4" t="s">
        <v>179</v>
      </c>
      <c r="F799" s="5" t="str">
        <f t="shared" si="120"/>
        <v>S</v>
      </c>
      <c r="G799" s="6">
        <v>0.91666666666666663</v>
      </c>
      <c r="H799" s="6">
        <v>0.98888888888888893</v>
      </c>
      <c r="I799" s="85">
        <f t="shared" si="121"/>
        <v>104.00000000000011</v>
      </c>
      <c r="J799" s="86">
        <f>I799*Segmentos!$D$7*(AH799%)*IF(ISNUMBER(AI799),AI799%,0)</f>
        <v>2464841.6000000024</v>
      </c>
      <c r="K799" s="86">
        <f>I799*Segmentos!$D$7*(AL799%)*IF(ISNUMBER(AM799),AM799%,0)</f>
        <v>2347488.0000000028</v>
      </c>
      <c r="L799" s="4"/>
      <c r="M799" s="2">
        <v>5.78</v>
      </c>
      <c r="N799" s="2">
        <v>17.8</v>
      </c>
      <c r="O799" s="2">
        <v>32.4</v>
      </c>
      <c r="P799" s="2">
        <v>86.439400000000006</v>
      </c>
      <c r="Q799" s="2">
        <v>2.14</v>
      </c>
      <c r="R799" s="2">
        <v>8.1</v>
      </c>
      <c r="S799" s="2">
        <v>26.3</v>
      </c>
      <c r="T799" s="2">
        <v>5.3338999999999999</v>
      </c>
      <c r="U799" s="2">
        <v>3.48</v>
      </c>
      <c r="V799" s="2">
        <v>15</v>
      </c>
      <c r="W799" s="2">
        <v>23.2</v>
      </c>
      <c r="X799" s="2">
        <v>10.908300000000001</v>
      </c>
      <c r="Y799" s="2">
        <v>7.07</v>
      </c>
      <c r="Z799" s="2">
        <v>23.3</v>
      </c>
      <c r="AA799" s="2">
        <v>30.3</v>
      </c>
      <c r="AB799" s="2">
        <v>31.229600000000001</v>
      </c>
      <c r="AC799" s="2">
        <v>7.94</v>
      </c>
      <c r="AD799" s="2">
        <v>19.7</v>
      </c>
      <c r="AE799" s="2">
        <v>40.4</v>
      </c>
      <c r="AF799" s="2">
        <v>38.967599999999997</v>
      </c>
      <c r="AG799" s="20">
        <v>5.92</v>
      </c>
      <c r="AH799" s="20">
        <v>19.3</v>
      </c>
      <c r="AI799" s="20">
        <v>30.7</v>
      </c>
      <c r="AJ799" s="20">
        <v>42.046500000000002</v>
      </c>
      <c r="AK799" s="18">
        <v>5.65</v>
      </c>
      <c r="AL799" s="18">
        <v>16.5</v>
      </c>
      <c r="AM799" s="18">
        <v>34.200000000000003</v>
      </c>
      <c r="AN799" s="18">
        <v>44.392800000000001</v>
      </c>
      <c r="AO799" s="2">
        <v>5.21</v>
      </c>
      <c r="AP799" s="2">
        <v>13.1</v>
      </c>
      <c r="AQ799" s="2">
        <v>39.799999999999997</v>
      </c>
      <c r="AR799" s="2">
        <v>8.5213000000000001</v>
      </c>
      <c r="AS799" s="2">
        <v>5.52</v>
      </c>
      <c r="AT799" s="2">
        <v>17.2</v>
      </c>
      <c r="AU799" s="2">
        <v>32.1</v>
      </c>
      <c r="AV799" s="2">
        <v>18.198799999999999</v>
      </c>
      <c r="AW799" s="2">
        <v>5.23</v>
      </c>
      <c r="AX799" s="2">
        <v>17.2</v>
      </c>
      <c r="AY799" s="2">
        <v>30.4</v>
      </c>
      <c r="AZ799" s="2">
        <v>22.4937</v>
      </c>
      <c r="BA799" s="2">
        <v>6.5</v>
      </c>
      <c r="BB799" s="2">
        <v>20</v>
      </c>
      <c r="BC799" s="2">
        <v>32.5</v>
      </c>
      <c r="BD799" s="2">
        <v>37.225499999999997</v>
      </c>
      <c r="BE799" s="4" t="str">
        <f t="shared" si="122"/>
        <v>ABURRIDO</v>
      </c>
      <c r="BF799" s="4">
        <f t="shared" si="123"/>
        <v>5.8305999999999996</v>
      </c>
      <c r="BG799">
        <f t="shared" si="124"/>
        <v>5.21</v>
      </c>
      <c r="BH799">
        <f t="shared" si="125"/>
        <v>5.52</v>
      </c>
      <c r="BI799">
        <f t="shared" si="126"/>
        <v>6.5</v>
      </c>
      <c r="BJ799">
        <f t="shared" si="127"/>
        <v>5.65</v>
      </c>
      <c r="BK799">
        <f t="shared" si="128"/>
        <v>5.92</v>
      </c>
      <c r="BL799">
        <f t="shared" si="129"/>
        <v>59978.880000000063</v>
      </c>
    </row>
    <row r="800" spans="1:64" x14ac:dyDescent="0.2">
      <c r="A800" s="1">
        <v>798</v>
      </c>
      <c r="B800" s="7" t="s">
        <v>19</v>
      </c>
      <c r="C800" s="3">
        <v>39949</v>
      </c>
      <c r="D800" s="4" t="s">
        <v>17</v>
      </c>
      <c r="E800" s="4" t="s">
        <v>166</v>
      </c>
      <c r="F800" s="5" t="str">
        <f t="shared" si="120"/>
        <v>S</v>
      </c>
      <c r="G800" s="6">
        <v>0.9145833333333333</v>
      </c>
      <c r="H800" s="6">
        <v>0.9159722222222223</v>
      </c>
      <c r="I800" s="85">
        <f t="shared" si="121"/>
        <v>2.0000000000001528</v>
      </c>
      <c r="J800" s="86">
        <f>I800*Segmentos!$D$7*(AH800%)*IF(ISNUMBER(AI800),AI800%,0)</f>
        <v>3942.4000000003011</v>
      </c>
      <c r="K800" s="86">
        <f>I800*Segmentos!$D$7*(AL800%)*IF(ISNUMBER(AM800),AM800%,0)</f>
        <v>1092.8000000000834</v>
      </c>
      <c r="L800" s="4"/>
      <c r="M800" s="2">
        <v>0.28999999999999998</v>
      </c>
      <c r="N800" s="2">
        <v>0.4</v>
      </c>
      <c r="O800" s="2">
        <v>69.900000000000006</v>
      </c>
      <c r="P800" s="2">
        <v>100</v>
      </c>
      <c r="Q800" s="2">
        <v>0</v>
      </c>
      <c r="R800" s="2">
        <v>0</v>
      </c>
      <c r="S800" s="8" t="s">
        <v>577</v>
      </c>
      <c r="T800" s="2">
        <v>0</v>
      </c>
      <c r="U800" s="2">
        <v>0.18</v>
      </c>
      <c r="V800" s="2">
        <v>0.2</v>
      </c>
      <c r="W800" s="2">
        <v>100</v>
      </c>
      <c r="X800" s="2">
        <v>13.014799999999999</v>
      </c>
      <c r="Y800" s="2">
        <v>0.21</v>
      </c>
      <c r="Z800" s="2">
        <v>0.4</v>
      </c>
      <c r="AA800" s="2">
        <v>50</v>
      </c>
      <c r="AB800" s="2">
        <v>21.249300000000002</v>
      </c>
      <c r="AC800" s="2">
        <v>0.59</v>
      </c>
      <c r="AD800" s="2">
        <v>0.8</v>
      </c>
      <c r="AE800" s="2">
        <v>75</v>
      </c>
      <c r="AF800" s="2">
        <v>65.735900000000001</v>
      </c>
      <c r="AG800" s="20">
        <v>0.47</v>
      </c>
      <c r="AH800" s="20">
        <v>0.7</v>
      </c>
      <c r="AI800" s="20">
        <v>70.400000000000006</v>
      </c>
      <c r="AJ800" s="20">
        <v>75.667699999999996</v>
      </c>
      <c r="AK800" s="18">
        <v>0.14000000000000001</v>
      </c>
      <c r="AL800" s="18">
        <v>0.2</v>
      </c>
      <c r="AM800" s="18">
        <v>68.3</v>
      </c>
      <c r="AN800" s="18">
        <v>24.3323</v>
      </c>
      <c r="AO800" s="2">
        <v>0.35</v>
      </c>
      <c r="AP800" s="2">
        <v>0.3</v>
      </c>
      <c r="AQ800" s="2">
        <v>100</v>
      </c>
      <c r="AR800" s="2">
        <v>13.014799999999999</v>
      </c>
      <c r="AS800" s="2">
        <v>0</v>
      </c>
      <c r="AT800" s="2">
        <v>0</v>
      </c>
      <c r="AU800" s="8" t="s">
        <v>577</v>
      </c>
      <c r="AV800" s="2">
        <v>0</v>
      </c>
      <c r="AW800" s="2">
        <v>0.22</v>
      </c>
      <c r="AX800" s="2">
        <v>0.4</v>
      </c>
      <c r="AY800" s="2">
        <v>50</v>
      </c>
      <c r="AZ800" s="2">
        <v>21.249300000000002</v>
      </c>
      <c r="BA800" s="2">
        <v>0.5</v>
      </c>
      <c r="BB800" s="2">
        <v>0.7</v>
      </c>
      <c r="BC800" s="2">
        <v>75</v>
      </c>
      <c r="BD800" s="2">
        <v>65.735900000000001</v>
      </c>
      <c r="BE800" s="4" t="str">
        <f t="shared" si="122"/>
        <v>NO APLICA</v>
      </c>
      <c r="BF800" s="4">
        <f t="shared" si="123"/>
        <v>0.2394</v>
      </c>
      <c r="BG800">
        <f t="shared" si="124"/>
        <v>0.35</v>
      </c>
      <c r="BH800">
        <f t="shared" si="125"/>
        <v>0</v>
      </c>
      <c r="BI800">
        <f t="shared" si="126"/>
        <v>0.5</v>
      </c>
      <c r="BJ800">
        <f t="shared" si="127"/>
        <v>0.14000000000000001</v>
      </c>
      <c r="BK800">
        <f t="shared" si="128"/>
        <v>0.47</v>
      </c>
      <c r="BL800">
        <f t="shared" si="129"/>
        <v>55.920000000004279</v>
      </c>
    </row>
    <row r="801" spans="1:64" x14ac:dyDescent="0.2">
      <c r="A801" s="1">
        <v>799</v>
      </c>
      <c r="B801" s="7" t="s">
        <v>2</v>
      </c>
      <c r="C801" s="3">
        <v>39949</v>
      </c>
      <c r="D801" s="4" t="s">
        <v>627</v>
      </c>
      <c r="E801" s="4" t="s">
        <v>164</v>
      </c>
      <c r="F801" s="5" t="str">
        <f t="shared" si="120"/>
        <v>S</v>
      </c>
      <c r="G801" s="6">
        <v>0.87430555555555556</v>
      </c>
      <c r="H801" s="6">
        <v>0.91527777777777775</v>
      </c>
      <c r="I801" s="85">
        <f t="shared" si="121"/>
        <v>58.99999999999995</v>
      </c>
      <c r="J801" s="86">
        <f>I801*Segmentos!$D$7*(AH801%)*IF(ISNUMBER(AI801),AI801%,0)</f>
        <v>1171315.199999999</v>
      </c>
      <c r="K801" s="86">
        <f>I801*Segmentos!$D$7*(AL801%)*IF(ISNUMBER(AM801),AM801%,0)</f>
        <v>1115099.9999999991</v>
      </c>
      <c r="L801" s="4"/>
      <c r="M801" s="2">
        <v>4.84</v>
      </c>
      <c r="N801" s="2">
        <v>13.3</v>
      </c>
      <c r="O801" s="2">
        <v>36.299999999999997</v>
      </c>
      <c r="P801" s="2">
        <v>89.653099999999995</v>
      </c>
      <c r="Q801" s="2">
        <v>2.21</v>
      </c>
      <c r="R801" s="2">
        <v>6.1</v>
      </c>
      <c r="S801" s="2">
        <v>36.299999999999997</v>
      </c>
      <c r="T801" s="2">
        <v>6.8257000000000003</v>
      </c>
      <c r="U801" s="2">
        <v>1.23</v>
      </c>
      <c r="V801" s="2">
        <v>6.5</v>
      </c>
      <c r="W801" s="2">
        <v>19</v>
      </c>
      <c r="X801" s="2">
        <v>4.7824</v>
      </c>
      <c r="Y801" s="2">
        <v>3.45</v>
      </c>
      <c r="Z801" s="2">
        <v>13.7</v>
      </c>
      <c r="AA801" s="2">
        <v>25.2</v>
      </c>
      <c r="AB801" s="2">
        <v>18.8505</v>
      </c>
      <c r="AC801" s="2">
        <v>9.74</v>
      </c>
      <c r="AD801" s="2">
        <v>21.1</v>
      </c>
      <c r="AE801" s="2">
        <v>46.2</v>
      </c>
      <c r="AF801" s="2">
        <v>59.194600000000001</v>
      </c>
      <c r="AG801" s="20">
        <v>4.96</v>
      </c>
      <c r="AH801" s="20">
        <v>14.1</v>
      </c>
      <c r="AI801" s="20">
        <v>35.200000000000003</v>
      </c>
      <c r="AJ801" s="20">
        <v>43.547800000000002</v>
      </c>
      <c r="AK801" s="18">
        <v>4.74</v>
      </c>
      <c r="AL801" s="18">
        <v>12.6</v>
      </c>
      <c r="AM801" s="18">
        <v>37.5</v>
      </c>
      <c r="AN801" s="18">
        <v>46.105400000000003</v>
      </c>
      <c r="AO801" s="2">
        <v>2.85</v>
      </c>
      <c r="AP801" s="2">
        <v>10.1</v>
      </c>
      <c r="AQ801" s="2">
        <v>28.2</v>
      </c>
      <c r="AR801" s="2">
        <v>5.7672999999999996</v>
      </c>
      <c r="AS801" s="2">
        <v>3.44</v>
      </c>
      <c r="AT801" s="2">
        <v>11.2</v>
      </c>
      <c r="AU801" s="2">
        <v>30.8</v>
      </c>
      <c r="AV801" s="2">
        <v>14.013199999999999</v>
      </c>
      <c r="AW801" s="2">
        <v>5.22</v>
      </c>
      <c r="AX801" s="2">
        <v>13</v>
      </c>
      <c r="AY801" s="2">
        <v>40</v>
      </c>
      <c r="AZ801" s="2">
        <v>27.782399999999999</v>
      </c>
      <c r="BA801" s="2">
        <v>5.94</v>
      </c>
      <c r="BB801" s="2">
        <v>15.7</v>
      </c>
      <c r="BC801" s="2">
        <v>37.700000000000003</v>
      </c>
      <c r="BD801" s="2">
        <v>42.090200000000003</v>
      </c>
      <c r="BE801" s="4" t="str">
        <f t="shared" si="122"/>
        <v>NO APLICA</v>
      </c>
      <c r="BF801" s="4">
        <f t="shared" si="123"/>
        <v>4.4085999999999999</v>
      </c>
      <c r="BG801">
        <f t="shared" si="124"/>
        <v>2.85</v>
      </c>
      <c r="BH801">
        <f t="shared" si="125"/>
        <v>3.44</v>
      </c>
      <c r="BI801">
        <f t="shared" si="126"/>
        <v>5.94</v>
      </c>
      <c r="BJ801">
        <f t="shared" si="127"/>
        <v>4.74</v>
      </c>
      <c r="BK801">
        <f t="shared" si="128"/>
        <v>4.96</v>
      </c>
      <c r="BL801">
        <f t="shared" si="129"/>
        <v>28484.609999999975</v>
      </c>
    </row>
    <row r="802" spans="1:64" x14ac:dyDescent="0.2">
      <c r="A802" s="1">
        <v>800</v>
      </c>
      <c r="B802" s="7" t="s">
        <v>16</v>
      </c>
      <c r="C802" s="3">
        <v>39949</v>
      </c>
      <c r="D802" s="4" t="s">
        <v>626</v>
      </c>
      <c r="E802" s="4" t="s">
        <v>166</v>
      </c>
      <c r="F802" s="5" t="str">
        <f t="shared" si="120"/>
        <v>S</v>
      </c>
      <c r="G802" s="6">
        <v>0.91388888888888886</v>
      </c>
      <c r="H802" s="6">
        <v>0.91736111111111107</v>
      </c>
      <c r="I802" s="85">
        <f t="shared" si="121"/>
        <v>4.9999999999999822</v>
      </c>
      <c r="J802" s="86">
        <f>I802*Segmentos!$D$7*(AH802%)*IF(ISNUMBER(AI802),AI802%,0)</f>
        <v>117919.99999999959</v>
      </c>
      <c r="K802" s="86">
        <f>I802*Segmentos!$D$7*(AL802%)*IF(ISNUMBER(AM802),AM802%,0)</f>
        <v>142679.99999999948</v>
      </c>
      <c r="L802" s="4"/>
      <c r="M802" s="2">
        <v>6.54</v>
      </c>
      <c r="N802" s="2">
        <v>8.6999999999999993</v>
      </c>
      <c r="O802" s="2">
        <v>74.8</v>
      </c>
      <c r="P802" s="2">
        <v>91.615499999999997</v>
      </c>
      <c r="Q802" s="2">
        <v>3.05</v>
      </c>
      <c r="R802" s="2">
        <v>4.3</v>
      </c>
      <c r="S802" s="2">
        <v>71.400000000000006</v>
      </c>
      <c r="T802" s="2">
        <v>7.1277999999999997</v>
      </c>
      <c r="U802" s="2">
        <v>2.0699999999999998</v>
      </c>
      <c r="V802" s="2">
        <v>3.1</v>
      </c>
      <c r="W802" s="2">
        <v>66.099999999999994</v>
      </c>
      <c r="X802" s="2">
        <v>6.0685000000000002</v>
      </c>
      <c r="Y802" s="2">
        <v>6.71</v>
      </c>
      <c r="Z802" s="2">
        <v>9</v>
      </c>
      <c r="AA802" s="2">
        <v>74.900000000000006</v>
      </c>
      <c r="AB802" s="2">
        <v>27.751999999999999</v>
      </c>
      <c r="AC802" s="2">
        <v>11.02</v>
      </c>
      <c r="AD802" s="2">
        <v>14.4</v>
      </c>
      <c r="AE802" s="2">
        <v>76.5</v>
      </c>
      <c r="AF802" s="2">
        <v>50.667200000000001</v>
      </c>
      <c r="AG802" s="20">
        <v>5.91</v>
      </c>
      <c r="AH802" s="20">
        <v>8.8000000000000007</v>
      </c>
      <c r="AI802" s="20">
        <v>67</v>
      </c>
      <c r="AJ802" s="20">
        <v>39.261800000000001</v>
      </c>
      <c r="AK802" s="18">
        <v>7.11</v>
      </c>
      <c r="AL802" s="18">
        <v>8.6999999999999993</v>
      </c>
      <c r="AM802" s="18">
        <v>82</v>
      </c>
      <c r="AN802" s="18">
        <v>52.353700000000003</v>
      </c>
      <c r="AO802" s="2">
        <v>4.3899999999999997</v>
      </c>
      <c r="AP802" s="2">
        <v>6.2</v>
      </c>
      <c r="AQ802" s="2">
        <v>71</v>
      </c>
      <c r="AR802" s="2">
        <v>6.7260999999999997</v>
      </c>
      <c r="AS802" s="2">
        <v>5.33</v>
      </c>
      <c r="AT802" s="2">
        <v>7.8</v>
      </c>
      <c r="AU802" s="2">
        <v>68.8</v>
      </c>
      <c r="AV802" s="2">
        <v>16.465800000000002</v>
      </c>
      <c r="AW802" s="2">
        <v>4.34</v>
      </c>
      <c r="AX802" s="2">
        <v>6.3</v>
      </c>
      <c r="AY802" s="2">
        <v>69.5</v>
      </c>
      <c r="AZ802" s="2">
        <v>17.4969</v>
      </c>
      <c r="BA802" s="2">
        <v>9.49</v>
      </c>
      <c r="BB802" s="2">
        <v>11.9</v>
      </c>
      <c r="BC802" s="2">
        <v>79.8</v>
      </c>
      <c r="BD802" s="2">
        <v>50.926600000000001</v>
      </c>
      <c r="BE802" s="4" t="str">
        <f t="shared" si="122"/>
        <v>NO APLICA</v>
      </c>
      <c r="BF802" s="4">
        <f t="shared" si="123"/>
        <v>6.7439999999999998</v>
      </c>
      <c r="BG802">
        <f t="shared" si="124"/>
        <v>4.3899999999999997</v>
      </c>
      <c r="BH802">
        <f t="shared" si="125"/>
        <v>5.33</v>
      </c>
      <c r="BI802">
        <f t="shared" si="126"/>
        <v>9.49</v>
      </c>
      <c r="BJ802">
        <f t="shared" si="127"/>
        <v>7.11</v>
      </c>
      <c r="BK802">
        <f t="shared" si="128"/>
        <v>5.91</v>
      </c>
      <c r="BL802">
        <f t="shared" si="129"/>
        <v>3253.7999999999884</v>
      </c>
    </row>
    <row r="803" spans="1:64" x14ac:dyDescent="0.2">
      <c r="A803" s="1">
        <v>801</v>
      </c>
      <c r="B803" s="7" t="s">
        <v>72</v>
      </c>
      <c r="C803" s="3">
        <v>39949</v>
      </c>
      <c r="D803" s="4" t="s">
        <v>629</v>
      </c>
      <c r="E803" s="4" t="s">
        <v>175</v>
      </c>
      <c r="F803" s="5" t="str">
        <f t="shared" si="120"/>
        <v>S</v>
      </c>
      <c r="G803" s="6">
        <v>0.90555555555555556</v>
      </c>
      <c r="H803" s="6">
        <v>0.92500000000000004</v>
      </c>
      <c r="I803" s="85">
        <f t="shared" si="121"/>
        <v>28.00000000000006</v>
      </c>
      <c r="J803" s="86">
        <f>I803*Segmentos!$D$7*(AH803%)*IF(ISNUMBER(AI803),AI803%,0)</f>
        <v>21504.000000000044</v>
      </c>
      <c r="K803" s="86">
        <f>I803*Segmentos!$D$7*(AL803%)*IF(ISNUMBER(AM803),AM803%,0)</f>
        <v>14515.200000000035</v>
      </c>
      <c r="L803" s="4"/>
      <c r="M803" s="2">
        <v>0.16</v>
      </c>
      <c r="N803" s="2">
        <v>1.2</v>
      </c>
      <c r="O803" s="2">
        <v>13.4</v>
      </c>
      <c r="P803" s="2">
        <v>65.488799999999998</v>
      </c>
      <c r="Q803" s="2">
        <v>0.06</v>
      </c>
      <c r="R803" s="2">
        <v>0.3</v>
      </c>
      <c r="S803" s="2">
        <v>17.899999999999999</v>
      </c>
      <c r="T803" s="2">
        <v>4.1455000000000002</v>
      </c>
      <c r="U803" s="2">
        <v>0.21</v>
      </c>
      <c r="V803" s="2">
        <v>1.7</v>
      </c>
      <c r="W803" s="2">
        <v>12.2</v>
      </c>
      <c r="X803" s="2">
        <v>17.985600000000002</v>
      </c>
      <c r="Y803" s="2">
        <v>0.17</v>
      </c>
      <c r="Z803" s="2">
        <v>1.3</v>
      </c>
      <c r="AA803" s="2">
        <v>12.7</v>
      </c>
      <c r="AB803" s="2">
        <v>19.880099999999999</v>
      </c>
      <c r="AC803" s="2">
        <v>0.18</v>
      </c>
      <c r="AD803" s="2">
        <v>1.2</v>
      </c>
      <c r="AE803" s="2">
        <v>14.5</v>
      </c>
      <c r="AF803" s="2">
        <v>23.477599999999999</v>
      </c>
      <c r="AG803" s="20">
        <v>0.19</v>
      </c>
      <c r="AH803" s="20">
        <v>1.5</v>
      </c>
      <c r="AI803" s="20">
        <v>12.8</v>
      </c>
      <c r="AJ803" s="20">
        <v>36.872399999999999</v>
      </c>
      <c r="AK803" s="18">
        <v>0.14000000000000001</v>
      </c>
      <c r="AL803" s="18">
        <v>0.9</v>
      </c>
      <c r="AM803" s="18">
        <v>14.4</v>
      </c>
      <c r="AN803" s="18">
        <v>28.616399999999999</v>
      </c>
      <c r="AO803" s="2">
        <v>0.09</v>
      </c>
      <c r="AP803" s="2">
        <v>0.6</v>
      </c>
      <c r="AQ803" s="2">
        <v>16.8</v>
      </c>
      <c r="AR803" s="2">
        <v>4.0894000000000004</v>
      </c>
      <c r="AS803" s="2">
        <v>0.04</v>
      </c>
      <c r="AT803" s="2">
        <v>0.7</v>
      </c>
      <c r="AU803" s="2">
        <v>6.1</v>
      </c>
      <c r="AV803" s="2">
        <v>3.9739</v>
      </c>
      <c r="AW803" s="2">
        <v>0.16</v>
      </c>
      <c r="AX803" s="2">
        <v>1.4</v>
      </c>
      <c r="AY803" s="2">
        <v>11.3</v>
      </c>
      <c r="AZ803" s="2">
        <v>18.710699999999999</v>
      </c>
      <c r="BA803" s="2">
        <v>0.25</v>
      </c>
      <c r="BB803" s="2">
        <v>1.5</v>
      </c>
      <c r="BC803" s="2">
        <v>16.600000000000001</v>
      </c>
      <c r="BD803" s="2">
        <v>38.714799999999997</v>
      </c>
      <c r="BE803" s="4" t="str">
        <f t="shared" si="122"/>
        <v>NO APLICA</v>
      </c>
      <c r="BF803" s="4">
        <f t="shared" si="123"/>
        <v>0.13199999999999998</v>
      </c>
      <c r="BG803">
        <f t="shared" si="124"/>
        <v>0.09</v>
      </c>
      <c r="BH803">
        <f t="shared" si="125"/>
        <v>0.04</v>
      </c>
      <c r="BI803">
        <f t="shared" si="126"/>
        <v>0.25</v>
      </c>
      <c r="BJ803">
        <f t="shared" si="127"/>
        <v>0.14000000000000001</v>
      </c>
      <c r="BK803">
        <f t="shared" si="128"/>
        <v>0.19</v>
      </c>
      <c r="BL803">
        <f t="shared" si="129"/>
        <v>450.24000000000098</v>
      </c>
    </row>
    <row r="804" spans="1:64" x14ac:dyDescent="0.2">
      <c r="A804" s="1">
        <v>802</v>
      </c>
      <c r="B804" s="7" t="s">
        <v>39</v>
      </c>
      <c r="C804" s="3">
        <v>39950</v>
      </c>
      <c r="D804" s="4" t="s">
        <v>627</v>
      </c>
      <c r="E804" s="4" t="s">
        <v>174</v>
      </c>
      <c r="F804" s="5" t="str">
        <f t="shared" si="120"/>
        <v>D</v>
      </c>
      <c r="G804" s="6">
        <v>0.92222222222222217</v>
      </c>
      <c r="H804" s="6">
        <v>0.05</v>
      </c>
      <c r="I804" s="85">
        <f t="shared" si="121"/>
        <v>184.00000000000006</v>
      </c>
      <c r="J804" s="86">
        <f>I804*Segmentos!$D$7*(AH804%)*IF(ISNUMBER(AI804),AI804%,0)</f>
        <v>5980000.0000000028</v>
      </c>
      <c r="K804" s="86">
        <f>I804*Segmentos!$D$7*(AL804%)*IF(ISNUMBER(AM804),AM804%,0)</f>
        <v>7567257.6000000034</v>
      </c>
      <c r="L804" s="4"/>
      <c r="M804" s="2">
        <v>9.26</v>
      </c>
      <c r="N804" s="2">
        <v>27.9</v>
      </c>
      <c r="O804" s="2">
        <v>33.200000000000003</v>
      </c>
      <c r="P804" s="2">
        <v>87.509</v>
      </c>
      <c r="Q804" s="2">
        <v>6.97</v>
      </c>
      <c r="R804" s="2">
        <v>24.7</v>
      </c>
      <c r="S804" s="2">
        <v>28.2</v>
      </c>
      <c r="T804" s="2">
        <v>10.9998</v>
      </c>
      <c r="U804" s="2">
        <v>10.53</v>
      </c>
      <c r="V804" s="2">
        <v>28.8</v>
      </c>
      <c r="W804" s="2">
        <v>36.6</v>
      </c>
      <c r="X804" s="2">
        <v>20.875900000000001</v>
      </c>
      <c r="Y804" s="2">
        <v>8.9700000000000006</v>
      </c>
      <c r="Z804" s="2">
        <v>32.1</v>
      </c>
      <c r="AA804" s="2">
        <v>28</v>
      </c>
      <c r="AB804" s="2">
        <v>25.044799999999999</v>
      </c>
      <c r="AC804" s="2">
        <v>9.86</v>
      </c>
      <c r="AD804" s="2">
        <v>25.2</v>
      </c>
      <c r="AE804" s="2">
        <v>39.1</v>
      </c>
      <c r="AF804" s="2">
        <v>30.5885</v>
      </c>
      <c r="AG804" s="20">
        <v>8.1199999999999992</v>
      </c>
      <c r="AH804" s="20">
        <v>25</v>
      </c>
      <c r="AI804" s="20">
        <v>32.5</v>
      </c>
      <c r="AJ804" s="20">
        <v>36.4129</v>
      </c>
      <c r="AK804" s="18">
        <v>10.28</v>
      </c>
      <c r="AL804" s="18">
        <v>30.6</v>
      </c>
      <c r="AM804" s="18">
        <v>33.6</v>
      </c>
      <c r="AN804" s="18">
        <v>51.0961</v>
      </c>
      <c r="AO804" s="2">
        <v>5.9</v>
      </c>
      <c r="AP804" s="2">
        <v>22</v>
      </c>
      <c r="AQ804" s="2">
        <v>26.8</v>
      </c>
      <c r="AR804" s="2">
        <v>6.0959000000000003</v>
      </c>
      <c r="AS804" s="2">
        <v>8.14</v>
      </c>
      <c r="AT804" s="2">
        <v>25.5</v>
      </c>
      <c r="AU804" s="2">
        <v>31.9</v>
      </c>
      <c r="AV804" s="2">
        <v>16.949400000000001</v>
      </c>
      <c r="AW804" s="2">
        <v>8.89</v>
      </c>
      <c r="AX804" s="2">
        <v>27.6</v>
      </c>
      <c r="AY804" s="2">
        <v>32.200000000000003</v>
      </c>
      <c r="AZ804" s="2">
        <v>24.159600000000001</v>
      </c>
      <c r="BA804" s="2">
        <v>11.13</v>
      </c>
      <c r="BB804" s="2">
        <v>31.2</v>
      </c>
      <c r="BC804" s="2">
        <v>35.6</v>
      </c>
      <c r="BD804" s="2">
        <v>40.304099999999998</v>
      </c>
      <c r="BE804" s="4" t="str">
        <f t="shared" si="122"/>
        <v>ENTRETENIDO</v>
      </c>
      <c r="BF804" s="4">
        <f t="shared" si="123"/>
        <v>9.0681999999999992</v>
      </c>
      <c r="BG804">
        <f t="shared" si="124"/>
        <v>5.9</v>
      </c>
      <c r="BH804">
        <f t="shared" si="125"/>
        <v>8.14</v>
      </c>
      <c r="BI804">
        <f t="shared" si="126"/>
        <v>11.13</v>
      </c>
      <c r="BJ804">
        <f t="shared" si="127"/>
        <v>10.28</v>
      </c>
      <c r="BK804">
        <f t="shared" si="128"/>
        <v>8.1199999999999992</v>
      </c>
      <c r="BL804">
        <f t="shared" si="129"/>
        <v>170435.52000000005</v>
      </c>
    </row>
    <row r="805" spans="1:64" x14ac:dyDescent="0.2">
      <c r="A805" s="1">
        <v>803</v>
      </c>
      <c r="B805" s="7" t="s">
        <v>77</v>
      </c>
      <c r="C805" s="3">
        <v>39950</v>
      </c>
      <c r="D805" s="4" t="s">
        <v>626</v>
      </c>
      <c r="E805" s="4" t="s">
        <v>164</v>
      </c>
      <c r="F805" s="5" t="str">
        <f t="shared" si="120"/>
        <v>D</v>
      </c>
      <c r="G805" s="6">
        <v>0.87430555555555556</v>
      </c>
      <c r="H805" s="6">
        <v>0.91319444444444453</v>
      </c>
      <c r="I805" s="85">
        <f t="shared" si="121"/>
        <v>56.000000000000121</v>
      </c>
      <c r="J805" s="86">
        <f>I805*Segmentos!$D$7*(AH805%)*IF(ISNUMBER(AI805),AI805%,0)</f>
        <v>1153756.8000000026</v>
      </c>
      <c r="K805" s="86">
        <f>I805*Segmentos!$D$7*(AL805%)*IF(ISNUMBER(AM805),AM805%,0)</f>
        <v>1683158.4000000036</v>
      </c>
      <c r="L805" s="4"/>
      <c r="M805" s="2">
        <v>6.4</v>
      </c>
      <c r="N805" s="2">
        <v>19.3</v>
      </c>
      <c r="O805" s="2">
        <v>33.200000000000003</v>
      </c>
      <c r="P805" s="2">
        <v>84.904899999999998</v>
      </c>
      <c r="Q805" s="2">
        <v>3.64</v>
      </c>
      <c r="R805" s="2">
        <v>9.4</v>
      </c>
      <c r="S805" s="2">
        <v>38.9</v>
      </c>
      <c r="T805" s="2">
        <v>8.0588999999999995</v>
      </c>
      <c r="U805" s="2">
        <v>7.83</v>
      </c>
      <c r="V805" s="2">
        <v>20.2</v>
      </c>
      <c r="W805" s="2">
        <v>38.799999999999997</v>
      </c>
      <c r="X805" s="2">
        <v>21.767199999999999</v>
      </c>
      <c r="Y805" s="2">
        <v>4.9400000000000004</v>
      </c>
      <c r="Z805" s="2">
        <v>19.7</v>
      </c>
      <c r="AA805" s="2">
        <v>25.1</v>
      </c>
      <c r="AB805" s="2">
        <v>19.354600000000001</v>
      </c>
      <c r="AC805" s="2">
        <v>8.2100000000000009</v>
      </c>
      <c r="AD805" s="2">
        <v>23.4</v>
      </c>
      <c r="AE805" s="2">
        <v>35.1</v>
      </c>
      <c r="AF805" s="2">
        <v>35.724200000000003</v>
      </c>
      <c r="AG805" s="20">
        <v>5.17</v>
      </c>
      <c r="AH805" s="20">
        <v>17.7</v>
      </c>
      <c r="AI805" s="20">
        <v>29.1</v>
      </c>
      <c r="AJ805" s="20">
        <v>32.515700000000002</v>
      </c>
      <c r="AK805" s="18">
        <v>7.52</v>
      </c>
      <c r="AL805" s="18">
        <v>20.7</v>
      </c>
      <c r="AM805" s="18">
        <v>36.299999999999997</v>
      </c>
      <c r="AN805" s="18">
        <v>52.389200000000002</v>
      </c>
      <c r="AO805" s="2">
        <v>6.34</v>
      </c>
      <c r="AP805" s="2">
        <v>13.6</v>
      </c>
      <c r="AQ805" s="2">
        <v>46.6</v>
      </c>
      <c r="AR805" s="2">
        <v>9.1822999999999997</v>
      </c>
      <c r="AS805" s="2">
        <v>6.71</v>
      </c>
      <c r="AT805" s="2">
        <v>20.7</v>
      </c>
      <c r="AU805" s="2">
        <v>32.4</v>
      </c>
      <c r="AV805" s="2">
        <v>19.588200000000001</v>
      </c>
      <c r="AW805" s="2">
        <v>6.56</v>
      </c>
      <c r="AX805" s="2">
        <v>20.8</v>
      </c>
      <c r="AY805" s="2">
        <v>31.6</v>
      </c>
      <c r="AZ805" s="2">
        <v>24.9941</v>
      </c>
      <c r="BA805" s="2">
        <v>6.13</v>
      </c>
      <c r="BB805" s="2">
        <v>19</v>
      </c>
      <c r="BC805" s="2">
        <v>32.299999999999997</v>
      </c>
      <c r="BD805" s="2">
        <v>31.1403</v>
      </c>
      <c r="BE805" s="4" t="str">
        <f t="shared" si="122"/>
        <v>NO APLICA</v>
      </c>
      <c r="BF805" s="4">
        <f t="shared" si="123"/>
        <v>6.6019999999999994</v>
      </c>
      <c r="BG805">
        <f t="shared" si="124"/>
        <v>6.34</v>
      </c>
      <c r="BH805">
        <f t="shared" si="125"/>
        <v>6.71</v>
      </c>
      <c r="BI805">
        <f t="shared" si="126"/>
        <v>6.56</v>
      </c>
      <c r="BJ805">
        <f t="shared" si="127"/>
        <v>7.52</v>
      </c>
      <c r="BK805">
        <f t="shared" si="128"/>
        <v>5.17</v>
      </c>
      <c r="BL805">
        <f t="shared" si="129"/>
        <v>35882.560000000085</v>
      </c>
    </row>
    <row r="806" spans="1:64" x14ac:dyDescent="0.2">
      <c r="A806" s="1">
        <v>804</v>
      </c>
      <c r="B806" s="7" t="s">
        <v>107</v>
      </c>
      <c r="C806" s="3">
        <v>39950</v>
      </c>
      <c r="D806" s="4" t="s">
        <v>626</v>
      </c>
      <c r="E806" s="4" t="s">
        <v>176</v>
      </c>
      <c r="F806" s="5" t="str">
        <f t="shared" si="120"/>
        <v>D</v>
      </c>
      <c r="G806" s="6">
        <v>0.91805555555555562</v>
      </c>
      <c r="H806" s="6">
        <v>0.99652777777777779</v>
      </c>
      <c r="I806" s="85">
        <f t="shared" si="121"/>
        <v>112.99999999999991</v>
      </c>
      <c r="J806" s="86">
        <f>I806*Segmentos!$D$7*(AH806%)*IF(ISNUMBER(AI806),AI806%,0)</f>
        <v>4727739.1999999965</v>
      </c>
      <c r="K806" s="86">
        <f>I806*Segmentos!$D$7*(AL806%)*IF(ISNUMBER(AM806),AM806%,0)</f>
        <v>7078319.9999999935</v>
      </c>
      <c r="L806" s="4"/>
      <c r="M806" s="2">
        <v>13.2</v>
      </c>
      <c r="N806" s="2">
        <v>33.9</v>
      </c>
      <c r="O806" s="2">
        <v>38.9</v>
      </c>
      <c r="P806" s="2">
        <v>92.4709</v>
      </c>
      <c r="Q806" s="2">
        <v>6.22</v>
      </c>
      <c r="R806" s="2">
        <v>23.3</v>
      </c>
      <c r="S806" s="2">
        <v>26.7</v>
      </c>
      <c r="T806" s="2">
        <v>7.2732999999999999</v>
      </c>
      <c r="U806" s="2">
        <v>10.71</v>
      </c>
      <c r="V806" s="2">
        <v>34.299999999999997</v>
      </c>
      <c r="W806" s="2">
        <v>31.3</v>
      </c>
      <c r="X806" s="2">
        <v>15.7232</v>
      </c>
      <c r="Y806" s="2">
        <v>12.96</v>
      </c>
      <c r="Z806" s="2">
        <v>35.799999999999997</v>
      </c>
      <c r="AA806" s="2">
        <v>36.200000000000003</v>
      </c>
      <c r="AB806" s="2">
        <v>26.795400000000001</v>
      </c>
      <c r="AC806" s="2">
        <v>18.559999999999999</v>
      </c>
      <c r="AD806" s="2">
        <v>37.5</v>
      </c>
      <c r="AE806" s="2">
        <v>49.5</v>
      </c>
      <c r="AF806" s="2">
        <v>42.679000000000002</v>
      </c>
      <c r="AG806" s="20">
        <v>10.47</v>
      </c>
      <c r="AH806" s="20">
        <v>31.6</v>
      </c>
      <c r="AI806" s="20">
        <v>33.1</v>
      </c>
      <c r="AJ806" s="20">
        <v>34.778199999999998</v>
      </c>
      <c r="AK806" s="18">
        <v>15.67</v>
      </c>
      <c r="AL806" s="18">
        <v>36</v>
      </c>
      <c r="AM806" s="18">
        <v>43.5</v>
      </c>
      <c r="AN806" s="18">
        <v>57.692700000000002</v>
      </c>
      <c r="AO806" s="2">
        <v>10.53</v>
      </c>
      <c r="AP806" s="2">
        <v>25.1</v>
      </c>
      <c r="AQ806" s="2">
        <v>41.9</v>
      </c>
      <c r="AR806" s="2">
        <v>8.0561000000000007</v>
      </c>
      <c r="AS806" s="2">
        <v>13.78</v>
      </c>
      <c r="AT806" s="2">
        <v>33.799999999999997</v>
      </c>
      <c r="AU806" s="2">
        <v>40.799999999999997</v>
      </c>
      <c r="AV806" s="2">
        <v>21.266500000000001</v>
      </c>
      <c r="AW806" s="2">
        <v>14.43</v>
      </c>
      <c r="AX806" s="2">
        <v>35.700000000000003</v>
      </c>
      <c r="AY806" s="2">
        <v>40.4</v>
      </c>
      <c r="AZ806" s="2">
        <v>29.0608</v>
      </c>
      <c r="BA806" s="2">
        <v>12.71</v>
      </c>
      <c r="BB806" s="2">
        <v>35.200000000000003</v>
      </c>
      <c r="BC806" s="2">
        <v>36.1</v>
      </c>
      <c r="BD806" s="2">
        <v>34.087499999999999</v>
      </c>
      <c r="BE806" s="4" t="str">
        <f t="shared" si="122"/>
        <v>ENTRETENIDO</v>
      </c>
      <c r="BF806" s="4">
        <f t="shared" si="123"/>
        <v>13.612</v>
      </c>
      <c r="BG806">
        <f t="shared" si="124"/>
        <v>10.53</v>
      </c>
      <c r="BH806">
        <f t="shared" si="125"/>
        <v>13.78</v>
      </c>
      <c r="BI806">
        <f t="shared" si="126"/>
        <v>14.43</v>
      </c>
      <c r="BJ806">
        <f t="shared" si="127"/>
        <v>15.67</v>
      </c>
      <c r="BK806">
        <f t="shared" si="128"/>
        <v>10.47</v>
      </c>
      <c r="BL806">
        <f t="shared" si="129"/>
        <v>149014.22999999989</v>
      </c>
    </row>
    <row r="807" spans="1:64" x14ac:dyDescent="0.2">
      <c r="A807" s="1">
        <v>805</v>
      </c>
      <c r="B807" s="7" t="s">
        <v>99</v>
      </c>
      <c r="C807" s="3">
        <v>39950</v>
      </c>
      <c r="D807" s="4" t="s">
        <v>627</v>
      </c>
      <c r="E807" s="4" t="s">
        <v>182</v>
      </c>
      <c r="F807" s="5" t="str">
        <f t="shared" si="120"/>
        <v>D</v>
      </c>
      <c r="G807" s="6">
        <v>0.76111111111111107</v>
      </c>
      <c r="H807" s="6">
        <v>0.875</v>
      </c>
      <c r="I807" s="85">
        <f t="shared" si="121"/>
        <v>164.00000000000006</v>
      </c>
      <c r="J807" s="86">
        <f>I807*Segmentos!$D$7*(AH807%)*IF(ISNUMBER(AI807),AI807%,0)</f>
        <v>1997520.0000000005</v>
      </c>
      <c r="K807" s="86">
        <f>I807*Segmentos!$D$7*(AL807%)*IF(ISNUMBER(AM807),AM807%,0)</f>
        <v>2144923.2000000007</v>
      </c>
      <c r="L807" s="4"/>
      <c r="M807" s="2">
        <v>3.16</v>
      </c>
      <c r="N807" s="2">
        <v>17.399999999999999</v>
      </c>
      <c r="O807" s="2">
        <v>18.2</v>
      </c>
      <c r="P807" s="2">
        <v>71.377499999999998</v>
      </c>
      <c r="Q807" s="2">
        <v>2.75</v>
      </c>
      <c r="R807" s="2">
        <v>12</v>
      </c>
      <c r="S807" s="2">
        <v>22.9</v>
      </c>
      <c r="T807" s="2">
        <v>10.3782</v>
      </c>
      <c r="U807" s="2">
        <v>3.07</v>
      </c>
      <c r="V807" s="2">
        <v>16.3</v>
      </c>
      <c r="W807" s="2">
        <v>18.8</v>
      </c>
      <c r="X807" s="2">
        <v>14.5517</v>
      </c>
      <c r="Y807" s="2">
        <v>3.18</v>
      </c>
      <c r="Z807" s="2">
        <v>20.100000000000001</v>
      </c>
      <c r="AA807" s="2">
        <v>15.8</v>
      </c>
      <c r="AB807" s="2">
        <v>21.229199999999999</v>
      </c>
      <c r="AC807" s="2">
        <v>3.4</v>
      </c>
      <c r="AD807" s="2">
        <v>18.399999999999999</v>
      </c>
      <c r="AE807" s="2">
        <v>18.5</v>
      </c>
      <c r="AF807" s="2">
        <v>25.218399999999999</v>
      </c>
      <c r="AG807" s="20">
        <v>3.05</v>
      </c>
      <c r="AH807" s="20">
        <v>17.5</v>
      </c>
      <c r="AI807" s="20">
        <v>17.399999999999999</v>
      </c>
      <c r="AJ807" s="20">
        <v>32.637900000000002</v>
      </c>
      <c r="AK807" s="18">
        <v>3.26</v>
      </c>
      <c r="AL807" s="18">
        <v>17.3</v>
      </c>
      <c r="AM807" s="18">
        <v>18.899999999999999</v>
      </c>
      <c r="AN807" s="18">
        <v>38.739600000000003</v>
      </c>
      <c r="AO807" s="2">
        <v>1.23</v>
      </c>
      <c r="AP807" s="2">
        <v>14.3</v>
      </c>
      <c r="AQ807" s="2">
        <v>8.6</v>
      </c>
      <c r="AR807" s="2">
        <v>3.0402999999999998</v>
      </c>
      <c r="AS807" s="2">
        <v>2.46</v>
      </c>
      <c r="AT807" s="2">
        <v>13.8</v>
      </c>
      <c r="AU807" s="2">
        <v>17.8</v>
      </c>
      <c r="AV807" s="2">
        <v>12.2536</v>
      </c>
      <c r="AW807" s="2">
        <v>4.17</v>
      </c>
      <c r="AX807" s="2">
        <v>17.899999999999999</v>
      </c>
      <c r="AY807" s="2">
        <v>23.3</v>
      </c>
      <c r="AZ807" s="2">
        <v>27.100200000000001</v>
      </c>
      <c r="BA807" s="2">
        <v>3.35</v>
      </c>
      <c r="BB807" s="2">
        <v>20</v>
      </c>
      <c r="BC807" s="2">
        <v>16.8</v>
      </c>
      <c r="BD807" s="2">
        <v>28.9833</v>
      </c>
      <c r="BE807" s="4" t="str">
        <f t="shared" si="122"/>
        <v>ABURRIDO</v>
      </c>
      <c r="BF807" s="4">
        <f t="shared" si="123"/>
        <v>2.9931999999999999</v>
      </c>
      <c r="BG807">
        <f t="shared" si="124"/>
        <v>1.23</v>
      </c>
      <c r="BH807">
        <f t="shared" si="125"/>
        <v>2.46</v>
      </c>
      <c r="BI807">
        <f t="shared" si="126"/>
        <v>4.17</v>
      </c>
      <c r="BJ807">
        <f t="shared" si="127"/>
        <v>3.26</v>
      </c>
      <c r="BK807">
        <f t="shared" si="128"/>
        <v>3.05</v>
      </c>
      <c r="BL807">
        <f t="shared" si="129"/>
        <v>51935.520000000011</v>
      </c>
    </row>
    <row r="808" spans="1:64" x14ac:dyDescent="0.2">
      <c r="A808" s="1">
        <v>806</v>
      </c>
      <c r="B808" s="7" t="s">
        <v>73</v>
      </c>
      <c r="C808" s="3">
        <v>39950</v>
      </c>
      <c r="D808" s="4" t="s">
        <v>629</v>
      </c>
      <c r="E808" s="4" t="s">
        <v>170</v>
      </c>
      <c r="F808" s="5" t="str">
        <f t="shared" si="120"/>
        <v>D</v>
      </c>
      <c r="G808" s="6">
        <v>0.8847222222222223</v>
      </c>
      <c r="H808" s="6">
        <v>0.9</v>
      </c>
      <c r="I808" s="85">
        <f t="shared" si="121"/>
        <v>21.999999999999922</v>
      </c>
      <c r="J808" s="86">
        <f>I808*Segmentos!$D$7*(AH808%)*IF(ISNUMBER(AI808),AI808%,0)</f>
        <v>9556.7999999999665</v>
      </c>
      <c r="K808" s="86">
        <f>I808*Segmentos!$D$7*(AL808%)*IF(ISNUMBER(AM808),AM808%,0)</f>
        <v>13006.399999999956</v>
      </c>
      <c r="L808" s="4"/>
      <c r="M808" s="2">
        <v>0.13</v>
      </c>
      <c r="N808" s="2">
        <v>0.3</v>
      </c>
      <c r="O808" s="2">
        <v>49.9</v>
      </c>
      <c r="P808" s="2">
        <v>20.803799999999999</v>
      </c>
      <c r="Q808" s="2">
        <v>0</v>
      </c>
      <c r="R808" s="2">
        <v>0.1</v>
      </c>
      <c r="S808" s="2">
        <v>4.5</v>
      </c>
      <c r="T808" s="2">
        <v>0.11119999999999999</v>
      </c>
      <c r="U808" s="2">
        <v>0</v>
      </c>
      <c r="V808" s="2">
        <v>0</v>
      </c>
      <c r="W808" s="8" t="s">
        <v>577</v>
      </c>
      <c r="X808" s="2">
        <v>0</v>
      </c>
      <c r="Y808" s="2">
        <v>0.28999999999999998</v>
      </c>
      <c r="Z808" s="2">
        <v>0.6</v>
      </c>
      <c r="AA808" s="2">
        <v>45.6</v>
      </c>
      <c r="AB808" s="2">
        <v>14.048400000000001</v>
      </c>
      <c r="AC808" s="2">
        <v>0.12</v>
      </c>
      <c r="AD808" s="2">
        <v>0.2</v>
      </c>
      <c r="AE808" s="2">
        <v>79.2</v>
      </c>
      <c r="AF808" s="2">
        <v>6.6441999999999997</v>
      </c>
      <c r="AG808" s="20">
        <v>0.12</v>
      </c>
      <c r="AH808" s="20">
        <v>0.3</v>
      </c>
      <c r="AI808" s="20">
        <v>36.200000000000003</v>
      </c>
      <c r="AJ808" s="20">
        <v>9.6052</v>
      </c>
      <c r="AK808" s="18">
        <v>0.13</v>
      </c>
      <c r="AL808" s="18">
        <v>0.2</v>
      </c>
      <c r="AM808" s="18">
        <v>73.900000000000006</v>
      </c>
      <c r="AN808" s="18">
        <v>11.198600000000001</v>
      </c>
      <c r="AO808" s="2">
        <v>0.03</v>
      </c>
      <c r="AP808" s="2">
        <v>0.4</v>
      </c>
      <c r="AQ808" s="2">
        <v>8.8000000000000007</v>
      </c>
      <c r="AR808" s="2">
        <v>0.60309999999999997</v>
      </c>
      <c r="AS808" s="2">
        <v>0</v>
      </c>
      <c r="AT808" s="2">
        <v>0</v>
      </c>
      <c r="AU808" s="8" t="s">
        <v>577</v>
      </c>
      <c r="AV808" s="2">
        <v>0</v>
      </c>
      <c r="AW808" s="2">
        <v>0.22</v>
      </c>
      <c r="AX808" s="2">
        <v>0.2</v>
      </c>
      <c r="AY808" s="2">
        <v>100</v>
      </c>
      <c r="AZ808" s="2">
        <v>10.7066</v>
      </c>
      <c r="BA808" s="2">
        <v>0.15</v>
      </c>
      <c r="BB808" s="2">
        <v>0.4</v>
      </c>
      <c r="BC808" s="2">
        <v>39.5</v>
      </c>
      <c r="BD808" s="2">
        <v>9.4939999999999998</v>
      </c>
      <c r="BE808" s="4" t="str">
        <f t="shared" si="122"/>
        <v>NO APLICA</v>
      </c>
      <c r="BF808" s="4">
        <f t="shared" si="123"/>
        <v>9.4200000000000006E-2</v>
      </c>
      <c r="BG808">
        <f t="shared" si="124"/>
        <v>0.03</v>
      </c>
      <c r="BH808">
        <f t="shared" si="125"/>
        <v>0</v>
      </c>
      <c r="BI808">
        <f t="shared" si="126"/>
        <v>0.22</v>
      </c>
      <c r="BJ808">
        <f t="shared" si="127"/>
        <v>0.13</v>
      </c>
      <c r="BK808">
        <f t="shared" si="128"/>
        <v>0.12</v>
      </c>
      <c r="BL808">
        <f t="shared" si="129"/>
        <v>329.33999999999884</v>
      </c>
    </row>
    <row r="809" spans="1:64" x14ac:dyDescent="0.2">
      <c r="A809" s="1">
        <v>807</v>
      </c>
      <c r="B809" s="7" t="s">
        <v>5</v>
      </c>
      <c r="C809" s="3">
        <v>39950</v>
      </c>
      <c r="D809" s="4" t="s">
        <v>3</v>
      </c>
      <c r="E809" s="4" t="s">
        <v>164</v>
      </c>
      <c r="F809" s="5" t="str">
        <f t="shared" si="120"/>
        <v>D</v>
      </c>
      <c r="G809" s="6">
        <v>0.87430555555555556</v>
      </c>
      <c r="H809" s="6">
        <v>0.91666666666666663</v>
      </c>
      <c r="I809" s="85">
        <f t="shared" si="121"/>
        <v>60.999999999999943</v>
      </c>
      <c r="J809" s="86">
        <f>I809*Segmentos!$D$7*(AH809%)*IF(ISNUMBER(AI809),AI809%,0)</f>
        <v>1533271.5999999982</v>
      </c>
      <c r="K809" s="86">
        <f>I809*Segmentos!$D$7*(AL809%)*IF(ISNUMBER(AM809),AM809%,0)</f>
        <v>1643095.9999999986</v>
      </c>
      <c r="L809" s="4"/>
      <c r="M809" s="2">
        <v>6.52</v>
      </c>
      <c r="N809" s="2">
        <v>18.8</v>
      </c>
      <c r="O809" s="2">
        <v>34.700000000000003</v>
      </c>
      <c r="P809" s="2">
        <v>92.185500000000005</v>
      </c>
      <c r="Q809" s="2">
        <v>2.42</v>
      </c>
      <c r="R809" s="2">
        <v>8.6</v>
      </c>
      <c r="S809" s="2">
        <v>28.1</v>
      </c>
      <c r="T809" s="2">
        <v>5.7134999999999998</v>
      </c>
      <c r="U809" s="2">
        <v>4.1399999999999997</v>
      </c>
      <c r="V809" s="2">
        <v>16</v>
      </c>
      <c r="W809" s="2">
        <v>25.9</v>
      </c>
      <c r="X809" s="2">
        <v>12.2666</v>
      </c>
      <c r="Y809" s="2">
        <v>7.8</v>
      </c>
      <c r="Z809" s="2">
        <v>22.3</v>
      </c>
      <c r="AA809" s="2">
        <v>34.9</v>
      </c>
      <c r="AB809" s="2">
        <v>32.592199999999998</v>
      </c>
      <c r="AC809" s="2">
        <v>8.9600000000000009</v>
      </c>
      <c r="AD809" s="2">
        <v>22.5</v>
      </c>
      <c r="AE809" s="2">
        <v>39.9</v>
      </c>
      <c r="AF809" s="2">
        <v>41.613100000000003</v>
      </c>
      <c r="AG809" s="20">
        <v>6.27</v>
      </c>
      <c r="AH809" s="20">
        <v>19.100000000000001</v>
      </c>
      <c r="AI809" s="20">
        <v>32.9</v>
      </c>
      <c r="AJ809" s="20">
        <v>42.073599999999999</v>
      </c>
      <c r="AK809" s="18">
        <v>6.74</v>
      </c>
      <c r="AL809" s="18">
        <v>18.5</v>
      </c>
      <c r="AM809" s="18">
        <v>36.4</v>
      </c>
      <c r="AN809" s="18">
        <v>50.111899999999999</v>
      </c>
      <c r="AO809" s="2">
        <v>3.43</v>
      </c>
      <c r="AP809" s="2">
        <v>12.2</v>
      </c>
      <c r="AQ809" s="2">
        <v>28.2</v>
      </c>
      <c r="AR809" s="2">
        <v>5.3044000000000002</v>
      </c>
      <c r="AS809" s="2">
        <v>4.87</v>
      </c>
      <c r="AT809" s="2">
        <v>17.5</v>
      </c>
      <c r="AU809" s="2">
        <v>27.9</v>
      </c>
      <c r="AV809" s="2">
        <v>15.193300000000001</v>
      </c>
      <c r="AW809" s="2">
        <v>9.02</v>
      </c>
      <c r="AX809" s="2">
        <v>23.3</v>
      </c>
      <c r="AY809" s="2">
        <v>38.799999999999997</v>
      </c>
      <c r="AZ809" s="2">
        <v>36.712200000000003</v>
      </c>
      <c r="BA809" s="2">
        <v>6.46</v>
      </c>
      <c r="BB809" s="2">
        <v>18</v>
      </c>
      <c r="BC809" s="2">
        <v>35.9</v>
      </c>
      <c r="BD809" s="2">
        <v>34.9756</v>
      </c>
      <c r="BE809" s="4" t="str">
        <f t="shared" si="122"/>
        <v>NO APLICA</v>
      </c>
      <c r="BF809" s="4">
        <f t="shared" si="123"/>
        <v>6.3073999999999995</v>
      </c>
      <c r="BG809">
        <f t="shared" si="124"/>
        <v>3.43</v>
      </c>
      <c r="BH809">
        <f t="shared" si="125"/>
        <v>4.87</v>
      </c>
      <c r="BI809">
        <f t="shared" si="126"/>
        <v>9.02</v>
      </c>
      <c r="BJ809">
        <f t="shared" si="127"/>
        <v>6.74</v>
      </c>
      <c r="BK809">
        <f t="shared" si="128"/>
        <v>6.27</v>
      </c>
      <c r="BL809">
        <f t="shared" si="129"/>
        <v>39793.95999999997</v>
      </c>
    </row>
    <row r="810" spans="1:64" x14ac:dyDescent="0.2">
      <c r="A810" s="1">
        <v>808</v>
      </c>
      <c r="B810" s="7" t="s">
        <v>49</v>
      </c>
      <c r="C810" s="3">
        <v>39950</v>
      </c>
      <c r="D810" s="4" t="s">
        <v>3</v>
      </c>
      <c r="E810" s="4" t="s">
        <v>168</v>
      </c>
      <c r="F810" s="5" t="str">
        <f t="shared" si="120"/>
        <v>D</v>
      </c>
      <c r="G810" s="6">
        <v>0.79722222222222217</v>
      </c>
      <c r="H810" s="6">
        <v>0.87430555555555556</v>
      </c>
      <c r="I810" s="85">
        <f t="shared" si="121"/>
        <v>111.00000000000009</v>
      </c>
      <c r="J810" s="86">
        <f>I810*Segmentos!$D$7*(AH810%)*IF(ISNUMBER(AI810),AI810%,0)</f>
        <v>1618291.2000000016</v>
      </c>
      <c r="K810" s="86">
        <f>I810*Segmentos!$D$7*(AL810%)*IF(ISNUMBER(AM810),AM810%,0)</f>
        <v>1075590.0000000009</v>
      </c>
      <c r="L810" s="4" t="s">
        <v>290</v>
      </c>
      <c r="M810" s="2">
        <v>3</v>
      </c>
      <c r="N810" s="2">
        <v>11.4</v>
      </c>
      <c r="O810" s="2">
        <v>26.2</v>
      </c>
      <c r="P810" s="2">
        <v>93.006399999999999</v>
      </c>
      <c r="Q810" s="2">
        <v>1.75</v>
      </c>
      <c r="R810" s="2">
        <v>10.1</v>
      </c>
      <c r="S810" s="2">
        <v>17.3</v>
      </c>
      <c r="T810" s="2">
        <v>9.0473999999999997</v>
      </c>
      <c r="U810" s="2">
        <v>1.67</v>
      </c>
      <c r="V810" s="2">
        <v>7.6</v>
      </c>
      <c r="W810" s="2">
        <v>22</v>
      </c>
      <c r="X810" s="2">
        <v>10.8644</v>
      </c>
      <c r="Y810" s="2">
        <v>3.1</v>
      </c>
      <c r="Z810" s="2">
        <v>11.9</v>
      </c>
      <c r="AA810" s="2">
        <v>25.9</v>
      </c>
      <c r="AB810" s="2">
        <v>28.353899999999999</v>
      </c>
      <c r="AC810" s="2">
        <v>4.4000000000000004</v>
      </c>
      <c r="AD810" s="2">
        <v>14.1</v>
      </c>
      <c r="AE810" s="2">
        <v>31.1</v>
      </c>
      <c r="AF810" s="2">
        <v>44.740699999999997</v>
      </c>
      <c r="AG810" s="20">
        <v>3.64</v>
      </c>
      <c r="AH810" s="20">
        <v>13.6</v>
      </c>
      <c r="AI810" s="20">
        <v>26.8</v>
      </c>
      <c r="AJ810" s="20">
        <v>53.510599999999997</v>
      </c>
      <c r="AK810" s="18">
        <v>2.42</v>
      </c>
      <c r="AL810" s="18">
        <v>9.5</v>
      </c>
      <c r="AM810" s="18">
        <v>25.5</v>
      </c>
      <c r="AN810" s="18">
        <v>39.495800000000003</v>
      </c>
      <c r="AO810" s="2">
        <v>0.66</v>
      </c>
      <c r="AP810" s="2">
        <v>4.3</v>
      </c>
      <c r="AQ810" s="2">
        <v>15.5</v>
      </c>
      <c r="AR810" s="2">
        <v>2.2429000000000001</v>
      </c>
      <c r="AS810" s="2">
        <v>2.23</v>
      </c>
      <c r="AT810" s="2">
        <v>8</v>
      </c>
      <c r="AU810" s="2">
        <v>27.8</v>
      </c>
      <c r="AV810" s="2">
        <v>15.228999999999999</v>
      </c>
      <c r="AW810" s="2">
        <v>3.96</v>
      </c>
      <c r="AX810" s="2">
        <v>14.4</v>
      </c>
      <c r="AY810" s="2">
        <v>27.6</v>
      </c>
      <c r="AZ810" s="2">
        <v>35.278199999999998</v>
      </c>
      <c r="BA810" s="2">
        <v>3.39</v>
      </c>
      <c r="BB810" s="2">
        <v>13.3</v>
      </c>
      <c r="BC810" s="2">
        <v>25.5</v>
      </c>
      <c r="BD810" s="2">
        <v>40.256300000000003</v>
      </c>
      <c r="BE810" s="4" t="str">
        <f t="shared" si="122"/>
        <v>ABURRIDO</v>
      </c>
      <c r="BF810" s="4">
        <f t="shared" si="123"/>
        <v>2.7275999999999998</v>
      </c>
      <c r="BG810">
        <f t="shared" si="124"/>
        <v>0.66</v>
      </c>
      <c r="BH810">
        <f t="shared" si="125"/>
        <v>2.23</v>
      </c>
      <c r="BI810">
        <f t="shared" si="126"/>
        <v>3.96</v>
      </c>
      <c r="BJ810">
        <f t="shared" si="127"/>
        <v>2.42</v>
      </c>
      <c r="BK810">
        <f t="shared" si="128"/>
        <v>3.64</v>
      </c>
      <c r="BL810">
        <f t="shared" si="129"/>
        <v>33153.480000000025</v>
      </c>
    </row>
    <row r="811" spans="1:64" x14ac:dyDescent="0.2">
      <c r="A811" s="1">
        <v>809</v>
      </c>
      <c r="B811" s="7" t="s">
        <v>101</v>
      </c>
      <c r="C811" s="3">
        <v>39950</v>
      </c>
      <c r="D811" s="4" t="s">
        <v>628</v>
      </c>
      <c r="E811" s="4" t="s">
        <v>168</v>
      </c>
      <c r="F811" s="5" t="str">
        <f t="shared" si="120"/>
        <v>D</v>
      </c>
      <c r="G811" s="6">
        <v>0.91666666666666663</v>
      </c>
      <c r="H811" s="6">
        <v>2.7777777777777779E-3</v>
      </c>
      <c r="I811" s="85">
        <f t="shared" si="121"/>
        <v>124.00000000000007</v>
      </c>
      <c r="J811" s="86">
        <f>I811*Segmentos!$D$7*(AH811%)*IF(ISNUMBER(AI811),AI811%,0)</f>
        <v>1395049.6000000008</v>
      </c>
      <c r="K811" s="86">
        <f>I811*Segmentos!$D$7*(AL811%)*IF(ISNUMBER(AM811),AM811%,0)</f>
        <v>1001721.6000000006</v>
      </c>
      <c r="L811" s="4" t="s">
        <v>292</v>
      </c>
      <c r="M811" s="2">
        <v>2.4</v>
      </c>
      <c r="N811" s="2">
        <v>10</v>
      </c>
      <c r="O811" s="2">
        <v>24</v>
      </c>
      <c r="P811" s="2">
        <v>76.301299999999998</v>
      </c>
      <c r="Q811" s="2">
        <v>1.87</v>
      </c>
      <c r="R811" s="2">
        <v>7.8</v>
      </c>
      <c r="S811" s="2">
        <v>24.1</v>
      </c>
      <c r="T811" s="2">
        <v>9.9192999999999998</v>
      </c>
      <c r="U811" s="2">
        <v>1.99</v>
      </c>
      <c r="V811" s="2">
        <v>11.4</v>
      </c>
      <c r="W811" s="2">
        <v>17.399999999999999</v>
      </c>
      <c r="X811" s="2">
        <v>13.276199999999999</v>
      </c>
      <c r="Y811" s="2">
        <v>2.75</v>
      </c>
      <c r="Z811" s="2">
        <v>11.3</v>
      </c>
      <c r="AA811" s="2">
        <v>24.4</v>
      </c>
      <c r="AB811" s="2">
        <v>25.838699999999999</v>
      </c>
      <c r="AC811" s="2">
        <v>2.61</v>
      </c>
      <c r="AD811" s="2">
        <v>9.1</v>
      </c>
      <c r="AE811" s="2">
        <v>28.6</v>
      </c>
      <c r="AF811" s="2">
        <v>27.266999999999999</v>
      </c>
      <c r="AG811" s="20">
        <v>2.82</v>
      </c>
      <c r="AH811" s="20">
        <v>9.8000000000000007</v>
      </c>
      <c r="AI811" s="20">
        <v>28.7</v>
      </c>
      <c r="AJ811" s="20">
        <v>42.572200000000002</v>
      </c>
      <c r="AK811" s="18">
        <v>2.02</v>
      </c>
      <c r="AL811" s="18">
        <v>10.199999999999999</v>
      </c>
      <c r="AM811" s="18">
        <v>19.8</v>
      </c>
      <c r="AN811" s="18">
        <v>33.729100000000003</v>
      </c>
      <c r="AO811" s="2">
        <v>0.36</v>
      </c>
      <c r="AP811" s="2">
        <v>3.3</v>
      </c>
      <c r="AQ811" s="2">
        <v>10.7</v>
      </c>
      <c r="AR811" s="2">
        <v>1.248</v>
      </c>
      <c r="AS811" s="2">
        <v>2.38</v>
      </c>
      <c r="AT811" s="2">
        <v>8.5</v>
      </c>
      <c r="AU811" s="2">
        <v>28</v>
      </c>
      <c r="AV811" s="2">
        <v>16.6572</v>
      </c>
      <c r="AW811" s="2">
        <v>1.77</v>
      </c>
      <c r="AX811" s="2">
        <v>10.199999999999999</v>
      </c>
      <c r="AY811" s="2">
        <v>17.399999999999999</v>
      </c>
      <c r="AZ811" s="2">
        <v>16.190200000000001</v>
      </c>
      <c r="BA811" s="2">
        <v>3.47</v>
      </c>
      <c r="BB811" s="2">
        <v>12.7</v>
      </c>
      <c r="BC811" s="2">
        <v>27.3</v>
      </c>
      <c r="BD811" s="2">
        <v>42.2059</v>
      </c>
      <c r="BE811" s="4" t="str">
        <f t="shared" si="122"/>
        <v>ABURRIDO</v>
      </c>
      <c r="BF811" s="4">
        <f t="shared" si="123"/>
        <v>2.4969999999999999</v>
      </c>
      <c r="BG811">
        <f t="shared" si="124"/>
        <v>0.36</v>
      </c>
      <c r="BH811">
        <f t="shared" si="125"/>
        <v>2.38</v>
      </c>
      <c r="BI811">
        <f t="shared" si="126"/>
        <v>3.47</v>
      </c>
      <c r="BJ811">
        <f t="shared" si="127"/>
        <v>2.02</v>
      </c>
      <c r="BK811">
        <f t="shared" si="128"/>
        <v>2.82</v>
      </c>
      <c r="BL811">
        <f t="shared" si="129"/>
        <v>29760.000000000015</v>
      </c>
    </row>
    <row r="812" spans="1:64" x14ac:dyDescent="0.2">
      <c r="A812" s="1">
        <v>810</v>
      </c>
      <c r="B812" s="7" t="s">
        <v>9</v>
      </c>
      <c r="C812" s="3">
        <v>39950</v>
      </c>
      <c r="D812" s="4" t="s">
        <v>8</v>
      </c>
      <c r="E812" s="4" t="s">
        <v>168</v>
      </c>
      <c r="F812" s="5" t="str">
        <f t="shared" si="120"/>
        <v>D</v>
      </c>
      <c r="G812" s="6">
        <v>0.77777777777777779</v>
      </c>
      <c r="H812" s="6">
        <v>0.87361111111111101</v>
      </c>
      <c r="I812" s="85">
        <f t="shared" si="121"/>
        <v>137.99999999999983</v>
      </c>
      <c r="J812" s="86">
        <f>I812*Segmentos!$D$7*(AH812%)*IF(ISNUMBER(AI812),AI812%,0)</f>
        <v>2797370.3999999966</v>
      </c>
      <c r="K812" s="86">
        <f>I812*Segmentos!$D$7*(AL812%)*IF(ISNUMBER(AM812),AM812%,0)</f>
        <v>3066359.9999999963</v>
      </c>
      <c r="L812" s="4" t="s">
        <v>289</v>
      </c>
      <c r="M812" s="2">
        <v>5.33</v>
      </c>
      <c r="N812" s="2">
        <v>19.5</v>
      </c>
      <c r="O812" s="2">
        <v>27.4</v>
      </c>
      <c r="P812" s="2">
        <v>79.520300000000006</v>
      </c>
      <c r="Q812" s="2">
        <v>4.9400000000000004</v>
      </c>
      <c r="R812" s="2">
        <v>15</v>
      </c>
      <c r="S812" s="2">
        <v>32.9</v>
      </c>
      <c r="T812" s="2">
        <v>12.3055</v>
      </c>
      <c r="U812" s="2">
        <v>5.38</v>
      </c>
      <c r="V812" s="2">
        <v>17.600000000000001</v>
      </c>
      <c r="W812" s="2">
        <v>30.5</v>
      </c>
      <c r="X812" s="2">
        <v>16.8368</v>
      </c>
      <c r="Y812" s="2">
        <v>5.45</v>
      </c>
      <c r="Z812" s="2">
        <v>23.3</v>
      </c>
      <c r="AA812" s="2">
        <v>23.4</v>
      </c>
      <c r="AB812" s="2">
        <v>23.992999999999999</v>
      </c>
      <c r="AC812" s="2">
        <v>5.39</v>
      </c>
      <c r="AD812" s="2">
        <v>19.5</v>
      </c>
      <c r="AE812" s="2">
        <v>27.6</v>
      </c>
      <c r="AF812" s="2">
        <v>26.384899999999998</v>
      </c>
      <c r="AG812" s="20">
        <v>5.07</v>
      </c>
      <c r="AH812" s="20">
        <v>18.7</v>
      </c>
      <c r="AI812" s="20">
        <v>27.1</v>
      </c>
      <c r="AJ812" s="20">
        <v>35.8551</v>
      </c>
      <c r="AK812" s="18">
        <v>5.57</v>
      </c>
      <c r="AL812" s="18">
        <v>20.2</v>
      </c>
      <c r="AM812" s="18">
        <v>27.5</v>
      </c>
      <c r="AN812" s="18">
        <v>43.665100000000002</v>
      </c>
      <c r="AO812" s="2">
        <v>2.21</v>
      </c>
      <c r="AP812" s="2">
        <v>9.4</v>
      </c>
      <c r="AQ812" s="2">
        <v>23.4</v>
      </c>
      <c r="AR812" s="2">
        <v>3.6038999999999999</v>
      </c>
      <c r="AS812" s="2">
        <v>3.2</v>
      </c>
      <c r="AT812" s="2">
        <v>13</v>
      </c>
      <c r="AU812" s="2">
        <v>24.6</v>
      </c>
      <c r="AV812" s="2">
        <v>10.5222</v>
      </c>
      <c r="AW812" s="2">
        <v>5.74</v>
      </c>
      <c r="AX812" s="2">
        <v>20.7</v>
      </c>
      <c r="AY812" s="2">
        <v>27.7</v>
      </c>
      <c r="AZ812" s="2">
        <v>24.633500000000002</v>
      </c>
      <c r="BA812" s="2">
        <v>7.14</v>
      </c>
      <c r="BB812" s="2">
        <v>25.2</v>
      </c>
      <c r="BC812" s="2">
        <v>28.4</v>
      </c>
      <c r="BD812" s="2">
        <v>40.7607</v>
      </c>
      <c r="BE812" s="4" t="str">
        <f t="shared" si="122"/>
        <v>ABURRIDO</v>
      </c>
      <c r="BF812" s="4">
        <f t="shared" si="123"/>
        <v>4.7169999999999996</v>
      </c>
      <c r="BG812">
        <f t="shared" si="124"/>
        <v>2.21</v>
      </c>
      <c r="BH812">
        <f t="shared" si="125"/>
        <v>3.2</v>
      </c>
      <c r="BI812">
        <f t="shared" si="126"/>
        <v>7.14</v>
      </c>
      <c r="BJ812">
        <f t="shared" si="127"/>
        <v>5.57</v>
      </c>
      <c r="BK812">
        <f t="shared" si="128"/>
        <v>5.07</v>
      </c>
      <c r="BL812">
        <f t="shared" si="129"/>
        <v>73733.399999999907</v>
      </c>
    </row>
    <row r="813" spans="1:64" x14ac:dyDescent="0.2">
      <c r="A813" s="1">
        <v>811</v>
      </c>
      <c r="B813" s="7" t="s">
        <v>35</v>
      </c>
      <c r="C813" s="3">
        <v>39950</v>
      </c>
      <c r="D813" s="4" t="s">
        <v>626</v>
      </c>
      <c r="E813" s="4" t="s">
        <v>163</v>
      </c>
      <c r="F813" s="5" t="str">
        <f t="shared" si="120"/>
        <v>D</v>
      </c>
      <c r="G813" s="6">
        <v>0.91666666666666663</v>
      </c>
      <c r="H813" s="6">
        <v>0.91805555555555562</v>
      </c>
      <c r="I813" s="85">
        <f t="shared" si="121"/>
        <v>2.0000000000001528</v>
      </c>
      <c r="J813" s="86">
        <f>I813*Segmentos!$D$7*(AH813%)*IF(ISNUMBER(AI813),AI813%,0)</f>
        <v>36640.000000002794</v>
      </c>
      <c r="K813" s="86">
        <f>I813*Segmentos!$D$7*(AL813%)*IF(ISNUMBER(AM813),AM813%,0)</f>
        <v>72345.600000005536</v>
      </c>
      <c r="L813" s="4"/>
      <c r="M813" s="2">
        <v>6.92</v>
      </c>
      <c r="N813" s="2">
        <v>7.4</v>
      </c>
      <c r="O813" s="2">
        <v>93.4</v>
      </c>
      <c r="P813" s="2">
        <v>86.050299999999993</v>
      </c>
      <c r="Q813" s="2">
        <v>3.72</v>
      </c>
      <c r="R813" s="2">
        <v>4.0999999999999996</v>
      </c>
      <c r="S813" s="2">
        <v>91.3</v>
      </c>
      <c r="T813" s="2">
        <v>7.7065000000000001</v>
      </c>
      <c r="U813" s="2">
        <v>6.84</v>
      </c>
      <c r="V813" s="2">
        <v>7</v>
      </c>
      <c r="W813" s="2">
        <v>97.2</v>
      </c>
      <c r="X813" s="2">
        <v>17.819900000000001</v>
      </c>
      <c r="Y813" s="2">
        <v>4.6399999999999997</v>
      </c>
      <c r="Z813" s="2">
        <v>5.4</v>
      </c>
      <c r="AA813" s="2">
        <v>86</v>
      </c>
      <c r="AB813" s="2">
        <v>17.043099999999999</v>
      </c>
      <c r="AC813" s="2">
        <v>10.66</v>
      </c>
      <c r="AD813" s="2">
        <v>11.2</v>
      </c>
      <c r="AE813" s="2">
        <v>95.4</v>
      </c>
      <c r="AF813" s="2">
        <v>43.480699999999999</v>
      </c>
      <c r="AG813" s="20">
        <v>4.58</v>
      </c>
      <c r="AH813" s="20">
        <v>5</v>
      </c>
      <c r="AI813" s="20">
        <v>91.6</v>
      </c>
      <c r="AJ813" s="20">
        <v>27.034400000000002</v>
      </c>
      <c r="AK813" s="18">
        <v>9.0299999999999994</v>
      </c>
      <c r="AL813" s="18">
        <v>9.6</v>
      </c>
      <c r="AM813" s="18">
        <v>94.2</v>
      </c>
      <c r="AN813" s="18">
        <v>59.015799999999999</v>
      </c>
      <c r="AO813" s="2">
        <v>5.97</v>
      </c>
      <c r="AP813" s="2">
        <v>6.9</v>
      </c>
      <c r="AQ813" s="2">
        <v>86.7</v>
      </c>
      <c r="AR813" s="2">
        <v>8.1143000000000001</v>
      </c>
      <c r="AS813" s="2">
        <v>7.99</v>
      </c>
      <c r="AT813" s="2">
        <v>8.5</v>
      </c>
      <c r="AU813" s="2">
        <v>94</v>
      </c>
      <c r="AV813" s="2">
        <v>21.8779</v>
      </c>
      <c r="AW813" s="2">
        <v>6.86</v>
      </c>
      <c r="AX813" s="2">
        <v>7.3</v>
      </c>
      <c r="AY813" s="2">
        <v>93.9</v>
      </c>
      <c r="AZ813" s="2">
        <v>24.510100000000001</v>
      </c>
      <c r="BA813" s="2">
        <v>6.63</v>
      </c>
      <c r="BB813" s="2">
        <v>7</v>
      </c>
      <c r="BC813" s="2">
        <v>94.3</v>
      </c>
      <c r="BD813" s="2">
        <v>31.547899999999998</v>
      </c>
      <c r="BE813" s="4" t="str">
        <f t="shared" si="122"/>
        <v>NO APLICA</v>
      </c>
      <c r="BF813" s="4">
        <f t="shared" si="123"/>
        <v>7.3010000000000002</v>
      </c>
      <c r="BG813">
        <f t="shared" si="124"/>
        <v>5.97</v>
      </c>
      <c r="BH813">
        <f t="shared" si="125"/>
        <v>7.99</v>
      </c>
      <c r="BI813">
        <f t="shared" si="126"/>
        <v>6.86</v>
      </c>
      <c r="BJ813">
        <f t="shared" si="127"/>
        <v>9.0299999999999994</v>
      </c>
      <c r="BK813">
        <f t="shared" si="128"/>
        <v>4.58</v>
      </c>
      <c r="BL813">
        <f t="shared" si="129"/>
        <v>1382.3200000001057</v>
      </c>
    </row>
    <row r="814" spans="1:64" x14ac:dyDescent="0.2">
      <c r="A814" s="1">
        <v>812</v>
      </c>
      <c r="B814" s="7" t="s">
        <v>11</v>
      </c>
      <c r="C814" s="3">
        <v>39950</v>
      </c>
      <c r="D814" s="4" t="s">
        <v>8</v>
      </c>
      <c r="E814" s="4" t="s">
        <v>166</v>
      </c>
      <c r="F814" s="5" t="str">
        <f t="shared" si="120"/>
        <v>D</v>
      </c>
      <c r="G814" s="6">
        <v>0.89930555555555547</v>
      </c>
      <c r="H814" s="6">
        <v>0.90069444444444446</v>
      </c>
      <c r="I814" s="85">
        <f t="shared" si="121"/>
        <v>2.0000000000001528</v>
      </c>
      <c r="J814" s="86">
        <f>I814*Segmentos!$D$7*(AH814%)*IF(ISNUMBER(AI814),AI814%,0)</f>
        <v>43894.400000003348</v>
      </c>
      <c r="K814" s="86">
        <f>I814*Segmentos!$D$7*(AL814%)*IF(ISNUMBER(AM814),AM814%,0)</f>
        <v>48048.000000003674</v>
      </c>
      <c r="L814" s="4"/>
      <c r="M814" s="2">
        <v>5.77</v>
      </c>
      <c r="N814" s="2">
        <v>6.2</v>
      </c>
      <c r="O814" s="2">
        <v>92.6</v>
      </c>
      <c r="P814" s="2">
        <v>88.948700000000002</v>
      </c>
      <c r="Q814" s="2">
        <v>2.15</v>
      </c>
      <c r="R814" s="2">
        <v>2.4</v>
      </c>
      <c r="S814" s="2">
        <v>89</v>
      </c>
      <c r="T814" s="2">
        <v>5.5326000000000004</v>
      </c>
      <c r="U814" s="2">
        <v>5.43</v>
      </c>
      <c r="V814" s="2">
        <v>6</v>
      </c>
      <c r="W814" s="2">
        <v>90.6</v>
      </c>
      <c r="X814" s="2">
        <v>17.526</v>
      </c>
      <c r="Y814" s="2">
        <v>4.38</v>
      </c>
      <c r="Z814" s="2">
        <v>4.9000000000000004</v>
      </c>
      <c r="AA814" s="2">
        <v>89.5</v>
      </c>
      <c r="AB814" s="2">
        <v>19.9069</v>
      </c>
      <c r="AC814" s="2">
        <v>9.09</v>
      </c>
      <c r="AD814" s="2">
        <v>9.5</v>
      </c>
      <c r="AE814" s="2">
        <v>95.3</v>
      </c>
      <c r="AF814" s="2">
        <v>45.983199999999997</v>
      </c>
      <c r="AG814" s="20">
        <v>5.47</v>
      </c>
      <c r="AH814" s="20">
        <v>5.8</v>
      </c>
      <c r="AI814" s="20">
        <v>94.6</v>
      </c>
      <c r="AJ814" s="20">
        <v>39.995600000000003</v>
      </c>
      <c r="AK814" s="18">
        <v>6.04</v>
      </c>
      <c r="AL814" s="18">
        <v>6.6</v>
      </c>
      <c r="AM814" s="18">
        <v>91</v>
      </c>
      <c r="AN814" s="18">
        <v>48.953200000000002</v>
      </c>
      <c r="AO814" s="2">
        <v>1.7</v>
      </c>
      <c r="AP814" s="2">
        <v>2</v>
      </c>
      <c r="AQ814" s="2">
        <v>85.9</v>
      </c>
      <c r="AR814" s="2">
        <v>2.8654000000000002</v>
      </c>
      <c r="AS814" s="2">
        <v>2.64</v>
      </c>
      <c r="AT814" s="2">
        <v>3</v>
      </c>
      <c r="AU814" s="2">
        <v>87.2</v>
      </c>
      <c r="AV814" s="2">
        <v>8.9466999999999999</v>
      </c>
      <c r="AW814" s="2">
        <v>4.92</v>
      </c>
      <c r="AX814" s="2">
        <v>5.3</v>
      </c>
      <c r="AY814" s="2">
        <v>93.3</v>
      </c>
      <c r="AZ814" s="2">
        <v>21.776199999999999</v>
      </c>
      <c r="BA814" s="2">
        <v>9.3800000000000008</v>
      </c>
      <c r="BB814" s="2">
        <v>10</v>
      </c>
      <c r="BC814" s="2">
        <v>93.6</v>
      </c>
      <c r="BD814" s="2">
        <v>55.360500000000002</v>
      </c>
      <c r="BE814" s="4" t="str">
        <f t="shared" si="122"/>
        <v>NO APLICA</v>
      </c>
      <c r="BF814" s="4">
        <f t="shared" si="123"/>
        <v>5.202399999999999</v>
      </c>
      <c r="BG814">
        <f t="shared" si="124"/>
        <v>1.7</v>
      </c>
      <c r="BH814">
        <f t="shared" si="125"/>
        <v>2.64</v>
      </c>
      <c r="BI814">
        <f t="shared" si="126"/>
        <v>9.3800000000000008</v>
      </c>
      <c r="BJ814">
        <f t="shared" si="127"/>
        <v>6.04</v>
      </c>
      <c r="BK814">
        <f t="shared" si="128"/>
        <v>5.47</v>
      </c>
      <c r="BL814">
        <f t="shared" si="129"/>
        <v>1148.2400000000875</v>
      </c>
    </row>
    <row r="815" spans="1:64" x14ac:dyDescent="0.2">
      <c r="A815" s="1">
        <v>813</v>
      </c>
      <c r="B815" s="7" t="s">
        <v>11</v>
      </c>
      <c r="C815" s="3">
        <v>39950</v>
      </c>
      <c r="D815" s="4" t="s">
        <v>627</v>
      </c>
      <c r="E815" s="4" t="s">
        <v>166</v>
      </c>
      <c r="F815" s="5" t="str">
        <f t="shared" si="120"/>
        <v>D</v>
      </c>
      <c r="G815" s="6">
        <v>0.92013888888888884</v>
      </c>
      <c r="H815" s="6">
        <v>0.92222222222222217</v>
      </c>
      <c r="I815" s="85">
        <f t="shared" si="121"/>
        <v>2.9999999999999893</v>
      </c>
      <c r="J815" s="86">
        <f>I815*Segmentos!$D$7*(AH815%)*IF(ISNUMBER(AI815),AI815%,0)</f>
        <v>66014.399999999776</v>
      </c>
      <c r="K815" s="86">
        <f>I815*Segmentos!$D$7*(AL815%)*IF(ISNUMBER(AM815),AM815%,0)</f>
        <v>90518.399999999689</v>
      </c>
      <c r="L815" s="4"/>
      <c r="M815" s="2">
        <v>6.58</v>
      </c>
      <c r="N815" s="2">
        <v>7.7</v>
      </c>
      <c r="O815" s="2">
        <v>86</v>
      </c>
      <c r="P815" s="2">
        <v>83.081199999999995</v>
      </c>
      <c r="Q815" s="2">
        <v>3.63</v>
      </c>
      <c r="R815" s="2">
        <v>3.9</v>
      </c>
      <c r="S815" s="2">
        <v>92.4</v>
      </c>
      <c r="T815" s="2">
        <v>7.6325000000000003</v>
      </c>
      <c r="U815" s="2">
        <v>6.22</v>
      </c>
      <c r="V815" s="2">
        <v>7.2</v>
      </c>
      <c r="W815" s="2">
        <v>85.9</v>
      </c>
      <c r="X815" s="2">
        <v>16.463000000000001</v>
      </c>
      <c r="Y815" s="2">
        <v>7.82</v>
      </c>
      <c r="Z815" s="2">
        <v>9.1</v>
      </c>
      <c r="AA815" s="2">
        <v>86</v>
      </c>
      <c r="AB815" s="2">
        <v>29.1477</v>
      </c>
      <c r="AC815" s="2">
        <v>7.2</v>
      </c>
      <c r="AD815" s="2">
        <v>8.5</v>
      </c>
      <c r="AE815" s="2">
        <v>84.7</v>
      </c>
      <c r="AF815" s="2">
        <v>29.838100000000001</v>
      </c>
      <c r="AG815" s="20">
        <v>5.48</v>
      </c>
      <c r="AH815" s="20">
        <v>6.8</v>
      </c>
      <c r="AI815" s="20">
        <v>80.900000000000006</v>
      </c>
      <c r="AJ815" s="20">
        <v>32.797899999999998</v>
      </c>
      <c r="AK815" s="18">
        <v>7.58</v>
      </c>
      <c r="AL815" s="18">
        <v>8.4</v>
      </c>
      <c r="AM815" s="18">
        <v>89.8</v>
      </c>
      <c r="AN815" s="18">
        <v>50.2834</v>
      </c>
      <c r="AO815" s="2">
        <v>3.44</v>
      </c>
      <c r="AP815" s="2">
        <v>3.7</v>
      </c>
      <c r="AQ815" s="2">
        <v>92.6</v>
      </c>
      <c r="AR815" s="2">
        <v>4.7389000000000001</v>
      </c>
      <c r="AS815" s="2">
        <v>5.43</v>
      </c>
      <c r="AT815" s="2">
        <v>6</v>
      </c>
      <c r="AU815" s="2">
        <v>90.9</v>
      </c>
      <c r="AV815" s="2">
        <v>15.090999999999999</v>
      </c>
      <c r="AW815" s="2">
        <v>7.23</v>
      </c>
      <c r="AX815" s="2">
        <v>8.4</v>
      </c>
      <c r="AY815" s="2">
        <v>86</v>
      </c>
      <c r="AZ815" s="2">
        <v>26.2363</v>
      </c>
      <c r="BA815" s="2">
        <v>7.66</v>
      </c>
      <c r="BB815" s="2">
        <v>9.1999999999999993</v>
      </c>
      <c r="BC815" s="2">
        <v>83.5</v>
      </c>
      <c r="BD815" s="2">
        <v>37.015000000000001</v>
      </c>
      <c r="BE815" s="4" t="str">
        <f t="shared" si="122"/>
        <v>NO APLICA</v>
      </c>
      <c r="BF815" s="4">
        <f t="shared" si="123"/>
        <v>6.1620000000000008</v>
      </c>
      <c r="BG815">
        <f t="shared" si="124"/>
        <v>3.44</v>
      </c>
      <c r="BH815">
        <f t="shared" si="125"/>
        <v>5.43</v>
      </c>
      <c r="BI815">
        <f t="shared" si="126"/>
        <v>7.66</v>
      </c>
      <c r="BJ815">
        <f t="shared" si="127"/>
        <v>7.58</v>
      </c>
      <c r="BK815">
        <f t="shared" si="128"/>
        <v>5.48</v>
      </c>
      <c r="BL815">
        <f t="shared" si="129"/>
        <v>1986.5999999999931</v>
      </c>
    </row>
    <row r="816" spans="1:64" x14ac:dyDescent="0.2">
      <c r="A816" s="1">
        <v>814</v>
      </c>
      <c r="B816" s="7" t="s">
        <v>6</v>
      </c>
      <c r="C816" s="3">
        <v>39950</v>
      </c>
      <c r="D816" s="4" t="s">
        <v>3</v>
      </c>
      <c r="E816" s="4" t="s">
        <v>166</v>
      </c>
      <c r="F816" s="5" t="str">
        <f t="shared" si="120"/>
        <v>D</v>
      </c>
      <c r="G816" s="6">
        <v>0.90902777777777777</v>
      </c>
      <c r="H816" s="6">
        <v>0.91041666666666676</v>
      </c>
      <c r="I816" s="85">
        <f t="shared" si="121"/>
        <v>2.0000000000001528</v>
      </c>
      <c r="J816" s="86">
        <f>I816*Segmentos!$D$7*(AH816%)*IF(ISNUMBER(AI816),AI816%,0)</f>
        <v>50048.000000003834</v>
      </c>
      <c r="K816" s="86">
        <f>I816*Segmentos!$D$7*(AL816%)*IF(ISNUMBER(AM816),AM816%,0)</f>
        <v>62676.800000004783</v>
      </c>
      <c r="L816" s="4"/>
      <c r="M816" s="2">
        <v>7.11</v>
      </c>
      <c r="N816" s="2">
        <v>7.8</v>
      </c>
      <c r="O816" s="2">
        <v>91.5</v>
      </c>
      <c r="P816" s="2">
        <v>89.828199999999995</v>
      </c>
      <c r="Q816" s="2">
        <v>3.25</v>
      </c>
      <c r="R816" s="2">
        <v>4</v>
      </c>
      <c r="S816" s="2">
        <v>82.2</v>
      </c>
      <c r="T816" s="2">
        <v>6.8470000000000004</v>
      </c>
      <c r="U816" s="2">
        <v>5.85</v>
      </c>
      <c r="V816" s="2">
        <v>6.8</v>
      </c>
      <c r="W816" s="2">
        <v>86.5</v>
      </c>
      <c r="X816" s="2">
        <v>15.498900000000001</v>
      </c>
      <c r="Y816" s="2">
        <v>8.1999999999999993</v>
      </c>
      <c r="Z816" s="2">
        <v>9.3000000000000007</v>
      </c>
      <c r="AA816" s="2">
        <v>87.9</v>
      </c>
      <c r="AB816" s="2">
        <v>30.578499999999998</v>
      </c>
      <c r="AC816" s="2">
        <v>8.9</v>
      </c>
      <c r="AD816" s="2">
        <v>9</v>
      </c>
      <c r="AE816" s="2">
        <v>99.3</v>
      </c>
      <c r="AF816" s="2">
        <v>36.903700000000001</v>
      </c>
      <c r="AG816" s="20">
        <v>6.28</v>
      </c>
      <c r="AH816" s="20">
        <v>6.8</v>
      </c>
      <c r="AI816" s="20">
        <v>92</v>
      </c>
      <c r="AJ816" s="20">
        <v>37.647500000000001</v>
      </c>
      <c r="AK816" s="18">
        <v>7.86</v>
      </c>
      <c r="AL816" s="18">
        <v>8.6</v>
      </c>
      <c r="AM816" s="18">
        <v>91.1</v>
      </c>
      <c r="AN816" s="18">
        <v>52.180599999999998</v>
      </c>
      <c r="AO816" s="2">
        <v>5.21</v>
      </c>
      <c r="AP816" s="2">
        <v>5.4</v>
      </c>
      <c r="AQ816" s="2">
        <v>97.2</v>
      </c>
      <c r="AR816" s="2">
        <v>7.1890999999999998</v>
      </c>
      <c r="AS816" s="2">
        <v>6.28</v>
      </c>
      <c r="AT816" s="2">
        <v>7</v>
      </c>
      <c r="AU816" s="2">
        <v>89.5</v>
      </c>
      <c r="AV816" s="2">
        <v>17.4755</v>
      </c>
      <c r="AW816" s="2">
        <v>7.65</v>
      </c>
      <c r="AX816" s="2">
        <v>8.3000000000000007</v>
      </c>
      <c r="AY816" s="2">
        <v>92</v>
      </c>
      <c r="AZ816" s="2">
        <v>27.762799999999999</v>
      </c>
      <c r="BA816" s="2">
        <v>7.73</v>
      </c>
      <c r="BB816" s="2">
        <v>8.5</v>
      </c>
      <c r="BC816" s="2">
        <v>91.1</v>
      </c>
      <c r="BD816" s="2">
        <v>37.400700000000001</v>
      </c>
      <c r="BE816" s="4" t="str">
        <f t="shared" si="122"/>
        <v>NO APLICA</v>
      </c>
      <c r="BF816" s="4">
        <f t="shared" si="123"/>
        <v>6.7976000000000001</v>
      </c>
      <c r="BG816">
        <f t="shared" si="124"/>
        <v>5.21</v>
      </c>
      <c r="BH816">
        <f t="shared" si="125"/>
        <v>6.28</v>
      </c>
      <c r="BI816">
        <f t="shared" si="126"/>
        <v>7.73</v>
      </c>
      <c r="BJ816">
        <f t="shared" si="127"/>
        <v>7.86</v>
      </c>
      <c r="BK816">
        <f t="shared" si="128"/>
        <v>6.28</v>
      </c>
      <c r="BL816">
        <f t="shared" si="129"/>
        <v>1427.400000000109</v>
      </c>
    </row>
    <row r="817" spans="1:64" x14ac:dyDescent="0.2">
      <c r="A817" s="1">
        <v>815</v>
      </c>
      <c r="B817" s="7" t="s">
        <v>31</v>
      </c>
      <c r="C817" s="3">
        <v>39950</v>
      </c>
      <c r="D817" s="4" t="s">
        <v>628</v>
      </c>
      <c r="E817" s="4" t="s">
        <v>166</v>
      </c>
      <c r="F817" s="5" t="str">
        <f t="shared" si="120"/>
        <v>D</v>
      </c>
      <c r="G817" s="6">
        <v>0.91319444444444453</v>
      </c>
      <c r="H817" s="6">
        <v>0.91666666666666663</v>
      </c>
      <c r="I817" s="85">
        <f t="shared" si="121"/>
        <v>4.9999999999998224</v>
      </c>
      <c r="J817" s="86">
        <f>I817*Segmentos!$D$7*(AH817%)*IF(ISNUMBER(AI817),AI817%,0)</f>
        <v>31583.99999999888</v>
      </c>
      <c r="K817" s="86">
        <f>I817*Segmentos!$D$7*(AL817%)*IF(ISNUMBER(AM817),AM817%,0)</f>
        <v>41183.999999998545</v>
      </c>
      <c r="L817" s="4"/>
      <c r="M817" s="2">
        <v>1.83</v>
      </c>
      <c r="N817" s="2">
        <v>2.4</v>
      </c>
      <c r="O817" s="2">
        <v>77.5</v>
      </c>
      <c r="P817" s="2">
        <v>80.085800000000006</v>
      </c>
      <c r="Q817" s="2">
        <v>0.52</v>
      </c>
      <c r="R817" s="2">
        <v>0.9</v>
      </c>
      <c r="S817" s="2">
        <v>57.9</v>
      </c>
      <c r="T817" s="2">
        <v>3.7532999999999999</v>
      </c>
      <c r="U817" s="2">
        <v>2.5099999999999998</v>
      </c>
      <c r="V817" s="2">
        <v>3.7</v>
      </c>
      <c r="W817" s="2">
        <v>68.2</v>
      </c>
      <c r="X817" s="2">
        <v>22.951499999999999</v>
      </c>
      <c r="Y817" s="2">
        <v>2.19</v>
      </c>
      <c r="Z817" s="2">
        <v>2.5</v>
      </c>
      <c r="AA817" s="2">
        <v>87.9</v>
      </c>
      <c r="AB817" s="2">
        <v>28.301500000000001</v>
      </c>
      <c r="AC817" s="2">
        <v>1.75</v>
      </c>
      <c r="AD817" s="2">
        <v>2.2000000000000002</v>
      </c>
      <c r="AE817" s="2">
        <v>81</v>
      </c>
      <c r="AF817" s="2">
        <v>25.079499999999999</v>
      </c>
      <c r="AG817" s="20">
        <v>1.55</v>
      </c>
      <c r="AH817" s="20">
        <v>2.1</v>
      </c>
      <c r="AI817" s="20">
        <v>75.2</v>
      </c>
      <c r="AJ817" s="20">
        <v>32.223500000000001</v>
      </c>
      <c r="AK817" s="18">
        <v>2.08</v>
      </c>
      <c r="AL817" s="18">
        <v>2.6</v>
      </c>
      <c r="AM817" s="18">
        <v>79.2</v>
      </c>
      <c r="AN817" s="18">
        <v>47.862299999999998</v>
      </c>
      <c r="AO817" s="2">
        <v>0.81</v>
      </c>
      <c r="AP817" s="2">
        <v>1.4</v>
      </c>
      <c r="AQ817" s="2">
        <v>57.4</v>
      </c>
      <c r="AR817" s="2">
        <v>3.8481000000000001</v>
      </c>
      <c r="AS817" s="2">
        <v>1.58</v>
      </c>
      <c r="AT817" s="2">
        <v>2</v>
      </c>
      <c r="AU817" s="2">
        <v>78.599999999999994</v>
      </c>
      <c r="AV817" s="2">
        <v>15.206200000000001</v>
      </c>
      <c r="AW817" s="2">
        <v>1.24</v>
      </c>
      <c r="AX817" s="2">
        <v>1.4</v>
      </c>
      <c r="AY817" s="2">
        <v>89.6</v>
      </c>
      <c r="AZ817" s="2">
        <v>15.578200000000001</v>
      </c>
      <c r="BA817" s="2">
        <v>2.72</v>
      </c>
      <c r="BB817" s="2">
        <v>3.6</v>
      </c>
      <c r="BC817" s="2">
        <v>75.900000000000006</v>
      </c>
      <c r="BD817" s="2">
        <v>45.453299999999999</v>
      </c>
      <c r="BE817" s="4" t="str">
        <f t="shared" si="122"/>
        <v>NO APLICA</v>
      </c>
      <c r="BF817" s="4">
        <f t="shared" si="123"/>
        <v>1.9026000000000003</v>
      </c>
      <c r="BG817">
        <f t="shared" si="124"/>
        <v>0.81</v>
      </c>
      <c r="BH817">
        <f t="shared" si="125"/>
        <v>1.58</v>
      </c>
      <c r="BI817">
        <f t="shared" si="126"/>
        <v>2.72</v>
      </c>
      <c r="BJ817">
        <f t="shared" si="127"/>
        <v>2.08</v>
      </c>
      <c r="BK817">
        <f t="shared" si="128"/>
        <v>1.55</v>
      </c>
      <c r="BL817">
        <f t="shared" si="129"/>
        <v>929.99999999996692</v>
      </c>
    </row>
    <row r="818" spans="1:64" x14ac:dyDescent="0.2">
      <c r="A818" s="1">
        <v>816</v>
      </c>
      <c r="B818" s="7" t="s">
        <v>76</v>
      </c>
      <c r="C818" s="3">
        <v>39950</v>
      </c>
      <c r="D818" s="4" t="s">
        <v>626</v>
      </c>
      <c r="E818" s="4" t="s">
        <v>165</v>
      </c>
      <c r="F818" s="5" t="str">
        <f t="shared" si="120"/>
        <v>D</v>
      </c>
      <c r="G818" s="6">
        <v>0.81041666666666667</v>
      </c>
      <c r="H818" s="6">
        <v>0.87430555555555556</v>
      </c>
      <c r="I818" s="85">
        <f t="shared" si="121"/>
        <v>92</v>
      </c>
      <c r="J818" s="86">
        <f>I818*Segmentos!$D$7*(AH818%)*IF(ISNUMBER(AI818),AI818%,0)</f>
        <v>1227096</v>
      </c>
      <c r="K818" s="86">
        <f>I818*Segmentos!$D$7*(AL818%)*IF(ISNUMBER(AM818),AM818%,0)</f>
        <v>1621775.9999999998</v>
      </c>
      <c r="L818" s="4"/>
      <c r="M818" s="2">
        <v>3.91</v>
      </c>
      <c r="N818" s="2">
        <v>13.3</v>
      </c>
      <c r="O818" s="2">
        <v>29.5</v>
      </c>
      <c r="P818" s="2">
        <v>75.039900000000003</v>
      </c>
      <c r="Q818" s="2">
        <v>2.99</v>
      </c>
      <c r="R818" s="2">
        <v>10.9</v>
      </c>
      <c r="S818" s="2">
        <v>27.5</v>
      </c>
      <c r="T818" s="2">
        <v>9.5649999999999995</v>
      </c>
      <c r="U818" s="2">
        <v>3.5</v>
      </c>
      <c r="V818" s="2">
        <v>12</v>
      </c>
      <c r="W818" s="2">
        <v>29.1</v>
      </c>
      <c r="X818" s="2">
        <v>14.057700000000001</v>
      </c>
      <c r="Y818" s="2">
        <v>4.51</v>
      </c>
      <c r="Z818" s="2">
        <v>15.1</v>
      </c>
      <c r="AA818" s="2">
        <v>29.8</v>
      </c>
      <c r="AB818" s="2">
        <v>25.5139</v>
      </c>
      <c r="AC818" s="2">
        <v>4.1100000000000003</v>
      </c>
      <c r="AD818" s="2">
        <v>13.6</v>
      </c>
      <c r="AE818" s="2">
        <v>30.2</v>
      </c>
      <c r="AF818" s="2">
        <v>25.903400000000001</v>
      </c>
      <c r="AG818" s="20">
        <v>3.35</v>
      </c>
      <c r="AH818" s="20">
        <v>13.5</v>
      </c>
      <c r="AI818" s="20">
        <v>24.7</v>
      </c>
      <c r="AJ818" s="20">
        <v>30.437000000000001</v>
      </c>
      <c r="AK818" s="18">
        <v>4.42</v>
      </c>
      <c r="AL818" s="18">
        <v>13</v>
      </c>
      <c r="AM818" s="18">
        <v>33.9</v>
      </c>
      <c r="AN818" s="18">
        <v>44.602899999999998</v>
      </c>
      <c r="AO818" s="2">
        <v>3.17</v>
      </c>
      <c r="AP818" s="2">
        <v>11</v>
      </c>
      <c r="AQ818" s="2">
        <v>28.9</v>
      </c>
      <c r="AR818" s="2">
        <v>6.6421000000000001</v>
      </c>
      <c r="AS818" s="2">
        <v>3.54</v>
      </c>
      <c r="AT818" s="2">
        <v>11.5</v>
      </c>
      <c r="AU818" s="2">
        <v>30.8</v>
      </c>
      <c r="AV818" s="2">
        <v>14.96</v>
      </c>
      <c r="AW818" s="2">
        <v>3.18</v>
      </c>
      <c r="AX818" s="2">
        <v>14.2</v>
      </c>
      <c r="AY818" s="2">
        <v>22.4</v>
      </c>
      <c r="AZ818" s="2">
        <v>17.5627</v>
      </c>
      <c r="BA818" s="2">
        <v>4.88</v>
      </c>
      <c r="BB818" s="2">
        <v>14.2</v>
      </c>
      <c r="BC818" s="2">
        <v>34.299999999999997</v>
      </c>
      <c r="BD818" s="2">
        <v>35.875100000000003</v>
      </c>
      <c r="BE818" s="4" t="str">
        <f t="shared" si="122"/>
        <v>ABURRIDO</v>
      </c>
      <c r="BF818" s="4">
        <f t="shared" si="123"/>
        <v>3.9954000000000001</v>
      </c>
      <c r="BG818">
        <f t="shared" si="124"/>
        <v>3.17</v>
      </c>
      <c r="BH818">
        <f t="shared" si="125"/>
        <v>3.54</v>
      </c>
      <c r="BI818">
        <f t="shared" si="126"/>
        <v>4.88</v>
      </c>
      <c r="BJ818">
        <f t="shared" si="127"/>
        <v>4.42</v>
      </c>
      <c r="BK818">
        <f t="shared" si="128"/>
        <v>3.35</v>
      </c>
      <c r="BL818">
        <f t="shared" si="129"/>
        <v>36096.200000000004</v>
      </c>
    </row>
    <row r="819" spans="1:64" x14ac:dyDescent="0.2">
      <c r="A819" s="1">
        <v>817</v>
      </c>
      <c r="B819" s="7" t="s">
        <v>61</v>
      </c>
      <c r="C819" s="3">
        <v>39950</v>
      </c>
      <c r="D819" s="4" t="s">
        <v>17</v>
      </c>
      <c r="E819" s="4" t="s">
        <v>169</v>
      </c>
      <c r="F819" s="5" t="str">
        <f t="shared" si="120"/>
        <v>D</v>
      </c>
      <c r="G819" s="6">
        <v>0.91666666666666663</v>
      </c>
      <c r="H819" s="6">
        <v>0.96180555555555547</v>
      </c>
      <c r="I819" s="85">
        <f t="shared" si="121"/>
        <v>64.999999999999929</v>
      </c>
      <c r="J819" s="86">
        <f>I819*Segmentos!$D$7*(AH819%)*IF(ISNUMBER(AI819),AI819%,0)</f>
        <v>57407.999999999942</v>
      </c>
      <c r="K819" s="86">
        <f>I819*Segmentos!$D$7*(AL819%)*IF(ISNUMBER(AM819),AM819%,0)</f>
        <v>108679.99999999987</v>
      </c>
      <c r="L819" s="4"/>
      <c r="M819" s="2">
        <v>0.32</v>
      </c>
      <c r="N819" s="2">
        <v>1.7</v>
      </c>
      <c r="O819" s="2">
        <v>18.5</v>
      </c>
      <c r="P819" s="2">
        <v>87.136799999999994</v>
      </c>
      <c r="Q819" s="2">
        <v>0.31</v>
      </c>
      <c r="R819" s="2">
        <v>1.3</v>
      </c>
      <c r="S819" s="2">
        <v>24.4</v>
      </c>
      <c r="T819" s="2">
        <v>14.264099999999999</v>
      </c>
      <c r="U819" s="2">
        <v>0.44</v>
      </c>
      <c r="V819" s="2">
        <v>0.8</v>
      </c>
      <c r="W819" s="2">
        <v>58.6</v>
      </c>
      <c r="X819" s="2">
        <v>25.3596</v>
      </c>
      <c r="Y819" s="2">
        <v>0.36</v>
      </c>
      <c r="Z819" s="2">
        <v>2.4</v>
      </c>
      <c r="AA819" s="2">
        <v>15</v>
      </c>
      <c r="AB819" s="2">
        <v>29.034700000000001</v>
      </c>
      <c r="AC819" s="2">
        <v>0.21</v>
      </c>
      <c r="AD819" s="2">
        <v>2</v>
      </c>
      <c r="AE819" s="2">
        <v>10.5</v>
      </c>
      <c r="AF819" s="2">
        <v>18.478400000000001</v>
      </c>
      <c r="AG819" s="20">
        <v>0.21</v>
      </c>
      <c r="AH819" s="20">
        <v>1.6</v>
      </c>
      <c r="AI819" s="20">
        <v>13.8</v>
      </c>
      <c r="AJ819" s="20">
        <v>27.6297</v>
      </c>
      <c r="AK819" s="18">
        <v>0.42</v>
      </c>
      <c r="AL819" s="18">
        <v>1.9</v>
      </c>
      <c r="AM819" s="18">
        <v>22</v>
      </c>
      <c r="AN819" s="18">
        <v>59.507100000000001</v>
      </c>
      <c r="AO819" s="2">
        <v>0.09</v>
      </c>
      <c r="AP819" s="2">
        <v>0.4</v>
      </c>
      <c r="AQ819" s="2">
        <v>22.2</v>
      </c>
      <c r="AR819" s="2">
        <v>2.5893999999999999</v>
      </c>
      <c r="AS819" s="2">
        <v>0.25</v>
      </c>
      <c r="AT819" s="2">
        <v>1.3</v>
      </c>
      <c r="AU819" s="2">
        <v>18.5</v>
      </c>
      <c r="AV819" s="2">
        <v>14.790699999999999</v>
      </c>
      <c r="AW819" s="2">
        <v>0.51</v>
      </c>
      <c r="AX819" s="2">
        <v>3.1</v>
      </c>
      <c r="AY819" s="2">
        <v>16.600000000000001</v>
      </c>
      <c r="AZ819" s="2">
        <v>39.865000000000002</v>
      </c>
      <c r="BA819" s="2">
        <v>0.28999999999999998</v>
      </c>
      <c r="BB819" s="2">
        <v>1.3</v>
      </c>
      <c r="BC819" s="2">
        <v>21.5</v>
      </c>
      <c r="BD819" s="2">
        <v>29.8917</v>
      </c>
      <c r="BE819" s="4" t="str">
        <f t="shared" si="122"/>
        <v>ABURRIDO</v>
      </c>
      <c r="BF819" s="4">
        <f t="shared" si="123"/>
        <v>0.32920000000000005</v>
      </c>
      <c r="BG819">
        <f t="shared" si="124"/>
        <v>0.09</v>
      </c>
      <c r="BH819">
        <f t="shared" si="125"/>
        <v>0.25</v>
      </c>
      <c r="BI819">
        <f t="shared" si="126"/>
        <v>0.51</v>
      </c>
      <c r="BJ819">
        <f t="shared" si="127"/>
        <v>0.42</v>
      </c>
      <c r="BK819">
        <f t="shared" si="128"/>
        <v>0.21</v>
      </c>
      <c r="BL819">
        <f t="shared" si="129"/>
        <v>2044.2499999999977</v>
      </c>
    </row>
    <row r="820" spans="1:64" x14ac:dyDescent="0.2">
      <c r="A820" s="1">
        <v>818</v>
      </c>
      <c r="B820" s="7" t="s">
        <v>64</v>
      </c>
      <c r="C820" s="3">
        <v>39950</v>
      </c>
      <c r="D820" s="4" t="s">
        <v>629</v>
      </c>
      <c r="E820" s="4" t="s">
        <v>170</v>
      </c>
      <c r="F820" s="5" t="str">
        <f t="shared" si="120"/>
        <v>D</v>
      </c>
      <c r="G820" s="6">
        <v>0.90138888888888891</v>
      </c>
      <c r="H820" s="6">
        <v>0.91666666666666663</v>
      </c>
      <c r="I820" s="85">
        <f t="shared" si="121"/>
        <v>21.999999999999922</v>
      </c>
      <c r="J820" s="86">
        <f>I820*Segmentos!$D$7*(AH820%)*IF(ISNUMBER(AI820),AI820%,0)</f>
        <v>14537.599999999948</v>
      </c>
      <c r="K820" s="86">
        <f>I820*Segmentos!$D$7*(AL820%)*IF(ISNUMBER(AM820),AM820%,0)</f>
        <v>26769.599999999904</v>
      </c>
      <c r="L820" s="4"/>
      <c r="M820" s="2">
        <v>0.24</v>
      </c>
      <c r="N820" s="2">
        <v>0.8</v>
      </c>
      <c r="O820" s="2">
        <v>29.5</v>
      </c>
      <c r="P820" s="2">
        <v>52.210099999999997</v>
      </c>
      <c r="Q820" s="2">
        <v>0.16</v>
      </c>
      <c r="R820" s="2">
        <v>0.9</v>
      </c>
      <c r="S820" s="2">
        <v>18</v>
      </c>
      <c r="T820" s="2">
        <v>5.7854000000000001</v>
      </c>
      <c r="U820" s="2">
        <v>0.19</v>
      </c>
      <c r="V820" s="2">
        <v>1.5</v>
      </c>
      <c r="W820" s="2">
        <v>13.1</v>
      </c>
      <c r="X820" s="2">
        <v>8.7652000000000001</v>
      </c>
      <c r="Y820" s="2">
        <v>0.47</v>
      </c>
      <c r="Z820" s="2">
        <v>0.9</v>
      </c>
      <c r="AA820" s="2">
        <v>50.7</v>
      </c>
      <c r="AB820" s="2">
        <v>30.459499999999998</v>
      </c>
      <c r="AC820" s="2">
        <v>0.1</v>
      </c>
      <c r="AD820" s="2">
        <v>0.3</v>
      </c>
      <c r="AE820" s="2">
        <v>39.5</v>
      </c>
      <c r="AF820" s="2">
        <v>7.2000999999999999</v>
      </c>
      <c r="AG820" s="20">
        <v>0.17</v>
      </c>
      <c r="AH820" s="20">
        <v>0.7</v>
      </c>
      <c r="AI820" s="20">
        <v>23.6</v>
      </c>
      <c r="AJ820" s="20">
        <v>17.9011</v>
      </c>
      <c r="AK820" s="18">
        <v>0.3</v>
      </c>
      <c r="AL820" s="18">
        <v>0.9</v>
      </c>
      <c r="AM820" s="18">
        <v>33.799999999999997</v>
      </c>
      <c r="AN820" s="18">
        <v>34.308999999999997</v>
      </c>
      <c r="AO820" s="2">
        <v>0.06</v>
      </c>
      <c r="AP820" s="2">
        <v>0.7</v>
      </c>
      <c r="AQ820" s="2">
        <v>8.1</v>
      </c>
      <c r="AR820" s="2">
        <v>1.3498000000000001</v>
      </c>
      <c r="AS820" s="2">
        <v>0.57999999999999996</v>
      </c>
      <c r="AT820" s="2">
        <v>2</v>
      </c>
      <c r="AU820" s="2">
        <v>29.2</v>
      </c>
      <c r="AV820" s="2">
        <v>28.0943</v>
      </c>
      <c r="AW820" s="2">
        <v>0.24</v>
      </c>
      <c r="AX820" s="2">
        <v>0.5</v>
      </c>
      <c r="AY820" s="2">
        <v>48.6</v>
      </c>
      <c r="AZ820" s="2">
        <v>14.8552</v>
      </c>
      <c r="BA820" s="2">
        <v>0.09</v>
      </c>
      <c r="BB820" s="2">
        <v>0.4</v>
      </c>
      <c r="BC820" s="2">
        <v>23.3</v>
      </c>
      <c r="BD820" s="2">
        <v>7.9108999999999998</v>
      </c>
      <c r="BE820" s="4" t="str">
        <f t="shared" si="122"/>
        <v>NO APLICA</v>
      </c>
      <c r="BF820" s="4">
        <f t="shared" si="123"/>
        <v>0.35959999999999998</v>
      </c>
      <c r="BG820">
        <f t="shared" si="124"/>
        <v>0.06</v>
      </c>
      <c r="BH820">
        <f t="shared" si="125"/>
        <v>0.57999999999999996</v>
      </c>
      <c r="BI820">
        <f t="shared" si="126"/>
        <v>0.24</v>
      </c>
      <c r="BJ820">
        <f t="shared" si="127"/>
        <v>0.3</v>
      </c>
      <c r="BK820">
        <f t="shared" si="128"/>
        <v>0.17</v>
      </c>
      <c r="BL820">
        <f t="shared" si="129"/>
        <v>519.19999999999811</v>
      </c>
    </row>
    <row r="821" spans="1:64" x14ac:dyDescent="0.2">
      <c r="A821" s="1">
        <v>819</v>
      </c>
      <c r="B821" s="7" t="s">
        <v>70</v>
      </c>
      <c r="C821" s="3">
        <v>39950</v>
      </c>
      <c r="D821" s="4" t="s">
        <v>17</v>
      </c>
      <c r="E821" s="4" t="s">
        <v>169</v>
      </c>
      <c r="F821" s="5" t="str">
        <f t="shared" si="120"/>
        <v>D</v>
      </c>
      <c r="G821" s="6">
        <v>0.875</v>
      </c>
      <c r="H821" s="6">
        <v>0.91527777777777775</v>
      </c>
      <c r="I821" s="85">
        <f t="shared" si="121"/>
        <v>57.999999999999957</v>
      </c>
      <c r="J821" s="86">
        <f>I821*Segmentos!$D$7*(AH821%)*IF(ISNUMBER(AI821),AI821%,0)</f>
        <v>70295.999999999942</v>
      </c>
      <c r="K821" s="86">
        <f>I821*Segmentos!$D$7*(AL821%)*IF(ISNUMBER(AM821),AM821%,0)</f>
        <v>152006.39999999988</v>
      </c>
      <c r="L821" s="4"/>
      <c r="M821" s="2">
        <v>0.49</v>
      </c>
      <c r="N821" s="2">
        <v>3.5</v>
      </c>
      <c r="O821" s="2">
        <v>14.1</v>
      </c>
      <c r="P821" s="2">
        <v>99.773200000000003</v>
      </c>
      <c r="Q821" s="2">
        <v>0.18</v>
      </c>
      <c r="R821" s="2">
        <v>0.9</v>
      </c>
      <c r="S821" s="2">
        <v>20.8</v>
      </c>
      <c r="T821" s="2">
        <v>6.2096999999999998</v>
      </c>
      <c r="U821" s="2">
        <v>0.43</v>
      </c>
      <c r="V821" s="2">
        <v>3.7</v>
      </c>
      <c r="W821" s="2">
        <v>11.6</v>
      </c>
      <c r="X821" s="2">
        <v>18.425599999999999</v>
      </c>
      <c r="Y821" s="2">
        <v>0.22</v>
      </c>
      <c r="Z821" s="2">
        <v>2.4</v>
      </c>
      <c r="AA821" s="2">
        <v>9</v>
      </c>
      <c r="AB821" s="2">
        <v>12.971399999999999</v>
      </c>
      <c r="AC821" s="2">
        <v>0.93</v>
      </c>
      <c r="AD821" s="2">
        <v>5.6</v>
      </c>
      <c r="AE821" s="2">
        <v>16.600000000000001</v>
      </c>
      <c r="AF821" s="2">
        <v>62.166600000000003</v>
      </c>
      <c r="AG821" s="20">
        <v>0.3</v>
      </c>
      <c r="AH821" s="20">
        <v>3</v>
      </c>
      <c r="AI821" s="20">
        <v>10.1</v>
      </c>
      <c r="AJ821" s="20">
        <v>28.788799999999998</v>
      </c>
      <c r="AK821" s="18">
        <v>0.66</v>
      </c>
      <c r="AL821" s="18">
        <v>3.9</v>
      </c>
      <c r="AM821" s="18">
        <v>16.8</v>
      </c>
      <c r="AN821" s="18">
        <v>70.984399999999994</v>
      </c>
      <c r="AO821" s="2">
        <v>0.09</v>
      </c>
      <c r="AP821" s="2">
        <v>0.5</v>
      </c>
      <c r="AQ821" s="2">
        <v>19.7</v>
      </c>
      <c r="AR821" s="2">
        <v>2.0082</v>
      </c>
      <c r="AS821" s="2">
        <v>0.39</v>
      </c>
      <c r="AT821" s="2">
        <v>2.2999999999999998</v>
      </c>
      <c r="AU821" s="2">
        <v>17.100000000000001</v>
      </c>
      <c r="AV821" s="2">
        <v>17.492599999999999</v>
      </c>
      <c r="AW821" s="2">
        <v>0.69</v>
      </c>
      <c r="AX821" s="2">
        <v>4</v>
      </c>
      <c r="AY821" s="2">
        <v>17.3</v>
      </c>
      <c r="AZ821" s="2">
        <v>40.207000000000001</v>
      </c>
      <c r="BA821" s="2">
        <v>0.51</v>
      </c>
      <c r="BB821" s="2">
        <v>4.5999999999999996</v>
      </c>
      <c r="BC821" s="2">
        <v>11.1</v>
      </c>
      <c r="BD821" s="2">
        <v>40.065399999999997</v>
      </c>
      <c r="BE821" s="4" t="str">
        <f t="shared" si="122"/>
        <v>NO APLICA</v>
      </c>
      <c r="BF821" s="4">
        <f t="shared" si="123"/>
        <v>0.47519999999999996</v>
      </c>
      <c r="BG821">
        <f t="shared" si="124"/>
        <v>0.09</v>
      </c>
      <c r="BH821">
        <f t="shared" si="125"/>
        <v>0.39</v>
      </c>
      <c r="BI821">
        <f t="shared" si="126"/>
        <v>0.69</v>
      </c>
      <c r="BJ821">
        <f t="shared" si="127"/>
        <v>0.66</v>
      </c>
      <c r="BK821">
        <f t="shared" si="128"/>
        <v>0.3</v>
      </c>
      <c r="BL821">
        <f t="shared" si="129"/>
        <v>2862.2999999999979</v>
      </c>
    </row>
    <row r="822" spans="1:64" x14ac:dyDescent="0.2">
      <c r="A822" s="1">
        <v>820</v>
      </c>
      <c r="B822" s="7" t="s">
        <v>10</v>
      </c>
      <c r="C822" s="3">
        <v>39950</v>
      </c>
      <c r="D822" s="4" t="s">
        <v>8</v>
      </c>
      <c r="E822" s="4" t="s">
        <v>164</v>
      </c>
      <c r="F822" s="5" t="str">
        <f t="shared" si="120"/>
        <v>D</v>
      </c>
      <c r="G822" s="6">
        <v>0.87361111111111101</v>
      </c>
      <c r="H822" s="6">
        <v>0.90138888888888891</v>
      </c>
      <c r="I822" s="85">
        <f t="shared" si="121"/>
        <v>40.000000000000178</v>
      </c>
      <c r="J822" s="86">
        <f>I822*Segmentos!$D$7*(AH822%)*IF(ISNUMBER(AI822),AI822%,0)</f>
        <v>905024.00000000396</v>
      </c>
      <c r="K822" s="86">
        <f>I822*Segmentos!$D$7*(AL822%)*IF(ISNUMBER(AM822),AM822%,0)</f>
        <v>926016.00000000419</v>
      </c>
      <c r="L822" s="4"/>
      <c r="M822" s="2">
        <v>5.73</v>
      </c>
      <c r="N822" s="2">
        <v>15.7</v>
      </c>
      <c r="O822" s="2">
        <v>36.5</v>
      </c>
      <c r="P822" s="2">
        <v>88.56</v>
      </c>
      <c r="Q822" s="2">
        <v>3.44</v>
      </c>
      <c r="R822" s="2">
        <v>9.1999999999999993</v>
      </c>
      <c r="S822" s="2">
        <v>37.299999999999997</v>
      </c>
      <c r="T822" s="2">
        <v>8.8592999999999993</v>
      </c>
      <c r="U822" s="2">
        <v>4.3499999999999996</v>
      </c>
      <c r="V822" s="2">
        <v>16.600000000000001</v>
      </c>
      <c r="W822" s="2">
        <v>26.2</v>
      </c>
      <c r="X822" s="2">
        <v>14.097300000000001</v>
      </c>
      <c r="Y822" s="2">
        <v>4.96</v>
      </c>
      <c r="Z822" s="2">
        <v>14.8</v>
      </c>
      <c r="AA822" s="2">
        <v>33.6</v>
      </c>
      <c r="AB822" s="2">
        <v>22.633199999999999</v>
      </c>
      <c r="AC822" s="2">
        <v>8.4700000000000006</v>
      </c>
      <c r="AD822" s="2">
        <v>19.3</v>
      </c>
      <c r="AE822" s="2">
        <v>43.9</v>
      </c>
      <c r="AF822" s="2">
        <v>42.970300000000002</v>
      </c>
      <c r="AG822" s="20">
        <v>5.67</v>
      </c>
      <c r="AH822" s="20">
        <v>15.8</v>
      </c>
      <c r="AI822" s="20">
        <v>35.799999999999997</v>
      </c>
      <c r="AJ822" s="20">
        <v>41.581800000000001</v>
      </c>
      <c r="AK822" s="18">
        <v>5.79</v>
      </c>
      <c r="AL822" s="18">
        <v>15.6</v>
      </c>
      <c r="AM822" s="18">
        <v>37.1</v>
      </c>
      <c r="AN822" s="18">
        <v>46.978200000000001</v>
      </c>
      <c r="AO822" s="2">
        <v>1.5</v>
      </c>
      <c r="AP822" s="2">
        <v>5</v>
      </c>
      <c r="AQ822" s="2">
        <v>30.2</v>
      </c>
      <c r="AR822" s="2">
        <v>2.5265</v>
      </c>
      <c r="AS822" s="2">
        <v>2.56</v>
      </c>
      <c r="AT822" s="2">
        <v>11.9</v>
      </c>
      <c r="AU822" s="2">
        <v>21.6</v>
      </c>
      <c r="AV822" s="2">
        <v>8.7055000000000007</v>
      </c>
      <c r="AW822" s="2">
        <v>5.5</v>
      </c>
      <c r="AX822" s="2">
        <v>15.3</v>
      </c>
      <c r="AY822" s="2">
        <v>35.799999999999997</v>
      </c>
      <c r="AZ822" s="2">
        <v>24.4315</v>
      </c>
      <c r="BA822" s="2">
        <v>8.94</v>
      </c>
      <c r="BB822" s="2">
        <v>21.3</v>
      </c>
      <c r="BC822" s="2">
        <v>42</v>
      </c>
      <c r="BD822" s="2">
        <v>52.896500000000003</v>
      </c>
      <c r="BE822" s="4" t="str">
        <f t="shared" si="122"/>
        <v>NO APLICA</v>
      </c>
      <c r="BF822" s="4">
        <f t="shared" si="123"/>
        <v>5.0044000000000004</v>
      </c>
      <c r="BG822">
        <f t="shared" si="124"/>
        <v>1.5</v>
      </c>
      <c r="BH822">
        <f t="shared" si="125"/>
        <v>2.56</v>
      </c>
      <c r="BI822">
        <f t="shared" si="126"/>
        <v>8.94</v>
      </c>
      <c r="BJ822">
        <f t="shared" si="127"/>
        <v>5.79</v>
      </c>
      <c r="BK822">
        <f t="shared" si="128"/>
        <v>5.67</v>
      </c>
      <c r="BL822">
        <f t="shared" si="129"/>
        <v>22922.000000000098</v>
      </c>
    </row>
    <row r="823" spans="1:64" x14ac:dyDescent="0.2">
      <c r="A823" s="1">
        <v>821</v>
      </c>
      <c r="B823" s="7" t="s">
        <v>27</v>
      </c>
      <c r="C823" s="3">
        <v>39950</v>
      </c>
      <c r="D823" s="4" t="s">
        <v>629</v>
      </c>
      <c r="E823" s="4" t="s">
        <v>169</v>
      </c>
      <c r="F823" s="5" t="str">
        <f t="shared" si="120"/>
        <v>D</v>
      </c>
      <c r="G823" s="6">
        <v>0.91736111111111107</v>
      </c>
      <c r="H823" s="6">
        <v>0.95</v>
      </c>
      <c r="I823" s="85">
        <f t="shared" si="121"/>
        <v>46.999999999999993</v>
      </c>
      <c r="J823" s="86">
        <f>I823*Segmentos!$D$7*(AH823%)*IF(ISNUMBER(AI823),AI823%,0)</f>
        <v>170647.59999999998</v>
      </c>
      <c r="K823" s="86">
        <f>I823*Segmentos!$D$7*(AL823%)*IF(ISNUMBER(AM823),AM823%,0)</f>
        <v>177189.99999999997</v>
      </c>
      <c r="L823" s="4"/>
      <c r="M823" s="2">
        <v>0.93</v>
      </c>
      <c r="N823" s="2">
        <v>2.9</v>
      </c>
      <c r="O823" s="2">
        <v>32</v>
      </c>
      <c r="P823" s="2">
        <v>94.066999999999993</v>
      </c>
      <c r="Q823" s="2">
        <v>0.12</v>
      </c>
      <c r="R823" s="2">
        <v>1.6</v>
      </c>
      <c r="S823" s="2">
        <v>7.4</v>
      </c>
      <c r="T823" s="2">
        <v>2.0575000000000001</v>
      </c>
      <c r="U823" s="2">
        <v>0.28000000000000003</v>
      </c>
      <c r="V823" s="2">
        <v>2.2999999999999998</v>
      </c>
      <c r="W823" s="2">
        <v>11.8</v>
      </c>
      <c r="X823" s="2">
        <v>5.8926999999999996</v>
      </c>
      <c r="Y823" s="2">
        <v>0.81</v>
      </c>
      <c r="Z823" s="2">
        <v>3.2</v>
      </c>
      <c r="AA823" s="2">
        <v>25.6</v>
      </c>
      <c r="AB823" s="2">
        <v>24.226700000000001</v>
      </c>
      <c r="AC823" s="2">
        <v>1.85</v>
      </c>
      <c r="AD823" s="2">
        <v>3.7</v>
      </c>
      <c r="AE823" s="2">
        <v>50.8</v>
      </c>
      <c r="AF823" s="2">
        <v>61.89</v>
      </c>
      <c r="AG823" s="20">
        <v>0.9</v>
      </c>
      <c r="AH823" s="20">
        <v>2.9</v>
      </c>
      <c r="AI823" s="20">
        <v>31.3</v>
      </c>
      <c r="AJ823" s="20">
        <v>43.219900000000003</v>
      </c>
      <c r="AK823" s="18">
        <v>0.95</v>
      </c>
      <c r="AL823" s="18">
        <v>2.9</v>
      </c>
      <c r="AM823" s="18">
        <v>32.5</v>
      </c>
      <c r="AN823" s="18">
        <v>50.847099999999998</v>
      </c>
      <c r="AO823" s="2">
        <v>0.11</v>
      </c>
      <c r="AP823" s="2">
        <v>1.1000000000000001</v>
      </c>
      <c r="AQ823" s="2">
        <v>9.6999999999999993</v>
      </c>
      <c r="AR823" s="2">
        <v>1.2399</v>
      </c>
      <c r="AS823" s="2">
        <v>0.38</v>
      </c>
      <c r="AT823" s="2">
        <v>2.9</v>
      </c>
      <c r="AU823" s="2">
        <v>13.1</v>
      </c>
      <c r="AV823" s="2">
        <v>8.4293999999999993</v>
      </c>
      <c r="AW823" s="2">
        <v>2.02</v>
      </c>
      <c r="AX823" s="2">
        <v>3.9</v>
      </c>
      <c r="AY823" s="2">
        <v>52.1</v>
      </c>
      <c r="AZ823" s="2">
        <v>59.095999999999997</v>
      </c>
      <c r="BA823" s="2">
        <v>0.65</v>
      </c>
      <c r="BB823" s="2">
        <v>2.7</v>
      </c>
      <c r="BC823" s="2">
        <v>24.4</v>
      </c>
      <c r="BD823" s="2">
        <v>25.301600000000001</v>
      </c>
      <c r="BE823" s="4" t="str">
        <f t="shared" si="122"/>
        <v>NO APLICA</v>
      </c>
      <c r="BF823" s="4">
        <f t="shared" si="123"/>
        <v>0.95500000000000007</v>
      </c>
      <c r="BG823">
        <f t="shared" si="124"/>
        <v>0.11</v>
      </c>
      <c r="BH823">
        <f t="shared" si="125"/>
        <v>0.38</v>
      </c>
      <c r="BI823">
        <f t="shared" si="126"/>
        <v>2.02</v>
      </c>
      <c r="BJ823">
        <f t="shared" si="127"/>
        <v>0.95</v>
      </c>
      <c r="BK823">
        <f t="shared" si="128"/>
        <v>0.9</v>
      </c>
      <c r="BL823">
        <f t="shared" si="129"/>
        <v>4361.5999999999995</v>
      </c>
    </row>
    <row r="824" spans="1:64" x14ac:dyDescent="0.2">
      <c r="A824" s="1">
        <v>822</v>
      </c>
      <c r="B824" s="7" t="s">
        <v>59</v>
      </c>
      <c r="C824" s="3">
        <v>39950</v>
      </c>
      <c r="D824" s="4" t="s">
        <v>17</v>
      </c>
      <c r="E824" s="4" t="s">
        <v>169</v>
      </c>
      <c r="F824" s="5" t="str">
        <f t="shared" si="120"/>
        <v>D</v>
      </c>
      <c r="G824" s="6">
        <v>0.83680555555555547</v>
      </c>
      <c r="H824" s="6">
        <v>0.875</v>
      </c>
      <c r="I824" s="85">
        <f t="shared" si="121"/>
        <v>55.000000000000128</v>
      </c>
      <c r="J824" s="86">
        <f>I824*Segmentos!$D$7*(AH824%)*IF(ISNUMBER(AI824),AI824%,0)</f>
        <v>110836.00000000028</v>
      </c>
      <c r="K824" s="86">
        <f>I824*Segmentos!$D$7*(AL824%)*IF(ISNUMBER(AM824),AM824%,0)</f>
        <v>150480.00000000038</v>
      </c>
      <c r="L824" s="4"/>
      <c r="M824" s="2">
        <v>0.59</v>
      </c>
      <c r="N824" s="2">
        <v>1.5</v>
      </c>
      <c r="O824" s="2">
        <v>40.700000000000003</v>
      </c>
      <c r="P824" s="2">
        <v>97.288700000000006</v>
      </c>
      <c r="Q824" s="2">
        <v>0</v>
      </c>
      <c r="R824" s="2">
        <v>0</v>
      </c>
      <c r="S824" s="8" t="s">
        <v>577</v>
      </c>
      <c r="T824" s="2">
        <v>0</v>
      </c>
      <c r="U824" s="2">
        <v>0.5</v>
      </c>
      <c r="V824" s="2">
        <v>0.6</v>
      </c>
      <c r="W824" s="2">
        <v>80</v>
      </c>
      <c r="X824" s="2">
        <v>17.2761</v>
      </c>
      <c r="Y824" s="2">
        <v>0.43</v>
      </c>
      <c r="Z824" s="2">
        <v>1.9</v>
      </c>
      <c r="AA824" s="2">
        <v>22.9</v>
      </c>
      <c r="AB824" s="2">
        <v>20.733499999999999</v>
      </c>
      <c r="AC824" s="2">
        <v>1.1000000000000001</v>
      </c>
      <c r="AD824" s="2">
        <v>2.4</v>
      </c>
      <c r="AE824" s="2">
        <v>46.7</v>
      </c>
      <c r="AF824" s="2">
        <v>59.2791</v>
      </c>
      <c r="AG824" s="20">
        <v>0.49</v>
      </c>
      <c r="AH824" s="20">
        <v>1.1000000000000001</v>
      </c>
      <c r="AI824" s="20">
        <v>45.8</v>
      </c>
      <c r="AJ824" s="20">
        <v>37.895400000000002</v>
      </c>
      <c r="AK824" s="18">
        <v>0.69</v>
      </c>
      <c r="AL824" s="18">
        <v>1.8</v>
      </c>
      <c r="AM824" s="18">
        <v>38</v>
      </c>
      <c r="AN824" s="18">
        <v>59.393300000000004</v>
      </c>
      <c r="AO824" s="2">
        <v>0.44</v>
      </c>
      <c r="AP824" s="2">
        <v>0.9</v>
      </c>
      <c r="AQ824" s="2">
        <v>50.8</v>
      </c>
      <c r="AR824" s="2">
        <v>7.9537000000000004</v>
      </c>
      <c r="AS824" s="2">
        <v>0.19</v>
      </c>
      <c r="AT824" s="2">
        <v>1.1000000000000001</v>
      </c>
      <c r="AU824" s="2">
        <v>17.100000000000001</v>
      </c>
      <c r="AV824" s="2">
        <v>6.8128000000000002</v>
      </c>
      <c r="AW824" s="2">
        <v>0.04</v>
      </c>
      <c r="AX824" s="2">
        <v>0.8</v>
      </c>
      <c r="AY824" s="2">
        <v>4.2</v>
      </c>
      <c r="AZ824" s="2">
        <v>1.6843999999999999</v>
      </c>
      <c r="BA824" s="2">
        <v>1.29</v>
      </c>
      <c r="BB824" s="2">
        <v>2.2999999999999998</v>
      </c>
      <c r="BC824" s="2">
        <v>56.3</v>
      </c>
      <c r="BD824" s="2">
        <v>80.837800000000001</v>
      </c>
      <c r="BE824" s="4" t="str">
        <f t="shared" si="122"/>
        <v>NO APLICA</v>
      </c>
      <c r="BF824" s="4">
        <f t="shared" si="123"/>
        <v>0.62900000000000011</v>
      </c>
      <c r="BG824">
        <f t="shared" si="124"/>
        <v>0.44</v>
      </c>
      <c r="BH824">
        <f t="shared" si="125"/>
        <v>0.19</v>
      </c>
      <c r="BI824">
        <f t="shared" si="126"/>
        <v>1.29</v>
      </c>
      <c r="BJ824">
        <f t="shared" si="127"/>
        <v>0.69</v>
      </c>
      <c r="BK824">
        <f t="shared" si="128"/>
        <v>0.49</v>
      </c>
      <c r="BL824">
        <f t="shared" si="129"/>
        <v>3357.7500000000082</v>
      </c>
    </row>
    <row r="825" spans="1:64" x14ac:dyDescent="0.2">
      <c r="A825" s="1">
        <v>823</v>
      </c>
      <c r="B825" s="7" t="s">
        <v>63</v>
      </c>
      <c r="C825" s="3">
        <v>39950</v>
      </c>
      <c r="D825" s="4" t="s">
        <v>629</v>
      </c>
      <c r="E825" s="4" t="s">
        <v>170</v>
      </c>
      <c r="F825" s="5" t="str">
        <f t="shared" si="120"/>
        <v>D</v>
      </c>
      <c r="G825" s="6">
        <v>0.87569444444444444</v>
      </c>
      <c r="H825" s="6">
        <v>0.8833333333333333</v>
      </c>
      <c r="I825" s="85">
        <f t="shared" si="121"/>
        <v>10.999999999999961</v>
      </c>
      <c r="J825" s="86">
        <f>I825*Segmentos!$D$7*(AH825%)*IF(ISNUMBER(AI825),AI825%,0)</f>
        <v>17599.999999999938</v>
      </c>
      <c r="K825" s="86">
        <f>I825*Segmentos!$D$7*(AL825%)*IF(ISNUMBER(AM825),AM825%,0)</f>
        <v>6560.3999999999769</v>
      </c>
      <c r="L825" s="4"/>
      <c r="M825" s="2">
        <v>0.28999999999999998</v>
      </c>
      <c r="N825" s="2">
        <v>0.4</v>
      </c>
      <c r="O825" s="2">
        <v>76.2</v>
      </c>
      <c r="P825" s="2">
        <v>32.769100000000002</v>
      </c>
      <c r="Q825" s="2">
        <v>0</v>
      </c>
      <c r="R825" s="2">
        <v>0</v>
      </c>
      <c r="S825" s="8" t="s">
        <v>577</v>
      </c>
      <c r="T825" s="2">
        <v>0</v>
      </c>
      <c r="U825" s="2">
        <v>0.06</v>
      </c>
      <c r="V825" s="2">
        <v>0.2</v>
      </c>
      <c r="W825" s="2">
        <v>27.3</v>
      </c>
      <c r="X825" s="2">
        <v>1.3374999999999999</v>
      </c>
      <c r="Y825" s="2">
        <v>0.72</v>
      </c>
      <c r="Z825" s="2">
        <v>0.8</v>
      </c>
      <c r="AA825" s="2">
        <v>87.6</v>
      </c>
      <c r="AB825" s="2">
        <v>23.826499999999999</v>
      </c>
      <c r="AC825" s="2">
        <v>0.21</v>
      </c>
      <c r="AD825" s="2">
        <v>0.3</v>
      </c>
      <c r="AE825" s="2">
        <v>69.7</v>
      </c>
      <c r="AF825" s="2">
        <v>7.6052</v>
      </c>
      <c r="AG825" s="20">
        <v>0.43</v>
      </c>
      <c r="AH825" s="20">
        <v>0.4</v>
      </c>
      <c r="AI825" s="20">
        <v>100</v>
      </c>
      <c r="AJ825" s="20">
        <v>22.6585</v>
      </c>
      <c r="AK825" s="18">
        <v>0.17</v>
      </c>
      <c r="AL825" s="18">
        <v>0.3</v>
      </c>
      <c r="AM825" s="18">
        <v>49.7</v>
      </c>
      <c r="AN825" s="18">
        <v>10.1107</v>
      </c>
      <c r="AO825" s="2">
        <v>0.05</v>
      </c>
      <c r="AP825" s="2">
        <v>0.2</v>
      </c>
      <c r="AQ825" s="2">
        <v>22.2</v>
      </c>
      <c r="AR825" s="2">
        <v>0.66080000000000005</v>
      </c>
      <c r="AS825" s="2">
        <v>0.12</v>
      </c>
      <c r="AT825" s="2">
        <v>0.2</v>
      </c>
      <c r="AU825" s="2">
        <v>54.5</v>
      </c>
      <c r="AV825" s="2">
        <v>2.8835000000000002</v>
      </c>
      <c r="AW825" s="2">
        <v>0.37</v>
      </c>
      <c r="AX825" s="2">
        <v>0.4</v>
      </c>
      <c r="AY825" s="2">
        <v>85.7</v>
      </c>
      <c r="AZ825" s="2">
        <v>11.7308</v>
      </c>
      <c r="BA825" s="2">
        <v>0.41</v>
      </c>
      <c r="BB825" s="2">
        <v>0.5</v>
      </c>
      <c r="BC825" s="2">
        <v>83.1</v>
      </c>
      <c r="BD825" s="2">
        <v>17.494</v>
      </c>
      <c r="BE825" s="4" t="str">
        <f t="shared" si="122"/>
        <v>NO APLICA</v>
      </c>
      <c r="BF825" s="4">
        <f t="shared" si="123"/>
        <v>0.23079999999999998</v>
      </c>
      <c r="BG825">
        <f t="shared" si="124"/>
        <v>0.05</v>
      </c>
      <c r="BH825">
        <f t="shared" si="125"/>
        <v>0.12</v>
      </c>
      <c r="BI825">
        <f t="shared" si="126"/>
        <v>0.41</v>
      </c>
      <c r="BJ825">
        <f t="shared" si="127"/>
        <v>0.17</v>
      </c>
      <c r="BK825">
        <f t="shared" si="128"/>
        <v>0.43</v>
      </c>
      <c r="BL825">
        <f t="shared" si="129"/>
        <v>335.27999999999884</v>
      </c>
    </row>
    <row r="826" spans="1:64" x14ac:dyDescent="0.2">
      <c r="A826" s="1">
        <v>824</v>
      </c>
      <c r="B826" s="7" t="s">
        <v>68</v>
      </c>
      <c r="C826" s="3">
        <v>39950</v>
      </c>
      <c r="D826" s="4" t="s">
        <v>8</v>
      </c>
      <c r="E826" s="4" t="s">
        <v>183</v>
      </c>
      <c r="F826" s="5" t="str">
        <f t="shared" si="120"/>
        <v>D</v>
      </c>
      <c r="G826" s="6">
        <v>0.90138888888888891</v>
      </c>
      <c r="H826" s="6">
        <v>0.95486111111111116</v>
      </c>
      <c r="I826" s="85">
        <f t="shared" si="121"/>
        <v>77.000000000000043</v>
      </c>
      <c r="J826" s="86">
        <f>I826*Segmentos!$D$7*(AH826%)*IF(ISNUMBER(AI826),AI826%,0)</f>
        <v>2594592.0000000019</v>
      </c>
      <c r="K826" s="86">
        <f>I826*Segmentos!$D$7*(AL826%)*IF(ISNUMBER(AM826),AM826%,0)</f>
        <v>1854930.0000000014</v>
      </c>
      <c r="L826" s="4"/>
      <c r="M826" s="2">
        <v>7.17</v>
      </c>
      <c r="N826" s="2">
        <v>20.100000000000001</v>
      </c>
      <c r="O826" s="2">
        <v>35.700000000000003</v>
      </c>
      <c r="P826" s="2">
        <v>87.866299999999995</v>
      </c>
      <c r="Q826" s="2">
        <v>4.8899999999999997</v>
      </c>
      <c r="R826" s="2">
        <v>11.9</v>
      </c>
      <c r="S826" s="2">
        <v>41.1</v>
      </c>
      <c r="T826" s="2">
        <v>10.014799999999999</v>
      </c>
      <c r="U826" s="2">
        <v>7.25</v>
      </c>
      <c r="V826" s="2">
        <v>20.3</v>
      </c>
      <c r="W826" s="2">
        <v>35.6</v>
      </c>
      <c r="X826" s="2">
        <v>18.626999999999999</v>
      </c>
      <c r="Y826" s="2">
        <v>7.24</v>
      </c>
      <c r="Z826" s="2">
        <v>22.1</v>
      </c>
      <c r="AA826" s="2">
        <v>32.700000000000003</v>
      </c>
      <c r="AB826" s="2">
        <v>26.2255</v>
      </c>
      <c r="AC826" s="2">
        <v>8.1999999999999993</v>
      </c>
      <c r="AD826" s="2">
        <v>22.2</v>
      </c>
      <c r="AE826" s="2">
        <v>37</v>
      </c>
      <c r="AF826" s="2">
        <v>32.999000000000002</v>
      </c>
      <c r="AG826" s="20">
        <v>8.44</v>
      </c>
      <c r="AH826" s="20">
        <v>24</v>
      </c>
      <c r="AI826" s="20">
        <v>35.1</v>
      </c>
      <c r="AJ826" s="20">
        <v>49.079900000000002</v>
      </c>
      <c r="AK826" s="18">
        <v>6.02</v>
      </c>
      <c r="AL826" s="18">
        <v>16.5</v>
      </c>
      <c r="AM826" s="18">
        <v>36.5</v>
      </c>
      <c r="AN826" s="18">
        <v>38.786499999999997</v>
      </c>
      <c r="AO826" s="2">
        <v>2.5499999999999998</v>
      </c>
      <c r="AP826" s="2">
        <v>10.9</v>
      </c>
      <c r="AQ826" s="2">
        <v>23.4</v>
      </c>
      <c r="AR826" s="2">
        <v>3.4117000000000002</v>
      </c>
      <c r="AS826" s="2">
        <v>3.36</v>
      </c>
      <c r="AT826" s="2">
        <v>13</v>
      </c>
      <c r="AU826" s="2">
        <v>25.9</v>
      </c>
      <c r="AV826" s="2">
        <v>9.0754000000000001</v>
      </c>
      <c r="AW826" s="2">
        <v>7.65</v>
      </c>
      <c r="AX826" s="2">
        <v>19</v>
      </c>
      <c r="AY826" s="2">
        <v>40.200000000000003</v>
      </c>
      <c r="AZ826" s="2">
        <v>26.962399999999999</v>
      </c>
      <c r="BA826" s="2">
        <v>10.31</v>
      </c>
      <c r="BB826" s="2">
        <v>27.5</v>
      </c>
      <c r="BC826" s="2">
        <v>37.4</v>
      </c>
      <c r="BD826" s="2">
        <v>48.416800000000002</v>
      </c>
      <c r="BE826" s="4" t="str">
        <f t="shared" si="122"/>
        <v>ENTRETENIDO</v>
      </c>
      <c r="BF826" s="4">
        <f t="shared" si="123"/>
        <v>6.0895999999999999</v>
      </c>
      <c r="BG826">
        <f t="shared" si="124"/>
        <v>2.5499999999999998</v>
      </c>
      <c r="BH826">
        <f t="shared" si="125"/>
        <v>3.36</v>
      </c>
      <c r="BI826">
        <f t="shared" si="126"/>
        <v>10.31</v>
      </c>
      <c r="BJ826">
        <f t="shared" si="127"/>
        <v>6.02</v>
      </c>
      <c r="BK826">
        <f t="shared" si="128"/>
        <v>8.44</v>
      </c>
      <c r="BL826">
        <f t="shared" si="129"/>
        <v>55252.890000000036</v>
      </c>
    </row>
    <row r="827" spans="1:64" x14ac:dyDescent="0.2">
      <c r="A827" s="1">
        <v>825</v>
      </c>
      <c r="B827" s="7" t="s">
        <v>85</v>
      </c>
      <c r="C827" s="3">
        <v>39950</v>
      </c>
      <c r="D827" s="4" t="s">
        <v>629</v>
      </c>
      <c r="E827" s="4" t="s">
        <v>180</v>
      </c>
      <c r="F827" s="5" t="str">
        <f t="shared" si="120"/>
        <v>D</v>
      </c>
      <c r="G827" s="6">
        <v>0.8569444444444444</v>
      </c>
      <c r="H827" s="6">
        <v>0.875</v>
      </c>
      <c r="I827" s="85">
        <f t="shared" si="121"/>
        <v>26.000000000000068</v>
      </c>
      <c r="J827" s="86">
        <f>I827*Segmentos!$D$7*(AH827%)*IF(ISNUMBER(AI827),AI827%,0)</f>
        <v>40601.6000000001</v>
      </c>
      <c r="K827" s="86">
        <f>I827*Segmentos!$D$7*(AL827%)*IF(ISNUMBER(AM827),AM827%,0)</f>
        <v>32468.800000000079</v>
      </c>
      <c r="L827" s="4"/>
      <c r="M827" s="2">
        <v>0.34</v>
      </c>
      <c r="N827" s="2">
        <v>1.5</v>
      </c>
      <c r="O827" s="2">
        <v>23.4</v>
      </c>
      <c r="P827" s="2">
        <v>78.877300000000005</v>
      </c>
      <c r="Q827" s="2">
        <v>0</v>
      </c>
      <c r="R827" s="2">
        <v>0</v>
      </c>
      <c r="S827" s="8" t="s">
        <v>577</v>
      </c>
      <c r="T827" s="2">
        <v>0</v>
      </c>
      <c r="U827" s="2">
        <v>0.04</v>
      </c>
      <c r="V827" s="2">
        <v>0.5</v>
      </c>
      <c r="W827" s="2">
        <v>9.1999999999999993</v>
      </c>
      <c r="X827" s="2">
        <v>2.0219</v>
      </c>
      <c r="Y827" s="2">
        <v>0.37</v>
      </c>
      <c r="Z827" s="2">
        <v>1.9</v>
      </c>
      <c r="AA827" s="2">
        <v>19.100000000000001</v>
      </c>
      <c r="AB827" s="2">
        <v>25.485399999999998</v>
      </c>
      <c r="AC827" s="2">
        <v>0.67</v>
      </c>
      <c r="AD827" s="2">
        <v>2.4</v>
      </c>
      <c r="AE827" s="2">
        <v>28.2</v>
      </c>
      <c r="AF827" s="2">
        <v>51.37</v>
      </c>
      <c r="AG827" s="20">
        <v>0.38</v>
      </c>
      <c r="AH827" s="20">
        <v>1.6</v>
      </c>
      <c r="AI827" s="20">
        <v>24.4</v>
      </c>
      <c r="AJ827" s="20">
        <v>42.154499999999999</v>
      </c>
      <c r="AK827" s="18">
        <v>0.3</v>
      </c>
      <c r="AL827" s="18">
        <v>1.4</v>
      </c>
      <c r="AM827" s="18">
        <v>22.3</v>
      </c>
      <c r="AN827" s="18">
        <v>36.722700000000003</v>
      </c>
      <c r="AO827" s="2">
        <v>0.23</v>
      </c>
      <c r="AP827" s="2">
        <v>2</v>
      </c>
      <c r="AQ827" s="2">
        <v>11.8</v>
      </c>
      <c r="AR827" s="2">
        <v>5.8745000000000003</v>
      </c>
      <c r="AS827" s="2">
        <v>0.34</v>
      </c>
      <c r="AT827" s="2">
        <v>1.3</v>
      </c>
      <c r="AU827" s="2">
        <v>27.3</v>
      </c>
      <c r="AV827" s="2">
        <v>17.6175</v>
      </c>
      <c r="AW827" s="2">
        <v>0.31</v>
      </c>
      <c r="AX827" s="2">
        <v>1</v>
      </c>
      <c r="AY827" s="2">
        <v>32</v>
      </c>
      <c r="AZ827" s="2">
        <v>20.3901</v>
      </c>
      <c r="BA827" s="2">
        <v>0.39</v>
      </c>
      <c r="BB827" s="2">
        <v>1.8</v>
      </c>
      <c r="BC827" s="2">
        <v>21.9</v>
      </c>
      <c r="BD827" s="2">
        <v>34.995199999999997</v>
      </c>
      <c r="BE827" s="4" t="str">
        <f t="shared" si="122"/>
        <v>NO APLICA</v>
      </c>
      <c r="BF827" s="4">
        <f t="shared" si="123"/>
        <v>0.34239999999999993</v>
      </c>
      <c r="BG827">
        <f t="shared" si="124"/>
        <v>0.23</v>
      </c>
      <c r="BH827">
        <f t="shared" si="125"/>
        <v>0.34</v>
      </c>
      <c r="BI827">
        <f t="shared" si="126"/>
        <v>0.39</v>
      </c>
      <c r="BJ827">
        <f t="shared" si="127"/>
        <v>0.3</v>
      </c>
      <c r="BK827">
        <f t="shared" si="128"/>
        <v>0.38</v>
      </c>
      <c r="BL827">
        <f t="shared" si="129"/>
        <v>912.6000000000023</v>
      </c>
    </row>
    <row r="828" spans="1:64" x14ac:dyDescent="0.2">
      <c r="A828" s="1">
        <v>826</v>
      </c>
      <c r="B828" s="7" t="s">
        <v>25</v>
      </c>
      <c r="C828" s="3">
        <v>39950</v>
      </c>
      <c r="D828" s="4" t="s">
        <v>629</v>
      </c>
      <c r="E828" s="4" t="s">
        <v>171</v>
      </c>
      <c r="F828" s="5" t="str">
        <f t="shared" si="120"/>
        <v>D</v>
      </c>
      <c r="G828" s="6">
        <v>0.89375000000000004</v>
      </c>
      <c r="H828" s="6">
        <v>0.89513888888888893</v>
      </c>
      <c r="I828" s="85">
        <f t="shared" si="121"/>
        <v>1.9999999999999929</v>
      </c>
      <c r="J828" s="86">
        <f>I828*Segmentos!$D$7*(AH828%)*IF(ISNUMBER(AI828),AI828%,0)</f>
        <v>1599.9999999999945</v>
      </c>
      <c r="K828" s="86">
        <f>I828*Segmentos!$D$7*(AL828%)*IF(ISNUMBER(AM828),AM828%,0)</f>
        <v>1599.9999999999945</v>
      </c>
      <c r="L828" s="4"/>
      <c r="M828" s="2">
        <v>0.2</v>
      </c>
      <c r="N828" s="2">
        <v>0.2</v>
      </c>
      <c r="O828" s="2">
        <v>100</v>
      </c>
      <c r="P828" s="2">
        <v>36.205199999999998</v>
      </c>
      <c r="Q828" s="2">
        <v>0</v>
      </c>
      <c r="R828" s="2">
        <v>0</v>
      </c>
      <c r="S828" s="8" t="s">
        <v>577</v>
      </c>
      <c r="T828" s="2">
        <v>0</v>
      </c>
      <c r="U828" s="2">
        <v>0.03</v>
      </c>
      <c r="V828" s="2">
        <v>0</v>
      </c>
      <c r="W828" s="2">
        <v>100</v>
      </c>
      <c r="X828" s="2">
        <v>1.3357000000000001</v>
      </c>
      <c r="Y828" s="2">
        <v>0.47</v>
      </c>
      <c r="Z828" s="2">
        <v>0.5</v>
      </c>
      <c r="AA828" s="2">
        <v>100</v>
      </c>
      <c r="AB828" s="2">
        <v>25.151800000000001</v>
      </c>
      <c r="AC828" s="2">
        <v>0.16</v>
      </c>
      <c r="AD828" s="2">
        <v>0.2</v>
      </c>
      <c r="AE828" s="2">
        <v>100</v>
      </c>
      <c r="AF828" s="2">
        <v>9.7175999999999991</v>
      </c>
      <c r="AG828" s="20">
        <v>0.24</v>
      </c>
      <c r="AH828" s="20">
        <v>0.2</v>
      </c>
      <c r="AI828" s="20">
        <v>100</v>
      </c>
      <c r="AJ828" s="20">
        <v>20.569600000000001</v>
      </c>
      <c r="AK828" s="18">
        <v>0.16</v>
      </c>
      <c r="AL828" s="18">
        <v>0.2</v>
      </c>
      <c r="AM828" s="18">
        <v>100</v>
      </c>
      <c r="AN828" s="18">
        <v>15.6356</v>
      </c>
      <c r="AO828" s="2">
        <v>0.08</v>
      </c>
      <c r="AP828" s="2">
        <v>0.1</v>
      </c>
      <c r="AQ828" s="2">
        <v>100</v>
      </c>
      <c r="AR828" s="2">
        <v>1.6577</v>
      </c>
      <c r="AS828" s="2">
        <v>7.0000000000000007E-2</v>
      </c>
      <c r="AT828" s="2">
        <v>0.1</v>
      </c>
      <c r="AU828" s="2">
        <v>100</v>
      </c>
      <c r="AV828" s="2">
        <v>2.8509000000000002</v>
      </c>
      <c r="AW828" s="2">
        <v>0.32</v>
      </c>
      <c r="AX828" s="2">
        <v>0.3</v>
      </c>
      <c r="AY828" s="2">
        <v>100</v>
      </c>
      <c r="AZ828" s="2">
        <v>16.981999999999999</v>
      </c>
      <c r="BA828" s="2">
        <v>0.21</v>
      </c>
      <c r="BB828" s="2">
        <v>0.2</v>
      </c>
      <c r="BC828" s="2">
        <v>100</v>
      </c>
      <c r="BD828" s="2">
        <v>14.714499999999999</v>
      </c>
      <c r="BE828" s="4" t="str">
        <f t="shared" si="122"/>
        <v>NO APLICA</v>
      </c>
      <c r="BF828" s="4">
        <f t="shared" si="123"/>
        <v>0.1704</v>
      </c>
      <c r="BG828">
        <f t="shared" si="124"/>
        <v>0.08</v>
      </c>
      <c r="BH828">
        <f t="shared" si="125"/>
        <v>7.0000000000000007E-2</v>
      </c>
      <c r="BI828">
        <f t="shared" si="126"/>
        <v>0.32</v>
      </c>
      <c r="BJ828">
        <f t="shared" si="127"/>
        <v>0.16</v>
      </c>
      <c r="BK828">
        <f t="shared" si="128"/>
        <v>0.24</v>
      </c>
      <c r="BL828">
        <f t="shared" si="129"/>
        <v>39.999999999999858</v>
      </c>
    </row>
    <row r="829" spans="1:64" x14ac:dyDescent="0.2">
      <c r="A829" s="1">
        <v>827</v>
      </c>
      <c r="B829" s="7" t="s">
        <v>66</v>
      </c>
      <c r="C829" s="3">
        <v>39950</v>
      </c>
      <c r="D829" s="4" t="s">
        <v>628</v>
      </c>
      <c r="E829" s="4" t="s">
        <v>168</v>
      </c>
      <c r="F829" s="5" t="str">
        <f t="shared" si="120"/>
        <v>D</v>
      </c>
      <c r="G829" s="6">
        <v>0.83888888888888891</v>
      </c>
      <c r="H829" s="6">
        <v>0.91319444444444453</v>
      </c>
      <c r="I829" s="85">
        <f t="shared" si="121"/>
        <v>107.0000000000001</v>
      </c>
      <c r="J829" s="86">
        <f>I829*Segmentos!$D$7*(AH829%)*IF(ISNUMBER(AI829),AI829%,0)</f>
        <v>466477.20000000042</v>
      </c>
      <c r="K829" s="86">
        <f>I829*Segmentos!$D$7*(AL829%)*IF(ISNUMBER(AM829),AM829%,0)</f>
        <v>595348.00000000047</v>
      </c>
      <c r="L829" s="4" t="s">
        <v>291</v>
      </c>
      <c r="M829" s="2">
        <v>1.25</v>
      </c>
      <c r="N829" s="2">
        <v>6.4</v>
      </c>
      <c r="O829" s="2">
        <v>19.5</v>
      </c>
      <c r="P829" s="2">
        <v>67.989099999999993</v>
      </c>
      <c r="Q829" s="2">
        <v>0.86</v>
      </c>
      <c r="R829" s="2">
        <v>3.7</v>
      </c>
      <c r="S829" s="2">
        <v>23</v>
      </c>
      <c r="T829" s="2">
        <v>7.7478999999999996</v>
      </c>
      <c r="U829" s="2">
        <v>1.86</v>
      </c>
      <c r="V829" s="2">
        <v>6.7</v>
      </c>
      <c r="W829" s="2">
        <v>27.7</v>
      </c>
      <c r="X829" s="2">
        <v>21.136600000000001</v>
      </c>
      <c r="Y829" s="2">
        <v>1.83</v>
      </c>
      <c r="Z829" s="2">
        <v>8.6</v>
      </c>
      <c r="AA829" s="2">
        <v>21.4</v>
      </c>
      <c r="AB829" s="2">
        <v>29.381499999999999</v>
      </c>
      <c r="AC829" s="2">
        <v>0.55000000000000004</v>
      </c>
      <c r="AD829" s="2">
        <v>5.7</v>
      </c>
      <c r="AE829" s="2">
        <v>9.6</v>
      </c>
      <c r="AF829" s="2">
        <v>9.7231000000000005</v>
      </c>
      <c r="AG829" s="20">
        <v>1.0900000000000001</v>
      </c>
      <c r="AH829" s="20">
        <v>6.3</v>
      </c>
      <c r="AI829" s="20">
        <v>17.3</v>
      </c>
      <c r="AJ829" s="20">
        <v>28.0686</v>
      </c>
      <c r="AK829" s="18">
        <v>1.4</v>
      </c>
      <c r="AL829" s="18">
        <v>6.5</v>
      </c>
      <c r="AM829" s="18">
        <v>21.4</v>
      </c>
      <c r="AN829" s="18">
        <v>39.920400000000001</v>
      </c>
      <c r="AO829" s="2">
        <v>0.56000000000000005</v>
      </c>
      <c r="AP829" s="2">
        <v>3.9</v>
      </c>
      <c r="AQ829" s="2">
        <v>14.1</v>
      </c>
      <c r="AR829" s="2">
        <v>3.3052999999999999</v>
      </c>
      <c r="AS829" s="2">
        <v>1.78</v>
      </c>
      <c r="AT829" s="2">
        <v>5.5</v>
      </c>
      <c r="AU829" s="2">
        <v>32.6</v>
      </c>
      <c r="AV829" s="2">
        <v>21.2652</v>
      </c>
      <c r="AW829" s="2">
        <v>0.94</v>
      </c>
      <c r="AX829" s="2">
        <v>4.5999999999999996</v>
      </c>
      <c r="AY829" s="2">
        <v>20.5</v>
      </c>
      <c r="AZ829" s="2">
        <v>14.716699999999999</v>
      </c>
      <c r="BA829" s="2">
        <v>1.38</v>
      </c>
      <c r="BB829" s="2">
        <v>9</v>
      </c>
      <c r="BC829" s="2">
        <v>15.3</v>
      </c>
      <c r="BD829" s="2">
        <v>28.701899999999998</v>
      </c>
      <c r="BE829" s="4" t="str">
        <f t="shared" si="122"/>
        <v>ABURRIDO</v>
      </c>
      <c r="BF829" s="4">
        <f t="shared" si="123"/>
        <v>1.4372</v>
      </c>
      <c r="BG829">
        <f t="shared" si="124"/>
        <v>0.56000000000000005</v>
      </c>
      <c r="BH829">
        <f t="shared" si="125"/>
        <v>1.78</v>
      </c>
      <c r="BI829">
        <f t="shared" si="126"/>
        <v>1.38</v>
      </c>
      <c r="BJ829">
        <f t="shared" si="127"/>
        <v>1.4</v>
      </c>
      <c r="BK829">
        <f t="shared" si="128"/>
        <v>1.0900000000000001</v>
      </c>
      <c r="BL829">
        <f t="shared" si="129"/>
        <v>13353.600000000013</v>
      </c>
    </row>
    <row r="830" spans="1:64" x14ac:dyDescent="0.2">
      <c r="A830" s="1">
        <v>828</v>
      </c>
      <c r="B830" s="7" t="s">
        <v>19</v>
      </c>
      <c r="C830" s="3">
        <v>39950</v>
      </c>
      <c r="D830" s="4" t="s">
        <v>17</v>
      </c>
      <c r="E830" s="4" t="s">
        <v>166</v>
      </c>
      <c r="F830" s="5" t="str">
        <f t="shared" si="120"/>
        <v>D</v>
      </c>
      <c r="G830" s="6">
        <v>0.91527777777777775</v>
      </c>
      <c r="H830" s="6">
        <v>0.91666666666666663</v>
      </c>
      <c r="I830" s="85">
        <f t="shared" si="121"/>
        <v>1.9999999999999929</v>
      </c>
      <c r="J830" s="86">
        <f>I830*Segmentos!$D$7*(AH830%)*IF(ISNUMBER(AI830),AI830%,0)</f>
        <v>3999.9999999999859</v>
      </c>
      <c r="K830" s="86">
        <f>I830*Segmentos!$D$7*(AL830%)*IF(ISNUMBER(AM830),AM830%,0)</f>
        <v>6825.5999999999767</v>
      </c>
      <c r="L830" s="4"/>
      <c r="M830" s="2">
        <v>0.67</v>
      </c>
      <c r="N830" s="2">
        <v>0.7</v>
      </c>
      <c r="O830" s="2">
        <v>96.7</v>
      </c>
      <c r="P830" s="2">
        <v>100</v>
      </c>
      <c r="Q830" s="2">
        <v>0</v>
      </c>
      <c r="R830" s="2">
        <v>0</v>
      </c>
      <c r="S830" s="8" t="s">
        <v>577</v>
      </c>
      <c r="T830" s="2">
        <v>0</v>
      </c>
      <c r="U830" s="2">
        <v>0.67</v>
      </c>
      <c r="V830" s="2">
        <v>0.7</v>
      </c>
      <c r="W830" s="2">
        <v>100</v>
      </c>
      <c r="X830" s="2">
        <v>20.818999999999999</v>
      </c>
      <c r="Y830" s="2">
        <v>0.2</v>
      </c>
      <c r="Z830" s="2">
        <v>0.2</v>
      </c>
      <c r="AA830" s="2">
        <v>100</v>
      </c>
      <c r="AB830" s="2">
        <v>8.6925000000000008</v>
      </c>
      <c r="AC830" s="2">
        <v>1.44</v>
      </c>
      <c r="AD830" s="2">
        <v>1.5</v>
      </c>
      <c r="AE830" s="2">
        <v>95.3</v>
      </c>
      <c r="AF830" s="2">
        <v>70.488500000000002</v>
      </c>
      <c r="AG830" s="20">
        <v>0.52</v>
      </c>
      <c r="AH830" s="20">
        <v>0.5</v>
      </c>
      <c r="AI830" s="20">
        <v>100</v>
      </c>
      <c r="AJ830" s="20">
        <v>36.709400000000002</v>
      </c>
      <c r="AK830" s="18">
        <v>0.81</v>
      </c>
      <c r="AL830" s="18">
        <v>0.9</v>
      </c>
      <c r="AM830" s="18">
        <v>94.8</v>
      </c>
      <c r="AN830" s="18">
        <v>63.290599999999998</v>
      </c>
      <c r="AO830" s="2">
        <v>0</v>
      </c>
      <c r="AP830" s="2">
        <v>0</v>
      </c>
      <c r="AQ830" s="8" t="s">
        <v>577</v>
      </c>
      <c r="AR830" s="2">
        <v>0</v>
      </c>
      <c r="AS830" s="2">
        <v>0.32</v>
      </c>
      <c r="AT830" s="2">
        <v>0.4</v>
      </c>
      <c r="AU830" s="2">
        <v>75.3</v>
      </c>
      <c r="AV830" s="2">
        <v>10.5307</v>
      </c>
      <c r="AW830" s="2">
        <v>2.09</v>
      </c>
      <c r="AX830" s="2">
        <v>2.1</v>
      </c>
      <c r="AY830" s="2">
        <v>100</v>
      </c>
      <c r="AZ830" s="2">
        <v>89.469300000000004</v>
      </c>
      <c r="BA830" s="2">
        <v>0</v>
      </c>
      <c r="BB830" s="2">
        <v>0</v>
      </c>
      <c r="BC830" s="8" t="s">
        <v>577</v>
      </c>
      <c r="BD830" s="2">
        <v>0</v>
      </c>
      <c r="BE830" s="4" t="str">
        <f t="shared" si="122"/>
        <v>NO APLICA</v>
      </c>
      <c r="BF830" s="4">
        <f t="shared" si="123"/>
        <v>0.89380000000000004</v>
      </c>
      <c r="BG830">
        <f t="shared" si="124"/>
        <v>0</v>
      </c>
      <c r="BH830">
        <f t="shared" si="125"/>
        <v>0.32</v>
      </c>
      <c r="BI830">
        <f t="shared" si="126"/>
        <v>2.09</v>
      </c>
      <c r="BJ830">
        <f t="shared" si="127"/>
        <v>0.81</v>
      </c>
      <c r="BK830">
        <f t="shared" si="128"/>
        <v>0.52</v>
      </c>
      <c r="BL830">
        <f t="shared" si="129"/>
        <v>135.37999999999951</v>
      </c>
    </row>
    <row r="831" spans="1:64" x14ac:dyDescent="0.2">
      <c r="A831" s="1">
        <v>829</v>
      </c>
      <c r="B831" s="7" t="s">
        <v>2</v>
      </c>
      <c r="C831" s="3">
        <v>39950</v>
      </c>
      <c r="D831" s="4" t="s">
        <v>627</v>
      </c>
      <c r="E831" s="4" t="s">
        <v>164</v>
      </c>
      <c r="F831" s="5" t="str">
        <f t="shared" si="120"/>
        <v>D</v>
      </c>
      <c r="G831" s="6">
        <v>0.875</v>
      </c>
      <c r="H831" s="6">
        <v>0.92013888888888884</v>
      </c>
      <c r="I831" s="85">
        <f t="shared" si="121"/>
        <v>64.999999999999929</v>
      </c>
      <c r="J831" s="86">
        <f>I831*Segmentos!$D$7*(AH831%)*IF(ISNUMBER(AI831),AI831%,0)</f>
        <v>1206737.9999999986</v>
      </c>
      <c r="K831" s="86">
        <f>I831*Segmentos!$D$7*(AL831%)*IF(ISNUMBER(AM831),AM831%,0)</f>
        <v>1397759.9999999984</v>
      </c>
      <c r="L831" s="4"/>
      <c r="M831" s="2">
        <v>5.03</v>
      </c>
      <c r="N831" s="2">
        <v>20.100000000000001</v>
      </c>
      <c r="O831" s="2">
        <v>25</v>
      </c>
      <c r="P831" s="2">
        <v>81.162700000000001</v>
      </c>
      <c r="Q831" s="2">
        <v>3.18</v>
      </c>
      <c r="R831" s="2">
        <v>11.6</v>
      </c>
      <c r="S831" s="2">
        <v>27.3</v>
      </c>
      <c r="T831" s="2">
        <v>8.5526</v>
      </c>
      <c r="U831" s="2">
        <v>4.08</v>
      </c>
      <c r="V831" s="2">
        <v>20</v>
      </c>
      <c r="W831" s="2">
        <v>20.399999999999999</v>
      </c>
      <c r="X831" s="2">
        <v>13.802</v>
      </c>
      <c r="Y831" s="2">
        <v>5.84</v>
      </c>
      <c r="Z831" s="2">
        <v>21.5</v>
      </c>
      <c r="AA831" s="2">
        <v>27.2</v>
      </c>
      <c r="AB831" s="2">
        <v>27.831499999999998</v>
      </c>
      <c r="AC831" s="2">
        <v>5.85</v>
      </c>
      <c r="AD831" s="2">
        <v>23.2</v>
      </c>
      <c r="AE831" s="2">
        <v>25.2</v>
      </c>
      <c r="AF831" s="2">
        <v>30.976500000000001</v>
      </c>
      <c r="AG831" s="20">
        <v>4.63</v>
      </c>
      <c r="AH831" s="20">
        <v>19.100000000000001</v>
      </c>
      <c r="AI831" s="20">
        <v>24.3</v>
      </c>
      <c r="AJ831" s="20">
        <v>35.475700000000003</v>
      </c>
      <c r="AK831" s="18">
        <v>5.39</v>
      </c>
      <c r="AL831" s="18">
        <v>21</v>
      </c>
      <c r="AM831" s="18">
        <v>25.6</v>
      </c>
      <c r="AN831" s="18">
        <v>45.686999999999998</v>
      </c>
      <c r="AO831" s="2">
        <v>4.21</v>
      </c>
      <c r="AP831" s="2">
        <v>14.4</v>
      </c>
      <c r="AQ831" s="2">
        <v>29.3</v>
      </c>
      <c r="AR831" s="2">
        <v>7.4302000000000001</v>
      </c>
      <c r="AS831" s="2">
        <v>5.34</v>
      </c>
      <c r="AT831" s="2">
        <v>19.8</v>
      </c>
      <c r="AU831" s="2">
        <v>26.9</v>
      </c>
      <c r="AV831" s="2">
        <v>18.988399999999999</v>
      </c>
      <c r="AW831" s="2">
        <v>5.04</v>
      </c>
      <c r="AX831" s="2">
        <v>21.6</v>
      </c>
      <c r="AY831" s="2">
        <v>23.3</v>
      </c>
      <c r="AZ831" s="2">
        <v>23.398800000000001</v>
      </c>
      <c r="BA831" s="2">
        <v>5.07</v>
      </c>
      <c r="BB831" s="2">
        <v>20.7</v>
      </c>
      <c r="BC831" s="2">
        <v>24.5</v>
      </c>
      <c r="BD831" s="2">
        <v>31.345300000000002</v>
      </c>
      <c r="BE831" s="4" t="str">
        <f t="shared" si="122"/>
        <v>NO APLICA</v>
      </c>
      <c r="BF831" s="4">
        <f t="shared" si="123"/>
        <v>5.0952000000000002</v>
      </c>
      <c r="BG831">
        <f t="shared" si="124"/>
        <v>4.21</v>
      </c>
      <c r="BH831">
        <f t="shared" si="125"/>
        <v>5.34</v>
      </c>
      <c r="BI831">
        <f t="shared" si="126"/>
        <v>5.07</v>
      </c>
      <c r="BJ831">
        <f t="shared" si="127"/>
        <v>5.39</v>
      </c>
      <c r="BK831">
        <f t="shared" si="128"/>
        <v>4.63</v>
      </c>
      <c r="BL831">
        <f t="shared" si="129"/>
        <v>32662.499999999967</v>
      </c>
    </row>
    <row r="832" spans="1:64" x14ac:dyDescent="0.2">
      <c r="A832" s="1">
        <v>830</v>
      </c>
      <c r="B832" s="7" t="s">
        <v>69</v>
      </c>
      <c r="C832" s="3">
        <v>39950</v>
      </c>
      <c r="D832" s="4" t="s">
        <v>3</v>
      </c>
      <c r="E832" s="4" t="s">
        <v>176</v>
      </c>
      <c r="F832" s="5" t="str">
        <f t="shared" si="120"/>
        <v>D</v>
      </c>
      <c r="G832" s="6">
        <v>0.91666666666666663</v>
      </c>
      <c r="H832" s="6">
        <v>0.98819444444444438</v>
      </c>
      <c r="I832" s="85">
        <f t="shared" si="121"/>
        <v>102.99999999999996</v>
      </c>
      <c r="J832" s="86">
        <f>I832*Segmentos!$D$7*(AH832%)*IF(ISNUMBER(AI832),AI832%,0)</f>
        <v>917606.39999999956</v>
      </c>
      <c r="K832" s="86">
        <f>I832*Segmentos!$D$7*(AL832%)*IF(ISNUMBER(AM832),AM832%,0)</f>
        <v>702707.19999999972</v>
      </c>
      <c r="L832" s="4"/>
      <c r="M832" s="2">
        <v>1.96</v>
      </c>
      <c r="N832" s="2">
        <v>11.6</v>
      </c>
      <c r="O832" s="2">
        <v>16.899999999999999</v>
      </c>
      <c r="P832" s="2">
        <v>95.361900000000006</v>
      </c>
      <c r="Q832" s="2">
        <v>0.65</v>
      </c>
      <c r="R832" s="2">
        <v>6.3</v>
      </c>
      <c r="S832" s="2">
        <v>10.4</v>
      </c>
      <c r="T832" s="2">
        <v>5.3003</v>
      </c>
      <c r="U832" s="2">
        <v>0.9</v>
      </c>
      <c r="V832" s="2">
        <v>9.3000000000000007</v>
      </c>
      <c r="W832" s="2">
        <v>9.6999999999999993</v>
      </c>
      <c r="X832" s="2">
        <v>9.2340999999999998</v>
      </c>
      <c r="Y832" s="2">
        <v>1.38</v>
      </c>
      <c r="Z832" s="2">
        <v>10.7</v>
      </c>
      <c r="AA832" s="2">
        <v>12.9</v>
      </c>
      <c r="AB832" s="2">
        <v>19.810500000000001</v>
      </c>
      <c r="AC832" s="2">
        <v>3.82</v>
      </c>
      <c r="AD832" s="2">
        <v>16.5</v>
      </c>
      <c r="AE832" s="2">
        <v>23.1</v>
      </c>
      <c r="AF832" s="2">
        <v>61.017099999999999</v>
      </c>
      <c r="AG832" s="20">
        <v>2.23</v>
      </c>
      <c r="AH832" s="20">
        <v>12.8</v>
      </c>
      <c r="AI832" s="20">
        <v>17.399999999999999</v>
      </c>
      <c r="AJ832" s="20">
        <v>51.607100000000003</v>
      </c>
      <c r="AK832" s="18">
        <v>1.71</v>
      </c>
      <c r="AL832" s="18">
        <v>10.4</v>
      </c>
      <c r="AM832" s="18">
        <v>16.399999999999999</v>
      </c>
      <c r="AN832" s="18">
        <v>43.754800000000003</v>
      </c>
      <c r="AO832" s="2">
        <v>2.27</v>
      </c>
      <c r="AP832" s="2">
        <v>12.9</v>
      </c>
      <c r="AQ832" s="2">
        <v>17.600000000000001</v>
      </c>
      <c r="AR832" s="2">
        <v>12.077999999999999</v>
      </c>
      <c r="AS832" s="2">
        <v>1.93</v>
      </c>
      <c r="AT832" s="2">
        <v>12</v>
      </c>
      <c r="AU832" s="2">
        <v>16.100000000000001</v>
      </c>
      <c r="AV832" s="2">
        <v>20.746500000000001</v>
      </c>
      <c r="AW832" s="2">
        <v>1.84</v>
      </c>
      <c r="AX832" s="2">
        <v>13.8</v>
      </c>
      <c r="AY832" s="2">
        <v>13.3</v>
      </c>
      <c r="AZ832" s="2">
        <v>25.733499999999999</v>
      </c>
      <c r="BA832" s="2">
        <v>1.97</v>
      </c>
      <c r="BB832" s="2">
        <v>9.1999999999999993</v>
      </c>
      <c r="BC832" s="2">
        <v>21.4</v>
      </c>
      <c r="BD832" s="2">
        <v>36.803899999999999</v>
      </c>
      <c r="BE832" s="4" t="str">
        <f t="shared" si="122"/>
        <v>ABURRIDO</v>
      </c>
      <c r="BF832" s="4">
        <f t="shared" si="123"/>
        <v>1.9736</v>
      </c>
      <c r="BG832">
        <f t="shared" si="124"/>
        <v>2.27</v>
      </c>
      <c r="BH832">
        <f t="shared" si="125"/>
        <v>1.93</v>
      </c>
      <c r="BI832">
        <f t="shared" si="126"/>
        <v>1.97</v>
      </c>
      <c r="BJ832">
        <f t="shared" si="127"/>
        <v>1.71</v>
      </c>
      <c r="BK832">
        <f t="shared" si="128"/>
        <v>2.23</v>
      </c>
      <c r="BL832">
        <f t="shared" si="129"/>
        <v>20192.119999999988</v>
      </c>
    </row>
    <row r="833" spans="1:64" x14ac:dyDescent="0.2">
      <c r="A833" s="1">
        <v>831</v>
      </c>
      <c r="B833" s="7" t="s">
        <v>16</v>
      </c>
      <c r="C833" s="3">
        <v>39950</v>
      </c>
      <c r="D833" s="4" t="s">
        <v>626</v>
      </c>
      <c r="E833" s="4" t="s">
        <v>166</v>
      </c>
      <c r="F833" s="5" t="str">
        <f t="shared" si="120"/>
        <v>D</v>
      </c>
      <c r="G833" s="6">
        <v>0.91319444444444453</v>
      </c>
      <c r="H833" s="6">
        <v>0.91666666666666663</v>
      </c>
      <c r="I833" s="85">
        <f t="shared" si="121"/>
        <v>4.9999999999998224</v>
      </c>
      <c r="J833" s="86">
        <f>I833*Segmentos!$D$7*(AH833%)*IF(ISNUMBER(AI833),AI833%,0)</f>
        <v>88399.999999996871</v>
      </c>
      <c r="K833" s="86">
        <f>I833*Segmentos!$D$7*(AL833%)*IF(ISNUMBER(AM833),AM833%,0)</f>
        <v>171383.99999999392</v>
      </c>
      <c r="L833" s="4"/>
      <c r="M833" s="2">
        <v>6.61</v>
      </c>
      <c r="N833" s="2">
        <v>8.9</v>
      </c>
      <c r="O833" s="2">
        <v>74</v>
      </c>
      <c r="P833" s="2">
        <v>89.513999999999996</v>
      </c>
      <c r="Q833" s="2">
        <v>3.12</v>
      </c>
      <c r="R833" s="2">
        <v>4.8</v>
      </c>
      <c r="S833" s="2">
        <v>65.599999999999994</v>
      </c>
      <c r="T833" s="2">
        <v>7.0438000000000001</v>
      </c>
      <c r="U833" s="2">
        <v>7.05</v>
      </c>
      <c r="V833" s="2">
        <v>9.4</v>
      </c>
      <c r="W833" s="2">
        <v>74.900000000000006</v>
      </c>
      <c r="X833" s="2">
        <v>20.011800000000001</v>
      </c>
      <c r="Y833" s="2">
        <v>4.2</v>
      </c>
      <c r="Z833" s="2">
        <v>7</v>
      </c>
      <c r="AA833" s="2">
        <v>59.8</v>
      </c>
      <c r="AB833" s="2">
        <v>16.765799999999999</v>
      </c>
      <c r="AC833" s="2">
        <v>10.28</v>
      </c>
      <c r="AD833" s="2">
        <v>12.5</v>
      </c>
      <c r="AE833" s="2">
        <v>82.5</v>
      </c>
      <c r="AF833" s="2">
        <v>45.692599999999999</v>
      </c>
      <c r="AG833" s="20">
        <v>4.43</v>
      </c>
      <c r="AH833" s="20">
        <v>6.5</v>
      </c>
      <c r="AI833" s="20">
        <v>68</v>
      </c>
      <c r="AJ833" s="20">
        <v>28.422799999999999</v>
      </c>
      <c r="AK833" s="18">
        <v>8.59</v>
      </c>
      <c r="AL833" s="18">
        <v>11.1</v>
      </c>
      <c r="AM833" s="18">
        <v>77.2</v>
      </c>
      <c r="AN833" s="18">
        <v>61.091299999999997</v>
      </c>
      <c r="AO833" s="2">
        <v>5.08</v>
      </c>
      <c r="AP833" s="2">
        <v>7.7</v>
      </c>
      <c r="AQ833" s="2">
        <v>65.599999999999994</v>
      </c>
      <c r="AR833" s="2">
        <v>7.5095000000000001</v>
      </c>
      <c r="AS833" s="2">
        <v>7.15</v>
      </c>
      <c r="AT833" s="2">
        <v>9.5</v>
      </c>
      <c r="AU833" s="2">
        <v>75.3</v>
      </c>
      <c r="AV833" s="2">
        <v>21.3066</v>
      </c>
      <c r="AW833" s="2">
        <v>7.57</v>
      </c>
      <c r="AX833" s="2">
        <v>9.8000000000000007</v>
      </c>
      <c r="AY833" s="2">
        <v>77.400000000000006</v>
      </c>
      <c r="AZ833" s="2">
        <v>29.462399999999999</v>
      </c>
      <c r="BA833" s="2">
        <v>6.03</v>
      </c>
      <c r="BB833" s="2">
        <v>8.3000000000000007</v>
      </c>
      <c r="BC833" s="2">
        <v>72.5</v>
      </c>
      <c r="BD833" s="2">
        <v>31.235600000000002</v>
      </c>
      <c r="BE833" s="4" t="str">
        <f t="shared" si="122"/>
        <v>NO APLICA</v>
      </c>
      <c r="BF833" s="4">
        <f t="shared" si="123"/>
        <v>7.0242000000000004</v>
      </c>
      <c r="BG833">
        <f t="shared" si="124"/>
        <v>5.08</v>
      </c>
      <c r="BH833">
        <f t="shared" si="125"/>
        <v>7.15</v>
      </c>
      <c r="BI833">
        <f t="shared" si="126"/>
        <v>7.57</v>
      </c>
      <c r="BJ833">
        <f t="shared" si="127"/>
        <v>8.59</v>
      </c>
      <c r="BK833">
        <f t="shared" si="128"/>
        <v>4.43</v>
      </c>
      <c r="BL833">
        <f t="shared" si="129"/>
        <v>3292.9999999998831</v>
      </c>
    </row>
    <row r="834" spans="1:64" x14ac:dyDescent="0.2">
      <c r="A834" s="1">
        <v>832</v>
      </c>
      <c r="B834" s="7" t="s">
        <v>12</v>
      </c>
      <c r="C834" s="3">
        <v>39951</v>
      </c>
      <c r="D834" s="4" t="s">
        <v>8</v>
      </c>
      <c r="E834" s="4" t="s">
        <v>167</v>
      </c>
      <c r="F834" s="5" t="str">
        <f t="shared" si="120"/>
        <v>L</v>
      </c>
      <c r="G834" s="6">
        <v>0.91805555555555562</v>
      </c>
      <c r="H834" s="6">
        <v>0.9868055555555556</v>
      </c>
      <c r="I834" s="85">
        <f t="shared" si="121"/>
        <v>98.999999999999972</v>
      </c>
      <c r="J834" s="86">
        <f>I834*Segmentos!$D$7*(AH834%)*IF(ISNUMBER(AI834),AI834%,0)</f>
        <v>2008313.9999999991</v>
      </c>
      <c r="K834" s="86">
        <f>I834*Segmentos!$D$7*(AL834%)*IF(ISNUMBER(AM834),AM834%,0)</f>
        <v>1312739.9999999998</v>
      </c>
      <c r="L834" s="4"/>
      <c r="M834" s="2">
        <v>4.1399999999999997</v>
      </c>
      <c r="N834" s="2">
        <v>20.5</v>
      </c>
      <c r="O834" s="2">
        <v>20.2</v>
      </c>
      <c r="P834" s="2">
        <v>88.788700000000006</v>
      </c>
      <c r="Q834" s="2">
        <v>2.39</v>
      </c>
      <c r="R834" s="2">
        <v>15.2</v>
      </c>
      <c r="S834" s="2">
        <v>15.7</v>
      </c>
      <c r="T834" s="2">
        <v>8.5372000000000003</v>
      </c>
      <c r="U834" s="2">
        <v>3.25</v>
      </c>
      <c r="V834" s="2">
        <v>18.899999999999999</v>
      </c>
      <c r="W834" s="2">
        <v>17.2</v>
      </c>
      <c r="X834" s="2">
        <v>14.6228</v>
      </c>
      <c r="Y834" s="2">
        <v>5.24</v>
      </c>
      <c r="Z834" s="2">
        <v>25.1</v>
      </c>
      <c r="AA834" s="2">
        <v>20.9</v>
      </c>
      <c r="AB834" s="2">
        <v>33.204099999999997</v>
      </c>
      <c r="AC834" s="2">
        <v>4.5999999999999996</v>
      </c>
      <c r="AD834" s="2">
        <v>20.2</v>
      </c>
      <c r="AE834" s="2">
        <v>22.8</v>
      </c>
      <c r="AF834" s="2">
        <v>32.424700000000001</v>
      </c>
      <c r="AG834" s="20">
        <v>5.07</v>
      </c>
      <c r="AH834" s="20">
        <v>24.5</v>
      </c>
      <c r="AI834" s="20">
        <v>20.7</v>
      </c>
      <c r="AJ834" s="20">
        <v>51.562199999999997</v>
      </c>
      <c r="AK834" s="18">
        <v>3.3</v>
      </c>
      <c r="AL834" s="18">
        <v>17</v>
      </c>
      <c r="AM834" s="18">
        <v>19.5</v>
      </c>
      <c r="AN834" s="18">
        <v>37.226599999999998</v>
      </c>
      <c r="AO834" s="2">
        <v>1.83</v>
      </c>
      <c r="AP834" s="2">
        <v>17.100000000000001</v>
      </c>
      <c r="AQ834" s="2">
        <v>10.7</v>
      </c>
      <c r="AR834" s="2">
        <v>4.2881</v>
      </c>
      <c r="AS834" s="2">
        <v>3.34</v>
      </c>
      <c r="AT834" s="2">
        <v>17.3</v>
      </c>
      <c r="AU834" s="2">
        <v>19.3</v>
      </c>
      <c r="AV834" s="2">
        <v>15.790900000000001</v>
      </c>
      <c r="AW834" s="2">
        <v>3.21</v>
      </c>
      <c r="AX834" s="2">
        <v>20.399999999999999</v>
      </c>
      <c r="AY834" s="2">
        <v>15.7</v>
      </c>
      <c r="AZ834" s="2">
        <v>19.7727</v>
      </c>
      <c r="BA834" s="2">
        <v>5.96</v>
      </c>
      <c r="BB834" s="2">
        <v>23.5</v>
      </c>
      <c r="BC834" s="2">
        <v>25.3</v>
      </c>
      <c r="BD834" s="2">
        <v>48.936999999999998</v>
      </c>
      <c r="BE834" s="4" t="str">
        <f t="shared" si="122"/>
        <v>ABURRIDO</v>
      </c>
      <c r="BF834" s="4">
        <f t="shared" si="123"/>
        <v>4.1086</v>
      </c>
      <c r="BG834">
        <f t="shared" si="124"/>
        <v>1.83</v>
      </c>
      <c r="BH834">
        <f t="shared" si="125"/>
        <v>3.34</v>
      </c>
      <c r="BI834">
        <f t="shared" si="126"/>
        <v>5.96</v>
      </c>
      <c r="BJ834">
        <f t="shared" si="127"/>
        <v>3.3</v>
      </c>
      <c r="BK834">
        <f t="shared" si="128"/>
        <v>5.07</v>
      </c>
      <c r="BL834">
        <f t="shared" si="129"/>
        <v>40995.899999999987</v>
      </c>
    </row>
    <row r="835" spans="1:64" x14ac:dyDescent="0.2">
      <c r="A835" s="1">
        <v>833</v>
      </c>
      <c r="B835" s="7" t="s">
        <v>15</v>
      </c>
      <c r="C835" s="3">
        <v>39951</v>
      </c>
      <c r="D835" s="4" t="s">
        <v>626</v>
      </c>
      <c r="E835" s="4" t="s">
        <v>164</v>
      </c>
      <c r="F835" s="5" t="str">
        <f t="shared" si="120"/>
        <v>L</v>
      </c>
      <c r="G835" s="6">
        <v>0.87430555555555556</v>
      </c>
      <c r="H835" s="6">
        <v>0.91388888888888886</v>
      </c>
      <c r="I835" s="85">
        <f t="shared" si="121"/>
        <v>56.999999999999957</v>
      </c>
      <c r="J835" s="86">
        <f>I835*Segmentos!$D$7*(AH835%)*IF(ISNUMBER(AI835),AI835%,0)</f>
        <v>1892810.3999999983</v>
      </c>
      <c r="K835" s="86">
        <f>I835*Segmentos!$D$7*(AL835%)*IF(ISNUMBER(AM835),AM835%,0)</f>
        <v>2859667.1999999979</v>
      </c>
      <c r="L835" s="4"/>
      <c r="M835" s="2">
        <v>10.54</v>
      </c>
      <c r="N835" s="2">
        <v>22.1</v>
      </c>
      <c r="O835" s="2">
        <v>47.7</v>
      </c>
      <c r="P835" s="2">
        <v>84.946399999999997</v>
      </c>
      <c r="Q835" s="2">
        <v>6.42</v>
      </c>
      <c r="R835" s="2">
        <v>14.2</v>
      </c>
      <c r="S835" s="2">
        <v>45.2</v>
      </c>
      <c r="T835" s="2">
        <v>8.6316000000000006</v>
      </c>
      <c r="U835" s="2">
        <v>9.26</v>
      </c>
      <c r="V835" s="2">
        <v>21.6</v>
      </c>
      <c r="W835" s="2">
        <v>42.9</v>
      </c>
      <c r="X835" s="2">
        <v>15.6408</v>
      </c>
      <c r="Y835" s="2">
        <v>9.07</v>
      </c>
      <c r="Z835" s="2">
        <v>21</v>
      </c>
      <c r="AA835" s="2">
        <v>43.2</v>
      </c>
      <c r="AB835" s="2">
        <v>21.576599999999999</v>
      </c>
      <c r="AC835" s="2">
        <v>14.78</v>
      </c>
      <c r="AD835" s="2">
        <v>27.4</v>
      </c>
      <c r="AE835" s="2">
        <v>53.9</v>
      </c>
      <c r="AF835" s="2">
        <v>39.097299999999997</v>
      </c>
      <c r="AG835" s="20">
        <v>8.3000000000000007</v>
      </c>
      <c r="AH835" s="20">
        <v>20.6</v>
      </c>
      <c r="AI835" s="20">
        <v>40.299999999999997</v>
      </c>
      <c r="AJ835" s="20">
        <v>31.735499999999998</v>
      </c>
      <c r="AK835" s="18">
        <v>12.57</v>
      </c>
      <c r="AL835" s="18">
        <v>23.4</v>
      </c>
      <c r="AM835" s="18">
        <v>53.6</v>
      </c>
      <c r="AN835" s="18">
        <v>53.210900000000002</v>
      </c>
      <c r="AO835" s="2">
        <v>10.11</v>
      </c>
      <c r="AP835" s="2">
        <v>19</v>
      </c>
      <c r="AQ835" s="2">
        <v>53.1</v>
      </c>
      <c r="AR835" s="2">
        <v>8.8966999999999992</v>
      </c>
      <c r="AS835" s="2">
        <v>8.83</v>
      </c>
      <c r="AT835" s="2">
        <v>21</v>
      </c>
      <c r="AU835" s="2">
        <v>42.1</v>
      </c>
      <c r="AV835" s="2">
        <v>15.6762</v>
      </c>
      <c r="AW835" s="2">
        <v>10.58</v>
      </c>
      <c r="AX835" s="2">
        <v>19.8</v>
      </c>
      <c r="AY835" s="2">
        <v>53.5</v>
      </c>
      <c r="AZ835" s="2">
        <v>24.514099999999999</v>
      </c>
      <c r="BA835" s="2">
        <v>11.62</v>
      </c>
      <c r="BB835" s="2">
        <v>25.4</v>
      </c>
      <c r="BC835" s="2">
        <v>45.8</v>
      </c>
      <c r="BD835" s="2">
        <v>35.859499999999997</v>
      </c>
      <c r="BE835" s="4" t="str">
        <f t="shared" si="122"/>
        <v>NO APLICA</v>
      </c>
      <c r="BF835" s="4">
        <f t="shared" si="123"/>
        <v>10.2014</v>
      </c>
      <c r="BG835">
        <f t="shared" si="124"/>
        <v>10.11</v>
      </c>
      <c r="BH835">
        <f t="shared" si="125"/>
        <v>8.83</v>
      </c>
      <c r="BI835">
        <f t="shared" si="126"/>
        <v>11.62</v>
      </c>
      <c r="BJ835">
        <f t="shared" si="127"/>
        <v>12.57</v>
      </c>
      <c r="BK835">
        <f t="shared" si="128"/>
        <v>8.3000000000000007</v>
      </c>
      <c r="BL835">
        <f t="shared" si="129"/>
        <v>60087.689999999966</v>
      </c>
    </row>
    <row r="836" spans="1:64" x14ac:dyDescent="0.2">
      <c r="A836" s="1">
        <v>834</v>
      </c>
      <c r="B836" s="7" t="s">
        <v>5</v>
      </c>
      <c r="C836" s="3">
        <v>39951</v>
      </c>
      <c r="D836" s="4" t="s">
        <v>3</v>
      </c>
      <c r="E836" s="4" t="s">
        <v>164</v>
      </c>
      <c r="F836" s="5" t="str">
        <f t="shared" ref="F836:F899" si="130">CONCATENATE(IF(WEEKDAY(C836)=1,"D",""),IF(WEEKDAY(C836)=2,"L",""),IF(WEEKDAY(C836)=3,"M",""),IF(WEEKDAY(C836)=4,"W",""),IF(WEEKDAY(C836)=5,"J",""),IF(WEEKDAY(C836)=6,"V",""),IF(WEEKDAY(C836)=7,"S",""))</f>
        <v>L</v>
      </c>
      <c r="G836" s="6">
        <v>0.87430555555555556</v>
      </c>
      <c r="H836" s="6">
        <v>0.91805555555555562</v>
      </c>
      <c r="I836" s="85">
        <f t="shared" ref="I836:I899" si="131">IF(H836&gt;=G836,(H836-G836)*24*60,("24:00:00"-G836+H836)*24*60)</f>
        <v>63.000000000000099</v>
      </c>
      <c r="J836" s="86">
        <f>I836*Segmentos!$D$7*(AH836%)*IF(ISNUMBER(AI836),AI836%,0)</f>
        <v>1944532.8000000028</v>
      </c>
      <c r="K836" s="86">
        <f>I836*Segmentos!$D$7*(AL836%)*IF(ISNUMBER(AM836),AM836%,0)</f>
        <v>1907690.4000000036</v>
      </c>
      <c r="L836" s="4"/>
      <c r="M836" s="2">
        <v>7.64</v>
      </c>
      <c r="N836" s="2">
        <v>18.8</v>
      </c>
      <c r="O836" s="2">
        <v>40.6</v>
      </c>
      <c r="P836" s="2">
        <v>84.255700000000004</v>
      </c>
      <c r="Q836" s="2">
        <v>5.1100000000000003</v>
      </c>
      <c r="R836" s="2">
        <v>13.4</v>
      </c>
      <c r="S836" s="2">
        <v>38</v>
      </c>
      <c r="T836" s="2">
        <v>9.4023000000000003</v>
      </c>
      <c r="U836" s="2">
        <v>5.99</v>
      </c>
      <c r="V836" s="2">
        <v>19.5</v>
      </c>
      <c r="W836" s="2">
        <v>30.8</v>
      </c>
      <c r="X836" s="2">
        <v>13.8592</v>
      </c>
      <c r="Y836" s="2">
        <v>8.41</v>
      </c>
      <c r="Z836" s="2">
        <v>21</v>
      </c>
      <c r="AA836" s="2">
        <v>40.1</v>
      </c>
      <c r="AB836" s="2">
        <v>27.407499999999999</v>
      </c>
      <c r="AC836" s="2">
        <v>9.27</v>
      </c>
      <c r="AD836" s="2">
        <v>19.2</v>
      </c>
      <c r="AE836" s="2">
        <v>48.3</v>
      </c>
      <c r="AF836" s="2">
        <v>33.586599999999997</v>
      </c>
      <c r="AG836" s="20">
        <v>7.73</v>
      </c>
      <c r="AH836" s="20">
        <v>19.100000000000001</v>
      </c>
      <c r="AI836" s="20">
        <v>40.4</v>
      </c>
      <c r="AJ836" s="20">
        <v>40.446300000000001</v>
      </c>
      <c r="AK836" s="18">
        <v>7.55</v>
      </c>
      <c r="AL836" s="18">
        <v>18.600000000000001</v>
      </c>
      <c r="AM836" s="18">
        <v>40.700000000000003</v>
      </c>
      <c r="AN836" s="18">
        <v>43.809399999999997</v>
      </c>
      <c r="AO836" s="2">
        <v>3.96</v>
      </c>
      <c r="AP836" s="2">
        <v>16.5</v>
      </c>
      <c r="AQ836" s="2">
        <v>24</v>
      </c>
      <c r="AR836" s="2">
        <v>4.7767999999999997</v>
      </c>
      <c r="AS836" s="2">
        <v>6.46</v>
      </c>
      <c r="AT836" s="2">
        <v>18.899999999999999</v>
      </c>
      <c r="AU836" s="2">
        <v>34.1</v>
      </c>
      <c r="AV836" s="2">
        <v>15.7133</v>
      </c>
      <c r="AW836" s="2">
        <v>7.68</v>
      </c>
      <c r="AX836" s="2">
        <v>16.600000000000001</v>
      </c>
      <c r="AY836" s="2">
        <v>46.3</v>
      </c>
      <c r="AZ836" s="2">
        <v>24.375699999999998</v>
      </c>
      <c r="BA836" s="2">
        <v>9.32</v>
      </c>
      <c r="BB836" s="2">
        <v>21.1</v>
      </c>
      <c r="BC836" s="2">
        <v>44.2</v>
      </c>
      <c r="BD836" s="2">
        <v>39.389800000000001</v>
      </c>
      <c r="BE836" s="4" t="str">
        <f t="shared" ref="BE836:BE899" si="132">IF(OR(E836="NOTICIERO",E836="INFORMATIVO"),"NO APLICA",IF(I836&lt;60,"NO APLICA",IF(M836&lt;6,"ABURRIDO",IF(O836&lt;25,"ABURRIDO","ENTRETENIDO"))))</f>
        <v>NO APLICA</v>
      </c>
      <c r="BF836" s="4">
        <f t="shared" ref="BF836:BF899" si="133">SUMPRODUCT($BG$2:$BK$2,BG836:BK836)/5</f>
        <v>7.3004000000000007</v>
      </c>
      <c r="BG836">
        <f t="shared" ref="BG836:BG899" si="134">AO836</f>
        <v>3.96</v>
      </c>
      <c r="BH836">
        <f t="shared" ref="BH836:BH899" si="135">AS836</f>
        <v>6.46</v>
      </c>
      <c r="BI836">
        <f t="shared" ref="BI836:BI899" si="136">MAX(AW836,BA836)</f>
        <v>9.32</v>
      </c>
      <c r="BJ836">
        <f t="shared" ref="BJ836:BJ899" si="137">AK836</f>
        <v>7.55</v>
      </c>
      <c r="BK836">
        <f t="shared" ref="BK836:BK899" si="138">AG836</f>
        <v>7.73</v>
      </c>
      <c r="BL836">
        <f t="shared" ref="BL836:BL899" si="139">IFERROR((I836*N836*O836),0)</f>
        <v>48086.640000000079</v>
      </c>
    </row>
    <row r="837" spans="1:64" x14ac:dyDescent="0.2">
      <c r="A837" s="1">
        <v>835</v>
      </c>
      <c r="B837" s="7" t="s">
        <v>18</v>
      </c>
      <c r="C837" s="3">
        <v>39951</v>
      </c>
      <c r="D837" s="4" t="s">
        <v>17</v>
      </c>
      <c r="E837" s="4" t="s">
        <v>168</v>
      </c>
      <c r="F837" s="5" t="str">
        <f t="shared" si="130"/>
        <v>L</v>
      </c>
      <c r="G837" s="6">
        <v>0.82916666666666661</v>
      </c>
      <c r="H837" s="6">
        <v>0.9145833333333333</v>
      </c>
      <c r="I837" s="85">
        <f t="shared" si="131"/>
        <v>123.00000000000004</v>
      </c>
      <c r="J837" s="86">
        <f>I837*Segmentos!$D$7*(AH837%)*IF(ISNUMBER(AI837),AI837%,0)</f>
        <v>140170.80000000005</v>
      </c>
      <c r="K837" s="86">
        <f>I837*Segmentos!$D$7*(AL837%)*IF(ISNUMBER(AM837),AM837%,0)</f>
        <v>123984.00000000004</v>
      </c>
      <c r="L837" s="4" t="s">
        <v>294</v>
      </c>
      <c r="M837" s="2">
        <v>0.27</v>
      </c>
      <c r="N837" s="2">
        <v>3.9</v>
      </c>
      <c r="O837" s="2">
        <v>7</v>
      </c>
      <c r="P837" s="2">
        <v>99.530600000000007</v>
      </c>
      <c r="Q837" s="2">
        <v>0.01</v>
      </c>
      <c r="R837" s="2">
        <v>0.4</v>
      </c>
      <c r="S837" s="2">
        <v>2.1</v>
      </c>
      <c r="T837" s="2">
        <v>0.50270000000000004</v>
      </c>
      <c r="U837" s="2">
        <v>0.2</v>
      </c>
      <c r="V837" s="2">
        <v>2.8</v>
      </c>
      <c r="W837" s="2">
        <v>7.4</v>
      </c>
      <c r="X837" s="2">
        <v>15.862</v>
      </c>
      <c r="Y837" s="2">
        <v>0.26</v>
      </c>
      <c r="Z837" s="2">
        <v>3.5</v>
      </c>
      <c r="AA837" s="2">
        <v>7.7</v>
      </c>
      <c r="AB837" s="2">
        <v>28.932400000000001</v>
      </c>
      <c r="AC837" s="2">
        <v>0.45</v>
      </c>
      <c r="AD837" s="2">
        <v>6.7</v>
      </c>
      <c r="AE837" s="2">
        <v>6.7</v>
      </c>
      <c r="AF837" s="2">
        <v>54.233400000000003</v>
      </c>
      <c r="AG837" s="20">
        <v>0.28999999999999998</v>
      </c>
      <c r="AH837" s="20">
        <v>3.7</v>
      </c>
      <c r="AI837" s="20">
        <v>7.7</v>
      </c>
      <c r="AJ837" s="20">
        <v>50.7196</v>
      </c>
      <c r="AK837" s="18">
        <v>0.25</v>
      </c>
      <c r="AL837" s="18">
        <v>4</v>
      </c>
      <c r="AM837" s="18">
        <v>6.3</v>
      </c>
      <c r="AN837" s="18">
        <v>48.811</v>
      </c>
      <c r="AO837" s="2">
        <v>0.31</v>
      </c>
      <c r="AP837" s="2">
        <v>4.0999999999999996</v>
      </c>
      <c r="AQ837" s="2">
        <v>7.7</v>
      </c>
      <c r="AR837" s="2">
        <v>12.6495</v>
      </c>
      <c r="AS837" s="2">
        <v>0.05</v>
      </c>
      <c r="AT837" s="2">
        <v>1.8</v>
      </c>
      <c r="AU837" s="2">
        <v>3.1</v>
      </c>
      <c r="AV837" s="2">
        <v>4.4652000000000003</v>
      </c>
      <c r="AW837" s="2">
        <v>0.48</v>
      </c>
      <c r="AX837" s="2">
        <v>3.9</v>
      </c>
      <c r="AY837" s="2">
        <v>12.1</v>
      </c>
      <c r="AZ837" s="2">
        <v>50.825699999999998</v>
      </c>
      <c r="BA837" s="2">
        <v>0.22</v>
      </c>
      <c r="BB837" s="2">
        <v>4.9000000000000004</v>
      </c>
      <c r="BC837" s="2">
        <v>4.5</v>
      </c>
      <c r="BD837" s="2">
        <v>31.590199999999999</v>
      </c>
      <c r="BE837" s="4" t="str">
        <f t="shared" si="132"/>
        <v>ABURRIDO</v>
      </c>
      <c r="BF837" s="4">
        <f t="shared" si="133"/>
        <v>0.24820000000000003</v>
      </c>
      <c r="BG837">
        <f t="shared" si="134"/>
        <v>0.31</v>
      </c>
      <c r="BH837">
        <f t="shared" si="135"/>
        <v>0.05</v>
      </c>
      <c r="BI837">
        <f t="shared" si="136"/>
        <v>0.48</v>
      </c>
      <c r="BJ837">
        <f t="shared" si="137"/>
        <v>0.25</v>
      </c>
      <c r="BK837">
        <f t="shared" si="138"/>
        <v>0.28999999999999998</v>
      </c>
      <c r="BL837">
        <f t="shared" si="139"/>
        <v>3357.900000000001</v>
      </c>
    </row>
    <row r="838" spans="1:64" x14ac:dyDescent="0.2">
      <c r="A838" s="1">
        <v>836</v>
      </c>
      <c r="B838" s="7" t="s">
        <v>9</v>
      </c>
      <c r="C838" s="3">
        <v>39951</v>
      </c>
      <c r="D838" s="4" t="s">
        <v>8</v>
      </c>
      <c r="E838" s="4" t="s">
        <v>168</v>
      </c>
      <c r="F838" s="5" t="str">
        <f t="shared" si="130"/>
        <v>L</v>
      </c>
      <c r="G838" s="6">
        <v>0.80833333333333324</v>
      </c>
      <c r="H838" s="6">
        <v>0.87430555555555556</v>
      </c>
      <c r="I838" s="85">
        <f t="shared" si="131"/>
        <v>95.000000000000142</v>
      </c>
      <c r="J838" s="86">
        <f>I838*Segmentos!$D$7*(AH838%)*IF(ISNUMBER(AI838),AI838%,0)</f>
        <v>1533984.0000000021</v>
      </c>
      <c r="K838" s="86">
        <f>I838*Segmentos!$D$7*(AL838%)*IF(ISNUMBER(AM838),AM838%,0)</f>
        <v>1073310.0000000014</v>
      </c>
      <c r="L838" s="4" t="s">
        <v>293</v>
      </c>
      <c r="M838" s="2">
        <v>3.4</v>
      </c>
      <c r="N838" s="2">
        <v>11</v>
      </c>
      <c r="O838" s="2">
        <v>30.8</v>
      </c>
      <c r="P838" s="2">
        <v>84.462299999999999</v>
      </c>
      <c r="Q838" s="2">
        <v>1.04</v>
      </c>
      <c r="R838" s="2">
        <v>3.8</v>
      </c>
      <c r="S838" s="2">
        <v>27.7</v>
      </c>
      <c r="T838" s="2">
        <v>4.3133999999999997</v>
      </c>
      <c r="U838" s="2">
        <v>1.43</v>
      </c>
      <c r="V838" s="2">
        <v>5.7</v>
      </c>
      <c r="W838" s="2">
        <v>25.2</v>
      </c>
      <c r="X838" s="2">
        <v>7.4283999999999999</v>
      </c>
      <c r="Y838" s="2">
        <v>3.5</v>
      </c>
      <c r="Z838" s="2">
        <v>12.9</v>
      </c>
      <c r="AA838" s="2">
        <v>27.1</v>
      </c>
      <c r="AB838" s="2">
        <v>25.646999999999998</v>
      </c>
      <c r="AC838" s="2">
        <v>5.77</v>
      </c>
      <c r="AD838" s="2">
        <v>16.399999999999999</v>
      </c>
      <c r="AE838" s="2">
        <v>35.1</v>
      </c>
      <c r="AF838" s="2">
        <v>47.073500000000003</v>
      </c>
      <c r="AG838" s="20">
        <v>4.05</v>
      </c>
      <c r="AH838" s="20">
        <v>11.6</v>
      </c>
      <c r="AI838" s="20">
        <v>34.799999999999997</v>
      </c>
      <c r="AJ838" s="20">
        <v>47.697200000000002</v>
      </c>
      <c r="AK838" s="18">
        <v>2.81</v>
      </c>
      <c r="AL838" s="18">
        <v>10.5</v>
      </c>
      <c r="AM838" s="18">
        <v>26.9</v>
      </c>
      <c r="AN838" s="18">
        <v>36.765099999999997</v>
      </c>
      <c r="AO838" s="2">
        <v>0.43</v>
      </c>
      <c r="AP838" s="2">
        <v>3.4</v>
      </c>
      <c r="AQ838" s="2">
        <v>12.9</v>
      </c>
      <c r="AR838" s="2">
        <v>1.1734</v>
      </c>
      <c r="AS838" s="2">
        <v>1.48</v>
      </c>
      <c r="AT838" s="2">
        <v>6.4</v>
      </c>
      <c r="AU838" s="2">
        <v>23.1</v>
      </c>
      <c r="AV838" s="2">
        <v>8.0837000000000003</v>
      </c>
      <c r="AW838" s="2">
        <v>3.33</v>
      </c>
      <c r="AX838" s="2">
        <v>10.8</v>
      </c>
      <c r="AY838" s="2">
        <v>30.8</v>
      </c>
      <c r="AZ838" s="2">
        <v>23.775300000000001</v>
      </c>
      <c r="BA838" s="2">
        <v>5.4</v>
      </c>
      <c r="BB838" s="2">
        <v>16</v>
      </c>
      <c r="BC838" s="2">
        <v>33.700000000000003</v>
      </c>
      <c r="BD838" s="2">
        <v>51.43</v>
      </c>
      <c r="BE838" s="4" t="str">
        <f t="shared" si="132"/>
        <v>ABURRIDO</v>
      </c>
      <c r="BF838" s="4">
        <f t="shared" si="133"/>
        <v>2.9162000000000008</v>
      </c>
      <c r="BG838">
        <f t="shared" si="134"/>
        <v>0.43</v>
      </c>
      <c r="BH838">
        <f t="shared" si="135"/>
        <v>1.48</v>
      </c>
      <c r="BI838">
        <f t="shared" si="136"/>
        <v>5.4</v>
      </c>
      <c r="BJ838">
        <f t="shared" si="137"/>
        <v>2.81</v>
      </c>
      <c r="BK838">
        <f t="shared" si="138"/>
        <v>4.05</v>
      </c>
      <c r="BL838">
        <f t="shared" si="139"/>
        <v>32186.000000000051</v>
      </c>
    </row>
    <row r="839" spans="1:64" x14ac:dyDescent="0.2">
      <c r="A839" s="1">
        <v>837</v>
      </c>
      <c r="B839" s="7" t="s">
        <v>1</v>
      </c>
      <c r="C839" s="3">
        <v>39951</v>
      </c>
      <c r="D839" s="4" t="s">
        <v>627</v>
      </c>
      <c r="E839" s="4" t="s">
        <v>163</v>
      </c>
      <c r="F839" s="5" t="str">
        <f t="shared" si="130"/>
        <v>L</v>
      </c>
      <c r="G839" s="6">
        <v>0.84861111111111109</v>
      </c>
      <c r="H839" s="6">
        <v>0.88402777777777775</v>
      </c>
      <c r="I839" s="85">
        <f t="shared" si="131"/>
        <v>50.999999999999979</v>
      </c>
      <c r="J839" s="86">
        <f>I839*Segmentos!$D$7*(AH839%)*IF(ISNUMBER(AI839),AI839%,0)</f>
        <v>628319.99999999977</v>
      </c>
      <c r="K839" s="86">
        <f>I839*Segmentos!$D$7*(AL839%)*IF(ISNUMBER(AM839),AM839%,0)</f>
        <v>1347746.3999999997</v>
      </c>
      <c r="L839" s="4"/>
      <c r="M839" s="2">
        <v>4.95</v>
      </c>
      <c r="N839" s="2">
        <v>10.6</v>
      </c>
      <c r="O839" s="2">
        <v>46.9</v>
      </c>
      <c r="P839" s="2">
        <v>74.567300000000003</v>
      </c>
      <c r="Q839" s="2">
        <v>3.88</v>
      </c>
      <c r="R839" s="2">
        <v>9.4</v>
      </c>
      <c r="S839" s="2">
        <v>41.4</v>
      </c>
      <c r="T839" s="2">
        <v>9.7507999999999999</v>
      </c>
      <c r="U839" s="2">
        <v>6.11</v>
      </c>
      <c r="V839" s="2">
        <v>10.1</v>
      </c>
      <c r="W839" s="2">
        <v>60.3</v>
      </c>
      <c r="X839" s="2">
        <v>19.2988</v>
      </c>
      <c r="Y839" s="2">
        <v>3.8</v>
      </c>
      <c r="Z839" s="2">
        <v>9.6999999999999993</v>
      </c>
      <c r="AA839" s="2">
        <v>39.200000000000003</v>
      </c>
      <c r="AB839" s="2">
        <v>16.9132</v>
      </c>
      <c r="AC839" s="2">
        <v>5.78</v>
      </c>
      <c r="AD839" s="2">
        <v>12.2</v>
      </c>
      <c r="AE839" s="2">
        <v>47.3</v>
      </c>
      <c r="AF839" s="2">
        <v>28.604600000000001</v>
      </c>
      <c r="AG839" s="20">
        <v>3.07</v>
      </c>
      <c r="AH839" s="20">
        <v>8.8000000000000007</v>
      </c>
      <c r="AI839" s="20">
        <v>35</v>
      </c>
      <c r="AJ839" s="20">
        <v>21.979800000000001</v>
      </c>
      <c r="AK839" s="18">
        <v>6.64</v>
      </c>
      <c r="AL839" s="18">
        <v>12.1</v>
      </c>
      <c r="AM839" s="18">
        <v>54.6</v>
      </c>
      <c r="AN839" s="18">
        <v>52.587499999999999</v>
      </c>
      <c r="AO839" s="2">
        <v>3.38</v>
      </c>
      <c r="AP839" s="2">
        <v>6.6</v>
      </c>
      <c r="AQ839" s="2">
        <v>50.8</v>
      </c>
      <c r="AR839" s="2">
        <v>5.5602999999999998</v>
      </c>
      <c r="AS839" s="2">
        <v>5.46</v>
      </c>
      <c r="AT839" s="2">
        <v>11.3</v>
      </c>
      <c r="AU839" s="2">
        <v>48.2</v>
      </c>
      <c r="AV839" s="2">
        <v>18.1402</v>
      </c>
      <c r="AW839" s="2">
        <v>5.12</v>
      </c>
      <c r="AX839" s="2">
        <v>10.8</v>
      </c>
      <c r="AY839" s="2">
        <v>47.3</v>
      </c>
      <c r="AZ839" s="2">
        <v>22.188800000000001</v>
      </c>
      <c r="BA839" s="2">
        <v>4.97</v>
      </c>
      <c r="BB839" s="2">
        <v>11</v>
      </c>
      <c r="BC839" s="2">
        <v>45</v>
      </c>
      <c r="BD839" s="2">
        <v>28.678000000000001</v>
      </c>
      <c r="BE839" s="4" t="str">
        <f t="shared" si="132"/>
        <v>NO APLICA</v>
      </c>
      <c r="BF839" s="4">
        <f t="shared" si="133"/>
        <v>5.1003999999999996</v>
      </c>
      <c r="BG839">
        <f t="shared" si="134"/>
        <v>3.38</v>
      </c>
      <c r="BH839">
        <f t="shared" si="135"/>
        <v>5.46</v>
      </c>
      <c r="BI839">
        <f t="shared" si="136"/>
        <v>5.12</v>
      </c>
      <c r="BJ839">
        <f t="shared" si="137"/>
        <v>6.64</v>
      </c>
      <c r="BK839">
        <f t="shared" si="138"/>
        <v>3.07</v>
      </c>
      <c r="BL839">
        <f t="shared" si="139"/>
        <v>25354.139999999989</v>
      </c>
    </row>
    <row r="840" spans="1:64" x14ac:dyDescent="0.2">
      <c r="A840" s="1">
        <v>838</v>
      </c>
      <c r="B840" s="7" t="s">
        <v>36</v>
      </c>
      <c r="C840" s="3">
        <v>39951</v>
      </c>
      <c r="D840" s="4" t="s">
        <v>626</v>
      </c>
      <c r="E840" s="4" t="s">
        <v>163</v>
      </c>
      <c r="F840" s="5" t="str">
        <f t="shared" si="130"/>
        <v>L</v>
      </c>
      <c r="G840" s="6">
        <v>0.91874999999999996</v>
      </c>
      <c r="H840" s="6">
        <v>0.94166666666666676</v>
      </c>
      <c r="I840" s="85">
        <f t="shared" si="131"/>
        <v>33.000000000000199</v>
      </c>
      <c r="J840" s="86">
        <f>I840*Segmentos!$D$7*(AH840%)*IF(ISNUMBER(AI840),AI840%,0)</f>
        <v>1249657.2000000076</v>
      </c>
      <c r="K840" s="86">
        <f>I840*Segmentos!$D$7*(AL840%)*IF(ISNUMBER(AM840),AM840%,0)</f>
        <v>2063226.0000000126</v>
      </c>
      <c r="L840" s="4"/>
      <c r="M840" s="2">
        <v>12.69</v>
      </c>
      <c r="N840" s="2">
        <v>18.7</v>
      </c>
      <c r="O840" s="2">
        <v>67.8</v>
      </c>
      <c r="P840" s="2">
        <v>84.986599999999996</v>
      </c>
      <c r="Q840" s="2">
        <v>7.49</v>
      </c>
      <c r="R840" s="2">
        <v>12.4</v>
      </c>
      <c r="S840" s="2">
        <v>60.6</v>
      </c>
      <c r="T840" s="2">
        <v>8.3667999999999996</v>
      </c>
      <c r="U840" s="2">
        <v>11.63</v>
      </c>
      <c r="V840" s="2">
        <v>17.5</v>
      </c>
      <c r="W840" s="2">
        <v>66.400000000000006</v>
      </c>
      <c r="X840" s="2">
        <v>16.319299999999998</v>
      </c>
      <c r="Y840" s="2">
        <v>13.04</v>
      </c>
      <c r="Z840" s="2">
        <v>20.2</v>
      </c>
      <c r="AA840" s="2">
        <v>64.400000000000006</v>
      </c>
      <c r="AB840" s="2">
        <v>25.7682</v>
      </c>
      <c r="AC840" s="2">
        <v>15.71</v>
      </c>
      <c r="AD840" s="2">
        <v>21.4</v>
      </c>
      <c r="AE840" s="2">
        <v>73.400000000000006</v>
      </c>
      <c r="AF840" s="2">
        <v>34.532299999999999</v>
      </c>
      <c r="AG840" s="20">
        <v>9.4600000000000009</v>
      </c>
      <c r="AH840" s="20">
        <v>15.7</v>
      </c>
      <c r="AI840" s="20">
        <v>60.3</v>
      </c>
      <c r="AJ840" s="20">
        <v>30.0595</v>
      </c>
      <c r="AK840" s="18">
        <v>15.61</v>
      </c>
      <c r="AL840" s="18">
        <v>21.5</v>
      </c>
      <c r="AM840" s="18">
        <v>72.7</v>
      </c>
      <c r="AN840" s="18">
        <v>54.927100000000003</v>
      </c>
      <c r="AO840" s="2">
        <v>12.87</v>
      </c>
      <c r="AP840" s="2">
        <v>20.6</v>
      </c>
      <c r="AQ840" s="2">
        <v>62.6</v>
      </c>
      <c r="AR840" s="2">
        <v>9.4138999999999999</v>
      </c>
      <c r="AS840" s="2">
        <v>12.92</v>
      </c>
      <c r="AT840" s="2">
        <v>18.8</v>
      </c>
      <c r="AU840" s="2">
        <v>68.8</v>
      </c>
      <c r="AV840" s="2">
        <v>19.051300000000001</v>
      </c>
      <c r="AW840" s="2">
        <v>10.32</v>
      </c>
      <c r="AX840" s="2">
        <v>17</v>
      </c>
      <c r="AY840" s="2">
        <v>60.7</v>
      </c>
      <c r="AZ840" s="2">
        <v>19.8567</v>
      </c>
      <c r="BA840" s="2">
        <v>14.3</v>
      </c>
      <c r="BB840" s="2">
        <v>19.5</v>
      </c>
      <c r="BC840" s="2">
        <v>73.400000000000006</v>
      </c>
      <c r="BD840" s="2">
        <v>36.6646</v>
      </c>
      <c r="BE840" s="4" t="str">
        <f t="shared" si="132"/>
        <v>NO APLICA</v>
      </c>
      <c r="BF840" s="4">
        <f t="shared" si="133"/>
        <v>13.375</v>
      </c>
      <c r="BG840">
        <f t="shared" si="134"/>
        <v>12.87</v>
      </c>
      <c r="BH840">
        <f t="shared" si="135"/>
        <v>12.92</v>
      </c>
      <c r="BI840">
        <f t="shared" si="136"/>
        <v>14.3</v>
      </c>
      <c r="BJ840">
        <f t="shared" si="137"/>
        <v>15.61</v>
      </c>
      <c r="BK840">
        <f t="shared" si="138"/>
        <v>9.4600000000000009</v>
      </c>
      <c r="BL840">
        <f t="shared" si="139"/>
        <v>41839.380000000245</v>
      </c>
    </row>
    <row r="841" spans="1:64" x14ac:dyDescent="0.2">
      <c r="A841" s="1">
        <v>839</v>
      </c>
      <c r="B841" s="7" t="s">
        <v>88</v>
      </c>
      <c r="C841" s="3">
        <v>39951</v>
      </c>
      <c r="D841" s="4" t="s">
        <v>626</v>
      </c>
      <c r="E841" s="4" t="s">
        <v>163</v>
      </c>
      <c r="F841" s="5" t="str">
        <f t="shared" si="130"/>
        <v>L</v>
      </c>
      <c r="G841" s="6">
        <v>0.91736111111111107</v>
      </c>
      <c r="H841" s="6">
        <v>0.91874999999999996</v>
      </c>
      <c r="I841" s="85">
        <f t="shared" si="131"/>
        <v>1.9999999999999929</v>
      </c>
      <c r="J841" s="86">
        <f>I841*Segmentos!$D$7*(AH841%)*IF(ISNUMBER(AI841),AI841%,0)</f>
        <v>65219.199999999772</v>
      </c>
      <c r="K841" s="86">
        <f>I841*Segmentos!$D$7*(AL841%)*IF(ISNUMBER(AM841),AM841%,0)</f>
        <v>110759.99999999961</v>
      </c>
      <c r="L841" s="4"/>
      <c r="M841" s="2">
        <v>11.16</v>
      </c>
      <c r="N841" s="2">
        <v>12.1</v>
      </c>
      <c r="O841" s="2">
        <v>92</v>
      </c>
      <c r="P841" s="2">
        <v>88.025400000000005</v>
      </c>
      <c r="Q841" s="2">
        <v>6.47</v>
      </c>
      <c r="R841" s="2">
        <v>7</v>
      </c>
      <c r="S841" s="2">
        <v>91.9</v>
      </c>
      <c r="T841" s="2">
        <v>8.5108999999999995</v>
      </c>
      <c r="U841" s="2">
        <v>10.37</v>
      </c>
      <c r="V841" s="2">
        <v>11</v>
      </c>
      <c r="W841" s="2">
        <v>94.2</v>
      </c>
      <c r="X841" s="2">
        <v>17.1463</v>
      </c>
      <c r="Y841" s="2">
        <v>10.91</v>
      </c>
      <c r="Z841" s="2">
        <v>12.2</v>
      </c>
      <c r="AA841" s="2">
        <v>89.6</v>
      </c>
      <c r="AB841" s="2">
        <v>25.4023</v>
      </c>
      <c r="AC841" s="2">
        <v>14.28</v>
      </c>
      <c r="AD841" s="2">
        <v>15.4</v>
      </c>
      <c r="AE841" s="2">
        <v>92.8</v>
      </c>
      <c r="AF841" s="2">
        <v>36.965800000000002</v>
      </c>
      <c r="AG841" s="20">
        <v>8.18</v>
      </c>
      <c r="AH841" s="20">
        <v>8.9</v>
      </c>
      <c r="AI841" s="20">
        <v>91.6</v>
      </c>
      <c r="AJ841" s="20">
        <v>30.6113</v>
      </c>
      <c r="AK841" s="18">
        <v>13.85</v>
      </c>
      <c r="AL841" s="18">
        <v>15</v>
      </c>
      <c r="AM841" s="18">
        <v>92.3</v>
      </c>
      <c r="AN841" s="18">
        <v>57.414099999999998</v>
      </c>
      <c r="AO841" s="2">
        <v>9.82</v>
      </c>
      <c r="AP841" s="2">
        <v>10.7</v>
      </c>
      <c r="AQ841" s="2">
        <v>92.1</v>
      </c>
      <c r="AR841" s="2">
        <v>8.4587000000000003</v>
      </c>
      <c r="AS841" s="2">
        <v>11.14</v>
      </c>
      <c r="AT841" s="2">
        <v>12.2</v>
      </c>
      <c r="AU841" s="2">
        <v>91.1</v>
      </c>
      <c r="AV841" s="2">
        <v>19.355599999999999</v>
      </c>
      <c r="AW841" s="2">
        <v>9.64</v>
      </c>
      <c r="AX841" s="2">
        <v>9.9</v>
      </c>
      <c r="AY841" s="2">
        <v>97.2</v>
      </c>
      <c r="AZ841" s="2">
        <v>21.8507</v>
      </c>
      <c r="BA841" s="2">
        <v>12.7</v>
      </c>
      <c r="BB841" s="2">
        <v>14.2</v>
      </c>
      <c r="BC841" s="2">
        <v>89.8</v>
      </c>
      <c r="BD841" s="2">
        <v>38.360399999999998</v>
      </c>
      <c r="BE841" s="4" t="str">
        <f t="shared" si="132"/>
        <v>NO APLICA</v>
      </c>
      <c r="BF841" s="4">
        <f t="shared" si="133"/>
        <v>11.564399999999999</v>
      </c>
      <c r="BG841">
        <f t="shared" si="134"/>
        <v>9.82</v>
      </c>
      <c r="BH841">
        <f t="shared" si="135"/>
        <v>11.14</v>
      </c>
      <c r="BI841">
        <f t="shared" si="136"/>
        <v>12.7</v>
      </c>
      <c r="BJ841">
        <f t="shared" si="137"/>
        <v>13.85</v>
      </c>
      <c r="BK841">
        <f t="shared" si="138"/>
        <v>8.18</v>
      </c>
      <c r="BL841">
        <f t="shared" si="139"/>
        <v>2226.3999999999919</v>
      </c>
    </row>
    <row r="842" spans="1:64" x14ac:dyDescent="0.2">
      <c r="A842" s="1">
        <v>840</v>
      </c>
      <c r="B842" s="7" t="s">
        <v>30</v>
      </c>
      <c r="C842" s="3">
        <v>39951</v>
      </c>
      <c r="D842" s="4" t="s">
        <v>628</v>
      </c>
      <c r="E842" s="4" t="s">
        <v>163</v>
      </c>
      <c r="F842" s="5" t="str">
        <f t="shared" si="130"/>
        <v>L</v>
      </c>
      <c r="G842" s="6">
        <v>0.875</v>
      </c>
      <c r="H842" s="6">
        <v>0.91180555555555554</v>
      </c>
      <c r="I842" s="85">
        <f t="shared" si="131"/>
        <v>52.999999999999972</v>
      </c>
      <c r="J842" s="86">
        <f>I842*Segmentos!$D$7*(AH842%)*IF(ISNUMBER(AI842),AI842%,0)</f>
        <v>97519.999999999942</v>
      </c>
      <c r="K842" s="86">
        <f>I842*Segmentos!$D$7*(AL842%)*IF(ISNUMBER(AM842),AM842%,0)</f>
        <v>242485.59999999986</v>
      </c>
      <c r="L842" s="4"/>
      <c r="M842" s="2">
        <v>0.82</v>
      </c>
      <c r="N842" s="2">
        <v>3.1</v>
      </c>
      <c r="O842" s="2">
        <v>26.5</v>
      </c>
      <c r="P842" s="2">
        <v>90.947299999999998</v>
      </c>
      <c r="Q842" s="2">
        <v>0.01</v>
      </c>
      <c r="R842" s="2">
        <v>0.3</v>
      </c>
      <c r="S842" s="2">
        <v>1.9</v>
      </c>
      <c r="T842" s="2">
        <v>0.1179</v>
      </c>
      <c r="U842" s="2">
        <v>0.72</v>
      </c>
      <c r="V842" s="2">
        <v>2.2000000000000002</v>
      </c>
      <c r="W842" s="2">
        <v>33</v>
      </c>
      <c r="X842" s="2">
        <v>16.711099999999998</v>
      </c>
      <c r="Y842" s="2">
        <v>0.56999999999999995</v>
      </c>
      <c r="Z842" s="2">
        <v>3.6</v>
      </c>
      <c r="AA842" s="2">
        <v>15.8</v>
      </c>
      <c r="AB842" s="2">
        <v>18.757100000000001</v>
      </c>
      <c r="AC842" s="2">
        <v>1.53</v>
      </c>
      <c r="AD842" s="2">
        <v>4.5999999999999996</v>
      </c>
      <c r="AE842" s="2">
        <v>32.9</v>
      </c>
      <c r="AF842" s="2">
        <v>55.361199999999997</v>
      </c>
      <c r="AG842" s="20">
        <v>0.47</v>
      </c>
      <c r="AH842" s="20">
        <v>2.2999999999999998</v>
      </c>
      <c r="AI842" s="20">
        <v>20</v>
      </c>
      <c r="AJ842" s="20">
        <v>24.398</v>
      </c>
      <c r="AK842" s="18">
        <v>1.1499999999999999</v>
      </c>
      <c r="AL842" s="18">
        <v>3.8</v>
      </c>
      <c r="AM842" s="18">
        <v>30.1</v>
      </c>
      <c r="AN842" s="18">
        <v>66.549300000000002</v>
      </c>
      <c r="AO842" s="2">
        <v>0.28999999999999998</v>
      </c>
      <c r="AP842" s="2">
        <v>1.5</v>
      </c>
      <c r="AQ842" s="2">
        <v>19.399999999999999</v>
      </c>
      <c r="AR842" s="2">
        <v>3.5398999999999998</v>
      </c>
      <c r="AS842" s="2">
        <v>0.68</v>
      </c>
      <c r="AT842" s="2">
        <v>2.5</v>
      </c>
      <c r="AU842" s="2">
        <v>27.5</v>
      </c>
      <c r="AV842" s="2">
        <v>16.635200000000001</v>
      </c>
      <c r="AW842" s="2">
        <v>1</v>
      </c>
      <c r="AX842" s="2">
        <v>2.8</v>
      </c>
      <c r="AY842" s="2">
        <v>35.200000000000003</v>
      </c>
      <c r="AZ842" s="2">
        <v>31.816199999999998</v>
      </c>
      <c r="BA842" s="2">
        <v>0.92</v>
      </c>
      <c r="BB842" s="2">
        <v>4.0999999999999996</v>
      </c>
      <c r="BC842" s="2">
        <v>22.3</v>
      </c>
      <c r="BD842" s="2">
        <v>38.956099999999999</v>
      </c>
      <c r="BE842" s="4" t="str">
        <f t="shared" si="132"/>
        <v>NO APLICA</v>
      </c>
      <c r="BF842" s="4">
        <f t="shared" si="133"/>
        <v>0.77659999999999996</v>
      </c>
      <c r="BG842">
        <f t="shared" si="134"/>
        <v>0.28999999999999998</v>
      </c>
      <c r="BH842">
        <f t="shared" si="135"/>
        <v>0.68</v>
      </c>
      <c r="BI842">
        <f t="shared" si="136"/>
        <v>1</v>
      </c>
      <c r="BJ842">
        <f t="shared" si="137"/>
        <v>1.1499999999999999</v>
      </c>
      <c r="BK842">
        <f t="shared" si="138"/>
        <v>0.47</v>
      </c>
      <c r="BL842">
        <f t="shared" si="139"/>
        <v>4353.949999999998</v>
      </c>
    </row>
    <row r="843" spans="1:64" x14ac:dyDescent="0.2">
      <c r="A843" s="1">
        <v>841</v>
      </c>
      <c r="B843" s="7" t="s">
        <v>11</v>
      </c>
      <c r="C843" s="3">
        <v>39951</v>
      </c>
      <c r="D843" s="4" t="s">
        <v>8</v>
      </c>
      <c r="E843" s="4" t="s">
        <v>166</v>
      </c>
      <c r="F843" s="5" t="str">
        <f t="shared" si="130"/>
        <v>L</v>
      </c>
      <c r="G843" s="6">
        <v>0.90902777777777777</v>
      </c>
      <c r="H843" s="6">
        <v>0.90972222222222221</v>
      </c>
      <c r="I843" s="85">
        <f t="shared" si="131"/>
        <v>0.99999999999999645</v>
      </c>
      <c r="J843" s="86">
        <f>I843*Segmentos!$D$7*(AH843%)*IF(ISNUMBER(AI843),AI843%,0)</f>
        <v>15599.999999999945</v>
      </c>
      <c r="K843" s="86">
        <f>I843*Segmentos!$D$7*(AL843%)*IF(ISNUMBER(AM843),AM843%,0)</f>
        <v>11199.99999999996</v>
      </c>
      <c r="L843" s="4"/>
      <c r="M843" s="2">
        <v>3.32</v>
      </c>
      <c r="N843" s="2">
        <v>3.3</v>
      </c>
      <c r="O843" s="2">
        <v>100</v>
      </c>
      <c r="P843" s="2">
        <v>77.582899999999995</v>
      </c>
      <c r="Q843" s="2">
        <v>1.39</v>
      </c>
      <c r="R843" s="2">
        <v>1.4</v>
      </c>
      <c r="S843" s="2">
        <v>100</v>
      </c>
      <c r="T843" s="2">
        <v>5.4339000000000004</v>
      </c>
      <c r="U843" s="2">
        <v>3.88</v>
      </c>
      <c r="V843" s="2">
        <v>3.9</v>
      </c>
      <c r="W843" s="2">
        <v>100</v>
      </c>
      <c r="X843" s="2">
        <v>19.0289</v>
      </c>
      <c r="Y843" s="2">
        <v>3.07</v>
      </c>
      <c r="Z843" s="2">
        <v>3.1</v>
      </c>
      <c r="AA843" s="2">
        <v>100</v>
      </c>
      <c r="AB843" s="2">
        <v>21.1769</v>
      </c>
      <c r="AC843" s="2">
        <v>4.16</v>
      </c>
      <c r="AD843" s="2">
        <v>4.2</v>
      </c>
      <c r="AE843" s="2">
        <v>100</v>
      </c>
      <c r="AF843" s="2">
        <v>31.943200000000001</v>
      </c>
      <c r="AG843" s="20">
        <v>3.94</v>
      </c>
      <c r="AH843" s="20">
        <v>3.9</v>
      </c>
      <c r="AI843" s="20">
        <v>100</v>
      </c>
      <c r="AJ843" s="20">
        <v>43.721899999999998</v>
      </c>
      <c r="AK843" s="18">
        <v>2.75</v>
      </c>
      <c r="AL843" s="18">
        <v>2.8</v>
      </c>
      <c r="AM843" s="18">
        <v>100</v>
      </c>
      <c r="AN843" s="18">
        <v>33.860999999999997</v>
      </c>
      <c r="AO843" s="2">
        <v>0.93</v>
      </c>
      <c r="AP843" s="2">
        <v>0.9</v>
      </c>
      <c r="AQ843" s="2">
        <v>100</v>
      </c>
      <c r="AR843" s="2">
        <v>2.3671000000000002</v>
      </c>
      <c r="AS843" s="2">
        <v>2.57</v>
      </c>
      <c r="AT843" s="2">
        <v>2.6</v>
      </c>
      <c r="AU843" s="2">
        <v>100</v>
      </c>
      <c r="AV843" s="2">
        <v>13.240600000000001</v>
      </c>
      <c r="AW843" s="2">
        <v>2.04</v>
      </c>
      <c r="AX843" s="2">
        <v>2</v>
      </c>
      <c r="AY843" s="2">
        <v>100</v>
      </c>
      <c r="AZ843" s="2">
        <v>13.749000000000001</v>
      </c>
      <c r="BA843" s="2">
        <v>5.38</v>
      </c>
      <c r="BB843" s="2">
        <v>5.4</v>
      </c>
      <c r="BC843" s="2">
        <v>100</v>
      </c>
      <c r="BD843" s="2">
        <v>48.226199999999999</v>
      </c>
      <c r="BE843" s="4" t="str">
        <f t="shared" si="132"/>
        <v>NO APLICA</v>
      </c>
      <c r="BF843" s="4">
        <f t="shared" si="133"/>
        <v>3.3801999999999999</v>
      </c>
      <c r="BG843">
        <f t="shared" si="134"/>
        <v>0.93</v>
      </c>
      <c r="BH843">
        <f t="shared" si="135"/>
        <v>2.57</v>
      </c>
      <c r="BI843">
        <f t="shared" si="136"/>
        <v>5.38</v>
      </c>
      <c r="BJ843">
        <f t="shared" si="137"/>
        <v>2.75</v>
      </c>
      <c r="BK843">
        <f t="shared" si="138"/>
        <v>3.94</v>
      </c>
      <c r="BL843">
        <f t="shared" si="139"/>
        <v>329.99999999999881</v>
      </c>
    </row>
    <row r="844" spans="1:64" x14ac:dyDescent="0.2">
      <c r="A844" s="1">
        <v>842</v>
      </c>
      <c r="B844" s="7" t="s">
        <v>6</v>
      </c>
      <c r="C844" s="3">
        <v>39951</v>
      </c>
      <c r="D844" s="4" t="s">
        <v>3</v>
      </c>
      <c r="E844" s="4" t="s">
        <v>166</v>
      </c>
      <c r="F844" s="5" t="str">
        <f t="shared" si="130"/>
        <v>L</v>
      </c>
      <c r="G844" s="6">
        <v>0.90694444444444444</v>
      </c>
      <c r="H844" s="6">
        <v>0.90833333333333333</v>
      </c>
      <c r="I844" s="85">
        <f t="shared" si="131"/>
        <v>1.9999999999999929</v>
      </c>
      <c r="J844" s="86">
        <f>I844*Segmentos!$D$7*(AH844%)*IF(ISNUMBER(AI844),AI844%,0)</f>
        <v>59361.599999999795</v>
      </c>
      <c r="K844" s="86">
        <f>I844*Segmentos!$D$7*(AL844%)*IF(ISNUMBER(AM844),AM844%,0)</f>
        <v>61151.999999999789</v>
      </c>
      <c r="L844" s="4"/>
      <c r="M844" s="2">
        <v>7.52</v>
      </c>
      <c r="N844" s="2">
        <v>8.3000000000000007</v>
      </c>
      <c r="O844" s="2">
        <v>90.2</v>
      </c>
      <c r="P844" s="2">
        <v>84.852099999999993</v>
      </c>
      <c r="Q844" s="2">
        <v>5.57</v>
      </c>
      <c r="R844" s="2">
        <v>6.6</v>
      </c>
      <c r="S844" s="2">
        <v>83.9</v>
      </c>
      <c r="T844" s="2">
        <v>10.482799999999999</v>
      </c>
      <c r="U844" s="2">
        <v>6.84</v>
      </c>
      <c r="V844" s="2">
        <v>7.2</v>
      </c>
      <c r="W844" s="2">
        <v>94.7</v>
      </c>
      <c r="X844" s="2">
        <v>16.172499999999999</v>
      </c>
      <c r="Y844" s="2">
        <v>8.74</v>
      </c>
      <c r="Z844" s="2">
        <v>9.6999999999999993</v>
      </c>
      <c r="AA844" s="2">
        <v>90.2</v>
      </c>
      <c r="AB844" s="2">
        <v>29.098199999999999</v>
      </c>
      <c r="AC844" s="2">
        <v>7.86</v>
      </c>
      <c r="AD844" s="2">
        <v>8.6999999999999993</v>
      </c>
      <c r="AE844" s="2">
        <v>90.4</v>
      </c>
      <c r="AF844" s="2">
        <v>29.098700000000001</v>
      </c>
      <c r="AG844" s="20">
        <v>7.43</v>
      </c>
      <c r="AH844" s="20">
        <v>8.3000000000000007</v>
      </c>
      <c r="AI844" s="20">
        <v>89.4</v>
      </c>
      <c r="AJ844" s="20">
        <v>39.749000000000002</v>
      </c>
      <c r="AK844" s="18">
        <v>7.61</v>
      </c>
      <c r="AL844" s="18">
        <v>8.4</v>
      </c>
      <c r="AM844" s="18">
        <v>91</v>
      </c>
      <c r="AN844" s="18">
        <v>45.103099999999998</v>
      </c>
      <c r="AO844" s="2">
        <v>2.85</v>
      </c>
      <c r="AP844" s="2">
        <v>3.4</v>
      </c>
      <c r="AQ844" s="2">
        <v>84.8</v>
      </c>
      <c r="AR844" s="2">
        <v>3.5146000000000002</v>
      </c>
      <c r="AS844" s="2">
        <v>6.47</v>
      </c>
      <c r="AT844" s="2">
        <v>7.7</v>
      </c>
      <c r="AU844" s="2">
        <v>84.3</v>
      </c>
      <c r="AV844" s="2">
        <v>16.070599999999999</v>
      </c>
      <c r="AW844" s="2">
        <v>8.42</v>
      </c>
      <c r="AX844" s="2">
        <v>9.1999999999999993</v>
      </c>
      <c r="AY844" s="2">
        <v>91.5</v>
      </c>
      <c r="AZ844" s="2">
        <v>27.290099999999999</v>
      </c>
      <c r="BA844" s="2">
        <v>8.7899999999999991</v>
      </c>
      <c r="BB844" s="2">
        <v>9.5</v>
      </c>
      <c r="BC844" s="2">
        <v>92.7</v>
      </c>
      <c r="BD844" s="2">
        <v>37.976700000000001</v>
      </c>
      <c r="BE844" s="4" t="str">
        <f t="shared" si="132"/>
        <v>NO APLICA</v>
      </c>
      <c r="BF844" s="4">
        <f t="shared" si="133"/>
        <v>7.0175999999999998</v>
      </c>
      <c r="BG844">
        <f t="shared" si="134"/>
        <v>2.85</v>
      </c>
      <c r="BH844">
        <f t="shared" si="135"/>
        <v>6.47</v>
      </c>
      <c r="BI844">
        <f t="shared" si="136"/>
        <v>8.7899999999999991</v>
      </c>
      <c r="BJ844">
        <f t="shared" si="137"/>
        <v>7.61</v>
      </c>
      <c r="BK844">
        <f t="shared" si="138"/>
        <v>7.43</v>
      </c>
      <c r="BL844">
        <f t="shared" si="139"/>
        <v>1497.3199999999947</v>
      </c>
    </row>
    <row r="845" spans="1:64" x14ac:dyDescent="0.2">
      <c r="A845" s="1">
        <v>843</v>
      </c>
      <c r="B845" s="7" t="s">
        <v>31</v>
      </c>
      <c r="C845" s="3">
        <v>39951</v>
      </c>
      <c r="D845" s="4" t="s">
        <v>628</v>
      </c>
      <c r="E845" s="4" t="s">
        <v>166</v>
      </c>
      <c r="F845" s="5" t="str">
        <f t="shared" si="130"/>
        <v>L</v>
      </c>
      <c r="G845" s="6">
        <v>0.91180555555555554</v>
      </c>
      <c r="H845" s="6">
        <v>0.91527777777777775</v>
      </c>
      <c r="I845" s="85">
        <f t="shared" si="131"/>
        <v>4.9999999999999822</v>
      </c>
      <c r="J845" s="86">
        <f>I845*Segmentos!$D$7*(AH845%)*IF(ISNUMBER(AI845),AI845%,0)</f>
        <v>7127.9999999999754</v>
      </c>
      <c r="K845" s="86">
        <f>I845*Segmentos!$D$7*(AL845%)*IF(ISNUMBER(AM845),AM845%,0)</f>
        <v>36431.999999999869</v>
      </c>
      <c r="L845" s="4"/>
      <c r="M845" s="2">
        <v>1.1000000000000001</v>
      </c>
      <c r="N845" s="2">
        <v>1.5</v>
      </c>
      <c r="O845" s="2">
        <v>71.400000000000006</v>
      </c>
      <c r="P845" s="2">
        <v>87.079499999999996</v>
      </c>
      <c r="Q845" s="2">
        <v>0</v>
      </c>
      <c r="R845" s="2">
        <v>0</v>
      </c>
      <c r="S845" s="8" t="s">
        <v>577</v>
      </c>
      <c r="T845" s="2">
        <v>0</v>
      </c>
      <c r="U845" s="2">
        <v>0.88</v>
      </c>
      <c r="V845" s="2">
        <v>1.1000000000000001</v>
      </c>
      <c r="W845" s="2">
        <v>76.7</v>
      </c>
      <c r="X845" s="2">
        <v>14.548</v>
      </c>
      <c r="Y845" s="2">
        <v>0.6</v>
      </c>
      <c r="Z845" s="2">
        <v>1.6</v>
      </c>
      <c r="AA845" s="2">
        <v>36.9</v>
      </c>
      <c r="AB845" s="2">
        <v>13.9255</v>
      </c>
      <c r="AC845" s="2">
        <v>2.2599999999999998</v>
      </c>
      <c r="AD845" s="2">
        <v>2.5</v>
      </c>
      <c r="AE845" s="2">
        <v>89.7</v>
      </c>
      <c r="AF845" s="2">
        <v>58.606000000000002</v>
      </c>
      <c r="AG845" s="20">
        <v>0.34</v>
      </c>
      <c r="AH845" s="20">
        <v>0.9</v>
      </c>
      <c r="AI845" s="20">
        <v>39.6</v>
      </c>
      <c r="AJ845" s="20">
        <v>12.8598</v>
      </c>
      <c r="AK845" s="18">
        <v>1.78</v>
      </c>
      <c r="AL845" s="18">
        <v>2.2000000000000002</v>
      </c>
      <c r="AM845" s="18">
        <v>82.8</v>
      </c>
      <c r="AN845" s="18">
        <v>74.219700000000003</v>
      </c>
      <c r="AO845" s="2">
        <v>0.36</v>
      </c>
      <c r="AP845" s="2">
        <v>0.4</v>
      </c>
      <c r="AQ845" s="2">
        <v>100</v>
      </c>
      <c r="AR845" s="2">
        <v>3.0992000000000002</v>
      </c>
      <c r="AS845" s="2">
        <v>0.4</v>
      </c>
      <c r="AT845" s="2">
        <v>0.8</v>
      </c>
      <c r="AU845" s="2">
        <v>52.4</v>
      </c>
      <c r="AV845" s="2">
        <v>6.9679000000000002</v>
      </c>
      <c r="AW845" s="2">
        <v>1.38</v>
      </c>
      <c r="AX845" s="2">
        <v>1.9</v>
      </c>
      <c r="AY845" s="2">
        <v>72.599999999999994</v>
      </c>
      <c r="AZ845" s="2">
        <v>31.442399999999999</v>
      </c>
      <c r="BA845" s="2">
        <v>1.5</v>
      </c>
      <c r="BB845" s="2">
        <v>2.1</v>
      </c>
      <c r="BC845" s="2">
        <v>73.099999999999994</v>
      </c>
      <c r="BD845" s="2">
        <v>45.569899999999997</v>
      </c>
      <c r="BE845" s="4" t="str">
        <f t="shared" si="132"/>
        <v>NO APLICA</v>
      </c>
      <c r="BF845" s="4">
        <f t="shared" si="133"/>
        <v>0.88680000000000003</v>
      </c>
      <c r="BG845">
        <f t="shared" si="134"/>
        <v>0.36</v>
      </c>
      <c r="BH845">
        <f t="shared" si="135"/>
        <v>0.4</v>
      </c>
      <c r="BI845">
        <f t="shared" si="136"/>
        <v>1.5</v>
      </c>
      <c r="BJ845">
        <f t="shared" si="137"/>
        <v>1.78</v>
      </c>
      <c r="BK845">
        <f t="shared" si="138"/>
        <v>0.34</v>
      </c>
      <c r="BL845">
        <f t="shared" si="139"/>
        <v>535.49999999999818</v>
      </c>
    </row>
    <row r="846" spans="1:64" x14ac:dyDescent="0.2">
      <c r="A846" s="1">
        <v>844</v>
      </c>
      <c r="B846" s="7" t="s">
        <v>108</v>
      </c>
      <c r="C846" s="3">
        <v>39951</v>
      </c>
      <c r="D846" s="4" t="s">
        <v>3</v>
      </c>
      <c r="E846" s="4" t="s">
        <v>167</v>
      </c>
      <c r="F846" s="5" t="str">
        <f t="shared" si="130"/>
        <v>L</v>
      </c>
      <c r="G846" s="6">
        <v>0.91805555555555562</v>
      </c>
      <c r="H846" s="6">
        <v>0.9819444444444444</v>
      </c>
      <c r="I846" s="85">
        <f t="shared" si="131"/>
        <v>91.999999999999829</v>
      </c>
      <c r="J846" s="86">
        <f>I846*Segmentos!$D$7*(AH846%)*IF(ISNUMBER(AI846),AI846%,0)</f>
        <v>4101470.3999999925</v>
      </c>
      <c r="K846" s="86">
        <f>I846*Segmentos!$D$7*(AL846%)*IF(ISNUMBER(AM846),AM846%,0)</f>
        <v>3357999.9999999939</v>
      </c>
      <c r="L846" s="4"/>
      <c r="M846" s="2">
        <v>10.09</v>
      </c>
      <c r="N846" s="2">
        <v>27</v>
      </c>
      <c r="O846" s="2">
        <v>37.4</v>
      </c>
      <c r="P846" s="2">
        <v>79.254800000000003</v>
      </c>
      <c r="Q846" s="2">
        <v>9.68</v>
      </c>
      <c r="R846" s="2">
        <v>22.1</v>
      </c>
      <c r="S846" s="2">
        <v>43.8</v>
      </c>
      <c r="T846" s="2">
        <v>12.6785</v>
      </c>
      <c r="U846" s="2">
        <v>11.75</v>
      </c>
      <c r="V846" s="2">
        <v>27.6</v>
      </c>
      <c r="W846" s="2">
        <v>42.5</v>
      </c>
      <c r="X846" s="2">
        <v>19.3538</v>
      </c>
      <c r="Y846" s="2">
        <v>11.34</v>
      </c>
      <c r="Z846" s="2">
        <v>31.2</v>
      </c>
      <c r="AA846" s="2">
        <v>36.4</v>
      </c>
      <c r="AB846" s="2">
        <v>26.301600000000001</v>
      </c>
      <c r="AC846" s="2">
        <v>8.11</v>
      </c>
      <c r="AD846" s="2">
        <v>25.2</v>
      </c>
      <c r="AE846" s="2">
        <v>32.200000000000003</v>
      </c>
      <c r="AF846" s="2">
        <v>20.9209</v>
      </c>
      <c r="AG846" s="20">
        <v>11.16</v>
      </c>
      <c r="AH846" s="20">
        <v>29.1</v>
      </c>
      <c r="AI846" s="20">
        <v>38.299999999999997</v>
      </c>
      <c r="AJ846" s="20">
        <v>41.587499999999999</v>
      </c>
      <c r="AK846" s="18">
        <v>9.1199999999999992</v>
      </c>
      <c r="AL846" s="18">
        <v>25</v>
      </c>
      <c r="AM846" s="18">
        <v>36.5</v>
      </c>
      <c r="AN846" s="18">
        <v>37.667299999999997</v>
      </c>
      <c r="AO846" s="2">
        <v>6.71</v>
      </c>
      <c r="AP846" s="2">
        <v>21.2</v>
      </c>
      <c r="AQ846" s="2">
        <v>31.6</v>
      </c>
      <c r="AR846" s="2">
        <v>5.7552000000000003</v>
      </c>
      <c r="AS846" s="2">
        <v>8.83</v>
      </c>
      <c r="AT846" s="2">
        <v>23.3</v>
      </c>
      <c r="AU846" s="2">
        <v>37.9</v>
      </c>
      <c r="AV846" s="2">
        <v>15.284599999999999</v>
      </c>
      <c r="AW846" s="2">
        <v>11.14</v>
      </c>
      <c r="AX846" s="2">
        <v>27.6</v>
      </c>
      <c r="AY846" s="2">
        <v>40.4</v>
      </c>
      <c r="AZ846" s="2">
        <v>25.1462</v>
      </c>
      <c r="BA846" s="2">
        <v>11</v>
      </c>
      <c r="BB846" s="2">
        <v>30.2</v>
      </c>
      <c r="BC846" s="2">
        <v>36.4</v>
      </c>
      <c r="BD846" s="2">
        <v>33.068800000000003</v>
      </c>
      <c r="BE846" s="4" t="str">
        <f t="shared" si="132"/>
        <v>ENTRETENIDO</v>
      </c>
      <c r="BF846" s="4">
        <f t="shared" si="133"/>
        <v>9.5321999999999996</v>
      </c>
      <c r="BG846">
        <f t="shared" si="134"/>
        <v>6.71</v>
      </c>
      <c r="BH846">
        <f t="shared" si="135"/>
        <v>8.83</v>
      </c>
      <c r="BI846">
        <f t="shared" si="136"/>
        <v>11.14</v>
      </c>
      <c r="BJ846">
        <f t="shared" si="137"/>
        <v>9.1199999999999992</v>
      </c>
      <c r="BK846">
        <f t="shared" si="138"/>
        <v>11.16</v>
      </c>
      <c r="BL846">
        <f t="shared" si="139"/>
        <v>92901.599999999831</v>
      </c>
    </row>
    <row r="847" spans="1:64" x14ac:dyDescent="0.2">
      <c r="A847" s="1">
        <v>845</v>
      </c>
      <c r="B847" s="7" t="s">
        <v>86</v>
      </c>
      <c r="C847" s="3">
        <v>39951</v>
      </c>
      <c r="D847" s="4" t="s">
        <v>17</v>
      </c>
      <c r="E847" s="4" t="s">
        <v>169</v>
      </c>
      <c r="F847" s="5" t="str">
        <f t="shared" si="130"/>
        <v>L</v>
      </c>
      <c r="G847" s="6">
        <v>0.9159722222222223</v>
      </c>
      <c r="H847" s="6">
        <v>0.95833333333333337</v>
      </c>
      <c r="I847" s="85">
        <f t="shared" si="131"/>
        <v>60.999999999999943</v>
      </c>
      <c r="J847" s="86">
        <f>I847*Segmentos!$D$7*(AH847%)*IF(ISNUMBER(AI847),AI847%,0)</f>
        <v>31085.599999999973</v>
      </c>
      <c r="K847" s="86">
        <f>I847*Segmentos!$D$7*(AL847%)*IF(ISNUMBER(AM847),AM847%,0)</f>
        <v>48019.199999999946</v>
      </c>
      <c r="L847" s="4"/>
      <c r="M847" s="2">
        <v>0.17</v>
      </c>
      <c r="N847" s="2">
        <v>1.3</v>
      </c>
      <c r="O847" s="2">
        <v>13.2</v>
      </c>
      <c r="P847" s="2">
        <v>100</v>
      </c>
      <c r="Q847" s="2">
        <v>0</v>
      </c>
      <c r="R847" s="2">
        <v>0</v>
      </c>
      <c r="S847" s="8" t="s">
        <v>577</v>
      </c>
      <c r="T847" s="2">
        <v>0</v>
      </c>
      <c r="U847" s="2">
        <v>0.05</v>
      </c>
      <c r="V847" s="2">
        <v>0.9</v>
      </c>
      <c r="W847" s="2">
        <v>5.8</v>
      </c>
      <c r="X847" s="2">
        <v>6.7805</v>
      </c>
      <c r="Y847" s="2">
        <v>0.04</v>
      </c>
      <c r="Z847" s="2">
        <v>1.2</v>
      </c>
      <c r="AA847" s="2">
        <v>3.3</v>
      </c>
      <c r="AB847" s="2">
        <v>6.9099000000000004</v>
      </c>
      <c r="AC847" s="2">
        <v>0.44</v>
      </c>
      <c r="AD847" s="2">
        <v>2.2000000000000002</v>
      </c>
      <c r="AE847" s="2">
        <v>20</v>
      </c>
      <c r="AF847" s="2">
        <v>86.3095</v>
      </c>
      <c r="AG847" s="20">
        <v>0.13</v>
      </c>
      <c r="AH847" s="20">
        <v>1.3</v>
      </c>
      <c r="AI847" s="20">
        <v>9.8000000000000007</v>
      </c>
      <c r="AJ847" s="20">
        <v>35.869900000000001</v>
      </c>
      <c r="AK847" s="18">
        <v>0.2</v>
      </c>
      <c r="AL847" s="18">
        <v>1.2</v>
      </c>
      <c r="AM847" s="18">
        <v>16.399999999999999</v>
      </c>
      <c r="AN847" s="18">
        <v>64.130099999999999</v>
      </c>
      <c r="AO847" s="2">
        <v>0.01</v>
      </c>
      <c r="AP847" s="2">
        <v>0.4</v>
      </c>
      <c r="AQ847" s="2">
        <v>1.6</v>
      </c>
      <c r="AR847" s="2">
        <v>0.38200000000000001</v>
      </c>
      <c r="AS847" s="2">
        <v>0.04</v>
      </c>
      <c r="AT847" s="2">
        <v>0.3</v>
      </c>
      <c r="AU847" s="2">
        <v>16.399999999999999</v>
      </c>
      <c r="AV847" s="2">
        <v>5.4154999999999998</v>
      </c>
      <c r="AW847" s="2">
        <v>0.42</v>
      </c>
      <c r="AX847" s="2">
        <v>2.2999999999999998</v>
      </c>
      <c r="AY847" s="2">
        <v>18.5</v>
      </c>
      <c r="AZ847" s="2">
        <v>71.729200000000006</v>
      </c>
      <c r="BA847" s="2">
        <v>0.1</v>
      </c>
      <c r="BB847" s="2">
        <v>1.4</v>
      </c>
      <c r="BC847" s="2">
        <v>7.2</v>
      </c>
      <c r="BD847" s="2">
        <v>22.473299999999998</v>
      </c>
      <c r="BE847" s="4" t="str">
        <f t="shared" si="132"/>
        <v>ABURRIDO</v>
      </c>
      <c r="BF847" s="4">
        <f t="shared" si="133"/>
        <v>0.1774</v>
      </c>
      <c r="BG847">
        <f t="shared" si="134"/>
        <v>0.01</v>
      </c>
      <c r="BH847">
        <f t="shared" si="135"/>
        <v>0.04</v>
      </c>
      <c r="BI847">
        <f t="shared" si="136"/>
        <v>0.42</v>
      </c>
      <c r="BJ847">
        <f t="shared" si="137"/>
        <v>0.2</v>
      </c>
      <c r="BK847">
        <f t="shared" si="138"/>
        <v>0.13</v>
      </c>
      <c r="BL847">
        <f t="shared" si="139"/>
        <v>1046.7599999999991</v>
      </c>
    </row>
    <row r="848" spans="1:64" x14ac:dyDescent="0.2">
      <c r="A848" s="1">
        <v>846</v>
      </c>
      <c r="B848" s="7" t="s">
        <v>14</v>
      </c>
      <c r="C848" s="3">
        <v>39951</v>
      </c>
      <c r="D848" s="4" t="s">
        <v>626</v>
      </c>
      <c r="E848" s="4" t="s">
        <v>163</v>
      </c>
      <c r="F848" s="5" t="str">
        <f t="shared" si="130"/>
        <v>L</v>
      </c>
      <c r="G848" s="6">
        <v>0.84930555555555554</v>
      </c>
      <c r="H848" s="6">
        <v>0.87430555555555556</v>
      </c>
      <c r="I848" s="85">
        <f t="shared" si="131"/>
        <v>36.000000000000028</v>
      </c>
      <c r="J848" s="86">
        <f>I848*Segmentos!$D$7*(AH848%)*IF(ISNUMBER(AI848),AI848%,0)</f>
        <v>982828.80000000086</v>
      </c>
      <c r="K848" s="86">
        <f>I848*Segmentos!$D$7*(AL848%)*IF(ISNUMBER(AM848),AM848%,0)</f>
        <v>1432080.0000000007</v>
      </c>
      <c r="L848" s="4"/>
      <c r="M848" s="2">
        <v>8.4600000000000009</v>
      </c>
      <c r="N848" s="2">
        <v>13.2</v>
      </c>
      <c r="O848" s="2">
        <v>63.9</v>
      </c>
      <c r="P848" s="2">
        <v>80.400700000000001</v>
      </c>
      <c r="Q848" s="2">
        <v>6.55</v>
      </c>
      <c r="R848" s="2">
        <v>10.4</v>
      </c>
      <c r="S848" s="2">
        <v>62.8</v>
      </c>
      <c r="T848" s="2">
        <v>10.3803</v>
      </c>
      <c r="U848" s="2">
        <v>6.79</v>
      </c>
      <c r="V848" s="2">
        <v>11.7</v>
      </c>
      <c r="W848" s="2">
        <v>58</v>
      </c>
      <c r="X848" s="2">
        <v>13.52</v>
      </c>
      <c r="Y848" s="2">
        <v>6.49</v>
      </c>
      <c r="Z848" s="2">
        <v>11.2</v>
      </c>
      <c r="AA848" s="2">
        <v>58.1</v>
      </c>
      <c r="AB848" s="2">
        <v>18.193899999999999</v>
      </c>
      <c r="AC848" s="2">
        <v>12.28</v>
      </c>
      <c r="AD848" s="2">
        <v>17.5</v>
      </c>
      <c r="AE848" s="2">
        <v>70.2</v>
      </c>
      <c r="AF848" s="2">
        <v>38.306600000000003</v>
      </c>
      <c r="AG848" s="20">
        <v>6.83</v>
      </c>
      <c r="AH848" s="20">
        <v>11.3</v>
      </c>
      <c r="AI848" s="20">
        <v>60.4</v>
      </c>
      <c r="AJ848" s="20">
        <v>30.767900000000001</v>
      </c>
      <c r="AK848" s="18">
        <v>9.94</v>
      </c>
      <c r="AL848" s="18">
        <v>15</v>
      </c>
      <c r="AM848" s="18">
        <v>66.3</v>
      </c>
      <c r="AN848" s="18">
        <v>49.632800000000003</v>
      </c>
      <c r="AO848" s="2">
        <v>5.32</v>
      </c>
      <c r="AP848" s="2">
        <v>10.199999999999999</v>
      </c>
      <c r="AQ848" s="2">
        <v>52.1</v>
      </c>
      <c r="AR848" s="2">
        <v>5.5251999999999999</v>
      </c>
      <c r="AS848" s="2">
        <v>7.6</v>
      </c>
      <c r="AT848" s="2">
        <v>11.4</v>
      </c>
      <c r="AU848" s="2">
        <v>66.8</v>
      </c>
      <c r="AV848" s="2">
        <v>15.9085</v>
      </c>
      <c r="AW848" s="2">
        <v>8.19</v>
      </c>
      <c r="AX848" s="2">
        <v>12.8</v>
      </c>
      <c r="AY848" s="2">
        <v>64.099999999999994</v>
      </c>
      <c r="AZ848" s="2">
        <v>22.360099999999999</v>
      </c>
      <c r="BA848" s="2">
        <v>10.06</v>
      </c>
      <c r="BB848" s="2">
        <v>15.5</v>
      </c>
      <c r="BC848" s="2">
        <v>64.8</v>
      </c>
      <c r="BD848" s="2">
        <v>36.606999999999999</v>
      </c>
      <c r="BE848" s="4" t="str">
        <f t="shared" si="132"/>
        <v>NO APLICA</v>
      </c>
      <c r="BF848" s="4">
        <f t="shared" si="133"/>
        <v>8.3292000000000002</v>
      </c>
      <c r="BG848">
        <f t="shared" si="134"/>
        <v>5.32</v>
      </c>
      <c r="BH848">
        <f t="shared" si="135"/>
        <v>7.6</v>
      </c>
      <c r="BI848">
        <f t="shared" si="136"/>
        <v>10.06</v>
      </c>
      <c r="BJ848">
        <f t="shared" si="137"/>
        <v>9.94</v>
      </c>
      <c r="BK848">
        <f t="shared" si="138"/>
        <v>6.83</v>
      </c>
      <c r="BL848">
        <f t="shared" si="139"/>
        <v>30365.280000000021</v>
      </c>
    </row>
    <row r="849" spans="1:64" x14ac:dyDescent="0.2">
      <c r="A849" s="1">
        <v>847</v>
      </c>
      <c r="B849" s="7" t="s">
        <v>10</v>
      </c>
      <c r="C849" s="3">
        <v>39951</v>
      </c>
      <c r="D849" s="4" t="s">
        <v>8</v>
      </c>
      <c r="E849" s="4" t="s">
        <v>164</v>
      </c>
      <c r="F849" s="5" t="str">
        <f t="shared" si="130"/>
        <v>L</v>
      </c>
      <c r="G849" s="6">
        <v>0.87430555555555556</v>
      </c>
      <c r="H849" s="6">
        <v>0.91805555555555562</v>
      </c>
      <c r="I849" s="85">
        <f t="shared" si="131"/>
        <v>63.000000000000099</v>
      </c>
      <c r="J849" s="86">
        <f>I849*Segmentos!$D$7*(AH849%)*IF(ISNUMBER(AI849),AI849%,0)</f>
        <v>1347292.8000000021</v>
      </c>
      <c r="K849" s="86">
        <f>I849*Segmentos!$D$7*(AL849%)*IF(ISNUMBER(AM849),AM849%,0)</f>
        <v>786240.00000000128</v>
      </c>
      <c r="L849" s="4"/>
      <c r="M849" s="2">
        <v>4.18</v>
      </c>
      <c r="N849" s="2">
        <v>14</v>
      </c>
      <c r="O849" s="2">
        <v>29.8</v>
      </c>
      <c r="P849" s="2">
        <v>78.196100000000001</v>
      </c>
      <c r="Q849" s="2">
        <v>1.36</v>
      </c>
      <c r="R849" s="2">
        <v>5.8</v>
      </c>
      <c r="S849" s="2">
        <v>23.7</v>
      </c>
      <c r="T849" s="2">
        <v>4.2621000000000002</v>
      </c>
      <c r="U849" s="2">
        <v>3.63</v>
      </c>
      <c r="V849" s="2">
        <v>10.6</v>
      </c>
      <c r="W849" s="2">
        <v>34.200000000000003</v>
      </c>
      <c r="X849" s="2">
        <v>14.247199999999999</v>
      </c>
      <c r="Y849" s="2">
        <v>4.8600000000000003</v>
      </c>
      <c r="Z849" s="2">
        <v>16.8</v>
      </c>
      <c r="AA849" s="2">
        <v>28.9</v>
      </c>
      <c r="AB849" s="2">
        <v>26.8782</v>
      </c>
      <c r="AC849" s="2">
        <v>5.34</v>
      </c>
      <c r="AD849" s="2">
        <v>17.899999999999999</v>
      </c>
      <c r="AE849" s="2">
        <v>29.8</v>
      </c>
      <c r="AF849" s="2">
        <v>32.808599999999998</v>
      </c>
      <c r="AG849" s="20">
        <v>5.35</v>
      </c>
      <c r="AH849" s="20">
        <v>16.3</v>
      </c>
      <c r="AI849" s="20">
        <v>32.799999999999997</v>
      </c>
      <c r="AJ849" s="20">
        <v>47.556899999999999</v>
      </c>
      <c r="AK849" s="18">
        <v>3.11</v>
      </c>
      <c r="AL849" s="18">
        <v>12</v>
      </c>
      <c r="AM849" s="18">
        <v>26</v>
      </c>
      <c r="AN849" s="18">
        <v>30.639199999999999</v>
      </c>
      <c r="AO849" s="2">
        <v>1.66</v>
      </c>
      <c r="AP849" s="2">
        <v>13.4</v>
      </c>
      <c r="AQ849" s="2">
        <v>12.4</v>
      </c>
      <c r="AR849" s="2">
        <v>3.4060000000000001</v>
      </c>
      <c r="AS849" s="2">
        <v>3.51</v>
      </c>
      <c r="AT849" s="2">
        <v>13.4</v>
      </c>
      <c r="AU849" s="2">
        <v>26.1</v>
      </c>
      <c r="AV849" s="2">
        <v>14.459</v>
      </c>
      <c r="AW849" s="2">
        <v>3.07</v>
      </c>
      <c r="AX849" s="2">
        <v>13.3</v>
      </c>
      <c r="AY849" s="2">
        <v>23.2</v>
      </c>
      <c r="AZ849" s="2">
        <v>16.519600000000001</v>
      </c>
      <c r="BA849" s="2">
        <v>6.11</v>
      </c>
      <c r="BB849" s="2">
        <v>15.1</v>
      </c>
      <c r="BC849" s="2">
        <v>40.299999999999997</v>
      </c>
      <c r="BD849" s="2">
        <v>43.811599999999999</v>
      </c>
      <c r="BE849" s="4" t="str">
        <f t="shared" si="132"/>
        <v>NO APLICA</v>
      </c>
      <c r="BF849" s="4">
        <f t="shared" si="133"/>
        <v>4.2042000000000002</v>
      </c>
      <c r="BG849">
        <f t="shared" si="134"/>
        <v>1.66</v>
      </c>
      <c r="BH849">
        <f t="shared" si="135"/>
        <v>3.51</v>
      </c>
      <c r="BI849">
        <f t="shared" si="136"/>
        <v>6.11</v>
      </c>
      <c r="BJ849">
        <f t="shared" si="137"/>
        <v>3.11</v>
      </c>
      <c r="BK849">
        <f t="shared" si="138"/>
        <v>5.35</v>
      </c>
      <c r="BL849">
        <f t="shared" si="139"/>
        <v>26283.600000000042</v>
      </c>
    </row>
    <row r="850" spans="1:64" x14ac:dyDescent="0.2">
      <c r="A850" s="1">
        <v>848</v>
      </c>
      <c r="B850" s="7" t="s">
        <v>27</v>
      </c>
      <c r="C850" s="3">
        <v>39951</v>
      </c>
      <c r="D850" s="4" t="s">
        <v>629</v>
      </c>
      <c r="E850" s="4" t="s">
        <v>169</v>
      </c>
      <c r="F850" s="5" t="str">
        <f t="shared" si="130"/>
        <v>L</v>
      </c>
      <c r="G850" s="6">
        <v>0.91666666666666663</v>
      </c>
      <c r="H850" s="6">
        <v>0.9506944444444444</v>
      </c>
      <c r="I850" s="85">
        <f t="shared" si="131"/>
        <v>48.999999999999986</v>
      </c>
      <c r="J850" s="86">
        <f>I850*Segmentos!$D$7*(AH850%)*IF(ISNUMBER(AI850),AI850%,0)</f>
        <v>136415.99999999994</v>
      </c>
      <c r="K850" s="86">
        <f>I850*Segmentos!$D$7*(AL850%)*IF(ISNUMBER(AM850),AM850%,0)</f>
        <v>104997.19999999998</v>
      </c>
      <c r="L850" s="4"/>
      <c r="M850" s="2">
        <v>0.61</v>
      </c>
      <c r="N850" s="2">
        <v>1.9</v>
      </c>
      <c r="O850" s="2">
        <v>31.1</v>
      </c>
      <c r="P850" s="2">
        <v>72.946700000000007</v>
      </c>
      <c r="Q850" s="2">
        <v>0.32</v>
      </c>
      <c r="R850" s="2">
        <v>1</v>
      </c>
      <c r="S850" s="2">
        <v>32</v>
      </c>
      <c r="T850" s="2">
        <v>6.4539</v>
      </c>
      <c r="U850" s="2">
        <v>0.01</v>
      </c>
      <c r="V850" s="2">
        <v>0.4</v>
      </c>
      <c r="W850" s="2">
        <v>2</v>
      </c>
      <c r="X850" s="2">
        <v>0.2107</v>
      </c>
      <c r="Y850" s="2">
        <v>0.81</v>
      </c>
      <c r="Z850" s="2">
        <v>2.5</v>
      </c>
      <c r="AA850" s="2">
        <v>32.299999999999997</v>
      </c>
      <c r="AB850" s="2">
        <v>28.802700000000002</v>
      </c>
      <c r="AC850" s="2">
        <v>0.95</v>
      </c>
      <c r="AD850" s="2">
        <v>2.9</v>
      </c>
      <c r="AE850" s="2">
        <v>32.700000000000003</v>
      </c>
      <c r="AF850" s="2">
        <v>37.479500000000002</v>
      </c>
      <c r="AG850" s="20">
        <v>0.7</v>
      </c>
      <c r="AH850" s="20">
        <v>2.9</v>
      </c>
      <c r="AI850" s="20">
        <v>24</v>
      </c>
      <c r="AJ850" s="20">
        <v>39.9771</v>
      </c>
      <c r="AK850" s="18">
        <v>0.52</v>
      </c>
      <c r="AL850" s="18">
        <v>1.1000000000000001</v>
      </c>
      <c r="AM850" s="18">
        <v>48.7</v>
      </c>
      <c r="AN850" s="18">
        <v>32.9696</v>
      </c>
      <c r="AO850" s="2">
        <v>0.1</v>
      </c>
      <c r="AP850" s="2">
        <v>0.7</v>
      </c>
      <c r="AQ850" s="2">
        <v>15</v>
      </c>
      <c r="AR850" s="2">
        <v>1.3130999999999999</v>
      </c>
      <c r="AS850" s="2">
        <v>0.16</v>
      </c>
      <c r="AT850" s="2">
        <v>0.9</v>
      </c>
      <c r="AU850" s="2">
        <v>17.899999999999999</v>
      </c>
      <c r="AV850" s="2">
        <v>4.1330999999999998</v>
      </c>
      <c r="AW850" s="2">
        <v>0.48</v>
      </c>
      <c r="AX850" s="2">
        <v>1.9</v>
      </c>
      <c r="AY850" s="2">
        <v>25.1</v>
      </c>
      <c r="AZ850" s="2">
        <v>16.601900000000001</v>
      </c>
      <c r="BA850" s="2">
        <v>1.1000000000000001</v>
      </c>
      <c r="BB850" s="2">
        <v>2.9</v>
      </c>
      <c r="BC850" s="2">
        <v>37.4</v>
      </c>
      <c r="BD850" s="2">
        <v>50.898600000000002</v>
      </c>
      <c r="BE850" s="4" t="str">
        <f t="shared" si="132"/>
        <v>NO APLICA</v>
      </c>
      <c r="BF850" s="4">
        <f t="shared" si="133"/>
        <v>0.52239999999999998</v>
      </c>
      <c r="BG850">
        <f t="shared" si="134"/>
        <v>0.1</v>
      </c>
      <c r="BH850">
        <f t="shared" si="135"/>
        <v>0.16</v>
      </c>
      <c r="BI850">
        <f t="shared" si="136"/>
        <v>1.1000000000000001</v>
      </c>
      <c r="BJ850">
        <f t="shared" si="137"/>
        <v>0.52</v>
      </c>
      <c r="BK850">
        <f t="shared" si="138"/>
        <v>0.7</v>
      </c>
      <c r="BL850">
        <f t="shared" si="139"/>
        <v>2895.4099999999989</v>
      </c>
    </row>
    <row r="851" spans="1:64" x14ac:dyDescent="0.2">
      <c r="A851" s="1">
        <v>849</v>
      </c>
      <c r="B851" s="7" t="s">
        <v>83</v>
      </c>
      <c r="C851" s="3">
        <v>39951</v>
      </c>
      <c r="D851" s="4" t="s">
        <v>629</v>
      </c>
      <c r="E851" s="4" t="s">
        <v>170</v>
      </c>
      <c r="F851" s="5" t="str">
        <f t="shared" si="130"/>
        <v>L</v>
      </c>
      <c r="G851" s="6">
        <v>0.87430555555555556</v>
      </c>
      <c r="H851" s="6">
        <v>0.88958333333333339</v>
      </c>
      <c r="I851" s="85">
        <f t="shared" si="131"/>
        <v>22.000000000000082</v>
      </c>
      <c r="J851" s="86">
        <f>I851*Segmentos!$D$7*(AH851%)*IF(ISNUMBER(AI851),AI851%,0)</f>
        <v>48716.800000000192</v>
      </c>
      <c r="K851" s="86">
        <f>I851*Segmentos!$D$7*(AL851%)*IF(ISNUMBER(AM851),AM851%,0)</f>
        <v>21436.800000000083</v>
      </c>
      <c r="L851" s="4"/>
      <c r="M851" s="2">
        <v>0.4</v>
      </c>
      <c r="N851" s="2">
        <v>1.4</v>
      </c>
      <c r="O851" s="2">
        <v>28.1</v>
      </c>
      <c r="P851" s="2">
        <v>37.356299999999997</v>
      </c>
      <c r="Q851" s="2">
        <v>0.02</v>
      </c>
      <c r="R851" s="2">
        <v>0.5</v>
      </c>
      <c r="S851" s="2">
        <v>4.5</v>
      </c>
      <c r="T851" s="2">
        <v>0.37230000000000002</v>
      </c>
      <c r="U851" s="2">
        <v>0.15</v>
      </c>
      <c r="V851" s="2">
        <v>0.9</v>
      </c>
      <c r="W851" s="2">
        <v>17.3</v>
      </c>
      <c r="X851" s="2">
        <v>2.9788000000000001</v>
      </c>
      <c r="Y851" s="2">
        <v>0.5</v>
      </c>
      <c r="Z851" s="2">
        <v>1.4</v>
      </c>
      <c r="AA851" s="2">
        <v>34.5</v>
      </c>
      <c r="AB851" s="2">
        <v>13.7859</v>
      </c>
      <c r="AC851" s="2">
        <v>0.66</v>
      </c>
      <c r="AD851" s="2">
        <v>2.2000000000000002</v>
      </c>
      <c r="AE851" s="2">
        <v>30</v>
      </c>
      <c r="AF851" s="2">
        <v>20.2193</v>
      </c>
      <c r="AG851" s="20">
        <v>0.56999999999999995</v>
      </c>
      <c r="AH851" s="20">
        <v>1.6</v>
      </c>
      <c r="AI851" s="20">
        <v>34.6</v>
      </c>
      <c r="AJ851" s="20">
        <v>25.110099999999999</v>
      </c>
      <c r="AK851" s="18">
        <v>0.25</v>
      </c>
      <c r="AL851" s="18">
        <v>1.2</v>
      </c>
      <c r="AM851" s="18">
        <v>20.3</v>
      </c>
      <c r="AN851" s="18">
        <v>12.2463</v>
      </c>
      <c r="AO851" s="2">
        <v>0.18</v>
      </c>
      <c r="AP851" s="2">
        <v>0.9</v>
      </c>
      <c r="AQ851" s="2">
        <v>18.7</v>
      </c>
      <c r="AR851" s="2">
        <v>1.8125</v>
      </c>
      <c r="AS851" s="2">
        <v>0.22</v>
      </c>
      <c r="AT851" s="2">
        <v>1.2</v>
      </c>
      <c r="AU851" s="2">
        <v>18.600000000000001</v>
      </c>
      <c r="AV851" s="2">
        <v>4.4496000000000002</v>
      </c>
      <c r="AW851" s="2">
        <v>0.34</v>
      </c>
      <c r="AX851" s="2">
        <v>1.1000000000000001</v>
      </c>
      <c r="AY851" s="2">
        <v>31</v>
      </c>
      <c r="AZ851" s="2">
        <v>9.1631999999999998</v>
      </c>
      <c r="BA851" s="2">
        <v>0.61</v>
      </c>
      <c r="BB851" s="2">
        <v>1.9</v>
      </c>
      <c r="BC851" s="2">
        <v>31.4</v>
      </c>
      <c r="BD851" s="2">
        <v>21.931100000000001</v>
      </c>
      <c r="BE851" s="4" t="str">
        <f t="shared" si="132"/>
        <v>NO APLICA</v>
      </c>
      <c r="BF851" s="4">
        <f t="shared" si="133"/>
        <v>0.36459999999999998</v>
      </c>
      <c r="BG851">
        <f t="shared" si="134"/>
        <v>0.18</v>
      </c>
      <c r="BH851">
        <f t="shared" si="135"/>
        <v>0.22</v>
      </c>
      <c r="BI851">
        <f t="shared" si="136"/>
        <v>0.61</v>
      </c>
      <c r="BJ851">
        <f t="shared" si="137"/>
        <v>0.25</v>
      </c>
      <c r="BK851">
        <f t="shared" si="138"/>
        <v>0.56999999999999995</v>
      </c>
      <c r="BL851">
        <f t="shared" si="139"/>
        <v>865.4800000000032</v>
      </c>
    </row>
    <row r="852" spans="1:64" x14ac:dyDescent="0.2">
      <c r="A852" s="1">
        <v>850</v>
      </c>
      <c r="B852" s="7" t="s">
        <v>23</v>
      </c>
      <c r="C852" s="3">
        <v>39951</v>
      </c>
      <c r="D852" s="4" t="s">
        <v>629</v>
      </c>
      <c r="E852" s="4" t="s">
        <v>170</v>
      </c>
      <c r="F852" s="5" t="str">
        <f t="shared" si="130"/>
        <v>L</v>
      </c>
      <c r="G852" s="6">
        <v>0.91041666666666676</v>
      </c>
      <c r="H852" s="6">
        <v>0.9159722222222223</v>
      </c>
      <c r="I852" s="85">
        <f t="shared" si="131"/>
        <v>7.9999999999999716</v>
      </c>
      <c r="J852" s="86">
        <f>I852*Segmentos!$D$7*(AH852%)*IF(ISNUMBER(AI852),AI852%,0)</f>
        <v>15999.999999999944</v>
      </c>
      <c r="K852" s="86">
        <f>I852*Segmentos!$D$7*(AL852%)*IF(ISNUMBER(AM852),AM852%,0)</f>
        <v>3039.9999999999895</v>
      </c>
      <c r="L852" s="4"/>
      <c r="M852" s="2">
        <v>0.31</v>
      </c>
      <c r="N852" s="2">
        <v>0.3</v>
      </c>
      <c r="O852" s="2">
        <v>98.9</v>
      </c>
      <c r="P852" s="2">
        <v>30.801200000000001</v>
      </c>
      <c r="Q852" s="2">
        <v>0.42</v>
      </c>
      <c r="R852" s="2">
        <v>0.4</v>
      </c>
      <c r="S852" s="2">
        <v>100</v>
      </c>
      <c r="T852" s="2">
        <v>7.0553999999999997</v>
      </c>
      <c r="U852" s="2">
        <v>0.26</v>
      </c>
      <c r="V852" s="2">
        <v>0.3</v>
      </c>
      <c r="W852" s="2">
        <v>100</v>
      </c>
      <c r="X852" s="2">
        <v>5.5579000000000001</v>
      </c>
      <c r="Y852" s="2">
        <v>0.61</v>
      </c>
      <c r="Z852" s="2">
        <v>0.6</v>
      </c>
      <c r="AA852" s="2">
        <v>98.1</v>
      </c>
      <c r="AB852" s="2">
        <v>18.187899999999999</v>
      </c>
      <c r="AC852" s="2">
        <v>0</v>
      </c>
      <c r="AD852" s="2">
        <v>0</v>
      </c>
      <c r="AE852" s="8" t="s">
        <v>577</v>
      </c>
      <c r="AF852" s="2">
        <v>0</v>
      </c>
      <c r="AG852" s="20">
        <v>0.51</v>
      </c>
      <c r="AH852" s="20">
        <v>0.5</v>
      </c>
      <c r="AI852" s="20">
        <v>100</v>
      </c>
      <c r="AJ852" s="20">
        <v>24.1968</v>
      </c>
      <c r="AK852" s="18">
        <v>0.13</v>
      </c>
      <c r="AL852" s="18">
        <v>0.1</v>
      </c>
      <c r="AM852" s="18">
        <v>95</v>
      </c>
      <c r="AN852" s="18">
        <v>6.6043000000000003</v>
      </c>
      <c r="AO852" s="2">
        <v>0.1</v>
      </c>
      <c r="AP852" s="2">
        <v>0.1</v>
      </c>
      <c r="AQ852" s="2">
        <v>75</v>
      </c>
      <c r="AR852" s="2">
        <v>1.0465</v>
      </c>
      <c r="AS852" s="2">
        <v>0.25</v>
      </c>
      <c r="AT852" s="2">
        <v>0.3</v>
      </c>
      <c r="AU852" s="2">
        <v>100</v>
      </c>
      <c r="AV852" s="2">
        <v>5.5579000000000001</v>
      </c>
      <c r="AW852" s="2">
        <v>0.21</v>
      </c>
      <c r="AX852" s="2">
        <v>0.2</v>
      </c>
      <c r="AY852" s="2">
        <v>100</v>
      </c>
      <c r="AZ852" s="2">
        <v>6.0507999999999997</v>
      </c>
      <c r="BA852" s="2">
        <v>0.47</v>
      </c>
      <c r="BB852" s="2">
        <v>0.5</v>
      </c>
      <c r="BC852" s="2">
        <v>100</v>
      </c>
      <c r="BD852" s="2">
        <v>18.146000000000001</v>
      </c>
      <c r="BE852" s="4" t="str">
        <f t="shared" si="132"/>
        <v>NO APLICA</v>
      </c>
      <c r="BF852" s="4">
        <f t="shared" si="133"/>
        <v>0.30740000000000001</v>
      </c>
      <c r="BG852">
        <f t="shared" si="134"/>
        <v>0.1</v>
      </c>
      <c r="BH852">
        <f t="shared" si="135"/>
        <v>0.25</v>
      </c>
      <c r="BI852">
        <f t="shared" si="136"/>
        <v>0.47</v>
      </c>
      <c r="BJ852">
        <f t="shared" si="137"/>
        <v>0.13</v>
      </c>
      <c r="BK852">
        <f t="shared" si="138"/>
        <v>0.51</v>
      </c>
      <c r="BL852">
        <f t="shared" si="139"/>
        <v>237.35999999999916</v>
      </c>
    </row>
    <row r="853" spans="1:64" x14ac:dyDescent="0.2">
      <c r="A853" s="1">
        <v>851</v>
      </c>
      <c r="B853" s="7" t="s">
        <v>25</v>
      </c>
      <c r="C853" s="3">
        <v>39951</v>
      </c>
      <c r="D853" s="4" t="s">
        <v>629</v>
      </c>
      <c r="E853" s="4" t="s">
        <v>171</v>
      </c>
      <c r="F853" s="5" t="str">
        <f t="shared" si="130"/>
        <v>L</v>
      </c>
      <c r="G853" s="6">
        <v>0.8965277777777777</v>
      </c>
      <c r="H853" s="6">
        <v>0.89861111111111114</v>
      </c>
      <c r="I853" s="85">
        <f t="shared" si="131"/>
        <v>3.0000000000001492</v>
      </c>
      <c r="J853" s="86">
        <f>I853*Segmentos!$D$7*(AH853%)*IF(ISNUMBER(AI853),AI853%,0)</f>
        <v>6912.0000000003429</v>
      </c>
      <c r="K853" s="86">
        <f>I853*Segmentos!$D$7*(AL853%)*IF(ISNUMBER(AM853),AM853%,0)</f>
        <v>2284.8000000001134</v>
      </c>
      <c r="L853" s="4"/>
      <c r="M853" s="2">
        <v>0.37</v>
      </c>
      <c r="N853" s="2">
        <v>0.4</v>
      </c>
      <c r="O853" s="2">
        <v>95.8</v>
      </c>
      <c r="P853" s="2">
        <v>31.9452</v>
      </c>
      <c r="Q853" s="2">
        <v>0.27</v>
      </c>
      <c r="R853" s="2">
        <v>0.3</v>
      </c>
      <c r="S853" s="2">
        <v>100</v>
      </c>
      <c r="T853" s="2">
        <v>3.8952</v>
      </c>
      <c r="U853" s="2">
        <v>0.34</v>
      </c>
      <c r="V853" s="2">
        <v>0.4</v>
      </c>
      <c r="W853" s="2">
        <v>87</v>
      </c>
      <c r="X853" s="2">
        <v>6.0705</v>
      </c>
      <c r="Y853" s="2">
        <v>0.65</v>
      </c>
      <c r="Z853" s="2">
        <v>0.7</v>
      </c>
      <c r="AA853" s="2">
        <v>97</v>
      </c>
      <c r="AB853" s="2">
        <v>16.455100000000002</v>
      </c>
      <c r="AC853" s="2">
        <v>0.2</v>
      </c>
      <c r="AD853" s="2">
        <v>0.2</v>
      </c>
      <c r="AE853" s="2">
        <v>100</v>
      </c>
      <c r="AF853" s="2">
        <v>5.5244999999999997</v>
      </c>
      <c r="AG853" s="20">
        <v>0.54</v>
      </c>
      <c r="AH853" s="20">
        <v>0.6</v>
      </c>
      <c r="AI853" s="20">
        <v>96</v>
      </c>
      <c r="AJ853" s="20">
        <v>21.8505</v>
      </c>
      <c r="AK853" s="18">
        <v>0.23</v>
      </c>
      <c r="AL853" s="18">
        <v>0.2</v>
      </c>
      <c r="AM853" s="18">
        <v>95.2</v>
      </c>
      <c r="AN853" s="18">
        <v>10.094799999999999</v>
      </c>
      <c r="AO853" s="2">
        <v>0.28999999999999998</v>
      </c>
      <c r="AP853" s="2">
        <v>0.4</v>
      </c>
      <c r="AQ853" s="2">
        <v>65.3</v>
      </c>
      <c r="AR853" s="2">
        <v>2.6612</v>
      </c>
      <c r="AS853" s="2">
        <v>0.32</v>
      </c>
      <c r="AT853" s="2">
        <v>0.3</v>
      </c>
      <c r="AU853" s="2">
        <v>100</v>
      </c>
      <c r="AV853" s="2">
        <v>6.0749000000000004</v>
      </c>
      <c r="AW853" s="2">
        <v>0.3</v>
      </c>
      <c r="AX853" s="2">
        <v>0.3</v>
      </c>
      <c r="AY853" s="2">
        <v>100</v>
      </c>
      <c r="AZ853" s="2">
        <v>7.4762000000000004</v>
      </c>
      <c r="BA853" s="2">
        <v>0.48</v>
      </c>
      <c r="BB853" s="2">
        <v>0.5</v>
      </c>
      <c r="BC853" s="2">
        <v>100</v>
      </c>
      <c r="BD853" s="2">
        <v>15.732900000000001</v>
      </c>
      <c r="BE853" s="4" t="str">
        <f t="shared" si="132"/>
        <v>NO APLICA</v>
      </c>
      <c r="BF853" s="4">
        <f t="shared" si="133"/>
        <v>0.37179999999999996</v>
      </c>
      <c r="BG853">
        <f t="shared" si="134"/>
        <v>0.28999999999999998</v>
      </c>
      <c r="BH853">
        <f t="shared" si="135"/>
        <v>0.32</v>
      </c>
      <c r="BI853">
        <f t="shared" si="136"/>
        <v>0.48</v>
      </c>
      <c r="BJ853">
        <f t="shared" si="137"/>
        <v>0.23</v>
      </c>
      <c r="BK853">
        <f t="shared" si="138"/>
        <v>0.54</v>
      </c>
      <c r="BL853">
        <f t="shared" si="139"/>
        <v>114.96000000000572</v>
      </c>
    </row>
    <row r="854" spans="1:64" x14ac:dyDescent="0.2">
      <c r="A854" s="1">
        <v>852</v>
      </c>
      <c r="B854" s="7" t="s">
        <v>87</v>
      </c>
      <c r="C854" s="3">
        <v>39951</v>
      </c>
      <c r="D854" s="4" t="s">
        <v>628</v>
      </c>
      <c r="E854" s="4" t="s">
        <v>169</v>
      </c>
      <c r="F854" s="5" t="str">
        <f t="shared" si="130"/>
        <v>L</v>
      </c>
      <c r="G854" s="6">
        <v>0.84027777777777779</v>
      </c>
      <c r="H854" s="6">
        <v>0.875</v>
      </c>
      <c r="I854" s="85">
        <f t="shared" si="131"/>
        <v>49.999999999999986</v>
      </c>
      <c r="J854" s="86">
        <f>I854*Segmentos!$D$7*(AH854%)*IF(ISNUMBER(AI854),AI854%,0)</f>
        <v>149499.99999999994</v>
      </c>
      <c r="K854" s="86">
        <f>I854*Segmentos!$D$7*(AL854%)*IF(ISNUMBER(AM854),AM854%,0)</f>
        <v>239759.99999999994</v>
      </c>
      <c r="L854" s="4"/>
      <c r="M854" s="2">
        <v>0.98</v>
      </c>
      <c r="N854" s="2">
        <v>2.6</v>
      </c>
      <c r="O854" s="2">
        <v>37.799999999999997</v>
      </c>
      <c r="P854" s="2">
        <v>85.787199999999999</v>
      </c>
      <c r="Q854" s="2">
        <v>0</v>
      </c>
      <c r="R854" s="2">
        <v>0.1</v>
      </c>
      <c r="S854" s="2">
        <v>2</v>
      </c>
      <c r="T854" s="2">
        <v>1.61E-2</v>
      </c>
      <c r="U854" s="2">
        <v>0.37</v>
      </c>
      <c r="V854" s="2">
        <v>1</v>
      </c>
      <c r="W854" s="2">
        <v>35.700000000000003</v>
      </c>
      <c r="X854" s="2">
        <v>6.8315000000000001</v>
      </c>
      <c r="Y854" s="2">
        <v>1.23</v>
      </c>
      <c r="Z854" s="2">
        <v>3.4</v>
      </c>
      <c r="AA854" s="2">
        <v>35.799999999999997</v>
      </c>
      <c r="AB854" s="2">
        <v>31.674600000000002</v>
      </c>
      <c r="AC854" s="2">
        <v>1.65</v>
      </c>
      <c r="AD854" s="2">
        <v>4.0999999999999996</v>
      </c>
      <c r="AE854" s="2">
        <v>39.9</v>
      </c>
      <c r="AF854" s="2">
        <v>47.265000000000001</v>
      </c>
      <c r="AG854" s="20">
        <v>0.75</v>
      </c>
      <c r="AH854" s="20">
        <v>2.5</v>
      </c>
      <c r="AI854" s="20">
        <v>29.9</v>
      </c>
      <c r="AJ854" s="20">
        <v>30.871400000000001</v>
      </c>
      <c r="AK854" s="18">
        <v>1.2</v>
      </c>
      <c r="AL854" s="18">
        <v>2.7</v>
      </c>
      <c r="AM854" s="18">
        <v>44.4</v>
      </c>
      <c r="AN854" s="18">
        <v>54.915799999999997</v>
      </c>
      <c r="AO854" s="2">
        <v>0.74</v>
      </c>
      <c r="AP854" s="2">
        <v>2.2000000000000002</v>
      </c>
      <c r="AQ854" s="2">
        <v>34.1</v>
      </c>
      <c r="AR854" s="2">
        <v>7.0903999999999998</v>
      </c>
      <c r="AS854" s="2">
        <v>0.19</v>
      </c>
      <c r="AT854" s="2">
        <v>1.6</v>
      </c>
      <c r="AU854" s="2">
        <v>11.9</v>
      </c>
      <c r="AV854" s="2">
        <v>3.5705</v>
      </c>
      <c r="AW854" s="2">
        <v>1.2</v>
      </c>
      <c r="AX854" s="2">
        <v>3.1</v>
      </c>
      <c r="AY854" s="2">
        <v>38.9</v>
      </c>
      <c r="AZ854" s="2">
        <v>30.158799999999999</v>
      </c>
      <c r="BA854" s="2">
        <v>1.35</v>
      </c>
      <c r="BB854" s="2">
        <v>2.9</v>
      </c>
      <c r="BC854" s="2">
        <v>45.7</v>
      </c>
      <c r="BD854" s="2">
        <v>44.967500000000001</v>
      </c>
      <c r="BE854" s="4" t="str">
        <f t="shared" si="132"/>
        <v>NO APLICA</v>
      </c>
      <c r="BF854" s="4">
        <f t="shared" si="133"/>
        <v>0.75900000000000001</v>
      </c>
      <c r="BG854">
        <f t="shared" si="134"/>
        <v>0.74</v>
      </c>
      <c r="BH854">
        <f t="shared" si="135"/>
        <v>0.19</v>
      </c>
      <c r="BI854">
        <f t="shared" si="136"/>
        <v>1.35</v>
      </c>
      <c r="BJ854">
        <f t="shared" si="137"/>
        <v>1.2</v>
      </c>
      <c r="BK854">
        <f t="shared" si="138"/>
        <v>0.75</v>
      </c>
      <c r="BL854">
        <f t="shared" si="139"/>
        <v>4913.9999999999982</v>
      </c>
    </row>
    <row r="855" spans="1:64" x14ac:dyDescent="0.2">
      <c r="A855" s="1">
        <v>853</v>
      </c>
      <c r="B855" s="7" t="s">
        <v>33</v>
      </c>
      <c r="C855" s="3">
        <v>39951</v>
      </c>
      <c r="D855" s="4" t="s">
        <v>628</v>
      </c>
      <c r="E855" s="4" t="s">
        <v>163</v>
      </c>
      <c r="F855" s="5" t="str">
        <f t="shared" si="130"/>
        <v>L</v>
      </c>
      <c r="G855" s="6">
        <v>0.91666666666666663</v>
      </c>
      <c r="H855" s="6">
        <v>2.0833333333333333E-3</v>
      </c>
      <c r="I855" s="85">
        <f t="shared" si="131"/>
        <v>123.00000000000007</v>
      </c>
      <c r="J855" s="86">
        <f>I855*Segmentos!$D$7*(AH855%)*IF(ISNUMBER(AI855),AI855%,0)</f>
        <v>300120.00000000017</v>
      </c>
      <c r="K855" s="86">
        <f>I855*Segmentos!$D$7*(AL855%)*IF(ISNUMBER(AM855),AM855%,0)</f>
        <v>463267.2000000003</v>
      </c>
      <c r="L855" s="4"/>
      <c r="M855" s="2">
        <v>0.78</v>
      </c>
      <c r="N855" s="2">
        <v>5.2</v>
      </c>
      <c r="O855" s="2">
        <v>15</v>
      </c>
      <c r="P855" s="2">
        <v>80.208299999999994</v>
      </c>
      <c r="Q855" s="2">
        <v>0.19</v>
      </c>
      <c r="R855" s="2">
        <v>3.2</v>
      </c>
      <c r="S855" s="2">
        <v>5.8</v>
      </c>
      <c r="T855" s="2">
        <v>3.2250000000000001</v>
      </c>
      <c r="U855" s="2">
        <v>0.96</v>
      </c>
      <c r="V855" s="2">
        <v>7</v>
      </c>
      <c r="W855" s="2">
        <v>13.8</v>
      </c>
      <c r="X855" s="2">
        <v>20.738</v>
      </c>
      <c r="Y855" s="2">
        <v>1.04</v>
      </c>
      <c r="Z855" s="2">
        <v>5.4</v>
      </c>
      <c r="AA855" s="2">
        <v>19.3</v>
      </c>
      <c r="AB855" s="2">
        <v>31.401</v>
      </c>
      <c r="AC855" s="2">
        <v>0.74</v>
      </c>
      <c r="AD855" s="2">
        <v>4.9000000000000004</v>
      </c>
      <c r="AE855" s="2">
        <v>15.1</v>
      </c>
      <c r="AF855" s="2">
        <v>24.844200000000001</v>
      </c>
      <c r="AG855" s="20">
        <v>0.61</v>
      </c>
      <c r="AH855" s="20">
        <v>6.1</v>
      </c>
      <c r="AI855" s="20">
        <v>10</v>
      </c>
      <c r="AJ855" s="20">
        <v>29.8049</v>
      </c>
      <c r="AK855" s="18">
        <v>0.93</v>
      </c>
      <c r="AL855" s="18">
        <v>4.4000000000000004</v>
      </c>
      <c r="AM855" s="18">
        <v>21.4</v>
      </c>
      <c r="AN855" s="18">
        <v>50.403399999999998</v>
      </c>
      <c r="AO855" s="2">
        <v>0.32</v>
      </c>
      <c r="AP855" s="2">
        <v>3.4</v>
      </c>
      <c r="AQ855" s="2">
        <v>9.3000000000000007</v>
      </c>
      <c r="AR855" s="2">
        <v>3.5693999999999999</v>
      </c>
      <c r="AS855" s="2">
        <v>0.26</v>
      </c>
      <c r="AT855" s="2">
        <v>3.3</v>
      </c>
      <c r="AU855" s="2">
        <v>7.9</v>
      </c>
      <c r="AV855" s="2">
        <v>5.8943000000000003</v>
      </c>
      <c r="AW855" s="2">
        <v>0.7</v>
      </c>
      <c r="AX855" s="2">
        <v>4.5</v>
      </c>
      <c r="AY855" s="2">
        <v>15.5</v>
      </c>
      <c r="AZ855" s="2">
        <v>20.5898</v>
      </c>
      <c r="BA855" s="2">
        <v>1.28</v>
      </c>
      <c r="BB855" s="2">
        <v>7.3</v>
      </c>
      <c r="BC855" s="2">
        <v>17.5</v>
      </c>
      <c r="BD855" s="2">
        <v>50.154800000000002</v>
      </c>
      <c r="BE855" s="4" t="str">
        <f t="shared" si="132"/>
        <v>ABURRIDO</v>
      </c>
      <c r="BF855" s="4">
        <f t="shared" si="133"/>
        <v>0.6804</v>
      </c>
      <c r="BG855">
        <f t="shared" si="134"/>
        <v>0.32</v>
      </c>
      <c r="BH855">
        <f t="shared" si="135"/>
        <v>0.26</v>
      </c>
      <c r="BI855">
        <f t="shared" si="136"/>
        <v>1.28</v>
      </c>
      <c r="BJ855">
        <f t="shared" si="137"/>
        <v>0.93</v>
      </c>
      <c r="BK855">
        <f t="shared" si="138"/>
        <v>0.61</v>
      </c>
      <c r="BL855">
        <f t="shared" si="139"/>
        <v>9594.0000000000055</v>
      </c>
    </row>
    <row r="856" spans="1:64" x14ac:dyDescent="0.2">
      <c r="A856" s="1">
        <v>854</v>
      </c>
      <c r="B856" s="7" t="s">
        <v>32</v>
      </c>
      <c r="C856" s="3">
        <v>39951</v>
      </c>
      <c r="D856" s="4" t="s">
        <v>628</v>
      </c>
      <c r="E856" s="4" t="s">
        <v>164</v>
      </c>
      <c r="F856" s="5" t="str">
        <f t="shared" si="130"/>
        <v>L</v>
      </c>
      <c r="G856" s="6">
        <v>0.91527777777777775</v>
      </c>
      <c r="H856" s="6">
        <v>0.91666666666666663</v>
      </c>
      <c r="I856" s="85">
        <f t="shared" si="131"/>
        <v>1.9999999999999929</v>
      </c>
      <c r="J856" s="86">
        <f>I856*Segmentos!$D$7*(AH856%)*IF(ISNUMBER(AI856),AI856%,0)</f>
        <v>1735.1999999999941</v>
      </c>
      <c r="K856" s="86">
        <f>I856*Segmentos!$D$7*(AL856%)*IF(ISNUMBER(AM856),AM856%,0)</f>
        <v>10449.599999999962</v>
      </c>
      <c r="L856" s="4"/>
      <c r="M856" s="2">
        <v>0.76</v>
      </c>
      <c r="N856" s="2">
        <v>0.8</v>
      </c>
      <c r="O856" s="2">
        <v>90.2</v>
      </c>
      <c r="P856" s="2">
        <v>83.706599999999995</v>
      </c>
      <c r="Q856" s="2">
        <v>0</v>
      </c>
      <c r="R856" s="2">
        <v>0</v>
      </c>
      <c r="S856" s="8" t="s">
        <v>577</v>
      </c>
      <c r="T856" s="2">
        <v>0</v>
      </c>
      <c r="U856" s="2">
        <v>1.1399999999999999</v>
      </c>
      <c r="V856" s="2">
        <v>1.1000000000000001</v>
      </c>
      <c r="W856" s="2">
        <v>100</v>
      </c>
      <c r="X856" s="2">
        <v>26.549800000000001</v>
      </c>
      <c r="Y856" s="2">
        <v>0.38</v>
      </c>
      <c r="Z856" s="2">
        <v>0.5</v>
      </c>
      <c r="AA856" s="2">
        <v>73.5</v>
      </c>
      <c r="AB856" s="2">
        <v>12.589</v>
      </c>
      <c r="AC856" s="2">
        <v>1.23</v>
      </c>
      <c r="AD856" s="2">
        <v>1.4</v>
      </c>
      <c r="AE856" s="2">
        <v>90.7</v>
      </c>
      <c r="AF856" s="2">
        <v>44.567799999999998</v>
      </c>
      <c r="AG856" s="20">
        <v>0.19</v>
      </c>
      <c r="AH856" s="20">
        <v>0.3</v>
      </c>
      <c r="AI856" s="20">
        <v>72.3</v>
      </c>
      <c r="AJ856" s="20">
        <v>10.124700000000001</v>
      </c>
      <c r="AK856" s="18">
        <v>1.26</v>
      </c>
      <c r="AL856" s="18">
        <v>1.4</v>
      </c>
      <c r="AM856" s="18">
        <v>93.3</v>
      </c>
      <c r="AN856" s="18">
        <v>73.581900000000005</v>
      </c>
      <c r="AO856" s="2">
        <v>0.3</v>
      </c>
      <c r="AP856" s="2">
        <v>0.4</v>
      </c>
      <c r="AQ856" s="2">
        <v>83.6</v>
      </c>
      <c r="AR856" s="2">
        <v>3.6274999999999999</v>
      </c>
      <c r="AS856" s="2">
        <v>0.6</v>
      </c>
      <c r="AT856" s="2">
        <v>0.8</v>
      </c>
      <c r="AU856" s="2">
        <v>79.2</v>
      </c>
      <c r="AV856" s="2">
        <v>14.732100000000001</v>
      </c>
      <c r="AW856" s="2">
        <v>1.26</v>
      </c>
      <c r="AX856" s="2">
        <v>1.3</v>
      </c>
      <c r="AY856" s="2">
        <v>100</v>
      </c>
      <c r="AZ856" s="2">
        <v>40.166600000000003</v>
      </c>
      <c r="BA856" s="2">
        <v>0.59</v>
      </c>
      <c r="BB856" s="2">
        <v>0.7</v>
      </c>
      <c r="BC856" s="2">
        <v>84.7</v>
      </c>
      <c r="BD856" s="2">
        <v>25.180399999999999</v>
      </c>
      <c r="BE856" s="4" t="str">
        <f t="shared" si="132"/>
        <v>NO APLICA</v>
      </c>
      <c r="BF856" s="4">
        <f t="shared" si="133"/>
        <v>0.81440000000000001</v>
      </c>
      <c r="BG856">
        <f t="shared" si="134"/>
        <v>0.3</v>
      </c>
      <c r="BH856">
        <f t="shared" si="135"/>
        <v>0.6</v>
      </c>
      <c r="BI856">
        <f t="shared" si="136"/>
        <v>1.26</v>
      </c>
      <c r="BJ856">
        <f t="shared" si="137"/>
        <v>1.26</v>
      </c>
      <c r="BK856">
        <f t="shared" si="138"/>
        <v>0.19</v>
      </c>
      <c r="BL856">
        <f t="shared" si="139"/>
        <v>144.31999999999948</v>
      </c>
    </row>
    <row r="857" spans="1:64" x14ac:dyDescent="0.2">
      <c r="A857" s="1">
        <v>855</v>
      </c>
      <c r="B857" s="7" t="s">
        <v>19</v>
      </c>
      <c r="C857" s="3">
        <v>39951</v>
      </c>
      <c r="D857" s="4" t="s">
        <v>17</v>
      </c>
      <c r="E857" s="4" t="s">
        <v>166</v>
      </c>
      <c r="F857" s="5" t="str">
        <f t="shared" si="130"/>
        <v>L</v>
      </c>
      <c r="G857" s="6">
        <v>0.9145833333333333</v>
      </c>
      <c r="H857" s="6">
        <v>0.9159722222222223</v>
      </c>
      <c r="I857" s="85">
        <f t="shared" si="131"/>
        <v>2.0000000000001528</v>
      </c>
      <c r="J857" s="86">
        <f>I857*Segmentos!$D$7*(AH857%)*IF(ISNUMBER(AI857),AI857%,0)</f>
        <v>400.00000000003058</v>
      </c>
      <c r="K857" s="86">
        <f>I857*Segmentos!$D$7*(AL857%)*IF(ISNUMBER(AM857),AM857%,0)</f>
        <v>400.00000000003058</v>
      </c>
      <c r="L857" s="4"/>
      <c r="M857" s="2">
        <v>0.05</v>
      </c>
      <c r="N857" s="2">
        <v>0.1</v>
      </c>
      <c r="O857" s="2">
        <v>50</v>
      </c>
      <c r="P857" s="2">
        <v>100</v>
      </c>
      <c r="Q857" s="2">
        <v>0</v>
      </c>
      <c r="R857" s="2">
        <v>0</v>
      </c>
      <c r="S857" s="8" t="s">
        <v>577</v>
      </c>
      <c r="T857" s="2">
        <v>0</v>
      </c>
      <c r="U857" s="2">
        <v>0.1</v>
      </c>
      <c r="V857" s="2">
        <v>0.2</v>
      </c>
      <c r="W857" s="2">
        <v>50</v>
      </c>
      <c r="X857" s="2">
        <v>38.203000000000003</v>
      </c>
      <c r="Y857" s="2">
        <v>0.1</v>
      </c>
      <c r="Z857" s="2">
        <v>0.2</v>
      </c>
      <c r="AA857" s="2">
        <v>50</v>
      </c>
      <c r="AB857" s="2">
        <v>52.146900000000002</v>
      </c>
      <c r="AC857" s="2">
        <v>0.02</v>
      </c>
      <c r="AD857" s="2">
        <v>0</v>
      </c>
      <c r="AE857" s="2">
        <v>50</v>
      </c>
      <c r="AF857" s="2">
        <v>9.6501999999999999</v>
      </c>
      <c r="AG857" s="20">
        <v>7.0000000000000007E-2</v>
      </c>
      <c r="AH857" s="20">
        <v>0.1</v>
      </c>
      <c r="AI857" s="20">
        <v>50</v>
      </c>
      <c r="AJ857" s="20">
        <v>61.796999999999997</v>
      </c>
      <c r="AK857" s="18">
        <v>0.04</v>
      </c>
      <c r="AL857" s="18">
        <v>0.1</v>
      </c>
      <c r="AM857" s="18">
        <v>50</v>
      </c>
      <c r="AN857" s="18">
        <v>38.203000000000003</v>
      </c>
      <c r="AO857" s="2">
        <v>0.24</v>
      </c>
      <c r="AP857" s="2">
        <v>0.5</v>
      </c>
      <c r="AQ857" s="2">
        <v>50</v>
      </c>
      <c r="AR857" s="2">
        <v>47.853099999999998</v>
      </c>
      <c r="AS857" s="2">
        <v>0</v>
      </c>
      <c r="AT857" s="2">
        <v>0</v>
      </c>
      <c r="AU857" s="8" t="s">
        <v>577</v>
      </c>
      <c r="AV857" s="2">
        <v>0</v>
      </c>
      <c r="AW857" s="2">
        <v>0.1</v>
      </c>
      <c r="AX857" s="2">
        <v>0.2</v>
      </c>
      <c r="AY857" s="2">
        <v>50</v>
      </c>
      <c r="AZ857" s="2">
        <v>52.146900000000002</v>
      </c>
      <c r="BA857" s="2">
        <v>0</v>
      </c>
      <c r="BB857" s="2">
        <v>0</v>
      </c>
      <c r="BC857" s="8" t="s">
        <v>577</v>
      </c>
      <c r="BD857" s="2">
        <v>0</v>
      </c>
      <c r="BE857" s="4" t="str">
        <f t="shared" si="132"/>
        <v>NO APLICA</v>
      </c>
      <c r="BF857" s="4">
        <f t="shared" si="133"/>
        <v>6.4400000000000013E-2</v>
      </c>
      <c r="BG857">
        <f t="shared" si="134"/>
        <v>0.24</v>
      </c>
      <c r="BH857">
        <f t="shared" si="135"/>
        <v>0</v>
      </c>
      <c r="BI857">
        <f t="shared" si="136"/>
        <v>0.1</v>
      </c>
      <c r="BJ857">
        <f t="shared" si="137"/>
        <v>0.04</v>
      </c>
      <c r="BK857">
        <f t="shared" si="138"/>
        <v>7.0000000000000007E-2</v>
      </c>
      <c r="BL857">
        <f t="shared" si="139"/>
        <v>10.000000000000764</v>
      </c>
    </row>
    <row r="858" spans="1:64" x14ac:dyDescent="0.2">
      <c r="A858" s="1">
        <v>856</v>
      </c>
      <c r="B858" s="7" t="s">
        <v>2</v>
      </c>
      <c r="C858" s="3">
        <v>39951</v>
      </c>
      <c r="D858" s="4" t="s">
        <v>627</v>
      </c>
      <c r="E858" s="4" t="s">
        <v>164</v>
      </c>
      <c r="F858" s="5" t="str">
        <f t="shared" si="130"/>
        <v>L</v>
      </c>
      <c r="G858" s="6">
        <v>0.88402777777777775</v>
      </c>
      <c r="H858" s="6">
        <v>0.9277777777777777</v>
      </c>
      <c r="I858" s="85">
        <f t="shared" si="131"/>
        <v>62.999999999999936</v>
      </c>
      <c r="J858" s="86">
        <f>I858*Segmentos!$D$7*(AH858%)*IF(ISNUMBER(AI858),AI858%,0)</f>
        <v>1442069.9999999986</v>
      </c>
      <c r="K858" s="86">
        <f>I858*Segmentos!$D$7*(AL858%)*IF(ISNUMBER(AM858),AM858%,0)</f>
        <v>1757699.9999999986</v>
      </c>
      <c r="L858" s="4"/>
      <c r="M858" s="2">
        <v>6.38</v>
      </c>
      <c r="N858" s="2">
        <v>18.100000000000001</v>
      </c>
      <c r="O858" s="2">
        <v>35.299999999999997</v>
      </c>
      <c r="P858" s="2">
        <v>88.715299999999999</v>
      </c>
      <c r="Q858" s="2">
        <v>4.47</v>
      </c>
      <c r="R858" s="2">
        <v>11.8</v>
      </c>
      <c r="S858" s="2">
        <v>37.9</v>
      </c>
      <c r="T858" s="2">
        <v>10.365500000000001</v>
      </c>
      <c r="U858" s="2">
        <v>4.97</v>
      </c>
      <c r="V858" s="2">
        <v>17.8</v>
      </c>
      <c r="W858" s="2">
        <v>28</v>
      </c>
      <c r="X858" s="2">
        <v>14.4907</v>
      </c>
      <c r="Y858" s="2">
        <v>5.14</v>
      </c>
      <c r="Z858" s="2">
        <v>17.899999999999999</v>
      </c>
      <c r="AA858" s="2">
        <v>28.7</v>
      </c>
      <c r="AB858" s="2">
        <v>21.1233</v>
      </c>
      <c r="AC858" s="2">
        <v>9.36</v>
      </c>
      <c r="AD858" s="2">
        <v>21.6</v>
      </c>
      <c r="AE858" s="2">
        <v>43.3</v>
      </c>
      <c r="AF858" s="2">
        <v>42.735799999999998</v>
      </c>
      <c r="AG858" s="20">
        <v>5.72</v>
      </c>
      <c r="AH858" s="20">
        <v>17.5</v>
      </c>
      <c r="AI858" s="20">
        <v>32.700000000000003</v>
      </c>
      <c r="AJ858" s="20">
        <v>37.766800000000003</v>
      </c>
      <c r="AK858" s="18">
        <v>6.97</v>
      </c>
      <c r="AL858" s="18">
        <v>18.600000000000001</v>
      </c>
      <c r="AM858" s="18">
        <v>37.5</v>
      </c>
      <c r="AN858" s="18">
        <v>50.948500000000003</v>
      </c>
      <c r="AO858" s="2">
        <v>5.98</v>
      </c>
      <c r="AP858" s="2">
        <v>19.600000000000001</v>
      </c>
      <c r="AQ858" s="2">
        <v>30.5</v>
      </c>
      <c r="AR858" s="2">
        <v>9.0909999999999993</v>
      </c>
      <c r="AS858" s="2">
        <v>8.33</v>
      </c>
      <c r="AT858" s="2">
        <v>20.100000000000001</v>
      </c>
      <c r="AU858" s="2">
        <v>41.4</v>
      </c>
      <c r="AV858" s="2">
        <v>25.525700000000001</v>
      </c>
      <c r="AW858" s="2">
        <v>6.26</v>
      </c>
      <c r="AX858" s="2">
        <v>18.5</v>
      </c>
      <c r="AY858" s="2">
        <v>33.9</v>
      </c>
      <c r="AZ858" s="2">
        <v>25.0167</v>
      </c>
      <c r="BA858" s="2">
        <v>5.46</v>
      </c>
      <c r="BB858" s="2">
        <v>16.100000000000001</v>
      </c>
      <c r="BC858" s="2">
        <v>33.799999999999997</v>
      </c>
      <c r="BD858" s="2">
        <v>29.081900000000001</v>
      </c>
      <c r="BE858" s="4" t="str">
        <f t="shared" si="132"/>
        <v>NO APLICA</v>
      </c>
      <c r="BF858" s="4">
        <f t="shared" si="133"/>
        <v>7.1019999999999994</v>
      </c>
      <c r="BG858">
        <f t="shared" si="134"/>
        <v>5.98</v>
      </c>
      <c r="BH858">
        <f t="shared" si="135"/>
        <v>8.33</v>
      </c>
      <c r="BI858">
        <f t="shared" si="136"/>
        <v>6.26</v>
      </c>
      <c r="BJ858">
        <f t="shared" si="137"/>
        <v>6.97</v>
      </c>
      <c r="BK858">
        <f t="shared" si="138"/>
        <v>5.72</v>
      </c>
      <c r="BL858">
        <f t="shared" si="139"/>
        <v>40252.58999999996</v>
      </c>
    </row>
    <row r="859" spans="1:64" x14ac:dyDescent="0.2">
      <c r="A859" s="1">
        <v>857</v>
      </c>
      <c r="B859" s="7" t="s">
        <v>16</v>
      </c>
      <c r="C859" s="3">
        <v>39951</v>
      </c>
      <c r="D859" s="4" t="s">
        <v>626</v>
      </c>
      <c r="E859" s="4" t="s">
        <v>166</v>
      </c>
      <c r="F859" s="5" t="str">
        <f t="shared" si="130"/>
        <v>L</v>
      </c>
      <c r="G859" s="6">
        <v>0.91388888888888886</v>
      </c>
      <c r="H859" s="6">
        <v>0.91736111111111107</v>
      </c>
      <c r="I859" s="85">
        <f t="shared" si="131"/>
        <v>4.9999999999999822</v>
      </c>
      <c r="J859" s="86">
        <f>I859*Segmentos!$D$7*(AH859%)*IF(ISNUMBER(AI859),AI859%,0)</f>
        <v>160703.99999999942</v>
      </c>
      <c r="K859" s="86">
        <f>I859*Segmentos!$D$7*(AL859%)*IF(ISNUMBER(AM859),AM859%,0)</f>
        <v>245473.99999999913</v>
      </c>
      <c r="L859" s="4"/>
      <c r="M859" s="2">
        <v>10.26</v>
      </c>
      <c r="N859" s="2">
        <v>11.9</v>
      </c>
      <c r="O859" s="2">
        <v>86.5</v>
      </c>
      <c r="P859" s="2">
        <v>87.066299999999998</v>
      </c>
      <c r="Q859" s="2">
        <v>5.32</v>
      </c>
      <c r="R859" s="2">
        <v>6.2</v>
      </c>
      <c r="S859" s="2">
        <v>85.9</v>
      </c>
      <c r="T859" s="2">
        <v>7.5342000000000002</v>
      </c>
      <c r="U859" s="2">
        <v>8.83</v>
      </c>
      <c r="V859" s="2">
        <v>10</v>
      </c>
      <c r="W859" s="2">
        <v>88.3</v>
      </c>
      <c r="X859" s="2">
        <v>15.714399999999999</v>
      </c>
      <c r="Y859" s="2">
        <v>10.08</v>
      </c>
      <c r="Z859" s="2">
        <v>12.4</v>
      </c>
      <c r="AA859" s="2">
        <v>81.599999999999994</v>
      </c>
      <c r="AB859" s="2">
        <v>25.260300000000001</v>
      </c>
      <c r="AC859" s="2">
        <v>13.84</v>
      </c>
      <c r="AD859" s="2">
        <v>15.5</v>
      </c>
      <c r="AE859" s="2">
        <v>89.5</v>
      </c>
      <c r="AF859" s="2">
        <v>38.557400000000001</v>
      </c>
      <c r="AG859" s="20">
        <v>8.0500000000000007</v>
      </c>
      <c r="AH859" s="20">
        <v>9.6</v>
      </c>
      <c r="AI859" s="20">
        <v>83.7</v>
      </c>
      <c r="AJ859" s="20">
        <v>32.4375</v>
      </c>
      <c r="AK859" s="18">
        <v>12.24</v>
      </c>
      <c r="AL859" s="18">
        <v>13.9</v>
      </c>
      <c r="AM859" s="18">
        <v>88.3</v>
      </c>
      <c r="AN859" s="18">
        <v>54.628799999999998</v>
      </c>
      <c r="AO859" s="2">
        <v>8.57</v>
      </c>
      <c r="AP859" s="2">
        <v>9.6999999999999993</v>
      </c>
      <c r="AQ859" s="2">
        <v>88</v>
      </c>
      <c r="AR859" s="2">
        <v>7.9504999999999999</v>
      </c>
      <c r="AS859" s="2">
        <v>9.16</v>
      </c>
      <c r="AT859" s="2">
        <v>10.6</v>
      </c>
      <c r="AU859" s="2">
        <v>86.6</v>
      </c>
      <c r="AV859" s="2">
        <v>17.1265</v>
      </c>
      <c r="AW859" s="2">
        <v>9.9</v>
      </c>
      <c r="AX859" s="2">
        <v>10.8</v>
      </c>
      <c r="AY859" s="2">
        <v>91.4</v>
      </c>
      <c r="AZ859" s="2">
        <v>24.1539</v>
      </c>
      <c r="BA859" s="2">
        <v>11.64</v>
      </c>
      <c r="BB859" s="2">
        <v>14</v>
      </c>
      <c r="BC859" s="2">
        <v>83.4</v>
      </c>
      <c r="BD859" s="2">
        <v>37.8354</v>
      </c>
      <c r="BE859" s="4" t="str">
        <f t="shared" si="132"/>
        <v>NO APLICA</v>
      </c>
      <c r="BF859" s="4">
        <f t="shared" si="133"/>
        <v>10.1258</v>
      </c>
      <c r="BG859">
        <f t="shared" si="134"/>
        <v>8.57</v>
      </c>
      <c r="BH859">
        <f t="shared" si="135"/>
        <v>9.16</v>
      </c>
      <c r="BI859">
        <f t="shared" si="136"/>
        <v>11.64</v>
      </c>
      <c r="BJ859">
        <f t="shared" si="137"/>
        <v>12.24</v>
      </c>
      <c r="BK859">
        <f t="shared" si="138"/>
        <v>8.0500000000000007</v>
      </c>
      <c r="BL859">
        <f t="shared" si="139"/>
        <v>5146.7499999999818</v>
      </c>
    </row>
    <row r="860" spans="1:64" x14ac:dyDescent="0.2">
      <c r="A860" s="1">
        <v>858</v>
      </c>
      <c r="B860" s="7" t="s">
        <v>22</v>
      </c>
      <c r="C860" s="3">
        <v>39951</v>
      </c>
      <c r="D860" s="4" t="s">
        <v>629</v>
      </c>
      <c r="E860" s="4" t="s">
        <v>164</v>
      </c>
      <c r="F860" s="5" t="str">
        <f t="shared" si="130"/>
        <v>L</v>
      </c>
      <c r="G860" s="6">
        <v>0.83194444444444438</v>
      </c>
      <c r="H860" s="6">
        <v>0.87361111111111101</v>
      </c>
      <c r="I860" s="85">
        <f t="shared" si="131"/>
        <v>59.999999999999943</v>
      </c>
      <c r="J860" s="86">
        <f>I860*Segmentos!$D$7*(AH860%)*IF(ISNUMBER(AI860),AI860%,0)</f>
        <v>410639.99999999959</v>
      </c>
      <c r="K860" s="86">
        <f>I860*Segmentos!$D$7*(AL860%)*IF(ISNUMBER(AM860),AM860%,0)</f>
        <v>474719.99999999959</v>
      </c>
      <c r="L860" s="4"/>
      <c r="M860" s="2">
        <v>1.85</v>
      </c>
      <c r="N860" s="2">
        <v>5.2</v>
      </c>
      <c r="O860" s="2">
        <v>35.9</v>
      </c>
      <c r="P860" s="2">
        <v>93.007199999999997</v>
      </c>
      <c r="Q860" s="2">
        <v>0.35</v>
      </c>
      <c r="R860" s="2">
        <v>1</v>
      </c>
      <c r="S860" s="2">
        <v>37.200000000000003</v>
      </c>
      <c r="T860" s="2">
        <v>2.9685999999999999</v>
      </c>
      <c r="U860" s="2">
        <v>0.64</v>
      </c>
      <c r="V860" s="2">
        <v>2.2999999999999998</v>
      </c>
      <c r="W860" s="2">
        <v>27.8</v>
      </c>
      <c r="X860" s="2">
        <v>6.7710999999999997</v>
      </c>
      <c r="Y860" s="2">
        <v>1.23</v>
      </c>
      <c r="Z860" s="2">
        <v>3.7</v>
      </c>
      <c r="AA860" s="2">
        <v>33.6</v>
      </c>
      <c r="AB860" s="2">
        <v>18.282499999999999</v>
      </c>
      <c r="AC860" s="2">
        <v>3.94</v>
      </c>
      <c r="AD860" s="2">
        <v>10.5</v>
      </c>
      <c r="AE860" s="2">
        <v>37.6</v>
      </c>
      <c r="AF860" s="2">
        <v>64.984999999999999</v>
      </c>
      <c r="AG860" s="20">
        <v>1.7</v>
      </c>
      <c r="AH860" s="20">
        <v>5.8</v>
      </c>
      <c r="AI860" s="20">
        <v>29.5</v>
      </c>
      <c r="AJ860" s="20">
        <v>40.5702</v>
      </c>
      <c r="AK860" s="18">
        <v>1.99</v>
      </c>
      <c r="AL860" s="18">
        <v>4.5999999999999996</v>
      </c>
      <c r="AM860" s="18">
        <v>43</v>
      </c>
      <c r="AN860" s="18">
        <v>52.436999999999998</v>
      </c>
      <c r="AO860" s="2">
        <v>1.43</v>
      </c>
      <c r="AP860" s="2">
        <v>4.9000000000000004</v>
      </c>
      <c r="AQ860" s="2">
        <v>29.2</v>
      </c>
      <c r="AR860" s="2">
        <v>7.8432000000000004</v>
      </c>
      <c r="AS860" s="2">
        <v>0.97</v>
      </c>
      <c r="AT860" s="2">
        <v>2.5</v>
      </c>
      <c r="AU860" s="2">
        <v>39.4</v>
      </c>
      <c r="AV860" s="2">
        <v>10.760999999999999</v>
      </c>
      <c r="AW860" s="2">
        <v>1.58</v>
      </c>
      <c r="AX860" s="2">
        <v>6</v>
      </c>
      <c r="AY860" s="2">
        <v>26.6</v>
      </c>
      <c r="AZ860" s="2">
        <v>22.820900000000002</v>
      </c>
      <c r="BA860" s="2">
        <v>2.68</v>
      </c>
      <c r="BB860" s="2">
        <v>6.2</v>
      </c>
      <c r="BC860" s="2">
        <v>43.2</v>
      </c>
      <c r="BD860" s="2">
        <v>51.5822</v>
      </c>
      <c r="BE860" s="4" t="str">
        <f t="shared" si="132"/>
        <v>NO APLICA</v>
      </c>
      <c r="BF860" s="4">
        <f t="shared" si="133"/>
        <v>1.7098000000000002</v>
      </c>
      <c r="BG860">
        <f t="shared" si="134"/>
        <v>1.43</v>
      </c>
      <c r="BH860">
        <f t="shared" si="135"/>
        <v>0.97</v>
      </c>
      <c r="BI860">
        <f t="shared" si="136"/>
        <v>2.68</v>
      </c>
      <c r="BJ860">
        <f t="shared" si="137"/>
        <v>1.99</v>
      </c>
      <c r="BK860">
        <f t="shared" si="138"/>
        <v>1.7</v>
      </c>
      <c r="BL860">
        <f t="shared" si="139"/>
        <v>11200.79999999999</v>
      </c>
    </row>
    <row r="861" spans="1:64" x14ac:dyDescent="0.2">
      <c r="A861" s="1">
        <v>859</v>
      </c>
      <c r="B861" s="7" t="s">
        <v>24</v>
      </c>
      <c r="C861" s="3">
        <v>39951</v>
      </c>
      <c r="D861" s="4" t="s">
        <v>629</v>
      </c>
      <c r="E861" s="4" t="s">
        <v>170</v>
      </c>
      <c r="F861" s="5" t="str">
        <f t="shared" si="130"/>
        <v>L</v>
      </c>
      <c r="G861" s="6">
        <v>0.89097222222222217</v>
      </c>
      <c r="H861" s="6">
        <v>0.90833333333333333</v>
      </c>
      <c r="I861" s="85">
        <f t="shared" si="131"/>
        <v>25.000000000000071</v>
      </c>
      <c r="J861" s="86">
        <f>I861*Segmentos!$D$7*(AH861%)*IF(ISNUMBER(AI861),AI861%,0)</f>
        <v>37750.000000000102</v>
      </c>
      <c r="K861" s="86">
        <f>I861*Segmentos!$D$7*(AL861%)*IF(ISNUMBER(AM861),AM861%,0)</f>
        <v>21200.000000000058</v>
      </c>
      <c r="L861" s="4"/>
      <c r="M861" s="2">
        <v>0.28999999999999998</v>
      </c>
      <c r="N861" s="2">
        <v>0.7</v>
      </c>
      <c r="O861" s="2">
        <v>44.3</v>
      </c>
      <c r="P861" s="2">
        <v>21.980399999999999</v>
      </c>
      <c r="Q861" s="2">
        <v>7.0000000000000007E-2</v>
      </c>
      <c r="R861" s="2">
        <v>0.4</v>
      </c>
      <c r="S861" s="2">
        <v>16</v>
      </c>
      <c r="T861" s="2">
        <v>0.84350000000000003</v>
      </c>
      <c r="U861" s="2">
        <v>0.34</v>
      </c>
      <c r="V861" s="2">
        <v>1.4</v>
      </c>
      <c r="W861" s="2">
        <v>23.2</v>
      </c>
      <c r="X861" s="2">
        <v>5.2689000000000004</v>
      </c>
      <c r="Y861" s="2">
        <v>0.72</v>
      </c>
      <c r="Z861" s="2">
        <v>1</v>
      </c>
      <c r="AA861" s="2">
        <v>73.7</v>
      </c>
      <c r="AB861" s="2">
        <v>15.8681</v>
      </c>
      <c r="AC861" s="2">
        <v>0</v>
      </c>
      <c r="AD861" s="2">
        <v>0</v>
      </c>
      <c r="AE861" s="8" t="s">
        <v>577</v>
      </c>
      <c r="AF861" s="2">
        <v>0</v>
      </c>
      <c r="AG861" s="20">
        <v>0.38</v>
      </c>
      <c r="AH861" s="20">
        <v>0.5</v>
      </c>
      <c r="AI861" s="20">
        <v>75.5</v>
      </c>
      <c r="AJ861" s="20">
        <v>13.651199999999999</v>
      </c>
      <c r="AK861" s="18">
        <v>0.21</v>
      </c>
      <c r="AL861" s="18">
        <v>0.8</v>
      </c>
      <c r="AM861" s="18">
        <v>26.5</v>
      </c>
      <c r="AN861" s="18">
        <v>8.3292999999999999</v>
      </c>
      <c r="AO861" s="2">
        <v>0.35</v>
      </c>
      <c r="AP861" s="2">
        <v>0.5</v>
      </c>
      <c r="AQ861" s="2">
        <v>70.3</v>
      </c>
      <c r="AR861" s="2">
        <v>2.8746999999999998</v>
      </c>
      <c r="AS861" s="2">
        <v>0.25</v>
      </c>
      <c r="AT861" s="2">
        <v>0.3</v>
      </c>
      <c r="AU861" s="2">
        <v>100</v>
      </c>
      <c r="AV861" s="2">
        <v>4.1527000000000003</v>
      </c>
      <c r="AW861" s="2">
        <v>0.22</v>
      </c>
      <c r="AX861" s="2">
        <v>0.4</v>
      </c>
      <c r="AY861" s="2">
        <v>51.4</v>
      </c>
      <c r="AZ861" s="2">
        <v>4.7065999999999999</v>
      </c>
      <c r="BA861" s="2">
        <v>0.36</v>
      </c>
      <c r="BB861" s="2">
        <v>1.1000000000000001</v>
      </c>
      <c r="BC861" s="2">
        <v>31.9</v>
      </c>
      <c r="BD861" s="2">
        <v>10.2464</v>
      </c>
      <c r="BE861" s="4" t="str">
        <f t="shared" si="132"/>
        <v>NO APLICA</v>
      </c>
      <c r="BF861" s="4">
        <f t="shared" si="133"/>
        <v>0.29860000000000009</v>
      </c>
      <c r="BG861">
        <f t="shared" si="134"/>
        <v>0.35</v>
      </c>
      <c r="BH861">
        <f t="shared" si="135"/>
        <v>0.25</v>
      </c>
      <c r="BI861">
        <f t="shared" si="136"/>
        <v>0.36</v>
      </c>
      <c r="BJ861">
        <f t="shared" si="137"/>
        <v>0.21</v>
      </c>
      <c r="BK861">
        <f t="shared" si="138"/>
        <v>0.38</v>
      </c>
      <c r="BL861">
        <f t="shared" si="139"/>
        <v>775.25000000000216</v>
      </c>
    </row>
    <row r="862" spans="1:64" x14ac:dyDescent="0.2">
      <c r="A862" s="1">
        <v>860</v>
      </c>
      <c r="B862" s="7" t="s">
        <v>4</v>
      </c>
      <c r="C862" s="3">
        <v>39951</v>
      </c>
      <c r="D862" s="4" t="s">
        <v>3</v>
      </c>
      <c r="E862" s="4" t="s">
        <v>165</v>
      </c>
      <c r="F862" s="5" t="str">
        <f t="shared" si="130"/>
        <v>L</v>
      </c>
      <c r="G862" s="6">
        <v>0.78263888888888899</v>
      </c>
      <c r="H862" s="6">
        <v>0.87430555555555556</v>
      </c>
      <c r="I862" s="85">
        <f t="shared" si="131"/>
        <v>131.99999999999986</v>
      </c>
      <c r="J862" s="86">
        <f>I862*Segmentos!$D$7*(AH862%)*IF(ISNUMBER(AI862),AI862%,0)</f>
        <v>1769433.599999998</v>
      </c>
      <c r="K862" s="86">
        <f>I862*Segmentos!$D$7*(AL862%)*IF(ISNUMBER(AM862),AM862%,0)</f>
        <v>2173775.9999999977</v>
      </c>
      <c r="L862" s="4"/>
      <c r="M862" s="2">
        <v>3.75</v>
      </c>
      <c r="N862" s="2">
        <v>16.100000000000001</v>
      </c>
      <c r="O862" s="2">
        <v>23.2</v>
      </c>
      <c r="P862" s="2">
        <v>68.2376</v>
      </c>
      <c r="Q862" s="2">
        <v>5.23</v>
      </c>
      <c r="R862" s="2">
        <v>16.3</v>
      </c>
      <c r="S862" s="2">
        <v>32</v>
      </c>
      <c r="T862" s="2">
        <v>15.8781</v>
      </c>
      <c r="U862" s="2">
        <v>5.15</v>
      </c>
      <c r="V862" s="2">
        <v>19.7</v>
      </c>
      <c r="W862" s="2">
        <v>26.1</v>
      </c>
      <c r="X862" s="2">
        <v>19.622199999999999</v>
      </c>
      <c r="Y862" s="2">
        <v>2.81</v>
      </c>
      <c r="Z862" s="2">
        <v>13.4</v>
      </c>
      <c r="AA862" s="2">
        <v>21</v>
      </c>
      <c r="AB862" s="2">
        <v>15.087400000000001</v>
      </c>
      <c r="AC862" s="2">
        <v>2.96</v>
      </c>
      <c r="AD862" s="2">
        <v>16.3</v>
      </c>
      <c r="AE862" s="2">
        <v>18.2</v>
      </c>
      <c r="AF862" s="2">
        <v>17.649899999999999</v>
      </c>
      <c r="AG862" s="20">
        <v>3.34</v>
      </c>
      <c r="AH862" s="20">
        <v>14.2</v>
      </c>
      <c r="AI862" s="20">
        <v>23.6</v>
      </c>
      <c r="AJ862" s="20">
        <v>28.835999999999999</v>
      </c>
      <c r="AK862" s="18">
        <v>4.12</v>
      </c>
      <c r="AL862" s="18">
        <v>17.899999999999999</v>
      </c>
      <c r="AM862" s="18">
        <v>23</v>
      </c>
      <c r="AN862" s="18">
        <v>39.401600000000002</v>
      </c>
      <c r="AO862" s="2">
        <v>2.63</v>
      </c>
      <c r="AP862" s="2">
        <v>12.9</v>
      </c>
      <c r="AQ862" s="2">
        <v>20.399999999999999</v>
      </c>
      <c r="AR862" s="2">
        <v>5.2252999999999998</v>
      </c>
      <c r="AS862" s="2">
        <v>2.46</v>
      </c>
      <c r="AT862" s="2">
        <v>10.1</v>
      </c>
      <c r="AU862" s="2">
        <v>24.2</v>
      </c>
      <c r="AV862" s="2">
        <v>9.8393999999999995</v>
      </c>
      <c r="AW862" s="2">
        <v>3.18</v>
      </c>
      <c r="AX862" s="2">
        <v>15.7</v>
      </c>
      <c r="AY862" s="2">
        <v>20.3</v>
      </c>
      <c r="AZ862" s="2">
        <v>16.652100000000001</v>
      </c>
      <c r="BA862" s="2">
        <v>5.24</v>
      </c>
      <c r="BB862" s="2">
        <v>20.8</v>
      </c>
      <c r="BC862" s="2">
        <v>25.2</v>
      </c>
      <c r="BD862" s="2">
        <v>36.520800000000001</v>
      </c>
      <c r="BE862" s="4" t="str">
        <f t="shared" si="132"/>
        <v>ABURRIDO</v>
      </c>
      <c r="BF862" s="4">
        <f t="shared" si="133"/>
        <v>3.5805999999999996</v>
      </c>
      <c r="BG862">
        <f t="shared" si="134"/>
        <v>2.63</v>
      </c>
      <c r="BH862">
        <f t="shared" si="135"/>
        <v>2.46</v>
      </c>
      <c r="BI862">
        <f t="shared" si="136"/>
        <v>5.24</v>
      </c>
      <c r="BJ862">
        <f t="shared" si="137"/>
        <v>4.12</v>
      </c>
      <c r="BK862">
        <f t="shared" si="138"/>
        <v>3.34</v>
      </c>
      <c r="BL862">
        <f t="shared" si="139"/>
        <v>49304.639999999948</v>
      </c>
    </row>
    <row r="863" spans="1:64" x14ac:dyDescent="0.2">
      <c r="A863" s="1">
        <v>861</v>
      </c>
      <c r="B863" s="7" t="s">
        <v>15</v>
      </c>
      <c r="C863" s="3">
        <v>39952</v>
      </c>
      <c r="D863" s="4" t="s">
        <v>626</v>
      </c>
      <c r="E863" s="4" t="s">
        <v>164</v>
      </c>
      <c r="F863" s="5" t="str">
        <f t="shared" si="130"/>
        <v>M</v>
      </c>
      <c r="G863" s="6">
        <v>0.875</v>
      </c>
      <c r="H863" s="6">
        <v>0.91319444444444453</v>
      </c>
      <c r="I863" s="85">
        <f t="shared" si="131"/>
        <v>55.000000000000128</v>
      </c>
      <c r="J863" s="86">
        <f>I863*Segmentos!$D$7*(AH863%)*IF(ISNUMBER(AI863),AI863%,0)</f>
        <v>1588840.000000004</v>
      </c>
      <c r="K863" s="86">
        <f>I863*Segmentos!$D$7*(AL863%)*IF(ISNUMBER(AM863),AM863%,0)</f>
        <v>2199780.0000000051</v>
      </c>
      <c r="L863" s="4"/>
      <c r="M863" s="2">
        <v>8.68</v>
      </c>
      <c r="N863" s="2">
        <v>18.100000000000001</v>
      </c>
      <c r="O863" s="2">
        <v>48.1</v>
      </c>
      <c r="P863" s="2">
        <v>88.192099999999996</v>
      </c>
      <c r="Q863" s="2">
        <v>3.89</v>
      </c>
      <c r="R863" s="2">
        <v>7.5</v>
      </c>
      <c r="S863" s="2">
        <v>52</v>
      </c>
      <c r="T863" s="2">
        <v>6.5875000000000004</v>
      </c>
      <c r="U863" s="2">
        <v>8.1</v>
      </c>
      <c r="V863" s="2">
        <v>15.9</v>
      </c>
      <c r="W863" s="2">
        <v>51</v>
      </c>
      <c r="X863" s="2">
        <v>17.2562</v>
      </c>
      <c r="Y863" s="2">
        <v>7.17</v>
      </c>
      <c r="Z863" s="2">
        <v>18.7</v>
      </c>
      <c r="AA863" s="2">
        <v>38.4</v>
      </c>
      <c r="AB863" s="2">
        <v>21.494</v>
      </c>
      <c r="AC863" s="2">
        <v>12.85</v>
      </c>
      <c r="AD863" s="2">
        <v>24.3</v>
      </c>
      <c r="AE863" s="2">
        <v>52.9</v>
      </c>
      <c r="AF863" s="2">
        <v>42.854300000000002</v>
      </c>
      <c r="AG863" s="20">
        <v>7.23</v>
      </c>
      <c r="AH863" s="20">
        <v>15.7</v>
      </c>
      <c r="AI863" s="20">
        <v>46</v>
      </c>
      <c r="AJ863" s="20">
        <v>34.841299999999997</v>
      </c>
      <c r="AK863" s="18">
        <v>9.99</v>
      </c>
      <c r="AL863" s="18">
        <v>20.2</v>
      </c>
      <c r="AM863" s="18">
        <v>49.5</v>
      </c>
      <c r="AN863" s="18">
        <v>53.3508</v>
      </c>
      <c r="AO863" s="2">
        <v>7.36</v>
      </c>
      <c r="AP863" s="2">
        <v>15.5</v>
      </c>
      <c r="AQ863" s="2">
        <v>47.5</v>
      </c>
      <c r="AR863" s="2">
        <v>8.1693999999999996</v>
      </c>
      <c r="AS863" s="2">
        <v>7.01</v>
      </c>
      <c r="AT863" s="2">
        <v>15</v>
      </c>
      <c r="AU863" s="2">
        <v>46.6</v>
      </c>
      <c r="AV863" s="2">
        <v>15.6922</v>
      </c>
      <c r="AW863" s="2">
        <v>6.93</v>
      </c>
      <c r="AX863" s="2">
        <v>17.5</v>
      </c>
      <c r="AY863" s="2">
        <v>39.5</v>
      </c>
      <c r="AZ863" s="2">
        <v>20.232199999999999</v>
      </c>
      <c r="BA863" s="2">
        <v>11.34</v>
      </c>
      <c r="BB863" s="2">
        <v>20.9</v>
      </c>
      <c r="BC863" s="2">
        <v>54.2</v>
      </c>
      <c r="BD863" s="2">
        <v>44.098300000000002</v>
      </c>
      <c r="BE863" s="4" t="str">
        <f t="shared" si="132"/>
        <v>NO APLICA</v>
      </c>
      <c r="BF863" s="4">
        <f t="shared" si="133"/>
        <v>8.719199999999999</v>
      </c>
      <c r="BG863">
        <f t="shared" si="134"/>
        <v>7.36</v>
      </c>
      <c r="BH863">
        <f t="shared" si="135"/>
        <v>7.01</v>
      </c>
      <c r="BI863">
        <f t="shared" si="136"/>
        <v>11.34</v>
      </c>
      <c r="BJ863">
        <f t="shared" si="137"/>
        <v>9.99</v>
      </c>
      <c r="BK863">
        <f t="shared" si="138"/>
        <v>7.23</v>
      </c>
      <c r="BL863">
        <f t="shared" si="139"/>
        <v>47883.550000000119</v>
      </c>
    </row>
    <row r="864" spans="1:64" x14ac:dyDescent="0.2">
      <c r="A864" s="1">
        <v>862</v>
      </c>
      <c r="B864" s="7" t="s">
        <v>40</v>
      </c>
      <c r="C864" s="3">
        <v>39952</v>
      </c>
      <c r="D864" s="4" t="s">
        <v>629</v>
      </c>
      <c r="E864" s="4" t="s">
        <v>169</v>
      </c>
      <c r="F864" s="5" t="str">
        <f t="shared" si="130"/>
        <v>M</v>
      </c>
      <c r="G864" s="6">
        <v>0.91736111111111107</v>
      </c>
      <c r="H864" s="6">
        <v>0.94861111111111107</v>
      </c>
      <c r="I864" s="85">
        <f t="shared" si="131"/>
        <v>45</v>
      </c>
      <c r="J864" s="86">
        <f>I864*Segmentos!$D$7*(AH864%)*IF(ISNUMBER(AI864),AI864%,0)</f>
        <v>181764</v>
      </c>
      <c r="K864" s="86">
        <f>I864*Segmentos!$D$7*(AL864%)*IF(ISNUMBER(AM864),AM864%,0)</f>
        <v>168605.99999999997</v>
      </c>
      <c r="L864" s="4" t="s">
        <v>297</v>
      </c>
      <c r="M864" s="2">
        <v>0.97</v>
      </c>
      <c r="N864" s="2">
        <v>3.1</v>
      </c>
      <c r="O864" s="2">
        <v>31</v>
      </c>
      <c r="P864" s="2">
        <v>85.681100000000001</v>
      </c>
      <c r="Q864" s="2">
        <v>0.83</v>
      </c>
      <c r="R864" s="2">
        <v>2.1</v>
      </c>
      <c r="S864" s="2">
        <v>39.5</v>
      </c>
      <c r="T864" s="2">
        <v>12.191000000000001</v>
      </c>
      <c r="U864" s="2">
        <v>0.45</v>
      </c>
      <c r="V864" s="2">
        <v>2.5</v>
      </c>
      <c r="W864" s="2">
        <v>17.8</v>
      </c>
      <c r="X864" s="2">
        <v>8.3428000000000004</v>
      </c>
      <c r="Y864" s="2">
        <v>1.56</v>
      </c>
      <c r="Z864" s="2">
        <v>4.2</v>
      </c>
      <c r="AA864" s="2">
        <v>37</v>
      </c>
      <c r="AB864" s="2">
        <v>40.654899999999998</v>
      </c>
      <c r="AC864" s="2">
        <v>0.84</v>
      </c>
      <c r="AD864" s="2">
        <v>3.1</v>
      </c>
      <c r="AE864" s="2">
        <v>27.5</v>
      </c>
      <c r="AF864" s="2">
        <v>24.4925</v>
      </c>
      <c r="AG864" s="20">
        <v>1.01</v>
      </c>
      <c r="AH864" s="20">
        <v>3.4</v>
      </c>
      <c r="AI864" s="20">
        <v>29.7</v>
      </c>
      <c r="AJ864" s="20">
        <v>42.585299999999997</v>
      </c>
      <c r="AK864" s="18">
        <v>0.93</v>
      </c>
      <c r="AL864" s="18">
        <v>2.9</v>
      </c>
      <c r="AM864" s="18">
        <v>32.299999999999997</v>
      </c>
      <c r="AN864" s="18">
        <v>43.0959</v>
      </c>
      <c r="AO864" s="2">
        <v>0.33</v>
      </c>
      <c r="AP864" s="2">
        <v>1.7</v>
      </c>
      <c r="AQ864" s="2">
        <v>19</v>
      </c>
      <c r="AR864" s="2">
        <v>3.1617000000000002</v>
      </c>
      <c r="AS864" s="2">
        <v>0.81</v>
      </c>
      <c r="AT864" s="2">
        <v>2.4</v>
      </c>
      <c r="AU864" s="2">
        <v>33.299999999999997</v>
      </c>
      <c r="AV864" s="2">
        <v>15.724299999999999</v>
      </c>
      <c r="AW864" s="2">
        <v>1.4</v>
      </c>
      <c r="AX864" s="2">
        <v>3.7</v>
      </c>
      <c r="AY864" s="2">
        <v>37.700000000000003</v>
      </c>
      <c r="AZ864" s="2">
        <v>35.640799999999999</v>
      </c>
      <c r="BA864" s="2">
        <v>0.92</v>
      </c>
      <c r="BB864" s="2">
        <v>3.5</v>
      </c>
      <c r="BC864" s="2">
        <v>26.3</v>
      </c>
      <c r="BD864" s="2">
        <v>31.154399999999999</v>
      </c>
      <c r="BE864" s="4" t="str">
        <f t="shared" si="132"/>
        <v>NO APLICA</v>
      </c>
      <c r="BF864" s="4">
        <f t="shared" si="133"/>
        <v>0.96939999999999993</v>
      </c>
      <c r="BG864">
        <f t="shared" si="134"/>
        <v>0.33</v>
      </c>
      <c r="BH864">
        <f t="shared" si="135"/>
        <v>0.81</v>
      </c>
      <c r="BI864">
        <f t="shared" si="136"/>
        <v>1.4</v>
      </c>
      <c r="BJ864">
        <f t="shared" si="137"/>
        <v>0.93</v>
      </c>
      <c r="BK864">
        <f t="shared" si="138"/>
        <v>1.01</v>
      </c>
      <c r="BL864">
        <f t="shared" si="139"/>
        <v>4324.5</v>
      </c>
    </row>
    <row r="865" spans="1:64" x14ac:dyDescent="0.2">
      <c r="A865" s="1">
        <v>863</v>
      </c>
      <c r="B865" s="7" t="s">
        <v>5</v>
      </c>
      <c r="C865" s="3">
        <v>39952</v>
      </c>
      <c r="D865" s="4" t="s">
        <v>3</v>
      </c>
      <c r="E865" s="4" t="s">
        <v>164</v>
      </c>
      <c r="F865" s="5" t="str">
        <f t="shared" si="130"/>
        <v>M</v>
      </c>
      <c r="G865" s="6">
        <v>0.87430555555555556</v>
      </c>
      <c r="H865" s="6">
        <v>0.91736111111111107</v>
      </c>
      <c r="I865" s="85">
        <f t="shared" si="131"/>
        <v>61.999999999999943</v>
      </c>
      <c r="J865" s="86">
        <f>I865*Segmentos!$D$7*(AH865%)*IF(ISNUMBER(AI865),AI865%,0)</f>
        <v>1138815.9999999988</v>
      </c>
      <c r="K865" s="86">
        <f>I865*Segmentos!$D$7*(AL865%)*IF(ISNUMBER(AM865),AM865%,0)</f>
        <v>1744853.5999999987</v>
      </c>
      <c r="L865" s="4"/>
      <c r="M865" s="2">
        <v>5.88</v>
      </c>
      <c r="N865" s="2">
        <v>15.1</v>
      </c>
      <c r="O865" s="2">
        <v>38.9</v>
      </c>
      <c r="P865" s="2">
        <v>83.539900000000003</v>
      </c>
      <c r="Q865" s="2">
        <v>2.37</v>
      </c>
      <c r="R865" s="2">
        <v>9.3000000000000007</v>
      </c>
      <c r="S865" s="2">
        <v>25.4</v>
      </c>
      <c r="T865" s="2">
        <v>5.61</v>
      </c>
      <c r="U865" s="2">
        <v>5.48</v>
      </c>
      <c r="V865" s="2">
        <v>14.8</v>
      </c>
      <c r="W865" s="2">
        <v>37</v>
      </c>
      <c r="X865" s="2">
        <v>16.331399999999999</v>
      </c>
      <c r="Y865" s="2">
        <v>6.46</v>
      </c>
      <c r="Z865" s="2">
        <v>17.899999999999999</v>
      </c>
      <c r="AA865" s="2">
        <v>36.200000000000003</v>
      </c>
      <c r="AB865" s="2">
        <v>27.122</v>
      </c>
      <c r="AC865" s="2">
        <v>7.39</v>
      </c>
      <c r="AD865" s="2">
        <v>15.8</v>
      </c>
      <c r="AE865" s="2">
        <v>46.8</v>
      </c>
      <c r="AF865" s="2">
        <v>34.476399999999998</v>
      </c>
      <c r="AG865" s="20">
        <v>4.58</v>
      </c>
      <c r="AH865" s="20">
        <v>14</v>
      </c>
      <c r="AI865" s="20">
        <v>32.799999999999997</v>
      </c>
      <c r="AJ865" s="20">
        <v>30.889600000000002</v>
      </c>
      <c r="AK865" s="18">
        <v>7.05</v>
      </c>
      <c r="AL865" s="18">
        <v>16.100000000000001</v>
      </c>
      <c r="AM865" s="18">
        <v>43.7</v>
      </c>
      <c r="AN865" s="18">
        <v>52.650300000000001</v>
      </c>
      <c r="AO865" s="2">
        <v>2.5499999999999998</v>
      </c>
      <c r="AP865" s="2">
        <v>9.3000000000000007</v>
      </c>
      <c r="AQ865" s="2">
        <v>27.5</v>
      </c>
      <c r="AR865" s="2">
        <v>3.9592999999999998</v>
      </c>
      <c r="AS865" s="2">
        <v>5.48</v>
      </c>
      <c r="AT865" s="2">
        <v>14.4</v>
      </c>
      <c r="AU865" s="2">
        <v>38.1</v>
      </c>
      <c r="AV865" s="2">
        <v>17.1464</v>
      </c>
      <c r="AW865" s="2">
        <v>7.64</v>
      </c>
      <c r="AX865" s="2">
        <v>15.3</v>
      </c>
      <c r="AY865" s="2">
        <v>49.9</v>
      </c>
      <c r="AZ865" s="2">
        <v>31.241299999999999</v>
      </c>
      <c r="BA865" s="2">
        <v>5.73</v>
      </c>
      <c r="BB865" s="2">
        <v>17.100000000000001</v>
      </c>
      <c r="BC865" s="2">
        <v>33.6</v>
      </c>
      <c r="BD865" s="2">
        <v>31.192900000000002</v>
      </c>
      <c r="BE865" s="4" t="str">
        <f t="shared" si="132"/>
        <v>NO APLICA</v>
      </c>
      <c r="BF865" s="4">
        <f t="shared" si="133"/>
        <v>5.9514000000000005</v>
      </c>
      <c r="BG865">
        <f t="shared" si="134"/>
        <v>2.5499999999999998</v>
      </c>
      <c r="BH865">
        <f t="shared" si="135"/>
        <v>5.48</v>
      </c>
      <c r="BI865">
        <f t="shared" si="136"/>
        <v>7.64</v>
      </c>
      <c r="BJ865">
        <f t="shared" si="137"/>
        <v>7.05</v>
      </c>
      <c r="BK865">
        <f t="shared" si="138"/>
        <v>4.58</v>
      </c>
      <c r="BL865">
        <f t="shared" si="139"/>
        <v>36418.179999999964</v>
      </c>
    </row>
    <row r="866" spans="1:64" x14ac:dyDescent="0.2">
      <c r="A866" s="1">
        <v>864</v>
      </c>
      <c r="B866" s="7" t="s">
        <v>18</v>
      </c>
      <c r="C866" s="3">
        <v>39952</v>
      </c>
      <c r="D866" s="4" t="s">
        <v>17</v>
      </c>
      <c r="E866" s="4" t="s">
        <v>168</v>
      </c>
      <c r="F866" s="5" t="str">
        <f t="shared" si="130"/>
        <v>M</v>
      </c>
      <c r="G866" s="6">
        <v>0.82291666666666663</v>
      </c>
      <c r="H866" s="6">
        <v>0.91527777777777775</v>
      </c>
      <c r="I866" s="85">
        <f t="shared" si="131"/>
        <v>133</v>
      </c>
      <c r="J866" s="86">
        <f>I866*Segmentos!$D$7*(AH866%)*IF(ISNUMBER(AI866),AI866%,0)</f>
        <v>204288</v>
      </c>
      <c r="K866" s="86">
        <f>I866*Segmentos!$D$7*(AL866%)*IF(ISNUMBER(AM866),AM866%,0)</f>
        <v>557855.19999999995</v>
      </c>
      <c r="L866" s="4" t="s">
        <v>296</v>
      </c>
      <c r="M866" s="2">
        <v>0.73</v>
      </c>
      <c r="N866" s="2">
        <v>4</v>
      </c>
      <c r="O866" s="2">
        <v>18.399999999999999</v>
      </c>
      <c r="P866" s="2">
        <v>99.056399999999996</v>
      </c>
      <c r="Q866" s="2">
        <v>0.46</v>
      </c>
      <c r="R866" s="2">
        <v>0.6</v>
      </c>
      <c r="S866" s="2">
        <v>72.900000000000006</v>
      </c>
      <c r="T866" s="2">
        <v>10.430999999999999</v>
      </c>
      <c r="U866" s="2">
        <v>7.0000000000000007E-2</v>
      </c>
      <c r="V866" s="2">
        <v>1.3</v>
      </c>
      <c r="W866" s="2">
        <v>4.9000000000000004</v>
      </c>
      <c r="X866" s="2">
        <v>1.8574999999999999</v>
      </c>
      <c r="Y866" s="2">
        <v>0.43</v>
      </c>
      <c r="Z866" s="2">
        <v>3.6</v>
      </c>
      <c r="AA866" s="2">
        <v>11.8</v>
      </c>
      <c r="AB866" s="2">
        <v>17.1296</v>
      </c>
      <c r="AC866" s="2">
        <v>1.56</v>
      </c>
      <c r="AD866" s="2">
        <v>7.7</v>
      </c>
      <c r="AE866" s="2">
        <v>20.399999999999999</v>
      </c>
      <c r="AF866" s="2">
        <v>69.638300000000001</v>
      </c>
      <c r="AG866" s="20">
        <v>0.38</v>
      </c>
      <c r="AH866" s="20">
        <v>3</v>
      </c>
      <c r="AI866" s="20">
        <v>12.8</v>
      </c>
      <c r="AJ866" s="20">
        <v>24.4055</v>
      </c>
      <c r="AK866" s="18">
        <v>1.05</v>
      </c>
      <c r="AL866" s="18">
        <v>4.9000000000000004</v>
      </c>
      <c r="AM866" s="18">
        <v>21.4</v>
      </c>
      <c r="AN866" s="18">
        <v>74.650899999999993</v>
      </c>
      <c r="AO866" s="2">
        <v>0.69</v>
      </c>
      <c r="AP866" s="2">
        <v>1.4</v>
      </c>
      <c r="AQ866" s="2">
        <v>50.2</v>
      </c>
      <c r="AR866" s="2">
        <v>10.228199999999999</v>
      </c>
      <c r="AS866" s="2">
        <v>0.12</v>
      </c>
      <c r="AT866" s="2">
        <v>1.8</v>
      </c>
      <c r="AU866" s="2">
        <v>6.6</v>
      </c>
      <c r="AV866" s="2">
        <v>3.5257000000000001</v>
      </c>
      <c r="AW866" s="2">
        <v>0.82</v>
      </c>
      <c r="AX866" s="2">
        <v>2.6</v>
      </c>
      <c r="AY866" s="2">
        <v>31.1</v>
      </c>
      <c r="AZ866" s="2">
        <v>32.100700000000003</v>
      </c>
      <c r="BA866" s="2">
        <v>1.02</v>
      </c>
      <c r="BB866" s="2">
        <v>7</v>
      </c>
      <c r="BC866" s="2">
        <v>14.7</v>
      </c>
      <c r="BD866" s="2">
        <v>53.201799999999999</v>
      </c>
      <c r="BE866" s="4" t="str">
        <f t="shared" si="132"/>
        <v>ABURRIDO</v>
      </c>
      <c r="BF866" s="4">
        <f t="shared" si="133"/>
        <v>0.57940000000000003</v>
      </c>
      <c r="BG866">
        <f t="shared" si="134"/>
        <v>0.69</v>
      </c>
      <c r="BH866">
        <f t="shared" si="135"/>
        <v>0.12</v>
      </c>
      <c r="BI866">
        <f t="shared" si="136"/>
        <v>1.02</v>
      </c>
      <c r="BJ866">
        <f t="shared" si="137"/>
        <v>1.05</v>
      </c>
      <c r="BK866">
        <f t="shared" si="138"/>
        <v>0.38</v>
      </c>
      <c r="BL866">
        <f t="shared" si="139"/>
        <v>9788.7999999999993</v>
      </c>
    </row>
    <row r="867" spans="1:64" x14ac:dyDescent="0.2">
      <c r="A867" s="1">
        <v>865</v>
      </c>
      <c r="B867" s="7" t="s">
        <v>9</v>
      </c>
      <c r="C867" s="3">
        <v>39952</v>
      </c>
      <c r="D867" s="4" t="s">
        <v>8</v>
      </c>
      <c r="E867" s="4" t="s">
        <v>168</v>
      </c>
      <c r="F867" s="5" t="str">
        <f t="shared" si="130"/>
        <v>M</v>
      </c>
      <c r="G867" s="6">
        <v>0.8041666666666667</v>
      </c>
      <c r="H867" s="6">
        <v>0.87361111111111101</v>
      </c>
      <c r="I867" s="85">
        <f t="shared" si="131"/>
        <v>99.999999999999801</v>
      </c>
      <c r="J867" s="86">
        <f>I867*Segmentos!$D$7*(AH867%)*IF(ISNUMBER(AI867),AI867%,0)</f>
        <v>1784999.9999999965</v>
      </c>
      <c r="K867" s="86">
        <f>I867*Segmentos!$D$7*(AL867%)*IF(ISNUMBER(AM867),AM867%,0)</f>
        <v>1214399.9999999977</v>
      </c>
      <c r="L867" s="4" t="s">
        <v>295</v>
      </c>
      <c r="M867" s="2">
        <v>3.71</v>
      </c>
      <c r="N867" s="2">
        <v>12</v>
      </c>
      <c r="O867" s="2">
        <v>31</v>
      </c>
      <c r="P867" s="2">
        <v>84.571600000000004</v>
      </c>
      <c r="Q867" s="2">
        <v>0.92</v>
      </c>
      <c r="R867" s="2">
        <v>3</v>
      </c>
      <c r="S867" s="2">
        <v>31</v>
      </c>
      <c r="T867" s="2">
        <v>3.5013000000000001</v>
      </c>
      <c r="U867" s="2">
        <v>1.46</v>
      </c>
      <c r="V867" s="2">
        <v>7.5</v>
      </c>
      <c r="W867" s="2">
        <v>19.5</v>
      </c>
      <c r="X867" s="2">
        <v>6.9547999999999996</v>
      </c>
      <c r="Y867" s="2">
        <v>3.56</v>
      </c>
      <c r="Z867" s="2">
        <v>13.9</v>
      </c>
      <c r="AA867" s="2">
        <v>25.5</v>
      </c>
      <c r="AB867" s="2">
        <v>23.927499999999998</v>
      </c>
      <c r="AC867" s="2">
        <v>6.71</v>
      </c>
      <c r="AD867" s="2">
        <v>17.600000000000001</v>
      </c>
      <c r="AE867" s="2">
        <v>38.1</v>
      </c>
      <c r="AF867" s="2">
        <v>50.188000000000002</v>
      </c>
      <c r="AG867" s="20">
        <v>4.46</v>
      </c>
      <c r="AH867" s="20">
        <v>12.5</v>
      </c>
      <c r="AI867" s="20">
        <v>35.700000000000003</v>
      </c>
      <c r="AJ867" s="20">
        <v>48.227499999999999</v>
      </c>
      <c r="AK867" s="18">
        <v>3.03</v>
      </c>
      <c r="AL867" s="18">
        <v>11.5</v>
      </c>
      <c r="AM867" s="18">
        <v>26.4</v>
      </c>
      <c r="AN867" s="18">
        <v>36.344099999999997</v>
      </c>
      <c r="AO867" s="2">
        <v>0.63</v>
      </c>
      <c r="AP867" s="2">
        <v>5</v>
      </c>
      <c r="AQ867" s="2">
        <v>12.5</v>
      </c>
      <c r="AR867" s="2">
        <v>1.5621</v>
      </c>
      <c r="AS867" s="2">
        <v>1.1299999999999999</v>
      </c>
      <c r="AT867" s="2">
        <v>6.1</v>
      </c>
      <c r="AU867" s="2">
        <v>18.5</v>
      </c>
      <c r="AV867" s="2">
        <v>5.6563999999999997</v>
      </c>
      <c r="AW867" s="2">
        <v>3.79</v>
      </c>
      <c r="AX867" s="2">
        <v>10.8</v>
      </c>
      <c r="AY867" s="2">
        <v>35.1</v>
      </c>
      <c r="AZ867" s="2">
        <v>24.797899999999998</v>
      </c>
      <c r="BA867" s="2">
        <v>6.02</v>
      </c>
      <c r="BB867" s="2">
        <v>18.2</v>
      </c>
      <c r="BC867" s="2">
        <v>33.1</v>
      </c>
      <c r="BD867" s="2">
        <v>52.555199999999999</v>
      </c>
      <c r="BE867" s="4" t="str">
        <f t="shared" si="132"/>
        <v>ABURRIDO</v>
      </c>
      <c r="BF867" s="4">
        <f t="shared" si="133"/>
        <v>3.0413999999999999</v>
      </c>
      <c r="BG867">
        <f t="shared" si="134"/>
        <v>0.63</v>
      </c>
      <c r="BH867">
        <f t="shared" si="135"/>
        <v>1.1299999999999999</v>
      </c>
      <c r="BI867">
        <f t="shared" si="136"/>
        <v>6.02</v>
      </c>
      <c r="BJ867">
        <f t="shared" si="137"/>
        <v>3.03</v>
      </c>
      <c r="BK867">
        <f t="shared" si="138"/>
        <v>4.46</v>
      </c>
      <c r="BL867">
        <f t="shared" si="139"/>
        <v>37199.999999999927</v>
      </c>
    </row>
    <row r="868" spans="1:64" x14ac:dyDescent="0.2">
      <c r="A868" s="1">
        <v>866</v>
      </c>
      <c r="B868" s="7" t="s">
        <v>91</v>
      </c>
      <c r="C868" s="3">
        <v>39952</v>
      </c>
      <c r="D868" s="4" t="s">
        <v>628</v>
      </c>
      <c r="E868" s="4" t="s">
        <v>168</v>
      </c>
      <c r="F868" s="5" t="str">
        <f t="shared" si="130"/>
        <v>M</v>
      </c>
      <c r="G868" s="6">
        <v>0.91736111111111107</v>
      </c>
      <c r="H868" s="6">
        <v>1.3888888888888889E-3</v>
      </c>
      <c r="I868" s="85">
        <f t="shared" si="131"/>
        <v>121.00000000000006</v>
      </c>
      <c r="J868" s="86">
        <f>I868*Segmentos!$D$7*(AH868%)*IF(ISNUMBER(AI868),AI868%,0)</f>
        <v>588060.00000000023</v>
      </c>
      <c r="K868" s="86">
        <f>I868*Segmentos!$D$7*(AL868%)*IF(ISNUMBER(AM868),AM868%,0)</f>
        <v>615986.80000000051</v>
      </c>
      <c r="L868" s="4" t="s">
        <v>298</v>
      </c>
      <c r="M868" s="2">
        <v>1.24</v>
      </c>
      <c r="N868" s="2">
        <v>8.9</v>
      </c>
      <c r="O868" s="2">
        <v>13.9</v>
      </c>
      <c r="P868" s="2">
        <v>90.235600000000005</v>
      </c>
      <c r="Q868" s="2">
        <v>0.71</v>
      </c>
      <c r="R868" s="2">
        <v>5.2</v>
      </c>
      <c r="S868" s="2">
        <v>13.7</v>
      </c>
      <c r="T868" s="2">
        <v>8.6504999999999992</v>
      </c>
      <c r="U868" s="2">
        <v>1.26</v>
      </c>
      <c r="V868" s="2">
        <v>8.8000000000000007</v>
      </c>
      <c r="W868" s="2">
        <v>14.4</v>
      </c>
      <c r="X868" s="2">
        <v>19.301200000000001</v>
      </c>
      <c r="Y868" s="2">
        <v>1.53</v>
      </c>
      <c r="Z868" s="2">
        <v>10.5</v>
      </c>
      <c r="AA868" s="2">
        <v>14.6</v>
      </c>
      <c r="AB868" s="2">
        <v>32.944600000000001</v>
      </c>
      <c r="AC868" s="2">
        <v>1.23</v>
      </c>
      <c r="AD868" s="2">
        <v>9.5</v>
      </c>
      <c r="AE868" s="2">
        <v>12.9</v>
      </c>
      <c r="AF868" s="2">
        <v>29.339300000000001</v>
      </c>
      <c r="AG868" s="20">
        <v>1.21</v>
      </c>
      <c r="AH868" s="20">
        <v>9</v>
      </c>
      <c r="AI868" s="20">
        <v>13.5</v>
      </c>
      <c r="AJ868" s="20">
        <v>41.933199999999999</v>
      </c>
      <c r="AK868" s="18">
        <v>1.26</v>
      </c>
      <c r="AL868" s="18">
        <v>8.9</v>
      </c>
      <c r="AM868" s="18">
        <v>14.3</v>
      </c>
      <c r="AN868" s="18">
        <v>48.302399999999999</v>
      </c>
      <c r="AO868" s="2">
        <v>0.82</v>
      </c>
      <c r="AP868" s="2">
        <v>9.1</v>
      </c>
      <c r="AQ868" s="2">
        <v>8.9</v>
      </c>
      <c r="AR868" s="2">
        <v>6.4969999999999999</v>
      </c>
      <c r="AS868" s="2">
        <v>0.56999999999999995</v>
      </c>
      <c r="AT868" s="2">
        <v>6</v>
      </c>
      <c r="AU868" s="2">
        <v>9.5</v>
      </c>
      <c r="AV868" s="2">
        <v>9.2112999999999996</v>
      </c>
      <c r="AW868" s="2">
        <v>1.1399999999999999</v>
      </c>
      <c r="AX868" s="2">
        <v>10.1</v>
      </c>
      <c r="AY868" s="2">
        <v>11.3</v>
      </c>
      <c r="AZ868" s="2">
        <v>23.907699999999998</v>
      </c>
      <c r="BA868" s="2">
        <v>1.81</v>
      </c>
      <c r="BB868" s="2">
        <v>9.6</v>
      </c>
      <c r="BC868" s="2">
        <v>18.899999999999999</v>
      </c>
      <c r="BD868" s="2">
        <v>50.619599999999998</v>
      </c>
      <c r="BE868" s="4" t="str">
        <f t="shared" si="132"/>
        <v>ABURRIDO</v>
      </c>
      <c r="BF868" s="4">
        <f t="shared" si="133"/>
        <v>1.101</v>
      </c>
      <c r="BG868">
        <f t="shared" si="134"/>
        <v>0.82</v>
      </c>
      <c r="BH868">
        <f t="shared" si="135"/>
        <v>0.56999999999999995</v>
      </c>
      <c r="BI868">
        <f t="shared" si="136"/>
        <v>1.81</v>
      </c>
      <c r="BJ868">
        <f t="shared" si="137"/>
        <v>1.26</v>
      </c>
      <c r="BK868">
        <f t="shared" si="138"/>
        <v>1.21</v>
      </c>
      <c r="BL868">
        <f t="shared" si="139"/>
        <v>14968.910000000007</v>
      </c>
    </row>
    <row r="869" spans="1:64" x14ac:dyDescent="0.2">
      <c r="A869" s="1">
        <v>867</v>
      </c>
      <c r="B869" s="7" t="s">
        <v>1</v>
      </c>
      <c r="C869" s="3">
        <v>39952</v>
      </c>
      <c r="D869" s="4" t="s">
        <v>627</v>
      </c>
      <c r="E869" s="4" t="s">
        <v>163</v>
      </c>
      <c r="F869" s="5" t="str">
        <f t="shared" si="130"/>
        <v>M</v>
      </c>
      <c r="G869" s="6">
        <v>0.84930555555555554</v>
      </c>
      <c r="H869" s="6">
        <v>0.88402777777777775</v>
      </c>
      <c r="I869" s="85">
        <f t="shared" si="131"/>
        <v>49.999999999999986</v>
      </c>
      <c r="J869" s="86">
        <f>I869*Segmentos!$D$7*(AH869%)*IF(ISNUMBER(AI869),AI869%,0)</f>
        <v>712139.99999999977</v>
      </c>
      <c r="K869" s="86">
        <f>I869*Segmentos!$D$7*(AL869%)*IF(ISNUMBER(AM869),AM869%,0)</f>
        <v>1582699.9999999993</v>
      </c>
      <c r="L869" s="4"/>
      <c r="M869" s="2">
        <v>5.84</v>
      </c>
      <c r="N869" s="2">
        <v>10.9</v>
      </c>
      <c r="O869" s="2">
        <v>53.5</v>
      </c>
      <c r="P869" s="2">
        <v>76.552599999999998</v>
      </c>
      <c r="Q869" s="2">
        <v>5.07</v>
      </c>
      <c r="R869" s="2">
        <v>9.5</v>
      </c>
      <c r="S869" s="2">
        <v>53.6</v>
      </c>
      <c r="T869" s="2">
        <v>11.0693</v>
      </c>
      <c r="U869" s="2">
        <v>5.56</v>
      </c>
      <c r="V869" s="2">
        <v>10.8</v>
      </c>
      <c r="W869" s="2">
        <v>51.3</v>
      </c>
      <c r="X869" s="2">
        <v>15.254</v>
      </c>
      <c r="Y869" s="2">
        <v>5.78</v>
      </c>
      <c r="Z869" s="2">
        <v>11</v>
      </c>
      <c r="AA869" s="2">
        <v>52.8</v>
      </c>
      <c r="AB869" s="2">
        <v>22.363800000000001</v>
      </c>
      <c r="AC869" s="2">
        <v>6.48</v>
      </c>
      <c r="AD869" s="2">
        <v>11.7</v>
      </c>
      <c r="AE869" s="2">
        <v>55.4</v>
      </c>
      <c r="AF869" s="2">
        <v>27.865500000000001</v>
      </c>
      <c r="AG869" s="20">
        <v>3.57</v>
      </c>
      <c r="AH869" s="20">
        <v>8.3000000000000007</v>
      </c>
      <c r="AI869" s="20">
        <v>42.9</v>
      </c>
      <c r="AJ869" s="20">
        <v>22.202200000000001</v>
      </c>
      <c r="AK869" s="18">
        <v>7.9</v>
      </c>
      <c r="AL869" s="18">
        <v>13.3</v>
      </c>
      <c r="AM869" s="18">
        <v>59.5</v>
      </c>
      <c r="AN869" s="18">
        <v>54.350499999999997</v>
      </c>
      <c r="AO869" s="2">
        <v>3.29</v>
      </c>
      <c r="AP869" s="2">
        <v>6.9</v>
      </c>
      <c r="AQ869" s="2">
        <v>47.8</v>
      </c>
      <c r="AR869" s="2">
        <v>4.7046000000000001</v>
      </c>
      <c r="AS869" s="2">
        <v>5.67</v>
      </c>
      <c r="AT869" s="2">
        <v>9.6999999999999993</v>
      </c>
      <c r="AU869" s="2">
        <v>58.1</v>
      </c>
      <c r="AV869" s="2">
        <v>16.345600000000001</v>
      </c>
      <c r="AW869" s="2">
        <v>5.61</v>
      </c>
      <c r="AX869" s="2">
        <v>11.1</v>
      </c>
      <c r="AY869" s="2">
        <v>50.7</v>
      </c>
      <c r="AZ869" s="2">
        <v>21.113700000000001</v>
      </c>
      <c r="BA869" s="2">
        <v>6.86</v>
      </c>
      <c r="BB869" s="2">
        <v>12.7</v>
      </c>
      <c r="BC869" s="2">
        <v>54.2</v>
      </c>
      <c r="BD869" s="2">
        <v>34.388800000000003</v>
      </c>
      <c r="BE869" s="4" t="str">
        <f t="shared" si="132"/>
        <v>NO APLICA</v>
      </c>
      <c r="BF869" s="4">
        <f t="shared" si="133"/>
        <v>5.8886000000000003</v>
      </c>
      <c r="BG869">
        <f t="shared" si="134"/>
        <v>3.29</v>
      </c>
      <c r="BH869">
        <f t="shared" si="135"/>
        <v>5.67</v>
      </c>
      <c r="BI869">
        <f t="shared" si="136"/>
        <v>6.86</v>
      </c>
      <c r="BJ869">
        <f t="shared" si="137"/>
        <v>7.9</v>
      </c>
      <c r="BK869">
        <f t="shared" si="138"/>
        <v>3.57</v>
      </c>
      <c r="BL869">
        <f t="shared" si="139"/>
        <v>29157.499999999993</v>
      </c>
    </row>
    <row r="870" spans="1:64" x14ac:dyDescent="0.2">
      <c r="A870" s="1">
        <v>868</v>
      </c>
      <c r="B870" s="7" t="s">
        <v>36</v>
      </c>
      <c r="C870" s="3">
        <v>39952</v>
      </c>
      <c r="D870" s="4" t="s">
        <v>626</v>
      </c>
      <c r="E870" s="4" t="s">
        <v>163</v>
      </c>
      <c r="F870" s="5" t="str">
        <f t="shared" si="130"/>
        <v>M</v>
      </c>
      <c r="G870" s="6">
        <v>0.91805555555555562</v>
      </c>
      <c r="H870" s="6">
        <v>0.94236111111111109</v>
      </c>
      <c r="I870" s="85">
        <f t="shared" si="131"/>
        <v>34.999999999999872</v>
      </c>
      <c r="J870" s="86">
        <f>I870*Segmentos!$D$7*(AH870%)*IF(ISNUMBER(AI870),AI870%,0)</f>
        <v>1326555.9999999951</v>
      </c>
      <c r="K870" s="86">
        <f>I870*Segmentos!$D$7*(AL870%)*IF(ISNUMBER(AM870),AM870%,0)</f>
        <v>2182277.9999999925</v>
      </c>
      <c r="L870" s="4"/>
      <c r="M870" s="2">
        <v>12.7</v>
      </c>
      <c r="N870" s="2">
        <v>18.7</v>
      </c>
      <c r="O870" s="2">
        <v>68</v>
      </c>
      <c r="P870" s="2">
        <v>90.331999999999994</v>
      </c>
      <c r="Q870" s="2">
        <v>7.29</v>
      </c>
      <c r="R870" s="2">
        <v>11.8</v>
      </c>
      <c r="S870" s="2">
        <v>62</v>
      </c>
      <c r="T870" s="2">
        <v>8.6579999999999995</v>
      </c>
      <c r="U870" s="2">
        <v>11.38</v>
      </c>
      <c r="V870" s="2">
        <v>16.8</v>
      </c>
      <c r="W870" s="2">
        <v>67.5</v>
      </c>
      <c r="X870" s="2">
        <v>16.968</v>
      </c>
      <c r="Y870" s="2">
        <v>12.12</v>
      </c>
      <c r="Z870" s="2">
        <v>18.2</v>
      </c>
      <c r="AA870" s="2">
        <v>66.599999999999994</v>
      </c>
      <c r="AB870" s="2">
        <v>25.4499</v>
      </c>
      <c r="AC870" s="2">
        <v>16.809999999999999</v>
      </c>
      <c r="AD870" s="2">
        <v>23.7</v>
      </c>
      <c r="AE870" s="2">
        <v>70.8</v>
      </c>
      <c r="AF870" s="2">
        <v>39.256100000000004</v>
      </c>
      <c r="AG870" s="20">
        <v>9.48</v>
      </c>
      <c r="AH870" s="20">
        <v>14.6</v>
      </c>
      <c r="AI870" s="20">
        <v>64.900000000000006</v>
      </c>
      <c r="AJ870" s="20">
        <v>32.0075</v>
      </c>
      <c r="AK870" s="18">
        <v>15.6</v>
      </c>
      <c r="AL870" s="18">
        <v>22.3</v>
      </c>
      <c r="AM870" s="18">
        <v>69.900000000000006</v>
      </c>
      <c r="AN870" s="18">
        <v>58.3245</v>
      </c>
      <c r="AO870" s="2">
        <v>12.28</v>
      </c>
      <c r="AP870" s="2">
        <v>18.2</v>
      </c>
      <c r="AQ870" s="2">
        <v>67.5</v>
      </c>
      <c r="AR870" s="2">
        <v>9.5452999999999992</v>
      </c>
      <c r="AS870" s="2">
        <v>10.69</v>
      </c>
      <c r="AT870" s="2">
        <v>16.5</v>
      </c>
      <c r="AU870" s="2">
        <v>64.599999999999994</v>
      </c>
      <c r="AV870" s="2">
        <v>16.7471</v>
      </c>
      <c r="AW870" s="2">
        <v>10.8</v>
      </c>
      <c r="AX870" s="2">
        <v>18.100000000000001</v>
      </c>
      <c r="AY870" s="2">
        <v>59.8</v>
      </c>
      <c r="AZ870" s="2">
        <v>22.100300000000001</v>
      </c>
      <c r="BA870" s="2">
        <v>15.39</v>
      </c>
      <c r="BB870" s="2">
        <v>20.5</v>
      </c>
      <c r="BC870" s="2">
        <v>75.2</v>
      </c>
      <c r="BD870" s="2">
        <v>41.939300000000003</v>
      </c>
      <c r="BE870" s="4" t="str">
        <f t="shared" si="132"/>
        <v>NO APLICA</v>
      </c>
      <c r="BF870" s="4">
        <f t="shared" si="133"/>
        <v>12.7514</v>
      </c>
      <c r="BG870">
        <f t="shared" si="134"/>
        <v>12.28</v>
      </c>
      <c r="BH870">
        <f t="shared" si="135"/>
        <v>10.69</v>
      </c>
      <c r="BI870">
        <f t="shared" si="136"/>
        <v>15.39</v>
      </c>
      <c r="BJ870">
        <f t="shared" si="137"/>
        <v>15.6</v>
      </c>
      <c r="BK870">
        <f t="shared" si="138"/>
        <v>9.48</v>
      </c>
      <c r="BL870">
        <f t="shared" si="139"/>
        <v>44505.99999999984</v>
      </c>
    </row>
    <row r="871" spans="1:64" x14ac:dyDescent="0.2">
      <c r="A871" s="1">
        <v>869</v>
      </c>
      <c r="B871" s="7" t="s">
        <v>88</v>
      </c>
      <c r="C871" s="3">
        <v>39952</v>
      </c>
      <c r="D871" s="4" t="s">
        <v>626</v>
      </c>
      <c r="E871" s="4" t="s">
        <v>163</v>
      </c>
      <c r="F871" s="5" t="str">
        <f t="shared" si="130"/>
        <v>M</v>
      </c>
      <c r="G871" s="6">
        <v>0.91666666666666663</v>
      </c>
      <c r="H871" s="6">
        <v>0.91805555555555562</v>
      </c>
      <c r="I871" s="85">
        <f t="shared" si="131"/>
        <v>2.0000000000001528</v>
      </c>
      <c r="J871" s="86">
        <f>I871*Segmentos!$D$7*(AH871%)*IF(ISNUMBER(AI871),AI871%,0)</f>
        <v>62869.600000004808</v>
      </c>
      <c r="K871" s="86">
        <f>I871*Segmentos!$D$7*(AL871%)*IF(ISNUMBER(AM871),AM871%,0)</f>
        <v>97744.800000007468</v>
      </c>
      <c r="L871" s="4"/>
      <c r="M871" s="2">
        <v>10.130000000000001</v>
      </c>
      <c r="N871" s="2">
        <v>11.5</v>
      </c>
      <c r="O871" s="2">
        <v>88.1</v>
      </c>
      <c r="P871" s="2">
        <v>92.372799999999998</v>
      </c>
      <c r="Q871" s="2">
        <v>3.45</v>
      </c>
      <c r="R871" s="2">
        <v>4</v>
      </c>
      <c r="S871" s="2">
        <v>86.4</v>
      </c>
      <c r="T871" s="2">
        <v>5.2451999999999996</v>
      </c>
      <c r="U871" s="2">
        <v>9.3000000000000007</v>
      </c>
      <c r="V871" s="2">
        <v>9.8000000000000007</v>
      </c>
      <c r="W871" s="2">
        <v>94.9</v>
      </c>
      <c r="X871" s="2">
        <v>17.785599999999999</v>
      </c>
      <c r="Y871" s="2">
        <v>7.97</v>
      </c>
      <c r="Z871" s="2">
        <v>9.5</v>
      </c>
      <c r="AA871" s="2">
        <v>84.1</v>
      </c>
      <c r="AB871" s="2">
        <v>21.464600000000001</v>
      </c>
      <c r="AC871" s="2">
        <v>16</v>
      </c>
      <c r="AD871" s="2">
        <v>18.2</v>
      </c>
      <c r="AE871" s="2">
        <v>87.8</v>
      </c>
      <c r="AF871" s="2">
        <v>47.877400000000002</v>
      </c>
      <c r="AG871" s="20">
        <v>7.85</v>
      </c>
      <c r="AH871" s="20">
        <v>8.9</v>
      </c>
      <c r="AI871" s="20">
        <v>88.3</v>
      </c>
      <c r="AJ871" s="20">
        <v>33.958300000000001</v>
      </c>
      <c r="AK871" s="18">
        <v>12.19</v>
      </c>
      <c r="AL871" s="18">
        <v>13.9</v>
      </c>
      <c r="AM871" s="18">
        <v>87.9</v>
      </c>
      <c r="AN871" s="18">
        <v>58.414499999999997</v>
      </c>
      <c r="AO871" s="2">
        <v>8.83</v>
      </c>
      <c r="AP871" s="2">
        <v>10.199999999999999</v>
      </c>
      <c r="AQ871" s="2">
        <v>86.5</v>
      </c>
      <c r="AR871" s="2">
        <v>8.7922999999999991</v>
      </c>
      <c r="AS871" s="2">
        <v>7.19</v>
      </c>
      <c r="AT871" s="2">
        <v>8.3000000000000007</v>
      </c>
      <c r="AU871" s="2">
        <v>87.1</v>
      </c>
      <c r="AV871" s="2">
        <v>14.437900000000001</v>
      </c>
      <c r="AW871" s="2">
        <v>8.67</v>
      </c>
      <c r="AX871" s="2">
        <v>9.5</v>
      </c>
      <c r="AY871" s="2">
        <v>91.3</v>
      </c>
      <c r="AZ871" s="2">
        <v>22.728300000000001</v>
      </c>
      <c r="BA871" s="2">
        <v>13.29</v>
      </c>
      <c r="BB871" s="2">
        <v>15.2</v>
      </c>
      <c r="BC871" s="2">
        <v>87.2</v>
      </c>
      <c r="BD871" s="2">
        <v>46.414299999999997</v>
      </c>
      <c r="BE871" s="4" t="str">
        <f t="shared" si="132"/>
        <v>NO APLICA</v>
      </c>
      <c r="BF871" s="4">
        <f t="shared" si="133"/>
        <v>9.8368000000000002</v>
      </c>
      <c r="BG871">
        <f t="shared" si="134"/>
        <v>8.83</v>
      </c>
      <c r="BH871">
        <f t="shared" si="135"/>
        <v>7.19</v>
      </c>
      <c r="BI871">
        <f t="shared" si="136"/>
        <v>13.29</v>
      </c>
      <c r="BJ871">
        <f t="shared" si="137"/>
        <v>12.19</v>
      </c>
      <c r="BK871">
        <f t="shared" si="138"/>
        <v>7.85</v>
      </c>
      <c r="BL871">
        <f t="shared" si="139"/>
        <v>2026.3000000001546</v>
      </c>
    </row>
    <row r="872" spans="1:64" x14ac:dyDescent="0.2">
      <c r="A872" s="1">
        <v>870</v>
      </c>
      <c r="B872" s="7" t="s">
        <v>30</v>
      </c>
      <c r="C872" s="3">
        <v>39952</v>
      </c>
      <c r="D872" s="4" t="s">
        <v>628</v>
      </c>
      <c r="E872" s="4" t="s">
        <v>163</v>
      </c>
      <c r="F872" s="5" t="str">
        <f t="shared" si="130"/>
        <v>M</v>
      </c>
      <c r="G872" s="6">
        <v>0.87916666666666676</v>
      </c>
      <c r="H872" s="6">
        <v>0.91180555555555554</v>
      </c>
      <c r="I872" s="85">
        <f t="shared" si="131"/>
        <v>46.999999999999829</v>
      </c>
      <c r="J872" s="86">
        <f>I872*Segmentos!$D$7*(AH872%)*IF(ISNUMBER(AI872),AI872%,0)</f>
        <v>49030.399999999834</v>
      </c>
      <c r="K872" s="86">
        <f>I872*Segmentos!$D$7*(AL872%)*IF(ISNUMBER(AM872),AM872%,0)</f>
        <v>215823.99999999919</v>
      </c>
      <c r="L872" s="4"/>
      <c r="M872" s="2">
        <v>0.72</v>
      </c>
      <c r="N872" s="2">
        <v>2.2000000000000002</v>
      </c>
      <c r="O872" s="2">
        <v>32.5</v>
      </c>
      <c r="P872" s="2">
        <v>89.819800000000001</v>
      </c>
      <c r="Q872" s="2">
        <v>7.0000000000000007E-2</v>
      </c>
      <c r="R872" s="2">
        <v>0.7</v>
      </c>
      <c r="S872" s="2">
        <v>10.6</v>
      </c>
      <c r="T872" s="2">
        <v>1.4743999999999999</v>
      </c>
      <c r="U872" s="2">
        <v>0.22</v>
      </c>
      <c r="V872" s="2">
        <v>0.5</v>
      </c>
      <c r="W872" s="2">
        <v>41.4</v>
      </c>
      <c r="X872" s="2">
        <v>5.6649000000000003</v>
      </c>
      <c r="Y872" s="2">
        <v>0.8</v>
      </c>
      <c r="Z872" s="2">
        <v>3.5</v>
      </c>
      <c r="AA872" s="2">
        <v>22.9</v>
      </c>
      <c r="AB872" s="2">
        <v>29.238399999999999</v>
      </c>
      <c r="AC872" s="2">
        <v>1.31</v>
      </c>
      <c r="AD872" s="2">
        <v>2.9</v>
      </c>
      <c r="AE872" s="2">
        <v>44.3</v>
      </c>
      <c r="AF872" s="2">
        <v>53.4422</v>
      </c>
      <c r="AG872" s="20">
        <v>0.26</v>
      </c>
      <c r="AH872" s="20">
        <v>1.6</v>
      </c>
      <c r="AI872" s="20">
        <v>16.3</v>
      </c>
      <c r="AJ872" s="20">
        <v>15.3948</v>
      </c>
      <c r="AK872" s="18">
        <v>1.1399999999999999</v>
      </c>
      <c r="AL872" s="18">
        <v>2.8</v>
      </c>
      <c r="AM872" s="18">
        <v>41</v>
      </c>
      <c r="AN872" s="18">
        <v>74.424999999999997</v>
      </c>
      <c r="AO872" s="2">
        <v>0.2</v>
      </c>
      <c r="AP872" s="2">
        <v>0.9</v>
      </c>
      <c r="AQ872" s="2">
        <v>21.1</v>
      </c>
      <c r="AR872" s="2">
        <v>2.6884999999999999</v>
      </c>
      <c r="AS872" s="2">
        <v>0.48</v>
      </c>
      <c r="AT872" s="2">
        <v>1.5</v>
      </c>
      <c r="AU872" s="2">
        <v>31.6</v>
      </c>
      <c r="AV872" s="2">
        <v>13.2225</v>
      </c>
      <c r="AW872" s="2">
        <v>0.83</v>
      </c>
      <c r="AX872" s="2">
        <v>1.9</v>
      </c>
      <c r="AY872" s="2">
        <v>44.5</v>
      </c>
      <c r="AZ872" s="2">
        <v>29.662700000000001</v>
      </c>
      <c r="BA872" s="2">
        <v>0.93</v>
      </c>
      <c r="BB872" s="2">
        <v>3.2</v>
      </c>
      <c r="BC872" s="2">
        <v>28.6</v>
      </c>
      <c r="BD872" s="2">
        <v>44.246099999999998</v>
      </c>
      <c r="BE872" s="4" t="str">
        <f t="shared" si="132"/>
        <v>NO APLICA</v>
      </c>
      <c r="BF872" s="4">
        <f t="shared" si="133"/>
        <v>0.64860000000000007</v>
      </c>
      <c r="BG872">
        <f t="shared" si="134"/>
        <v>0.2</v>
      </c>
      <c r="BH872">
        <f t="shared" si="135"/>
        <v>0.48</v>
      </c>
      <c r="BI872">
        <f t="shared" si="136"/>
        <v>0.93</v>
      </c>
      <c r="BJ872">
        <f t="shared" si="137"/>
        <v>1.1399999999999999</v>
      </c>
      <c r="BK872">
        <f t="shared" si="138"/>
        <v>0.26</v>
      </c>
      <c r="BL872">
        <f t="shared" si="139"/>
        <v>3360.4999999999882</v>
      </c>
    </row>
    <row r="873" spans="1:64" x14ac:dyDescent="0.2">
      <c r="A873" s="1">
        <v>871</v>
      </c>
      <c r="B873" s="7" t="s">
        <v>11</v>
      </c>
      <c r="C873" s="3">
        <v>39952</v>
      </c>
      <c r="D873" s="4" t="s">
        <v>8</v>
      </c>
      <c r="E873" s="4" t="s">
        <v>166</v>
      </c>
      <c r="F873" s="5" t="str">
        <f t="shared" si="130"/>
        <v>M</v>
      </c>
      <c r="G873" s="6">
        <v>0.90972222222222221</v>
      </c>
      <c r="H873" s="6">
        <v>0.91041666666666676</v>
      </c>
      <c r="I873" s="85">
        <f t="shared" si="131"/>
        <v>1.0000000000001563</v>
      </c>
      <c r="J873" s="86">
        <f>I873*Segmentos!$D$7*(AH873%)*IF(ISNUMBER(AI873),AI873%,0)</f>
        <v>16800.000000002627</v>
      </c>
      <c r="K873" s="86">
        <f>I873*Segmentos!$D$7*(AL873%)*IF(ISNUMBER(AM873),AM873%,0)</f>
        <v>14800.000000002316</v>
      </c>
      <c r="L873" s="4"/>
      <c r="M873" s="2">
        <v>3.95</v>
      </c>
      <c r="N873" s="2">
        <v>4</v>
      </c>
      <c r="O873" s="2">
        <v>100</v>
      </c>
      <c r="P873" s="2">
        <v>88.447000000000003</v>
      </c>
      <c r="Q873" s="2">
        <v>1.77</v>
      </c>
      <c r="R873" s="2">
        <v>1.8</v>
      </c>
      <c r="S873" s="2">
        <v>100</v>
      </c>
      <c r="T873" s="2">
        <v>6.6182999999999996</v>
      </c>
      <c r="U873" s="2">
        <v>0.91</v>
      </c>
      <c r="V873" s="2">
        <v>0.9</v>
      </c>
      <c r="W873" s="2">
        <v>100</v>
      </c>
      <c r="X873" s="2">
        <v>4.2872000000000003</v>
      </c>
      <c r="Y873" s="2">
        <v>4.55</v>
      </c>
      <c r="Z873" s="2">
        <v>4.5999999999999996</v>
      </c>
      <c r="AA873" s="2">
        <v>100</v>
      </c>
      <c r="AB873" s="2">
        <v>30.0688</v>
      </c>
      <c r="AC873" s="2">
        <v>6.46</v>
      </c>
      <c r="AD873" s="2">
        <v>6.5</v>
      </c>
      <c r="AE873" s="2">
        <v>100</v>
      </c>
      <c r="AF873" s="2">
        <v>47.472799999999999</v>
      </c>
      <c r="AG873" s="20">
        <v>4.2</v>
      </c>
      <c r="AH873" s="20">
        <v>4.2</v>
      </c>
      <c r="AI873" s="20">
        <v>100</v>
      </c>
      <c r="AJ873" s="20">
        <v>44.554900000000004</v>
      </c>
      <c r="AK873" s="18">
        <v>3.73</v>
      </c>
      <c r="AL873" s="18">
        <v>3.7</v>
      </c>
      <c r="AM873" s="18">
        <v>100</v>
      </c>
      <c r="AN873" s="18">
        <v>43.892099999999999</v>
      </c>
      <c r="AO873" s="2">
        <v>1.99</v>
      </c>
      <c r="AP873" s="2">
        <v>2</v>
      </c>
      <c r="AQ873" s="2">
        <v>100</v>
      </c>
      <c r="AR873" s="2">
        <v>4.8623000000000003</v>
      </c>
      <c r="AS873" s="2">
        <v>3.69</v>
      </c>
      <c r="AT873" s="2">
        <v>3.7</v>
      </c>
      <c r="AU873" s="2">
        <v>100</v>
      </c>
      <c r="AV873" s="2">
        <v>18.195799999999998</v>
      </c>
      <c r="AW873" s="2">
        <v>3.03</v>
      </c>
      <c r="AX873" s="2">
        <v>3</v>
      </c>
      <c r="AY873" s="2">
        <v>100</v>
      </c>
      <c r="AZ873" s="2">
        <v>19.523599999999998</v>
      </c>
      <c r="BA873" s="2">
        <v>5.35</v>
      </c>
      <c r="BB873" s="2">
        <v>5.4</v>
      </c>
      <c r="BC873" s="2">
        <v>100</v>
      </c>
      <c r="BD873" s="2">
        <v>45.865400000000001</v>
      </c>
      <c r="BE873" s="4" t="str">
        <f t="shared" si="132"/>
        <v>NO APLICA</v>
      </c>
      <c r="BF873" s="4">
        <f t="shared" si="133"/>
        <v>4.0635999999999992</v>
      </c>
      <c r="BG873">
        <f t="shared" si="134"/>
        <v>1.99</v>
      </c>
      <c r="BH873">
        <f t="shared" si="135"/>
        <v>3.69</v>
      </c>
      <c r="BI873">
        <f t="shared" si="136"/>
        <v>5.35</v>
      </c>
      <c r="BJ873">
        <f t="shared" si="137"/>
        <v>3.73</v>
      </c>
      <c r="BK873">
        <f t="shared" si="138"/>
        <v>4.2</v>
      </c>
      <c r="BL873">
        <f t="shared" si="139"/>
        <v>400.00000000006253</v>
      </c>
    </row>
    <row r="874" spans="1:64" x14ac:dyDescent="0.2">
      <c r="A874" s="1">
        <v>872</v>
      </c>
      <c r="B874" s="7" t="s">
        <v>6</v>
      </c>
      <c r="C874" s="3">
        <v>39952</v>
      </c>
      <c r="D874" s="4" t="s">
        <v>3</v>
      </c>
      <c r="E874" s="4" t="s">
        <v>166</v>
      </c>
      <c r="F874" s="5" t="str">
        <f t="shared" si="130"/>
        <v>M</v>
      </c>
      <c r="G874" s="6">
        <v>0.90902777777777777</v>
      </c>
      <c r="H874" s="6">
        <v>0.90972222222222221</v>
      </c>
      <c r="I874" s="85">
        <f t="shared" si="131"/>
        <v>0.99999999999999645</v>
      </c>
      <c r="J874" s="86">
        <f>I874*Segmentos!$D$7*(AH874%)*IF(ISNUMBER(AI874),AI874%,0)</f>
        <v>24799.999999999913</v>
      </c>
      <c r="K874" s="86">
        <f>I874*Segmentos!$D$7*(AL874%)*IF(ISNUMBER(AM874),AM874%,0)</f>
        <v>25199.999999999913</v>
      </c>
      <c r="L874" s="4"/>
      <c r="M874" s="2">
        <v>6.28</v>
      </c>
      <c r="N874" s="2">
        <v>6.3</v>
      </c>
      <c r="O874" s="2">
        <v>100</v>
      </c>
      <c r="P874" s="2">
        <v>84.212800000000001</v>
      </c>
      <c r="Q874" s="2">
        <v>3.01</v>
      </c>
      <c r="R874" s="2">
        <v>3</v>
      </c>
      <c r="S874" s="2">
        <v>100</v>
      </c>
      <c r="T874" s="2">
        <v>6.7272999999999996</v>
      </c>
      <c r="U874" s="2">
        <v>5.3</v>
      </c>
      <c r="V874" s="2">
        <v>5.3</v>
      </c>
      <c r="W874" s="2">
        <v>100</v>
      </c>
      <c r="X874" s="2">
        <v>14.889099999999999</v>
      </c>
      <c r="Y874" s="2">
        <v>8.07</v>
      </c>
      <c r="Z874" s="2">
        <v>8.1</v>
      </c>
      <c r="AA874" s="2">
        <v>100</v>
      </c>
      <c r="AB874" s="2">
        <v>31.942699999999999</v>
      </c>
      <c r="AC874" s="2">
        <v>6.96</v>
      </c>
      <c r="AD874" s="2">
        <v>7</v>
      </c>
      <c r="AE874" s="2">
        <v>100</v>
      </c>
      <c r="AF874" s="2">
        <v>30.653700000000001</v>
      </c>
      <c r="AG874" s="20">
        <v>6.23</v>
      </c>
      <c r="AH874" s="20">
        <v>6.2</v>
      </c>
      <c r="AI874" s="20">
        <v>100</v>
      </c>
      <c r="AJ874" s="20">
        <v>39.656100000000002</v>
      </c>
      <c r="AK874" s="18">
        <v>6.32</v>
      </c>
      <c r="AL874" s="18">
        <v>6.3</v>
      </c>
      <c r="AM874" s="18">
        <v>100</v>
      </c>
      <c r="AN874" s="18">
        <v>44.556699999999999</v>
      </c>
      <c r="AO874" s="2">
        <v>3.13</v>
      </c>
      <c r="AP874" s="2">
        <v>3.1</v>
      </c>
      <c r="AQ874" s="2">
        <v>100</v>
      </c>
      <c r="AR874" s="2">
        <v>4.5834999999999999</v>
      </c>
      <c r="AS874" s="2">
        <v>6.72</v>
      </c>
      <c r="AT874" s="2">
        <v>6.7</v>
      </c>
      <c r="AU874" s="2">
        <v>100</v>
      </c>
      <c r="AV874" s="2">
        <v>19.856200000000001</v>
      </c>
      <c r="AW874" s="2">
        <v>6.77</v>
      </c>
      <c r="AX874" s="2">
        <v>6.8</v>
      </c>
      <c r="AY874" s="2">
        <v>100</v>
      </c>
      <c r="AZ874" s="2">
        <v>26.106100000000001</v>
      </c>
      <c r="BA874" s="2">
        <v>6.56</v>
      </c>
      <c r="BB874" s="2">
        <v>6.6</v>
      </c>
      <c r="BC874" s="2">
        <v>100</v>
      </c>
      <c r="BD874" s="2">
        <v>33.667000000000002</v>
      </c>
      <c r="BE874" s="4" t="str">
        <f t="shared" si="132"/>
        <v>NO APLICA</v>
      </c>
      <c r="BF874" s="4">
        <f t="shared" si="133"/>
        <v>6.2888000000000002</v>
      </c>
      <c r="BG874">
        <f t="shared" si="134"/>
        <v>3.13</v>
      </c>
      <c r="BH874">
        <f t="shared" si="135"/>
        <v>6.72</v>
      </c>
      <c r="BI874">
        <f t="shared" si="136"/>
        <v>6.77</v>
      </c>
      <c r="BJ874">
        <f t="shared" si="137"/>
        <v>6.32</v>
      </c>
      <c r="BK874">
        <f t="shared" si="138"/>
        <v>6.23</v>
      </c>
      <c r="BL874">
        <f t="shared" si="139"/>
        <v>629.99999999999773</v>
      </c>
    </row>
    <row r="875" spans="1:64" x14ac:dyDescent="0.2">
      <c r="A875" s="1">
        <v>873</v>
      </c>
      <c r="B875" s="7" t="s">
        <v>31</v>
      </c>
      <c r="C875" s="3">
        <v>39952</v>
      </c>
      <c r="D875" s="4" t="s">
        <v>628</v>
      </c>
      <c r="E875" s="4" t="s">
        <v>166</v>
      </c>
      <c r="F875" s="5" t="str">
        <f t="shared" si="130"/>
        <v>M</v>
      </c>
      <c r="G875" s="6">
        <v>0.91180555555555554</v>
      </c>
      <c r="H875" s="6">
        <v>0.91527777777777775</v>
      </c>
      <c r="I875" s="85">
        <f t="shared" si="131"/>
        <v>4.9999999999999822</v>
      </c>
      <c r="J875" s="86">
        <f>I875*Segmentos!$D$7*(AH875%)*IF(ISNUMBER(AI875),AI875%,0)</f>
        <v>1599.9999999999943</v>
      </c>
      <c r="K875" s="86">
        <f>I875*Segmentos!$D$7*(AL875%)*IF(ISNUMBER(AM875),AM875%,0)</f>
        <v>18127.999999999938</v>
      </c>
      <c r="L875" s="4"/>
      <c r="M875" s="2">
        <v>0.52</v>
      </c>
      <c r="N875" s="2">
        <v>0.7</v>
      </c>
      <c r="O875" s="2">
        <v>77.599999999999994</v>
      </c>
      <c r="P875" s="2">
        <v>95.123800000000003</v>
      </c>
      <c r="Q875" s="2">
        <v>0</v>
      </c>
      <c r="R875" s="2">
        <v>0</v>
      </c>
      <c r="S875" s="8" t="s">
        <v>577</v>
      </c>
      <c r="T875" s="2">
        <v>0</v>
      </c>
      <c r="U875" s="2">
        <v>0.4</v>
      </c>
      <c r="V875" s="2">
        <v>0.4</v>
      </c>
      <c r="W875" s="2">
        <v>100</v>
      </c>
      <c r="X875" s="2">
        <v>15.4123</v>
      </c>
      <c r="Y875" s="2">
        <v>0.24</v>
      </c>
      <c r="Z875" s="2">
        <v>0.5</v>
      </c>
      <c r="AA875" s="2">
        <v>49.4</v>
      </c>
      <c r="AB875" s="2">
        <v>13.166499999999999</v>
      </c>
      <c r="AC875" s="2">
        <v>1.1000000000000001</v>
      </c>
      <c r="AD875" s="2">
        <v>1.3</v>
      </c>
      <c r="AE875" s="2">
        <v>82.7</v>
      </c>
      <c r="AF875" s="2">
        <v>66.545000000000002</v>
      </c>
      <c r="AG875" s="20">
        <v>0.06</v>
      </c>
      <c r="AH875" s="20">
        <v>0.2</v>
      </c>
      <c r="AI875" s="20">
        <v>40</v>
      </c>
      <c r="AJ875" s="20">
        <v>5.4625000000000004</v>
      </c>
      <c r="AK875" s="18">
        <v>0.92</v>
      </c>
      <c r="AL875" s="18">
        <v>1.1000000000000001</v>
      </c>
      <c r="AM875" s="18">
        <v>82.4</v>
      </c>
      <c r="AN875" s="18">
        <v>89.6614</v>
      </c>
      <c r="AO875" s="2">
        <v>0.26</v>
      </c>
      <c r="AP875" s="2">
        <v>0.3</v>
      </c>
      <c r="AQ875" s="2">
        <v>85.8</v>
      </c>
      <c r="AR875" s="2">
        <v>5.2283999999999997</v>
      </c>
      <c r="AS875" s="2">
        <v>0.18</v>
      </c>
      <c r="AT875" s="2">
        <v>0.3</v>
      </c>
      <c r="AU875" s="2">
        <v>60</v>
      </c>
      <c r="AV875" s="2">
        <v>7.4916</v>
      </c>
      <c r="AW875" s="2">
        <v>0.7</v>
      </c>
      <c r="AX875" s="2">
        <v>0.8</v>
      </c>
      <c r="AY875" s="2">
        <v>88.6</v>
      </c>
      <c r="AZ875" s="2">
        <v>37.364899999999999</v>
      </c>
      <c r="BA875" s="2">
        <v>0.64</v>
      </c>
      <c r="BB875" s="2">
        <v>0.9</v>
      </c>
      <c r="BC875" s="2">
        <v>72.900000000000006</v>
      </c>
      <c r="BD875" s="2">
        <v>45.039000000000001</v>
      </c>
      <c r="BE875" s="4" t="str">
        <f t="shared" si="132"/>
        <v>NO APLICA</v>
      </c>
      <c r="BF875" s="4">
        <f t="shared" si="133"/>
        <v>0.42319999999999991</v>
      </c>
      <c r="BG875">
        <f t="shared" si="134"/>
        <v>0.26</v>
      </c>
      <c r="BH875">
        <f t="shared" si="135"/>
        <v>0.18</v>
      </c>
      <c r="BI875">
        <f t="shared" si="136"/>
        <v>0.7</v>
      </c>
      <c r="BJ875">
        <f t="shared" si="137"/>
        <v>0.92</v>
      </c>
      <c r="BK875">
        <f t="shared" si="138"/>
        <v>0.06</v>
      </c>
      <c r="BL875">
        <f t="shared" si="139"/>
        <v>271.599999999999</v>
      </c>
    </row>
    <row r="876" spans="1:64" x14ac:dyDescent="0.2">
      <c r="A876" s="1">
        <v>874</v>
      </c>
      <c r="B876" s="7" t="s">
        <v>37</v>
      </c>
      <c r="C876" s="3">
        <v>39952</v>
      </c>
      <c r="D876" s="4" t="s">
        <v>629</v>
      </c>
      <c r="E876" s="4" t="s">
        <v>173</v>
      </c>
      <c r="F876" s="5" t="str">
        <f t="shared" si="130"/>
        <v>M</v>
      </c>
      <c r="G876" s="6">
        <v>0.87361111111111101</v>
      </c>
      <c r="H876" s="6">
        <v>0.87430555555555556</v>
      </c>
      <c r="I876" s="85">
        <f t="shared" si="131"/>
        <v>1.0000000000001563</v>
      </c>
      <c r="J876" s="86">
        <f>I876*Segmentos!$D$7*(AH876%)*IF(ISNUMBER(AI876),AI876%,0)</f>
        <v>3600.000000000563</v>
      </c>
      <c r="K876" s="86">
        <f>I876*Segmentos!$D$7*(AL876%)*IF(ISNUMBER(AM876),AM876%,0)</f>
        <v>4400.0000000006885</v>
      </c>
      <c r="L876" s="4"/>
      <c r="M876" s="2">
        <v>1</v>
      </c>
      <c r="N876" s="2">
        <v>1</v>
      </c>
      <c r="O876" s="2">
        <v>100</v>
      </c>
      <c r="P876" s="2">
        <v>87.316999999999993</v>
      </c>
      <c r="Q876" s="2">
        <v>0</v>
      </c>
      <c r="R876" s="2">
        <v>0</v>
      </c>
      <c r="S876" s="8" t="s">
        <v>577</v>
      </c>
      <c r="T876" s="2">
        <v>0</v>
      </c>
      <c r="U876" s="2">
        <v>0.49</v>
      </c>
      <c r="V876" s="2">
        <v>0.5</v>
      </c>
      <c r="W876" s="2">
        <v>100</v>
      </c>
      <c r="X876" s="2">
        <v>9.0614000000000008</v>
      </c>
      <c r="Y876" s="2">
        <v>1.26</v>
      </c>
      <c r="Z876" s="2">
        <v>1.3</v>
      </c>
      <c r="AA876" s="2">
        <v>100</v>
      </c>
      <c r="AB876" s="2">
        <v>32.5595</v>
      </c>
      <c r="AC876" s="2">
        <v>1.59</v>
      </c>
      <c r="AD876" s="2">
        <v>1.6</v>
      </c>
      <c r="AE876" s="2">
        <v>100</v>
      </c>
      <c r="AF876" s="2">
        <v>45.696100000000001</v>
      </c>
      <c r="AG876" s="20">
        <v>0.92</v>
      </c>
      <c r="AH876" s="20">
        <v>0.9</v>
      </c>
      <c r="AI876" s="20">
        <v>100</v>
      </c>
      <c r="AJ876" s="20">
        <v>38.091099999999997</v>
      </c>
      <c r="AK876" s="18">
        <v>1.07</v>
      </c>
      <c r="AL876" s="18">
        <v>1.1000000000000001</v>
      </c>
      <c r="AM876" s="18">
        <v>100</v>
      </c>
      <c r="AN876" s="18">
        <v>49.225900000000003</v>
      </c>
      <c r="AO876" s="2">
        <v>0.85</v>
      </c>
      <c r="AP876" s="2">
        <v>0.8</v>
      </c>
      <c r="AQ876" s="2">
        <v>100</v>
      </c>
      <c r="AR876" s="2">
        <v>8.1153999999999993</v>
      </c>
      <c r="AS876" s="2">
        <v>1.05</v>
      </c>
      <c r="AT876" s="2">
        <v>1.1000000000000001</v>
      </c>
      <c r="AU876" s="2">
        <v>100</v>
      </c>
      <c r="AV876" s="2">
        <v>20.2881</v>
      </c>
      <c r="AW876" s="2">
        <v>0.9</v>
      </c>
      <c r="AX876" s="2">
        <v>0.9</v>
      </c>
      <c r="AY876" s="2">
        <v>100</v>
      </c>
      <c r="AZ876" s="2">
        <v>22.5322</v>
      </c>
      <c r="BA876" s="2">
        <v>1.0900000000000001</v>
      </c>
      <c r="BB876" s="2">
        <v>1.1000000000000001</v>
      </c>
      <c r="BC876" s="2">
        <v>100</v>
      </c>
      <c r="BD876" s="2">
        <v>36.381300000000003</v>
      </c>
      <c r="BE876" s="4" t="str">
        <f t="shared" si="132"/>
        <v>NO APLICA</v>
      </c>
      <c r="BF876" s="4">
        <f t="shared" si="133"/>
        <v>1.0340000000000003</v>
      </c>
      <c r="BG876">
        <f t="shared" si="134"/>
        <v>0.85</v>
      </c>
      <c r="BH876">
        <f t="shared" si="135"/>
        <v>1.05</v>
      </c>
      <c r="BI876">
        <f t="shared" si="136"/>
        <v>1.0900000000000001</v>
      </c>
      <c r="BJ876">
        <f t="shared" si="137"/>
        <v>1.07</v>
      </c>
      <c r="BK876">
        <f t="shared" si="138"/>
        <v>0.92</v>
      </c>
      <c r="BL876">
        <f t="shared" si="139"/>
        <v>100.00000000001563</v>
      </c>
    </row>
    <row r="877" spans="1:64" x14ac:dyDescent="0.2">
      <c r="A877" s="1">
        <v>875</v>
      </c>
      <c r="B877" s="7" t="s">
        <v>38</v>
      </c>
      <c r="C877" s="3">
        <v>39952</v>
      </c>
      <c r="D877" s="4" t="s">
        <v>8</v>
      </c>
      <c r="E877" s="4" t="s">
        <v>165</v>
      </c>
      <c r="F877" s="5" t="str">
        <f t="shared" si="130"/>
        <v>M</v>
      </c>
      <c r="G877" s="6">
        <v>0.9194444444444444</v>
      </c>
      <c r="H877" s="6">
        <v>0.99861111111111101</v>
      </c>
      <c r="I877" s="85">
        <f t="shared" si="131"/>
        <v>113.99999999999991</v>
      </c>
      <c r="J877" s="86">
        <f>I877*Segmentos!$D$7*(AH877%)*IF(ISNUMBER(AI877),AI877%,0)</f>
        <v>2027375.9999999986</v>
      </c>
      <c r="K877" s="86">
        <f>I877*Segmentos!$D$7*(AL877%)*IF(ISNUMBER(AM877),AM877%,0)</f>
        <v>2635315.1999999979</v>
      </c>
      <c r="L877" s="4"/>
      <c r="M877" s="2">
        <v>5.14</v>
      </c>
      <c r="N877" s="2">
        <v>24.3</v>
      </c>
      <c r="O877" s="2">
        <v>21.1</v>
      </c>
      <c r="P877" s="2">
        <v>71.708600000000004</v>
      </c>
      <c r="Q877" s="2">
        <v>4.8600000000000003</v>
      </c>
      <c r="R877" s="2">
        <v>22.1</v>
      </c>
      <c r="S877" s="2">
        <v>22</v>
      </c>
      <c r="T877" s="2">
        <v>11.3127</v>
      </c>
      <c r="U877" s="2">
        <v>4.95</v>
      </c>
      <c r="V877" s="2">
        <v>25.9</v>
      </c>
      <c r="W877" s="2">
        <v>19.100000000000001</v>
      </c>
      <c r="X877" s="2">
        <v>14.464499999999999</v>
      </c>
      <c r="Y877" s="2">
        <v>4.99</v>
      </c>
      <c r="Z877" s="2">
        <v>26.1</v>
      </c>
      <c r="AA877" s="2">
        <v>19.100000000000001</v>
      </c>
      <c r="AB877" s="2">
        <v>20.552299999999999</v>
      </c>
      <c r="AC877" s="2">
        <v>5.54</v>
      </c>
      <c r="AD877" s="2">
        <v>22.9</v>
      </c>
      <c r="AE877" s="2">
        <v>24.2</v>
      </c>
      <c r="AF877" s="2">
        <v>25.379100000000001</v>
      </c>
      <c r="AG877" s="20">
        <v>4.4400000000000004</v>
      </c>
      <c r="AH877" s="20">
        <v>22.8</v>
      </c>
      <c r="AI877" s="20">
        <v>19.5</v>
      </c>
      <c r="AJ877" s="20">
        <v>29.410299999999999</v>
      </c>
      <c r="AK877" s="18">
        <v>5.77</v>
      </c>
      <c r="AL877" s="18">
        <v>25.8</v>
      </c>
      <c r="AM877" s="18">
        <v>22.4</v>
      </c>
      <c r="AN877" s="18">
        <v>42.298299999999998</v>
      </c>
      <c r="AO877" s="2">
        <v>1.9</v>
      </c>
      <c r="AP877" s="2">
        <v>17.100000000000001</v>
      </c>
      <c r="AQ877" s="2">
        <v>11.1</v>
      </c>
      <c r="AR877" s="2">
        <v>2.8900999999999999</v>
      </c>
      <c r="AS877" s="2">
        <v>3.56</v>
      </c>
      <c r="AT877" s="2">
        <v>19</v>
      </c>
      <c r="AU877" s="2">
        <v>18.8</v>
      </c>
      <c r="AV877" s="2">
        <v>10.9335</v>
      </c>
      <c r="AW877" s="2">
        <v>4.42</v>
      </c>
      <c r="AX877" s="2">
        <v>22</v>
      </c>
      <c r="AY877" s="2">
        <v>20</v>
      </c>
      <c r="AZ877" s="2">
        <v>17.7286</v>
      </c>
      <c r="BA877" s="2">
        <v>7.52</v>
      </c>
      <c r="BB877" s="2">
        <v>31.2</v>
      </c>
      <c r="BC877" s="2">
        <v>24.1</v>
      </c>
      <c r="BD877" s="2">
        <v>40.156399999999998</v>
      </c>
      <c r="BE877" s="4" t="str">
        <f t="shared" si="132"/>
        <v>ABURRIDO</v>
      </c>
      <c r="BF877" s="4">
        <f t="shared" si="133"/>
        <v>4.9176000000000002</v>
      </c>
      <c r="BG877">
        <f t="shared" si="134"/>
        <v>1.9</v>
      </c>
      <c r="BH877">
        <f t="shared" si="135"/>
        <v>3.56</v>
      </c>
      <c r="BI877">
        <f t="shared" si="136"/>
        <v>7.52</v>
      </c>
      <c r="BJ877">
        <f t="shared" si="137"/>
        <v>5.77</v>
      </c>
      <c r="BK877">
        <f t="shared" si="138"/>
        <v>4.4400000000000004</v>
      </c>
      <c r="BL877">
        <f t="shared" si="139"/>
        <v>58451.219999999965</v>
      </c>
    </row>
    <row r="878" spans="1:64" x14ac:dyDescent="0.2">
      <c r="A878" s="1">
        <v>876</v>
      </c>
      <c r="B878" s="7" t="s">
        <v>86</v>
      </c>
      <c r="C878" s="3">
        <v>39952</v>
      </c>
      <c r="D878" s="4" t="s">
        <v>17</v>
      </c>
      <c r="E878" s="4" t="s">
        <v>169</v>
      </c>
      <c r="F878" s="5" t="str">
        <f t="shared" si="130"/>
        <v>M</v>
      </c>
      <c r="G878" s="6">
        <v>0.91666666666666663</v>
      </c>
      <c r="H878" s="6">
        <v>0.95833333333333337</v>
      </c>
      <c r="I878" s="85">
        <f t="shared" si="131"/>
        <v>60.000000000000107</v>
      </c>
      <c r="J878" s="86">
        <f>I878*Segmentos!$D$7*(AH878%)*IF(ISNUMBER(AI878),AI878%,0)</f>
        <v>74328.000000000131</v>
      </c>
      <c r="K878" s="86">
        <f>I878*Segmentos!$D$7*(AL878%)*IF(ISNUMBER(AM878),AM878%,0)</f>
        <v>17784.000000000029</v>
      </c>
      <c r="L878" s="4"/>
      <c r="M878" s="2">
        <v>0.19</v>
      </c>
      <c r="N878" s="2">
        <v>1.9</v>
      </c>
      <c r="O878" s="2">
        <v>9.8000000000000007</v>
      </c>
      <c r="P878" s="2">
        <v>100</v>
      </c>
      <c r="Q878" s="2">
        <v>0.02</v>
      </c>
      <c r="R878" s="2">
        <v>0.8</v>
      </c>
      <c r="S878" s="2">
        <v>2.4</v>
      </c>
      <c r="T878" s="2">
        <v>1.7867</v>
      </c>
      <c r="U878" s="2">
        <v>0.2</v>
      </c>
      <c r="V878" s="2">
        <v>0.5</v>
      </c>
      <c r="W878" s="2">
        <v>41.7</v>
      </c>
      <c r="X878" s="2">
        <v>22.527000000000001</v>
      </c>
      <c r="Y878" s="2">
        <v>0.02</v>
      </c>
      <c r="Z878" s="2">
        <v>0.5</v>
      </c>
      <c r="AA878" s="2">
        <v>3.5</v>
      </c>
      <c r="AB878" s="2">
        <v>2.8915000000000002</v>
      </c>
      <c r="AC878" s="2">
        <v>0.42</v>
      </c>
      <c r="AD878" s="2">
        <v>4.5999999999999996</v>
      </c>
      <c r="AE878" s="2">
        <v>9</v>
      </c>
      <c r="AF878" s="2">
        <v>72.794799999999995</v>
      </c>
      <c r="AG878" s="20">
        <v>0.31</v>
      </c>
      <c r="AH878" s="20">
        <v>1.9</v>
      </c>
      <c r="AI878" s="20">
        <v>16.3</v>
      </c>
      <c r="AJ878" s="20">
        <v>79.185599999999994</v>
      </c>
      <c r="AK878" s="18">
        <v>7.0000000000000007E-2</v>
      </c>
      <c r="AL878" s="18">
        <v>1.9</v>
      </c>
      <c r="AM878" s="18">
        <v>3.9</v>
      </c>
      <c r="AN878" s="18">
        <v>20.814399999999999</v>
      </c>
      <c r="AO878" s="2">
        <v>7.0000000000000007E-2</v>
      </c>
      <c r="AP878" s="2">
        <v>1.8</v>
      </c>
      <c r="AQ878" s="2">
        <v>3.8</v>
      </c>
      <c r="AR878" s="2">
        <v>4.0533000000000001</v>
      </c>
      <c r="AS878" s="2">
        <v>0.06</v>
      </c>
      <c r="AT878" s="2">
        <v>0.5</v>
      </c>
      <c r="AU878" s="2">
        <v>11.8</v>
      </c>
      <c r="AV878" s="2">
        <v>6.6513</v>
      </c>
      <c r="AW878" s="2">
        <v>0.46</v>
      </c>
      <c r="AX878" s="2">
        <v>2</v>
      </c>
      <c r="AY878" s="2">
        <v>23</v>
      </c>
      <c r="AZ878" s="2">
        <v>70.937700000000007</v>
      </c>
      <c r="BA878" s="2">
        <v>0.09</v>
      </c>
      <c r="BB878" s="2">
        <v>2.7</v>
      </c>
      <c r="BC878" s="2">
        <v>3.3</v>
      </c>
      <c r="BD878" s="2">
        <v>18.357600000000001</v>
      </c>
      <c r="BE878" s="4" t="str">
        <f t="shared" si="132"/>
        <v>ABURRIDO</v>
      </c>
      <c r="BF878" s="4">
        <f t="shared" si="133"/>
        <v>0.20220000000000002</v>
      </c>
      <c r="BG878">
        <f t="shared" si="134"/>
        <v>7.0000000000000007E-2</v>
      </c>
      <c r="BH878">
        <f t="shared" si="135"/>
        <v>0.06</v>
      </c>
      <c r="BI878">
        <f t="shared" si="136"/>
        <v>0.46</v>
      </c>
      <c r="BJ878">
        <f t="shared" si="137"/>
        <v>7.0000000000000007E-2</v>
      </c>
      <c r="BK878">
        <f t="shared" si="138"/>
        <v>0.31</v>
      </c>
      <c r="BL878">
        <f t="shared" si="139"/>
        <v>1117.2000000000021</v>
      </c>
    </row>
    <row r="879" spans="1:64" x14ac:dyDescent="0.2">
      <c r="A879" s="1">
        <v>877</v>
      </c>
      <c r="B879" s="7" t="s">
        <v>14</v>
      </c>
      <c r="C879" s="3">
        <v>39952</v>
      </c>
      <c r="D879" s="4" t="s">
        <v>626</v>
      </c>
      <c r="E879" s="4" t="s">
        <v>163</v>
      </c>
      <c r="F879" s="5" t="str">
        <f t="shared" si="130"/>
        <v>M</v>
      </c>
      <c r="G879" s="6">
        <v>0.84930555555555554</v>
      </c>
      <c r="H879" s="6">
        <v>0.875</v>
      </c>
      <c r="I879" s="85">
        <f t="shared" si="131"/>
        <v>37.000000000000028</v>
      </c>
      <c r="J879" s="86">
        <f>I879*Segmentos!$D$7*(AH879%)*IF(ISNUMBER(AI879),AI879%,0)</f>
        <v>877344.0000000007</v>
      </c>
      <c r="K879" s="86">
        <f>I879*Segmentos!$D$7*(AL879%)*IF(ISNUMBER(AM879),AM879%,0)</f>
        <v>1141257.600000001</v>
      </c>
      <c r="L879" s="4"/>
      <c r="M879" s="2">
        <v>6.85</v>
      </c>
      <c r="N879" s="2">
        <v>12.1</v>
      </c>
      <c r="O879" s="2">
        <v>56.8</v>
      </c>
      <c r="P879" s="2">
        <v>78.697699999999998</v>
      </c>
      <c r="Q879" s="2">
        <v>4.8499999999999996</v>
      </c>
      <c r="R879" s="2">
        <v>9</v>
      </c>
      <c r="S879" s="2">
        <v>54</v>
      </c>
      <c r="T879" s="2">
        <v>9.2856000000000005</v>
      </c>
      <c r="U879" s="2">
        <v>5.35</v>
      </c>
      <c r="V879" s="2">
        <v>10.8</v>
      </c>
      <c r="W879" s="2">
        <v>49.7</v>
      </c>
      <c r="X879" s="2">
        <v>12.866400000000001</v>
      </c>
      <c r="Y879" s="2">
        <v>6.4</v>
      </c>
      <c r="Z879" s="2">
        <v>10.9</v>
      </c>
      <c r="AA879" s="2">
        <v>58.6</v>
      </c>
      <c r="AB879" s="2">
        <v>21.7075</v>
      </c>
      <c r="AC879" s="2">
        <v>9.24</v>
      </c>
      <c r="AD879" s="2">
        <v>15.5</v>
      </c>
      <c r="AE879" s="2">
        <v>59.6</v>
      </c>
      <c r="AF879" s="2">
        <v>34.838299999999997</v>
      </c>
      <c r="AG879" s="20">
        <v>5.91</v>
      </c>
      <c r="AH879" s="20">
        <v>10.4</v>
      </c>
      <c r="AI879" s="20">
        <v>57</v>
      </c>
      <c r="AJ879" s="20">
        <v>32.220300000000002</v>
      </c>
      <c r="AK879" s="18">
        <v>7.7</v>
      </c>
      <c r="AL879" s="18">
        <v>13.6</v>
      </c>
      <c r="AM879" s="18">
        <v>56.7</v>
      </c>
      <c r="AN879" s="18">
        <v>46.477400000000003</v>
      </c>
      <c r="AO879" s="2">
        <v>5.31</v>
      </c>
      <c r="AP879" s="2">
        <v>9.3000000000000007</v>
      </c>
      <c r="AQ879" s="2">
        <v>57.4</v>
      </c>
      <c r="AR879" s="2">
        <v>6.6657000000000002</v>
      </c>
      <c r="AS879" s="2">
        <v>6.1</v>
      </c>
      <c r="AT879" s="2">
        <v>9.1</v>
      </c>
      <c r="AU879" s="2">
        <v>66.8</v>
      </c>
      <c r="AV879" s="2">
        <v>15.428000000000001</v>
      </c>
      <c r="AW879" s="2">
        <v>6.75</v>
      </c>
      <c r="AX879" s="2">
        <v>12.7</v>
      </c>
      <c r="AY879" s="2">
        <v>53.3</v>
      </c>
      <c r="AZ879" s="2">
        <v>22.299199999999999</v>
      </c>
      <c r="BA879" s="2">
        <v>7.8</v>
      </c>
      <c r="BB879" s="2">
        <v>14.1</v>
      </c>
      <c r="BC879" s="2">
        <v>55.3</v>
      </c>
      <c r="BD879" s="2">
        <v>34.3048</v>
      </c>
      <c r="BE879" s="4" t="str">
        <f t="shared" si="132"/>
        <v>NO APLICA</v>
      </c>
      <c r="BF879" s="4">
        <f t="shared" si="133"/>
        <v>6.7078000000000007</v>
      </c>
      <c r="BG879">
        <f t="shared" si="134"/>
        <v>5.31</v>
      </c>
      <c r="BH879">
        <f t="shared" si="135"/>
        <v>6.1</v>
      </c>
      <c r="BI879">
        <f t="shared" si="136"/>
        <v>7.8</v>
      </c>
      <c r="BJ879">
        <f t="shared" si="137"/>
        <v>7.7</v>
      </c>
      <c r="BK879">
        <f t="shared" si="138"/>
        <v>5.91</v>
      </c>
      <c r="BL879">
        <f t="shared" si="139"/>
        <v>25429.360000000019</v>
      </c>
    </row>
    <row r="880" spans="1:64" x14ac:dyDescent="0.2">
      <c r="A880" s="1">
        <v>878</v>
      </c>
      <c r="B880" s="7" t="s">
        <v>10</v>
      </c>
      <c r="C880" s="3">
        <v>39952</v>
      </c>
      <c r="D880" s="4" t="s">
        <v>8</v>
      </c>
      <c r="E880" s="4" t="s">
        <v>164</v>
      </c>
      <c r="F880" s="5" t="str">
        <f t="shared" si="130"/>
        <v>M</v>
      </c>
      <c r="G880" s="6">
        <v>0.87361111111111101</v>
      </c>
      <c r="H880" s="6">
        <v>0.9194444444444444</v>
      </c>
      <c r="I880" s="85">
        <f t="shared" si="131"/>
        <v>66.000000000000085</v>
      </c>
      <c r="J880" s="86">
        <f>I880*Segmentos!$D$7*(AH880%)*IF(ISNUMBER(AI880),AI880%,0)</f>
        <v>1379004.0000000019</v>
      </c>
      <c r="K880" s="86">
        <f>I880*Segmentos!$D$7*(AL880%)*IF(ISNUMBER(AM880),AM880%,0)</f>
        <v>1268572.8000000012</v>
      </c>
      <c r="L880" s="4"/>
      <c r="M880" s="2">
        <v>5.0199999999999996</v>
      </c>
      <c r="N880" s="2">
        <v>16</v>
      </c>
      <c r="O880" s="2">
        <v>31.3</v>
      </c>
      <c r="P880" s="2">
        <v>86.476600000000005</v>
      </c>
      <c r="Q880" s="2">
        <v>1.79</v>
      </c>
      <c r="R880" s="2">
        <v>5.0999999999999996</v>
      </c>
      <c r="S880" s="2">
        <v>34.799999999999997</v>
      </c>
      <c r="T880" s="2">
        <v>5.1444000000000001</v>
      </c>
      <c r="U880" s="2">
        <v>2.58</v>
      </c>
      <c r="V880" s="2">
        <v>14.1</v>
      </c>
      <c r="W880" s="2">
        <v>18.3</v>
      </c>
      <c r="X880" s="2">
        <v>9.3359000000000005</v>
      </c>
      <c r="Y880" s="2">
        <v>5.17</v>
      </c>
      <c r="Z880" s="2">
        <v>16.899999999999999</v>
      </c>
      <c r="AA880" s="2">
        <v>30.6</v>
      </c>
      <c r="AB880" s="2">
        <v>26.304200000000002</v>
      </c>
      <c r="AC880" s="2">
        <v>8.07</v>
      </c>
      <c r="AD880" s="2">
        <v>21.9</v>
      </c>
      <c r="AE880" s="2">
        <v>36.799999999999997</v>
      </c>
      <c r="AF880" s="2">
        <v>45.6922</v>
      </c>
      <c r="AG880" s="20">
        <v>5.24</v>
      </c>
      <c r="AH880" s="20">
        <v>15.5</v>
      </c>
      <c r="AI880" s="20">
        <v>33.700000000000003</v>
      </c>
      <c r="AJ880" s="20">
        <v>42.815100000000001</v>
      </c>
      <c r="AK880" s="18">
        <v>4.82</v>
      </c>
      <c r="AL880" s="18">
        <v>16.399999999999999</v>
      </c>
      <c r="AM880" s="18">
        <v>29.3</v>
      </c>
      <c r="AN880" s="18">
        <v>43.661499999999997</v>
      </c>
      <c r="AO880" s="2">
        <v>2.27</v>
      </c>
      <c r="AP880" s="2">
        <v>9.1</v>
      </c>
      <c r="AQ880" s="2">
        <v>25.1</v>
      </c>
      <c r="AR880" s="2">
        <v>4.2790999999999997</v>
      </c>
      <c r="AS880" s="2">
        <v>3.68</v>
      </c>
      <c r="AT880" s="2">
        <v>14</v>
      </c>
      <c r="AU880" s="2">
        <v>26.2</v>
      </c>
      <c r="AV880" s="2">
        <v>13.960699999999999</v>
      </c>
      <c r="AW880" s="2">
        <v>3.94</v>
      </c>
      <c r="AX880" s="2">
        <v>17</v>
      </c>
      <c r="AY880" s="2">
        <v>23.2</v>
      </c>
      <c r="AZ880" s="2">
        <v>19.536100000000001</v>
      </c>
      <c r="BA880" s="2">
        <v>7.38</v>
      </c>
      <c r="BB880" s="2">
        <v>18.399999999999999</v>
      </c>
      <c r="BC880" s="2">
        <v>40.200000000000003</v>
      </c>
      <c r="BD880" s="2">
        <v>48.700800000000001</v>
      </c>
      <c r="BE880" s="4" t="str">
        <f t="shared" si="132"/>
        <v>NO APLICA</v>
      </c>
      <c r="BF880" s="4">
        <f t="shared" si="133"/>
        <v>4.9106000000000005</v>
      </c>
      <c r="BG880">
        <f t="shared" si="134"/>
        <v>2.27</v>
      </c>
      <c r="BH880">
        <f t="shared" si="135"/>
        <v>3.68</v>
      </c>
      <c r="BI880">
        <f t="shared" si="136"/>
        <v>7.38</v>
      </c>
      <c r="BJ880">
        <f t="shared" si="137"/>
        <v>4.82</v>
      </c>
      <c r="BK880">
        <f t="shared" si="138"/>
        <v>5.24</v>
      </c>
      <c r="BL880">
        <f t="shared" si="139"/>
        <v>33052.800000000047</v>
      </c>
    </row>
    <row r="881" spans="1:64" x14ac:dyDescent="0.2">
      <c r="A881" s="1">
        <v>879</v>
      </c>
      <c r="B881" s="7" t="s">
        <v>89</v>
      </c>
      <c r="C881" s="3">
        <v>39952</v>
      </c>
      <c r="D881" s="4" t="s">
        <v>628</v>
      </c>
      <c r="E881" s="4" t="s">
        <v>169</v>
      </c>
      <c r="F881" s="5" t="str">
        <f t="shared" si="130"/>
        <v>M</v>
      </c>
      <c r="G881" s="6">
        <v>0.84097222222222223</v>
      </c>
      <c r="H881" s="6">
        <v>0.87916666666666676</v>
      </c>
      <c r="I881" s="85">
        <f t="shared" si="131"/>
        <v>55.000000000000128</v>
      </c>
      <c r="J881" s="86">
        <f>I881*Segmentos!$D$7*(AH881%)*IF(ISNUMBER(AI881),AI881%,0)</f>
        <v>203632.00000000052</v>
      </c>
      <c r="K881" s="86">
        <f>I881*Segmentos!$D$7*(AL881%)*IF(ISNUMBER(AM881),AM881%,0)</f>
        <v>259160.00000000061</v>
      </c>
      <c r="L881" s="4"/>
      <c r="M881" s="2">
        <v>1.05</v>
      </c>
      <c r="N881" s="2">
        <v>3.2</v>
      </c>
      <c r="O881" s="2">
        <v>32.700000000000003</v>
      </c>
      <c r="P881" s="2">
        <v>83.120800000000003</v>
      </c>
      <c r="Q881" s="2">
        <v>0.67</v>
      </c>
      <c r="R881" s="2">
        <v>0.8</v>
      </c>
      <c r="S881" s="2">
        <v>87.5</v>
      </c>
      <c r="T881" s="2">
        <v>8.8148999999999997</v>
      </c>
      <c r="U881" s="2">
        <v>0.14000000000000001</v>
      </c>
      <c r="V881" s="2">
        <v>1.1000000000000001</v>
      </c>
      <c r="W881" s="2">
        <v>12.3</v>
      </c>
      <c r="X881" s="2">
        <v>2.3388</v>
      </c>
      <c r="Y881" s="2">
        <v>1.86</v>
      </c>
      <c r="Z881" s="2">
        <v>3.6</v>
      </c>
      <c r="AA881" s="2">
        <v>51.2</v>
      </c>
      <c r="AB881" s="2">
        <v>43.430500000000002</v>
      </c>
      <c r="AC881" s="2">
        <v>1.1000000000000001</v>
      </c>
      <c r="AD881" s="2">
        <v>5.4</v>
      </c>
      <c r="AE881" s="2">
        <v>20.399999999999999</v>
      </c>
      <c r="AF881" s="2">
        <v>28.5366</v>
      </c>
      <c r="AG881" s="20">
        <v>0.91</v>
      </c>
      <c r="AH881" s="20">
        <v>2.6</v>
      </c>
      <c r="AI881" s="20">
        <v>35.6</v>
      </c>
      <c r="AJ881" s="20">
        <v>34.107999999999997</v>
      </c>
      <c r="AK881" s="18">
        <v>1.18</v>
      </c>
      <c r="AL881" s="18">
        <v>3.8</v>
      </c>
      <c r="AM881" s="18">
        <v>31</v>
      </c>
      <c r="AN881" s="18">
        <v>49.012799999999999</v>
      </c>
      <c r="AO881" s="2">
        <v>0.18</v>
      </c>
      <c r="AP881" s="2">
        <v>1.1000000000000001</v>
      </c>
      <c r="AQ881" s="2">
        <v>16.5</v>
      </c>
      <c r="AR881" s="2">
        <v>1.5855999999999999</v>
      </c>
      <c r="AS881" s="2">
        <v>0.47</v>
      </c>
      <c r="AT881" s="2">
        <v>1.6</v>
      </c>
      <c r="AU881" s="2">
        <v>28.8</v>
      </c>
      <c r="AV881" s="2">
        <v>8.1553000000000004</v>
      </c>
      <c r="AW881" s="2">
        <v>1.1100000000000001</v>
      </c>
      <c r="AX881" s="2">
        <v>4.0999999999999996</v>
      </c>
      <c r="AY881" s="2">
        <v>26.9</v>
      </c>
      <c r="AZ881" s="2">
        <v>25.244499999999999</v>
      </c>
      <c r="BA881" s="2">
        <v>1.59</v>
      </c>
      <c r="BB881" s="2">
        <v>4</v>
      </c>
      <c r="BC881" s="2">
        <v>39.299999999999997</v>
      </c>
      <c r="BD881" s="2">
        <v>48.135300000000001</v>
      </c>
      <c r="BE881" s="4" t="str">
        <f t="shared" si="132"/>
        <v>NO APLICA</v>
      </c>
      <c r="BF881" s="4">
        <f t="shared" si="133"/>
        <v>0.89739999999999998</v>
      </c>
      <c r="BG881">
        <f t="shared" si="134"/>
        <v>0.18</v>
      </c>
      <c r="BH881">
        <f t="shared" si="135"/>
        <v>0.47</v>
      </c>
      <c r="BI881">
        <f t="shared" si="136"/>
        <v>1.59</v>
      </c>
      <c r="BJ881">
        <f t="shared" si="137"/>
        <v>1.18</v>
      </c>
      <c r="BK881">
        <f t="shared" si="138"/>
        <v>0.91</v>
      </c>
      <c r="BL881">
        <f t="shared" si="139"/>
        <v>5755.2000000000144</v>
      </c>
    </row>
    <row r="882" spans="1:64" x14ac:dyDescent="0.2">
      <c r="A882" s="1">
        <v>880</v>
      </c>
      <c r="B882" s="7" t="s">
        <v>83</v>
      </c>
      <c r="C882" s="3">
        <v>39952</v>
      </c>
      <c r="D882" s="4" t="s">
        <v>629</v>
      </c>
      <c r="E882" s="4" t="s">
        <v>170</v>
      </c>
      <c r="F882" s="5" t="str">
        <f t="shared" si="130"/>
        <v>M</v>
      </c>
      <c r="G882" s="6">
        <v>0.875</v>
      </c>
      <c r="H882" s="6">
        <v>0.88958333333333339</v>
      </c>
      <c r="I882" s="85">
        <f t="shared" si="131"/>
        <v>21.000000000000085</v>
      </c>
      <c r="J882" s="86">
        <f>I882*Segmentos!$D$7*(AH882%)*IF(ISNUMBER(AI882),AI882%,0)</f>
        <v>59404.800000000243</v>
      </c>
      <c r="K882" s="86">
        <f>I882*Segmentos!$D$7*(AL882%)*IF(ISNUMBER(AM882),AM882%,0)</f>
        <v>42966.000000000175</v>
      </c>
      <c r="L882" s="4"/>
      <c r="M882" s="2">
        <v>0.6</v>
      </c>
      <c r="N882" s="2">
        <v>1.2</v>
      </c>
      <c r="O882" s="2">
        <v>51.5</v>
      </c>
      <c r="P882" s="2">
        <v>49.9589</v>
      </c>
      <c r="Q882" s="2">
        <v>0.33</v>
      </c>
      <c r="R882" s="2">
        <v>0.3</v>
      </c>
      <c r="S882" s="2">
        <v>100</v>
      </c>
      <c r="T882" s="2">
        <v>4.5583</v>
      </c>
      <c r="U882" s="2">
        <v>0</v>
      </c>
      <c r="V882" s="2">
        <v>0</v>
      </c>
      <c r="W882" s="8" t="s">
        <v>577</v>
      </c>
      <c r="X882" s="2">
        <v>0</v>
      </c>
      <c r="Y882" s="2">
        <v>1.43</v>
      </c>
      <c r="Z882" s="2">
        <v>2.6</v>
      </c>
      <c r="AA882" s="2">
        <v>55.2</v>
      </c>
      <c r="AB882" s="2">
        <v>35.035499999999999</v>
      </c>
      <c r="AC882" s="2">
        <v>0.38</v>
      </c>
      <c r="AD882" s="2">
        <v>1.1000000000000001</v>
      </c>
      <c r="AE882" s="2">
        <v>35.799999999999997</v>
      </c>
      <c r="AF882" s="2">
        <v>10.3651</v>
      </c>
      <c r="AG882" s="20">
        <v>0.7</v>
      </c>
      <c r="AH882" s="20">
        <v>0.8</v>
      </c>
      <c r="AI882" s="20">
        <v>88.4</v>
      </c>
      <c r="AJ882" s="20">
        <v>27.539000000000001</v>
      </c>
      <c r="AK882" s="18">
        <v>0.51</v>
      </c>
      <c r="AL882" s="18">
        <v>1.5</v>
      </c>
      <c r="AM882" s="18">
        <v>34.1</v>
      </c>
      <c r="AN882" s="18">
        <v>22.419799999999999</v>
      </c>
      <c r="AO882" s="2">
        <v>0.36</v>
      </c>
      <c r="AP882" s="2">
        <v>0.8</v>
      </c>
      <c r="AQ882" s="2">
        <v>47.6</v>
      </c>
      <c r="AR882" s="2">
        <v>3.26</v>
      </c>
      <c r="AS882" s="2">
        <v>0.72</v>
      </c>
      <c r="AT882" s="2">
        <v>1.3</v>
      </c>
      <c r="AU882" s="2">
        <v>55.2</v>
      </c>
      <c r="AV882" s="2">
        <v>13.1792</v>
      </c>
      <c r="AW882" s="2">
        <v>0.46</v>
      </c>
      <c r="AX882" s="2">
        <v>0.7</v>
      </c>
      <c r="AY882" s="2">
        <v>68.2</v>
      </c>
      <c r="AZ882" s="2">
        <v>10.9869</v>
      </c>
      <c r="BA882" s="2">
        <v>0.71</v>
      </c>
      <c r="BB882" s="2">
        <v>1.6</v>
      </c>
      <c r="BC882" s="2">
        <v>45</v>
      </c>
      <c r="BD882" s="2">
        <v>22.532699999999998</v>
      </c>
      <c r="BE882" s="4" t="str">
        <f t="shared" si="132"/>
        <v>NO APLICA</v>
      </c>
      <c r="BF882" s="4">
        <f t="shared" si="133"/>
        <v>0.65419999999999989</v>
      </c>
      <c r="BG882">
        <f t="shared" si="134"/>
        <v>0.36</v>
      </c>
      <c r="BH882">
        <f t="shared" si="135"/>
        <v>0.72</v>
      </c>
      <c r="BI882">
        <f t="shared" si="136"/>
        <v>0.71</v>
      </c>
      <c r="BJ882">
        <f t="shared" si="137"/>
        <v>0.51</v>
      </c>
      <c r="BK882">
        <f t="shared" si="138"/>
        <v>0.7</v>
      </c>
      <c r="BL882">
        <f t="shared" si="139"/>
        <v>1297.8000000000052</v>
      </c>
    </row>
    <row r="883" spans="1:64" x14ac:dyDescent="0.2">
      <c r="A883" s="1">
        <v>881</v>
      </c>
      <c r="B883" s="7" t="s">
        <v>80</v>
      </c>
      <c r="C883" s="3">
        <v>39952</v>
      </c>
      <c r="D883" s="4" t="s">
        <v>3</v>
      </c>
      <c r="E883" s="4" t="s">
        <v>167</v>
      </c>
      <c r="F883" s="5" t="str">
        <f t="shared" si="130"/>
        <v>M</v>
      </c>
      <c r="G883" s="6">
        <v>0.91736111111111107</v>
      </c>
      <c r="H883" s="6">
        <v>0.99097222222222225</v>
      </c>
      <c r="I883" s="85">
        <f t="shared" si="131"/>
        <v>106.0000000000001</v>
      </c>
      <c r="J883" s="86">
        <f>I883*Segmentos!$D$7*(AH883%)*IF(ISNUMBER(AI883),AI883%,0)</f>
        <v>2974063.200000002</v>
      </c>
      <c r="K883" s="86">
        <f>I883*Segmentos!$D$7*(AL883%)*IF(ISNUMBER(AM883),AM883%,0)</f>
        <v>2979236.0000000023</v>
      </c>
      <c r="L883" s="4"/>
      <c r="M883" s="2">
        <v>7.03</v>
      </c>
      <c r="N883" s="2">
        <v>23.2</v>
      </c>
      <c r="O883" s="2">
        <v>30.3</v>
      </c>
      <c r="P883" s="2">
        <v>92.600399999999993</v>
      </c>
      <c r="Q883" s="2">
        <v>4.3600000000000003</v>
      </c>
      <c r="R883" s="2">
        <v>13.1</v>
      </c>
      <c r="S883" s="2">
        <v>33.299999999999997</v>
      </c>
      <c r="T883" s="2">
        <v>9.5755999999999997</v>
      </c>
      <c r="U883" s="2">
        <v>6.39</v>
      </c>
      <c r="V883" s="2">
        <v>20.9</v>
      </c>
      <c r="W883" s="2">
        <v>30.5</v>
      </c>
      <c r="X883" s="2">
        <v>17.6356</v>
      </c>
      <c r="Y883" s="2">
        <v>8.0500000000000007</v>
      </c>
      <c r="Z883" s="2">
        <v>26.4</v>
      </c>
      <c r="AA883" s="2">
        <v>30.6</v>
      </c>
      <c r="AB883" s="2">
        <v>31.320499999999999</v>
      </c>
      <c r="AC883" s="2">
        <v>7.88</v>
      </c>
      <c r="AD883" s="2">
        <v>26.8</v>
      </c>
      <c r="AE883" s="2">
        <v>29.4</v>
      </c>
      <c r="AF883" s="2">
        <v>34.068800000000003</v>
      </c>
      <c r="AG883" s="20">
        <v>7.02</v>
      </c>
      <c r="AH883" s="20">
        <v>22.7</v>
      </c>
      <c r="AI883" s="20">
        <v>30.9</v>
      </c>
      <c r="AJ883" s="20">
        <v>43.889699999999998</v>
      </c>
      <c r="AK883" s="18">
        <v>7.04</v>
      </c>
      <c r="AL883" s="18">
        <v>23.5</v>
      </c>
      <c r="AM883" s="18">
        <v>29.9</v>
      </c>
      <c r="AN883" s="18">
        <v>48.710700000000003</v>
      </c>
      <c r="AO883" s="2">
        <v>2.13</v>
      </c>
      <c r="AP883" s="2">
        <v>12.7</v>
      </c>
      <c r="AQ883" s="2">
        <v>16.7</v>
      </c>
      <c r="AR883" s="2">
        <v>3.0626000000000002</v>
      </c>
      <c r="AS883" s="2">
        <v>4.38</v>
      </c>
      <c r="AT883" s="2">
        <v>17.899999999999999</v>
      </c>
      <c r="AU883" s="2">
        <v>24.5</v>
      </c>
      <c r="AV883" s="2">
        <v>12.714600000000001</v>
      </c>
      <c r="AW883" s="2">
        <v>6.81</v>
      </c>
      <c r="AX883" s="2">
        <v>23.1</v>
      </c>
      <c r="AY883" s="2">
        <v>29.5</v>
      </c>
      <c r="AZ883" s="2">
        <v>25.804200000000002</v>
      </c>
      <c r="BA883" s="2">
        <v>10.11</v>
      </c>
      <c r="BB883" s="2">
        <v>29.2</v>
      </c>
      <c r="BC883" s="2">
        <v>34.6</v>
      </c>
      <c r="BD883" s="2">
        <v>51.018999999999998</v>
      </c>
      <c r="BE883" s="4" t="str">
        <f t="shared" si="132"/>
        <v>ENTRETENIDO</v>
      </c>
      <c r="BF883" s="4">
        <f t="shared" si="133"/>
        <v>6.4043999999999999</v>
      </c>
      <c r="BG883">
        <f t="shared" si="134"/>
        <v>2.13</v>
      </c>
      <c r="BH883">
        <f t="shared" si="135"/>
        <v>4.38</v>
      </c>
      <c r="BI883">
        <f t="shared" si="136"/>
        <v>10.11</v>
      </c>
      <c r="BJ883">
        <f t="shared" si="137"/>
        <v>7.04</v>
      </c>
      <c r="BK883">
        <f t="shared" si="138"/>
        <v>7.02</v>
      </c>
      <c r="BL883">
        <f t="shared" si="139"/>
        <v>74513.760000000068</v>
      </c>
    </row>
    <row r="884" spans="1:64" x14ac:dyDescent="0.2">
      <c r="A884" s="1">
        <v>882</v>
      </c>
      <c r="B884" s="7" t="s">
        <v>23</v>
      </c>
      <c r="C884" s="3">
        <v>39952</v>
      </c>
      <c r="D884" s="4" t="s">
        <v>629</v>
      </c>
      <c r="E884" s="4" t="s">
        <v>170</v>
      </c>
      <c r="F884" s="5" t="str">
        <f t="shared" si="130"/>
        <v>M</v>
      </c>
      <c r="G884" s="6">
        <v>0.91111111111111109</v>
      </c>
      <c r="H884" s="6">
        <v>0.91666666666666663</v>
      </c>
      <c r="I884" s="85">
        <f t="shared" si="131"/>
        <v>7.9999999999999716</v>
      </c>
      <c r="J884" s="86">
        <f>I884*Segmentos!$D$7*(AH884%)*IF(ISNUMBER(AI884),AI884%,0)</f>
        <v>12422.399999999958</v>
      </c>
      <c r="K884" s="86">
        <f>I884*Segmentos!$D$7*(AL884%)*IF(ISNUMBER(AM884),AM884%,0)</f>
        <v>28310.399999999903</v>
      </c>
      <c r="L884" s="4"/>
      <c r="M884" s="2">
        <v>0.67</v>
      </c>
      <c r="N884" s="2">
        <v>0.8</v>
      </c>
      <c r="O884" s="2">
        <v>85.8</v>
      </c>
      <c r="P884" s="2">
        <v>50.667400000000001</v>
      </c>
      <c r="Q884" s="2">
        <v>0.04</v>
      </c>
      <c r="R884" s="2">
        <v>0.3</v>
      </c>
      <c r="S884" s="2">
        <v>12.5</v>
      </c>
      <c r="T884" s="2">
        <v>0.52110000000000001</v>
      </c>
      <c r="U884" s="2">
        <v>0.56000000000000005</v>
      </c>
      <c r="V884" s="2">
        <v>0.6</v>
      </c>
      <c r="W884" s="2">
        <v>100</v>
      </c>
      <c r="X884" s="2">
        <v>8.9230999999999998</v>
      </c>
      <c r="Y884" s="2">
        <v>1.69</v>
      </c>
      <c r="Z884" s="2">
        <v>1.9</v>
      </c>
      <c r="AA884" s="2">
        <v>88.9</v>
      </c>
      <c r="AB884" s="2">
        <v>38.072499999999998</v>
      </c>
      <c r="AC884" s="2">
        <v>0.13</v>
      </c>
      <c r="AD884" s="2">
        <v>0.1</v>
      </c>
      <c r="AE884" s="2">
        <v>100</v>
      </c>
      <c r="AF884" s="2">
        <v>3.1505999999999998</v>
      </c>
      <c r="AG884" s="20">
        <v>0.4</v>
      </c>
      <c r="AH884" s="20">
        <v>0.6</v>
      </c>
      <c r="AI884" s="20">
        <v>64.7</v>
      </c>
      <c r="AJ884" s="20">
        <v>14.2765</v>
      </c>
      <c r="AK884" s="18">
        <v>0.91</v>
      </c>
      <c r="AL884" s="18">
        <v>0.9</v>
      </c>
      <c r="AM884" s="18">
        <v>98.3</v>
      </c>
      <c r="AN884" s="18">
        <v>36.390900000000002</v>
      </c>
      <c r="AO884" s="2">
        <v>0</v>
      </c>
      <c r="AP884" s="2">
        <v>0</v>
      </c>
      <c r="AQ884" s="8" t="s">
        <v>577</v>
      </c>
      <c r="AR884" s="2">
        <v>0</v>
      </c>
      <c r="AS884" s="2">
        <v>0.22</v>
      </c>
      <c r="AT884" s="2">
        <v>0.4</v>
      </c>
      <c r="AU884" s="2">
        <v>50.2</v>
      </c>
      <c r="AV884" s="2">
        <v>3.6717</v>
      </c>
      <c r="AW884" s="2">
        <v>0.45</v>
      </c>
      <c r="AX884" s="2">
        <v>0.7</v>
      </c>
      <c r="AY884" s="2">
        <v>67.2</v>
      </c>
      <c r="AZ884" s="2">
        <v>9.7646999999999995</v>
      </c>
      <c r="BA884" s="2">
        <v>1.28</v>
      </c>
      <c r="BB884" s="2">
        <v>1.3</v>
      </c>
      <c r="BC884" s="2">
        <v>100</v>
      </c>
      <c r="BD884" s="2">
        <v>37.231000000000002</v>
      </c>
      <c r="BE884" s="4" t="str">
        <f t="shared" si="132"/>
        <v>NO APLICA</v>
      </c>
      <c r="BF884" s="4">
        <f t="shared" si="133"/>
        <v>0.61319999999999997</v>
      </c>
      <c r="BG884">
        <f t="shared" si="134"/>
        <v>0</v>
      </c>
      <c r="BH884">
        <f t="shared" si="135"/>
        <v>0.22</v>
      </c>
      <c r="BI884">
        <f t="shared" si="136"/>
        <v>1.28</v>
      </c>
      <c r="BJ884">
        <f t="shared" si="137"/>
        <v>0.91</v>
      </c>
      <c r="BK884">
        <f t="shared" si="138"/>
        <v>0.4</v>
      </c>
      <c r="BL884">
        <f t="shared" si="139"/>
        <v>549.11999999999807</v>
      </c>
    </row>
    <row r="885" spans="1:64" x14ac:dyDescent="0.2">
      <c r="A885" s="1">
        <v>883</v>
      </c>
      <c r="B885" s="7" t="s">
        <v>25</v>
      </c>
      <c r="C885" s="3">
        <v>39952</v>
      </c>
      <c r="D885" s="4" t="s">
        <v>629</v>
      </c>
      <c r="E885" s="4" t="s">
        <v>171</v>
      </c>
      <c r="F885" s="5" t="str">
        <f t="shared" si="130"/>
        <v>M</v>
      </c>
      <c r="G885" s="6">
        <v>0.89722222222222225</v>
      </c>
      <c r="H885" s="6">
        <v>0.89861111111111114</v>
      </c>
      <c r="I885" s="85">
        <f t="shared" si="131"/>
        <v>1.9999999999999929</v>
      </c>
      <c r="J885" s="86">
        <f>I885*Segmentos!$D$7*(AH885%)*IF(ISNUMBER(AI885),AI885%,0)</f>
        <v>4161.5999999999858</v>
      </c>
      <c r="K885" s="86">
        <f>I885*Segmentos!$D$7*(AL885%)*IF(ISNUMBER(AM885),AM885%,0)</f>
        <v>5235.9999999999818</v>
      </c>
      <c r="L885" s="4"/>
      <c r="M885" s="2">
        <v>0.61</v>
      </c>
      <c r="N885" s="2">
        <v>0.7</v>
      </c>
      <c r="O885" s="2">
        <v>90.6</v>
      </c>
      <c r="P885" s="2">
        <v>50.824800000000003</v>
      </c>
      <c r="Q885" s="2">
        <v>0.23</v>
      </c>
      <c r="R885" s="2">
        <v>0.2</v>
      </c>
      <c r="S885" s="2">
        <v>100</v>
      </c>
      <c r="T885" s="2">
        <v>3.2440000000000002</v>
      </c>
      <c r="U885" s="2">
        <v>0.21</v>
      </c>
      <c r="V885" s="2">
        <v>0.5</v>
      </c>
      <c r="W885" s="2">
        <v>41.3</v>
      </c>
      <c r="X885" s="2">
        <v>3.6897000000000002</v>
      </c>
      <c r="Y885" s="2">
        <v>1.5</v>
      </c>
      <c r="Z885" s="2">
        <v>1.5</v>
      </c>
      <c r="AA885" s="2">
        <v>100</v>
      </c>
      <c r="AB885" s="2">
        <v>36.697099999999999</v>
      </c>
      <c r="AC885" s="2">
        <v>0.26</v>
      </c>
      <c r="AD885" s="2">
        <v>0.3</v>
      </c>
      <c r="AE885" s="2">
        <v>100</v>
      </c>
      <c r="AF885" s="2">
        <v>7.1940999999999997</v>
      </c>
      <c r="AG885" s="20">
        <v>0.52</v>
      </c>
      <c r="AH885" s="20">
        <v>0.6</v>
      </c>
      <c r="AI885" s="20">
        <v>86.7</v>
      </c>
      <c r="AJ885" s="20">
        <v>20.4465</v>
      </c>
      <c r="AK885" s="18">
        <v>0.7</v>
      </c>
      <c r="AL885" s="18">
        <v>0.7</v>
      </c>
      <c r="AM885" s="18">
        <v>93.5</v>
      </c>
      <c r="AN885" s="18">
        <v>30.378299999999999</v>
      </c>
      <c r="AO885" s="2">
        <v>0.12</v>
      </c>
      <c r="AP885" s="2">
        <v>0.1</v>
      </c>
      <c r="AQ885" s="2">
        <v>100</v>
      </c>
      <c r="AR885" s="2">
        <v>1.0992</v>
      </c>
      <c r="AS885" s="2">
        <v>0.45</v>
      </c>
      <c r="AT885" s="2">
        <v>0.4</v>
      </c>
      <c r="AU885" s="2">
        <v>100</v>
      </c>
      <c r="AV885" s="2">
        <v>8.1807999999999996</v>
      </c>
      <c r="AW885" s="2">
        <v>0.48</v>
      </c>
      <c r="AX885" s="2">
        <v>0.5</v>
      </c>
      <c r="AY885" s="2">
        <v>93.9</v>
      </c>
      <c r="AZ885" s="2">
        <v>11.426600000000001</v>
      </c>
      <c r="BA885" s="2">
        <v>0.95</v>
      </c>
      <c r="BB885" s="2">
        <v>1.1000000000000001</v>
      </c>
      <c r="BC885" s="2">
        <v>87</v>
      </c>
      <c r="BD885" s="2">
        <v>30.118300000000001</v>
      </c>
      <c r="BE885" s="4" t="str">
        <f t="shared" si="132"/>
        <v>NO APLICA</v>
      </c>
      <c r="BF885" s="4">
        <f t="shared" si="133"/>
        <v>0.60260000000000002</v>
      </c>
      <c r="BG885">
        <f t="shared" si="134"/>
        <v>0.12</v>
      </c>
      <c r="BH885">
        <f t="shared" si="135"/>
        <v>0.45</v>
      </c>
      <c r="BI885">
        <f t="shared" si="136"/>
        <v>0.95</v>
      </c>
      <c r="BJ885">
        <f t="shared" si="137"/>
        <v>0.7</v>
      </c>
      <c r="BK885">
        <f t="shared" si="138"/>
        <v>0.52</v>
      </c>
      <c r="BL885">
        <f t="shared" si="139"/>
        <v>126.83999999999953</v>
      </c>
    </row>
    <row r="886" spans="1:64" x14ac:dyDescent="0.2">
      <c r="A886" s="1">
        <v>884</v>
      </c>
      <c r="B886" s="7" t="s">
        <v>32</v>
      </c>
      <c r="C886" s="3">
        <v>39952</v>
      </c>
      <c r="D886" s="4" t="s">
        <v>628</v>
      </c>
      <c r="E886" s="4" t="s">
        <v>164</v>
      </c>
      <c r="F886" s="5" t="str">
        <f t="shared" si="130"/>
        <v>M</v>
      </c>
      <c r="G886" s="6">
        <v>0.91527777777777775</v>
      </c>
      <c r="H886" s="6">
        <v>0.91736111111111107</v>
      </c>
      <c r="I886" s="85">
        <f t="shared" si="131"/>
        <v>2.9999999999999893</v>
      </c>
      <c r="J886" s="86">
        <f>I886*Segmentos!$D$7*(AH886%)*IF(ISNUMBER(AI886),AI886%,0)</f>
        <v>1749.599999999994</v>
      </c>
      <c r="K886" s="86">
        <f>I886*Segmentos!$D$7*(AL886%)*IF(ISNUMBER(AM886),AM886%,0)</f>
        <v>5824.7999999999802</v>
      </c>
      <c r="L886" s="4"/>
      <c r="M886" s="2">
        <v>0.32</v>
      </c>
      <c r="N886" s="2">
        <v>0.5</v>
      </c>
      <c r="O886" s="2">
        <v>71.2</v>
      </c>
      <c r="P886" s="2">
        <v>100</v>
      </c>
      <c r="Q886" s="2">
        <v>0.28000000000000003</v>
      </c>
      <c r="R886" s="2">
        <v>0.4</v>
      </c>
      <c r="S886" s="2">
        <v>66.7</v>
      </c>
      <c r="T886" s="2">
        <v>14.4636</v>
      </c>
      <c r="U886" s="2">
        <v>0.4</v>
      </c>
      <c r="V886" s="2">
        <v>0.4</v>
      </c>
      <c r="W886" s="2">
        <v>100</v>
      </c>
      <c r="X886" s="2">
        <v>25.934799999999999</v>
      </c>
      <c r="Y886" s="2">
        <v>0.32</v>
      </c>
      <c r="Z886" s="2">
        <v>0.5</v>
      </c>
      <c r="AA886" s="2">
        <v>61.9</v>
      </c>
      <c r="AB886" s="2">
        <v>29.186299999999999</v>
      </c>
      <c r="AC886" s="2">
        <v>0.3</v>
      </c>
      <c r="AD886" s="2">
        <v>0.4</v>
      </c>
      <c r="AE886" s="2">
        <v>66.5</v>
      </c>
      <c r="AF886" s="2">
        <v>30.415299999999998</v>
      </c>
      <c r="AG886" s="20">
        <v>0.14000000000000001</v>
      </c>
      <c r="AH886" s="20">
        <v>0.3</v>
      </c>
      <c r="AI886" s="20">
        <v>48.6</v>
      </c>
      <c r="AJ886" s="20">
        <v>20.586200000000002</v>
      </c>
      <c r="AK886" s="18">
        <v>0.49</v>
      </c>
      <c r="AL886" s="18">
        <v>0.6</v>
      </c>
      <c r="AM886" s="18">
        <v>80.900000000000006</v>
      </c>
      <c r="AN886" s="18">
        <v>79.413799999999995</v>
      </c>
      <c r="AO886" s="2">
        <v>0.19</v>
      </c>
      <c r="AP886" s="2">
        <v>0.2</v>
      </c>
      <c r="AQ886" s="2">
        <v>100</v>
      </c>
      <c r="AR886" s="2">
        <v>6.61</v>
      </c>
      <c r="AS886" s="2">
        <v>0.24</v>
      </c>
      <c r="AT886" s="2">
        <v>0.4</v>
      </c>
      <c r="AU886" s="2">
        <v>58.6</v>
      </c>
      <c r="AV886" s="2">
        <v>16.260000000000002</v>
      </c>
      <c r="AW886" s="2">
        <v>0.52</v>
      </c>
      <c r="AX886" s="2">
        <v>0.7</v>
      </c>
      <c r="AY886" s="2">
        <v>77.3</v>
      </c>
      <c r="AZ886" s="2">
        <v>46.714700000000001</v>
      </c>
      <c r="BA886" s="2">
        <v>0.26</v>
      </c>
      <c r="BB886" s="2">
        <v>0.4</v>
      </c>
      <c r="BC886" s="2">
        <v>66.5</v>
      </c>
      <c r="BD886" s="2">
        <v>30.415299999999998</v>
      </c>
      <c r="BE886" s="4" t="str">
        <f t="shared" si="132"/>
        <v>NO APLICA</v>
      </c>
      <c r="BF886" s="4">
        <f t="shared" si="133"/>
        <v>0.34100000000000003</v>
      </c>
      <c r="BG886">
        <f t="shared" si="134"/>
        <v>0.19</v>
      </c>
      <c r="BH886">
        <f t="shared" si="135"/>
        <v>0.24</v>
      </c>
      <c r="BI886">
        <f t="shared" si="136"/>
        <v>0.52</v>
      </c>
      <c r="BJ886">
        <f t="shared" si="137"/>
        <v>0.49</v>
      </c>
      <c r="BK886">
        <f t="shared" si="138"/>
        <v>0.14000000000000001</v>
      </c>
      <c r="BL886">
        <f t="shared" si="139"/>
        <v>106.79999999999963</v>
      </c>
    </row>
    <row r="887" spans="1:64" x14ac:dyDescent="0.2">
      <c r="A887" s="1">
        <v>885</v>
      </c>
      <c r="B887" s="7" t="s">
        <v>19</v>
      </c>
      <c r="C887" s="3">
        <v>39952</v>
      </c>
      <c r="D887" s="4" t="s">
        <v>17</v>
      </c>
      <c r="E887" s="4" t="s">
        <v>166</v>
      </c>
      <c r="F887" s="5" t="str">
        <f t="shared" si="130"/>
        <v>M</v>
      </c>
      <c r="G887" s="6">
        <v>0.91527777777777775</v>
      </c>
      <c r="H887" s="6">
        <v>0.91666666666666663</v>
      </c>
      <c r="I887" s="85">
        <f t="shared" si="131"/>
        <v>1.9999999999999929</v>
      </c>
      <c r="J887" s="86">
        <f>I887*Segmentos!$D$7*(AH887%)*IF(ISNUMBER(AI887),AI887%,0)</f>
        <v>5030.3999999999824</v>
      </c>
      <c r="K887" s="86">
        <f>I887*Segmentos!$D$7*(AL887%)*IF(ISNUMBER(AM887),AM887%,0)</f>
        <v>7593.5999999999731</v>
      </c>
      <c r="L887" s="4"/>
      <c r="M887" s="2">
        <v>0.77</v>
      </c>
      <c r="N887" s="2">
        <v>1</v>
      </c>
      <c r="O887" s="2">
        <v>78.900000000000006</v>
      </c>
      <c r="P887" s="2">
        <v>100</v>
      </c>
      <c r="Q887" s="2">
        <v>0.21</v>
      </c>
      <c r="R887" s="2">
        <v>0.4</v>
      </c>
      <c r="S887" s="2">
        <v>50</v>
      </c>
      <c r="T887" s="2">
        <v>4.5415999999999999</v>
      </c>
      <c r="U887" s="2">
        <v>0.13</v>
      </c>
      <c r="V887" s="2">
        <v>0.3</v>
      </c>
      <c r="W887" s="2">
        <v>50</v>
      </c>
      <c r="X887" s="2">
        <v>3.5996999999999999</v>
      </c>
      <c r="Y887" s="2">
        <v>0.23</v>
      </c>
      <c r="Z887" s="2">
        <v>0.4</v>
      </c>
      <c r="AA887" s="2">
        <v>62.8</v>
      </c>
      <c r="AB887" s="2">
        <v>8.8904999999999994</v>
      </c>
      <c r="AC887" s="2">
        <v>1.94</v>
      </c>
      <c r="AD887" s="2">
        <v>2.2999999999999998</v>
      </c>
      <c r="AE887" s="2">
        <v>86.2</v>
      </c>
      <c r="AF887" s="2">
        <v>82.968199999999996</v>
      </c>
      <c r="AG887" s="20">
        <v>0.6</v>
      </c>
      <c r="AH887" s="20">
        <v>0.8</v>
      </c>
      <c r="AI887" s="20">
        <v>78.599999999999994</v>
      </c>
      <c r="AJ887" s="20">
        <v>36.972299999999997</v>
      </c>
      <c r="AK887" s="18">
        <v>0.92</v>
      </c>
      <c r="AL887" s="18">
        <v>1.2</v>
      </c>
      <c r="AM887" s="18">
        <v>79.099999999999994</v>
      </c>
      <c r="AN887" s="18">
        <v>63.027700000000003</v>
      </c>
      <c r="AO887" s="2">
        <v>1.5</v>
      </c>
      <c r="AP887" s="2">
        <v>1.6</v>
      </c>
      <c r="AQ887" s="2">
        <v>92.5</v>
      </c>
      <c r="AR887" s="2">
        <v>21.235399999999998</v>
      </c>
      <c r="AS887" s="2">
        <v>0.13</v>
      </c>
      <c r="AT887" s="2">
        <v>0.3</v>
      </c>
      <c r="AU887" s="2">
        <v>50</v>
      </c>
      <c r="AV887" s="2">
        <v>3.5996999999999999</v>
      </c>
      <c r="AW887" s="2">
        <v>0.44</v>
      </c>
      <c r="AX887" s="2">
        <v>0.9</v>
      </c>
      <c r="AY887" s="2">
        <v>50</v>
      </c>
      <c r="AZ887" s="2">
        <v>16.585899999999999</v>
      </c>
      <c r="BA887" s="2">
        <v>1.18</v>
      </c>
      <c r="BB887" s="2">
        <v>1.3</v>
      </c>
      <c r="BC887" s="2">
        <v>92.4</v>
      </c>
      <c r="BD887" s="2">
        <v>58.579000000000001</v>
      </c>
      <c r="BE887" s="4" t="str">
        <f t="shared" si="132"/>
        <v>NO APLICA</v>
      </c>
      <c r="BF887" s="4">
        <f t="shared" si="133"/>
        <v>0.71440000000000003</v>
      </c>
      <c r="BG887">
        <f t="shared" si="134"/>
        <v>1.5</v>
      </c>
      <c r="BH887">
        <f t="shared" si="135"/>
        <v>0.13</v>
      </c>
      <c r="BI887">
        <f t="shared" si="136"/>
        <v>1.18</v>
      </c>
      <c r="BJ887">
        <f t="shared" si="137"/>
        <v>0.92</v>
      </c>
      <c r="BK887">
        <f t="shared" si="138"/>
        <v>0.6</v>
      </c>
      <c r="BL887">
        <f t="shared" si="139"/>
        <v>157.79999999999944</v>
      </c>
    </row>
    <row r="888" spans="1:64" x14ac:dyDescent="0.2">
      <c r="A888" s="1">
        <v>886</v>
      </c>
      <c r="B888" s="7" t="s">
        <v>2</v>
      </c>
      <c r="C888" s="3">
        <v>39952</v>
      </c>
      <c r="D888" s="4" t="s">
        <v>627</v>
      </c>
      <c r="E888" s="4" t="s">
        <v>164</v>
      </c>
      <c r="F888" s="5" t="str">
        <f t="shared" si="130"/>
        <v>M</v>
      </c>
      <c r="G888" s="6">
        <v>0.88402777777777775</v>
      </c>
      <c r="H888" s="6">
        <v>0.93194444444444446</v>
      </c>
      <c r="I888" s="85">
        <f t="shared" si="131"/>
        <v>69.000000000000071</v>
      </c>
      <c r="J888" s="86">
        <f>I888*Segmentos!$D$7*(AH888%)*IF(ISNUMBER(AI888),AI888%,0)</f>
        <v>1788369.6000000015</v>
      </c>
      <c r="K888" s="86">
        <f>I888*Segmentos!$D$7*(AL888%)*IF(ISNUMBER(AM888),AM888%,0)</f>
        <v>2169442.8000000021</v>
      </c>
      <c r="L888" s="4"/>
      <c r="M888" s="2">
        <v>7.2</v>
      </c>
      <c r="N888" s="2">
        <v>18.3</v>
      </c>
      <c r="O888" s="2">
        <v>39.4</v>
      </c>
      <c r="P888" s="2">
        <v>88.174499999999995</v>
      </c>
      <c r="Q888" s="2">
        <v>3.99</v>
      </c>
      <c r="R888" s="2">
        <v>9.6</v>
      </c>
      <c r="S888" s="2">
        <v>41.8</v>
      </c>
      <c r="T888" s="2">
        <v>8.1499000000000006</v>
      </c>
      <c r="U888" s="2">
        <v>5.57</v>
      </c>
      <c r="V888" s="2">
        <v>15.5</v>
      </c>
      <c r="W888" s="2">
        <v>35.9</v>
      </c>
      <c r="X888" s="2">
        <v>14.304</v>
      </c>
      <c r="Y888" s="2">
        <v>6.89</v>
      </c>
      <c r="Z888" s="2">
        <v>19.5</v>
      </c>
      <c r="AA888" s="2">
        <v>35.299999999999997</v>
      </c>
      <c r="AB888" s="2">
        <v>24.9148</v>
      </c>
      <c r="AC888" s="2">
        <v>10.16</v>
      </c>
      <c r="AD888" s="2">
        <v>23.3</v>
      </c>
      <c r="AE888" s="2">
        <v>43.5</v>
      </c>
      <c r="AF888" s="2">
        <v>40.805799999999998</v>
      </c>
      <c r="AG888" s="20">
        <v>6.49</v>
      </c>
      <c r="AH888" s="20">
        <v>16.7</v>
      </c>
      <c r="AI888" s="20">
        <v>38.799999999999997</v>
      </c>
      <c r="AJ888" s="20">
        <v>37.672400000000003</v>
      </c>
      <c r="AK888" s="18">
        <v>7.85</v>
      </c>
      <c r="AL888" s="18">
        <v>19.7</v>
      </c>
      <c r="AM888" s="18">
        <v>39.9</v>
      </c>
      <c r="AN888" s="18">
        <v>50.502000000000002</v>
      </c>
      <c r="AO888" s="2">
        <v>5.2</v>
      </c>
      <c r="AP888" s="2">
        <v>14.1</v>
      </c>
      <c r="AQ888" s="2">
        <v>36.9</v>
      </c>
      <c r="AR888" s="2">
        <v>6.9486999999999997</v>
      </c>
      <c r="AS888" s="2">
        <v>6.45</v>
      </c>
      <c r="AT888" s="2">
        <v>17.600000000000001</v>
      </c>
      <c r="AU888" s="2">
        <v>36.700000000000003</v>
      </c>
      <c r="AV888" s="2">
        <v>17.392399999999999</v>
      </c>
      <c r="AW888" s="2">
        <v>7.38</v>
      </c>
      <c r="AX888" s="2">
        <v>20.3</v>
      </c>
      <c r="AY888" s="2">
        <v>36.4</v>
      </c>
      <c r="AZ888" s="2">
        <v>25.986899999999999</v>
      </c>
      <c r="BA888" s="2">
        <v>8.07</v>
      </c>
      <c r="BB888" s="2">
        <v>18.3</v>
      </c>
      <c r="BC888" s="2">
        <v>44.1</v>
      </c>
      <c r="BD888" s="2">
        <v>37.846499999999999</v>
      </c>
      <c r="BE888" s="4" t="str">
        <f t="shared" si="132"/>
        <v>NO APLICA</v>
      </c>
      <c r="BF888" s="4">
        <f t="shared" si="133"/>
        <v>6.9822000000000006</v>
      </c>
      <c r="BG888">
        <f t="shared" si="134"/>
        <v>5.2</v>
      </c>
      <c r="BH888">
        <f t="shared" si="135"/>
        <v>6.45</v>
      </c>
      <c r="BI888">
        <f t="shared" si="136"/>
        <v>8.07</v>
      </c>
      <c r="BJ888">
        <f t="shared" si="137"/>
        <v>7.85</v>
      </c>
      <c r="BK888">
        <f t="shared" si="138"/>
        <v>6.49</v>
      </c>
      <c r="BL888">
        <f t="shared" si="139"/>
        <v>49750.380000000056</v>
      </c>
    </row>
    <row r="889" spans="1:64" x14ac:dyDescent="0.2">
      <c r="A889" s="1">
        <v>887</v>
      </c>
      <c r="B889" s="7" t="s">
        <v>16</v>
      </c>
      <c r="C889" s="3">
        <v>39952</v>
      </c>
      <c r="D889" s="4" t="s">
        <v>626</v>
      </c>
      <c r="E889" s="4" t="s">
        <v>166</v>
      </c>
      <c r="F889" s="5" t="str">
        <f t="shared" si="130"/>
        <v>M</v>
      </c>
      <c r="G889" s="6">
        <v>0.91319444444444453</v>
      </c>
      <c r="H889" s="6">
        <v>0.91666666666666663</v>
      </c>
      <c r="I889" s="85">
        <f t="shared" si="131"/>
        <v>4.9999999999998224</v>
      </c>
      <c r="J889" s="86">
        <f>I889*Segmentos!$D$7*(AH889%)*IF(ISNUMBER(AI889),AI889%,0)</f>
        <v>153077.99999999459</v>
      </c>
      <c r="K889" s="86">
        <f>I889*Segmentos!$D$7*(AL889%)*IF(ISNUMBER(AM889),AM889%,0)</f>
        <v>225335.999999992</v>
      </c>
      <c r="L889" s="4"/>
      <c r="M889" s="2">
        <v>9.59</v>
      </c>
      <c r="N889" s="2">
        <v>10.9</v>
      </c>
      <c r="O889" s="2">
        <v>87.8</v>
      </c>
      <c r="P889" s="2">
        <v>91.238500000000002</v>
      </c>
      <c r="Q889" s="2">
        <v>2.94</v>
      </c>
      <c r="R889" s="2">
        <v>3.4</v>
      </c>
      <c r="S889" s="2">
        <v>85.9</v>
      </c>
      <c r="T889" s="2">
        <v>4.6626000000000003</v>
      </c>
      <c r="U889" s="2">
        <v>10.34</v>
      </c>
      <c r="V889" s="2">
        <v>12</v>
      </c>
      <c r="W889" s="2">
        <v>86.1</v>
      </c>
      <c r="X889" s="2">
        <v>20.618400000000001</v>
      </c>
      <c r="Y889" s="2">
        <v>6.84</v>
      </c>
      <c r="Z889" s="2">
        <v>8.3000000000000007</v>
      </c>
      <c r="AA889" s="2">
        <v>82</v>
      </c>
      <c r="AB889" s="2">
        <v>19.213699999999999</v>
      </c>
      <c r="AC889" s="2">
        <v>14.97</v>
      </c>
      <c r="AD889" s="2">
        <v>16.399999999999999</v>
      </c>
      <c r="AE889" s="2">
        <v>91.5</v>
      </c>
      <c r="AF889" s="2">
        <v>46.743899999999996</v>
      </c>
      <c r="AG889" s="20">
        <v>7.69</v>
      </c>
      <c r="AH889" s="20">
        <v>9.3000000000000007</v>
      </c>
      <c r="AI889" s="20">
        <v>82.3</v>
      </c>
      <c r="AJ889" s="20">
        <v>34.718699999999998</v>
      </c>
      <c r="AK889" s="18">
        <v>11.3</v>
      </c>
      <c r="AL889" s="18">
        <v>12.3</v>
      </c>
      <c r="AM889" s="18">
        <v>91.6</v>
      </c>
      <c r="AN889" s="18">
        <v>56.519799999999996</v>
      </c>
      <c r="AO889" s="2">
        <v>6.6</v>
      </c>
      <c r="AP889" s="2">
        <v>8.1999999999999993</v>
      </c>
      <c r="AQ889" s="2">
        <v>80.099999999999994</v>
      </c>
      <c r="AR889" s="2">
        <v>6.8619000000000003</v>
      </c>
      <c r="AS889" s="2">
        <v>7.02</v>
      </c>
      <c r="AT889" s="2">
        <v>8.1999999999999993</v>
      </c>
      <c r="AU889" s="2">
        <v>85.9</v>
      </c>
      <c r="AV889" s="2">
        <v>14.716699999999999</v>
      </c>
      <c r="AW889" s="2">
        <v>8.07</v>
      </c>
      <c r="AX889" s="2">
        <v>9.8000000000000007</v>
      </c>
      <c r="AY889" s="2">
        <v>82.7</v>
      </c>
      <c r="AZ889" s="2">
        <v>22.087</v>
      </c>
      <c r="BA889" s="2">
        <v>13.06</v>
      </c>
      <c r="BB889" s="2">
        <v>14.1</v>
      </c>
      <c r="BC889" s="2">
        <v>92.4</v>
      </c>
      <c r="BD889" s="2">
        <v>47.573</v>
      </c>
      <c r="BE889" s="4" t="str">
        <f t="shared" si="132"/>
        <v>NO APLICA</v>
      </c>
      <c r="BF889" s="4">
        <f t="shared" si="133"/>
        <v>9.3572000000000006</v>
      </c>
      <c r="BG889">
        <f t="shared" si="134"/>
        <v>6.6</v>
      </c>
      <c r="BH889">
        <f t="shared" si="135"/>
        <v>7.02</v>
      </c>
      <c r="BI889">
        <f t="shared" si="136"/>
        <v>13.06</v>
      </c>
      <c r="BJ889">
        <f t="shared" si="137"/>
        <v>11.3</v>
      </c>
      <c r="BK889">
        <f t="shared" si="138"/>
        <v>7.69</v>
      </c>
      <c r="BL889">
        <f t="shared" si="139"/>
        <v>4785.0999999998303</v>
      </c>
    </row>
    <row r="890" spans="1:64" x14ac:dyDescent="0.2">
      <c r="A890" s="1">
        <v>888</v>
      </c>
      <c r="B890" s="7" t="s">
        <v>22</v>
      </c>
      <c r="C890" s="3">
        <v>39952</v>
      </c>
      <c r="D890" s="4" t="s">
        <v>629</v>
      </c>
      <c r="E890" s="4" t="s">
        <v>164</v>
      </c>
      <c r="F890" s="5" t="str">
        <f t="shared" si="130"/>
        <v>M</v>
      </c>
      <c r="G890" s="6">
        <v>0.83125000000000004</v>
      </c>
      <c r="H890" s="6">
        <v>0.87361111111111101</v>
      </c>
      <c r="I890" s="85">
        <f t="shared" si="131"/>
        <v>60.999999999999787</v>
      </c>
      <c r="J890" s="86">
        <f>I890*Segmentos!$D$7*(AH890%)*IF(ISNUMBER(AI890),AI890%,0)</f>
        <v>379419.99999999872</v>
      </c>
      <c r="K890" s="86">
        <f>I890*Segmentos!$D$7*(AL890%)*IF(ISNUMBER(AM890),AM890%,0)</f>
        <v>480387.19999999832</v>
      </c>
      <c r="L890" s="4"/>
      <c r="M890" s="2">
        <v>1.77</v>
      </c>
      <c r="N890" s="2">
        <v>4.8</v>
      </c>
      <c r="O890" s="2">
        <v>37</v>
      </c>
      <c r="P890" s="2">
        <v>97.632099999999994</v>
      </c>
      <c r="Q890" s="2">
        <v>0.13</v>
      </c>
      <c r="R890" s="2">
        <v>0.9</v>
      </c>
      <c r="S890" s="2">
        <v>14.6</v>
      </c>
      <c r="T890" s="2">
        <v>1.1729000000000001</v>
      </c>
      <c r="U890" s="2">
        <v>1.07</v>
      </c>
      <c r="V890" s="2">
        <v>3.4</v>
      </c>
      <c r="W890" s="2">
        <v>31.2</v>
      </c>
      <c r="X890" s="2">
        <v>12.413399999999999</v>
      </c>
      <c r="Y890" s="2">
        <v>1.23</v>
      </c>
      <c r="Z890" s="2">
        <v>2.8</v>
      </c>
      <c r="AA890" s="2">
        <v>44.6</v>
      </c>
      <c r="AB890" s="2">
        <v>19.998000000000001</v>
      </c>
      <c r="AC890" s="2">
        <v>3.54</v>
      </c>
      <c r="AD890" s="2">
        <v>9.5</v>
      </c>
      <c r="AE890" s="2">
        <v>37.4</v>
      </c>
      <c r="AF890" s="2">
        <v>64.047799999999995</v>
      </c>
      <c r="AG890" s="20">
        <v>1.55</v>
      </c>
      <c r="AH890" s="20">
        <v>5</v>
      </c>
      <c r="AI890" s="20">
        <v>31.1</v>
      </c>
      <c r="AJ890" s="20">
        <v>40.475000000000001</v>
      </c>
      <c r="AK890" s="18">
        <v>1.97</v>
      </c>
      <c r="AL890" s="18">
        <v>4.5999999999999996</v>
      </c>
      <c r="AM890" s="18">
        <v>42.8</v>
      </c>
      <c r="AN890" s="18">
        <v>57.1571</v>
      </c>
      <c r="AO890" s="2">
        <v>1.31</v>
      </c>
      <c r="AP890" s="2">
        <v>3.7</v>
      </c>
      <c r="AQ890" s="2">
        <v>35.799999999999997</v>
      </c>
      <c r="AR890" s="2">
        <v>7.8939000000000004</v>
      </c>
      <c r="AS890" s="2">
        <v>1.86</v>
      </c>
      <c r="AT890" s="2">
        <v>4.5</v>
      </c>
      <c r="AU890" s="2">
        <v>41</v>
      </c>
      <c r="AV890" s="2">
        <v>22.563700000000001</v>
      </c>
      <c r="AW890" s="2">
        <v>1.81</v>
      </c>
      <c r="AX890" s="2">
        <v>5.5</v>
      </c>
      <c r="AY890" s="2">
        <v>33</v>
      </c>
      <c r="AZ890" s="2">
        <v>28.690899999999999</v>
      </c>
      <c r="BA890" s="2">
        <v>1.82</v>
      </c>
      <c r="BB890" s="2">
        <v>4.7</v>
      </c>
      <c r="BC890" s="2">
        <v>38.700000000000003</v>
      </c>
      <c r="BD890" s="2">
        <v>38.483600000000003</v>
      </c>
      <c r="BE890" s="4" t="str">
        <f t="shared" si="132"/>
        <v>NO APLICA</v>
      </c>
      <c r="BF890" s="4">
        <f t="shared" si="133"/>
        <v>1.7814000000000001</v>
      </c>
      <c r="BG890">
        <f t="shared" si="134"/>
        <v>1.31</v>
      </c>
      <c r="BH890">
        <f t="shared" si="135"/>
        <v>1.86</v>
      </c>
      <c r="BI890">
        <f t="shared" si="136"/>
        <v>1.82</v>
      </c>
      <c r="BJ890">
        <f t="shared" si="137"/>
        <v>1.97</v>
      </c>
      <c r="BK890">
        <f t="shared" si="138"/>
        <v>1.55</v>
      </c>
      <c r="BL890">
        <f t="shared" si="139"/>
        <v>10833.599999999962</v>
      </c>
    </row>
    <row r="891" spans="1:64" x14ac:dyDescent="0.2">
      <c r="A891" s="1">
        <v>889</v>
      </c>
      <c r="B891" s="7" t="s">
        <v>24</v>
      </c>
      <c r="C891" s="3">
        <v>39952</v>
      </c>
      <c r="D891" s="4" t="s">
        <v>629</v>
      </c>
      <c r="E891" s="4" t="s">
        <v>170</v>
      </c>
      <c r="F891" s="5" t="str">
        <f t="shared" si="130"/>
        <v>M</v>
      </c>
      <c r="G891" s="6">
        <v>0.89097222222222217</v>
      </c>
      <c r="H891" s="6">
        <v>0.90902777777777777</v>
      </c>
      <c r="I891" s="85">
        <f t="shared" si="131"/>
        <v>26.000000000000068</v>
      </c>
      <c r="J891" s="86">
        <f>I891*Segmentos!$D$7*(AH891%)*IF(ISNUMBER(AI891),AI891%,0)</f>
        <v>65832.00000000016</v>
      </c>
      <c r="K891" s="86">
        <f>I891*Segmentos!$D$7*(AL891%)*IF(ISNUMBER(AM891),AM891%,0)</f>
        <v>58905.600000000151</v>
      </c>
      <c r="L891" s="4"/>
      <c r="M891" s="2">
        <v>0.6</v>
      </c>
      <c r="N891" s="2">
        <v>1.1000000000000001</v>
      </c>
      <c r="O891" s="2">
        <v>53.9</v>
      </c>
      <c r="P891" s="2">
        <v>49.051400000000001</v>
      </c>
      <c r="Q891" s="2">
        <v>0.33</v>
      </c>
      <c r="R891" s="2">
        <v>0.3</v>
      </c>
      <c r="S891" s="2">
        <v>100</v>
      </c>
      <c r="T891" s="2">
        <v>4.5026000000000002</v>
      </c>
      <c r="U891" s="2">
        <v>0.43</v>
      </c>
      <c r="V891" s="2">
        <v>1.5</v>
      </c>
      <c r="W891" s="2">
        <v>28.6</v>
      </c>
      <c r="X891" s="2">
        <v>7.3349000000000002</v>
      </c>
      <c r="Y891" s="2">
        <v>1.51</v>
      </c>
      <c r="Z891" s="2">
        <v>2.2000000000000002</v>
      </c>
      <c r="AA891" s="2">
        <v>70</v>
      </c>
      <c r="AB891" s="2">
        <v>36.556800000000003</v>
      </c>
      <c r="AC891" s="2">
        <v>0.02</v>
      </c>
      <c r="AD891" s="2">
        <v>0.3</v>
      </c>
      <c r="AE891" s="2">
        <v>7.6</v>
      </c>
      <c r="AF891" s="2">
        <v>0.65710000000000002</v>
      </c>
      <c r="AG891" s="20">
        <v>0.61</v>
      </c>
      <c r="AH891" s="20">
        <v>1</v>
      </c>
      <c r="AI891" s="20">
        <v>63.3</v>
      </c>
      <c r="AJ891" s="20">
        <v>23.835699999999999</v>
      </c>
      <c r="AK891" s="18">
        <v>0.57999999999999996</v>
      </c>
      <c r="AL891" s="18">
        <v>1.2</v>
      </c>
      <c r="AM891" s="18">
        <v>47.2</v>
      </c>
      <c r="AN891" s="18">
        <v>25.215699999999998</v>
      </c>
      <c r="AO891" s="2">
        <v>0.01</v>
      </c>
      <c r="AP891" s="2">
        <v>0.3</v>
      </c>
      <c r="AQ891" s="2">
        <v>3.8</v>
      </c>
      <c r="AR891" s="2">
        <v>0.10780000000000001</v>
      </c>
      <c r="AS891" s="2">
        <v>0.31</v>
      </c>
      <c r="AT891" s="2">
        <v>0.9</v>
      </c>
      <c r="AU891" s="2">
        <v>35.6</v>
      </c>
      <c r="AV891" s="2">
        <v>5.6973000000000003</v>
      </c>
      <c r="AW891" s="2">
        <v>0.47</v>
      </c>
      <c r="AX891" s="2">
        <v>0.9</v>
      </c>
      <c r="AY891" s="2">
        <v>52</v>
      </c>
      <c r="AZ891" s="2">
        <v>11.007300000000001</v>
      </c>
      <c r="BA891" s="2">
        <v>1.02</v>
      </c>
      <c r="BB891" s="2">
        <v>1.6</v>
      </c>
      <c r="BC891" s="2">
        <v>63.1</v>
      </c>
      <c r="BD891" s="2">
        <v>32.238999999999997</v>
      </c>
      <c r="BE891" s="4" t="str">
        <f t="shared" si="132"/>
        <v>NO APLICA</v>
      </c>
      <c r="BF891" s="4">
        <f t="shared" si="133"/>
        <v>0.5494</v>
      </c>
      <c r="BG891">
        <f t="shared" si="134"/>
        <v>0.01</v>
      </c>
      <c r="BH891">
        <f t="shared" si="135"/>
        <v>0.31</v>
      </c>
      <c r="BI891">
        <f t="shared" si="136"/>
        <v>1.02</v>
      </c>
      <c r="BJ891">
        <f t="shared" si="137"/>
        <v>0.57999999999999996</v>
      </c>
      <c r="BK891">
        <f t="shared" si="138"/>
        <v>0.61</v>
      </c>
      <c r="BL891">
        <f t="shared" si="139"/>
        <v>1541.5400000000041</v>
      </c>
    </row>
    <row r="892" spans="1:64" x14ac:dyDescent="0.2">
      <c r="A892" s="1">
        <v>890</v>
      </c>
      <c r="B892" s="7" t="s">
        <v>4</v>
      </c>
      <c r="C892" s="3">
        <v>39952</v>
      </c>
      <c r="D892" s="4" t="s">
        <v>3</v>
      </c>
      <c r="E892" s="4" t="s">
        <v>165</v>
      </c>
      <c r="F892" s="5" t="str">
        <f t="shared" si="130"/>
        <v>M</v>
      </c>
      <c r="G892" s="6">
        <v>0.78333333333333333</v>
      </c>
      <c r="H892" s="6">
        <v>0.87430555555555556</v>
      </c>
      <c r="I892" s="85">
        <f t="shared" si="131"/>
        <v>131</v>
      </c>
      <c r="J892" s="86">
        <f>I892*Segmentos!$D$7*(AH892%)*IF(ISNUMBER(AI892),AI892%,0)</f>
        <v>1049048</v>
      </c>
      <c r="K892" s="86">
        <f>I892*Segmentos!$D$7*(AL892%)*IF(ISNUMBER(AM892),AM892%,0)</f>
        <v>2643318</v>
      </c>
      <c r="L892" s="4"/>
      <c r="M892" s="2">
        <v>3.6</v>
      </c>
      <c r="N892" s="2">
        <v>14.5</v>
      </c>
      <c r="O892" s="2">
        <v>24.8</v>
      </c>
      <c r="P892" s="2">
        <v>65.950699999999998</v>
      </c>
      <c r="Q892" s="2">
        <v>4.75</v>
      </c>
      <c r="R892" s="2">
        <v>15.1</v>
      </c>
      <c r="S892" s="2">
        <v>31.5</v>
      </c>
      <c r="T892" s="2">
        <v>14.512700000000001</v>
      </c>
      <c r="U892" s="2">
        <v>4.7699999999999996</v>
      </c>
      <c r="V892" s="2">
        <v>19.3</v>
      </c>
      <c r="W892" s="2">
        <v>24.8</v>
      </c>
      <c r="X892" s="2">
        <v>18.3245</v>
      </c>
      <c r="Y892" s="2">
        <v>3.64</v>
      </c>
      <c r="Z892" s="2">
        <v>14.3</v>
      </c>
      <c r="AA892" s="2">
        <v>25.5</v>
      </c>
      <c r="AB892" s="2">
        <v>19.6678</v>
      </c>
      <c r="AC892" s="2">
        <v>2.2400000000000002</v>
      </c>
      <c r="AD892" s="2">
        <v>11.4</v>
      </c>
      <c r="AE892" s="2">
        <v>19.600000000000001</v>
      </c>
      <c r="AF892" s="2">
        <v>13.4457</v>
      </c>
      <c r="AG892" s="20">
        <v>2</v>
      </c>
      <c r="AH892" s="20">
        <v>11</v>
      </c>
      <c r="AI892" s="20">
        <v>18.2</v>
      </c>
      <c r="AJ892" s="20">
        <v>17.403600000000001</v>
      </c>
      <c r="AK892" s="18">
        <v>5.05</v>
      </c>
      <c r="AL892" s="18">
        <v>17.7</v>
      </c>
      <c r="AM892" s="18">
        <v>28.5</v>
      </c>
      <c r="AN892" s="18">
        <v>48.547199999999997</v>
      </c>
      <c r="AO892" s="2">
        <v>2.06</v>
      </c>
      <c r="AP892" s="2">
        <v>11.2</v>
      </c>
      <c r="AQ892" s="2">
        <v>18.399999999999999</v>
      </c>
      <c r="AR892" s="2">
        <v>4.1310000000000002</v>
      </c>
      <c r="AS892" s="2">
        <v>2.4300000000000002</v>
      </c>
      <c r="AT892" s="2">
        <v>10.4</v>
      </c>
      <c r="AU892" s="2">
        <v>23.4</v>
      </c>
      <c r="AV892" s="2">
        <v>9.7957999999999998</v>
      </c>
      <c r="AW892" s="2">
        <v>3.9</v>
      </c>
      <c r="AX892" s="2">
        <v>14.5</v>
      </c>
      <c r="AY892" s="2">
        <v>26.9</v>
      </c>
      <c r="AZ892" s="2">
        <v>20.536999999999999</v>
      </c>
      <c r="BA892" s="2">
        <v>4.49</v>
      </c>
      <c r="BB892" s="2">
        <v>17.8</v>
      </c>
      <c r="BC892" s="2">
        <v>25.2</v>
      </c>
      <c r="BD892" s="2">
        <v>31.486999999999998</v>
      </c>
      <c r="BE892" s="4" t="str">
        <f t="shared" si="132"/>
        <v>ABURRIDO</v>
      </c>
      <c r="BF892" s="4">
        <f t="shared" si="133"/>
        <v>3.2909999999999995</v>
      </c>
      <c r="BG892">
        <f t="shared" si="134"/>
        <v>2.06</v>
      </c>
      <c r="BH892">
        <f t="shared" si="135"/>
        <v>2.4300000000000002</v>
      </c>
      <c r="BI892">
        <f t="shared" si="136"/>
        <v>4.49</v>
      </c>
      <c r="BJ892">
        <f t="shared" si="137"/>
        <v>5.05</v>
      </c>
      <c r="BK892">
        <f t="shared" si="138"/>
        <v>2</v>
      </c>
      <c r="BL892">
        <f t="shared" si="139"/>
        <v>47107.6</v>
      </c>
    </row>
    <row r="893" spans="1:64" x14ac:dyDescent="0.2">
      <c r="A893" s="1">
        <v>891</v>
      </c>
      <c r="B893" s="7" t="s">
        <v>15</v>
      </c>
      <c r="C893" s="3">
        <v>39953</v>
      </c>
      <c r="D893" s="4" t="s">
        <v>626</v>
      </c>
      <c r="E893" s="4" t="s">
        <v>164</v>
      </c>
      <c r="F893" s="5" t="str">
        <f t="shared" si="130"/>
        <v>W</v>
      </c>
      <c r="G893" s="6">
        <v>0.875</v>
      </c>
      <c r="H893" s="6">
        <v>0.9145833333333333</v>
      </c>
      <c r="I893" s="85">
        <f t="shared" si="131"/>
        <v>56.999999999999957</v>
      </c>
      <c r="J893" s="86">
        <f>I893*Segmentos!$D$7*(AH893%)*IF(ISNUMBER(AI893),AI893%,0)</f>
        <v>1921082.3999999985</v>
      </c>
      <c r="K893" s="86">
        <f>I893*Segmentos!$D$7*(AL893%)*IF(ISNUMBER(AM893),AM893%,0)</f>
        <v>2579272.7999999975</v>
      </c>
      <c r="L893" s="4"/>
      <c r="M893" s="2">
        <v>9.94</v>
      </c>
      <c r="N893" s="2">
        <v>20.8</v>
      </c>
      <c r="O893" s="2">
        <v>47.7</v>
      </c>
      <c r="P893" s="2">
        <v>90.113500000000002</v>
      </c>
      <c r="Q893" s="2">
        <v>5.8</v>
      </c>
      <c r="R893" s="2">
        <v>11.2</v>
      </c>
      <c r="S893" s="2">
        <v>51.7</v>
      </c>
      <c r="T893" s="2">
        <v>8.7706</v>
      </c>
      <c r="U893" s="2">
        <v>7.85</v>
      </c>
      <c r="V893" s="2">
        <v>17.5</v>
      </c>
      <c r="W893" s="2">
        <v>44.8</v>
      </c>
      <c r="X893" s="2">
        <v>14.918799999999999</v>
      </c>
      <c r="Y893" s="2">
        <v>9.0399999999999991</v>
      </c>
      <c r="Z893" s="2">
        <v>20.8</v>
      </c>
      <c r="AA893" s="2">
        <v>43.4</v>
      </c>
      <c r="AB893" s="2">
        <v>24.215399999999999</v>
      </c>
      <c r="AC893" s="2">
        <v>14.18</v>
      </c>
      <c r="AD893" s="2">
        <v>27.9</v>
      </c>
      <c r="AE893" s="2">
        <v>50.8</v>
      </c>
      <c r="AF893" s="2">
        <v>42.2087</v>
      </c>
      <c r="AG893" s="20">
        <v>8.42</v>
      </c>
      <c r="AH893" s="20">
        <v>18.600000000000001</v>
      </c>
      <c r="AI893" s="20">
        <v>45.3</v>
      </c>
      <c r="AJ893" s="20">
        <v>36.244100000000003</v>
      </c>
      <c r="AK893" s="18">
        <v>11.3</v>
      </c>
      <c r="AL893" s="18">
        <v>22.9</v>
      </c>
      <c r="AM893" s="18">
        <v>49.4</v>
      </c>
      <c r="AN893" s="18">
        <v>53.869399999999999</v>
      </c>
      <c r="AO893" s="2">
        <v>6.92</v>
      </c>
      <c r="AP893" s="2">
        <v>18</v>
      </c>
      <c r="AQ893" s="2">
        <v>38.5</v>
      </c>
      <c r="AR893" s="2">
        <v>6.8612000000000002</v>
      </c>
      <c r="AS893" s="2">
        <v>7.53</v>
      </c>
      <c r="AT893" s="2">
        <v>17.399999999999999</v>
      </c>
      <c r="AU893" s="2">
        <v>43.3</v>
      </c>
      <c r="AV893" s="2">
        <v>15.041600000000001</v>
      </c>
      <c r="AW893" s="2">
        <v>9.4499999999999993</v>
      </c>
      <c r="AX893" s="2">
        <v>19.3</v>
      </c>
      <c r="AY893" s="2">
        <v>48.9</v>
      </c>
      <c r="AZ893" s="2">
        <v>24.640599999999999</v>
      </c>
      <c r="BA893" s="2">
        <v>12.54</v>
      </c>
      <c r="BB893" s="2">
        <v>24.8</v>
      </c>
      <c r="BC893" s="2">
        <v>50.6</v>
      </c>
      <c r="BD893" s="2">
        <v>43.57</v>
      </c>
      <c r="BE893" s="4" t="str">
        <f t="shared" si="132"/>
        <v>NO APLICA</v>
      </c>
      <c r="BF893" s="4">
        <f t="shared" si="133"/>
        <v>9.4955999999999996</v>
      </c>
      <c r="BG893">
        <f t="shared" si="134"/>
        <v>6.92</v>
      </c>
      <c r="BH893">
        <f t="shared" si="135"/>
        <v>7.53</v>
      </c>
      <c r="BI893">
        <f t="shared" si="136"/>
        <v>12.54</v>
      </c>
      <c r="BJ893">
        <f t="shared" si="137"/>
        <v>11.3</v>
      </c>
      <c r="BK893">
        <f t="shared" si="138"/>
        <v>8.42</v>
      </c>
      <c r="BL893">
        <f t="shared" si="139"/>
        <v>56553.119999999966</v>
      </c>
    </row>
    <row r="894" spans="1:64" x14ac:dyDescent="0.2">
      <c r="A894" s="1">
        <v>892</v>
      </c>
      <c r="B894" s="7" t="s">
        <v>105</v>
      </c>
      <c r="C894" s="3">
        <v>39953</v>
      </c>
      <c r="D894" s="4" t="s">
        <v>629</v>
      </c>
      <c r="E894" s="4" t="s">
        <v>169</v>
      </c>
      <c r="F894" s="5" t="str">
        <f t="shared" si="130"/>
        <v>W</v>
      </c>
      <c r="G894" s="6">
        <v>0.91736111111111107</v>
      </c>
      <c r="H894" s="6">
        <v>0.94791666666666663</v>
      </c>
      <c r="I894" s="85">
        <f t="shared" si="131"/>
        <v>44</v>
      </c>
      <c r="J894" s="86">
        <f>I894*Segmentos!$D$7*(AH894%)*IF(ISNUMBER(AI894),AI894%,0)</f>
        <v>93632</v>
      </c>
      <c r="K894" s="86">
        <f>I894*Segmentos!$D$7*(AL894%)*IF(ISNUMBER(AM894),AM894%,0)</f>
        <v>252876.80000000002</v>
      </c>
      <c r="L894" s="4" t="s">
        <v>301</v>
      </c>
      <c r="M894" s="2">
        <v>1.01</v>
      </c>
      <c r="N894" s="2">
        <v>2.6</v>
      </c>
      <c r="O894" s="2">
        <v>38.299999999999997</v>
      </c>
      <c r="P894" s="2">
        <v>87.951400000000007</v>
      </c>
      <c r="Q894" s="2">
        <v>7.0000000000000007E-2</v>
      </c>
      <c r="R894" s="2">
        <v>1</v>
      </c>
      <c r="S894" s="2">
        <v>7.2</v>
      </c>
      <c r="T894" s="2">
        <v>1.0383</v>
      </c>
      <c r="U894" s="2">
        <v>1.1599999999999999</v>
      </c>
      <c r="V894" s="2">
        <v>2.4</v>
      </c>
      <c r="W894" s="2">
        <v>48.8</v>
      </c>
      <c r="X894" s="2">
        <v>21.046900000000001</v>
      </c>
      <c r="Y894" s="2">
        <v>0.87</v>
      </c>
      <c r="Z894" s="2">
        <v>3.1</v>
      </c>
      <c r="AA894" s="2">
        <v>27.6</v>
      </c>
      <c r="AB894" s="2">
        <v>22.288900000000002</v>
      </c>
      <c r="AC894" s="2">
        <v>1.53</v>
      </c>
      <c r="AD894" s="2">
        <v>3.2</v>
      </c>
      <c r="AE894" s="2">
        <v>47.7</v>
      </c>
      <c r="AF894" s="2">
        <v>43.577199999999998</v>
      </c>
      <c r="AG894" s="20">
        <v>0.54</v>
      </c>
      <c r="AH894" s="20">
        <v>2</v>
      </c>
      <c r="AI894" s="20">
        <v>26.6</v>
      </c>
      <c r="AJ894" s="20">
        <v>22.191800000000001</v>
      </c>
      <c r="AK894" s="18">
        <v>1.44</v>
      </c>
      <c r="AL894" s="18">
        <v>3.2</v>
      </c>
      <c r="AM894" s="18">
        <v>44.9</v>
      </c>
      <c r="AN894" s="18">
        <v>65.759600000000006</v>
      </c>
      <c r="AO894" s="2">
        <v>0.13</v>
      </c>
      <c r="AP894" s="2">
        <v>1</v>
      </c>
      <c r="AQ894" s="2">
        <v>12.9</v>
      </c>
      <c r="AR894" s="2">
        <v>1.2271000000000001</v>
      </c>
      <c r="AS894" s="2">
        <v>0.42</v>
      </c>
      <c r="AT894" s="2">
        <v>2.2000000000000002</v>
      </c>
      <c r="AU894" s="2">
        <v>19.2</v>
      </c>
      <c r="AV894" s="2">
        <v>8.0963999999999992</v>
      </c>
      <c r="AW894" s="2">
        <v>2.7</v>
      </c>
      <c r="AX894" s="2">
        <v>4.4000000000000004</v>
      </c>
      <c r="AY894" s="2">
        <v>60.9</v>
      </c>
      <c r="AZ894" s="2">
        <v>67.434399999999997</v>
      </c>
      <c r="BA894" s="2">
        <v>0.34</v>
      </c>
      <c r="BB894" s="2">
        <v>2</v>
      </c>
      <c r="BC894" s="2">
        <v>16.600000000000001</v>
      </c>
      <c r="BD894" s="2">
        <v>11.1935</v>
      </c>
      <c r="BE894" s="4" t="str">
        <f t="shared" si="132"/>
        <v>NO APLICA</v>
      </c>
      <c r="BF894" s="4">
        <f t="shared" si="133"/>
        <v>1.2070000000000003</v>
      </c>
      <c r="BG894">
        <f t="shared" si="134"/>
        <v>0.13</v>
      </c>
      <c r="BH894">
        <f t="shared" si="135"/>
        <v>0.42</v>
      </c>
      <c r="BI894">
        <f t="shared" si="136"/>
        <v>2.7</v>
      </c>
      <c r="BJ894">
        <f t="shared" si="137"/>
        <v>1.44</v>
      </c>
      <c r="BK894">
        <f t="shared" si="138"/>
        <v>0.54</v>
      </c>
      <c r="BL894">
        <f t="shared" si="139"/>
        <v>4381.5199999999995</v>
      </c>
    </row>
    <row r="895" spans="1:64" x14ac:dyDescent="0.2">
      <c r="A895" s="1">
        <v>893</v>
      </c>
      <c r="B895" s="7" t="s">
        <v>41</v>
      </c>
      <c r="C895" s="3">
        <v>39953</v>
      </c>
      <c r="D895" s="4" t="s">
        <v>3</v>
      </c>
      <c r="E895" s="4" t="s">
        <v>174</v>
      </c>
      <c r="F895" s="5" t="str">
        <f t="shared" si="130"/>
        <v>W</v>
      </c>
      <c r="G895" s="6">
        <v>0.91805555555555562</v>
      </c>
      <c r="H895" s="6">
        <v>0.98611111111111116</v>
      </c>
      <c r="I895" s="85">
        <f t="shared" si="131"/>
        <v>97.999999999999972</v>
      </c>
      <c r="J895" s="86">
        <f>I895*Segmentos!$D$7*(AH895%)*IF(ISNUMBER(AI895),AI895%,0)</f>
        <v>1969094.3999999994</v>
      </c>
      <c r="K895" s="86">
        <f>I895*Segmentos!$D$7*(AL895%)*IF(ISNUMBER(AM895),AM895%,0)</f>
        <v>2555212.7999999993</v>
      </c>
      <c r="L895" s="4"/>
      <c r="M895" s="2">
        <v>5.83</v>
      </c>
      <c r="N895" s="2">
        <v>20.5</v>
      </c>
      <c r="O895" s="2">
        <v>28.4</v>
      </c>
      <c r="P895" s="2">
        <v>79.997699999999995</v>
      </c>
      <c r="Q895" s="2">
        <v>3.5</v>
      </c>
      <c r="R895" s="2">
        <v>12</v>
      </c>
      <c r="S895" s="2">
        <v>29.1</v>
      </c>
      <c r="T895" s="2">
        <v>8.0279000000000007</v>
      </c>
      <c r="U895" s="2">
        <v>5.0599999999999996</v>
      </c>
      <c r="V895" s="2">
        <v>19.8</v>
      </c>
      <c r="W895" s="2">
        <v>25.5</v>
      </c>
      <c r="X895" s="2">
        <v>14.5579</v>
      </c>
      <c r="Y895" s="2">
        <v>7.76</v>
      </c>
      <c r="Z895" s="2">
        <v>23.6</v>
      </c>
      <c r="AA895" s="2">
        <v>32.9</v>
      </c>
      <c r="AB895" s="2">
        <v>31.450199999999999</v>
      </c>
      <c r="AC895" s="2">
        <v>5.76</v>
      </c>
      <c r="AD895" s="2">
        <v>22.6</v>
      </c>
      <c r="AE895" s="2">
        <v>25.5</v>
      </c>
      <c r="AF895" s="2">
        <v>25.9617</v>
      </c>
      <c r="AG895" s="20">
        <v>5.04</v>
      </c>
      <c r="AH895" s="20">
        <v>18.399999999999999</v>
      </c>
      <c r="AI895" s="20">
        <v>27.3</v>
      </c>
      <c r="AJ895" s="20">
        <v>32.801699999999997</v>
      </c>
      <c r="AK895" s="18">
        <v>6.54</v>
      </c>
      <c r="AL895" s="18">
        <v>22.4</v>
      </c>
      <c r="AM895" s="18">
        <v>29.1</v>
      </c>
      <c r="AN895" s="18">
        <v>47.195900000000002</v>
      </c>
      <c r="AO895" s="2">
        <v>1.34</v>
      </c>
      <c r="AP895" s="2">
        <v>9.1</v>
      </c>
      <c r="AQ895" s="2">
        <v>14.6</v>
      </c>
      <c r="AR895" s="2">
        <v>2.0099</v>
      </c>
      <c r="AS895" s="2">
        <v>2.83</v>
      </c>
      <c r="AT895" s="2">
        <v>15.9</v>
      </c>
      <c r="AU895" s="2">
        <v>17.8</v>
      </c>
      <c r="AV895" s="2">
        <v>8.5582999999999991</v>
      </c>
      <c r="AW895" s="2">
        <v>4.9800000000000004</v>
      </c>
      <c r="AX895" s="2">
        <v>19.600000000000001</v>
      </c>
      <c r="AY895" s="2">
        <v>25.4</v>
      </c>
      <c r="AZ895" s="2">
        <v>19.648399999999999</v>
      </c>
      <c r="BA895" s="2">
        <v>9.4700000000000006</v>
      </c>
      <c r="BB895" s="2">
        <v>27.1</v>
      </c>
      <c r="BC895" s="2">
        <v>34.9</v>
      </c>
      <c r="BD895" s="2">
        <v>49.780999999999999</v>
      </c>
      <c r="BE895" s="4" t="str">
        <f t="shared" si="132"/>
        <v>ABURRIDO</v>
      </c>
      <c r="BF895" s="4">
        <f t="shared" si="133"/>
        <v>5.2949999999999999</v>
      </c>
      <c r="BG895">
        <f t="shared" si="134"/>
        <v>1.34</v>
      </c>
      <c r="BH895">
        <f t="shared" si="135"/>
        <v>2.83</v>
      </c>
      <c r="BI895">
        <f t="shared" si="136"/>
        <v>9.4700000000000006</v>
      </c>
      <c r="BJ895">
        <f t="shared" si="137"/>
        <v>6.54</v>
      </c>
      <c r="BK895">
        <f t="shared" si="138"/>
        <v>5.04</v>
      </c>
      <c r="BL895">
        <f t="shared" si="139"/>
        <v>57055.599999999977</v>
      </c>
    </row>
    <row r="896" spans="1:64" x14ac:dyDescent="0.2">
      <c r="A896" s="1">
        <v>894</v>
      </c>
      <c r="B896" s="7" t="s">
        <v>5</v>
      </c>
      <c r="C896" s="3">
        <v>39953</v>
      </c>
      <c r="D896" s="4" t="s">
        <v>3</v>
      </c>
      <c r="E896" s="4" t="s">
        <v>164</v>
      </c>
      <c r="F896" s="5" t="str">
        <f t="shared" si="130"/>
        <v>W</v>
      </c>
      <c r="G896" s="6">
        <v>0.875</v>
      </c>
      <c r="H896" s="6">
        <v>0.91805555555555562</v>
      </c>
      <c r="I896" s="85">
        <f t="shared" si="131"/>
        <v>62.000000000000099</v>
      </c>
      <c r="J896" s="86">
        <f>I896*Segmentos!$D$7*(AH896%)*IF(ISNUMBER(AI896),AI896%,0)</f>
        <v>1090009.6000000017</v>
      </c>
      <c r="K896" s="86">
        <f>I896*Segmentos!$D$7*(AL896%)*IF(ISNUMBER(AM896),AM896%,0)</f>
        <v>1376548.8000000021</v>
      </c>
      <c r="L896" s="4"/>
      <c r="M896" s="2">
        <v>5</v>
      </c>
      <c r="N896" s="2">
        <v>16.899999999999999</v>
      </c>
      <c r="O896" s="2">
        <v>29.5</v>
      </c>
      <c r="P896" s="2">
        <v>81.768299999999996</v>
      </c>
      <c r="Q896" s="2">
        <v>1.79</v>
      </c>
      <c r="R896" s="2">
        <v>8.3000000000000007</v>
      </c>
      <c r="S896" s="2">
        <v>21.5</v>
      </c>
      <c r="T896" s="2">
        <v>4.8968999999999996</v>
      </c>
      <c r="U896" s="2">
        <v>3.31</v>
      </c>
      <c r="V896" s="2">
        <v>13.8</v>
      </c>
      <c r="W896" s="2">
        <v>24.1</v>
      </c>
      <c r="X896" s="2">
        <v>11.3574</v>
      </c>
      <c r="Y896" s="2">
        <v>6.34</v>
      </c>
      <c r="Z896" s="2">
        <v>19</v>
      </c>
      <c r="AA896" s="2">
        <v>33.4</v>
      </c>
      <c r="AB896" s="2">
        <v>30.6282</v>
      </c>
      <c r="AC896" s="2">
        <v>6.5</v>
      </c>
      <c r="AD896" s="2">
        <v>21.5</v>
      </c>
      <c r="AE896" s="2">
        <v>30.3</v>
      </c>
      <c r="AF896" s="2">
        <v>34.885800000000003</v>
      </c>
      <c r="AG896" s="20">
        <v>4.4000000000000004</v>
      </c>
      <c r="AH896" s="20">
        <v>16.399999999999999</v>
      </c>
      <c r="AI896" s="20">
        <v>26.8</v>
      </c>
      <c r="AJ896" s="20">
        <v>34.129399999999997</v>
      </c>
      <c r="AK896" s="18">
        <v>5.54</v>
      </c>
      <c r="AL896" s="18">
        <v>17.399999999999999</v>
      </c>
      <c r="AM896" s="18">
        <v>31.9</v>
      </c>
      <c r="AN896" s="18">
        <v>47.6389</v>
      </c>
      <c r="AO896" s="2">
        <v>3.03</v>
      </c>
      <c r="AP896" s="2">
        <v>14.9</v>
      </c>
      <c r="AQ896" s="2">
        <v>20.3</v>
      </c>
      <c r="AR896" s="2">
        <v>5.4088000000000003</v>
      </c>
      <c r="AS896" s="2">
        <v>4.8</v>
      </c>
      <c r="AT896" s="2">
        <v>14</v>
      </c>
      <c r="AU896" s="2">
        <v>34.200000000000003</v>
      </c>
      <c r="AV896" s="2">
        <v>17.304200000000002</v>
      </c>
      <c r="AW896" s="2">
        <v>4.8099999999999996</v>
      </c>
      <c r="AX896" s="2">
        <v>15.9</v>
      </c>
      <c r="AY896" s="2">
        <v>30.3</v>
      </c>
      <c r="AZ896" s="2">
        <v>22.634599999999999</v>
      </c>
      <c r="BA896" s="2">
        <v>5.81</v>
      </c>
      <c r="BB896" s="2">
        <v>19.899999999999999</v>
      </c>
      <c r="BC896" s="2">
        <v>29.2</v>
      </c>
      <c r="BD896" s="2">
        <v>36.420699999999997</v>
      </c>
      <c r="BE896" s="4" t="str">
        <f t="shared" si="132"/>
        <v>NO APLICA</v>
      </c>
      <c r="BF896" s="4">
        <f t="shared" si="133"/>
        <v>4.9827999999999992</v>
      </c>
      <c r="BG896">
        <f t="shared" si="134"/>
        <v>3.03</v>
      </c>
      <c r="BH896">
        <f t="shared" si="135"/>
        <v>4.8</v>
      </c>
      <c r="BI896">
        <f t="shared" si="136"/>
        <v>5.81</v>
      </c>
      <c r="BJ896">
        <f t="shared" si="137"/>
        <v>5.54</v>
      </c>
      <c r="BK896">
        <f t="shared" si="138"/>
        <v>4.4000000000000004</v>
      </c>
      <c r="BL896">
        <f t="shared" si="139"/>
        <v>30910.100000000046</v>
      </c>
    </row>
    <row r="897" spans="1:64" x14ac:dyDescent="0.2">
      <c r="A897" s="1">
        <v>895</v>
      </c>
      <c r="B897" s="7" t="s">
        <v>18</v>
      </c>
      <c r="C897" s="3">
        <v>39953</v>
      </c>
      <c r="D897" s="4" t="s">
        <v>17</v>
      </c>
      <c r="E897" s="4" t="s">
        <v>168</v>
      </c>
      <c r="F897" s="5" t="str">
        <f t="shared" si="130"/>
        <v>W</v>
      </c>
      <c r="G897" s="6">
        <v>0.83333333333333337</v>
      </c>
      <c r="H897" s="6">
        <v>0.9145833333333333</v>
      </c>
      <c r="I897" s="85">
        <f t="shared" si="131"/>
        <v>116.9999999999999</v>
      </c>
      <c r="J897" s="86">
        <f>I897*Segmentos!$D$7*(AH897%)*IF(ISNUMBER(AI897),AI897%,0)</f>
        <v>465940.79999999964</v>
      </c>
      <c r="K897" s="86">
        <f>I897*Segmentos!$D$7*(AL897%)*IF(ISNUMBER(AM897),AM897%,0)</f>
        <v>275324.39999999979</v>
      </c>
      <c r="L897" s="4" t="s">
        <v>300</v>
      </c>
      <c r="M897" s="2">
        <v>0.78</v>
      </c>
      <c r="N897" s="2">
        <v>3.8</v>
      </c>
      <c r="O897" s="2">
        <v>20.8</v>
      </c>
      <c r="P897" s="2">
        <v>99.781700000000001</v>
      </c>
      <c r="Q897" s="2">
        <v>0</v>
      </c>
      <c r="R897" s="2">
        <v>0.3</v>
      </c>
      <c r="S897" s="2">
        <v>1.4</v>
      </c>
      <c r="T897" s="2">
        <v>9.5600000000000004E-2</v>
      </c>
      <c r="U897" s="2">
        <v>0.21</v>
      </c>
      <c r="V897" s="2">
        <v>0.7</v>
      </c>
      <c r="W897" s="2">
        <v>31.6</v>
      </c>
      <c r="X897" s="2">
        <v>5.6288</v>
      </c>
      <c r="Y897" s="2">
        <v>0.31</v>
      </c>
      <c r="Z897" s="2">
        <v>3.5</v>
      </c>
      <c r="AA897" s="2">
        <v>8.8000000000000007</v>
      </c>
      <c r="AB897" s="2">
        <v>11.7227</v>
      </c>
      <c r="AC897" s="2">
        <v>1.97</v>
      </c>
      <c r="AD897" s="2">
        <v>7.7</v>
      </c>
      <c r="AE897" s="2">
        <v>25.6</v>
      </c>
      <c r="AF897" s="2">
        <v>82.334699999999998</v>
      </c>
      <c r="AG897" s="20">
        <v>0.99</v>
      </c>
      <c r="AH897" s="20">
        <v>3.8</v>
      </c>
      <c r="AI897" s="20">
        <v>26.2</v>
      </c>
      <c r="AJ897" s="20">
        <v>60.143000000000001</v>
      </c>
      <c r="AK897" s="18">
        <v>0.59</v>
      </c>
      <c r="AL897" s="18">
        <v>3.7</v>
      </c>
      <c r="AM897" s="18">
        <v>15.9</v>
      </c>
      <c r="AN897" s="18">
        <v>39.6387</v>
      </c>
      <c r="AO897" s="2">
        <v>0</v>
      </c>
      <c r="AP897" s="2">
        <v>0.4</v>
      </c>
      <c r="AQ897" s="2">
        <v>0.9</v>
      </c>
      <c r="AR897" s="2">
        <v>4.7600000000000003E-2</v>
      </c>
      <c r="AS897" s="2">
        <v>0</v>
      </c>
      <c r="AT897" s="2">
        <v>0.1</v>
      </c>
      <c r="AU897" s="2">
        <v>1.7</v>
      </c>
      <c r="AV897" s="2">
        <v>6.6000000000000003E-2</v>
      </c>
      <c r="AW897" s="2">
        <v>0.33</v>
      </c>
      <c r="AX897" s="2">
        <v>3.1</v>
      </c>
      <c r="AY897" s="2">
        <v>10.4</v>
      </c>
      <c r="AZ897" s="2">
        <v>12.007400000000001</v>
      </c>
      <c r="BA897" s="2">
        <v>1.8</v>
      </c>
      <c r="BB897" s="2">
        <v>7.3</v>
      </c>
      <c r="BC897" s="2">
        <v>24.8</v>
      </c>
      <c r="BD897" s="2">
        <v>87.660799999999995</v>
      </c>
      <c r="BE897" s="4" t="str">
        <f t="shared" si="132"/>
        <v>ABURRIDO</v>
      </c>
      <c r="BF897" s="4">
        <f t="shared" si="133"/>
        <v>0.69000000000000006</v>
      </c>
      <c r="BG897">
        <f t="shared" si="134"/>
        <v>0</v>
      </c>
      <c r="BH897">
        <f t="shared" si="135"/>
        <v>0</v>
      </c>
      <c r="BI897">
        <f t="shared" si="136"/>
        <v>1.8</v>
      </c>
      <c r="BJ897">
        <f t="shared" si="137"/>
        <v>0.59</v>
      </c>
      <c r="BK897">
        <f t="shared" si="138"/>
        <v>0.99</v>
      </c>
      <c r="BL897">
        <f t="shared" si="139"/>
        <v>9247.679999999993</v>
      </c>
    </row>
    <row r="898" spans="1:64" x14ac:dyDescent="0.2">
      <c r="A898" s="1">
        <v>896</v>
      </c>
      <c r="B898" s="7" t="s">
        <v>9</v>
      </c>
      <c r="C898" s="3">
        <v>39953</v>
      </c>
      <c r="D898" s="4" t="s">
        <v>8</v>
      </c>
      <c r="E898" s="4" t="s">
        <v>168</v>
      </c>
      <c r="F898" s="5" t="str">
        <f t="shared" si="130"/>
        <v>W</v>
      </c>
      <c r="G898" s="6">
        <v>0.79374999999999996</v>
      </c>
      <c r="H898" s="6">
        <v>0.87361111111111101</v>
      </c>
      <c r="I898" s="85">
        <f t="shared" si="131"/>
        <v>114.99999999999991</v>
      </c>
      <c r="J898" s="86">
        <f>I898*Segmentos!$D$7*(AH898%)*IF(ISNUMBER(AI898),AI898%,0)</f>
        <v>1426321.9999999988</v>
      </c>
      <c r="K898" s="86">
        <f>I898*Segmentos!$D$7*(AL898%)*IF(ISNUMBER(AM898),AM898%,0)</f>
        <v>2398991.9999999977</v>
      </c>
      <c r="L898" s="4" t="s">
        <v>299</v>
      </c>
      <c r="M898" s="2">
        <v>4.22</v>
      </c>
      <c r="N898" s="2">
        <v>13.2</v>
      </c>
      <c r="O898" s="2">
        <v>32</v>
      </c>
      <c r="P898" s="2">
        <v>81.994600000000005</v>
      </c>
      <c r="Q898" s="2">
        <v>1.34</v>
      </c>
      <c r="R898" s="2">
        <v>6.2</v>
      </c>
      <c r="S898" s="2">
        <v>21.7</v>
      </c>
      <c r="T898" s="2">
        <v>4.3434999999999997</v>
      </c>
      <c r="U898" s="2">
        <v>3.09</v>
      </c>
      <c r="V898" s="2">
        <v>8.1999999999999993</v>
      </c>
      <c r="W898" s="2">
        <v>37.9</v>
      </c>
      <c r="X898" s="2">
        <v>12.5749</v>
      </c>
      <c r="Y898" s="2">
        <v>5.19</v>
      </c>
      <c r="Z898" s="2">
        <v>15.1</v>
      </c>
      <c r="AA898" s="2">
        <v>34.5</v>
      </c>
      <c r="AB898" s="2">
        <v>29.759599999999999</v>
      </c>
      <c r="AC898" s="2">
        <v>5.54</v>
      </c>
      <c r="AD898" s="2">
        <v>18.2</v>
      </c>
      <c r="AE898" s="2">
        <v>30.4</v>
      </c>
      <c r="AF898" s="2">
        <v>35.316499999999998</v>
      </c>
      <c r="AG898" s="20">
        <v>3.11</v>
      </c>
      <c r="AH898" s="20">
        <v>10.1</v>
      </c>
      <c r="AI898" s="20">
        <v>30.7</v>
      </c>
      <c r="AJ898" s="20">
        <v>28.6433</v>
      </c>
      <c r="AK898" s="18">
        <v>5.23</v>
      </c>
      <c r="AL898" s="18">
        <v>15.9</v>
      </c>
      <c r="AM898" s="18">
        <v>32.799999999999997</v>
      </c>
      <c r="AN898" s="18">
        <v>53.351300000000002</v>
      </c>
      <c r="AO898" s="2">
        <v>0.72</v>
      </c>
      <c r="AP898" s="2">
        <v>4.8</v>
      </c>
      <c r="AQ898" s="2">
        <v>15</v>
      </c>
      <c r="AR898" s="2">
        <v>1.5371999999999999</v>
      </c>
      <c r="AS898" s="2">
        <v>2.99</v>
      </c>
      <c r="AT898" s="2">
        <v>10.4</v>
      </c>
      <c r="AU898" s="2">
        <v>28.8</v>
      </c>
      <c r="AV898" s="2">
        <v>12.7636</v>
      </c>
      <c r="AW898" s="2">
        <v>4.93</v>
      </c>
      <c r="AX898" s="2">
        <v>15.3</v>
      </c>
      <c r="AY898" s="2">
        <v>32.200000000000003</v>
      </c>
      <c r="AZ898" s="2">
        <v>27.525200000000002</v>
      </c>
      <c r="BA898" s="2">
        <v>5.41</v>
      </c>
      <c r="BB898" s="2">
        <v>15.6</v>
      </c>
      <c r="BC898" s="2">
        <v>34.700000000000003</v>
      </c>
      <c r="BD898" s="2">
        <v>40.168599999999998</v>
      </c>
      <c r="BE898" s="4" t="str">
        <f t="shared" si="132"/>
        <v>ABURRIDO</v>
      </c>
      <c r="BF898" s="4">
        <f t="shared" si="133"/>
        <v>3.7674000000000007</v>
      </c>
      <c r="BG898">
        <f t="shared" si="134"/>
        <v>0.72</v>
      </c>
      <c r="BH898">
        <f t="shared" si="135"/>
        <v>2.99</v>
      </c>
      <c r="BI898">
        <f t="shared" si="136"/>
        <v>5.41</v>
      </c>
      <c r="BJ898">
        <f t="shared" si="137"/>
        <v>5.23</v>
      </c>
      <c r="BK898">
        <f t="shared" si="138"/>
        <v>3.11</v>
      </c>
      <c r="BL898">
        <f t="shared" si="139"/>
        <v>48575.999999999964</v>
      </c>
    </row>
    <row r="899" spans="1:64" x14ac:dyDescent="0.2">
      <c r="A899" s="1">
        <v>897</v>
      </c>
      <c r="B899" s="7" t="s">
        <v>98</v>
      </c>
      <c r="C899" s="3">
        <v>39953</v>
      </c>
      <c r="D899" s="4" t="s">
        <v>628</v>
      </c>
      <c r="E899" s="4" t="s">
        <v>168</v>
      </c>
      <c r="F899" s="5" t="str">
        <f t="shared" si="130"/>
        <v>W</v>
      </c>
      <c r="G899" s="6">
        <v>0.91736111111111107</v>
      </c>
      <c r="H899" s="6">
        <v>0</v>
      </c>
      <c r="I899" s="85">
        <f t="shared" si="131"/>
        <v>119.00000000000006</v>
      </c>
      <c r="J899" s="86">
        <f>I899*Segmentos!$D$7*(AH899%)*IF(ISNUMBER(AI899),AI899%,0)</f>
        <v>481569.20000000024</v>
      </c>
      <c r="K899" s="86">
        <f>I899*Segmentos!$D$7*(AL899%)*IF(ISNUMBER(AM899),AM899%,0)</f>
        <v>690390.40000000049</v>
      </c>
      <c r="L899" s="4" t="s">
        <v>302</v>
      </c>
      <c r="M899" s="2">
        <v>1.24</v>
      </c>
      <c r="N899" s="2">
        <v>7.1</v>
      </c>
      <c r="O899" s="2">
        <v>17.600000000000001</v>
      </c>
      <c r="P899" s="2">
        <v>87.228099999999998</v>
      </c>
      <c r="Q899" s="2">
        <v>1.02</v>
      </c>
      <c r="R899" s="2">
        <v>3.6</v>
      </c>
      <c r="S899" s="2">
        <v>28.8</v>
      </c>
      <c r="T899" s="2">
        <v>12.014200000000001</v>
      </c>
      <c r="U899" s="2">
        <v>1.43</v>
      </c>
      <c r="V899" s="2">
        <v>5.5</v>
      </c>
      <c r="W899" s="2">
        <v>26.1</v>
      </c>
      <c r="X899" s="2">
        <v>21.157699999999998</v>
      </c>
      <c r="Y899" s="2">
        <v>1.41</v>
      </c>
      <c r="Z899" s="2">
        <v>9.3000000000000007</v>
      </c>
      <c r="AA899" s="2">
        <v>15.2</v>
      </c>
      <c r="AB899" s="2">
        <v>29.334900000000001</v>
      </c>
      <c r="AC899" s="2">
        <v>1.07</v>
      </c>
      <c r="AD899" s="2">
        <v>7.8</v>
      </c>
      <c r="AE899" s="2">
        <v>13.7</v>
      </c>
      <c r="AF899" s="2">
        <v>24.7212</v>
      </c>
      <c r="AG899" s="20">
        <v>1</v>
      </c>
      <c r="AH899" s="20">
        <v>6.7</v>
      </c>
      <c r="AI899" s="20">
        <v>15.1</v>
      </c>
      <c r="AJ899" s="20">
        <v>33.491</v>
      </c>
      <c r="AK899" s="18">
        <v>1.45</v>
      </c>
      <c r="AL899" s="18">
        <v>7.4</v>
      </c>
      <c r="AM899" s="18">
        <v>19.600000000000001</v>
      </c>
      <c r="AN899" s="18">
        <v>53.737099999999998</v>
      </c>
      <c r="AO899" s="2">
        <v>0.28000000000000003</v>
      </c>
      <c r="AP899" s="2">
        <v>5.5</v>
      </c>
      <c r="AQ899" s="2">
        <v>5.0999999999999996</v>
      </c>
      <c r="AR899" s="2">
        <v>2.1294</v>
      </c>
      <c r="AS899" s="2">
        <v>1.06</v>
      </c>
      <c r="AT899" s="2">
        <v>6.8</v>
      </c>
      <c r="AU899" s="2">
        <v>15.6</v>
      </c>
      <c r="AV899" s="2">
        <v>16.398299999999999</v>
      </c>
      <c r="AW899" s="2">
        <v>1.52</v>
      </c>
      <c r="AX899" s="2">
        <v>6.1</v>
      </c>
      <c r="AY899" s="2">
        <v>25.1</v>
      </c>
      <c r="AZ899" s="2">
        <v>30.7196</v>
      </c>
      <c r="BA899" s="2">
        <v>1.41</v>
      </c>
      <c r="BB899" s="2">
        <v>8.4</v>
      </c>
      <c r="BC899" s="2">
        <v>16.7</v>
      </c>
      <c r="BD899" s="2">
        <v>37.980800000000002</v>
      </c>
      <c r="BE899" s="4" t="str">
        <f t="shared" si="132"/>
        <v>ABURRIDO</v>
      </c>
      <c r="BF899" s="4">
        <f t="shared" si="133"/>
        <v>1.1620000000000004</v>
      </c>
      <c r="BG899">
        <f t="shared" si="134"/>
        <v>0.28000000000000003</v>
      </c>
      <c r="BH899">
        <f t="shared" si="135"/>
        <v>1.06</v>
      </c>
      <c r="BI899">
        <f t="shared" si="136"/>
        <v>1.52</v>
      </c>
      <c r="BJ899">
        <f t="shared" si="137"/>
        <v>1.45</v>
      </c>
      <c r="BK899">
        <f t="shared" si="138"/>
        <v>1</v>
      </c>
      <c r="BL899">
        <f t="shared" si="139"/>
        <v>14870.240000000007</v>
      </c>
    </row>
    <row r="900" spans="1:64" x14ac:dyDescent="0.2">
      <c r="A900" s="1">
        <v>898</v>
      </c>
      <c r="B900" s="7" t="s">
        <v>1</v>
      </c>
      <c r="C900" s="3">
        <v>39953</v>
      </c>
      <c r="D900" s="4" t="s">
        <v>627</v>
      </c>
      <c r="E900" s="4" t="s">
        <v>163</v>
      </c>
      <c r="F900" s="5" t="str">
        <f t="shared" ref="F900:F963" si="140">CONCATENATE(IF(WEEKDAY(C900)=1,"D",""),IF(WEEKDAY(C900)=2,"L",""),IF(WEEKDAY(C900)=3,"M",""),IF(WEEKDAY(C900)=4,"W",""),IF(WEEKDAY(C900)=5,"J",""),IF(WEEKDAY(C900)=6,"V",""),IF(WEEKDAY(C900)=7,"S",""))</f>
        <v>W</v>
      </c>
      <c r="G900" s="6">
        <v>0.84861111111111109</v>
      </c>
      <c r="H900" s="6">
        <v>0.88402777777777775</v>
      </c>
      <c r="I900" s="85">
        <f t="shared" ref="I900:I963" si="141">IF(H900&gt;=G900,(H900-G900)*24*60,("24:00:00"-G900+H900)*24*60)</f>
        <v>50.999999999999979</v>
      </c>
      <c r="J900" s="86">
        <f>I900*Segmentos!$D$7*(AH900%)*IF(ISNUMBER(AI900),AI900%,0)</f>
        <v>553492.79999999981</v>
      </c>
      <c r="K900" s="86">
        <f>I900*Segmentos!$D$7*(AL900%)*IF(ISNUMBER(AM900),AM900%,0)</f>
        <v>1158495.5999999996</v>
      </c>
      <c r="L900" s="4"/>
      <c r="M900" s="2">
        <v>4.28</v>
      </c>
      <c r="N900" s="2">
        <v>8.4</v>
      </c>
      <c r="O900" s="2">
        <v>50.6</v>
      </c>
      <c r="P900" s="2">
        <v>80.628500000000003</v>
      </c>
      <c r="Q900" s="2">
        <v>4.5</v>
      </c>
      <c r="R900" s="2">
        <v>7</v>
      </c>
      <c r="S900" s="2">
        <v>64.599999999999994</v>
      </c>
      <c r="T900" s="2">
        <v>14.1381</v>
      </c>
      <c r="U900" s="2">
        <v>4.04</v>
      </c>
      <c r="V900" s="2">
        <v>8.6999999999999993</v>
      </c>
      <c r="W900" s="2">
        <v>46.6</v>
      </c>
      <c r="X900" s="2">
        <v>15.966900000000001</v>
      </c>
      <c r="Y900" s="2">
        <v>3.14</v>
      </c>
      <c r="Z900" s="2">
        <v>7</v>
      </c>
      <c r="AA900" s="2">
        <v>44.6</v>
      </c>
      <c r="AB900" s="2">
        <v>17.472799999999999</v>
      </c>
      <c r="AC900" s="2">
        <v>5.34</v>
      </c>
      <c r="AD900" s="2">
        <v>10.3</v>
      </c>
      <c r="AE900" s="2">
        <v>51.7</v>
      </c>
      <c r="AF900" s="2">
        <v>33.050600000000003</v>
      </c>
      <c r="AG900" s="20">
        <v>2.72</v>
      </c>
      <c r="AH900" s="20">
        <v>5.7</v>
      </c>
      <c r="AI900" s="20">
        <v>47.6</v>
      </c>
      <c r="AJ900" s="20">
        <v>24.3371</v>
      </c>
      <c r="AK900" s="18">
        <v>5.68</v>
      </c>
      <c r="AL900" s="18">
        <v>10.9</v>
      </c>
      <c r="AM900" s="18">
        <v>52.1</v>
      </c>
      <c r="AN900" s="18">
        <v>56.291400000000003</v>
      </c>
      <c r="AO900" s="2">
        <v>2.29</v>
      </c>
      <c r="AP900" s="2">
        <v>6.3</v>
      </c>
      <c r="AQ900" s="2">
        <v>36.200000000000003</v>
      </c>
      <c r="AR900" s="2">
        <v>4.7161</v>
      </c>
      <c r="AS900" s="2">
        <v>4.2699999999999996</v>
      </c>
      <c r="AT900" s="2">
        <v>7.8</v>
      </c>
      <c r="AU900" s="2">
        <v>54.9</v>
      </c>
      <c r="AV900" s="2">
        <v>17.7042</v>
      </c>
      <c r="AW900" s="2">
        <v>3.73</v>
      </c>
      <c r="AX900" s="2">
        <v>7.9</v>
      </c>
      <c r="AY900" s="2">
        <v>47.5</v>
      </c>
      <c r="AZ900" s="2">
        <v>20.194800000000001</v>
      </c>
      <c r="BA900" s="2">
        <v>5.27</v>
      </c>
      <c r="BB900" s="2">
        <v>9.9</v>
      </c>
      <c r="BC900" s="2">
        <v>53.3</v>
      </c>
      <c r="BD900" s="2">
        <v>38.013399999999997</v>
      </c>
      <c r="BE900" s="4" t="str">
        <f t="shared" ref="BE900:BE963" si="142">IF(OR(E900="NOTICIERO",E900="INFORMATIVO"),"NO APLICA",IF(I900&lt;60,"NO APLICA",IF(M900&lt;6,"ABURRIDO",IF(O900&lt;25,"ABURRIDO","ENTRETENIDO"))))</f>
        <v>NO APLICA</v>
      </c>
      <c r="BF900" s="4">
        <f t="shared" ref="BF900:BF963" si="143">SUMPRODUCT($BG$2:$BK$2,BG900:BK900)/5</f>
        <v>4.4171999999999993</v>
      </c>
      <c r="BG900">
        <f t="shared" ref="BG900:BG963" si="144">AO900</f>
        <v>2.29</v>
      </c>
      <c r="BH900">
        <f t="shared" ref="BH900:BH963" si="145">AS900</f>
        <v>4.2699999999999996</v>
      </c>
      <c r="BI900">
        <f t="shared" ref="BI900:BI963" si="146">MAX(AW900,BA900)</f>
        <v>5.27</v>
      </c>
      <c r="BJ900">
        <f t="shared" ref="BJ900:BJ963" si="147">AK900</f>
        <v>5.68</v>
      </c>
      <c r="BK900">
        <f t="shared" ref="BK900:BK963" si="148">AG900</f>
        <v>2.72</v>
      </c>
      <c r="BL900">
        <f t="shared" ref="BL900:BL963" si="149">IFERROR((I900*N900*O900),0)</f>
        <v>21677.039999999994</v>
      </c>
    </row>
    <row r="901" spans="1:64" x14ac:dyDescent="0.2">
      <c r="A901" s="1">
        <v>899</v>
      </c>
      <c r="B901" s="7" t="s">
        <v>36</v>
      </c>
      <c r="C901" s="3">
        <v>39953</v>
      </c>
      <c r="D901" s="4" t="s">
        <v>626</v>
      </c>
      <c r="E901" s="4" t="s">
        <v>163</v>
      </c>
      <c r="F901" s="5" t="str">
        <f t="shared" si="140"/>
        <v>W</v>
      </c>
      <c r="G901" s="6">
        <v>0.91874999999999996</v>
      </c>
      <c r="H901" s="6">
        <v>0.94374999999999998</v>
      </c>
      <c r="I901" s="85">
        <f t="shared" si="141"/>
        <v>36.000000000000028</v>
      </c>
      <c r="J901" s="86">
        <f>I901*Segmentos!$D$7*(AH901%)*IF(ISNUMBER(AI901),AI901%,0)</f>
        <v>1331942.4000000008</v>
      </c>
      <c r="K901" s="86">
        <f>I901*Segmentos!$D$7*(AL901%)*IF(ISNUMBER(AM901),AM901%,0)</f>
        <v>2071915.2000000014</v>
      </c>
      <c r="L901" s="4"/>
      <c r="M901" s="2">
        <v>11.97</v>
      </c>
      <c r="N901" s="2">
        <v>18.2</v>
      </c>
      <c r="O901" s="2">
        <v>65.7</v>
      </c>
      <c r="P901" s="2">
        <v>86.670199999999994</v>
      </c>
      <c r="Q901" s="2">
        <v>8.33</v>
      </c>
      <c r="R901" s="2">
        <v>12.8</v>
      </c>
      <c r="S901" s="2">
        <v>64.900000000000006</v>
      </c>
      <c r="T901" s="2">
        <v>10.058400000000001</v>
      </c>
      <c r="U901" s="2">
        <v>10.77</v>
      </c>
      <c r="V901" s="2">
        <v>16.3</v>
      </c>
      <c r="W901" s="2">
        <v>65.900000000000006</v>
      </c>
      <c r="X901" s="2">
        <v>16.347799999999999</v>
      </c>
      <c r="Y901" s="2">
        <v>10.76</v>
      </c>
      <c r="Z901" s="2">
        <v>17.399999999999999</v>
      </c>
      <c r="AA901" s="2">
        <v>61.8</v>
      </c>
      <c r="AB901" s="2">
        <v>22.995899999999999</v>
      </c>
      <c r="AC901" s="2">
        <v>15.68</v>
      </c>
      <c r="AD901" s="2">
        <v>22.9</v>
      </c>
      <c r="AE901" s="2">
        <v>68.400000000000006</v>
      </c>
      <c r="AF901" s="2">
        <v>37.268099999999997</v>
      </c>
      <c r="AG901" s="20">
        <v>9.27</v>
      </c>
      <c r="AH901" s="20">
        <v>14.1</v>
      </c>
      <c r="AI901" s="20">
        <v>65.599999999999994</v>
      </c>
      <c r="AJ901" s="20">
        <v>31.849699999999999</v>
      </c>
      <c r="AK901" s="18">
        <v>14.41</v>
      </c>
      <c r="AL901" s="18">
        <v>21.9</v>
      </c>
      <c r="AM901" s="18">
        <v>65.7</v>
      </c>
      <c r="AN901" s="18">
        <v>54.820500000000003</v>
      </c>
      <c r="AO901" s="2">
        <v>11.49</v>
      </c>
      <c r="AP901" s="2">
        <v>16</v>
      </c>
      <c r="AQ901" s="2">
        <v>71.900000000000006</v>
      </c>
      <c r="AR901" s="2">
        <v>9.0892999999999997</v>
      </c>
      <c r="AS901" s="2">
        <v>11.87</v>
      </c>
      <c r="AT901" s="2">
        <v>17.899999999999999</v>
      </c>
      <c r="AU901" s="2">
        <v>66.3</v>
      </c>
      <c r="AV901" s="2">
        <v>18.9328</v>
      </c>
      <c r="AW901" s="2">
        <v>11.3</v>
      </c>
      <c r="AX901" s="2">
        <v>16.600000000000001</v>
      </c>
      <c r="AY901" s="2">
        <v>68.2</v>
      </c>
      <c r="AZ901" s="2">
        <v>23.5227</v>
      </c>
      <c r="BA901" s="2">
        <v>12.67</v>
      </c>
      <c r="BB901" s="2">
        <v>20.3</v>
      </c>
      <c r="BC901" s="2">
        <v>62.4</v>
      </c>
      <c r="BD901" s="2">
        <v>35.125399999999999</v>
      </c>
      <c r="BE901" s="4" t="str">
        <f t="shared" si="142"/>
        <v>NO APLICA</v>
      </c>
      <c r="BF901" s="4">
        <f t="shared" si="143"/>
        <v>12.168799999999999</v>
      </c>
      <c r="BG901">
        <f t="shared" si="144"/>
        <v>11.49</v>
      </c>
      <c r="BH901">
        <f t="shared" si="145"/>
        <v>11.87</v>
      </c>
      <c r="BI901">
        <f t="shared" si="146"/>
        <v>12.67</v>
      </c>
      <c r="BJ901">
        <f t="shared" si="147"/>
        <v>14.41</v>
      </c>
      <c r="BK901">
        <f t="shared" si="148"/>
        <v>9.27</v>
      </c>
      <c r="BL901">
        <f t="shared" si="149"/>
        <v>43046.640000000036</v>
      </c>
    </row>
    <row r="902" spans="1:64" x14ac:dyDescent="0.2">
      <c r="A902" s="1">
        <v>900</v>
      </c>
      <c r="B902" s="7" t="s">
        <v>88</v>
      </c>
      <c r="C902" s="3">
        <v>39953</v>
      </c>
      <c r="D902" s="4" t="s">
        <v>626</v>
      </c>
      <c r="E902" s="4" t="s">
        <v>163</v>
      </c>
      <c r="F902" s="5" t="str">
        <f t="shared" si="140"/>
        <v>W</v>
      </c>
      <c r="G902" s="6">
        <v>0.91736111111111107</v>
      </c>
      <c r="H902" s="6">
        <v>0.91874999999999996</v>
      </c>
      <c r="I902" s="85">
        <f t="shared" si="141"/>
        <v>1.9999999999999929</v>
      </c>
      <c r="J902" s="86">
        <f>I902*Segmentos!$D$7*(AH902%)*IF(ISNUMBER(AI902),AI902%,0)</f>
        <v>74147.999999999738</v>
      </c>
      <c r="K902" s="86">
        <f>I902*Segmentos!$D$7*(AL902%)*IF(ISNUMBER(AM902),AM902%,0)</f>
        <v>106310.39999999962</v>
      </c>
      <c r="L902" s="4"/>
      <c r="M902" s="2">
        <v>11.39</v>
      </c>
      <c r="N902" s="2">
        <v>13</v>
      </c>
      <c r="O902" s="2">
        <v>87.6</v>
      </c>
      <c r="P902" s="2">
        <v>91.115499999999997</v>
      </c>
      <c r="Q902" s="2">
        <v>5.86</v>
      </c>
      <c r="R902" s="2">
        <v>6.2</v>
      </c>
      <c r="S902" s="2">
        <v>94.8</v>
      </c>
      <c r="T902" s="2">
        <v>7.8182999999999998</v>
      </c>
      <c r="U902" s="2">
        <v>11.98</v>
      </c>
      <c r="V902" s="2">
        <v>13.3</v>
      </c>
      <c r="W902" s="2">
        <v>90.3</v>
      </c>
      <c r="X902" s="2">
        <v>20.082000000000001</v>
      </c>
      <c r="Y902" s="2">
        <v>8.39</v>
      </c>
      <c r="Z902" s="2">
        <v>10.3</v>
      </c>
      <c r="AA902" s="2">
        <v>81.8</v>
      </c>
      <c r="AB902" s="2">
        <v>19.812899999999999</v>
      </c>
      <c r="AC902" s="2">
        <v>16.53</v>
      </c>
      <c r="AD902" s="2">
        <v>18.8</v>
      </c>
      <c r="AE902" s="2">
        <v>88</v>
      </c>
      <c r="AF902" s="2">
        <v>43.402299999999997</v>
      </c>
      <c r="AG902" s="20">
        <v>9.27</v>
      </c>
      <c r="AH902" s="20">
        <v>11.1</v>
      </c>
      <c r="AI902" s="20">
        <v>83.5</v>
      </c>
      <c r="AJ902" s="20">
        <v>35.1678</v>
      </c>
      <c r="AK902" s="18">
        <v>13.31</v>
      </c>
      <c r="AL902" s="18">
        <v>14.7</v>
      </c>
      <c r="AM902" s="18">
        <v>90.4</v>
      </c>
      <c r="AN902" s="18">
        <v>55.947699999999998</v>
      </c>
      <c r="AO902" s="2">
        <v>10.78</v>
      </c>
      <c r="AP902" s="2">
        <v>11.5</v>
      </c>
      <c r="AQ902" s="2">
        <v>94.1</v>
      </c>
      <c r="AR902" s="2">
        <v>9.4238</v>
      </c>
      <c r="AS902" s="2">
        <v>10.74</v>
      </c>
      <c r="AT902" s="2">
        <v>11.7</v>
      </c>
      <c r="AU902" s="2">
        <v>92</v>
      </c>
      <c r="AV902" s="2">
        <v>18.9299</v>
      </c>
      <c r="AW902" s="2">
        <v>9.3800000000000008</v>
      </c>
      <c r="AX902" s="2">
        <v>10.7</v>
      </c>
      <c r="AY902" s="2">
        <v>87.9</v>
      </c>
      <c r="AZ902" s="2">
        <v>21.559899999999999</v>
      </c>
      <c r="BA902" s="2">
        <v>13.45</v>
      </c>
      <c r="BB902" s="2">
        <v>16</v>
      </c>
      <c r="BC902" s="2">
        <v>84.3</v>
      </c>
      <c r="BD902" s="2">
        <v>41.201900000000002</v>
      </c>
      <c r="BE902" s="4" t="str">
        <f t="shared" si="142"/>
        <v>NO APLICA</v>
      </c>
      <c r="BF902" s="4">
        <f t="shared" si="143"/>
        <v>11.7478</v>
      </c>
      <c r="BG902">
        <f t="shared" si="144"/>
        <v>10.78</v>
      </c>
      <c r="BH902">
        <f t="shared" si="145"/>
        <v>10.74</v>
      </c>
      <c r="BI902">
        <f t="shared" si="146"/>
        <v>13.45</v>
      </c>
      <c r="BJ902">
        <f t="shared" si="147"/>
        <v>13.31</v>
      </c>
      <c r="BK902">
        <f t="shared" si="148"/>
        <v>9.27</v>
      </c>
      <c r="BL902">
        <f t="shared" si="149"/>
        <v>2277.5999999999917</v>
      </c>
    </row>
    <row r="903" spans="1:64" x14ac:dyDescent="0.2">
      <c r="A903" s="1">
        <v>901</v>
      </c>
      <c r="B903" s="7" t="s">
        <v>30</v>
      </c>
      <c r="C903" s="3">
        <v>39953</v>
      </c>
      <c r="D903" s="4" t="s">
        <v>628</v>
      </c>
      <c r="E903" s="4" t="s">
        <v>163</v>
      </c>
      <c r="F903" s="5" t="str">
        <f t="shared" si="140"/>
        <v>W</v>
      </c>
      <c r="G903" s="6">
        <v>0.87569444444444444</v>
      </c>
      <c r="H903" s="6">
        <v>0.91111111111111109</v>
      </c>
      <c r="I903" s="85">
        <f t="shared" si="141"/>
        <v>50.999999999999979</v>
      </c>
      <c r="J903" s="86">
        <f>I903*Segmentos!$D$7*(AH903%)*IF(ISNUMBER(AI903),AI903%,0)</f>
        <v>130233.59999999996</v>
      </c>
      <c r="K903" s="86">
        <f>I903*Segmentos!$D$7*(AL903%)*IF(ISNUMBER(AM903),AM903%,0)</f>
        <v>324033.59999999986</v>
      </c>
      <c r="L903" s="4"/>
      <c r="M903" s="2">
        <v>1.1499999999999999</v>
      </c>
      <c r="N903" s="2">
        <v>3.2</v>
      </c>
      <c r="O903" s="2">
        <v>36.299999999999997</v>
      </c>
      <c r="P903" s="2">
        <v>97.642600000000002</v>
      </c>
      <c r="Q903" s="2">
        <v>7.0000000000000007E-2</v>
      </c>
      <c r="R903" s="2">
        <v>0.7</v>
      </c>
      <c r="S903" s="2">
        <v>10.6</v>
      </c>
      <c r="T903" s="2">
        <v>1.0412999999999999</v>
      </c>
      <c r="U903" s="2">
        <v>1.01</v>
      </c>
      <c r="V903" s="2">
        <v>2.8</v>
      </c>
      <c r="W903" s="2">
        <v>35.9</v>
      </c>
      <c r="X903" s="2">
        <v>17.9499</v>
      </c>
      <c r="Y903" s="2">
        <v>1.08</v>
      </c>
      <c r="Z903" s="2">
        <v>2.7</v>
      </c>
      <c r="AA903" s="2">
        <v>40</v>
      </c>
      <c r="AB903" s="2">
        <v>27.089099999999998</v>
      </c>
      <c r="AC903" s="2">
        <v>1.86</v>
      </c>
      <c r="AD903" s="2">
        <v>5.0999999999999996</v>
      </c>
      <c r="AE903" s="2">
        <v>36.4</v>
      </c>
      <c r="AF903" s="2">
        <v>51.562399999999997</v>
      </c>
      <c r="AG903" s="20">
        <v>0.65</v>
      </c>
      <c r="AH903" s="20">
        <v>2.4</v>
      </c>
      <c r="AI903" s="20">
        <v>26.6</v>
      </c>
      <c r="AJ903" s="20">
        <v>26.026399999999999</v>
      </c>
      <c r="AK903" s="18">
        <v>1.61</v>
      </c>
      <c r="AL903" s="18">
        <v>3.8</v>
      </c>
      <c r="AM903" s="18">
        <v>41.8</v>
      </c>
      <c r="AN903" s="18">
        <v>71.616299999999995</v>
      </c>
      <c r="AO903" s="2">
        <v>0.36</v>
      </c>
      <c r="AP903" s="2">
        <v>0.9</v>
      </c>
      <c r="AQ903" s="2">
        <v>41.4</v>
      </c>
      <c r="AR903" s="2">
        <v>3.2856999999999998</v>
      </c>
      <c r="AS903" s="2">
        <v>0.73</v>
      </c>
      <c r="AT903" s="2">
        <v>2.9</v>
      </c>
      <c r="AU903" s="2">
        <v>24.8</v>
      </c>
      <c r="AV903" s="2">
        <v>13.606999999999999</v>
      </c>
      <c r="AW903" s="2">
        <v>1.27</v>
      </c>
      <c r="AX903" s="2">
        <v>2.5</v>
      </c>
      <c r="AY903" s="2">
        <v>51.3</v>
      </c>
      <c r="AZ903" s="2">
        <v>30.867799999999999</v>
      </c>
      <c r="BA903" s="2">
        <v>1.54</v>
      </c>
      <c r="BB903" s="2">
        <v>4.5</v>
      </c>
      <c r="BC903" s="2">
        <v>34.200000000000003</v>
      </c>
      <c r="BD903" s="2">
        <v>49.882199999999997</v>
      </c>
      <c r="BE903" s="4" t="str">
        <f t="shared" si="142"/>
        <v>NO APLICA</v>
      </c>
      <c r="BF903" s="4">
        <f t="shared" si="143"/>
        <v>1.0352000000000001</v>
      </c>
      <c r="BG903">
        <f t="shared" si="144"/>
        <v>0.36</v>
      </c>
      <c r="BH903">
        <f t="shared" si="145"/>
        <v>0.73</v>
      </c>
      <c r="BI903">
        <f t="shared" si="146"/>
        <v>1.54</v>
      </c>
      <c r="BJ903">
        <f t="shared" si="147"/>
        <v>1.61</v>
      </c>
      <c r="BK903">
        <f t="shared" si="148"/>
        <v>0.65</v>
      </c>
      <c r="BL903">
        <f t="shared" si="149"/>
        <v>5924.1599999999971</v>
      </c>
    </row>
    <row r="904" spans="1:64" x14ac:dyDescent="0.2">
      <c r="A904" s="1">
        <v>902</v>
      </c>
      <c r="B904" s="7" t="s">
        <v>11</v>
      </c>
      <c r="C904" s="3">
        <v>39953</v>
      </c>
      <c r="D904" s="4" t="s">
        <v>8</v>
      </c>
      <c r="E904" s="4" t="s">
        <v>166</v>
      </c>
      <c r="F904" s="5" t="str">
        <f t="shared" si="140"/>
        <v>W</v>
      </c>
      <c r="G904" s="6">
        <v>0.91180555555555554</v>
      </c>
      <c r="H904" s="6">
        <v>0.91249999999999998</v>
      </c>
      <c r="I904" s="85">
        <f t="shared" si="141"/>
        <v>0.99999999999999645</v>
      </c>
      <c r="J904" s="86">
        <f>I904*Segmentos!$D$7*(AH904%)*IF(ISNUMBER(AI904),AI904%,0)</f>
        <v>11999.999999999958</v>
      </c>
      <c r="K904" s="86">
        <f>I904*Segmentos!$D$7*(AL904%)*IF(ISNUMBER(AM904),AM904%,0)</f>
        <v>12799.999999999956</v>
      </c>
      <c r="L904" s="4"/>
      <c r="M904" s="2">
        <v>3.1</v>
      </c>
      <c r="N904" s="2">
        <v>3.1</v>
      </c>
      <c r="O904" s="2">
        <v>100</v>
      </c>
      <c r="P904" s="2">
        <v>77.424400000000006</v>
      </c>
      <c r="Q904" s="2">
        <v>1.57</v>
      </c>
      <c r="R904" s="2">
        <v>1.6</v>
      </c>
      <c r="S904" s="2">
        <v>100</v>
      </c>
      <c r="T904" s="2">
        <v>6.5236999999999998</v>
      </c>
      <c r="U904" s="2">
        <v>2.86</v>
      </c>
      <c r="V904" s="2">
        <v>2.9</v>
      </c>
      <c r="W904" s="2">
        <v>100</v>
      </c>
      <c r="X904" s="2">
        <v>14.995100000000001</v>
      </c>
      <c r="Y904" s="2">
        <v>2.06</v>
      </c>
      <c r="Z904" s="2">
        <v>2.1</v>
      </c>
      <c r="AA904" s="2">
        <v>100</v>
      </c>
      <c r="AB904" s="2">
        <v>15.1722</v>
      </c>
      <c r="AC904" s="2">
        <v>4.97</v>
      </c>
      <c r="AD904" s="2">
        <v>5</v>
      </c>
      <c r="AE904" s="2">
        <v>100</v>
      </c>
      <c r="AF904" s="2">
        <v>40.733400000000003</v>
      </c>
      <c r="AG904" s="20">
        <v>2.95</v>
      </c>
      <c r="AH904" s="20">
        <v>3</v>
      </c>
      <c r="AI904" s="20">
        <v>100</v>
      </c>
      <c r="AJ904" s="20">
        <v>35.003999999999998</v>
      </c>
      <c r="AK904" s="18">
        <v>3.23</v>
      </c>
      <c r="AL904" s="18">
        <v>3.2</v>
      </c>
      <c r="AM904" s="18">
        <v>100</v>
      </c>
      <c r="AN904" s="18">
        <v>42.420400000000001</v>
      </c>
      <c r="AO904" s="2">
        <v>2.17</v>
      </c>
      <c r="AP904" s="2">
        <v>2.2000000000000002</v>
      </c>
      <c r="AQ904" s="2">
        <v>100</v>
      </c>
      <c r="AR904" s="2">
        <v>5.9189999999999996</v>
      </c>
      <c r="AS904" s="2">
        <v>1.95</v>
      </c>
      <c r="AT904" s="2">
        <v>2</v>
      </c>
      <c r="AU904" s="2">
        <v>100</v>
      </c>
      <c r="AV904" s="2">
        <v>10.735799999999999</v>
      </c>
      <c r="AW904" s="2">
        <v>2.75</v>
      </c>
      <c r="AX904" s="2">
        <v>2.8</v>
      </c>
      <c r="AY904" s="2">
        <v>100</v>
      </c>
      <c r="AZ904" s="2">
        <v>19.751200000000001</v>
      </c>
      <c r="BA904" s="2">
        <v>4.29</v>
      </c>
      <c r="BB904" s="2">
        <v>4.3</v>
      </c>
      <c r="BC904" s="2">
        <v>100</v>
      </c>
      <c r="BD904" s="2">
        <v>41.0184</v>
      </c>
      <c r="BE904" s="4" t="str">
        <f t="shared" si="142"/>
        <v>NO APLICA</v>
      </c>
      <c r="BF904" s="4">
        <f t="shared" si="143"/>
        <v>2.9076</v>
      </c>
      <c r="BG904">
        <f t="shared" si="144"/>
        <v>2.17</v>
      </c>
      <c r="BH904">
        <f t="shared" si="145"/>
        <v>1.95</v>
      </c>
      <c r="BI904">
        <f t="shared" si="146"/>
        <v>4.29</v>
      </c>
      <c r="BJ904">
        <f t="shared" si="147"/>
        <v>3.23</v>
      </c>
      <c r="BK904">
        <f t="shared" si="148"/>
        <v>2.95</v>
      </c>
      <c r="BL904">
        <f t="shared" si="149"/>
        <v>309.99999999999892</v>
      </c>
    </row>
    <row r="905" spans="1:64" x14ac:dyDescent="0.2">
      <c r="A905" s="1">
        <v>903</v>
      </c>
      <c r="B905" s="7" t="s">
        <v>6</v>
      </c>
      <c r="C905" s="3">
        <v>39953</v>
      </c>
      <c r="D905" s="4" t="s">
        <v>3</v>
      </c>
      <c r="E905" s="4" t="s">
        <v>166</v>
      </c>
      <c r="F905" s="5" t="str">
        <f t="shared" si="140"/>
        <v>W</v>
      </c>
      <c r="G905" s="6">
        <v>0.90833333333333333</v>
      </c>
      <c r="H905" s="6">
        <v>0.90972222222222221</v>
      </c>
      <c r="I905" s="85">
        <f t="shared" si="141"/>
        <v>1.9999999999999929</v>
      </c>
      <c r="J905" s="86">
        <f>I905*Segmentos!$D$7*(AH905%)*IF(ISNUMBER(AI905),AI905%,0)</f>
        <v>36506.39999999987</v>
      </c>
      <c r="K905" s="86">
        <f>I905*Segmentos!$D$7*(AL905%)*IF(ISNUMBER(AM905),AM905%,0)</f>
        <v>31131.999999999887</v>
      </c>
      <c r="L905" s="4"/>
      <c r="M905" s="2">
        <v>4.22</v>
      </c>
      <c r="N905" s="2">
        <v>4.8</v>
      </c>
      <c r="O905" s="2">
        <v>88.2</v>
      </c>
      <c r="P905" s="2">
        <v>86.290700000000001</v>
      </c>
      <c r="Q905" s="2">
        <v>1.1200000000000001</v>
      </c>
      <c r="R905" s="2">
        <v>1.5</v>
      </c>
      <c r="S905" s="2">
        <v>74.3</v>
      </c>
      <c r="T905" s="2">
        <v>3.8138000000000001</v>
      </c>
      <c r="U905" s="2">
        <v>2.96</v>
      </c>
      <c r="V905" s="2">
        <v>3.1</v>
      </c>
      <c r="W905" s="2">
        <v>96.9</v>
      </c>
      <c r="X905" s="2">
        <v>12.699</v>
      </c>
      <c r="Y905" s="2">
        <v>4.5999999999999996</v>
      </c>
      <c r="Z905" s="2">
        <v>5.5</v>
      </c>
      <c r="AA905" s="2">
        <v>83.2</v>
      </c>
      <c r="AB905" s="2">
        <v>27.789200000000001</v>
      </c>
      <c r="AC905" s="2">
        <v>6.26</v>
      </c>
      <c r="AD905" s="2">
        <v>6.9</v>
      </c>
      <c r="AE905" s="2">
        <v>90.9</v>
      </c>
      <c r="AF905" s="2">
        <v>41.988700000000001</v>
      </c>
      <c r="AG905" s="20">
        <v>4.54</v>
      </c>
      <c r="AH905" s="20">
        <v>5.3</v>
      </c>
      <c r="AI905" s="20">
        <v>86.1</v>
      </c>
      <c r="AJ905" s="20">
        <v>44.005800000000001</v>
      </c>
      <c r="AK905" s="18">
        <v>3.93</v>
      </c>
      <c r="AL905" s="18">
        <v>4.3</v>
      </c>
      <c r="AM905" s="18">
        <v>90.5</v>
      </c>
      <c r="AN905" s="18">
        <v>42.2849</v>
      </c>
      <c r="AO905" s="2">
        <v>2.6</v>
      </c>
      <c r="AP905" s="2">
        <v>3.3</v>
      </c>
      <c r="AQ905" s="2">
        <v>79.599999999999994</v>
      </c>
      <c r="AR905" s="2">
        <v>5.81</v>
      </c>
      <c r="AS905" s="2">
        <v>4.3600000000000003</v>
      </c>
      <c r="AT905" s="2">
        <v>4.9000000000000004</v>
      </c>
      <c r="AU905" s="2">
        <v>89.6</v>
      </c>
      <c r="AV905" s="2">
        <v>19.655200000000001</v>
      </c>
      <c r="AW905" s="2">
        <v>6.17</v>
      </c>
      <c r="AX905" s="2">
        <v>6.8</v>
      </c>
      <c r="AY905" s="2">
        <v>90.5</v>
      </c>
      <c r="AZ905" s="2">
        <v>36.302500000000002</v>
      </c>
      <c r="BA905" s="2">
        <v>3.13</v>
      </c>
      <c r="BB905" s="2">
        <v>3.6</v>
      </c>
      <c r="BC905" s="2">
        <v>86.1</v>
      </c>
      <c r="BD905" s="2">
        <v>24.5229</v>
      </c>
      <c r="BE905" s="4" t="str">
        <f t="shared" si="142"/>
        <v>NO APLICA</v>
      </c>
      <c r="BF905" s="4">
        <f t="shared" si="143"/>
        <v>4.6898</v>
      </c>
      <c r="BG905">
        <f t="shared" si="144"/>
        <v>2.6</v>
      </c>
      <c r="BH905">
        <f t="shared" si="145"/>
        <v>4.3600000000000003</v>
      </c>
      <c r="BI905">
        <f t="shared" si="146"/>
        <v>6.17</v>
      </c>
      <c r="BJ905">
        <f t="shared" si="147"/>
        <v>3.93</v>
      </c>
      <c r="BK905">
        <f t="shared" si="148"/>
        <v>4.54</v>
      </c>
      <c r="BL905">
        <f t="shared" si="149"/>
        <v>846.71999999999707</v>
      </c>
    </row>
    <row r="906" spans="1:64" x14ac:dyDescent="0.2">
      <c r="A906" s="1">
        <v>904</v>
      </c>
      <c r="B906" s="7" t="s">
        <v>31</v>
      </c>
      <c r="C906" s="3">
        <v>39953</v>
      </c>
      <c r="D906" s="4" t="s">
        <v>628</v>
      </c>
      <c r="E906" s="4" t="s">
        <v>166</v>
      </c>
      <c r="F906" s="5" t="str">
        <f t="shared" si="140"/>
        <v>W</v>
      </c>
      <c r="G906" s="6">
        <v>0.91111111111111109</v>
      </c>
      <c r="H906" s="6">
        <v>0.91527777777777775</v>
      </c>
      <c r="I906" s="85">
        <f t="shared" si="141"/>
        <v>5.9999999999999787</v>
      </c>
      <c r="J906" s="86">
        <f>I906*Segmentos!$D$7*(AH906%)*IF(ISNUMBER(AI906),AI906%,0)</f>
        <v>8899.1999999999716</v>
      </c>
      <c r="K906" s="86">
        <f>I906*Segmentos!$D$7*(AL906%)*IF(ISNUMBER(AM906),AM906%,0)</f>
        <v>32709.599999999889</v>
      </c>
      <c r="L906" s="4"/>
      <c r="M906" s="2">
        <v>0.88</v>
      </c>
      <c r="N906" s="2">
        <v>1.5</v>
      </c>
      <c r="O906" s="2">
        <v>58.2</v>
      </c>
      <c r="P906" s="2">
        <v>89.513999999999996</v>
      </c>
      <c r="Q906" s="2">
        <v>0</v>
      </c>
      <c r="R906" s="2">
        <v>0</v>
      </c>
      <c r="S906" s="8" t="s">
        <v>577</v>
      </c>
      <c r="T906" s="2">
        <v>0</v>
      </c>
      <c r="U906" s="2">
        <v>0.74</v>
      </c>
      <c r="V906" s="2">
        <v>1.1000000000000001</v>
      </c>
      <c r="W906" s="2">
        <v>70.400000000000006</v>
      </c>
      <c r="X906" s="2">
        <v>15.7295</v>
      </c>
      <c r="Y906" s="2">
        <v>0.85</v>
      </c>
      <c r="Z906" s="2">
        <v>1.5</v>
      </c>
      <c r="AA906" s="2">
        <v>57.8</v>
      </c>
      <c r="AB906" s="2">
        <v>25.396100000000001</v>
      </c>
      <c r="AC906" s="2">
        <v>1.46</v>
      </c>
      <c r="AD906" s="2">
        <v>2.6</v>
      </c>
      <c r="AE906" s="2">
        <v>55.3</v>
      </c>
      <c r="AF906" s="2">
        <v>48.388399999999997</v>
      </c>
      <c r="AG906" s="20">
        <v>0.37</v>
      </c>
      <c r="AH906" s="20">
        <v>0.9</v>
      </c>
      <c r="AI906" s="20">
        <v>41.2</v>
      </c>
      <c r="AJ906" s="20">
        <v>17.769100000000002</v>
      </c>
      <c r="AK906" s="18">
        <v>1.35</v>
      </c>
      <c r="AL906" s="18">
        <v>2.1</v>
      </c>
      <c r="AM906" s="18">
        <v>64.900000000000006</v>
      </c>
      <c r="AN906" s="18">
        <v>71.744799999999998</v>
      </c>
      <c r="AO906" s="2">
        <v>0.52</v>
      </c>
      <c r="AP906" s="2">
        <v>0.5</v>
      </c>
      <c r="AQ906" s="2">
        <v>100</v>
      </c>
      <c r="AR906" s="2">
        <v>5.7502000000000004</v>
      </c>
      <c r="AS906" s="2">
        <v>0.94</v>
      </c>
      <c r="AT906" s="2">
        <v>1.6</v>
      </c>
      <c r="AU906" s="2">
        <v>58.2</v>
      </c>
      <c r="AV906" s="2">
        <v>21.058499999999999</v>
      </c>
      <c r="AW906" s="2">
        <v>0.64</v>
      </c>
      <c r="AX906" s="2">
        <v>1.1000000000000001</v>
      </c>
      <c r="AY906" s="2">
        <v>56.2</v>
      </c>
      <c r="AZ906" s="2">
        <v>18.555499999999999</v>
      </c>
      <c r="BA906" s="2">
        <v>1.1399999999999999</v>
      </c>
      <c r="BB906" s="2">
        <v>2</v>
      </c>
      <c r="BC906" s="2">
        <v>56.1</v>
      </c>
      <c r="BD906" s="2">
        <v>44.149799999999999</v>
      </c>
      <c r="BE906" s="4" t="str">
        <f t="shared" si="142"/>
        <v>NO APLICA</v>
      </c>
      <c r="BF906" s="4">
        <f t="shared" si="143"/>
        <v>0.96160000000000001</v>
      </c>
      <c r="BG906">
        <f t="shared" si="144"/>
        <v>0.52</v>
      </c>
      <c r="BH906">
        <f t="shared" si="145"/>
        <v>0.94</v>
      </c>
      <c r="BI906">
        <f t="shared" si="146"/>
        <v>1.1399999999999999</v>
      </c>
      <c r="BJ906">
        <f t="shared" si="147"/>
        <v>1.35</v>
      </c>
      <c r="BK906">
        <f t="shared" si="148"/>
        <v>0.37</v>
      </c>
      <c r="BL906">
        <f t="shared" si="149"/>
        <v>523.79999999999814</v>
      </c>
    </row>
    <row r="907" spans="1:64" x14ac:dyDescent="0.2">
      <c r="A907" s="1">
        <v>905</v>
      </c>
      <c r="B907" s="7" t="s">
        <v>37</v>
      </c>
      <c r="C907" s="3">
        <v>39953</v>
      </c>
      <c r="D907" s="4" t="s">
        <v>629</v>
      </c>
      <c r="E907" s="4" t="s">
        <v>173</v>
      </c>
      <c r="F907" s="5" t="str">
        <f t="shared" si="140"/>
        <v>W</v>
      </c>
      <c r="G907" s="6">
        <v>0.87222222222222223</v>
      </c>
      <c r="H907" s="6">
        <v>0.87361111111111101</v>
      </c>
      <c r="I907" s="85">
        <f t="shared" si="141"/>
        <v>1.999999999999833</v>
      </c>
      <c r="J907" s="86">
        <f>I907*Segmentos!$D$7*(AH907%)*IF(ISNUMBER(AI907),AI907%,0)</f>
        <v>5510.3999999995394</v>
      </c>
      <c r="K907" s="86">
        <f>I907*Segmentos!$D$7*(AL907%)*IF(ISNUMBER(AM907),AM907%,0)</f>
        <v>8799.9999999992651</v>
      </c>
      <c r="L907" s="4"/>
      <c r="M907" s="2">
        <v>0.92</v>
      </c>
      <c r="N907" s="2">
        <v>0.9</v>
      </c>
      <c r="O907" s="2">
        <v>99.4</v>
      </c>
      <c r="P907" s="2">
        <v>92.173500000000004</v>
      </c>
      <c r="Q907" s="2">
        <v>0</v>
      </c>
      <c r="R907" s="2">
        <v>0</v>
      </c>
      <c r="S907" s="8" t="s">
        <v>577</v>
      </c>
      <c r="T907" s="2">
        <v>0</v>
      </c>
      <c r="U907" s="2">
        <v>0.93</v>
      </c>
      <c r="V907" s="2">
        <v>0.9</v>
      </c>
      <c r="W907" s="2">
        <v>100</v>
      </c>
      <c r="X907" s="2">
        <v>19.3704</v>
      </c>
      <c r="Y907" s="2">
        <v>0.21</v>
      </c>
      <c r="Z907" s="2">
        <v>0.2</v>
      </c>
      <c r="AA907" s="2">
        <v>100</v>
      </c>
      <c r="AB907" s="2">
        <v>6.1128999999999998</v>
      </c>
      <c r="AC907" s="2">
        <v>2.0299999999999998</v>
      </c>
      <c r="AD907" s="2">
        <v>2</v>
      </c>
      <c r="AE907" s="2">
        <v>99.2</v>
      </c>
      <c r="AF907" s="2">
        <v>66.690200000000004</v>
      </c>
      <c r="AG907" s="20">
        <v>0.69</v>
      </c>
      <c r="AH907" s="20">
        <v>0.7</v>
      </c>
      <c r="AI907" s="20">
        <v>98.4</v>
      </c>
      <c r="AJ907" s="20">
        <v>32.768700000000003</v>
      </c>
      <c r="AK907" s="18">
        <v>1.1299999999999999</v>
      </c>
      <c r="AL907" s="18">
        <v>1.1000000000000001</v>
      </c>
      <c r="AM907" s="18">
        <v>100</v>
      </c>
      <c r="AN907" s="18">
        <v>59.404800000000002</v>
      </c>
      <c r="AO907" s="2">
        <v>0.45</v>
      </c>
      <c r="AP907" s="2">
        <v>0.5</v>
      </c>
      <c r="AQ907" s="2">
        <v>90.3</v>
      </c>
      <c r="AR907" s="2">
        <v>4.9115000000000002</v>
      </c>
      <c r="AS907" s="2">
        <v>0.37</v>
      </c>
      <c r="AT907" s="2">
        <v>0.4</v>
      </c>
      <c r="AU907" s="2">
        <v>100</v>
      </c>
      <c r="AV907" s="2">
        <v>8.2065999999999999</v>
      </c>
      <c r="AW907" s="2">
        <v>2.13</v>
      </c>
      <c r="AX907" s="2">
        <v>2.1</v>
      </c>
      <c r="AY907" s="2">
        <v>100</v>
      </c>
      <c r="AZ907" s="2">
        <v>61.239600000000003</v>
      </c>
      <c r="BA907" s="2">
        <v>0.47</v>
      </c>
      <c r="BB907" s="2">
        <v>0.5</v>
      </c>
      <c r="BC907" s="2">
        <v>100</v>
      </c>
      <c r="BD907" s="2">
        <v>17.8157</v>
      </c>
      <c r="BE907" s="4" t="str">
        <f t="shared" si="142"/>
        <v>NO APLICA</v>
      </c>
      <c r="BF907" s="4">
        <f t="shared" si="143"/>
        <v>1.0227999999999999</v>
      </c>
      <c r="BG907">
        <f t="shared" si="144"/>
        <v>0.45</v>
      </c>
      <c r="BH907">
        <f t="shared" si="145"/>
        <v>0.37</v>
      </c>
      <c r="BI907">
        <f t="shared" si="146"/>
        <v>2.13</v>
      </c>
      <c r="BJ907">
        <f t="shared" si="147"/>
        <v>1.1299999999999999</v>
      </c>
      <c r="BK907">
        <f t="shared" si="148"/>
        <v>0.69</v>
      </c>
      <c r="BL907">
        <f t="shared" si="149"/>
        <v>178.91999999998507</v>
      </c>
    </row>
    <row r="908" spans="1:64" x14ac:dyDescent="0.2">
      <c r="A908" s="1">
        <v>906</v>
      </c>
      <c r="B908" s="7" t="s">
        <v>42</v>
      </c>
      <c r="C908" s="3">
        <v>39953</v>
      </c>
      <c r="D908" s="4" t="s">
        <v>8</v>
      </c>
      <c r="E908" s="4" t="s">
        <v>174</v>
      </c>
      <c r="F908" s="5" t="str">
        <f t="shared" si="140"/>
        <v>W</v>
      </c>
      <c r="G908" s="6">
        <v>0.91736111111111107</v>
      </c>
      <c r="H908" s="6">
        <v>0.98263888888888884</v>
      </c>
      <c r="I908" s="85">
        <f t="shared" si="141"/>
        <v>93.999999999999986</v>
      </c>
      <c r="J908" s="86">
        <f>I908*Segmentos!$D$7*(AH908%)*IF(ISNUMBER(AI908),AI908%,0)</f>
        <v>1446396.7999999998</v>
      </c>
      <c r="K908" s="86">
        <f>I908*Segmentos!$D$7*(AL908%)*IF(ISNUMBER(AM908),AM908%,0)</f>
        <v>1311788.7999999998</v>
      </c>
      <c r="L908" s="4"/>
      <c r="M908" s="2">
        <v>3.65</v>
      </c>
      <c r="N908" s="2">
        <v>17.100000000000001</v>
      </c>
      <c r="O908" s="2">
        <v>21.4</v>
      </c>
      <c r="P908" s="2">
        <v>78.355199999999996</v>
      </c>
      <c r="Q908" s="2">
        <v>2.31</v>
      </c>
      <c r="R908" s="2">
        <v>8.8000000000000007</v>
      </c>
      <c r="S908" s="2">
        <v>26.2</v>
      </c>
      <c r="T908" s="2">
        <v>8.2536000000000005</v>
      </c>
      <c r="U908" s="2">
        <v>3.23</v>
      </c>
      <c r="V908" s="2">
        <v>15.5</v>
      </c>
      <c r="W908" s="2">
        <v>20.8</v>
      </c>
      <c r="X908" s="2">
        <v>14.522399999999999</v>
      </c>
      <c r="Y908" s="2">
        <v>3.4</v>
      </c>
      <c r="Z908" s="2">
        <v>20.2</v>
      </c>
      <c r="AA908" s="2">
        <v>16.8</v>
      </c>
      <c r="AB908" s="2">
        <v>21.540299999999998</v>
      </c>
      <c r="AC908" s="2">
        <v>4.84</v>
      </c>
      <c r="AD908" s="2">
        <v>19.399999999999999</v>
      </c>
      <c r="AE908" s="2">
        <v>24.9</v>
      </c>
      <c r="AF908" s="2">
        <v>34.039000000000001</v>
      </c>
      <c r="AG908" s="20">
        <v>3.84</v>
      </c>
      <c r="AH908" s="20">
        <v>16.3</v>
      </c>
      <c r="AI908" s="20">
        <v>23.6</v>
      </c>
      <c r="AJ908" s="20">
        <v>39.067300000000003</v>
      </c>
      <c r="AK908" s="18">
        <v>3.49</v>
      </c>
      <c r="AL908" s="18">
        <v>17.8</v>
      </c>
      <c r="AM908" s="18">
        <v>19.600000000000001</v>
      </c>
      <c r="AN908" s="18">
        <v>39.2879</v>
      </c>
      <c r="AO908" s="2">
        <v>2.21</v>
      </c>
      <c r="AP908" s="2">
        <v>10.5</v>
      </c>
      <c r="AQ908" s="2">
        <v>21.2</v>
      </c>
      <c r="AR908" s="2">
        <v>5.1818999999999997</v>
      </c>
      <c r="AS908" s="2">
        <v>3.02</v>
      </c>
      <c r="AT908" s="2">
        <v>15.8</v>
      </c>
      <c r="AU908" s="2">
        <v>19.100000000000001</v>
      </c>
      <c r="AV908" s="2">
        <v>14.2652</v>
      </c>
      <c r="AW908" s="2">
        <v>2.58</v>
      </c>
      <c r="AX908" s="2">
        <v>15</v>
      </c>
      <c r="AY908" s="2">
        <v>17.2</v>
      </c>
      <c r="AZ908" s="2">
        <v>15.9354</v>
      </c>
      <c r="BA908" s="2">
        <v>5.23</v>
      </c>
      <c r="BB908" s="2">
        <v>21.2</v>
      </c>
      <c r="BC908" s="2">
        <v>24.7</v>
      </c>
      <c r="BD908" s="2">
        <v>42.972700000000003</v>
      </c>
      <c r="BE908" s="4" t="str">
        <f t="shared" si="142"/>
        <v>ABURRIDO</v>
      </c>
      <c r="BF908" s="4">
        <f t="shared" si="143"/>
        <v>3.7240000000000002</v>
      </c>
      <c r="BG908">
        <f t="shared" si="144"/>
        <v>2.21</v>
      </c>
      <c r="BH908">
        <f t="shared" si="145"/>
        <v>3.02</v>
      </c>
      <c r="BI908">
        <f t="shared" si="146"/>
        <v>5.23</v>
      </c>
      <c r="BJ908">
        <f t="shared" si="147"/>
        <v>3.49</v>
      </c>
      <c r="BK908">
        <f t="shared" si="148"/>
        <v>3.84</v>
      </c>
      <c r="BL908">
        <f t="shared" si="149"/>
        <v>34398.359999999993</v>
      </c>
    </row>
    <row r="909" spans="1:64" x14ac:dyDescent="0.2">
      <c r="A909" s="1">
        <v>907</v>
      </c>
      <c r="B909" s="7" t="s">
        <v>86</v>
      </c>
      <c r="C909" s="3">
        <v>39953</v>
      </c>
      <c r="D909" s="4" t="s">
        <v>17</v>
      </c>
      <c r="E909" s="4" t="s">
        <v>169</v>
      </c>
      <c r="F909" s="5" t="str">
        <f t="shared" si="140"/>
        <v>W</v>
      </c>
      <c r="G909" s="6">
        <v>0.9159722222222223</v>
      </c>
      <c r="H909" s="6">
        <v>0.95833333333333337</v>
      </c>
      <c r="I909" s="85">
        <f t="shared" si="141"/>
        <v>60.999999999999943</v>
      </c>
      <c r="J909" s="86">
        <f>I909*Segmentos!$D$7*(AH909%)*IF(ISNUMBER(AI909),AI909%,0)</f>
        <v>70198.79999999993</v>
      </c>
      <c r="K909" s="86">
        <f>I909*Segmentos!$D$7*(AL909%)*IF(ISNUMBER(AM909),AM909%,0)</f>
        <v>69881.599999999933</v>
      </c>
      <c r="L909" s="4"/>
      <c r="M909" s="2">
        <v>0.28000000000000003</v>
      </c>
      <c r="N909" s="2">
        <v>1.8</v>
      </c>
      <c r="O909" s="2">
        <v>15.6</v>
      </c>
      <c r="P909" s="2">
        <v>99.8733</v>
      </c>
      <c r="Q909" s="2">
        <v>0.22</v>
      </c>
      <c r="R909" s="2">
        <v>2.2999999999999998</v>
      </c>
      <c r="S909" s="2">
        <v>9.6</v>
      </c>
      <c r="T909" s="2">
        <v>12.693099999999999</v>
      </c>
      <c r="U909" s="2">
        <v>0.05</v>
      </c>
      <c r="V909" s="2">
        <v>0.9</v>
      </c>
      <c r="W909" s="2">
        <v>4.9000000000000004</v>
      </c>
      <c r="X909" s="2">
        <v>3.3403999999999998</v>
      </c>
      <c r="Y909" s="2">
        <v>0.17</v>
      </c>
      <c r="Z909" s="2">
        <v>1.7</v>
      </c>
      <c r="AA909" s="2">
        <v>9.6999999999999993</v>
      </c>
      <c r="AB909" s="2">
        <v>17.478200000000001</v>
      </c>
      <c r="AC909" s="2">
        <v>0.56999999999999995</v>
      </c>
      <c r="AD909" s="2">
        <v>2.2000000000000002</v>
      </c>
      <c r="AE909" s="2">
        <v>25.7</v>
      </c>
      <c r="AF909" s="2">
        <v>66.361699999999999</v>
      </c>
      <c r="AG909" s="20">
        <v>0.28999999999999998</v>
      </c>
      <c r="AH909" s="20">
        <v>2.1</v>
      </c>
      <c r="AI909" s="20">
        <v>13.7</v>
      </c>
      <c r="AJ909" s="20">
        <v>47.695</v>
      </c>
      <c r="AK909" s="18">
        <v>0.28000000000000003</v>
      </c>
      <c r="AL909" s="18">
        <v>1.6</v>
      </c>
      <c r="AM909" s="18">
        <v>17.899999999999999</v>
      </c>
      <c r="AN909" s="18">
        <v>52.178400000000003</v>
      </c>
      <c r="AO909" s="2">
        <v>0.14000000000000001</v>
      </c>
      <c r="AP909" s="2">
        <v>0.5</v>
      </c>
      <c r="AQ909" s="2">
        <v>26.2</v>
      </c>
      <c r="AR909" s="2">
        <v>5.2515000000000001</v>
      </c>
      <c r="AS909" s="2">
        <v>0.16</v>
      </c>
      <c r="AT909" s="2">
        <v>1.6</v>
      </c>
      <c r="AU909" s="2">
        <v>9.9</v>
      </c>
      <c r="AV909" s="2">
        <v>12.0685</v>
      </c>
      <c r="AW909" s="2">
        <v>0.25</v>
      </c>
      <c r="AX909" s="2">
        <v>2.4</v>
      </c>
      <c r="AY909" s="2">
        <v>10.4</v>
      </c>
      <c r="AZ909" s="2">
        <v>25.022600000000001</v>
      </c>
      <c r="BA909" s="2">
        <v>0.43</v>
      </c>
      <c r="BB909" s="2">
        <v>1.9</v>
      </c>
      <c r="BC909" s="2">
        <v>22.4</v>
      </c>
      <c r="BD909" s="2">
        <v>57.530700000000003</v>
      </c>
      <c r="BE909" s="4" t="str">
        <f t="shared" si="142"/>
        <v>ABURRIDO</v>
      </c>
      <c r="BF909" s="4">
        <f t="shared" si="143"/>
        <v>0.26379999999999998</v>
      </c>
      <c r="BG909">
        <f t="shared" si="144"/>
        <v>0.14000000000000001</v>
      </c>
      <c r="BH909">
        <f t="shared" si="145"/>
        <v>0.16</v>
      </c>
      <c r="BI909">
        <f t="shared" si="146"/>
        <v>0.43</v>
      </c>
      <c r="BJ909">
        <f t="shared" si="147"/>
        <v>0.28000000000000003</v>
      </c>
      <c r="BK909">
        <f t="shared" si="148"/>
        <v>0.28999999999999998</v>
      </c>
      <c r="BL909">
        <f t="shared" si="149"/>
        <v>1712.8799999999983</v>
      </c>
    </row>
    <row r="910" spans="1:64" x14ac:dyDescent="0.2">
      <c r="A910" s="1">
        <v>908</v>
      </c>
      <c r="B910" s="7" t="s">
        <v>14</v>
      </c>
      <c r="C910" s="3">
        <v>39953</v>
      </c>
      <c r="D910" s="4" t="s">
        <v>626</v>
      </c>
      <c r="E910" s="4" t="s">
        <v>163</v>
      </c>
      <c r="F910" s="5" t="str">
        <f t="shared" si="140"/>
        <v>W</v>
      </c>
      <c r="G910" s="6">
        <v>0.84791666666666676</v>
      </c>
      <c r="H910" s="6">
        <v>0.875</v>
      </c>
      <c r="I910" s="85">
        <f t="shared" si="141"/>
        <v>38.999999999999858</v>
      </c>
      <c r="J910" s="86">
        <f>I910*Segmentos!$D$7*(AH910%)*IF(ISNUMBER(AI910),AI910%,0)</f>
        <v>972628.79999999655</v>
      </c>
      <c r="K910" s="86">
        <f>I910*Segmentos!$D$7*(AL910%)*IF(ISNUMBER(AM910),AM910%,0)</f>
        <v>1546646.3999999943</v>
      </c>
      <c r="L910" s="4"/>
      <c r="M910" s="2">
        <v>8.15</v>
      </c>
      <c r="N910" s="2">
        <v>13.2</v>
      </c>
      <c r="O910" s="2">
        <v>61.8</v>
      </c>
      <c r="P910" s="2">
        <v>85.926199999999994</v>
      </c>
      <c r="Q910" s="2">
        <v>6.39</v>
      </c>
      <c r="R910" s="2">
        <v>10.9</v>
      </c>
      <c r="S910" s="2">
        <v>58.4</v>
      </c>
      <c r="T910" s="2">
        <v>11.2288</v>
      </c>
      <c r="U910" s="2">
        <v>6.19</v>
      </c>
      <c r="V910" s="2">
        <v>11.9</v>
      </c>
      <c r="W910" s="2">
        <v>52</v>
      </c>
      <c r="X910" s="2">
        <v>13.684900000000001</v>
      </c>
      <c r="Y910" s="2">
        <v>7.52</v>
      </c>
      <c r="Z910" s="2">
        <v>12.2</v>
      </c>
      <c r="AA910" s="2">
        <v>61.9</v>
      </c>
      <c r="AB910" s="2">
        <v>23.409500000000001</v>
      </c>
      <c r="AC910" s="2">
        <v>10.87</v>
      </c>
      <c r="AD910" s="2">
        <v>16.100000000000001</v>
      </c>
      <c r="AE910" s="2">
        <v>67.5</v>
      </c>
      <c r="AF910" s="2">
        <v>37.603099999999998</v>
      </c>
      <c r="AG910" s="20">
        <v>6.24</v>
      </c>
      <c r="AH910" s="20">
        <v>10.9</v>
      </c>
      <c r="AI910" s="20">
        <v>57.2</v>
      </c>
      <c r="AJ910" s="20">
        <v>31.192</v>
      </c>
      <c r="AK910" s="18">
        <v>9.8800000000000008</v>
      </c>
      <c r="AL910" s="18">
        <v>15.3</v>
      </c>
      <c r="AM910" s="18">
        <v>64.8</v>
      </c>
      <c r="AN910" s="18">
        <v>54.734299999999998</v>
      </c>
      <c r="AO910" s="2">
        <v>6.29</v>
      </c>
      <c r="AP910" s="2">
        <v>9</v>
      </c>
      <c r="AQ910" s="2">
        <v>70</v>
      </c>
      <c r="AR910" s="2">
        <v>7.2385000000000002</v>
      </c>
      <c r="AS910" s="2">
        <v>6.86</v>
      </c>
      <c r="AT910" s="2">
        <v>11.1</v>
      </c>
      <c r="AU910" s="2">
        <v>62.1</v>
      </c>
      <c r="AV910" s="2">
        <v>15.9337</v>
      </c>
      <c r="AW910" s="2">
        <v>7.58</v>
      </c>
      <c r="AX910" s="2">
        <v>13</v>
      </c>
      <c r="AY910" s="2">
        <v>58.5</v>
      </c>
      <c r="AZ910" s="2">
        <v>22.9742</v>
      </c>
      <c r="BA910" s="2">
        <v>9.86</v>
      </c>
      <c r="BB910" s="2">
        <v>15.8</v>
      </c>
      <c r="BC910" s="2">
        <v>62.4</v>
      </c>
      <c r="BD910" s="2">
        <v>39.779899999999998</v>
      </c>
      <c r="BE910" s="4" t="str">
        <f t="shared" si="142"/>
        <v>NO APLICA</v>
      </c>
      <c r="BF910" s="4">
        <f t="shared" si="143"/>
        <v>8.0158000000000005</v>
      </c>
      <c r="BG910">
        <f t="shared" si="144"/>
        <v>6.29</v>
      </c>
      <c r="BH910">
        <f t="shared" si="145"/>
        <v>6.86</v>
      </c>
      <c r="BI910">
        <f t="shared" si="146"/>
        <v>9.86</v>
      </c>
      <c r="BJ910">
        <f t="shared" si="147"/>
        <v>9.8800000000000008</v>
      </c>
      <c r="BK910">
        <f t="shared" si="148"/>
        <v>6.24</v>
      </c>
      <c r="BL910">
        <f t="shared" si="149"/>
        <v>31814.639999999883</v>
      </c>
    </row>
    <row r="911" spans="1:64" x14ac:dyDescent="0.2">
      <c r="A911" s="1">
        <v>909</v>
      </c>
      <c r="B911" s="7" t="s">
        <v>10</v>
      </c>
      <c r="C911" s="3">
        <v>39953</v>
      </c>
      <c r="D911" s="4" t="s">
        <v>8</v>
      </c>
      <c r="E911" s="4" t="s">
        <v>164</v>
      </c>
      <c r="F911" s="5" t="str">
        <f t="shared" si="140"/>
        <v>W</v>
      </c>
      <c r="G911" s="6">
        <v>0.87361111111111101</v>
      </c>
      <c r="H911" s="6">
        <v>0.91736111111111107</v>
      </c>
      <c r="I911" s="85">
        <f t="shared" si="141"/>
        <v>63.000000000000099</v>
      </c>
      <c r="J911" s="86">
        <f>I911*Segmentos!$D$7*(AH911%)*IF(ISNUMBER(AI911),AI911%,0)</f>
        <v>1045044.0000000017</v>
      </c>
      <c r="K911" s="86">
        <f>I911*Segmentos!$D$7*(AL911%)*IF(ISNUMBER(AM911),AM911%,0)</f>
        <v>1204660.8000000019</v>
      </c>
      <c r="L911" s="4"/>
      <c r="M911" s="2">
        <v>4.4800000000000004</v>
      </c>
      <c r="N911" s="2">
        <v>14.7</v>
      </c>
      <c r="O911" s="2">
        <v>30.5</v>
      </c>
      <c r="P911" s="2">
        <v>82.6614</v>
      </c>
      <c r="Q911" s="2">
        <v>1.22</v>
      </c>
      <c r="R911" s="2">
        <v>5.4</v>
      </c>
      <c r="S911" s="2">
        <v>22.4</v>
      </c>
      <c r="T911" s="2">
        <v>3.7496999999999998</v>
      </c>
      <c r="U911" s="2">
        <v>3.63</v>
      </c>
      <c r="V911" s="2">
        <v>10.9</v>
      </c>
      <c r="W911" s="2">
        <v>33.200000000000003</v>
      </c>
      <c r="X911" s="2">
        <v>14.0321</v>
      </c>
      <c r="Y911" s="2">
        <v>4.51</v>
      </c>
      <c r="Z911" s="2">
        <v>18.399999999999999</v>
      </c>
      <c r="AA911" s="2">
        <v>24.5</v>
      </c>
      <c r="AB911" s="2">
        <v>24.5428</v>
      </c>
      <c r="AC911" s="2">
        <v>6.66</v>
      </c>
      <c r="AD911" s="2">
        <v>18.399999999999999</v>
      </c>
      <c r="AE911" s="2">
        <v>36.200000000000003</v>
      </c>
      <c r="AF911" s="2">
        <v>40.336799999999997</v>
      </c>
      <c r="AG911" s="20">
        <v>4.16</v>
      </c>
      <c r="AH911" s="20">
        <v>14.5</v>
      </c>
      <c r="AI911" s="20">
        <v>28.6</v>
      </c>
      <c r="AJ911" s="20">
        <v>36.362200000000001</v>
      </c>
      <c r="AK911" s="18">
        <v>4.78</v>
      </c>
      <c r="AL911" s="18">
        <v>14.8</v>
      </c>
      <c r="AM911" s="18">
        <v>32.299999999999997</v>
      </c>
      <c r="AN911" s="18">
        <v>46.299199999999999</v>
      </c>
      <c r="AO911" s="2">
        <v>3.09</v>
      </c>
      <c r="AP911" s="2">
        <v>11.9</v>
      </c>
      <c r="AQ911" s="2">
        <v>26</v>
      </c>
      <c r="AR911" s="2">
        <v>6.2182000000000004</v>
      </c>
      <c r="AS911" s="2">
        <v>3.19</v>
      </c>
      <c r="AT911" s="2">
        <v>12.7</v>
      </c>
      <c r="AU911" s="2">
        <v>25.1</v>
      </c>
      <c r="AV911" s="2">
        <v>12.9559</v>
      </c>
      <c r="AW911" s="2">
        <v>4.0199999999999996</v>
      </c>
      <c r="AX911" s="2">
        <v>13.6</v>
      </c>
      <c r="AY911" s="2">
        <v>29.5</v>
      </c>
      <c r="AZ911" s="2">
        <v>21.331700000000001</v>
      </c>
      <c r="BA911" s="2">
        <v>5.97</v>
      </c>
      <c r="BB911" s="2">
        <v>17.399999999999999</v>
      </c>
      <c r="BC911" s="2">
        <v>34.4</v>
      </c>
      <c r="BD911" s="2">
        <v>42.1556</v>
      </c>
      <c r="BE911" s="4" t="str">
        <f t="shared" si="142"/>
        <v>NO APLICA</v>
      </c>
      <c r="BF911" s="4">
        <f t="shared" si="143"/>
        <v>4.2824</v>
      </c>
      <c r="BG911">
        <f t="shared" si="144"/>
        <v>3.09</v>
      </c>
      <c r="BH911">
        <f t="shared" si="145"/>
        <v>3.19</v>
      </c>
      <c r="BI911">
        <f t="shared" si="146"/>
        <v>5.97</v>
      </c>
      <c r="BJ911">
        <f t="shared" si="147"/>
        <v>4.78</v>
      </c>
      <c r="BK911">
        <f t="shared" si="148"/>
        <v>4.16</v>
      </c>
      <c r="BL911">
        <f t="shared" si="149"/>
        <v>28246.050000000043</v>
      </c>
    </row>
    <row r="912" spans="1:64" x14ac:dyDescent="0.2">
      <c r="A912" s="1">
        <v>910</v>
      </c>
      <c r="B912" s="7" t="s">
        <v>83</v>
      </c>
      <c r="C912" s="3">
        <v>39953</v>
      </c>
      <c r="D912" s="4" t="s">
        <v>629</v>
      </c>
      <c r="E912" s="4" t="s">
        <v>170</v>
      </c>
      <c r="F912" s="5" t="str">
        <f t="shared" si="140"/>
        <v>W</v>
      </c>
      <c r="G912" s="6">
        <v>0.87430555555555556</v>
      </c>
      <c r="H912" s="6">
        <v>0.89097222222222217</v>
      </c>
      <c r="I912" s="85">
        <f t="shared" si="141"/>
        <v>23.999999999999915</v>
      </c>
      <c r="J912" s="86">
        <f>I912*Segmentos!$D$7*(AH912%)*IF(ISNUMBER(AI912),AI912%,0)</f>
        <v>11375.99999999996</v>
      </c>
      <c r="K912" s="86">
        <f>I912*Segmentos!$D$7*(AL912%)*IF(ISNUMBER(AM912),AM912%,0)</f>
        <v>24086.399999999918</v>
      </c>
      <c r="L912" s="4"/>
      <c r="M912" s="2">
        <v>0.19</v>
      </c>
      <c r="N912" s="2">
        <v>0.9</v>
      </c>
      <c r="O912" s="2">
        <v>20.399999999999999</v>
      </c>
      <c r="P912" s="2">
        <v>32.698999999999998</v>
      </c>
      <c r="Q912" s="2">
        <v>0</v>
      </c>
      <c r="R912" s="2">
        <v>0</v>
      </c>
      <c r="S912" s="8" t="s">
        <v>577</v>
      </c>
      <c r="T912" s="2">
        <v>0</v>
      </c>
      <c r="U912" s="2">
        <v>0.22</v>
      </c>
      <c r="V912" s="2">
        <v>1.4</v>
      </c>
      <c r="W912" s="2">
        <v>15.5</v>
      </c>
      <c r="X912" s="2">
        <v>8.0853000000000002</v>
      </c>
      <c r="Y912" s="2">
        <v>0.21</v>
      </c>
      <c r="Z912" s="2">
        <v>0.6</v>
      </c>
      <c r="AA912" s="2">
        <v>37.9</v>
      </c>
      <c r="AB912" s="2">
        <v>10.7134</v>
      </c>
      <c r="AC912" s="2">
        <v>0.25</v>
      </c>
      <c r="AD912" s="2">
        <v>1.4</v>
      </c>
      <c r="AE912" s="2">
        <v>17.3</v>
      </c>
      <c r="AF912" s="2">
        <v>13.9003</v>
      </c>
      <c r="AG912" s="20">
        <v>0.12</v>
      </c>
      <c r="AH912" s="20">
        <v>0.5</v>
      </c>
      <c r="AI912" s="20">
        <v>23.7</v>
      </c>
      <c r="AJ912" s="20">
        <v>9.4383999999999997</v>
      </c>
      <c r="AK912" s="18">
        <v>0.26</v>
      </c>
      <c r="AL912" s="18">
        <v>1.3</v>
      </c>
      <c r="AM912" s="18">
        <v>19.3</v>
      </c>
      <c r="AN912" s="18">
        <v>23.2607</v>
      </c>
      <c r="AO912" s="2">
        <v>0.02</v>
      </c>
      <c r="AP912" s="2">
        <v>0.4</v>
      </c>
      <c r="AQ912" s="2">
        <v>4.2</v>
      </c>
      <c r="AR912" s="2">
        <v>0.31540000000000001</v>
      </c>
      <c r="AS912" s="2">
        <v>0.12</v>
      </c>
      <c r="AT912" s="2">
        <v>0.5</v>
      </c>
      <c r="AU912" s="2">
        <v>25.9</v>
      </c>
      <c r="AV912" s="2">
        <v>4.6227</v>
      </c>
      <c r="AW912" s="2">
        <v>0.26</v>
      </c>
      <c r="AX912" s="2">
        <v>1.9</v>
      </c>
      <c r="AY912" s="2">
        <v>14</v>
      </c>
      <c r="AZ912" s="2">
        <v>12.9162</v>
      </c>
      <c r="BA912" s="2">
        <v>0.22</v>
      </c>
      <c r="BB912" s="2">
        <v>0.6</v>
      </c>
      <c r="BC912" s="2">
        <v>34.6</v>
      </c>
      <c r="BD912" s="2">
        <v>14.8447</v>
      </c>
      <c r="BE912" s="4" t="str">
        <f t="shared" si="142"/>
        <v>NO APLICA</v>
      </c>
      <c r="BF912" s="4">
        <f t="shared" si="143"/>
        <v>0.16880000000000001</v>
      </c>
      <c r="BG912">
        <f t="shared" si="144"/>
        <v>0.02</v>
      </c>
      <c r="BH912">
        <f t="shared" si="145"/>
        <v>0.12</v>
      </c>
      <c r="BI912">
        <f t="shared" si="146"/>
        <v>0.26</v>
      </c>
      <c r="BJ912">
        <f t="shared" si="147"/>
        <v>0.26</v>
      </c>
      <c r="BK912">
        <f t="shared" si="148"/>
        <v>0.12</v>
      </c>
      <c r="BL912">
        <f t="shared" si="149"/>
        <v>440.63999999999839</v>
      </c>
    </row>
    <row r="913" spans="1:64" x14ac:dyDescent="0.2">
      <c r="A913" s="1">
        <v>911</v>
      </c>
      <c r="B913" s="7" t="s">
        <v>23</v>
      </c>
      <c r="C913" s="3">
        <v>39953</v>
      </c>
      <c r="D913" s="4" t="s">
        <v>629</v>
      </c>
      <c r="E913" s="4" t="s">
        <v>170</v>
      </c>
      <c r="F913" s="5" t="str">
        <f t="shared" si="140"/>
        <v>W</v>
      </c>
      <c r="G913" s="6">
        <v>0.91111111111111109</v>
      </c>
      <c r="H913" s="6">
        <v>0.91666666666666663</v>
      </c>
      <c r="I913" s="85">
        <f t="shared" si="141"/>
        <v>7.9999999999999716</v>
      </c>
      <c r="J913" s="86">
        <f>I913*Segmentos!$D$7*(AH913%)*IF(ISNUMBER(AI913),AI913%,0)</f>
        <v>7459.1999999999744</v>
      </c>
      <c r="K913" s="86">
        <f>I913*Segmentos!$D$7*(AL913%)*IF(ISNUMBER(AM913),AM913%,0)</f>
        <v>26150.399999999907</v>
      </c>
      <c r="L913" s="4"/>
      <c r="M913" s="2">
        <v>0.54</v>
      </c>
      <c r="N913" s="2">
        <v>0.6</v>
      </c>
      <c r="O913" s="2">
        <v>87.8</v>
      </c>
      <c r="P913" s="2">
        <v>36.657200000000003</v>
      </c>
      <c r="Q913" s="2">
        <v>0</v>
      </c>
      <c r="R913" s="2">
        <v>0</v>
      </c>
      <c r="S913" s="8" t="s">
        <v>577</v>
      </c>
      <c r="T913" s="2">
        <v>0</v>
      </c>
      <c r="U913" s="2">
        <v>0.26</v>
      </c>
      <c r="V913" s="2">
        <v>0.3</v>
      </c>
      <c r="W913" s="2">
        <v>100</v>
      </c>
      <c r="X913" s="2">
        <v>3.7536999999999998</v>
      </c>
      <c r="Y913" s="2">
        <v>1.29</v>
      </c>
      <c r="Z913" s="2">
        <v>1.3</v>
      </c>
      <c r="AA913" s="2">
        <v>98.3</v>
      </c>
      <c r="AB913" s="2">
        <v>25.8825</v>
      </c>
      <c r="AC913" s="2">
        <v>0.32</v>
      </c>
      <c r="AD913" s="2">
        <v>0.5</v>
      </c>
      <c r="AE913" s="2">
        <v>60.2</v>
      </c>
      <c r="AF913" s="2">
        <v>7.0209999999999999</v>
      </c>
      <c r="AG913" s="20">
        <v>0.23</v>
      </c>
      <c r="AH913" s="20">
        <v>0.3</v>
      </c>
      <c r="AI913" s="20">
        <v>77.7</v>
      </c>
      <c r="AJ913" s="20">
        <v>7.3505000000000003</v>
      </c>
      <c r="AK913" s="18">
        <v>0.82</v>
      </c>
      <c r="AL913" s="18">
        <v>0.9</v>
      </c>
      <c r="AM913" s="18">
        <v>90.8</v>
      </c>
      <c r="AN913" s="18">
        <v>29.306699999999999</v>
      </c>
      <c r="AO913" s="2">
        <v>0</v>
      </c>
      <c r="AP913" s="2">
        <v>0</v>
      </c>
      <c r="AQ913" s="8" t="s">
        <v>577</v>
      </c>
      <c r="AR913" s="2">
        <v>0</v>
      </c>
      <c r="AS913" s="2">
        <v>0.65</v>
      </c>
      <c r="AT913" s="2">
        <v>0.7</v>
      </c>
      <c r="AU913" s="2">
        <v>95.6</v>
      </c>
      <c r="AV913" s="2">
        <v>9.6553000000000004</v>
      </c>
      <c r="AW913" s="2">
        <v>0.27</v>
      </c>
      <c r="AX913" s="2">
        <v>0.5</v>
      </c>
      <c r="AY913" s="2">
        <v>52.7</v>
      </c>
      <c r="AZ913" s="2">
        <v>5.1647999999999996</v>
      </c>
      <c r="BA913" s="2">
        <v>0.84</v>
      </c>
      <c r="BB913" s="2">
        <v>0.8</v>
      </c>
      <c r="BC913" s="2">
        <v>100</v>
      </c>
      <c r="BD913" s="2">
        <v>21.8371</v>
      </c>
      <c r="BE913" s="4" t="str">
        <f t="shared" si="142"/>
        <v>NO APLICA</v>
      </c>
      <c r="BF913" s="4">
        <f t="shared" si="143"/>
        <v>0.62880000000000003</v>
      </c>
      <c r="BG913">
        <f t="shared" si="144"/>
        <v>0</v>
      </c>
      <c r="BH913">
        <f t="shared" si="145"/>
        <v>0.65</v>
      </c>
      <c r="BI913">
        <f t="shared" si="146"/>
        <v>0.84</v>
      </c>
      <c r="BJ913">
        <f t="shared" si="147"/>
        <v>0.82</v>
      </c>
      <c r="BK913">
        <f t="shared" si="148"/>
        <v>0.23</v>
      </c>
      <c r="BL913">
        <f t="shared" si="149"/>
        <v>421.43999999999846</v>
      </c>
    </row>
    <row r="914" spans="1:64" x14ac:dyDescent="0.2">
      <c r="A914" s="1">
        <v>912</v>
      </c>
      <c r="B914" s="7" t="s">
        <v>25</v>
      </c>
      <c r="C914" s="3">
        <v>39953</v>
      </c>
      <c r="D914" s="4" t="s">
        <v>629</v>
      </c>
      <c r="E914" s="4" t="s">
        <v>171</v>
      </c>
      <c r="F914" s="5" t="str">
        <f t="shared" si="140"/>
        <v>W</v>
      </c>
      <c r="G914" s="6">
        <v>0.89722222222222225</v>
      </c>
      <c r="H914" s="6">
        <v>0.89930555555555547</v>
      </c>
      <c r="I914" s="85">
        <f t="shared" si="141"/>
        <v>2.9999999999998295</v>
      </c>
      <c r="J914" s="86">
        <f>I914*Segmentos!$D$7*(AH914%)*IF(ISNUMBER(AI914),AI914%,0)</f>
        <v>3599.9999999997954</v>
      </c>
      <c r="K914" s="86">
        <f>I914*Segmentos!$D$7*(AL914%)*IF(ISNUMBER(AM914),AM914%,0)</f>
        <v>9455.9999999994616</v>
      </c>
      <c r="L914" s="4"/>
      <c r="M914" s="2">
        <v>0.56999999999999995</v>
      </c>
      <c r="N914" s="2">
        <v>0.6</v>
      </c>
      <c r="O914" s="2">
        <v>98.9</v>
      </c>
      <c r="P914" s="2">
        <v>49.3245</v>
      </c>
      <c r="Q914" s="2">
        <v>0</v>
      </c>
      <c r="R914" s="2">
        <v>0</v>
      </c>
      <c r="S914" s="8" t="s">
        <v>577</v>
      </c>
      <c r="T914" s="2">
        <v>0</v>
      </c>
      <c r="U914" s="2">
        <v>0.6</v>
      </c>
      <c r="V914" s="2">
        <v>0.6</v>
      </c>
      <c r="W914" s="2">
        <v>100</v>
      </c>
      <c r="X914" s="2">
        <v>10.8706</v>
      </c>
      <c r="Y914" s="2">
        <v>0.97</v>
      </c>
      <c r="Z914" s="2">
        <v>1</v>
      </c>
      <c r="AA914" s="2">
        <v>100</v>
      </c>
      <c r="AB914" s="2">
        <v>24.708300000000001</v>
      </c>
      <c r="AC914" s="2">
        <v>0.48</v>
      </c>
      <c r="AD914" s="2">
        <v>0.5</v>
      </c>
      <c r="AE914" s="2">
        <v>96</v>
      </c>
      <c r="AF914" s="2">
        <v>13.7456</v>
      </c>
      <c r="AG914" s="20">
        <v>0.32</v>
      </c>
      <c r="AH914" s="20">
        <v>0.3</v>
      </c>
      <c r="AI914" s="20">
        <v>100</v>
      </c>
      <c r="AJ914" s="20">
        <v>13.1073</v>
      </c>
      <c r="AK914" s="18">
        <v>0.8</v>
      </c>
      <c r="AL914" s="18">
        <v>0.8</v>
      </c>
      <c r="AM914" s="18">
        <v>98.5</v>
      </c>
      <c r="AN914" s="18">
        <v>36.217199999999998</v>
      </c>
      <c r="AO914" s="2">
        <v>0.05</v>
      </c>
      <c r="AP914" s="2">
        <v>0.1</v>
      </c>
      <c r="AQ914" s="2">
        <v>100</v>
      </c>
      <c r="AR914" s="2">
        <v>0.4748</v>
      </c>
      <c r="AS914" s="2">
        <v>0.39</v>
      </c>
      <c r="AT914" s="2">
        <v>0.4</v>
      </c>
      <c r="AU914" s="2">
        <v>100</v>
      </c>
      <c r="AV914" s="2">
        <v>7.4371999999999998</v>
      </c>
      <c r="AW914" s="2">
        <v>0.47</v>
      </c>
      <c r="AX914" s="2">
        <v>0.5</v>
      </c>
      <c r="AY914" s="2">
        <v>100</v>
      </c>
      <c r="AZ914" s="2">
        <v>11.743</v>
      </c>
      <c r="BA914" s="2">
        <v>0.9</v>
      </c>
      <c r="BB914" s="2">
        <v>0.9</v>
      </c>
      <c r="BC914" s="2">
        <v>98.1</v>
      </c>
      <c r="BD914" s="2">
        <v>29.669499999999999</v>
      </c>
      <c r="BE914" s="4" t="str">
        <f t="shared" si="142"/>
        <v>NO APLICA</v>
      </c>
      <c r="BF914" s="4">
        <f t="shared" si="143"/>
        <v>0.55260000000000009</v>
      </c>
      <c r="BG914">
        <f t="shared" si="144"/>
        <v>0.05</v>
      </c>
      <c r="BH914">
        <f t="shared" si="145"/>
        <v>0.39</v>
      </c>
      <c r="BI914">
        <f t="shared" si="146"/>
        <v>0.9</v>
      </c>
      <c r="BJ914">
        <f t="shared" si="147"/>
        <v>0.8</v>
      </c>
      <c r="BK914">
        <f t="shared" si="148"/>
        <v>0.32</v>
      </c>
      <c r="BL914">
        <f t="shared" si="149"/>
        <v>178.01999999998989</v>
      </c>
    </row>
    <row r="915" spans="1:64" x14ac:dyDescent="0.2">
      <c r="A915" s="1">
        <v>913</v>
      </c>
      <c r="B915" s="7" t="s">
        <v>87</v>
      </c>
      <c r="C915" s="3">
        <v>39953</v>
      </c>
      <c r="D915" s="4" t="s">
        <v>628</v>
      </c>
      <c r="E915" s="4" t="s">
        <v>169</v>
      </c>
      <c r="F915" s="5" t="str">
        <f t="shared" si="140"/>
        <v>W</v>
      </c>
      <c r="G915" s="6">
        <v>0.84166666666666667</v>
      </c>
      <c r="H915" s="6">
        <v>0.87569444444444444</v>
      </c>
      <c r="I915" s="85">
        <f t="shared" si="141"/>
        <v>48.999999999999986</v>
      </c>
      <c r="J915" s="86">
        <f>I915*Segmentos!$D$7*(AH915%)*IF(ISNUMBER(AI915),AI915%,0)</f>
        <v>160935.59999999995</v>
      </c>
      <c r="K915" s="86">
        <f>I915*Segmentos!$D$7*(AL915%)*IF(ISNUMBER(AM915),AM915%,0)</f>
        <v>129849.99999999996</v>
      </c>
      <c r="L915" s="4"/>
      <c r="M915" s="2">
        <v>0.73</v>
      </c>
      <c r="N915" s="2">
        <v>2.2999999999999998</v>
      </c>
      <c r="O915" s="2">
        <v>31.9</v>
      </c>
      <c r="P915" s="2">
        <v>93.782499999999999</v>
      </c>
      <c r="Q915" s="2">
        <v>0.4</v>
      </c>
      <c r="R915" s="2">
        <v>1</v>
      </c>
      <c r="S915" s="2">
        <v>40.799999999999997</v>
      </c>
      <c r="T915" s="2">
        <v>8.6257000000000001</v>
      </c>
      <c r="U915" s="2">
        <v>0.94</v>
      </c>
      <c r="V915" s="2">
        <v>1.9</v>
      </c>
      <c r="W915" s="2">
        <v>49.8</v>
      </c>
      <c r="X915" s="2">
        <v>25.327999999999999</v>
      </c>
      <c r="Y915" s="2">
        <v>0.76</v>
      </c>
      <c r="Z915" s="2">
        <v>2.7</v>
      </c>
      <c r="AA915" s="2">
        <v>28.1</v>
      </c>
      <c r="AB915" s="2">
        <v>29.051300000000001</v>
      </c>
      <c r="AC915" s="2">
        <v>0.73</v>
      </c>
      <c r="AD915" s="2">
        <v>2.8</v>
      </c>
      <c r="AE915" s="2">
        <v>26</v>
      </c>
      <c r="AF915" s="2">
        <v>30.7776</v>
      </c>
      <c r="AG915" s="20">
        <v>0.81</v>
      </c>
      <c r="AH915" s="20">
        <v>2.1</v>
      </c>
      <c r="AI915" s="20">
        <v>39.1</v>
      </c>
      <c r="AJ915" s="20">
        <v>49.225200000000001</v>
      </c>
      <c r="AK915" s="18">
        <v>0.66</v>
      </c>
      <c r="AL915" s="18">
        <v>2.5</v>
      </c>
      <c r="AM915" s="18">
        <v>26.5</v>
      </c>
      <c r="AN915" s="18">
        <v>44.557299999999998</v>
      </c>
      <c r="AO915" s="2">
        <v>0.05</v>
      </c>
      <c r="AP915" s="2">
        <v>0.6</v>
      </c>
      <c r="AQ915" s="2">
        <v>7.6</v>
      </c>
      <c r="AR915" s="2">
        <v>0.63749999999999996</v>
      </c>
      <c r="AS915" s="2">
        <v>0.61</v>
      </c>
      <c r="AT915" s="2">
        <v>2.2000000000000002</v>
      </c>
      <c r="AU915" s="2">
        <v>27.8</v>
      </c>
      <c r="AV915" s="2">
        <v>17.348400000000002</v>
      </c>
      <c r="AW915" s="2">
        <v>0.49</v>
      </c>
      <c r="AX915" s="2">
        <v>1.4</v>
      </c>
      <c r="AY915" s="2">
        <v>34</v>
      </c>
      <c r="AZ915" s="2">
        <v>17.999500000000001</v>
      </c>
      <c r="BA915" s="2">
        <v>1.17</v>
      </c>
      <c r="BB915" s="2">
        <v>3.4</v>
      </c>
      <c r="BC915" s="2">
        <v>34</v>
      </c>
      <c r="BD915" s="2">
        <v>57.7971</v>
      </c>
      <c r="BE915" s="4" t="str">
        <f t="shared" si="142"/>
        <v>NO APLICA</v>
      </c>
      <c r="BF915" s="4">
        <f t="shared" si="143"/>
        <v>0.74399999999999999</v>
      </c>
      <c r="BG915">
        <f t="shared" si="144"/>
        <v>0.05</v>
      </c>
      <c r="BH915">
        <f t="shared" si="145"/>
        <v>0.61</v>
      </c>
      <c r="BI915">
        <f t="shared" si="146"/>
        <v>1.17</v>
      </c>
      <c r="BJ915">
        <f t="shared" si="147"/>
        <v>0.66</v>
      </c>
      <c r="BK915">
        <f t="shared" si="148"/>
        <v>0.81</v>
      </c>
      <c r="BL915">
        <f t="shared" si="149"/>
        <v>3595.1299999999987</v>
      </c>
    </row>
    <row r="916" spans="1:64" x14ac:dyDescent="0.2">
      <c r="A916" s="1">
        <v>914</v>
      </c>
      <c r="B916" s="7" t="s">
        <v>32</v>
      </c>
      <c r="C916" s="3">
        <v>39953</v>
      </c>
      <c r="D916" s="4" t="s">
        <v>628</v>
      </c>
      <c r="E916" s="4" t="s">
        <v>164</v>
      </c>
      <c r="F916" s="5" t="str">
        <f t="shared" si="140"/>
        <v>W</v>
      </c>
      <c r="G916" s="6">
        <v>0.91527777777777775</v>
      </c>
      <c r="H916" s="6">
        <v>0.91736111111111107</v>
      </c>
      <c r="I916" s="85">
        <f t="shared" si="141"/>
        <v>2.9999999999999893</v>
      </c>
      <c r="J916" s="86">
        <f>I916*Segmentos!$D$7*(AH916%)*IF(ISNUMBER(AI916),AI916%,0)</f>
        <v>2743.1999999999907</v>
      </c>
      <c r="K916" s="86">
        <f>I916*Segmentos!$D$7*(AL916%)*IF(ISNUMBER(AM916),AM916%,0)</f>
        <v>10195.199999999964</v>
      </c>
      <c r="L916" s="4"/>
      <c r="M916" s="2">
        <v>0.56999999999999995</v>
      </c>
      <c r="N916" s="2">
        <v>0.9</v>
      </c>
      <c r="O916" s="2">
        <v>60.1</v>
      </c>
      <c r="P916" s="2">
        <v>95.603700000000003</v>
      </c>
      <c r="Q916" s="2">
        <v>0.23</v>
      </c>
      <c r="R916" s="2">
        <v>0.7</v>
      </c>
      <c r="S916" s="2">
        <v>33.299999999999997</v>
      </c>
      <c r="T916" s="2">
        <v>6.3638000000000003</v>
      </c>
      <c r="U916" s="2">
        <v>0.64</v>
      </c>
      <c r="V916" s="2">
        <v>1.2</v>
      </c>
      <c r="W916" s="2">
        <v>51.7</v>
      </c>
      <c r="X916" s="2">
        <v>22.337700000000002</v>
      </c>
      <c r="Y916" s="2">
        <v>0.42</v>
      </c>
      <c r="Z916" s="2">
        <v>0.7</v>
      </c>
      <c r="AA916" s="2">
        <v>55.8</v>
      </c>
      <c r="AB916" s="2">
        <v>20.533300000000001</v>
      </c>
      <c r="AC916" s="2">
        <v>0.84</v>
      </c>
      <c r="AD916" s="2">
        <v>1.1000000000000001</v>
      </c>
      <c r="AE916" s="2">
        <v>77.400000000000006</v>
      </c>
      <c r="AF916" s="2">
        <v>46.368899999999996</v>
      </c>
      <c r="AG916" s="20">
        <v>0.25</v>
      </c>
      <c r="AH916" s="20">
        <v>0.6</v>
      </c>
      <c r="AI916" s="20">
        <v>38.1</v>
      </c>
      <c r="AJ916" s="20">
        <v>19.647099999999998</v>
      </c>
      <c r="AK916" s="18">
        <v>0.86</v>
      </c>
      <c r="AL916" s="18">
        <v>1.2</v>
      </c>
      <c r="AM916" s="18">
        <v>70.8</v>
      </c>
      <c r="AN916" s="18">
        <v>75.956599999999995</v>
      </c>
      <c r="AO916" s="2">
        <v>0.38</v>
      </c>
      <c r="AP916" s="2">
        <v>0.6</v>
      </c>
      <c r="AQ916" s="2">
        <v>62.9</v>
      </c>
      <c r="AR916" s="2">
        <v>7.0007999999999999</v>
      </c>
      <c r="AS916" s="2">
        <v>0.41</v>
      </c>
      <c r="AT916" s="2">
        <v>0.7</v>
      </c>
      <c r="AU916" s="2">
        <v>54.5</v>
      </c>
      <c r="AV916" s="2">
        <v>15.0205</v>
      </c>
      <c r="AW916" s="2">
        <v>0.46</v>
      </c>
      <c r="AX916" s="2">
        <v>0.9</v>
      </c>
      <c r="AY916" s="2">
        <v>52</v>
      </c>
      <c r="AZ916" s="2">
        <v>22.1249</v>
      </c>
      <c r="BA916" s="2">
        <v>0.8</v>
      </c>
      <c r="BB916" s="2">
        <v>1.2</v>
      </c>
      <c r="BC916" s="2">
        <v>66.2</v>
      </c>
      <c r="BD916" s="2">
        <v>51.457500000000003</v>
      </c>
      <c r="BE916" s="4" t="str">
        <f t="shared" si="142"/>
        <v>NO APLICA</v>
      </c>
      <c r="BF916" s="4">
        <f t="shared" si="143"/>
        <v>0.56520000000000004</v>
      </c>
      <c r="BG916">
        <f t="shared" si="144"/>
        <v>0.38</v>
      </c>
      <c r="BH916">
        <f t="shared" si="145"/>
        <v>0.41</v>
      </c>
      <c r="BI916">
        <f t="shared" si="146"/>
        <v>0.8</v>
      </c>
      <c r="BJ916">
        <f t="shared" si="147"/>
        <v>0.86</v>
      </c>
      <c r="BK916">
        <f t="shared" si="148"/>
        <v>0.25</v>
      </c>
      <c r="BL916">
        <f t="shared" si="149"/>
        <v>162.26999999999941</v>
      </c>
    </row>
    <row r="917" spans="1:64" x14ac:dyDescent="0.2">
      <c r="A917" s="1">
        <v>915</v>
      </c>
      <c r="B917" s="7" t="s">
        <v>19</v>
      </c>
      <c r="C917" s="3">
        <v>39953</v>
      </c>
      <c r="D917" s="4" t="s">
        <v>17</v>
      </c>
      <c r="E917" s="4" t="s">
        <v>166</v>
      </c>
      <c r="F917" s="5" t="str">
        <f t="shared" si="140"/>
        <v>W</v>
      </c>
      <c r="G917" s="6">
        <v>0.9145833333333333</v>
      </c>
      <c r="H917" s="6">
        <v>0.9159722222222223</v>
      </c>
      <c r="I917" s="85">
        <f t="shared" si="141"/>
        <v>2.0000000000001528</v>
      </c>
      <c r="J917" s="86">
        <f>I917*Segmentos!$D$7*(AH917%)*IF(ISNUMBER(AI917),AI917%,0)</f>
        <v>5306.4000000004062</v>
      </c>
      <c r="K917" s="86">
        <f>I917*Segmentos!$D$7*(AL917%)*IF(ISNUMBER(AM917),AM917%,0)</f>
        <v>2112.0000000001614</v>
      </c>
      <c r="L917" s="4"/>
      <c r="M917" s="2">
        <v>0.47</v>
      </c>
      <c r="N917" s="2">
        <v>0.6</v>
      </c>
      <c r="O917" s="2">
        <v>77.8</v>
      </c>
      <c r="P917" s="2">
        <v>100</v>
      </c>
      <c r="Q917" s="2">
        <v>0</v>
      </c>
      <c r="R917" s="2">
        <v>0</v>
      </c>
      <c r="S917" s="8" t="s">
        <v>577</v>
      </c>
      <c r="T917" s="2">
        <v>0</v>
      </c>
      <c r="U917" s="2">
        <v>0</v>
      </c>
      <c r="V917" s="2">
        <v>0</v>
      </c>
      <c r="W917" s="8" t="s">
        <v>577</v>
      </c>
      <c r="X917" s="2">
        <v>0</v>
      </c>
      <c r="Y917" s="2">
        <v>0</v>
      </c>
      <c r="Z917" s="2">
        <v>0</v>
      </c>
      <c r="AA917" s="8" t="s">
        <v>577</v>
      </c>
      <c r="AB917" s="2">
        <v>0</v>
      </c>
      <c r="AC917" s="2">
        <v>1.43</v>
      </c>
      <c r="AD917" s="2">
        <v>1.8</v>
      </c>
      <c r="AE917" s="2">
        <v>77.8</v>
      </c>
      <c r="AF917" s="2">
        <v>100</v>
      </c>
      <c r="AG917" s="20">
        <v>0.67</v>
      </c>
      <c r="AH917" s="20">
        <v>0.9</v>
      </c>
      <c r="AI917" s="20">
        <v>73.7</v>
      </c>
      <c r="AJ917" s="20">
        <v>67.5535</v>
      </c>
      <c r="AK917" s="18">
        <v>0.28999999999999998</v>
      </c>
      <c r="AL917" s="18">
        <v>0.3</v>
      </c>
      <c r="AM917" s="18">
        <v>88</v>
      </c>
      <c r="AN917" s="18">
        <v>32.4465</v>
      </c>
      <c r="AO917" s="2">
        <v>0</v>
      </c>
      <c r="AP917" s="2">
        <v>0</v>
      </c>
      <c r="AQ917" s="8" t="s">
        <v>577</v>
      </c>
      <c r="AR917" s="2">
        <v>0</v>
      </c>
      <c r="AS917" s="2">
        <v>0.3</v>
      </c>
      <c r="AT917" s="2">
        <v>0.5</v>
      </c>
      <c r="AU917" s="2">
        <v>64.900000000000006</v>
      </c>
      <c r="AV917" s="2">
        <v>14.127599999999999</v>
      </c>
      <c r="AW917" s="2">
        <v>0</v>
      </c>
      <c r="AX917" s="2">
        <v>0</v>
      </c>
      <c r="AY917" s="8" t="s">
        <v>577</v>
      </c>
      <c r="AZ917" s="2">
        <v>0</v>
      </c>
      <c r="BA917" s="2">
        <v>1.05</v>
      </c>
      <c r="BB917" s="2">
        <v>1.3</v>
      </c>
      <c r="BC917" s="2">
        <v>80.5</v>
      </c>
      <c r="BD917" s="2">
        <v>85.872399999999999</v>
      </c>
      <c r="BE917" s="4" t="str">
        <f t="shared" si="142"/>
        <v>NO APLICA</v>
      </c>
      <c r="BF917" s="4">
        <f t="shared" si="143"/>
        <v>0.52339999999999998</v>
      </c>
      <c r="BG917">
        <f t="shared" si="144"/>
        <v>0</v>
      </c>
      <c r="BH917">
        <f t="shared" si="145"/>
        <v>0.3</v>
      </c>
      <c r="BI917">
        <f t="shared" si="146"/>
        <v>1.05</v>
      </c>
      <c r="BJ917">
        <f t="shared" si="147"/>
        <v>0.28999999999999998</v>
      </c>
      <c r="BK917">
        <f t="shared" si="148"/>
        <v>0.67</v>
      </c>
      <c r="BL917">
        <f t="shared" si="149"/>
        <v>93.360000000007133</v>
      </c>
    </row>
    <row r="918" spans="1:64" x14ac:dyDescent="0.2">
      <c r="A918" s="1">
        <v>916</v>
      </c>
      <c r="B918" s="7" t="s">
        <v>2</v>
      </c>
      <c r="C918" s="3">
        <v>39953</v>
      </c>
      <c r="D918" s="4" t="s">
        <v>627</v>
      </c>
      <c r="E918" s="4" t="s">
        <v>164</v>
      </c>
      <c r="F918" s="5" t="str">
        <f t="shared" si="140"/>
        <v>W</v>
      </c>
      <c r="G918" s="6">
        <v>0.88402777777777775</v>
      </c>
      <c r="H918" s="6">
        <v>0.92986111111111114</v>
      </c>
      <c r="I918" s="85">
        <f t="shared" si="141"/>
        <v>66.000000000000085</v>
      </c>
      <c r="J918" s="86">
        <f>I918*Segmentos!$D$7*(AH918%)*IF(ISNUMBER(AI918),AI918%,0)</f>
        <v>1530408.0000000021</v>
      </c>
      <c r="K918" s="86">
        <f>I918*Segmentos!$D$7*(AL918%)*IF(ISNUMBER(AM918),AM918%,0)</f>
        <v>1869331.200000002</v>
      </c>
      <c r="L918" s="4"/>
      <c r="M918" s="2">
        <v>6.47</v>
      </c>
      <c r="N918" s="2">
        <v>19.2</v>
      </c>
      <c r="O918" s="2">
        <v>33.700000000000003</v>
      </c>
      <c r="P918" s="2">
        <v>89.4602</v>
      </c>
      <c r="Q918" s="2">
        <v>4.3600000000000003</v>
      </c>
      <c r="R918" s="2">
        <v>10.8</v>
      </c>
      <c r="S918" s="2">
        <v>40.6</v>
      </c>
      <c r="T918" s="2">
        <v>10.0618</v>
      </c>
      <c r="U918" s="2">
        <v>5.49</v>
      </c>
      <c r="V918" s="2">
        <v>15.7</v>
      </c>
      <c r="W918" s="2">
        <v>35</v>
      </c>
      <c r="X918" s="2">
        <v>15.9129</v>
      </c>
      <c r="Y918" s="2">
        <v>5.36</v>
      </c>
      <c r="Z918" s="2">
        <v>19.5</v>
      </c>
      <c r="AA918" s="2">
        <v>27.5</v>
      </c>
      <c r="AB918" s="2">
        <v>21.87</v>
      </c>
      <c r="AC918" s="2">
        <v>9.17</v>
      </c>
      <c r="AD918" s="2">
        <v>25.6</v>
      </c>
      <c r="AE918" s="2">
        <v>35.9</v>
      </c>
      <c r="AF918" s="2">
        <v>41.615499999999997</v>
      </c>
      <c r="AG918" s="20">
        <v>5.81</v>
      </c>
      <c r="AH918" s="20">
        <v>17</v>
      </c>
      <c r="AI918" s="20">
        <v>34.1</v>
      </c>
      <c r="AJ918" s="20">
        <v>38.063499999999998</v>
      </c>
      <c r="AK918" s="18">
        <v>7.08</v>
      </c>
      <c r="AL918" s="18">
        <v>21.2</v>
      </c>
      <c r="AM918" s="18">
        <v>33.4</v>
      </c>
      <c r="AN918" s="18">
        <v>51.396700000000003</v>
      </c>
      <c r="AO918" s="2">
        <v>3.82</v>
      </c>
      <c r="AP918" s="2">
        <v>18.2</v>
      </c>
      <c r="AQ918" s="2">
        <v>21</v>
      </c>
      <c r="AR918" s="2">
        <v>5.7717999999999998</v>
      </c>
      <c r="AS918" s="2">
        <v>5.89</v>
      </c>
      <c r="AT918" s="2">
        <v>16.8</v>
      </c>
      <c r="AU918" s="2">
        <v>35</v>
      </c>
      <c r="AV918" s="2">
        <v>17.9299</v>
      </c>
      <c r="AW918" s="2">
        <v>7.03</v>
      </c>
      <c r="AX918" s="2">
        <v>19.3</v>
      </c>
      <c r="AY918" s="2">
        <v>36.4</v>
      </c>
      <c r="AZ918" s="2">
        <v>27.934200000000001</v>
      </c>
      <c r="BA918" s="2">
        <v>7.15</v>
      </c>
      <c r="BB918" s="2">
        <v>20.8</v>
      </c>
      <c r="BC918" s="2">
        <v>34.4</v>
      </c>
      <c r="BD918" s="2">
        <v>37.824300000000001</v>
      </c>
      <c r="BE918" s="4" t="str">
        <f t="shared" si="142"/>
        <v>NO APLICA</v>
      </c>
      <c r="BF918" s="4">
        <f t="shared" si="143"/>
        <v>6.1974</v>
      </c>
      <c r="BG918">
        <f t="shared" si="144"/>
        <v>3.82</v>
      </c>
      <c r="BH918">
        <f t="shared" si="145"/>
        <v>5.89</v>
      </c>
      <c r="BI918">
        <f t="shared" si="146"/>
        <v>7.15</v>
      </c>
      <c r="BJ918">
        <f t="shared" si="147"/>
        <v>7.08</v>
      </c>
      <c r="BK918">
        <f t="shared" si="148"/>
        <v>5.81</v>
      </c>
      <c r="BL918">
        <f t="shared" si="149"/>
        <v>42704.640000000058</v>
      </c>
    </row>
    <row r="919" spans="1:64" x14ac:dyDescent="0.2">
      <c r="A919" s="1">
        <v>917</v>
      </c>
      <c r="B919" s="7" t="s">
        <v>16</v>
      </c>
      <c r="C919" s="3">
        <v>39953</v>
      </c>
      <c r="D919" s="4" t="s">
        <v>626</v>
      </c>
      <c r="E919" s="4" t="s">
        <v>166</v>
      </c>
      <c r="F919" s="5" t="str">
        <f t="shared" si="140"/>
        <v>W</v>
      </c>
      <c r="G919" s="6">
        <v>0.9145833333333333</v>
      </c>
      <c r="H919" s="6">
        <v>0.91736111111111107</v>
      </c>
      <c r="I919" s="85">
        <f t="shared" si="141"/>
        <v>3.9999999999999858</v>
      </c>
      <c r="J919" s="86">
        <f>I919*Segmentos!$D$7*(AH919%)*IF(ISNUMBER(AI919),AI919%,0)</f>
        <v>144479.99999999951</v>
      </c>
      <c r="K919" s="86">
        <f>I919*Segmentos!$D$7*(AL919%)*IF(ISNUMBER(AM919),AM919%,0)</f>
        <v>197478.39999999932</v>
      </c>
      <c r="L919" s="4"/>
      <c r="M919" s="2">
        <v>10.74</v>
      </c>
      <c r="N919" s="2">
        <v>11.7</v>
      </c>
      <c r="O919" s="2">
        <v>91.8</v>
      </c>
      <c r="P919" s="2">
        <v>93.296899999999994</v>
      </c>
      <c r="Q919" s="2">
        <v>5.97</v>
      </c>
      <c r="R919" s="2">
        <v>6.6</v>
      </c>
      <c r="S919" s="2">
        <v>90.8</v>
      </c>
      <c r="T919" s="2">
        <v>8.6583000000000006</v>
      </c>
      <c r="U919" s="2">
        <v>11.51</v>
      </c>
      <c r="V919" s="2">
        <v>12.9</v>
      </c>
      <c r="W919" s="2">
        <v>89</v>
      </c>
      <c r="X919" s="2">
        <v>20.962299999999999</v>
      </c>
      <c r="Y919" s="2">
        <v>7.76</v>
      </c>
      <c r="Z919" s="2">
        <v>8.1</v>
      </c>
      <c r="AA919" s="2">
        <v>95.4</v>
      </c>
      <c r="AB919" s="2">
        <v>19.909500000000001</v>
      </c>
      <c r="AC919" s="2">
        <v>15.34</v>
      </c>
      <c r="AD919" s="2">
        <v>16.7</v>
      </c>
      <c r="AE919" s="2">
        <v>91.8</v>
      </c>
      <c r="AF919" s="2">
        <v>43.766800000000003</v>
      </c>
      <c r="AG919" s="20">
        <v>8.99</v>
      </c>
      <c r="AH919" s="20">
        <v>10</v>
      </c>
      <c r="AI919" s="20">
        <v>90.3</v>
      </c>
      <c r="AJ919" s="20">
        <v>37.077300000000001</v>
      </c>
      <c r="AK919" s="18">
        <v>12.31</v>
      </c>
      <c r="AL919" s="18">
        <v>13.3</v>
      </c>
      <c r="AM919" s="18">
        <v>92.8</v>
      </c>
      <c r="AN919" s="18">
        <v>56.2196</v>
      </c>
      <c r="AO919" s="2">
        <v>8.39</v>
      </c>
      <c r="AP919" s="2">
        <v>9.1</v>
      </c>
      <c r="AQ919" s="2">
        <v>92.6</v>
      </c>
      <c r="AR919" s="2">
        <v>7.9710999999999999</v>
      </c>
      <c r="AS919" s="2">
        <v>9.9600000000000009</v>
      </c>
      <c r="AT919" s="2">
        <v>11.8</v>
      </c>
      <c r="AU919" s="2">
        <v>84.6</v>
      </c>
      <c r="AV919" s="2">
        <v>19.061299999999999</v>
      </c>
      <c r="AW919" s="2">
        <v>9.76</v>
      </c>
      <c r="AX919" s="2">
        <v>10.5</v>
      </c>
      <c r="AY919" s="2">
        <v>92.8</v>
      </c>
      <c r="AZ919" s="2">
        <v>24.375399999999999</v>
      </c>
      <c r="BA919" s="2">
        <v>12.59</v>
      </c>
      <c r="BB919" s="2">
        <v>13.3</v>
      </c>
      <c r="BC919" s="2">
        <v>94.8</v>
      </c>
      <c r="BD919" s="2">
        <v>41.889000000000003</v>
      </c>
      <c r="BE919" s="4" t="str">
        <f t="shared" si="142"/>
        <v>NO APLICA</v>
      </c>
      <c r="BF919" s="4">
        <f t="shared" si="143"/>
        <v>10.7964</v>
      </c>
      <c r="BG919">
        <f t="shared" si="144"/>
        <v>8.39</v>
      </c>
      <c r="BH919">
        <f t="shared" si="145"/>
        <v>9.9600000000000009</v>
      </c>
      <c r="BI919">
        <f t="shared" si="146"/>
        <v>12.59</v>
      </c>
      <c r="BJ919">
        <f t="shared" si="147"/>
        <v>12.31</v>
      </c>
      <c r="BK919">
        <f t="shared" si="148"/>
        <v>8.99</v>
      </c>
      <c r="BL919">
        <f t="shared" si="149"/>
        <v>4296.2399999999843</v>
      </c>
    </row>
    <row r="920" spans="1:64" x14ac:dyDescent="0.2">
      <c r="A920" s="1">
        <v>918</v>
      </c>
      <c r="B920" s="7" t="s">
        <v>22</v>
      </c>
      <c r="C920" s="3">
        <v>39953</v>
      </c>
      <c r="D920" s="4" t="s">
        <v>629</v>
      </c>
      <c r="E920" s="4" t="s">
        <v>164</v>
      </c>
      <c r="F920" s="5" t="str">
        <f t="shared" si="140"/>
        <v>W</v>
      </c>
      <c r="G920" s="6">
        <v>0.83263888888888893</v>
      </c>
      <c r="H920" s="6">
        <v>0.87222222222222223</v>
      </c>
      <c r="I920" s="85">
        <f t="shared" si="141"/>
        <v>56.999999999999957</v>
      </c>
      <c r="J920" s="86">
        <f>I920*Segmentos!$D$7*(AH920%)*IF(ISNUMBER(AI920),AI920%,0)</f>
        <v>288989.99999999977</v>
      </c>
      <c r="K920" s="86">
        <f>I920*Segmentos!$D$7*(AL920%)*IF(ISNUMBER(AM920),AM920%,0)</f>
        <v>376541.99999999971</v>
      </c>
      <c r="L920" s="4"/>
      <c r="M920" s="2">
        <v>1.47</v>
      </c>
      <c r="N920" s="2">
        <v>4.2</v>
      </c>
      <c r="O920" s="2">
        <v>34.9</v>
      </c>
      <c r="P920" s="2">
        <v>93.659199999999998</v>
      </c>
      <c r="Q920" s="2">
        <v>0.1</v>
      </c>
      <c r="R920" s="2">
        <v>1</v>
      </c>
      <c r="S920" s="2">
        <v>10</v>
      </c>
      <c r="T920" s="2">
        <v>1.0197000000000001</v>
      </c>
      <c r="U920" s="2">
        <v>1.32</v>
      </c>
      <c r="V920" s="2">
        <v>3.4</v>
      </c>
      <c r="W920" s="2">
        <v>39.299999999999997</v>
      </c>
      <c r="X920" s="2">
        <v>17.627500000000001</v>
      </c>
      <c r="Y920" s="2">
        <v>0.68</v>
      </c>
      <c r="Z920" s="2">
        <v>3.1</v>
      </c>
      <c r="AA920" s="2">
        <v>21.6</v>
      </c>
      <c r="AB920" s="2">
        <v>12.784000000000001</v>
      </c>
      <c r="AC920" s="2">
        <v>2.98</v>
      </c>
      <c r="AD920" s="2">
        <v>7.4</v>
      </c>
      <c r="AE920" s="2">
        <v>40.299999999999997</v>
      </c>
      <c r="AF920" s="2">
        <v>62.228000000000002</v>
      </c>
      <c r="AG920" s="20">
        <v>1.26</v>
      </c>
      <c r="AH920" s="20">
        <v>3.9</v>
      </c>
      <c r="AI920" s="20">
        <v>32.5</v>
      </c>
      <c r="AJ920" s="20">
        <v>38.029000000000003</v>
      </c>
      <c r="AK920" s="18">
        <v>1.66</v>
      </c>
      <c r="AL920" s="18">
        <v>4.5</v>
      </c>
      <c r="AM920" s="18">
        <v>36.700000000000003</v>
      </c>
      <c r="AN920" s="18">
        <v>55.630200000000002</v>
      </c>
      <c r="AO920" s="2">
        <v>1.18</v>
      </c>
      <c r="AP920" s="2">
        <v>3.9</v>
      </c>
      <c r="AQ920" s="2">
        <v>30.5</v>
      </c>
      <c r="AR920" s="2">
        <v>8.2055000000000007</v>
      </c>
      <c r="AS920" s="2">
        <v>1.95</v>
      </c>
      <c r="AT920" s="2">
        <v>4.5</v>
      </c>
      <c r="AU920" s="2">
        <v>43.1</v>
      </c>
      <c r="AV920" s="2">
        <v>27.395800000000001</v>
      </c>
      <c r="AW920" s="2">
        <v>1.93</v>
      </c>
      <c r="AX920" s="2">
        <v>4.2</v>
      </c>
      <c r="AY920" s="2">
        <v>46.3</v>
      </c>
      <c r="AZ920" s="2">
        <v>35.2545</v>
      </c>
      <c r="BA920" s="2">
        <v>0.94</v>
      </c>
      <c r="BB920" s="2">
        <v>4.2</v>
      </c>
      <c r="BC920" s="2">
        <v>22.3</v>
      </c>
      <c r="BD920" s="2">
        <v>22.8034</v>
      </c>
      <c r="BE920" s="4" t="str">
        <f t="shared" si="142"/>
        <v>NO APLICA</v>
      </c>
      <c r="BF920" s="4">
        <f t="shared" si="143"/>
        <v>1.7769999999999999</v>
      </c>
      <c r="BG920">
        <f t="shared" si="144"/>
        <v>1.18</v>
      </c>
      <c r="BH920">
        <f t="shared" si="145"/>
        <v>1.95</v>
      </c>
      <c r="BI920">
        <f t="shared" si="146"/>
        <v>1.93</v>
      </c>
      <c r="BJ920">
        <f t="shared" si="147"/>
        <v>1.66</v>
      </c>
      <c r="BK920">
        <f t="shared" si="148"/>
        <v>1.26</v>
      </c>
      <c r="BL920">
        <f t="shared" si="149"/>
        <v>8355.059999999994</v>
      </c>
    </row>
    <row r="921" spans="1:64" x14ac:dyDescent="0.2">
      <c r="A921" s="1">
        <v>919</v>
      </c>
      <c r="B921" s="7" t="s">
        <v>24</v>
      </c>
      <c r="C921" s="3">
        <v>39953</v>
      </c>
      <c r="D921" s="4" t="s">
        <v>629</v>
      </c>
      <c r="E921" s="4" t="s">
        <v>170</v>
      </c>
      <c r="F921" s="5" t="str">
        <f t="shared" si="140"/>
        <v>W</v>
      </c>
      <c r="G921" s="6">
        <v>0.8930555555555556</v>
      </c>
      <c r="H921" s="6">
        <v>0.90902777777777777</v>
      </c>
      <c r="I921" s="85">
        <f t="shared" si="141"/>
        <v>22.999999999999918</v>
      </c>
      <c r="J921" s="86">
        <f>I921*Segmentos!$D$7*(AH921%)*IF(ISNUMBER(AI921),AI921%,0)</f>
        <v>2373.5999999999913</v>
      </c>
      <c r="K921" s="86">
        <f>I921*Segmentos!$D$7*(AL921%)*IF(ISNUMBER(AM921),AM921%,0)</f>
        <v>40240.799999999857</v>
      </c>
      <c r="L921" s="4"/>
      <c r="M921" s="2">
        <v>0.25</v>
      </c>
      <c r="N921" s="2">
        <v>0.8</v>
      </c>
      <c r="O921" s="2">
        <v>32.1</v>
      </c>
      <c r="P921" s="2">
        <v>33.164099999999998</v>
      </c>
      <c r="Q921" s="2">
        <v>0</v>
      </c>
      <c r="R921" s="2">
        <v>0</v>
      </c>
      <c r="S921" s="8" t="s">
        <v>577</v>
      </c>
      <c r="T921" s="2">
        <v>0</v>
      </c>
      <c r="U921" s="2">
        <v>0.28999999999999998</v>
      </c>
      <c r="V921" s="2">
        <v>0.8</v>
      </c>
      <c r="W921" s="2">
        <v>35</v>
      </c>
      <c r="X921" s="2">
        <v>7.8682999999999996</v>
      </c>
      <c r="Y921" s="2">
        <v>0.59</v>
      </c>
      <c r="Z921" s="2">
        <v>1.8</v>
      </c>
      <c r="AA921" s="2">
        <v>33.1</v>
      </c>
      <c r="AB921" s="2">
        <v>22.6889</v>
      </c>
      <c r="AC921" s="2">
        <v>0.06</v>
      </c>
      <c r="AD921" s="2">
        <v>0.3</v>
      </c>
      <c r="AE921" s="2">
        <v>21.4</v>
      </c>
      <c r="AF921" s="2">
        <v>2.6069</v>
      </c>
      <c r="AG921" s="20">
        <v>0.03</v>
      </c>
      <c r="AH921" s="20">
        <v>0.6</v>
      </c>
      <c r="AI921" s="20">
        <v>4.3</v>
      </c>
      <c r="AJ921" s="20">
        <v>1.6675</v>
      </c>
      <c r="AK921" s="18">
        <v>0.46</v>
      </c>
      <c r="AL921" s="18">
        <v>0.9</v>
      </c>
      <c r="AM921" s="18">
        <v>48.6</v>
      </c>
      <c r="AN921" s="18">
        <v>31.496600000000001</v>
      </c>
      <c r="AO921" s="2">
        <v>0.01</v>
      </c>
      <c r="AP921" s="2">
        <v>0.2</v>
      </c>
      <c r="AQ921" s="2">
        <v>4.3</v>
      </c>
      <c r="AR921" s="2">
        <v>0.1497</v>
      </c>
      <c r="AS921" s="2">
        <v>0.26</v>
      </c>
      <c r="AT921" s="2">
        <v>0.4</v>
      </c>
      <c r="AU921" s="2">
        <v>59.1</v>
      </c>
      <c r="AV921" s="2">
        <v>7.4396000000000004</v>
      </c>
      <c r="AW921" s="2">
        <v>0.24</v>
      </c>
      <c r="AX921" s="2">
        <v>0.4</v>
      </c>
      <c r="AY921" s="2">
        <v>54.5</v>
      </c>
      <c r="AZ921" s="2">
        <v>8.9824000000000002</v>
      </c>
      <c r="BA921" s="2">
        <v>0.33</v>
      </c>
      <c r="BB921" s="2">
        <v>1.4</v>
      </c>
      <c r="BC921" s="2">
        <v>23.5</v>
      </c>
      <c r="BD921" s="2">
        <v>16.592500000000001</v>
      </c>
      <c r="BE921" s="4" t="str">
        <f t="shared" si="142"/>
        <v>NO APLICA</v>
      </c>
      <c r="BF921" s="4">
        <f t="shared" si="143"/>
        <v>0.2616</v>
      </c>
      <c r="BG921">
        <f t="shared" si="144"/>
        <v>0.01</v>
      </c>
      <c r="BH921">
        <f t="shared" si="145"/>
        <v>0.26</v>
      </c>
      <c r="BI921">
        <f t="shared" si="146"/>
        <v>0.33</v>
      </c>
      <c r="BJ921">
        <f t="shared" si="147"/>
        <v>0.46</v>
      </c>
      <c r="BK921">
        <f t="shared" si="148"/>
        <v>0.03</v>
      </c>
      <c r="BL921">
        <f t="shared" si="149"/>
        <v>590.63999999999794</v>
      </c>
    </row>
    <row r="922" spans="1:64" x14ac:dyDescent="0.2">
      <c r="A922" s="1">
        <v>920</v>
      </c>
      <c r="B922" s="7" t="s">
        <v>4</v>
      </c>
      <c r="C922" s="3">
        <v>39953</v>
      </c>
      <c r="D922" s="4" t="s">
        <v>3</v>
      </c>
      <c r="E922" s="4" t="s">
        <v>165</v>
      </c>
      <c r="F922" s="5" t="str">
        <f t="shared" si="140"/>
        <v>W</v>
      </c>
      <c r="G922" s="6">
        <v>0.78194444444444444</v>
      </c>
      <c r="H922" s="6">
        <v>0.875</v>
      </c>
      <c r="I922" s="85">
        <f t="shared" si="141"/>
        <v>134</v>
      </c>
      <c r="J922" s="86">
        <f>I922*Segmentos!$D$7*(AH922%)*IF(ISNUMBER(AI922),AI922%,0)</f>
        <v>1114451.2</v>
      </c>
      <c r="K922" s="86">
        <f>I922*Segmentos!$D$7*(AL922%)*IF(ISNUMBER(AM922),AM922%,0)</f>
        <v>2405996.8000000003</v>
      </c>
      <c r="L922" s="4"/>
      <c r="M922" s="2">
        <v>3.35</v>
      </c>
      <c r="N922" s="2">
        <v>14.9</v>
      </c>
      <c r="O922" s="2">
        <v>22.5</v>
      </c>
      <c r="P922" s="2">
        <v>70.565899999999999</v>
      </c>
      <c r="Q922" s="2">
        <v>4.2300000000000004</v>
      </c>
      <c r="R922" s="2">
        <v>15.2</v>
      </c>
      <c r="S922" s="2">
        <v>27.8</v>
      </c>
      <c r="T922" s="2">
        <v>14.8956</v>
      </c>
      <c r="U922" s="2">
        <v>3.66</v>
      </c>
      <c r="V922" s="2">
        <v>16.899999999999999</v>
      </c>
      <c r="W922" s="2">
        <v>21.7</v>
      </c>
      <c r="X922" s="2">
        <v>16.164100000000001</v>
      </c>
      <c r="Y922" s="2">
        <v>3.23</v>
      </c>
      <c r="Z922" s="2">
        <v>12.7</v>
      </c>
      <c r="AA922" s="2">
        <v>25.4</v>
      </c>
      <c r="AB922" s="2">
        <v>20.104099999999999</v>
      </c>
      <c r="AC922" s="2">
        <v>2.8</v>
      </c>
      <c r="AD922" s="2">
        <v>15.4</v>
      </c>
      <c r="AE922" s="2">
        <v>18.2</v>
      </c>
      <c r="AF922" s="2">
        <v>19.402100000000001</v>
      </c>
      <c r="AG922" s="20">
        <v>2.08</v>
      </c>
      <c r="AH922" s="20">
        <v>11.3</v>
      </c>
      <c r="AI922" s="20">
        <v>18.399999999999999</v>
      </c>
      <c r="AJ922" s="20">
        <v>20.783999999999999</v>
      </c>
      <c r="AK922" s="18">
        <v>4.49</v>
      </c>
      <c r="AL922" s="18">
        <v>18.100000000000001</v>
      </c>
      <c r="AM922" s="18">
        <v>24.8</v>
      </c>
      <c r="AN922" s="18">
        <v>49.7819</v>
      </c>
      <c r="AO922" s="2">
        <v>1.19</v>
      </c>
      <c r="AP922" s="2">
        <v>8.4</v>
      </c>
      <c r="AQ922" s="2">
        <v>14.3</v>
      </c>
      <c r="AR922" s="2">
        <v>2.7542</v>
      </c>
      <c r="AS922" s="2">
        <v>2.36</v>
      </c>
      <c r="AT922" s="2">
        <v>13.9</v>
      </c>
      <c r="AU922" s="2">
        <v>17</v>
      </c>
      <c r="AV922" s="2">
        <v>10.985900000000001</v>
      </c>
      <c r="AW922" s="2">
        <v>3.06</v>
      </c>
      <c r="AX922" s="2">
        <v>16.100000000000001</v>
      </c>
      <c r="AY922" s="2">
        <v>19.100000000000001</v>
      </c>
      <c r="AZ922" s="2">
        <v>18.575900000000001</v>
      </c>
      <c r="BA922" s="2">
        <v>4.74</v>
      </c>
      <c r="BB922" s="2">
        <v>16.399999999999999</v>
      </c>
      <c r="BC922" s="2">
        <v>28.8</v>
      </c>
      <c r="BD922" s="2">
        <v>38.249899999999997</v>
      </c>
      <c r="BE922" s="4" t="str">
        <f t="shared" si="142"/>
        <v>ABURRIDO</v>
      </c>
      <c r="BF922" s="4">
        <f t="shared" si="143"/>
        <v>3.1901999999999999</v>
      </c>
      <c r="BG922">
        <f t="shared" si="144"/>
        <v>1.19</v>
      </c>
      <c r="BH922">
        <f t="shared" si="145"/>
        <v>2.36</v>
      </c>
      <c r="BI922">
        <f t="shared" si="146"/>
        <v>4.74</v>
      </c>
      <c r="BJ922">
        <f t="shared" si="147"/>
        <v>4.49</v>
      </c>
      <c r="BK922">
        <f t="shared" si="148"/>
        <v>2.08</v>
      </c>
      <c r="BL922">
        <f t="shared" si="149"/>
        <v>44923.5</v>
      </c>
    </row>
    <row r="923" spans="1:64" x14ac:dyDescent="0.2">
      <c r="A923" s="1">
        <v>921</v>
      </c>
      <c r="B923" s="7" t="s">
        <v>15</v>
      </c>
      <c r="C923" s="3">
        <v>39954</v>
      </c>
      <c r="D923" s="4" t="s">
        <v>626</v>
      </c>
      <c r="E923" s="4" t="s">
        <v>164</v>
      </c>
      <c r="F923" s="5" t="str">
        <f t="shared" si="140"/>
        <v>J</v>
      </c>
      <c r="G923" s="6">
        <v>0.87430555555555556</v>
      </c>
      <c r="H923" s="6">
        <v>0.91319444444444453</v>
      </c>
      <c r="I923" s="85">
        <f t="shared" si="141"/>
        <v>56.000000000000121</v>
      </c>
      <c r="J923" s="86">
        <f>I923*Segmentos!$D$7*(AH923%)*IF(ISNUMBER(AI923),AI923%,0)</f>
        <v>1753472.000000004</v>
      </c>
      <c r="K923" s="86">
        <f>I923*Segmentos!$D$7*(AL923%)*IF(ISNUMBER(AM923),AM923%,0)</f>
        <v>2328704.0000000051</v>
      </c>
      <c r="L923" s="4"/>
      <c r="M923" s="2">
        <v>9.17</v>
      </c>
      <c r="N923" s="2">
        <v>21.6</v>
      </c>
      <c r="O923" s="2">
        <v>42.4</v>
      </c>
      <c r="P923" s="2">
        <v>92.679400000000001</v>
      </c>
      <c r="Q923" s="2">
        <v>3.27</v>
      </c>
      <c r="R923" s="2">
        <v>11.4</v>
      </c>
      <c r="S923" s="2">
        <v>28.7</v>
      </c>
      <c r="T923" s="2">
        <v>5.5086000000000004</v>
      </c>
      <c r="U923" s="2">
        <v>5.9</v>
      </c>
      <c r="V923" s="2">
        <v>15.9</v>
      </c>
      <c r="W923" s="2">
        <v>37.200000000000003</v>
      </c>
      <c r="X923" s="2">
        <v>12.502700000000001</v>
      </c>
      <c r="Y923" s="2">
        <v>8.34</v>
      </c>
      <c r="Z923" s="2">
        <v>23.3</v>
      </c>
      <c r="AA923" s="2">
        <v>35.9</v>
      </c>
      <c r="AB923" s="2">
        <v>24.889299999999999</v>
      </c>
      <c r="AC923" s="2">
        <v>15.01</v>
      </c>
      <c r="AD923" s="2">
        <v>29.1</v>
      </c>
      <c r="AE923" s="2">
        <v>51.6</v>
      </c>
      <c r="AF923" s="2">
        <v>49.778799999999997</v>
      </c>
      <c r="AG923" s="20">
        <v>7.82</v>
      </c>
      <c r="AH923" s="20">
        <v>20.6</v>
      </c>
      <c r="AI923" s="20">
        <v>38</v>
      </c>
      <c r="AJ923" s="20">
        <v>37.4758</v>
      </c>
      <c r="AK923" s="18">
        <v>10.4</v>
      </c>
      <c r="AL923" s="18">
        <v>22.6</v>
      </c>
      <c r="AM923" s="18">
        <v>46</v>
      </c>
      <c r="AN923" s="18">
        <v>55.203699999999998</v>
      </c>
      <c r="AO923" s="2">
        <v>9.8000000000000007</v>
      </c>
      <c r="AP923" s="2">
        <v>19</v>
      </c>
      <c r="AQ923" s="2">
        <v>51.7</v>
      </c>
      <c r="AR923" s="2">
        <v>10.8248</v>
      </c>
      <c r="AS923" s="2">
        <v>7</v>
      </c>
      <c r="AT923" s="2">
        <v>19.600000000000001</v>
      </c>
      <c r="AU923" s="2">
        <v>35.700000000000003</v>
      </c>
      <c r="AV923" s="2">
        <v>15.5876</v>
      </c>
      <c r="AW923" s="2">
        <v>8.14</v>
      </c>
      <c r="AX923" s="2">
        <v>18.899999999999999</v>
      </c>
      <c r="AY923" s="2">
        <v>43</v>
      </c>
      <c r="AZ923" s="2">
        <v>23.639700000000001</v>
      </c>
      <c r="BA923" s="2">
        <v>11.02</v>
      </c>
      <c r="BB923" s="2">
        <v>25.6</v>
      </c>
      <c r="BC923" s="2">
        <v>43.1</v>
      </c>
      <c r="BD923" s="2">
        <v>42.627299999999998</v>
      </c>
      <c r="BE923" s="4" t="str">
        <f t="shared" si="142"/>
        <v>NO APLICA</v>
      </c>
      <c r="BF923" s="4">
        <f t="shared" si="143"/>
        <v>8.9596</v>
      </c>
      <c r="BG923">
        <f t="shared" si="144"/>
        <v>9.8000000000000007</v>
      </c>
      <c r="BH923">
        <f t="shared" si="145"/>
        <v>7</v>
      </c>
      <c r="BI923">
        <f t="shared" si="146"/>
        <v>11.02</v>
      </c>
      <c r="BJ923">
        <f t="shared" si="147"/>
        <v>10.4</v>
      </c>
      <c r="BK923">
        <f t="shared" si="148"/>
        <v>7.82</v>
      </c>
      <c r="BL923">
        <f t="shared" si="149"/>
        <v>51287.04000000011</v>
      </c>
    </row>
    <row r="924" spans="1:64" x14ac:dyDescent="0.2">
      <c r="A924" s="1">
        <v>922</v>
      </c>
      <c r="B924" s="7" t="s">
        <v>5</v>
      </c>
      <c r="C924" s="3">
        <v>39954</v>
      </c>
      <c r="D924" s="4" t="s">
        <v>3</v>
      </c>
      <c r="E924" s="4" t="s">
        <v>164</v>
      </c>
      <c r="F924" s="5" t="str">
        <f t="shared" si="140"/>
        <v>J</v>
      </c>
      <c r="G924" s="6">
        <v>0.87430555555555556</v>
      </c>
      <c r="H924" s="6">
        <v>0.91736111111111107</v>
      </c>
      <c r="I924" s="85">
        <f t="shared" si="141"/>
        <v>61.999999999999943</v>
      </c>
      <c r="J924" s="86">
        <f>I924*Segmentos!$D$7*(AH924%)*IF(ISNUMBER(AI924),AI924%,0)</f>
        <v>1586059.1999999983</v>
      </c>
      <c r="K924" s="86">
        <f>I924*Segmentos!$D$7*(AL924%)*IF(ISNUMBER(AM924),AM924%,0)</f>
        <v>1312663.9999999988</v>
      </c>
      <c r="L924" s="4"/>
      <c r="M924" s="2">
        <v>5.83</v>
      </c>
      <c r="N924" s="2">
        <v>17.7</v>
      </c>
      <c r="O924" s="2">
        <v>32.9</v>
      </c>
      <c r="P924" s="2">
        <v>85.879300000000001</v>
      </c>
      <c r="Q924" s="2">
        <v>2.68</v>
      </c>
      <c r="R924" s="2">
        <v>8.1</v>
      </c>
      <c r="S924" s="2">
        <v>32.799999999999997</v>
      </c>
      <c r="T924" s="2">
        <v>6.5758000000000001</v>
      </c>
      <c r="U924" s="2">
        <v>4.87</v>
      </c>
      <c r="V924" s="2">
        <v>17.100000000000001</v>
      </c>
      <c r="W924" s="2">
        <v>28.5</v>
      </c>
      <c r="X924" s="2">
        <v>15.0297</v>
      </c>
      <c r="Y924" s="2">
        <v>8.4700000000000006</v>
      </c>
      <c r="Z924" s="2">
        <v>22.4</v>
      </c>
      <c r="AA924" s="2">
        <v>37.700000000000003</v>
      </c>
      <c r="AB924" s="2">
        <v>36.826300000000003</v>
      </c>
      <c r="AC924" s="2">
        <v>5.68</v>
      </c>
      <c r="AD924" s="2">
        <v>18.8</v>
      </c>
      <c r="AE924" s="2">
        <v>30.2</v>
      </c>
      <c r="AF924" s="2">
        <v>27.447500000000002</v>
      </c>
      <c r="AG924" s="20">
        <v>6.41</v>
      </c>
      <c r="AH924" s="20">
        <v>19.8</v>
      </c>
      <c r="AI924" s="20">
        <v>32.299999999999997</v>
      </c>
      <c r="AJ924" s="20">
        <v>44.784300000000002</v>
      </c>
      <c r="AK924" s="18">
        <v>5.31</v>
      </c>
      <c r="AL924" s="18">
        <v>15.8</v>
      </c>
      <c r="AM924" s="18">
        <v>33.5</v>
      </c>
      <c r="AN924" s="18">
        <v>41.094999999999999</v>
      </c>
      <c r="AO924" s="2">
        <v>3.14</v>
      </c>
      <c r="AP924" s="2">
        <v>13.3</v>
      </c>
      <c r="AQ924" s="2">
        <v>23.7</v>
      </c>
      <c r="AR924" s="2">
        <v>5.0544000000000002</v>
      </c>
      <c r="AS924" s="2">
        <v>5.31</v>
      </c>
      <c r="AT924" s="2">
        <v>16.399999999999999</v>
      </c>
      <c r="AU924" s="2">
        <v>32.4</v>
      </c>
      <c r="AV924" s="2">
        <v>17.2332</v>
      </c>
      <c r="AW924" s="2">
        <v>5.2</v>
      </c>
      <c r="AX924" s="2">
        <v>14.2</v>
      </c>
      <c r="AY924" s="2">
        <v>36.6</v>
      </c>
      <c r="AZ924" s="2">
        <v>22.023700000000002</v>
      </c>
      <c r="BA924" s="2">
        <v>7.37</v>
      </c>
      <c r="BB924" s="2">
        <v>22.5</v>
      </c>
      <c r="BC924" s="2">
        <v>32.799999999999997</v>
      </c>
      <c r="BD924" s="2">
        <v>41.567900000000002</v>
      </c>
      <c r="BE924" s="4" t="str">
        <f t="shared" si="142"/>
        <v>NO APLICA</v>
      </c>
      <c r="BF924" s="4">
        <f t="shared" si="143"/>
        <v>5.7989999999999995</v>
      </c>
      <c r="BG924">
        <f t="shared" si="144"/>
        <v>3.14</v>
      </c>
      <c r="BH924">
        <f t="shared" si="145"/>
        <v>5.31</v>
      </c>
      <c r="BI924">
        <f t="shared" si="146"/>
        <v>7.37</v>
      </c>
      <c r="BJ924">
        <f t="shared" si="147"/>
        <v>5.31</v>
      </c>
      <c r="BK924">
        <f t="shared" si="148"/>
        <v>6.41</v>
      </c>
      <c r="BL924">
        <f t="shared" si="149"/>
        <v>36104.459999999963</v>
      </c>
    </row>
    <row r="925" spans="1:64" x14ac:dyDescent="0.2">
      <c r="A925" s="1">
        <v>923</v>
      </c>
      <c r="B925" s="7" t="s">
        <v>18</v>
      </c>
      <c r="C925" s="3">
        <v>39954</v>
      </c>
      <c r="D925" s="4" t="s">
        <v>17</v>
      </c>
      <c r="E925" s="4" t="s">
        <v>168</v>
      </c>
      <c r="F925" s="5" t="str">
        <f t="shared" si="140"/>
        <v>J</v>
      </c>
      <c r="G925" s="6">
        <v>0.83333333333333337</v>
      </c>
      <c r="H925" s="6">
        <v>0.9159722222222223</v>
      </c>
      <c r="I925" s="85">
        <f t="shared" si="141"/>
        <v>119.00000000000006</v>
      </c>
      <c r="J925" s="86">
        <f>I925*Segmentos!$D$7*(AH925%)*IF(ISNUMBER(AI925),AI925%,0)</f>
        <v>298547.20000000019</v>
      </c>
      <c r="K925" s="86">
        <f>I925*Segmentos!$D$7*(AL925%)*IF(ISNUMBER(AM925),AM925%,0)</f>
        <v>56358.400000000031</v>
      </c>
      <c r="L925" s="4" t="s">
        <v>306</v>
      </c>
      <c r="M925" s="2">
        <v>0.36</v>
      </c>
      <c r="N925" s="2">
        <v>4</v>
      </c>
      <c r="O925" s="2">
        <v>9</v>
      </c>
      <c r="P925" s="2">
        <v>74.823899999999995</v>
      </c>
      <c r="Q925" s="2">
        <v>0.04</v>
      </c>
      <c r="R925" s="2">
        <v>1</v>
      </c>
      <c r="S925" s="2">
        <v>4.3</v>
      </c>
      <c r="T925" s="2">
        <v>1.4403999999999999</v>
      </c>
      <c r="U925" s="2">
        <v>0.62</v>
      </c>
      <c r="V925" s="2">
        <v>2</v>
      </c>
      <c r="W925" s="2">
        <v>30.5</v>
      </c>
      <c r="X925" s="2">
        <v>27.017600000000002</v>
      </c>
      <c r="Y925" s="2">
        <v>0.17</v>
      </c>
      <c r="Z925" s="2">
        <v>3.1</v>
      </c>
      <c r="AA925" s="2">
        <v>5.4</v>
      </c>
      <c r="AB925" s="2">
        <v>10.403600000000001</v>
      </c>
      <c r="AC925" s="2">
        <v>0.53</v>
      </c>
      <c r="AD925" s="2">
        <v>7.6</v>
      </c>
      <c r="AE925" s="2">
        <v>6.9</v>
      </c>
      <c r="AF925" s="2">
        <v>35.962200000000003</v>
      </c>
      <c r="AG925" s="20">
        <v>0.62</v>
      </c>
      <c r="AH925" s="20">
        <v>4.9000000000000004</v>
      </c>
      <c r="AI925" s="20">
        <v>12.8</v>
      </c>
      <c r="AJ925" s="20">
        <v>61.6173</v>
      </c>
      <c r="AK925" s="18">
        <v>0.12</v>
      </c>
      <c r="AL925" s="18">
        <v>3.2</v>
      </c>
      <c r="AM925" s="18">
        <v>3.7</v>
      </c>
      <c r="AN925" s="18">
        <v>13.2066</v>
      </c>
      <c r="AO925" s="2">
        <v>0.08</v>
      </c>
      <c r="AP925" s="2">
        <v>1.7</v>
      </c>
      <c r="AQ925" s="2">
        <v>4.8</v>
      </c>
      <c r="AR925" s="2">
        <v>1.8323</v>
      </c>
      <c r="AS925" s="2">
        <v>0.12</v>
      </c>
      <c r="AT925" s="2">
        <v>2.8</v>
      </c>
      <c r="AU925" s="2">
        <v>4.0999999999999996</v>
      </c>
      <c r="AV925" s="2">
        <v>5.3116000000000003</v>
      </c>
      <c r="AW925" s="2">
        <v>0.44</v>
      </c>
      <c r="AX925" s="2">
        <v>4.0999999999999996</v>
      </c>
      <c r="AY925" s="2">
        <v>10.6</v>
      </c>
      <c r="AZ925" s="2">
        <v>26.2576</v>
      </c>
      <c r="BA925" s="2">
        <v>0.52</v>
      </c>
      <c r="BB925" s="2">
        <v>5.3</v>
      </c>
      <c r="BC925" s="2">
        <v>9.8000000000000007</v>
      </c>
      <c r="BD925" s="2">
        <v>41.422400000000003</v>
      </c>
      <c r="BE925" s="4" t="str">
        <f t="shared" si="142"/>
        <v>ABURRIDO</v>
      </c>
      <c r="BF925" s="4">
        <f t="shared" si="143"/>
        <v>0.27600000000000002</v>
      </c>
      <c r="BG925">
        <f t="shared" si="144"/>
        <v>0.08</v>
      </c>
      <c r="BH925">
        <f t="shared" si="145"/>
        <v>0.12</v>
      </c>
      <c r="BI925">
        <f t="shared" si="146"/>
        <v>0.52</v>
      </c>
      <c r="BJ925">
        <f t="shared" si="147"/>
        <v>0.12</v>
      </c>
      <c r="BK925">
        <f t="shared" si="148"/>
        <v>0.62</v>
      </c>
      <c r="BL925">
        <f t="shared" si="149"/>
        <v>4284.0000000000018</v>
      </c>
    </row>
    <row r="926" spans="1:64" x14ac:dyDescent="0.2">
      <c r="A926" s="1">
        <v>924</v>
      </c>
      <c r="B926" s="7" t="s">
        <v>9</v>
      </c>
      <c r="C926" s="3">
        <v>39954</v>
      </c>
      <c r="D926" s="4" t="s">
        <v>8</v>
      </c>
      <c r="E926" s="4" t="s">
        <v>168</v>
      </c>
      <c r="F926" s="5" t="str">
        <f t="shared" si="140"/>
        <v>J</v>
      </c>
      <c r="G926" s="6">
        <v>0.81527777777777777</v>
      </c>
      <c r="H926" s="6">
        <v>0.87361111111111101</v>
      </c>
      <c r="I926" s="85">
        <f t="shared" si="141"/>
        <v>83.999999999999858</v>
      </c>
      <c r="J926" s="86">
        <f>I926*Segmentos!$D$7*(AH926%)*IF(ISNUMBER(AI926),AI926%,0)</f>
        <v>1292491.1999999976</v>
      </c>
      <c r="K926" s="86">
        <f>I926*Segmentos!$D$7*(AL926%)*IF(ISNUMBER(AM926),AM926%,0)</f>
        <v>1407671.9999999977</v>
      </c>
      <c r="L926" s="4" t="s">
        <v>303</v>
      </c>
      <c r="M926" s="2">
        <v>4.03</v>
      </c>
      <c r="N926" s="2">
        <v>13.8</v>
      </c>
      <c r="O926" s="2">
        <v>29.2</v>
      </c>
      <c r="P926" s="2">
        <v>82.046000000000006</v>
      </c>
      <c r="Q926" s="2">
        <v>2.87</v>
      </c>
      <c r="R926" s="2">
        <v>8.3000000000000007</v>
      </c>
      <c r="S926" s="2">
        <v>34.5</v>
      </c>
      <c r="T926" s="2">
        <v>9.7716999999999992</v>
      </c>
      <c r="U926" s="2">
        <v>2.73</v>
      </c>
      <c r="V926" s="2">
        <v>10.7</v>
      </c>
      <c r="W926" s="2">
        <v>25.6</v>
      </c>
      <c r="X926" s="2">
        <v>11.6724</v>
      </c>
      <c r="Y926" s="2">
        <v>4.2300000000000004</v>
      </c>
      <c r="Z926" s="2">
        <v>16.3</v>
      </c>
      <c r="AA926" s="2">
        <v>25.9</v>
      </c>
      <c r="AB926" s="2">
        <v>25.436199999999999</v>
      </c>
      <c r="AC926" s="2">
        <v>5.26</v>
      </c>
      <c r="AD926" s="2">
        <v>16.2</v>
      </c>
      <c r="AE926" s="2">
        <v>32.4</v>
      </c>
      <c r="AF926" s="2">
        <v>35.165599999999998</v>
      </c>
      <c r="AG926" s="20">
        <v>3.83</v>
      </c>
      <c r="AH926" s="20">
        <v>14.3</v>
      </c>
      <c r="AI926" s="20">
        <v>26.9</v>
      </c>
      <c r="AJ926" s="20">
        <v>37.014099999999999</v>
      </c>
      <c r="AK926" s="18">
        <v>4.2</v>
      </c>
      <c r="AL926" s="18">
        <v>13.3</v>
      </c>
      <c r="AM926" s="18">
        <v>31.5</v>
      </c>
      <c r="AN926" s="18">
        <v>45.0319</v>
      </c>
      <c r="AO926" s="2">
        <v>1.6</v>
      </c>
      <c r="AP926" s="2">
        <v>9.3000000000000007</v>
      </c>
      <c r="AQ926" s="2">
        <v>17.100000000000001</v>
      </c>
      <c r="AR926" s="2">
        <v>3.5579000000000001</v>
      </c>
      <c r="AS926" s="2">
        <v>1.89</v>
      </c>
      <c r="AT926" s="2">
        <v>8</v>
      </c>
      <c r="AU926" s="2">
        <v>23.7</v>
      </c>
      <c r="AV926" s="2">
        <v>8.4738000000000007</v>
      </c>
      <c r="AW926" s="2">
        <v>3.84</v>
      </c>
      <c r="AX926" s="2">
        <v>11.1</v>
      </c>
      <c r="AY926" s="2">
        <v>34.6</v>
      </c>
      <c r="AZ926" s="2">
        <v>22.488499999999998</v>
      </c>
      <c r="BA926" s="2">
        <v>6.09</v>
      </c>
      <c r="BB926" s="2">
        <v>20.399999999999999</v>
      </c>
      <c r="BC926" s="2">
        <v>29.8</v>
      </c>
      <c r="BD926" s="2">
        <v>47.525700000000001</v>
      </c>
      <c r="BE926" s="4" t="str">
        <f t="shared" si="142"/>
        <v>ABURRIDO</v>
      </c>
      <c r="BF926" s="4">
        <f t="shared" si="143"/>
        <v>3.5533999999999999</v>
      </c>
      <c r="BG926">
        <f t="shared" si="144"/>
        <v>1.6</v>
      </c>
      <c r="BH926">
        <f t="shared" si="145"/>
        <v>1.89</v>
      </c>
      <c r="BI926">
        <f t="shared" si="146"/>
        <v>6.09</v>
      </c>
      <c r="BJ926">
        <f t="shared" si="147"/>
        <v>4.2</v>
      </c>
      <c r="BK926">
        <f t="shared" si="148"/>
        <v>3.83</v>
      </c>
      <c r="BL926">
        <f t="shared" si="149"/>
        <v>33848.639999999941</v>
      </c>
    </row>
    <row r="927" spans="1:64" x14ac:dyDescent="0.2">
      <c r="A927" s="1">
        <v>925</v>
      </c>
      <c r="B927" s="7" t="s">
        <v>91</v>
      </c>
      <c r="C927" s="3">
        <v>39954</v>
      </c>
      <c r="D927" s="4" t="s">
        <v>628</v>
      </c>
      <c r="E927" s="4" t="s">
        <v>168</v>
      </c>
      <c r="F927" s="5" t="str">
        <f t="shared" si="140"/>
        <v>J</v>
      </c>
      <c r="G927" s="6">
        <v>0.91666666666666663</v>
      </c>
      <c r="H927" s="6">
        <v>0.98611111111111116</v>
      </c>
      <c r="I927" s="85">
        <f t="shared" si="141"/>
        <v>100.00000000000013</v>
      </c>
      <c r="J927" s="86">
        <f>I927*Segmentos!$D$7*(AH927%)*IF(ISNUMBER(AI927),AI927%,0)</f>
        <v>721600.00000000081</v>
      </c>
      <c r="K927" s="86">
        <f>I927*Segmentos!$D$7*(AL927%)*IF(ISNUMBER(AM927),AM927%,0)</f>
        <v>501480.00000000058</v>
      </c>
      <c r="L927" s="4" t="s">
        <v>305</v>
      </c>
      <c r="M927" s="2">
        <v>1.52</v>
      </c>
      <c r="N927" s="2">
        <v>7.2</v>
      </c>
      <c r="O927" s="2">
        <v>21.1</v>
      </c>
      <c r="P927" s="2">
        <v>93.359499999999997</v>
      </c>
      <c r="Q927" s="2">
        <v>0.08</v>
      </c>
      <c r="R927" s="2">
        <v>2.2000000000000002</v>
      </c>
      <c r="S927" s="2">
        <v>3.8</v>
      </c>
      <c r="T927" s="2">
        <v>0.85429999999999995</v>
      </c>
      <c r="U927" s="2">
        <v>1.31</v>
      </c>
      <c r="V927" s="2">
        <v>6.7</v>
      </c>
      <c r="W927" s="2">
        <v>19.600000000000001</v>
      </c>
      <c r="X927" s="2">
        <v>16.8919</v>
      </c>
      <c r="Y927" s="2">
        <v>1.69</v>
      </c>
      <c r="Z927" s="2">
        <v>7.8</v>
      </c>
      <c r="AA927" s="2">
        <v>21.9</v>
      </c>
      <c r="AB927" s="2">
        <v>30.813300000000002</v>
      </c>
      <c r="AC927" s="2">
        <v>2.21</v>
      </c>
      <c r="AD927" s="2">
        <v>9.6</v>
      </c>
      <c r="AE927" s="2">
        <v>23.1</v>
      </c>
      <c r="AF927" s="2">
        <v>44.8</v>
      </c>
      <c r="AG927" s="20">
        <v>1.81</v>
      </c>
      <c r="AH927" s="20">
        <v>8.1999999999999993</v>
      </c>
      <c r="AI927" s="20">
        <v>22</v>
      </c>
      <c r="AJ927" s="20">
        <v>52.980800000000002</v>
      </c>
      <c r="AK927" s="18">
        <v>1.25</v>
      </c>
      <c r="AL927" s="18">
        <v>6.3</v>
      </c>
      <c r="AM927" s="18">
        <v>19.899999999999999</v>
      </c>
      <c r="AN927" s="18">
        <v>40.378799999999998</v>
      </c>
      <c r="AO927" s="2">
        <v>0.83</v>
      </c>
      <c r="AP927" s="2">
        <v>3.9</v>
      </c>
      <c r="AQ927" s="2">
        <v>21.3</v>
      </c>
      <c r="AR927" s="2">
        <v>5.6054000000000004</v>
      </c>
      <c r="AS927" s="2">
        <v>1.2</v>
      </c>
      <c r="AT927" s="2">
        <v>8</v>
      </c>
      <c r="AU927" s="2">
        <v>15.1</v>
      </c>
      <c r="AV927" s="2">
        <v>16.273800000000001</v>
      </c>
      <c r="AW927" s="2">
        <v>1.39</v>
      </c>
      <c r="AX927" s="2">
        <v>7.5</v>
      </c>
      <c r="AY927" s="2">
        <v>18.600000000000001</v>
      </c>
      <c r="AZ927" s="2">
        <v>24.695599999999999</v>
      </c>
      <c r="BA927" s="2">
        <v>1.98</v>
      </c>
      <c r="BB927" s="2">
        <v>7.5</v>
      </c>
      <c r="BC927" s="2">
        <v>26.5</v>
      </c>
      <c r="BD927" s="2">
        <v>46.784700000000001</v>
      </c>
      <c r="BE927" s="4" t="str">
        <f t="shared" si="142"/>
        <v>ABURRIDO</v>
      </c>
      <c r="BF927" s="4">
        <f t="shared" si="143"/>
        <v>1.4518</v>
      </c>
      <c r="BG927">
        <f t="shared" si="144"/>
        <v>0.83</v>
      </c>
      <c r="BH927">
        <f t="shared" si="145"/>
        <v>1.2</v>
      </c>
      <c r="BI927">
        <f t="shared" si="146"/>
        <v>1.98</v>
      </c>
      <c r="BJ927">
        <f t="shared" si="147"/>
        <v>1.25</v>
      </c>
      <c r="BK927">
        <f t="shared" si="148"/>
        <v>1.81</v>
      </c>
      <c r="BL927">
        <f t="shared" si="149"/>
        <v>15192.00000000002</v>
      </c>
    </row>
    <row r="928" spans="1:64" x14ac:dyDescent="0.2">
      <c r="A928" s="1">
        <v>926</v>
      </c>
      <c r="B928" s="7" t="s">
        <v>1</v>
      </c>
      <c r="C928" s="3">
        <v>39954</v>
      </c>
      <c r="D928" s="4" t="s">
        <v>627</v>
      </c>
      <c r="E928" s="4" t="s">
        <v>163</v>
      </c>
      <c r="F928" s="5" t="str">
        <f t="shared" si="140"/>
        <v>J</v>
      </c>
      <c r="G928" s="6">
        <v>0.85</v>
      </c>
      <c r="H928" s="6">
        <v>0.88402777777777775</v>
      </c>
      <c r="I928" s="85">
        <f t="shared" si="141"/>
        <v>48.999999999999986</v>
      </c>
      <c r="J928" s="86">
        <f>I928*Segmentos!$D$7*(AH928%)*IF(ISNUMBER(AI928),AI928%,0)</f>
        <v>636607.99999999977</v>
      </c>
      <c r="K928" s="86">
        <f>I928*Segmentos!$D$7*(AL928%)*IF(ISNUMBER(AM928),AM928%,0)</f>
        <v>883959.99999999953</v>
      </c>
      <c r="L928" s="4"/>
      <c r="M928" s="2">
        <v>3.92</v>
      </c>
      <c r="N928" s="2">
        <v>7.7</v>
      </c>
      <c r="O928" s="2">
        <v>51.3</v>
      </c>
      <c r="P928" s="2">
        <v>82.378100000000003</v>
      </c>
      <c r="Q928" s="2">
        <v>3.16</v>
      </c>
      <c r="R928" s="2">
        <v>6.6</v>
      </c>
      <c r="S928" s="2">
        <v>47.9</v>
      </c>
      <c r="T928" s="2">
        <v>11.052300000000001</v>
      </c>
      <c r="U928" s="2">
        <v>2.36</v>
      </c>
      <c r="V928" s="2">
        <v>5</v>
      </c>
      <c r="W928" s="2">
        <v>47.5</v>
      </c>
      <c r="X928" s="2">
        <v>10.404400000000001</v>
      </c>
      <c r="Y928" s="2">
        <v>4.97</v>
      </c>
      <c r="Z928" s="2">
        <v>10.199999999999999</v>
      </c>
      <c r="AA928" s="2">
        <v>48.9</v>
      </c>
      <c r="AB928" s="2">
        <v>30.810300000000002</v>
      </c>
      <c r="AC928" s="2">
        <v>4.37</v>
      </c>
      <c r="AD928" s="2">
        <v>7.6</v>
      </c>
      <c r="AE928" s="2">
        <v>57.1</v>
      </c>
      <c r="AF928" s="2">
        <v>30.111000000000001</v>
      </c>
      <c r="AG928" s="20">
        <v>3.25</v>
      </c>
      <c r="AH928" s="20">
        <v>7</v>
      </c>
      <c r="AI928" s="20">
        <v>46.4</v>
      </c>
      <c r="AJ928" s="20">
        <v>32.385399999999997</v>
      </c>
      <c r="AK928" s="18">
        <v>4.53</v>
      </c>
      <c r="AL928" s="18">
        <v>8.1999999999999993</v>
      </c>
      <c r="AM928" s="18">
        <v>55</v>
      </c>
      <c r="AN928" s="18">
        <v>49.992699999999999</v>
      </c>
      <c r="AO928" s="2">
        <v>3.45</v>
      </c>
      <c r="AP928" s="2">
        <v>7.6</v>
      </c>
      <c r="AQ928" s="2">
        <v>45.6</v>
      </c>
      <c r="AR928" s="2">
        <v>7.9245999999999999</v>
      </c>
      <c r="AS928" s="2">
        <v>3.99</v>
      </c>
      <c r="AT928" s="2">
        <v>7.8</v>
      </c>
      <c r="AU928" s="2">
        <v>51.2</v>
      </c>
      <c r="AV928" s="2">
        <v>18.471399999999999</v>
      </c>
      <c r="AW928" s="2">
        <v>3.8</v>
      </c>
      <c r="AX928" s="2">
        <v>7.3</v>
      </c>
      <c r="AY928" s="2">
        <v>52</v>
      </c>
      <c r="AZ928" s="2">
        <v>22.914400000000001</v>
      </c>
      <c r="BA928" s="2">
        <v>4.1100000000000003</v>
      </c>
      <c r="BB928" s="2">
        <v>7.9</v>
      </c>
      <c r="BC928" s="2">
        <v>52.3</v>
      </c>
      <c r="BD928" s="2">
        <v>33.067700000000002</v>
      </c>
      <c r="BE928" s="4" t="str">
        <f t="shared" si="142"/>
        <v>NO APLICA</v>
      </c>
      <c r="BF928" s="4">
        <f t="shared" si="143"/>
        <v>3.9776000000000002</v>
      </c>
      <c r="BG928">
        <f t="shared" si="144"/>
        <v>3.45</v>
      </c>
      <c r="BH928">
        <f t="shared" si="145"/>
        <v>3.99</v>
      </c>
      <c r="BI928">
        <f t="shared" si="146"/>
        <v>4.1100000000000003</v>
      </c>
      <c r="BJ928">
        <f t="shared" si="147"/>
        <v>4.53</v>
      </c>
      <c r="BK928">
        <f t="shared" si="148"/>
        <v>3.25</v>
      </c>
      <c r="BL928">
        <f t="shared" si="149"/>
        <v>19355.489999999994</v>
      </c>
    </row>
    <row r="929" spans="1:64" x14ac:dyDescent="0.2">
      <c r="A929" s="1">
        <v>927</v>
      </c>
      <c r="B929" s="7" t="s">
        <v>36</v>
      </c>
      <c r="C929" s="3">
        <v>39954</v>
      </c>
      <c r="D929" s="4" t="s">
        <v>626</v>
      </c>
      <c r="E929" s="4" t="s">
        <v>163</v>
      </c>
      <c r="F929" s="5" t="str">
        <f t="shared" si="140"/>
        <v>J</v>
      </c>
      <c r="G929" s="6">
        <v>0.91805555555555562</v>
      </c>
      <c r="H929" s="6">
        <v>0.94027777777777777</v>
      </c>
      <c r="I929" s="85">
        <f t="shared" si="141"/>
        <v>31.999999999999886</v>
      </c>
      <c r="J929" s="86">
        <f>I929*Segmentos!$D$7*(AH929%)*IF(ISNUMBER(AI929),AI929%,0)</f>
        <v>1459737.599999995</v>
      </c>
      <c r="K929" s="86">
        <f>I929*Segmentos!$D$7*(AL929%)*IF(ISNUMBER(AM929),AM929%,0)</f>
        <v>1720857.599999994</v>
      </c>
      <c r="L929" s="4"/>
      <c r="M929" s="2">
        <v>12.47</v>
      </c>
      <c r="N929" s="2">
        <v>18.3</v>
      </c>
      <c r="O929" s="2">
        <v>68.2</v>
      </c>
      <c r="P929" s="2">
        <v>91.271799999999999</v>
      </c>
      <c r="Q929" s="2">
        <v>8.0299999999999994</v>
      </c>
      <c r="R929" s="2">
        <v>12.5</v>
      </c>
      <c r="S929" s="2">
        <v>64.400000000000006</v>
      </c>
      <c r="T929" s="2">
        <v>9.8050999999999995</v>
      </c>
      <c r="U929" s="2">
        <v>10.56</v>
      </c>
      <c r="V929" s="2">
        <v>15.9</v>
      </c>
      <c r="W929" s="2">
        <v>66.2</v>
      </c>
      <c r="X929" s="2">
        <v>16.202400000000001</v>
      </c>
      <c r="Y929" s="2">
        <v>12.97</v>
      </c>
      <c r="Z929" s="2">
        <v>19.7</v>
      </c>
      <c r="AA929" s="2">
        <v>65.8</v>
      </c>
      <c r="AB929" s="2">
        <v>28.028300000000002</v>
      </c>
      <c r="AC929" s="2">
        <v>15.49</v>
      </c>
      <c r="AD929" s="2">
        <v>21.4</v>
      </c>
      <c r="AE929" s="2">
        <v>72.3</v>
      </c>
      <c r="AF929" s="2">
        <v>37.235999999999997</v>
      </c>
      <c r="AG929" s="20">
        <v>11.39</v>
      </c>
      <c r="AH929" s="20">
        <v>16.600000000000001</v>
      </c>
      <c r="AI929" s="20">
        <v>68.7</v>
      </c>
      <c r="AJ929" s="20">
        <v>39.575000000000003</v>
      </c>
      <c r="AK929" s="18">
        <v>13.44</v>
      </c>
      <c r="AL929" s="18">
        <v>19.8</v>
      </c>
      <c r="AM929" s="18">
        <v>67.900000000000006</v>
      </c>
      <c r="AN929" s="18">
        <v>51.696800000000003</v>
      </c>
      <c r="AO929" s="2">
        <v>14.08</v>
      </c>
      <c r="AP929" s="2">
        <v>20.100000000000001</v>
      </c>
      <c r="AQ929" s="2">
        <v>69.900000000000006</v>
      </c>
      <c r="AR929" s="2">
        <v>11.2676</v>
      </c>
      <c r="AS929" s="2">
        <v>12.69</v>
      </c>
      <c r="AT929" s="2">
        <v>18.7</v>
      </c>
      <c r="AU929" s="2">
        <v>67.8</v>
      </c>
      <c r="AV929" s="2">
        <v>20.4678</v>
      </c>
      <c r="AW929" s="2">
        <v>11.91</v>
      </c>
      <c r="AX929" s="2">
        <v>19</v>
      </c>
      <c r="AY929" s="2">
        <v>62.7</v>
      </c>
      <c r="AZ929" s="2">
        <v>25.080100000000002</v>
      </c>
      <c r="BA929" s="2">
        <v>12.29</v>
      </c>
      <c r="BB929" s="2">
        <v>16.899999999999999</v>
      </c>
      <c r="BC929" s="2">
        <v>72.599999999999994</v>
      </c>
      <c r="BD929" s="2">
        <v>34.456299999999999</v>
      </c>
      <c r="BE929" s="4" t="str">
        <f t="shared" si="142"/>
        <v>NO APLICA</v>
      </c>
      <c r="BF929" s="4">
        <f t="shared" si="143"/>
        <v>12.695</v>
      </c>
      <c r="BG929">
        <f t="shared" si="144"/>
        <v>14.08</v>
      </c>
      <c r="BH929">
        <f t="shared" si="145"/>
        <v>12.69</v>
      </c>
      <c r="BI929">
        <f t="shared" si="146"/>
        <v>12.29</v>
      </c>
      <c r="BJ929">
        <f t="shared" si="147"/>
        <v>13.44</v>
      </c>
      <c r="BK929">
        <f t="shared" si="148"/>
        <v>11.39</v>
      </c>
      <c r="BL929">
        <f t="shared" si="149"/>
        <v>39937.919999999867</v>
      </c>
    </row>
    <row r="930" spans="1:64" x14ac:dyDescent="0.2">
      <c r="A930" s="1">
        <v>928</v>
      </c>
      <c r="B930" s="7" t="s">
        <v>88</v>
      </c>
      <c r="C930" s="3">
        <v>39954</v>
      </c>
      <c r="D930" s="4" t="s">
        <v>626</v>
      </c>
      <c r="E930" s="4" t="s">
        <v>163</v>
      </c>
      <c r="F930" s="5" t="str">
        <f t="shared" si="140"/>
        <v>J</v>
      </c>
      <c r="G930" s="6">
        <v>0.91666666666666663</v>
      </c>
      <c r="H930" s="6">
        <v>0.91805555555555562</v>
      </c>
      <c r="I930" s="85">
        <f t="shared" si="141"/>
        <v>2.0000000000001528</v>
      </c>
      <c r="J930" s="86">
        <f>I930*Segmentos!$D$7*(AH930%)*IF(ISNUMBER(AI930),AI930%,0)</f>
        <v>79884.000000006097</v>
      </c>
      <c r="K930" s="86">
        <f>I930*Segmentos!$D$7*(AL930%)*IF(ISNUMBER(AM930),AM930%,0)</f>
        <v>88035.20000000672</v>
      </c>
      <c r="L930" s="4"/>
      <c r="M930" s="2">
        <v>10.49</v>
      </c>
      <c r="N930" s="2">
        <v>11.4</v>
      </c>
      <c r="O930" s="2">
        <v>92.3</v>
      </c>
      <c r="P930" s="2">
        <v>91.962100000000007</v>
      </c>
      <c r="Q930" s="2">
        <v>5.31</v>
      </c>
      <c r="R930" s="2">
        <v>5.7</v>
      </c>
      <c r="S930" s="2">
        <v>92.8</v>
      </c>
      <c r="T930" s="2">
        <v>7.7733999999999996</v>
      </c>
      <c r="U930" s="2">
        <v>9.4</v>
      </c>
      <c r="V930" s="2">
        <v>10.3</v>
      </c>
      <c r="W930" s="2">
        <v>91.4</v>
      </c>
      <c r="X930" s="2">
        <v>17.281300000000002</v>
      </c>
      <c r="Y930" s="2">
        <v>11.39</v>
      </c>
      <c r="Z930" s="2">
        <v>12.3</v>
      </c>
      <c r="AA930" s="2">
        <v>92.7</v>
      </c>
      <c r="AB930" s="2">
        <v>29.4846</v>
      </c>
      <c r="AC930" s="2">
        <v>13</v>
      </c>
      <c r="AD930" s="2">
        <v>14.1</v>
      </c>
      <c r="AE930" s="2">
        <v>92.4</v>
      </c>
      <c r="AF930" s="2">
        <v>37.422800000000002</v>
      </c>
      <c r="AG930" s="20">
        <v>9.9600000000000009</v>
      </c>
      <c r="AH930" s="20">
        <v>10.5</v>
      </c>
      <c r="AI930" s="20">
        <v>95.1</v>
      </c>
      <c r="AJ930" s="20">
        <v>41.423400000000001</v>
      </c>
      <c r="AK930" s="18">
        <v>10.96</v>
      </c>
      <c r="AL930" s="18">
        <v>12.2</v>
      </c>
      <c r="AM930" s="18">
        <v>90.2</v>
      </c>
      <c r="AN930" s="18">
        <v>50.538800000000002</v>
      </c>
      <c r="AO930" s="2">
        <v>12.13</v>
      </c>
      <c r="AP930" s="2">
        <v>13.6</v>
      </c>
      <c r="AQ930" s="2">
        <v>89.4</v>
      </c>
      <c r="AR930" s="2">
        <v>11.626200000000001</v>
      </c>
      <c r="AS930" s="2">
        <v>10.18</v>
      </c>
      <c r="AT930" s="2">
        <v>10.6</v>
      </c>
      <c r="AU930" s="2">
        <v>95.6</v>
      </c>
      <c r="AV930" s="2">
        <v>19.664400000000001</v>
      </c>
      <c r="AW930" s="2">
        <v>8.4600000000000009</v>
      </c>
      <c r="AX930" s="2">
        <v>9.6</v>
      </c>
      <c r="AY930" s="2">
        <v>88.6</v>
      </c>
      <c r="AZ930" s="2">
        <v>21.331800000000001</v>
      </c>
      <c r="BA930" s="2">
        <v>11.71</v>
      </c>
      <c r="BB930" s="2">
        <v>12.5</v>
      </c>
      <c r="BC930" s="2">
        <v>93.8</v>
      </c>
      <c r="BD930" s="2">
        <v>39.339799999999997</v>
      </c>
      <c r="BE930" s="4" t="str">
        <f t="shared" si="142"/>
        <v>NO APLICA</v>
      </c>
      <c r="BF930" s="4">
        <f t="shared" si="143"/>
        <v>10.91</v>
      </c>
      <c r="BG930">
        <f t="shared" si="144"/>
        <v>12.13</v>
      </c>
      <c r="BH930">
        <f t="shared" si="145"/>
        <v>10.18</v>
      </c>
      <c r="BI930">
        <f t="shared" si="146"/>
        <v>11.71</v>
      </c>
      <c r="BJ930">
        <f t="shared" si="147"/>
        <v>10.96</v>
      </c>
      <c r="BK930">
        <f t="shared" si="148"/>
        <v>9.9600000000000009</v>
      </c>
      <c r="BL930">
        <f t="shared" si="149"/>
        <v>2104.4400000001606</v>
      </c>
    </row>
    <row r="931" spans="1:64" x14ac:dyDescent="0.2">
      <c r="A931" s="1">
        <v>929</v>
      </c>
      <c r="B931" s="7" t="s">
        <v>30</v>
      </c>
      <c r="C931" s="3">
        <v>39954</v>
      </c>
      <c r="D931" s="4" t="s">
        <v>628</v>
      </c>
      <c r="E931" s="4" t="s">
        <v>163</v>
      </c>
      <c r="F931" s="5" t="str">
        <f t="shared" si="140"/>
        <v>J</v>
      </c>
      <c r="G931" s="6">
        <v>0.87986111111111109</v>
      </c>
      <c r="H931" s="6">
        <v>0.91319444444444453</v>
      </c>
      <c r="I931" s="85">
        <f t="shared" si="141"/>
        <v>48.000000000000149</v>
      </c>
      <c r="J931" s="86">
        <f>I931*Segmentos!$D$7*(AH931%)*IF(ISNUMBER(AI931),AI931%,0)</f>
        <v>153600.00000000047</v>
      </c>
      <c r="K931" s="86">
        <f>I931*Segmentos!$D$7*(AL931%)*IF(ISNUMBER(AM931),AM931%,0)</f>
        <v>277248.00000000087</v>
      </c>
      <c r="L931" s="4"/>
      <c r="M931" s="2">
        <v>1.1299999999999999</v>
      </c>
      <c r="N931" s="2">
        <v>3.6</v>
      </c>
      <c r="O931" s="2">
        <v>31.5</v>
      </c>
      <c r="P931" s="2">
        <v>96.171199999999999</v>
      </c>
      <c r="Q931" s="2">
        <v>0.56999999999999995</v>
      </c>
      <c r="R931" s="2">
        <v>1.3</v>
      </c>
      <c r="S931" s="2">
        <v>42.1</v>
      </c>
      <c r="T931" s="2">
        <v>8.0281000000000002</v>
      </c>
      <c r="U931" s="2">
        <v>0.93</v>
      </c>
      <c r="V931" s="2">
        <v>2.4</v>
      </c>
      <c r="W931" s="2">
        <v>37.9</v>
      </c>
      <c r="X931" s="2">
        <v>16.480699999999999</v>
      </c>
      <c r="Y931" s="2">
        <v>0.89</v>
      </c>
      <c r="Z931" s="2">
        <v>4.2</v>
      </c>
      <c r="AA931" s="2">
        <v>21.5</v>
      </c>
      <c r="AB931" s="2">
        <v>22.401399999999999</v>
      </c>
      <c r="AC931" s="2">
        <v>1.77</v>
      </c>
      <c r="AD931" s="2">
        <v>5</v>
      </c>
      <c r="AE931" s="2">
        <v>35.5</v>
      </c>
      <c r="AF931" s="2">
        <v>49.260899999999999</v>
      </c>
      <c r="AG931" s="20">
        <v>0.8</v>
      </c>
      <c r="AH931" s="20">
        <v>3.2</v>
      </c>
      <c r="AI931" s="20">
        <v>25</v>
      </c>
      <c r="AJ931" s="20">
        <v>32.236800000000002</v>
      </c>
      <c r="AK931" s="18">
        <v>1.43</v>
      </c>
      <c r="AL931" s="18">
        <v>4</v>
      </c>
      <c r="AM931" s="18">
        <v>36.1</v>
      </c>
      <c r="AN931" s="18">
        <v>63.934399999999997</v>
      </c>
      <c r="AO931" s="2">
        <v>0.48</v>
      </c>
      <c r="AP931" s="2">
        <v>1.3</v>
      </c>
      <c r="AQ931" s="2">
        <v>36.700000000000003</v>
      </c>
      <c r="AR931" s="2">
        <v>4.4909999999999997</v>
      </c>
      <c r="AS931" s="2">
        <v>1.46</v>
      </c>
      <c r="AT931" s="2">
        <v>3.5</v>
      </c>
      <c r="AU931" s="2">
        <v>41.6</v>
      </c>
      <c r="AV931" s="2">
        <v>27.234999999999999</v>
      </c>
      <c r="AW931" s="2">
        <v>1.01</v>
      </c>
      <c r="AX931" s="2">
        <v>2.8</v>
      </c>
      <c r="AY931" s="2">
        <v>36.4</v>
      </c>
      <c r="AZ931" s="2">
        <v>24.661799999999999</v>
      </c>
      <c r="BA931" s="2">
        <v>1.22</v>
      </c>
      <c r="BB931" s="2">
        <v>4.9000000000000004</v>
      </c>
      <c r="BC931" s="2">
        <v>24.8</v>
      </c>
      <c r="BD931" s="2">
        <v>39.783299999999997</v>
      </c>
      <c r="BE931" s="4" t="str">
        <f t="shared" si="142"/>
        <v>NO APLICA</v>
      </c>
      <c r="BF931" s="4">
        <f t="shared" si="143"/>
        <v>1.2336</v>
      </c>
      <c r="BG931">
        <f t="shared" si="144"/>
        <v>0.48</v>
      </c>
      <c r="BH931">
        <f t="shared" si="145"/>
        <v>1.46</v>
      </c>
      <c r="BI931">
        <f t="shared" si="146"/>
        <v>1.22</v>
      </c>
      <c r="BJ931">
        <f t="shared" si="147"/>
        <v>1.43</v>
      </c>
      <c r="BK931">
        <f t="shared" si="148"/>
        <v>0.8</v>
      </c>
      <c r="BL931">
        <f t="shared" si="149"/>
        <v>5443.2000000000171</v>
      </c>
    </row>
    <row r="932" spans="1:64" x14ac:dyDescent="0.2">
      <c r="A932" s="1">
        <v>930</v>
      </c>
      <c r="B932" s="7" t="s">
        <v>11</v>
      </c>
      <c r="C932" s="3">
        <v>39954</v>
      </c>
      <c r="D932" s="4" t="s">
        <v>8</v>
      </c>
      <c r="E932" s="4" t="s">
        <v>166</v>
      </c>
      <c r="F932" s="5" t="str">
        <f t="shared" si="140"/>
        <v>J</v>
      </c>
      <c r="G932" s="6">
        <v>0.90972222222222221</v>
      </c>
      <c r="H932" s="6">
        <v>0.91041666666666676</v>
      </c>
      <c r="I932" s="85">
        <f t="shared" si="141"/>
        <v>1.0000000000001563</v>
      </c>
      <c r="J932" s="86">
        <f>I932*Segmentos!$D$7*(AH932%)*IF(ISNUMBER(AI932),AI932%,0)</f>
        <v>22400.0000000035</v>
      </c>
      <c r="K932" s="86">
        <f>I932*Segmentos!$D$7*(AL932%)*IF(ISNUMBER(AM932),AM932%,0)</f>
        <v>18000.000000002812</v>
      </c>
      <c r="L932" s="4"/>
      <c r="M932" s="2">
        <v>5.04</v>
      </c>
      <c r="N932" s="2">
        <v>5</v>
      </c>
      <c r="O932" s="2">
        <v>100</v>
      </c>
      <c r="P932" s="2">
        <v>90.016400000000004</v>
      </c>
      <c r="Q932" s="2">
        <v>2.8</v>
      </c>
      <c r="R932" s="2">
        <v>2.8</v>
      </c>
      <c r="S932" s="2">
        <v>100</v>
      </c>
      <c r="T932" s="2">
        <v>8.3438999999999997</v>
      </c>
      <c r="U932" s="2">
        <v>2.16</v>
      </c>
      <c r="V932" s="2">
        <v>2.2000000000000002</v>
      </c>
      <c r="W932" s="2">
        <v>100</v>
      </c>
      <c r="X932" s="2">
        <v>8.0833999999999993</v>
      </c>
      <c r="Y932" s="2">
        <v>3.77</v>
      </c>
      <c r="Z932" s="2">
        <v>3.8</v>
      </c>
      <c r="AA932" s="2">
        <v>100</v>
      </c>
      <c r="AB932" s="2">
        <v>19.8978</v>
      </c>
      <c r="AC932" s="2">
        <v>9.15</v>
      </c>
      <c r="AD932" s="2">
        <v>9.1999999999999993</v>
      </c>
      <c r="AE932" s="2">
        <v>100</v>
      </c>
      <c r="AF932" s="2">
        <v>53.691200000000002</v>
      </c>
      <c r="AG932" s="20">
        <v>5.61</v>
      </c>
      <c r="AH932" s="20">
        <v>5.6</v>
      </c>
      <c r="AI932" s="20">
        <v>100</v>
      </c>
      <c r="AJ932" s="20">
        <v>47.540900000000001</v>
      </c>
      <c r="AK932" s="18">
        <v>4.5199999999999996</v>
      </c>
      <c r="AL932" s="18">
        <v>4.5</v>
      </c>
      <c r="AM932" s="18">
        <v>100</v>
      </c>
      <c r="AN932" s="18">
        <v>42.475499999999997</v>
      </c>
      <c r="AO932" s="2">
        <v>1.45</v>
      </c>
      <c r="AP932" s="2">
        <v>1.4</v>
      </c>
      <c r="AQ932" s="2">
        <v>100</v>
      </c>
      <c r="AR932" s="2">
        <v>2.8231999999999999</v>
      </c>
      <c r="AS932" s="2">
        <v>3.45</v>
      </c>
      <c r="AT932" s="2">
        <v>3.4</v>
      </c>
      <c r="AU932" s="2">
        <v>100</v>
      </c>
      <c r="AV932" s="2">
        <v>13.571</v>
      </c>
      <c r="AW932" s="2">
        <v>3.01</v>
      </c>
      <c r="AX932" s="2">
        <v>3</v>
      </c>
      <c r="AY932" s="2">
        <v>100</v>
      </c>
      <c r="AZ932" s="2">
        <v>15.4895</v>
      </c>
      <c r="BA932" s="2">
        <v>8.49</v>
      </c>
      <c r="BB932" s="2">
        <v>8.5</v>
      </c>
      <c r="BC932" s="2">
        <v>100</v>
      </c>
      <c r="BD932" s="2">
        <v>58.132599999999996</v>
      </c>
      <c r="BE932" s="4" t="str">
        <f t="shared" si="142"/>
        <v>NO APLICA</v>
      </c>
      <c r="BF932" s="4">
        <f t="shared" si="143"/>
        <v>5.0632000000000001</v>
      </c>
      <c r="BG932">
        <f t="shared" si="144"/>
        <v>1.45</v>
      </c>
      <c r="BH932">
        <f t="shared" si="145"/>
        <v>3.45</v>
      </c>
      <c r="BI932">
        <f t="shared" si="146"/>
        <v>8.49</v>
      </c>
      <c r="BJ932">
        <f t="shared" si="147"/>
        <v>4.5199999999999996</v>
      </c>
      <c r="BK932">
        <f t="shared" si="148"/>
        <v>5.61</v>
      </c>
      <c r="BL932">
        <f t="shared" si="149"/>
        <v>500.00000000007816</v>
      </c>
    </row>
    <row r="933" spans="1:64" x14ac:dyDescent="0.2">
      <c r="A933" s="1">
        <v>931</v>
      </c>
      <c r="B933" s="7" t="s">
        <v>11</v>
      </c>
      <c r="C933" s="3">
        <v>39954</v>
      </c>
      <c r="D933" s="4" t="s">
        <v>627</v>
      </c>
      <c r="E933" s="4" t="s">
        <v>166</v>
      </c>
      <c r="F933" s="5" t="str">
        <f t="shared" si="140"/>
        <v>J</v>
      </c>
      <c r="G933" s="6">
        <v>0.92638888888888893</v>
      </c>
      <c r="H933" s="6">
        <v>0.9291666666666667</v>
      </c>
      <c r="I933" s="85">
        <f t="shared" si="141"/>
        <v>3.9999999999999858</v>
      </c>
      <c r="J933" s="86">
        <f>I933*Segmentos!$D$7*(AH933%)*IF(ISNUMBER(AI933),AI933%,0)</f>
        <v>76185.599999999729</v>
      </c>
      <c r="K933" s="86">
        <f>I933*Segmentos!$D$7*(AL933%)*IF(ISNUMBER(AM933),AM933%,0)</f>
        <v>101039.99999999965</v>
      </c>
      <c r="L933" s="4"/>
      <c r="M933" s="2">
        <v>5.56</v>
      </c>
      <c r="N933" s="2">
        <v>6.9</v>
      </c>
      <c r="O933" s="2">
        <v>81.099999999999994</v>
      </c>
      <c r="P933" s="2">
        <v>88.974599999999995</v>
      </c>
      <c r="Q933" s="2">
        <v>3.27</v>
      </c>
      <c r="R933" s="2">
        <v>4.8</v>
      </c>
      <c r="S933" s="2">
        <v>68.5</v>
      </c>
      <c r="T933" s="2">
        <v>8.7279999999999998</v>
      </c>
      <c r="U933" s="2">
        <v>2.95</v>
      </c>
      <c r="V933" s="2">
        <v>4.0999999999999996</v>
      </c>
      <c r="W933" s="2">
        <v>71.7</v>
      </c>
      <c r="X933" s="2">
        <v>9.8853000000000009</v>
      </c>
      <c r="Y933" s="2">
        <v>4.96</v>
      </c>
      <c r="Z933" s="2">
        <v>6.7</v>
      </c>
      <c r="AA933" s="2">
        <v>73.8</v>
      </c>
      <c r="AB933" s="2">
        <v>23.4313</v>
      </c>
      <c r="AC933" s="2">
        <v>8.94</v>
      </c>
      <c r="AD933" s="2">
        <v>9.8000000000000007</v>
      </c>
      <c r="AE933" s="2">
        <v>91.1</v>
      </c>
      <c r="AF933" s="2">
        <v>46.93</v>
      </c>
      <c r="AG933" s="20">
        <v>4.75</v>
      </c>
      <c r="AH933" s="20">
        <v>6.2</v>
      </c>
      <c r="AI933" s="20">
        <v>76.8</v>
      </c>
      <c r="AJ933" s="20">
        <v>36.073</v>
      </c>
      <c r="AK933" s="18">
        <v>6.29</v>
      </c>
      <c r="AL933" s="18">
        <v>7.5</v>
      </c>
      <c r="AM933" s="18">
        <v>84.2</v>
      </c>
      <c r="AN933" s="18">
        <v>52.901600000000002</v>
      </c>
      <c r="AO933" s="2">
        <v>3.65</v>
      </c>
      <c r="AP933" s="2">
        <v>4.0999999999999996</v>
      </c>
      <c r="AQ933" s="2">
        <v>88.6</v>
      </c>
      <c r="AR933" s="2">
        <v>6.37</v>
      </c>
      <c r="AS933" s="2">
        <v>5.12</v>
      </c>
      <c r="AT933" s="2">
        <v>6.8</v>
      </c>
      <c r="AU933" s="2">
        <v>74.900000000000006</v>
      </c>
      <c r="AV933" s="2">
        <v>18.0487</v>
      </c>
      <c r="AW933" s="2">
        <v>6.34</v>
      </c>
      <c r="AX933" s="2">
        <v>7.6</v>
      </c>
      <c r="AY933" s="2">
        <v>83.4</v>
      </c>
      <c r="AZ933" s="2">
        <v>29.1325</v>
      </c>
      <c r="BA933" s="2">
        <v>5.78</v>
      </c>
      <c r="BB933" s="2">
        <v>7.1</v>
      </c>
      <c r="BC933" s="2">
        <v>81.3</v>
      </c>
      <c r="BD933" s="2">
        <v>35.423400000000001</v>
      </c>
      <c r="BE933" s="4" t="str">
        <f t="shared" si="142"/>
        <v>NO APLICA</v>
      </c>
      <c r="BF933" s="4">
        <f t="shared" si="143"/>
        <v>5.4497999999999998</v>
      </c>
      <c r="BG933">
        <f t="shared" si="144"/>
        <v>3.65</v>
      </c>
      <c r="BH933">
        <f t="shared" si="145"/>
        <v>5.12</v>
      </c>
      <c r="BI933">
        <f t="shared" si="146"/>
        <v>6.34</v>
      </c>
      <c r="BJ933">
        <f t="shared" si="147"/>
        <v>6.29</v>
      </c>
      <c r="BK933">
        <f t="shared" si="148"/>
        <v>4.75</v>
      </c>
      <c r="BL933">
        <f t="shared" si="149"/>
        <v>2238.3599999999919</v>
      </c>
    </row>
    <row r="934" spans="1:64" x14ac:dyDescent="0.2">
      <c r="A934" s="1">
        <v>932</v>
      </c>
      <c r="B934" s="7" t="s">
        <v>6</v>
      </c>
      <c r="C934" s="3">
        <v>39954</v>
      </c>
      <c r="D934" s="4" t="s">
        <v>3</v>
      </c>
      <c r="E934" s="4" t="s">
        <v>166</v>
      </c>
      <c r="F934" s="5" t="str">
        <f t="shared" si="140"/>
        <v>J</v>
      </c>
      <c r="G934" s="6">
        <v>0.90763888888888899</v>
      </c>
      <c r="H934" s="6">
        <v>0.90902777777777777</v>
      </c>
      <c r="I934" s="85">
        <f t="shared" si="141"/>
        <v>1.999999999999833</v>
      </c>
      <c r="J934" s="86">
        <f>I934*Segmentos!$D$7*(AH934%)*IF(ISNUMBER(AI934),AI934%,0)</f>
        <v>71567.999999994019</v>
      </c>
      <c r="K934" s="86">
        <f>I934*Segmentos!$D$7*(AL934%)*IF(ISNUMBER(AM934),AM934%,0)</f>
        <v>44094.39999999632</v>
      </c>
      <c r="L934" s="4"/>
      <c r="M934" s="2">
        <v>7.16</v>
      </c>
      <c r="N934" s="2">
        <v>8.3000000000000007</v>
      </c>
      <c r="O934" s="2">
        <v>86.7</v>
      </c>
      <c r="P934" s="2">
        <v>88.122200000000007</v>
      </c>
      <c r="Q934" s="2">
        <v>4.04</v>
      </c>
      <c r="R934" s="2">
        <v>4.5999999999999996</v>
      </c>
      <c r="S934" s="2">
        <v>87.3</v>
      </c>
      <c r="T934" s="2">
        <v>8.2987000000000002</v>
      </c>
      <c r="U934" s="2">
        <v>4.97</v>
      </c>
      <c r="V934" s="2">
        <v>5.2</v>
      </c>
      <c r="W934" s="2">
        <v>95.3</v>
      </c>
      <c r="X934" s="2">
        <v>12.8216</v>
      </c>
      <c r="Y934" s="2">
        <v>10.8</v>
      </c>
      <c r="Z934" s="2">
        <v>13.1</v>
      </c>
      <c r="AA934" s="2">
        <v>82.1</v>
      </c>
      <c r="AB934" s="2">
        <v>39.221699999999998</v>
      </c>
      <c r="AC934" s="2">
        <v>6.88</v>
      </c>
      <c r="AD934" s="2">
        <v>7.7</v>
      </c>
      <c r="AE934" s="2">
        <v>89.7</v>
      </c>
      <c r="AF934" s="2">
        <v>27.780100000000001</v>
      </c>
      <c r="AG934" s="20">
        <v>8.9499999999999993</v>
      </c>
      <c r="AH934" s="20">
        <v>10.5</v>
      </c>
      <c r="AI934" s="20">
        <v>85.2</v>
      </c>
      <c r="AJ934" s="20">
        <v>52.213999999999999</v>
      </c>
      <c r="AK934" s="18">
        <v>5.55</v>
      </c>
      <c r="AL934" s="18">
        <v>6.2</v>
      </c>
      <c r="AM934" s="18">
        <v>88.9</v>
      </c>
      <c r="AN934" s="18">
        <v>35.908200000000001</v>
      </c>
      <c r="AO934" s="2">
        <v>3.48</v>
      </c>
      <c r="AP934" s="2">
        <v>4</v>
      </c>
      <c r="AQ934" s="2">
        <v>87.9</v>
      </c>
      <c r="AR934" s="2">
        <v>4.6813000000000002</v>
      </c>
      <c r="AS934" s="2">
        <v>6.32</v>
      </c>
      <c r="AT934" s="2">
        <v>7.3</v>
      </c>
      <c r="AU934" s="2">
        <v>86.5</v>
      </c>
      <c r="AV934" s="2">
        <v>17.1403</v>
      </c>
      <c r="AW934" s="2">
        <v>6.38</v>
      </c>
      <c r="AX934" s="2">
        <v>7.4</v>
      </c>
      <c r="AY934" s="2">
        <v>86.8</v>
      </c>
      <c r="AZ934" s="2">
        <v>22.573599999999999</v>
      </c>
      <c r="BA934" s="2">
        <v>9.2799999999999994</v>
      </c>
      <c r="BB934" s="2">
        <v>10.7</v>
      </c>
      <c r="BC934" s="2">
        <v>86.5</v>
      </c>
      <c r="BD934" s="2">
        <v>43.726999999999997</v>
      </c>
      <c r="BE934" s="4" t="str">
        <f t="shared" si="142"/>
        <v>NO APLICA</v>
      </c>
      <c r="BF934" s="4">
        <f t="shared" si="143"/>
        <v>7.0419999999999989</v>
      </c>
      <c r="BG934">
        <f t="shared" si="144"/>
        <v>3.48</v>
      </c>
      <c r="BH934">
        <f t="shared" si="145"/>
        <v>6.32</v>
      </c>
      <c r="BI934">
        <f t="shared" si="146"/>
        <v>9.2799999999999994</v>
      </c>
      <c r="BJ934">
        <f t="shared" si="147"/>
        <v>5.55</v>
      </c>
      <c r="BK934">
        <f t="shared" si="148"/>
        <v>8.9499999999999993</v>
      </c>
      <c r="BL934">
        <f t="shared" si="149"/>
        <v>1439.21999999988</v>
      </c>
    </row>
    <row r="935" spans="1:64" x14ac:dyDescent="0.2">
      <c r="A935" s="1">
        <v>933</v>
      </c>
      <c r="B935" s="7" t="s">
        <v>31</v>
      </c>
      <c r="C935" s="3">
        <v>39954</v>
      </c>
      <c r="D935" s="4" t="s">
        <v>628</v>
      </c>
      <c r="E935" s="4" t="s">
        <v>166</v>
      </c>
      <c r="F935" s="5" t="str">
        <f t="shared" si="140"/>
        <v>J</v>
      </c>
      <c r="G935" s="6">
        <v>0.91319444444444453</v>
      </c>
      <c r="H935" s="6">
        <v>0.91666666666666663</v>
      </c>
      <c r="I935" s="85">
        <f t="shared" si="141"/>
        <v>4.9999999999998224</v>
      </c>
      <c r="J935" s="86">
        <f>I935*Segmentos!$D$7*(AH935%)*IF(ISNUMBER(AI935),AI935%,0)</f>
        <v>8225.999999999709</v>
      </c>
      <c r="K935" s="86">
        <f>I935*Segmentos!$D$7*(AL935%)*IF(ISNUMBER(AM935),AM935%,0)</f>
        <v>13625.999999999518</v>
      </c>
      <c r="L935" s="4"/>
      <c r="M935" s="2">
        <v>0.56000000000000005</v>
      </c>
      <c r="N935" s="2">
        <v>0.9</v>
      </c>
      <c r="O935" s="2">
        <v>61.6</v>
      </c>
      <c r="P935" s="2">
        <v>88.256100000000004</v>
      </c>
      <c r="Q935" s="2">
        <v>0</v>
      </c>
      <c r="R935" s="2">
        <v>0</v>
      </c>
      <c r="S935" s="8" t="s">
        <v>577</v>
      </c>
      <c r="T935" s="2">
        <v>0</v>
      </c>
      <c r="U935" s="2">
        <v>0.28000000000000003</v>
      </c>
      <c r="V935" s="2">
        <v>0.3</v>
      </c>
      <c r="W935" s="2">
        <v>100</v>
      </c>
      <c r="X935" s="2">
        <v>9.2675000000000001</v>
      </c>
      <c r="Y935" s="2">
        <v>0.62</v>
      </c>
      <c r="Z935" s="2">
        <v>1.5</v>
      </c>
      <c r="AA935" s="2">
        <v>40.4</v>
      </c>
      <c r="AB935" s="2">
        <v>28.771100000000001</v>
      </c>
      <c r="AC935" s="2">
        <v>0.97</v>
      </c>
      <c r="AD935" s="2">
        <v>1.2</v>
      </c>
      <c r="AE935" s="2">
        <v>79.8</v>
      </c>
      <c r="AF935" s="2">
        <v>50.217599999999997</v>
      </c>
      <c r="AG935" s="20">
        <v>0.41</v>
      </c>
      <c r="AH935" s="20">
        <v>0.9</v>
      </c>
      <c r="AI935" s="20">
        <v>45.7</v>
      </c>
      <c r="AJ935" s="20">
        <v>30.8276</v>
      </c>
      <c r="AK935" s="18">
        <v>0.69</v>
      </c>
      <c r="AL935" s="18">
        <v>0.9</v>
      </c>
      <c r="AM935" s="18">
        <v>75.7</v>
      </c>
      <c r="AN935" s="18">
        <v>57.4285</v>
      </c>
      <c r="AO935" s="2">
        <v>0.64</v>
      </c>
      <c r="AP935" s="2">
        <v>0.7</v>
      </c>
      <c r="AQ935" s="2">
        <v>95.5</v>
      </c>
      <c r="AR935" s="2">
        <v>11.095700000000001</v>
      </c>
      <c r="AS935" s="2">
        <v>0.66</v>
      </c>
      <c r="AT935" s="2">
        <v>1.1000000000000001</v>
      </c>
      <c r="AU935" s="2">
        <v>62</v>
      </c>
      <c r="AV935" s="2">
        <v>22.855599999999999</v>
      </c>
      <c r="AW935" s="2">
        <v>0.57999999999999996</v>
      </c>
      <c r="AX935" s="2">
        <v>0.6</v>
      </c>
      <c r="AY935" s="2">
        <v>100</v>
      </c>
      <c r="AZ935" s="2">
        <v>26.274799999999999</v>
      </c>
      <c r="BA935" s="2">
        <v>0.46</v>
      </c>
      <c r="BB935" s="2">
        <v>1.1000000000000001</v>
      </c>
      <c r="BC935" s="2">
        <v>40.799999999999997</v>
      </c>
      <c r="BD935" s="2">
        <v>28.03</v>
      </c>
      <c r="BE935" s="4" t="str">
        <f t="shared" si="142"/>
        <v>NO APLICA</v>
      </c>
      <c r="BF935" s="4">
        <f t="shared" si="143"/>
        <v>0.61760000000000004</v>
      </c>
      <c r="BG935">
        <f t="shared" si="144"/>
        <v>0.64</v>
      </c>
      <c r="BH935">
        <f t="shared" si="145"/>
        <v>0.66</v>
      </c>
      <c r="BI935">
        <f t="shared" si="146"/>
        <v>0.57999999999999996</v>
      </c>
      <c r="BJ935">
        <f t="shared" si="147"/>
        <v>0.69</v>
      </c>
      <c r="BK935">
        <f t="shared" si="148"/>
        <v>0.41</v>
      </c>
      <c r="BL935">
        <f t="shared" si="149"/>
        <v>277.19999999999015</v>
      </c>
    </row>
    <row r="936" spans="1:64" x14ac:dyDescent="0.2">
      <c r="A936" s="1">
        <v>934</v>
      </c>
      <c r="B936" s="7" t="s">
        <v>37</v>
      </c>
      <c r="C936" s="3">
        <v>39954</v>
      </c>
      <c r="D936" s="4" t="s">
        <v>629</v>
      </c>
      <c r="E936" s="4" t="s">
        <v>173</v>
      </c>
      <c r="F936" s="5" t="str">
        <f t="shared" si="140"/>
        <v>J</v>
      </c>
      <c r="G936" s="6">
        <v>0.87291666666666667</v>
      </c>
      <c r="H936" s="6">
        <v>0.87361111111111101</v>
      </c>
      <c r="I936" s="85">
        <f t="shared" si="141"/>
        <v>0.99999999999983658</v>
      </c>
      <c r="J936" s="86">
        <f>I936*Segmentos!$D$7*(AH936%)*IF(ISNUMBER(AI936),AI936%,0)</f>
        <v>2399.999999999608</v>
      </c>
      <c r="K936" s="86">
        <f>I936*Segmentos!$D$7*(AL936%)*IF(ISNUMBER(AM936),AM936%,0)</f>
        <v>1999.9999999996733</v>
      </c>
      <c r="L936" s="4"/>
      <c r="M936" s="2">
        <v>0.56999999999999995</v>
      </c>
      <c r="N936" s="2">
        <v>0.6</v>
      </c>
      <c r="O936" s="2">
        <v>100</v>
      </c>
      <c r="P936" s="2">
        <v>100</v>
      </c>
      <c r="Q936" s="2">
        <v>0.36</v>
      </c>
      <c r="R936" s="2">
        <v>0.4</v>
      </c>
      <c r="S936" s="2">
        <v>100</v>
      </c>
      <c r="T936" s="2">
        <v>10.6327</v>
      </c>
      <c r="U936" s="2">
        <v>0.16</v>
      </c>
      <c r="V936" s="2">
        <v>0.2</v>
      </c>
      <c r="W936" s="2">
        <v>100</v>
      </c>
      <c r="X936" s="2">
        <v>5.7552000000000003</v>
      </c>
      <c r="Y936" s="2">
        <v>0</v>
      </c>
      <c r="Z936" s="2">
        <v>0</v>
      </c>
      <c r="AA936" s="8" t="s">
        <v>577</v>
      </c>
      <c r="AB936" s="2">
        <v>0</v>
      </c>
      <c r="AC936" s="2">
        <v>1.45</v>
      </c>
      <c r="AD936" s="2">
        <v>1.5</v>
      </c>
      <c r="AE936" s="2">
        <v>100</v>
      </c>
      <c r="AF936" s="2">
        <v>83.612099999999998</v>
      </c>
      <c r="AG936" s="20">
        <v>0.6</v>
      </c>
      <c r="AH936" s="20">
        <v>0.6</v>
      </c>
      <c r="AI936" s="20">
        <v>100</v>
      </c>
      <c r="AJ936" s="20">
        <v>49.4405</v>
      </c>
      <c r="AK936" s="18">
        <v>0.55000000000000004</v>
      </c>
      <c r="AL936" s="18">
        <v>0.5</v>
      </c>
      <c r="AM936" s="18">
        <v>100</v>
      </c>
      <c r="AN936" s="18">
        <v>50.5595</v>
      </c>
      <c r="AO936" s="2">
        <v>1</v>
      </c>
      <c r="AP936" s="2">
        <v>1</v>
      </c>
      <c r="AQ936" s="2">
        <v>100</v>
      </c>
      <c r="AR936" s="2">
        <v>19.128499999999999</v>
      </c>
      <c r="AS936" s="2">
        <v>0.2</v>
      </c>
      <c r="AT936" s="2">
        <v>0.2</v>
      </c>
      <c r="AU936" s="2">
        <v>100</v>
      </c>
      <c r="AV936" s="2">
        <v>7.8345000000000002</v>
      </c>
      <c r="AW936" s="2">
        <v>1.1100000000000001</v>
      </c>
      <c r="AX936" s="2">
        <v>1.1000000000000001</v>
      </c>
      <c r="AY936" s="2">
        <v>100</v>
      </c>
      <c r="AZ936" s="2">
        <v>55.805799999999998</v>
      </c>
      <c r="BA936" s="2">
        <v>0.26</v>
      </c>
      <c r="BB936" s="2">
        <v>0.3</v>
      </c>
      <c r="BC936" s="2">
        <v>100</v>
      </c>
      <c r="BD936" s="2">
        <v>17.231200000000001</v>
      </c>
      <c r="BE936" s="4" t="str">
        <f t="shared" si="142"/>
        <v>NO APLICA</v>
      </c>
      <c r="BF936" s="4">
        <f t="shared" si="143"/>
        <v>0.627</v>
      </c>
      <c r="BG936">
        <f t="shared" si="144"/>
        <v>1</v>
      </c>
      <c r="BH936">
        <f t="shared" si="145"/>
        <v>0.2</v>
      </c>
      <c r="BI936">
        <f t="shared" si="146"/>
        <v>1.1100000000000001</v>
      </c>
      <c r="BJ936">
        <f t="shared" si="147"/>
        <v>0.55000000000000004</v>
      </c>
      <c r="BK936">
        <f t="shared" si="148"/>
        <v>0.6</v>
      </c>
      <c r="BL936">
        <f t="shared" si="149"/>
        <v>59.999999999990195</v>
      </c>
    </row>
    <row r="937" spans="1:64" x14ac:dyDescent="0.2">
      <c r="A937" s="1">
        <v>935</v>
      </c>
      <c r="B937" s="7" t="s">
        <v>43</v>
      </c>
      <c r="C937" s="3">
        <v>39954</v>
      </c>
      <c r="D937" s="4" t="s">
        <v>629</v>
      </c>
      <c r="E937" s="4" t="s">
        <v>170</v>
      </c>
      <c r="F937" s="5" t="str">
        <f t="shared" si="140"/>
        <v>J</v>
      </c>
      <c r="G937" s="6">
        <v>0.91666666666666663</v>
      </c>
      <c r="H937" s="6">
        <v>0.93472222222222223</v>
      </c>
      <c r="I937" s="85">
        <f t="shared" si="141"/>
        <v>26.000000000000068</v>
      </c>
      <c r="J937" s="86">
        <f>I937*Segmentos!$D$7*(AH937%)*IF(ISNUMBER(AI937),AI937%,0)</f>
        <v>16889.600000000039</v>
      </c>
      <c r="K937" s="86">
        <f>I937*Segmentos!$D$7*(AL937%)*IF(ISNUMBER(AM937),AM937%,0)</f>
        <v>69160.000000000175</v>
      </c>
      <c r="L937" s="4"/>
      <c r="M937" s="2">
        <v>0.43</v>
      </c>
      <c r="N937" s="2">
        <v>1.3</v>
      </c>
      <c r="O937" s="2">
        <v>32</v>
      </c>
      <c r="P937" s="2">
        <v>54.066000000000003</v>
      </c>
      <c r="Q937" s="2">
        <v>0.26</v>
      </c>
      <c r="R937" s="2">
        <v>0.7</v>
      </c>
      <c r="S937" s="2">
        <v>38.5</v>
      </c>
      <c r="T937" s="2">
        <v>5.4859999999999998</v>
      </c>
      <c r="U937" s="2">
        <v>1.22</v>
      </c>
      <c r="V937" s="2">
        <v>2.5</v>
      </c>
      <c r="W937" s="2">
        <v>48.7</v>
      </c>
      <c r="X937" s="2">
        <v>32.008200000000002</v>
      </c>
      <c r="Y937" s="2">
        <v>0.32</v>
      </c>
      <c r="Z937" s="2">
        <v>1.6</v>
      </c>
      <c r="AA937" s="2">
        <v>19.7</v>
      </c>
      <c r="AB937" s="2">
        <v>11.855</v>
      </c>
      <c r="AC937" s="2">
        <v>0.11</v>
      </c>
      <c r="AD937" s="2">
        <v>0.7</v>
      </c>
      <c r="AE937" s="2">
        <v>16.399999999999999</v>
      </c>
      <c r="AF937" s="2">
        <v>4.7168000000000001</v>
      </c>
      <c r="AG937" s="20">
        <v>0.17</v>
      </c>
      <c r="AH937" s="20">
        <v>0.7</v>
      </c>
      <c r="AI937" s="20">
        <v>23.2</v>
      </c>
      <c r="AJ937" s="20">
        <v>9.9794</v>
      </c>
      <c r="AK937" s="18">
        <v>0.67</v>
      </c>
      <c r="AL937" s="18">
        <v>1.9</v>
      </c>
      <c r="AM937" s="18">
        <v>35</v>
      </c>
      <c r="AN937" s="18">
        <v>44.086599999999997</v>
      </c>
      <c r="AO937" s="2">
        <v>0.2</v>
      </c>
      <c r="AP937" s="2">
        <v>1.3</v>
      </c>
      <c r="AQ937" s="2">
        <v>15.8</v>
      </c>
      <c r="AR937" s="2">
        <v>2.7650000000000001</v>
      </c>
      <c r="AS937" s="2">
        <v>0.31</v>
      </c>
      <c r="AT937" s="2">
        <v>1.2</v>
      </c>
      <c r="AU937" s="2">
        <v>26.3</v>
      </c>
      <c r="AV937" s="2">
        <v>8.4494000000000007</v>
      </c>
      <c r="AW937" s="2">
        <v>0</v>
      </c>
      <c r="AX937" s="2">
        <v>0</v>
      </c>
      <c r="AY937" s="8" t="s">
        <v>577</v>
      </c>
      <c r="AZ937" s="2">
        <v>0</v>
      </c>
      <c r="BA937" s="2">
        <v>0.89</v>
      </c>
      <c r="BB937" s="2">
        <v>2.5</v>
      </c>
      <c r="BC937" s="2">
        <v>35.9</v>
      </c>
      <c r="BD937" s="2">
        <v>42.851599999999998</v>
      </c>
      <c r="BE937" s="4" t="str">
        <f t="shared" si="142"/>
        <v>NO APLICA</v>
      </c>
      <c r="BF937" s="4">
        <f t="shared" si="143"/>
        <v>0.505</v>
      </c>
      <c r="BG937">
        <f t="shared" si="144"/>
        <v>0.2</v>
      </c>
      <c r="BH937">
        <f t="shared" si="145"/>
        <v>0.31</v>
      </c>
      <c r="BI937">
        <f t="shared" si="146"/>
        <v>0.89</v>
      </c>
      <c r="BJ937">
        <f t="shared" si="147"/>
        <v>0.67</v>
      </c>
      <c r="BK937">
        <f t="shared" si="148"/>
        <v>0.17</v>
      </c>
      <c r="BL937">
        <f t="shared" si="149"/>
        <v>1081.6000000000029</v>
      </c>
    </row>
    <row r="938" spans="1:64" x14ac:dyDescent="0.2">
      <c r="A938" s="1">
        <v>936</v>
      </c>
      <c r="B938" s="7" t="s">
        <v>44</v>
      </c>
      <c r="C938" s="3">
        <v>39954</v>
      </c>
      <c r="D938" s="4" t="s">
        <v>3</v>
      </c>
      <c r="E938" s="4" t="s">
        <v>169</v>
      </c>
      <c r="F938" s="5" t="str">
        <f t="shared" si="140"/>
        <v>J</v>
      </c>
      <c r="G938" s="6">
        <v>0.91736111111111107</v>
      </c>
      <c r="H938" s="6">
        <v>2.7777777777777779E-3</v>
      </c>
      <c r="I938" s="85">
        <f t="shared" si="141"/>
        <v>123.00000000000007</v>
      </c>
      <c r="J938" s="86">
        <f>I938*Segmentos!$D$7*(AH938%)*IF(ISNUMBER(AI938),AI938%,0)</f>
        <v>4039516.8000000026</v>
      </c>
      <c r="K938" s="86">
        <f>I938*Segmentos!$D$7*(AL938%)*IF(ISNUMBER(AM938),AM938%,0)</f>
        <v>2977682.4000000022</v>
      </c>
      <c r="L938" s="4"/>
      <c r="M938" s="2">
        <v>7.09</v>
      </c>
      <c r="N938" s="2">
        <v>26.9</v>
      </c>
      <c r="O938" s="2">
        <v>26.4</v>
      </c>
      <c r="P938" s="2">
        <v>84.822800000000001</v>
      </c>
      <c r="Q938" s="2">
        <v>6.68</v>
      </c>
      <c r="R938" s="2">
        <v>22.7</v>
      </c>
      <c r="S938" s="2">
        <v>29.5</v>
      </c>
      <c r="T938" s="2">
        <v>13.335599999999999</v>
      </c>
      <c r="U938" s="2">
        <v>6.44</v>
      </c>
      <c r="V938" s="2">
        <v>26.7</v>
      </c>
      <c r="W938" s="2">
        <v>24.1</v>
      </c>
      <c r="X938" s="2">
        <v>16.1525</v>
      </c>
      <c r="Y938" s="2">
        <v>9.14</v>
      </c>
      <c r="Z938" s="2">
        <v>32.9</v>
      </c>
      <c r="AA938" s="2">
        <v>27.8</v>
      </c>
      <c r="AB938" s="2">
        <v>32.293199999999999</v>
      </c>
      <c r="AC938" s="2">
        <v>5.87</v>
      </c>
      <c r="AD938" s="2">
        <v>23.8</v>
      </c>
      <c r="AE938" s="2">
        <v>24.6</v>
      </c>
      <c r="AF938" s="2">
        <v>23.041599999999999</v>
      </c>
      <c r="AG938" s="20">
        <v>8.2200000000000006</v>
      </c>
      <c r="AH938" s="20">
        <v>31.1</v>
      </c>
      <c r="AI938" s="20">
        <v>26.4</v>
      </c>
      <c r="AJ938" s="20">
        <v>46.675899999999999</v>
      </c>
      <c r="AK938" s="18">
        <v>6.07</v>
      </c>
      <c r="AL938" s="18">
        <v>23.1</v>
      </c>
      <c r="AM938" s="18">
        <v>26.2</v>
      </c>
      <c r="AN938" s="18">
        <v>38.146900000000002</v>
      </c>
      <c r="AO938" s="2">
        <v>4.4800000000000004</v>
      </c>
      <c r="AP938" s="2">
        <v>21.2</v>
      </c>
      <c r="AQ938" s="2">
        <v>21.1</v>
      </c>
      <c r="AR938" s="2">
        <v>5.8628999999999998</v>
      </c>
      <c r="AS938" s="2">
        <v>6.15</v>
      </c>
      <c r="AT938" s="2">
        <v>22.4</v>
      </c>
      <c r="AU938" s="2">
        <v>27.4</v>
      </c>
      <c r="AV938" s="2">
        <v>16.215499999999999</v>
      </c>
      <c r="AW938" s="2">
        <v>7.76</v>
      </c>
      <c r="AX938" s="2">
        <v>26.9</v>
      </c>
      <c r="AY938" s="2">
        <v>28.9</v>
      </c>
      <c r="AZ938" s="2">
        <v>26.708300000000001</v>
      </c>
      <c r="BA938" s="2">
        <v>7.87</v>
      </c>
      <c r="BB938" s="2">
        <v>31.1</v>
      </c>
      <c r="BC938" s="2">
        <v>25.3</v>
      </c>
      <c r="BD938" s="2">
        <v>36.036000000000001</v>
      </c>
      <c r="BE938" s="4" t="str">
        <f t="shared" si="142"/>
        <v>ENTRETENIDO</v>
      </c>
      <c r="BF938" s="4">
        <f t="shared" si="143"/>
        <v>6.6549999999999994</v>
      </c>
      <c r="BG938">
        <f t="shared" si="144"/>
        <v>4.4800000000000004</v>
      </c>
      <c r="BH938">
        <f t="shared" si="145"/>
        <v>6.15</v>
      </c>
      <c r="BI938">
        <f t="shared" si="146"/>
        <v>7.87</v>
      </c>
      <c r="BJ938">
        <f t="shared" si="147"/>
        <v>6.07</v>
      </c>
      <c r="BK938">
        <f t="shared" si="148"/>
        <v>8.2200000000000006</v>
      </c>
      <c r="BL938">
        <f t="shared" si="149"/>
        <v>87349.680000000037</v>
      </c>
    </row>
    <row r="939" spans="1:64" x14ac:dyDescent="0.2">
      <c r="A939" s="1">
        <v>937</v>
      </c>
      <c r="B939" s="7" t="s">
        <v>86</v>
      </c>
      <c r="C939" s="3">
        <v>39954</v>
      </c>
      <c r="D939" s="4" t="s">
        <v>17</v>
      </c>
      <c r="E939" s="4" t="s">
        <v>169</v>
      </c>
      <c r="F939" s="5" t="str">
        <f t="shared" si="140"/>
        <v>J</v>
      </c>
      <c r="G939" s="6">
        <v>0.91805555555555562</v>
      </c>
      <c r="H939" s="6">
        <v>0.96388888888888891</v>
      </c>
      <c r="I939" s="85">
        <f t="shared" si="141"/>
        <v>65.999999999999929</v>
      </c>
      <c r="J939" s="86">
        <f>I939*Segmentos!$D$7*(AH939%)*IF(ISNUMBER(AI939),AI939%,0)</f>
        <v>114892.79999999989</v>
      </c>
      <c r="K939" s="86">
        <f>I939*Segmentos!$D$7*(AL939%)*IF(ISNUMBER(AM939),AM939%,0)</f>
        <v>44351.999999999956</v>
      </c>
      <c r="L939" s="4"/>
      <c r="M939" s="2">
        <v>0.28999999999999998</v>
      </c>
      <c r="N939" s="2">
        <v>1.4</v>
      </c>
      <c r="O939" s="2">
        <v>20.5</v>
      </c>
      <c r="P939" s="2">
        <v>78.369299999999996</v>
      </c>
      <c r="Q939" s="2">
        <v>0</v>
      </c>
      <c r="R939" s="2">
        <v>0</v>
      </c>
      <c r="S939" s="8" t="s">
        <v>577</v>
      </c>
      <c r="T939" s="2">
        <v>0</v>
      </c>
      <c r="U939" s="2">
        <v>0.42</v>
      </c>
      <c r="V939" s="2">
        <v>1.5</v>
      </c>
      <c r="W939" s="2">
        <v>28.8</v>
      </c>
      <c r="X939" s="2">
        <v>23.7136</v>
      </c>
      <c r="Y939" s="2">
        <v>0.23</v>
      </c>
      <c r="Z939" s="2">
        <v>1.2</v>
      </c>
      <c r="AA939" s="2">
        <v>18.7</v>
      </c>
      <c r="AB939" s="2">
        <v>18.187200000000001</v>
      </c>
      <c r="AC939" s="2">
        <v>0.41</v>
      </c>
      <c r="AD939" s="2">
        <v>2.2999999999999998</v>
      </c>
      <c r="AE939" s="2">
        <v>18.100000000000001</v>
      </c>
      <c r="AF939" s="2">
        <v>36.468499999999999</v>
      </c>
      <c r="AG939" s="20">
        <v>0.43</v>
      </c>
      <c r="AH939" s="20">
        <v>1.7</v>
      </c>
      <c r="AI939" s="20">
        <v>25.6</v>
      </c>
      <c r="AJ939" s="20">
        <v>55.072299999999998</v>
      </c>
      <c r="AK939" s="18">
        <v>0.16</v>
      </c>
      <c r="AL939" s="18">
        <v>1.2</v>
      </c>
      <c r="AM939" s="18">
        <v>14</v>
      </c>
      <c r="AN939" s="18">
        <v>23.297000000000001</v>
      </c>
      <c r="AO939" s="2">
        <v>0.01</v>
      </c>
      <c r="AP939" s="2">
        <v>0.1</v>
      </c>
      <c r="AQ939" s="2">
        <v>15.2</v>
      </c>
      <c r="AR939" s="2">
        <v>0.26550000000000001</v>
      </c>
      <c r="AS939" s="2">
        <v>0.01</v>
      </c>
      <c r="AT939" s="2">
        <v>0.4</v>
      </c>
      <c r="AU939" s="2">
        <v>2.2000000000000002</v>
      </c>
      <c r="AV939" s="2">
        <v>0.49220000000000003</v>
      </c>
      <c r="AW939" s="2">
        <v>0.72</v>
      </c>
      <c r="AX939" s="2">
        <v>2.9</v>
      </c>
      <c r="AY939" s="2">
        <v>24.5</v>
      </c>
      <c r="AZ939" s="2">
        <v>55.733400000000003</v>
      </c>
      <c r="BA939" s="2">
        <v>0.21</v>
      </c>
      <c r="BB939" s="2">
        <v>1.3</v>
      </c>
      <c r="BC939" s="2">
        <v>16.8</v>
      </c>
      <c r="BD939" s="2">
        <v>21.8782</v>
      </c>
      <c r="BE939" s="4" t="str">
        <f t="shared" si="142"/>
        <v>ABURRIDO</v>
      </c>
      <c r="BF939" s="4">
        <f t="shared" si="143"/>
        <v>0.27460000000000001</v>
      </c>
      <c r="BG939">
        <f t="shared" si="144"/>
        <v>0.01</v>
      </c>
      <c r="BH939">
        <f t="shared" si="145"/>
        <v>0.01</v>
      </c>
      <c r="BI939">
        <f t="shared" si="146"/>
        <v>0.72</v>
      </c>
      <c r="BJ939">
        <f t="shared" si="147"/>
        <v>0.16</v>
      </c>
      <c r="BK939">
        <f t="shared" si="148"/>
        <v>0.43</v>
      </c>
      <c r="BL939">
        <f t="shared" si="149"/>
        <v>1894.1999999999978</v>
      </c>
    </row>
    <row r="940" spans="1:64" x14ac:dyDescent="0.2">
      <c r="A940" s="1">
        <v>938</v>
      </c>
      <c r="B940" s="7" t="s">
        <v>14</v>
      </c>
      <c r="C940" s="3">
        <v>39954</v>
      </c>
      <c r="D940" s="4" t="s">
        <v>626</v>
      </c>
      <c r="E940" s="4" t="s">
        <v>163</v>
      </c>
      <c r="F940" s="5" t="str">
        <f t="shared" si="140"/>
        <v>J</v>
      </c>
      <c r="G940" s="6">
        <v>0.84722222222222221</v>
      </c>
      <c r="H940" s="6">
        <v>0.87430555555555556</v>
      </c>
      <c r="I940" s="85">
        <f t="shared" si="141"/>
        <v>39.000000000000021</v>
      </c>
      <c r="J940" s="86">
        <f>I940*Segmentos!$D$7*(AH940%)*IF(ISNUMBER(AI940),AI940%,0)</f>
        <v>1001364.0000000007</v>
      </c>
      <c r="K940" s="86">
        <f>I940*Segmentos!$D$7*(AL940%)*IF(ISNUMBER(AM940),AM940%,0)</f>
        <v>1340258.4000000006</v>
      </c>
      <c r="L940" s="4"/>
      <c r="M940" s="2">
        <v>7.56</v>
      </c>
      <c r="N940" s="2">
        <v>11.4</v>
      </c>
      <c r="O940" s="2">
        <v>66.099999999999994</v>
      </c>
      <c r="P940" s="2">
        <v>89.265199999999993</v>
      </c>
      <c r="Q940" s="2">
        <v>4.87</v>
      </c>
      <c r="R940" s="2">
        <v>7.6</v>
      </c>
      <c r="S940" s="2">
        <v>63.8</v>
      </c>
      <c r="T940" s="2">
        <v>9.5876999999999999</v>
      </c>
      <c r="U940" s="2">
        <v>5.87</v>
      </c>
      <c r="V940" s="2">
        <v>10</v>
      </c>
      <c r="W940" s="2">
        <v>58.9</v>
      </c>
      <c r="X940" s="2">
        <v>14.5482</v>
      </c>
      <c r="Y940" s="2">
        <v>7.01</v>
      </c>
      <c r="Z940" s="2">
        <v>10.199999999999999</v>
      </c>
      <c r="AA940" s="2">
        <v>68.900000000000006</v>
      </c>
      <c r="AB940" s="2">
        <v>24.454499999999999</v>
      </c>
      <c r="AC940" s="2">
        <v>10.49</v>
      </c>
      <c r="AD940" s="2">
        <v>15.4</v>
      </c>
      <c r="AE940" s="2">
        <v>68.099999999999994</v>
      </c>
      <c r="AF940" s="2">
        <v>40.674799999999998</v>
      </c>
      <c r="AG940" s="20">
        <v>6.41</v>
      </c>
      <c r="AH940" s="20">
        <v>9.8000000000000007</v>
      </c>
      <c r="AI940" s="20">
        <v>65.5</v>
      </c>
      <c r="AJ940" s="20">
        <v>35.913600000000002</v>
      </c>
      <c r="AK940" s="18">
        <v>8.59</v>
      </c>
      <c r="AL940" s="18">
        <v>12.9</v>
      </c>
      <c r="AM940" s="18">
        <v>66.599999999999994</v>
      </c>
      <c r="AN940" s="18">
        <v>53.351599999999998</v>
      </c>
      <c r="AO940" s="2">
        <v>6.66</v>
      </c>
      <c r="AP940" s="2">
        <v>12.4</v>
      </c>
      <c r="AQ940" s="2">
        <v>53.8</v>
      </c>
      <c r="AR940" s="2">
        <v>8.5912000000000006</v>
      </c>
      <c r="AS940" s="2">
        <v>6.77</v>
      </c>
      <c r="AT940" s="2">
        <v>9.8000000000000007</v>
      </c>
      <c r="AU940" s="2">
        <v>68.8</v>
      </c>
      <c r="AV940" s="2">
        <v>17.607199999999999</v>
      </c>
      <c r="AW940" s="2">
        <v>5.58</v>
      </c>
      <c r="AX940" s="2">
        <v>8.9</v>
      </c>
      <c r="AY940" s="2">
        <v>63</v>
      </c>
      <c r="AZ940" s="2">
        <v>18.944600000000001</v>
      </c>
      <c r="BA940" s="2">
        <v>9.75</v>
      </c>
      <c r="BB940" s="2">
        <v>14</v>
      </c>
      <c r="BC940" s="2">
        <v>69.599999999999994</v>
      </c>
      <c r="BD940" s="2">
        <v>44.122199999999999</v>
      </c>
      <c r="BE940" s="4" t="str">
        <f t="shared" si="142"/>
        <v>NO APLICA</v>
      </c>
      <c r="BF940" s="4">
        <f t="shared" si="143"/>
        <v>7.8426</v>
      </c>
      <c r="BG940">
        <f t="shared" si="144"/>
        <v>6.66</v>
      </c>
      <c r="BH940">
        <f t="shared" si="145"/>
        <v>6.77</v>
      </c>
      <c r="BI940">
        <f t="shared" si="146"/>
        <v>9.75</v>
      </c>
      <c r="BJ940">
        <f t="shared" si="147"/>
        <v>8.59</v>
      </c>
      <c r="BK940">
        <f t="shared" si="148"/>
        <v>6.41</v>
      </c>
      <c r="BL940">
        <f t="shared" si="149"/>
        <v>29388.060000000012</v>
      </c>
    </row>
    <row r="941" spans="1:64" x14ac:dyDescent="0.2">
      <c r="A941" s="1">
        <v>939</v>
      </c>
      <c r="B941" s="7" t="s">
        <v>92</v>
      </c>
      <c r="C941" s="3">
        <v>39954</v>
      </c>
      <c r="D941" s="4" t="s">
        <v>8</v>
      </c>
      <c r="E941" s="4" t="s">
        <v>168</v>
      </c>
      <c r="F941" s="5" t="str">
        <f t="shared" si="140"/>
        <v>J</v>
      </c>
      <c r="G941" s="6">
        <v>0.91666666666666663</v>
      </c>
      <c r="H941" s="6">
        <v>0.98541666666666661</v>
      </c>
      <c r="I941" s="85">
        <f t="shared" si="141"/>
        <v>98.999999999999972</v>
      </c>
      <c r="J941" s="86">
        <f>I941*Segmentos!$D$7*(AH941%)*IF(ISNUMBER(AI941),AI941%,0)</f>
        <v>2482919.9999999986</v>
      </c>
      <c r="K941" s="86">
        <f>I941*Segmentos!$D$7*(AL941%)*IF(ISNUMBER(AM941),AM941%,0)</f>
        <v>2555467.1999999988</v>
      </c>
      <c r="L941" s="4" t="s">
        <v>304</v>
      </c>
      <c r="M941" s="2">
        <v>6.36</v>
      </c>
      <c r="N941" s="2">
        <v>22</v>
      </c>
      <c r="O941" s="2">
        <v>28.8</v>
      </c>
      <c r="P941" s="2">
        <v>76.224999999999994</v>
      </c>
      <c r="Q941" s="2">
        <v>4.21</v>
      </c>
      <c r="R941" s="2">
        <v>13.2</v>
      </c>
      <c r="S941" s="2">
        <v>32</v>
      </c>
      <c r="T941" s="2">
        <v>8.4154999999999998</v>
      </c>
      <c r="U941" s="2">
        <v>5.67</v>
      </c>
      <c r="V941" s="2">
        <v>18.5</v>
      </c>
      <c r="W941" s="2">
        <v>30.6</v>
      </c>
      <c r="X941" s="2">
        <v>14.2386</v>
      </c>
      <c r="Y941" s="2">
        <v>6.84</v>
      </c>
      <c r="Z941" s="2">
        <v>24.9</v>
      </c>
      <c r="AA941" s="2">
        <v>27.5</v>
      </c>
      <c r="AB941" s="2">
        <v>24.197399999999998</v>
      </c>
      <c r="AC941" s="2">
        <v>7.46</v>
      </c>
      <c r="AD941" s="2">
        <v>26.3</v>
      </c>
      <c r="AE941" s="2">
        <v>28.4</v>
      </c>
      <c r="AF941" s="2">
        <v>29.3734</v>
      </c>
      <c r="AG941" s="20">
        <v>6.26</v>
      </c>
      <c r="AH941" s="20">
        <v>22</v>
      </c>
      <c r="AI941" s="20">
        <v>28.5</v>
      </c>
      <c r="AJ941" s="20">
        <v>35.595999999999997</v>
      </c>
      <c r="AK941" s="18">
        <v>6.45</v>
      </c>
      <c r="AL941" s="18">
        <v>22.1</v>
      </c>
      <c r="AM941" s="18">
        <v>29.2</v>
      </c>
      <c r="AN941" s="18">
        <v>40.628900000000002</v>
      </c>
      <c r="AO941" s="2">
        <v>1.1000000000000001</v>
      </c>
      <c r="AP941" s="2">
        <v>13.9</v>
      </c>
      <c r="AQ941" s="2">
        <v>7.9</v>
      </c>
      <c r="AR941" s="2">
        <v>1.4370000000000001</v>
      </c>
      <c r="AS941" s="2">
        <v>4.18</v>
      </c>
      <c r="AT941" s="2">
        <v>18</v>
      </c>
      <c r="AU941" s="2">
        <v>23.2</v>
      </c>
      <c r="AV941" s="2">
        <v>11.0359</v>
      </c>
      <c r="AW941" s="2">
        <v>5.67</v>
      </c>
      <c r="AX941" s="2">
        <v>20.2</v>
      </c>
      <c r="AY941" s="2">
        <v>28.1</v>
      </c>
      <c r="AZ941" s="2">
        <v>19.540800000000001</v>
      </c>
      <c r="BA941" s="2">
        <v>9.6300000000000008</v>
      </c>
      <c r="BB941" s="2">
        <v>28.1</v>
      </c>
      <c r="BC941" s="2">
        <v>34.299999999999997</v>
      </c>
      <c r="BD941" s="2">
        <v>44.211199999999998</v>
      </c>
      <c r="BE941" s="4" t="str">
        <f t="shared" si="142"/>
        <v>ENTRETENIDO</v>
      </c>
      <c r="BF941" s="4">
        <f t="shared" si="143"/>
        <v>5.9458000000000002</v>
      </c>
      <c r="BG941">
        <f t="shared" si="144"/>
        <v>1.1000000000000001</v>
      </c>
      <c r="BH941">
        <f t="shared" si="145"/>
        <v>4.18</v>
      </c>
      <c r="BI941">
        <f t="shared" si="146"/>
        <v>9.6300000000000008</v>
      </c>
      <c r="BJ941">
        <f t="shared" si="147"/>
        <v>6.45</v>
      </c>
      <c r="BK941">
        <f t="shared" si="148"/>
        <v>6.26</v>
      </c>
      <c r="BL941">
        <f t="shared" si="149"/>
        <v>62726.399999999987</v>
      </c>
    </row>
    <row r="942" spans="1:64" x14ac:dyDescent="0.2">
      <c r="A942" s="1">
        <v>940</v>
      </c>
      <c r="B942" s="7" t="s">
        <v>10</v>
      </c>
      <c r="C942" s="3">
        <v>39954</v>
      </c>
      <c r="D942" s="4" t="s">
        <v>8</v>
      </c>
      <c r="E942" s="4" t="s">
        <v>164</v>
      </c>
      <c r="F942" s="5" t="str">
        <f t="shared" si="140"/>
        <v>J</v>
      </c>
      <c r="G942" s="6">
        <v>0.87361111111111101</v>
      </c>
      <c r="H942" s="6">
        <v>0.91666666666666663</v>
      </c>
      <c r="I942" s="85">
        <f t="shared" si="141"/>
        <v>62.000000000000099</v>
      </c>
      <c r="J942" s="86">
        <f>I942*Segmentos!$D$7*(AH942%)*IF(ISNUMBER(AI942),AI942%,0)</f>
        <v>1550347.2000000025</v>
      </c>
      <c r="K942" s="86">
        <f>I942*Segmentos!$D$7*(AL942%)*IF(ISNUMBER(AM942),AM942%,0)</f>
        <v>1234196.8000000019</v>
      </c>
      <c r="L942" s="4"/>
      <c r="M942" s="2">
        <v>5.58</v>
      </c>
      <c r="N942" s="2">
        <v>18.600000000000001</v>
      </c>
      <c r="O942" s="2">
        <v>30</v>
      </c>
      <c r="P942" s="2">
        <v>91.555099999999996</v>
      </c>
      <c r="Q942" s="2">
        <v>2.58</v>
      </c>
      <c r="R942" s="2">
        <v>8.6</v>
      </c>
      <c r="S942" s="2">
        <v>29.9</v>
      </c>
      <c r="T942" s="2">
        <v>7.0659999999999998</v>
      </c>
      <c r="U942" s="2">
        <v>2.72</v>
      </c>
      <c r="V942" s="2">
        <v>13.3</v>
      </c>
      <c r="W942" s="2">
        <v>20.399999999999999</v>
      </c>
      <c r="X942" s="2">
        <v>9.3513999999999999</v>
      </c>
      <c r="Y942" s="2">
        <v>4.25</v>
      </c>
      <c r="Z942" s="2">
        <v>20.6</v>
      </c>
      <c r="AA942" s="2">
        <v>20.6</v>
      </c>
      <c r="AB942" s="2">
        <v>20.6066</v>
      </c>
      <c r="AC942" s="2">
        <v>10.119999999999999</v>
      </c>
      <c r="AD942" s="2">
        <v>25.2</v>
      </c>
      <c r="AE942" s="2">
        <v>40.200000000000003</v>
      </c>
      <c r="AF942" s="2">
        <v>54.531100000000002</v>
      </c>
      <c r="AG942" s="20">
        <v>6.25</v>
      </c>
      <c r="AH942" s="20">
        <v>20.7</v>
      </c>
      <c r="AI942" s="20">
        <v>30.2</v>
      </c>
      <c r="AJ942" s="20">
        <v>48.655999999999999</v>
      </c>
      <c r="AK942" s="18">
        <v>4.97</v>
      </c>
      <c r="AL942" s="18">
        <v>16.7</v>
      </c>
      <c r="AM942" s="18">
        <v>29.8</v>
      </c>
      <c r="AN942" s="18">
        <v>42.899099999999997</v>
      </c>
      <c r="AO942" s="2">
        <v>2.95</v>
      </c>
      <c r="AP942" s="2">
        <v>12.8</v>
      </c>
      <c r="AQ942" s="2">
        <v>23</v>
      </c>
      <c r="AR942" s="2">
        <v>5.2968999999999999</v>
      </c>
      <c r="AS942" s="2">
        <v>3.65</v>
      </c>
      <c r="AT942" s="2">
        <v>16.100000000000001</v>
      </c>
      <c r="AU942" s="2">
        <v>22.7</v>
      </c>
      <c r="AV942" s="2">
        <v>13.2171</v>
      </c>
      <c r="AW942" s="2">
        <v>4.4400000000000004</v>
      </c>
      <c r="AX942" s="2">
        <v>13.5</v>
      </c>
      <c r="AY942" s="2">
        <v>32.799999999999997</v>
      </c>
      <c r="AZ942" s="2">
        <v>20.9739</v>
      </c>
      <c r="BA942" s="2">
        <v>8.2799999999999994</v>
      </c>
      <c r="BB942" s="2">
        <v>25.4</v>
      </c>
      <c r="BC942" s="2">
        <v>32.6</v>
      </c>
      <c r="BD942" s="2">
        <v>52.0672</v>
      </c>
      <c r="BE942" s="4" t="str">
        <f t="shared" si="142"/>
        <v>NO APLICA</v>
      </c>
      <c r="BF942" s="4">
        <f t="shared" si="143"/>
        <v>5.3353999999999999</v>
      </c>
      <c r="BG942">
        <f t="shared" si="144"/>
        <v>2.95</v>
      </c>
      <c r="BH942">
        <f t="shared" si="145"/>
        <v>3.65</v>
      </c>
      <c r="BI942">
        <f t="shared" si="146"/>
        <v>8.2799999999999994</v>
      </c>
      <c r="BJ942">
        <f t="shared" si="147"/>
        <v>4.97</v>
      </c>
      <c r="BK942">
        <f t="shared" si="148"/>
        <v>6.25</v>
      </c>
      <c r="BL942">
        <f t="shared" si="149"/>
        <v>34596.000000000058</v>
      </c>
    </row>
    <row r="943" spans="1:64" x14ac:dyDescent="0.2">
      <c r="A943" s="1">
        <v>941</v>
      </c>
      <c r="B943" s="7" t="s">
        <v>89</v>
      </c>
      <c r="C943" s="3">
        <v>39954</v>
      </c>
      <c r="D943" s="4" t="s">
        <v>628</v>
      </c>
      <c r="E943" s="4" t="s">
        <v>169</v>
      </c>
      <c r="F943" s="5" t="str">
        <f t="shared" si="140"/>
        <v>J</v>
      </c>
      <c r="G943" s="6">
        <v>0.84236111111111101</v>
      </c>
      <c r="H943" s="6">
        <v>0.87986111111111109</v>
      </c>
      <c r="I943" s="85">
        <f t="shared" si="141"/>
        <v>54.000000000000128</v>
      </c>
      <c r="J943" s="86">
        <f>I943*Segmentos!$D$7*(AH943%)*IF(ISNUMBER(AI943),AI943%,0)</f>
        <v>250387.20000000062</v>
      </c>
      <c r="K943" s="86">
        <f>I943*Segmentos!$D$7*(AL943%)*IF(ISNUMBER(AM943),AM943%,0)</f>
        <v>219585.60000000056</v>
      </c>
      <c r="L943" s="4"/>
      <c r="M943" s="2">
        <v>1.0900000000000001</v>
      </c>
      <c r="N943" s="2">
        <v>3.8</v>
      </c>
      <c r="O943" s="2">
        <v>28.7</v>
      </c>
      <c r="P943" s="2">
        <v>99.176900000000003</v>
      </c>
      <c r="Q943" s="2">
        <v>7.0000000000000007E-2</v>
      </c>
      <c r="R943" s="2">
        <v>1</v>
      </c>
      <c r="S943" s="2">
        <v>7.1</v>
      </c>
      <c r="T943" s="2">
        <v>1.0883</v>
      </c>
      <c r="U943" s="2">
        <v>0.31</v>
      </c>
      <c r="V943" s="2">
        <v>2.1</v>
      </c>
      <c r="W943" s="2">
        <v>14.9</v>
      </c>
      <c r="X943" s="2">
        <v>5.8979999999999997</v>
      </c>
      <c r="Y943" s="2">
        <v>1.81</v>
      </c>
      <c r="Z943" s="2">
        <v>4.9000000000000004</v>
      </c>
      <c r="AA943" s="2">
        <v>36.700000000000003</v>
      </c>
      <c r="AB943" s="2">
        <v>48.599299999999999</v>
      </c>
      <c r="AC943" s="2">
        <v>1.46</v>
      </c>
      <c r="AD943" s="2">
        <v>5.3</v>
      </c>
      <c r="AE943" s="2">
        <v>27.6</v>
      </c>
      <c r="AF943" s="2">
        <v>43.591299999999997</v>
      </c>
      <c r="AG943" s="20">
        <v>1.1599999999999999</v>
      </c>
      <c r="AH943" s="20">
        <v>4.2</v>
      </c>
      <c r="AI943" s="20">
        <v>27.6</v>
      </c>
      <c r="AJ943" s="20">
        <v>49.942</v>
      </c>
      <c r="AK943" s="18">
        <v>1.03</v>
      </c>
      <c r="AL943" s="18">
        <v>3.4</v>
      </c>
      <c r="AM943" s="18">
        <v>29.9</v>
      </c>
      <c r="AN943" s="18">
        <v>49.234900000000003</v>
      </c>
      <c r="AO943" s="2">
        <v>0.19</v>
      </c>
      <c r="AP943" s="2">
        <v>1</v>
      </c>
      <c r="AQ943" s="2">
        <v>18.100000000000001</v>
      </c>
      <c r="AR943" s="2">
        <v>1.8724000000000001</v>
      </c>
      <c r="AS943" s="2">
        <v>1.29</v>
      </c>
      <c r="AT943" s="2">
        <v>4.7</v>
      </c>
      <c r="AU943" s="2">
        <v>27.2</v>
      </c>
      <c r="AV943" s="2">
        <v>25.793600000000001</v>
      </c>
      <c r="AW943" s="2">
        <v>1.1000000000000001</v>
      </c>
      <c r="AX943" s="2">
        <v>3.3</v>
      </c>
      <c r="AY943" s="2">
        <v>33.799999999999997</v>
      </c>
      <c r="AZ943" s="2">
        <v>28.768799999999999</v>
      </c>
      <c r="BA943" s="2">
        <v>1.23</v>
      </c>
      <c r="BB943" s="2">
        <v>4.5</v>
      </c>
      <c r="BC943" s="2">
        <v>27.5</v>
      </c>
      <c r="BD943" s="2">
        <v>42.742199999999997</v>
      </c>
      <c r="BE943" s="4" t="str">
        <f t="shared" si="142"/>
        <v>NO APLICA</v>
      </c>
      <c r="BF943" s="4">
        <f t="shared" si="143"/>
        <v>1.1204000000000001</v>
      </c>
      <c r="BG943">
        <f t="shared" si="144"/>
        <v>0.19</v>
      </c>
      <c r="BH943">
        <f t="shared" si="145"/>
        <v>1.29</v>
      </c>
      <c r="BI943">
        <f t="shared" si="146"/>
        <v>1.23</v>
      </c>
      <c r="BJ943">
        <f t="shared" si="147"/>
        <v>1.03</v>
      </c>
      <c r="BK943">
        <f t="shared" si="148"/>
        <v>1.1599999999999999</v>
      </c>
      <c r="BL943">
        <f t="shared" si="149"/>
        <v>5889.2400000000134</v>
      </c>
    </row>
    <row r="944" spans="1:64" x14ac:dyDescent="0.2">
      <c r="A944" s="1">
        <v>942</v>
      </c>
      <c r="B944" s="7" t="s">
        <v>83</v>
      </c>
      <c r="C944" s="3">
        <v>39954</v>
      </c>
      <c r="D944" s="4" t="s">
        <v>629</v>
      </c>
      <c r="E944" s="4" t="s">
        <v>170</v>
      </c>
      <c r="F944" s="5" t="str">
        <f t="shared" si="140"/>
        <v>J</v>
      </c>
      <c r="G944" s="6">
        <v>0.87430555555555556</v>
      </c>
      <c r="H944" s="6">
        <v>0.88958333333333339</v>
      </c>
      <c r="I944" s="85">
        <f t="shared" si="141"/>
        <v>22.000000000000082</v>
      </c>
      <c r="J944" s="86">
        <f>I944*Segmentos!$D$7*(AH944%)*IF(ISNUMBER(AI944),AI944%,0)</f>
        <v>21683.200000000084</v>
      </c>
      <c r="K944" s="86">
        <f>I944*Segmentos!$D$7*(AL944%)*IF(ISNUMBER(AM944),AM944%,0)</f>
        <v>93456.000000000364</v>
      </c>
      <c r="L944" s="4"/>
      <c r="M944" s="2">
        <v>0.67</v>
      </c>
      <c r="N944" s="2">
        <v>1.4</v>
      </c>
      <c r="O944" s="2">
        <v>47.1</v>
      </c>
      <c r="P944" s="2">
        <v>40.397199999999998</v>
      </c>
      <c r="Q944" s="2">
        <v>0.2</v>
      </c>
      <c r="R944" s="2">
        <v>1</v>
      </c>
      <c r="S944" s="2">
        <v>19.2</v>
      </c>
      <c r="T944" s="2">
        <v>1.9961</v>
      </c>
      <c r="U944" s="2">
        <v>1.1499999999999999</v>
      </c>
      <c r="V944" s="2">
        <v>2.2999999999999998</v>
      </c>
      <c r="W944" s="2">
        <v>50.4</v>
      </c>
      <c r="X944" s="2">
        <v>14.571300000000001</v>
      </c>
      <c r="Y944" s="2">
        <v>0.61</v>
      </c>
      <c r="Z944" s="2">
        <v>1</v>
      </c>
      <c r="AA944" s="2">
        <v>59.5</v>
      </c>
      <c r="AB944" s="2">
        <v>10.914899999999999</v>
      </c>
      <c r="AC944" s="2">
        <v>0.65</v>
      </c>
      <c r="AD944" s="2">
        <v>1.4</v>
      </c>
      <c r="AE944" s="2">
        <v>45.8</v>
      </c>
      <c r="AF944" s="2">
        <v>12.9148</v>
      </c>
      <c r="AG944" s="20">
        <v>0.25</v>
      </c>
      <c r="AH944" s="20">
        <v>0.8</v>
      </c>
      <c r="AI944" s="20">
        <v>30.8</v>
      </c>
      <c r="AJ944" s="20">
        <v>7.0934999999999997</v>
      </c>
      <c r="AK944" s="18">
        <v>1.05</v>
      </c>
      <c r="AL944" s="18">
        <v>2</v>
      </c>
      <c r="AM944" s="18">
        <v>53.1</v>
      </c>
      <c r="AN944" s="18">
        <v>33.303699999999999</v>
      </c>
      <c r="AO944" s="2">
        <v>0.39</v>
      </c>
      <c r="AP944" s="2">
        <v>0.9</v>
      </c>
      <c r="AQ944" s="2">
        <v>44.4</v>
      </c>
      <c r="AR944" s="2">
        <v>2.5983000000000001</v>
      </c>
      <c r="AS944" s="2">
        <v>0.49</v>
      </c>
      <c r="AT944" s="2">
        <v>1.5</v>
      </c>
      <c r="AU944" s="2">
        <v>32</v>
      </c>
      <c r="AV944" s="2">
        <v>6.4878</v>
      </c>
      <c r="AW944" s="2">
        <v>0.63</v>
      </c>
      <c r="AX944" s="2">
        <v>1.3</v>
      </c>
      <c r="AY944" s="2">
        <v>48.6</v>
      </c>
      <c r="AZ944" s="2">
        <v>11.0398</v>
      </c>
      <c r="BA944" s="2">
        <v>0.87</v>
      </c>
      <c r="BB944" s="2">
        <v>1.6</v>
      </c>
      <c r="BC944" s="2">
        <v>54.9</v>
      </c>
      <c r="BD944" s="2">
        <v>20.2714</v>
      </c>
      <c r="BE944" s="4" t="str">
        <f t="shared" si="142"/>
        <v>NO APLICA</v>
      </c>
      <c r="BF944" s="4">
        <f t="shared" si="143"/>
        <v>0.64200000000000002</v>
      </c>
      <c r="BG944">
        <f t="shared" si="144"/>
        <v>0.39</v>
      </c>
      <c r="BH944">
        <f t="shared" si="145"/>
        <v>0.49</v>
      </c>
      <c r="BI944">
        <f t="shared" si="146"/>
        <v>0.87</v>
      </c>
      <c r="BJ944">
        <f t="shared" si="147"/>
        <v>1.05</v>
      </c>
      <c r="BK944">
        <f t="shared" si="148"/>
        <v>0.25</v>
      </c>
      <c r="BL944">
        <f t="shared" si="149"/>
        <v>1450.6800000000053</v>
      </c>
    </row>
    <row r="945" spans="1:64" x14ac:dyDescent="0.2">
      <c r="A945" s="1">
        <v>943</v>
      </c>
      <c r="B945" s="7" t="s">
        <v>23</v>
      </c>
      <c r="C945" s="3">
        <v>39954</v>
      </c>
      <c r="D945" s="4" t="s">
        <v>629</v>
      </c>
      <c r="E945" s="4" t="s">
        <v>170</v>
      </c>
      <c r="F945" s="5" t="str">
        <f t="shared" si="140"/>
        <v>J</v>
      </c>
      <c r="G945" s="6">
        <v>0.91111111111111109</v>
      </c>
      <c r="H945" s="6">
        <v>0.9159722222222223</v>
      </c>
      <c r="I945" s="85">
        <f t="shared" si="141"/>
        <v>7.000000000000135</v>
      </c>
      <c r="J945" s="86">
        <f>I945*Segmentos!$D$7*(AH945%)*IF(ISNUMBER(AI945),AI945%,0)</f>
        <v>8400.0000000001619</v>
      </c>
      <c r="K945" s="86">
        <f>I945*Segmentos!$D$7*(AL945%)*IF(ISNUMBER(AM945),AM945%,0)</f>
        <v>27860.000000000538</v>
      </c>
      <c r="L945" s="4"/>
      <c r="M945" s="2">
        <v>0.64</v>
      </c>
      <c r="N945" s="2">
        <v>0.6</v>
      </c>
      <c r="O945" s="2">
        <v>99.6</v>
      </c>
      <c r="P945" s="2">
        <v>49.349800000000002</v>
      </c>
      <c r="Q945" s="2">
        <v>0</v>
      </c>
      <c r="R945" s="2">
        <v>0</v>
      </c>
      <c r="S945" s="8" t="s">
        <v>577</v>
      </c>
      <c r="T945" s="2">
        <v>0</v>
      </c>
      <c r="U945" s="2">
        <v>2.48</v>
      </c>
      <c r="V945" s="2">
        <v>2.5</v>
      </c>
      <c r="W945" s="2">
        <v>100</v>
      </c>
      <c r="X945" s="2">
        <v>40.212299999999999</v>
      </c>
      <c r="Y945" s="2">
        <v>0.4</v>
      </c>
      <c r="Z945" s="2">
        <v>0.4</v>
      </c>
      <c r="AA945" s="2">
        <v>98</v>
      </c>
      <c r="AB945" s="2">
        <v>9.1374999999999993</v>
      </c>
      <c r="AC945" s="2">
        <v>0</v>
      </c>
      <c r="AD945" s="2">
        <v>0</v>
      </c>
      <c r="AE945" s="8" t="s">
        <v>577</v>
      </c>
      <c r="AF945" s="2">
        <v>0</v>
      </c>
      <c r="AG945" s="20">
        <v>0.28000000000000003</v>
      </c>
      <c r="AH945" s="20">
        <v>0.3</v>
      </c>
      <c r="AI945" s="20">
        <v>100</v>
      </c>
      <c r="AJ945" s="20">
        <v>10.194100000000001</v>
      </c>
      <c r="AK945" s="18">
        <v>0.96</v>
      </c>
      <c r="AL945" s="18">
        <v>1</v>
      </c>
      <c r="AM945" s="18">
        <v>99.5</v>
      </c>
      <c r="AN945" s="18">
        <v>39.155700000000003</v>
      </c>
      <c r="AO945" s="2">
        <v>0.13</v>
      </c>
      <c r="AP945" s="2">
        <v>0.2</v>
      </c>
      <c r="AQ945" s="2">
        <v>85.7</v>
      </c>
      <c r="AR945" s="2">
        <v>1.1053999999999999</v>
      </c>
      <c r="AS945" s="2">
        <v>0.25</v>
      </c>
      <c r="AT945" s="2">
        <v>0.3</v>
      </c>
      <c r="AU945" s="2">
        <v>100</v>
      </c>
      <c r="AV945" s="2">
        <v>4.2807000000000004</v>
      </c>
      <c r="AW945" s="2">
        <v>0</v>
      </c>
      <c r="AX945" s="2">
        <v>0</v>
      </c>
      <c r="AY945" s="8" t="s">
        <v>577</v>
      </c>
      <c r="AZ945" s="2">
        <v>0</v>
      </c>
      <c r="BA945" s="2">
        <v>1.49</v>
      </c>
      <c r="BB945" s="2">
        <v>1.5</v>
      </c>
      <c r="BC945" s="2">
        <v>100</v>
      </c>
      <c r="BD945" s="2">
        <v>43.963700000000003</v>
      </c>
      <c r="BE945" s="4" t="str">
        <f t="shared" si="142"/>
        <v>NO APLICA</v>
      </c>
      <c r="BF945" s="4">
        <f t="shared" si="143"/>
        <v>0.6976</v>
      </c>
      <c r="BG945">
        <f t="shared" si="144"/>
        <v>0.13</v>
      </c>
      <c r="BH945">
        <f t="shared" si="145"/>
        <v>0.25</v>
      </c>
      <c r="BI945">
        <f t="shared" si="146"/>
        <v>1.49</v>
      </c>
      <c r="BJ945">
        <f t="shared" si="147"/>
        <v>0.96</v>
      </c>
      <c r="BK945">
        <f t="shared" si="148"/>
        <v>0.28000000000000003</v>
      </c>
      <c r="BL945">
        <f t="shared" si="149"/>
        <v>418.32000000000806</v>
      </c>
    </row>
    <row r="946" spans="1:64" x14ac:dyDescent="0.2">
      <c r="A946" s="1">
        <v>944</v>
      </c>
      <c r="B946" s="7" t="s">
        <v>25</v>
      </c>
      <c r="C946" s="3">
        <v>39954</v>
      </c>
      <c r="D946" s="4" t="s">
        <v>629</v>
      </c>
      <c r="E946" s="4" t="s">
        <v>171</v>
      </c>
      <c r="F946" s="5" t="str">
        <f t="shared" si="140"/>
        <v>J</v>
      </c>
      <c r="G946" s="6">
        <v>0.8965277777777777</v>
      </c>
      <c r="H946" s="6">
        <v>0.89861111111111114</v>
      </c>
      <c r="I946" s="85">
        <f t="shared" si="141"/>
        <v>3.0000000000001492</v>
      </c>
      <c r="J946" s="86">
        <f>I946*Segmentos!$D$7*(AH946%)*IF(ISNUMBER(AI946),AI946%,0)</f>
        <v>3348.0000000001664</v>
      </c>
      <c r="K946" s="86">
        <f>I946*Segmentos!$D$7*(AL946%)*IF(ISNUMBER(AM946),AM946%,0)</f>
        <v>13186.800000000658</v>
      </c>
      <c r="L946" s="4"/>
      <c r="M946" s="2">
        <v>0.72</v>
      </c>
      <c r="N946" s="2">
        <v>0.7</v>
      </c>
      <c r="O946" s="2">
        <v>98.5</v>
      </c>
      <c r="P946" s="2">
        <v>47.472099999999998</v>
      </c>
      <c r="Q946" s="2">
        <v>0.04</v>
      </c>
      <c r="R946" s="2">
        <v>0</v>
      </c>
      <c r="S946" s="2">
        <v>100</v>
      </c>
      <c r="T946" s="2">
        <v>0.40250000000000002</v>
      </c>
      <c r="U946" s="2">
        <v>2.16</v>
      </c>
      <c r="V946" s="2">
        <v>2.2000000000000002</v>
      </c>
      <c r="W946" s="2">
        <v>100</v>
      </c>
      <c r="X946" s="2">
        <v>29.971900000000002</v>
      </c>
      <c r="Y946" s="2">
        <v>0.49</v>
      </c>
      <c r="Z946" s="2">
        <v>0.5</v>
      </c>
      <c r="AA946" s="2">
        <v>98.5</v>
      </c>
      <c r="AB946" s="2">
        <v>9.5381</v>
      </c>
      <c r="AC946" s="2">
        <v>0.35</v>
      </c>
      <c r="AD946" s="2">
        <v>0.4</v>
      </c>
      <c r="AE946" s="2">
        <v>93</v>
      </c>
      <c r="AF946" s="2">
        <v>7.5597000000000003</v>
      </c>
      <c r="AG946" s="20">
        <v>0.28000000000000003</v>
      </c>
      <c r="AH946" s="20">
        <v>0.3</v>
      </c>
      <c r="AI946" s="20">
        <v>93</v>
      </c>
      <c r="AJ946" s="20">
        <v>8.7810000000000006</v>
      </c>
      <c r="AK946" s="18">
        <v>1.1100000000000001</v>
      </c>
      <c r="AL946" s="18">
        <v>1.1000000000000001</v>
      </c>
      <c r="AM946" s="18">
        <v>99.9</v>
      </c>
      <c r="AN946" s="18">
        <v>38.691099999999999</v>
      </c>
      <c r="AO946" s="2">
        <v>0.21</v>
      </c>
      <c r="AP946" s="2">
        <v>0.3</v>
      </c>
      <c r="AQ946" s="2">
        <v>68.2</v>
      </c>
      <c r="AR946" s="2">
        <v>1.5309999999999999</v>
      </c>
      <c r="AS946" s="2">
        <v>0.35</v>
      </c>
      <c r="AT946" s="2">
        <v>0.3</v>
      </c>
      <c r="AU946" s="2">
        <v>100</v>
      </c>
      <c r="AV946" s="2">
        <v>5.0705</v>
      </c>
      <c r="AW946" s="2">
        <v>0.33</v>
      </c>
      <c r="AX946" s="2">
        <v>0.3</v>
      </c>
      <c r="AY946" s="2">
        <v>100</v>
      </c>
      <c r="AZ946" s="2">
        <v>6.3556999999999997</v>
      </c>
      <c r="BA946" s="2">
        <v>1.36</v>
      </c>
      <c r="BB946" s="2">
        <v>1.4</v>
      </c>
      <c r="BC946" s="2">
        <v>100</v>
      </c>
      <c r="BD946" s="2">
        <v>34.514899999999997</v>
      </c>
      <c r="BE946" s="4" t="str">
        <f t="shared" si="142"/>
        <v>NO APLICA</v>
      </c>
      <c r="BF946" s="4">
        <f t="shared" si="143"/>
        <v>0.72459999999999991</v>
      </c>
      <c r="BG946">
        <f t="shared" si="144"/>
        <v>0.21</v>
      </c>
      <c r="BH946">
        <f t="shared" si="145"/>
        <v>0.35</v>
      </c>
      <c r="BI946">
        <f t="shared" si="146"/>
        <v>1.36</v>
      </c>
      <c r="BJ946">
        <f t="shared" si="147"/>
        <v>1.1100000000000001</v>
      </c>
      <c r="BK946">
        <f t="shared" si="148"/>
        <v>0.28000000000000003</v>
      </c>
      <c r="BL946">
        <f t="shared" si="149"/>
        <v>206.85000000001028</v>
      </c>
    </row>
    <row r="947" spans="1:64" x14ac:dyDescent="0.2">
      <c r="A947" s="1">
        <v>945</v>
      </c>
      <c r="B947" s="7" t="s">
        <v>19</v>
      </c>
      <c r="C947" s="3">
        <v>39954</v>
      </c>
      <c r="D947" s="4" t="s">
        <v>17</v>
      </c>
      <c r="E947" s="4" t="s">
        <v>166</v>
      </c>
      <c r="F947" s="5" t="str">
        <f t="shared" si="140"/>
        <v>J</v>
      </c>
      <c r="G947" s="6">
        <v>0.9159722222222223</v>
      </c>
      <c r="H947" s="6">
        <v>0.91805555555555562</v>
      </c>
      <c r="I947" s="85">
        <f t="shared" si="141"/>
        <v>2.9999999999999893</v>
      </c>
      <c r="J947" s="86">
        <f>I947*Segmentos!$D$7*(AH947%)*IF(ISNUMBER(AI947),AI947%,0)</f>
        <v>2764.7999999999906</v>
      </c>
      <c r="K947" s="86">
        <f>I947*Segmentos!$D$7*(AL947%)*IF(ISNUMBER(AM947),AM947%,0)</f>
        <v>399.5999999999986</v>
      </c>
      <c r="L947" s="4"/>
      <c r="M947" s="2">
        <v>0.15</v>
      </c>
      <c r="N947" s="2">
        <v>0.2</v>
      </c>
      <c r="O947" s="2">
        <v>62.4</v>
      </c>
      <c r="P947" s="2">
        <v>41.170099999999998</v>
      </c>
      <c r="Q947" s="2">
        <v>0</v>
      </c>
      <c r="R947" s="2">
        <v>0</v>
      </c>
      <c r="S947" s="8" t="s">
        <v>577</v>
      </c>
      <c r="T947" s="2">
        <v>0</v>
      </c>
      <c r="U947" s="2">
        <v>0.56999999999999995</v>
      </c>
      <c r="V947" s="2">
        <v>0.7</v>
      </c>
      <c r="W947" s="2">
        <v>76.8</v>
      </c>
      <c r="X947" s="2">
        <v>33.899799999999999</v>
      </c>
      <c r="Y947" s="2">
        <v>0.09</v>
      </c>
      <c r="Z947" s="2">
        <v>0.3</v>
      </c>
      <c r="AA947" s="2">
        <v>33.299999999999997</v>
      </c>
      <c r="AB947" s="2">
        <v>7.2704000000000004</v>
      </c>
      <c r="AC947" s="2">
        <v>0</v>
      </c>
      <c r="AD947" s="2">
        <v>0</v>
      </c>
      <c r="AE947" s="8" t="s">
        <v>577</v>
      </c>
      <c r="AF947" s="2">
        <v>0</v>
      </c>
      <c r="AG947" s="20">
        <v>0.25</v>
      </c>
      <c r="AH947" s="20">
        <v>0.3</v>
      </c>
      <c r="AI947" s="20">
        <v>76.8</v>
      </c>
      <c r="AJ947" s="20">
        <v>33.899799999999999</v>
      </c>
      <c r="AK947" s="18">
        <v>0.05</v>
      </c>
      <c r="AL947" s="18">
        <v>0.1</v>
      </c>
      <c r="AM947" s="18">
        <v>33.299999999999997</v>
      </c>
      <c r="AN947" s="18">
        <v>7.2704000000000004</v>
      </c>
      <c r="AO947" s="2">
        <v>0</v>
      </c>
      <c r="AP947" s="2">
        <v>0</v>
      </c>
      <c r="AQ947" s="8" t="s">
        <v>577</v>
      </c>
      <c r="AR947" s="2">
        <v>0</v>
      </c>
      <c r="AS947" s="2">
        <v>0</v>
      </c>
      <c r="AT947" s="2">
        <v>0</v>
      </c>
      <c r="AU947" s="8" t="s">
        <v>577</v>
      </c>
      <c r="AV947" s="2">
        <v>0</v>
      </c>
      <c r="AW947" s="2">
        <v>0.35</v>
      </c>
      <c r="AX947" s="2">
        <v>0.4</v>
      </c>
      <c r="AY947" s="2">
        <v>100</v>
      </c>
      <c r="AZ947" s="2">
        <v>28.7684</v>
      </c>
      <c r="BA947" s="2">
        <v>0.11</v>
      </c>
      <c r="BB947" s="2">
        <v>0.3</v>
      </c>
      <c r="BC947" s="2">
        <v>33.299999999999997</v>
      </c>
      <c r="BD947" s="2">
        <v>12.4018</v>
      </c>
      <c r="BE947" s="4" t="str">
        <f t="shared" si="142"/>
        <v>NO APLICA</v>
      </c>
      <c r="BF947" s="4">
        <f t="shared" si="143"/>
        <v>0.13099999999999998</v>
      </c>
      <c r="BG947">
        <f t="shared" si="144"/>
        <v>0</v>
      </c>
      <c r="BH947">
        <f t="shared" si="145"/>
        <v>0</v>
      </c>
      <c r="BI947">
        <f t="shared" si="146"/>
        <v>0.35</v>
      </c>
      <c r="BJ947">
        <f t="shared" si="147"/>
        <v>0.05</v>
      </c>
      <c r="BK947">
        <f t="shared" si="148"/>
        <v>0.25</v>
      </c>
      <c r="BL947">
        <f t="shared" si="149"/>
        <v>37.439999999999863</v>
      </c>
    </row>
    <row r="948" spans="1:64" x14ac:dyDescent="0.2">
      <c r="A948" s="1">
        <v>946</v>
      </c>
      <c r="B948" s="7" t="s">
        <v>2</v>
      </c>
      <c r="C948" s="3">
        <v>39954</v>
      </c>
      <c r="D948" s="4" t="s">
        <v>627</v>
      </c>
      <c r="E948" s="4" t="s">
        <v>164</v>
      </c>
      <c r="F948" s="5" t="str">
        <f t="shared" si="140"/>
        <v>J</v>
      </c>
      <c r="G948" s="6">
        <v>0.88402777777777775</v>
      </c>
      <c r="H948" s="6">
        <v>0.92638888888888893</v>
      </c>
      <c r="I948" s="85">
        <f t="shared" si="141"/>
        <v>61.000000000000099</v>
      </c>
      <c r="J948" s="86">
        <f>I948*Segmentos!$D$7*(AH948%)*IF(ISNUMBER(AI948),AI948%,0)</f>
        <v>1567944.0000000026</v>
      </c>
      <c r="K948" s="86">
        <f>I948*Segmentos!$D$7*(AL948%)*IF(ISNUMBER(AM948),AM948%,0)</f>
        <v>1462536.0000000023</v>
      </c>
      <c r="L948" s="4"/>
      <c r="M948" s="2">
        <v>6.22</v>
      </c>
      <c r="N948" s="2">
        <v>19.2</v>
      </c>
      <c r="O948" s="2">
        <v>32.4</v>
      </c>
      <c r="P948" s="2">
        <v>89.094899999999996</v>
      </c>
      <c r="Q948" s="2">
        <v>3.8</v>
      </c>
      <c r="R948" s="2">
        <v>11.1</v>
      </c>
      <c r="S948" s="2">
        <v>34.299999999999997</v>
      </c>
      <c r="T948" s="2">
        <v>9.0874000000000006</v>
      </c>
      <c r="U948" s="2">
        <v>3.06</v>
      </c>
      <c r="V948" s="2">
        <v>12.9</v>
      </c>
      <c r="W948" s="2">
        <v>23.8</v>
      </c>
      <c r="X948" s="2">
        <v>9.1920000000000002</v>
      </c>
      <c r="Y948" s="2">
        <v>6.5</v>
      </c>
      <c r="Z948" s="2">
        <v>23.6</v>
      </c>
      <c r="AA948" s="2">
        <v>27.6</v>
      </c>
      <c r="AB948" s="2">
        <v>27.480799999999999</v>
      </c>
      <c r="AC948" s="2">
        <v>9.2100000000000009</v>
      </c>
      <c r="AD948" s="2">
        <v>23.4</v>
      </c>
      <c r="AE948" s="2">
        <v>39.4</v>
      </c>
      <c r="AF948" s="2">
        <v>43.334699999999998</v>
      </c>
      <c r="AG948" s="20">
        <v>6.44</v>
      </c>
      <c r="AH948" s="20">
        <v>20.399999999999999</v>
      </c>
      <c r="AI948" s="20">
        <v>31.5</v>
      </c>
      <c r="AJ948" s="20">
        <v>43.779899999999998</v>
      </c>
      <c r="AK948" s="18">
        <v>6.02</v>
      </c>
      <c r="AL948" s="18">
        <v>18</v>
      </c>
      <c r="AM948" s="18">
        <v>33.299999999999997</v>
      </c>
      <c r="AN948" s="18">
        <v>45.314999999999998</v>
      </c>
      <c r="AO948" s="2">
        <v>5.65</v>
      </c>
      <c r="AP948" s="2">
        <v>17.899999999999999</v>
      </c>
      <c r="AQ948" s="2">
        <v>31.6</v>
      </c>
      <c r="AR948" s="2">
        <v>8.8524999999999991</v>
      </c>
      <c r="AS948" s="2">
        <v>6.42</v>
      </c>
      <c r="AT948" s="2">
        <v>18</v>
      </c>
      <c r="AU948" s="2">
        <v>35.6</v>
      </c>
      <c r="AV948" s="2">
        <v>20.2483</v>
      </c>
      <c r="AW948" s="2">
        <v>6.46</v>
      </c>
      <c r="AX948" s="2">
        <v>19.399999999999999</v>
      </c>
      <c r="AY948" s="2">
        <v>33.299999999999997</v>
      </c>
      <c r="AZ948" s="2">
        <v>26.618600000000001</v>
      </c>
      <c r="BA948" s="2">
        <v>6.08</v>
      </c>
      <c r="BB948" s="2">
        <v>20</v>
      </c>
      <c r="BC948" s="2">
        <v>30.4</v>
      </c>
      <c r="BD948" s="2">
        <v>33.375599999999999</v>
      </c>
      <c r="BE948" s="4" t="str">
        <f t="shared" si="142"/>
        <v>NO APLICA</v>
      </c>
      <c r="BF948" s="4">
        <f t="shared" si="143"/>
        <v>6.3085999999999993</v>
      </c>
      <c r="BG948">
        <f t="shared" si="144"/>
        <v>5.65</v>
      </c>
      <c r="BH948">
        <f t="shared" si="145"/>
        <v>6.42</v>
      </c>
      <c r="BI948">
        <f t="shared" si="146"/>
        <v>6.46</v>
      </c>
      <c r="BJ948">
        <f t="shared" si="147"/>
        <v>6.02</v>
      </c>
      <c r="BK948">
        <f t="shared" si="148"/>
        <v>6.44</v>
      </c>
      <c r="BL948">
        <f t="shared" si="149"/>
        <v>37946.880000000056</v>
      </c>
    </row>
    <row r="949" spans="1:64" x14ac:dyDescent="0.2">
      <c r="A949" s="1">
        <v>947</v>
      </c>
      <c r="B949" s="7" t="s">
        <v>16</v>
      </c>
      <c r="C949" s="3">
        <v>39954</v>
      </c>
      <c r="D949" s="4" t="s">
        <v>626</v>
      </c>
      <c r="E949" s="4" t="s">
        <v>166</v>
      </c>
      <c r="F949" s="5" t="str">
        <f t="shared" si="140"/>
        <v>J</v>
      </c>
      <c r="G949" s="6">
        <v>0.91319444444444453</v>
      </c>
      <c r="H949" s="6">
        <v>0.91666666666666663</v>
      </c>
      <c r="I949" s="85">
        <f t="shared" si="141"/>
        <v>4.9999999999998224</v>
      </c>
      <c r="J949" s="86">
        <f>I949*Segmentos!$D$7*(AH949%)*IF(ISNUMBER(AI949),AI949%,0)</f>
        <v>172847.99999999386</v>
      </c>
      <c r="K949" s="86">
        <f>I949*Segmentos!$D$7*(AL949%)*IF(ISNUMBER(AM949),AM949%,0)</f>
        <v>215711.99999999235</v>
      </c>
      <c r="L949" s="4"/>
      <c r="M949" s="2">
        <v>9.77</v>
      </c>
      <c r="N949" s="2">
        <v>11.6</v>
      </c>
      <c r="O949" s="2">
        <v>84.5</v>
      </c>
      <c r="P949" s="2">
        <v>92.920199999999994</v>
      </c>
      <c r="Q949" s="2">
        <v>4.79</v>
      </c>
      <c r="R949" s="2">
        <v>5.6</v>
      </c>
      <c r="S949" s="2">
        <v>85.7</v>
      </c>
      <c r="T949" s="2">
        <v>7.5940000000000003</v>
      </c>
      <c r="U949" s="2">
        <v>6.8</v>
      </c>
      <c r="V949" s="2">
        <v>9.1</v>
      </c>
      <c r="W949" s="2">
        <v>75.099999999999994</v>
      </c>
      <c r="X949" s="2">
        <v>13.5687</v>
      </c>
      <c r="Y949" s="2">
        <v>9.2200000000000006</v>
      </c>
      <c r="Z949" s="2">
        <v>11.3</v>
      </c>
      <c r="AA949" s="2">
        <v>81.5</v>
      </c>
      <c r="AB949" s="2">
        <v>25.9011</v>
      </c>
      <c r="AC949" s="2">
        <v>14.69</v>
      </c>
      <c r="AD949" s="2">
        <v>16.399999999999999</v>
      </c>
      <c r="AE949" s="2">
        <v>89.5</v>
      </c>
      <c r="AF949" s="2">
        <v>45.856400000000001</v>
      </c>
      <c r="AG949" s="20">
        <v>8.6300000000000008</v>
      </c>
      <c r="AH949" s="20">
        <v>10.4</v>
      </c>
      <c r="AI949" s="20">
        <v>83.1</v>
      </c>
      <c r="AJ949" s="20">
        <v>38.952399999999997</v>
      </c>
      <c r="AK949" s="18">
        <v>10.8</v>
      </c>
      <c r="AL949" s="18">
        <v>12.6</v>
      </c>
      <c r="AM949" s="18">
        <v>85.6</v>
      </c>
      <c r="AN949" s="18">
        <v>53.967799999999997</v>
      </c>
      <c r="AO949" s="2">
        <v>10.01</v>
      </c>
      <c r="AP949" s="2">
        <v>11.4</v>
      </c>
      <c r="AQ949" s="2">
        <v>88.1</v>
      </c>
      <c r="AR949" s="2">
        <v>10.398899999999999</v>
      </c>
      <c r="AS949" s="2">
        <v>8.69</v>
      </c>
      <c r="AT949" s="2">
        <v>10.6</v>
      </c>
      <c r="AU949" s="2">
        <v>82</v>
      </c>
      <c r="AV949" s="2">
        <v>18.201499999999999</v>
      </c>
      <c r="AW949" s="2">
        <v>8.9</v>
      </c>
      <c r="AX949" s="2">
        <v>9.6999999999999993</v>
      </c>
      <c r="AY949" s="2">
        <v>91.6</v>
      </c>
      <c r="AZ949" s="2">
        <v>24.340900000000001</v>
      </c>
      <c r="BA949" s="2">
        <v>10.98</v>
      </c>
      <c r="BB949" s="2">
        <v>13.6</v>
      </c>
      <c r="BC949" s="2">
        <v>81</v>
      </c>
      <c r="BD949" s="2">
        <v>39.978900000000003</v>
      </c>
      <c r="BE949" s="4" t="str">
        <f t="shared" si="142"/>
        <v>NO APLICA</v>
      </c>
      <c r="BF949" s="4">
        <f t="shared" si="143"/>
        <v>9.7573999999999987</v>
      </c>
      <c r="BG949">
        <f t="shared" si="144"/>
        <v>10.01</v>
      </c>
      <c r="BH949">
        <f t="shared" si="145"/>
        <v>8.69</v>
      </c>
      <c r="BI949">
        <f t="shared" si="146"/>
        <v>10.98</v>
      </c>
      <c r="BJ949">
        <f t="shared" si="147"/>
        <v>10.8</v>
      </c>
      <c r="BK949">
        <f t="shared" si="148"/>
        <v>8.6300000000000008</v>
      </c>
      <c r="BL949">
        <f t="shared" si="149"/>
        <v>4900.9999999998263</v>
      </c>
    </row>
    <row r="950" spans="1:64" x14ac:dyDescent="0.2">
      <c r="A950" s="1">
        <v>948</v>
      </c>
      <c r="B950" s="7" t="s">
        <v>22</v>
      </c>
      <c r="C950" s="3">
        <v>39954</v>
      </c>
      <c r="D950" s="4" t="s">
        <v>629</v>
      </c>
      <c r="E950" s="4" t="s">
        <v>164</v>
      </c>
      <c r="F950" s="5" t="str">
        <f t="shared" si="140"/>
        <v>J</v>
      </c>
      <c r="G950" s="6">
        <v>0.83194444444444438</v>
      </c>
      <c r="H950" s="6">
        <v>0.87291666666666667</v>
      </c>
      <c r="I950" s="85">
        <f t="shared" si="141"/>
        <v>59.000000000000114</v>
      </c>
      <c r="J950" s="86">
        <f>I950*Segmentos!$D$7*(AH950%)*IF(ISNUMBER(AI950),AI950%,0)</f>
        <v>299625.60000000062</v>
      </c>
      <c r="K950" s="86">
        <f>I950*Segmentos!$D$7*(AL950%)*IF(ISNUMBER(AM950),AM950%,0)</f>
        <v>605694.00000000116</v>
      </c>
      <c r="L950" s="4"/>
      <c r="M950" s="2">
        <v>1.96</v>
      </c>
      <c r="N950" s="2">
        <v>5.3</v>
      </c>
      <c r="O950" s="2">
        <v>36.9</v>
      </c>
      <c r="P950" s="2">
        <v>99.32</v>
      </c>
      <c r="Q950" s="2">
        <v>0.28999999999999998</v>
      </c>
      <c r="R950" s="2">
        <v>0.9</v>
      </c>
      <c r="S950" s="2">
        <v>33.799999999999997</v>
      </c>
      <c r="T950" s="2">
        <v>2.4367999999999999</v>
      </c>
      <c r="U950" s="2">
        <v>0.14000000000000001</v>
      </c>
      <c r="V950" s="2">
        <v>1.3</v>
      </c>
      <c r="W950" s="2">
        <v>11.1</v>
      </c>
      <c r="X950" s="2">
        <v>1.5179</v>
      </c>
      <c r="Y950" s="2">
        <v>0.81</v>
      </c>
      <c r="Z950" s="2">
        <v>4.7</v>
      </c>
      <c r="AA950" s="2">
        <v>17.5</v>
      </c>
      <c r="AB950" s="2">
        <v>12.175000000000001</v>
      </c>
      <c r="AC950" s="2">
        <v>5</v>
      </c>
      <c r="AD950" s="2">
        <v>10.7</v>
      </c>
      <c r="AE950" s="2">
        <v>46.5</v>
      </c>
      <c r="AF950" s="2">
        <v>83.190200000000004</v>
      </c>
      <c r="AG950" s="20">
        <v>1.28</v>
      </c>
      <c r="AH950" s="20">
        <v>4.5999999999999996</v>
      </c>
      <c r="AI950" s="20">
        <v>27.6</v>
      </c>
      <c r="AJ950" s="20">
        <v>30.799399999999999</v>
      </c>
      <c r="AK950" s="18">
        <v>2.57</v>
      </c>
      <c r="AL950" s="18">
        <v>5.9</v>
      </c>
      <c r="AM950" s="18">
        <v>43.5</v>
      </c>
      <c r="AN950" s="18">
        <v>68.520600000000002</v>
      </c>
      <c r="AO950" s="2">
        <v>1.41</v>
      </c>
      <c r="AP950" s="2">
        <v>6.3</v>
      </c>
      <c r="AQ950" s="2">
        <v>22.3</v>
      </c>
      <c r="AR950" s="2">
        <v>7.8019999999999996</v>
      </c>
      <c r="AS950" s="2">
        <v>1.23</v>
      </c>
      <c r="AT950" s="2">
        <v>4.0999999999999996</v>
      </c>
      <c r="AU950" s="2">
        <v>29.6</v>
      </c>
      <c r="AV950" s="2">
        <v>13.676500000000001</v>
      </c>
      <c r="AW950" s="2">
        <v>1.77</v>
      </c>
      <c r="AX950" s="2">
        <v>3.8</v>
      </c>
      <c r="AY950" s="2">
        <v>46.7</v>
      </c>
      <c r="AZ950" s="2">
        <v>25.805399999999999</v>
      </c>
      <c r="BA950" s="2">
        <v>2.68</v>
      </c>
      <c r="BB950" s="2">
        <v>6.8</v>
      </c>
      <c r="BC950" s="2">
        <v>39.200000000000003</v>
      </c>
      <c r="BD950" s="2">
        <v>52.036099999999998</v>
      </c>
      <c r="BE950" s="4" t="str">
        <f t="shared" si="142"/>
        <v>NO APLICA</v>
      </c>
      <c r="BF950" s="4">
        <f t="shared" si="143"/>
        <v>1.8478000000000001</v>
      </c>
      <c r="BG950">
        <f t="shared" si="144"/>
        <v>1.41</v>
      </c>
      <c r="BH950">
        <f t="shared" si="145"/>
        <v>1.23</v>
      </c>
      <c r="BI950">
        <f t="shared" si="146"/>
        <v>2.68</v>
      </c>
      <c r="BJ950">
        <f t="shared" si="147"/>
        <v>2.57</v>
      </c>
      <c r="BK950">
        <f t="shared" si="148"/>
        <v>1.28</v>
      </c>
      <c r="BL950">
        <f t="shared" si="149"/>
        <v>11538.630000000023</v>
      </c>
    </row>
    <row r="951" spans="1:64" x14ac:dyDescent="0.2">
      <c r="A951" s="1">
        <v>949</v>
      </c>
      <c r="B951" s="7" t="s">
        <v>24</v>
      </c>
      <c r="C951" s="3">
        <v>39954</v>
      </c>
      <c r="D951" s="4" t="s">
        <v>629</v>
      </c>
      <c r="E951" s="4" t="s">
        <v>170</v>
      </c>
      <c r="F951" s="5" t="str">
        <f t="shared" si="140"/>
        <v>J</v>
      </c>
      <c r="G951" s="6">
        <v>0.89236111111111116</v>
      </c>
      <c r="H951" s="6">
        <v>0.90833333333333333</v>
      </c>
      <c r="I951" s="85">
        <f t="shared" si="141"/>
        <v>22.999999999999918</v>
      </c>
      <c r="J951" s="86">
        <f>I951*Segmentos!$D$7*(AH951%)*IF(ISNUMBER(AI951),AI951%,0)</f>
        <v>23239.199999999921</v>
      </c>
      <c r="K951" s="86">
        <f>I951*Segmentos!$D$7*(AL951%)*IF(ISNUMBER(AM951),AM951%,0)</f>
        <v>112607.99999999961</v>
      </c>
      <c r="L951" s="4"/>
      <c r="M951" s="2">
        <v>0.77</v>
      </c>
      <c r="N951" s="2">
        <v>1.1000000000000001</v>
      </c>
      <c r="O951" s="2">
        <v>67.5</v>
      </c>
      <c r="P951" s="2">
        <v>42.676600000000001</v>
      </c>
      <c r="Q951" s="2">
        <v>0</v>
      </c>
      <c r="R951" s="2">
        <v>0</v>
      </c>
      <c r="S951" s="8" t="s">
        <v>577</v>
      </c>
      <c r="T951" s="2">
        <v>0</v>
      </c>
      <c r="U951" s="2">
        <v>2.5099999999999998</v>
      </c>
      <c r="V951" s="2">
        <v>3.7</v>
      </c>
      <c r="W951" s="2">
        <v>67.5</v>
      </c>
      <c r="X951" s="2">
        <v>28.969799999999999</v>
      </c>
      <c r="Y951" s="2">
        <v>0.43</v>
      </c>
      <c r="Z951" s="2">
        <v>0.7</v>
      </c>
      <c r="AA951" s="2">
        <v>63.8</v>
      </c>
      <c r="AB951" s="2">
        <v>7.0397999999999996</v>
      </c>
      <c r="AC951" s="2">
        <v>0.37</v>
      </c>
      <c r="AD951" s="2">
        <v>0.5</v>
      </c>
      <c r="AE951" s="2">
        <v>72.099999999999994</v>
      </c>
      <c r="AF951" s="2">
        <v>6.6669999999999998</v>
      </c>
      <c r="AG951" s="20">
        <v>0.26</v>
      </c>
      <c r="AH951" s="20">
        <v>0.6</v>
      </c>
      <c r="AI951" s="20">
        <v>42.1</v>
      </c>
      <c r="AJ951" s="20">
        <v>6.92</v>
      </c>
      <c r="AK951" s="18">
        <v>1.23</v>
      </c>
      <c r="AL951" s="18">
        <v>1.6</v>
      </c>
      <c r="AM951" s="18">
        <v>76.5</v>
      </c>
      <c r="AN951" s="18">
        <v>35.756599999999999</v>
      </c>
      <c r="AO951" s="2">
        <v>0.09</v>
      </c>
      <c r="AP951" s="2">
        <v>0.3</v>
      </c>
      <c r="AQ951" s="2">
        <v>34.799999999999997</v>
      </c>
      <c r="AR951" s="2">
        <v>0.56469999999999998</v>
      </c>
      <c r="AS951" s="2">
        <v>0.32</v>
      </c>
      <c r="AT951" s="2">
        <v>0.5</v>
      </c>
      <c r="AU951" s="2">
        <v>63</v>
      </c>
      <c r="AV951" s="2">
        <v>3.8506999999999998</v>
      </c>
      <c r="AW951" s="2">
        <v>0.41</v>
      </c>
      <c r="AX951" s="2">
        <v>0.6</v>
      </c>
      <c r="AY951" s="2">
        <v>73.900000000000006</v>
      </c>
      <c r="AZ951" s="2">
        <v>6.5209999999999999</v>
      </c>
      <c r="BA951" s="2">
        <v>1.5</v>
      </c>
      <c r="BB951" s="2">
        <v>2.2000000000000002</v>
      </c>
      <c r="BC951" s="2">
        <v>68</v>
      </c>
      <c r="BD951" s="2">
        <v>31.740200000000002</v>
      </c>
      <c r="BE951" s="4" t="str">
        <f t="shared" si="142"/>
        <v>NO APLICA</v>
      </c>
      <c r="BF951" s="4">
        <f t="shared" si="143"/>
        <v>0.75540000000000007</v>
      </c>
      <c r="BG951">
        <f t="shared" si="144"/>
        <v>0.09</v>
      </c>
      <c r="BH951">
        <f t="shared" si="145"/>
        <v>0.32</v>
      </c>
      <c r="BI951">
        <f t="shared" si="146"/>
        <v>1.5</v>
      </c>
      <c r="BJ951">
        <f t="shared" si="147"/>
        <v>1.23</v>
      </c>
      <c r="BK951">
        <f t="shared" si="148"/>
        <v>0.26</v>
      </c>
      <c r="BL951">
        <f t="shared" si="149"/>
        <v>1707.7499999999941</v>
      </c>
    </row>
    <row r="952" spans="1:64" x14ac:dyDescent="0.2">
      <c r="A952" s="1">
        <v>950</v>
      </c>
      <c r="B952" s="7" t="s">
        <v>4</v>
      </c>
      <c r="C952" s="3">
        <v>39954</v>
      </c>
      <c r="D952" s="4" t="s">
        <v>3</v>
      </c>
      <c r="E952" s="4" t="s">
        <v>165</v>
      </c>
      <c r="F952" s="5" t="str">
        <f t="shared" si="140"/>
        <v>J</v>
      </c>
      <c r="G952" s="6">
        <v>0.78263888888888899</v>
      </c>
      <c r="H952" s="6">
        <v>0.87430555555555556</v>
      </c>
      <c r="I952" s="85">
        <f t="shared" si="141"/>
        <v>131.99999999999986</v>
      </c>
      <c r="J952" s="86">
        <f>I952*Segmentos!$D$7*(AH952%)*IF(ISNUMBER(AI952),AI952%,0)</f>
        <v>2112739.1999999979</v>
      </c>
      <c r="K952" s="86">
        <f>I952*Segmentos!$D$7*(AL952%)*IF(ISNUMBER(AM952),AM952%,0)</f>
        <v>2723687.9999999972</v>
      </c>
      <c r="L952" s="4"/>
      <c r="M952" s="2">
        <v>4.6100000000000003</v>
      </c>
      <c r="N952" s="2">
        <v>17.2</v>
      </c>
      <c r="O952" s="2">
        <v>26.8</v>
      </c>
      <c r="P952" s="2">
        <v>74.509699999999995</v>
      </c>
      <c r="Q952" s="2">
        <v>5.13</v>
      </c>
      <c r="R952" s="2">
        <v>14.8</v>
      </c>
      <c r="S952" s="2">
        <v>34.6</v>
      </c>
      <c r="T952" s="2">
        <v>13.832800000000001</v>
      </c>
      <c r="U952" s="2">
        <v>4.25</v>
      </c>
      <c r="V952" s="2">
        <v>17.600000000000001</v>
      </c>
      <c r="W952" s="2">
        <v>24.2</v>
      </c>
      <c r="X952" s="2">
        <v>14.4214</v>
      </c>
      <c r="Y952" s="2">
        <v>5.49</v>
      </c>
      <c r="Z952" s="2">
        <v>19.100000000000001</v>
      </c>
      <c r="AA952" s="2">
        <v>28.7</v>
      </c>
      <c r="AB952" s="2">
        <v>26.196999999999999</v>
      </c>
      <c r="AC952" s="2">
        <v>3.78</v>
      </c>
      <c r="AD952" s="2">
        <v>16.5</v>
      </c>
      <c r="AE952" s="2">
        <v>23</v>
      </c>
      <c r="AF952" s="2">
        <v>20.058399999999999</v>
      </c>
      <c r="AG952" s="20">
        <v>4.01</v>
      </c>
      <c r="AH952" s="20">
        <v>16.2</v>
      </c>
      <c r="AI952" s="20">
        <v>24.7</v>
      </c>
      <c r="AJ952" s="20">
        <v>30.729900000000001</v>
      </c>
      <c r="AK952" s="18">
        <v>5.15</v>
      </c>
      <c r="AL952" s="18">
        <v>18.100000000000001</v>
      </c>
      <c r="AM952" s="18">
        <v>28.5</v>
      </c>
      <c r="AN952" s="18">
        <v>43.779800000000002</v>
      </c>
      <c r="AO952" s="2">
        <v>3.37</v>
      </c>
      <c r="AP952" s="2">
        <v>11</v>
      </c>
      <c r="AQ952" s="2">
        <v>30.7</v>
      </c>
      <c r="AR952" s="2">
        <v>5.9542000000000002</v>
      </c>
      <c r="AS952" s="2">
        <v>3.75</v>
      </c>
      <c r="AT952" s="2">
        <v>14.8</v>
      </c>
      <c r="AU952" s="2">
        <v>25.3</v>
      </c>
      <c r="AV952" s="2">
        <v>13.374599999999999</v>
      </c>
      <c r="AW952" s="2">
        <v>3.32</v>
      </c>
      <c r="AX952" s="2">
        <v>13.9</v>
      </c>
      <c r="AY952" s="2">
        <v>23.9</v>
      </c>
      <c r="AZ952" s="2">
        <v>15.434799999999999</v>
      </c>
      <c r="BA952" s="2">
        <v>6.42</v>
      </c>
      <c r="BB952" s="2">
        <v>22.9</v>
      </c>
      <c r="BC952" s="2">
        <v>28.1</v>
      </c>
      <c r="BD952" s="2">
        <v>39.746099999999998</v>
      </c>
      <c r="BE952" s="4" t="str">
        <f t="shared" si="142"/>
        <v>ABURRIDO</v>
      </c>
      <c r="BF952" s="4">
        <f t="shared" si="143"/>
        <v>4.7017999999999995</v>
      </c>
      <c r="BG952">
        <f t="shared" si="144"/>
        <v>3.37</v>
      </c>
      <c r="BH952">
        <f t="shared" si="145"/>
        <v>3.75</v>
      </c>
      <c r="BI952">
        <f t="shared" si="146"/>
        <v>6.42</v>
      </c>
      <c r="BJ952">
        <f t="shared" si="147"/>
        <v>5.15</v>
      </c>
      <c r="BK952">
        <f t="shared" si="148"/>
        <v>4.01</v>
      </c>
      <c r="BL952">
        <f t="shared" si="149"/>
        <v>60846.719999999928</v>
      </c>
    </row>
    <row r="953" spans="1:64" x14ac:dyDescent="0.2">
      <c r="A953" s="1">
        <v>951</v>
      </c>
      <c r="B953" s="7" t="s">
        <v>15</v>
      </c>
      <c r="C953" s="3">
        <v>39955</v>
      </c>
      <c r="D953" s="4" t="s">
        <v>626</v>
      </c>
      <c r="E953" s="4" t="s">
        <v>164</v>
      </c>
      <c r="F953" s="5" t="str">
        <f t="shared" si="140"/>
        <v>V</v>
      </c>
      <c r="G953" s="6">
        <v>0.87430555555555556</v>
      </c>
      <c r="H953" s="6">
        <v>0.91388888888888886</v>
      </c>
      <c r="I953" s="85">
        <f t="shared" si="141"/>
        <v>56.999999999999957</v>
      </c>
      <c r="J953" s="86">
        <f>I953*Segmentos!$D$7*(AH953%)*IF(ISNUMBER(AI953),AI953%,0)</f>
        <v>1796001.5999999985</v>
      </c>
      <c r="K953" s="86">
        <f>I953*Segmentos!$D$7*(AL953%)*IF(ISNUMBER(AM953),AM953%,0)</f>
        <v>2074982.399999998</v>
      </c>
      <c r="L953" s="4"/>
      <c r="M953" s="2">
        <v>8.5</v>
      </c>
      <c r="N953" s="2">
        <v>19</v>
      </c>
      <c r="O953" s="2">
        <v>44.8</v>
      </c>
      <c r="P953" s="2">
        <v>88.426199999999994</v>
      </c>
      <c r="Q953" s="2">
        <v>6.49</v>
      </c>
      <c r="R953" s="2">
        <v>14.9</v>
      </c>
      <c r="S953" s="2">
        <v>43.6</v>
      </c>
      <c r="T953" s="2">
        <v>11.2746</v>
      </c>
      <c r="U953" s="2">
        <v>8.14</v>
      </c>
      <c r="V953" s="2">
        <v>16.100000000000001</v>
      </c>
      <c r="W953" s="2">
        <v>50.7</v>
      </c>
      <c r="X953" s="2">
        <v>17.761199999999999</v>
      </c>
      <c r="Y953" s="2">
        <v>7.58</v>
      </c>
      <c r="Z953" s="2">
        <v>18.3</v>
      </c>
      <c r="AA953" s="2">
        <v>41.5</v>
      </c>
      <c r="AB953" s="2">
        <v>23.2897</v>
      </c>
      <c r="AC953" s="2">
        <v>10.57</v>
      </c>
      <c r="AD953" s="2">
        <v>23.5</v>
      </c>
      <c r="AE953" s="2">
        <v>44.9</v>
      </c>
      <c r="AF953" s="2">
        <v>36.100700000000003</v>
      </c>
      <c r="AG953" s="20">
        <v>7.86</v>
      </c>
      <c r="AH953" s="20">
        <v>18.8</v>
      </c>
      <c r="AI953" s="20">
        <v>41.9</v>
      </c>
      <c r="AJ953" s="20">
        <v>38.817900000000002</v>
      </c>
      <c r="AK953" s="18">
        <v>9.07</v>
      </c>
      <c r="AL953" s="18">
        <v>19.2</v>
      </c>
      <c r="AM953" s="18">
        <v>47.4</v>
      </c>
      <c r="AN953" s="18">
        <v>49.6083</v>
      </c>
      <c r="AO953" s="2">
        <v>6.09</v>
      </c>
      <c r="AP953" s="2">
        <v>15.7</v>
      </c>
      <c r="AQ953" s="2">
        <v>38.799999999999997</v>
      </c>
      <c r="AR953" s="2">
        <v>6.9272</v>
      </c>
      <c r="AS953" s="2">
        <v>6.33</v>
      </c>
      <c r="AT953" s="2">
        <v>16.5</v>
      </c>
      <c r="AU953" s="2">
        <v>38.299999999999997</v>
      </c>
      <c r="AV953" s="2">
        <v>14.516400000000001</v>
      </c>
      <c r="AW953" s="2">
        <v>9.91</v>
      </c>
      <c r="AX953" s="2">
        <v>18.600000000000001</v>
      </c>
      <c r="AY953" s="2">
        <v>53.3</v>
      </c>
      <c r="AZ953" s="2">
        <v>29.654699999999998</v>
      </c>
      <c r="BA953" s="2">
        <v>9.3699999999999992</v>
      </c>
      <c r="BB953" s="2">
        <v>21.6</v>
      </c>
      <c r="BC953" s="2">
        <v>43.4</v>
      </c>
      <c r="BD953" s="2">
        <v>37.328000000000003</v>
      </c>
      <c r="BE953" s="4" t="str">
        <f t="shared" si="142"/>
        <v>NO APLICA</v>
      </c>
      <c r="BF953" s="4">
        <f t="shared" si="143"/>
        <v>7.8311999999999999</v>
      </c>
      <c r="BG953">
        <f t="shared" si="144"/>
        <v>6.09</v>
      </c>
      <c r="BH953">
        <f t="shared" si="145"/>
        <v>6.33</v>
      </c>
      <c r="BI953">
        <f t="shared" si="146"/>
        <v>9.91</v>
      </c>
      <c r="BJ953">
        <f t="shared" si="147"/>
        <v>9.07</v>
      </c>
      <c r="BK953">
        <f t="shared" si="148"/>
        <v>7.86</v>
      </c>
      <c r="BL953">
        <f t="shared" si="149"/>
        <v>48518.399999999958</v>
      </c>
    </row>
    <row r="954" spans="1:64" x14ac:dyDescent="0.2">
      <c r="A954" s="1">
        <v>952</v>
      </c>
      <c r="B954" s="7" t="s">
        <v>5</v>
      </c>
      <c r="C954" s="3">
        <v>39955</v>
      </c>
      <c r="D954" s="4" t="s">
        <v>3</v>
      </c>
      <c r="E954" s="4" t="s">
        <v>164</v>
      </c>
      <c r="F954" s="5" t="str">
        <f t="shared" si="140"/>
        <v>V</v>
      </c>
      <c r="G954" s="6">
        <v>0.87430555555555556</v>
      </c>
      <c r="H954" s="6">
        <v>0.91736111111111107</v>
      </c>
      <c r="I954" s="85">
        <f t="shared" si="141"/>
        <v>61.999999999999943</v>
      </c>
      <c r="J954" s="86">
        <f>I954*Segmentos!$D$7*(AH954%)*IF(ISNUMBER(AI954),AI954%,0)</f>
        <v>1325659.1999999988</v>
      </c>
      <c r="K954" s="86">
        <f>I954*Segmentos!$D$7*(AL954%)*IF(ISNUMBER(AM954),AM954%,0)</f>
        <v>1490529.5999999985</v>
      </c>
      <c r="L954" s="4"/>
      <c r="M954" s="2">
        <v>5.7</v>
      </c>
      <c r="N954" s="2">
        <v>15.5</v>
      </c>
      <c r="O954" s="2">
        <v>36.700000000000003</v>
      </c>
      <c r="P954" s="2">
        <v>81.084599999999995</v>
      </c>
      <c r="Q954" s="2">
        <v>2.04</v>
      </c>
      <c r="R954" s="2">
        <v>7.7</v>
      </c>
      <c r="S954" s="2">
        <v>26.3</v>
      </c>
      <c r="T954" s="2">
        <v>4.8335999999999997</v>
      </c>
      <c r="U954" s="2">
        <v>3.16</v>
      </c>
      <c r="V954" s="2">
        <v>12.6</v>
      </c>
      <c r="W954" s="2">
        <v>25.2</v>
      </c>
      <c r="X954" s="2">
        <v>9.4393999999999991</v>
      </c>
      <c r="Y954" s="2">
        <v>6.12</v>
      </c>
      <c r="Z954" s="2">
        <v>16.100000000000001</v>
      </c>
      <c r="AA954" s="2">
        <v>38</v>
      </c>
      <c r="AB954" s="2">
        <v>25.703600000000002</v>
      </c>
      <c r="AC954" s="2">
        <v>8.8000000000000007</v>
      </c>
      <c r="AD954" s="2">
        <v>20.9</v>
      </c>
      <c r="AE954" s="2">
        <v>42.2</v>
      </c>
      <c r="AF954" s="2">
        <v>41.107999999999997</v>
      </c>
      <c r="AG954" s="20">
        <v>5.34</v>
      </c>
      <c r="AH954" s="20">
        <v>15.1</v>
      </c>
      <c r="AI954" s="20">
        <v>35.4</v>
      </c>
      <c r="AJ954" s="20">
        <v>36.086300000000001</v>
      </c>
      <c r="AK954" s="18">
        <v>6.01</v>
      </c>
      <c r="AL954" s="18">
        <v>15.9</v>
      </c>
      <c r="AM954" s="18">
        <v>37.799999999999997</v>
      </c>
      <c r="AN954" s="18">
        <v>44.9983</v>
      </c>
      <c r="AO954" s="2">
        <v>4.07</v>
      </c>
      <c r="AP954" s="2">
        <v>11.6</v>
      </c>
      <c r="AQ954" s="2">
        <v>35.200000000000003</v>
      </c>
      <c r="AR954" s="2">
        <v>6.3320999999999996</v>
      </c>
      <c r="AS954" s="2">
        <v>5.86</v>
      </c>
      <c r="AT954" s="2">
        <v>13</v>
      </c>
      <c r="AU954" s="2">
        <v>44.9</v>
      </c>
      <c r="AV954" s="2">
        <v>18.362100000000002</v>
      </c>
      <c r="AW954" s="2">
        <v>5.46</v>
      </c>
      <c r="AX954" s="2">
        <v>14.4</v>
      </c>
      <c r="AY954" s="2">
        <v>38</v>
      </c>
      <c r="AZ954" s="2">
        <v>22.331800000000001</v>
      </c>
      <c r="BA954" s="2">
        <v>6.25</v>
      </c>
      <c r="BB954" s="2">
        <v>19</v>
      </c>
      <c r="BC954" s="2">
        <v>32.9</v>
      </c>
      <c r="BD954" s="2">
        <v>34.058599999999998</v>
      </c>
      <c r="BE954" s="4" t="str">
        <f t="shared" si="142"/>
        <v>NO APLICA</v>
      </c>
      <c r="BF954" s="4">
        <f t="shared" si="143"/>
        <v>5.7744000000000009</v>
      </c>
      <c r="BG954">
        <f t="shared" si="144"/>
        <v>4.07</v>
      </c>
      <c r="BH954">
        <f t="shared" si="145"/>
        <v>5.86</v>
      </c>
      <c r="BI954">
        <f t="shared" si="146"/>
        <v>6.25</v>
      </c>
      <c r="BJ954">
        <f t="shared" si="147"/>
        <v>6.01</v>
      </c>
      <c r="BK954">
        <f t="shared" si="148"/>
        <v>5.34</v>
      </c>
      <c r="BL954">
        <f t="shared" si="149"/>
        <v>35268.699999999968</v>
      </c>
    </row>
    <row r="955" spans="1:64" x14ac:dyDescent="0.2">
      <c r="A955" s="1">
        <v>953</v>
      </c>
      <c r="B955" s="7" t="s">
        <v>49</v>
      </c>
      <c r="C955" s="3">
        <v>39955</v>
      </c>
      <c r="D955" s="4" t="s">
        <v>629</v>
      </c>
      <c r="E955" s="4" t="s">
        <v>168</v>
      </c>
      <c r="F955" s="5" t="str">
        <f t="shared" si="140"/>
        <v>V</v>
      </c>
      <c r="G955" s="6">
        <v>0.91666666666666663</v>
      </c>
      <c r="H955" s="6">
        <v>0.98819444444444438</v>
      </c>
      <c r="I955" s="85">
        <f t="shared" si="141"/>
        <v>102.99999999999996</v>
      </c>
      <c r="J955" s="86">
        <f>I955*Segmentos!$D$7*(AH955%)*IF(ISNUMBER(AI955),AI955%,0)</f>
        <v>809662.39999999967</v>
      </c>
      <c r="K955" s="86">
        <f>I955*Segmentos!$D$7*(AL955%)*IF(ISNUMBER(AM955),AM955%,0)</f>
        <v>441251.99999999983</v>
      </c>
      <c r="L955" s="4" t="s">
        <v>309</v>
      </c>
      <c r="M955" s="2">
        <v>1.49</v>
      </c>
      <c r="N955" s="2">
        <v>6.9</v>
      </c>
      <c r="O955" s="2">
        <v>21.6</v>
      </c>
      <c r="P955" s="2">
        <v>85.027000000000001</v>
      </c>
      <c r="Q955" s="2">
        <v>0.11</v>
      </c>
      <c r="R955" s="2">
        <v>1.2</v>
      </c>
      <c r="S955" s="2">
        <v>8.6</v>
      </c>
      <c r="T955" s="2">
        <v>1.0105999999999999</v>
      </c>
      <c r="U955" s="2">
        <v>0.41</v>
      </c>
      <c r="V955" s="2">
        <v>4.8</v>
      </c>
      <c r="W955" s="2">
        <v>8.5</v>
      </c>
      <c r="X955" s="2">
        <v>4.8593000000000002</v>
      </c>
      <c r="Y955" s="2">
        <v>2.1800000000000002</v>
      </c>
      <c r="Z955" s="2">
        <v>8.6</v>
      </c>
      <c r="AA955" s="2">
        <v>25.4</v>
      </c>
      <c r="AB955" s="2">
        <v>36.6541</v>
      </c>
      <c r="AC955" s="2">
        <v>2.27</v>
      </c>
      <c r="AD955" s="2">
        <v>9.6</v>
      </c>
      <c r="AE955" s="2">
        <v>23.7</v>
      </c>
      <c r="AF955" s="2">
        <v>42.503</v>
      </c>
      <c r="AG955" s="20">
        <v>1.95</v>
      </c>
      <c r="AH955" s="20">
        <v>6.8</v>
      </c>
      <c r="AI955" s="20">
        <v>28.9</v>
      </c>
      <c r="AJ955" s="20">
        <v>52.8536</v>
      </c>
      <c r="AK955" s="18">
        <v>1.07</v>
      </c>
      <c r="AL955" s="18">
        <v>7</v>
      </c>
      <c r="AM955" s="18">
        <v>15.3</v>
      </c>
      <c r="AN955" s="18">
        <v>32.173299999999998</v>
      </c>
      <c r="AO955" s="2">
        <v>0.37</v>
      </c>
      <c r="AP955" s="2">
        <v>3.2</v>
      </c>
      <c r="AQ955" s="2">
        <v>11.4</v>
      </c>
      <c r="AR955" s="2">
        <v>2.2902</v>
      </c>
      <c r="AS955" s="2">
        <v>1.45</v>
      </c>
      <c r="AT955" s="2">
        <v>3.6</v>
      </c>
      <c r="AU955" s="2">
        <v>40.4</v>
      </c>
      <c r="AV955" s="2">
        <v>18.259499999999999</v>
      </c>
      <c r="AW955" s="2">
        <v>0.74</v>
      </c>
      <c r="AX955" s="2">
        <v>4.5999999999999996</v>
      </c>
      <c r="AY955" s="2">
        <v>16.100000000000001</v>
      </c>
      <c r="AZ955" s="2">
        <v>12.1068</v>
      </c>
      <c r="BA955" s="2">
        <v>2.4</v>
      </c>
      <c r="BB955" s="2">
        <v>11.6</v>
      </c>
      <c r="BC955" s="2">
        <v>20.7</v>
      </c>
      <c r="BD955" s="2">
        <v>52.3705</v>
      </c>
      <c r="BE955" s="4" t="str">
        <f t="shared" si="142"/>
        <v>ABURRIDO</v>
      </c>
      <c r="BF955" s="4">
        <f t="shared" si="143"/>
        <v>1.6214</v>
      </c>
      <c r="BG955">
        <f t="shared" si="144"/>
        <v>0.37</v>
      </c>
      <c r="BH955">
        <f t="shared" si="145"/>
        <v>1.45</v>
      </c>
      <c r="BI955">
        <f t="shared" si="146"/>
        <v>2.4</v>
      </c>
      <c r="BJ955">
        <f t="shared" si="147"/>
        <v>1.07</v>
      </c>
      <c r="BK955">
        <f t="shared" si="148"/>
        <v>1.95</v>
      </c>
      <c r="BL955">
        <f t="shared" si="149"/>
        <v>15351.119999999995</v>
      </c>
    </row>
    <row r="956" spans="1:64" x14ac:dyDescent="0.2">
      <c r="A956" s="1">
        <v>954</v>
      </c>
      <c r="B956" s="7" t="s">
        <v>18</v>
      </c>
      <c r="C956" s="3">
        <v>39955</v>
      </c>
      <c r="D956" s="4" t="s">
        <v>17</v>
      </c>
      <c r="E956" s="4" t="s">
        <v>168</v>
      </c>
      <c r="F956" s="5" t="str">
        <f t="shared" si="140"/>
        <v>V</v>
      </c>
      <c r="G956" s="6">
        <v>0.83333333333333337</v>
      </c>
      <c r="H956" s="6">
        <v>0.91874999999999996</v>
      </c>
      <c r="I956" s="85">
        <f t="shared" si="141"/>
        <v>122.99999999999989</v>
      </c>
      <c r="J956" s="86">
        <f>I956*Segmentos!$D$7*(AH956%)*IF(ISNUMBER(AI956),AI956%,0)</f>
        <v>563339.99999999942</v>
      </c>
      <c r="K956" s="86">
        <f>I956*Segmentos!$D$7*(AL956%)*IF(ISNUMBER(AM956),AM956%,0)</f>
        <v>111290.39999999989</v>
      </c>
      <c r="L956" s="4" t="s">
        <v>308</v>
      </c>
      <c r="M956" s="2">
        <v>0.66</v>
      </c>
      <c r="N956" s="2">
        <v>3.7</v>
      </c>
      <c r="O956" s="2">
        <v>17.8</v>
      </c>
      <c r="P956" s="2">
        <v>92.790499999999994</v>
      </c>
      <c r="Q956" s="2">
        <v>0.04</v>
      </c>
      <c r="R956" s="2">
        <v>0.2</v>
      </c>
      <c r="S956" s="2">
        <v>17.899999999999999</v>
      </c>
      <c r="T956" s="2">
        <v>0.94810000000000005</v>
      </c>
      <c r="U956" s="2">
        <v>0.01</v>
      </c>
      <c r="V956" s="2">
        <v>0.8</v>
      </c>
      <c r="W956" s="2">
        <v>1.3</v>
      </c>
      <c r="X956" s="2">
        <v>0.32240000000000002</v>
      </c>
      <c r="Y956" s="2">
        <v>1.06</v>
      </c>
      <c r="Z956" s="2">
        <v>4</v>
      </c>
      <c r="AA956" s="2">
        <v>26.7</v>
      </c>
      <c r="AB956" s="2">
        <v>44.099299999999999</v>
      </c>
      <c r="AC956" s="2">
        <v>1.03</v>
      </c>
      <c r="AD956" s="2">
        <v>7.1</v>
      </c>
      <c r="AE956" s="2">
        <v>14.5</v>
      </c>
      <c r="AF956" s="2">
        <v>47.4208</v>
      </c>
      <c r="AG956" s="20">
        <v>1.1399999999999999</v>
      </c>
      <c r="AH956" s="20">
        <v>5</v>
      </c>
      <c r="AI956" s="20">
        <v>22.9</v>
      </c>
      <c r="AJ956" s="20">
        <v>76.141599999999997</v>
      </c>
      <c r="AK956" s="18">
        <v>0.23</v>
      </c>
      <c r="AL956" s="18">
        <v>2.6</v>
      </c>
      <c r="AM956" s="18">
        <v>8.6999999999999993</v>
      </c>
      <c r="AN956" s="18">
        <v>16.648900000000001</v>
      </c>
      <c r="AO956" s="2">
        <v>0.01</v>
      </c>
      <c r="AP956" s="2">
        <v>1.3</v>
      </c>
      <c r="AQ956" s="2">
        <v>1.1000000000000001</v>
      </c>
      <c r="AR956" s="2">
        <v>0.22040000000000001</v>
      </c>
      <c r="AS956" s="2">
        <v>0.27</v>
      </c>
      <c r="AT956" s="2">
        <v>1.5</v>
      </c>
      <c r="AU956" s="2">
        <v>18</v>
      </c>
      <c r="AV956" s="2">
        <v>8.4092000000000002</v>
      </c>
      <c r="AW956" s="2">
        <v>0.52</v>
      </c>
      <c r="AX956" s="2">
        <v>3.5</v>
      </c>
      <c r="AY956" s="2">
        <v>14.8</v>
      </c>
      <c r="AZ956" s="2">
        <v>20.876300000000001</v>
      </c>
      <c r="BA956" s="2">
        <v>1.17</v>
      </c>
      <c r="BB956" s="2">
        <v>5.9</v>
      </c>
      <c r="BC956" s="2">
        <v>20</v>
      </c>
      <c r="BD956" s="2">
        <v>63.284599999999998</v>
      </c>
      <c r="BE956" s="4" t="str">
        <f t="shared" si="142"/>
        <v>ABURRIDO</v>
      </c>
      <c r="BF956" s="4">
        <f t="shared" si="143"/>
        <v>0.57879999999999998</v>
      </c>
      <c r="BG956">
        <f t="shared" si="144"/>
        <v>0.01</v>
      </c>
      <c r="BH956">
        <f t="shared" si="145"/>
        <v>0.27</v>
      </c>
      <c r="BI956">
        <f t="shared" si="146"/>
        <v>1.17</v>
      </c>
      <c r="BJ956">
        <f t="shared" si="147"/>
        <v>0.23</v>
      </c>
      <c r="BK956">
        <f t="shared" si="148"/>
        <v>1.1399999999999999</v>
      </c>
      <c r="BL956">
        <f t="shared" si="149"/>
        <v>8100.7799999999934</v>
      </c>
    </row>
    <row r="957" spans="1:64" x14ac:dyDescent="0.2">
      <c r="A957" s="1">
        <v>955</v>
      </c>
      <c r="B957" s="7" t="s">
        <v>9</v>
      </c>
      <c r="C957" s="3">
        <v>39955</v>
      </c>
      <c r="D957" s="4" t="s">
        <v>8</v>
      </c>
      <c r="E957" s="4" t="s">
        <v>168</v>
      </c>
      <c r="F957" s="5" t="str">
        <f t="shared" si="140"/>
        <v>V</v>
      </c>
      <c r="G957" s="6">
        <v>0.8</v>
      </c>
      <c r="H957" s="6">
        <v>0.87361111111111101</v>
      </c>
      <c r="I957" s="85">
        <f t="shared" si="141"/>
        <v>105.99999999999979</v>
      </c>
      <c r="J957" s="86">
        <f>I957*Segmentos!$D$7*(AH957%)*IF(ISNUMBER(AI957),AI957%,0)</f>
        <v>1460552.7999999975</v>
      </c>
      <c r="K957" s="86">
        <f>I957*Segmentos!$D$7*(AL957%)*IF(ISNUMBER(AM957),AM957%,0)</f>
        <v>1897654.3999999964</v>
      </c>
      <c r="L957" s="4" t="s">
        <v>307</v>
      </c>
      <c r="M957" s="2">
        <v>3.99</v>
      </c>
      <c r="N957" s="2">
        <v>13.4</v>
      </c>
      <c r="O957" s="2">
        <v>29.9</v>
      </c>
      <c r="P957" s="2">
        <v>89.726399999999998</v>
      </c>
      <c r="Q957" s="2">
        <v>1.84</v>
      </c>
      <c r="R957" s="2">
        <v>6.7</v>
      </c>
      <c r="S957" s="2">
        <v>27.2</v>
      </c>
      <c r="T957" s="2">
        <v>6.8795000000000002</v>
      </c>
      <c r="U957" s="2">
        <v>2.41</v>
      </c>
      <c r="V957" s="2">
        <v>9.6</v>
      </c>
      <c r="W957" s="2">
        <v>25</v>
      </c>
      <c r="X957" s="2">
        <v>11.345800000000001</v>
      </c>
      <c r="Y957" s="2">
        <v>4</v>
      </c>
      <c r="Z957" s="2">
        <v>14.5</v>
      </c>
      <c r="AA957" s="2">
        <v>27.6</v>
      </c>
      <c r="AB957" s="2">
        <v>26.55</v>
      </c>
      <c r="AC957" s="2">
        <v>6.1</v>
      </c>
      <c r="AD957" s="2">
        <v>18</v>
      </c>
      <c r="AE957" s="2">
        <v>33.799999999999997</v>
      </c>
      <c r="AF957" s="2">
        <v>44.951099999999997</v>
      </c>
      <c r="AG957" s="20">
        <v>3.44</v>
      </c>
      <c r="AH957" s="20">
        <v>13.3</v>
      </c>
      <c r="AI957" s="20">
        <v>25.9</v>
      </c>
      <c r="AJ957" s="20">
        <v>36.645099999999999</v>
      </c>
      <c r="AK957" s="18">
        <v>4.5</v>
      </c>
      <c r="AL957" s="18">
        <v>13.4</v>
      </c>
      <c r="AM957" s="18">
        <v>33.4</v>
      </c>
      <c r="AN957" s="18">
        <v>53.081400000000002</v>
      </c>
      <c r="AO957" s="2">
        <v>1.05</v>
      </c>
      <c r="AP957" s="2">
        <v>5.2</v>
      </c>
      <c r="AQ957" s="2">
        <v>20.100000000000001</v>
      </c>
      <c r="AR957" s="2">
        <v>2.5720000000000001</v>
      </c>
      <c r="AS957" s="2">
        <v>1.51</v>
      </c>
      <c r="AT957" s="2">
        <v>8.3000000000000007</v>
      </c>
      <c r="AU957" s="2">
        <v>18.3</v>
      </c>
      <c r="AV957" s="2">
        <v>7.4764999999999997</v>
      </c>
      <c r="AW957" s="2">
        <v>3.8</v>
      </c>
      <c r="AX957" s="2">
        <v>14.3</v>
      </c>
      <c r="AY957" s="2">
        <v>26.5</v>
      </c>
      <c r="AZ957" s="2">
        <v>24.5366</v>
      </c>
      <c r="BA957" s="2">
        <v>6.41</v>
      </c>
      <c r="BB957" s="2">
        <v>17.899999999999999</v>
      </c>
      <c r="BC957" s="2">
        <v>35.799999999999997</v>
      </c>
      <c r="BD957" s="2">
        <v>55.141300000000001</v>
      </c>
      <c r="BE957" s="4" t="str">
        <f t="shared" si="142"/>
        <v>ABURRIDO</v>
      </c>
      <c r="BF957" s="4">
        <f t="shared" si="143"/>
        <v>3.4472</v>
      </c>
      <c r="BG957">
        <f t="shared" si="144"/>
        <v>1.05</v>
      </c>
      <c r="BH957">
        <f t="shared" si="145"/>
        <v>1.51</v>
      </c>
      <c r="BI957">
        <f t="shared" si="146"/>
        <v>6.41</v>
      </c>
      <c r="BJ957">
        <f t="shared" si="147"/>
        <v>4.5</v>
      </c>
      <c r="BK957">
        <f t="shared" si="148"/>
        <v>3.44</v>
      </c>
      <c r="BL957">
        <f t="shared" si="149"/>
        <v>42469.959999999912</v>
      </c>
    </row>
    <row r="958" spans="1:64" x14ac:dyDescent="0.2">
      <c r="A958" s="1">
        <v>956</v>
      </c>
      <c r="B958" s="7" t="s">
        <v>98</v>
      </c>
      <c r="C958" s="3">
        <v>39955</v>
      </c>
      <c r="D958" s="4" t="s">
        <v>628</v>
      </c>
      <c r="E958" s="4" t="s">
        <v>168</v>
      </c>
      <c r="F958" s="5" t="str">
        <f t="shared" si="140"/>
        <v>V</v>
      </c>
      <c r="G958" s="6">
        <v>0.91666666666666663</v>
      </c>
      <c r="H958" s="6">
        <v>2.361111111111111E-2</v>
      </c>
      <c r="I958" s="85">
        <f t="shared" si="141"/>
        <v>154.00000000000003</v>
      </c>
      <c r="J958" s="86">
        <f>I958*Segmentos!$D$7*(AH958%)*IF(ISNUMBER(AI958),AI958%,0)</f>
        <v>1168120.8000000003</v>
      </c>
      <c r="K958" s="86">
        <f>I958*Segmentos!$D$7*(AL958%)*IF(ISNUMBER(AM958),AM958%,0)</f>
        <v>1344604.8000000003</v>
      </c>
      <c r="L958" s="4" t="s">
        <v>310</v>
      </c>
      <c r="M958" s="2">
        <v>2.04</v>
      </c>
      <c r="N958" s="2">
        <v>11.4</v>
      </c>
      <c r="O958" s="2">
        <v>17.8</v>
      </c>
      <c r="P958" s="2">
        <v>91.161199999999994</v>
      </c>
      <c r="Q958" s="2">
        <v>0.48</v>
      </c>
      <c r="R958" s="2">
        <v>5.2</v>
      </c>
      <c r="S958" s="2">
        <v>9.4</v>
      </c>
      <c r="T958" s="2">
        <v>3.6126999999999998</v>
      </c>
      <c r="U958" s="2">
        <v>1.95</v>
      </c>
      <c r="V958" s="2">
        <v>8.6</v>
      </c>
      <c r="W958" s="2">
        <v>22.7</v>
      </c>
      <c r="X958" s="2">
        <v>18.2712</v>
      </c>
      <c r="Y958" s="2">
        <v>3.33</v>
      </c>
      <c r="Z958" s="2">
        <v>15.8</v>
      </c>
      <c r="AA958" s="2">
        <v>21</v>
      </c>
      <c r="AB958" s="2">
        <v>43.905000000000001</v>
      </c>
      <c r="AC958" s="2">
        <v>1.73</v>
      </c>
      <c r="AD958" s="2">
        <v>12.5</v>
      </c>
      <c r="AE958" s="2">
        <v>13.8</v>
      </c>
      <c r="AF958" s="2">
        <v>25.372199999999999</v>
      </c>
      <c r="AG958" s="20">
        <v>1.89</v>
      </c>
      <c r="AH958" s="20">
        <v>12.9</v>
      </c>
      <c r="AI958" s="20">
        <v>14.7</v>
      </c>
      <c r="AJ958" s="20">
        <v>40.042000000000002</v>
      </c>
      <c r="AK958" s="18">
        <v>2.1800000000000002</v>
      </c>
      <c r="AL958" s="18">
        <v>10.199999999999999</v>
      </c>
      <c r="AM958" s="18">
        <v>21.4</v>
      </c>
      <c r="AN958" s="18">
        <v>51.119100000000003</v>
      </c>
      <c r="AO958" s="2">
        <v>1.5</v>
      </c>
      <c r="AP958" s="2">
        <v>6.6</v>
      </c>
      <c r="AQ958" s="2">
        <v>22.8</v>
      </c>
      <c r="AR958" s="2">
        <v>7.3098000000000001</v>
      </c>
      <c r="AS958" s="2">
        <v>1.65</v>
      </c>
      <c r="AT958" s="2">
        <v>8.6999999999999993</v>
      </c>
      <c r="AU958" s="2">
        <v>19.100000000000001</v>
      </c>
      <c r="AV958" s="2">
        <v>16.254200000000001</v>
      </c>
      <c r="AW958" s="2">
        <v>1.27</v>
      </c>
      <c r="AX958" s="2">
        <v>9.4</v>
      </c>
      <c r="AY958" s="2">
        <v>13.5</v>
      </c>
      <c r="AZ958" s="2">
        <v>16.372800000000002</v>
      </c>
      <c r="BA958" s="2">
        <v>2.99</v>
      </c>
      <c r="BB958" s="2">
        <v>15.9</v>
      </c>
      <c r="BC958" s="2">
        <v>18.8</v>
      </c>
      <c r="BD958" s="2">
        <v>51.224299999999999</v>
      </c>
      <c r="BE958" s="4" t="str">
        <f t="shared" si="142"/>
        <v>ABURRIDO</v>
      </c>
      <c r="BF958" s="4">
        <f t="shared" si="143"/>
        <v>2.1198000000000001</v>
      </c>
      <c r="BG958">
        <f t="shared" si="144"/>
        <v>1.5</v>
      </c>
      <c r="BH958">
        <f t="shared" si="145"/>
        <v>1.65</v>
      </c>
      <c r="BI958">
        <f t="shared" si="146"/>
        <v>2.99</v>
      </c>
      <c r="BJ958">
        <f t="shared" si="147"/>
        <v>2.1800000000000002</v>
      </c>
      <c r="BK958">
        <f t="shared" si="148"/>
        <v>1.89</v>
      </c>
      <c r="BL958">
        <f t="shared" si="149"/>
        <v>31249.680000000008</v>
      </c>
    </row>
    <row r="959" spans="1:64" x14ac:dyDescent="0.2">
      <c r="A959" s="1">
        <v>957</v>
      </c>
      <c r="B959" s="7" t="s">
        <v>30</v>
      </c>
      <c r="C959" s="3">
        <v>39955</v>
      </c>
      <c r="D959" s="4" t="s">
        <v>628</v>
      </c>
      <c r="E959" s="4" t="s">
        <v>163</v>
      </c>
      <c r="F959" s="5" t="str">
        <f t="shared" si="140"/>
        <v>V</v>
      </c>
      <c r="G959" s="6">
        <v>0.875</v>
      </c>
      <c r="H959" s="6">
        <v>0.91111111111111109</v>
      </c>
      <c r="I959" s="85">
        <f t="shared" si="141"/>
        <v>51.999999999999972</v>
      </c>
      <c r="J959" s="86">
        <f>I959*Segmentos!$D$7*(AH959%)*IF(ISNUMBER(AI959),AI959%,0)</f>
        <v>58531.199999999975</v>
      </c>
      <c r="K959" s="86">
        <f>I959*Segmentos!$D$7*(AL959%)*IF(ISNUMBER(AM959),AM959%,0)</f>
        <v>255756.79999999984</v>
      </c>
      <c r="L959" s="4"/>
      <c r="M959" s="2">
        <v>0.78</v>
      </c>
      <c r="N959" s="2">
        <v>2.5</v>
      </c>
      <c r="O959" s="2">
        <v>31</v>
      </c>
      <c r="P959" s="2">
        <v>98.877300000000005</v>
      </c>
      <c r="Q959" s="2">
        <v>0</v>
      </c>
      <c r="R959" s="2">
        <v>0</v>
      </c>
      <c r="S959" s="8" t="s">
        <v>577</v>
      </c>
      <c r="T959" s="2">
        <v>0</v>
      </c>
      <c r="U959" s="2">
        <v>0.26</v>
      </c>
      <c r="V959" s="2">
        <v>1.9</v>
      </c>
      <c r="W959" s="2">
        <v>13.8</v>
      </c>
      <c r="X959" s="2">
        <v>6.8761000000000001</v>
      </c>
      <c r="Y959" s="2">
        <v>0.71</v>
      </c>
      <c r="Z959" s="2">
        <v>3.6</v>
      </c>
      <c r="AA959" s="2">
        <v>19.8</v>
      </c>
      <c r="AB959" s="2">
        <v>26.733499999999999</v>
      </c>
      <c r="AC959" s="2">
        <v>1.57</v>
      </c>
      <c r="AD959" s="2">
        <v>3.2</v>
      </c>
      <c r="AE959" s="2">
        <v>48.6</v>
      </c>
      <c r="AF959" s="2">
        <v>65.267700000000005</v>
      </c>
      <c r="AG959" s="20">
        <v>0.28000000000000003</v>
      </c>
      <c r="AH959" s="20">
        <v>2.1</v>
      </c>
      <c r="AI959" s="20">
        <v>13.4</v>
      </c>
      <c r="AJ959" s="20">
        <v>16.7836</v>
      </c>
      <c r="AK959" s="18">
        <v>1.23</v>
      </c>
      <c r="AL959" s="18">
        <v>2.9</v>
      </c>
      <c r="AM959" s="18">
        <v>42.4</v>
      </c>
      <c r="AN959" s="18">
        <v>82.093800000000002</v>
      </c>
      <c r="AO959" s="2">
        <v>0.35</v>
      </c>
      <c r="AP959" s="2">
        <v>1.9</v>
      </c>
      <c r="AQ959" s="2">
        <v>18.100000000000001</v>
      </c>
      <c r="AR959" s="2">
        <v>4.7842000000000002</v>
      </c>
      <c r="AS959" s="2">
        <v>0.63</v>
      </c>
      <c r="AT959" s="2">
        <v>1.9</v>
      </c>
      <c r="AU959" s="2">
        <v>33.1</v>
      </c>
      <c r="AV959" s="2">
        <v>17.5106</v>
      </c>
      <c r="AW959" s="2">
        <v>0.86</v>
      </c>
      <c r="AX959" s="2">
        <v>1.2</v>
      </c>
      <c r="AY959" s="2">
        <v>71.400000000000006</v>
      </c>
      <c r="AZ959" s="2">
        <v>31.273499999999999</v>
      </c>
      <c r="BA959" s="2">
        <v>0.93</v>
      </c>
      <c r="BB959" s="2">
        <v>4</v>
      </c>
      <c r="BC959" s="2">
        <v>23.1</v>
      </c>
      <c r="BD959" s="2">
        <v>45.308999999999997</v>
      </c>
      <c r="BE959" s="4" t="str">
        <f t="shared" si="142"/>
        <v>NO APLICA</v>
      </c>
      <c r="BF959" s="4">
        <f t="shared" si="143"/>
        <v>0.73599999999999999</v>
      </c>
      <c r="BG959">
        <f t="shared" si="144"/>
        <v>0.35</v>
      </c>
      <c r="BH959">
        <f t="shared" si="145"/>
        <v>0.63</v>
      </c>
      <c r="BI959">
        <f t="shared" si="146"/>
        <v>0.93</v>
      </c>
      <c r="BJ959">
        <f t="shared" si="147"/>
        <v>1.23</v>
      </c>
      <c r="BK959">
        <f t="shared" si="148"/>
        <v>0.28000000000000003</v>
      </c>
      <c r="BL959">
        <f t="shared" si="149"/>
        <v>4029.9999999999982</v>
      </c>
    </row>
    <row r="960" spans="1:64" x14ac:dyDescent="0.2">
      <c r="A960" s="1">
        <v>958</v>
      </c>
      <c r="B960" s="7" t="s">
        <v>11</v>
      </c>
      <c r="C960" s="3">
        <v>39955</v>
      </c>
      <c r="D960" s="4" t="s">
        <v>627</v>
      </c>
      <c r="E960" s="4" t="s">
        <v>166</v>
      </c>
      <c r="F960" s="5" t="str">
        <f t="shared" si="140"/>
        <v>V</v>
      </c>
      <c r="G960" s="6">
        <v>0.92222222222222217</v>
      </c>
      <c r="H960" s="6">
        <v>0.9243055555555556</v>
      </c>
      <c r="I960" s="85">
        <f t="shared" si="141"/>
        <v>3.0000000000001492</v>
      </c>
      <c r="J960" s="86">
        <f>I960*Segmentos!$D$7*(AH960%)*IF(ISNUMBER(AI960),AI960%,0)</f>
        <v>42768.000000002125</v>
      </c>
      <c r="K960" s="86">
        <f>I960*Segmentos!$D$7*(AL960%)*IF(ISNUMBER(AM960),AM960%,0)</f>
        <v>51292.800000002557</v>
      </c>
      <c r="L960" s="4"/>
      <c r="M960" s="2">
        <v>3.93</v>
      </c>
      <c r="N960" s="2">
        <v>4.5999999999999996</v>
      </c>
      <c r="O960" s="2">
        <v>85</v>
      </c>
      <c r="P960" s="2">
        <v>84.990700000000004</v>
      </c>
      <c r="Q960" s="2">
        <v>3.3</v>
      </c>
      <c r="R960" s="2">
        <v>3.3</v>
      </c>
      <c r="S960" s="2">
        <v>100</v>
      </c>
      <c r="T960" s="2">
        <v>11.892899999999999</v>
      </c>
      <c r="U960" s="2">
        <v>3.49</v>
      </c>
      <c r="V960" s="2">
        <v>4.8</v>
      </c>
      <c r="W960" s="2">
        <v>73.2</v>
      </c>
      <c r="X960" s="2">
        <v>15.809900000000001</v>
      </c>
      <c r="Y960" s="2">
        <v>2.97</v>
      </c>
      <c r="Z960" s="2">
        <v>3.4</v>
      </c>
      <c r="AA960" s="2">
        <v>87.1</v>
      </c>
      <c r="AB960" s="2">
        <v>18.977</v>
      </c>
      <c r="AC960" s="2">
        <v>5.4</v>
      </c>
      <c r="AD960" s="2">
        <v>6.3</v>
      </c>
      <c r="AE960" s="2">
        <v>85.7</v>
      </c>
      <c r="AF960" s="2">
        <v>38.310899999999997</v>
      </c>
      <c r="AG960" s="20">
        <v>3.59</v>
      </c>
      <c r="AH960" s="20">
        <v>4</v>
      </c>
      <c r="AI960" s="20">
        <v>89.1</v>
      </c>
      <c r="AJ960" s="20">
        <v>36.821899999999999</v>
      </c>
      <c r="AK960" s="18">
        <v>4.24</v>
      </c>
      <c r="AL960" s="18">
        <v>5.2</v>
      </c>
      <c r="AM960" s="18">
        <v>82.2</v>
      </c>
      <c r="AN960" s="18">
        <v>48.168900000000001</v>
      </c>
      <c r="AO960" s="2">
        <v>1.67</v>
      </c>
      <c r="AP960" s="2">
        <v>1.9</v>
      </c>
      <c r="AQ960" s="2">
        <v>88.5</v>
      </c>
      <c r="AR960" s="2">
        <v>3.9424000000000001</v>
      </c>
      <c r="AS960" s="2">
        <v>4.03</v>
      </c>
      <c r="AT960" s="2">
        <v>4.5</v>
      </c>
      <c r="AU960" s="2">
        <v>90.1</v>
      </c>
      <c r="AV960" s="2">
        <v>19.216100000000001</v>
      </c>
      <c r="AW960" s="2">
        <v>1.49</v>
      </c>
      <c r="AX960" s="2">
        <v>2.1</v>
      </c>
      <c r="AY960" s="2">
        <v>72</v>
      </c>
      <c r="AZ960" s="2">
        <v>9.2542000000000009</v>
      </c>
      <c r="BA960" s="2">
        <v>6.35</v>
      </c>
      <c r="BB960" s="2">
        <v>7.4</v>
      </c>
      <c r="BC960" s="2">
        <v>85.7</v>
      </c>
      <c r="BD960" s="2">
        <v>52.578000000000003</v>
      </c>
      <c r="BE960" s="4" t="str">
        <f t="shared" si="142"/>
        <v>NO APLICA</v>
      </c>
      <c r="BF960" s="4">
        <f t="shared" si="143"/>
        <v>4.4799999999999995</v>
      </c>
      <c r="BG960">
        <f t="shared" si="144"/>
        <v>1.67</v>
      </c>
      <c r="BH960">
        <f t="shared" si="145"/>
        <v>4.03</v>
      </c>
      <c r="BI960">
        <f t="shared" si="146"/>
        <v>6.35</v>
      </c>
      <c r="BJ960">
        <f t="shared" si="147"/>
        <v>4.24</v>
      </c>
      <c r="BK960">
        <f t="shared" si="148"/>
        <v>3.59</v>
      </c>
      <c r="BL960">
        <f t="shared" si="149"/>
        <v>1173.0000000000582</v>
      </c>
    </row>
    <row r="961" spans="1:64" x14ac:dyDescent="0.2">
      <c r="A961" s="1">
        <v>959</v>
      </c>
      <c r="B961" s="7" t="s">
        <v>11</v>
      </c>
      <c r="C961" s="3">
        <v>39955</v>
      </c>
      <c r="D961" s="4" t="s">
        <v>8</v>
      </c>
      <c r="E961" s="4" t="s">
        <v>166</v>
      </c>
      <c r="F961" s="5" t="str">
        <f t="shared" si="140"/>
        <v>V</v>
      </c>
      <c r="G961" s="6">
        <v>0.90972222222222221</v>
      </c>
      <c r="H961" s="6">
        <v>0.91041666666666676</v>
      </c>
      <c r="I961" s="85">
        <f t="shared" si="141"/>
        <v>1.0000000000001563</v>
      </c>
      <c r="J961" s="86">
        <f>I961*Segmentos!$D$7*(AH961%)*IF(ISNUMBER(AI961),AI961%,0)</f>
        <v>14000.00000000219</v>
      </c>
      <c r="K961" s="86">
        <f>I961*Segmentos!$D$7*(AL961%)*IF(ISNUMBER(AM961),AM961%,0)</f>
        <v>13200.000000002063</v>
      </c>
      <c r="L961" s="4"/>
      <c r="M961" s="2">
        <v>3.39</v>
      </c>
      <c r="N961" s="2">
        <v>3.4</v>
      </c>
      <c r="O961" s="2">
        <v>100</v>
      </c>
      <c r="P961" s="2">
        <v>90.366600000000005</v>
      </c>
      <c r="Q961" s="2">
        <v>1.89</v>
      </c>
      <c r="R961" s="2">
        <v>1.9</v>
      </c>
      <c r="S961" s="2">
        <v>100</v>
      </c>
      <c r="T961" s="2">
        <v>8.4308999999999994</v>
      </c>
      <c r="U961" s="2">
        <v>0.89</v>
      </c>
      <c r="V961" s="2">
        <v>0.9</v>
      </c>
      <c r="W961" s="2">
        <v>100</v>
      </c>
      <c r="X961" s="2">
        <v>4.9973000000000001</v>
      </c>
      <c r="Y961" s="2">
        <v>2.5099999999999998</v>
      </c>
      <c r="Z961" s="2">
        <v>2.5</v>
      </c>
      <c r="AA961" s="2">
        <v>100</v>
      </c>
      <c r="AB961" s="2">
        <v>19.7468</v>
      </c>
      <c r="AC961" s="2">
        <v>6.53</v>
      </c>
      <c r="AD961" s="2">
        <v>6.5</v>
      </c>
      <c r="AE961" s="2">
        <v>100</v>
      </c>
      <c r="AF961" s="2">
        <v>57.191499999999998</v>
      </c>
      <c r="AG961" s="20">
        <v>3.52</v>
      </c>
      <c r="AH961" s="20">
        <v>3.5</v>
      </c>
      <c r="AI961" s="20">
        <v>100</v>
      </c>
      <c r="AJ961" s="20">
        <v>44.5717</v>
      </c>
      <c r="AK961" s="18">
        <v>3.27</v>
      </c>
      <c r="AL961" s="18">
        <v>3.3</v>
      </c>
      <c r="AM961" s="18">
        <v>100</v>
      </c>
      <c r="AN961" s="18">
        <v>45.794899999999998</v>
      </c>
      <c r="AO961" s="2">
        <v>0.92</v>
      </c>
      <c r="AP961" s="2">
        <v>0.9</v>
      </c>
      <c r="AQ961" s="2">
        <v>100</v>
      </c>
      <c r="AR961" s="2">
        <v>2.6789999999999998</v>
      </c>
      <c r="AS961" s="2">
        <v>1.71</v>
      </c>
      <c r="AT961" s="2">
        <v>1.7</v>
      </c>
      <c r="AU961" s="2">
        <v>100</v>
      </c>
      <c r="AV961" s="2">
        <v>10.0442</v>
      </c>
      <c r="AW961" s="2">
        <v>4.92</v>
      </c>
      <c r="AX961" s="2">
        <v>4.9000000000000004</v>
      </c>
      <c r="AY961" s="2">
        <v>100</v>
      </c>
      <c r="AZ961" s="2">
        <v>37.758400000000002</v>
      </c>
      <c r="BA961" s="2">
        <v>3.9</v>
      </c>
      <c r="BB961" s="2">
        <v>3.9</v>
      </c>
      <c r="BC961" s="2">
        <v>100</v>
      </c>
      <c r="BD961" s="2">
        <v>39.884900000000002</v>
      </c>
      <c r="BE961" s="4" t="str">
        <f t="shared" si="142"/>
        <v>NO APLICA</v>
      </c>
      <c r="BF961" s="4">
        <f t="shared" si="143"/>
        <v>2.9259999999999997</v>
      </c>
      <c r="BG961">
        <f t="shared" si="144"/>
        <v>0.92</v>
      </c>
      <c r="BH961">
        <f t="shared" si="145"/>
        <v>1.71</v>
      </c>
      <c r="BI961">
        <f t="shared" si="146"/>
        <v>4.92</v>
      </c>
      <c r="BJ961">
        <f t="shared" si="147"/>
        <v>3.27</v>
      </c>
      <c r="BK961">
        <f t="shared" si="148"/>
        <v>3.52</v>
      </c>
      <c r="BL961">
        <f t="shared" si="149"/>
        <v>340.00000000005315</v>
      </c>
    </row>
    <row r="962" spans="1:64" x14ac:dyDescent="0.2">
      <c r="A962" s="1">
        <v>960</v>
      </c>
      <c r="B962" s="7" t="s">
        <v>6</v>
      </c>
      <c r="C962" s="3">
        <v>39955</v>
      </c>
      <c r="D962" s="4" t="s">
        <v>3</v>
      </c>
      <c r="E962" s="4" t="s">
        <v>166</v>
      </c>
      <c r="F962" s="5" t="str">
        <f t="shared" si="140"/>
        <v>V</v>
      </c>
      <c r="G962" s="6">
        <v>0.90763888888888899</v>
      </c>
      <c r="H962" s="6">
        <v>0.90902777777777777</v>
      </c>
      <c r="I962" s="85">
        <f t="shared" si="141"/>
        <v>1.999999999999833</v>
      </c>
      <c r="J962" s="86">
        <f>I962*Segmentos!$D$7*(AH962%)*IF(ISNUMBER(AI962),AI962%,0)</f>
        <v>52919.999999995576</v>
      </c>
      <c r="K962" s="86">
        <f>I962*Segmentos!$D$7*(AL962%)*IF(ISNUMBER(AM962),AM962%,0)</f>
        <v>42383.999999996464</v>
      </c>
      <c r="L962" s="4"/>
      <c r="M962" s="2">
        <v>5.92</v>
      </c>
      <c r="N962" s="2">
        <v>6.7</v>
      </c>
      <c r="O962" s="2">
        <v>88.2</v>
      </c>
      <c r="P962" s="2">
        <v>86.507099999999994</v>
      </c>
      <c r="Q962" s="2">
        <v>2.29</v>
      </c>
      <c r="R962" s="2">
        <v>2.5</v>
      </c>
      <c r="S962" s="2">
        <v>91.3</v>
      </c>
      <c r="T962" s="2">
        <v>5.5831999999999997</v>
      </c>
      <c r="U962" s="2">
        <v>3.61</v>
      </c>
      <c r="V962" s="2">
        <v>4.7</v>
      </c>
      <c r="W962" s="2">
        <v>76</v>
      </c>
      <c r="X962" s="2">
        <v>11.054500000000001</v>
      </c>
      <c r="Y962" s="2">
        <v>7.48</v>
      </c>
      <c r="Z962" s="2">
        <v>8.1</v>
      </c>
      <c r="AA962" s="2">
        <v>92.8</v>
      </c>
      <c r="AB962" s="2">
        <v>32.308700000000002</v>
      </c>
      <c r="AC962" s="2">
        <v>7.83</v>
      </c>
      <c r="AD962" s="2">
        <v>8.9</v>
      </c>
      <c r="AE962" s="2">
        <v>88.2</v>
      </c>
      <c r="AF962" s="2">
        <v>37.5608</v>
      </c>
      <c r="AG962" s="20">
        <v>6.62</v>
      </c>
      <c r="AH962" s="20">
        <v>7.5</v>
      </c>
      <c r="AI962" s="20">
        <v>88.2</v>
      </c>
      <c r="AJ962" s="20">
        <v>45.927</v>
      </c>
      <c r="AK962" s="18">
        <v>5.28</v>
      </c>
      <c r="AL962" s="18">
        <v>6</v>
      </c>
      <c r="AM962" s="18">
        <v>88.3</v>
      </c>
      <c r="AN962" s="18">
        <v>40.580100000000002</v>
      </c>
      <c r="AO962" s="2">
        <v>5.04</v>
      </c>
      <c r="AP962" s="2">
        <v>5.0999999999999996</v>
      </c>
      <c r="AQ962" s="2">
        <v>99.3</v>
      </c>
      <c r="AR962" s="2">
        <v>8.0557999999999996</v>
      </c>
      <c r="AS962" s="2">
        <v>6.39</v>
      </c>
      <c r="AT962" s="2">
        <v>7.2</v>
      </c>
      <c r="AU962" s="2">
        <v>89.1</v>
      </c>
      <c r="AV962" s="2">
        <v>20.591699999999999</v>
      </c>
      <c r="AW962" s="2">
        <v>5.41</v>
      </c>
      <c r="AX962" s="2">
        <v>6.3</v>
      </c>
      <c r="AY962" s="2">
        <v>86</v>
      </c>
      <c r="AZ962" s="2">
        <v>22.748200000000001</v>
      </c>
      <c r="BA962" s="2">
        <v>6.27</v>
      </c>
      <c r="BB962" s="2">
        <v>7.2</v>
      </c>
      <c r="BC962" s="2">
        <v>87</v>
      </c>
      <c r="BD962" s="2">
        <v>35.111400000000003</v>
      </c>
      <c r="BE962" s="4" t="str">
        <f t="shared" si="142"/>
        <v>NO APLICA</v>
      </c>
      <c r="BF962" s="4">
        <f t="shared" si="143"/>
        <v>6.1041999999999996</v>
      </c>
      <c r="BG962">
        <f t="shared" si="144"/>
        <v>5.04</v>
      </c>
      <c r="BH962">
        <f t="shared" si="145"/>
        <v>6.39</v>
      </c>
      <c r="BI962">
        <f t="shared" si="146"/>
        <v>6.27</v>
      </c>
      <c r="BJ962">
        <f t="shared" si="147"/>
        <v>5.28</v>
      </c>
      <c r="BK962">
        <f t="shared" si="148"/>
        <v>6.62</v>
      </c>
      <c r="BL962">
        <f t="shared" si="149"/>
        <v>1181.8799999999014</v>
      </c>
    </row>
    <row r="963" spans="1:64" x14ac:dyDescent="0.2">
      <c r="A963" s="1">
        <v>961</v>
      </c>
      <c r="B963" s="7" t="s">
        <v>31</v>
      </c>
      <c r="C963" s="3">
        <v>39955</v>
      </c>
      <c r="D963" s="4" t="s">
        <v>628</v>
      </c>
      <c r="E963" s="4" t="s">
        <v>166</v>
      </c>
      <c r="F963" s="5" t="str">
        <f t="shared" si="140"/>
        <v>V</v>
      </c>
      <c r="G963" s="6">
        <v>0.91111111111111109</v>
      </c>
      <c r="H963" s="6">
        <v>0.9145833333333333</v>
      </c>
      <c r="I963" s="85">
        <f t="shared" si="141"/>
        <v>4.9999999999999822</v>
      </c>
      <c r="J963" s="86">
        <f>I963*Segmentos!$D$7*(AH963%)*IF(ISNUMBER(AI963),AI963%,0)</f>
        <v>3199.9999999999886</v>
      </c>
      <c r="K963" s="86">
        <f>I963*Segmentos!$D$7*(AL963%)*IF(ISNUMBER(AM963),AM963%,0)</f>
        <v>16359.99999999994</v>
      </c>
      <c r="L963" s="4"/>
      <c r="M963" s="2">
        <v>0.53</v>
      </c>
      <c r="N963" s="2">
        <v>0.8</v>
      </c>
      <c r="O963" s="2">
        <v>70.3</v>
      </c>
      <c r="P963" s="2">
        <v>98.126800000000003</v>
      </c>
      <c r="Q963" s="2">
        <v>0</v>
      </c>
      <c r="R963" s="2">
        <v>0</v>
      </c>
      <c r="S963" s="8" t="s">
        <v>577</v>
      </c>
      <c r="T963" s="2">
        <v>0</v>
      </c>
      <c r="U963" s="2">
        <v>0.25</v>
      </c>
      <c r="V963" s="2">
        <v>0.6</v>
      </c>
      <c r="W963" s="2">
        <v>40</v>
      </c>
      <c r="X963" s="2">
        <v>9.7561999999999998</v>
      </c>
      <c r="Y963" s="2">
        <v>0.3</v>
      </c>
      <c r="Z963" s="2">
        <v>0.5</v>
      </c>
      <c r="AA963" s="2">
        <v>66.5</v>
      </c>
      <c r="AB963" s="2">
        <v>16.484999999999999</v>
      </c>
      <c r="AC963" s="2">
        <v>1.19</v>
      </c>
      <c r="AD963" s="2">
        <v>1.5</v>
      </c>
      <c r="AE963" s="2">
        <v>79.599999999999994</v>
      </c>
      <c r="AF963" s="2">
        <v>71.885599999999997</v>
      </c>
      <c r="AG963" s="20">
        <v>0.18</v>
      </c>
      <c r="AH963" s="20">
        <v>0.4</v>
      </c>
      <c r="AI963" s="20">
        <v>40</v>
      </c>
      <c r="AJ963" s="20">
        <v>15.268000000000001</v>
      </c>
      <c r="AK963" s="18">
        <v>0.86</v>
      </c>
      <c r="AL963" s="18">
        <v>1</v>
      </c>
      <c r="AM963" s="18">
        <v>81.8</v>
      </c>
      <c r="AN963" s="18">
        <v>82.858800000000002</v>
      </c>
      <c r="AO963" s="2">
        <v>0.49</v>
      </c>
      <c r="AP963" s="2">
        <v>0.5</v>
      </c>
      <c r="AQ963" s="2">
        <v>100</v>
      </c>
      <c r="AR963" s="2">
        <v>9.8630999999999993</v>
      </c>
      <c r="AS963" s="2">
        <v>0.46</v>
      </c>
      <c r="AT963" s="2">
        <v>0.9</v>
      </c>
      <c r="AU963" s="2">
        <v>49.4</v>
      </c>
      <c r="AV963" s="2">
        <v>18.744900000000001</v>
      </c>
      <c r="AW963" s="2">
        <v>0.68</v>
      </c>
      <c r="AX963" s="2">
        <v>0.8</v>
      </c>
      <c r="AY963" s="2">
        <v>81.2</v>
      </c>
      <c r="AZ963" s="2">
        <v>35.792000000000002</v>
      </c>
      <c r="BA963" s="2">
        <v>0.48</v>
      </c>
      <c r="BB963" s="2">
        <v>0.7</v>
      </c>
      <c r="BC963" s="2">
        <v>70.8</v>
      </c>
      <c r="BD963" s="2">
        <v>33.726799999999997</v>
      </c>
      <c r="BE963" s="4" t="str">
        <f t="shared" si="142"/>
        <v>NO APLICA</v>
      </c>
      <c r="BF963" s="4">
        <f t="shared" si="143"/>
        <v>0.55459999999999998</v>
      </c>
      <c r="BG963">
        <f t="shared" si="144"/>
        <v>0.49</v>
      </c>
      <c r="BH963">
        <f t="shared" si="145"/>
        <v>0.46</v>
      </c>
      <c r="BI963">
        <f t="shared" si="146"/>
        <v>0.68</v>
      </c>
      <c r="BJ963">
        <f t="shared" si="147"/>
        <v>0.86</v>
      </c>
      <c r="BK963">
        <f t="shared" si="148"/>
        <v>0.18</v>
      </c>
      <c r="BL963">
        <f t="shared" si="149"/>
        <v>281.19999999999897</v>
      </c>
    </row>
    <row r="964" spans="1:64" x14ac:dyDescent="0.2">
      <c r="A964" s="1">
        <v>962</v>
      </c>
      <c r="B964" s="7" t="s">
        <v>94</v>
      </c>
      <c r="C964" s="3">
        <v>39955</v>
      </c>
      <c r="D964" s="4" t="s">
        <v>627</v>
      </c>
      <c r="E964" s="4" t="s">
        <v>174</v>
      </c>
      <c r="F964" s="5" t="str">
        <f t="shared" ref="F964:F1027" si="150">CONCATENATE(IF(WEEKDAY(C964)=1,"D",""),IF(WEEKDAY(C964)=2,"L",""),IF(WEEKDAY(C964)=3,"M",""),IF(WEEKDAY(C964)=4,"W",""),IF(WEEKDAY(C964)=5,"J",""),IF(WEEKDAY(C964)=6,"V",""),IF(WEEKDAY(C964)=7,"S",""))</f>
        <v>V</v>
      </c>
      <c r="G964" s="6">
        <v>0.9243055555555556</v>
      </c>
      <c r="H964" s="6">
        <v>2.7777777777777776E-2</v>
      </c>
      <c r="I964" s="85">
        <f t="shared" ref="I964:I1027" si="151">IF(H964&gt;=G964,(H964-G964)*24*60,("24:00:00"-G964+H964)*24*60)</f>
        <v>148.99999999999991</v>
      </c>
      <c r="J964" s="86">
        <f>I964*Segmentos!$D$7*(AH964%)*IF(ISNUMBER(AI964),AI964%,0)</f>
        <v>1521051.5999999992</v>
      </c>
      <c r="K964" s="86">
        <f>I964*Segmentos!$D$7*(AL964%)*IF(ISNUMBER(AM964),AM964%,0)</f>
        <v>2138567.1999999988</v>
      </c>
      <c r="L964" s="4"/>
      <c r="M964" s="2">
        <v>3.09</v>
      </c>
      <c r="N964" s="2">
        <v>20.8</v>
      </c>
      <c r="O964" s="2">
        <v>14.8</v>
      </c>
      <c r="P964" s="2">
        <v>78.771799999999999</v>
      </c>
      <c r="Q964" s="2">
        <v>2.9</v>
      </c>
      <c r="R964" s="2">
        <v>16.100000000000001</v>
      </c>
      <c r="S964" s="2">
        <v>18.100000000000001</v>
      </c>
      <c r="T964" s="2">
        <v>12.335000000000001</v>
      </c>
      <c r="U964" s="2">
        <v>2.42</v>
      </c>
      <c r="V964" s="2">
        <v>17.5</v>
      </c>
      <c r="W964" s="2">
        <v>13.8</v>
      </c>
      <c r="X964" s="2">
        <v>12.911099999999999</v>
      </c>
      <c r="Y964" s="2">
        <v>2.29</v>
      </c>
      <c r="Z964" s="2">
        <v>21</v>
      </c>
      <c r="AA964" s="2">
        <v>10.9</v>
      </c>
      <c r="AB964" s="2">
        <v>17.236699999999999</v>
      </c>
      <c r="AC964" s="2">
        <v>4.34</v>
      </c>
      <c r="AD964" s="2">
        <v>25.2</v>
      </c>
      <c r="AE964" s="2">
        <v>17.2</v>
      </c>
      <c r="AF964" s="2">
        <v>36.288899999999998</v>
      </c>
      <c r="AG964" s="20">
        <v>2.5499999999999998</v>
      </c>
      <c r="AH964" s="20">
        <v>18.100000000000001</v>
      </c>
      <c r="AI964" s="20">
        <v>14.1</v>
      </c>
      <c r="AJ964" s="20">
        <v>30.8034</v>
      </c>
      <c r="AK964" s="18">
        <v>3.58</v>
      </c>
      <c r="AL964" s="18">
        <v>23.3</v>
      </c>
      <c r="AM964" s="18">
        <v>15.4</v>
      </c>
      <c r="AN964" s="18">
        <v>47.968400000000003</v>
      </c>
      <c r="AO964" s="2">
        <v>1.1100000000000001</v>
      </c>
      <c r="AP964" s="2">
        <v>14.4</v>
      </c>
      <c r="AQ964" s="2">
        <v>7.7</v>
      </c>
      <c r="AR964" s="2">
        <v>3.1027</v>
      </c>
      <c r="AS964" s="2">
        <v>2.96</v>
      </c>
      <c r="AT964" s="2">
        <v>15.5</v>
      </c>
      <c r="AU964" s="2">
        <v>19.100000000000001</v>
      </c>
      <c r="AV964" s="2">
        <v>16.626100000000001</v>
      </c>
      <c r="AW964" s="2">
        <v>2.4300000000000002</v>
      </c>
      <c r="AX964" s="2">
        <v>18.5</v>
      </c>
      <c r="AY964" s="2">
        <v>13.2</v>
      </c>
      <c r="AZ964" s="2">
        <v>17.825600000000001</v>
      </c>
      <c r="BA964" s="2">
        <v>4.2300000000000004</v>
      </c>
      <c r="BB964" s="2">
        <v>27.5</v>
      </c>
      <c r="BC964" s="2">
        <v>15.4</v>
      </c>
      <c r="BD964" s="2">
        <v>41.217399999999998</v>
      </c>
      <c r="BE964" s="4" t="str">
        <f t="shared" ref="BE964:BE1027" si="152">IF(OR(E964="NOTICIERO",E964="INFORMATIVO"),"NO APLICA",IF(I964&lt;60,"NO APLICA",IF(M964&lt;6,"ABURRIDO",IF(O964&lt;25,"ABURRIDO","ENTRETENIDO"))))</f>
        <v>ABURRIDO</v>
      </c>
      <c r="BF964" s="4">
        <f t="shared" ref="BF964:BF1027" si="153">SUMPRODUCT($BG$2:$BK$2,BG964:BK964)/5</f>
        <v>3.1976</v>
      </c>
      <c r="BG964">
        <f t="shared" ref="BG964:BG1027" si="154">AO964</f>
        <v>1.1100000000000001</v>
      </c>
      <c r="BH964">
        <f t="shared" ref="BH964:BH1027" si="155">AS964</f>
        <v>2.96</v>
      </c>
      <c r="BI964">
        <f t="shared" ref="BI964:BI1027" si="156">MAX(AW964,BA964)</f>
        <v>4.2300000000000004</v>
      </c>
      <c r="BJ964">
        <f t="shared" ref="BJ964:BJ1027" si="157">AK964</f>
        <v>3.58</v>
      </c>
      <c r="BK964">
        <f t="shared" ref="BK964:BK1027" si="158">AG964</f>
        <v>2.5499999999999998</v>
      </c>
      <c r="BL964">
        <f t="shared" ref="BL964:BL1027" si="159">IFERROR((I964*N964*O964),0)</f>
        <v>45868.159999999982</v>
      </c>
    </row>
    <row r="965" spans="1:64" x14ac:dyDescent="0.2">
      <c r="A965" s="1">
        <v>963</v>
      </c>
      <c r="B965" s="7" t="s">
        <v>50</v>
      </c>
      <c r="C965" s="3">
        <v>39955</v>
      </c>
      <c r="D965" s="4" t="s">
        <v>626</v>
      </c>
      <c r="E965" s="4" t="s">
        <v>165</v>
      </c>
      <c r="F965" s="5" t="str">
        <f t="shared" si="150"/>
        <v>V</v>
      </c>
      <c r="G965" s="6">
        <v>0.91736111111111107</v>
      </c>
      <c r="H965" s="6">
        <v>0.98819444444444438</v>
      </c>
      <c r="I965" s="85">
        <f t="shared" si="151"/>
        <v>101.99999999999996</v>
      </c>
      <c r="J965" s="86">
        <f>I965*Segmentos!$D$7*(AH965%)*IF(ISNUMBER(AI965),AI965%,0)</f>
        <v>1527919.1999999995</v>
      </c>
      <c r="K965" s="86">
        <f>I965*Segmentos!$D$7*(AL965%)*IF(ISNUMBER(AM965),AM965%,0)</f>
        <v>1711519.1999999993</v>
      </c>
      <c r="L965" s="4"/>
      <c r="M965" s="2">
        <v>3.99</v>
      </c>
      <c r="N965" s="2">
        <v>17.399999999999999</v>
      </c>
      <c r="O965" s="2">
        <v>22.9</v>
      </c>
      <c r="P965" s="2">
        <v>79.913899999999998</v>
      </c>
      <c r="Q965" s="2">
        <v>3.04</v>
      </c>
      <c r="R965" s="2">
        <v>14.4</v>
      </c>
      <c r="S965" s="2">
        <v>21.2</v>
      </c>
      <c r="T965" s="2">
        <v>10.1683</v>
      </c>
      <c r="U965" s="2">
        <v>4.1900000000000004</v>
      </c>
      <c r="V965" s="2">
        <v>17.2</v>
      </c>
      <c r="W965" s="2">
        <v>24.4</v>
      </c>
      <c r="X965" s="2">
        <v>17.6053</v>
      </c>
      <c r="Y965" s="2">
        <v>3.71</v>
      </c>
      <c r="Z965" s="2">
        <v>19.600000000000001</v>
      </c>
      <c r="AA965" s="2">
        <v>18.899999999999999</v>
      </c>
      <c r="AB965" s="2">
        <v>21.918299999999999</v>
      </c>
      <c r="AC965" s="2">
        <v>4.5999999999999996</v>
      </c>
      <c r="AD965" s="2">
        <v>17.2</v>
      </c>
      <c r="AE965" s="2">
        <v>26.8</v>
      </c>
      <c r="AF965" s="2">
        <v>30.222100000000001</v>
      </c>
      <c r="AG965" s="20">
        <v>3.75</v>
      </c>
      <c r="AH965" s="20">
        <v>17.100000000000001</v>
      </c>
      <c r="AI965" s="20">
        <v>21.9</v>
      </c>
      <c r="AJ965" s="20">
        <v>35.6496</v>
      </c>
      <c r="AK965" s="18">
        <v>4.21</v>
      </c>
      <c r="AL965" s="18">
        <v>17.7</v>
      </c>
      <c r="AM965" s="18">
        <v>23.7</v>
      </c>
      <c r="AN965" s="18">
        <v>44.264299999999999</v>
      </c>
      <c r="AO965" s="2">
        <v>2.72</v>
      </c>
      <c r="AP965" s="2">
        <v>12.1</v>
      </c>
      <c r="AQ965" s="2">
        <v>22.4</v>
      </c>
      <c r="AR965" s="2">
        <v>5.9516999999999998</v>
      </c>
      <c r="AS965" s="2">
        <v>4.6900000000000004</v>
      </c>
      <c r="AT965" s="2">
        <v>17.899999999999999</v>
      </c>
      <c r="AU965" s="2">
        <v>26.3</v>
      </c>
      <c r="AV965" s="2">
        <v>20.697299999999998</v>
      </c>
      <c r="AW965" s="2">
        <v>3.34</v>
      </c>
      <c r="AX965" s="2">
        <v>14.1</v>
      </c>
      <c r="AY965" s="2">
        <v>23.7</v>
      </c>
      <c r="AZ965" s="2">
        <v>19.255800000000001</v>
      </c>
      <c r="BA965" s="2">
        <v>4.43</v>
      </c>
      <c r="BB965" s="2">
        <v>21.2</v>
      </c>
      <c r="BC965" s="2">
        <v>20.9</v>
      </c>
      <c r="BD965" s="2">
        <v>34.0092</v>
      </c>
      <c r="BE965" s="4" t="str">
        <f t="shared" si="152"/>
        <v>ABURRIDO</v>
      </c>
      <c r="BF965" s="4">
        <f t="shared" si="153"/>
        <v>4.2821999999999996</v>
      </c>
      <c r="BG965">
        <f t="shared" si="154"/>
        <v>2.72</v>
      </c>
      <c r="BH965">
        <f t="shared" si="155"/>
        <v>4.6900000000000004</v>
      </c>
      <c r="BI965">
        <f t="shared" si="156"/>
        <v>4.43</v>
      </c>
      <c r="BJ965">
        <f t="shared" si="157"/>
        <v>4.21</v>
      </c>
      <c r="BK965">
        <f t="shared" si="158"/>
        <v>3.75</v>
      </c>
      <c r="BL965">
        <f t="shared" si="159"/>
        <v>40642.919999999976</v>
      </c>
    </row>
    <row r="966" spans="1:64" x14ac:dyDescent="0.2">
      <c r="A966" s="1">
        <v>964</v>
      </c>
      <c r="B966" s="7" t="s">
        <v>86</v>
      </c>
      <c r="C966" s="3">
        <v>39955</v>
      </c>
      <c r="D966" s="4" t="s">
        <v>17</v>
      </c>
      <c r="E966" s="4" t="s">
        <v>169</v>
      </c>
      <c r="F966" s="5" t="str">
        <f t="shared" si="150"/>
        <v>V</v>
      </c>
      <c r="G966" s="6">
        <v>0.92013888888888884</v>
      </c>
      <c r="H966" s="6">
        <v>0.9590277777777777</v>
      </c>
      <c r="I966" s="85">
        <f t="shared" si="151"/>
        <v>55.999999999999957</v>
      </c>
      <c r="J966" s="86">
        <f>I966*Segmentos!$D$7*(AH966%)*IF(ISNUMBER(AI966),AI966%,0)</f>
        <v>106847.99999999993</v>
      </c>
      <c r="K966" s="86">
        <f>I966*Segmentos!$D$7*(AL966%)*IF(ISNUMBER(AM966),AM966%,0)</f>
        <v>34943.999999999971</v>
      </c>
      <c r="L966" s="4"/>
      <c r="M966" s="2">
        <v>0.31</v>
      </c>
      <c r="N966" s="2">
        <v>1.3</v>
      </c>
      <c r="O966" s="2">
        <v>24.2</v>
      </c>
      <c r="P966" s="2">
        <v>100</v>
      </c>
      <c r="Q966" s="2">
        <v>0.01</v>
      </c>
      <c r="R966" s="2">
        <v>0.7</v>
      </c>
      <c r="S966" s="2">
        <v>1.8</v>
      </c>
      <c r="T966" s="2">
        <v>0.66579999999999995</v>
      </c>
      <c r="U966" s="2">
        <v>0</v>
      </c>
      <c r="V966" s="2">
        <v>0</v>
      </c>
      <c r="W966" s="8" t="s">
        <v>577</v>
      </c>
      <c r="X966" s="2">
        <v>0</v>
      </c>
      <c r="Y966" s="2">
        <v>0.45</v>
      </c>
      <c r="Z966" s="2">
        <v>2.4</v>
      </c>
      <c r="AA966" s="2">
        <v>18.7</v>
      </c>
      <c r="AB966" s="2">
        <v>43.513500000000001</v>
      </c>
      <c r="AC966" s="2">
        <v>0.52</v>
      </c>
      <c r="AD966" s="2">
        <v>1.3</v>
      </c>
      <c r="AE966" s="2">
        <v>38.700000000000003</v>
      </c>
      <c r="AF966" s="2">
        <v>55.820700000000002</v>
      </c>
      <c r="AG966" s="20">
        <v>0.47</v>
      </c>
      <c r="AH966" s="20">
        <v>1.8</v>
      </c>
      <c r="AI966" s="20">
        <v>26.5</v>
      </c>
      <c r="AJ966" s="20">
        <v>72.868600000000001</v>
      </c>
      <c r="AK966" s="18">
        <v>0.16</v>
      </c>
      <c r="AL966" s="18">
        <v>0.8</v>
      </c>
      <c r="AM966" s="18">
        <v>19.5</v>
      </c>
      <c r="AN966" s="18">
        <v>27.131399999999999</v>
      </c>
      <c r="AO966" s="2">
        <v>0.17</v>
      </c>
      <c r="AP966" s="2">
        <v>0.3</v>
      </c>
      <c r="AQ966" s="2">
        <v>69.599999999999994</v>
      </c>
      <c r="AR966" s="2">
        <v>6.2308000000000003</v>
      </c>
      <c r="AS966" s="2">
        <v>0.09</v>
      </c>
      <c r="AT966" s="2">
        <v>1</v>
      </c>
      <c r="AU966" s="2">
        <v>8.9</v>
      </c>
      <c r="AV966" s="2">
        <v>6.4241000000000001</v>
      </c>
      <c r="AW966" s="2">
        <v>0.54</v>
      </c>
      <c r="AX966" s="2">
        <v>0.6</v>
      </c>
      <c r="AY966" s="2">
        <v>86.2</v>
      </c>
      <c r="AZ966" s="2">
        <v>51.071300000000001</v>
      </c>
      <c r="BA966" s="2">
        <v>0.28999999999999998</v>
      </c>
      <c r="BB966" s="2">
        <v>2.2000000000000002</v>
      </c>
      <c r="BC966" s="2">
        <v>13.3</v>
      </c>
      <c r="BD966" s="2">
        <v>36.273899999999998</v>
      </c>
      <c r="BE966" s="4" t="str">
        <f t="shared" si="152"/>
        <v>NO APLICA</v>
      </c>
      <c r="BF966" s="4">
        <f t="shared" si="153"/>
        <v>0.27180000000000004</v>
      </c>
      <c r="BG966">
        <f t="shared" si="154"/>
        <v>0.17</v>
      </c>
      <c r="BH966">
        <f t="shared" si="155"/>
        <v>0.09</v>
      </c>
      <c r="BI966">
        <f t="shared" si="156"/>
        <v>0.54</v>
      </c>
      <c r="BJ966">
        <f t="shared" si="157"/>
        <v>0.16</v>
      </c>
      <c r="BK966">
        <f t="shared" si="158"/>
        <v>0.47</v>
      </c>
      <c r="BL966">
        <f t="shared" si="159"/>
        <v>1761.7599999999984</v>
      </c>
    </row>
    <row r="967" spans="1:64" x14ac:dyDescent="0.2">
      <c r="A967" s="1">
        <v>965</v>
      </c>
      <c r="B967" s="7" t="s">
        <v>14</v>
      </c>
      <c r="C967" s="3">
        <v>39955</v>
      </c>
      <c r="D967" s="4" t="s">
        <v>626</v>
      </c>
      <c r="E967" s="4" t="s">
        <v>163</v>
      </c>
      <c r="F967" s="5" t="str">
        <f t="shared" si="150"/>
        <v>V</v>
      </c>
      <c r="G967" s="6">
        <v>0.85138888888888886</v>
      </c>
      <c r="H967" s="6">
        <v>0.87430555555555556</v>
      </c>
      <c r="I967" s="85">
        <f t="shared" si="151"/>
        <v>33.000000000000043</v>
      </c>
      <c r="J967" s="86">
        <f>I967*Segmentos!$D$7*(AH967%)*IF(ISNUMBER(AI967),AI967%,0)</f>
        <v>818188.80000000109</v>
      </c>
      <c r="K967" s="86">
        <f>I967*Segmentos!$D$7*(AL967%)*IF(ISNUMBER(AM967),AM967%,0)</f>
        <v>966622.80000000121</v>
      </c>
      <c r="L967" s="4"/>
      <c r="M967" s="2">
        <v>6.8</v>
      </c>
      <c r="N967" s="2">
        <v>11.8</v>
      </c>
      <c r="O967" s="2">
        <v>57.5</v>
      </c>
      <c r="P967" s="2">
        <v>90.228200000000001</v>
      </c>
      <c r="Q967" s="2">
        <v>5.59</v>
      </c>
      <c r="R967" s="2">
        <v>9.1999999999999993</v>
      </c>
      <c r="S967" s="2">
        <v>60.8</v>
      </c>
      <c r="T967" s="2">
        <v>12.3748</v>
      </c>
      <c r="U967" s="2">
        <v>5.64</v>
      </c>
      <c r="V967" s="2">
        <v>11.3</v>
      </c>
      <c r="W967" s="2">
        <v>50</v>
      </c>
      <c r="X967" s="2">
        <v>15.6761</v>
      </c>
      <c r="Y967" s="2">
        <v>6.29</v>
      </c>
      <c r="Z967" s="2">
        <v>10.7</v>
      </c>
      <c r="AA967" s="2">
        <v>58.7</v>
      </c>
      <c r="AB967" s="2">
        <v>24.6309</v>
      </c>
      <c r="AC967" s="2">
        <v>8.6199999999999992</v>
      </c>
      <c r="AD967" s="2">
        <v>14.5</v>
      </c>
      <c r="AE967" s="2">
        <v>59.3</v>
      </c>
      <c r="AF967" s="2">
        <v>37.546399999999998</v>
      </c>
      <c r="AG967" s="20">
        <v>6.2</v>
      </c>
      <c r="AH967" s="20">
        <v>10.4</v>
      </c>
      <c r="AI967" s="20">
        <v>59.6</v>
      </c>
      <c r="AJ967" s="20">
        <v>39.035200000000003</v>
      </c>
      <c r="AK967" s="18">
        <v>7.34</v>
      </c>
      <c r="AL967" s="18">
        <v>13.1</v>
      </c>
      <c r="AM967" s="18">
        <v>55.9</v>
      </c>
      <c r="AN967" s="18">
        <v>51.192999999999998</v>
      </c>
      <c r="AO967" s="2">
        <v>5.41</v>
      </c>
      <c r="AP967" s="2">
        <v>10.199999999999999</v>
      </c>
      <c r="AQ967" s="2">
        <v>53</v>
      </c>
      <c r="AR967" s="2">
        <v>7.8411999999999997</v>
      </c>
      <c r="AS967" s="2">
        <v>5.42</v>
      </c>
      <c r="AT967" s="2">
        <v>7.8</v>
      </c>
      <c r="AU967" s="2">
        <v>69.5</v>
      </c>
      <c r="AV967" s="2">
        <v>15.820499999999999</v>
      </c>
      <c r="AW967" s="2">
        <v>7.41</v>
      </c>
      <c r="AX967" s="2">
        <v>11.6</v>
      </c>
      <c r="AY967" s="2">
        <v>64.099999999999994</v>
      </c>
      <c r="AZ967" s="2">
        <v>28.267499999999998</v>
      </c>
      <c r="BA967" s="2">
        <v>7.54</v>
      </c>
      <c r="BB967" s="2">
        <v>14.8</v>
      </c>
      <c r="BC967" s="2">
        <v>50.8</v>
      </c>
      <c r="BD967" s="2">
        <v>38.299100000000003</v>
      </c>
      <c r="BE967" s="4" t="str">
        <f t="shared" si="152"/>
        <v>NO APLICA</v>
      </c>
      <c r="BF967" s="4">
        <f t="shared" si="153"/>
        <v>6.3478000000000003</v>
      </c>
      <c r="BG967">
        <f t="shared" si="154"/>
        <v>5.41</v>
      </c>
      <c r="BH967">
        <f t="shared" si="155"/>
        <v>5.42</v>
      </c>
      <c r="BI967">
        <f t="shared" si="156"/>
        <v>7.54</v>
      </c>
      <c r="BJ967">
        <f t="shared" si="157"/>
        <v>7.34</v>
      </c>
      <c r="BK967">
        <f t="shared" si="158"/>
        <v>6.2</v>
      </c>
      <c r="BL967">
        <f t="shared" si="159"/>
        <v>22390.500000000033</v>
      </c>
    </row>
    <row r="968" spans="1:64" x14ac:dyDescent="0.2">
      <c r="A968" s="1">
        <v>966</v>
      </c>
      <c r="B968" s="7" t="s">
        <v>46</v>
      </c>
      <c r="C968" s="3">
        <v>39955</v>
      </c>
      <c r="D968" s="4" t="s">
        <v>627</v>
      </c>
      <c r="E968" s="4" t="s">
        <v>170</v>
      </c>
      <c r="F968" s="5" t="str">
        <f t="shared" si="150"/>
        <v>V</v>
      </c>
      <c r="G968" s="6">
        <v>0.76111111111111107</v>
      </c>
      <c r="H968" s="6">
        <v>0.88402777777777775</v>
      </c>
      <c r="I968" s="85">
        <f t="shared" si="151"/>
        <v>177</v>
      </c>
      <c r="J968" s="86">
        <f>I968*Segmentos!$D$7*(AH968%)*IF(ISNUMBER(AI968),AI968%,0)</f>
        <v>1195387.2000000002</v>
      </c>
      <c r="K968" s="86">
        <f>I968*Segmentos!$D$7*(AL968%)*IF(ISNUMBER(AM968),AM968%,0)</f>
        <v>2311478.4</v>
      </c>
      <c r="L968" s="4"/>
      <c r="M968" s="2">
        <v>2.52</v>
      </c>
      <c r="N968" s="2">
        <v>14.1</v>
      </c>
      <c r="O968" s="2">
        <v>17.899999999999999</v>
      </c>
      <c r="P968" s="2">
        <v>60.671199999999999</v>
      </c>
      <c r="Q968" s="2">
        <v>5.03</v>
      </c>
      <c r="R968" s="2">
        <v>17.399999999999999</v>
      </c>
      <c r="S968" s="2">
        <v>29</v>
      </c>
      <c r="T968" s="2">
        <v>20.256699999999999</v>
      </c>
      <c r="U968" s="2">
        <v>2.78</v>
      </c>
      <c r="V968" s="2">
        <v>17.399999999999999</v>
      </c>
      <c r="W968" s="2">
        <v>16</v>
      </c>
      <c r="X968" s="2">
        <v>14.079700000000001</v>
      </c>
      <c r="Y968" s="2">
        <v>2.5</v>
      </c>
      <c r="Z968" s="2">
        <v>13.9</v>
      </c>
      <c r="AA968" s="2">
        <v>18</v>
      </c>
      <c r="AB968" s="2">
        <v>17.778400000000001</v>
      </c>
      <c r="AC968" s="2">
        <v>1.08</v>
      </c>
      <c r="AD968" s="2">
        <v>10.4</v>
      </c>
      <c r="AE968" s="2">
        <v>10.4</v>
      </c>
      <c r="AF968" s="2">
        <v>8.5563000000000002</v>
      </c>
      <c r="AG968" s="20">
        <v>1.68</v>
      </c>
      <c r="AH968" s="20">
        <v>12.6</v>
      </c>
      <c r="AI968" s="20">
        <v>13.4</v>
      </c>
      <c r="AJ968" s="20">
        <v>19.216200000000001</v>
      </c>
      <c r="AK968" s="18">
        <v>3.27</v>
      </c>
      <c r="AL968" s="18">
        <v>15.4</v>
      </c>
      <c r="AM968" s="18">
        <v>21.2</v>
      </c>
      <c r="AN968" s="18">
        <v>41.454999999999998</v>
      </c>
      <c r="AO968" s="2">
        <v>2.2200000000000002</v>
      </c>
      <c r="AP968" s="2">
        <v>12.7</v>
      </c>
      <c r="AQ968" s="2">
        <v>17.5</v>
      </c>
      <c r="AR968" s="2">
        <v>5.8407999999999998</v>
      </c>
      <c r="AS968" s="2">
        <v>2.59</v>
      </c>
      <c r="AT968" s="2">
        <v>13.6</v>
      </c>
      <c r="AU968" s="2">
        <v>19</v>
      </c>
      <c r="AV968" s="2">
        <v>13.736599999999999</v>
      </c>
      <c r="AW968" s="2">
        <v>2.3199999999999998</v>
      </c>
      <c r="AX968" s="2">
        <v>12.1</v>
      </c>
      <c r="AY968" s="2">
        <v>19.100000000000001</v>
      </c>
      <c r="AZ968" s="2">
        <v>16.058499999999999</v>
      </c>
      <c r="BA968" s="2">
        <v>2.71</v>
      </c>
      <c r="BB968" s="2">
        <v>16.2</v>
      </c>
      <c r="BC968" s="2">
        <v>16.7</v>
      </c>
      <c r="BD968" s="2">
        <v>25.0352</v>
      </c>
      <c r="BE968" s="4" t="str">
        <f t="shared" si="152"/>
        <v>ABURRIDO</v>
      </c>
      <c r="BF968" s="4">
        <f t="shared" si="153"/>
        <v>2.5978000000000003</v>
      </c>
      <c r="BG968">
        <f t="shared" si="154"/>
        <v>2.2200000000000002</v>
      </c>
      <c r="BH968">
        <f t="shared" si="155"/>
        <v>2.59</v>
      </c>
      <c r="BI968">
        <f t="shared" si="156"/>
        <v>2.71</v>
      </c>
      <c r="BJ968">
        <f t="shared" si="157"/>
        <v>3.27</v>
      </c>
      <c r="BK968">
        <f t="shared" si="158"/>
        <v>1.68</v>
      </c>
      <c r="BL968">
        <f t="shared" si="159"/>
        <v>44673.029999999992</v>
      </c>
    </row>
    <row r="969" spans="1:64" x14ac:dyDescent="0.2">
      <c r="A969" s="1">
        <v>967</v>
      </c>
      <c r="B969" s="7" t="s">
        <v>10</v>
      </c>
      <c r="C969" s="3">
        <v>39955</v>
      </c>
      <c r="D969" s="4" t="s">
        <v>8</v>
      </c>
      <c r="E969" s="4" t="s">
        <v>164</v>
      </c>
      <c r="F969" s="5" t="str">
        <f t="shared" si="150"/>
        <v>V</v>
      </c>
      <c r="G969" s="6">
        <v>0.87361111111111101</v>
      </c>
      <c r="H969" s="6">
        <v>0.91736111111111107</v>
      </c>
      <c r="I969" s="85">
        <f t="shared" si="151"/>
        <v>63.000000000000099</v>
      </c>
      <c r="J969" s="86">
        <f>I969*Segmentos!$D$7*(AH969%)*IF(ISNUMBER(AI969),AI969%,0)</f>
        <v>1136016.0000000019</v>
      </c>
      <c r="K969" s="86">
        <f>I969*Segmentos!$D$7*(AL969%)*IF(ISNUMBER(AM969),AM969%,0)</f>
        <v>1144684.8000000019</v>
      </c>
      <c r="L969" s="4"/>
      <c r="M969" s="2">
        <v>4.53</v>
      </c>
      <c r="N969" s="2">
        <v>16.399999999999999</v>
      </c>
      <c r="O969" s="2">
        <v>27.6</v>
      </c>
      <c r="P969" s="2">
        <v>94.858199999999997</v>
      </c>
      <c r="Q969" s="2">
        <v>1.56</v>
      </c>
      <c r="R969" s="2">
        <v>7.3</v>
      </c>
      <c r="S969" s="2">
        <v>21.3</v>
      </c>
      <c r="T969" s="2">
        <v>5.4538000000000002</v>
      </c>
      <c r="U969" s="2">
        <v>1.68</v>
      </c>
      <c r="V969" s="2">
        <v>10.8</v>
      </c>
      <c r="W969" s="2">
        <v>15.5</v>
      </c>
      <c r="X969" s="2">
        <v>7.3456000000000001</v>
      </c>
      <c r="Y969" s="2">
        <v>4.59</v>
      </c>
      <c r="Z969" s="2">
        <v>18.3</v>
      </c>
      <c r="AA969" s="2">
        <v>25.1</v>
      </c>
      <c r="AB969" s="2">
        <v>28.377099999999999</v>
      </c>
      <c r="AC969" s="2">
        <v>7.82</v>
      </c>
      <c r="AD969" s="2">
        <v>22.9</v>
      </c>
      <c r="AE969" s="2">
        <v>34.1</v>
      </c>
      <c r="AF969" s="2">
        <v>53.681699999999999</v>
      </c>
      <c r="AG969" s="20">
        <v>4.5199999999999996</v>
      </c>
      <c r="AH969" s="20">
        <v>16.100000000000001</v>
      </c>
      <c r="AI969" s="20">
        <v>28</v>
      </c>
      <c r="AJ969" s="20">
        <v>44.831099999999999</v>
      </c>
      <c r="AK969" s="18">
        <v>4.55</v>
      </c>
      <c r="AL969" s="18">
        <v>16.7</v>
      </c>
      <c r="AM969" s="18">
        <v>27.2</v>
      </c>
      <c r="AN969" s="18">
        <v>50.027200000000001</v>
      </c>
      <c r="AO969" s="2">
        <v>2.02</v>
      </c>
      <c r="AP969" s="2">
        <v>11.4</v>
      </c>
      <c r="AQ969" s="2">
        <v>17.7</v>
      </c>
      <c r="AR969" s="2">
        <v>4.6214000000000004</v>
      </c>
      <c r="AS969" s="2">
        <v>1.84</v>
      </c>
      <c r="AT969" s="2">
        <v>8.9</v>
      </c>
      <c r="AU969" s="2">
        <v>20.6</v>
      </c>
      <c r="AV969" s="2">
        <v>8.4870999999999999</v>
      </c>
      <c r="AW969" s="2">
        <v>5.26</v>
      </c>
      <c r="AX969" s="2">
        <v>16.600000000000001</v>
      </c>
      <c r="AY969" s="2">
        <v>31.8</v>
      </c>
      <c r="AZ969" s="2">
        <v>31.654900000000001</v>
      </c>
      <c r="BA969" s="2">
        <v>6.25</v>
      </c>
      <c r="BB969" s="2">
        <v>22</v>
      </c>
      <c r="BC969" s="2">
        <v>28.4</v>
      </c>
      <c r="BD969" s="2">
        <v>50.094900000000003</v>
      </c>
      <c r="BE969" s="4" t="str">
        <f t="shared" si="152"/>
        <v>NO APLICA</v>
      </c>
      <c r="BF969" s="4">
        <f t="shared" si="153"/>
        <v>3.7206000000000001</v>
      </c>
      <c r="BG969">
        <f t="shared" si="154"/>
        <v>2.02</v>
      </c>
      <c r="BH969">
        <f t="shared" si="155"/>
        <v>1.84</v>
      </c>
      <c r="BI969">
        <f t="shared" si="156"/>
        <v>6.25</v>
      </c>
      <c r="BJ969">
        <f t="shared" si="157"/>
        <v>4.55</v>
      </c>
      <c r="BK969">
        <f t="shared" si="158"/>
        <v>4.5199999999999996</v>
      </c>
      <c r="BL969">
        <f t="shared" si="159"/>
        <v>28516.320000000047</v>
      </c>
    </row>
    <row r="970" spans="1:64" x14ac:dyDescent="0.2">
      <c r="A970" s="1">
        <v>968</v>
      </c>
      <c r="B970" s="7" t="s">
        <v>48</v>
      </c>
      <c r="C970" s="3">
        <v>39955</v>
      </c>
      <c r="D970" s="4" t="s">
        <v>8</v>
      </c>
      <c r="E970" s="4" t="s">
        <v>176</v>
      </c>
      <c r="F970" s="5" t="str">
        <f t="shared" si="150"/>
        <v>V</v>
      </c>
      <c r="G970" s="6">
        <v>0.91736111111111107</v>
      </c>
      <c r="H970" s="6">
        <v>3.0555555555555555E-2</v>
      </c>
      <c r="I970" s="85">
        <f t="shared" si="151"/>
        <v>163.00000000000006</v>
      </c>
      <c r="J970" s="86">
        <f>I970*Segmentos!$D$7*(AH970%)*IF(ISNUMBER(AI970),AI970%,0)</f>
        <v>5979426.8000000007</v>
      </c>
      <c r="K970" s="86">
        <f>I970*Segmentos!$D$7*(AL970%)*IF(ISNUMBER(AM970),AM970%,0)</f>
        <v>5622848.0000000019</v>
      </c>
      <c r="L970" s="4"/>
      <c r="M970" s="2">
        <v>8.89</v>
      </c>
      <c r="N970" s="2">
        <v>28.6</v>
      </c>
      <c r="O970" s="2">
        <v>31.1</v>
      </c>
      <c r="P970" s="2">
        <v>83.260300000000001</v>
      </c>
      <c r="Q970" s="2">
        <v>5.67</v>
      </c>
      <c r="R970" s="2">
        <v>17.899999999999999</v>
      </c>
      <c r="S970" s="2">
        <v>31.6</v>
      </c>
      <c r="T970" s="2">
        <v>8.8612000000000002</v>
      </c>
      <c r="U970" s="2">
        <v>6.27</v>
      </c>
      <c r="V970" s="2">
        <v>24.5</v>
      </c>
      <c r="W970" s="2">
        <v>25.6</v>
      </c>
      <c r="X970" s="2">
        <v>12.3085</v>
      </c>
      <c r="Y970" s="2">
        <v>8.7100000000000009</v>
      </c>
      <c r="Z970" s="2">
        <v>30.9</v>
      </c>
      <c r="AA970" s="2">
        <v>28.2</v>
      </c>
      <c r="AB970" s="2">
        <v>24.079499999999999</v>
      </c>
      <c r="AC970" s="2">
        <v>12.36</v>
      </c>
      <c r="AD970" s="2">
        <v>34.6</v>
      </c>
      <c r="AE970" s="2">
        <v>35.799999999999997</v>
      </c>
      <c r="AF970" s="2">
        <v>38.011099999999999</v>
      </c>
      <c r="AG970" s="20">
        <v>9.17</v>
      </c>
      <c r="AH970" s="20">
        <v>29.3</v>
      </c>
      <c r="AI970" s="20">
        <v>31.3</v>
      </c>
      <c r="AJ970" s="20">
        <v>40.776400000000002</v>
      </c>
      <c r="AK970" s="18">
        <v>8.6300000000000008</v>
      </c>
      <c r="AL970" s="18">
        <v>28</v>
      </c>
      <c r="AM970" s="18">
        <v>30.8</v>
      </c>
      <c r="AN970" s="18">
        <v>42.483899999999998</v>
      </c>
      <c r="AO970" s="2">
        <v>2.57</v>
      </c>
      <c r="AP970" s="2">
        <v>17.8</v>
      </c>
      <c r="AQ970" s="2">
        <v>14.4</v>
      </c>
      <c r="AR970" s="2">
        <v>2.6318000000000001</v>
      </c>
      <c r="AS970" s="2">
        <v>5.73</v>
      </c>
      <c r="AT970" s="2">
        <v>19.600000000000001</v>
      </c>
      <c r="AU970" s="2">
        <v>29.2</v>
      </c>
      <c r="AV970" s="2">
        <v>11.8241</v>
      </c>
      <c r="AW970" s="2">
        <v>9.81</v>
      </c>
      <c r="AX970" s="2">
        <v>26.6</v>
      </c>
      <c r="AY970" s="2">
        <v>36.799999999999997</v>
      </c>
      <c r="AZ970" s="2">
        <v>26.4315</v>
      </c>
      <c r="BA970" s="2">
        <v>11.81</v>
      </c>
      <c r="BB970" s="2">
        <v>38.299999999999997</v>
      </c>
      <c r="BC970" s="2">
        <v>30.9</v>
      </c>
      <c r="BD970" s="2">
        <v>42.372799999999998</v>
      </c>
      <c r="BE970" s="4" t="str">
        <f t="shared" si="152"/>
        <v>ENTRETENIDO</v>
      </c>
      <c r="BF970" s="4">
        <f t="shared" si="153"/>
        <v>7.8611999999999993</v>
      </c>
      <c r="BG970">
        <f t="shared" si="154"/>
        <v>2.57</v>
      </c>
      <c r="BH970">
        <f t="shared" si="155"/>
        <v>5.73</v>
      </c>
      <c r="BI970">
        <f t="shared" si="156"/>
        <v>11.81</v>
      </c>
      <c r="BJ970">
        <f t="shared" si="157"/>
        <v>8.6300000000000008</v>
      </c>
      <c r="BK970">
        <f t="shared" si="158"/>
        <v>9.17</v>
      </c>
      <c r="BL970">
        <f t="shared" si="159"/>
        <v>144981.98000000007</v>
      </c>
    </row>
    <row r="971" spans="1:64" x14ac:dyDescent="0.2">
      <c r="A971" s="1">
        <v>969</v>
      </c>
      <c r="B971" s="7" t="s">
        <v>83</v>
      </c>
      <c r="C971" s="3">
        <v>39955</v>
      </c>
      <c r="D971" s="4" t="s">
        <v>629</v>
      </c>
      <c r="E971" s="4" t="s">
        <v>170</v>
      </c>
      <c r="F971" s="5" t="str">
        <f t="shared" si="150"/>
        <v>V</v>
      </c>
      <c r="G971" s="6">
        <v>0.875</v>
      </c>
      <c r="H971" s="6">
        <v>0.89097222222222217</v>
      </c>
      <c r="I971" s="85">
        <f t="shared" si="151"/>
        <v>22.999999999999918</v>
      </c>
      <c r="J971" s="86">
        <f>I971*Segmentos!$D$7*(AH971%)*IF(ISNUMBER(AI971),AI971%,0)</f>
        <v>9641.5999999999658</v>
      </c>
      <c r="K971" s="86">
        <f>I971*Segmentos!$D$7*(AL971%)*IF(ISNUMBER(AM971),AM971%,0)</f>
        <v>62716.399999999783</v>
      </c>
      <c r="L971" s="4"/>
      <c r="M971" s="2">
        <v>0.4</v>
      </c>
      <c r="N971" s="2">
        <v>1.3</v>
      </c>
      <c r="O971" s="2">
        <v>31.7</v>
      </c>
      <c r="P971" s="2">
        <v>45.5745</v>
      </c>
      <c r="Q971" s="2">
        <v>0.4</v>
      </c>
      <c r="R971" s="2">
        <v>0.6</v>
      </c>
      <c r="S971" s="2">
        <v>65.5</v>
      </c>
      <c r="T971" s="2">
        <v>7.5979000000000001</v>
      </c>
      <c r="U971" s="2">
        <v>0.67</v>
      </c>
      <c r="V971" s="2">
        <v>1.2</v>
      </c>
      <c r="W971" s="2">
        <v>55.2</v>
      </c>
      <c r="X971" s="2">
        <v>15.8553</v>
      </c>
      <c r="Y971" s="2">
        <v>0.16</v>
      </c>
      <c r="Z971" s="2">
        <v>0.8</v>
      </c>
      <c r="AA971" s="2">
        <v>21.6</v>
      </c>
      <c r="AB971" s="2">
        <v>5.5248999999999997</v>
      </c>
      <c r="AC971" s="2">
        <v>0.45</v>
      </c>
      <c r="AD971" s="2">
        <v>2.1</v>
      </c>
      <c r="AE971" s="2">
        <v>21.3</v>
      </c>
      <c r="AF971" s="2">
        <v>16.596399999999999</v>
      </c>
      <c r="AG971" s="20">
        <v>0.11</v>
      </c>
      <c r="AH971" s="20">
        <v>0.8</v>
      </c>
      <c r="AI971" s="20">
        <v>13.1</v>
      </c>
      <c r="AJ971" s="20">
        <v>5.8452000000000002</v>
      </c>
      <c r="AK971" s="18">
        <v>0.67</v>
      </c>
      <c r="AL971" s="18">
        <v>1.7</v>
      </c>
      <c r="AM971" s="18">
        <v>40.1</v>
      </c>
      <c r="AN971" s="18">
        <v>39.729300000000002</v>
      </c>
      <c r="AO971" s="2">
        <v>0.11</v>
      </c>
      <c r="AP971" s="2">
        <v>0.5</v>
      </c>
      <c r="AQ971" s="2">
        <v>23.2</v>
      </c>
      <c r="AR971" s="2">
        <v>1.4177999999999999</v>
      </c>
      <c r="AS971" s="2">
        <v>0</v>
      </c>
      <c r="AT971" s="2">
        <v>0</v>
      </c>
      <c r="AU971" s="8" t="s">
        <v>577</v>
      </c>
      <c r="AV971" s="2">
        <v>0</v>
      </c>
      <c r="AW971" s="2">
        <v>0.28000000000000003</v>
      </c>
      <c r="AX971" s="2">
        <v>1.2</v>
      </c>
      <c r="AY971" s="2">
        <v>23.3</v>
      </c>
      <c r="AZ971" s="2">
        <v>9.0524000000000004</v>
      </c>
      <c r="BA971" s="2">
        <v>0.81</v>
      </c>
      <c r="BB971" s="2">
        <v>2.2999999999999998</v>
      </c>
      <c r="BC971" s="2">
        <v>35.6</v>
      </c>
      <c r="BD971" s="2">
        <v>35.104300000000002</v>
      </c>
      <c r="BE971" s="4" t="str">
        <f t="shared" si="152"/>
        <v>NO APLICA</v>
      </c>
      <c r="BF971" s="4">
        <f t="shared" si="153"/>
        <v>0.34320000000000006</v>
      </c>
      <c r="BG971">
        <f t="shared" si="154"/>
        <v>0.11</v>
      </c>
      <c r="BH971">
        <f t="shared" si="155"/>
        <v>0</v>
      </c>
      <c r="BI971">
        <f t="shared" si="156"/>
        <v>0.81</v>
      </c>
      <c r="BJ971">
        <f t="shared" si="157"/>
        <v>0.67</v>
      </c>
      <c r="BK971">
        <f t="shared" si="158"/>
        <v>0.11</v>
      </c>
      <c r="BL971">
        <f t="shared" si="159"/>
        <v>947.82999999999663</v>
      </c>
    </row>
    <row r="972" spans="1:64" x14ac:dyDescent="0.2">
      <c r="A972" s="1">
        <v>970</v>
      </c>
      <c r="B972" s="7" t="s">
        <v>47</v>
      </c>
      <c r="C972" s="3">
        <v>39955</v>
      </c>
      <c r="D972" s="4" t="s">
        <v>3</v>
      </c>
      <c r="E972" s="4" t="s">
        <v>175</v>
      </c>
      <c r="F972" s="5" t="str">
        <f t="shared" si="150"/>
        <v>V</v>
      </c>
      <c r="G972" s="6">
        <v>0.91736111111111107</v>
      </c>
      <c r="H972" s="6">
        <v>3.5416666666666666E-2</v>
      </c>
      <c r="I972" s="85">
        <f t="shared" si="151"/>
        <v>170.00000000000006</v>
      </c>
      <c r="J972" s="86">
        <f>I972*Segmentos!$D$7*(AH972%)*IF(ISNUMBER(AI972),AI972%,0)</f>
        <v>2637992.0000000014</v>
      </c>
      <c r="K972" s="86">
        <f>I972*Segmentos!$D$7*(AL972%)*IF(ISNUMBER(AM972),AM972%,0)</f>
        <v>4846496.0000000019</v>
      </c>
      <c r="L972" s="4"/>
      <c r="M972" s="2">
        <v>5.59</v>
      </c>
      <c r="N972" s="2">
        <v>27.2</v>
      </c>
      <c r="O972" s="2">
        <v>20.6</v>
      </c>
      <c r="P972" s="2">
        <v>89.402900000000002</v>
      </c>
      <c r="Q972" s="2">
        <v>3.13</v>
      </c>
      <c r="R972" s="2">
        <v>17</v>
      </c>
      <c r="S972" s="2">
        <v>18.399999999999999</v>
      </c>
      <c r="T972" s="2">
        <v>8.3567</v>
      </c>
      <c r="U972" s="2">
        <v>4.29</v>
      </c>
      <c r="V972" s="2">
        <v>22.7</v>
      </c>
      <c r="W972" s="2">
        <v>18.899999999999999</v>
      </c>
      <c r="X972" s="2">
        <v>14.367699999999999</v>
      </c>
      <c r="Y972" s="2">
        <v>5.89</v>
      </c>
      <c r="Z972" s="2">
        <v>27.9</v>
      </c>
      <c r="AA972" s="2">
        <v>21.1</v>
      </c>
      <c r="AB972" s="2">
        <v>27.808499999999999</v>
      </c>
      <c r="AC972" s="2">
        <v>7.4</v>
      </c>
      <c r="AD972" s="2">
        <v>34.6</v>
      </c>
      <c r="AE972" s="2">
        <v>21.4</v>
      </c>
      <c r="AF972" s="2">
        <v>38.869900000000001</v>
      </c>
      <c r="AG972" s="20">
        <v>3.89</v>
      </c>
      <c r="AH972" s="20">
        <v>23.8</v>
      </c>
      <c r="AI972" s="20">
        <v>16.3</v>
      </c>
      <c r="AJ972" s="20">
        <v>29.485099999999999</v>
      </c>
      <c r="AK972" s="18">
        <v>7.13</v>
      </c>
      <c r="AL972" s="18">
        <v>30.2</v>
      </c>
      <c r="AM972" s="18">
        <v>23.6</v>
      </c>
      <c r="AN972" s="18">
        <v>59.917700000000004</v>
      </c>
      <c r="AO972" s="2">
        <v>4.7</v>
      </c>
      <c r="AP972" s="2">
        <v>20.399999999999999</v>
      </c>
      <c r="AQ972" s="2">
        <v>23.1</v>
      </c>
      <c r="AR972" s="2">
        <v>8.2114999999999991</v>
      </c>
      <c r="AS972" s="2">
        <v>4.9400000000000004</v>
      </c>
      <c r="AT972" s="2">
        <v>22.9</v>
      </c>
      <c r="AU972" s="2">
        <v>21.6</v>
      </c>
      <c r="AV972" s="2">
        <v>17.411799999999999</v>
      </c>
      <c r="AW972" s="2">
        <v>6.65</v>
      </c>
      <c r="AX972" s="2">
        <v>26.8</v>
      </c>
      <c r="AY972" s="2">
        <v>24.8</v>
      </c>
      <c r="AZ972" s="2">
        <v>30.597300000000001</v>
      </c>
      <c r="BA972" s="2">
        <v>5.42</v>
      </c>
      <c r="BB972" s="2">
        <v>31.9</v>
      </c>
      <c r="BC972" s="2">
        <v>17</v>
      </c>
      <c r="BD972" s="2">
        <v>33.182299999999998</v>
      </c>
      <c r="BE972" s="4" t="str">
        <f t="shared" si="152"/>
        <v>ABURRIDO</v>
      </c>
      <c r="BF972" s="4">
        <f t="shared" si="153"/>
        <v>5.6078000000000001</v>
      </c>
      <c r="BG972">
        <f t="shared" si="154"/>
        <v>4.7</v>
      </c>
      <c r="BH972">
        <f t="shared" si="155"/>
        <v>4.9400000000000004</v>
      </c>
      <c r="BI972">
        <f t="shared" si="156"/>
        <v>6.65</v>
      </c>
      <c r="BJ972">
        <f t="shared" si="157"/>
        <v>7.13</v>
      </c>
      <c r="BK972">
        <f t="shared" si="158"/>
        <v>3.89</v>
      </c>
      <c r="BL972">
        <f t="shared" si="159"/>
        <v>95254.400000000038</v>
      </c>
    </row>
    <row r="973" spans="1:64" x14ac:dyDescent="0.2">
      <c r="A973" s="1">
        <v>971</v>
      </c>
      <c r="B973" s="7" t="s">
        <v>23</v>
      </c>
      <c r="C973" s="3">
        <v>39955</v>
      </c>
      <c r="D973" s="4" t="s">
        <v>629</v>
      </c>
      <c r="E973" s="4" t="s">
        <v>170</v>
      </c>
      <c r="F973" s="5" t="str">
        <f t="shared" si="150"/>
        <v>V</v>
      </c>
      <c r="G973" s="6">
        <v>0.91111111111111109</v>
      </c>
      <c r="H973" s="6">
        <v>0.9159722222222223</v>
      </c>
      <c r="I973" s="85">
        <f t="shared" si="151"/>
        <v>7.000000000000135</v>
      </c>
      <c r="J973" s="86">
        <f>I973*Segmentos!$D$7*(AH973%)*IF(ISNUMBER(AI973),AI973%,0)</f>
        <v>8836.8000000001721</v>
      </c>
      <c r="K973" s="86">
        <f>I973*Segmentos!$D$7*(AL973%)*IF(ISNUMBER(AM973),AM973%,0)</f>
        <v>26992.000000000524</v>
      </c>
      <c r="L973" s="4"/>
      <c r="M973" s="2">
        <v>0.63</v>
      </c>
      <c r="N973" s="2">
        <v>0.7</v>
      </c>
      <c r="O973" s="2">
        <v>92.1</v>
      </c>
      <c r="P973" s="2">
        <v>30.095199999999998</v>
      </c>
      <c r="Q973" s="2">
        <v>0</v>
      </c>
      <c r="R973" s="2">
        <v>0</v>
      </c>
      <c r="S973" s="8" t="s">
        <v>577</v>
      </c>
      <c r="T973" s="2">
        <v>0</v>
      </c>
      <c r="U973" s="2">
        <v>1.62</v>
      </c>
      <c r="V973" s="2">
        <v>1.6</v>
      </c>
      <c r="W973" s="2">
        <v>100</v>
      </c>
      <c r="X973" s="2">
        <v>16.1753</v>
      </c>
      <c r="Y973" s="2">
        <v>0.82</v>
      </c>
      <c r="Z973" s="2">
        <v>1</v>
      </c>
      <c r="AA973" s="2">
        <v>81.7</v>
      </c>
      <c r="AB973" s="2">
        <v>11.5943</v>
      </c>
      <c r="AC973" s="2">
        <v>0.15</v>
      </c>
      <c r="AD973" s="2">
        <v>0.1</v>
      </c>
      <c r="AE973" s="2">
        <v>100</v>
      </c>
      <c r="AF973" s="2">
        <v>2.3254999999999999</v>
      </c>
      <c r="AG973" s="20">
        <v>0.28000000000000003</v>
      </c>
      <c r="AH973" s="20">
        <v>0.4</v>
      </c>
      <c r="AI973" s="20">
        <v>78.900000000000006</v>
      </c>
      <c r="AJ973" s="20">
        <v>6.3856000000000002</v>
      </c>
      <c r="AK973" s="18">
        <v>0.95</v>
      </c>
      <c r="AL973" s="18">
        <v>1</v>
      </c>
      <c r="AM973" s="18">
        <v>96.4</v>
      </c>
      <c r="AN973" s="18">
        <v>23.709599999999998</v>
      </c>
      <c r="AO973" s="2">
        <v>0</v>
      </c>
      <c r="AP973" s="2">
        <v>0</v>
      </c>
      <c r="AQ973" s="8" t="s">
        <v>577</v>
      </c>
      <c r="AR973" s="2">
        <v>0</v>
      </c>
      <c r="AS973" s="2">
        <v>0.44</v>
      </c>
      <c r="AT973" s="2">
        <v>0.7</v>
      </c>
      <c r="AU973" s="2">
        <v>63.9</v>
      </c>
      <c r="AV973" s="2">
        <v>4.5797999999999996</v>
      </c>
      <c r="AW973" s="2">
        <v>0.39</v>
      </c>
      <c r="AX973" s="2">
        <v>0.4</v>
      </c>
      <c r="AY973" s="2">
        <v>100</v>
      </c>
      <c r="AZ973" s="2">
        <v>5.2899000000000003</v>
      </c>
      <c r="BA973" s="2">
        <v>1.1100000000000001</v>
      </c>
      <c r="BB973" s="2">
        <v>1.1000000000000001</v>
      </c>
      <c r="BC973" s="2">
        <v>100</v>
      </c>
      <c r="BD973" s="2">
        <v>20.2254</v>
      </c>
      <c r="BE973" s="4" t="str">
        <f t="shared" si="152"/>
        <v>NO APLICA</v>
      </c>
      <c r="BF973" s="4">
        <f t="shared" si="153"/>
        <v>0.64539999999999997</v>
      </c>
      <c r="BG973">
        <f t="shared" si="154"/>
        <v>0</v>
      </c>
      <c r="BH973">
        <f t="shared" si="155"/>
        <v>0.44</v>
      </c>
      <c r="BI973">
        <f t="shared" si="156"/>
        <v>1.1100000000000001</v>
      </c>
      <c r="BJ973">
        <f t="shared" si="157"/>
        <v>0.95</v>
      </c>
      <c r="BK973">
        <f t="shared" si="158"/>
        <v>0.28000000000000003</v>
      </c>
      <c r="BL973">
        <f t="shared" si="159"/>
        <v>451.29000000000866</v>
      </c>
    </row>
    <row r="974" spans="1:64" x14ac:dyDescent="0.2">
      <c r="A974" s="1">
        <v>972</v>
      </c>
      <c r="B974" s="7" t="s">
        <v>25</v>
      </c>
      <c r="C974" s="3">
        <v>39955</v>
      </c>
      <c r="D974" s="4" t="s">
        <v>629</v>
      </c>
      <c r="E974" s="4" t="s">
        <v>171</v>
      </c>
      <c r="F974" s="5" t="str">
        <f t="shared" si="150"/>
        <v>V</v>
      </c>
      <c r="G974" s="6">
        <v>0.8979166666666667</v>
      </c>
      <c r="H974" s="6">
        <v>0.89930555555555547</v>
      </c>
      <c r="I974" s="85">
        <f t="shared" si="151"/>
        <v>1.999999999999833</v>
      </c>
      <c r="J974" s="86">
        <f>I974*Segmentos!$D$7*(AH974%)*IF(ISNUMBER(AI974),AI974%,0)</f>
        <v>2399.9999999997995</v>
      </c>
      <c r="K974" s="86">
        <f>I974*Segmentos!$D$7*(AL974%)*IF(ISNUMBER(AM974),AM974%,0)</f>
        <v>5023.1999999995796</v>
      </c>
      <c r="L974" s="4"/>
      <c r="M974" s="2">
        <v>0.45</v>
      </c>
      <c r="N974" s="2">
        <v>0.5</v>
      </c>
      <c r="O974" s="2">
        <v>92.3</v>
      </c>
      <c r="P974" s="2">
        <v>34.066299999999998</v>
      </c>
      <c r="Q974" s="2">
        <v>7.0000000000000007E-2</v>
      </c>
      <c r="R974" s="2">
        <v>0.1</v>
      </c>
      <c r="S974" s="2">
        <v>100</v>
      </c>
      <c r="T974" s="2">
        <v>0.94410000000000005</v>
      </c>
      <c r="U974" s="2">
        <v>0.94</v>
      </c>
      <c r="V974" s="2">
        <v>1.1000000000000001</v>
      </c>
      <c r="W974" s="2">
        <v>84.2</v>
      </c>
      <c r="X974" s="2">
        <v>15.020099999999999</v>
      </c>
      <c r="Y974" s="2">
        <v>0.26</v>
      </c>
      <c r="Z974" s="2">
        <v>0.3</v>
      </c>
      <c r="AA974" s="2">
        <v>100</v>
      </c>
      <c r="AB974" s="2">
        <v>5.7881999999999998</v>
      </c>
      <c r="AC974" s="2">
        <v>0.49</v>
      </c>
      <c r="AD974" s="2">
        <v>0.5</v>
      </c>
      <c r="AE974" s="2">
        <v>100</v>
      </c>
      <c r="AF974" s="2">
        <v>12.3139</v>
      </c>
      <c r="AG974" s="20">
        <v>0.26</v>
      </c>
      <c r="AH974" s="20">
        <v>0.3</v>
      </c>
      <c r="AI974" s="20">
        <v>100</v>
      </c>
      <c r="AJ974" s="20">
        <v>9.5169999999999995</v>
      </c>
      <c r="AK974" s="18">
        <v>0.61</v>
      </c>
      <c r="AL974" s="18">
        <v>0.7</v>
      </c>
      <c r="AM974" s="18">
        <v>89.7</v>
      </c>
      <c r="AN974" s="18">
        <v>24.549299999999999</v>
      </c>
      <c r="AO974" s="2">
        <v>0.02</v>
      </c>
      <c r="AP974" s="2">
        <v>0</v>
      </c>
      <c r="AQ974" s="2">
        <v>100</v>
      </c>
      <c r="AR974" s="2">
        <v>0.14949999999999999</v>
      </c>
      <c r="AS974" s="2">
        <v>0.24</v>
      </c>
      <c r="AT974" s="2">
        <v>0.3</v>
      </c>
      <c r="AU974" s="2">
        <v>73.8</v>
      </c>
      <c r="AV974" s="2">
        <v>3.9687999999999999</v>
      </c>
      <c r="AW974" s="2">
        <v>0.34</v>
      </c>
      <c r="AX974" s="2">
        <v>0.3</v>
      </c>
      <c r="AY974" s="2">
        <v>100</v>
      </c>
      <c r="AZ974" s="2">
        <v>7.4100999999999999</v>
      </c>
      <c r="BA974" s="2">
        <v>0.77</v>
      </c>
      <c r="BB974" s="2">
        <v>0.8</v>
      </c>
      <c r="BC974" s="2">
        <v>94.1</v>
      </c>
      <c r="BD974" s="2">
        <v>22.5379</v>
      </c>
      <c r="BE974" s="4" t="str">
        <f t="shared" si="152"/>
        <v>NO APLICA</v>
      </c>
      <c r="BF974" s="4">
        <f t="shared" si="153"/>
        <v>0.42300000000000004</v>
      </c>
      <c r="BG974">
        <f t="shared" si="154"/>
        <v>0.02</v>
      </c>
      <c r="BH974">
        <f t="shared" si="155"/>
        <v>0.24</v>
      </c>
      <c r="BI974">
        <f t="shared" si="156"/>
        <v>0.77</v>
      </c>
      <c r="BJ974">
        <f t="shared" si="157"/>
        <v>0.61</v>
      </c>
      <c r="BK974">
        <f t="shared" si="158"/>
        <v>0.26</v>
      </c>
      <c r="BL974">
        <f t="shared" si="159"/>
        <v>92.299999999992295</v>
      </c>
    </row>
    <row r="975" spans="1:64" x14ac:dyDescent="0.2">
      <c r="A975" s="1">
        <v>973</v>
      </c>
      <c r="B975" s="7" t="s">
        <v>87</v>
      </c>
      <c r="C975" s="3">
        <v>39955</v>
      </c>
      <c r="D975" s="4" t="s">
        <v>628</v>
      </c>
      <c r="E975" s="4" t="s">
        <v>169</v>
      </c>
      <c r="F975" s="5" t="str">
        <f t="shared" si="150"/>
        <v>V</v>
      </c>
      <c r="G975" s="6">
        <v>0.83958333333333324</v>
      </c>
      <c r="H975" s="6">
        <v>0.875</v>
      </c>
      <c r="I975" s="85">
        <f t="shared" si="151"/>
        <v>51.000000000000142</v>
      </c>
      <c r="J975" s="86">
        <f>I975*Segmentos!$D$7*(AH975%)*IF(ISNUMBER(AI975),AI975%,0)</f>
        <v>141086.4000000004</v>
      </c>
      <c r="K975" s="86">
        <f>I975*Segmentos!$D$7*(AL975%)*IF(ISNUMBER(AM975),AM975%,0)</f>
        <v>185170.80000000051</v>
      </c>
      <c r="L975" s="4"/>
      <c r="M975" s="2">
        <v>0.81</v>
      </c>
      <c r="N975" s="2">
        <v>2.8</v>
      </c>
      <c r="O975" s="2">
        <v>29.2</v>
      </c>
      <c r="P975" s="2">
        <v>96.675799999999995</v>
      </c>
      <c r="Q975" s="2">
        <v>0.13</v>
      </c>
      <c r="R975" s="2">
        <v>0.4</v>
      </c>
      <c r="S975" s="2">
        <v>29.4</v>
      </c>
      <c r="T975" s="2">
        <v>2.5666000000000002</v>
      </c>
      <c r="U975" s="2">
        <v>0.11</v>
      </c>
      <c r="V975" s="2">
        <v>0.8</v>
      </c>
      <c r="W975" s="2">
        <v>13.1</v>
      </c>
      <c r="X975" s="2">
        <v>2.7526000000000002</v>
      </c>
      <c r="Y975" s="2">
        <v>1.23</v>
      </c>
      <c r="Z975" s="2">
        <v>4.2</v>
      </c>
      <c r="AA975" s="2">
        <v>29.5</v>
      </c>
      <c r="AB975" s="2">
        <v>43.451900000000002</v>
      </c>
      <c r="AC975" s="2">
        <v>1.22</v>
      </c>
      <c r="AD975" s="2">
        <v>3.9</v>
      </c>
      <c r="AE975" s="2">
        <v>31</v>
      </c>
      <c r="AF975" s="2">
        <v>47.904600000000002</v>
      </c>
      <c r="AG975" s="20">
        <v>0.7</v>
      </c>
      <c r="AH975" s="20">
        <v>2.6</v>
      </c>
      <c r="AI975" s="20">
        <v>26.6</v>
      </c>
      <c r="AJ975" s="20">
        <v>39.884300000000003</v>
      </c>
      <c r="AK975" s="18">
        <v>0.9</v>
      </c>
      <c r="AL975" s="18">
        <v>2.9</v>
      </c>
      <c r="AM975" s="18">
        <v>31.3</v>
      </c>
      <c r="AN975" s="18">
        <v>56.791499999999999</v>
      </c>
      <c r="AO975" s="2">
        <v>0.24</v>
      </c>
      <c r="AP975" s="2">
        <v>0.7</v>
      </c>
      <c r="AQ975" s="2">
        <v>35.6</v>
      </c>
      <c r="AR975" s="2">
        <v>3.1959</v>
      </c>
      <c r="AS975" s="2">
        <v>0.74</v>
      </c>
      <c r="AT975" s="2">
        <v>1.7</v>
      </c>
      <c r="AU975" s="2">
        <v>42.4</v>
      </c>
      <c r="AV975" s="2">
        <v>19.479500000000002</v>
      </c>
      <c r="AW975" s="2">
        <v>0.85</v>
      </c>
      <c r="AX975" s="2">
        <v>2.7</v>
      </c>
      <c r="AY975" s="2">
        <v>32</v>
      </c>
      <c r="AZ975" s="2">
        <v>29.3339</v>
      </c>
      <c r="BA975" s="2">
        <v>0.98</v>
      </c>
      <c r="BB975" s="2">
        <v>4</v>
      </c>
      <c r="BC975" s="2">
        <v>24.2</v>
      </c>
      <c r="BD975" s="2">
        <v>44.666400000000003</v>
      </c>
      <c r="BE975" s="4" t="str">
        <f t="shared" si="152"/>
        <v>NO APLICA</v>
      </c>
      <c r="BF975" s="4">
        <f t="shared" si="153"/>
        <v>0.77800000000000002</v>
      </c>
      <c r="BG975">
        <f t="shared" si="154"/>
        <v>0.24</v>
      </c>
      <c r="BH975">
        <f t="shared" si="155"/>
        <v>0.74</v>
      </c>
      <c r="BI975">
        <f t="shared" si="156"/>
        <v>0.98</v>
      </c>
      <c r="BJ975">
        <f t="shared" si="157"/>
        <v>0.9</v>
      </c>
      <c r="BK975">
        <f t="shared" si="158"/>
        <v>0.7</v>
      </c>
      <c r="BL975">
        <f t="shared" si="159"/>
        <v>4169.7600000000111</v>
      </c>
    </row>
    <row r="976" spans="1:64" x14ac:dyDescent="0.2">
      <c r="A976" s="1">
        <v>974</v>
      </c>
      <c r="B976" s="7" t="s">
        <v>32</v>
      </c>
      <c r="C976" s="3">
        <v>39955</v>
      </c>
      <c r="D976" s="4" t="s">
        <v>628</v>
      </c>
      <c r="E976" s="4" t="s">
        <v>164</v>
      </c>
      <c r="F976" s="5" t="str">
        <f t="shared" si="150"/>
        <v>V</v>
      </c>
      <c r="G976" s="6">
        <v>0.9145833333333333</v>
      </c>
      <c r="H976" s="6">
        <v>0.91666666666666663</v>
      </c>
      <c r="I976" s="85">
        <f t="shared" si="151"/>
        <v>2.9999999999999893</v>
      </c>
      <c r="J976" s="86">
        <f>I976*Segmentos!$D$7*(AH976%)*IF(ISNUMBER(AI976),AI976%,0)</f>
        <v>0</v>
      </c>
      <c r="K976" s="86">
        <f>I976*Segmentos!$D$7*(AL976%)*IF(ISNUMBER(AM976),AM976%,0)</f>
        <v>8156.3999999999696</v>
      </c>
      <c r="L976" s="4"/>
      <c r="M976" s="2">
        <v>0.36</v>
      </c>
      <c r="N976" s="2">
        <v>0.4</v>
      </c>
      <c r="O976" s="2">
        <v>97.3</v>
      </c>
      <c r="P976" s="2">
        <v>93.628900000000002</v>
      </c>
      <c r="Q976" s="2">
        <v>0</v>
      </c>
      <c r="R976" s="2">
        <v>0</v>
      </c>
      <c r="S976" s="8" t="s">
        <v>577</v>
      </c>
      <c r="T976" s="2">
        <v>0</v>
      </c>
      <c r="U976" s="2">
        <v>0</v>
      </c>
      <c r="V976" s="2">
        <v>0</v>
      </c>
      <c r="W976" s="8" t="s">
        <v>577</v>
      </c>
      <c r="X976" s="2">
        <v>0</v>
      </c>
      <c r="Y976" s="2">
        <v>0.28000000000000003</v>
      </c>
      <c r="Z976" s="2">
        <v>0.3</v>
      </c>
      <c r="AA976" s="2">
        <v>89.2</v>
      </c>
      <c r="AB976" s="2">
        <v>21.724299999999999</v>
      </c>
      <c r="AC976" s="2">
        <v>0.84</v>
      </c>
      <c r="AD976" s="2">
        <v>0.8</v>
      </c>
      <c r="AE976" s="2">
        <v>100</v>
      </c>
      <c r="AF976" s="2">
        <v>71.904600000000002</v>
      </c>
      <c r="AG976" s="20">
        <v>0.04</v>
      </c>
      <c r="AH976" s="20">
        <v>0</v>
      </c>
      <c r="AI976" s="20">
        <v>100</v>
      </c>
      <c r="AJ976" s="20">
        <v>4.8693999999999997</v>
      </c>
      <c r="AK976" s="18">
        <v>0.65</v>
      </c>
      <c r="AL976" s="18">
        <v>0.7</v>
      </c>
      <c r="AM976" s="18">
        <v>97.1</v>
      </c>
      <c r="AN976" s="18">
        <v>88.759500000000003</v>
      </c>
      <c r="AO976" s="2">
        <v>0.54</v>
      </c>
      <c r="AP976" s="2">
        <v>0.6</v>
      </c>
      <c r="AQ976" s="2">
        <v>85.3</v>
      </c>
      <c r="AR976" s="2">
        <v>15.2828</v>
      </c>
      <c r="AS976" s="2">
        <v>0.15</v>
      </c>
      <c r="AT976" s="2">
        <v>0.1</v>
      </c>
      <c r="AU976" s="2">
        <v>100</v>
      </c>
      <c r="AV976" s="2">
        <v>8.4224999999999994</v>
      </c>
      <c r="AW976" s="2">
        <v>0.64</v>
      </c>
      <c r="AX976" s="2">
        <v>0.6</v>
      </c>
      <c r="AY976" s="2">
        <v>100</v>
      </c>
      <c r="AZ976" s="2">
        <v>47.749099999999999</v>
      </c>
      <c r="BA976" s="2">
        <v>0.22</v>
      </c>
      <c r="BB976" s="2">
        <v>0.2</v>
      </c>
      <c r="BC976" s="2">
        <v>100</v>
      </c>
      <c r="BD976" s="2">
        <v>22.174399999999999</v>
      </c>
      <c r="BE976" s="4" t="str">
        <f t="shared" si="152"/>
        <v>NO APLICA</v>
      </c>
      <c r="BF976" s="4">
        <f t="shared" si="153"/>
        <v>0.38719999999999999</v>
      </c>
      <c r="BG976">
        <f t="shared" si="154"/>
        <v>0.54</v>
      </c>
      <c r="BH976">
        <f t="shared" si="155"/>
        <v>0.15</v>
      </c>
      <c r="BI976">
        <f t="shared" si="156"/>
        <v>0.64</v>
      </c>
      <c r="BJ976">
        <f t="shared" si="157"/>
        <v>0.65</v>
      </c>
      <c r="BK976">
        <f t="shared" si="158"/>
        <v>0.04</v>
      </c>
      <c r="BL976">
        <f t="shared" si="159"/>
        <v>116.75999999999958</v>
      </c>
    </row>
    <row r="977" spans="1:64" x14ac:dyDescent="0.2">
      <c r="A977" s="1">
        <v>975</v>
      </c>
      <c r="B977" s="7" t="s">
        <v>19</v>
      </c>
      <c r="C977" s="3">
        <v>39955</v>
      </c>
      <c r="D977" s="4" t="s">
        <v>17</v>
      </c>
      <c r="E977" s="4" t="s">
        <v>166</v>
      </c>
      <c r="F977" s="5" t="str">
        <f t="shared" si="150"/>
        <v>V</v>
      </c>
      <c r="G977" s="6">
        <v>0.91874999999999996</v>
      </c>
      <c r="H977" s="6">
        <v>0.92013888888888884</v>
      </c>
      <c r="I977" s="85">
        <f t="shared" si="151"/>
        <v>1.9999999999999929</v>
      </c>
      <c r="J977" s="86">
        <f>I977*Segmentos!$D$7*(AH977%)*IF(ISNUMBER(AI977),AI977%,0)</f>
        <v>3999.9999999999859</v>
      </c>
      <c r="K977" s="86">
        <f>I977*Segmentos!$D$7*(AL977%)*IF(ISNUMBER(AM977),AM977%,0)</f>
        <v>0</v>
      </c>
      <c r="L977" s="4"/>
      <c r="M977" s="2">
        <v>0.23</v>
      </c>
      <c r="N977" s="2">
        <v>0.2</v>
      </c>
      <c r="O977" s="2">
        <v>100</v>
      </c>
      <c r="P977" s="2">
        <v>100</v>
      </c>
      <c r="Q977" s="2">
        <v>0</v>
      </c>
      <c r="R977" s="2">
        <v>0</v>
      </c>
      <c r="S977" s="8" t="s">
        <v>577</v>
      </c>
      <c r="T977" s="2">
        <v>0</v>
      </c>
      <c r="U977" s="2">
        <v>0</v>
      </c>
      <c r="V977" s="2">
        <v>0</v>
      </c>
      <c r="W977" s="8" t="s">
        <v>577</v>
      </c>
      <c r="X977" s="2">
        <v>0</v>
      </c>
      <c r="Y977" s="2">
        <v>0.36</v>
      </c>
      <c r="Z977" s="2">
        <v>0.4</v>
      </c>
      <c r="AA977" s="2">
        <v>100</v>
      </c>
      <c r="AB977" s="2">
        <v>46.962699999999998</v>
      </c>
      <c r="AC977" s="2">
        <v>0.37</v>
      </c>
      <c r="AD977" s="2">
        <v>0.4</v>
      </c>
      <c r="AE977" s="2">
        <v>100</v>
      </c>
      <c r="AF977" s="2">
        <v>53.037300000000002</v>
      </c>
      <c r="AG977" s="20">
        <v>0.48</v>
      </c>
      <c r="AH977" s="20">
        <v>0.5</v>
      </c>
      <c r="AI977" s="20">
        <v>100</v>
      </c>
      <c r="AJ977" s="20">
        <v>100</v>
      </c>
      <c r="AK977" s="18">
        <v>0</v>
      </c>
      <c r="AL977" s="18">
        <v>0</v>
      </c>
      <c r="AM977" s="19" t="s">
        <v>577</v>
      </c>
      <c r="AN977" s="18">
        <v>0</v>
      </c>
      <c r="AO977" s="2">
        <v>0</v>
      </c>
      <c r="AP977" s="2">
        <v>0</v>
      </c>
      <c r="AQ977" s="8" t="s">
        <v>577</v>
      </c>
      <c r="AR977" s="2">
        <v>0</v>
      </c>
      <c r="AS977" s="2">
        <v>0</v>
      </c>
      <c r="AT977" s="2">
        <v>0</v>
      </c>
      <c r="AU977" s="8" t="s">
        <v>577</v>
      </c>
      <c r="AV977" s="2">
        <v>0</v>
      </c>
      <c r="AW977" s="2">
        <v>0</v>
      </c>
      <c r="AX977" s="2">
        <v>0</v>
      </c>
      <c r="AY977" s="8" t="s">
        <v>577</v>
      </c>
      <c r="AZ977" s="2">
        <v>0</v>
      </c>
      <c r="BA977" s="2">
        <v>0.6</v>
      </c>
      <c r="BB977" s="2">
        <v>0.6</v>
      </c>
      <c r="BC977" s="2">
        <v>100</v>
      </c>
      <c r="BD977" s="2">
        <v>100</v>
      </c>
      <c r="BE977" s="4" t="str">
        <f t="shared" si="152"/>
        <v>NO APLICA</v>
      </c>
      <c r="BF977" s="4">
        <f t="shared" si="153"/>
        <v>0.21839999999999998</v>
      </c>
      <c r="BG977">
        <f t="shared" si="154"/>
        <v>0</v>
      </c>
      <c r="BH977">
        <f t="shared" si="155"/>
        <v>0</v>
      </c>
      <c r="BI977">
        <f t="shared" si="156"/>
        <v>0.6</v>
      </c>
      <c r="BJ977">
        <f t="shared" si="157"/>
        <v>0</v>
      </c>
      <c r="BK977">
        <f t="shared" si="158"/>
        <v>0.48</v>
      </c>
      <c r="BL977">
        <f t="shared" si="159"/>
        <v>39.999999999999858</v>
      </c>
    </row>
    <row r="978" spans="1:64" x14ac:dyDescent="0.2">
      <c r="A978" s="1">
        <v>976</v>
      </c>
      <c r="B978" s="7" t="s">
        <v>2</v>
      </c>
      <c r="C978" s="3">
        <v>39955</v>
      </c>
      <c r="D978" s="4" t="s">
        <v>627</v>
      </c>
      <c r="E978" s="4" t="s">
        <v>164</v>
      </c>
      <c r="F978" s="5" t="str">
        <f t="shared" si="150"/>
        <v>V</v>
      </c>
      <c r="G978" s="6">
        <v>0.88402777777777775</v>
      </c>
      <c r="H978" s="6">
        <v>0.92222222222222217</v>
      </c>
      <c r="I978" s="85">
        <f t="shared" si="151"/>
        <v>54.999999999999964</v>
      </c>
      <c r="J978" s="86">
        <f>I978*Segmentos!$D$7*(AH978%)*IF(ISNUMBER(AI978),AI978%,0)</f>
        <v>875159.99999999942</v>
      </c>
      <c r="K978" s="86">
        <f>I978*Segmentos!$D$7*(AL978%)*IF(ISNUMBER(AM978),AM978%,0)</f>
        <v>1070739.9999999993</v>
      </c>
      <c r="L978" s="4"/>
      <c r="M978" s="2">
        <v>4.45</v>
      </c>
      <c r="N978" s="2">
        <v>14.4</v>
      </c>
      <c r="O978" s="2">
        <v>30.8</v>
      </c>
      <c r="P978" s="2">
        <v>80.193899999999999</v>
      </c>
      <c r="Q978" s="2">
        <v>5.05</v>
      </c>
      <c r="R978" s="2">
        <v>10.9</v>
      </c>
      <c r="S978" s="2">
        <v>46.5</v>
      </c>
      <c r="T978" s="2">
        <v>15.188000000000001</v>
      </c>
      <c r="U978" s="2">
        <v>4.32</v>
      </c>
      <c r="V978" s="2">
        <v>13.6</v>
      </c>
      <c r="W978" s="2">
        <v>31.8</v>
      </c>
      <c r="X978" s="2">
        <v>16.309100000000001</v>
      </c>
      <c r="Y978" s="2">
        <v>3.9</v>
      </c>
      <c r="Z978" s="2">
        <v>15</v>
      </c>
      <c r="AA978" s="2">
        <v>25.9</v>
      </c>
      <c r="AB978" s="2">
        <v>20.752300000000002</v>
      </c>
      <c r="AC978" s="2">
        <v>4.7300000000000004</v>
      </c>
      <c r="AD978" s="2">
        <v>16.3</v>
      </c>
      <c r="AE978" s="2">
        <v>29.1</v>
      </c>
      <c r="AF978" s="2">
        <v>27.944500000000001</v>
      </c>
      <c r="AG978" s="20">
        <v>3.99</v>
      </c>
      <c r="AH978" s="20">
        <v>13</v>
      </c>
      <c r="AI978" s="20">
        <v>30.6</v>
      </c>
      <c r="AJ978" s="20">
        <v>34.070999999999998</v>
      </c>
      <c r="AK978" s="18">
        <v>4.87</v>
      </c>
      <c r="AL978" s="18">
        <v>15.7</v>
      </c>
      <c r="AM978" s="18">
        <v>31</v>
      </c>
      <c r="AN978" s="18">
        <v>46.122900000000001</v>
      </c>
      <c r="AO978" s="2">
        <v>3.06</v>
      </c>
      <c r="AP978" s="2">
        <v>10.4</v>
      </c>
      <c r="AQ978" s="2">
        <v>29.5</v>
      </c>
      <c r="AR978" s="2">
        <v>6.0259</v>
      </c>
      <c r="AS978" s="2">
        <v>4</v>
      </c>
      <c r="AT978" s="2">
        <v>12.6</v>
      </c>
      <c r="AU978" s="2">
        <v>31.8</v>
      </c>
      <c r="AV978" s="2">
        <v>15.8725</v>
      </c>
      <c r="AW978" s="2">
        <v>3.59</v>
      </c>
      <c r="AX978" s="2">
        <v>12.3</v>
      </c>
      <c r="AY978" s="2">
        <v>29.2</v>
      </c>
      <c r="AZ978" s="2">
        <v>18.6111</v>
      </c>
      <c r="BA978" s="2">
        <v>5.75</v>
      </c>
      <c r="BB978" s="2">
        <v>18.3</v>
      </c>
      <c r="BC978" s="2">
        <v>31.5</v>
      </c>
      <c r="BD978" s="2">
        <v>39.684399999999997</v>
      </c>
      <c r="BE978" s="4" t="str">
        <f t="shared" si="152"/>
        <v>NO APLICA</v>
      </c>
      <c r="BF978" s="4">
        <f t="shared" si="153"/>
        <v>4.5346000000000002</v>
      </c>
      <c r="BG978">
        <f t="shared" si="154"/>
        <v>3.06</v>
      </c>
      <c r="BH978">
        <f t="shared" si="155"/>
        <v>4</v>
      </c>
      <c r="BI978">
        <f t="shared" si="156"/>
        <v>5.75</v>
      </c>
      <c r="BJ978">
        <f t="shared" si="157"/>
        <v>4.87</v>
      </c>
      <c r="BK978">
        <f t="shared" si="158"/>
        <v>3.99</v>
      </c>
      <c r="BL978">
        <f t="shared" si="159"/>
        <v>24393.599999999988</v>
      </c>
    </row>
    <row r="979" spans="1:64" x14ac:dyDescent="0.2">
      <c r="A979" s="1">
        <v>977</v>
      </c>
      <c r="B979" s="7" t="s">
        <v>16</v>
      </c>
      <c r="C979" s="3">
        <v>39955</v>
      </c>
      <c r="D979" s="4" t="s">
        <v>626</v>
      </c>
      <c r="E979" s="4" t="s">
        <v>166</v>
      </c>
      <c r="F979" s="5" t="str">
        <f t="shared" si="150"/>
        <v>V</v>
      </c>
      <c r="G979" s="6">
        <v>0.91388888888888886</v>
      </c>
      <c r="H979" s="6">
        <v>0.91736111111111107</v>
      </c>
      <c r="I979" s="85">
        <f t="shared" si="151"/>
        <v>4.9999999999999822</v>
      </c>
      <c r="J979" s="86">
        <f>I979*Segmentos!$D$7*(AH979%)*IF(ISNUMBER(AI979),AI979%,0)</f>
        <v>177967.99999999936</v>
      </c>
      <c r="K979" s="86">
        <f>I979*Segmentos!$D$7*(AL979%)*IF(ISNUMBER(AM979),AM979%,0)</f>
        <v>192499.9999999993</v>
      </c>
      <c r="L979" s="4"/>
      <c r="M979" s="2">
        <v>9.31</v>
      </c>
      <c r="N979" s="2">
        <v>10.5</v>
      </c>
      <c r="O979" s="2">
        <v>89</v>
      </c>
      <c r="P979" s="2">
        <v>89.425899999999999</v>
      </c>
      <c r="Q979" s="2">
        <v>7.01</v>
      </c>
      <c r="R979" s="2">
        <v>7.5</v>
      </c>
      <c r="S979" s="2">
        <v>93.8</v>
      </c>
      <c r="T979" s="2">
        <v>11.225300000000001</v>
      </c>
      <c r="U979" s="2">
        <v>8.76</v>
      </c>
      <c r="V979" s="2">
        <v>10.4</v>
      </c>
      <c r="W979" s="2">
        <v>84.5</v>
      </c>
      <c r="X979" s="2">
        <v>17.633299999999998</v>
      </c>
      <c r="Y979" s="2">
        <v>8.9700000000000006</v>
      </c>
      <c r="Z979" s="2">
        <v>10</v>
      </c>
      <c r="AA979" s="2">
        <v>89.9</v>
      </c>
      <c r="AB979" s="2">
        <v>25.446300000000001</v>
      </c>
      <c r="AC979" s="2">
        <v>11.14</v>
      </c>
      <c r="AD979" s="2">
        <v>12.5</v>
      </c>
      <c r="AE979" s="2">
        <v>89.3</v>
      </c>
      <c r="AF979" s="2">
        <v>35.121000000000002</v>
      </c>
      <c r="AG979" s="20">
        <v>8.92</v>
      </c>
      <c r="AH979" s="20">
        <v>9.8000000000000007</v>
      </c>
      <c r="AI979" s="20">
        <v>90.8</v>
      </c>
      <c r="AJ979" s="20">
        <v>40.654899999999998</v>
      </c>
      <c r="AK979" s="18">
        <v>9.66</v>
      </c>
      <c r="AL979" s="18">
        <v>11</v>
      </c>
      <c r="AM979" s="18">
        <v>87.5</v>
      </c>
      <c r="AN979" s="18">
        <v>48.770899999999997</v>
      </c>
      <c r="AO979" s="2">
        <v>5.36</v>
      </c>
      <c r="AP979" s="2">
        <v>6.6</v>
      </c>
      <c r="AQ979" s="2">
        <v>81.099999999999994</v>
      </c>
      <c r="AR979" s="2">
        <v>5.6245000000000003</v>
      </c>
      <c r="AS979" s="2">
        <v>7.53</v>
      </c>
      <c r="AT979" s="2">
        <v>8.5</v>
      </c>
      <c r="AU979" s="2">
        <v>89</v>
      </c>
      <c r="AV979" s="2">
        <v>15.9209</v>
      </c>
      <c r="AW979" s="2">
        <v>9.23</v>
      </c>
      <c r="AX979" s="2">
        <v>10</v>
      </c>
      <c r="AY979" s="2">
        <v>92.5</v>
      </c>
      <c r="AZ979" s="2">
        <v>25.4922</v>
      </c>
      <c r="BA979" s="2">
        <v>11.53</v>
      </c>
      <c r="BB979" s="2">
        <v>13.1</v>
      </c>
      <c r="BC979" s="2">
        <v>88.1</v>
      </c>
      <c r="BD979" s="2">
        <v>42.388300000000001</v>
      </c>
      <c r="BE979" s="4" t="str">
        <f t="shared" si="152"/>
        <v>NO APLICA</v>
      </c>
      <c r="BF979" s="4">
        <f t="shared" si="153"/>
        <v>8.8797999999999995</v>
      </c>
      <c r="BG979">
        <f t="shared" si="154"/>
        <v>5.36</v>
      </c>
      <c r="BH979">
        <f t="shared" si="155"/>
        <v>7.53</v>
      </c>
      <c r="BI979">
        <f t="shared" si="156"/>
        <v>11.53</v>
      </c>
      <c r="BJ979">
        <f t="shared" si="157"/>
        <v>9.66</v>
      </c>
      <c r="BK979">
        <f t="shared" si="158"/>
        <v>8.92</v>
      </c>
      <c r="BL979">
        <f t="shared" si="159"/>
        <v>4672.4999999999836</v>
      </c>
    </row>
    <row r="980" spans="1:64" x14ac:dyDescent="0.2">
      <c r="A980" s="1">
        <v>978</v>
      </c>
      <c r="B980" s="7" t="s">
        <v>22</v>
      </c>
      <c r="C980" s="3">
        <v>39955</v>
      </c>
      <c r="D980" s="4" t="s">
        <v>629</v>
      </c>
      <c r="E980" s="4" t="s">
        <v>164</v>
      </c>
      <c r="F980" s="5" t="str">
        <f t="shared" si="150"/>
        <v>V</v>
      </c>
      <c r="G980" s="6">
        <v>0.83333333333333337</v>
      </c>
      <c r="H980" s="6">
        <v>0.87430555555555556</v>
      </c>
      <c r="I980" s="85">
        <f t="shared" si="151"/>
        <v>58.99999999999995</v>
      </c>
      <c r="J980" s="86">
        <f>I980*Segmentos!$D$7*(AH980%)*IF(ISNUMBER(AI980),AI980%,0)</f>
        <v>445473.59999999963</v>
      </c>
      <c r="K980" s="86">
        <f>I980*Segmentos!$D$7*(AL980%)*IF(ISNUMBER(AM980),AM980%,0)</f>
        <v>502679.99999999959</v>
      </c>
      <c r="L980" s="4"/>
      <c r="M980" s="2">
        <v>2.0299999999999998</v>
      </c>
      <c r="N980" s="2">
        <v>5.0999999999999996</v>
      </c>
      <c r="O980" s="2">
        <v>39.6</v>
      </c>
      <c r="P980" s="2">
        <v>99.286100000000005</v>
      </c>
      <c r="Q980" s="2">
        <v>0.85</v>
      </c>
      <c r="R980" s="2">
        <v>2.2000000000000002</v>
      </c>
      <c r="S980" s="2">
        <v>38.799999999999997</v>
      </c>
      <c r="T980" s="2">
        <v>6.9131</v>
      </c>
      <c r="U980" s="2">
        <v>0.71</v>
      </c>
      <c r="V980" s="2">
        <v>1.9</v>
      </c>
      <c r="W980" s="2">
        <v>37.4</v>
      </c>
      <c r="X980" s="2">
        <v>7.3284000000000002</v>
      </c>
      <c r="Y980" s="2">
        <v>0.9</v>
      </c>
      <c r="Z980" s="2">
        <v>4.0999999999999996</v>
      </c>
      <c r="AA980" s="2">
        <v>22</v>
      </c>
      <c r="AB980" s="2">
        <v>13.0952</v>
      </c>
      <c r="AC980" s="2">
        <v>4.47</v>
      </c>
      <c r="AD980" s="2">
        <v>9.6</v>
      </c>
      <c r="AE980" s="2">
        <v>46.7</v>
      </c>
      <c r="AF980" s="2">
        <v>71.949299999999994</v>
      </c>
      <c r="AG980" s="20">
        <v>1.89</v>
      </c>
      <c r="AH980" s="20">
        <v>5.2</v>
      </c>
      <c r="AI980" s="20">
        <v>36.299999999999997</v>
      </c>
      <c r="AJ980" s="20">
        <v>43.9754</v>
      </c>
      <c r="AK980" s="18">
        <v>2.15</v>
      </c>
      <c r="AL980" s="18">
        <v>5</v>
      </c>
      <c r="AM980" s="18">
        <v>42.6</v>
      </c>
      <c r="AN980" s="18">
        <v>55.310600000000001</v>
      </c>
      <c r="AO980" s="2">
        <v>1.27</v>
      </c>
      <c r="AP980" s="2">
        <v>2.9</v>
      </c>
      <c r="AQ980" s="2">
        <v>43.4</v>
      </c>
      <c r="AR980" s="2">
        <v>6.8151999999999999</v>
      </c>
      <c r="AS980" s="2">
        <v>1.1299999999999999</v>
      </c>
      <c r="AT980" s="2">
        <v>3.7</v>
      </c>
      <c r="AU980" s="2">
        <v>30.3</v>
      </c>
      <c r="AV980" s="2">
        <v>12.246499999999999</v>
      </c>
      <c r="AW980" s="2">
        <v>2.13</v>
      </c>
      <c r="AX980" s="2">
        <v>6.1</v>
      </c>
      <c r="AY980" s="2">
        <v>35</v>
      </c>
      <c r="AZ980" s="2">
        <v>30.011199999999999</v>
      </c>
      <c r="BA980" s="2">
        <v>2.67</v>
      </c>
      <c r="BB980" s="2">
        <v>5.8</v>
      </c>
      <c r="BC980" s="2">
        <v>46</v>
      </c>
      <c r="BD980" s="2">
        <v>50.213200000000001</v>
      </c>
      <c r="BE980" s="4" t="str">
        <f t="shared" si="152"/>
        <v>NO APLICA</v>
      </c>
      <c r="BF980" s="4">
        <f t="shared" si="153"/>
        <v>1.7891999999999999</v>
      </c>
      <c r="BG980">
        <f t="shared" si="154"/>
        <v>1.27</v>
      </c>
      <c r="BH980">
        <f t="shared" si="155"/>
        <v>1.1299999999999999</v>
      </c>
      <c r="BI980">
        <f t="shared" si="156"/>
        <v>2.67</v>
      </c>
      <c r="BJ980">
        <f t="shared" si="157"/>
        <v>2.15</v>
      </c>
      <c r="BK980">
        <f t="shared" si="158"/>
        <v>1.89</v>
      </c>
      <c r="BL980">
        <f t="shared" si="159"/>
        <v>11915.63999999999</v>
      </c>
    </row>
    <row r="981" spans="1:64" x14ac:dyDescent="0.2">
      <c r="A981" s="1">
        <v>979</v>
      </c>
      <c r="B981" s="7" t="s">
        <v>24</v>
      </c>
      <c r="C981" s="3">
        <v>39955</v>
      </c>
      <c r="D981" s="4" t="s">
        <v>629</v>
      </c>
      <c r="E981" s="4" t="s">
        <v>170</v>
      </c>
      <c r="F981" s="5" t="str">
        <f t="shared" si="150"/>
        <v>V</v>
      </c>
      <c r="G981" s="6">
        <v>0.8930555555555556</v>
      </c>
      <c r="H981" s="6">
        <v>0.91041666666666676</v>
      </c>
      <c r="I981" s="85">
        <f t="shared" si="151"/>
        <v>25.000000000000071</v>
      </c>
      <c r="J981" s="86">
        <f>I981*Segmentos!$D$7*(AH981%)*IF(ISNUMBER(AI981),AI981%,0)</f>
        <v>28880.000000000076</v>
      </c>
      <c r="K981" s="86">
        <f>I981*Segmentos!$D$7*(AL981%)*IF(ISNUMBER(AM981),AM981%,0)</f>
        <v>58080.000000000175</v>
      </c>
      <c r="L981" s="4"/>
      <c r="M981" s="2">
        <v>0.44</v>
      </c>
      <c r="N981" s="2">
        <v>1</v>
      </c>
      <c r="O981" s="2">
        <v>45.9</v>
      </c>
      <c r="P981" s="2">
        <v>30.086400000000001</v>
      </c>
      <c r="Q981" s="2">
        <v>0</v>
      </c>
      <c r="R981" s="2">
        <v>0</v>
      </c>
      <c r="S981" s="8" t="s">
        <v>577</v>
      </c>
      <c r="T981" s="2">
        <v>0</v>
      </c>
      <c r="U981" s="2">
        <v>1.28</v>
      </c>
      <c r="V981" s="2">
        <v>2.2000000000000002</v>
      </c>
      <c r="W981" s="2">
        <v>56.8</v>
      </c>
      <c r="X981" s="2">
        <v>18.400200000000002</v>
      </c>
      <c r="Y981" s="2">
        <v>0.38</v>
      </c>
      <c r="Z981" s="2">
        <v>1</v>
      </c>
      <c r="AA981" s="2">
        <v>39.5</v>
      </c>
      <c r="AB981" s="2">
        <v>7.6214000000000004</v>
      </c>
      <c r="AC981" s="2">
        <v>0.18</v>
      </c>
      <c r="AD981" s="2">
        <v>0.6</v>
      </c>
      <c r="AE981" s="2">
        <v>29.5</v>
      </c>
      <c r="AF981" s="2">
        <v>4.0648999999999997</v>
      </c>
      <c r="AG981" s="20">
        <v>0.3</v>
      </c>
      <c r="AH981" s="20">
        <v>0.8</v>
      </c>
      <c r="AI981" s="20">
        <v>36.1</v>
      </c>
      <c r="AJ981" s="20">
        <v>9.7382000000000009</v>
      </c>
      <c r="AK981" s="18">
        <v>0.56000000000000005</v>
      </c>
      <c r="AL981" s="18">
        <v>1.1000000000000001</v>
      </c>
      <c r="AM981" s="18">
        <v>52.8</v>
      </c>
      <c r="AN981" s="18">
        <v>20.348299999999998</v>
      </c>
      <c r="AO981" s="2">
        <v>0.02</v>
      </c>
      <c r="AP981" s="2">
        <v>0.4</v>
      </c>
      <c r="AQ981" s="2">
        <v>4</v>
      </c>
      <c r="AR981" s="2">
        <v>0.12570000000000001</v>
      </c>
      <c r="AS981" s="2">
        <v>0.25</v>
      </c>
      <c r="AT981" s="2">
        <v>0.3</v>
      </c>
      <c r="AU981" s="2">
        <v>100</v>
      </c>
      <c r="AV981" s="2">
        <v>3.8077999999999999</v>
      </c>
      <c r="AW981" s="2">
        <v>0.27</v>
      </c>
      <c r="AX981" s="2">
        <v>0.6</v>
      </c>
      <c r="AY981" s="2">
        <v>43.2</v>
      </c>
      <c r="AZ981" s="2">
        <v>5.2744</v>
      </c>
      <c r="BA981" s="2">
        <v>0.79</v>
      </c>
      <c r="BB981" s="2">
        <v>1.8</v>
      </c>
      <c r="BC981" s="2">
        <v>45.1</v>
      </c>
      <c r="BD981" s="2">
        <v>20.878599999999999</v>
      </c>
      <c r="BE981" s="4" t="str">
        <f t="shared" si="152"/>
        <v>NO APLICA</v>
      </c>
      <c r="BF981" s="4">
        <f t="shared" si="153"/>
        <v>0.43020000000000003</v>
      </c>
      <c r="BG981">
        <f t="shared" si="154"/>
        <v>0.02</v>
      </c>
      <c r="BH981">
        <f t="shared" si="155"/>
        <v>0.25</v>
      </c>
      <c r="BI981">
        <f t="shared" si="156"/>
        <v>0.79</v>
      </c>
      <c r="BJ981">
        <f t="shared" si="157"/>
        <v>0.56000000000000005</v>
      </c>
      <c r="BK981">
        <f t="shared" si="158"/>
        <v>0.3</v>
      </c>
      <c r="BL981">
        <f t="shared" si="159"/>
        <v>1147.5000000000032</v>
      </c>
    </row>
    <row r="982" spans="1:64" x14ac:dyDescent="0.2">
      <c r="A982" s="1">
        <v>980</v>
      </c>
      <c r="B982" s="7" t="s">
        <v>4</v>
      </c>
      <c r="C982" s="3">
        <v>39955</v>
      </c>
      <c r="D982" s="4" t="s">
        <v>3</v>
      </c>
      <c r="E982" s="4" t="s">
        <v>165</v>
      </c>
      <c r="F982" s="5" t="str">
        <f t="shared" si="150"/>
        <v>V</v>
      </c>
      <c r="G982" s="6">
        <v>0.78125</v>
      </c>
      <c r="H982" s="6">
        <v>0.87430555555555556</v>
      </c>
      <c r="I982" s="85">
        <f t="shared" si="151"/>
        <v>134</v>
      </c>
      <c r="J982" s="86">
        <f>I982*Segmentos!$D$7*(AH982%)*IF(ISNUMBER(AI982),AI982%,0)</f>
        <v>1824222.4000000004</v>
      </c>
      <c r="K982" s="86">
        <f>I982*Segmentos!$D$7*(AL982%)*IF(ISNUMBER(AM982),AM982%,0)</f>
        <v>2214216</v>
      </c>
      <c r="L982" s="4"/>
      <c r="M982" s="2">
        <v>3.79</v>
      </c>
      <c r="N982" s="2">
        <v>14.8</v>
      </c>
      <c r="O982" s="2">
        <v>25.6</v>
      </c>
      <c r="P982" s="2">
        <v>70.027000000000001</v>
      </c>
      <c r="Q982" s="2">
        <v>3.99</v>
      </c>
      <c r="R982" s="2">
        <v>13.8</v>
      </c>
      <c r="S982" s="2">
        <v>29</v>
      </c>
      <c r="T982" s="2">
        <v>12.2986</v>
      </c>
      <c r="U982" s="2">
        <v>4.0199999999999996</v>
      </c>
      <c r="V982" s="2">
        <v>17.399999999999999</v>
      </c>
      <c r="W982" s="2">
        <v>23.1</v>
      </c>
      <c r="X982" s="2">
        <v>15.5556</v>
      </c>
      <c r="Y982" s="2">
        <v>3.34</v>
      </c>
      <c r="Z982" s="2">
        <v>11.8</v>
      </c>
      <c r="AA982" s="2">
        <v>28.3</v>
      </c>
      <c r="AB982" s="2">
        <v>18.203499999999998</v>
      </c>
      <c r="AC982" s="2">
        <v>3.96</v>
      </c>
      <c r="AD982" s="2">
        <v>16.5</v>
      </c>
      <c r="AE982" s="2">
        <v>24</v>
      </c>
      <c r="AF982" s="2">
        <v>23.9693</v>
      </c>
      <c r="AG982" s="20">
        <v>3.42</v>
      </c>
      <c r="AH982" s="20">
        <v>14.3</v>
      </c>
      <c r="AI982" s="20">
        <v>23.8</v>
      </c>
      <c r="AJ982" s="20">
        <v>29.905799999999999</v>
      </c>
      <c r="AK982" s="18">
        <v>4.1399999999999997</v>
      </c>
      <c r="AL982" s="18">
        <v>15.3</v>
      </c>
      <c r="AM982" s="18">
        <v>27</v>
      </c>
      <c r="AN982" s="18">
        <v>40.121200000000002</v>
      </c>
      <c r="AO982" s="2">
        <v>1.79</v>
      </c>
      <c r="AP982" s="2">
        <v>7.6</v>
      </c>
      <c r="AQ982" s="2">
        <v>23.6</v>
      </c>
      <c r="AR982" s="2">
        <v>3.6171000000000002</v>
      </c>
      <c r="AS982" s="2">
        <v>2.64</v>
      </c>
      <c r="AT982" s="2">
        <v>10.199999999999999</v>
      </c>
      <c r="AU982" s="2">
        <v>26</v>
      </c>
      <c r="AV982" s="2">
        <v>10.7478</v>
      </c>
      <c r="AW982" s="2">
        <v>3.85</v>
      </c>
      <c r="AX982" s="2">
        <v>15.7</v>
      </c>
      <c r="AY982" s="2">
        <v>24.5</v>
      </c>
      <c r="AZ982" s="2">
        <v>20.438800000000001</v>
      </c>
      <c r="BA982" s="2">
        <v>4.9800000000000004</v>
      </c>
      <c r="BB982" s="2">
        <v>18.899999999999999</v>
      </c>
      <c r="BC982" s="2">
        <v>26.4</v>
      </c>
      <c r="BD982" s="2">
        <v>35.223300000000002</v>
      </c>
      <c r="BE982" s="4" t="str">
        <f t="shared" si="152"/>
        <v>ABURRIDO</v>
      </c>
      <c r="BF982" s="4">
        <f t="shared" si="153"/>
        <v>3.4994000000000001</v>
      </c>
      <c r="BG982">
        <f t="shared" si="154"/>
        <v>1.79</v>
      </c>
      <c r="BH982">
        <f t="shared" si="155"/>
        <v>2.64</v>
      </c>
      <c r="BI982">
        <f t="shared" si="156"/>
        <v>4.9800000000000004</v>
      </c>
      <c r="BJ982">
        <f t="shared" si="157"/>
        <v>4.1399999999999997</v>
      </c>
      <c r="BK982">
        <f t="shared" si="158"/>
        <v>3.42</v>
      </c>
      <c r="BL982">
        <f t="shared" si="159"/>
        <v>50769.920000000006</v>
      </c>
    </row>
    <row r="983" spans="1:64" x14ac:dyDescent="0.2">
      <c r="A983" s="1">
        <v>981</v>
      </c>
      <c r="B983" s="7" t="s">
        <v>15</v>
      </c>
      <c r="C983" s="3">
        <v>39956</v>
      </c>
      <c r="D983" s="4" t="s">
        <v>626</v>
      </c>
      <c r="E983" s="4" t="s">
        <v>164</v>
      </c>
      <c r="F983" s="5" t="str">
        <f t="shared" si="150"/>
        <v>S</v>
      </c>
      <c r="G983" s="6">
        <v>0.875</v>
      </c>
      <c r="H983" s="6">
        <v>0.91388888888888886</v>
      </c>
      <c r="I983" s="85">
        <f t="shared" si="151"/>
        <v>55.999999999999957</v>
      </c>
      <c r="J983" s="86">
        <f>I983*Segmentos!$D$7*(AH983%)*IF(ISNUMBER(AI983),AI983%,0)</f>
        <v>1083532.7999999991</v>
      </c>
      <c r="K983" s="86">
        <f>I983*Segmentos!$D$7*(AL983%)*IF(ISNUMBER(AM983),AM983%,0)</f>
        <v>1545779.1999999986</v>
      </c>
      <c r="L983" s="4"/>
      <c r="M983" s="2">
        <v>5.92</v>
      </c>
      <c r="N983" s="2">
        <v>14.6</v>
      </c>
      <c r="O983" s="2">
        <v>40.6</v>
      </c>
      <c r="P983" s="2">
        <v>94.072800000000001</v>
      </c>
      <c r="Q983" s="2">
        <v>1.81</v>
      </c>
      <c r="R983" s="2">
        <v>5.5</v>
      </c>
      <c r="S983" s="2">
        <v>33</v>
      </c>
      <c r="T983" s="2">
        <v>4.7946</v>
      </c>
      <c r="U983" s="2">
        <v>3.53</v>
      </c>
      <c r="V983" s="2">
        <v>9.1</v>
      </c>
      <c r="W983" s="2">
        <v>38.799999999999997</v>
      </c>
      <c r="X983" s="2">
        <v>11.7761</v>
      </c>
      <c r="Y983" s="2">
        <v>5.27</v>
      </c>
      <c r="Z983" s="2">
        <v>16.100000000000001</v>
      </c>
      <c r="AA983" s="2">
        <v>32.700000000000003</v>
      </c>
      <c r="AB983" s="2">
        <v>24.720600000000001</v>
      </c>
      <c r="AC983" s="2">
        <v>10.119999999999999</v>
      </c>
      <c r="AD983" s="2">
        <v>21.3</v>
      </c>
      <c r="AE983" s="2">
        <v>47.5</v>
      </c>
      <c r="AF983" s="2">
        <v>52.781500000000001</v>
      </c>
      <c r="AG983" s="20">
        <v>4.84</v>
      </c>
      <c r="AH983" s="20">
        <v>13.9</v>
      </c>
      <c r="AI983" s="20">
        <v>34.799999999999997</v>
      </c>
      <c r="AJ983" s="20">
        <v>36.517499999999998</v>
      </c>
      <c r="AK983" s="18">
        <v>6.89</v>
      </c>
      <c r="AL983" s="18">
        <v>15.2</v>
      </c>
      <c r="AM983" s="18">
        <v>45.4</v>
      </c>
      <c r="AN983" s="18">
        <v>57.555300000000003</v>
      </c>
      <c r="AO983" s="2">
        <v>3.01</v>
      </c>
      <c r="AP983" s="2">
        <v>10.9</v>
      </c>
      <c r="AQ983" s="2">
        <v>27.7</v>
      </c>
      <c r="AR983" s="2">
        <v>5.2298999999999998</v>
      </c>
      <c r="AS983" s="2">
        <v>5.3</v>
      </c>
      <c r="AT983" s="2">
        <v>14.1</v>
      </c>
      <c r="AU983" s="2">
        <v>37.6</v>
      </c>
      <c r="AV983" s="2">
        <v>18.5459</v>
      </c>
      <c r="AW983" s="2">
        <v>4.3</v>
      </c>
      <c r="AX983" s="2">
        <v>10.3</v>
      </c>
      <c r="AY983" s="2">
        <v>41.6</v>
      </c>
      <c r="AZ983" s="2">
        <v>19.652699999999999</v>
      </c>
      <c r="BA983" s="2">
        <v>8.32</v>
      </c>
      <c r="BB983" s="2">
        <v>19.100000000000001</v>
      </c>
      <c r="BC983" s="2">
        <v>43.6</v>
      </c>
      <c r="BD983" s="2">
        <v>50.644300000000001</v>
      </c>
      <c r="BE983" s="4" t="str">
        <f t="shared" si="152"/>
        <v>NO APLICA</v>
      </c>
      <c r="BF983" s="4">
        <f t="shared" si="153"/>
        <v>6.1310000000000002</v>
      </c>
      <c r="BG983">
        <f t="shared" si="154"/>
        <v>3.01</v>
      </c>
      <c r="BH983">
        <f t="shared" si="155"/>
        <v>5.3</v>
      </c>
      <c r="BI983">
        <f t="shared" si="156"/>
        <v>8.32</v>
      </c>
      <c r="BJ983">
        <f t="shared" si="157"/>
        <v>6.89</v>
      </c>
      <c r="BK983">
        <f t="shared" si="158"/>
        <v>4.84</v>
      </c>
      <c r="BL983">
        <f t="shared" si="159"/>
        <v>33194.559999999976</v>
      </c>
    </row>
    <row r="984" spans="1:64" x14ac:dyDescent="0.2">
      <c r="A984" s="1">
        <v>982</v>
      </c>
      <c r="B984" s="7" t="s">
        <v>106</v>
      </c>
      <c r="C984" s="3">
        <v>39956</v>
      </c>
      <c r="D984" s="4" t="s">
        <v>629</v>
      </c>
      <c r="E984" s="4" t="s">
        <v>170</v>
      </c>
      <c r="F984" s="5" t="str">
        <f t="shared" si="150"/>
        <v>S</v>
      </c>
      <c r="G984" s="6">
        <v>0.89375000000000004</v>
      </c>
      <c r="H984" s="6">
        <v>0.89930555555555547</v>
      </c>
      <c r="I984" s="85">
        <f t="shared" si="151"/>
        <v>7.9999999999998117</v>
      </c>
      <c r="J984" s="86">
        <f>I984*Segmentos!$D$7*(AH984%)*IF(ISNUMBER(AI984),AI984%,0)</f>
        <v>14991.999999999649</v>
      </c>
      <c r="K984" s="86">
        <f>I984*Segmentos!$D$7*(AL984%)*IF(ISNUMBER(AM984),AM984%,0)</f>
        <v>8207.9999999998072</v>
      </c>
      <c r="L984" s="4"/>
      <c r="M984" s="2">
        <v>0.33</v>
      </c>
      <c r="N984" s="2">
        <v>0.4</v>
      </c>
      <c r="O984" s="2">
        <v>90.4</v>
      </c>
      <c r="P984" s="2">
        <v>37.691600000000001</v>
      </c>
      <c r="Q984" s="2">
        <v>0</v>
      </c>
      <c r="R984" s="2">
        <v>0</v>
      </c>
      <c r="S984" s="8" t="s">
        <v>577</v>
      </c>
      <c r="T984" s="2">
        <v>0</v>
      </c>
      <c r="U984" s="2">
        <v>0.56000000000000005</v>
      </c>
      <c r="V984" s="2">
        <v>0.6</v>
      </c>
      <c r="W984" s="2">
        <v>100</v>
      </c>
      <c r="X984" s="2">
        <v>13.584</v>
      </c>
      <c r="Y984" s="2">
        <v>0.7</v>
      </c>
      <c r="Z984" s="2">
        <v>0.8</v>
      </c>
      <c r="AA984" s="2">
        <v>85.8</v>
      </c>
      <c r="AB984" s="2">
        <v>24.107600000000001</v>
      </c>
      <c r="AC984" s="2">
        <v>0</v>
      </c>
      <c r="AD984" s="2">
        <v>0</v>
      </c>
      <c r="AE984" s="8" t="s">
        <v>577</v>
      </c>
      <c r="AF984" s="2">
        <v>0</v>
      </c>
      <c r="AG984" s="20">
        <v>0.42</v>
      </c>
      <c r="AH984" s="20">
        <v>0.5</v>
      </c>
      <c r="AI984" s="20">
        <v>93.7</v>
      </c>
      <c r="AJ984" s="20">
        <v>23.297000000000001</v>
      </c>
      <c r="AK984" s="18">
        <v>0.24</v>
      </c>
      <c r="AL984" s="18">
        <v>0.3</v>
      </c>
      <c r="AM984" s="18">
        <v>85.5</v>
      </c>
      <c r="AN984" s="18">
        <v>14.394600000000001</v>
      </c>
      <c r="AO984" s="2">
        <v>0.06</v>
      </c>
      <c r="AP984" s="2">
        <v>0.3</v>
      </c>
      <c r="AQ984" s="2">
        <v>25</v>
      </c>
      <c r="AR984" s="2">
        <v>0.81059999999999999</v>
      </c>
      <c r="AS984" s="2">
        <v>0</v>
      </c>
      <c r="AT984" s="2">
        <v>0</v>
      </c>
      <c r="AU984" s="8" t="s">
        <v>577</v>
      </c>
      <c r="AV984" s="2">
        <v>0</v>
      </c>
      <c r="AW984" s="2">
        <v>0</v>
      </c>
      <c r="AX984" s="2">
        <v>0</v>
      </c>
      <c r="AY984" s="8" t="s">
        <v>577</v>
      </c>
      <c r="AZ984" s="2">
        <v>0</v>
      </c>
      <c r="BA984" s="2">
        <v>0.83</v>
      </c>
      <c r="BB984" s="2">
        <v>0.9</v>
      </c>
      <c r="BC984" s="2">
        <v>96</v>
      </c>
      <c r="BD984" s="2">
        <v>36.881</v>
      </c>
      <c r="BE984" s="4" t="str">
        <f t="shared" si="152"/>
        <v>NO APLICA</v>
      </c>
      <c r="BF984" s="4">
        <f t="shared" si="153"/>
        <v>0.31739999999999996</v>
      </c>
      <c r="BG984">
        <f t="shared" si="154"/>
        <v>0.06</v>
      </c>
      <c r="BH984">
        <f t="shared" si="155"/>
        <v>0</v>
      </c>
      <c r="BI984">
        <f t="shared" si="156"/>
        <v>0.83</v>
      </c>
      <c r="BJ984">
        <f t="shared" si="157"/>
        <v>0.24</v>
      </c>
      <c r="BK984">
        <f t="shared" si="158"/>
        <v>0.42</v>
      </c>
      <c r="BL984">
        <f t="shared" si="159"/>
        <v>289.27999999999321</v>
      </c>
    </row>
    <row r="985" spans="1:64" x14ac:dyDescent="0.2">
      <c r="A985" s="1">
        <v>983</v>
      </c>
      <c r="B985" s="7" t="s">
        <v>109</v>
      </c>
      <c r="C985" s="3">
        <v>39956</v>
      </c>
      <c r="D985" s="4" t="s">
        <v>626</v>
      </c>
      <c r="E985" s="4" t="s">
        <v>176</v>
      </c>
      <c r="F985" s="5" t="str">
        <f t="shared" si="150"/>
        <v>S</v>
      </c>
      <c r="G985" s="6">
        <v>0.8340277777777777</v>
      </c>
      <c r="H985" s="6">
        <v>0.875</v>
      </c>
      <c r="I985" s="85">
        <f t="shared" si="151"/>
        <v>59.000000000000114</v>
      </c>
      <c r="J985" s="86">
        <f>I985*Segmentos!$D$7*(AH985%)*IF(ISNUMBER(AI985),AI985%,0)</f>
        <v>1047250.000000002</v>
      </c>
      <c r="K985" s="86">
        <f>I985*Segmentos!$D$7*(AL985%)*IF(ISNUMBER(AM985),AM985%,0)</f>
        <v>1285798.8000000024</v>
      </c>
      <c r="L985" s="4"/>
      <c r="M985" s="2">
        <v>4.97</v>
      </c>
      <c r="N985" s="2">
        <v>12.6</v>
      </c>
      <c r="O985" s="2">
        <v>39.4</v>
      </c>
      <c r="P985" s="2">
        <v>89.378500000000003</v>
      </c>
      <c r="Q985" s="2">
        <v>1.35</v>
      </c>
      <c r="R985" s="2">
        <v>5.0999999999999996</v>
      </c>
      <c r="S985" s="2">
        <v>26.6</v>
      </c>
      <c r="T985" s="2">
        <v>4.0381999999999998</v>
      </c>
      <c r="U985" s="2">
        <v>3.61</v>
      </c>
      <c r="V985" s="2">
        <v>8.6999999999999993</v>
      </c>
      <c r="W985" s="2">
        <v>41.4</v>
      </c>
      <c r="X985" s="2">
        <v>13.6236</v>
      </c>
      <c r="Y985" s="2">
        <v>4.58</v>
      </c>
      <c r="Z985" s="2">
        <v>11.9</v>
      </c>
      <c r="AA985" s="2">
        <v>38.299999999999997</v>
      </c>
      <c r="AB985" s="2">
        <v>24.288900000000002</v>
      </c>
      <c r="AC985" s="2">
        <v>8.0399999999999991</v>
      </c>
      <c r="AD985" s="2">
        <v>19.5</v>
      </c>
      <c r="AE985" s="2">
        <v>41.2</v>
      </c>
      <c r="AF985" s="2">
        <v>47.427900000000001</v>
      </c>
      <c r="AG985" s="20">
        <v>4.42</v>
      </c>
      <c r="AH985" s="20">
        <v>12.5</v>
      </c>
      <c r="AI985" s="20">
        <v>35.5</v>
      </c>
      <c r="AJ985" s="20">
        <v>37.7256</v>
      </c>
      <c r="AK985" s="18">
        <v>5.47</v>
      </c>
      <c r="AL985" s="18">
        <v>12.7</v>
      </c>
      <c r="AM985" s="18">
        <v>42.9</v>
      </c>
      <c r="AN985" s="18">
        <v>51.652799999999999</v>
      </c>
      <c r="AO985" s="2">
        <v>2.06</v>
      </c>
      <c r="AP985" s="2">
        <v>8.8000000000000007</v>
      </c>
      <c r="AQ985" s="2">
        <v>23.5</v>
      </c>
      <c r="AR985" s="2">
        <v>4.0477999999999996</v>
      </c>
      <c r="AS985" s="2">
        <v>4.1100000000000003</v>
      </c>
      <c r="AT985" s="2">
        <v>11</v>
      </c>
      <c r="AU985" s="2">
        <v>37.5</v>
      </c>
      <c r="AV985" s="2">
        <v>16.267900000000001</v>
      </c>
      <c r="AW985" s="2">
        <v>4.3499999999999996</v>
      </c>
      <c r="AX985" s="2">
        <v>10.1</v>
      </c>
      <c r="AY985" s="2">
        <v>43.1</v>
      </c>
      <c r="AZ985" s="2">
        <v>22.502300000000002</v>
      </c>
      <c r="BA985" s="2">
        <v>6.76</v>
      </c>
      <c r="BB985" s="2">
        <v>16.5</v>
      </c>
      <c r="BC985" s="2">
        <v>40.9</v>
      </c>
      <c r="BD985" s="2">
        <v>46.560499999999998</v>
      </c>
      <c r="BE985" s="4" t="str">
        <f t="shared" si="152"/>
        <v>NO APLICA</v>
      </c>
      <c r="BF985" s="4">
        <f t="shared" si="153"/>
        <v>4.8879999999999999</v>
      </c>
      <c r="BG985">
        <f t="shared" si="154"/>
        <v>2.06</v>
      </c>
      <c r="BH985">
        <f t="shared" si="155"/>
        <v>4.1100000000000003</v>
      </c>
      <c r="BI985">
        <f t="shared" si="156"/>
        <v>6.76</v>
      </c>
      <c r="BJ985">
        <f t="shared" si="157"/>
        <v>5.47</v>
      </c>
      <c r="BK985">
        <f t="shared" si="158"/>
        <v>4.42</v>
      </c>
      <c r="BL985">
        <f t="shared" si="159"/>
        <v>29289.960000000057</v>
      </c>
    </row>
    <row r="986" spans="1:64" x14ac:dyDescent="0.2">
      <c r="A986" s="1">
        <v>984</v>
      </c>
      <c r="B986" s="7" t="s">
        <v>5</v>
      </c>
      <c r="C986" s="3">
        <v>39956</v>
      </c>
      <c r="D986" s="4" t="s">
        <v>3</v>
      </c>
      <c r="E986" s="4" t="s">
        <v>164</v>
      </c>
      <c r="F986" s="5" t="str">
        <f t="shared" si="150"/>
        <v>S</v>
      </c>
      <c r="G986" s="6">
        <v>0.87430555555555556</v>
      </c>
      <c r="H986" s="6">
        <v>0.9159722222222223</v>
      </c>
      <c r="I986" s="85">
        <f t="shared" si="151"/>
        <v>60.000000000000107</v>
      </c>
      <c r="J986" s="86">
        <f>I986*Segmentos!$D$7*(AH986%)*IF(ISNUMBER(AI986),AI986%,0)</f>
        <v>1164144.0000000021</v>
      </c>
      <c r="K986" s="86">
        <f>I986*Segmentos!$D$7*(AL986%)*IF(ISNUMBER(AM986),AM986%,0)</f>
        <v>916104.00000000151</v>
      </c>
      <c r="L986" s="4"/>
      <c r="M986" s="2">
        <v>4.3</v>
      </c>
      <c r="N986" s="2">
        <v>14.5</v>
      </c>
      <c r="O986" s="2">
        <v>29.7</v>
      </c>
      <c r="P986" s="2">
        <v>92.081699999999998</v>
      </c>
      <c r="Q986" s="2">
        <v>2.16</v>
      </c>
      <c r="R986" s="2">
        <v>7.4</v>
      </c>
      <c r="S986" s="2">
        <v>29.4</v>
      </c>
      <c r="T986" s="2">
        <v>7.7283999999999997</v>
      </c>
      <c r="U986" s="2">
        <v>4.4800000000000004</v>
      </c>
      <c r="V986" s="2">
        <v>11.6</v>
      </c>
      <c r="W986" s="2">
        <v>38.5</v>
      </c>
      <c r="X986" s="2">
        <v>20.122699999999998</v>
      </c>
      <c r="Y986" s="2">
        <v>3.74</v>
      </c>
      <c r="Z986" s="2">
        <v>13.7</v>
      </c>
      <c r="AA986" s="2">
        <v>27.3</v>
      </c>
      <c r="AB986" s="2">
        <v>23.681799999999999</v>
      </c>
      <c r="AC986" s="2">
        <v>5.77</v>
      </c>
      <c r="AD986" s="2">
        <v>20.6</v>
      </c>
      <c r="AE986" s="2">
        <v>28</v>
      </c>
      <c r="AF986" s="2">
        <v>40.5488</v>
      </c>
      <c r="AG986" s="20">
        <v>4.84</v>
      </c>
      <c r="AH986" s="20">
        <v>15.8</v>
      </c>
      <c r="AI986" s="20">
        <v>30.7</v>
      </c>
      <c r="AJ986" s="20">
        <v>49.180399999999999</v>
      </c>
      <c r="AK986" s="18">
        <v>3.81</v>
      </c>
      <c r="AL986" s="18">
        <v>13.3</v>
      </c>
      <c r="AM986" s="18">
        <v>28.7</v>
      </c>
      <c r="AN986" s="18">
        <v>42.901299999999999</v>
      </c>
      <c r="AO986" s="2">
        <v>2.2200000000000002</v>
      </c>
      <c r="AP986" s="2">
        <v>11.6</v>
      </c>
      <c r="AQ986" s="2">
        <v>19.2</v>
      </c>
      <c r="AR986" s="2">
        <v>5.1862000000000004</v>
      </c>
      <c r="AS986" s="2">
        <v>4.43</v>
      </c>
      <c r="AT986" s="2">
        <v>13.6</v>
      </c>
      <c r="AU986" s="2">
        <v>32.700000000000003</v>
      </c>
      <c r="AV986" s="2">
        <v>20.918299999999999</v>
      </c>
      <c r="AW986" s="2">
        <v>3.22</v>
      </c>
      <c r="AX986" s="2">
        <v>11.6</v>
      </c>
      <c r="AY986" s="2">
        <v>27.7</v>
      </c>
      <c r="AZ986" s="2">
        <v>19.8368</v>
      </c>
      <c r="BA986" s="2">
        <v>5.62</v>
      </c>
      <c r="BB986" s="2">
        <v>18</v>
      </c>
      <c r="BC986" s="2">
        <v>31.3</v>
      </c>
      <c r="BD986" s="2">
        <v>46.1404</v>
      </c>
      <c r="BE986" s="4" t="str">
        <f t="shared" si="152"/>
        <v>NO APLICA</v>
      </c>
      <c r="BF986" s="4">
        <f t="shared" si="153"/>
        <v>4.5244</v>
      </c>
      <c r="BG986">
        <f t="shared" si="154"/>
        <v>2.2200000000000002</v>
      </c>
      <c r="BH986">
        <f t="shared" si="155"/>
        <v>4.43</v>
      </c>
      <c r="BI986">
        <f t="shared" si="156"/>
        <v>5.62</v>
      </c>
      <c r="BJ986">
        <f t="shared" si="157"/>
        <v>3.81</v>
      </c>
      <c r="BK986">
        <f t="shared" si="158"/>
        <v>4.84</v>
      </c>
      <c r="BL986">
        <f t="shared" si="159"/>
        <v>25839.000000000047</v>
      </c>
    </row>
    <row r="987" spans="1:64" x14ac:dyDescent="0.2">
      <c r="A987" s="1">
        <v>985</v>
      </c>
      <c r="B987" s="7" t="s">
        <v>90</v>
      </c>
      <c r="C987" s="3">
        <v>39956</v>
      </c>
      <c r="D987" s="4" t="s">
        <v>628</v>
      </c>
      <c r="E987" s="4" t="s">
        <v>168</v>
      </c>
      <c r="F987" s="5" t="str">
        <f t="shared" si="150"/>
        <v>S</v>
      </c>
      <c r="G987" s="6">
        <v>0.9159722222222223</v>
      </c>
      <c r="H987" s="6">
        <v>0.9916666666666667</v>
      </c>
      <c r="I987" s="85">
        <f t="shared" si="151"/>
        <v>108.99999999999993</v>
      </c>
      <c r="J987" s="86">
        <f>I987*Segmentos!$D$7*(AH987%)*IF(ISNUMBER(AI987),AI987%,0)</f>
        <v>557949.1999999996</v>
      </c>
      <c r="K987" s="86">
        <f>I987*Segmentos!$D$7*(AL987%)*IF(ISNUMBER(AM987),AM987%,0)</f>
        <v>578484.79999999958</v>
      </c>
      <c r="L987" s="4" t="s">
        <v>315</v>
      </c>
      <c r="M987" s="2">
        <v>1.31</v>
      </c>
      <c r="N987" s="2">
        <v>6.5</v>
      </c>
      <c r="O987" s="2">
        <v>20.2</v>
      </c>
      <c r="P987" s="2">
        <v>78.804000000000002</v>
      </c>
      <c r="Q987" s="2">
        <v>0.73</v>
      </c>
      <c r="R987" s="2">
        <v>3.5</v>
      </c>
      <c r="S987" s="2">
        <v>21</v>
      </c>
      <c r="T987" s="2">
        <v>7.2930000000000001</v>
      </c>
      <c r="U987" s="2">
        <v>2.6</v>
      </c>
      <c r="V987" s="2">
        <v>7.3</v>
      </c>
      <c r="W987" s="2">
        <v>35.799999999999997</v>
      </c>
      <c r="X987" s="2">
        <v>32.862299999999998</v>
      </c>
      <c r="Y987" s="2">
        <v>1.32</v>
      </c>
      <c r="Z987" s="2">
        <v>6.7</v>
      </c>
      <c r="AA987" s="2">
        <v>19.7</v>
      </c>
      <c r="AB987" s="2">
        <v>23.424199999999999</v>
      </c>
      <c r="AC987" s="2">
        <v>0.77</v>
      </c>
      <c r="AD987" s="2">
        <v>7.3</v>
      </c>
      <c r="AE987" s="2">
        <v>10.6</v>
      </c>
      <c r="AF987" s="2">
        <v>15.224399999999999</v>
      </c>
      <c r="AG987" s="20">
        <v>1.28</v>
      </c>
      <c r="AH987" s="20">
        <v>6.7</v>
      </c>
      <c r="AI987" s="20">
        <v>19.100000000000001</v>
      </c>
      <c r="AJ987" s="20">
        <v>36.620199999999997</v>
      </c>
      <c r="AK987" s="18">
        <v>1.33</v>
      </c>
      <c r="AL987" s="18">
        <v>6.2</v>
      </c>
      <c r="AM987" s="18">
        <v>21.4</v>
      </c>
      <c r="AN987" s="18">
        <v>42.183799999999998</v>
      </c>
      <c r="AO987" s="2">
        <v>0.62</v>
      </c>
      <c r="AP987" s="2">
        <v>4.7</v>
      </c>
      <c r="AQ987" s="2">
        <v>13.1</v>
      </c>
      <c r="AR987" s="2">
        <v>4.0728999999999997</v>
      </c>
      <c r="AS987" s="2">
        <v>0.81</v>
      </c>
      <c r="AT987" s="2">
        <v>4.8</v>
      </c>
      <c r="AU987" s="2">
        <v>16.899999999999999</v>
      </c>
      <c r="AV987" s="2">
        <v>10.807700000000001</v>
      </c>
      <c r="AW987" s="2">
        <v>0.37</v>
      </c>
      <c r="AX987" s="2">
        <v>5.8</v>
      </c>
      <c r="AY987" s="2">
        <v>6.4</v>
      </c>
      <c r="AZ987" s="2">
        <v>6.3632</v>
      </c>
      <c r="BA987" s="2">
        <v>2.5</v>
      </c>
      <c r="BB987" s="2">
        <v>8.4</v>
      </c>
      <c r="BC987" s="2">
        <v>29.6</v>
      </c>
      <c r="BD987" s="2">
        <v>57.560299999999998</v>
      </c>
      <c r="BE987" s="4" t="str">
        <f t="shared" si="152"/>
        <v>ABURRIDO</v>
      </c>
      <c r="BF987" s="4">
        <f t="shared" si="153"/>
        <v>1.3980000000000001</v>
      </c>
      <c r="BG987">
        <f t="shared" si="154"/>
        <v>0.62</v>
      </c>
      <c r="BH987">
        <f t="shared" si="155"/>
        <v>0.81</v>
      </c>
      <c r="BI987">
        <f t="shared" si="156"/>
        <v>2.5</v>
      </c>
      <c r="BJ987">
        <f t="shared" si="157"/>
        <v>1.33</v>
      </c>
      <c r="BK987">
        <f t="shared" si="158"/>
        <v>1.28</v>
      </c>
      <c r="BL987">
        <f t="shared" si="159"/>
        <v>14311.69999999999</v>
      </c>
    </row>
    <row r="988" spans="1:64" x14ac:dyDescent="0.2">
      <c r="A988" s="1">
        <v>986</v>
      </c>
      <c r="B988" s="7" t="s">
        <v>9</v>
      </c>
      <c r="C988" s="3">
        <v>39956</v>
      </c>
      <c r="D988" s="4" t="s">
        <v>8</v>
      </c>
      <c r="E988" s="4" t="s">
        <v>168</v>
      </c>
      <c r="F988" s="5" t="str">
        <f t="shared" si="150"/>
        <v>S</v>
      </c>
      <c r="G988" s="6">
        <v>0.78402777777777777</v>
      </c>
      <c r="H988" s="6">
        <v>0.87361111111111101</v>
      </c>
      <c r="I988" s="85">
        <f t="shared" si="151"/>
        <v>128.99999999999986</v>
      </c>
      <c r="J988" s="86">
        <f>I988*Segmentos!$D$7*(AH988%)*IF(ISNUMBER(AI988),AI988%,0)</f>
        <v>1350991.1999999983</v>
      </c>
      <c r="K988" s="86">
        <f>I988*Segmentos!$D$7*(AL988%)*IF(ISNUMBER(AM988),AM988%,0)</f>
        <v>1589279.9999999981</v>
      </c>
      <c r="L988" s="4" t="s">
        <v>311</v>
      </c>
      <c r="M988" s="2">
        <v>2.85</v>
      </c>
      <c r="N988" s="2">
        <v>10.9</v>
      </c>
      <c r="O988" s="2">
        <v>26.2</v>
      </c>
      <c r="P988" s="2">
        <v>72.188100000000006</v>
      </c>
      <c r="Q988" s="2">
        <v>2.34</v>
      </c>
      <c r="R988" s="2">
        <v>9.8000000000000007</v>
      </c>
      <c r="S988" s="2">
        <v>23.9</v>
      </c>
      <c r="T988" s="2">
        <v>9.8846000000000007</v>
      </c>
      <c r="U988" s="2">
        <v>2.83</v>
      </c>
      <c r="V988" s="2">
        <v>7.9</v>
      </c>
      <c r="W988" s="2">
        <v>35.799999999999997</v>
      </c>
      <c r="X988" s="2">
        <v>15.019</v>
      </c>
      <c r="Y988" s="2">
        <v>2.74</v>
      </c>
      <c r="Z988" s="2">
        <v>10.199999999999999</v>
      </c>
      <c r="AA988" s="2">
        <v>26.8</v>
      </c>
      <c r="AB988" s="2">
        <v>20.4587</v>
      </c>
      <c r="AC988" s="2">
        <v>3.23</v>
      </c>
      <c r="AD988" s="2">
        <v>14</v>
      </c>
      <c r="AE988" s="2">
        <v>23.1</v>
      </c>
      <c r="AF988" s="2">
        <v>26.825800000000001</v>
      </c>
      <c r="AG988" s="20">
        <v>2.61</v>
      </c>
      <c r="AH988" s="20">
        <v>10.6</v>
      </c>
      <c r="AI988" s="20">
        <v>24.7</v>
      </c>
      <c r="AJ988" s="20">
        <v>31.363</v>
      </c>
      <c r="AK988" s="18">
        <v>3.07</v>
      </c>
      <c r="AL988" s="18">
        <v>11.2</v>
      </c>
      <c r="AM988" s="18">
        <v>27.5</v>
      </c>
      <c r="AN988" s="18">
        <v>40.825099999999999</v>
      </c>
      <c r="AO988" s="2">
        <v>1.1000000000000001</v>
      </c>
      <c r="AP988" s="2">
        <v>4.5999999999999996</v>
      </c>
      <c r="AQ988" s="2">
        <v>24.2</v>
      </c>
      <c r="AR988" s="2">
        <v>3.0543999999999998</v>
      </c>
      <c r="AS988" s="2">
        <v>2.76</v>
      </c>
      <c r="AT988" s="2">
        <v>9.6999999999999993</v>
      </c>
      <c r="AU988" s="2">
        <v>28.4</v>
      </c>
      <c r="AV988" s="2">
        <v>15.370799999999999</v>
      </c>
      <c r="AW988" s="2">
        <v>1.39</v>
      </c>
      <c r="AX988" s="2">
        <v>6.7</v>
      </c>
      <c r="AY988" s="2">
        <v>20.7</v>
      </c>
      <c r="AZ988" s="2">
        <v>10.122199999999999</v>
      </c>
      <c r="BA988" s="2">
        <v>4.5</v>
      </c>
      <c r="BB988" s="2">
        <v>16.5</v>
      </c>
      <c r="BC988" s="2">
        <v>27.3</v>
      </c>
      <c r="BD988" s="2">
        <v>43.640599999999999</v>
      </c>
      <c r="BE988" s="4" t="str">
        <f t="shared" si="152"/>
        <v>ABURRIDO</v>
      </c>
      <c r="BF988" s="4">
        <f t="shared" si="153"/>
        <v>3.1412000000000004</v>
      </c>
      <c r="BG988">
        <f t="shared" si="154"/>
        <v>1.1000000000000001</v>
      </c>
      <c r="BH988">
        <f t="shared" si="155"/>
        <v>2.76</v>
      </c>
      <c r="BI988">
        <f t="shared" si="156"/>
        <v>4.5</v>
      </c>
      <c r="BJ988">
        <f t="shared" si="157"/>
        <v>3.07</v>
      </c>
      <c r="BK988">
        <f t="shared" si="158"/>
        <v>2.61</v>
      </c>
      <c r="BL988">
        <f t="shared" si="159"/>
        <v>36839.819999999963</v>
      </c>
    </row>
    <row r="989" spans="1:64" x14ac:dyDescent="0.2">
      <c r="A989" s="1">
        <v>987</v>
      </c>
      <c r="B989" s="7" t="s">
        <v>84</v>
      </c>
      <c r="C989" s="3">
        <v>39956</v>
      </c>
      <c r="D989" s="4" t="s">
        <v>626</v>
      </c>
      <c r="E989" s="4" t="s">
        <v>168</v>
      </c>
      <c r="F989" s="5" t="str">
        <f t="shared" si="150"/>
        <v>S</v>
      </c>
      <c r="G989" s="6">
        <v>0.91736111111111107</v>
      </c>
      <c r="H989" s="6">
        <v>2.0833333333333333E-3</v>
      </c>
      <c r="I989" s="85">
        <f t="shared" si="151"/>
        <v>122.00000000000007</v>
      </c>
      <c r="J989" s="86">
        <f>I989*Segmentos!$D$7*(AH989%)*IF(ISNUMBER(AI989),AI989%,0)</f>
        <v>1600640.0000000009</v>
      </c>
      <c r="K989" s="86">
        <f>I989*Segmentos!$D$7*(AL989%)*IF(ISNUMBER(AM989),AM989%,0)</f>
        <v>2698152.0000000019</v>
      </c>
      <c r="L989" s="4" t="s">
        <v>313</v>
      </c>
      <c r="M989" s="2">
        <v>4.47</v>
      </c>
      <c r="N989" s="2">
        <v>17.8</v>
      </c>
      <c r="O989" s="2">
        <v>25.1</v>
      </c>
      <c r="P989" s="2">
        <v>91.920299999999997</v>
      </c>
      <c r="Q989" s="2">
        <v>3.5</v>
      </c>
      <c r="R989" s="2">
        <v>9.6999999999999993</v>
      </c>
      <c r="S989" s="2">
        <v>36.200000000000003</v>
      </c>
      <c r="T989" s="2">
        <v>12.0297</v>
      </c>
      <c r="U989" s="2">
        <v>5.28</v>
      </c>
      <c r="V989" s="2">
        <v>15</v>
      </c>
      <c r="W989" s="2">
        <v>35.1</v>
      </c>
      <c r="X989" s="2">
        <v>22.768000000000001</v>
      </c>
      <c r="Y989" s="2">
        <v>3.46</v>
      </c>
      <c r="Z989" s="2">
        <v>16.7</v>
      </c>
      <c r="AA989" s="2">
        <v>20.7</v>
      </c>
      <c r="AB989" s="2">
        <v>21.0488</v>
      </c>
      <c r="AC989" s="2">
        <v>5.34</v>
      </c>
      <c r="AD989" s="2">
        <v>24.5</v>
      </c>
      <c r="AE989" s="2">
        <v>21.8</v>
      </c>
      <c r="AF989" s="2">
        <v>36.073799999999999</v>
      </c>
      <c r="AG989" s="20">
        <v>3.29</v>
      </c>
      <c r="AH989" s="20">
        <v>16.399999999999999</v>
      </c>
      <c r="AI989" s="20">
        <v>20</v>
      </c>
      <c r="AJ989" s="20">
        <v>32.150199999999998</v>
      </c>
      <c r="AK989" s="18">
        <v>5.53</v>
      </c>
      <c r="AL989" s="18">
        <v>19</v>
      </c>
      <c r="AM989" s="18">
        <v>29.1</v>
      </c>
      <c r="AN989" s="18">
        <v>59.770099999999999</v>
      </c>
      <c r="AO989" s="2">
        <v>3.22</v>
      </c>
      <c r="AP989" s="2">
        <v>14.4</v>
      </c>
      <c r="AQ989" s="2">
        <v>22.3</v>
      </c>
      <c r="AR989" s="2">
        <v>7.2432999999999996</v>
      </c>
      <c r="AS989" s="2">
        <v>3.79</v>
      </c>
      <c r="AT989" s="2">
        <v>15.2</v>
      </c>
      <c r="AU989" s="2">
        <v>25</v>
      </c>
      <c r="AV989" s="2">
        <v>17.194700000000001</v>
      </c>
      <c r="AW989" s="2">
        <v>5.16</v>
      </c>
      <c r="AX989" s="2">
        <v>16.600000000000001</v>
      </c>
      <c r="AY989" s="2">
        <v>31.1</v>
      </c>
      <c r="AZ989" s="2">
        <v>30.559100000000001</v>
      </c>
      <c r="BA989" s="2">
        <v>4.6900000000000004</v>
      </c>
      <c r="BB989" s="2">
        <v>21</v>
      </c>
      <c r="BC989" s="2">
        <v>22.3</v>
      </c>
      <c r="BD989" s="2">
        <v>36.923200000000001</v>
      </c>
      <c r="BE989" s="4" t="str">
        <f t="shared" si="152"/>
        <v>ABURRIDO</v>
      </c>
      <c r="BF989" s="4">
        <f t="shared" si="153"/>
        <v>4.3128000000000002</v>
      </c>
      <c r="BG989">
        <f t="shared" si="154"/>
        <v>3.22</v>
      </c>
      <c r="BH989">
        <f t="shared" si="155"/>
        <v>3.79</v>
      </c>
      <c r="BI989">
        <f t="shared" si="156"/>
        <v>5.16</v>
      </c>
      <c r="BJ989">
        <f t="shared" si="157"/>
        <v>5.53</v>
      </c>
      <c r="BK989">
        <f t="shared" si="158"/>
        <v>3.29</v>
      </c>
      <c r="BL989">
        <f t="shared" si="159"/>
        <v>54507.160000000033</v>
      </c>
    </row>
    <row r="990" spans="1:64" x14ac:dyDescent="0.2">
      <c r="A990" s="1">
        <v>988</v>
      </c>
      <c r="B990" s="7" t="s">
        <v>57</v>
      </c>
      <c r="C990" s="3">
        <v>39956</v>
      </c>
      <c r="D990" s="4" t="s">
        <v>8</v>
      </c>
      <c r="E990" s="4" t="s">
        <v>181</v>
      </c>
      <c r="F990" s="5" t="str">
        <f t="shared" si="150"/>
        <v>S</v>
      </c>
      <c r="G990" s="6">
        <v>0.9145833333333333</v>
      </c>
      <c r="H990" s="6">
        <v>0.91736111111111107</v>
      </c>
      <c r="I990" s="85">
        <f t="shared" si="151"/>
        <v>3.9999999999999858</v>
      </c>
      <c r="J990" s="86">
        <f>I990*Segmentos!$D$7*(AH990%)*IF(ISNUMBER(AI990),AI990%,0)</f>
        <v>57321.599999999802</v>
      </c>
      <c r="K990" s="86">
        <f>I990*Segmentos!$D$7*(AL990%)*IF(ISNUMBER(AM990),AM990%,0)</f>
        <v>57887.999999999804</v>
      </c>
      <c r="L990" s="4"/>
      <c r="M990" s="2">
        <v>3.58</v>
      </c>
      <c r="N990" s="2">
        <v>4.3</v>
      </c>
      <c r="O990" s="2">
        <v>82.7</v>
      </c>
      <c r="P990" s="2">
        <v>88.513800000000003</v>
      </c>
      <c r="Q990" s="2">
        <v>1.36</v>
      </c>
      <c r="R990" s="2">
        <v>1.4</v>
      </c>
      <c r="S990" s="2">
        <v>96.5</v>
      </c>
      <c r="T990" s="2">
        <v>5.6035000000000004</v>
      </c>
      <c r="U990" s="2">
        <v>1.07</v>
      </c>
      <c r="V990" s="2">
        <v>1.9</v>
      </c>
      <c r="W990" s="2">
        <v>57.5</v>
      </c>
      <c r="X990" s="2">
        <v>5.5465</v>
      </c>
      <c r="Y990" s="2">
        <v>3.42</v>
      </c>
      <c r="Z990" s="2">
        <v>4.5999999999999996</v>
      </c>
      <c r="AA990" s="2">
        <v>74.7</v>
      </c>
      <c r="AB990" s="2">
        <v>24.922899999999998</v>
      </c>
      <c r="AC990" s="2">
        <v>6.46</v>
      </c>
      <c r="AD990" s="2">
        <v>7.2</v>
      </c>
      <c r="AE990" s="2">
        <v>90</v>
      </c>
      <c r="AF990" s="2">
        <v>52.440800000000003</v>
      </c>
      <c r="AG990" s="20">
        <v>3.58</v>
      </c>
      <c r="AH990" s="20">
        <v>4.2</v>
      </c>
      <c r="AI990" s="20">
        <v>85.3</v>
      </c>
      <c r="AJ990" s="20">
        <v>41.931899999999999</v>
      </c>
      <c r="AK990" s="18">
        <v>3.59</v>
      </c>
      <c r="AL990" s="18">
        <v>4.5</v>
      </c>
      <c r="AM990" s="18">
        <v>80.400000000000006</v>
      </c>
      <c r="AN990" s="18">
        <v>46.581800000000001</v>
      </c>
      <c r="AO990" s="2">
        <v>0.95</v>
      </c>
      <c r="AP990" s="2">
        <v>1.5</v>
      </c>
      <c r="AQ990" s="2">
        <v>63.9</v>
      </c>
      <c r="AR990" s="2">
        <v>2.5764</v>
      </c>
      <c r="AS990" s="2">
        <v>2.13</v>
      </c>
      <c r="AT990" s="2">
        <v>3.2</v>
      </c>
      <c r="AU990" s="2">
        <v>66.5</v>
      </c>
      <c r="AV990" s="2">
        <v>11.6069</v>
      </c>
      <c r="AW990" s="2">
        <v>2.38</v>
      </c>
      <c r="AX990" s="2">
        <v>2.8</v>
      </c>
      <c r="AY990" s="2">
        <v>85</v>
      </c>
      <c r="AZ990" s="2">
        <v>16.911200000000001</v>
      </c>
      <c r="BA990" s="2">
        <v>6.07</v>
      </c>
      <c r="BB990" s="2">
        <v>6.9</v>
      </c>
      <c r="BC990" s="2">
        <v>87.4</v>
      </c>
      <c r="BD990" s="2">
        <v>57.4193</v>
      </c>
      <c r="BE990" s="4" t="str">
        <f t="shared" si="152"/>
        <v>NO APLICA</v>
      </c>
      <c r="BF990" s="4">
        <f t="shared" si="153"/>
        <v>3.4851999999999999</v>
      </c>
      <c r="BG990">
        <f t="shared" si="154"/>
        <v>0.95</v>
      </c>
      <c r="BH990">
        <f t="shared" si="155"/>
        <v>2.13</v>
      </c>
      <c r="BI990">
        <f t="shared" si="156"/>
        <v>6.07</v>
      </c>
      <c r="BJ990">
        <f t="shared" si="157"/>
        <v>3.59</v>
      </c>
      <c r="BK990">
        <f t="shared" si="158"/>
        <v>3.58</v>
      </c>
      <c r="BL990">
        <f t="shared" si="159"/>
        <v>1422.4399999999951</v>
      </c>
    </row>
    <row r="991" spans="1:64" x14ac:dyDescent="0.2">
      <c r="A991" s="1">
        <v>989</v>
      </c>
      <c r="B991" s="7" t="s">
        <v>74</v>
      </c>
      <c r="C991" s="3">
        <v>39956</v>
      </c>
      <c r="D991" s="4" t="s">
        <v>629</v>
      </c>
      <c r="E991" s="4" t="s">
        <v>170</v>
      </c>
      <c r="F991" s="5" t="str">
        <f t="shared" si="150"/>
        <v>S</v>
      </c>
      <c r="G991" s="6">
        <v>0.88611111111111107</v>
      </c>
      <c r="H991" s="6">
        <v>0.8930555555555556</v>
      </c>
      <c r="I991" s="85">
        <f t="shared" si="151"/>
        <v>10.000000000000124</v>
      </c>
      <c r="J991" s="86">
        <f>I991*Segmentos!$D$7*(AH991%)*IF(ISNUMBER(AI991),AI991%,0)</f>
        <v>11000.000000000138</v>
      </c>
      <c r="K991" s="86">
        <f>I991*Segmentos!$D$7*(AL991%)*IF(ISNUMBER(AM991),AM991%,0)</f>
        <v>10824.000000000135</v>
      </c>
      <c r="L991" s="4"/>
      <c r="M991" s="2">
        <v>0.26</v>
      </c>
      <c r="N991" s="2">
        <v>0.4</v>
      </c>
      <c r="O991" s="2">
        <v>69.8</v>
      </c>
      <c r="P991" s="2">
        <v>32.011200000000002</v>
      </c>
      <c r="Q991" s="2">
        <v>0.14000000000000001</v>
      </c>
      <c r="R991" s="2">
        <v>0.2</v>
      </c>
      <c r="S991" s="2">
        <v>60</v>
      </c>
      <c r="T991" s="2">
        <v>2.8220000000000001</v>
      </c>
      <c r="U991" s="2">
        <v>0.56000000000000005</v>
      </c>
      <c r="V991" s="2">
        <v>0.6</v>
      </c>
      <c r="W991" s="2">
        <v>100</v>
      </c>
      <c r="X991" s="2">
        <v>14.549799999999999</v>
      </c>
      <c r="Y991" s="2">
        <v>0.4</v>
      </c>
      <c r="Z991" s="2">
        <v>0.7</v>
      </c>
      <c r="AA991" s="2">
        <v>55</v>
      </c>
      <c r="AB991" s="2">
        <v>14.6393</v>
      </c>
      <c r="AC991" s="2">
        <v>0</v>
      </c>
      <c r="AD991" s="2">
        <v>0</v>
      </c>
      <c r="AE991" s="8" t="s">
        <v>577</v>
      </c>
      <c r="AF991" s="2">
        <v>0</v>
      </c>
      <c r="AG991" s="20">
        <v>0.25</v>
      </c>
      <c r="AH991" s="20">
        <v>0.5</v>
      </c>
      <c r="AI991" s="20">
        <v>55</v>
      </c>
      <c r="AJ991" s="20">
        <v>14.6393</v>
      </c>
      <c r="AK991" s="18">
        <v>0.27</v>
      </c>
      <c r="AL991" s="18">
        <v>0.3</v>
      </c>
      <c r="AM991" s="18">
        <v>90.2</v>
      </c>
      <c r="AN991" s="18">
        <v>17.3718</v>
      </c>
      <c r="AO991" s="2">
        <v>0</v>
      </c>
      <c r="AP991" s="2">
        <v>0</v>
      </c>
      <c r="AQ991" s="8" t="s">
        <v>577</v>
      </c>
      <c r="AR991" s="2">
        <v>0</v>
      </c>
      <c r="AS991" s="2">
        <v>0.1</v>
      </c>
      <c r="AT991" s="2">
        <v>0.2</v>
      </c>
      <c r="AU991" s="2">
        <v>60</v>
      </c>
      <c r="AV991" s="2">
        <v>2.8220000000000001</v>
      </c>
      <c r="AW991" s="2">
        <v>0</v>
      </c>
      <c r="AX991" s="2">
        <v>0</v>
      </c>
      <c r="AY991" s="8" t="s">
        <v>577</v>
      </c>
      <c r="AZ991" s="2">
        <v>0</v>
      </c>
      <c r="BA991" s="2">
        <v>0.61</v>
      </c>
      <c r="BB991" s="2">
        <v>0.9</v>
      </c>
      <c r="BC991" s="2">
        <v>70.900000000000006</v>
      </c>
      <c r="BD991" s="2">
        <v>29.1892</v>
      </c>
      <c r="BE991" s="4" t="str">
        <f t="shared" si="152"/>
        <v>NO APLICA</v>
      </c>
      <c r="BF991" s="4">
        <f t="shared" si="153"/>
        <v>0.27539999999999998</v>
      </c>
      <c r="BG991">
        <f t="shared" si="154"/>
        <v>0</v>
      </c>
      <c r="BH991">
        <f t="shared" si="155"/>
        <v>0.1</v>
      </c>
      <c r="BI991">
        <f t="shared" si="156"/>
        <v>0.61</v>
      </c>
      <c r="BJ991">
        <f t="shared" si="157"/>
        <v>0.27</v>
      </c>
      <c r="BK991">
        <f t="shared" si="158"/>
        <v>0.25</v>
      </c>
      <c r="BL991">
        <f t="shared" si="159"/>
        <v>279.20000000000346</v>
      </c>
    </row>
    <row r="992" spans="1:64" x14ac:dyDescent="0.2">
      <c r="A992" s="1">
        <v>990</v>
      </c>
      <c r="B992" s="7" t="s">
        <v>11</v>
      </c>
      <c r="C992" s="3">
        <v>39956</v>
      </c>
      <c r="D992" s="4" t="s">
        <v>627</v>
      </c>
      <c r="E992" s="4" t="s">
        <v>166</v>
      </c>
      <c r="F992" s="5" t="str">
        <f t="shared" si="150"/>
        <v>S</v>
      </c>
      <c r="G992" s="6">
        <v>0.91527777777777775</v>
      </c>
      <c r="H992" s="6">
        <v>0.91736111111111107</v>
      </c>
      <c r="I992" s="85">
        <f t="shared" si="151"/>
        <v>2.9999999999999893</v>
      </c>
      <c r="J992" s="86">
        <f>I992*Segmentos!$D$7*(AH992%)*IF(ISNUMBER(AI992),AI992%,0)</f>
        <v>62152.799999999777</v>
      </c>
      <c r="K992" s="86">
        <f>I992*Segmentos!$D$7*(AL992%)*IF(ISNUMBER(AM992),AM992%,0)</f>
        <v>55305.599999999795</v>
      </c>
      <c r="L992" s="4"/>
      <c r="M992" s="2">
        <v>4.87</v>
      </c>
      <c r="N992" s="2">
        <v>5.7</v>
      </c>
      <c r="O992" s="2">
        <v>85.6</v>
      </c>
      <c r="P992" s="2">
        <v>94.296000000000006</v>
      </c>
      <c r="Q992" s="2">
        <v>2.31</v>
      </c>
      <c r="R992" s="2">
        <v>2.4</v>
      </c>
      <c r="S992" s="2">
        <v>96</v>
      </c>
      <c r="T992" s="2">
        <v>7.4786000000000001</v>
      </c>
      <c r="U992" s="2">
        <v>2.68</v>
      </c>
      <c r="V992" s="2">
        <v>4.2</v>
      </c>
      <c r="W992" s="2">
        <v>64.400000000000006</v>
      </c>
      <c r="X992" s="2">
        <v>10.8851</v>
      </c>
      <c r="Y992" s="2">
        <v>3.87</v>
      </c>
      <c r="Z992" s="2">
        <v>4.5999999999999996</v>
      </c>
      <c r="AA992" s="2">
        <v>84.6</v>
      </c>
      <c r="AB992" s="2">
        <v>22.134499999999999</v>
      </c>
      <c r="AC992" s="2">
        <v>8.4600000000000009</v>
      </c>
      <c r="AD992" s="2">
        <v>9.3000000000000007</v>
      </c>
      <c r="AE992" s="2">
        <v>90.8</v>
      </c>
      <c r="AF992" s="2">
        <v>53.797800000000002</v>
      </c>
      <c r="AG992" s="20">
        <v>5.14</v>
      </c>
      <c r="AH992" s="20">
        <v>5.8</v>
      </c>
      <c r="AI992" s="20">
        <v>89.3</v>
      </c>
      <c r="AJ992" s="20">
        <v>47.193399999999997</v>
      </c>
      <c r="AK992" s="18">
        <v>4.63</v>
      </c>
      <c r="AL992" s="18">
        <v>5.6</v>
      </c>
      <c r="AM992" s="18">
        <v>82.3</v>
      </c>
      <c r="AN992" s="18">
        <v>47.102699999999999</v>
      </c>
      <c r="AO992" s="2">
        <v>1.57</v>
      </c>
      <c r="AP992" s="2">
        <v>2.5</v>
      </c>
      <c r="AQ992" s="2">
        <v>61.7</v>
      </c>
      <c r="AR992" s="2">
        <v>3.3180000000000001</v>
      </c>
      <c r="AS992" s="2">
        <v>4.6500000000000004</v>
      </c>
      <c r="AT992" s="2">
        <v>5.6</v>
      </c>
      <c r="AU992" s="2">
        <v>82.3</v>
      </c>
      <c r="AV992" s="2">
        <v>19.826499999999999</v>
      </c>
      <c r="AW992" s="2">
        <v>4.09</v>
      </c>
      <c r="AX992" s="2">
        <v>4.5999999999999996</v>
      </c>
      <c r="AY992" s="2">
        <v>89.1</v>
      </c>
      <c r="AZ992" s="2">
        <v>22.745899999999999</v>
      </c>
      <c r="BA992" s="2">
        <v>6.53</v>
      </c>
      <c r="BB992" s="2">
        <v>7.4</v>
      </c>
      <c r="BC992" s="2">
        <v>87.8</v>
      </c>
      <c r="BD992" s="2">
        <v>48.4056</v>
      </c>
      <c r="BE992" s="4" t="str">
        <f t="shared" si="152"/>
        <v>NO APLICA</v>
      </c>
      <c r="BF992" s="4">
        <f t="shared" si="153"/>
        <v>4.9428000000000001</v>
      </c>
      <c r="BG992">
        <f t="shared" si="154"/>
        <v>1.57</v>
      </c>
      <c r="BH992">
        <f t="shared" si="155"/>
        <v>4.6500000000000004</v>
      </c>
      <c r="BI992">
        <f t="shared" si="156"/>
        <v>6.53</v>
      </c>
      <c r="BJ992">
        <f t="shared" si="157"/>
        <v>4.63</v>
      </c>
      <c r="BK992">
        <f t="shared" si="158"/>
        <v>5.14</v>
      </c>
      <c r="BL992">
        <f t="shared" si="159"/>
        <v>1463.7599999999948</v>
      </c>
    </row>
    <row r="993" spans="1:64" x14ac:dyDescent="0.2">
      <c r="A993" s="1">
        <v>991</v>
      </c>
      <c r="B993" s="7" t="s">
        <v>11</v>
      </c>
      <c r="C993" s="3">
        <v>39956</v>
      </c>
      <c r="D993" s="4" t="s">
        <v>8</v>
      </c>
      <c r="E993" s="4" t="s">
        <v>166</v>
      </c>
      <c r="F993" s="5" t="str">
        <f t="shared" si="150"/>
        <v>S</v>
      </c>
      <c r="G993" s="6">
        <v>0.90625</v>
      </c>
      <c r="H993" s="6">
        <v>0.90694444444444444</v>
      </c>
      <c r="I993" s="85">
        <f t="shared" si="151"/>
        <v>0.99999999999999645</v>
      </c>
      <c r="J993" s="86">
        <f>I993*Segmentos!$D$7*(AH993%)*IF(ISNUMBER(AI993),AI993%,0)</f>
        <v>14799.999999999951</v>
      </c>
      <c r="K993" s="86">
        <f>I993*Segmentos!$D$7*(AL993%)*IF(ISNUMBER(AM993),AM993%,0)</f>
        <v>11999.999999999958</v>
      </c>
      <c r="L993" s="4"/>
      <c r="M993" s="2">
        <v>3.32</v>
      </c>
      <c r="N993" s="2">
        <v>3.3</v>
      </c>
      <c r="O993" s="2">
        <v>100</v>
      </c>
      <c r="P993" s="2">
        <v>86.520099999999999</v>
      </c>
      <c r="Q993" s="2">
        <v>1.26</v>
      </c>
      <c r="R993" s="2">
        <v>1.3</v>
      </c>
      <c r="S993" s="2">
        <v>100</v>
      </c>
      <c r="T993" s="2">
        <v>5.4756999999999998</v>
      </c>
      <c r="U993" s="2">
        <v>0.72</v>
      </c>
      <c r="V993" s="2">
        <v>0.7</v>
      </c>
      <c r="W993" s="2">
        <v>100</v>
      </c>
      <c r="X993" s="2">
        <v>3.9319999999999999</v>
      </c>
      <c r="Y993" s="2">
        <v>2.81</v>
      </c>
      <c r="Z993" s="2">
        <v>2.8</v>
      </c>
      <c r="AA993" s="2">
        <v>100</v>
      </c>
      <c r="AB993" s="2">
        <v>21.630400000000002</v>
      </c>
      <c r="AC993" s="2">
        <v>6.48</v>
      </c>
      <c r="AD993" s="2">
        <v>6.5</v>
      </c>
      <c r="AE993" s="2">
        <v>100</v>
      </c>
      <c r="AF993" s="2">
        <v>55.481900000000003</v>
      </c>
      <c r="AG993" s="20">
        <v>3.7</v>
      </c>
      <c r="AH993" s="20">
        <v>3.7</v>
      </c>
      <c r="AI993" s="20">
        <v>100</v>
      </c>
      <c r="AJ993" s="20">
        <v>45.822200000000002</v>
      </c>
      <c r="AK993" s="18">
        <v>2.97</v>
      </c>
      <c r="AL993" s="18">
        <v>3</v>
      </c>
      <c r="AM993" s="18">
        <v>100</v>
      </c>
      <c r="AN993" s="18">
        <v>40.697800000000001</v>
      </c>
      <c r="AO993" s="2">
        <v>1.1299999999999999</v>
      </c>
      <c r="AP993" s="2">
        <v>1.1000000000000001</v>
      </c>
      <c r="AQ993" s="2">
        <v>100</v>
      </c>
      <c r="AR993" s="2">
        <v>3.2157</v>
      </c>
      <c r="AS993" s="2">
        <v>2.0499999999999998</v>
      </c>
      <c r="AT993" s="2">
        <v>2.1</v>
      </c>
      <c r="AU993" s="2">
        <v>100</v>
      </c>
      <c r="AV993" s="2">
        <v>11.778499999999999</v>
      </c>
      <c r="AW993" s="2">
        <v>2.4300000000000002</v>
      </c>
      <c r="AX993" s="2">
        <v>2.4</v>
      </c>
      <c r="AY993" s="2">
        <v>100</v>
      </c>
      <c r="AZ993" s="2">
        <v>18.255299999999998</v>
      </c>
      <c r="BA993" s="2">
        <v>5.33</v>
      </c>
      <c r="BB993" s="2">
        <v>5.3</v>
      </c>
      <c r="BC993" s="2">
        <v>100</v>
      </c>
      <c r="BD993" s="2">
        <v>53.270600000000002</v>
      </c>
      <c r="BE993" s="4" t="str">
        <f t="shared" si="152"/>
        <v>NO APLICA</v>
      </c>
      <c r="BF993" s="4">
        <f t="shared" si="153"/>
        <v>3.1844000000000001</v>
      </c>
      <c r="BG993">
        <f t="shared" si="154"/>
        <v>1.1299999999999999</v>
      </c>
      <c r="BH993">
        <f t="shared" si="155"/>
        <v>2.0499999999999998</v>
      </c>
      <c r="BI993">
        <f t="shared" si="156"/>
        <v>5.33</v>
      </c>
      <c r="BJ993">
        <f t="shared" si="157"/>
        <v>2.97</v>
      </c>
      <c r="BK993">
        <f t="shared" si="158"/>
        <v>3.7</v>
      </c>
      <c r="BL993">
        <f t="shared" si="159"/>
        <v>329.99999999999881</v>
      </c>
    </row>
    <row r="994" spans="1:64" x14ac:dyDescent="0.2">
      <c r="A994" s="1">
        <v>992</v>
      </c>
      <c r="B994" s="7" t="s">
        <v>6</v>
      </c>
      <c r="C994" s="3">
        <v>39956</v>
      </c>
      <c r="D994" s="4" t="s">
        <v>3</v>
      </c>
      <c r="E994" s="4" t="s">
        <v>166</v>
      </c>
      <c r="F994" s="5" t="str">
        <f t="shared" si="150"/>
        <v>S</v>
      </c>
      <c r="G994" s="6">
        <v>0.90763888888888899</v>
      </c>
      <c r="H994" s="6">
        <v>0.90833333333333333</v>
      </c>
      <c r="I994" s="85">
        <f t="shared" si="151"/>
        <v>0.99999999999983658</v>
      </c>
      <c r="J994" s="86">
        <f>I994*Segmentos!$D$7*(AH994%)*IF(ISNUMBER(AI994),AI994%,0)</f>
        <v>19199.999999996864</v>
      </c>
      <c r="K994" s="86">
        <f>I994*Segmentos!$D$7*(AL994%)*IF(ISNUMBER(AM994),AM994%,0)</f>
        <v>14799.999999997583</v>
      </c>
      <c r="L994" s="4"/>
      <c r="M994" s="2">
        <v>4.22</v>
      </c>
      <c r="N994" s="2">
        <v>4.2</v>
      </c>
      <c r="O994" s="2">
        <v>100</v>
      </c>
      <c r="P994" s="2">
        <v>91.786799999999999</v>
      </c>
      <c r="Q994" s="2">
        <v>2.56</v>
      </c>
      <c r="R994" s="2">
        <v>2.6</v>
      </c>
      <c r="S994" s="2">
        <v>100</v>
      </c>
      <c r="T994" s="2">
        <v>9.2896000000000001</v>
      </c>
      <c r="U994" s="2">
        <v>3.5</v>
      </c>
      <c r="V994" s="2">
        <v>3.5</v>
      </c>
      <c r="W994" s="2">
        <v>100</v>
      </c>
      <c r="X994" s="2">
        <v>15.950200000000001</v>
      </c>
      <c r="Y994" s="2">
        <v>4.6399999999999997</v>
      </c>
      <c r="Z994" s="2">
        <v>4.5999999999999996</v>
      </c>
      <c r="AA994" s="2">
        <v>100</v>
      </c>
      <c r="AB994" s="2">
        <v>29.7774</v>
      </c>
      <c r="AC994" s="2">
        <v>5.15</v>
      </c>
      <c r="AD994" s="2">
        <v>5.2</v>
      </c>
      <c r="AE994" s="2">
        <v>100</v>
      </c>
      <c r="AF994" s="2">
        <v>36.769599999999997</v>
      </c>
      <c r="AG994" s="20">
        <v>4.79</v>
      </c>
      <c r="AH994" s="20">
        <v>4.8</v>
      </c>
      <c r="AI994" s="20">
        <v>100</v>
      </c>
      <c r="AJ994" s="20">
        <v>49.390099999999997</v>
      </c>
      <c r="AK994" s="18">
        <v>3.71</v>
      </c>
      <c r="AL994" s="18">
        <v>3.7</v>
      </c>
      <c r="AM994" s="18">
        <v>100</v>
      </c>
      <c r="AN994" s="18">
        <v>42.396700000000003</v>
      </c>
      <c r="AO994" s="2">
        <v>1.29</v>
      </c>
      <c r="AP994" s="2">
        <v>1.3</v>
      </c>
      <c r="AQ994" s="2">
        <v>100</v>
      </c>
      <c r="AR994" s="2">
        <v>3.0623</v>
      </c>
      <c r="AS994" s="2">
        <v>5.54</v>
      </c>
      <c r="AT994" s="2">
        <v>5.5</v>
      </c>
      <c r="AU994" s="2">
        <v>100</v>
      </c>
      <c r="AV994" s="2">
        <v>26.514700000000001</v>
      </c>
      <c r="AW994" s="2">
        <v>2.98</v>
      </c>
      <c r="AX994" s="2">
        <v>3</v>
      </c>
      <c r="AY994" s="2">
        <v>100</v>
      </c>
      <c r="AZ994" s="2">
        <v>18.602799999999998</v>
      </c>
      <c r="BA994" s="2">
        <v>5.24</v>
      </c>
      <c r="BB994" s="2">
        <v>5.2</v>
      </c>
      <c r="BC994" s="2">
        <v>100</v>
      </c>
      <c r="BD994" s="2">
        <v>43.606900000000003</v>
      </c>
      <c r="BE994" s="4" t="str">
        <f t="shared" si="152"/>
        <v>NO APLICA</v>
      </c>
      <c r="BF994" s="4">
        <f t="shared" si="153"/>
        <v>4.7454000000000001</v>
      </c>
      <c r="BG994">
        <f t="shared" si="154"/>
        <v>1.29</v>
      </c>
      <c r="BH994">
        <f t="shared" si="155"/>
        <v>5.54</v>
      </c>
      <c r="BI994">
        <f t="shared" si="156"/>
        <v>5.24</v>
      </c>
      <c r="BJ994">
        <f t="shared" si="157"/>
        <v>3.71</v>
      </c>
      <c r="BK994">
        <f t="shared" si="158"/>
        <v>4.79</v>
      </c>
      <c r="BL994">
        <f t="shared" si="159"/>
        <v>419.99999999993133</v>
      </c>
    </row>
    <row r="995" spans="1:64" x14ac:dyDescent="0.2">
      <c r="A995" s="1">
        <v>993</v>
      </c>
      <c r="B995" s="7" t="s">
        <v>31</v>
      </c>
      <c r="C995" s="3">
        <v>39956</v>
      </c>
      <c r="D995" s="4" t="s">
        <v>628</v>
      </c>
      <c r="E995" s="4" t="s">
        <v>166</v>
      </c>
      <c r="F995" s="5" t="str">
        <f t="shared" si="150"/>
        <v>S</v>
      </c>
      <c r="G995" s="6">
        <v>0.91249999999999998</v>
      </c>
      <c r="H995" s="6">
        <v>0.9159722222222223</v>
      </c>
      <c r="I995" s="85">
        <f t="shared" si="151"/>
        <v>5.0000000000001421</v>
      </c>
      <c r="J995" s="86">
        <f>I995*Segmentos!$D$7*(AH995%)*IF(ISNUMBER(AI995),AI995%,0)</f>
        <v>24480.000000000695</v>
      </c>
      <c r="K995" s="86">
        <f>I995*Segmentos!$D$7*(AL995%)*IF(ISNUMBER(AM995),AM995%,0)</f>
        <v>39950.000000001142</v>
      </c>
      <c r="L995" s="4"/>
      <c r="M995" s="2">
        <v>1.61</v>
      </c>
      <c r="N995" s="2">
        <v>2.1</v>
      </c>
      <c r="O995" s="2">
        <v>76.900000000000006</v>
      </c>
      <c r="P995" s="2">
        <v>91.025000000000006</v>
      </c>
      <c r="Q995" s="2">
        <v>0.53</v>
      </c>
      <c r="R995" s="2">
        <v>0.5</v>
      </c>
      <c r="S995" s="2">
        <v>100</v>
      </c>
      <c r="T995" s="2">
        <v>4.9869000000000003</v>
      </c>
      <c r="U995" s="2">
        <v>1.07</v>
      </c>
      <c r="V995" s="2">
        <v>1.4</v>
      </c>
      <c r="W995" s="2">
        <v>75.099999999999994</v>
      </c>
      <c r="X995" s="2">
        <v>12.6889</v>
      </c>
      <c r="Y995" s="2">
        <v>1.64</v>
      </c>
      <c r="Z995" s="2">
        <v>2.6</v>
      </c>
      <c r="AA995" s="2">
        <v>62.2</v>
      </c>
      <c r="AB995" s="2">
        <v>27.392600000000002</v>
      </c>
      <c r="AC995" s="2">
        <v>2.48</v>
      </c>
      <c r="AD995" s="2">
        <v>2.8</v>
      </c>
      <c r="AE995" s="2">
        <v>87.7</v>
      </c>
      <c r="AF995" s="2">
        <v>45.956600000000002</v>
      </c>
      <c r="AG995" s="20">
        <v>1.2</v>
      </c>
      <c r="AH995" s="20">
        <v>1.7</v>
      </c>
      <c r="AI995" s="20">
        <v>72</v>
      </c>
      <c r="AJ995" s="20">
        <v>32.207799999999999</v>
      </c>
      <c r="AK995" s="18">
        <v>1.98</v>
      </c>
      <c r="AL995" s="18">
        <v>2.5</v>
      </c>
      <c r="AM995" s="18">
        <v>79.900000000000006</v>
      </c>
      <c r="AN995" s="18">
        <v>58.817300000000003</v>
      </c>
      <c r="AO995" s="2">
        <v>0.36</v>
      </c>
      <c r="AP995" s="2">
        <v>0.4</v>
      </c>
      <c r="AQ995" s="2">
        <v>80.8</v>
      </c>
      <c r="AR995" s="2">
        <v>2.2324000000000002</v>
      </c>
      <c r="AS995" s="2">
        <v>1.62</v>
      </c>
      <c r="AT995" s="2">
        <v>2.5</v>
      </c>
      <c r="AU995" s="2">
        <v>63.6</v>
      </c>
      <c r="AV995" s="2">
        <v>20.108699999999999</v>
      </c>
      <c r="AW995" s="2">
        <v>1.18</v>
      </c>
      <c r="AX995" s="2">
        <v>1.5</v>
      </c>
      <c r="AY995" s="2">
        <v>81.2</v>
      </c>
      <c r="AZ995" s="2">
        <v>19.126899999999999</v>
      </c>
      <c r="BA995" s="2">
        <v>2.29</v>
      </c>
      <c r="BB995" s="2">
        <v>2.8</v>
      </c>
      <c r="BC995" s="2">
        <v>82</v>
      </c>
      <c r="BD995" s="2">
        <v>49.557000000000002</v>
      </c>
      <c r="BE995" s="4" t="str">
        <f t="shared" si="152"/>
        <v>NO APLICA</v>
      </c>
      <c r="BF995" s="4">
        <f t="shared" si="153"/>
        <v>1.7046000000000003</v>
      </c>
      <c r="BG995">
        <f t="shared" si="154"/>
        <v>0.36</v>
      </c>
      <c r="BH995">
        <f t="shared" si="155"/>
        <v>1.62</v>
      </c>
      <c r="BI995">
        <f t="shared" si="156"/>
        <v>2.29</v>
      </c>
      <c r="BJ995">
        <f t="shared" si="157"/>
        <v>1.98</v>
      </c>
      <c r="BK995">
        <f t="shared" si="158"/>
        <v>1.2</v>
      </c>
      <c r="BL995">
        <f t="shared" si="159"/>
        <v>807.45000000002301</v>
      </c>
    </row>
    <row r="996" spans="1:64" x14ac:dyDescent="0.2">
      <c r="A996" s="1">
        <v>994</v>
      </c>
      <c r="B996" s="7" t="s">
        <v>62</v>
      </c>
      <c r="C996" s="3">
        <v>39956</v>
      </c>
      <c r="D996" s="4" t="s">
        <v>629</v>
      </c>
      <c r="E996" s="4" t="s">
        <v>166</v>
      </c>
      <c r="F996" s="5" t="str">
        <f t="shared" si="150"/>
        <v>S</v>
      </c>
      <c r="G996" s="6">
        <v>0.85486111111111107</v>
      </c>
      <c r="H996" s="6">
        <v>0.875</v>
      </c>
      <c r="I996" s="85">
        <f t="shared" si="151"/>
        <v>29.000000000000057</v>
      </c>
      <c r="J996" s="86">
        <f>I996*Segmentos!$D$7*(AH996%)*IF(ISNUMBER(AI996),AI996%,0)</f>
        <v>29974.40000000006</v>
      </c>
      <c r="K996" s="86">
        <f>I996*Segmentos!$D$7*(AL996%)*IF(ISNUMBER(AM996),AM996%,0)</f>
        <v>35472.800000000076</v>
      </c>
      <c r="L996" s="4"/>
      <c r="M996" s="2">
        <v>0.28999999999999998</v>
      </c>
      <c r="N996" s="2">
        <v>1.4</v>
      </c>
      <c r="O996" s="2">
        <v>20.7</v>
      </c>
      <c r="P996" s="2">
        <v>98.779600000000002</v>
      </c>
      <c r="Q996" s="2">
        <v>0</v>
      </c>
      <c r="R996" s="2">
        <v>0</v>
      </c>
      <c r="S996" s="8" t="s">
        <v>577</v>
      </c>
      <c r="T996" s="2">
        <v>0</v>
      </c>
      <c r="U996" s="2">
        <v>0.37</v>
      </c>
      <c r="V996" s="2">
        <v>0.4</v>
      </c>
      <c r="W996" s="2">
        <v>100</v>
      </c>
      <c r="X996" s="2">
        <v>26.915700000000001</v>
      </c>
      <c r="Y996" s="2">
        <v>7.0000000000000007E-2</v>
      </c>
      <c r="Z996" s="2">
        <v>1.3</v>
      </c>
      <c r="AA996" s="2">
        <v>5.6</v>
      </c>
      <c r="AB996" s="2">
        <v>7.2237</v>
      </c>
      <c r="AC996" s="2">
        <v>0.56999999999999995</v>
      </c>
      <c r="AD996" s="2">
        <v>2.9</v>
      </c>
      <c r="AE996" s="2">
        <v>20</v>
      </c>
      <c r="AF996" s="2">
        <v>64.640199999999993</v>
      </c>
      <c r="AG996" s="20">
        <v>0.25</v>
      </c>
      <c r="AH996" s="20">
        <v>1.7</v>
      </c>
      <c r="AI996" s="20">
        <v>15.2</v>
      </c>
      <c r="AJ996" s="20">
        <v>41.174399999999999</v>
      </c>
      <c r="AK996" s="18">
        <v>0.32</v>
      </c>
      <c r="AL996" s="18">
        <v>1.1000000000000001</v>
      </c>
      <c r="AM996" s="18">
        <v>27.8</v>
      </c>
      <c r="AN996" s="18">
        <v>57.605200000000004</v>
      </c>
      <c r="AO996" s="2">
        <v>0.2</v>
      </c>
      <c r="AP996" s="2">
        <v>0.6</v>
      </c>
      <c r="AQ996" s="2">
        <v>35.6</v>
      </c>
      <c r="AR996" s="2">
        <v>7.4843999999999999</v>
      </c>
      <c r="AS996" s="2">
        <v>0.67</v>
      </c>
      <c r="AT996" s="2">
        <v>1.3</v>
      </c>
      <c r="AU996" s="2">
        <v>53.3</v>
      </c>
      <c r="AV996" s="2">
        <v>50.3855</v>
      </c>
      <c r="AW996" s="2">
        <v>0.2</v>
      </c>
      <c r="AX996" s="2">
        <v>0.8</v>
      </c>
      <c r="AY996" s="2">
        <v>25.3</v>
      </c>
      <c r="AZ996" s="2">
        <v>20.165299999999998</v>
      </c>
      <c r="BA996" s="2">
        <v>0.16</v>
      </c>
      <c r="BB996" s="2">
        <v>2.2000000000000002</v>
      </c>
      <c r="BC996" s="2">
        <v>7.3</v>
      </c>
      <c r="BD996" s="2">
        <v>20.744399999999999</v>
      </c>
      <c r="BE996" s="4" t="str">
        <f t="shared" si="152"/>
        <v>NO APLICA</v>
      </c>
      <c r="BF996" s="4">
        <f t="shared" si="153"/>
        <v>0.40639999999999998</v>
      </c>
      <c r="BG996">
        <f t="shared" si="154"/>
        <v>0.2</v>
      </c>
      <c r="BH996">
        <f t="shared" si="155"/>
        <v>0.67</v>
      </c>
      <c r="BI996">
        <f t="shared" si="156"/>
        <v>0.2</v>
      </c>
      <c r="BJ996">
        <f t="shared" si="157"/>
        <v>0.32</v>
      </c>
      <c r="BK996">
        <f t="shared" si="158"/>
        <v>0.25</v>
      </c>
      <c r="BL996">
        <f t="shared" si="159"/>
        <v>840.42000000000166</v>
      </c>
    </row>
    <row r="997" spans="1:64" x14ac:dyDescent="0.2">
      <c r="A997" s="1">
        <v>995</v>
      </c>
      <c r="B997" s="7" t="s">
        <v>97</v>
      </c>
      <c r="C997" s="3">
        <v>39956</v>
      </c>
      <c r="D997" s="4" t="s">
        <v>17</v>
      </c>
      <c r="E997" s="4" t="s">
        <v>169</v>
      </c>
      <c r="F997" s="5" t="str">
        <f t="shared" si="150"/>
        <v>S</v>
      </c>
      <c r="G997" s="6">
        <v>0.875</v>
      </c>
      <c r="H997" s="6">
        <v>0.91388888888888886</v>
      </c>
      <c r="I997" s="85">
        <f t="shared" si="151"/>
        <v>55.999999999999957</v>
      </c>
      <c r="J997" s="86">
        <f>I997*Segmentos!$D$7*(AH997%)*IF(ISNUMBER(AI997),AI997%,0)</f>
        <v>139193.59999999989</v>
      </c>
      <c r="K997" s="86">
        <f>I997*Segmentos!$D$7*(AL997%)*IF(ISNUMBER(AM997),AM997%,0)</f>
        <v>75263.999999999927</v>
      </c>
      <c r="L997" s="4" t="s">
        <v>312</v>
      </c>
      <c r="M997" s="2">
        <v>0.47</v>
      </c>
      <c r="N997" s="2">
        <v>2</v>
      </c>
      <c r="O997" s="2">
        <v>23.3</v>
      </c>
      <c r="P997" s="2">
        <v>75.495999999999995</v>
      </c>
      <c r="Q997" s="2">
        <v>0.1</v>
      </c>
      <c r="R997" s="2">
        <v>0.3</v>
      </c>
      <c r="S997" s="2">
        <v>32.1</v>
      </c>
      <c r="T997" s="2">
        <v>2.6389</v>
      </c>
      <c r="U997" s="2">
        <v>0.73</v>
      </c>
      <c r="V997" s="2">
        <v>1.3</v>
      </c>
      <c r="W997" s="2">
        <v>56.8</v>
      </c>
      <c r="X997" s="2">
        <v>24.927700000000002</v>
      </c>
      <c r="Y997" s="2">
        <v>0.73</v>
      </c>
      <c r="Z997" s="2">
        <v>2.2999999999999998</v>
      </c>
      <c r="AA997" s="2">
        <v>31.9</v>
      </c>
      <c r="AB997" s="2">
        <v>34.819499999999998</v>
      </c>
      <c r="AC997" s="2">
        <v>0.25</v>
      </c>
      <c r="AD997" s="2">
        <v>3.1</v>
      </c>
      <c r="AE997" s="2">
        <v>8.1</v>
      </c>
      <c r="AF997" s="2">
        <v>13.1099</v>
      </c>
      <c r="AG997" s="20">
        <v>0.62</v>
      </c>
      <c r="AH997" s="20">
        <v>2.6</v>
      </c>
      <c r="AI997" s="20">
        <v>23.9</v>
      </c>
      <c r="AJ997" s="20">
        <v>47.747799999999998</v>
      </c>
      <c r="AK997" s="18">
        <v>0.33</v>
      </c>
      <c r="AL997" s="18">
        <v>1.5</v>
      </c>
      <c r="AM997" s="18">
        <v>22.4</v>
      </c>
      <c r="AN997" s="18">
        <v>27.748200000000001</v>
      </c>
      <c r="AO997" s="2">
        <v>0.86</v>
      </c>
      <c r="AP997" s="2">
        <v>2.8</v>
      </c>
      <c r="AQ997" s="2">
        <v>30.9</v>
      </c>
      <c r="AR997" s="2">
        <v>15.2707</v>
      </c>
      <c r="AS997" s="2">
        <v>0.22</v>
      </c>
      <c r="AT997" s="2">
        <v>1.7</v>
      </c>
      <c r="AU997" s="2">
        <v>12.5</v>
      </c>
      <c r="AV997" s="2">
        <v>7.8025000000000002</v>
      </c>
      <c r="AW997" s="2">
        <v>0.42</v>
      </c>
      <c r="AX997" s="2">
        <v>1.4</v>
      </c>
      <c r="AY997" s="2">
        <v>29.7</v>
      </c>
      <c r="AZ997" s="2">
        <v>19.3873</v>
      </c>
      <c r="BA997" s="2">
        <v>0.53</v>
      </c>
      <c r="BB997" s="2">
        <v>2.4</v>
      </c>
      <c r="BC997" s="2">
        <v>22.5</v>
      </c>
      <c r="BD997" s="2">
        <v>33.035499999999999</v>
      </c>
      <c r="BE997" s="4" t="str">
        <f t="shared" si="152"/>
        <v>NO APLICA</v>
      </c>
      <c r="BF997" s="4">
        <f t="shared" si="153"/>
        <v>0.42219999999999996</v>
      </c>
      <c r="BG997">
        <f t="shared" si="154"/>
        <v>0.86</v>
      </c>
      <c r="BH997">
        <f t="shared" si="155"/>
        <v>0.22</v>
      </c>
      <c r="BI997">
        <f t="shared" si="156"/>
        <v>0.53</v>
      </c>
      <c r="BJ997">
        <f t="shared" si="157"/>
        <v>0.33</v>
      </c>
      <c r="BK997">
        <f t="shared" si="158"/>
        <v>0.62</v>
      </c>
      <c r="BL997">
        <f t="shared" si="159"/>
        <v>2609.5999999999981</v>
      </c>
    </row>
    <row r="998" spans="1:64" x14ac:dyDescent="0.2">
      <c r="A998" s="1">
        <v>996</v>
      </c>
      <c r="B998" s="7" t="s">
        <v>52</v>
      </c>
      <c r="C998" s="3">
        <v>39956</v>
      </c>
      <c r="D998" s="4" t="s">
        <v>627</v>
      </c>
      <c r="E998" s="4" t="s">
        <v>177</v>
      </c>
      <c r="F998" s="5" t="str">
        <f t="shared" si="150"/>
        <v>S</v>
      </c>
      <c r="G998" s="6">
        <v>0.91736111111111107</v>
      </c>
      <c r="H998" s="6">
        <v>4.0972222222222222E-2</v>
      </c>
      <c r="I998" s="85">
        <f t="shared" si="151"/>
        <v>178.00000000000006</v>
      </c>
      <c r="J998" s="86">
        <f>I998*Segmentos!$D$7*(AH998%)*IF(ISNUMBER(AI998),AI998%,0)</f>
        <v>2349600.0000000014</v>
      </c>
      <c r="K998" s="86">
        <f>I998*Segmentos!$D$7*(AL998%)*IF(ISNUMBER(AM998),AM998%,0)</f>
        <v>3214252.8000000017</v>
      </c>
      <c r="L998" s="4"/>
      <c r="M998" s="2">
        <v>3.93</v>
      </c>
      <c r="N998" s="2">
        <v>21.5</v>
      </c>
      <c r="O998" s="2">
        <v>18.3</v>
      </c>
      <c r="P998" s="2">
        <v>90.253900000000002</v>
      </c>
      <c r="Q998" s="2">
        <v>1.22</v>
      </c>
      <c r="R998" s="2">
        <v>10.3</v>
      </c>
      <c r="S998" s="2">
        <v>11.8</v>
      </c>
      <c r="T998" s="2">
        <v>4.6657000000000002</v>
      </c>
      <c r="U998" s="2">
        <v>1.76</v>
      </c>
      <c r="V998" s="2">
        <v>14.6</v>
      </c>
      <c r="W998" s="2">
        <v>12.1</v>
      </c>
      <c r="X998" s="2">
        <v>8.4684000000000008</v>
      </c>
      <c r="Y998" s="2">
        <v>3.22</v>
      </c>
      <c r="Z998" s="2">
        <v>21.8</v>
      </c>
      <c r="AA998" s="2">
        <v>14.7</v>
      </c>
      <c r="AB998" s="2">
        <v>21.8507</v>
      </c>
      <c r="AC998" s="2">
        <v>7.33</v>
      </c>
      <c r="AD998" s="2">
        <v>31.2</v>
      </c>
      <c r="AE998" s="2">
        <v>23.5</v>
      </c>
      <c r="AF998" s="2">
        <v>55.268999999999998</v>
      </c>
      <c r="AG998" s="20">
        <v>3.29</v>
      </c>
      <c r="AH998" s="20">
        <v>20</v>
      </c>
      <c r="AI998" s="20">
        <v>16.5</v>
      </c>
      <c r="AJ998" s="20">
        <v>35.861400000000003</v>
      </c>
      <c r="AK998" s="18">
        <v>4.5</v>
      </c>
      <c r="AL998" s="18">
        <v>22.8</v>
      </c>
      <c r="AM998" s="18">
        <v>19.8</v>
      </c>
      <c r="AN998" s="18">
        <v>54.392499999999998</v>
      </c>
      <c r="AO998" s="2">
        <v>1.52</v>
      </c>
      <c r="AP998" s="2">
        <v>15</v>
      </c>
      <c r="AQ998" s="2">
        <v>10.1</v>
      </c>
      <c r="AR998" s="2">
        <v>3.8119999999999998</v>
      </c>
      <c r="AS998" s="2">
        <v>3.4</v>
      </c>
      <c r="AT998" s="2">
        <v>22.2</v>
      </c>
      <c r="AU998" s="2">
        <v>15.3</v>
      </c>
      <c r="AV998" s="2">
        <v>17.230699999999999</v>
      </c>
      <c r="AW998" s="2">
        <v>4.17</v>
      </c>
      <c r="AX998" s="2">
        <v>19.399999999999999</v>
      </c>
      <c r="AY998" s="2">
        <v>21.5</v>
      </c>
      <c r="AZ998" s="2">
        <v>27.558</v>
      </c>
      <c r="BA998" s="2">
        <v>4.7300000000000004</v>
      </c>
      <c r="BB998" s="2">
        <v>24.5</v>
      </c>
      <c r="BC998" s="2">
        <v>19.399999999999999</v>
      </c>
      <c r="BD998" s="2">
        <v>41.653199999999998</v>
      </c>
      <c r="BE998" s="4" t="str">
        <f t="shared" si="152"/>
        <v>ABURRIDO</v>
      </c>
      <c r="BF998" s="4">
        <f t="shared" si="153"/>
        <v>3.7342</v>
      </c>
      <c r="BG998">
        <f t="shared" si="154"/>
        <v>1.52</v>
      </c>
      <c r="BH998">
        <f t="shared" si="155"/>
        <v>3.4</v>
      </c>
      <c r="BI998">
        <f t="shared" si="156"/>
        <v>4.7300000000000004</v>
      </c>
      <c r="BJ998">
        <f t="shared" si="157"/>
        <v>4.5</v>
      </c>
      <c r="BK998">
        <f t="shared" si="158"/>
        <v>3.29</v>
      </c>
      <c r="BL998">
        <f t="shared" si="159"/>
        <v>70034.100000000035</v>
      </c>
    </row>
    <row r="999" spans="1:64" x14ac:dyDescent="0.2">
      <c r="A999" s="1">
        <v>997</v>
      </c>
      <c r="B999" s="7" t="s">
        <v>58</v>
      </c>
      <c r="C999" s="3">
        <v>39956</v>
      </c>
      <c r="D999" s="4" t="s">
        <v>8</v>
      </c>
      <c r="E999" s="4" t="s">
        <v>182</v>
      </c>
      <c r="F999" s="5" t="str">
        <f t="shared" si="150"/>
        <v>S</v>
      </c>
      <c r="G999" s="6">
        <v>0.91736111111111107</v>
      </c>
      <c r="H999" s="6">
        <v>2.4305555555555556E-2</v>
      </c>
      <c r="I999" s="85">
        <f t="shared" si="151"/>
        <v>154.00000000000003</v>
      </c>
      <c r="J999" s="86">
        <f>I999*Segmentos!$D$7*(AH999%)*IF(ISNUMBER(AI999),AI999%,0)</f>
        <v>2910600.0000000005</v>
      </c>
      <c r="K999" s="86">
        <f>I999*Segmentos!$D$7*(AL999%)*IF(ISNUMBER(AM999),AM999%,0)</f>
        <v>4195514.4000000004</v>
      </c>
      <c r="L999" s="4"/>
      <c r="M999" s="2">
        <v>5.81</v>
      </c>
      <c r="N999" s="2">
        <v>20.5</v>
      </c>
      <c r="O999" s="2">
        <v>28.4</v>
      </c>
      <c r="P999" s="2">
        <v>78.149199999999993</v>
      </c>
      <c r="Q999" s="2">
        <v>3.73</v>
      </c>
      <c r="R999" s="2">
        <v>11.7</v>
      </c>
      <c r="S999" s="2">
        <v>31.8</v>
      </c>
      <c r="T999" s="2">
        <v>8.3590999999999998</v>
      </c>
      <c r="U999" s="2">
        <v>4</v>
      </c>
      <c r="V999" s="2">
        <v>19.3</v>
      </c>
      <c r="W999" s="2">
        <v>20.7</v>
      </c>
      <c r="X999" s="2">
        <v>11.2676</v>
      </c>
      <c r="Y999" s="2">
        <v>6.31</v>
      </c>
      <c r="Z999" s="2">
        <v>21.7</v>
      </c>
      <c r="AA999" s="2">
        <v>29.1</v>
      </c>
      <c r="AB999" s="2">
        <v>25.049399999999999</v>
      </c>
      <c r="AC999" s="2">
        <v>7.59</v>
      </c>
      <c r="AD999" s="2">
        <v>24.5</v>
      </c>
      <c r="AE999" s="2">
        <v>30.9</v>
      </c>
      <c r="AF999" s="2">
        <v>33.473100000000002</v>
      </c>
      <c r="AG999" s="20">
        <v>4.72</v>
      </c>
      <c r="AH999" s="20">
        <v>18.899999999999999</v>
      </c>
      <c r="AI999" s="20">
        <v>25</v>
      </c>
      <c r="AJ999" s="20">
        <v>30.101600000000001</v>
      </c>
      <c r="AK999" s="18">
        <v>6.8</v>
      </c>
      <c r="AL999" s="18">
        <v>21.9</v>
      </c>
      <c r="AM999" s="18">
        <v>31.1</v>
      </c>
      <c r="AN999" s="18">
        <v>48.047600000000003</v>
      </c>
      <c r="AO999" s="2">
        <v>1.18</v>
      </c>
      <c r="AP999" s="2">
        <v>8.9</v>
      </c>
      <c r="AQ999" s="2">
        <v>13.3</v>
      </c>
      <c r="AR999" s="2">
        <v>1.7339</v>
      </c>
      <c r="AS999" s="2">
        <v>4.68</v>
      </c>
      <c r="AT999" s="2">
        <v>16.2</v>
      </c>
      <c r="AU999" s="2">
        <v>28.8</v>
      </c>
      <c r="AV999" s="2">
        <v>13.870200000000001</v>
      </c>
      <c r="AW999" s="2">
        <v>5.03</v>
      </c>
      <c r="AX999" s="2">
        <v>20.2</v>
      </c>
      <c r="AY999" s="2">
        <v>24.9</v>
      </c>
      <c r="AZ999" s="2">
        <v>19.4209</v>
      </c>
      <c r="BA999" s="2">
        <v>8.3800000000000008</v>
      </c>
      <c r="BB999" s="2">
        <v>26.4</v>
      </c>
      <c r="BC999" s="2">
        <v>31.8</v>
      </c>
      <c r="BD999" s="2">
        <v>43.124099999999999</v>
      </c>
      <c r="BE999" s="4" t="str">
        <f t="shared" si="152"/>
        <v>ABURRIDO</v>
      </c>
      <c r="BF999" s="4">
        <f t="shared" si="153"/>
        <v>5.6975999999999996</v>
      </c>
      <c r="BG999">
        <f t="shared" si="154"/>
        <v>1.18</v>
      </c>
      <c r="BH999">
        <f t="shared" si="155"/>
        <v>4.68</v>
      </c>
      <c r="BI999">
        <f t="shared" si="156"/>
        <v>8.3800000000000008</v>
      </c>
      <c r="BJ999">
        <f t="shared" si="157"/>
        <v>6.8</v>
      </c>
      <c r="BK999">
        <f t="shared" si="158"/>
        <v>4.72</v>
      </c>
      <c r="BL999">
        <f t="shared" si="159"/>
        <v>89658.8</v>
      </c>
    </row>
    <row r="1000" spans="1:64" x14ac:dyDescent="0.2">
      <c r="A1000" s="1">
        <v>998</v>
      </c>
      <c r="B1000" s="7" t="s">
        <v>61</v>
      </c>
      <c r="C1000" s="3">
        <v>39956</v>
      </c>
      <c r="D1000" s="4" t="s">
        <v>17</v>
      </c>
      <c r="E1000" s="4" t="s">
        <v>169</v>
      </c>
      <c r="F1000" s="5" t="str">
        <f t="shared" si="150"/>
        <v>S</v>
      </c>
      <c r="G1000" s="6">
        <v>0.9159722222222223</v>
      </c>
      <c r="H1000" s="6">
        <v>0.95833333333333337</v>
      </c>
      <c r="I1000" s="85">
        <f t="shared" si="151"/>
        <v>60.999999999999943</v>
      </c>
      <c r="J1000" s="86">
        <f>I1000*Segmentos!$D$7*(AH1000%)*IF(ISNUMBER(AI1000),AI1000%,0)</f>
        <v>216574.39999999979</v>
      </c>
      <c r="K1000" s="86">
        <f>I1000*Segmentos!$D$7*(AL1000%)*IF(ISNUMBER(AM1000),AM1000%,0)</f>
        <v>165919.99999999985</v>
      </c>
      <c r="L1000" s="4"/>
      <c r="M1000" s="2">
        <v>0.79</v>
      </c>
      <c r="N1000" s="2">
        <v>2.4</v>
      </c>
      <c r="O1000" s="2">
        <v>32.700000000000003</v>
      </c>
      <c r="P1000" s="2">
        <v>99.720100000000002</v>
      </c>
      <c r="Q1000" s="2">
        <v>0.41</v>
      </c>
      <c r="R1000" s="2">
        <v>1.2</v>
      </c>
      <c r="S1000" s="2">
        <v>33.200000000000003</v>
      </c>
      <c r="T1000" s="2">
        <v>8.6636000000000006</v>
      </c>
      <c r="U1000" s="2">
        <v>0.54</v>
      </c>
      <c r="V1000" s="2">
        <v>1.2</v>
      </c>
      <c r="W1000" s="2">
        <v>45</v>
      </c>
      <c r="X1000" s="2">
        <v>14.202199999999999</v>
      </c>
      <c r="Y1000" s="2">
        <v>0.6</v>
      </c>
      <c r="Z1000" s="2">
        <v>2.1</v>
      </c>
      <c r="AA1000" s="2">
        <v>29.1</v>
      </c>
      <c r="AB1000" s="2">
        <v>22.3749</v>
      </c>
      <c r="AC1000" s="2">
        <v>1.31</v>
      </c>
      <c r="AD1000" s="2">
        <v>4.0999999999999996</v>
      </c>
      <c r="AE1000" s="2">
        <v>32</v>
      </c>
      <c r="AF1000" s="2">
        <v>54.479399999999998</v>
      </c>
      <c r="AG1000" s="20">
        <v>0.89</v>
      </c>
      <c r="AH1000" s="20">
        <v>2.8</v>
      </c>
      <c r="AI1000" s="20">
        <v>31.7</v>
      </c>
      <c r="AJ1000" s="20">
        <v>53.613300000000002</v>
      </c>
      <c r="AK1000" s="18">
        <v>0.69</v>
      </c>
      <c r="AL1000" s="18">
        <v>2</v>
      </c>
      <c r="AM1000" s="18">
        <v>34</v>
      </c>
      <c r="AN1000" s="18">
        <v>46.1068</v>
      </c>
      <c r="AO1000" s="2">
        <v>0.13</v>
      </c>
      <c r="AP1000" s="2">
        <v>1.1000000000000001</v>
      </c>
      <c r="AQ1000" s="2">
        <v>11.7</v>
      </c>
      <c r="AR1000" s="2">
        <v>1.7977000000000001</v>
      </c>
      <c r="AS1000" s="2">
        <v>0.83</v>
      </c>
      <c r="AT1000" s="2">
        <v>1.8</v>
      </c>
      <c r="AU1000" s="2">
        <v>47.1</v>
      </c>
      <c r="AV1000" s="2">
        <v>23.063300000000002</v>
      </c>
      <c r="AW1000" s="2">
        <v>0.79</v>
      </c>
      <c r="AX1000" s="2">
        <v>3.1</v>
      </c>
      <c r="AY1000" s="2">
        <v>25.7</v>
      </c>
      <c r="AZ1000" s="2">
        <v>28.876999999999999</v>
      </c>
      <c r="BA1000" s="2">
        <v>0.95</v>
      </c>
      <c r="BB1000" s="2">
        <v>2.6</v>
      </c>
      <c r="BC1000" s="2">
        <v>35.9</v>
      </c>
      <c r="BD1000" s="2">
        <v>45.982100000000003</v>
      </c>
      <c r="BE1000" s="4" t="str">
        <f t="shared" si="152"/>
        <v>ABURRIDO</v>
      </c>
      <c r="BF1000" s="4">
        <f t="shared" si="153"/>
        <v>0.78399999999999992</v>
      </c>
      <c r="BG1000">
        <f t="shared" si="154"/>
        <v>0.13</v>
      </c>
      <c r="BH1000">
        <f t="shared" si="155"/>
        <v>0.83</v>
      </c>
      <c r="BI1000">
        <f t="shared" si="156"/>
        <v>0.95</v>
      </c>
      <c r="BJ1000">
        <f t="shared" si="157"/>
        <v>0.69</v>
      </c>
      <c r="BK1000">
        <f t="shared" si="158"/>
        <v>0.89</v>
      </c>
      <c r="BL1000">
        <f t="shared" si="159"/>
        <v>4787.2799999999961</v>
      </c>
    </row>
    <row r="1001" spans="1:64" x14ac:dyDescent="0.2">
      <c r="A1001" s="1">
        <v>999</v>
      </c>
      <c r="B1001" s="7" t="s">
        <v>53</v>
      </c>
      <c r="C1001" s="3">
        <v>39956</v>
      </c>
      <c r="D1001" s="4" t="s">
        <v>3</v>
      </c>
      <c r="E1001" s="4" t="s">
        <v>178</v>
      </c>
      <c r="F1001" s="5" t="str">
        <f t="shared" si="150"/>
        <v>S</v>
      </c>
      <c r="G1001" s="6">
        <v>0.68888888888888899</v>
      </c>
      <c r="H1001" s="6">
        <v>0.87430555555555556</v>
      </c>
      <c r="I1001" s="85">
        <f t="shared" si="151"/>
        <v>266.99999999999983</v>
      </c>
      <c r="J1001" s="86">
        <f>I1001*Segmentos!$D$7*(AH1001%)*IF(ISNUMBER(AI1001),AI1001%,0)</f>
        <v>2727244.7999999984</v>
      </c>
      <c r="K1001" s="86">
        <f>I1001*Segmentos!$D$7*(AL1001%)*IF(ISNUMBER(AM1001),AM1001%,0)</f>
        <v>870206.39999999932</v>
      </c>
      <c r="L1001" s="4"/>
      <c r="M1001" s="2">
        <v>1.64</v>
      </c>
      <c r="N1001" s="2">
        <v>11.6</v>
      </c>
      <c r="O1001" s="2">
        <v>14.1</v>
      </c>
      <c r="P1001" s="2">
        <v>76.245500000000007</v>
      </c>
      <c r="Q1001" s="2">
        <v>1.73</v>
      </c>
      <c r="R1001" s="2">
        <v>9.5</v>
      </c>
      <c r="S1001" s="2">
        <v>18.2</v>
      </c>
      <c r="T1001" s="2">
        <v>13.4018</v>
      </c>
      <c r="U1001" s="2">
        <v>1.48</v>
      </c>
      <c r="V1001" s="2">
        <v>14</v>
      </c>
      <c r="W1001" s="2">
        <v>10.6</v>
      </c>
      <c r="X1001" s="2">
        <v>14.475300000000001</v>
      </c>
      <c r="Y1001" s="2">
        <v>1.44</v>
      </c>
      <c r="Z1001" s="2">
        <v>8.6</v>
      </c>
      <c r="AA1001" s="2">
        <v>16.7</v>
      </c>
      <c r="AB1001" s="2">
        <v>19.838799999999999</v>
      </c>
      <c r="AC1001" s="2">
        <v>1.87</v>
      </c>
      <c r="AD1001" s="2">
        <v>13.8</v>
      </c>
      <c r="AE1001" s="2">
        <v>13.5</v>
      </c>
      <c r="AF1001" s="2">
        <v>28.529499999999999</v>
      </c>
      <c r="AG1001" s="20">
        <v>2.56</v>
      </c>
      <c r="AH1001" s="20">
        <v>15.2</v>
      </c>
      <c r="AI1001" s="20">
        <v>16.8</v>
      </c>
      <c r="AJ1001" s="20">
        <v>56.429200000000002</v>
      </c>
      <c r="AK1001" s="18">
        <v>0.81</v>
      </c>
      <c r="AL1001" s="18">
        <v>8.4</v>
      </c>
      <c r="AM1001" s="18">
        <v>9.6999999999999993</v>
      </c>
      <c r="AN1001" s="18">
        <v>19.816199999999998</v>
      </c>
      <c r="AO1001" s="2">
        <v>0.52</v>
      </c>
      <c r="AP1001" s="2">
        <v>10.1</v>
      </c>
      <c r="AQ1001" s="2">
        <v>5.0999999999999996</v>
      </c>
      <c r="AR1001" s="2">
        <v>2.6208999999999998</v>
      </c>
      <c r="AS1001" s="2">
        <v>0.46</v>
      </c>
      <c r="AT1001" s="2">
        <v>6.1</v>
      </c>
      <c r="AU1001" s="2">
        <v>7.6</v>
      </c>
      <c r="AV1001" s="2">
        <v>4.7401</v>
      </c>
      <c r="AW1001" s="2">
        <v>2.0299999999999998</v>
      </c>
      <c r="AX1001" s="2">
        <v>12.4</v>
      </c>
      <c r="AY1001" s="2">
        <v>16.399999999999999</v>
      </c>
      <c r="AZ1001" s="2">
        <v>27.124500000000001</v>
      </c>
      <c r="BA1001" s="2">
        <v>2.34</v>
      </c>
      <c r="BB1001" s="2">
        <v>14.6</v>
      </c>
      <c r="BC1001" s="2">
        <v>16</v>
      </c>
      <c r="BD1001" s="2">
        <v>41.76</v>
      </c>
      <c r="BE1001" s="4" t="str">
        <f t="shared" si="152"/>
        <v>ABURRIDO</v>
      </c>
      <c r="BF1001" s="4">
        <f t="shared" si="153"/>
        <v>1.2399999999999998</v>
      </c>
      <c r="BG1001">
        <f t="shared" si="154"/>
        <v>0.52</v>
      </c>
      <c r="BH1001">
        <f t="shared" si="155"/>
        <v>0.46</v>
      </c>
      <c r="BI1001">
        <f t="shared" si="156"/>
        <v>2.34</v>
      </c>
      <c r="BJ1001">
        <f t="shared" si="157"/>
        <v>0.81</v>
      </c>
      <c r="BK1001">
        <f t="shared" si="158"/>
        <v>2.56</v>
      </c>
      <c r="BL1001">
        <f t="shared" si="159"/>
        <v>43670.519999999968</v>
      </c>
    </row>
    <row r="1002" spans="1:64" x14ac:dyDescent="0.2">
      <c r="A1002" s="1">
        <v>1000</v>
      </c>
      <c r="B1002" s="7" t="s">
        <v>10</v>
      </c>
      <c r="C1002" s="3">
        <v>39956</v>
      </c>
      <c r="D1002" s="4" t="s">
        <v>8</v>
      </c>
      <c r="E1002" s="4" t="s">
        <v>164</v>
      </c>
      <c r="F1002" s="5" t="str">
        <f t="shared" si="150"/>
        <v>S</v>
      </c>
      <c r="G1002" s="6">
        <v>0.87361111111111101</v>
      </c>
      <c r="H1002" s="6">
        <v>0.9145833333333333</v>
      </c>
      <c r="I1002" s="85">
        <f t="shared" si="151"/>
        <v>59.000000000000114</v>
      </c>
      <c r="J1002" s="86">
        <f>I1002*Segmentos!$D$7*(AH1002%)*IF(ISNUMBER(AI1002),AI1002%,0)</f>
        <v>1107666.0000000021</v>
      </c>
      <c r="K1002" s="86">
        <f>I1002*Segmentos!$D$7*(AL1002%)*IF(ISNUMBER(AM1002),AM1002%,0)</f>
        <v>965358.00000000186</v>
      </c>
      <c r="L1002" s="4"/>
      <c r="M1002" s="2">
        <v>4.37</v>
      </c>
      <c r="N1002" s="2">
        <v>14.1</v>
      </c>
      <c r="O1002" s="2">
        <v>30.9</v>
      </c>
      <c r="P1002" s="2">
        <v>84.525700000000001</v>
      </c>
      <c r="Q1002" s="2">
        <v>1.56</v>
      </c>
      <c r="R1002" s="2">
        <v>5.7</v>
      </c>
      <c r="S1002" s="2">
        <v>27.5</v>
      </c>
      <c r="T1002" s="2">
        <v>5.0305999999999997</v>
      </c>
      <c r="U1002" s="2">
        <v>2.2799999999999998</v>
      </c>
      <c r="V1002" s="2">
        <v>10.7</v>
      </c>
      <c r="W1002" s="2">
        <v>21.2</v>
      </c>
      <c r="X1002" s="2">
        <v>9.2552000000000003</v>
      </c>
      <c r="Y1002" s="2">
        <v>4.2699999999999996</v>
      </c>
      <c r="Z1002" s="2">
        <v>12.9</v>
      </c>
      <c r="AA1002" s="2">
        <v>33.200000000000003</v>
      </c>
      <c r="AB1002" s="2">
        <v>24.396000000000001</v>
      </c>
      <c r="AC1002" s="2">
        <v>7.21</v>
      </c>
      <c r="AD1002" s="2">
        <v>21.7</v>
      </c>
      <c r="AE1002" s="2">
        <v>33.200000000000003</v>
      </c>
      <c r="AF1002" s="2">
        <v>45.843800000000002</v>
      </c>
      <c r="AG1002" s="20">
        <v>4.68</v>
      </c>
      <c r="AH1002" s="20">
        <v>14.9</v>
      </c>
      <c r="AI1002" s="20">
        <v>31.5</v>
      </c>
      <c r="AJ1002" s="20">
        <v>43.018099999999997</v>
      </c>
      <c r="AK1002" s="18">
        <v>4.08</v>
      </c>
      <c r="AL1002" s="18">
        <v>13.5</v>
      </c>
      <c r="AM1002" s="18">
        <v>30.3</v>
      </c>
      <c r="AN1002" s="18">
        <v>41.507599999999996</v>
      </c>
      <c r="AO1002" s="2">
        <v>2.35</v>
      </c>
      <c r="AP1002" s="2">
        <v>9.6999999999999993</v>
      </c>
      <c r="AQ1002" s="2">
        <v>24.3</v>
      </c>
      <c r="AR1002" s="2">
        <v>4.9657999999999998</v>
      </c>
      <c r="AS1002" s="2">
        <v>3.75</v>
      </c>
      <c r="AT1002" s="2">
        <v>15.7</v>
      </c>
      <c r="AU1002" s="2">
        <v>23.9</v>
      </c>
      <c r="AV1002" s="2">
        <v>16.0075</v>
      </c>
      <c r="AW1002" s="2">
        <v>2.74</v>
      </c>
      <c r="AX1002" s="2">
        <v>11.3</v>
      </c>
      <c r="AY1002" s="2">
        <v>24.1</v>
      </c>
      <c r="AZ1002" s="2">
        <v>15.229699999999999</v>
      </c>
      <c r="BA1002" s="2">
        <v>6.52</v>
      </c>
      <c r="BB1002" s="2">
        <v>16.600000000000001</v>
      </c>
      <c r="BC1002" s="2">
        <v>39.299999999999997</v>
      </c>
      <c r="BD1002" s="2">
        <v>48.322699999999998</v>
      </c>
      <c r="BE1002" s="4" t="str">
        <f t="shared" si="152"/>
        <v>NO APLICA</v>
      </c>
      <c r="BF1002" s="4">
        <f t="shared" si="153"/>
        <v>4.5549999999999997</v>
      </c>
      <c r="BG1002">
        <f t="shared" si="154"/>
        <v>2.35</v>
      </c>
      <c r="BH1002">
        <f t="shared" si="155"/>
        <v>3.75</v>
      </c>
      <c r="BI1002">
        <f t="shared" si="156"/>
        <v>6.52</v>
      </c>
      <c r="BJ1002">
        <f t="shared" si="157"/>
        <v>4.08</v>
      </c>
      <c r="BK1002">
        <f t="shared" si="158"/>
        <v>4.68</v>
      </c>
      <c r="BL1002">
        <f t="shared" si="159"/>
        <v>25705.710000000046</v>
      </c>
    </row>
    <row r="1003" spans="1:64" x14ac:dyDescent="0.2">
      <c r="A1003" s="1">
        <v>1001</v>
      </c>
      <c r="B1003" s="7" t="s">
        <v>59</v>
      </c>
      <c r="C1003" s="3">
        <v>39956</v>
      </c>
      <c r="D1003" s="4" t="s">
        <v>17</v>
      </c>
      <c r="E1003" s="4" t="s">
        <v>169</v>
      </c>
      <c r="F1003" s="5" t="str">
        <f t="shared" si="150"/>
        <v>S</v>
      </c>
      <c r="G1003" s="6">
        <v>0.83333333333333337</v>
      </c>
      <c r="H1003" s="6">
        <v>0.875</v>
      </c>
      <c r="I1003" s="85">
        <f t="shared" si="151"/>
        <v>59.999999999999943</v>
      </c>
      <c r="J1003" s="86">
        <f>I1003*Segmentos!$D$7*(AH1003%)*IF(ISNUMBER(AI1003),AI1003%,0)</f>
        <v>113279.9999999999</v>
      </c>
      <c r="K1003" s="86">
        <f>I1003*Segmentos!$D$7*(AL1003%)*IF(ISNUMBER(AM1003),AM1003%,0)</f>
        <v>24551.999999999982</v>
      </c>
      <c r="L1003" s="4"/>
      <c r="M1003" s="2">
        <v>0.28000000000000003</v>
      </c>
      <c r="N1003" s="2">
        <v>1.5</v>
      </c>
      <c r="O1003" s="2">
        <v>18.3</v>
      </c>
      <c r="P1003" s="2">
        <v>75.989800000000002</v>
      </c>
      <c r="Q1003" s="2">
        <v>0</v>
      </c>
      <c r="R1003" s="2">
        <v>0</v>
      </c>
      <c r="S1003" s="8" t="s">
        <v>577</v>
      </c>
      <c r="T1003" s="2">
        <v>0</v>
      </c>
      <c r="U1003" s="2">
        <v>0.52</v>
      </c>
      <c r="V1003" s="2">
        <v>0.5</v>
      </c>
      <c r="W1003" s="2">
        <v>100</v>
      </c>
      <c r="X1003" s="2">
        <v>29.763000000000002</v>
      </c>
      <c r="Y1003" s="2">
        <v>0.17</v>
      </c>
      <c r="Z1003" s="2">
        <v>1.6</v>
      </c>
      <c r="AA1003" s="2">
        <v>10.4</v>
      </c>
      <c r="AB1003" s="2">
        <v>13.3733</v>
      </c>
      <c r="AC1003" s="2">
        <v>0.37</v>
      </c>
      <c r="AD1003" s="2">
        <v>2.9</v>
      </c>
      <c r="AE1003" s="2">
        <v>12.8</v>
      </c>
      <c r="AF1003" s="2">
        <v>32.853499999999997</v>
      </c>
      <c r="AG1003" s="20">
        <v>0.48</v>
      </c>
      <c r="AH1003" s="20">
        <v>2</v>
      </c>
      <c r="AI1003" s="20">
        <v>23.6</v>
      </c>
      <c r="AJ1003" s="20">
        <v>61.6357</v>
      </c>
      <c r="AK1003" s="18">
        <v>0.1</v>
      </c>
      <c r="AL1003" s="18">
        <v>1.1000000000000001</v>
      </c>
      <c r="AM1003" s="18">
        <v>9.3000000000000007</v>
      </c>
      <c r="AN1003" s="18">
        <v>14.354100000000001</v>
      </c>
      <c r="AO1003" s="2">
        <v>0.05</v>
      </c>
      <c r="AP1003" s="2">
        <v>0.5</v>
      </c>
      <c r="AQ1003" s="2">
        <v>9.3000000000000007</v>
      </c>
      <c r="AR1003" s="2">
        <v>1.4377</v>
      </c>
      <c r="AS1003" s="2">
        <v>0.02</v>
      </c>
      <c r="AT1003" s="2">
        <v>0.7</v>
      </c>
      <c r="AU1003" s="2">
        <v>2.9</v>
      </c>
      <c r="AV1003" s="2">
        <v>1.2391000000000001</v>
      </c>
      <c r="AW1003" s="2">
        <v>0.51</v>
      </c>
      <c r="AX1003" s="2">
        <v>0.8</v>
      </c>
      <c r="AY1003" s="2">
        <v>65.099999999999994</v>
      </c>
      <c r="AZ1003" s="2">
        <v>40.0989</v>
      </c>
      <c r="BA1003" s="2">
        <v>0.32</v>
      </c>
      <c r="BB1003" s="2">
        <v>2.8</v>
      </c>
      <c r="BC1003" s="2">
        <v>11.3</v>
      </c>
      <c r="BD1003" s="2">
        <v>33.214100000000002</v>
      </c>
      <c r="BE1003" s="4" t="str">
        <f t="shared" si="152"/>
        <v>NO APLICA</v>
      </c>
      <c r="BF1003" s="4">
        <f t="shared" si="153"/>
        <v>0.21640000000000001</v>
      </c>
      <c r="BG1003">
        <f t="shared" si="154"/>
        <v>0.05</v>
      </c>
      <c r="BH1003">
        <f t="shared" si="155"/>
        <v>0.02</v>
      </c>
      <c r="BI1003">
        <f t="shared" si="156"/>
        <v>0.51</v>
      </c>
      <c r="BJ1003">
        <f t="shared" si="157"/>
        <v>0.1</v>
      </c>
      <c r="BK1003">
        <f t="shared" si="158"/>
        <v>0.48</v>
      </c>
      <c r="BL1003">
        <f t="shared" si="159"/>
        <v>1646.9999999999984</v>
      </c>
    </row>
    <row r="1004" spans="1:64" x14ac:dyDescent="0.2">
      <c r="A1004" s="1">
        <v>1002</v>
      </c>
      <c r="B1004" s="7" t="s">
        <v>63</v>
      </c>
      <c r="C1004" s="3">
        <v>39956</v>
      </c>
      <c r="D1004" s="4" t="s">
        <v>629</v>
      </c>
      <c r="E1004" s="4" t="s">
        <v>170</v>
      </c>
      <c r="F1004" s="5" t="str">
        <f t="shared" si="150"/>
        <v>S</v>
      </c>
      <c r="G1004" s="6">
        <v>0.87569444444444444</v>
      </c>
      <c r="H1004" s="6">
        <v>0.8847222222222223</v>
      </c>
      <c r="I1004" s="85">
        <f t="shared" si="151"/>
        <v>13.000000000000114</v>
      </c>
      <c r="J1004" s="86">
        <f>I1004*Segmentos!$D$7*(AH1004%)*IF(ISNUMBER(AI1004),AI1004%,0)</f>
        <v>4602.00000000004</v>
      </c>
      <c r="K1004" s="86">
        <f>I1004*Segmentos!$D$7*(AL1004%)*IF(ISNUMBER(AM1004),AM1004%,0)</f>
        <v>16354.000000000144</v>
      </c>
      <c r="L1004" s="4"/>
      <c r="M1004" s="2">
        <v>0.2</v>
      </c>
      <c r="N1004" s="2">
        <v>0.4</v>
      </c>
      <c r="O1004" s="2">
        <v>50.4</v>
      </c>
      <c r="P1004" s="2">
        <v>33.346299999999999</v>
      </c>
      <c r="Q1004" s="2">
        <v>0.21</v>
      </c>
      <c r="R1004" s="2">
        <v>0.5</v>
      </c>
      <c r="S1004" s="2">
        <v>46.2</v>
      </c>
      <c r="T1004" s="2">
        <v>5.8189000000000002</v>
      </c>
      <c r="U1004" s="2">
        <v>0.47</v>
      </c>
      <c r="V1004" s="2">
        <v>0.6</v>
      </c>
      <c r="W1004" s="2">
        <v>84.6</v>
      </c>
      <c r="X1004" s="2">
        <v>16.500699999999998</v>
      </c>
      <c r="Y1004" s="2">
        <v>0.21</v>
      </c>
      <c r="Z1004" s="2">
        <v>0.6</v>
      </c>
      <c r="AA1004" s="2">
        <v>33.1</v>
      </c>
      <c r="AB1004" s="2">
        <v>10.4679</v>
      </c>
      <c r="AC1004" s="2">
        <v>0.01</v>
      </c>
      <c r="AD1004" s="2">
        <v>0</v>
      </c>
      <c r="AE1004" s="2">
        <v>23.1</v>
      </c>
      <c r="AF1004" s="2">
        <v>0.55889999999999995</v>
      </c>
      <c r="AG1004" s="20">
        <v>0.09</v>
      </c>
      <c r="AH1004" s="20">
        <v>0.3</v>
      </c>
      <c r="AI1004" s="20">
        <v>29.5</v>
      </c>
      <c r="AJ1004" s="20">
        <v>7.3219000000000003</v>
      </c>
      <c r="AK1004" s="18">
        <v>0.3</v>
      </c>
      <c r="AL1004" s="18">
        <v>0.5</v>
      </c>
      <c r="AM1004" s="18">
        <v>62.9</v>
      </c>
      <c r="AN1004" s="18">
        <v>26.0244</v>
      </c>
      <c r="AO1004" s="2">
        <v>0.03</v>
      </c>
      <c r="AP1004" s="2">
        <v>0.1</v>
      </c>
      <c r="AQ1004" s="2">
        <v>23.1</v>
      </c>
      <c r="AR1004" s="2">
        <v>0.55889999999999995</v>
      </c>
      <c r="AS1004" s="2">
        <v>0.33</v>
      </c>
      <c r="AT1004" s="2">
        <v>0.7</v>
      </c>
      <c r="AU1004" s="2">
        <v>46.2</v>
      </c>
      <c r="AV1004" s="2">
        <v>12.170500000000001</v>
      </c>
      <c r="AW1004" s="2">
        <v>0</v>
      </c>
      <c r="AX1004" s="2">
        <v>0</v>
      </c>
      <c r="AY1004" s="8" t="s">
        <v>577</v>
      </c>
      <c r="AZ1004" s="2">
        <v>0</v>
      </c>
      <c r="BA1004" s="2">
        <v>0.32</v>
      </c>
      <c r="BB1004" s="2">
        <v>0.6</v>
      </c>
      <c r="BC1004" s="2">
        <v>55.2</v>
      </c>
      <c r="BD1004" s="2">
        <v>20.616900000000001</v>
      </c>
      <c r="BE1004" s="4" t="str">
        <f t="shared" si="152"/>
        <v>NO APLICA</v>
      </c>
      <c r="BF1004" s="4">
        <f t="shared" si="153"/>
        <v>0.2742</v>
      </c>
      <c r="BG1004">
        <f t="shared" si="154"/>
        <v>0.03</v>
      </c>
      <c r="BH1004">
        <f t="shared" si="155"/>
        <v>0.33</v>
      </c>
      <c r="BI1004">
        <f t="shared" si="156"/>
        <v>0.32</v>
      </c>
      <c r="BJ1004">
        <f t="shared" si="157"/>
        <v>0.3</v>
      </c>
      <c r="BK1004">
        <f t="shared" si="158"/>
        <v>0.09</v>
      </c>
      <c r="BL1004">
        <f t="shared" si="159"/>
        <v>262.08000000000226</v>
      </c>
    </row>
    <row r="1005" spans="1:64" x14ac:dyDescent="0.2">
      <c r="A1005" s="1">
        <v>1003</v>
      </c>
      <c r="B1005" s="7" t="s">
        <v>85</v>
      </c>
      <c r="C1005" s="3">
        <v>39956</v>
      </c>
      <c r="D1005" s="4" t="s">
        <v>629</v>
      </c>
      <c r="E1005" s="4" t="s">
        <v>180</v>
      </c>
      <c r="F1005" s="5" t="str">
        <f t="shared" si="150"/>
        <v>S</v>
      </c>
      <c r="G1005" s="6">
        <v>0.91874999999999996</v>
      </c>
      <c r="H1005" s="6">
        <v>0.9375</v>
      </c>
      <c r="I1005" s="85">
        <f t="shared" si="151"/>
        <v>27.000000000000064</v>
      </c>
      <c r="J1005" s="86">
        <f>I1005*Segmentos!$D$7*(AH1005%)*IF(ISNUMBER(AI1005),AI1005%,0)</f>
        <v>4924.800000000012</v>
      </c>
      <c r="K1005" s="86">
        <f>I1005*Segmentos!$D$7*(AL1005%)*IF(ISNUMBER(AM1005),AM1005%,0)</f>
        <v>7128.0000000000182</v>
      </c>
      <c r="L1005" s="4"/>
      <c r="M1005" s="2">
        <v>0.06</v>
      </c>
      <c r="N1005" s="2">
        <v>1</v>
      </c>
      <c r="O1005" s="2">
        <v>5.9</v>
      </c>
      <c r="P1005" s="2">
        <v>86.556899999999999</v>
      </c>
      <c r="Q1005" s="2">
        <v>0</v>
      </c>
      <c r="R1005" s="2">
        <v>0</v>
      </c>
      <c r="S1005" s="8" t="s">
        <v>577</v>
      </c>
      <c r="T1005" s="2">
        <v>0</v>
      </c>
      <c r="U1005" s="2">
        <v>0.08</v>
      </c>
      <c r="V1005" s="2">
        <v>1.4</v>
      </c>
      <c r="W1005" s="2">
        <v>5.4</v>
      </c>
      <c r="X1005" s="2">
        <v>24.196100000000001</v>
      </c>
      <c r="Y1005" s="2">
        <v>0.1</v>
      </c>
      <c r="Z1005" s="2">
        <v>1.9</v>
      </c>
      <c r="AA1005" s="2">
        <v>5.5</v>
      </c>
      <c r="AB1005" s="2">
        <v>45.353999999999999</v>
      </c>
      <c r="AC1005" s="2">
        <v>0.03</v>
      </c>
      <c r="AD1005" s="2">
        <v>0.4</v>
      </c>
      <c r="AE1005" s="2">
        <v>8.9</v>
      </c>
      <c r="AF1005" s="2">
        <v>17.006799999999998</v>
      </c>
      <c r="AG1005" s="20">
        <v>0.04</v>
      </c>
      <c r="AH1005" s="20">
        <v>0.8</v>
      </c>
      <c r="AI1005" s="20">
        <v>5.7</v>
      </c>
      <c r="AJ1005" s="20">
        <v>31.956499999999998</v>
      </c>
      <c r="AK1005" s="18">
        <v>7.0000000000000007E-2</v>
      </c>
      <c r="AL1005" s="18">
        <v>1.1000000000000001</v>
      </c>
      <c r="AM1005" s="18">
        <v>6</v>
      </c>
      <c r="AN1005" s="18">
        <v>54.6004</v>
      </c>
      <c r="AO1005" s="2">
        <v>0.09</v>
      </c>
      <c r="AP1005" s="2">
        <v>1.2</v>
      </c>
      <c r="AQ1005" s="2">
        <v>7.6</v>
      </c>
      <c r="AR1005" s="2">
        <v>15.520200000000001</v>
      </c>
      <c r="AS1005" s="2">
        <v>7.0000000000000007E-2</v>
      </c>
      <c r="AT1005" s="2">
        <v>0.7</v>
      </c>
      <c r="AU1005" s="2">
        <v>9.9</v>
      </c>
      <c r="AV1005" s="2">
        <v>23.336400000000001</v>
      </c>
      <c r="AW1005" s="2">
        <v>0.03</v>
      </c>
      <c r="AX1005" s="2">
        <v>0.7</v>
      </c>
      <c r="AY1005" s="2">
        <v>4.8</v>
      </c>
      <c r="AZ1005" s="2">
        <v>14.180400000000001</v>
      </c>
      <c r="BA1005" s="2">
        <v>0.06</v>
      </c>
      <c r="BB1005" s="2">
        <v>1.3</v>
      </c>
      <c r="BC1005" s="2">
        <v>4.5999999999999996</v>
      </c>
      <c r="BD1005" s="2">
        <v>33.5199</v>
      </c>
      <c r="BE1005" s="4" t="str">
        <f t="shared" si="152"/>
        <v>NO APLICA</v>
      </c>
      <c r="BF1005" s="4">
        <f t="shared" si="153"/>
        <v>6.6600000000000006E-2</v>
      </c>
      <c r="BG1005">
        <f t="shared" si="154"/>
        <v>0.09</v>
      </c>
      <c r="BH1005">
        <f t="shared" si="155"/>
        <v>7.0000000000000007E-2</v>
      </c>
      <c r="BI1005">
        <f t="shared" si="156"/>
        <v>0.06</v>
      </c>
      <c r="BJ1005">
        <f t="shared" si="157"/>
        <v>7.0000000000000007E-2</v>
      </c>
      <c r="BK1005">
        <f t="shared" si="158"/>
        <v>0.04</v>
      </c>
      <c r="BL1005">
        <f t="shared" si="159"/>
        <v>159.30000000000038</v>
      </c>
    </row>
    <row r="1006" spans="1:64" x14ac:dyDescent="0.2">
      <c r="A1006" s="1">
        <v>1004</v>
      </c>
      <c r="B1006" s="7" t="s">
        <v>25</v>
      </c>
      <c r="C1006" s="3">
        <v>39956</v>
      </c>
      <c r="D1006" s="4" t="s">
        <v>629</v>
      </c>
      <c r="E1006" s="4" t="s">
        <v>171</v>
      </c>
      <c r="F1006" s="5" t="str">
        <f t="shared" si="150"/>
        <v>S</v>
      </c>
      <c r="G1006" s="6">
        <v>0.88749999999999996</v>
      </c>
      <c r="H1006" s="6">
        <v>0.88888888888888884</v>
      </c>
      <c r="I1006" s="85">
        <f t="shared" si="151"/>
        <v>1.9999999999999929</v>
      </c>
      <c r="J1006" s="86">
        <f>I1006*Segmentos!$D$7*(AH1006%)*IF(ISNUMBER(AI1006),AI1006%,0)</f>
        <v>2399.9999999999918</v>
      </c>
      <c r="K1006" s="86">
        <f>I1006*Segmentos!$D$7*(AL1006%)*IF(ISNUMBER(AM1006),AM1006%,0)</f>
        <v>1599.9999999999945</v>
      </c>
      <c r="L1006" s="4"/>
      <c r="M1006" s="2">
        <v>0.25</v>
      </c>
      <c r="N1006" s="2">
        <v>0.3</v>
      </c>
      <c r="O1006" s="2">
        <v>100</v>
      </c>
      <c r="P1006" s="2">
        <v>35.402099999999997</v>
      </c>
      <c r="Q1006" s="2">
        <v>0.09</v>
      </c>
      <c r="R1006" s="2">
        <v>0.1</v>
      </c>
      <c r="S1006" s="2">
        <v>100</v>
      </c>
      <c r="T1006" s="2">
        <v>2.1111</v>
      </c>
      <c r="U1006" s="2">
        <v>0.52</v>
      </c>
      <c r="V1006" s="2">
        <v>0.5</v>
      </c>
      <c r="W1006" s="2">
        <v>100</v>
      </c>
      <c r="X1006" s="2">
        <v>15.2483</v>
      </c>
      <c r="Y1006" s="2">
        <v>0.36</v>
      </c>
      <c r="Z1006" s="2">
        <v>0.4</v>
      </c>
      <c r="AA1006" s="2">
        <v>100</v>
      </c>
      <c r="AB1006" s="2">
        <v>14.9339</v>
      </c>
      <c r="AC1006" s="2">
        <v>7.0000000000000007E-2</v>
      </c>
      <c r="AD1006" s="2">
        <v>0.1</v>
      </c>
      <c r="AE1006" s="2">
        <v>100</v>
      </c>
      <c r="AF1006" s="2">
        <v>3.1088</v>
      </c>
      <c r="AG1006" s="20">
        <v>0.26</v>
      </c>
      <c r="AH1006" s="20">
        <v>0.3</v>
      </c>
      <c r="AI1006" s="20">
        <v>100</v>
      </c>
      <c r="AJ1006" s="20">
        <v>17.120699999999999</v>
      </c>
      <c r="AK1006" s="18">
        <v>0.25</v>
      </c>
      <c r="AL1006" s="18">
        <v>0.2</v>
      </c>
      <c r="AM1006" s="18">
        <v>100</v>
      </c>
      <c r="AN1006" s="18">
        <v>18.281400000000001</v>
      </c>
      <c r="AO1006" s="2">
        <v>0.03</v>
      </c>
      <c r="AP1006" s="2">
        <v>0</v>
      </c>
      <c r="AQ1006" s="2">
        <v>100</v>
      </c>
      <c r="AR1006" s="2">
        <v>0.40550000000000003</v>
      </c>
      <c r="AS1006" s="2">
        <v>0.23</v>
      </c>
      <c r="AT1006" s="2">
        <v>0.2</v>
      </c>
      <c r="AU1006" s="2">
        <v>100</v>
      </c>
      <c r="AV1006" s="2">
        <v>7.0011000000000001</v>
      </c>
      <c r="AW1006" s="2">
        <v>0</v>
      </c>
      <c r="AX1006" s="2">
        <v>0</v>
      </c>
      <c r="AY1006" s="8" t="s">
        <v>577</v>
      </c>
      <c r="AZ1006" s="2">
        <v>0</v>
      </c>
      <c r="BA1006" s="2">
        <v>0.52</v>
      </c>
      <c r="BB1006" s="2">
        <v>0.5</v>
      </c>
      <c r="BC1006" s="2">
        <v>100</v>
      </c>
      <c r="BD1006" s="2">
        <v>27.9955</v>
      </c>
      <c r="BE1006" s="4" t="str">
        <f t="shared" si="152"/>
        <v>NO APLICA</v>
      </c>
      <c r="BF1006" s="4">
        <f t="shared" si="153"/>
        <v>0.30180000000000001</v>
      </c>
      <c r="BG1006">
        <f t="shared" si="154"/>
        <v>0.03</v>
      </c>
      <c r="BH1006">
        <f t="shared" si="155"/>
        <v>0.23</v>
      </c>
      <c r="BI1006">
        <f t="shared" si="156"/>
        <v>0.52</v>
      </c>
      <c r="BJ1006">
        <f t="shared" si="157"/>
        <v>0.25</v>
      </c>
      <c r="BK1006">
        <f t="shared" si="158"/>
        <v>0.26</v>
      </c>
      <c r="BL1006">
        <f t="shared" si="159"/>
        <v>59.999999999999787</v>
      </c>
    </row>
    <row r="1007" spans="1:64" x14ac:dyDescent="0.2">
      <c r="A1007" s="1">
        <v>1005</v>
      </c>
      <c r="B1007" s="7" t="s">
        <v>51</v>
      </c>
      <c r="C1007" s="3">
        <v>39956</v>
      </c>
      <c r="D1007" s="4" t="s">
        <v>627</v>
      </c>
      <c r="E1007" s="4" t="s">
        <v>177</v>
      </c>
      <c r="F1007" s="5" t="str">
        <f t="shared" si="150"/>
        <v>S</v>
      </c>
      <c r="G1007" s="6">
        <v>0.78263888888888899</v>
      </c>
      <c r="H1007" s="6">
        <v>0.875</v>
      </c>
      <c r="I1007" s="85">
        <f t="shared" si="151"/>
        <v>132.99999999999986</v>
      </c>
      <c r="J1007" s="86">
        <f>I1007*Segmentos!$D$7*(AH1007%)*IF(ISNUMBER(AI1007),AI1007%,0)</f>
        <v>2587275.5999999973</v>
      </c>
      <c r="K1007" s="86">
        <f>I1007*Segmentos!$D$7*(AL1007%)*IF(ISNUMBER(AM1007),AM1007%,0)</f>
        <v>2463745.1999999974</v>
      </c>
      <c r="L1007" s="4"/>
      <c r="M1007" s="2">
        <v>4.75</v>
      </c>
      <c r="N1007" s="2">
        <v>12.9</v>
      </c>
      <c r="O1007" s="2">
        <v>36.799999999999997</v>
      </c>
      <c r="P1007" s="2">
        <v>85.227599999999995</v>
      </c>
      <c r="Q1007" s="2">
        <v>1.96</v>
      </c>
      <c r="R1007" s="2">
        <v>7.3</v>
      </c>
      <c r="S1007" s="2">
        <v>26.8</v>
      </c>
      <c r="T1007" s="2">
        <v>5.86</v>
      </c>
      <c r="U1007" s="2">
        <v>1.59</v>
      </c>
      <c r="V1007" s="2">
        <v>7.9</v>
      </c>
      <c r="W1007" s="2">
        <v>20</v>
      </c>
      <c r="X1007" s="2">
        <v>5.9675000000000002</v>
      </c>
      <c r="Y1007" s="2">
        <v>3.12</v>
      </c>
      <c r="Z1007" s="2">
        <v>8.6</v>
      </c>
      <c r="AA1007" s="2">
        <v>36.1</v>
      </c>
      <c r="AB1007" s="2">
        <v>16.5136</v>
      </c>
      <c r="AC1007" s="2">
        <v>9.66</v>
      </c>
      <c r="AD1007" s="2">
        <v>22.8</v>
      </c>
      <c r="AE1007" s="2">
        <v>42.4</v>
      </c>
      <c r="AF1007" s="2">
        <v>56.886499999999998</v>
      </c>
      <c r="AG1007" s="20">
        <v>4.87</v>
      </c>
      <c r="AH1007" s="20">
        <v>12.9</v>
      </c>
      <c r="AI1007" s="20">
        <v>37.700000000000003</v>
      </c>
      <c r="AJ1007" s="20">
        <v>41.429099999999998</v>
      </c>
      <c r="AK1007" s="18">
        <v>4.6500000000000004</v>
      </c>
      <c r="AL1007" s="18">
        <v>12.9</v>
      </c>
      <c r="AM1007" s="18">
        <v>35.9</v>
      </c>
      <c r="AN1007" s="18">
        <v>43.798499999999997</v>
      </c>
      <c r="AO1007" s="2">
        <v>2.06</v>
      </c>
      <c r="AP1007" s="2">
        <v>9.6</v>
      </c>
      <c r="AQ1007" s="2">
        <v>21.3</v>
      </c>
      <c r="AR1007" s="2">
        <v>4.0307000000000004</v>
      </c>
      <c r="AS1007" s="2">
        <v>3.38</v>
      </c>
      <c r="AT1007" s="2">
        <v>9.5</v>
      </c>
      <c r="AU1007" s="2">
        <v>35.700000000000003</v>
      </c>
      <c r="AV1007" s="2">
        <v>13.330399999999999</v>
      </c>
      <c r="AW1007" s="2">
        <v>4.6399999999999997</v>
      </c>
      <c r="AX1007" s="2">
        <v>13.5</v>
      </c>
      <c r="AY1007" s="2">
        <v>34.5</v>
      </c>
      <c r="AZ1007" s="2">
        <v>23.929099999999998</v>
      </c>
      <c r="BA1007" s="2">
        <v>6.4</v>
      </c>
      <c r="BB1007" s="2">
        <v>15.4</v>
      </c>
      <c r="BC1007" s="2">
        <v>41.5</v>
      </c>
      <c r="BD1007" s="2">
        <v>43.937399999999997</v>
      </c>
      <c r="BE1007" s="4" t="str">
        <f t="shared" si="152"/>
        <v>ABURRIDO</v>
      </c>
      <c r="BF1007" s="4">
        <f t="shared" si="153"/>
        <v>4.4256000000000002</v>
      </c>
      <c r="BG1007">
        <f t="shared" si="154"/>
        <v>2.06</v>
      </c>
      <c r="BH1007">
        <f t="shared" si="155"/>
        <v>3.38</v>
      </c>
      <c r="BI1007">
        <f t="shared" si="156"/>
        <v>6.4</v>
      </c>
      <c r="BJ1007">
        <f t="shared" si="157"/>
        <v>4.6500000000000004</v>
      </c>
      <c r="BK1007">
        <f t="shared" si="158"/>
        <v>4.87</v>
      </c>
      <c r="BL1007">
        <f t="shared" si="159"/>
        <v>63137.759999999929</v>
      </c>
    </row>
    <row r="1008" spans="1:64" x14ac:dyDescent="0.2">
      <c r="A1008" s="1">
        <v>1006</v>
      </c>
      <c r="B1008" s="7" t="s">
        <v>66</v>
      </c>
      <c r="C1008" s="3">
        <v>39956</v>
      </c>
      <c r="D1008" s="4" t="s">
        <v>628</v>
      </c>
      <c r="E1008" s="4" t="s">
        <v>168</v>
      </c>
      <c r="F1008" s="5" t="str">
        <f t="shared" si="150"/>
        <v>S</v>
      </c>
      <c r="G1008" s="6">
        <v>0.84097222222222223</v>
      </c>
      <c r="H1008" s="6">
        <v>0.91249999999999998</v>
      </c>
      <c r="I1008" s="85">
        <f t="shared" si="151"/>
        <v>102.99999999999996</v>
      </c>
      <c r="J1008" s="86">
        <f>I1008*Segmentos!$D$7*(AH1008%)*IF(ISNUMBER(AI1008),AI1008%,0)</f>
        <v>532097.99999999977</v>
      </c>
      <c r="K1008" s="86">
        <f>I1008*Segmentos!$D$7*(AL1008%)*IF(ISNUMBER(AM1008),AM1008%,0)</f>
        <v>604568.79999999981</v>
      </c>
      <c r="L1008" s="4" t="s">
        <v>314</v>
      </c>
      <c r="M1008" s="2">
        <v>1.38</v>
      </c>
      <c r="N1008" s="2">
        <v>5</v>
      </c>
      <c r="O1008" s="2">
        <v>27.7</v>
      </c>
      <c r="P1008" s="2">
        <v>81.935699999999997</v>
      </c>
      <c r="Q1008" s="2">
        <v>0.68</v>
      </c>
      <c r="R1008" s="2">
        <v>2.5</v>
      </c>
      <c r="S1008" s="2">
        <v>26.9</v>
      </c>
      <c r="T1008" s="2">
        <v>6.7342000000000004</v>
      </c>
      <c r="U1008" s="2">
        <v>1.58</v>
      </c>
      <c r="V1008" s="2">
        <v>4.2</v>
      </c>
      <c r="W1008" s="2">
        <v>37.1</v>
      </c>
      <c r="X1008" s="2">
        <v>19.661899999999999</v>
      </c>
      <c r="Y1008" s="2">
        <v>1.71</v>
      </c>
      <c r="Z1008" s="2">
        <v>6.2</v>
      </c>
      <c r="AA1008" s="2">
        <v>27.6</v>
      </c>
      <c r="AB1008" s="2">
        <v>30.045200000000001</v>
      </c>
      <c r="AC1008" s="2">
        <v>1.3</v>
      </c>
      <c r="AD1008" s="2">
        <v>5.6</v>
      </c>
      <c r="AE1008" s="2">
        <v>23.5</v>
      </c>
      <c r="AF1008" s="2">
        <v>25.494299999999999</v>
      </c>
      <c r="AG1008" s="20">
        <v>1.28</v>
      </c>
      <c r="AH1008" s="20">
        <v>4.0999999999999996</v>
      </c>
      <c r="AI1008" s="20">
        <v>31.5</v>
      </c>
      <c r="AJ1008" s="20">
        <v>36.1693</v>
      </c>
      <c r="AK1008" s="18">
        <v>1.46</v>
      </c>
      <c r="AL1008" s="18">
        <v>5.8</v>
      </c>
      <c r="AM1008" s="18">
        <v>25.3</v>
      </c>
      <c r="AN1008" s="18">
        <v>45.766399999999997</v>
      </c>
      <c r="AO1008" s="2">
        <v>0.71</v>
      </c>
      <c r="AP1008" s="2">
        <v>3.9</v>
      </c>
      <c r="AQ1008" s="2">
        <v>18.3</v>
      </c>
      <c r="AR1008" s="2">
        <v>4.6170999999999998</v>
      </c>
      <c r="AS1008" s="2">
        <v>1.2</v>
      </c>
      <c r="AT1008" s="2">
        <v>5.3</v>
      </c>
      <c r="AU1008" s="2">
        <v>22.6</v>
      </c>
      <c r="AV1008" s="2">
        <v>15.7195</v>
      </c>
      <c r="AW1008" s="2">
        <v>0.88</v>
      </c>
      <c r="AX1008" s="2">
        <v>3.2</v>
      </c>
      <c r="AY1008" s="2">
        <v>27.8</v>
      </c>
      <c r="AZ1008" s="2">
        <v>15.135899999999999</v>
      </c>
      <c r="BA1008" s="2">
        <v>2.04</v>
      </c>
      <c r="BB1008" s="2">
        <v>6.4</v>
      </c>
      <c r="BC1008" s="2">
        <v>31.7</v>
      </c>
      <c r="BD1008" s="2">
        <v>46.463200000000001</v>
      </c>
      <c r="BE1008" s="4" t="str">
        <f t="shared" si="152"/>
        <v>ABURRIDO</v>
      </c>
      <c r="BF1008" s="4">
        <f t="shared" si="153"/>
        <v>1.4405999999999999</v>
      </c>
      <c r="BG1008">
        <f t="shared" si="154"/>
        <v>0.71</v>
      </c>
      <c r="BH1008">
        <f t="shared" si="155"/>
        <v>1.2</v>
      </c>
      <c r="BI1008">
        <f t="shared" si="156"/>
        <v>2.04</v>
      </c>
      <c r="BJ1008">
        <f t="shared" si="157"/>
        <v>1.46</v>
      </c>
      <c r="BK1008">
        <f t="shared" si="158"/>
        <v>1.28</v>
      </c>
      <c r="BL1008">
        <f t="shared" si="159"/>
        <v>14265.499999999993</v>
      </c>
    </row>
    <row r="1009" spans="1:64" x14ac:dyDescent="0.2">
      <c r="A1009" s="1">
        <v>1007</v>
      </c>
      <c r="B1009" s="7" t="s">
        <v>54</v>
      </c>
      <c r="C1009" s="3">
        <v>39956</v>
      </c>
      <c r="D1009" s="4" t="s">
        <v>3</v>
      </c>
      <c r="E1009" s="4" t="s">
        <v>179</v>
      </c>
      <c r="F1009" s="5" t="str">
        <f t="shared" si="150"/>
        <v>S</v>
      </c>
      <c r="G1009" s="6">
        <v>0.9159722222222223</v>
      </c>
      <c r="H1009" s="6">
        <v>0.98611111111111116</v>
      </c>
      <c r="I1009" s="85">
        <f t="shared" si="151"/>
        <v>100.99999999999996</v>
      </c>
      <c r="J1009" s="86">
        <f>I1009*Segmentos!$D$7*(AH1009%)*IF(ISNUMBER(AI1009),AI1009%,0)</f>
        <v>3210830.399999999</v>
      </c>
      <c r="K1009" s="86">
        <f>I1009*Segmentos!$D$7*(AL1009%)*IF(ISNUMBER(AM1009),AM1009%,0)</f>
        <v>2034059.1999999988</v>
      </c>
      <c r="L1009" s="4"/>
      <c r="M1009" s="2">
        <v>6.43</v>
      </c>
      <c r="N1009" s="2">
        <v>17.100000000000001</v>
      </c>
      <c r="O1009" s="2">
        <v>37.5</v>
      </c>
      <c r="P1009" s="2">
        <v>96.112700000000004</v>
      </c>
      <c r="Q1009" s="2">
        <v>2.0699999999999998</v>
      </c>
      <c r="R1009" s="2">
        <v>7.9</v>
      </c>
      <c r="S1009" s="2">
        <v>26.3</v>
      </c>
      <c r="T1009" s="2">
        <v>5.1661000000000001</v>
      </c>
      <c r="U1009" s="2">
        <v>3.84</v>
      </c>
      <c r="V1009" s="2">
        <v>14.2</v>
      </c>
      <c r="W1009" s="2">
        <v>27</v>
      </c>
      <c r="X1009" s="2">
        <v>12.0497</v>
      </c>
      <c r="Y1009" s="2">
        <v>6.16</v>
      </c>
      <c r="Z1009" s="2">
        <v>17.8</v>
      </c>
      <c r="AA1009" s="2">
        <v>34.5</v>
      </c>
      <c r="AB1009" s="2">
        <v>27.1831</v>
      </c>
      <c r="AC1009" s="2">
        <v>10.53</v>
      </c>
      <c r="AD1009" s="2">
        <v>23.1</v>
      </c>
      <c r="AE1009" s="2">
        <v>45.6</v>
      </c>
      <c r="AF1009" s="2">
        <v>51.713799999999999</v>
      </c>
      <c r="AG1009" s="20">
        <v>7.95</v>
      </c>
      <c r="AH1009" s="20">
        <v>17.899999999999999</v>
      </c>
      <c r="AI1009" s="20">
        <v>44.4</v>
      </c>
      <c r="AJ1009" s="20">
        <v>56.429099999999998</v>
      </c>
      <c r="AK1009" s="18">
        <v>5.05</v>
      </c>
      <c r="AL1009" s="18">
        <v>16.399999999999999</v>
      </c>
      <c r="AM1009" s="18">
        <v>30.7</v>
      </c>
      <c r="AN1009" s="18">
        <v>39.683500000000002</v>
      </c>
      <c r="AO1009" s="2">
        <v>4.42</v>
      </c>
      <c r="AP1009" s="2">
        <v>16</v>
      </c>
      <c r="AQ1009" s="2">
        <v>27.7</v>
      </c>
      <c r="AR1009" s="2">
        <v>7.2294</v>
      </c>
      <c r="AS1009" s="2">
        <v>5.97</v>
      </c>
      <c r="AT1009" s="2">
        <v>15.1</v>
      </c>
      <c r="AU1009" s="2">
        <v>39.6</v>
      </c>
      <c r="AV1009" s="2">
        <v>19.667100000000001</v>
      </c>
      <c r="AW1009" s="2">
        <v>4.26</v>
      </c>
      <c r="AX1009" s="2">
        <v>14.6</v>
      </c>
      <c r="AY1009" s="2">
        <v>29.1</v>
      </c>
      <c r="AZ1009" s="2">
        <v>18.337399999999999</v>
      </c>
      <c r="BA1009" s="2">
        <v>8.8800000000000008</v>
      </c>
      <c r="BB1009" s="2">
        <v>20.5</v>
      </c>
      <c r="BC1009" s="2">
        <v>43.3</v>
      </c>
      <c r="BD1009" s="2">
        <v>50.878799999999998</v>
      </c>
      <c r="BE1009" s="4" t="str">
        <f t="shared" si="152"/>
        <v>ENTRETENIDO</v>
      </c>
      <c r="BF1009" s="4">
        <f t="shared" si="153"/>
        <v>6.7359999999999998</v>
      </c>
      <c r="BG1009">
        <f t="shared" si="154"/>
        <v>4.42</v>
      </c>
      <c r="BH1009">
        <f t="shared" si="155"/>
        <v>5.97</v>
      </c>
      <c r="BI1009">
        <f t="shared" si="156"/>
        <v>8.8800000000000008</v>
      </c>
      <c r="BJ1009">
        <f t="shared" si="157"/>
        <v>5.05</v>
      </c>
      <c r="BK1009">
        <f t="shared" si="158"/>
        <v>7.95</v>
      </c>
      <c r="BL1009">
        <f t="shared" si="159"/>
        <v>64766.249999999978</v>
      </c>
    </row>
    <row r="1010" spans="1:64" x14ac:dyDescent="0.2">
      <c r="A1010" s="1">
        <v>1008</v>
      </c>
      <c r="B1010" s="7" t="s">
        <v>19</v>
      </c>
      <c r="C1010" s="3">
        <v>39956</v>
      </c>
      <c r="D1010" s="4" t="s">
        <v>17</v>
      </c>
      <c r="E1010" s="4" t="s">
        <v>166</v>
      </c>
      <c r="F1010" s="5" t="str">
        <f t="shared" si="150"/>
        <v>S</v>
      </c>
      <c r="G1010" s="6">
        <v>0.91388888888888886</v>
      </c>
      <c r="H1010" s="6">
        <v>0.9159722222222223</v>
      </c>
      <c r="I1010" s="85">
        <f t="shared" si="151"/>
        <v>3.0000000000001492</v>
      </c>
      <c r="J1010" s="86">
        <f>I1010*Segmentos!$D$7*(AH1010%)*IF(ISNUMBER(AI1010),AI1010%,0)</f>
        <v>11563.200000000574</v>
      </c>
      <c r="K1010" s="86">
        <f>I1010*Segmentos!$D$7*(AL1010%)*IF(ISNUMBER(AM1010),AM1010%,0)</f>
        <v>4746.0000000002356</v>
      </c>
      <c r="L1010" s="4"/>
      <c r="M1010" s="2">
        <v>0.66</v>
      </c>
      <c r="N1010" s="2">
        <v>0.8</v>
      </c>
      <c r="O1010" s="2">
        <v>80</v>
      </c>
      <c r="P1010" s="2">
        <v>85.538899999999998</v>
      </c>
      <c r="Q1010" s="2">
        <v>0</v>
      </c>
      <c r="R1010" s="2">
        <v>0</v>
      </c>
      <c r="S1010" s="8" t="s">
        <v>577</v>
      </c>
      <c r="T1010" s="2">
        <v>0</v>
      </c>
      <c r="U1010" s="2">
        <v>0.52</v>
      </c>
      <c r="V1010" s="2">
        <v>0.5</v>
      </c>
      <c r="W1010" s="2">
        <v>100</v>
      </c>
      <c r="X1010" s="2">
        <v>14.1751</v>
      </c>
      <c r="Y1010" s="2">
        <v>1.24</v>
      </c>
      <c r="Z1010" s="2">
        <v>1.6</v>
      </c>
      <c r="AA1010" s="2">
        <v>77</v>
      </c>
      <c r="AB1010" s="2">
        <v>47.208799999999997</v>
      </c>
      <c r="AC1010" s="2">
        <v>0.56999999999999995</v>
      </c>
      <c r="AD1010" s="2">
        <v>0.7</v>
      </c>
      <c r="AE1010" s="2">
        <v>76.8</v>
      </c>
      <c r="AF1010" s="2">
        <v>24.155100000000001</v>
      </c>
      <c r="AG1010" s="20">
        <v>0.96</v>
      </c>
      <c r="AH1010" s="20">
        <v>1.2</v>
      </c>
      <c r="AI1010" s="20">
        <v>80.3</v>
      </c>
      <c r="AJ1010" s="20">
        <v>58.945599999999999</v>
      </c>
      <c r="AK1010" s="18">
        <v>0.39</v>
      </c>
      <c r="AL1010" s="18">
        <v>0.5</v>
      </c>
      <c r="AM1010" s="18">
        <v>79.099999999999994</v>
      </c>
      <c r="AN1010" s="18">
        <v>26.593299999999999</v>
      </c>
      <c r="AO1010" s="2">
        <v>1.0900000000000001</v>
      </c>
      <c r="AP1010" s="2">
        <v>1.5</v>
      </c>
      <c r="AQ1010" s="2">
        <v>74</v>
      </c>
      <c r="AR1010" s="2">
        <v>15.3497</v>
      </c>
      <c r="AS1010" s="2">
        <v>0.3</v>
      </c>
      <c r="AT1010" s="2">
        <v>0.3</v>
      </c>
      <c r="AU1010" s="2">
        <v>100</v>
      </c>
      <c r="AV1010" s="2">
        <v>8.5612999999999992</v>
      </c>
      <c r="AW1010" s="2">
        <v>0.8</v>
      </c>
      <c r="AX1010" s="2">
        <v>0.8</v>
      </c>
      <c r="AY1010" s="2">
        <v>100</v>
      </c>
      <c r="AZ1010" s="2">
        <v>29.494800000000001</v>
      </c>
      <c r="BA1010" s="2">
        <v>0.65</v>
      </c>
      <c r="BB1010" s="2">
        <v>1</v>
      </c>
      <c r="BC1010" s="2">
        <v>66.7</v>
      </c>
      <c r="BD1010" s="2">
        <v>32.133099999999999</v>
      </c>
      <c r="BE1010" s="4" t="str">
        <f t="shared" si="152"/>
        <v>NO APLICA</v>
      </c>
      <c r="BF1010" s="4">
        <f t="shared" si="153"/>
        <v>0.59260000000000002</v>
      </c>
      <c r="BG1010">
        <f t="shared" si="154"/>
        <v>1.0900000000000001</v>
      </c>
      <c r="BH1010">
        <f t="shared" si="155"/>
        <v>0.3</v>
      </c>
      <c r="BI1010">
        <f t="shared" si="156"/>
        <v>0.8</v>
      </c>
      <c r="BJ1010">
        <f t="shared" si="157"/>
        <v>0.39</v>
      </c>
      <c r="BK1010">
        <f t="shared" si="158"/>
        <v>0.96</v>
      </c>
      <c r="BL1010">
        <f t="shared" si="159"/>
        <v>192.00000000000955</v>
      </c>
    </row>
    <row r="1011" spans="1:64" x14ac:dyDescent="0.2">
      <c r="A1011" s="1">
        <v>1009</v>
      </c>
      <c r="B1011" s="7" t="s">
        <v>2</v>
      </c>
      <c r="C1011" s="3">
        <v>39956</v>
      </c>
      <c r="D1011" s="4" t="s">
        <v>627</v>
      </c>
      <c r="E1011" s="4" t="s">
        <v>164</v>
      </c>
      <c r="F1011" s="5" t="str">
        <f t="shared" si="150"/>
        <v>S</v>
      </c>
      <c r="G1011" s="6">
        <v>0.875</v>
      </c>
      <c r="H1011" s="6">
        <v>0.91527777777777775</v>
      </c>
      <c r="I1011" s="85">
        <f t="shared" si="151"/>
        <v>57.999999999999957</v>
      </c>
      <c r="J1011" s="86">
        <f>I1011*Segmentos!$D$7*(AH1011%)*IF(ISNUMBER(AI1011),AI1011%,0)</f>
        <v>1276579.9999999988</v>
      </c>
      <c r="K1011" s="86">
        <f>I1011*Segmentos!$D$7*(AL1011%)*IF(ISNUMBER(AM1011),AM1011%,0)</f>
        <v>1266719.9999999991</v>
      </c>
      <c r="L1011" s="4"/>
      <c r="M1011" s="2">
        <v>5.48</v>
      </c>
      <c r="N1011" s="2">
        <v>14.7</v>
      </c>
      <c r="O1011" s="2">
        <v>37.200000000000003</v>
      </c>
      <c r="P1011" s="2">
        <v>89.7911</v>
      </c>
      <c r="Q1011" s="2">
        <v>1.83</v>
      </c>
      <c r="R1011" s="2">
        <v>7.9</v>
      </c>
      <c r="S1011" s="2">
        <v>23.1</v>
      </c>
      <c r="T1011" s="2">
        <v>5.0056000000000003</v>
      </c>
      <c r="U1011" s="2">
        <v>2.27</v>
      </c>
      <c r="V1011" s="2">
        <v>9.8000000000000007</v>
      </c>
      <c r="W1011" s="2">
        <v>23.3</v>
      </c>
      <c r="X1011" s="2">
        <v>7.7961</v>
      </c>
      <c r="Y1011" s="2">
        <v>3.42</v>
      </c>
      <c r="Z1011" s="2">
        <v>11.2</v>
      </c>
      <c r="AA1011" s="2">
        <v>30.5</v>
      </c>
      <c r="AB1011" s="2">
        <v>16.536300000000001</v>
      </c>
      <c r="AC1011" s="2">
        <v>11.25</v>
      </c>
      <c r="AD1011" s="2">
        <v>24.5</v>
      </c>
      <c r="AE1011" s="2">
        <v>45.9</v>
      </c>
      <c r="AF1011" s="2">
        <v>60.453099999999999</v>
      </c>
      <c r="AG1011" s="20">
        <v>5.5</v>
      </c>
      <c r="AH1011" s="20">
        <v>15.5</v>
      </c>
      <c r="AI1011" s="20">
        <v>35.5</v>
      </c>
      <c r="AJ1011" s="20">
        <v>42.707500000000003</v>
      </c>
      <c r="AK1011" s="18">
        <v>5.47</v>
      </c>
      <c r="AL1011" s="18">
        <v>14</v>
      </c>
      <c r="AM1011" s="18">
        <v>39</v>
      </c>
      <c r="AN1011" s="18">
        <v>47.083599999999997</v>
      </c>
      <c r="AO1011" s="2">
        <v>2.89</v>
      </c>
      <c r="AP1011" s="2">
        <v>11.6</v>
      </c>
      <c r="AQ1011" s="2">
        <v>24.9</v>
      </c>
      <c r="AR1011" s="2">
        <v>5.1668000000000003</v>
      </c>
      <c r="AS1011" s="2">
        <v>5.96</v>
      </c>
      <c r="AT1011" s="2">
        <v>16.3</v>
      </c>
      <c r="AU1011" s="2">
        <v>36.5</v>
      </c>
      <c r="AV1011" s="2">
        <v>21.4846</v>
      </c>
      <c r="AW1011" s="2">
        <v>5.18</v>
      </c>
      <c r="AX1011" s="2">
        <v>13.3</v>
      </c>
      <c r="AY1011" s="2">
        <v>38.9</v>
      </c>
      <c r="AZ1011" s="2">
        <v>24.366700000000002</v>
      </c>
      <c r="BA1011" s="2">
        <v>6.18</v>
      </c>
      <c r="BB1011" s="2">
        <v>15.8</v>
      </c>
      <c r="BC1011" s="2">
        <v>39.200000000000003</v>
      </c>
      <c r="BD1011" s="2">
        <v>38.7729</v>
      </c>
      <c r="BE1011" s="4" t="str">
        <f t="shared" si="152"/>
        <v>NO APLICA</v>
      </c>
      <c r="BF1011" s="4">
        <f t="shared" si="153"/>
        <v>5.6233999999999993</v>
      </c>
      <c r="BG1011">
        <f t="shared" si="154"/>
        <v>2.89</v>
      </c>
      <c r="BH1011">
        <f t="shared" si="155"/>
        <v>5.96</v>
      </c>
      <c r="BI1011">
        <f t="shared" si="156"/>
        <v>6.18</v>
      </c>
      <c r="BJ1011">
        <f t="shared" si="157"/>
        <v>5.47</v>
      </c>
      <c r="BK1011">
        <f t="shared" si="158"/>
        <v>5.5</v>
      </c>
      <c r="BL1011">
        <f t="shared" si="159"/>
        <v>31716.719999999979</v>
      </c>
    </row>
    <row r="1012" spans="1:64" x14ac:dyDescent="0.2">
      <c r="A1012" s="1">
        <v>1010</v>
      </c>
      <c r="B1012" s="7" t="s">
        <v>16</v>
      </c>
      <c r="C1012" s="3">
        <v>39956</v>
      </c>
      <c r="D1012" s="4" t="s">
        <v>626</v>
      </c>
      <c r="E1012" s="4" t="s">
        <v>166</v>
      </c>
      <c r="F1012" s="5" t="str">
        <f t="shared" si="150"/>
        <v>S</v>
      </c>
      <c r="G1012" s="6">
        <v>0.91388888888888886</v>
      </c>
      <c r="H1012" s="6">
        <v>0.91736111111111107</v>
      </c>
      <c r="I1012" s="85">
        <f t="shared" si="151"/>
        <v>4.9999999999999822</v>
      </c>
      <c r="J1012" s="86">
        <f>I1012*Segmentos!$D$7*(AH1012%)*IF(ISNUMBER(AI1012),AI1012%,0)</f>
        <v>131543.99999999953</v>
      </c>
      <c r="K1012" s="86">
        <f>I1012*Segmentos!$D$7*(AL1012%)*IF(ISNUMBER(AM1012),AM1012%,0)</f>
        <v>150349.99999999945</v>
      </c>
      <c r="L1012" s="4"/>
      <c r="M1012" s="2">
        <v>7.08</v>
      </c>
      <c r="N1012" s="2">
        <v>9</v>
      </c>
      <c r="O1012" s="2">
        <v>79.099999999999994</v>
      </c>
      <c r="P1012" s="2">
        <v>91.818700000000007</v>
      </c>
      <c r="Q1012" s="2">
        <v>2.25</v>
      </c>
      <c r="R1012" s="2">
        <v>2.2999999999999998</v>
      </c>
      <c r="S1012" s="2">
        <v>96.1</v>
      </c>
      <c r="T1012" s="2">
        <v>4.8728999999999996</v>
      </c>
      <c r="U1012" s="2">
        <v>4.92</v>
      </c>
      <c r="V1012" s="2">
        <v>6.2</v>
      </c>
      <c r="W1012" s="2">
        <v>79.2</v>
      </c>
      <c r="X1012" s="2">
        <v>13.385199999999999</v>
      </c>
      <c r="Y1012" s="2">
        <v>6.27</v>
      </c>
      <c r="Z1012" s="2">
        <v>7.7</v>
      </c>
      <c r="AA1012" s="2">
        <v>81.5</v>
      </c>
      <c r="AB1012" s="2">
        <v>23.9968</v>
      </c>
      <c r="AC1012" s="2">
        <v>11.65</v>
      </c>
      <c r="AD1012" s="2">
        <v>15.2</v>
      </c>
      <c r="AE1012" s="2">
        <v>76.7</v>
      </c>
      <c r="AF1012" s="2">
        <v>49.563800000000001</v>
      </c>
      <c r="AG1012" s="20">
        <v>6.57</v>
      </c>
      <c r="AH1012" s="20">
        <v>8.1</v>
      </c>
      <c r="AI1012" s="20">
        <v>81.2</v>
      </c>
      <c r="AJ1012" s="20">
        <v>40.435699999999997</v>
      </c>
      <c r="AK1012" s="18">
        <v>7.54</v>
      </c>
      <c r="AL1012" s="18">
        <v>9.6999999999999993</v>
      </c>
      <c r="AM1012" s="18">
        <v>77.5</v>
      </c>
      <c r="AN1012" s="18">
        <v>51.383000000000003</v>
      </c>
      <c r="AO1012" s="2">
        <v>3.8</v>
      </c>
      <c r="AP1012" s="2">
        <v>5.5</v>
      </c>
      <c r="AQ1012" s="2">
        <v>68.7</v>
      </c>
      <c r="AR1012" s="2">
        <v>5.3879999999999999</v>
      </c>
      <c r="AS1012" s="2">
        <v>4.95</v>
      </c>
      <c r="AT1012" s="2">
        <v>6</v>
      </c>
      <c r="AU1012" s="2">
        <v>82.4</v>
      </c>
      <c r="AV1012" s="2">
        <v>14.1349</v>
      </c>
      <c r="AW1012" s="2">
        <v>5.99</v>
      </c>
      <c r="AX1012" s="2">
        <v>7.5</v>
      </c>
      <c r="AY1012" s="2">
        <v>80.2</v>
      </c>
      <c r="AZ1012" s="2">
        <v>22.323599999999999</v>
      </c>
      <c r="BA1012" s="2">
        <v>10.07</v>
      </c>
      <c r="BB1012" s="2">
        <v>12.7</v>
      </c>
      <c r="BC1012" s="2">
        <v>79.099999999999994</v>
      </c>
      <c r="BD1012" s="2">
        <v>49.972200000000001</v>
      </c>
      <c r="BE1012" s="4" t="str">
        <f t="shared" si="152"/>
        <v>NO APLICA</v>
      </c>
      <c r="BF1012" s="4">
        <f t="shared" si="153"/>
        <v>6.8114000000000008</v>
      </c>
      <c r="BG1012">
        <f t="shared" si="154"/>
        <v>3.8</v>
      </c>
      <c r="BH1012">
        <f t="shared" si="155"/>
        <v>4.95</v>
      </c>
      <c r="BI1012">
        <f t="shared" si="156"/>
        <v>10.07</v>
      </c>
      <c r="BJ1012">
        <f t="shared" si="157"/>
        <v>7.54</v>
      </c>
      <c r="BK1012">
        <f t="shared" si="158"/>
        <v>6.57</v>
      </c>
      <c r="BL1012">
        <f t="shared" si="159"/>
        <v>3559.4999999999873</v>
      </c>
    </row>
    <row r="1013" spans="1:64" x14ac:dyDescent="0.2">
      <c r="A1013" s="1">
        <v>1011</v>
      </c>
      <c r="B1013" s="7" t="s">
        <v>72</v>
      </c>
      <c r="C1013" s="3">
        <v>39956</v>
      </c>
      <c r="D1013" s="4" t="s">
        <v>629</v>
      </c>
      <c r="E1013" s="4" t="s">
        <v>175</v>
      </c>
      <c r="F1013" s="5" t="str">
        <f t="shared" si="150"/>
        <v>S</v>
      </c>
      <c r="G1013" s="6">
        <v>0.9</v>
      </c>
      <c r="H1013" s="6">
        <v>0.91874999999999996</v>
      </c>
      <c r="I1013" s="85">
        <f t="shared" si="151"/>
        <v>26.999999999999904</v>
      </c>
      <c r="J1013" s="86">
        <f>I1013*Segmentos!$D$7*(AH1013%)*IF(ISNUMBER(AI1013),AI1013%,0)</f>
        <v>8801.9999999999691</v>
      </c>
      <c r="K1013" s="86">
        <f>I1013*Segmentos!$D$7*(AL1013%)*IF(ISNUMBER(AM1013),AM1013%,0)</f>
        <v>12527.999999999955</v>
      </c>
      <c r="L1013" s="4"/>
      <c r="M1013" s="2">
        <v>0.1</v>
      </c>
      <c r="N1013" s="2">
        <v>0.6</v>
      </c>
      <c r="O1013" s="2">
        <v>15.2</v>
      </c>
      <c r="P1013" s="2">
        <v>43.476300000000002</v>
      </c>
      <c r="Q1013" s="2">
        <v>0</v>
      </c>
      <c r="R1013" s="2">
        <v>0</v>
      </c>
      <c r="S1013" s="8" t="s">
        <v>577</v>
      </c>
      <c r="T1013" s="2">
        <v>0</v>
      </c>
      <c r="U1013" s="2">
        <v>0.17</v>
      </c>
      <c r="V1013" s="2">
        <v>0.6</v>
      </c>
      <c r="W1013" s="2">
        <v>29.6</v>
      </c>
      <c r="X1013" s="2">
        <v>15.3066</v>
      </c>
      <c r="Y1013" s="2">
        <v>0.16</v>
      </c>
      <c r="Z1013" s="2">
        <v>1</v>
      </c>
      <c r="AA1013" s="2">
        <v>15.9</v>
      </c>
      <c r="AB1013" s="2">
        <v>20.489000000000001</v>
      </c>
      <c r="AC1013" s="2">
        <v>0.05</v>
      </c>
      <c r="AD1013" s="2">
        <v>0.7</v>
      </c>
      <c r="AE1013" s="2">
        <v>7.3</v>
      </c>
      <c r="AF1013" s="2">
        <v>7.6806000000000001</v>
      </c>
      <c r="AG1013" s="20">
        <v>0.09</v>
      </c>
      <c r="AH1013" s="20">
        <v>0.5</v>
      </c>
      <c r="AI1013" s="20">
        <v>16.3</v>
      </c>
      <c r="AJ1013" s="20">
        <v>17.781600000000001</v>
      </c>
      <c r="AK1013" s="18">
        <v>0.11</v>
      </c>
      <c r="AL1013" s="18">
        <v>0.8</v>
      </c>
      <c r="AM1013" s="18">
        <v>14.5</v>
      </c>
      <c r="AN1013" s="18">
        <v>25.694600000000001</v>
      </c>
      <c r="AO1013" s="2">
        <v>7.0000000000000007E-2</v>
      </c>
      <c r="AP1013" s="2">
        <v>0.7</v>
      </c>
      <c r="AQ1013" s="2">
        <v>11.1</v>
      </c>
      <c r="AR1013" s="2">
        <v>3.6099000000000001</v>
      </c>
      <c r="AS1013" s="2">
        <v>0.08</v>
      </c>
      <c r="AT1013" s="2">
        <v>0.9</v>
      </c>
      <c r="AU1013" s="2">
        <v>9.1</v>
      </c>
      <c r="AV1013" s="2">
        <v>8.1517999999999997</v>
      </c>
      <c r="AW1013" s="2">
        <v>0.01</v>
      </c>
      <c r="AX1013" s="2">
        <v>0.3</v>
      </c>
      <c r="AY1013" s="2">
        <v>3.7</v>
      </c>
      <c r="AZ1013" s="2">
        <v>1.5410999999999999</v>
      </c>
      <c r="BA1013" s="2">
        <v>0.18</v>
      </c>
      <c r="BB1013" s="2">
        <v>0.7</v>
      </c>
      <c r="BC1013" s="2">
        <v>24.7</v>
      </c>
      <c r="BD1013" s="2">
        <v>30.173400000000001</v>
      </c>
      <c r="BE1013" s="4" t="str">
        <f t="shared" si="152"/>
        <v>NO APLICA</v>
      </c>
      <c r="BF1013" s="4">
        <f t="shared" si="153"/>
        <v>0.11340000000000001</v>
      </c>
      <c r="BG1013">
        <f t="shared" si="154"/>
        <v>7.0000000000000007E-2</v>
      </c>
      <c r="BH1013">
        <f t="shared" si="155"/>
        <v>0.08</v>
      </c>
      <c r="BI1013">
        <f t="shared" si="156"/>
        <v>0.18</v>
      </c>
      <c r="BJ1013">
        <f t="shared" si="157"/>
        <v>0.11</v>
      </c>
      <c r="BK1013">
        <f t="shared" si="158"/>
        <v>0.09</v>
      </c>
      <c r="BL1013">
        <f t="shared" si="159"/>
        <v>246.2399999999991</v>
      </c>
    </row>
    <row r="1014" spans="1:64" x14ac:dyDescent="0.2">
      <c r="A1014" s="1">
        <v>1012</v>
      </c>
      <c r="B1014" s="7" t="s">
        <v>77</v>
      </c>
      <c r="C1014" s="3">
        <v>39957</v>
      </c>
      <c r="D1014" s="4" t="s">
        <v>626</v>
      </c>
      <c r="E1014" s="4" t="s">
        <v>164</v>
      </c>
      <c r="F1014" s="5" t="str">
        <f t="shared" si="150"/>
        <v>D</v>
      </c>
      <c r="G1014" s="6">
        <v>0.87569444444444444</v>
      </c>
      <c r="H1014" s="6">
        <v>0.91249999999999998</v>
      </c>
      <c r="I1014" s="85">
        <f t="shared" si="151"/>
        <v>52.999999999999972</v>
      </c>
      <c r="J1014" s="86">
        <f>I1014*Segmentos!$D$7*(AH1014%)*IF(ISNUMBER(AI1014),AI1014%,0)</f>
        <v>1004922.3999999994</v>
      </c>
      <c r="K1014" s="86">
        <f>I1014*Segmentos!$D$7*(AL1014%)*IF(ISNUMBER(AM1014),AM1014%,0)</f>
        <v>1235599.5999999992</v>
      </c>
      <c r="L1014" s="4"/>
      <c r="M1014" s="2">
        <v>5.31</v>
      </c>
      <c r="N1014" s="2">
        <v>17</v>
      </c>
      <c r="O1014" s="2">
        <v>31.3</v>
      </c>
      <c r="P1014" s="2">
        <v>85.909800000000004</v>
      </c>
      <c r="Q1014" s="2">
        <v>3.16</v>
      </c>
      <c r="R1014" s="2">
        <v>12.7</v>
      </c>
      <c r="S1014" s="2">
        <v>24.8</v>
      </c>
      <c r="T1014" s="2">
        <v>8.5248000000000008</v>
      </c>
      <c r="U1014" s="2">
        <v>3.51</v>
      </c>
      <c r="V1014" s="2">
        <v>13.5</v>
      </c>
      <c r="W1014" s="2">
        <v>26.1</v>
      </c>
      <c r="X1014" s="2">
        <v>11.904500000000001</v>
      </c>
      <c r="Y1014" s="2">
        <v>5.16</v>
      </c>
      <c r="Z1014" s="2">
        <v>17.7</v>
      </c>
      <c r="AA1014" s="2">
        <v>29.2</v>
      </c>
      <c r="AB1014" s="2">
        <v>24.651900000000001</v>
      </c>
      <c r="AC1014" s="2">
        <v>7.69</v>
      </c>
      <c r="AD1014" s="2">
        <v>20.8</v>
      </c>
      <c r="AE1014" s="2">
        <v>37</v>
      </c>
      <c r="AF1014" s="2">
        <v>40.828499999999998</v>
      </c>
      <c r="AG1014" s="20">
        <v>4.76</v>
      </c>
      <c r="AH1014" s="20">
        <v>17.3</v>
      </c>
      <c r="AI1014" s="20">
        <v>27.4</v>
      </c>
      <c r="AJ1014" s="20">
        <v>36.5139</v>
      </c>
      <c r="AK1014" s="18">
        <v>5.81</v>
      </c>
      <c r="AL1014" s="18">
        <v>16.7</v>
      </c>
      <c r="AM1014" s="18">
        <v>34.9</v>
      </c>
      <c r="AN1014" s="18">
        <v>49.395800000000001</v>
      </c>
      <c r="AO1014" s="2">
        <v>6.18</v>
      </c>
      <c r="AP1014" s="2">
        <v>16.8</v>
      </c>
      <c r="AQ1014" s="2">
        <v>36.700000000000003</v>
      </c>
      <c r="AR1014" s="2">
        <v>10.9352</v>
      </c>
      <c r="AS1014" s="2">
        <v>5.58</v>
      </c>
      <c r="AT1014" s="2">
        <v>20.100000000000001</v>
      </c>
      <c r="AU1014" s="2">
        <v>27.8</v>
      </c>
      <c r="AV1014" s="2">
        <v>19.880199999999999</v>
      </c>
      <c r="AW1014" s="2">
        <v>4.37</v>
      </c>
      <c r="AX1014" s="2">
        <v>12.9</v>
      </c>
      <c r="AY1014" s="2">
        <v>33.9</v>
      </c>
      <c r="AZ1014" s="2">
        <v>20.349599999999999</v>
      </c>
      <c r="BA1014" s="2">
        <v>5.61</v>
      </c>
      <c r="BB1014" s="2">
        <v>18.3</v>
      </c>
      <c r="BC1014" s="2">
        <v>30.6</v>
      </c>
      <c r="BD1014" s="2">
        <v>34.744700000000002</v>
      </c>
      <c r="BE1014" s="4" t="str">
        <f t="shared" si="152"/>
        <v>NO APLICA</v>
      </c>
      <c r="BF1014" s="4">
        <f t="shared" si="153"/>
        <v>5.6109999999999998</v>
      </c>
      <c r="BG1014">
        <f t="shared" si="154"/>
        <v>6.18</v>
      </c>
      <c r="BH1014">
        <f t="shared" si="155"/>
        <v>5.58</v>
      </c>
      <c r="BI1014">
        <f t="shared" si="156"/>
        <v>5.61</v>
      </c>
      <c r="BJ1014">
        <f t="shared" si="157"/>
        <v>5.81</v>
      </c>
      <c r="BK1014">
        <f t="shared" si="158"/>
        <v>4.76</v>
      </c>
      <c r="BL1014">
        <f t="shared" si="159"/>
        <v>28201.299999999985</v>
      </c>
    </row>
    <row r="1015" spans="1:64" x14ac:dyDescent="0.2">
      <c r="A1015" s="1">
        <v>1013</v>
      </c>
      <c r="B1015" s="7" t="s">
        <v>107</v>
      </c>
      <c r="C1015" s="3">
        <v>39957</v>
      </c>
      <c r="D1015" s="4" t="s">
        <v>626</v>
      </c>
      <c r="E1015" s="4" t="s">
        <v>176</v>
      </c>
      <c r="F1015" s="5" t="str">
        <f t="shared" si="150"/>
        <v>D</v>
      </c>
      <c r="G1015" s="6">
        <v>0.91805555555555562</v>
      </c>
      <c r="H1015" s="6">
        <v>5.5555555555555558E-3</v>
      </c>
      <c r="I1015" s="85">
        <f t="shared" si="151"/>
        <v>125.9999999999999</v>
      </c>
      <c r="J1015" s="86">
        <f>I1015*Segmentos!$D$7*(AH1015%)*IF(ISNUMBER(AI1015),AI1015%,0)</f>
        <v>4584787.1999999965</v>
      </c>
      <c r="K1015" s="86">
        <f>I1015*Segmentos!$D$7*(AL1015%)*IF(ISNUMBER(AM1015),AM1015%,0)</f>
        <v>5720651.9999999944</v>
      </c>
      <c r="L1015" s="4"/>
      <c r="M1015" s="2">
        <v>10.26</v>
      </c>
      <c r="N1015" s="2">
        <v>33</v>
      </c>
      <c r="O1015" s="2">
        <v>31.1</v>
      </c>
      <c r="P1015" s="2">
        <v>88.531499999999994</v>
      </c>
      <c r="Q1015" s="2">
        <v>5.91</v>
      </c>
      <c r="R1015" s="2">
        <v>25.1</v>
      </c>
      <c r="S1015" s="2">
        <v>23.5</v>
      </c>
      <c r="T1015" s="2">
        <v>8.5013000000000005</v>
      </c>
      <c r="U1015" s="2">
        <v>6.32</v>
      </c>
      <c r="V1015" s="2">
        <v>29.8</v>
      </c>
      <c r="W1015" s="2">
        <v>21.2</v>
      </c>
      <c r="X1015" s="2">
        <v>11.4251</v>
      </c>
      <c r="Y1015" s="2">
        <v>10.28</v>
      </c>
      <c r="Z1015" s="2">
        <v>32</v>
      </c>
      <c r="AA1015" s="2">
        <v>32.1</v>
      </c>
      <c r="AB1015" s="2">
        <v>26.179500000000001</v>
      </c>
      <c r="AC1015" s="2">
        <v>14.98</v>
      </c>
      <c r="AD1015" s="2">
        <v>40</v>
      </c>
      <c r="AE1015" s="2">
        <v>37.5</v>
      </c>
      <c r="AF1015" s="2">
        <v>42.425600000000003</v>
      </c>
      <c r="AG1015" s="20">
        <v>9.08</v>
      </c>
      <c r="AH1015" s="20">
        <v>33.200000000000003</v>
      </c>
      <c r="AI1015" s="20">
        <v>27.4</v>
      </c>
      <c r="AJ1015" s="20">
        <v>37.158700000000003</v>
      </c>
      <c r="AK1015" s="18">
        <v>11.33</v>
      </c>
      <c r="AL1015" s="18">
        <v>32.9</v>
      </c>
      <c r="AM1015" s="18">
        <v>34.5</v>
      </c>
      <c r="AN1015" s="18">
        <v>51.372799999999998</v>
      </c>
      <c r="AO1015" s="2">
        <v>7.89</v>
      </c>
      <c r="AP1015" s="2">
        <v>29.1</v>
      </c>
      <c r="AQ1015" s="2">
        <v>27.1</v>
      </c>
      <c r="AR1015" s="2">
        <v>7.4358000000000004</v>
      </c>
      <c r="AS1015" s="2">
        <v>8.2100000000000009</v>
      </c>
      <c r="AT1015" s="2">
        <v>29.1</v>
      </c>
      <c r="AU1015" s="2">
        <v>28.2</v>
      </c>
      <c r="AV1015" s="2">
        <v>15.6029</v>
      </c>
      <c r="AW1015" s="2">
        <v>9.83</v>
      </c>
      <c r="AX1015" s="2">
        <v>31.4</v>
      </c>
      <c r="AY1015" s="2">
        <v>31.3</v>
      </c>
      <c r="AZ1015" s="2">
        <v>24.387499999999999</v>
      </c>
      <c r="BA1015" s="2">
        <v>12.44</v>
      </c>
      <c r="BB1015" s="2">
        <v>37.5</v>
      </c>
      <c r="BC1015" s="2">
        <v>33.1</v>
      </c>
      <c r="BD1015" s="2">
        <v>41.105200000000004</v>
      </c>
      <c r="BE1015" s="4" t="str">
        <f t="shared" si="152"/>
        <v>ENTRETENIDO</v>
      </c>
      <c r="BF1015" s="4">
        <f t="shared" si="153"/>
        <v>9.8910000000000018</v>
      </c>
      <c r="BG1015">
        <f t="shared" si="154"/>
        <v>7.89</v>
      </c>
      <c r="BH1015">
        <f t="shared" si="155"/>
        <v>8.2100000000000009</v>
      </c>
      <c r="BI1015">
        <f t="shared" si="156"/>
        <v>12.44</v>
      </c>
      <c r="BJ1015">
        <f t="shared" si="157"/>
        <v>11.33</v>
      </c>
      <c r="BK1015">
        <f t="shared" si="158"/>
        <v>9.08</v>
      </c>
      <c r="BL1015">
        <f t="shared" si="159"/>
        <v>129313.79999999989</v>
      </c>
    </row>
    <row r="1016" spans="1:64" x14ac:dyDescent="0.2">
      <c r="A1016" s="1">
        <v>1014</v>
      </c>
      <c r="B1016" s="7" t="s">
        <v>99</v>
      </c>
      <c r="C1016" s="3">
        <v>39957</v>
      </c>
      <c r="D1016" s="4" t="s">
        <v>627</v>
      </c>
      <c r="E1016" s="4" t="s">
        <v>182</v>
      </c>
      <c r="F1016" s="5" t="str">
        <f t="shared" si="150"/>
        <v>D</v>
      </c>
      <c r="G1016" s="6">
        <v>0.75347222222222221</v>
      </c>
      <c r="H1016" s="6">
        <v>0.875</v>
      </c>
      <c r="I1016" s="85">
        <f t="shared" si="151"/>
        <v>175.00000000000003</v>
      </c>
      <c r="J1016" s="86">
        <f>I1016*Segmentos!$D$7*(AH1016%)*IF(ISNUMBER(AI1016),AI1016%,0)</f>
        <v>1978060</v>
      </c>
      <c r="K1016" s="86">
        <f>I1016*Segmentos!$D$7*(AL1016%)*IF(ISNUMBER(AM1016),AM1016%,0)</f>
        <v>2288790.0000000005</v>
      </c>
      <c r="L1016" s="4"/>
      <c r="M1016" s="2">
        <v>3.05</v>
      </c>
      <c r="N1016" s="2">
        <v>18.5</v>
      </c>
      <c r="O1016" s="2">
        <v>16.5</v>
      </c>
      <c r="P1016" s="2">
        <v>83.320700000000002</v>
      </c>
      <c r="Q1016" s="2">
        <v>2.0299999999999998</v>
      </c>
      <c r="R1016" s="2">
        <v>12</v>
      </c>
      <c r="S1016" s="2">
        <v>16.899999999999999</v>
      </c>
      <c r="T1016" s="2">
        <v>9.2426999999999992</v>
      </c>
      <c r="U1016" s="2">
        <v>2.4</v>
      </c>
      <c r="V1016" s="2">
        <v>18.399999999999999</v>
      </c>
      <c r="W1016" s="2">
        <v>13</v>
      </c>
      <c r="X1016" s="2">
        <v>13.776</v>
      </c>
      <c r="Y1016" s="2">
        <v>2.54</v>
      </c>
      <c r="Z1016" s="2">
        <v>19.100000000000001</v>
      </c>
      <c r="AA1016" s="2">
        <v>13.3</v>
      </c>
      <c r="AB1016" s="2">
        <v>20.509799999999998</v>
      </c>
      <c r="AC1016" s="2">
        <v>4.43</v>
      </c>
      <c r="AD1016" s="2">
        <v>21.3</v>
      </c>
      <c r="AE1016" s="2">
        <v>20.8</v>
      </c>
      <c r="AF1016" s="2">
        <v>39.792200000000001</v>
      </c>
      <c r="AG1016" s="20">
        <v>2.82</v>
      </c>
      <c r="AH1016" s="20">
        <v>19.899999999999999</v>
      </c>
      <c r="AI1016" s="20">
        <v>14.2</v>
      </c>
      <c r="AJ1016" s="20">
        <v>36.540500000000002</v>
      </c>
      <c r="AK1016" s="18">
        <v>3.26</v>
      </c>
      <c r="AL1016" s="18">
        <v>17.3</v>
      </c>
      <c r="AM1016" s="18">
        <v>18.899999999999999</v>
      </c>
      <c r="AN1016" s="18">
        <v>46.780200000000001</v>
      </c>
      <c r="AO1016" s="2">
        <v>1.19</v>
      </c>
      <c r="AP1016" s="2">
        <v>11.5</v>
      </c>
      <c r="AQ1016" s="2">
        <v>10.3</v>
      </c>
      <c r="AR1016" s="2">
        <v>3.5487000000000002</v>
      </c>
      <c r="AS1016" s="2">
        <v>2.08</v>
      </c>
      <c r="AT1016" s="2">
        <v>14.2</v>
      </c>
      <c r="AU1016" s="2">
        <v>14.6</v>
      </c>
      <c r="AV1016" s="2">
        <v>12.5397</v>
      </c>
      <c r="AW1016" s="2">
        <v>3.42</v>
      </c>
      <c r="AX1016" s="2">
        <v>17.7</v>
      </c>
      <c r="AY1016" s="2">
        <v>19.3</v>
      </c>
      <c r="AZ1016" s="2">
        <v>26.8598</v>
      </c>
      <c r="BA1016" s="2">
        <v>3.86</v>
      </c>
      <c r="BB1016" s="2">
        <v>23.6</v>
      </c>
      <c r="BC1016" s="2">
        <v>16.399999999999999</v>
      </c>
      <c r="BD1016" s="2">
        <v>40.372500000000002</v>
      </c>
      <c r="BE1016" s="4" t="str">
        <f t="shared" si="152"/>
        <v>ABURRIDO</v>
      </c>
      <c r="BF1016" s="4">
        <f t="shared" si="153"/>
        <v>2.7258</v>
      </c>
      <c r="BG1016">
        <f t="shared" si="154"/>
        <v>1.19</v>
      </c>
      <c r="BH1016">
        <f t="shared" si="155"/>
        <v>2.08</v>
      </c>
      <c r="BI1016">
        <f t="shared" si="156"/>
        <v>3.86</v>
      </c>
      <c r="BJ1016">
        <f t="shared" si="157"/>
        <v>3.26</v>
      </c>
      <c r="BK1016">
        <f t="shared" si="158"/>
        <v>2.82</v>
      </c>
      <c r="BL1016">
        <f t="shared" si="159"/>
        <v>53418.750000000007</v>
      </c>
    </row>
    <row r="1017" spans="1:64" x14ac:dyDescent="0.2">
      <c r="A1017" s="1">
        <v>1015</v>
      </c>
      <c r="B1017" s="7" t="s">
        <v>5</v>
      </c>
      <c r="C1017" s="3">
        <v>39957</v>
      </c>
      <c r="D1017" s="4" t="s">
        <v>3</v>
      </c>
      <c r="E1017" s="4" t="s">
        <v>164</v>
      </c>
      <c r="F1017" s="5" t="str">
        <f t="shared" si="150"/>
        <v>D</v>
      </c>
      <c r="G1017" s="6">
        <v>0.87430555555555556</v>
      </c>
      <c r="H1017" s="6">
        <v>0.91666666666666663</v>
      </c>
      <c r="I1017" s="85">
        <f t="shared" si="151"/>
        <v>60.999999999999943</v>
      </c>
      <c r="J1017" s="86">
        <f>I1017*Segmentos!$D$7*(AH1017%)*IF(ISNUMBER(AI1017),AI1017%,0)</f>
        <v>2042572.7999999982</v>
      </c>
      <c r="K1017" s="86">
        <f>I1017*Segmentos!$D$7*(AL1017%)*IF(ISNUMBER(AM1017),AM1017%,0)</f>
        <v>1855741.9999999984</v>
      </c>
      <c r="L1017" s="4"/>
      <c r="M1017" s="2">
        <v>7.96</v>
      </c>
      <c r="N1017" s="2">
        <v>21.1</v>
      </c>
      <c r="O1017" s="2">
        <v>37.700000000000003</v>
      </c>
      <c r="P1017" s="2">
        <v>89.010900000000007</v>
      </c>
      <c r="Q1017" s="2">
        <v>5.68</v>
      </c>
      <c r="R1017" s="2">
        <v>13.4</v>
      </c>
      <c r="S1017" s="2">
        <v>42.4</v>
      </c>
      <c r="T1017" s="2">
        <v>10.589399999999999</v>
      </c>
      <c r="U1017" s="2">
        <v>4.18</v>
      </c>
      <c r="V1017" s="2">
        <v>16.8</v>
      </c>
      <c r="W1017" s="2">
        <v>24.9</v>
      </c>
      <c r="X1017" s="2">
        <v>9.7967999999999993</v>
      </c>
      <c r="Y1017" s="2">
        <v>8.2899999999999991</v>
      </c>
      <c r="Z1017" s="2">
        <v>23</v>
      </c>
      <c r="AA1017" s="2">
        <v>36.1</v>
      </c>
      <c r="AB1017" s="2">
        <v>27.3718</v>
      </c>
      <c r="AC1017" s="2">
        <v>11.24</v>
      </c>
      <c r="AD1017" s="2">
        <v>26.1</v>
      </c>
      <c r="AE1017" s="2">
        <v>43.1</v>
      </c>
      <c r="AF1017" s="2">
        <v>41.252899999999997</v>
      </c>
      <c r="AG1017" s="20">
        <v>8.36</v>
      </c>
      <c r="AH1017" s="20">
        <v>21.8</v>
      </c>
      <c r="AI1017" s="20">
        <v>38.4</v>
      </c>
      <c r="AJ1017" s="20">
        <v>44.361600000000003</v>
      </c>
      <c r="AK1017" s="18">
        <v>7.6</v>
      </c>
      <c r="AL1017" s="18">
        <v>20.5</v>
      </c>
      <c r="AM1017" s="18">
        <v>37.1</v>
      </c>
      <c r="AN1017" s="18">
        <v>44.649299999999997</v>
      </c>
      <c r="AO1017" s="2">
        <v>5.7</v>
      </c>
      <c r="AP1017" s="2">
        <v>17.899999999999999</v>
      </c>
      <c r="AQ1017" s="2">
        <v>31.9</v>
      </c>
      <c r="AR1017" s="2">
        <v>6.9588999999999999</v>
      </c>
      <c r="AS1017" s="2">
        <v>7.76</v>
      </c>
      <c r="AT1017" s="2">
        <v>21.5</v>
      </c>
      <c r="AU1017" s="2">
        <v>36.1</v>
      </c>
      <c r="AV1017" s="2">
        <v>19.118300000000001</v>
      </c>
      <c r="AW1017" s="2">
        <v>6.99</v>
      </c>
      <c r="AX1017" s="2">
        <v>20</v>
      </c>
      <c r="AY1017" s="2">
        <v>34.9</v>
      </c>
      <c r="AZ1017" s="2">
        <v>22.4587</v>
      </c>
      <c r="BA1017" s="2">
        <v>9.4499999999999993</v>
      </c>
      <c r="BB1017" s="2">
        <v>22.6</v>
      </c>
      <c r="BC1017" s="2">
        <v>41.9</v>
      </c>
      <c r="BD1017" s="2">
        <v>40.475000000000001</v>
      </c>
      <c r="BE1017" s="4" t="str">
        <f t="shared" si="152"/>
        <v>NO APLICA</v>
      </c>
      <c r="BF1017" s="4">
        <f t="shared" si="153"/>
        <v>8.0898000000000003</v>
      </c>
      <c r="BG1017">
        <f t="shared" si="154"/>
        <v>5.7</v>
      </c>
      <c r="BH1017">
        <f t="shared" si="155"/>
        <v>7.76</v>
      </c>
      <c r="BI1017">
        <f t="shared" si="156"/>
        <v>9.4499999999999993</v>
      </c>
      <c r="BJ1017">
        <f t="shared" si="157"/>
        <v>7.6</v>
      </c>
      <c r="BK1017">
        <f t="shared" si="158"/>
        <v>8.36</v>
      </c>
      <c r="BL1017">
        <f t="shared" si="159"/>
        <v>48523.669999999969</v>
      </c>
    </row>
    <row r="1018" spans="1:64" x14ac:dyDescent="0.2">
      <c r="A1018" s="1">
        <v>1016</v>
      </c>
      <c r="B1018" s="7" t="s">
        <v>49</v>
      </c>
      <c r="C1018" s="3">
        <v>39957</v>
      </c>
      <c r="D1018" s="4" t="s">
        <v>3</v>
      </c>
      <c r="E1018" s="4" t="s">
        <v>168</v>
      </c>
      <c r="F1018" s="5" t="str">
        <f t="shared" si="150"/>
        <v>D</v>
      </c>
      <c r="G1018" s="6">
        <v>0.7944444444444444</v>
      </c>
      <c r="H1018" s="6">
        <v>0.87430555555555556</v>
      </c>
      <c r="I1018" s="85">
        <f t="shared" si="151"/>
        <v>115.00000000000007</v>
      </c>
      <c r="J1018" s="86">
        <f>I1018*Segmentos!$D$7*(AH1018%)*IF(ISNUMBER(AI1018),AI1018%,0)</f>
        <v>668656.00000000047</v>
      </c>
      <c r="K1018" s="86">
        <f>I1018*Segmentos!$D$7*(AL1018%)*IF(ISNUMBER(AM1018),AM1018%,0)</f>
        <v>1063704.0000000007</v>
      </c>
      <c r="L1018" s="4" t="s">
        <v>318</v>
      </c>
      <c r="M1018" s="2">
        <v>1.91</v>
      </c>
      <c r="N1018" s="2">
        <v>9.3000000000000007</v>
      </c>
      <c r="O1018" s="2">
        <v>20.5</v>
      </c>
      <c r="P1018" s="2">
        <v>91.278400000000005</v>
      </c>
      <c r="Q1018" s="2">
        <v>1.41</v>
      </c>
      <c r="R1018" s="2">
        <v>4.7</v>
      </c>
      <c r="S1018" s="2">
        <v>30</v>
      </c>
      <c r="T1018" s="2">
        <v>11.223699999999999</v>
      </c>
      <c r="U1018" s="2">
        <v>1.96</v>
      </c>
      <c r="V1018" s="2">
        <v>7.3</v>
      </c>
      <c r="W1018" s="2">
        <v>26.9</v>
      </c>
      <c r="X1018" s="2">
        <v>19.654599999999999</v>
      </c>
      <c r="Y1018" s="2">
        <v>1.95</v>
      </c>
      <c r="Z1018" s="2">
        <v>10</v>
      </c>
      <c r="AA1018" s="2">
        <v>19.399999999999999</v>
      </c>
      <c r="AB1018" s="2">
        <v>27.4922</v>
      </c>
      <c r="AC1018" s="2">
        <v>2.1</v>
      </c>
      <c r="AD1018" s="2">
        <v>12.3</v>
      </c>
      <c r="AE1018" s="2">
        <v>17</v>
      </c>
      <c r="AF1018" s="2">
        <v>32.907899999999998</v>
      </c>
      <c r="AG1018" s="20">
        <v>1.45</v>
      </c>
      <c r="AH1018" s="20">
        <v>9.1999999999999993</v>
      </c>
      <c r="AI1018" s="20">
        <v>15.8</v>
      </c>
      <c r="AJ1018" s="20">
        <v>32.869599999999998</v>
      </c>
      <c r="AK1018" s="18">
        <v>2.33</v>
      </c>
      <c r="AL1018" s="18">
        <v>9.4</v>
      </c>
      <c r="AM1018" s="18">
        <v>24.6</v>
      </c>
      <c r="AN1018" s="18">
        <v>58.408900000000003</v>
      </c>
      <c r="AO1018" s="2">
        <v>1.23</v>
      </c>
      <c r="AP1018" s="2">
        <v>5.5</v>
      </c>
      <c r="AQ1018" s="2">
        <v>22.5</v>
      </c>
      <c r="AR1018" s="2">
        <v>6.4146999999999998</v>
      </c>
      <c r="AS1018" s="2">
        <v>1.64</v>
      </c>
      <c r="AT1018" s="2">
        <v>10.4</v>
      </c>
      <c r="AU1018" s="2">
        <v>15.8</v>
      </c>
      <c r="AV1018" s="2">
        <v>17.3127</v>
      </c>
      <c r="AW1018" s="2">
        <v>2.33</v>
      </c>
      <c r="AX1018" s="2">
        <v>9.6999999999999993</v>
      </c>
      <c r="AY1018" s="2">
        <v>24</v>
      </c>
      <c r="AZ1018" s="2">
        <v>31.997399999999999</v>
      </c>
      <c r="BA1018" s="2">
        <v>1.94</v>
      </c>
      <c r="BB1018" s="2">
        <v>9.5</v>
      </c>
      <c r="BC1018" s="2">
        <v>20.5</v>
      </c>
      <c r="BD1018" s="2">
        <v>35.553699999999999</v>
      </c>
      <c r="BE1018" s="4" t="str">
        <f t="shared" si="152"/>
        <v>ABURRIDO</v>
      </c>
      <c r="BF1018" s="4">
        <f t="shared" si="153"/>
        <v>1.8736000000000002</v>
      </c>
      <c r="BG1018">
        <f t="shared" si="154"/>
        <v>1.23</v>
      </c>
      <c r="BH1018">
        <f t="shared" si="155"/>
        <v>1.64</v>
      </c>
      <c r="BI1018">
        <f t="shared" si="156"/>
        <v>2.33</v>
      </c>
      <c r="BJ1018">
        <f t="shared" si="157"/>
        <v>2.33</v>
      </c>
      <c r="BK1018">
        <f t="shared" si="158"/>
        <v>1.45</v>
      </c>
      <c r="BL1018">
        <f t="shared" si="159"/>
        <v>21924.750000000015</v>
      </c>
    </row>
    <row r="1019" spans="1:64" x14ac:dyDescent="0.2">
      <c r="A1019" s="1">
        <v>1017</v>
      </c>
      <c r="B1019" s="7" t="s">
        <v>101</v>
      </c>
      <c r="C1019" s="3">
        <v>39957</v>
      </c>
      <c r="D1019" s="4" t="s">
        <v>628</v>
      </c>
      <c r="E1019" s="4" t="s">
        <v>168</v>
      </c>
      <c r="F1019" s="5" t="str">
        <f t="shared" si="150"/>
        <v>D</v>
      </c>
      <c r="G1019" s="6">
        <v>0.9159722222222223</v>
      </c>
      <c r="H1019" s="6">
        <v>2.361111111111111E-2</v>
      </c>
      <c r="I1019" s="85">
        <f t="shared" si="151"/>
        <v>154.99999999999989</v>
      </c>
      <c r="J1019" s="86">
        <f>I1019*Segmentos!$D$7*(AH1019%)*IF(ISNUMBER(AI1019),AI1019%,0)</f>
        <v>2806181.9999999977</v>
      </c>
      <c r="K1019" s="86">
        <f>I1019*Segmentos!$D$7*(AL1019%)*IF(ISNUMBER(AM1019),AM1019%,0)</f>
        <v>2055113.9999999986</v>
      </c>
      <c r="L1019" s="4" t="s">
        <v>320</v>
      </c>
      <c r="M1019" s="2">
        <v>3.89</v>
      </c>
      <c r="N1019" s="2">
        <v>13.4</v>
      </c>
      <c r="O1019" s="2">
        <v>29.1</v>
      </c>
      <c r="P1019" s="2">
        <v>89.294600000000003</v>
      </c>
      <c r="Q1019" s="2">
        <v>1.64</v>
      </c>
      <c r="R1019" s="2">
        <v>5.3</v>
      </c>
      <c r="S1019" s="2">
        <v>30.7</v>
      </c>
      <c r="T1019" s="2">
        <v>6.2671999999999999</v>
      </c>
      <c r="U1019" s="2">
        <v>4.18</v>
      </c>
      <c r="V1019" s="2">
        <v>13.3</v>
      </c>
      <c r="W1019" s="2">
        <v>31.6</v>
      </c>
      <c r="X1019" s="2">
        <v>20.1416</v>
      </c>
      <c r="Y1019" s="2">
        <v>4.67</v>
      </c>
      <c r="Z1019" s="2">
        <v>18.2</v>
      </c>
      <c r="AA1019" s="2">
        <v>25.6</v>
      </c>
      <c r="AB1019" s="2">
        <v>31.6675</v>
      </c>
      <c r="AC1019" s="2">
        <v>4.1399999999999997</v>
      </c>
      <c r="AD1019" s="2">
        <v>13.1</v>
      </c>
      <c r="AE1019" s="2">
        <v>31.5</v>
      </c>
      <c r="AF1019" s="2">
        <v>31.218299999999999</v>
      </c>
      <c r="AG1019" s="20">
        <v>4.53</v>
      </c>
      <c r="AH1019" s="20">
        <v>14.1</v>
      </c>
      <c r="AI1019" s="20">
        <v>32.1</v>
      </c>
      <c r="AJ1019" s="20">
        <v>49.322000000000003</v>
      </c>
      <c r="AK1019" s="18">
        <v>3.31</v>
      </c>
      <c r="AL1019" s="18">
        <v>12.7</v>
      </c>
      <c r="AM1019" s="18">
        <v>26.1</v>
      </c>
      <c r="AN1019" s="18">
        <v>39.9726</v>
      </c>
      <c r="AO1019" s="2">
        <v>2.11</v>
      </c>
      <c r="AP1019" s="2">
        <v>7.8</v>
      </c>
      <c r="AQ1019" s="2">
        <v>27.2</v>
      </c>
      <c r="AR1019" s="2">
        <v>5.3</v>
      </c>
      <c r="AS1019" s="2">
        <v>3.09</v>
      </c>
      <c r="AT1019" s="2">
        <v>11.2</v>
      </c>
      <c r="AU1019" s="2">
        <v>27.6</v>
      </c>
      <c r="AV1019" s="2">
        <v>15.6473</v>
      </c>
      <c r="AW1019" s="2">
        <v>3.23</v>
      </c>
      <c r="AX1019" s="2">
        <v>12.7</v>
      </c>
      <c r="AY1019" s="2">
        <v>25.3</v>
      </c>
      <c r="AZ1019" s="2">
        <v>21.3277</v>
      </c>
      <c r="BA1019" s="2">
        <v>5.35</v>
      </c>
      <c r="BB1019" s="2">
        <v>16.600000000000001</v>
      </c>
      <c r="BC1019" s="2">
        <v>32.1</v>
      </c>
      <c r="BD1019" s="2">
        <v>47.0197</v>
      </c>
      <c r="BE1019" s="4" t="str">
        <f t="shared" si="152"/>
        <v>ABURRIDO</v>
      </c>
      <c r="BF1019" s="4">
        <f t="shared" si="153"/>
        <v>3.8115999999999999</v>
      </c>
      <c r="BG1019">
        <f t="shared" si="154"/>
        <v>2.11</v>
      </c>
      <c r="BH1019">
        <f t="shared" si="155"/>
        <v>3.09</v>
      </c>
      <c r="BI1019">
        <f t="shared" si="156"/>
        <v>5.35</v>
      </c>
      <c r="BJ1019">
        <f t="shared" si="157"/>
        <v>3.31</v>
      </c>
      <c r="BK1019">
        <f t="shared" si="158"/>
        <v>4.53</v>
      </c>
      <c r="BL1019">
        <f t="shared" si="159"/>
        <v>60440.699999999961</v>
      </c>
    </row>
    <row r="1020" spans="1:64" x14ac:dyDescent="0.2">
      <c r="A1020" s="1">
        <v>1018</v>
      </c>
      <c r="B1020" s="7" t="s">
        <v>9</v>
      </c>
      <c r="C1020" s="3">
        <v>39957</v>
      </c>
      <c r="D1020" s="4" t="s">
        <v>8</v>
      </c>
      <c r="E1020" s="4" t="s">
        <v>168</v>
      </c>
      <c r="F1020" s="5" t="str">
        <f t="shared" si="150"/>
        <v>D</v>
      </c>
      <c r="G1020" s="6">
        <v>0.80138888888888893</v>
      </c>
      <c r="H1020" s="6">
        <v>0.87361111111111101</v>
      </c>
      <c r="I1020" s="85">
        <f t="shared" si="151"/>
        <v>103.99999999999979</v>
      </c>
      <c r="J1020" s="86">
        <f>I1020*Segmentos!$D$7*(AH1020%)*IF(ISNUMBER(AI1020),AI1020%,0)</f>
        <v>3028563.1999999941</v>
      </c>
      <c r="K1020" s="86">
        <f>I1020*Segmentos!$D$7*(AL1020%)*IF(ISNUMBER(AM1020),AM1020%,0)</f>
        <v>3847833.5999999926</v>
      </c>
      <c r="L1020" s="4" t="s">
        <v>317</v>
      </c>
      <c r="M1020" s="2">
        <v>8.31</v>
      </c>
      <c r="N1020" s="2">
        <v>18.3</v>
      </c>
      <c r="O1020" s="2">
        <v>45.4</v>
      </c>
      <c r="P1020" s="2">
        <v>75.591099999999997</v>
      </c>
      <c r="Q1020" s="2">
        <v>4.3499999999999996</v>
      </c>
      <c r="R1020" s="2">
        <v>11.4</v>
      </c>
      <c r="S1020" s="2">
        <v>38.200000000000003</v>
      </c>
      <c r="T1020" s="2">
        <v>6.6043000000000003</v>
      </c>
      <c r="U1020" s="2">
        <v>6.8</v>
      </c>
      <c r="V1020" s="2">
        <v>16.8</v>
      </c>
      <c r="W1020" s="2">
        <v>40.5</v>
      </c>
      <c r="X1020" s="2">
        <v>12.958399999999999</v>
      </c>
      <c r="Y1020" s="2">
        <v>8.9700000000000006</v>
      </c>
      <c r="Z1020" s="2">
        <v>21.2</v>
      </c>
      <c r="AA1020" s="2">
        <v>42.4</v>
      </c>
      <c r="AB1020" s="2">
        <v>24.090900000000001</v>
      </c>
      <c r="AC1020" s="2">
        <v>10.7</v>
      </c>
      <c r="AD1020" s="2">
        <v>20.2</v>
      </c>
      <c r="AE1020" s="2">
        <v>52.9</v>
      </c>
      <c r="AF1020" s="2">
        <v>31.9374</v>
      </c>
      <c r="AG1020" s="20">
        <v>7.3</v>
      </c>
      <c r="AH1020" s="20">
        <v>17.8</v>
      </c>
      <c r="AI1020" s="20">
        <v>40.9</v>
      </c>
      <c r="AJ1020" s="20">
        <v>31.4742</v>
      </c>
      <c r="AK1020" s="18">
        <v>9.23</v>
      </c>
      <c r="AL1020" s="18">
        <v>18.8</v>
      </c>
      <c r="AM1020" s="18">
        <v>49.2</v>
      </c>
      <c r="AN1020" s="18">
        <v>44.116900000000001</v>
      </c>
      <c r="AO1020" s="2">
        <v>1.85</v>
      </c>
      <c r="AP1020" s="2">
        <v>7.5</v>
      </c>
      <c r="AQ1020" s="2">
        <v>24.6</v>
      </c>
      <c r="AR1020" s="2">
        <v>1.8418000000000001</v>
      </c>
      <c r="AS1020" s="2">
        <v>4.09</v>
      </c>
      <c r="AT1020" s="2">
        <v>9.3000000000000007</v>
      </c>
      <c r="AU1020" s="2">
        <v>44</v>
      </c>
      <c r="AV1020" s="2">
        <v>8.1905000000000001</v>
      </c>
      <c r="AW1020" s="2">
        <v>6.25</v>
      </c>
      <c r="AX1020" s="2">
        <v>16.3</v>
      </c>
      <c r="AY1020" s="2">
        <v>38.200000000000003</v>
      </c>
      <c r="AZ1020" s="2">
        <v>16.340699999999998</v>
      </c>
      <c r="BA1020" s="2">
        <v>14.14</v>
      </c>
      <c r="BB1020" s="2">
        <v>28.1</v>
      </c>
      <c r="BC1020" s="2">
        <v>50.3</v>
      </c>
      <c r="BD1020" s="2">
        <v>49.218000000000004</v>
      </c>
      <c r="BE1020" s="4" t="str">
        <f t="shared" si="152"/>
        <v>ENTRETENIDO</v>
      </c>
      <c r="BF1020" s="4">
        <f t="shared" si="153"/>
        <v>7.7546000000000008</v>
      </c>
      <c r="BG1020">
        <f t="shared" si="154"/>
        <v>1.85</v>
      </c>
      <c r="BH1020">
        <f t="shared" si="155"/>
        <v>4.09</v>
      </c>
      <c r="BI1020">
        <f t="shared" si="156"/>
        <v>14.14</v>
      </c>
      <c r="BJ1020">
        <f t="shared" si="157"/>
        <v>9.23</v>
      </c>
      <c r="BK1020">
        <f t="shared" si="158"/>
        <v>7.3</v>
      </c>
      <c r="BL1020">
        <f t="shared" si="159"/>
        <v>86405.279999999824</v>
      </c>
    </row>
    <row r="1021" spans="1:64" x14ac:dyDescent="0.2">
      <c r="A1021" s="1">
        <v>1019</v>
      </c>
      <c r="B1021" s="7" t="s">
        <v>35</v>
      </c>
      <c r="C1021" s="3">
        <v>39957</v>
      </c>
      <c r="D1021" s="4" t="s">
        <v>626</v>
      </c>
      <c r="E1021" s="4" t="s">
        <v>163</v>
      </c>
      <c r="F1021" s="5" t="str">
        <f t="shared" si="150"/>
        <v>D</v>
      </c>
      <c r="G1021" s="6">
        <v>0.9159722222222223</v>
      </c>
      <c r="H1021" s="6">
        <v>0.91805555555555562</v>
      </c>
      <c r="I1021" s="85">
        <f t="shared" si="151"/>
        <v>2.9999999999999893</v>
      </c>
      <c r="J1021" s="86">
        <f>I1021*Segmentos!$D$7*(AH1021%)*IF(ISNUMBER(AI1021),AI1021%,0)</f>
        <v>67595.999999999767</v>
      </c>
      <c r="K1021" s="86">
        <f>I1021*Segmentos!$D$7*(AL1021%)*IF(ISNUMBER(AM1021),AM1021%,0)</f>
        <v>117544.7999999996</v>
      </c>
      <c r="L1021" s="4"/>
      <c r="M1021" s="2">
        <v>7.8</v>
      </c>
      <c r="N1021" s="2">
        <v>11.1</v>
      </c>
      <c r="O1021" s="2">
        <v>70.3</v>
      </c>
      <c r="P1021" s="2">
        <v>85.547700000000006</v>
      </c>
      <c r="Q1021" s="2">
        <v>3.45</v>
      </c>
      <c r="R1021" s="2">
        <v>5.6</v>
      </c>
      <c r="S1021" s="2">
        <v>61.7</v>
      </c>
      <c r="T1021" s="2">
        <v>6.3082000000000003</v>
      </c>
      <c r="U1021" s="2">
        <v>6.28</v>
      </c>
      <c r="V1021" s="2">
        <v>9.9</v>
      </c>
      <c r="W1021" s="2">
        <v>63.2</v>
      </c>
      <c r="X1021" s="2">
        <v>14.427099999999999</v>
      </c>
      <c r="Y1021" s="2">
        <v>7.82</v>
      </c>
      <c r="Z1021" s="2">
        <v>11.2</v>
      </c>
      <c r="AA1021" s="2">
        <v>70</v>
      </c>
      <c r="AB1021" s="2">
        <v>25.308800000000002</v>
      </c>
      <c r="AC1021" s="2">
        <v>10.97</v>
      </c>
      <c r="AD1021" s="2">
        <v>14.6</v>
      </c>
      <c r="AE1021" s="2">
        <v>75.3</v>
      </c>
      <c r="AF1021" s="2">
        <v>39.503700000000002</v>
      </c>
      <c r="AG1021" s="20">
        <v>5.63</v>
      </c>
      <c r="AH1021" s="20">
        <v>8.6</v>
      </c>
      <c r="AI1021" s="20">
        <v>65.5</v>
      </c>
      <c r="AJ1021" s="20">
        <v>29.269500000000001</v>
      </c>
      <c r="AK1021" s="18">
        <v>9.76</v>
      </c>
      <c r="AL1021" s="18">
        <v>13.4</v>
      </c>
      <c r="AM1021" s="18">
        <v>73.099999999999994</v>
      </c>
      <c r="AN1021" s="18">
        <v>56.278100000000002</v>
      </c>
      <c r="AO1021" s="2">
        <v>9.3800000000000008</v>
      </c>
      <c r="AP1021" s="2">
        <v>12.3</v>
      </c>
      <c r="AQ1021" s="2">
        <v>76.2</v>
      </c>
      <c r="AR1021" s="2">
        <v>11.234999999999999</v>
      </c>
      <c r="AS1021" s="2">
        <v>5.14</v>
      </c>
      <c r="AT1021" s="2">
        <v>7.1</v>
      </c>
      <c r="AU1021" s="2">
        <v>72.900000000000006</v>
      </c>
      <c r="AV1021" s="2">
        <v>12.414999999999999</v>
      </c>
      <c r="AW1021" s="2">
        <v>7.08</v>
      </c>
      <c r="AX1021" s="2">
        <v>11.6</v>
      </c>
      <c r="AY1021" s="2">
        <v>61.2</v>
      </c>
      <c r="AZ1021" s="2">
        <v>22.311599999999999</v>
      </c>
      <c r="BA1021" s="2">
        <v>9.43</v>
      </c>
      <c r="BB1021" s="2">
        <v>12.7</v>
      </c>
      <c r="BC1021" s="2">
        <v>74</v>
      </c>
      <c r="BD1021" s="2">
        <v>39.586100000000002</v>
      </c>
      <c r="BE1021" s="4" t="str">
        <f t="shared" si="152"/>
        <v>NO APLICA</v>
      </c>
      <c r="BF1021" s="4">
        <f t="shared" si="153"/>
        <v>7.4445999999999994</v>
      </c>
      <c r="BG1021">
        <f t="shared" si="154"/>
        <v>9.3800000000000008</v>
      </c>
      <c r="BH1021">
        <f t="shared" si="155"/>
        <v>5.14</v>
      </c>
      <c r="BI1021">
        <f t="shared" si="156"/>
        <v>9.43</v>
      </c>
      <c r="BJ1021">
        <f t="shared" si="157"/>
        <v>9.76</v>
      </c>
      <c r="BK1021">
        <f t="shared" si="158"/>
        <v>5.63</v>
      </c>
      <c r="BL1021">
        <f t="shared" si="159"/>
        <v>2340.9899999999916</v>
      </c>
    </row>
    <row r="1022" spans="1:64" x14ac:dyDescent="0.2">
      <c r="A1022" s="1">
        <v>1020</v>
      </c>
      <c r="B1022" s="7" t="s">
        <v>74</v>
      </c>
      <c r="C1022" s="3">
        <v>39957</v>
      </c>
      <c r="D1022" s="4" t="s">
        <v>629</v>
      </c>
      <c r="E1022" s="4" t="s">
        <v>170</v>
      </c>
      <c r="F1022" s="5" t="str">
        <f t="shared" si="150"/>
        <v>D</v>
      </c>
      <c r="G1022" s="6">
        <v>0.89097222222222217</v>
      </c>
      <c r="H1022" s="6">
        <v>0.90138888888888891</v>
      </c>
      <c r="I1022" s="85">
        <f t="shared" si="151"/>
        <v>15.000000000000107</v>
      </c>
      <c r="J1022" s="86">
        <f>I1022*Segmentos!$D$7*(AH1022%)*IF(ISNUMBER(AI1022),AI1022%,0)</f>
        <v>6480.0000000000464</v>
      </c>
      <c r="K1022" s="86">
        <f>I1022*Segmentos!$D$7*(AL1022%)*IF(ISNUMBER(AM1022),AM1022%,0)</f>
        <v>28512.000000000204</v>
      </c>
      <c r="L1022" s="4"/>
      <c r="M1022" s="2">
        <v>0.3</v>
      </c>
      <c r="N1022" s="2">
        <v>0.4</v>
      </c>
      <c r="O1022" s="2">
        <v>72.099999999999994</v>
      </c>
      <c r="P1022" s="2">
        <v>40.696599999999997</v>
      </c>
      <c r="Q1022" s="2">
        <v>0.1</v>
      </c>
      <c r="R1022" s="2">
        <v>0.3</v>
      </c>
      <c r="S1022" s="2">
        <v>33.299999999999997</v>
      </c>
      <c r="T1022" s="2">
        <v>2.2290999999999999</v>
      </c>
      <c r="U1022" s="2">
        <v>1.1200000000000001</v>
      </c>
      <c r="V1022" s="2">
        <v>1.4</v>
      </c>
      <c r="W1022" s="2">
        <v>78.3</v>
      </c>
      <c r="X1022" s="2">
        <v>31.7057</v>
      </c>
      <c r="Y1022" s="2">
        <v>0.17</v>
      </c>
      <c r="Z1022" s="2">
        <v>0.2</v>
      </c>
      <c r="AA1022" s="2">
        <v>73.3</v>
      </c>
      <c r="AB1022" s="2">
        <v>6.7618999999999998</v>
      </c>
      <c r="AC1022" s="2">
        <v>0</v>
      </c>
      <c r="AD1022" s="2">
        <v>0</v>
      </c>
      <c r="AE1022" s="8" t="s">
        <v>577</v>
      </c>
      <c r="AF1022" s="2">
        <v>0</v>
      </c>
      <c r="AG1022" s="20">
        <v>0.13</v>
      </c>
      <c r="AH1022" s="20">
        <v>0.2</v>
      </c>
      <c r="AI1022" s="20">
        <v>54</v>
      </c>
      <c r="AJ1022" s="20">
        <v>8.5047999999999995</v>
      </c>
      <c r="AK1022" s="18">
        <v>0.45</v>
      </c>
      <c r="AL1022" s="18">
        <v>0.6</v>
      </c>
      <c r="AM1022" s="18">
        <v>79.2</v>
      </c>
      <c r="AN1022" s="18">
        <v>32.191800000000001</v>
      </c>
      <c r="AO1022" s="2">
        <v>0</v>
      </c>
      <c r="AP1022" s="2">
        <v>0</v>
      </c>
      <c r="AQ1022" s="8" t="s">
        <v>577</v>
      </c>
      <c r="AR1022" s="2">
        <v>0</v>
      </c>
      <c r="AS1022" s="2">
        <v>0.23</v>
      </c>
      <c r="AT1022" s="2">
        <v>0.3</v>
      </c>
      <c r="AU1022" s="2">
        <v>73.3</v>
      </c>
      <c r="AV1022" s="2">
        <v>6.7618999999999998</v>
      </c>
      <c r="AW1022" s="2">
        <v>0.53</v>
      </c>
      <c r="AX1022" s="2">
        <v>0.7</v>
      </c>
      <c r="AY1022" s="2">
        <v>81.2</v>
      </c>
      <c r="AZ1022" s="2">
        <v>20.669799999999999</v>
      </c>
      <c r="BA1022" s="2">
        <v>0.26</v>
      </c>
      <c r="BB1022" s="2">
        <v>0.4</v>
      </c>
      <c r="BC1022" s="2">
        <v>61</v>
      </c>
      <c r="BD1022" s="2">
        <v>13.265000000000001</v>
      </c>
      <c r="BE1022" s="4" t="str">
        <f t="shared" si="152"/>
        <v>NO APLICA</v>
      </c>
      <c r="BF1022" s="4">
        <f t="shared" si="153"/>
        <v>0.31540000000000001</v>
      </c>
      <c r="BG1022">
        <f t="shared" si="154"/>
        <v>0</v>
      </c>
      <c r="BH1022">
        <f t="shared" si="155"/>
        <v>0.23</v>
      </c>
      <c r="BI1022">
        <f t="shared" si="156"/>
        <v>0.53</v>
      </c>
      <c r="BJ1022">
        <f t="shared" si="157"/>
        <v>0.45</v>
      </c>
      <c r="BK1022">
        <f t="shared" si="158"/>
        <v>0.13</v>
      </c>
      <c r="BL1022">
        <f t="shared" si="159"/>
        <v>432.60000000000304</v>
      </c>
    </row>
    <row r="1023" spans="1:64" x14ac:dyDescent="0.2">
      <c r="A1023" s="1">
        <v>1021</v>
      </c>
      <c r="B1023" s="7" t="s">
        <v>11</v>
      </c>
      <c r="C1023" s="3">
        <v>39957</v>
      </c>
      <c r="D1023" s="4" t="s">
        <v>627</v>
      </c>
      <c r="E1023" s="4" t="s">
        <v>166</v>
      </c>
      <c r="F1023" s="5" t="str">
        <f t="shared" si="150"/>
        <v>D</v>
      </c>
      <c r="G1023" s="6">
        <v>0.9145833333333333</v>
      </c>
      <c r="H1023" s="6">
        <v>0.91666666666666663</v>
      </c>
      <c r="I1023" s="85">
        <f t="shared" si="151"/>
        <v>2.9999999999999893</v>
      </c>
      <c r="J1023" s="86">
        <f>I1023*Segmentos!$D$7*(AH1023%)*IF(ISNUMBER(AI1023),AI1023%,0)</f>
        <v>86894.399999999703</v>
      </c>
      <c r="K1023" s="86">
        <f>I1023*Segmentos!$D$7*(AL1023%)*IF(ISNUMBER(AM1023),AM1023%,0)</f>
        <v>87436.799999999697</v>
      </c>
      <c r="L1023" s="4"/>
      <c r="M1023" s="2">
        <v>7.26</v>
      </c>
      <c r="N1023" s="2">
        <v>8.9</v>
      </c>
      <c r="O1023" s="2">
        <v>81.5</v>
      </c>
      <c r="P1023" s="2">
        <v>86.098299999999995</v>
      </c>
      <c r="Q1023" s="2">
        <v>3.93</v>
      </c>
      <c r="R1023" s="2">
        <v>5.3</v>
      </c>
      <c r="S1023" s="2">
        <v>73.7</v>
      </c>
      <c r="T1023" s="2">
        <v>7.7744</v>
      </c>
      <c r="U1023" s="2">
        <v>5.86</v>
      </c>
      <c r="V1023" s="2">
        <v>7.9</v>
      </c>
      <c r="W1023" s="2">
        <v>74.400000000000006</v>
      </c>
      <c r="X1023" s="2">
        <v>14.5672</v>
      </c>
      <c r="Y1023" s="2">
        <v>7.67</v>
      </c>
      <c r="Z1023" s="2">
        <v>9.6</v>
      </c>
      <c r="AA1023" s="2">
        <v>80</v>
      </c>
      <c r="AB1023" s="2">
        <v>26.829799999999999</v>
      </c>
      <c r="AC1023" s="2">
        <v>9.49</v>
      </c>
      <c r="AD1023" s="2">
        <v>10.8</v>
      </c>
      <c r="AE1023" s="2">
        <v>87.8</v>
      </c>
      <c r="AF1023" s="2">
        <v>36.9268</v>
      </c>
      <c r="AG1023" s="20">
        <v>7.21</v>
      </c>
      <c r="AH1023" s="20">
        <v>8.6</v>
      </c>
      <c r="AI1023" s="20">
        <v>84.2</v>
      </c>
      <c r="AJ1023" s="20">
        <v>40.526400000000002</v>
      </c>
      <c r="AK1023" s="18">
        <v>7.32</v>
      </c>
      <c r="AL1023" s="18">
        <v>9.1999999999999993</v>
      </c>
      <c r="AM1023" s="18">
        <v>79.2</v>
      </c>
      <c r="AN1023" s="18">
        <v>45.571899999999999</v>
      </c>
      <c r="AO1023" s="2">
        <v>4.2699999999999996</v>
      </c>
      <c r="AP1023" s="2">
        <v>5.9</v>
      </c>
      <c r="AQ1023" s="2">
        <v>72.599999999999994</v>
      </c>
      <c r="AR1023" s="2">
        <v>5.5269000000000004</v>
      </c>
      <c r="AS1023" s="2">
        <v>6.42</v>
      </c>
      <c r="AT1023" s="2">
        <v>7.8</v>
      </c>
      <c r="AU1023" s="2">
        <v>82.4</v>
      </c>
      <c r="AV1023" s="2">
        <v>16.766500000000001</v>
      </c>
      <c r="AW1023" s="2">
        <v>7.2</v>
      </c>
      <c r="AX1023" s="2">
        <v>9.1999999999999993</v>
      </c>
      <c r="AY1023" s="2">
        <v>78.2</v>
      </c>
      <c r="AZ1023" s="2">
        <v>24.534300000000002</v>
      </c>
      <c r="BA1023" s="2">
        <v>8.65</v>
      </c>
      <c r="BB1023" s="2">
        <v>10.199999999999999</v>
      </c>
      <c r="BC1023" s="2">
        <v>84.7</v>
      </c>
      <c r="BD1023" s="2">
        <v>39.270499999999998</v>
      </c>
      <c r="BE1023" s="4" t="str">
        <f t="shared" si="152"/>
        <v>NO APLICA</v>
      </c>
      <c r="BF1023" s="4">
        <f t="shared" si="153"/>
        <v>7.0452000000000012</v>
      </c>
      <c r="BG1023">
        <f t="shared" si="154"/>
        <v>4.2699999999999996</v>
      </c>
      <c r="BH1023">
        <f t="shared" si="155"/>
        <v>6.42</v>
      </c>
      <c r="BI1023">
        <f t="shared" si="156"/>
        <v>8.65</v>
      </c>
      <c r="BJ1023">
        <f t="shared" si="157"/>
        <v>7.32</v>
      </c>
      <c r="BK1023">
        <f t="shared" si="158"/>
        <v>7.21</v>
      </c>
      <c r="BL1023">
        <f t="shared" si="159"/>
        <v>2176.0499999999925</v>
      </c>
    </row>
    <row r="1024" spans="1:64" x14ac:dyDescent="0.2">
      <c r="A1024" s="1">
        <v>1022</v>
      </c>
      <c r="B1024" s="7" t="s">
        <v>11</v>
      </c>
      <c r="C1024" s="3">
        <v>39957</v>
      </c>
      <c r="D1024" s="4" t="s">
        <v>8</v>
      </c>
      <c r="E1024" s="4" t="s">
        <v>166</v>
      </c>
      <c r="F1024" s="5" t="str">
        <f t="shared" si="150"/>
        <v>D</v>
      </c>
      <c r="G1024" s="6">
        <v>0.89375000000000004</v>
      </c>
      <c r="H1024" s="6">
        <v>0.89444444444444438</v>
      </c>
      <c r="I1024" s="85">
        <f t="shared" si="151"/>
        <v>0.99999999999983658</v>
      </c>
      <c r="J1024" s="86">
        <f>I1024*Segmentos!$D$7*(AH1024%)*IF(ISNUMBER(AI1024),AI1024%,0)</f>
        <v>27999.999999995427</v>
      </c>
      <c r="K1024" s="86">
        <f>I1024*Segmentos!$D$7*(AL1024%)*IF(ISNUMBER(AM1024),AM1024%,0)</f>
        <v>31999.999999994772</v>
      </c>
      <c r="L1024" s="4"/>
      <c r="M1024" s="2">
        <v>7.52</v>
      </c>
      <c r="N1024" s="2">
        <v>7.5</v>
      </c>
      <c r="O1024" s="2">
        <v>100</v>
      </c>
      <c r="P1024" s="2">
        <v>88.284999999999997</v>
      </c>
      <c r="Q1024" s="2">
        <v>2.77</v>
      </c>
      <c r="R1024" s="2">
        <v>2.8</v>
      </c>
      <c r="S1024" s="2">
        <v>100</v>
      </c>
      <c r="T1024" s="2">
        <v>5.4257999999999997</v>
      </c>
      <c r="U1024" s="2">
        <v>4.43</v>
      </c>
      <c r="V1024" s="2">
        <v>4.4000000000000004</v>
      </c>
      <c r="W1024" s="2">
        <v>100</v>
      </c>
      <c r="X1024" s="2">
        <v>10.9003</v>
      </c>
      <c r="Y1024" s="2">
        <v>8.84</v>
      </c>
      <c r="Z1024" s="2">
        <v>8.8000000000000007</v>
      </c>
      <c r="AA1024" s="2">
        <v>100</v>
      </c>
      <c r="AB1024" s="2">
        <v>30.647200000000002</v>
      </c>
      <c r="AC1024" s="2">
        <v>10.71</v>
      </c>
      <c r="AD1024" s="2">
        <v>10.7</v>
      </c>
      <c r="AE1024" s="2">
        <v>100</v>
      </c>
      <c r="AF1024" s="2">
        <v>41.311700000000002</v>
      </c>
      <c r="AG1024" s="20">
        <v>6.97</v>
      </c>
      <c r="AH1024" s="20">
        <v>7</v>
      </c>
      <c r="AI1024" s="20">
        <v>100</v>
      </c>
      <c r="AJ1024" s="20">
        <v>38.820799999999998</v>
      </c>
      <c r="AK1024" s="18">
        <v>8.01</v>
      </c>
      <c r="AL1024" s="18">
        <v>8</v>
      </c>
      <c r="AM1024" s="18">
        <v>100</v>
      </c>
      <c r="AN1024" s="18">
        <v>49.464199999999998</v>
      </c>
      <c r="AO1024" s="2">
        <v>0.72</v>
      </c>
      <c r="AP1024" s="2">
        <v>0.7</v>
      </c>
      <c r="AQ1024" s="2">
        <v>100</v>
      </c>
      <c r="AR1024" s="2">
        <v>0.91790000000000005</v>
      </c>
      <c r="AS1024" s="2">
        <v>3.62</v>
      </c>
      <c r="AT1024" s="2">
        <v>3.6</v>
      </c>
      <c r="AU1024" s="2">
        <v>100</v>
      </c>
      <c r="AV1024" s="2">
        <v>9.3659999999999997</v>
      </c>
      <c r="AW1024" s="2">
        <v>5.55</v>
      </c>
      <c r="AX1024" s="2">
        <v>5.6</v>
      </c>
      <c r="AY1024" s="2">
        <v>100</v>
      </c>
      <c r="AZ1024" s="2">
        <v>18.7529</v>
      </c>
      <c r="BA1024" s="2">
        <v>13.17</v>
      </c>
      <c r="BB1024" s="2">
        <v>13.2</v>
      </c>
      <c r="BC1024" s="2">
        <v>100</v>
      </c>
      <c r="BD1024" s="2">
        <v>59.248199999999997</v>
      </c>
      <c r="BE1024" s="4" t="str">
        <f t="shared" si="152"/>
        <v>NO APLICA</v>
      </c>
      <c r="BF1024" s="4">
        <f t="shared" si="153"/>
        <v>6.9897999999999998</v>
      </c>
      <c r="BG1024">
        <f t="shared" si="154"/>
        <v>0.72</v>
      </c>
      <c r="BH1024">
        <f t="shared" si="155"/>
        <v>3.62</v>
      </c>
      <c r="BI1024">
        <f t="shared" si="156"/>
        <v>13.17</v>
      </c>
      <c r="BJ1024">
        <f t="shared" si="157"/>
        <v>8.01</v>
      </c>
      <c r="BK1024">
        <f t="shared" si="158"/>
        <v>6.97</v>
      </c>
      <c r="BL1024">
        <f t="shared" si="159"/>
        <v>749.99999999987745</v>
      </c>
    </row>
    <row r="1025" spans="1:64" x14ac:dyDescent="0.2">
      <c r="A1025" s="1">
        <v>1023</v>
      </c>
      <c r="B1025" s="7" t="s">
        <v>6</v>
      </c>
      <c r="C1025" s="3">
        <v>39957</v>
      </c>
      <c r="D1025" s="4" t="s">
        <v>3</v>
      </c>
      <c r="E1025" s="4" t="s">
        <v>166</v>
      </c>
      <c r="F1025" s="5" t="str">
        <f t="shared" si="150"/>
        <v>D</v>
      </c>
      <c r="G1025" s="6">
        <v>0.90833333333333333</v>
      </c>
      <c r="H1025" s="6">
        <v>0.90972222222222221</v>
      </c>
      <c r="I1025" s="85">
        <f t="shared" si="151"/>
        <v>1.9999999999999929</v>
      </c>
      <c r="J1025" s="86">
        <f>I1025*Segmentos!$D$7*(AH1025%)*IF(ISNUMBER(AI1025),AI1025%,0)</f>
        <v>71270.399999999747</v>
      </c>
      <c r="K1025" s="86">
        <f>I1025*Segmentos!$D$7*(AL1025%)*IF(ISNUMBER(AM1025),AM1025%,0)</f>
        <v>66247.999999999767</v>
      </c>
      <c r="L1025" s="4"/>
      <c r="M1025" s="2">
        <v>8.57</v>
      </c>
      <c r="N1025" s="2">
        <v>9.3000000000000007</v>
      </c>
      <c r="O1025" s="2">
        <v>91.9</v>
      </c>
      <c r="P1025" s="2">
        <v>84.199700000000007</v>
      </c>
      <c r="Q1025" s="2">
        <v>6.6</v>
      </c>
      <c r="R1025" s="2">
        <v>7</v>
      </c>
      <c r="S1025" s="2">
        <v>94.7</v>
      </c>
      <c r="T1025" s="2">
        <v>10.8154</v>
      </c>
      <c r="U1025" s="2">
        <v>5.35</v>
      </c>
      <c r="V1025" s="2">
        <v>5.8</v>
      </c>
      <c r="W1025" s="2">
        <v>91.8</v>
      </c>
      <c r="X1025" s="2">
        <v>11.0101</v>
      </c>
      <c r="Y1025" s="2">
        <v>8.89</v>
      </c>
      <c r="Z1025" s="2">
        <v>9.8000000000000007</v>
      </c>
      <c r="AA1025" s="2">
        <v>91</v>
      </c>
      <c r="AB1025" s="2">
        <v>25.781600000000001</v>
      </c>
      <c r="AC1025" s="2">
        <v>11.35</v>
      </c>
      <c r="AD1025" s="2">
        <v>12.4</v>
      </c>
      <c r="AE1025" s="2">
        <v>91.8</v>
      </c>
      <c r="AF1025" s="2">
        <v>36.592500000000001</v>
      </c>
      <c r="AG1025" s="20">
        <v>8.8699999999999992</v>
      </c>
      <c r="AH1025" s="20">
        <v>9.6</v>
      </c>
      <c r="AI1025" s="20">
        <v>92.8</v>
      </c>
      <c r="AJ1025" s="20">
        <v>41.324599999999997</v>
      </c>
      <c r="AK1025" s="18">
        <v>8.3000000000000007</v>
      </c>
      <c r="AL1025" s="18">
        <v>9.1</v>
      </c>
      <c r="AM1025" s="18">
        <v>91</v>
      </c>
      <c r="AN1025" s="18">
        <v>42.875</v>
      </c>
      <c r="AO1025" s="2">
        <v>5.88</v>
      </c>
      <c r="AP1025" s="2">
        <v>6.5</v>
      </c>
      <c r="AQ1025" s="2">
        <v>90.1</v>
      </c>
      <c r="AR1025" s="2">
        <v>6.3154000000000003</v>
      </c>
      <c r="AS1025" s="2">
        <v>6.53</v>
      </c>
      <c r="AT1025" s="2">
        <v>7.2</v>
      </c>
      <c r="AU1025" s="2">
        <v>90.4</v>
      </c>
      <c r="AV1025" s="2">
        <v>14.122299999999999</v>
      </c>
      <c r="AW1025" s="2">
        <v>9.0500000000000007</v>
      </c>
      <c r="AX1025" s="2">
        <v>9.9</v>
      </c>
      <c r="AY1025" s="2">
        <v>91.7</v>
      </c>
      <c r="AZ1025" s="2">
        <v>25.573699999999999</v>
      </c>
      <c r="BA1025" s="2">
        <v>10.15</v>
      </c>
      <c r="BB1025" s="2">
        <v>10.9</v>
      </c>
      <c r="BC1025" s="2">
        <v>92.9</v>
      </c>
      <c r="BD1025" s="2">
        <v>38.188200000000002</v>
      </c>
      <c r="BE1025" s="4" t="str">
        <f t="shared" si="152"/>
        <v>NO APLICA</v>
      </c>
      <c r="BF1025" s="4">
        <f t="shared" si="153"/>
        <v>7.9505999999999997</v>
      </c>
      <c r="BG1025">
        <f t="shared" si="154"/>
        <v>5.88</v>
      </c>
      <c r="BH1025">
        <f t="shared" si="155"/>
        <v>6.53</v>
      </c>
      <c r="BI1025">
        <f t="shared" si="156"/>
        <v>10.15</v>
      </c>
      <c r="BJ1025">
        <f t="shared" si="157"/>
        <v>8.3000000000000007</v>
      </c>
      <c r="BK1025">
        <f t="shared" si="158"/>
        <v>8.8699999999999992</v>
      </c>
      <c r="BL1025">
        <f t="shared" si="159"/>
        <v>1709.339999999994</v>
      </c>
    </row>
    <row r="1026" spans="1:64" x14ac:dyDescent="0.2">
      <c r="A1026" s="1">
        <v>1024</v>
      </c>
      <c r="B1026" s="7" t="s">
        <v>31</v>
      </c>
      <c r="C1026" s="3">
        <v>39957</v>
      </c>
      <c r="D1026" s="4" t="s">
        <v>628</v>
      </c>
      <c r="E1026" s="4" t="s">
        <v>166</v>
      </c>
      <c r="F1026" s="5" t="str">
        <f t="shared" si="150"/>
        <v>D</v>
      </c>
      <c r="G1026" s="6">
        <v>0.91249999999999998</v>
      </c>
      <c r="H1026" s="6">
        <v>0.9159722222222223</v>
      </c>
      <c r="I1026" s="85">
        <f t="shared" si="151"/>
        <v>5.0000000000001421</v>
      </c>
      <c r="J1026" s="86">
        <f>I1026*Segmentos!$D$7*(AH1026%)*IF(ISNUMBER(AI1026),AI1026%,0)</f>
        <v>34950.000000000997</v>
      </c>
      <c r="K1026" s="86">
        <f>I1026*Segmentos!$D$7*(AL1026%)*IF(ISNUMBER(AM1026),AM1026%,0)</f>
        <v>24334.000000000691</v>
      </c>
      <c r="L1026" s="4"/>
      <c r="M1026" s="2">
        <v>1.47</v>
      </c>
      <c r="N1026" s="2">
        <v>2.4</v>
      </c>
      <c r="O1026" s="2">
        <v>61.4</v>
      </c>
      <c r="P1026" s="2">
        <v>63.7684</v>
      </c>
      <c r="Q1026" s="2">
        <v>1.1100000000000001</v>
      </c>
      <c r="R1026" s="2">
        <v>2.2000000000000002</v>
      </c>
      <c r="S1026" s="2">
        <v>49.4</v>
      </c>
      <c r="T1026" s="2">
        <v>8.0298999999999996</v>
      </c>
      <c r="U1026" s="2">
        <v>3.11</v>
      </c>
      <c r="V1026" s="2">
        <v>5.0999999999999996</v>
      </c>
      <c r="W1026" s="2">
        <v>61.4</v>
      </c>
      <c r="X1026" s="2">
        <v>28.289400000000001</v>
      </c>
      <c r="Y1026" s="2">
        <v>1.56</v>
      </c>
      <c r="Z1026" s="2">
        <v>2</v>
      </c>
      <c r="AA1026" s="2">
        <v>78.5</v>
      </c>
      <c r="AB1026" s="2">
        <v>19.9239</v>
      </c>
      <c r="AC1026" s="2">
        <v>0.53</v>
      </c>
      <c r="AD1026" s="2">
        <v>1.1000000000000001</v>
      </c>
      <c r="AE1026" s="2">
        <v>46.8</v>
      </c>
      <c r="AF1026" s="2">
        <v>7.5251999999999999</v>
      </c>
      <c r="AG1026" s="20">
        <v>1.77</v>
      </c>
      <c r="AH1026" s="20">
        <v>2.5</v>
      </c>
      <c r="AI1026" s="20">
        <v>69.900000000000006</v>
      </c>
      <c r="AJ1026" s="20">
        <v>36.393599999999999</v>
      </c>
      <c r="AK1026" s="18">
        <v>1.2</v>
      </c>
      <c r="AL1026" s="18">
        <v>2.2999999999999998</v>
      </c>
      <c r="AM1026" s="18">
        <v>52.9</v>
      </c>
      <c r="AN1026" s="18">
        <v>27.3748</v>
      </c>
      <c r="AO1026" s="2">
        <v>0.69</v>
      </c>
      <c r="AP1026" s="2">
        <v>0.8</v>
      </c>
      <c r="AQ1026" s="2">
        <v>90.6</v>
      </c>
      <c r="AR1026" s="2">
        <v>3.2839999999999998</v>
      </c>
      <c r="AS1026" s="2">
        <v>1.1599999999999999</v>
      </c>
      <c r="AT1026" s="2">
        <v>1.5</v>
      </c>
      <c r="AU1026" s="2">
        <v>76.400000000000006</v>
      </c>
      <c r="AV1026" s="2">
        <v>11.0943</v>
      </c>
      <c r="AW1026" s="2">
        <v>1.44</v>
      </c>
      <c r="AX1026" s="2">
        <v>2.5</v>
      </c>
      <c r="AY1026" s="2">
        <v>57.8</v>
      </c>
      <c r="AZ1026" s="2">
        <v>17.8843</v>
      </c>
      <c r="BA1026" s="2">
        <v>1.9</v>
      </c>
      <c r="BB1026" s="2">
        <v>3.3</v>
      </c>
      <c r="BC1026" s="2">
        <v>57.6</v>
      </c>
      <c r="BD1026" s="2">
        <v>31.505800000000001</v>
      </c>
      <c r="BE1026" s="4" t="str">
        <f t="shared" si="152"/>
        <v>NO APLICA</v>
      </c>
      <c r="BF1026" s="4">
        <f t="shared" si="153"/>
        <v>1.3885999999999998</v>
      </c>
      <c r="BG1026">
        <f t="shared" si="154"/>
        <v>0.69</v>
      </c>
      <c r="BH1026">
        <f t="shared" si="155"/>
        <v>1.1599999999999999</v>
      </c>
      <c r="BI1026">
        <f t="shared" si="156"/>
        <v>1.9</v>
      </c>
      <c r="BJ1026">
        <f t="shared" si="157"/>
        <v>1.2</v>
      </c>
      <c r="BK1026">
        <f t="shared" si="158"/>
        <v>1.77</v>
      </c>
      <c r="BL1026">
        <f t="shared" si="159"/>
        <v>736.80000000002087</v>
      </c>
    </row>
    <row r="1027" spans="1:64" x14ac:dyDescent="0.2">
      <c r="A1027" s="1">
        <v>1025</v>
      </c>
      <c r="B1027" s="7" t="s">
        <v>110</v>
      </c>
      <c r="C1027" s="3">
        <v>39957</v>
      </c>
      <c r="D1027" s="4" t="s">
        <v>627</v>
      </c>
      <c r="E1027" s="4" t="s">
        <v>117</v>
      </c>
      <c r="F1027" s="5" t="str">
        <f t="shared" si="150"/>
        <v>D</v>
      </c>
      <c r="G1027" s="6">
        <v>0.91666666666666663</v>
      </c>
      <c r="H1027" s="6">
        <v>0.96944444444444444</v>
      </c>
      <c r="I1027" s="85">
        <f t="shared" si="151"/>
        <v>76.000000000000057</v>
      </c>
      <c r="J1027" s="86">
        <f>I1027*Segmentos!$D$7*(AH1027%)*IF(ISNUMBER(AI1027),AI1027%,0)</f>
        <v>3028752.0000000023</v>
      </c>
      <c r="K1027" s="86">
        <f>I1027*Segmentos!$D$7*(AL1027%)*IF(ISNUMBER(AM1027),AM1027%,0)</f>
        <v>3059790.4000000022</v>
      </c>
      <c r="L1027" s="4" t="s">
        <v>316</v>
      </c>
      <c r="M1027" s="2">
        <v>10.029999999999999</v>
      </c>
      <c r="N1027" s="2">
        <v>24.7</v>
      </c>
      <c r="O1027" s="2">
        <v>40.5</v>
      </c>
      <c r="P1027" s="2">
        <v>79.806899999999999</v>
      </c>
      <c r="Q1027" s="2">
        <v>6.98</v>
      </c>
      <c r="R1027" s="2">
        <v>15.9</v>
      </c>
      <c r="S1027" s="2">
        <v>43.8</v>
      </c>
      <c r="T1027" s="2">
        <v>9.2588000000000008</v>
      </c>
      <c r="U1027" s="2">
        <v>11.56</v>
      </c>
      <c r="V1027" s="2">
        <v>25.7</v>
      </c>
      <c r="W1027" s="2">
        <v>45</v>
      </c>
      <c r="X1027" s="2">
        <v>19.278099999999998</v>
      </c>
      <c r="Y1027" s="2">
        <v>11.18</v>
      </c>
      <c r="Z1027" s="2">
        <v>27.9</v>
      </c>
      <c r="AA1027" s="2">
        <v>40.1</v>
      </c>
      <c r="AB1027" s="2">
        <v>26.257300000000001</v>
      </c>
      <c r="AC1027" s="2">
        <v>9.58</v>
      </c>
      <c r="AD1027" s="2">
        <v>25.8</v>
      </c>
      <c r="AE1027" s="2">
        <v>37.1</v>
      </c>
      <c r="AF1027" s="2">
        <v>25.012599999999999</v>
      </c>
      <c r="AG1027" s="20">
        <v>9.98</v>
      </c>
      <c r="AH1027" s="20">
        <v>24.3</v>
      </c>
      <c r="AI1027" s="20">
        <v>41</v>
      </c>
      <c r="AJ1027" s="20">
        <v>37.648200000000003</v>
      </c>
      <c r="AK1027" s="18">
        <v>10.08</v>
      </c>
      <c r="AL1027" s="18">
        <v>25.1</v>
      </c>
      <c r="AM1027" s="18">
        <v>40.1</v>
      </c>
      <c r="AN1027" s="18">
        <v>42.1586</v>
      </c>
      <c r="AO1027" s="2">
        <v>7.92</v>
      </c>
      <c r="AP1027" s="2">
        <v>18.399999999999999</v>
      </c>
      <c r="AQ1027" s="2">
        <v>42.9</v>
      </c>
      <c r="AR1027" s="2">
        <v>6.8853</v>
      </c>
      <c r="AS1027" s="2">
        <v>10.210000000000001</v>
      </c>
      <c r="AT1027" s="2">
        <v>24.2</v>
      </c>
      <c r="AU1027" s="2">
        <v>42.1</v>
      </c>
      <c r="AV1027" s="2">
        <v>17.8903</v>
      </c>
      <c r="AW1027" s="2">
        <v>10.130000000000001</v>
      </c>
      <c r="AX1027" s="2">
        <v>23.9</v>
      </c>
      <c r="AY1027" s="2">
        <v>42.4</v>
      </c>
      <c r="AZ1027" s="2">
        <v>23.166399999999999</v>
      </c>
      <c r="BA1027" s="2">
        <v>10.46</v>
      </c>
      <c r="BB1027" s="2">
        <v>27.5</v>
      </c>
      <c r="BC1027" s="2">
        <v>38.1</v>
      </c>
      <c r="BD1027" s="2">
        <v>31.864899999999999</v>
      </c>
      <c r="BE1027" s="4" t="str">
        <f t="shared" si="152"/>
        <v>ENTRETENIDO</v>
      </c>
      <c r="BF1027" s="4">
        <f t="shared" si="153"/>
        <v>10.022000000000002</v>
      </c>
      <c r="BG1027">
        <f t="shared" si="154"/>
        <v>7.92</v>
      </c>
      <c r="BH1027">
        <f t="shared" si="155"/>
        <v>10.210000000000001</v>
      </c>
      <c r="BI1027">
        <f t="shared" si="156"/>
        <v>10.46</v>
      </c>
      <c r="BJ1027">
        <f t="shared" si="157"/>
        <v>10.08</v>
      </c>
      <c r="BK1027">
        <f t="shared" si="158"/>
        <v>9.98</v>
      </c>
      <c r="BL1027">
        <f t="shared" si="159"/>
        <v>76026.600000000064</v>
      </c>
    </row>
    <row r="1028" spans="1:64" x14ac:dyDescent="0.2">
      <c r="A1028" s="1">
        <v>1026</v>
      </c>
      <c r="B1028" s="7" t="s">
        <v>76</v>
      </c>
      <c r="C1028" s="3">
        <v>39957</v>
      </c>
      <c r="D1028" s="4" t="s">
        <v>626</v>
      </c>
      <c r="E1028" s="4" t="s">
        <v>165</v>
      </c>
      <c r="F1028" s="5" t="str">
        <f t="shared" ref="F1028:F1091" si="160">CONCATENATE(IF(WEEKDAY(C1028)=1,"D",""),IF(WEEKDAY(C1028)=2,"L",""),IF(WEEKDAY(C1028)=3,"M",""),IF(WEEKDAY(C1028)=4,"W",""),IF(WEEKDAY(C1028)=5,"J",""),IF(WEEKDAY(C1028)=6,"V",""),IF(WEEKDAY(C1028)=7,"S",""))</f>
        <v>D</v>
      </c>
      <c r="G1028" s="6">
        <v>0.80486111111111114</v>
      </c>
      <c r="H1028" s="6">
        <v>0.87569444444444444</v>
      </c>
      <c r="I1028" s="85">
        <f t="shared" ref="I1028:I1091" si="161">IF(H1028&gt;=G1028,(H1028-G1028)*24*60,("24:00:00"-G1028+H1028)*24*60)</f>
        <v>101.99999999999996</v>
      </c>
      <c r="J1028" s="86">
        <f>I1028*Segmentos!$D$7*(AH1028%)*IF(ISNUMBER(AI1028),AI1028%,0)</f>
        <v>1368921.5999999996</v>
      </c>
      <c r="K1028" s="86">
        <f>I1028*Segmentos!$D$7*(AL1028%)*IF(ISNUMBER(AM1028),AM1028%,0)</f>
        <v>1273857.5999999996</v>
      </c>
      <c r="L1028" s="4"/>
      <c r="M1028" s="2">
        <v>3.23</v>
      </c>
      <c r="N1028" s="2">
        <v>13.8</v>
      </c>
      <c r="O1028" s="2">
        <v>23.3</v>
      </c>
      <c r="P1028" s="2">
        <v>73.899299999999997</v>
      </c>
      <c r="Q1028" s="2">
        <v>4.18</v>
      </c>
      <c r="R1028" s="2">
        <v>12.7</v>
      </c>
      <c r="S1028" s="2">
        <v>32.799999999999997</v>
      </c>
      <c r="T1028" s="2">
        <v>15.9781</v>
      </c>
      <c r="U1028" s="2">
        <v>2.34</v>
      </c>
      <c r="V1028" s="2">
        <v>11.8</v>
      </c>
      <c r="W1028" s="2">
        <v>19.899999999999999</v>
      </c>
      <c r="X1028" s="2">
        <v>11.228899999999999</v>
      </c>
      <c r="Y1028" s="2">
        <v>2.02</v>
      </c>
      <c r="Z1028" s="2">
        <v>12.6</v>
      </c>
      <c r="AA1028" s="2">
        <v>16</v>
      </c>
      <c r="AB1028" s="2">
        <v>13.6434</v>
      </c>
      <c r="AC1028" s="2">
        <v>4.3899999999999997</v>
      </c>
      <c r="AD1028" s="2">
        <v>16.8</v>
      </c>
      <c r="AE1028" s="2">
        <v>26.1</v>
      </c>
      <c r="AF1028" s="2">
        <v>33.048900000000003</v>
      </c>
      <c r="AG1028" s="20">
        <v>3.36</v>
      </c>
      <c r="AH1028" s="20">
        <v>14.4</v>
      </c>
      <c r="AI1028" s="20">
        <v>23.3</v>
      </c>
      <c r="AJ1028" s="20">
        <v>36.479199999999999</v>
      </c>
      <c r="AK1028" s="18">
        <v>3.11</v>
      </c>
      <c r="AL1028" s="18">
        <v>13.4</v>
      </c>
      <c r="AM1028" s="18">
        <v>23.3</v>
      </c>
      <c r="AN1028" s="18">
        <v>37.420099999999998</v>
      </c>
      <c r="AO1028" s="2">
        <v>1.91</v>
      </c>
      <c r="AP1028" s="2">
        <v>10.1</v>
      </c>
      <c r="AQ1028" s="2">
        <v>19</v>
      </c>
      <c r="AR1028" s="2">
        <v>4.7876000000000003</v>
      </c>
      <c r="AS1028" s="2">
        <v>4.13</v>
      </c>
      <c r="AT1028" s="2">
        <v>14.8</v>
      </c>
      <c r="AU1028" s="2">
        <v>27.9</v>
      </c>
      <c r="AV1028" s="2">
        <v>20.829899999999999</v>
      </c>
      <c r="AW1028" s="2">
        <v>1.92</v>
      </c>
      <c r="AX1028" s="2">
        <v>11.3</v>
      </c>
      <c r="AY1028" s="2">
        <v>16.899999999999999</v>
      </c>
      <c r="AZ1028" s="2">
        <v>12.6206</v>
      </c>
      <c r="BA1028" s="2">
        <v>4.07</v>
      </c>
      <c r="BB1028" s="2">
        <v>16.3</v>
      </c>
      <c r="BC1028" s="2">
        <v>25</v>
      </c>
      <c r="BD1028" s="2">
        <v>35.661200000000001</v>
      </c>
      <c r="BE1028" s="4" t="str">
        <f t="shared" ref="BE1028:BE1091" si="162">IF(OR(E1028="NOTICIERO",E1028="INFORMATIVO"),"NO APLICA",IF(I1028&lt;60,"NO APLICA",IF(M1028&lt;6,"ABURRIDO",IF(O1028&lt;25,"ABURRIDO","ENTRETENIDO"))))</f>
        <v>ABURRIDO</v>
      </c>
      <c r="BF1028" s="4">
        <f t="shared" ref="BF1028:BF1091" si="163">SUMPRODUCT($BG$2:$BK$2,BG1028:BK1028)/5</f>
        <v>3.7060000000000004</v>
      </c>
      <c r="BG1028">
        <f t="shared" ref="BG1028:BG1091" si="164">AO1028</f>
        <v>1.91</v>
      </c>
      <c r="BH1028">
        <f t="shared" ref="BH1028:BH1091" si="165">AS1028</f>
        <v>4.13</v>
      </c>
      <c r="BI1028">
        <f t="shared" ref="BI1028:BI1091" si="166">MAX(AW1028,BA1028)</f>
        <v>4.07</v>
      </c>
      <c r="BJ1028">
        <f t="shared" ref="BJ1028:BJ1091" si="167">AK1028</f>
        <v>3.11</v>
      </c>
      <c r="BK1028">
        <f t="shared" ref="BK1028:BK1091" si="168">AG1028</f>
        <v>3.36</v>
      </c>
      <c r="BL1028">
        <f t="shared" ref="BL1028:BL1091" si="169">IFERROR((I1028*N1028*O1028),0)</f>
        <v>32797.079999999987</v>
      </c>
    </row>
    <row r="1029" spans="1:64" x14ac:dyDescent="0.2">
      <c r="A1029" s="1">
        <v>1027</v>
      </c>
      <c r="B1029" s="7" t="s">
        <v>61</v>
      </c>
      <c r="C1029" s="3">
        <v>39957</v>
      </c>
      <c r="D1029" s="4" t="s">
        <v>17</v>
      </c>
      <c r="E1029" s="4" t="s">
        <v>169</v>
      </c>
      <c r="F1029" s="5" t="str">
        <f t="shared" si="160"/>
        <v>D</v>
      </c>
      <c r="G1029" s="6">
        <v>0.9159722222222223</v>
      </c>
      <c r="H1029" s="6">
        <v>0.9590277777777777</v>
      </c>
      <c r="I1029" s="85">
        <f t="shared" si="161"/>
        <v>61.99999999999978</v>
      </c>
      <c r="J1029" s="86">
        <f>I1029*Segmentos!$D$7*(AH1029%)*IF(ISNUMBER(AI1029),AI1029%,0)</f>
        <v>45235.199999999837</v>
      </c>
      <c r="K1029" s="86">
        <f>I1029*Segmentos!$D$7*(AL1029%)*IF(ISNUMBER(AM1029),AM1029%,0)</f>
        <v>61900.799999999792</v>
      </c>
      <c r="L1029" s="4"/>
      <c r="M1029" s="2">
        <v>0.21</v>
      </c>
      <c r="N1029" s="2">
        <v>1.6</v>
      </c>
      <c r="O1029" s="2">
        <v>13.8</v>
      </c>
      <c r="P1029" s="2">
        <v>98.921700000000001</v>
      </c>
      <c r="Q1029" s="2">
        <v>0.01</v>
      </c>
      <c r="R1029" s="2">
        <v>0.2</v>
      </c>
      <c r="S1029" s="2">
        <v>3.2</v>
      </c>
      <c r="T1029" s="2">
        <v>0.53290000000000004</v>
      </c>
      <c r="U1029" s="2">
        <v>0.02</v>
      </c>
      <c r="V1029" s="2">
        <v>0.5</v>
      </c>
      <c r="W1029" s="2">
        <v>4.5</v>
      </c>
      <c r="X1029" s="2">
        <v>2.0503999999999998</v>
      </c>
      <c r="Y1029" s="2">
        <v>0.12</v>
      </c>
      <c r="Z1029" s="2">
        <v>1.2</v>
      </c>
      <c r="AA1029" s="2">
        <v>10.1</v>
      </c>
      <c r="AB1029" s="2">
        <v>16.787099999999999</v>
      </c>
      <c r="AC1029" s="2">
        <v>0.52</v>
      </c>
      <c r="AD1029" s="2">
        <v>3.2</v>
      </c>
      <c r="AE1029" s="2">
        <v>16.2</v>
      </c>
      <c r="AF1029" s="2">
        <v>79.551400000000001</v>
      </c>
      <c r="AG1029" s="20">
        <v>0.18</v>
      </c>
      <c r="AH1029" s="20">
        <v>1.9</v>
      </c>
      <c r="AI1029" s="20">
        <v>9.6</v>
      </c>
      <c r="AJ1029" s="20">
        <v>39.315199999999997</v>
      </c>
      <c r="AK1029" s="18">
        <v>0.25</v>
      </c>
      <c r="AL1029" s="18">
        <v>1.3</v>
      </c>
      <c r="AM1029" s="18">
        <v>19.2</v>
      </c>
      <c r="AN1029" s="18">
        <v>59.6066</v>
      </c>
      <c r="AO1029" s="2">
        <v>0.08</v>
      </c>
      <c r="AP1029" s="2">
        <v>0.5</v>
      </c>
      <c r="AQ1029" s="2">
        <v>16.899999999999999</v>
      </c>
      <c r="AR1029" s="2">
        <v>3.9659</v>
      </c>
      <c r="AS1029" s="2">
        <v>0.28000000000000003</v>
      </c>
      <c r="AT1029" s="2">
        <v>1.5</v>
      </c>
      <c r="AU1029" s="2">
        <v>18.5</v>
      </c>
      <c r="AV1029" s="2">
        <v>28.320799999999998</v>
      </c>
      <c r="AW1029" s="2">
        <v>0.16</v>
      </c>
      <c r="AX1029" s="2">
        <v>1.6</v>
      </c>
      <c r="AY1029" s="2">
        <v>9.4</v>
      </c>
      <c r="AZ1029" s="2">
        <v>20.636600000000001</v>
      </c>
      <c r="BA1029" s="2">
        <v>0.26</v>
      </c>
      <c r="BB1029" s="2">
        <v>1.8</v>
      </c>
      <c r="BC1029" s="2">
        <v>14.3</v>
      </c>
      <c r="BD1029" s="2">
        <v>45.998399999999997</v>
      </c>
      <c r="BE1029" s="4" t="str">
        <f t="shared" si="162"/>
        <v>ABURRIDO</v>
      </c>
      <c r="BF1029" s="4">
        <f t="shared" si="163"/>
        <v>0.24240000000000003</v>
      </c>
      <c r="BG1029">
        <f t="shared" si="164"/>
        <v>0.08</v>
      </c>
      <c r="BH1029">
        <f t="shared" si="165"/>
        <v>0.28000000000000003</v>
      </c>
      <c r="BI1029">
        <f t="shared" si="166"/>
        <v>0.26</v>
      </c>
      <c r="BJ1029">
        <f t="shared" si="167"/>
        <v>0.25</v>
      </c>
      <c r="BK1029">
        <f t="shared" si="168"/>
        <v>0.18</v>
      </c>
      <c r="BL1029">
        <f t="shared" si="169"/>
        <v>1368.9599999999953</v>
      </c>
    </row>
    <row r="1030" spans="1:64" x14ac:dyDescent="0.2">
      <c r="A1030" s="1">
        <v>1028</v>
      </c>
      <c r="B1030" s="7" t="s">
        <v>64</v>
      </c>
      <c r="C1030" s="3">
        <v>39957</v>
      </c>
      <c r="D1030" s="4" t="s">
        <v>629</v>
      </c>
      <c r="E1030" s="4" t="s">
        <v>170</v>
      </c>
      <c r="F1030" s="5" t="str">
        <f t="shared" si="160"/>
        <v>D</v>
      </c>
      <c r="G1030" s="6">
        <v>0.90208333333333324</v>
      </c>
      <c r="H1030" s="6">
        <v>0.91666666666666663</v>
      </c>
      <c r="I1030" s="85">
        <f t="shared" si="161"/>
        <v>21.000000000000085</v>
      </c>
      <c r="J1030" s="86">
        <f>I1030*Segmentos!$D$7*(AH1030%)*IF(ISNUMBER(AI1030),AI1030%,0)</f>
        <v>15120.000000000062</v>
      </c>
      <c r="K1030" s="86">
        <f>I1030*Segmentos!$D$7*(AL1030%)*IF(ISNUMBER(AM1030),AM1030%,0)</f>
        <v>30752.400000000118</v>
      </c>
      <c r="L1030" s="4"/>
      <c r="M1030" s="2">
        <v>0.27</v>
      </c>
      <c r="N1030" s="2">
        <v>0.8</v>
      </c>
      <c r="O1030" s="2">
        <v>34.200000000000003</v>
      </c>
      <c r="P1030" s="2">
        <v>41.3962</v>
      </c>
      <c r="Q1030" s="2">
        <v>0.03</v>
      </c>
      <c r="R1030" s="2">
        <v>0.6</v>
      </c>
      <c r="S1030" s="2">
        <v>4.8</v>
      </c>
      <c r="T1030" s="2">
        <v>0.71499999999999997</v>
      </c>
      <c r="U1030" s="2">
        <v>0.81</v>
      </c>
      <c r="V1030" s="2">
        <v>1.5</v>
      </c>
      <c r="W1030" s="2">
        <v>53.5</v>
      </c>
      <c r="X1030" s="2">
        <v>26.270299999999999</v>
      </c>
      <c r="Y1030" s="2">
        <v>0.3</v>
      </c>
      <c r="Z1030" s="2">
        <v>1</v>
      </c>
      <c r="AA1030" s="2">
        <v>31.6</v>
      </c>
      <c r="AB1030" s="2">
        <v>13.774699999999999</v>
      </c>
      <c r="AC1030" s="2">
        <v>0.01</v>
      </c>
      <c r="AD1030" s="2">
        <v>0.3</v>
      </c>
      <c r="AE1030" s="2">
        <v>4.8</v>
      </c>
      <c r="AF1030" s="2">
        <v>0.63619999999999999</v>
      </c>
      <c r="AG1030" s="20">
        <v>0.19</v>
      </c>
      <c r="AH1030" s="20">
        <v>0.9</v>
      </c>
      <c r="AI1030" s="20">
        <v>20</v>
      </c>
      <c r="AJ1030" s="20">
        <v>13.6351</v>
      </c>
      <c r="AK1030" s="18">
        <v>0.34</v>
      </c>
      <c r="AL1030" s="18">
        <v>0.7</v>
      </c>
      <c r="AM1030" s="18">
        <v>52.3</v>
      </c>
      <c r="AN1030" s="18">
        <v>27.761099999999999</v>
      </c>
      <c r="AO1030" s="2">
        <v>0.02</v>
      </c>
      <c r="AP1030" s="2">
        <v>0.5</v>
      </c>
      <c r="AQ1030" s="2">
        <v>4.8</v>
      </c>
      <c r="AR1030" s="2">
        <v>0.39200000000000002</v>
      </c>
      <c r="AS1030" s="2">
        <v>0.53</v>
      </c>
      <c r="AT1030" s="2">
        <v>1.8</v>
      </c>
      <c r="AU1030" s="2">
        <v>28.8</v>
      </c>
      <c r="AV1030" s="2">
        <v>18.091100000000001</v>
      </c>
      <c r="AW1030" s="2">
        <v>0.51</v>
      </c>
      <c r="AX1030" s="2">
        <v>1</v>
      </c>
      <c r="AY1030" s="2">
        <v>53.2</v>
      </c>
      <c r="AZ1030" s="2">
        <v>22.5503</v>
      </c>
      <c r="BA1030" s="2">
        <v>0.01</v>
      </c>
      <c r="BB1030" s="2">
        <v>0.1</v>
      </c>
      <c r="BC1030" s="2">
        <v>4.8</v>
      </c>
      <c r="BD1030" s="2">
        <v>0.36270000000000002</v>
      </c>
      <c r="BE1030" s="4" t="str">
        <f t="shared" si="162"/>
        <v>NO APLICA</v>
      </c>
      <c r="BF1030" s="4">
        <f t="shared" si="163"/>
        <v>0.42300000000000004</v>
      </c>
      <c r="BG1030">
        <f t="shared" si="164"/>
        <v>0.02</v>
      </c>
      <c r="BH1030">
        <f t="shared" si="165"/>
        <v>0.53</v>
      </c>
      <c r="BI1030">
        <f t="shared" si="166"/>
        <v>0.51</v>
      </c>
      <c r="BJ1030">
        <f t="shared" si="167"/>
        <v>0.34</v>
      </c>
      <c r="BK1030">
        <f t="shared" si="168"/>
        <v>0.19</v>
      </c>
      <c r="BL1030">
        <f t="shared" si="169"/>
        <v>574.56000000000233</v>
      </c>
    </row>
    <row r="1031" spans="1:64" x14ac:dyDescent="0.2">
      <c r="A1031" s="1">
        <v>1029</v>
      </c>
      <c r="B1031" s="7" t="s">
        <v>70</v>
      </c>
      <c r="C1031" s="3">
        <v>39957</v>
      </c>
      <c r="D1031" s="4" t="s">
        <v>17</v>
      </c>
      <c r="E1031" s="4" t="s">
        <v>169</v>
      </c>
      <c r="F1031" s="5" t="str">
        <f t="shared" si="160"/>
        <v>D</v>
      </c>
      <c r="G1031" s="6">
        <v>0.87569444444444444</v>
      </c>
      <c r="H1031" s="6">
        <v>0.9145833333333333</v>
      </c>
      <c r="I1031" s="85">
        <f t="shared" si="161"/>
        <v>55.999999999999957</v>
      </c>
      <c r="J1031" s="86">
        <f>I1031*Segmentos!$D$7*(AH1031%)*IF(ISNUMBER(AI1031),AI1031%,0)</f>
        <v>33891.199999999975</v>
      </c>
      <c r="K1031" s="86">
        <f>I1031*Segmentos!$D$7*(AL1031%)*IF(ISNUMBER(AM1031),AM1031%,0)</f>
        <v>66931.199999999939</v>
      </c>
      <c r="L1031" s="4"/>
      <c r="M1031" s="2">
        <v>0.22</v>
      </c>
      <c r="N1031" s="2">
        <v>1.4</v>
      </c>
      <c r="O1031" s="2">
        <v>15.7</v>
      </c>
      <c r="P1031" s="2">
        <v>97.991900000000001</v>
      </c>
      <c r="Q1031" s="2">
        <v>0</v>
      </c>
      <c r="R1031" s="2">
        <v>0</v>
      </c>
      <c r="S1031" s="8" t="s">
        <v>577</v>
      </c>
      <c r="T1031" s="2">
        <v>0</v>
      </c>
      <c r="U1031" s="2">
        <v>0.02</v>
      </c>
      <c r="V1031" s="2">
        <v>0.4</v>
      </c>
      <c r="W1031" s="2">
        <v>5.4</v>
      </c>
      <c r="X1031" s="2">
        <v>1.8352999999999999</v>
      </c>
      <c r="Y1031" s="2">
        <v>0.2</v>
      </c>
      <c r="Z1031" s="2">
        <v>1.8</v>
      </c>
      <c r="AA1031" s="2">
        <v>10.9</v>
      </c>
      <c r="AB1031" s="2">
        <v>25.515499999999999</v>
      </c>
      <c r="AC1031" s="2">
        <v>0.49</v>
      </c>
      <c r="AD1031" s="2">
        <v>2.5</v>
      </c>
      <c r="AE1031" s="2">
        <v>19.899999999999999</v>
      </c>
      <c r="AF1031" s="2">
        <v>70.641099999999994</v>
      </c>
      <c r="AG1031" s="20">
        <v>0.15</v>
      </c>
      <c r="AH1031" s="20">
        <v>1.7</v>
      </c>
      <c r="AI1031" s="20">
        <v>8.9</v>
      </c>
      <c r="AJ1031" s="20">
        <v>32.053100000000001</v>
      </c>
      <c r="AK1031" s="18">
        <v>0.28999999999999998</v>
      </c>
      <c r="AL1031" s="18">
        <v>1.2</v>
      </c>
      <c r="AM1031" s="18">
        <v>24.9</v>
      </c>
      <c r="AN1031" s="18">
        <v>65.938900000000004</v>
      </c>
      <c r="AO1031" s="2">
        <v>0.17</v>
      </c>
      <c r="AP1031" s="2">
        <v>0.9</v>
      </c>
      <c r="AQ1031" s="2">
        <v>18.5</v>
      </c>
      <c r="AR1031" s="2">
        <v>8.3095999999999997</v>
      </c>
      <c r="AS1031" s="2">
        <v>0.25</v>
      </c>
      <c r="AT1031" s="2">
        <v>2</v>
      </c>
      <c r="AU1031" s="2">
        <v>12.6</v>
      </c>
      <c r="AV1031" s="2">
        <v>23.855</v>
      </c>
      <c r="AW1031" s="2">
        <v>0.43</v>
      </c>
      <c r="AX1031" s="2">
        <v>2</v>
      </c>
      <c r="AY1031" s="2">
        <v>21.6</v>
      </c>
      <c r="AZ1031" s="2">
        <v>53.4375</v>
      </c>
      <c r="BA1031" s="2">
        <v>7.0000000000000007E-2</v>
      </c>
      <c r="BB1031" s="2">
        <v>0.9</v>
      </c>
      <c r="BC1031" s="2">
        <v>8.6999999999999993</v>
      </c>
      <c r="BD1031" s="2">
        <v>12.389900000000001</v>
      </c>
      <c r="BE1031" s="4" t="str">
        <f t="shared" si="162"/>
        <v>NO APLICA</v>
      </c>
      <c r="BF1031" s="4">
        <f t="shared" si="163"/>
        <v>0.2928</v>
      </c>
      <c r="BG1031">
        <f t="shared" si="164"/>
        <v>0.17</v>
      </c>
      <c r="BH1031">
        <f t="shared" si="165"/>
        <v>0.25</v>
      </c>
      <c r="BI1031">
        <f t="shared" si="166"/>
        <v>0.43</v>
      </c>
      <c r="BJ1031">
        <f t="shared" si="167"/>
        <v>0.28999999999999998</v>
      </c>
      <c r="BK1031">
        <f t="shared" si="168"/>
        <v>0.15</v>
      </c>
      <c r="BL1031">
        <f t="shared" si="169"/>
        <v>1230.879999999999</v>
      </c>
    </row>
    <row r="1032" spans="1:64" x14ac:dyDescent="0.2">
      <c r="A1032" s="1">
        <v>1030</v>
      </c>
      <c r="B1032" s="7" t="s">
        <v>10</v>
      </c>
      <c r="C1032" s="3">
        <v>39957</v>
      </c>
      <c r="D1032" s="4" t="s">
        <v>8</v>
      </c>
      <c r="E1032" s="4" t="s">
        <v>164</v>
      </c>
      <c r="F1032" s="5" t="str">
        <f t="shared" si="160"/>
        <v>D</v>
      </c>
      <c r="G1032" s="6">
        <v>0.87361111111111101</v>
      </c>
      <c r="H1032" s="6">
        <v>0.8965277777777777</v>
      </c>
      <c r="I1032" s="85">
        <f t="shared" si="161"/>
        <v>33.000000000000043</v>
      </c>
      <c r="J1032" s="86">
        <f>I1032*Segmentos!$D$7*(AH1032%)*IF(ISNUMBER(AI1032),AI1032%,0)</f>
        <v>893204.40000000107</v>
      </c>
      <c r="K1032" s="86">
        <f>I1032*Segmentos!$D$7*(AL1032%)*IF(ISNUMBER(AM1032),AM1032%,0)</f>
        <v>1121366.4000000013</v>
      </c>
      <c r="L1032" s="4"/>
      <c r="M1032" s="2">
        <v>7.68</v>
      </c>
      <c r="N1032" s="2">
        <v>16.100000000000001</v>
      </c>
      <c r="O1032" s="2">
        <v>47.8</v>
      </c>
      <c r="P1032" s="2">
        <v>83.925799999999995</v>
      </c>
      <c r="Q1032" s="2">
        <v>3.46</v>
      </c>
      <c r="R1032" s="2">
        <v>7.7</v>
      </c>
      <c r="S1032" s="2">
        <v>44.9</v>
      </c>
      <c r="T1032" s="2">
        <v>6.3131000000000004</v>
      </c>
      <c r="U1032" s="2">
        <v>5.23</v>
      </c>
      <c r="V1032" s="2">
        <v>12.3</v>
      </c>
      <c r="W1032" s="2">
        <v>42.5</v>
      </c>
      <c r="X1032" s="2">
        <v>11.986599999999999</v>
      </c>
      <c r="Y1032" s="2">
        <v>9.2899999999999991</v>
      </c>
      <c r="Z1032" s="2">
        <v>18.899999999999999</v>
      </c>
      <c r="AA1032" s="2">
        <v>49.1</v>
      </c>
      <c r="AB1032" s="2">
        <v>29.979399999999998</v>
      </c>
      <c r="AC1032" s="2">
        <v>9.94</v>
      </c>
      <c r="AD1032" s="2">
        <v>20.2</v>
      </c>
      <c r="AE1032" s="2">
        <v>49.2</v>
      </c>
      <c r="AF1032" s="2">
        <v>35.646900000000002</v>
      </c>
      <c r="AG1032" s="20">
        <v>6.78</v>
      </c>
      <c r="AH1032" s="20">
        <v>15.7</v>
      </c>
      <c r="AI1032" s="20">
        <v>43.1</v>
      </c>
      <c r="AJ1032" s="20">
        <v>35.159100000000002</v>
      </c>
      <c r="AK1032" s="18">
        <v>8.49</v>
      </c>
      <c r="AL1032" s="18">
        <v>16.399999999999999</v>
      </c>
      <c r="AM1032" s="18">
        <v>51.8</v>
      </c>
      <c r="AN1032" s="18">
        <v>48.766800000000003</v>
      </c>
      <c r="AO1032" s="2">
        <v>1.91</v>
      </c>
      <c r="AP1032" s="2">
        <v>8.4</v>
      </c>
      <c r="AQ1032" s="2">
        <v>22.7</v>
      </c>
      <c r="AR1032" s="2">
        <v>2.2749999999999999</v>
      </c>
      <c r="AS1032" s="2">
        <v>3.17</v>
      </c>
      <c r="AT1032" s="2">
        <v>11.9</v>
      </c>
      <c r="AU1032" s="2">
        <v>26.7</v>
      </c>
      <c r="AV1032" s="2">
        <v>7.6250999999999998</v>
      </c>
      <c r="AW1032" s="2">
        <v>5.67</v>
      </c>
      <c r="AX1032" s="2">
        <v>11.9</v>
      </c>
      <c r="AY1032" s="2">
        <v>47.6</v>
      </c>
      <c r="AZ1032" s="2">
        <v>17.807500000000001</v>
      </c>
      <c r="BA1032" s="2">
        <v>13.44</v>
      </c>
      <c r="BB1032" s="2">
        <v>23.8</v>
      </c>
      <c r="BC1032" s="2">
        <v>56.4</v>
      </c>
      <c r="BD1032" s="2">
        <v>56.218299999999999</v>
      </c>
      <c r="BE1032" s="4" t="str">
        <f t="shared" si="162"/>
        <v>NO APLICA</v>
      </c>
      <c r="BF1032" s="4">
        <f t="shared" si="163"/>
        <v>7.0522000000000009</v>
      </c>
      <c r="BG1032">
        <f t="shared" si="164"/>
        <v>1.91</v>
      </c>
      <c r="BH1032">
        <f t="shared" si="165"/>
        <v>3.17</v>
      </c>
      <c r="BI1032">
        <f t="shared" si="166"/>
        <v>13.44</v>
      </c>
      <c r="BJ1032">
        <f t="shared" si="167"/>
        <v>8.49</v>
      </c>
      <c r="BK1032">
        <f t="shared" si="168"/>
        <v>6.78</v>
      </c>
      <c r="BL1032">
        <f t="shared" si="169"/>
        <v>25396.140000000036</v>
      </c>
    </row>
    <row r="1033" spans="1:64" x14ac:dyDescent="0.2">
      <c r="A1033" s="1">
        <v>1031</v>
      </c>
      <c r="B1033" s="7" t="s">
        <v>27</v>
      </c>
      <c r="C1033" s="3">
        <v>39957</v>
      </c>
      <c r="D1033" s="4" t="s">
        <v>629</v>
      </c>
      <c r="E1033" s="4" t="s">
        <v>169</v>
      </c>
      <c r="F1033" s="5" t="str">
        <f t="shared" si="160"/>
        <v>D</v>
      </c>
      <c r="G1033" s="6">
        <v>0.91736111111111107</v>
      </c>
      <c r="H1033" s="6">
        <v>0.94791666666666663</v>
      </c>
      <c r="I1033" s="85">
        <f t="shared" si="161"/>
        <v>44</v>
      </c>
      <c r="J1033" s="86">
        <f>I1033*Segmentos!$D$7*(AH1033%)*IF(ISNUMBER(AI1033),AI1033%,0)</f>
        <v>83283.199999999983</v>
      </c>
      <c r="K1033" s="86">
        <f>I1033*Segmentos!$D$7*(AL1033%)*IF(ISNUMBER(AM1033),AM1033%,0)</f>
        <v>118272.00000000001</v>
      </c>
      <c r="L1033" s="4"/>
      <c r="M1033" s="2">
        <v>0.56999999999999995</v>
      </c>
      <c r="N1033" s="2">
        <v>2.6</v>
      </c>
      <c r="O1033" s="2">
        <v>22.3</v>
      </c>
      <c r="P1033" s="2">
        <v>71.178100000000001</v>
      </c>
      <c r="Q1033" s="2">
        <v>0.3</v>
      </c>
      <c r="R1033" s="2">
        <v>0.5</v>
      </c>
      <c r="S1033" s="2">
        <v>59</v>
      </c>
      <c r="T1033" s="2">
        <v>6.2453000000000003</v>
      </c>
      <c r="U1033" s="2">
        <v>0.24</v>
      </c>
      <c r="V1033" s="2">
        <v>2.2999999999999998</v>
      </c>
      <c r="W1033" s="2">
        <v>10.3</v>
      </c>
      <c r="X1033" s="2">
        <v>6.2961999999999998</v>
      </c>
      <c r="Y1033" s="2">
        <v>0.59</v>
      </c>
      <c r="Z1033" s="2">
        <v>2.5</v>
      </c>
      <c r="AA1033" s="2">
        <v>23.2</v>
      </c>
      <c r="AB1033" s="2">
        <v>21.706399999999999</v>
      </c>
      <c r="AC1033" s="2">
        <v>0.9</v>
      </c>
      <c r="AD1033" s="2">
        <v>3.8</v>
      </c>
      <c r="AE1033" s="2">
        <v>24.1</v>
      </c>
      <c r="AF1033" s="2">
        <v>36.930100000000003</v>
      </c>
      <c r="AG1033" s="20">
        <v>0.47</v>
      </c>
      <c r="AH1033" s="20">
        <v>2.8</v>
      </c>
      <c r="AI1033" s="20">
        <v>16.899999999999999</v>
      </c>
      <c r="AJ1033" s="20">
        <v>27.6038</v>
      </c>
      <c r="AK1033" s="18">
        <v>0.67</v>
      </c>
      <c r="AL1033" s="18">
        <v>2.4</v>
      </c>
      <c r="AM1033" s="18">
        <v>28</v>
      </c>
      <c r="AN1033" s="18">
        <v>43.574300000000001</v>
      </c>
      <c r="AO1033" s="2">
        <v>0.76</v>
      </c>
      <c r="AP1033" s="2">
        <v>2</v>
      </c>
      <c r="AQ1033" s="2">
        <v>38.4</v>
      </c>
      <c r="AR1033" s="2">
        <v>10.401400000000001</v>
      </c>
      <c r="AS1033" s="2">
        <v>0.28000000000000003</v>
      </c>
      <c r="AT1033" s="2">
        <v>1.6</v>
      </c>
      <c r="AU1033" s="2">
        <v>17.899999999999999</v>
      </c>
      <c r="AV1033" s="2">
        <v>7.7301000000000002</v>
      </c>
      <c r="AW1033" s="2">
        <v>0.73</v>
      </c>
      <c r="AX1033" s="2">
        <v>2.9</v>
      </c>
      <c r="AY1033" s="2">
        <v>25.1</v>
      </c>
      <c r="AZ1033" s="2">
        <v>26.2912</v>
      </c>
      <c r="BA1033" s="2">
        <v>0.56000000000000005</v>
      </c>
      <c r="BB1033" s="2">
        <v>3</v>
      </c>
      <c r="BC1033" s="2">
        <v>18.600000000000001</v>
      </c>
      <c r="BD1033" s="2">
        <v>26.755299999999998</v>
      </c>
      <c r="BE1033" s="4" t="str">
        <f t="shared" si="162"/>
        <v>NO APLICA</v>
      </c>
      <c r="BF1033" s="4">
        <f t="shared" si="163"/>
        <v>0.52500000000000013</v>
      </c>
      <c r="BG1033">
        <f t="shared" si="164"/>
        <v>0.76</v>
      </c>
      <c r="BH1033">
        <f t="shared" si="165"/>
        <v>0.28000000000000003</v>
      </c>
      <c r="BI1033">
        <f t="shared" si="166"/>
        <v>0.73</v>
      </c>
      <c r="BJ1033">
        <f t="shared" si="167"/>
        <v>0.67</v>
      </c>
      <c r="BK1033">
        <f t="shared" si="168"/>
        <v>0.47</v>
      </c>
      <c r="BL1033">
        <f t="shared" si="169"/>
        <v>2551.1200000000003</v>
      </c>
    </row>
    <row r="1034" spans="1:64" x14ac:dyDescent="0.2">
      <c r="A1034" s="1">
        <v>1032</v>
      </c>
      <c r="B1034" s="7" t="s">
        <v>59</v>
      </c>
      <c r="C1034" s="3">
        <v>39957</v>
      </c>
      <c r="D1034" s="4" t="s">
        <v>17</v>
      </c>
      <c r="E1034" s="4" t="s">
        <v>169</v>
      </c>
      <c r="F1034" s="5" t="str">
        <f t="shared" si="160"/>
        <v>D</v>
      </c>
      <c r="G1034" s="6">
        <v>0.83333333333333337</v>
      </c>
      <c r="H1034" s="6">
        <v>0.87569444444444444</v>
      </c>
      <c r="I1034" s="85">
        <f t="shared" si="161"/>
        <v>60.999999999999943</v>
      </c>
      <c r="J1034" s="86">
        <f>I1034*Segmentos!$D$7*(AH1034%)*IF(ISNUMBER(AI1034),AI1034%,0)</f>
        <v>100601.19999999991</v>
      </c>
      <c r="K1034" s="86">
        <f>I1034*Segmentos!$D$7*(AL1034%)*IF(ISNUMBER(AM1034),AM1034%,0)</f>
        <v>43919.999999999956</v>
      </c>
      <c r="L1034" s="4"/>
      <c r="M1034" s="2">
        <v>0.28999999999999998</v>
      </c>
      <c r="N1034" s="2">
        <v>1.5</v>
      </c>
      <c r="O1034" s="2">
        <v>18.899999999999999</v>
      </c>
      <c r="P1034" s="2">
        <v>97.092600000000004</v>
      </c>
      <c r="Q1034" s="2">
        <v>0</v>
      </c>
      <c r="R1034" s="2">
        <v>0</v>
      </c>
      <c r="S1034" s="8" t="s">
        <v>577</v>
      </c>
      <c r="T1034" s="2">
        <v>0</v>
      </c>
      <c r="U1034" s="2">
        <v>0.04</v>
      </c>
      <c r="V1034" s="2">
        <v>0.4</v>
      </c>
      <c r="W1034" s="2">
        <v>9.8000000000000007</v>
      </c>
      <c r="X1034" s="2">
        <v>2.5750000000000002</v>
      </c>
      <c r="Y1034" s="2">
        <v>0.28000000000000003</v>
      </c>
      <c r="Z1034" s="2">
        <v>1.7</v>
      </c>
      <c r="AA1034" s="2">
        <v>16.3</v>
      </c>
      <c r="AB1034" s="2">
        <v>27.206600000000002</v>
      </c>
      <c r="AC1034" s="2">
        <v>0.61</v>
      </c>
      <c r="AD1034" s="2">
        <v>2.9</v>
      </c>
      <c r="AE1034" s="2">
        <v>21</v>
      </c>
      <c r="AF1034" s="2">
        <v>67.311000000000007</v>
      </c>
      <c r="AG1034" s="20">
        <v>0.41</v>
      </c>
      <c r="AH1034" s="20">
        <v>1.9</v>
      </c>
      <c r="AI1034" s="20">
        <v>21.7</v>
      </c>
      <c r="AJ1034" s="20">
        <v>65.015500000000003</v>
      </c>
      <c r="AK1034" s="18">
        <v>0.18</v>
      </c>
      <c r="AL1034" s="18">
        <v>1.2</v>
      </c>
      <c r="AM1034" s="18">
        <v>15</v>
      </c>
      <c r="AN1034" s="18">
        <v>32.077100000000002</v>
      </c>
      <c r="AO1034" s="2">
        <v>0.03</v>
      </c>
      <c r="AP1034" s="2">
        <v>0.4</v>
      </c>
      <c r="AQ1034" s="2">
        <v>7.7</v>
      </c>
      <c r="AR1034" s="2">
        <v>1.0059</v>
      </c>
      <c r="AS1034" s="2">
        <v>0.14000000000000001</v>
      </c>
      <c r="AT1034" s="2">
        <v>1.4</v>
      </c>
      <c r="AU1034" s="2">
        <v>9.9</v>
      </c>
      <c r="AV1034" s="2">
        <v>10.369</v>
      </c>
      <c r="AW1034" s="2">
        <v>0.63</v>
      </c>
      <c r="AX1034" s="2">
        <v>1.7</v>
      </c>
      <c r="AY1034" s="2">
        <v>37.299999999999997</v>
      </c>
      <c r="AZ1034" s="2">
        <v>60.449599999999997</v>
      </c>
      <c r="BA1034" s="2">
        <v>0.2</v>
      </c>
      <c r="BB1034" s="2">
        <v>1.8</v>
      </c>
      <c r="BC1034" s="2">
        <v>10.8</v>
      </c>
      <c r="BD1034" s="2">
        <v>25.2681</v>
      </c>
      <c r="BE1034" s="4" t="str">
        <f t="shared" si="162"/>
        <v>ABURRIDO</v>
      </c>
      <c r="BF1034" s="4">
        <f t="shared" si="163"/>
        <v>0.30240000000000006</v>
      </c>
      <c r="BG1034">
        <f t="shared" si="164"/>
        <v>0.03</v>
      </c>
      <c r="BH1034">
        <f t="shared" si="165"/>
        <v>0.14000000000000001</v>
      </c>
      <c r="BI1034">
        <f t="shared" si="166"/>
        <v>0.63</v>
      </c>
      <c r="BJ1034">
        <f t="shared" si="167"/>
        <v>0.18</v>
      </c>
      <c r="BK1034">
        <f t="shared" si="168"/>
        <v>0.41</v>
      </c>
      <c r="BL1034">
        <f t="shared" si="169"/>
        <v>1729.3499999999983</v>
      </c>
    </row>
    <row r="1035" spans="1:64" x14ac:dyDescent="0.2">
      <c r="A1035" s="1">
        <v>1033</v>
      </c>
      <c r="B1035" s="7" t="s">
        <v>63</v>
      </c>
      <c r="C1035" s="3">
        <v>39957</v>
      </c>
      <c r="D1035" s="4" t="s">
        <v>629</v>
      </c>
      <c r="E1035" s="4" t="s">
        <v>170</v>
      </c>
      <c r="F1035" s="5" t="str">
        <f t="shared" si="160"/>
        <v>D</v>
      </c>
      <c r="G1035" s="6">
        <v>0.87361111111111101</v>
      </c>
      <c r="H1035" s="6">
        <v>0.89027777777777783</v>
      </c>
      <c r="I1035" s="85">
        <f t="shared" si="161"/>
        <v>24.000000000000234</v>
      </c>
      <c r="J1035" s="86">
        <f>I1035*Segmentos!$D$7*(AH1035%)*IF(ISNUMBER(AI1035),AI1035%,0)</f>
        <v>5961.6000000000586</v>
      </c>
      <c r="K1035" s="86">
        <f>I1035*Segmentos!$D$7*(AL1035%)*IF(ISNUMBER(AM1035),AM1035%,0)</f>
        <v>29184.000000000284</v>
      </c>
      <c r="L1035" s="4"/>
      <c r="M1035" s="2">
        <v>0.19</v>
      </c>
      <c r="N1035" s="2">
        <v>0.9</v>
      </c>
      <c r="O1035" s="2">
        <v>19.899999999999999</v>
      </c>
      <c r="P1035" s="2">
        <v>31.2256</v>
      </c>
      <c r="Q1035" s="2">
        <v>0.01</v>
      </c>
      <c r="R1035" s="2">
        <v>0.3</v>
      </c>
      <c r="S1035" s="2">
        <v>4.2</v>
      </c>
      <c r="T1035" s="2">
        <v>0.37469999999999998</v>
      </c>
      <c r="U1035" s="2">
        <v>0.35</v>
      </c>
      <c r="V1035" s="2">
        <v>2.1</v>
      </c>
      <c r="W1035" s="2">
        <v>16.7</v>
      </c>
      <c r="X1035" s="2">
        <v>12.378399999999999</v>
      </c>
      <c r="Y1035" s="2">
        <v>0.08</v>
      </c>
      <c r="Z1035" s="2">
        <v>1.1000000000000001</v>
      </c>
      <c r="AA1035" s="2">
        <v>7</v>
      </c>
      <c r="AB1035" s="2">
        <v>3.6981999999999999</v>
      </c>
      <c r="AC1035" s="2">
        <v>0.27</v>
      </c>
      <c r="AD1035" s="2">
        <v>0.4</v>
      </c>
      <c r="AE1035" s="2">
        <v>72.2</v>
      </c>
      <c r="AF1035" s="2">
        <v>14.7743</v>
      </c>
      <c r="AG1035" s="20">
        <v>0.06</v>
      </c>
      <c r="AH1035" s="20">
        <v>0.9</v>
      </c>
      <c r="AI1035" s="20">
        <v>6.9</v>
      </c>
      <c r="AJ1035" s="20">
        <v>4.8141999999999996</v>
      </c>
      <c r="AK1035" s="18">
        <v>0.3</v>
      </c>
      <c r="AL1035" s="18">
        <v>1</v>
      </c>
      <c r="AM1035" s="18">
        <v>30.4</v>
      </c>
      <c r="AN1035" s="18">
        <v>26.4114</v>
      </c>
      <c r="AO1035" s="2">
        <v>0</v>
      </c>
      <c r="AP1035" s="2">
        <v>0</v>
      </c>
      <c r="AQ1035" s="8" t="s">
        <v>577</v>
      </c>
      <c r="AR1035" s="2">
        <v>0</v>
      </c>
      <c r="AS1035" s="2">
        <v>0.4</v>
      </c>
      <c r="AT1035" s="2">
        <v>0.7</v>
      </c>
      <c r="AU1035" s="2">
        <v>54.6</v>
      </c>
      <c r="AV1035" s="2">
        <v>14.618499999999999</v>
      </c>
      <c r="AW1035" s="2">
        <v>0.1</v>
      </c>
      <c r="AX1035" s="2">
        <v>0.5</v>
      </c>
      <c r="AY1035" s="2">
        <v>20.8</v>
      </c>
      <c r="AZ1035" s="2">
        <v>4.8544</v>
      </c>
      <c r="BA1035" s="2">
        <v>0.18</v>
      </c>
      <c r="BB1035" s="2">
        <v>1.7</v>
      </c>
      <c r="BC1035" s="2">
        <v>11</v>
      </c>
      <c r="BD1035" s="2">
        <v>11.752599999999999</v>
      </c>
      <c r="BE1035" s="4" t="str">
        <f t="shared" si="162"/>
        <v>NO APLICA</v>
      </c>
      <c r="BF1035" s="4">
        <f t="shared" si="163"/>
        <v>0.25480000000000003</v>
      </c>
      <c r="BG1035">
        <f t="shared" si="164"/>
        <v>0</v>
      </c>
      <c r="BH1035">
        <f t="shared" si="165"/>
        <v>0.4</v>
      </c>
      <c r="BI1035">
        <f t="shared" si="166"/>
        <v>0.18</v>
      </c>
      <c r="BJ1035">
        <f t="shared" si="167"/>
        <v>0.3</v>
      </c>
      <c r="BK1035">
        <f t="shared" si="168"/>
        <v>0.06</v>
      </c>
      <c r="BL1035">
        <f t="shared" si="169"/>
        <v>429.84000000000418</v>
      </c>
    </row>
    <row r="1036" spans="1:64" x14ac:dyDescent="0.2">
      <c r="A1036" s="1">
        <v>1034</v>
      </c>
      <c r="B1036" s="7" t="s">
        <v>68</v>
      </c>
      <c r="C1036" s="3">
        <v>39957</v>
      </c>
      <c r="D1036" s="4" t="s">
        <v>8</v>
      </c>
      <c r="E1036" s="4" t="s">
        <v>183</v>
      </c>
      <c r="F1036" s="5" t="str">
        <f t="shared" si="160"/>
        <v>D</v>
      </c>
      <c r="G1036" s="6">
        <v>0.8965277777777777</v>
      </c>
      <c r="H1036" s="6">
        <v>0.94305555555555554</v>
      </c>
      <c r="I1036" s="85">
        <f t="shared" si="161"/>
        <v>67.000000000000085</v>
      </c>
      <c r="J1036" s="86">
        <f>I1036*Segmentos!$D$7*(AH1036%)*IF(ISNUMBER(AI1036),AI1036%,0)</f>
        <v>1685130.4000000022</v>
      </c>
      <c r="K1036" s="86">
        <f>I1036*Segmentos!$D$7*(AL1036%)*IF(ISNUMBER(AM1036),AM1036%,0)</f>
        <v>1438624.0000000019</v>
      </c>
      <c r="L1036" s="4"/>
      <c r="M1036" s="2">
        <v>5.81</v>
      </c>
      <c r="N1036" s="2">
        <v>19.3</v>
      </c>
      <c r="O1036" s="2">
        <v>30.1</v>
      </c>
      <c r="P1036" s="2">
        <v>82.235799999999998</v>
      </c>
      <c r="Q1036" s="2">
        <v>3.39</v>
      </c>
      <c r="R1036" s="2">
        <v>10.5</v>
      </c>
      <c r="S1036" s="2">
        <v>32.4</v>
      </c>
      <c r="T1036" s="2">
        <v>8.0090000000000003</v>
      </c>
      <c r="U1036" s="2">
        <v>5.47</v>
      </c>
      <c r="V1036" s="2">
        <v>18.8</v>
      </c>
      <c r="W1036" s="2">
        <v>29.1</v>
      </c>
      <c r="X1036" s="2">
        <v>16.221299999999999</v>
      </c>
      <c r="Y1036" s="2">
        <v>7.17</v>
      </c>
      <c r="Z1036" s="2">
        <v>22.9</v>
      </c>
      <c r="AA1036" s="2">
        <v>31.4</v>
      </c>
      <c r="AB1036" s="2">
        <v>29.982600000000001</v>
      </c>
      <c r="AC1036" s="2">
        <v>6.03</v>
      </c>
      <c r="AD1036" s="2">
        <v>20.9</v>
      </c>
      <c r="AE1036" s="2">
        <v>28.9</v>
      </c>
      <c r="AF1036" s="2">
        <v>28.0229</v>
      </c>
      <c r="AG1036" s="20">
        <v>6.31</v>
      </c>
      <c r="AH1036" s="20">
        <v>21.1</v>
      </c>
      <c r="AI1036" s="20">
        <v>29.8</v>
      </c>
      <c r="AJ1036" s="20">
        <v>42.349800000000002</v>
      </c>
      <c r="AK1036" s="18">
        <v>5.36</v>
      </c>
      <c r="AL1036" s="18">
        <v>17.600000000000001</v>
      </c>
      <c r="AM1036" s="18">
        <v>30.5</v>
      </c>
      <c r="AN1036" s="18">
        <v>39.886000000000003</v>
      </c>
      <c r="AO1036" s="2">
        <v>1.65</v>
      </c>
      <c r="AP1036" s="2">
        <v>11.6</v>
      </c>
      <c r="AQ1036" s="2">
        <v>14.2</v>
      </c>
      <c r="AR1036" s="2">
        <v>2.5564</v>
      </c>
      <c r="AS1036" s="2">
        <v>1.48</v>
      </c>
      <c r="AT1036" s="2">
        <v>10.6</v>
      </c>
      <c r="AU1036" s="2">
        <v>14</v>
      </c>
      <c r="AV1036" s="2">
        <v>4.6252000000000004</v>
      </c>
      <c r="AW1036" s="2">
        <v>3.62</v>
      </c>
      <c r="AX1036" s="2">
        <v>16.7</v>
      </c>
      <c r="AY1036" s="2">
        <v>21.7</v>
      </c>
      <c r="AZ1036" s="2">
        <v>14.7521</v>
      </c>
      <c r="BA1036" s="2">
        <v>11.12</v>
      </c>
      <c r="BB1036" s="2">
        <v>28.4</v>
      </c>
      <c r="BC1036" s="2">
        <v>39.200000000000003</v>
      </c>
      <c r="BD1036" s="2">
        <v>60.302</v>
      </c>
      <c r="BE1036" s="4" t="str">
        <f t="shared" si="162"/>
        <v>ABURRIDO</v>
      </c>
      <c r="BF1036" s="4">
        <f t="shared" si="163"/>
        <v>5.2410000000000005</v>
      </c>
      <c r="BG1036">
        <f t="shared" si="164"/>
        <v>1.65</v>
      </c>
      <c r="BH1036">
        <f t="shared" si="165"/>
        <v>1.48</v>
      </c>
      <c r="BI1036">
        <f t="shared" si="166"/>
        <v>11.12</v>
      </c>
      <c r="BJ1036">
        <f t="shared" si="167"/>
        <v>5.36</v>
      </c>
      <c r="BK1036">
        <f t="shared" si="168"/>
        <v>6.31</v>
      </c>
      <c r="BL1036">
        <f t="shared" si="169"/>
        <v>38922.310000000056</v>
      </c>
    </row>
    <row r="1037" spans="1:64" x14ac:dyDescent="0.2">
      <c r="A1037" s="1">
        <v>1035</v>
      </c>
      <c r="B1037" s="7" t="s">
        <v>85</v>
      </c>
      <c r="C1037" s="3">
        <v>39957</v>
      </c>
      <c r="D1037" s="4" t="s">
        <v>629</v>
      </c>
      <c r="E1037" s="4" t="s">
        <v>180</v>
      </c>
      <c r="F1037" s="5" t="str">
        <f t="shared" si="160"/>
        <v>D</v>
      </c>
      <c r="G1037" s="6">
        <v>0.85555555555555562</v>
      </c>
      <c r="H1037" s="6">
        <v>0.87291666666666667</v>
      </c>
      <c r="I1037" s="85">
        <f t="shared" si="161"/>
        <v>24.999999999999911</v>
      </c>
      <c r="J1037" s="86">
        <f>I1037*Segmentos!$D$7*(AH1037%)*IF(ISNUMBER(AI1037),AI1037%,0)</f>
        <v>64959.999999999753</v>
      </c>
      <c r="K1037" s="86">
        <f>I1037*Segmentos!$D$7*(AL1037%)*IF(ISNUMBER(AM1037),AM1037%,0)</f>
        <v>47699.999999999833</v>
      </c>
      <c r="L1037" s="4"/>
      <c r="M1037" s="2">
        <v>0.56000000000000005</v>
      </c>
      <c r="N1037" s="2">
        <v>2.1</v>
      </c>
      <c r="O1037" s="2">
        <v>26.3</v>
      </c>
      <c r="P1037" s="2">
        <v>86.421999999999997</v>
      </c>
      <c r="Q1037" s="2">
        <v>0.25</v>
      </c>
      <c r="R1037" s="2">
        <v>0.9</v>
      </c>
      <c r="S1037" s="2">
        <v>28.7</v>
      </c>
      <c r="T1037" s="2">
        <v>6.4718</v>
      </c>
      <c r="U1037" s="2">
        <v>0.76</v>
      </c>
      <c r="V1037" s="2">
        <v>2</v>
      </c>
      <c r="W1037" s="2">
        <v>38.4</v>
      </c>
      <c r="X1037" s="2">
        <v>24.7103</v>
      </c>
      <c r="Y1037" s="2">
        <v>0.25</v>
      </c>
      <c r="Z1037" s="2">
        <v>1.8</v>
      </c>
      <c r="AA1037" s="2">
        <v>13.7</v>
      </c>
      <c r="AB1037" s="2">
        <v>11.4343</v>
      </c>
      <c r="AC1037" s="2">
        <v>0.86</v>
      </c>
      <c r="AD1037" s="2">
        <v>3.1</v>
      </c>
      <c r="AE1037" s="2">
        <v>27.8</v>
      </c>
      <c r="AF1037" s="2">
        <v>43.805599999999998</v>
      </c>
      <c r="AG1037" s="20">
        <v>0.66</v>
      </c>
      <c r="AH1037" s="20">
        <v>2.8</v>
      </c>
      <c r="AI1037" s="20">
        <v>23.2</v>
      </c>
      <c r="AJ1037" s="20">
        <v>48.317599999999999</v>
      </c>
      <c r="AK1037" s="18">
        <v>0.47</v>
      </c>
      <c r="AL1037" s="18">
        <v>1.5</v>
      </c>
      <c r="AM1037" s="18">
        <v>31.8</v>
      </c>
      <c r="AN1037" s="18">
        <v>38.104300000000002</v>
      </c>
      <c r="AO1037" s="2">
        <v>0.17</v>
      </c>
      <c r="AP1037" s="2">
        <v>0.9</v>
      </c>
      <c r="AQ1037" s="2">
        <v>19</v>
      </c>
      <c r="AR1037" s="2">
        <v>2.8536999999999999</v>
      </c>
      <c r="AS1037" s="2">
        <v>1.02</v>
      </c>
      <c r="AT1037" s="2">
        <v>2.4</v>
      </c>
      <c r="AU1037" s="2">
        <v>42.3</v>
      </c>
      <c r="AV1037" s="2">
        <v>34.782299999999999</v>
      </c>
      <c r="AW1037" s="2">
        <v>0.21</v>
      </c>
      <c r="AX1037" s="2">
        <v>1.8</v>
      </c>
      <c r="AY1037" s="2">
        <v>12</v>
      </c>
      <c r="AZ1037" s="2">
        <v>9.5060000000000002</v>
      </c>
      <c r="BA1037" s="2">
        <v>0.66</v>
      </c>
      <c r="BB1037" s="2">
        <v>2.6</v>
      </c>
      <c r="BC1037" s="2">
        <v>25.9</v>
      </c>
      <c r="BD1037" s="2">
        <v>39.28</v>
      </c>
      <c r="BE1037" s="4" t="str">
        <f t="shared" si="162"/>
        <v>NO APLICA</v>
      </c>
      <c r="BF1037" s="4">
        <f t="shared" si="163"/>
        <v>0.73220000000000007</v>
      </c>
      <c r="BG1037">
        <f t="shared" si="164"/>
        <v>0.17</v>
      </c>
      <c r="BH1037">
        <f t="shared" si="165"/>
        <v>1.02</v>
      </c>
      <c r="BI1037">
        <f t="shared" si="166"/>
        <v>0.66</v>
      </c>
      <c r="BJ1037">
        <f t="shared" si="167"/>
        <v>0.47</v>
      </c>
      <c r="BK1037">
        <f t="shared" si="168"/>
        <v>0.66</v>
      </c>
      <c r="BL1037">
        <f t="shared" si="169"/>
        <v>1380.7499999999952</v>
      </c>
    </row>
    <row r="1038" spans="1:64" x14ac:dyDescent="0.2">
      <c r="A1038" s="1">
        <v>1036</v>
      </c>
      <c r="B1038" s="7" t="s">
        <v>25</v>
      </c>
      <c r="C1038" s="3">
        <v>39957</v>
      </c>
      <c r="D1038" s="4" t="s">
        <v>629</v>
      </c>
      <c r="E1038" s="4" t="s">
        <v>171</v>
      </c>
      <c r="F1038" s="5" t="str">
        <f t="shared" si="160"/>
        <v>D</v>
      </c>
      <c r="G1038" s="6">
        <v>0.89513888888888893</v>
      </c>
      <c r="H1038" s="6">
        <v>0.8965277777777777</v>
      </c>
      <c r="I1038" s="85">
        <f t="shared" si="161"/>
        <v>1.999999999999833</v>
      </c>
      <c r="J1038" s="86">
        <f>I1038*Segmentos!$D$7*(AH1038%)*IF(ISNUMBER(AI1038),AI1038%,0)</f>
        <v>799.99999999993315</v>
      </c>
      <c r="K1038" s="86">
        <f>I1038*Segmentos!$D$7*(AL1038%)*IF(ISNUMBER(AM1038),AM1038%,0)</f>
        <v>2399.9999999997995</v>
      </c>
      <c r="L1038" s="4"/>
      <c r="M1038" s="2">
        <v>0.22</v>
      </c>
      <c r="N1038" s="2">
        <v>0.2</v>
      </c>
      <c r="O1038" s="2">
        <v>100</v>
      </c>
      <c r="P1038" s="2">
        <v>39.049199999999999</v>
      </c>
      <c r="Q1038" s="2">
        <v>7.0000000000000007E-2</v>
      </c>
      <c r="R1038" s="2">
        <v>0.1</v>
      </c>
      <c r="S1038" s="2">
        <v>100</v>
      </c>
      <c r="T1038" s="2">
        <v>2.2360000000000002</v>
      </c>
      <c r="U1038" s="2">
        <v>0.54</v>
      </c>
      <c r="V1038" s="2">
        <v>0.5</v>
      </c>
      <c r="W1038" s="2">
        <v>100</v>
      </c>
      <c r="X1038" s="2">
        <v>20.511700000000001</v>
      </c>
      <c r="Y1038" s="2">
        <v>0.15</v>
      </c>
      <c r="Z1038" s="2">
        <v>0.2</v>
      </c>
      <c r="AA1038" s="2">
        <v>100</v>
      </c>
      <c r="AB1038" s="2">
        <v>8.1100999999999992</v>
      </c>
      <c r="AC1038" s="2">
        <v>0.14000000000000001</v>
      </c>
      <c r="AD1038" s="2">
        <v>0.1</v>
      </c>
      <c r="AE1038" s="2">
        <v>100</v>
      </c>
      <c r="AF1038" s="2">
        <v>8.1913999999999998</v>
      </c>
      <c r="AG1038" s="20">
        <v>0.1</v>
      </c>
      <c r="AH1038" s="20">
        <v>0.1</v>
      </c>
      <c r="AI1038" s="20">
        <v>100</v>
      </c>
      <c r="AJ1038" s="20">
        <v>8.6128</v>
      </c>
      <c r="AK1038" s="18">
        <v>0.32</v>
      </c>
      <c r="AL1038" s="18">
        <v>0.3</v>
      </c>
      <c r="AM1038" s="18">
        <v>100</v>
      </c>
      <c r="AN1038" s="18">
        <v>30.436399999999999</v>
      </c>
      <c r="AO1038" s="2">
        <v>0.08</v>
      </c>
      <c r="AP1038" s="2">
        <v>0.1</v>
      </c>
      <c r="AQ1038" s="2">
        <v>100</v>
      </c>
      <c r="AR1038" s="2">
        <v>1.5262</v>
      </c>
      <c r="AS1038" s="2">
        <v>0.36</v>
      </c>
      <c r="AT1038" s="2">
        <v>0.4</v>
      </c>
      <c r="AU1038" s="2">
        <v>100</v>
      </c>
      <c r="AV1038" s="2">
        <v>14.176600000000001</v>
      </c>
      <c r="AW1038" s="2">
        <v>0.41</v>
      </c>
      <c r="AX1038" s="2">
        <v>0.4</v>
      </c>
      <c r="AY1038" s="2">
        <v>100</v>
      </c>
      <c r="AZ1038" s="2">
        <v>21.110399999999998</v>
      </c>
      <c r="BA1038" s="2">
        <v>0.03</v>
      </c>
      <c r="BB1038" s="2">
        <v>0</v>
      </c>
      <c r="BC1038" s="2">
        <v>100</v>
      </c>
      <c r="BD1038" s="2">
        <v>2.2360000000000002</v>
      </c>
      <c r="BE1038" s="4" t="str">
        <f t="shared" si="162"/>
        <v>NO APLICA</v>
      </c>
      <c r="BF1038" s="4">
        <f t="shared" si="163"/>
        <v>0.32140000000000002</v>
      </c>
      <c r="BG1038">
        <f t="shared" si="164"/>
        <v>0.08</v>
      </c>
      <c r="BH1038">
        <f t="shared" si="165"/>
        <v>0.36</v>
      </c>
      <c r="BI1038">
        <f t="shared" si="166"/>
        <v>0.41</v>
      </c>
      <c r="BJ1038">
        <f t="shared" si="167"/>
        <v>0.32</v>
      </c>
      <c r="BK1038">
        <f t="shared" si="168"/>
        <v>0.1</v>
      </c>
      <c r="BL1038">
        <f t="shared" si="169"/>
        <v>39.99999999999666</v>
      </c>
    </row>
    <row r="1039" spans="1:64" x14ac:dyDescent="0.2">
      <c r="A1039" s="1">
        <v>1037</v>
      </c>
      <c r="B1039" s="7" t="s">
        <v>66</v>
      </c>
      <c r="C1039" s="3">
        <v>39957</v>
      </c>
      <c r="D1039" s="4" t="s">
        <v>628</v>
      </c>
      <c r="E1039" s="4" t="s">
        <v>168</v>
      </c>
      <c r="F1039" s="5" t="str">
        <f t="shared" si="160"/>
        <v>D</v>
      </c>
      <c r="G1039" s="6">
        <v>0.84375</v>
      </c>
      <c r="H1039" s="6">
        <v>0.91249999999999998</v>
      </c>
      <c r="I1039" s="85">
        <f t="shared" si="161"/>
        <v>98.999999999999972</v>
      </c>
      <c r="J1039" s="86">
        <f>I1039*Segmentos!$D$7*(AH1039%)*IF(ISNUMBER(AI1039),AI1039%,0)</f>
        <v>598870.7999999997</v>
      </c>
      <c r="K1039" s="86">
        <f>I1039*Segmentos!$D$7*(AL1039%)*IF(ISNUMBER(AM1039),AM1039%,0)</f>
        <v>551469.59999999986</v>
      </c>
      <c r="L1039" s="4" t="s">
        <v>319</v>
      </c>
      <c r="M1039" s="2">
        <v>1.45</v>
      </c>
      <c r="N1039" s="2">
        <v>6.8</v>
      </c>
      <c r="O1039" s="2">
        <v>21.2</v>
      </c>
      <c r="P1039" s="2">
        <v>59.410200000000003</v>
      </c>
      <c r="Q1039" s="2">
        <v>1.47</v>
      </c>
      <c r="R1039" s="2">
        <v>4.3</v>
      </c>
      <c r="S1039" s="2">
        <v>34.5</v>
      </c>
      <c r="T1039" s="2">
        <v>10.0512</v>
      </c>
      <c r="U1039" s="2">
        <v>2.54</v>
      </c>
      <c r="V1039" s="2">
        <v>11.2</v>
      </c>
      <c r="W1039" s="2">
        <v>22.7</v>
      </c>
      <c r="X1039" s="2">
        <v>21.864699999999999</v>
      </c>
      <c r="Y1039" s="2">
        <v>1.7</v>
      </c>
      <c r="Z1039" s="2">
        <v>7.2</v>
      </c>
      <c r="AA1039" s="2">
        <v>23.7</v>
      </c>
      <c r="AB1039" s="2">
        <v>20.5625</v>
      </c>
      <c r="AC1039" s="2">
        <v>0.52</v>
      </c>
      <c r="AD1039" s="2">
        <v>5</v>
      </c>
      <c r="AE1039" s="2">
        <v>10.3</v>
      </c>
      <c r="AF1039" s="2">
        <v>6.9318</v>
      </c>
      <c r="AG1039" s="20">
        <v>1.52</v>
      </c>
      <c r="AH1039" s="20">
        <v>7.1</v>
      </c>
      <c r="AI1039" s="20">
        <v>21.3</v>
      </c>
      <c r="AJ1039" s="20">
        <v>29.547599999999999</v>
      </c>
      <c r="AK1039" s="18">
        <v>1.39</v>
      </c>
      <c r="AL1039" s="18">
        <v>6.6</v>
      </c>
      <c r="AM1039" s="18">
        <v>21.1</v>
      </c>
      <c r="AN1039" s="18">
        <v>29.8627</v>
      </c>
      <c r="AO1039" s="2">
        <v>1</v>
      </c>
      <c r="AP1039" s="2">
        <v>5.4</v>
      </c>
      <c r="AQ1039" s="2">
        <v>18.7</v>
      </c>
      <c r="AR1039" s="2">
        <v>4.4965999999999999</v>
      </c>
      <c r="AS1039" s="2">
        <v>1.27</v>
      </c>
      <c r="AT1039" s="2">
        <v>5.8</v>
      </c>
      <c r="AU1039" s="2">
        <v>22.1</v>
      </c>
      <c r="AV1039" s="2">
        <v>11.5</v>
      </c>
      <c r="AW1039" s="2">
        <v>0.73</v>
      </c>
      <c r="AX1039" s="2">
        <v>3</v>
      </c>
      <c r="AY1039" s="2">
        <v>24.6</v>
      </c>
      <c r="AZ1039" s="2">
        <v>8.6471999999999998</v>
      </c>
      <c r="BA1039" s="2">
        <v>2.21</v>
      </c>
      <c r="BB1039" s="2">
        <v>10.8</v>
      </c>
      <c r="BC1039" s="2">
        <v>20.6</v>
      </c>
      <c r="BD1039" s="2">
        <v>34.766399999999997</v>
      </c>
      <c r="BE1039" s="4" t="str">
        <f t="shared" si="162"/>
        <v>ABURRIDO</v>
      </c>
      <c r="BF1039" s="4">
        <f t="shared" si="163"/>
        <v>1.5594000000000001</v>
      </c>
      <c r="BG1039">
        <f t="shared" si="164"/>
        <v>1</v>
      </c>
      <c r="BH1039">
        <f t="shared" si="165"/>
        <v>1.27</v>
      </c>
      <c r="BI1039">
        <f t="shared" si="166"/>
        <v>2.21</v>
      </c>
      <c r="BJ1039">
        <f t="shared" si="167"/>
        <v>1.39</v>
      </c>
      <c r="BK1039">
        <f t="shared" si="168"/>
        <v>1.52</v>
      </c>
      <c r="BL1039">
        <f t="shared" si="169"/>
        <v>14271.839999999997</v>
      </c>
    </row>
    <row r="1040" spans="1:64" x14ac:dyDescent="0.2">
      <c r="A1040" s="1">
        <v>1038</v>
      </c>
      <c r="B1040" s="7" t="s">
        <v>19</v>
      </c>
      <c r="C1040" s="3">
        <v>39957</v>
      </c>
      <c r="D1040" s="4" t="s">
        <v>17</v>
      </c>
      <c r="E1040" s="4" t="s">
        <v>166</v>
      </c>
      <c r="F1040" s="5" t="str">
        <f t="shared" si="160"/>
        <v>D</v>
      </c>
      <c r="G1040" s="6">
        <v>0.9145833333333333</v>
      </c>
      <c r="H1040" s="6">
        <v>0.9159722222222223</v>
      </c>
      <c r="I1040" s="85">
        <f t="shared" si="161"/>
        <v>2.0000000000001528</v>
      </c>
      <c r="J1040" s="86">
        <f>I1040*Segmentos!$D$7*(AH1040%)*IF(ISNUMBER(AI1040),AI1040%,0)</f>
        <v>5280.0000000004038</v>
      </c>
      <c r="K1040" s="86">
        <f>I1040*Segmentos!$D$7*(AL1040%)*IF(ISNUMBER(AM1040),AM1040%,0)</f>
        <v>800.00000000006116</v>
      </c>
      <c r="L1040" s="4"/>
      <c r="M1040" s="2">
        <v>0.37</v>
      </c>
      <c r="N1040" s="2">
        <v>0.4</v>
      </c>
      <c r="O1040" s="2">
        <v>84.9</v>
      </c>
      <c r="P1040" s="2">
        <v>100</v>
      </c>
      <c r="Q1040" s="2">
        <v>0</v>
      </c>
      <c r="R1040" s="2">
        <v>0</v>
      </c>
      <c r="S1040" s="8" t="s">
        <v>577</v>
      </c>
      <c r="T1040" s="2">
        <v>0</v>
      </c>
      <c r="U1040" s="2">
        <v>0.31</v>
      </c>
      <c r="V1040" s="2">
        <v>0.6</v>
      </c>
      <c r="W1040" s="2">
        <v>50</v>
      </c>
      <c r="X1040" s="2">
        <v>17.814699999999998</v>
      </c>
      <c r="Y1040" s="2">
        <v>0.19</v>
      </c>
      <c r="Z1040" s="2">
        <v>0.2</v>
      </c>
      <c r="AA1040" s="2">
        <v>100</v>
      </c>
      <c r="AB1040" s="2">
        <v>15.2376</v>
      </c>
      <c r="AC1040" s="2">
        <v>0.76</v>
      </c>
      <c r="AD1040" s="2">
        <v>0.8</v>
      </c>
      <c r="AE1040" s="2">
        <v>100</v>
      </c>
      <c r="AF1040" s="2">
        <v>66.947699999999998</v>
      </c>
      <c r="AG1040" s="20">
        <v>0.65</v>
      </c>
      <c r="AH1040" s="20">
        <v>0.8</v>
      </c>
      <c r="AI1040" s="20">
        <v>82.5</v>
      </c>
      <c r="AJ1040" s="20">
        <v>83.802099999999996</v>
      </c>
      <c r="AK1040" s="18">
        <v>0.11</v>
      </c>
      <c r="AL1040" s="18">
        <v>0.1</v>
      </c>
      <c r="AM1040" s="18">
        <v>100</v>
      </c>
      <c r="AN1040" s="18">
        <v>16.197900000000001</v>
      </c>
      <c r="AO1040" s="2">
        <v>0.11</v>
      </c>
      <c r="AP1040" s="2">
        <v>0.1</v>
      </c>
      <c r="AQ1040" s="2">
        <v>100</v>
      </c>
      <c r="AR1040" s="2">
        <v>3.173</v>
      </c>
      <c r="AS1040" s="2">
        <v>0.22</v>
      </c>
      <c r="AT1040" s="2">
        <v>0.2</v>
      </c>
      <c r="AU1040" s="2">
        <v>100</v>
      </c>
      <c r="AV1040" s="2">
        <v>13.025</v>
      </c>
      <c r="AW1040" s="2">
        <v>0.85</v>
      </c>
      <c r="AX1040" s="2">
        <v>0.8</v>
      </c>
      <c r="AY1040" s="2">
        <v>100</v>
      </c>
      <c r="AZ1040" s="2">
        <v>65.987399999999994</v>
      </c>
      <c r="BA1040" s="2">
        <v>0.17</v>
      </c>
      <c r="BB1040" s="2">
        <v>0.3</v>
      </c>
      <c r="BC1040" s="2">
        <v>50</v>
      </c>
      <c r="BD1040" s="2">
        <v>17.814699999999998</v>
      </c>
      <c r="BE1040" s="4" t="str">
        <f t="shared" si="162"/>
        <v>NO APLICA</v>
      </c>
      <c r="BF1040" s="4">
        <f t="shared" si="163"/>
        <v>0.41920000000000002</v>
      </c>
      <c r="BG1040">
        <f t="shared" si="164"/>
        <v>0.11</v>
      </c>
      <c r="BH1040">
        <f t="shared" si="165"/>
        <v>0.22</v>
      </c>
      <c r="BI1040">
        <f t="shared" si="166"/>
        <v>0.85</v>
      </c>
      <c r="BJ1040">
        <f t="shared" si="167"/>
        <v>0.11</v>
      </c>
      <c r="BK1040">
        <f t="shared" si="168"/>
        <v>0.65</v>
      </c>
      <c r="BL1040">
        <f t="shared" si="169"/>
        <v>67.920000000005189</v>
      </c>
    </row>
    <row r="1041" spans="1:64" x14ac:dyDescent="0.2">
      <c r="A1041" s="1">
        <v>1039</v>
      </c>
      <c r="B1041" s="7" t="s">
        <v>2</v>
      </c>
      <c r="C1041" s="3">
        <v>39957</v>
      </c>
      <c r="D1041" s="4" t="s">
        <v>627</v>
      </c>
      <c r="E1041" s="4" t="s">
        <v>164</v>
      </c>
      <c r="F1041" s="5" t="str">
        <f t="shared" si="160"/>
        <v>D</v>
      </c>
      <c r="G1041" s="6">
        <v>0.875</v>
      </c>
      <c r="H1041" s="6">
        <v>0.9145833333333333</v>
      </c>
      <c r="I1041" s="85">
        <f t="shared" si="161"/>
        <v>56.999999999999957</v>
      </c>
      <c r="J1041" s="86">
        <f>I1041*Segmentos!$D$7*(AH1041%)*IF(ISNUMBER(AI1041),AI1041%,0)</f>
        <v>1454639.9999999988</v>
      </c>
      <c r="K1041" s="86">
        <f>I1041*Segmentos!$D$7*(AL1041%)*IF(ISNUMBER(AM1041),AM1041%,0)</f>
        <v>1460932.7999999989</v>
      </c>
      <c r="L1041" s="4"/>
      <c r="M1041" s="2">
        <v>6.39</v>
      </c>
      <c r="N1041" s="2">
        <v>19.600000000000001</v>
      </c>
      <c r="O1041" s="2">
        <v>32.6</v>
      </c>
      <c r="P1041" s="2">
        <v>88.151600000000002</v>
      </c>
      <c r="Q1041" s="2">
        <v>3.45</v>
      </c>
      <c r="R1041" s="2">
        <v>12.1</v>
      </c>
      <c r="S1041" s="2">
        <v>28.5</v>
      </c>
      <c r="T1041" s="2">
        <v>7.9382999999999999</v>
      </c>
      <c r="U1041" s="2">
        <v>5.4</v>
      </c>
      <c r="V1041" s="2">
        <v>18.3</v>
      </c>
      <c r="W1041" s="2">
        <v>29.5</v>
      </c>
      <c r="X1041" s="2">
        <v>15.615399999999999</v>
      </c>
      <c r="Y1041" s="2">
        <v>5.53</v>
      </c>
      <c r="Z1041" s="2">
        <v>20.399999999999999</v>
      </c>
      <c r="AA1041" s="2">
        <v>27.1</v>
      </c>
      <c r="AB1041" s="2">
        <v>22.545100000000001</v>
      </c>
      <c r="AC1041" s="2">
        <v>9.2799999999999994</v>
      </c>
      <c r="AD1041" s="2">
        <v>23.6</v>
      </c>
      <c r="AE1041" s="2">
        <v>39.4</v>
      </c>
      <c r="AF1041" s="2">
        <v>42.052700000000002</v>
      </c>
      <c r="AG1041" s="20">
        <v>6.37</v>
      </c>
      <c r="AH1041" s="20">
        <v>20</v>
      </c>
      <c r="AI1041" s="20">
        <v>31.9</v>
      </c>
      <c r="AJ1041" s="20">
        <v>41.7119</v>
      </c>
      <c r="AK1041" s="18">
        <v>6.4</v>
      </c>
      <c r="AL1041" s="18">
        <v>19.3</v>
      </c>
      <c r="AM1041" s="18">
        <v>33.200000000000003</v>
      </c>
      <c r="AN1041" s="18">
        <v>46.439700000000002</v>
      </c>
      <c r="AO1041" s="2">
        <v>3.26</v>
      </c>
      <c r="AP1041" s="2">
        <v>16.3</v>
      </c>
      <c r="AQ1041" s="2">
        <v>20</v>
      </c>
      <c r="AR1041" s="2">
        <v>4.9173</v>
      </c>
      <c r="AS1041" s="2">
        <v>5.27</v>
      </c>
      <c r="AT1041" s="2">
        <v>18</v>
      </c>
      <c r="AU1041" s="2">
        <v>29.3</v>
      </c>
      <c r="AV1041" s="2">
        <v>16.031199999999998</v>
      </c>
      <c r="AW1041" s="2">
        <v>7.19</v>
      </c>
      <c r="AX1041" s="2">
        <v>19.600000000000001</v>
      </c>
      <c r="AY1041" s="2">
        <v>36.6</v>
      </c>
      <c r="AZ1041" s="2">
        <v>28.520199999999999</v>
      </c>
      <c r="BA1041" s="2">
        <v>7.32</v>
      </c>
      <c r="BB1041" s="2">
        <v>21.5</v>
      </c>
      <c r="BC1041" s="2">
        <v>34</v>
      </c>
      <c r="BD1041" s="2">
        <v>38.683</v>
      </c>
      <c r="BE1041" s="4" t="str">
        <f t="shared" si="162"/>
        <v>NO APLICA</v>
      </c>
      <c r="BF1041" s="4">
        <f t="shared" si="163"/>
        <v>5.9075999999999995</v>
      </c>
      <c r="BG1041">
        <f t="shared" si="164"/>
        <v>3.26</v>
      </c>
      <c r="BH1041">
        <f t="shared" si="165"/>
        <v>5.27</v>
      </c>
      <c r="BI1041">
        <f t="shared" si="166"/>
        <v>7.32</v>
      </c>
      <c r="BJ1041">
        <f t="shared" si="167"/>
        <v>6.4</v>
      </c>
      <c r="BK1041">
        <f t="shared" si="168"/>
        <v>6.37</v>
      </c>
      <c r="BL1041">
        <f t="shared" si="169"/>
        <v>36420.719999999972</v>
      </c>
    </row>
    <row r="1042" spans="1:64" x14ac:dyDescent="0.2">
      <c r="A1042" s="1">
        <v>1040</v>
      </c>
      <c r="B1042" s="7" t="s">
        <v>69</v>
      </c>
      <c r="C1042" s="3">
        <v>39957</v>
      </c>
      <c r="D1042" s="4" t="s">
        <v>3</v>
      </c>
      <c r="E1042" s="4" t="s">
        <v>176</v>
      </c>
      <c r="F1042" s="5" t="str">
        <f t="shared" si="160"/>
        <v>D</v>
      </c>
      <c r="G1042" s="6">
        <v>0.91666666666666663</v>
      </c>
      <c r="H1042" s="6">
        <v>0.98958333333333337</v>
      </c>
      <c r="I1042" s="85">
        <f t="shared" si="161"/>
        <v>105.00000000000011</v>
      </c>
      <c r="J1042" s="86">
        <f>I1042*Segmentos!$D$7*(AH1042%)*IF(ISNUMBER(AI1042),AI1042%,0)</f>
        <v>1243200.0000000014</v>
      </c>
      <c r="K1042" s="86">
        <f>I1042*Segmentos!$D$7*(AL1042%)*IF(ISNUMBER(AM1042),AM1042%,0)</f>
        <v>1048320.000000001</v>
      </c>
      <c r="L1042" s="4"/>
      <c r="M1042" s="2">
        <v>2.71</v>
      </c>
      <c r="N1042" s="2">
        <v>14.4</v>
      </c>
      <c r="O1042" s="2">
        <v>18.8</v>
      </c>
      <c r="P1042" s="2">
        <v>97.9696</v>
      </c>
      <c r="Q1042" s="2">
        <v>1.1299999999999999</v>
      </c>
      <c r="R1042" s="2">
        <v>8.9</v>
      </c>
      <c r="S1042" s="2">
        <v>12.8</v>
      </c>
      <c r="T1042" s="2">
        <v>6.8291000000000004</v>
      </c>
      <c r="U1042" s="2">
        <v>1.25</v>
      </c>
      <c r="V1042" s="2">
        <v>10.5</v>
      </c>
      <c r="W1042" s="2">
        <v>11.9</v>
      </c>
      <c r="X1042" s="2">
        <v>9.4781999999999993</v>
      </c>
      <c r="Y1042" s="2">
        <v>1.77</v>
      </c>
      <c r="Z1042" s="2">
        <v>13</v>
      </c>
      <c r="AA1042" s="2">
        <v>13.6</v>
      </c>
      <c r="AB1042" s="2">
        <v>18.901499999999999</v>
      </c>
      <c r="AC1042" s="2">
        <v>5.29</v>
      </c>
      <c r="AD1042" s="2">
        <v>21</v>
      </c>
      <c r="AE1042" s="2">
        <v>25.2</v>
      </c>
      <c r="AF1042" s="2">
        <v>62.7607</v>
      </c>
      <c r="AG1042" s="20">
        <v>2.96</v>
      </c>
      <c r="AH1042" s="20">
        <v>16</v>
      </c>
      <c r="AI1042" s="20">
        <v>18.5</v>
      </c>
      <c r="AJ1042" s="20">
        <v>50.787999999999997</v>
      </c>
      <c r="AK1042" s="18">
        <v>2.4900000000000002</v>
      </c>
      <c r="AL1042" s="18">
        <v>13</v>
      </c>
      <c r="AM1042" s="18">
        <v>19.2</v>
      </c>
      <c r="AN1042" s="18">
        <v>47.181600000000003</v>
      </c>
      <c r="AO1042" s="2">
        <v>2.56</v>
      </c>
      <c r="AP1042" s="2">
        <v>14.8</v>
      </c>
      <c r="AQ1042" s="2">
        <v>17.2</v>
      </c>
      <c r="AR1042" s="2">
        <v>10.1082</v>
      </c>
      <c r="AS1042" s="2">
        <v>3.99</v>
      </c>
      <c r="AT1042" s="2">
        <v>15.4</v>
      </c>
      <c r="AU1042" s="2">
        <v>25.9</v>
      </c>
      <c r="AV1042" s="2">
        <v>31.740500000000001</v>
      </c>
      <c r="AW1042" s="2">
        <v>2.38</v>
      </c>
      <c r="AX1042" s="2">
        <v>15.5</v>
      </c>
      <c r="AY1042" s="2">
        <v>15.3</v>
      </c>
      <c r="AZ1042" s="2">
        <v>24.6938</v>
      </c>
      <c r="BA1042" s="2">
        <v>2.27</v>
      </c>
      <c r="BB1042" s="2">
        <v>12.9</v>
      </c>
      <c r="BC1042" s="2">
        <v>17.600000000000001</v>
      </c>
      <c r="BD1042" s="2">
        <v>31.427099999999999</v>
      </c>
      <c r="BE1042" s="4" t="str">
        <f t="shared" si="162"/>
        <v>ABURRIDO</v>
      </c>
      <c r="BF1042" s="4">
        <f t="shared" si="163"/>
        <v>3.1015999999999999</v>
      </c>
      <c r="BG1042">
        <f t="shared" si="164"/>
        <v>2.56</v>
      </c>
      <c r="BH1042">
        <f t="shared" si="165"/>
        <v>3.99</v>
      </c>
      <c r="BI1042">
        <f t="shared" si="166"/>
        <v>2.38</v>
      </c>
      <c r="BJ1042">
        <f t="shared" si="167"/>
        <v>2.4900000000000002</v>
      </c>
      <c r="BK1042">
        <f t="shared" si="168"/>
        <v>2.96</v>
      </c>
      <c r="BL1042">
        <f t="shared" si="169"/>
        <v>28425.600000000031</v>
      </c>
    </row>
    <row r="1043" spans="1:64" x14ac:dyDescent="0.2">
      <c r="A1043" s="1">
        <v>1041</v>
      </c>
      <c r="B1043" s="7" t="s">
        <v>16</v>
      </c>
      <c r="C1043" s="3">
        <v>39957</v>
      </c>
      <c r="D1043" s="4" t="s">
        <v>626</v>
      </c>
      <c r="E1043" s="4" t="s">
        <v>166</v>
      </c>
      <c r="F1043" s="5" t="str">
        <f t="shared" si="160"/>
        <v>D</v>
      </c>
      <c r="G1043" s="6">
        <v>0.91249999999999998</v>
      </c>
      <c r="H1043" s="6">
        <v>0.9159722222222223</v>
      </c>
      <c r="I1043" s="85">
        <f t="shared" si="161"/>
        <v>5.0000000000001421</v>
      </c>
      <c r="J1043" s="86">
        <f>I1043*Segmentos!$D$7*(AH1043%)*IF(ISNUMBER(AI1043),AI1043%,0)</f>
        <v>101486.00000000288</v>
      </c>
      <c r="K1043" s="86">
        <f>I1043*Segmentos!$D$7*(AL1043%)*IF(ISNUMBER(AM1043),AM1043%,0)</f>
        <v>177072.00000000503</v>
      </c>
      <c r="L1043" s="4"/>
      <c r="M1043" s="2">
        <v>7.04</v>
      </c>
      <c r="N1043" s="2">
        <v>10.1</v>
      </c>
      <c r="O1043" s="2">
        <v>69.400000000000006</v>
      </c>
      <c r="P1043" s="2">
        <v>86.886300000000006</v>
      </c>
      <c r="Q1043" s="2">
        <v>1.9</v>
      </c>
      <c r="R1043" s="2">
        <v>3.3</v>
      </c>
      <c r="S1043" s="2">
        <v>57.2</v>
      </c>
      <c r="T1043" s="2">
        <v>3.9035000000000002</v>
      </c>
      <c r="U1043" s="2">
        <v>5.91</v>
      </c>
      <c r="V1043" s="2">
        <v>10.9</v>
      </c>
      <c r="W1043" s="2">
        <v>54.1</v>
      </c>
      <c r="X1043" s="2">
        <v>15.291600000000001</v>
      </c>
      <c r="Y1043" s="2">
        <v>6.88</v>
      </c>
      <c r="Z1043" s="2">
        <v>9.5</v>
      </c>
      <c r="AA1043" s="2">
        <v>72.599999999999994</v>
      </c>
      <c r="AB1043" s="2">
        <v>25.066400000000002</v>
      </c>
      <c r="AC1043" s="2">
        <v>10.52</v>
      </c>
      <c r="AD1043" s="2">
        <v>13.7</v>
      </c>
      <c r="AE1043" s="2">
        <v>76.7</v>
      </c>
      <c r="AF1043" s="2">
        <v>42.624899999999997</v>
      </c>
      <c r="AG1043" s="20">
        <v>5.05</v>
      </c>
      <c r="AH1043" s="20">
        <v>7.7</v>
      </c>
      <c r="AI1043" s="20">
        <v>65.900000000000006</v>
      </c>
      <c r="AJ1043" s="20">
        <v>29.551300000000001</v>
      </c>
      <c r="AK1043" s="18">
        <v>8.84</v>
      </c>
      <c r="AL1043" s="18">
        <v>12.4</v>
      </c>
      <c r="AM1043" s="18">
        <v>71.400000000000006</v>
      </c>
      <c r="AN1043" s="18">
        <v>57.335000000000001</v>
      </c>
      <c r="AO1043" s="2">
        <v>8.36</v>
      </c>
      <c r="AP1043" s="2">
        <v>11.6</v>
      </c>
      <c r="AQ1043" s="2">
        <v>71.900000000000006</v>
      </c>
      <c r="AR1043" s="2">
        <v>11.269500000000001</v>
      </c>
      <c r="AS1043" s="2">
        <v>5.83</v>
      </c>
      <c r="AT1043" s="2">
        <v>7.4</v>
      </c>
      <c r="AU1043" s="2">
        <v>79</v>
      </c>
      <c r="AV1043" s="2">
        <v>15.852499999999999</v>
      </c>
      <c r="AW1043" s="2">
        <v>5.89</v>
      </c>
      <c r="AX1043" s="2">
        <v>10.6</v>
      </c>
      <c r="AY1043" s="2">
        <v>55.6</v>
      </c>
      <c r="AZ1043" s="2">
        <v>20.880199999999999</v>
      </c>
      <c r="BA1043" s="2">
        <v>8.23</v>
      </c>
      <c r="BB1043" s="2">
        <v>11</v>
      </c>
      <c r="BC1043" s="2">
        <v>75</v>
      </c>
      <c r="BD1043" s="2">
        <v>38.884099999999997</v>
      </c>
      <c r="BE1043" s="4" t="str">
        <f t="shared" si="162"/>
        <v>NO APLICA</v>
      </c>
      <c r="BF1043" s="4">
        <f t="shared" si="163"/>
        <v>7.1018000000000017</v>
      </c>
      <c r="BG1043">
        <f t="shared" si="164"/>
        <v>8.36</v>
      </c>
      <c r="BH1043">
        <f t="shared" si="165"/>
        <v>5.83</v>
      </c>
      <c r="BI1043">
        <f t="shared" si="166"/>
        <v>8.23</v>
      </c>
      <c r="BJ1043">
        <f t="shared" si="167"/>
        <v>8.84</v>
      </c>
      <c r="BK1043">
        <f t="shared" si="168"/>
        <v>5.05</v>
      </c>
      <c r="BL1043">
        <f t="shared" si="169"/>
        <v>3504.7000000000999</v>
      </c>
    </row>
    <row r="1044" spans="1:64" x14ac:dyDescent="0.2">
      <c r="A1044" s="1">
        <v>1042</v>
      </c>
      <c r="B1044" s="7" t="s">
        <v>12</v>
      </c>
      <c r="C1044" s="3">
        <v>39958</v>
      </c>
      <c r="D1044" s="4" t="s">
        <v>8</v>
      </c>
      <c r="E1044" s="4" t="s">
        <v>167</v>
      </c>
      <c r="F1044" s="5" t="str">
        <f t="shared" si="160"/>
        <v>L</v>
      </c>
      <c r="G1044" s="6">
        <v>0.9194444444444444</v>
      </c>
      <c r="H1044" s="6">
        <v>0.98611111111111116</v>
      </c>
      <c r="I1044" s="85">
        <f t="shared" si="161"/>
        <v>96.000000000000142</v>
      </c>
      <c r="J1044" s="86">
        <f>I1044*Segmentos!$D$7*(AH1044%)*IF(ISNUMBER(AI1044),AI1044%,0)</f>
        <v>3042432.0000000047</v>
      </c>
      <c r="K1044" s="86">
        <f>I1044*Segmentos!$D$7*(AL1044%)*IF(ISNUMBER(AM1044),AM1044%,0)</f>
        <v>2623104.0000000042</v>
      </c>
      <c r="L1044" s="4"/>
      <c r="M1044" s="2">
        <v>7.34</v>
      </c>
      <c r="N1044" s="2">
        <v>25.3</v>
      </c>
      <c r="O1044" s="2">
        <v>29.1</v>
      </c>
      <c r="P1044" s="2">
        <v>87.511200000000002</v>
      </c>
      <c r="Q1044" s="2">
        <v>5.25</v>
      </c>
      <c r="R1044" s="2">
        <v>17.8</v>
      </c>
      <c r="S1044" s="2">
        <v>29.6</v>
      </c>
      <c r="T1044" s="2">
        <v>10.4381</v>
      </c>
      <c r="U1044" s="2">
        <v>5.91</v>
      </c>
      <c r="V1044" s="2">
        <v>21.2</v>
      </c>
      <c r="W1044" s="2">
        <v>27.9</v>
      </c>
      <c r="X1044" s="2">
        <v>14.7532</v>
      </c>
      <c r="Y1044" s="2">
        <v>7.92</v>
      </c>
      <c r="Z1044" s="2">
        <v>27.6</v>
      </c>
      <c r="AA1044" s="2">
        <v>28.7</v>
      </c>
      <c r="AB1044" s="2">
        <v>27.878499999999999</v>
      </c>
      <c r="AC1044" s="2">
        <v>8.8000000000000007</v>
      </c>
      <c r="AD1044" s="2">
        <v>29.6</v>
      </c>
      <c r="AE1044" s="2">
        <v>29.7</v>
      </c>
      <c r="AF1044" s="2">
        <v>34.441400000000002</v>
      </c>
      <c r="AG1044" s="20">
        <v>7.91</v>
      </c>
      <c r="AH1044" s="20">
        <v>27.8</v>
      </c>
      <c r="AI1044" s="20">
        <v>28.5</v>
      </c>
      <c r="AJ1044" s="20">
        <v>44.7136</v>
      </c>
      <c r="AK1044" s="18">
        <v>6.83</v>
      </c>
      <c r="AL1044" s="18">
        <v>23</v>
      </c>
      <c r="AM1044" s="18">
        <v>29.7</v>
      </c>
      <c r="AN1044" s="18">
        <v>42.797600000000003</v>
      </c>
      <c r="AO1044" s="2">
        <v>1.87</v>
      </c>
      <c r="AP1044" s="2">
        <v>11.7</v>
      </c>
      <c r="AQ1044" s="2">
        <v>16.100000000000001</v>
      </c>
      <c r="AR1044" s="2">
        <v>2.4376000000000002</v>
      </c>
      <c r="AS1044" s="2">
        <v>5</v>
      </c>
      <c r="AT1044" s="2">
        <v>21.9</v>
      </c>
      <c r="AU1044" s="2">
        <v>22.9</v>
      </c>
      <c r="AV1044" s="2">
        <v>13.133900000000001</v>
      </c>
      <c r="AW1044" s="2">
        <v>6.99</v>
      </c>
      <c r="AX1044" s="2">
        <v>26.9</v>
      </c>
      <c r="AY1044" s="2">
        <v>26</v>
      </c>
      <c r="AZ1044" s="2">
        <v>23.954499999999999</v>
      </c>
      <c r="BA1044" s="2">
        <v>10.52</v>
      </c>
      <c r="BB1044" s="2">
        <v>29.8</v>
      </c>
      <c r="BC1044" s="2">
        <v>35.200000000000003</v>
      </c>
      <c r="BD1044" s="2">
        <v>47.985199999999999</v>
      </c>
      <c r="BE1044" s="4" t="str">
        <f t="shared" si="162"/>
        <v>ENTRETENIDO</v>
      </c>
      <c r="BF1044" s="4">
        <f t="shared" si="163"/>
        <v>6.795399999999999</v>
      </c>
      <c r="BG1044">
        <f t="shared" si="164"/>
        <v>1.87</v>
      </c>
      <c r="BH1044">
        <f t="shared" si="165"/>
        <v>5</v>
      </c>
      <c r="BI1044">
        <f t="shared" si="166"/>
        <v>10.52</v>
      </c>
      <c r="BJ1044">
        <f t="shared" si="167"/>
        <v>6.83</v>
      </c>
      <c r="BK1044">
        <f t="shared" si="168"/>
        <v>7.91</v>
      </c>
      <c r="BL1044">
        <f t="shared" si="169"/>
        <v>70678.080000000118</v>
      </c>
    </row>
    <row r="1045" spans="1:64" x14ac:dyDescent="0.2">
      <c r="A1045" s="1">
        <v>1043</v>
      </c>
      <c r="B1045" s="7" t="s">
        <v>15</v>
      </c>
      <c r="C1045" s="3">
        <v>39958</v>
      </c>
      <c r="D1045" s="4" t="s">
        <v>626</v>
      </c>
      <c r="E1045" s="4" t="s">
        <v>164</v>
      </c>
      <c r="F1045" s="5" t="str">
        <f t="shared" si="160"/>
        <v>L</v>
      </c>
      <c r="G1045" s="6">
        <v>0.875</v>
      </c>
      <c r="H1045" s="6">
        <v>0.9145833333333333</v>
      </c>
      <c r="I1045" s="85">
        <f t="shared" si="161"/>
        <v>56.999999999999957</v>
      </c>
      <c r="J1045" s="86">
        <f>I1045*Segmentos!$D$7*(AH1045%)*IF(ISNUMBER(AI1045),AI1045%,0)</f>
        <v>2212853.9999999981</v>
      </c>
      <c r="K1045" s="86">
        <f>I1045*Segmentos!$D$7*(AL1045%)*IF(ISNUMBER(AM1045),AM1045%,0)</f>
        <v>2538597.5999999982</v>
      </c>
      <c r="L1045" s="4"/>
      <c r="M1045" s="2">
        <v>10.48</v>
      </c>
      <c r="N1045" s="2">
        <v>23.8</v>
      </c>
      <c r="O1045" s="2">
        <v>43.9</v>
      </c>
      <c r="P1045" s="2">
        <v>89.397800000000004</v>
      </c>
      <c r="Q1045" s="2">
        <v>6.73</v>
      </c>
      <c r="R1045" s="2">
        <v>16.3</v>
      </c>
      <c r="S1045" s="2">
        <v>41.2</v>
      </c>
      <c r="T1045" s="2">
        <v>9.5747</v>
      </c>
      <c r="U1045" s="2">
        <v>9.2899999999999991</v>
      </c>
      <c r="V1045" s="2">
        <v>23.5</v>
      </c>
      <c r="W1045" s="2">
        <v>39.5</v>
      </c>
      <c r="X1045" s="2">
        <v>16.628399999999999</v>
      </c>
      <c r="Y1045" s="2">
        <v>9.83</v>
      </c>
      <c r="Z1045" s="2">
        <v>24.2</v>
      </c>
      <c r="AA1045" s="2">
        <v>40.6</v>
      </c>
      <c r="AB1045" s="2">
        <v>24.772200000000002</v>
      </c>
      <c r="AC1045" s="2">
        <v>13.72</v>
      </c>
      <c r="AD1045" s="2">
        <v>27.5</v>
      </c>
      <c r="AE1045" s="2">
        <v>49.8</v>
      </c>
      <c r="AF1045" s="2">
        <v>38.422499999999999</v>
      </c>
      <c r="AG1045" s="20">
        <v>9.7200000000000006</v>
      </c>
      <c r="AH1045" s="20">
        <v>23.5</v>
      </c>
      <c r="AI1045" s="20">
        <v>41.3</v>
      </c>
      <c r="AJ1045" s="20">
        <v>39.360799999999998</v>
      </c>
      <c r="AK1045" s="18">
        <v>11.16</v>
      </c>
      <c r="AL1045" s="18">
        <v>24.1</v>
      </c>
      <c r="AM1045" s="18">
        <v>46.2</v>
      </c>
      <c r="AN1045" s="18">
        <v>50.036999999999999</v>
      </c>
      <c r="AO1045" s="2">
        <v>7.83</v>
      </c>
      <c r="AP1045" s="2">
        <v>20.5</v>
      </c>
      <c r="AQ1045" s="2">
        <v>38.200000000000003</v>
      </c>
      <c r="AR1045" s="2">
        <v>7.3009000000000004</v>
      </c>
      <c r="AS1045" s="2">
        <v>8.4</v>
      </c>
      <c r="AT1045" s="2">
        <v>20.8</v>
      </c>
      <c r="AU1045" s="2">
        <v>40.4</v>
      </c>
      <c r="AV1045" s="2">
        <v>15.791</v>
      </c>
      <c r="AW1045" s="2">
        <v>9.9</v>
      </c>
      <c r="AX1045" s="2">
        <v>22.8</v>
      </c>
      <c r="AY1045" s="2">
        <v>43.5</v>
      </c>
      <c r="AZ1045" s="2">
        <v>24.2866</v>
      </c>
      <c r="BA1045" s="2">
        <v>12.86</v>
      </c>
      <c r="BB1045" s="2">
        <v>27.4</v>
      </c>
      <c r="BC1045" s="2">
        <v>47</v>
      </c>
      <c r="BD1045" s="2">
        <v>42.019300000000001</v>
      </c>
      <c r="BE1045" s="4" t="str">
        <f t="shared" si="162"/>
        <v>NO APLICA</v>
      </c>
      <c r="BF1045" s="4">
        <f t="shared" si="163"/>
        <v>10.117799999999999</v>
      </c>
      <c r="BG1045">
        <f t="shared" si="164"/>
        <v>7.83</v>
      </c>
      <c r="BH1045">
        <f t="shared" si="165"/>
        <v>8.4</v>
      </c>
      <c r="BI1045">
        <f t="shared" si="166"/>
        <v>12.86</v>
      </c>
      <c r="BJ1045">
        <f t="shared" si="167"/>
        <v>11.16</v>
      </c>
      <c r="BK1045">
        <f t="shared" si="168"/>
        <v>9.7200000000000006</v>
      </c>
      <c r="BL1045">
        <f t="shared" si="169"/>
        <v>59554.739999999954</v>
      </c>
    </row>
    <row r="1046" spans="1:64" x14ac:dyDescent="0.2">
      <c r="A1046" s="1">
        <v>1044</v>
      </c>
      <c r="B1046" s="7" t="s">
        <v>5</v>
      </c>
      <c r="C1046" s="3">
        <v>39958</v>
      </c>
      <c r="D1046" s="4" t="s">
        <v>3</v>
      </c>
      <c r="E1046" s="4" t="s">
        <v>164</v>
      </c>
      <c r="F1046" s="5" t="str">
        <f t="shared" si="160"/>
        <v>L</v>
      </c>
      <c r="G1046" s="6">
        <v>0.87430555555555556</v>
      </c>
      <c r="H1046" s="6">
        <v>0.91736111111111107</v>
      </c>
      <c r="I1046" s="85">
        <f t="shared" si="161"/>
        <v>61.999999999999943</v>
      </c>
      <c r="J1046" s="86">
        <f>I1046*Segmentos!$D$7*(AH1046%)*IF(ISNUMBER(AI1046),AI1046%,0)</f>
        <v>1376102.3999999985</v>
      </c>
      <c r="K1046" s="86">
        <f>I1046*Segmentos!$D$7*(AL1046%)*IF(ISNUMBER(AM1046),AM1046%,0)</f>
        <v>1475897.5999999987</v>
      </c>
      <c r="L1046" s="4"/>
      <c r="M1046" s="2">
        <v>5.77</v>
      </c>
      <c r="N1046" s="2">
        <v>18.2</v>
      </c>
      <c r="O1046" s="2">
        <v>31.7</v>
      </c>
      <c r="P1046" s="2">
        <v>83.420299999999997</v>
      </c>
      <c r="Q1046" s="2">
        <v>4.8</v>
      </c>
      <c r="R1046" s="2">
        <v>13.1</v>
      </c>
      <c r="S1046" s="2">
        <v>36.700000000000003</v>
      </c>
      <c r="T1046" s="2">
        <v>11.5755</v>
      </c>
      <c r="U1046" s="2">
        <v>5.59</v>
      </c>
      <c r="V1046" s="2">
        <v>19.8</v>
      </c>
      <c r="W1046" s="2">
        <v>28.2</v>
      </c>
      <c r="X1046" s="2">
        <v>16.945599999999999</v>
      </c>
      <c r="Y1046" s="2">
        <v>5.05</v>
      </c>
      <c r="Z1046" s="2">
        <v>18.100000000000001</v>
      </c>
      <c r="AA1046" s="2">
        <v>27.9</v>
      </c>
      <c r="AB1046" s="2">
        <v>21.558199999999999</v>
      </c>
      <c r="AC1046" s="2">
        <v>7.02</v>
      </c>
      <c r="AD1046" s="2">
        <v>19.899999999999999</v>
      </c>
      <c r="AE1046" s="2">
        <v>35.299999999999997</v>
      </c>
      <c r="AF1046" s="2">
        <v>33.341000000000001</v>
      </c>
      <c r="AG1046" s="20">
        <v>5.55</v>
      </c>
      <c r="AH1046" s="20">
        <v>19.2</v>
      </c>
      <c r="AI1046" s="20">
        <v>28.9</v>
      </c>
      <c r="AJ1046" s="20">
        <v>38.055999999999997</v>
      </c>
      <c r="AK1046" s="18">
        <v>5.97</v>
      </c>
      <c r="AL1046" s="18">
        <v>17.3</v>
      </c>
      <c r="AM1046" s="18">
        <v>34.4</v>
      </c>
      <c r="AN1046" s="18">
        <v>45.3643</v>
      </c>
      <c r="AO1046" s="2">
        <v>3.21</v>
      </c>
      <c r="AP1046" s="2">
        <v>15.3</v>
      </c>
      <c r="AQ1046" s="2">
        <v>21</v>
      </c>
      <c r="AR1046" s="2">
        <v>5.0777000000000001</v>
      </c>
      <c r="AS1046" s="2">
        <v>5.89</v>
      </c>
      <c r="AT1046" s="2">
        <v>17</v>
      </c>
      <c r="AU1046" s="2">
        <v>34.6</v>
      </c>
      <c r="AV1046" s="2">
        <v>18.767800000000001</v>
      </c>
      <c r="AW1046" s="2">
        <v>6.61</v>
      </c>
      <c r="AX1046" s="2">
        <v>19.5</v>
      </c>
      <c r="AY1046" s="2">
        <v>33.799999999999997</v>
      </c>
      <c r="AZ1046" s="2">
        <v>27.474</v>
      </c>
      <c r="BA1046" s="2">
        <v>5.79</v>
      </c>
      <c r="BB1046" s="2">
        <v>18.7</v>
      </c>
      <c r="BC1046" s="2">
        <v>31</v>
      </c>
      <c r="BD1046" s="2">
        <v>32.100900000000003</v>
      </c>
      <c r="BE1046" s="4" t="str">
        <f t="shared" si="162"/>
        <v>NO APLICA</v>
      </c>
      <c r="BF1046" s="4">
        <f t="shared" si="163"/>
        <v>5.8204000000000002</v>
      </c>
      <c r="BG1046">
        <f t="shared" si="164"/>
        <v>3.21</v>
      </c>
      <c r="BH1046">
        <f t="shared" si="165"/>
        <v>5.89</v>
      </c>
      <c r="BI1046">
        <f t="shared" si="166"/>
        <v>6.61</v>
      </c>
      <c r="BJ1046">
        <f t="shared" si="167"/>
        <v>5.97</v>
      </c>
      <c r="BK1046">
        <f t="shared" si="168"/>
        <v>5.55</v>
      </c>
      <c r="BL1046">
        <f t="shared" si="169"/>
        <v>35770.279999999962</v>
      </c>
    </row>
    <row r="1047" spans="1:64" x14ac:dyDescent="0.2">
      <c r="A1047" s="1">
        <v>1045</v>
      </c>
      <c r="B1047" s="7" t="s">
        <v>18</v>
      </c>
      <c r="C1047" s="3">
        <v>39958</v>
      </c>
      <c r="D1047" s="4" t="s">
        <v>17</v>
      </c>
      <c r="E1047" s="4" t="s">
        <v>168</v>
      </c>
      <c r="F1047" s="5" t="str">
        <f t="shared" si="160"/>
        <v>L</v>
      </c>
      <c r="G1047" s="6">
        <v>0.8354166666666667</v>
      </c>
      <c r="H1047" s="6">
        <v>0.91666666666666663</v>
      </c>
      <c r="I1047" s="85">
        <f t="shared" si="161"/>
        <v>116.9999999999999</v>
      </c>
      <c r="J1047" s="86">
        <f>I1047*Segmentos!$D$7*(AH1047%)*IF(ISNUMBER(AI1047),AI1047%,0)</f>
        <v>481852.79999999964</v>
      </c>
      <c r="K1047" s="86">
        <f>I1047*Segmentos!$D$7*(AL1047%)*IF(ISNUMBER(AM1047),AM1047%,0)</f>
        <v>226324.79999999981</v>
      </c>
      <c r="L1047" s="4" t="s">
        <v>322</v>
      </c>
      <c r="M1047" s="2">
        <v>0.74</v>
      </c>
      <c r="N1047" s="2">
        <v>3.5</v>
      </c>
      <c r="O1047" s="2">
        <v>21.3</v>
      </c>
      <c r="P1047" s="2">
        <v>95.066999999999993</v>
      </c>
      <c r="Q1047" s="2">
        <v>0.11</v>
      </c>
      <c r="R1047" s="2">
        <v>0.4</v>
      </c>
      <c r="S1047" s="2">
        <v>24.8</v>
      </c>
      <c r="T1047" s="2">
        <v>2.3176999999999999</v>
      </c>
      <c r="U1047" s="2">
        <v>0.11</v>
      </c>
      <c r="V1047" s="2">
        <v>2.4</v>
      </c>
      <c r="W1047" s="2">
        <v>4.7</v>
      </c>
      <c r="X1047" s="2">
        <v>3.0226999999999999</v>
      </c>
      <c r="Y1047" s="2">
        <v>0.21</v>
      </c>
      <c r="Z1047" s="2">
        <v>2</v>
      </c>
      <c r="AA1047" s="2">
        <v>10</v>
      </c>
      <c r="AB1047" s="2">
        <v>7.7557</v>
      </c>
      <c r="AC1047" s="2">
        <v>1.95</v>
      </c>
      <c r="AD1047" s="2">
        <v>7</v>
      </c>
      <c r="AE1047" s="2">
        <v>27.7</v>
      </c>
      <c r="AF1047" s="2">
        <v>81.971000000000004</v>
      </c>
      <c r="AG1047" s="20">
        <v>1.02</v>
      </c>
      <c r="AH1047" s="20">
        <v>3.9</v>
      </c>
      <c r="AI1047" s="20">
        <v>26.4</v>
      </c>
      <c r="AJ1047" s="20">
        <v>62.203299999999999</v>
      </c>
      <c r="AK1047" s="18">
        <v>0.49</v>
      </c>
      <c r="AL1047" s="18">
        <v>3.1</v>
      </c>
      <c r="AM1047" s="18">
        <v>15.6</v>
      </c>
      <c r="AN1047" s="18">
        <v>32.863700000000001</v>
      </c>
      <c r="AO1047" s="2">
        <v>0.03</v>
      </c>
      <c r="AP1047" s="2">
        <v>0.4</v>
      </c>
      <c r="AQ1047" s="2">
        <v>6.8</v>
      </c>
      <c r="AR1047" s="2">
        <v>0.42730000000000001</v>
      </c>
      <c r="AS1047" s="2">
        <v>0.14000000000000001</v>
      </c>
      <c r="AT1047" s="2">
        <v>2.2999999999999998</v>
      </c>
      <c r="AU1047" s="2">
        <v>6</v>
      </c>
      <c r="AV1047" s="2">
        <v>3.8592</v>
      </c>
      <c r="AW1047" s="2">
        <v>1.1499999999999999</v>
      </c>
      <c r="AX1047" s="2">
        <v>3</v>
      </c>
      <c r="AY1047" s="2">
        <v>38.1</v>
      </c>
      <c r="AZ1047" s="2">
        <v>42.506300000000003</v>
      </c>
      <c r="BA1047" s="2">
        <v>0.98</v>
      </c>
      <c r="BB1047" s="2">
        <v>5.4</v>
      </c>
      <c r="BC1047" s="2">
        <v>18.3</v>
      </c>
      <c r="BD1047" s="2">
        <v>48.2742</v>
      </c>
      <c r="BE1047" s="4" t="str">
        <f t="shared" si="162"/>
        <v>ABURRIDO</v>
      </c>
      <c r="BF1047" s="4">
        <f t="shared" si="163"/>
        <v>0.5444</v>
      </c>
      <c r="BG1047">
        <f t="shared" si="164"/>
        <v>0.03</v>
      </c>
      <c r="BH1047">
        <f t="shared" si="165"/>
        <v>0.14000000000000001</v>
      </c>
      <c r="BI1047">
        <f t="shared" si="166"/>
        <v>1.1499999999999999</v>
      </c>
      <c r="BJ1047">
        <f t="shared" si="167"/>
        <v>0.49</v>
      </c>
      <c r="BK1047">
        <f t="shared" si="168"/>
        <v>1.02</v>
      </c>
      <c r="BL1047">
        <f t="shared" si="169"/>
        <v>8722.3499999999931</v>
      </c>
    </row>
    <row r="1048" spans="1:64" x14ac:dyDescent="0.2">
      <c r="A1048" s="1">
        <v>1046</v>
      </c>
      <c r="B1048" s="7" t="s">
        <v>9</v>
      </c>
      <c r="C1048" s="3">
        <v>39958</v>
      </c>
      <c r="D1048" s="4" t="s">
        <v>8</v>
      </c>
      <c r="E1048" s="4" t="s">
        <v>168</v>
      </c>
      <c r="F1048" s="5" t="str">
        <f t="shared" si="160"/>
        <v>L</v>
      </c>
      <c r="G1048" s="6">
        <v>0.79583333333333339</v>
      </c>
      <c r="H1048" s="6">
        <v>0.87361111111111101</v>
      </c>
      <c r="I1048" s="85">
        <f t="shared" si="161"/>
        <v>111.99999999999976</v>
      </c>
      <c r="J1048" s="86">
        <f>I1048*Segmentos!$D$7*(AH1048%)*IF(ISNUMBER(AI1048),AI1048%,0)</f>
        <v>2676755.1999999941</v>
      </c>
      <c r="K1048" s="86">
        <f>I1048*Segmentos!$D$7*(AL1048%)*IF(ISNUMBER(AM1048),AM1048%,0)</f>
        <v>2392319.9999999949</v>
      </c>
      <c r="L1048" s="4" t="s">
        <v>321</v>
      </c>
      <c r="M1048" s="2">
        <v>5.63</v>
      </c>
      <c r="N1048" s="2">
        <v>14.9</v>
      </c>
      <c r="O1048" s="2">
        <v>37.700000000000003</v>
      </c>
      <c r="P1048" s="2">
        <v>84.712000000000003</v>
      </c>
      <c r="Q1048" s="2">
        <v>2.5099999999999998</v>
      </c>
      <c r="R1048" s="2">
        <v>9.1</v>
      </c>
      <c r="S1048" s="2">
        <v>27.6</v>
      </c>
      <c r="T1048" s="2">
        <v>6.2961</v>
      </c>
      <c r="U1048" s="2">
        <v>3.12</v>
      </c>
      <c r="V1048" s="2">
        <v>11.7</v>
      </c>
      <c r="W1048" s="2">
        <v>26.6</v>
      </c>
      <c r="X1048" s="2">
        <v>9.8240999999999996</v>
      </c>
      <c r="Y1048" s="2">
        <v>6.47</v>
      </c>
      <c r="Z1048" s="2">
        <v>15.4</v>
      </c>
      <c r="AA1048" s="2">
        <v>42.1</v>
      </c>
      <c r="AB1048" s="2">
        <v>28.718499999999999</v>
      </c>
      <c r="AC1048" s="2">
        <v>8.08</v>
      </c>
      <c r="AD1048" s="2">
        <v>19.600000000000001</v>
      </c>
      <c r="AE1048" s="2">
        <v>41.2</v>
      </c>
      <c r="AF1048" s="2">
        <v>39.873199999999997</v>
      </c>
      <c r="AG1048" s="20">
        <v>5.96</v>
      </c>
      <c r="AH1048" s="20">
        <v>14.9</v>
      </c>
      <c r="AI1048" s="20">
        <v>40.1</v>
      </c>
      <c r="AJ1048" s="20">
        <v>42.550699999999999</v>
      </c>
      <c r="AK1048" s="18">
        <v>5.33</v>
      </c>
      <c r="AL1048" s="18">
        <v>15</v>
      </c>
      <c r="AM1048" s="18">
        <v>35.6</v>
      </c>
      <c r="AN1048" s="18">
        <v>42.161299999999997</v>
      </c>
      <c r="AO1048" s="2">
        <v>2.13</v>
      </c>
      <c r="AP1048" s="2">
        <v>7</v>
      </c>
      <c r="AQ1048" s="2">
        <v>30.3</v>
      </c>
      <c r="AR1048" s="2">
        <v>3.5005999999999999</v>
      </c>
      <c r="AS1048" s="2">
        <v>3.27</v>
      </c>
      <c r="AT1048" s="2">
        <v>11.3</v>
      </c>
      <c r="AU1048" s="2">
        <v>29</v>
      </c>
      <c r="AV1048" s="2">
        <v>10.833</v>
      </c>
      <c r="AW1048" s="2">
        <v>5.22</v>
      </c>
      <c r="AX1048" s="2">
        <v>13.8</v>
      </c>
      <c r="AY1048" s="2">
        <v>37.700000000000003</v>
      </c>
      <c r="AZ1048" s="2">
        <v>22.5672</v>
      </c>
      <c r="BA1048" s="2">
        <v>8.3000000000000007</v>
      </c>
      <c r="BB1048" s="2">
        <v>20.100000000000001</v>
      </c>
      <c r="BC1048" s="2">
        <v>41.3</v>
      </c>
      <c r="BD1048" s="2">
        <v>47.811199999999999</v>
      </c>
      <c r="BE1048" s="4" t="str">
        <f t="shared" si="162"/>
        <v>ABURRIDO</v>
      </c>
      <c r="BF1048" s="4">
        <f t="shared" si="163"/>
        <v>5.1273999999999997</v>
      </c>
      <c r="BG1048">
        <f t="shared" si="164"/>
        <v>2.13</v>
      </c>
      <c r="BH1048">
        <f t="shared" si="165"/>
        <v>3.27</v>
      </c>
      <c r="BI1048">
        <f t="shared" si="166"/>
        <v>8.3000000000000007</v>
      </c>
      <c r="BJ1048">
        <f t="shared" si="167"/>
        <v>5.33</v>
      </c>
      <c r="BK1048">
        <f t="shared" si="168"/>
        <v>5.96</v>
      </c>
      <c r="BL1048">
        <f t="shared" si="169"/>
        <v>62913.759999999871</v>
      </c>
    </row>
    <row r="1049" spans="1:64" x14ac:dyDescent="0.2">
      <c r="A1049" s="1">
        <v>1047</v>
      </c>
      <c r="B1049" s="7" t="s">
        <v>1</v>
      </c>
      <c r="C1049" s="3">
        <v>39958</v>
      </c>
      <c r="D1049" s="4" t="s">
        <v>627</v>
      </c>
      <c r="E1049" s="4" t="s">
        <v>163</v>
      </c>
      <c r="F1049" s="5" t="str">
        <f t="shared" si="160"/>
        <v>L</v>
      </c>
      <c r="G1049" s="6">
        <v>0.85</v>
      </c>
      <c r="H1049" s="6">
        <v>0.88402777777777775</v>
      </c>
      <c r="I1049" s="85">
        <f t="shared" si="161"/>
        <v>48.999999999999986</v>
      </c>
      <c r="J1049" s="86">
        <f>I1049*Segmentos!$D$7*(AH1049%)*IF(ISNUMBER(AI1049),AI1049%,0)</f>
        <v>610912.39999999967</v>
      </c>
      <c r="K1049" s="86">
        <f>I1049*Segmentos!$D$7*(AL1049%)*IF(ISNUMBER(AM1049),AM1049%,0)</f>
        <v>1415903.9999999995</v>
      </c>
      <c r="L1049" s="4"/>
      <c r="M1049" s="2">
        <v>5.29</v>
      </c>
      <c r="N1049" s="2">
        <v>10.199999999999999</v>
      </c>
      <c r="O1049" s="2">
        <v>52</v>
      </c>
      <c r="P1049" s="2">
        <v>80.418800000000005</v>
      </c>
      <c r="Q1049" s="2">
        <v>5.97</v>
      </c>
      <c r="R1049" s="2">
        <v>13.3</v>
      </c>
      <c r="S1049" s="2">
        <v>44.9</v>
      </c>
      <c r="T1049" s="2">
        <v>15.1433</v>
      </c>
      <c r="U1049" s="2">
        <v>5.14</v>
      </c>
      <c r="V1049" s="2">
        <v>10</v>
      </c>
      <c r="W1049" s="2">
        <v>51.6</v>
      </c>
      <c r="X1049" s="2">
        <v>16.390699999999999</v>
      </c>
      <c r="Y1049" s="2">
        <v>4.8</v>
      </c>
      <c r="Z1049" s="2">
        <v>10.8</v>
      </c>
      <c r="AA1049" s="2">
        <v>44.5</v>
      </c>
      <c r="AB1049" s="2">
        <v>21.544</v>
      </c>
      <c r="AC1049" s="2">
        <v>5.48</v>
      </c>
      <c r="AD1049" s="2">
        <v>8.1999999999999993</v>
      </c>
      <c r="AE1049" s="2">
        <v>67.099999999999994</v>
      </c>
      <c r="AF1049" s="2">
        <v>27.340800000000002</v>
      </c>
      <c r="AG1049" s="20">
        <v>3.12</v>
      </c>
      <c r="AH1049" s="20">
        <v>7.1</v>
      </c>
      <c r="AI1049" s="20">
        <v>43.9</v>
      </c>
      <c r="AJ1049" s="20">
        <v>22.485399999999998</v>
      </c>
      <c r="AK1049" s="18">
        <v>7.25</v>
      </c>
      <c r="AL1049" s="18">
        <v>12.9</v>
      </c>
      <c r="AM1049" s="18">
        <v>56</v>
      </c>
      <c r="AN1049" s="18">
        <v>57.933300000000003</v>
      </c>
      <c r="AO1049" s="2">
        <v>4.67</v>
      </c>
      <c r="AP1049" s="2">
        <v>11</v>
      </c>
      <c r="AQ1049" s="2">
        <v>42.3</v>
      </c>
      <c r="AR1049" s="2">
        <v>7.7606999999999999</v>
      </c>
      <c r="AS1049" s="2">
        <v>7.26</v>
      </c>
      <c r="AT1049" s="2">
        <v>12.8</v>
      </c>
      <c r="AU1049" s="2">
        <v>56.6</v>
      </c>
      <c r="AV1049" s="2">
        <v>24.3263</v>
      </c>
      <c r="AW1049" s="2">
        <v>4.13</v>
      </c>
      <c r="AX1049" s="2">
        <v>8.3000000000000007</v>
      </c>
      <c r="AY1049" s="2">
        <v>50</v>
      </c>
      <c r="AZ1049" s="2">
        <v>18.070699999999999</v>
      </c>
      <c r="BA1049" s="2">
        <v>5.2</v>
      </c>
      <c r="BB1049" s="2">
        <v>9.8000000000000007</v>
      </c>
      <c r="BC1049" s="2">
        <v>52.9</v>
      </c>
      <c r="BD1049" s="2">
        <v>30.261099999999999</v>
      </c>
      <c r="BE1049" s="4" t="str">
        <f t="shared" si="162"/>
        <v>NO APLICA</v>
      </c>
      <c r="BF1049" s="4">
        <f t="shared" si="163"/>
        <v>6.0506000000000011</v>
      </c>
      <c r="BG1049">
        <f t="shared" si="164"/>
        <v>4.67</v>
      </c>
      <c r="BH1049">
        <f t="shared" si="165"/>
        <v>7.26</v>
      </c>
      <c r="BI1049">
        <f t="shared" si="166"/>
        <v>5.2</v>
      </c>
      <c r="BJ1049">
        <f t="shared" si="167"/>
        <v>7.25</v>
      </c>
      <c r="BK1049">
        <f t="shared" si="168"/>
        <v>3.12</v>
      </c>
      <c r="BL1049">
        <f t="shared" si="169"/>
        <v>25989.599999999991</v>
      </c>
    </row>
    <row r="1050" spans="1:64" x14ac:dyDescent="0.2">
      <c r="A1050" s="1">
        <v>1048</v>
      </c>
      <c r="B1050" s="7" t="s">
        <v>36</v>
      </c>
      <c r="C1050" s="3">
        <v>39958</v>
      </c>
      <c r="D1050" s="4" t="s">
        <v>626</v>
      </c>
      <c r="E1050" s="4" t="s">
        <v>163</v>
      </c>
      <c r="F1050" s="5" t="str">
        <f t="shared" si="160"/>
        <v>L</v>
      </c>
      <c r="G1050" s="6">
        <v>0.91874999999999996</v>
      </c>
      <c r="H1050" s="6">
        <v>0.94374999999999998</v>
      </c>
      <c r="I1050" s="85">
        <f t="shared" si="161"/>
        <v>36.000000000000028</v>
      </c>
      <c r="J1050" s="86">
        <f>I1050*Segmentos!$D$7*(AH1050%)*IF(ISNUMBER(AI1050),AI1050%,0)</f>
        <v>1545868.8000000012</v>
      </c>
      <c r="K1050" s="86">
        <f>I1050*Segmentos!$D$7*(AL1050%)*IF(ISNUMBER(AM1050),AM1050%,0)</f>
        <v>2255299.2000000016</v>
      </c>
      <c r="L1050" s="4"/>
      <c r="M1050" s="2">
        <v>13.3</v>
      </c>
      <c r="N1050" s="2">
        <v>20.100000000000001</v>
      </c>
      <c r="O1050" s="2">
        <v>66.3</v>
      </c>
      <c r="P1050" s="2">
        <v>86.434299999999993</v>
      </c>
      <c r="Q1050" s="2">
        <v>9.56</v>
      </c>
      <c r="R1050" s="2">
        <v>12.9</v>
      </c>
      <c r="S1050" s="2">
        <v>73.900000000000006</v>
      </c>
      <c r="T1050" s="2">
        <v>10.3687</v>
      </c>
      <c r="U1050" s="2">
        <v>13.78</v>
      </c>
      <c r="V1050" s="2">
        <v>22.3</v>
      </c>
      <c r="W1050" s="2">
        <v>61.9</v>
      </c>
      <c r="X1050" s="2">
        <v>18.7743</v>
      </c>
      <c r="Y1050" s="2">
        <v>13.53</v>
      </c>
      <c r="Z1050" s="2">
        <v>20</v>
      </c>
      <c r="AA1050" s="2">
        <v>67.599999999999994</v>
      </c>
      <c r="AB1050" s="2">
        <v>25.9575</v>
      </c>
      <c r="AC1050" s="2">
        <v>14.69</v>
      </c>
      <c r="AD1050" s="2">
        <v>22.4</v>
      </c>
      <c r="AE1050" s="2">
        <v>65.599999999999994</v>
      </c>
      <c r="AF1050" s="2">
        <v>31.3338</v>
      </c>
      <c r="AG1050" s="20">
        <v>10.72</v>
      </c>
      <c r="AH1050" s="20">
        <v>16.8</v>
      </c>
      <c r="AI1050" s="20">
        <v>63.9</v>
      </c>
      <c r="AJ1050" s="20">
        <v>33.0623</v>
      </c>
      <c r="AK1050" s="18">
        <v>15.62</v>
      </c>
      <c r="AL1050" s="18">
        <v>23.1</v>
      </c>
      <c r="AM1050" s="18">
        <v>67.8</v>
      </c>
      <c r="AN1050" s="18">
        <v>53.372</v>
      </c>
      <c r="AO1050" s="2">
        <v>11.85</v>
      </c>
      <c r="AP1050" s="2">
        <v>18.2</v>
      </c>
      <c r="AQ1050" s="2">
        <v>65.099999999999994</v>
      </c>
      <c r="AR1050" s="2">
        <v>8.4138999999999999</v>
      </c>
      <c r="AS1050" s="2">
        <v>14.06</v>
      </c>
      <c r="AT1050" s="2">
        <v>19.2</v>
      </c>
      <c r="AU1050" s="2">
        <v>73.099999999999994</v>
      </c>
      <c r="AV1050" s="2">
        <v>20.1325</v>
      </c>
      <c r="AW1050" s="2">
        <v>13.1</v>
      </c>
      <c r="AX1050" s="2">
        <v>20.399999999999999</v>
      </c>
      <c r="AY1050" s="2">
        <v>64.099999999999994</v>
      </c>
      <c r="AZ1050" s="2">
        <v>24.472799999999999</v>
      </c>
      <c r="BA1050" s="2">
        <v>13.43</v>
      </c>
      <c r="BB1050" s="2">
        <v>20.8</v>
      </c>
      <c r="BC1050" s="2">
        <v>64.5</v>
      </c>
      <c r="BD1050" s="2">
        <v>33.415100000000002</v>
      </c>
      <c r="BE1050" s="4" t="str">
        <f t="shared" si="162"/>
        <v>NO APLICA</v>
      </c>
      <c r="BF1050" s="4">
        <f t="shared" si="163"/>
        <v>13.569999999999999</v>
      </c>
      <c r="BG1050">
        <f t="shared" si="164"/>
        <v>11.85</v>
      </c>
      <c r="BH1050">
        <f t="shared" si="165"/>
        <v>14.06</v>
      </c>
      <c r="BI1050">
        <f t="shared" si="166"/>
        <v>13.43</v>
      </c>
      <c r="BJ1050">
        <f t="shared" si="167"/>
        <v>15.62</v>
      </c>
      <c r="BK1050">
        <f t="shared" si="168"/>
        <v>10.72</v>
      </c>
      <c r="BL1050">
        <f t="shared" si="169"/>
        <v>47974.680000000037</v>
      </c>
    </row>
    <row r="1051" spans="1:64" x14ac:dyDescent="0.2">
      <c r="A1051" s="1">
        <v>1049</v>
      </c>
      <c r="B1051" s="7" t="s">
        <v>88</v>
      </c>
      <c r="C1051" s="3">
        <v>39958</v>
      </c>
      <c r="D1051" s="4" t="s">
        <v>626</v>
      </c>
      <c r="E1051" s="4" t="s">
        <v>163</v>
      </c>
      <c r="F1051" s="5" t="str">
        <f t="shared" si="160"/>
        <v>L</v>
      </c>
      <c r="G1051" s="6">
        <v>0.91805555555555562</v>
      </c>
      <c r="H1051" s="6">
        <v>0.91874999999999996</v>
      </c>
      <c r="I1051" s="85">
        <f t="shared" si="161"/>
        <v>0.99999999999983658</v>
      </c>
      <c r="J1051" s="86">
        <f>I1051*Segmentos!$D$7*(AH1051%)*IF(ISNUMBER(AI1051),AI1051%,0)</f>
        <v>39199.999999993597</v>
      </c>
      <c r="K1051" s="86">
        <f>I1051*Segmentos!$D$7*(AL1051%)*IF(ISNUMBER(AM1051),AM1051%,0)</f>
        <v>53999.999999991182</v>
      </c>
      <c r="L1051" s="4"/>
      <c r="M1051" s="2">
        <v>11.74</v>
      </c>
      <c r="N1051" s="2">
        <v>11.7</v>
      </c>
      <c r="O1051" s="2">
        <v>100</v>
      </c>
      <c r="P1051" s="2">
        <v>85.173699999999997</v>
      </c>
      <c r="Q1051" s="2">
        <v>7.11</v>
      </c>
      <c r="R1051" s="2">
        <v>7.1</v>
      </c>
      <c r="S1051" s="2">
        <v>100</v>
      </c>
      <c r="T1051" s="2">
        <v>8.6059999999999999</v>
      </c>
      <c r="U1051" s="2">
        <v>9.07</v>
      </c>
      <c r="V1051" s="2">
        <v>9.1</v>
      </c>
      <c r="W1051" s="2">
        <v>100</v>
      </c>
      <c r="X1051" s="2">
        <v>13.795999999999999</v>
      </c>
      <c r="Y1051" s="2">
        <v>12.29</v>
      </c>
      <c r="Z1051" s="2">
        <v>12.3</v>
      </c>
      <c r="AA1051" s="2">
        <v>100</v>
      </c>
      <c r="AB1051" s="2">
        <v>26.3261</v>
      </c>
      <c r="AC1051" s="2">
        <v>15.3</v>
      </c>
      <c r="AD1051" s="2">
        <v>15.3</v>
      </c>
      <c r="AE1051" s="2">
        <v>100</v>
      </c>
      <c r="AF1051" s="2">
        <v>36.445700000000002</v>
      </c>
      <c r="AG1051" s="20">
        <v>9.85</v>
      </c>
      <c r="AH1051" s="20">
        <v>9.8000000000000007</v>
      </c>
      <c r="AI1051" s="20">
        <v>100</v>
      </c>
      <c r="AJ1051" s="20">
        <v>33.886400000000002</v>
      </c>
      <c r="AK1051" s="18">
        <v>13.45</v>
      </c>
      <c r="AL1051" s="18">
        <v>13.5</v>
      </c>
      <c r="AM1051" s="18">
        <v>100</v>
      </c>
      <c r="AN1051" s="18">
        <v>51.287300000000002</v>
      </c>
      <c r="AO1051" s="2">
        <v>8.76</v>
      </c>
      <c r="AP1051" s="2">
        <v>8.8000000000000007</v>
      </c>
      <c r="AQ1051" s="2">
        <v>100</v>
      </c>
      <c r="AR1051" s="2">
        <v>6.9477000000000002</v>
      </c>
      <c r="AS1051" s="2">
        <v>9.42</v>
      </c>
      <c r="AT1051" s="2">
        <v>9.4</v>
      </c>
      <c r="AU1051" s="2">
        <v>100</v>
      </c>
      <c r="AV1051" s="2">
        <v>15.051500000000001</v>
      </c>
      <c r="AW1051" s="2">
        <v>10.44</v>
      </c>
      <c r="AX1051" s="2">
        <v>10.4</v>
      </c>
      <c r="AY1051" s="2">
        <v>100</v>
      </c>
      <c r="AZ1051" s="2">
        <v>21.769300000000001</v>
      </c>
      <c r="BA1051" s="2">
        <v>14.9</v>
      </c>
      <c r="BB1051" s="2">
        <v>14.9</v>
      </c>
      <c r="BC1051" s="2">
        <v>100</v>
      </c>
      <c r="BD1051" s="2">
        <v>41.405099999999997</v>
      </c>
      <c r="BE1051" s="4" t="str">
        <f t="shared" si="162"/>
        <v>NO APLICA</v>
      </c>
      <c r="BF1051" s="4">
        <f t="shared" si="163"/>
        <v>11.516</v>
      </c>
      <c r="BG1051">
        <f t="shared" si="164"/>
        <v>8.76</v>
      </c>
      <c r="BH1051">
        <f t="shared" si="165"/>
        <v>9.42</v>
      </c>
      <c r="BI1051">
        <f t="shared" si="166"/>
        <v>14.9</v>
      </c>
      <c r="BJ1051">
        <f t="shared" si="167"/>
        <v>13.45</v>
      </c>
      <c r="BK1051">
        <f t="shared" si="168"/>
        <v>9.85</v>
      </c>
      <c r="BL1051">
        <f t="shared" si="169"/>
        <v>1169.9999999998088</v>
      </c>
    </row>
    <row r="1052" spans="1:64" x14ac:dyDescent="0.2">
      <c r="A1052" s="1">
        <v>1050</v>
      </c>
      <c r="B1052" s="7" t="s">
        <v>30</v>
      </c>
      <c r="C1052" s="3">
        <v>39958</v>
      </c>
      <c r="D1052" s="4" t="s">
        <v>628</v>
      </c>
      <c r="E1052" s="4" t="s">
        <v>163</v>
      </c>
      <c r="F1052" s="5" t="str">
        <f t="shared" si="160"/>
        <v>L</v>
      </c>
      <c r="G1052" s="6">
        <v>0.875</v>
      </c>
      <c r="H1052" s="6">
        <v>0.91180555555555554</v>
      </c>
      <c r="I1052" s="85">
        <f t="shared" si="161"/>
        <v>52.999999999999972</v>
      </c>
      <c r="J1052" s="86">
        <f>I1052*Segmentos!$D$7*(AH1052%)*IF(ISNUMBER(AI1052),AI1052%,0)</f>
        <v>41721.599999999977</v>
      </c>
      <c r="K1052" s="86">
        <f>I1052*Segmentos!$D$7*(AL1052%)*IF(ISNUMBER(AM1052),AM1052%,0)</f>
        <v>270087.99999999983</v>
      </c>
      <c r="L1052" s="4"/>
      <c r="M1052" s="2">
        <v>0.77</v>
      </c>
      <c r="N1052" s="2">
        <v>2.6</v>
      </c>
      <c r="O1052" s="2">
        <v>29.2</v>
      </c>
      <c r="P1052" s="2">
        <v>85.026200000000003</v>
      </c>
      <c r="Q1052" s="2">
        <v>0.02</v>
      </c>
      <c r="R1052" s="2">
        <v>0.8</v>
      </c>
      <c r="S1052" s="2">
        <v>2.5</v>
      </c>
      <c r="T1052" s="2">
        <v>0.37580000000000002</v>
      </c>
      <c r="U1052" s="2">
        <v>0.41</v>
      </c>
      <c r="V1052" s="2">
        <v>0.5</v>
      </c>
      <c r="W1052" s="2">
        <v>77.400000000000006</v>
      </c>
      <c r="X1052" s="2">
        <v>9.5305999999999997</v>
      </c>
      <c r="Y1052" s="2">
        <v>0.55000000000000004</v>
      </c>
      <c r="Z1052" s="2">
        <v>3</v>
      </c>
      <c r="AA1052" s="2">
        <v>18.3</v>
      </c>
      <c r="AB1052" s="2">
        <v>18.0885</v>
      </c>
      <c r="AC1052" s="2">
        <v>1.57</v>
      </c>
      <c r="AD1052" s="2">
        <v>4.5</v>
      </c>
      <c r="AE1052" s="2">
        <v>34.5</v>
      </c>
      <c r="AF1052" s="2">
        <v>57.031300000000002</v>
      </c>
      <c r="AG1052" s="20">
        <v>0.2</v>
      </c>
      <c r="AH1052" s="20">
        <v>2.4</v>
      </c>
      <c r="AI1052" s="20">
        <v>8.1999999999999993</v>
      </c>
      <c r="AJ1052" s="20">
        <v>10.4016</v>
      </c>
      <c r="AK1052" s="18">
        <v>1.28</v>
      </c>
      <c r="AL1052" s="18">
        <v>2.8</v>
      </c>
      <c r="AM1052" s="18">
        <v>45.5</v>
      </c>
      <c r="AN1052" s="18">
        <v>74.624600000000001</v>
      </c>
      <c r="AO1052" s="2">
        <v>7.0000000000000007E-2</v>
      </c>
      <c r="AP1052" s="2">
        <v>0.6</v>
      </c>
      <c r="AQ1052" s="2">
        <v>11.6</v>
      </c>
      <c r="AR1052" s="2">
        <v>0.83720000000000006</v>
      </c>
      <c r="AS1052" s="2">
        <v>0.68</v>
      </c>
      <c r="AT1052" s="2">
        <v>2.6</v>
      </c>
      <c r="AU1052" s="2">
        <v>26.1</v>
      </c>
      <c r="AV1052" s="2">
        <v>16.604399999999998</v>
      </c>
      <c r="AW1052" s="2">
        <v>0.19</v>
      </c>
      <c r="AX1052" s="2">
        <v>1.7</v>
      </c>
      <c r="AY1052" s="2">
        <v>10.9</v>
      </c>
      <c r="AZ1052" s="2">
        <v>6.0239000000000003</v>
      </c>
      <c r="BA1052" s="2">
        <v>1.45</v>
      </c>
      <c r="BB1052" s="2">
        <v>3.9</v>
      </c>
      <c r="BC1052" s="2">
        <v>37.4</v>
      </c>
      <c r="BD1052" s="2">
        <v>61.560699999999997</v>
      </c>
      <c r="BE1052" s="4" t="str">
        <f t="shared" si="162"/>
        <v>NO APLICA</v>
      </c>
      <c r="BF1052" s="4">
        <f t="shared" si="163"/>
        <v>0.88360000000000005</v>
      </c>
      <c r="BG1052">
        <f t="shared" si="164"/>
        <v>7.0000000000000007E-2</v>
      </c>
      <c r="BH1052">
        <f t="shared" si="165"/>
        <v>0.68</v>
      </c>
      <c r="BI1052">
        <f t="shared" si="166"/>
        <v>1.45</v>
      </c>
      <c r="BJ1052">
        <f t="shared" si="167"/>
        <v>1.28</v>
      </c>
      <c r="BK1052">
        <f t="shared" si="168"/>
        <v>0.2</v>
      </c>
      <c r="BL1052">
        <f t="shared" si="169"/>
        <v>4023.7599999999979</v>
      </c>
    </row>
    <row r="1053" spans="1:64" x14ac:dyDescent="0.2">
      <c r="A1053" s="1">
        <v>1051</v>
      </c>
      <c r="B1053" s="7" t="s">
        <v>11</v>
      </c>
      <c r="C1053" s="3">
        <v>39958</v>
      </c>
      <c r="D1053" s="4" t="s">
        <v>8</v>
      </c>
      <c r="E1053" s="4" t="s">
        <v>166</v>
      </c>
      <c r="F1053" s="5" t="str">
        <f t="shared" si="160"/>
        <v>L</v>
      </c>
      <c r="G1053" s="6">
        <v>0.91041666666666676</v>
      </c>
      <c r="H1053" s="6">
        <v>0.91111111111111109</v>
      </c>
      <c r="I1053" s="85">
        <f t="shared" si="161"/>
        <v>0.99999999999983658</v>
      </c>
      <c r="J1053" s="86">
        <f>I1053*Segmentos!$D$7*(AH1053%)*IF(ISNUMBER(AI1053),AI1053%,0)</f>
        <v>19599.999999996799</v>
      </c>
      <c r="K1053" s="86">
        <f>I1053*Segmentos!$D$7*(AL1053%)*IF(ISNUMBER(AM1053),AM1053%,0)</f>
        <v>15999.999999997386</v>
      </c>
      <c r="L1053" s="4"/>
      <c r="M1053" s="2">
        <v>4.45</v>
      </c>
      <c r="N1053" s="2">
        <v>4.5</v>
      </c>
      <c r="O1053" s="2">
        <v>100</v>
      </c>
      <c r="P1053" s="2">
        <v>81.918899999999994</v>
      </c>
      <c r="Q1053" s="2">
        <v>3.88</v>
      </c>
      <c r="R1053" s="2">
        <v>3.9</v>
      </c>
      <c r="S1053" s="2">
        <v>100</v>
      </c>
      <c r="T1053" s="2">
        <v>11.9001</v>
      </c>
      <c r="U1053" s="2">
        <v>4.41</v>
      </c>
      <c r="V1053" s="2">
        <v>4.4000000000000004</v>
      </c>
      <c r="W1053" s="2">
        <v>100</v>
      </c>
      <c r="X1053" s="2">
        <v>17.021799999999999</v>
      </c>
      <c r="Y1053" s="2">
        <v>3.75</v>
      </c>
      <c r="Z1053" s="2">
        <v>3.8</v>
      </c>
      <c r="AA1053" s="2">
        <v>100</v>
      </c>
      <c r="AB1053" s="2">
        <v>20.3904</v>
      </c>
      <c r="AC1053" s="2">
        <v>5.4</v>
      </c>
      <c r="AD1053" s="2">
        <v>5.4</v>
      </c>
      <c r="AE1053" s="2">
        <v>100</v>
      </c>
      <c r="AF1053" s="2">
        <v>32.6066</v>
      </c>
      <c r="AG1053" s="20">
        <v>4.93</v>
      </c>
      <c r="AH1053" s="20">
        <v>4.9000000000000004</v>
      </c>
      <c r="AI1053" s="20">
        <v>100</v>
      </c>
      <c r="AJ1053" s="20">
        <v>43.040100000000002</v>
      </c>
      <c r="AK1053" s="18">
        <v>4.0199999999999996</v>
      </c>
      <c r="AL1053" s="18">
        <v>4</v>
      </c>
      <c r="AM1053" s="18">
        <v>100</v>
      </c>
      <c r="AN1053" s="18">
        <v>38.878799999999998</v>
      </c>
      <c r="AO1053" s="2">
        <v>3.24</v>
      </c>
      <c r="AP1053" s="2">
        <v>3.2</v>
      </c>
      <c r="AQ1053" s="2">
        <v>100</v>
      </c>
      <c r="AR1053" s="2">
        <v>6.5038</v>
      </c>
      <c r="AS1053" s="2">
        <v>3.25</v>
      </c>
      <c r="AT1053" s="2">
        <v>3.2</v>
      </c>
      <c r="AU1053" s="2">
        <v>100</v>
      </c>
      <c r="AV1053" s="2">
        <v>13.1534</v>
      </c>
      <c r="AW1053" s="2">
        <v>3.38</v>
      </c>
      <c r="AX1053" s="2">
        <v>3.4</v>
      </c>
      <c r="AY1053" s="2">
        <v>100</v>
      </c>
      <c r="AZ1053" s="2">
        <v>17.859100000000002</v>
      </c>
      <c r="BA1053" s="2">
        <v>6.3</v>
      </c>
      <c r="BB1053" s="2">
        <v>6.3</v>
      </c>
      <c r="BC1053" s="2">
        <v>100</v>
      </c>
      <c r="BD1053" s="2">
        <v>44.4026</v>
      </c>
      <c r="BE1053" s="4" t="str">
        <f t="shared" si="162"/>
        <v>NO APLICA</v>
      </c>
      <c r="BF1053" s="4">
        <f t="shared" si="163"/>
        <v>4.3908000000000005</v>
      </c>
      <c r="BG1053">
        <f t="shared" si="164"/>
        <v>3.24</v>
      </c>
      <c r="BH1053">
        <f t="shared" si="165"/>
        <v>3.25</v>
      </c>
      <c r="BI1053">
        <f t="shared" si="166"/>
        <v>6.3</v>
      </c>
      <c r="BJ1053">
        <f t="shared" si="167"/>
        <v>4.0199999999999996</v>
      </c>
      <c r="BK1053">
        <f t="shared" si="168"/>
        <v>4.93</v>
      </c>
      <c r="BL1053">
        <f t="shared" si="169"/>
        <v>449.99999999992644</v>
      </c>
    </row>
    <row r="1054" spans="1:64" x14ac:dyDescent="0.2">
      <c r="A1054" s="1">
        <v>1052</v>
      </c>
      <c r="B1054" s="7" t="s">
        <v>6</v>
      </c>
      <c r="C1054" s="3">
        <v>39958</v>
      </c>
      <c r="D1054" s="4" t="s">
        <v>3</v>
      </c>
      <c r="E1054" s="4" t="s">
        <v>166</v>
      </c>
      <c r="F1054" s="5" t="str">
        <f t="shared" si="160"/>
        <v>L</v>
      </c>
      <c r="G1054" s="6">
        <v>0.90902777777777777</v>
      </c>
      <c r="H1054" s="6">
        <v>0.90972222222222221</v>
      </c>
      <c r="I1054" s="85">
        <f t="shared" si="161"/>
        <v>0.99999999999999645</v>
      </c>
      <c r="J1054" s="86">
        <f>I1054*Segmentos!$D$7*(AH1054%)*IF(ISNUMBER(AI1054),AI1054%,0)</f>
        <v>27999.999999999905</v>
      </c>
      <c r="K1054" s="86">
        <f>I1054*Segmentos!$D$7*(AL1054%)*IF(ISNUMBER(AM1054),AM1054%,0)</f>
        <v>25199.999999999913</v>
      </c>
      <c r="L1054" s="4"/>
      <c r="M1054" s="2">
        <v>6.61</v>
      </c>
      <c r="N1054" s="2">
        <v>6.6</v>
      </c>
      <c r="O1054" s="2">
        <v>100</v>
      </c>
      <c r="P1054" s="2">
        <v>87.001099999999994</v>
      </c>
      <c r="Q1054" s="2">
        <v>6.36</v>
      </c>
      <c r="R1054" s="2">
        <v>6.4</v>
      </c>
      <c r="S1054" s="2">
        <v>100</v>
      </c>
      <c r="T1054" s="2">
        <v>13.958600000000001</v>
      </c>
      <c r="U1054" s="2">
        <v>6.98</v>
      </c>
      <c r="V1054" s="2">
        <v>7</v>
      </c>
      <c r="W1054" s="2">
        <v>100</v>
      </c>
      <c r="X1054" s="2">
        <v>19.2514</v>
      </c>
      <c r="Y1054" s="2">
        <v>3.07</v>
      </c>
      <c r="Z1054" s="2">
        <v>3.1</v>
      </c>
      <c r="AA1054" s="2">
        <v>100</v>
      </c>
      <c r="AB1054" s="2">
        <v>11.927199999999999</v>
      </c>
      <c r="AC1054" s="2">
        <v>9.69</v>
      </c>
      <c r="AD1054" s="2">
        <v>9.6999999999999993</v>
      </c>
      <c r="AE1054" s="2">
        <v>100</v>
      </c>
      <c r="AF1054" s="2">
        <v>41.863900000000001</v>
      </c>
      <c r="AG1054" s="20">
        <v>6.96</v>
      </c>
      <c r="AH1054" s="20">
        <v>7</v>
      </c>
      <c r="AI1054" s="20">
        <v>100</v>
      </c>
      <c r="AJ1054" s="20">
        <v>43.417700000000004</v>
      </c>
      <c r="AK1054" s="18">
        <v>6.3</v>
      </c>
      <c r="AL1054" s="18">
        <v>6.3</v>
      </c>
      <c r="AM1054" s="18">
        <v>100</v>
      </c>
      <c r="AN1054" s="18">
        <v>43.583300000000001</v>
      </c>
      <c r="AO1054" s="2">
        <v>2.54</v>
      </c>
      <c r="AP1054" s="2">
        <v>2.5</v>
      </c>
      <c r="AQ1054" s="2">
        <v>100</v>
      </c>
      <c r="AR1054" s="2">
        <v>3.6459999999999999</v>
      </c>
      <c r="AS1054" s="2">
        <v>5.34</v>
      </c>
      <c r="AT1054" s="2">
        <v>5.3</v>
      </c>
      <c r="AU1054" s="2">
        <v>100</v>
      </c>
      <c r="AV1054" s="2">
        <v>15.4704</v>
      </c>
      <c r="AW1054" s="2">
        <v>8.57</v>
      </c>
      <c r="AX1054" s="2">
        <v>8.6</v>
      </c>
      <c r="AY1054" s="2">
        <v>100</v>
      </c>
      <c r="AZ1054" s="2">
        <v>32.412700000000001</v>
      </c>
      <c r="BA1054" s="2">
        <v>7.04</v>
      </c>
      <c r="BB1054" s="2">
        <v>7</v>
      </c>
      <c r="BC1054" s="2">
        <v>100</v>
      </c>
      <c r="BD1054" s="2">
        <v>35.471899999999998</v>
      </c>
      <c r="BE1054" s="4" t="str">
        <f t="shared" si="162"/>
        <v>NO APLICA</v>
      </c>
      <c r="BF1054" s="4">
        <f t="shared" si="163"/>
        <v>6.2737999999999996</v>
      </c>
      <c r="BG1054">
        <f t="shared" si="164"/>
        <v>2.54</v>
      </c>
      <c r="BH1054">
        <f t="shared" si="165"/>
        <v>5.34</v>
      </c>
      <c r="BI1054">
        <f t="shared" si="166"/>
        <v>8.57</v>
      </c>
      <c r="BJ1054">
        <f t="shared" si="167"/>
        <v>6.3</v>
      </c>
      <c r="BK1054">
        <f t="shared" si="168"/>
        <v>6.96</v>
      </c>
      <c r="BL1054">
        <f t="shared" si="169"/>
        <v>659.99999999999761</v>
      </c>
    </row>
    <row r="1055" spans="1:64" x14ac:dyDescent="0.2">
      <c r="A1055" s="1">
        <v>1053</v>
      </c>
      <c r="B1055" s="7" t="s">
        <v>31</v>
      </c>
      <c r="C1055" s="3">
        <v>39958</v>
      </c>
      <c r="D1055" s="4" t="s">
        <v>628</v>
      </c>
      <c r="E1055" s="4" t="s">
        <v>166</v>
      </c>
      <c r="F1055" s="5" t="str">
        <f t="shared" si="160"/>
        <v>L</v>
      </c>
      <c r="G1055" s="6">
        <v>0.91180555555555554</v>
      </c>
      <c r="H1055" s="6">
        <v>0.9145833333333333</v>
      </c>
      <c r="I1055" s="85">
        <f t="shared" si="161"/>
        <v>3.9999999999999858</v>
      </c>
      <c r="J1055" s="86">
        <f>I1055*Segmentos!$D$7*(AH1055%)*IF(ISNUMBER(AI1055),AI1055%,0)</f>
        <v>9075.1999999999698</v>
      </c>
      <c r="K1055" s="86">
        <f>I1055*Segmentos!$D$7*(AL1055%)*IF(ISNUMBER(AM1055),AM1055%,0)</f>
        <v>22118.399999999929</v>
      </c>
      <c r="L1055" s="4"/>
      <c r="M1055" s="2">
        <v>1.01</v>
      </c>
      <c r="N1055" s="2">
        <v>1.2</v>
      </c>
      <c r="O1055" s="2">
        <v>81.400000000000006</v>
      </c>
      <c r="P1055" s="2">
        <v>88.198099999999997</v>
      </c>
      <c r="Q1055" s="2">
        <v>0.08</v>
      </c>
      <c r="R1055" s="2">
        <v>0.3</v>
      </c>
      <c r="S1055" s="2">
        <v>25</v>
      </c>
      <c r="T1055" s="2">
        <v>1.1962999999999999</v>
      </c>
      <c r="U1055" s="2">
        <v>0.56000000000000005</v>
      </c>
      <c r="V1055" s="2">
        <v>0.7</v>
      </c>
      <c r="W1055" s="2">
        <v>85.6</v>
      </c>
      <c r="X1055" s="2">
        <v>10.276999999999999</v>
      </c>
      <c r="Y1055" s="2">
        <v>0.49</v>
      </c>
      <c r="Z1055" s="2">
        <v>0.7</v>
      </c>
      <c r="AA1055" s="2">
        <v>72.900000000000006</v>
      </c>
      <c r="AB1055" s="2">
        <v>12.7658</v>
      </c>
      <c r="AC1055" s="2">
        <v>2.23</v>
      </c>
      <c r="AD1055" s="2">
        <v>2.6</v>
      </c>
      <c r="AE1055" s="2">
        <v>86.4</v>
      </c>
      <c r="AF1055" s="2">
        <v>63.959000000000003</v>
      </c>
      <c r="AG1055" s="20">
        <v>0.59</v>
      </c>
      <c r="AH1055" s="20">
        <v>0.8</v>
      </c>
      <c r="AI1055" s="20">
        <v>70.900000000000006</v>
      </c>
      <c r="AJ1055" s="20">
        <v>24.561800000000002</v>
      </c>
      <c r="AK1055" s="18">
        <v>1.39</v>
      </c>
      <c r="AL1055" s="18">
        <v>1.6</v>
      </c>
      <c r="AM1055" s="18">
        <v>86.4</v>
      </c>
      <c r="AN1055" s="18">
        <v>63.636299999999999</v>
      </c>
      <c r="AO1055" s="2">
        <v>0.36</v>
      </c>
      <c r="AP1055" s="2">
        <v>0.5</v>
      </c>
      <c r="AQ1055" s="2">
        <v>66.400000000000006</v>
      </c>
      <c r="AR1055" s="2">
        <v>3.4281000000000001</v>
      </c>
      <c r="AS1055" s="2">
        <v>0.39</v>
      </c>
      <c r="AT1055" s="2">
        <v>0.9</v>
      </c>
      <c r="AU1055" s="2">
        <v>43.9</v>
      </c>
      <c r="AV1055" s="2">
        <v>7.4452999999999996</v>
      </c>
      <c r="AW1055" s="2">
        <v>0.53</v>
      </c>
      <c r="AX1055" s="2">
        <v>0.8</v>
      </c>
      <c r="AY1055" s="2">
        <v>68</v>
      </c>
      <c r="AZ1055" s="2">
        <v>13.3436</v>
      </c>
      <c r="BA1055" s="2">
        <v>1.91</v>
      </c>
      <c r="BB1055" s="2">
        <v>2</v>
      </c>
      <c r="BC1055" s="2">
        <v>96.1</v>
      </c>
      <c r="BD1055" s="2">
        <v>63.981000000000002</v>
      </c>
      <c r="BE1055" s="4" t="str">
        <f t="shared" si="162"/>
        <v>NO APLICA</v>
      </c>
      <c r="BF1055" s="4">
        <f t="shared" si="163"/>
        <v>0.97899999999999987</v>
      </c>
      <c r="BG1055">
        <f t="shared" si="164"/>
        <v>0.36</v>
      </c>
      <c r="BH1055">
        <f t="shared" si="165"/>
        <v>0.39</v>
      </c>
      <c r="BI1055">
        <f t="shared" si="166"/>
        <v>1.91</v>
      </c>
      <c r="BJ1055">
        <f t="shared" si="167"/>
        <v>1.39</v>
      </c>
      <c r="BK1055">
        <f t="shared" si="168"/>
        <v>0.59</v>
      </c>
      <c r="BL1055">
        <f t="shared" si="169"/>
        <v>390.71999999999866</v>
      </c>
    </row>
    <row r="1056" spans="1:64" x14ac:dyDescent="0.2">
      <c r="A1056" s="1">
        <v>1054</v>
      </c>
      <c r="B1056" s="7" t="s">
        <v>108</v>
      </c>
      <c r="C1056" s="3">
        <v>39958</v>
      </c>
      <c r="D1056" s="4" t="s">
        <v>3</v>
      </c>
      <c r="E1056" s="4" t="s">
        <v>167</v>
      </c>
      <c r="F1056" s="5" t="str">
        <f t="shared" si="160"/>
        <v>L</v>
      </c>
      <c r="G1056" s="6">
        <v>0.91736111111111107</v>
      </c>
      <c r="H1056" s="6">
        <v>0.97638888888888886</v>
      </c>
      <c r="I1056" s="85">
        <f t="shared" si="161"/>
        <v>85.000000000000014</v>
      </c>
      <c r="J1056" s="86">
        <f>I1056*Segmentos!$D$7*(AH1056%)*IF(ISNUMBER(AI1056),AI1056%,0)</f>
        <v>2447320.0000000005</v>
      </c>
      <c r="K1056" s="86">
        <f>I1056*Segmentos!$D$7*(AL1056%)*IF(ISNUMBER(AM1056),AM1056%,0)</f>
        <v>1888768.0000000002</v>
      </c>
      <c r="L1056" s="4"/>
      <c r="M1056" s="2">
        <v>6.32</v>
      </c>
      <c r="N1056" s="2">
        <v>23.3</v>
      </c>
      <c r="O1056" s="2">
        <v>27.1</v>
      </c>
      <c r="P1056" s="2">
        <v>84.153400000000005</v>
      </c>
      <c r="Q1056" s="2">
        <v>5.08</v>
      </c>
      <c r="R1056" s="2">
        <v>15.1</v>
      </c>
      <c r="S1056" s="2">
        <v>33.5</v>
      </c>
      <c r="T1056" s="2">
        <v>11.279199999999999</v>
      </c>
      <c r="U1056" s="2">
        <v>5.0599999999999996</v>
      </c>
      <c r="V1056" s="2">
        <v>24</v>
      </c>
      <c r="W1056" s="2">
        <v>21.1</v>
      </c>
      <c r="X1056" s="2">
        <v>14.1236</v>
      </c>
      <c r="Y1056" s="2">
        <v>7.21</v>
      </c>
      <c r="Z1056" s="2">
        <v>23.7</v>
      </c>
      <c r="AA1056" s="2">
        <v>30.5</v>
      </c>
      <c r="AB1056" s="2">
        <v>28.3657</v>
      </c>
      <c r="AC1056" s="2">
        <v>6.95</v>
      </c>
      <c r="AD1056" s="2">
        <v>26.7</v>
      </c>
      <c r="AE1056" s="2">
        <v>26</v>
      </c>
      <c r="AF1056" s="2">
        <v>30.385000000000002</v>
      </c>
      <c r="AG1056" s="20">
        <v>7.18</v>
      </c>
      <c r="AH1056" s="20">
        <v>24.4</v>
      </c>
      <c r="AI1056" s="20">
        <v>29.5</v>
      </c>
      <c r="AJ1056" s="20">
        <v>45.359499999999997</v>
      </c>
      <c r="AK1056" s="18">
        <v>5.54</v>
      </c>
      <c r="AL1056" s="18">
        <v>22.4</v>
      </c>
      <c r="AM1056" s="18">
        <v>24.8</v>
      </c>
      <c r="AN1056" s="18">
        <v>38.793900000000001</v>
      </c>
      <c r="AO1056" s="2">
        <v>2.75</v>
      </c>
      <c r="AP1056" s="2">
        <v>14.2</v>
      </c>
      <c r="AQ1056" s="2">
        <v>19.399999999999999</v>
      </c>
      <c r="AR1056" s="2">
        <v>4.008</v>
      </c>
      <c r="AS1056" s="2">
        <v>5.46</v>
      </c>
      <c r="AT1056" s="2">
        <v>22.6</v>
      </c>
      <c r="AU1056" s="2">
        <v>24.2</v>
      </c>
      <c r="AV1056" s="2">
        <v>16.025700000000001</v>
      </c>
      <c r="AW1056" s="2">
        <v>6.09</v>
      </c>
      <c r="AX1056" s="2">
        <v>22.1</v>
      </c>
      <c r="AY1056" s="2">
        <v>27.6</v>
      </c>
      <c r="AZ1056" s="2">
        <v>23.332899999999999</v>
      </c>
      <c r="BA1056" s="2">
        <v>8</v>
      </c>
      <c r="BB1056" s="2">
        <v>27.2</v>
      </c>
      <c r="BC1056" s="2">
        <v>29.4</v>
      </c>
      <c r="BD1056" s="2">
        <v>40.786700000000003</v>
      </c>
      <c r="BE1056" s="4" t="str">
        <f t="shared" si="162"/>
        <v>ENTRETENIDO</v>
      </c>
      <c r="BF1056" s="4">
        <f t="shared" si="163"/>
        <v>6.0982000000000003</v>
      </c>
      <c r="BG1056">
        <f t="shared" si="164"/>
        <v>2.75</v>
      </c>
      <c r="BH1056">
        <f t="shared" si="165"/>
        <v>5.46</v>
      </c>
      <c r="BI1056">
        <f t="shared" si="166"/>
        <v>8</v>
      </c>
      <c r="BJ1056">
        <f t="shared" si="167"/>
        <v>5.54</v>
      </c>
      <c r="BK1056">
        <f t="shared" si="168"/>
        <v>7.18</v>
      </c>
      <c r="BL1056">
        <f t="shared" si="169"/>
        <v>53671.550000000017</v>
      </c>
    </row>
    <row r="1057" spans="1:64" x14ac:dyDescent="0.2">
      <c r="A1057" s="1">
        <v>1055</v>
      </c>
      <c r="B1057" s="7" t="s">
        <v>86</v>
      </c>
      <c r="C1057" s="3">
        <v>39958</v>
      </c>
      <c r="D1057" s="4" t="s">
        <v>17</v>
      </c>
      <c r="E1057" s="4" t="s">
        <v>169</v>
      </c>
      <c r="F1057" s="5" t="str">
        <f t="shared" si="160"/>
        <v>L</v>
      </c>
      <c r="G1057" s="6">
        <v>0.91805555555555562</v>
      </c>
      <c r="H1057" s="6">
        <v>0.95833333333333337</v>
      </c>
      <c r="I1057" s="85">
        <f t="shared" si="161"/>
        <v>57.999999999999957</v>
      </c>
      <c r="J1057" s="86">
        <f>I1057*Segmentos!$D$7*(AH1057%)*IF(ISNUMBER(AI1057),AI1057%,0)</f>
        <v>101615.99999999991</v>
      </c>
      <c r="K1057" s="86">
        <f>I1057*Segmentos!$D$7*(AL1057%)*IF(ISNUMBER(AM1057),AM1057%,0)</f>
        <v>13154.399999999989</v>
      </c>
      <c r="L1057" s="4"/>
      <c r="M1057" s="2">
        <v>0.24</v>
      </c>
      <c r="N1057" s="2">
        <v>1.8</v>
      </c>
      <c r="O1057" s="2">
        <v>13.2</v>
      </c>
      <c r="P1057" s="2">
        <v>98.988900000000001</v>
      </c>
      <c r="Q1057" s="2">
        <v>0</v>
      </c>
      <c r="R1057" s="2">
        <v>0.3</v>
      </c>
      <c r="S1057" s="2">
        <v>1.7</v>
      </c>
      <c r="T1057" s="2">
        <v>0.34710000000000002</v>
      </c>
      <c r="U1057" s="2">
        <v>0.12</v>
      </c>
      <c r="V1057" s="2">
        <v>1</v>
      </c>
      <c r="W1057" s="2">
        <v>12.2</v>
      </c>
      <c r="X1057" s="2">
        <v>10.258900000000001</v>
      </c>
      <c r="Y1057" s="2">
        <v>0.28999999999999998</v>
      </c>
      <c r="Z1057" s="2">
        <v>1.1000000000000001</v>
      </c>
      <c r="AA1057" s="2">
        <v>27.1</v>
      </c>
      <c r="AB1057" s="2">
        <v>36.420699999999997</v>
      </c>
      <c r="AC1057" s="2">
        <v>0.38</v>
      </c>
      <c r="AD1057" s="2">
        <v>3.7</v>
      </c>
      <c r="AE1057" s="2">
        <v>10.1</v>
      </c>
      <c r="AF1057" s="2">
        <v>51.962200000000003</v>
      </c>
      <c r="AG1057" s="20">
        <v>0.43</v>
      </c>
      <c r="AH1057" s="20">
        <v>3</v>
      </c>
      <c r="AI1057" s="20">
        <v>14.6</v>
      </c>
      <c r="AJ1057" s="20">
        <v>85.926000000000002</v>
      </c>
      <c r="AK1057" s="18">
        <v>0.06</v>
      </c>
      <c r="AL1057" s="18">
        <v>0.7</v>
      </c>
      <c r="AM1057" s="18">
        <v>8.1</v>
      </c>
      <c r="AN1057" s="18">
        <v>13.063000000000001</v>
      </c>
      <c r="AO1057" s="2">
        <v>0</v>
      </c>
      <c r="AP1057" s="2">
        <v>0</v>
      </c>
      <c r="AQ1057" s="8" t="s">
        <v>577</v>
      </c>
      <c r="AR1057" s="2">
        <v>0</v>
      </c>
      <c r="AS1057" s="2">
        <v>0.44</v>
      </c>
      <c r="AT1057" s="2">
        <v>1.5</v>
      </c>
      <c r="AU1057" s="2">
        <v>29.7</v>
      </c>
      <c r="AV1057" s="2">
        <v>40.420900000000003</v>
      </c>
      <c r="AW1057" s="2">
        <v>0.33</v>
      </c>
      <c r="AX1057" s="2">
        <v>2.7</v>
      </c>
      <c r="AY1057" s="2">
        <v>12.3</v>
      </c>
      <c r="AZ1057" s="2">
        <v>39.6877</v>
      </c>
      <c r="BA1057" s="2">
        <v>0.12</v>
      </c>
      <c r="BB1057" s="2">
        <v>1.8</v>
      </c>
      <c r="BC1057" s="2">
        <v>6.4</v>
      </c>
      <c r="BD1057" s="2">
        <v>18.880400000000002</v>
      </c>
      <c r="BE1057" s="4" t="str">
        <f t="shared" si="162"/>
        <v>NO APLICA</v>
      </c>
      <c r="BF1057" s="4">
        <f t="shared" si="163"/>
        <v>0.31659999999999999</v>
      </c>
      <c r="BG1057">
        <f t="shared" si="164"/>
        <v>0</v>
      </c>
      <c r="BH1057">
        <f t="shared" si="165"/>
        <v>0.44</v>
      </c>
      <c r="BI1057">
        <f t="shared" si="166"/>
        <v>0.33</v>
      </c>
      <c r="BJ1057">
        <f t="shared" si="167"/>
        <v>0.06</v>
      </c>
      <c r="BK1057">
        <f t="shared" si="168"/>
        <v>0.43</v>
      </c>
      <c r="BL1057">
        <f t="shared" si="169"/>
        <v>1378.0799999999988</v>
      </c>
    </row>
    <row r="1058" spans="1:64" x14ac:dyDescent="0.2">
      <c r="A1058" s="1">
        <v>1056</v>
      </c>
      <c r="B1058" s="7" t="s">
        <v>14</v>
      </c>
      <c r="C1058" s="3">
        <v>39958</v>
      </c>
      <c r="D1058" s="4" t="s">
        <v>626</v>
      </c>
      <c r="E1058" s="4" t="s">
        <v>163</v>
      </c>
      <c r="F1058" s="5" t="str">
        <f t="shared" si="160"/>
        <v>L</v>
      </c>
      <c r="G1058" s="6">
        <v>0.85</v>
      </c>
      <c r="H1058" s="6">
        <v>0.875</v>
      </c>
      <c r="I1058" s="85">
        <f t="shared" si="161"/>
        <v>36.000000000000028</v>
      </c>
      <c r="J1058" s="86">
        <f>I1058*Segmentos!$D$7*(AH1058%)*IF(ISNUMBER(AI1058),AI1058%,0)</f>
        <v>987436.80000000063</v>
      </c>
      <c r="K1058" s="86">
        <f>I1058*Segmentos!$D$7*(AL1058%)*IF(ISNUMBER(AM1058),AM1058%,0)</f>
        <v>1151251.2000000009</v>
      </c>
      <c r="L1058" s="4"/>
      <c r="M1058" s="2">
        <v>7.47</v>
      </c>
      <c r="N1058" s="2">
        <v>14.2</v>
      </c>
      <c r="O1058" s="2">
        <v>52.6</v>
      </c>
      <c r="P1058" s="2">
        <v>84.497799999999998</v>
      </c>
      <c r="Q1058" s="2">
        <v>6.38</v>
      </c>
      <c r="R1058" s="2">
        <v>14.2</v>
      </c>
      <c r="S1058" s="2">
        <v>45</v>
      </c>
      <c r="T1058" s="2">
        <v>12.041399999999999</v>
      </c>
      <c r="U1058" s="2">
        <v>6.97</v>
      </c>
      <c r="V1058" s="2">
        <v>15.5</v>
      </c>
      <c r="W1058" s="2">
        <v>45</v>
      </c>
      <c r="X1058" s="2">
        <v>16.5307</v>
      </c>
      <c r="Y1058" s="2">
        <v>7.75</v>
      </c>
      <c r="Z1058" s="2">
        <v>13</v>
      </c>
      <c r="AA1058" s="2">
        <v>59.7</v>
      </c>
      <c r="AB1058" s="2">
        <v>25.874099999999999</v>
      </c>
      <c r="AC1058" s="2">
        <v>8.1</v>
      </c>
      <c r="AD1058" s="2">
        <v>14.5</v>
      </c>
      <c r="AE1058" s="2">
        <v>55.8</v>
      </c>
      <c r="AF1058" s="2">
        <v>30.0517</v>
      </c>
      <c r="AG1058" s="20">
        <v>6.88</v>
      </c>
      <c r="AH1058" s="20">
        <v>12.4</v>
      </c>
      <c r="AI1058" s="20">
        <v>55.3</v>
      </c>
      <c r="AJ1058" s="20">
        <v>36.886099999999999</v>
      </c>
      <c r="AK1058" s="18">
        <v>8.01</v>
      </c>
      <c r="AL1058" s="18">
        <v>15.8</v>
      </c>
      <c r="AM1058" s="18">
        <v>50.6</v>
      </c>
      <c r="AN1058" s="18">
        <v>47.611699999999999</v>
      </c>
      <c r="AO1058" s="2">
        <v>7.35</v>
      </c>
      <c r="AP1058" s="2">
        <v>14</v>
      </c>
      <c r="AQ1058" s="2">
        <v>52.7</v>
      </c>
      <c r="AR1058" s="2">
        <v>9.0840999999999994</v>
      </c>
      <c r="AS1058" s="2">
        <v>6.59</v>
      </c>
      <c r="AT1058" s="2">
        <v>11.3</v>
      </c>
      <c r="AU1058" s="2">
        <v>58.3</v>
      </c>
      <c r="AV1058" s="2">
        <v>16.4053</v>
      </c>
      <c r="AW1058" s="2">
        <v>6.85</v>
      </c>
      <c r="AX1058" s="2">
        <v>13.7</v>
      </c>
      <c r="AY1058" s="2">
        <v>49.9</v>
      </c>
      <c r="AZ1058" s="2">
        <v>22.273700000000002</v>
      </c>
      <c r="BA1058" s="2">
        <v>8.48</v>
      </c>
      <c r="BB1058" s="2">
        <v>16.3</v>
      </c>
      <c r="BC1058" s="2">
        <v>52</v>
      </c>
      <c r="BD1058" s="2">
        <v>36.7348</v>
      </c>
      <c r="BE1058" s="4" t="str">
        <f t="shared" si="162"/>
        <v>NO APLICA</v>
      </c>
      <c r="BF1058" s="4">
        <f t="shared" si="163"/>
        <v>7.4266000000000005</v>
      </c>
      <c r="BG1058">
        <f t="shared" si="164"/>
        <v>7.35</v>
      </c>
      <c r="BH1058">
        <f t="shared" si="165"/>
        <v>6.59</v>
      </c>
      <c r="BI1058">
        <f t="shared" si="166"/>
        <v>8.48</v>
      </c>
      <c r="BJ1058">
        <f t="shared" si="167"/>
        <v>8.01</v>
      </c>
      <c r="BK1058">
        <f t="shared" si="168"/>
        <v>6.88</v>
      </c>
      <c r="BL1058">
        <f t="shared" si="169"/>
        <v>26889.120000000021</v>
      </c>
    </row>
    <row r="1059" spans="1:64" x14ac:dyDescent="0.2">
      <c r="A1059" s="1">
        <v>1057</v>
      </c>
      <c r="B1059" s="7" t="s">
        <v>10</v>
      </c>
      <c r="C1059" s="3">
        <v>39958</v>
      </c>
      <c r="D1059" s="4" t="s">
        <v>8</v>
      </c>
      <c r="E1059" s="4" t="s">
        <v>164</v>
      </c>
      <c r="F1059" s="5" t="str">
        <f t="shared" si="160"/>
        <v>L</v>
      </c>
      <c r="G1059" s="6">
        <v>0.87361111111111101</v>
      </c>
      <c r="H1059" s="6">
        <v>0.9194444444444444</v>
      </c>
      <c r="I1059" s="85">
        <f t="shared" si="161"/>
        <v>66.000000000000085</v>
      </c>
      <c r="J1059" s="86">
        <f>I1059*Segmentos!$D$7*(AH1059%)*IF(ISNUMBER(AI1059),AI1059%,0)</f>
        <v>1729728.0000000021</v>
      </c>
      <c r="K1059" s="86">
        <f>I1059*Segmentos!$D$7*(AL1059%)*IF(ISNUMBER(AM1059),AM1059%,0)</f>
        <v>1399860.0000000016</v>
      </c>
      <c r="L1059" s="4"/>
      <c r="M1059" s="2">
        <v>5.89</v>
      </c>
      <c r="N1059" s="2">
        <v>19.2</v>
      </c>
      <c r="O1059" s="2">
        <v>30.8</v>
      </c>
      <c r="P1059" s="2">
        <v>83.944299999999998</v>
      </c>
      <c r="Q1059" s="2">
        <v>2.95</v>
      </c>
      <c r="R1059" s="2">
        <v>10.4</v>
      </c>
      <c r="S1059" s="2">
        <v>28.3</v>
      </c>
      <c r="T1059" s="2">
        <v>7.0101000000000004</v>
      </c>
      <c r="U1059" s="2">
        <v>4.93</v>
      </c>
      <c r="V1059" s="2">
        <v>15.9</v>
      </c>
      <c r="W1059" s="2">
        <v>31.1</v>
      </c>
      <c r="X1059" s="2">
        <v>14.727499999999999</v>
      </c>
      <c r="Y1059" s="2">
        <v>6.52</v>
      </c>
      <c r="Z1059" s="2">
        <v>21.5</v>
      </c>
      <c r="AA1059" s="2">
        <v>30.3</v>
      </c>
      <c r="AB1059" s="2">
        <v>27.392800000000001</v>
      </c>
      <c r="AC1059" s="2">
        <v>7.45</v>
      </c>
      <c r="AD1059" s="2">
        <v>23.6</v>
      </c>
      <c r="AE1059" s="2">
        <v>31.5</v>
      </c>
      <c r="AF1059" s="2">
        <v>34.813899999999997</v>
      </c>
      <c r="AG1059" s="20">
        <v>6.56</v>
      </c>
      <c r="AH1059" s="20">
        <v>21</v>
      </c>
      <c r="AI1059" s="20">
        <v>31.2</v>
      </c>
      <c r="AJ1059" s="20">
        <v>44.346899999999998</v>
      </c>
      <c r="AK1059" s="18">
        <v>5.29</v>
      </c>
      <c r="AL1059" s="18">
        <v>17.5</v>
      </c>
      <c r="AM1059" s="18">
        <v>30.3</v>
      </c>
      <c r="AN1059" s="18">
        <v>39.5974</v>
      </c>
      <c r="AO1059" s="2">
        <v>4.6399999999999997</v>
      </c>
      <c r="AP1059" s="2">
        <v>15.4</v>
      </c>
      <c r="AQ1059" s="2">
        <v>30</v>
      </c>
      <c r="AR1059" s="2">
        <v>7.2125000000000004</v>
      </c>
      <c r="AS1059" s="2">
        <v>4.2300000000000004</v>
      </c>
      <c r="AT1059" s="2">
        <v>15.9</v>
      </c>
      <c r="AU1059" s="2">
        <v>26.6</v>
      </c>
      <c r="AV1059" s="2">
        <v>13.259600000000001</v>
      </c>
      <c r="AW1059" s="2">
        <v>4.5999999999999996</v>
      </c>
      <c r="AX1059" s="2">
        <v>17.399999999999999</v>
      </c>
      <c r="AY1059" s="2">
        <v>26.4</v>
      </c>
      <c r="AZ1059" s="2">
        <v>18.842099999999999</v>
      </c>
      <c r="BA1059" s="2">
        <v>8.18</v>
      </c>
      <c r="BB1059" s="2">
        <v>23.4</v>
      </c>
      <c r="BC1059" s="2">
        <v>35</v>
      </c>
      <c r="BD1059" s="2">
        <v>44.630099999999999</v>
      </c>
      <c r="BE1059" s="4" t="str">
        <f t="shared" si="162"/>
        <v>NO APLICA</v>
      </c>
      <c r="BF1059" s="4">
        <f t="shared" si="163"/>
        <v>5.7695999999999996</v>
      </c>
      <c r="BG1059">
        <f t="shared" si="164"/>
        <v>4.6399999999999997</v>
      </c>
      <c r="BH1059">
        <f t="shared" si="165"/>
        <v>4.2300000000000004</v>
      </c>
      <c r="BI1059">
        <f t="shared" si="166"/>
        <v>8.18</v>
      </c>
      <c r="BJ1059">
        <f t="shared" si="167"/>
        <v>5.29</v>
      </c>
      <c r="BK1059">
        <f t="shared" si="168"/>
        <v>6.56</v>
      </c>
      <c r="BL1059">
        <f t="shared" si="169"/>
        <v>39029.760000000053</v>
      </c>
    </row>
    <row r="1060" spans="1:64" x14ac:dyDescent="0.2">
      <c r="A1060" s="1">
        <v>1058</v>
      </c>
      <c r="B1060" s="7" t="s">
        <v>27</v>
      </c>
      <c r="C1060" s="3">
        <v>39958</v>
      </c>
      <c r="D1060" s="4" t="s">
        <v>629</v>
      </c>
      <c r="E1060" s="4" t="s">
        <v>169</v>
      </c>
      <c r="F1060" s="5" t="str">
        <f t="shared" si="160"/>
        <v>L</v>
      </c>
      <c r="G1060" s="6">
        <v>0.91666666666666663</v>
      </c>
      <c r="H1060" s="6">
        <v>0.94861111111111107</v>
      </c>
      <c r="I1060" s="85">
        <f t="shared" si="161"/>
        <v>46</v>
      </c>
      <c r="J1060" s="86">
        <f>I1060*Segmentos!$D$7*(AH1060%)*IF(ISNUMBER(AI1060),AI1060%,0)</f>
        <v>142416</v>
      </c>
      <c r="K1060" s="86">
        <f>I1060*Segmentos!$D$7*(AL1060%)*IF(ISNUMBER(AM1060),AM1060%,0)</f>
        <v>170788.80000000005</v>
      </c>
      <c r="L1060" s="4"/>
      <c r="M1060" s="2">
        <v>0.86</v>
      </c>
      <c r="N1060" s="2">
        <v>2.8</v>
      </c>
      <c r="O1060" s="2">
        <v>30.6</v>
      </c>
      <c r="P1060" s="2">
        <v>85.958299999999994</v>
      </c>
      <c r="Q1060" s="2">
        <v>0.77</v>
      </c>
      <c r="R1060" s="2">
        <v>1.4</v>
      </c>
      <c r="S1060" s="2">
        <v>53.8</v>
      </c>
      <c r="T1060" s="2">
        <v>12.9001</v>
      </c>
      <c r="U1060" s="2">
        <v>1.8</v>
      </c>
      <c r="V1060" s="2">
        <v>4.5</v>
      </c>
      <c r="W1060" s="2">
        <v>40.1</v>
      </c>
      <c r="X1060" s="2">
        <v>37.895699999999998</v>
      </c>
      <c r="Y1060" s="2">
        <v>0.74</v>
      </c>
      <c r="Z1060" s="2">
        <v>2.6</v>
      </c>
      <c r="AA1060" s="2">
        <v>28.3</v>
      </c>
      <c r="AB1060" s="2">
        <v>21.7988</v>
      </c>
      <c r="AC1060" s="2">
        <v>0.41</v>
      </c>
      <c r="AD1060" s="2">
        <v>2.6</v>
      </c>
      <c r="AE1060" s="2">
        <v>15.7</v>
      </c>
      <c r="AF1060" s="2">
        <v>13.3637</v>
      </c>
      <c r="AG1060" s="20">
        <v>0.78</v>
      </c>
      <c r="AH1060" s="20">
        <v>3</v>
      </c>
      <c r="AI1060" s="20">
        <v>25.8</v>
      </c>
      <c r="AJ1060" s="20">
        <v>37.0456</v>
      </c>
      <c r="AK1060" s="18">
        <v>0.93</v>
      </c>
      <c r="AL1060" s="18">
        <v>2.6</v>
      </c>
      <c r="AM1060" s="18">
        <v>35.700000000000003</v>
      </c>
      <c r="AN1060" s="18">
        <v>48.912700000000001</v>
      </c>
      <c r="AO1060" s="2">
        <v>0.03</v>
      </c>
      <c r="AP1060" s="2">
        <v>0.7</v>
      </c>
      <c r="AQ1060" s="2">
        <v>4.4000000000000004</v>
      </c>
      <c r="AR1060" s="2">
        <v>0.32519999999999999</v>
      </c>
      <c r="AS1060" s="2">
        <v>0.38</v>
      </c>
      <c r="AT1060" s="2">
        <v>1.5</v>
      </c>
      <c r="AU1060" s="2">
        <v>25.6</v>
      </c>
      <c r="AV1060" s="2">
        <v>8.3971999999999998</v>
      </c>
      <c r="AW1060" s="2">
        <v>1.72</v>
      </c>
      <c r="AX1060" s="2">
        <v>3.9</v>
      </c>
      <c r="AY1060" s="2">
        <v>44.1</v>
      </c>
      <c r="AZ1060" s="2">
        <v>49.735500000000002</v>
      </c>
      <c r="BA1060" s="2">
        <v>0.72</v>
      </c>
      <c r="BB1060" s="2">
        <v>3.3</v>
      </c>
      <c r="BC1060" s="2">
        <v>21.5</v>
      </c>
      <c r="BD1060" s="2">
        <v>27.500399999999999</v>
      </c>
      <c r="BE1060" s="4" t="str">
        <f t="shared" si="162"/>
        <v>NO APLICA</v>
      </c>
      <c r="BF1060" s="4">
        <f t="shared" si="163"/>
        <v>0.84500000000000008</v>
      </c>
      <c r="BG1060">
        <f t="shared" si="164"/>
        <v>0.03</v>
      </c>
      <c r="BH1060">
        <f t="shared" si="165"/>
        <v>0.38</v>
      </c>
      <c r="BI1060">
        <f t="shared" si="166"/>
        <v>1.72</v>
      </c>
      <c r="BJ1060">
        <f t="shared" si="167"/>
        <v>0.93</v>
      </c>
      <c r="BK1060">
        <f t="shared" si="168"/>
        <v>0.78</v>
      </c>
      <c r="BL1060">
        <f t="shared" si="169"/>
        <v>3941.2799999999997</v>
      </c>
    </row>
    <row r="1061" spans="1:64" x14ac:dyDescent="0.2">
      <c r="A1061" s="1">
        <v>1059</v>
      </c>
      <c r="B1061" s="7" t="s">
        <v>83</v>
      </c>
      <c r="C1061" s="3">
        <v>39958</v>
      </c>
      <c r="D1061" s="4" t="s">
        <v>629</v>
      </c>
      <c r="E1061" s="4" t="s">
        <v>170</v>
      </c>
      <c r="F1061" s="5" t="str">
        <f t="shared" si="160"/>
        <v>L</v>
      </c>
      <c r="G1061" s="6">
        <v>0.875</v>
      </c>
      <c r="H1061" s="6">
        <v>0.89097222222222217</v>
      </c>
      <c r="I1061" s="85">
        <f t="shared" si="161"/>
        <v>22.999999999999918</v>
      </c>
      <c r="J1061" s="86">
        <f>I1061*Segmentos!$D$7*(AH1061%)*IF(ISNUMBER(AI1061),AI1061%,0)</f>
        <v>17516.799999999937</v>
      </c>
      <c r="K1061" s="86">
        <f>I1061*Segmentos!$D$7*(AL1061%)*IF(ISNUMBER(AM1061),AM1061%,0)</f>
        <v>57821.999999999789</v>
      </c>
      <c r="L1061" s="4"/>
      <c r="M1061" s="2">
        <v>0.43</v>
      </c>
      <c r="N1061" s="2">
        <v>1.5</v>
      </c>
      <c r="O1061" s="2">
        <v>29.1</v>
      </c>
      <c r="P1061" s="2">
        <v>42.258699999999997</v>
      </c>
      <c r="Q1061" s="2">
        <v>0.13</v>
      </c>
      <c r="R1061" s="2">
        <v>0.5</v>
      </c>
      <c r="S1061" s="2">
        <v>26.1</v>
      </c>
      <c r="T1061" s="2">
        <v>2.1415999999999999</v>
      </c>
      <c r="U1061" s="2">
        <v>1.5</v>
      </c>
      <c r="V1061" s="2">
        <v>2.5</v>
      </c>
      <c r="W1061" s="2">
        <v>59.8</v>
      </c>
      <c r="X1061" s="2">
        <v>30.916</v>
      </c>
      <c r="Y1061" s="2">
        <v>0.17</v>
      </c>
      <c r="Z1061" s="2">
        <v>0.6</v>
      </c>
      <c r="AA1061" s="2">
        <v>30.3</v>
      </c>
      <c r="AB1061" s="2">
        <v>4.9390000000000001</v>
      </c>
      <c r="AC1061" s="2">
        <v>0.13</v>
      </c>
      <c r="AD1061" s="2">
        <v>2.1</v>
      </c>
      <c r="AE1061" s="2">
        <v>6.2</v>
      </c>
      <c r="AF1061" s="2">
        <v>4.2621000000000002</v>
      </c>
      <c r="AG1061" s="20">
        <v>0.19</v>
      </c>
      <c r="AH1061" s="20">
        <v>1.4</v>
      </c>
      <c r="AI1061" s="20">
        <v>13.6</v>
      </c>
      <c r="AJ1061" s="20">
        <v>8.9329000000000001</v>
      </c>
      <c r="AK1061" s="18">
        <v>0.64</v>
      </c>
      <c r="AL1061" s="18">
        <v>1.5</v>
      </c>
      <c r="AM1061" s="18">
        <v>41.9</v>
      </c>
      <c r="AN1061" s="18">
        <v>33.325800000000001</v>
      </c>
      <c r="AO1061" s="2">
        <v>0.2</v>
      </c>
      <c r="AP1061" s="2">
        <v>1.2</v>
      </c>
      <c r="AQ1061" s="2">
        <v>17.399999999999999</v>
      </c>
      <c r="AR1061" s="2">
        <v>2.1535000000000002</v>
      </c>
      <c r="AS1061" s="2">
        <v>0.27</v>
      </c>
      <c r="AT1061" s="2">
        <v>0.3</v>
      </c>
      <c r="AU1061" s="2">
        <v>100</v>
      </c>
      <c r="AV1061" s="2">
        <v>5.8369999999999997</v>
      </c>
      <c r="AW1061" s="2">
        <v>0.45</v>
      </c>
      <c r="AX1061" s="2">
        <v>1.1000000000000001</v>
      </c>
      <c r="AY1061" s="2">
        <v>40.6</v>
      </c>
      <c r="AZ1061" s="2">
        <v>12.647600000000001</v>
      </c>
      <c r="BA1061" s="2">
        <v>0.56999999999999995</v>
      </c>
      <c r="BB1061" s="2">
        <v>2.5</v>
      </c>
      <c r="BC1061" s="2">
        <v>22.5</v>
      </c>
      <c r="BD1061" s="2">
        <v>21.6206</v>
      </c>
      <c r="BE1061" s="4" t="str">
        <f t="shared" si="162"/>
        <v>NO APLICA</v>
      </c>
      <c r="BF1061" s="4">
        <f t="shared" si="163"/>
        <v>0.39100000000000001</v>
      </c>
      <c r="BG1061">
        <f t="shared" si="164"/>
        <v>0.2</v>
      </c>
      <c r="BH1061">
        <f t="shared" si="165"/>
        <v>0.27</v>
      </c>
      <c r="BI1061">
        <f t="shared" si="166"/>
        <v>0.56999999999999995</v>
      </c>
      <c r="BJ1061">
        <f t="shared" si="167"/>
        <v>0.64</v>
      </c>
      <c r="BK1061">
        <f t="shared" si="168"/>
        <v>0.19</v>
      </c>
      <c r="BL1061">
        <f t="shared" si="169"/>
        <v>1003.9499999999965</v>
      </c>
    </row>
    <row r="1062" spans="1:64" x14ac:dyDescent="0.2">
      <c r="A1062" s="1">
        <v>1060</v>
      </c>
      <c r="B1062" s="7" t="s">
        <v>23</v>
      </c>
      <c r="C1062" s="3">
        <v>39958</v>
      </c>
      <c r="D1062" s="4" t="s">
        <v>629</v>
      </c>
      <c r="E1062" s="4" t="s">
        <v>170</v>
      </c>
      <c r="F1062" s="5" t="str">
        <f t="shared" si="160"/>
        <v>L</v>
      </c>
      <c r="G1062" s="6">
        <v>0.91041666666666676</v>
      </c>
      <c r="H1062" s="6">
        <v>0.9159722222222223</v>
      </c>
      <c r="I1062" s="85">
        <f t="shared" si="161"/>
        <v>7.9999999999999716</v>
      </c>
      <c r="J1062" s="86">
        <f>I1062*Segmentos!$D$7*(AH1062%)*IF(ISNUMBER(AI1062),AI1062%,0)</f>
        <v>6988.7999999999765</v>
      </c>
      <c r="K1062" s="86">
        <f>I1062*Segmentos!$D$7*(AL1062%)*IF(ISNUMBER(AM1062),AM1062%,0)</f>
        <v>23731.199999999917</v>
      </c>
      <c r="L1062" s="4"/>
      <c r="M1062" s="2">
        <v>0.49</v>
      </c>
      <c r="N1062" s="2">
        <v>0.8</v>
      </c>
      <c r="O1062" s="2">
        <v>60.2</v>
      </c>
      <c r="P1062" s="2">
        <v>35.689599999999999</v>
      </c>
      <c r="Q1062" s="2">
        <v>0.04</v>
      </c>
      <c r="R1062" s="2">
        <v>0.3</v>
      </c>
      <c r="S1062" s="2">
        <v>12.5</v>
      </c>
      <c r="T1062" s="2">
        <v>0.47820000000000001</v>
      </c>
      <c r="U1062" s="2">
        <v>1.93</v>
      </c>
      <c r="V1062" s="2">
        <v>2.6</v>
      </c>
      <c r="W1062" s="2">
        <v>73.8</v>
      </c>
      <c r="X1062" s="2">
        <v>29.429400000000001</v>
      </c>
      <c r="Y1062" s="2">
        <v>0.18</v>
      </c>
      <c r="Z1062" s="2">
        <v>0.4</v>
      </c>
      <c r="AA1062" s="2">
        <v>50</v>
      </c>
      <c r="AB1062" s="2">
        <v>3.7768000000000002</v>
      </c>
      <c r="AC1062" s="2">
        <v>0.08</v>
      </c>
      <c r="AD1062" s="2">
        <v>0.3</v>
      </c>
      <c r="AE1062" s="2">
        <v>25</v>
      </c>
      <c r="AF1062" s="2">
        <v>2.0051999999999999</v>
      </c>
      <c r="AG1062" s="20">
        <v>0.21</v>
      </c>
      <c r="AH1062" s="20">
        <v>0.4</v>
      </c>
      <c r="AI1062" s="20">
        <v>54.6</v>
      </c>
      <c r="AJ1062" s="20">
        <v>7.0804999999999998</v>
      </c>
      <c r="AK1062" s="18">
        <v>0.75</v>
      </c>
      <c r="AL1062" s="18">
        <v>1.2</v>
      </c>
      <c r="AM1062" s="18">
        <v>61.8</v>
      </c>
      <c r="AN1062" s="18">
        <v>28.609200000000001</v>
      </c>
      <c r="AO1062" s="2">
        <v>0.03</v>
      </c>
      <c r="AP1062" s="2">
        <v>0.2</v>
      </c>
      <c r="AQ1062" s="2">
        <v>12.5</v>
      </c>
      <c r="AR1062" s="2">
        <v>0.24030000000000001</v>
      </c>
      <c r="AS1062" s="2">
        <v>0.56999999999999995</v>
      </c>
      <c r="AT1062" s="2">
        <v>0.8</v>
      </c>
      <c r="AU1062" s="2">
        <v>70.8</v>
      </c>
      <c r="AV1062" s="2">
        <v>9.1570999999999998</v>
      </c>
      <c r="AW1062" s="2">
        <v>0.77</v>
      </c>
      <c r="AX1062" s="2">
        <v>0.8</v>
      </c>
      <c r="AY1062" s="2">
        <v>94.3</v>
      </c>
      <c r="AZ1062" s="2">
        <v>16.0017</v>
      </c>
      <c r="BA1062" s="2">
        <v>0.37</v>
      </c>
      <c r="BB1062" s="2">
        <v>1</v>
      </c>
      <c r="BC1062" s="2">
        <v>37.5</v>
      </c>
      <c r="BD1062" s="2">
        <v>10.2905</v>
      </c>
      <c r="BE1062" s="4" t="str">
        <f t="shared" si="162"/>
        <v>NO APLICA</v>
      </c>
      <c r="BF1062" s="4">
        <f t="shared" si="163"/>
        <v>0.56879999999999997</v>
      </c>
      <c r="BG1062">
        <f t="shared" si="164"/>
        <v>0.03</v>
      </c>
      <c r="BH1062">
        <f t="shared" si="165"/>
        <v>0.56999999999999995</v>
      </c>
      <c r="BI1062">
        <f t="shared" si="166"/>
        <v>0.77</v>
      </c>
      <c r="BJ1062">
        <f t="shared" si="167"/>
        <v>0.75</v>
      </c>
      <c r="BK1062">
        <f t="shared" si="168"/>
        <v>0.21</v>
      </c>
      <c r="BL1062">
        <f t="shared" si="169"/>
        <v>385.27999999999867</v>
      </c>
    </row>
    <row r="1063" spans="1:64" x14ac:dyDescent="0.2">
      <c r="A1063" s="1">
        <v>1061</v>
      </c>
      <c r="B1063" s="7" t="s">
        <v>25</v>
      </c>
      <c r="C1063" s="3">
        <v>39958</v>
      </c>
      <c r="D1063" s="4" t="s">
        <v>629</v>
      </c>
      <c r="E1063" s="4" t="s">
        <v>171</v>
      </c>
      <c r="F1063" s="5" t="str">
        <f t="shared" si="160"/>
        <v>L</v>
      </c>
      <c r="G1063" s="6">
        <v>0.89722222222222225</v>
      </c>
      <c r="H1063" s="6">
        <v>0.89861111111111114</v>
      </c>
      <c r="I1063" s="85">
        <f t="shared" si="161"/>
        <v>1.9999999999999929</v>
      </c>
      <c r="J1063" s="86">
        <f>I1063*Segmentos!$D$7*(AH1063%)*IF(ISNUMBER(AI1063),AI1063%,0)</f>
        <v>1599.9999999999945</v>
      </c>
      <c r="K1063" s="86">
        <f>I1063*Segmentos!$D$7*(AL1063%)*IF(ISNUMBER(AM1063),AM1063%,0)</f>
        <v>6067.1999999999789</v>
      </c>
      <c r="L1063" s="4"/>
      <c r="M1063" s="2">
        <v>0.51</v>
      </c>
      <c r="N1063" s="2">
        <v>0.5</v>
      </c>
      <c r="O1063" s="2">
        <v>95.8</v>
      </c>
      <c r="P1063" s="2">
        <v>44.517600000000002</v>
      </c>
      <c r="Q1063" s="2">
        <v>0.1</v>
      </c>
      <c r="R1063" s="2">
        <v>0.1</v>
      </c>
      <c r="S1063" s="2">
        <v>100</v>
      </c>
      <c r="T1063" s="2">
        <v>1.4601</v>
      </c>
      <c r="U1063" s="2">
        <v>1.9</v>
      </c>
      <c r="V1063" s="2">
        <v>2</v>
      </c>
      <c r="W1063" s="2">
        <v>94.7</v>
      </c>
      <c r="X1063" s="2">
        <v>34.837800000000001</v>
      </c>
      <c r="Y1063" s="2">
        <v>7.0000000000000007E-2</v>
      </c>
      <c r="Z1063" s="2">
        <v>0.1</v>
      </c>
      <c r="AA1063" s="2">
        <v>100</v>
      </c>
      <c r="AB1063" s="2">
        <v>1.8198000000000001</v>
      </c>
      <c r="AC1063" s="2">
        <v>0.22</v>
      </c>
      <c r="AD1063" s="2">
        <v>0.2</v>
      </c>
      <c r="AE1063" s="2">
        <v>100</v>
      </c>
      <c r="AF1063" s="2">
        <v>6.3997999999999999</v>
      </c>
      <c r="AG1063" s="20">
        <v>0.22</v>
      </c>
      <c r="AH1063" s="20">
        <v>0.2</v>
      </c>
      <c r="AI1063" s="20">
        <v>100</v>
      </c>
      <c r="AJ1063" s="20">
        <v>9.2015999999999991</v>
      </c>
      <c r="AK1063" s="18">
        <v>0.77</v>
      </c>
      <c r="AL1063" s="18">
        <v>0.8</v>
      </c>
      <c r="AM1063" s="18">
        <v>94.8</v>
      </c>
      <c r="AN1063" s="18">
        <v>35.315899999999999</v>
      </c>
      <c r="AO1063" s="2">
        <v>0.23</v>
      </c>
      <c r="AP1063" s="2">
        <v>0.2</v>
      </c>
      <c r="AQ1063" s="2">
        <v>100</v>
      </c>
      <c r="AR1063" s="2">
        <v>2.2031000000000001</v>
      </c>
      <c r="AS1063" s="2">
        <v>0.54</v>
      </c>
      <c r="AT1063" s="2">
        <v>0.5</v>
      </c>
      <c r="AU1063" s="2">
        <v>100</v>
      </c>
      <c r="AV1063" s="2">
        <v>10.3817</v>
      </c>
      <c r="AW1063" s="2">
        <v>0.52</v>
      </c>
      <c r="AX1063" s="2">
        <v>0.5</v>
      </c>
      <c r="AY1063" s="2">
        <v>100</v>
      </c>
      <c r="AZ1063" s="2">
        <v>12.994300000000001</v>
      </c>
      <c r="BA1063" s="2">
        <v>0.56999999999999995</v>
      </c>
      <c r="BB1063" s="2">
        <v>0.6</v>
      </c>
      <c r="BC1063" s="2">
        <v>90.7</v>
      </c>
      <c r="BD1063" s="2">
        <v>18.938400000000001</v>
      </c>
      <c r="BE1063" s="4" t="str">
        <f t="shared" si="162"/>
        <v>NO APLICA</v>
      </c>
      <c r="BF1063" s="4">
        <f t="shared" si="163"/>
        <v>0.51999999999999991</v>
      </c>
      <c r="BG1063">
        <f t="shared" si="164"/>
        <v>0.23</v>
      </c>
      <c r="BH1063">
        <f t="shared" si="165"/>
        <v>0.54</v>
      </c>
      <c r="BI1063">
        <f t="shared" si="166"/>
        <v>0.56999999999999995</v>
      </c>
      <c r="BJ1063">
        <f t="shared" si="167"/>
        <v>0.77</v>
      </c>
      <c r="BK1063">
        <f t="shared" si="168"/>
        <v>0.22</v>
      </c>
      <c r="BL1063">
        <f t="shared" si="169"/>
        <v>95.799999999999656</v>
      </c>
    </row>
    <row r="1064" spans="1:64" x14ac:dyDescent="0.2">
      <c r="A1064" s="1">
        <v>1062</v>
      </c>
      <c r="B1064" s="7" t="s">
        <v>87</v>
      </c>
      <c r="C1064" s="3">
        <v>39958</v>
      </c>
      <c r="D1064" s="4" t="s">
        <v>628</v>
      </c>
      <c r="E1064" s="4" t="s">
        <v>169</v>
      </c>
      <c r="F1064" s="5" t="str">
        <f t="shared" si="160"/>
        <v>L</v>
      </c>
      <c r="G1064" s="6">
        <v>0.84236111111111101</v>
      </c>
      <c r="H1064" s="6">
        <v>0.875</v>
      </c>
      <c r="I1064" s="85">
        <f t="shared" si="161"/>
        <v>47.000000000000156</v>
      </c>
      <c r="J1064" s="86">
        <f>I1064*Segmentos!$D$7*(AH1064%)*IF(ISNUMBER(AI1064),AI1064%,0)</f>
        <v>110262.00000000038</v>
      </c>
      <c r="K1064" s="86">
        <f>I1064*Segmentos!$D$7*(AL1064%)*IF(ISNUMBER(AM1064),AM1064%,0)</f>
        <v>135360.00000000049</v>
      </c>
      <c r="L1064" s="4"/>
      <c r="M1064" s="2">
        <v>0.67</v>
      </c>
      <c r="N1064" s="2">
        <v>2.2000000000000002</v>
      </c>
      <c r="O1064" s="2">
        <v>31</v>
      </c>
      <c r="P1064" s="2">
        <v>77.059799999999996</v>
      </c>
      <c r="Q1064" s="2">
        <v>0.38</v>
      </c>
      <c r="R1064" s="2">
        <v>1.1000000000000001</v>
      </c>
      <c r="S1064" s="2">
        <v>34.1</v>
      </c>
      <c r="T1064" s="2">
        <v>7.2884000000000002</v>
      </c>
      <c r="U1064" s="2">
        <v>0.25</v>
      </c>
      <c r="V1064" s="2">
        <v>1.9</v>
      </c>
      <c r="W1064" s="2">
        <v>13.2</v>
      </c>
      <c r="X1064" s="2">
        <v>6.1318999999999999</v>
      </c>
      <c r="Y1064" s="2">
        <v>1.04</v>
      </c>
      <c r="Z1064" s="2">
        <v>2.4</v>
      </c>
      <c r="AA1064" s="2">
        <v>43.4</v>
      </c>
      <c r="AB1064" s="2">
        <v>35.688499999999998</v>
      </c>
      <c r="AC1064" s="2">
        <v>0.74</v>
      </c>
      <c r="AD1064" s="2">
        <v>2.6</v>
      </c>
      <c r="AE1064" s="2">
        <v>28.3</v>
      </c>
      <c r="AF1064" s="2">
        <v>27.951000000000001</v>
      </c>
      <c r="AG1064" s="20">
        <v>0.59</v>
      </c>
      <c r="AH1064" s="20">
        <v>1.7</v>
      </c>
      <c r="AI1064" s="20">
        <v>34.5</v>
      </c>
      <c r="AJ1064" s="20">
        <v>32.4572</v>
      </c>
      <c r="AK1064" s="18">
        <v>0.73</v>
      </c>
      <c r="AL1064" s="18">
        <v>2.5</v>
      </c>
      <c r="AM1064" s="18">
        <v>28.8</v>
      </c>
      <c r="AN1064" s="18">
        <v>44.602600000000002</v>
      </c>
      <c r="AO1064" s="2">
        <v>0.27</v>
      </c>
      <c r="AP1064" s="2">
        <v>1.4</v>
      </c>
      <c r="AQ1064" s="2">
        <v>18.5</v>
      </c>
      <c r="AR1064" s="2">
        <v>3.3647</v>
      </c>
      <c r="AS1064" s="2">
        <v>0.06</v>
      </c>
      <c r="AT1064" s="2">
        <v>1.5</v>
      </c>
      <c r="AU1064" s="2">
        <v>4.0999999999999996</v>
      </c>
      <c r="AV1064" s="2">
        <v>1.5834999999999999</v>
      </c>
      <c r="AW1064" s="2">
        <v>0.61</v>
      </c>
      <c r="AX1064" s="2">
        <v>1.1000000000000001</v>
      </c>
      <c r="AY1064" s="2">
        <v>54.9</v>
      </c>
      <c r="AZ1064" s="2">
        <v>20.235700000000001</v>
      </c>
      <c r="BA1064" s="2">
        <v>1.17</v>
      </c>
      <c r="BB1064" s="2">
        <v>3.5</v>
      </c>
      <c r="BC1064" s="2">
        <v>33.4</v>
      </c>
      <c r="BD1064" s="2">
        <v>51.875900000000001</v>
      </c>
      <c r="BE1064" s="4" t="str">
        <f t="shared" si="162"/>
        <v>NO APLICA</v>
      </c>
      <c r="BF1064" s="4">
        <f t="shared" si="163"/>
        <v>0.53680000000000005</v>
      </c>
      <c r="BG1064">
        <f t="shared" si="164"/>
        <v>0.27</v>
      </c>
      <c r="BH1064">
        <f t="shared" si="165"/>
        <v>0.06</v>
      </c>
      <c r="BI1064">
        <f t="shared" si="166"/>
        <v>1.17</v>
      </c>
      <c r="BJ1064">
        <f t="shared" si="167"/>
        <v>0.73</v>
      </c>
      <c r="BK1064">
        <f t="shared" si="168"/>
        <v>0.59</v>
      </c>
      <c r="BL1064">
        <f t="shared" si="169"/>
        <v>3205.4000000000106</v>
      </c>
    </row>
    <row r="1065" spans="1:64" x14ac:dyDescent="0.2">
      <c r="A1065" s="1">
        <v>1063</v>
      </c>
      <c r="B1065" s="7" t="s">
        <v>33</v>
      </c>
      <c r="C1065" s="3">
        <v>39958</v>
      </c>
      <c r="D1065" s="4" t="s">
        <v>628</v>
      </c>
      <c r="E1065" s="4" t="s">
        <v>163</v>
      </c>
      <c r="F1065" s="5" t="str">
        <f t="shared" si="160"/>
        <v>L</v>
      </c>
      <c r="G1065" s="6">
        <v>0.91666666666666663</v>
      </c>
      <c r="H1065" s="6">
        <v>6.9444444444444447E-4</v>
      </c>
      <c r="I1065" s="85">
        <f t="shared" si="161"/>
        <v>121.00000000000006</v>
      </c>
      <c r="J1065" s="86">
        <f>I1065*Segmentos!$D$7*(AH1065%)*IF(ISNUMBER(AI1065),AI1065%,0)</f>
        <v>604467.60000000044</v>
      </c>
      <c r="K1065" s="86">
        <f>I1065*Segmentos!$D$7*(AL1065%)*IF(ISNUMBER(AM1065),AM1065%,0)</f>
        <v>512265.60000000027</v>
      </c>
      <c r="L1065" s="4"/>
      <c r="M1065" s="2">
        <v>1.1399999999999999</v>
      </c>
      <c r="N1065" s="2">
        <v>6.1</v>
      </c>
      <c r="O1065" s="2">
        <v>18.8</v>
      </c>
      <c r="P1065" s="2">
        <v>84.749799999999993</v>
      </c>
      <c r="Q1065" s="2">
        <v>0.54</v>
      </c>
      <c r="R1065" s="2">
        <v>3.4</v>
      </c>
      <c r="S1065" s="2">
        <v>15.6</v>
      </c>
      <c r="T1065" s="2">
        <v>6.6101999999999999</v>
      </c>
      <c r="U1065" s="2">
        <v>1.75</v>
      </c>
      <c r="V1065" s="2">
        <v>8.4</v>
      </c>
      <c r="W1065" s="2">
        <v>21</v>
      </c>
      <c r="X1065" s="2">
        <v>27.238800000000001</v>
      </c>
      <c r="Y1065" s="2">
        <v>1.1100000000000001</v>
      </c>
      <c r="Z1065" s="2">
        <v>5.7</v>
      </c>
      <c r="AA1065" s="2">
        <v>19.399999999999999</v>
      </c>
      <c r="AB1065" s="2">
        <v>24.282299999999999</v>
      </c>
      <c r="AC1065" s="2">
        <v>1.1000000000000001</v>
      </c>
      <c r="AD1065" s="2">
        <v>6.3</v>
      </c>
      <c r="AE1065" s="2">
        <v>17.3</v>
      </c>
      <c r="AF1065" s="2">
        <v>26.618500000000001</v>
      </c>
      <c r="AG1065" s="20">
        <v>1.24</v>
      </c>
      <c r="AH1065" s="20">
        <v>6.9</v>
      </c>
      <c r="AI1065" s="20">
        <v>18.100000000000001</v>
      </c>
      <c r="AJ1065" s="20">
        <v>43.666499999999999</v>
      </c>
      <c r="AK1065" s="18">
        <v>1.06</v>
      </c>
      <c r="AL1065" s="18">
        <v>5.4</v>
      </c>
      <c r="AM1065" s="18">
        <v>19.600000000000001</v>
      </c>
      <c r="AN1065" s="18">
        <v>41.083300000000001</v>
      </c>
      <c r="AO1065" s="2">
        <v>0.31</v>
      </c>
      <c r="AP1065" s="2">
        <v>3.6</v>
      </c>
      <c r="AQ1065" s="2">
        <v>8.6</v>
      </c>
      <c r="AR1065" s="2">
        <v>2.5306000000000002</v>
      </c>
      <c r="AS1065" s="2">
        <v>0.36</v>
      </c>
      <c r="AT1065" s="2">
        <v>4.5</v>
      </c>
      <c r="AU1065" s="2">
        <v>8</v>
      </c>
      <c r="AV1065" s="2">
        <v>5.8467000000000002</v>
      </c>
      <c r="AW1065" s="2">
        <v>0.7</v>
      </c>
      <c r="AX1065" s="2">
        <v>6.3</v>
      </c>
      <c r="AY1065" s="2">
        <v>11.2</v>
      </c>
      <c r="AZ1065" s="2">
        <v>15.001899999999999</v>
      </c>
      <c r="BA1065" s="2">
        <v>2.16</v>
      </c>
      <c r="BB1065" s="2">
        <v>7.6</v>
      </c>
      <c r="BC1065" s="2">
        <v>28.6</v>
      </c>
      <c r="BD1065" s="2">
        <v>61.370600000000003</v>
      </c>
      <c r="BE1065" s="4" t="str">
        <f t="shared" si="162"/>
        <v>ABURRIDO</v>
      </c>
      <c r="BF1065" s="4">
        <f t="shared" si="163"/>
        <v>1.0493999999999999</v>
      </c>
      <c r="BG1065">
        <f t="shared" si="164"/>
        <v>0.31</v>
      </c>
      <c r="BH1065">
        <f t="shared" si="165"/>
        <v>0.36</v>
      </c>
      <c r="BI1065">
        <f t="shared" si="166"/>
        <v>2.16</v>
      </c>
      <c r="BJ1065">
        <f t="shared" si="167"/>
        <v>1.06</v>
      </c>
      <c r="BK1065">
        <f t="shared" si="168"/>
        <v>1.24</v>
      </c>
      <c r="BL1065">
        <f t="shared" si="169"/>
        <v>13876.280000000006</v>
      </c>
    </row>
    <row r="1066" spans="1:64" x14ac:dyDescent="0.2">
      <c r="A1066" s="1">
        <v>1064</v>
      </c>
      <c r="B1066" s="7" t="s">
        <v>32</v>
      </c>
      <c r="C1066" s="3">
        <v>39958</v>
      </c>
      <c r="D1066" s="4" t="s">
        <v>628</v>
      </c>
      <c r="E1066" s="4" t="s">
        <v>164</v>
      </c>
      <c r="F1066" s="5" t="str">
        <f t="shared" si="160"/>
        <v>L</v>
      </c>
      <c r="G1066" s="6">
        <v>0.9145833333333333</v>
      </c>
      <c r="H1066" s="6">
        <v>0.91666666666666663</v>
      </c>
      <c r="I1066" s="85">
        <f t="shared" si="161"/>
        <v>2.9999999999999893</v>
      </c>
      <c r="J1066" s="86">
        <f>I1066*Segmentos!$D$7*(AH1066%)*IF(ISNUMBER(AI1066),AI1066%,0)</f>
        <v>7927.1999999999744</v>
      </c>
      <c r="K1066" s="86">
        <f>I1066*Segmentos!$D$7*(AL1066%)*IF(ISNUMBER(AM1066),AM1066%,0)</f>
        <v>17414.39999999994</v>
      </c>
      <c r="L1066" s="4"/>
      <c r="M1066" s="2">
        <v>1.0900000000000001</v>
      </c>
      <c r="N1066" s="2">
        <v>1.3</v>
      </c>
      <c r="O1066" s="2">
        <v>85</v>
      </c>
      <c r="P1066" s="2">
        <v>85.644300000000001</v>
      </c>
      <c r="Q1066" s="2">
        <v>0.11</v>
      </c>
      <c r="R1066" s="2">
        <v>0.3</v>
      </c>
      <c r="S1066" s="2">
        <v>33.299999999999997</v>
      </c>
      <c r="T1066" s="2">
        <v>1.4349000000000001</v>
      </c>
      <c r="U1066" s="2">
        <v>1.1599999999999999</v>
      </c>
      <c r="V1066" s="2">
        <v>1.3</v>
      </c>
      <c r="W1066" s="2">
        <v>86.8</v>
      </c>
      <c r="X1066" s="2">
        <v>19.145499999999998</v>
      </c>
      <c r="Y1066" s="2">
        <v>0.51</v>
      </c>
      <c r="Z1066" s="2">
        <v>0.8</v>
      </c>
      <c r="AA1066" s="2">
        <v>67.8</v>
      </c>
      <c r="AB1066" s="2">
        <v>11.846399999999999</v>
      </c>
      <c r="AC1066" s="2">
        <v>2.06</v>
      </c>
      <c r="AD1066" s="2">
        <v>2.2000000000000002</v>
      </c>
      <c r="AE1066" s="2">
        <v>93.5</v>
      </c>
      <c r="AF1066" s="2">
        <v>53.217399999999998</v>
      </c>
      <c r="AG1066" s="20">
        <v>0.65</v>
      </c>
      <c r="AH1066" s="20">
        <v>0.9</v>
      </c>
      <c r="AI1066" s="20">
        <v>73.400000000000006</v>
      </c>
      <c r="AJ1066" s="20">
        <v>24.304200000000002</v>
      </c>
      <c r="AK1066" s="18">
        <v>1.49</v>
      </c>
      <c r="AL1066" s="18">
        <v>1.6</v>
      </c>
      <c r="AM1066" s="18">
        <v>90.7</v>
      </c>
      <c r="AN1066" s="18">
        <v>61.34</v>
      </c>
      <c r="AO1066" s="2">
        <v>0.44</v>
      </c>
      <c r="AP1066" s="2">
        <v>1.1000000000000001</v>
      </c>
      <c r="AQ1066" s="2">
        <v>41.3</v>
      </c>
      <c r="AR1066" s="2">
        <v>3.7881</v>
      </c>
      <c r="AS1066" s="2">
        <v>0.67</v>
      </c>
      <c r="AT1066" s="2">
        <v>0.7</v>
      </c>
      <c r="AU1066" s="2">
        <v>100</v>
      </c>
      <c r="AV1066" s="2">
        <v>11.537000000000001</v>
      </c>
      <c r="AW1066" s="2">
        <v>0.27</v>
      </c>
      <c r="AX1066" s="2">
        <v>0.4</v>
      </c>
      <c r="AY1066" s="2">
        <v>67.8</v>
      </c>
      <c r="AZ1066" s="2">
        <v>6.0393999999999997</v>
      </c>
      <c r="BA1066" s="2">
        <v>2.14</v>
      </c>
      <c r="BB1066" s="2">
        <v>2.4</v>
      </c>
      <c r="BC1066" s="2">
        <v>90.4</v>
      </c>
      <c r="BD1066" s="2">
        <v>64.279700000000005</v>
      </c>
      <c r="BE1066" s="4" t="str">
        <f t="shared" si="162"/>
        <v>NO APLICA</v>
      </c>
      <c r="BF1066" s="4">
        <f t="shared" si="163"/>
        <v>1.1847999999999999</v>
      </c>
      <c r="BG1066">
        <f t="shared" si="164"/>
        <v>0.44</v>
      </c>
      <c r="BH1066">
        <f t="shared" si="165"/>
        <v>0.67</v>
      </c>
      <c r="BI1066">
        <f t="shared" si="166"/>
        <v>2.14</v>
      </c>
      <c r="BJ1066">
        <f t="shared" si="167"/>
        <v>1.49</v>
      </c>
      <c r="BK1066">
        <f t="shared" si="168"/>
        <v>0.65</v>
      </c>
      <c r="BL1066">
        <f t="shared" si="169"/>
        <v>331.49999999999881</v>
      </c>
    </row>
    <row r="1067" spans="1:64" x14ac:dyDescent="0.2">
      <c r="A1067" s="1">
        <v>1065</v>
      </c>
      <c r="B1067" s="7" t="s">
        <v>19</v>
      </c>
      <c r="C1067" s="3">
        <v>39958</v>
      </c>
      <c r="D1067" s="4" t="s">
        <v>17</v>
      </c>
      <c r="E1067" s="4" t="s">
        <v>166</v>
      </c>
      <c r="F1067" s="5" t="str">
        <f t="shared" si="160"/>
        <v>L</v>
      </c>
      <c r="G1067" s="6">
        <v>0.91666666666666663</v>
      </c>
      <c r="H1067" s="6">
        <v>0.91805555555555562</v>
      </c>
      <c r="I1067" s="85">
        <f t="shared" si="161"/>
        <v>2.0000000000001528</v>
      </c>
      <c r="J1067" s="86">
        <f>I1067*Segmentos!$D$7*(AH1067%)*IF(ISNUMBER(AI1067),AI1067%,0)</f>
        <v>7670.4000000005863</v>
      </c>
      <c r="K1067" s="86">
        <f>I1067*Segmentos!$D$7*(AL1067%)*IF(ISNUMBER(AM1067),AM1067%,0)</f>
        <v>1307.2000000001001</v>
      </c>
      <c r="L1067" s="4"/>
      <c r="M1067" s="2">
        <v>0.54</v>
      </c>
      <c r="N1067" s="2">
        <v>0.7</v>
      </c>
      <c r="O1067" s="2">
        <v>80.3</v>
      </c>
      <c r="P1067" s="2">
        <v>100</v>
      </c>
      <c r="Q1067" s="2">
        <v>0</v>
      </c>
      <c r="R1067" s="2">
        <v>0</v>
      </c>
      <c r="S1067" s="8" t="s">
        <v>577</v>
      </c>
      <c r="T1067" s="2">
        <v>0</v>
      </c>
      <c r="U1067" s="2">
        <v>0.67</v>
      </c>
      <c r="V1067" s="2">
        <v>0.7</v>
      </c>
      <c r="W1067" s="2">
        <v>100</v>
      </c>
      <c r="X1067" s="2">
        <v>25.919699999999999</v>
      </c>
      <c r="Y1067" s="2">
        <v>0.24</v>
      </c>
      <c r="Z1067" s="2">
        <v>0.4</v>
      </c>
      <c r="AA1067" s="2">
        <v>65.7</v>
      </c>
      <c r="AB1067" s="2">
        <v>13.0684</v>
      </c>
      <c r="AC1067" s="2">
        <v>1.01</v>
      </c>
      <c r="AD1067" s="2">
        <v>1.3</v>
      </c>
      <c r="AE1067" s="2">
        <v>77.5</v>
      </c>
      <c r="AF1067" s="2">
        <v>61.011899999999997</v>
      </c>
      <c r="AG1067" s="20">
        <v>0.93</v>
      </c>
      <c r="AH1067" s="20">
        <v>1.2</v>
      </c>
      <c r="AI1067" s="20">
        <v>79.900000000000006</v>
      </c>
      <c r="AJ1067" s="20">
        <v>80.851799999999997</v>
      </c>
      <c r="AK1067" s="18">
        <v>0.2</v>
      </c>
      <c r="AL1067" s="18">
        <v>0.2</v>
      </c>
      <c r="AM1067" s="18">
        <v>81.7</v>
      </c>
      <c r="AN1067" s="18">
        <v>19.148199999999999</v>
      </c>
      <c r="AO1067" s="2">
        <v>0</v>
      </c>
      <c r="AP1067" s="2">
        <v>0</v>
      </c>
      <c r="AQ1067" s="8" t="s">
        <v>577</v>
      </c>
      <c r="AR1067" s="2">
        <v>0</v>
      </c>
      <c r="AS1067" s="2">
        <v>0.43</v>
      </c>
      <c r="AT1067" s="2">
        <v>0.7</v>
      </c>
      <c r="AU1067" s="2">
        <v>61</v>
      </c>
      <c r="AV1067" s="2">
        <v>17.346800000000002</v>
      </c>
      <c r="AW1067" s="2">
        <v>0.93</v>
      </c>
      <c r="AX1067" s="2">
        <v>1</v>
      </c>
      <c r="AY1067" s="2">
        <v>89.3</v>
      </c>
      <c r="AZ1067" s="2">
        <v>49.157899999999998</v>
      </c>
      <c r="BA1067" s="2">
        <v>0.47</v>
      </c>
      <c r="BB1067" s="2">
        <v>0.6</v>
      </c>
      <c r="BC1067" s="2">
        <v>81.599999999999994</v>
      </c>
      <c r="BD1067" s="2">
        <v>33.4953</v>
      </c>
      <c r="BE1067" s="4" t="str">
        <f t="shared" si="162"/>
        <v>NO APLICA</v>
      </c>
      <c r="BF1067" s="4">
        <f t="shared" si="163"/>
        <v>0.5494</v>
      </c>
      <c r="BG1067">
        <f t="shared" si="164"/>
        <v>0</v>
      </c>
      <c r="BH1067">
        <f t="shared" si="165"/>
        <v>0.43</v>
      </c>
      <c r="BI1067">
        <f t="shared" si="166"/>
        <v>0.93</v>
      </c>
      <c r="BJ1067">
        <f t="shared" si="167"/>
        <v>0.2</v>
      </c>
      <c r="BK1067">
        <f t="shared" si="168"/>
        <v>0.93</v>
      </c>
      <c r="BL1067">
        <f t="shared" si="169"/>
        <v>112.42000000000859</v>
      </c>
    </row>
    <row r="1068" spans="1:64" x14ac:dyDescent="0.2">
      <c r="A1068" s="1">
        <v>1066</v>
      </c>
      <c r="B1068" s="7" t="s">
        <v>2</v>
      </c>
      <c r="C1068" s="3">
        <v>39958</v>
      </c>
      <c r="D1068" s="4" t="s">
        <v>627</v>
      </c>
      <c r="E1068" s="4" t="s">
        <v>164</v>
      </c>
      <c r="F1068" s="5" t="str">
        <f t="shared" si="160"/>
        <v>L</v>
      </c>
      <c r="G1068" s="6">
        <v>0.88402777777777775</v>
      </c>
      <c r="H1068" s="6">
        <v>0.92847222222222225</v>
      </c>
      <c r="I1068" s="85">
        <f t="shared" si="161"/>
        <v>64.000000000000085</v>
      </c>
      <c r="J1068" s="86">
        <f>I1068*Segmentos!$D$7*(AH1068%)*IF(ISNUMBER(AI1068),AI1068%,0)</f>
        <v>1602432.0000000021</v>
      </c>
      <c r="K1068" s="86">
        <f>I1068*Segmentos!$D$7*(AL1068%)*IF(ISNUMBER(AM1068),AM1068%,0)</f>
        <v>1617920.0000000023</v>
      </c>
      <c r="L1068" s="4"/>
      <c r="M1068" s="2">
        <v>6.29</v>
      </c>
      <c r="N1068" s="2">
        <v>19.8</v>
      </c>
      <c r="O1068" s="2">
        <v>31.8</v>
      </c>
      <c r="P1068" s="2">
        <v>86.467200000000005</v>
      </c>
      <c r="Q1068" s="2">
        <v>4.38</v>
      </c>
      <c r="R1068" s="2">
        <v>17.399999999999999</v>
      </c>
      <c r="S1068" s="2">
        <v>25.2</v>
      </c>
      <c r="T1068" s="2">
        <v>10.045400000000001</v>
      </c>
      <c r="U1068" s="2">
        <v>3.65</v>
      </c>
      <c r="V1068" s="2">
        <v>17.3</v>
      </c>
      <c r="W1068" s="2">
        <v>21.1</v>
      </c>
      <c r="X1068" s="2">
        <v>10.5121</v>
      </c>
      <c r="Y1068" s="2">
        <v>7.89</v>
      </c>
      <c r="Z1068" s="2">
        <v>22.4</v>
      </c>
      <c r="AA1068" s="2">
        <v>35.200000000000003</v>
      </c>
      <c r="AB1068" s="2">
        <v>31.989100000000001</v>
      </c>
      <c r="AC1068" s="2">
        <v>7.52</v>
      </c>
      <c r="AD1068" s="2">
        <v>20.2</v>
      </c>
      <c r="AE1068" s="2">
        <v>37.200000000000003</v>
      </c>
      <c r="AF1068" s="2">
        <v>33.9206</v>
      </c>
      <c r="AG1068" s="20">
        <v>6.27</v>
      </c>
      <c r="AH1068" s="20">
        <v>19.5</v>
      </c>
      <c r="AI1068" s="20">
        <v>32.1</v>
      </c>
      <c r="AJ1068" s="20">
        <v>40.869599999999998</v>
      </c>
      <c r="AK1068" s="18">
        <v>6.31</v>
      </c>
      <c r="AL1068" s="18">
        <v>20</v>
      </c>
      <c r="AM1068" s="18">
        <v>31.6</v>
      </c>
      <c r="AN1068" s="18">
        <v>45.597499999999997</v>
      </c>
      <c r="AO1068" s="2">
        <v>6.41</v>
      </c>
      <c r="AP1068" s="2">
        <v>17.899999999999999</v>
      </c>
      <c r="AQ1068" s="2">
        <v>35.700000000000003</v>
      </c>
      <c r="AR1068" s="2">
        <v>9.6236999999999995</v>
      </c>
      <c r="AS1068" s="2">
        <v>7.43</v>
      </c>
      <c r="AT1068" s="2">
        <v>21.3</v>
      </c>
      <c r="AU1068" s="2">
        <v>34.9</v>
      </c>
      <c r="AV1068" s="2">
        <v>22.491499999999998</v>
      </c>
      <c r="AW1068" s="2">
        <v>5.12</v>
      </c>
      <c r="AX1068" s="2">
        <v>19.3</v>
      </c>
      <c r="AY1068" s="2">
        <v>26.5</v>
      </c>
      <c r="AZ1068" s="2">
        <v>20.2118</v>
      </c>
      <c r="BA1068" s="2">
        <v>6.49</v>
      </c>
      <c r="BB1068" s="2">
        <v>19.8</v>
      </c>
      <c r="BC1068" s="2">
        <v>32.700000000000003</v>
      </c>
      <c r="BD1068" s="2">
        <v>34.140099999999997</v>
      </c>
      <c r="BE1068" s="4" t="str">
        <f t="shared" si="162"/>
        <v>NO APLICA</v>
      </c>
      <c r="BF1068" s="4">
        <f t="shared" si="163"/>
        <v>6.8188000000000004</v>
      </c>
      <c r="BG1068">
        <f t="shared" si="164"/>
        <v>6.41</v>
      </c>
      <c r="BH1068">
        <f t="shared" si="165"/>
        <v>7.43</v>
      </c>
      <c r="BI1068">
        <f t="shared" si="166"/>
        <v>6.49</v>
      </c>
      <c r="BJ1068">
        <f t="shared" si="167"/>
        <v>6.31</v>
      </c>
      <c r="BK1068">
        <f t="shared" si="168"/>
        <v>6.27</v>
      </c>
      <c r="BL1068">
        <f t="shared" si="169"/>
        <v>40296.96000000005</v>
      </c>
    </row>
    <row r="1069" spans="1:64" x14ac:dyDescent="0.2">
      <c r="A1069" s="1">
        <v>1067</v>
      </c>
      <c r="B1069" s="7" t="s">
        <v>16</v>
      </c>
      <c r="C1069" s="3">
        <v>39958</v>
      </c>
      <c r="D1069" s="4" t="s">
        <v>626</v>
      </c>
      <c r="E1069" s="4" t="s">
        <v>166</v>
      </c>
      <c r="F1069" s="5" t="str">
        <f t="shared" si="160"/>
        <v>L</v>
      </c>
      <c r="G1069" s="6">
        <v>0.9145833333333333</v>
      </c>
      <c r="H1069" s="6">
        <v>0.91805555555555562</v>
      </c>
      <c r="I1069" s="85">
        <f t="shared" si="161"/>
        <v>5.0000000000001421</v>
      </c>
      <c r="J1069" s="86">
        <f>I1069*Segmentos!$D$7*(AH1069%)*IF(ISNUMBER(AI1069),AI1069%,0)</f>
        <v>223706.00000000634</v>
      </c>
      <c r="K1069" s="86">
        <f>I1069*Segmentos!$D$7*(AL1069%)*IF(ISNUMBER(AM1069),AM1069%,0)</f>
        <v>271128.00000000774</v>
      </c>
      <c r="L1069" s="4"/>
      <c r="M1069" s="2">
        <v>12.43</v>
      </c>
      <c r="N1069" s="2">
        <v>14.5</v>
      </c>
      <c r="O1069" s="2">
        <v>85.7</v>
      </c>
      <c r="P1069" s="2">
        <v>87.179599999999994</v>
      </c>
      <c r="Q1069" s="2">
        <v>6.7</v>
      </c>
      <c r="R1069" s="2">
        <v>8.1999999999999993</v>
      </c>
      <c r="S1069" s="2">
        <v>81.900000000000006</v>
      </c>
      <c r="T1069" s="2">
        <v>7.8376000000000001</v>
      </c>
      <c r="U1069" s="2">
        <v>10.01</v>
      </c>
      <c r="V1069" s="2">
        <v>11.5</v>
      </c>
      <c r="W1069" s="2">
        <v>87</v>
      </c>
      <c r="X1069" s="2">
        <v>14.7097</v>
      </c>
      <c r="Y1069" s="2">
        <v>13.09</v>
      </c>
      <c r="Z1069" s="2">
        <v>16</v>
      </c>
      <c r="AA1069" s="2">
        <v>81.599999999999994</v>
      </c>
      <c r="AB1069" s="2">
        <v>27.091899999999999</v>
      </c>
      <c r="AC1069" s="2">
        <v>16.309999999999999</v>
      </c>
      <c r="AD1069" s="2">
        <v>18.3</v>
      </c>
      <c r="AE1069" s="2">
        <v>89.2</v>
      </c>
      <c r="AF1069" s="2">
        <v>37.540399999999998</v>
      </c>
      <c r="AG1069" s="20">
        <v>11.17</v>
      </c>
      <c r="AH1069" s="20">
        <v>13.3</v>
      </c>
      <c r="AI1069" s="20">
        <v>84.1</v>
      </c>
      <c r="AJ1069" s="20">
        <v>37.147300000000001</v>
      </c>
      <c r="AK1069" s="18">
        <v>13.58</v>
      </c>
      <c r="AL1069" s="18">
        <v>15.6</v>
      </c>
      <c r="AM1069" s="18">
        <v>86.9</v>
      </c>
      <c r="AN1069" s="18">
        <v>50.032400000000003</v>
      </c>
      <c r="AO1069" s="2">
        <v>9.15</v>
      </c>
      <c r="AP1069" s="2">
        <v>10.3</v>
      </c>
      <c r="AQ1069" s="2">
        <v>88.9</v>
      </c>
      <c r="AR1069" s="2">
        <v>7.0083000000000002</v>
      </c>
      <c r="AS1069" s="2">
        <v>10.49</v>
      </c>
      <c r="AT1069" s="2">
        <v>12.9</v>
      </c>
      <c r="AU1069" s="2">
        <v>81.2</v>
      </c>
      <c r="AV1069" s="2">
        <v>16.2014</v>
      </c>
      <c r="AW1069" s="2">
        <v>10.69</v>
      </c>
      <c r="AX1069" s="2">
        <v>12.3</v>
      </c>
      <c r="AY1069" s="2">
        <v>86.6</v>
      </c>
      <c r="AZ1069" s="2">
        <v>21.548400000000001</v>
      </c>
      <c r="BA1069" s="2">
        <v>15.8</v>
      </c>
      <c r="BB1069" s="2">
        <v>18.3</v>
      </c>
      <c r="BC1069" s="2">
        <v>86.5</v>
      </c>
      <c r="BD1069" s="2">
        <v>42.421500000000002</v>
      </c>
      <c r="BE1069" s="4" t="str">
        <f t="shared" si="162"/>
        <v>NO APLICA</v>
      </c>
      <c r="BF1069" s="4">
        <f t="shared" si="163"/>
        <v>12.374200000000002</v>
      </c>
      <c r="BG1069">
        <f t="shared" si="164"/>
        <v>9.15</v>
      </c>
      <c r="BH1069">
        <f t="shared" si="165"/>
        <v>10.49</v>
      </c>
      <c r="BI1069">
        <f t="shared" si="166"/>
        <v>15.8</v>
      </c>
      <c r="BJ1069">
        <f t="shared" si="167"/>
        <v>13.58</v>
      </c>
      <c r="BK1069">
        <f t="shared" si="168"/>
        <v>11.17</v>
      </c>
      <c r="BL1069">
        <f t="shared" si="169"/>
        <v>6213.2500000001764</v>
      </c>
    </row>
    <row r="1070" spans="1:64" x14ac:dyDescent="0.2">
      <c r="A1070" s="1">
        <v>1068</v>
      </c>
      <c r="B1070" s="7" t="s">
        <v>22</v>
      </c>
      <c r="C1070" s="3">
        <v>39958</v>
      </c>
      <c r="D1070" s="4" t="s">
        <v>629</v>
      </c>
      <c r="E1070" s="4" t="s">
        <v>164</v>
      </c>
      <c r="F1070" s="5" t="str">
        <f t="shared" si="160"/>
        <v>L</v>
      </c>
      <c r="G1070" s="6">
        <v>0.8305555555555556</v>
      </c>
      <c r="H1070" s="6">
        <v>0.87430555555555556</v>
      </c>
      <c r="I1070" s="85">
        <f t="shared" si="161"/>
        <v>62.999999999999936</v>
      </c>
      <c r="J1070" s="86">
        <f>I1070*Segmentos!$D$7*(AH1070%)*IF(ISNUMBER(AI1070),AI1070%,0)</f>
        <v>430541.99999999953</v>
      </c>
      <c r="K1070" s="86">
        <f>I1070*Segmentos!$D$7*(AL1070%)*IF(ISNUMBER(AM1070),AM1070%,0)</f>
        <v>342316.7999999997</v>
      </c>
      <c r="L1070" s="4"/>
      <c r="M1070" s="2">
        <v>1.53</v>
      </c>
      <c r="N1070" s="2">
        <v>4.9000000000000004</v>
      </c>
      <c r="O1070" s="2">
        <v>30.9</v>
      </c>
      <c r="P1070" s="2">
        <v>98.61</v>
      </c>
      <c r="Q1070" s="2">
        <v>0.33</v>
      </c>
      <c r="R1070" s="2">
        <v>1</v>
      </c>
      <c r="S1070" s="2">
        <v>33.6</v>
      </c>
      <c r="T1070" s="2">
        <v>3.5840999999999998</v>
      </c>
      <c r="U1070" s="2">
        <v>0.68</v>
      </c>
      <c r="V1070" s="2">
        <v>2.6</v>
      </c>
      <c r="W1070" s="2">
        <v>25.7</v>
      </c>
      <c r="X1070" s="2">
        <v>9.1587999999999994</v>
      </c>
      <c r="Y1070" s="2">
        <v>0.46</v>
      </c>
      <c r="Z1070" s="2">
        <v>2.5</v>
      </c>
      <c r="AA1070" s="2">
        <v>18.5</v>
      </c>
      <c r="AB1070" s="2">
        <v>8.6965000000000003</v>
      </c>
      <c r="AC1070" s="2">
        <v>3.64</v>
      </c>
      <c r="AD1070" s="2">
        <v>10.7</v>
      </c>
      <c r="AE1070" s="2">
        <v>34.1</v>
      </c>
      <c r="AF1070" s="2">
        <v>77.170599999999993</v>
      </c>
      <c r="AG1070" s="20">
        <v>1.72</v>
      </c>
      <c r="AH1070" s="20">
        <v>5.0999999999999996</v>
      </c>
      <c r="AI1070" s="20">
        <v>33.5</v>
      </c>
      <c r="AJ1070" s="20">
        <v>52.623199999999997</v>
      </c>
      <c r="AK1070" s="18">
        <v>1.35</v>
      </c>
      <c r="AL1070" s="18">
        <v>4.8</v>
      </c>
      <c r="AM1070" s="18">
        <v>28.3</v>
      </c>
      <c r="AN1070" s="18">
        <v>45.986800000000002</v>
      </c>
      <c r="AO1070" s="2">
        <v>1.06</v>
      </c>
      <c r="AP1070" s="2">
        <v>3.9</v>
      </c>
      <c r="AQ1070" s="2">
        <v>27</v>
      </c>
      <c r="AR1070" s="2">
        <v>7.4855999999999998</v>
      </c>
      <c r="AS1070" s="2">
        <v>1.08</v>
      </c>
      <c r="AT1070" s="2">
        <v>3.3</v>
      </c>
      <c r="AU1070" s="2">
        <v>33.1</v>
      </c>
      <c r="AV1070" s="2">
        <v>15.373900000000001</v>
      </c>
      <c r="AW1070" s="2">
        <v>1.42</v>
      </c>
      <c r="AX1070" s="2">
        <v>5</v>
      </c>
      <c r="AY1070" s="2">
        <v>28.1</v>
      </c>
      <c r="AZ1070" s="2">
        <v>26.3413</v>
      </c>
      <c r="BA1070" s="2">
        <v>2</v>
      </c>
      <c r="BB1070" s="2">
        <v>6.1</v>
      </c>
      <c r="BC1070" s="2">
        <v>32.6</v>
      </c>
      <c r="BD1070" s="2">
        <v>49.409199999999998</v>
      </c>
      <c r="BE1070" s="4" t="str">
        <f t="shared" si="162"/>
        <v>NO APLICA</v>
      </c>
      <c r="BF1070" s="4">
        <f t="shared" si="163"/>
        <v>1.4376</v>
      </c>
      <c r="BG1070">
        <f t="shared" si="164"/>
        <v>1.06</v>
      </c>
      <c r="BH1070">
        <f t="shared" si="165"/>
        <v>1.08</v>
      </c>
      <c r="BI1070">
        <f t="shared" si="166"/>
        <v>2</v>
      </c>
      <c r="BJ1070">
        <f t="shared" si="167"/>
        <v>1.35</v>
      </c>
      <c r="BK1070">
        <f t="shared" si="168"/>
        <v>1.72</v>
      </c>
      <c r="BL1070">
        <f t="shared" si="169"/>
        <v>9538.8299999999908</v>
      </c>
    </row>
    <row r="1071" spans="1:64" x14ac:dyDescent="0.2">
      <c r="A1071" s="1">
        <v>1069</v>
      </c>
      <c r="B1071" s="7" t="s">
        <v>24</v>
      </c>
      <c r="C1071" s="3">
        <v>39958</v>
      </c>
      <c r="D1071" s="4" t="s">
        <v>629</v>
      </c>
      <c r="E1071" s="4" t="s">
        <v>170</v>
      </c>
      <c r="F1071" s="5" t="str">
        <f t="shared" si="160"/>
        <v>L</v>
      </c>
      <c r="G1071" s="6">
        <v>0.89166666666666661</v>
      </c>
      <c r="H1071" s="6">
        <v>0.90902777777777777</v>
      </c>
      <c r="I1071" s="85">
        <f t="shared" si="161"/>
        <v>25.000000000000071</v>
      </c>
      <c r="J1071" s="86">
        <f>I1071*Segmentos!$D$7*(AH1071%)*IF(ISNUMBER(AI1071),AI1071%,0)</f>
        <v>16100.000000000045</v>
      </c>
      <c r="K1071" s="86">
        <f>I1071*Segmentos!$D$7*(AL1071%)*IF(ISNUMBER(AM1071),AM1071%,0)</f>
        <v>107440.00000000032</v>
      </c>
      <c r="L1071" s="4"/>
      <c r="M1071" s="2">
        <v>0.62</v>
      </c>
      <c r="N1071" s="2">
        <v>1.1000000000000001</v>
      </c>
      <c r="O1071" s="2">
        <v>56.9</v>
      </c>
      <c r="P1071" s="2">
        <v>41.736600000000003</v>
      </c>
      <c r="Q1071" s="2">
        <v>0.35</v>
      </c>
      <c r="R1071" s="2">
        <v>0.5</v>
      </c>
      <c r="S1071" s="2">
        <v>68</v>
      </c>
      <c r="T1071" s="2">
        <v>3.8780999999999999</v>
      </c>
      <c r="U1071" s="2">
        <v>2.29</v>
      </c>
      <c r="V1071" s="2">
        <v>3.6</v>
      </c>
      <c r="W1071" s="2">
        <v>63.6</v>
      </c>
      <c r="X1071" s="2">
        <v>32.2072</v>
      </c>
      <c r="Y1071" s="2">
        <v>0.27</v>
      </c>
      <c r="Z1071" s="2">
        <v>0.5</v>
      </c>
      <c r="AA1071" s="2">
        <v>52.8</v>
      </c>
      <c r="AB1071" s="2">
        <v>5.3760000000000003</v>
      </c>
      <c r="AC1071" s="2">
        <v>0.01</v>
      </c>
      <c r="AD1071" s="2">
        <v>0.3</v>
      </c>
      <c r="AE1071" s="2">
        <v>4</v>
      </c>
      <c r="AF1071" s="2">
        <v>0.27529999999999999</v>
      </c>
      <c r="AG1071" s="20">
        <v>0.15</v>
      </c>
      <c r="AH1071" s="20">
        <v>0.5</v>
      </c>
      <c r="AI1071" s="20">
        <v>32.200000000000003</v>
      </c>
      <c r="AJ1071" s="20">
        <v>4.8387000000000002</v>
      </c>
      <c r="AK1071" s="18">
        <v>1.05</v>
      </c>
      <c r="AL1071" s="18">
        <v>1.7</v>
      </c>
      <c r="AM1071" s="18">
        <v>63.2</v>
      </c>
      <c r="AN1071" s="18">
        <v>36.898000000000003</v>
      </c>
      <c r="AO1071" s="2">
        <v>0.17</v>
      </c>
      <c r="AP1071" s="2">
        <v>0.2</v>
      </c>
      <c r="AQ1071" s="2">
        <v>72</v>
      </c>
      <c r="AR1071" s="2">
        <v>1.2779</v>
      </c>
      <c r="AS1071" s="2">
        <v>1.19</v>
      </c>
      <c r="AT1071" s="2">
        <v>1.9</v>
      </c>
      <c r="AU1071" s="2">
        <v>63</v>
      </c>
      <c r="AV1071" s="2">
        <v>17.5288</v>
      </c>
      <c r="AW1071" s="2">
        <v>0.17</v>
      </c>
      <c r="AX1071" s="2">
        <v>0.6</v>
      </c>
      <c r="AY1071" s="2">
        <v>27.4</v>
      </c>
      <c r="AZ1071" s="2">
        <v>3.1886000000000001</v>
      </c>
      <c r="BA1071" s="2">
        <v>0.77</v>
      </c>
      <c r="BB1071" s="2">
        <v>1.3</v>
      </c>
      <c r="BC1071" s="2">
        <v>61.4</v>
      </c>
      <c r="BD1071" s="2">
        <v>19.741299999999999</v>
      </c>
      <c r="BE1071" s="4" t="str">
        <f t="shared" si="162"/>
        <v>NO APLICA</v>
      </c>
      <c r="BF1071" s="4">
        <f t="shared" si="163"/>
        <v>0.86199999999999988</v>
      </c>
      <c r="BG1071">
        <f t="shared" si="164"/>
        <v>0.17</v>
      </c>
      <c r="BH1071">
        <f t="shared" si="165"/>
        <v>1.19</v>
      </c>
      <c r="BI1071">
        <f t="shared" si="166"/>
        <v>0.77</v>
      </c>
      <c r="BJ1071">
        <f t="shared" si="167"/>
        <v>1.05</v>
      </c>
      <c r="BK1071">
        <f t="shared" si="168"/>
        <v>0.15</v>
      </c>
      <c r="BL1071">
        <f t="shared" si="169"/>
        <v>1564.7500000000045</v>
      </c>
    </row>
    <row r="1072" spans="1:64" x14ac:dyDescent="0.2">
      <c r="A1072" s="1">
        <v>1070</v>
      </c>
      <c r="B1072" s="7" t="s">
        <v>4</v>
      </c>
      <c r="C1072" s="3">
        <v>39958</v>
      </c>
      <c r="D1072" s="4" t="s">
        <v>3</v>
      </c>
      <c r="E1072" s="4" t="s">
        <v>165</v>
      </c>
      <c r="F1072" s="5" t="str">
        <f t="shared" si="160"/>
        <v>L</v>
      </c>
      <c r="G1072" s="6">
        <v>0.78055555555555556</v>
      </c>
      <c r="H1072" s="6">
        <v>0.87430555555555556</v>
      </c>
      <c r="I1072" s="85">
        <f t="shared" si="161"/>
        <v>135</v>
      </c>
      <c r="J1072" s="86">
        <f>I1072*Segmentos!$D$7*(AH1072%)*IF(ISNUMBER(AI1072),AI1072%,0)</f>
        <v>1443420.0000000002</v>
      </c>
      <c r="K1072" s="86">
        <f>I1072*Segmentos!$D$7*(AL1072%)*IF(ISNUMBER(AM1072),AM1072%,0)</f>
        <v>2862863.9999999995</v>
      </c>
      <c r="L1072" s="4"/>
      <c r="M1072" s="2">
        <v>4.04</v>
      </c>
      <c r="N1072" s="2">
        <v>16.3</v>
      </c>
      <c r="O1072" s="2">
        <v>24.8</v>
      </c>
      <c r="P1072" s="2">
        <v>73.463099999999997</v>
      </c>
      <c r="Q1072" s="2">
        <v>5.55</v>
      </c>
      <c r="R1072" s="2">
        <v>21.9</v>
      </c>
      <c r="S1072" s="2">
        <v>25.3</v>
      </c>
      <c r="T1072" s="2">
        <v>16.8399</v>
      </c>
      <c r="U1072" s="2">
        <v>4.37</v>
      </c>
      <c r="V1072" s="2">
        <v>16.3</v>
      </c>
      <c r="W1072" s="2">
        <v>26.8</v>
      </c>
      <c r="X1072" s="2">
        <v>16.6417</v>
      </c>
      <c r="Y1072" s="2">
        <v>3.21</v>
      </c>
      <c r="Z1072" s="2">
        <v>14.8</v>
      </c>
      <c r="AA1072" s="2">
        <v>21.6</v>
      </c>
      <c r="AB1072" s="2">
        <v>17.2302</v>
      </c>
      <c r="AC1072" s="2">
        <v>3.81</v>
      </c>
      <c r="AD1072" s="2">
        <v>14.7</v>
      </c>
      <c r="AE1072" s="2">
        <v>26</v>
      </c>
      <c r="AF1072" s="2">
        <v>22.751300000000001</v>
      </c>
      <c r="AG1072" s="20">
        <v>2.67</v>
      </c>
      <c r="AH1072" s="20">
        <v>13.5</v>
      </c>
      <c r="AI1072" s="20">
        <v>19.8</v>
      </c>
      <c r="AJ1072" s="20">
        <v>23.0383</v>
      </c>
      <c r="AK1072" s="18">
        <v>5.28</v>
      </c>
      <c r="AL1072" s="18">
        <v>18.8</v>
      </c>
      <c r="AM1072" s="18">
        <v>28.2</v>
      </c>
      <c r="AN1072" s="18">
        <v>50.424799999999998</v>
      </c>
      <c r="AO1072" s="2">
        <v>3.14</v>
      </c>
      <c r="AP1072" s="2">
        <v>13.3</v>
      </c>
      <c r="AQ1072" s="2">
        <v>23.6</v>
      </c>
      <c r="AR1072" s="2">
        <v>6.2285000000000004</v>
      </c>
      <c r="AS1072" s="2">
        <v>3.49</v>
      </c>
      <c r="AT1072" s="2">
        <v>14.6</v>
      </c>
      <c r="AU1072" s="2">
        <v>24</v>
      </c>
      <c r="AV1072" s="2">
        <v>13.97</v>
      </c>
      <c r="AW1072" s="2">
        <v>3.65</v>
      </c>
      <c r="AX1072" s="2">
        <v>16.399999999999999</v>
      </c>
      <c r="AY1072" s="2">
        <v>22.2</v>
      </c>
      <c r="AZ1072" s="2">
        <v>19.0871</v>
      </c>
      <c r="BA1072" s="2">
        <v>4.91</v>
      </c>
      <c r="BB1072" s="2">
        <v>18</v>
      </c>
      <c r="BC1072" s="2">
        <v>27.3</v>
      </c>
      <c r="BD1072" s="2">
        <v>34.177599999999998</v>
      </c>
      <c r="BE1072" s="4" t="str">
        <f t="shared" si="162"/>
        <v>ABURRIDO</v>
      </c>
      <c r="BF1072" s="4">
        <f t="shared" si="163"/>
        <v>4.0302000000000007</v>
      </c>
      <c r="BG1072">
        <f t="shared" si="164"/>
        <v>3.14</v>
      </c>
      <c r="BH1072">
        <f t="shared" si="165"/>
        <v>3.49</v>
      </c>
      <c r="BI1072">
        <f t="shared" si="166"/>
        <v>4.91</v>
      </c>
      <c r="BJ1072">
        <f t="shared" si="167"/>
        <v>5.28</v>
      </c>
      <c r="BK1072">
        <f t="shared" si="168"/>
        <v>2.67</v>
      </c>
      <c r="BL1072">
        <f t="shared" si="169"/>
        <v>54572.4</v>
      </c>
    </row>
    <row r="1073" spans="1:64" x14ac:dyDescent="0.2">
      <c r="A1073" s="1">
        <v>1071</v>
      </c>
      <c r="B1073" s="7" t="s">
        <v>15</v>
      </c>
      <c r="C1073" s="3">
        <v>39959</v>
      </c>
      <c r="D1073" s="4" t="s">
        <v>626</v>
      </c>
      <c r="E1073" s="4" t="s">
        <v>164</v>
      </c>
      <c r="F1073" s="5" t="str">
        <f t="shared" si="160"/>
        <v>M</v>
      </c>
      <c r="G1073" s="6">
        <v>0.875</v>
      </c>
      <c r="H1073" s="6">
        <v>0.91319444444444453</v>
      </c>
      <c r="I1073" s="85">
        <f t="shared" si="161"/>
        <v>55.000000000000128</v>
      </c>
      <c r="J1073" s="86">
        <f>I1073*Segmentos!$D$7*(AH1073%)*IF(ISNUMBER(AI1073),AI1073%,0)</f>
        <v>1576872.000000004</v>
      </c>
      <c r="K1073" s="86">
        <f>I1073*Segmentos!$D$7*(AL1073%)*IF(ISNUMBER(AM1073),AM1073%,0)</f>
        <v>2393710.0000000056</v>
      </c>
      <c r="L1073" s="4"/>
      <c r="M1073" s="2">
        <v>9.1199999999999992</v>
      </c>
      <c r="N1073" s="2">
        <v>20.9</v>
      </c>
      <c r="O1073" s="2">
        <v>43.5</v>
      </c>
      <c r="P1073" s="2">
        <v>89.692700000000002</v>
      </c>
      <c r="Q1073" s="2">
        <v>5.81</v>
      </c>
      <c r="R1073" s="2">
        <v>13.1</v>
      </c>
      <c r="S1073" s="2">
        <v>44.5</v>
      </c>
      <c r="T1073" s="2">
        <v>9.5427</v>
      </c>
      <c r="U1073" s="2">
        <v>8.51</v>
      </c>
      <c r="V1073" s="2">
        <v>19.7</v>
      </c>
      <c r="W1073" s="2">
        <v>43.1</v>
      </c>
      <c r="X1073" s="2">
        <v>17.5458</v>
      </c>
      <c r="Y1073" s="2">
        <v>7.31</v>
      </c>
      <c r="Z1073" s="2">
        <v>21.2</v>
      </c>
      <c r="AA1073" s="2">
        <v>34.4</v>
      </c>
      <c r="AB1073" s="2">
        <v>21.240500000000001</v>
      </c>
      <c r="AC1073" s="2">
        <v>12.81</v>
      </c>
      <c r="AD1073" s="2">
        <v>25.5</v>
      </c>
      <c r="AE1073" s="2">
        <v>50.3</v>
      </c>
      <c r="AF1073" s="2">
        <v>41.363700000000001</v>
      </c>
      <c r="AG1073" s="20">
        <v>7.17</v>
      </c>
      <c r="AH1073" s="20">
        <v>18.100000000000001</v>
      </c>
      <c r="AI1073" s="20">
        <v>39.6</v>
      </c>
      <c r="AJ1073" s="20">
        <v>33.445700000000002</v>
      </c>
      <c r="AK1073" s="18">
        <v>10.88</v>
      </c>
      <c r="AL1073" s="18">
        <v>23.5</v>
      </c>
      <c r="AM1073" s="18">
        <v>46.3</v>
      </c>
      <c r="AN1073" s="18">
        <v>56.247</v>
      </c>
      <c r="AO1073" s="2">
        <v>8.18</v>
      </c>
      <c r="AP1073" s="2">
        <v>18.7</v>
      </c>
      <c r="AQ1073" s="2">
        <v>43.6</v>
      </c>
      <c r="AR1073" s="2">
        <v>8.7891999999999992</v>
      </c>
      <c r="AS1073" s="2">
        <v>8.09</v>
      </c>
      <c r="AT1073" s="2">
        <v>19.3</v>
      </c>
      <c r="AU1073" s="2">
        <v>41.9</v>
      </c>
      <c r="AV1073" s="2">
        <v>17.528199999999998</v>
      </c>
      <c r="AW1073" s="2">
        <v>8.34</v>
      </c>
      <c r="AX1073" s="2">
        <v>19.7</v>
      </c>
      <c r="AY1073" s="2">
        <v>42.2</v>
      </c>
      <c r="AZ1073" s="2">
        <v>23.592300000000002</v>
      </c>
      <c r="BA1073" s="2">
        <v>10.56</v>
      </c>
      <c r="BB1073" s="2">
        <v>23.4</v>
      </c>
      <c r="BC1073" s="2">
        <v>45.1</v>
      </c>
      <c r="BD1073" s="2">
        <v>39.782899999999998</v>
      </c>
      <c r="BE1073" s="4" t="str">
        <f t="shared" si="162"/>
        <v>NO APLICA</v>
      </c>
      <c r="BF1073" s="4">
        <f t="shared" si="163"/>
        <v>9.1012000000000004</v>
      </c>
      <c r="BG1073">
        <f t="shared" si="164"/>
        <v>8.18</v>
      </c>
      <c r="BH1073">
        <f t="shared" si="165"/>
        <v>8.09</v>
      </c>
      <c r="BI1073">
        <f t="shared" si="166"/>
        <v>10.56</v>
      </c>
      <c r="BJ1073">
        <f t="shared" si="167"/>
        <v>10.88</v>
      </c>
      <c r="BK1073">
        <f t="shared" si="168"/>
        <v>7.17</v>
      </c>
      <c r="BL1073">
        <f t="shared" si="169"/>
        <v>50003.250000000109</v>
      </c>
    </row>
    <row r="1074" spans="1:64" x14ac:dyDescent="0.2">
      <c r="A1074" s="1">
        <v>1072</v>
      </c>
      <c r="B1074" s="7" t="s">
        <v>40</v>
      </c>
      <c r="C1074" s="3">
        <v>39959</v>
      </c>
      <c r="D1074" s="4" t="s">
        <v>629</v>
      </c>
      <c r="E1074" s="4" t="s">
        <v>169</v>
      </c>
      <c r="F1074" s="5" t="str">
        <f t="shared" si="160"/>
        <v>M</v>
      </c>
      <c r="G1074" s="6">
        <v>0.91666666666666663</v>
      </c>
      <c r="H1074" s="6">
        <v>0.94791666666666663</v>
      </c>
      <c r="I1074" s="85">
        <f t="shared" si="161"/>
        <v>45</v>
      </c>
      <c r="J1074" s="86">
        <f>I1074*Segmentos!$D$7*(AH1074%)*IF(ISNUMBER(AI1074),AI1074%,0)</f>
        <v>210527.99999999997</v>
      </c>
      <c r="K1074" s="86">
        <f>I1074*Segmentos!$D$7*(AL1074%)*IF(ISNUMBER(AM1074),AM1074%,0)</f>
        <v>249426</v>
      </c>
      <c r="L1074" s="4" t="s">
        <v>325</v>
      </c>
      <c r="M1074" s="2">
        <v>1.29</v>
      </c>
      <c r="N1074" s="2">
        <v>3.2</v>
      </c>
      <c r="O1074" s="2">
        <v>39.6</v>
      </c>
      <c r="P1074" s="2">
        <v>89.012</v>
      </c>
      <c r="Q1074" s="2">
        <v>0.73</v>
      </c>
      <c r="R1074" s="2">
        <v>1.9</v>
      </c>
      <c r="S1074" s="2">
        <v>37.9</v>
      </c>
      <c r="T1074" s="2">
        <v>8.4036000000000008</v>
      </c>
      <c r="U1074" s="2">
        <v>0.8</v>
      </c>
      <c r="V1074" s="2">
        <v>3.1</v>
      </c>
      <c r="W1074" s="2">
        <v>25.8</v>
      </c>
      <c r="X1074" s="2">
        <v>11.5869</v>
      </c>
      <c r="Y1074" s="2">
        <v>1.62</v>
      </c>
      <c r="Z1074" s="2">
        <v>4.3</v>
      </c>
      <c r="AA1074" s="2">
        <v>38</v>
      </c>
      <c r="AB1074" s="2">
        <v>33.166699999999999</v>
      </c>
      <c r="AC1074" s="2">
        <v>1.58</v>
      </c>
      <c r="AD1074" s="2">
        <v>3.1</v>
      </c>
      <c r="AE1074" s="2">
        <v>51.1</v>
      </c>
      <c r="AF1074" s="2">
        <v>35.854900000000001</v>
      </c>
      <c r="AG1074" s="20">
        <v>1.1599999999999999</v>
      </c>
      <c r="AH1074" s="20">
        <v>3.4</v>
      </c>
      <c r="AI1074" s="20">
        <v>34.4</v>
      </c>
      <c r="AJ1074" s="20">
        <v>38.187800000000003</v>
      </c>
      <c r="AK1074" s="18">
        <v>1.4</v>
      </c>
      <c r="AL1074" s="18">
        <v>3.1</v>
      </c>
      <c r="AM1074" s="18">
        <v>44.7</v>
      </c>
      <c r="AN1074" s="18">
        <v>50.824199999999998</v>
      </c>
      <c r="AO1074" s="2">
        <v>0.28000000000000003</v>
      </c>
      <c r="AP1074" s="2">
        <v>1.1000000000000001</v>
      </c>
      <c r="AQ1074" s="2">
        <v>24.8</v>
      </c>
      <c r="AR1074" s="2">
        <v>2.1095000000000002</v>
      </c>
      <c r="AS1074" s="2">
        <v>0.39</v>
      </c>
      <c r="AT1074" s="2">
        <v>1</v>
      </c>
      <c r="AU1074" s="2">
        <v>37.1</v>
      </c>
      <c r="AV1074" s="2">
        <v>5.9122000000000003</v>
      </c>
      <c r="AW1074" s="2">
        <v>2.37</v>
      </c>
      <c r="AX1074" s="2">
        <v>3.7</v>
      </c>
      <c r="AY1074" s="2">
        <v>64.7</v>
      </c>
      <c r="AZ1074" s="2">
        <v>47.194499999999998</v>
      </c>
      <c r="BA1074" s="2">
        <v>1.27</v>
      </c>
      <c r="BB1074" s="2">
        <v>4.8</v>
      </c>
      <c r="BC1074" s="2">
        <v>26.6</v>
      </c>
      <c r="BD1074" s="2">
        <v>33.795699999999997</v>
      </c>
      <c r="BE1074" s="4" t="str">
        <f t="shared" si="162"/>
        <v>NO APLICA</v>
      </c>
      <c r="BF1074" s="4">
        <f t="shared" si="163"/>
        <v>1.1557999999999999</v>
      </c>
      <c r="BG1074">
        <f t="shared" si="164"/>
        <v>0.28000000000000003</v>
      </c>
      <c r="BH1074">
        <f t="shared" si="165"/>
        <v>0.39</v>
      </c>
      <c r="BI1074">
        <f t="shared" si="166"/>
        <v>2.37</v>
      </c>
      <c r="BJ1074">
        <f t="shared" si="167"/>
        <v>1.4</v>
      </c>
      <c r="BK1074">
        <f t="shared" si="168"/>
        <v>1.1599999999999999</v>
      </c>
      <c r="BL1074">
        <f t="shared" si="169"/>
        <v>5702.4000000000005</v>
      </c>
    </row>
    <row r="1075" spans="1:64" x14ac:dyDescent="0.2">
      <c r="A1075" s="1">
        <v>1073</v>
      </c>
      <c r="B1075" s="7" t="s">
        <v>5</v>
      </c>
      <c r="C1075" s="3">
        <v>39959</v>
      </c>
      <c r="D1075" s="4" t="s">
        <v>3</v>
      </c>
      <c r="E1075" s="4" t="s">
        <v>164</v>
      </c>
      <c r="F1075" s="5" t="str">
        <f t="shared" si="160"/>
        <v>M</v>
      </c>
      <c r="G1075" s="6">
        <v>0.87430555555555556</v>
      </c>
      <c r="H1075" s="6">
        <v>0.91736111111111107</v>
      </c>
      <c r="I1075" s="85">
        <f t="shared" si="161"/>
        <v>61.999999999999943</v>
      </c>
      <c r="J1075" s="86">
        <f>I1075*Segmentos!$D$7*(AH1075%)*IF(ISNUMBER(AI1075),AI1075%,0)</f>
        <v>1414195.1999999988</v>
      </c>
      <c r="K1075" s="86">
        <f>I1075*Segmentos!$D$7*(AL1075%)*IF(ISNUMBER(AM1075),AM1075%,0)</f>
        <v>1355815.9999999988</v>
      </c>
      <c r="L1075" s="4"/>
      <c r="M1075" s="2">
        <v>5.58</v>
      </c>
      <c r="N1075" s="2">
        <v>15.8</v>
      </c>
      <c r="O1075" s="2">
        <v>35.4</v>
      </c>
      <c r="P1075" s="2">
        <v>80.346800000000002</v>
      </c>
      <c r="Q1075" s="2">
        <v>1.49</v>
      </c>
      <c r="R1075" s="2">
        <v>7.9</v>
      </c>
      <c r="S1075" s="2">
        <v>18.8</v>
      </c>
      <c r="T1075" s="2">
        <v>3.5708000000000002</v>
      </c>
      <c r="U1075" s="2">
        <v>4.09</v>
      </c>
      <c r="V1075" s="2">
        <v>13.9</v>
      </c>
      <c r="W1075" s="2">
        <v>29.4</v>
      </c>
      <c r="X1075" s="2">
        <v>12.3307</v>
      </c>
      <c r="Y1075" s="2">
        <v>7.88</v>
      </c>
      <c r="Z1075" s="2">
        <v>21.3</v>
      </c>
      <c r="AA1075" s="2">
        <v>37</v>
      </c>
      <c r="AB1075" s="2">
        <v>33.4985</v>
      </c>
      <c r="AC1075" s="2">
        <v>6.55</v>
      </c>
      <c r="AD1075" s="2">
        <v>16</v>
      </c>
      <c r="AE1075" s="2">
        <v>41</v>
      </c>
      <c r="AF1075" s="2">
        <v>30.946899999999999</v>
      </c>
      <c r="AG1075" s="20">
        <v>5.72</v>
      </c>
      <c r="AH1075" s="20">
        <v>16.2</v>
      </c>
      <c r="AI1075" s="20">
        <v>35.200000000000003</v>
      </c>
      <c r="AJ1075" s="20">
        <v>39.051099999999998</v>
      </c>
      <c r="AK1075" s="18">
        <v>5.46</v>
      </c>
      <c r="AL1075" s="18">
        <v>15.4</v>
      </c>
      <c r="AM1075" s="18">
        <v>35.5</v>
      </c>
      <c r="AN1075" s="18">
        <v>41.295699999999997</v>
      </c>
      <c r="AO1075" s="2">
        <v>2.62</v>
      </c>
      <c r="AP1075" s="2">
        <v>10.1</v>
      </c>
      <c r="AQ1075" s="2">
        <v>26</v>
      </c>
      <c r="AR1075" s="2">
        <v>4.1238000000000001</v>
      </c>
      <c r="AS1075" s="2">
        <v>4.46</v>
      </c>
      <c r="AT1075" s="2">
        <v>12.4</v>
      </c>
      <c r="AU1075" s="2">
        <v>36</v>
      </c>
      <c r="AV1075" s="2">
        <v>14.147399999999999</v>
      </c>
      <c r="AW1075" s="2">
        <v>6.84</v>
      </c>
      <c r="AX1075" s="2">
        <v>18.899999999999999</v>
      </c>
      <c r="AY1075" s="2">
        <v>36.200000000000003</v>
      </c>
      <c r="AZ1075" s="2">
        <v>28.320799999999998</v>
      </c>
      <c r="BA1075" s="2">
        <v>6.12</v>
      </c>
      <c r="BB1075" s="2">
        <v>17</v>
      </c>
      <c r="BC1075" s="2">
        <v>36</v>
      </c>
      <c r="BD1075" s="2">
        <v>33.754800000000003</v>
      </c>
      <c r="BE1075" s="4" t="str">
        <f t="shared" si="162"/>
        <v>NO APLICA</v>
      </c>
      <c r="BF1075" s="4">
        <f t="shared" si="163"/>
        <v>5.2108000000000008</v>
      </c>
      <c r="BG1075">
        <f t="shared" si="164"/>
        <v>2.62</v>
      </c>
      <c r="BH1075">
        <f t="shared" si="165"/>
        <v>4.46</v>
      </c>
      <c r="BI1075">
        <f t="shared" si="166"/>
        <v>6.84</v>
      </c>
      <c r="BJ1075">
        <f t="shared" si="167"/>
        <v>5.46</v>
      </c>
      <c r="BK1075">
        <f t="shared" si="168"/>
        <v>5.72</v>
      </c>
      <c r="BL1075">
        <f t="shared" si="169"/>
        <v>34677.839999999967</v>
      </c>
    </row>
    <row r="1076" spans="1:64" x14ac:dyDescent="0.2">
      <c r="A1076" s="1">
        <v>1074</v>
      </c>
      <c r="B1076" s="7" t="s">
        <v>18</v>
      </c>
      <c r="C1076" s="3">
        <v>39959</v>
      </c>
      <c r="D1076" s="4" t="s">
        <v>17</v>
      </c>
      <c r="E1076" s="4" t="s">
        <v>168</v>
      </c>
      <c r="F1076" s="5" t="str">
        <f t="shared" si="160"/>
        <v>M</v>
      </c>
      <c r="G1076" s="6">
        <v>0.83333333333333337</v>
      </c>
      <c r="H1076" s="6">
        <v>0.91527777777777775</v>
      </c>
      <c r="I1076" s="85">
        <f t="shared" si="161"/>
        <v>117.9999999999999</v>
      </c>
      <c r="J1076" s="86">
        <f>I1076*Segmentos!$D$7*(AH1076%)*IF(ISNUMBER(AI1076),AI1076%,0)</f>
        <v>514763.19999999955</v>
      </c>
      <c r="K1076" s="86">
        <f>I1076*Segmentos!$D$7*(AL1076%)*IF(ISNUMBER(AM1076),AM1076%,0)</f>
        <v>132537.59999999992</v>
      </c>
      <c r="L1076" s="4" t="s">
        <v>324</v>
      </c>
      <c r="M1076" s="2">
        <v>0.67</v>
      </c>
      <c r="N1076" s="2">
        <v>3.3</v>
      </c>
      <c r="O1076" s="2">
        <v>20.100000000000001</v>
      </c>
      <c r="P1076" s="2">
        <v>99.77</v>
      </c>
      <c r="Q1076" s="2">
        <v>0</v>
      </c>
      <c r="R1076" s="2">
        <v>0</v>
      </c>
      <c r="S1076" s="8" t="s">
        <v>577</v>
      </c>
      <c r="T1076" s="2">
        <v>0</v>
      </c>
      <c r="U1076" s="2">
        <v>0.15</v>
      </c>
      <c r="V1076" s="2">
        <v>2.8</v>
      </c>
      <c r="W1076" s="2">
        <v>5.3</v>
      </c>
      <c r="X1076" s="2">
        <v>4.6521999999999997</v>
      </c>
      <c r="Y1076" s="2">
        <v>0.98</v>
      </c>
      <c r="Z1076" s="2">
        <v>3.8</v>
      </c>
      <c r="AA1076" s="2">
        <v>26.1</v>
      </c>
      <c r="AB1076" s="2">
        <v>43.368099999999998</v>
      </c>
      <c r="AC1076" s="2">
        <v>1.05</v>
      </c>
      <c r="AD1076" s="2">
        <v>5</v>
      </c>
      <c r="AE1076" s="2">
        <v>21.2</v>
      </c>
      <c r="AF1076" s="2">
        <v>51.749600000000001</v>
      </c>
      <c r="AG1076" s="20">
        <v>1.0900000000000001</v>
      </c>
      <c r="AH1076" s="20">
        <v>4.0999999999999996</v>
      </c>
      <c r="AI1076" s="20">
        <v>26.6</v>
      </c>
      <c r="AJ1076" s="20">
        <v>77.665599999999998</v>
      </c>
      <c r="AK1076" s="18">
        <v>0.28000000000000003</v>
      </c>
      <c r="AL1076" s="18">
        <v>2.6</v>
      </c>
      <c r="AM1076" s="18">
        <v>10.8</v>
      </c>
      <c r="AN1076" s="18">
        <v>22.104399999999998</v>
      </c>
      <c r="AO1076" s="2">
        <v>0.02</v>
      </c>
      <c r="AP1076" s="2">
        <v>0.5</v>
      </c>
      <c r="AQ1076" s="2">
        <v>5</v>
      </c>
      <c r="AR1076" s="2">
        <v>0.40360000000000001</v>
      </c>
      <c r="AS1076" s="2">
        <v>0.02</v>
      </c>
      <c r="AT1076" s="2">
        <v>0.7</v>
      </c>
      <c r="AU1076" s="2">
        <v>2.2999999999999998</v>
      </c>
      <c r="AV1076" s="2">
        <v>0.55830000000000002</v>
      </c>
      <c r="AW1076" s="2">
        <v>0.91</v>
      </c>
      <c r="AX1076" s="2">
        <v>5.5</v>
      </c>
      <c r="AY1076" s="2">
        <v>16.3</v>
      </c>
      <c r="AZ1076" s="2">
        <v>38.999099999999999</v>
      </c>
      <c r="BA1076" s="2">
        <v>1.04</v>
      </c>
      <c r="BB1076" s="2">
        <v>3.9</v>
      </c>
      <c r="BC1076" s="2">
        <v>26.5</v>
      </c>
      <c r="BD1076" s="2">
        <v>59.808999999999997</v>
      </c>
      <c r="BE1076" s="4" t="str">
        <f t="shared" si="162"/>
        <v>ABURRIDO</v>
      </c>
      <c r="BF1076" s="4">
        <f t="shared" si="163"/>
        <v>0.44279999999999997</v>
      </c>
      <c r="BG1076">
        <f t="shared" si="164"/>
        <v>0.02</v>
      </c>
      <c r="BH1076">
        <f t="shared" si="165"/>
        <v>0.02</v>
      </c>
      <c r="BI1076">
        <f t="shared" si="166"/>
        <v>1.04</v>
      </c>
      <c r="BJ1076">
        <f t="shared" si="167"/>
        <v>0.28000000000000003</v>
      </c>
      <c r="BK1076">
        <f t="shared" si="168"/>
        <v>1.0900000000000001</v>
      </c>
      <c r="BL1076">
        <f t="shared" si="169"/>
        <v>7826.9399999999932</v>
      </c>
    </row>
    <row r="1077" spans="1:64" x14ac:dyDescent="0.2">
      <c r="A1077" s="1">
        <v>1075</v>
      </c>
      <c r="B1077" s="7" t="s">
        <v>9</v>
      </c>
      <c r="C1077" s="3">
        <v>39959</v>
      </c>
      <c r="D1077" s="4" t="s">
        <v>8</v>
      </c>
      <c r="E1077" s="4" t="s">
        <v>168</v>
      </c>
      <c r="F1077" s="5" t="str">
        <f t="shared" si="160"/>
        <v>M</v>
      </c>
      <c r="G1077" s="6">
        <v>0.79652777777777783</v>
      </c>
      <c r="H1077" s="6">
        <v>0.87361111111111101</v>
      </c>
      <c r="I1077" s="85">
        <f t="shared" si="161"/>
        <v>110.99999999999977</v>
      </c>
      <c r="J1077" s="86">
        <f>I1077*Segmentos!$D$7*(AH1077%)*IF(ISNUMBER(AI1077),AI1077%,0)</f>
        <v>1321343.9999999972</v>
      </c>
      <c r="K1077" s="86">
        <f>I1077*Segmentos!$D$7*(AL1077%)*IF(ISNUMBER(AM1077),AM1077%,0)</f>
        <v>2099498.3999999953</v>
      </c>
      <c r="L1077" s="4" t="s">
        <v>323</v>
      </c>
      <c r="M1077" s="2">
        <v>3.89</v>
      </c>
      <c r="N1077" s="2">
        <v>13.1</v>
      </c>
      <c r="O1077" s="2">
        <v>29.6</v>
      </c>
      <c r="P1077" s="2">
        <v>87.0899</v>
      </c>
      <c r="Q1077" s="2">
        <v>0.55000000000000004</v>
      </c>
      <c r="R1077" s="2">
        <v>3.6</v>
      </c>
      <c r="S1077" s="2">
        <v>15.3</v>
      </c>
      <c r="T1077" s="2">
        <v>2.0344000000000002</v>
      </c>
      <c r="U1077" s="2">
        <v>2.65</v>
      </c>
      <c r="V1077" s="2">
        <v>9.9</v>
      </c>
      <c r="W1077" s="2">
        <v>26.8</v>
      </c>
      <c r="X1077" s="2">
        <v>12.4092</v>
      </c>
      <c r="Y1077" s="2">
        <v>4.95</v>
      </c>
      <c r="Z1077" s="2">
        <v>18</v>
      </c>
      <c r="AA1077" s="2">
        <v>27.5</v>
      </c>
      <c r="AB1077" s="2">
        <v>32.710500000000003</v>
      </c>
      <c r="AC1077" s="2">
        <v>5.44</v>
      </c>
      <c r="AD1077" s="2">
        <v>15.7</v>
      </c>
      <c r="AE1077" s="2">
        <v>34.6</v>
      </c>
      <c r="AF1077" s="2">
        <v>39.935699999999997</v>
      </c>
      <c r="AG1077" s="20">
        <v>2.97</v>
      </c>
      <c r="AH1077" s="20">
        <v>12</v>
      </c>
      <c r="AI1077" s="20">
        <v>24.8</v>
      </c>
      <c r="AJ1077" s="20">
        <v>31.510100000000001</v>
      </c>
      <c r="AK1077" s="18">
        <v>4.7300000000000004</v>
      </c>
      <c r="AL1077" s="18">
        <v>14.2</v>
      </c>
      <c r="AM1077" s="18">
        <v>33.299999999999997</v>
      </c>
      <c r="AN1077" s="18">
        <v>55.579700000000003</v>
      </c>
      <c r="AO1077" s="2">
        <v>1.54</v>
      </c>
      <c r="AP1077" s="2">
        <v>4</v>
      </c>
      <c r="AQ1077" s="2">
        <v>38.799999999999997</v>
      </c>
      <c r="AR1077" s="2">
        <v>3.7610999999999999</v>
      </c>
      <c r="AS1077" s="2">
        <v>0.83</v>
      </c>
      <c r="AT1077" s="2">
        <v>5.8</v>
      </c>
      <c r="AU1077" s="2">
        <v>14.3</v>
      </c>
      <c r="AV1077" s="2">
        <v>4.1029999999999998</v>
      </c>
      <c r="AW1077" s="2">
        <v>4.4800000000000004</v>
      </c>
      <c r="AX1077" s="2">
        <v>15.3</v>
      </c>
      <c r="AY1077" s="2">
        <v>29.3</v>
      </c>
      <c r="AZ1077" s="2">
        <v>28.787700000000001</v>
      </c>
      <c r="BA1077" s="2">
        <v>5.89</v>
      </c>
      <c r="BB1077" s="2">
        <v>18.399999999999999</v>
      </c>
      <c r="BC1077" s="2">
        <v>32</v>
      </c>
      <c r="BD1077" s="2">
        <v>50.438099999999999</v>
      </c>
      <c r="BE1077" s="4" t="str">
        <f t="shared" si="162"/>
        <v>ABURRIDO</v>
      </c>
      <c r="BF1077" s="4">
        <f t="shared" si="163"/>
        <v>3.0581999999999998</v>
      </c>
      <c r="BG1077">
        <f t="shared" si="164"/>
        <v>1.54</v>
      </c>
      <c r="BH1077">
        <f t="shared" si="165"/>
        <v>0.83</v>
      </c>
      <c r="BI1077">
        <f t="shared" si="166"/>
        <v>5.89</v>
      </c>
      <c r="BJ1077">
        <f t="shared" si="167"/>
        <v>4.7300000000000004</v>
      </c>
      <c r="BK1077">
        <f t="shared" si="168"/>
        <v>2.97</v>
      </c>
      <c r="BL1077">
        <f t="shared" si="169"/>
        <v>43041.359999999913</v>
      </c>
    </row>
    <row r="1078" spans="1:64" x14ac:dyDescent="0.2">
      <c r="A1078" s="1">
        <v>1076</v>
      </c>
      <c r="B1078" s="7" t="s">
        <v>91</v>
      </c>
      <c r="C1078" s="3">
        <v>39959</v>
      </c>
      <c r="D1078" s="4" t="s">
        <v>628</v>
      </c>
      <c r="E1078" s="4" t="s">
        <v>168</v>
      </c>
      <c r="F1078" s="5" t="str">
        <f t="shared" si="160"/>
        <v>M</v>
      </c>
      <c r="G1078" s="6">
        <v>0.9159722222222223</v>
      </c>
      <c r="H1078" s="6">
        <v>0.9916666666666667</v>
      </c>
      <c r="I1078" s="85">
        <f t="shared" si="161"/>
        <v>108.99999999999993</v>
      </c>
      <c r="J1078" s="86">
        <f>I1078*Segmentos!$D$7*(AH1078%)*IF(ISNUMBER(AI1078),AI1078%,0)</f>
        <v>1351948.7999999993</v>
      </c>
      <c r="K1078" s="86">
        <f>I1078*Segmentos!$D$7*(AL1078%)*IF(ISNUMBER(AM1078),AM1078%,0)</f>
        <v>753407.99999999953</v>
      </c>
      <c r="L1078" s="4" t="s">
        <v>326</v>
      </c>
      <c r="M1078" s="2">
        <v>2.38</v>
      </c>
      <c r="N1078" s="2">
        <v>8.8000000000000007</v>
      </c>
      <c r="O1078" s="2">
        <v>27.2</v>
      </c>
      <c r="P1078" s="2">
        <v>93.982699999999994</v>
      </c>
      <c r="Q1078" s="2">
        <v>0.56999999999999995</v>
      </c>
      <c r="R1078" s="2">
        <v>3</v>
      </c>
      <c r="S1078" s="2">
        <v>19.2</v>
      </c>
      <c r="T1078" s="2">
        <v>3.7660999999999998</v>
      </c>
      <c r="U1078" s="2">
        <v>2.09</v>
      </c>
      <c r="V1078" s="2">
        <v>8.1</v>
      </c>
      <c r="W1078" s="2">
        <v>26</v>
      </c>
      <c r="X1078" s="2">
        <v>17.317</v>
      </c>
      <c r="Y1078" s="2">
        <v>3.18</v>
      </c>
      <c r="Z1078" s="2">
        <v>9.4</v>
      </c>
      <c r="AA1078" s="2">
        <v>33.700000000000003</v>
      </c>
      <c r="AB1078" s="2">
        <v>37.061500000000002</v>
      </c>
      <c r="AC1078" s="2">
        <v>2.77</v>
      </c>
      <c r="AD1078" s="2">
        <v>11.6</v>
      </c>
      <c r="AE1078" s="2">
        <v>23.9</v>
      </c>
      <c r="AF1078" s="2">
        <v>35.838099999999997</v>
      </c>
      <c r="AG1078" s="20">
        <v>3.11</v>
      </c>
      <c r="AH1078" s="20">
        <v>11.4</v>
      </c>
      <c r="AI1078" s="20">
        <v>27.2</v>
      </c>
      <c r="AJ1078" s="20">
        <v>58.223500000000001</v>
      </c>
      <c r="AK1078" s="18">
        <v>1.73</v>
      </c>
      <c r="AL1078" s="18">
        <v>6.4</v>
      </c>
      <c r="AM1078" s="18">
        <v>27</v>
      </c>
      <c r="AN1078" s="18">
        <v>35.7592</v>
      </c>
      <c r="AO1078" s="2">
        <v>0.45</v>
      </c>
      <c r="AP1078" s="2">
        <v>4.5999999999999996</v>
      </c>
      <c r="AQ1078" s="2">
        <v>9.8000000000000007</v>
      </c>
      <c r="AR1078" s="2">
        <v>1.9351</v>
      </c>
      <c r="AS1078" s="2">
        <v>2.5499999999999998</v>
      </c>
      <c r="AT1078" s="2">
        <v>9.1999999999999993</v>
      </c>
      <c r="AU1078" s="2">
        <v>27.8</v>
      </c>
      <c r="AV1078" s="2">
        <v>22.1189</v>
      </c>
      <c r="AW1078" s="2">
        <v>2.39</v>
      </c>
      <c r="AX1078" s="2">
        <v>9</v>
      </c>
      <c r="AY1078" s="2">
        <v>26.6</v>
      </c>
      <c r="AZ1078" s="2">
        <v>27.054500000000001</v>
      </c>
      <c r="BA1078" s="2">
        <v>2.84</v>
      </c>
      <c r="BB1078" s="2">
        <v>9.6</v>
      </c>
      <c r="BC1078" s="2">
        <v>29.6</v>
      </c>
      <c r="BD1078" s="2">
        <v>42.874200000000002</v>
      </c>
      <c r="BE1078" s="4" t="str">
        <f t="shared" si="162"/>
        <v>ABURRIDO</v>
      </c>
      <c r="BF1078" s="4">
        <f t="shared" si="163"/>
        <v>2.3733999999999997</v>
      </c>
      <c r="BG1078">
        <f t="shared" si="164"/>
        <v>0.45</v>
      </c>
      <c r="BH1078">
        <f t="shared" si="165"/>
        <v>2.5499999999999998</v>
      </c>
      <c r="BI1078">
        <f t="shared" si="166"/>
        <v>2.84</v>
      </c>
      <c r="BJ1078">
        <f t="shared" si="167"/>
        <v>1.73</v>
      </c>
      <c r="BK1078">
        <f t="shared" si="168"/>
        <v>3.11</v>
      </c>
      <c r="BL1078">
        <f t="shared" si="169"/>
        <v>26090.239999999983</v>
      </c>
    </row>
    <row r="1079" spans="1:64" x14ac:dyDescent="0.2">
      <c r="A1079" s="1">
        <v>1077</v>
      </c>
      <c r="B1079" s="7" t="s">
        <v>1</v>
      </c>
      <c r="C1079" s="3">
        <v>39959</v>
      </c>
      <c r="D1079" s="4" t="s">
        <v>627</v>
      </c>
      <c r="E1079" s="4" t="s">
        <v>163</v>
      </c>
      <c r="F1079" s="5" t="str">
        <f t="shared" si="160"/>
        <v>M</v>
      </c>
      <c r="G1079" s="6">
        <v>0.85</v>
      </c>
      <c r="H1079" s="6">
        <v>0.88402777777777775</v>
      </c>
      <c r="I1079" s="85">
        <f t="shared" si="161"/>
        <v>48.999999999999986</v>
      </c>
      <c r="J1079" s="86">
        <f>I1079*Segmentos!$D$7*(AH1079%)*IF(ISNUMBER(AI1079),AI1079%,0)</f>
        <v>702522.7999999997</v>
      </c>
      <c r="K1079" s="86">
        <f>I1079*Segmentos!$D$7*(AL1079%)*IF(ISNUMBER(AM1079),AM1079%,0)</f>
        <v>1374822.3999999992</v>
      </c>
      <c r="L1079" s="4"/>
      <c r="M1079" s="2">
        <v>5.39</v>
      </c>
      <c r="N1079" s="2">
        <v>10.7</v>
      </c>
      <c r="O1079" s="2">
        <v>50.5</v>
      </c>
      <c r="P1079" s="2">
        <v>76.89</v>
      </c>
      <c r="Q1079" s="2">
        <v>6.64</v>
      </c>
      <c r="R1079" s="2">
        <v>10.7</v>
      </c>
      <c r="S1079" s="2">
        <v>61.8</v>
      </c>
      <c r="T1079" s="2">
        <v>15.7902</v>
      </c>
      <c r="U1079" s="2">
        <v>6.5</v>
      </c>
      <c r="V1079" s="2">
        <v>12.9</v>
      </c>
      <c r="W1079" s="2">
        <v>50.4</v>
      </c>
      <c r="X1079" s="2">
        <v>19.4467</v>
      </c>
      <c r="Y1079" s="2">
        <v>3.51</v>
      </c>
      <c r="Z1079" s="2">
        <v>8.6</v>
      </c>
      <c r="AA1079" s="2">
        <v>40.6</v>
      </c>
      <c r="AB1079" s="2">
        <v>14.758800000000001</v>
      </c>
      <c r="AC1079" s="2">
        <v>5.74</v>
      </c>
      <c r="AD1079" s="2">
        <v>11.1</v>
      </c>
      <c r="AE1079" s="2">
        <v>52</v>
      </c>
      <c r="AF1079" s="2">
        <v>26.894300000000001</v>
      </c>
      <c r="AG1079" s="20">
        <v>3.58</v>
      </c>
      <c r="AH1079" s="20">
        <v>7.3</v>
      </c>
      <c r="AI1079" s="20">
        <v>49.1</v>
      </c>
      <c r="AJ1079" s="20">
        <v>24.197600000000001</v>
      </c>
      <c r="AK1079" s="18">
        <v>7.03</v>
      </c>
      <c r="AL1079" s="18">
        <v>13.7</v>
      </c>
      <c r="AM1079" s="18">
        <v>51.2</v>
      </c>
      <c r="AN1079" s="18">
        <v>52.692399999999999</v>
      </c>
      <c r="AO1079" s="2">
        <v>3.19</v>
      </c>
      <c r="AP1079" s="2">
        <v>7.8</v>
      </c>
      <c r="AQ1079" s="2">
        <v>40.700000000000003</v>
      </c>
      <c r="AR1079" s="2">
        <v>4.9730999999999996</v>
      </c>
      <c r="AS1079" s="2">
        <v>5.45</v>
      </c>
      <c r="AT1079" s="2">
        <v>9.4</v>
      </c>
      <c r="AU1079" s="2">
        <v>57.8</v>
      </c>
      <c r="AV1079" s="2">
        <v>17.1248</v>
      </c>
      <c r="AW1079" s="2">
        <v>6.34</v>
      </c>
      <c r="AX1079" s="2">
        <v>10.6</v>
      </c>
      <c r="AY1079" s="2">
        <v>59.6</v>
      </c>
      <c r="AZ1079" s="2">
        <v>26.0167</v>
      </c>
      <c r="BA1079" s="2">
        <v>5.27</v>
      </c>
      <c r="BB1079" s="2">
        <v>12.2</v>
      </c>
      <c r="BC1079" s="2">
        <v>43.1</v>
      </c>
      <c r="BD1079" s="2">
        <v>28.775300000000001</v>
      </c>
      <c r="BE1079" s="4" t="str">
        <f t="shared" si="162"/>
        <v>NO APLICA</v>
      </c>
      <c r="BF1079" s="4">
        <f t="shared" si="163"/>
        <v>5.5310000000000006</v>
      </c>
      <c r="BG1079">
        <f t="shared" si="164"/>
        <v>3.19</v>
      </c>
      <c r="BH1079">
        <f t="shared" si="165"/>
        <v>5.45</v>
      </c>
      <c r="BI1079">
        <f t="shared" si="166"/>
        <v>6.34</v>
      </c>
      <c r="BJ1079">
        <f t="shared" si="167"/>
        <v>7.03</v>
      </c>
      <c r="BK1079">
        <f t="shared" si="168"/>
        <v>3.58</v>
      </c>
      <c r="BL1079">
        <f t="shared" si="169"/>
        <v>26477.149999999991</v>
      </c>
    </row>
    <row r="1080" spans="1:64" x14ac:dyDescent="0.2">
      <c r="A1080" s="1">
        <v>1078</v>
      </c>
      <c r="B1080" s="7" t="s">
        <v>36</v>
      </c>
      <c r="C1080" s="3">
        <v>39959</v>
      </c>
      <c r="D1080" s="4" t="s">
        <v>626</v>
      </c>
      <c r="E1080" s="4" t="s">
        <v>163</v>
      </c>
      <c r="F1080" s="5" t="str">
        <f t="shared" si="160"/>
        <v>M</v>
      </c>
      <c r="G1080" s="6">
        <v>0.91805555555555562</v>
      </c>
      <c r="H1080" s="6">
        <v>0.94097222222222221</v>
      </c>
      <c r="I1080" s="85">
        <f t="shared" si="161"/>
        <v>32.999999999999886</v>
      </c>
      <c r="J1080" s="86">
        <f>I1080*Segmentos!$D$7*(AH1080%)*IF(ISNUMBER(AI1080),AI1080%,0)</f>
        <v>1186099.199999996</v>
      </c>
      <c r="K1080" s="86">
        <f>I1080*Segmentos!$D$7*(AL1080%)*IF(ISNUMBER(AM1080),AM1080%,0)</f>
        <v>2140617.5999999926</v>
      </c>
      <c r="L1080" s="4"/>
      <c r="M1080" s="2">
        <v>12.78</v>
      </c>
      <c r="N1080" s="2">
        <v>19</v>
      </c>
      <c r="O1080" s="2">
        <v>67.2</v>
      </c>
      <c r="P1080" s="2">
        <v>89.167199999999994</v>
      </c>
      <c r="Q1080" s="2">
        <v>8.69</v>
      </c>
      <c r="R1080" s="2">
        <v>12.5</v>
      </c>
      <c r="S1080" s="2">
        <v>69.400000000000006</v>
      </c>
      <c r="T1080" s="2">
        <v>10.1137</v>
      </c>
      <c r="U1080" s="2">
        <v>11.55</v>
      </c>
      <c r="V1080" s="2">
        <v>19.2</v>
      </c>
      <c r="W1080" s="2">
        <v>60.3</v>
      </c>
      <c r="X1080" s="2">
        <v>16.8965</v>
      </c>
      <c r="Y1080" s="2">
        <v>12</v>
      </c>
      <c r="Z1080" s="2">
        <v>20</v>
      </c>
      <c r="AA1080" s="2">
        <v>60.1</v>
      </c>
      <c r="AB1080" s="2">
        <v>24.722100000000001</v>
      </c>
      <c r="AC1080" s="2">
        <v>16.34</v>
      </c>
      <c r="AD1080" s="2">
        <v>21.4</v>
      </c>
      <c r="AE1080" s="2">
        <v>76.5</v>
      </c>
      <c r="AF1080" s="2">
        <v>37.434899999999999</v>
      </c>
      <c r="AG1080" s="20">
        <v>8.9700000000000006</v>
      </c>
      <c r="AH1080" s="20">
        <v>14.4</v>
      </c>
      <c r="AI1080" s="20">
        <v>62.4</v>
      </c>
      <c r="AJ1080" s="20">
        <v>29.705500000000001</v>
      </c>
      <c r="AK1080" s="18">
        <v>16.21</v>
      </c>
      <c r="AL1080" s="18">
        <v>23.2</v>
      </c>
      <c r="AM1080" s="18">
        <v>69.900000000000006</v>
      </c>
      <c r="AN1080" s="18">
        <v>59.4617</v>
      </c>
      <c r="AO1080" s="2">
        <v>13.43</v>
      </c>
      <c r="AP1080" s="2">
        <v>19.100000000000001</v>
      </c>
      <c r="AQ1080" s="2">
        <v>70.400000000000006</v>
      </c>
      <c r="AR1080" s="2">
        <v>10.2387</v>
      </c>
      <c r="AS1080" s="2">
        <v>12.92</v>
      </c>
      <c r="AT1080" s="2">
        <v>18.600000000000001</v>
      </c>
      <c r="AU1080" s="2">
        <v>69.599999999999994</v>
      </c>
      <c r="AV1080" s="2">
        <v>19.866800000000001</v>
      </c>
      <c r="AW1080" s="2">
        <v>10.26</v>
      </c>
      <c r="AX1080" s="2">
        <v>17.2</v>
      </c>
      <c r="AY1080" s="2">
        <v>59.5</v>
      </c>
      <c r="AZ1080" s="2">
        <v>20.582699999999999</v>
      </c>
      <c r="BA1080" s="2">
        <v>14.4</v>
      </c>
      <c r="BB1080" s="2">
        <v>20.6</v>
      </c>
      <c r="BC1080" s="2">
        <v>69.900000000000006</v>
      </c>
      <c r="BD1080" s="2">
        <v>38.478999999999999</v>
      </c>
      <c r="BE1080" s="4" t="str">
        <f t="shared" si="162"/>
        <v>NO APLICA</v>
      </c>
      <c r="BF1080" s="4">
        <f t="shared" si="163"/>
        <v>13.493799999999998</v>
      </c>
      <c r="BG1080">
        <f t="shared" si="164"/>
        <v>13.43</v>
      </c>
      <c r="BH1080">
        <f t="shared" si="165"/>
        <v>12.92</v>
      </c>
      <c r="BI1080">
        <f t="shared" si="166"/>
        <v>14.4</v>
      </c>
      <c r="BJ1080">
        <f t="shared" si="167"/>
        <v>16.21</v>
      </c>
      <c r="BK1080">
        <f t="shared" si="168"/>
        <v>8.9700000000000006</v>
      </c>
      <c r="BL1080">
        <f t="shared" si="169"/>
        <v>42134.399999999856</v>
      </c>
    </row>
    <row r="1081" spans="1:64" x14ac:dyDescent="0.2">
      <c r="A1081" s="1">
        <v>1079</v>
      </c>
      <c r="B1081" s="7" t="s">
        <v>88</v>
      </c>
      <c r="C1081" s="3">
        <v>39959</v>
      </c>
      <c r="D1081" s="4" t="s">
        <v>626</v>
      </c>
      <c r="E1081" s="4" t="s">
        <v>163</v>
      </c>
      <c r="F1081" s="5" t="str">
        <f t="shared" si="160"/>
        <v>M</v>
      </c>
      <c r="G1081" s="6">
        <v>0.91666666666666663</v>
      </c>
      <c r="H1081" s="6">
        <v>0.91805555555555562</v>
      </c>
      <c r="I1081" s="85">
        <f t="shared" si="161"/>
        <v>2.0000000000001528</v>
      </c>
      <c r="J1081" s="86">
        <f>I1081*Segmentos!$D$7*(AH1081%)*IF(ISNUMBER(AI1081),AI1081%,0)</f>
        <v>65401.600000005004</v>
      </c>
      <c r="K1081" s="86">
        <f>I1081*Segmentos!$D$7*(AL1081%)*IF(ISNUMBER(AM1081),AM1081%,0)</f>
        <v>109283.20000000836</v>
      </c>
      <c r="L1081" s="4"/>
      <c r="M1081" s="2">
        <v>11.08</v>
      </c>
      <c r="N1081" s="2">
        <v>12</v>
      </c>
      <c r="O1081" s="2">
        <v>92.5</v>
      </c>
      <c r="P1081" s="2">
        <v>90.446200000000005</v>
      </c>
      <c r="Q1081" s="2">
        <v>6.76</v>
      </c>
      <c r="R1081" s="2">
        <v>7.1</v>
      </c>
      <c r="S1081" s="2">
        <v>95.2</v>
      </c>
      <c r="T1081" s="2">
        <v>9.2095000000000002</v>
      </c>
      <c r="U1081" s="2">
        <v>8.49</v>
      </c>
      <c r="V1081" s="2">
        <v>9.6999999999999993</v>
      </c>
      <c r="W1081" s="2">
        <v>87.8</v>
      </c>
      <c r="X1081" s="2">
        <v>14.537000000000001</v>
      </c>
      <c r="Y1081" s="2">
        <v>10.54</v>
      </c>
      <c r="Z1081" s="2">
        <v>11.6</v>
      </c>
      <c r="AA1081" s="2">
        <v>90.6</v>
      </c>
      <c r="AB1081" s="2">
        <v>25.399000000000001</v>
      </c>
      <c r="AC1081" s="2">
        <v>15.41</v>
      </c>
      <c r="AD1081" s="2">
        <v>16.2</v>
      </c>
      <c r="AE1081" s="2">
        <v>95</v>
      </c>
      <c r="AF1081" s="2">
        <v>41.300699999999999</v>
      </c>
      <c r="AG1081" s="20">
        <v>8.1999999999999993</v>
      </c>
      <c r="AH1081" s="20">
        <v>8.8000000000000007</v>
      </c>
      <c r="AI1081" s="20">
        <v>92.9</v>
      </c>
      <c r="AJ1081" s="20">
        <v>31.778500000000001</v>
      </c>
      <c r="AK1081" s="18">
        <v>13.67</v>
      </c>
      <c r="AL1081" s="18">
        <v>14.8</v>
      </c>
      <c r="AM1081" s="18">
        <v>92.3</v>
      </c>
      <c r="AN1081" s="18">
        <v>58.667700000000004</v>
      </c>
      <c r="AO1081" s="2">
        <v>8.35</v>
      </c>
      <c r="AP1081" s="2">
        <v>9.3000000000000007</v>
      </c>
      <c r="AQ1081" s="2">
        <v>89.8</v>
      </c>
      <c r="AR1081" s="2">
        <v>7.4535999999999998</v>
      </c>
      <c r="AS1081" s="2">
        <v>11.36</v>
      </c>
      <c r="AT1081" s="2">
        <v>11.9</v>
      </c>
      <c r="AU1081" s="2">
        <v>95.6</v>
      </c>
      <c r="AV1081" s="2">
        <v>20.4392</v>
      </c>
      <c r="AW1081" s="2">
        <v>8.17</v>
      </c>
      <c r="AX1081" s="2">
        <v>8.5</v>
      </c>
      <c r="AY1081" s="2">
        <v>95.6</v>
      </c>
      <c r="AZ1081" s="2">
        <v>19.189800000000002</v>
      </c>
      <c r="BA1081" s="2">
        <v>13.87</v>
      </c>
      <c r="BB1081" s="2">
        <v>15.4</v>
      </c>
      <c r="BC1081" s="2">
        <v>90.4</v>
      </c>
      <c r="BD1081" s="2">
        <v>43.363599999999998</v>
      </c>
      <c r="BE1081" s="4" t="str">
        <f t="shared" si="162"/>
        <v>NO APLICA</v>
      </c>
      <c r="BF1081" s="4">
        <f t="shared" si="163"/>
        <v>11.836400000000001</v>
      </c>
      <c r="BG1081">
        <f t="shared" si="164"/>
        <v>8.35</v>
      </c>
      <c r="BH1081">
        <f t="shared" si="165"/>
        <v>11.36</v>
      </c>
      <c r="BI1081">
        <f t="shared" si="166"/>
        <v>13.87</v>
      </c>
      <c r="BJ1081">
        <f t="shared" si="167"/>
        <v>13.67</v>
      </c>
      <c r="BK1081">
        <f t="shared" si="168"/>
        <v>8.1999999999999993</v>
      </c>
      <c r="BL1081">
        <f t="shared" si="169"/>
        <v>2220.0000000001696</v>
      </c>
    </row>
    <row r="1082" spans="1:64" x14ac:dyDescent="0.2">
      <c r="A1082" s="1">
        <v>1080</v>
      </c>
      <c r="B1082" s="7" t="s">
        <v>30</v>
      </c>
      <c r="C1082" s="3">
        <v>39959</v>
      </c>
      <c r="D1082" s="4" t="s">
        <v>628</v>
      </c>
      <c r="E1082" s="4" t="s">
        <v>163</v>
      </c>
      <c r="F1082" s="5" t="str">
        <f t="shared" si="160"/>
        <v>M</v>
      </c>
      <c r="G1082" s="6">
        <v>0.87638888888888899</v>
      </c>
      <c r="H1082" s="6">
        <v>0.91041666666666676</v>
      </c>
      <c r="I1082" s="85">
        <f t="shared" si="161"/>
        <v>48.999999999999986</v>
      </c>
      <c r="J1082" s="86">
        <f>I1082*Segmentos!$D$7*(AH1082%)*IF(ISNUMBER(AI1082),AI1082%,0)</f>
        <v>120304.79999999997</v>
      </c>
      <c r="K1082" s="86">
        <f>I1082*Segmentos!$D$7*(AL1082%)*IF(ISNUMBER(AM1082),AM1082%,0)</f>
        <v>244411.99999999988</v>
      </c>
      <c r="L1082" s="4"/>
      <c r="M1082" s="2">
        <v>0.96</v>
      </c>
      <c r="N1082" s="2">
        <v>2.4</v>
      </c>
      <c r="O1082" s="2">
        <v>39.799999999999997</v>
      </c>
      <c r="P1082" s="2">
        <v>83.821600000000004</v>
      </c>
      <c r="Q1082" s="2">
        <v>0</v>
      </c>
      <c r="R1082" s="2">
        <v>0</v>
      </c>
      <c r="S1082" s="8" t="s">
        <v>577</v>
      </c>
      <c r="T1082" s="2">
        <v>0</v>
      </c>
      <c r="U1082" s="2">
        <v>0.48</v>
      </c>
      <c r="V1082" s="2">
        <v>1.3</v>
      </c>
      <c r="W1082" s="2">
        <v>36.6</v>
      </c>
      <c r="X1082" s="2">
        <v>8.8780000000000001</v>
      </c>
      <c r="Y1082" s="2">
        <v>0.81</v>
      </c>
      <c r="Z1082" s="2">
        <v>3.8</v>
      </c>
      <c r="AA1082" s="2">
        <v>21.6</v>
      </c>
      <c r="AB1082" s="2">
        <v>21.0578</v>
      </c>
      <c r="AC1082" s="2">
        <v>1.87</v>
      </c>
      <c r="AD1082" s="2">
        <v>3.1</v>
      </c>
      <c r="AE1082" s="2">
        <v>60.7</v>
      </c>
      <c r="AF1082" s="2">
        <v>53.885800000000003</v>
      </c>
      <c r="AG1082" s="20">
        <v>0.61</v>
      </c>
      <c r="AH1082" s="20">
        <v>1.8</v>
      </c>
      <c r="AI1082" s="20">
        <v>34.1</v>
      </c>
      <c r="AJ1082" s="20">
        <v>25.423400000000001</v>
      </c>
      <c r="AK1082" s="18">
        <v>1.27</v>
      </c>
      <c r="AL1082" s="18">
        <v>2.9</v>
      </c>
      <c r="AM1082" s="18">
        <v>43</v>
      </c>
      <c r="AN1082" s="18">
        <v>58.398200000000003</v>
      </c>
      <c r="AO1082" s="2">
        <v>0.62</v>
      </c>
      <c r="AP1082" s="2">
        <v>2</v>
      </c>
      <c r="AQ1082" s="2">
        <v>31.3</v>
      </c>
      <c r="AR1082" s="2">
        <v>5.9443999999999999</v>
      </c>
      <c r="AS1082" s="2">
        <v>0.85</v>
      </c>
      <c r="AT1082" s="2">
        <v>1.5</v>
      </c>
      <c r="AU1082" s="2">
        <v>56.8</v>
      </c>
      <c r="AV1082" s="2">
        <v>16.4559</v>
      </c>
      <c r="AW1082" s="2">
        <v>0.3</v>
      </c>
      <c r="AX1082" s="2">
        <v>1.2</v>
      </c>
      <c r="AY1082" s="2">
        <v>23.7</v>
      </c>
      <c r="AZ1082" s="2">
        <v>7.4389000000000003</v>
      </c>
      <c r="BA1082" s="2">
        <v>1.61</v>
      </c>
      <c r="BB1082" s="2">
        <v>3.9</v>
      </c>
      <c r="BC1082" s="2">
        <v>41.2</v>
      </c>
      <c r="BD1082" s="2">
        <v>53.982300000000002</v>
      </c>
      <c r="BE1082" s="4" t="str">
        <f t="shared" si="162"/>
        <v>NO APLICA</v>
      </c>
      <c r="BF1082" s="4">
        <f t="shared" si="163"/>
        <v>1.0861999999999998</v>
      </c>
      <c r="BG1082">
        <f t="shared" si="164"/>
        <v>0.62</v>
      </c>
      <c r="BH1082">
        <f t="shared" si="165"/>
        <v>0.85</v>
      </c>
      <c r="BI1082">
        <f t="shared" si="166"/>
        <v>1.61</v>
      </c>
      <c r="BJ1082">
        <f t="shared" si="167"/>
        <v>1.27</v>
      </c>
      <c r="BK1082">
        <f t="shared" si="168"/>
        <v>0.61</v>
      </c>
      <c r="BL1082">
        <f t="shared" si="169"/>
        <v>4680.4799999999987</v>
      </c>
    </row>
    <row r="1083" spans="1:64" x14ac:dyDescent="0.2">
      <c r="A1083" s="1">
        <v>1081</v>
      </c>
      <c r="B1083" s="7" t="s">
        <v>11</v>
      </c>
      <c r="C1083" s="3">
        <v>39959</v>
      </c>
      <c r="D1083" s="4" t="s">
        <v>8</v>
      </c>
      <c r="E1083" s="4" t="s">
        <v>166</v>
      </c>
      <c r="F1083" s="5" t="str">
        <f t="shared" si="160"/>
        <v>M</v>
      </c>
      <c r="G1083" s="6">
        <v>0.90694444444444444</v>
      </c>
      <c r="H1083" s="6">
        <v>0.90833333333333333</v>
      </c>
      <c r="I1083" s="85">
        <f t="shared" si="161"/>
        <v>1.9999999999999929</v>
      </c>
      <c r="J1083" s="86">
        <f>I1083*Segmentos!$D$7*(AH1083%)*IF(ISNUMBER(AI1083),AI1083%,0)</f>
        <v>22047.199999999924</v>
      </c>
      <c r="K1083" s="86">
        <f>I1083*Segmentos!$D$7*(AL1083%)*IF(ISNUMBER(AM1083),AM1083%,0)</f>
        <v>20567.999999999927</v>
      </c>
      <c r="L1083" s="4"/>
      <c r="M1083" s="2">
        <v>2.69</v>
      </c>
      <c r="N1083" s="2">
        <v>3.1</v>
      </c>
      <c r="O1083" s="2">
        <v>87.3</v>
      </c>
      <c r="P1083" s="2">
        <v>77.823099999999997</v>
      </c>
      <c r="Q1083" s="2">
        <v>0.47</v>
      </c>
      <c r="R1083" s="2">
        <v>0.7</v>
      </c>
      <c r="S1083" s="2">
        <v>71.8</v>
      </c>
      <c r="T1083" s="2">
        <v>2.2823000000000002</v>
      </c>
      <c r="U1083" s="2">
        <v>1.88</v>
      </c>
      <c r="V1083" s="2">
        <v>2.4</v>
      </c>
      <c r="W1083" s="2">
        <v>77.8</v>
      </c>
      <c r="X1083" s="2">
        <v>11.3582</v>
      </c>
      <c r="Y1083" s="2">
        <v>2.74</v>
      </c>
      <c r="Z1083" s="2">
        <v>2.8</v>
      </c>
      <c r="AA1083" s="2">
        <v>98.4</v>
      </c>
      <c r="AB1083" s="2">
        <v>23.330300000000001</v>
      </c>
      <c r="AC1083" s="2">
        <v>4.3099999999999996</v>
      </c>
      <c r="AD1083" s="2">
        <v>5</v>
      </c>
      <c r="AE1083" s="2">
        <v>85.7</v>
      </c>
      <c r="AF1083" s="2">
        <v>40.8523</v>
      </c>
      <c r="AG1083" s="20">
        <v>2.79</v>
      </c>
      <c r="AH1083" s="20">
        <v>3.1</v>
      </c>
      <c r="AI1083" s="20">
        <v>88.9</v>
      </c>
      <c r="AJ1083" s="20">
        <v>38.274700000000003</v>
      </c>
      <c r="AK1083" s="18">
        <v>2.6</v>
      </c>
      <c r="AL1083" s="18">
        <v>3</v>
      </c>
      <c r="AM1083" s="18">
        <v>85.7</v>
      </c>
      <c r="AN1083" s="18">
        <v>39.548400000000001</v>
      </c>
      <c r="AO1083" s="2">
        <v>2.39</v>
      </c>
      <c r="AP1083" s="2">
        <v>3.1</v>
      </c>
      <c r="AQ1083" s="2">
        <v>77.8</v>
      </c>
      <c r="AR1083" s="2">
        <v>7.5385999999999997</v>
      </c>
      <c r="AS1083" s="2">
        <v>2.09</v>
      </c>
      <c r="AT1083" s="2">
        <v>2.5</v>
      </c>
      <c r="AU1083" s="2">
        <v>83</v>
      </c>
      <c r="AV1083" s="2">
        <v>13.310600000000001</v>
      </c>
      <c r="AW1083" s="2">
        <v>1.76</v>
      </c>
      <c r="AX1083" s="2">
        <v>1.8</v>
      </c>
      <c r="AY1083" s="2">
        <v>100</v>
      </c>
      <c r="AZ1083" s="2">
        <v>14.618</v>
      </c>
      <c r="BA1083" s="2">
        <v>3.83</v>
      </c>
      <c r="BB1083" s="2">
        <v>4.4000000000000004</v>
      </c>
      <c r="BC1083" s="2">
        <v>86.7</v>
      </c>
      <c r="BD1083" s="2">
        <v>42.355800000000002</v>
      </c>
      <c r="BE1083" s="4" t="str">
        <f t="shared" si="162"/>
        <v>NO APLICA</v>
      </c>
      <c r="BF1083" s="4">
        <f t="shared" si="163"/>
        <v>2.7592000000000003</v>
      </c>
      <c r="BG1083">
        <f t="shared" si="164"/>
        <v>2.39</v>
      </c>
      <c r="BH1083">
        <f t="shared" si="165"/>
        <v>2.09</v>
      </c>
      <c r="BI1083">
        <f t="shared" si="166"/>
        <v>3.83</v>
      </c>
      <c r="BJ1083">
        <f t="shared" si="167"/>
        <v>2.6</v>
      </c>
      <c r="BK1083">
        <f t="shared" si="168"/>
        <v>2.79</v>
      </c>
      <c r="BL1083">
        <f t="shared" si="169"/>
        <v>541.25999999999806</v>
      </c>
    </row>
    <row r="1084" spans="1:64" x14ac:dyDescent="0.2">
      <c r="A1084" s="1">
        <v>1082</v>
      </c>
      <c r="B1084" s="7" t="s">
        <v>6</v>
      </c>
      <c r="C1084" s="3">
        <v>39959</v>
      </c>
      <c r="D1084" s="4" t="s">
        <v>3</v>
      </c>
      <c r="E1084" s="4" t="s">
        <v>166</v>
      </c>
      <c r="F1084" s="5" t="str">
        <f t="shared" si="160"/>
        <v>M</v>
      </c>
      <c r="G1084" s="6">
        <v>0.90902777777777777</v>
      </c>
      <c r="H1084" s="6">
        <v>0.90972222222222221</v>
      </c>
      <c r="I1084" s="85">
        <f t="shared" si="161"/>
        <v>0.99999999999999645</v>
      </c>
      <c r="J1084" s="86">
        <f>I1084*Segmentos!$D$7*(AH1084%)*IF(ISNUMBER(AI1084),AI1084%,0)</f>
        <v>23999.999999999916</v>
      </c>
      <c r="K1084" s="86">
        <f>I1084*Segmentos!$D$7*(AL1084%)*IF(ISNUMBER(AM1084),AM1084%,0)</f>
        <v>26399.999999999909</v>
      </c>
      <c r="L1084" s="4"/>
      <c r="M1084" s="2">
        <v>6.28</v>
      </c>
      <c r="N1084" s="2">
        <v>6.3</v>
      </c>
      <c r="O1084" s="2">
        <v>100</v>
      </c>
      <c r="P1084" s="2">
        <v>83.946299999999994</v>
      </c>
      <c r="Q1084" s="2">
        <v>1.78</v>
      </c>
      <c r="R1084" s="2">
        <v>1.8</v>
      </c>
      <c r="S1084" s="2">
        <v>100</v>
      </c>
      <c r="T1084" s="2">
        <v>3.9771999999999998</v>
      </c>
      <c r="U1084" s="2">
        <v>5.59</v>
      </c>
      <c r="V1084" s="2">
        <v>5.6</v>
      </c>
      <c r="W1084" s="2">
        <v>100</v>
      </c>
      <c r="X1084" s="2">
        <v>15.6555</v>
      </c>
      <c r="Y1084" s="2">
        <v>9.25</v>
      </c>
      <c r="Z1084" s="2">
        <v>9.1999999999999993</v>
      </c>
      <c r="AA1084" s="2">
        <v>100</v>
      </c>
      <c r="AB1084" s="2">
        <v>36.473199999999999</v>
      </c>
      <c r="AC1084" s="2">
        <v>6.35</v>
      </c>
      <c r="AD1084" s="2">
        <v>6.3</v>
      </c>
      <c r="AE1084" s="2">
        <v>100</v>
      </c>
      <c r="AF1084" s="2">
        <v>27.840299999999999</v>
      </c>
      <c r="AG1084" s="20">
        <v>5.96</v>
      </c>
      <c r="AH1084" s="20">
        <v>6</v>
      </c>
      <c r="AI1084" s="20">
        <v>100</v>
      </c>
      <c r="AJ1084" s="20">
        <v>37.784199999999998</v>
      </c>
      <c r="AK1084" s="18">
        <v>6.57</v>
      </c>
      <c r="AL1084" s="18">
        <v>6.6</v>
      </c>
      <c r="AM1084" s="18">
        <v>100</v>
      </c>
      <c r="AN1084" s="18">
        <v>46.162100000000002</v>
      </c>
      <c r="AO1084" s="2">
        <v>2.96</v>
      </c>
      <c r="AP1084" s="2">
        <v>3</v>
      </c>
      <c r="AQ1084" s="2">
        <v>100</v>
      </c>
      <c r="AR1084" s="2">
        <v>4.3173000000000004</v>
      </c>
      <c r="AS1084" s="2">
        <v>6.05</v>
      </c>
      <c r="AT1084" s="2">
        <v>6</v>
      </c>
      <c r="AU1084" s="2">
        <v>100</v>
      </c>
      <c r="AV1084" s="2">
        <v>17.795300000000001</v>
      </c>
      <c r="AW1084" s="2">
        <v>8.1999999999999993</v>
      </c>
      <c r="AX1084" s="2">
        <v>8.1999999999999993</v>
      </c>
      <c r="AY1084" s="2">
        <v>100</v>
      </c>
      <c r="AZ1084" s="2">
        <v>31.4956</v>
      </c>
      <c r="BA1084" s="2">
        <v>5.93</v>
      </c>
      <c r="BB1084" s="2">
        <v>5.9</v>
      </c>
      <c r="BC1084" s="2">
        <v>100</v>
      </c>
      <c r="BD1084" s="2">
        <v>30.338000000000001</v>
      </c>
      <c r="BE1084" s="4" t="str">
        <f t="shared" si="162"/>
        <v>NO APLICA</v>
      </c>
      <c r="BF1084" s="4">
        <f t="shared" si="163"/>
        <v>6.4411999999999994</v>
      </c>
      <c r="BG1084">
        <f t="shared" si="164"/>
        <v>2.96</v>
      </c>
      <c r="BH1084">
        <f t="shared" si="165"/>
        <v>6.05</v>
      </c>
      <c r="BI1084">
        <f t="shared" si="166"/>
        <v>8.1999999999999993</v>
      </c>
      <c r="BJ1084">
        <f t="shared" si="167"/>
        <v>6.57</v>
      </c>
      <c r="BK1084">
        <f t="shared" si="168"/>
        <v>5.96</v>
      </c>
      <c r="BL1084">
        <f t="shared" si="169"/>
        <v>629.99999999999773</v>
      </c>
    </row>
    <row r="1085" spans="1:64" x14ac:dyDescent="0.2">
      <c r="A1085" s="1">
        <v>1083</v>
      </c>
      <c r="B1085" s="7" t="s">
        <v>31</v>
      </c>
      <c r="C1085" s="3">
        <v>39959</v>
      </c>
      <c r="D1085" s="4" t="s">
        <v>628</v>
      </c>
      <c r="E1085" s="4" t="s">
        <v>166</v>
      </c>
      <c r="F1085" s="5" t="str">
        <f t="shared" si="160"/>
        <v>M</v>
      </c>
      <c r="G1085" s="6">
        <v>0.91041666666666676</v>
      </c>
      <c r="H1085" s="6">
        <v>0.91388888888888886</v>
      </c>
      <c r="I1085" s="85">
        <f t="shared" si="161"/>
        <v>4.9999999999998224</v>
      </c>
      <c r="J1085" s="86">
        <f>I1085*Segmentos!$D$7*(AH1085%)*IF(ISNUMBER(AI1085),AI1085%,0)</f>
        <v>20189.99999999928</v>
      </c>
      <c r="K1085" s="86">
        <f>I1085*Segmentos!$D$7*(AL1085%)*IF(ISNUMBER(AM1085),AM1085%,0)</f>
        <v>13859.999999999507</v>
      </c>
      <c r="L1085" s="4"/>
      <c r="M1085" s="2">
        <v>0.85</v>
      </c>
      <c r="N1085" s="2">
        <v>1.5</v>
      </c>
      <c r="O1085" s="2">
        <v>58.2</v>
      </c>
      <c r="P1085" s="2">
        <v>92.680800000000005</v>
      </c>
      <c r="Q1085" s="2">
        <v>7.0000000000000007E-2</v>
      </c>
      <c r="R1085" s="2">
        <v>0.3</v>
      </c>
      <c r="S1085" s="2">
        <v>20</v>
      </c>
      <c r="T1085" s="2">
        <v>1.2375</v>
      </c>
      <c r="U1085" s="2">
        <v>0.52</v>
      </c>
      <c r="V1085" s="2">
        <v>0.9</v>
      </c>
      <c r="W1085" s="2">
        <v>60</v>
      </c>
      <c r="X1085" s="2">
        <v>11.886799999999999</v>
      </c>
      <c r="Y1085" s="2">
        <v>0.71</v>
      </c>
      <c r="Z1085" s="2">
        <v>1.3</v>
      </c>
      <c r="AA1085" s="2">
        <v>55.8</v>
      </c>
      <c r="AB1085" s="2">
        <v>22.869199999999999</v>
      </c>
      <c r="AC1085" s="2">
        <v>1.58</v>
      </c>
      <c r="AD1085" s="2">
        <v>2.6</v>
      </c>
      <c r="AE1085" s="2">
        <v>61.4</v>
      </c>
      <c r="AF1085" s="2">
        <v>56.6873</v>
      </c>
      <c r="AG1085" s="20">
        <v>1.01</v>
      </c>
      <c r="AH1085" s="20">
        <v>1.5</v>
      </c>
      <c r="AI1085" s="20">
        <v>67.3</v>
      </c>
      <c r="AJ1085" s="20">
        <v>52.200800000000001</v>
      </c>
      <c r="AK1085" s="18">
        <v>0.7</v>
      </c>
      <c r="AL1085" s="18">
        <v>1.4</v>
      </c>
      <c r="AM1085" s="18">
        <v>49.5</v>
      </c>
      <c r="AN1085" s="18">
        <v>40.479999999999997</v>
      </c>
      <c r="AO1085" s="2">
        <v>0.67</v>
      </c>
      <c r="AP1085" s="2">
        <v>0.7</v>
      </c>
      <c r="AQ1085" s="2">
        <v>100</v>
      </c>
      <c r="AR1085" s="2">
        <v>7.9782000000000002</v>
      </c>
      <c r="AS1085" s="2">
        <v>0.59</v>
      </c>
      <c r="AT1085" s="2">
        <v>1.2</v>
      </c>
      <c r="AU1085" s="2">
        <v>49</v>
      </c>
      <c r="AV1085" s="2">
        <v>14.338100000000001</v>
      </c>
      <c r="AW1085" s="2">
        <v>0.43</v>
      </c>
      <c r="AX1085" s="2">
        <v>1</v>
      </c>
      <c r="AY1085" s="2">
        <v>41.9</v>
      </c>
      <c r="AZ1085" s="2">
        <v>13.484999999999999</v>
      </c>
      <c r="BA1085" s="2">
        <v>1.36</v>
      </c>
      <c r="BB1085" s="2">
        <v>2.1</v>
      </c>
      <c r="BC1085" s="2">
        <v>63.3</v>
      </c>
      <c r="BD1085" s="2">
        <v>56.879600000000003</v>
      </c>
      <c r="BE1085" s="4" t="str">
        <f t="shared" si="162"/>
        <v>NO APLICA</v>
      </c>
      <c r="BF1085" s="4">
        <f t="shared" si="163"/>
        <v>0.87579999999999991</v>
      </c>
      <c r="BG1085">
        <f t="shared" si="164"/>
        <v>0.67</v>
      </c>
      <c r="BH1085">
        <f t="shared" si="165"/>
        <v>0.59</v>
      </c>
      <c r="BI1085">
        <f t="shared" si="166"/>
        <v>1.36</v>
      </c>
      <c r="BJ1085">
        <f t="shared" si="167"/>
        <v>0.7</v>
      </c>
      <c r="BK1085">
        <f t="shared" si="168"/>
        <v>1.01</v>
      </c>
      <c r="BL1085">
        <f t="shared" si="169"/>
        <v>436.49999999998454</v>
      </c>
    </row>
    <row r="1086" spans="1:64" x14ac:dyDescent="0.2">
      <c r="A1086" s="1">
        <v>1084</v>
      </c>
      <c r="B1086" s="7" t="s">
        <v>37</v>
      </c>
      <c r="C1086" s="3">
        <v>39959</v>
      </c>
      <c r="D1086" s="4" t="s">
        <v>629</v>
      </c>
      <c r="E1086" s="4" t="s">
        <v>173</v>
      </c>
      <c r="F1086" s="5" t="str">
        <f t="shared" si="160"/>
        <v>M</v>
      </c>
      <c r="G1086" s="6">
        <v>0.87361111111111101</v>
      </c>
      <c r="H1086" s="6">
        <v>0.87430555555555556</v>
      </c>
      <c r="I1086" s="85">
        <f t="shared" si="161"/>
        <v>1.0000000000001563</v>
      </c>
      <c r="J1086" s="86">
        <f>I1086*Segmentos!$D$7*(AH1086%)*IF(ISNUMBER(AI1086),AI1086%,0)</f>
        <v>5600.0000000008749</v>
      </c>
      <c r="K1086" s="86">
        <f>I1086*Segmentos!$D$7*(AL1086%)*IF(ISNUMBER(AM1086),AM1086%,0)</f>
        <v>4000.0000000006253</v>
      </c>
      <c r="L1086" s="4"/>
      <c r="M1086" s="2">
        <v>1.18</v>
      </c>
      <c r="N1086" s="2">
        <v>1.2</v>
      </c>
      <c r="O1086" s="2">
        <v>100</v>
      </c>
      <c r="P1086" s="2">
        <v>90.924199999999999</v>
      </c>
      <c r="Q1086" s="2">
        <v>0</v>
      </c>
      <c r="R1086" s="2">
        <v>0</v>
      </c>
      <c r="S1086" s="8" t="s">
        <v>577</v>
      </c>
      <c r="T1086" s="2">
        <v>0</v>
      </c>
      <c r="U1086" s="2">
        <v>0.18</v>
      </c>
      <c r="V1086" s="2">
        <v>0.2</v>
      </c>
      <c r="W1086" s="2">
        <v>100</v>
      </c>
      <c r="X1086" s="2">
        <v>2.9493999999999998</v>
      </c>
      <c r="Y1086" s="2">
        <v>0.78</v>
      </c>
      <c r="Z1086" s="2">
        <v>0.8</v>
      </c>
      <c r="AA1086" s="2">
        <v>100</v>
      </c>
      <c r="AB1086" s="2">
        <v>17.783999999999999</v>
      </c>
      <c r="AC1086" s="2">
        <v>2.78</v>
      </c>
      <c r="AD1086" s="2">
        <v>2.8</v>
      </c>
      <c r="AE1086" s="2">
        <v>100</v>
      </c>
      <c r="AF1086" s="2">
        <v>70.190799999999996</v>
      </c>
      <c r="AG1086" s="20">
        <v>1.35</v>
      </c>
      <c r="AH1086" s="20">
        <v>1.4</v>
      </c>
      <c r="AI1086" s="20">
        <v>100</v>
      </c>
      <c r="AJ1086" s="20">
        <v>49.354799999999997</v>
      </c>
      <c r="AK1086" s="18">
        <v>1.03</v>
      </c>
      <c r="AL1086" s="18">
        <v>1</v>
      </c>
      <c r="AM1086" s="18">
        <v>100</v>
      </c>
      <c r="AN1086" s="18">
        <v>41.569400000000002</v>
      </c>
      <c r="AO1086" s="2">
        <v>0.35</v>
      </c>
      <c r="AP1086" s="2">
        <v>0.4</v>
      </c>
      <c r="AQ1086" s="2">
        <v>100</v>
      </c>
      <c r="AR1086" s="2">
        <v>2.9493999999999998</v>
      </c>
      <c r="AS1086" s="2">
        <v>0.42</v>
      </c>
      <c r="AT1086" s="2">
        <v>0.4</v>
      </c>
      <c r="AU1086" s="2">
        <v>100</v>
      </c>
      <c r="AV1086" s="2">
        <v>7.0396000000000001</v>
      </c>
      <c r="AW1086" s="2">
        <v>1.07</v>
      </c>
      <c r="AX1086" s="2">
        <v>1.1000000000000001</v>
      </c>
      <c r="AY1086" s="2">
        <v>100</v>
      </c>
      <c r="AZ1086" s="2">
        <v>23.733599999999999</v>
      </c>
      <c r="BA1086" s="2">
        <v>1.94</v>
      </c>
      <c r="BB1086" s="2">
        <v>1.9</v>
      </c>
      <c r="BC1086" s="2">
        <v>100</v>
      </c>
      <c r="BD1086" s="2">
        <v>57.201599999999999</v>
      </c>
      <c r="BE1086" s="4" t="str">
        <f t="shared" si="162"/>
        <v>NO APLICA</v>
      </c>
      <c r="BF1086" s="4">
        <f t="shared" si="163"/>
        <v>1.0165999999999999</v>
      </c>
      <c r="BG1086">
        <f t="shared" si="164"/>
        <v>0.35</v>
      </c>
      <c r="BH1086">
        <f t="shared" si="165"/>
        <v>0.42</v>
      </c>
      <c r="BI1086">
        <f t="shared" si="166"/>
        <v>1.94</v>
      </c>
      <c r="BJ1086">
        <f t="shared" si="167"/>
        <v>1.03</v>
      </c>
      <c r="BK1086">
        <f t="shared" si="168"/>
        <v>1.35</v>
      </c>
      <c r="BL1086">
        <f t="shared" si="169"/>
        <v>120.00000000001876</v>
      </c>
    </row>
    <row r="1087" spans="1:64" x14ac:dyDescent="0.2">
      <c r="A1087" s="1">
        <v>1085</v>
      </c>
      <c r="B1087" s="7" t="s">
        <v>38</v>
      </c>
      <c r="C1087" s="3">
        <v>39959</v>
      </c>
      <c r="D1087" s="4" t="s">
        <v>8</v>
      </c>
      <c r="E1087" s="4" t="s">
        <v>165</v>
      </c>
      <c r="F1087" s="5" t="str">
        <f t="shared" si="160"/>
        <v>M</v>
      </c>
      <c r="G1087" s="6">
        <v>0.9194444444444444</v>
      </c>
      <c r="H1087" s="6">
        <v>0.99236111111111114</v>
      </c>
      <c r="I1087" s="85">
        <f t="shared" si="161"/>
        <v>105.00000000000011</v>
      </c>
      <c r="J1087" s="86">
        <f>I1087*Segmentos!$D$7*(AH1087%)*IF(ISNUMBER(AI1087),AI1087%,0)</f>
        <v>1971690.0000000019</v>
      </c>
      <c r="K1087" s="86">
        <f>I1087*Segmentos!$D$7*(AL1087%)*IF(ISNUMBER(AM1087),AM1087%,0)</f>
        <v>2550240.0000000028</v>
      </c>
      <c r="L1087" s="4"/>
      <c r="M1087" s="2">
        <v>5.42</v>
      </c>
      <c r="N1087" s="2">
        <v>22.5</v>
      </c>
      <c r="O1087" s="2">
        <v>24.1</v>
      </c>
      <c r="P1087" s="2">
        <v>70.941599999999994</v>
      </c>
      <c r="Q1087" s="2">
        <v>4.58</v>
      </c>
      <c r="R1087" s="2">
        <v>18.399999999999999</v>
      </c>
      <c r="S1087" s="2">
        <v>24.8</v>
      </c>
      <c r="T1087" s="2">
        <v>9.9966000000000008</v>
      </c>
      <c r="U1087" s="2">
        <v>6.3</v>
      </c>
      <c r="V1087" s="2">
        <v>24.8</v>
      </c>
      <c r="W1087" s="2">
        <v>25.4</v>
      </c>
      <c r="X1087" s="2">
        <v>17.289100000000001</v>
      </c>
      <c r="Y1087" s="2">
        <v>5.81</v>
      </c>
      <c r="Z1087" s="2">
        <v>25.8</v>
      </c>
      <c r="AA1087" s="2">
        <v>22.6</v>
      </c>
      <c r="AB1087" s="2">
        <v>22.456700000000001</v>
      </c>
      <c r="AC1087" s="2">
        <v>4.9400000000000004</v>
      </c>
      <c r="AD1087" s="2">
        <v>20.100000000000001</v>
      </c>
      <c r="AE1087" s="2">
        <v>24.6</v>
      </c>
      <c r="AF1087" s="2">
        <v>21.199300000000001</v>
      </c>
      <c r="AG1087" s="20">
        <v>4.7</v>
      </c>
      <c r="AH1087" s="20">
        <v>22.9</v>
      </c>
      <c r="AI1087" s="20">
        <v>20.5</v>
      </c>
      <c r="AJ1087" s="20">
        <v>29.191400000000002</v>
      </c>
      <c r="AK1087" s="18">
        <v>6.07</v>
      </c>
      <c r="AL1087" s="18">
        <v>22</v>
      </c>
      <c r="AM1087" s="18">
        <v>27.6</v>
      </c>
      <c r="AN1087" s="18">
        <v>41.7502</v>
      </c>
      <c r="AO1087" s="2">
        <v>2.79</v>
      </c>
      <c r="AP1087" s="2">
        <v>16.2</v>
      </c>
      <c r="AQ1087" s="2">
        <v>17.3</v>
      </c>
      <c r="AR1087" s="2">
        <v>3.9906999999999999</v>
      </c>
      <c r="AS1087" s="2">
        <v>4.3</v>
      </c>
      <c r="AT1087" s="2">
        <v>20.100000000000001</v>
      </c>
      <c r="AU1087" s="2">
        <v>21.3</v>
      </c>
      <c r="AV1087" s="2">
        <v>12.3833</v>
      </c>
      <c r="AW1087" s="2">
        <v>5.82</v>
      </c>
      <c r="AX1087" s="2">
        <v>24</v>
      </c>
      <c r="AY1087" s="2">
        <v>24.3</v>
      </c>
      <c r="AZ1087" s="2">
        <v>21.898700000000002</v>
      </c>
      <c r="BA1087" s="2">
        <v>6.52</v>
      </c>
      <c r="BB1087" s="2">
        <v>24.5</v>
      </c>
      <c r="BC1087" s="2">
        <v>26.6</v>
      </c>
      <c r="BD1087" s="2">
        <v>32.668900000000001</v>
      </c>
      <c r="BE1087" s="4" t="str">
        <f t="shared" si="162"/>
        <v>ABURRIDO</v>
      </c>
      <c r="BF1087" s="4">
        <f t="shared" si="163"/>
        <v>5.0593999999999992</v>
      </c>
      <c r="BG1087">
        <f t="shared" si="164"/>
        <v>2.79</v>
      </c>
      <c r="BH1087">
        <f t="shared" si="165"/>
        <v>4.3</v>
      </c>
      <c r="BI1087">
        <f t="shared" si="166"/>
        <v>6.52</v>
      </c>
      <c r="BJ1087">
        <f t="shared" si="167"/>
        <v>6.07</v>
      </c>
      <c r="BK1087">
        <f t="shared" si="168"/>
        <v>4.7</v>
      </c>
      <c r="BL1087">
        <f t="shared" si="169"/>
        <v>56936.250000000065</v>
      </c>
    </row>
    <row r="1088" spans="1:64" x14ac:dyDescent="0.2">
      <c r="A1088" s="1">
        <v>1086</v>
      </c>
      <c r="B1088" s="7" t="s">
        <v>86</v>
      </c>
      <c r="C1088" s="3">
        <v>39959</v>
      </c>
      <c r="D1088" s="4" t="s">
        <v>17</v>
      </c>
      <c r="E1088" s="4" t="s">
        <v>169</v>
      </c>
      <c r="F1088" s="5" t="str">
        <f t="shared" si="160"/>
        <v>M</v>
      </c>
      <c r="G1088" s="6">
        <v>0.91666666666666663</v>
      </c>
      <c r="H1088" s="6">
        <v>0.95833333333333337</v>
      </c>
      <c r="I1088" s="85">
        <f t="shared" si="161"/>
        <v>60.000000000000107</v>
      </c>
      <c r="J1088" s="86">
        <f>I1088*Segmentos!$D$7*(AH1088%)*IF(ISNUMBER(AI1088),AI1088%,0)</f>
        <v>102816.00000000017</v>
      </c>
      <c r="K1088" s="86">
        <f>I1088*Segmentos!$D$7*(AL1088%)*IF(ISNUMBER(AM1088),AM1088%,0)</f>
        <v>50328.000000000095</v>
      </c>
      <c r="L1088" s="4"/>
      <c r="M1088" s="2">
        <v>0.31</v>
      </c>
      <c r="N1088" s="2">
        <v>1.3</v>
      </c>
      <c r="O1088" s="2">
        <v>24.5</v>
      </c>
      <c r="P1088" s="2">
        <v>100</v>
      </c>
      <c r="Q1088" s="2">
        <v>0</v>
      </c>
      <c r="R1088" s="2">
        <v>0</v>
      </c>
      <c r="S1088" s="8" t="s">
        <v>577</v>
      </c>
      <c r="T1088" s="2">
        <v>0</v>
      </c>
      <c r="U1088" s="2">
        <v>0.04</v>
      </c>
      <c r="V1088" s="2">
        <v>0.1</v>
      </c>
      <c r="W1088" s="2">
        <v>40</v>
      </c>
      <c r="X1088" s="2">
        <v>2.5230999999999999</v>
      </c>
      <c r="Y1088" s="2">
        <v>0.04</v>
      </c>
      <c r="Z1088" s="2">
        <v>0.7</v>
      </c>
      <c r="AA1088" s="2">
        <v>5.3</v>
      </c>
      <c r="AB1088" s="2">
        <v>3.4647000000000001</v>
      </c>
      <c r="AC1088" s="2">
        <v>0.89</v>
      </c>
      <c r="AD1088" s="2">
        <v>3.2</v>
      </c>
      <c r="AE1088" s="2">
        <v>27.9</v>
      </c>
      <c r="AF1088" s="2">
        <v>94.012299999999996</v>
      </c>
      <c r="AG1088" s="20">
        <v>0.42</v>
      </c>
      <c r="AH1088" s="20">
        <v>1.7</v>
      </c>
      <c r="AI1088" s="20">
        <v>25.2</v>
      </c>
      <c r="AJ1088" s="20">
        <v>64.588700000000003</v>
      </c>
      <c r="AK1088" s="18">
        <v>0.21</v>
      </c>
      <c r="AL1088" s="18">
        <v>0.9</v>
      </c>
      <c r="AM1088" s="18">
        <v>23.3</v>
      </c>
      <c r="AN1088" s="18">
        <v>35.411299999999997</v>
      </c>
      <c r="AO1088" s="2">
        <v>0.08</v>
      </c>
      <c r="AP1088" s="2">
        <v>0.3</v>
      </c>
      <c r="AQ1088" s="2">
        <v>26.9</v>
      </c>
      <c r="AR1088" s="2">
        <v>2.7115999999999998</v>
      </c>
      <c r="AS1088" s="2">
        <v>0.06</v>
      </c>
      <c r="AT1088" s="2">
        <v>0.9</v>
      </c>
      <c r="AU1088" s="2">
        <v>6.7</v>
      </c>
      <c r="AV1088" s="2">
        <v>4.0810000000000004</v>
      </c>
      <c r="AW1088" s="2">
        <v>0.38</v>
      </c>
      <c r="AX1088" s="2">
        <v>1.4</v>
      </c>
      <c r="AY1088" s="2">
        <v>27.5</v>
      </c>
      <c r="AZ1088" s="2">
        <v>34.7849</v>
      </c>
      <c r="BA1088" s="2">
        <v>0.48</v>
      </c>
      <c r="BB1088" s="2">
        <v>1.7</v>
      </c>
      <c r="BC1088" s="2">
        <v>27.6</v>
      </c>
      <c r="BD1088" s="2">
        <v>58.422499999999999</v>
      </c>
      <c r="BE1088" s="4" t="str">
        <f t="shared" si="162"/>
        <v>ABURRIDO</v>
      </c>
      <c r="BF1088" s="4">
        <f t="shared" si="163"/>
        <v>0.23479999999999998</v>
      </c>
      <c r="BG1088">
        <f t="shared" si="164"/>
        <v>0.08</v>
      </c>
      <c r="BH1088">
        <f t="shared" si="165"/>
        <v>0.06</v>
      </c>
      <c r="BI1088">
        <f t="shared" si="166"/>
        <v>0.48</v>
      </c>
      <c r="BJ1088">
        <f t="shared" si="167"/>
        <v>0.21</v>
      </c>
      <c r="BK1088">
        <f t="shared" si="168"/>
        <v>0.42</v>
      </c>
      <c r="BL1088">
        <f t="shared" si="169"/>
        <v>1911.0000000000034</v>
      </c>
    </row>
    <row r="1089" spans="1:64" x14ac:dyDescent="0.2">
      <c r="A1089" s="1">
        <v>1087</v>
      </c>
      <c r="B1089" s="7" t="s">
        <v>14</v>
      </c>
      <c r="C1089" s="3">
        <v>39959</v>
      </c>
      <c r="D1089" s="4" t="s">
        <v>626</v>
      </c>
      <c r="E1089" s="4" t="s">
        <v>163</v>
      </c>
      <c r="F1089" s="5" t="str">
        <f t="shared" si="160"/>
        <v>M</v>
      </c>
      <c r="G1089" s="6">
        <v>0.8520833333333333</v>
      </c>
      <c r="H1089" s="6">
        <v>0.875</v>
      </c>
      <c r="I1089" s="85">
        <f t="shared" si="161"/>
        <v>33.000000000000043</v>
      </c>
      <c r="J1089" s="86">
        <f>I1089*Segmentos!$D$7*(AH1089%)*IF(ISNUMBER(AI1089),AI1089%,0)</f>
        <v>791815.20000000112</v>
      </c>
      <c r="K1089" s="86">
        <f>I1089*Segmentos!$D$7*(AL1089%)*IF(ISNUMBER(AM1089),AM1089%,0)</f>
        <v>1119399.6000000013</v>
      </c>
      <c r="L1089" s="4"/>
      <c r="M1089" s="2">
        <v>7.3</v>
      </c>
      <c r="N1089" s="2">
        <v>11.4</v>
      </c>
      <c r="O1089" s="2">
        <v>63.9</v>
      </c>
      <c r="P1089" s="2">
        <v>81.330100000000002</v>
      </c>
      <c r="Q1089" s="2">
        <v>5.63</v>
      </c>
      <c r="R1089" s="2">
        <v>10.199999999999999</v>
      </c>
      <c r="S1089" s="2">
        <v>54.9</v>
      </c>
      <c r="T1089" s="2">
        <v>10.4572</v>
      </c>
      <c r="U1089" s="2">
        <v>8.98</v>
      </c>
      <c r="V1089" s="2">
        <v>13.6</v>
      </c>
      <c r="W1089" s="2">
        <v>66.2</v>
      </c>
      <c r="X1089" s="2">
        <v>20.971399999999999</v>
      </c>
      <c r="Y1089" s="2">
        <v>5.1100000000000003</v>
      </c>
      <c r="Z1089" s="2">
        <v>8.6999999999999993</v>
      </c>
      <c r="AA1089" s="2">
        <v>58.9</v>
      </c>
      <c r="AB1089" s="2">
        <v>16.8095</v>
      </c>
      <c r="AC1089" s="2">
        <v>9.0500000000000007</v>
      </c>
      <c r="AD1089" s="2">
        <v>13.1</v>
      </c>
      <c r="AE1089" s="2">
        <v>69</v>
      </c>
      <c r="AF1089" s="2">
        <v>33.091900000000003</v>
      </c>
      <c r="AG1089" s="20">
        <v>6.03</v>
      </c>
      <c r="AH1089" s="20">
        <v>8.9</v>
      </c>
      <c r="AI1089" s="20">
        <v>67.400000000000006</v>
      </c>
      <c r="AJ1089" s="20">
        <v>31.849299999999999</v>
      </c>
      <c r="AK1089" s="18">
        <v>8.4499999999999993</v>
      </c>
      <c r="AL1089" s="18">
        <v>13.7</v>
      </c>
      <c r="AM1089" s="18">
        <v>61.9</v>
      </c>
      <c r="AN1089" s="18">
        <v>49.480699999999999</v>
      </c>
      <c r="AO1089" s="2">
        <v>6.9</v>
      </c>
      <c r="AP1089" s="2">
        <v>12.7</v>
      </c>
      <c r="AQ1089" s="2">
        <v>54.4</v>
      </c>
      <c r="AR1089" s="2">
        <v>8.3978000000000002</v>
      </c>
      <c r="AS1089" s="2">
        <v>6.19</v>
      </c>
      <c r="AT1089" s="2">
        <v>10.3</v>
      </c>
      <c r="AU1089" s="2">
        <v>59.9</v>
      </c>
      <c r="AV1089" s="2">
        <v>15.1797</v>
      </c>
      <c r="AW1089" s="2">
        <v>6.76</v>
      </c>
      <c r="AX1089" s="2">
        <v>11.2</v>
      </c>
      <c r="AY1089" s="2">
        <v>60.4</v>
      </c>
      <c r="AZ1089" s="2">
        <v>21.655200000000001</v>
      </c>
      <c r="BA1089" s="2">
        <v>8.4600000000000009</v>
      </c>
      <c r="BB1089" s="2">
        <v>11.9</v>
      </c>
      <c r="BC1089" s="2">
        <v>71.400000000000006</v>
      </c>
      <c r="BD1089" s="2">
        <v>36.0974</v>
      </c>
      <c r="BE1089" s="4" t="str">
        <f t="shared" si="162"/>
        <v>NO APLICA</v>
      </c>
      <c r="BF1089" s="4">
        <f t="shared" si="163"/>
        <v>7.2004000000000001</v>
      </c>
      <c r="BG1089">
        <f t="shared" si="164"/>
        <v>6.9</v>
      </c>
      <c r="BH1089">
        <f t="shared" si="165"/>
        <v>6.19</v>
      </c>
      <c r="BI1089">
        <f t="shared" si="166"/>
        <v>8.4600000000000009</v>
      </c>
      <c r="BJ1089">
        <f t="shared" si="167"/>
        <v>8.4499999999999993</v>
      </c>
      <c r="BK1089">
        <f t="shared" si="168"/>
        <v>6.03</v>
      </c>
      <c r="BL1089">
        <f t="shared" si="169"/>
        <v>24039.180000000033</v>
      </c>
    </row>
    <row r="1090" spans="1:64" x14ac:dyDescent="0.2">
      <c r="A1090" s="1">
        <v>1088</v>
      </c>
      <c r="B1090" s="7" t="s">
        <v>10</v>
      </c>
      <c r="C1090" s="3">
        <v>39959</v>
      </c>
      <c r="D1090" s="4" t="s">
        <v>8</v>
      </c>
      <c r="E1090" s="4" t="s">
        <v>164</v>
      </c>
      <c r="F1090" s="5" t="str">
        <f t="shared" si="160"/>
        <v>M</v>
      </c>
      <c r="G1090" s="6">
        <v>0.87361111111111101</v>
      </c>
      <c r="H1090" s="6">
        <v>0.9194444444444444</v>
      </c>
      <c r="I1090" s="85">
        <f t="shared" si="161"/>
        <v>66.000000000000085</v>
      </c>
      <c r="J1090" s="86">
        <f>I1090*Segmentos!$D$7*(AH1090%)*IF(ISNUMBER(AI1090),AI1090%,0)</f>
        <v>1256534.4000000015</v>
      </c>
      <c r="K1090" s="86">
        <f>I1090*Segmentos!$D$7*(AL1090%)*IF(ISNUMBER(AM1090),AM1090%,0)</f>
        <v>1134566.4000000015</v>
      </c>
      <c r="L1090" s="4"/>
      <c r="M1090" s="2">
        <v>4.5199999999999996</v>
      </c>
      <c r="N1090" s="2">
        <v>16</v>
      </c>
      <c r="O1090" s="2">
        <v>28.2</v>
      </c>
      <c r="P1090" s="2">
        <v>85.525499999999994</v>
      </c>
      <c r="Q1090" s="2">
        <v>0.5</v>
      </c>
      <c r="R1090" s="2">
        <v>2.5</v>
      </c>
      <c r="S1090" s="2">
        <v>20.2</v>
      </c>
      <c r="T1090" s="2">
        <v>1.5921000000000001</v>
      </c>
      <c r="U1090" s="2">
        <v>3.05</v>
      </c>
      <c r="V1090" s="2">
        <v>14.1</v>
      </c>
      <c r="W1090" s="2">
        <v>21.7</v>
      </c>
      <c r="X1090" s="2">
        <v>12.103400000000001</v>
      </c>
      <c r="Y1090" s="2">
        <v>5.44</v>
      </c>
      <c r="Z1090" s="2">
        <v>21.7</v>
      </c>
      <c r="AA1090" s="2">
        <v>25.1</v>
      </c>
      <c r="AB1090" s="2">
        <v>30.389299999999999</v>
      </c>
      <c r="AC1090" s="2">
        <v>6.67</v>
      </c>
      <c r="AD1090" s="2">
        <v>19.100000000000001</v>
      </c>
      <c r="AE1090" s="2">
        <v>34.9</v>
      </c>
      <c r="AF1090" s="2">
        <v>41.440800000000003</v>
      </c>
      <c r="AG1090" s="20">
        <v>4.76</v>
      </c>
      <c r="AH1090" s="20">
        <v>16.3</v>
      </c>
      <c r="AI1090" s="20">
        <v>29.2</v>
      </c>
      <c r="AJ1090" s="20">
        <v>42.698500000000003</v>
      </c>
      <c r="AK1090" s="18">
        <v>4.3099999999999996</v>
      </c>
      <c r="AL1090" s="18">
        <v>15.8</v>
      </c>
      <c r="AM1090" s="18">
        <v>27.2</v>
      </c>
      <c r="AN1090" s="18">
        <v>42.827100000000002</v>
      </c>
      <c r="AO1090" s="2">
        <v>2.62</v>
      </c>
      <c r="AP1090" s="2">
        <v>9.4</v>
      </c>
      <c r="AQ1090" s="2">
        <v>28</v>
      </c>
      <c r="AR1090" s="2">
        <v>5.4195000000000002</v>
      </c>
      <c r="AS1090" s="2">
        <v>2.1</v>
      </c>
      <c r="AT1090" s="2">
        <v>12.8</v>
      </c>
      <c r="AU1090" s="2">
        <v>16.399999999999999</v>
      </c>
      <c r="AV1090" s="2">
        <v>8.7356999999999996</v>
      </c>
      <c r="AW1090" s="2">
        <v>5.1100000000000003</v>
      </c>
      <c r="AX1090" s="2">
        <v>17.899999999999999</v>
      </c>
      <c r="AY1090" s="2">
        <v>28.6</v>
      </c>
      <c r="AZ1090" s="2">
        <v>27.8019</v>
      </c>
      <c r="BA1090" s="2">
        <v>6.02</v>
      </c>
      <c r="BB1090" s="2">
        <v>18.399999999999999</v>
      </c>
      <c r="BC1090" s="2">
        <v>32.6</v>
      </c>
      <c r="BD1090" s="2">
        <v>43.568399999999997</v>
      </c>
      <c r="BE1090" s="4" t="str">
        <f t="shared" si="162"/>
        <v>NO APLICA</v>
      </c>
      <c r="BF1090" s="4">
        <f t="shared" si="163"/>
        <v>3.8059999999999996</v>
      </c>
      <c r="BG1090">
        <f t="shared" si="164"/>
        <v>2.62</v>
      </c>
      <c r="BH1090">
        <f t="shared" si="165"/>
        <v>2.1</v>
      </c>
      <c r="BI1090">
        <f t="shared" si="166"/>
        <v>6.02</v>
      </c>
      <c r="BJ1090">
        <f t="shared" si="167"/>
        <v>4.3099999999999996</v>
      </c>
      <c r="BK1090">
        <f t="shared" si="168"/>
        <v>4.76</v>
      </c>
      <c r="BL1090">
        <f t="shared" si="169"/>
        <v>29779.200000000037</v>
      </c>
    </row>
    <row r="1091" spans="1:64" x14ac:dyDescent="0.2">
      <c r="A1091" s="1">
        <v>1089</v>
      </c>
      <c r="B1091" s="7" t="s">
        <v>89</v>
      </c>
      <c r="C1091" s="3">
        <v>39959</v>
      </c>
      <c r="D1091" s="4" t="s">
        <v>628</v>
      </c>
      <c r="E1091" s="4" t="s">
        <v>169</v>
      </c>
      <c r="F1091" s="5" t="str">
        <f t="shared" si="160"/>
        <v>M</v>
      </c>
      <c r="G1091" s="6">
        <v>0.84097222222222223</v>
      </c>
      <c r="H1091" s="6">
        <v>0.87638888888888899</v>
      </c>
      <c r="I1091" s="85">
        <f t="shared" si="161"/>
        <v>51.000000000000142</v>
      </c>
      <c r="J1091" s="86">
        <f>I1091*Segmentos!$D$7*(AH1091%)*IF(ISNUMBER(AI1091),AI1091%,0)</f>
        <v>154224.00000000047</v>
      </c>
      <c r="K1091" s="86">
        <f>I1091*Segmentos!$D$7*(AL1091%)*IF(ISNUMBER(AM1091),AM1091%,0)</f>
        <v>172665.60000000047</v>
      </c>
      <c r="L1091" s="4"/>
      <c r="M1091" s="2">
        <v>0.81</v>
      </c>
      <c r="N1091" s="2">
        <v>2.5</v>
      </c>
      <c r="O1091" s="2">
        <v>32.299999999999997</v>
      </c>
      <c r="P1091" s="2">
        <v>76.825900000000004</v>
      </c>
      <c r="Q1091" s="2">
        <v>0.67</v>
      </c>
      <c r="R1091" s="2">
        <v>1.2</v>
      </c>
      <c r="S1091" s="2">
        <v>54.6</v>
      </c>
      <c r="T1091" s="2">
        <v>10.689500000000001</v>
      </c>
      <c r="U1091" s="2">
        <v>0.41</v>
      </c>
      <c r="V1091" s="2">
        <v>0.9</v>
      </c>
      <c r="W1091" s="2">
        <v>43.4</v>
      </c>
      <c r="X1091" s="2">
        <v>8.1053999999999995</v>
      </c>
      <c r="Y1091" s="2">
        <v>1.57</v>
      </c>
      <c r="Z1091" s="2">
        <v>4.2</v>
      </c>
      <c r="AA1091" s="2">
        <v>37.1</v>
      </c>
      <c r="AB1091" s="2">
        <v>44.109499999999997</v>
      </c>
      <c r="AC1091" s="2">
        <v>0.45</v>
      </c>
      <c r="AD1091" s="2">
        <v>2.6</v>
      </c>
      <c r="AE1091" s="2">
        <v>17.3</v>
      </c>
      <c r="AF1091" s="2">
        <v>13.9215</v>
      </c>
      <c r="AG1091" s="20">
        <v>0.75</v>
      </c>
      <c r="AH1091" s="20">
        <v>2.7</v>
      </c>
      <c r="AI1091" s="20">
        <v>28</v>
      </c>
      <c r="AJ1091" s="20">
        <v>33.814300000000003</v>
      </c>
      <c r="AK1091" s="18">
        <v>0.86</v>
      </c>
      <c r="AL1091" s="18">
        <v>2.2999999999999998</v>
      </c>
      <c r="AM1091" s="18">
        <v>36.799999999999997</v>
      </c>
      <c r="AN1091" s="18">
        <v>43.011600000000001</v>
      </c>
      <c r="AO1091" s="2">
        <v>0.47</v>
      </c>
      <c r="AP1091" s="2">
        <v>1.7</v>
      </c>
      <c r="AQ1091" s="2">
        <v>27.7</v>
      </c>
      <c r="AR1091" s="2">
        <v>4.8574999999999999</v>
      </c>
      <c r="AS1091" s="2">
        <v>0.26</v>
      </c>
      <c r="AT1091" s="2">
        <v>0.7</v>
      </c>
      <c r="AU1091" s="2">
        <v>39.799999999999997</v>
      </c>
      <c r="AV1091" s="2">
        <v>5.5011999999999999</v>
      </c>
      <c r="AW1091" s="2">
        <v>0.62</v>
      </c>
      <c r="AX1091" s="2">
        <v>2.1</v>
      </c>
      <c r="AY1091" s="2">
        <v>28.9</v>
      </c>
      <c r="AZ1091" s="2">
        <v>16.945699999999999</v>
      </c>
      <c r="BA1091" s="2">
        <v>1.36</v>
      </c>
      <c r="BB1091" s="2">
        <v>4.0999999999999996</v>
      </c>
      <c r="BC1091" s="2">
        <v>33.5</v>
      </c>
      <c r="BD1091" s="2">
        <v>49.521500000000003</v>
      </c>
      <c r="BE1091" s="4" t="str">
        <f t="shared" si="162"/>
        <v>NO APLICA</v>
      </c>
      <c r="BF1091" s="4">
        <f t="shared" si="163"/>
        <v>0.72219999999999995</v>
      </c>
      <c r="BG1091">
        <f t="shared" si="164"/>
        <v>0.47</v>
      </c>
      <c r="BH1091">
        <f t="shared" si="165"/>
        <v>0.26</v>
      </c>
      <c r="BI1091">
        <f t="shared" si="166"/>
        <v>1.36</v>
      </c>
      <c r="BJ1091">
        <f t="shared" si="167"/>
        <v>0.86</v>
      </c>
      <c r="BK1091">
        <f t="shared" si="168"/>
        <v>0.75</v>
      </c>
      <c r="BL1091">
        <f t="shared" si="169"/>
        <v>4118.2500000000109</v>
      </c>
    </row>
    <row r="1092" spans="1:64" x14ac:dyDescent="0.2">
      <c r="A1092" s="1">
        <v>1090</v>
      </c>
      <c r="B1092" s="7" t="s">
        <v>83</v>
      </c>
      <c r="C1092" s="3">
        <v>39959</v>
      </c>
      <c r="D1092" s="4" t="s">
        <v>629</v>
      </c>
      <c r="E1092" s="4" t="s">
        <v>170</v>
      </c>
      <c r="F1092" s="5" t="str">
        <f t="shared" ref="F1092:F1155" si="170">CONCATENATE(IF(WEEKDAY(C1092)=1,"D",""),IF(WEEKDAY(C1092)=2,"L",""),IF(WEEKDAY(C1092)=3,"M",""),IF(WEEKDAY(C1092)=4,"W",""),IF(WEEKDAY(C1092)=5,"J",""),IF(WEEKDAY(C1092)=6,"V",""),IF(WEEKDAY(C1092)=7,"S",""))</f>
        <v>M</v>
      </c>
      <c r="G1092" s="6">
        <v>0.875</v>
      </c>
      <c r="H1092" s="6">
        <v>0.89027777777777783</v>
      </c>
      <c r="I1092" s="85">
        <f t="shared" ref="I1092:I1155" si="171">IF(H1092&gt;=G1092,(H1092-G1092)*24*60,("24:00:00"-G1092+H1092)*24*60)</f>
        <v>22.000000000000082</v>
      </c>
      <c r="J1092" s="86">
        <f>I1092*Segmentos!$D$7*(AH1092%)*IF(ISNUMBER(AI1092),AI1092%,0)</f>
        <v>77158.4000000003</v>
      </c>
      <c r="K1092" s="86">
        <f>I1092*Segmentos!$D$7*(AL1092%)*IF(ISNUMBER(AM1092),AM1092%,0)</f>
        <v>43128.80000000017</v>
      </c>
      <c r="L1092" s="4"/>
      <c r="M1092" s="2">
        <v>0.68</v>
      </c>
      <c r="N1092" s="2">
        <v>1.5</v>
      </c>
      <c r="O1092" s="2">
        <v>46.7</v>
      </c>
      <c r="P1092" s="2">
        <v>54.718899999999998</v>
      </c>
      <c r="Q1092" s="2">
        <v>0</v>
      </c>
      <c r="R1092" s="2">
        <v>0</v>
      </c>
      <c r="S1092" s="8" t="s">
        <v>577</v>
      </c>
      <c r="T1092" s="2">
        <v>0</v>
      </c>
      <c r="U1092" s="2">
        <v>0.37</v>
      </c>
      <c r="V1092" s="2">
        <v>1</v>
      </c>
      <c r="W1092" s="2">
        <v>36.4</v>
      </c>
      <c r="X1092" s="2">
        <v>6.2316000000000003</v>
      </c>
      <c r="Y1092" s="2">
        <v>0.78</v>
      </c>
      <c r="Z1092" s="2">
        <v>1.1000000000000001</v>
      </c>
      <c r="AA1092" s="2">
        <v>69.5</v>
      </c>
      <c r="AB1092" s="2">
        <v>18.440000000000001</v>
      </c>
      <c r="AC1092" s="2">
        <v>1.1399999999999999</v>
      </c>
      <c r="AD1092" s="2">
        <v>2.8</v>
      </c>
      <c r="AE1092" s="2">
        <v>40.9</v>
      </c>
      <c r="AF1092" s="2">
        <v>30.0473</v>
      </c>
      <c r="AG1092" s="20">
        <v>0.89</v>
      </c>
      <c r="AH1092" s="20">
        <v>1.6</v>
      </c>
      <c r="AI1092" s="20">
        <v>54.8</v>
      </c>
      <c r="AJ1092" s="20">
        <v>33.833799999999997</v>
      </c>
      <c r="AK1092" s="18">
        <v>0.49</v>
      </c>
      <c r="AL1092" s="18">
        <v>1.3</v>
      </c>
      <c r="AM1092" s="18">
        <v>37.700000000000003</v>
      </c>
      <c r="AN1092" s="18">
        <v>20.885100000000001</v>
      </c>
      <c r="AO1092" s="2">
        <v>0.02</v>
      </c>
      <c r="AP1092" s="2">
        <v>0.4</v>
      </c>
      <c r="AQ1092" s="2">
        <v>4.5</v>
      </c>
      <c r="AR1092" s="2">
        <v>0.1404</v>
      </c>
      <c r="AS1092" s="2">
        <v>0.22</v>
      </c>
      <c r="AT1092" s="2">
        <v>0.4</v>
      </c>
      <c r="AU1092" s="2">
        <v>52.9</v>
      </c>
      <c r="AV1092" s="2">
        <v>3.9016999999999999</v>
      </c>
      <c r="AW1092" s="2">
        <v>1.07</v>
      </c>
      <c r="AX1092" s="2">
        <v>1.1000000000000001</v>
      </c>
      <c r="AY1092" s="2">
        <v>100</v>
      </c>
      <c r="AZ1092" s="2">
        <v>24.854900000000001</v>
      </c>
      <c r="BA1092" s="2">
        <v>0.84</v>
      </c>
      <c r="BB1092" s="2">
        <v>2.7</v>
      </c>
      <c r="BC1092" s="2">
        <v>31.6</v>
      </c>
      <c r="BD1092" s="2">
        <v>25.821999999999999</v>
      </c>
      <c r="BE1092" s="4" t="str">
        <f t="shared" ref="BE1092:BE1155" si="172">IF(OR(E1092="NOTICIERO",E1092="INFORMATIVO"),"NO APLICA",IF(I1092&lt;60,"NO APLICA",IF(M1092&lt;6,"ABURRIDO",IF(O1092&lt;25,"ABURRIDO","ENTRETENIDO"))))</f>
        <v>NO APLICA</v>
      </c>
      <c r="BF1092" s="4">
        <f t="shared" ref="BF1092:BF1155" si="173">SUMPRODUCT($BG$2:$BK$2,BG1092:BK1092)/5</f>
        <v>0.54100000000000004</v>
      </c>
      <c r="BG1092">
        <f t="shared" ref="BG1092:BG1155" si="174">AO1092</f>
        <v>0.02</v>
      </c>
      <c r="BH1092">
        <f t="shared" ref="BH1092:BH1155" si="175">AS1092</f>
        <v>0.22</v>
      </c>
      <c r="BI1092">
        <f t="shared" ref="BI1092:BI1155" si="176">MAX(AW1092,BA1092)</f>
        <v>1.07</v>
      </c>
      <c r="BJ1092">
        <f t="shared" ref="BJ1092:BJ1155" si="177">AK1092</f>
        <v>0.49</v>
      </c>
      <c r="BK1092">
        <f t="shared" ref="BK1092:BK1155" si="178">AG1092</f>
        <v>0.89</v>
      </c>
      <c r="BL1092">
        <f t="shared" ref="BL1092:BL1155" si="179">IFERROR((I1092*N1092*O1092),0)</f>
        <v>1541.1000000000058</v>
      </c>
    </row>
    <row r="1093" spans="1:64" x14ac:dyDescent="0.2">
      <c r="A1093" s="1">
        <v>1091</v>
      </c>
      <c r="B1093" s="7" t="s">
        <v>80</v>
      </c>
      <c r="C1093" s="3">
        <v>39959</v>
      </c>
      <c r="D1093" s="4" t="s">
        <v>3</v>
      </c>
      <c r="E1093" s="4" t="s">
        <v>167</v>
      </c>
      <c r="F1093" s="5" t="str">
        <f t="shared" si="170"/>
        <v>M</v>
      </c>
      <c r="G1093" s="6">
        <v>0.91736111111111107</v>
      </c>
      <c r="H1093" s="6">
        <v>0.99097222222222225</v>
      </c>
      <c r="I1093" s="85">
        <f t="shared" si="171"/>
        <v>106.0000000000001</v>
      </c>
      <c r="J1093" s="86">
        <f>I1093*Segmentos!$D$7*(AH1093%)*IF(ISNUMBER(AI1093),AI1093%,0)</f>
        <v>3225622.4000000036</v>
      </c>
      <c r="K1093" s="86">
        <f>I1093*Segmentos!$D$7*(AL1093%)*IF(ISNUMBER(AM1093),AM1093%,0)</f>
        <v>2449448.0000000023</v>
      </c>
      <c r="L1093" s="4"/>
      <c r="M1093" s="2">
        <v>6.65</v>
      </c>
      <c r="N1093" s="2">
        <v>24.1</v>
      </c>
      <c r="O1093" s="2">
        <v>27.6</v>
      </c>
      <c r="P1093" s="2">
        <v>89.217500000000001</v>
      </c>
      <c r="Q1093" s="2">
        <v>2.31</v>
      </c>
      <c r="R1093" s="2">
        <v>17.2</v>
      </c>
      <c r="S1093" s="2">
        <v>13.4</v>
      </c>
      <c r="T1093" s="2">
        <v>5.1665000000000001</v>
      </c>
      <c r="U1093" s="2">
        <v>5.26</v>
      </c>
      <c r="V1093" s="2">
        <v>21.5</v>
      </c>
      <c r="W1093" s="2">
        <v>24.5</v>
      </c>
      <c r="X1093" s="2">
        <v>14.7935</v>
      </c>
      <c r="Y1093" s="2">
        <v>9.33</v>
      </c>
      <c r="Z1093" s="2">
        <v>27.9</v>
      </c>
      <c r="AA1093" s="2">
        <v>33.4</v>
      </c>
      <c r="AB1093" s="2">
        <v>36.9467</v>
      </c>
      <c r="AC1093" s="2">
        <v>7.34</v>
      </c>
      <c r="AD1093" s="2">
        <v>25.8</v>
      </c>
      <c r="AE1093" s="2">
        <v>28.4</v>
      </c>
      <c r="AF1093" s="2">
        <v>32.310699999999997</v>
      </c>
      <c r="AG1093" s="20">
        <v>7.6</v>
      </c>
      <c r="AH1093" s="20">
        <v>26.6</v>
      </c>
      <c r="AI1093" s="20">
        <v>28.6</v>
      </c>
      <c r="AJ1093" s="20">
        <v>48.385199999999998</v>
      </c>
      <c r="AK1093" s="18">
        <v>5.79</v>
      </c>
      <c r="AL1093" s="18">
        <v>21.8</v>
      </c>
      <c r="AM1093" s="18">
        <v>26.5</v>
      </c>
      <c r="AN1093" s="18">
        <v>40.832299999999996</v>
      </c>
      <c r="AO1093" s="2">
        <v>2.99</v>
      </c>
      <c r="AP1093" s="2">
        <v>16.100000000000001</v>
      </c>
      <c r="AQ1093" s="2">
        <v>18.600000000000001</v>
      </c>
      <c r="AR1093" s="2">
        <v>4.3822999999999999</v>
      </c>
      <c r="AS1093" s="2">
        <v>5.0599999999999996</v>
      </c>
      <c r="AT1093" s="2">
        <v>22.2</v>
      </c>
      <c r="AU1093" s="2">
        <v>22.8</v>
      </c>
      <c r="AV1093" s="2">
        <v>14.957000000000001</v>
      </c>
      <c r="AW1093" s="2">
        <v>7.45</v>
      </c>
      <c r="AX1093" s="2">
        <v>24.7</v>
      </c>
      <c r="AY1093" s="2">
        <v>30.2</v>
      </c>
      <c r="AZ1093" s="2">
        <v>28.739899999999999</v>
      </c>
      <c r="BA1093" s="2">
        <v>8.01</v>
      </c>
      <c r="BB1093" s="2">
        <v>27</v>
      </c>
      <c r="BC1093" s="2">
        <v>29.6</v>
      </c>
      <c r="BD1093" s="2">
        <v>41.138300000000001</v>
      </c>
      <c r="BE1093" s="4" t="str">
        <f t="shared" si="172"/>
        <v>ENTRETENIDO</v>
      </c>
      <c r="BF1093" s="4">
        <f t="shared" si="173"/>
        <v>6.0287999999999995</v>
      </c>
      <c r="BG1093">
        <f t="shared" si="174"/>
        <v>2.99</v>
      </c>
      <c r="BH1093">
        <f t="shared" si="175"/>
        <v>5.0599999999999996</v>
      </c>
      <c r="BI1093">
        <f t="shared" si="176"/>
        <v>8.01</v>
      </c>
      <c r="BJ1093">
        <f t="shared" si="177"/>
        <v>5.79</v>
      </c>
      <c r="BK1093">
        <f t="shared" si="178"/>
        <v>7.6</v>
      </c>
      <c r="BL1093">
        <f t="shared" si="179"/>
        <v>70506.960000000079</v>
      </c>
    </row>
    <row r="1094" spans="1:64" x14ac:dyDescent="0.2">
      <c r="A1094" s="1">
        <v>1092</v>
      </c>
      <c r="B1094" s="7" t="s">
        <v>23</v>
      </c>
      <c r="C1094" s="3">
        <v>39959</v>
      </c>
      <c r="D1094" s="4" t="s">
        <v>629</v>
      </c>
      <c r="E1094" s="4" t="s">
        <v>170</v>
      </c>
      <c r="F1094" s="5" t="str">
        <f t="shared" si="170"/>
        <v>M</v>
      </c>
      <c r="G1094" s="6">
        <v>0.91041666666666676</v>
      </c>
      <c r="H1094" s="6">
        <v>0.9159722222222223</v>
      </c>
      <c r="I1094" s="85">
        <f t="shared" si="171"/>
        <v>7.9999999999999716</v>
      </c>
      <c r="J1094" s="86">
        <f>I1094*Segmentos!$D$7*(AH1094%)*IF(ISNUMBER(AI1094),AI1094%,0)</f>
        <v>22399.99999999992</v>
      </c>
      <c r="K1094" s="86">
        <f>I1094*Segmentos!$D$7*(AL1094%)*IF(ISNUMBER(AM1094),AM1094%,0)</f>
        <v>12799.999999999956</v>
      </c>
      <c r="L1094" s="4"/>
      <c r="M1094" s="2">
        <v>0.51</v>
      </c>
      <c r="N1094" s="2">
        <v>0.5</v>
      </c>
      <c r="O1094" s="2">
        <v>100</v>
      </c>
      <c r="P1094" s="2">
        <v>36.911499999999997</v>
      </c>
      <c r="Q1094" s="2">
        <v>0</v>
      </c>
      <c r="R1094" s="2">
        <v>0</v>
      </c>
      <c r="S1094" s="8" t="s">
        <v>577</v>
      </c>
      <c r="T1094" s="2">
        <v>0</v>
      </c>
      <c r="U1094" s="2">
        <v>0.59</v>
      </c>
      <c r="V1094" s="2">
        <v>0.6</v>
      </c>
      <c r="W1094" s="2">
        <v>100</v>
      </c>
      <c r="X1094" s="2">
        <v>9.0144000000000002</v>
      </c>
      <c r="Y1094" s="2">
        <v>0.67</v>
      </c>
      <c r="Z1094" s="2">
        <v>0.7</v>
      </c>
      <c r="AA1094" s="2">
        <v>100</v>
      </c>
      <c r="AB1094" s="2">
        <v>14.2546</v>
      </c>
      <c r="AC1094" s="2">
        <v>0.56999999999999995</v>
      </c>
      <c r="AD1094" s="2">
        <v>0.6</v>
      </c>
      <c r="AE1094" s="2">
        <v>100</v>
      </c>
      <c r="AF1094" s="2">
        <v>13.6425</v>
      </c>
      <c r="AG1094" s="20">
        <v>0.66</v>
      </c>
      <c r="AH1094" s="20">
        <v>0.7</v>
      </c>
      <c r="AI1094" s="20">
        <v>100</v>
      </c>
      <c r="AJ1094" s="20">
        <v>22.6569</v>
      </c>
      <c r="AK1094" s="18">
        <v>0.37</v>
      </c>
      <c r="AL1094" s="18">
        <v>0.4</v>
      </c>
      <c r="AM1094" s="18">
        <v>100</v>
      </c>
      <c r="AN1094" s="18">
        <v>14.2546</v>
      </c>
      <c r="AO1094" s="2">
        <v>0</v>
      </c>
      <c r="AP1094" s="2">
        <v>0</v>
      </c>
      <c r="AQ1094" s="8" t="s">
        <v>577</v>
      </c>
      <c r="AR1094" s="2">
        <v>0</v>
      </c>
      <c r="AS1094" s="2">
        <v>0</v>
      </c>
      <c r="AT1094" s="2">
        <v>0</v>
      </c>
      <c r="AU1094" s="8" t="s">
        <v>577</v>
      </c>
      <c r="AV1094" s="2">
        <v>0</v>
      </c>
      <c r="AW1094" s="2">
        <v>0.65</v>
      </c>
      <c r="AX1094" s="2">
        <v>0.7</v>
      </c>
      <c r="AY1094" s="2">
        <v>100</v>
      </c>
      <c r="AZ1094" s="2">
        <v>13.6425</v>
      </c>
      <c r="BA1094" s="2">
        <v>0.84</v>
      </c>
      <c r="BB1094" s="2">
        <v>0.8</v>
      </c>
      <c r="BC1094" s="2">
        <v>100</v>
      </c>
      <c r="BD1094" s="2">
        <v>23.268999999999998</v>
      </c>
      <c r="BE1094" s="4" t="str">
        <f t="shared" si="172"/>
        <v>NO APLICA</v>
      </c>
      <c r="BF1094" s="4">
        <f t="shared" si="173"/>
        <v>0.34920000000000001</v>
      </c>
      <c r="BG1094">
        <f t="shared" si="174"/>
        <v>0</v>
      </c>
      <c r="BH1094">
        <f t="shared" si="175"/>
        <v>0</v>
      </c>
      <c r="BI1094">
        <f t="shared" si="176"/>
        <v>0.84</v>
      </c>
      <c r="BJ1094">
        <f t="shared" si="177"/>
        <v>0.37</v>
      </c>
      <c r="BK1094">
        <f t="shared" si="178"/>
        <v>0.66</v>
      </c>
      <c r="BL1094">
        <f t="shared" si="179"/>
        <v>399.99999999999858</v>
      </c>
    </row>
    <row r="1095" spans="1:64" x14ac:dyDescent="0.2">
      <c r="A1095" s="1">
        <v>1093</v>
      </c>
      <c r="B1095" s="7" t="s">
        <v>25</v>
      </c>
      <c r="C1095" s="3">
        <v>39959</v>
      </c>
      <c r="D1095" s="4" t="s">
        <v>629</v>
      </c>
      <c r="E1095" s="4" t="s">
        <v>171</v>
      </c>
      <c r="F1095" s="5" t="str">
        <f t="shared" si="170"/>
        <v>M</v>
      </c>
      <c r="G1095" s="6">
        <v>0.89722222222222225</v>
      </c>
      <c r="H1095" s="6">
        <v>0.89861111111111114</v>
      </c>
      <c r="I1095" s="85">
        <f t="shared" si="171"/>
        <v>1.9999999999999929</v>
      </c>
      <c r="J1095" s="86">
        <f>I1095*Segmentos!$D$7*(AH1095%)*IF(ISNUMBER(AI1095),AI1095%,0)</f>
        <v>7199.9999999999754</v>
      </c>
      <c r="K1095" s="86">
        <f>I1095*Segmentos!$D$7*(AL1095%)*IF(ISNUMBER(AM1095),AM1095%,0)</f>
        <v>3999.9999999999859</v>
      </c>
      <c r="L1095" s="4"/>
      <c r="M1095" s="2">
        <v>0.69</v>
      </c>
      <c r="N1095" s="2">
        <v>0.7</v>
      </c>
      <c r="O1095" s="2">
        <v>100</v>
      </c>
      <c r="P1095" s="2">
        <v>47.529899999999998</v>
      </c>
      <c r="Q1095" s="2">
        <v>0.17</v>
      </c>
      <c r="R1095" s="2">
        <v>0.2</v>
      </c>
      <c r="S1095" s="2">
        <v>100</v>
      </c>
      <c r="T1095" s="2">
        <v>1.9339999999999999</v>
      </c>
      <c r="U1095" s="2">
        <v>0.52</v>
      </c>
      <c r="V1095" s="2">
        <v>0.5</v>
      </c>
      <c r="W1095" s="2">
        <v>100</v>
      </c>
      <c r="X1095" s="2">
        <v>7.5362</v>
      </c>
      <c r="Y1095" s="2">
        <v>0.76</v>
      </c>
      <c r="Z1095" s="2">
        <v>0.8</v>
      </c>
      <c r="AA1095" s="2">
        <v>100</v>
      </c>
      <c r="AB1095" s="2">
        <v>15.389099999999999</v>
      </c>
      <c r="AC1095" s="2">
        <v>1.01</v>
      </c>
      <c r="AD1095" s="2">
        <v>1</v>
      </c>
      <c r="AE1095" s="2">
        <v>100</v>
      </c>
      <c r="AF1095" s="2">
        <v>22.6706</v>
      </c>
      <c r="AG1095" s="20">
        <v>0.86</v>
      </c>
      <c r="AH1095" s="20">
        <v>0.9</v>
      </c>
      <c r="AI1095" s="20">
        <v>100</v>
      </c>
      <c r="AJ1095" s="20">
        <v>28.0749</v>
      </c>
      <c r="AK1095" s="18">
        <v>0.54</v>
      </c>
      <c r="AL1095" s="18">
        <v>0.5</v>
      </c>
      <c r="AM1095" s="18">
        <v>100</v>
      </c>
      <c r="AN1095" s="18">
        <v>19.454999999999998</v>
      </c>
      <c r="AO1095" s="2">
        <v>0.06</v>
      </c>
      <c r="AP1095" s="2">
        <v>0.1</v>
      </c>
      <c r="AQ1095" s="2">
        <v>100</v>
      </c>
      <c r="AR1095" s="2">
        <v>0.4385</v>
      </c>
      <c r="AS1095" s="2">
        <v>0.1</v>
      </c>
      <c r="AT1095" s="2">
        <v>0.1</v>
      </c>
      <c r="AU1095" s="2">
        <v>100</v>
      </c>
      <c r="AV1095" s="2">
        <v>1.5511999999999999</v>
      </c>
      <c r="AW1095" s="2">
        <v>0.84</v>
      </c>
      <c r="AX1095" s="2">
        <v>0.8</v>
      </c>
      <c r="AY1095" s="2">
        <v>100</v>
      </c>
      <c r="AZ1095" s="2">
        <v>16.639399999999998</v>
      </c>
      <c r="BA1095" s="2">
        <v>1.1000000000000001</v>
      </c>
      <c r="BB1095" s="2">
        <v>1.1000000000000001</v>
      </c>
      <c r="BC1095" s="2">
        <v>100</v>
      </c>
      <c r="BD1095" s="2">
        <v>28.9008</v>
      </c>
      <c r="BE1095" s="4" t="str">
        <f t="shared" si="172"/>
        <v>NO APLICA</v>
      </c>
      <c r="BF1095" s="4">
        <f t="shared" si="173"/>
        <v>0.50960000000000005</v>
      </c>
      <c r="BG1095">
        <f t="shared" si="174"/>
        <v>0.06</v>
      </c>
      <c r="BH1095">
        <f t="shared" si="175"/>
        <v>0.1</v>
      </c>
      <c r="BI1095">
        <f t="shared" si="176"/>
        <v>1.1000000000000001</v>
      </c>
      <c r="BJ1095">
        <f t="shared" si="177"/>
        <v>0.54</v>
      </c>
      <c r="BK1095">
        <f t="shared" si="178"/>
        <v>0.86</v>
      </c>
      <c r="BL1095">
        <f t="shared" si="179"/>
        <v>139.99999999999949</v>
      </c>
    </row>
    <row r="1096" spans="1:64" x14ac:dyDescent="0.2">
      <c r="A1096" s="1">
        <v>1094</v>
      </c>
      <c r="B1096" s="7" t="s">
        <v>32</v>
      </c>
      <c r="C1096" s="3">
        <v>39959</v>
      </c>
      <c r="D1096" s="4" t="s">
        <v>628</v>
      </c>
      <c r="E1096" s="4" t="s">
        <v>164</v>
      </c>
      <c r="F1096" s="5" t="str">
        <f t="shared" si="170"/>
        <v>M</v>
      </c>
      <c r="G1096" s="6">
        <v>0.91388888888888886</v>
      </c>
      <c r="H1096" s="6">
        <v>0.9159722222222223</v>
      </c>
      <c r="I1096" s="85">
        <f t="shared" si="171"/>
        <v>3.0000000000001492</v>
      </c>
      <c r="J1096" s="86">
        <f>I1096*Segmentos!$D$7*(AH1096%)*IF(ISNUMBER(AI1096),AI1096%,0)</f>
        <v>10054.800000000501</v>
      </c>
      <c r="K1096" s="86">
        <f>I1096*Segmentos!$D$7*(AL1096%)*IF(ISNUMBER(AM1096),AM1096%,0)</f>
        <v>5980.8000000002967</v>
      </c>
      <c r="L1096" s="4"/>
      <c r="M1096" s="2">
        <v>0.66</v>
      </c>
      <c r="N1096" s="2">
        <v>0.9</v>
      </c>
      <c r="O1096" s="2">
        <v>77.2</v>
      </c>
      <c r="P1096" s="2">
        <v>93.428899999999999</v>
      </c>
      <c r="Q1096" s="2">
        <v>0</v>
      </c>
      <c r="R1096" s="2">
        <v>0</v>
      </c>
      <c r="S1096" s="8" t="s">
        <v>577</v>
      </c>
      <c r="T1096" s="2">
        <v>0</v>
      </c>
      <c r="U1096" s="2">
        <v>0</v>
      </c>
      <c r="V1096" s="2">
        <v>0</v>
      </c>
      <c r="W1096" s="8" t="s">
        <v>577</v>
      </c>
      <c r="X1096" s="2">
        <v>0</v>
      </c>
      <c r="Y1096" s="2">
        <v>0.55000000000000004</v>
      </c>
      <c r="Z1096" s="2">
        <v>0.8</v>
      </c>
      <c r="AA1096" s="2">
        <v>70.2</v>
      </c>
      <c r="AB1096" s="2">
        <v>22.780200000000001</v>
      </c>
      <c r="AC1096" s="2">
        <v>1.52</v>
      </c>
      <c r="AD1096" s="2">
        <v>1.9</v>
      </c>
      <c r="AE1096" s="2">
        <v>79.8</v>
      </c>
      <c r="AF1096" s="2">
        <v>70.648700000000005</v>
      </c>
      <c r="AG1096" s="20">
        <v>0.81</v>
      </c>
      <c r="AH1096" s="20">
        <v>0.9</v>
      </c>
      <c r="AI1096" s="20">
        <v>93.1</v>
      </c>
      <c r="AJ1096" s="20">
        <v>54.610900000000001</v>
      </c>
      <c r="AK1096" s="18">
        <v>0.52</v>
      </c>
      <c r="AL1096" s="18">
        <v>0.8</v>
      </c>
      <c r="AM1096" s="18">
        <v>62.3</v>
      </c>
      <c r="AN1096" s="18">
        <v>38.818100000000001</v>
      </c>
      <c r="AO1096" s="2">
        <v>0.67</v>
      </c>
      <c r="AP1096" s="2">
        <v>0.7</v>
      </c>
      <c r="AQ1096" s="2">
        <v>100</v>
      </c>
      <c r="AR1096" s="2">
        <v>10.305899999999999</v>
      </c>
      <c r="AS1096" s="2">
        <v>0.24</v>
      </c>
      <c r="AT1096" s="2">
        <v>0.6</v>
      </c>
      <c r="AU1096" s="2">
        <v>42.3</v>
      </c>
      <c r="AV1096" s="2">
        <v>7.5494000000000003</v>
      </c>
      <c r="AW1096" s="2">
        <v>0.5</v>
      </c>
      <c r="AX1096" s="2">
        <v>0.8</v>
      </c>
      <c r="AY1096" s="2">
        <v>62.4</v>
      </c>
      <c r="AZ1096" s="2">
        <v>20.179099999999998</v>
      </c>
      <c r="BA1096" s="2">
        <v>1.02</v>
      </c>
      <c r="BB1096" s="2">
        <v>1.1000000000000001</v>
      </c>
      <c r="BC1096" s="2">
        <v>91.6</v>
      </c>
      <c r="BD1096" s="2">
        <v>55.394500000000001</v>
      </c>
      <c r="BE1096" s="4" t="str">
        <f t="shared" si="172"/>
        <v>NO APLICA</v>
      </c>
      <c r="BF1096" s="4">
        <f t="shared" si="173"/>
        <v>0.59619999999999995</v>
      </c>
      <c r="BG1096">
        <f t="shared" si="174"/>
        <v>0.67</v>
      </c>
      <c r="BH1096">
        <f t="shared" si="175"/>
        <v>0.24</v>
      </c>
      <c r="BI1096">
        <f t="shared" si="176"/>
        <v>1.02</v>
      </c>
      <c r="BJ1096">
        <f t="shared" si="177"/>
        <v>0.52</v>
      </c>
      <c r="BK1096">
        <f t="shared" si="178"/>
        <v>0.81</v>
      </c>
      <c r="BL1096">
        <f t="shared" si="179"/>
        <v>208.44000000001037</v>
      </c>
    </row>
    <row r="1097" spans="1:64" x14ac:dyDescent="0.2">
      <c r="A1097" s="1">
        <v>1095</v>
      </c>
      <c r="B1097" s="7" t="s">
        <v>19</v>
      </c>
      <c r="C1097" s="3">
        <v>39959</v>
      </c>
      <c r="D1097" s="4" t="s">
        <v>17</v>
      </c>
      <c r="E1097" s="4" t="s">
        <v>166</v>
      </c>
      <c r="F1097" s="5" t="str">
        <f t="shared" si="170"/>
        <v>M</v>
      </c>
      <c r="G1097" s="6">
        <v>0.91527777777777775</v>
      </c>
      <c r="H1097" s="6">
        <v>0.91666666666666663</v>
      </c>
      <c r="I1097" s="85">
        <f t="shared" si="171"/>
        <v>1.9999999999999929</v>
      </c>
      <c r="J1097" s="86">
        <f>I1097*Segmentos!$D$7*(AH1097%)*IF(ISNUMBER(AI1097),AI1097%,0)</f>
        <v>4799.9999999999836</v>
      </c>
      <c r="K1097" s="86">
        <f>I1097*Segmentos!$D$7*(AL1097%)*IF(ISNUMBER(AM1097),AM1097%,0)</f>
        <v>3611.9999999999873</v>
      </c>
      <c r="L1097" s="4"/>
      <c r="M1097" s="2">
        <v>0.49</v>
      </c>
      <c r="N1097" s="2">
        <v>0.5</v>
      </c>
      <c r="O1097" s="2">
        <v>95.4</v>
      </c>
      <c r="P1097" s="2">
        <v>100</v>
      </c>
      <c r="Q1097" s="2">
        <v>0</v>
      </c>
      <c r="R1097" s="2">
        <v>0</v>
      </c>
      <c r="S1097" s="8" t="s">
        <v>577</v>
      </c>
      <c r="T1097" s="2">
        <v>0</v>
      </c>
      <c r="U1097" s="2">
        <v>0</v>
      </c>
      <c r="V1097" s="2">
        <v>0</v>
      </c>
      <c r="W1097" s="8" t="s">
        <v>577</v>
      </c>
      <c r="X1097" s="2">
        <v>0</v>
      </c>
      <c r="Y1097" s="2">
        <v>0.19</v>
      </c>
      <c r="Z1097" s="2">
        <v>0.2</v>
      </c>
      <c r="AA1097" s="2">
        <v>100</v>
      </c>
      <c r="AB1097" s="2">
        <v>11.4116</v>
      </c>
      <c r="AC1097" s="2">
        <v>1.32</v>
      </c>
      <c r="AD1097" s="2">
        <v>1.4</v>
      </c>
      <c r="AE1097" s="2">
        <v>94.9</v>
      </c>
      <c r="AF1097" s="2">
        <v>88.588399999999993</v>
      </c>
      <c r="AG1097" s="20">
        <v>0.56999999999999995</v>
      </c>
      <c r="AH1097" s="20">
        <v>0.6</v>
      </c>
      <c r="AI1097" s="20">
        <v>100</v>
      </c>
      <c r="AJ1097" s="20">
        <v>55.460299999999997</v>
      </c>
      <c r="AK1097" s="18">
        <v>0.41</v>
      </c>
      <c r="AL1097" s="18">
        <v>0.5</v>
      </c>
      <c r="AM1097" s="18">
        <v>90.3</v>
      </c>
      <c r="AN1097" s="18">
        <v>44.539700000000003</v>
      </c>
      <c r="AO1097" s="2">
        <v>0</v>
      </c>
      <c r="AP1097" s="2">
        <v>0</v>
      </c>
      <c r="AQ1097" s="8" t="s">
        <v>577</v>
      </c>
      <c r="AR1097" s="2">
        <v>0</v>
      </c>
      <c r="AS1097" s="2">
        <v>0.42</v>
      </c>
      <c r="AT1097" s="2">
        <v>0.4</v>
      </c>
      <c r="AU1097" s="2">
        <v>100</v>
      </c>
      <c r="AV1097" s="2">
        <v>18.932200000000002</v>
      </c>
      <c r="AW1097" s="2">
        <v>0.57999999999999996</v>
      </c>
      <c r="AX1097" s="2">
        <v>0.7</v>
      </c>
      <c r="AY1097" s="2">
        <v>87.6</v>
      </c>
      <c r="AZ1097" s="2">
        <v>33.926000000000002</v>
      </c>
      <c r="BA1097" s="2">
        <v>0.6</v>
      </c>
      <c r="BB1097" s="2">
        <v>0.6</v>
      </c>
      <c r="BC1097" s="2">
        <v>100</v>
      </c>
      <c r="BD1097" s="2">
        <v>47.141800000000003</v>
      </c>
      <c r="BE1097" s="4" t="str">
        <f t="shared" si="172"/>
        <v>NO APLICA</v>
      </c>
      <c r="BF1097" s="4">
        <f t="shared" si="173"/>
        <v>0.44279999999999992</v>
      </c>
      <c r="BG1097">
        <f t="shared" si="174"/>
        <v>0</v>
      </c>
      <c r="BH1097">
        <f t="shared" si="175"/>
        <v>0.42</v>
      </c>
      <c r="BI1097">
        <f t="shared" si="176"/>
        <v>0.6</v>
      </c>
      <c r="BJ1097">
        <f t="shared" si="177"/>
        <v>0.41</v>
      </c>
      <c r="BK1097">
        <f t="shared" si="178"/>
        <v>0.56999999999999995</v>
      </c>
      <c r="BL1097">
        <f t="shared" si="179"/>
        <v>95.399999999999665</v>
      </c>
    </row>
    <row r="1098" spans="1:64" x14ac:dyDescent="0.2">
      <c r="A1098" s="1">
        <v>1096</v>
      </c>
      <c r="B1098" s="7" t="s">
        <v>2</v>
      </c>
      <c r="C1098" s="3">
        <v>39959</v>
      </c>
      <c r="D1098" s="4" t="s">
        <v>627</v>
      </c>
      <c r="E1098" s="4" t="s">
        <v>164</v>
      </c>
      <c r="F1098" s="5" t="str">
        <f t="shared" si="170"/>
        <v>M</v>
      </c>
      <c r="G1098" s="6">
        <v>0.88402777777777775</v>
      </c>
      <c r="H1098" s="6">
        <v>0.93333333333333324</v>
      </c>
      <c r="I1098" s="85">
        <f t="shared" si="171"/>
        <v>70.999999999999915</v>
      </c>
      <c r="J1098" s="86">
        <f>I1098*Segmentos!$D$7*(AH1098%)*IF(ISNUMBER(AI1098),AI1098%,0)</f>
        <v>1914841.5999999975</v>
      </c>
      <c r="K1098" s="86">
        <f>I1098*Segmentos!$D$7*(AL1098%)*IF(ISNUMBER(AM1098),AM1098%,0)</f>
        <v>2288131.1999999974</v>
      </c>
      <c r="L1098" s="4"/>
      <c r="M1098" s="2">
        <v>7.43</v>
      </c>
      <c r="N1098" s="2">
        <v>20.6</v>
      </c>
      <c r="O1098" s="2">
        <v>36</v>
      </c>
      <c r="P1098" s="2">
        <v>86.864500000000007</v>
      </c>
      <c r="Q1098" s="2">
        <v>5.87</v>
      </c>
      <c r="R1098" s="2">
        <v>13.6</v>
      </c>
      <c r="S1098" s="2">
        <v>43</v>
      </c>
      <c r="T1098" s="2">
        <v>11.4535</v>
      </c>
      <c r="U1098" s="2">
        <v>5.95</v>
      </c>
      <c r="V1098" s="2">
        <v>17.399999999999999</v>
      </c>
      <c r="W1098" s="2">
        <v>34.200000000000003</v>
      </c>
      <c r="X1098" s="2">
        <v>14.5869</v>
      </c>
      <c r="Y1098" s="2">
        <v>6.58</v>
      </c>
      <c r="Z1098" s="2">
        <v>22.9</v>
      </c>
      <c r="AA1098" s="2">
        <v>28.7</v>
      </c>
      <c r="AB1098" s="2">
        <v>22.711200000000002</v>
      </c>
      <c r="AC1098" s="2">
        <v>9.93</v>
      </c>
      <c r="AD1098" s="2">
        <v>24.1</v>
      </c>
      <c r="AE1098" s="2">
        <v>41.2</v>
      </c>
      <c r="AF1098" s="2">
        <v>38.112900000000003</v>
      </c>
      <c r="AG1098" s="20">
        <v>6.74</v>
      </c>
      <c r="AH1098" s="20">
        <v>19.600000000000001</v>
      </c>
      <c r="AI1098" s="20">
        <v>34.4</v>
      </c>
      <c r="AJ1098" s="20">
        <v>37.402099999999997</v>
      </c>
      <c r="AK1098" s="18">
        <v>8.0500000000000007</v>
      </c>
      <c r="AL1098" s="18">
        <v>21.6</v>
      </c>
      <c r="AM1098" s="18">
        <v>37.299999999999997</v>
      </c>
      <c r="AN1098" s="18">
        <v>49.462499999999999</v>
      </c>
      <c r="AO1098" s="2">
        <v>5.32</v>
      </c>
      <c r="AP1098" s="2">
        <v>16.7</v>
      </c>
      <c r="AQ1098" s="2">
        <v>31.8</v>
      </c>
      <c r="AR1098" s="2">
        <v>6.7990000000000004</v>
      </c>
      <c r="AS1098" s="2">
        <v>7.43</v>
      </c>
      <c r="AT1098" s="2">
        <v>19.5</v>
      </c>
      <c r="AU1098" s="2">
        <v>38.200000000000003</v>
      </c>
      <c r="AV1098" s="2">
        <v>19.142399999999999</v>
      </c>
      <c r="AW1098" s="2">
        <v>8.36</v>
      </c>
      <c r="AX1098" s="2">
        <v>24.8</v>
      </c>
      <c r="AY1098" s="2">
        <v>33.700000000000003</v>
      </c>
      <c r="AZ1098" s="2">
        <v>28.110399999999998</v>
      </c>
      <c r="BA1098" s="2">
        <v>7.33</v>
      </c>
      <c r="BB1098" s="2">
        <v>19.3</v>
      </c>
      <c r="BC1098" s="2">
        <v>38.1</v>
      </c>
      <c r="BD1098" s="2">
        <v>32.8127</v>
      </c>
      <c r="BE1098" s="4" t="str">
        <f t="shared" si="172"/>
        <v>NO APLICA</v>
      </c>
      <c r="BF1098" s="4">
        <f t="shared" si="173"/>
        <v>7.5171999999999999</v>
      </c>
      <c r="BG1098">
        <f t="shared" si="174"/>
        <v>5.32</v>
      </c>
      <c r="BH1098">
        <f t="shared" si="175"/>
        <v>7.43</v>
      </c>
      <c r="BI1098">
        <f t="shared" si="176"/>
        <v>8.36</v>
      </c>
      <c r="BJ1098">
        <f t="shared" si="177"/>
        <v>8.0500000000000007</v>
      </c>
      <c r="BK1098">
        <f t="shared" si="178"/>
        <v>6.74</v>
      </c>
      <c r="BL1098">
        <f t="shared" si="179"/>
        <v>52653.59999999994</v>
      </c>
    </row>
    <row r="1099" spans="1:64" x14ac:dyDescent="0.2">
      <c r="A1099" s="1">
        <v>1097</v>
      </c>
      <c r="B1099" s="7" t="s">
        <v>16</v>
      </c>
      <c r="C1099" s="3">
        <v>39959</v>
      </c>
      <c r="D1099" s="4" t="s">
        <v>626</v>
      </c>
      <c r="E1099" s="4" t="s">
        <v>166</v>
      </c>
      <c r="F1099" s="5" t="str">
        <f t="shared" si="170"/>
        <v>M</v>
      </c>
      <c r="G1099" s="6">
        <v>0.91319444444444453</v>
      </c>
      <c r="H1099" s="6">
        <v>0.91666666666666663</v>
      </c>
      <c r="I1099" s="85">
        <f t="shared" si="171"/>
        <v>4.9999999999998224</v>
      </c>
      <c r="J1099" s="86">
        <f>I1099*Segmentos!$D$7*(AH1099%)*IF(ISNUMBER(AI1099),AI1099%,0)</f>
        <v>166949.99999999409</v>
      </c>
      <c r="K1099" s="86">
        <f>I1099*Segmentos!$D$7*(AL1099%)*IF(ISNUMBER(AM1099),AM1099%,0)</f>
        <v>261631.99999999069</v>
      </c>
      <c r="L1099" s="4"/>
      <c r="M1099" s="2">
        <v>10.81</v>
      </c>
      <c r="N1099" s="2">
        <v>12.6</v>
      </c>
      <c r="O1099" s="2">
        <v>85.6</v>
      </c>
      <c r="P1099" s="2">
        <v>92.802800000000005</v>
      </c>
      <c r="Q1099" s="2">
        <v>6.24</v>
      </c>
      <c r="R1099" s="2">
        <v>7.2</v>
      </c>
      <c r="S1099" s="2">
        <v>86</v>
      </c>
      <c r="T1099" s="2">
        <v>8.9357000000000006</v>
      </c>
      <c r="U1099" s="2">
        <v>9.2899999999999991</v>
      </c>
      <c r="V1099" s="2">
        <v>11</v>
      </c>
      <c r="W1099" s="2">
        <v>84.2</v>
      </c>
      <c r="X1099" s="2">
        <v>16.723600000000001</v>
      </c>
      <c r="Y1099" s="2">
        <v>9.4499999999999993</v>
      </c>
      <c r="Z1099" s="2">
        <v>11.8</v>
      </c>
      <c r="AA1099" s="2">
        <v>80.3</v>
      </c>
      <c r="AB1099" s="2">
        <v>23.964200000000002</v>
      </c>
      <c r="AC1099" s="2">
        <v>15.32</v>
      </c>
      <c r="AD1099" s="2">
        <v>17.100000000000001</v>
      </c>
      <c r="AE1099" s="2">
        <v>89.4</v>
      </c>
      <c r="AF1099" s="2">
        <v>43.179299999999998</v>
      </c>
      <c r="AG1099" s="20">
        <v>8.32</v>
      </c>
      <c r="AH1099" s="20">
        <v>10.5</v>
      </c>
      <c r="AI1099" s="20">
        <v>79.5</v>
      </c>
      <c r="AJ1099" s="20">
        <v>33.889200000000002</v>
      </c>
      <c r="AK1099" s="18">
        <v>13.05</v>
      </c>
      <c r="AL1099" s="18">
        <v>14.6</v>
      </c>
      <c r="AM1099" s="18">
        <v>89.6</v>
      </c>
      <c r="AN1099" s="18">
        <v>58.913600000000002</v>
      </c>
      <c r="AO1099" s="2">
        <v>7.82</v>
      </c>
      <c r="AP1099" s="2">
        <v>8.5</v>
      </c>
      <c r="AQ1099" s="2">
        <v>92.4</v>
      </c>
      <c r="AR1099" s="2">
        <v>7.3348000000000004</v>
      </c>
      <c r="AS1099" s="2">
        <v>11.26</v>
      </c>
      <c r="AT1099" s="2">
        <v>12.7</v>
      </c>
      <c r="AU1099" s="2">
        <v>88.8</v>
      </c>
      <c r="AV1099" s="2">
        <v>21.297899999999998</v>
      </c>
      <c r="AW1099" s="2">
        <v>9.4499999999999993</v>
      </c>
      <c r="AX1099" s="2">
        <v>11.9</v>
      </c>
      <c r="AY1099" s="2">
        <v>79.599999999999994</v>
      </c>
      <c r="AZ1099" s="2">
        <v>23.326899999999998</v>
      </c>
      <c r="BA1099" s="2">
        <v>12.42</v>
      </c>
      <c r="BB1099" s="2">
        <v>14.3</v>
      </c>
      <c r="BC1099" s="2">
        <v>86.6</v>
      </c>
      <c r="BD1099" s="2">
        <v>40.843200000000003</v>
      </c>
      <c r="BE1099" s="4" t="str">
        <f t="shared" si="172"/>
        <v>NO APLICA</v>
      </c>
      <c r="BF1099" s="4">
        <f t="shared" si="173"/>
        <v>11.243600000000001</v>
      </c>
      <c r="BG1099">
        <f t="shared" si="174"/>
        <v>7.82</v>
      </c>
      <c r="BH1099">
        <f t="shared" si="175"/>
        <v>11.26</v>
      </c>
      <c r="BI1099">
        <f t="shared" si="176"/>
        <v>12.42</v>
      </c>
      <c r="BJ1099">
        <f t="shared" si="177"/>
        <v>13.05</v>
      </c>
      <c r="BK1099">
        <f t="shared" si="178"/>
        <v>8.32</v>
      </c>
      <c r="BL1099">
        <f t="shared" si="179"/>
        <v>5392.7999999998083</v>
      </c>
    </row>
    <row r="1100" spans="1:64" x14ac:dyDescent="0.2">
      <c r="A1100" s="1">
        <v>1098</v>
      </c>
      <c r="B1100" s="7" t="s">
        <v>22</v>
      </c>
      <c r="C1100" s="3">
        <v>39959</v>
      </c>
      <c r="D1100" s="4" t="s">
        <v>629</v>
      </c>
      <c r="E1100" s="4" t="s">
        <v>164</v>
      </c>
      <c r="F1100" s="5" t="str">
        <f t="shared" si="170"/>
        <v>M</v>
      </c>
      <c r="G1100" s="6">
        <v>0.8305555555555556</v>
      </c>
      <c r="H1100" s="6">
        <v>0.87361111111111101</v>
      </c>
      <c r="I1100" s="85">
        <f t="shared" si="171"/>
        <v>61.99999999999978</v>
      </c>
      <c r="J1100" s="86">
        <f>I1100*Segmentos!$D$7*(AH1100%)*IF(ISNUMBER(AI1100),AI1100%,0)</f>
        <v>420111.9999999986</v>
      </c>
      <c r="K1100" s="86">
        <f>I1100*Segmentos!$D$7*(AL1100%)*IF(ISNUMBER(AM1100),AM1100%,0)</f>
        <v>440844.79999999847</v>
      </c>
      <c r="L1100" s="4"/>
      <c r="M1100" s="2">
        <v>1.74</v>
      </c>
      <c r="N1100" s="2">
        <v>4.4000000000000004</v>
      </c>
      <c r="O1100" s="2">
        <v>39.5</v>
      </c>
      <c r="P1100" s="2">
        <v>98.793700000000001</v>
      </c>
      <c r="Q1100" s="2">
        <v>7.0000000000000007E-2</v>
      </c>
      <c r="R1100" s="2">
        <v>0.3</v>
      </c>
      <c r="S1100" s="2">
        <v>28</v>
      </c>
      <c r="T1100" s="2">
        <v>0.69640000000000002</v>
      </c>
      <c r="U1100" s="2">
        <v>0.66</v>
      </c>
      <c r="V1100" s="2">
        <v>3.5</v>
      </c>
      <c r="W1100" s="2">
        <v>18.8</v>
      </c>
      <c r="X1100" s="2">
        <v>7.8773999999999997</v>
      </c>
      <c r="Y1100" s="2">
        <v>0.74</v>
      </c>
      <c r="Z1100" s="2">
        <v>4.0999999999999996</v>
      </c>
      <c r="AA1100" s="2">
        <v>18</v>
      </c>
      <c r="AB1100" s="2">
        <v>12.329800000000001</v>
      </c>
      <c r="AC1100" s="2">
        <v>4.18</v>
      </c>
      <c r="AD1100" s="2">
        <v>7.4</v>
      </c>
      <c r="AE1100" s="2">
        <v>56.6</v>
      </c>
      <c r="AF1100" s="2">
        <v>77.890100000000004</v>
      </c>
      <c r="AG1100" s="20">
        <v>1.69</v>
      </c>
      <c r="AH1100" s="20">
        <v>4.4000000000000004</v>
      </c>
      <c r="AI1100" s="20">
        <v>38.5</v>
      </c>
      <c r="AJ1100" s="20">
        <v>45.638800000000003</v>
      </c>
      <c r="AK1100" s="18">
        <v>1.78</v>
      </c>
      <c r="AL1100" s="18">
        <v>4.4000000000000004</v>
      </c>
      <c r="AM1100" s="18">
        <v>40.4</v>
      </c>
      <c r="AN1100" s="18">
        <v>53.154899999999998</v>
      </c>
      <c r="AO1100" s="2">
        <v>1.08</v>
      </c>
      <c r="AP1100" s="2">
        <v>3.6</v>
      </c>
      <c r="AQ1100" s="2">
        <v>30</v>
      </c>
      <c r="AR1100" s="2">
        <v>6.6748000000000003</v>
      </c>
      <c r="AS1100" s="2">
        <v>0.95</v>
      </c>
      <c r="AT1100" s="2">
        <v>3.3</v>
      </c>
      <c r="AU1100" s="2">
        <v>29.1</v>
      </c>
      <c r="AV1100" s="2">
        <v>11.8531</v>
      </c>
      <c r="AW1100" s="2">
        <v>1.98</v>
      </c>
      <c r="AX1100" s="2">
        <v>5</v>
      </c>
      <c r="AY1100" s="2">
        <v>39.9</v>
      </c>
      <c r="AZ1100" s="2">
        <v>32.296100000000003</v>
      </c>
      <c r="BA1100" s="2">
        <v>2.21</v>
      </c>
      <c r="BB1100" s="2">
        <v>4.9000000000000004</v>
      </c>
      <c r="BC1100" s="2">
        <v>45.1</v>
      </c>
      <c r="BD1100" s="2">
        <v>47.969700000000003</v>
      </c>
      <c r="BE1100" s="4" t="str">
        <f t="shared" si="172"/>
        <v>NO APLICA</v>
      </c>
      <c r="BF1100" s="4">
        <f t="shared" si="173"/>
        <v>1.4998</v>
      </c>
      <c r="BG1100">
        <f t="shared" si="174"/>
        <v>1.08</v>
      </c>
      <c r="BH1100">
        <f t="shared" si="175"/>
        <v>0.95</v>
      </c>
      <c r="BI1100">
        <f t="shared" si="176"/>
        <v>2.21</v>
      </c>
      <c r="BJ1100">
        <f t="shared" si="177"/>
        <v>1.78</v>
      </c>
      <c r="BK1100">
        <f t="shared" si="178"/>
        <v>1.69</v>
      </c>
      <c r="BL1100">
        <f t="shared" si="179"/>
        <v>10775.599999999962</v>
      </c>
    </row>
    <row r="1101" spans="1:64" x14ac:dyDescent="0.2">
      <c r="A1101" s="1">
        <v>1099</v>
      </c>
      <c r="B1101" s="7" t="s">
        <v>24</v>
      </c>
      <c r="C1101" s="3">
        <v>39959</v>
      </c>
      <c r="D1101" s="4" t="s">
        <v>629</v>
      </c>
      <c r="E1101" s="4" t="s">
        <v>170</v>
      </c>
      <c r="F1101" s="5" t="str">
        <f t="shared" si="170"/>
        <v>M</v>
      </c>
      <c r="G1101" s="6">
        <v>0.89097222222222217</v>
      </c>
      <c r="H1101" s="6">
        <v>0.90833333333333333</v>
      </c>
      <c r="I1101" s="85">
        <f t="shared" si="171"/>
        <v>25.000000000000071</v>
      </c>
      <c r="J1101" s="86">
        <f>I1101*Segmentos!$D$7*(AH1101%)*IF(ISNUMBER(AI1101),AI1101%,0)</f>
        <v>83200.000000000233</v>
      </c>
      <c r="K1101" s="86">
        <f>I1101*Segmentos!$D$7*(AL1101%)*IF(ISNUMBER(AM1101),AM1101%,0)</f>
        <v>38400.000000000102</v>
      </c>
      <c r="L1101" s="4"/>
      <c r="M1101" s="2">
        <v>0.59</v>
      </c>
      <c r="N1101" s="2">
        <v>0.9</v>
      </c>
      <c r="O1101" s="2">
        <v>67.099999999999994</v>
      </c>
      <c r="P1101" s="2">
        <v>38.834800000000001</v>
      </c>
      <c r="Q1101" s="2">
        <v>0.18</v>
      </c>
      <c r="R1101" s="2">
        <v>0.3</v>
      </c>
      <c r="S1101" s="2">
        <v>52</v>
      </c>
      <c r="T1101" s="2">
        <v>1.9193</v>
      </c>
      <c r="U1101" s="2">
        <v>0.59</v>
      </c>
      <c r="V1101" s="2">
        <v>0.6</v>
      </c>
      <c r="W1101" s="2">
        <v>100</v>
      </c>
      <c r="X1101" s="2">
        <v>8.1272000000000002</v>
      </c>
      <c r="Y1101" s="2">
        <v>0.76</v>
      </c>
      <c r="Z1101" s="2">
        <v>1.4</v>
      </c>
      <c r="AA1101" s="2">
        <v>52.3</v>
      </c>
      <c r="AB1101" s="2">
        <v>14.639699999999999</v>
      </c>
      <c r="AC1101" s="2">
        <v>0.66</v>
      </c>
      <c r="AD1101" s="2">
        <v>0.8</v>
      </c>
      <c r="AE1101" s="2">
        <v>78.3</v>
      </c>
      <c r="AF1101" s="2">
        <v>14.1487</v>
      </c>
      <c r="AG1101" s="20">
        <v>0.84</v>
      </c>
      <c r="AH1101" s="20">
        <v>1</v>
      </c>
      <c r="AI1101" s="20">
        <v>83.2</v>
      </c>
      <c r="AJ1101" s="20">
        <v>26.0977</v>
      </c>
      <c r="AK1101" s="18">
        <v>0.37</v>
      </c>
      <c r="AL1101" s="18">
        <v>0.8</v>
      </c>
      <c r="AM1101" s="18">
        <v>48</v>
      </c>
      <c r="AN1101" s="18">
        <v>12.7371</v>
      </c>
      <c r="AO1101" s="2">
        <v>0</v>
      </c>
      <c r="AP1101" s="2">
        <v>0</v>
      </c>
      <c r="AQ1101" s="8" t="s">
        <v>577</v>
      </c>
      <c r="AR1101" s="2">
        <v>0</v>
      </c>
      <c r="AS1101" s="2">
        <v>0.13</v>
      </c>
      <c r="AT1101" s="2">
        <v>0.4</v>
      </c>
      <c r="AU1101" s="2">
        <v>32</v>
      </c>
      <c r="AV1101" s="2">
        <v>1.849</v>
      </c>
      <c r="AW1101" s="2">
        <v>0.8</v>
      </c>
      <c r="AX1101" s="2">
        <v>1.1000000000000001</v>
      </c>
      <c r="AY1101" s="2">
        <v>75</v>
      </c>
      <c r="AZ1101" s="2">
        <v>15.1441</v>
      </c>
      <c r="BA1101" s="2">
        <v>0.87</v>
      </c>
      <c r="BB1101" s="2">
        <v>1.3</v>
      </c>
      <c r="BC1101" s="2">
        <v>68.5</v>
      </c>
      <c r="BD1101" s="2">
        <v>21.841699999999999</v>
      </c>
      <c r="BE1101" s="4" t="str">
        <f t="shared" si="172"/>
        <v>NO APLICA</v>
      </c>
      <c r="BF1101" s="4">
        <f t="shared" si="173"/>
        <v>0.42459999999999998</v>
      </c>
      <c r="BG1101">
        <f t="shared" si="174"/>
        <v>0</v>
      </c>
      <c r="BH1101">
        <f t="shared" si="175"/>
        <v>0.13</v>
      </c>
      <c r="BI1101">
        <f t="shared" si="176"/>
        <v>0.87</v>
      </c>
      <c r="BJ1101">
        <f t="shared" si="177"/>
        <v>0.37</v>
      </c>
      <c r="BK1101">
        <f t="shared" si="178"/>
        <v>0.84</v>
      </c>
      <c r="BL1101">
        <f t="shared" si="179"/>
        <v>1509.7500000000041</v>
      </c>
    </row>
    <row r="1102" spans="1:64" x14ac:dyDescent="0.2">
      <c r="A1102" s="1">
        <v>1100</v>
      </c>
      <c r="B1102" s="7" t="s">
        <v>4</v>
      </c>
      <c r="C1102" s="3">
        <v>39959</v>
      </c>
      <c r="D1102" s="4" t="s">
        <v>3</v>
      </c>
      <c r="E1102" s="4" t="s">
        <v>165</v>
      </c>
      <c r="F1102" s="5" t="str">
        <f t="shared" si="170"/>
        <v>M</v>
      </c>
      <c r="G1102" s="6">
        <v>0.78263888888888899</v>
      </c>
      <c r="H1102" s="6">
        <v>0.87430555555555556</v>
      </c>
      <c r="I1102" s="85">
        <f t="shared" si="171"/>
        <v>131.99999999999986</v>
      </c>
      <c r="J1102" s="86">
        <f>I1102*Segmentos!$D$7*(AH1102%)*IF(ISNUMBER(AI1102),AI1102%,0)</f>
        <v>1539700.7999999984</v>
      </c>
      <c r="K1102" s="86">
        <f>I1102*Segmentos!$D$7*(AL1102%)*IF(ISNUMBER(AM1102),AM1102%,0)</f>
        <v>2270980.799999997</v>
      </c>
      <c r="L1102" s="4"/>
      <c r="M1102" s="2">
        <v>3.64</v>
      </c>
      <c r="N1102" s="2">
        <v>15</v>
      </c>
      <c r="O1102" s="2">
        <v>24.2</v>
      </c>
      <c r="P1102" s="2">
        <v>68.751000000000005</v>
      </c>
      <c r="Q1102" s="2">
        <v>5.14</v>
      </c>
      <c r="R1102" s="2">
        <v>17.3</v>
      </c>
      <c r="S1102" s="2">
        <v>29.8</v>
      </c>
      <c r="T1102" s="2">
        <v>16.18</v>
      </c>
      <c r="U1102" s="2">
        <v>3.64</v>
      </c>
      <c r="V1102" s="2">
        <v>15.9</v>
      </c>
      <c r="W1102" s="2">
        <v>22.9</v>
      </c>
      <c r="X1102" s="2">
        <v>14.400700000000001</v>
      </c>
      <c r="Y1102" s="2">
        <v>3.64</v>
      </c>
      <c r="Z1102" s="2">
        <v>16.7</v>
      </c>
      <c r="AA1102" s="2">
        <v>21.8</v>
      </c>
      <c r="AB1102" s="2">
        <v>20.268699999999999</v>
      </c>
      <c r="AC1102" s="2">
        <v>2.89</v>
      </c>
      <c r="AD1102" s="2">
        <v>11.9</v>
      </c>
      <c r="AE1102" s="2">
        <v>24.4</v>
      </c>
      <c r="AF1102" s="2">
        <v>17.901499999999999</v>
      </c>
      <c r="AG1102" s="20">
        <v>2.9</v>
      </c>
      <c r="AH1102" s="20">
        <v>12.1</v>
      </c>
      <c r="AI1102" s="20">
        <v>24.1</v>
      </c>
      <c r="AJ1102" s="20">
        <v>25.991</v>
      </c>
      <c r="AK1102" s="18">
        <v>4.3099999999999996</v>
      </c>
      <c r="AL1102" s="18">
        <v>17.7</v>
      </c>
      <c r="AM1102" s="18">
        <v>24.3</v>
      </c>
      <c r="AN1102" s="18">
        <v>42.76</v>
      </c>
      <c r="AO1102" s="2">
        <v>1.35</v>
      </c>
      <c r="AP1102" s="2">
        <v>8.4</v>
      </c>
      <c r="AQ1102" s="2">
        <v>16</v>
      </c>
      <c r="AR1102" s="2">
        <v>2.7738999999999998</v>
      </c>
      <c r="AS1102" s="2">
        <v>2.3199999999999998</v>
      </c>
      <c r="AT1102" s="2">
        <v>10.3</v>
      </c>
      <c r="AU1102" s="2">
        <v>22.5</v>
      </c>
      <c r="AV1102" s="2">
        <v>9.6283999999999992</v>
      </c>
      <c r="AW1102" s="2">
        <v>3.15</v>
      </c>
      <c r="AX1102" s="2">
        <v>14.3</v>
      </c>
      <c r="AY1102" s="2">
        <v>22.1</v>
      </c>
      <c r="AZ1102" s="2">
        <v>17.084900000000001</v>
      </c>
      <c r="BA1102" s="2">
        <v>5.44</v>
      </c>
      <c r="BB1102" s="2">
        <v>20.2</v>
      </c>
      <c r="BC1102" s="2">
        <v>26.9</v>
      </c>
      <c r="BD1102" s="2">
        <v>39.263800000000003</v>
      </c>
      <c r="BE1102" s="4" t="str">
        <f t="shared" si="172"/>
        <v>ABURRIDO</v>
      </c>
      <c r="BF1102" s="4">
        <f t="shared" si="173"/>
        <v>3.4441999999999999</v>
      </c>
      <c r="BG1102">
        <f t="shared" si="174"/>
        <v>1.35</v>
      </c>
      <c r="BH1102">
        <f t="shared" si="175"/>
        <v>2.3199999999999998</v>
      </c>
      <c r="BI1102">
        <f t="shared" si="176"/>
        <v>5.44</v>
      </c>
      <c r="BJ1102">
        <f t="shared" si="177"/>
        <v>4.3099999999999996</v>
      </c>
      <c r="BK1102">
        <f t="shared" si="178"/>
        <v>2.9</v>
      </c>
      <c r="BL1102">
        <f t="shared" si="179"/>
        <v>47915.999999999949</v>
      </c>
    </row>
    <row r="1103" spans="1:64" x14ac:dyDescent="0.2">
      <c r="A1103" s="1">
        <v>1101</v>
      </c>
      <c r="B1103" s="7" t="s">
        <v>15</v>
      </c>
      <c r="C1103" s="3">
        <v>39960</v>
      </c>
      <c r="D1103" s="4" t="s">
        <v>626</v>
      </c>
      <c r="E1103" s="4" t="s">
        <v>164</v>
      </c>
      <c r="F1103" s="5" t="str">
        <f t="shared" si="170"/>
        <v>W</v>
      </c>
      <c r="G1103" s="6">
        <v>0.875</v>
      </c>
      <c r="H1103" s="6">
        <v>0.9145833333333333</v>
      </c>
      <c r="I1103" s="85">
        <f t="shared" si="171"/>
        <v>56.999999999999957</v>
      </c>
      <c r="J1103" s="86">
        <f>I1103*Segmentos!$D$7*(AH1103%)*IF(ISNUMBER(AI1103),AI1103%,0)</f>
        <v>2006582.3999999983</v>
      </c>
      <c r="K1103" s="86">
        <f>I1103*Segmentos!$D$7*(AL1103%)*IF(ISNUMBER(AM1103),AM1103%,0)</f>
        <v>2500430.3999999985</v>
      </c>
      <c r="L1103" s="4"/>
      <c r="M1103" s="2">
        <v>9.93</v>
      </c>
      <c r="N1103" s="2">
        <v>21.1</v>
      </c>
      <c r="O1103" s="2">
        <v>47.1</v>
      </c>
      <c r="P1103" s="2">
        <v>87.292699999999996</v>
      </c>
      <c r="Q1103" s="2">
        <v>6.4</v>
      </c>
      <c r="R1103" s="2">
        <v>15.3</v>
      </c>
      <c r="S1103" s="2">
        <v>41.9</v>
      </c>
      <c r="T1103" s="2">
        <v>9.3876000000000008</v>
      </c>
      <c r="U1103" s="2">
        <v>8.9600000000000009</v>
      </c>
      <c r="V1103" s="2">
        <v>18.100000000000001</v>
      </c>
      <c r="W1103" s="2">
        <v>49.5</v>
      </c>
      <c r="X1103" s="2">
        <v>16.508299999999998</v>
      </c>
      <c r="Y1103" s="2">
        <v>8.5500000000000007</v>
      </c>
      <c r="Z1103" s="2">
        <v>21.7</v>
      </c>
      <c r="AA1103" s="2">
        <v>39.4</v>
      </c>
      <c r="AB1103" s="2">
        <v>22.190100000000001</v>
      </c>
      <c r="AC1103" s="2">
        <v>13.59</v>
      </c>
      <c r="AD1103" s="2">
        <v>25.5</v>
      </c>
      <c r="AE1103" s="2">
        <v>53.4</v>
      </c>
      <c r="AF1103" s="2">
        <v>39.206699999999998</v>
      </c>
      <c r="AG1103" s="20">
        <v>8.7899999999999991</v>
      </c>
      <c r="AH1103" s="20">
        <v>19.3</v>
      </c>
      <c r="AI1103" s="20">
        <v>45.6</v>
      </c>
      <c r="AJ1103" s="20">
        <v>36.633200000000002</v>
      </c>
      <c r="AK1103" s="18">
        <v>10.97</v>
      </c>
      <c r="AL1103" s="18">
        <v>22.8</v>
      </c>
      <c r="AM1103" s="18">
        <v>48.1</v>
      </c>
      <c r="AN1103" s="18">
        <v>50.659599999999998</v>
      </c>
      <c r="AO1103" s="2">
        <v>8.2100000000000009</v>
      </c>
      <c r="AP1103" s="2">
        <v>18.2</v>
      </c>
      <c r="AQ1103" s="2">
        <v>45.2</v>
      </c>
      <c r="AR1103" s="2">
        <v>7.8872999999999998</v>
      </c>
      <c r="AS1103" s="2">
        <v>8.48</v>
      </c>
      <c r="AT1103" s="2">
        <v>20</v>
      </c>
      <c r="AU1103" s="2">
        <v>42.4</v>
      </c>
      <c r="AV1103" s="2">
        <v>16.420300000000001</v>
      </c>
      <c r="AW1103" s="2">
        <v>10.54</v>
      </c>
      <c r="AX1103" s="2">
        <v>20.7</v>
      </c>
      <c r="AY1103" s="2">
        <v>50.8</v>
      </c>
      <c r="AZ1103" s="2">
        <v>26.639700000000001</v>
      </c>
      <c r="BA1103" s="2">
        <v>10.8</v>
      </c>
      <c r="BB1103" s="2">
        <v>22.9</v>
      </c>
      <c r="BC1103" s="2">
        <v>47.3</v>
      </c>
      <c r="BD1103" s="2">
        <v>36.345399999999998</v>
      </c>
      <c r="BE1103" s="4" t="str">
        <f t="shared" si="172"/>
        <v>NO APLICA</v>
      </c>
      <c r="BF1103" s="4">
        <f t="shared" si="173"/>
        <v>9.4725999999999999</v>
      </c>
      <c r="BG1103">
        <f t="shared" si="174"/>
        <v>8.2100000000000009</v>
      </c>
      <c r="BH1103">
        <f t="shared" si="175"/>
        <v>8.48</v>
      </c>
      <c r="BI1103">
        <f t="shared" si="176"/>
        <v>10.8</v>
      </c>
      <c r="BJ1103">
        <f t="shared" si="177"/>
        <v>10.97</v>
      </c>
      <c r="BK1103">
        <f t="shared" si="178"/>
        <v>8.7899999999999991</v>
      </c>
      <c r="BL1103">
        <f t="shared" si="179"/>
        <v>56647.169999999962</v>
      </c>
    </row>
    <row r="1104" spans="1:64" x14ac:dyDescent="0.2">
      <c r="A1104" s="1">
        <v>1102</v>
      </c>
      <c r="B1104" s="7" t="s">
        <v>105</v>
      </c>
      <c r="C1104" s="3">
        <v>39960</v>
      </c>
      <c r="D1104" s="4" t="s">
        <v>629</v>
      </c>
      <c r="E1104" s="4" t="s">
        <v>169</v>
      </c>
      <c r="F1104" s="5" t="str">
        <f t="shared" si="170"/>
        <v>W</v>
      </c>
      <c r="G1104" s="6">
        <v>0.91736111111111107</v>
      </c>
      <c r="H1104" s="6">
        <v>0.95277777777777783</v>
      </c>
      <c r="I1104" s="85">
        <f t="shared" si="171"/>
        <v>51.000000000000142</v>
      </c>
      <c r="J1104" s="86">
        <f>I1104*Segmentos!$D$7*(AH1104%)*IF(ISNUMBER(AI1104),AI1104%,0)</f>
        <v>120115.20000000032</v>
      </c>
      <c r="K1104" s="86">
        <f>I1104*Segmentos!$D$7*(AL1104%)*IF(ISNUMBER(AM1104),AM1104%,0)</f>
        <v>193392.00000000052</v>
      </c>
      <c r="L1104" s="4" t="s">
        <v>329</v>
      </c>
      <c r="M1104" s="2">
        <v>0.78</v>
      </c>
      <c r="N1104" s="2">
        <v>3.1</v>
      </c>
      <c r="O1104" s="2">
        <v>25.1</v>
      </c>
      <c r="P1104" s="2">
        <v>80.238200000000006</v>
      </c>
      <c r="Q1104" s="2">
        <v>0.68</v>
      </c>
      <c r="R1104" s="2">
        <v>0.7</v>
      </c>
      <c r="S1104" s="2">
        <v>100</v>
      </c>
      <c r="T1104" s="2">
        <v>11.7309</v>
      </c>
      <c r="U1104" s="2">
        <v>0.68</v>
      </c>
      <c r="V1104" s="2">
        <v>3.3</v>
      </c>
      <c r="W1104" s="2">
        <v>20.399999999999999</v>
      </c>
      <c r="X1104" s="2">
        <v>14.644299999999999</v>
      </c>
      <c r="Y1104" s="2">
        <v>0.97</v>
      </c>
      <c r="Z1104" s="2">
        <v>3.7</v>
      </c>
      <c r="AA1104" s="2">
        <v>25.8</v>
      </c>
      <c r="AB1104" s="2">
        <v>29.4011</v>
      </c>
      <c r="AC1104" s="2">
        <v>0.72</v>
      </c>
      <c r="AD1104" s="2">
        <v>3.6</v>
      </c>
      <c r="AE1104" s="2">
        <v>20</v>
      </c>
      <c r="AF1104" s="2">
        <v>24.4619</v>
      </c>
      <c r="AG1104" s="20">
        <v>0.59</v>
      </c>
      <c r="AH1104" s="20">
        <v>3.2</v>
      </c>
      <c r="AI1104" s="20">
        <v>18.399999999999999</v>
      </c>
      <c r="AJ1104" s="20">
        <v>28.941400000000002</v>
      </c>
      <c r="AK1104" s="18">
        <v>0.95</v>
      </c>
      <c r="AL1104" s="18">
        <v>3</v>
      </c>
      <c r="AM1104" s="18">
        <v>31.6</v>
      </c>
      <c r="AN1104" s="18">
        <v>51.296700000000001</v>
      </c>
      <c r="AO1104" s="2">
        <v>0.23</v>
      </c>
      <c r="AP1104" s="2">
        <v>2.1</v>
      </c>
      <c r="AQ1104" s="2">
        <v>11</v>
      </c>
      <c r="AR1104" s="2">
        <v>2.6356000000000002</v>
      </c>
      <c r="AS1104" s="2">
        <v>0.83</v>
      </c>
      <c r="AT1104" s="2">
        <v>2.8</v>
      </c>
      <c r="AU1104" s="2">
        <v>30</v>
      </c>
      <c r="AV1104" s="2">
        <v>18.747399999999999</v>
      </c>
      <c r="AW1104" s="2">
        <v>0.51</v>
      </c>
      <c r="AX1104" s="2">
        <v>3.7</v>
      </c>
      <c r="AY1104" s="2">
        <v>13.7</v>
      </c>
      <c r="AZ1104" s="2">
        <v>15.0528</v>
      </c>
      <c r="BA1104" s="2">
        <v>1.1100000000000001</v>
      </c>
      <c r="BB1104" s="2">
        <v>3.1</v>
      </c>
      <c r="BC1104" s="2">
        <v>35.700000000000003</v>
      </c>
      <c r="BD1104" s="2">
        <v>43.802300000000002</v>
      </c>
      <c r="BE1104" s="4" t="str">
        <f t="shared" si="172"/>
        <v>NO APLICA</v>
      </c>
      <c r="BF1104" s="4">
        <f t="shared" si="173"/>
        <v>0.84919999999999995</v>
      </c>
      <c r="BG1104">
        <f t="shared" si="174"/>
        <v>0.23</v>
      </c>
      <c r="BH1104">
        <f t="shared" si="175"/>
        <v>0.83</v>
      </c>
      <c r="BI1104">
        <f t="shared" si="176"/>
        <v>1.1100000000000001</v>
      </c>
      <c r="BJ1104">
        <f t="shared" si="177"/>
        <v>0.95</v>
      </c>
      <c r="BK1104">
        <f t="shared" si="178"/>
        <v>0.59</v>
      </c>
      <c r="BL1104">
        <f t="shared" si="179"/>
        <v>3968.3100000000113</v>
      </c>
    </row>
    <row r="1105" spans="1:64" x14ac:dyDescent="0.2">
      <c r="A1105" s="1">
        <v>1103</v>
      </c>
      <c r="B1105" s="7" t="s">
        <v>41</v>
      </c>
      <c r="C1105" s="3">
        <v>39960</v>
      </c>
      <c r="D1105" s="4" t="s">
        <v>3</v>
      </c>
      <c r="E1105" s="4" t="s">
        <v>174</v>
      </c>
      <c r="F1105" s="5" t="str">
        <f t="shared" si="170"/>
        <v>W</v>
      </c>
      <c r="G1105" s="6">
        <v>0.91874999999999996</v>
      </c>
      <c r="H1105" s="6">
        <v>2.7777777777777779E-3</v>
      </c>
      <c r="I1105" s="85">
        <f t="shared" si="171"/>
        <v>121.00000000000007</v>
      </c>
      <c r="J1105" s="86">
        <f>I1105*Segmentos!$D$7*(AH1105%)*IF(ISNUMBER(AI1105),AI1105%,0)</f>
        <v>1569321.600000001</v>
      </c>
      <c r="K1105" s="86">
        <f>I1105*Segmentos!$D$7*(AL1105%)*IF(ISNUMBER(AM1105),AM1105%,0)</f>
        <v>2190777.6000000015</v>
      </c>
      <c r="L1105" s="4"/>
      <c r="M1105" s="2">
        <v>3.92</v>
      </c>
      <c r="N1105" s="2">
        <v>18.8</v>
      </c>
      <c r="O1105" s="2">
        <v>20.8</v>
      </c>
      <c r="P1105" s="2">
        <v>85.741</v>
      </c>
      <c r="Q1105" s="2">
        <v>1.51</v>
      </c>
      <c r="R1105" s="2">
        <v>12</v>
      </c>
      <c r="S1105" s="2">
        <v>12.6</v>
      </c>
      <c r="T1105" s="2">
        <v>5.5260999999999996</v>
      </c>
      <c r="U1105" s="2">
        <v>2.62</v>
      </c>
      <c r="V1105" s="2">
        <v>17.100000000000001</v>
      </c>
      <c r="W1105" s="2">
        <v>15.3</v>
      </c>
      <c r="X1105" s="2">
        <v>12.007</v>
      </c>
      <c r="Y1105" s="2">
        <v>3.91</v>
      </c>
      <c r="Z1105" s="2">
        <v>20.100000000000001</v>
      </c>
      <c r="AA1105" s="2">
        <v>19.399999999999999</v>
      </c>
      <c r="AB1105" s="2">
        <v>25.234300000000001</v>
      </c>
      <c r="AC1105" s="2">
        <v>5.98</v>
      </c>
      <c r="AD1105" s="2">
        <v>22.2</v>
      </c>
      <c r="AE1105" s="2">
        <v>26.9</v>
      </c>
      <c r="AF1105" s="2">
        <v>42.973599999999998</v>
      </c>
      <c r="AG1105" s="20">
        <v>3.25</v>
      </c>
      <c r="AH1105" s="20">
        <v>19.3</v>
      </c>
      <c r="AI1105" s="20">
        <v>16.8</v>
      </c>
      <c r="AJ1105" s="20">
        <v>33.6999</v>
      </c>
      <c r="AK1105" s="18">
        <v>4.5199999999999996</v>
      </c>
      <c r="AL1105" s="18">
        <v>18.399999999999999</v>
      </c>
      <c r="AM1105" s="18">
        <v>24.6</v>
      </c>
      <c r="AN1105" s="18">
        <v>52.0411</v>
      </c>
      <c r="AO1105" s="2">
        <v>0.72</v>
      </c>
      <c r="AP1105" s="2">
        <v>11.8</v>
      </c>
      <c r="AQ1105" s="2">
        <v>6.1</v>
      </c>
      <c r="AR1105" s="2">
        <v>1.7322</v>
      </c>
      <c r="AS1105" s="2">
        <v>2.52</v>
      </c>
      <c r="AT1105" s="2">
        <v>13.3</v>
      </c>
      <c r="AU1105" s="2">
        <v>18.899999999999999</v>
      </c>
      <c r="AV1105" s="2">
        <v>12.1264</v>
      </c>
      <c r="AW1105" s="2">
        <v>5.25</v>
      </c>
      <c r="AX1105" s="2">
        <v>22.2</v>
      </c>
      <c r="AY1105" s="2">
        <v>23.6</v>
      </c>
      <c r="AZ1105" s="2">
        <v>33.026299999999999</v>
      </c>
      <c r="BA1105" s="2">
        <v>4.6399999999999997</v>
      </c>
      <c r="BB1105" s="2">
        <v>21.4</v>
      </c>
      <c r="BC1105" s="2">
        <v>21.7</v>
      </c>
      <c r="BD1105" s="2">
        <v>38.856000000000002</v>
      </c>
      <c r="BE1105" s="4" t="str">
        <f t="shared" si="172"/>
        <v>ABURRIDO</v>
      </c>
      <c r="BF1105" s="4">
        <f t="shared" si="173"/>
        <v>3.4573999999999998</v>
      </c>
      <c r="BG1105">
        <f t="shared" si="174"/>
        <v>0.72</v>
      </c>
      <c r="BH1105">
        <f t="shared" si="175"/>
        <v>2.52</v>
      </c>
      <c r="BI1105">
        <f t="shared" si="176"/>
        <v>5.25</v>
      </c>
      <c r="BJ1105">
        <f t="shared" si="177"/>
        <v>4.5199999999999996</v>
      </c>
      <c r="BK1105">
        <f t="shared" si="178"/>
        <v>3.25</v>
      </c>
      <c r="BL1105">
        <f t="shared" si="179"/>
        <v>47315.840000000033</v>
      </c>
    </row>
    <row r="1106" spans="1:64" x14ac:dyDescent="0.2">
      <c r="A1106" s="1">
        <v>1104</v>
      </c>
      <c r="B1106" s="7" t="s">
        <v>5</v>
      </c>
      <c r="C1106" s="3">
        <v>39960</v>
      </c>
      <c r="D1106" s="4" t="s">
        <v>3</v>
      </c>
      <c r="E1106" s="4" t="s">
        <v>164</v>
      </c>
      <c r="F1106" s="5" t="str">
        <f t="shared" si="170"/>
        <v>W</v>
      </c>
      <c r="G1106" s="6">
        <v>0.87430555555555556</v>
      </c>
      <c r="H1106" s="6">
        <v>0.91874999999999996</v>
      </c>
      <c r="I1106" s="85">
        <f t="shared" si="171"/>
        <v>63.999999999999929</v>
      </c>
      <c r="J1106" s="86">
        <f>I1106*Segmentos!$D$7*(AH1106%)*IF(ISNUMBER(AI1106),AI1106%,0)</f>
        <v>1744281.5999999975</v>
      </c>
      <c r="K1106" s="86">
        <f>I1106*Segmentos!$D$7*(AL1106%)*IF(ISNUMBER(AM1106),AM1106%,0)</f>
        <v>1719065.5999999982</v>
      </c>
      <c r="L1106" s="4"/>
      <c r="M1106" s="2">
        <v>6.76</v>
      </c>
      <c r="N1106" s="2">
        <v>19.2</v>
      </c>
      <c r="O1106" s="2">
        <v>35.200000000000003</v>
      </c>
      <c r="P1106" s="2">
        <v>82.119900000000001</v>
      </c>
      <c r="Q1106" s="2">
        <v>2.6</v>
      </c>
      <c r="R1106" s="2">
        <v>11.2</v>
      </c>
      <c r="S1106" s="2">
        <v>23.2</v>
      </c>
      <c r="T1106" s="2">
        <v>5.2625000000000002</v>
      </c>
      <c r="U1106" s="2">
        <v>4.2300000000000004</v>
      </c>
      <c r="V1106" s="2">
        <v>16.2</v>
      </c>
      <c r="W1106" s="2">
        <v>26.1</v>
      </c>
      <c r="X1106" s="2">
        <v>10.7629</v>
      </c>
      <c r="Y1106" s="2">
        <v>8.1999999999999993</v>
      </c>
      <c r="Z1106" s="2">
        <v>22.2</v>
      </c>
      <c r="AA1106" s="2">
        <v>37</v>
      </c>
      <c r="AB1106" s="2">
        <v>29.405899999999999</v>
      </c>
      <c r="AC1106" s="2">
        <v>9.1999999999999993</v>
      </c>
      <c r="AD1106" s="2">
        <v>22.5</v>
      </c>
      <c r="AE1106" s="2">
        <v>40.9</v>
      </c>
      <c r="AF1106" s="2">
        <v>36.688600000000001</v>
      </c>
      <c r="AG1106" s="20">
        <v>6.81</v>
      </c>
      <c r="AH1106" s="20">
        <v>20.399999999999999</v>
      </c>
      <c r="AI1106" s="20">
        <v>33.4</v>
      </c>
      <c r="AJ1106" s="20">
        <v>39.2423</v>
      </c>
      <c r="AK1106" s="18">
        <v>6.72</v>
      </c>
      <c r="AL1106" s="18">
        <v>18.100000000000001</v>
      </c>
      <c r="AM1106" s="18">
        <v>37.1</v>
      </c>
      <c r="AN1106" s="18">
        <v>42.877600000000001</v>
      </c>
      <c r="AO1106" s="2">
        <v>2.86</v>
      </c>
      <c r="AP1106" s="2">
        <v>14.1</v>
      </c>
      <c r="AQ1106" s="2">
        <v>20.2</v>
      </c>
      <c r="AR1106" s="2">
        <v>3.794</v>
      </c>
      <c r="AS1106" s="2">
        <v>5.13</v>
      </c>
      <c r="AT1106" s="2">
        <v>17.2</v>
      </c>
      <c r="AU1106" s="2">
        <v>29.8</v>
      </c>
      <c r="AV1106" s="2">
        <v>13.7257</v>
      </c>
      <c r="AW1106" s="2">
        <v>8.1</v>
      </c>
      <c r="AX1106" s="2">
        <v>22.7</v>
      </c>
      <c r="AY1106" s="2">
        <v>35.700000000000003</v>
      </c>
      <c r="AZ1106" s="2">
        <v>28.298400000000001</v>
      </c>
      <c r="BA1106" s="2">
        <v>7.8</v>
      </c>
      <c r="BB1106" s="2">
        <v>19.100000000000001</v>
      </c>
      <c r="BC1106" s="2">
        <v>40.799999999999997</v>
      </c>
      <c r="BD1106" s="2">
        <v>36.3018</v>
      </c>
      <c r="BE1106" s="4" t="str">
        <f t="shared" si="172"/>
        <v>NO APLICA</v>
      </c>
      <c r="BF1106" s="4">
        <f t="shared" si="173"/>
        <v>6.1191999999999993</v>
      </c>
      <c r="BG1106">
        <f t="shared" si="174"/>
        <v>2.86</v>
      </c>
      <c r="BH1106">
        <f t="shared" si="175"/>
        <v>5.13</v>
      </c>
      <c r="BI1106">
        <f t="shared" si="176"/>
        <v>8.1</v>
      </c>
      <c r="BJ1106">
        <f t="shared" si="177"/>
        <v>6.72</v>
      </c>
      <c r="BK1106">
        <f t="shared" si="178"/>
        <v>6.81</v>
      </c>
      <c r="BL1106">
        <f t="shared" si="179"/>
        <v>43253.759999999951</v>
      </c>
    </row>
    <row r="1107" spans="1:64" x14ac:dyDescent="0.2">
      <c r="A1107" s="1">
        <v>1105</v>
      </c>
      <c r="B1107" s="7" t="s">
        <v>18</v>
      </c>
      <c r="C1107" s="3">
        <v>39960</v>
      </c>
      <c r="D1107" s="4" t="s">
        <v>17</v>
      </c>
      <c r="E1107" s="4" t="s">
        <v>168</v>
      </c>
      <c r="F1107" s="5" t="str">
        <f t="shared" si="170"/>
        <v>W</v>
      </c>
      <c r="G1107" s="6">
        <v>0.83263888888888893</v>
      </c>
      <c r="H1107" s="6">
        <v>0.91527777777777775</v>
      </c>
      <c r="I1107" s="85">
        <f t="shared" si="171"/>
        <v>118.9999999999999</v>
      </c>
      <c r="J1107" s="86">
        <f>I1107*Segmentos!$D$7*(AH1107%)*IF(ISNUMBER(AI1107),AI1107%,0)</f>
        <v>256183.19999999978</v>
      </c>
      <c r="K1107" s="86">
        <f>I1107*Segmentos!$D$7*(AL1107%)*IF(ISNUMBER(AM1107),AM1107%,0)</f>
        <v>125616.39999999989</v>
      </c>
      <c r="L1107" s="4" t="s">
        <v>328</v>
      </c>
      <c r="M1107" s="2">
        <v>0.4</v>
      </c>
      <c r="N1107" s="2">
        <v>3.7</v>
      </c>
      <c r="O1107" s="2">
        <v>10.7</v>
      </c>
      <c r="P1107" s="2">
        <v>88.611699999999999</v>
      </c>
      <c r="Q1107" s="2">
        <v>0.03</v>
      </c>
      <c r="R1107" s="2">
        <v>0.7</v>
      </c>
      <c r="S1107" s="2">
        <v>4.3</v>
      </c>
      <c r="T1107" s="2">
        <v>1.0602</v>
      </c>
      <c r="U1107" s="2">
        <v>0.02</v>
      </c>
      <c r="V1107" s="2">
        <v>0.5</v>
      </c>
      <c r="W1107" s="2">
        <v>3.4</v>
      </c>
      <c r="X1107" s="2">
        <v>0.79349999999999998</v>
      </c>
      <c r="Y1107" s="2">
        <v>0.25</v>
      </c>
      <c r="Z1107" s="2">
        <v>2.5</v>
      </c>
      <c r="AA1107" s="2">
        <v>10.1</v>
      </c>
      <c r="AB1107" s="2">
        <v>16.668700000000001</v>
      </c>
      <c r="AC1107" s="2">
        <v>0.95</v>
      </c>
      <c r="AD1107" s="2">
        <v>8.4</v>
      </c>
      <c r="AE1107" s="2">
        <v>11.3</v>
      </c>
      <c r="AF1107" s="2">
        <v>70.089399999999998</v>
      </c>
      <c r="AG1107" s="20">
        <v>0.54</v>
      </c>
      <c r="AH1107" s="20">
        <v>4.5999999999999996</v>
      </c>
      <c r="AI1107" s="20">
        <v>11.7</v>
      </c>
      <c r="AJ1107" s="20">
        <v>57.494700000000002</v>
      </c>
      <c r="AK1107" s="18">
        <v>0.26</v>
      </c>
      <c r="AL1107" s="18">
        <v>2.9</v>
      </c>
      <c r="AM1107" s="18">
        <v>9.1</v>
      </c>
      <c r="AN1107" s="18">
        <v>31.117100000000001</v>
      </c>
      <c r="AO1107" s="2">
        <v>0.09</v>
      </c>
      <c r="AP1107" s="2">
        <v>1</v>
      </c>
      <c r="AQ1107" s="2">
        <v>9</v>
      </c>
      <c r="AR1107" s="2">
        <v>2.2738</v>
      </c>
      <c r="AS1107" s="2">
        <v>0.02</v>
      </c>
      <c r="AT1107" s="2">
        <v>1.7</v>
      </c>
      <c r="AU1107" s="2">
        <v>1.3</v>
      </c>
      <c r="AV1107" s="2">
        <v>1.0477000000000001</v>
      </c>
      <c r="AW1107" s="2">
        <v>0.37</v>
      </c>
      <c r="AX1107" s="2">
        <v>4.4000000000000004</v>
      </c>
      <c r="AY1107" s="2">
        <v>8.3000000000000007</v>
      </c>
      <c r="AZ1107" s="2">
        <v>23.5854</v>
      </c>
      <c r="BA1107" s="2">
        <v>0.72</v>
      </c>
      <c r="BB1107" s="2">
        <v>5.0999999999999996</v>
      </c>
      <c r="BC1107" s="2">
        <v>14</v>
      </c>
      <c r="BD1107" s="2">
        <v>61.704900000000002</v>
      </c>
      <c r="BE1107" s="4" t="str">
        <f t="shared" si="172"/>
        <v>ABURRIDO</v>
      </c>
      <c r="BF1107" s="4">
        <f t="shared" si="173"/>
        <v>0.30740000000000001</v>
      </c>
      <c r="BG1107">
        <f t="shared" si="174"/>
        <v>0.09</v>
      </c>
      <c r="BH1107">
        <f t="shared" si="175"/>
        <v>0.02</v>
      </c>
      <c r="BI1107">
        <f t="shared" si="176"/>
        <v>0.72</v>
      </c>
      <c r="BJ1107">
        <f t="shared" si="177"/>
        <v>0.26</v>
      </c>
      <c r="BK1107">
        <f t="shared" si="178"/>
        <v>0.54</v>
      </c>
      <c r="BL1107">
        <f t="shared" si="179"/>
        <v>4711.2099999999964</v>
      </c>
    </row>
    <row r="1108" spans="1:64" x14ac:dyDescent="0.2">
      <c r="A1108" s="1">
        <v>1106</v>
      </c>
      <c r="B1108" s="7" t="s">
        <v>9</v>
      </c>
      <c r="C1108" s="3">
        <v>39960</v>
      </c>
      <c r="D1108" s="4" t="s">
        <v>8</v>
      </c>
      <c r="E1108" s="4" t="s">
        <v>168</v>
      </c>
      <c r="F1108" s="5" t="str">
        <f t="shared" si="170"/>
        <v>W</v>
      </c>
      <c r="G1108" s="6">
        <v>0.79791666666666661</v>
      </c>
      <c r="H1108" s="6">
        <v>0.87361111111111101</v>
      </c>
      <c r="I1108" s="85">
        <f t="shared" si="171"/>
        <v>108.99999999999993</v>
      </c>
      <c r="J1108" s="86">
        <f>I1108*Segmentos!$D$7*(AH1108%)*IF(ISNUMBER(AI1108),AI1108%,0)</f>
        <v>1862722.7999999986</v>
      </c>
      <c r="K1108" s="86">
        <f>I1108*Segmentos!$D$7*(AL1108%)*IF(ISNUMBER(AM1108),AM1108%,0)</f>
        <v>2448575.9999999981</v>
      </c>
      <c r="L1108" s="4" t="s">
        <v>327</v>
      </c>
      <c r="M1108" s="2">
        <v>4.99</v>
      </c>
      <c r="N1108" s="2">
        <v>14.9</v>
      </c>
      <c r="O1108" s="2">
        <v>33.5</v>
      </c>
      <c r="P1108" s="2">
        <v>89.107200000000006</v>
      </c>
      <c r="Q1108" s="2">
        <v>3.19</v>
      </c>
      <c r="R1108" s="2">
        <v>10.3</v>
      </c>
      <c r="S1108" s="2">
        <v>30.9</v>
      </c>
      <c r="T1108" s="2">
        <v>9.4925999999999995</v>
      </c>
      <c r="U1108" s="2">
        <v>2.88</v>
      </c>
      <c r="V1108" s="2">
        <v>11.7</v>
      </c>
      <c r="W1108" s="2">
        <v>24.7</v>
      </c>
      <c r="X1108" s="2">
        <v>10.789300000000001</v>
      </c>
      <c r="Y1108" s="2">
        <v>5.36</v>
      </c>
      <c r="Z1108" s="2">
        <v>15.8</v>
      </c>
      <c r="AA1108" s="2">
        <v>33.9</v>
      </c>
      <c r="AB1108" s="2">
        <v>28.2654</v>
      </c>
      <c r="AC1108" s="2">
        <v>6.92</v>
      </c>
      <c r="AD1108" s="2">
        <v>18.5</v>
      </c>
      <c r="AE1108" s="2">
        <v>37.4</v>
      </c>
      <c r="AF1108" s="2">
        <v>40.559899999999999</v>
      </c>
      <c r="AG1108" s="20">
        <v>4.28</v>
      </c>
      <c r="AH1108" s="20">
        <v>14.1</v>
      </c>
      <c r="AI1108" s="20">
        <v>30.3</v>
      </c>
      <c r="AJ1108" s="20">
        <v>36.263100000000001</v>
      </c>
      <c r="AK1108" s="18">
        <v>5.63</v>
      </c>
      <c r="AL1108" s="18">
        <v>15.6</v>
      </c>
      <c r="AM1108" s="18">
        <v>36</v>
      </c>
      <c r="AN1108" s="18">
        <v>52.844099999999997</v>
      </c>
      <c r="AO1108" s="2">
        <v>2.15</v>
      </c>
      <c r="AP1108" s="2">
        <v>7.3</v>
      </c>
      <c r="AQ1108" s="2">
        <v>29.7</v>
      </c>
      <c r="AR1108" s="2">
        <v>4.2007000000000003</v>
      </c>
      <c r="AS1108" s="2">
        <v>2.4</v>
      </c>
      <c r="AT1108" s="2">
        <v>9.6</v>
      </c>
      <c r="AU1108" s="2">
        <v>24.9</v>
      </c>
      <c r="AV1108" s="2">
        <v>9.4565999999999999</v>
      </c>
      <c r="AW1108" s="2">
        <v>5.25</v>
      </c>
      <c r="AX1108" s="2">
        <v>15.3</v>
      </c>
      <c r="AY1108" s="2">
        <v>34.299999999999997</v>
      </c>
      <c r="AZ1108" s="2">
        <v>26.953099999999999</v>
      </c>
      <c r="BA1108" s="2">
        <v>7.09</v>
      </c>
      <c r="BB1108" s="2">
        <v>19.8</v>
      </c>
      <c r="BC1108" s="2">
        <v>35.799999999999997</v>
      </c>
      <c r="BD1108" s="2">
        <v>48.4968</v>
      </c>
      <c r="BE1108" s="4" t="str">
        <f t="shared" si="172"/>
        <v>ABURRIDO</v>
      </c>
      <c r="BF1108" s="4">
        <f t="shared" si="173"/>
        <v>4.3199999999999994</v>
      </c>
      <c r="BG1108">
        <f t="shared" si="174"/>
        <v>2.15</v>
      </c>
      <c r="BH1108">
        <f t="shared" si="175"/>
        <v>2.4</v>
      </c>
      <c r="BI1108">
        <f t="shared" si="176"/>
        <v>7.09</v>
      </c>
      <c r="BJ1108">
        <f t="shared" si="177"/>
        <v>5.63</v>
      </c>
      <c r="BK1108">
        <f t="shared" si="178"/>
        <v>4.28</v>
      </c>
      <c r="BL1108">
        <f t="shared" si="179"/>
        <v>54407.349999999969</v>
      </c>
    </row>
    <row r="1109" spans="1:64" x14ac:dyDescent="0.2">
      <c r="A1109" s="1">
        <v>1107</v>
      </c>
      <c r="B1109" s="7" t="s">
        <v>91</v>
      </c>
      <c r="C1109" s="3">
        <v>39960</v>
      </c>
      <c r="D1109" s="4" t="s">
        <v>628</v>
      </c>
      <c r="E1109" s="4" t="s">
        <v>168</v>
      </c>
      <c r="F1109" s="5" t="str">
        <f t="shared" si="170"/>
        <v>W</v>
      </c>
      <c r="G1109" s="6">
        <v>0.91666666666666663</v>
      </c>
      <c r="H1109" s="6">
        <v>2.0833333333333333E-3</v>
      </c>
      <c r="I1109" s="85">
        <f t="shared" si="171"/>
        <v>123.00000000000007</v>
      </c>
      <c r="J1109" s="86">
        <f>I1109*Segmentos!$D$7*(AH1109%)*IF(ISNUMBER(AI1109),AI1109%,0)</f>
        <v>1091452.8000000007</v>
      </c>
      <c r="K1109" s="86">
        <f>I1109*Segmentos!$D$7*(AL1109%)*IF(ISNUMBER(AM1109),AM1109%,0)</f>
        <v>566784.00000000035</v>
      </c>
      <c r="L1109" s="4" t="s">
        <v>330</v>
      </c>
      <c r="M1109" s="2">
        <v>1.66</v>
      </c>
      <c r="N1109" s="2">
        <v>8.6999999999999993</v>
      </c>
      <c r="O1109" s="2">
        <v>19.100000000000001</v>
      </c>
      <c r="P1109" s="2">
        <v>93.486000000000004</v>
      </c>
      <c r="Q1109" s="2">
        <v>0.56999999999999995</v>
      </c>
      <c r="R1109" s="2">
        <v>4</v>
      </c>
      <c r="S1109" s="2">
        <v>14.4</v>
      </c>
      <c r="T1109" s="2">
        <v>5.3487999999999998</v>
      </c>
      <c r="U1109" s="2">
        <v>1.2</v>
      </c>
      <c r="V1109" s="2">
        <v>6.8</v>
      </c>
      <c r="W1109" s="2">
        <v>17.600000000000001</v>
      </c>
      <c r="X1109" s="2">
        <v>14.113</v>
      </c>
      <c r="Y1109" s="2">
        <v>1.53</v>
      </c>
      <c r="Z1109" s="2">
        <v>8.1</v>
      </c>
      <c r="AA1109" s="2">
        <v>18.8</v>
      </c>
      <c r="AB1109" s="2">
        <v>25.320799999999998</v>
      </c>
      <c r="AC1109" s="2">
        <v>2.64</v>
      </c>
      <c r="AD1109" s="2">
        <v>12.8</v>
      </c>
      <c r="AE1109" s="2">
        <v>20.6</v>
      </c>
      <c r="AF1109" s="2">
        <v>48.703400000000002</v>
      </c>
      <c r="AG1109" s="20">
        <v>2.23</v>
      </c>
      <c r="AH1109" s="20">
        <v>9.4</v>
      </c>
      <c r="AI1109" s="20">
        <v>23.6</v>
      </c>
      <c r="AJ1109" s="20">
        <v>59.372799999999998</v>
      </c>
      <c r="AK1109" s="18">
        <v>1.1599999999999999</v>
      </c>
      <c r="AL1109" s="18">
        <v>8</v>
      </c>
      <c r="AM1109" s="18">
        <v>14.4</v>
      </c>
      <c r="AN1109" s="18">
        <v>34.113199999999999</v>
      </c>
      <c r="AO1109" s="2">
        <v>0.42</v>
      </c>
      <c r="AP1109" s="2">
        <v>3.5</v>
      </c>
      <c r="AQ1109" s="2">
        <v>11.9</v>
      </c>
      <c r="AR1109" s="2">
        <v>2.5541999999999998</v>
      </c>
      <c r="AS1109" s="2">
        <v>1.31</v>
      </c>
      <c r="AT1109" s="2">
        <v>7.1</v>
      </c>
      <c r="AU1109" s="2">
        <v>18.399999999999999</v>
      </c>
      <c r="AV1109" s="2">
        <v>16.220800000000001</v>
      </c>
      <c r="AW1109" s="2">
        <v>2.17</v>
      </c>
      <c r="AX1109" s="2">
        <v>7.7</v>
      </c>
      <c r="AY1109" s="2">
        <v>28.2</v>
      </c>
      <c r="AZ1109" s="2">
        <v>34.974299999999999</v>
      </c>
      <c r="BA1109" s="2">
        <v>1.85</v>
      </c>
      <c r="BB1109" s="2">
        <v>11.9</v>
      </c>
      <c r="BC1109" s="2">
        <v>15.6</v>
      </c>
      <c r="BD1109" s="2">
        <v>39.736699999999999</v>
      </c>
      <c r="BE1109" s="4" t="str">
        <f t="shared" si="172"/>
        <v>ABURRIDO</v>
      </c>
      <c r="BF1109" s="4">
        <f t="shared" si="173"/>
        <v>1.5346</v>
      </c>
      <c r="BG1109">
        <f t="shared" si="174"/>
        <v>0.42</v>
      </c>
      <c r="BH1109">
        <f t="shared" si="175"/>
        <v>1.31</v>
      </c>
      <c r="BI1109">
        <f t="shared" si="176"/>
        <v>2.17</v>
      </c>
      <c r="BJ1109">
        <f t="shared" si="177"/>
        <v>1.1599999999999999</v>
      </c>
      <c r="BK1109">
        <f t="shared" si="178"/>
        <v>2.23</v>
      </c>
      <c r="BL1109">
        <f t="shared" si="179"/>
        <v>20438.910000000014</v>
      </c>
    </row>
    <row r="1110" spans="1:64" x14ac:dyDescent="0.2">
      <c r="A1110" s="1">
        <v>1108</v>
      </c>
      <c r="B1110" s="7" t="s">
        <v>1</v>
      </c>
      <c r="C1110" s="3">
        <v>39960</v>
      </c>
      <c r="D1110" s="4" t="s">
        <v>627</v>
      </c>
      <c r="E1110" s="4" t="s">
        <v>163</v>
      </c>
      <c r="F1110" s="5" t="str">
        <f t="shared" si="170"/>
        <v>W</v>
      </c>
      <c r="G1110" s="6">
        <v>0.84930555555555554</v>
      </c>
      <c r="H1110" s="6">
        <v>0.8833333333333333</v>
      </c>
      <c r="I1110" s="85">
        <f t="shared" si="171"/>
        <v>48.999999999999986</v>
      </c>
      <c r="J1110" s="86">
        <f>I1110*Segmentos!$D$7*(AH1110%)*IF(ISNUMBER(AI1110),AI1110%,0)</f>
        <v>611872.7999999997</v>
      </c>
      <c r="K1110" s="86">
        <f>I1110*Segmentos!$D$7*(AL1110%)*IF(ISNUMBER(AM1110),AM1110%,0)</f>
        <v>1055577.5999999996</v>
      </c>
      <c r="L1110" s="4"/>
      <c r="M1110" s="2">
        <v>4.32</v>
      </c>
      <c r="N1110" s="2">
        <v>8.5</v>
      </c>
      <c r="O1110" s="2">
        <v>50.7</v>
      </c>
      <c r="P1110" s="2">
        <v>73.983699999999999</v>
      </c>
      <c r="Q1110" s="2">
        <v>2.78</v>
      </c>
      <c r="R1110" s="2">
        <v>6.8</v>
      </c>
      <c r="S1110" s="2">
        <v>40.6</v>
      </c>
      <c r="T1110" s="2">
        <v>7.9309000000000003</v>
      </c>
      <c r="U1110" s="2">
        <v>6.32</v>
      </c>
      <c r="V1110" s="2">
        <v>12.8</v>
      </c>
      <c r="W1110" s="2">
        <v>49.6</v>
      </c>
      <c r="X1110" s="2">
        <v>22.662199999999999</v>
      </c>
      <c r="Y1110" s="2">
        <v>3.02</v>
      </c>
      <c r="Z1110" s="2">
        <v>7.2</v>
      </c>
      <c r="AA1110" s="2">
        <v>41.7</v>
      </c>
      <c r="AB1110" s="2">
        <v>15.262</v>
      </c>
      <c r="AC1110" s="2">
        <v>5.01</v>
      </c>
      <c r="AD1110" s="2">
        <v>7.8</v>
      </c>
      <c r="AE1110" s="2">
        <v>64</v>
      </c>
      <c r="AF1110" s="2">
        <v>28.128499999999999</v>
      </c>
      <c r="AG1110" s="20">
        <v>3.14</v>
      </c>
      <c r="AH1110" s="20">
        <v>6.6</v>
      </c>
      <c r="AI1110" s="20">
        <v>47.3</v>
      </c>
      <c r="AJ1110" s="20">
        <v>25.451799999999999</v>
      </c>
      <c r="AK1110" s="18">
        <v>5.4</v>
      </c>
      <c r="AL1110" s="18">
        <v>10.199999999999999</v>
      </c>
      <c r="AM1110" s="18">
        <v>52.8</v>
      </c>
      <c r="AN1110" s="18">
        <v>48.531799999999997</v>
      </c>
      <c r="AO1110" s="2">
        <v>2.69</v>
      </c>
      <c r="AP1110" s="2">
        <v>9.3000000000000007</v>
      </c>
      <c r="AQ1110" s="2">
        <v>28.9</v>
      </c>
      <c r="AR1110" s="2">
        <v>5.0263999999999998</v>
      </c>
      <c r="AS1110" s="2">
        <v>4.21</v>
      </c>
      <c r="AT1110" s="2">
        <v>7.6</v>
      </c>
      <c r="AU1110" s="2">
        <v>55.7</v>
      </c>
      <c r="AV1110" s="2">
        <v>15.851000000000001</v>
      </c>
      <c r="AW1110" s="2">
        <v>5.84</v>
      </c>
      <c r="AX1110" s="2">
        <v>10.9</v>
      </c>
      <c r="AY1110" s="2">
        <v>53.4</v>
      </c>
      <c r="AZ1110" s="2">
        <v>28.7437</v>
      </c>
      <c r="BA1110" s="2">
        <v>3.72</v>
      </c>
      <c r="BB1110" s="2">
        <v>7</v>
      </c>
      <c r="BC1110" s="2">
        <v>52.8</v>
      </c>
      <c r="BD1110" s="2">
        <v>24.3626</v>
      </c>
      <c r="BE1110" s="4" t="str">
        <f t="shared" si="172"/>
        <v>NO APLICA</v>
      </c>
      <c r="BF1110" s="4">
        <f t="shared" si="173"/>
        <v>4.6042000000000005</v>
      </c>
      <c r="BG1110">
        <f t="shared" si="174"/>
        <v>2.69</v>
      </c>
      <c r="BH1110">
        <f t="shared" si="175"/>
        <v>4.21</v>
      </c>
      <c r="BI1110">
        <f t="shared" si="176"/>
        <v>5.84</v>
      </c>
      <c r="BJ1110">
        <f t="shared" si="177"/>
        <v>5.4</v>
      </c>
      <c r="BK1110">
        <f t="shared" si="178"/>
        <v>3.14</v>
      </c>
      <c r="BL1110">
        <f t="shared" si="179"/>
        <v>21116.549999999996</v>
      </c>
    </row>
    <row r="1111" spans="1:64" x14ac:dyDescent="0.2">
      <c r="A1111" s="1">
        <v>1109</v>
      </c>
      <c r="B1111" s="7" t="s">
        <v>36</v>
      </c>
      <c r="C1111" s="3">
        <v>39960</v>
      </c>
      <c r="D1111" s="4" t="s">
        <v>626</v>
      </c>
      <c r="E1111" s="4" t="s">
        <v>163</v>
      </c>
      <c r="F1111" s="5" t="str">
        <f t="shared" si="170"/>
        <v>W</v>
      </c>
      <c r="G1111" s="6">
        <v>0.92013888888888884</v>
      </c>
      <c r="H1111" s="6">
        <v>0.94444444444444453</v>
      </c>
      <c r="I1111" s="85">
        <f t="shared" si="171"/>
        <v>35.000000000000199</v>
      </c>
      <c r="J1111" s="86">
        <f>I1111*Segmentos!$D$7*(AH1111%)*IF(ISNUMBER(AI1111),AI1111%,0)</f>
        <v>1491672.0000000084</v>
      </c>
      <c r="K1111" s="86">
        <f>I1111*Segmentos!$D$7*(AL1111%)*IF(ISNUMBER(AM1111),AM1111%,0)</f>
        <v>2329068.0000000135</v>
      </c>
      <c r="L1111" s="4"/>
      <c r="M1111" s="2">
        <v>13.82</v>
      </c>
      <c r="N1111" s="2">
        <v>19.899999999999999</v>
      </c>
      <c r="O1111" s="2">
        <v>69.3</v>
      </c>
      <c r="P1111" s="2">
        <v>84.398899999999998</v>
      </c>
      <c r="Q1111" s="2">
        <v>9.83</v>
      </c>
      <c r="R1111" s="2">
        <v>13.5</v>
      </c>
      <c r="S1111" s="2">
        <v>72.900000000000006</v>
      </c>
      <c r="T1111" s="2">
        <v>10.019600000000001</v>
      </c>
      <c r="U1111" s="2">
        <v>13.02</v>
      </c>
      <c r="V1111" s="2">
        <v>21.9</v>
      </c>
      <c r="W1111" s="2">
        <v>59.4</v>
      </c>
      <c r="X1111" s="2">
        <v>16.6768</v>
      </c>
      <c r="Y1111" s="2">
        <v>15.55</v>
      </c>
      <c r="Z1111" s="2">
        <v>22.9</v>
      </c>
      <c r="AA1111" s="2">
        <v>68</v>
      </c>
      <c r="AB1111" s="2">
        <v>28.044599999999999</v>
      </c>
      <c r="AC1111" s="2">
        <v>14.79</v>
      </c>
      <c r="AD1111" s="2">
        <v>19.3</v>
      </c>
      <c r="AE1111" s="2">
        <v>76.5</v>
      </c>
      <c r="AF1111" s="2">
        <v>29.657900000000001</v>
      </c>
      <c r="AG1111" s="20">
        <v>10.68</v>
      </c>
      <c r="AH1111" s="20">
        <v>15.6</v>
      </c>
      <c r="AI1111" s="20">
        <v>68.3</v>
      </c>
      <c r="AJ1111" s="20">
        <v>30.937799999999999</v>
      </c>
      <c r="AK1111" s="18">
        <v>16.649999999999999</v>
      </c>
      <c r="AL1111" s="18">
        <v>23.8</v>
      </c>
      <c r="AM1111" s="18">
        <v>69.900000000000006</v>
      </c>
      <c r="AN1111" s="18">
        <v>53.461199999999998</v>
      </c>
      <c r="AO1111" s="2">
        <v>13.2</v>
      </c>
      <c r="AP1111" s="2">
        <v>21.8</v>
      </c>
      <c r="AQ1111" s="2">
        <v>60.6</v>
      </c>
      <c r="AR1111" s="2">
        <v>8.8122000000000007</v>
      </c>
      <c r="AS1111" s="2">
        <v>14.8</v>
      </c>
      <c r="AT1111" s="2">
        <v>19.5</v>
      </c>
      <c r="AU1111" s="2">
        <v>75.900000000000006</v>
      </c>
      <c r="AV1111" s="2">
        <v>19.911000000000001</v>
      </c>
      <c r="AW1111" s="2">
        <v>12.83</v>
      </c>
      <c r="AX1111" s="2">
        <v>20.8</v>
      </c>
      <c r="AY1111" s="2">
        <v>61.7</v>
      </c>
      <c r="AZ1111" s="2">
        <v>22.534700000000001</v>
      </c>
      <c r="BA1111" s="2">
        <v>14.17</v>
      </c>
      <c r="BB1111" s="2">
        <v>19</v>
      </c>
      <c r="BC1111" s="2">
        <v>74.5</v>
      </c>
      <c r="BD1111" s="2">
        <v>33.141100000000002</v>
      </c>
      <c r="BE1111" s="4" t="str">
        <f t="shared" si="172"/>
        <v>NO APLICA</v>
      </c>
      <c r="BF1111" s="4">
        <f t="shared" si="173"/>
        <v>14.343399999999999</v>
      </c>
      <c r="BG1111">
        <f t="shared" si="174"/>
        <v>13.2</v>
      </c>
      <c r="BH1111">
        <f t="shared" si="175"/>
        <v>14.8</v>
      </c>
      <c r="BI1111">
        <f t="shared" si="176"/>
        <v>14.17</v>
      </c>
      <c r="BJ1111">
        <f t="shared" si="177"/>
        <v>16.649999999999999</v>
      </c>
      <c r="BK1111">
        <f t="shared" si="178"/>
        <v>10.68</v>
      </c>
      <c r="BL1111">
        <f t="shared" si="179"/>
        <v>48267.450000000266</v>
      </c>
    </row>
    <row r="1112" spans="1:64" x14ac:dyDescent="0.2">
      <c r="A1112" s="1">
        <v>1110</v>
      </c>
      <c r="B1112" s="7" t="s">
        <v>88</v>
      </c>
      <c r="C1112" s="3">
        <v>39960</v>
      </c>
      <c r="D1112" s="4" t="s">
        <v>626</v>
      </c>
      <c r="E1112" s="4" t="s">
        <v>163</v>
      </c>
      <c r="F1112" s="5" t="str">
        <f t="shared" si="170"/>
        <v>W</v>
      </c>
      <c r="G1112" s="6">
        <v>0.91805555555555562</v>
      </c>
      <c r="H1112" s="6">
        <v>0.92013888888888884</v>
      </c>
      <c r="I1112" s="85">
        <f t="shared" si="171"/>
        <v>2.9999999999998295</v>
      </c>
      <c r="J1112" s="86">
        <f>I1112*Segmentos!$D$7*(AH1112%)*IF(ISNUMBER(AI1112),AI1112%,0)</f>
        <v>86291.999999995096</v>
      </c>
      <c r="K1112" s="86">
        <f>I1112*Segmentos!$D$7*(AL1112%)*IF(ISNUMBER(AM1112),AM1112%,0)</f>
        <v>170692.7999999903</v>
      </c>
      <c r="L1112" s="4"/>
      <c r="M1112" s="2">
        <v>10.92</v>
      </c>
      <c r="N1112" s="2">
        <v>13.5</v>
      </c>
      <c r="O1112" s="2">
        <v>80.7</v>
      </c>
      <c r="P1112" s="2">
        <v>84.962199999999996</v>
      </c>
      <c r="Q1112" s="2">
        <v>6.4</v>
      </c>
      <c r="R1112" s="2">
        <v>8.1999999999999993</v>
      </c>
      <c r="S1112" s="2">
        <v>78</v>
      </c>
      <c r="T1112" s="2">
        <v>8.3088999999999995</v>
      </c>
      <c r="U1112" s="2">
        <v>9.75</v>
      </c>
      <c r="V1112" s="2">
        <v>12.5</v>
      </c>
      <c r="W1112" s="2">
        <v>78</v>
      </c>
      <c r="X1112" s="2">
        <v>15.898999999999999</v>
      </c>
      <c r="Y1112" s="2">
        <v>12.34</v>
      </c>
      <c r="Z1112" s="2">
        <v>15.4</v>
      </c>
      <c r="AA1112" s="2">
        <v>79.900000000000006</v>
      </c>
      <c r="AB1112" s="2">
        <v>28.3477</v>
      </c>
      <c r="AC1112" s="2">
        <v>12.69</v>
      </c>
      <c r="AD1112" s="2">
        <v>15.2</v>
      </c>
      <c r="AE1112" s="2">
        <v>83.6</v>
      </c>
      <c r="AF1112" s="2">
        <v>32.406599999999997</v>
      </c>
      <c r="AG1112" s="20">
        <v>7.22</v>
      </c>
      <c r="AH1112" s="20">
        <v>9.4</v>
      </c>
      <c r="AI1112" s="20">
        <v>76.5</v>
      </c>
      <c r="AJ1112" s="20">
        <v>26.648199999999999</v>
      </c>
      <c r="AK1112" s="18">
        <v>14.26</v>
      </c>
      <c r="AL1112" s="18">
        <v>17.2</v>
      </c>
      <c r="AM1112" s="18">
        <v>82.7</v>
      </c>
      <c r="AN1112" s="18">
        <v>58.313899999999997</v>
      </c>
      <c r="AO1112" s="2">
        <v>9.0299999999999994</v>
      </c>
      <c r="AP1112" s="2">
        <v>11.2</v>
      </c>
      <c r="AQ1112" s="2">
        <v>80.599999999999994</v>
      </c>
      <c r="AR1112" s="2">
        <v>7.6776999999999997</v>
      </c>
      <c r="AS1112" s="2">
        <v>12.64</v>
      </c>
      <c r="AT1112" s="2">
        <v>15</v>
      </c>
      <c r="AU1112" s="2">
        <v>84.2</v>
      </c>
      <c r="AV1112" s="2">
        <v>21.666399999999999</v>
      </c>
      <c r="AW1112" s="2">
        <v>10.47</v>
      </c>
      <c r="AX1112" s="2">
        <v>13.2</v>
      </c>
      <c r="AY1112" s="2">
        <v>79.599999999999994</v>
      </c>
      <c r="AZ1112" s="2">
        <v>23.427299999999999</v>
      </c>
      <c r="BA1112" s="2">
        <v>10.8</v>
      </c>
      <c r="BB1112" s="2">
        <v>13.6</v>
      </c>
      <c r="BC1112" s="2">
        <v>79.3</v>
      </c>
      <c r="BD1112" s="2">
        <v>32.190800000000003</v>
      </c>
      <c r="BE1112" s="4" t="str">
        <f t="shared" si="172"/>
        <v>NO APLICA</v>
      </c>
      <c r="BF1112" s="4">
        <f t="shared" si="173"/>
        <v>11.4878</v>
      </c>
      <c r="BG1112">
        <f t="shared" si="174"/>
        <v>9.0299999999999994</v>
      </c>
      <c r="BH1112">
        <f t="shared" si="175"/>
        <v>12.64</v>
      </c>
      <c r="BI1112">
        <f t="shared" si="176"/>
        <v>10.8</v>
      </c>
      <c r="BJ1112">
        <f t="shared" si="177"/>
        <v>14.26</v>
      </c>
      <c r="BK1112">
        <f t="shared" si="178"/>
        <v>7.22</v>
      </c>
      <c r="BL1112">
        <f t="shared" si="179"/>
        <v>3268.3499999998144</v>
      </c>
    </row>
    <row r="1113" spans="1:64" x14ac:dyDescent="0.2">
      <c r="A1113" s="1">
        <v>1111</v>
      </c>
      <c r="B1113" s="7" t="s">
        <v>30</v>
      </c>
      <c r="C1113" s="3">
        <v>39960</v>
      </c>
      <c r="D1113" s="4" t="s">
        <v>628</v>
      </c>
      <c r="E1113" s="4" t="s">
        <v>163</v>
      </c>
      <c r="F1113" s="5" t="str">
        <f t="shared" si="170"/>
        <v>W</v>
      </c>
      <c r="G1113" s="6">
        <v>0.875</v>
      </c>
      <c r="H1113" s="6">
        <v>0.91180555555555554</v>
      </c>
      <c r="I1113" s="85">
        <f t="shared" si="171"/>
        <v>52.999999999999972</v>
      </c>
      <c r="J1113" s="86">
        <f>I1113*Segmentos!$D$7*(AH1113%)*IF(ISNUMBER(AI1113),AI1113%,0)</f>
        <v>75811.199999999968</v>
      </c>
      <c r="K1113" s="86">
        <f>I1113*Segmentos!$D$7*(AL1113%)*IF(ISNUMBER(AM1113),AM1113%,0)</f>
        <v>285436.79999999981</v>
      </c>
      <c r="L1113" s="4"/>
      <c r="M1113" s="2">
        <v>0.87</v>
      </c>
      <c r="N1113" s="2">
        <v>2.2999999999999998</v>
      </c>
      <c r="O1113" s="2">
        <v>38.200000000000003</v>
      </c>
      <c r="P1113" s="2">
        <v>90.288600000000002</v>
      </c>
      <c r="Q1113" s="2">
        <v>0.08</v>
      </c>
      <c r="R1113" s="2">
        <v>1.1000000000000001</v>
      </c>
      <c r="S1113" s="2">
        <v>7.3</v>
      </c>
      <c r="T1113" s="2">
        <v>1.4057999999999999</v>
      </c>
      <c r="U1113" s="2">
        <v>7.0000000000000007E-2</v>
      </c>
      <c r="V1113" s="2">
        <v>0.3</v>
      </c>
      <c r="W1113" s="2">
        <v>20.9</v>
      </c>
      <c r="X1113" s="2">
        <v>1.5422</v>
      </c>
      <c r="Y1113" s="2">
        <v>0.93</v>
      </c>
      <c r="Z1113" s="2">
        <v>2.5</v>
      </c>
      <c r="AA1113" s="2">
        <v>37.799999999999997</v>
      </c>
      <c r="AB1113" s="2">
        <v>28.4465</v>
      </c>
      <c r="AC1113" s="2">
        <v>1.74</v>
      </c>
      <c r="AD1113" s="2">
        <v>4</v>
      </c>
      <c r="AE1113" s="2">
        <v>43.7</v>
      </c>
      <c r="AF1113" s="2">
        <v>58.894100000000002</v>
      </c>
      <c r="AG1113" s="20">
        <v>0.34</v>
      </c>
      <c r="AH1113" s="20">
        <v>1.2</v>
      </c>
      <c r="AI1113" s="20">
        <v>29.8</v>
      </c>
      <c r="AJ1113" s="20">
        <v>16.864000000000001</v>
      </c>
      <c r="AK1113" s="18">
        <v>1.35</v>
      </c>
      <c r="AL1113" s="18">
        <v>3.3</v>
      </c>
      <c r="AM1113" s="18">
        <v>40.799999999999997</v>
      </c>
      <c r="AN1113" s="18">
        <v>73.424700000000001</v>
      </c>
      <c r="AO1113" s="2">
        <v>0.41</v>
      </c>
      <c r="AP1113" s="2">
        <v>1.2</v>
      </c>
      <c r="AQ1113" s="2">
        <v>35</v>
      </c>
      <c r="AR1113" s="2">
        <v>4.6302000000000003</v>
      </c>
      <c r="AS1113" s="2">
        <v>0.97</v>
      </c>
      <c r="AT1113" s="2">
        <v>2</v>
      </c>
      <c r="AU1113" s="2">
        <v>47.7</v>
      </c>
      <c r="AV1113" s="2">
        <v>22.028400000000001</v>
      </c>
      <c r="AW1113" s="2">
        <v>0.84</v>
      </c>
      <c r="AX1113" s="2">
        <v>1.8</v>
      </c>
      <c r="AY1113" s="2">
        <v>46.2</v>
      </c>
      <c r="AZ1113" s="2">
        <v>24.884499999999999</v>
      </c>
      <c r="BA1113" s="2">
        <v>0.98</v>
      </c>
      <c r="BB1113" s="2">
        <v>3.1</v>
      </c>
      <c r="BC1113" s="2">
        <v>31.4</v>
      </c>
      <c r="BD1113" s="2">
        <v>38.7455</v>
      </c>
      <c r="BE1113" s="4" t="str">
        <f t="shared" si="172"/>
        <v>NO APLICA</v>
      </c>
      <c r="BF1113" s="4">
        <f t="shared" si="173"/>
        <v>0.91220000000000012</v>
      </c>
      <c r="BG1113">
        <f t="shared" si="174"/>
        <v>0.41</v>
      </c>
      <c r="BH1113">
        <f t="shared" si="175"/>
        <v>0.97</v>
      </c>
      <c r="BI1113">
        <f t="shared" si="176"/>
        <v>0.98</v>
      </c>
      <c r="BJ1113">
        <f t="shared" si="177"/>
        <v>1.35</v>
      </c>
      <c r="BK1113">
        <f t="shared" si="178"/>
        <v>0.34</v>
      </c>
      <c r="BL1113">
        <f t="shared" si="179"/>
        <v>4656.5799999999972</v>
      </c>
    </row>
    <row r="1114" spans="1:64" x14ac:dyDescent="0.2">
      <c r="A1114" s="1">
        <v>1112</v>
      </c>
      <c r="B1114" s="7" t="s">
        <v>11</v>
      </c>
      <c r="C1114" s="3">
        <v>39960</v>
      </c>
      <c r="D1114" s="4" t="s">
        <v>8</v>
      </c>
      <c r="E1114" s="4" t="s">
        <v>166</v>
      </c>
      <c r="F1114" s="5" t="str">
        <f t="shared" si="170"/>
        <v>W</v>
      </c>
      <c r="G1114" s="6">
        <v>0.91041666666666676</v>
      </c>
      <c r="H1114" s="6">
        <v>0.91111111111111109</v>
      </c>
      <c r="I1114" s="85">
        <f t="shared" si="171"/>
        <v>0.99999999999983658</v>
      </c>
      <c r="J1114" s="86">
        <f>I1114*Segmentos!$D$7*(AH1114%)*IF(ISNUMBER(AI1114),AI1114%,0)</f>
        <v>12799.999999997908</v>
      </c>
      <c r="K1114" s="86">
        <f>I1114*Segmentos!$D$7*(AL1114%)*IF(ISNUMBER(AM1114),AM1114%,0)</f>
        <v>16799.999999997257</v>
      </c>
      <c r="L1114" s="4"/>
      <c r="M1114" s="2">
        <v>3.69</v>
      </c>
      <c r="N1114" s="2">
        <v>3.7</v>
      </c>
      <c r="O1114" s="2">
        <v>100</v>
      </c>
      <c r="P1114" s="2">
        <v>84.753699999999995</v>
      </c>
      <c r="Q1114" s="2">
        <v>2.59</v>
      </c>
      <c r="R1114" s="2">
        <v>2.6</v>
      </c>
      <c r="S1114" s="2">
        <v>100</v>
      </c>
      <c r="T1114" s="2">
        <v>9.9434000000000005</v>
      </c>
      <c r="U1114" s="2">
        <v>2.52</v>
      </c>
      <c r="V1114" s="2">
        <v>2.5</v>
      </c>
      <c r="W1114" s="2">
        <v>100</v>
      </c>
      <c r="X1114" s="2">
        <v>12.1281</v>
      </c>
      <c r="Y1114" s="2">
        <v>2.21</v>
      </c>
      <c r="Z1114" s="2">
        <v>2.2000000000000002</v>
      </c>
      <c r="AA1114" s="2">
        <v>100</v>
      </c>
      <c r="AB1114" s="2">
        <v>15.001200000000001</v>
      </c>
      <c r="AC1114" s="2">
        <v>6.32</v>
      </c>
      <c r="AD1114" s="2">
        <v>6.3</v>
      </c>
      <c r="AE1114" s="2">
        <v>100</v>
      </c>
      <c r="AF1114" s="2">
        <v>47.681100000000001</v>
      </c>
      <c r="AG1114" s="20">
        <v>3.17</v>
      </c>
      <c r="AH1114" s="20">
        <v>3.2</v>
      </c>
      <c r="AI1114" s="20">
        <v>100</v>
      </c>
      <c r="AJ1114" s="20">
        <v>34.586399999999998</v>
      </c>
      <c r="AK1114" s="18">
        <v>4.16</v>
      </c>
      <c r="AL1114" s="18">
        <v>4.2</v>
      </c>
      <c r="AM1114" s="18">
        <v>100</v>
      </c>
      <c r="AN1114" s="18">
        <v>50.167299999999997</v>
      </c>
      <c r="AO1114" s="2">
        <v>1.53</v>
      </c>
      <c r="AP1114" s="2">
        <v>1.5</v>
      </c>
      <c r="AQ1114" s="2">
        <v>100</v>
      </c>
      <c r="AR1114" s="2">
        <v>3.8369</v>
      </c>
      <c r="AS1114" s="2">
        <v>3.34</v>
      </c>
      <c r="AT1114" s="2">
        <v>3.3</v>
      </c>
      <c r="AU1114" s="2">
        <v>100</v>
      </c>
      <c r="AV1114" s="2">
        <v>16.914200000000001</v>
      </c>
      <c r="AW1114" s="2">
        <v>2.36</v>
      </c>
      <c r="AX1114" s="2">
        <v>2.4</v>
      </c>
      <c r="AY1114" s="2">
        <v>100</v>
      </c>
      <c r="AZ1114" s="2">
        <v>15.583</v>
      </c>
      <c r="BA1114" s="2">
        <v>5.51</v>
      </c>
      <c r="BB1114" s="2">
        <v>5.5</v>
      </c>
      <c r="BC1114" s="2">
        <v>100</v>
      </c>
      <c r="BD1114" s="2">
        <v>48.419600000000003</v>
      </c>
      <c r="BE1114" s="4" t="str">
        <f t="shared" si="172"/>
        <v>NO APLICA</v>
      </c>
      <c r="BF1114" s="4">
        <f t="shared" si="173"/>
        <v>3.8948</v>
      </c>
      <c r="BG1114">
        <f t="shared" si="174"/>
        <v>1.53</v>
      </c>
      <c r="BH1114">
        <f t="shared" si="175"/>
        <v>3.34</v>
      </c>
      <c r="BI1114">
        <f t="shared" si="176"/>
        <v>5.51</v>
      </c>
      <c r="BJ1114">
        <f t="shared" si="177"/>
        <v>4.16</v>
      </c>
      <c r="BK1114">
        <f t="shared" si="178"/>
        <v>3.17</v>
      </c>
      <c r="BL1114">
        <f t="shared" si="179"/>
        <v>369.99999999993952</v>
      </c>
    </row>
    <row r="1115" spans="1:64" x14ac:dyDescent="0.2">
      <c r="A1115" s="1">
        <v>1113</v>
      </c>
      <c r="B1115" s="7" t="s">
        <v>6</v>
      </c>
      <c r="C1115" s="3">
        <v>39960</v>
      </c>
      <c r="D1115" s="4" t="s">
        <v>3</v>
      </c>
      <c r="E1115" s="4" t="s">
        <v>166</v>
      </c>
      <c r="F1115" s="5" t="str">
        <f t="shared" si="170"/>
        <v>W</v>
      </c>
      <c r="G1115" s="6">
        <v>0.90972222222222221</v>
      </c>
      <c r="H1115" s="6">
        <v>0.91111111111111109</v>
      </c>
      <c r="I1115" s="85">
        <f t="shared" si="171"/>
        <v>1.9999999999999929</v>
      </c>
      <c r="J1115" s="86">
        <f>I1115*Segmentos!$D$7*(AH1115%)*IF(ISNUMBER(AI1115),AI1115%,0)</f>
        <v>70246.399999999747</v>
      </c>
      <c r="K1115" s="86">
        <f>I1115*Segmentos!$D$7*(AL1115%)*IF(ISNUMBER(AM1115),AM1115%,0)</f>
        <v>67849.599999999758</v>
      </c>
      <c r="L1115" s="4"/>
      <c r="M1115" s="2">
        <v>8.61</v>
      </c>
      <c r="N1115" s="2">
        <v>9.4</v>
      </c>
      <c r="O1115" s="2">
        <v>91.4</v>
      </c>
      <c r="P1115" s="2">
        <v>85.863200000000006</v>
      </c>
      <c r="Q1115" s="2">
        <v>3.6</v>
      </c>
      <c r="R1115" s="2">
        <v>4.0999999999999996</v>
      </c>
      <c r="S1115" s="2">
        <v>87.3</v>
      </c>
      <c r="T1115" s="2">
        <v>5.9825999999999997</v>
      </c>
      <c r="U1115" s="2">
        <v>5.99</v>
      </c>
      <c r="V1115" s="2">
        <v>6.7</v>
      </c>
      <c r="W1115" s="2">
        <v>89.7</v>
      </c>
      <c r="X1115" s="2">
        <v>12.520899999999999</v>
      </c>
      <c r="Y1115" s="2">
        <v>9.6999999999999993</v>
      </c>
      <c r="Z1115" s="2">
        <v>10.6</v>
      </c>
      <c r="AA1115" s="2">
        <v>91.3</v>
      </c>
      <c r="AB1115" s="2">
        <v>28.5702</v>
      </c>
      <c r="AC1115" s="2">
        <v>11.85</v>
      </c>
      <c r="AD1115" s="2">
        <v>12.8</v>
      </c>
      <c r="AE1115" s="2">
        <v>92.7</v>
      </c>
      <c r="AF1115" s="2">
        <v>38.789499999999997</v>
      </c>
      <c r="AG1115" s="20">
        <v>8.74</v>
      </c>
      <c r="AH1115" s="20">
        <v>9.8000000000000007</v>
      </c>
      <c r="AI1115" s="20">
        <v>89.6</v>
      </c>
      <c r="AJ1115" s="20">
        <v>41.322699999999998</v>
      </c>
      <c r="AK1115" s="18">
        <v>8.5</v>
      </c>
      <c r="AL1115" s="18">
        <v>9.1</v>
      </c>
      <c r="AM1115" s="18">
        <v>93.2</v>
      </c>
      <c r="AN1115" s="18">
        <v>44.540500000000002</v>
      </c>
      <c r="AO1115" s="2">
        <v>4.51</v>
      </c>
      <c r="AP1115" s="2">
        <v>5.4</v>
      </c>
      <c r="AQ1115" s="2">
        <v>83</v>
      </c>
      <c r="AR1115" s="2">
        <v>4.9147999999999996</v>
      </c>
      <c r="AS1115" s="2">
        <v>6.7</v>
      </c>
      <c r="AT1115" s="2">
        <v>7.2</v>
      </c>
      <c r="AU1115" s="2">
        <v>92.9</v>
      </c>
      <c r="AV1115" s="2">
        <v>14.716200000000001</v>
      </c>
      <c r="AW1115" s="2">
        <v>12.06</v>
      </c>
      <c r="AX1115" s="2">
        <v>12.5</v>
      </c>
      <c r="AY1115" s="2">
        <v>96.2</v>
      </c>
      <c r="AZ1115" s="2">
        <v>34.572299999999998</v>
      </c>
      <c r="BA1115" s="2">
        <v>8.2899999999999991</v>
      </c>
      <c r="BB1115" s="2">
        <v>9.5</v>
      </c>
      <c r="BC1115" s="2">
        <v>87.3</v>
      </c>
      <c r="BD1115" s="2">
        <v>31.6599</v>
      </c>
      <c r="BE1115" s="4" t="str">
        <f t="shared" si="172"/>
        <v>NO APLICA</v>
      </c>
      <c r="BF1115" s="4">
        <f t="shared" si="173"/>
        <v>8.4682000000000013</v>
      </c>
      <c r="BG1115">
        <f t="shared" si="174"/>
        <v>4.51</v>
      </c>
      <c r="BH1115">
        <f t="shared" si="175"/>
        <v>6.7</v>
      </c>
      <c r="BI1115">
        <f t="shared" si="176"/>
        <v>12.06</v>
      </c>
      <c r="BJ1115">
        <f t="shared" si="177"/>
        <v>8.5</v>
      </c>
      <c r="BK1115">
        <f t="shared" si="178"/>
        <v>8.74</v>
      </c>
      <c r="BL1115">
        <f t="shared" si="179"/>
        <v>1718.319999999994</v>
      </c>
    </row>
    <row r="1116" spans="1:64" x14ac:dyDescent="0.2">
      <c r="A1116" s="1">
        <v>1114</v>
      </c>
      <c r="B1116" s="7" t="s">
        <v>31</v>
      </c>
      <c r="C1116" s="3">
        <v>39960</v>
      </c>
      <c r="D1116" s="4" t="s">
        <v>628</v>
      </c>
      <c r="E1116" s="4" t="s">
        <v>166</v>
      </c>
      <c r="F1116" s="5" t="str">
        <f t="shared" si="170"/>
        <v>W</v>
      </c>
      <c r="G1116" s="6">
        <v>0.91180555555555554</v>
      </c>
      <c r="H1116" s="6">
        <v>0.9145833333333333</v>
      </c>
      <c r="I1116" s="85">
        <f t="shared" si="171"/>
        <v>3.9999999999999858</v>
      </c>
      <c r="J1116" s="86">
        <f>I1116*Segmentos!$D$7*(AH1116%)*IF(ISNUMBER(AI1116),AI1116%,0)</f>
        <v>7683.1999999999716</v>
      </c>
      <c r="K1116" s="86">
        <f>I1116*Segmentos!$D$7*(AL1116%)*IF(ISNUMBER(AM1116),AM1116%,0)</f>
        <v>23446.399999999918</v>
      </c>
      <c r="L1116" s="4"/>
      <c r="M1116" s="2">
        <v>1.02</v>
      </c>
      <c r="N1116" s="2">
        <v>1.3</v>
      </c>
      <c r="O1116" s="2">
        <v>81.5</v>
      </c>
      <c r="P1116" s="2">
        <v>86.273399999999995</v>
      </c>
      <c r="Q1116" s="2">
        <v>0.03</v>
      </c>
      <c r="R1116" s="2">
        <v>0.1</v>
      </c>
      <c r="S1116" s="2">
        <v>25</v>
      </c>
      <c r="T1116" s="2">
        <v>0.39029999999999998</v>
      </c>
      <c r="U1116" s="2">
        <v>0.37</v>
      </c>
      <c r="V1116" s="2">
        <v>0.5</v>
      </c>
      <c r="W1116" s="2">
        <v>73.599999999999994</v>
      </c>
      <c r="X1116" s="2">
        <v>6.5789</v>
      </c>
      <c r="Y1116" s="2">
        <v>0.71</v>
      </c>
      <c r="Z1116" s="2">
        <v>1</v>
      </c>
      <c r="AA1116" s="2">
        <v>74</v>
      </c>
      <c r="AB1116" s="2">
        <v>17.6282</v>
      </c>
      <c r="AC1116" s="2">
        <v>2.2200000000000002</v>
      </c>
      <c r="AD1116" s="2">
        <v>2.6</v>
      </c>
      <c r="AE1116" s="2">
        <v>86.2</v>
      </c>
      <c r="AF1116" s="2">
        <v>61.676099999999998</v>
      </c>
      <c r="AG1116" s="20">
        <v>0.48</v>
      </c>
      <c r="AH1116" s="20">
        <v>0.7</v>
      </c>
      <c r="AI1116" s="20">
        <v>68.599999999999994</v>
      </c>
      <c r="AJ1116" s="20">
        <v>19.433499999999999</v>
      </c>
      <c r="AK1116" s="18">
        <v>1.5</v>
      </c>
      <c r="AL1116" s="18">
        <v>1.7</v>
      </c>
      <c r="AM1116" s="18">
        <v>86.2</v>
      </c>
      <c r="AN1116" s="18">
        <v>66.84</v>
      </c>
      <c r="AO1116" s="2">
        <v>0.23</v>
      </c>
      <c r="AP1116" s="2">
        <v>0.4</v>
      </c>
      <c r="AQ1116" s="2">
        <v>64.400000000000006</v>
      </c>
      <c r="AR1116" s="2">
        <v>2.1204999999999998</v>
      </c>
      <c r="AS1116" s="2">
        <v>0.35</v>
      </c>
      <c r="AT1116" s="2">
        <v>0.6</v>
      </c>
      <c r="AU1116" s="2">
        <v>59.3</v>
      </c>
      <c r="AV1116" s="2">
        <v>6.5791000000000004</v>
      </c>
      <c r="AW1116" s="2">
        <v>0.56999999999999995</v>
      </c>
      <c r="AX1116" s="2">
        <v>0.9</v>
      </c>
      <c r="AY1116" s="2">
        <v>64.3</v>
      </c>
      <c r="AZ1116" s="2">
        <v>13.981</v>
      </c>
      <c r="BA1116" s="2">
        <v>1.96</v>
      </c>
      <c r="BB1116" s="2">
        <v>2.2000000000000002</v>
      </c>
      <c r="BC1116" s="2">
        <v>91.1</v>
      </c>
      <c r="BD1116" s="2">
        <v>63.592799999999997</v>
      </c>
      <c r="BE1116" s="4" t="str">
        <f t="shared" si="172"/>
        <v>NO APLICA</v>
      </c>
      <c r="BF1116" s="4">
        <f t="shared" si="173"/>
        <v>0.96939999999999993</v>
      </c>
      <c r="BG1116">
        <f t="shared" si="174"/>
        <v>0.23</v>
      </c>
      <c r="BH1116">
        <f t="shared" si="175"/>
        <v>0.35</v>
      </c>
      <c r="BI1116">
        <f t="shared" si="176"/>
        <v>1.96</v>
      </c>
      <c r="BJ1116">
        <f t="shared" si="177"/>
        <v>1.5</v>
      </c>
      <c r="BK1116">
        <f t="shared" si="178"/>
        <v>0.48</v>
      </c>
      <c r="BL1116">
        <f t="shared" si="179"/>
        <v>423.79999999999848</v>
      </c>
    </row>
    <row r="1117" spans="1:64" x14ac:dyDescent="0.2">
      <c r="A1117" s="1">
        <v>1115</v>
      </c>
      <c r="B1117" s="7" t="s">
        <v>42</v>
      </c>
      <c r="C1117" s="3">
        <v>39960</v>
      </c>
      <c r="D1117" s="4" t="s">
        <v>8</v>
      </c>
      <c r="E1117" s="4" t="s">
        <v>174</v>
      </c>
      <c r="F1117" s="5" t="str">
        <f t="shared" si="170"/>
        <v>W</v>
      </c>
      <c r="G1117" s="6">
        <v>0.91874999999999996</v>
      </c>
      <c r="H1117" s="6">
        <v>0.98124999999999996</v>
      </c>
      <c r="I1117" s="85">
        <f t="shared" si="171"/>
        <v>90</v>
      </c>
      <c r="J1117" s="86">
        <f>I1117*Segmentos!$D$7*(AH1117%)*IF(ISNUMBER(AI1117),AI1117%,0)</f>
        <v>1396800</v>
      </c>
      <c r="K1117" s="86">
        <f>I1117*Segmentos!$D$7*(AL1117%)*IF(ISNUMBER(AM1117),AM1117%,0)</f>
        <v>1552679.9999999998</v>
      </c>
      <c r="L1117" s="4"/>
      <c r="M1117" s="2">
        <v>4.1100000000000003</v>
      </c>
      <c r="N1117" s="2">
        <v>19.2</v>
      </c>
      <c r="O1117" s="2">
        <v>21.4</v>
      </c>
      <c r="P1117" s="2">
        <v>79.525800000000004</v>
      </c>
      <c r="Q1117" s="2">
        <v>3.76</v>
      </c>
      <c r="R1117" s="2">
        <v>13.5</v>
      </c>
      <c r="S1117" s="2">
        <v>27.9</v>
      </c>
      <c r="T1117" s="2">
        <v>12.14</v>
      </c>
      <c r="U1117" s="2">
        <v>3.67</v>
      </c>
      <c r="V1117" s="2">
        <v>19.2</v>
      </c>
      <c r="W1117" s="2">
        <v>19.100000000000001</v>
      </c>
      <c r="X1117" s="2">
        <v>14.8931</v>
      </c>
      <c r="Y1117" s="2">
        <v>4.26</v>
      </c>
      <c r="Z1117" s="2">
        <v>22.9</v>
      </c>
      <c r="AA1117" s="2">
        <v>18.600000000000001</v>
      </c>
      <c r="AB1117" s="2">
        <v>24.3642</v>
      </c>
      <c r="AC1117" s="2">
        <v>4.42</v>
      </c>
      <c r="AD1117" s="2">
        <v>18.7</v>
      </c>
      <c r="AE1117" s="2">
        <v>23.7</v>
      </c>
      <c r="AF1117" s="2">
        <v>28.128599999999999</v>
      </c>
      <c r="AG1117" s="20">
        <v>3.87</v>
      </c>
      <c r="AH1117" s="20">
        <v>19.399999999999999</v>
      </c>
      <c r="AI1117" s="20">
        <v>20</v>
      </c>
      <c r="AJ1117" s="20">
        <v>35.554400000000001</v>
      </c>
      <c r="AK1117" s="18">
        <v>4.32</v>
      </c>
      <c r="AL1117" s="18">
        <v>19</v>
      </c>
      <c r="AM1117" s="18">
        <v>22.7</v>
      </c>
      <c r="AN1117" s="18">
        <v>43.971400000000003</v>
      </c>
      <c r="AO1117" s="2">
        <v>1.45</v>
      </c>
      <c r="AP1117" s="2">
        <v>10.6</v>
      </c>
      <c r="AQ1117" s="2">
        <v>13.7</v>
      </c>
      <c r="AR1117" s="2">
        <v>3.0644</v>
      </c>
      <c r="AS1117" s="2">
        <v>2.97</v>
      </c>
      <c r="AT1117" s="2">
        <v>14.8</v>
      </c>
      <c r="AU1117" s="2">
        <v>20</v>
      </c>
      <c r="AV1117" s="2">
        <v>12.665100000000001</v>
      </c>
      <c r="AW1117" s="2">
        <v>4.41</v>
      </c>
      <c r="AX1117" s="2">
        <v>20.8</v>
      </c>
      <c r="AY1117" s="2">
        <v>21.2</v>
      </c>
      <c r="AZ1117" s="2">
        <v>24.582799999999999</v>
      </c>
      <c r="BA1117" s="2">
        <v>5.29</v>
      </c>
      <c r="BB1117" s="2">
        <v>22.9</v>
      </c>
      <c r="BC1117" s="2">
        <v>23.1</v>
      </c>
      <c r="BD1117" s="2">
        <v>39.2136</v>
      </c>
      <c r="BE1117" s="4" t="str">
        <f t="shared" si="172"/>
        <v>ABURRIDO</v>
      </c>
      <c r="BF1117" s="4">
        <f t="shared" si="173"/>
        <v>3.7480000000000002</v>
      </c>
      <c r="BG1117">
        <f t="shared" si="174"/>
        <v>1.45</v>
      </c>
      <c r="BH1117">
        <f t="shared" si="175"/>
        <v>2.97</v>
      </c>
      <c r="BI1117">
        <f t="shared" si="176"/>
        <v>5.29</v>
      </c>
      <c r="BJ1117">
        <f t="shared" si="177"/>
        <v>4.32</v>
      </c>
      <c r="BK1117">
        <f t="shared" si="178"/>
        <v>3.87</v>
      </c>
      <c r="BL1117">
        <f t="shared" si="179"/>
        <v>36979.199999999997</v>
      </c>
    </row>
    <row r="1118" spans="1:64" x14ac:dyDescent="0.2">
      <c r="A1118" s="1">
        <v>1116</v>
      </c>
      <c r="B1118" s="7" t="s">
        <v>86</v>
      </c>
      <c r="C1118" s="3">
        <v>39960</v>
      </c>
      <c r="D1118" s="4" t="s">
        <v>17</v>
      </c>
      <c r="E1118" s="4" t="s">
        <v>169</v>
      </c>
      <c r="F1118" s="5" t="str">
        <f t="shared" si="170"/>
        <v>W</v>
      </c>
      <c r="G1118" s="6">
        <v>0.91666666666666663</v>
      </c>
      <c r="H1118" s="6">
        <v>0.95833333333333337</v>
      </c>
      <c r="I1118" s="85">
        <f t="shared" si="171"/>
        <v>60.000000000000107</v>
      </c>
      <c r="J1118" s="86">
        <f>I1118*Segmentos!$D$7*(AH1118%)*IF(ISNUMBER(AI1118),AI1118%,0)</f>
        <v>71448.000000000131</v>
      </c>
      <c r="K1118" s="86">
        <f>I1118*Segmentos!$D$7*(AL1118%)*IF(ISNUMBER(AM1118),AM1118%,0)</f>
        <v>10440.000000000016</v>
      </c>
      <c r="L1118" s="4"/>
      <c r="M1118" s="2">
        <v>0.17</v>
      </c>
      <c r="N1118" s="2">
        <v>1.4</v>
      </c>
      <c r="O1118" s="2">
        <v>11.8</v>
      </c>
      <c r="P1118" s="2">
        <v>98.645300000000006</v>
      </c>
      <c r="Q1118" s="2">
        <v>0.26</v>
      </c>
      <c r="R1118" s="2">
        <v>0.4</v>
      </c>
      <c r="S1118" s="2">
        <v>58.6</v>
      </c>
      <c r="T1118" s="2">
        <v>25.339300000000001</v>
      </c>
      <c r="U1118" s="2">
        <v>0.01</v>
      </c>
      <c r="V1118" s="2">
        <v>0.7</v>
      </c>
      <c r="W1118" s="2">
        <v>1.7</v>
      </c>
      <c r="X1118" s="2">
        <v>1.3632</v>
      </c>
      <c r="Y1118" s="2">
        <v>0.1</v>
      </c>
      <c r="Z1118" s="2">
        <v>1.4</v>
      </c>
      <c r="AA1118" s="2">
        <v>7.3</v>
      </c>
      <c r="AB1118" s="2">
        <v>17.383299999999998</v>
      </c>
      <c r="AC1118" s="2">
        <v>0.28000000000000003</v>
      </c>
      <c r="AD1118" s="2">
        <v>2.5</v>
      </c>
      <c r="AE1118" s="2">
        <v>11.5</v>
      </c>
      <c r="AF1118" s="2">
        <v>54.5595</v>
      </c>
      <c r="AG1118" s="20">
        <v>0.31</v>
      </c>
      <c r="AH1118" s="20">
        <v>1.3</v>
      </c>
      <c r="AI1118" s="20">
        <v>22.9</v>
      </c>
      <c r="AJ1118" s="20">
        <v>85.137799999999999</v>
      </c>
      <c r="AK1118" s="18">
        <v>0.04</v>
      </c>
      <c r="AL1118" s="18">
        <v>1.5</v>
      </c>
      <c r="AM1118" s="18">
        <v>2.9</v>
      </c>
      <c r="AN1118" s="18">
        <v>13.5075</v>
      </c>
      <c r="AO1118" s="2">
        <v>0.3</v>
      </c>
      <c r="AP1118" s="2">
        <v>0.8</v>
      </c>
      <c r="AQ1118" s="2">
        <v>38.4</v>
      </c>
      <c r="AR1118" s="2">
        <v>19.0776</v>
      </c>
      <c r="AS1118" s="2">
        <v>0.08</v>
      </c>
      <c r="AT1118" s="2">
        <v>0.9</v>
      </c>
      <c r="AU1118" s="2">
        <v>8.9</v>
      </c>
      <c r="AV1118" s="2">
        <v>10.571300000000001</v>
      </c>
      <c r="AW1118" s="2">
        <v>0.28999999999999998</v>
      </c>
      <c r="AX1118" s="2">
        <v>1.3</v>
      </c>
      <c r="AY1118" s="2">
        <v>21.8</v>
      </c>
      <c r="AZ1118" s="2">
        <v>49.374000000000002</v>
      </c>
      <c r="BA1118" s="2">
        <v>0.09</v>
      </c>
      <c r="BB1118" s="2">
        <v>2</v>
      </c>
      <c r="BC1118" s="2">
        <v>4.4000000000000004</v>
      </c>
      <c r="BD1118" s="2">
        <v>19.622399999999999</v>
      </c>
      <c r="BE1118" s="4" t="str">
        <f t="shared" si="172"/>
        <v>ABURRIDO</v>
      </c>
      <c r="BF1118" s="4">
        <f t="shared" si="173"/>
        <v>0.17859999999999998</v>
      </c>
      <c r="BG1118">
        <f t="shared" si="174"/>
        <v>0.3</v>
      </c>
      <c r="BH1118">
        <f t="shared" si="175"/>
        <v>0.08</v>
      </c>
      <c r="BI1118">
        <f t="shared" si="176"/>
        <v>0.28999999999999998</v>
      </c>
      <c r="BJ1118">
        <f t="shared" si="177"/>
        <v>0.04</v>
      </c>
      <c r="BK1118">
        <f t="shared" si="178"/>
        <v>0.31</v>
      </c>
      <c r="BL1118">
        <f t="shared" si="179"/>
        <v>991.20000000000175</v>
      </c>
    </row>
    <row r="1119" spans="1:64" x14ac:dyDescent="0.2">
      <c r="A1119" s="1">
        <v>1117</v>
      </c>
      <c r="B1119" s="7" t="s">
        <v>14</v>
      </c>
      <c r="C1119" s="3">
        <v>39960</v>
      </c>
      <c r="D1119" s="4" t="s">
        <v>626</v>
      </c>
      <c r="E1119" s="4" t="s">
        <v>163</v>
      </c>
      <c r="F1119" s="5" t="str">
        <f t="shared" si="170"/>
        <v>W</v>
      </c>
      <c r="G1119" s="6">
        <v>0.8520833333333333</v>
      </c>
      <c r="H1119" s="6">
        <v>0.875</v>
      </c>
      <c r="I1119" s="85">
        <f t="shared" si="171"/>
        <v>33.000000000000043</v>
      </c>
      <c r="J1119" s="86">
        <f>I1119*Segmentos!$D$7*(AH1119%)*IF(ISNUMBER(AI1119),AI1119%,0)</f>
        <v>1052620.8000000012</v>
      </c>
      <c r="K1119" s="86">
        <f>I1119*Segmentos!$D$7*(AL1119%)*IF(ISNUMBER(AM1119),AM1119%,0)</f>
        <v>1345291.2000000016</v>
      </c>
      <c r="L1119" s="4"/>
      <c r="M1119" s="2">
        <v>9.16</v>
      </c>
      <c r="N1119" s="2">
        <v>13.2</v>
      </c>
      <c r="O1119" s="2">
        <v>69.599999999999994</v>
      </c>
      <c r="P1119" s="2">
        <v>82.587100000000007</v>
      </c>
      <c r="Q1119" s="2">
        <v>6.24</v>
      </c>
      <c r="R1119" s="2">
        <v>10.6</v>
      </c>
      <c r="S1119" s="2">
        <v>59.1</v>
      </c>
      <c r="T1119" s="2">
        <v>9.3952000000000009</v>
      </c>
      <c r="U1119" s="2">
        <v>9.51</v>
      </c>
      <c r="V1119" s="2">
        <v>12.4</v>
      </c>
      <c r="W1119" s="2">
        <v>76.900000000000006</v>
      </c>
      <c r="X1119" s="2">
        <v>17.979399999999998</v>
      </c>
      <c r="Y1119" s="2">
        <v>8.81</v>
      </c>
      <c r="Z1119" s="2">
        <v>13.1</v>
      </c>
      <c r="AA1119" s="2">
        <v>67.2</v>
      </c>
      <c r="AB1119" s="2">
        <v>23.456099999999999</v>
      </c>
      <c r="AC1119" s="2">
        <v>10.72</v>
      </c>
      <c r="AD1119" s="2">
        <v>15</v>
      </c>
      <c r="AE1119" s="2">
        <v>71.3</v>
      </c>
      <c r="AF1119" s="2">
        <v>31.756399999999999</v>
      </c>
      <c r="AG1119" s="20">
        <v>8.01</v>
      </c>
      <c r="AH1119" s="20">
        <v>11.2</v>
      </c>
      <c r="AI1119" s="20">
        <v>71.2</v>
      </c>
      <c r="AJ1119" s="20">
        <v>34.260199999999998</v>
      </c>
      <c r="AK1119" s="18">
        <v>10.19</v>
      </c>
      <c r="AL1119" s="18">
        <v>14.9</v>
      </c>
      <c r="AM1119" s="18">
        <v>68.400000000000006</v>
      </c>
      <c r="AN1119" s="18">
        <v>48.326900000000002</v>
      </c>
      <c r="AO1119" s="2">
        <v>6.82</v>
      </c>
      <c r="AP1119" s="2">
        <v>11.3</v>
      </c>
      <c r="AQ1119" s="2">
        <v>60.5</v>
      </c>
      <c r="AR1119" s="2">
        <v>6.7198000000000002</v>
      </c>
      <c r="AS1119" s="2">
        <v>7.27</v>
      </c>
      <c r="AT1119" s="2">
        <v>10.1</v>
      </c>
      <c r="AU1119" s="2">
        <v>71.7</v>
      </c>
      <c r="AV1119" s="2">
        <v>14.446899999999999</v>
      </c>
      <c r="AW1119" s="2">
        <v>8.41</v>
      </c>
      <c r="AX1119" s="2">
        <v>13.1</v>
      </c>
      <c r="AY1119" s="2">
        <v>64.3</v>
      </c>
      <c r="AZ1119" s="2">
        <v>21.8034</v>
      </c>
      <c r="BA1119" s="2">
        <v>11.47</v>
      </c>
      <c r="BB1119" s="2">
        <v>15.5</v>
      </c>
      <c r="BC1119" s="2">
        <v>74</v>
      </c>
      <c r="BD1119" s="2">
        <v>39.616999999999997</v>
      </c>
      <c r="BE1119" s="4" t="str">
        <f t="shared" si="172"/>
        <v>NO APLICA</v>
      </c>
      <c r="BF1119" s="4">
        <f t="shared" si="173"/>
        <v>8.8946000000000005</v>
      </c>
      <c r="BG1119">
        <f t="shared" si="174"/>
        <v>6.82</v>
      </c>
      <c r="BH1119">
        <f t="shared" si="175"/>
        <v>7.27</v>
      </c>
      <c r="BI1119">
        <f t="shared" si="176"/>
        <v>11.47</v>
      </c>
      <c r="BJ1119">
        <f t="shared" si="177"/>
        <v>10.19</v>
      </c>
      <c r="BK1119">
        <f t="shared" si="178"/>
        <v>8.01</v>
      </c>
      <c r="BL1119">
        <f t="shared" si="179"/>
        <v>30317.760000000035</v>
      </c>
    </row>
    <row r="1120" spans="1:64" x14ac:dyDescent="0.2">
      <c r="A1120" s="1">
        <v>1118</v>
      </c>
      <c r="B1120" s="7" t="s">
        <v>10</v>
      </c>
      <c r="C1120" s="3">
        <v>39960</v>
      </c>
      <c r="D1120" s="4" t="s">
        <v>8</v>
      </c>
      <c r="E1120" s="4" t="s">
        <v>164</v>
      </c>
      <c r="F1120" s="5" t="str">
        <f t="shared" si="170"/>
        <v>W</v>
      </c>
      <c r="G1120" s="6">
        <v>0.87361111111111101</v>
      </c>
      <c r="H1120" s="6">
        <v>0.91874999999999996</v>
      </c>
      <c r="I1120" s="85">
        <f t="shared" si="171"/>
        <v>65.000000000000085</v>
      </c>
      <c r="J1120" s="86">
        <f>I1120*Segmentos!$D$7*(AH1120%)*IF(ISNUMBER(AI1120),AI1120%,0)</f>
        <v>1570348.0000000019</v>
      </c>
      <c r="K1120" s="86">
        <f>I1120*Segmentos!$D$7*(AL1120%)*IF(ISNUMBER(AM1120),AM1120%,0)</f>
        <v>1400490.0000000014</v>
      </c>
      <c r="L1120" s="4"/>
      <c r="M1120" s="2">
        <v>5.7</v>
      </c>
      <c r="N1120" s="2">
        <v>19.5</v>
      </c>
      <c r="O1120" s="2">
        <v>29.2</v>
      </c>
      <c r="P1120" s="2">
        <v>87.6434</v>
      </c>
      <c r="Q1120" s="2">
        <v>3.5</v>
      </c>
      <c r="R1120" s="2">
        <v>12.4</v>
      </c>
      <c r="S1120" s="2">
        <v>28.3</v>
      </c>
      <c r="T1120" s="2">
        <v>8.9697999999999993</v>
      </c>
      <c r="U1120" s="2">
        <v>3.28</v>
      </c>
      <c r="V1120" s="2">
        <v>13.9</v>
      </c>
      <c r="W1120" s="2">
        <v>23.7</v>
      </c>
      <c r="X1120" s="2">
        <v>10.580399999999999</v>
      </c>
      <c r="Y1120" s="2">
        <v>5.71</v>
      </c>
      <c r="Z1120" s="2">
        <v>20.9</v>
      </c>
      <c r="AA1120" s="2">
        <v>27.3</v>
      </c>
      <c r="AB1120" s="2">
        <v>25.921700000000001</v>
      </c>
      <c r="AC1120" s="2">
        <v>8.36</v>
      </c>
      <c r="AD1120" s="2">
        <v>25.6</v>
      </c>
      <c r="AE1120" s="2">
        <v>32.700000000000003</v>
      </c>
      <c r="AF1120" s="2">
        <v>42.171500000000002</v>
      </c>
      <c r="AG1120" s="20">
        <v>6.04</v>
      </c>
      <c r="AH1120" s="20">
        <v>20.2</v>
      </c>
      <c r="AI1120" s="20">
        <v>29.9</v>
      </c>
      <c r="AJ1120" s="20">
        <v>44.074300000000001</v>
      </c>
      <c r="AK1120" s="18">
        <v>5.39</v>
      </c>
      <c r="AL1120" s="18">
        <v>18.899999999999999</v>
      </c>
      <c r="AM1120" s="18">
        <v>28.5</v>
      </c>
      <c r="AN1120" s="18">
        <v>43.569200000000002</v>
      </c>
      <c r="AO1120" s="2">
        <v>2.59</v>
      </c>
      <c r="AP1120" s="2">
        <v>13.4</v>
      </c>
      <c r="AQ1120" s="2">
        <v>19.2</v>
      </c>
      <c r="AR1120" s="2">
        <v>4.3445</v>
      </c>
      <c r="AS1120" s="2">
        <v>4.8099999999999996</v>
      </c>
      <c r="AT1120" s="2">
        <v>17.5</v>
      </c>
      <c r="AU1120" s="2">
        <v>27.5</v>
      </c>
      <c r="AV1120" s="2">
        <v>16.2898</v>
      </c>
      <c r="AW1120" s="2">
        <v>5.41</v>
      </c>
      <c r="AX1120" s="2">
        <v>20.9</v>
      </c>
      <c r="AY1120" s="2">
        <v>25.9</v>
      </c>
      <c r="AZ1120" s="2">
        <v>23.9071</v>
      </c>
      <c r="BA1120" s="2">
        <v>7.32</v>
      </c>
      <c r="BB1120" s="2">
        <v>21.5</v>
      </c>
      <c r="BC1120" s="2">
        <v>34.1</v>
      </c>
      <c r="BD1120" s="2">
        <v>43.101999999999997</v>
      </c>
      <c r="BE1120" s="4" t="str">
        <f t="shared" si="172"/>
        <v>NO APLICA</v>
      </c>
      <c r="BF1120" s="4">
        <f t="shared" si="173"/>
        <v>5.5089999999999995</v>
      </c>
      <c r="BG1120">
        <f t="shared" si="174"/>
        <v>2.59</v>
      </c>
      <c r="BH1120">
        <f t="shared" si="175"/>
        <v>4.8099999999999996</v>
      </c>
      <c r="BI1120">
        <f t="shared" si="176"/>
        <v>7.32</v>
      </c>
      <c r="BJ1120">
        <f t="shared" si="177"/>
        <v>5.39</v>
      </c>
      <c r="BK1120">
        <f t="shared" si="178"/>
        <v>6.04</v>
      </c>
      <c r="BL1120">
        <f t="shared" si="179"/>
        <v>37011.000000000044</v>
      </c>
    </row>
    <row r="1121" spans="1:64" x14ac:dyDescent="0.2">
      <c r="A1121" s="1">
        <v>1119</v>
      </c>
      <c r="B1121" s="7" t="s">
        <v>83</v>
      </c>
      <c r="C1121" s="3">
        <v>39960</v>
      </c>
      <c r="D1121" s="4" t="s">
        <v>629</v>
      </c>
      <c r="E1121" s="4" t="s">
        <v>170</v>
      </c>
      <c r="F1121" s="5" t="str">
        <f t="shared" si="170"/>
        <v>W</v>
      </c>
      <c r="G1121" s="6">
        <v>0.875</v>
      </c>
      <c r="H1121" s="6">
        <v>0.89097222222222217</v>
      </c>
      <c r="I1121" s="85">
        <f t="shared" si="171"/>
        <v>22.999999999999918</v>
      </c>
      <c r="J1121" s="86">
        <f>I1121*Segmentos!$D$7*(AH1121%)*IF(ISNUMBER(AI1121),AI1121%,0)</f>
        <v>21638.399999999921</v>
      </c>
      <c r="K1121" s="86">
        <f>I1121*Segmentos!$D$7*(AL1121%)*IF(ISNUMBER(AM1121),AM1121%,0)</f>
        <v>41363.199999999859</v>
      </c>
      <c r="L1121" s="4"/>
      <c r="M1121" s="2">
        <v>0.35</v>
      </c>
      <c r="N1121" s="2">
        <v>1.2</v>
      </c>
      <c r="O1121" s="2">
        <v>29.6</v>
      </c>
      <c r="P1121" s="2">
        <v>28.875599999999999</v>
      </c>
      <c r="Q1121" s="2">
        <v>0.19</v>
      </c>
      <c r="R1121" s="2">
        <v>0.6</v>
      </c>
      <c r="S1121" s="2">
        <v>30.4</v>
      </c>
      <c r="T1121" s="2">
        <v>2.5461</v>
      </c>
      <c r="U1121" s="2">
        <v>0</v>
      </c>
      <c r="V1121" s="2">
        <v>0</v>
      </c>
      <c r="W1121" s="8" t="s">
        <v>577</v>
      </c>
      <c r="X1121" s="2">
        <v>0</v>
      </c>
      <c r="Y1121" s="2">
        <v>0.3</v>
      </c>
      <c r="Z1121" s="2">
        <v>0.8</v>
      </c>
      <c r="AA1121" s="2">
        <v>36.200000000000003</v>
      </c>
      <c r="AB1121" s="2">
        <v>7.1623000000000001</v>
      </c>
      <c r="AC1121" s="2">
        <v>0.71</v>
      </c>
      <c r="AD1121" s="2">
        <v>2.6</v>
      </c>
      <c r="AE1121" s="2">
        <v>27.7</v>
      </c>
      <c r="AF1121" s="2">
        <v>19.167200000000001</v>
      </c>
      <c r="AG1121" s="20">
        <v>0.23</v>
      </c>
      <c r="AH1121" s="20">
        <v>0.7</v>
      </c>
      <c r="AI1121" s="20">
        <v>33.6</v>
      </c>
      <c r="AJ1121" s="20">
        <v>9.0965000000000007</v>
      </c>
      <c r="AK1121" s="18">
        <v>0.46</v>
      </c>
      <c r="AL1121" s="18">
        <v>1.6</v>
      </c>
      <c r="AM1121" s="18">
        <v>28.1</v>
      </c>
      <c r="AN1121" s="18">
        <v>19.7791</v>
      </c>
      <c r="AO1121" s="2">
        <v>0.27</v>
      </c>
      <c r="AP1121" s="2">
        <v>0.8</v>
      </c>
      <c r="AQ1121" s="2">
        <v>32</v>
      </c>
      <c r="AR1121" s="2">
        <v>2.3978999999999999</v>
      </c>
      <c r="AS1121" s="2">
        <v>0.33</v>
      </c>
      <c r="AT1121" s="2">
        <v>0.9</v>
      </c>
      <c r="AU1121" s="2">
        <v>35.200000000000003</v>
      </c>
      <c r="AV1121" s="2">
        <v>6.0076999999999998</v>
      </c>
      <c r="AW1121" s="2">
        <v>0.12</v>
      </c>
      <c r="AX1121" s="2">
        <v>0.8</v>
      </c>
      <c r="AY1121" s="2">
        <v>15.5</v>
      </c>
      <c r="AZ1121" s="2">
        <v>2.8249</v>
      </c>
      <c r="BA1121" s="2">
        <v>0.56000000000000005</v>
      </c>
      <c r="BB1121" s="2">
        <v>1.7</v>
      </c>
      <c r="BC1121" s="2">
        <v>32.299999999999997</v>
      </c>
      <c r="BD1121" s="2">
        <v>17.645099999999999</v>
      </c>
      <c r="BE1121" s="4" t="str">
        <f t="shared" si="172"/>
        <v>NO APLICA</v>
      </c>
      <c r="BF1121" s="4">
        <f t="shared" si="173"/>
        <v>0.40060000000000001</v>
      </c>
      <c r="BG1121">
        <f t="shared" si="174"/>
        <v>0.27</v>
      </c>
      <c r="BH1121">
        <f t="shared" si="175"/>
        <v>0.33</v>
      </c>
      <c r="BI1121">
        <f t="shared" si="176"/>
        <v>0.56000000000000005</v>
      </c>
      <c r="BJ1121">
        <f t="shared" si="177"/>
        <v>0.46</v>
      </c>
      <c r="BK1121">
        <f t="shared" si="178"/>
        <v>0.23</v>
      </c>
      <c r="BL1121">
        <f t="shared" si="179"/>
        <v>816.95999999999708</v>
      </c>
    </row>
    <row r="1122" spans="1:64" x14ac:dyDescent="0.2">
      <c r="A1122" s="1">
        <v>1120</v>
      </c>
      <c r="B1122" s="7" t="s">
        <v>23</v>
      </c>
      <c r="C1122" s="3">
        <v>39960</v>
      </c>
      <c r="D1122" s="4" t="s">
        <v>629</v>
      </c>
      <c r="E1122" s="4" t="s">
        <v>170</v>
      </c>
      <c r="F1122" s="5" t="str">
        <f t="shared" si="170"/>
        <v>W</v>
      </c>
      <c r="G1122" s="6">
        <v>0.91111111111111109</v>
      </c>
      <c r="H1122" s="6">
        <v>0.91666666666666663</v>
      </c>
      <c r="I1122" s="85">
        <f t="shared" si="171"/>
        <v>7.9999999999999716</v>
      </c>
      <c r="J1122" s="86">
        <f>I1122*Segmentos!$D$7*(AH1122%)*IF(ISNUMBER(AI1122),AI1122%,0)</f>
        <v>0</v>
      </c>
      <c r="K1122" s="86">
        <f>I1122*Segmentos!$D$7*(AL1122%)*IF(ISNUMBER(AM1122),AM1122%,0)</f>
        <v>17279.999999999942</v>
      </c>
      <c r="L1122" s="4"/>
      <c r="M1122" s="2">
        <v>0.28000000000000003</v>
      </c>
      <c r="N1122" s="2">
        <v>0.5</v>
      </c>
      <c r="O1122" s="2">
        <v>60</v>
      </c>
      <c r="P1122" s="2">
        <v>27.7866</v>
      </c>
      <c r="Q1122" s="2">
        <v>0.34</v>
      </c>
      <c r="R1122" s="2">
        <v>0.7</v>
      </c>
      <c r="S1122" s="2">
        <v>50</v>
      </c>
      <c r="T1122" s="2">
        <v>5.5941999999999998</v>
      </c>
      <c r="U1122" s="2">
        <v>0.66</v>
      </c>
      <c r="V1122" s="2">
        <v>1.3</v>
      </c>
      <c r="W1122" s="2">
        <v>51.2</v>
      </c>
      <c r="X1122" s="2">
        <v>13.5892</v>
      </c>
      <c r="Y1122" s="2">
        <v>0.11</v>
      </c>
      <c r="Z1122" s="2">
        <v>0.1</v>
      </c>
      <c r="AA1122" s="2">
        <v>100</v>
      </c>
      <c r="AB1122" s="2">
        <v>3.3216000000000001</v>
      </c>
      <c r="AC1122" s="2">
        <v>0.16</v>
      </c>
      <c r="AD1122" s="2">
        <v>0.2</v>
      </c>
      <c r="AE1122" s="2">
        <v>100</v>
      </c>
      <c r="AF1122" s="2">
        <v>5.2815000000000003</v>
      </c>
      <c r="AG1122" s="20">
        <v>0</v>
      </c>
      <c r="AH1122" s="20">
        <v>0</v>
      </c>
      <c r="AI1122" s="21" t="s">
        <v>577</v>
      </c>
      <c r="AJ1122" s="20">
        <v>0</v>
      </c>
      <c r="AK1122" s="18">
        <v>0.54</v>
      </c>
      <c r="AL1122" s="18">
        <v>0.9</v>
      </c>
      <c r="AM1122" s="18">
        <v>60</v>
      </c>
      <c r="AN1122" s="18">
        <v>27.7866</v>
      </c>
      <c r="AO1122" s="2">
        <v>0</v>
      </c>
      <c r="AP1122" s="2">
        <v>0</v>
      </c>
      <c r="AQ1122" s="8" t="s">
        <v>577</v>
      </c>
      <c r="AR1122" s="2">
        <v>0</v>
      </c>
      <c r="AS1122" s="2">
        <v>0.42</v>
      </c>
      <c r="AT1122" s="2">
        <v>0.4</v>
      </c>
      <c r="AU1122" s="2">
        <v>100</v>
      </c>
      <c r="AV1122" s="2">
        <v>9.1470000000000002</v>
      </c>
      <c r="AW1122" s="2">
        <v>0</v>
      </c>
      <c r="AX1122" s="2">
        <v>0</v>
      </c>
      <c r="AY1122" s="8" t="s">
        <v>577</v>
      </c>
      <c r="AZ1122" s="2">
        <v>0</v>
      </c>
      <c r="BA1122" s="2">
        <v>0.5</v>
      </c>
      <c r="BB1122" s="2">
        <v>1</v>
      </c>
      <c r="BC1122" s="2">
        <v>50.1</v>
      </c>
      <c r="BD1122" s="2">
        <v>18.639600000000002</v>
      </c>
      <c r="BE1122" s="4" t="str">
        <f t="shared" si="172"/>
        <v>NO APLICA</v>
      </c>
      <c r="BF1122" s="4">
        <f t="shared" si="173"/>
        <v>0.38279999999999997</v>
      </c>
      <c r="BG1122">
        <f t="shared" si="174"/>
        <v>0</v>
      </c>
      <c r="BH1122">
        <f t="shared" si="175"/>
        <v>0.42</v>
      </c>
      <c r="BI1122">
        <f t="shared" si="176"/>
        <v>0.5</v>
      </c>
      <c r="BJ1122">
        <f t="shared" si="177"/>
        <v>0.54</v>
      </c>
      <c r="BK1122">
        <f t="shared" si="178"/>
        <v>0</v>
      </c>
      <c r="BL1122">
        <f t="shared" si="179"/>
        <v>239.99999999999915</v>
      </c>
    </row>
    <row r="1123" spans="1:64" x14ac:dyDescent="0.2">
      <c r="A1123" s="1">
        <v>1121</v>
      </c>
      <c r="B1123" s="7" t="s">
        <v>25</v>
      </c>
      <c r="C1123" s="3">
        <v>39960</v>
      </c>
      <c r="D1123" s="4" t="s">
        <v>629</v>
      </c>
      <c r="E1123" s="4" t="s">
        <v>171</v>
      </c>
      <c r="F1123" s="5" t="str">
        <f t="shared" si="170"/>
        <v>W</v>
      </c>
      <c r="G1123" s="6">
        <v>0.89722222222222225</v>
      </c>
      <c r="H1123" s="6">
        <v>0.89930555555555547</v>
      </c>
      <c r="I1123" s="85">
        <f t="shared" si="171"/>
        <v>2.9999999999998295</v>
      </c>
      <c r="J1123" s="86">
        <f>I1123*Segmentos!$D$7*(AH1123%)*IF(ISNUMBER(AI1123),AI1123%,0)</f>
        <v>1603.1999999999086</v>
      </c>
      <c r="K1123" s="86">
        <f>I1123*Segmentos!$D$7*(AL1123%)*IF(ISNUMBER(AM1123),AM1123%,0)</f>
        <v>5675.9999999996771</v>
      </c>
      <c r="L1123" s="4"/>
      <c r="M1123" s="2">
        <v>0.3</v>
      </c>
      <c r="N1123" s="2">
        <v>0.3</v>
      </c>
      <c r="O1123" s="2">
        <v>87</v>
      </c>
      <c r="P1123" s="2">
        <v>29.052700000000002</v>
      </c>
      <c r="Q1123" s="2">
        <v>0.15</v>
      </c>
      <c r="R1123" s="2">
        <v>0.2</v>
      </c>
      <c r="S1123" s="2">
        <v>86.2</v>
      </c>
      <c r="T1123" s="2">
        <v>2.4839000000000002</v>
      </c>
      <c r="U1123" s="2">
        <v>0.14000000000000001</v>
      </c>
      <c r="V1123" s="2">
        <v>0.1</v>
      </c>
      <c r="W1123" s="2">
        <v>100</v>
      </c>
      <c r="X1123" s="2">
        <v>2.8835999999999999</v>
      </c>
      <c r="Y1123" s="2">
        <v>0.19</v>
      </c>
      <c r="Z1123" s="2">
        <v>0.3</v>
      </c>
      <c r="AA1123" s="2">
        <v>67.900000000000006</v>
      </c>
      <c r="AB1123" s="2">
        <v>5.5298999999999996</v>
      </c>
      <c r="AC1123" s="2">
        <v>0.56999999999999995</v>
      </c>
      <c r="AD1123" s="2">
        <v>0.6</v>
      </c>
      <c r="AE1123" s="2">
        <v>93.3</v>
      </c>
      <c r="AF1123" s="2">
        <v>18.155200000000001</v>
      </c>
      <c r="AG1123" s="20">
        <v>0.13</v>
      </c>
      <c r="AH1123" s="20">
        <v>0.2</v>
      </c>
      <c r="AI1123" s="20">
        <v>66.8</v>
      </c>
      <c r="AJ1123" s="20">
        <v>6.0674000000000001</v>
      </c>
      <c r="AK1123" s="18">
        <v>0.45</v>
      </c>
      <c r="AL1123" s="18">
        <v>0.5</v>
      </c>
      <c r="AM1123" s="18">
        <v>94.6</v>
      </c>
      <c r="AN1123" s="18">
        <v>22.985199999999999</v>
      </c>
      <c r="AO1123" s="2">
        <v>0.19</v>
      </c>
      <c r="AP1123" s="2">
        <v>0.2</v>
      </c>
      <c r="AQ1123" s="2">
        <v>83.6</v>
      </c>
      <c r="AR1123" s="2">
        <v>2.0186000000000002</v>
      </c>
      <c r="AS1123" s="2">
        <v>0.43</v>
      </c>
      <c r="AT1123" s="2">
        <v>0.4</v>
      </c>
      <c r="AU1123" s="2">
        <v>100</v>
      </c>
      <c r="AV1123" s="2">
        <v>9.2041000000000004</v>
      </c>
      <c r="AW1123" s="2">
        <v>7.0000000000000007E-2</v>
      </c>
      <c r="AX1123" s="2">
        <v>0.1</v>
      </c>
      <c r="AY1123" s="2">
        <v>100</v>
      </c>
      <c r="AZ1123" s="2">
        <v>1.9222999999999999</v>
      </c>
      <c r="BA1123" s="2">
        <v>0.43</v>
      </c>
      <c r="BB1123" s="2">
        <v>0.5</v>
      </c>
      <c r="BC1123" s="2">
        <v>80.2</v>
      </c>
      <c r="BD1123" s="2">
        <v>15.9077</v>
      </c>
      <c r="BE1123" s="4" t="str">
        <f t="shared" si="172"/>
        <v>NO APLICA</v>
      </c>
      <c r="BF1123" s="4">
        <f t="shared" si="173"/>
        <v>0.38440000000000002</v>
      </c>
      <c r="BG1123">
        <f t="shared" si="174"/>
        <v>0.19</v>
      </c>
      <c r="BH1123">
        <f t="shared" si="175"/>
        <v>0.43</v>
      </c>
      <c r="BI1123">
        <f t="shared" si="176"/>
        <v>0.43</v>
      </c>
      <c r="BJ1123">
        <f t="shared" si="177"/>
        <v>0.45</v>
      </c>
      <c r="BK1123">
        <f t="shared" si="178"/>
        <v>0.13</v>
      </c>
      <c r="BL1123">
        <f t="shared" si="179"/>
        <v>78.299999999995549</v>
      </c>
    </row>
    <row r="1124" spans="1:64" x14ac:dyDescent="0.2">
      <c r="A1124" s="1">
        <v>1122</v>
      </c>
      <c r="B1124" s="7" t="s">
        <v>87</v>
      </c>
      <c r="C1124" s="3">
        <v>39960</v>
      </c>
      <c r="D1124" s="4" t="s">
        <v>628</v>
      </c>
      <c r="E1124" s="4" t="s">
        <v>169</v>
      </c>
      <c r="F1124" s="5" t="str">
        <f t="shared" si="170"/>
        <v>W</v>
      </c>
      <c r="G1124" s="6">
        <v>0.84027777777777779</v>
      </c>
      <c r="H1124" s="6">
        <v>0.875</v>
      </c>
      <c r="I1124" s="85">
        <f t="shared" si="171"/>
        <v>49.999999999999986</v>
      </c>
      <c r="J1124" s="86">
        <f>I1124*Segmentos!$D$7*(AH1124%)*IF(ISNUMBER(AI1124),AI1124%,0)</f>
        <v>96599.999999999971</v>
      </c>
      <c r="K1124" s="86">
        <f>I1124*Segmentos!$D$7*(AL1124%)*IF(ISNUMBER(AM1124),AM1124%,0)</f>
        <v>128439.99999999996</v>
      </c>
      <c r="L1124" s="4"/>
      <c r="M1124" s="2">
        <v>0.56000000000000005</v>
      </c>
      <c r="N1124" s="2">
        <v>2.8</v>
      </c>
      <c r="O1124" s="2">
        <v>20.3</v>
      </c>
      <c r="P1124" s="2">
        <v>90.753500000000003</v>
      </c>
      <c r="Q1124" s="2">
        <v>7.0000000000000007E-2</v>
      </c>
      <c r="R1124" s="2">
        <v>0.3</v>
      </c>
      <c r="S1124" s="2">
        <v>20</v>
      </c>
      <c r="T1124" s="2">
        <v>1.8134999999999999</v>
      </c>
      <c r="U1124" s="2">
        <v>0.05</v>
      </c>
      <c r="V1124" s="2">
        <v>1.3</v>
      </c>
      <c r="W1124" s="2">
        <v>4</v>
      </c>
      <c r="X1124" s="2">
        <v>1.7594000000000001</v>
      </c>
      <c r="Y1124" s="2">
        <v>0.91</v>
      </c>
      <c r="Z1124" s="2">
        <v>3.3</v>
      </c>
      <c r="AA1124" s="2">
        <v>27.9</v>
      </c>
      <c r="AB1124" s="2">
        <v>43.297400000000003</v>
      </c>
      <c r="AC1124" s="2">
        <v>0.83</v>
      </c>
      <c r="AD1124" s="2">
        <v>4.5</v>
      </c>
      <c r="AE1124" s="2">
        <v>18.399999999999999</v>
      </c>
      <c r="AF1124" s="2">
        <v>43.883099999999999</v>
      </c>
      <c r="AG1124" s="20">
        <v>0.48</v>
      </c>
      <c r="AH1124" s="20">
        <v>3</v>
      </c>
      <c r="AI1124" s="20">
        <v>16.100000000000001</v>
      </c>
      <c r="AJ1124" s="20">
        <v>36.650300000000001</v>
      </c>
      <c r="AK1124" s="18">
        <v>0.64</v>
      </c>
      <c r="AL1124" s="18">
        <v>2.6</v>
      </c>
      <c r="AM1124" s="18">
        <v>24.7</v>
      </c>
      <c r="AN1124" s="18">
        <v>54.103099999999998</v>
      </c>
      <c r="AO1124" s="2">
        <v>0.56000000000000005</v>
      </c>
      <c r="AP1124" s="2">
        <v>1.3</v>
      </c>
      <c r="AQ1124" s="2">
        <v>43.3</v>
      </c>
      <c r="AR1124" s="2">
        <v>9.8755000000000006</v>
      </c>
      <c r="AS1124" s="2">
        <v>0.57999999999999996</v>
      </c>
      <c r="AT1124" s="2">
        <v>2.8</v>
      </c>
      <c r="AU1124" s="2">
        <v>20.399999999999999</v>
      </c>
      <c r="AV1124" s="2">
        <v>20.575199999999999</v>
      </c>
      <c r="AW1124" s="2">
        <v>0.92</v>
      </c>
      <c r="AX1124" s="2">
        <v>2.2999999999999998</v>
      </c>
      <c r="AY1124" s="2">
        <v>39.4</v>
      </c>
      <c r="AZ1124" s="2">
        <v>42.47</v>
      </c>
      <c r="BA1124" s="2">
        <v>0.28999999999999998</v>
      </c>
      <c r="BB1124" s="2">
        <v>3.5</v>
      </c>
      <c r="BC1124" s="2">
        <v>8.3000000000000007</v>
      </c>
      <c r="BD1124" s="2">
        <v>17.832699999999999</v>
      </c>
      <c r="BE1124" s="4" t="str">
        <f t="shared" si="172"/>
        <v>NO APLICA</v>
      </c>
      <c r="BF1124" s="4">
        <f t="shared" si="173"/>
        <v>0.67920000000000003</v>
      </c>
      <c r="BG1124">
        <f t="shared" si="174"/>
        <v>0.56000000000000005</v>
      </c>
      <c r="BH1124">
        <f t="shared" si="175"/>
        <v>0.57999999999999996</v>
      </c>
      <c r="BI1124">
        <f t="shared" si="176"/>
        <v>0.92</v>
      </c>
      <c r="BJ1124">
        <f t="shared" si="177"/>
        <v>0.64</v>
      </c>
      <c r="BK1124">
        <f t="shared" si="178"/>
        <v>0.48</v>
      </c>
      <c r="BL1124">
        <f t="shared" si="179"/>
        <v>2841.9999999999991</v>
      </c>
    </row>
    <row r="1125" spans="1:64" x14ac:dyDescent="0.2">
      <c r="A1125" s="1">
        <v>1123</v>
      </c>
      <c r="B1125" s="7" t="s">
        <v>32</v>
      </c>
      <c r="C1125" s="3">
        <v>39960</v>
      </c>
      <c r="D1125" s="4" t="s">
        <v>628</v>
      </c>
      <c r="E1125" s="4" t="s">
        <v>164</v>
      </c>
      <c r="F1125" s="5" t="str">
        <f t="shared" si="170"/>
        <v>W</v>
      </c>
      <c r="G1125" s="6">
        <v>0.9145833333333333</v>
      </c>
      <c r="H1125" s="6">
        <v>0.91666666666666663</v>
      </c>
      <c r="I1125" s="85">
        <f t="shared" si="171"/>
        <v>2.9999999999999893</v>
      </c>
      <c r="J1125" s="86">
        <f>I1125*Segmentos!$D$7*(AH1125%)*IF(ISNUMBER(AI1125),AI1125%,0)</f>
        <v>4799.9999999999836</v>
      </c>
      <c r="K1125" s="86">
        <f>I1125*Segmentos!$D$7*(AL1125%)*IF(ISNUMBER(AM1125),AM1125%,0)</f>
        <v>15187.199999999944</v>
      </c>
      <c r="L1125" s="4"/>
      <c r="M1125" s="2">
        <v>0.82</v>
      </c>
      <c r="N1125" s="2">
        <v>0.9</v>
      </c>
      <c r="O1125" s="2">
        <v>92.4</v>
      </c>
      <c r="P1125" s="2">
        <v>100</v>
      </c>
      <c r="Q1125" s="2">
        <v>0</v>
      </c>
      <c r="R1125" s="2">
        <v>0</v>
      </c>
      <c r="S1125" s="8" t="s">
        <v>577</v>
      </c>
      <c r="T1125" s="2">
        <v>0</v>
      </c>
      <c r="U1125" s="2">
        <v>0</v>
      </c>
      <c r="V1125" s="2">
        <v>0</v>
      </c>
      <c r="W1125" s="8" t="s">
        <v>577</v>
      </c>
      <c r="X1125" s="2">
        <v>0</v>
      </c>
      <c r="Y1125" s="2">
        <v>0.62</v>
      </c>
      <c r="Z1125" s="2">
        <v>0.8</v>
      </c>
      <c r="AA1125" s="2">
        <v>74.3</v>
      </c>
      <c r="AB1125" s="2">
        <v>22.394600000000001</v>
      </c>
      <c r="AC1125" s="2">
        <v>1.94</v>
      </c>
      <c r="AD1125" s="2">
        <v>2</v>
      </c>
      <c r="AE1125" s="2">
        <v>99.3</v>
      </c>
      <c r="AF1125" s="2">
        <v>77.605400000000003</v>
      </c>
      <c r="AG1125" s="20">
        <v>0.37</v>
      </c>
      <c r="AH1125" s="20">
        <v>0.4</v>
      </c>
      <c r="AI1125" s="20">
        <v>100</v>
      </c>
      <c r="AJ1125" s="20">
        <v>21.627300000000002</v>
      </c>
      <c r="AK1125" s="18">
        <v>1.22</v>
      </c>
      <c r="AL1125" s="18">
        <v>1.4</v>
      </c>
      <c r="AM1125" s="18">
        <v>90.4</v>
      </c>
      <c r="AN1125" s="18">
        <v>78.372699999999995</v>
      </c>
      <c r="AO1125" s="2">
        <v>0.15</v>
      </c>
      <c r="AP1125" s="2">
        <v>0.2</v>
      </c>
      <c r="AQ1125" s="2">
        <v>79.099999999999994</v>
      </c>
      <c r="AR1125" s="2">
        <v>1.9691000000000001</v>
      </c>
      <c r="AS1125" s="2">
        <v>0.19</v>
      </c>
      <c r="AT1125" s="2">
        <v>0.2</v>
      </c>
      <c r="AU1125" s="2">
        <v>100</v>
      </c>
      <c r="AV1125" s="2">
        <v>5.0423999999999998</v>
      </c>
      <c r="AW1125" s="2">
        <v>0.36</v>
      </c>
      <c r="AX1125" s="2">
        <v>0.4</v>
      </c>
      <c r="AY1125" s="2">
        <v>100</v>
      </c>
      <c r="AZ1125" s="2">
        <v>12.5886</v>
      </c>
      <c r="BA1125" s="2">
        <v>1.72</v>
      </c>
      <c r="BB1125" s="2">
        <v>1.9</v>
      </c>
      <c r="BC1125" s="2">
        <v>91.2</v>
      </c>
      <c r="BD1125" s="2">
        <v>80.400000000000006</v>
      </c>
      <c r="BE1125" s="4" t="str">
        <f t="shared" si="172"/>
        <v>NO APLICA</v>
      </c>
      <c r="BF1125" s="4">
        <f t="shared" si="173"/>
        <v>0.78300000000000014</v>
      </c>
      <c r="BG1125">
        <f t="shared" si="174"/>
        <v>0.15</v>
      </c>
      <c r="BH1125">
        <f t="shared" si="175"/>
        <v>0.19</v>
      </c>
      <c r="BI1125">
        <f t="shared" si="176"/>
        <v>1.72</v>
      </c>
      <c r="BJ1125">
        <f t="shared" si="177"/>
        <v>1.22</v>
      </c>
      <c r="BK1125">
        <f t="shared" si="178"/>
        <v>0.37</v>
      </c>
      <c r="BL1125">
        <f t="shared" si="179"/>
        <v>249.47999999999914</v>
      </c>
    </row>
    <row r="1126" spans="1:64" x14ac:dyDescent="0.2">
      <c r="A1126" s="1">
        <v>1124</v>
      </c>
      <c r="B1126" s="7" t="s">
        <v>19</v>
      </c>
      <c r="C1126" s="3">
        <v>39960</v>
      </c>
      <c r="D1126" s="4" t="s">
        <v>17</v>
      </c>
      <c r="E1126" s="4" t="s">
        <v>166</v>
      </c>
      <c r="F1126" s="5" t="str">
        <f t="shared" si="170"/>
        <v>W</v>
      </c>
      <c r="G1126" s="6">
        <v>0.91527777777777775</v>
      </c>
      <c r="H1126" s="6">
        <v>0.91666666666666663</v>
      </c>
      <c r="I1126" s="85">
        <f t="shared" si="171"/>
        <v>1.9999999999999929</v>
      </c>
      <c r="J1126" s="86">
        <f>I1126*Segmentos!$D$7*(AH1126%)*IF(ISNUMBER(AI1126),AI1126%,0)</f>
        <v>3199.9999999999891</v>
      </c>
      <c r="K1126" s="86">
        <f>I1126*Segmentos!$D$7*(AL1126%)*IF(ISNUMBER(AM1126),AM1126%,0)</f>
        <v>1143.9999999999961</v>
      </c>
      <c r="L1126" s="4"/>
      <c r="M1126" s="2">
        <v>0.25</v>
      </c>
      <c r="N1126" s="2">
        <v>0.3</v>
      </c>
      <c r="O1126" s="2">
        <v>89.1</v>
      </c>
      <c r="P1126" s="2">
        <v>100</v>
      </c>
      <c r="Q1126" s="2">
        <v>0.19</v>
      </c>
      <c r="R1126" s="2">
        <v>0.2</v>
      </c>
      <c r="S1126" s="2">
        <v>100</v>
      </c>
      <c r="T1126" s="2">
        <v>12.3538</v>
      </c>
      <c r="U1126" s="2">
        <v>0</v>
      </c>
      <c r="V1126" s="2">
        <v>0</v>
      </c>
      <c r="W1126" s="8" t="s">
        <v>577</v>
      </c>
      <c r="X1126" s="2">
        <v>0</v>
      </c>
      <c r="Y1126" s="2">
        <v>0.1</v>
      </c>
      <c r="Z1126" s="2">
        <v>0.2</v>
      </c>
      <c r="AA1126" s="2">
        <v>50</v>
      </c>
      <c r="AB1126" s="2">
        <v>12.2631</v>
      </c>
      <c r="AC1126" s="2">
        <v>0.57999999999999996</v>
      </c>
      <c r="AD1126" s="2">
        <v>0.6</v>
      </c>
      <c r="AE1126" s="2">
        <v>100</v>
      </c>
      <c r="AF1126" s="2">
        <v>75.383099999999999</v>
      </c>
      <c r="AG1126" s="20">
        <v>0.37</v>
      </c>
      <c r="AH1126" s="20">
        <v>0.4</v>
      </c>
      <c r="AI1126" s="20">
        <v>100</v>
      </c>
      <c r="AJ1126" s="20">
        <v>69.168499999999995</v>
      </c>
      <c r="AK1126" s="18">
        <v>0.15</v>
      </c>
      <c r="AL1126" s="18">
        <v>0.2</v>
      </c>
      <c r="AM1126" s="18">
        <v>71.5</v>
      </c>
      <c r="AN1126" s="18">
        <v>30.831499999999998</v>
      </c>
      <c r="AO1126" s="2">
        <v>0.28999999999999998</v>
      </c>
      <c r="AP1126" s="2">
        <v>0.3</v>
      </c>
      <c r="AQ1126" s="2">
        <v>100</v>
      </c>
      <c r="AR1126" s="2">
        <v>12.3538</v>
      </c>
      <c r="AS1126" s="2">
        <v>0</v>
      </c>
      <c r="AT1126" s="2">
        <v>0</v>
      </c>
      <c r="AU1126" s="8" t="s">
        <v>577</v>
      </c>
      <c r="AV1126" s="2">
        <v>0</v>
      </c>
      <c r="AW1126" s="2">
        <v>0.27</v>
      </c>
      <c r="AX1126" s="2">
        <v>0.4</v>
      </c>
      <c r="AY1126" s="2">
        <v>71.5</v>
      </c>
      <c r="AZ1126" s="2">
        <v>30.831499999999998</v>
      </c>
      <c r="BA1126" s="2">
        <v>0.37</v>
      </c>
      <c r="BB1126" s="2">
        <v>0.4</v>
      </c>
      <c r="BC1126" s="2">
        <v>100</v>
      </c>
      <c r="BD1126" s="2">
        <v>56.814700000000002</v>
      </c>
      <c r="BE1126" s="4" t="str">
        <f t="shared" si="172"/>
        <v>NO APLICA</v>
      </c>
      <c r="BF1126" s="4">
        <f t="shared" si="173"/>
        <v>0.18759999999999999</v>
      </c>
      <c r="BG1126">
        <f t="shared" si="174"/>
        <v>0.28999999999999998</v>
      </c>
      <c r="BH1126">
        <f t="shared" si="175"/>
        <v>0</v>
      </c>
      <c r="BI1126">
        <f t="shared" si="176"/>
        <v>0.37</v>
      </c>
      <c r="BJ1126">
        <f t="shared" si="177"/>
        <v>0.15</v>
      </c>
      <c r="BK1126">
        <f t="shared" si="178"/>
        <v>0.37</v>
      </c>
      <c r="BL1126">
        <f t="shared" si="179"/>
        <v>53.459999999999809</v>
      </c>
    </row>
    <row r="1127" spans="1:64" x14ac:dyDescent="0.2">
      <c r="A1127" s="1">
        <v>1125</v>
      </c>
      <c r="B1127" s="7" t="s">
        <v>2</v>
      </c>
      <c r="C1127" s="3">
        <v>39960</v>
      </c>
      <c r="D1127" s="4" t="s">
        <v>627</v>
      </c>
      <c r="E1127" s="4" t="s">
        <v>164</v>
      </c>
      <c r="F1127" s="5" t="str">
        <f t="shared" si="170"/>
        <v>W</v>
      </c>
      <c r="G1127" s="6">
        <v>0.8833333333333333</v>
      </c>
      <c r="H1127" s="6">
        <v>0.93055555555555547</v>
      </c>
      <c r="I1127" s="85">
        <f t="shared" si="171"/>
        <v>67.999999999999915</v>
      </c>
      <c r="J1127" s="86">
        <f>I1127*Segmentos!$D$7*(AH1127%)*IF(ISNUMBER(AI1127),AI1127%,0)</f>
        <v>1824113.5999999975</v>
      </c>
      <c r="K1127" s="86">
        <f>I1127*Segmentos!$D$7*(AL1127%)*IF(ISNUMBER(AM1127),AM1127%,0)</f>
        <v>1913139.1999999974</v>
      </c>
      <c r="L1127" s="4"/>
      <c r="M1127" s="2">
        <v>6.89</v>
      </c>
      <c r="N1127" s="2">
        <v>21.2</v>
      </c>
      <c r="O1127" s="2">
        <v>32.4</v>
      </c>
      <c r="P1127" s="2">
        <v>86.169399999999996</v>
      </c>
      <c r="Q1127" s="2">
        <v>3.61</v>
      </c>
      <c r="R1127" s="2">
        <v>15.8</v>
      </c>
      <c r="S1127" s="2">
        <v>22.9</v>
      </c>
      <c r="T1127" s="2">
        <v>7.5399000000000003</v>
      </c>
      <c r="U1127" s="2">
        <v>6.23</v>
      </c>
      <c r="V1127" s="2">
        <v>19.5</v>
      </c>
      <c r="W1127" s="2">
        <v>31.9</v>
      </c>
      <c r="X1127" s="2">
        <v>16.3371</v>
      </c>
      <c r="Y1127" s="2">
        <v>7.29</v>
      </c>
      <c r="Z1127" s="2">
        <v>22.2</v>
      </c>
      <c r="AA1127" s="2">
        <v>32.799999999999997</v>
      </c>
      <c r="AB1127" s="2">
        <v>26.930199999999999</v>
      </c>
      <c r="AC1127" s="2">
        <v>8.61</v>
      </c>
      <c r="AD1127" s="2">
        <v>24.2</v>
      </c>
      <c r="AE1127" s="2">
        <v>35.5</v>
      </c>
      <c r="AF1127" s="2">
        <v>35.362099999999998</v>
      </c>
      <c r="AG1127" s="20">
        <v>6.73</v>
      </c>
      <c r="AH1127" s="20">
        <v>19.899999999999999</v>
      </c>
      <c r="AI1127" s="20">
        <v>33.700000000000003</v>
      </c>
      <c r="AJ1127" s="20">
        <v>39.929900000000004</v>
      </c>
      <c r="AK1127" s="18">
        <v>7.03</v>
      </c>
      <c r="AL1127" s="18">
        <v>22.4</v>
      </c>
      <c r="AM1127" s="18">
        <v>31.4</v>
      </c>
      <c r="AN1127" s="18">
        <v>46.2395</v>
      </c>
      <c r="AO1127" s="2">
        <v>4.9000000000000004</v>
      </c>
      <c r="AP1127" s="2">
        <v>16.399999999999999</v>
      </c>
      <c r="AQ1127" s="2">
        <v>29.9</v>
      </c>
      <c r="AR1127" s="2">
        <v>6.6988000000000003</v>
      </c>
      <c r="AS1127" s="2">
        <v>7.28</v>
      </c>
      <c r="AT1127" s="2">
        <v>20.399999999999999</v>
      </c>
      <c r="AU1127" s="2">
        <v>35.700000000000003</v>
      </c>
      <c r="AV1127" s="2">
        <v>20.07</v>
      </c>
      <c r="AW1127" s="2">
        <v>7.62</v>
      </c>
      <c r="AX1127" s="2">
        <v>23.3</v>
      </c>
      <c r="AY1127" s="2">
        <v>32.6</v>
      </c>
      <c r="AZ1127" s="2">
        <v>27.407900000000001</v>
      </c>
      <c r="BA1127" s="2">
        <v>6.68</v>
      </c>
      <c r="BB1127" s="2">
        <v>21.5</v>
      </c>
      <c r="BC1127" s="2">
        <v>31</v>
      </c>
      <c r="BD1127" s="2">
        <v>31.992699999999999</v>
      </c>
      <c r="BE1127" s="4" t="str">
        <f t="shared" si="172"/>
        <v>NO APLICA</v>
      </c>
      <c r="BF1127" s="4">
        <f t="shared" si="173"/>
        <v>7.07</v>
      </c>
      <c r="BG1127">
        <f t="shared" si="174"/>
        <v>4.9000000000000004</v>
      </c>
      <c r="BH1127">
        <f t="shared" si="175"/>
        <v>7.28</v>
      </c>
      <c r="BI1127">
        <f t="shared" si="176"/>
        <v>7.62</v>
      </c>
      <c r="BJ1127">
        <f t="shared" si="177"/>
        <v>7.03</v>
      </c>
      <c r="BK1127">
        <f t="shared" si="178"/>
        <v>6.73</v>
      </c>
      <c r="BL1127">
        <f t="shared" si="179"/>
        <v>46707.839999999938</v>
      </c>
    </row>
    <row r="1128" spans="1:64" x14ac:dyDescent="0.2">
      <c r="A1128" s="1">
        <v>1126</v>
      </c>
      <c r="B1128" s="7" t="s">
        <v>16</v>
      </c>
      <c r="C1128" s="3">
        <v>39960</v>
      </c>
      <c r="D1128" s="4" t="s">
        <v>626</v>
      </c>
      <c r="E1128" s="4" t="s">
        <v>166</v>
      </c>
      <c r="F1128" s="5" t="str">
        <f t="shared" si="170"/>
        <v>W</v>
      </c>
      <c r="G1128" s="6">
        <v>0.9145833333333333</v>
      </c>
      <c r="H1128" s="6">
        <v>0.91805555555555562</v>
      </c>
      <c r="I1128" s="85">
        <f t="shared" si="171"/>
        <v>5.0000000000001421</v>
      </c>
      <c r="J1128" s="86">
        <f>I1128*Segmentos!$D$7*(AH1128%)*IF(ISNUMBER(AI1128),AI1128%,0)</f>
        <v>135432.00000000384</v>
      </c>
      <c r="K1128" s="86">
        <f>I1128*Segmentos!$D$7*(AL1128%)*IF(ISNUMBER(AM1128),AM1128%,0)</f>
        <v>223160.00000000637</v>
      </c>
      <c r="L1128" s="4"/>
      <c r="M1128" s="2">
        <v>9.0500000000000007</v>
      </c>
      <c r="N1128" s="2">
        <v>11.2</v>
      </c>
      <c r="O1128" s="2">
        <v>81</v>
      </c>
      <c r="P1128" s="2">
        <v>87.5762</v>
      </c>
      <c r="Q1128" s="2">
        <v>5.95</v>
      </c>
      <c r="R1128" s="2">
        <v>8</v>
      </c>
      <c r="S1128" s="2">
        <v>74.400000000000006</v>
      </c>
      <c r="T1128" s="2">
        <v>9.6006999999999998</v>
      </c>
      <c r="U1128" s="2">
        <v>8.3800000000000008</v>
      </c>
      <c r="V1128" s="2">
        <v>9.1999999999999993</v>
      </c>
      <c r="W1128" s="2">
        <v>90.7</v>
      </c>
      <c r="X1128" s="2">
        <v>16.994399999999999</v>
      </c>
      <c r="Y1128" s="2">
        <v>8.4600000000000009</v>
      </c>
      <c r="Z1128" s="2">
        <v>10.8</v>
      </c>
      <c r="AA1128" s="2">
        <v>78.599999999999994</v>
      </c>
      <c r="AB1128" s="2">
        <v>24.1785</v>
      </c>
      <c r="AC1128" s="2">
        <v>11.58</v>
      </c>
      <c r="AD1128" s="2">
        <v>14.4</v>
      </c>
      <c r="AE1128" s="2">
        <v>80.599999999999994</v>
      </c>
      <c r="AF1128" s="2">
        <v>36.802599999999998</v>
      </c>
      <c r="AG1128" s="20">
        <v>6.76</v>
      </c>
      <c r="AH1128" s="20">
        <v>8.1</v>
      </c>
      <c r="AI1128" s="20">
        <v>83.6</v>
      </c>
      <c r="AJ1128" s="20">
        <v>31.044599999999999</v>
      </c>
      <c r="AK1128" s="18">
        <v>11.11</v>
      </c>
      <c r="AL1128" s="18">
        <v>14</v>
      </c>
      <c r="AM1128" s="18">
        <v>79.7</v>
      </c>
      <c r="AN1128" s="18">
        <v>56.531599999999997</v>
      </c>
      <c r="AO1128" s="2">
        <v>6.71</v>
      </c>
      <c r="AP1128" s="2">
        <v>9</v>
      </c>
      <c r="AQ1128" s="2">
        <v>74.7</v>
      </c>
      <c r="AR1128" s="2">
        <v>7.0938999999999997</v>
      </c>
      <c r="AS1128" s="2">
        <v>9.65</v>
      </c>
      <c r="AT1128" s="2">
        <v>11.7</v>
      </c>
      <c r="AU1128" s="2">
        <v>82.8</v>
      </c>
      <c r="AV1128" s="2">
        <v>20.575800000000001</v>
      </c>
      <c r="AW1128" s="2">
        <v>10.38</v>
      </c>
      <c r="AX1128" s="2">
        <v>11.8</v>
      </c>
      <c r="AY1128" s="2">
        <v>87.6</v>
      </c>
      <c r="AZ1128" s="2">
        <v>28.89</v>
      </c>
      <c r="BA1128" s="2">
        <v>8.3699999999999992</v>
      </c>
      <c r="BB1128" s="2">
        <v>11</v>
      </c>
      <c r="BC1128" s="2">
        <v>76.099999999999994</v>
      </c>
      <c r="BD1128" s="2">
        <v>31.016500000000001</v>
      </c>
      <c r="BE1128" s="4" t="str">
        <f t="shared" si="172"/>
        <v>NO APLICA</v>
      </c>
      <c r="BF1128" s="4">
        <f t="shared" si="173"/>
        <v>9.5190000000000001</v>
      </c>
      <c r="BG1128">
        <f t="shared" si="174"/>
        <v>6.71</v>
      </c>
      <c r="BH1128">
        <f t="shared" si="175"/>
        <v>9.65</v>
      </c>
      <c r="BI1128">
        <f t="shared" si="176"/>
        <v>10.38</v>
      </c>
      <c r="BJ1128">
        <f t="shared" si="177"/>
        <v>11.11</v>
      </c>
      <c r="BK1128">
        <f t="shared" si="178"/>
        <v>6.76</v>
      </c>
      <c r="BL1128">
        <f t="shared" si="179"/>
        <v>4536.0000000001291</v>
      </c>
    </row>
    <row r="1129" spans="1:64" x14ac:dyDescent="0.2">
      <c r="A1129" s="1">
        <v>1127</v>
      </c>
      <c r="B1129" s="7" t="s">
        <v>22</v>
      </c>
      <c r="C1129" s="3">
        <v>39960</v>
      </c>
      <c r="D1129" s="4" t="s">
        <v>629</v>
      </c>
      <c r="E1129" s="4" t="s">
        <v>164</v>
      </c>
      <c r="F1129" s="5" t="str">
        <f t="shared" si="170"/>
        <v>W</v>
      </c>
      <c r="G1129" s="6">
        <v>0.83263888888888893</v>
      </c>
      <c r="H1129" s="6">
        <v>0.87430555555555556</v>
      </c>
      <c r="I1129" s="85">
        <f t="shared" si="171"/>
        <v>59.999999999999943</v>
      </c>
      <c r="J1129" s="86">
        <f>I1129*Segmentos!$D$7*(AH1129%)*IF(ISNUMBER(AI1129),AI1129%,0)</f>
        <v>411263.99999999965</v>
      </c>
      <c r="K1129" s="86">
        <f>I1129*Segmentos!$D$7*(AL1129%)*IF(ISNUMBER(AM1129),AM1129%,0)</f>
        <v>423575.99999999971</v>
      </c>
      <c r="L1129" s="4"/>
      <c r="M1129" s="2">
        <v>1.73</v>
      </c>
      <c r="N1129" s="2">
        <v>4.3</v>
      </c>
      <c r="O1129" s="2">
        <v>39.9</v>
      </c>
      <c r="P1129" s="2">
        <v>97.491500000000002</v>
      </c>
      <c r="Q1129" s="2">
        <v>1.02</v>
      </c>
      <c r="R1129" s="2">
        <v>1.8</v>
      </c>
      <c r="S1129" s="2">
        <v>55.5</v>
      </c>
      <c r="T1129" s="2">
        <v>9.5475999999999992</v>
      </c>
      <c r="U1129" s="2">
        <v>0.34</v>
      </c>
      <c r="V1129" s="2">
        <v>1.5</v>
      </c>
      <c r="W1129" s="2">
        <v>23.3</v>
      </c>
      <c r="X1129" s="2">
        <v>4.0759999999999996</v>
      </c>
      <c r="Y1129" s="2">
        <v>0.59</v>
      </c>
      <c r="Z1129" s="2">
        <v>1.9</v>
      </c>
      <c r="AA1129" s="2">
        <v>31.5</v>
      </c>
      <c r="AB1129" s="2">
        <v>9.8295999999999992</v>
      </c>
      <c r="AC1129" s="2">
        <v>4</v>
      </c>
      <c r="AD1129" s="2">
        <v>9.6999999999999993</v>
      </c>
      <c r="AE1129" s="2">
        <v>41.4</v>
      </c>
      <c r="AF1129" s="2">
        <v>74.038300000000007</v>
      </c>
      <c r="AG1129" s="20">
        <v>1.7</v>
      </c>
      <c r="AH1129" s="20">
        <v>5.0999999999999996</v>
      </c>
      <c r="AI1129" s="20">
        <v>33.6</v>
      </c>
      <c r="AJ1129" s="20">
        <v>45.459600000000002</v>
      </c>
      <c r="AK1129" s="18">
        <v>1.76</v>
      </c>
      <c r="AL1129" s="18">
        <v>3.7</v>
      </c>
      <c r="AM1129" s="18">
        <v>47.7</v>
      </c>
      <c r="AN1129" s="18">
        <v>52.031999999999996</v>
      </c>
      <c r="AO1129" s="2">
        <v>0.87</v>
      </c>
      <c r="AP1129" s="2">
        <v>3.6</v>
      </c>
      <c r="AQ1129" s="2">
        <v>24.4</v>
      </c>
      <c r="AR1129" s="2">
        <v>5.3418999999999999</v>
      </c>
      <c r="AS1129" s="2">
        <v>1.4</v>
      </c>
      <c r="AT1129" s="2">
        <v>4</v>
      </c>
      <c r="AU1129" s="2">
        <v>35.1</v>
      </c>
      <c r="AV1129" s="2">
        <v>17.3673</v>
      </c>
      <c r="AW1129" s="2">
        <v>1.31</v>
      </c>
      <c r="AX1129" s="2">
        <v>4.5</v>
      </c>
      <c r="AY1129" s="2">
        <v>28.9</v>
      </c>
      <c r="AZ1129" s="2">
        <v>21.1584</v>
      </c>
      <c r="BA1129" s="2">
        <v>2.48</v>
      </c>
      <c r="BB1129" s="2">
        <v>4.5999999999999996</v>
      </c>
      <c r="BC1129" s="2">
        <v>53.6</v>
      </c>
      <c r="BD1129" s="2">
        <v>53.623899999999999</v>
      </c>
      <c r="BE1129" s="4" t="str">
        <f t="shared" si="172"/>
        <v>NO APLICA</v>
      </c>
      <c r="BF1129" s="4">
        <f t="shared" si="173"/>
        <v>1.7381999999999997</v>
      </c>
      <c r="BG1129">
        <f t="shared" si="174"/>
        <v>0.87</v>
      </c>
      <c r="BH1129">
        <f t="shared" si="175"/>
        <v>1.4</v>
      </c>
      <c r="BI1129">
        <f t="shared" si="176"/>
        <v>2.48</v>
      </c>
      <c r="BJ1129">
        <f t="shared" si="177"/>
        <v>1.76</v>
      </c>
      <c r="BK1129">
        <f t="shared" si="178"/>
        <v>1.7</v>
      </c>
      <c r="BL1129">
        <f t="shared" si="179"/>
        <v>10294.19999999999</v>
      </c>
    </row>
    <row r="1130" spans="1:64" x14ac:dyDescent="0.2">
      <c r="A1130" s="1">
        <v>1128</v>
      </c>
      <c r="B1130" s="7" t="s">
        <v>24</v>
      </c>
      <c r="C1130" s="3">
        <v>39960</v>
      </c>
      <c r="D1130" s="4" t="s">
        <v>629</v>
      </c>
      <c r="E1130" s="4" t="s">
        <v>170</v>
      </c>
      <c r="F1130" s="5" t="str">
        <f t="shared" si="170"/>
        <v>W</v>
      </c>
      <c r="G1130" s="6">
        <v>0.8930555555555556</v>
      </c>
      <c r="H1130" s="6">
        <v>0.90902777777777777</v>
      </c>
      <c r="I1130" s="85">
        <f t="shared" si="171"/>
        <v>22.999999999999918</v>
      </c>
      <c r="J1130" s="86">
        <f>I1130*Segmentos!$D$7*(AH1130%)*IF(ISNUMBER(AI1130),AI1130%,0)</f>
        <v>1628.3999999999942</v>
      </c>
      <c r="K1130" s="86">
        <f>I1130*Segmentos!$D$7*(AL1130%)*IF(ISNUMBER(AM1130),AM1130%,0)</f>
        <v>44491.199999999852</v>
      </c>
      <c r="L1130" s="4"/>
      <c r="M1130" s="2">
        <v>0.26</v>
      </c>
      <c r="N1130" s="2">
        <v>0.7</v>
      </c>
      <c r="O1130" s="2">
        <v>35.700000000000003</v>
      </c>
      <c r="P1130" s="2">
        <v>20.511700000000001</v>
      </c>
      <c r="Q1130" s="2">
        <v>0.03</v>
      </c>
      <c r="R1130" s="2">
        <v>0.7</v>
      </c>
      <c r="S1130" s="2">
        <v>4.3</v>
      </c>
      <c r="T1130" s="2">
        <v>0.37869999999999998</v>
      </c>
      <c r="U1130" s="2">
        <v>0.48</v>
      </c>
      <c r="V1130" s="2">
        <v>1.2</v>
      </c>
      <c r="W1130" s="2">
        <v>39.1</v>
      </c>
      <c r="X1130" s="2">
        <v>7.9576000000000002</v>
      </c>
      <c r="Y1130" s="2">
        <v>0.12</v>
      </c>
      <c r="Z1130" s="2">
        <v>0.3</v>
      </c>
      <c r="AA1130" s="2">
        <v>47</v>
      </c>
      <c r="AB1130" s="2">
        <v>2.8079999999999998</v>
      </c>
      <c r="AC1130" s="2">
        <v>0.36</v>
      </c>
      <c r="AD1130" s="2">
        <v>0.9</v>
      </c>
      <c r="AE1130" s="2">
        <v>41.6</v>
      </c>
      <c r="AF1130" s="2">
        <v>9.3673999999999999</v>
      </c>
      <c r="AG1130" s="20">
        <v>0.02</v>
      </c>
      <c r="AH1130" s="20">
        <v>0.1</v>
      </c>
      <c r="AI1130" s="20">
        <v>17.7</v>
      </c>
      <c r="AJ1130" s="20">
        <v>0.82</v>
      </c>
      <c r="AK1130" s="18">
        <v>0.48</v>
      </c>
      <c r="AL1130" s="18">
        <v>1.3</v>
      </c>
      <c r="AM1130" s="18">
        <v>37.200000000000003</v>
      </c>
      <c r="AN1130" s="18">
        <v>19.691700000000001</v>
      </c>
      <c r="AO1130" s="2">
        <v>0.1</v>
      </c>
      <c r="AP1130" s="2">
        <v>0.7</v>
      </c>
      <c r="AQ1130" s="2">
        <v>14.4</v>
      </c>
      <c r="AR1130" s="2">
        <v>0.88600000000000001</v>
      </c>
      <c r="AS1130" s="2">
        <v>0.53</v>
      </c>
      <c r="AT1130" s="2">
        <v>1.4</v>
      </c>
      <c r="AU1130" s="2">
        <v>37.4</v>
      </c>
      <c r="AV1130" s="2">
        <v>9.1327999999999996</v>
      </c>
      <c r="AW1130" s="2">
        <v>0.25</v>
      </c>
      <c r="AX1130" s="2">
        <v>0.6</v>
      </c>
      <c r="AY1130" s="2">
        <v>39.1</v>
      </c>
      <c r="AZ1130" s="2">
        <v>5.7453000000000003</v>
      </c>
      <c r="BA1130" s="2">
        <v>0.16</v>
      </c>
      <c r="BB1130" s="2">
        <v>0.4</v>
      </c>
      <c r="BC1130" s="2">
        <v>38.799999999999997</v>
      </c>
      <c r="BD1130" s="2">
        <v>4.7476000000000003</v>
      </c>
      <c r="BE1130" s="4" t="str">
        <f t="shared" si="172"/>
        <v>NO APLICA</v>
      </c>
      <c r="BF1130" s="4">
        <f t="shared" si="173"/>
        <v>0.35620000000000002</v>
      </c>
      <c r="BG1130">
        <f t="shared" si="174"/>
        <v>0.1</v>
      </c>
      <c r="BH1130">
        <f t="shared" si="175"/>
        <v>0.53</v>
      </c>
      <c r="BI1130">
        <f t="shared" si="176"/>
        <v>0.25</v>
      </c>
      <c r="BJ1130">
        <f t="shared" si="177"/>
        <v>0.48</v>
      </c>
      <c r="BK1130">
        <f t="shared" si="178"/>
        <v>0.02</v>
      </c>
      <c r="BL1130">
        <f t="shared" si="179"/>
        <v>574.76999999999794</v>
      </c>
    </row>
    <row r="1131" spans="1:64" x14ac:dyDescent="0.2">
      <c r="A1131" s="1">
        <v>1129</v>
      </c>
      <c r="B1131" s="7" t="s">
        <v>4</v>
      </c>
      <c r="C1131" s="3">
        <v>39960</v>
      </c>
      <c r="D1131" s="4" t="s">
        <v>3</v>
      </c>
      <c r="E1131" s="4" t="s">
        <v>165</v>
      </c>
      <c r="F1131" s="5" t="str">
        <f t="shared" si="170"/>
        <v>W</v>
      </c>
      <c r="G1131" s="6">
        <v>0.78263888888888899</v>
      </c>
      <c r="H1131" s="6">
        <v>0.87430555555555556</v>
      </c>
      <c r="I1131" s="85">
        <f t="shared" si="171"/>
        <v>131.99999999999986</v>
      </c>
      <c r="J1131" s="86">
        <f>I1131*Segmentos!$D$7*(AH1131%)*IF(ISNUMBER(AI1131),AI1131%,0)</f>
        <v>1756339.1999999983</v>
      </c>
      <c r="K1131" s="86">
        <f>I1131*Segmentos!$D$7*(AL1131%)*IF(ISNUMBER(AM1131),AM1131%,0)</f>
        <v>2585615.9999999972</v>
      </c>
      <c r="L1131" s="4"/>
      <c r="M1131" s="2">
        <v>4.17</v>
      </c>
      <c r="N1131" s="2">
        <v>15.6</v>
      </c>
      <c r="O1131" s="2">
        <v>26.7</v>
      </c>
      <c r="P1131" s="2">
        <v>68.234899999999996</v>
      </c>
      <c r="Q1131" s="2">
        <v>4.1399999999999997</v>
      </c>
      <c r="R1131" s="2">
        <v>14.1</v>
      </c>
      <c r="S1131" s="2">
        <v>29.3</v>
      </c>
      <c r="T1131" s="2">
        <v>11.3093</v>
      </c>
      <c r="U1131" s="2">
        <v>4.3600000000000003</v>
      </c>
      <c r="V1131" s="2">
        <v>18.5</v>
      </c>
      <c r="W1131" s="2">
        <v>23.6</v>
      </c>
      <c r="X1131" s="2">
        <v>14.978199999999999</v>
      </c>
      <c r="Y1131" s="2">
        <v>4.2699999999999996</v>
      </c>
      <c r="Z1131" s="2">
        <v>16.399999999999999</v>
      </c>
      <c r="AA1131" s="2">
        <v>26.1</v>
      </c>
      <c r="AB1131" s="2">
        <v>20.6676</v>
      </c>
      <c r="AC1131" s="2">
        <v>3.96</v>
      </c>
      <c r="AD1131" s="2">
        <v>13.8</v>
      </c>
      <c r="AE1131" s="2">
        <v>28.7</v>
      </c>
      <c r="AF1131" s="2">
        <v>21.279800000000002</v>
      </c>
      <c r="AG1131" s="20">
        <v>3.34</v>
      </c>
      <c r="AH1131" s="20">
        <v>14.4</v>
      </c>
      <c r="AI1131" s="20">
        <v>23.1</v>
      </c>
      <c r="AJ1131" s="20">
        <v>25.9496</v>
      </c>
      <c r="AK1131" s="18">
        <v>4.91</v>
      </c>
      <c r="AL1131" s="18">
        <v>16.600000000000001</v>
      </c>
      <c r="AM1131" s="18">
        <v>29.5</v>
      </c>
      <c r="AN1131" s="18">
        <v>42.285400000000003</v>
      </c>
      <c r="AO1131" s="2">
        <v>2.27</v>
      </c>
      <c r="AP1131" s="2">
        <v>11.3</v>
      </c>
      <c r="AQ1131" s="2">
        <v>20.2</v>
      </c>
      <c r="AR1131" s="2">
        <v>4.0709</v>
      </c>
      <c r="AS1131" s="2">
        <v>3.11</v>
      </c>
      <c r="AT1131" s="2">
        <v>12.2</v>
      </c>
      <c r="AU1131" s="2">
        <v>25.6</v>
      </c>
      <c r="AV1131" s="2">
        <v>11.238200000000001</v>
      </c>
      <c r="AW1131" s="2">
        <v>4.12</v>
      </c>
      <c r="AX1131" s="2">
        <v>15.3</v>
      </c>
      <c r="AY1131" s="2">
        <v>26.9</v>
      </c>
      <c r="AZ1131" s="2">
        <v>19.4163</v>
      </c>
      <c r="BA1131" s="2">
        <v>5.34</v>
      </c>
      <c r="BB1131" s="2">
        <v>19</v>
      </c>
      <c r="BC1131" s="2">
        <v>28.1</v>
      </c>
      <c r="BD1131" s="2">
        <v>33.509500000000003</v>
      </c>
      <c r="BE1131" s="4" t="str">
        <f t="shared" si="172"/>
        <v>ABURRIDO</v>
      </c>
      <c r="BF1131" s="4">
        <f t="shared" si="173"/>
        <v>3.9293999999999998</v>
      </c>
      <c r="BG1131">
        <f t="shared" si="174"/>
        <v>2.27</v>
      </c>
      <c r="BH1131">
        <f t="shared" si="175"/>
        <v>3.11</v>
      </c>
      <c r="BI1131">
        <f t="shared" si="176"/>
        <v>5.34</v>
      </c>
      <c r="BJ1131">
        <f t="shared" si="177"/>
        <v>4.91</v>
      </c>
      <c r="BK1131">
        <f t="shared" si="178"/>
        <v>3.34</v>
      </c>
      <c r="BL1131">
        <f t="shared" si="179"/>
        <v>54980.639999999934</v>
      </c>
    </row>
    <row r="1132" spans="1:64" x14ac:dyDescent="0.2">
      <c r="A1132" s="1">
        <v>1130</v>
      </c>
      <c r="B1132" s="7" t="s">
        <v>15</v>
      </c>
      <c r="C1132" s="3">
        <v>39961</v>
      </c>
      <c r="D1132" s="4" t="s">
        <v>626</v>
      </c>
      <c r="E1132" s="4" t="s">
        <v>164</v>
      </c>
      <c r="F1132" s="5" t="str">
        <f t="shared" si="170"/>
        <v>J</v>
      </c>
      <c r="G1132" s="6">
        <v>0.875</v>
      </c>
      <c r="H1132" s="6">
        <v>0.91388888888888886</v>
      </c>
      <c r="I1132" s="85">
        <f t="shared" si="171"/>
        <v>55.999999999999957</v>
      </c>
      <c r="J1132" s="86">
        <f>I1132*Segmentos!$D$7*(AH1132%)*IF(ISNUMBER(AI1132),AI1132%,0)</f>
        <v>1811913.5999999985</v>
      </c>
      <c r="K1132" s="86">
        <f>I1132*Segmentos!$D$7*(AL1132%)*IF(ISNUMBER(AM1132),AM1132%,0)</f>
        <v>2464895.9999999981</v>
      </c>
      <c r="L1132" s="4"/>
      <c r="M1132" s="2">
        <v>9.6199999999999992</v>
      </c>
      <c r="N1132" s="2">
        <v>19.399999999999999</v>
      </c>
      <c r="O1132" s="2">
        <v>49.5</v>
      </c>
      <c r="P1132" s="2">
        <v>86.224400000000003</v>
      </c>
      <c r="Q1132" s="2">
        <v>5.23</v>
      </c>
      <c r="R1132" s="2">
        <v>13.1</v>
      </c>
      <c r="S1132" s="2">
        <v>40</v>
      </c>
      <c r="T1132" s="2">
        <v>7.8162000000000003</v>
      </c>
      <c r="U1132" s="2">
        <v>6.67</v>
      </c>
      <c r="V1132" s="2">
        <v>15.2</v>
      </c>
      <c r="W1132" s="2">
        <v>43.8</v>
      </c>
      <c r="X1132" s="2">
        <v>12.536199999999999</v>
      </c>
      <c r="Y1132" s="2">
        <v>9.41</v>
      </c>
      <c r="Z1132" s="2">
        <v>19.3</v>
      </c>
      <c r="AA1132" s="2">
        <v>48.7</v>
      </c>
      <c r="AB1132" s="2">
        <v>24.898700000000002</v>
      </c>
      <c r="AC1132" s="2">
        <v>13.93</v>
      </c>
      <c r="AD1132" s="2">
        <v>25.4</v>
      </c>
      <c r="AE1132" s="2">
        <v>54.7</v>
      </c>
      <c r="AF1132" s="2">
        <v>40.973300000000002</v>
      </c>
      <c r="AG1132" s="20">
        <v>8.1</v>
      </c>
      <c r="AH1132" s="20">
        <v>17.7</v>
      </c>
      <c r="AI1132" s="20">
        <v>45.7</v>
      </c>
      <c r="AJ1132" s="20">
        <v>34.444400000000002</v>
      </c>
      <c r="AK1132" s="18">
        <v>10.99</v>
      </c>
      <c r="AL1132" s="18">
        <v>21</v>
      </c>
      <c r="AM1132" s="18">
        <v>52.4</v>
      </c>
      <c r="AN1132" s="18">
        <v>51.78</v>
      </c>
      <c r="AO1132" s="2">
        <v>9.89</v>
      </c>
      <c r="AP1132" s="2">
        <v>20.8</v>
      </c>
      <c r="AQ1132" s="2">
        <v>47.6</v>
      </c>
      <c r="AR1132" s="2">
        <v>9.6877999999999993</v>
      </c>
      <c r="AS1132" s="2">
        <v>7.72</v>
      </c>
      <c r="AT1132" s="2">
        <v>16.600000000000001</v>
      </c>
      <c r="AU1132" s="2">
        <v>46.5</v>
      </c>
      <c r="AV1132" s="2">
        <v>15.2377</v>
      </c>
      <c r="AW1132" s="2">
        <v>8.07</v>
      </c>
      <c r="AX1132" s="2">
        <v>16.8</v>
      </c>
      <c r="AY1132" s="2">
        <v>48</v>
      </c>
      <c r="AZ1132" s="2">
        <v>20.787099999999999</v>
      </c>
      <c r="BA1132" s="2">
        <v>11.8</v>
      </c>
      <c r="BB1132" s="2">
        <v>22.7</v>
      </c>
      <c r="BC1132" s="2">
        <v>52.1</v>
      </c>
      <c r="BD1132" s="2">
        <v>40.511800000000001</v>
      </c>
      <c r="BE1132" s="4" t="str">
        <f t="shared" si="172"/>
        <v>NO APLICA</v>
      </c>
      <c r="BF1132" s="4">
        <f t="shared" si="173"/>
        <v>9.5838000000000001</v>
      </c>
      <c r="BG1132">
        <f t="shared" si="174"/>
        <v>9.89</v>
      </c>
      <c r="BH1132">
        <f t="shared" si="175"/>
        <v>7.72</v>
      </c>
      <c r="BI1132">
        <f t="shared" si="176"/>
        <v>11.8</v>
      </c>
      <c r="BJ1132">
        <f t="shared" si="177"/>
        <v>10.99</v>
      </c>
      <c r="BK1132">
        <f t="shared" si="178"/>
        <v>8.1</v>
      </c>
      <c r="BL1132">
        <f t="shared" si="179"/>
        <v>53776.799999999959</v>
      </c>
    </row>
    <row r="1133" spans="1:64" x14ac:dyDescent="0.2">
      <c r="A1133" s="1">
        <v>1131</v>
      </c>
      <c r="B1133" s="7" t="s">
        <v>5</v>
      </c>
      <c r="C1133" s="3">
        <v>39961</v>
      </c>
      <c r="D1133" s="4" t="s">
        <v>3</v>
      </c>
      <c r="E1133" s="4" t="s">
        <v>164</v>
      </c>
      <c r="F1133" s="5" t="str">
        <f t="shared" si="170"/>
        <v>J</v>
      </c>
      <c r="G1133" s="6">
        <v>0.87430555555555556</v>
      </c>
      <c r="H1133" s="6">
        <v>0.91874999999999996</v>
      </c>
      <c r="I1133" s="85">
        <f t="shared" si="171"/>
        <v>63.999999999999929</v>
      </c>
      <c r="J1133" s="86">
        <f>I1133*Segmentos!$D$7*(AH1133%)*IF(ISNUMBER(AI1133),AI1133%,0)</f>
        <v>1867775.9999999979</v>
      </c>
      <c r="K1133" s="86">
        <f>I1133*Segmentos!$D$7*(AL1133%)*IF(ISNUMBER(AM1133),AM1133%,0)</f>
        <v>1994495.9999999977</v>
      </c>
      <c r="L1133" s="4"/>
      <c r="M1133" s="2">
        <v>7.55</v>
      </c>
      <c r="N1133" s="2">
        <v>20.100000000000001</v>
      </c>
      <c r="O1133" s="2">
        <v>37.700000000000003</v>
      </c>
      <c r="P1133" s="2">
        <v>88.582599999999999</v>
      </c>
      <c r="Q1133" s="2">
        <v>3.7</v>
      </c>
      <c r="R1133" s="2">
        <v>11.7</v>
      </c>
      <c r="S1133" s="2">
        <v>31.7</v>
      </c>
      <c r="T1133" s="2">
        <v>7.2351000000000001</v>
      </c>
      <c r="U1133" s="2">
        <v>3.89</v>
      </c>
      <c r="V1133" s="2">
        <v>15.4</v>
      </c>
      <c r="W1133" s="2">
        <v>25.3</v>
      </c>
      <c r="X1133" s="2">
        <v>9.5648</v>
      </c>
      <c r="Y1133" s="2">
        <v>7.82</v>
      </c>
      <c r="Z1133" s="2">
        <v>21.4</v>
      </c>
      <c r="AA1133" s="2">
        <v>36.6</v>
      </c>
      <c r="AB1133" s="2">
        <v>27.0837</v>
      </c>
      <c r="AC1133" s="2">
        <v>11.61</v>
      </c>
      <c r="AD1133" s="2">
        <v>26.1</v>
      </c>
      <c r="AE1133" s="2">
        <v>44.5</v>
      </c>
      <c r="AF1133" s="2">
        <v>44.698900000000002</v>
      </c>
      <c r="AG1133" s="20">
        <v>7.28</v>
      </c>
      <c r="AH1133" s="20">
        <v>19</v>
      </c>
      <c r="AI1133" s="20">
        <v>38.4</v>
      </c>
      <c r="AJ1133" s="20">
        <v>40.513599999999997</v>
      </c>
      <c r="AK1133" s="18">
        <v>7.8</v>
      </c>
      <c r="AL1133" s="18">
        <v>21</v>
      </c>
      <c r="AM1133" s="18">
        <v>37.1</v>
      </c>
      <c r="AN1133" s="18">
        <v>48.069000000000003</v>
      </c>
      <c r="AO1133" s="2">
        <v>2.48</v>
      </c>
      <c r="AP1133" s="2">
        <v>13.2</v>
      </c>
      <c r="AQ1133" s="2">
        <v>18.8</v>
      </c>
      <c r="AR1133" s="2">
        <v>3.1806999999999999</v>
      </c>
      <c r="AS1133" s="2">
        <v>4.79</v>
      </c>
      <c r="AT1133" s="2">
        <v>15.5</v>
      </c>
      <c r="AU1133" s="2">
        <v>30.8</v>
      </c>
      <c r="AV1133" s="2">
        <v>12.361800000000001</v>
      </c>
      <c r="AW1133" s="2">
        <v>9.82</v>
      </c>
      <c r="AX1133" s="2">
        <v>22.5</v>
      </c>
      <c r="AY1133" s="2">
        <v>43.7</v>
      </c>
      <c r="AZ1133" s="2">
        <v>33.1205</v>
      </c>
      <c r="BA1133" s="2">
        <v>8.89</v>
      </c>
      <c r="BB1133" s="2">
        <v>22.8</v>
      </c>
      <c r="BC1133" s="2">
        <v>39</v>
      </c>
      <c r="BD1133" s="2">
        <v>39.919499999999999</v>
      </c>
      <c r="BE1133" s="4" t="str">
        <f t="shared" si="172"/>
        <v>NO APLICA</v>
      </c>
      <c r="BF1133" s="4">
        <f t="shared" si="173"/>
        <v>6.628400000000001</v>
      </c>
      <c r="BG1133">
        <f t="shared" si="174"/>
        <v>2.48</v>
      </c>
      <c r="BH1133">
        <f t="shared" si="175"/>
        <v>4.79</v>
      </c>
      <c r="BI1133">
        <f t="shared" si="176"/>
        <v>9.82</v>
      </c>
      <c r="BJ1133">
        <f t="shared" si="177"/>
        <v>7.8</v>
      </c>
      <c r="BK1133">
        <f t="shared" si="178"/>
        <v>7.28</v>
      </c>
      <c r="BL1133">
        <f t="shared" si="179"/>
        <v>48497.279999999955</v>
      </c>
    </row>
    <row r="1134" spans="1:64" x14ac:dyDescent="0.2">
      <c r="A1134" s="1">
        <v>1132</v>
      </c>
      <c r="B1134" s="7" t="s">
        <v>18</v>
      </c>
      <c r="C1134" s="3">
        <v>39961</v>
      </c>
      <c r="D1134" s="4" t="s">
        <v>17</v>
      </c>
      <c r="E1134" s="4" t="s">
        <v>168</v>
      </c>
      <c r="F1134" s="5" t="str">
        <f t="shared" si="170"/>
        <v>J</v>
      </c>
      <c r="G1134" s="6">
        <v>0.8340277777777777</v>
      </c>
      <c r="H1134" s="6">
        <v>0.91319444444444453</v>
      </c>
      <c r="I1134" s="85">
        <f t="shared" si="171"/>
        <v>114.00000000000023</v>
      </c>
      <c r="J1134" s="86">
        <f>I1134*Segmentos!$D$7*(AH1134%)*IF(ISNUMBER(AI1134),AI1134%,0)</f>
        <v>301644.00000000058</v>
      </c>
      <c r="K1134" s="86">
        <f>I1134*Segmentos!$D$7*(AL1134%)*IF(ISNUMBER(AM1134),AM1134%,0)</f>
        <v>223257.6000000005</v>
      </c>
      <c r="L1134" s="4" t="s">
        <v>333</v>
      </c>
      <c r="M1134" s="2">
        <v>0.56999999999999995</v>
      </c>
      <c r="N1134" s="2">
        <v>4.0999999999999996</v>
      </c>
      <c r="O1134" s="2">
        <v>14.2</v>
      </c>
      <c r="P1134" s="2">
        <v>93.422799999999995</v>
      </c>
      <c r="Q1134" s="2">
        <v>0.12</v>
      </c>
      <c r="R1134" s="2">
        <v>0.6</v>
      </c>
      <c r="S1134" s="2">
        <v>21.9</v>
      </c>
      <c r="T1134" s="2">
        <v>3.3289</v>
      </c>
      <c r="U1134" s="2">
        <v>0.3</v>
      </c>
      <c r="V1134" s="2">
        <v>3.3</v>
      </c>
      <c r="W1134" s="2">
        <v>9</v>
      </c>
      <c r="X1134" s="2">
        <v>10.1454</v>
      </c>
      <c r="Y1134" s="2">
        <v>0.28000000000000003</v>
      </c>
      <c r="Z1134" s="2">
        <v>3.6</v>
      </c>
      <c r="AA1134" s="2">
        <v>7.7</v>
      </c>
      <c r="AB1134" s="2">
        <v>13.2209</v>
      </c>
      <c r="AC1134" s="2">
        <v>1.25</v>
      </c>
      <c r="AD1134" s="2">
        <v>6.8</v>
      </c>
      <c r="AE1134" s="2">
        <v>18.5</v>
      </c>
      <c r="AF1134" s="2">
        <v>66.727500000000006</v>
      </c>
      <c r="AG1134" s="20">
        <v>0.67</v>
      </c>
      <c r="AH1134" s="20">
        <v>4.5</v>
      </c>
      <c r="AI1134" s="20">
        <v>14.7</v>
      </c>
      <c r="AJ1134" s="20">
        <v>51.395499999999998</v>
      </c>
      <c r="AK1134" s="18">
        <v>0.49</v>
      </c>
      <c r="AL1134" s="18">
        <v>3.6</v>
      </c>
      <c r="AM1134" s="18">
        <v>13.6</v>
      </c>
      <c r="AN1134" s="18">
        <v>42.027299999999997</v>
      </c>
      <c r="AO1134" s="2">
        <v>0.02</v>
      </c>
      <c r="AP1134" s="2">
        <v>0.5</v>
      </c>
      <c r="AQ1134" s="2">
        <v>4.3</v>
      </c>
      <c r="AR1134" s="2">
        <v>0.41439999999999999</v>
      </c>
      <c r="AS1134" s="2">
        <v>0.2</v>
      </c>
      <c r="AT1134" s="2">
        <v>1.3</v>
      </c>
      <c r="AU1134" s="2">
        <v>15.2</v>
      </c>
      <c r="AV1134" s="2">
        <v>7.3182999999999998</v>
      </c>
      <c r="AW1134" s="2">
        <v>0.68</v>
      </c>
      <c r="AX1134" s="2">
        <v>3.6</v>
      </c>
      <c r="AY1134" s="2">
        <v>19</v>
      </c>
      <c r="AZ1134" s="2">
        <v>31.834700000000002</v>
      </c>
      <c r="BA1134" s="2">
        <v>0.86</v>
      </c>
      <c r="BB1134" s="2">
        <v>7</v>
      </c>
      <c r="BC1134" s="2">
        <v>12.4</v>
      </c>
      <c r="BD1134" s="2">
        <v>53.855400000000003</v>
      </c>
      <c r="BE1134" s="4" t="str">
        <f t="shared" si="172"/>
        <v>ABURRIDO</v>
      </c>
      <c r="BF1134" s="4">
        <f t="shared" si="173"/>
        <v>0.45240000000000008</v>
      </c>
      <c r="BG1134">
        <f t="shared" si="174"/>
        <v>0.02</v>
      </c>
      <c r="BH1134">
        <f t="shared" si="175"/>
        <v>0.2</v>
      </c>
      <c r="BI1134">
        <f t="shared" si="176"/>
        <v>0.86</v>
      </c>
      <c r="BJ1134">
        <f t="shared" si="177"/>
        <v>0.49</v>
      </c>
      <c r="BK1134">
        <f t="shared" si="178"/>
        <v>0.67</v>
      </c>
      <c r="BL1134">
        <f t="shared" si="179"/>
        <v>6637.0800000000127</v>
      </c>
    </row>
    <row r="1135" spans="1:64" x14ac:dyDescent="0.2">
      <c r="A1135" s="1">
        <v>1133</v>
      </c>
      <c r="B1135" s="7" t="s">
        <v>93</v>
      </c>
      <c r="C1135" s="3">
        <v>39961</v>
      </c>
      <c r="D1135" s="4" t="s">
        <v>628</v>
      </c>
      <c r="E1135" s="4" t="s">
        <v>168</v>
      </c>
      <c r="F1135" s="5" t="str">
        <f t="shared" si="170"/>
        <v>J</v>
      </c>
      <c r="G1135" s="6">
        <v>0.9159722222222223</v>
      </c>
      <c r="H1135" s="6">
        <v>0.9902777777777777</v>
      </c>
      <c r="I1135" s="85">
        <f t="shared" si="171"/>
        <v>106.99999999999977</v>
      </c>
      <c r="J1135" s="86">
        <f>I1135*Segmentos!$D$7*(AH1135%)*IF(ISNUMBER(AI1135),AI1135%,0)</f>
        <v>323054.39999999938</v>
      </c>
      <c r="K1135" s="86">
        <f>I1135*Segmentos!$D$7*(AL1135%)*IF(ISNUMBER(AM1135),AM1135%,0)</f>
        <v>213315.19999999958</v>
      </c>
      <c r="L1135" s="4" t="s">
        <v>334</v>
      </c>
      <c r="M1135" s="2">
        <v>0.62</v>
      </c>
      <c r="N1135" s="2">
        <v>6.4</v>
      </c>
      <c r="O1135" s="2">
        <v>9.6</v>
      </c>
      <c r="P1135" s="2">
        <v>84.455799999999996</v>
      </c>
      <c r="Q1135" s="2">
        <v>0.04</v>
      </c>
      <c r="R1135" s="2">
        <v>1.5</v>
      </c>
      <c r="S1135" s="2">
        <v>2.6</v>
      </c>
      <c r="T1135" s="2">
        <v>0.87590000000000001</v>
      </c>
      <c r="U1135" s="2">
        <v>0.28999999999999998</v>
      </c>
      <c r="V1135" s="2">
        <v>4.0999999999999996</v>
      </c>
      <c r="W1135" s="2">
        <v>7</v>
      </c>
      <c r="X1135" s="2">
        <v>8.2227999999999994</v>
      </c>
      <c r="Y1135" s="2">
        <v>0.97</v>
      </c>
      <c r="Z1135" s="2">
        <v>9.1</v>
      </c>
      <c r="AA1135" s="2">
        <v>10.7</v>
      </c>
      <c r="AB1135" s="2">
        <v>39.177900000000001</v>
      </c>
      <c r="AC1135" s="2">
        <v>0.81</v>
      </c>
      <c r="AD1135" s="2">
        <v>8</v>
      </c>
      <c r="AE1135" s="2">
        <v>10.1</v>
      </c>
      <c r="AF1135" s="2">
        <v>36.179200000000002</v>
      </c>
      <c r="AG1135" s="20">
        <v>0.75</v>
      </c>
      <c r="AH1135" s="20">
        <v>7.4</v>
      </c>
      <c r="AI1135" s="20">
        <v>10.199999999999999</v>
      </c>
      <c r="AJ1135" s="20">
        <v>48.7849</v>
      </c>
      <c r="AK1135" s="18">
        <v>0.5</v>
      </c>
      <c r="AL1135" s="18">
        <v>5.6</v>
      </c>
      <c r="AM1135" s="18">
        <v>8.9</v>
      </c>
      <c r="AN1135" s="18">
        <v>35.670900000000003</v>
      </c>
      <c r="AO1135" s="2">
        <v>0.44</v>
      </c>
      <c r="AP1135" s="2">
        <v>4</v>
      </c>
      <c r="AQ1135" s="2">
        <v>11</v>
      </c>
      <c r="AR1135" s="2">
        <v>6.5949</v>
      </c>
      <c r="AS1135" s="2">
        <v>0.51</v>
      </c>
      <c r="AT1135" s="2">
        <v>4</v>
      </c>
      <c r="AU1135" s="2">
        <v>12.8</v>
      </c>
      <c r="AV1135" s="2">
        <v>15.233700000000001</v>
      </c>
      <c r="AW1135" s="2">
        <v>0.87</v>
      </c>
      <c r="AX1135" s="2">
        <v>7.1</v>
      </c>
      <c r="AY1135" s="2">
        <v>12.1</v>
      </c>
      <c r="AZ1135" s="2">
        <v>33.9407</v>
      </c>
      <c r="BA1135" s="2">
        <v>0.55000000000000004</v>
      </c>
      <c r="BB1135" s="2">
        <v>8</v>
      </c>
      <c r="BC1135" s="2">
        <v>6.8</v>
      </c>
      <c r="BD1135" s="2">
        <v>28.686499999999999</v>
      </c>
      <c r="BE1135" s="4" t="str">
        <f t="shared" si="172"/>
        <v>ABURRIDO</v>
      </c>
      <c r="BF1135" s="4">
        <f t="shared" si="173"/>
        <v>0.62899999999999989</v>
      </c>
      <c r="BG1135">
        <f t="shared" si="174"/>
        <v>0.44</v>
      </c>
      <c r="BH1135">
        <f t="shared" si="175"/>
        <v>0.51</v>
      </c>
      <c r="BI1135">
        <f t="shared" si="176"/>
        <v>0.87</v>
      </c>
      <c r="BJ1135">
        <f t="shared" si="177"/>
        <v>0.5</v>
      </c>
      <c r="BK1135">
        <f t="shared" si="178"/>
        <v>0.75</v>
      </c>
      <c r="BL1135">
        <f t="shared" si="179"/>
        <v>6574.0799999999863</v>
      </c>
    </row>
    <row r="1136" spans="1:64" x14ac:dyDescent="0.2">
      <c r="A1136" s="1">
        <v>1134</v>
      </c>
      <c r="B1136" s="7" t="s">
        <v>9</v>
      </c>
      <c r="C1136" s="3">
        <v>39961</v>
      </c>
      <c r="D1136" s="4" t="s">
        <v>8</v>
      </c>
      <c r="E1136" s="4" t="s">
        <v>168</v>
      </c>
      <c r="F1136" s="5" t="str">
        <f t="shared" si="170"/>
        <v>J</v>
      </c>
      <c r="G1136" s="6">
        <v>0.77500000000000002</v>
      </c>
      <c r="H1136" s="6">
        <v>0.87361111111111101</v>
      </c>
      <c r="I1136" s="85">
        <f t="shared" si="171"/>
        <v>141.99999999999983</v>
      </c>
      <c r="J1136" s="86">
        <f>I1136*Segmentos!$D$7*(AH1136%)*IF(ISNUMBER(AI1136),AI1136%,0)</f>
        <v>2626886.3999999962</v>
      </c>
      <c r="K1136" s="86">
        <f>I1136*Segmentos!$D$7*(AL1136%)*IF(ISNUMBER(AM1136),AM1136%,0)</f>
        <v>2805465.5999999964</v>
      </c>
      <c r="L1136" s="4" t="s">
        <v>331</v>
      </c>
      <c r="M1136" s="2">
        <v>4.8</v>
      </c>
      <c r="N1136" s="2">
        <v>16.600000000000001</v>
      </c>
      <c r="O1136" s="2">
        <v>28.8</v>
      </c>
      <c r="P1136" s="2">
        <v>86.495699999999999</v>
      </c>
      <c r="Q1136" s="2">
        <v>2.52</v>
      </c>
      <c r="R1136" s="2">
        <v>10.6</v>
      </c>
      <c r="S1136" s="2">
        <v>23.7</v>
      </c>
      <c r="T1136" s="2">
        <v>7.5824999999999996</v>
      </c>
      <c r="U1136" s="2">
        <v>3.07</v>
      </c>
      <c r="V1136" s="2">
        <v>11.8</v>
      </c>
      <c r="W1136" s="2">
        <v>26</v>
      </c>
      <c r="X1136" s="2">
        <v>11.6188</v>
      </c>
      <c r="Y1136" s="2">
        <v>5.49</v>
      </c>
      <c r="Z1136" s="2">
        <v>18.2</v>
      </c>
      <c r="AA1136" s="2">
        <v>30.1</v>
      </c>
      <c r="AB1136" s="2">
        <v>29.230599999999999</v>
      </c>
      <c r="AC1136" s="2">
        <v>6.43</v>
      </c>
      <c r="AD1136" s="2">
        <v>21.4</v>
      </c>
      <c r="AE1136" s="2">
        <v>30.1</v>
      </c>
      <c r="AF1136" s="2">
        <v>38.063699999999997</v>
      </c>
      <c r="AG1136" s="20">
        <v>4.6399999999999997</v>
      </c>
      <c r="AH1136" s="20">
        <v>16.399999999999999</v>
      </c>
      <c r="AI1136" s="20">
        <v>28.2</v>
      </c>
      <c r="AJ1136" s="20">
        <v>39.648000000000003</v>
      </c>
      <c r="AK1136" s="18">
        <v>4.9400000000000004</v>
      </c>
      <c r="AL1136" s="18">
        <v>16.8</v>
      </c>
      <c r="AM1136" s="18">
        <v>29.4</v>
      </c>
      <c r="AN1136" s="18">
        <v>46.847700000000003</v>
      </c>
      <c r="AO1136" s="2">
        <v>1.6</v>
      </c>
      <c r="AP1136" s="2">
        <v>6.8</v>
      </c>
      <c r="AQ1136" s="2">
        <v>23.6</v>
      </c>
      <c r="AR1136" s="2">
        <v>3.1496</v>
      </c>
      <c r="AS1136" s="2">
        <v>2.82</v>
      </c>
      <c r="AT1136" s="2">
        <v>10.6</v>
      </c>
      <c r="AU1136" s="2">
        <v>26.7</v>
      </c>
      <c r="AV1136" s="2">
        <v>11.179399999999999</v>
      </c>
      <c r="AW1136" s="2">
        <v>4.08</v>
      </c>
      <c r="AX1136" s="2">
        <v>15.7</v>
      </c>
      <c r="AY1136" s="2">
        <v>26</v>
      </c>
      <c r="AZ1136" s="2">
        <v>21.164100000000001</v>
      </c>
      <c r="BA1136" s="2">
        <v>7.39</v>
      </c>
      <c r="BB1136" s="2">
        <v>23.7</v>
      </c>
      <c r="BC1136" s="2">
        <v>31.2</v>
      </c>
      <c r="BD1136" s="2">
        <v>51.002699999999997</v>
      </c>
      <c r="BE1136" s="4" t="str">
        <f t="shared" si="172"/>
        <v>ABURRIDO</v>
      </c>
      <c r="BF1136" s="4">
        <f t="shared" si="173"/>
        <v>4.4689999999999994</v>
      </c>
      <c r="BG1136">
        <f t="shared" si="174"/>
        <v>1.6</v>
      </c>
      <c r="BH1136">
        <f t="shared" si="175"/>
        <v>2.82</v>
      </c>
      <c r="BI1136">
        <f t="shared" si="176"/>
        <v>7.39</v>
      </c>
      <c r="BJ1136">
        <f t="shared" si="177"/>
        <v>4.9400000000000004</v>
      </c>
      <c r="BK1136">
        <f t="shared" si="178"/>
        <v>4.6399999999999997</v>
      </c>
      <c r="BL1136">
        <f t="shared" si="179"/>
        <v>67887.359999999928</v>
      </c>
    </row>
    <row r="1137" spans="1:64" x14ac:dyDescent="0.2">
      <c r="A1137" s="1">
        <v>1135</v>
      </c>
      <c r="B1137" s="7" t="s">
        <v>1</v>
      </c>
      <c r="C1137" s="3">
        <v>39961</v>
      </c>
      <c r="D1137" s="4" t="s">
        <v>627</v>
      </c>
      <c r="E1137" s="4" t="s">
        <v>163</v>
      </c>
      <c r="F1137" s="5" t="str">
        <f t="shared" si="170"/>
        <v>J</v>
      </c>
      <c r="G1137" s="6">
        <v>0.84930555555555554</v>
      </c>
      <c r="H1137" s="6">
        <v>0.88402777777777775</v>
      </c>
      <c r="I1137" s="85">
        <f t="shared" si="171"/>
        <v>49.999999999999986</v>
      </c>
      <c r="J1137" s="86">
        <f>I1137*Segmentos!$D$7*(AH1137%)*IF(ISNUMBER(AI1137),AI1137%,0)</f>
        <v>617779.99999999988</v>
      </c>
      <c r="K1137" s="86">
        <f>I1137*Segmentos!$D$7*(AL1137%)*IF(ISNUMBER(AM1137),AM1137%,0)</f>
        <v>1321839.9999999993</v>
      </c>
      <c r="L1137" s="4"/>
      <c r="M1137" s="2">
        <v>4.93</v>
      </c>
      <c r="N1137" s="2">
        <v>10.199999999999999</v>
      </c>
      <c r="O1137" s="2">
        <v>48.1</v>
      </c>
      <c r="P1137" s="2">
        <v>75.360200000000006</v>
      </c>
      <c r="Q1137" s="2">
        <v>6.32</v>
      </c>
      <c r="R1137" s="2">
        <v>9</v>
      </c>
      <c r="S1137" s="2">
        <v>70.3</v>
      </c>
      <c r="T1137" s="2">
        <v>16.128</v>
      </c>
      <c r="U1137" s="2">
        <v>4</v>
      </c>
      <c r="V1137" s="2">
        <v>11.2</v>
      </c>
      <c r="W1137" s="2">
        <v>35.9</v>
      </c>
      <c r="X1137" s="2">
        <v>12.8306</v>
      </c>
      <c r="Y1137" s="2">
        <v>4.9000000000000004</v>
      </c>
      <c r="Z1137" s="2">
        <v>9.6999999999999993</v>
      </c>
      <c r="AA1137" s="2">
        <v>50.5</v>
      </c>
      <c r="AB1137" s="2">
        <v>22.1038</v>
      </c>
      <c r="AC1137" s="2">
        <v>4.84</v>
      </c>
      <c r="AD1137" s="2">
        <v>10.8</v>
      </c>
      <c r="AE1137" s="2">
        <v>44.8</v>
      </c>
      <c r="AF1137" s="2">
        <v>24.297799999999999</v>
      </c>
      <c r="AG1137" s="20">
        <v>3.08</v>
      </c>
      <c r="AH1137" s="20">
        <v>7.9</v>
      </c>
      <c r="AI1137" s="20">
        <v>39.1</v>
      </c>
      <c r="AJ1137" s="20">
        <v>22.347899999999999</v>
      </c>
      <c r="AK1137" s="18">
        <v>6.6</v>
      </c>
      <c r="AL1137" s="18">
        <v>12.4</v>
      </c>
      <c r="AM1137" s="18">
        <v>53.3</v>
      </c>
      <c r="AN1137" s="18">
        <v>53.012300000000003</v>
      </c>
      <c r="AO1137" s="2">
        <v>3.59</v>
      </c>
      <c r="AP1137" s="2">
        <v>9.4</v>
      </c>
      <c r="AQ1137" s="2">
        <v>38.1</v>
      </c>
      <c r="AR1137" s="2">
        <v>5.9973999999999998</v>
      </c>
      <c r="AS1137" s="2">
        <v>5.51</v>
      </c>
      <c r="AT1137" s="2">
        <v>8.5</v>
      </c>
      <c r="AU1137" s="2">
        <v>64.5</v>
      </c>
      <c r="AV1137" s="2">
        <v>18.5548</v>
      </c>
      <c r="AW1137" s="2">
        <v>5.6</v>
      </c>
      <c r="AX1137" s="2">
        <v>10</v>
      </c>
      <c r="AY1137" s="2">
        <v>56</v>
      </c>
      <c r="AZ1137" s="2">
        <v>24.6037</v>
      </c>
      <c r="BA1137" s="2">
        <v>4.4800000000000004</v>
      </c>
      <c r="BB1137" s="2">
        <v>11.7</v>
      </c>
      <c r="BC1137" s="2">
        <v>38.4</v>
      </c>
      <c r="BD1137" s="2">
        <v>26.2043</v>
      </c>
      <c r="BE1137" s="4" t="str">
        <f t="shared" si="172"/>
        <v>NO APLICA</v>
      </c>
      <c r="BF1137" s="4">
        <f t="shared" si="173"/>
        <v>5.2813999999999997</v>
      </c>
      <c r="BG1137">
        <f t="shared" si="174"/>
        <v>3.59</v>
      </c>
      <c r="BH1137">
        <f t="shared" si="175"/>
        <v>5.51</v>
      </c>
      <c r="BI1137">
        <f t="shared" si="176"/>
        <v>5.6</v>
      </c>
      <c r="BJ1137">
        <f t="shared" si="177"/>
        <v>6.6</v>
      </c>
      <c r="BK1137">
        <f t="shared" si="178"/>
        <v>3.08</v>
      </c>
      <c r="BL1137">
        <f t="shared" si="179"/>
        <v>24530.999999999993</v>
      </c>
    </row>
    <row r="1138" spans="1:64" x14ac:dyDescent="0.2">
      <c r="A1138" s="1">
        <v>1136</v>
      </c>
      <c r="B1138" s="7" t="s">
        <v>36</v>
      </c>
      <c r="C1138" s="3">
        <v>39961</v>
      </c>
      <c r="D1138" s="4" t="s">
        <v>626</v>
      </c>
      <c r="E1138" s="4" t="s">
        <v>163</v>
      </c>
      <c r="F1138" s="5" t="str">
        <f t="shared" si="170"/>
        <v>J</v>
      </c>
      <c r="G1138" s="6">
        <v>0.91874999999999996</v>
      </c>
      <c r="H1138" s="6">
        <v>0.94236111111111109</v>
      </c>
      <c r="I1138" s="85">
        <f t="shared" si="171"/>
        <v>34.000000000000043</v>
      </c>
      <c r="J1138" s="86">
        <f>I1138*Segmentos!$D$7*(AH1138%)*IF(ISNUMBER(AI1138),AI1138%,0)</f>
        <v>1175040.0000000014</v>
      </c>
      <c r="K1138" s="86">
        <f>I1138*Segmentos!$D$7*(AL1138%)*IF(ISNUMBER(AM1138),AM1138%,0)</f>
        <v>2162400.0000000028</v>
      </c>
      <c r="L1138" s="4"/>
      <c r="M1138" s="2">
        <v>12.47</v>
      </c>
      <c r="N1138" s="2">
        <v>20</v>
      </c>
      <c r="O1138" s="2">
        <v>62.4</v>
      </c>
      <c r="P1138" s="2">
        <v>83.210099999999997</v>
      </c>
      <c r="Q1138" s="2">
        <v>9.0299999999999994</v>
      </c>
      <c r="R1138" s="2">
        <v>15.6</v>
      </c>
      <c r="S1138" s="2">
        <v>57.9</v>
      </c>
      <c r="T1138" s="2">
        <v>10.054</v>
      </c>
      <c r="U1138" s="2">
        <v>9.98</v>
      </c>
      <c r="V1138" s="2">
        <v>18.5</v>
      </c>
      <c r="W1138" s="2">
        <v>54</v>
      </c>
      <c r="X1138" s="2">
        <v>13.9594</v>
      </c>
      <c r="Y1138" s="2">
        <v>13.09</v>
      </c>
      <c r="Z1138" s="2">
        <v>19.5</v>
      </c>
      <c r="AA1138" s="2">
        <v>67.2</v>
      </c>
      <c r="AB1138" s="2">
        <v>25.7942</v>
      </c>
      <c r="AC1138" s="2">
        <v>15.25</v>
      </c>
      <c r="AD1138" s="2">
        <v>23.7</v>
      </c>
      <c r="AE1138" s="2">
        <v>64.5</v>
      </c>
      <c r="AF1138" s="2">
        <v>33.4024</v>
      </c>
      <c r="AG1138" s="20">
        <v>8.65</v>
      </c>
      <c r="AH1138" s="20">
        <v>14.4</v>
      </c>
      <c r="AI1138" s="20">
        <v>60</v>
      </c>
      <c r="AJ1138" s="20">
        <v>27.386299999999999</v>
      </c>
      <c r="AK1138" s="18">
        <v>15.92</v>
      </c>
      <c r="AL1138" s="18">
        <v>25</v>
      </c>
      <c r="AM1138" s="18">
        <v>63.6</v>
      </c>
      <c r="AN1138" s="18">
        <v>55.823799999999999</v>
      </c>
      <c r="AO1138" s="2">
        <v>13.3</v>
      </c>
      <c r="AP1138" s="2">
        <v>19.399999999999999</v>
      </c>
      <c r="AQ1138" s="2">
        <v>68.5</v>
      </c>
      <c r="AR1138" s="2">
        <v>9.6998999999999995</v>
      </c>
      <c r="AS1138" s="2">
        <v>14.32</v>
      </c>
      <c r="AT1138" s="2">
        <v>21.6</v>
      </c>
      <c r="AU1138" s="2">
        <v>66.2</v>
      </c>
      <c r="AV1138" s="2">
        <v>21.057300000000001</v>
      </c>
      <c r="AW1138" s="2">
        <v>11.02</v>
      </c>
      <c r="AX1138" s="2">
        <v>17.3</v>
      </c>
      <c r="AY1138" s="2">
        <v>63.9</v>
      </c>
      <c r="AZ1138" s="2">
        <v>21.151599999999998</v>
      </c>
      <c r="BA1138" s="2">
        <v>12.25</v>
      </c>
      <c r="BB1138" s="2">
        <v>21.3</v>
      </c>
      <c r="BC1138" s="2">
        <v>57.6</v>
      </c>
      <c r="BD1138" s="2">
        <v>31.301300000000001</v>
      </c>
      <c r="BE1138" s="4" t="str">
        <f t="shared" si="172"/>
        <v>NO APLICA</v>
      </c>
      <c r="BF1138" s="4">
        <f t="shared" si="173"/>
        <v>13.335399999999998</v>
      </c>
      <c r="BG1138">
        <f t="shared" si="174"/>
        <v>13.3</v>
      </c>
      <c r="BH1138">
        <f t="shared" si="175"/>
        <v>14.32</v>
      </c>
      <c r="BI1138">
        <f t="shared" si="176"/>
        <v>12.25</v>
      </c>
      <c r="BJ1138">
        <f t="shared" si="177"/>
        <v>15.92</v>
      </c>
      <c r="BK1138">
        <f t="shared" si="178"/>
        <v>8.65</v>
      </c>
      <c r="BL1138">
        <f t="shared" si="179"/>
        <v>42432.000000000058</v>
      </c>
    </row>
    <row r="1139" spans="1:64" x14ac:dyDescent="0.2">
      <c r="A1139" s="1">
        <v>1137</v>
      </c>
      <c r="B1139" s="7" t="s">
        <v>88</v>
      </c>
      <c r="C1139" s="3">
        <v>39961</v>
      </c>
      <c r="D1139" s="4" t="s">
        <v>626</v>
      </c>
      <c r="E1139" s="4" t="s">
        <v>163</v>
      </c>
      <c r="F1139" s="5" t="str">
        <f t="shared" si="170"/>
        <v>J</v>
      </c>
      <c r="G1139" s="6">
        <v>0.91736111111111107</v>
      </c>
      <c r="H1139" s="6">
        <v>0.91874999999999996</v>
      </c>
      <c r="I1139" s="85">
        <f t="shared" si="171"/>
        <v>1.9999999999999929</v>
      </c>
      <c r="J1139" s="86">
        <f>I1139*Segmentos!$D$7*(AH1139%)*IF(ISNUMBER(AI1139),AI1139%,0)</f>
        <v>61456.799999999785</v>
      </c>
      <c r="K1139" s="86">
        <f>I1139*Segmentos!$D$7*(AL1139%)*IF(ISNUMBER(AM1139),AM1139%,0)</f>
        <v>107553.59999999961</v>
      </c>
      <c r="L1139" s="4"/>
      <c r="M1139" s="2">
        <v>10.71</v>
      </c>
      <c r="N1139" s="2">
        <v>12.2</v>
      </c>
      <c r="O1139" s="2">
        <v>87.6</v>
      </c>
      <c r="P1139" s="2">
        <v>84.627300000000005</v>
      </c>
      <c r="Q1139" s="2">
        <v>6.74</v>
      </c>
      <c r="R1139" s="2">
        <v>8</v>
      </c>
      <c r="S1139" s="2">
        <v>84.1</v>
      </c>
      <c r="T1139" s="2">
        <v>8.8785000000000007</v>
      </c>
      <c r="U1139" s="2">
        <v>5.64</v>
      </c>
      <c r="V1139" s="2">
        <v>6.6</v>
      </c>
      <c r="W1139" s="2">
        <v>85.5</v>
      </c>
      <c r="X1139" s="2">
        <v>9.3313000000000006</v>
      </c>
      <c r="Y1139" s="2">
        <v>10.53</v>
      </c>
      <c r="Z1139" s="2">
        <v>12.5</v>
      </c>
      <c r="AA1139" s="2">
        <v>84.2</v>
      </c>
      <c r="AB1139" s="2">
        <v>24.561499999999999</v>
      </c>
      <c r="AC1139" s="2">
        <v>16.14</v>
      </c>
      <c r="AD1139" s="2">
        <v>17.7</v>
      </c>
      <c r="AE1139" s="2">
        <v>91.1</v>
      </c>
      <c r="AF1139" s="2">
        <v>41.856000000000002</v>
      </c>
      <c r="AG1139" s="20">
        <v>7.66</v>
      </c>
      <c r="AH1139" s="20">
        <v>8.6999999999999993</v>
      </c>
      <c r="AI1139" s="20">
        <v>88.3</v>
      </c>
      <c r="AJ1139" s="20">
        <v>28.7212</v>
      </c>
      <c r="AK1139" s="18">
        <v>13.47</v>
      </c>
      <c r="AL1139" s="18">
        <v>15.4</v>
      </c>
      <c r="AM1139" s="18">
        <v>87.3</v>
      </c>
      <c r="AN1139" s="18">
        <v>55.906100000000002</v>
      </c>
      <c r="AO1139" s="2">
        <v>10.23</v>
      </c>
      <c r="AP1139" s="2">
        <v>11.5</v>
      </c>
      <c r="AQ1139" s="2">
        <v>88.8</v>
      </c>
      <c r="AR1139" s="2">
        <v>8.8280999999999992</v>
      </c>
      <c r="AS1139" s="2">
        <v>10.11</v>
      </c>
      <c r="AT1139" s="2">
        <v>11.4</v>
      </c>
      <c r="AU1139" s="2">
        <v>88.8</v>
      </c>
      <c r="AV1139" s="2">
        <v>17.593900000000001</v>
      </c>
      <c r="AW1139" s="2">
        <v>9.07</v>
      </c>
      <c r="AX1139" s="2">
        <v>10.199999999999999</v>
      </c>
      <c r="AY1139" s="2">
        <v>89.4</v>
      </c>
      <c r="AZ1139" s="2">
        <v>20.606999999999999</v>
      </c>
      <c r="BA1139" s="2">
        <v>12.43</v>
      </c>
      <c r="BB1139" s="2">
        <v>14.5</v>
      </c>
      <c r="BC1139" s="2">
        <v>85.9</v>
      </c>
      <c r="BD1139" s="2">
        <v>37.598300000000002</v>
      </c>
      <c r="BE1139" s="4" t="str">
        <f t="shared" si="172"/>
        <v>NO APLICA</v>
      </c>
      <c r="BF1139" s="4">
        <f t="shared" si="173"/>
        <v>11.025200000000002</v>
      </c>
      <c r="BG1139">
        <f t="shared" si="174"/>
        <v>10.23</v>
      </c>
      <c r="BH1139">
        <f t="shared" si="175"/>
        <v>10.11</v>
      </c>
      <c r="BI1139">
        <f t="shared" si="176"/>
        <v>12.43</v>
      </c>
      <c r="BJ1139">
        <f t="shared" si="177"/>
        <v>13.47</v>
      </c>
      <c r="BK1139">
        <f t="shared" si="178"/>
        <v>7.66</v>
      </c>
      <c r="BL1139">
        <f t="shared" si="179"/>
        <v>2137.4399999999923</v>
      </c>
    </row>
    <row r="1140" spans="1:64" x14ac:dyDescent="0.2">
      <c r="A1140" s="1">
        <v>1138</v>
      </c>
      <c r="B1140" s="7" t="s">
        <v>30</v>
      </c>
      <c r="C1140" s="3">
        <v>39961</v>
      </c>
      <c r="D1140" s="4" t="s">
        <v>628</v>
      </c>
      <c r="E1140" s="4" t="s">
        <v>163</v>
      </c>
      <c r="F1140" s="5" t="str">
        <f t="shared" si="170"/>
        <v>J</v>
      </c>
      <c r="G1140" s="6">
        <v>0.875</v>
      </c>
      <c r="H1140" s="6">
        <v>0.91111111111111109</v>
      </c>
      <c r="I1140" s="85">
        <f t="shared" si="171"/>
        <v>51.999999999999972</v>
      </c>
      <c r="J1140" s="86">
        <f>I1140*Segmentos!$D$7*(AH1140%)*IF(ISNUMBER(AI1140),AI1140%,0)</f>
        <v>112819.19999999995</v>
      </c>
      <c r="K1140" s="86">
        <f>I1140*Segmentos!$D$7*(AL1140%)*IF(ISNUMBER(AM1140),AM1140%,0)</f>
        <v>282796.79999999987</v>
      </c>
      <c r="L1140" s="4"/>
      <c r="M1140" s="2">
        <v>0.96</v>
      </c>
      <c r="N1140" s="2">
        <v>2.8</v>
      </c>
      <c r="O1140" s="2">
        <v>33.799999999999997</v>
      </c>
      <c r="P1140" s="2">
        <v>77.772400000000005</v>
      </c>
      <c r="Q1140" s="2">
        <v>0.01</v>
      </c>
      <c r="R1140" s="2">
        <v>0.1</v>
      </c>
      <c r="S1140" s="2">
        <v>8.5</v>
      </c>
      <c r="T1140" s="2">
        <v>0.12470000000000001</v>
      </c>
      <c r="U1140" s="2">
        <v>1.22</v>
      </c>
      <c r="V1140" s="2">
        <v>4</v>
      </c>
      <c r="W1140" s="2">
        <v>30.4</v>
      </c>
      <c r="X1140" s="2">
        <v>20.700500000000002</v>
      </c>
      <c r="Y1140" s="2">
        <v>0.61</v>
      </c>
      <c r="Z1140" s="2">
        <v>2.4</v>
      </c>
      <c r="AA1140" s="2">
        <v>25.6</v>
      </c>
      <c r="AB1140" s="2">
        <v>14.585800000000001</v>
      </c>
      <c r="AC1140" s="2">
        <v>1.59</v>
      </c>
      <c r="AD1140" s="2">
        <v>3.9</v>
      </c>
      <c r="AE1140" s="2">
        <v>40.799999999999997</v>
      </c>
      <c r="AF1140" s="2">
        <v>42.361400000000003</v>
      </c>
      <c r="AG1140" s="20">
        <v>0.54</v>
      </c>
      <c r="AH1140" s="20">
        <v>2.4</v>
      </c>
      <c r="AI1140" s="20">
        <v>22.6</v>
      </c>
      <c r="AJ1140" s="20">
        <v>20.7516</v>
      </c>
      <c r="AK1140" s="18">
        <v>1.34</v>
      </c>
      <c r="AL1140" s="18">
        <v>3.3</v>
      </c>
      <c r="AM1140" s="18">
        <v>41.2</v>
      </c>
      <c r="AN1140" s="18">
        <v>57.020800000000001</v>
      </c>
      <c r="AO1140" s="2">
        <v>0.39</v>
      </c>
      <c r="AP1140" s="2">
        <v>1.3</v>
      </c>
      <c r="AQ1140" s="2">
        <v>30.7</v>
      </c>
      <c r="AR1140" s="2">
        <v>3.4780000000000002</v>
      </c>
      <c r="AS1140" s="2">
        <v>0.77</v>
      </c>
      <c r="AT1140" s="2">
        <v>3</v>
      </c>
      <c r="AU1140" s="2">
        <v>25.4</v>
      </c>
      <c r="AV1140" s="2">
        <v>13.713900000000001</v>
      </c>
      <c r="AW1140" s="2">
        <v>0.94</v>
      </c>
      <c r="AX1140" s="2">
        <v>2.4</v>
      </c>
      <c r="AY1140" s="2">
        <v>38.700000000000003</v>
      </c>
      <c r="AZ1140" s="2">
        <v>21.912199999999999</v>
      </c>
      <c r="BA1140" s="2">
        <v>1.25</v>
      </c>
      <c r="BB1140" s="2">
        <v>3.5</v>
      </c>
      <c r="BC1140" s="2">
        <v>35.700000000000003</v>
      </c>
      <c r="BD1140" s="2">
        <v>38.668399999999998</v>
      </c>
      <c r="BE1140" s="4" t="str">
        <f t="shared" si="172"/>
        <v>NO APLICA</v>
      </c>
      <c r="BF1140" s="4">
        <f t="shared" si="173"/>
        <v>0.92600000000000016</v>
      </c>
      <c r="BG1140">
        <f t="shared" si="174"/>
        <v>0.39</v>
      </c>
      <c r="BH1140">
        <f t="shared" si="175"/>
        <v>0.77</v>
      </c>
      <c r="BI1140">
        <f t="shared" si="176"/>
        <v>1.25</v>
      </c>
      <c r="BJ1140">
        <f t="shared" si="177"/>
        <v>1.34</v>
      </c>
      <c r="BK1140">
        <f t="shared" si="178"/>
        <v>0.54</v>
      </c>
      <c r="BL1140">
        <f t="shared" si="179"/>
        <v>4921.2799999999961</v>
      </c>
    </row>
    <row r="1141" spans="1:64" x14ac:dyDescent="0.2">
      <c r="A1141" s="1">
        <v>1139</v>
      </c>
      <c r="B1141" s="7" t="s">
        <v>11</v>
      </c>
      <c r="C1141" s="3">
        <v>39961</v>
      </c>
      <c r="D1141" s="4" t="s">
        <v>8</v>
      </c>
      <c r="E1141" s="4" t="s">
        <v>166</v>
      </c>
      <c r="F1141" s="5" t="str">
        <f t="shared" si="170"/>
        <v>J</v>
      </c>
      <c r="G1141" s="6">
        <v>0.90763888888888899</v>
      </c>
      <c r="H1141" s="6">
        <v>0.90833333333333333</v>
      </c>
      <c r="I1141" s="85">
        <f t="shared" si="171"/>
        <v>0.99999999999983658</v>
      </c>
      <c r="J1141" s="86">
        <f>I1141*Segmentos!$D$7*(AH1141%)*IF(ISNUMBER(AI1141),AI1141%,0)</f>
        <v>11599.999999998103</v>
      </c>
      <c r="K1141" s="86">
        <f>I1141*Segmentos!$D$7*(AL1141%)*IF(ISNUMBER(AM1141),AM1141%,0)</f>
        <v>21999.999999996406</v>
      </c>
      <c r="L1141" s="4"/>
      <c r="M1141" s="2">
        <v>4.2699999999999996</v>
      </c>
      <c r="N1141" s="2">
        <v>4.3</v>
      </c>
      <c r="O1141" s="2">
        <v>100</v>
      </c>
      <c r="P1141" s="2">
        <v>85.321399999999997</v>
      </c>
      <c r="Q1141" s="2">
        <v>2.1</v>
      </c>
      <c r="R1141" s="2">
        <v>2.1</v>
      </c>
      <c r="S1141" s="2">
        <v>100</v>
      </c>
      <c r="T1141" s="2">
        <v>7.0107999999999997</v>
      </c>
      <c r="U1141" s="2">
        <v>2.04</v>
      </c>
      <c r="V1141" s="2">
        <v>2</v>
      </c>
      <c r="W1141" s="2">
        <v>100</v>
      </c>
      <c r="X1141" s="2">
        <v>8.5596999999999994</v>
      </c>
      <c r="Y1141" s="2">
        <v>5.93</v>
      </c>
      <c r="Z1141" s="2">
        <v>5.9</v>
      </c>
      <c r="AA1141" s="2">
        <v>100</v>
      </c>
      <c r="AB1141" s="2">
        <v>34.948599999999999</v>
      </c>
      <c r="AC1141" s="2">
        <v>5.31</v>
      </c>
      <c r="AD1141" s="2">
        <v>5.3</v>
      </c>
      <c r="AE1141" s="2">
        <v>100</v>
      </c>
      <c r="AF1141" s="2">
        <v>34.802399999999999</v>
      </c>
      <c r="AG1141" s="20">
        <v>2.89</v>
      </c>
      <c r="AH1141" s="20">
        <v>2.9</v>
      </c>
      <c r="AI1141" s="20">
        <v>100</v>
      </c>
      <c r="AJ1141" s="20">
        <v>27.3626</v>
      </c>
      <c r="AK1141" s="18">
        <v>5.52</v>
      </c>
      <c r="AL1141" s="18">
        <v>5.5</v>
      </c>
      <c r="AM1141" s="18">
        <v>100</v>
      </c>
      <c r="AN1141" s="18">
        <v>57.958799999999997</v>
      </c>
      <c r="AO1141" s="2">
        <v>1.08</v>
      </c>
      <c r="AP1141" s="2">
        <v>1.1000000000000001</v>
      </c>
      <c r="AQ1141" s="2">
        <v>100</v>
      </c>
      <c r="AR1141" s="2">
        <v>2.3540999999999999</v>
      </c>
      <c r="AS1141" s="2">
        <v>3.42</v>
      </c>
      <c r="AT1141" s="2">
        <v>3.4</v>
      </c>
      <c r="AU1141" s="2">
        <v>100</v>
      </c>
      <c r="AV1141" s="2">
        <v>15.055899999999999</v>
      </c>
      <c r="AW1141" s="2">
        <v>3</v>
      </c>
      <c r="AX1141" s="2">
        <v>3</v>
      </c>
      <c r="AY1141" s="2">
        <v>100</v>
      </c>
      <c r="AZ1141" s="2">
        <v>17.200800000000001</v>
      </c>
      <c r="BA1141" s="2">
        <v>6.63</v>
      </c>
      <c r="BB1141" s="2">
        <v>6.6</v>
      </c>
      <c r="BC1141" s="2">
        <v>100</v>
      </c>
      <c r="BD1141" s="2">
        <v>50.710700000000003</v>
      </c>
      <c r="BE1141" s="4" t="str">
        <f t="shared" si="172"/>
        <v>NO APLICA</v>
      </c>
      <c r="BF1141" s="4">
        <f t="shared" si="173"/>
        <v>4.3586</v>
      </c>
      <c r="BG1141">
        <f t="shared" si="174"/>
        <v>1.08</v>
      </c>
      <c r="BH1141">
        <f t="shared" si="175"/>
        <v>3.42</v>
      </c>
      <c r="BI1141">
        <f t="shared" si="176"/>
        <v>6.63</v>
      </c>
      <c r="BJ1141">
        <f t="shared" si="177"/>
        <v>5.52</v>
      </c>
      <c r="BK1141">
        <f t="shared" si="178"/>
        <v>2.89</v>
      </c>
      <c r="BL1141">
        <f t="shared" si="179"/>
        <v>429.99999999992974</v>
      </c>
    </row>
    <row r="1142" spans="1:64" x14ac:dyDescent="0.2">
      <c r="A1142" s="1">
        <v>1140</v>
      </c>
      <c r="B1142" s="7" t="s">
        <v>6</v>
      </c>
      <c r="C1142" s="3">
        <v>39961</v>
      </c>
      <c r="D1142" s="4" t="s">
        <v>3</v>
      </c>
      <c r="E1142" s="4" t="s">
        <v>166</v>
      </c>
      <c r="F1142" s="5" t="str">
        <f t="shared" si="170"/>
        <v>J</v>
      </c>
      <c r="G1142" s="6">
        <v>0.90902777777777777</v>
      </c>
      <c r="H1142" s="6">
        <v>0.90972222222222221</v>
      </c>
      <c r="I1142" s="85">
        <f t="shared" si="171"/>
        <v>0.99999999999999645</v>
      </c>
      <c r="J1142" s="86">
        <f>I1142*Segmentos!$D$7*(AH1142%)*IF(ISNUMBER(AI1142),AI1142%,0)</f>
        <v>36799.999999999869</v>
      </c>
      <c r="K1142" s="86">
        <f>I1142*Segmentos!$D$7*(AL1142%)*IF(ISNUMBER(AM1142),AM1142%,0)</f>
        <v>33599.999999999884</v>
      </c>
      <c r="L1142" s="4"/>
      <c r="M1142" s="2">
        <v>8.7899999999999991</v>
      </c>
      <c r="N1142" s="2">
        <v>8.8000000000000007</v>
      </c>
      <c r="O1142" s="2">
        <v>100</v>
      </c>
      <c r="P1142" s="2">
        <v>87.192999999999998</v>
      </c>
      <c r="Q1142" s="2">
        <v>4.0599999999999996</v>
      </c>
      <c r="R1142" s="2">
        <v>4.0999999999999996</v>
      </c>
      <c r="S1142" s="2">
        <v>100</v>
      </c>
      <c r="T1142" s="2">
        <v>6.7154999999999996</v>
      </c>
      <c r="U1142" s="2">
        <v>4</v>
      </c>
      <c r="V1142" s="2">
        <v>4</v>
      </c>
      <c r="W1142" s="2">
        <v>100</v>
      </c>
      <c r="X1142" s="2">
        <v>8.3148</v>
      </c>
      <c r="Y1142" s="2">
        <v>8.2899999999999991</v>
      </c>
      <c r="Z1142" s="2">
        <v>8.3000000000000007</v>
      </c>
      <c r="AA1142" s="2">
        <v>100</v>
      </c>
      <c r="AB1142" s="2">
        <v>24.273199999999999</v>
      </c>
      <c r="AC1142" s="2">
        <v>14.71</v>
      </c>
      <c r="AD1142" s="2">
        <v>14.7</v>
      </c>
      <c r="AE1142" s="2">
        <v>100</v>
      </c>
      <c r="AF1142" s="2">
        <v>47.889400000000002</v>
      </c>
      <c r="AG1142" s="20">
        <v>9.18</v>
      </c>
      <c r="AH1142" s="20">
        <v>9.1999999999999993</v>
      </c>
      <c r="AI1142" s="20">
        <v>100</v>
      </c>
      <c r="AJ1142" s="20">
        <v>43.174900000000001</v>
      </c>
      <c r="AK1142" s="18">
        <v>8.4499999999999993</v>
      </c>
      <c r="AL1142" s="18">
        <v>8.4</v>
      </c>
      <c r="AM1142" s="18">
        <v>100</v>
      </c>
      <c r="AN1142" s="18">
        <v>44.018099999999997</v>
      </c>
      <c r="AO1142" s="2">
        <v>3.92</v>
      </c>
      <c r="AP1142" s="2">
        <v>3.9</v>
      </c>
      <c r="AQ1142" s="2">
        <v>100</v>
      </c>
      <c r="AR1142" s="2">
        <v>4.2519999999999998</v>
      </c>
      <c r="AS1142" s="2">
        <v>6.85</v>
      </c>
      <c r="AT1142" s="2">
        <v>6.8</v>
      </c>
      <c r="AU1142" s="2">
        <v>100</v>
      </c>
      <c r="AV1142" s="2">
        <v>14.9582</v>
      </c>
      <c r="AW1142" s="2">
        <v>11.56</v>
      </c>
      <c r="AX1142" s="2">
        <v>11.6</v>
      </c>
      <c r="AY1142" s="2">
        <v>100</v>
      </c>
      <c r="AZ1142" s="2">
        <v>32.969299999999997</v>
      </c>
      <c r="BA1142" s="2">
        <v>9.2200000000000006</v>
      </c>
      <c r="BB1142" s="2">
        <v>9.1999999999999993</v>
      </c>
      <c r="BC1142" s="2">
        <v>100</v>
      </c>
      <c r="BD1142" s="2">
        <v>35.013399999999997</v>
      </c>
      <c r="BE1142" s="4" t="str">
        <f t="shared" si="172"/>
        <v>NO APLICA</v>
      </c>
      <c r="BF1142" s="4">
        <f t="shared" si="173"/>
        <v>8.3483999999999998</v>
      </c>
      <c r="BG1142">
        <f t="shared" si="174"/>
        <v>3.92</v>
      </c>
      <c r="BH1142">
        <f t="shared" si="175"/>
        <v>6.85</v>
      </c>
      <c r="BI1142">
        <f t="shared" si="176"/>
        <v>11.56</v>
      </c>
      <c r="BJ1142">
        <f t="shared" si="177"/>
        <v>8.4499999999999993</v>
      </c>
      <c r="BK1142">
        <f t="shared" si="178"/>
        <v>9.18</v>
      </c>
      <c r="BL1142">
        <f t="shared" si="179"/>
        <v>879.99999999999682</v>
      </c>
    </row>
    <row r="1143" spans="1:64" x14ac:dyDescent="0.2">
      <c r="A1143" s="1">
        <v>1141</v>
      </c>
      <c r="B1143" s="7" t="s">
        <v>31</v>
      </c>
      <c r="C1143" s="3">
        <v>39961</v>
      </c>
      <c r="D1143" s="4" t="s">
        <v>628</v>
      </c>
      <c r="E1143" s="4" t="s">
        <v>166</v>
      </c>
      <c r="F1143" s="5" t="str">
        <f t="shared" si="170"/>
        <v>J</v>
      </c>
      <c r="G1143" s="6">
        <v>0.91111111111111109</v>
      </c>
      <c r="H1143" s="6">
        <v>0.91388888888888886</v>
      </c>
      <c r="I1143" s="85">
        <f t="shared" si="171"/>
        <v>3.9999999999999858</v>
      </c>
      <c r="J1143" s="86">
        <f>I1143*Segmentos!$D$7*(AH1143%)*IF(ISNUMBER(AI1143),AI1143%,0)</f>
        <v>2735.9999999999905</v>
      </c>
      <c r="K1143" s="86">
        <f>I1143*Segmentos!$D$7*(AL1143%)*IF(ISNUMBER(AM1143),AM1143%,0)</f>
        <v>13785.599999999953</v>
      </c>
      <c r="L1143" s="4"/>
      <c r="M1143" s="2">
        <v>0.56000000000000005</v>
      </c>
      <c r="N1143" s="2">
        <v>0.8</v>
      </c>
      <c r="O1143" s="2">
        <v>68.8</v>
      </c>
      <c r="P1143" s="2">
        <v>70.980199999999996</v>
      </c>
      <c r="Q1143" s="2">
        <v>0</v>
      </c>
      <c r="R1143" s="2">
        <v>0</v>
      </c>
      <c r="S1143" s="8" t="s">
        <v>577</v>
      </c>
      <c r="T1143" s="2">
        <v>0</v>
      </c>
      <c r="U1143" s="2">
        <v>0.65</v>
      </c>
      <c r="V1143" s="2">
        <v>1</v>
      </c>
      <c r="W1143" s="2">
        <v>64</v>
      </c>
      <c r="X1143" s="2">
        <v>17.229399999999998</v>
      </c>
      <c r="Y1143" s="2">
        <v>0.65</v>
      </c>
      <c r="Z1143" s="2">
        <v>1</v>
      </c>
      <c r="AA1143" s="2">
        <v>68.400000000000006</v>
      </c>
      <c r="AB1143" s="2">
        <v>24.423300000000001</v>
      </c>
      <c r="AC1143" s="2">
        <v>0.7</v>
      </c>
      <c r="AD1143" s="2">
        <v>1</v>
      </c>
      <c r="AE1143" s="2">
        <v>72.5</v>
      </c>
      <c r="AF1143" s="2">
        <v>29.327500000000001</v>
      </c>
      <c r="AG1143" s="20">
        <v>0.2</v>
      </c>
      <c r="AH1143" s="20">
        <v>0.3</v>
      </c>
      <c r="AI1143" s="20">
        <v>57</v>
      </c>
      <c r="AJ1143" s="20">
        <v>11.769399999999999</v>
      </c>
      <c r="AK1143" s="18">
        <v>0.89</v>
      </c>
      <c r="AL1143" s="18">
        <v>1.2</v>
      </c>
      <c r="AM1143" s="18">
        <v>71.8</v>
      </c>
      <c r="AN1143" s="18">
        <v>59.210799999999999</v>
      </c>
      <c r="AO1143" s="2">
        <v>0.81</v>
      </c>
      <c r="AP1143" s="2">
        <v>1</v>
      </c>
      <c r="AQ1143" s="2">
        <v>82.2</v>
      </c>
      <c r="AR1143" s="2">
        <v>11.195399999999999</v>
      </c>
      <c r="AS1143" s="2">
        <v>0.05</v>
      </c>
      <c r="AT1143" s="2">
        <v>0.2</v>
      </c>
      <c r="AU1143" s="2">
        <v>25</v>
      </c>
      <c r="AV1143" s="2">
        <v>1.3147</v>
      </c>
      <c r="AW1143" s="2">
        <v>0.11</v>
      </c>
      <c r="AX1143" s="2">
        <v>0.4</v>
      </c>
      <c r="AY1143" s="2">
        <v>25</v>
      </c>
      <c r="AZ1143" s="2">
        <v>3.9622999999999999</v>
      </c>
      <c r="BA1143" s="2">
        <v>1.1200000000000001</v>
      </c>
      <c r="BB1143" s="2">
        <v>1.4</v>
      </c>
      <c r="BC1143" s="2">
        <v>79.7</v>
      </c>
      <c r="BD1143" s="2">
        <v>54.507800000000003</v>
      </c>
      <c r="BE1143" s="4" t="str">
        <f t="shared" si="172"/>
        <v>NO APLICA</v>
      </c>
      <c r="BF1143" s="4">
        <f t="shared" si="173"/>
        <v>0.55980000000000008</v>
      </c>
      <c r="BG1143">
        <f t="shared" si="174"/>
        <v>0.81</v>
      </c>
      <c r="BH1143">
        <f t="shared" si="175"/>
        <v>0.05</v>
      </c>
      <c r="BI1143">
        <f t="shared" si="176"/>
        <v>1.1200000000000001</v>
      </c>
      <c r="BJ1143">
        <f t="shared" si="177"/>
        <v>0.89</v>
      </c>
      <c r="BK1143">
        <f t="shared" si="178"/>
        <v>0.2</v>
      </c>
      <c r="BL1143">
        <f t="shared" si="179"/>
        <v>220.1599999999992</v>
      </c>
    </row>
    <row r="1144" spans="1:64" x14ac:dyDescent="0.2">
      <c r="A1144" s="1">
        <v>1142</v>
      </c>
      <c r="B1144" s="7" t="s">
        <v>43</v>
      </c>
      <c r="C1144" s="3">
        <v>39961</v>
      </c>
      <c r="D1144" s="4" t="s">
        <v>629</v>
      </c>
      <c r="E1144" s="4" t="s">
        <v>170</v>
      </c>
      <c r="F1144" s="5" t="str">
        <f t="shared" si="170"/>
        <v>J</v>
      </c>
      <c r="G1144" s="6">
        <v>0.91527777777777775</v>
      </c>
      <c r="H1144" s="6">
        <v>0.93194444444444446</v>
      </c>
      <c r="I1144" s="85">
        <f t="shared" si="171"/>
        <v>24.000000000000075</v>
      </c>
      <c r="J1144" s="86">
        <f>I1144*Segmentos!$D$7*(AH1144%)*IF(ISNUMBER(AI1144),AI1144%,0)</f>
        <v>15264.000000000049</v>
      </c>
      <c r="K1144" s="86">
        <f>I1144*Segmentos!$D$7*(AL1144%)*IF(ISNUMBER(AM1144),AM1144%,0)</f>
        <v>51504.00000000016</v>
      </c>
      <c r="L1144" s="4"/>
      <c r="M1144" s="2">
        <v>0.36</v>
      </c>
      <c r="N1144" s="2">
        <v>2</v>
      </c>
      <c r="O1144" s="2">
        <v>17.8</v>
      </c>
      <c r="P1144" s="2">
        <v>35.471499999999999</v>
      </c>
      <c r="Q1144" s="2">
        <v>0.01</v>
      </c>
      <c r="R1144" s="2">
        <v>0.1</v>
      </c>
      <c r="S1144" s="2">
        <v>12.5</v>
      </c>
      <c r="T1144" s="2">
        <v>0.2029</v>
      </c>
      <c r="U1144" s="2">
        <v>0.64</v>
      </c>
      <c r="V1144" s="2">
        <v>3.1</v>
      </c>
      <c r="W1144" s="2">
        <v>20.7</v>
      </c>
      <c r="X1144" s="2">
        <v>13.3507</v>
      </c>
      <c r="Y1144" s="2">
        <v>0.42</v>
      </c>
      <c r="Z1144" s="2">
        <v>1.9</v>
      </c>
      <c r="AA1144" s="2">
        <v>22.4</v>
      </c>
      <c r="AB1144" s="2">
        <v>12.364100000000001</v>
      </c>
      <c r="AC1144" s="2">
        <v>0.28999999999999998</v>
      </c>
      <c r="AD1144" s="2">
        <v>2.4</v>
      </c>
      <c r="AE1144" s="2">
        <v>12.4</v>
      </c>
      <c r="AF1144" s="2">
        <v>9.5538000000000007</v>
      </c>
      <c r="AG1144" s="20">
        <v>0.16</v>
      </c>
      <c r="AH1144" s="20">
        <v>1</v>
      </c>
      <c r="AI1144" s="20">
        <v>15.9</v>
      </c>
      <c r="AJ1144" s="20">
        <v>7.7237</v>
      </c>
      <c r="AK1144" s="18">
        <v>0.53</v>
      </c>
      <c r="AL1144" s="18">
        <v>2.9</v>
      </c>
      <c r="AM1144" s="18">
        <v>18.5</v>
      </c>
      <c r="AN1144" s="18">
        <v>27.747800000000002</v>
      </c>
      <c r="AO1144" s="2">
        <v>0.36</v>
      </c>
      <c r="AP1144" s="2">
        <v>1</v>
      </c>
      <c r="AQ1144" s="2">
        <v>35.799999999999997</v>
      </c>
      <c r="AR1144" s="2">
        <v>3.9445000000000001</v>
      </c>
      <c r="AS1144" s="2">
        <v>0.23</v>
      </c>
      <c r="AT1144" s="2">
        <v>0.6</v>
      </c>
      <c r="AU1144" s="2">
        <v>36.9</v>
      </c>
      <c r="AV1144" s="2">
        <v>5.0716999999999999</v>
      </c>
      <c r="AW1144" s="2">
        <v>0.36</v>
      </c>
      <c r="AX1144" s="2">
        <v>2.4</v>
      </c>
      <c r="AY1144" s="2">
        <v>15.1</v>
      </c>
      <c r="AZ1144" s="2">
        <v>10.4207</v>
      </c>
      <c r="BA1144" s="2">
        <v>0.42</v>
      </c>
      <c r="BB1144" s="2">
        <v>2.8</v>
      </c>
      <c r="BC1144" s="2">
        <v>15.3</v>
      </c>
      <c r="BD1144" s="2">
        <v>16.034600000000001</v>
      </c>
      <c r="BE1144" s="4" t="str">
        <f t="shared" si="172"/>
        <v>NO APLICA</v>
      </c>
      <c r="BF1144" s="4">
        <f t="shared" si="173"/>
        <v>0.33040000000000003</v>
      </c>
      <c r="BG1144">
        <f t="shared" si="174"/>
        <v>0.36</v>
      </c>
      <c r="BH1144">
        <f t="shared" si="175"/>
        <v>0.23</v>
      </c>
      <c r="BI1144">
        <f t="shared" si="176"/>
        <v>0.42</v>
      </c>
      <c r="BJ1144">
        <f t="shared" si="177"/>
        <v>0.53</v>
      </c>
      <c r="BK1144">
        <f t="shared" si="178"/>
        <v>0.16</v>
      </c>
      <c r="BL1144">
        <f t="shared" si="179"/>
        <v>854.40000000000271</v>
      </c>
    </row>
    <row r="1145" spans="1:64" x14ac:dyDescent="0.2">
      <c r="A1145" s="1">
        <v>1143</v>
      </c>
      <c r="B1145" s="7" t="s">
        <v>44</v>
      </c>
      <c r="C1145" s="3">
        <v>39961</v>
      </c>
      <c r="D1145" s="4" t="s">
        <v>3</v>
      </c>
      <c r="E1145" s="4" t="s">
        <v>169</v>
      </c>
      <c r="F1145" s="5" t="str">
        <f t="shared" si="170"/>
        <v>J</v>
      </c>
      <c r="G1145" s="6">
        <v>0.91874999999999996</v>
      </c>
      <c r="H1145" s="6">
        <v>2.7777777777777779E-3</v>
      </c>
      <c r="I1145" s="85">
        <f t="shared" si="171"/>
        <v>121.00000000000007</v>
      </c>
      <c r="J1145" s="86">
        <f>I1145*Segmentos!$D$7*(AH1145%)*IF(ISNUMBER(AI1145),AI1145%,0)</f>
        <v>3633484.8000000031</v>
      </c>
      <c r="K1145" s="86">
        <f>I1145*Segmentos!$D$7*(AL1145%)*IF(ISNUMBER(AM1145),AM1145%,0)</f>
        <v>2813976.0000000019</v>
      </c>
      <c r="L1145" s="4"/>
      <c r="M1145" s="2">
        <v>6.62</v>
      </c>
      <c r="N1145" s="2">
        <v>26.3</v>
      </c>
      <c r="O1145" s="2">
        <v>25.2</v>
      </c>
      <c r="P1145" s="2">
        <v>88.076599999999999</v>
      </c>
      <c r="Q1145" s="2">
        <v>5.88</v>
      </c>
      <c r="R1145" s="2">
        <v>21.3</v>
      </c>
      <c r="S1145" s="2">
        <v>27.6</v>
      </c>
      <c r="T1145" s="2">
        <v>13.052099999999999</v>
      </c>
      <c r="U1145" s="2">
        <v>5.53</v>
      </c>
      <c r="V1145" s="2">
        <v>23.2</v>
      </c>
      <c r="W1145" s="2">
        <v>23.8</v>
      </c>
      <c r="X1145" s="2">
        <v>15.4148</v>
      </c>
      <c r="Y1145" s="2">
        <v>7.05</v>
      </c>
      <c r="Z1145" s="2">
        <v>24.8</v>
      </c>
      <c r="AA1145" s="2">
        <v>28.4</v>
      </c>
      <c r="AB1145" s="2">
        <v>27.671199999999999</v>
      </c>
      <c r="AC1145" s="2">
        <v>7.31</v>
      </c>
      <c r="AD1145" s="2">
        <v>32.200000000000003</v>
      </c>
      <c r="AE1145" s="2">
        <v>22.7</v>
      </c>
      <c r="AF1145" s="2">
        <v>31.938500000000001</v>
      </c>
      <c r="AG1145" s="20">
        <v>7.53</v>
      </c>
      <c r="AH1145" s="20">
        <v>27.2</v>
      </c>
      <c r="AI1145" s="20">
        <v>27.6</v>
      </c>
      <c r="AJ1145" s="20">
        <v>47.503500000000003</v>
      </c>
      <c r="AK1145" s="18">
        <v>5.8</v>
      </c>
      <c r="AL1145" s="18">
        <v>25.5</v>
      </c>
      <c r="AM1145" s="18">
        <v>22.8</v>
      </c>
      <c r="AN1145" s="18">
        <v>40.573099999999997</v>
      </c>
      <c r="AO1145" s="2">
        <v>3.16</v>
      </c>
      <c r="AP1145" s="2">
        <v>17.8</v>
      </c>
      <c r="AQ1145" s="2">
        <v>17.7</v>
      </c>
      <c r="AR1145" s="2">
        <v>4.5879000000000003</v>
      </c>
      <c r="AS1145" s="2">
        <v>4.97</v>
      </c>
      <c r="AT1145" s="2">
        <v>23.1</v>
      </c>
      <c r="AU1145" s="2">
        <v>21.6</v>
      </c>
      <c r="AV1145" s="2">
        <v>14.5709</v>
      </c>
      <c r="AW1145" s="2">
        <v>9</v>
      </c>
      <c r="AX1145" s="2">
        <v>29.5</v>
      </c>
      <c r="AY1145" s="2">
        <v>30.5</v>
      </c>
      <c r="AZ1145" s="2">
        <v>34.412999999999997</v>
      </c>
      <c r="BA1145" s="2">
        <v>6.77</v>
      </c>
      <c r="BB1145" s="2">
        <v>28.3</v>
      </c>
      <c r="BC1145" s="2">
        <v>24</v>
      </c>
      <c r="BD1145" s="2">
        <v>34.504800000000003</v>
      </c>
      <c r="BE1145" s="4" t="str">
        <f t="shared" si="172"/>
        <v>ENTRETENIDO</v>
      </c>
      <c r="BF1145" s="4">
        <f t="shared" si="173"/>
        <v>6.3024000000000004</v>
      </c>
      <c r="BG1145">
        <f t="shared" si="174"/>
        <v>3.16</v>
      </c>
      <c r="BH1145">
        <f t="shared" si="175"/>
        <v>4.97</v>
      </c>
      <c r="BI1145">
        <f t="shared" si="176"/>
        <v>9</v>
      </c>
      <c r="BJ1145">
        <f t="shared" si="177"/>
        <v>5.8</v>
      </c>
      <c r="BK1145">
        <f t="shared" si="178"/>
        <v>7.53</v>
      </c>
      <c r="BL1145">
        <f t="shared" si="179"/>
        <v>80193.96000000005</v>
      </c>
    </row>
    <row r="1146" spans="1:64" x14ac:dyDescent="0.2">
      <c r="A1146" s="1">
        <v>1144</v>
      </c>
      <c r="B1146" s="7" t="s">
        <v>86</v>
      </c>
      <c r="C1146" s="3">
        <v>39961</v>
      </c>
      <c r="D1146" s="4" t="s">
        <v>17</v>
      </c>
      <c r="E1146" s="4" t="s">
        <v>169</v>
      </c>
      <c r="F1146" s="5" t="str">
        <f t="shared" si="170"/>
        <v>J</v>
      </c>
      <c r="G1146" s="6">
        <v>0.91527777777777775</v>
      </c>
      <c r="H1146" s="6">
        <v>0.95833333333333337</v>
      </c>
      <c r="I1146" s="85">
        <f t="shared" si="171"/>
        <v>62.000000000000099</v>
      </c>
      <c r="J1146" s="86">
        <f>I1146*Segmentos!$D$7*(AH1146%)*IF(ISNUMBER(AI1146),AI1146%,0)</f>
        <v>58726.400000000103</v>
      </c>
      <c r="K1146" s="86">
        <f>I1146*Segmentos!$D$7*(AL1146%)*IF(ISNUMBER(AM1146),AM1146%,0)</f>
        <v>16665.600000000024</v>
      </c>
      <c r="L1146" s="4"/>
      <c r="M1146" s="2">
        <v>0.15</v>
      </c>
      <c r="N1146" s="2">
        <v>1.5</v>
      </c>
      <c r="O1146" s="2">
        <v>9.8000000000000007</v>
      </c>
      <c r="P1146" s="2">
        <v>91.5899</v>
      </c>
      <c r="Q1146" s="2">
        <v>0</v>
      </c>
      <c r="R1146" s="2">
        <v>0.1</v>
      </c>
      <c r="S1146" s="2">
        <v>1.6</v>
      </c>
      <c r="T1146" s="2">
        <v>0.16569999999999999</v>
      </c>
      <c r="U1146" s="2">
        <v>0.09</v>
      </c>
      <c r="V1146" s="2">
        <v>1.7</v>
      </c>
      <c r="W1146" s="2">
        <v>5.5</v>
      </c>
      <c r="X1146" s="2">
        <v>12.0943</v>
      </c>
      <c r="Y1146" s="2">
        <v>0.09</v>
      </c>
      <c r="Z1146" s="2">
        <v>0.8</v>
      </c>
      <c r="AA1146" s="2">
        <v>11.8</v>
      </c>
      <c r="AB1146" s="2">
        <v>16.717300000000002</v>
      </c>
      <c r="AC1146" s="2">
        <v>0.3</v>
      </c>
      <c r="AD1146" s="2">
        <v>2.7</v>
      </c>
      <c r="AE1146" s="2">
        <v>11.1</v>
      </c>
      <c r="AF1146" s="2">
        <v>62.6126</v>
      </c>
      <c r="AG1146" s="20">
        <v>0.23</v>
      </c>
      <c r="AH1146" s="20">
        <v>1.6</v>
      </c>
      <c r="AI1146" s="20">
        <v>14.8</v>
      </c>
      <c r="AJ1146" s="20">
        <v>69.200400000000002</v>
      </c>
      <c r="AK1146" s="18">
        <v>7.0000000000000007E-2</v>
      </c>
      <c r="AL1146" s="18">
        <v>1.4</v>
      </c>
      <c r="AM1146" s="18">
        <v>4.8</v>
      </c>
      <c r="AN1146" s="18">
        <v>22.389500000000002</v>
      </c>
      <c r="AO1146" s="2">
        <v>0</v>
      </c>
      <c r="AP1146" s="2">
        <v>0.1</v>
      </c>
      <c r="AQ1146" s="2">
        <v>1.6</v>
      </c>
      <c r="AR1146" s="2">
        <v>0.16569999999999999</v>
      </c>
      <c r="AS1146" s="2">
        <v>0</v>
      </c>
      <c r="AT1146" s="2">
        <v>0.3</v>
      </c>
      <c r="AU1146" s="2">
        <v>1.6</v>
      </c>
      <c r="AV1146" s="2">
        <v>0.6381</v>
      </c>
      <c r="AW1146" s="2">
        <v>0.32</v>
      </c>
      <c r="AX1146" s="2">
        <v>1.4</v>
      </c>
      <c r="AY1146" s="2">
        <v>23.6</v>
      </c>
      <c r="AZ1146" s="2">
        <v>58.535400000000003</v>
      </c>
      <c r="BA1146" s="2">
        <v>0.13</v>
      </c>
      <c r="BB1146" s="2">
        <v>2.6</v>
      </c>
      <c r="BC1146" s="2">
        <v>5.0999999999999996</v>
      </c>
      <c r="BD1146" s="2">
        <v>32.250700000000002</v>
      </c>
      <c r="BE1146" s="4" t="str">
        <f t="shared" si="172"/>
        <v>ABURRIDO</v>
      </c>
      <c r="BF1146" s="4">
        <f t="shared" si="173"/>
        <v>0.12279999999999999</v>
      </c>
      <c r="BG1146">
        <f t="shared" si="174"/>
        <v>0</v>
      </c>
      <c r="BH1146">
        <f t="shared" si="175"/>
        <v>0</v>
      </c>
      <c r="BI1146">
        <f t="shared" si="176"/>
        <v>0.32</v>
      </c>
      <c r="BJ1146">
        <f t="shared" si="177"/>
        <v>7.0000000000000007E-2</v>
      </c>
      <c r="BK1146">
        <f t="shared" si="178"/>
        <v>0.23</v>
      </c>
      <c r="BL1146">
        <f t="shared" si="179"/>
        <v>911.40000000000146</v>
      </c>
    </row>
    <row r="1147" spans="1:64" x14ac:dyDescent="0.2">
      <c r="A1147" s="1">
        <v>1145</v>
      </c>
      <c r="B1147" s="7" t="s">
        <v>14</v>
      </c>
      <c r="C1147" s="3">
        <v>39961</v>
      </c>
      <c r="D1147" s="4" t="s">
        <v>626</v>
      </c>
      <c r="E1147" s="4" t="s">
        <v>163</v>
      </c>
      <c r="F1147" s="5" t="str">
        <f t="shared" si="170"/>
        <v>J</v>
      </c>
      <c r="G1147" s="6">
        <v>0.85138888888888886</v>
      </c>
      <c r="H1147" s="6">
        <v>0.875</v>
      </c>
      <c r="I1147" s="85">
        <f t="shared" si="171"/>
        <v>34.000000000000043</v>
      </c>
      <c r="J1147" s="86">
        <f>I1147*Segmentos!$D$7*(AH1147%)*IF(ISNUMBER(AI1147),AI1147%,0)</f>
        <v>1009800.0000000012</v>
      </c>
      <c r="K1147" s="86">
        <f>I1147*Segmentos!$D$7*(AL1147%)*IF(ISNUMBER(AM1147),AM1147%,0)</f>
        <v>1273286.4000000015</v>
      </c>
      <c r="L1147" s="4"/>
      <c r="M1147" s="2">
        <v>8.44</v>
      </c>
      <c r="N1147" s="2">
        <v>13.3</v>
      </c>
      <c r="O1147" s="2">
        <v>63.3</v>
      </c>
      <c r="P1147" s="2">
        <v>79.358900000000006</v>
      </c>
      <c r="Q1147" s="2">
        <v>5.26</v>
      </c>
      <c r="R1147" s="2">
        <v>10</v>
      </c>
      <c r="S1147" s="2">
        <v>52.7</v>
      </c>
      <c r="T1147" s="2">
        <v>8.2436000000000007</v>
      </c>
      <c r="U1147" s="2">
        <v>5.91</v>
      </c>
      <c r="V1147" s="2">
        <v>11.2</v>
      </c>
      <c r="W1147" s="2">
        <v>53</v>
      </c>
      <c r="X1147" s="2">
        <v>11.654500000000001</v>
      </c>
      <c r="Y1147" s="2">
        <v>8.81</v>
      </c>
      <c r="Z1147" s="2">
        <v>13.1</v>
      </c>
      <c r="AA1147" s="2">
        <v>67.400000000000006</v>
      </c>
      <c r="AB1147" s="2">
        <v>24.439299999999999</v>
      </c>
      <c r="AC1147" s="2">
        <v>11.35</v>
      </c>
      <c r="AD1147" s="2">
        <v>16.7</v>
      </c>
      <c r="AE1147" s="2">
        <v>68</v>
      </c>
      <c r="AF1147" s="2">
        <v>35.021500000000003</v>
      </c>
      <c r="AG1147" s="20">
        <v>7.39</v>
      </c>
      <c r="AH1147" s="20">
        <v>12.5</v>
      </c>
      <c r="AI1147" s="20">
        <v>59.4</v>
      </c>
      <c r="AJ1147" s="20">
        <v>32.972900000000003</v>
      </c>
      <c r="AK1147" s="18">
        <v>9.39</v>
      </c>
      <c r="AL1147" s="18">
        <v>14.1</v>
      </c>
      <c r="AM1147" s="18">
        <v>66.400000000000006</v>
      </c>
      <c r="AN1147" s="18">
        <v>46.386000000000003</v>
      </c>
      <c r="AO1147" s="2">
        <v>7.63</v>
      </c>
      <c r="AP1147" s="2">
        <v>11.5</v>
      </c>
      <c r="AQ1147" s="2">
        <v>66.599999999999994</v>
      </c>
      <c r="AR1147" s="2">
        <v>7.8337000000000003</v>
      </c>
      <c r="AS1147" s="2">
        <v>5.95</v>
      </c>
      <c r="AT1147" s="2">
        <v>10.1</v>
      </c>
      <c r="AU1147" s="2">
        <v>58.8</v>
      </c>
      <c r="AV1147" s="2">
        <v>12.3178</v>
      </c>
      <c r="AW1147" s="2">
        <v>7.47</v>
      </c>
      <c r="AX1147" s="2">
        <v>12.2</v>
      </c>
      <c r="AY1147" s="2">
        <v>61.3</v>
      </c>
      <c r="AZ1147" s="2">
        <v>20.202300000000001</v>
      </c>
      <c r="BA1147" s="2">
        <v>10.84</v>
      </c>
      <c r="BB1147" s="2">
        <v>16.600000000000001</v>
      </c>
      <c r="BC1147" s="2">
        <v>65.3</v>
      </c>
      <c r="BD1147" s="2">
        <v>39.005200000000002</v>
      </c>
      <c r="BE1147" s="4" t="str">
        <f t="shared" si="172"/>
        <v>NO APLICA</v>
      </c>
      <c r="BF1147" s="4">
        <f t="shared" si="173"/>
        <v>8.1129999999999995</v>
      </c>
      <c r="BG1147">
        <f t="shared" si="174"/>
        <v>7.63</v>
      </c>
      <c r="BH1147">
        <f t="shared" si="175"/>
        <v>5.95</v>
      </c>
      <c r="BI1147">
        <f t="shared" si="176"/>
        <v>10.84</v>
      </c>
      <c r="BJ1147">
        <f t="shared" si="177"/>
        <v>9.39</v>
      </c>
      <c r="BK1147">
        <f t="shared" si="178"/>
        <v>7.39</v>
      </c>
      <c r="BL1147">
        <f t="shared" si="179"/>
        <v>28624.260000000038</v>
      </c>
    </row>
    <row r="1148" spans="1:64" x14ac:dyDescent="0.2">
      <c r="A1148" s="1">
        <v>1146</v>
      </c>
      <c r="B1148" s="7" t="s">
        <v>92</v>
      </c>
      <c r="C1148" s="3">
        <v>39961</v>
      </c>
      <c r="D1148" s="4" t="s">
        <v>8</v>
      </c>
      <c r="E1148" s="4" t="s">
        <v>168</v>
      </c>
      <c r="F1148" s="5" t="str">
        <f t="shared" si="170"/>
        <v>J</v>
      </c>
      <c r="G1148" s="6">
        <v>0.91805555555555562</v>
      </c>
      <c r="H1148" s="6">
        <v>1.3888888888888889E-3</v>
      </c>
      <c r="I1148" s="85">
        <f t="shared" si="171"/>
        <v>119.99999999999989</v>
      </c>
      <c r="J1148" s="86">
        <f>I1148*Segmentos!$D$7*(AH1148%)*IF(ISNUMBER(AI1148),AI1148%,0)</f>
        <v>3374543.9999999967</v>
      </c>
      <c r="K1148" s="86">
        <f>I1148*Segmentos!$D$7*(AL1148%)*IF(ISNUMBER(AM1148),AM1148%,0)</f>
        <v>3530639.9999999963</v>
      </c>
      <c r="L1148" s="4" t="s">
        <v>332</v>
      </c>
      <c r="M1148" s="2">
        <v>7.19</v>
      </c>
      <c r="N1148" s="2">
        <v>23.2</v>
      </c>
      <c r="O1148" s="2">
        <v>31</v>
      </c>
      <c r="P1148" s="2">
        <v>81.243099999999998</v>
      </c>
      <c r="Q1148" s="2">
        <v>5.76</v>
      </c>
      <c r="R1148" s="2">
        <v>17.7</v>
      </c>
      <c r="S1148" s="2">
        <v>32.6</v>
      </c>
      <c r="T1148" s="2">
        <v>10.8629</v>
      </c>
      <c r="U1148" s="2">
        <v>7.01</v>
      </c>
      <c r="V1148" s="2">
        <v>18.899999999999999</v>
      </c>
      <c r="W1148" s="2">
        <v>37.1</v>
      </c>
      <c r="X1148" s="2">
        <v>16.604399999999998</v>
      </c>
      <c r="Y1148" s="2">
        <v>9.5500000000000007</v>
      </c>
      <c r="Z1148" s="2">
        <v>29.1</v>
      </c>
      <c r="AA1148" s="2">
        <v>32.9</v>
      </c>
      <c r="AB1148" s="2">
        <v>31.886299999999999</v>
      </c>
      <c r="AC1148" s="2">
        <v>5.9</v>
      </c>
      <c r="AD1148" s="2">
        <v>23.4</v>
      </c>
      <c r="AE1148" s="2">
        <v>25.2</v>
      </c>
      <c r="AF1148" s="2">
        <v>21.889500000000002</v>
      </c>
      <c r="AG1148" s="20">
        <v>7.01</v>
      </c>
      <c r="AH1148" s="20">
        <v>22.9</v>
      </c>
      <c r="AI1148" s="20">
        <v>30.7</v>
      </c>
      <c r="AJ1148" s="20">
        <v>37.598700000000001</v>
      </c>
      <c r="AK1148" s="18">
        <v>7.35</v>
      </c>
      <c r="AL1148" s="18">
        <v>23.5</v>
      </c>
      <c r="AM1148" s="18">
        <v>31.3</v>
      </c>
      <c r="AN1148" s="18">
        <v>43.644300000000001</v>
      </c>
      <c r="AO1148" s="2">
        <v>2.77</v>
      </c>
      <c r="AP1148" s="2">
        <v>13.3</v>
      </c>
      <c r="AQ1148" s="2">
        <v>20.7</v>
      </c>
      <c r="AR1148" s="2">
        <v>3.4196</v>
      </c>
      <c r="AS1148" s="2">
        <v>3.68</v>
      </c>
      <c r="AT1148" s="2">
        <v>16.399999999999999</v>
      </c>
      <c r="AU1148" s="2">
        <v>22.5</v>
      </c>
      <c r="AV1148" s="2">
        <v>9.1607000000000003</v>
      </c>
      <c r="AW1148" s="2">
        <v>6.41</v>
      </c>
      <c r="AX1148" s="2">
        <v>22</v>
      </c>
      <c r="AY1148" s="2">
        <v>29.1</v>
      </c>
      <c r="AZ1148" s="2">
        <v>20.8401</v>
      </c>
      <c r="BA1148" s="2">
        <v>11.05</v>
      </c>
      <c r="BB1148" s="2">
        <v>30.7</v>
      </c>
      <c r="BC1148" s="2">
        <v>35.9</v>
      </c>
      <c r="BD1148" s="2">
        <v>47.822699999999998</v>
      </c>
      <c r="BE1148" s="4" t="str">
        <f t="shared" si="172"/>
        <v>ENTRETENIDO</v>
      </c>
      <c r="BF1148" s="4">
        <f t="shared" si="173"/>
        <v>6.506800000000001</v>
      </c>
      <c r="BG1148">
        <f t="shared" si="174"/>
        <v>2.77</v>
      </c>
      <c r="BH1148">
        <f t="shared" si="175"/>
        <v>3.68</v>
      </c>
      <c r="BI1148">
        <f t="shared" si="176"/>
        <v>11.05</v>
      </c>
      <c r="BJ1148">
        <f t="shared" si="177"/>
        <v>7.35</v>
      </c>
      <c r="BK1148">
        <f t="shared" si="178"/>
        <v>7.01</v>
      </c>
      <c r="BL1148">
        <f t="shared" si="179"/>
        <v>86303.999999999913</v>
      </c>
    </row>
    <row r="1149" spans="1:64" x14ac:dyDescent="0.2">
      <c r="A1149" s="1">
        <v>1147</v>
      </c>
      <c r="B1149" s="7" t="s">
        <v>10</v>
      </c>
      <c r="C1149" s="3">
        <v>39961</v>
      </c>
      <c r="D1149" s="4" t="s">
        <v>8</v>
      </c>
      <c r="E1149" s="4" t="s">
        <v>164</v>
      </c>
      <c r="F1149" s="5" t="str">
        <f t="shared" si="170"/>
        <v>J</v>
      </c>
      <c r="G1149" s="6">
        <v>0.87361111111111101</v>
      </c>
      <c r="H1149" s="6">
        <v>0.91805555555555562</v>
      </c>
      <c r="I1149" s="85">
        <f t="shared" si="171"/>
        <v>64.000000000000256</v>
      </c>
      <c r="J1149" s="86">
        <f>I1149*Segmentos!$D$7*(AH1149%)*IF(ISNUMBER(AI1149),AI1149%,0)</f>
        <v>1309952.0000000054</v>
      </c>
      <c r="K1149" s="86">
        <f>I1149*Segmentos!$D$7*(AL1149%)*IF(ISNUMBER(AM1149),AM1149%,0)</f>
        <v>1584128.0000000065</v>
      </c>
      <c r="L1149" s="4"/>
      <c r="M1149" s="2">
        <v>5.68</v>
      </c>
      <c r="N1149" s="2">
        <v>17.600000000000001</v>
      </c>
      <c r="O1149" s="2">
        <v>32.200000000000003</v>
      </c>
      <c r="P1149" s="2">
        <v>88.700900000000004</v>
      </c>
      <c r="Q1149" s="2">
        <v>3.07</v>
      </c>
      <c r="R1149" s="2">
        <v>11.2</v>
      </c>
      <c r="S1149" s="2">
        <v>27.4</v>
      </c>
      <c r="T1149" s="2">
        <v>7.9950000000000001</v>
      </c>
      <c r="U1149" s="2">
        <v>3.85</v>
      </c>
      <c r="V1149" s="2">
        <v>13.3</v>
      </c>
      <c r="W1149" s="2">
        <v>29</v>
      </c>
      <c r="X1149" s="2">
        <v>12.6121</v>
      </c>
      <c r="Y1149" s="2">
        <v>6.2</v>
      </c>
      <c r="Z1149" s="2">
        <v>19.600000000000001</v>
      </c>
      <c r="AA1149" s="2">
        <v>31.6</v>
      </c>
      <c r="AB1149" s="2">
        <v>28.564800000000002</v>
      </c>
      <c r="AC1149" s="2">
        <v>7.71</v>
      </c>
      <c r="AD1149" s="2">
        <v>21.9</v>
      </c>
      <c r="AE1149" s="2">
        <v>35.1</v>
      </c>
      <c r="AF1149" s="2">
        <v>39.529000000000003</v>
      </c>
      <c r="AG1149" s="20">
        <v>5.12</v>
      </c>
      <c r="AH1149" s="20">
        <v>17</v>
      </c>
      <c r="AI1149" s="20">
        <v>30.1</v>
      </c>
      <c r="AJ1149" s="20">
        <v>37.920699999999997</v>
      </c>
      <c r="AK1149" s="18">
        <v>6.19</v>
      </c>
      <c r="AL1149" s="18">
        <v>18.2</v>
      </c>
      <c r="AM1149" s="18">
        <v>34</v>
      </c>
      <c r="AN1149" s="18">
        <v>50.780299999999997</v>
      </c>
      <c r="AO1149" s="2">
        <v>1.56</v>
      </c>
      <c r="AP1149" s="2">
        <v>10.5</v>
      </c>
      <c r="AQ1149" s="2">
        <v>14.9</v>
      </c>
      <c r="AR1149" s="2">
        <v>2.6564999999999999</v>
      </c>
      <c r="AS1149" s="2">
        <v>5.23</v>
      </c>
      <c r="AT1149" s="2">
        <v>16.399999999999999</v>
      </c>
      <c r="AU1149" s="2">
        <v>32</v>
      </c>
      <c r="AV1149" s="2">
        <v>17.9816</v>
      </c>
      <c r="AW1149" s="2">
        <v>5.17</v>
      </c>
      <c r="AX1149" s="2">
        <v>15</v>
      </c>
      <c r="AY1149" s="2">
        <v>34.4</v>
      </c>
      <c r="AZ1149" s="2">
        <v>23.189900000000002</v>
      </c>
      <c r="BA1149" s="2">
        <v>7.5</v>
      </c>
      <c r="BB1149" s="2">
        <v>22.4</v>
      </c>
      <c r="BC1149" s="2">
        <v>33.5</v>
      </c>
      <c r="BD1149" s="2">
        <v>44.872900000000001</v>
      </c>
      <c r="BE1149" s="4" t="str">
        <f t="shared" si="172"/>
        <v>NO APLICA</v>
      </c>
      <c r="BF1149" s="4">
        <f t="shared" si="173"/>
        <v>5.6504000000000003</v>
      </c>
      <c r="BG1149">
        <f t="shared" si="174"/>
        <v>1.56</v>
      </c>
      <c r="BH1149">
        <f t="shared" si="175"/>
        <v>5.23</v>
      </c>
      <c r="BI1149">
        <f t="shared" si="176"/>
        <v>7.5</v>
      </c>
      <c r="BJ1149">
        <f t="shared" si="177"/>
        <v>6.19</v>
      </c>
      <c r="BK1149">
        <f t="shared" si="178"/>
        <v>5.12</v>
      </c>
      <c r="BL1149">
        <f t="shared" si="179"/>
        <v>36270.080000000155</v>
      </c>
    </row>
    <row r="1150" spans="1:64" x14ac:dyDescent="0.2">
      <c r="A1150" s="1">
        <v>1148</v>
      </c>
      <c r="B1150" s="7" t="s">
        <v>89</v>
      </c>
      <c r="C1150" s="3">
        <v>39961</v>
      </c>
      <c r="D1150" s="4" t="s">
        <v>628</v>
      </c>
      <c r="E1150" s="4" t="s">
        <v>169</v>
      </c>
      <c r="F1150" s="5" t="str">
        <f t="shared" si="170"/>
        <v>J</v>
      </c>
      <c r="G1150" s="6">
        <v>0.84027777777777779</v>
      </c>
      <c r="H1150" s="6">
        <v>0.875</v>
      </c>
      <c r="I1150" s="85">
        <f t="shared" si="171"/>
        <v>49.999999999999986</v>
      </c>
      <c r="J1150" s="86">
        <f>I1150*Segmentos!$D$7*(AH1150%)*IF(ISNUMBER(AI1150),AI1150%,0)</f>
        <v>118399.99999999996</v>
      </c>
      <c r="K1150" s="86">
        <f>I1150*Segmentos!$D$7*(AL1150%)*IF(ISNUMBER(AM1150),AM1150%,0)</f>
        <v>201919.99999999994</v>
      </c>
      <c r="L1150" s="4"/>
      <c r="M1150" s="2">
        <v>0.81</v>
      </c>
      <c r="N1150" s="2">
        <v>1.6</v>
      </c>
      <c r="O1150" s="2">
        <v>50.3</v>
      </c>
      <c r="P1150" s="2">
        <v>84.647599999999997</v>
      </c>
      <c r="Q1150" s="2">
        <v>0.17</v>
      </c>
      <c r="R1150" s="2">
        <v>1</v>
      </c>
      <c r="S1150" s="2">
        <v>16.600000000000001</v>
      </c>
      <c r="T1150" s="2">
        <v>2.95</v>
      </c>
      <c r="U1150" s="2">
        <v>0.23</v>
      </c>
      <c r="V1150" s="2">
        <v>0.6</v>
      </c>
      <c r="W1150" s="2">
        <v>37.5</v>
      </c>
      <c r="X1150" s="2">
        <v>4.9707999999999997</v>
      </c>
      <c r="Y1150" s="2">
        <v>0.93</v>
      </c>
      <c r="Z1150" s="2">
        <v>2.5</v>
      </c>
      <c r="AA1150" s="2">
        <v>37.6</v>
      </c>
      <c r="AB1150" s="2">
        <v>28.917200000000001</v>
      </c>
      <c r="AC1150" s="2">
        <v>1.39</v>
      </c>
      <c r="AD1150" s="2">
        <v>1.7</v>
      </c>
      <c r="AE1150" s="2">
        <v>79.3</v>
      </c>
      <c r="AF1150" s="2">
        <v>47.809600000000003</v>
      </c>
      <c r="AG1150" s="20">
        <v>0.61</v>
      </c>
      <c r="AH1150" s="20">
        <v>1.6</v>
      </c>
      <c r="AI1150" s="20">
        <v>37</v>
      </c>
      <c r="AJ1150" s="20">
        <v>30.390699999999999</v>
      </c>
      <c r="AK1150" s="18">
        <v>0.98</v>
      </c>
      <c r="AL1150" s="18">
        <v>1.6</v>
      </c>
      <c r="AM1150" s="18">
        <v>63.1</v>
      </c>
      <c r="AN1150" s="18">
        <v>54.256900000000002</v>
      </c>
      <c r="AO1150" s="2">
        <v>0.12</v>
      </c>
      <c r="AP1150" s="2">
        <v>0.6</v>
      </c>
      <c r="AQ1150" s="2">
        <v>20.8</v>
      </c>
      <c r="AR1150" s="2">
        <v>1.3391</v>
      </c>
      <c r="AS1150" s="2">
        <v>0.32</v>
      </c>
      <c r="AT1150" s="2">
        <v>1.3</v>
      </c>
      <c r="AU1150" s="2">
        <v>24.7</v>
      </c>
      <c r="AV1150" s="2">
        <v>7.2971000000000004</v>
      </c>
      <c r="AW1150" s="2">
        <v>1.24</v>
      </c>
      <c r="AX1150" s="2">
        <v>1.8</v>
      </c>
      <c r="AY1150" s="2">
        <v>67.900000000000006</v>
      </c>
      <c r="AZ1150" s="2">
        <v>37.599299999999999</v>
      </c>
      <c r="BA1150" s="2">
        <v>0.95</v>
      </c>
      <c r="BB1150" s="2">
        <v>1.9</v>
      </c>
      <c r="BC1150" s="2">
        <v>50</v>
      </c>
      <c r="BD1150" s="2">
        <v>38.412100000000002</v>
      </c>
      <c r="BE1150" s="4" t="str">
        <f t="shared" si="172"/>
        <v>NO APLICA</v>
      </c>
      <c r="BF1150" s="4">
        <f t="shared" si="173"/>
        <v>0.67839999999999989</v>
      </c>
      <c r="BG1150">
        <f t="shared" si="174"/>
        <v>0.12</v>
      </c>
      <c r="BH1150">
        <f t="shared" si="175"/>
        <v>0.32</v>
      </c>
      <c r="BI1150">
        <f t="shared" si="176"/>
        <v>1.24</v>
      </c>
      <c r="BJ1150">
        <f t="shared" si="177"/>
        <v>0.98</v>
      </c>
      <c r="BK1150">
        <f t="shared" si="178"/>
        <v>0.61</v>
      </c>
      <c r="BL1150">
        <f t="shared" si="179"/>
        <v>4023.9999999999991</v>
      </c>
    </row>
    <row r="1151" spans="1:64" x14ac:dyDescent="0.2">
      <c r="A1151" s="1">
        <v>1149</v>
      </c>
      <c r="B1151" s="7" t="s">
        <v>83</v>
      </c>
      <c r="C1151" s="3">
        <v>39961</v>
      </c>
      <c r="D1151" s="4" t="s">
        <v>629</v>
      </c>
      <c r="E1151" s="4" t="s">
        <v>170</v>
      </c>
      <c r="F1151" s="5" t="str">
        <f t="shared" si="170"/>
        <v>J</v>
      </c>
      <c r="G1151" s="6">
        <v>0.875</v>
      </c>
      <c r="H1151" s="6">
        <v>0.88958333333333339</v>
      </c>
      <c r="I1151" s="85">
        <f t="shared" si="171"/>
        <v>21.000000000000085</v>
      </c>
      <c r="J1151" s="86">
        <f>I1151*Segmentos!$D$7*(AH1151%)*IF(ISNUMBER(AI1151),AI1151%,0)</f>
        <v>26040.000000000102</v>
      </c>
      <c r="K1151" s="86">
        <f>I1151*Segmentos!$D$7*(AL1151%)*IF(ISNUMBER(AM1151),AM1151%,0)</f>
        <v>9702.00000000004</v>
      </c>
      <c r="L1151" s="4"/>
      <c r="M1151" s="2">
        <v>0.21</v>
      </c>
      <c r="N1151" s="2">
        <v>0.7</v>
      </c>
      <c r="O1151" s="2">
        <v>28</v>
      </c>
      <c r="P1151" s="2">
        <v>28.0655</v>
      </c>
      <c r="Q1151" s="2">
        <v>0</v>
      </c>
      <c r="R1151" s="2">
        <v>0</v>
      </c>
      <c r="S1151" s="8" t="s">
        <v>577</v>
      </c>
      <c r="T1151" s="2">
        <v>0</v>
      </c>
      <c r="U1151" s="2">
        <v>0.42</v>
      </c>
      <c r="V1151" s="2">
        <v>1</v>
      </c>
      <c r="W1151" s="2">
        <v>41.5</v>
      </c>
      <c r="X1151" s="2">
        <v>11.8453</v>
      </c>
      <c r="Y1151" s="2">
        <v>0.02</v>
      </c>
      <c r="Z1151" s="2">
        <v>0.2</v>
      </c>
      <c r="AA1151" s="2">
        <v>11.4</v>
      </c>
      <c r="AB1151" s="2">
        <v>0.91879999999999995</v>
      </c>
      <c r="AC1151" s="2">
        <v>0.35</v>
      </c>
      <c r="AD1151" s="2">
        <v>1.4</v>
      </c>
      <c r="AE1151" s="2">
        <v>24.1</v>
      </c>
      <c r="AF1151" s="2">
        <v>15.301299999999999</v>
      </c>
      <c r="AG1151" s="20">
        <v>0.31</v>
      </c>
      <c r="AH1151" s="20">
        <v>1</v>
      </c>
      <c r="AI1151" s="20">
        <v>31</v>
      </c>
      <c r="AJ1151" s="20">
        <v>19.357500000000002</v>
      </c>
      <c r="AK1151" s="18">
        <v>0.12</v>
      </c>
      <c r="AL1151" s="18">
        <v>0.5</v>
      </c>
      <c r="AM1151" s="18">
        <v>23.1</v>
      </c>
      <c r="AN1151" s="18">
        <v>8.7080000000000002</v>
      </c>
      <c r="AO1151" s="2">
        <v>0.12</v>
      </c>
      <c r="AP1151" s="2">
        <v>1.4</v>
      </c>
      <c r="AQ1151" s="2">
        <v>8.6999999999999993</v>
      </c>
      <c r="AR1151" s="2">
        <v>1.7685999999999999</v>
      </c>
      <c r="AS1151" s="2">
        <v>0.01</v>
      </c>
      <c r="AT1151" s="2">
        <v>0.1</v>
      </c>
      <c r="AU1151" s="2">
        <v>4.8</v>
      </c>
      <c r="AV1151" s="2">
        <v>0.20619999999999999</v>
      </c>
      <c r="AW1151" s="2">
        <v>0.28000000000000003</v>
      </c>
      <c r="AX1151" s="2">
        <v>0.8</v>
      </c>
      <c r="AY1151" s="2">
        <v>35.9</v>
      </c>
      <c r="AZ1151" s="2">
        <v>10.689299999999999</v>
      </c>
      <c r="BA1151" s="2">
        <v>0.3</v>
      </c>
      <c r="BB1151" s="2">
        <v>0.9</v>
      </c>
      <c r="BC1151" s="2">
        <v>33.700000000000003</v>
      </c>
      <c r="BD1151" s="2">
        <v>15.401400000000001</v>
      </c>
      <c r="BE1151" s="4" t="str">
        <f t="shared" si="172"/>
        <v>NO APLICA</v>
      </c>
      <c r="BF1151" s="4">
        <f t="shared" si="173"/>
        <v>0.14519999999999997</v>
      </c>
      <c r="BG1151">
        <f t="shared" si="174"/>
        <v>0.12</v>
      </c>
      <c r="BH1151">
        <f t="shared" si="175"/>
        <v>0.01</v>
      </c>
      <c r="BI1151">
        <f t="shared" si="176"/>
        <v>0.3</v>
      </c>
      <c r="BJ1151">
        <f t="shared" si="177"/>
        <v>0.12</v>
      </c>
      <c r="BK1151">
        <f t="shared" si="178"/>
        <v>0.31</v>
      </c>
      <c r="BL1151">
        <f t="shared" si="179"/>
        <v>411.60000000000161</v>
      </c>
    </row>
    <row r="1152" spans="1:64" x14ac:dyDescent="0.2">
      <c r="A1152" s="1">
        <v>1150</v>
      </c>
      <c r="B1152" s="7" t="s">
        <v>23</v>
      </c>
      <c r="C1152" s="3">
        <v>39961</v>
      </c>
      <c r="D1152" s="4" t="s">
        <v>629</v>
      </c>
      <c r="E1152" s="4" t="s">
        <v>170</v>
      </c>
      <c r="F1152" s="5" t="str">
        <f t="shared" si="170"/>
        <v>J</v>
      </c>
      <c r="G1152" s="6">
        <v>0.90902777777777777</v>
      </c>
      <c r="H1152" s="6">
        <v>0.9145833333333333</v>
      </c>
      <c r="I1152" s="85">
        <f t="shared" si="171"/>
        <v>7.9999999999999716</v>
      </c>
      <c r="J1152" s="86">
        <f>I1152*Segmentos!$D$7*(AH1152%)*IF(ISNUMBER(AI1152),AI1152%,0)</f>
        <v>6585.5999999999767</v>
      </c>
      <c r="K1152" s="86">
        <f>I1152*Segmentos!$D$7*(AL1152%)*IF(ISNUMBER(AM1152),AM1152%,0)</f>
        <v>28300.799999999908</v>
      </c>
      <c r="L1152" s="4"/>
      <c r="M1152" s="2">
        <v>0.56999999999999995</v>
      </c>
      <c r="N1152" s="2">
        <v>0.7</v>
      </c>
      <c r="O1152" s="2">
        <v>78.2</v>
      </c>
      <c r="P1152" s="2">
        <v>32.129899999999999</v>
      </c>
      <c r="Q1152" s="2">
        <v>0.04</v>
      </c>
      <c r="R1152" s="2">
        <v>0.1</v>
      </c>
      <c r="S1152" s="2">
        <v>37.5</v>
      </c>
      <c r="T1152" s="2">
        <v>0.34770000000000001</v>
      </c>
      <c r="U1152" s="2">
        <v>0.95</v>
      </c>
      <c r="V1152" s="2">
        <v>0.9</v>
      </c>
      <c r="W1152" s="2">
        <v>100</v>
      </c>
      <c r="X1152" s="2">
        <v>11.3156</v>
      </c>
      <c r="Y1152" s="2">
        <v>0.62</v>
      </c>
      <c r="Z1152" s="2">
        <v>0.8</v>
      </c>
      <c r="AA1152" s="2">
        <v>74.599999999999994</v>
      </c>
      <c r="AB1152" s="2">
        <v>10.4261</v>
      </c>
      <c r="AC1152" s="2">
        <v>0.54</v>
      </c>
      <c r="AD1152" s="2">
        <v>0.8</v>
      </c>
      <c r="AE1152" s="2">
        <v>67.599999999999994</v>
      </c>
      <c r="AF1152" s="2">
        <v>10.0405</v>
      </c>
      <c r="AG1152" s="20">
        <v>0.19</v>
      </c>
      <c r="AH1152" s="20">
        <v>0.3</v>
      </c>
      <c r="AI1152" s="20">
        <v>68.599999999999994</v>
      </c>
      <c r="AJ1152" s="20">
        <v>5.1957000000000004</v>
      </c>
      <c r="AK1152" s="18">
        <v>0.9</v>
      </c>
      <c r="AL1152" s="18">
        <v>1.1000000000000001</v>
      </c>
      <c r="AM1152" s="18">
        <v>80.400000000000006</v>
      </c>
      <c r="AN1152" s="18">
        <v>26.934200000000001</v>
      </c>
      <c r="AO1152" s="2">
        <v>0.35</v>
      </c>
      <c r="AP1152" s="2">
        <v>0.5</v>
      </c>
      <c r="AQ1152" s="2">
        <v>75.099999999999994</v>
      </c>
      <c r="AR1152" s="2">
        <v>2.1686000000000001</v>
      </c>
      <c r="AS1152" s="2">
        <v>0.27</v>
      </c>
      <c r="AT1152" s="2">
        <v>0.3</v>
      </c>
      <c r="AU1152" s="2">
        <v>100</v>
      </c>
      <c r="AV1152" s="2">
        <v>3.3752</v>
      </c>
      <c r="AW1152" s="2">
        <v>0.85</v>
      </c>
      <c r="AX1152" s="2">
        <v>1.1000000000000001</v>
      </c>
      <c r="AY1152" s="2">
        <v>78.099999999999994</v>
      </c>
      <c r="AZ1152" s="2">
        <v>13.917</v>
      </c>
      <c r="BA1152" s="2">
        <v>0.57999999999999996</v>
      </c>
      <c r="BB1152" s="2">
        <v>0.8</v>
      </c>
      <c r="BC1152" s="2">
        <v>74.5</v>
      </c>
      <c r="BD1152" s="2">
        <v>12.669</v>
      </c>
      <c r="BE1152" s="4" t="str">
        <f t="shared" si="172"/>
        <v>NO APLICA</v>
      </c>
      <c r="BF1152" s="4">
        <f t="shared" si="173"/>
        <v>0.52120000000000011</v>
      </c>
      <c r="BG1152">
        <f t="shared" si="174"/>
        <v>0.35</v>
      </c>
      <c r="BH1152">
        <f t="shared" si="175"/>
        <v>0.27</v>
      </c>
      <c r="BI1152">
        <f t="shared" si="176"/>
        <v>0.85</v>
      </c>
      <c r="BJ1152">
        <f t="shared" si="177"/>
        <v>0.9</v>
      </c>
      <c r="BK1152">
        <f t="shared" si="178"/>
        <v>0.19</v>
      </c>
      <c r="BL1152">
        <f t="shared" si="179"/>
        <v>437.91999999999848</v>
      </c>
    </row>
    <row r="1153" spans="1:64" x14ac:dyDescent="0.2">
      <c r="A1153" s="1">
        <v>1151</v>
      </c>
      <c r="B1153" s="7" t="s">
        <v>25</v>
      </c>
      <c r="C1153" s="3">
        <v>39961</v>
      </c>
      <c r="D1153" s="4" t="s">
        <v>629</v>
      </c>
      <c r="E1153" s="4" t="s">
        <v>171</v>
      </c>
      <c r="F1153" s="5" t="str">
        <f t="shared" si="170"/>
        <v>J</v>
      </c>
      <c r="G1153" s="6">
        <v>0.89583333333333337</v>
      </c>
      <c r="H1153" s="6">
        <v>0.8979166666666667</v>
      </c>
      <c r="I1153" s="85">
        <f t="shared" si="171"/>
        <v>2.9999999999999893</v>
      </c>
      <c r="J1153" s="86">
        <f>I1153*Segmentos!$D$7*(AH1153%)*IF(ISNUMBER(AI1153),AI1153%,0)</f>
        <v>2609.9999999999909</v>
      </c>
      <c r="K1153" s="86">
        <f>I1153*Segmentos!$D$7*(AL1153%)*IF(ISNUMBER(AM1153),AM1153%,0)</f>
        <v>8428.799999999972</v>
      </c>
      <c r="L1153" s="4"/>
      <c r="M1153" s="2">
        <v>0.46</v>
      </c>
      <c r="N1153" s="2">
        <v>0.6</v>
      </c>
      <c r="O1153" s="2">
        <v>83.5</v>
      </c>
      <c r="P1153" s="2">
        <v>35.356999999999999</v>
      </c>
      <c r="Q1153" s="2">
        <v>7.0000000000000007E-2</v>
      </c>
      <c r="R1153" s="2">
        <v>0.1</v>
      </c>
      <c r="S1153" s="2">
        <v>100</v>
      </c>
      <c r="T1153" s="2">
        <v>0.85329999999999995</v>
      </c>
      <c r="U1153" s="2">
        <v>0.78</v>
      </c>
      <c r="V1153" s="2">
        <v>0.9</v>
      </c>
      <c r="W1153" s="2">
        <v>83.4</v>
      </c>
      <c r="X1153" s="2">
        <v>12.574400000000001</v>
      </c>
      <c r="Y1153" s="2">
        <v>0.35</v>
      </c>
      <c r="Z1153" s="2">
        <v>0.4</v>
      </c>
      <c r="AA1153" s="2">
        <v>96.7</v>
      </c>
      <c r="AB1153" s="2">
        <v>7.8125999999999998</v>
      </c>
      <c r="AC1153" s="2">
        <v>0.56000000000000005</v>
      </c>
      <c r="AD1153" s="2">
        <v>0.7</v>
      </c>
      <c r="AE1153" s="2">
        <v>77</v>
      </c>
      <c r="AF1153" s="2">
        <v>14.1167</v>
      </c>
      <c r="AG1153" s="20">
        <v>0.24</v>
      </c>
      <c r="AH1153" s="20">
        <v>0.3</v>
      </c>
      <c r="AI1153" s="20">
        <v>72.5</v>
      </c>
      <c r="AJ1153" s="20">
        <v>8.6315000000000008</v>
      </c>
      <c r="AK1153" s="18">
        <v>0.67</v>
      </c>
      <c r="AL1153" s="18">
        <v>0.8</v>
      </c>
      <c r="AM1153" s="18">
        <v>87.8</v>
      </c>
      <c r="AN1153" s="18">
        <v>26.7255</v>
      </c>
      <c r="AO1153" s="2">
        <v>0.4</v>
      </c>
      <c r="AP1153" s="2">
        <v>0.4</v>
      </c>
      <c r="AQ1153" s="2">
        <v>92.5</v>
      </c>
      <c r="AR1153" s="2">
        <v>3.3182999999999998</v>
      </c>
      <c r="AS1153" s="2">
        <v>0.16</v>
      </c>
      <c r="AT1153" s="2">
        <v>0.3</v>
      </c>
      <c r="AU1153" s="2">
        <v>58.5</v>
      </c>
      <c r="AV1153" s="2">
        <v>2.6774</v>
      </c>
      <c r="AW1153" s="2">
        <v>0.48</v>
      </c>
      <c r="AX1153" s="2">
        <v>0.6</v>
      </c>
      <c r="AY1153" s="2">
        <v>78.599999999999994</v>
      </c>
      <c r="AZ1153" s="2">
        <v>10.517200000000001</v>
      </c>
      <c r="BA1153" s="2">
        <v>0.64</v>
      </c>
      <c r="BB1153" s="2">
        <v>0.7</v>
      </c>
      <c r="BC1153" s="2">
        <v>90.7</v>
      </c>
      <c r="BD1153" s="2">
        <v>18.844100000000001</v>
      </c>
      <c r="BE1153" s="4" t="str">
        <f t="shared" si="172"/>
        <v>NO APLICA</v>
      </c>
      <c r="BF1153" s="4">
        <f t="shared" si="173"/>
        <v>0.39560000000000006</v>
      </c>
      <c r="BG1153">
        <f t="shared" si="174"/>
        <v>0.4</v>
      </c>
      <c r="BH1153">
        <f t="shared" si="175"/>
        <v>0.16</v>
      </c>
      <c r="BI1153">
        <f t="shared" si="176"/>
        <v>0.64</v>
      </c>
      <c r="BJ1153">
        <f t="shared" si="177"/>
        <v>0.67</v>
      </c>
      <c r="BK1153">
        <f t="shared" si="178"/>
        <v>0.24</v>
      </c>
      <c r="BL1153">
        <f t="shared" si="179"/>
        <v>150.29999999999947</v>
      </c>
    </row>
    <row r="1154" spans="1:64" x14ac:dyDescent="0.2">
      <c r="A1154" s="1">
        <v>1152</v>
      </c>
      <c r="B1154" s="7" t="s">
        <v>32</v>
      </c>
      <c r="C1154" s="3">
        <v>39961</v>
      </c>
      <c r="D1154" s="4" t="s">
        <v>628</v>
      </c>
      <c r="E1154" s="4" t="s">
        <v>164</v>
      </c>
      <c r="F1154" s="5" t="str">
        <f t="shared" si="170"/>
        <v>J</v>
      </c>
      <c r="G1154" s="6">
        <v>0.91388888888888886</v>
      </c>
      <c r="H1154" s="6">
        <v>0.9159722222222223</v>
      </c>
      <c r="I1154" s="85">
        <f t="shared" si="171"/>
        <v>3.0000000000001492</v>
      </c>
      <c r="J1154" s="86">
        <f>I1154*Segmentos!$D$7*(AH1154%)*IF(ISNUMBER(AI1154),AI1154%,0)</f>
        <v>1998.0000000000991</v>
      </c>
      <c r="K1154" s="86">
        <f>I1154*Segmentos!$D$7*(AL1154%)*IF(ISNUMBER(AM1154),AM1154%,0)</f>
        <v>4038.0000000002005</v>
      </c>
      <c r="L1154" s="4"/>
      <c r="M1154" s="2">
        <v>0.25</v>
      </c>
      <c r="N1154" s="2">
        <v>0.5</v>
      </c>
      <c r="O1154" s="2">
        <v>52.3</v>
      </c>
      <c r="P1154" s="2">
        <v>62.8247</v>
      </c>
      <c r="Q1154" s="2">
        <v>0.15</v>
      </c>
      <c r="R1154" s="2">
        <v>0.4</v>
      </c>
      <c r="S1154" s="2">
        <v>33.299999999999997</v>
      </c>
      <c r="T1154" s="2">
        <v>6.0002000000000004</v>
      </c>
      <c r="U1154" s="2">
        <v>0.13</v>
      </c>
      <c r="V1154" s="2">
        <v>0.2</v>
      </c>
      <c r="W1154" s="2">
        <v>66.7</v>
      </c>
      <c r="X1154" s="2">
        <v>6.55</v>
      </c>
      <c r="Y1154" s="2">
        <v>0.4</v>
      </c>
      <c r="Z1154" s="2">
        <v>0.4</v>
      </c>
      <c r="AA1154" s="2">
        <v>100</v>
      </c>
      <c r="AB1154" s="2">
        <v>29.280999999999999</v>
      </c>
      <c r="AC1154" s="2">
        <v>0.26</v>
      </c>
      <c r="AD1154" s="2">
        <v>0.8</v>
      </c>
      <c r="AE1154" s="2">
        <v>33.299999999999997</v>
      </c>
      <c r="AF1154" s="2">
        <v>20.993400000000001</v>
      </c>
      <c r="AG1154" s="20">
        <v>0.15</v>
      </c>
      <c r="AH1154" s="20">
        <v>0.5</v>
      </c>
      <c r="AI1154" s="20">
        <v>33.299999999999997</v>
      </c>
      <c r="AJ1154" s="20">
        <v>17.677700000000002</v>
      </c>
      <c r="AK1154" s="18">
        <v>0.35</v>
      </c>
      <c r="AL1154" s="18">
        <v>0.5</v>
      </c>
      <c r="AM1154" s="18">
        <v>67.3</v>
      </c>
      <c r="AN1154" s="18">
        <v>45.146999999999998</v>
      </c>
      <c r="AO1154" s="2">
        <v>0.81</v>
      </c>
      <c r="AP1154" s="2">
        <v>1.3</v>
      </c>
      <c r="AQ1154" s="2">
        <v>62.4</v>
      </c>
      <c r="AR1154" s="2">
        <v>21.793700000000001</v>
      </c>
      <c r="AS1154" s="2">
        <v>0</v>
      </c>
      <c r="AT1154" s="2">
        <v>0</v>
      </c>
      <c r="AU1154" s="8" t="s">
        <v>577</v>
      </c>
      <c r="AV1154" s="2">
        <v>0</v>
      </c>
      <c r="AW1154" s="2">
        <v>0.04</v>
      </c>
      <c r="AX1154" s="2">
        <v>0.1</v>
      </c>
      <c r="AY1154" s="2">
        <v>33.299999999999997</v>
      </c>
      <c r="AZ1154" s="2">
        <v>2.8353000000000002</v>
      </c>
      <c r="BA1154" s="2">
        <v>0.4</v>
      </c>
      <c r="BB1154" s="2">
        <v>0.8</v>
      </c>
      <c r="BC1154" s="2">
        <v>49.8</v>
      </c>
      <c r="BD1154" s="2">
        <v>38.195700000000002</v>
      </c>
      <c r="BE1154" s="4" t="str">
        <f t="shared" si="172"/>
        <v>NO APLICA</v>
      </c>
      <c r="BF1154" s="4">
        <f t="shared" si="173"/>
        <v>0.255</v>
      </c>
      <c r="BG1154">
        <f t="shared" si="174"/>
        <v>0.81</v>
      </c>
      <c r="BH1154">
        <f t="shared" si="175"/>
        <v>0</v>
      </c>
      <c r="BI1154">
        <f t="shared" si="176"/>
        <v>0.4</v>
      </c>
      <c r="BJ1154">
        <f t="shared" si="177"/>
        <v>0.35</v>
      </c>
      <c r="BK1154">
        <f t="shared" si="178"/>
        <v>0.15</v>
      </c>
      <c r="BL1154">
        <f t="shared" si="179"/>
        <v>78.450000000003897</v>
      </c>
    </row>
    <row r="1155" spans="1:64" x14ac:dyDescent="0.2">
      <c r="A1155" s="1">
        <v>1153</v>
      </c>
      <c r="B1155" s="7" t="s">
        <v>19</v>
      </c>
      <c r="C1155" s="3">
        <v>39961</v>
      </c>
      <c r="D1155" s="4" t="s">
        <v>17</v>
      </c>
      <c r="E1155" s="4" t="s">
        <v>166</v>
      </c>
      <c r="F1155" s="5" t="str">
        <f t="shared" si="170"/>
        <v>J</v>
      </c>
      <c r="G1155" s="6">
        <v>0.91319444444444453</v>
      </c>
      <c r="H1155" s="6">
        <v>0.91527777777777775</v>
      </c>
      <c r="I1155" s="85">
        <f t="shared" si="171"/>
        <v>2.9999999999998295</v>
      </c>
      <c r="J1155" s="86">
        <f>I1155*Segmentos!$D$7*(AH1155%)*IF(ISNUMBER(AI1155),AI1155%,0)</f>
        <v>799.19999999995446</v>
      </c>
      <c r="K1155" s="86">
        <f>I1155*Segmentos!$D$7*(AL1155%)*IF(ISNUMBER(AM1155),AM1155%,0)</f>
        <v>2399.9999999998636</v>
      </c>
      <c r="L1155" s="4"/>
      <c r="M1155" s="2">
        <v>0.13</v>
      </c>
      <c r="N1155" s="2">
        <v>0.2</v>
      </c>
      <c r="O1155" s="2">
        <v>72.7</v>
      </c>
      <c r="P1155" s="2">
        <v>56.883099999999999</v>
      </c>
      <c r="Q1155" s="2">
        <v>0</v>
      </c>
      <c r="R1155" s="2">
        <v>0</v>
      </c>
      <c r="S1155" s="8" t="s">
        <v>577</v>
      </c>
      <c r="T1155" s="2">
        <v>0</v>
      </c>
      <c r="U1155" s="2">
        <v>0.5</v>
      </c>
      <c r="V1155" s="2">
        <v>0.5</v>
      </c>
      <c r="W1155" s="2">
        <v>100</v>
      </c>
      <c r="X1155" s="2">
        <v>46.181899999999999</v>
      </c>
      <c r="Y1155" s="2">
        <v>7.0000000000000007E-2</v>
      </c>
      <c r="Z1155" s="2">
        <v>0.2</v>
      </c>
      <c r="AA1155" s="2">
        <v>33.299999999999997</v>
      </c>
      <c r="AB1155" s="2">
        <v>9.1647999999999996</v>
      </c>
      <c r="AC1155" s="2">
        <v>0.01</v>
      </c>
      <c r="AD1155" s="2">
        <v>0</v>
      </c>
      <c r="AE1155" s="2">
        <v>33.299999999999997</v>
      </c>
      <c r="AF1155" s="2">
        <v>1.5364</v>
      </c>
      <c r="AG1155" s="20">
        <v>0.05</v>
      </c>
      <c r="AH1155" s="20">
        <v>0.2</v>
      </c>
      <c r="AI1155" s="20">
        <v>33.299999999999997</v>
      </c>
      <c r="AJ1155" s="20">
        <v>10.7011</v>
      </c>
      <c r="AK1155" s="18">
        <v>0.2</v>
      </c>
      <c r="AL1155" s="18">
        <v>0.2</v>
      </c>
      <c r="AM1155" s="18">
        <v>100</v>
      </c>
      <c r="AN1155" s="18">
        <v>46.181899999999999</v>
      </c>
      <c r="AO1155" s="2">
        <v>0.03</v>
      </c>
      <c r="AP1155" s="2">
        <v>0.1</v>
      </c>
      <c r="AQ1155" s="2">
        <v>33.299999999999997</v>
      </c>
      <c r="AR1155" s="2">
        <v>1.5364</v>
      </c>
      <c r="AS1155" s="2">
        <v>0.1</v>
      </c>
      <c r="AT1155" s="2">
        <v>0.3</v>
      </c>
      <c r="AU1155" s="2">
        <v>33.299999999999997</v>
      </c>
      <c r="AV1155" s="2">
        <v>9.1647999999999996</v>
      </c>
      <c r="AW1155" s="2">
        <v>0</v>
      </c>
      <c r="AX1155" s="2">
        <v>0</v>
      </c>
      <c r="AY1155" s="8" t="s">
        <v>577</v>
      </c>
      <c r="AZ1155" s="2">
        <v>0</v>
      </c>
      <c r="BA1155" s="2">
        <v>0.28000000000000003</v>
      </c>
      <c r="BB1155" s="2">
        <v>0.3</v>
      </c>
      <c r="BC1155" s="2">
        <v>100</v>
      </c>
      <c r="BD1155" s="2">
        <v>46.181899999999999</v>
      </c>
      <c r="BE1155" s="4" t="str">
        <f t="shared" si="172"/>
        <v>NO APLICA</v>
      </c>
      <c r="BF1155" s="4">
        <f t="shared" si="173"/>
        <v>0.155</v>
      </c>
      <c r="BG1155">
        <f t="shared" si="174"/>
        <v>0.03</v>
      </c>
      <c r="BH1155">
        <f t="shared" si="175"/>
        <v>0.1</v>
      </c>
      <c r="BI1155">
        <f t="shared" si="176"/>
        <v>0.28000000000000003</v>
      </c>
      <c r="BJ1155">
        <f t="shared" si="177"/>
        <v>0.2</v>
      </c>
      <c r="BK1155">
        <f t="shared" si="178"/>
        <v>0.05</v>
      </c>
      <c r="BL1155">
        <f t="shared" si="179"/>
        <v>43.619999999997525</v>
      </c>
    </row>
    <row r="1156" spans="1:64" x14ac:dyDescent="0.2">
      <c r="A1156" s="1">
        <v>1154</v>
      </c>
      <c r="B1156" s="7" t="s">
        <v>2</v>
      </c>
      <c r="C1156" s="3">
        <v>39961</v>
      </c>
      <c r="D1156" s="4" t="s">
        <v>627</v>
      </c>
      <c r="E1156" s="4" t="s">
        <v>164</v>
      </c>
      <c r="F1156" s="5" t="str">
        <f t="shared" ref="F1156:F1219" si="180">CONCATENATE(IF(WEEKDAY(C1156)=1,"D",""),IF(WEEKDAY(C1156)=2,"L",""),IF(WEEKDAY(C1156)=3,"M",""),IF(WEEKDAY(C1156)=4,"W",""),IF(WEEKDAY(C1156)=5,"J",""),IF(WEEKDAY(C1156)=6,"V",""),IF(WEEKDAY(C1156)=7,"S",""))</f>
        <v>J</v>
      </c>
      <c r="G1156" s="6">
        <v>0.88402777777777775</v>
      </c>
      <c r="H1156" s="6">
        <v>0.93333333333333324</v>
      </c>
      <c r="I1156" s="85">
        <f t="shared" ref="I1156:I1219" si="181">IF(H1156&gt;=G1156,(H1156-G1156)*24*60,("24:00:00"-G1156+H1156)*24*60)</f>
        <v>70.999999999999915</v>
      </c>
      <c r="J1156" s="86">
        <f>I1156*Segmentos!$D$7*(AH1156%)*IF(ISNUMBER(AI1156),AI1156%,0)</f>
        <v>1524398.3999999978</v>
      </c>
      <c r="K1156" s="86">
        <f>I1156*Segmentos!$D$7*(AL1156%)*IF(ISNUMBER(AM1156),AM1156%,0)</f>
        <v>2015377.5999999978</v>
      </c>
      <c r="L1156" s="4"/>
      <c r="M1156" s="2">
        <v>6.28</v>
      </c>
      <c r="N1156" s="2">
        <v>20.8</v>
      </c>
      <c r="O1156" s="2">
        <v>30.1</v>
      </c>
      <c r="P1156" s="2">
        <v>87.887600000000006</v>
      </c>
      <c r="Q1156" s="2">
        <v>4.79</v>
      </c>
      <c r="R1156" s="2">
        <v>15.7</v>
      </c>
      <c r="S1156" s="2">
        <v>30.5</v>
      </c>
      <c r="T1156" s="2">
        <v>11.198499999999999</v>
      </c>
      <c r="U1156" s="2">
        <v>4.59</v>
      </c>
      <c r="V1156" s="2">
        <v>17.7</v>
      </c>
      <c r="W1156" s="2">
        <v>26</v>
      </c>
      <c r="X1156" s="2">
        <v>13.470599999999999</v>
      </c>
      <c r="Y1156" s="2">
        <v>5.96</v>
      </c>
      <c r="Z1156" s="2">
        <v>21.9</v>
      </c>
      <c r="AA1156" s="2">
        <v>27.3</v>
      </c>
      <c r="AB1156" s="2">
        <v>24.6586</v>
      </c>
      <c r="AC1156" s="2">
        <v>8.39</v>
      </c>
      <c r="AD1156" s="2">
        <v>24.6</v>
      </c>
      <c r="AE1156" s="2">
        <v>34.200000000000003</v>
      </c>
      <c r="AF1156" s="2">
        <v>38.56</v>
      </c>
      <c r="AG1156" s="20">
        <v>5.35</v>
      </c>
      <c r="AH1156" s="20">
        <v>18.899999999999999</v>
      </c>
      <c r="AI1156" s="20">
        <v>28.4</v>
      </c>
      <c r="AJ1156" s="20">
        <v>35.559899999999999</v>
      </c>
      <c r="AK1156" s="18">
        <v>7.11</v>
      </c>
      <c r="AL1156" s="18">
        <v>22.6</v>
      </c>
      <c r="AM1156" s="18">
        <v>31.4</v>
      </c>
      <c r="AN1156" s="18">
        <v>52.3277</v>
      </c>
      <c r="AO1156" s="2">
        <v>5.32</v>
      </c>
      <c r="AP1156" s="2">
        <v>18.3</v>
      </c>
      <c r="AQ1156" s="2">
        <v>29</v>
      </c>
      <c r="AR1156" s="2">
        <v>8.1464999999999996</v>
      </c>
      <c r="AS1156" s="2">
        <v>7.39</v>
      </c>
      <c r="AT1156" s="2">
        <v>23.5</v>
      </c>
      <c r="AU1156" s="2">
        <v>31.5</v>
      </c>
      <c r="AV1156" s="2">
        <v>22.804099999999998</v>
      </c>
      <c r="AW1156" s="2">
        <v>5.67</v>
      </c>
      <c r="AX1156" s="2">
        <v>19.8</v>
      </c>
      <c r="AY1156" s="2">
        <v>28.5</v>
      </c>
      <c r="AZ1156" s="2">
        <v>22.813400000000001</v>
      </c>
      <c r="BA1156" s="2">
        <v>6.36</v>
      </c>
      <c r="BB1156" s="2">
        <v>20.8</v>
      </c>
      <c r="BC1156" s="2">
        <v>30.6</v>
      </c>
      <c r="BD1156" s="2">
        <v>34.123600000000003</v>
      </c>
      <c r="BE1156" s="4" t="str">
        <f t="shared" ref="BE1156:BE1219" si="182">IF(OR(E1156="NOTICIERO",E1156="INFORMATIVO"),"NO APLICA",IF(I1156&lt;60,"NO APLICA",IF(M1156&lt;6,"ABURRIDO",IF(O1156&lt;25,"ABURRIDO","ENTRETENIDO"))))</f>
        <v>NO APLICA</v>
      </c>
      <c r="BF1156" s="4">
        <f t="shared" ref="BF1156:BF1219" si="183">SUMPRODUCT($BG$2:$BK$2,BG1156:BK1156)/5</f>
        <v>6.6771999999999991</v>
      </c>
      <c r="BG1156">
        <f t="shared" ref="BG1156:BG1219" si="184">AO1156</f>
        <v>5.32</v>
      </c>
      <c r="BH1156">
        <f t="shared" ref="BH1156:BH1219" si="185">AS1156</f>
        <v>7.39</v>
      </c>
      <c r="BI1156">
        <f t="shared" ref="BI1156:BI1219" si="186">MAX(AW1156,BA1156)</f>
        <v>6.36</v>
      </c>
      <c r="BJ1156">
        <f t="shared" ref="BJ1156:BJ1219" si="187">AK1156</f>
        <v>7.11</v>
      </c>
      <c r="BK1156">
        <f t="shared" ref="BK1156:BK1219" si="188">AG1156</f>
        <v>5.35</v>
      </c>
      <c r="BL1156">
        <f t="shared" ref="BL1156:BL1219" si="189">IFERROR((I1156*N1156*O1156),0)</f>
        <v>44451.679999999949</v>
      </c>
    </row>
    <row r="1157" spans="1:64" x14ac:dyDescent="0.2">
      <c r="A1157" s="1">
        <v>1155</v>
      </c>
      <c r="B1157" s="7" t="s">
        <v>16</v>
      </c>
      <c r="C1157" s="3">
        <v>39961</v>
      </c>
      <c r="D1157" s="4" t="s">
        <v>626</v>
      </c>
      <c r="E1157" s="4" t="s">
        <v>166</v>
      </c>
      <c r="F1157" s="5" t="str">
        <f t="shared" si="180"/>
        <v>J</v>
      </c>
      <c r="G1157" s="6">
        <v>0.91388888888888886</v>
      </c>
      <c r="H1157" s="6">
        <v>0.91736111111111107</v>
      </c>
      <c r="I1157" s="85">
        <f t="shared" si="181"/>
        <v>4.9999999999999822</v>
      </c>
      <c r="J1157" s="86">
        <f>I1157*Segmentos!$D$7*(AH1157%)*IF(ISNUMBER(AI1157),AI1157%,0)</f>
        <v>156419.99999999945</v>
      </c>
      <c r="K1157" s="86">
        <f>I1157*Segmentos!$D$7*(AL1157%)*IF(ISNUMBER(AM1157),AM1157%,0)</f>
        <v>249779.9999999991</v>
      </c>
      <c r="L1157" s="4"/>
      <c r="M1157" s="2">
        <v>10.31</v>
      </c>
      <c r="N1157" s="2">
        <v>11.6</v>
      </c>
      <c r="O1157" s="2">
        <v>89.1</v>
      </c>
      <c r="P1157" s="2">
        <v>86.082999999999998</v>
      </c>
      <c r="Q1157" s="2">
        <v>5.61</v>
      </c>
      <c r="R1157" s="2">
        <v>6.6</v>
      </c>
      <c r="S1157" s="2">
        <v>84.5</v>
      </c>
      <c r="T1157" s="2">
        <v>7.8231000000000002</v>
      </c>
      <c r="U1157" s="2">
        <v>6.37</v>
      </c>
      <c r="V1157" s="2">
        <v>7.7</v>
      </c>
      <c r="W1157" s="2">
        <v>82.3</v>
      </c>
      <c r="X1157" s="2">
        <v>11.148300000000001</v>
      </c>
      <c r="Y1157" s="2">
        <v>9.7200000000000006</v>
      </c>
      <c r="Z1157" s="2">
        <v>11.2</v>
      </c>
      <c r="AA1157" s="2">
        <v>86.7</v>
      </c>
      <c r="AB1157" s="2">
        <v>23.959399999999999</v>
      </c>
      <c r="AC1157" s="2">
        <v>15.74</v>
      </c>
      <c r="AD1157" s="2">
        <v>16.8</v>
      </c>
      <c r="AE1157" s="2">
        <v>93.6</v>
      </c>
      <c r="AF1157" s="2">
        <v>43.152200000000001</v>
      </c>
      <c r="AG1157" s="20">
        <v>7.85</v>
      </c>
      <c r="AH1157" s="20">
        <v>9</v>
      </c>
      <c r="AI1157" s="20">
        <v>86.9</v>
      </c>
      <c r="AJ1157" s="20">
        <v>31.092700000000001</v>
      </c>
      <c r="AK1157" s="18">
        <v>12.53</v>
      </c>
      <c r="AL1157" s="18">
        <v>13.8</v>
      </c>
      <c r="AM1157" s="18">
        <v>90.5</v>
      </c>
      <c r="AN1157" s="18">
        <v>54.990299999999998</v>
      </c>
      <c r="AO1157" s="2">
        <v>10.71</v>
      </c>
      <c r="AP1157" s="2">
        <v>11.4</v>
      </c>
      <c r="AQ1157" s="2">
        <v>93.7</v>
      </c>
      <c r="AR1157" s="2">
        <v>9.7783999999999995</v>
      </c>
      <c r="AS1157" s="2">
        <v>7.98</v>
      </c>
      <c r="AT1157" s="2">
        <v>10.1</v>
      </c>
      <c r="AU1157" s="2">
        <v>78.7</v>
      </c>
      <c r="AV1157" s="2">
        <v>14.6746</v>
      </c>
      <c r="AW1157" s="2">
        <v>8.5399999999999991</v>
      </c>
      <c r="AX1157" s="2">
        <v>10.199999999999999</v>
      </c>
      <c r="AY1157" s="2">
        <v>84</v>
      </c>
      <c r="AZ1157" s="2">
        <v>20.506599999999999</v>
      </c>
      <c r="BA1157" s="2">
        <v>12.86</v>
      </c>
      <c r="BB1157" s="2">
        <v>13.5</v>
      </c>
      <c r="BC1157" s="2">
        <v>95.5</v>
      </c>
      <c r="BD1157" s="2">
        <v>41.123399999999997</v>
      </c>
      <c r="BE1157" s="4" t="str">
        <f t="shared" si="182"/>
        <v>NO APLICA</v>
      </c>
      <c r="BF1157" s="4">
        <f t="shared" si="183"/>
        <v>10.252600000000001</v>
      </c>
      <c r="BG1157">
        <f t="shared" si="184"/>
        <v>10.71</v>
      </c>
      <c r="BH1157">
        <f t="shared" si="185"/>
        <v>7.98</v>
      </c>
      <c r="BI1157">
        <f t="shared" si="186"/>
        <v>12.86</v>
      </c>
      <c r="BJ1157">
        <f t="shared" si="187"/>
        <v>12.53</v>
      </c>
      <c r="BK1157">
        <f t="shared" si="188"/>
        <v>7.85</v>
      </c>
      <c r="BL1157">
        <f t="shared" si="189"/>
        <v>5167.7999999999811</v>
      </c>
    </row>
    <row r="1158" spans="1:64" x14ac:dyDescent="0.2">
      <c r="A1158" s="1">
        <v>1156</v>
      </c>
      <c r="B1158" s="7" t="s">
        <v>22</v>
      </c>
      <c r="C1158" s="3">
        <v>39961</v>
      </c>
      <c r="D1158" s="4" t="s">
        <v>629</v>
      </c>
      <c r="E1158" s="4" t="s">
        <v>164</v>
      </c>
      <c r="F1158" s="5" t="str">
        <f t="shared" si="180"/>
        <v>J</v>
      </c>
      <c r="G1158" s="6">
        <v>0.83194444444444438</v>
      </c>
      <c r="H1158" s="6">
        <v>0.87430555555555556</v>
      </c>
      <c r="I1158" s="85">
        <f t="shared" si="181"/>
        <v>61.000000000000099</v>
      </c>
      <c r="J1158" s="86">
        <f>I1158*Segmentos!$D$7*(AH1158%)*IF(ISNUMBER(AI1158),AI1158%,0)</f>
        <v>317322.00000000052</v>
      </c>
      <c r="K1158" s="86">
        <f>I1158*Segmentos!$D$7*(AL1158%)*IF(ISNUMBER(AM1158),AM1158%,0)</f>
        <v>413140.80000000075</v>
      </c>
      <c r="L1158" s="4"/>
      <c r="M1158" s="2">
        <v>1.5</v>
      </c>
      <c r="N1158" s="2">
        <v>5.0999999999999996</v>
      </c>
      <c r="O1158" s="2">
        <v>29.5</v>
      </c>
      <c r="P1158" s="2">
        <v>96.482799999999997</v>
      </c>
      <c r="Q1158" s="2">
        <v>0.28000000000000003</v>
      </c>
      <c r="R1158" s="2">
        <v>2</v>
      </c>
      <c r="S1158" s="2">
        <v>14.3</v>
      </c>
      <c r="T1158" s="2">
        <v>3.0371999999999999</v>
      </c>
      <c r="U1158" s="2">
        <v>0.27</v>
      </c>
      <c r="V1158" s="2">
        <v>2.4</v>
      </c>
      <c r="W1158" s="2">
        <v>11.6</v>
      </c>
      <c r="X1158" s="2">
        <v>3.6968999999999999</v>
      </c>
      <c r="Y1158" s="2">
        <v>1.07</v>
      </c>
      <c r="Z1158" s="2">
        <v>3.5</v>
      </c>
      <c r="AA1158" s="2">
        <v>30.9</v>
      </c>
      <c r="AB1158" s="2">
        <v>20.277000000000001</v>
      </c>
      <c r="AC1158" s="2">
        <v>3.3</v>
      </c>
      <c r="AD1158" s="2">
        <v>9.9</v>
      </c>
      <c r="AE1158" s="2">
        <v>33.4</v>
      </c>
      <c r="AF1158" s="2">
        <v>69.471699999999998</v>
      </c>
      <c r="AG1158" s="20">
        <v>1.3</v>
      </c>
      <c r="AH1158" s="20">
        <v>5.0999999999999996</v>
      </c>
      <c r="AI1158" s="20">
        <v>25.5</v>
      </c>
      <c r="AJ1158" s="20">
        <v>39.554499999999997</v>
      </c>
      <c r="AK1158" s="18">
        <v>1.69</v>
      </c>
      <c r="AL1158" s="18">
        <v>5.0999999999999996</v>
      </c>
      <c r="AM1158" s="18">
        <v>33.200000000000003</v>
      </c>
      <c r="AN1158" s="18">
        <v>56.9283</v>
      </c>
      <c r="AO1158" s="2">
        <v>2.2999999999999998</v>
      </c>
      <c r="AP1158" s="2">
        <v>5.7</v>
      </c>
      <c r="AQ1158" s="2">
        <v>40.4</v>
      </c>
      <c r="AR1158" s="2">
        <v>16.1311</v>
      </c>
      <c r="AS1158" s="2">
        <v>0.96</v>
      </c>
      <c r="AT1158" s="2">
        <v>2.8</v>
      </c>
      <c r="AU1158" s="2">
        <v>34.6</v>
      </c>
      <c r="AV1158" s="2">
        <v>13.5267</v>
      </c>
      <c r="AW1158" s="2">
        <v>0.74</v>
      </c>
      <c r="AX1158" s="2">
        <v>4.3</v>
      </c>
      <c r="AY1158" s="2">
        <v>17.3</v>
      </c>
      <c r="AZ1158" s="2">
        <v>13.5909</v>
      </c>
      <c r="BA1158" s="2">
        <v>2.17</v>
      </c>
      <c r="BB1158" s="2">
        <v>6.9</v>
      </c>
      <c r="BC1158" s="2">
        <v>31.5</v>
      </c>
      <c r="BD1158" s="2">
        <v>53.234099999999998</v>
      </c>
      <c r="BE1158" s="4" t="str">
        <f t="shared" si="182"/>
        <v>NO APLICA</v>
      </c>
      <c r="BF1158" s="4">
        <f t="shared" si="183"/>
        <v>1.5718000000000001</v>
      </c>
      <c r="BG1158">
        <f t="shared" si="184"/>
        <v>2.2999999999999998</v>
      </c>
      <c r="BH1158">
        <f t="shared" si="185"/>
        <v>0.96</v>
      </c>
      <c r="BI1158">
        <f t="shared" si="186"/>
        <v>2.17</v>
      </c>
      <c r="BJ1158">
        <f t="shared" si="187"/>
        <v>1.69</v>
      </c>
      <c r="BK1158">
        <f t="shared" si="188"/>
        <v>1.3</v>
      </c>
      <c r="BL1158">
        <f t="shared" si="189"/>
        <v>9177.4500000000135</v>
      </c>
    </row>
    <row r="1159" spans="1:64" x14ac:dyDescent="0.2">
      <c r="A1159" s="1">
        <v>1157</v>
      </c>
      <c r="B1159" s="7" t="s">
        <v>24</v>
      </c>
      <c r="C1159" s="3">
        <v>39961</v>
      </c>
      <c r="D1159" s="4" t="s">
        <v>629</v>
      </c>
      <c r="E1159" s="4" t="s">
        <v>170</v>
      </c>
      <c r="F1159" s="5" t="str">
        <f t="shared" si="180"/>
        <v>J</v>
      </c>
      <c r="G1159" s="6">
        <v>0.89166666666666661</v>
      </c>
      <c r="H1159" s="6">
        <v>0.90694444444444444</v>
      </c>
      <c r="I1159" s="85">
        <f t="shared" si="181"/>
        <v>22.000000000000082</v>
      </c>
      <c r="J1159" s="86">
        <f>I1159*Segmentos!$D$7*(AH1159%)*IF(ISNUMBER(AI1159),AI1159%,0)</f>
        <v>2772.0000000000105</v>
      </c>
      <c r="K1159" s="86">
        <f>I1159*Segmentos!$D$7*(AL1159%)*IF(ISNUMBER(AM1159),AM1159%,0)</f>
        <v>32894.400000000125</v>
      </c>
      <c r="L1159" s="4"/>
      <c r="M1159" s="2">
        <v>0.21</v>
      </c>
      <c r="N1159" s="2">
        <v>0.5</v>
      </c>
      <c r="O1159" s="2">
        <v>38</v>
      </c>
      <c r="P1159" s="2">
        <v>17.141500000000001</v>
      </c>
      <c r="Q1159" s="2">
        <v>0.02</v>
      </c>
      <c r="R1159" s="2">
        <v>0.4</v>
      </c>
      <c r="S1159" s="2">
        <v>4.5</v>
      </c>
      <c r="T1159" s="2">
        <v>0.27379999999999999</v>
      </c>
      <c r="U1159" s="2">
        <v>0.46</v>
      </c>
      <c r="V1159" s="2">
        <v>1.1000000000000001</v>
      </c>
      <c r="W1159" s="2">
        <v>41.9</v>
      </c>
      <c r="X1159" s="2">
        <v>8.0226000000000006</v>
      </c>
      <c r="Y1159" s="2">
        <v>0.24</v>
      </c>
      <c r="Z1159" s="2">
        <v>0.4</v>
      </c>
      <c r="AA1159" s="2">
        <v>58.4</v>
      </c>
      <c r="AB1159" s="2">
        <v>5.8280000000000003</v>
      </c>
      <c r="AC1159" s="2">
        <v>0.11</v>
      </c>
      <c r="AD1159" s="2">
        <v>0.4</v>
      </c>
      <c r="AE1159" s="2">
        <v>30.2</v>
      </c>
      <c r="AF1159" s="2">
        <v>3.0171000000000001</v>
      </c>
      <c r="AG1159" s="20">
        <v>0.03</v>
      </c>
      <c r="AH1159" s="20">
        <v>0.5</v>
      </c>
      <c r="AI1159" s="20">
        <v>6.3</v>
      </c>
      <c r="AJ1159" s="20">
        <v>1.2383</v>
      </c>
      <c r="AK1159" s="18">
        <v>0.37</v>
      </c>
      <c r="AL1159" s="18">
        <v>0.6</v>
      </c>
      <c r="AM1159" s="18">
        <v>62.3</v>
      </c>
      <c r="AN1159" s="18">
        <v>15.9032</v>
      </c>
      <c r="AO1159" s="2">
        <v>0.22</v>
      </c>
      <c r="AP1159" s="2">
        <v>0.3</v>
      </c>
      <c r="AQ1159" s="2">
        <v>86.4</v>
      </c>
      <c r="AR1159" s="2">
        <v>1.9925999999999999</v>
      </c>
      <c r="AS1159" s="2">
        <v>0</v>
      </c>
      <c r="AT1159" s="2">
        <v>0</v>
      </c>
      <c r="AU1159" s="8" t="s">
        <v>577</v>
      </c>
      <c r="AV1159" s="2">
        <v>0</v>
      </c>
      <c r="AW1159" s="2">
        <v>0.44</v>
      </c>
      <c r="AX1159" s="2">
        <v>0.9</v>
      </c>
      <c r="AY1159" s="2">
        <v>48.1</v>
      </c>
      <c r="AZ1159" s="2">
        <v>10.345800000000001</v>
      </c>
      <c r="BA1159" s="2">
        <v>0.15</v>
      </c>
      <c r="BB1159" s="2">
        <v>0.7</v>
      </c>
      <c r="BC1159" s="2">
        <v>22.5</v>
      </c>
      <c r="BD1159" s="2">
        <v>4.8029999999999999</v>
      </c>
      <c r="BE1159" s="4" t="str">
        <f t="shared" si="182"/>
        <v>NO APLICA</v>
      </c>
      <c r="BF1159" s="4">
        <f t="shared" si="183"/>
        <v>0.20080000000000001</v>
      </c>
      <c r="BG1159">
        <f t="shared" si="184"/>
        <v>0.22</v>
      </c>
      <c r="BH1159">
        <f t="shared" si="185"/>
        <v>0</v>
      </c>
      <c r="BI1159">
        <f t="shared" si="186"/>
        <v>0.44</v>
      </c>
      <c r="BJ1159">
        <f t="shared" si="187"/>
        <v>0.37</v>
      </c>
      <c r="BK1159">
        <f t="shared" si="188"/>
        <v>0.03</v>
      </c>
      <c r="BL1159">
        <f t="shared" si="189"/>
        <v>418.00000000000153</v>
      </c>
    </row>
    <row r="1160" spans="1:64" x14ac:dyDescent="0.2">
      <c r="A1160" s="1">
        <v>1158</v>
      </c>
      <c r="B1160" s="7" t="s">
        <v>4</v>
      </c>
      <c r="C1160" s="3">
        <v>39961</v>
      </c>
      <c r="D1160" s="4" t="s">
        <v>3</v>
      </c>
      <c r="E1160" s="4" t="s">
        <v>165</v>
      </c>
      <c r="F1160" s="5" t="str">
        <f t="shared" si="180"/>
        <v>J</v>
      </c>
      <c r="G1160" s="6">
        <v>0.78402777777777777</v>
      </c>
      <c r="H1160" s="6">
        <v>0.87430555555555556</v>
      </c>
      <c r="I1160" s="85">
        <f t="shared" si="181"/>
        <v>130.00000000000003</v>
      </c>
      <c r="J1160" s="86">
        <f>I1160*Segmentos!$D$7*(AH1160%)*IF(ISNUMBER(AI1160),AI1160%,0)</f>
        <v>1845740.0000000002</v>
      </c>
      <c r="K1160" s="86">
        <f>I1160*Segmentos!$D$7*(AL1160%)*IF(ISNUMBER(AM1160),AM1160%,0)</f>
        <v>2667860.0000000009</v>
      </c>
      <c r="L1160" s="4"/>
      <c r="M1160" s="2">
        <v>4.38</v>
      </c>
      <c r="N1160" s="2">
        <v>15.5</v>
      </c>
      <c r="O1160" s="2">
        <v>28.2</v>
      </c>
      <c r="P1160" s="2">
        <v>76.325900000000004</v>
      </c>
      <c r="Q1160" s="2">
        <v>4.3499999999999996</v>
      </c>
      <c r="R1160" s="2">
        <v>18</v>
      </c>
      <c r="S1160" s="2">
        <v>24.2</v>
      </c>
      <c r="T1160" s="2">
        <v>12.6538</v>
      </c>
      <c r="U1160" s="2">
        <v>4.41</v>
      </c>
      <c r="V1160" s="2">
        <v>18.100000000000001</v>
      </c>
      <c r="W1160" s="2">
        <v>24.4</v>
      </c>
      <c r="X1160" s="2">
        <v>16.12</v>
      </c>
      <c r="Y1160" s="2">
        <v>5.0599999999999996</v>
      </c>
      <c r="Z1160" s="2">
        <v>15.7</v>
      </c>
      <c r="AA1160" s="2">
        <v>32.200000000000003</v>
      </c>
      <c r="AB1160" s="2">
        <v>26.036799999999999</v>
      </c>
      <c r="AC1160" s="2">
        <v>3.76</v>
      </c>
      <c r="AD1160" s="2">
        <v>12.4</v>
      </c>
      <c r="AE1160" s="2">
        <v>30.4</v>
      </c>
      <c r="AF1160" s="2">
        <v>21.5153</v>
      </c>
      <c r="AG1160" s="20">
        <v>3.55</v>
      </c>
      <c r="AH1160" s="20">
        <v>15.5</v>
      </c>
      <c r="AI1160" s="20">
        <v>22.9</v>
      </c>
      <c r="AJ1160" s="20">
        <v>29.379799999999999</v>
      </c>
      <c r="AK1160" s="18">
        <v>5.12</v>
      </c>
      <c r="AL1160" s="18">
        <v>15.5</v>
      </c>
      <c r="AM1160" s="18">
        <v>33.1</v>
      </c>
      <c r="AN1160" s="18">
        <v>46.946100000000001</v>
      </c>
      <c r="AO1160" s="2">
        <v>1.9</v>
      </c>
      <c r="AP1160" s="2">
        <v>10.4</v>
      </c>
      <c r="AQ1160" s="2">
        <v>18.3</v>
      </c>
      <c r="AR1160" s="2">
        <v>3.62</v>
      </c>
      <c r="AS1160" s="2">
        <v>2.67</v>
      </c>
      <c r="AT1160" s="2">
        <v>9.6</v>
      </c>
      <c r="AU1160" s="2">
        <v>27.7</v>
      </c>
      <c r="AV1160" s="2">
        <v>10.271699999999999</v>
      </c>
      <c r="AW1160" s="2">
        <v>5.01</v>
      </c>
      <c r="AX1160" s="2">
        <v>17.399999999999999</v>
      </c>
      <c r="AY1160" s="2">
        <v>28.8</v>
      </c>
      <c r="AZ1160" s="2">
        <v>25.128599999999999</v>
      </c>
      <c r="BA1160" s="2">
        <v>5.59</v>
      </c>
      <c r="BB1160" s="2">
        <v>18.899999999999999</v>
      </c>
      <c r="BC1160" s="2">
        <v>29.6</v>
      </c>
      <c r="BD1160" s="2">
        <v>37.305599999999998</v>
      </c>
      <c r="BE1160" s="4" t="str">
        <f t="shared" si="182"/>
        <v>ABURRIDO</v>
      </c>
      <c r="BF1160" s="4">
        <f t="shared" si="183"/>
        <v>3.8334000000000001</v>
      </c>
      <c r="BG1160">
        <f t="shared" si="184"/>
        <v>1.9</v>
      </c>
      <c r="BH1160">
        <f t="shared" si="185"/>
        <v>2.67</v>
      </c>
      <c r="BI1160">
        <f t="shared" si="186"/>
        <v>5.59</v>
      </c>
      <c r="BJ1160">
        <f t="shared" si="187"/>
        <v>5.12</v>
      </c>
      <c r="BK1160">
        <f t="shared" si="188"/>
        <v>3.55</v>
      </c>
      <c r="BL1160">
        <f t="shared" si="189"/>
        <v>56823.000000000015</v>
      </c>
    </row>
    <row r="1161" spans="1:64" x14ac:dyDescent="0.2">
      <c r="A1161" s="1">
        <v>1159</v>
      </c>
      <c r="B1161" s="7" t="s">
        <v>15</v>
      </c>
      <c r="C1161" s="3">
        <v>39962</v>
      </c>
      <c r="D1161" s="4" t="s">
        <v>626</v>
      </c>
      <c r="E1161" s="4" t="s">
        <v>164</v>
      </c>
      <c r="F1161" s="5" t="str">
        <f t="shared" si="180"/>
        <v>V</v>
      </c>
      <c r="G1161" s="6">
        <v>0.875</v>
      </c>
      <c r="H1161" s="6">
        <v>0.9145833333333333</v>
      </c>
      <c r="I1161" s="85">
        <f t="shared" si="181"/>
        <v>56.999999999999957</v>
      </c>
      <c r="J1161" s="86">
        <f>I1161*Segmentos!$D$7*(AH1161%)*IF(ISNUMBER(AI1161),AI1161%,0)</f>
        <v>1242827.9999999991</v>
      </c>
      <c r="K1161" s="86">
        <f>I1161*Segmentos!$D$7*(AL1161%)*IF(ISNUMBER(AM1161),AM1161%,0)</f>
        <v>2147577.5999999982</v>
      </c>
      <c r="L1161" s="4"/>
      <c r="M1161" s="2">
        <v>7.54</v>
      </c>
      <c r="N1161" s="2">
        <v>17.2</v>
      </c>
      <c r="O1161" s="2">
        <v>43.8</v>
      </c>
      <c r="P1161" s="2">
        <v>87.357799999999997</v>
      </c>
      <c r="Q1161" s="2">
        <v>4.34</v>
      </c>
      <c r="R1161" s="2">
        <v>10.9</v>
      </c>
      <c r="S1161" s="2">
        <v>39.700000000000003</v>
      </c>
      <c r="T1161" s="2">
        <v>8.3971999999999998</v>
      </c>
      <c r="U1161" s="2">
        <v>6.96</v>
      </c>
      <c r="V1161" s="2">
        <v>17.399999999999999</v>
      </c>
      <c r="W1161" s="2">
        <v>40</v>
      </c>
      <c r="X1161" s="2">
        <v>16.899699999999999</v>
      </c>
      <c r="Y1161" s="2">
        <v>5.73</v>
      </c>
      <c r="Z1161" s="2">
        <v>14.1</v>
      </c>
      <c r="AA1161" s="2">
        <v>40.6</v>
      </c>
      <c r="AB1161" s="2">
        <v>19.604399999999998</v>
      </c>
      <c r="AC1161" s="2">
        <v>11.16</v>
      </c>
      <c r="AD1161" s="2">
        <v>23.1</v>
      </c>
      <c r="AE1161" s="2">
        <v>48.3</v>
      </c>
      <c r="AF1161" s="2">
        <v>42.456499999999998</v>
      </c>
      <c r="AG1161" s="20">
        <v>5.46</v>
      </c>
      <c r="AH1161" s="20">
        <v>13.8</v>
      </c>
      <c r="AI1161" s="20">
        <v>39.5</v>
      </c>
      <c r="AJ1161" s="20">
        <v>30.018599999999999</v>
      </c>
      <c r="AK1161" s="18">
        <v>9.42</v>
      </c>
      <c r="AL1161" s="18">
        <v>20.3</v>
      </c>
      <c r="AM1161" s="18">
        <v>46.4</v>
      </c>
      <c r="AN1161" s="18">
        <v>57.339199999999998</v>
      </c>
      <c r="AO1161" s="2">
        <v>5.6</v>
      </c>
      <c r="AP1161" s="2">
        <v>13.8</v>
      </c>
      <c r="AQ1161" s="2">
        <v>40.700000000000003</v>
      </c>
      <c r="AR1161" s="2">
        <v>7.0826000000000002</v>
      </c>
      <c r="AS1161" s="2">
        <v>4.6500000000000004</v>
      </c>
      <c r="AT1161" s="2">
        <v>12.1</v>
      </c>
      <c r="AU1161" s="2">
        <v>38.299999999999997</v>
      </c>
      <c r="AV1161" s="2">
        <v>11.868499999999999</v>
      </c>
      <c r="AW1161" s="2">
        <v>7.39</v>
      </c>
      <c r="AX1161" s="2">
        <v>16.899999999999999</v>
      </c>
      <c r="AY1161" s="2">
        <v>43.8</v>
      </c>
      <c r="AZ1161" s="2">
        <v>24.605699999999999</v>
      </c>
      <c r="BA1161" s="2">
        <v>9.8699999999999992</v>
      </c>
      <c r="BB1161" s="2">
        <v>21.4</v>
      </c>
      <c r="BC1161" s="2">
        <v>46.1</v>
      </c>
      <c r="BD1161" s="2">
        <v>43.801000000000002</v>
      </c>
      <c r="BE1161" s="4" t="str">
        <f t="shared" si="182"/>
        <v>NO APLICA</v>
      </c>
      <c r="BF1161" s="4">
        <f t="shared" si="183"/>
        <v>6.9481999999999999</v>
      </c>
      <c r="BG1161">
        <f t="shared" si="184"/>
        <v>5.6</v>
      </c>
      <c r="BH1161">
        <f t="shared" si="185"/>
        <v>4.6500000000000004</v>
      </c>
      <c r="BI1161">
        <f t="shared" si="186"/>
        <v>9.8699999999999992</v>
      </c>
      <c r="BJ1161">
        <f t="shared" si="187"/>
        <v>9.42</v>
      </c>
      <c r="BK1161">
        <f t="shared" si="188"/>
        <v>5.46</v>
      </c>
      <c r="BL1161">
        <f t="shared" si="189"/>
        <v>42941.51999999996</v>
      </c>
    </row>
    <row r="1162" spans="1:64" x14ac:dyDescent="0.2">
      <c r="A1162" s="1">
        <v>1160</v>
      </c>
      <c r="B1162" s="7" t="s">
        <v>5</v>
      </c>
      <c r="C1162" s="3">
        <v>39962</v>
      </c>
      <c r="D1162" s="4" t="s">
        <v>3</v>
      </c>
      <c r="E1162" s="4" t="s">
        <v>164</v>
      </c>
      <c r="F1162" s="5" t="str">
        <f t="shared" si="180"/>
        <v>V</v>
      </c>
      <c r="G1162" s="6">
        <v>0.87430555555555556</v>
      </c>
      <c r="H1162" s="6">
        <v>0.91736111111111107</v>
      </c>
      <c r="I1162" s="85">
        <f t="shared" si="181"/>
        <v>61.999999999999943</v>
      </c>
      <c r="J1162" s="86">
        <f>I1162*Segmentos!$D$7*(AH1162%)*IF(ISNUMBER(AI1162),AI1162%,0)</f>
        <v>1078799.9999999991</v>
      </c>
      <c r="K1162" s="86">
        <f>I1162*Segmentos!$D$7*(AL1162%)*IF(ISNUMBER(AM1162),AM1162%,0)</f>
        <v>1406903.9999999988</v>
      </c>
      <c r="L1162" s="4"/>
      <c r="M1162" s="2">
        <v>5.05</v>
      </c>
      <c r="N1162" s="2">
        <v>15</v>
      </c>
      <c r="O1162" s="2">
        <v>33.6</v>
      </c>
      <c r="P1162" s="2">
        <v>79.233199999999997</v>
      </c>
      <c r="Q1162" s="2">
        <v>2.54</v>
      </c>
      <c r="R1162" s="2">
        <v>11.5</v>
      </c>
      <c r="S1162" s="2">
        <v>22.1</v>
      </c>
      <c r="T1162" s="2">
        <v>6.6578999999999997</v>
      </c>
      <c r="U1162" s="2">
        <v>3.35</v>
      </c>
      <c r="V1162" s="2">
        <v>11.2</v>
      </c>
      <c r="W1162" s="2">
        <v>29.9</v>
      </c>
      <c r="X1162" s="2">
        <v>11.0304</v>
      </c>
      <c r="Y1162" s="2">
        <v>5.77</v>
      </c>
      <c r="Z1162" s="2">
        <v>16.100000000000001</v>
      </c>
      <c r="AA1162" s="2">
        <v>35.799999999999997</v>
      </c>
      <c r="AB1162" s="2">
        <v>26.729199999999999</v>
      </c>
      <c r="AC1162" s="2">
        <v>6.76</v>
      </c>
      <c r="AD1162" s="2">
        <v>18.3</v>
      </c>
      <c r="AE1162" s="2">
        <v>36.9</v>
      </c>
      <c r="AF1162" s="2">
        <v>34.8157</v>
      </c>
      <c r="AG1162" s="20">
        <v>4.3499999999999996</v>
      </c>
      <c r="AH1162" s="20">
        <v>14.5</v>
      </c>
      <c r="AI1162" s="20">
        <v>30</v>
      </c>
      <c r="AJ1162" s="20">
        <v>32.401299999999999</v>
      </c>
      <c r="AK1162" s="18">
        <v>5.68</v>
      </c>
      <c r="AL1162" s="18">
        <v>15.5</v>
      </c>
      <c r="AM1162" s="18">
        <v>36.6</v>
      </c>
      <c r="AN1162" s="18">
        <v>46.831800000000001</v>
      </c>
      <c r="AO1162" s="2">
        <v>3.7</v>
      </c>
      <c r="AP1162" s="2">
        <v>10.3</v>
      </c>
      <c r="AQ1162" s="2">
        <v>35.9</v>
      </c>
      <c r="AR1162" s="2">
        <v>6.351</v>
      </c>
      <c r="AS1162" s="2">
        <v>3.96</v>
      </c>
      <c r="AT1162" s="2">
        <v>11.5</v>
      </c>
      <c r="AU1162" s="2">
        <v>34.5</v>
      </c>
      <c r="AV1162" s="2">
        <v>13.693899999999999</v>
      </c>
      <c r="AW1162" s="2">
        <v>5.99</v>
      </c>
      <c r="AX1162" s="2">
        <v>16.5</v>
      </c>
      <c r="AY1162" s="2">
        <v>36.200000000000003</v>
      </c>
      <c r="AZ1162" s="2">
        <v>27.0184</v>
      </c>
      <c r="BA1162" s="2">
        <v>5.36</v>
      </c>
      <c r="BB1162" s="2">
        <v>17.3</v>
      </c>
      <c r="BC1162" s="2">
        <v>30.9</v>
      </c>
      <c r="BD1162" s="2">
        <v>32.169899999999998</v>
      </c>
      <c r="BE1162" s="4" t="str">
        <f t="shared" si="182"/>
        <v>NO APLICA</v>
      </c>
      <c r="BF1162" s="4">
        <f t="shared" si="183"/>
        <v>4.7805999999999997</v>
      </c>
      <c r="BG1162">
        <f t="shared" si="184"/>
        <v>3.7</v>
      </c>
      <c r="BH1162">
        <f t="shared" si="185"/>
        <v>3.96</v>
      </c>
      <c r="BI1162">
        <f t="shared" si="186"/>
        <v>5.99</v>
      </c>
      <c r="BJ1162">
        <f t="shared" si="187"/>
        <v>5.68</v>
      </c>
      <c r="BK1162">
        <f t="shared" si="188"/>
        <v>4.3499999999999996</v>
      </c>
      <c r="BL1162">
        <f t="shared" si="189"/>
        <v>31247.999999999971</v>
      </c>
    </row>
    <row r="1163" spans="1:64" x14ac:dyDescent="0.2">
      <c r="A1163" s="1">
        <v>1161</v>
      </c>
      <c r="B1163" s="7" t="s">
        <v>49</v>
      </c>
      <c r="C1163" s="3">
        <v>39962</v>
      </c>
      <c r="D1163" s="4" t="s">
        <v>629</v>
      </c>
      <c r="E1163" s="4" t="s">
        <v>168</v>
      </c>
      <c r="F1163" s="5" t="str">
        <f t="shared" si="180"/>
        <v>V</v>
      </c>
      <c r="G1163" s="6">
        <v>0.91666666666666663</v>
      </c>
      <c r="H1163" s="6">
        <v>0.98402777777777783</v>
      </c>
      <c r="I1163" s="85">
        <f t="shared" si="181"/>
        <v>97.000000000000142</v>
      </c>
      <c r="J1163" s="86">
        <f>I1163*Segmentos!$D$7*(AH1163%)*IF(ISNUMBER(AI1163),AI1163%,0)</f>
        <v>395255.60000000056</v>
      </c>
      <c r="K1163" s="86">
        <f>I1163*Segmentos!$D$7*(AL1163%)*IF(ISNUMBER(AM1163),AM1163%,0)</f>
        <v>421523.20000000059</v>
      </c>
      <c r="L1163" s="4" t="s">
        <v>337</v>
      </c>
      <c r="M1163" s="2">
        <v>1.06</v>
      </c>
      <c r="N1163" s="2">
        <v>5.9</v>
      </c>
      <c r="O1163" s="2">
        <v>18.100000000000001</v>
      </c>
      <c r="P1163" s="2">
        <v>80.122299999999996</v>
      </c>
      <c r="Q1163" s="2">
        <v>0.31</v>
      </c>
      <c r="R1163" s="2">
        <v>2.8</v>
      </c>
      <c r="S1163" s="2">
        <v>11.1</v>
      </c>
      <c r="T1163" s="2">
        <v>3.899</v>
      </c>
      <c r="U1163" s="2">
        <v>1.87</v>
      </c>
      <c r="V1163" s="2">
        <v>6.1</v>
      </c>
      <c r="W1163" s="2">
        <v>30.5</v>
      </c>
      <c r="X1163" s="2">
        <v>29.572299999999998</v>
      </c>
      <c r="Y1163" s="2">
        <v>1.2</v>
      </c>
      <c r="Z1163" s="2">
        <v>7.8</v>
      </c>
      <c r="AA1163" s="2">
        <v>15.3</v>
      </c>
      <c r="AB1163" s="2">
        <v>26.719200000000001</v>
      </c>
      <c r="AC1163" s="2">
        <v>0.8</v>
      </c>
      <c r="AD1163" s="2">
        <v>5.5</v>
      </c>
      <c r="AE1163" s="2">
        <v>14.7</v>
      </c>
      <c r="AF1163" s="2">
        <v>19.931799999999999</v>
      </c>
      <c r="AG1163" s="20">
        <v>1.03</v>
      </c>
      <c r="AH1163" s="20">
        <v>6.1</v>
      </c>
      <c r="AI1163" s="20">
        <v>16.7</v>
      </c>
      <c r="AJ1163" s="20">
        <v>36.7468</v>
      </c>
      <c r="AK1163" s="18">
        <v>1.0900000000000001</v>
      </c>
      <c r="AL1163" s="18">
        <v>5.6</v>
      </c>
      <c r="AM1163" s="18">
        <v>19.399999999999999</v>
      </c>
      <c r="AN1163" s="18">
        <v>43.375500000000002</v>
      </c>
      <c r="AO1163" s="2">
        <v>0.65</v>
      </c>
      <c r="AP1163" s="2">
        <v>2.9</v>
      </c>
      <c r="AQ1163" s="2">
        <v>22.3</v>
      </c>
      <c r="AR1163" s="2">
        <v>5.3308</v>
      </c>
      <c r="AS1163" s="2">
        <v>0.55000000000000004</v>
      </c>
      <c r="AT1163" s="2">
        <v>4.5999999999999996</v>
      </c>
      <c r="AU1163" s="2">
        <v>11.9</v>
      </c>
      <c r="AV1163" s="2">
        <v>9.1654</v>
      </c>
      <c r="AW1163" s="2">
        <v>1.25</v>
      </c>
      <c r="AX1163" s="2">
        <v>6.1</v>
      </c>
      <c r="AY1163" s="2">
        <v>20.399999999999999</v>
      </c>
      <c r="AZ1163" s="2">
        <v>27.1737</v>
      </c>
      <c r="BA1163" s="2">
        <v>1.33</v>
      </c>
      <c r="BB1163" s="2">
        <v>7.2</v>
      </c>
      <c r="BC1163" s="2">
        <v>18.399999999999999</v>
      </c>
      <c r="BD1163" s="2">
        <v>38.452300000000001</v>
      </c>
      <c r="BE1163" s="4" t="str">
        <f t="shared" si="182"/>
        <v>ABURRIDO</v>
      </c>
      <c r="BF1163" s="4">
        <f t="shared" si="183"/>
        <v>0.8972</v>
      </c>
      <c r="BG1163">
        <f t="shared" si="184"/>
        <v>0.65</v>
      </c>
      <c r="BH1163">
        <f t="shared" si="185"/>
        <v>0.55000000000000004</v>
      </c>
      <c r="BI1163">
        <f t="shared" si="186"/>
        <v>1.33</v>
      </c>
      <c r="BJ1163">
        <f t="shared" si="187"/>
        <v>1.0900000000000001</v>
      </c>
      <c r="BK1163">
        <f t="shared" si="188"/>
        <v>1.03</v>
      </c>
      <c r="BL1163">
        <f t="shared" si="189"/>
        <v>10358.630000000016</v>
      </c>
    </row>
    <row r="1164" spans="1:64" x14ac:dyDescent="0.2">
      <c r="A1164" s="1">
        <v>1162</v>
      </c>
      <c r="B1164" s="7" t="s">
        <v>18</v>
      </c>
      <c r="C1164" s="3">
        <v>39962</v>
      </c>
      <c r="D1164" s="4" t="s">
        <v>17</v>
      </c>
      <c r="E1164" s="4" t="s">
        <v>168</v>
      </c>
      <c r="F1164" s="5" t="str">
        <f t="shared" si="180"/>
        <v>V</v>
      </c>
      <c r="G1164" s="6">
        <v>0.83333333333333337</v>
      </c>
      <c r="H1164" s="6">
        <v>0.91527777777777775</v>
      </c>
      <c r="I1164" s="85">
        <f t="shared" si="181"/>
        <v>117.9999999999999</v>
      </c>
      <c r="J1164" s="86">
        <f>I1164*Segmentos!$D$7*(AH1164%)*IF(ISNUMBER(AI1164),AI1164%,0)</f>
        <v>534115.1999999996</v>
      </c>
      <c r="K1164" s="86">
        <f>I1164*Segmentos!$D$7*(AL1164%)*IF(ISNUMBER(AM1164),AM1164%,0)</f>
        <v>154627.19999999987</v>
      </c>
      <c r="L1164" s="4" t="s">
        <v>336</v>
      </c>
      <c r="M1164" s="2">
        <v>0.7</v>
      </c>
      <c r="N1164" s="2">
        <v>3.6</v>
      </c>
      <c r="O1164" s="2">
        <v>19.399999999999999</v>
      </c>
      <c r="P1164" s="2">
        <v>96.352900000000005</v>
      </c>
      <c r="Q1164" s="2">
        <v>0.14000000000000001</v>
      </c>
      <c r="R1164" s="2">
        <v>0.4</v>
      </c>
      <c r="S1164" s="2">
        <v>31.4</v>
      </c>
      <c r="T1164" s="2">
        <v>3.1949999999999998</v>
      </c>
      <c r="U1164" s="2">
        <v>0.3</v>
      </c>
      <c r="V1164" s="2">
        <v>2.5</v>
      </c>
      <c r="W1164" s="2">
        <v>12.1</v>
      </c>
      <c r="X1164" s="2">
        <v>8.6328999999999994</v>
      </c>
      <c r="Y1164" s="2">
        <v>0.34</v>
      </c>
      <c r="Z1164" s="2">
        <v>1.9</v>
      </c>
      <c r="AA1164" s="2">
        <v>17.8</v>
      </c>
      <c r="AB1164" s="2">
        <v>13.762</v>
      </c>
      <c r="AC1164" s="2">
        <v>1.57</v>
      </c>
      <c r="AD1164" s="2">
        <v>7.5</v>
      </c>
      <c r="AE1164" s="2">
        <v>21</v>
      </c>
      <c r="AF1164" s="2">
        <v>70.762900000000002</v>
      </c>
      <c r="AG1164" s="20">
        <v>1.1200000000000001</v>
      </c>
      <c r="AH1164" s="20">
        <v>4.5999999999999996</v>
      </c>
      <c r="AI1164" s="20">
        <v>24.6</v>
      </c>
      <c r="AJ1164" s="20">
        <v>72.941000000000003</v>
      </c>
      <c r="AK1164" s="18">
        <v>0.32</v>
      </c>
      <c r="AL1164" s="18">
        <v>2.8</v>
      </c>
      <c r="AM1164" s="18">
        <v>11.7</v>
      </c>
      <c r="AN1164" s="18">
        <v>23.411899999999999</v>
      </c>
      <c r="AO1164" s="2">
        <v>0.14000000000000001</v>
      </c>
      <c r="AP1164" s="2">
        <v>0.9</v>
      </c>
      <c r="AQ1164" s="2">
        <v>16.5</v>
      </c>
      <c r="AR1164" s="2">
        <v>2.1314000000000002</v>
      </c>
      <c r="AS1164" s="2">
        <v>0</v>
      </c>
      <c r="AT1164" s="2">
        <v>0</v>
      </c>
      <c r="AU1164" s="8" t="s">
        <v>577</v>
      </c>
      <c r="AV1164" s="2">
        <v>0</v>
      </c>
      <c r="AW1164" s="2">
        <v>1.26</v>
      </c>
      <c r="AX1164" s="2">
        <v>5.0999999999999996</v>
      </c>
      <c r="AY1164" s="2">
        <v>24.6</v>
      </c>
      <c r="AZ1164" s="2">
        <v>49.565800000000003</v>
      </c>
      <c r="BA1164" s="2">
        <v>0.85</v>
      </c>
      <c r="BB1164" s="2">
        <v>5.4</v>
      </c>
      <c r="BC1164" s="2">
        <v>15.8</v>
      </c>
      <c r="BD1164" s="2">
        <v>44.655700000000003</v>
      </c>
      <c r="BE1164" s="4" t="str">
        <f t="shared" si="182"/>
        <v>ABURRIDO</v>
      </c>
      <c r="BF1164" s="4">
        <f t="shared" si="183"/>
        <v>0.52</v>
      </c>
      <c r="BG1164">
        <f t="shared" si="184"/>
        <v>0.14000000000000001</v>
      </c>
      <c r="BH1164">
        <f t="shared" si="185"/>
        <v>0</v>
      </c>
      <c r="BI1164">
        <f t="shared" si="186"/>
        <v>1.26</v>
      </c>
      <c r="BJ1164">
        <f t="shared" si="187"/>
        <v>0.32</v>
      </c>
      <c r="BK1164">
        <f t="shared" si="188"/>
        <v>1.1200000000000001</v>
      </c>
      <c r="BL1164">
        <f t="shared" si="189"/>
        <v>8241.1199999999935</v>
      </c>
    </row>
    <row r="1165" spans="1:64" x14ac:dyDescent="0.2">
      <c r="A1165" s="1">
        <v>1163</v>
      </c>
      <c r="B1165" s="7" t="s">
        <v>93</v>
      </c>
      <c r="C1165" s="3">
        <v>39962</v>
      </c>
      <c r="D1165" s="4" t="s">
        <v>628</v>
      </c>
      <c r="E1165" s="4" t="s">
        <v>168</v>
      </c>
      <c r="F1165" s="5" t="str">
        <f t="shared" si="180"/>
        <v>V</v>
      </c>
      <c r="G1165" s="6">
        <v>0.9159722222222223</v>
      </c>
      <c r="H1165" s="6">
        <v>3.472222222222222E-3</v>
      </c>
      <c r="I1165" s="85">
        <f t="shared" si="181"/>
        <v>125.9999999999999</v>
      </c>
      <c r="J1165" s="86">
        <f>I1165*Segmentos!$D$7*(AH1165%)*IF(ISNUMBER(AI1165),AI1165%,0)</f>
        <v>576575.99999999965</v>
      </c>
      <c r="K1165" s="86">
        <f>I1165*Segmentos!$D$7*(AL1165%)*IF(ISNUMBER(AM1165),AM1165%,0)</f>
        <v>635846.39999999956</v>
      </c>
      <c r="L1165" s="4" t="s">
        <v>258</v>
      </c>
      <c r="M1165" s="2">
        <v>1.2</v>
      </c>
      <c r="N1165" s="2">
        <v>7.4</v>
      </c>
      <c r="O1165" s="2">
        <v>16.2</v>
      </c>
      <c r="P1165" s="2">
        <v>86.370199999999997</v>
      </c>
      <c r="Q1165" s="2">
        <v>0.17</v>
      </c>
      <c r="R1165" s="2">
        <v>2.7</v>
      </c>
      <c r="S1165" s="2">
        <v>6.1</v>
      </c>
      <c r="T1165" s="2">
        <v>1.9956</v>
      </c>
      <c r="U1165" s="2">
        <v>0.5</v>
      </c>
      <c r="V1165" s="2">
        <v>4.5999999999999996</v>
      </c>
      <c r="W1165" s="2">
        <v>10.9</v>
      </c>
      <c r="X1165" s="2">
        <v>7.5812999999999997</v>
      </c>
      <c r="Y1165" s="2">
        <v>1.85</v>
      </c>
      <c r="Z1165" s="2">
        <v>8.4</v>
      </c>
      <c r="AA1165" s="2">
        <v>22.1</v>
      </c>
      <c r="AB1165" s="2">
        <v>39.300600000000003</v>
      </c>
      <c r="AC1165" s="2">
        <v>1.59</v>
      </c>
      <c r="AD1165" s="2">
        <v>10.8</v>
      </c>
      <c r="AE1165" s="2">
        <v>14.8</v>
      </c>
      <c r="AF1165" s="2">
        <v>37.492800000000003</v>
      </c>
      <c r="AG1165" s="20">
        <v>1.1399999999999999</v>
      </c>
      <c r="AH1165" s="20">
        <v>6.5</v>
      </c>
      <c r="AI1165" s="20">
        <v>17.600000000000001</v>
      </c>
      <c r="AJ1165" s="20">
        <v>38.778799999999997</v>
      </c>
      <c r="AK1165" s="18">
        <v>1.26</v>
      </c>
      <c r="AL1165" s="18">
        <v>8.3000000000000007</v>
      </c>
      <c r="AM1165" s="18">
        <v>15.2</v>
      </c>
      <c r="AN1165" s="18">
        <v>47.5914</v>
      </c>
      <c r="AO1165" s="2">
        <v>0.52</v>
      </c>
      <c r="AP1165" s="2">
        <v>3.3</v>
      </c>
      <c r="AQ1165" s="2">
        <v>15.6</v>
      </c>
      <c r="AR1165" s="2">
        <v>4.0984999999999996</v>
      </c>
      <c r="AS1165" s="2">
        <v>1.1599999999999999</v>
      </c>
      <c r="AT1165" s="2">
        <v>4.9000000000000004</v>
      </c>
      <c r="AU1165" s="2">
        <v>23.7</v>
      </c>
      <c r="AV1165" s="2">
        <v>18.343399999999999</v>
      </c>
      <c r="AW1165" s="2">
        <v>1.58</v>
      </c>
      <c r="AX1165" s="2">
        <v>8.5</v>
      </c>
      <c r="AY1165" s="2">
        <v>18.600000000000001</v>
      </c>
      <c r="AZ1165" s="2">
        <v>32.593299999999999</v>
      </c>
      <c r="BA1165" s="2">
        <v>1.1399999999999999</v>
      </c>
      <c r="BB1165" s="2">
        <v>9.3000000000000007</v>
      </c>
      <c r="BC1165" s="2">
        <v>12.3</v>
      </c>
      <c r="BD1165" s="2">
        <v>31.335100000000001</v>
      </c>
      <c r="BE1165" s="4" t="str">
        <f t="shared" si="182"/>
        <v>ABURRIDO</v>
      </c>
      <c r="BF1165" s="4">
        <f t="shared" si="183"/>
        <v>1.2324000000000002</v>
      </c>
      <c r="BG1165">
        <f t="shared" si="184"/>
        <v>0.52</v>
      </c>
      <c r="BH1165">
        <f t="shared" si="185"/>
        <v>1.1599999999999999</v>
      </c>
      <c r="BI1165">
        <f t="shared" si="186"/>
        <v>1.58</v>
      </c>
      <c r="BJ1165">
        <f t="shared" si="187"/>
        <v>1.26</v>
      </c>
      <c r="BK1165">
        <f t="shared" si="188"/>
        <v>1.1399999999999999</v>
      </c>
      <c r="BL1165">
        <f t="shared" si="189"/>
        <v>15104.879999999988</v>
      </c>
    </row>
    <row r="1166" spans="1:64" x14ac:dyDescent="0.2">
      <c r="A1166" s="1">
        <v>1164</v>
      </c>
      <c r="B1166" s="7" t="s">
        <v>9</v>
      </c>
      <c r="C1166" s="3">
        <v>39962</v>
      </c>
      <c r="D1166" s="4" t="s">
        <v>8</v>
      </c>
      <c r="E1166" s="4" t="s">
        <v>168</v>
      </c>
      <c r="F1166" s="5" t="str">
        <f t="shared" si="180"/>
        <v>V</v>
      </c>
      <c r="G1166" s="6">
        <v>0.79583333333333339</v>
      </c>
      <c r="H1166" s="6">
        <v>0.87361111111111101</v>
      </c>
      <c r="I1166" s="85">
        <f t="shared" si="181"/>
        <v>111.99999999999976</v>
      </c>
      <c r="J1166" s="86">
        <f>I1166*Segmentos!$D$7*(AH1166%)*IF(ISNUMBER(AI1166),AI1166%,0)</f>
        <v>717516.79999999853</v>
      </c>
      <c r="K1166" s="86">
        <f>I1166*Segmentos!$D$7*(AL1166%)*IF(ISNUMBER(AM1166),AM1166%,0)</f>
        <v>1652985.5999999964</v>
      </c>
      <c r="L1166" s="4" t="s">
        <v>335</v>
      </c>
      <c r="M1166" s="2">
        <v>2.7</v>
      </c>
      <c r="N1166" s="2">
        <v>12</v>
      </c>
      <c r="O1166" s="2">
        <v>22.4</v>
      </c>
      <c r="P1166" s="2">
        <v>83.471599999999995</v>
      </c>
      <c r="Q1166" s="2">
        <v>1.46</v>
      </c>
      <c r="R1166" s="2">
        <v>7.2</v>
      </c>
      <c r="S1166" s="2">
        <v>20.2</v>
      </c>
      <c r="T1166" s="2">
        <v>7.5124000000000004</v>
      </c>
      <c r="U1166" s="2">
        <v>0.84</v>
      </c>
      <c r="V1166" s="2">
        <v>6.1</v>
      </c>
      <c r="W1166" s="2">
        <v>13.8</v>
      </c>
      <c r="X1166" s="2">
        <v>5.4203999999999999</v>
      </c>
      <c r="Y1166" s="2">
        <v>4.0199999999999996</v>
      </c>
      <c r="Z1166" s="2">
        <v>13.6</v>
      </c>
      <c r="AA1166" s="2">
        <v>29.6</v>
      </c>
      <c r="AB1166" s="2">
        <v>36.658499999999997</v>
      </c>
      <c r="AC1166" s="2">
        <v>3.34</v>
      </c>
      <c r="AD1166" s="2">
        <v>16.899999999999999</v>
      </c>
      <c r="AE1166" s="2">
        <v>19.7</v>
      </c>
      <c r="AF1166" s="2">
        <v>33.880200000000002</v>
      </c>
      <c r="AG1166" s="20">
        <v>1.6</v>
      </c>
      <c r="AH1166" s="20">
        <v>9.1</v>
      </c>
      <c r="AI1166" s="20">
        <v>17.600000000000001</v>
      </c>
      <c r="AJ1166" s="20">
        <v>23.425699999999999</v>
      </c>
      <c r="AK1166" s="18">
        <v>3.7</v>
      </c>
      <c r="AL1166" s="18">
        <v>14.7</v>
      </c>
      <c r="AM1166" s="18">
        <v>25.1</v>
      </c>
      <c r="AN1166" s="18">
        <v>60.0458</v>
      </c>
      <c r="AO1166" s="2">
        <v>1.88</v>
      </c>
      <c r="AP1166" s="2">
        <v>6.7</v>
      </c>
      <c r="AQ1166" s="2">
        <v>28</v>
      </c>
      <c r="AR1166" s="2">
        <v>6.3585000000000003</v>
      </c>
      <c r="AS1166" s="2">
        <v>1.6</v>
      </c>
      <c r="AT1166" s="2">
        <v>6.3</v>
      </c>
      <c r="AU1166" s="2">
        <v>25.4</v>
      </c>
      <c r="AV1166" s="2">
        <v>10.894500000000001</v>
      </c>
      <c r="AW1166" s="2">
        <v>2.0699999999999998</v>
      </c>
      <c r="AX1166" s="2">
        <v>12</v>
      </c>
      <c r="AY1166" s="2">
        <v>17.3</v>
      </c>
      <c r="AZ1166" s="2">
        <v>18.368400000000001</v>
      </c>
      <c r="BA1166" s="2">
        <v>4.04</v>
      </c>
      <c r="BB1166" s="2">
        <v>16.899999999999999</v>
      </c>
      <c r="BC1166" s="2">
        <v>23.9</v>
      </c>
      <c r="BD1166" s="2">
        <v>47.850200000000001</v>
      </c>
      <c r="BE1166" s="4" t="str">
        <f t="shared" si="182"/>
        <v>ABURRIDO</v>
      </c>
      <c r="BF1166" s="4">
        <f t="shared" si="183"/>
        <v>2.6120000000000005</v>
      </c>
      <c r="BG1166">
        <f t="shared" si="184"/>
        <v>1.88</v>
      </c>
      <c r="BH1166">
        <f t="shared" si="185"/>
        <v>1.6</v>
      </c>
      <c r="BI1166">
        <f t="shared" si="186"/>
        <v>4.04</v>
      </c>
      <c r="BJ1166">
        <f t="shared" si="187"/>
        <v>3.7</v>
      </c>
      <c r="BK1166">
        <f t="shared" si="188"/>
        <v>1.6</v>
      </c>
      <c r="BL1166">
        <f t="shared" si="189"/>
        <v>30105.599999999933</v>
      </c>
    </row>
    <row r="1167" spans="1:64" x14ac:dyDescent="0.2">
      <c r="A1167" s="1">
        <v>1165</v>
      </c>
      <c r="B1167" s="7" t="s">
        <v>30</v>
      </c>
      <c r="C1167" s="3">
        <v>39962</v>
      </c>
      <c r="D1167" s="4" t="s">
        <v>628</v>
      </c>
      <c r="E1167" s="4" t="s">
        <v>163</v>
      </c>
      <c r="F1167" s="5" t="str">
        <f t="shared" si="180"/>
        <v>V</v>
      </c>
      <c r="G1167" s="6">
        <v>0.87569444444444444</v>
      </c>
      <c r="H1167" s="6">
        <v>0.91111111111111109</v>
      </c>
      <c r="I1167" s="85">
        <f t="shared" si="181"/>
        <v>50.999999999999979</v>
      </c>
      <c r="J1167" s="86">
        <f>I1167*Segmentos!$D$7*(AH1167%)*IF(ISNUMBER(AI1167),AI1167%,0)</f>
        <v>120931.19999999998</v>
      </c>
      <c r="K1167" s="86">
        <f>I1167*Segmentos!$D$7*(AL1167%)*IF(ISNUMBER(AM1167),AM1167%,0)</f>
        <v>284090.39999999991</v>
      </c>
      <c r="L1167" s="4"/>
      <c r="M1167" s="2">
        <v>1.01</v>
      </c>
      <c r="N1167" s="2">
        <v>3</v>
      </c>
      <c r="O1167" s="2">
        <v>34.200000000000003</v>
      </c>
      <c r="P1167" s="2">
        <v>88.050399999999996</v>
      </c>
      <c r="Q1167" s="2">
        <v>0.01</v>
      </c>
      <c r="R1167" s="2">
        <v>0.7</v>
      </c>
      <c r="S1167" s="2">
        <v>2</v>
      </c>
      <c r="T1167" s="2">
        <v>0.21149999999999999</v>
      </c>
      <c r="U1167" s="2">
        <v>0.49</v>
      </c>
      <c r="V1167" s="2">
        <v>1.1000000000000001</v>
      </c>
      <c r="W1167" s="2">
        <v>44</v>
      </c>
      <c r="X1167" s="2">
        <v>8.9131</v>
      </c>
      <c r="Y1167" s="2">
        <v>0.88</v>
      </c>
      <c r="Z1167" s="2">
        <v>3.2</v>
      </c>
      <c r="AA1167" s="2">
        <v>27.8</v>
      </c>
      <c r="AB1167" s="2">
        <v>22.6661</v>
      </c>
      <c r="AC1167" s="2">
        <v>1.97</v>
      </c>
      <c r="AD1167" s="2">
        <v>5.0999999999999996</v>
      </c>
      <c r="AE1167" s="2">
        <v>38.799999999999997</v>
      </c>
      <c r="AF1167" s="2">
        <v>56.259799999999998</v>
      </c>
      <c r="AG1167" s="20">
        <v>0.59</v>
      </c>
      <c r="AH1167" s="20">
        <v>2.6</v>
      </c>
      <c r="AI1167" s="20">
        <v>22.8</v>
      </c>
      <c r="AJ1167" s="20">
        <v>24.284400000000002</v>
      </c>
      <c r="AK1167" s="18">
        <v>1.39</v>
      </c>
      <c r="AL1167" s="18">
        <v>3.3</v>
      </c>
      <c r="AM1167" s="18">
        <v>42.2</v>
      </c>
      <c r="AN1167" s="18">
        <v>63.766100000000002</v>
      </c>
      <c r="AO1167" s="2">
        <v>0.35</v>
      </c>
      <c r="AP1167" s="2">
        <v>2</v>
      </c>
      <c r="AQ1167" s="2">
        <v>17.8</v>
      </c>
      <c r="AR1167" s="2">
        <v>3.3435000000000001</v>
      </c>
      <c r="AS1167" s="2">
        <v>0.4</v>
      </c>
      <c r="AT1167" s="2">
        <v>1.7</v>
      </c>
      <c r="AU1167" s="2">
        <v>23.4</v>
      </c>
      <c r="AV1167" s="2">
        <v>7.6811999999999996</v>
      </c>
      <c r="AW1167" s="2">
        <v>0.91</v>
      </c>
      <c r="AX1167" s="2">
        <v>1.9</v>
      </c>
      <c r="AY1167" s="2">
        <v>48.2</v>
      </c>
      <c r="AZ1167" s="2">
        <v>22.748100000000001</v>
      </c>
      <c r="BA1167" s="2">
        <v>1.63</v>
      </c>
      <c r="BB1167" s="2">
        <v>4.8</v>
      </c>
      <c r="BC1167" s="2">
        <v>34.200000000000003</v>
      </c>
      <c r="BD1167" s="2">
        <v>54.277700000000003</v>
      </c>
      <c r="BE1167" s="4" t="str">
        <f t="shared" si="182"/>
        <v>NO APLICA</v>
      </c>
      <c r="BF1167" s="4">
        <f t="shared" si="183"/>
        <v>0.89799999999999991</v>
      </c>
      <c r="BG1167">
        <f t="shared" si="184"/>
        <v>0.35</v>
      </c>
      <c r="BH1167">
        <f t="shared" si="185"/>
        <v>0.4</v>
      </c>
      <c r="BI1167">
        <f t="shared" si="186"/>
        <v>1.63</v>
      </c>
      <c r="BJ1167">
        <f t="shared" si="187"/>
        <v>1.39</v>
      </c>
      <c r="BK1167">
        <f t="shared" si="188"/>
        <v>0.59</v>
      </c>
      <c r="BL1167">
        <f t="shared" si="189"/>
        <v>5232.5999999999985</v>
      </c>
    </row>
    <row r="1168" spans="1:64" x14ac:dyDescent="0.2">
      <c r="A1168" s="1">
        <v>1166</v>
      </c>
      <c r="B1168" s="7" t="s">
        <v>11</v>
      </c>
      <c r="C1168" s="3">
        <v>39962</v>
      </c>
      <c r="D1168" s="4" t="s">
        <v>8</v>
      </c>
      <c r="E1168" s="4" t="s">
        <v>166</v>
      </c>
      <c r="F1168" s="5" t="str">
        <f t="shared" si="180"/>
        <v>V</v>
      </c>
      <c r="G1168" s="6">
        <v>0.91041666666666676</v>
      </c>
      <c r="H1168" s="6">
        <v>0.91111111111111109</v>
      </c>
      <c r="I1168" s="85">
        <f t="shared" si="181"/>
        <v>0.99999999999983658</v>
      </c>
      <c r="J1168" s="86">
        <f>I1168*Segmentos!$D$7*(AH1168%)*IF(ISNUMBER(AI1168),AI1168%,0)</f>
        <v>15199.999999997515</v>
      </c>
      <c r="K1168" s="86">
        <f>I1168*Segmentos!$D$7*(AL1168%)*IF(ISNUMBER(AM1168),AM1168%,0)</f>
        <v>14799.999999997583</v>
      </c>
      <c r="L1168" s="4"/>
      <c r="M1168" s="2">
        <v>3.76</v>
      </c>
      <c r="N1168" s="2">
        <v>3.8</v>
      </c>
      <c r="O1168" s="2">
        <v>100</v>
      </c>
      <c r="P1168" s="2">
        <v>86.989500000000007</v>
      </c>
      <c r="Q1168" s="2">
        <v>2.2000000000000002</v>
      </c>
      <c r="R1168" s="2">
        <v>2.2000000000000002</v>
      </c>
      <c r="S1168" s="2">
        <v>100</v>
      </c>
      <c r="T1168" s="2">
        <v>8.4969999999999999</v>
      </c>
      <c r="U1168" s="2">
        <v>0.95</v>
      </c>
      <c r="V1168" s="2">
        <v>1</v>
      </c>
      <c r="W1168" s="2">
        <v>100</v>
      </c>
      <c r="X1168" s="2">
        <v>4.6292999999999997</v>
      </c>
      <c r="Y1168" s="2">
        <v>2.72</v>
      </c>
      <c r="Z1168" s="2">
        <v>2.7</v>
      </c>
      <c r="AA1168" s="2">
        <v>100</v>
      </c>
      <c r="AB1168" s="2">
        <v>18.604199999999999</v>
      </c>
      <c r="AC1168" s="2">
        <v>7.27</v>
      </c>
      <c r="AD1168" s="2">
        <v>7.3</v>
      </c>
      <c r="AE1168" s="2">
        <v>100</v>
      </c>
      <c r="AF1168" s="2">
        <v>55.259</v>
      </c>
      <c r="AG1168" s="20">
        <v>3.81</v>
      </c>
      <c r="AH1168" s="20">
        <v>3.8</v>
      </c>
      <c r="AI1168" s="20">
        <v>100</v>
      </c>
      <c r="AJ1168" s="20">
        <v>41.867199999999997</v>
      </c>
      <c r="AK1168" s="18">
        <v>3.71</v>
      </c>
      <c r="AL1168" s="18">
        <v>3.7</v>
      </c>
      <c r="AM1168" s="18">
        <v>100</v>
      </c>
      <c r="AN1168" s="18">
        <v>45.122199999999999</v>
      </c>
      <c r="AO1168" s="2">
        <v>1.97</v>
      </c>
      <c r="AP1168" s="2">
        <v>2</v>
      </c>
      <c r="AQ1168" s="2">
        <v>100</v>
      </c>
      <c r="AR1168" s="2">
        <v>4.9920999999999998</v>
      </c>
      <c r="AS1168" s="2">
        <v>1.78</v>
      </c>
      <c r="AT1168" s="2">
        <v>1.8</v>
      </c>
      <c r="AU1168" s="2">
        <v>100</v>
      </c>
      <c r="AV1168" s="2">
        <v>9.0614000000000008</v>
      </c>
      <c r="AW1168" s="2">
        <v>3.18</v>
      </c>
      <c r="AX1168" s="2">
        <v>3.2</v>
      </c>
      <c r="AY1168" s="2">
        <v>100</v>
      </c>
      <c r="AZ1168" s="2">
        <v>21.1433</v>
      </c>
      <c r="BA1168" s="2">
        <v>5.84</v>
      </c>
      <c r="BB1168" s="2">
        <v>5.8</v>
      </c>
      <c r="BC1168" s="2">
        <v>100</v>
      </c>
      <c r="BD1168" s="2">
        <v>51.7926</v>
      </c>
      <c r="BE1168" s="4" t="str">
        <f t="shared" si="182"/>
        <v>NO APLICA</v>
      </c>
      <c r="BF1168" s="4">
        <f t="shared" si="183"/>
        <v>3.411</v>
      </c>
      <c r="BG1168">
        <f t="shared" si="184"/>
        <v>1.97</v>
      </c>
      <c r="BH1168">
        <f t="shared" si="185"/>
        <v>1.78</v>
      </c>
      <c r="BI1168">
        <f t="shared" si="186"/>
        <v>5.84</v>
      </c>
      <c r="BJ1168">
        <f t="shared" si="187"/>
        <v>3.71</v>
      </c>
      <c r="BK1168">
        <f t="shared" si="188"/>
        <v>3.81</v>
      </c>
      <c r="BL1168">
        <f t="shared" si="189"/>
        <v>379.99999999993793</v>
      </c>
    </row>
    <row r="1169" spans="1:64" x14ac:dyDescent="0.2">
      <c r="A1169" s="1">
        <v>1167</v>
      </c>
      <c r="B1169" s="7" t="s">
        <v>6</v>
      </c>
      <c r="C1169" s="3">
        <v>39962</v>
      </c>
      <c r="D1169" s="4" t="s">
        <v>3</v>
      </c>
      <c r="E1169" s="4" t="s">
        <v>166</v>
      </c>
      <c r="F1169" s="5" t="str">
        <f t="shared" si="180"/>
        <v>V</v>
      </c>
      <c r="G1169" s="6">
        <v>0.90972222222222221</v>
      </c>
      <c r="H1169" s="6">
        <v>0.91041666666666676</v>
      </c>
      <c r="I1169" s="85">
        <f t="shared" si="181"/>
        <v>1.0000000000001563</v>
      </c>
      <c r="J1169" s="86">
        <f>I1169*Segmentos!$D$7*(AH1169%)*IF(ISNUMBER(AI1169),AI1169%,0)</f>
        <v>19600.000000003063</v>
      </c>
      <c r="K1169" s="86">
        <f>I1169*Segmentos!$D$7*(AL1169%)*IF(ISNUMBER(AM1169),AM1169%,0)</f>
        <v>24400.000000003813</v>
      </c>
      <c r="L1169" s="4"/>
      <c r="M1169" s="2">
        <v>5.53</v>
      </c>
      <c r="N1169" s="2">
        <v>5.5</v>
      </c>
      <c r="O1169" s="2">
        <v>100</v>
      </c>
      <c r="P1169" s="2">
        <v>78.065600000000003</v>
      </c>
      <c r="Q1169" s="2">
        <v>2.13</v>
      </c>
      <c r="R1169" s="2">
        <v>2.1</v>
      </c>
      <c r="S1169" s="2">
        <v>100</v>
      </c>
      <c r="T1169" s="2">
        <v>5.0213000000000001</v>
      </c>
      <c r="U1169" s="2">
        <v>3.96</v>
      </c>
      <c r="V1169" s="2">
        <v>4</v>
      </c>
      <c r="W1169" s="2">
        <v>100</v>
      </c>
      <c r="X1169" s="2">
        <v>11.702199999999999</v>
      </c>
      <c r="Y1169" s="2">
        <v>6.68</v>
      </c>
      <c r="Z1169" s="2">
        <v>6.7</v>
      </c>
      <c r="AA1169" s="2">
        <v>100</v>
      </c>
      <c r="AB1169" s="2">
        <v>27.821200000000001</v>
      </c>
      <c r="AC1169" s="2">
        <v>7.24</v>
      </c>
      <c r="AD1169" s="2">
        <v>7.2</v>
      </c>
      <c r="AE1169" s="2">
        <v>100</v>
      </c>
      <c r="AF1169" s="2">
        <v>33.520800000000001</v>
      </c>
      <c r="AG1169" s="20">
        <v>4.8899999999999997</v>
      </c>
      <c r="AH1169" s="20">
        <v>4.9000000000000004</v>
      </c>
      <c r="AI1169" s="20">
        <v>100</v>
      </c>
      <c r="AJ1169" s="20">
        <v>32.753599999999999</v>
      </c>
      <c r="AK1169" s="18">
        <v>6.11</v>
      </c>
      <c r="AL1169" s="18">
        <v>6.1</v>
      </c>
      <c r="AM1169" s="18">
        <v>100</v>
      </c>
      <c r="AN1169" s="18">
        <v>45.311999999999998</v>
      </c>
      <c r="AO1169" s="2">
        <v>3.78</v>
      </c>
      <c r="AP1169" s="2">
        <v>3.8</v>
      </c>
      <c r="AQ1169" s="2">
        <v>100</v>
      </c>
      <c r="AR1169" s="2">
        <v>5.8247999999999998</v>
      </c>
      <c r="AS1169" s="2">
        <v>4.87</v>
      </c>
      <c r="AT1169" s="2">
        <v>4.9000000000000004</v>
      </c>
      <c r="AU1169" s="2">
        <v>100</v>
      </c>
      <c r="AV1169" s="2">
        <v>15.1302</v>
      </c>
      <c r="AW1169" s="2">
        <v>7.39</v>
      </c>
      <c r="AX1169" s="2">
        <v>7.4</v>
      </c>
      <c r="AY1169" s="2">
        <v>100</v>
      </c>
      <c r="AZ1169" s="2">
        <v>29.9757</v>
      </c>
      <c r="BA1169" s="2">
        <v>5.0199999999999996</v>
      </c>
      <c r="BB1169" s="2">
        <v>5</v>
      </c>
      <c r="BC1169" s="2">
        <v>100</v>
      </c>
      <c r="BD1169" s="2">
        <v>27.135000000000002</v>
      </c>
      <c r="BE1169" s="4" t="str">
        <f t="shared" si="182"/>
        <v>NO APLICA</v>
      </c>
      <c r="BF1169" s="4">
        <f t="shared" si="183"/>
        <v>5.6673999999999998</v>
      </c>
      <c r="BG1169">
        <f t="shared" si="184"/>
        <v>3.78</v>
      </c>
      <c r="BH1169">
        <f t="shared" si="185"/>
        <v>4.87</v>
      </c>
      <c r="BI1169">
        <f t="shared" si="186"/>
        <v>7.39</v>
      </c>
      <c r="BJ1169">
        <f t="shared" si="187"/>
        <v>6.11</v>
      </c>
      <c r="BK1169">
        <f t="shared" si="188"/>
        <v>4.8899999999999997</v>
      </c>
      <c r="BL1169">
        <f t="shared" si="189"/>
        <v>550.00000000008595</v>
      </c>
    </row>
    <row r="1170" spans="1:64" x14ac:dyDescent="0.2">
      <c r="A1170" s="1">
        <v>1168</v>
      </c>
      <c r="B1170" s="7" t="s">
        <v>31</v>
      </c>
      <c r="C1170" s="3">
        <v>39962</v>
      </c>
      <c r="D1170" s="4" t="s">
        <v>628</v>
      </c>
      <c r="E1170" s="4" t="s">
        <v>166</v>
      </c>
      <c r="F1170" s="5" t="str">
        <f t="shared" si="180"/>
        <v>V</v>
      </c>
      <c r="G1170" s="6">
        <v>0.91111111111111109</v>
      </c>
      <c r="H1170" s="6">
        <v>0.91388888888888886</v>
      </c>
      <c r="I1170" s="85">
        <f t="shared" si="181"/>
        <v>3.9999999999999858</v>
      </c>
      <c r="J1170" s="86">
        <f>I1170*Segmentos!$D$7*(AH1170%)*IF(ISNUMBER(AI1170),AI1170%,0)</f>
        <v>16614.399999999943</v>
      </c>
      <c r="K1170" s="86">
        <f>I1170*Segmentos!$D$7*(AL1170%)*IF(ISNUMBER(AM1170),AM1170%,0)</f>
        <v>23759.999999999924</v>
      </c>
      <c r="L1170" s="4"/>
      <c r="M1170" s="2">
        <v>1.27</v>
      </c>
      <c r="N1170" s="2">
        <v>1.9</v>
      </c>
      <c r="O1170" s="2">
        <v>66.5</v>
      </c>
      <c r="P1170" s="2">
        <v>75.754599999999996</v>
      </c>
      <c r="Q1170" s="2">
        <v>0.64</v>
      </c>
      <c r="R1170" s="2">
        <v>1.9</v>
      </c>
      <c r="S1170" s="2">
        <v>33.4</v>
      </c>
      <c r="T1170" s="2">
        <v>6.3533999999999997</v>
      </c>
      <c r="U1170" s="2">
        <v>0.9</v>
      </c>
      <c r="V1170" s="2">
        <v>1.2</v>
      </c>
      <c r="W1170" s="2">
        <v>77.2</v>
      </c>
      <c r="X1170" s="2">
        <v>11.2211</v>
      </c>
      <c r="Y1170" s="2">
        <v>1</v>
      </c>
      <c r="Z1170" s="2">
        <v>1.9</v>
      </c>
      <c r="AA1170" s="2">
        <v>51.4</v>
      </c>
      <c r="AB1170" s="2">
        <v>17.552800000000001</v>
      </c>
      <c r="AC1170" s="2">
        <v>2.08</v>
      </c>
      <c r="AD1170" s="2">
        <v>2.4</v>
      </c>
      <c r="AE1170" s="2">
        <v>87.8</v>
      </c>
      <c r="AF1170" s="2">
        <v>40.627200000000002</v>
      </c>
      <c r="AG1170" s="20">
        <v>1.03</v>
      </c>
      <c r="AH1170" s="20">
        <v>1.6</v>
      </c>
      <c r="AI1170" s="20">
        <v>64.900000000000006</v>
      </c>
      <c r="AJ1170" s="20">
        <v>29.195699999999999</v>
      </c>
      <c r="AK1170" s="18">
        <v>1.49</v>
      </c>
      <c r="AL1170" s="18">
        <v>2.2000000000000002</v>
      </c>
      <c r="AM1170" s="18">
        <v>67.5</v>
      </c>
      <c r="AN1170" s="18">
        <v>46.558799999999998</v>
      </c>
      <c r="AO1170" s="2">
        <v>0.43</v>
      </c>
      <c r="AP1170" s="2">
        <v>0.6</v>
      </c>
      <c r="AQ1170" s="2">
        <v>68.900000000000006</v>
      </c>
      <c r="AR1170" s="2">
        <v>2.7858999999999998</v>
      </c>
      <c r="AS1170" s="2">
        <v>0.88</v>
      </c>
      <c r="AT1170" s="2">
        <v>1.2</v>
      </c>
      <c r="AU1170" s="2">
        <v>74.400000000000006</v>
      </c>
      <c r="AV1170" s="2">
        <v>11.5946</v>
      </c>
      <c r="AW1170" s="2">
        <v>0.81</v>
      </c>
      <c r="AX1170" s="2">
        <v>1.5</v>
      </c>
      <c r="AY1170" s="2">
        <v>56.1</v>
      </c>
      <c r="AZ1170" s="2">
        <v>13.9582</v>
      </c>
      <c r="BA1170" s="2">
        <v>2.08</v>
      </c>
      <c r="BB1170" s="2">
        <v>3</v>
      </c>
      <c r="BC1170" s="2">
        <v>68.3</v>
      </c>
      <c r="BD1170" s="2">
        <v>47.415799999999997</v>
      </c>
      <c r="BE1170" s="4" t="str">
        <f t="shared" si="182"/>
        <v>NO APLICA</v>
      </c>
      <c r="BF1170" s="4">
        <f t="shared" si="183"/>
        <v>1.2802000000000002</v>
      </c>
      <c r="BG1170">
        <f t="shared" si="184"/>
        <v>0.43</v>
      </c>
      <c r="BH1170">
        <f t="shared" si="185"/>
        <v>0.88</v>
      </c>
      <c r="BI1170">
        <f t="shared" si="186"/>
        <v>2.08</v>
      </c>
      <c r="BJ1170">
        <f t="shared" si="187"/>
        <v>1.49</v>
      </c>
      <c r="BK1170">
        <f t="shared" si="188"/>
        <v>1.03</v>
      </c>
      <c r="BL1170">
        <f t="shared" si="189"/>
        <v>505.39999999999822</v>
      </c>
    </row>
    <row r="1171" spans="1:64" x14ac:dyDescent="0.2">
      <c r="A1171" s="1">
        <v>1169</v>
      </c>
      <c r="B1171" s="7" t="s">
        <v>111</v>
      </c>
      <c r="C1171" s="3">
        <v>39962</v>
      </c>
      <c r="D1171" s="4" t="s">
        <v>626</v>
      </c>
      <c r="E1171" s="4" t="s">
        <v>165</v>
      </c>
      <c r="F1171" s="5" t="str">
        <f t="shared" si="180"/>
        <v>V</v>
      </c>
      <c r="G1171" s="6">
        <v>0.91805555555555562</v>
      </c>
      <c r="H1171" s="6">
        <v>0.99097222222222225</v>
      </c>
      <c r="I1171" s="85">
        <f t="shared" si="181"/>
        <v>104.99999999999994</v>
      </c>
      <c r="J1171" s="86">
        <f>I1171*Segmentos!$D$7*(AH1171%)*IF(ISNUMBER(AI1171),AI1171%,0)</f>
        <v>1300151.9999999991</v>
      </c>
      <c r="K1171" s="86">
        <f>I1171*Segmentos!$D$7*(AL1171%)*IF(ISNUMBER(AM1171),AM1171%,0)</f>
        <v>2433311.9999999986</v>
      </c>
      <c r="L1171" s="4"/>
      <c r="M1171" s="2">
        <v>4.5</v>
      </c>
      <c r="N1171" s="2">
        <v>17.899999999999999</v>
      </c>
      <c r="O1171" s="2">
        <v>25.1</v>
      </c>
      <c r="P1171" s="2">
        <v>73.695300000000003</v>
      </c>
      <c r="Q1171" s="2">
        <v>3.5</v>
      </c>
      <c r="R1171" s="2">
        <v>12.3</v>
      </c>
      <c r="S1171" s="2">
        <v>28.4</v>
      </c>
      <c r="T1171" s="2">
        <v>9.5541999999999998</v>
      </c>
      <c r="U1171" s="2">
        <v>3.86</v>
      </c>
      <c r="V1171" s="2">
        <v>17.2</v>
      </c>
      <c r="W1171" s="2">
        <v>22.5</v>
      </c>
      <c r="X1171" s="2">
        <v>13.2608</v>
      </c>
      <c r="Y1171" s="2">
        <v>4.4800000000000004</v>
      </c>
      <c r="Z1171" s="2">
        <v>19.399999999999999</v>
      </c>
      <c r="AA1171" s="2">
        <v>23.1</v>
      </c>
      <c r="AB1171" s="2">
        <v>21.665600000000001</v>
      </c>
      <c r="AC1171" s="2">
        <v>5.44</v>
      </c>
      <c r="AD1171" s="2">
        <v>19.899999999999999</v>
      </c>
      <c r="AE1171" s="2">
        <v>27.3</v>
      </c>
      <c r="AF1171" s="2">
        <v>29.214700000000001</v>
      </c>
      <c r="AG1171" s="20">
        <v>3.08</v>
      </c>
      <c r="AH1171" s="20">
        <v>14.2</v>
      </c>
      <c r="AI1171" s="20">
        <v>21.8</v>
      </c>
      <c r="AJ1171" s="20">
        <v>23.903300000000002</v>
      </c>
      <c r="AK1171" s="18">
        <v>5.79</v>
      </c>
      <c r="AL1171" s="18">
        <v>21.3</v>
      </c>
      <c r="AM1171" s="18">
        <v>27.2</v>
      </c>
      <c r="AN1171" s="18">
        <v>49.792000000000002</v>
      </c>
      <c r="AO1171" s="2">
        <v>2.61</v>
      </c>
      <c r="AP1171" s="2">
        <v>13.7</v>
      </c>
      <c r="AQ1171" s="2">
        <v>19</v>
      </c>
      <c r="AR1171" s="2">
        <v>4.6605999999999996</v>
      </c>
      <c r="AS1171" s="2">
        <v>1.83</v>
      </c>
      <c r="AT1171" s="2">
        <v>10.8</v>
      </c>
      <c r="AU1171" s="2">
        <v>16.899999999999999</v>
      </c>
      <c r="AV1171" s="2">
        <v>6.5890000000000004</v>
      </c>
      <c r="AW1171" s="2">
        <v>2.65</v>
      </c>
      <c r="AX1171" s="2">
        <v>15</v>
      </c>
      <c r="AY1171" s="2">
        <v>17.7</v>
      </c>
      <c r="AZ1171" s="2">
        <v>12.470700000000001</v>
      </c>
      <c r="BA1171" s="2">
        <v>7.97</v>
      </c>
      <c r="BB1171" s="2">
        <v>25.4</v>
      </c>
      <c r="BC1171" s="2">
        <v>31.4</v>
      </c>
      <c r="BD1171" s="2">
        <v>49.975000000000001</v>
      </c>
      <c r="BE1171" s="4" t="str">
        <f t="shared" si="182"/>
        <v>ABURRIDO</v>
      </c>
      <c r="BF1171" s="4">
        <f t="shared" si="183"/>
        <v>4.3252000000000006</v>
      </c>
      <c r="BG1171">
        <f t="shared" si="184"/>
        <v>2.61</v>
      </c>
      <c r="BH1171">
        <f t="shared" si="185"/>
        <v>1.83</v>
      </c>
      <c r="BI1171">
        <f t="shared" si="186"/>
        <v>7.97</v>
      </c>
      <c r="BJ1171">
        <f t="shared" si="187"/>
        <v>5.79</v>
      </c>
      <c r="BK1171">
        <f t="shared" si="188"/>
        <v>3.08</v>
      </c>
      <c r="BL1171">
        <f t="shared" si="189"/>
        <v>47175.449999999975</v>
      </c>
    </row>
    <row r="1172" spans="1:64" x14ac:dyDescent="0.2">
      <c r="A1172" s="1">
        <v>1170</v>
      </c>
      <c r="B1172" s="7" t="s">
        <v>86</v>
      </c>
      <c r="C1172" s="3">
        <v>39962</v>
      </c>
      <c r="D1172" s="4" t="s">
        <v>17</v>
      </c>
      <c r="E1172" s="4" t="s">
        <v>169</v>
      </c>
      <c r="F1172" s="5" t="str">
        <f t="shared" si="180"/>
        <v>V</v>
      </c>
      <c r="G1172" s="6">
        <v>0.91666666666666663</v>
      </c>
      <c r="H1172" s="6">
        <v>0.9590277777777777</v>
      </c>
      <c r="I1172" s="85">
        <f t="shared" si="181"/>
        <v>60.999999999999943</v>
      </c>
      <c r="J1172" s="86">
        <f>I1172*Segmentos!$D$7*(AH1172%)*IF(ISNUMBER(AI1172),AI1172%,0)</f>
        <v>154378.79999999984</v>
      </c>
      <c r="K1172" s="86">
        <f>I1172*Segmentos!$D$7*(AL1172%)*IF(ISNUMBER(AM1172),AM1172%,0)</f>
        <v>88571.999999999913</v>
      </c>
      <c r="L1172" s="4"/>
      <c r="M1172" s="2">
        <v>0.49</v>
      </c>
      <c r="N1172" s="2">
        <v>1.7</v>
      </c>
      <c r="O1172" s="2">
        <v>29</v>
      </c>
      <c r="P1172" s="2">
        <v>99.819299999999998</v>
      </c>
      <c r="Q1172" s="2">
        <v>0.01</v>
      </c>
      <c r="R1172" s="2">
        <v>0.4</v>
      </c>
      <c r="S1172" s="2">
        <v>1.6</v>
      </c>
      <c r="T1172" s="2">
        <v>0.22040000000000001</v>
      </c>
      <c r="U1172" s="2">
        <v>0.74</v>
      </c>
      <c r="V1172" s="2">
        <v>0.7</v>
      </c>
      <c r="W1172" s="2">
        <v>100</v>
      </c>
      <c r="X1172" s="2">
        <v>31.786000000000001</v>
      </c>
      <c r="Y1172" s="2">
        <v>0.14000000000000001</v>
      </c>
      <c r="Z1172" s="2">
        <v>1.5</v>
      </c>
      <c r="AA1172" s="2">
        <v>9.1999999999999993</v>
      </c>
      <c r="AB1172" s="2">
        <v>8.4316999999999993</v>
      </c>
      <c r="AC1172" s="2">
        <v>0.89</v>
      </c>
      <c r="AD1172" s="2">
        <v>3.1</v>
      </c>
      <c r="AE1172" s="2">
        <v>28.6</v>
      </c>
      <c r="AF1172" s="2">
        <v>59.381100000000004</v>
      </c>
      <c r="AG1172" s="20">
        <v>0.62</v>
      </c>
      <c r="AH1172" s="20">
        <v>1.9</v>
      </c>
      <c r="AI1172" s="20">
        <v>33.299999999999997</v>
      </c>
      <c r="AJ1172" s="20">
        <v>60.163400000000003</v>
      </c>
      <c r="AK1172" s="18">
        <v>0.37</v>
      </c>
      <c r="AL1172" s="18">
        <v>1.5</v>
      </c>
      <c r="AM1172" s="18">
        <v>24.2</v>
      </c>
      <c r="AN1172" s="18">
        <v>39.655900000000003</v>
      </c>
      <c r="AO1172" s="2">
        <v>0.12</v>
      </c>
      <c r="AP1172" s="2">
        <v>2.5</v>
      </c>
      <c r="AQ1172" s="2">
        <v>4.5</v>
      </c>
      <c r="AR1172" s="2">
        <v>2.5775000000000001</v>
      </c>
      <c r="AS1172" s="2">
        <v>0</v>
      </c>
      <c r="AT1172" s="2">
        <v>0</v>
      </c>
      <c r="AU1172" s="8" t="s">
        <v>577</v>
      </c>
      <c r="AV1172" s="2">
        <v>0</v>
      </c>
      <c r="AW1172" s="2">
        <v>0.67</v>
      </c>
      <c r="AX1172" s="2">
        <v>1.7</v>
      </c>
      <c r="AY1172" s="2">
        <v>38.4</v>
      </c>
      <c r="AZ1172" s="2">
        <v>39.113700000000001</v>
      </c>
      <c r="BA1172" s="2">
        <v>0.74</v>
      </c>
      <c r="BB1172" s="2">
        <v>2.4</v>
      </c>
      <c r="BC1172" s="2">
        <v>31.2</v>
      </c>
      <c r="BD1172" s="2">
        <v>58.128100000000003</v>
      </c>
      <c r="BE1172" s="4" t="str">
        <f t="shared" si="182"/>
        <v>ABURRIDO</v>
      </c>
      <c r="BF1172" s="4">
        <f t="shared" si="183"/>
        <v>0.32799999999999996</v>
      </c>
      <c r="BG1172">
        <f t="shared" si="184"/>
        <v>0.12</v>
      </c>
      <c r="BH1172">
        <f t="shared" si="185"/>
        <v>0</v>
      </c>
      <c r="BI1172">
        <f t="shared" si="186"/>
        <v>0.74</v>
      </c>
      <c r="BJ1172">
        <f t="shared" si="187"/>
        <v>0.37</v>
      </c>
      <c r="BK1172">
        <f t="shared" si="188"/>
        <v>0.62</v>
      </c>
      <c r="BL1172">
        <f t="shared" si="189"/>
        <v>3007.299999999997</v>
      </c>
    </row>
    <row r="1173" spans="1:64" x14ac:dyDescent="0.2">
      <c r="A1173" s="1">
        <v>1171</v>
      </c>
      <c r="B1173" s="7" t="s">
        <v>14</v>
      </c>
      <c r="C1173" s="3">
        <v>39962</v>
      </c>
      <c r="D1173" s="4" t="s">
        <v>626</v>
      </c>
      <c r="E1173" s="4" t="s">
        <v>163</v>
      </c>
      <c r="F1173" s="5" t="str">
        <f t="shared" si="180"/>
        <v>V</v>
      </c>
      <c r="G1173" s="6">
        <v>0.84861111111111109</v>
      </c>
      <c r="H1173" s="6">
        <v>0.875</v>
      </c>
      <c r="I1173" s="85">
        <f t="shared" si="181"/>
        <v>38.000000000000028</v>
      </c>
      <c r="J1173" s="86">
        <f>I1173*Segmentos!$D$7*(AH1173%)*IF(ISNUMBER(AI1173),AI1173%,0)</f>
        <v>838857.60000000068</v>
      </c>
      <c r="K1173" s="86">
        <f>I1173*Segmentos!$D$7*(AL1173%)*IF(ISNUMBER(AM1173),AM1173%,0)</f>
        <v>1403203.2000000009</v>
      </c>
      <c r="L1173" s="4"/>
      <c r="M1173" s="2">
        <v>7.46</v>
      </c>
      <c r="N1173" s="2">
        <v>11.7</v>
      </c>
      <c r="O1173" s="2">
        <v>63.8</v>
      </c>
      <c r="P1173" s="2">
        <v>87.499099999999999</v>
      </c>
      <c r="Q1173" s="2">
        <v>3.6</v>
      </c>
      <c r="R1173" s="2">
        <v>6.2</v>
      </c>
      <c r="S1173" s="2">
        <v>57.7</v>
      </c>
      <c r="T1173" s="2">
        <v>7.0461</v>
      </c>
      <c r="U1173" s="2">
        <v>6.89</v>
      </c>
      <c r="V1173" s="2">
        <v>11.1</v>
      </c>
      <c r="W1173" s="2">
        <v>62.2</v>
      </c>
      <c r="X1173" s="2">
        <v>16.9221</v>
      </c>
      <c r="Y1173" s="2">
        <v>5.77</v>
      </c>
      <c r="Z1173" s="2">
        <v>9.6</v>
      </c>
      <c r="AA1173" s="2">
        <v>60</v>
      </c>
      <c r="AB1173" s="2">
        <v>19.969100000000001</v>
      </c>
      <c r="AC1173" s="2">
        <v>11.32</v>
      </c>
      <c r="AD1173" s="2">
        <v>16.7</v>
      </c>
      <c r="AE1173" s="2">
        <v>67.599999999999994</v>
      </c>
      <c r="AF1173" s="2">
        <v>43.561900000000001</v>
      </c>
      <c r="AG1173" s="20">
        <v>5.5</v>
      </c>
      <c r="AH1173" s="20">
        <v>8.4</v>
      </c>
      <c r="AI1173" s="20">
        <v>65.7</v>
      </c>
      <c r="AJ1173" s="20">
        <v>30.5839</v>
      </c>
      <c r="AK1173" s="18">
        <v>9.24</v>
      </c>
      <c r="AL1173" s="18">
        <v>14.7</v>
      </c>
      <c r="AM1173" s="18">
        <v>62.8</v>
      </c>
      <c r="AN1173" s="18">
        <v>56.915300000000002</v>
      </c>
      <c r="AO1173" s="2">
        <v>6</v>
      </c>
      <c r="AP1173" s="2">
        <v>11.4</v>
      </c>
      <c r="AQ1173" s="2">
        <v>52.5</v>
      </c>
      <c r="AR1173" s="2">
        <v>7.6820000000000004</v>
      </c>
      <c r="AS1173" s="2">
        <v>4.83</v>
      </c>
      <c r="AT1173" s="2">
        <v>8.1999999999999993</v>
      </c>
      <c r="AU1173" s="2">
        <v>58.7</v>
      </c>
      <c r="AV1173" s="2">
        <v>12.479799999999999</v>
      </c>
      <c r="AW1173" s="2">
        <v>7.6</v>
      </c>
      <c r="AX1173" s="2">
        <v>11.3</v>
      </c>
      <c r="AY1173" s="2">
        <v>67.2</v>
      </c>
      <c r="AZ1173" s="2">
        <v>25.615100000000002</v>
      </c>
      <c r="BA1173" s="2">
        <v>9.2899999999999991</v>
      </c>
      <c r="BB1173" s="2">
        <v>14.1</v>
      </c>
      <c r="BC1173" s="2">
        <v>66.099999999999994</v>
      </c>
      <c r="BD1173" s="2">
        <v>41.722200000000001</v>
      </c>
      <c r="BE1173" s="4" t="str">
        <f t="shared" si="182"/>
        <v>NO APLICA</v>
      </c>
      <c r="BF1173" s="4">
        <f t="shared" si="183"/>
        <v>6.8677999999999999</v>
      </c>
      <c r="BG1173">
        <f t="shared" si="184"/>
        <v>6</v>
      </c>
      <c r="BH1173">
        <f t="shared" si="185"/>
        <v>4.83</v>
      </c>
      <c r="BI1173">
        <f t="shared" si="186"/>
        <v>9.2899999999999991</v>
      </c>
      <c r="BJ1173">
        <f t="shared" si="187"/>
        <v>9.24</v>
      </c>
      <c r="BK1173">
        <f t="shared" si="188"/>
        <v>5.5</v>
      </c>
      <c r="BL1173">
        <f t="shared" si="189"/>
        <v>28365.480000000018</v>
      </c>
    </row>
    <row r="1174" spans="1:64" x14ac:dyDescent="0.2">
      <c r="A1174" s="1">
        <v>1172</v>
      </c>
      <c r="B1174" s="7" t="s">
        <v>46</v>
      </c>
      <c r="C1174" s="3">
        <v>39962</v>
      </c>
      <c r="D1174" s="4" t="s">
        <v>627</v>
      </c>
      <c r="E1174" s="4" t="s">
        <v>170</v>
      </c>
      <c r="F1174" s="5" t="str">
        <f t="shared" si="180"/>
        <v>V</v>
      </c>
      <c r="G1174" s="6">
        <v>0.77708333333333324</v>
      </c>
      <c r="H1174" s="6">
        <v>0.88402777777777775</v>
      </c>
      <c r="I1174" s="85">
        <f t="shared" si="181"/>
        <v>154.00000000000009</v>
      </c>
      <c r="J1174" s="86">
        <f>I1174*Segmentos!$D$7*(AH1174%)*IF(ISNUMBER(AI1174),AI1174%,0)</f>
        <v>1386369.600000001</v>
      </c>
      <c r="K1174" s="86">
        <f>I1174*Segmentos!$D$7*(AL1174%)*IF(ISNUMBER(AM1174),AM1174%,0)</f>
        <v>2431721.600000001</v>
      </c>
      <c r="L1174" s="4"/>
      <c r="M1174" s="2">
        <v>3.14</v>
      </c>
      <c r="N1174" s="2">
        <v>13.2</v>
      </c>
      <c r="O1174" s="2">
        <v>23.8</v>
      </c>
      <c r="P1174" s="2">
        <v>56.840499999999999</v>
      </c>
      <c r="Q1174" s="2">
        <v>4.62</v>
      </c>
      <c r="R1174" s="2">
        <v>13.3</v>
      </c>
      <c r="S1174" s="2">
        <v>34.799999999999997</v>
      </c>
      <c r="T1174" s="2">
        <v>13.966100000000001</v>
      </c>
      <c r="U1174" s="2">
        <v>4.0599999999999996</v>
      </c>
      <c r="V1174" s="2">
        <v>15.2</v>
      </c>
      <c r="W1174" s="2">
        <v>26.7</v>
      </c>
      <c r="X1174" s="2">
        <v>15.3977</v>
      </c>
      <c r="Y1174" s="2">
        <v>2.87</v>
      </c>
      <c r="Z1174" s="2">
        <v>13.5</v>
      </c>
      <c r="AA1174" s="2">
        <v>21.3</v>
      </c>
      <c r="AB1174" s="2">
        <v>15.3451</v>
      </c>
      <c r="AC1174" s="2">
        <v>2.04</v>
      </c>
      <c r="AD1174" s="2">
        <v>11.6</v>
      </c>
      <c r="AE1174" s="2">
        <v>17.600000000000001</v>
      </c>
      <c r="AF1174" s="2">
        <v>12.131600000000001</v>
      </c>
      <c r="AG1174" s="20">
        <v>2.2400000000000002</v>
      </c>
      <c r="AH1174" s="20">
        <v>12.1</v>
      </c>
      <c r="AI1174" s="20">
        <v>18.600000000000001</v>
      </c>
      <c r="AJ1174" s="20">
        <v>19.279</v>
      </c>
      <c r="AK1174" s="18">
        <v>3.95</v>
      </c>
      <c r="AL1174" s="18">
        <v>14.2</v>
      </c>
      <c r="AM1174" s="18">
        <v>27.8</v>
      </c>
      <c r="AN1174" s="18">
        <v>37.561500000000002</v>
      </c>
      <c r="AO1174" s="2">
        <v>3.12</v>
      </c>
      <c r="AP1174" s="2">
        <v>11.2</v>
      </c>
      <c r="AQ1174" s="2">
        <v>27.9</v>
      </c>
      <c r="AR1174" s="2">
        <v>6.1810999999999998</v>
      </c>
      <c r="AS1174" s="2">
        <v>3.29</v>
      </c>
      <c r="AT1174" s="2">
        <v>9.8000000000000007</v>
      </c>
      <c r="AU1174" s="2">
        <v>33.700000000000003</v>
      </c>
      <c r="AV1174" s="2">
        <v>13.117000000000001</v>
      </c>
      <c r="AW1174" s="2">
        <v>3.52</v>
      </c>
      <c r="AX1174" s="2">
        <v>14.5</v>
      </c>
      <c r="AY1174" s="2">
        <v>24.3</v>
      </c>
      <c r="AZ1174" s="2">
        <v>18.327400000000001</v>
      </c>
      <c r="BA1174" s="2">
        <v>2.77</v>
      </c>
      <c r="BB1174" s="2">
        <v>14.8</v>
      </c>
      <c r="BC1174" s="2">
        <v>18.8</v>
      </c>
      <c r="BD1174" s="2">
        <v>19.215</v>
      </c>
      <c r="BE1174" s="4" t="str">
        <f t="shared" si="182"/>
        <v>ABURRIDO</v>
      </c>
      <c r="BF1174" s="4">
        <f t="shared" si="183"/>
        <v>3.3372000000000006</v>
      </c>
      <c r="BG1174">
        <f t="shared" si="184"/>
        <v>3.12</v>
      </c>
      <c r="BH1174">
        <f t="shared" si="185"/>
        <v>3.29</v>
      </c>
      <c r="BI1174">
        <f t="shared" si="186"/>
        <v>3.52</v>
      </c>
      <c r="BJ1174">
        <f t="shared" si="187"/>
        <v>3.95</v>
      </c>
      <c r="BK1174">
        <f t="shared" si="188"/>
        <v>2.2400000000000002</v>
      </c>
      <c r="BL1174">
        <f t="shared" si="189"/>
        <v>48380.640000000029</v>
      </c>
    </row>
    <row r="1175" spans="1:64" x14ac:dyDescent="0.2">
      <c r="A1175" s="1">
        <v>1173</v>
      </c>
      <c r="B1175" s="7" t="s">
        <v>10</v>
      </c>
      <c r="C1175" s="3">
        <v>39962</v>
      </c>
      <c r="D1175" s="4" t="s">
        <v>8</v>
      </c>
      <c r="E1175" s="4" t="s">
        <v>164</v>
      </c>
      <c r="F1175" s="5" t="str">
        <f t="shared" si="180"/>
        <v>V</v>
      </c>
      <c r="G1175" s="6">
        <v>0.87361111111111101</v>
      </c>
      <c r="H1175" s="6">
        <v>0.91874999999999996</v>
      </c>
      <c r="I1175" s="85">
        <f t="shared" si="181"/>
        <v>65.000000000000085</v>
      </c>
      <c r="J1175" s="86">
        <f>I1175*Segmentos!$D$7*(AH1175%)*IF(ISNUMBER(AI1175),AI1175%,0)</f>
        <v>1046656.0000000016</v>
      </c>
      <c r="K1175" s="86">
        <f>I1175*Segmentos!$D$7*(AL1175%)*IF(ISNUMBER(AM1175),AM1175%,0)</f>
        <v>1251614.0000000016</v>
      </c>
      <c r="L1175" s="4"/>
      <c r="M1175" s="2">
        <v>4.4400000000000004</v>
      </c>
      <c r="N1175" s="2">
        <v>15.5</v>
      </c>
      <c r="O1175" s="2">
        <v>28.7</v>
      </c>
      <c r="P1175" s="2">
        <v>85.548299999999998</v>
      </c>
      <c r="Q1175" s="2">
        <v>2.0699999999999998</v>
      </c>
      <c r="R1175" s="2">
        <v>8.8000000000000007</v>
      </c>
      <c r="S1175" s="2">
        <v>23.5</v>
      </c>
      <c r="T1175" s="2">
        <v>6.6412000000000004</v>
      </c>
      <c r="U1175" s="2">
        <v>1.53</v>
      </c>
      <c r="V1175" s="2">
        <v>8.8000000000000007</v>
      </c>
      <c r="W1175" s="2">
        <v>17.399999999999999</v>
      </c>
      <c r="X1175" s="2">
        <v>6.1726999999999999</v>
      </c>
      <c r="Y1175" s="2">
        <v>4.18</v>
      </c>
      <c r="Z1175" s="2">
        <v>16.100000000000001</v>
      </c>
      <c r="AA1175" s="2">
        <v>26</v>
      </c>
      <c r="AB1175" s="2">
        <v>23.7745</v>
      </c>
      <c r="AC1175" s="2">
        <v>7.75</v>
      </c>
      <c r="AD1175" s="2">
        <v>22.7</v>
      </c>
      <c r="AE1175" s="2">
        <v>34.1</v>
      </c>
      <c r="AF1175" s="2">
        <v>48.96</v>
      </c>
      <c r="AG1175" s="20">
        <v>4.04</v>
      </c>
      <c r="AH1175" s="20">
        <v>14.8</v>
      </c>
      <c r="AI1175" s="20">
        <v>27.2</v>
      </c>
      <c r="AJ1175" s="20">
        <v>36.874000000000002</v>
      </c>
      <c r="AK1175" s="18">
        <v>4.8099999999999996</v>
      </c>
      <c r="AL1175" s="18">
        <v>16.100000000000001</v>
      </c>
      <c r="AM1175" s="18">
        <v>29.9</v>
      </c>
      <c r="AN1175" s="18">
        <v>48.674300000000002</v>
      </c>
      <c r="AO1175" s="2">
        <v>1.53</v>
      </c>
      <c r="AP1175" s="2">
        <v>10.8</v>
      </c>
      <c r="AQ1175" s="2">
        <v>14.2</v>
      </c>
      <c r="AR1175" s="2">
        <v>3.2113999999999998</v>
      </c>
      <c r="AS1175" s="2">
        <v>3</v>
      </c>
      <c r="AT1175" s="2">
        <v>10.4</v>
      </c>
      <c r="AU1175" s="2">
        <v>28.8</v>
      </c>
      <c r="AV1175" s="2">
        <v>12.7257</v>
      </c>
      <c r="AW1175" s="2">
        <v>3.99</v>
      </c>
      <c r="AX1175" s="2">
        <v>16</v>
      </c>
      <c r="AY1175" s="2">
        <v>25</v>
      </c>
      <c r="AZ1175" s="2">
        <v>22.102499999999999</v>
      </c>
      <c r="BA1175" s="2">
        <v>6.44</v>
      </c>
      <c r="BB1175" s="2">
        <v>19.399999999999999</v>
      </c>
      <c r="BC1175" s="2">
        <v>33.1</v>
      </c>
      <c r="BD1175" s="2">
        <v>47.508800000000001</v>
      </c>
      <c r="BE1175" s="4" t="str">
        <f t="shared" si="182"/>
        <v>NO APLICA</v>
      </c>
      <c r="BF1175" s="4">
        <f t="shared" si="183"/>
        <v>4.1853999999999996</v>
      </c>
      <c r="BG1175">
        <f t="shared" si="184"/>
        <v>1.53</v>
      </c>
      <c r="BH1175">
        <f t="shared" si="185"/>
        <v>3</v>
      </c>
      <c r="BI1175">
        <f t="shared" si="186"/>
        <v>6.44</v>
      </c>
      <c r="BJ1175">
        <f t="shared" si="187"/>
        <v>4.8099999999999996</v>
      </c>
      <c r="BK1175">
        <f t="shared" si="188"/>
        <v>4.04</v>
      </c>
      <c r="BL1175">
        <f t="shared" si="189"/>
        <v>28915.25000000004</v>
      </c>
    </row>
    <row r="1176" spans="1:64" x14ac:dyDescent="0.2">
      <c r="A1176" s="1">
        <v>1174</v>
      </c>
      <c r="B1176" s="7" t="s">
        <v>48</v>
      </c>
      <c r="C1176" s="3">
        <v>39962</v>
      </c>
      <c r="D1176" s="4" t="s">
        <v>8</v>
      </c>
      <c r="E1176" s="4" t="s">
        <v>176</v>
      </c>
      <c r="F1176" s="5" t="str">
        <f t="shared" si="180"/>
        <v>V</v>
      </c>
      <c r="G1176" s="6">
        <v>0.91874999999999996</v>
      </c>
      <c r="H1176" s="6">
        <v>4.0972222222222222E-2</v>
      </c>
      <c r="I1176" s="85">
        <f t="shared" si="181"/>
        <v>176.00000000000006</v>
      </c>
      <c r="J1176" s="86">
        <f>I1176*Segmentos!$D$7*(AH1176%)*IF(ISNUMBER(AI1176),AI1176%,0)</f>
        <v>5794905.6000000015</v>
      </c>
      <c r="K1176" s="86">
        <f>I1176*Segmentos!$D$7*(AL1176%)*IF(ISNUMBER(AM1176),AM1176%,0)</f>
        <v>5241702.4000000013</v>
      </c>
      <c r="L1176" s="4"/>
      <c r="M1176" s="2">
        <v>7.83</v>
      </c>
      <c r="N1176" s="2">
        <v>31.8</v>
      </c>
      <c r="O1176" s="2">
        <v>24.6</v>
      </c>
      <c r="P1176" s="2">
        <v>80.010800000000003</v>
      </c>
      <c r="Q1176" s="2">
        <v>5.82</v>
      </c>
      <c r="R1176" s="2">
        <v>21.6</v>
      </c>
      <c r="S1176" s="2">
        <v>27</v>
      </c>
      <c r="T1176" s="2">
        <v>9.9290000000000003</v>
      </c>
      <c r="U1176" s="2">
        <v>6.13</v>
      </c>
      <c r="V1176" s="2">
        <v>28.1</v>
      </c>
      <c r="W1176" s="2">
        <v>21.8</v>
      </c>
      <c r="X1176" s="2">
        <v>13.138299999999999</v>
      </c>
      <c r="Y1176" s="2">
        <v>7.69</v>
      </c>
      <c r="Z1176" s="2">
        <v>33.5</v>
      </c>
      <c r="AA1176" s="2">
        <v>22.9</v>
      </c>
      <c r="AB1176" s="2">
        <v>23.200500000000002</v>
      </c>
      <c r="AC1176" s="2">
        <v>10.06</v>
      </c>
      <c r="AD1176" s="2">
        <v>37.6</v>
      </c>
      <c r="AE1176" s="2">
        <v>26.7</v>
      </c>
      <c r="AF1176" s="2">
        <v>33.742899999999999</v>
      </c>
      <c r="AG1176" s="20">
        <v>8.23</v>
      </c>
      <c r="AH1176" s="20">
        <v>30.6</v>
      </c>
      <c r="AI1176" s="20">
        <v>26.9</v>
      </c>
      <c r="AJ1176" s="20">
        <v>39.907299999999999</v>
      </c>
      <c r="AK1176" s="18">
        <v>7.47</v>
      </c>
      <c r="AL1176" s="18">
        <v>32.799999999999997</v>
      </c>
      <c r="AM1176" s="18">
        <v>22.7</v>
      </c>
      <c r="AN1176" s="18">
        <v>40.103499999999997</v>
      </c>
      <c r="AO1176" s="2">
        <v>4.03</v>
      </c>
      <c r="AP1176" s="2">
        <v>20.399999999999999</v>
      </c>
      <c r="AQ1176" s="2">
        <v>19.7</v>
      </c>
      <c r="AR1176" s="2">
        <v>4.5045000000000002</v>
      </c>
      <c r="AS1176" s="2">
        <v>3.68</v>
      </c>
      <c r="AT1176" s="2">
        <v>18.600000000000001</v>
      </c>
      <c r="AU1176" s="2">
        <v>19.8</v>
      </c>
      <c r="AV1176" s="2">
        <v>8.2904999999999998</v>
      </c>
      <c r="AW1176" s="2">
        <v>9.23</v>
      </c>
      <c r="AX1176" s="2">
        <v>33.9</v>
      </c>
      <c r="AY1176" s="2">
        <v>27.2</v>
      </c>
      <c r="AZ1176" s="2">
        <v>27.123999999999999</v>
      </c>
      <c r="BA1176" s="2">
        <v>10.24</v>
      </c>
      <c r="BB1176" s="2">
        <v>41</v>
      </c>
      <c r="BC1176" s="2">
        <v>25</v>
      </c>
      <c r="BD1176" s="2">
        <v>40.091900000000003</v>
      </c>
      <c r="BE1176" s="4" t="str">
        <f t="shared" si="182"/>
        <v>ABURRIDO</v>
      </c>
      <c r="BF1176" s="4">
        <f t="shared" si="183"/>
        <v>6.5018000000000002</v>
      </c>
      <c r="BG1176">
        <f t="shared" si="184"/>
        <v>4.03</v>
      </c>
      <c r="BH1176">
        <f t="shared" si="185"/>
        <v>3.68</v>
      </c>
      <c r="BI1176">
        <f t="shared" si="186"/>
        <v>10.24</v>
      </c>
      <c r="BJ1176">
        <f t="shared" si="187"/>
        <v>7.47</v>
      </c>
      <c r="BK1176">
        <f t="shared" si="188"/>
        <v>8.23</v>
      </c>
      <c r="BL1176">
        <f t="shared" si="189"/>
        <v>137681.28000000006</v>
      </c>
    </row>
    <row r="1177" spans="1:64" x14ac:dyDescent="0.2">
      <c r="A1177" s="1">
        <v>1175</v>
      </c>
      <c r="B1177" s="7" t="s">
        <v>83</v>
      </c>
      <c r="C1177" s="3">
        <v>39962</v>
      </c>
      <c r="D1177" s="4" t="s">
        <v>629</v>
      </c>
      <c r="E1177" s="4" t="s">
        <v>170</v>
      </c>
      <c r="F1177" s="5" t="str">
        <f t="shared" si="180"/>
        <v>V</v>
      </c>
      <c r="G1177" s="6">
        <v>0.87430555555555556</v>
      </c>
      <c r="H1177" s="6">
        <v>0.88888888888888884</v>
      </c>
      <c r="I1177" s="85">
        <f t="shared" si="181"/>
        <v>20.999999999999925</v>
      </c>
      <c r="J1177" s="86">
        <f>I1177*Segmentos!$D$7*(AH1177%)*IF(ISNUMBER(AI1177),AI1177%,0)</f>
        <v>21587.999999999927</v>
      </c>
      <c r="K1177" s="86">
        <f>I1177*Segmentos!$D$7*(AL1177%)*IF(ISNUMBER(AM1177),AM1177%,0)</f>
        <v>36514.799999999872</v>
      </c>
      <c r="L1177" s="4"/>
      <c r="M1177" s="2">
        <v>0.35</v>
      </c>
      <c r="N1177" s="2">
        <v>1</v>
      </c>
      <c r="O1177" s="2">
        <v>36.700000000000003</v>
      </c>
      <c r="P1177" s="2">
        <v>44.6524</v>
      </c>
      <c r="Q1177" s="2">
        <v>0.11</v>
      </c>
      <c r="R1177" s="2">
        <v>0.4</v>
      </c>
      <c r="S1177" s="2">
        <v>29.9</v>
      </c>
      <c r="T1177" s="2">
        <v>2.2307999999999999</v>
      </c>
      <c r="U1177" s="2">
        <v>0.72</v>
      </c>
      <c r="V1177" s="2">
        <v>1.2</v>
      </c>
      <c r="W1177" s="2">
        <v>60.6</v>
      </c>
      <c r="X1177" s="2">
        <v>19.104800000000001</v>
      </c>
      <c r="Y1177" s="2">
        <v>0.16</v>
      </c>
      <c r="Z1177" s="2">
        <v>0.8</v>
      </c>
      <c r="AA1177" s="2">
        <v>19.899999999999999</v>
      </c>
      <c r="AB1177" s="2">
        <v>6.1340000000000003</v>
      </c>
      <c r="AC1177" s="2">
        <v>0.41</v>
      </c>
      <c r="AD1177" s="2">
        <v>1.2</v>
      </c>
      <c r="AE1177" s="2">
        <v>33.200000000000003</v>
      </c>
      <c r="AF1177" s="2">
        <v>17.1828</v>
      </c>
      <c r="AG1177" s="20">
        <v>0.27</v>
      </c>
      <c r="AH1177" s="20">
        <v>1</v>
      </c>
      <c r="AI1177" s="20">
        <v>25.7</v>
      </c>
      <c r="AJ1177" s="20">
        <v>15.9716</v>
      </c>
      <c r="AK1177" s="18">
        <v>0.43</v>
      </c>
      <c r="AL1177" s="18">
        <v>0.9</v>
      </c>
      <c r="AM1177" s="18">
        <v>48.3</v>
      </c>
      <c r="AN1177" s="18">
        <v>28.680800000000001</v>
      </c>
      <c r="AO1177" s="2">
        <v>0.19</v>
      </c>
      <c r="AP1177" s="2">
        <v>1.1000000000000001</v>
      </c>
      <c r="AQ1177" s="2">
        <v>17.5</v>
      </c>
      <c r="AR1177" s="2">
        <v>2.6703000000000001</v>
      </c>
      <c r="AS1177" s="2">
        <v>0.38</v>
      </c>
      <c r="AT1177" s="2">
        <v>0.9</v>
      </c>
      <c r="AU1177" s="2">
        <v>40.799999999999997</v>
      </c>
      <c r="AV1177" s="2">
        <v>10.563599999999999</v>
      </c>
      <c r="AW1177" s="2">
        <v>0.71</v>
      </c>
      <c r="AX1177" s="2">
        <v>1.6</v>
      </c>
      <c r="AY1177" s="2">
        <v>44.4</v>
      </c>
      <c r="AZ1177" s="2">
        <v>25.7348</v>
      </c>
      <c r="BA1177" s="2">
        <v>0.12</v>
      </c>
      <c r="BB1177" s="2">
        <v>0.5</v>
      </c>
      <c r="BC1177" s="2">
        <v>25.3</v>
      </c>
      <c r="BD1177" s="2">
        <v>5.6837</v>
      </c>
      <c r="BE1177" s="4" t="str">
        <f t="shared" si="182"/>
        <v>NO APLICA</v>
      </c>
      <c r="BF1177" s="4">
        <f t="shared" si="183"/>
        <v>0.4572</v>
      </c>
      <c r="BG1177">
        <f t="shared" si="184"/>
        <v>0.19</v>
      </c>
      <c r="BH1177">
        <f t="shared" si="185"/>
        <v>0.38</v>
      </c>
      <c r="BI1177">
        <f t="shared" si="186"/>
        <v>0.71</v>
      </c>
      <c r="BJ1177">
        <f t="shared" si="187"/>
        <v>0.43</v>
      </c>
      <c r="BK1177">
        <f t="shared" si="188"/>
        <v>0.27</v>
      </c>
      <c r="BL1177">
        <f t="shared" si="189"/>
        <v>770.69999999999732</v>
      </c>
    </row>
    <row r="1178" spans="1:64" x14ac:dyDescent="0.2">
      <c r="A1178" s="1">
        <v>1176</v>
      </c>
      <c r="B1178" s="7" t="s">
        <v>47</v>
      </c>
      <c r="C1178" s="3">
        <v>39962</v>
      </c>
      <c r="D1178" s="4" t="s">
        <v>3</v>
      </c>
      <c r="E1178" s="4" t="s">
        <v>175</v>
      </c>
      <c r="F1178" s="5" t="str">
        <f t="shared" si="180"/>
        <v>V</v>
      </c>
      <c r="G1178" s="6">
        <v>0.91736111111111107</v>
      </c>
      <c r="H1178" s="6">
        <v>3.125E-2</v>
      </c>
      <c r="I1178" s="85">
        <f t="shared" si="181"/>
        <v>164.00000000000006</v>
      </c>
      <c r="J1178" s="86">
        <f>I1178*Segmentos!$D$7*(AH1178%)*IF(ISNUMBER(AI1178),AI1178%,0)</f>
        <v>2736307.2000000011</v>
      </c>
      <c r="K1178" s="86">
        <f>I1178*Segmentos!$D$7*(AL1178%)*IF(ISNUMBER(AM1178),AM1178%,0)</f>
        <v>6430112.0000000009</v>
      </c>
      <c r="L1178" s="4"/>
      <c r="M1178" s="2">
        <v>7.15</v>
      </c>
      <c r="N1178" s="2">
        <v>29</v>
      </c>
      <c r="O1178" s="2">
        <v>24.6</v>
      </c>
      <c r="P1178" s="2">
        <v>89.726399999999998</v>
      </c>
      <c r="Q1178" s="2">
        <v>4.49</v>
      </c>
      <c r="R1178" s="2">
        <v>19.8</v>
      </c>
      <c r="S1178" s="2">
        <v>22.7</v>
      </c>
      <c r="T1178" s="2">
        <v>9.4130000000000003</v>
      </c>
      <c r="U1178" s="2">
        <v>5.51</v>
      </c>
      <c r="V1178" s="2">
        <v>27.4</v>
      </c>
      <c r="W1178" s="2">
        <v>20.100000000000001</v>
      </c>
      <c r="X1178" s="2">
        <v>14.511799999999999</v>
      </c>
      <c r="Y1178" s="2">
        <v>6.7</v>
      </c>
      <c r="Z1178" s="2">
        <v>31.8</v>
      </c>
      <c r="AA1178" s="2">
        <v>21</v>
      </c>
      <c r="AB1178" s="2">
        <v>24.8323</v>
      </c>
      <c r="AC1178" s="2">
        <v>9.94</v>
      </c>
      <c r="AD1178" s="2">
        <v>32.299999999999997</v>
      </c>
      <c r="AE1178" s="2">
        <v>30.8</v>
      </c>
      <c r="AF1178" s="2">
        <v>40.969299999999997</v>
      </c>
      <c r="AG1178" s="20">
        <v>4.18</v>
      </c>
      <c r="AH1178" s="20">
        <v>23.7</v>
      </c>
      <c r="AI1178" s="20">
        <v>17.600000000000001</v>
      </c>
      <c r="AJ1178" s="20">
        <v>24.912500000000001</v>
      </c>
      <c r="AK1178" s="18">
        <v>9.82</v>
      </c>
      <c r="AL1178" s="18">
        <v>33.799999999999997</v>
      </c>
      <c r="AM1178" s="18">
        <v>29</v>
      </c>
      <c r="AN1178" s="18">
        <v>64.813900000000004</v>
      </c>
      <c r="AO1178" s="2">
        <v>4.8099999999999996</v>
      </c>
      <c r="AP1178" s="2">
        <v>21.6</v>
      </c>
      <c r="AQ1178" s="2">
        <v>22.3</v>
      </c>
      <c r="AR1178" s="2">
        <v>6.6013000000000002</v>
      </c>
      <c r="AS1178" s="2">
        <v>6.39</v>
      </c>
      <c r="AT1178" s="2">
        <v>26</v>
      </c>
      <c r="AU1178" s="2">
        <v>24.6</v>
      </c>
      <c r="AV1178" s="2">
        <v>17.6709</v>
      </c>
      <c r="AW1178" s="2">
        <v>7.87</v>
      </c>
      <c r="AX1178" s="2">
        <v>31.6</v>
      </c>
      <c r="AY1178" s="2">
        <v>24.9</v>
      </c>
      <c r="AZ1178" s="2">
        <v>28.423500000000001</v>
      </c>
      <c r="BA1178" s="2">
        <v>7.7</v>
      </c>
      <c r="BB1178" s="2">
        <v>31</v>
      </c>
      <c r="BC1178" s="2">
        <v>24.8</v>
      </c>
      <c r="BD1178" s="2">
        <v>37.0306</v>
      </c>
      <c r="BE1178" s="4" t="str">
        <f t="shared" si="182"/>
        <v>ABURRIDO</v>
      </c>
      <c r="BF1178" s="4">
        <f t="shared" si="183"/>
        <v>6.9107999999999992</v>
      </c>
      <c r="BG1178">
        <f t="shared" si="184"/>
        <v>4.8099999999999996</v>
      </c>
      <c r="BH1178">
        <f t="shared" si="185"/>
        <v>6.39</v>
      </c>
      <c r="BI1178">
        <f t="shared" si="186"/>
        <v>7.87</v>
      </c>
      <c r="BJ1178">
        <f t="shared" si="187"/>
        <v>9.82</v>
      </c>
      <c r="BK1178">
        <f t="shared" si="188"/>
        <v>4.18</v>
      </c>
      <c r="BL1178">
        <f t="shared" si="189"/>
        <v>116997.60000000005</v>
      </c>
    </row>
    <row r="1179" spans="1:64" x14ac:dyDescent="0.2">
      <c r="A1179" s="1">
        <v>1177</v>
      </c>
      <c r="B1179" s="7" t="s">
        <v>23</v>
      </c>
      <c r="C1179" s="3">
        <v>39962</v>
      </c>
      <c r="D1179" s="4" t="s">
        <v>629</v>
      </c>
      <c r="E1179" s="4" t="s">
        <v>170</v>
      </c>
      <c r="F1179" s="5" t="str">
        <f t="shared" si="180"/>
        <v>V</v>
      </c>
      <c r="G1179" s="6">
        <v>0.91111111111111109</v>
      </c>
      <c r="H1179" s="6">
        <v>0.9159722222222223</v>
      </c>
      <c r="I1179" s="85">
        <f t="shared" si="181"/>
        <v>7.000000000000135</v>
      </c>
      <c r="J1179" s="86">
        <f>I1179*Segmentos!$D$7*(AH1179%)*IF(ISNUMBER(AI1179),AI1179%,0)</f>
        <v>15327.200000000294</v>
      </c>
      <c r="K1179" s="86">
        <f>I1179*Segmentos!$D$7*(AL1179%)*IF(ISNUMBER(AM1179),AM1179%,0)</f>
        <v>11659.200000000226</v>
      </c>
      <c r="L1179" s="4"/>
      <c r="M1179" s="2">
        <v>0.5</v>
      </c>
      <c r="N1179" s="2">
        <v>0.7</v>
      </c>
      <c r="O1179" s="2">
        <v>73.8</v>
      </c>
      <c r="P1179" s="2">
        <v>29.040299999999998</v>
      </c>
      <c r="Q1179" s="2">
        <v>0.52</v>
      </c>
      <c r="R1179" s="2">
        <v>1.1000000000000001</v>
      </c>
      <c r="S1179" s="2">
        <v>45.4</v>
      </c>
      <c r="T1179" s="2">
        <v>4.9954999999999998</v>
      </c>
      <c r="U1179" s="2">
        <v>1.1100000000000001</v>
      </c>
      <c r="V1179" s="2">
        <v>1.1000000000000001</v>
      </c>
      <c r="W1179" s="2">
        <v>100</v>
      </c>
      <c r="X1179" s="2">
        <v>13.547800000000001</v>
      </c>
      <c r="Y1179" s="2">
        <v>0.39</v>
      </c>
      <c r="Z1179" s="2">
        <v>0.4</v>
      </c>
      <c r="AA1179" s="2">
        <v>100</v>
      </c>
      <c r="AB1179" s="2">
        <v>6.6163999999999996</v>
      </c>
      <c r="AC1179" s="2">
        <v>0.2</v>
      </c>
      <c r="AD1179" s="2">
        <v>0.4</v>
      </c>
      <c r="AE1179" s="2">
        <v>47.4</v>
      </c>
      <c r="AF1179" s="2">
        <v>3.8805999999999998</v>
      </c>
      <c r="AG1179" s="20">
        <v>0.56000000000000005</v>
      </c>
      <c r="AH1179" s="20">
        <v>0.7</v>
      </c>
      <c r="AI1179" s="20">
        <v>78.2</v>
      </c>
      <c r="AJ1179" s="20">
        <v>15.3889</v>
      </c>
      <c r="AK1179" s="18">
        <v>0.45</v>
      </c>
      <c r="AL1179" s="18">
        <v>0.6</v>
      </c>
      <c r="AM1179" s="18">
        <v>69.400000000000006</v>
      </c>
      <c r="AN1179" s="18">
        <v>13.651400000000001</v>
      </c>
      <c r="AO1179" s="2">
        <v>0.34</v>
      </c>
      <c r="AP1179" s="2">
        <v>0.3</v>
      </c>
      <c r="AQ1179" s="2">
        <v>100</v>
      </c>
      <c r="AR1179" s="2">
        <v>2.1738</v>
      </c>
      <c r="AS1179" s="2">
        <v>0</v>
      </c>
      <c r="AT1179" s="2">
        <v>0</v>
      </c>
      <c r="AU1179" s="8" t="s">
        <v>577</v>
      </c>
      <c r="AV1179" s="2">
        <v>0</v>
      </c>
      <c r="AW1179" s="2">
        <v>0.4</v>
      </c>
      <c r="AX1179" s="2">
        <v>0.7</v>
      </c>
      <c r="AY1179" s="2">
        <v>60.5</v>
      </c>
      <c r="AZ1179" s="2">
        <v>6.5987</v>
      </c>
      <c r="BA1179" s="2">
        <v>0.91</v>
      </c>
      <c r="BB1179" s="2">
        <v>1.2</v>
      </c>
      <c r="BC1179" s="2">
        <v>77.099999999999994</v>
      </c>
      <c r="BD1179" s="2">
        <v>20.267700000000001</v>
      </c>
      <c r="BE1179" s="4" t="str">
        <f t="shared" si="182"/>
        <v>NO APLICA</v>
      </c>
      <c r="BF1179" s="4">
        <f t="shared" si="183"/>
        <v>0.40579999999999999</v>
      </c>
      <c r="BG1179">
        <f t="shared" si="184"/>
        <v>0.34</v>
      </c>
      <c r="BH1179">
        <f t="shared" si="185"/>
        <v>0</v>
      </c>
      <c r="BI1179">
        <f t="shared" si="186"/>
        <v>0.91</v>
      </c>
      <c r="BJ1179">
        <f t="shared" si="187"/>
        <v>0.45</v>
      </c>
      <c r="BK1179">
        <f t="shared" si="188"/>
        <v>0.56000000000000005</v>
      </c>
      <c r="BL1179">
        <f t="shared" si="189"/>
        <v>361.62000000000694</v>
      </c>
    </row>
    <row r="1180" spans="1:64" x14ac:dyDescent="0.2">
      <c r="A1180" s="1">
        <v>1178</v>
      </c>
      <c r="B1180" s="7" t="s">
        <v>25</v>
      </c>
      <c r="C1180" s="3">
        <v>39962</v>
      </c>
      <c r="D1180" s="4" t="s">
        <v>629</v>
      </c>
      <c r="E1180" s="4" t="s">
        <v>171</v>
      </c>
      <c r="F1180" s="5" t="str">
        <f t="shared" si="180"/>
        <v>V</v>
      </c>
      <c r="G1180" s="6">
        <v>0.8965277777777777</v>
      </c>
      <c r="H1180" s="6">
        <v>0.89861111111111114</v>
      </c>
      <c r="I1180" s="85">
        <f t="shared" si="181"/>
        <v>3.0000000000001492</v>
      </c>
      <c r="J1180" s="86">
        <f>I1180*Segmentos!$D$7*(AH1180%)*IF(ISNUMBER(AI1180),AI1180%,0)</f>
        <v>5628.0000000002792</v>
      </c>
      <c r="K1180" s="86">
        <f>I1180*Segmentos!$D$7*(AL1180%)*IF(ISNUMBER(AM1180),AM1180%,0)</f>
        <v>6372.0000000003165</v>
      </c>
      <c r="L1180" s="4"/>
      <c r="M1180" s="2">
        <v>0.49</v>
      </c>
      <c r="N1180" s="2">
        <v>0.5</v>
      </c>
      <c r="O1180" s="2">
        <v>90.7</v>
      </c>
      <c r="P1180" s="2">
        <v>37.68</v>
      </c>
      <c r="Q1180" s="2">
        <v>0.54</v>
      </c>
      <c r="R1180" s="2">
        <v>0.7</v>
      </c>
      <c r="S1180" s="2">
        <v>77.2</v>
      </c>
      <c r="T1180" s="2">
        <v>7.0213000000000001</v>
      </c>
      <c r="U1180" s="2">
        <v>1.1100000000000001</v>
      </c>
      <c r="V1180" s="2">
        <v>1.2</v>
      </c>
      <c r="W1180" s="2">
        <v>94.3</v>
      </c>
      <c r="X1180" s="2">
        <v>18.026900000000001</v>
      </c>
      <c r="Y1180" s="2">
        <v>0.23</v>
      </c>
      <c r="Z1180" s="2">
        <v>0.2</v>
      </c>
      <c r="AA1180" s="2">
        <v>100</v>
      </c>
      <c r="AB1180" s="2">
        <v>5.2770999999999999</v>
      </c>
      <c r="AC1180" s="2">
        <v>0.28999999999999998</v>
      </c>
      <c r="AD1180" s="2">
        <v>0.3</v>
      </c>
      <c r="AE1180" s="2">
        <v>91.4</v>
      </c>
      <c r="AF1180" s="2">
        <v>7.3548</v>
      </c>
      <c r="AG1180" s="20">
        <v>0.45</v>
      </c>
      <c r="AH1180" s="20">
        <v>0.5</v>
      </c>
      <c r="AI1180" s="20">
        <v>93.8</v>
      </c>
      <c r="AJ1180" s="20">
        <v>16.475899999999999</v>
      </c>
      <c r="AK1180" s="18">
        <v>0.52</v>
      </c>
      <c r="AL1180" s="18">
        <v>0.6</v>
      </c>
      <c r="AM1180" s="18">
        <v>88.5</v>
      </c>
      <c r="AN1180" s="18">
        <v>21.2042</v>
      </c>
      <c r="AO1180" s="2">
        <v>0.36</v>
      </c>
      <c r="AP1180" s="2">
        <v>0.5</v>
      </c>
      <c r="AQ1180" s="2">
        <v>73.900000000000006</v>
      </c>
      <c r="AR1180" s="2">
        <v>3.0794000000000001</v>
      </c>
      <c r="AS1180" s="2">
        <v>0.12</v>
      </c>
      <c r="AT1180" s="2">
        <v>0.1</v>
      </c>
      <c r="AU1180" s="2">
        <v>86.5</v>
      </c>
      <c r="AV1180" s="2">
        <v>1.9815</v>
      </c>
      <c r="AW1180" s="2">
        <v>0.59</v>
      </c>
      <c r="AX1180" s="2">
        <v>0.6</v>
      </c>
      <c r="AY1180" s="2">
        <v>100</v>
      </c>
      <c r="AZ1180" s="2">
        <v>13.203799999999999</v>
      </c>
      <c r="BA1180" s="2">
        <v>0.66</v>
      </c>
      <c r="BB1180" s="2">
        <v>0.7</v>
      </c>
      <c r="BC1180" s="2">
        <v>88.8</v>
      </c>
      <c r="BD1180" s="2">
        <v>19.415299999999998</v>
      </c>
      <c r="BE1180" s="4" t="str">
        <f t="shared" si="182"/>
        <v>NO APLICA</v>
      </c>
      <c r="BF1180" s="4">
        <f t="shared" si="183"/>
        <v>0.38039999999999996</v>
      </c>
      <c r="BG1180">
        <f t="shared" si="184"/>
        <v>0.36</v>
      </c>
      <c r="BH1180">
        <f t="shared" si="185"/>
        <v>0.12</v>
      </c>
      <c r="BI1180">
        <f t="shared" si="186"/>
        <v>0.66</v>
      </c>
      <c r="BJ1180">
        <f t="shared" si="187"/>
        <v>0.52</v>
      </c>
      <c r="BK1180">
        <f t="shared" si="188"/>
        <v>0.45</v>
      </c>
      <c r="BL1180">
        <f t="shared" si="189"/>
        <v>136.05000000000678</v>
      </c>
    </row>
    <row r="1181" spans="1:64" x14ac:dyDescent="0.2">
      <c r="A1181" s="1">
        <v>1179</v>
      </c>
      <c r="B1181" s="7" t="s">
        <v>87</v>
      </c>
      <c r="C1181" s="3">
        <v>39962</v>
      </c>
      <c r="D1181" s="4" t="s">
        <v>628</v>
      </c>
      <c r="E1181" s="4" t="s">
        <v>169</v>
      </c>
      <c r="F1181" s="5" t="str">
        <f t="shared" si="180"/>
        <v>V</v>
      </c>
      <c r="G1181" s="6">
        <v>0.83958333333333324</v>
      </c>
      <c r="H1181" s="6">
        <v>0.87569444444444444</v>
      </c>
      <c r="I1181" s="85">
        <f t="shared" si="181"/>
        <v>52.000000000000135</v>
      </c>
      <c r="J1181" s="86">
        <f>I1181*Segmentos!$D$7*(AH1181%)*IF(ISNUMBER(AI1181),AI1181%,0)</f>
        <v>75254.400000000198</v>
      </c>
      <c r="K1181" s="86">
        <f>I1181*Segmentos!$D$7*(AL1181%)*IF(ISNUMBER(AM1181),AM1181%,0)</f>
        <v>141689.60000000038</v>
      </c>
      <c r="L1181" s="4"/>
      <c r="M1181" s="2">
        <v>0.53</v>
      </c>
      <c r="N1181" s="2">
        <v>2.2000000000000002</v>
      </c>
      <c r="O1181" s="2">
        <v>23.8</v>
      </c>
      <c r="P1181" s="2">
        <v>93.6447</v>
      </c>
      <c r="Q1181" s="2">
        <v>0</v>
      </c>
      <c r="R1181" s="2">
        <v>0.2</v>
      </c>
      <c r="S1181" s="2">
        <v>1.9</v>
      </c>
      <c r="T1181" s="2">
        <v>9.5399999999999999E-2</v>
      </c>
      <c r="U1181" s="2">
        <v>0.02</v>
      </c>
      <c r="V1181" s="2">
        <v>0.8</v>
      </c>
      <c r="W1181" s="2">
        <v>1.9</v>
      </c>
      <c r="X1181" s="2">
        <v>0.60199999999999998</v>
      </c>
      <c r="Y1181" s="2">
        <v>0.66</v>
      </c>
      <c r="Z1181" s="2">
        <v>2.4</v>
      </c>
      <c r="AA1181" s="2">
        <v>27.3</v>
      </c>
      <c r="AB1181" s="2">
        <v>34.633899999999997</v>
      </c>
      <c r="AC1181" s="2">
        <v>1</v>
      </c>
      <c r="AD1181" s="2">
        <v>4</v>
      </c>
      <c r="AE1181" s="2">
        <v>25.3</v>
      </c>
      <c r="AF1181" s="2">
        <v>58.313499999999998</v>
      </c>
      <c r="AG1181" s="20">
        <v>0.37</v>
      </c>
      <c r="AH1181" s="20">
        <v>1.8</v>
      </c>
      <c r="AI1181" s="20">
        <v>20.100000000000001</v>
      </c>
      <c r="AJ1181" s="20">
        <v>31.0824</v>
      </c>
      <c r="AK1181" s="18">
        <v>0.67</v>
      </c>
      <c r="AL1181" s="18">
        <v>2.6</v>
      </c>
      <c r="AM1181" s="18">
        <v>26.2</v>
      </c>
      <c r="AN1181" s="18">
        <v>62.5623</v>
      </c>
      <c r="AO1181" s="2">
        <v>0.5</v>
      </c>
      <c r="AP1181" s="2">
        <v>2.2999999999999998</v>
      </c>
      <c r="AQ1181" s="2">
        <v>22.1</v>
      </c>
      <c r="AR1181" s="2">
        <v>9.6956000000000007</v>
      </c>
      <c r="AS1181" s="2">
        <v>0.09</v>
      </c>
      <c r="AT1181" s="2">
        <v>1.5</v>
      </c>
      <c r="AU1181" s="2">
        <v>5.9</v>
      </c>
      <c r="AV1181" s="2">
        <v>3.3731</v>
      </c>
      <c r="AW1181" s="2">
        <v>0.11</v>
      </c>
      <c r="AX1181" s="2">
        <v>1</v>
      </c>
      <c r="AY1181" s="2">
        <v>11.2</v>
      </c>
      <c r="AZ1181" s="2">
        <v>5.4352</v>
      </c>
      <c r="BA1181" s="2">
        <v>1.1100000000000001</v>
      </c>
      <c r="BB1181" s="2">
        <v>3.6</v>
      </c>
      <c r="BC1181" s="2">
        <v>30.9</v>
      </c>
      <c r="BD1181" s="2">
        <v>75.140900000000002</v>
      </c>
      <c r="BE1181" s="4" t="str">
        <f t="shared" si="182"/>
        <v>NO APLICA</v>
      </c>
      <c r="BF1181" s="4">
        <f t="shared" si="183"/>
        <v>0.52900000000000014</v>
      </c>
      <c r="BG1181">
        <f t="shared" si="184"/>
        <v>0.5</v>
      </c>
      <c r="BH1181">
        <f t="shared" si="185"/>
        <v>0.09</v>
      </c>
      <c r="BI1181">
        <f t="shared" si="186"/>
        <v>1.1100000000000001</v>
      </c>
      <c r="BJ1181">
        <f t="shared" si="187"/>
        <v>0.67</v>
      </c>
      <c r="BK1181">
        <f t="shared" si="188"/>
        <v>0.37</v>
      </c>
      <c r="BL1181">
        <f t="shared" si="189"/>
        <v>2722.7200000000075</v>
      </c>
    </row>
    <row r="1182" spans="1:64" x14ac:dyDescent="0.2">
      <c r="A1182" s="1">
        <v>1180</v>
      </c>
      <c r="B1182" s="7" t="s">
        <v>32</v>
      </c>
      <c r="C1182" s="3">
        <v>39962</v>
      </c>
      <c r="D1182" s="4" t="s">
        <v>628</v>
      </c>
      <c r="E1182" s="4" t="s">
        <v>164</v>
      </c>
      <c r="F1182" s="5" t="str">
        <f t="shared" si="180"/>
        <v>V</v>
      </c>
      <c r="G1182" s="6">
        <v>0.91388888888888886</v>
      </c>
      <c r="H1182" s="6">
        <v>0.9159722222222223</v>
      </c>
      <c r="I1182" s="85">
        <f t="shared" si="181"/>
        <v>3.0000000000001492</v>
      </c>
      <c r="J1182" s="86">
        <f>I1182*Segmentos!$D$7*(AH1182%)*IF(ISNUMBER(AI1182),AI1182%,0)</f>
        <v>4082.4000000002029</v>
      </c>
      <c r="K1182" s="86">
        <f>I1182*Segmentos!$D$7*(AL1182%)*IF(ISNUMBER(AM1182),AM1182%,0)</f>
        <v>13566.000000000675</v>
      </c>
      <c r="L1182" s="4"/>
      <c r="M1182" s="2">
        <v>0.74</v>
      </c>
      <c r="N1182" s="2">
        <v>1.2</v>
      </c>
      <c r="O1182" s="2">
        <v>64.099999999999994</v>
      </c>
      <c r="P1182" s="2">
        <v>91.141300000000001</v>
      </c>
      <c r="Q1182" s="2">
        <v>0</v>
      </c>
      <c r="R1182" s="2">
        <v>0</v>
      </c>
      <c r="S1182" s="8" t="s">
        <v>577</v>
      </c>
      <c r="T1182" s="2">
        <v>0</v>
      </c>
      <c r="U1182" s="2">
        <v>0.56000000000000005</v>
      </c>
      <c r="V1182" s="2">
        <v>1</v>
      </c>
      <c r="W1182" s="2">
        <v>53.7</v>
      </c>
      <c r="X1182" s="2">
        <v>14.4222</v>
      </c>
      <c r="Y1182" s="2">
        <v>0.55000000000000004</v>
      </c>
      <c r="Z1182" s="2">
        <v>1.1000000000000001</v>
      </c>
      <c r="AA1182" s="2">
        <v>48.2</v>
      </c>
      <c r="AB1182" s="2">
        <v>19.904499999999999</v>
      </c>
      <c r="AC1182" s="2">
        <v>1.4</v>
      </c>
      <c r="AD1182" s="2">
        <v>1.8</v>
      </c>
      <c r="AE1182" s="2">
        <v>76.7</v>
      </c>
      <c r="AF1182" s="2">
        <v>56.814700000000002</v>
      </c>
      <c r="AG1182" s="20">
        <v>0.34</v>
      </c>
      <c r="AH1182" s="20">
        <v>0.6</v>
      </c>
      <c r="AI1182" s="20">
        <v>56.7</v>
      </c>
      <c r="AJ1182" s="20">
        <v>19.7102</v>
      </c>
      <c r="AK1182" s="18">
        <v>1.1000000000000001</v>
      </c>
      <c r="AL1182" s="18">
        <v>1.7</v>
      </c>
      <c r="AM1182" s="18">
        <v>66.5</v>
      </c>
      <c r="AN1182" s="18">
        <v>71.431100000000001</v>
      </c>
      <c r="AO1182" s="2">
        <v>0.45</v>
      </c>
      <c r="AP1182" s="2">
        <v>0.6</v>
      </c>
      <c r="AQ1182" s="2">
        <v>72.5</v>
      </c>
      <c r="AR1182" s="2">
        <v>6.0628000000000002</v>
      </c>
      <c r="AS1182" s="2">
        <v>0.57999999999999996</v>
      </c>
      <c r="AT1182" s="2">
        <v>1.1000000000000001</v>
      </c>
      <c r="AU1182" s="2">
        <v>51</v>
      </c>
      <c r="AV1182" s="2">
        <v>15.816599999999999</v>
      </c>
      <c r="AW1182" s="2">
        <v>0.56999999999999995</v>
      </c>
      <c r="AX1182" s="2">
        <v>0.9</v>
      </c>
      <c r="AY1182" s="2">
        <v>66.7</v>
      </c>
      <c r="AZ1182" s="2">
        <v>20.411799999999999</v>
      </c>
      <c r="BA1182" s="2">
        <v>1.03</v>
      </c>
      <c r="BB1182" s="2">
        <v>1.5</v>
      </c>
      <c r="BC1182" s="2">
        <v>67.7</v>
      </c>
      <c r="BD1182" s="2">
        <v>48.85</v>
      </c>
      <c r="BE1182" s="4" t="str">
        <f t="shared" si="182"/>
        <v>NO APLICA</v>
      </c>
      <c r="BF1182" s="4">
        <f t="shared" si="183"/>
        <v>0.74519999999999997</v>
      </c>
      <c r="BG1182">
        <f t="shared" si="184"/>
        <v>0.45</v>
      </c>
      <c r="BH1182">
        <f t="shared" si="185"/>
        <v>0.57999999999999996</v>
      </c>
      <c r="BI1182">
        <f t="shared" si="186"/>
        <v>1.03</v>
      </c>
      <c r="BJ1182">
        <f t="shared" si="187"/>
        <v>1.1000000000000001</v>
      </c>
      <c r="BK1182">
        <f t="shared" si="188"/>
        <v>0.34</v>
      </c>
      <c r="BL1182">
        <f t="shared" si="189"/>
        <v>230.76000000001144</v>
      </c>
    </row>
    <row r="1183" spans="1:64" x14ac:dyDescent="0.2">
      <c r="A1183" s="1">
        <v>1181</v>
      </c>
      <c r="B1183" s="7" t="s">
        <v>19</v>
      </c>
      <c r="C1183" s="3">
        <v>39962</v>
      </c>
      <c r="D1183" s="4" t="s">
        <v>17</v>
      </c>
      <c r="E1183" s="4" t="s">
        <v>166</v>
      </c>
      <c r="F1183" s="5" t="str">
        <f t="shared" si="180"/>
        <v>V</v>
      </c>
      <c r="G1183" s="6">
        <v>0.91527777777777775</v>
      </c>
      <c r="H1183" s="6">
        <v>0.91666666666666663</v>
      </c>
      <c r="I1183" s="85">
        <f t="shared" si="181"/>
        <v>1.9999999999999929</v>
      </c>
      <c r="J1183" s="86">
        <f>I1183*Segmentos!$D$7*(AH1183%)*IF(ISNUMBER(AI1183),AI1183%,0)</f>
        <v>6015.9999999999791</v>
      </c>
      <c r="K1183" s="86">
        <f>I1183*Segmentos!$D$7*(AL1183%)*IF(ISNUMBER(AM1183),AM1183%,0)</f>
        <v>2145.5999999999926</v>
      </c>
      <c r="L1183" s="4"/>
      <c r="M1183" s="2">
        <v>0.53</v>
      </c>
      <c r="N1183" s="2">
        <v>0.6</v>
      </c>
      <c r="O1183" s="2">
        <v>92.7</v>
      </c>
      <c r="P1183" s="2">
        <v>100</v>
      </c>
      <c r="Q1183" s="2">
        <v>0</v>
      </c>
      <c r="R1183" s="2">
        <v>0</v>
      </c>
      <c r="S1183" s="8" t="s">
        <v>577</v>
      </c>
      <c r="T1183" s="2">
        <v>0</v>
      </c>
      <c r="U1183" s="2">
        <v>0.74</v>
      </c>
      <c r="V1183" s="2">
        <v>0.7</v>
      </c>
      <c r="W1183" s="2">
        <v>100</v>
      </c>
      <c r="X1183" s="2">
        <v>29.488800000000001</v>
      </c>
      <c r="Y1183" s="2">
        <v>0</v>
      </c>
      <c r="Z1183" s="2">
        <v>0</v>
      </c>
      <c r="AA1183" s="8" t="s">
        <v>577</v>
      </c>
      <c r="AB1183" s="2">
        <v>0</v>
      </c>
      <c r="AC1183" s="2">
        <v>1.1299999999999999</v>
      </c>
      <c r="AD1183" s="2">
        <v>1.3</v>
      </c>
      <c r="AE1183" s="2">
        <v>89.9</v>
      </c>
      <c r="AF1183" s="2">
        <v>70.511200000000002</v>
      </c>
      <c r="AG1183" s="20">
        <v>0.8</v>
      </c>
      <c r="AH1183" s="20">
        <v>0.8</v>
      </c>
      <c r="AI1183" s="20">
        <v>94</v>
      </c>
      <c r="AJ1183" s="20">
        <v>71.603999999999999</v>
      </c>
      <c r="AK1183" s="18">
        <v>0.28999999999999998</v>
      </c>
      <c r="AL1183" s="18">
        <v>0.3</v>
      </c>
      <c r="AM1183" s="18">
        <v>89.4</v>
      </c>
      <c r="AN1183" s="18">
        <v>28.396000000000001</v>
      </c>
      <c r="AO1183" s="2">
        <v>0.38</v>
      </c>
      <c r="AP1183" s="2">
        <v>0.8</v>
      </c>
      <c r="AQ1183" s="2">
        <v>50</v>
      </c>
      <c r="AR1183" s="2">
        <v>7.9260999999999999</v>
      </c>
      <c r="AS1183" s="2">
        <v>0</v>
      </c>
      <c r="AT1183" s="2">
        <v>0</v>
      </c>
      <c r="AU1183" s="8" t="s">
        <v>577</v>
      </c>
      <c r="AV1183" s="2">
        <v>0</v>
      </c>
      <c r="AW1183" s="2">
        <v>0.35</v>
      </c>
      <c r="AX1183" s="2">
        <v>0.4</v>
      </c>
      <c r="AY1183" s="2">
        <v>100</v>
      </c>
      <c r="AZ1183" s="2">
        <v>19.209599999999998</v>
      </c>
      <c r="BA1183" s="2">
        <v>1</v>
      </c>
      <c r="BB1183" s="2">
        <v>1</v>
      </c>
      <c r="BC1183" s="2">
        <v>100</v>
      </c>
      <c r="BD1183" s="2">
        <v>72.8643</v>
      </c>
      <c r="BE1183" s="4" t="str">
        <f t="shared" si="182"/>
        <v>NO APLICA</v>
      </c>
      <c r="BF1183" s="4">
        <f t="shared" si="183"/>
        <v>0.43680000000000002</v>
      </c>
      <c r="BG1183">
        <f t="shared" si="184"/>
        <v>0.38</v>
      </c>
      <c r="BH1183">
        <f t="shared" si="185"/>
        <v>0</v>
      </c>
      <c r="BI1183">
        <f t="shared" si="186"/>
        <v>1</v>
      </c>
      <c r="BJ1183">
        <f t="shared" si="187"/>
        <v>0.28999999999999998</v>
      </c>
      <c r="BK1183">
        <f t="shared" si="188"/>
        <v>0.8</v>
      </c>
      <c r="BL1183">
        <f t="shared" si="189"/>
        <v>111.23999999999961</v>
      </c>
    </row>
    <row r="1184" spans="1:64" x14ac:dyDescent="0.2">
      <c r="A1184" s="1">
        <v>1182</v>
      </c>
      <c r="B1184" s="7" t="s">
        <v>2</v>
      </c>
      <c r="C1184" s="3">
        <v>39962</v>
      </c>
      <c r="D1184" s="4" t="s">
        <v>627</v>
      </c>
      <c r="E1184" s="4" t="s">
        <v>164</v>
      </c>
      <c r="F1184" s="5" t="str">
        <f t="shared" si="180"/>
        <v>V</v>
      </c>
      <c r="G1184" s="6">
        <v>0.88402777777777775</v>
      </c>
      <c r="H1184" s="6">
        <v>0.93541666666666667</v>
      </c>
      <c r="I1184" s="85">
        <f t="shared" si="181"/>
        <v>74.000000000000057</v>
      </c>
      <c r="J1184" s="86">
        <f>I1184*Segmentos!$D$7*(AH1184%)*IF(ISNUMBER(AI1184),AI1184%,0)</f>
        <v>1305478.4000000011</v>
      </c>
      <c r="K1184" s="86">
        <f>I1184*Segmentos!$D$7*(AL1184%)*IF(ISNUMBER(AM1184),AM1184%,0)</f>
        <v>1762236.0000000012</v>
      </c>
      <c r="L1184" s="4"/>
      <c r="M1184" s="2">
        <v>5.22</v>
      </c>
      <c r="N1184" s="2">
        <v>17</v>
      </c>
      <c r="O1184" s="2">
        <v>30.8</v>
      </c>
      <c r="P1184" s="2">
        <v>79.780799999999999</v>
      </c>
      <c r="Q1184" s="2">
        <v>4.82</v>
      </c>
      <c r="R1184" s="2">
        <v>13.8</v>
      </c>
      <c r="S1184" s="2">
        <v>35</v>
      </c>
      <c r="T1184" s="2">
        <v>12.3079</v>
      </c>
      <c r="U1184" s="2">
        <v>4.01</v>
      </c>
      <c r="V1184" s="2">
        <v>15.1</v>
      </c>
      <c r="W1184" s="2">
        <v>26.6</v>
      </c>
      <c r="X1184" s="2">
        <v>12.8574</v>
      </c>
      <c r="Y1184" s="2">
        <v>4.6399999999999997</v>
      </c>
      <c r="Z1184" s="2">
        <v>15.3</v>
      </c>
      <c r="AA1184" s="2">
        <v>30.3</v>
      </c>
      <c r="AB1184" s="2">
        <v>20.948499999999999</v>
      </c>
      <c r="AC1184" s="2">
        <v>6.7</v>
      </c>
      <c r="AD1184" s="2">
        <v>21.2</v>
      </c>
      <c r="AE1184" s="2">
        <v>31.5</v>
      </c>
      <c r="AF1184" s="2">
        <v>33.667000000000002</v>
      </c>
      <c r="AG1184" s="20">
        <v>4.41</v>
      </c>
      <c r="AH1184" s="20">
        <v>14.8</v>
      </c>
      <c r="AI1184" s="20">
        <v>29.8</v>
      </c>
      <c r="AJ1184" s="20">
        <v>32.021099999999997</v>
      </c>
      <c r="AK1184" s="18">
        <v>5.94</v>
      </c>
      <c r="AL1184" s="18">
        <v>18.899999999999999</v>
      </c>
      <c r="AM1184" s="18">
        <v>31.5</v>
      </c>
      <c r="AN1184" s="18">
        <v>47.759599999999999</v>
      </c>
      <c r="AO1184" s="2">
        <v>4.7300000000000004</v>
      </c>
      <c r="AP1184" s="2">
        <v>15.8</v>
      </c>
      <c r="AQ1184" s="2">
        <v>30</v>
      </c>
      <c r="AR1184" s="2">
        <v>7.9100999999999999</v>
      </c>
      <c r="AS1184" s="2">
        <v>4.67</v>
      </c>
      <c r="AT1184" s="2">
        <v>13.1</v>
      </c>
      <c r="AU1184" s="2">
        <v>35.6</v>
      </c>
      <c r="AV1184" s="2">
        <v>15.7272</v>
      </c>
      <c r="AW1184" s="2">
        <v>5.4</v>
      </c>
      <c r="AX1184" s="2">
        <v>19</v>
      </c>
      <c r="AY1184" s="2">
        <v>28.4</v>
      </c>
      <c r="AZ1184" s="2">
        <v>23.772099999999998</v>
      </c>
      <c r="BA1184" s="2">
        <v>5.53</v>
      </c>
      <c r="BB1184" s="2">
        <v>18</v>
      </c>
      <c r="BC1184" s="2">
        <v>30.7</v>
      </c>
      <c r="BD1184" s="2">
        <v>32.371400000000001</v>
      </c>
      <c r="BE1184" s="4" t="str">
        <f t="shared" si="182"/>
        <v>NO APLICA</v>
      </c>
      <c r="BF1184" s="4">
        <f t="shared" si="183"/>
        <v>5.0655999999999999</v>
      </c>
      <c r="BG1184">
        <f t="shared" si="184"/>
        <v>4.7300000000000004</v>
      </c>
      <c r="BH1184">
        <f t="shared" si="185"/>
        <v>4.67</v>
      </c>
      <c r="BI1184">
        <f t="shared" si="186"/>
        <v>5.53</v>
      </c>
      <c r="BJ1184">
        <f t="shared" si="187"/>
        <v>5.94</v>
      </c>
      <c r="BK1184">
        <f t="shared" si="188"/>
        <v>4.41</v>
      </c>
      <c r="BL1184">
        <f t="shared" si="189"/>
        <v>38746.400000000031</v>
      </c>
    </row>
    <row r="1185" spans="1:64" x14ac:dyDescent="0.2">
      <c r="A1185" s="1">
        <v>1183</v>
      </c>
      <c r="B1185" s="7" t="s">
        <v>16</v>
      </c>
      <c r="C1185" s="3">
        <v>39962</v>
      </c>
      <c r="D1185" s="4" t="s">
        <v>626</v>
      </c>
      <c r="E1185" s="4" t="s">
        <v>166</v>
      </c>
      <c r="F1185" s="5" t="str">
        <f t="shared" si="180"/>
        <v>V</v>
      </c>
      <c r="G1185" s="6">
        <v>0.9145833333333333</v>
      </c>
      <c r="H1185" s="6">
        <v>0.91805555555555562</v>
      </c>
      <c r="I1185" s="85">
        <f t="shared" si="181"/>
        <v>5.0000000000001421</v>
      </c>
      <c r="J1185" s="86">
        <f>I1185*Segmentos!$D$7*(AH1185%)*IF(ISNUMBER(AI1185),AI1185%,0)</f>
        <v>100772.00000000285</v>
      </c>
      <c r="K1185" s="86">
        <f>I1185*Segmentos!$D$7*(AL1185%)*IF(ISNUMBER(AM1185),AM1185%,0)</f>
        <v>192172.00000000547</v>
      </c>
      <c r="L1185" s="4"/>
      <c r="M1185" s="2">
        <v>7.45</v>
      </c>
      <c r="N1185" s="2">
        <v>8.5</v>
      </c>
      <c r="O1185" s="2">
        <v>87.3</v>
      </c>
      <c r="P1185" s="2">
        <v>85.909400000000005</v>
      </c>
      <c r="Q1185" s="2">
        <v>4.93</v>
      </c>
      <c r="R1185" s="2">
        <v>6.3</v>
      </c>
      <c r="S1185" s="2">
        <v>78.599999999999994</v>
      </c>
      <c r="T1185" s="2">
        <v>9.4832000000000001</v>
      </c>
      <c r="U1185" s="2">
        <v>6.67</v>
      </c>
      <c r="V1185" s="2">
        <v>7.2</v>
      </c>
      <c r="W1185" s="2">
        <v>93.3</v>
      </c>
      <c r="X1185" s="2">
        <v>16.1248</v>
      </c>
      <c r="Y1185" s="2">
        <v>5.42</v>
      </c>
      <c r="Z1185" s="2">
        <v>6.3</v>
      </c>
      <c r="AA1185" s="2">
        <v>86.5</v>
      </c>
      <c r="AB1185" s="2">
        <v>18.4451</v>
      </c>
      <c r="AC1185" s="2">
        <v>11.06</v>
      </c>
      <c r="AD1185" s="2">
        <v>12.6</v>
      </c>
      <c r="AE1185" s="2">
        <v>87.7</v>
      </c>
      <c r="AF1185" s="2">
        <v>41.856299999999997</v>
      </c>
      <c r="AG1185" s="20">
        <v>5.08</v>
      </c>
      <c r="AH1185" s="20">
        <v>6.1</v>
      </c>
      <c r="AI1185" s="20">
        <v>82.6</v>
      </c>
      <c r="AJ1185" s="20">
        <v>27.7638</v>
      </c>
      <c r="AK1185" s="18">
        <v>9.6</v>
      </c>
      <c r="AL1185" s="18">
        <v>10.7</v>
      </c>
      <c r="AM1185" s="18">
        <v>89.8</v>
      </c>
      <c r="AN1185" s="18">
        <v>58.145699999999998</v>
      </c>
      <c r="AO1185" s="2">
        <v>6.02</v>
      </c>
      <c r="AP1185" s="2">
        <v>7.3</v>
      </c>
      <c r="AQ1185" s="2">
        <v>82.4</v>
      </c>
      <c r="AR1185" s="2">
        <v>7.5755999999999997</v>
      </c>
      <c r="AS1185" s="2">
        <v>4.18</v>
      </c>
      <c r="AT1185" s="2">
        <v>5.5</v>
      </c>
      <c r="AU1185" s="2">
        <v>76.599999999999994</v>
      </c>
      <c r="AV1185" s="2">
        <v>10.6107</v>
      </c>
      <c r="AW1185" s="2">
        <v>7.53</v>
      </c>
      <c r="AX1185" s="2">
        <v>8.6999999999999993</v>
      </c>
      <c r="AY1185" s="2">
        <v>86.7</v>
      </c>
      <c r="AZ1185" s="2">
        <v>24.950399999999998</v>
      </c>
      <c r="BA1185" s="2">
        <v>9.69</v>
      </c>
      <c r="BB1185" s="2">
        <v>10.5</v>
      </c>
      <c r="BC1185" s="2">
        <v>91.9</v>
      </c>
      <c r="BD1185" s="2">
        <v>42.7727</v>
      </c>
      <c r="BE1185" s="4" t="str">
        <f t="shared" si="182"/>
        <v>NO APLICA</v>
      </c>
      <c r="BF1185" s="4">
        <f t="shared" si="183"/>
        <v>6.7394000000000007</v>
      </c>
      <c r="BG1185">
        <f t="shared" si="184"/>
        <v>6.02</v>
      </c>
      <c r="BH1185">
        <f t="shared" si="185"/>
        <v>4.18</v>
      </c>
      <c r="BI1185">
        <f t="shared" si="186"/>
        <v>9.69</v>
      </c>
      <c r="BJ1185">
        <f t="shared" si="187"/>
        <v>9.6</v>
      </c>
      <c r="BK1185">
        <f t="shared" si="188"/>
        <v>5.08</v>
      </c>
      <c r="BL1185">
        <f t="shared" si="189"/>
        <v>3710.2500000001055</v>
      </c>
    </row>
    <row r="1186" spans="1:64" x14ac:dyDescent="0.2">
      <c r="A1186" s="1">
        <v>1184</v>
      </c>
      <c r="B1186" s="7" t="s">
        <v>22</v>
      </c>
      <c r="C1186" s="3">
        <v>39962</v>
      </c>
      <c r="D1186" s="4" t="s">
        <v>629</v>
      </c>
      <c r="E1186" s="4" t="s">
        <v>164</v>
      </c>
      <c r="F1186" s="5" t="str">
        <f t="shared" si="180"/>
        <v>V</v>
      </c>
      <c r="G1186" s="6">
        <v>0.83194444444444438</v>
      </c>
      <c r="H1186" s="6">
        <v>0.87361111111111101</v>
      </c>
      <c r="I1186" s="85">
        <f t="shared" si="181"/>
        <v>59.999999999999943</v>
      </c>
      <c r="J1186" s="86">
        <f>I1186*Segmentos!$D$7*(AH1186%)*IF(ISNUMBER(AI1186),AI1186%,0)</f>
        <v>231839.99999999983</v>
      </c>
      <c r="K1186" s="86">
        <f>I1186*Segmentos!$D$7*(AL1186%)*IF(ISNUMBER(AM1186),AM1186%,0)</f>
        <v>376175.99999999971</v>
      </c>
      <c r="L1186" s="4"/>
      <c r="M1186" s="2">
        <v>1.29</v>
      </c>
      <c r="N1186" s="2">
        <v>3.5</v>
      </c>
      <c r="O1186" s="2">
        <v>37.200000000000003</v>
      </c>
      <c r="P1186" s="2">
        <v>99.022999999999996</v>
      </c>
      <c r="Q1186" s="2">
        <v>0.03</v>
      </c>
      <c r="R1186" s="2">
        <v>0.8</v>
      </c>
      <c r="S1186" s="2">
        <v>4.3</v>
      </c>
      <c r="T1186" s="2">
        <v>0.42949999999999999</v>
      </c>
      <c r="U1186" s="2">
        <v>0.74</v>
      </c>
      <c r="V1186" s="2">
        <v>1.4</v>
      </c>
      <c r="W1186" s="2">
        <v>51.3</v>
      </c>
      <c r="X1186" s="2">
        <v>11.943099999999999</v>
      </c>
      <c r="Y1186" s="2">
        <v>0.69</v>
      </c>
      <c r="Z1186" s="2">
        <v>2.2000000000000002</v>
      </c>
      <c r="AA1186" s="2">
        <v>32</v>
      </c>
      <c r="AB1186" s="2">
        <v>15.7483</v>
      </c>
      <c r="AC1186" s="2">
        <v>2.81</v>
      </c>
      <c r="AD1186" s="2">
        <v>7.3</v>
      </c>
      <c r="AE1186" s="2">
        <v>38.6</v>
      </c>
      <c r="AF1186" s="2">
        <v>70.902000000000001</v>
      </c>
      <c r="AG1186" s="20">
        <v>0.96</v>
      </c>
      <c r="AH1186" s="20">
        <v>3.5</v>
      </c>
      <c r="AI1186" s="20">
        <v>27.6</v>
      </c>
      <c r="AJ1186" s="20">
        <v>35.037399999999998</v>
      </c>
      <c r="AK1186" s="18">
        <v>1.59</v>
      </c>
      <c r="AL1186" s="18">
        <v>3.4</v>
      </c>
      <c r="AM1186" s="18">
        <v>46.1</v>
      </c>
      <c r="AN1186" s="18">
        <v>63.985599999999998</v>
      </c>
      <c r="AO1186" s="2">
        <v>1.02</v>
      </c>
      <c r="AP1186" s="2">
        <v>2.9</v>
      </c>
      <c r="AQ1186" s="2">
        <v>35.700000000000003</v>
      </c>
      <c r="AR1186" s="2">
        <v>8.5914000000000001</v>
      </c>
      <c r="AS1186" s="2">
        <v>0.97</v>
      </c>
      <c r="AT1186" s="2">
        <v>2.5</v>
      </c>
      <c r="AU1186" s="2">
        <v>39</v>
      </c>
      <c r="AV1186" s="2">
        <v>16.401800000000001</v>
      </c>
      <c r="AW1186" s="2">
        <v>1.97</v>
      </c>
      <c r="AX1186" s="2">
        <v>6.1</v>
      </c>
      <c r="AY1186" s="2">
        <v>32.6</v>
      </c>
      <c r="AZ1186" s="2">
        <v>43.526400000000002</v>
      </c>
      <c r="BA1186" s="2">
        <v>1.04</v>
      </c>
      <c r="BB1186" s="2">
        <v>2.2999999999999998</v>
      </c>
      <c r="BC1186" s="2">
        <v>46.1</v>
      </c>
      <c r="BD1186" s="2">
        <v>30.503299999999999</v>
      </c>
      <c r="BE1186" s="4" t="str">
        <f t="shared" si="182"/>
        <v>NO APLICA</v>
      </c>
      <c r="BF1186" s="4">
        <f t="shared" si="183"/>
        <v>1.3486</v>
      </c>
      <c r="BG1186">
        <f t="shared" si="184"/>
        <v>1.02</v>
      </c>
      <c r="BH1186">
        <f t="shared" si="185"/>
        <v>0.97</v>
      </c>
      <c r="BI1186">
        <f t="shared" si="186"/>
        <v>1.97</v>
      </c>
      <c r="BJ1186">
        <f t="shared" si="187"/>
        <v>1.59</v>
      </c>
      <c r="BK1186">
        <f t="shared" si="188"/>
        <v>0.96</v>
      </c>
      <c r="BL1186">
        <f t="shared" si="189"/>
        <v>7811.9999999999936</v>
      </c>
    </row>
    <row r="1187" spans="1:64" x14ac:dyDescent="0.2">
      <c r="A1187" s="1">
        <v>1185</v>
      </c>
      <c r="B1187" s="7" t="s">
        <v>24</v>
      </c>
      <c r="C1187" s="3">
        <v>39962</v>
      </c>
      <c r="D1187" s="4" t="s">
        <v>629</v>
      </c>
      <c r="E1187" s="4" t="s">
        <v>170</v>
      </c>
      <c r="F1187" s="5" t="str">
        <f t="shared" si="180"/>
        <v>V</v>
      </c>
      <c r="G1187" s="6">
        <v>0.89166666666666661</v>
      </c>
      <c r="H1187" s="6">
        <v>0.90763888888888899</v>
      </c>
      <c r="I1187" s="85">
        <f t="shared" si="181"/>
        <v>23.000000000000238</v>
      </c>
      <c r="J1187" s="86">
        <f>I1187*Segmentos!$D$7*(AH1187%)*IF(ISNUMBER(AI1187),AI1187%,0)</f>
        <v>47545.600000000479</v>
      </c>
      <c r="K1187" s="86">
        <f>I1187*Segmentos!$D$7*(AL1187%)*IF(ISNUMBER(AM1187),AM1187%,0)</f>
        <v>72532.800000000745</v>
      </c>
      <c r="L1187" s="4"/>
      <c r="M1187" s="2">
        <v>0.66</v>
      </c>
      <c r="N1187" s="2">
        <v>1</v>
      </c>
      <c r="O1187" s="2">
        <v>65.3</v>
      </c>
      <c r="P1187" s="2">
        <v>38.849200000000003</v>
      </c>
      <c r="Q1187" s="2">
        <v>0.94</v>
      </c>
      <c r="R1187" s="2">
        <v>1.1000000000000001</v>
      </c>
      <c r="S1187" s="2">
        <v>82.2</v>
      </c>
      <c r="T1187" s="2">
        <v>9.1516999999999999</v>
      </c>
      <c r="U1187" s="2">
        <v>2.0099999999999998</v>
      </c>
      <c r="V1187" s="2">
        <v>2.9</v>
      </c>
      <c r="W1187" s="2">
        <v>68.7</v>
      </c>
      <c r="X1187" s="2">
        <v>24.667100000000001</v>
      </c>
      <c r="Y1187" s="2">
        <v>0.1</v>
      </c>
      <c r="Z1187" s="2">
        <v>0.4</v>
      </c>
      <c r="AA1187" s="2">
        <v>26.1</v>
      </c>
      <c r="AB1187" s="2">
        <v>1.7453000000000001</v>
      </c>
      <c r="AC1187" s="2">
        <v>0.17</v>
      </c>
      <c r="AD1187" s="2">
        <v>0.3</v>
      </c>
      <c r="AE1187" s="2">
        <v>56.8</v>
      </c>
      <c r="AF1187" s="2">
        <v>3.2852000000000001</v>
      </c>
      <c r="AG1187" s="20">
        <v>0.54</v>
      </c>
      <c r="AH1187" s="20">
        <v>0.8</v>
      </c>
      <c r="AI1187" s="20">
        <v>64.599999999999994</v>
      </c>
      <c r="AJ1187" s="20">
        <v>14.9129</v>
      </c>
      <c r="AK1187" s="18">
        <v>0.78</v>
      </c>
      <c r="AL1187" s="18">
        <v>1.2</v>
      </c>
      <c r="AM1187" s="18">
        <v>65.7</v>
      </c>
      <c r="AN1187" s="18">
        <v>23.936299999999999</v>
      </c>
      <c r="AO1187" s="2">
        <v>0.34</v>
      </c>
      <c r="AP1187" s="2">
        <v>0.3</v>
      </c>
      <c r="AQ1187" s="2">
        <v>100</v>
      </c>
      <c r="AR1187" s="2">
        <v>2.1981000000000002</v>
      </c>
      <c r="AS1187" s="2">
        <v>0.02</v>
      </c>
      <c r="AT1187" s="2">
        <v>0.2</v>
      </c>
      <c r="AU1187" s="2">
        <v>8.6999999999999993</v>
      </c>
      <c r="AV1187" s="2">
        <v>0.22500000000000001</v>
      </c>
      <c r="AW1187" s="2">
        <v>0.76</v>
      </c>
      <c r="AX1187" s="2">
        <v>0.8</v>
      </c>
      <c r="AY1187" s="2">
        <v>95.2</v>
      </c>
      <c r="AZ1187" s="2">
        <v>12.742900000000001</v>
      </c>
      <c r="BA1187" s="2">
        <v>1.05</v>
      </c>
      <c r="BB1187" s="2">
        <v>1.8</v>
      </c>
      <c r="BC1187" s="2">
        <v>57.3</v>
      </c>
      <c r="BD1187" s="2">
        <v>23.683199999999999</v>
      </c>
      <c r="BE1187" s="4" t="str">
        <f t="shared" si="182"/>
        <v>NO APLICA</v>
      </c>
      <c r="BF1187" s="4">
        <f t="shared" si="183"/>
        <v>0.49380000000000007</v>
      </c>
      <c r="BG1187">
        <f t="shared" si="184"/>
        <v>0.34</v>
      </c>
      <c r="BH1187">
        <f t="shared" si="185"/>
        <v>0.02</v>
      </c>
      <c r="BI1187">
        <f t="shared" si="186"/>
        <v>1.05</v>
      </c>
      <c r="BJ1187">
        <f t="shared" si="187"/>
        <v>0.78</v>
      </c>
      <c r="BK1187">
        <f t="shared" si="188"/>
        <v>0.54</v>
      </c>
      <c r="BL1187">
        <f t="shared" si="189"/>
        <v>1501.9000000000156</v>
      </c>
    </row>
    <row r="1188" spans="1:64" x14ac:dyDescent="0.2">
      <c r="A1188" s="1">
        <v>1186</v>
      </c>
      <c r="B1188" s="7" t="s">
        <v>4</v>
      </c>
      <c r="C1188" s="3">
        <v>39962</v>
      </c>
      <c r="D1188" s="4" t="s">
        <v>3</v>
      </c>
      <c r="E1188" s="4" t="s">
        <v>165</v>
      </c>
      <c r="F1188" s="5" t="str">
        <f t="shared" si="180"/>
        <v>V</v>
      </c>
      <c r="G1188" s="6">
        <v>0.78333333333333333</v>
      </c>
      <c r="H1188" s="6">
        <v>0.87430555555555556</v>
      </c>
      <c r="I1188" s="85">
        <f t="shared" si="181"/>
        <v>131</v>
      </c>
      <c r="J1188" s="86">
        <f>I1188*Segmentos!$D$7*(AH1188%)*IF(ISNUMBER(AI1188),AI1188%,0)</f>
        <v>1109203.2</v>
      </c>
      <c r="K1188" s="86">
        <f>I1188*Segmentos!$D$7*(AL1188%)*IF(ISNUMBER(AM1188),AM1188%,0)</f>
        <v>2268500.7999999998</v>
      </c>
      <c r="L1188" s="4"/>
      <c r="M1188" s="2">
        <v>3.28</v>
      </c>
      <c r="N1188" s="2">
        <v>12.3</v>
      </c>
      <c r="O1188" s="2">
        <v>26.7</v>
      </c>
      <c r="P1188" s="2">
        <v>70.092200000000005</v>
      </c>
      <c r="Q1188" s="2">
        <v>2.56</v>
      </c>
      <c r="R1188" s="2">
        <v>11.4</v>
      </c>
      <c r="S1188" s="2">
        <v>22.5</v>
      </c>
      <c r="T1188" s="2">
        <v>9.1120999999999999</v>
      </c>
      <c r="U1188" s="2">
        <v>3.46</v>
      </c>
      <c r="V1188" s="2">
        <v>14.6</v>
      </c>
      <c r="W1188" s="2">
        <v>23.6</v>
      </c>
      <c r="X1188" s="2">
        <v>15.5114</v>
      </c>
      <c r="Y1188" s="2">
        <v>2.84</v>
      </c>
      <c r="Z1188" s="2">
        <v>10.6</v>
      </c>
      <c r="AA1188" s="2">
        <v>26.8</v>
      </c>
      <c r="AB1188" s="2">
        <v>17.947900000000001</v>
      </c>
      <c r="AC1188" s="2">
        <v>3.92</v>
      </c>
      <c r="AD1188" s="2">
        <v>12.8</v>
      </c>
      <c r="AE1188" s="2">
        <v>30.7</v>
      </c>
      <c r="AF1188" s="2">
        <v>27.520900000000001</v>
      </c>
      <c r="AG1188" s="20">
        <v>2.13</v>
      </c>
      <c r="AH1188" s="20">
        <v>8.4</v>
      </c>
      <c r="AI1188" s="20">
        <v>25.2</v>
      </c>
      <c r="AJ1188" s="20">
        <v>21.562899999999999</v>
      </c>
      <c r="AK1188" s="18">
        <v>4.32</v>
      </c>
      <c r="AL1188" s="18">
        <v>15.8</v>
      </c>
      <c r="AM1188" s="18">
        <v>27.4</v>
      </c>
      <c r="AN1188" s="18">
        <v>48.529299999999999</v>
      </c>
      <c r="AO1188" s="2">
        <v>2.41</v>
      </c>
      <c r="AP1188" s="2">
        <v>10.9</v>
      </c>
      <c r="AQ1188" s="2">
        <v>22</v>
      </c>
      <c r="AR1188" s="2">
        <v>5.6234000000000002</v>
      </c>
      <c r="AS1188" s="2">
        <v>1.67</v>
      </c>
      <c r="AT1188" s="2">
        <v>8.1</v>
      </c>
      <c r="AU1188" s="2">
        <v>20.5</v>
      </c>
      <c r="AV1188" s="2">
        <v>7.8548</v>
      </c>
      <c r="AW1188" s="2">
        <v>3.22</v>
      </c>
      <c r="AX1188" s="2">
        <v>11.5</v>
      </c>
      <c r="AY1188" s="2">
        <v>28</v>
      </c>
      <c r="AZ1188" s="2">
        <v>19.763100000000001</v>
      </c>
      <c r="BA1188" s="2">
        <v>4.5</v>
      </c>
      <c r="BB1188" s="2">
        <v>15.7</v>
      </c>
      <c r="BC1188" s="2">
        <v>28.7</v>
      </c>
      <c r="BD1188" s="2">
        <v>36.850900000000003</v>
      </c>
      <c r="BE1188" s="4" t="str">
        <f t="shared" si="182"/>
        <v>ABURRIDO</v>
      </c>
      <c r="BF1188" s="4">
        <f t="shared" si="183"/>
        <v>2.9478</v>
      </c>
      <c r="BG1188">
        <f t="shared" si="184"/>
        <v>2.41</v>
      </c>
      <c r="BH1188">
        <f t="shared" si="185"/>
        <v>1.67</v>
      </c>
      <c r="BI1188">
        <f t="shared" si="186"/>
        <v>4.5</v>
      </c>
      <c r="BJ1188">
        <f t="shared" si="187"/>
        <v>4.32</v>
      </c>
      <c r="BK1188">
        <f t="shared" si="188"/>
        <v>2.13</v>
      </c>
      <c r="BL1188">
        <f t="shared" si="189"/>
        <v>43021.710000000006</v>
      </c>
    </row>
    <row r="1189" spans="1:64" x14ac:dyDescent="0.2">
      <c r="A1189" s="1">
        <v>1187</v>
      </c>
      <c r="B1189" s="7" t="s">
        <v>15</v>
      </c>
      <c r="C1189" s="3">
        <v>39963</v>
      </c>
      <c r="D1189" s="4" t="s">
        <v>626</v>
      </c>
      <c r="E1189" s="4" t="s">
        <v>164</v>
      </c>
      <c r="F1189" s="5" t="str">
        <f t="shared" si="180"/>
        <v>S</v>
      </c>
      <c r="G1189" s="6">
        <v>0.87430555555555556</v>
      </c>
      <c r="H1189" s="6">
        <v>0.91527777777777775</v>
      </c>
      <c r="I1189" s="85">
        <f t="shared" si="181"/>
        <v>58.99999999999995</v>
      </c>
      <c r="J1189" s="86">
        <f>I1189*Segmentos!$D$7*(AH1189%)*IF(ISNUMBER(AI1189),AI1189%,0)</f>
        <v>998633.9999999993</v>
      </c>
      <c r="K1189" s="86">
        <f>I1189*Segmentos!$D$7*(AL1189%)*IF(ISNUMBER(AM1189),AM1189%,0)</f>
        <v>1532701.9999999988</v>
      </c>
      <c r="L1189" s="4"/>
      <c r="M1189" s="2">
        <v>5.41</v>
      </c>
      <c r="N1189" s="2">
        <v>15.5</v>
      </c>
      <c r="O1189" s="2">
        <v>34.9</v>
      </c>
      <c r="P1189" s="2">
        <v>93.278499999999994</v>
      </c>
      <c r="Q1189" s="2">
        <v>3.31</v>
      </c>
      <c r="R1189" s="2">
        <v>7.8</v>
      </c>
      <c r="S1189" s="2">
        <v>42.2</v>
      </c>
      <c r="T1189" s="2">
        <v>9.5374999999999996</v>
      </c>
      <c r="U1189" s="2">
        <v>3.98</v>
      </c>
      <c r="V1189" s="2">
        <v>11</v>
      </c>
      <c r="W1189" s="2">
        <v>36.299999999999997</v>
      </c>
      <c r="X1189" s="2">
        <v>14.4025</v>
      </c>
      <c r="Y1189" s="2">
        <v>4.01</v>
      </c>
      <c r="Z1189" s="2">
        <v>13.5</v>
      </c>
      <c r="AA1189" s="2">
        <v>29.8</v>
      </c>
      <c r="AB1189" s="2">
        <v>20.455500000000001</v>
      </c>
      <c r="AC1189" s="2">
        <v>8.6300000000000008</v>
      </c>
      <c r="AD1189" s="2">
        <v>24</v>
      </c>
      <c r="AE1189" s="2">
        <v>35.9</v>
      </c>
      <c r="AF1189" s="2">
        <v>48.883000000000003</v>
      </c>
      <c r="AG1189" s="20">
        <v>4.22</v>
      </c>
      <c r="AH1189" s="20">
        <v>15.5</v>
      </c>
      <c r="AI1189" s="20">
        <v>27.3</v>
      </c>
      <c r="AJ1189" s="20">
        <v>34.522500000000001</v>
      </c>
      <c r="AK1189" s="18">
        <v>6.48</v>
      </c>
      <c r="AL1189" s="18">
        <v>15.5</v>
      </c>
      <c r="AM1189" s="18">
        <v>41.9</v>
      </c>
      <c r="AN1189" s="18">
        <v>58.756</v>
      </c>
      <c r="AO1189" s="2">
        <v>4.8099999999999996</v>
      </c>
      <c r="AP1189" s="2">
        <v>10.9</v>
      </c>
      <c r="AQ1189" s="2">
        <v>44.2</v>
      </c>
      <c r="AR1189" s="2">
        <v>9.0765999999999991</v>
      </c>
      <c r="AS1189" s="2">
        <v>4.7699999999999996</v>
      </c>
      <c r="AT1189" s="2">
        <v>13.7</v>
      </c>
      <c r="AU1189" s="2">
        <v>34.799999999999997</v>
      </c>
      <c r="AV1189" s="2">
        <v>18.150300000000001</v>
      </c>
      <c r="AW1189" s="2">
        <v>6.26</v>
      </c>
      <c r="AX1189" s="2">
        <v>16.3</v>
      </c>
      <c r="AY1189" s="2">
        <v>38.5</v>
      </c>
      <c r="AZ1189" s="2">
        <v>31.051500000000001</v>
      </c>
      <c r="BA1189" s="2">
        <v>5.3</v>
      </c>
      <c r="BB1189" s="2">
        <v>17.2</v>
      </c>
      <c r="BC1189" s="2">
        <v>30.8</v>
      </c>
      <c r="BD1189" s="2">
        <v>35.0002</v>
      </c>
      <c r="BE1189" s="4" t="str">
        <f t="shared" si="182"/>
        <v>NO APLICA</v>
      </c>
      <c r="BF1189" s="4">
        <f t="shared" si="183"/>
        <v>5.3821999999999992</v>
      </c>
      <c r="BG1189">
        <f t="shared" si="184"/>
        <v>4.8099999999999996</v>
      </c>
      <c r="BH1189">
        <f t="shared" si="185"/>
        <v>4.7699999999999996</v>
      </c>
      <c r="BI1189">
        <f t="shared" si="186"/>
        <v>6.26</v>
      </c>
      <c r="BJ1189">
        <f t="shared" si="187"/>
        <v>6.48</v>
      </c>
      <c r="BK1189">
        <f t="shared" si="188"/>
        <v>4.22</v>
      </c>
      <c r="BL1189">
        <f t="shared" si="189"/>
        <v>31916.04999999997</v>
      </c>
    </row>
    <row r="1190" spans="1:64" x14ac:dyDescent="0.2">
      <c r="A1190" s="1">
        <v>1188</v>
      </c>
      <c r="B1190" s="7" t="s">
        <v>113</v>
      </c>
      <c r="C1190" s="3">
        <v>39963</v>
      </c>
      <c r="D1190" s="4" t="s">
        <v>626</v>
      </c>
      <c r="E1190" s="4" t="s">
        <v>176</v>
      </c>
      <c r="F1190" s="5" t="str">
        <f t="shared" si="180"/>
        <v>S</v>
      </c>
      <c r="G1190" s="6">
        <v>0.8340277777777777</v>
      </c>
      <c r="H1190" s="6">
        <v>0.87430555555555556</v>
      </c>
      <c r="I1190" s="85">
        <f t="shared" si="181"/>
        <v>58.000000000000114</v>
      </c>
      <c r="J1190" s="86">
        <f>I1190*Segmentos!$D$7*(AH1190%)*IF(ISNUMBER(AI1190),AI1190%,0)</f>
        <v>977300.00000000198</v>
      </c>
      <c r="K1190" s="86">
        <f>I1190*Segmentos!$D$7*(AL1190%)*IF(ISNUMBER(AM1190),AM1190%,0)</f>
        <v>919996.00000000186</v>
      </c>
      <c r="L1190" s="4"/>
      <c r="M1190" s="2">
        <v>4.08</v>
      </c>
      <c r="N1190" s="2">
        <v>11.3</v>
      </c>
      <c r="O1190" s="2">
        <v>36</v>
      </c>
      <c r="P1190" s="2">
        <v>92.497</v>
      </c>
      <c r="Q1190" s="2">
        <v>2.76</v>
      </c>
      <c r="R1190" s="2">
        <v>7.1</v>
      </c>
      <c r="S1190" s="2">
        <v>38.9</v>
      </c>
      <c r="T1190" s="2">
        <v>10.459099999999999</v>
      </c>
      <c r="U1190" s="2">
        <v>3.16</v>
      </c>
      <c r="V1190" s="2">
        <v>11.2</v>
      </c>
      <c r="W1190" s="2">
        <v>28.2</v>
      </c>
      <c r="X1190" s="2">
        <v>15.0299</v>
      </c>
      <c r="Y1190" s="2">
        <v>3</v>
      </c>
      <c r="Z1190" s="2">
        <v>9.8000000000000007</v>
      </c>
      <c r="AA1190" s="2">
        <v>30.5</v>
      </c>
      <c r="AB1190" s="2">
        <v>20.059999999999999</v>
      </c>
      <c r="AC1190" s="2">
        <v>6.31</v>
      </c>
      <c r="AD1190" s="2">
        <v>14.9</v>
      </c>
      <c r="AE1190" s="2">
        <v>42.2</v>
      </c>
      <c r="AF1190" s="2">
        <v>46.948</v>
      </c>
      <c r="AG1190" s="20">
        <v>4.21</v>
      </c>
      <c r="AH1190" s="20">
        <v>12.5</v>
      </c>
      <c r="AI1190" s="20">
        <v>33.700000000000003</v>
      </c>
      <c r="AJ1190" s="20">
        <v>45.2851</v>
      </c>
      <c r="AK1190" s="18">
        <v>3.96</v>
      </c>
      <c r="AL1190" s="18">
        <v>10.3</v>
      </c>
      <c r="AM1190" s="18">
        <v>38.5</v>
      </c>
      <c r="AN1190" s="18">
        <v>47.2119</v>
      </c>
      <c r="AO1190" s="2">
        <v>1.7</v>
      </c>
      <c r="AP1190" s="2">
        <v>6.9</v>
      </c>
      <c r="AQ1190" s="2">
        <v>24.7</v>
      </c>
      <c r="AR1190" s="2">
        <v>4.2211999999999996</v>
      </c>
      <c r="AS1190" s="2">
        <v>3.16</v>
      </c>
      <c r="AT1190" s="2">
        <v>8.6</v>
      </c>
      <c r="AU1190" s="2">
        <v>36.6</v>
      </c>
      <c r="AV1190" s="2">
        <v>15.7719</v>
      </c>
      <c r="AW1190" s="2">
        <v>5.09</v>
      </c>
      <c r="AX1190" s="2">
        <v>12.9</v>
      </c>
      <c r="AY1190" s="2">
        <v>39.5</v>
      </c>
      <c r="AZ1190" s="2">
        <v>33.213099999999997</v>
      </c>
      <c r="BA1190" s="2">
        <v>4.5199999999999996</v>
      </c>
      <c r="BB1190" s="2">
        <v>13</v>
      </c>
      <c r="BC1190" s="2">
        <v>34.799999999999997</v>
      </c>
      <c r="BD1190" s="2">
        <v>39.290799999999997</v>
      </c>
      <c r="BE1190" s="4" t="str">
        <f t="shared" si="182"/>
        <v>NO APLICA</v>
      </c>
      <c r="BF1190" s="4">
        <f t="shared" si="183"/>
        <v>3.7730000000000006</v>
      </c>
      <c r="BG1190">
        <f t="shared" si="184"/>
        <v>1.7</v>
      </c>
      <c r="BH1190">
        <f t="shared" si="185"/>
        <v>3.16</v>
      </c>
      <c r="BI1190">
        <f t="shared" si="186"/>
        <v>5.09</v>
      </c>
      <c r="BJ1190">
        <f t="shared" si="187"/>
        <v>3.96</v>
      </c>
      <c r="BK1190">
        <f t="shared" si="188"/>
        <v>4.21</v>
      </c>
      <c r="BL1190">
        <f t="shared" si="189"/>
        <v>23594.400000000049</v>
      </c>
    </row>
    <row r="1191" spans="1:64" x14ac:dyDescent="0.2">
      <c r="A1191" s="1">
        <v>1189</v>
      </c>
      <c r="B1191" s="7" t="s">
        <v>73</v>
      </c>
      <c r="C1191" s="3">
        <v>39963</v>
      </c>
      <c r="D1191" s="4" t="s">
        <v>629</v>
      </c>
      <c r="E1191" s="4" t="s">
        <v>170</v>
      </c>
      <c r="F1191" s="5" t="str">
        <f t="shared" si="180"/>
        <v>S</v>
      </c>
      <c r="G1191" s="6">
        <v>0.88888888888888884</v>
      </c>
      <c r="H1191" s="6">
        <v>0.90486111111111101</v>
      </c>
      <c r="I1191" s="85">
        <f t="shared" si="181"/>
        <v>22.999999999999918</v>
      </c>
      <c r="J1191" s="86">
        <f>I1191*Segmentos!$D$7*(AH1191%)*IF(ISNUMBER(AI1191),AI1191%,0)</f>
        <v>16293.199999999939</v>
      </c>
      <c r="K1191" s="86">
        <f>I1191*Segmentos!$D$7*(AL1191%)*IF(ISNUMBER(AM1191),AM1191%,0)</f>
        <v>1683.599999999994</v>
      </c>
      <c r="L1191" s="4"/>
      <c r="M1191" s="2">
        <v>0.09</v>
      </c>
      <c r="N1191" s="2">
        <v>0.5</v>
      </c>
      <c r="O1191" s="2">
        <v>18.600000000000001</v>
      </c>
      <c r="P1191" s="2">
        <v>38.650199999999998</v>
      </c>
      <c r="Q1191" s="2">
        <v>0</v>
      </c>
      <c r="R1191" s="2">
        <v>0</v>
      </c>
      <c r="S1191" s="8" t="s">
        <v>577</v>
      </c>
      <c r="T1191" s="2">
        <v>0</v>
      </c>
      <c r="U1191" s="2">
        <v>0.11</v>
      </c>
      <c r="V1191" s="2">
        <v>0.9</v>
      </c>
      <c r="W1191" s="2">
        <v>11.8</v>
      </c>
      <c r="X1191" s="2">
        <v>9.6622000000000003</v>
      </c>
      <c r="Y1191" s="2">
        <v>0.22</v>
      </c>
      <c r="Z1191" s="2">
        <v>0.6</v>
      </c>
      <c r="AA1191" s="2">
        <v>34.700000000000003</v>
      </c>
      <c r="AB1191" s="2">
        <v>26.872199999999999</v>
      </c>
      <c r="AC1191" s="2">
        <v>0.02</v>
      </c>
      <c r="AD1191" s="2">
        <v>0.4</v>
      </c>
      <c r="AE1191" s="2">
        <v>4.3</v>
      </c>
      <c r="AF1191" s="2">
        <v>2.1158000000000001</v>
      </c>
      <c r="AG1191" s="20">
        <v>0.17</v>
      </c>
      <c r="AH1191" s="20">
        <v>0.7</v>
      </c>
      <c r="AI1191" s="20">
        <v>25.3</v>
      </c>
      <c r="AJ1191" s="20">
        <v>34.2273</v>
      </c>
      <c r="AK1191" s="18">
        <v>0.02</v>
      </c>
      <c r="AL1191" s="18">
        <v>0.3</v>
      </c>
      <c r="AM1191" s="18">
        <v>6.1</v>
      </c>
      <c r="AN1191" s="18">
        <v>4.4229000000000003</v>
      </c>
      <c r="AO1191" s="2">
        <v>0</v>
      </c>
      <c r="AP1191" s="2">
        <v>0.1</v>
      </c>
      <c r="AQ1191" s="2">
        <v>4.3</v>
      </c>
      <c r="AR1191" s="2">
        <v>0.1913</v>
      </c>
      <c r="AS1191" s="2">
        <v>0</v>
      </c>
      <c r="AT1191" s="2">
        <v>0</v>
      </c>
      <c r="AU1191" s="8" t="s">
        <v>577</v>
      </c>
      <c r="AV1191" s="2">
        <v>0</v>
      </c>
      <c r="AW1191" s="2">
        <v>0.28000000000000003</v>
      </c>
      <c r="AX1191" s="2">
        <v>0.8</v>
      </c>
      <c r="AY1191" s="2">
        <v>33.700000000000003</v>
      </c>
      <c r="AZ1191" s="2">
        <v>33.976599999999998</v>
      </c>
      <c r="BA1191" s="2">
        <v>0.03</v>
      </c>
      <c r="BB1191" s="2">
        <v>0.6</v>
      </c>
      <c r="BC1191" s="2">
        <v>4.3</v>
      </c>
      <c r="BD1191" s="2">
        <v>4.4823000000000004</v>
      </c>
      <c r="BE1191" s="4" t="str">
        <f t="shared" si="182"/>
        <v>NO APLICA</v>
      </c>
      <c r="BF1191" s="4">
        <f t="shared" si="183"/>
        <v>0.1</v>
      </c>
      <c r="BG1191">
        <f t="shared" si="184"/>
        <v>0</v>
      </c>
      <c r="BH1191">
        <f t="shared" si="185"/>
        <v>0</v>
      </c>
      <c r="BI1191">
        <f t="shared" si="186"/>
        <v>0.28000000000000003</v>
      </c>
      <c r="BJ1191">
        <f t="shared" si="187"/>
        <v>0.02</v>
      </c>
      <c r="BK1191">
        <f t="shared" si="188"/>
        <v>0.17</v>
      </c>
      <c r="BL1191">
        <f t="shared" si="189"/>
        <v>213.89999999999927</v>
      </c>
    </row>
    <row r="1192" spans="1:64" x14ac:dyDescent="0.2">
      <c r="A1192" s="1">
        <v>1190</v>
      </c>
      <c r="B1192" s="7" t="s">
        <v>5</v>
      </c>
      <c r="C1192" s="3">
        <v>39963</v>
      </c>
      <c r="D1192" s="4" t="s">
        <v>3</v>
      </c>
      <c r="E1192" s="4" t="s">
        <v>164</v>
      </c>
      <c r="F1192" s="5" t="str">
        <f t="shared" si="180"/>
        <v>S</v>
      </c>
      <c r="G1192" s="6">
        <v>0.87430555555555556</v>
      </c>
      <c r="H1192" s="6">
        <v>0.91736111111111107</v>
      </c>
      <c r="I1192" s="85">
        <f t="shared" si="181"/>
        <v>61.999999999999943</v>
      </c>
      <c r="J1192" s="86">
        <f>I1192*Segmentos!$D$7*(AH1192%)*IF(ISNUMBER(AI1192),AI1192%,0)</f>
        <v>1549379.9999999988</v>
      </c>
      <c r="K1192" s="86">
        <f>I1192*Segmentos!$D$7*(AL1192%)*IF(ISNUMBER(AM1192),AM1192%,0)</f>
        <v>1121455.9999999991</v>
      </c>
      <c r="L1192" s="4"/>
      <c r="M1192" s="2">
        <v>5.34</v>
      </c>
      <c r="N1192" s="2">
        <v>15.3</v>
      </c>
      <c r="O1192" s="2">
        <v>34.9</v>
      </c>
      <c r="P1192" s="2">
        <v>92.771199999999993</v>
      </c>
      <c r="Q1192" s="2">
        <v>3.37</v>
      </c>
      <c r="R1192" s="2">
        <v>8.5</v>
      </c>
      <c r="S1192" s="2">
        <v>39.5</v>
      </c>
      <c r="T1192" s="2">
        <v>9.7571999999999992</v>
      </c>
      <c r="U1192" s="2">
        <v>3.3</v>
      </c>
      <c r="V1192" s="2">
        <v>11.7</v>
      </c>
      <c r="W1192" s="2">
        <v>28.3</v>
      </c>
      <c r="X1192" s="2">
        <v>12.008800000000001</v>
      </c>
      <c r="Y1192" s="2">
        <v>4.41</v>
      </c>
      <c r="Z1192" s="2">
        <v>13.2</v>
      </c>
      <c r="AA1192" s="2">
        <v>33.4</v>
      </c>
      <c r="AB1192" s="2">
        <v>22.626000000000001</v>
      </c>
      <c r="AC1192" s="2">
        <v>8.49</v>
      </c>
      <c r="AD1192" s="2">
        <v>23</v>
      </c>
      <c r="AE1192" s="2">
        <v>37</v>
      </c>
      <c r="AF1192" s="2">
        <v>48.379300000000001</v>
      </c>
      <c r="AG1192" s="20">
        <v>6.25</v>
      </c>
      <c r="AH1192" s="20">
        <v>17.5</v>
      </c>
      <c r="AI1192" s="20">
        <v>35.700000000000003</v>
      </c>
      <c r="AJ1192" s="20">
        <v>51.467100000000002</v>
      </c>
      <c r="AK1192" s="18">
        <v>4.53</v>
      </c>
      <c r="AL1192" s="18">
        <v>13.3</v>
      </c>
      <c r="AM1192" s="18">
        <v>34</v>
      </c>
      <c r="AN1192" s="18">
        <v>41.304099999999998</v>
      </c>
      <c r="AO1192" s="2">
        <v>2.34</v>
      </c>
      <c r="AP1192" s="2">
        <v>12.2</v>
      </c>
      <c r="AQ1192" s="2">
        <v>19.2</v>
      </c>
      <c r="AR1192" s="2">
        <v>4.45</v>
      </c>
      <c r="AS1192" s="2">
        <v>3.58</v>
      </c>
      <c r="AT1192" s="2">
        <v>12.3</v>
      </c>
      <c r="AU1192" s="2">
        <v>29</v>
      </c>
      <c r="AV1192" s="2">
        <v>13.6958</v>
      </c>
      <c r="AW1192" s="2">
        <v>6.38</v>
      </c>
      <c r="AX1192" s="2">
        <v>16.5</v>
      </c>
      <c r="AY1192" s="2">
        <v>38.700000000000003</v>
      </c>
      <c r="AZ1192" s="2">
        <v>31.842300000000002</v>
      </c>
      <c r="BA1192" s="2">
        <v>6.43</v>
      </c>
      <c r="BB1192" s="2">
        <v>17</v>
      </c>
      <c r="BC1192" s="2">
        <v>37.799999999999997</v>
      </c>
      <c r="BD1192" s="2">
        <v>42.783200000000001</v>
      </c>
      <c r="BE1192" s="4" t="str">
        <f t="shared" si="182"/>
        <v>NO APLICA</v>
      </c>
      <c r="BF1192" s="4">
        <f t="shared" si="183"/>
        <v>4.6386000000000003</v>
      </c>
      <c r="BG1192">
        <f t="shared" si="184"/>
        <v>2.34</v>
      </c>
      <c r="BH1192">
        <f t="shared" si="185"/>
        <v>3.58</v>
      </c>
      <c r="BI1192">
        <f t="shared" si="186"/>
        <v>6.43</v>
      </c>
      <c r="BJ1192">
        <f t="shared" si="187"/>
        <v>4.53</v>
      </c>
      <c r="BK1192">
        <f t="shared" si="188"/>
        <v>6.25</v>
      </c>
      <c r="BL1192">
        <f t="shared" si="189"/>
        <v>33106.13999999997</v>
      </c>
    </row>
    <row r="1193" spans="1:64" x14ac:dyDescent="0.2">
      <c r="A1193" s="1">
        <v>1191</v>
      </c>
      <c r="B1193" s="7" t="s">
        <v>9</v>
      </c>
      <c r="C1193" s="3">
        <v>39963</v>
      </c>
      <c r="D1193" s="4" t="s">
        <v>8</v>
      </c>
      <c r="E1193" s="4" t="s">
        <v>168</v>
      </c>
      <c r="F1193" s="5" t="str">
        <f t="shared" si="180"/>
        <v>S</v>
      </c>
      <c r="G1193" s="6">
        <v>0.79513888888888884</v>
      </c>
      <c r="H1193" s="6">
        <v>0.87361111111111101</v>
      </c>
      <c r="I1193" s="85">
        <f t="shared" si="181"/>
        <v>112.99999999999991</v>
      </c>
      <c r="J1193" s="86">
        <f>I1193*Segmentos!$D$7*(AH1193%)*IF(ISNUMBER(AI1193),AI1193%,0)</f>
        <v>809983.9999999993</v>
      </c>
      <c r="K1193" s="86">
        <f>I1193*Segmentos!$D$7*(AL1193%)*IF(ISNUMBER(AM1193),AM1193%,0)</f>
        <v>1864499.9999999986</v>
      </c>
      <c r="L1193" s="4" t="s">
        <v>339</v>
      </c>
      <c r="M1193" s="2">
        <v>3.02</v>
      </c>
      <c r="N1193" s="2">
        <v>11.9</v>
      </c>
      <c r="O1193" s="2">
        <v>25.4</v>
      </c>
      <c r="P1193" s="2">
        <v>80.231499999999997</v>
      </c>
      <c r="Q1193" s="2">
        <v>2.72</v>
      </c>
      <c r="R1193" s="2">
        <v>7.7</v>
      </c>
      <c r="S1193" s="2">
        <v>35.1</v>
      </c>
      <c r="T1193" s="2">
        <v>12.0281</v>
      </c>
      <c r="U1193" s="2">
        <v>2.7</v>
      </c>
      <c r="V1193" s="2">
        <v>13.7</v>
      </c>
      <c r="W1193" s="2">
        <v>19.600000000000001</v>
      </c>
      <c r="X1193" s="2">
        <v>15.005699999999999</v>
      </c>
      <c r="Y1193" s="2">
        <v>2.68</v>
      </c>
      <c r="Z1193" s="2">
        <v>11.4</v>
      </c>
      <c r="AA1193" s="2">
        <v>23.5</v>
      </c>
      <c r="AB1193" s="2">
        <v>21.005400000000002</v>
      </c>
      <c r="AC1193" s="2">
        <v>3.7</v>
      </c>
      <c r="AD1193" s="2">
        <v>13.3</v>
      </c>
      <c r="AE1193" s="2">
        <v>27.8</v>
      </c>
      <c r="AF1193" s="2">
        <v>32.1922</v>
      </c>
      <c r="AG1193" s="20">
        <v>1.8</v>
      </c>
      <c r="AH1193" s="20">
        <v>11.2</v>
      </c>
      <c r="AI1193" s="20">
        <v>16</v>
      </c>
      <c r="AJ1193" s="20">
        <v>22.598700000000001</v>
      </c>
      <c r="AK1193" s="18">
        <v>4.13</v>
      </c>
      <c r="AL1193" s="18">
        <v>12.5</v>
      </c>
      <c r="AM1193" s="18">
        <v>33</v>
      </c>
      <c r="AN1193" s="18">
        <v>57.632800000000003</v>
      </c>
      <c r="AO1193" s="2">
        <v>0.74</v>
      </c>
      <c r="AP1193" s="2">
        <v>3.6</v>
      </c>
      <c r="AQ1193" s="2">
        <v>20.6</v>
      </c>
      <c r="AR1193" s="2">
        <v>2.1339999999999999</v>
      </c>
      <c r="AS1193" s="2">
        <v>3.09</v>
      </c>
      <c r="AT1193" s="2">
        <v>8.1999999999999993</v>
      </c>
      <c r="AU1193" s="2">
        <v>37.799999999999997</v>
      </c>
      <c r="AV1193" s="2">
        <v>18.0566</v>
      </c>
      <c r="AW1193" s="2">
        <v>2.4700000000000002</v>
      </c>
      <c r="AX1193" s="2">
        <v>10.8</v>
      </c>
      <c r="AY1193" s="2">
        <v>22.7</v>
      </c>
      <c r="AZ1193" s="2">
        <v>18.801200000000001</v>
      </c>
      <c r="BA1193" s="2">
        <v>4.0599999999999996</v>
      </c>
      <c r="BB1193" s="2">
        <v>17.2</v>
      </c>
      <c r="BC1193" s="2">
        <v>23.6</v>
      </c>
      <c r="BD1193" s="2">
        <v>41.239699999999999</v>
      </c>
      <c r="BE1193" s="4" t="str">
        <f t="shared" si="182"/>
        <v>ABURRIDO</v>
      </c>
      <c r="BF1193" s="4">
        <f t="shared" si="183"/>
        <v>3.1676000000000002</v>
      </c>
      <c r="BG1193">
        <f t="shared" si="184"/>
        <v>0.74</v>
      </c>
      <c r="BH1193">
        <f t="shared" si="185"/>
        <v>3.09</v>
      </c>
      <c r="BI1193">
        <f t="shared" si="186"/>
        <v>4.0599999999999996</v>
      </c>
      <c r="BJ1193">
        <f t="shared" si="187"/>
        <v>4.13</v>
      </c>
      <c r="BK1193">
        <f t="shared" si="188"/>
        <v>1.8</v>
      </c>
      <c r="BL1193">
        <f t="shared" si="189"/>
        <v>34155.379999999976</v>
      </c>
    </row>
    <row r="1194" spans="1:64" x14ac:dyDescent="0.2">
      <c r="A1194" s="1">
        <v>1192</v>
      </c>
      <c r="B1194" s="7" t="s">
        <v>91</v>
      </c>
      <c r="C1194" s="3">
        <v>39963</v>
      </c>
      <c r="D1194" s="4" t="s">
        <v>628</v>
      </c>
      <c r="E1194" s="4" t="s">
        <v>168</v>
      </c>
      <c r="F1194" s="5" t="str">
        <f t="shared" si="180"/>
        <v>S</v>
      </c>
      <c r="G1194" s="6">
        <v>0.91805555555555562</v>
      </c>
      <c r="H1194" s="6">
        <v>5.5555555555555558E-3</v>
      </c>
      <c r="I1194" s="85">
        <f t="shared" si="181"/>
        <v>125.9999999999999</v>
      </c>
      <c r="J1194" s="86">
        <f>I1194*Segmentos!$D$7*(AH1194%)*IF(ISNUMBER(AI1194),AI1194%,0)</f>
        <v>1559123.9999999988</v>
      </c>
      <c r="K1194" s="86">
        <f>I1194*Segmentos!$D$7*(AL1194%)*IF(ISNUMBER(AM1194),AM1194%,0)</f>
        <v>862394.39999999944</v>
      </c>
      <c r="L1194" s="4" t="s">
        <v>343</v>
      </c>
      <c r="M1194" s="2">
        <v>2.37</v>
      </c>
      <c r="N1194" s="2">
        <v>9.1999999999999993</v>
      </c>
      <c r="O1194" s="2">
        <v>25.8</v>
      </c>
      <c r="P1194" s="2">
        <v>75.423500000000004</v>
      </c>
      <c r="Q1194" s="2">
        <v>1.17</v>
      </c>
      <c r="R1194" s="2">
        <v>4.9000000000000004</v>
      </c>
      <c r="S1194" s="2">
        <v>24</v>
      </c>
      <c r="T1194" s="2">
        <v>6.2011000000000003</v>
      </c>
      <c r="U1194" s="2">
        <v>2.72</v>
      </c>
      <c r="V1194" s="2">
        <v>8.9</v>
      </c>
      <c r="W1194" s="2">
        <v>30.6</v>
      </c>
      <c r="X1194" s="2">
        <v>18.128599999999999</v>
      </c>
      <c r="Y1194" s="2">
        <v>2.2000000000000002</v>
      </c>
      <c r="Z1194" s="2">
        <v>9.9</v>
      </c>
      <c r="AA1194" s="2">
        <v>22.1</v>
      </c>
      <c r="AB1194" s="2">
        <v>20.596800000000002</v>
      </c>
      <c r="AC1194" s="2">
        <v>2.92</v>
      </c>
      <c r="AD1194" s="2">
        <v>11</v>
      </c>
      <c r="AE1194" s="2">
        <v>26.7</v>
      </c>
      <c r="AF1194" s="2">
        <v>30.4969</v>
      </c>
      <c r="AG1194" s="20">
        <v>3.09</v>
      </c>
      <c r="AH1194" s="20">
        <v>11.5</v>
      </c>
      <c r="AI1194" s="20">
        <v>26.9</v>
      </c>
      <c r="AJ1194" s="20">
        <v>46.626800000000003</v>
      </c>
      <c r="AK1194" s="18">
        <v>1.72</v>
      </c>
      <c r="AL1194" s="18">
        <v>7.1</v>
      </c>
      <c r="AM1194" s="18">
        <v>24.1</v>
      </c>
      <c r="AN1194" s="18">
        <v>28.796700000000001</v>
      </c>
      <c r="AO1194" s="2">
        <v>0.9</v>
      </c>
      <c r="AP1194" s="2">
        <v>6</v>
      </c>
      <c r="AQ1194" s="2">
        <v>14.9</v>
      </c>
      <c r="AR1194" s="2">
        <v>3.1092</v>
      </c>
      <c r="AS1194" s="2">
        <v>2.46</v>
      </c>
      <c r="AT1194" s="2">
        <v>9.6</v>
      </c>
      <c r="AU1194" s="2">
        <v>25.7</v>
      </c>
      <c r="AV1194" s="2">
        <v>17.217199999999998</v>
      </c>
      <c r="AW1194" s="2">
        <v>3.26</v>
      </c>
      <c r="AX1194" s="2">
        <v>10</v>
      </c>
      <c r="AY1194" s="2">
        <v>32.700000000000003</v>
      </c>
      <c r="AZ1194" s="2">
        <v>29.740600000000001</v>
      </c>
      <c r="BA1194" s="2">
        <v>2.08</v>
      </c>
      <c r="BB1194" s="2">
        <v>9.4</v>
      </c>
      <c r="BC1194" s="2">
        <v>22.3</v>
      </c>
      <c r="BD1194" s="2">
        <v>25.3565</v>
      </c>
      <c r="BE1194" s="4" t="str">
        <f t="shared" si="182"/>
        <v>ABURRIDO</v>
      </c>
      <c r="BF1194" s="4">
        <f t="shared" si="183"/>
        <v>2.5056000000000003</v>
      </c>
      <c r="BG1194">
        <f t="shared" si="184"/>
        <v>0.9</v>
      </c>
      <c r="BH1194">
        <f t="shared" si="185"/>
        <v>2.46</v>
      </c>
      <c r="BI1194">
        <f t="shared" si="186"/>
        <v>3.26</v>
      </c>
      <c r="BJ1194">
        <f t="shared" si="187"/>
        <v>1.72</v>
      </c>
      <c r="BK1194">
        <f t="shared" si="188"/>
        <v>3.09</v>
      </c>
      <c r="BL1194">
        <f t="shared" si="189"/>
        <v>29907.359999999971</v>
      </c>
    </row>
    <row r="1195" spans="1:64" x14ac:dyDescent="0.2">
      <c r="A1195" s="1">
        <v>1193</v>
      </c>
      <c r="B1195" s="7" t="s">
        <v>84</v>
      </c>
      <c r="C1195" s="3">
        <v>39963</v>
      </c>
      <c r="D1195" s="4" t="s">
        <v>626</v>
      </c>
      <c r="E1195" s="4" t="s">
        <v>168</v>
      </c>
      <c r="F1195" s="5" t="str">
        <f t="shared" si="180"/>
        <v>S</v>
      </c>
      <c r="G1195" s="6">
        <v>0.91874999999999996</v>
      </c>
      <c r="H1195" s="6">
        <v>2.013888888888889E-2</v>
      </c>
      <c r="I1195" s="85">
        <f t="shared" si="181"/>
        <v>146.00000000000006</v>
      </c>
      <c r="J1195" s="86">
        <f>I1195*Segmentos!$D$7*(AH1195%)*IF(ISNUMBER(AI1195),AI1195%,0)</f>
        <v>2284783.2000000002</v>
      </c>
      <c r="K1195" s="86">
        <f>I1195*Segmentos!$D$7*(AL1195%)*IF(ISNUMBER(AM1195),AM1195%,0)</f>
        <v>1855952.0000000007</v>
      </c>
      <c r="L1195" s="4" t="s">
        <v>341</v>
      </c>
      <c r="M1195" s="2">
        <v>3.53</v>
      </c>
      <c r="N1195" s="2">
        <v>16.3</v>
      </c>
      <c r="O1195" s="2">
        <v>21.6</v>
      </c>
      <c r="P1195" s="2">
        <v>91.913700000000006</v>
      </c>
      <c r="Q1195" s="2">
        <v>2.61</v>
      </c>
      <c r="R1195" s="2">
        <v>8.9</v>
      </c>
      <c r="S1195" s="2">
        <v>29.4</v>
      </c>
      <c r="T1195" s="2">
        <v>11.3284</v>
      </c>
      <c r="U1195" s="2">
        <v>3.59</v>
      </c>
      <c r="V1195" s="2">
        <v>16.7</v>
      </c>
      <c r="W1195" s="2">
        <v>21.4</v>
      </c>
      <c r="X1195" s="2">
        <v>19.573599999999999</v>
      </c>
      <c r="Y1195" s="2">
        <v>3.16</v>
      </c>
      <c r="Z1195" s="2">
        <v>15.7</v>
      </c>
      <c r="AA1195" s="2">
        <v>20.100000000000001</v>
      </c>
      <c r="AB1195" s="2">
        <v>24.278199999999998</v>
      </c>
      <c r="AC1195" s="2">
        <v>4.3</v>
      </c>
      <c r="AD1195" s="2">
        <v>20.399999999999999</v>
      </c>
      <c r="AE1195" s="2">
        <v>21</v>
      </c>
      <c r="AF1195" s="2">
        <v>36.733499999999999</v>
      </c>
      <c r="AG1195" s="20">
        <v>3.91</v>
      </c>
      <c r="AH1195" s="20">
        <v>18.899999999999999</v>
      </c>
      <c r="AI1195" s="20">
        <v>20.7</v>
      </c>
      <c r="AJ1195" s="20">
        <v>48.2654</v>
      </c>
      <c r="AK1195" s="18">
        <v>3.19</v>
      </c>
      <c r="AL1195" s="18">
        <v>14</v>
      </c>
      <c r="AM1195" s="18">
        <v>22.7</v>
      </c>
      <c r="AN1195" s="18">
        <v>43.648299999999999</v>
      </c>
      <c r="AO1195" s="2">
        <v>1.25</v>
      </c>
      <c r="AP1195" s="2">
        <v>9.1999999999999993</v>
      </c>
      <c r="AQ1195" s="2">
        <v>13.5</v>
      </c>
      <c r="AR1195" s="2">
        <v>3.5461999999999998</v>
      </c>
      <c r="AS1195" s="2">
        <v>2.48</v>
      </c>
      <c r="AT1195" s="2">
        <v>13.6</v>
      </c>
      <c r="AU1195" s="2">
        <v>18.2</v>
      </c>
      <c r="AV1195" s="2">
        <v>14.2537</v>
      </c>
      <c r="AW1195" s="2">
        <v>3</v>
      </c>
      <c r="AX1195" s="2">
        <v>16.7</v>
      </c>
      <c r="AY1195" s="2">
        <v>18</v>
      </c>
      <c r="AZ1195" s="2">
        <v>22.468399999999999</v>
      </c>
      <c r="BA1195" s="2">
        <v>5.18</v>
      </c>
      <c r="BB1195" s="2">
        <v>19.7</v>
      </c>
      <c r="BC1195" s="2">
        <v>26.3</v>
      </c>
      <c r="BD1195" s="2">
        <v>51.645400000000002</v>
      </c>
      <c r="BE1195" s="4" t="str">
        <f t="shared" si="182"/>
        <v>ABURRIDO</v>
      </c>
      <c r="BF1195" s="4">
        <f t="shared" si="183"/>
        <v>3.3665999999999996</v>
      </c>
      <c r="BG1195">
        <f t="shared" si="184"/>
        <v>1.25</v>
      </c>
      <c r="BH1195">
        <f t="shared" si="185"/>
        <v>2.48</v>
      </c>
      <c r="BI1195">
        <f t="shared" si="186"/>
        <v>5.18</v>
      </c>
      <c r="BJ1195">
        <f t="shared" si="187"/>
        <v>3.19</v>
      </c>
      <c r="BK1195">
        <f t="shared" si="188"/>
        <v>3.91</v>
      </c>
      <c r="BL1195">
        <f t="shared" si="189"/>
        <v>51403.680000000029</v>
      </c>
    </row>
    <row r="1196" spans="1:64" x14ac:dyDescent="0.2">
      <c r="A1196" s="1">
        <v>1194</v>
      </c>
      <c r="B1196" s="7" t="s">
        <v>57</v>
      </c>
      <c r="C1196" s="3">
        <v>39963</v>
      </c>
      <c r="D1196" s="4" t="s">
        <v>8</v>
      </c>
      <c r="E1196" s="4" t="s">
        <v>181</v>
      </c>
      <c r="F1196" s="5" t="str">
        <f t="shared" si="180"/>
        <v>S</v>
      </c>
      <c r="G1196" s="6">
        <v>0.9145833333333333</v>
      </c>
      <c r="H1196" s="6">
        <v>0.91736111111111107</v>
      </c>
      <c r="I1196" s="85">
        <f t="shared" si="181"/>
        <v>3.9999999999999858</v>
      </c>
      <c r="J1196" s="86">
        <f>I1196*Segmentos!$D$7*(AH1196%)*IF(ISNUMBER(AI1196),AI1196%,0)</f>
        <v>50673.599999999817</v>
      </c>
      <c r="K1196" s="86">
        <f>I1196*Segmentos!$D$7*(AL1196%)*IF(ISNUMBER(AM1196),AM1196%,0)</f>
        <v>61363.199999999779</v>
      </c>
      <c r="L1196" s="4"/>
      <c r="M1196" s="2">
        <v>3.51</v>
      </c>
      <c r="N1196" s="2">
        <v>4.9000000000000004</v>
      </c>
      <c r="O1196" s="2">
        <v>71.900000000000006</v>
      </c>
      <c r="P1196" s="2">
        <v>78.2316</v>
      </c>
      <c r="Q1196" s="2">
        <v>2.42</v>
      </c>
      <c r="R1196" s="2">
        <v>2.6</v>
      </c>
      <c r="S1196" s="2">
        <v>92.7</v>
      </c>
      <c r="T1196" s="2">
        <v>8.9893000000000001</v>
      </c>
      <c r="U1196" s="2">
        <v>2.93</v>
      </c>
      <c r="V1196" s="2">
        <v>3.7</v>
      </c>
      <c r="W1196" s="2">
        <v>80.2</v>
      </c>
      <c r="X1196" s="2">
        <v>13.6936</v>
      </c>
      <c r="Y1196" s="2">
        <v>2.27</v>
      </c>
      <c r="Z1196" s="2">
        <v>3.2</v>
      </c>
      <c r="AA1196" s="2">
        <v>71.099999999999994</v>
      </c>
      <c r="AB1196" s="2">
        <v>14.976000000000001</v>
      </c>
      <c r="AC1196" s="2">
        <v>5.54</v>
      </c>
      <c r="AD1196" s="2">
        <v>8.3000000000000007</v>
      </c>
      <c r="AE1196" s="2">
        <v>66.599999999999994</v>
      </c>
      <c r="AF1196" s="2">
        <v>40.572800000000001</v>
      </c>
      <c r="AG1196" s="20">
        <v>3.18</v>
      </c>
      <c r="AH1196" s="20">
        <v>5.0999999999999996</v>
      </c>
      <c r="AI1196" s="20">
        <v>62.1</v>
      </c>
      <c r="AJ1196" s="20">
        <v>33.648800000000001</v>
      </c>
      <c r="AK1196" s="18">
        <v>3.8</v>
      </c>
      <c r="AL1196" s="18">
        <v>4.7</v>
      </c>
      <c r="AM1196" s="18">
        <v>81.599999999999994</v>
      </c>
      <c r="AN1196" s="18">
        <v>44.582799999999999</v>
      </c>
      <c r="AO1196" s="2">
        <v>1.1000000000000001</v>
      </c>
      <c r="AP1196" s="2">
        <v>3.2</v>
      </c>
      <c r="AQ1196" s="2">
        <v>34</v>
      </c>
      <c r="AR1196" s="2">
        <v>2.6760000000000002</v>
      </c>
      <c r="AS1196" s="2">
        <v>1.71</v>
      </c>
      <c r="AT1196" s="2">
        <v>3.1</v>
      </c>
      <c r="AU1196" s="2">
        <v>55</v>
      </c>
      <c r="AV1196" s="2">
        <v>8.4156999999999993</v>
      </c>
      <c r="AW1196" s="2">
        <v>1.24</v>
      </c>
      <c r="AX1196" s="2">
        <v>2.5</v>
      </c>
      <c r="AY1196" s="2">
        <v>49.4</v>
      </c>
      <c r="AZ1196" s="2">
        <v>7.9438000000000004</v>
      </c>
      <c r="BA1196" s="2">
        <v>6.93</v>
      </c>
      <c r="BB1196" s="2">
        <v>8.1</v>
      </c>
      <c r="BC1196" s="2">
        <v>85.1</v>
      </c>
      <c r="BD1196" s="2">
        <v>59.196100000000001</v>
      </c>
      <c r="BE1196" s="4" t="str">
        <f t="shared" si="182"/>
        <v>NO APLICA</v>
      </c>
      <c r="BF1196" s="4">
        <f t="shared" si="183"/>
        <v>3.5834000000000001</v>
      </c>
      <c r="BG1196">
        <f t="shared" si="184"/>
        <v>1.1000000000000001</v>
      </c>
      <c r="BH1196">
        <f t="shared" si="185"/>
        <v>1.71</v>
      </c>
      <c r="BI1196">
        <f t="shared" si="186"/>
        <v>6.93</v>
      </c>
      <c r="BJ1196">
        <f t="shared" si="187"/>
        <v>3.8</v>
      </c>
      <c r="BK1196">
        <f t="shared" si="188"/>
        <v>3.18</v>
      </c>
      <c r="BL1196">
        <f t="shared" si="189"/>
        <v>1409.239999999995</v>
      </c>
    </row>
    <row r="1197" spans="1:64" x14ac:dyDescent="0.2">
      <c r="A1197" s="1">
        <v>1195</v>
      </c>
      <c r="B1197" s="7" t="s">
        <v>112</v>
      </c>
      <c r="C1197" s="3">
        <v>39963</v>
      </c>
      <c r="D1197" s="4" t="s">
        <v>3</v>
      </c>
      <c r="E1197" s="4" t="s">
        <v>184</v>
      </c>
      <c r="F1197" s="5" t="str">
        <f t="shared" si="180"/>
        <v>S</v>
      </c>
      <c r="G1197" s="6">
        <v>0.79236111111111107</v>
      </c>
      <c r="H1197" s="6">
        <v>0.87430555555555556</v>
      </c>
      <c r="I1197" s="85">
        <f t="shared" si="181"/>
        <v>118.00000000000006</v>
      </c>
      <c r="J1197" s="86">
        <f>I1197*Segmentos!$D$7*(AH1197%)*IF(ISNUMBER(AI1197),AI1197%,0)</f>
        <v>2222836.8000000007</v>
      </c>
      <c r="K1197" s="86">
        <f>I1197*Segmentos!$D$7*(AL1197%)*IF(ISNUMBER(AM1197),AM1197%,0)</f>
        <v>919833.60000000044</v>
      </c>
      <c r="L1197" s="4" t="s">
        <v>338</v>
      </c>
      <c r="M1197" s="2">
        <v>3.25</v>
      </c>
      <c r="N1197" s="2">
        <v>11.1</v>
      </c>
      <c r="O1197" s="2">
        <v>29.3</v>
      </c>
      <c r="P1197" s="2">
        <v>83.963099999999997</v>
      </c>
      <c r="Q1197" s="2">
        <v>2.82</v>
      </c>
      <c r="R1197" s="2">
        <v>10.199999999999999</v>
      </c>
      <c r="S1197" s="2">
        <v>27.6</v>
      </c>
      <c r="T1197" s="2">
        <v>12.157299999999999</v>
      </c>
      <c r="U1197" s="2">
        <v>3.33</v>
      </c>
      <c r="V1197" s="2">
        <v>9.1</v>
      </c>
      <c r="W1197" s="2">
        <v>36.6</v>
      </c>
      <c r="X1197" s="2">
        <v>18.023</v>
      </c>
      <c r="Y1197" s="2">
        <v>3.08</v>
      </c>
      <c r="Z1197" s="2">
        <v>10.1</v>
      </c>
      <c r="AA1197" s="2">
        <v>30.5</v>
      </c>
      <c r="AB1197" s="2">
        <v>23.502600000000001</v>
      </c>
      <c r="AC1197" s="2">
        <v>3.57</v>
      </c>
      <c r="AD1197" s="2">
        <v>13.7</v>
      </c>
      <c r="AE1197" s="2">
        <v>26.1</v>
      </c>
      <c r="AF1197" s="2">
        <v>30.2803</v>
      </c>
      <c r="AG1197" s="20">
        <v>4.7</v>
      </c>
      <c r="AH1197" s="20">
        <v>14.1</v>
      </c>
      <c r="AI1197" s="20">
        <v>33.4</v>
      </c>
      <c r="AJ1197" s="20">
        <v>57.558599999999998</v>
      </c>
      <c r="AK1197" s="18">
        <v>1.95</v>
      </c>
      <c r="AL1197" s="18">
        <v>8.4</v>
      </c>
      <c r="AM1197" s="18">
        <v>23.2</v>
      </c>
      <c r="AN1197" s="18">
        <v>26.404499999999999</v>
      </c>
      <c r="AO1197" s="2">
        <v>1.5</v>
      </c>
      <c r="AP1197" s="2">
        <v>6</v>
      </c>
      <c r="AQ1197" s="2">
        <v>25.1</v>
      </c>
      <c r="AR1197" s="2">
        <v>4.2184999999999997</v>
      </c>
      <c r="AS1197" s="2">
        <v>1.36</v>
      </c>
      <c r="AT1197" s="2">
        <v>7.5</v>
      </c>
      <c r="AU1197" s="2">
        <v>18.2</v>
      </c>
      <c r="AV1197" s="2">
        <v>7.7234999999999996</v>
      </c>
      <c r="AW1197" s="2">
        <v>2.98</v>
      </c>
      <c r="AX1197" s="2">
        <v>11</v>
      </c>
      <c r="AY1197" s="2">
        <v>27</v>
      </c>
      <c r="AZ1197" s="2">
        <v>22.1007</v>
      </c>
      <c r="BA1197" s="2">
        <v>5.05</v>
      </c>
      <c r="BB1197" s="2">
        <v>14.7</v>
      </c>
      <c r="BC1197" s="2">
        <v>34.4</v>
      </c>
      <c r="BD1197" s="2">
        <v>49.920499999999997</v>
      </c>
      <c r="BE1197" s="4" t="str">
        <f t="shared" si="182"/>
        <v>ABURRIDO</v>
      </c>
      <c r="BF1197" s="4">
        <f t="shared" si="183"/>
        <v>2.819</v>
      </c>
      <c r="BG1197">
        <f t="shared" si="184"/>
        <v>1.5</v>
      </c>
      <c r="BH1197">
        <f t="shared" si="185"/>
        <v>1.36</v>
      </c>
      <c r="BI1197">
        <f t="shared" si="186"/>
        <v>5.05</v>
      </c>
      <c r="BJ1197">
        <f t="shared" si="187"/>
        <v>1.95</v>
      </c>
      <c r="BK1197">
        <f t="shared" si="188"/>
        <v>4.7</v>
      </c>
      <c r="BL1197">
        <f t="shared" si="189"/>
        <v>38377.140000000021</v>
      </c>
    </row>
    <row r="1198" spans="1:64" x14ac:dyDescent="0.2">
      <c r="A1198" s="1">
        <v>1196</v>
      </c>
      <c r="B1198" s="7" t="s">
        <v>11</v>
      </c>
      <c r="C1198" s="3">
        <v>39963</v>
      </c>
      <c r="D1198" s="4" t="s">
        <v>627</v>
      </c>
      <c r="E1198" s="4" t="s">
        <v>166</v>
      </c>
      <c r="F1198" s="5" t="str">
        <f t="shared" si="180"/>
        <v>S</v>
      </c>
      <c r="G1198" s="6">
        <v>0.9145833333333333</v>
      </c>
      <c r="H1198" s="6">
        <v>0.91666666666666663</v>
      </c>
      <c r="I1198" s="85">
        <f t="shared" si="181"/>
        <v>2.9999999999999893</v>
      </c>
      <c r="J1198" s="86">
        <f>I1198*Segmentos!$D$7*(AH1198%)*IF(ISNUMBER(AI1198),AI1198%,0)</f>
        <v>53723.999999999811</v>
      </c>
      <c r="K1198" s="86">
        <f>I1198*Segmentos!$D$7*(AL1198%)*IF(ISNUMBER(AM1198),AM1198%,0)</f>
        <v>54561.599999999824</v>
      </c>
      <c r="L1198" s="4"/>
      <c r="M1198" s="2">
        <v>4.54</v>
      </c>
      <c r="N1198" s="2">
        <v>5.5</v>
      </c>
      <c r="O1198" s="2">
        <v>82.9</v>
      </c>
      <c r="P1198" s="2">
        <v>86.675200000000004</v>
      </c>
      <c r="Q1198" s="2">
        <v>2.4</v>
      </c>
      <c r="R1198" s="2">
        <v>2.7</v>
      </c>
      <c r="S1198" s="2">
        <v>88.4</v>
      </c>
      <c r="T1198" s="2">
        <v>7.6532999999999998</v>
      </c>
      <c r="U1198" s="2">
        <v>2.95</v>
      </c>
      <c r="V1198" s="2">
        <v>4.4000000000000004</v>
      </c>
      <c r="W1198" s="2">
        <v>66.400000000000006</v>
      </c>
      <c r="X1198" s="2">
        <v>11.8208</v>
      </c>
      <c r="Y1198" s="2">
        <v>4.38</v>
      </c>
      <c r="Z1198" s="2">
        <v>5.4</v>
      </c>
      <c r="AA1198" s="2">
        <v>81.400000000000006</v>
      </c>
      <c r="AB1198" s="2">
        <v>24.697800000000001</v>
      </c>
      <c r="AC1198" s="2">
        <v>6.78</v>
      </c>
      <c r="AD1198" s="2">
        <v>7.6</v>
      </c>
      <c r="AE1198" s="2">
        <v>88.9</v>
      </c>
      <c r="AF1198" s="2">
        <v>42.503300000000003</v>
      </c>
      <c r="AG1198" s="20">
        <v>4.51</v>
      </c>
      <c r="AH1198" s="20">
        <v>5.5</v>
      </c>
      <c r="AI1198" s="20">
        <v>81.400000000000006</v>
      </c>
      <c r="AJ1198" s="20">
        <v>40.842399999999998</v>
      </c>
      <c r="AK1198" s="18">
        <v>4.57</v>
      </c>
      <c r="AL1198" s="18">
        <v>5.4</v>
      </c>
      <c r="AM1198" s="18">
        <v>84.2</v>
      </c>
      <c r="AN1198" s="18">
        <v>45.832799999999999</v>
      </c>
      <c r="AO1198" s="2">
        <v>2.96</v>
      </c>
      <c r="AP1198" s="2">
        <v>3.5</v>
      </c>
      <c r="AQ1198" s="2">
        <v>85.1</v>
      </c>
      <c r="AR1198" s="2">
        <v>6.1814999999999998</v>
      </c>
      <c r="AS1198" s="2">
        <v>4.32</v>
      </c>
      <c r="AT1198" s="2">
        <v>5</v>
      </c>
      <c r="AU1198" s="2">
        <v>85.8</v>
      </c>
      <c r="AV1198" s="2">
        <v>18.1982</v>
      </c>
      <c r="AW1198" s="2">
        <v>3.21</v>
      </c>
      <c r="AX1198" s="2">
        <v>4.0999999999999996</v>
      </c>
      <c r="AY1198" s="2">
        <v>78.3</v>
      </c>
      <c r="AZ1198" s="2">
        <v>17.653400000000001</v>
      </c>
      <c r="BA1198" s="2">
        <v>6.1</v>
      </c>
      <c r="BB1198" s="2">
        <v>7.3</v>
      </c>
      <c r="BC1198" s="2">
        <v>83.3</v>
      </c>
      <c r="BD1198" s="2">
        <v>44.642099999999999</v>
      </c>
      <c r="BE1198" s="4" t="str">
        <f t="shared" si="182"/>
        <v>NO APLICA</v>
      </c>
      <c r="BF1198" s="4">
        <f t="shared" si="183"/>
        <v>4.7631999999999994</v>
      </c>
      <c r="BG1198">
        <f t="shared" si="184"/>
        <v>2.96</v>
      </c>
      <c r="BH1198">
        <f t="shared" si="185"/>
        <v>4.32</v>
      </c>
      <c r="BI1198">
        <f t="shared" si="186"/>
        <v>6.1</v>
      </c>
      <c r="BJ1198">
        <f t="shared" si="187"/>
        <v>4.57</v>
      </c>
      <c r="BK1198">
        <f t="shared" si="188"/>
        <v>4.51</v>
      </c>
      <c r="BL1198">
        <f t="shared" si="189"/>
        <v>1367.8499999999954</v>
      </c>
    </row>
    <row r="1199" spans="1:64" x14ac:dyDescent="0.2">
      <c r="A1199" s="1">
        <v>1197</v>
      </c>
      <c r="B1199" s="7" t="s">
        <v>11</v>
      </c>
      <c r="C1199" s="3">
        <v>39963</v>
      </c>
      <c r="D1199" s="4" t="s">
        <v>8</v>
      </c>
      <c r="E1199" s="4" t="s">
        <v>166</v>
      </c>
      <c r="F1199" s="5" t="str">
        <f t="shared" si="180"/>
        <v>S</v>
      </c>
      <c r="G1199" s="6">
        <v>0.90833333333333333</v>
      </c>
      <c r="H1199" s="6">
        <v>0.90902777777777777</v>
      </c>
      <c r="I1199" s="85">
        <f t="shared" si="181"/>
        <v>0.99999999999999645</v>
      </c>
      <c r="J1199" s="86">
        <f>I1199*Segmentos!$D$7*(AH1199%)*IF(ISNUMBER(AI1199),AI1199%,0)</f>
        <v>12399.999999999956</v>
      </c>
      <c r="K1199" s="86">
        <f>I1199*Segmentos!$D$7*(AL1199%)*IF(ISNUMBER(AM1199),AM1199%,0)</f>
        <v>15199.999999999947</v>
      </c>
      <c r="L1199" s="4"/>
      <c r="M1199" s="2">
        <v>3.45</v>
      </c>
      <c r="N1199" s="2">
        <v>3.5</v>
      </c>
      <c r="O1199" s="2">
        <v>100</v>
      </c>
      <c r="P1199" s="2">
        <v>73.481999999999999</v>
      </c>
      <c r="Q1199" s="2">
        <v>2.2000000000000002</v>
      </c>
      <c r="R1199" s="2">
        <v>2.2000000000000002</v>
      </c>
      <c r="S1199" s="2">
        <v>100</v>
      </c>
      <c r="T1199" s="2">
        <v>7.8068</v>
      </c>
      <c r="U1199" s="2">
        <v>2.4</v>
      </c>
      <c r="V1199" s="2">
        <v>2.4</v>
      </c>
      <c r="W1199" s="2">
        <v>100</v>
      </c>
      <c r="X1199" s="2">
        <v>10.7225</v>
      </c>
      <c r="Y1199" s="2">
        <v>3.13</v>
      </c>
      <c r="Z1199" s="2">
        <v>3.1</v>
      </c>
      <c r="AA1199" s="2">
        <v>100</v>
      </c>
      <c r="AB1199" s="2">
        <v>19.663699999999999</v>
      </c>
      <c r="AC1199" s="2">
        <v>5.05</v>
      </c>
      <c r="AD1199" s="2">
        <v>5.0999999999999996</v>
      </c>
      <c r="AE1199" s="2">
        <v>100</v>
      </c>
      <c r="AF1199" s="2">
        <v>35.288899999999998</v>
      </c>
      <c r="AG1199" s="20">
        <v>3.12</v>
      </c>
      <c r="AH1199" s="20">
        <v>3.1</v>
      </c>
      <c r="AI1199" s="20">
        <v>100</v>
      </c>
      <c r="AJ1199" s="20">
        <v>31.511299999999999</v>
      </c>
      <c r="AK1199" s="18">
        <v>3.75</v>
      </c>
      <c r="AL1199" s="18">
        <v>3.8</v>
      </c>
      <c r="AM1199" s="18">
        <v>100</v>
      </c>
      <c r="AN1199" s="18">
        <v>41.970599999999997</v>
      </c>
      <c r="AO1199" s="2">
        <v>0.25</v>
      </c>
      <c r="AP1199" s="2">
        <v>0.2</v>
      </c>
      <c r="AQ1199" s="2">
        <v>100</v>
      </c>
      <c r="AR1199" s="2">
        <v>0.57989999999999997</v>
      </c>
      <c r="AS1199" s="2">
        <v>2.23</v>
      </c>
      <c r="AT1199" s="2">
        <v>2.2000000000000002</v>
      </c>
      <c r="AU1199" s="2">
        <v>100</v>
      </c>
      <c r="AV1199" s="2">
        <v>10.449199999999999</v>
      </c>
      <c r="AW1199" s="2">
        <v>1.34</v>
      </c>
      <c r="AX1199" s="2">
        <v>1.3</v>
      </c>
      <c r="AY1199" s="2">
        <v>100</v>
      </c>
      <c r="AZ1199" s="2">
        <v>8.1669</v>
      </c>
      <c r="BA1199" s="2">
        <v>6.66</v>
      </c>
      <c r="BB1199" s="2">
        <v>6.7</v>
      </c>
      <c r="BC1199" s="2">
        <v>100</v>
      </c>
      <c r="BD1199" s="2">
        <v>54.286000000000001</v>
      </c>
      <c r="BE1199" s="4" t="str">
        <f t="shared" si="182"/>
        <v>NO APLICA</v>
      </c>
      <c r="BF1199" s="4">
        <f t="shared" si="183"/>
        <v>3.6146000000000003</v>
      </c>
      <c r="BG1199">
        <f t="shared" si="184"/>
        <v>0.25</v>
      </c>
      <c r="BH1199">
        <f t="shared" si="185"/>
        <v>2.23</v>
      </c>
      <c r="BI1199">
        <f t="shared" si="186"/>
        <v>6.66</v>
      </c>
      <c r="BJ1199">
        <f t="shared" si="187"/>
        <v>3.75</v>
      </c>
      <c r="BK1199">
        <f t="shared" si="188"/>
        <v>3.12</v>
      </c>
      <c r="BL1199">
        <f t="shared" si="189"/>
        <v>349.99999999999875</v>
      </c>
    </row>
    <row r="1200" spans="1:64" x14ac:dyDescent="0.2">
      <c r="A1200" s="1">
        <v>1198</v>
      </c>
      <c r="B1200" s="7" t="s">
        <v>6</v>
      </c>
      <c r="C1200" s="3">
        <v>39963</v>
      </c>
      <c r="D1200" s="4" t="s">
        <v>3</v>
      </c>
      <c r="E1200" s="4" t="s">
        <v>166</v>
      </c>
      <c r="F1200" s="5" t="str">
        <f t="shared" si="180"/>
        <v>S</v>
      </c>
      <c r="G1200" s="6">
        <v>0.9145833333333333</v>
      </c>
      <c r="H1200" s="6">
        <v>0.91527777777777775</v>
      </c>
      <c r="I1200" s="85">
        <f t="shared" si="181"/>
        <v>0.99999999999999645</v>
      </c>
      <c r="J1200" s="86">
        <f>I1200*Segmentos!$D$7*(AH1200%)*IF(ISNUMBER(AI1200),AI1200%,0)</f>
        <v>25199.999999999913</v>
      </c>
      <c r="K1200" s="86">
        <f>I1200*Segmentos!$D$7*(AL1200%)*IF(ISNUMBER(AM1200),AM1200%,0)</f>
        <v>18799.999999999935</v>
      </c>
      <c r="L1200" s="4"/>
      <c r="M1200" s="2">
        <v>5.44</v>
      </c>
      <c r="N1200" s="2">
        <v>5.4</v>
      </c>
      <c r="O1200" s="2">
        <v>100</v>
      </c>
      <c r="P1200" s="2">
        <v>89.841999999999999</v>
      </c>
      <c r="Q1200" s="2">
        <v>4.6900000000000004</v>
      </c>
      <c r="R1200" s="2">
        <v>4.7</v>
      </c>
      <c r="S1200" s="2">
        <v>100</v>
      </c>
      <c r="T1200" s="2">
        <v>12.9246</v>
      </c>
      <c r="U1200" s="2">
        <v>3.74</v>
      </c>
      <c r="V1200" s="2">
        <v>3.7</v>
      </c>
      <c r="W1200" s="2">
        <v>100</v>
      </c>
      <c r="X1200" s="2">
        <v>12.967499999999999</v>
      </c>
      <c r="Y1200" s="2">
        <v>3.88</v>
      </c>
      <c r="Z1200" s="2">
        <v>3.9</v>
      </c>
      <c r="AA1200" s="2">
        <v>100</v>
      </c>
      <c r="AB1200" s="2">
        <v>18.948</v>
      </c>
      <c r="AC1200" s="2">
        <v>8.3000000000000007</v>
      </c>
      <c r="AD1200" s="2">
        <v>8.3000000000000007</v>
      </c>
      <c r="AE1200" s="2">
        <v>100</v>
      </c>
      <c r="AF1200" s="2">
        <v>45.001899999999999</v>
      </c>
      <c r="AG1200" s="20">
        <v>6.27</v>
      </c>
      <c r="AH1200" s="20">
        <v>6.3</v>
      </c>
      <c r="AI1200" s="20">
        <v>100</v>
      </c>
      <c r="AJ1200" s="20">
        <v>49.128599999999999</v>
      </c>
      <c r="AK1200" s="18">
        <v>4.6900000000000004</v>
      </c>
      <c r="AL1200" s="18">
        <v>4.7</v>
      </c>
      <c r="AM1200" s="18">
        <v>100</v>
      </c>
      <c r="AN1200" s="18">
        <v>40.7134</v>
      </c>
      <c r="AO1200" s="2">
        <v>2.4700000000000002</v>
      </c>
      <c r="AP1200" s="2">
        <v>2.5</v>
      </c>
      <c r="AQ1200" s="2">
        <v>100</v>
      </c>
      <c r="AR1200" s="2">
        <v>4.4623999999999997</v>
      </c>
      <c r="AS1200" s="2">
        <v>3.52</v>
      </c>
      <c r="AT1200" s="2">
        <v>3.5</v>
      </c>
      <c r="AU1200" s="2">
        <v>100</v>
      </c>
      <c r="AV1200" s="2">
        <v>12.814299999999999</v>
      </c>
      <c r="AW1200" s="2">
        <v>4.82</v>
      </c>
      <c r="AX1200" s="2">
        <v>4.8</v>
      </c>
      <c r="AY1200" s="2">
        <v>100</v>
      </c>
      <c r="AZ1200" s="2">
        <v>22.889299999999999</v>
      </c>
      <c r="BA1200" s="2">
        <v>7.85</v>
      </c>
      <c r="BB1200" s="2">
        <v>7.9</v>
      </c>
      <c r="BC1200" s="2">
        <v>100</v>
      </c>
      <c r="BD1200" s="2">
        <v>49.675899999999999</v>
      </c>
      <c r="BE1200" s="4" t="str">
        <f t="shared" si="182"/>
        <v>NO APLICA</v>
      </c>
      <c r="BF1200" s="4">
        <f t="shared" si="183"/>
        <v>5.0743999999999989</v>
      </c>
      <c r="BG1200">
        <f t="shared" si="184"/>
        <v>2.4700000000000002</v>
      </c>
      <c r="BH1200">
        <f t="shared" si="185"/>
        <v>3.52</v>
      </c>
      <c r="BI1200">
        <f t="shared" si="186"/>
        <v>7.85</v>
      </c>
      <c r="BJ1200">
        <f t="shared" si="187"/>
        <v>4.6900000000000004</v>
      </c>
      <c r="BK1200">
        <f t="shared" si="188"/>
        <v>6.27</v>
      </c>
      <c r="BL1200">
        <f t="shared" si="189"/>
        <v>539.99999999999807</v>
      </c>
    </row>
    <row r="1201" spans="1:64" x14ac:dyDescent="0.2">
      <c r="A1201" s="1">
        <v>1199</v>
      </c>
      <c r="B1201" s="7" t="s">
        <v>31</v>
      </c>
      <c r="C1201" s="3">
        <v>39963</v>
      </c>
      <c r="D1201" s="4" t="s">
        <v>628</v>
      </c>
      <c r="E1201" s="4" t="s">
        <v>166</v>
      </c>
      <c r="F1201" s="5" t="str">
        <f t="shared" si="180"/>
        <v>S</v>
      </c>
      <c r="G1201" s="6">
        <v>0.91527777777777775</v>
      </c>
      <c r="H1201" s="6">
        <v>0.91805555555555562</v>
      </c>
      <c r="I1201" s="85">
        <f t="shared" si="181"/>
        <v>4.0000000000001457</v>
      </c>
      <c r="J1201" s="86">
        <f>I1201*Segmentos!$D$7*(AH1201%)*IF(ISNUMBER(AI1201),AI1201%,0)</f>
        <v>25475.200000000925</v>
      </c>
      <c r="K1201" s="86">
        <f>I1201*Segmentos!$D$7*(AL1201%)*IF(ISNUMBER(AM1201),AM1201%,0)</f>
        <v>8668.800000000314</v>
      </c>
      <c r="L1201" s="4"/>
      <c r="M1201" s="2">
        <v>1.06</v>
      </c>
      <c r="N1201" s="2">
        <v>1.3</v>
      </c>
      <c r="O1201" s="2">
        <v>81.900000000000006</v>
      </c>
      <c r="P1201" s="2">
        <v>62.3185</v>
      </c>
      <c r="Q1201" s="2">
        <v>0.77</v>
      </c>
      <c r="R1201" s="2">
        <v>0.9</v>
      </c>
      <c r="S1201" s="2">
        <v>87.5</v>
      </c>
      <c r="T1201" s="2">
        <v>7.5129000000000001</v>
      </c>
      <c r="U1201" s="2">
        <v>0.77</v>
      </c>
      <c r="V1201" s="2">
        <v>0.8</v>
      </c>
      <c r="W1201" s="2">
        <v>100</v>
      </c>
      <c r="X1201" s="2">
        <v>9.4527000000000001</v>
      </c>
      <c r="Y1201" s="2">
        <v>1.25</v>
      </c>
      <c r="Z1201" s="2">
        <v>2</v>
      </c>
      <c r="AA1201" s="2">
        <v>63.1</v>
      </c>
      <c r="AB1201" s="2">
        <v>21.644300000000001</v>
      </c>
      <c r="AC1201" s="2">
        <v>1.23</v>
      </c>
      <c r="AD1201" s="2">
        <v>1.2</v>
      </c>
      <c r="AE1201" s="2">
        <v>100</v>
      </c>
      <c r="AF1201" s="2">
        <v>23.7087</v>
      </c>
      <c r="AG1201" s="20">
        <v>1.63</v>
      </c>
      <c r="AH1201" s="20">
        <v>1.9</v>
      </c>
      <c r="AI1201" s="20">
        <v>83.8</v>
      </c>
      <c r="AJ1201" s="20">
        <v>45.517600000000002</v>
      </c>
      <c r="AK1201" s="18">
        <v>0.54</v>
      </c>
      <c r="AL1201" s="18">
        <v>0.7</v>
      </c>
      <c r="AM1201" s="18">
        <v>77.400000000000006</v>
      </c>
      <c r="AN1201" s="18">
        <v>16.800899999999999</v>
      </c>
      <c r="AO1201" s="2">
        <v>0</v>
      </c>
      <c r="AP1201" s="2">
        <v>0</v>
      </c>
      <c r="AQ1201" s="8" t="s">
        <v>577</v>
      </c>
      <c r="AR1201" s="2">
        <v>0</v>
      </c>
      <c r="AS1201" s="2">
        <v>0.55000000000000004</v>
      </c>
      <c r="AT1201" s="2">
        <v>0.6</v>
      </c>
      <c r="AU1201" s="2">
        <v>100</v>
      </c>
      <c r="AV1201" s="2">
        <v>7.1806000000000001</v>
      </c>
      <c r="AW1201" s="2">
        <v>1.7</v>
      </c>
      <c r="AX1201" s="2">
        <v>2.1</v>
      </c>
      <c r="AY1201" s="2">
        <v>79</v>
      </c>
      <c r="AZ1201" s="2">
        <v>28.6889</v>
      </c>
      <c r="BA1201" s="2">
        <v>1.18</v>
      </c>
      <c r="BB1201" s="2">
        <v>1.4</v>
      </c>
      <c r="BC1201" s="2">
        <v>81.2</v>
      </c>
      <c r="BD1201" s="2">
        <v>26.449100000000001</v>
      </c>
      <c r="BE1201" s="4" t="str">
        <f t="shared" si="182"/>
        <v>NO APLICA</v>
      </c>
      <c r="BF1201" s="4">
        <f t="shared" si="183"/>
        <v>0.92519999999999991</v>
      </c>
      <c r="BG1201">
        <f t="shared" si="184"/>
        <v>0</v>
      </c>
      <c r="BH1201">
        <f t="shared" si="185"/>
        <v>0.55000000000000004</v>
      </c>
      <c r="BI1201">
        <f t="shared" si="186"/>
        <v>1.7</v>
      </c>
      <c r="BJ1201">
        <f t="shared" si="187"/>
        <v>0.54</v>
      </c>
      <c r="BK1201">
        <f t="shared" si="188"/>
        <v>1.63</v>
      </c>
      <c r="BL1201">
        <f t="shared" si="189"/>
        <v>425.88000000001551</v>
      </c>
    </row>
    <row r="1202" spans="1:64" x14ac:dyDescent="0.2">
      <c r="A1202" s="1">
        <v>1200</v>
      </c>
      <c r="B1202" s="7" t="s">
        <v>62</v>
      </c>
      <c r="C1202" s="3">
        <v>39963</v>
      </c>
      <c r="D1202" s="4" t="s">
        <v>629</v>
      </c>
      <c r="E1202" s="4" t="s">
        <v>166</v>
      </c>
      <c r="F1202" s="5" t="str">
        <f t="shared" si="180"/>
        <v>S</v>
      </c>
      <c r="G1202" s="6">
        <v>0.85486111111111107</v>
      </c>
      <c r="H1202" s="6">
        <v>0.87638888888888899</v>
      </c>
      <c r="I1202" s="85">
        <f t="shared" si="181"/>
        <v>31.00000000000021</v>
      </c>
      <c r="J1202" s="86">
        <f>I1202*Segmentos!$D$7*(AH1202%)*IF(ISNUMBER(AI1202),AI1202%,0)</f>
        <v>1202.8000000000079</v>
      </c>
      <c r="K1202" s="86">
        <f>I1202*Segmentos!$D$7*(AL1202%)*IF(ISNUMBER(AM1202),AM1202%,0)</f>
        <v>4464.00000000003</v>
      </c>
      <c r="L1202" s="4"/>
      <c r="M1202" s="2">
        <v>0.03</v>
      </c>
      <c r="N1202" s="2">
        <v>0.4</v>
      </c>
      <c r="O1202" s="2">
        <v>6.6</v>
      </c>
      <c r="P1202" s="2">
        <v>100</v>
      </c>
      <c r="Q1202" s="2">
        <v>0.06</v>
      </c>
      <c r="R1202" s="2">
        <v>0.7</v>
      </c>
      <c r="S1202" s="2">
        <v>9.3000000000000007</v>
      </c>
      <c r="T1202" s="2">
        <v>42.468899999999998</v>
      </c>
      <c r="U1202" s="2">
        <v>0</v>
      </c>
      <c r="V1202" s="2">
        <v>0</v>
      </c>
      <c r="W1202" s="8" t="s">
        <v>577</v>
      </c>
      <c r="X1202" s="2">
        <v>0</v>
      </c>
      <c r="Y1202" s="2">
        <v>0.02</v>
      </c>
      <c r="Z1202" s="2">
        <v>0.5</v>
      </c>
      <c r="AA1202" s="2">
        <v>3.2</v>
      </c>
      <c r="AB1202" s="2">
        <v>18.308599999999998</v>
      </c>
      <c r="AC1202" s="2">
        <v>0.03</v>
      </c>
      <c r="AD1202" s="2">
        <v>0.4</v>
      </c>
      <c r="AE1202" s="2">
        <v>7.9</v>
      </c>
      <c r="AF1202" s="2">
        <v>39.222499999999997</v>
      </c>
      <c r="AG1202" s="20">
        <v>0.01</v>
      </c>
      <c r="AH1202" s="20">
        <v>0.1</v>
      </c>
      <c r="AI1202" s="20">
        <v>9.6999999999999993</v>
      </c>
      <c r="AJ1202" s="20">
        <v>21.846399999999999</v>
      </c>
      <c r="AK1202" s="18">
        <v>0.04</v>
      </c>
      <c r="AL1202" s="18">
        <v>0.6</v>
      </c>
      <c r="AM1202" s="18">
        <v>6</v>
      </c>
      <c r="AN1202" s="18">
        <v>78.153599999999997</v>
      </c>
      <c r="AO1202" s="2">
        <v>0.05</v>
      </c>
      <c r="AP1202" s="2">
        <v>0.5</v>
      </c>
      <c r="AQ1202" s="2">
        <v>9.6999999999999993</v>
      </c>
      <c r="AR1202" s="2">
        <v>21.846399999999999</v>
      </c>
      <c r="AS1202" s="2">
        <v>0.04</v>
      </c>
      <c r="AT1202" s="2">
        <v>0.5</v>
      </c>
      <c r="AU1202" s="2">
        <v>8.1</v>
      </c>
      <c r="AV1202" s="2">
        <v>32.308199999999999</v>
      </c>
      <c r="AW1202" s="2">
        <v>0.01</v>
      </c>
      <c r="AX1202" s="2">
        <v>0.2</v>
      </c>
      <c r="AY1202" s="2">
        <v>6.5</v>
      </c>
      <c r="AZ1202" s="2">
        <v>16.621099999999998</v>
      </c>
      <c r="BA1202" s="2">
        <v>0.02</v>
      </c>
      <c r="BB1202" s="2">
        <v>0.4</v>
      </c>
      <c r="BC1202" s="2">
        <v>4.5999999999999996</v>
      </c>
      <c r="BD1202" s="2">
        <v>29.224399999999999</v>
      </c>
      <c r="BE1202" s="4" t="str">
        <f t="shared" si="182"/>
        <v>NO APLICA</v>
      </c>
      <c r="BF1202" s="4">
        <f t="shared" si="183"/>
        <v>3.2600000000000004E-2</v>
      </c>
      <c r="BG1202">
        <f t="shared" si="184"/>
        <v>0.05</v>
      </c>
      <c r="BH1202">
        <f t="shared" si="185"/>
        <v>0.04</v>
      </c>
      <c r="BI1202">
        <f t="shared" si="186"/>
        <v>0.02</v>
      </c>
      <c r="BJ1202">
        <f t="shared" si="187"/>
        <v>0.04</v>
      </c>
      <c r="BK1202">
        <f t="shared" si="188"/>
        <v>0.01</v>
      </c>
      <c r="BL1202">
        <f t="shared" si="189"/>
        <v>81.840000000000543</v>
      </c>
    </row>
    <row r="1203" spans="1:64" x14ac:dyDescent="0.2">
      <c r="A1203" s="1">
        <v>1201</v>
      </c>
      <c r="B1203" s="7" t="s">
        <v>37</v>
      </c>
      <c r="C1203" s="3">
        <v>39963</v>
      </c>
      <c r="D1203" s="4" t="s">
        <v>629</v>
      </c>
      <c r="E1203" s="4" t="s">
        <v>173</v>
      </c>
      <c r="F1203" s="5" t="str">
        <f t="shared" si="180"/>
        <v>S</v>
      </c>
      <c r="G1203" s="6">
        <v>0.92569444444444438</v>
      </c>
      <c r="H1203" s="6">
        <v>0.92638888888888893</v>
      </c>
      <c r="I1203" s="85">
        <f t="shared" si="181"/>
        <v>1.0000000000001563</v>
      </c>
      <c r="J1203" s="86">
        <f>I1203*Segmentos!$D$7*(AH1203%)*IF(ISNUMBER(AI1203),AI1203%,0)</f>
        <v>0</v>
      </c>
      <c r="K1203" s="86">
        <f>I1203*Segmentos!$D$7*(AL1203%)*IF(ISNUMBER(AM1203),AM1203%,0)</f>
        <v>0</v>
      </c>
      <c r="L1203" s="4"/>
      <c r="M1203" s="2">
        <v>0</v>
      </c>
      <c r="N1203" s="2">
        <v>0</v>
      </c>
      <c r="O1203" s="8" t="s">
        <v>577</v>
      </c>
      <c r="P1203" s="8" t="s">
        <v>577</v>
      </c>
      <c r="Q1203" s="2">
        <v>0</v>
      </c>
      <c r="R1203" s="2">
        <v>0</v>
      </c>
      <c r="S1203" s="8" t="s">
        <v>577</v>
      </c>
      <c r="T1203" s="8" t="s">
        <v>577</v>
      </c>
      <c r="U1203" s="2">
        <v>0</v>
      </c>
      <c r="V1203" s="2">
        <v>0</v>
      </c>
      <c r="W1203" s="8" t="s">
        <v>577</v>
      </c>
      <c r="X1203" s="8" t="s">
        <v>577</v>
      </c>
      <c r="Y1203" s="2">
        <v>0</v>
      </c>
      <c r="Z1203" s="2">
        <v>0</v>
      </c>
      <c r="AA1203" s="8" t="s">
        <v>577</v>
      </c>
      <c r="AB1203" s="8" t="s">
        <v>577</v>
      </c>
      <c r="AC1203" s="2">
        <v>0</v>
      </c>
      <c r="AD1203" s="2">
        <v>0</v>
      </c>
      <c r="AE1203" s="8" t="s">
        <v>577</v>
      </c>
      <c r="AF1203" s="8" t="s">
        <v>577</v>
      </c>
      <c r="AG1203" s="20">
        <v>0</v>
      </c>
      <c r="AH1203" s="20">
        <v>0</v>
      </c>
      <c r="AI1203" s="21" t="s">
        <v>577</v>
      </c>
      <c r="AJ1203" s="21" t="s">
        <v>577</v>
      </c>
      <c r="AK1203" s="18">
        <v>0</v>
      </c>
      <c r="AL1203" s="18">
        <v>0</v>
      </c>
      <c r="AM1203" s="19" t="s">
        <v>577</v>
      </c>
      <c r="AN1203" s="19" t="s">
        <v>577</v>
      </c>
      <c r="AO1203" s="2">
        <v>0</v>
      </c>
      <c r="AP1203" s="2">
        <v>0</v>
      </c>
      <c r="AQ1203" s="8" t="s">
        <v>577</v>
      </c>
      <c r="AR1203" s="8" t="s">
        <v>577</v>
      </c>
      <c r="AS1203" s="2">
        <v>0</v>
      </c>
      <c r="AT1203" s="2">
        <v>0</v>
      </c>
      <c r="AU1203" s="8" t="s">
        <v>577</v>
      </c>
      <c r="AV1203" s="8" t="s">
        <v>577</v>
      </c>
      <c r="AW1203" s="2">
        <v>0</v>
      </c>
      <c r="AX1203" s="2">
        <v>0</v>
      </c>
      <c r="AY1203" s="8" t="s">
        <v>577</v>
      </c>
      <c r="AZ1203" s="8" t="s">
        <v>577</v>
      </c>
      <c r="BA1203" s="2">
        <v>0</v>
      </c>
      <c r="BB1203" s="2">
        <v>0</v>
      </c>
      <c r="BC1203" s="8" t="s">
        <v>577</v>
      </c>
      <c r="BD1203" s="8" t="s">
        <v>577</v>
      </c>
      <c r="BE1203" s="4" t="str">
        <f t="shared" si="182"/>
        <v>NO APLICA</v>
      </c>
      <c r="BF1203" s="4">
        <f t="shared" si="183"/>
        <v>0</v>
      </c>
      <c r="BG1203">
        <f t="shared" si="184"/>
        <v>0</v>
      </c>
      <c r="BH1203">
        <f t="shared" si="185"/>
        <v>0</v>
      </c>
      <c r="BI1203">
        <f t="shared" si="186"/>
        <v>0</v>
      </c>
      <c r="BJ1203">
        <f t="shared" si="187"/>
        <v>0</v>
      </c>
      <c r="BK1203">
        <f t="shared" si="188"/>
        <v>0</v>
      </c>
      <c r="BL1203">
        <f t="shared" si="189"/>
        <v>0</v>
      </c>
    </row>
    <row r="1204" spans="1:64" x14ac:dyDescent="0.2">
      <c r="A1204" s="1">
        <v>1202</v>
      </c>
      <c r="B1204" s="7" t="s">
        <v>60</v>
      </c>
      <c r="C1204" s="3">
        <v>39963</v>
      </c>
      <c r="D1204" s="4" t="s">
        <v>17</v>
      </c>
      <c r="E1204" s="4" t="s">
        <v>169</v>
      </c>
      <c r="F1204" s="5" t="str">
        <f t="shared" si="180"/>
        <v>S</v>
      </c>
      <c r="G1204" s="6">
        <v>0.87430555555555556</v>
      </c>
      <c r="H1204" s="6">
        <v>0.9159722222222223</v>
      </c>
      <c r="I1204" s="85">
        <f t="shared" si="181"/>
        <v>60.000000000000107</v>
      </c>
      <c r="J1204" s="86">
        <f>I1204*Segmentos!$D$7*(AH1204%)*IF(ISNUMBER(AI1204),AI1204%,0)</f>
        <v>68016.000000000131</v>
      </c>
      <c r="K1204" s="86">
        <f>I1204*Segmentos!$D$7*(AL1204%)*IF(ISNUMBER(AM1204),AM1204%,0)</f>
        <v>42768.00000000008</v>
      </c>
      <c r="L1204" s="4" t="s">
        <v>340</v>
      </c>
      <c r="M1204" s="2">
        <v>0.23</v>
      </c>
      <c r="N1204" s="2">
        <v>1.8</v>
      </c>
      <c r="O1204" s="2">
        <v>12.5</v>
      </c>
      <c r="P1204" s="2">
        <v>74.701499999999996</v>
      </c>
      <c r="Q1204" s="2">
        <v>0.25</v>
      </c>
      <c r="R1204" s="2">
        <v>0.8</v>
      </c>
      <c r="S1204" s="2">
        <v>29.4</v>
      </c>
      <c r="T1204" s="2">
        <v>13.5702</v>
      </c>
      <c r="U1204" s="2">
        <v>0.08</v>
      </c>
      <c r="V1204" s="2">
        <v>2.1</v>
      </c>
      <c r="W1204" s="2">
        <v>3.6</v>
      </c>
      <c r="X1204" s="2">
        <v>5.3064</v>
      </c>
      <c r="Y1204" s="2">
        <v>0.43</v>
      </c>
      <c r="Z1204" s="2">
        <v>2</v>
      </c>
      <c r="AA1204" s="2">
        <v>22</v>
      </c>
      <c r="AB1204" s="2">
        <v>42.017600000000002</v>
      </c>
      <c r="AC1204" s="2">
        <v>0.13</v>
      </c>
      <c r="AD1204" s="2">
        <v>2</v>
      </c>
      <c r="AE1204" s="2">
        <v>6.5</v>
      </c>
      <c r="AF1204" s="2">
        <v>13.8073</v>
      </c>
      <c r="AG1204" s="20">
        <v>0.28000000000000003</v>
      </c>
      <c r="AH1204" s="20">
        <v>2.6</v>
      </c>
      <c r="AI1204" s="20">
        <v>10.9</v>
      </c>
      <c r="AJ1204" s="20">
        <v>44.559800000000003</v>
      </c>
      <c r="AK1204" s="18">
        <v>0.17</v>
      </c>
      <c r="AL1204" s="18">
        <v>1.1000000000000001</v>
      </c>
      <c r="AM1204" s="18">
        <v>16.2</v>
      </c>
      <c r="AN1204" s="18">
        <v>30.1418</v>
      </c>
      <c r="AO1204" s="2">
        <v>0.13</v>
      </c>
      <c r="AP1204" s="2">
        <v>0.4</v>
      </c>
      <c r="AQ1204" s="2">
        <v>28.8</v>
      </c>
      <c r="AR1204" s="2">
        <v>4.6570999999999998</v>
      </c>
      <c r="AS1204" s="2">
        <v>0.08</v>
      </c>
      <c r="AT1204" s="2">
        <v>0.9</v>
      </c>
      <c r="AU1204" s="2">
        <v>9.1999999999999993</v>
      </c>
      <c r="AV1204" s="2">
        <v>5.9673999999999996</v>
      </c>
      <c r="AW1204" s="2">
        <v>0.05</v>
      </c>
      <c r="AX1204" s="2">
        <v>1.5</v>
      </c>
      <c r="AY1204" s="2">
        <v>3.4</v>
      </c>
      <c r="AZ1204" s="2">
        <v>4.8384</v>
      </c>
      <c r="BA1204" s="2">
        <v>0.47</v>
      </c>
      <c r="BB1204" s="2">
        <v>2.9</v>
      </c>
      <c r="BC1204" s="2">
        <v>15.9</v>
      </c>
      <c r="BD1204" s="2">
        <v>59.238599999999998</v>
      </c>
      <c r="BE1204" s="4" t="str">
        <f t="shared" si="182"/>
        <v>ABURRIDO</v>
      </c>
      <c r="BF1204" s="4">
        <f t="shared" si="183"/>
        <v>0.22880000000000003</v>
      </c>
      <c r="BG1204">
        <f t="shared" si="184"/>
        <v>0.13</v>
      </c>
      <c r="BH1204">
        <f t="shared" si="185"/>
        <v>0.08</v>
      </c>
      <c r="BI1204">
        <f t="shared" si="186"/>
        <v>0.47</v>
      </c>
      <c r="BJ1204">
        <f t="shared" si="187"/>
        <v>0.17</v>
      </c>
      <c r="BK1204">
        <f t="shared" si="188"/>
        <v>0.28000000000000003</v>
      </c>
      <c r="BL1204">
        <f t="shared" si="189"/>
        <v>1350.0000000000025</v>
      </c>
    </row>
    <row r="1205" spans="1:64" x14ac:dyDescent="0.2">
      <c r="A1205" s="1">
        <v>1203</v>
      </c>
      <c r="B1205" s="7" t="s">
        <v>52</v>
      </c>
      <c r="C1205" s="3">
        <v>39963</v>
      </c>
      <c r="D1205" s="4" t="s">
        <v>627</v>
      </c>
      <c r="E1205" s="4" t="s">
        <v>177</v>
      </c>
      <c r="F1205" s="5" t="str">
        <f t="shared" si="180"/>
        <v>S</v>
      </c>
      <c r="G1205" s="6">
        <v>0.91666666666666663</v>
      </c>
      <c r="H1205" s="6">
        <v>2.6388888888888889E-2</v>
      </c>
      <c r="I1205" s="85">
        <f t="shared" si="181"/>
        <v>158.00000000000006</v>
      </c>
      <c r="J1205" s="86">
        <f>I1205*Segmentos!$D$7*(AH1205%)*IF(ISNUMBER(AI1205),AI1205%,0)</f>
        <v>2695669.600000001</v>
      </c>
      <c r="K1205" s="86">
        <f>I1205*Segmentos!$D$7*(AL1205%)*IF(ISNUMBER(AM1205),AM1205%,0)</f>
        <v>3559171.2000000011</v>
      </c>
      <c r="L1205" s="4"/>
      <c r="M1205" s="2">
        <v>4.99</v>
      </c>
      <c r="N1205" s="2">
        <v>22.5</v>
      </c>
      <c r="O1205" s="2">
        <v>22.2</v>
      </c>
      <c r="P1205" s="2">
        <v>86.676599999999993</v>
      </c>
      <c r="Q1205" s="2">
        <v>2.68</v>
      </c>
      <c r="R1205" s="2">
        <v>14.3</v>
      </c>
      <c r="S1205" s="2">
        <v>18.7</v>
      </c>
      <c r="T1205" s="2">
        <v>7.7629000000000001</v>
      </c>
      <c r="U1205" s="2">
        <v>2.15</v>
      </c>
      <c r="V1205" s="2">
        <v>21.5</v>
      </c>
      <c r="W1205" s="2">
        <v>10</v>
      </c>
      <c r="X1205" s="2">
        <v>7.8521999999999998</v>
      </c>
      <c r="Y1205" s="2">
        <v>3.44</v>
      </c>
      <c r="Z1205" s="2">
        <v>19.100000000000001</v>
      </c>
      <c r="AA1205" s="2">
        <v>18.100000000000001</v>
      </c>
      <c r="AB1205" s="2">
        <v>17.663</v>
      </c>
      <c r="AC1205" s="2">
        <v>9.36</v>
      </c>
      <c r="AD1205" s="2">
        <v>30.3</v>
      </c>
      <c r="AE1205" s="2">
        <v>30.9</v>
      </c>
      <c r="AF1205" s="2">
        <v>53.398499999999999</v>
      </c>
      <c r="AG1205" s="20">
        <v>4.28</v>
      </c>
      <c r="AH1205" s="20">
        <v>22.1</v>
      </c>
      <c r="AI1205" s="20">
        <v>19.3</v>
      </c>
      <c r="AJ1205" s="20">
        <v>35.283200000000001</v>
      </c>
      <c r="AK1205" s="18">
        <v>5.62</v>
      </c>
      <c r="AL1205" s="18">
        <v>22.8</v>
      </c>
      <c r="AM1205" s="18">
        <v>24.7</v>
      </c>
      <c r="AN1205" s="18">
        <v>51.3934</v>
      </c>
      <c r="AO1205" s="2">
        <v>2.75</v>
      </c>
      <c r="AP1205" s="2">
        <v>15.4</v>
      </c>
      <c r="AQ1205" s="2">
        <v>17.899999999999999</v>
      </c>
      <c r="AR1205" s="2">
        <v>5.2270000000000003</v>
      </c>
      <c r="AS1205" s="2">
        <v>5.1100000000000003</v>
      </c>
      <c r="AT1205" s="2">
        <v>22.5</v>
      </c>
      <c r="AU1205" s="2">
        <v>22.7</v>
      </c>
      <c r="AV1205" s="2">
        <v>19.5596</v>
      </c>
      <c r="AW1205" s="2">
        <v>5.46</v>
      </c>
      <c r="AX1205" s="2">
        <v>24.7</v>
      </c>
      <c r="AY1205" s="2">
        <v>22.1</v>
      </c>
      <c r="AZ1205" s="2">
        <v>27.273700000000002</v>
      </c>
      <c r="BA1205" s="2">
        <v>5.2</v>
      </c>
      <c r="BB1205" s="2">
        <v>22.9</v>
      </c>
      <c r="BC1205" s="2">
        <v>22.8</v>
      </c>
      <c r="BD1205" s="2">
        <v>34.616300000000003</v>
      </c>
      <c r="BE1205" s="4" t="str">
        <f t="shared" si="182"/>
        <v>ABURRIDO</v>
      </c>
      <c r="BF1205" s="4">
        <f t="shared" si="183"/>
        <v>4.9737999999999998</v>
      </c>
      <c r="BG1205">
        <f t="shared" si="184"/>
        <v>2.75</v>
      </c>
      <c r="BH1205">
        <f t="shared" si="185"/>
        <v>5.1100000000000003</v>
      </c>
      <c r="BI1205">
        <f t="shared" si="186"/>
        <v>5.46</v>
      </c>
      <c r="BJ1205">
        <f t="shared" si="187"/>
        <v>5.62</v>
      </c>
      <c r="BK1205">
        <f t="shared" si="188"/>
        <v>4.28</v>
      </c>
      <c r="BL1205">
        <f t="shared" si="189"/>
        <v>78921.000000000029</v>
      </c>
    </row>
    <row r="1206" spans="1:64" x14ac:dyDescent="0.2">
      <c r="A1206" s="1">
        <v>1204</v>
      </c>
      <c r="B1206" s="7" t="s">
        <v>58</v>
      </c>
      <c r="C1206" s="3">
        <v>39963</v>
      </c>
      <c r="D1206" s="4" t="s">
        <v>8</v>
      </c>
      <c r="E1206" s="4" t="s">
        <v>182</v>
      </c>
      <c r="F1206" s="5" t="str">
        <f t="shared" si="180"/>
        <v>S</v>
      </c>
      <c r="G1206" s="6">
        <v>0.91736111111111107</v>
      </c>
      <c r="H1206" s="6">
        <v>2.6388888888888889E-2</v>
      </c>
      <c r="I1206" s="85">
        <f t="shared" si="181"/>
        <v>157.00000000000006</v>
      </c>
      <c r="J1206" s="86">
        <f>I1206*Segmentos!$D$7*(AH1206%)*IF(ISNUMBER(AI1206),AI1206%,0)</f>
        <v>2716728.0000000009</v>
      </c>
      <c r="K1206" s="86">
        <f>I1206*Segmentos!$D$7*(AL1206%)*IF(ISNUMBER(AM1206),AM1206%,0)</f>
        <v>3869108.0000000009</v>
      </c>
      <c r="L1206" s="4"/>
      <c r="M1206" s="2">
        <v>5.29</v>
      </c>
      <c r="N1206" s="2">
        <v>20.6</v>
      </c>
      <c r="O1206" s="2">
        <v>25.7</v>
      </c>
      <c r="P1206" s="2">
        <v>76.881799999999998</v>
      </c>
      <c r="Q1206" s="2">
        <v>3.07</v>
      </c>
      <c r="R1206" s="2">
        <v>12.8</v>
      </c>
      <c r="S1206" s="2">
        <v>24.1</v>
      </c>
      <c r="T1206" s="2">
        <v>7.4577999999999998</v>
      </c>
      <c r="U1206" s="2">
        <v>5.04</v>
      </c>
      <c r="V1206" s="2">
        <v>20</v>
      </c>
      <c r="W1206" s="2">
        <v>25.2</v>
      </c>
      <c r="X1206" s="2">
        <v>15.3561</v>
      </c>
      <c r="Y1206" s="2">
        <v>3.46</v>
      </c>
      <c r="Z1206" s="2">
        <v>17.399999999999999</v>
      </c>
      <c r="AA1206" s="2">
        <v>19.899999999999999</v>
      </c>
      <c r="AB1206" s="2">
        <v>14.8474</v>
      </c>
      <c r="AC1206" s="2">
        <v>8.2100000000000009</v>
      </c>
      <c r="AD1206" s="2">
        <v>27.8</v>
      </c>
      <c r="AE1206" s="2">
        <v>29.6</v>
      </c>
      <c r="AF1206" s="2">
        <v>39.220500000000001</v>
      </c>
      <c r="AG1206" s="20">
        <v>4.32</v>
      </c>
      <c r="AH1206" s="20">
        <v>21</v>
      </c>
      <c r="AI1206" s="20">
        <v>20.6</v>
      </c>
      <c r="AJ1206" s="20">
        <v>29.816099999999999</v>
      </c>
      <c r="AK1206" s="18">
        <v>6.16</v>
      </c>
      <c r="AL1206" s="18">
        <v>20.2</v>
      </c>
      <c r="AM1206" s="18">
        <v>30.5</v>
      </c>
      <c r="AN1206" s="18">
        <v>47.065800000000003</v>
      </c>
      <c r="AO1206" s="2">
        <v>1.2</v>
      </c>
      <c r="AP1206" s="2">
        <v>10.1</v>
      </c>
      <c r="AQ1206" s="2">
        <v>11.8</v>
      </c>
      <c r="AR1206" s="2">
        <v>1.8996999999999999</v>
      </c>
      <c r="AS1206" s="2">
        <v>2.99</v>
      </c>
      <c r="AT1206" s="2">
        <v>17.899999999999999</v>
      </c>
      <c r="AU1206" s="2">
        <v>16.7</v>
      </c>
      <c r="AV1206" s="2">
        <v>9.5726999999999993</v>
      </c>
      <c r="AW1206" s="2">
        <v>4.3</v>
      </c>
      <c r="AX1206" s="2">
        <v>20.8</v>
      </c>
      <c r="AY1206" s="2">
        <v>20.7</v>
      </c>
      <c r="AZ1206" s="2">
        <v>17.974599999999999</v>
      </c>
      <c r="BA1206" s="2">
        <v>8.52</v>
      </c>
      <c r="BB1206" s="2">
        <v>24.9</v>
      </c>
      <c r="BC1206" s="2">
        <v>34.200000000000003</v>
      </c>
      <c r="BD1206" s="2">
        <v>47.434800000000003</v>
      </c>
      <c r="BE1206" s="4" t="str">
        <f t="shared" si="182"/>
        <v>ABURRIDO</v>
      </c>
      <c r="BF1206" s="4">
        <f t="shared" si="183"/>
        <v>4.9567999999999994</v>
      </c>
      <c r="BG1206">
        <f t="shared" si="184"/>
        <v>1.2</v>
      </c>
      <c r="BH1206">
        <f t="shared" si="185"/>
        <v>2.99</v>
      </c>
      <c r="BI1206">
        <f t="shared" si="186"/>
        <v>8.52</v>
      </c>
      <c r="BJ1206">
        <f t="shared" si="187"/>
        <v>6.16</v>
      </c>
      <c r="BK1206">
        <f t="shared" si="188"/>
        <v>4.32</v>
      </c>
      <c r="BL1206">
        <f t="shared" si="189"/>
        <v>83118.940000000031</v>
      </c>
    </row>
    <row r="1207" spans="1:64" x14ac:dyDescent="0.2">
      <c r="A1207" s="1">
        <v>1205</v>
      </c>
      <c r="B1207" s="7" t="s">
        <v>61</v>
      </c>
      <c r="C1207" s="3">
        <v>39963</v>
      </c>
      <c r="D1207" s="4" t="s">
        <v>17</v>
      </c>
      <c r="E1207" s="4" t="s">
        <v>169</v>
      </c>
      <c r="F1207" s="5" t="str">
        <f t="shared" si="180"/>
        <v>S</v>
      </c>
      <c r="G1207" s="6">
        <v>0.91736111111111107</v>
      </c>
      <c r="H1207" s="6">
        <v>0.9590277777777777</v>
      </c>
      <c r="I1207" s="85">
        <f t="shared" si="181"/>
        <v>59.999999999999943</v>
      </c>
      <c r="J1207" s="86">
        <f>I1207*Segmentos!$D$7*(AH1207%)*IF(ISNUMBER(AI1207),AI1207%,0)</f>
        <v>100367.99999999993</v>
      </c>
      <c r="K1207" s="86">
        <f>I1207*Segmentos!$D$7*(AL1207%)*IF(ISNUMBER(AM1207),AM1207%,0)</f>
        <v>103583.99999999991</v>
      </c>
      <c r="L1207" s="4"/>
      <c r="M1207" s="2">
        <v>0.43</v>
      </c>
      <c r="N1207" s="2">
        <v>1.5</v>
      </c>
      <c r="O1207" s="2">
        <v>28.6</v>
      </c>
      <c r="P1207" s="2">
        <v>87.469200000000001</v>
      </c>
      <c r="Q1207" s="2">
        <v>0.46</v>
      </c>
      <c r="R1207" s="2">
        <v>1</v>
      </c>
      <c r="S1207" s="2">
        <v>45.9</v>
      </c>
      <c r="T1207" s="2">
        <v>15.452400000000001</v>
      </c>
      <c r="U1207" s="2">
        <v>0.09</v>
      </c>
      <c r="V1207" s="2">
        <v>0.7</v>
      </c>
      <c r="W1207" s="2">
        <v>13.3</v>
      </c>
      <c r="X1207" s="2">
        <v>3.7980999999999998</v>
      </c>
      <c r="Y1207" s="2">
        <v>0.42</v>
      </c>
      <c r="Z1207" s="2">
        <v>1.2</v>
      </c>
      <c r="AA1207" s="2">
        <v>36</v>
      </c>
      <c r="AB1207" s="2">
        <v>25.037400000000002</v>
      </c>
      <c r="AC1207" s="2">
        <v>0.65</v>
      </c>
      <c r="AD1207" s="2">
        <v>2.6</v>
      </c>
      <c r="AE1207" s="2">
        <v>24.8</v>
      </c>
      <c r="AF1207" s="2">
        <v>43.181399999999996</v>
      </c>
      <c r="AG1207" s="20">
        <v>0.42</v>
      </c>
      <c r="AH1207" s="20">
        <v>1.7</v>
      </c>
      <c r="AI1207" s="20">
        <v>24.6</v>
      </c>
      <c r="AJ1207" s="20">
        <v>40.243400000000001</v>
      </c>
      <c r="AK1207" s="18">
        <v>0.44</v>
      </c>
      <c r="AL1207" s="18">
        <v>1.3</v>
      </c>
      <c r="AM1207" s="18">
        <v>33.200000000000003</v>
      </c>
      <c r="AN1207" s="18">
        <v>47.2258</v>
      </c>
      <c r="AO1207" s="2">
        <v>0</v>
      </c>
      <c r="AP1207" s="2">
        <v>0.1</v>
      </c>
      <c r="AQ1207" s="2">
        <v>6.7</v>
      </c>
      <c r="AR1207" s="2">
        <v>0.1028</v>
      </c>
      <c r="AS1207" s="2">
        <v>0.45</v>
      </c>
      <c r="AT1207" s="2">
        <v>1</v>
      </c>
      <c r="AU1207" s="2">
        <v>42.6</v>
      </c>
      <c r="AV1207" s="2">
        <v>19.900500000000001</v>
      </c>
      <c r="AW1207" s="2">
        <v>0.26</v>
      </c>
      <c r="AX1207" s="2">
        <v>1</v>
      </c>
      <c r="AY1207" s="2">
        <v>25.6</v>
      </c>
      <c r="AZ1207" s="2">
        <v>14.8886</v>
      </c>
      <c r="BA1207" s="2">
        <v>0.68</v>
      </c>
      <c r="BB1207" s="2">
        <v>2.6</v>
      </c>
      <c r="BC1207" s="2">
        <v>26.4</v>
      </c>
      <c r="BD1207" s="2">
        <v>52.577300000000001</v>
      </c>
      <c r="BE1207" s="4" t="str">
        <f t="shared" si="182"/>
        <v>NO APLICA</v>
      </c>
      <c r="BF1207" s="4">
        <f t="shared" si="183"/>
        <v>0.47040000000000004</v>
      </c>
      <c r="BG1207">
        <f t="shared" si="184"/>
        <v>0</v>
      </c>
      <c r="BH1207">
        <f t="shared" si="185"/>
        <v>0.45</v>
      </c>
      <c r="BI1207">
        <f t="shared" si="186"/>
        <v>0.68</v>
      </c>
      <c r="BJ1207">
        <f t="shared" si="187"/>
        <v>0.44</v>
      </c>
      <c r="BK1207">
        <f t="shared" si="188"/>
        <v>0.42</v>
      </c>
      <c r="BL1207">
        <f t="shared" si="189"/>
        <v>2573.9999999999977</v>
      </c>
    </row>
    <row r="1208" spans="1:64" x14ac:dyDescent="0.2">
      <c r="A1208" s="1">
        <v>1206</v>
      </c>
      <c r="B1208" s="7" t="s">
        <v>10</v>
      </c>
      <c r="C1208" s="3">
        <v>39963</v>
      </c>
      <c r="D1208" s="4" t="s">
        <v>8</v>
      </c>
      <c r="E1208" s="4" t="s">
        <v>164</v>
      </c>
      <c r="F1208" s="5" t="str">
        <f t="shared" si="180"/>
        <v>S</v>
      </c>
      <c r="G1208" s="6">
        <v>0.87361111111111101</v>
      </c>
      <c r="H1208" s="6">
        <v>0.9145833333333333</v>
      </c>
      <c r="I1208" s="85">
        <f t="shared" si="181"/>
        <v>59.000000000000114</v>
      </c>
      <c r="J1208" s="86">
        <f>I1208*Segmentos!$D$7*(AH1208%)*IF(ISNUMBER(AI1208),AI1208%,0)</f>
        <v>1020582.0000000019</v>
      </c>
      <c r="K1208" s="86">
        <f>I1208*Segmentos!$D$7*(AL1208%)*IF(ISNUMBER(AM1208),AM1208%,0)</f>
        <v>1081470.0000000021</v>
      </c>
      <c r="L1208" s="4"/>
      <c r="M1208" s="2">
        <v>4.46</v>
      </c>
      <c r="N1208" s="2">
        <v>14.8</v>
      </c>
      <c r="O1208" s="2">
        <v>30.2</v>
      </c>
      <c r="P1208" s="2">
        <v>81.019300000000001</v>
      </c>
      <c r="Q1208" s="2">
        <v>2.58</v>
      </c>
      <c r="R1208" s="2">
        <v>7.1</v>
      </c>
      <c r="S1208" s="2">
        <v>36.6</v>
      </c>
      <c r="T1208" s="2">
        <v>7.8239000000000001</v>
      </c>
      <c r="U1208" s="2">
        <v>3.56</v>
      </c>
      <c r="V1208" s="2">
        <v>11.3</v>
      </c>
      <c r="W1208" s="2">
        <v>31.5</v>
      </c>
      <c r="X1208" s="2">
        <v>13.5723</v>
      </c>
      <c r="Y1208" s="2">
        <v>3.32</v>
      </c>
      <c r="Z1208" s="2">
        <v>14.1</v>
      </c>
      <c r="AA1208" s="2">
        <v>23.7</v>
      </c>
      <c r="AB1208" s="2">
        <v>17.839600000000001</v>
      </c>
      <c r="AC1208" s="2">
        <v>7</v>
      </c>
      <c r="AD1208" s="2">
        <v>21.5</v>
      </c>
      <c r="AE1208" s="2">
        <v>32.6</v>
      </c>
      <c r="AF1208" s="2">
        <v>41.7834</v>
      </c>
      <c r="AG1208" s="20">
        <v>4.33</v>
      </c>
      <c r="AH1208" s="20">
        <v>15.5</v>
      </c>
      <c r="AI1208" s="20">
        <v>27.9</v>
      </c>
      <c r="AJ1208" s="20">
        <v>37.366</v>
      </c>
      <c r="AK1208" s="18">
        <v>4.57</v>
      </c>
      <c r="AL1208" s="18">
        <v>14.1</v>
      </c>
      <c r="AM1208" s="18">
        <v>32.5</v>
      </c>
      <c r="AN1208" s="18">
        <v>43.653300000000002</v>
      </c>
      <c r="AO1208" s="2">
        <v>1.73</v>
      </c>
      <c r="AP1208" s="2">
        <v>10.8</v>
      </c>
      <c r="AQ1208" s="2">
        <v>16</v>
      </c>
      <c r="AR1208" s="2">
        <v>3.4306999999999999</v>
      </c>
      <c r="AS1208" s="2">
        <v>2.7</v>
      </c>
      <c r="AT1208" s="2">
        <v>11.4</v>
      </c>
      <c r="AU1208" s="2">
        <v>23.7</v>
      </c>
      <c r="AV1208" s="2">
        <v>10.8078</v>
      </c>
      <c r="AW1208" s="2">
        <v>2.5299999999999998</v>
      </c>
      <c r="AX1208" s="2">
        <v>13.3</v>
      </c>
      <c r="AY1208" s="2">
        <v>19.100000000000001</v>
      </c>
      <c r="AZ1208" s="2">
        <v>13.2418</v>
      </c>
      <c r="BA1208" s="2">
        <v>7.69</v>
      </c>
      <c r="BB1208" s="2">
        <v>18.899999999999999</v>
      </c>
      <c r="BC1208" s="2">
        <v>40.6</v>
      </c>
      <c r="BD1208" s="2">
        <v>53.539000000000001</v>
      </c>
      <c r="BE1208" s="4" t="str">
        <f t="shared" si="182"/>
        <v>NO APLICA</v>
      </c>
      <c r="BF1208" s="4">
        <f t="shared" si="183"/>
        <v>4.4548000000000005</v>
      </c>
      <c r="BG1208">
        <f t="shared" si="184"/>
        <v>1.73</v>
      </c>
      <c r="BH1208">
        <f t="shared" si="185"/>
        <v>2.7</v>
      </c>
      <c r="BI1208">
        <f t="shared" si="186"/>
        <v>7.69</v>
      </c>
      <c r="BJ1208">
        <f t="shared" si="187"/>
        <v>4.57</v>
      </c>
      <c r="BK1208">
        <f t="shared" si="188"/>
        <v>4.33</v>
      </c>
      <c r="BL1208">
        <f t="shared" si="189"/>
        <v>26370.640000000054</v>
      </c>
    </row>
    <row r="1209" spans="1:64" x14ac:dyDescent="0.2">
      <c r="A1209" s="1">
        <v>1207</v>
      </c>
      <c r="B1209" s="7" t="s">
        <v>59</v>
      </c>
      <c r="C1209" s="3">
        <v>39963</v>
      </c>
      <c r="D1209" s="4" t="s">
        <v>17</v>
      </c>
      <c r="E1209" s="4" t="s">
        <v>169</v>
      </c>
      <c r="F1209" s="5" t="str">
        <f t="shared" si="180"/>
        <v>S</v>
      </c>
      <c r="G1209" s="6">
        <v>0.83263888888888893</v>
      </c>
      <c r="H1209" s="6">
        <v>0.87430555555555556</v>
      </c>
      <c r="I1209" s="85">
        <f t="shared" si="181"/>
        <v>59.999999999999943</v>
      </c>
      <c r="J1209" s="86">
        <f>I1209*Segmentos!$D$7*(AH1209%)*IF(ISNUMBER(AI1209),AI1209%,0)</f>
        <v>52439.999999999956</v>
      </c>
      <c r="K1209" s="86">
        <f>I1209*Segmentos!$D$7*(AL1209%)*IF(ISNUMBER(AM1209),AM1209%,0)</f>
        <v>12599.999999999987</v>
      </c>
      <c r="L1209" s="4"/>
      <c r="M1209" s="2">
        <v>0.13</v>
      </c>
      <c r="N1209" s="2">
        <v>1.3</v>
      </c>
      <c r="O1209" s="2">
        <v>10.4</v>
      </c>
      <c r="P1209" s="2">
        <v>67.707499999999996</v>
      </c>
      <c r="Q1209" s="2">
        <v>0.04</v>
      </c>
      <c r="R1209" s="2">
        <v>1.1000000000000001</v>
      </c>
      <c r="S1209" s="2">
        <v>3.4</v>
      </c>
      <c r="T1209" s="2">
        <v>3.2027000000000001</v>
      </c>
      <c r="U1209" s="2">
        <v>0.03</v>
      </c>
      <c r="V1209" s="2">
        <v>1.6</v>
      </c>
      <c r="W1209" s="2">
        <v>2.1</v>
      </c>
      <c r="X1209" s="2">
        <v>3.5790999999999999</v>
      </c>
      <c r="Y1209" s="2">
        <v>0.38</v>
      </c>
      <c r="Z1209" s="2">
        <v>2.5</v>
      </c>
      <c r="AA1209" s="2">
        <v>15.3</v>
      </c>
      <c r="AB1209" s="2">
        <v>56.800400000000003</v>
      </c>
      <c r="AC1209" s="2">
        <v>0.02</v>
      </c>
      <c r="AD1209" s="2">
        <v>0.1</v>
      </c>
      <c r="AE1209" s="2">
        <v>21.7</v>
      </c>
      <c r="AF1209" s="2">
        <v>4.1253000000000002</v>
      </c>
      <c r="AG1209" s="20">
        <v>0.22</v>
      </c>
      <c r="AH1209" s="20">
        <v>1.9</v>
      </c>
      <c r="AI1209" s="20">
        <v>11.5</v>
      </c>
      <c r="AJ1209" s="20">
        <v>53.859499999999997</v>
      </c>
      <c r="AK1209" s="18">
        <v>0.05</v>
      </c>
      <c r="AL1209" s="18">
        <v>0.7</v>
      </c>
      <c r="AM1209" s="18">
        <v>7.5</v>
      </c>
      <c r="AN1209" s="18">
        <v>13.848000000000001</v>
      </c>
      <c r="AO1209" s="2">
        <v>0.03</v>
      </c>
      <c r="AP1209" s="2">
        <v>0.8</v>
      </c>
      <c r="AQ1209" s="2">
        <v>3.3</v>
      </c>
      <c r="AR1209" s="2">
        <v>1.4059999999999999</v>
      </c>
      <c r="AS1209" s="2">
        <v>0.2</v>
      </c>
      <c r="AT1209" s="2">
        <v>0.3</v>
      </c>
      <c r="AU1209" s="2">
        <v>70</v>
      </c>
      <c r="AV1209" s="2">
        <v>22.212399999999999</v>
      </c>
      <c r="AW1209" s="2">
        <v>0.12</v>
      </c>
      <c r="AX1209" s="2">
        <v>2</v>
      </c>
      <c r="AY1209" s="2">
        <v>5.8</v>
      </c>
      <c r="AZ1209" s="2">
        <v>17.018000000000001</v>
      </c>
      <c r="BA1209" s="2">
        <v>0.14000000000000001</v>
      </c>
      <c r="BB1209" s="2">
        <v>1.5</v>
      </c>
      <c r="BC1209" s="2">
        <v>9.6</v>
      </c>
      <c r="BD1209" s="2">
        <v>27.071100000000001</v>
      </c>
      <c r="BE1209" s="4" t="str">
        <f t="shared" si="182"/>
        <v>NO APLICA</v>
      </c>
      <c r="BF1209" s="4">
        <f t="shared" si="183"/>
        <v>0.14860000000000001</v>
      </c>
      <c r="BG1209">
        <f t="shared" si="184"/>
        <v>0.03</v>
      </c>
      <c r="BH1209">
        <f t="shared" si="185"/>
        <v>0.2</v>
      </c>
      <c r="BI1209">
        <f t="shared" si="186"/>
        <v>0.14000000000000001</v>
      </c>
      <c r="BJ1209">
        <f t="shared" si="187"/>
        <v>0.05</v>
      </c>
      <c r="BK1209">
        <f t="shared" si="188"/>
        <v>0.22</v>
      </c>
      <c r="BL1209">
        <f t="shared" si="189"/>
        <v>811.19999999999925</v>
      </c>
    </row>
    <row r="1210" spans="1:64" x14ac:dyDescent="0.2">
      <c r="A1210" s="1">
        <v>1208</v>
      </c>
      <c r="B1210" s="7" t="s">
        <v>63</v>
      </c>
      <c r="C1210" s="3">
        <v>39963</v>
      </c>
      <c r="D1210" s="4" t="s">
        <v>629</v>
      </c>
      <c r="E1210" s="4" t="s">
        <v>170</v>
      </c>
      <c r="F1210" s="5" t="str">
        <f t="shared" si="180"/>
        <v>S</v>
      </c>
      <c r="G1210" s="6">
        <v>0.87708333333333333</v>
      </c>
      <c r="H1210" s="6">
        <v>0.88680555555555562</v>
      </c>
      <c r="I1210" s="85">
        <f t="shared" si="181"/>
        <v>14.00000000000011</v>
      </c>
      <c r="J1210" s="86">
        <f>I1210*Segmentos!$D$7*(AH1210%)*IF(ISNUMBER(AI1210),AI1210%,0)</f>
        <v>10796.800000000085</v>
      </c>
      <c r="K1210" s="86">
        <f>I1210*Segmentos!$D$7*(AL1210%)*IF(ISNUMBER(AM1210),AM1210%,0)</f>
        <v>5600.0000000000437</v>
      </c>
      <c r="L1210" s="4"/>
      <c r="M1210" s="2">
        <v>0.18</v>
      </c>
      <c r="N1210" s="2">
        <v>0.2</v>
      </c>
      <c r="O1210" s="2">
        <v>97.8</v>
      </c>
      <c r="P1210" s="2">
        <v>69.808499999999995</v>
      </c>
      <c r="Q1210" s="2">
        <v>0</v>
      </c>
      <c r="R1210" s="2">
        <v>0</v>
      </c>
      <c r="S1210" s="8" t="s">
        <v>577</v>
      </c>
      <c r="T1210" s="2">
        <v>0</v>
      </c>
      <c r="U1210" s="2">
        <v>0</v>
      </c>
      <c r="V1210" s="2">
        <v>0</v>
      </c>
      <c r="W1210" s="8" t="s">
        <v>577</v>
      </c>
      <c r="X1210" s="2">
        <v>0</v>
      </c>
      <c r="Y1210" s="2">
        <v>0.61</v>
      </c>
      <c r="Z1210" s="2">
        <v>0.6</v>
      </c>
      <c r="AA1210" s="2">
        <v>97.8</v>
      </c>
      <c r="AB1210" s="2">
        <v>69.808499999999995</v>
      </c>
      <c r="AC1210" s="2">
        <v>0</v>
      </c>
      <c r="AD1210" s="2">
        <v>0</v>
      </c>
      <c r="AE1210" s="8" t="s">
        <v>577</v>
      </c>
      <c r="AF1210" s="2">
        <v>0</v>
      </c>
      <c r="AG1210" s="20">
        <v>0.24</v>
      </c>
      <c r="AH1210" s="20">
        <v>0.2</v>
      </c>
      <c r="AI1210" s="20">
        <v>96.4</v>
      </c>
      <c r="AJ1210" s="20">
        <v>43.325899999999997</v>
      </c>
      <c r="AK1210" s="18">
        <v>0.13</v>
      </c>
      <c r="AL1210" s="18">
        <v>0.1</v>
      </c>
      <c r="AM1210" s="18">
        <v>100</v>
      </c>
      <c r="AN1210" s="18">
        <v>26.482600000000001</v>
      </c>
      <c r="AO1210" s="2">
        <v>0</v>
      </c>
      <c r="AP1210" s="2">
        <v>0</v>
      </c>
      <c r="AQ1210" s="8" t="s">
        <v>577</v>
      </c>
      <c r="AR1210" s="2">
        <v>0</v>
      </c>
      <c r="AS1210" s="2">
        <v>0</v>
      </c>
      <c r="AT1210" s="2">
        <v>0</v>
      </c>
      <c r="AU1210" s="8" t="s">
        <v>577</v>
      </c>
      <c r="AV1210" s="2">
        <v>0</v>
      </c>
      <c r="AW1210" s="2">
        <v>0.63</v>
      </c>
      <c r="AX1210" s="2">
        <v>0.6</v>
      </c>
      <c r="AY1210" s="2">
        <v>97.8</v>
      </c>
      <c r="AZ1210" s="2">
        <v>69.808499999999995</v>
      </c>
      <c r="BA1210" s="2">
        <v>0</v>
      </c>
      <c r="BB1210" s="2">
        <v>0</v>
      </c>
      <c r="BC1210" s="8" t="s">
        <v>577</v>
      </c>
      <c r="BD1210" s="2">
        <v>0</v>
      </c>
      <c r="BE1210" s="4" t="str">
        <f t="shared" si="182"/>
        <v>NO APLICA</v>
      </c>
      <c r="BF1210" s="4">
        <f t="shared" si="183"/>
        <v>0.22380000000000005</v>
      </c>
      <c r="BG1210">
        <f t="shared" si="184"/>
        <v>0</v>
      </c>
      <c r="BH1210">
        <f t="shared" si="185"/>
        <v>0</v>
      </c>
      <c r="BI1210">
        <f t="shared" si="186"/>
        <v>0.63</v>
      </c>
      <c r="BJ1210">
        <f t="shared" si="187"/>
        <v>0.13</v>
      </c>
      <c r="BK1210">
        <f t="shared" si="188"/>
        <v>0.24</v>
      </c>
      <c r="BL1210">
        <f t="shared" si="189"/>
        <v>273.84000000000214</v>
      </c>
    </row>
    <row r="1211" spans="1:64" x14ac:dyDescent="0.2">
      <c r="A1211" s="1">
        <v>1209</v>
      </c>
      <c r="B1211" s="7" t="s">
        <v>85</v>
      </c>
      <c r="C1211" s="3">
        <v>39963</v>
      </c>
      <c r="D1211" s="4" t="s">
        <v>629</v>
      </c>
      <c r="E1211" s="4" t="s">
        <v>180</v>
      </c>
      <c r="F1211" s="5" t="str">
        <f t="shared" si="180"/>
        <v>S</v>
      </c>
      <c r="G1211" s="6">
        <v>0.92638888888888893</v>
      </c>
      <c r="H1211" s="6">
        <v>0.9375</v>
      </c>
      <c r="I1211" s="85">
        <f t="shared" si="181"/>
        <v>15.999999999999943</v>
      </c>
      <c r="J1211" s="86">
        <f>I1211*Segmentos!$D$7*(AH1211%)*IF(ISNUMBER(AI1211),AI1211%,0)</f>
        <v>403.19999999999862</v>
      </c>
      <c r="K1211" s="86">
        <f>I1211*Segmentos!$D$7*(AL1211%)*IF(ISNUMBER(AM1211),AM1211%,0)</f>
        <v>6335.9999999999782</v>
      </c>
      <c r="L1211" s="4"/>
      <c r="M1211" s="2">
        <v>0.05</v>
      </c>
      <c r="N1211" s="2">
        <v>0.3</v>
      </c>
      <c r="O1211" s="2">
        <v>17.399999999999999</v>
      </c>
      <c r="P1211" s="2">
        <v>87.828699999999998</v>
      </c>
      <c r="Q1211" s="2">
        <v>0.25</v>
      </c>
      <c r="R1211" s="2">
        <v>0.7</v>
      </c>
      <c r="S1211" s="2">
        <v>37.5</v>
      </c>
      <c r="T1211" s="2">
        <v>67.596999999999994</v>
      </c>
      <c r="U1211" s="2">
        <v>0.02</v>
      </c>
      <c r="V1211" s="2">
        <v>0.3</v>
      </c>
      <c r="W1211" s="2">
        <v>6.3</v>
      </c>
      <c r="X1211" s="2">
        <v>6.1002999999999998</v>
      </c>
      <c r="Y1211" s="2">
        <v>0.01</v>
      </c>
      <c r="Z1211" s="2">
        <v>0.2</v>
      </c>
      <c r="AA1211" s="2">
        <v>6.3</v>
      </c>
      <c r="AB1211" s="2">
        <v>5.4526000000000003</v>
      </c>
      <c r="AC1211" s="2">
        <v>0.02</v>
      </c>
      <c r="AD1211" s="2">
        <v>0.3</v>
      </c>
      <c r="AE1211" s="2">
        <v>6.3</v>
      </c>
      <c r="AF1211" s="2">
        <v>8.6788000000000007</v>
      </c>
      <c r="AG1211" s="20">
        <v>0.01</v>
      </c>
      <c r="AH1211" s="20">
        <v>0.1</v>
      </c>
      <c r="AI1211" s="20">
        <v>6.3</v>
      </c>
      <c r="AJ1211" s="20">
        <v>5.4526000000000003</v>
      </c>
      <c r="AK1211" s="18">
        <v>0.1</v>
      </c>
      <c r="AL1211" s="18">
        <v>0.5</v>
      </c>
      <c r="AM1211" s="18">
        <v>19.8</v>
      </c>
      <c r="AN1211" s="18">
        <v>82.376099999999994</v>
      </c>
      <c r="AO1211" s="2">
        <v>0</v>
      </c>
      <c r="AP1211" s="2">
        <v>0</v>
      </c>
      <c r="AQ1211" s="8" t="s">
        <v>577</v>
      </c>
      <c r="AR1211" s="2">
        <v>0</v>
      </c>
      <c r="AS1211" s="2">
        <v>0.22</v>
      </c>
      <c r="AT1211" s="2">
        <v>1</v>
      </c>
      <c r="AU1211" s="2">
        <v>21.7</v>
      </c>
      <c r="AV1211" s="2">
        <v>79.149900000000002</v>
      </c>
      <c r="AW1211" s="2">
        <v>0</v>
      </c>
      <c r="AX1211" s="2">
        <v>0</v>
      </c>
      <c r="AY1211" s="8" t="s">
        <v>577</v>
      </c>
      <c r="AZ1211" s="2">
        <v>0</v>
      </c>
      <c r="BA1211" s="2">
        <v>0.01</v>
      </c>
      <c r="BB1211" s="2">
        <v>0.2</v>
      </c>
      <c r="BC1211" s="2">
        <v>6.2</v>
      </c>
      <c r="BD1211" s="2">
        <v>8.6788000000000007</v>
      </c>
      <c r="BE1211" s="4" t="str">
        <f t="shared" si="182"/>
        <v>NO APLICA</v>
      </c>
      <c r="BF1211" s="4">
        <f t="shared" si="183"/>
        <v>0.1038</v>
      </c>
      <c r="BG1211">
        <f t="shared" si="184"/>
        <v>0</v>
      </c>
      <c r="BH1211">
        <f t="shared" si="185"/>
        <v>0.22</v>
      </c>
      <c r="BI1211">
        <f t="shared" si="186"/>
        <v>0.01</v>
      </c>
      <c r="BJ1211">
        <f t="shared" si="187"/>
        <v>0.1</v>
      </c>
      <c r="BK1211">
        <f t="shared" si="188"/>
        <v>0.01</v>
      </c>
      <c r="BL1211">
        <f t="shared" si="189"/>
        <v>83.519999999999698</v>
      </c>
    </row>
    <row r="1212" spans="1:64" x14ac:dyDescent="0.2">
      <c r="A1212" s="1">
        <v>1210</v>
      </c>
      <c r="B1212" s="7" t="s">
        <v>25</v>
      </c>
      <c r="C1212" s="3">
        <v>39963</v>
      </c>
      <c r="D1212" s="4" t="s">
        <v>629</v>
      </c>
      <c r="E1212" s="4" t="s">
        <v>171</v>
      </c>
      <c r="F1212" s="5" t="str">
        <f t="shared" si="180"/>
        <v>S</v>
      </c>
      <c r="G1212" s="6">
        <v>0.88888888888888884</v>
      </c>
      <c r="H1212" s="6">
        <v>0.89097222222222217</v>
      </c>
      <c r="I1212" s="85">
        <f t="shared" si="181"/>
        <v>2.9999999999999893</v>
      </c>
      <c r="J1212" s="86">
        <f>I1212*Segmentos!$D$7*(AH1212%)*IF(ISNUMBER(AI1212),AI1212%,0)</f>
        <v>2399.9999999999918</v>
      </c>
      <c r="K1212" s="86">
        <f>I1212*Segmentos!$D$7*(AL1212%)*IF(ISNUMBER(AM1212),AM1212%,0)</f>
        <v>1199.9999999999959</v>
      </c>
      <c r="L1212" s="4"/>
      <c r="M1212" s="2">
        <v>0.12</v>
      </c>
      <c r="N1212" s="2">
        <v>0.1</v>
      </c>
      <c r="O1212" s="2">
        <v>100</v>
      </c>
      <c r="P1212" s="2">
        <v>59.283700000000003</v>
      </c>
      <c r="Q1212" s="2">
        <v>0</v>
      </c>
      <c r="R1212" s="2">
        <v>0</v>
      </c>
      <c r="S1212" s="8" t="s">
        <v>577</v>
      </c>
      <c r="T1212" s="2">
        <v>0</v>
      </c>
      <c r="U1212" s="2">
        <v>0</v>
      </c>
      <c r="V1212" s="2">
        <v>0</v>
      </c>
      <c r="W1212" s="8" t="s">
        <v>577</v>
      </c>
      <c r="X1212" s="2">
        <v>0</v>
      </c>
      <c r="Y1212" s="2">
        <v>0.42</v>
      </c>
      <c r="Z1212" s="2">
        <v>0.4</v>
      </c>
      <c r="AA1212" s="2">
        <v>100</v>
      </c>
      <c r="AB1212" s="2">
        <v>59.283700000000003</v>
      </c>
      <c r="AC1212" s="2">
        <v>0</v>
      </c>
      <c r="AD1212" s="2">
        <v>0</v>
      </c>
      <c r="AE1212" s="8" t="s">
        <v>577</v>
      </c>
      <c r="AF1212" s="2">
        <v>0</v>
      </c>
      <c r="AG1212" s="20">
        <v>0.17</v>
      </c>
      <c r="AH1212" s="20">
        <v>0.2</v>
      </c>
      <c r="AI1212" s="20">
        <v>100</v>
      </c>
      <c r="AJ1212" s="20">
        <v>39.3857</v>
      </c>
      <c r="AK1212" s="18">
        <v>0.08</v>
      </c>
      <c r="AL1212" s="18">
        <v>0.1</v>
      </c>
      <c r="AM1212" s="18">
        <v>100</v>
      </c>
      <c r="AN1212" s="18">
        <v>19.898</v>
      </c>
      <c r="AO1212" s="2">
        <v>0</v>
      </c>
      <c r="AP1212" s="2">
        <v>0</v>
      </c>
      <c r="AQ1212" s="8" t="s">
        <v>577</v>
      </c>
      <c r="AR1212" s="2">
        <v>0</v>
      </c>
      <c r="AS1212" s="2">
        <v>0</v>
      </c>
      <c r="AT1212" s="2">
        <v>0</v>
      </c>
      <c r="AU1212" s="8" t="s">
        <v>577</v>
      </c>
      <c r="AV1212" s="2">
        <v>0</v>
      </c>
      <c r="AW1212" s="2">
        <v>0.43</v>
      </c>
      <c r="AX1212" s="2">
        <v>0.4</v>
      </c>
      <c r="AY1212" s="2">
        <v>100</v>
      </c>
      <c r="AZ1212" s="2">
        <v>59.283700000000003</v>
      </c>
      <c r="BA1212" s="2">
        <v>0</v>
      </c>
      <c r="BB1212" s="2">
        <v>0</v>
      </c>
      <c r="BC1212" s="8" t="s">
        <v>577</v>
      </c>
      <c r="BD1212" s="2">
        <v>0</v>
      </c>
      <c r="BE1212" s="4" t="str">
        <f t="shared" si="182"/>
        <v>NO APLICA</v>
      </c>
      <c r="BF1212" s="4">
        <f t="shared" si="183"/>
        <v>0.15220000000000003</v>
      </c>
      <c r="BG1212">
        <f t="shared" si="184"/>
        <v>0</v>
      </c>
      <c r="BH1212">
        <f t="shared" si="185"/>
        <v>0</v>
      </c>
      <c r="BI1212">
        <f t="shared" si="186"/>
        <v>0.43</v>
      </c>
      <c r="BJ1212">
        <f t="shared" si="187"/>
        <v>0.08</v>
      </c>
      <c r="BK1212">
        <f t="shared" si="188"/>
        <v>0.17</v>
      </c>
      <c r="BL1212">
        <f t="shared" si="189"/>
        <v>29.999999999999893</v>
      </c>
    </row>
    <row r="1213" spans="1:64" x14ac:dyDescent="0.2">
      <c r="A1213" s="1">
        <v>1211</v>
      </c>
      <c r="B1213" s="7" t="s">
        <v>51</v>
      </c>
      <c r="C1213" s="3">
        <v>39963</v>
      </c>
      <c r="D1213" s="4" t="s">
        <v>627</v>
      </c>
      <c r="E1213" s="4" t="s">
        <v>177</v>
      </c>
      <c r="F1213" s="5" t="str">
        <f t="shared" si="180"/>
        <v>S</v>
      </c>
      <c r="G1213" s="6">
        <v>0.7909722222222223</v>
      </c>
      <c r="H1213" s="6">
        <v>0.875</v>
      </c>
      <c r="I1213" s="85">
        <f t="shared" si="181"/>
        <v>120.99999999999989</v>
      </c>
      <c r="J1213" s="86">
        <f>I1213*Segmentos!$D$7*(AH1213%)*IF(ISNUMBER(AI1213),AI1213%,0)</f>
        <v>2012617.1999999979</v>
      </c>
      <c r="K1213" s="86">
        <f>I1213*Segmentos!$D$7*(AL1213%)*IF(ISNUMBER(AM1213),AM1213%,0)</f>
        <v>2545597.9999999977</v>
      </c>
      <c r="L1213" s="4"/>
      <c r="M1213" s="2">
        <v>4.72</v>
      </c>
      <c r="N1213" s="2">
        <v>16.100000000000001</v>
      </c>
      <c r="O1213" s="2">
        <v>29.3</v>
      </c>
      <c r="P1213" s="2">
        <v>83.061000000000007</v>
      </c>
      <c r="Q1213" s="2">
        <v>2.2599999999999998</v>
      </c>
      <c r="R1213" s="2">
        <v>10.9</v>
      </c>
      <c r="S1213" s="2">
        <v>20.8</v>
      </c>
      <c r="T1213" s="2">
        <v>6.6246</v>
      </c>
      <c r="U1213" s="2">
        <v>2.02</v>
      </c>
      <c r="V1213" s="2">
        <v>14.1</v>
      </c>
      <c r="W1213" s="2">
        <v>14.3</v>
      </c>
      <c r="X1213" s="2">
        <v>7.4398999999999997</v>
      </c>
      <c r="Y1213" s="2">
        <v>3.25</v>
      </c>
      <c r="Z1213" s="2">
        <v>12.6</v>
      </c>
      <c r="AA1213" s="2">
        <v>25.7</v>
      </c>
      <c r="AB1213" s="2">
        <v>16.860700000000001</v>
      </c>
      <c r="AC1213" s="2">
        <v>9.0299999999999994</v>
      </c>
      <c r="AD1213" s="2">
        <v>23.3</v>
      </c>
      <c r="AE1213" s="2">
        <v>38.799999999999997</v>
      </c>
      <c r="AF1213" s="2">
        <v>52.135800000000003</v>
      </c>
      <c r="AG1213" s="20">
        <v>4.1399999999999997</v>
      </c>
      <c r="AH1213" s="20">
        <v>16.7</v>
      </c>
      <c r="AI1213" s="20">
        <v>24.9</v>
      </c>
      <c r="AJ1213" s="20">
        <v>34.589799999999997</v>
      </c>
      <c r="AK1213" s="18">
        <v>5.24</v>
      </c>
      <c r="AL1213" s="18">
        <v>15.7</v>
      </c>
      <c r="AM1213" s="18">
        <v>33.5</v>
      </c>
      <c r="AN1213" s="18">
        <v>48.471200000000003</v>
      </c>
      <c r="AO1213" s="2">
        <v>1.32</v>
      </c>
      <c r="AP1213" s="2">
        <v>11</v>
      </c>
      <c r="AQ1213" s="2">
        <v>12</v>
      </c>
      <c r="AR1213" s="2">
        <v>2.5394999999999999</v>
      </c>
      <c r="AS1213" s="2">
        <v>2.2000000000000002</v>
      </c>
      <c r="AT1213" s="2">
        <v>9.5</v>
      </c>
      <c r="AU1213" s="2">
        <v>23.2</v>
      </c>
      <c r="AV1213" s="2">
        <v>8.5275999999999996</v>
      </c>
      <c r="AW1213" s="2">
        <v>4.8099999999999996</v>
      </c>
      <c r="AX1213" s="2">
        <v>19.100000000000001</v>
      </c>
      <c r="AY1213" s="2">
        <v>25.2</v>
      </c>
      <c r="AZ1213" s="2">
        <v>24.349299999999999</v>
      </c>
      <c r="BA1213" s="2">
        <v>7.07</v>
      </c>
      <c r="BB1213" s="2">
        <v>19.2</v>
      </c>
      <c r="BC1213" s="2">
        <v>36.799999999999997</v>
      </c>
      <c r="BD1213" s="2">
        <v>47.644599999999997</v>
      </c>
      <c r="BE1213" s="4" t="str">
        <f t="shared" si="182"/>
        <v>ABURRIDO</v>
      </c>
      <c r="BF1213" s="4">
        <f t="shared" si="183"/>
        <v>4.093</v>
      </c>
      <c r="BG1213">
        <f t="shared" si="184"/>
        <v>1.32</v>
      </c>
      <c r="BH1213">
        <f t="shared" si="185"/>
        <v>2.2000000000000002</v>
      </c>
      <c r="BI1213">
        <f t="shared" si="186"/>
        <v>7.07</v>
      </c>
      <c r="BJ1213">
        <f t="shared" si="187"/>
        <v>5.24</v>
      </c>
      <c r="BK1213">
        <f t="shared" si="188"/>
        <v>4.1399999999999997</v>
      </c>
      <c r="BL1213">
        <f t="shared" si="189"/>
        <v>57079.329999999951</v>
      </c>
    </row>
    <row r="1214" spans="1:64" x14ac:dyDescent="0.2">
      <c r="A1214" s="1">
        <v>1212</v>
      </c>
      <c r="B1214" s="7" t="s">
        <v>66</v>
      </c>
      <c r="C1214" s="3">
        <v>39963</v>
      </c>
      <c r="D1214" s="4" t="s">
        <v>628</v>
      </c>
      <c r="E1214" s="4" t="s">
        <v>168</v>
      </c>
      <c r="F1214" s="5" t="str">
        <f t="shared" si="180"/>
        <v>S</v>
      </c>
      <c r="G1214" s="6">
        <v>0.84444444444444444</v>
      </c>
      <c r="H1214" s="6">
        <v>0.91527777777777775</v>
      </c>
      <c r="I1214" s="85">
        <f t="shared" si="181"/>
        <v>101.99999999999996</v>
      </c>
      <c r="J1214" s="86">
        <f>I1214*Segmentos!$D$7*(AH1214%)*IF(ISNUMBER(AI1214),AI1214%,0)</f>
        <v>375359.99999999988</v>
      </c>
      <c r="K1214" s="86">
        <f>I1214*Segmentos!$D$7*(AL1214%)*IF(ISNUMBER(AM1214),AM1214%,0)</f>
        <v>294371.99999999994</v>
      </c>
      <c r="L1214" s="4" t="s">
        <v>342</v>
      </c>
      <c r="M1214" s="2">
        <v>0.81</v>
      </c>
      <c r="N1214" s="2">
        <v>4.3</v>
      </c>
      <c r="O1214" s="2">
        <v>18.899999999999999</v>
      </c>
      <c r="P1214" s="2">
        <v>73.143500000000003</v>
      </c>
      <c r="Q1214" s="2">
        <v>0.23</v>
      </c>
      <c r="R1214" s="2">
        <v>1.7</v>
      </c>
      <c r="S1214" s="2">
        <v>13.4</v>
      </c>
      <c r="T1214" s="2">
        <v>3.4542999999999999</v>
      </c>
      <c r="U1214" s="2">
        <v>0.79</v>
      </c>
      <c r="V1214" s="2">
        <v>3.6</v>
      </c>
      <c r="W1214" s="2">
        <v>22.3</v>
      </c>
      <c r="X1214" s="2">
        <v>14.9453</v>
      </c>
      <c r="Y1214" s="2">
        <v>1.33</v>
      </c>
      <c r="Z1214" s="2">
        <v>5.7</v>
      </c>
      <c r="AA1214" s="2">
        <v>23.4</v>
      </c>
      <c r="AB1214" s="2">
        <v>35.2087</v>
      </c>
      <c r="AC1214" s="2">
        <v>0.66</v>
      </c>
      <c r="AD1214" s="2">
        <v>4.9000000000000004</v>
      </c>
      <c r="AE1214" s="2">
        <v>13.5</v>
      </c>
      <c r="AF1214" s="2">
        <v>19.5351</v>
      </c>
      <c r="AG1214" s="20">
        <v>0.93</v>
      </c>
      <c r="AH1214" s="20">
        <v>5</v>
      </c>
      <c r="AI1214" s="20">
        <v>18.399999999999999</v>
      </c>
      <c r="AJ1214" s="20">
        <v>39.443600000000004</v>
      </c>
      <c r="AK1214" s="18">
        <v>0.71</v>
      </c>
      <c r="AL1214" s="18">
        <v>3.7</v>
      </c>
      <c r="AM1214" s="18">
        <v>19.5</v>
      </c>
      <c r="AN1214" s="18">
        <v>33.6999</v>
      </c>
      <c r="AO1214" s="2">
        <v>0.06</v>
      </c>
      <c r="AP1214" s="2">
        <v>2.2000000000000002</v>
      </c>
      <c r="AQ1214" s="2">
        <v>2.9</v>
      </c>
      <c r="AR1214" s="2">
        <v>0.60319999999999996</v>
      </c>
      <c r="AS1214" s="2">
        <v>0.52</v>
      </c>
      <c r="AT1214" s="2">
        <v>1.6</v>
      </c>
      <c r="AU1214" s="2">
        <v>32.299999999999997</v>
      </c>
      <c r="AV1214" s="2">
        <v>10.3172</v>
      </c>
      <c r="AW1214" s="2">
        <v>0.7</v>
      </c>
      <c r="AX1214" s="2">
        <v>5</v>
      </c>
      <c r="AY1214" s="2">
        <v>13.9</v>
      </c>
      <c r="AZ1214" s="2">
        <v>17.9512</v>
      </c>
      <c r="BA1214" s="2">
        <v>1.29</v>
      </c>
      <c r="BB1214" s="2">
        <v>6</v>
      </c>
      <c r="BC1214" s="2">
        <v>21.6</v>
      </c>
      <c r="BD1214" s="2">
        <v>44.271999999999998</v>
      </c>
      <c r="BE1214" s="4" t="str">
        <f t="shared" si="182"/>
        <v>ABURRIDO</v>
      </c>
      <c r="BF1214" s="4">
        <f t="shared" si="183"/>
        <v>0.76059999999999994</v>
      </c>
      <c r="BG1214">
        <f t="shared" si="184"/>
        <v>0.06</v>
      </c>
      <c r="BH1214">
        <f t="shared" si="185"/>
        <v>0.52</v>
      </c>
      <c r="BI1214">
        <f t="shared" si="186"/>
        <v>1.29</v>
      </c>
      <c r="BJ1214">
        <f t="shared" si="187"/>
        <v>0.71</v>
      </c>
      <c r="BK1214">
        <f t="shared" si="188"/>
        <v>0.93</v>
      </c>
      <c r="BL1214">
        <f t="shared" si="189"/>
        <v>8289.5399999999954</v>
      </c>
    </row>
    <row r="1215" spans="1:64" x14ac:dyDescent="0.2">
      <c r="A1215" s="1">
        <v>1213</v>
      </c>
      <c r="B1215" s="7" t="s">
        <v>54</v>
      </c>
      <c r="C1215" s="3">
        <v>39963</v>
      </c>
      <c r="D1215" s="4" t="s">
        <v>3</v>
      </c>
      <c r="E1215" s="4" t="s">
        <v>179</v>
      </c>
      <c r="F1215" s="5" t="str">
        <f t="shared" si="180"/>
        <v>S</v>
      </c>
      <c r="G1215" s="6">
        <v>0.91736111111111107</v>
      </c>
      <c r="H1215" s="6">
        <v>0.99444444444444446</v>
      </c>
      <c r="I1215" s="85">
        <f t="shared" si="181"/>
        <v>111.00000000000009</v>
      </c>
      <c r="J1215" s="86">
        <f>I1215*Segmentos!$D$7*(AH1215%)*IF(ISNUMBER(AI1215),AI1215%,0)</f>
        <v>2789030.4000000027</v>
      </c>
      <c r="K1215" s="86">
        <f>I1215*Segmentos!$D$7*(AL1215%)*IF(ISNUMBER(AM1215),AM1215%,0)</f>
        <v>2299564.8000000021</v>
      </c>
      <c r="L1215" s="4"/>
      <c r="M1215" s="2">
        <v>5.71</v>
      </c>
      <c r="N1215" s="2">
        <v>18.600000000000001</v>
      </c>
      <c r="O1215" s="2">
        <v>30.7</v>
      </c>
      <c r="P1215" s="2">
        <v>87.300200000000004</v>
      </c>
      <c r="Q1215" s="2">
        <v>4.0999999999999996</v>
      </c>
      <c r="R1215" s="2">
        <v>11.3</v>
      </c>
      <c r="S1215" s="2">
        <v>36.299999999999997</v>
      </c>
      <c r="T1215" s="2">
        <v>10.4529</v>
      </c>
      <c r="U1215" s="2">
        <v>2.99</v>
      </c>
      <c r="V1215" s="2">
        <v>15</v>
      </c>
      <c r="W1215" s="2">
        <v>19.899999999999999</v>
      </c>
      <c r="X1215" s="2">
        <v>9.5770999999999997</v>
      </c>
      <c r="Y1215" s="2">
        <v>5.19</v>
      </c>
      <c r="Z1215" s="2">
        <v>19.8</v>
      </c>
      <c r="AA1215" s="2">
        <v>26.2</v>
      </c>
      <c r="AB1215" s="2">
        <v>23.3994</v>
      </c>
      <c r="AC1215" s="2">
        <v>8.75</v>
      </c>
      <c r="AD1215" s="2">
        <v>23.5</v>
      </c>
      <c r="AE1215" s="2">
        <v>37.200000000000003</v>
      </c>
      <c r="AF1215" s="2">
        <v>43.870800000000003</v>
      </c>
      <c r="AG1215" s="20">
        <v>6.29</v>
      </c>
      <c r="AH1215" s="20">
        <v>20.8</v>
      </c>
      <c r="AI1215" s="20">
        <v>30.2</v>
      </c>
      <c r="AJ1215" s="20">
        <v>45.628</v>
      </c>
      <c r="AK1215" s="18">
        <v>5.19</v>
      </c>
      <c r="AL1215" s="18">
        <v>16.600000000000001</v>
      </c>
      <c r="AM1215" s="18">
        <v>31.2</v>
      </c>
      <c r="AN1215" s="18">
        <v>41.672199999999997</v>
      </c>
      <c r="AO1215" s="2">
        <v>3.25</v>
      </c>
      <c r="AP1215" s="2">
        <v>11.7</v>
      </c>
      <c r="AQ1215" s="2">
        <v>27.7</v>
      </c>
      <c r="AR1215" s="2">
        <v>5.4263000000000003</v>
      </c>
      <c r="AS1215" s="2">
        <v>4.43</v>
      </c>
      <c r="AT1215" s="2">
        <v>15.1</v>
      </c>
      <c r="AU1215" s="2">
        <v>29.4</v>
      </c>
      <c r="AV1215" s="2">
        <v>14.9078</v>
      </c>
      <c r="AW1215" s="2">
        <v>6.22</v>
      </c>
      <c r="AX1215" s="2">
        <v>18.899999999999999</v>
      </c>
      <c r="AY1215" s="2">
        <v>32.9</v>
      </c>
      <c r="AZ1215" s="2">
        <v>27.326499999999999</v>
      </c>
      <c r="BA1215" s="2">
        <v>6.77</v>
      </c>
      <c r="BB1215" s="2">
        <v>22.4</v>
      </c>
      <c r="BC1215" s="2">
        <v>30.3</v>
      </c>
      <c r="BD1215" s="2">
        <v>39.639600000000002</v>
      </c>
      <c r="BE1215" s="4" t="str">
        <f t="shared" si="182"/>
        <v>ABURRIDO</v>
      </c>
      <c r="BF1215" s="4">
        <f t="shared" si="183"/>
        <v>5.2540000000000004</v>
      </c>
      <c r="BG1215">
        <f t="shared" si="184"/>
        <v>3.25</v>
      </c>
      <c r="BH1215">
        <f t="shared" si="185"/>
        <v>4.43</v>
      </c>
      <c r="BI1215">
        <f t="shared" si="186"/>
        <v>6.77</v>
      </c>
      <c r="BJ1215">
        <f t="shared" si="187"/>
        <v>5.19</v>
      </c>
      <c r="BK1215">
        <f t="shared" si="188"/>
        <v>6.29</v>
      </c>
      <c r="BL1215">
        <f t="shared" si="189"/>
        <v>63383.220000000052</v>
      </c>
    </row>
    <row r="1216" spans="1:64" x14ac:dyDescent="0.2">
      <c r="A1216" s="1">
        <v>1214</v>
      </c>
      <c r="B1216" s="7" t="s">
        <v>19</v>
      </c>
      <c r="C1216" s="3">
        <v>39963</v>
      </c>
      <c r="D1216" s="4" t="s">
        <v>17</v>
      </c>
      <c r="E1216" s="4" t="s">
        <v>166</v>
      </c>
      <c r="F1216" s="5" t="str">
        <f t="shared" si="180"/>
        <v>S</v>
      </c>
      <c r="G1216" s="6">
        <v>0.9159722222222223</v>
      </c>
      <c r="H1216" s="6">
        <v>0.91736111111111107</v>
      </c>
      <c r="I1216" s="85">
        <f t="shared" si="181"/>
        <v>1.999999999999833</v>
      </c>
      <c r="J1216" s="86">
        <f>I1216*Segmentos!$D$7*(AH1216%)*IF(ISNUMBER(AI1216),AI1216%,0)</f>
        <v>2079.9999999998263</v>
      </c>
      <c r="K1216" s="86">
        <f>I1216*Segmentos!$D$7*(AL1216%)*IF(ISNUMBER(AM1216),AM1216%,0)</f>
        <v>1694.3999999998582</v>
      </c>
      <c r="L1216" s="4"/>
      <c r="M1216" s="2">
        <v>0.26</v>
      </c>
      <c r="N1216" s="2">
        <v>0.4</v>
      </c>
      <c r="O1216" s="2">
        <v>67.599999999999994</v>
      </c>
      <c r="P1216" s="2">
        <v>80.972700000000003</v>
      </c>
      <c r="Q1216" s="2">
        <v>0.44</v>
      </c>
      <c r="R1216" s="2">
        <v>0.4</v>
      </c>
      <c r="S1216" s="2">
        <v>100</v>
      </c>
      <c r="T1216" s="2">
        <v>22.808299999999999</v>
      </c>
      <c r="U1216" s="2">
        <v>0</v>
      </c>
      <c r="V1216" s="2">
        <v>0</v>
      </c>
      <c r="W1216" s="8" t="s">
        <v>577</v>
      </c>
      <c r="X1216" s="2">
        <v>0</v>
      </c>
      <c r="Y1216" s="2">
        <v>0.21</v>
      </c>
      <c r="Z1216" s="2">
        <v>0.2</v>
      </c>
      <c r="AA1216" s="2">
        <v>100</v>
      </c>
      <c r="AB1216" s="2">
        <v>19.301100000000002</v>
      </c>
      <c r="AC1216" s="2">
        <v>0.39</v>
      </c>
      <c r="AD1216" s="2">
        <v>0.8</v>
      </c>
      <c r="AE1216" s="2">
        <v>50</v>
      </c>
      <c r="AF1216" s="2">
        <v>38.863300000000002</v>
      </c>
      <c r="AG1216" s="20">
        <v>0.28999999999999998</v>
      </c>
      <c r="AH1216" s="20">
        <v>0.4</v>
      </c>
      <c r="AI1216" s="20">
        <v>65</v>
      </c>
      <c r="AJ1216" s="20">
        <v>41.893300000000004</v>
      </c>
      <c r="AK1216" s="18">
        <v>0.24</v>
      </c>
      <c r="AL1216" s="18">
        <v>0.3</v>
      </c>
      <c r="AM1216" s="18">
        <v>70.599999999999994</v>
      </c>
      <c r="AN1216" s="18">
        <v>39.079300000000003</v>
      </c>
      <c r="AO1216" s="2">
        <v>0</v>
      </c>
      <c r="AP1216" s="2">
        <v>0</v>
      </c>
      <c r="AQ1216" s="8" t="s">
        <v>577</v>
      </c>
      <c r="AR1216" s="2">
        <v>0</v>
      </c>
      <c r="AS1216" s="2">
        <v>0.28999999999999998</v>
      </c>
      <c r="AT1216" s="2">
        <v>0.3</v>
      </c>
      <c r="AU1216" s="2">
        <v>100</v>
      </c>
      <c r="AV1216" s="2">
        <v>19.301100000000002</v>
      </c>
      <c r="AW1216" s="2">
        <v>0</v>
      </c>
      <c r="AX1216" s="2">
        <v>0</v>
      </c>
      <c r="AY1216" s="8" t="s">
        <v>577</v>
      </c>
      <c r="AZ1216" s="2">
        <v>0</v>
      </c>
      <c r="BA1216" s="2">
        <v>0.52</v>
      </c>
      <c r="BB1216" s="2">
        <v>0.9</v>
      </c>
      <c r="BC1216" s="2">
        <v>61.3</v>
      </c>
      <c r="BD1216" s="2">
        <v>61.671599999999998</v>
      </c>
      <c r="BE1216" s="4" t="str">
        <f t="shared" si="182"/>
        <v>NO APLICA</v>
      </c>
      <c r="BF1216" s="4">
        <f t="shared" si="183"/>
        <v>0.32399999999999995</v>
      </c>
      <c r="BG1216">
        <f t="shared" si="184"/>
        <v>0</v>
      </c>
      <c r="BH1216">
        <f t="shared" si="185"/>
        <v>0.28999999999999998</v>
      </c>
      <c r="BI1216">
        <f t="shared" si="186"/>
        <v>0.52</v>
      </c>
      <c r="BJ1216">
        <f t="shared" si="187"/>
        <v>0.24</v>
      </c>
      <c r="BK1216">
        <f t="shared" si="188"/>
        <v>0.28999999999999998</v>
      </c>
      <c r="BL1216">
        <f t="shared" si="189"/>
        <v>54.079999999995479</v>
      </c>
    </row>
    <row r="1217" spans="1:64" x14ac:dyDescent="0.2">
      <c r="A1217" s="1">
        <v>1215</v>
      </c>
      <c r="B1217" s="7" t="s">
        <v>2</v>
      </c>
      <c r="C1217" s="3">
        <v>39963</v>
      </c>
      <c r="D1217" s="4" t="s">
        <v>627</v>
      </c>
      <c r="E1217" s="4" t="s">
        <v>164</v>
      </c>
      <c r="F1217" s="5" t="str">
        <f t="shared" si="180"/>
        <v>S</v>
      </c>
      <c r="G1217" s="6">
        <v>0.875</v>
      </c>
      <c r="H1217" s="6">
        <v>0.9145833333333333</v>
      </c>
      <c r="I1217" s="85">
        <f t="shared" si="181"/>
        <v>56.999999999999957</v>
      </c>
      <c r="J1217" s="86">
        <f>I1217*Segmentos!$D$7*(AH1217%)*IF(ISNUMBER(AI1217),AI1217%,0)</f>
        <v>973559.9999999993</v>
      </c>
      <c r="K1217" s="86">
        <f>I1217*Segmentos!$D$7*(AL1217%)*IF(ISNUMBER(AM1217),AM1217%,0)</f>
        <v>1023446.3999999993</v>
      </c>
      <c r="L1217" s="4"/>
      <c r="M1217" s="2">
        <v>4.3899999999999997</v>
      </c>
      <c r="N1217" s="2">
        <v>13.2</v>
      </c>
      <c r="O1217" s="2">
        <v>33.299999999999997</v>
      </c>
      <c r="P1217" s="2">
        <v>84.597999999999999</v>
      </c>
      <c r="Q1217" s="2">
        <v>2.46</v>
      </c>
      <c r="R1217" s="2">
        <v>6.9</v>
      </c>
      <c r="S1217" s="2">
        <v>35.4</v>
      </c>
      <c r="T1217" s="2">
        <v>7.8971999999999998</v>
      </c>
      <c r="U1217" s="2">
        <v>1.55</v>
      </c>
      <c r="V1217" s="2">
        <v>9.5</v>
      </c>
      <c r="W1217" s="2">
        <v>16.399999999999999</v>
      </c>
      <c r="X1217" s="2">
        <v>6.2747999999999999</v>
      </c>
      <c r="Y1217" s="2">
        <v>3.63</v>
      </c>
      <c r="Z1217" s="2">
        <v>10.6</v>
      </c>
      <c r="AA1217" s="2">
        <v>34.299999999999997</v>
      </c>
      <c r="AB1217" s="2">
        <v>20.659600000000001</v>
      </c>
      <c r="AC1217" s="2">
        <v>7.87</v>
      </c>
      <c r="AD1217" s="2">
        <v>21.1</v>
      </c>
      <c r="AE1217" s="2">
        <v>37.4</v>
      </c>
      <c r="AF1217" s="2">
        <v>49.766300000000001</v>
      </c>
      <c r="AG1217" s="20">
        <v>4.2699999999999996</v>
      </c>
      <c r="AH1217" s="20">
        <v>14</v>
      </c>
      <c r="AI1217" s="20">
        <v>30.5</v>
      </c>
      <c r="AJ1217" s="20">
        <v>39.054099999999998</v>
      </c>
      <c r="AK1217" s="18">
        <v>4.5</v>
      </c>
      <c r="AL1217" s="18">
        <v>12.4</v>
      </c>
      <c r="AM1217" s="18">
        <v>36.200000000000003</v>
      </c>
      <c r="AN1217" s="18">
        <v>45.543799999999997</v>
      </c>
      <c r="AO1217" s="2">
        <v>2.2799999999999998</v>
      </c>
      <c r="AP1217" s="2">
        <v>10.5</v>
      </c>
      <c r="AQ1217" s="2">
        <v>21.6</v>
      </c>
      <c r="AR1217" s="2">
        <v>4.7938000000000001</v>
      </c>
      <c r="AS1217" s="2">
        <v>3.63</v>
      </c>
      <c r="AT1217" s="2">
        <v>11.5</v>
      </c>
      <c r="AU1217" s="2">
        <v>31.5</v>
      </c>
      <c r="AV1217" s="2">
        <v>15.382</v>
      </c>
      <c r="AW1217" s="2">
        <v>2.84</v>
      </c>
      <c r="AX1217" s="2">
        <v>12.4</v>
      </c>
      <c r="AY1217" s="2">
        <v>22.8</v>
      </c>
      <c r="AZ1217" s="2">
        <v>15.701700000000001</v>
      </c>
      <c r="BA1217" s="2">
        <v>6.61</v>
      </c>
      <c r="BB1217" s="2">
        <v>15.5</v>
      </c>
      <c r="BC1217" s="2">
        <v>42.7</v>
      </c>
      <c r="BD1217" s="2">
        <v>48.720500000000001</v>
      </c>
      <c r="BE1217" s="4" t="str">
        <f t="shared" si="182"/>
        <v>NO APLICA</v>
      </c>
      <c r="BF1217" s="4">
        <f t="shared" si="183"/>
        <v>4.5446</v>
      </c>
      <c r="BG1217">
        <f t="shared" si="184"/>
        <v>2.2799999999999998</v>
      </c>
      <c r="BH1217">
        <f t="shared" si="185"/>
        <v>3.63</v>
      </c>
      <c r="BI1217">
        <f t="shared" si="186"/>
        <v>6.61</v>
      </c>
      <c r="BJ1217">
        <f t="shared" si="187"/>
        <v>4.5</v>
      </c>
      <c r="BK1217">
        <f t="shared" si="188"/>
        <v>4.2699999999999996</v>
      </c>
      <c r="BL1217">
        <f t="shared" si="189"/>
        <v>25054.919999999976</v>
      </c>
    </row>
    <row r="1218" spans="1:64" x14ac:dyDescent="0.2">
      <c r="A1218" s="1">
        <v>1216</v>
      </c>
      <c r="B1218" s="7" t="s">
        <v>16</v>
      </c>
      <c r="C1218" s="3">
        <v>39963</v>
      </c>
      <c r="D1218" s="4" t="s">
        <v>626</v>
      </c>
      <c r="E1218" s="4" t="s">
        <v>166</v>
      </c>
      <c r="F1218" s="5" t="str">
        <f t="shared" si="180"/>
        <v>S</v>
      </c>
      <c r="G1218" s="6">
        <v>0.91527777777777775</v>
      </c>
      <c r="H1218" s="6">
        <v>0.91874999999999996</v>
      </c>
      <c r="I1218" s="85">
        <f t="shared" si="181"/>
        <v>4.9999999999999822</v>
      </c>
      <c r="J1218" s="86">
        <f>I1218*Segmentos!$D$7*(AH1218%)*IF(ISNUMBER(AI1218),AI1218%,0)</f>
        <v>100155.99999999964</v>
      </c>
      <c r="K1218" s="86">
        <f>I1218*Segmentos!$D$7*(AL1218%)*IF(ISNUMBER(AM1218),AM1218%,0)</f>
        <v>131939.99999999951</v>
      </c>
      <c r="L1218" s="4"/>
      <c r="M1218" s="2">
        <v>5.86</v>
      </c>
      <c r="N1218" s="2">
        <v>8.1999999999999993</v>
      </c>
      <c r="O1218" s="2">
        <v>71.3</v>
      </c>
      <c r="P1218" s="2">
        <v>90.722099999999998</v>
      </c>
      <c r="Q1218" s="2">
        <v>2.87</v>
      </c>
      <c r="R1218" s="2">
        <v>4.0999999999999996</v>
      </c>
      <c r="S1218" s="2">
        <v>69.8</v>
      </c>
      <c r="T1218" s="2">
        <v>7.4150999999999998</v>
      </c>
      <c r="U1218" s="2">
        <v>5.38</v>
      </c>
      <c r="V1218" s="2">
        <v>7.7</v>
      </c>
      <c r="W1218" s="2">
        <v>69.8</v>
      </c>
      <c r="X1218" s="2">
        <v>17.466799999999999</v>
      </c>
      <c r="Y1218" s="2">
        <v>4.87</v>
      </c>
      <c r="Z1218" s="2">
        <v>6.2</v>
      </c>
      <c r="AA1218" s="2">
        <v>78.099999999999994</v>
      </c>
      <c r="AB1218" s="2">
        <v>22.230899999999998</v>
      </c>
      <c r="AC1218" s="2">
        <v>8.59</v>
      </c>
      <c r="AD1218" s="2">
        <v>12.4</v>
      </c>
      <c r="AE1218" s="2">
        <v>69.099999999999994</v>
      </c>
      <c r="AF1218" s="2">
        <v>43.609299999999998</v>
      </c>
      <c r="AG1218" s="20">
        <v>5.03</v>
      </c>
      <c r="AH1218" s="20">
        <v>7.3</v>
      </c>
      <c r="AI1218" s="20">
        <v>68.599999999999994</v>
      </c>
      <c r="AJ1218" s="20">
        <v>36.903700000000001</v>
      </c>
      <c r="AK1218" s="18">
        <v>6.62</v>
      </c>
      <c r="AL1218" s="18">
        <v>9</v>
      </c>
      <c r="AM1218" s="18">
        <v>73.3</v>
      </c>
      <c r="AN1218" s="18">
        <v>53.8185</v>
      </c>
      <c r="AO1218" s="2">
        <v>6.76</v>
      </c>
      <c r="AP1218" s="2">
        <v>8.5</v>
      </c>
      <c r="AQ1218" s="2">
        <v>79.5</v>
      </c>
      <c r="AR1218" s="2">
        <v>11.432399999999999</v>
      </c>
      <c r="AS1218" s="2">
        <v>5.76</v>
      </c>
      <c r="AT1218" s="2">
        <v>7.8</v>
      </c>
      <c r="AU1218" s="2">
        <v>73.599999999999994</v>
      </c>
      <c r="AV1218" s="2">
        <v>19.616900000000001</v>
      </c>
      <c r="AW1218" s="2">
        <v>4.3600000000000003</v>
      </c>
      <c r="AX1218" s="2">
        <v>7.2</v>
      </c>
      <c r="AY1218" s="2">
        <v>61</v>
      </c>
      <c r="AZ1218" s="2">
        <v>19.408200000000001</v>
      </c>
      <c r="BA1218" s="2">
        <v>6.8</v>
      </c>
      <c r="BB1218" s="2">
        <v>9.1999999999999993</v>
      </c>
      <c r="BC1218" s="2">
        <v>74.099999999999994</v>
      </c>
      <c r="BD1218" s="2">
        <v>40.264600000000002</v>
      </c>
      <c r="BE1218" s="4" t="str">
        <f t="shared" si="182"/>
        <v>NO APLICA</v>
      </c>
      <c r="BF1218" s="4">
        <f t="shared" si="183"/>
        <v>6.2168000000000001</v>
      </c>
      <c r="BG1218">
        <f t="shared" si="184"/>
        <v>6.76</v>
      </c>
      <c r="BH1218">
        <f t="shared" si="185"/>
        <v>5.76</v>
      </c>
      <c r="BI1218">
        <f t="shared" si="186"/>
        <v>6.8</v>
      </c>
      <c r="BJ1218">
        <f t="shared" si="187"/>
        <v>6.62</v>
      </c>
      <c r="BK1218">
        <f t="shared" si="188"/>
        <v>5.03</v>
      </c>
      <c r="BL1218">
        <f t="shared" si="189"/>
        <v>2923.2999999999893</v>
      </c>
    </row>
    <row r="1219" spans="1:64" x14ac:dyDescent="0.2">
      <c r="A1219" s="1">
        <v>1217</v>
      </c>
      <c r="B1219" s="7" t="s">
        <v>72</v>
      </c>
      <c r="C1219" s="3">
        <v>39963</v>
      </c>
      <c r="D1219" s="4" t="s">
        <v>629</v>
      </c>
      <c r="E1219" s="4" t="s">
        <v>175</v>
      </c>
      <c r="F1219" s="5" t="str">
        <f t="shared" si="180"/>
        <v>S</v>
      </c>
      <c r="G1219" s="6">
        <v>0.90555555555555556</v>
      </c>
      <c r="H1219" s="6">
        <v>0.92569444444444438</v>
      </c>
      <c r="I1219" s="85">
        <f t="shared" si="181"/>
        <v>28.999999999999897</v>
      </c>
      <c r="J1219" s="86">
        <f>I1219*Segmentos!$D$7*(AH1219%)*IF(ISNUMBER(AI1219),AI1219%,0)</f>
        <v>11715.999999999958</v>
      </c>
      <c r="K1219" s="86">
        <f>I1219*Segmentos!$D$7*(AL1219%)*IF(ISNUMBER(AM1219),AM1219%,0)</f>
        <v>15938.399999999941</v>
      </c>
      <c r="L1219" s="4"/>
      <c r="M1219" s="2">
        <v>0.12</v>
      </c>
      <c r="N1219" s="2">
        <v>0.8</v>
      </c>
      <c r="O1219" s="2">
        <v>15.2</v>
      </c>
      <c r="P1219" s="2">
        <v>78.295699999999997</v>
      </c>
      <c r="Q1219" s="2">
        <v>0.01</v>
      </c>
      <c r="R1219" s="2">
        <v>0.2</v>
      </c>
      <c r="S1219" s="2">
        <v>4.9000000000000004</v>
      </c>
      <c r="T1219" s="2">
        <v>1.3649</v>
      </c>
      <c r="U1219" s="2">
        <v>0.02</v>
      </c>
      <c r="V1219" s="2">
        <v>0.4</v>
      </c>
      <c r="W1219" s="2">
        <v>3.4</v>
      </c>
      <c r="X1219" s="2">
        <v>2.1469</v>
      </c>
      <c r="Y1219" s="2">
        <v>0.02</v>
      </c>
      <c r="Z1219" s="2">
        <v>0.6</v>
      </c>
      <c r="AA1219" s="2">
        <v>3.4</v>
      </c>
      <c r="AB1219" s="2">
        <v>4.3760000000000003</v>
      </c>
      <c r="AC1219" s="2">
        <v>0.32</v>
      </c>
      <c r="AD1219" s="2">
        <v>1.3</v>
      </c>
      <c r="AE1219" s="2">
        <v>23.6</v>
      </c>
      <c r="AF1219" s="2">
        <v>70.407899999999998</v>
      </c>
      <c r="AG1219" s="20">
        <v>0.1</v>
      </c>
      <c r="AH1219" s="20">
        <v>1</v>
      </c>
      <c r="AI1219" s="20">
        <v>10.1</v>
      </c>
      <c r="AJ1219" s="20">
        <v>31.4114</v>
      </c>
      <c r="AK1219" s="18">
        <v>0.13</v>
      </c>
      <c r="AL1219" s="18">
        <v>0.6</v>
      </c>
      <c r="AM1219" s="18">
        <v>22.9</v>
      </c>
      <c r="AN1219" s="18">
        <v>46.884300000000003</v>
      </c>
      <c r="AO1219" s="2">
        <v>0.05</v>
      </c>
      <c r="AP1219" s="2">
        <v>0.3</v>
      </c>
      <c r="AQ1219" s="2">
        <v>16.600000000000001</v>
      </c>
      <c r="AR1219" s="2">
        <v>3.5728</v>
      </c>
      <c r="AS1219" s="2">
        <v>0</v>
      </c>
      <c r="AT1219" s="2">
        <v>0</v>
      </c>
      <c r="AU1219" s="8" t="s">
        <v>577</v>
      </c>
      <c r="AV1219" s="2">
        <v>0</v>
      </c>
      <c r="AW1219" s="2">
        <v>0.03</v>
      </c>
      <c r="AX1219" s="2">
        <v>1</v>
      </c>
      <c r="AY1219" s="2">
        <v>3.4</v>
      </c>
      <c r="AZ1219" s="2">
        <v>6.7081</v>
      </c>
      <c r="BA1219" s="2">
        <v>0.26</v>
      </c>
      <c r="BB1219" s="2">
        <v>1.2</v>
      </c>
      <c r="BC1219" s="2">
        <v>22.7</v>
      </c>
      <c r="BD1219" s="2">
        <v>68.014899999999997</v>
      </c>
      <c r="BE1219" s="4" t="str">
        <f t="shared" si="182"/>
        <v>NO APLICA</v>
      </c>
      <c r="BF1219" s="4">
        <f t="shared" si="183"/>
        <v>0.1066</v>
      </c>
      <c r="BG1219">
        <f t="shared" si="184"/>
        <v>0.05</v>
      </c>
      <c r="BH1219">
        <f t="shared" si="185"/>
        <v>0</v>
      </c>
      <c r="BI1219">
        <f t="shared" si="186"/>
        <v>0.26</v>
      </c>
      <c r="BJ1219">
        <f t="shared" si="187"/>
        <v>0.13</v>
      </c>
      <c r="BK1219">
        <f t="shared" si="188"/>
        <v>0.1</v>
      </c>
      <c r="BL1219">
        <f t="shared" si="189"/>
        <v>352.63999999999874</v>
      </c>
    </row>
    <row r="1220" spans="1:64" x14ac:dyDescent="0.2">
      <c r="A1220" s="1">
        <v>1218</v>
      </c>
      <c r="B1220" s="7" t="s">
        <v>77</v>
      </c>
      <c r="C1220" s="3">
        <v>39964</v>
      </c>
      <c r="D1220" s="4" t="s">
        <v>626</v>
      </c>
      <c r="E1220" s="4" t="s">
        <v>164</v>
      </c>
      <c r="F1220" s="5" t="str">
        <f t="shared" ref="F1220:F1283" si="190">CONCATENATE(IF(WEEKDAY(C1220)=1,"D",""),IF(WEEKDAY(C1220)=2,"L",""),IF(WEEKDAY(C1220)=3,"M",""),IF(WEEKDAY(C1220)=4,"W",""),IF(WEEKDAY(C1220)=5,"J",""),IF(WEEKDAY(C1220)=6,"V",""),IF(WEEKDAY(C1220)=7,"S",""))</f>
        <v>D</v>
      </c>
      <c r="G1220" s="6">
        <v>0.87430555555555556</v>
      </c>
      <c r="H1220" s="6">
        <v>0.91666666666666663</v>
      </c>
      <c r="I1220" s="85">
        <f t="shared" ref="I1220:I1283" si="191">IF(H1220&gt;=G1220,(H1220-G1220)*24*60,("24:00:00"-G1220+H1220)*24*60)</f>
        <v>60.999999999999943</v>
      </c>
      <c r="J1220" s="86">
        <f>I1220*Segmentos!$D$7*(AH1220%)*IF(ISNUMBER(AI1220),AI1220%,0)</f>
        <v>1488302.3999999987</v>
      </c>
      <c r="K1220" s="86">
        <f>I1220*Segmentos!$D$7*(AL1220%)*IF(ISNUMBER(AM1220),AM1220%,0)</f>
        <v>1602103.9999999986</v>
      </c>
      <c r="L1220" s="4"/>
      <c r="M1220" s="2">
        <v>6.36</v>
      </c>
      <c r="N1220" s="2">
        <v>20.8</v>
      </c>
      <c r="O1220" s="2">
        <v>30.5</v>
      </c>
      <c r="P1220" s="2">
        <v>83.688000000000002</v>
      </c>
      <c r="Q1220" s="2">
        <v>2.72</v>
      </c>
      <c r="R1220" s="2">
        <v>11.6</v>
      </c>
      <c r="S1220" s="2">
        <v>23.4</v>
      </c>
      <c r="T1220" s="2">
        <v>5.9718999999999998</v>
      </c>
      <c r="U1220" s="2">
        <v>5.49</v>
      </c>
      <c r="V1220" s="2">
        <v>16.399999999999999</v>
      </c>
      <c r="W1220" s="2">
        <v>33.5</v>
      </c>
      <c r="X1220" s="2">
        <v>15.1462</v>
      </c>
      <c r="Y1220" s="2">
        <v>6.8</v>
      </c>
      <c r="Z1220" s="2">
        <v>20.6</v>
      </c>
      <c r="AA1220" s="2">
        <v>33.1</v>
      </c>
      <c r="AB1220" s="2">
        <v>26.424600000000002</v>
      </c>
      <c r="AC1220" s="2">
        <v>8.36</v>
      </c>
      <c r="AD1220" s="2">
        <v>28.6</v>
      </c>
      <c r="AE1220" s="2">
        <v>29.2</v>
      </c>
      <c r="AF1220" s="2">
        <v>36.145200000000003</v>
      </c>
      <c r="AG1220" s="20">
        <v>6.11</v>
      </c>
      <c r="AH1220" s="20">
        <v>22.1</v>
      </c>
      <c r="AI1220" s="20">
        <v>27.6</v>
      </c>
      <c r="AJ1220" s="20">
        <v>38.1785</v>
      </c>
      <c r="AK1220" s="18">
        <v>6.58</v>
      </c>
      <c r="AL1220" s="18">
        <v>19.600000000000001</v>
      </c>
      <c r="AM1220" s="18">
        <v>33.5</v>
      </c>
      <c r="AN1220" s="18">
        <v>45.509399999999999</v>
      </c>
      <c r="AO1220" s="2">
        <v>6.45</v>
      </c>
      <c r="AP1220" s="2">
        <v>19.899999999999999</v>
      </c>
      <c r="AQ1220" s="2">
        <v>32.4</v>
      </c>
      <c r="AR1220" s="2">
        <v>9.2741000000000007</v>
      </c>
      <c r="AS1220" s="2">
        <v>4.3600000000000003</v>
      </c>
      <c r="AT1220" s="2">
        <v>19.8</v>
      </c>
      <c r="AU1220" s="2">
        <v>22</v>
      </c>
      <c r="AV1220" s="2">
        <v>12.6434</v>
      </c>
      <c r="AW1220" s="2">
        <v>6.29</v>
      </c>
      <c r="AX1220" s="2">
        <v>20.5</v>
      </c>
      <c r="AY1220" s="2">
        <v>30.7</v>
      </c>
      <c r="AZ1220" s="2">
        <v>23.8108</v>
      </c>
      <c r="BA1220" s="2">
        <v>7.53</v>
      </c>
      <c r="BB1220" s="2">
        <v>21.9</v>
      </c>
      <c r="BC1220" s="2">
        <v>34.4</v>
      </c>
      <c r="BD1220" s="2">
        <v>37.959600000000002</v>
      </c>
      <c r="BE1220" s="4" t="str">
        <f t="shared" ref="BE1220:BE1283" si="192">IF(OR(E1220="NOTICIERO",E1220="INFORMATIVO"),"NO APLICA",IF(I1220&lt;60,"NO APLICA",IF(M1220&lt;6,"ABURRIDO",IF(O1220&lt;25,"ABURRIDO","ENTRETENIDO"))))</f>
        <v>NO APLICA</v>
      </c>
      <c r="BF1220" s="4">
        <f t="shared" ref="BF1220:BF1283" si="193">SUMPRODUCT($BG$2:$BK$2,BG1220:BK1220)/5</f>
        <v>5.9264000000000001</v>
      </c>
      <c r="BG1220">
        <f t="shared" ref="BG1220:BG1283" si="194">AO1220</f>
        <v>6.45</v>
      </c>
      <c r="BH1220">
        <f t="shared" ref="BH1220:BH1283" si="195">AS1220</f>
        <v>4.3600000000000003</v>
      </c>
      <c r="BI1220">
        <f t="shared" ref="BI1220:BI1283" si="196">MAX(AW1220,BA1220)</f>
        <v>7.53</v>
      </c>
      <c r="BJ1220">
        <f t="shared" ref="BJ1220:BJ1283" si="197">AK1220</f>
        <v>6.58</v>
      </c>
      <c r="BK1220">
        <f t="shared" ref="BK1220:BK1283" si="198">AG1220</f>
        <v>6.11</v>
      </c>
      <c r="BL1220">
        <f t="shared" ref="BL1220:BL1283" si="199">IFERROR((I1220*N1220*O1220),0)</f>
        <v>38698.399999999965</v>
      </c>
    </row>
    <row r="1221" spans="1:64" x14ac:dyDescent="0.2">
      <c r="A1221" s="1">
        <v>1219</v>
      </c>
      <c r="B1221" s="7" t="s">
        <v>107</v>
      </c>
      <c r="C1221" s="3">
        <v>39964</v>
      </c>
      <c r="D1221" s="4" t="s">
        <v>626</v>
      </c>
      <c r="E1221" s="4" t="s">
        <v>176</v>
      </c>
      <c r="F1221" s="5" t="str">
        <f t="shared" si="190"/>
        <v>D</v>
      </c>
      <c r="G1221" s="6">
        <v>0.92152777777777783</v>
      </c>
      <c r="H1221" s="6">
        <v>3.472222222222222E-3</v>
      </c>
      <c r="I1221" s="85">
        <f t="shared" si="191"/>
        <v>117.99999999999993</v>
      </c>
      <c r="J1221" s="86">
        <f>I1221*Segmentos!$D$7*(AH1221%)*IF(ISNUMBER(AI1221),AI1221%,0)</f>
        <v>3642187.9999999977</v>
      </c>
      <c r="K1221" s="86">
        <f>I1221*Segmentos!$D$7*(AL1221%)*IF(ISNUMBER(AM1221),AM1221%,0)</f>
        <v>3987691.9999999972</v>
      </c>
      <c r="L1221" s="4"/>
      <c r="M1221" s="2">
        <v>8.11</v>
      </c>
      <c r="N1221" s="2">
        <v>29</v>
      </c>
      <c r="O1221" s="2">
        <v>27.9</v>
      </c>
      <c r="P1221" s="2">
        <v>90.909400000000005</v>
      </c>
      <c r="Q1221" s="2">
        <v>2.59</v>
      </c>
      <c r="R1221" s="2">
        <v>17.100000000000001</v>
      </c>
      <c r="S1221" s="2">
        <v>15.1</v>
      </c>
      <c r="T1221" s="2">
        <v>4.8349000000000002</v>
      </c>
      <c r="U1221" s="2">
        <v>3.84</v>
      </c>
      <c r="V1221" s="2">
        <v>24.1</v>
      </c>
      <c r="W1221" s="2">
        <v>16</v>
      </c>
      <c r="X1221" s="2">
        <v>9.0335999999999999</v>
      </c>
      <c r="Y1221" s="2">
        <v>9.4</v>
      </c>
      <c r="Z1221" s="2">
        <v>32.299999999999997</v>
      </c>
      <c r="AA1221" s="2">
        <v>29.1</v>
      </c>
      <c r="AB1221" s="2">
        <v>31.103899999999999</v>
      </c>
      <c r="AC1221" s="2">
        <v>12.48</v>
      </c>
      <c r="AD1221" s="2">
        <v>35.299999999999997</v>
      </c>
      <c r="AE1221" s="2">
        <v>35.299999999999997</v>
      </c>
      <c r="AF1221" s="2">
        <v>45.936999999999998</v>
      </c>
      <c r="AG1221" s="20">
        <v>7.72</v>
      </c>
      <c r="AH1221" s="20">
        <v>30.5</v>
      </c>
      <c r="AI1221" s="20">
        <v>25.3</v>
      </c>
      <c r="AJ1221" s="20">
        <v>41.035899999999998</v>
      </c>
      <c r="AK1221" s="18">
        <v>8.4700000000000006</v>
      </c>
      <c r="AL1221" s="18">
        <v>27.7</v>
      </c>
      <c r="AM1221" s="18">
        <v>30.5</v>
      </c>
      <c r="AN1221" s="18">
        <v>49.873600000000003</v>
      </c>
      <c r="AO1221" s="2">
        <v>4.34</v>
      </c>
      <c r="AP1221" s="2">
        <v>19.899999999999999</v>
      </c>
      <c r="AQ1221" s="2">
        <v>21.8</v>
      </c>
      <c r="AR1221" s="2">
        <v>5.3124000000000002</v>
      </c>
      <c r="AS1221" s="2">
        <v>6.48</v>
      </c>
      <c r="AT1221" s="2">
        <v>25</v>
      </c>
      <c r="AU1221" s="2">
        <v>25.9</v>
      </c>
      <c r="AV1221" s="2">
        <v>15.9999</v>
      </c>
      <c r="AW1221" s="2">
        <v>6.54</v>
      </c>
      <c r="AX1221" s="2">
        <v>31.2</v>
      </c>
      <c r="AY1221" s="2">
        <v>21</v>
      </c>
      <c r="AZ1221" s="2">
        <v>21.084399999999999</v>
      </c>
      <c r="BA1221" s="2">
        <v>11.3</v>
      </c>
      <c r="BB1221" s="2">
        <v>32.299999999999997</v>
      </c>
      <c r="BC1221" s="2">
        <v>35</v>
      </c>
      <c r="BD1221" s="2">
        <v>48.512799999999999</v>
      </c>
      <c r="BE1221" s="4" t="str">
        <f t="shared" si="192"/>
        <v>ENTRETENIDO</v>
      </c>
      <c r="BF1221" s="4">
        <f t="shared" si="193"/>
        <v>8.0500000000000007</v>
      </c>
      <c r="BG1221">
        <f t="shared" si="194"/>
        <v>4.34</v>
      </c>
      <c r="BH1221">
        <f t="shared" si="195"/>
        <v>6.48</v>
      </c>
      <c r="BI1221">
        <f t="shared" si="196"/>
        <v>11.3</v>
      </c>
      <c r="BJ1221">
        <f t="shared" si="197"/>
        <v>8.4700000000000006</v>
      </c>
      <c r="BK1221">
        <f t="shared" si="198"/>
        <v>7.72</v>
      </c>
      <c r="BL1221">
        <f t="shared" si="199"/>
        <v>95473.79999999993</v>
      </c>
    </row>
    <row r="1222" spans="1:64" x14ac:dyDescent="0.2">
      <c r="A1222" s="1">
        <v>1220</v>
      </c>
      <c r="B1222" s="7" t="s">
        <v>73</v>
      </c>
      <c r="C1222" s="3">
        <v>39964</v>
      </c>
      <c r="D1222" s="4" t="s">
        <v>629</v>
      </c>
      <c r="E1222" s="4" t="s">
        <v>170</v>
      </c>
      <c r="F1222" s="5" t="str">
        <f t="shared" si="190"/>
        <v>D</v>
      </c>
      <c r="G1222" s="6">
        <v>0.8833333333333333</v>
      </c>
      <c r="H1222" s="6">
        <v>0.89583333333333337</v>
      </c>
      <c r="I1222" s="85">
        <f t="shared" si="191"/>
        <v>18.000000000000096</v>
      </c>
      <c r="J1222" s="86">
        <f>I1222*Segmentos!$D$7*(AH1222%)*IF(ISNUMBER(AI1222),AI1222%,0)</f>
        <v>18547.200000000095</v>
      </c>
      <c r="K1222" s="86">
        <f>I1222*Segmentos!$D$7*(AL1222%)*IF(ISNUMBER(AM1222),AM1222%,0)</f>
        <v>16113.600000000088</v>
      </c>
      <c r="L1222" s="4"/>
      <c r="M1222" s="2">
        <v>0.25</v>
      </c>
      <c r="N1222" s="2">
        <v>0.7</v>
      </c>
      <c r="O1222" s="2">
        <v>37.1</v>
      </c>
      <c r="P1222" s="2">
        <v>69.150899999999993</v>
      </c>
      <c r="Q1222" s="2">
        <v>0</v>
      </c>
      <c r="R1222" s="2">
        <v>0</v>
      </c>
      <c r="S1222" s="8" t="s">
        <v>577</v>
      </c>
      <c r="T1222" s="2">
        <v>0</v>
      </c>
      <c r="U1222" s="2">
        <v>0.22</v>
      </c>
      <c r="V1222" s="2">
        <v>1.3</v>
      </c>
      <c r="W1222" s="2">
        <v>17</v>
      </c>
      <c r="X1222" s="2">
        <v>13.2585</v>
      </c>
      <c r="Y1222" s="2">
        <v>0.3</v>
      </c>
      <c r="Z1222" s="2">
        <v>0.8</v>
      </c>
      <c r="AA1222" s="2">
        <v>37.4</v>
      </c>
      <c r="AB1222" s="2">
        <v>25.157499999999999</v>
      </c>
      <c r="AC1222" s="2">
        <v>0.33</v>
      </c>
      <c r="AD1222" s="2">
        <v>0.4</v>
      </c>
      <c r="AE1222" s="2">
        <v>74.400000000000006</v>
      </c>
      <c r="AF1222" s="2">
        <v>30.7349</v>
      </c>
      <c r="AG1222" s="20">
        <v>0.25</v>
      </c>
      <c r="AH1222" s="20">
        <v>0.7</v>
      </c>
      <c r="AI1222" s="20">
        <v>36.799999999999997</v>
      </c>
      <c r="AJ1222" s="20">
        <v>33.405099999999997</v>
      </c>
      <c r="AK1222" s="18">
        <v>0.24</v>
      </c>
      <c r="AL1222" s="18">
        <v>0.6</v>
      </c>
      <c r="AM1222" s="18">
        <v>37.299999999999997</v>
      </c>
      <c r="AN1222" s="18">
        <v>35.745699999999999</v>
      </c>
      <c r="AO1222" s="2">
        <v>0</v>
      </c>
      <c r="AP1222" s="2">
        <v>0</v>
      </c>
      <c r="AQ1222" s="8" t="s">
        <v>577</v>
      </c>
      <c r="AR1222" s="2">
        <v>0</v>
      </c>
      <c r="AS1222" s="2">
        <v>0</v>
      </c>
      <c r="AT1222" s="2">
        <v>0</v>
      </c>
      <c r="AU1222" s="8" t="s">
        <v>577</v>
      </c>
      <c r="AV1222" s="2">
        <v>0</v>
      </c>
      <c r="AW1222" s="2">
        <v>0.21</v>
      </c>
      <c r="AX1222" s="2">
        <v>1.6</v>
      </c>
      <c r="AY1222" s="2">
        <v>13.8</v>
      </c>
      <c r="AZ1222" s="2">
        <v>17.325600000000001</v>
      </c>
      <c r="BA1222" s="2">
        <v>0.48</v>
      </c>
      <c r="BB1222" s="2">
        <v>0.6</v>
      </c>
      <c r="BC1222" s="2">
        <v>85.3</v>
      </c>
      <c r="BD1222" s="2">
        <v>51.825299999999999</v>
      </c>
      <c r="BE1222" s="4" t="str">
        <f t="shared" si="192"/>
        <v>NO APLICA</v>
      </c>
      <c r="BF1222" s="4">
        <f t="shared" si="193"/>
        <v>0.1928</v>
      </c>
      <c r="BG1222">
        <f t="shared" si="194"/>
        <v>0</v>
      </c>
      <c r="BH1222">
        <f t="shared" si="195"/>
        <v>0</v>
      </c>
      <c r="BI1222">
        <f t="shared" si="196"/>
        <v>0.48</v>
      </c>
      <c r="BJ1222">
        <f t="shared" si="197"/>
        <v>0.24</v>
      </c>
      <c r="BK1222">
        <f t="shared" si="198"/>
        <v>0.25</v>
      </c>
      <c r="BL1222">
        <f t="shared" si="199"/>
        <v>467.46000000000248</v>
      </c>
    </row>
    <row r="1223" spans="1:64" x14ac:dyDescent="0.2">
      <c r="A1223" s="1">
        <v>1221</v>
      </c>
      <c r="B1223" s="7" t="s">
        <v>114</v>
      </c>
      <c r="C1223" s="3">
        <v>39964</v>
      </c>
      <c r="D1223" s="4" t="s">
        <v>8</v>
      </c>
      <c r="E1223" s="4" t="s">
        <v>180</v>
      </c>
      <c r="F1223" s="5" t="str">
        <f t="shared" si="190"/>
        <v>D</v>
      </c>
      <c r="G1223" s="6">
        <v>0.90833333333333333</v>
      </c>
      <c r="H1223" s="6">
        <v>0.98402777777777783</v>
      </c>
      <c r="I1223" s="85">
        <f t="shared" si="191"/>
        <v>109.00000000000009</v>
      </c>
      <c r="J1223" s="86">
        <f>I1223*Segmentos!$D$7*(AH1223%)*IF(ISNUMBER(AI1223),AI1223%,0)</f>
        <v>2911084.8000000021</v>
      </c>
      <c r="K1223" s="86">
        <f>I1223*Segmentos!$D$7*(AL1223%)*IF(ISNUMBER(AM1223),AM1223%,0)</f>
        <v>2123189.200000002</v>
      </c>
      <c r="L1223" s="4"/>
      <c r="M1223" s="2">
        <v>5.74</v>
      </c>
      <c r="N1223" s="2">
        <v>27.1</v>
      </c>
      <c r="O1223" s="2">
        <v>21.2</v>
      </c>
      <c r="P1223" s="2">
        <v>78.058999999999997</v>
      </c>
      <c r="Q1223" s="2">
        <v>4.41</v>
      </c>
      <c r="R1223" s="2">
        <v>21.2</v>
      </c>
      <c r="S1223" s="2">
        <v>20.8</v>
      </c>
      <c r="T1223" s="2">
        <v>10.017300000000001</v>
      </c>
      <c r="U1223" s="2">
        <v>7.55</v>
      </c>
      <c r="V1223" s="2">
        <v>30.6</v>
      </c>
      <c r="W1223" s="2">
        <v>24.7</v>
      </c>
      <c r="X1223" s="2">
        <v>21.535799999999998</v>
      </c>
      <c r="Y1223" s="2">
        <v>6.43</v>
      </c>
      <c r="Z1223" s="2">
        <v>27.6</v>
      </c>
      <c r="AA1223" s="2">
        <v>23.3</v>
      </c>
      <c r="AB1223" s="2">
        <v>25.830400000000001</v>
      </c>
      <c r="AC1223" s="2">
        <v>4.63</v>
      </c>
      <c r="AD1223" s="2">
        <v>27.4</v>
      </c>
      <c r="AE1223" s="2">
        <v>16.899999999999999</v>
      </c>
      <c r="AF1223" s="2">
        <v>20.675599999999999</v>
      </c>
      <c r="AG1223" s="20">
        <v>6.67</v>
      </c>
      <c r="AH1223" s="20">
        <v>31.2</v>
      </c>
      <c r="AI1223" s="20">
        <v>21.4</v>
      </c>
      <c r="AJ1223" s="20">
        <v>43.095100000000002</v>
      </c>
      <c r="AK1223" s="18">
        <v>4.8899999999999997</v>
      </c>
      <c r="AL1223" s="18">
        <v>23.3</v>
      </c>
      <c r="AM1223" s="18">
        <v>20.9</v>
      </c>
      <c r="AN1223" s="18">
        <v>34.963900000000002</v>
      </c>
      <c r="AO1223" s="2">
        <v>2.91</v>
      </c>
      <c r="AP1223" s="2">
        <v>20</v>
      </c>
      <c r="AQ1223" s="2">
        <v>14.6</v>
      </c>
      <c r="AR1223" s="2">
        <v>4.3324999999999996</v>
      </c>
      <c r="AS1223" s="2">
        <v>4.49</v>
      </c>
      <c r="AT1223" s="2">
        <v>21.6</v>
      </c>
      <c r="AU1223" s="2">
        <v>20.8</v>
      </c>
      <c r="AV1223" s="2">
        <v>13.452199999999999</v>
      </c>
      <c r="AW1223" s="2">
        <v>6.29</v>
      </c>
      <c r="AX1223" s="2">
        <v>34.200000000000003</v>
      </c>
      <c r="AY1223" s="2">
        <v>18.399999999999999</v>
      </c>
      <c r="AZ1223" s="2">
        <v>24.596499999999999</v>
      </c>
      <c r="BA1223" s="2">
        <v>6.85</v>
      </c>
      <c r="BB1223" s="2">
        <v>26.9</v>
      </c>
      <c r="BC1223" s="2">
        <v>25.4</v>
      </c>
      <c r="BD1223" s="2">
        <v>35.677900000000001</v>
      </c>
      <c r="BE1223" s="4" t="str">
        <f t="shared" si="192"/>
        <v>ABURRIDO</v>
      </c>
      <c r="BF1223" s="4">
        <f t="shared" si="193"/>
        <v>5.2624000000000004</v>
      </c>
      <c r="BG1223">
        <f t="shared" si="194"/>
        <v>2.91</v>
      </c>
      <c r="BH1223">
        <f t="shared" si="195"/>
        <v>4.49</v>
      </c>
      <c r="BI1223">
        <f t="shared" si="196"/>
        <v>6.85</v>
      </c>
      <c r="BJ1223">
        <f t="shared" si="197"/>
        <v>4.8899999999999997</v>
      </c>
      <c r="BK1223">
        <f t="shared" si="198"/>
        <v>6.67</v>
      </c>
      <c r="BL1223">
        <f t="shared" si="199"/>
        <v>62622.680000000051</v>
      </c>
    </row>
    <row r="1224" spans="1:64" x14ac:dyDescent="0.2">
      <c r="A1224" s="1">
        <v>1222</v>
      </c>
      <c r="B1224" s="7" t="s">
        <v>5</v>
      </c>
      <c r="C1224" s="3">
        <v>39964</v>
      </c>
      <c r="D1224" s="4" t="s">
        <v>3</v>
      </c>
      <c r="E1224" s="4" t="s">
        <v>164</v>
      </c>
      <c r="F1224" s="5" t="str">
        <f t="shared" si="190"/>
        <v>D</v>
      </c>
      <c r="G1224" s="6">
        <v>0.87430555555555556</v>
      </c>
      <c r="H1224" s="6">
        <v>0.91666666666666663</v>
      </c>
      <c r="I1224" s="85">
        <f t="shared" si="191"/>
        <v>60.999999999999943</v>
      </c>
      <c r="J1224" s="86">
        <f>I1224*Segmentos!$D$7*(AH1224%)*IF(ISNUMBER(AI1224),AI1224%,0)</f>
        <v>2237333.5999999978</v>
      </c>
      <c r="K1224" s="86">
        <f>I1224*Segmentos!$D$7*(AL1224%)*IF(ISNUMBER(AM1224),AM1224%,0)</f>
        <v>1817311.9999999981</v>
      </c>
      <c r="L1224" s="4"/>
      <c r="M1224" s="2">
        <v>8.27</v>
      </c>
      <c r="N1224" s="2">
        <v>22.3</v>
      </c>
      <c r="O1224" s="2">
        <v>37</v>
      </c>
      <c r="P1224" s="2">
        <v>88.743300000000005</v>
      </c>
      <c r="Q1224" s="2">
        <v>4.45</v>
      </c>
      <c r="R1224" s="2">
        <v>11.5</v>
      </c>
      <c r="S1224" s="2">
        <v>38.799999999999997</v>
      </c>
      <c r="T1224" s="2">
        <v>7.9604999999999997</v>
      </c>
      <c r="U1224" s="2">
        <v>5.07</v>
      </c>
      <c r="V1224" s="2">
        <v>16.100000000000001</v>
      </c>
      <c r="W1224" s="2">
        <v>31.4</v>
      </c>
      <c r="X1224" s="2">
        <v>11.397600000000001</v>
      </c>
      <c r="Y1224" s="2">
        <v>7.89</v>
      </c>
      <c r="Z1224" s="2">
        <v>24.1</v>
      </c>
      <c r="AA1224" s="2">
        <v>32.799999999999997</v>
      </c>
      <c r="AB1224" s="2">
        <v>24.991900000000001</v>
      </c>
      <c r="AC1224" s="2">
        <v>12.6</v>
      </c>
      <c r="AD1224" s="2">
        <v>30.3</v>
      </c>
      <c r="AE1224" s="2">
        <v>41.6</v>
      </c>
      <c r="AF1224" s="2">
        <v>44.393300000000004</v>
      </c>
      <c r="AG1224" s="20">
        <v>9.17</v>
      </c>
      <c r="AH1224" s="20">
        <v>25.4</v>
      </c>
      <c r="AI1224" s="20">
        <v>36.1</v>
      </c>
      <c r="AJ1224" s="20">
        <v>46.692100000000003</v>
      </c>
      <c r="AK1224" s="18">
        <v>7.46</v>
      </c>
      <c r="AL1224" s="18">
        <v>19.600000000000001</v>
      </c>
      <c r="AM1224" s="18">
        <v>38</v>
      </c>
      <c r="AN1224" s="18">
        <v>42.051200000000001</v>
      </c>
      <c r="AO1224" s="2">
        <v>5.89</v>
      </c>
      <c r="AP1224" s="2">
        <v>18.600000000000001</v>
      </c>
      <c r="AQ1224" s="2">
        <v>31.6</v>
      </c>
      <c r="AR1224" s="2">
        <v>6.9027000000000003</v>
      </c>
      <c r="AS1224" s="2">
        <v>5.8</v>
      </c>
      <c r="AT1224" s="2">
        <v>18.5</v>
      </c>
      <c r="AU1224" s="2">
        <v>31.3</v>
      </c>
      <c r="AV1224" s="2">
        <v>13.712300000000001</v>
      </c>
      <c r="AW1224" s="2">
        <v>8.07</v>
      </c>
      <c r="AX1224" s="2">
        <v>22.3</v>
      </c>
      <c r="AY1224" s="2">
        <v>36.200000000000003</v>
      </c>
      <c r="AZ1224" s="2">
        <v>24.888500000000001</v>
      </c>
      <c r="BA1224" s="2">
        <v>10.52</v>
      </c>
      <c r="BB1224" s="2">
        <v>25.7</v>
      </c>
      <c r="BC1224" s="2">
        <v>41</v>
      </c>
      <c r="BD1224" s="2">
        <v>43.239800000000002</v>
      </c>
      <c r="BE1224" s="4" t="str">
        <f t="shared" si="192"/>
        <v>NO APLICA</v>
      </c>
      <c r="BF1224" s="4">
        <f t="shared" si="193"/>
        <v>7.6938000000000004</v>
      </c>
      <c r="BG1224">
        <f t="shared" si="194"/>
        <v>5.89</v>
      </c>
      <c r="BH1224">
        <f t="shared" si="195"/>
        <v>5.8</v>
      </c>
      <c r="BI1224">
        <f t="shared" si="196"/>
        <v>10.52</v>
      </c>
      <c r="BJ1224">
        <f t="shared" si="197"/>
        <v>7.46</v>
      </c>
      <c r="BK1224">
        <f t="shared" si="198"/>
        <v>9.17</v>
      </c>
      <c r="BL1224">
        <f t="shared" si="199"/>
        <v>50331.099999999955</v>
      </c>
    </row>
    <row r="1225" spans="1:64" x14ac:dyDescent="0.2">
      <c r="A1225" s="1">
        <v>1223</v>
      </c>
      <c r="B1225" s="7" t="s">
        <v>49</v>
      </c>
      <c r="C1225" s="3">
        <v>39964</v>
      </c>
      <c r="D1225" s="4" t="s">
        <v>3</v>
      </c>
      <c r="E1225" s="4" t="s">
        <v>168</v>
      </c>
      <c r="F1225" s="5" t="str">
        <f t="shared" si="190"/>
        <v>D</v>
      </c>
      <c r="G1225" s="6">
        <v>0.7895833333333333</v>
      </c>
      <c r="H1225" s="6">
        <v>0.87430555555555556</v>
      </c>
      <c r="I1225" s="85">
        <f t="shared" si="191"/>
        <v>122.00000000000004</v>
      </c>
      <c r="J1225" s="86">
        <f>I1225*Segmentos!$D$7*(AH1225%)*IF(ISNUMBER(AI1225),AI1225%,0)</f>
        <v>1367034.4000000006</v>
      </c>
      <c r="K1225" s="86">
        <f>I1225*Segmentos!$D$7*(AL1225%)*IF(ISNUMBER(AM1225),AM1225%,0)</f>
        <v>1803208.8000000005</v>
      </c>
      <c r="L1225" s="4" t="s">
        <v>345</v>
      </c>
      <c r="M1225" s="2">
        <v>3.26</v>
      </c>
      <c r="N1225" s="2">
        <v>10.9</v>
      </c>
      <c r="O1225" s="2">
        <v>30</v>
      </c>
      <c r="P1225" s="2">
        <v>91.636799999999994</v>
      </c>
      <c r="Q1225" s="2">
        <v>0.79</v>
      </c>
      <c r="R1225" s="2">
        <v>4.0999999999999996</v>
      </c>
      <c r="S1225" s="2">
        <v>19.2</v>
      </c>
      <c r="T1225" s="2">
        <v>3.7189000000000001</v>
      </c>
      <c r="U1225" s="2">
        <v>1.53</v>
      </c>
      <c r="V1225" s="2">
        <v>8.1</v>
      </c>
      <c r="W1225" s="2">
        <v>18.899999999999999</v>
      </c>
      <c r="X1225" s="2">
        <v>8.9909999999999997</v>
      </c>
      <c r="Y1225" s="2">
        <v>3.19</v>
      </c>
      <c r="Z1225" s="2">
        <v>10.8</v>
      </c>
      <c r="AA1225" s="2">
        <v>29.4</v>
      </c>
      <c r="AB1225" s="2">
        <v>26.439</v>
      </c>
      <c r="AC1225" s="2">
        <v>5.69</v>
      </c>
      <c r="AD1225" s="2">
        <v>16.100000000000001</v>
      </c>
      <c r="AE1225" s="2">
        <v>35.4</v>
      </c>
      <c r="AF1225" s="2">
        <v>52.488</v>
      </c>
      <c r="AG1225" s="20">
        <v>2.8</v>
      </c>
      <c r="AH1225" s="20">
        <v>10.9</v>
      </c>
      <c r="AI1225" s="20">
        <v>25.7</v>
      </c>
      <c r="AJ1225" s="20">
        <v>37.274999999999999</v>
      </c>
      <c r="AK1225" s="18">
        <v>3.68</v>
      </c>
      <c r="AL1225" s="18">
        <v>10.9</v>
      </c>
      <c r="AM1225" s="18">
        <v>33.9</v>
      </c>
      <c r="AN1225" s="18">
        <v>54.361899999999999</v>
      </c>
      <c r="AO1225" s="2">
        <v>1.64</v>
      </c>
      <c r="AP1225" s="2">
        <v>7.9</v>
      </c>
      <c r="AQ1225" s="2">
        <v>20.7</v>
      </c>
      <c r="AR1225" s="2">
        <v>5.0423999999999998</v>
      </c>
      <c r="AS1225" s="2">
        <v>2.2799999999999998</v>
      </c>
      <c r="AT1225" s="2">
        <v>8.6</v>
      </c>
      <c r="AU1225" s="2">
        <v>26.4</v>
      </c>
      <c r="AV1225" s="2">
        <v>14.1073</v>
      </c>
      <c r="AW1225" s="2">
        <v>3.05</v>
      </c>
      <c r="AX1225" s="2">
        <v>11.1</v>
      </c>
      <c r="AY1225" s="2">
        <v>27.5</v>
      </c>
      <c r="AZ1225" s="2">
        <v>24.628</v>
      </c>
      <c r="BA1225" s="2">
        <v>4.45</v>
      </c>
      <c r="BB1225" s="2">
        <v>12.8</v>
      </c>
      <c r="BC1225" s="2">
        <v>34.700000000000003</v>
      </c>
      <c r="BD1225" s="2">
        <v>47.859099999999998</v>
      </c>
      <c r="BE1225" s="4" t="str">
        <f t="shared" si="192"/>
        <v>ABURRIDO</v>
      </c>
      <c r="BF1225" s="4">
        <f t="shared" si="193"/>
        <v>3.0766</v>
      </c>
      <c r="BG1225">
        <f t="shared" si="194"/>
        <v>1.64</v>
      </c>
      <c r="BH1225">
        <f t="shared" si="195"/>
        <v>2.2799999999999998</v>
      </c>
      <c r="BI1225">
        <f t="shared" si="196"/>
        <v>4.45</v>
      </c>
      <c r="BJ1225">
        <f t="shared" si="197"/>
        <v>3.68</v>
      </c>
      <c r="BK1225">
        <f t="shared" si="198"/>
        <v>2.8</v>
      </c>
      <c r="BL1225">
        <f t="shared" si="199"/>
        <v>39894.000000000015</v>
      </c>
    </row>
    <row r="1226" spans="1:64" x14ac:dyDescent="0.2">
      <c r="A1226" s="1">
        <v>1224</v>
      </c>
      <c r="B1226" s="7" t="s">
        <v>101</v>
      </c>
      <c r="C1226" s="3">
        <v>39964</v>
      </c>
      <c r="D1226" s="4" t="s">
        <v>628</v>
      </c>
      <c r="E1226" s="4" t="s">
        <v>168</v>
      </c>
      <c r="F1226" s="5" t="str">
        <f t="shared" si="190"/>
        <v>D</v>
      </c>
      <c r="G1226" s="6">
        <v>0.91736111111111107</v>
      </c>
      <c r="H1226" s="6">
        <v>1.1111111111111112E-2</v>
      </c>
      <c r="I1226" s="85">
        <f t="shared" si="191"/>
        <v>135.00000000000006</v>
      </c>
      <c r="J1226" s="86">
        <f>I1226*Segmentos!$D$7*(AH1226%)*IF(ISNUMBER(AI1226),AI1226%,0)</f>
        <v>1594080.0000000009</v>
      </c>
      <c r="K1226" s="86">
        <f>I1226*Segmentos!$D$7*(AL1226%)*IF(ISNUMBER(AM1226),AM1226%,0)</f>
        <v>1147608.0000000005</v>
      </c>
      <c r="L1226" s="4" t="s">
        <v>347</v>
      </c>
      <c r="M1226" s="2">
        <v>2.52</v>
      </c>
      <c r="N1226" s="2">
        <v>10.6</v>
      </c>
      <c r="O1226" s="2">
        <v>23.9</v>
      </c>
      <c r="P1226" s="2">
        <v>85.343699999999998</v>
      </c>
      <c r="Q1226" s="2">
        <v>1.1200000000000001</v>
      </c>
      <c r="R1226" s="2">
        <v>4.7</v>
      </c>
      <c r="S1226" s="2">
        <v>24.1</v>
      </c>
      <c r="T1226" s="2">
        <v>6.3384</v>
      </c>
      <c r="U1226" s="2">
        <v>1.84</v>
      </c>
      <c r="V1226" s="2">
        <v>9.1</v>
      </c>
      <c r="W1226" s="2">
        <v>20.2</v>
      </c>
      <c r="X1226" s="2">
        <v>13.0687</v>
      </c>
      <c r="Y1226" s="2">
        <v>3.48</v>
      </c>
      <c r="Z1226" s="2">
        <v>14.9</v>
      </c>
      <c r="AA1226" s="2">
        <v>23.4</v>
      </c>
      <c r="AB1226" s="2">
        <v>34.8249</v>
      </c>
      <c r="AC1226" s="2">
        <v>2.8</v>
      </c>
      <c r="AD1226" s="2">
        <v>10.6</v>
      </c>
      <c r="AE1226" s="2">
        <v>26.5</v>
      </c>
      <c r="AF1226" s="2">
        <v>31.111699999999999</v>
      </c>
      <c r="AG1226" s="20">
        <v>2.96</v>
      </c>
      <c r="AH1226" s="20">
        <v>12</v>
      </c>
      <c r="AI1226" s="20">
        <v>24.6</v>
      </c>
      <c r="AJ1226" s="20">
        <v>47.521799999999999</v>
      </c>
      <c r="AK1226" s="18">
        <v>2.12</v>
      </c>
      <c r="AL1226" s="18">
        <v>9.1999999999999993</v>
      </c>
      <c r="AM1226" s="18">
        <v>23.1</v>
      </c>
      <c r="AN1226" s="18">
        <v>37.821899999999999</v>
      </c>
      <c r="AO1226" s="2">
        <v>0.68</v>
      </c>
      <c r="AP1226" s="2">
        <v>4.7</v>
      </c>
      <c r="AQ1226" s="2">
        <v>14.3</v>
      </c>
      <c r="AR1226" s="2">
        <v>2.5028999999999999</v>
      </c>
      <c r="AS1226" s="2">
        <v>1.84</v>
      </c>
      <c r="AT1226" s="2">
        <v>7.2</v>
      </c>
      <c r="AU1226" s="2">
        <v>25.4</v>
      </c>
      <c r="AV1226" s="2">
        <v>13.7235</v>
      </c>
      <c r="AW1226" s="2">
        <v>3.93</v>
      </c>
      <c r="AX1226" s="2">
        <v>15.6</v>
      </c>
      <c r="AY1226" s="2">
        <v>25.3</v>
      </c>
      <c r="AZ1226" s="2">
        <v>38.271700000000003</v>
      </c>
      <c r="BA1226" s="2">
        <v>2.38</v>
      </c>
      <c r="BB1226" s="2">
        <v>10.4</v>
      </c>
      <c r="BC1226" s="2">
        <v>22.9</v>
      </c>
      <c r="BD1226" s="2">
        <v>30.845600000000001</v>
      </c>
      <c r="BE1226" s="4" t="str">
        <f t="shared" si="192"/>
        <v>ABURRIDO</v>
      </c>
      <c r="BF1226" s="4">
        <f t="shared" si="193"/>
        <v>2.4742000000000002</v>
      </c>
      <c r="BG1226">
        <f t="shared" si="194"/>
        <v>0.68</v>
      </c>
      <c r="BH1226">
        <f t="shared" si="195"/>
        <v>1.84</v>
      </c>
      <c r="BI1226">
        <f t="shared" si="196"/>
        <v>3.93</v>
      </c>
      <c r="BJ1226">
        <f t="shared" si="197"/>
        <v>2.12</v>
      </c>
      <c r="BK1226">
        <f t="shared" si="198"/>
        <v>2.96</v>
      </c>
      <c r="BL1226">
        <f t="shared" si="199"/>
        <v>34200.900000000009</v>
      </c>
    </row>
    <row r="1227" spans="1:64" x14ac:dyDescent="0.2">
      <c r="A1227" s="1">
        <v>1225</v>
      </c>
      <c r="B1227" s="7" t="s">
        <v>9</v>
      </c>
      <c r="C1227" s="3">
        <v>39964</v>
      </c>
      <c r="D1227" s="4" t="s">
        <v>8</v>
      </c>
      <c r="E1227" s="4" t="s">
        <v>168</v>
      </c>
      <c r="F1227" s="5" t="str">
        <f t="shared" si="190"/>
        <v>D</v>
      </c>
      <c r="G1227" s="6">
        <v>0.80208333333333337</v>
      </c>
      <c r="H1227" s="6">
        <v>0.87361111111111101</v>
      </c>
      <c r="I1227" s="85">
        <f t="shared" si="191"/>
        <v>102.9999999999998</v>
      </c>
      <c r="J1227" s="86">
        <f>I1227*Segmentos!$D$7*(AH1227%)*IF(ISNUMBER(AI1227),AI1227%,0)</f>
        <v>1884899.9999999963</v>
      </c>
      <c r="K1227" s="86">
        <f>I1227*Segmentos!$D$7*(AL1227%)*IF(ISNUMBER(AM1227),AM1227%,0)</f>
        <v>2349388.7999999956</v>
      </c>
      <c r="L1227" s="4" t="s">
        <v>344</v>
      </c>
      <c r="M1227" s="2">
        <v>5.17</v>
      </c>
      <c r="N1227" s="2">
        <v>12.9</v>
      </c>
      <c r="O1227" s="2">
        <v>40.1</v>
      </c>
      <c r="P1227" s="2">
        <v>77.463099999999997</v>
      </c>
      <c r="Q1227" s="2">
        <v>4.51</v>
      </c>
      <c r="R1227" s="2">
        <v>11.4</v>
      </c>
      <c r="S1227" s="2">
        <v>39.4</v>
      </c>
      <c r="T1227" s="2">
        <v>11.270099999999999</v>
      </c>
      <c r="U1227" s="2">
        <v>2.72</v>
      </c>
      <c r="V1227" s="2">
        <v>10.5</v>
      </c>
      <c r="W1227" s="2">
        <v>26</v>
      </c>
      <c r="X1227" s="2">
        <v>8.5289999999999999</v>
      </c>
      <c r="Y1227" s="2">
        <v>5.67</v>
      </c>
      <c r="Z1227" s="2">
        <v>13.3</v>
      </c>
      <c r="AA1227" s="2">
        <v>42.5</v>
      </c>
      <c r="AB1227" s="2">
        <v>25.048400000000001</v>
      </c>
      <c r="AC1227" s="2">
        <v>6.64</v>
      </c>
      <c r="AD1227" s="2">
        <v>14.8</v>
      </c>
      <c r="AE1227" s="2">
        <v>44.9</v>
      </c>
      <c r="AF1227" s="2">
        <v>32.615400000000001</v>
      </c>
      <c r="AG1227" s="20">
        <v>4.57</v>
      </c>
      <c r="AH1227" s="20">
        <v>12.5</v>
      </c>
      <c r="AI1227" s="20">
        <v>36.6</v>
      </c>
      <c r="AJ1227" s="20">
        <v>32.459600000000002</v>
      </c>
      <c r="AK1227" s="18">
        <v>5.72</v>
      </c>
      <c r="AL1227" s="18">
        <v>13.2</v>
      </c>
      <c r="AM1227" s="18">
        <v>43.2</v>
      </c>
      <c r="AN1227" s="18">
        <v>45.003500000000003</v>
      </c>
      <c r="AO1227" s="2">
        <v>1.85</v>
      </c>
      <c r="AP1227" s="2">
        <v>4.8</v>
      </c>
      <c r="AQ1227" s="2">
        <v>38.5</v>
      </c>
      <c r="AR1227" s="2">
        <v>3.0274000000000001</v>
      </c>
      <c r="AS1227" s="2">
        <v>2.08</v>
      </c>
      <c r="AT1227" s="2">
        <v>6</v>
      </c>
      <c r="AU1227" s="2">
        <v>34.799999999999997</v>
      </c>
      <c r="AV1227" s="2">
        <v>6.8674999999999997</v>
      </c>
      <c r="AW1227" s="2">
        <v>6</v>
      </c>
      <c r="AX1227" s="2">
        <v>14.6</v>
      </c>
      <c r="AY1227" s="2">
        <v>41.2</v>
      </c>
      <c r="AZ1227" s="2">
        <v>25.847100000000001</v>
      </c>
      <c r="BA1227" s="2">
        <v>7.28</v>
      </c>
      <c r="BB1227" s="2">
        <v>17.899999999999999</v>
      </c>
      <c r="BC1227" s="2">
        <v>40.6</v>
      </c>
      <c r="BD1227" s="2">
        <v>41.7211</v>
      </c>
      <c r="BE1227" s="4" t="str">
        <f t="shared" si="192"/>
        <v>ABURRIDO</v>
      </c>
      <c r="BF1227" s="4">
        <f t="shared" si="193"/>
        <v>4.2529999999999992</v>
      </c>
      <c r="BG1227">
        <f t="shared" si="194"/>
        <v>1.85</v>
      </c>
      <c r="BH1227">
        <f t="shared" si="195"/>
        <v>2.08</v>
      </c>
      <c r="BI1227">
        <f t="shared" si="196"/>
        <v>7.28</v>
      </c>
      <c r="BJ1227">
        <f t="shared" si="197"/>
        <v>5.72</v>
      </c>
      <c r="BK1227">
        <f t="shared" si="198"/>
        <v>4.57</v>
      </c>
      <c r="BL1227">
        <f t="shared" si="199"/>
        <v>53280.869999999901</v>
      </c>
    </row>
    <row r="1228" spans="1:64" x14ac:dyDescent="0.2">
      <c r="A1228" s="1">
        <v>1226</v>
      </c>
      <c r="B1228" s="7" t="s">
        <v>35</v>
      </c>
      <c r="C1228" s="3">
        <v>39964</v>
      </c>
      <c r="D1228" s="4" t="s">
        <v>626</v>
      </c>
      <c r="E1228" s="4" t="s">
        <v>163</v>
      </c>
      <c r="F1228" s="5" t="str">
        <f t="shared" si="190"/>
        <v>D</v>
      </c>
      <c r="G1228" s="6">
        <v>0.92013888888888884</v>
      </c>
      <c r="H1228" s="6">
        <v>0.92152777777777783</v>
      </c>
      <c r="I1228" s="85">
        <f t="shared" si="191"/>
        <v>2.0000000000001528</v>
      </c>
      <c r="J1228" s="86">
        <f>I1228*Segmentos!$D$7*(AH1228%)*IF(ISNUMBER(AI1228),AI1228%,0)</f>
        <v>53593.600000004095</v>
      </c>
      <c r="K1228" s="86">
        <f>I1228*Segmentos!$D$7*(AL1228%)*IF(ISNUMBER(AM1228),AM1228%,0)</f>
        <v>57470.400000004382</v>
      </c>
      <c r="L1228" s="4"/>
      <c r="M1228" s="2">
        <v>6.95</v>
      </c>
      <c r="N1228" s="2">
        <v>7.8</v>
      </c>
      <c r="O1228" s="2">
        <v>88.6</v>
      </c>
      <c r="P1228" s="2">
        <v>81.216099999999997</v>
      </c>
      <c r="Q1228" s="2">
        <v>4.25</v>
      </c>
      <c r="R1228" s="2">
        <v>4.7</v>
      </c>
      <c r="S1228" s="2">
        <v>89.6</v>
      </c>
      <c r="T1228" s="2">
        <v>8.2972999999999999</v>
      </c>
      <c r="U1228" s="2">
        <v>4.8600000000000003</v>
      </c>
      <c r="V1228" s="2">
        <v>5.2</v>
      </c>
      <c r="W1228" s="2">
        <v>93</v>
      </c>
      <c r="X1228" s="2">
        <v>11.9011</v>
      </c>
      <c r="Y1228" s="2">
        <v>7.54</v>
      </c>
      <c r="Z1228" s="2">
        <v>8.9</v>
      </c>
      <c r="AA1228" s="2">
        <v>84.4</v>
      </c>
      <c r="AB1228" s="2">
        <v>26.0167</v>
      </c>
      <c r="AC1228" s="2">
        <v>9.1199999999999992</v>
      </c>
      <c r="AD1228" s="2">
        <v>10.1</v>
      </c>
      <c r="AE1228" s="2">
        <v>90.2</v>
      </c>
      <c r="AF1228" s="2">
        <v>35.000900000000001</v>
      </c>
      <c r="AG1228" s="20">
        <v>6.67</v>
      </c>
      <c r="AH1228" s="20">
        <v>7.9</v>
      </c>
      <c r="AI1228" s="20">
        <v>84.8</v>
      </c>
      <c r="AJ1228" s="20">
        <v>37.011299999999999</v>
      </c>
      <c r="AK1228" s="18">
        <v>7.19</v>
      </c>
      <c r="AL1228" s="18">
        <v>7.8</v>
      </c>
      <c r="AM1228" s="18">
        <v>92.1</v>
      </c>
      <c r="AN1228" s="18">
        <v>44.204799999999999</v>
      </c>
      <c r="AO1228" s="2">
        <v>5.43</v>
      </c>
      <c r="AP1228" s="2">
        <v>5.9</v>
      </c>
      <c r="AQ1228" s="2">
        <v>91.6</v>
      </c>
      <c r="AR1228" s="2">
        <v>6.9321000000000002</v>
      </c>
      <c r="AS1228" s="2">
        <v>4.76</v>
      </c>
      <c r="AT1228" s="2">
        <v>5.0999999999999996</v>
      </c>
      <c r="AU1228" s="2">
        <v>93</v>
      </c>
      <c r="AV1228" s="2">
        <v>12.264200000000001</v>
      </c>
      <c r="AW1228" s="2">
        <v>6.02</v>
      </c>
      <c r="AX1228" s="2">
        <v>7.5</v>
      </c>
      <c r="AY1228" s="2">
        <v>80.2</v>
      </c>
      <c r="AZ1228" s="2">
        <v>20.250900000000001</v>
      </c>
      <c r="BA1228" s="2">
        <v>9.33</v>
      </c>
      <c r="BB1228" s="2">
        <v>10.199999999999999</v>
      </c>
      <c r="BC1228" s="2">
        <v>91.4</v>
      </c>
      <c r="BD1228" s="2">
        <v>41.768799999999999</v>
      </c>
      <c r="BE1228" s="4" t="str">
        <f t="shared" si="192"/>
        <v>NO APLICA</v>
      </c>
      <c r="BF1228" s="4">
        <f t="shared" si="193"/>
        <v>6.6424000000000003</v>
      </c>
      <c r="BG1228">
        <f t="shared" si="194"/>
        <v>5.43</v>
      </c>
      <c r="BH1228">
        <f t="shared" si="195"/>
        <v>4.76</v>
      </c>
      <c r="BI1228">
        <f t="shared" si="196"/>
        <v>9.33</v>
      </c>
      <c r="BJ1228">
        <f t="shared" si="197"/>
        <v>7.19</v>
      </c>
      <c r="BK1228">
        <f t="shared" si="198"/>
        <v>6.67</v>
      </c>
      <c r="BL1228">
        <f t="shared" si="199"/>
        <v>1382.1600000001056</v>
      </c>
    </row>
    <row r="1229" spans="1:64" x14ac:dyDescent="0.2">
      <c r="A1229" s="1">
        <v>1227</v>
      </c>
      <c r="B1229" s="7" t="s">
        <v>11</v>
      </c>
      <c r="C1229" s="3">
        <v>39964</v>
      </c>
      <c r="D1229" s="4" t="s">
        <v>8</v>
      </c>
      <c r="E1229" s="4" t="s">
        <v>166</v>
      </c>
      <c r="F1229" s="5" t="str">
        <f t="shared" si="190"/>
        <v>D</v>
      </c>
      <c r="G1229" s="6">
        <v>0.8881944444444444</v>
      </c>
      <c r="H1229" s="6">
        <v>0.88888888888888884</v>
      </c>
      <c r="I1229" s="85">
        <f t="shared" si="191"/>
        <v>0.99999999999999645</v>
      </c>
      <c r="J1229" s="86">
        <f>I1229*Segmentos!$D$7*(AH1229%)*IF(ISNUMBER(AI1229),AI1229%,0)</f>
        <v>14399.999999999951</v>
      </c>
      <c r="K1229" s="86">
        <f>I1229*Segmentos!$D$7*(AL1229%)*IF(ISNUMBER(AM1229),AM1229%,0)</f>
        <v>18799.999999999935</v>
      </c>
      <c r="L1229" s="4"/>
      <c r="M1229" s="2">
        <v>4.1900000000000004</v>
      </c>
      <c r="N1229" s="2">
        <v>4.2</v>
      </c>
      <c r="O1229" s="2">
        <v>100</v>
      </c>
      <c r="P1229" s="2">
        <v>81.5107</v>
      </c>
      <c r="Q1229" s="2">
        <v>3.04</v>
      </c>
      <c r="R1229" s="2">
        <v>3</v>
      </c>
      <c r="S1229" s="2">
        <v>100</v>
      </c>
      <c r="T1229" s="2">
        <v>9.8658999999999999</v>
      </c>
      <c r="U1229" s="2">
        <v>3.22</v>
      </c>
      <c r="V1229" s="2">
        <v>3.2</v>
      </c>
      <c r="W1229" s="2">
        <v>100</v>
      </c>
      <c r="X1229" s="2">
        <v>13.164</v>
      </c>
      <c r="Y1229" s="2">
        <v>5.14</v>
      </c>
      <c r="Z1229" s="2">
        <v>5.0999999999999996</v>
      </c>
      <c r="AA1229" s="2">
        <v>100</v>
      </c>
      <c r="AB1229" s="2">
        <v>29.541799999999999</v>
      </c>
      <c r="AC1229" s="2">
        <v>4.53</v>
      </c>
      <c r="AD1229" s="2">
        <v>4.5</v>
      </c>
      <c r="AE1229" s="2">
        <v>100</v>
      </c>
      <c r="AF1229" s="2">
        <v>28.939</v>
      </c>
      <c r="AG1229" s="20">
        <v>3.59</v>
      </c>
      <c r="AH1229" s="20">
        <v>3.6</v>
      </c>
      <c r="AI1229" s="20">
        <v>100</v>
      </c>
      <c r="AJ1229" s="20">
        <v>33.133200000000002</v>
      </c>
      <c r="AK1229" s="18">
        <v>4.7300000000000004</v>
      </c>
      <c r="AL1229" s="18">
        <v>4.7</v>
      </c>
      <c r="AM1229" s="18">
        <v>100</v>
      </c>
      <c r="AN1229" s="18">
        <v>48.377499999999998</v>
      </c>
      <c r="AO1229" s="2">
        <v>1.23</v>
      </c>
      <c r="AP1229" s="2">
        <v>1.2</v>
      </c>
      <c r="AQ1229" s="2">
        <v>100</v>
      </c>
      <c r="AR1229" s="2">
        <v>2.6208999999999998</v>
      </c>
      <c r="AS1229" s="2">
        <v>2</v>
      </c>
      <c r="AT1229" s="2">
        <v>2</v>
      </c>
      <c r="AU1229" s="2">
        <v>100</v>
      </c>
      <c r="AV1229" s="2">
        <v>8.5790000000000006</v>
      </c>
      <c r="AW1229" s="2">
        <v>5.81</v>
      </c>
      <c r="AX1229" s="2">
        <v>5.8</v>
      </c>
      <c r="AY1229" s="2">
        <v>100</v>
      </c>
      <c r="AZ1229" s="2">
        <v>32.540999999999997</v>
      </c>
      <c r="BA1229" s="2">
        <v>5.0599999999999996</v>
      </c>
      <c r="BB1229" s="2">
        <v>5.0999999999999996</v>
      </c>
      <c r="BC1229" s="2">
        <v>100</v>
      </c>
      <c r="BD1229" s="2">
        <v>37.769799999999996</v>
      </c>
      <c r="BE1229" s="4" t="str">
        <f t="shared" si="192"/>
        <v>NO APLICA</v>
      </c>
      <c r="BF1229" s="4">
        <f t="shared" si="193"/>
        <v>3.5207999999999999</v>
      </c>
      <c r="BG1229">
        <f t="shared" si="194"/>
        <v>1.23</v>
      </c>
      <c r="BH1229">
        <f t="shared" si="195"/>
        <v>2</v>
      </c>
      <c r="BI1229">
        <f t="shared" si="196"/>
        <v>5.81</v>
      </c>
      <c r="BJ1229">
        <f t="shared" si="197"/>
        <v>4.7300000000000004</v>
      </c>
      <c r="BK1229">
        <f t="shared" si="198"/>
        <v>3.59</v>
      </c>
      <c r="BL1229">
        <f t="shared" si="199"/>
        <v>419.99999999999852</v>
      </c>
    </row>
    <row r="1230" spans="1:64" x14ac:dyDescent="0.2">
      <c r="A1230" s="1">
        <v>1228</v>
      </c>
      <c r="B1230" s="7" t="s">
        <v>11</v>
      </c>
      <c r="C1230" s="3">
        <v>39964</v>
      </c>
      <c r="D1230" s="4" t="s">
        <v>627</v>
      </c>
      <c r="E1230" s="4" t="s">
        <v>166</v>
      </c>
      <c r="F1230" s="5" t="str">
        <f t="shared" si="190"/>
        <v>D</v>
      </c>
      <c r="G1230" s="6">
        <v>0.91388888888888886</v>
      </c>
      <c r="H1230" s="6">
        <v>0.91666666666666663</v>
      </c>
      <c r="I1230" s="85">
        <f t="shared" si="191"/>
        <v>3.9999999999999858</v>
      </c>
      <c r="J1230" s="86">
        <f>I1230*Segmentos!$D$7*(AH1230%)*IF(ISNUMBER(AI1230),AI1230%,0)</f>
        <v>86527.99999999968</v>
      </c>
      <c r="K1230" s="86">
        <f>I1230*Segmentos!$D$7*(AL1230%)*IF(ISNUMBER(AM1230),AM1230%,0)</f>
        <v>100084.79999999965</v>
      </c>
      <c r="L1230" s="4"/>
      <c r="M1230" s="2">
        <v>5.85</v>
      </c>
      <c r="N1230" s="2">
        <v>8.4</v>
      </c>
      <c r="O1230" s="2">
        <v>69.900000000000006</v>
      </c>
      <c r="P1230" s="2">
        <v>87.253900000000002</v>
      </c>
      <c r="Q1230" s="2">
        <v>6.38</v>
      </c>
      <c r="R1230" s="2">
        <v>7.5</v>
      </c>
      <c r="S1230" s="2">
        <v>84.6</v>
      </c>
      <c r="T1230" s="2">
        <v>15.887600000000001</v>
      </c>
      <c r="U1230" s="2">
        <v>4.8499999999999996</v>
      </c>
      <c r="V1230" s="2">
        <v>7.1</v>
      </c>
      <c r="W1230" s="2">
        <v>68.599999999999994</v>
      </c>
      <c r="X1230" s="2">
        <v>15.1579</v>
      </c>
      <c r="Y1230" s="2">
        <v>5.17</v>
      </c>
      <c r="Z1230" s="2">
        <v>8.6999999999999993</v>
      </c>
      <c r="AA1230" s="2">
        <v>59.7</v>
      </c>
      <c r="AB1230" s="2">
        <v>22.779599999999999</v>
      </c>
      <c r="AC1230" s="2">
        <v>6.82</v>
      </c>
      <c r="AD1230" s="2">
        <v>9.3000000000000007</v>
      </c>
      <c r="AE1230" s="2">
        <v>73.099999999999994</v>
      </c>
      <c r="AF1230" s="2">
        <v>33.428800000000003</v>
      </c>
      <c r="AG1230" s="20">
        <v>5.38</v>
      </c>
      <c r="AH1230" s="20">
        <v>8</v>
      </c>
      <c r="AI1230" s="20">
        <v>67.599999999999994</v>
      </c>
      <c r="AJ1230" s="20">
        <v>38.086100000000002</v>
      </c>
      <c r="AK1230" s="18">
        <v>6.27</v>
      </c>
      <c r="AL1230" s="18">
        <v>8.6999999999999993</v>
      </c>
      <c r="AM1230" s="18">
        <v>71.900000000000006</v>
      </c>
      <c r="AN1230" s="18">
        <v>49.1678</v>
      </c>
      <c r="AO1230" s="2">
        <v>5.0199999999999996</v>
      </c>
      <c r="AP1230" s="2">
        <v>6.8</v>
      </c>
      <c r="AQ1230" s="2">
        <v>74.3</v>
      </c>
      <c r="AR1230" s="2">
        <v>8.1896000000000004</v>
      </c>
      <c r="AS1230" s="2">
        <v>6.47</v>
      </c>
      <c r="AT1230" s="2">
        <v>7.6</v>
      </c>
      <c r="AU1230" s="2">
        <v>85.1</v>
      </c>
      <c r="AV1230" s="2">
        <v>21.273499999999999</v>
      </c>
      <c r="AW1230" s="2">
        <v>6.56</v>
      </c>
      <c r="AX1230" s="2">
        <v>9.8000000000000007</v>
      </c>
      <c r="AY1230" s="2">
        <v>67.099999999999994</v>
      </c>
      <c r="AZ1230" s="2">
        <v>28.1251</v>
      </c>
      <c r="BA1230" s="2">
        <v>5.19</v>
      </c>
      <c r="BB1230" s="2">
        <v>8.1999999999999993</v>
      </c>
      <c r="BC1230" s="2">
        <v>63.3</v>
      </c>
      <c r="BD1230" s="2">
        <v>29.665700000000001</v>
      </c>
      <c r="BE1230" s="4" t="str">
        <f t="shared" si="192"/>
        <v>NO APLICA</v>
      </c>
      <c r="BF1230" s="4">
        <f t="shared" si="193"/>
        <v>6.2408000000000001</v>
      </c>
      <c r="BG1230">
        <f t="shared" si="194"/>
        <v>5.0199999999999996</v>
      </c>
      <c r="BH1230">
        <f t="shared" si="195"/>
        <v>6.47</v>
      </c>
      <c r="BI1230">
        <f t="shared" si="196"/>
        <v>6.56</v>
      </c>
      <c r="BJ1230">
        <f t="shared" si="197"/>
        <v>6.27</v>
      </c>
      <c r="BK1230">
        <f t="shared" si="198"/>
        <v>5.38</v>
      </c>
      <c r="BL1230">
        <f t="shared" si="199"/>
        <v>2348.6399999999917</v>
      </c>
    </row>
    <row r="1231" spans="1:64" x14ac:dyDescent="0.2">
      <c r="A1231" s="1">
        <v>1229</v>
      </c>
      <c r="B1231" s="7" t="s">
        <v>6</v>
      </c>
      <c r="C1231" s="3">
        <v>39964</v>
      </c>
      <c r="D1231" s="4" t="s">
        <v>3</v>
      </c>
      <c r="E1231" s="4" t="s">
        <v>166</v>
      </c>
      <c r="F1231" s="5" t="str">
        <f t="shared" si="190"/>
        <v>D</v>
      </c>
      <c r="G1231" s="6">
        <v>0.90833333333333333</v>
      </c>
      <c r="H1231" s="6">
        <v>0.90902777777777777</v>
      </c>
      <c r="I1231" s="85">
        <f t="shared" si="191"/>
        <v>0.99999999999999645</v>
      </c>
      <c r="J1231" s="86">
        <f>I1231*Segmentos!$D$7*(AH1231%)*IF(ISNUMBER(AI1231),AI1231%,0)</f>
        <v>45599.99999999984</v>
      </c>
      <c r="K1231" s="86">
        <f>I1231*Segmentos!$D$7*(AL1231%)*IF(ISNUMBER(AM1231),AM1231%,0)</f>
        <v>31999.999999999887</v>
      </c>
      <c r="L1231" s="4"/>
      <c r="M1231" s="2">
        <v>9.6199999999999992</v>
      </c>
      <c r="N1231" s="2">
        <v>9.6</v>
      </c>
      <c r="O1231" s="2">
        <v>100</v>
      </c>
      <c r="P1231" s="2">
        <v>86.867999999999995</v>
      </c>
      <c r="Q1231" s="2">
        <v>5.32</v>
      </c>
      <c r="R1231" s="2">
        <v>5.3</v>
      </c>
      <c r="S1231" s="2">
        <v>100</v>
      </c>
      <c r="T1231" s="2">
        <v>8.0132999999999992</v>
      </c>
      <c r="U1231" s="2">
        <v>7.93</v>
      </c>
      <c r="V1231" s="2">
        <v>7.9</v>
      </c>
      <c r="W1231" s="2">
        <v>100</v>
      </c>
      <c r="X1231" s="2">
        <v>14.9992</v>
      </c>
      <c r="Y1231" s="2">
        <v>8.06</v>
      </c>
      <c r="Z1231" s="2">
        <v>8.1</v>
      </c>
      <c r="AA1231" s="2">
        <v>100</v>
      </c>
      <c r="AB1231" s="2">
        <v>21.4741</v>
      </c>
      <c r="AC1231" s="2">
        <v>14.3</v>
      </c>
      <c r="AD1231" s="2">
        <v>14.3</v>
      </c>
      <c r="AE1231" s="2">
        <v>100</v>
      </c>
      <c r="AF1231" s="2">
        <v>42.381500000000003</v>
      </c>
      <c r="AG1231" s="20">
        <v>11.38</v>
      </c>
      <c r="AH1231" s="20">
        <v>11.4</v>
      </c>
      <c r="AI1231" s="20">
        <v>100</v>
      </c>
      <c r="AJ1231" s="20">
        <v>48.752299999999998</v>
      </c>
      <c r="AK1231" s="18">
        <v>8.0299999999999994</v>
      </c>
      <c r="AL1231" s="18">
        <v>8</v>
      </c>
      <c r="AM1231" s="18">
        <v>100</v>
      </c>
      <c r="AN1231" s="18">
        <v>38.1158</v>
      </c>
      <c r="AO1231" s="2">
        <v>9.14</v>
      </c>
      <c r="AP1231" s="2">
        <v>9.1</v>
      </c>
      <c r="AQ1231" s="2">
        <v>100</v>
      </c>
      <c r="AR1231" s="2">
        <v>9.0152000000000001</v>
      </c>
      <c r="AS1231" s="2">
        <v>8.48</v>
      </c>
      <c r="AT1231" s="2">
        <v>8.5</v>
      </c>
      <c r="AU1231" s="2">
        <v>100</v>
      </c>
      <c r="AV1231" s="2">
        <v>16.862400000000001</v>
      </c>
      <c r="AW1231" s="2">
        <v>10.25</v>
      </c>
      <c r="AX1231" s="2">
        <v>10.199999999999999</v>
      </c>
      <c r="AY1231" s="2">
        <v>100</v>
      </c>
      <c r="AZ1231" s="2">
        <v>26.599399999999999</v>
      </c>
      <c r="BA1231" s="2">
        <v>9.9499999999999993</v>
      </c>
      <c r="BB1231" s="2">
        <v>9.9</v>
      </c>
      <c r="BC1231" s="2">
        <v>100</v>
      </c>
      <c r="BD1231" s="2">
        <v>34.390999999999998</v>
      </c>
      <c r="BE1231" s="4" t="str">
        <f t="shared" si="192"/>
        <v>NO APLICA</v>
      </c>
      <c r="BF1231" s="4">
        <f t="shared" si="193"/>
        <v>9.254999999999999</v>
      </c>
      <c r="BG1231">
        <f t="shared" si="194"/>
        <v>9.14</v>
      </c>
      <c r="BH1231">
        <f t="shared" si="195"/>
        <v>8.48</v>
      </c>
      <c r="BI1231">
        <f t="shared" si="196"/>
        <v>10.25</v>
      </c>
      <c r="BJ1231">
        <f t="shared" si="197"/>
        <v>8.0299999999999994</v>
      </c>
      <c r="BK1231">
        <f t="shared" si="198"/>
        <v>11.38</v>
      </c>
      <c r="BL1231">
        <f t="shared" si="199"/>
        <v>959.99999999999659</v>
      </c>
    </row>
    <row r="1232" spans="1:64" x14ac:dyDescent="0.2">
      <c r="A1232" s="1">
        <v>1230</v>
      </c>
      <c r="B1232" s="7" t="s">
        <v>31</v>
      </c>
      <c r="C1232" s="3">
        <v>39964</v>
      </c>
      <c r="D1232" s="4" t="s">
        <v>628</v>
      </c>
      <c r="E1232" s="4" t="s">
        <v>166</v>
      </c>
      <c r="F1232" s="5" t="str">
        <f t="shared" si="190"/>
        <v>D</v>
      </c>
      <c r="G1232" s="6">
        <v>0.9145833333333333</v>
      </c>
      <c r="H1232" s="6">
        <v>0.91736111111111107</v>
      </c>
      <c r="I1232" s="85">
        <f t="shared" si="191"/>
        <v>3.9999999999999858</v>
      </c>
      <c r="J1232" s="86">
        <f>I1232*Segmentos!$D$7*(AH1232%)*IF(ISNUMBER(AI1232),AI1232%,0)</f>
        <v>28367.999999999898</v>
      </c>
      <c r="K1232" s="86">
        <f>I1232*Segmentos!$D$7*(AL1232%)*IF(ISNUMBER(AM1232),AM1232%,0)</f>
        <v>29908.799999999894</v>
      </c>
      <c r="L1232" s="4"/>
      <c r="M1232" s="2">
        <v>1.82</v>
      </c>
      <c r="N1232" s="2">
        <v>3</v>
      </c>
      <c r="O1232" s="2">
        <v>59.8</v>
      </c>
      <c r="P1232" s="2">
        <v>86.502799999999993</v>
      </c>
      <c r="Q1232" s="2">
        <v>0.25</v>
      </c>
      <c r="R1232" s="2">
        <v>0.7</v>
      </c>
      <c r="S1232" s="2">
        <v>36.1</v>
      </c>
      <c r="T1232" s="2">
        <v>2.0106999999999999</v>
      </c>
      <c r="U1232" s="2">
        <v>0.77</v>
      </c>
      <c r="V1232" s="2">
        <v>2</v>
      </c>
      <c r="W1232" s="2">
        <v>39.299999999999997</v>
      </c>
      <c r="X1232" s="2">
        <v>7.7263999999999999</v>
      </c>
      <c r="Y1232" s="2">
        <v>2.0699999999999998</v>
      </c>
      <c r="Z1232" s="2">
        <v>3.2</v>
      </c>
      <c r="AA1232" s="2">
        <v>64</v>
      </c>
      <c r="AB1232" s="2">
        <v>29.079000000000001</v>
      </c>
      <c r="AC1232" s="2">
        <v>3.05</v>
      </c>
      <c r="AD1232" s="2">
        <v>4.7</v>
      </c>
      <c r="AE1232" s="2">
        <v>64.400000000000006</v>
      </c>
      <c r="AF1232" s="2">
        <v>47.686799999999998</v>
      </c>
      <c r="AG1232" s="20">
        <v>1.78</v>
      </c>
      <c r="AH1232" s="20">
        <v>3</v>
      </c>
      <c r="AI1232" s="20">
        <v>59.1</v>
      </c>
      <c r="AJ1232" s="20">
        <v>40.232500000000002</v>
      </c>
      <c r="AK1232" s="18">
        <v>1.85</v>
      </c>
      <c r="AL1232" s="18">
        <v>3.1</v>
      </c>
      <c r="AM1232" s="18">
        <v>60.3</v>
      </c>
      <c r="AN1232" s="18">
        <v>46.270299999999999</v>
      </c>
      <c r="AO1232" s="2">
        <v>0.38</v>
      </c>
      <c r="AP1232" s="2">
        <v>0.8</v>
      </c>
      <c r="AQ1232" s="2">
        <v>46.1</v>
      </c>
      <c r="AR1232" s="2">
        <v>2.0034999999999998</v>
      </c>
      <c r="AS1232" s="2">
        <v>0.61</v>
      </c>
      <c r="AT1232" s="2">
        <v>0.8</v>
      </c>
      <c r="AU1232" s="2">
        <v>77.8</v>
      </c>
      <c r="AV1232" s="2">
        <v>6.4321000000000002</v>
      </c>
      <c r="AW1232" s="2">
        <v>2.72</v>
      </c>
      <c r="AX1232" s="2">
        <v>4.4000000000000004</v>
      </c>
      <c r="AY1232" s="2">
        <v>61.3</v>
      </c>
      <c r="AZ1232" s="2">
        <v>37.242699999999999</v>
      </c>
      <c r="BA1232" s="2">
        <v>2.2400000000000002</v>
      </c>
      <c r="BB1232" s="2">
        <v>3.9</v>
      </c>
      <c r="BC1232" s="2">
        <v>57.2</v>
      </c>
      <c r="BD1232" s="2">
        <v>40.8245</v>
      </c>
      <c r="BE1232" s="4" t="str">
        <f t="shared" si="192"/>
        <v>NO APLICA</v>
      </c>
      <c r="BF1232" s="4">
        <f t="shared" si="193"/>
        <v>1.4624000000000001</v>
      </c>
      <c r="BG1232">
        <f t="shared" si="194"/>
        <v>0.38</v>
      </c>
      <c r="BH1232">
        <f t="shared" si="195"/>
        <v>0.61</v>
      </c>
      <c r="BI1232">
        <f t="shared" si="196"/>
        <v>2.72</v>
      </c>
      <c r="BJ1232">
        <f t="shared" si="197"/>
        <v>1.85</v>
      </c>
      <c r="BK1232">
        <f t="shared" si="198"/>
        <v>1.78</v>
      </c>
      <c r="BL1232">
        <f t="shared" si="199"/>
        <v>717.59999999999741</v>
      </c>
    </row>
    <row r="1233" spans="1:64" x14ac:dyDescent="0.2">
      <c r="A1233" s="1">
        <v>1231</v>
      </c>
      <c r="B1233" s="7" t="s">
        <v>110</v>
      </c>
      <c r="C1233" s="3">
        <v>39964</v>
      </c>
      <c r="D1233" s="4" t="s">
        <v>627</v>
      </c>
      <c r="E1233" s="4" t="s">
        <v>117</v>
      </c>
      <c r="F1233" s="5" t="str">
        <f t="shared" si="190"/>
        <v>D</v>
      </c>
      <c r="G1233" s="6">
        <v>0.91666666666666663</v>
      </c>
      <c r="H1233" s="6">
        <v>0.97569444444444453</v>
      </c>
      <c r="I1233" s="85">
        <f t="shared" si="191"/>
        <v>85.000000000000171</v>
      </c>
      <c r="J1233" s="86">
        <f>I1233*Segmentos!$D$7*(AH1233%)*IF(ISNUMBER(AI1233),AI1233%,0)</f>
        <v>2941272.0000000061</v>
      </c>
      <c r="K1233" s="86">
        <f>I1233*Segmentos!$D$7*(AL1233%)*IF(ISNUMBER(AM1233),AM1233%,0)</f>
        <v>2838048.0000000056</v>
      </c>
      <c r="L1233" s="4" t="s">
        <v>316</v>
      </c>
      <c r="M1233" s="2">
        <v>8.49</v>
      </c>
      <c r="N1233" s="2">
        <v>23.2</v>
      </c>
      <c r="O1233" s="2">
        <v>36.6</v>
      </c>
      <c r="P1233" s="2">
        <v>83.702100000000002</v>
      </c>
      <c r="Q1233" s="2">
        <v>5.59</v>
      </c>
      <c r="R1233" s="2">
        <v>16.8</v>
      </c>
      <c r="S1233" s="2">
        <v>33.299999999999997</v>
      </c>
      <c r="T1233" s="2">
        <v>9.1926000000000005</v>
      </c>
      <c r="U1233" s="2">
        <v>8.23</v>
      </c>
      <c r="V1233" s="2">
        <v>22.6</v>
      </c>
      <c r="W1233" s="2">
        <v>36.5</v>
      </c>
      <c r="X1233" s="2">
        <v>16.995899999999999</v>
      </c>
      <c r="Y1233" s="2">
        <v>10.84</v>
      </c>
      <c r="Z1233" s="2">
        <v>28.2</v>
      </c>
      <c r="AA1233" s="2">
        <v>38.4</v>
      </c>
      <c r="AB1233" s="2">
        <v>31.526599999999998</v>
      </c>
      <c r="AC1233" s="2">
        <v>8.0299999999999994</v>
      </c>
      <c r="AD1233" s="2">
        <v>22.4</v>
      </c>
      <c r="AE1233" s="2">
        <v>35.799999999999997</v>
      </c>
      <c r="AF1233" s="2">
        <v>25.986899999999999</v>
      </c>
      <c r="AG1233" s="20">
        <v>8.65</v>
      </c>
      <c r="AH1233" s="20">
        <v>24.3</v>
      </c>
      <c r="AI1233" s="20">
        <v>35.6</v>
      </c>
      <c r="AJ1233" s="20">
        <v>40.437100000000001</v>
      </c>
      <c r="AK1233" s="18">
        <v>8.35</v>
      </c>
      <c r="AL1233" s="18">
        <v>22.2</v>
      </c>
      <c r="AM1233" s="18">
        <v>37.6</v>
      </c>
      <c r="AN1233" s="18">
        <v>43.265000000000001</v>
      </c>
      <c r="AO1233" s="2">
        <v>9.6199999999999992</v>
      </c>
      <c r="AP1233" s="2">
        <v>20.2</v>
      </c>
      <c r="AQ1233" s="2">
        <v>47.5</v>
      </c>
      <c r="AR1233" s="2">
        <v>10.3558</v>
      </c>
      <c r="AS1233" s="2">
        <v>8.58</v>
      </c>
      <c r="AT1233" s="2">
        <v>18.7</v>
      </c>
      <c r="AU1233" s="2">
        <v>45.9</v>
      </c>
      <c r="AV1233" s="2">
        <v>18.633400000000002</v>
      </c>
      <c r="AW1233" s="2">
        <v>9.1</v>
      </c>
      <c r="AX1233" s="2">
        <v>28.3</v>
      </c>
      <c r="AY1233" s="2">
        <v>32.1</v>
      </c>
      <c r="AZ1233" s="2">
        <v>25.778300000000002</v>
      </c>
      <c r="BA1233" s="2">
        <v>7.67</v>
      </c>
      <c r="BB1233" s="2">
        <v>22.8</v>
      </c>
      <c r="BC1233" s="2">
        <v>33.6</v>
      </c>
      <c r="BD1233" s="2">
        <v>28.9346</v>
      </c>
      <c r="BE1233" s="4" t="str">
        <f t="shared" si="192"/>
        <v>ENTRETENIDO</v>
      </c>
      <c r="BF1233" s="4">
        <f t="shared" si="193"/>
        <v>8.8179999999999996</v>
      </c>
      <c r="BG1233">
        <f t="shared" si="194"/>
        <v>9.6199999999999992</v>
      </c>
      <c r="BH1233">
        <f t="shared" si="195"/>
        <v>8.58</v>
      </c>
      <c r="BI1233">
        <f t="shared" si="196"/>
        <v>9.1</v>
      </c>
      <c r="BJ1233">
        <f t="shared" si="197"/>
        <v>8.35</v>
      </c>
      <c r="BK1233">
        <f t="shared" si="198"/>
        <v>8.65</v>
      </c>
      <c r="BL1233">
        <f t="shared" si="199"/>
        <v>72175.200000000143</v>
      </c>
    </row>
    <row r="1234" spans="1:64" x14ac:dyDescent="0.2">
      <c r="A1234" s="1">
        <v>1232</v>
      </c>
      <c r="B1234" s="7" t="s">
        <v>76</v>
      </c>
      <c r="C1234" s="3">
        <v>39964</v>
      </c>
      <c r="D1234" s="4" t="s">
        <v>626</v>
      </c>
      <c r="E1234" s="4" t="s">
        <v>165</v>
      </c>
      <c r="F1234" s="5" t="str">
        <f t="shared" si="190"/>
        <v>D</v>
      </c>
      <c r="G1234" s="6">
        <v>0.80208333333333337</v>
      </c>
      <c r="H1234" s="6">
        <v>0.87430555555555556</v>
      </c>
      <c r="I1234" s="85">
        <f t="shared" si="191"/>
        <v>103.99999999999994</v>
      </c>
      <c r="J1234" s="86">
        <f>I1234*Segmentos!$D$7*(AH1234%)*IF(ISNUMBER(AI1234),AI1234%,0)</f>
        <v>1909606.3999999987</v>
      </c>
      <c r="K1234" s="86">
        <f>I1234*Segmentos!$D$7*(AL1234%)*IF(ISNUMBER(AM1234),AM1234%,0)</f>
        <v>1760179.1999999988</v>
      </c>
      <c r="L1234" s="4"/>
      <c r="M1234" s="2">
        <v>4.4000000000000004</v>
      </c>
      <c r="N1234" s="2">
        <v>13.9</v>
      </c>
      <c r="O1234" s="2">
        <v>31.6</v>
      </c>
      <c r="P1234" s="2">
        <v>85.292599999999993</v>
      </c>
      <c r="Q1234" s="2">
        <v>3.48</v>
      </c>
      <c r="R1234" s="2">
        <v>10.3</v>
      </c>
      <c r="S1234" s="2">
        <v>33.700000000000003</v>
      </c>
      <c r="T1234" s="2">
        <v>11.246499999999999</v>
      </c>
      <c r="U1234" s="2">
        <v>4.04</v>
      </c>
      <c r="V1234" s="2">
        <v>11.5</v>
      </c>
      <c r="W1234" s="2">
        <v>35.1</v>
      </c>
      <c r="X1234" s="2">
        <v>16.404199999999999</v>
      </c>
      <c r="Y1234" s="2">
        <v>3.57</v>
      </c>
      <c r="Z1234" s="2">
        <v>13</v>
      </c>
      <c r="AA1234" s="2">
        <v>27.4</v>
      </c>
      <c r="AB1234" s="2">
        <v>20.412500000000001</v>
      </c>
      <c r="AC1234" s="2">
        <v>5.85</v>
      </c>
      <c r="AD1234" s="2">
        <v>18.2</v>
      </c>
      <c r="AE1234" s="2">
        <v>32.200000000000003</v>
      </c>
      <c r="AF1234" s="2">
        <v>37.229399999999998</v>
      </c>
      <c r="AG1234" s="20">
        <v>4.59</v>
      </c>
      <c r="AH1234" s="20">
        <v>15.1</v>
      </c>
      <c r="AI1234" s="20">
        <v>30.4</v>
      </c>
      <c r="AJ1234" s="20">
        <v>42.191299999999998</v>
      </c>
      <c r="AK1234" s="18">
        <v>4.2300000000000004</v>
      </c>
      <c r="AL1234" s="18">
        <v>12.9</v>
      </c>
      <c r="AM1234" s="18">
        <v>32.799999999999997</v>
      </c>
      <c r="AN1234" s="18">
        <v>43.101300000000002</v>
      </c>
      <c r="AO1234" s="2">
        <v>1.33</v>
      </c>
      <c r="AP1234" s="2">
        <v>7.7</v>
      </c>
      <c r="AQ1234" s="2">
        <v>17.2</v>
      </c>
      <c r="AR1234" s="2">
        <v>2.8218999999999999</v>
      </c>
      <c r="AS1234" s="2">
        <v>4.38</v>
      </c>
      <c r="AT1234" s="2">
        <v>14.1</v>
      </c>
      <c r="AU1234" s="2">
        <v>31</v>
      </c>
      <c r="AV1234" s="2">
        <v>18.7136</v>
      </c>
      <c r="AW1234" s="2">
        <v>3.74</v>
      </c>
      <c r="AX1234" s="2">
        <v>13.7</v>
      </c>
      <c r="AY1234" s="2">
        <v>27.2</v>
      </c>
      <c r="AZ1234" s="2">
        <v>20.8171</v>
      </c>
      <c r="BA1234" s="2">
        <v>5.78</v>
      </c>
      <c r="BB1234" s="2">
        <v>15.7</v>
      </c>
      <c r="BC1234" s="2">
        <v>36.700000000000003</v>
      </c>
      <c r="BD1234" s="2">
        <v>42.939900000000002</v>
      </c>
      <c r="BE1234" s="4" t="str">
        <f t="shared" si="192"/>
        <v>ABURRIDO</v>
      </c>
      <c r="BF1234" s="4">
        <f t="shared" si="193"/>
        <v>4.4937999999999994</v>
      </c>
      <c r="BG1234">
        <f t="shared" si="194"/>
        <v>1.33</v>
      </c>
      <c r="BH1234">
        <f t="shared" si="195"/>
        <v>4.38</v>
      </c>
      <c r="BI1234">
        <f t="shared" si="196"/>
        <v>5.78</v>
      </c>
      <c r="BJ1234">
        <f t="shared" si="197"/>
        <v>4.2300000000000004</v>
      </c>
      <c r="BK1234">
        <f t="shared" si="198"/>
        <v>4.59</v>
      </c>
      <c r="BL1234">
        <f t="shared" si="199"/>
        <v>45680.959999999977</v>
      </c>
    </row>
    <row r="1235" spans="1:64" x14ac:dyDescent="0.2">
      <c r="A1235" s="1">
        <v>1233</v>
      </c>
      <c r="B1235" s="7" t="s">
        <v>115</v>
      </c>
      <c r="C1235" s="3">
        <v>39964</v>
      </c>
      <c r="D1235" s="4" t="s">
        <v>17</v>
      </c>
      <c r="E1235" s="4" t="s">
        <v>169</v>
      </c>
      <c r="F1235" s="5" t="str">
        <f t="shared" si="190"/>
        <v>D</v>
      </c>
      <c r="G1235" s="6">
        <v>0.83472222222222225</v>
      </c>
      <c r="H1235" s="6">
        <v>0.87430555555555556</v>
      </c>
      <c r="I1235" s="85">
        <f t="shared" si="191"/>
        <v>56.999999999999957</v>
      </c>
      <c r="J1235" s="86">
        <f>I1235*Segmentos!$D$7*(AH1235%)*IF(ISNUMBER(AI1235),AI1235%,0)</f>
        <v>33196.799999999974</v>
      </c>
      <c r="K1235" s="86">
        <f>I1235*Segmentos!$D$7*(AL1235%)*IF(ISNUMBER(AM1235),AM1235%,0)</f>
        <v>44391.599999999969</v>
      </c>
      <c r="L1235" s="4"/>
      <c r="M1235" s="2">
        <v>0.17</v>
      </c>
      <c r="N1235" s="2">
        <v>1.3</v>
      </c>
      <c r="O1235" s="2">
        <v>12.7</v>
      </c>
      <c r="P1235" s="2">
        <v>91.794799999999995</v>
      </c>
      <c r="Q1235" s="2">
        <v>0.02</v>
      </c>
      <c r="R1235" s="2">
        <v>0.3</v>
      </c>
      <c r="S1235" s="2">
        <v>7</v>
      </c>
      <c r="T1235" s="2">
        <v>2.1172</v>
      </c>
      <c r="U1235" s="2">
        <v>0.02</v>
      </c>
      <c r="V1235" s="2">
        <v>1.3</v>
      </c>
      <c r="W1235" s="2">
        <v>1.8</v>
      </c>
      <c r="X1235" s="2">
        <v>2.6307999999999998</v>
      </c>
      <c r="Y1235" s="2">
        <v>0.14000000000000001</v>
      </c>
      <c r="Z1235" s="2">
        <v>2.1</v>
      </c>
      <c r="AA1235" s="2">
        <v>6.8</v>
      </c>
      <c r="AB1235" s="2">
        <v>23.086600000000001</v>
      </c>
      <c r="AC1235" s="2">
        <v>0.36</v>
      </c>
      <c r="AD1235" s="2">
        <v>1.1000000000000001</v>
      </c>
      <c r="AE1235" s="2">
        <v>31.3</v>
      </c>
      <c r="AF1235" s="2">
        <v>63.960099999999997</v>
      </c>
      <c r="AG1235" s="20">
        <v>0.15</v>
      </c>
      <c r="AH1235" s="20">
        <v>1.6</v>
      </c>
      <c r="AI1235" s="20">
        <v>9.1</v>
      </c>
      <c r="AJ1235" s="20">
        <v>37.776400000000002</v>
      </c>
      <c r="AK1235" s="18">
        <v>0.19</v>
      </c>
      <c r="AL1235" s="18">
        <v>1.1000000000000001</v>
      </c>
      <c r="AM1235" s="18">
        <v>17.7</v>
      </c>
      <c r="AN1235" s="18">
        <v>54.0184</v>
      </c>
      <c r="AO1235" s="2">
        <v>0.11</v>
      </c>
      <c r="AP1235" s="2">
        <v>0.4</v>
      </c>
      <c r="AQ1235" s="2">
        <v>29.7</v>
      </c>
      <c r="AR1235" s="2">
        <v>6.2941000000000003</v>
      </c>
      <c r="AS1235" s="2">
        <v>0.01</v>
      </c>
      <c r="AT1235" s="2">
        <v>0.5</v>
      </c>
      <c r="AU1235" s="2">
        <v>1.8</v>
      </c>
      <c r="AV1235" s="2">
        <v>0.96889999999999998</v>
      </c>
      <c r="AW1235" s="2">
        <v>0.05</v>
      </c>
      <c r="AX1235" s="2">
        <v>1.6</v>
      </c>
      <c r="AY1235" s="2">
        <v>3.1</v>
      </c>
      <c r="AZ1235" s="2">
        <v>7.6985999999999999</v>
      </c>
      <c r="BA1235" s="2">
        <v>0.37</v>
      </c>
      <c r="BB1235" s="2">
        <v>1.9</v>
      </c>
      <c r="BC1235" s="2">
        <v>19.399999999999999</v>
      </c>
      <c r="BD1235" s="2">
        <v>76.833200000000005</v>
      </c>
      <c r="BE1235" s="4" t="str">
        <f t="shared" si="192"/>
        <v>NO APLICA</v>
      </c>
      <c r="BF1235" s="4">
        <f t="shared" si="193"/>
        <v>0.16079999999999997</v>
      </c>
      <c r="BG1235">
        <f t="shared" si="194"/>
        <v>0.11</v>
      </c>
      <c r="BH1235">
        <f t="shared" si="195"/>
        <v>0.01</v>
      </c>
      <c r="BI1235">
        <f t="shared" si="196"/>
        <v>0.37</v>
      </c>
      <c r="BJ1235">
        <f t="shared" si="197"/>
        <v>0.19</v>
      </c>
      <c r="BK1235">
        <f t="shared" si="198"/>
        <v>0.15</v>
      </c>
      <c r="BL1235">
        <f t="shared" si="199"/>
        <v>941.06999999999937</v>
      </c>
    </row>
    <row r="1236" spans="1:64" x14ac:dyDescent="0.2">
      <c r="A1236" s="1">
        <v>1234</v>
      </c>
      <c r="B1236" s="7" t="s">
        <v>61</v>
      </c>
      <c r="C1236" s="3">
        <v>39964</v>
      </c>
      <c r="D1236" s="4" t="s">
        <v>17</v>
      </c>
      <c r="E1236" s="4" t="s">
        <v>169</v>
      </c>
      <c r="F1236" s="5" t="str">
        <f t="shared" si="190"/>
        <v>D</v>
      </c>
      <c r="G1236" s="6">
        <v>0.91666666666666663</v>
      </c>
      <c r="H1236" s="6">
        <v>0.95972222222222225</v>
      </c>
      <c r="I1236" s="85">
        <f t="shared" si="191"/>
        <v>62.000000000000099</v>
      </c>
      <c r="J1236" s="86">
        <f>I1236*Segmentos!$D$7*(AH1236%)*IF(ISNUMBER(AI1236),AI1236%,0)</f>
        <v>110360.0000000002</v>
      </c>
      <c r="K1236" s="86">
        <f>I1236*Segmentos!$D$7*(AL1236%)*IF(ISNUMBER(AM1236),AM1236%,0)</f>
        <v>150015.20000000024</v>
      </c>
      <c r="L1236" s="4"/>
      <c r="M1236" s="2">
        <v>0.53</v>
      </c>
      <c r="N1236" s="2">
        <v>2.4</v>
      </c>
      <c r="O1236" s="2">
        <v>22</v>
      </c>
      <c r="P1236" s="2">
        <v>84.958200000000005</v>
      </c>
      <c r="Q1236" s="2">
        <v>0.04</v>
      </c>
      <c r="R1236" s="2">
        <v>0.4</v>
      </c>
      <c r="S1236" s="2">
        <v>9.6999999999999993</v>
      </c>
      <c r="T1236" s="2">
        <v>1.0165999999999999</v>
      </c>
      <c r="U1236" s="2">
        <v>0.62</v>
      </c>
      <c r="V1236" s="2">
        <v>1.5</v>
      </c>
      <c r="W1236" s="2">
        <v>40.799999999999997</v>
      </c>
      <c r="X1236" s="2">
        <v>20.9986</v>
      </c>
      <c r="Y1236" s="2">
        <v>0.48</v>
      </c>
      <c r="Z1236" s="2">
        <v>2.4</v>
      </c>
      <c r="AA1236" s="2">
        <v>20</v>
      </c>
      <c r="AB1236" s="2">
        <v>22.937000000000001</v>
      </c>
      <c r="AC1236" s="2">
        <v>0.76</v>
      </c>
      <c r="AD1236" s="2">
        <v>3.9</v>
      </c>
      <c r="AE1236" s="2">
        <v>19.2</v>
      </c>
      <c r="AF1236" s="2">
        <v>40.006100000000004</v>
      </c>
      <c r="AG1236" s="20">
        <v>0.45</v>
      </c>
      <c r="AH1236" s="20">
        <v>2.5</v>
      </c>
      <c r="AI1236" s="20">
        <v>17.8</v>
      </c>
      <c r="AJ1236" s="20">
        <v>34.161099999999998</v>
      </c>
      <c r="AK1236" s="18">
        <v>0.6</v>
      </c>
      <c r="AL1236" s="18">
        <v>2.2999999999999998</v>
      </c>
      <c r="AM1236" s="18">
        <v>26.3</v>
      </c>
      <c r="AN1236" s="18">
        <v>50.7971</v>
      </c>
      <c r="AO1236" s="2">
        <v>0.14000000000000001</v>
      </c>
      <c r="AP1236" s="2">
        <v>0.2</v>
      </c>
      <c r="AQ1236" s="2">
        <v>57.2</v>
      </c>
      <c r="AR1236" s="2">
        <v>2.4272999999999998</v>
      </c>
      <c r="AS1236" s="2">
        <v>0.28000000000000003</v>
      </c>
      <c r="AT1236" s="2">
        <v>1.5</v>
      </c>
      <c r="AU1236" s="2">
        <v>18.399999999999999</v>
      </c>
      <c r="AV1236" s="2">
        <v>9.9029000000000007</v>
      </c>
      <c r="AW1236" s="2">
        <v>1.3</v>
      </c>
      <c r="AX1236" s="2">
        <v>4.5</v>
      </c>
      <c r="AY1236" s="2">
        <v>29</v>
      </c>
      <c r="AZ1236" s="2">
        <v>60.224899999999998</v>
      </c>
      <c r="BA1236" s="2">
        <v>0.2</v>
      </c>
      <c r="BB1236" s="2">
        <v>1.9</v>
      </c>
      <c r="BC1236" s="2">
        <v>10.3</v>
      </c>
      <c r="BD1236" s="2">
        <v>12.4031</v>
      </c>
      <c r="BE1236" s="4" t="str">
        <f t="shared" si="192"/>
        <v>ABURRIDO</v>
      </c>
      <c r="BF1236" s="4">
        <f t="shared" si="193"/>
        <v>0.624</v>
      </c>
      <c r="BG1236">
        <f t="shared" si="194"/>
        <v>0.14000000000000001</v>
      </c>
      <c r="BH1236">
        <f t="shared" si="195"/>
        <v>0.28000000000000003</v>
      </c>
      <c r="BI1236">
        <f t="shared" si="196"/>
        <v>1.3</v>
      </c>
      <c r="BJ1236">
        <f t="shared" si="197"/>
        <v>0.6</v>
      </c>
      <c r="BK1236">
        <f t="shared" si="198"/>
        <v>0.45</v>
      </c>
      <c r="BL1236">
        <f t="shared" si="199"/>
        <v>3273.6000000000054</v>
      </c>
    </row>
    <row r="1237" spans="1:64" x14ac:dyDescent="0.2">
      <c r="A1237" s="1">
        <v>1235</v>
      </c>
      <c r="B1237" s="7" t="s">
        <v>64</v>
      </c>
      <c r="C1237" s="3">
        <v>39964</v>
      </c>
      <c r="D1237" s="4" t="s">
        <v>629</v>
      </c>
      <c r="E1237" s="4" t="s">
        <v>170</v>
      </c>
      <c r="F1237" s="5" t="str">
        <f t="shared" si="190"/>
        <v>D</v>
      </c>
      <c r="G1237" s="6">
        <v>0.90069444444444446</v>
      </c>
      <c r="H1237" s="6">
        <v>0.91666666666666663</v>
      </c>
      <c r="I1237" s="85">
        <f t="shared" si="191"/>
        <v>22.999999999999918</v>
      </c>
      <c r="J1237" s="86">
        <f>I1237*Segmentos!$D$7*(AH1237%)*IF(ISNUMBER(AI1237),AI1237%,0)</f>
        <v>28630.3999999999</v>
      </c>
      <c r="K1237" s="86">
        <f>I1237*Segmentos!$D$7*(AL1237%)*IF(ISNUMBER(AM1237),AM1237%,0)</f>
        <v>9825.5999999999658</v>
      </c>
      <c r="L1237" s="4"/>
      <c r="M1237" s="2">
        <v>0.21</v>
      </c>
      <c r="N1237" s="2">
        <v>0.7</v>
      </c>
      <c r="O1237" s="2">
        <v>29.5</v>
      </c>
      <c r="P1237" s="2">
        <v>54.825600000000001</v>
      </c>
      <c r="Q1237" s="2">
        <v>0.01</v>
      </c>
      <c r="R1237" s="2">
        <v>0.3</v>
      </c>
      <c r="S1237" s="2">
        <v>4.3</v>
      </c>
      <c r="T1237" s="2">
        <v>0.65129999999999999</v>
      </c>
      <c r="U1237" s="2">
        <v>0.48</v>
      </c>
      <c r="V1237" s="2">
        <v>0.5</v>
      </c>
      <c r="W1237" s="2">
        <v>100</v>
      </c>
      <c r="X1237" s="2">
        <v>26.8856</v>
      </c>
      <c r="Y1237" s="2">
        <v>0.2</v>
      </c>
      <c r="Z1237" s="2">
        <v>1.5</v>
      </c>
      <c r="AA1237" s="2">
        <v>13.1</v>
      </c>
      <c r="AB1237" s="2">
        <v>15.902799999999999</v>
      </c>
      <c r="AC1237" s="2">
        <v>0.13</v>
      </c>
      <c r="AD1237" s="2">
        <v>0.3</v>
      </c>
      <c r="AE1237" s="2">
        <v>49.7</v>
      </c>
      <c r="AF1237" s="2">
        <v>11.385899999999999</v>
      </c>
      <c r="AG1237" s="20">
        <v>0.32</v>
      </c>
      <c r="AH1237" s="20">
        <v>0.8</v>
      </c>
      <c r="AI1237" s="20">
        <v>38.9</v>
      </c>
      <c r="AJ1237" s="20">
        <v>40.071399999999997</v>
      </c>
      <c r="AK1237" s="18">
        <v>0.11</v>
      </c>
      <c r="AL1237" s="18">
        <v>0.6</v>
      </c>
      <c r="AM1237" s="18">
        <v>17.8</v>
      </c>
      <c r="AN1237" s="18">
        <v>14.754099999999999</v>
      </c>
      <c r="AO1237" s="2">
        <v>0</v>
      </c>
      <c r="AP1237" s="2">
        <v>0</v>
      </c>
      <c r="AQ1237" s="8" t="s">
        <v>577</v>
      </c>
      <c r="AR1237" s="2">
        <v>0</v>
      </c>
      <c r="AS1237" s="2">
        <v>0.02</v>
      </c>
      <c r="AT1237" s="2">
        <v>0.4</v>
      </c>
      <c r="AU1237" s="2">
        <v>4.3</v>
      </c>
      <c r="AV1237" s="2">
        <v>1.1281000000000001</v>
      </c>
      <c r="AW1237" s="2">
        <v>0.55000000000000004</v>
      </c>
      <c r="AX1237" s="2">
        <v>1.4</v>
      </c>
      <c r="AY1237" s="2">
        <v>40.1</v>
      </c>
      <c r="AZ1237" s="2">
        <v>42.106699999999996</v>
      </c>
      <c r="BA1237" s="2">
        <v>0.11</v>
      </c>
      <c r="BB1237" s="2">
        <v>0.5</v>
      </c>
      <c r="BC1237" s="2">
        <v>21.1</v>
      </c>
      <c r="BD1237" s="2">
        <v>11.5908</v>
      </c>
      <c r="BE1237" s="4" t="str">
        <f t="shared" si="192"/>
        <v>NO APLICA</v>
      </c>
      <c r="BF1237" s="4">
        <f t="shared" si="193"/>
        <v>0.21180000000000004</v>
      </c>
      <c r="BG1237">
        <f t="shared" si="194"/>
        <v>0</v>
      </c>
      <c r="BH1237">
        <f t="shared" si="195"/>
        <v>0.02</v>
      </c>
      <c r="BI1237">
        <f t="shared" si="196"/>
        <v>0.55000000000000004</v>
      </c>
      <c r="BJ1237">
        <f t="shared" si="197"/>
        <v>0.11</v>
      </c>
      <c r="BK1237">
        <f t="shared" si="198"/>
        <v>0.32</v>
      </c>
      <c r="BL1237">
        <f t="shared" si="199"/>
        <v>474.94999999999828</v>
      </c>
    </row>
    <row r="1238" spans="1:64" x14ac:dyDescent="0.2">
      <c r="A1238" s="1">
        <v>1236</v>
      </c>
      <c r="B1238" s="7" t="s">
        <v>70</v>
      </c>
      <c r="C1238" s="3">
        <v>39964</v>
      </c>
      <c r="D1238" s="4" t="s">
        <v>17</v>
      </c>
      <c r="E1238" s="4" t="s">
        <v>169</v>
      </c>
      <c r="F1238" s="5" t="str">
        <f t="shared" si="190"/>
        <v>D</v>
      </c>
      <c r="G1238" s="6">
        <v>0.87430555555555556</v>
      </c>
      <c r="H1238" s="6">
        <v>0.91527777777777775</v>
      </c>
      <c r="I1238" s="85">
        <f t="shared" si="191"/>
        <v>58.99999999999995</v>
      </c>
      <c r="J1238" s="86">
        <f>I1238*Segmentos!$D$7*(AH1238%)*IF(ISNUMBER(AI1238),AI1238%,0)</f>
        <v>63365.999999999942</v>
      </c>
      <c r="K1238" s="86">
        <f>I1238*Segmentos!$D$7*(AL1238%)*IF(ISNUMBER(AM1238),AM1238%,0)</f>
        <v>67967.999999999942</v>
      </c>
      <c r="L1238" s="4"/>
      <c r="M1238" s="2">
        <v>0.27</v>
      </c>
      <c r="N1238" s="2">
        <v>1.1000000000000001</v>
      </c>
      <c r="O1238" s="2">
        <v>24.5</v>
      </c>
      <c r="P1238" s="2">
        <v>85.866500000000002</v>
      </c>
      <c r="Q1238" s="2">
        <v>0</v>
      </c>
      <c r="R1238" s="2">
        <v>0</v>
      </c>
      <c r="S1238" s="8" t="s">
        <v>577</v>
      </c>
      <c r="T1238" s="2">
        <v>0</v>
      </c>
      <c r="U1238" s="2">
        <v>0.01</v>
      </c>
      <c r="V1238" s="2">
        <v>0.1</v>
      </c>
      <c r="W1238" s="2">
        <v>5.0999999999999996</v>
      </c>
      <c r="X1238" s="2">
        <v>0.3382</v>
      </c>
      <c r="Y1238" s="2">
        <v>0.4</v>
      </c>
      <c r="Z1238" s="2">
        <v>1.8</v>
      </c>
      <c r="AA1238" s="2">
        <v>22.2</v>
      </c>
      <c r="AB1238" s="2">
        <v>36.611400000000003</v>
      </c>
      <c r="AC1238" s="2">
        <v>0.47</v>
      </c>
      <c r="AD1238" s="2">
        <v>1.7</v>
      </c>
      <c r="AE1238" s="2">
        <v>27.4</v>
      </c>
      <c r="AF1238" s="2">
        <v>48.917000000000002</v>
      </c>
      <c r="AG1238" s="20">
        <v>0.27</v>
      </c>
      <c r="AH1238" s="20">
        <v>1.5</v>
      </c>
      <c r="AI1238" s="20">
        <v>17.899999999999999</v>
      </c>
      <c r="AJ1238" s="20">
        <v>39.876100000000001</v>
      </c>
      <c r="AK1238" s="18">
        <v>0.28000000000000003</v>
      </c>
      <c r="AL1238" s="18">
        <v>0.8</v>
      </c>
      <c r="AM1238" s="18">
        <v>36</v>
      </c>
      <c r="AN1238" s="18">
        <v>45.990400000000001</v>
      </c>
      <c r="AO1238" s="2">
        <v>0.06</v>
      </c>
      <c r="AP1238" s="2">
        <v>0.7</v>
      </c>
      <c r="AQ1238" s="2">
        <v>8.6999999999999993</v>
      </c>
      <c r="AR1238" s="2">
        <v>2.0261999999999998</v>
      </c>
      <c r="AS1238" s="2">
        <v>0.01</v>
      </c>
      <c r="AT1238" s="2">
        <v>0.4</v>
      </c>
      <c r="AU1238" s="2">
        <v>2.4</v>
      </c>
      <c r="AV1238" s="2">
        <v>0.73540000000000005</v>
      </c>
      <c r="AW1238" s="2">
        <v>0.38</v>
      </c>
      <c r="AX1238" s="2">
        <v>1.2</v>
      </c>
      <c r="AY1238" s="2">
        <v>30.3</v>
      </c>
      <c r="AZ1238" s="2">
        <v>33.914099999999998</v>
      </c>
      <c r="BA1238" s="2">
        <v>0.41</v>
      </c>
      <c r="BB1238" s="2">
        <v>1.5</v>
      </c>
      <c r="BC1238" s="2">
        <v>26.6</v>
      </c>
      <c r="BD1238" s="2">
        <v>49.1907</v>
      </c>
      <c r="BE1238" s="4" t="str">
        <f t="shared" si="192"/>
        <v>NO APLICA</v>
      </c>
      <c r="BF1238" s="4">
        <f t="shared" si="193"/>
        <v>0.18820000000000001</v>
      </c>
      <c r="BG1238">
        <f t="shared" si="194"/>
        <v>0.06</v>
      </c>
      <c r="BH1238">
        <f t="shared" si="195"/>
        <v>0.01</v>
      </c>
      <c r="BI1238">
        <f t="shared" si="196"/>
        <v>0.41</v>
      </c>
      <c r="BJ1238">
        <f t="shared" si="197"/>
        <v>0.28000000000000003</v>
      </c>
      <c r="BK1238">
        <f t="shared" si="198"/>
        <v>0.27</v>
      </c>
      <c r="BL1238">
        <f t="shared" si="199"/>
        <v>1590.0499999999988</v>
      </c>
    </row>
    <row r="1239" spans="1:64" x14ac:dyDescent="0.2">
      <c r="A1239" s="1">
        <v>1237</v>
      </c>
      <c r="B1239" s="7" t="s">
        <v>46</v>
      </c>
      <c r="C1239" s="3">
        <v>39964</v>
      </c>
      <c r="D1239" s="4" t="s">
        <v>627</v>
      </c>
      <c r="E1239" s="4" t="s">
        <v>170</v>
      </c>
      <c r="F1239" s="5" t="str">
        <f t="shared" si="190"/>
        <v>D</v>
      </c>
      <c r="G1239" s="6">
        <v>0.78402777777777777</v>
      </c>
      <c r="H1239" s="6">
        <v>0.87430555555555556</v>
      </c>
      <c r="I1239" s="85">
        <f t="shared" si="191"/>
        <v>130.00000000000003</v>
      </c>
      <c r="J1239" s="86">
        <f>I1239*Segmentos!$D$7*(AH1239%)*IF(ISNUMBER(AI1239),AI1239%,0)</f>
        <v>1453452.0000000005</v>
      </c>
      <c r="K1239" s="86">
        <f>I1239*Segmentos!$D$7*(AL1239%)*IF(ISNUMBER(AM1239),AM1239%,0)</f>
        <v>1034904.0000000005</v>
      </c>
      <c r="L1239" s="4"/>
      <c r="M1239" s="2">
        <v>2.37</v>
      </c>
      <c r="N1239" s="2">
        <v>11.4</v>
      </c>
      <c r="O1239" s="2">
        <v>20.9</v>
      </c>
      <c r="P1239" s="2">
        <v>62.281500000000001</v>
      </c>
      <c r="Q1239" s="2">
        <v>2.44</v>
      </c>
      <c r="R1239" s="2">
        <v>12.2</v>
      </c>
      <c r="S1239" s="2">
        <v>20</v>
      </c>
      <c r="T1239" s="2">
        <v>10.7033</v>
      </c>
      <c r="U1239" s="2">
        <v>3.17</v>
      </c>
      <c r="V1239" s="2">
        <v>13.4</v>
      </c>
      <c r="W1239" s="2">
        <v>23.7</v>
      </c>
      <c r="X1239" s="2">
        <v>17.463100000000001</v>
      </c>
      <c r="Y1239" s="2">
        <v>2.78</v>
      </c>
      <c r="Z1239" s="2">
        <v>11.4</v>
      </c>
      <c r="AA1239" s="2">
        <v>24.4</v>
      </c>
      <c r="AB1239" s="2">
        <v>21.529699999999998</v>
      </c>
      <c r="AC1239" s="2">
        <v>1.46</v>
      </c>
      <c r="AD1239" s="2">
        <v>9.6999999999999993</v>
      </c>
      <c r="AE1239" s="2">
        <v>15.1</v>
      </c>
      <c r="AF1239" s="2">
        <v>12.5855</v>
      </c>
      <c r="AG1239" s="20">
        <v>2.8</v>
      </c>
      <c r="AH1239" s="20">
        <v>12.1</v>
      </c>
      <c r="AI1239" s="20">
        <v>23.1</v>
      </c>
      <c r="AJ1239" s="20">
        <v>34.875300000000003</v>
      </c>
      <c r="AK1239" s="18">
        <v>1.99</v>
      </c>
      <c r="AL1239" s="18">
        <v>10.7</v>
      </c>
      <c r="AM1239" s="18">
        <v>18.600000000000001</v>
      </c>
      <c r="AN1239" s="18">
        <v>27.406199999999998</v>
      </c>
      <c r="AO1239" s="2">
        <v>2.2799999999999998</v>
      </c>
      <c r="AP1239" s="2">
        <v>12.9</v>
      </c>
      <c r="AQ1239" s="2">
        <v>17.7</v>
      </c>
      <c r="AR1239" s="2">
        <v>6.5284000000000004</v>
      </c>
      <c r="AS1239" s="2">
        <v>2.21</v>
      </c>
      <c r="AT1239" s="2">
        <v>9.9</v>
      </c>
      <c r="AU1239" s="2">
        <v>22.4</v>
      </c>
      <c r="AV1239" s="2">
        <v>12.7851</v>
      </c>
      <c r="AW1239" s="2">
        <v>2.5099999999999998</v>
      </c>
      <c r="AX1239" s="2">
        <v>12.7</v>
      </c>
      <c r="AY1239" s="2">
        <v>19.7</v>
      </c>
      <c r="AZ1239" s="2">
        <v>18.918399999999998</v>
      </c>
      <c r="BA1239" s="2">
        <v>2.39</v>
      </c>
      <c r="BB1239" s="2">
        <v>10.8</v>
      </c>
      <c r="BC1239" s="2">
        <v>22.1</v>
      </c>
      <c r="BD1239" s="2">
        <v>24.049499999999998</v>
      </c>
      <c r="BE1239" s="4" t="str">
        <f t="shared" si="192"/>
        <v>ABURRIDO</v>
      </c>
      <c r="BF1239" s="4">
        <f t="shared" si="193"/>
        <v>2.3277999999999994</v>
      </c>
      <c r="BG1239">
        <f t="shared" si="194"/>
        <v>2.2799999999999998</v>
      </c>
      <c r="BH1239">
        <f t="shared" si="195"/>
        <v>2.21</v>
      </c>
      <c r="BI1239">
        <f t="shared" si="196"/>
        <v>2.5099999999999998</v>
      </c>
      <c r="BJ1239">
        <f t="shared" si="197"/>
        <v>1.99</v>
      </c>
      <c r="BK1239">
        <f t="shared" si="198"/>
        <v>2.8</v>
      </c>
      <c r="BL1239">
        <f t="shared" si="199"/>
        <v>30973.800000000007</v>
      </c>
    </row>
    <row r="1240" spans="1:64" x14ac:dyDescent="0.2">
      <c r="A1240" s="1">
        <v>1238</v>
      </c>
      <c r="B1240" s="7" t="s">
        <v>10</v>
      </c>
      <c r="C1240" s="3">
        <v>39964</v>
      </c>
      <c r="D1240" s="4" t="s">
        <v>8</v>
      </c>
      <c r="E1240" s="4" t="s">
        <v>164</v>
      </c>
      <c r="F1240" s="5" t="str">
        <f t="shared" si="190"/>
        <v>D</v>
      </c>
      <c r="G1240" s="6">
        <v>0.87361111111111101</v>
      </c>
      <c r="H1240" s="6">
        <v>0.90833333333333333</v>
      </c>
      <c r="I1240" s="85">
        <f t="shared" si="191"/>
        <v>50.000000000000142</v>
      </c>
      <c r="J1240" s="86">
        <f>I1240*Segmentos!$D$7*(AH1240%)*IF(ISNUMBER(AI1240),AI1240%,0)</f>
        <v>1224740.0000000033</v>
      </c>
      <c r="K1240" s="86">
        <f>I1240*Segmentos!$D$7*(AL1240%)*IF(ISNUMBER(AM1240),AM1240%,0)</f>
        <v>1107680.000000003</v>
      </c>
      <c r="L1240" s="4"/>
      <c r="M1240" s="2">
        <v>5.81</v>
      </c>
      <c r="N1240" s="2">
        <v>18.399999999999999</v>
      </c>
      <c r="O1240" s="2">
        <v>31.6</v>
      </c>
      <c r="P1240" s="2">
        <v>80.643100000000004</v>
      </c>
      <c r="Q1240" s="2">
        <v>3.76</v>
      </c>
      <c r="R1240" s="2">
        <v>10.199999999999999</v>
      </c>
      <c r="S1240" s="2">
        <v>36.700000000000003</v>
      </c>
      <c r="T1240" s="2">
        <v>8.6980000000000004</v>
      </c>
      <c r="U1240" s="2">
        <v>4.37</v>
      </c>
      <c r="V1240" s="2">
        <v>14.1</v>
      </c>
      <c r="W1240" s="2">
        <v>31</v>
      </c>
      <c r="X1240" s="2">
        <v>12.7157</v>
      </c>
      <c r="Y1240" s="2">
        <v>6.57</v>
      </c>
      <c r="Z1240" s="2">
        <v>19.100000000000001</v>
      </c>
      <c r="AA1240" s="2">
        <v>34.299999999999997</v>
      </c>
      <c r="AB1240" s="2">
        <v>26.909400000000002</v>
      </c>
      <c r="AC1240" s="2">
        <v>7.09</v>
      </c>
      <c r="AD1240" s="2">
        <v>24.6</v>
      </c>
      <c r="AE1240" s="2">
        <v>28.9</v>
      </c>
      <c r="AF1240" s="2">
        <v>32.320099999999996</v>
      </c>
      <c r="AG1240" s="20">
        <v>6.12</v>
      </c>
      <c r="AH1240" s="20">
        <v>20.9</v>
      </c>
      <c r="AI1240" s="20">
        <v>29.3</v>
      </c>
      <c r="AJ1240" s="20">
        <v>40.316499999999998</v>
      </c>
      <c r="AK1240" s="18">
        <v>5.53</v>
      </c>
      <c r="AL1240" s="18">
        <v>16.100000000000001</v>
      </c>
      <c r="AM1240" s="18">
        <v>34.4</v>
      </c>
      <c r="AN1240" s="18">
        <v>40.326599999999999</v>
      </c>
      <c r="AO1240" s="2">
        <v>2.31</v>
      </c>
      <c r="AP1240" s="2">
        <v>11</v>
      </c>
      <c r="AQ1240" s="2">
        <v>20.9</v>
      </c>
      <c r="AR1240" s="2">
        <v>3.4964</v>
      </c>
      <c r="AS1240" s="2">
        <v>3.68</v>
      </c>
      <c r="AT1240" s="2">
        <v>15.3</v>
      </c>
      <c r="AU1240" s="2">
        <v>24.1</v>
      </c>
      <c r="AV1240" s="2">
        <v>11.2584</v>
      </c>
      <c r="AW1240" s="2">
        <v>7.69</v>
      </c>
      <c r="AX1240" s="2">
        <v>20.9</v>
      </c>
      <c r="AY1240" s="2">
        <v>36.700000000000003</v>
      </c>
      <c r="AZ1240" s="2">
        <v>30.671199999999999</v>
      </c>
      <c r="BA1240" s="2">
        <v>6.63</v>
      </c>
      <c r="BB1240" s="2">
        <v>20.3</v>
      </c>
      <c r="BC1240" s="2">
        <v>32.6</v>
      </c>
      <c r="BD1240" s="2">
        <v>35.217100000000002</v>
      </c>
      <c r="BE1240" s="4" t="str">
        <f t="shared" si="192"/>
        <v>NO APLICA</v>
      </c>
      <c r="BF1240" s="4">
        <f t="shared" si="193"/>
        <v>5.1632000000000007</v>
      </c>
      <c r="BG1240">
        <f t="shared" si="194"/>
        <v>2.31</v>
      </c>
      <c r="BH1240">
        <f t="shared" si="195"/>
        <v>3.68</v>
      </c>
      <c r="BI1240">
        <f t="shared" si="196"/>
        <v>7.69</v>
      </c>
      <c r="BJ1240">
        <f t="shared" si="197"/>
        <v>5.53</v>
      </c>
      <c r="BK1240">
        <f t="shared" si="198"/>
        <v>6.12</v>
      </c>
      <c r="BL1240">
        <f t="shared" si="199"/>
        <v>29072.00000000008</v>
      </c>
    </row>
    <row r="1241" spans="1:64" x14ac:dyDescent="0.2">
      <c r="A1241" s="1">
        <v>1239</v>
      </c>
      <c r="B1241" s="7" t="s">
        <v>27</v>
      </c>
      <c r="C1241" s="3">
        <v>39964</v>
      </c>
      <c r="D1241" s="4" t="s">
        <v>629</v>
      </c>
      <c r="E1241" s="4" t="s">
        <v>169</v>
      </c>
      <c r="F1241" s="5" t="str">
        <f t="shared" si="190"/>
        <v>D</v>
      </c>
      <c r="G1241" s="6">
        <v>0.91736111111111107</v>
      </c>
      <c r="H1241" s="6">
        <v>0.9506944444444444</v>
      </c>
      <c r="I1241" s="85">
        <f t="shared" si="191"/>
        <v>47.999999999999986</v>
      </c>
      <c r="J1241" s="86">
        <f>I1241*Segmentos!$D$7*(AH1241%)*IF(ISNUMBER(AI1241),AI1241%,0)</f>
        <v>225484.79999999993</v>
      </c>
      <c r="K1241" s="86">
        <f>I1241*Segmentos!$D$7*(AL1241%)*IF(ISNUMBER(AM1241),AM1241%,0)</f>
        <v>216883.1999999999</v>
      </c>
      <c r="L1241" s="4"/>
      <c r="M1241" s="2">
        <v>1.1499999999999999</v>
      </c>
      <c r="N1241" s="2">
        <v>3.2</v>
      </c>
      <c r="O1241" s="2">
        <v>36</v>
      </c>
      <c r="P1241" s="2">
        <v>84.122699999999995</v>
      </c>
      <c r="Q1241" s="2">
        <v>0.43</v>
      </c>
      <c r="R1241" s="2">
        <v>1</v>
      </c>
      <c r="S1241" s="2">
        <v>42.8</v>
      </c>
      <c r="T1241" s="2">
        <v>5.2812999999999999</v>
      </c>
      <c r="U1241" s="2">
        <v>0.09</v>
      </c>
      <c r="V1241" s="2">
        <v>1.3</v>
      </c>
      <c r="W1241" s="2">
        <v>6.5</v>
      </c>
      <c r="X1241" s="2">
        <v>1.3057000000000001</v>
      </c>
      <c r="Y1241" s="2">
        <v>1.78</v>
      </c>
      <c r="Z1241" s="2">
        <v>4.7</v>
      </c>
      <c r="AA1241" s="2">
        <v>38.299999999999997</v>
      </c>
      <c r="AB1241" s="2">
        <v>38.382199999999997</v>
      </c>
      <c r="AC1241" s="2">
        <v>1.64</v>
      </c>
      <c r="AD1241" s="2">
        <v>4.2</v>
      </c>
      <c r="AE1241" s="2">
        <v>38.700000000000003</v>
      </c>
      <c r="AF1241" s="2">
        <v>39.153500000000001</v>
      </c>
      <c r="AG1241" s="20">
        <v>1.17</v>
      </c>
      <c r="AH1241" s="20">
        <v>3.2</v>
      </c>
      <c r="AI1241" s="20">
        <v>36.700000000000003</v>
      </c>
      <c r="AJ1241" s="20">
        <v>40.298000000000002</v>
      </c>
      <c r="AK1241" s="18">
        <v>1.1399999999999999</v>
      </c>
      <c r="AL1241" s="18">
        <v>3.2</v>
      </c>
      <c r="AM1241" s="18">
        <v>35.299999999999997</v>
      </c>
      <c r="AN1241" s="18">
        <v>43.824800000000003</v>
      </c>
      <c r="AO1241" s="2">
        <v>0.66</v>
      </c>
      <c r="AP1241" s="2">
        <v>1.4</v>
      </c>
      <c r="AQ1241" s="2">
        <v>46.5</v>
      </c>
      <c r="AR1241" s="2">
        <v>5.2228000000000003</v>
      </c>
      <c r="AS1241" s="2">
        <v>0.2</v>
      </c>
      <c r="AT1241" s="2">
        <v>0.9</v>
      </c>
      <c r="AU1241" s="2">
        <v>22.8</v>
      </c>
      <c r="AV1241" s="2">
        <v>3.2103000000000002</v>
      </c>
      <c r="AW1241" s="2">
        <v>1.71</v>
      </c>
      <c r="AX1241" s="2">
        <v>6.1</v>
      </c>
      <c r="AY1241" s="2">
        <v>28.2</v>
      </c>
      <c r="AZ1241" s="2">
        <v>35.8887</v>
      </c>
      <c r="BA1241" s="2">
        <v>1.43</v>
      </c>
      <c r="BB1241" s="2">
        <v>2.9</v>
      </c>
      <c r="BC1241" s="2">
        <v>49.1</v>
      </c>
      <c r="BD1241" s="2">
        <v>39.801000000000002</v>
      </c>
      <c r="BE1241" s="4" t="str">
        <f t="shared" si="192"/>
        <v>NO APLICA</v>
      </c>
      <c r="BF1241" s="4">
        <f t="shared" si="193"/>
        <v>0.88939999999999997</v>
      </c>
      <c r="BG1241">
        <f t="shared" si="194"/>
        <v>0.66</v>
      </c>
      <c r="BH1241">
        <f t="shared" si="195"/>
        <v>0.2</v>
      </c>
      <c r="BI1241">
        <f t="shared" si="196"/>
        <v>1.71</v>
      </c>
      <c r="BJ1241">
        <f t="shared" si="197"/>
        <v>1.1399999999999999</v>
      </c>
      <c r="BK1241">
        <f t="shared" si="198"/>
        <v>1.17</v>
      </c>
      <c r="BL1241">
        <f t="shared" si="199"/>
        <v>5529.5999999999985</v>
      </c>
    </row>
    <row r="1242" spans="1:64" x14ac:dyDescent="0.2">
      <c r="A1242" s="1">
        <v>1240</v>
      </c>
      <c r="B1242" s="7" t="s">
        <v>63</v>
      </c>
      <c r="C1242" s="3">
        <v>39964</v>
      </c>
      <c r="D1242" s="4" t="s">
        <v>629</v>
      </c>
      <c r="E1242" s="4" t="s">
        <v>170</v>
      </c>
      <c r="F1242" s="5" t="str">
        <f t="shared" si="190"/>
        <v>D</v>
      </c>
      <c r="G1242" s="6">
        <v>0.87430555555555556</v>
      </c>
      <c r="H1242" s="6">
        <v>0.88194444444444453</v>
      </c>
      <c r="I1242" s="85">
        <f t="shared" si="191"/>
        <v>11.000000000000121</v>
      </c>
      <c r="J1242" s="86">
        <f>I1242*Segmentos!$D$7*(AH1242%)*IF(ISNUMBER(AI1242),AI1242%,0)</f>
        <v>800.80000000000871</v>
      </c>
      <c r="K1242" s="86">
        <f>I1242*Segmentos!$D$7*(AL1242%)*IF(ISNUMBER(AM1242),AM1242%,0)</f>
        <v>16896.000000000186</v>
      </c>
      <c r="L1242" s="4"/>
      <c r="M1242" s="2">
        <v>0.23</v>
      </c>
      <c r="N1242" s="2">
        <v>0.3</v>
      </c>
      <c r="O1242" s="2">
        <v>69.2</v>
      </c>
      <c r="P1242" s="2">
        <v>72.788899999999998</v>
      </c>
      <c r="Q1242" s="2">
        <v>0</v>
      </c>
      <c r="R1242" s="2">
        <v>0</v>
      </c>
      <c r="S1242" s="8" t="s">
        <v>577</v>
      </c>
      <c r="T1242" s="2">
        <v>0</v>
      </c>
      <c r="U1242" s="2">
        <v>0.61</v>
      </c>
      <c r="V1242" s="2">
        <v>0.6</v>
      </c>
      <c r="W1242" s="2">
        <v>100</v>
      </c>
      <c r="X1242" s="2">
        <v>40.42</v>
      </c>
      <c r="Y1242" s="2">
        <v>0</v>
      </c>
      <c r="Z1242" s="2">
        <v>0</v>
      </c>
      <c r="AA1242" s="8" t="s">
        <v>577</v>
      </c>
      <c r="AB1242" s="2">
        <v>0</v>
      </c>
      <c r="AC1242" s="2">
        <v>0.31</v>
      </c>
      <c r="AD1242" s="2">
        <v>0.6</v>
      </c>
      <c r="AE1242" s="2">
        <v>50</v>
      </c>
      <c r="AF1242" s="2">
        <v>32.369</v>
      </c>
      <c r="AG1242" s="20">
        <v>0.02</v>
      </c>
      <c r="AH1242" s="20">
        <v>0.2</v>
      </c>
      <c r="AI1242" s="20">
        <v>9.1</v>
      </c>
      <c r="AJ1242" s="20">
        <v>2.9481999999999999</v>
      </c>
      <c r="AK1242" s="18">
        <v>0.42</v>
      </c>
      <c r="AL1242" s="18">
        <v>0.4</v>
      </c>
      <c r="AM1242" s="18">
        <v>96</v>
      </c>
      <c r="AN1242" s="18">
        <v>69.840800000000002</v>
      </c>
      <c r="AO1242" s="2">
        <v>0</v>
      </c>
      <c r="AP1242" s="2">
        <v>0</v>
      </c>
      <c r="AQ1242" s="8" t="s">
        <v>577</v>
      </c>
      <c r="AR1242" s="2">
        <v>0</v>
      </c>
      <c r="AS1242" s="2">
        <v>0</v>
      </c>
      <c r="AT1242" s="2">
        <v>0</v>
      </c>
      <c r="AU1242" s="8" t="s">
        <v>577</v>
      </c>
      <c r="AV1242" s="2">
        <v>0</v>
      </c>
      <c r="AW1242" s="2">
        <v>0.46</v>
      </c>
      <c r="AX1242" s="2">
        <v>0.7</v>
      </c>
      <c r="AY1242" s="2">
        <v>69.5</v>
      </c>
      <c r="AZ1242" s="2">
        <v>42.277500000000003</v>
      </c>
      <c r="BA1242" s="2">
        <v>0.25</v>
      </c>
      <c r="BB1242" s="2">
        <v>0.4</v>
      </c>
      <c r="BC1242" s="2">
        <v>68.8</v>
      </c>
      <c r="BD1242" s="2">
        <v>30.511399999999998</v>
      </c>
      <c r="BE1242" s="4" t="str">
        <f t="shared" si="192"/>
        <v>NO APLICA</v>
      </c>
      <c r="BF1242" s="4">
        <f t="shared" si="193"/>
        <v>0.19</v>
      </c>
      <c r="BG1242">
        <f t="shared" si="194"/>
        <v>0</v>
      </c>
      <c r="BH1242">
        <f t="shared" si="195"/>
        <v>0</v>
      </c>
      <c r="BI1242">
        <f t="shared" si="196"/>
        <v>0.46</v>
      </c>
      <c r="BJ1242">
        <f t="shared" si="197"/>
        <v>0.42</v>
      </c>
      <c r="BK1242">
        <f t="shared" si="198"/>
        <v>0.02</v>
      </c>
      <c r="BL1242">
        <f t="shared" si="199"/>
        <v>228.36000000000251</v>
      </c>
    </row>
    <row r="1243" spans="1:64" x14ac:dyDescent="0.2">
      <c r="A1243" s="1">
        <v>1241</v>
      </c>
      <c r="B1243" s="7" t="s">
        <v>85</v>
      </c>
      <c r="C1243" s="3">
        <v>39964</v>
      </c>
      <c r="D1243" s="4" t="s">
        <v>629</v>
      </c>
      <c r="E1243" s="4" t="s">
        <v>180</v>
      </c>
      <c r="F1243" s="5" t="str">
        <f t="shared" si="190"/>
        <v>D</v>
      </c>
      <c r="G1243" s="6">
        <v>0.85416666666666663</v>
      </c>
      <c r="H1243" s="6">
        <v>0.87361111111111101</v>
      </c>
      <c r="I1243" s="85">
        <f t="shared" si="191"/>
        <v>27.999999999999901</v>
      </c>
      <c r="J1243" s="86">
        <f>I1243*Segmentos!$D$7*(AH1243%)*IF(ISNUMBER(AI1243),AI1243%,0)</f>
        <v>77683.199999999721</v>
      </c>
      <c r="K1243" s="86">
        <f>I1243*Segmentos!$D$7*(AL1243%)*IF(ISNUMBER(AM1243),AM1243%,0)</f>
        <v>20966.399999999929</v>
      </c>
      <c r="L1243" s="4"/>
      <c r="M1243" s="2">
        <v>0.43</v>
      </c>
      <c r="N1243" s="2">
        <v>1.6</v>
      </c>
      <c r="O1243" s="2">
        <v>27.4</v>
      </c>
      <c r="P1243" s="2">
        <v>94.132599999999996</v>
      </c>
      <c r="Q1243" s="2">
        <v>0.05</v>
      </c>
      <c r="R1243" s="2">
        <v>0.3</v>
      </c>
      <c r="S1243" s="2">
        <v>17.899999999999999</v>
      </c>
      <c r="T1243" s="2">
        <v>1.6511</v>
      </c>
      <c r="U1243" s="2">
        <v>0.35</v>
      </c>
      <c r="V1243" s="2">
        <v>1.2</v>
      </c>
      <c r="W1243" s="2">
        <v>28.3</v>
      </c>
      <c r="X1243" s="2">
        <v>16.0642</v>
      </c>
      <c r="Y1243" s="2">
        <v>0.48</v>
      </c>
      <c r="Z1243" s="2">
        <v>2.1</v>
      </c>
      <c r="AA1243" s="2">
        <v>23.1</v>
      </c>
      <c r="AB1243" s="2">
        <v>31.043500000000002</v>
      </c>
      <c r="AC1243" s="2">
        <v>0.64</v>
      </c>
      <c r="AD1243" s="2">
        <v>2</v>
      </c>
      <c r="AE1243" s="2">
        <v>31.6</v>
      </c>
      <c r="AF1243" s="2">
        <v>45.373699999999999</v>
      </c>
      <c r="AG1243" s="20">
        <v>0.7</v>
      </c>
      <c r="AH1243" s="20">
        <v>2.4</v>
      </c>
      <c r="AI1243" s="20">
        <v>28.9</v>
      </c>
      <c r="AJ1243" s="20">
        <v>71.878500000000003</v>
      </c>
      <c r="AK1243" s="18">
        <v>0.2</v>
      </c>
      <c r="AL1243" s="18">
        <v>0.8</v>
      </c>
      <c r="AM1243" s="18">
        <v>23.4</v>
      </c>
      <c r="AN1243" s="18">
        <v>22.254000000000001</v>
      </c>
      <c r="AO1243" s="2">
        <v>0.1</v>
      </c>
      <c r="AP1243" s="2">
        <v>0.9</v>
      </c>
      <c r="AQ1243" s="2">
        <v>11.6</v>
      </c>
      <c r="AR1243" s="2">
        <v>2.4859</v>
      </c>
      <c r="AS1243" s="2">
        <v>0.2</v>
      </c>
      <c r="AT1243" s="2">
        <v>1.7</v>
      </c>
      <c r="AU1243" s="2">
        <v>11.8</v>
      </c>
      <c r="AV1243" s="2">
        <v>9.5949000000000009</v>
      </c>
      <c r="AW1243" s="2">
        <v>0.49</v>
      </c>
      <c r="AX1243" s="2">
        <v>1.3</v>
      </c>
      <c r="AY1243" s="2">
        <v>36.6</v>
      </c>
      <c r="AZ1243" s="2">
        <v>30.7818</v>
      </c>
      <c r="BA1243" s="2">
        <v>0.62</v>
      </c>
      <c r="BB1243" s="2">
        <v>1.9</v>
      </c>
      <c r="BC1243" s="2">
        <v>32.6</v>
      </c>
      <c r="BD1243" s="2">
        <v>51.27</v>
      </c>
      <c r="BE1243" s="4" t="str">
        <f t="shared" si="192"/>
        <v>NO APLICA</v>
      </c>
      <c r="BF1243" s="4">
        <f t="shared" si="193"/>
        <v>0.35599999999999998</v>
      </c>
      <c r="BG1243">
        <f t="shared" si="194"/>
        <v>0.1</v>
      </c>
      <c r="BH1243">
        <f t="shared" si="195"/>
        <v>0.2</v>
      </c>
      <c r="BI1243">
        <f t="shared" si="196"/>
        <v>0.62</v>
      </c>
      <c r="BJ1243">
        <f t="shared" si="197"/>
        <v>0.2</v>
      </c>
      <c r="BK1243">
        <f t="shared" si="198"/>
        <v>0.7</v>
      </c>
      <c r="BL1243">
        <f t="shared" si="199"/>
        <v>1227.5199999999957</v>
      </c>
    </row>
    <row r="1244" spans="1:64" x14ac:dyDescent="0.2">
      <c r="A1244" s="1">
        <v>1242</v>
      </c>
      <c r="B1244" s="7" t="s">
        <v>25</v>
      </c>
      <c r="C1244" s="3">
        <v>39964</v>
      </c>
      <c r="D1244" s="4" t="s">
        <v>629</v>
      </c>
      <c r="E1244" s="4" t="s">
        <v>171</v>
      </c>
      <c r="F1244" s="5" t="str">
        <f t="shared" si="190"/>
        <v>D</v>
      </c>
      <c r="G1244" s="6">
        <v>0.89166666666666661</v>
      </c>
      <c r="H1244" s="6">
        <v>0.89444444444444438</v>
      </c>
      <c r="I1244" s="85">
        <f t="shared" si="191"/>
        <v>3.9999999999999858</v>
      </c>
      <c r="J1244" s="86">
        <f>I1244*Segmentos!$D$7*(AH1244%)*IF(ISNUMBER(AI1244),AI1244%,0)</f>
        <v>7113.5999999999758</v>
      </c>
      <c r="K1244" s="86">
        <f>I1244*Segmentos!$D$7*(AL1244%)*IF(ISNUMBER(AM1244),AM1244%,0)</f>
        <v>4371.1999999999844</v>
      </c>
      <c r="L1244" s="4"/>
      <c r="M1244" s="2">
        <v>0.36</v>
      </c>
      <c r="N1244" s="2">
        <v>0.5</v>
      </c>
      <c r="O1244" s="2">
        <v>71.599999999999994</v>
      </c>
      <c r="P1244" s="2">
        <v>77.247100000000003</v>
      </c>
      <c r="Q1244" s="2">
        <v>0</v>
      </c>
      <c r="R1244" s="2">
        <v>0</v>
      </c>
      <c r="S1244" s="8" t="s">
        <v>577</v>
      </c>
      <c r="T1244" s="2">
        <v>0</v>
      </c>
      <c r="U1244" s="2">
        <v>0.63</v>
      </c>
      <c r="V1244" s="2">
        <v>0.9</v>
      </c>
      <c r="W1244" s="2">
        <v>69.099999999999994</v>
      </c>
      <c r="X1244" s="2">
        <v>28.1693</v>
      </c>
      <c r="Y1244" s="2">
        <v>0.44</v>
      </c>
      <c r="Z1244" s="2">
        <v>0.6</v>
      </c>
      <c r="AA1244" s="2">
        <v>79.400000000000006</v>
      </c>
      <c r="AB1244" s="2">
        <v>28.038399999999999</v>
      </c>
      <c r="AC1244" s="2">
        <v>0.3</v>
      </c>
      <c r="AD1244" s="2">
        <v>0.5</v>
      </c>
      <c r="AE1244" s="2">
        <v>66.099999999999994</v>
      </c>
      <c r="AF1244" s="2">
        <v>21.0395</v>
      </c>
      <c r="AG1244" s="20">
        <v>0.45</v>
      </c>
      <c r="AH1244" s="20">
        <v>0.6</v>
      </c>
      <c r="AI1244" s="20">
        <v>74.099999999999994</v>
      </c>
      <c r="AJ1244" s="20">
        <v>45.675199999999997</v>
      </c>
      <c r="AK1244" s="18">
        <v>0.28000000000000003</v>
      </c>
      <c r="AL1244" s="18">
        <v>0.4</v>
      </c>
      <c r="AM1244" s="18">
        <v>68.3</v>
      </c>
      <c r="AN1244" s="18">
        <v>31.571899999999999</v>
      </c>
      <c r="AO1244" s="2">
        <v>0</v>
      </c>
      <c r="AP1244" s="2">
        <v>0</v>
      </c>
      <c r="AQ1244" s="8" t="s">
        <v>577</v>
      </c>
      <c r="AR1244" s="2">
        <v>0</v>
      </c>
      <c r="AS1244" s="2">
        <v>0.06</v>
      </c>
      <c r="AT1244" s="2">
        <v>0.2</v>
      </c>
      <c r="AU1244" s="2">
        <v>36</v>
      </c>
      <c r="AV1244" s="2">
        <v>2.7195</v>
      </c>
      <c r="AW1244" s="2">
        <v>0.74</v>
      </c>
      <c r="AX1244" s="2">
        <v>0.9</v>
      </c>
      <c r="AY1244" s="2">
        <v>83.2</v>
      </c>
      <c r="AZ1244" s="2">
        <v>45.317799999999998</v>
      </c>
      <c r="BA1244" s="2">
        <v>0.36</v>
      </c>
      <c r="BB1244" s="2">
        <v>0.6</v>
      </c>
      <c r="BC1244" s="2">
        <v>63.7</v>
      </c>
      <c r="BD1244" s="2">
        <v>29.209800000000001</v>
      </c>
      <c r="BE1244" s="4" t="str">
        <f t="shared" si="192"/>
        <v>NO APLICA</v>
      </c>
      <c r="BF1244" s="4">
        <f t="shared" si="193"/>
        <v>0.31559999999999999</v>
      </c>
      <c r="BG1244">
        <f t="shared" si="194"/>
        <v>0</v>
      </c>
      <c r="BH1244">
        <f t="shared" si="195"/>
        <v>0.06</v>
      </c>
      <c r="BI1244">
        <f t="shared" si="196"/>
        <v>0.74</v>
      </c>
      <c r="BJ1244">
        <f t="shared" si="197"/>
        <v>0.28000000000000003</v>
      </c>
      <c r="BK1244">
        <f t="shared" si="198"/>
        <v>0.45</v>
      </c>
      <c r="BL1244">
        <f t="shared" si="199"/>
        <v>143.19999999999948</v>
      </c>
    </row>
    <row r="1245" spans="1:64" x14ac:dyDescent="0.2">
      <c r="A1245" s="1">
        <v>1243</v>
      </c>
      <c r="B1245" s="7" t="s">
        <v>66</v>
      </c>
      <c r="C1245" s="3">
        <v>39964</v>
      </c>
      <c r="D1245" s="4" t="s">
        <v>628</v>
      </c>
      <c r="E1245" s="4" t="s">
        <v>168</v>
      </c>
      <c r="F1245" s="5" t="str">
        <f t="shared" si="190"/>
        <v>D</v>
      </c>
      <c r="G1245" s="6">
        <v>0.83125000000000004</v>
      </c>
      <c r="H1245" s="6">
        <v>0.9145833333333333</v>
      </c>
      <c r="I1245" s="85">
        <f t="shared" si="191"/>
        <v>119.99999999999989</v>
      </c>
      <c r="J1245" s="86">
        <f>I1245*Segmentos!$D$7*(AH1245%)*IF(ISNUMBER(AI1245),AI1245%,0)</f>
        <v>443807.99999999965</v>
      </c>
      <c r="K1245" s="86">
        <f>I1245*Segmentos!$D$7*(AL1245%)*IF(ISNUMBER(AM1245),AM1245%,0)</f>
        <v>335279.99999999971</v>
      </c>
      <c r="L1245" s="4" t="s">
        <v>346</v>
      </c>
      <c r="M1245" s="2">
        <v>0.81</v>
      </c>
      <c r="N1245" s="2">
        <v>6.2</v>
      </c>
      <c r="O1245" s="2">
        <v>13.1</v>
      </c>
      <c r="P1245" s="2">
        <v>87.429400000000001</v>
      </c>
      <c r="Q1245" s="2">
        <v>0.03</v>
      </c>
      <c r="R1245" s="2">
        <v>1.4</v>
      </c>
      <c r="S1245" s="2">
        <v>2.4</v>
      </c>
      <c r="T1245" s="2">
        <v>0.60270000000000001</v>
      </c>
      <c r="U1245" s="2">
        <v>0.62</v>
      </c>
      <c r="V1245" s="2">
        <v>4.3</v>
      </c>
      <c r="W1245" s="2">
        <v>14.2</v>
      </c>
      <c r="X1245" s="2">
        <v>14.0639</v>
      </c>
      <c r="Y1245" s="2">
        <v>0.9</v>
      </c>
      <c r="Z1245" s="2">
        <v>7.7</v>
      </c>
      <c r="AA1245" s="2">
        <v>11.7</v>
      </c>
      <c r="AB1245" s="2">
        <v>28.921900000000001</v>
      </c>
      <c r="AC1245" s="2">
        <v>1.23</v>
      </c>
      <c r="AD1245" s="2">
        <v>8.4</v>
      </c>
      <c r="AE1245" s="2">
        <v>14.7</v>
      </c>
      <c r="AF1245" s="2">
        <v>43.840800000000002</v>
      </c>
      <c r="AG1245" s="20">
        <v>0.92</v>
      </c>
      <c r="AH1245" s="20">
        <v>6.9</v>
      </c>
      <c r="AI1245" s="20">
        <v>13.4</v>
      </c>
      <c r="AJ1245" s="20">
        <v>47.372700000000002</v>
      </c>
      <c r="AK1245" s="18">
        <v>0.7</v>
      </c>
      <c r="AL1245" s="18">
        <v>5.5</v>
      </c>
      <c r="AM1245" s="18">
        <v>12.7</v>
      </c>
      <c r="AN1245" s="18">
        <v>40.056600000000003</v>
      </c>
      <c r="AO1245" s="2">
        <v>0.14000000000000001</v>
      </c>
      <c r="AP1245" s="2">
        <v>2.2000000000000002</v>
      </c>
      <c r="AQ1245" s="2">
        <v>6.1</v>
      </c>
      <c r="AR1245" s="2">
        <v>1.6134999999999999</v>
      </c>
      <c r="AS1245" s="2">
        <v>0.87</v>
      </c>
      <c r="AT1245" s="2">
        <v>5</v>
      </c>
      <c r="AU1245" s="2">
        <v>17.2</v>
      </c>
      <c r="AV1245" s="2">
        <v>20.684999999999999</v>
      </c>
      <c r="AW1245" s="2">
        <v>1.07</v>
      </c>
      <c r="AX1245" s="2">
        <v>7.4</v>
      </c>
      <c r="AY1245" s="2">
        <v>14.4</v>
      </c>
      <c r="AZ1245" s="2">
        <v>33.358499999999999</v>
      </c>
      <c r="BA1245" s="2">
        <v>0.76</v>
      </c>
      <c r="BB1245" s="2">
        <v>7</v>
      </c>
      <c r="BC1245" s="2">
        <v>10.9</v>
      </c>
      <c r="BD1245" s="2">
        <v>31.772400000000001</v>
      </c>
      <c r="BE1245" s="4" t="str">
        <f t="shared" si="192"/>
        <v>ABURRIDO</v>
      </c>
      <c r="BF1245" s="4">
        <f t="shared" si="193"/>
        <v>0.84060000000000001</v>
      </c>
      <c r="BG1245">
        <f t="shared" si="194"/>
        <v>0.14000000000000001</v>
      </c>
      <c r="BH1245">
        <f t="shared" si="195"/>
        <v>0.87</v>
      </c>
      <c r="BI1245">
        <f t="shared" si="196"/>
        <v>1.07</v>
      </c>
      <c r="BJ1245">
        <f t="shared" si="197"/>
        <v>0.7</v>
      </c>
      <c r="BK1245">
        <f t="shared" si="198"/>
        <v>0.92</v>
      </c>
      <c r="BL1245">
        <f t="shared" si="199"/>
        <v>9746.3999999999905</v>
      </c>
    </row>
    <row r="1246" spans="1:64" x14ac:dyDescent="0.2">
      <c r="A1246" s="1">
        <v>1244</v>
      </c>
      <c r="B1246" s="7" t="s">
        <v>19</v>
      </c>
      <c r="C1246" s="3">
        <v>39964</v>
      </c>
      <c r="D1246" s="4" t="s">
        <v>17</v>
      </c>
      <c r="E1246" s="4" t="s">
        <v>166</v>
      </c>
      <c r="F1246" s="5" t="str">
        <f t="shared" si="190"/>
        <v>D</v>
      </c>
      <c r="G1246" s="6">
        <v>0.91527777777777775</v>
      </c>
      <c r="H1246" s="6">
        <v>0.91666666666666663</v>
      </c>
      <c r="I1246" s="85">
        <f t="shared" si="191"/>
        <v>1.9999999999999929</v>
      </c>
      <c r="J1246" s="86">
        <f>I1246*Segmentos!$D$7*(AH1246%)*IF(ISNUMBER(AI1246),AI1246%,0)</f>
        <v>1599.9999999999945</v>
      </c>
      <c r="K1246" s="86">
        <f>I1246*Segmentos!$D$7*(AL1246%)*IF(ISNUMBER(AM1246),AM1246%,0)</f>
        <v>0</v>
      </c>
      <c r="L1246" s="4"/>
      <c r="M1246" s="2">
        <v>0.11</v>
      </c>
      <c r="N1246" s="2">
        <v>0.1</v>
      </c>
      <c r="O1246" s="2">
        <v>100</v>
      </c>
      <c r="P1246" s="2">
        <v>70.275300000000001</v>
      </c>
      <c r="Q1246" s="2">
        <v>0</v>
      </c>
      <c r="R1246" s="2">
        <v>0</v>
      </c>
      <c r="S1246" s="8" t="s">
        <v>577</v>
      </c>
      <c r="T1246" s="2">
        <v>0</v>
      </c>
      <c r="U1246" s="2">
        <v>0</v>
      </c>
      <c r="V1246" s="2">
        <v>0</v>
      </c>
      <c r="W1246" s="8" t="s">
        <v>577</v>
      </c>
      <c r="X1246" s="2">
        <v>0</v>
      </c>
      <c r="Y1246" s="2">
        <v>0.2</v>
      </c>
      <c r="Z1246" s="2">
        <v>0.2</v>
      </c>
      <c r="AA1246" s="2">
        <v>100</v>
      </c>
      <c r="AB1246" s="2">
        <v>38.493299999999998</v>
      </c>
      <c r="AC1246" s="2">
        <v>0.15</v>
      </c>
      <c r="AD1246" s="2">
        <v>0.1</v>
      </c>
      <c r="AE1246" s="2">
        <v>100</v>
      </c>
      <c r="AF1246" s="2">
        <v>31.782</v>
      </c>
      <c r="AG1246" s="20">
        <v>0.22</v>
      </c>
      <c r="AH1246" s="20">
        <v>0.2</v>
      </c>
      <c r="AI1246" s="20">
        <v>100</v>
      </c>
      <c r="AJ1246" s="20">
        <v>70.275300000000001</v>
      </c>
      <c r="AK1246" s="18">
        <v>0</v>
      </c>
      <c r="AL1246" s="18">
        <v>0</v>
      </c>
      <c r="AM1246" s="19" t="s">
        <v>577</v>
      </c>
      <c r="AN1246" s="18">
        <v>0</v>
      </c>
      <c r="AO1246" s="2">
        <v>0.44</v>
      </c>
      <c r="AP1246" s="2">
        <v>0.4</v>
      </c>
      <c r="AQ1246" s="2">
        <v>100</v>
      </c>
      <c r="AR1246" s="2">
        <v>31.782</v>
      </c>
      <c r="AS1246" s="2">
        <v>0</v>
      </c>
      <c r="AT1246" s="2">
        <v>0</v>
      </c>
      <c r="AU1246" s="8" t="s">
        <v>577</v>
      </c>
      <c r="AV1246" s="2">
        <v>0</v>
      </c>
      <c r="AW1246" s="2">
        <v>0.2</v>
      </c>
      <c r="AX1246" s="2">
        <v>0.2</v>
      </c>
      <c r="AY1246" s="2">
        <v>100</v>
      </c>
      <c r="AZ1246" s="2">
        <v>38.493299999999998</v>
      </c>
      <c r="BA1246" s="2">
        <v>0</v>
      </c>
      <c r="BB1246" s="2">
        <v>0</v>
      </c>
      <c r="BC1246" s="8" t="s">
        <v>577</v>
      </c>
      <c r="BD1246" s="2">
        <v>0</v>
      </c>
      <c r="BE1246" s="4" t="str">
        <f t="shared" si="192"/>
        <v>NO APLICA</v>
      </c>
      <c r="BF1246" s="4">
        <f t="shared" si="193"/>
        <v>0.1216</v>
      </c>
      <c r="BG1246">
        <f t="shared" si="194"/>
        <v>0.44</v>
      </c>
      <c r="BH1246">
        <f t="shared" si="195"/>
        <v>0</v>
      </c>
      <c r="BI1246">
        <f t="shared" si="196"/>
        <v>0.2</v>
      </c>
      <c r="BJ1246">
        <f t="shared" si="197"/>
        <v>0</v>
      </c>
      <c r="BK1246">
        <f t="shared" si="198"/>
        <v>0.22</v>
      </c>
      <c r="BL1246">
        <f t="shared" si="199"/>
        <v>19.999999999999929</v>
      </c>
    </row>
    <row r="1247" spans="1:64" x14ac:dyDescent="0.2">
      <c r="A1247" s="1">
        <v>1245</v>
      </c>
      <c r="B1247" s="7" t="s">
        <v>2</v>
      </c>
      <c r="C1247" s="3">
        <v>39964</v>
      </c>
      <c r="D1247" s="4" t="s">
        <v>627</v>
      </c>
      <c r="E1247" s="4" t="s">
        <v>164</v>
      </c>
      <c r="F1247" s="5" t="str">
        <f t="shared" si="190"/>
        <v>D</v>
      </c>
      <c r="G1247" s="6">
        <v>0.87430555555555556</v>
      </c>
      <c r="H1247" s="6">
        <v>0.91388888888888886</v>
      </c>
      <c r="I1247" s="85">
        <f t="shared" si="191"/>
        <v>56.999999999999957</v>
      </c>
      <c r="J1247" s="86">
        <f>I1247*Segmentos!$D$7*(AH1247%)*IF(ISNUMBER(AI1247),AI1247%,0)</f>
        <v>1253498.3999999987</v>
      </c>
      <c r="K1247" s="86">
        <f>I1247*Segmentos!$D$7*(AL1247%)*IF(ISNUMBER(AM1247),AM1247%,0)</f>
        <v>924038.39999999932</v>
      </c>
      <c r="L1247" s="4"/>
      <c r="M1247" s="2">
        <v>4.74</v>
      </c>
      <c r="N1247" s="2">
        <v>16.7</v>
      </c>
      <c r="O1247" s="2">
        <v>28.4</v>
      </c>
      <c r="P1247" s="2">
        <v>84.676100000000005</v>
      </c>
      <c r="Q1247" s="2">
        <v>3.57</v>
      </c>
      <c r="R1247" s="2">
        <v>9.9</v>
      </c>
      <c r="S1247" s="2">
        <v>36</v>
      </c>
      <c r="T1247" s="2">
        <v>10.6524</v>
      </c>
      <c r="U1247" s="2">
        <v>4.05</v>
      </c>
      <c r="V1247" s="2">
        <v>15.4</v>
      </c>
      <c r="W1247" s="2">
        <v>26.3</v>
      </c>
      <c r="X1247" s="2">
        <v>15.1806</v>
      </c>
      <c r="Y1247" s="2">
        <v>3.75</v>
      </c>
      <c r="Z1247" s="2">
        <v>16.399999999999999</v>
      </c>
      <c r="AA1247" s="2">
        <v>22.9</v>
      </c>
      <c r="AB1247" s="2">
        <v>19.790800000000001</v>
      </c>
      <c r="AC1247" s="2">
        <v>6.65</v>
      </c>
      <c r="AD1247" s="2">
        <v>21.2</v>
      </c>
      <c r="AE1247" s="2">
        <v>31.3</v>
      </c>
      <c r="AF1247" s="2">
        <v>39.052399999999999</v>
      </c>
      <c r="AG1247" s="20">
        <v>5.49</v>
      </c>
      <c r="AH1247" s="20">
        <v>18.7</v>
      </c>
      <c r="AI1247" s="20">
        <v>29.4</v>
      </c>
      <c r="AJ1247" s="20">
        <v>46.534100000000002</v>
      </c>
      <c r="AK1247" s="18">
        <v>4.0599999999999996</v>
      </c>
      <c r="AL1247" s="18">
        <v>14.9</v>
      </c>
      <c r="AM1247" s="18">
        <v>27.2</v>
      </c>
      <c r="AN1247" s="18">
        <v>38.142099999999999</v>
      </c>
      <c r="AO1247" s="2">
        <v>5.59</v>
      </c>
      <c r="AP1247" s="2">
        <v>17.3</v>
      </c>
      <c r="AQ1247" s="2">
        <v>32.4</v>
      </c>
      <c r="AR1247" s="2">
        <v>10.9254</v>
      </c>
      <c r="AS1247" s="2">
        <v>5.55</v>
      </c>
      <c r="AT1247" s="2">
        <v>15.8</v>
      </c>
      <c r="AU1247" s="2">
        <v>35.1</v>
      </c>
      <c r="AV1247" s="2">
        <v>21.852</v>
      </c>
      <c r="AW1247" s="2">
        <v>6.02</v>
      </c>
      <c r="AX1247" s="2">
        <v>19.100000000000001</v>
      </c>
      <c r="AY1247" s="2">
        <v>31.4</v>
      </c>
      <c r="AZ1247" s="2">
        <v>30.933599999999998</v>
      </c>
      <c r="BA1247" s="2">
        <v>3.06</v>
      </c>
      <c r="BB1247" s="2">
        <v>15.2</v>
      </c>
      <c r="BC1247" s="2">
        <v>20.100000000000001</v>
      </c>
      <c r="BD1247" s="2">
        <v>20.9651</v>
      </c>
      <c r="BE1247" s="4" t="str">
        <f t="shared" si="192"/>
        <v>NO APLICA</v>
      </c>
      <c r="BF1247" s="4">
        <f t="shared" si="193"/>
        <v>5.5114000000000001</v>
      </c>
      <c r="BG1247">
        <f t="shared" si="194"/>
        <v>5.59</v>
      </c>
      <c r="BH1247">
        <f t="shared" si="195"/>
        <v>5.55</v>
      </c>
      <c r="BI1247">
        <f t="shared" si="196"/>
        <v>6.02</v>
      </c>
      <c r="BJ1247">
        <f t="shared" si="197"/>
        <v>4.0599999999999996</v>
      </c>
      <c r="BK1247">
        <f t="shared" si="198"/>
        <v>5.49</v>
      </c>
      <c r="BL1247">
        <f t="shared" si="199"/>
        <v>27033.959999999977</v>
      </c>
    </row>
    <row r="1248" spans="1:64" x14ac:dyDescent="0.2">
      <c r="A1248" s="1">
        <v>1246</v>
      </c>
      <c r="B1248" s="7" t="s">
        <v>69</v>
      </c>
      <c r="C1248" s="3">
        <v>39964</v>
      </c>
      <c r="D1248" s="4" t="s">
        <v>3</v>
      </c>
      <c r="E1248" s="4" t="s">
        <v>176</v>
      </c>
      <c r="F1248" s="5" t="str">
        <f t="shared" si="190"/>
        <v>D</v>
      </c>
      <c r="G1248" s="6">
        <v>0.91666666666666663</v>
      </c>
      <c r="H1248" s="6">
        <v>0.99375000000000002</v>
      </c>
      <c r="I1248" s="85">
        <f t="shared" si="191"/>
        <v>111.00000000000009</v>
      </c>
      <c r="J1248" s="86">
        <f>I1248*Segmentos!$D$7*(AH1248%)*IF(ISNUMBER(AI1248),AI1248%,0)</f>
        <v>1445220.0000000014</v>
      </c>
      <c r="K1248" s="86">
        <f>I1248*Segmentos!$D$7*(AL1248%)*IF(ISNUMBER(AM1248),AM1248%,0)</f>
        <v>1022976.0000000009</v>
      </c>
      <c r="L1248" s="4"/>
      <c r="M1248" s="2">
        <v>2.74</v>
      </c>
      <c r="N1248" s="2">
        <v>15.1</v>
      </c>
      <c r="O1248" s="2">
        <v>18.2</v>
      </c>
      <c r="P1248" s="2">
        <v>97.252200000000002</v>
      </c>
      <c r="Q1248" s="2">
        <v>0.94</v>
      </c>
      <c r="R1248" s="2">
        <v>8.5</v>
      </c>
      <c r="S1248" s="2">
        <v>11.1</v>
      </c>
      <c r="T1248" s="2">
        <v>5.5867000000000004</v>
      </c>
      <c r="U1248" s="2">
        <v>1.47</v>
      </c>
      <c r="V1248" s="2">
        <v>13.1</v>
      </c>
      <c r="W1248" s="2">
        <v>11.3</v>
      </c>
      <c r="X1248" s="2">
        <v>10.9635</v>
      </c>
      <c r="Y1248" s="2">
        <v>1.79</v>
      </c>
      <c r="Z1248" s="2">
        <v>14.6</v>
      </c>
      <c r="AA1248" s="2">
        <v>12.3</v>
      </c>
      <c r="AB1248" s="2">
        <v>18.726500000000001</v>
      </c>
      <c r="AC1248" s="2">
        <v>5.32</v>
      </c>
      <c r="AD1248" s="2">
        <v>20.100000000000001</v>
      </c>
      <c r="AE1248" s="2">
        <v>26.4</v>
      </c>
      <c r="AF1248" s="2">
        <v>61.975499999999997</v>
      </c>
      <c r="AG1248" s="20">
        <v>3.24</v>
      </c>
      <c r="AH1248" s="20">
        <v>18.600000000000001</v>
      </c>
      <c r="AI1248" s="20">
        <v>17.5</v>
      </c>
      <c r="AJ1248" s="20">
        <v>54.565300000000001</v>
      </c>
      <c r="AK1248" s="18">
        <v>2.29</v>
      </c>
      <c r="AL1248" s="18">
        <v>12</v>
      </c>
      <c r="AM1248" s="18">
        <v>19.2</v>
      </c>
      <c r="AN1248" s="18">
        <v>42.686900000000001</v>
      </c>
      <c r="AO1248" s="2">
        <v>4.25</v>
      </c>
      <c r="AP1248" s="2">
        <v>17.8</v>
      </c>
      <c r="AQ1248" s="2">
        <v>24</v>
      </c>
      <c r="AR1248" s="2">
        <v>16.488600000000002</v>
      </c>
      <c r="AS1248" s="2">
        <v>3.04</v>
      </c>
      <c r="AT1248" s="2">
        <v>14</v>
      </c>
      <c r="AU1248" s="2">
        <v>21.7</v>
      </c>
      <c r="AV1248" s="2">
        <v>23.747299999999999</v>
      </c>
      <c r="AW1248" s="2">
        <v>3.74</v>
      </c>
      <c r="AX1248" s="2">
        <v>21.6</v>
      </c>
      <c r="AY1248" s="2">
        <v>17.3</v>
      </c>
      <c r="AZ1248" s="2">
        <v>38.116700000000002</v>
      </c>
      <c r="BA1248" s="2">
        <v>1.39</v>
      </c>
      <c r="BB1248" s="2">
        <v>10.1</v>
      </c>
      <c r="BC1248" s="2">
        <v>13.8</v>
      </c>
      <c r="BD1248" s="2">
        <v>18.8996</v>
      </c>
      <c r="BE1248" s="4" t="str">
        <f t="shared" si="192"/>
        <v>ABURRIDO</v>
      </c>
      <c r="BF1248" s="4">
        <f t="shared" si="193"/>
        <v>3.2970000000000006</v>
      </c>
      <c r="BG1248">
        <f t="shared" si="194"/>
        <v>4.25</v>
      </c>
      <c r="BH1248">
        <f t="shared" si="195"/>
        <v>3.04</v>
      </c>
      <c r="BI1248">
        <f t="shared" si="196"/>
        <v>3.74</v>
      </c>
      <c r="BJ1248">
        <f t="shared" si="197"/>
        <v>2.29</v>
      </c>
      <c r="BK1248">
        <f t="shared" si="198"/>
        <v>3.24</v>
      </c>
      <c r="BL1248">
        <f t="shared" si="199"/>
        <v>30505.020000000022</v>
      </c>
    </row>
    <row r="1249" spans="1:64" x14ac:dyDescent="0.2">
      <c r="A1249" s="1">
        <v>1247</v>
      </c>
      <c r="B1249" s="7" t="s">
        <v>16</v>
      </c>
      <c r="C1249" s="3">
        <v>39964</v>
      </c>
      <c r="D1249" s="4" t="s">
        <v>626</v>
      </c>
      <c r="E1249" s="4" t="s">
        <v>166</v>
      </c>
      <c r="F1249" s="5" t="str">
        <f t="shared" si="190"/>
        <v>D</v>
      </c>
      <c r="G1249" s="6">
        <v>0.91666666666666663</v>
      </c>
      <c r="H1249" s="6">
        <v>0.92013888888888884</v>
      </c>
      <c r="I1249" s="85">
        <f t="shared" si="191"/>
        <v>4.9999999999999822</v>
      </c>
      <c r="J1249" s="86">
        <f>I1249*Segmentos!$D$7*(AH1249%)*IF(ISNUMBER(AI1249),AI1249%,0)</f>
        <v>151403.99999999948</v>
      </c>
      <c r="K1249" s="86">
        <f>I1249*Segmentos!$D$7*(AL1249%)*IF(ISNUMBER(AM1249),AM1249%,0)</f>
        <v>170715.99999999939</v>
      </c>
      <c r="L1249" s="4"/>
      <c r="M1249" s="2">
        <v>8.1</v>
      </c>
      <c r="N1249" s="2">
        <v>9.6</v>
      </c>
      <c r="O1249" s="2">
        <v>84.5</v>
      </c>
      <c r="P1249" s="2">
        <v>84.447999999999993</v>
      </c>
      <c r="Q1249" s="2">
        <v>3.13</v>
      </c>
      <c r="R1249" s="2">
        <v>4.2</v>
      </c>
      <c r="S1249" s="2">
        <v>74</v>
      </c>
      <c r="T1249" s="2">
        <v>5.4428999999999998</v>
      </c>
      <c r="U1249" s="2">
        <v>6.88</v>
      </c>
      <c r="V1249" s="2">
        <v>8.5</v>
      </c>
      <c r="W1249" s="2">
        <v>80.900000000000006</v>
      </c>
      <c r="X1249" s="2">
        <v>15.040100000000001</v>
      </c>
      <c r="Y1249" s="2">
        <v>8.18</v>
      </c>
      <c r="Z1249" s="2">
        <v>9.6999999999999993</v>
      </c>
      <c r="AA1249" s="2">
        <v>84.7</v>
      </c>
      <c r="AB1249" s="2">
        <v>25.160900000000002</v>
      </c>
      <c r="AC1249" s="2">
        <v>11.34</v>
      </c>
      <c r="AD1249" s="2">
        <v>12.9</v>
      </c>
      <c r="AE1249" s="2">
        <v>87.7</v>
      </c>
      <c r="AF1249" s="2">
        <v>38.804000000000002</v>
      </c>
      <c r="AG1249" s="20">
        <v>7.57</v>
      </c>
      <c r="AH1249" s="20">
        <v>9.3000000000000007</v>
      </c>
      <c r="AI1249" s="20">
        <v>81.400000000000006</v>
      </c>
      <c r="AJ1249" s="20">
        <v>37.441400000000002</v>
      </c>
      <c r="AK1249" s="18">
        <v>8.58</v>
      </c>
      <c r="AL1249" s="18">
        <v>9.8000000000000007</v>
      </c>
      <c r="AM1249" s="18">
        <v>87.1</v>
      </c>
      <c r="AN1249" s="18">
        <v>47.006500000000003</v>
      </c>
      <c r="AO1249" s="2">
        <v>8.65</v>
      </c>
      <c r="AP1249" s="2">
        <v>11.1</v>
      </c>
      <c r="AQ1249" s="2">
        <v>77.8</v>
      </c>
      <c r="AR1249" s="2">
        <v>9.8460999999999999</v>
      </c>
      <c r="AS1249" s="2">
        <v>6.25</v>
      </c>
      <c r="AT1249" s="2">
        <v>7.4</v>
      </c>
      <c r="AU1249" s="2">
        <v>84.4</v>
      </c>
      <c r="AV1249" s="2">
        <v>14.343500000000001</v>
      </c>
      <c r="AW1249" s="2">
        <v>7.51</v>
      </c>
      <c r="AX1249" s="2">
        <v>9.5</v>
      </c>
      <c r="AY1249" s="2">
        <v>79.2</v>
      </c>
      <c r="AZ1249" s="2">
        <v>22.496200000000002</v>
      </c>
      <c r="BA1249" s="2">
        <v>9.4600000000000009</v>
      </c>
      <c r="BB1249" s="2">
        <v>10.5</v>
      </c>
      <c r="BC1249" s="2">
        <v>90.2</v>
      </c>
      <c r="BD1249" s="2">
        <v>37.7622</v>
      </c>
      <c r="BE1249" s="4" t="str">
        <f t="shared" si="192"/>
        <v>NO APLICA</v>
      </c>
      <c r="BF1249" s="4">
        <f t="shared" si="193"/>
        <v>7.8381999999999987</v>
      </c>
      <c r="BG1249">
        <f t="shared" si="194"/>
        <v>8.65</v>
      </c>
      <c r="BH1249">
        <f t="shared" si="195"/>
        <v>6.25</v>
      </c>
      <c r="BI1249">
        <f t="shared" si="196"/>
        <v>9.4600000000000009</v>
      </c>
      <c r="BJ1249">
        <f t="shared" si="197"/>
        <v>8.58</v>
      </c>
      <c r="BK1249">
        <f t="shared" si="198"/>
        <v>7.57</v>
      </c>
      <c r="BL1249">
        <f t="shared" si="199"/>
        <v>4055.9999999999854</v>
      </c>
    </row>
    <row r="1250" spans="1:64" x14ac:dyDescent="0.2">
      <c r="A1250" s="1">
        <v>1248</v>
      </c>
      <c r="B1250" s="7" t="s">
        <v>12</v>
      </c>
      <c r="C1250" s="3">
        <v>39965</v>
      </c>
      <c r="D1250" s="4" t="s">
        <v>8</v>
      </c>
      <c r="E1250" s="4" t="s">
        <v>167</v>
      </c>
      <c r="F1250" s="5" t="str">
        <f t="shared" si="190"/>
        <v>L</v>
      </c>
      <c r="G1250" s="6">
        <v>0.91874999999999996</v>
      </c>
      <c r="H1250" s="6">
        <v>0.99236111111111114</v>
      </c>
      <c r="I1250" s="85">
        <f t="shared" si="191"/>
        <v>106.0000000000001</v>
      </c>
      <c r="J1250" s="86">
        <f>I1250*Segmentos!$D$7*(AH1250%)*IF(ISNUMBER(AI1250),AI1250%,0)</f>
        <v>3468108.0000000023</v>
      </c>
      <c r="K1250" s="86">
        <f>I1250*Segmentos!$D$7*(AL1250%)*IF(ISNUMBER(AM1250),AM1250%,0)</f>
        <v>2434608.0000000019</v>
      </c>
      <c r="L1250" s="4"/>
      <c r="M1250" s="2">
        <v>6.89</v>
      </c>
      <c r="N1250" s="2">
        <v>25.1</v>
      </c>
      <c r="O1250" s="2">
        <v>27.5</v>
      </c>
      <c r="P1250" s="2">
        <v>85.426699999999997</v>
      </c>
      <c r="Q1250" s="2">
        <v>3.64</v>
      </c>
      <c r="R1250" s="2">
        <v>15.9</v>
      </c>
      <c r="S1250" s="2">
        <v>22.9</v>
      </c>
      <c r="T1250" s="2">
        <v>7.5343</v>
      </c>
      <c r="U1250" s="2">
        <v>4.54</v>
      </c>
      <c r="V1250" s="2">
        <v>21.9</v>
      </c>
      <c r="W1250" s="2">
        <v>20.8</v>
      </c>
      <c r="X1250" s="2">
        <v>11.8103</v>
      </c>
      <c r="Y1250" s="2">
        <v>9.23</v>
      </c>
      <c r="Z1250" s="2">
        <v>27.6</v>
      </c>
      <c r="AA1250" s="2">
        <v>33.5</v>
      </c>
      <c r="AB1250" s="2">
        <v>33.7849</v>
      </c>
      <c r="AC1250" s="2">
        <v>7.93</v>
      </c>
      <c r="AD1250" s="2">
        <v>29.5</v>
      </c>
      <c r="AE1250" s="2">
        <v>26.9</v>
      </c>
      <c r="AF1250" s="2">
        <v>32.2973</v>
      </c>
      <c r="AG1250" s="20">
        <v>8.17</v>
      </c>
      <c r="AH1250" s="20">
        <v>28.5</v>
      </c>
      <c r="AI1250" s="20">
        <v>28.7</v>
      </c>
      <c r="AJ1250" s="20">
        <v>48.087299999999999</v>
      </c>
      <c r="AK1250" s="18">
        <v>5.73</v>
      </c>
      <c r="AL1250" s="18">
        <v>22</v>
      </c>
      <c r="AM1250" s="18">
        <v>26.1</v>
      </c>
      <c r="AN1250" s="18">
        <v>37.339399999999998</v>
      </c>
      <c r="AO1250" s="2">
        <v>2.2599999999999998</v>
      </c>
      <c r="AP1250" s="2">
        <v>12.4</v>
      </c>
      <c r="AQ1250" s="2">
        <v>18.2</v>
      </c>
      <c r="AR1250" s="2">
        <v>3.0575999999999999</v>
      </c>
      <c r="AS1250" s="2">
        <v>4.9800000000000004</v>
      </c>
      <c r="AT1250" s="2">
        <v>21.9</v>
      </c>
      <c r="AU1250" s="2">
        <v>22.7</v>
      </c>
      <c r="AV1250" s="2">
        <v>13.6012</v>
      </c>
      <c r="AW1250" s="2">
        <v>7.03</v>
      </c>
      <c r="AX1250" s="2">
        <v>27.7</v>
      </c>
      <c r="AY1250" s="2">
        <v>25.4</v>
      </c>
      <c r="AZ1250" s="2">
        <v>25.074100000000001</v>
      </c>
      <c r="BA1250" s="2">
        <v>9.1999999999999993</v>
      </c>
      <c r="BB1250" s="2">
        <v>28.5</v>
      </c>
      <c r="BC1250" s="2">
        <v>32.299999999999997</v>
      </c>
      <c r="BD1250" s="2">
        <v>43.693899999999999</v>
      </c>
      <c r="BE1250" s="4" t="str">
        <f t="shared" si="192"/>
        <v>ENTRETENIDO</v>
      </c>
      <c r="BF1250" s="4">
        <f t="shared" si="193"/>
        <v>6.3192000000000004</v>
      </c>
      <c r="BG1250">
        <f t="shared" si="194"/>
        <v>2.2599999999999998</v>
      </c>
      <c r="BH1250">
        <f t="shared" si="195"/>
        <v>4.9800000000000004</v>
      </c>
      <c r="BI1250">
        <f t="shared" si="196"/>
        <v>9.1999999999999993</v>
      </c>
      <c r="BJ1250">
        <f t="shared" si="197"/>
        <v>5.73</v>
      </c>
      <c r="BK1250">
        <f t="shared" si="198"/>
        <v>8.17</v>
      </c>
      <c r="BL1250">
        <f t="shared" si="199"/>
        <v>73166.500000000073</v>
      </c>
    </row>
    <row r="1251" spans="1:64" x14ac:dyDescent="0.2">
      <c r="A1251" s="1">
        <v>1249</v>
      </c>
      <c r="B1251" s="7" t="s">
        <v>15</v>
      </c>
      <c r="C1251" s="3">
        <v>39965</v>
      </c>
      <c r="D1251" s="4" t="s">
        <v>626</v>
      </c>
      <c r="E1251" s="4" t="s">
        <v>164</v>
      </c>
      <c r="F1251" s="5" t="str">
        <f t="shared" si="190"/>
        <v>L</v>
      </c>
      <c r="G1251" s="6">
        <v>0.875</v>
      </c>
      <c r="H1251" s="6">
        <v>0.9145833333333333</v>
      </c>
      <c r="I1251" s="85">
        <f t="shared" si="191"/>
        <v>56.999999999999957</v>
      </c>
      <c r="J1251" s="86">
        <f>I1251*Segmentos!$D$7*(AH1251%)*IF(ISNUMBER(AI1251),AI1251%,0)</f>
        <v>2068096.7999999984</v>
      </c>
      <c r="K1251" s="86">
        <f>I1251*Segmentos!$D$7*(AL1251%)*IF(ISNUMBER(AM1251),AM1251%,0)</f>
        <v>2123409.5999999982</v>
      </c>
      <c r="L1251" s="4"/>
      <c r="M1251" s="2">
        <v>9.19</v>
      </c>
      <c r="N1251" s="2">
        <v>20.399999999999999</v>
      </c>
      <c r="O1251" s="2">
        <v>45.2</v>
      </c>
      <c r="P1251" s="2">
        <v>88.335800000000006</v>
      </c>
      <c r="Q1251" s="2">
        <v>5.37</v>
      </c>
      <c r="R1251" s="2">
        <v>14.3</v>
      </c>
      <c r="S1251" s="2">
        <v>37.6</v>
      </c>
      <c r="T1251" s="2">
        <v>8.6090999999999998</v>
      </c>
      <c r="U1251" s="2">
        <v>7.37</v>
      </c>
      <c r="V1251" s="2">
        <v>15.9</v>
      </c>
      <c r="W1251" s="2">
        <v>46.4</v>
      </c>
      <c r="X1251" s="2">
        <v>14.8581</v>
      </c>
      <c r="Y1251" s="2">
        <v>8.02</v>
      </c>
      <c r="Z1251" s="2">
        <v>20.9</v>
      </c>
      <c r="AA1251" s="2">
        <v>38.4</v>
      </c>
      <c r="AB1251" s="2">
        <v>22.7668</v>
      </c>
      <c r="AC1251" s="2">
        <v>13.34</v>
      </c>
      <c r="AD1251" s="2">
        <v>25.8</v>
      </c>
      <c r="AE1251" s="2">
        <v>51.7</v>
      </c>
      <c r="AF1251" s="2">
        <v>42.101900000000001</v>
      </c>
      <c r="AG1251" s="20">
        <v>9.08</v>
      </c>
      <c r="AH1251" s="20">
        <v>20.9</v>
      </c>
      <c r="AI1251" s="20">
        <v>43.4</v>
      </c>
      <c r="AJ1251" s="20">
        <v>41.3795</v>
      </c>
      <c r="AK1251" s="18">
        <v>9.3000000000000007</v>
      </c>
      <c r="AL1251" s="18">
        <v>19.899999999999999</v>
      </c>
      <c r="AM1251" s="18">
        <v>46.8</v>
      </c>
      <c r="AN1251" s="18">
        <v>46.956400000000002</v>
      </c>
      <c r="AO1251" s="2">
        <v>10.25</v>
      </c>
      <c r="AP1251" s="2">
        <v>21.7</v>
      </c>
      <c r="AQ1251" s="2">
        <v>47.2</v>
      </c>
      <c r="AR1251" s="2">
        <v>10.7605</v>
      </c>
      <c r="AS1251" s="2">
        <v>6.85</v>
      </c>
      <c r="AT1251" s="2">
        <v>18.100000000000001</v>
      </c>
      <c r="AU1251" s="2">
        <v>37.9</v>
      </c>
      <c r="AV1251" s="2">
        <v>14.510300000000001</v>
      </c>
      <c r="AW1251" s="2">
        <v>6.6</v>
      </c>
      <c r="AX1251" s="2">
        <v>17.600000000000001</v>
      </c>
      <c r="AY1251" s="2">
        <v>37.4</v>
      </c>
      <c r="AZ1251" s="2">
        <v>18.231999999999999</v>
      </c>
      <c r="BA1251" s="2">
        <v>12.18</v>
      </c>
      <c r="BB1251" s="2">
        <v>23.3</v>
      </c>
      <c r="BC1251" s="2">
        <v>52.3</v>
      </c>
      <c r="BD1251" s="2">
        <v>44.833100000000002</v>
      </c>
      <c r="BE1251" s="4" t="str">
        <f t="shared" si="192"/>
        <v>NO APLICA</v>
      </c>
      <c r="BF1251" s="4">
        <f t="shared" si="193"/>
        <v>9.2613999999999983</v>
      </c>
      <c r="BG1251">
        <f t="shared" si="194"/>
        <v>10.25</v>
      </c>
      <c r="BH1251">
        <f t="shared" si="195"/>
        <v>6.85</v>
      </c>
      <c r="BI1251">
        <f t="shared" si="196"/>
        <v>12.18</v>
      </c>
      <c r="BJ1251">
        <f t="shared" si="197"/>
        <v>9.3000000000000007</v>
      </c>
      <c r="BK1251">
        <f t="shared" si="198"/>
        <v>9.08</v>
      </c>
      <c r="BL1251">
        <f t="shared" si="199"/>
        <v>52558.559999999961</v>
      </c>
    </row>
    <row r="1252" spans="1:64" x14ac:dyDescent="0.2">
      <c r="A1252" s="1">
        <v>1250</v>
      </c>
      <c r="B1252" s="7" t="s">
        <v>5</v>
      </c>
      <c r="C1252" s="3">
        <v>39965</v>
      </c>
      <c r="D1252" s="4" t="s">
        <v>3</v>
      </c>
      <c r="E1252" s="4" t="s">
        <v>164</v>
      </c>
      <c r="F1252" s="5" t="str">
        <f t="shared" si="190"/>
        <v>L</v>
      </c>
      <c r="G1252" s="6">
        <v>0.87430555555555556</v>
      </c>
      <c r="H1252" s="6">
        <v>0.91666666666666663</v>
      </c>
      <c r="I1252" s="85">
        <f t="shared" si="191"/>
        <v>60.999999999999943</v>
      </c>
      <c r="J1252" s="86">
        <f>I1252*Segmentos!$D$7*(AH1252%)*IF(ISNUMBER(AI1252),AI1252%,0)</f>
        <v>1651611.5999999985</v>
      </c>
      <c r="K1252" s="86">
        <f>I1252*Segmentos!$D$7*(AL1252%)*IF(ISNUMBER(AM1252),AM1252%,0)</f>
        <v>1457265.5999999985</v>
      </c>
      <c r="L1252" s="4"/>
      <c r="M1252" s="2">
        <v>6.35</v>
      </c>
      <c r="N1252" s="2">
        <v>18.100000000000001</v>
      </c>
      <c r="O1252" s="2">
        <v>35</v>
      </c>
      <c r="P1252" s="2">
        <v>86.684100000000001</v>
      </c>
      <c r="Q1252" s="2">
        <v>5.85</v>
      </c>
      <c r="R1252" s="2">
        <v>14.9</v>
      </c>
      <c r="S1252" s="2">
        <v>39.1</v>
      </c>
      <c r="T1252" s="2">
        <v>13.324999999999999</v>
      </c>
      <c r="U1252" s="2">
        <v>4.67</v>
      </c>
      <c r="V1252" s="2">
        <v>12.5</v>
      </c>
      <c r="W1252" s="2">
        <v>37.4</v>
      </c>
      <c r="X1252" s="2">
        <v>13.3726</v>
      </c>
      <c r="Y1252" s="2">
        <v>7.48</v>
      </c>
      <c r="Z1252" s="2">
        <v>20.2</v>
      </c>
      <c r="AA1252" s="2">
        <v>37</v>
      </c>
      <c r="AB1252" s="2">
        <v>30.156700000000001</v>
      </c>
      <c r="AC1252" s="2">
        <v>6.65</v>
      </c>
      <c r="AD1252" s="2">
        <v>21.4</v>
      </c>
      <c r="AE1252" s="2">
        <v>31.1</v>
      </c>
      <c r="AF1252" s="2">
        <v>29.829799999999999</v>
      </c>
      <c r="AG1252" s="20">
        <v>6.76</v>
      </c>
      <c r="AH1252" s="20">
        <v>20.7</v>
      </c>
      <c r="AI1252" s="20">
        <v>32.700000000000003</v>
      </c>
      <c r="AJ1252" s="20">
        <v>43.775700000000001</v>
      </c>
      <c r="AK1252" s="18">
        <v>5.98</v>
      </c>
      <c r="AL1252" s="18">
        <v>15.8</v>
      </c>
      <c r="AM1252" s="18">
        <v>37.799999999999997</v>
      </c>
      <c r="AN1252" s="18">
        <v>42.9084</v>
      </c>
      <c r="AO1252" s="2">
        <v>4.3499999999999996</v>
      </c>
      <c r="AP1252" s="2">
        <v>16.100000000000001</v>
      </c>
      <c r="AQ1252" s="2">
        <v>27</v>
      </c>
      <c r="AR1252" s="2">
        <v>6.4951999999999996</v>
      </c>
      <c r="AS1252" s="2">
        <v>6.45</v>
      </c>
      <c r="AT1252" s="2">
        <v>19.3</v>
      </c>
      <c r="AU1252" s="2">
        <v>33.4</v>
      </c>
      <c r="AV1252" s="2">
        <v>19.400300000000001</v>
      </c>
      <c r="AW1252" s="2">
        <v>6.87</v>
      </c>
      <c r="AX1252" s="2">
        <v>19.899999999999999</v>
      </c>
      <c r="AY1252" s="2">
        <v>34.5</v>
      </c>
      <c r="AZ1252" s="2">
        <v>26.988099999999999</v>
      </c>
      <c r="BA1252" s="2">
        <v>6.46</v>
      </c>
      <c r="BB1252" s="2">
        <v>16.7</v>
      </c>
      <c r="BC1252" s="2">
        <v>38.799999999999997</v>
      </c>
      <c r="BD1252" s="2">
        <v>33.8005</v>
      </c>
      <c r="BE1252" s="4" t="str">
        <f t="shared" si="192"/>
        <v>NO APLICA</v>
      </c>
      <c r="BF1252" s="4">
        <f t="shared" si="193"/>
        <v>6.3344000000000005</v>
      </c>
      <c r="BG1252">
        <f t="shared" si="194"/>
        <v>4.3499999999999996</v>
      </c>
      <c r="BH1252">
        <f t="shared" si="195"/>
        <v>6.45</v>
      </c>
      <c r="BI1252">
        <f t="shared" si="196"/>
        <v>6.87</v>
      </c>
      <c r="BJ1252">
        <f t="shared" si="197"/>
        <v>5.98</v>
      </c>
      <c r="BK1252">
        <f t="shared" si="198"/>
        <v>6.76</v>
      </c>
      <c r="BL1252">
        <f t="shared" si="199"/>
        <v>38643.499999999964</v>
      </c>
    </row>
    <row r="1253" spans="1:64" x14ac:dyDescent="0.2">
      <c r="A1253" s="1">
        <v>1251</v>
      </c>
      <c r="B1253" s="7" t="s">
        <v>18</v>
      </c>
      <c r="C1253" s="3">
        <v>39965</v>
      </c>
      <c r="D1253" s="4" t="s">
        <v>17</v>
      </c>
      <c r="E1253" s="4" t="s">
        <v>168</v>
      </c>
      <c r="F1253" s="5" t="str">
        <f t="shared" si="190"/>
        <v>L</v>
      </c>
      <c r="G1253" s="6">
        <v>0.83333333333333337</v>
      </c>
      <c r="H1253" s="6">
        <v>0.91527777777777775</v>
      </c>
      <c r="I1253" s="85">
        <f t="shared" si="191"/>
        <v>117.9999999999999</v>
      </c>
      <c r="J1253" s="86">
        <f>I1253*Segmentos!$D$7*(AH1253%)*IF(ISNUMBER(AI1253),AI1253%,0)</f>
        <v>184079.99999999988</v>
      </c>
      <c r="K1253" s="86">
        <f>I1253*Segmentos!$D$7*(AL1253%)*IF(ISNUMBER(AM1253),AM1253%,0)</f>
        <v>157175.99999999988</v>
      </c>
      <c r="L1253" s="4" t="s">
        <v>349</v>
      </c>
      <c r="M1253" s="2">
        <v>0.36</v>
      </c>
      <c r="N1253" s="2">
        <v>3.4</v>
      </c>
      <c r="O1253" s="2">
        <v>10.5</v>
      </c>
      <c r="P1253" s="2">
        <v>90.165599999999998</v>
      </c>
      <c r="Q1253" s="2">
        <v>0.03</v>
      </c>
      <c r="R1253" s="2">
        <v>1</v>
      </c>
      <c r="S1253" s="2">
        <v>2.8</v>
      </c>
      <c r="T1253" s="2">
        <v>1.1771</v>
      </c>
      <c r="U1253" s="2">
        <v>0.2</v>
      </c>
      <c r="V1253" s="2">
        <v>2.8</v>
      </c>
      <c r="W1253" s="2">
        <v>7.1</v>
      </c>
      <c r="X1253" s="2">
        <v>10.512700000000001</v>
      </c>
      <c r="Y1253" s="2">
        <v>0.27</v>
      </c>
      <c r="Z1253" s="2">
        <v>2.5</v>
      </c>
      <c r="AA1253" s="2">
        <v>11</v>
      </c>
      <c r="AB1253" s="2">
        <v>19.951599999999999</v>
      </c>
      <c r="AC1253" s="2">
        <v>0.71</v>
      </c>
      <c r="AD1253" s="2">
        <v>5.9</v>
      </c>
      <c r="AE1253" s="2">
        <v>12.1</v>
      </c>
      <c r="AF1253" s="2">
        <v>58.524099999999997</v>
      </c>
      <c r="AG1253" s="20">
        <v>0.39</v>
      </c>
      <c r="AH1253" s="20">
        <v>3.9</v>
      </c>
      <c r="AI1253" s="20">
        <v>10</v>
      </c>
      <c r="AJ1253" s="20">
        <v>46.110399999999998</v>
      </c>
      <c r="AK1253" s="18">
        <v>0.33</v>
      </c>
      <c r="AL1253" s="18">
        <v>3</v>
      </c>
      <c r="AM1253" s="18">
        <v>11.1</v>
      </c>
      <c r="AN1253" s="18">
        <v>44.055199999999999</v>
      </c>
      <c r="AO1253" s="2">
        <v>0.02</v>
      </c>
      <c r="AP1253" s="2">
        <v>1</v>
      </c>
      <c r="AQ1253" s="2">
        <v>1.7</v>
      </c>
      <c r="AR1253" s="2">
        <v>0.49009999999999998</v>
      </c>
      <c r="AS1253" s="2">
        <v>0.03</v>
      </c>
      <c r="AT1253" s="2">
        <v>1.6</v>
      </c>
      <c r="AU1253" s="2">
        <v>1.5</v>
      </c>
      <c r="AV1253" s="2">
        <v>1.3896999999999999</v>
      </c>
      <c r="AW1253" s="2">
        <v>0.32</v>
      </c>
      <c r="AX1253" s="2">
        <v>4.4000000000000004</v>
      </c>
      <c r="AY1253" s="2">
        <v>7.3</v>
      </c>
      <c r="AZ1253" s="2">
        <v>23.0152</v>
      </c>
      <c r="BA1253" s="2">
        <v>0.68</v>
      </c>
      <c r="BB1253" s="2">
        <v>4.4000000000000004</v>
      </c>
      <c r="BC1253" s="2">
        <v>15.5</v>
      </c>
      <c r="BD1253" s="2">
        <v>65.270600000000002</v>
      </c>
      <c r="BE1253" s="4" t="str">
        <f t="shared" si="192"/>
        <v>ABURRIDO</v>
      </c>
      <c r="BF1253" s="4">
        <f t="shared" si="193"/>
        <v>0.2888</v>
      </c>
      <c r="BG1253">
        <f t="shared" si="194"/>
        <v>0.02</v>
      </c>
      <c r="BH1253">
        <f t="shared" si="195"/>
        <v>0.03</v>
      </c>
      <c r="BI1253">
        <f t="shared" si="196"/>
        <v>0.68</v>
      </c>
      <c r="BJ1253">
        <f t="shared" si="197"/>
        <v>0.33</v>
      </c>
      <c r="BK1253">
        <f t="shared" si="198"/>
        <v>0.39</v>
      </c>
      <c r="BL1253">
        <f t="shared" si="199"/>
        <v>4212.5999999999967</v>
      </c>
    </row>
    <row r="1254" spans="1:64" x14ac:dyDescent="0.2">
      <c r="A1254" s="1">
        <v>1252</v>
      </c>
      <c r="B1254" s="7" t="s">
        <v>9</v>
      </c>
      <c r="C1254" s="3">
        <v>39965</v>
      </c>
      <c r="D1254" s="4" t="s">
        <v>8</v>
      </c>
      <c r="E1254" s="4" t="s">
        <v>168</v>
      </c>
      <c r="F1254" s="5" t="str">
        <f t="shared" si="190"/>
        <v>L</v>
      </c>
      <c r="G1254" s="6">
        <v>0.80208333333333337</v>
      </c>
      <c r="H1254" s="6">
        <v>0.87361111111111101</v>
      </c>
      <c r="I1254" s="85">
        <f t="shared" si="191"/>
        <v>102.9999999999998</v>
      </c>
      <c r="J1254" s="86">
        <f>I1254*Segmentos!$D$7*(AH1254%)*IF(ISNUMBER(AI1254),AI1254%,0)</f>
        <v>1807031.9999999967</v>
      </c>
      <c r="K1254" s="86">
        <f>I1254*Segmentos!$D$7*(AL1254%)*IF(ISNUMBER(AM1254),AM1254%,0)</f>
        <v>2024567.999999996</v>
      </c>
      <c r="L1254" s="4" t="s">
        <v>348</v>
      </c>
      <c r="M1254" s="2">
        <v>4.6500000000000004</v>
      </c>
      <c r="N1254" s="2">
        <v>12.7</v>
      </c>
      <c r="O1254" s="2">
        <v>36.6</v>
      </c>
      <c r="P1254" s="2">
        <v>88.228099999999998</v>
      </c>
      <c r="Q1254" s="2">
        <v>1.1399999999999999</v>
      </c>
      <c r="R1254" s="2">
        <v>4.0999999999999996</v>
      </c>
      <c r="S1254" s="2">
        <v>28</v>
      </c>
      <c r="T1254" s="2">
        <v>3.6185999999999998</v>
      </c>
      <c r="U1254" s="2">
        <v>2.13</v>
      </c>
      <c r="V1254" s="2">
        <v>8.3000000000000007</v>
      </c>
      <c r="W1254" s="2">
        <v>25.7</v>
      </c>
      <c r="X1254" s="2">
        <v>8.4448000000000008</v>
      </c>
      <c r="Y1254" s="2">
        <v>5</v>
      </c>
      <c r="Z1254" s="2">
        <v>15</v>
      </c>
      <c r="AA1254" s="2">
        <v>33.299999999999997</v>
      </c>
      <c r="AB1254" s="2">
        <v>27.956299999999999</v>
      </c>
      <c r="AC1254" s="2">
        <v>7.75</v>
      </c>
      <c r="AD1254" s="2">
        <v>17.899999999999999</v>
      </c>
      <c r="AE1254" s="2">
        <v>43.3</v>
      </c>
      <c r="AF1254" s="2">
        <v>48.208399999999997</v>
      </c>
      <c r="AG1254" s="20">
        <v>4.38</v>
      </c>
      <c r="AH1254" s="20">
        <v>12.9</v>
      </c>
      <c r="AI1254" s="20">
        <v>34</v>
      </c>
      <c r="AJ1254" s="20">
        <v>39.367600000000003</v>
      </c>
      <c r="AK1254" s="18">
        <v>4.9000000000000004</v>
      </c>
      <c r="AL1254" s="18">
        <v>12.6</v>
      </c>
      <c r="AM1254" s="18">
        <v>39</v>
      </c>
      <c r="AN1254" s="18">
        <v>48.860500000000002</v>
      </c>
      <c r="AO1254" s="2">
        <v>1.26</v>
      </c>
      <c r="AP1254" s="2">
        <v>4.5</v>
      </c>
      <c r="AQ1254" s="2">
        <v>27.9</v>
      </c>
      <c r="AR1254" s="2">
        <v>2.6080000000000001</v>
      </c>
      <c r="AS1254" s="2">
        <v>2.4300000000000002</v>
      </c>
      <c r="AT1254" s="2">
        <v>8.8000000000000007</v>
      </c>
      <c r="AU1254" s="2">
        <v>27.7</v>
      </c>
      <c r="AV1254" s="2">
        <v>10.1312</v>
      </c>
      <c r="AW1254" s="2">
        <v>5.65</v>
      </c>
      <c r="AX1254" s="2">
        <v>16.7</v>
      </c>
      <c r="AY1254" s="2">
        <v>33.799999999999997</v>
      </c>
      <c r="AZ1254" s="2">
        <v>30.807700000000001</v>
      </c>
      <c r="BA1254" s="2">
        <v>6.16</v>
      </c>
      <c r="BB1254" s="2">
        <v>14.3</v>
      </c>
      <c r="BC1254" s="2">
        <v>42.9</v>
      </c>
      <c r="BD1254" s="2">
        <v>44.681199999999997</v>
      </c>
      <c r="BE1254" s="4" t="str">
        <f t="shared" si="192"/>
        <v>ABURRIDO</v>
      </c>
      <c r="BF1254" s="4">
        <f t="shared" si="193"/>
        <v>3.8844000000000003</v>
      </c>
      <c r="BG1254">
        <f t="shared" si="194"/>
        <v>1.26</v>
      </c>
      <c r="BH1254">
        <f t="shared" si="195"/>
        <v>2.4300000000000002</v>
      </c>
      <c r="BI1254">
        <f t="shared" si="196"/>
        <v>6.16</v>
      </c>
      <c r="BJ1254">
        <f t="shared" si="197"/>
        <v>4.9000000000000004</v>
      </c>
      <c r="BK1254">
        <f t="shared" si="198"/>
        <v>4.38</v>
      </c>
      <c r="BL1254">
        <f t="shared" si="199"/>
        <v>47876.459999999905</v>
      </c>
    </row>
    <row r="1255" spans="1:64" x14ac:dyDescent="0.2">
      <c r="A1255" s="1">
        <v>1253</v>
      </c>
      <c r="B1255" s="7" t="s">
        <v>1</v>
      </c>
      <c r="C1255" s="3">
        <v>39965</v>
      </c>
      <c r="D1255" s="4" t="s">
        <v>627</v>
      </c>
      <c r="E1255" s="4" t="s">
        <v>163</v>
      </c>
      <c r="F1255" s="5" t="str">
        <f t="shared" si="190"/>
        <v>L</v>
      </c>
      <c r="G1255" s="6">
        <v>0.84861111111111109</v>
      </c>
      <c r="H1255" s="6">
        <v>0.8833333333333333</v>
      </c>
      <c r="I1255" s="85">
        <f t="shared" si="191"/>
        <v>49.999999999999986</v>
      </c>
      <c r="J1255" s="86">
        <f>I1255*Segmentos!$D$7*(AH1255%)*IF(ISNUMBER(AI1255),AI1255%,0)</f>
        <v>588119.99999999977</v>
      </c>
      <c r="K1255" s="86">
        <f>I1255*Segmentos!$D$7*(AL1255%)*IF(ISNUMBER(AM1255),AM1255%,0)</f>
        <v>1461599.9999999995</v>
      </c>
      <c r="L1255" s="4"/>
      <c r="M1255" s="2">
        <v>5.24</v>
      </c>
      <c r="N1255" s="2">
        <v>9.8000000000000007</v>
      </c>
      <c r="O1255" s="2">
        <v>53.5</v>
      </c>
      <c r="P1255" s="2">
        <v>73.959800000000001</v>
      </c>
      <c r="Q1255" s="2">
        <v>4.57</v>
      </c>
      <c r="R1255" s="2">
        <v>11.3</v>
      </c>
      <c r="S1255" s="2">
        <v>40.4</v>
      </c>
      <c r="T1255" s="2">
        <v>10.7583</v>
      </c>
      <c r="U1255" s="2">
        <v>6.12</v>
      </c>
      <c r="V1255" s="2">
        <v>11.6</v>
      </c>
      <c r="W1255" s="2">
        <v>52.6</v>
      </c>
      <c r="X1255" s="2">
        <v>18.133600000000001</v>
      </c>
      <c r="Y1255" s="2">
        <v>3.98</v>
      </c>
      <c r="Z1255" s="2">
        <v>8.5</v>
      </c>
      <c r="AA1255" s="2">
        <v>46.9</v>
      </c>
      <c r="AB1255" s="2">
        <v>16.5914</v>
      </c>
      <c r="AC1255" s="2">
        <v>6.14</v>
      </c>
      <c r="AD1255" s="2">
        <v>9</v>
      </c>
      <c r="AE1255" s="2">
        <v>68.099999999999994</v>
      </c>
      <c r="AF1255" s="2">
        <v>28.476500000000001</v>
      </c>
      <c r="AG1255" s="20">
        <v>2.94</v>
      </c>
      <c r="AH1255" s="20">
        <v>7.8</v>
      </c>
      <c r="AI1255" s="20">
        <v>37.700000000000003</v>
      </c>
      <c r="AJ1255" s="20">
        <v>19.724299999999999</v>
      </c>
      <c r="AK1255" s="18">
        <v>7.31</v>
      </c>
      <c r="AL1255" s="18">
        <v>11.6</v>
      </c>
      <c r="AM1255" s="18">
        <v>63</v>
      </c>
      <c r="AN1255" s="18">
        <v>54.235500000000002</v>
      </c>
      <c r="AO1255" s="2">
        <v>4.33</v>
      </c>
      <c r="AP1255" s="2">
        <v>10.3</v>
      </c>
      <c r="AQ1255" s="2">
        <v>41.9</v>
      </c>
      <c r="AR1255" s="2">
        <v>6.6780999999999997</v>
      </c>
      <c r="AS1255" s="2">
        <v>6.97</v>
      </c>
      <c r="AT1255" s="2">
        <v>12.6</v>
      </c>
      <c r="AU1255" s="2">
        <v>55.5</v>
      </c>
      <c r="AV1255" s="2">
        <v>21.695699999999999</v>
      </c>
      <c r="AW1255" s="2">
        <v>4.9400000000000004</v>
      </c>
      <c r="AX1255" s="2">
        <v>9</v>
      </c>
      <c r="AY1255" s="2">
        <v>55</v>
      </c>
      <c r="AZ1255" s="2">
        <v>20.058900000000001</v>
      </c>
      <c r="BA1255" s="2">
        <v>4.72</v>
      </c>
      <c r="BB1255" s="2">
        <v>8.6999999999999993</v>
      </c>
      <c r="BC1255" s="2">
        <v>54.5</v>
      </c>
      <c r="BD1255" s="2">
        <v>25.527100000000001</v>
      </c>
      <c r="BE1255" s="4" t="str">
        <f t="shared" si="192"/>
        <v>NO APLICA</v>
      </c>
      <c r="BF1255" s="4">
        <f t="shared" si="193"/>
        <v>5.8153999999999995</v>
      </c>
      <c r="BG1255">
        <f t="shared" si="194"/>
        <v>4.33</v>
      </c>
      <c r="BH1255">
        <f t="shared" si="195"/>
        <v>6.97</v>
      </c>
      <c r="BI1255">
        <f t="shared" si="196"/>
        <v>4.9400000000000004</v>
      </c>
      <c r="BJ1255">
        <f t="shared" si="197"/>
        <v>7.31</v>
      </c>
      <c r="BK1255">
        <f t="shared" si="198"/>
        <v>2.94</v>
      </c>
      <c r="BL1255">
        <f t="shared" si="199"/>
        <v>26214.999999999993</v>
      </c>
    </row>
    <row r="1256" spans="1:64" x14ac:dyDescent="0.2">
      <c r="A1256" s="1">
        <v>1254</v>
      </c>
      <c r="B1256" s="7" t="s">
        <v>36</v>
      </c>
      <c r="C1256" s="3">
        <v>39965</v>
      </c>
      <c r="D1256" s="4" t="s">
        <v>626</v>
      </c>
      <c r="E1256" s="4" t="s">
        <v>163</v>
      </c>
      <c r="F1256" s="5" t="str">
        <f t="shared" si="190"/>
        <v>L</v>
      </c>
      <c r="G1256" s="6">
        <v>0.9194444444444444</v>
      </c>
      <c r="H1256" s="6">
        <v>0.94305555555555554</v>
      </c>
      <c r="I1256" s="85">
        <f t="shared" si="191"/>
        <v>34.000000000000043</v>
      </c>
      <c r="J1256" s="86">
        <f>I1256*Segmentos!$D$7*(AH1256%)*IF(ISNUMBER(AI1256),AI1256%,0)</f>
        <v>1421771.2000000014</v>
      </c>
      <c r="K1256" s="86">
        <f>I1256*Segmentos!$D$7*(AL1256%)*IF(ISNUMBER(AM1256),AM1256%,0)</f>
        <v>1957529.6000000027</v>
      </c>
      <c r="L1256" s="4"/>
      <c r="M1256" s="2">
        <v>12.52</v>
      </c>
      <c r="N1256" s="2">
        <v>18.8</v>
      </c>
      <c r="O1256" s="2">
        <v>66.5</v>
      </c>
      <c r="P1256" s="2">
        <v>84.0535</v>
      </c>
      <c r="Q1256" s="2">
        <v>9.1300000000000008</v>
      </c>
      <c r="R1256" s="2">
        <v>13.9</v>
      </c>
      <c r="S1256" s="2">
        <v>65.7</v>
      </c>
      <c r="T1256" s="2">
        <v>10.223100000000001</v>
      </c>
      <c r="U1256" s="2">
        <v>9.14</v>
      </c>
      <c r="V1256" s="2">
        <v>15.6</v>
      </c>
      <c r="W1256" s="2">
        <v>58.5</v>
      </c>
      <c r="X1256" s="2">
        <v>12.8607</v>
      </c>
      <c r="Y1256" s="2">
        <v>12.81</v>
      </c>
      <c r="Z1256" s="2">
        <v>19.600000000000001</v>
      </c>
      <c r="AA1256" s="2">
        <v>65.3</v>
      </c>
      <c r="AB1256" s="2">
        <v>25.373899999999999</v>
      </c>
      <c r="AC1256" s="2">
        <v>16.16</v>
      </c>
      <c r="AD1256" s="2">
        <v>22.7</v>
      </c>
      <c r="AE1256" s="2">
        <v>71.099999999999994</v>
      </c>
      <c r="AF1256" s="2">
        <v>35.595700000000001</v>
      </c>
      <c r="AG1256" s="20">
        <v>10.43</v>
      </c>
      <c r="AH1256" s="20">
        <v>16.7</v>
      </c>
      <c r="AI1256" s="20">
        <v>62.6</v>
      </c>
      <c r="AJ1256" s="20">
        <v>33.208199999999998</v>
      </c>
      <c r="AK1256" s="18">
        <v>14.41</v>
      </c>
      <c r="AL1256" s="18">
        <v>20.8</v>
      </c>
      <c r="AM1256" s="18">
        <v>69.2</v>
      </c>
      <c r="AN1256" s="18">
        <v>50.845300000000002</v>
      </c>
      <c r="AO1256" s="2">
        <v>14.39</v>
      </c>
      <c r="AP1256" s="2">
        <v>23.7</v>
      </c>
      <c r="AQ1256" s="2">
        <v>60.7</v>
      </c>
      <c r="AR1256" s="2">
        <v>10.55</v>
      </c>
      <c r="AS1256" s="2">
        <v>12.28</v>
      </c>
      <c r="AT1256" s="2">
        <v>17.899999999999999</v>
      </c>
      <c r="AU1256" s="2">
        <v>68.8</v>
      </c>
      <c r="AV1256" s="2">
        <v>18.156199999999998</v>
      </c>
      <c r="AW1256" s="2">
        <v>9.26</v>
      </c>
      <c r="AX1256" s="2">
        <v>16</v>
      </c>
      <c r="AY1256" s="2">
        <v>57.7</v>
      </c>
      <c r="AZ1256" s="2">
        <v>17.873899999999999</v>
      </c>
      <c r="BA1256" s="2">
        <v>14.58</v>
      </c>
      <c r="BB1256" s="2">
        <v>20.100000000000001</v>
      </c>
      <c r="BC1256" s="2">
        <v>72.400000000000006</v>
      </c>
      <c r="BD1256" s="2">
        <v>37.473300000000002</v>
      </c>
      <c r="BE1256" s="4" t="str">
        <f t="shared" si="192"/>
        <v>NO APLICA</v>
      </c>
      <c r="BF1256" s="4">
        <f t="shared" si="193"/>
        <v>13.288599999999999</v>
      </c>
      <c r="BG1256">
        <f t="shared" si="194"/>
        <v>14.39</v>
      </c>
      <c r="BH1256">
        <f t="shared" si="195"/>
        <v>12.28</v>
      </c>
      <c r="BI1256">
        <f t="shared" si="196"/>
        <v>14.58</v>
      </c>
      <c r="BJ1256">
        <f t="shared" si="197"/>
        <v>14.41</v>
      </c>
      <c r="BK1256">
        <f t="shared" si="198"/>
        <v>10.43</v>
      </c>
      <c r="BL1256">
        <f t="shared" si="199"/>
        <v>42506.800000000054</v>
      </c>
    </row>
    <row r="1257" spans="1:64" x14ac:dyDescent="0.2">
      <c r="A1257" s="1">
        <v>1255</v>
      </c>
      <c r="B1257" s="7" t="s">
        <v>88</v>
      </c>
      <c r="C1257" s="3">
        <v>39965</v>
      </c>
      <c r="D1257" s="4" t="s">
        <v>626</v>
      </c>
      <c r="E1257" s="4" t="s">
        <v>163</v>
      </c>
      <c r="F1257" s="5" t="str">
        <f t="shared" si="190"/>
        <v>L</v>
      </c>
      <c r="G1257" s="6">
        <v>0.91874999999999996</v>
      </c>
      <c r="H1257" s="6">
        <v>0.9194444444444444</v>
      </c>
      <c r="I1257" s="85">
        <f t="shared" si="191"/>
        <v>0.99999999999999645</v>
      </c>
      <c r="J1257" s="86">
        <f>I1257*Segmentos!$D$7*(AH1257%)*IF(ISNUMBER(AI1257),AI1257%,0)</f>
        <v>38799.999999999862</v>
      </c>
      <c r="K1257" s="86">
        <f>I1257*Segmentos!$D$7*(AL1257%)*IF(ISNUMBER(AM1257),AM1257%,0)</f>
        <v>51599.999999999818</v>
      </c>
      <c r="L1257" s="4"/>
      <c r="M1257" s="2">
        <v>11.38</v>
      </c>
      <c r="N1257" s="2">
        <v>11.4</v>
      </c>
      <c r="O1257" s="2">
        <v>100</v>
      </c>
      <c r="P1257" s="2">
        <v>87.518699999999995</v>
      </c>
      <c r="Q1257" s="2">
        <v>6.21</v>
      </c>
      <c r="R1257" s="2">
        <v>6.2</v>
      </c>
      <c r="S1257" s="2">
        <v>100</v>
      </c>
      <c r="T1257" s="2">
        <v>7.9615999999999998</v>
      </c>
      <c r="U1257" s="2">
        <v>6.82</v>
      </c>
      <c r="V1257" s="2">
        <v>6.8</v>
      </c>
      <c r="W1257" s="2">
        <v>100</v>
      </c>
      <c r="X1257" s="2">
        <v>10.993600000000001</v>
      </c>
      <c r="Y1257" s="2">
        <v>11.63</v>
      </c>
      <c r="Z1257" s="2">
        <v>11.6</v>
      </c>
      <c r="AA1257" s="2">
        <v>100</v>
      </c>
      <c r="AB1257" s="2">
        <v>26.3948</v>
      </c>
      <c r="AC1257" s="2">
        <v>16.7</v>
      </c>
      <c r="AD1257" s="2">
        <v>16.7</v>
      </c>
      <c r="AE1257" s="2">
        <v>100</v>
      </c>
      <c r="AF1257" s="2">
        <v>42.168700000000001</v>
      </c>
      <c r="AG1257" s="20">
        <v>9.7100000000000009</v>
      </c>
      <c r="AH1257" s="20">
        <v>9.6999999999999993</v>
      </c>
      <c r="AI1257" s="20">
        <v>100</v>
      </c>
      <c r="AJ1257" s="20">
        <v>35.438000000000002</v>
      </c>
      <c r="AK1257" s="18">
        <v>12.89</v>
      </c>
      <c r="AL1257" s="18">
        <v>12.9</v>
      </c>
      <c r="AM1257" s="18">
        <v>100</v>
      </c>
      <c r="AN1257" s="18">
        <v>52.0807</v>
      </c>
      <c r="AO1257" s="2">
        <v>12.08</v>
      </c>
      <c r="AP1257" s="2">
        <v>12.1</v>
      </c>
      <c r="AQ1257" s="2">
        <v>100</v>
      </c>
      <c r="AR1257" s="2">
        <v>10.1538</v>
      </c>
      <c r="AS1257" s="2">
        <v>9.82</v>
      </c>
      <c r="AT1257" s="2">
        <v>9.8000000000000007</v>
      </c>
      <c r="AU1257" s="2">
        <v>100</v>
      </c>
      <c r="AV1257" s="2">
        <v>16.639199999999999</v>
      </c>
      <c r="AW1257" s="2">
        <v>6.4</v>
      </c>
      <c r="AX1257" s="2">
        <v>6.4</v>
      </c>
      <c r="AY1257" s="2">
        <v>100</v>
      </c>
      <c r="AZ1257" s="2">
        <v>14.1584</v>
      </c>
      <c r="BA1257" s="2">
        <v>15.81</v>
      </c>
      <c r="BB1257" s="2">
        <v>15.8</v>
      </c>
      <c r="BC1257" s="2">
        <v>100</v>
      </c>
      <c r="BD1257" s="2">
        <v>46.567300000000003</v>
      </c>
      <c r="BE1257" s="4" t="str">
        <f t="shared" si="192"/>
        <v>NO APLICA</v>
      </c>
      <c r="BF1257" s="4">
        <f t="shared" si="193"/>
        <v>12.2026</v>
      </c>
      <c r="BG1257">
        <f t="shared" si="194"/>
        <v>12.08</v>
      </c>
      <c r="BH1257">
        <f t="shared" si="195"/>
        <v>9.82</v>
      </c>
      <c r="BI1257">
        <f t="shared" si="196"/>
        <v>15.81</v>
      </c>
      <c r="BJ1257">
        <f t="shared" si="197"/>
        <v>12.89</v>
      </c>
      <c r="BK1257">
        <f t="shared" si="198"/>
        <v>9.7100000000000009</v>
      </c>
      <c r="BL1257">
        <f t="shared" si="199"/>
        <v>1139.9999999999959</v>
      </c>
    </row>
    <row r="1258" spans="1:64" x14ac:dyDescent="0.2">
      <c r="A1258" s="1">
        <v>1256</v>
      </c>
      <c r="B1258" s="7" t="s">
        <v>30</v>
      </c>
      <c r="C1258" s="3">
        <v>39965</v>
      </c>
      <c r="D1258" s="4" t="s">
        <v>628</v>
      </c>
      <c r="E1258" s="4" t="s">
        <v>163</v>
      </c>
      <c r="F1258" s="5" t="str">
        <f t="shared" si="190"/>
        <v>L</v>
      </c>
      <c r="G1258" s="6">
        <v>0.87569444444444444</v>
      </c>
      <c r="H1258" s="6">
        <v>0.91111111111111109</v>
      </c>
      <c r="I1258" s="85">
        <f t="shared" si="191"/>
        <v>50.999999999999979</v>
      </c>
      <c r="J1258" s="86">
        <f>I1258*Segmentos!$D$7*(AH1258%)*IF(ISNUMBER(AI1258),AI1258%,0)</f>
        <v>118972.79999999996</v>
      </c>
      <c r="K1258" s="86">
        <f>I1258*Segmentos!$D$7*(AL1258%)*IF(ISNUMBER(AM1258),AM1258%,0)</f>
        <v>220870.79999999996</v>
      </c>
      <c r="L1258" s="4"/>
      <c r="M1258" s="2">
        <v>0.85</v>
      </c>
      <c r="N1258" s="2">
        <v>2.6</v>
      </c>
      <c r="O1258" s="2">
        <v>33.200000000000003</v>
      </c>
      <c r="P1258" s="2">
        <v>82.923500000000004</v>
      </c>
      <c r="Q1258" s="2">
        <v>0.06</v>
      </c>
      <c r="R1258" s="2">
        <v>0.4</v>
      </c>
      <c r="S1258" s="2">
        <v>14.6</v>
      </c>
      <c r="T1258" s="2">
        <v>1.0356000000000001</v>
      </c>
      <c r="U1258" s="2">
        <v>0.23</v>
      </c>
      <c r="V1258" s="2">
        <v>0.9</v>
      </c>
      <c r="W1258" s="2">
        <v>24.7</v>
      </c>
      <c r="X1258" s="2">
        <v>4.7458999999999998</v>
      </c>
      <c r="Y1258" s="2">
        <v>0.89</v>
      </c>
      <c r="Z1258" s="2">
        <v>3</v>
      </c>
      <c r="AA1258" s="2">
        <v>29.9</v>
      </c>
      <c r="AB1258" s="2">
        <v>25.712299999999999</v>
      </c>
      <c r="AC1258" s="2">
        <v>1.61</v>
      </c>
      <c r="AD1258" s="2">
        <v>4.3</v>
      </c>
      <c r="AE1258" s="2">
        <v>37.299999999999997</v>
      </c>
      <c r="AF1258" s="2">
        <v>51.429600000000001</v>
      </c>
      <c r="AG1258" s="20">
        <v>0.57999999999999996</v>
      </c>
      <c r="AH1258" s="20">
        <v>2.4</v>
      </c>
      <c r="AI1258" s="20">
        <v>24.3</v>
      </c>
      <c r="AJ1258" s="20">
        <v>26.706800000000001</v>
      </c>
      <c r="AK1258" s="18">
        <v>1.1000000000000001</v>
      </c>
      <c r="AL1258" s="18">
        <v>2.7</v>
      </c>
      <c r="AM1258" s="18">
        <v>40.1</v>
      </c>
      <c r="AN1258" s="18">
        <v>56.216700000000003</v>
      </c>
      <c r="AO1258" s="2">
        <v>0.21</v>
      </c>
      <c r="AP1258" s="2">
        <v>1.5</v>
      </c>
      <c r="AQ1258" s="2">
        <v>13.7</v>
      </c>
      <c r="AR1258" s="2">
        <v>2.2185999999999999</v>
      </c>
      <c r="AS1258" s="2">
        <v>1.1299999999999999</v>
      </c>
      <c r="AT1258" s="2">
        <v>1.3</v>
      </c>
      <c r="AU1258" s="2">
        <v>84.3</v>
      </c>
      <c r="AV1258" s="2">
        <v>24.318000000000001</v>
      </c>
      <c r="AW1258" s="2">
        <v>0.56999999999999995</v>
      </c>
      <c r="AX1258" s="2">
        <v>2.6</v>
      </c>
      <c r="AY1258" s="2">
        <v>22</v>
      </c>
      <c r="AZ1258" s="2">
        <v>15.8873</v>
      </c>
      <c r="BA1258" s="2">
        <v>1.0900000000000001</v>
      </c>
      <c r="BB1258" s="2">
        <v>3.6</v>
      </c>
      <c r="BC1258" s="2">
        <v>30.5</v>
      </c>
      <c r="BD1258" s="2">
        <v>40.499699999999997</v>
      </c>
      <c r="BE1258" s="4" t="str">
        <f t="shared" si="192"/>
        <v>NO APLICA</v>
      </c>
      <c r="BF1258" s="4">
        <f t="shared" si="193"/>
        <v>0.97840000000000005</v>
      </c>
      <c r="BG1258">
        <f t="shared" si="194"/>
        <v>0.21</v>
      </c>
      <c r="BH1258">
        <f t="shared" si="195"/>
        <v>1.1299999999999999</v>
      </c>
      <c r="BI1258">
        <f t="shared" si="196"/>
        <v>1.0900000000000001</v>
      </c>
      <c r="BJ1258">
        <f t="shared" si="197"/>
        <v>1.1000000000000001</v>
      </c>
      <c r="BK1258">
        <f t="shared" si="198"/>
        <v>0.57999999999999996</v>
      </c>
      <c r="BL1258">
        <f t="shared" si="199"/>
        <v>4402.3199999999979</v>
      </c>
    </row>
    <row r="1259" spans="1:64" x14ac:dyDescent="0.2">
      <c r="A1259" s="1">
        <v>1257</v>
      </c>
      <c r="B1259" s="7" t="s">
        <v>11</v>
      </c>
      <c r="C1259" s="3">
        <v>39965</v>
      </c>
      <c r="D1259" s="4" t="s">
        <v>8</v>
      </c>
      <c r="E1259" s="4" t="s">
        <v>166</v>
      </c>
      <c r="F1259" s="5" t="str">
        <f t="shared" si="190"/>
        <v>L</v>
      </c>
      <c r="G1259" s="6">
        <v>0.90972222222222221</v>
      </c>
      <c r="H1259" s="6">
        <v>0.91111111111111109</v>
      </c>
      <c r="I1259" s="85">
        <f t="shared" si="191"/>
        <v>1.9999999999999929</v>
      </c>
      <c r="J1259" s="86">
        <f>I1259*Segmentos!$D$7*(AH1259%)*IF(ISNUMBER(AI1259),AI1259%,0)</f>
        <v>34073.599999999889</v>
      </c>
      <c r="K1259" s="86">
        <f>I1259*Segmentos!$D$7*(AL1259%)*IF(ISNUMBER(AM1259),AM1259%,0)</f>
        <v>33803.999999999884</v>
      </c>
      <c r="L1259" s="4"/>
      <c r="M1259" s="2">
        <v>4.2699999999999996</v>
      </c>
      <c r="N1259" s="2">
        <v>4.5</v>
      </c>
      <c r="O1259" s="2">
        <v>95.3</v>
      </c>
      <c r="P1259" s="2">
        <v>88.581699999999998</v>
      </c>
      <c r="Q1259" s="2">
        <v>1.0900000000000001</v>
      </c>
      <c r="R1259" s="2">
        <v>1.3</v>
      </c>
      <c r="S1259" s="2">
        <v>86.3</v>
      </c>
      <c r="T1259" s="2">
        <v>3.7585999999999999</v>
      </c>
      <c r="U1259" s="2">
        <v>1.87</v>
      </c>
      <c r="V1259" s="2">
        <v>2</v>
      </c>
      <c r="W1259" s="2">
        <v>95.3</v>
      </c>
      <c r="X1259" s="2">
        <v>8.1431000000000004</v>
      </c>
      <c r="Y1259" s="2">
        <v>3.08</v>
      </c>
      <c r="Z1259" s="2">
        <v>3.3</v>
      </c>
      <c r="AA1259" s="2">
        <v>92</v>
      </c>
      <c r="AB1259" s="2">
        <v>18.826599999999999</v>
      </c>
      <c r="AC1259" s="2">
        <v>8.5</v>
      </c>
      <c r="AD1259" s="2">
        <v>8.8000000000000007</v>
      </c>
      <c r="AE1259" s="2">
        <v>97</v>
      </c>
      <c r="AF1259" s="2">
        <v>57.853400000000001</v>
      </c>
      <c r="AG1259" s="20">
        <v>4.3</v>
      </c>
      <c r="AH1259" s="20">
        <v>4.4000000000000004</v>
      </c>
      <c r="AI1259" s="20">
        <v>96.8</v>
      </c>
      <c r="AJ1259" s="20">
        <v>42.333599999999997</v>
      </c>
      <c r="AK1259" s="18">
        <v>4.24</v>
      </c>
      <c r="AL1259" s="18">
        <v>4.5</v>
      </c>
      <c r="AM1259" s="18">
        <v>93.9</v>
      </c>
      <c r="AN1259" s="18">
        <v>46.248100000000001</v>
      </c>
      <c r="AO1259" s="2">
        <v>0.87</v>
      </c>
      <c r="AP1259" s="2">
        <v>1.4</v>
      </c>
      <c r="AQ1259" s="2">
        <v>62.6</v>
      </c>
      <c r="AR1259" s="2">
        <v>1.9617</v>
      </c>
      <c r="AS1259" s="2">
        <v>2.66</v>
      </c>
      <c r="AT1259" s="2">
        <v>2.7</v>
      </c>
      <c r="AU1259" s="2">
        <v>100</v>
      </c>
      <c r="AV1259" s="2">
        <v>12.161300000000001</v>
      </c>
      <c r="AW1259" s="2">
        <v>5.31</v>
      </c>
      <c r="AX1259" s="2">
        <v>5.7</v>
      </c>
      <c r="AY1259" s="2">
        <v>93.4</v>
      </c>
      <c r="AZ1259" s="2">
        <v>31.622900000000001</v>
      </c>
      <c r="BA1259" s="2">
        <v>5.4</v>
      </c>
      <c r="BB1259" s="2">
        <v>5.5</v>
      </c>
      <c r="BC1259" s="2">
        <v>97.7</v>
      </c>
      <c r="BD1259" s="2">
        <v>42.835700000000003</v>
      </c>
      <c r="BE1259" s="4" t="str">
        <f t="shared" si="192"/>
        <v>NO APLICA</v>
      </c>
      <c r="BF1259" s="4">
        <f t="shared" si="193"/>
        <v>3.6238000000000001</v>
      </c>
      <c r="BG1259">
        <f t="shared" si="194"/>
        <v>0.87</v>
      </c>
      <c r="BH1259">
        <f t="shared" si="195"/>
        <v>2.66</v>
      </c>
      <c r="BI1259">
        <f t="shared" si="196"/>
        <v>5.4</v>
      </c>
      <c r="BJ1259">
        <f t="shared" si="197"/>
        <v>4.24</v>
      </c>
      <c r="BK1259">
        <f t="shared" si="198"/>
        <v>4.3</v>
      </c>
      <c r="BL1259">
        <f t="shared" si="199"/>
        <v>857.69999999999698</v>
      </c>
    </row>
    <row r="1260" spans="1:64" x14ac:dyDescent="0.2">
      <c r="A1260" s="1">
        <v>1258</v>
      </c>
      <c r="B1260" s="7" t="s">
        <v>6</v>
      </c>
      <c r="C1260" s="3">
        <v>39965</v>
      </c>
      <c r="D1260" s="4" t="s">
        <v>3</v>
      </c>
      <c r="E1260" s="4" t="s">
        <v>166</v>
      </c>
      <c r="F1260" s="5" t="str">
        <f t="shared" si="190"/>
        <v>L</v>
      </c>
      <c r="G1260" s="6">
        <v>0.90763888888888899</v>
      </c>
      <c r="H1260" s="6">
        <v>0.90833333333333333</v>
      </c>
      <c r="I1260" s="85">
        <f t="shared" si="191"/>
        <v>0.99999999999983658</v>
      </c>
      <c r="J1260" s="86">
        <f>I1260*Segmentos!$D$7*(AH1260%)*IF(ISNUMBER(AI1260),AI1260%,0)</f>
        <v>29199.999999995227</v>
      </c>
      <c r="K1260" s="86">
        <f>I1260*Segmentos!$D$7*(AL1260%)*IF(ISNUMBER(AM1260),AM1260%,0)</f>
        <v>22799.999999996275</v>
      </c>
      <c r="L1260" s="4"/>
      <c r="M1260" s="2">
        <v>6.45</v>
      </c>
      <c r="N1260" s="2">
        <v>6.4</v>
      </c>
      <c r="O1260" s="2">
        <v>100</v>
      </c>
      <c r="P1260" s="2">
        <v>87.145499999999998</v>
      </c>
      <c r="Q1260" s="2">
        <v>6.08</v>
      </c>
      <c r="R1260" s="2">
        <v>6.1</v>
      </c>
      <c r="S1260" s="2">
        <v>100</v>
      </c>
      <c r="T1260" s="2">
        <v>13.6967</v>
      </c>
      <c r="U1260" s="2">
        <v>4.55</v>
      </c>
      <c r="V1260" s="2">
        <v>4.5</v>
      </c>
      <c r="W1260" s="2">
        <v>100</v>
      </c>
      <c r="X1260" s="2">
        <v>12.8828</v>
      </c>
      <c r="Y1260" s="2">
        <v>7.84</v>
      </c>
      <c r="Z1260" s="2">
        <v>7.8</v>
      </c>
      <c r="AA1260" s="2">
        <v>100</v>
      </c>
      <c r="AB1260" s="2">
        <v>31.283899999999999</v>
      </c>
      <c r="AC1260" s="2">
        <v>6.6</v>
      </c>
      <c r="AD1260" s="2">
        <v>6.6</v>
      </c>
      <c r="AE1260" s="2">
        <v>100</v>
      </c>
      <c r="AF1260" s="2">
        <v>29.2822</v>
      </c>
      <c r="AG1260" s="20">
        <v>7.28</v>
      </c>
      <c r="AH1260" s="20">
        <v>7.3</v>
      </c>
      <c r="AI1260" s="20">
        <v>100</v>
      </c>
      <c r="AJ1260" s="20">
        <v>46.647500000000001</v>
      </c>
      <c r="AK1260" s="18">
        <v>5.7</v>
      </c>
      <c r="AL1260" s="18">
        <v>5.7</v>
      </c>
      <c r="AM1260" s="18">
        <v>100</v>
      </c>
      <c r="AN1260" s="18">
        <v>40.498100000000001</v>
      </c>
      <c r="AO1260" s="2">
        <v>4.5599999999999996</v>
      </c>
      <c r="AP1260" s="2">
        <v>4.5999999999999996</v>
      </c>
      <c r="AQ1260" s="2">
        <v>100</v>
      </c>
      <c r="AR1260" s="2">
        <v>6.726</v>
      </c>
      <c r="AS1260" s="2">
        <v>5.57</v>
      </c>
      <c r="AT1260" s="2">
        <v>5.6</v>
      </c>
      <c r="AU1260" s="2">
        <v>100</v>
      </c>
      <c r="AV1260" s="2">
        <v>16.565899999999999</v>
      </c>
      <c r="AW1260" s="2">
        <v>6.95</v>
      </c>
      <c r="AX1260" s="2">
        <v>7</v>
      </c>
      <c r="AY1260" s="2">
        <v>100</v>
      </c>
      <c r="AZ1260" s="2">
        <v>27.0078</v>
      </c>
      <c r="BA1260" s="2">
        <v>7.12</v>
      </c>
      <c r="BB1260" s="2">
        <v>7.1</v>
      </c>
      <c r="BC1260" s="2">
        <v>100</v>
      </c>
      <c r="BD1260" s="2">
        <v>36.8459</v>
      </c>
      <c r="BE1260" s="4" t="str">
        <f t="shared" si="192"/>
        <v>NO APLICA</v>
      </c>
      <c r="BF1260" s="4">
        <f t="shared" si="193"/>
        <v>6.0864000000000003</v>
      </c>
      <c r="BG1260">
        <f t="shared" si="194"/>
        <v>4.5599999999999996</v>
      </c>
      <c r="BH1260">
        <f t="shared" si="195"/>
        <v>5.57</v>
      </c>
      <c r="BI1260">
        <f t="shared" si="196"/>
        <v>7.12</v>
      </c>
      <c r="BJ1260">
        <f t="shared" si="197"/>
        <v>5.7</v>
      </c>
      <c r="BK1260">
        <f t="shared" si="198"/>
        <v>7.28</v>
      </c>
      <c r="BL1260">
        <f t="shared" si="199"/>
        <v>639.99999999989541</v>
      </c>
    </row>
    <row r="1261" spans="1:64" x14ac:dyDescent="0.2">
      <c r="A1261" s="1">
        <v>1259</v>
      </c>
      <c r="B1261" s="7" t="s">
        <v>31</v>
      </c>
      <c r="C1261" s="3">
        <v>39965</v>
      </c>
      <c r="D1261" s="4" t="s">
        <v>628</v>
      </c>
      <c r="E1261" s="4" t="s">
        <v>166</v>
      </c>
      <c r="F1261" s="5" t="str">
        <f t="shared" si="190"/>
        <v>L</v>
      </c>
      <c r="G1261" s="6">
        <v>0.91111111111111109</v>
      </c>
      <c r="H1261" s="6">
        <v>0.9145833333333333</v>
      </c>
      <c r="I1261" s="85">
        <f t="shared" si="191"/>
        <v>4.9999999999999822</v>
      </c>
      <c r="J1261" s="86">
        <f>I1261*Segmentos!$D$7*(AH1261%)*IF(ISNUMBER(AI1261),AI1261%,0)</f>
        <v>13999.999999999949</v>
      </c>
      <c r="K1261" s="86">
        <f>I1261*Segmentos!$D$7*(AL1261%)*IF(ISNUMBER(AM1261),AM1261%,0)</f>
        <v>20915.99999999992</v>
      </c>
      <c r="L1261" s="4"/>
      <c r="M1261" s="2">
        <v>0.9</v>
      </c>
      <c r="N1261" s="2">
        <v>1.2</v>
      </c>
      <c r="O1261" s="2">
        <v>72.8</v>
      </c>
      <c r="P1261" s="2">
        <v>95.642200000000003</v>
      </c>
      <c r="Q1261" s="2">
        <v>0.03</v>
      </c>
      <c r="R1261" s="2">
        <v>0.1</v>
      </c>
      <c r="S1261" s="2">
        <v>60</v>
      </c>
      <c r="T1261" s="2">
        <v>0.5887</v>
      </c>
      <c r="U1261" s="2">
        <v>0.24</v>
      </c>
      <c r="V1261" s="2">
        <v>0.2</v>
      </c>
      <c r="W1261" s="2">
        <v>100</v>
      </c>
      <c r="X1261" s="2">
        <v>5.2857000000000003</v>
      </c>
      <c r="Y1261" s="2">
        <v>0.65</v>
      </c>
      <c r="Z1261" s="2">
        <v>0.8</v>
      </c>
      <c r="AA1261" s="2">
        <v>77.2</v>
      </c>
      <c r="AB1261" s="2">
        <v>20.463999999999999</v>
      </c>
      <c r="AC1261" s="2">
        <v>1.98</v>
      </c>
      <c r="AD1261" s="2">
        <v>2.8</v>
      </c>
      <c r="AE1261" s="2">
        <v>70.3</v>
      </c>
      <c r="AF1261" s="2">
        <v>69.303799999999995</v>
      </c>
      <c r="AG1261" s="20">
        <v>0.73</v>
      </c>
      <c r="AH1261" s="20">
        <v>1</v>
      </c>
      <c r="AI1261" s="20">
        <v>70</v>
      </c>
      <c r="AJ1261" s="20">
        <v>37.041400000000003</v>
      </c>
      <c r="AK1261" s="18">
        <v>1.05</v>
      </c>
      <c r="AL1261" s="18">
        <v>1.4</v>
      </c>
      <c r="AM1261" s="18">
        <v>74.7</v>
      </c>
      <c r="AN1261" s="18">
        <v>58.6008</v>
      </c>
      <c r="AO1261" s="2">
        <v>0.6</v>
      </c>
      <c r="AP1261" s="2">
        <v>0.7</v>
      </c>
      <c r="AQ1261" s="2">
        <v>84.9</v>
      </c>
      <c r="AR1261" s="2">
        <v>6.9493</v>
      </c>
      <c r="AS1261" s="2">
        <v>0.33</v>
      </c>
      <c r="AT1261" s="2">
        <v>0.3</v>
      </c>
      <c r="AU1261" s="2">
        <v>100</v>
      </c>
      <c r="AV1261" s="2">
        <v>7.6300999999999997</v>
      </c>
      <c r="AW1261" s="2">
        <v>1.47</v>
      </c>
      <c r="AX1261" s="2">
        <v>2.1</v>
      </c>
      <c r="AY1261" s="2">
        <v>71.7</v>
      </c>
      <c r="AZ1261" s="2">
        <v>44.978400000000001</v>
      </c>
      <c r="BA1261" s="2">
        <v>0.89</v>
      </c>
      <c r="BB1261" s="2">
        <v>1.3</v>
      </c>
      <c r="BC1261" s="2">
        <v>68.400000000000006</v>
      </c>
      <c r="BD1261" s="2">
        <v>36.084400000000002</v>
      </c>
      <c r="BE1261" s="4" t="str">
        <f t="shared" si="192"/>
        <v>NO APLICA</v>
      </c>
      <c r="BF1261" s="4">
        <f t="shared" si="193"/>
        <v>0.8173999999999999</v>
      </c>
      <c r="BG1261">
        <f t="shared" si="194"/>
        <v>0.6</v>
      </c>
      <c r="BH1261">
        <f t="shared" si="195"/>
        <v>0.33</v>
      </c>
      <c r="BI1261">
        <f t="shared" si="196"/>
        <v>1.47</v>
      </c>
      <c r="BJ1261">
        <f t="shared" si="197"/>
        <v>1.05</v>
      </c>
      <c r="BK1261">
        <f t="shared" si="198"/>
        <v>0.73</v>
      </c>
      <c r="BL1261">
        <f t="shared" si="199"/>
        <v>436.79999999999842</v>
      </c>
    </row>
    <row r="1262" spans="1:64" x14ac:dyDescent="0.2">
      <c r="A1262" s="1">
        <v>1260</v>
      </c>
      <c r="B1262" s="7" t="s">
        <v>108</v>
      </c>
      <c r="C1262" s="3">
        <v>39965</v>
      </c>
      <c r="D1262" s="4" t="s">
        <v>3</v>
      </c>
      <c r="E1262" s="4" t="s">
        <v>167</v>
      </c>
      <c r="F1262" s="5" t="str">
        <f t="shared" si="190"/>
        <v>L</v>
      </c>
      <c r="G1262" s="6">
        <v>0.91736111111111107</v>
      </c>
      <c r="H1262" s="6">
        <v>0.97430555555555554</v>
      </c>
      <c r="I1262" s="85">
        <f t="shared" si="191"/>
        <v>82.000000000000028</v>
      </c>
      <c r="J1262" s="86">
        <f>I1262*Segmentos!$D$7*(AH1262%)*IF(ISNUMBER(AI1262),AI1262%,0)</f>
        <v>3468009.6000000015</v>
      </c>
      <c r="K1262" s="86">
        <f>I1262*Segmentos!$D$7*(AL1262%)*IF(ISNUMBER(AM1262),AM1262%,0)</f>
        <v>2917068.0000000009</v>
      </c>
      <c r="L1262" s="4"/>
      <c r="M1262" s="2">
        <v>9.67</v>
      </c>
      <c r="N1262" s="2">
        <v>26.9</v>
      </c>
      <c r="O1262" s="2">
        <v>35.9</v>
      </c>
      <c r="P1262" s="2">
        <v>83.086100000000002</v>
      </c>
      <c r="Q1262" s="2">
        <v>11.94</v>
      </c>
      <c r="R1262" s="2">
        <v>24.7</v>
      </c>
      <c r="S1262" s="2">
        <v>48.4</v>
      </c>
      <c r="T1262" s="2">
        <v>17.1145</v>
      </c>
      <c r="U1262" s="2">
        <v>8.4499999999999993</v>
      </c>
      <c r="V1262" s="2">
        <v>24.9</v>
      </c>
      <c r="W1262" s="2">
        <v>33.9</v>
      </c>
      <c r="X1262" s="2">
        <v>15.2194</v>
      </c>
      <c r="Y1262" s="2">
        <v>9.3000000000000007</v>
      </c>
      <c r="Z1262" s="2">
        <v>29.9</v>
      </c>
      <c r="AA1262" s="2">
        <v>31.1</v>
      </c>
      <c r="AB1262" s="2">
        <v>23.591100000000001</v>
      </c>
      <c r="AC1262" s="2">
        <v>9.6300000000000008</v>
      </c>
      <c r="AD1262" s="2">
        <v>26.7</v>
      </c>
      <c r="AE1262" s="2">
        <v>36.1</v>
      </c>
      <c r="AF1262" s="2">
        <v>27.161100000000001</v>
      </c>
      <c r="AG1262" s="20">
        <v>10.56</v>
      </c>
      <c r="AH1262" s="20">
        <v>29.7</v>
      </c>
      <c r="AI1262" s="20">
        <v>35.6</v>
      </c>
      <c r="AJ1262" s="20">
        <v>43.030700000000003</v>
      </c>
      <c r="AK1262" s="18">
        <v>8.8699999999999992</v>
      </c>
      <c r="AL1262" s="18">
        <v>24.5</v>
      </c>
      <c r="AM1262" s="18">
        <v>36.299999999999997</v>
      </c>
      <c r="AN1262" s="18">
        <v>40.055300000000003</v>
      </c>
      <c r="AO1262" s="2">
        <v>8.8699999999999992</v>
      </c>
      <c r="AP1262" s="2">
        <v>26.5</v>
      </c>
      <c r="AQ1262" s="2">
        <v>33.5</v>
      </c>
      <c r="AR1262" s="2">
        <v>8.3231999999999999</v>
      </c>
      <c r="AS1262" s="2">
        <v>9.6300000000000008</v>
      </c>
      <c r="AT1262" s="2">
        <v>27.3</v>
      </c>
      <c r="AU1262" s="2">
        <v>35.200000000000003</v>
      </c>
      <c r="AV1262" s="2">
        <v>18.213000000000001</v>
      </c>
      <c r="AW1262" s="2">
        <v>12.4</v>
      </c>
      <c r="AX1262" s="2">
        <v>30</v>
      </c>
      <c r="AY1262" s="2">
        <v>41.3</v>
      </c>
      <c r="AZ1262" s="2">
        <v>30.6084</v>
      </c>
      <c r="BA1262" s="2">
        <v>7.89</v>
      </c>
      <c r="BB1262" s="2">
        <v>24.5</v>
      </c>
      <c r="BC1262" s="2">
        <v>32.200000000000003</v>
      </c>
      <c r="BD1262" s="2">
        <v>25.941400000000002</v>
      </c>
      <c r="BE1262" s="4" t="str">
        <f t="shared" si="192"/>
        <v>ENTRETENIDO</v>
      </c>
      <c r="BF1262" s="4">
        <f t="shared" si="193"/>
        <v>10.368200000000002</v>
      </c>
      <c r="BG1262">
        <f t="shared" si="194"/>
        <v>8.8699999999999992</v>
      </c>
      <c r="BH1262">
        <f t="shared" si="195"/>
        <v>9.6300000000000008</v>
      </c>
      <c r="BI1262">
        <f t="shared" si="196"/>
        <v>12.4</v>
      </c>
      <c r="BJ1262">
        <f t="shared" si="197"/>
        <v>8.8699999999999992</v>
      </c>
      <c r="BK1262">
        <f t="shared" si="198"/>
        <v>10.56</v>
      </c>
      <c r="BL1262">
        <f t="shared" si="199"/>
        <v>79188.220000000016</v>
      </c>
    </row>
    <row r="1263" spans="1:64" x14ac:dyDescent="0.2">
      <c r="A1263" s="1">
        <v>1261</v>
      </c>
      <c r="B1263" s="7" t="s">
        <v>37</v>
      </c>
      <c r="C1263" s="3">
        <v>39965</v>
      </c>
      <c r="D1263" s="4" t="s">
        <v>3</v>
      </c>
      <c r="E1263" s="4" t="s">
        <v>173</v>
      </c>
      <c r="F1263" s="5" t="str">
        <f t="shared" si="190"/>
        <v>L</v>
      </c>
      <c r="G1263" s="6">
        <v>0.91666666666666663</v>
      </c>
      <c r="H1263" s="6">
        <v>0.91736111111111107</v>
      </c>
      <c r="I1263" s="85">
        <f t="shared" si="191"/>
        <v>0.99999999999999645</v>
      </c>
      <c r="J1263" s="86">
        <f>I1263*Segmentos!$D$7*(AH1263%)*IF(ISNUMBER(AI1263),AI1263%,0)</f>
        <v>27199.999999999905</v>
      </c>
      <c r="K1263" s="86">
        <f>I1263*Segmentos!$D$7*(AL1263%)*IF(ISNUMBER(AM1263),AM1263%,0)</f>
        <v>17599.999999999942</v>
      </c>
      <c r="L1263" s="4"/>
      <c r="M1263" s="2">
        <v>5.57</v>
      </c>
      <c r="N1263" s="2">
        <v>5.6</v>
      </c>
      <c r="O1263" s="2">
        <v>100</v>
      </c>
      <c r="P1263" s="2">
        <v>88.8476</v>
      </c>
      <c r="Q1263" s="2">
        <v>6.51</v>
      </c>
      <c r="R1263" s="2">
        <v>6.5</v>
      </c>
      <c r="S1263" s="2">
        <v>100</v>
      </c>
      <c r="T1263" s="2">
        <v>17.321999999999999</v>
      </c>
      <c r="U1263" s="2">
        <v>4.0599999999999996</v>
      </c>
      <c r="V1263" s="2">
        <v>4.0999999999999996</v>
      </c>
      <c r="W1263" s="2">
        <v>100</v>
      </c>
      <c r="X1263" s="2">
        <v>13.595000000000001</v>
      </c>
      <c r="Y1263" s="2">
        <v>5.91</v>
      </c>
      <c r="Z1263" s="2">
        <v>5.9</v>
      </c>
      <c r="AA1263" s="2">
        <v>100</v>
      </c>
      <c r="AB1263" s="2">
        <v>27.834499999999998</v>
      </c>
      <c r="AC1263" s="2">
        <v>5.75</v>
      </c>
      <c r="AD1263" s="2">
        <v>5.7</v>
      </c>
      <c r="AE1263" s="2">
        <v>100</v>
      </c>
      <c r="AF1263" s="2">
        <v>30.096</v>
      </c>
      <c r="AG1263" s="20">
        <v>6.81</v>
      </c>
      <c r="AH1263" s="20">
        <v>6.8</v>
      </c>
      <c r="AI1263" s="20">
        <v>100</v>
      </c>
      <c r="AJ1263" s="20">
        <v>51.584400000000002</v>
      </c>
      <c r="AK1263" s="18">
        <v>4.4400000000000004</v>
      </c>
      <c r="AL1263" s="18">
        <v>4.4000000000000004</v>
      </c>
      <c r="AM1263" s="18">
        <v>100</v>
      </c>
      <c r="AN1263" s="18">
        <v>37.263199999999998</v>
      </c>
      <c r="AO1263" s="2">
        <v>2.5</v>
      </c>
      <c r="AP1263" s="2">
        <v>2.5</v>
      </c>
      <c r="AQ1263" s="2">
        <v>100</v>
      </c>
      <c r="AR1263" s="2">
        <v>4.3522999999999996</v>
      </c>
      <c r="AS1263" s="2">
        <v>4.75</v>
      </c>
      <c r="AT1263" s="2">
        <v>4.8</v>
      </c>
      <c r="AU1263" s="2">
        <v>100</v>
      </c>
      <c r="AV1263" s="2">
        <v>16.7043</v>
      </c>
      <c r="AW1263" s="2">
        <v>7.56</v>
      </c>
      <c r="AX1263" s="2">
        <v>7.6</v>
      </c>
      <c r="AY1263" s="2">
        <v>100</v>
      </c>
      <c r="AZ1263" s="2">
        <v>34.686599999999999</v>
      </c>
      <c r="BA1263" s="2">
        <v>5.42</v>
      </c>
      <c r="BB1263" s="2">
        <v>5.4</v>
      </c>
      <c r="BC1263" s="2">
        <v>100</v>
      </c>
      <c r="BD1263" s="2">
        <v>33.104399999999998</v>
      </c>
      <c r="BE1263" s="4" t="str">
        <f t="shared" si="192"/>
        <v>NO APLICA</v>
      </c>
      <c r="BF1263" s="4">
        <f t="shared" si="193"/>
        <v>5.4956000000000005</v>
      </c>
      <c r="BG1263">
        <f t="shared" si="194"/>
        <v>2.5</v>
      </c>
      <c r="BH1263">
        <f t="shared" si="195"/>
        <v>4.75</v>
      </c>
      <c r="BI1263">
        <f t="shared" si="196"/>
        <v>7.56</v>
      </c>
      <c r="BJ1263">
        <f t="shared" si="197"/>
        <v>4.4400000000000004</v>
      </c>
      <c r="BK1263">
        <f t="shared" si="198"/>
        <v>6.81</v>
      </c>
      <c r="BL1263">
        <f t="shared" si="199"/>
        <v>559.99999999999795</v>
      </c>
    </row>
    <row r="1264" spans="1:64" x14ac:dyDescent="0.2">
      <c r="A1264" s="1">
        <v>1262</v>
      </c>
      <c r="B1264" s="7" t="s">
        <v>37</v>
      </c>
      <c r="C1264" s="3">
        <v>39965</v>
      </c>
      <c r="D1264" s="4" t="s">
        <v>629</v>
      </c>
      <c r="E1264" s="4" t="s">
        <v>173</v>
      </c>
      <c r="F1264" s="5" t="str">
        <f t="shared" si="190"/>
        <v>L</v>
      </c>
      <c r="G1264" s="6">
        <v>0.87361111111111101</v>
      </c>
      <c r="H1264" s="6">
        <v>0.87430555555555556</v>
      </c>
      <c r="I1264" s="85">
        <f t="shared" si="191"/>
        <v>1.0000000000001563</v>
      </c>
      <c r="J1264" s="86">
        <f>I1264*Segmentos!$D$7*(AH1264%)*IF(ISNUMBER(AI1264),AI1264%,0)</f>
        <v>2000.0000000003126</v>
      </c>
      <c r="K1264" s="86">
        <f>I1264*Segmentos!$D$7*(AL1264%)*IF(ISNUMBER(AM1264),AM1264%,0)</f>
        <v>4400.0000000006885</v>
      </c>
      <c r="L1264" s="4"/>
      <c r="M1264" s="2">
        <v>0.8</v>
      </c>
      <c r="N1264" s="2">
        <v>0.8</v>
      </c>
      <c r="O1264" s="2">
        <v>100</v>
      </c>
      <c r="P1264" s="2">
        <v>90.432900000000004</v>
      </c>
      <c r="Q1264" s="2">
        <v>0</v>
      </c>
      <c r="R1264" s="2">
        <v>0</v>
      </c>
      <c r="S1264" s="8" t="s">
        <v>577</v>
      </c>
      <c r="T1264" s="2">
        <v>0</v>
      </c>
      <c r="U1264" s="2">
        <v>0.67</v>
      </c>
      <c r="V1264" s="2">
        <v>0.7</v>
      </c>
      <c r="W1264" s="2">
        <v>100</v>
      </c>
      <c r="X1264" s="2">
        <v>15.832100000000001</v>
      </c>
      <c r="Y1264" s="2">
        <v>0.86</v>
      </c>
      <c r="Z1264" s="2">
        <v>0.9</v>
      </c>
      <c r="AA1264" s="2">
        <v>100</v>
      </c>
      <c r="AB1264" s="2">
        <v>28.6736</v>
      </c>
      <c r="AC1264" s="2">
        <v>1.23</v>
      </c>
      <c r="AD1264" s="2">
        <v>1.2</v>
      </c>
      <c r="AE1264" s="2">
        <v>100</v>
      </c>
      <c r="AF1264" s="2">
        <v>45.927199999999999</v>
      </c>
      <c r="AG1264" s="20">
        <v>0.51</v>
      </c>
      <c r="AH1264" s="20">
        <v>0.5</v>
      </c>
      <c r="AI1264" s="20">
        <v>100</v>
      </c>
      <c r="AJ1264" s="20">
        <v>27.688300000000002</v>
      </c>
      <c r="AK1264" s="18">
        <v>1.05</v>
      </c>
      <c r="AL1264" s="18">
        <v>1.1000000000000001</v>
      </c>
      <c r="AM1264" s="18">
        <v>100</v>
      </c>
      <c r="AN1264" s="18">
        <v>62.744599999999998</v>
      </c>
      <c r="AO1264" s="2">
        <v>0.41</v>
      </c>
      <c r="AP1264" s="2">
        <v>0.4</v>
      </c>
      <c r="AQ1264" s="2">
        <v>100</v>
      </c>
      <c r="AR1264" s="2">
        <v>5.0259</v>
      </c>
      <c r="AS1264" s="2">
        <v>0.24</v>
      </c>
      <c r="AT1264" s="2">
        <v>0.2</v>
      </c>
      <c r="AU1264" s="2">
        <v>100</v>
      </c>
      <c r="AV1264" s="2">
        <v>5.9238999999999997</v>
      </c>
      <c r="AW1264" s="2">
        <v>1.61</v>
      </c>
      <c r="AX1264" s="2">
        <v>1.6</v>
      </c>
      <c r="AY1264" s="2">
        <v>100</v>
      </c>
      <c r="AZ1264" s="2">
        <v>52.3874</v>
      </c>
      <c r="BA1264" s="2">
        <v>0.62</v>
      </c>
      <c r="BB1264" s="2">
        <v>0.6</v>
      </c>
      <c r="BC1264" s="2">
        <v>100</v>
      </c>
      <c r="BD1264" s="2">
        <v>27.095700000000001</v>
      </c>
      <c r="BE1264" s="4" t="str">
        <f t="shared" si="192"/>
        <v>NO APLICA</v>
      </c>
      <c r="BF1264" s="4">
        <f t="shared" si="193"/>
        <v>0.78680000000000005</v>
      </c>
      <c r="BG1264">
        <f t="shared" si="194"/>
        <v>0.41</v>
      </c>
      <c r="BH1264">
        <f t="shared" si="195"/>
        <v>0.24</v>
      </c>
      <c r="BI1264">
        <f t="shared" si="196"/>
        <v>1.61</v>
      </c>
      <c r="BJ1264">
        <f t="shared" si="197"/>
        <v>1.05</v>
      </c>
      <c r="BK1264">
        <f t="shared" si="198"/>
        <v>0.51</v>
      </c>
      <c r="BL1264">
        <f t="shared" si="199"/>
        <v>80.000000000012506</v>
      </c>
    </row>
    <row r="1265" spans="1:64" x14ac:dyDescent="0.2">
      <c r="A1265" s="1">
        <v>1263</v>
      </c>
      <c r="B1265" s="7" t="s">
        <v>86</v>
      </c>
      <c r="C1265" s="3">
        <v>39965</v>
      </c>
      <c r="D1265" s="4" t="s">
        <v>17</v>
      </c>
      <c r="E1265" s="4" t="s">
        <v>169</v>
      </c>
      <c r="F1265" s="5" t="str">
        <f t="shared" si="190"/>
        <v>L</v>
      </c>
      <c r="G1265" s="6">
        <v>0.91666666666666663</v>
      </c>
      <c r="H1265" s="6">
        <v>0.95833333333333337</v>
      </c>
      <c r="I1265" s="85">
        <f t="shared" si="191"/>
        <v>60.000000000000107</v>
      </c>
      <c r="J1265" s="86">
        <f>I1265*Segmentos!$D$7*(AH1265%)*IF(ISNUMBER(AI1265),AI1265%,0)</f>
        <v>103824.00000000016</v>
      </c>
      <c r="K1265" s="86">
        <f>I1265*Segmentos!$D$7*(AL1265%)*IF(ISNUMBER(AM1265),AM1265%,0)</f>
        <v>66360.000000000102</v>
      </c>
      <c r="L1265" s="4"/>
      <c r="M1265" s="2">
        <v>0.36</v>
      </c>
      <c r="N1265" s="2">
        <v>1</v>
      </c>
      <c r="O1265" s="2">
        <v>34.1</v>
      </c>
      <c r="P1265" s="2">
        <v>80.944599999999994</v>
      </c>
      <c r="Q1265" s="2">
        <v>0.01</v>
      </c>
      <c r="R1265" s="2">
        <v>0.3</v>
      </c>
      <c r="S1265" s="2">
        <v>1.7</v>
      </c>
      <c r="T1265" s="2">
        <v>0.21079999999999999</v>
      </c>
      <c r="U1265" s="2">
        <v>0.49</v>
      </c>
      <c r="V1265" s="2">
        <v>0.9</v>
      </c>
      <c r="W1265" s="2">
        <v>56.7</v>
      </c>
      <c r="X1265" s="2">
        <v>23.354800000000001</v>
      </c>
      <c r="Y1265" s="2">
        <v>0.05</v>
      </c>
      <c r="Z1265" s="2">
        <v>0.5</v>
      </c>
      <c r="AA1265" s="2">
        <v>11.7</v>
      </c>
      <c r="AB1265" s="2">
        <v>3.6894</v>
      </c>
      <c r="AC1265" s="2">
        <v>0.72</v>
      </c>
      <c r="AD1265" s="2">
        <v>2</v>
      </c>
      <c r="AE1265" s="2">
        <v>35.299999999999997</v>
      </c>
      <c r="AF1265" s="2">
        <v>53.689700000000002</v>
      </c>
      <c r="AG1265" s="20">
        <v>0.43</v>
      </c>
      <c r="AH1265" s="20">
        <v>1.4</v>
      </c>
      <c r="AI1265" s="20">
        <v>30.9</v>
      </c>
      <c r="AJ1265" s="20">
        <v>46.5501</v>
      </c>
      <c r="AK1265" s="18">
        <v>0.28999999999999998</v>
      </c>
      <c r="AL1265" s="18">
        <v>0.7</v>
      </c>
      <c r="AM1265" s="18">
        <v>39.5</v>
      </c>
      <c r="AN1265" s="18">
        <v>34.394500000000001</v>
      </c>
      <c r="AO1265" s="2">
        <v>0.01</v>
      </c>
      <c r="AP1265" s="2">
        <v>0.3</v>
      </c>
      <c r="AQ1265" s="2">
        <v>2.1</v>
      </c>
      <c r="AR1265" s="2">
        <v>0.18</v>
      </c>
      <c r="AS1265" s="2">
        <v>0</v>
      </c>
      <c r="AT1265" s="2">
        <v>0.3</v>
      </c>
      <c r="AU1265" s="2">
        <v>1.7</v>
      </c>
      <c r="AV1265" s="2">
        <v>0.23780000000000001</v>
      </c>
      <c r="AW1265" s="2">
        <v>0.63</v>
      </c>
      <c r="AX1265" s="2">
        <v>1.6</v>
      </c>
      <c r="AY1265" s="2">
        <v>39.6</v>
      </c>
      <c r="AZ1265" s="2">
        <v>41.1691</v>
      </c>
      <c r="BA1265" s="2">
        <v>0.45</v>
      </c>
      <c r="BB1265" s="2">
        <v>1.3</v>
      </c>
      <c r="BC1265" s="2">
        <v>35.5</v>
      </c>
      <c r="BD1265" s="2">
        <v>39.357599999999998</v>
      </c>
      <c r="BE1265" s="4" t="str">
        <f t="shared" si="192"/>
        <v>ABURRIDO</v>
      </c>
      <c r="BF1265" s="4">
        <f t="shared" si="193"/>
        <v>0.25919999999999999</v>
      </c>
      <c r="BG1265">
        <f t="shared" si="194"/>
        <v>0.01</v>
      </c>
      <c r="BH1265">
        <f t="shared" si="195"/>
        <v>0</v>
      </c>
      <c r="BI1265">
        <f t="shared" si="196"/>
        <v>0.63</v>
      </c>
      <c r="BJ1265">
        <f t="shared" si="197"/>
        <v>0.28999999999999998</v>
      </c>
      <c r="BK1265">
        <f t="shared" si="198"/>
        <v>0.43</v>
      </c>
      <c r="BL1265">
        <f t="shared" si="199"/>
        <v>2046.0000000000036</v>
      </c>
    </row>
    <row r="1266" spans="1:64" x14ac:dyDescent="0.2">
      <c r="A1266" s="1">
        <v>1264</v>
      </c>
      <c r="B1266" s="7" t="s">
        <v>14</v>
      </c>
      <c r="C1266" s="3">
        <v>39965</v>
      </c>
      <c r="D1266" s="4" t="s">
        <v>626</v>
      </c>
      <c r="E1266" s="4" t="s">
        <v>163</v>
      </c>
      <c r="F1266" s="5" t="str">
        <f t="shared" si="190"/>
        <v>L</v>
      </c>
      <c r="G1266" s="6">
        <v>0.8520833333333333</v>
      </c>
      <c r="H1266" s="6">
        <v>0.875</v>
      </c>
      <c r="I1266" s="85">
        <f t="shared" si="191"/>
        <v>33.000000000000043</v>
      </c>
      <c r="J1266" s="86">
        <f>I1266*Segmentos!$D$7*(AH1266%)*IF(ISNUMBER(AI1266),AI1266%,0)</f>
        <v>883238.40000000095</v>
      </c>
      <c r="K1266" s="86">
        <f>I1266*Segmentos!$D$7*(AL1266%)*IF(ISNUMBER(AM1266),AM1266%,0)</f>
        <v>1082281.2000000016</v>
      </c>
      <c r="L1266" s="4"/>
      <c r="M1266" s="2">
        <v>7.48</v>
      </c>
      <c r="N1266" s="2">
        <v>11.1</v>
      </c>
      <c r="O1266" s="2">
        <v>67.5</v>
      </c>
      <c r="P1266" s="2">
        <v>85.527500000000003</v>
      </c>
      <c r="Q1266" s="2">
        <v>6.64</v>
      </c>
      <c r="R1266" s="2">
        <v>10.199999999999999</v>
      </c>
      <c r="S1266" s="2">
        <v>64.900000000000006</v>
      </c>
      <c r="T1266" s="2">
        <v>12.672000000000001</v>
      </c>
      <c r="U1266" s="2">
        <v>7.01</v>
      </c>
      <c r="V1266" s="2">
        <v>9</v>
      </c>
      <c r="W1266" s="2">
        <v>78.099999999999994</v>
      </c>
      <c r="X1266" s="2">
        <v>16.808599999999998</v>
      </c>
      <c r="Y1266" s="2">
        <v>5.88</v>
      </c>
      <c r="Z1266" s="2">
        <v>11.3</v>
      </c>
      <c r="AA1266" s="2">
        <v>52.1</v>
      </c>
      <c r="AB1266" s="2">
        <v>19.845099999999999</v>
      </c>
      <c r="AC1266" s="2">
        <v>9.64</v>
      </c>
      <c r="AD1266" s="2">
        <v>12.7</v>
      </c>
      <c r="AE1266" s="2">
        <v>76</v>
      </c>
      <c r="AF1266" s="2">
        <v>36.201799999999999</v>
      </c>
      <c r="AG1266" s="20">
        <v>6.69</v>
      </c>
      <c r="AH1266" s="20">
        <v>10.199999999999999</v>
      </c>
      <c r="AI1266" s="20">
        <v>65.599999999999994</v>
      </c>
      <c r="AJ1266" s="20">
        <v>36.298299999999998</v>
      </c>
      <c r="AK1266" s="18">
        <v>8.19</v>
      </c>
      <c r="AL1266" s="18">
        <v>11.9</v>
      </c>
      <c r="AM1266" s="18">
        <v>68.900000000000006</v>
      </c>
      <c r="AN1266" s="18">
        <v>49.229100000000003</v>
      </c>
      <c r="AO1266" s="2">
        <v>5.73</v>
      </c>
      <c r="AP1266" s="2">
        <v>11</v>
      </c>
      <c r="AQ1266" s="2">
        <v>52.2</v>
      </c>
      <c r="AR1266" s="2">
        <v>7.1612999999999998</v>
      </c>
      <c r="AS1266" s="2">
        <v>7.45</v>
      </c>
      <c r="AT1266" s="2">
        <v>9.6</v>
      </c>
      <c r="AU1266" s="2">
        <v>77.3</v>
      </c>
      <c r="AV1266" s="2">
        <v>18.768799999999999</v>
      </c>
      <c r="AW1266" s="2">
        <v>5.38</v>
      </c>
      <c r="AX1266" s="2">
        <v>9</v>
      </c>
      <c r="AY1266" s="2">
        <v>59.7</v>
      </c>
      <c r="AZ1266" s="2">
        <v>17.6784</v>
      </c>
      <c r="BA1266" s="2">
        <v>9.57</v>
      </c>
      <c r="BB1266" s="2">
        <v>13.5</v>
      </c>
      <c r="BC1266" s="2">
        <v>70.8</v>
      </c>
      <c r="BD1266" s="2">
        <v>41.918999999999997</v>
      </c>
      <c r="BE1266" s="4" t="str">
        <f t="shared" si="192"/>
        <v>NO APLICA</v>
      </c>
      <c r="BF1266" s="4">
        <f t="shared" si="193"/>
        <v>7.9420000000000019</v>
      </c>
      <c r="BG1266">
        <f t="shared" si="194"/>
        <v>5.73</v>
      </c>
      <c r="BH1266">
        <f t="shared" si="195"/>
        <v>7.45</v>
      </c>
      <c r="BI1266">
        <f t="shared" si="196"/>
        <v>9.57</v>
      </c>
      <c r="BJ1266">
        <f t="shared" si="197"/>
        <v>8.19</v>
      </c>
      <c r="BK1266">
        <f t="shared" si="198"/>
        <v>6.69</v>
      </c>
      <c r="BL1266">
        <f t="shared" si="199"/>
        <v>24725.250000000033</v>
      </c>
    </row>
    <row r="1267" spans="1:64" x14ac:dyDescent="0.2">
      <c r="A1267" s="1">
        <v>1265</v>
      </c>
      <c r="B1267" s="7" t="s">
        <v>10</v>
      </c>
      <c r="C1267" s="3">
        <v>39965</v>
      </c>
      <c r="D1267" s="4" t="s">
        <v>8</v>
      </c>
      <c r="E1267" s="4" t="s">
        <v>164</v>
      </c>
      <c r="F1267" s="5" t="str">
        <f t="shared" si="190"/>
        <v>L</v>
      </c>
      <c r="G1267" s="6">
        <v>0.87361111111111101</v>
      </c>
      <c r="H1267" s="6">
        <v>0.91874999999999996</v>
      </c>
      <c r="I1267" s="85">
        <f t="shared" si="191"/>
        <v>65.000000000000085</v>
      </c>
      <c r="J1267" s="86">
        <f>I1267*Segmentos!$D$7*(AH1267%)*IF(ISNUMBER(AI1267),AI1267%,0)</f>
        <v>1478048.0000000019</v>
      </c>
      <c r="K1267" s="86">
        <f>I1267*Segmentos!$D$7*(AL1267%)*IF(ISNUMBER(AM1267),AM1267%,0)</f>
        <v>1333566.0000000019</v>
      </c>
      <c r="L1267" s="4"/>
      <c r="M1267" s="2">
        <v>5.39</v>
      </c>
      <c r="N1267" s="2">
        <v>16.2</v>
      </c>
      <c r="O1267" s="2">
        <v>33.299999999999997</v>
      </c>
      <c r="P1267" s="2">
        <v>89.413600000000002</v>
      </c>
      <c r="Q1267" s="2">
        <v>2.08</v>
      </c>
      <c r="R1267" s="2">
        <v>9.4</v>
      </c>
      <c r="S1267" s="2">
        <v>22</v>
      </c>
      <c r="T1267" s="2">
        <v>5.7496</v>
      </c>
      <c r="U1267" s="2">
        <v>2.13</v>
      </c>
      <c r="V1267" s="2">
        <v>8.8000000000000007</v>
      </c>
      <c r="W1267" s="2">
        <v>24.2</v>
      </c>
      <c r="X1267" s="2">
        <v>7.3967999999999998</v>
      </c>
      <c r="Y1267" s="2">
        <v>5.22</v>
      </c>
      <c r="Z1267" s="2">
        <v>17.3</v>
      </c>
      <c r="AA1267" s="2">
        <v>30.2</v>
      </c>
      <c r="AB1267" s="2">
        <v>25.564800000000002</v>
      </c>
      <c r="AC1267" s="2">
        <v>9.31</v>
      </c>
      <c r="AD1267" s="2">
        <v>23.3</v>
      </c>
      <c r="AE1267" s="2">
        <v>40</v>
      </c>
      <c r="AF1267" s="2">
        <v>50.702399999999997</v>
      </c>
      <c r="AG1267" s="20">
        <v>5.67</v>
      </c>
      <c r="AH1267" s="20">
        <v>18.7</v>
      </c>
      <c r="AI1267" s="20">
        <v>30.4</v>
      </c>
      <c r="AJ1267" s="20">
        <v>44.608600000000003</v>
      </c>
      <c r="AK1267" s="18">
        <v>5.14</v>
      </c>
      <c r="AL1267" s="18">
        <v>13.9</v>
      </c>
      <c r="AM1267" s="18">
        <v>36.9</v>
      </c>
      <c r="AN1267" s="18">
        <v>44.805</v>
      </c>
      <c r="AO1267" s="2">
        <v>2.4300000000000002</v>
      </c>
      <c r="AP1267" s="2">
        <v>11.7</v>
      </c>
      <c r="AQ1267" s="2">
        <v>20.8</v>
      </c>
      <c r="AR1267" s="2">
        <v>4.4078999999999997</v>
      </c>
      <c r="AS1267" s="2">
        <v>3.91</v>
      </c>
      <c r="AT1267" s="2">
        <v>13.9</v>
      </c>
      <c r="AU1267" s="2">
        <v>28.1</v>
      </c>
      <c r="AV1267" s="2">
        <v>14.2796</v>
      </c>
      <c r="AW1267" s="2">
        <v>6.77</v>
      </c>
      <c r="AX1267" s="2">
        <v>19.899999999999999</v>
      </c>
      <c r="AY1267" s="2">
        <v>34</v>
      </c>
      <c r="AZ1267" s="2">
        <v>32.281500000000001</v>
      </c>
      <c r="BA1267" s="2">
        <v>6.05</v>
      </c>
      <c r="BB1267" s="2">
        <v>15.9</v>
      </c>
      <c r="BC1267" s="2">
        <v>38</v>
      </c>
      <c r="BD1267" s="2">
        <v>38.444600000000001</v>
      </c>
      <c r="BE1267" s="4" t="str">
        <f t="shared" si="192"/>
        <v>NO APLICA</v>
      </c>
      <c r="BF1267" s="4">
        <f t="shared" si="193"/>
        <v>4.9083999999999994</v>
      </c>
      <c r="BG1267">
        <f t="shared" si="194"/>
        <v>2.4300000000000002</v>
      </c>
      <c r="BH1267">
        <f t="shared" si="195"/>
        <v>3.91</v>
      </c>
      <c r="BI1267">
        <f t="shared" si="196"/>
        <v>6.77</v>
      </c>
      <c r="BJ1267">
        <f t="shared" si="197"/>
        <v>5.14</v>
      </c>
      <c r="BK1267">
        <f t="shared" si="198"/>
        <v>5.67</v>
      </c>
      <c r="BL1267">
        <f t="shared" si="199"/>
        <v>35064.900000000045</v>
      </c>
    </row>
    <row r="1268" spans="1:64" x14ac:dyDescent="0.2">
      <c r="A1268" s="1">
        <v>1266</v>
      </c>
      <c r="B1268" s="7" t="s">
        <v>27</v>
      </c>
      <c r="C1268" s="3">
        <v>39965</v>
      </c>
      <c r="D1268" s="4" t="s">
        <v>629</v>
      </c>
      <c r="E1268" s="4" t="s">
        <v>169</v>
      </c>
      <c r="F1268" s="5" t="str">
        <f t="shared" si="190"/>
        <v>L</v>
      </c>
      <c r="G1268" s="6">
        <v>0.91666666666666663</v>
      </c>
      <c r="H1268" s="6">
        <v>0.94930555555555562</v>
      </c>
      <c r="I1268" s="85">
        <f t="shared" si="191"/>
        <v>47.000000000000156</v>
      </c>
      <c r="J1268" s="86">
        <f>I1268*Segmentos!$D$7*(AH1268%)*IF(ISNUMBER(AI1268),AI1268%,0)</f>
        <v>82720.000000000291</v>
      </c>
      <c r="K1268" s="86">
        <f>I1268*Segmentos!$D$7*(AL1268%)*IF(ISNUMBER(AM1268),AM1268%,0)</f>
        <v>97572.000000000335</v>
      </c>
      <c r="L1268" s="4"/>
      <c r="M1268" s="2">
        <v>0.48</v>
      </c>
      <c r="N1268" s="2">
        <v>1.5</v>
      </c>
      <c r="O1268" s="2">
        <v>31</v>
      </c>
      <c r="P1268" s="2">
        <v>80.652500000000003</v>
      </c>
      <c r="Q1268" s="2">
        <v>0.02</v>
      </c>
      <c r="R1268" s="2">
        <v>1.1000000000000001</v>
      </c>
      <c r="S1268" s="2">
        <v>2.1</v>
      </c>
      <c r="T1268" s="2">
        <v>0.63739999999999997</v>
      </c>
      <c r="U1268" s="2">
        <v>0</v>
      </c>
      <c r="V1268" s="2">
        <v>0.1</v>
      </c>
      <c r="W1268" s="2">
        <v>2.1</v>
      </c>
      <c r="X1268" s="2">
        <v>9.4899999999999998E-2</v>
      </c>
      <c r="Y1268" s="2">
        <v>0.33</v>
      </c>
      <c r="Z1268" s="2">
        <v>2.1</v>
      </c>
      <c r="AA1268" s="2">
        <v>15.8</v>
      </c>
      <c r="AB1268" s="2">
        <v>16.435199999999998</v>
      </c>
      <c r="AC1268" s="2">
        <v>1.1499999999999999</v>
      </c>
      <c r="AD1268" s="2">
        <v>2.2000000000000002</v>
      </c>
      <c r="AE1268" s="2">
        <v>52.1</v>
      </c>
      <c r="AF1268" s="2">
        <v>63.484999999999999</v>
      </c>
      <c r="AG1268" s="20">
        <v>0.45</v>
      </c>
      <c r="AH1268" s="20">
        <v>1.6</v>
      </c>
      <c r="AI1268" s="20">
        <v>27.5</v>
      </c>
      <c r="AJ1268" s="20">
        <v>36.280299999999997</v>
      </c>
      <c r="AK1268" s="18">
        <v>0.5</v>
      </c>
      <c r="AL1268" s="18">
        <v>1.5</v>
      </c>
      <c r="AM1268" s="18">
        <v>34.6</v>
      </c>
      <c r="AN1268" s="18">
        <v>44.372100000000003</v>
      </c>
      <c r="AO1268" s="2">
        <v>0.11</v>
      </c>
      <c r="AP1268" s="2">
        <v>0.4</v>
      </c>
      <c r="AQ1268" s="2">
        <v>24.3</v>
      </c>
      <c r="AR1268" s="2">
        <v>1.9379</v>
      </c>
      <c r="AS1268" s="2">
        <v>0.12</v>
      </c>
      <c r="AT1268" s="2">
        <v>1.9</v>
      </c>
      <c r="AU1268" s="2">
        <v>6.4</v>
      </c>
      <c r="AV1268" s="2">
        <v>4.4805999999999999</v>
      </c>
      <c r="AW1268" s="2">
        <v>0.82</v>
      </c>
      <c r="AX1268" s="2">
        <v>1.6</v>
      </c>
      <c r="AY1268" s="2">
        <v>51.4</v>
      </c>
      <c r="AZ1268" s="2">
        <v>39.5107</v>
      </c>
      <c r="BA1268" s="2">
        <v>0.54</v>
      </c>
      <c r="BB1268" s="2">
        <v>1.6</v>
      </c>
      <c r="BC1268" s="2">
        <v>33</v>
      </c>
      <c r="BD1268" s="2">
        <v>34.723300000000002</v>
      </c>
      <c r="BE1268" s="4" t="str">
        <f t="shared" si="192"/>
        <v>NO APLICA</v>
      </c>
      <c r="BF1268" s="4">
        <f t="shared" si="193"/>
        <v>0.40099999999999997</v>
      </c>
      <c r="BG1268">
        <f t="shared" si="194"/>
        <v>0.11</v>
      </c>
      <c r="BH1268">
        <f t="shared" si="195"/>
        <v>0.12</v>
      </c>
      <c r="BI1268">
        <f t="shared" si="196"/>
        <v>0.82</v>
      </c>
      <c r="BJ1268">
        <f t="shared" si="197"/>
        <v>0.5</v>
      </c>
      <c r="BK1268">
        <f t="shared" si="198"/>
        <v>0.45</v>
      </c>
      <c r="BL1268">
        <f t="shared" si="199"/>
        <v>2185.5000000000073</v>
      </c>
    </row>
    <row r="1269" spans="1:64" x14ac:dyDescent="0.2">
      <c r="A1269" s="1">
        <v>1267</v>
      </c>
      <c r="B1269" s="7" t="s">
        <v>83</v>
      </c>
      <c r="C1269" s="3">
        <v>39965</v>
      </c>
      <c r="D1269" s="4" t="s">
        <v>629</v>
      </c>
      <c r="E1269" s="4" t="s">
        <v>170</v>
      </c>
      <c r="F1269" s="5" t="str">
        <f t="shared" si="190"/>
        <v>L</v>
      </c>
      <c r="G1269" s="6">
        <v>0.875</v>
      </c>
      <c r="H1269" s="6">
        <v>0.88888888888888884</v>
      </c>
      <c r="I1269" s="85">
        <f t="shared" si="191"/>
        <v>19.999999999999929</v>
      </c>
      <c r="J1269" s="86">
        <f>I1269*Segmentos!$D$7*(AH1269%)*IF(ISNUMBER(AI1269),AI1269%,0)</f>
        <v>11439.99999999996</v>
      </c>
      <c r="K1269" s="86">
        <f>I1269*Segmentos!$D$7*(AL1269%)*IF(ISNUMBER(AM1269),AM1269%,0)</f>
        <v>32575.999999999884</v>
      </c>
      <c r="L1269" s="4"/>
      <c r="M1269" s="2">
        <v>0.28000000000000003</v>
      </c>
      <c r="N1269" s="2">
        <v>0.6</v>
      </c>
      <c r="O1269" s="2">
        <v>42.7</v>
      </c>
      <c r="P1269" s="2">
        <v>47.842799999999997</v>
      </c>
      <c r="Q1269" s="2">
        <v>0.02</v>
      </c>
      <c r="R1269" s="2">
        <v>0.1</v>
      </c>
      <c r="S1269" s="2">
        <v>15</v>
      </c>
      <c r="T1269" s="2">
        <v>0.58120000000000005</v>
      </c>
      <c r="U1269" s="2">
        <v>0.13</v>
      </c>
      <c r="V1269" s="2">
        <v>0.8</v>
      </c>
      <c r="W1269" s="2">
        <v>16.5</v>
      </c>
      <c r="X1269" s="2">
        <v>4.8849999999999998</v>
      </c>
      <c r="Y1269" s="2">
        <v>0.55000000000000004</v>
      </c>
      <c r="Z1269" s="2">
        <v>0.6</v>
      </c>
      <c r="AA1269" s="2">
        <v>95.6</v>
      </c>
      <c r="AB1269" s="2">
        <v>28.2973</v>
      </c>
      <c r="AC1269" s="2">
        <v>0.25</v>
      </c>
      <c r="AD1269" s="2">
        <v>0.9</v>
      </c>
      <c r="AE1269" s="2">
        <v>28.7</v>
      </c>
      <c r="AF1269" s="2">
        <v>14.0793</v>
      </c>
      <c r="AG1269" s="20">
        <v>0.14000000000000001</v>
      </c>
      <c r="AH1269" s="20">
        <v>0.5</v>
      </c>
      <c r="AI1269" s="20">
        <v>28.6</v>
      </c>
      <c r="AJ1269" s="20">
        <v>11.7293</v>
      </c>
      <c r="AK1269" s="18">
        <v>0.4</v>
      </c>
      <c r="AL1269" s="18">
        <v>0.8</v>
      </c>
      <c r="AM1269" s="18">
        <v>50.9</v>
      </c>
      <c r="AN1269" s="18">
        <v>36.113500000000002</v>
      </c>
      <c r="AO1269" s="2">
        <v>0.04</v>
      </c>
      <c r="AP1269" s="2">
        <v>0.3</v>
      </c>
      <c r="AQ1269" s="2">
        <v>11.1</v>
      </c>
      <c r="AR1269" s="2">
        <v>0.70440000000000003</v>
      </c>
      <c r="AS1269" s="2">
        <v>0.03</v>
      </c>
      <c r="AT1269" s="2">
        <v>0.3</v>
      </c>
      <c r="AU1269" s="2">
        <v>10</v>
      </c>
      <c r="AV1269" s="2">
        <v>1.0304</v>
      </c>
      <c r="AW1269" s="2">
        <v>0.36</v>
      </c>
      <c r="AX1269" s="2">
        <v>0.7</v>
      </c>
      <c r="AY1269" s="2">
        <v>52.6</v>
      </c>
      <c r="AZ1269" s="2">
        <v>18.201000000000001</v>
      </c>
      <c r="BA1269" s="2">
        <v>0.42</v>
      </c>
      <c r="BB1269" s="2">
        <v>0.9</v>
      </c>
      <c r="BC1269" s="2">
        <v>45.9</v>
      </c>
      <c r="BD1269" s="2">
        <v>27.907</v>
      </c>
      <c r="BE1269" s="4" t="str">
        <f t="shared" si="192"/>
        <v>NO APLICA</v>
      </c>
      <c r="BF1269" s="4">
        <f t="shared" si="193"/>
        <v>0.20119999999999999</v>
      </c>
      <c r="BG1269">
        <f t="shared" si="194"/>
        <v>0.04</v>
      </c>
      <c r="BH1269">
        <f t="shared" si="195"/>
        <v>0.03</v>
      </c>
      <c r="BI1269">
        <f t="shared" si="196"/>
        <v>0.42</v>
      </c>
      <c r="BJ1269">
        <f t="shared" si="197"/>
        <v>0.4</v>
      </c>
      <c r="BK1269">
        <f t="shared" si="198"/>
        <v>0.14000000000000001</v>
      </c>
      <c r="BL1269">
        <f t="shared" si="199"/>
        <v>512.39999999999816</v>
      </c>
    </row>
    <row r="1270" spans="1:64" x14ac:dyDescent="0.2">
      <c r="A1270" s="1">
        <v>1268</v>
      </c>
      <c r="B1270" s="7" t="s">
        <v>23</v>
      </c>
      <c r="C1270" s="3">
        <v>39965</v>
      </c>
      <c r="D1270" s="4" t="s">
        <v>629</v>
      </c>
      <c r="E1270" s="4" t="s">
        <v>170</v>
      </c>
      <c r="F1270" s="5" t="str">
        <f t="shared" si="190"/>
        <v>L</v>
      </c>
      <c r="G1270" s="6">
        <v>0.91041666666666676</v>
      </c>
      <c r="H1270" s="6">
        <v>0.9159722222222223</v>
      </c>
      <c r="I1270" s="85">
        <f t="shared" si="191"/>
        <v>7.9999999999999716</v>
      </c>
      <c r="J1270" s="86">
        <f>I1270*Segmentos!$D$7*(AH1270%)*IF(ISNUMBER(AI1270),AI1270%,0)</f>
        <v>6489.5999999999776</v>
      </c>
      <c r="K1270" s="86">
        <f>I1270*Segmentos!$D$7*(AL1270%)*IF(ISNUMBER(AM1270),AM1270%,0)</f>
        <v>22204.799999999923</v>
      </c>
      <c r="L1270" s="4"/>
      <c r="M1270" s="2">
        <v>0.43</v>
      </c>
      <c r="N1270" s="2">
        <v>0.6</v>
      </c>
      <c r="O1270" s="2">
        <v>75.099999999999994</v>
      </c>
      <c r="P1270" s="2">
        <v>38.735700000000001</v>
      </c>
      <c r="Q1270" s="2">
        <v>0</v>
      </c>
      <c r="R1270" s="2">
        <v>0</v>
      </c>
      <c r="S1270" s="8" t="s">
        <v>577</v>
      </c>
      <c r="T1270" s="2">
        <v>0</v>
      </c>
      <c r="U1270" s="2">
        <v>0.66</v>
      </c>
      <c r="V1270" s="2">
        <v>1.1000000000000001</v>
      </c>
      <c r="W1270" s="2">
        <v>62.5</v>
      </c>
      <c r="X1270" s="2">
        <v>12.452299999999999</v>
      </c>
      <c r="Y1270" s="2">
        <v>0.98</v>
      </c>
      <c r="Z1270" s="2">
        <v>1.2</v>
      </c>
      <c r="AA1270" s="2">
        <v>85</v>
      </c>
      <c r="AB1270" s="2">
        <v>26.0199</v>
      </c>
      <c r="AC1270" s="2">
        <v>0.01</v>
      </c>
      <c r="AD1270" s="2">
        <v>0</v>
      </c>
      <c r="AE1270" s="2">
        <v>25</v>
      </c>
      <c r="AF1270" s="2">
        <v>0.26350000000000001</v>
      </c>
      <c r="AG1270" s="20">
        <v>0.17</v>
      </c>
      <c r="AH1270" s="20">
        <v>0.3</v>
      </c>
      <c r="AI1270" s="20">
        <v>67.599999999999994</v>
      </c>
      <c r="AJ1270" s="20">
        <v>7.3438999999999997</v>
      </c>
      <c r="AK1270" s="18">
        <v>0.67</v>
      </c>
      <c r="AL1270" s="18">
        <v>0.9</v>
      </c>
      <c r="AM1270" s="18">
        <v>77.099999999999994</v>
      </c>
      <c r="AN1270" s="18">
        <v>31.3918</v>
      </c>
      <c r="AO1270" s="2">
        <v>0.03</v>
      </c>
      <c r="AP1270" s="2">
        <v>0.1</v>
      </c>
      <c r="AQ1270" s="2">
        <v>25</v>
      </c>
      <c r="AR1270" s="2">
        <v>0.26350000000000001</v>
      </c>
      <c r="AS1270" s="2">
        <v>0.11</v>
      </c>
      <c r="AT1270" s="2">
        <v>0.3</v>
      </c>
      <c r="AU1270" s="2">
        <v>37.5</v>
      </c>
      <c r="AV1270" s="2">
        <v>2.1128</v>
      </c>
      <c r="AW1270" s="2">
        <v>0.64</v>
      </c>
      <c r="AX1270" s="2">
        <v>0.6</v>
      </c>
      <c r="AY1270" s="2">
        <v>100</v>
      </c>
      <c r="AZ1270" s="2">
        <v>16.408000000000001</v>
      </c>
      <c r="BA1270" s="2">
        <v>0.57999999999999996</v>
      </c>
      <c r="BB1270" s="2">
        <v>0.8</v>
      </c>
      <c r="BC1270" s="2">
        <v>70</v>
      </c>
      <c r="BD1270" s="2">
        <v>19.9514</v>
      </c>
      <c r="BE1270" s="4" t="str">
        <f t="shared" si="192"/>
        <v>NO APLICA</v>
      </c>
      <c r="BF1270" s="4">
        <f t="shared" si="193"/>
        <v>0.33300000000000002</v>
      </c>
      <c r="BG1270">
        <f t="shared" si="194"/>
        <v>0.03</v>
      </c>
      <c r="BH1270">
        <f t="shared" si="195"/>
        <v>0.11</v>
      </c>
      <c r="BI1270">
        <f t="shared" si="196"/>
        <v>0.64</v>
      </c>
      <c r="BJ1270">
        <f t="shared" si="197"/>
        <v>0.67</v>
      </c>
      <c r="BK1270">
        <f t="shared" si="198"/>
        <v>0.17</v>
      </c>
      <c r="BL1270">
        <f t="shared" si="199"/>
        <v>360.47999999999871</v>
      </c>
    </row>
    <row r="1271" spans="1:64" x14ac:dyDescent="0.2">
      <c r="A1271" s="1">
        <v>1269</v>
      </c>
      <c r="B1271" s="7" t="s">
        <v>25</v>
      </c>
      <c r="C1271" s="3">
        <v>39965</v>
      </c>
      <c r="D1271" s="4" t="s">
        <v>629</v>
      </c>
      <c r="E1271" s="4" t="s">
        <v>171</v>
      </c>
      <c r="F1271" s="5" t="str">
        <f t="shared" si="190"/>
        <v>L</v>
      </c>
      <c r="G1271" s="6">
        <v>0.8965277777777777</v>
      </c>
      <c r="H1271" s="6">
        <v>0.89861111111111114</v>
      </c>
      <c r="I1271" s="85">
        <f t="shared" si="191"/>
        <v>3.0000000000001492</v>
      </c>
      <c r="J1271" s="86">
        <f>I1271*Segmentos!$D$7*(AH1271%)*IF(ISNUMBER(AI1271),AI1271%,0)</f>
        <v>1082.4000000000538</v>
      </c>
      <c r="K1271" s="86">
        <f>I1271*Segmentos!$D$7*(AL1271%)*IF(ISNUMBER(AM1271),AM1271%,0)</f>
        <v>4800.0000000002383</v>
      </c>
      <c r="L1271" s="4"/>
      <c r="M1271" s="2">
        <v>0.25</v>
      </c>
      <c r="N1271" s="2">
        <v>0.3</v>
      </c>
      <c r="O1271" s="2">
        <v>97.8</v>
      </c>
      <c r="P1271" s="2">
        <v>31.162199999999999</v>
      </c>
      <c r="Q1271" s="2">
        <v>0.02</v>
      </c>
      <c r="R1271" s="2">
        <v>0.1</v>
      </c>
      <c r="S1271" s="2">
        <v>33.299999999999997</v>
      </c>
      <c r="T1271" s="2">
        <v>0.3503</v>
      </c>
      <c r="U1271" s="2">
        <v>0.08</v>
      </c>
      <c r="V1271" s="2">
        <v>0.1</v>
      </c>
      <c r="W1271" s="2">
        <v>100</v>
      </c>
      <c r="X1271" s="2">
        <v>2.1915</v>
      </c>
      <c r="Y1271" s="2">
        <v>0.6</v>
      </c>
      <c r="Z1271" s="2">
        <v>0.6</v>
      </c>
      <c r="AA1271" s="2">
        <v>100</v>
      </c>
      <c r="AB1271" s="2">
        <v>22.078499999999998</v>
      </c>
      <c r="AC1271" s="2">
        <v>0.16</v>
      </c>
      <c r="AD1271" s="2">
        <v>0.2</v>
      </c>
      <c r="AE1271" s="2">
        <v>100</v>
      </c>
      <c r="AF1271" s="2">
        <v>6.5418000000000003</v>
      </c>
      <c r="AG1271" s="20">
        <v>0.11</v>
      </c>
      <c r="AH1271" s="20">
        <v>0.1</v>
      </c>
      <c r="AI1271" s="20">
        <v>90.2</v>
      </c>
      <c r="AJ1271" s="20">
        <v>6.4550999999999998</v>
      </c>
      <c r="AK1271" s="18">
        <v>0.37</v>
      </c>
      <c r="AL1271" s="18">
        <v>0.4</v>
      </c>
      <c r="AM1271" s="18">
        <v>100</v>
      </c>
      <c r="AN1271" s="18">
        <v>24.707100000000001</v>
      </c>
      <c r="AO1271" s="2">
        <v>0.06</v>
      </c>
      <c r="AP1271" s="2">
        <v>0.1</v>
      </c>
      <c r="AQ1271" s="2">
        <v>51.9</v>
      </c>
      <c r="AR1271" s="2">
        <v>0.75739999999999996</v>
      </c>
      <c r="AS1271" s="2">
        <v>0.03</v>
      </c>
      <c r="AT1271" s="2">
        <v>0</v>
      </c>
      <c r="AU1271" s="2">
        <v>100</v>
      </c>
      <c r="AV1271" s="2">
        <v>0.82</v>
      </c>
      <c r="AW1271" s="2">
        <v>0.47</v>
      </c>
      <c r="AX1271" s="2">
        <v>0.5</v>
      </c>
      <c r="AY1271" s="2">
        <v>100</v>
      </c>
      <c r="AZ1271" s="2">
        <v>16.839300000000001</v>
      </c>
      <c r="BA1271" s="2">
        <v>0.27</v>
      </c>
      <c r="BB1271" s="2">
        <v>0.3</v>
      </c>
      <c r="BC1271" s="2">
        <v>100</v>
      </c>
      <c r="BD1271" s="2">
        <v>12.7454</v>
      </c>
      <c r="BE1271" s="4" t="str">
        <f t="shared" si="192"/>
        <v>NO APLICA</v>
      </c>
      <c r="BF1271" s="4">
        <f t="shared" si="193"/>
        <v>0.2122</v>
      </c>
      <c r="BG1271">
        <f t="shared" si="194"/>
        <v>0.06</v>
      </c>
      <c r="BH1271">
        <f t="shared" si="195"/>
        <v>0.03</v>
      </c>
      <c r="BI1271">
        <f t="shared" si="196"/>
        <v>0.47</v>
      </c>
      <c r="BJ1271">
        <f t="shared" si="197"/>
        <v>0.37</v>
      </c>
      <c r="BK1271">
        <f t="shared" si="198"/>
        <v>0.11</v>
      </c>
      <c r="BL1271">
        <f t="shared" si="199"/>
        <v>88.020000000004373</v>
      </c>
    </row>
    <row r="1272" spans="1:64" x14ac:dyDescent="0.2">
      <c r="A1272" s="1">
        <v>1270</v>
      </c>
      <c r="B1272" s="7" t="s">
        <v>87</v>
      </c>
      <c r="C1272" s="3">
        <v>39965</v>
      </c>
      <c r="D1272" s="4" t="s">
        <v>628</v>
      </c>
      <c r="E1272" s="4" t="s">
        <v>169</v>
      </c>
      <c r="F1272" s="5" t="str">
        <f t="shared" si="190"/>
        <v>L</v>
      </c>
      <c r="G1272" s="6">
        <v>0.84027777777777779</v>
      </c>
      <c r="H1272" s="6">
        <v>0.87569444444444444</v>
      </c>
      <c r="I1272" s="85">
        <f t="shared" si="191"/>
        <v>50.999999999999979</v>
      </c>
      <c r="J1272" s="86">
        <f>I1272*Segmentos!$D$7*(AH1272%)*IF(ISNUMBER(AI1272),AI1272%,0)</f>
        <v>178887.59999999998</v>
      </c>
      <c r="K1272" s="86">
        <f>I1272*Segmentos!$D$7*(AL1272%)*IF(ISNUMBER(AM1272),AM1272%,0)</f>
        <v>157079.99999999994</v>
      </c>
      <c r="L1272" s="4"/>
      <c r="M1272" s="2">
        <v>0.82</v>
      </c>
      <c r="N1272" s="2">
        <v>2.9</v>
      </c>
      <c r="O1272" s="2">
        <v>28.2</v>
      </c>
      <c r="P1272" s="2">
        <v>76.769400000000005</v>
      </c>
      <c r="Q1272" s="2">
        <v>0.47</v>
      </c>
      <c r="R1272" s="2">
        <v>1.3</v>
      </c>
      <c r="S1272" s="2">
        <v>36.1</v>
      </c>
      <c r="T1272" s="2">
        <v>7.3625999999999996</v>
      </c>
      <c r="U1272" s="2">
        <v>0.09</v>
      </c>
      <c r="V1272" s="2">
        <v>1.8</v>
      </c>
      <c r="W1272" s="2">
        <v>5</v>
      </c>
      <c r="X1272" s="2">
        <v>1.7116</v>
      </c>
      <c r="Y1272" s="2">
        <v>1.54</v>
      </c>
      <c r="Z1272" s="2">
        <v>3.3</v>
      </c>
      <c r="AA1272" s="2">
        <v>46.3</v>
      </c>
      <c r="AB1272" s="2">
        <v>42.345500000000001</v>
      </c>
      <c r="AC1272" s="2">
        <v>0.83</v>
      </c>
      <c r="AD1272" s="2">
        <v>4.0999999999999996</v>
      </c>
      <c r="AE1272" s="2">
        <v>20.2</v>
      </c>
      <c r="AF1272" s="2">
        <v>25.349699999999999</v>
      </c>
      <c r="AG1272" s="20">
        <v>0.87</v>
      </c>
      <c r="AH1272" s="20">
        <v>3.7</v>
      </c>
      <c r="AI1272" s="20">
        <v>23.7</v>
      </c>
      <c r="AJ1272" s="20">
        <v>38.355499999999999</v>
      </c>
      <c r="AK1272" s="18">
        <v>0.78</v>
      </c>
      <c r="AL1272" s="18">
        <v>2.2000000000000002</v>
      </c>
      <c r="AM1272" s="18">
        <v>35</v>
      </c>
      <c r="AN1272" s="18">
        <v>38.414000000000001</v>
      </c>
      <c r="AO1272" s="2">
        <v>0.53</v>
      </c>
      <c r="AP1272" s="2">
        <v>1.2</v>
      </c>
      <c r="AQ1272" s="2">
        <v>42.9</v>
      </c>
      <c r="AR1272" s="2">
        <v>5.4246999999999996</v>
      </c>
      <c r="AS1272" s="2">
        <v>0.4</v>
      </c>
      <c r="AT1272" s="2">
        <v>2.8</v>
      </c>
      <c r="AU1272" s="2">
        <v>14.2</v>
      </c>
      <c r="AV1272" s="2">
        <v>8.2844999999999995</v>
      </c>
      <c r="AW1272" s="2">
        <v>0.28999999999999998</v>
      </c>
      <c r="AX1272" s="2">
        <v>2.2999999999999998</v>
      </c>
      <c r="AY1272" s="2">
        <v>12.9</v>
      </c>
      <c r="AZ1272" s="2">
        <v>7.8918999999999997</v>
      </c>
      <c r="BA1272" s="2">
        <v>1.55</v>
      </c>
      <c r="BB1272" s="2">
        <v>3.9</v>
      </c>
      <c r="BC1272" s="2">
        <v>39.5</v>
      </c>
      <c r="BD1272" s="2">
        <v>55.168300000000002</v>
      </c>
      <c r="BE1272" s="4" t="str">
        <f t="shared" si="192"/>
        <v>NO APLICA</v>
      </c>
      <c r="BF1272" s="4">
        <f t="shared" si="193"/>
        <v>0.84120000000000006</v>
      </c>
      <c r="BG1272">
        <f t="shared" si="194"/>
        <v>0.53</v>
      </c>
      <c r="BH1272">
        <f t="shared" si="195"/>
        <v>0.4</v>
      </c>
      <c r="BI1272">
        <f t="shared" si="196"/>
        <v>1.55</v>
      </c>
      <c r="BJ1272">
        <f t="shared" si="197"/>
        <v>0.78</v>
      </c>
      <c r="BK1272">
        <f t="shared" si="198"/>
        <v>0.87</v>
      </c>
      <c r="BL1272">
        <f t="shared" si="199"/>
        <v>4170.7799999999979</v>
      </c>
    </row>
    <row r="1273" spans="1:64" x14ac:dyDescent="0.2">
      <c r="A1273" s="1">
        <v>1271</v>
      </c>
      <c r="B1273" s="7" t="s">
        <v>33</v>
      </c>
      <c r="C1273" s="3">
        <v>39965</v>
      </c>
      <c r="D1273" s="4" t="s">
        <v>628</v>
      </c>
      <c r="E1273" s="4" t="s">
        <v>163</v>
      </c>
      <c r="F1273" s="5" t="str">
        <f t="shared" si="190"/>
        <v>L</v>
      </c>
      <c r="G1273" s="6">
        <v>0.91666666666666663</v>
      </c>
      <c r="H1273" s="6">
        <v>0.99861111111111101</v>
      </c>
      <c r="I1273" s="85">
        <f t="shared" si="191"/>
        <v>117.9999999999999</v>
      </c>
      <c r="J1273" s="86">
        <f>I1273*Segmentos!$D$7*(AH1273%)*IF(ISNUMBER(AI1273),AI1273%,0)</f>
        <v>368584.7999999997</v>
      </c>
      <c r="K1273" s="86">
        <f>I1273*Segmentos!$D$7*(AL1273%)*IF(ISNUMBER(AM1273),AM1273%,0)</f>
        <v>254407.99999999983</v>
      </c>
      <c r="L1273" s="4"/>
      <c r="M1273" s="2">
        <v>0.66</v>
      </c>
      <c r="N1273" s="2">
        <v>4.5999999999999996</v>
      </c>
      <c r="O1273" s="2">
        <v>14.4</v>
      </c>
      <c r="P1273" s="2">
        <v>93.347099999999998</v>
      </c>
      <c r="Q1273" s="2">
        <v>0.13</v>
      </c>
      <c r="R1273" s="2">
        <v>1.1000000000000001</v>
      </c>
      <c r="S1273" s="2">
        <v>11.6</v>
      </c>
      <c r="T1273" s="2">
        <v>3.1469999999999998</v>
      </c>
      <c r="U1273" s="2">
        <v>0.5</v>
      </c>
      <c r="V1273" s="2">
        <v>4.5</v>
      </c>
      <c r="W1273" s="2">
        <v>11</v>
      </c>
      <c r="X1273" s="2">
        <v>14.7469</v>
      </c>
      <c r="Y1273" s="2">
        <v>0.48</v>
      </c>
      <c r="Z1273" s="2">
        <v>3.7</v>
      </c>
      <c r="AA1273" s="2">
        <v>12.9</v>
      </c>
      <c r="AB1273" s="2">
        <v>20.145900000000001</v>
      </c>
      <c r="AC1273" s="2">
        <v>1.19</v>
      </c>
      <c r="AD1273" s="2">
        <v>7.2</v>
      </c>
      <c r="AE1273" s="2">
        <v>16.600000000000001</v>
      </c>
      <c r="AF1273" s="2">
        <v>55.307299999999998</v>
      </c>
      <c r="AG1273" s="20">
        <v>0.78</v>
      </c>
      <c r="AH1273" s="20">
        <v>5.7</v>
      </c>
      <c r="AI1273" s="20">
        <v>13.7</v>
      </c>
      <c r="AJ1273" s="20">
        <v>52.861699999999999</v>
      </c>
      <c r="AK1273" s="18">
        <v>0.54</v>
      </c>
      <c r="AL1273" s="18">
        <v>3.5</v>
      </c>
      <c r="AM1273" s="18">
        <v>15.4</v>
      </c>
      <c r="AN1273" s="18">
        <v>40.485399999999998</v>
      </c>
      <c r="AO1273" s="2">
        <v>0.05</v>
      </c>
      <c r="AP1273" s="2">
        <v>2.9</v>
      </c>
      <c r="AQ1273" s="2">
        <v>1.9</v>
      </c>
      <c r="AR1273" s="2">
        <v>0.84350000000000003</v>
      </c>
      <c r="AS1273" s="2">
        <v>0.46</v>
      </c>
      <c r="AT1273" s="2">
        <v>4.3</v>
      </c>
      <c r="AU1273" s="2">
        <v>10.8</v>
      </c>
      <c r="AV1273" s="2">
        <v>14.324299999999999</v>
      </c>
      <c r="AW1273" s="2">
        <v>0.91</v>
      </c>
      <c r="AX1273" s="2">
        <v>5.6</v>
      </c>
      <c r="AY1273" s="2">
        <v>16.399999999999999</v>
      </c>
      <c r="AZ1273" s="2">
        <v>37.330500000000001</v>
      </c>
      <c r="BA1273" s="2">
        <v>0.75</v>
      </c>
      <c r="BB1273" s="2">
        <v>4.5</v>
      </c>
      <c r="BC1273" s="2">
        <v>16.8</v>
      </c>
      <c r="BD1273" s="2">
        <v>40.848799999999997</v>
      </c>
      <c r="BE1273" s="4" t="str">
        <f t="shared" si="192"/>
        <v>ABURRIDO</v>
      </c>
      <c r="BF1273" s="4">
        <f t="shared" si="193"/>
        <v>0.58919999999999995</v>
      </c>
      <c r="BG1273">
        <f t="shared" si="194"/>
        <v>0.05</v>
      </c>
      <c r="BH1273">
        <f t="shared" si="195"/>
        <v>0.46</v>
      </c>
      <c r="BI1273">
        <f t="shared" si="196"/>
        <v>0.91</v>
      </c>
      <c r="BJ1273">
        <f t="shared" si="197"/>
        <v>0.54</v>
      </c>
      <c r="BK1273">
        <f t="shared" si="198"/>
        <v>0.78</v>
      </c>
      <c r="BL1273">
        <f t="shared" si="199"/>
        <v>7816.3199999999933</v>
      </c>
    </row>
    <row r="1274" spans="1:64" x14ac:dyDescent="0.2">
      <c r="A1274" s="1">
        <v>1272</v>
      </c>
      <c r="B1274" s="7" t="s">
        <v>32</v>
      </c>
      <c r="C1274" s="3">
        <v>39965</v>
      </c>
      <c r="D1274" s="4" t="s">
        <v>628</v>
      </c>
      <c r="E1274" s="4" t="s">
        <v>164</v>
      </c>
      <c r="F1274" s="5" t="str">
        <f t="shared" si="190"/>
        <v>L</v>
      </c>
      <c r="G1274" s="6">
        <v>0.9145833333333333</v>
      </c>
      <c r="H1274" s="6">
        <v>0.91666666666666663</v>
      </c>
      <c r="I1274" s="85">
        <f t="shared" si="191"/>
        <v>2.9999999999999893</v>
      </c>
      <c r="J1274" s="86">
        <f>I1274*Segmentos!$D$7*(AH1274%)*IF(ISNUMBER(AI1274),AI1274%,0)</f>
        <v>7702.799999999972</v>
      </c>
      <c r="K1274" s="86">
        <f>I1274*Segmentos!$D$7*(AL1274%)*IF(ISNUMBER(AM1274),AM1274%,0)</f>
        <v>6526.7999999999765</v>
      </c>
      <c r="L1274" s="4"/>
      <c r="M1274" s="2">
        <v>0.56000000000000005</v>
      </c>
      <c r="N1274" s="2">
        <v>0.7</v>
      </c>
      <c r="O1274" s="2">
        <v>84.1</v>
      </c>
      <c r="P1274" s="2">
        <v>100</v>
      </c>
      <c r="Q1274" s="2">
        <v>0</v>
      </c>
      <c r="R1274" s="2">
        <v>0</v>
      </c>
      <c r="S1274" s="8" t="s">
        <v>577</v>
      </c>
      <c r="T1274" s="2">
        <v>0</v>
      </c>
      <c r="U1274" s="2">
        <v>0.24</v>
      </c>
      <c r="V1274" s="2">
        <v>0.2</v>
      </c>
      <c r="W1274" s="2">
        <v>100</v>
      </c>
      <c r="X1274" s="2">
        <v>8.8012999999999995</v>
      </c>
      <c r="Y1274" s="2">
        <v>0.31</v>
      </c>
      <c r="Z1274" s="2">
        <v>0.3</v>
      </c>
      <c r="AA1274" s="2">
        <v>100</v>
      </c>
      <c r="AB1274" s="2">
        <v>15.998200000000001</v>
      </c>
      <c r="AC1274" s="2">
        <v>1.29</v>
      </c>
      <c r="AD1274" s="2">
        <v>1.6</v>
      </c>
      <c r="AE1274" s="2">
        <v>79.900000000000006</v>
      </c>
      <c r="AF1274" s="2">
        <v>75.200500000000005</v>
      </c>
      <c r="AG1274" s="20">
        <v>0.6</v>
      </c>
      <c r="AH1274" s="20">
        <v>0.7</v>
      </c>
      <c r="AI1274" s="20">
        <v>91.7</v>
      </c>
      <c r="AJ1274" s="20">
        <v>50.250100000000003</v>
      </c>
      <c r="AK1274" s="18">
        <v>0.53</v>
      </c>
      <c r="AL1274" s="18">
        <v>0.7</v>
      </c>
      <c r="AM1274" s="18">
        <v>77.7</v>
      </c>
      <c r="AN1274" s="18">
        <v>49.749899999999997</v>
      </c>
      <c r="AO1274" s="2">
        <v>0.26</v>
      </c>
      <c r="AP1274" s="2">
        <v>0.3</v>
      </c>
      <c r="AQ1274" s="2">
        <v>100</v>
      </c>
      <c r="AR1274" s="2">
        <v>4.9584999999999999</v>
      </c>
      <c r="AS1274" s="2">
        <v>0.22</v>
      </c>
      <c r="AT1274" s="2">
        <v>0.3</v>
      </c>
      <c r="AU1274" s="2">
        <v>66.7</v>
      </c>
      <c r="AV1274" s="2">
        <v>8.4700000000000006</v>
      </c>
      <c r="AW1274" s="2">
        <v>1.08</v>
      </c>
      <c r="AX1274" s="2">
        <v>1.2</v>
      </c>
      <c r="AY1274" s="2">
        <v>91.1</v>
      </c>
      <c r="AZ1274" s="2">
        <v>54.828299999999999</v>
      </c>
      <c r="BA1274" s="2">
        <v>0.47</v>
      </c>
      <c r="BB1274" s="2">
        <v>0.6</v>
      </c>
      <c r="BC1274" s="2">
        <v>77.3</v>
      </c>
      <c r="BD1274" s="2">
        <v>31.743200000000002</v>
      </c>
      <c r="BE1274" s="4" t="str">
        <f t="shared" si="192"/>
        <v>NO APLICA</v>
      </c>
      <c r="BF1274" s="4">
        <f t="shared" si="193"/>
        <v>0.54960000000000009</v>
      </c>
      <c r="BG1274">
        <f t="shared" si="194"/>
        <v>0.26</v>
      </c>
      <c r="BH1274">
        <f t="shared" si="195"/>
        <v>0.22</v>
      </c>
      <c r="BI1274">
        <f t="shared" si="196"/>
        <v>1.08</v>
      </c>
      <c r="BJ1274">
        <f t="shared" si="197"/>
        <v>0.53</v>
      </c>
      <c r="BK1274">
        <f t="shared" si="198"/>
        <v>0.6</v>
      </c>
      <c r="BL1274">
        <f t="shared" si="199"/>
        <v>176.60999999999936</v>
      </c>
    </row>
    <row r="1275" spans="1:64" x14ac:dyDescent="0.2">
      <c r="A1275" s="1">
        <v>1273</v>
      </c>
      <c r="B1275" s="7" t="s">
        <v>19</v>
      </c>
      <c r="C1275" s="3">
        <v>39965</v>
      </c>
      <c r="D1275" s="4" t="s">
        <v>17</v>
      </c>
      <c r="E1275" s="4" t="s">
        <v>166</v>
      </c>
      <c r="F1275" s="5" t="str">
        <f t="shared" si="190"/>
        <v>L</v>
      </c>
      <c r="G1275" s="6">
        <v>0.91527777777777775</v>
      </c>
      <c r="H1275" s="6">
        <v>0.91666666666666663</v>
      </c>
      <c r="I1275" s="85">
        <f t="shared" si="191"/>
        <v>1.9999999999999929</v>
      </c>
      <c r="J1275" s="86">
        <f>I1275*Segmentos!$D$7*(AH1275%)*IF(ISNUMBER(AI1275),AI1275%,0)</f>
        <v>1599.9999999999945</v>
      </c>
      <c r="K1275" s="86">
        <f>I1275*Segmentos!$D$7*(AL1275%)*IF(ISNUMBER(AM1275),AM1275%,0)</f>
        <v>3199.9999999999891</v>
      </c>
      <c r="L1275" s="4"/>
      <c r="M1275" s="2">
        <v>0.33</v>
      </c>
      <c r="N1275" s="2">
        <v>0.3</v>
      </c>
      <c r="O1275" s="2">
        <v>100</v>
      </c>
      <c r="P1275" s="2">
        <v>100</v>
      </c>
      <c r="Q1275" s="2">
        <v>0</v>
      </c>
      <c r="R1275" s="2">
        <v>0</v>
      </c>
      <c r="S1275" s="8" t="s">
        <v>577</v>
      </c>
      <c r="T1275" s="2">
        <v>0</v>
      </c>
      <c r="U1275" s="2">
        <v>0.48</v>
      </c>
      <c r="V1275" s="2">
        <v>0.5</v>
      </c>
      <c r="W1275" s="2">
        <v>100</v>
      </c>
      <c r="X1275" s="2">
        <v>30.708200000000001</v>
      </c>
      <c r="Y1275" s="2">
        <v>0</v>
      </c>
      <c r="Z1275" s="2">
        <v>0</v>
      </c>
      <c r="AA1275" s="8" t="s">
        <v>577</v>
      </c>
      <c r="AB1275" s="2">
        <v>0</v>
      </c>
      <c r="AC1275" s="2">
        <v>0.7</v>
      </c>
      <c r="AD1275" s="2">
        <v>0.7</v>
      </c>
      <c r="AE1275" s="2">
        <v>100</v>
      </c>
      <c r="AF1275" s="2">
        <v>69.291799999999995</v>
      </c>
      <c r="AG1275" s="20">
        <v>0.21</v>
      </c>
      <c r="AH1275" s="20">
        <v>0.2</v>
      </c>
      <c r="AI1275" s="20">
        <v>100</v>
      </c>
      <c r="AJ1275" s="20">
        <v>30.708200000000001</v>
      </c>
      <c r="AK1275" s="18">
        <v>0.44</v>
      </c>
      <c r="AL1275" s="18">
        <v>0.4</v>
      </c>
      <c r="AM1275" s="18">
        <v>100</v>
      </c>
      <c r="AN1275" s="18">
        <v>69.291799999999995</v>
      </c>
      <c r="AO1275" s="2">
        <v>0</v>
      </c>
      <c r="AP1275" s="2">
        <v>0</v>
      </c>
      <c r="AQ1275" s="8" t="s">
        <v>577</v>
      </c>
      <c r="AR1275" s="2">
        <v>0</v>
      </c>
      <c r="AS1275" s="2">
        <v>0</v>
      </c>
      <c r="AT1275" s="2">
        <v>0</v>
      </c>
      <c r="AU1275" s="8" t="s">
        <v>577</v>
      </c>
      <c r="AV1275" s="2">
        <v>0</v>
      </c>
      <c r="AW1275" s="2">
        <v>0.35</v>
      </c>
      <c r="AX1275" s="2">
        <v>0.4</v>
      </c>
      <c r="AY1275" s="2">
        <v>100</v>
      </c>
      <c r="AZ1275" s="2">
        <v>30.708200000000001</v>
      </c>
      <c r="BA1275" s="2">
        <v>0.6</v>
      </c>
      <c r="BB1275" s="2">
        <v>0.6</v>
      </c>
      <c r="BC1275" s="2">
        <v>100</v>
      </c>
      <c r="BD1275" s="2">
        <v>69.291799999999995</v>
      </c>
      <c r="BE1275" s="4" t="str">
        <f t="shared" si="192"/>
        <v>NO APLICA</v>
      </c>
      <c r="BF1275" s="4">
        <f t="shared" si="193"/>
        <v>0.24959999999999999</v>
      </c>
      <c r="BG1275">
        <f t="shared" si="194"/>
        <v>0</v>
      </c>
      <c r="BH1275">
        <f t="shared" si="195"/>
        <v>0</v>
      </c>
      <c r="BI1275">
        <f t="shared" si="196"/>
        <v>0.6</v>
      </c>
      <c r="BJ1275">
        <f t="shared" si="197"/>
        <v>0.44</v>
      </c>
      <c r="BK1275">
        <f t="shared" si="198"/>
        <v>0.21</v>
      </c>
      <c r="BL1275">
        <f t="shared" si="199"/>
        <v>59.999999999999787</v>
      </c>
    </row>
    <row r="1276" spans="1:64" x14ac:dyDescent="0.2">
      <c r="A1276" s="1">
        <v>1274</v>
      </c>
      <c r="B1276" s="7" t="s">
        <v>2</v>
      </c>
      <c r="C1276" s="3">
        <v>39965</v>
      </c>
      <c r="D1276" s="4" t="s">
        <v>627</v>
      </c>
      <c r="E1276" s="4" t="s">
        <v>164</v>
      </c>
      <c r="F1276" s="5" t="str">
        <f t="shared" si="190"/>
        <v>L</v>
      </c>
      <c r="G1276" s="6">
        <v>0.8833333333333333</v>
      </c>
      <c r="H1276" s="6">
        <v>0.93194444444444446</v>
      </c>
      <c r="I1276" s="85">
        <f t="shared" si="191"/>
        <v>70.000000000000071</v>
      </c>
      <c r="J1276" s="86">
        <f>I1276*Segmentos!$D$7*(AH1276%)*IF(ISNUMBER(AI1276),AI1276%,0)</f>
        <v>1378776.0000000014</v>
      </c>
      <c r="K1276" s="86">
        <f>I1276*Segmentos!$D$7*(AL1276%)*IF(ISNUMBER(AM1276),AM1276%,0)</f>
        <v>1749104.0000000019</v>
      </c>
      <c r="L1276" s="4"/>
      <c r="M1276" s="2">
        <v>5.63</v>
      </c>
      <c r="N1276" s="2">
        <v>18.5</v>
      </c>
      <c r="O1276" s="2">
        <v>30.4</v>
      </c>
      <c r="P1276" s="2">
        <v>82.123199999999997</v>
      </c>
      <c r="Q1276" s="2">
        <v>3.42</v>
      </c>
      <c r="R1276" s="2">
        <v>14.4</v>
      </c>
      <c r="S1276" s="2">
        <v>23.7</v>
      </c>
      <c r="T1276" s="2">
        <v>8.3175000000000008</v>
      </c>
      <c r="U1276" s="2">
        <v>5.03</v>
      </c>
      <c r="V1276" s="2">
        <v>15.6</v>
      </c>
      <c r="W1276" s="2">
        <v>32.1</v>
      </c>
      <c r="X1276" s="2">
        <v>15.3842</v>
      </c>
      <c r="Y1276" s="2">
        <v>5.92</v>
      </c>
      <c r="Z1276" s="2">
        <v>20.5</v>
      </c>
      <c r="AA1276" s="2">
        <v>28.9</v>
      </c>
      <c r="AB1276" s="2">
        <v>25.5288</v>
      </c>
      <c r="AC1276" s="2">
        <v>6.86</v>
      </c>
      <c r="AD1276" s="2">
        <v>20.6</v>
      </c>
      <c r="AE1276" s="2">
        <v>33.4</v>
      </c>
      <c r="AF1276" s="2">
        <v>32.892600000000002</v>
      </c>
      <c r="AG1276" s="20">
        <v>4.93</v>
      </c>
      <c r="AH1276" s="20">
        <v>17.399999999999999</v>
      </c>
      <c r="AI1276" s="20">
        <v>28.3</v>
      </c>
      <c r="AJ1276" s="20">
        <v>34.173299999999998</v>
      </c>
      <c r="AK1276" s="18">
        <v>6.25</v>
      </c>
      <c r="AL1276" s="18">
        <v>19.399999999999999</v>
      </c>
      <c r="AM1276" s="18">
        <v>32.200000000000003</v>
      </c>
      <c r="AN1276" s="18">
        <v>47.949800000000003</v>
      </c>
      <c r="AO1276" s="2">
        <v>5.84</v>
      </c>
      <c r="AP1276" s="2">
        <v>19.7</v>
      </c>
      <c r="AQ1276" s="2">
        <v>29.6</v>
      </c>
      <c r="AR1276" s="2">
        <v>9.3207000000000004</v>
      </c>
      <c r="AS1276" s="2">
        <v>8.18</v>
      </c>
      <c r="AT1276" s="2">
        <v>20.8</v>
      </c>
      <c r="AU1276" s="2">
        <v>39.200000000000003</v>
      </c>
      <c r="AV1276" s="2">
        <v>26.295100000000001</v>
      </c>
      <c r="AW1276" s="2">
        <v>5.59</v>
      </c>
      <c r="AX1276" s="2">
        <v>19.8</v>
      </c>
      <c r="AY1276" s="2">
        <v>28.2</v>
      </c>
      <c r="AZ1276" s="2">
        <v>23.4754</v>
      </c>
      <c r="BA1276" s="2">
        <v>4.12</v>
      </c>
      <c r="BB1276" s="2">
        <v>15.8</v>
      </c>
      <c r="BC1276" s="2">
        <v>26.1</v>
      </c>
      <c r="BD1276" s="2">
        <v>23.032</v>
      </c>
      <c r="BE1276" s="4" t="str">
        <f t="shared" si="192"/>
        <v>NO APLICA</v>
      </c>
      <c r="BF1276" s="4">
        <f t="shared" si="193"/>
        <v>6.6774000000000004</v>
      </c>
      <c r="BG1276">
        <f t="shared" si="194"/>
        <v>5.84</v>
      </c>
      <c r="BH1276">
        <f t="shared" si="195"/>
        <v>8.18</v>
      </c>
      <c r="BI1276">
        <f t="shared" si="196"/>
        <v>5.59</v>
      </c>
      <c r="BJ1276">
        <f t="shared" si="197"/>
        <v>6.25</v>
      </c>
      <c r="BK1276">
        <f t="shared" si="198"/>
        <v>4.93</v>
      </c>
      <c r="BL1276">
        <f t="shared" si="199"/>
        <v>39368.000000000036</v>
      </c>
    </row>
    <row r="1277" spans="1:64" x14ac:dyDescent="0.2">
      <c r="A1277" s="1">
        <v>1275</v>
      </c>
      <c r="B1277" s="7" t="s">
        <v>16</v>
      </c>
      <c r="C1277" s="3">
        <v>39965</v>
      </c>
      <c r="D1277" s="4" t="s">
        <v>626</v>
      </c>
      <c r="E1277" s="4" t="s">
        <v>166</v>
      </c>
      <c r="F1277" s="5" t="str">
        <f t="shared" si="190"/>
        <v>L</v>
      </c>
      <c r="G1277" s="6">
        <v>0.9145833333333333</v>
      </c>
      <c r="H1277" s="6">
        <v>0.91874999999999996</v>
      </c>
      <c r="I1277" s="85">
        <f t="shared" si="191"/>
        <v>5.9999999999999787</v>
      </c>
      <c r="J1277" s="86">
        <f>I1277*Segmentos!$D$7*(AH1277%)*IF(ISNUMBER(AI1277),AI1277%,0)</f>
        <v>225638.39999999924</v>
      </c>
      <c r="K1277" s="86">
        <f>I1277*Segmentos!$D$7*(AL1277%)*IF(ISNUMBER(AM1277),AM1277%,0)</f>
        <v>311155.19999999896</v>
      </c>
      <c r="L1277" s="4"/>
      <c r="M1277" s="2">
        <v>11.28</v>
      </c>
      <c r="N1277" s="2">
        <v>13.1</v>
      </c>
      <c r="O1277" s="2">
        <v>85.8</v>
      </c>
      <c r="P1277" s="2">
        <v>87.075900000000004</v>
      </c>
      <c r="Q1277" s="2">
        <v>5.75</v>
      </c>
      <c r="R1277" s="2">
        <v>6.9</v>
      </c>
      <c r="S1277" s="2">
        <v>82.7</v>
      </c>
      <c r="T1277" s="2">
        <v>7.4020000000000001</v>
      </c>
      <c r="U1277" s="2">
        <v>7.9</v>
      </c>
      <c r="V1277" s="2">
        <v>9.5</v>
      </c>
      <c r="W1277" s="2">
        <v>83.1</v>
      </c>
      <c r="X1277" s="2">
        <v>12.7888</v>
      </c>
      <c r="Y1277" s="2">
        <v>11.13</v>
      </c>
      <c r="Z1277" s="2">
        <v>12.6</v>
      </c>
      <c r="AA1277" s="2">
        <v>88.5</v>
      </c>
      <c r="AB1277" s="2">
        <v>25.374500000000001</v>
      </c>
      <c r="AC1277" s="2">
        <v>16.38</v>
      </c>
      <c r="AD1277" s="2">
        <v>19.100000000000001</v>
      </c>
      <c r="AE1277" s="2">
        <v>85.7</v>
      </c>
      <c r="AF1277" s="2">
        <v>41.510599999999997</v>
      </c>
      <c r="AG1277" s="20">
        <v>9.36</v>
      </c>
      <c r="AH1277" s="20">
        <v>11.3</v>
      </c>
      <c r="AI1277" s="20">
        <v>83.2</v>
      </c>
      <c r="AJ1277" s="20">
        <v>34.296700000000001</v>
      </c>
      <c r="AK1277" s="18">
        <v>13</v>
      </c>
      <c r="AL1277" s="18">
        <v>14.8</v>
      </c>
      <c r="AM1277" s="18">
        <v>87.6</v>
      </c>
      <c r="AN1277" s="18">
        <v>52.779299999999999</v>
      </c>
      <c r="AO1277" s="2">
        <v>12.28</v>
      </c>
      <c r="AP1277" s="2">
        <v>15</v>
      </c>
      <c r="AQ1277" s="2">
        <v>82</v>
      </c>
      <c r="AR1277" s="2">
        <v>10.361499999999999</v>
      </c>
      <c r="AS1277" s="2">
        <v>9.0500000000000007</v>
      </c>
      <c r="AT1277" s="2">
        <v>10.9</v>
      </c>
      <c r="AU1277" s="2">
        <v>82.7</v>
      </c>
      <c r="AV1277" s="2">
        <v>15.388299999999999</v>
      </c>
      <c r="AW1277" s="2">
        <v>8.18</v>
      </c>
      <c r="AX1277" s="2">
        <v>10</v>
      </c>
      <c r="AY1277" s="2">
        <v>81.7</v>
      </c>
      <c r="AZ1277" s="2">
        <v>18.1524</v>
      </c>
      <c r="BA1277" s="2">
        <v>14.6</v>
      </c>
      <c r="BB1277" s="2">
        <v>16.2</v>
      </c>
      <c r="BC1277" s="2">
        <v>90</v>
      </c>
      <c r="BD1277" s="2">
        <v>43.173699999999997</v>
      </c>
      <c r="BE1277" s="4" t="str">
        <f t="shared" si="192"/>
        <v>NO APLICA</v>
      </c>
      <c r="BF1277" s="4">
        <f t="shared" si="193"/>
        <v>11.536799999999999</v>
      </c>
      <c r="BG1277">
        <f t="shared" si="194"/>
        <v>12.28</v>
      </c>
      <c r="BH1277">
        <f t="shared" si="195"/>
        <v>9.0500000000000007</v>
      </c>
      <c r="BI1277">
        <f t="shared" si="196"/>
        <v>14.6</v>
      </c>
      <c r="BJ1277">
        <f t="shared" si="197"/>
        <v>13</v>
      </c>
      <c r="BK1277">
        <f t="shared" si="198"/>
        <v>9.36</v>
      </c>
      <c r="BL1277">
        <f t="shared" si="199"/>
        <v>6743.8799999999765</v>
      </c>
    </row>
    <row r="1278" spans="1:64" x14ac:dyDescent="0.2">
      <c r="A1278" s="1">
        <v>1276</v>
      </c>
      <c r="B1278" s="7" t="s">
        <v>22</v>
      </c>
      <c r="C1278" s="3">
        <v>39965</v>
      </c>
      <c r="D1278" s="4" t="s">
        <v>629</v>
      </c>
      <c r="E1278" s="4" t="s">
        <v>164</v>
      </c>
      <c r="F1278" s="5" t="str">
        <f t="shared" si="190"/>
        <v>L</v>
      </c>
      <c r="G1278" s="6">
        <v>0.83125000000000004</v>
      </c>
      <c r="H1278" s="6">
        <v>0.87361111111111101</v>
      </c>
      <c r="I1278" s="85">
        <f t="shared" si="191"/>
        <v>60.999999999999787</v>
      </c>
      <c r="J1278" s="86">
        <f>I1278*Segmentos!$D$7*(AH1278%)*IF(ISNUMBER(AI1278),AI1278%,0)</f>
        <v>405820.79999999865</v>
      </c>
      <c r="K1278" s="86">
        <f>I1278*Segmentos!$D$7*(AL1278%)*IF(ISNUMBER(AM1278),AM1278%,0)</f>
        <v>314418.39999999892</v>
      </c>
      <c r="L1278" s="4"/>
      <c r="M1278" s="2">
        <v>1.46</v>
      </c>
      <c r="N1278" s="2">
        <v>4.3</v>
      </c>
      <c r="O1278" s="2">
        <v>33.700000000000003</v>
      </c>
      <c r="P1278" s="2">
        <v>97.179199999999994</v>
      </c>
      <c r="Q1278" s="2">
        <v>0.45</v>
      </c>
      <c r="R1278" s="2">
        <v>2</v>
      </c>
      <c r="S1278" s="2">
        <v>22.3</v>
      </c>
      <c r="T1278" s="2">
        <v>5.0289000000000001</v>
      </c>
      <c r="U1278" s="2">
        <v>0.86</v>
      </c>
      <c r="V1278" s="2">
        <v>2.4</v>
      </c>
      <c r="W1278" s="2">
        <v>35.5</v>
      </c>
      <c r="X1278" s="2">
        <v>12.0373</v>
      </c>
      <c r="Y1278" s="2">
        <v>1.43</v>
      </c>
      <c r="Z1278" s="2">
        <v>4.0999999999999996</v>
      </c>
      <c r="AA1278" s="2">
        <v>35.200000000000003</v>
      </c>
      <c r="AB1278" s="2">
        <v>28.122399999999999</v>
      </c>
      <c r="AC1278" s="2">
        <v>2.38</v>
      </c>
      <c r="AD1278" s="2">
        <v>7</v>
      </c>
      <c r="AE1278" s="2">
        <v>34.1</v>
      </c>
      <c r="AF1278" s="2">
        <v>51.990600000000001</v>
      </c>
      <c r="AG1278" s="20">
        <v>1.66</v>
      </c>
      <c r="AH1278" s="20">
        <v>5.4</v>
      </c>
      <c r="AI1278" s="20">
        <v>30.8</v>
      </c>
      <c r="AJ1278" s="20">
        <v>52.441000000000003</v>
      </c>
      <c r="AK1278" s="18">
        <v>1.28</v>
      </c>
      <c r="AL1278" s="18">
        <v>3.4</v>
      </c>
      <c r="AM1278" s="18">
        <v>37.9</v>
      </c>
      <c r="AN1278" s="18">
        <v>44.738199999999999</v>
      </c>
      <c r="AO1278" s="2">
        <v>1.78</v>
      </c>
      <c r="AP1278" s="2">
        <v>3.8</v>
      </c>
      <c r="AQ1278" s="2">
        <v>47.3</v>
      </c>
      <c r="AR1278" s="2">
        <v>12.904400000000001</v>
      </c>
      <c r="AS1278" s="2">
        <v>1.04</v>
      </c>
      <c r="AT1278" s="2">
        <v>4.0999999999999996</v>
      </c>
      <c r="AU1278" s="2">
        <v>25.6</v>
      </c>
      <c r="AV1278" s="2">
        <v>15.275399999999999</v>
      </c>
      <c r="AW1278" s="2">
        <v>1.62</v>
      </c>
      <c r="AX1278" s="2">
        <v>5.8</v>
      </c>
      <c r="AY1278" s="2">
        <v>28.2</v>
      </c>
      <c r="AZ1278" s="2">
        <v>31.0091</v>
      </c>
      <c r="BA1278" s="2">
        <v>1.49</v>
      </c>
      <c r="BB1278" s="2">
        <v>3.6</v>
      </c>
      <c r="BC1278" s="2">
        <v>41.5</v>
      </c>
      <c r="BD1278" s="2">
        <v>37.990299999999998</v>
      </c>
      <c r="BE1278" s="4" t="str">
        <f t="shared" si="192"/>
        <v>NO APLICA</v>
      </c>
      <c r="BF1278" s="4">
        <f t="shared" si="193"/>
        <v>1.3664000000000001</v>
      </c>
      <c r="BG1278">
        <f t="shared" si="194"/>
        <v>1.78</v>
      </c>
      <c r="BH1278">
        <f t="shared" si="195"/>
        <v>1.04</v>
      </c>
      <c r="BI1278">
        <f t="shared" si="196"/>
        <v>1.62</v>
      </c>
      <c r="BJ1278">
        <f t="shared" si="197"/>
        <v>1.28</v>
      </c>
      <c r="BK1278">
        <f t="shared" si="198"/>
        <v>1.66</v>
      </c>
      <c r="BL1278">
        <f t="shared" si="199"/>
        <v>8839.5099999999693</v>
      </c>
    </row>
    <row r="1279" spans="1:64" x14ac:dyDescent="0.2">
      <c r="A1279" s="1">
        <v>1277</v>
      </c>
      <c r="B1279" s="7" t="s">
        <v>24</v>
      </c>
      <c r="C1279" s="3">
        <v>39965</v>
      </c>
      <c r="D1279" s="4" t="s">
        <v>629</v>
      </c>
      <c r="E1279" s="4" t="s">
        <v>170</v>
      </c>
      <c r="F1279" s="5" t="str">
        <f t="shared" si="190"/>
        <v>L</v>
      </c>
      <c r="G1279" s="6">
        <v>0.89097222222222217</v>
      </c>
      <c r="H1279" s="6">
        <v>0.90833333333333333</v>
      </c>
      <c r="I1279" s="85">
        <f t="shared" si="191"/>
        <v>25.000000000000071</v>
      </c>
      <c r="J1279" s="86">
        <f>I1279*Segmentos!$D$7*(AH1279%)*IF(ISNUMBER(AI1279),AI1279%,0)</f>
        <v>4800.0000000000127</v>
      </c>
      <c r="K1279" s="86">
        <f>I1279*Segmentos!$D$7*(AL1279%)*IF(ISNUMBER(AM1279),AM1279%,0)</f>
        <v>47740.000000000138</v>
      </c>
      <c r="L1279" s="4"/>
      <c r="M1279" s="2">
        <v>0.28999999999999998</v>
      </c>
      <c r="N1279" s="2">
        <v>0.7</v>
      </c>
      <c r="O1279" s="2">
        <v>43.8</v>
      </c>
      <c r="P1279" s="2">
        <v>30.642700000000001</v>
      </c>
      <c r="Q1279" s="2">
        <v>0.1</v>
      </c>
      <c r="R1279" s="2">
        <v>0.3</v>
      </c>
      <c r="S1279" s="2">
        <v>28</v>
      </c>
      <c r="T1279" s="2">
        <v>1.7067000000000001</v>
      </c>
      <c r="U1279" s="2">
        <v>0.34</v>
      </c>
      <c r="V1279" s="2">
        <v>0.8</v>
      </c>
      <c r="W1279" s="2">
        <v>42.2</v>
      </c>
      <c r="X1279" s="2">
        <v>7.6219999999999999</v>
      </c>
      <c r="Y1279" s="2">
        <v>0.67</v>
      </c>
      <c r="Z1279" s="2">
        <v>1.3</v>
      </c>
      <c r="AA1279" s="2">
        <v>53.2</v>
      </c>
      <c r="AB1279" s="2">
        <v>21.063500000000001</v>
      </c>
      <c r="AC1279" s="2">
        <v>0.01</v>
      </c>
      <c r="AD1279" s="2">
        <v>0.2</v>
      </c>
      <c r="AE1279" s="2">
        <v>4</v>
      </c>
      <c r="AF1279" s="2">
        <v>0.2505</v>
      </c>
      <c r="AG1279" s="20">
        <v>0.06</v>
      </c>
      <c r="AH1279" s="20">
        <v>0.1</v>
      </c>
      <c r="AI1279" s="20">
        <v>48</v>
      </c>
      <c r="AJ1279" s="20">
        <v>2.9634</v>
      </c>
      <c r="AK1279" s="18">
        <v>0.5</v>
      </c>
      <c r="AL1279" s="18">
        <v>1.1000000000000001</v>
      </c>
      <c r="AM1279" s="18">
        <v>43.4</v>
      </c>
      <c r="AN1279" s="18">
        <v>27.679400000000001</v>
      </c>
      <c r="AO1279" s="2">
        <v>0</v>
      </c>
      <c r="AP1279" s="2">
        <v>0.1</v>
      </c>
      <c r="AQ1279" s="2">
        <v>4</v>
      </c>
      <c r="AR1279" s="2">
        <v>4.9799999999999997E-2</v>
      </c>
      <c r="AS1279" s="2">
        <v>7.0000000000000007E-2</v>
      </c>
      <c r="AT1279" s="2">
        <v>0.5</v>
      </c>
      <c r="AU1279" s="2">
        <v>15.1</v>
      </c>
      <c r="AV1279" s="2">
        <v>1.7092000000000001</v>
      </c>
      <c r="AW1279" s="2">
        <v>0.31</v>
      </c>
      <c r="AX1279" s="2">
        <v>0.8</v>
      </c>
      <c r="AY1279" s="2">
        <v>37</v>
      </c>
      <c r="AZ1279" s="2">
        <v>9.4186999999999994</v>
      </c>
      <c r="BA1279" s="2">
        <v>0.48</v>
      </c>
      <c r="BB1279" s="2">
        <v>0.8</v>
      </c>
      <c r="BC1279" s="2">
        <v>60.9</v>
      </c>
      <c r="BD1279" s="2">
        <v>19.465</v>
      </c>
      <c r="BE1279" s="4" t="str">
        <f t="shared" si="192"/>
        <v>NO APLICA</v>
      </c>
      <c r="BF1279" s="4">
        <f t="shared" si="193"/>
        <v>0.23679999999999998</v>
      </c>
      <c r="BG1279">
        <f t="shared" si="194"/>
        <v>0</v>
      </c>
      <c r="BH1279">
        <f t="shared" si="195"/>
        <v>7.0000000000000007E-2</v>
      </c>
      <c r="BI1279">
        <f t="shared" si="196"/>
        <v>0.48</v>
      </c>
      <c r="BJ1279">
        <f t="shared" si="197"/>
        <v>0.5</v>
      </c>
      <c r="BK1279">
        <f t="shared" si="198"/>
        <v>0.06</v>
      </c>
      <c r="BL1279">
        <f t="shared" si="199"/>
        <v>766.50000000000216</v>
      </c>
    </row>
    <row r="1280" spans="1:64" x14ac:dyDescent="0.2">
      <c r="A1280" s="1">
        <v>1278</v>
      </c>
      <c r="B1280" s="7" t="s">
        <v>4</v>
      </c>
      <c r="C1280" s="3">
        <v>39965</v>
      </c>
      <c r="D1280" s="4" t="s">
        <v>3</v>
      </c>
      <c r="E1280" s="4" t="s">
        <v>165</v>
      </c>
      <c r="F1280" s="5" t="str">
        <f t="shared" si="190"/>
        <v>L</v>
      </c>
      <c r="G1280" s="6">
        <v>0.78472222222222221</v>
      </c>
      <c r="H1280" s="6">
        <v>0.87430555555555556</v>
      </c>
      <c r="I1280" s="85">
        <f t="shared" si="191"/>
        <v>129.00000000000003</v>
      </c>
      <c r="J1280" s="86">
        <f>I1280*Segmentos!$D$7*(AH1280%)*IF(ISNUMBER(AI1280),AI1280%,0)</f>
        <v>1519878.0000000002</v>
      </c>
      <c r="K1280" s="86">
        <f>I1280*Segmentos!$D$7*(AL1280%)*IF(ISNUMBER(AM1280),AM1280%,0)</f>
        <v>2101100.4000000004</v>
      </c>
      <c r="L1280" s="4"/>
      <c r="M1280" s="2">
        <v>3.53</v>
      </c>
      <c r="N1280" s="2">
        <v>14.2</v>
      </c>
      <c r="O1280" s="2">
        <v>24.8</v>
      </c>
      <c r="P1280" s="2">
        <v>67.246899999999997</v>
      </c>
      <c r="Q1280" s="2">
        <v>5.26</v>
      </c>
      <c r="R1280" s="2">
        <v>16.7</v>
      </c>
      <c r="S1280" s="2">
        <v>31.4</v>
      </c>
      <c r="T1280" s="2">
        <v>16.703399999999998</v>
      </c>
      <c r="U1280" s="2">
        <v>4.2699999999999996</v>
      </c>
      <c r="V1280" s="2">
        <v>17.600000000000001</v>
      </c>
      <c r="W1280" s="2">
        <v>24.2</v>
      </c>
      <c r="X1280" s="2">
        <v>17.028600000000001</v>
      </c>
      <c r="Y1280" s="2">
        <v>2.83</v>
      </c>
      <c r="Z1280" s="2">
        <v>12.9</v>
      </c>
      <c r="AA1280" s="2">
        <v>22</v>
      </c>
      <c r="AB1280" s="2">
        <v>15.884600000000001</v>
      </c>
      <c r="AC1280" s="2">
        <v>2.82</v>
      </c>
      <c r="AD1280" s="2">
        <v>12</v>
      </c>
      <c r="AE1280" s="2">
        <v>23.5</v>
      </c>
      <c r="AF1280" s="2">
        <v>17.630400000000002</v>
      </c>
      <c r="AG1280" s="20">
        <v>2.94</v>
      </c>
      <c r="AH1280" s="20">
        <v>13.7</v>
      </c>
      <c r="AI1280" s="20">
        <v>21.5</v>
      </c>
      <c r="AJ1280" s="20">
        <v>26.521999999999998</v>
      </c>
      <c r="AK1280" s="18">
        <v>4.07</v>
      </c>
      <c r="AL1280" s="18">
        <v>14.7</v>
      </c>
      <c r="AM1280" s="18">
        <v>27.7</v>
      </c>
      <c r="AN1280" s="18">
        <v>40.724899999999998</v>
      </c>
      <c r="AO1280" s="2">
        <v>1.98</v>
      </c>
      <c r="AP1280" s="2">
        <v>7.7</v>
      </c>
      <c r="AQ1280" s="2">
        <v>25.7</v>
      </c>
      <c r="AR1280" s="2">
        <v>4.1216999999999997</v>
      </c>
      <c r="AS1280" s="2">
        <v>3.69</v>
      </c>
      <c r="AT1280" s="2">
        <v>12.6</v>
      </c>
      <c r="AU1280" s="2">
        <v>29.3</v>
      </c>
      <c r="AV1280" s="2">
        <v>15.459199999999999</v>
      </c>
      <c r="AW1280" s="2">
        <v>3.53</v>
      </c>
      <c r="AX1280" s="2">
        <v>15.5</v>
      </c>
      <c r="AY1280" s="2">
        <v>22.8</v>
      </c>
      <c r="AZ1280" s="2">
        <v>19.2895</v>
      </c>
      <c r="BA1280" s="2">
        <v>3.89</v>
      </c>
      <c r="BB1280" s="2">
        <v>16.100000000000001</v>
      </c>
      <c r="BC1280" s="2">
        <v>24.2</v>
      </c>
      <c r="BD1280" s="2">
        <v>28.3765</v>
      </c>
      <c r="BE1280" s="4" t="str">
        <f t="shared" si="192"/>
        <v>ABURRIDO</v>
      </c>
      <c r="BF1280" s="4">
        <f t="shared" si="193"/>
        <v>3.5645999999999995</v>
      </c>
      <c r="BG1280">
        <f t="shared" si="194"/>
        <v>1.98</v>
      </c>
      <c r="BH1280">
        <f t="shared" si="195"/>
        <v>3.69</v>
      </c>
      <c r="BI1280">
        <f t="shared" si="196"/>
        <v>3.89</v>
      </c>
      <c r="BJ1280">
        <f t="shared" si="197"/>
        <v>4.07</v>
      </c>
      <c r="BK1280">
        <f t="shared" si="198"/>
        <v>2.94</v>
      </c>
      <c r="BL1280">
        <f t="shared" si="199"/>
        <v>45428.640000000014</v>
      </c>
    </row>
    <row r="1281" spans="1:64" x14ac:dyDescent="0.2">
      <c r="A1281" s="1">
        <v>1279</v>
      </c>
      <c r="B1281" s="7" t="s">
        <v>15</v>
      </c>
      <c r="C1281" s="3">
        <v>39966</v>
      </c>
      <c r="D1281" s="4" t="s">
        <v>626</v>
      </c>
      <c r="E1281" s="4" t="s">
        <v>164</v>
      </c>
      <c r="F1281" s="5" t="str">
        <f t="shared" si="190"/>
        <v>M</v>
      </c>
      <c r="G1281" s="6">
        <v>0.875</v>
      </c>
      <c r="H1281" s="6">
        <v>0.9145833333333333</v>
      </c>
      <c r="I1281" s="85">
        <f t="shared" si="191"/>
        <v>56.999999999999957</v>
      </c>
      <c r="J1281" s="86">
        <f>I1281*Segmentos!$D$7*(AH1281%)*IF(ISNUMBER(AI1281),AI1281%,0)</f>
        <v>1329148.7999999991</v>
      </c>
      <c r="K1281" s="86">
        <f>I1281*Segmentos!$D$7*(AL1281%)*IF(ISNUMBER(AM1281),AM1281%,0)</f>
        <v>1933941.5999999987</v>
      </c>
      <c r="L1281" s="4"/>
      <c r="M1281" s="2">
        <v>7.22</v>
      </c>
      <c r="N1281" s="2">
        <v>18.5</v>
      </c>
      <c r="O1281" s="2">
        <v>39</v>
      </c>
      <c r="P1281" s="2">
        <v>87.560699999999997</v>
      </c>
      <c r="Q1281" s="2">
        <v>4.63</v>
      </c>
      <c r="R1281" s="2">
        <v>10.9</v>
      </c>
      <c r="S1281" s="2">
        <v>42.4</v>
      </c>
      <c r="T1281" s="2">
        <v>9.3766999999999996</v>
      </c>
      <c r="U1281" s="2">
        <v>6.57</v>
      </c>
      <c r="V1281" s="2">
        <v>16.3</v>
      </c>
      <c r="W1281" s="2">
        <v>40.299999999999997</v>
      </c>
      <c r="X1281" s="2">
        <v>16.698899999999998</v>
      </c>
      <c r="Y1281" s="2">
        <v>7.04</v>
      </c>
      <c r="Z1281" s="2">
        <v>18</v>
      </c>
      <c r="AA1281" s="2">
        <v>39.200000000000003</v>
      </c>
      <c r="AB1281" s="2">
        <v>25.226400000000002</v>
      </c>
      <c r="AC1281" s="2">
        <v>9.11</v>
      </c>
      <c r="AD1281" s="2">
        <v>24.3</v>
      </c>
      <c r="AE1281" s="2">
        <v>37.5</v>
      </c>
      <c r="AF1281" s="2">
        <v>36.258600000000001</v>
      </c>
      <c r="AG1281" s="20">
        <v>5.81</v>
      </c>
      <c r="AH1281" s="20">
        <v>16.8</v>
      </c>
      <c r="AI1281" s="20">
        <v>34.700000000000003</v>
      </c>
      <c r="AJ1281" s="20">
        <v>33.454900000000002</v>
      </c>
      <c r="AK1281" s="18">
        <v>8.49</v>
      </c>
      <c r="AL1281" s="18">
        <v>20.100000000000001</v>
      </c>
      <c r="AM1281" s="18">
        <v>42.2</v>
      </c>
      <c r="AN1281" s="18">
        <v>54.105800000000002</v>
      </c>
      <c r="AO1281" s="2">
        <v>7.08</v>
      </c>
      <c r="AP1281" s="2">
        <v>17.5</v>
      </c>
      <c r="AQ1281" s="2">
        <v>40.4</v>
      </c>
      <c r="AR1281" s="2">
        <v>9.3856999999999999</v>
      </c>
      <c r="AS1281" s="2">
        <v>7.55</v>
      </c>
      <c r="AT1281" s="2">
        <v>17</v>
      </c>
      <c r="AU1281" s="2">
        <v>44.5</v>
      </c>
      <c r="AV1281" s="2">
        <v>20.1858</v>
      </c>
      <c r="AW1281" s="2">
        <v>6.33</v>
      </c>
      <c r="AX1281" s="2">
        <v>18.5</v>
      </c>
      <c r="AY1281" s="2">
        <v>34.200000000000003</v>
      </c>
      <c r="AZ1281" s="2">
        <v>22.066600000000001</v>
      </c>
      <c r="BA1281" s="2">
        <v>7.73</v>
      </c>
      <c r="BB1281" s="2">
        <v>19.7</v>
      </c>
      <c r="BC1281" s="2">
        <v>39.299999999999997</v>
      </c>
      <c r="BD1281" s="2">
        <v>35.922400000000003</v>
      </c>
      <c r="BE1281" s="4" t="str">
        <f t="shared" si="192"/>
        <v>NO APLICA</v>
      </c>
      <c r="BF1281" s="4">
        <f t="shared" si="193"/>
        <v>7.5305999999999997</v>
      </c>
      <c r="BG1281">
        <f t="shared" si="194"/>
        <v>7.08</v>
      </c>
      <c r="BH1281">
        <f t="shared" si="195"/>
        <v>7.55</v>
      </c>
      <c r="BI1281">
        <f t="shared" si="196"/>
        <v>7.73</v>
      </c>
      <c r="BJ1281">
        <f t="shared" si="197"/>
        <v>8.49</v>
      </c>
      <c r="BK1281">
        <f t="shared" si="198"/>
        <v>5.81</v>
      </c>
      <c r="BL1281">
        <f t="shared" si="199"/>
        <v>41125.499999999971</v>
      </c>
    </row>
    <row r="1282" spans="1:64" x14ac:dyDescent="0.2">
      <c r="A1282" s="1">
        <v>1280</v>
      </c>
      <c r="B1282" s="7" t="s">
        <v>116</v>
      </c>
      <c r="C1282" s="3">
        <v>39966</v>
      </c>
      <c r="D1282" s="4" t="s">
        <v>627</v>
      </c>
      <c r="E1282" s="4" t="s">
        <v>183</v>
      </c>
      <c r="F1282" s="5" t="str">
        <f t="shared" si="190"/>
        <v>M</v>
      </c>
      <c r="G1282" s="6">
        <v>0.875</v>
      </c>
      <c r="H1282" s="6">
        <v>0.98611111111111116</v>
      </c>
      <c r="I1282" s="85">
        <f t="shared" si="191"/>
        <v>160.00000000000006</v>
      </c>
      <c r="J1282" s="86">
        <f>I1282*Segmentos!$D$7*(AH1282%)*IF(ISNUMBER(AI1282),AI1282%,0)</f>
        <v>7988480.0000000037</v>
      </c>
      <c r="K1282" s="86">
        <f>I1282*Segmentos!$D$7*(AL1282%)*IF(ISNUMBER(AM1282),AM1282%,0)</f>
        <v>5491200.0000000019</v>
      </c>
      <c r="L1282" s="4"/>
      <c r="M1282" s="2">
        <v>10.43</v>
      </c>
      <c r="N1282" s="2">
        <v>35.799999999999997</v>
      </c>
      <c r="O1282" s="2">
        <v>29.1</v>
      </c>
      <c r="P1282" s="2">
        <v>83.986500000000007</v>
      </c>
      <c r="Q1282" s="2">
        <v>8.85</v>
      </c>
      <c r="R1282" s="2">
        <v>25.1</v>
      </c>
      <c r="S1282" s="2">
        <v>35.299999999999997</v>
      </c>
      <c r="T1282" s="2">
        <v>11.899100000000001</v>
      </c>
      <c r="U1282" s="2">
        <v>9.5299999999999994</v>
      </c>
      <c r="V1282" s="2">
        <v>33</v>
      </c>
      <c r="W1282" s="2">
        <v>28.9</v>
      </c>
      <c r="X1282" s="2">
        <v>16.099599999999999</v>
      </c>
      <c r="Y1282" s="2">
        <v>10.37</v>
      </c>
      <c r="Z1282" s="2">
        <v>39.200000000000003</v>
      </c>
      <c r="AA1282" s="2">
        <v>26.4</v>
      </c>
      <c r="AB1282" s="2">
        <v>24.651800000000001</v>
      </c>
      <c r="AC1282" s="2">
        <v>11.85</v>
      </c>
      <c r="AD1282" s="2">
        <v>40</v>
      </c>
      <c r="AE1282" s="2">
        <v>29.7</v>
      </c>
      <c r="AF1282" s="2">
        <v>31.336099999999998</v>
      </c>
      <c r="AG1282" s="20">
        <v>12.47</v>
      </c>
      <c r="AH1282" s="20">
        <v>39.5</v>
      </c>
      <c r="AI1282" s="20">
        <v>31.6</v>
      </c>
      <c r="AJ1282" s="20">
        <v>47.6678</v>
      </c>
      <c r="AK1282" s="18">
        <v>8.58</v>
      </c>
      <c r="AL1282" s="18">
        <v>32.5</v>
      </c>
      <c r="AM1282" s="18">
        <v>26.4</v>
      </c>
      <c r="AN1282" s="18">
        <v>36.3187</v>
      </c>
      <c r="AO1282" s="2">
        <v>7.58</v>
      </c>
      <c r="AP1282" s="2">
        <v>31.5</v>
      </c>
      <c r="AQ1282" s="2">
        <v>24.1</v>
      </c>
      <c r="AR1282" s="2">
        <v>6.6694000000000004</v>
      </c>
      <c r="AS1282" s="2">
        <v>8.0399999999999991</v>
      </c>
      <c r="AT1282" s="2">
        <v>29</v>
      </c>
      <c r="AU1282" s="2">
        <v>27.8</v>
      </c>
      <c r="AV1282" s="2">
        <v>14.273300000000001</v>
      </c>
      <c r="AW1282" s="2">
        <v>12.73</v>
      </c>
      <c r="AX1282" s="2">
        <v>43.2</v>
      </c>
      <c r="AY1282" s="2">
        <v>29.5</v>
      </c>
      <c r="AZ1282" s="2">
        <v>29.4847</v>
      </c>
      <c r="BA1282" s="2">
        <v>10.88</v>
      </c>
      <c r="BB1282" s="2">
        <v>35.5</v>
      </c>
      <c r="BC1282" s="2">
        <v>30.7</v>
      </c>
      <c r="BD1282" s="2">
        <v>33.559100000000001</v>
      </c>
      <c r="BE1282" s="4" t="str">
        <f t="shared" si="192"/>
        <v>ENTRETENIDO</v>
      </c>
      <c r="BF1282" s="4">
        <f t="shared" si="193"/>
        <v>9.8201999999999998</v>
      </c>
      <c r="BG1282">
        <f t="shared" si="194"/>
        <v>7.58</v>
      </c>
      <c r="BH1282">
        <f t="shared" si="195"/>
        <v>8.0399999999999991</v>
      </c>
      <c r="BI1282">
        <f t="shared" si="196"/>
        <v>12.73</v>
      </c>
      <c r="BJ1282">
        <f t="shared" si="197"/>
        <v>8.58</v>
      </c>
      <c r="BK1282">
        <f t="shared" si="198"/>
        <v>12.47</v>
      </c>
      <c r="BL1282">
        <f t="shared" si="199"/>
        <v>166684.80000000005</v>
      </c>
    </row>
    <row r="1283" spans="1:64" x14ac:dyDescent="0.2">
      <c r="A1283" s="1">
        <v>1281</v>
      </c>
      <c r="B1283" s="7" t="s">
        <v>40</v>
      </c>
      <c r="C1283" s="3">
        <v>39966</v>
      </c>
      <c r="D1283" s="4" t="s">
        <v>629</v>
      </c>
      <c r="E1283" s="4" t="s">
        <v>169</v>
      </c>
      <c r="F1283" s="5" t="str">
        <f t="shared" si="190"/>
        <v>M</v>
      </c>
      <c r="G1283" s="6">
        <v>0.91666666666666663</v>
      </c>
      <c r="H1283" s="6">
        <v>0.94791666666666663</v>
      </c>
      <c r="I1283" s="85">
        <f t="shared" si="191"/>
        <v>45</v>
      </c>
      <c r="J1283" s="86">
        <f>I1283*Segmentos!$D$7*(AH1283%)*IF(ISNUMBER(AI1283),AI1283%,0)</f>
        <v>205128.00000000003</v>
      </c>
      <c r="K1283" s="86">
        <f>I1283*Segmentos!$D$7*(AL1283%)*IF(ISNUMBER(AM1283),AM1283%,0)</f>
        <v>159767.99999999997</v>
      </c>
      <c r="L1283" s="4" t="s">
        <v>352</v>
      </c>
      <c r="M1283" s="2">
        <v>1.01</v>
      </c>
      <c r="N1283" s="2">
        <v>3.6</v>
      </c>
      <c r="O1283" s="2">
        <v>28.3</v>
      </c>
      <c r="P1283" s="2">
        <v>80.084699999999998</v>
      </c>
      <c r="Q1283" s="2">
        <v>1.36</v>
      </c>
      <c r="R1283" s="2">
        <v>3.3</v>
      </c>
      <c r="S1283" s="2">
        <v>40.799999999999997</v>
      </c>
      <c r="T1283" s="2">
        <v>18.067299999999999</v>
      </c>
      <c r="U1283" s="2">
        <v>0.87</v>
      </c>
      <c r="V1283" s="2">
        <v>2.5</v>
      </c>
      <c r="W1283" s="2">
        <v>35</v>
      </c>
      <c r="X1283" s="2">
        <v>14.447900000000001</v>
      </c>
      <c r="Y1283" s="2">
        <v>1.05</v>
      </c>
      <c r="Z1283" s="2">
        <v>4.3</v>
      </c>
      <c r="AA1283" s="2">
        <v>24.2</v>
      </c>
      <c r="AB1283" s="2">
        <v>24.679200000000002</v>
      </c>
      <c r="AC1283" s="2">
        <v>0.88</v>
      </c>
      <c r="AD1283" s="2">
        <v>3.7</v>
      </c>
      <c r="AE1283" s="2">
        <v>24</v>
      </c>
      <c r="AF1283" s="2">
        <v>22.8904</v>
      </c>
      <c r="AG1283" s="20">
        <v>1.1399999999999999</v>
      </c>
      <c r="AH1283" s="20">
        <v>4.4000000000000004</v>
      </c>
      <c r="AI1283" s="20">
        <v>25.9</v>
      </c>
      <c r="AJ1283" s="20">
        <v>42.993400000000001</v>
      </c>
      <c r="AK1283" s="18">
        <v>0.89</v>
      </c>
      <c r="AL1283" s="18">
        <v>2.8</v>
      </c>
      <c r="AM1283" s="18">
        <v>31.7</v>
      </c>
      <c r="AN1283" s="18">
        <v>37.091299999999997</v>
      </c>
      <c r="AO1283" s="2">
        <v>0.39</v>
      </c>
      <c r="AP1283" s="2">
        <v>2</v>
      </c>
      <c r="AQ1283" s="2">
        <v>19.2</v>
      </c>
      <c r="AR1283" s="2">
        <v>3.3553999999999999</v>
      </c>
      <c r="AS1283" s="2">
        <v>0.62</v>
      </c>
      <c r="AT1283" s="2">
        <v>2.8</v>
      </c>
      <c r="AU1283" s="2">
        <v>22.1</v>
      </c>
      <c r="AV1283" s="2">
        <v>10.856400000000001</v>
      </c>
      <c r="AW1283" s="2">
        <v>1.2</v>
      </c>
      <c r="AX1283" s="2">
        <v>2.9</v>
      </c>
      <c r="AY1283" s="2">
        <v>42</v>
      </c>
      <c r="AZ1283" s="2">
        <v>27.3691</v>
      </c>
      <c r="BA1283" s="2">
        <v>1.27</v>
      </c>
      <c r="BB1283" s="2">
        <v>5</v>
      </c>
      <c r="BC1283" s="2">
        <v>25.5</v>
      </c>
      <c r="BD1283" s="2">
        <v>38.503700000000002</v>
      </c>
      <c r="BE1283" s="4" t="str">
        <f t="shared" si="192"/>
        <v>NO APLICA</v>
      </c>
      <c r="BF1283" s="4">
        <f t="shared" si="193"/>
        <v>0.86599999999999999</v>
      </c>
      <c r="BG1283">
        <f t="shared" si="194"/>
        <v>0.39</v>
      </c>
      <c r="BH1283">
        <f t="shared" si="195"/>
        <v>0.62</v>
      </c>
      <c r="BI1283">
        <f t="shared" si="196"/>
        <v>1.27</v>
      </c>
      <c r="BJ1283">
        <f t="shared" si="197"/>
        <v>0.89</v>
      </c>
      <c r="BK1283">
        <f t="shared" si="198"/>
        <v>1.1399999999999999</v>
      </c>
      <c r="BL1283">
        <f t="shared" si="199"/>
        <v>4584.6000000000004</v>
      </c>
    </row>
    <row r="1284" spans="1:64" x14ac:dyDescent="0.2">
      <c r="A1284" s="1">
        <v>1282</v>
      </c>
      <c r="B1284" s="7" t="s">
        <v>5</v>
      </c>
      <c r="C1284" s="3">
        <v>39966</v>
      </c>
      <c r="D1284" s="4" t="s">
        <v>3</v>
      </c>
      <c r="E1284" s="4" t="s">
        <v>164</v>
      </c>
      <c r="F1284" s="5" t="str">
        <f t="shared" ref="F1284:F1347" si="200">CONCATENATE(IF(WEEKDAY(C1284)=1,"D",""),IF(WEEKDAY(C1284)=2,"L",""),IF(WEEKDAY(C1284)=3,"M",""),IF(WEEKDAY(C1284)=4,"W",""),IF(WEEKDAY(C1284)=5,"J",""),IF(WEEKDAY(C1284)=6,"V",""),IF(WEEKDAY(C1284)=7,"S",""))</f>
        <v>M</v>
      </c>
      <c r="G1284" s="6">
        <v>0.87430555555555556</v>
      </c>
      <c r="H1284" s="6">
        <v>0.91666666666666663</v>
      </c>
      <c r="I1284" s="85">
        <f t="shared" ref="I1284:I1347" si="201">IF(H1284&gt;=G1284,(H1284-G1284)*24*60,("24:00:00"-G1284+H1284)*24*60)</f>
        <v>60.999999999999943</v>
      </c>
      <c r="J1284" s="86">
        <f>I1284*Segmentos!$D$7*(AH1284%)*IF(ISNUMBER(AI1284),AI1284%,0)</f>
        <v>1486252.7999999986</v>
      </c>
      <c r="K1284" s="86">
        <f>I1284*Segmentos!$D$7*(AL1284%)*IF(ISNUMBER(AM1284),AM1284%,0)</f>
        <v>1949608.799999998</v>
      </c>
      <c r="L1284" s="4"/>
      <c r="M1284" s="2">
        <v>7.08</v>
      </c>
      <c r="N1284" s="2">
        <v>19</v>
      </c>
      <c r="O1284" s="2">
        <v>37.200000000000003</v>
      </c>
      <c r="P1284" s="2">
        <v>87.184899999999999</v>
      </c>
      <c r="Q1284" s="2">
        <v>2.97</v>
      </c>
      <c r="R1284" s="2">
        <v>11.2</v>
      </c>
      <c r="S1284" s="2">
        <v>26.6</v>
      </c>
      <c r="T1284" s="2">
        <v>6.1111000000000004</v>
      </c>
      <c r="U1284" s="2">
        <v>5.73</v>
      </c>
      <c r="V1284" s="2">
        <v>16.7</v>
      </c>
      <c r="W1284" s="2">
        <v>34.299999999999997</v>
      </c>
      <c r="X1284" s="2">
        <v>14.81</v>
      </c>
      <c r="Y1284" s="2">
        <v>8.4499999999999993</v>
      </c>
      <c r="Z1284" s="2">
        <v>23.2</v>
      </c>
      <c r="AA1284" s="2">
        <v>36.4</v>
      </c>
      <c r="AB1284" s="2">
        <v>30.751799999999999</v>
      </c>
      <c r="AC1284" s="2">
        <v>8.7799999999999994</v>
      </c>
      <c r="AD1284" s="2">
        <v>20.7</v>
      </c>
      <c r="AE1284" s="2">
        <v>42.4</v>
      </c>
      <c r="AF1284" s="2">
        <v>35.512</v>
      </c>
      <c r="AG1284" s="20">
        <v>6.08</v>
      </c>
      <c r="AH1284" s="20">
        <v>18.8</v>
      </c>
      <c r="AI1284" s="20">
        <v>32.4</v>
      </c>
      <c r="AJ1284" s="20">
        <v>35.539000000000001</v>
      </c>
      <c r="AK1284" s="18">
        <v>7.97</v>
      </c>
      <c r="AL1284" s="18">
        <v>19.3</v>
      </c>
      <c r="AM1284" s="18">
        <v>41.4</v>
      </c>
      <c r="AN1284" s="18">
        <v>51.646000000000001</v>
      </c>
      <c r="AO1284" s="2">
        <v>3.49</v>
      </c>
      <c r="AP1284" s="2">
        <v>11.9</v>
      </c>
      <c r="AQ1284" s="2">
        <v>29.2</v>
      </c>
      <c r="AR1284" s="2">
        <v>4.6959999999999997</v>
      </c>
      <c r="AS1284" s="2">
        <v>6.4</v>
      </c>
      <c r="AT1284" s="2">
        <v>17.5</v>
      </c>
      <c r="AU1284" s="2">
        <v>36.5</v>
      </c>
      <c r="AV1284" s="2">
        <v>17.369399999999999</v>
      </c>
      <c r="AW1284" s="2">
        <v>9.07</v>
      </c>
      <c r="AX1284" s="2">
        <v>23.5</v>
      </c>
      <c r="AY1284" s="2">
        <v>38.700000000000003</v>
      </c>
      <c r="AZ1284" s="2">
        <v>32.127600000000001</v>
      </c>
      <c r="BA1284" s="2">
        <v>6.99</v>
      </c>
      <c r="BB1284" s="2">
        <v>18.600000000000001</v>
      </c>
      <c r="BC1284" s="2">
        <v>37.5</v>
      </c>
      <c r="BD1284" s="2">
        <v>32.991900000000001</v>
      </c>
      <c r="BE1284" s="4" t="str">
        <f t="shared" ref="BE1284:BE1347" si="202">IF(OR(E1284="NOTICIERO",E1284="INFORMATIVO"),"NO APLICA",IF(I1284&lt;60,"NO APLICA",IF(M1284&lt;6,"ABURRIDO",IF(O1284&lt;25,"ABURRIDO","ENTRETENIDO"))))</f>
        <v>NO APLICA</v>
      </c>
      <c r="BF1284" s="4">
        <f t="shared" ref="BF1284:BF1347" si="203">SUMPRODUCT($BG$2:$BK$2,BG1284:BK1284)/5</f>
        <v>7.0728000000000009</v>
      </c>
      <c r="BG1284">
        <f t="shared" ref="BG1284:BG1347" si="204">AO1284</f>
        <v>3.49</v>
      </c>
      <c r="BH1284">
        <f t="shared" ref="BH1284:BH1347" si="205">AS1284</f>
        <v>6.4</v>
      </c>
      <c r="BI1284">
        <f t="shared" ref="BI1284:BI1347" si="206">MAX(AW1284,BA1284)</f>
        <v>9.07</v>
      </c>
      <c r="BJ1284">
        <f t="shared" ref="BJ1284:BJ1347" si="207">AK1284</f>
        <v>7.97</v>
      </c>
      <c r="BK1284">
        <f t="shared" ref="BK1284:BK1347" si="208">AG1284</f>
        <v>6.08</v>
      </c>
      <c r="BL1284">
        <f t="shared" ref="BL1284:BL1347" si="209">IFERROR((I1284*N1284*O1284),0)</f>
        <v>43114.799999999959</v>
      </c>
    </row>
    <row r="1285" spans="1:64" x14ac:dyDescent="0.2">
      <c r="A1285" s="1">
        <v>1283</v>
      </c>
      <c r="B1285" s="7" t="s">
        <v>18</v>
      </c>
      <c r="C1285" s="3">
        <v>39966</v>
      </c>
      <c r="D1285" s="4" t="s">
        <v>17</v>
      </c>
      <c r="E1285" s="4" t="s">
        <v>168</v>
      </c>
      <c r="F1285" s="5" t="str">
        <f t="shared" si="200"/>
        <v>M</v>
      </c>
      <c r="G1285" s="6">
        <v>0.83263888888888893</v>
      </c>
      <c r="H1285" s="6">
        <v>0.91388888888888886</v>
      </c>
      <c r="I1285" s="85">
        <f t="shared" si="201"/>
        <v>116.9999999999999</v>
      </c>
      <c r="J1285" s="86">
        <f>I1285*Segmentos!$D$7*(AH1285%)*IF(ISNUMBER(AI1285),AI1285%,0)</f>
        <v>186872.39999999985</v>
      </c>
      <c r="K1285" s="86">
        <f>I1285*Segmentos!$D$7*(AL1285%)*IF(ISNUMBER(AM1285),AM1285%,0)</f>
        <v>111945.59999999992</v>
      </c>
      <c r="L1285" s="4" t="s">
        <v>351</v>
      </c>
      <c r="M1285" s="2">
        <v>0.31</v>
      </c>
      <c r="N1285" s="2">
        <v>2.9</v>
      </c>
      <c r="O1285" s="2">
        <v>10.8</v>
      </c>
      <c r="P1285" s="2">
        <v>80.988100000000003</v>
      </c>
      <c r="Q1285" s="2">
        <v>0.02</v>
      </c>
      <c r="R1285" s="2">
        <v>1.4</v>
      </c>
      <c r="S1285" s="2">
        <v>1.7</v>
      </c>
      <c r="T1285" s="2">
        <v>1.0572999999999999</v>
      </c>
      <c r="U1285" s="2">
        <v>0.14000000000000001</v>
      </c>
      <c r="V1285" s="2">
        <v>1</v>
      </c>
      <c r="W1285" s="2">
        <v>14.2</v>
      </c>
      <c r="X1285" s="2">
        <v>7.5792999999999999</v>
      </c>
      <c r="Y1285" s="2">
        <v>0.38</v>
      </c>
      <c r="Z1285" s="2">
        <v>3.4</v>
      </c>
      <c r="AA1285" s="2">
        <v>11.3</v>
      </c>
      <c r="AB1285" s="2">
        <v>29.421600000000002</v>
      </c>
      <c r="AC1285" s="2">
        <v>0.5</v>
      </c>
      <c r="AD1285" s="2">
        <v>4.4000000000000004</v>
      </c>
      <c r="AE1285" s="2">
        <v>11.4</v>
      </c>
      <c r="AF1285" s="2">
        <v>42.9298</v>
      </c>
      <c r="AG1285" s="20">
        <v>0.39</v>
      </c>
      <c r="AH1285" s="20">
        <v>3.3</v>
      </c>
      <c r="AI1285" s="20">
        <v>12.1</v>
      </c>
      <c r="AJ1285" s="20">
        <v>48.797499999999999</v>
      </c>
      <c r="AK1285" s="18">
        <v>0.23</v>
      </c>
      <c r="AL1285" s="18">
        <v>2.6</v>
      </c>
      <c r="AM1285" s="18">
        <v>9.1999999999999993</v>
      </c>
      <c r="AN1285" s="18">
        <v>32.190600000000003</v>
      </c>
      <c r="AO1285" s="2">
        <v>0.03</v>
      </c>
      <c r="AP1285" s="2">
        <v>0.4</v>
      </c>
      <c r="AQ1285" s="2">
        <v>8.4</v>
      </c>
      <c r="AR1285" s="2">
        <v>0.9153</v>
      </c>
      <c r="AS1285" s="2">
        <v>0.15</v>
      </c>
      <c r="AT1285" s="2">
        <v>0.6</v>
      </c>
      <c r="AU1285" s="2">
        <v>26.8</v>
      </c>
      <c r="AV1285" s="2">
        <v>8.7459000000000007</v>
      </c>
      <c r="AW1285" s="2">
        <v>0.31</v>
      </c>
      <c r="AX1285" s="2">
        <v>2.7</v>
      </c>
      <c r="AY1285" s="2">
        <v>11.6</v>
      </c>
      <c r="AZ1285" s="2">
        <v>23.060099999999998</v>
      </c>
      <c r="BA1285" s="2">
        <v>0.48</v>
      </c>
      <c r="BB1285" s="2">
        <v>5.0999999999999996</v>
      </c>
      <c r="BC1285" s="2">
        <v>9.5</v>
      </c>
      <c r="BD1285" s="2">
        <v>48.266800000000003</v>
      </c>
      <c r="BE1285" s="4" t="str">
        <f t="shared" si="202"/>
        <v>ABURRIDO</v>
      </c>
      <c r="BF1285" s="4">
        <f t="shared" si="203"/>
        <v>0.26580000000000004</v>
      </c>
      <c r="BG1285">
        <f t="shared" si="204"/>
        <v>0.03</v>
      </c>
      <c r="BH1285">
        <f t="shared" si="205"/>
        <v>0.15</v>
      </c>
      <c r="BI1285">
        <f t="shared" si="206"/>
        <v>0.48</v>
      </c>
      <c r="BJ1285">
        <f t="shared" si="207"/>
        <v>0.23</v>
      </c>
      <c r="BK1285">
        <f t="shared" si="208"/>
        <v>0.39</v>
      </c>
      <c r="BL1285">
        <f t="shared" si="209"/>
        <v>3664.4399999999973</v>
      </c>
    </row>
    <row r="1286" spans="1:64" x14ac:dyDescent="0.2">
      <c r="A1286" s="1">
        <v>1284</v>
      </c>
      <c r="B1286" s="7" t="s">
        <v>9</v>
      </c>
      <c r="C1286" s="3">
        <v>39966</v>
      </c>
      <c r="D1286" s="4" t="s">
        <v>8</v>
      </c>
      <c r="E1286" s="4" t="s">
        <v>168</v>
      </c>
      <c r="F1286" s="5" t="str">
        <f t="shared" si="200"/>
        <v>M</v>
      </c>
      <c r="G1286" s="6">
        <v>0.7909722222222223</v>
      </c>
      <c r="H1286" s="6">
        <v>0.87361111111111101</v>
      </c>
      <c r="I1286" s="85">
        <f t="shared" si="201"/>
        <v>118.99999999999974</v>
      </c>
      <c r="J1286" s="86">
        <f>I1286*Segmentos!$D$7*(AH1286%)*IF(ISNUMBER(AI1286),AI1286%,0)</f>
        <v>1796899.999999996</v>
      </c>
      <c r="K1286" s="86">
        <f>I1286*Segmentos!$D$7*(AL1286%)*IF(ISNUMBER(AM1286),AM1286%,0)</f>
        <v>2076883.1999999958</v>
      </c>
      <c r="L1286" s="4" t="s">
        <v>350</v>
      </c>
      <c r="M1286" s="2">
        <v>4.08</v>
      </c>
      <c r="N1286" s="2">
        <v>14.7</v>
      </c>
      <c r="O1286" s="2">
        <v>27.7</v>
      </c>
      <c r="P1286" s="2">
        <v>84.345500000000001</v>
      </c>
      <c r="Q1286" s="2">
        <v>1.08</v>
      </c>
      <c r="R1286" s="2">
        <v>4.5</v>
      </c>
      <c r="S1286" s="2">
        <v>23.8</v>
      </c>
      <c r="T1286" s="2">
        <v>3.7216999999999998</v>
      </c>
      <c r="U1286" s="2">
        <v>2.14</v>
      </c>
      <c r="V1286" s="2">
        <v>9.9</v>
      </c>
      <c r="W1286" s="2">
        <v>21.6</v>
      </c>
      <c r="X1286" s="2">
        <v>9.2672000000000008</v>
      </c>
      <c r="Y1286" s="2">
        <v>4.38</v>
      </c>
      <c r="Z1286" s="2">
        <v>15.5</v>
      </c>
      <c r="AA1286" s="2">
        <v>28.3</v>
      </c>
      <c r="AB1286" s="2">
        <v>26.683499999999999</v>
      </c>
      <c r="AC1286" s="2">
        <v>6.59</v>
      </c>
      <c r="AD1286" s="2">
        <v>22.3</v>
      </c>
      <c r="AE1286" s="2">
        <v>29.5</v>
      </c>
      <c r="AF1286" s="2">
        <v>44.673000000000002</v>
      </c>
      <c r="AG1286" s="20">
        <v>3.79</v>
      </c>
      <c r="AH1286" s="20">
        <v>15.1</v>
      </c>
      <c r="AI1286" s="20">
        <v>25</v>
      </c>
      <c r="AJ1286" s="20">
        <v>37.131799999999998</v>
      </c>
      <c r="AK1286" s="18">
        <v>4.3499999999999996</v>
      </c>
      <c r="AL1286" s="18">
        <v>14.4</v>
      </c>
      <c r="AM1286" s="18">
        <v>30.3</v>
      </c>
      <c r="AN1286" s="18">
        <v>47.2136</v>
      </c>
      <c r="AO1286" s="2">
        <v>0.6</v>
      </c>
      <c r="AP1286" s="2">
        <v>3.8</v>
      </c>
      <c r="AQ1286" s="2">
        <v>15.8</v>
      </c>
      <c r="AR1286" s="2">
        <v>1.3540000000000001</v>
      </c>
      <c r="AS1286" s="2">
        <v>2.27</v>
      </c>
      <c r="AT1286" s="2">
        <v>7.5</v>
      </c>
      <c r="AU1286" s="2">
        <v>30.3</v>
      </c>
      <c r="AV1286" s="2">
        <v>10.3308</v>
      </c>
      <c r="AW1286" s="2">
        <v>4.45</v>
      </c>
      <c r="AX1286" s="2">
        <v>16.5</v>
      </c>
      <c r="AY1286" s="2">
        <v>26.9</v>
      </c>
      <c r="AZ1286" s="2">
        <v>26.444800000000001</v>
      </c>
      <c r="BA1286" s="2">
        <v>5.84</v>
      </c>
      <c r="BB1286" s="2">
        <v>20.7</v>
      </c>
      <c r="BC1286" s="2">
        <v>28.3</v>
      </c>
      <c r="BD1286" s="2">
        <v>46.215899999999998</v>
      </c>
      <c r="BE1286" s="4" t="str">
        <f t="shared" si="202"/>
        <v>ABURRIDO</v>
      </c>
      <c r="BF1286" s="4">
        <f t="shared" si="203"/>
        <v>3.5451999999999999</v>
      </c>
      <c r="BG1286">
        <f t="shared" si="204"/>
        <v>0.6</v>
      </c>
      <c r="BH1286">
        <f t="shared" si="205"/>
        <v>2.27</v>
      </c>
      <c r="BI1286">
        <f t="shared" si="206"/>
        <v>5.84</v>
      </c>
      <c r="BJ1286">
        <f t="shared" si="207"/>
        <v>4.3499999999999996</v>
      </c>
      <c r="BK1286">
        <f t="shared" si="208"/>
        <v>3.79</v>
      </c>
      <c r="BL1286">
        <f t="shared" si="209"/>
        <v>48455.609999999891</v>
      </c>
    </row>
    <row r="1287" spans="1:64" x14ac:dyDescent="0.2">
      <c r="A1287" s="1">
        <v>1285</v>
      </c>
      <c r="B1287" s="7" t="s">
        <v>1</v>
      </c>
      <c r="C1287" s="3">
        <v>39966</v>
      </c>
      <c r="D1287" s="4" t="s">
        <v>627</v>
      </c>
      <c r="E1287" s="4" t="s">
        <v>163</v>
      </c>
      <c r="F1287" s="5" t="str">
        <f t="shared" si="200"/>
        <v>M</v>
      </c>
      <c r="G1287" s="6">
        <v>0.84652777777777777</v>
      </c>
      <c r="H1287" s="6">
        <v>0.875</v>
      </c>
      <c r="I1287" s="85">
        <f t="shared" si="201"/>
        <v>41.000000000000014</v>
      </c>
      <c r="J1287" s="86">
        <f>I1287*Segmentos!$D$7*(AH1287%)*IF(ISNUMBER(AI1287),AI1287%,0)</f>
        <v>603930.00000000023</v>
      </c>
      <c r="K1287" s="86">
        <f>I1287*Segmentos!$D$7*(AL1287%)*IF(ISNUMBER(AM1287),AM1287%,0)</f>
        <v>1252156.4000000004</v>
      </c>
      <c r="L1287" s="4"/>
      <c r="M1287" s="2">
        <v>5.75</v>
      </c>
      <c r="N1287" s="2">
        <v>9.9</v>
      </c>
      <c r="O1287" s="2">
        <v>58.1</v>
      </c>
      <c r="P1287" s="2">
        <v>74.394599999999997</v>
      </c>
      <c r="Q1287" s="2">
        <v>3.76</v>
      </c>
      <c r="R1287" s="2">
        <v>6.8</v>
      </c>
      <c r="S1287" s="2">
        <v>55.2</v>
      </c>
      <c r="T1287" s="2">
        <v>8.1126000000000005</v>
      </c>
      <c r="U1287" s="2">
        <v>4.4400000000000004</v>
      </c>
      <c r="V1287" s="2">
        <v>11.6</v>
      </c>
      <c r="W1287" s="2">
        <v>38.299999999999997</v>
      </c>
      <c r="X1287" s="2">
        <v>12.0504</v>
      </c>
      <c r="Y1287" s="2">
        <v>5.93</v>
      </c>
      <c r="Z1287" s="2">
        <v>10.5</v>
      </c>
      <c r="AA1287" s="2">
        <v>56.4</v>
      </c>
      <c r="AB1287" s="2">
        <v>22.6556</v>
      </c>
      <c r="AC1287" s="2">
        <v>7.44</v>
      </c>
      <c r="AD1287" s="2">
        <v>9.8000000000000007</v>
      </c>
      <c r="AE1287" s="2">
        <v>75.5</v>
      </c>
      <c r="AF1287" s="2">
        <v>31.575900000000001</v>
      </c>
      <c r="AG1287" s="20">
        <v>3.66</v>
      </c>
      <c r="AH1287" s="20">
        <v>7.5</v>
      </c>
      <c r="AI1287" s="20">
        <v>49.1</v>
      </c>
      <c r="AJ1287" s="20">
        <v>22.473299999999998</v>
      </c>
      <c r="AK1287" s="18">
        <v>7.64</v>
      </c>
      <c r="AL1287" s="18">
        <v>12.1</v>
      </c>
      <c r="AM1287" s="18">
        <v>63.1</v>
      </c>
      <c r="AN1287" s="18">
        <v>51.921199999999999</v>
      </c>
      <c r="AO1287" s="2">
        <v>3.46</v>
      </c>
      <c r="AP1287" s="2">
        <v>6.4</v>
      </c>
      <c r="AQ1287" s="2">
        <v>53.7</v>
      </c>
      <c r="AR1287" s="2">
        <v>4.8871000000000002</v>
      </c>
      <c r="AS1287" s="2">
        <v>5.82</v>
      </c>
      <c r="AT1287" s="2">
        <v>10.4</v>
      </c>
      <c r="AU1287" s="2">
        <v>55.9</v>
      </c>
      <c r="AV1287" s="2">
        <v>16.599699999999999</v>
      </c>
      <c r="AW1287" s="2">
        <v>6.48</v>
      </c>
      <c r="AX1287" s="2">
        <v>11.5</v>
      </c>
      <c r="AY1287" s="2">
        <v>56.5</v>
      </c>
      <c r="AZ1287" s="2">
        <v>24.0962</v>
      </c>
      <c r="BA1287" s="2">
        <v>5.82</v>
      </c>
      <c r="BB1287" s="2">
        <v>9.4</v>
      </c>
      <c r="BC1287" s="2">
        <v>61.8</v>
      </c>
      <c r="BD1287" s="2">
        <v>28.811599999999999</v>
      </c>
      <c r="BE1287" s="4" t="str">
        <f t="shared" si="202"/>
        <v>NO APLICA</v>
      </c>
      <c r="BF1287" s="4">
        <f t="shared" si="203"/>
        <v>5.8276000000000003</v>
      </c>
      <c r="BG1287">
        <f t="shared" si="204"/>
        <v>3.46</v>
      </c>
      <c r="BH1287">
        <f t="shared" si="205"/>
        <v>5.82</v>
      </c>
      <c r="BI1287">
        <f t="shared" si="206"/>
        <v>6.48</v>
      </c>
      <c r="BJ1287">
        <f t="shared" si="207"/>
        <v>7.64</v>
      </c>
      <c r="BK1287">
        <f t="shared" si="208"/>
        <v>3.66</v>
      </c>
      <c r="BL1287">
        <f t="shared" si="209"/>
        <v>23582.790000000008</v>
      </c>
    </row>
    <row r="1288" spans="1:64" x14ac:dyDescent="0.2">
      <c r="A1288" s="1">
        <v>1286</v>
      </c>
      <c r="B1288" s="7" t="s">
        <v>36</v>
      </c>
      <c r="C1288" s="3">
        <v>39966</v>
      </c>
      <c r="D1288" s="4" t="s">
        <v>626</v>
      </c>
      <c r="E1288" s="4" t="s">
        <v>163</v>
      </c>
      <c r="F1288" s="5" t="str">
        <f t="shared" si="200"/>
        <v>M</v>
      </c>
      <c r="G1288" s="6">
        <v>0.9194444444444444</v>
      </c>
      <c r="H1288" s="6">
        <v>0.94374999999999998</v>
      </c>
      <c r="I1288" s="85">
        <f t="shared" si="201"/>
        <v>35.000000000000036</v>
      </c>
      <c r="J1288" s="86">
        <f>I1288*Segmentos!$D$7*(AH1288%)*IF(ISNUMBER(AI1288),AI1288%,0)</f>
        <v>1218798.0000000012</v>
      </c>
      <c r="K1288" s="86">
        <f>I1288*Segmentos!$D$7*(AL1288%)*IF(ISNUMBER(AM1288),AM1288%,0)</f>
        <v>2062368.0000000028</v>
      </c>
      <c r="L1288" s="4"/>
      <c r="M1288" s="2">
        <v>11.87</v>
      </c>
      <c r="N1288" s="2">
        <v>18.600000000000001</v>
      </c>
      <c r="O1288" s="2">
        <v>63.8</v>
      </c>
      <c r="P1288" s="2">
        <v>88.5655</v>
      </c>
      <c r="Q1288" s="2">
        <v>8.7100000000000009</v>
      </c>
      <c r="R1288" s="2">
        <v>13.7</v>
      </c>
      <c r="S1288" s="2">
        <v>63.7</v>
      </c>
      <c r="T1288" s="2">
        <v>10.8399</v>
      </c>
      <c r="U1288" s="2">
        <v>12.2</v>
      </c>
      <c r="V1288" s="2">
        <v>19.100000000000001</v>
      </c>
      <c r="W1288" s="2">
        <v>63.9</v>
      </c>
      <c r="X1288" s="2">
        <v>19.095099999999999</v>
      </c>
      <c r="Y1288" s="2">
        <v>13.19</v>
      </c>
      <c r="Z1288" s="2">
        <v>21.2</v>
      </c>
      <c r="AA1288" s="2">
        <v>62.3</v>
      </c>
      <c r="AB1288" s="2">
        <v>29.0764</v>
      </c>
      <c r="AC1288" s="2">
        <v>12.06</v>
      </c>
      <c r="AD1288" s="2">
        <v>18.5</v>
      </c>
      <c r="AE1288" s="2">
        <v>65.2</v>
      </c>
      <c r="AF1288" s="2">
        <v>29.554099999999998</v>
      </c>
      <c r="AG1288" s="20">
        <v>8.73</v>
      </c>
      <c r="AH1288" s="20">
        <v>15.3</v>
      </c>
      <c r="AI1288" s="20">
        <v>56.9</v>
      </c>
      <c r="AJ1288" s="20">
        <v>30.917300000000001</v>
      </c>
      <c r="AK1288" s="18">
        <v>14.7</v>
      </c>
      <c r="AL1288" s="18">
        <v>21.6</v>
      </c>
      <c r="AM1288" s="18">
        <v>68.2</v>
      </c>
      <c r="AN1288" s="18">
        <v>57.648200000000003</v>
      </c>
      <c r="AO1288" s="2">
        <v>12.41</v>
      </c>
      <c r="AP1288" s="2">
        <v>19.8</v>
      </c>
      <c r="AQ1288" s="2">
        <v>62.5</v>
      </c>
      <c r="AR1288" s="2">
        <v>10.118600000000001</v>
      </c>
      <c r="AS1288" s="2">
        <v>13.43</v>
      </c>
      <c r="AT1288" s="2">
        <v>18.399999999999999</v>
      </c>
      <c r="AU1288" s="2">
        <v>72.900000000000006</v>
      </c>
      <c r="AV1288" s="2">
        <v>22.079699999999999</v>
      </c>
      <c r="AW1288" s="2">
        <v>12.24</v>
      </c>
      <c r="AX1288" s="2">
        <v>20.3</v>
      </c>
      <c r="AY1288" s="2">
        <v>60.2</v>
      </c>
      <c r="AZ1288" s="2">
        <v>26.2654</v>
      </c>
      <c r="BA1288" s="2">
        <v>10.53</v>
      </c>
      <c r="BB1288" s="2">
        <v>17.100000000000001</v>
      </c>
      <c r="BC1288" s="2">
        <v>61.7</v>
      </c>
      <c r="BD1288" s="2">
        <v>30.101800000000001</v>
      </c>
      <c r="BE1288" s="4" t="str">
        <f t="shared" si="202"/>
        <v>NO APLICA</v>
      </c>
      <c r="BF1288" s="4">
        <f t="shared" si="203"/>
        <v>12.747399999999999</v>
      </c>
      <c r="BG1288">
        <f t="shared" si="204"/>
        <v>12.41</v>
      </c>
      <c r="BH1288">
        <f t="shared" si="205"/>
        <v>13.43</v>
      </c>
      <c r="BI1288">
        <f t="shared" si="206"/>
        <v>12.24</v>
      </c>
      <c r="BJ1288">
        <f t="shared" si="207"/>
        <v>14.7</v>
      </c>
      <c r="BK1288">
        <f t="shared" si="208"/>
        <v>8.73</v>
      </c>
      <c r="BL1288">
        <f t="shared" si="209"/>
        <v>41533.800000000039</v>
      </c>
    </row>
    <row r="1289" spans="1:64" x14ac:dyDescent="0.2">
      <c r="A1289" s="1">
        <v>1287</v>
      </c>
      <c r="B1289" s="7" t="s">
        <v>88</v>
      </c>
      <c r="C1289" s="3">
        <v>39966</v>
      </c>
      <c r="D1289" s="4" t="s">
        <v>626</v>
      </c>
      <c r="E1289" s="4" t="s">
        <v>163</v>
      </c>
      <c r="F1289" s="5" t="str">
        <f t="shared" si="200"/>
        <v>M</v>
      </c>
      <c r="G1289" s="6">
        <v>0.91805555555555562</v>
      </c>
      <c r="H1289" s="6">
        <v>0.9194444444444444</v>
      </c>
      <c r="I1289" s="85">
        <f t="shared" si="201"/>
        <v>1.999999999999833</v>
      </c>
      <c r="J1289" s="86">
        <f>I1289*Segmentos!$D$7*(AH1289%)*IF(ISNUMBER(AI1289),AI1289%,0)</f>
        <v>57187.199999995231</v>
      </c>
      <c r="K1289" s="86">
        <f>I1289*Segmentos!$D$7*(AL1289%)*IF(ISNUMBER(AM1289),AM1289%,0)</f>
        <v>98419.19999999179</v>
      </c>
      <c r="L1289" s="4"/>
      <c r="M1289" s="2">
        <v>9.84</v>
      </c>
      <c r="N1289" s="2">
        <v>10.9</v>
      </c>
      <c r="O1289" s="2">
        <v>90.3</v>
      </c>
      <c r="P1289" s="2">
        <v>88.738</v>
      </c>
      <c r="Q1289" s="2">
        <v>4.4400000000000004</v>
      </c>
      <c r="R1289" s="2">
        <v>4.9000000000000004</v>
      </c>
      <c r="S1289" s="2">
        <v>90.4</v>
      </c>
      <c r="T1289" s="2">
        <v>6.6760000000000002</v>
      </c>
      <c r="U1289" s="2">
        <v>8.31</v>
      </c>
      <c r="V1289" s="2">
        <v>9.1</v>
      </c>
      <c r="W1289" s="2">
        <v>91.4</v>
      </c>
      <c r="X1289" s="2">
        <v>15.7044</v>
      </c>
      <c r="Y1289" s="2">
        <v>10.7</v>
      </c>
      <c r="Z1289" s="2">
        <v>11.4</v>
      </c>
      <c r="AA1289" s="2">
        <v>93.5</v>
      </c>
      <c r="AB1289" s="2">
        <v>28.4846</v>
      </c>
      <c r="AC1289" s="2">
        <v>12.79</v>
      </c>
      <c r="AD1289" s="2">
        <v>14.6</v>
      </c>
      <c r="AE1289" s="2">
        <v>87.5</v>
      </c>
      <c r="AF1289" s="2">
        <v>37.872999999999998</v>
      </c>
      <c r="AG1289" s="20">
        <v>7.15</v>
      </c>
      <c r="AH1289" s="20">
        <v>8.4</v>
      </c>
      <c r="AI1289" s="20">
        <v>85.1</v>
      </c>
      <c r="AJ1289" s="20">
        <v>30.571899999999999</v>
      </c>
      <c r="AK1289" s="18">
        <v>12.27</v>
      </c>
      <c r="AL1289" s="18">
        <v>13.2</v>
      </c>
      <c r="AM1289" s="18">
        <v>93.2</v>
      </c>
      <c r="AN1289" s="18">
        <v>58.166200000000003</v>
      </c>
      <c r="AO1289" s="2">
        <v>8.56</v>
      </c>
      <c r="AP1289" s="2">
        <v>9.1</v>
      </c>
      <c r="AQ1289" s="2">
        <v>93.9</v>
      </c>
      <c r="AR1289" s="2">
        <v>8.4359000000000002</v>
      </c>
      <c r="AS1289" s="2">
        <v>9.39</v>
      </c>
      <c r="AT1289" s="2">
        <v>10.3</v>
      </c>
      <c r="AU1289" s="2">
        <v>91.4</v>
      </c>
      <c r="AV1289" s="2">
        <v>18.656700000000001</v>
      </c>
      <c r="AW1289" s="2">
        <v>9.09</v>
      </c>
      <c r="AX1289" s="2">
        <v>11.4</v>
      </c>
      <c r="AY1289" s="2">
        <v>79.7</v>
      </c>
      <c r="AZ1289" s="2">
        <v>23.5745</v>
      </c>
      <c r="BA1289" s="2">
        <v>11.03</v>
      </c>
      <c r="BB1289" s="2">
        <v>11.4</v>
      </c>
      <c r="BC1289" s="2">
        <v>96.8</v>
      </c>
      <c r="BD1289" s="2">
        <v>38.070999999999998</v>
      </c>
      <c r="BE1289" s="4" t="str">
        <f t="shared" si="202"/>
        <v>NO APLICA</v>
      </c>
      <c r="BF1289" s="4">
        <f t="shared" si="203"/>
        <v>9.9654000000000007</v>
      </c>
      <c r="BG1289">
        <f t="shared" si="204"/>
        <v>8.56</v>
      </c>
      <c r="BH1289">
        <f t="shared" si="205"/>
        <v>9.39</v>
      </c>
      <c r="BI1289">
        <f t="shared" si="206"/>
        <v>11.03</v>
      </c>
      <c r="BJ1289">
        <f t="shared" si="207"/>
        <v>12.27</v>
      </c>
      <c r="BK1289">
        <f t="shared" si="208"/>
        <v>7.15</v>
      </c>
      <c r="BL1289">
        <f t="shared" si="209"/>
        <v>1968.5399999998358</v>
      </c>
    </row>
    <row r="1290" spans="1:64" x14ac:dyDescent="0.2">
      <c r="A1290" s="1">
        <v>1288</v>
      </c>
      <c r="B1290" s="7" t="s">
        <v>30</v>
      </c>
      <c r="C1290" s="3">
        <v>39966</v>
      </c>
      <c r="D1290" s="4" t="s">
        <v>628</v>
      </c>
      <c r="E1290" s="4" t="s">
        <v>163</v>
      </c>
      <c r="F1290" s="5" t="str">
        <f t="shared" si="200"/>
        <v>M</v>
      </c>
      <c r="G1290" s="6">
        <v>0.87569444444444444</v>
      </c>
      <c r="H1290" s="6">
        <v>0.91180555555555554</v>
      </c>
      <c r="I1290" s="85">
        <f t="shared" si="201"/>
        <v>51.999999999999972</v>
      </c>
      <c r="J1290" s="86">
        <f>I1290*Segmentos!$D$7*(AH1290%)*IF(ISNUMBER(AI1290),AI1290%,0)</f>
        <v>165879.99999999991</v>
      </c>
      <c r="K1290" s="86">
        <f>I1290*Segmentos!$D$7*(AL1290%)*IF(ISNUMBER(AM1290),AM1290%,0)</f>
        <v>254259.19999999987</v>
      </c>
      <c r="L1290" s="4"/>
      <c r="M1290" s="2">
        <v>1.03</v>
      </c>
      <c r="N1290" s="2">
        <v>3.1</v>
      </c>
      <c r="O1290" s="2">
        <v>33.5</v>
      </c>
      <c r="P1290" s="2">
        <v>89.580200000000005</v>
      </c>
      <c r="Q1290" s="2">
        <v>0.3</v>
      </c>
      <c r="R1290" s="2">
        <v>0.9</v>
      </c>
      <c r="S1290" s="2">
        <v>33.299999999999997</v>
      </c>
      <c r="T1290" s="2">
        <v>4.3491999999999997</v>
      </c>
      <c r="U1290" s="2">
        <v>0.06</v>
      </c>
      <c r="V1290" s="2">
        <v>0.7</v>
      </c>
      <c r="W1290" s="2">
        <v>9</v>
      </c>
      <c r="X1290" s="2">
        <v>1.1483000000000001</v>
      </c>
      <c r="Y1290" s="2">
        <v>0.93</v>
      </c>
      <c r="Z1290" s="2">
        <v>4.0999999999999996</v>
      </c>
      <c r="AA1290" s="2">
        <v>22.9</v>
      </c>
      <c r="AB1290" s="2">
        <v>23.954699999999999</v>
      </c>
      <c r="AC1290" s="2">
        <v>2.1</v>
      </c>
      <c r="AD1290" s="2">
        <v>4.8</v>
      </c>
      <c r="AE1290" s="2">
        <v>43.9</v>
      </c>
      <c r="AF1290" s="2">
        <v>60.128</v>
      </c>
      <c r="AG1290" s="20">
        <v>0.79</v>
      </c>
      <c r="AH1290" s="20">
        <v>2.9</v>
      </c>
      <c r="AI1290" s="20">
        <v>27.5</v>
      </c>
      <c r="AJ1290" s="20">
        <v>32.745199999999997</v>
      </c>
      <c r="AK1290" s="18">
        <v>1.24</v>
      </c>
      <c r="AL1290" s="18">
        <v>3.2</v>
      </c>
      <c r="AM1290" s="18">
        <v>38.200000000000003</v>
      </c>
      <c r="AN1290" s="18">
        <v>56.835000000000001</v>
      </c>
      <c r="AO1290" s="2">
        <v>0.34</v>
      </c>
      <c r="AP1290" s="2">
        <v>1.7</v>
      </c>
      <c r="AQ1290" s="2">
        <v>19.899999999999999</v>
      </c>
      <c r="AR1290" s="2">
        <v>3.2143000000000002</v>
      </c>
      <c r="AS1290" s="2">
        <v>0.98</v>
      </c>
      <c r="AT1290" s="2">
        <v>2</v>
      </c>
      <c r="AU1290" s="2">
        <v>49.5</v>
      </c>
      <c r="AV1290" s="2">
        <v>18.8748</v>
      </c>
      <c r="AW1290" s="2">
        <v>0.69</v>
      </c>
      <c r="AX1290" s="2">
        <v>2.5</v>
      </c>
      <c r="AY1290" s="2">
        <v>27.4</v>
      </c>
      <c r="AZ1290" s="2">
        <v>17.376799999999999</v>
      </c>
      <c r="BA1290" s="2">
        <v>1.5</v>
      </c>
      <c r="BB1290" s="2">
        <v>4.5</v>
      </c>
      <c r="BC1290" s="2">
        <v>33.5</v>
      </c>
      <c r="BD1290" s="2">
        <v>50.114199999999997</v>
      </c>
      <c r="BE1290" s="4" t="str">
        <f t="shared" si="202"/>
        <v>NO APLICA</v>
      </c>
      <c r="BF1290" s="4">
        <f t="shared" si="203"/>
        <v>1.0879999999999999</v>
      </c>
      <c r="BG1290">
        <f t="shared" si="204"/>
        <v>0.34</v>
      </c>
      <c r="BH1290">
        <f t="shared" si="205"/>
        <v>0.98</v>
      </c>
      <c r="BI1290">
        <f t="shared" si="206"/>
        <v>1.5</v>
      </c>
      <c r="BJ1290">
        <f t="shared" si="207"/>
        <v>1.24</v>
      </c>
      <c r="BK1290">
        <f t="shared" si="208"/>
        <v>0.79</v>
      </c>
      <c r="BL1290">
        <f t="shared" si="209"/>
        <v>5400.1999999999971</v>
      </c>
    </row>
    <row r="1291" spans="1:64" x14ac:dyDescent="0.2">
      <c r="A1291" s="1">
        <v>1289</v>
      </c>
      <c r="B1291" s="7" t="s">
        <v>11</v>
      </c>
      <c r="C1291" s="3">
        <v>39966</v>
      </c>
      <c r="D1291" s="4" t="s">
        <v>8</v>
      </c>
      <c r="E1291" s="4" t="s">
        <v>166</v>
      </c>
      <c r="F1291" s="5" t="str">
        <f t="shared" si="200"/>
        <v>M</v>
      </c>
      <c r="G1291" s="6">
        <v>0.90763888888888899</v>
      </c>
      <c r="H1291" s="6">
        <v>0.90902777777777777</v>
      </c>
      <c r="I1291" s="85">
        <f t="shared" si="201"/>
        <v>1.999999999999833</v>
      </c>
      <c r="J1291" s="86">
        <f>I1291*Segmentos!$D$7*(AH1291%)*IF(ISNUMBER(AI1291),AI1291%,0)</f>
        <v>30684.799999997438</v>
      </c>
      <c r="K1291" s="86">
        <f>I1291*Segmentos!$D$7*(AL1291%)*IF(ISNUMBER(AM1291),AM1291%,0)</f>
        <v>29983.199999997494</v>
      </c>
      <c r="L1291" s="4"/>
      <c r="M1291" s="2">
        <v>3.76</v>
      </c>
      <c r="N1291" s="2">
        <v>4.0999999999999996</v>
      </c>
      <c r="O1291" s="2">
        <v>92.7</v>
      </c>
      <c r="P1291" s="2">
        <v>88.379400000000004</v>
      </c>
      <c r="Q1291" s="2">
        <v>1</v>
      </c>
      <c r="R1291" s="2">
        <v>1.2</v>
      </c>
      <c r="S1291" s="2">
        <v>80.7</v>
      </c>
      <c r="T1291" s="2">
        <v>3.9171</v>
      </c>
      <c r="U1291" s="2">
        <v>3.63</v>
      </c>
      <c r="V1291" s="2">
        <v>4</v>
      </c>
      <c r="W1291" s="2">
        <v>90.6</v>
      </c>
      <c r="X1291" s="2">
        <v>17.914400000000001</v>
      </c>
      <c r="Y1291" s="2">
        <v>3.71</v>
      </c>
      <c r="Z1291" s="2">
        <v>3.8</v>
      </c>
      <c r="AA1291" s="2">
        <v>97.2</v>
      </c>
      <c r="AB1291" s="2">
        <v>25.7638</v>
      </c>
      <c r="AC1291" s="2">
        <v>5.28</v>
      </c>
      <c r="AD1291" s="2">
        <v>5.7</v>
      </c>
      <c r="AE1291" s="2">
        <v>92.1</v>
      </c>
      <c r="AF1291" s="2">
        <v>40.784100000000002</v>
      </c>
      <c r="AG1291" s="20">
        <v>3.8</v>
      </c>
      <c r="AH1291" s="20">
        <v>4.3</v>
      </c>
      <c r="AI1291" s="20">
        <v>89.2</v>
      </c>
      <c r="AJ1291" s="20">
        <v>42.445300000000003</v>
      </c>
      <c r="AK1291" s="18">
        <v>3.71</v>
      </c>
      <c r="AL1291" s="18">
        <v>3.9</v>
      </c>
      <c r="AM1291" s="18">
        <v>96.1</v>
      </c>
      <c r="AN1291" s="18">
        <v>45.934100000000001</v>
      </c>
      <c r="AO1291" s="2">
        <v>1.65</v>
      </c>
      <c r="AP1291" s="2">
        <v>2.1</v>
      </c>
      <c r="AQ1291" s="2">
        <v>80.099999999999994</v>
      </c>
      <c r="AR1291" s="2">
        <v>4.2531999999999996</v>
      </c>
      <c r="AS1291" s="2">
        <v>1.7</v>
      </c>
      <c r="AT1291" s="2">
        <v>1.9</v>
      </c>
      <c r="AU1291" s="2">
        <v>88.5</v>
      </c>
      <c r="AV1291" s="2">
        <v>8.8155999999999999</v>
      </c>
      <c r="AW1291" s="2">
        <v>6.5</v>
      </c>
      <c r="AX1291" s="2">
        <v>7.2</v>
      </c>
      <c r="AY1291" s="2">
        <v>90.1</v>
      </c>
      <c r="AZ1291" s="2">
        <v>43.9634</v>
      </c>
      <c r="BA1291" s="2">
        <v>3.48</v>
      </c>
      <c r="BB1291" s="2">
        <v>3.5</v>
      </c>
      <c r="BC1291" s="2">
        <v>100</v>
      </c>
      <c r="BD1291" s="2">
        <v>31.347300000000001</v>
      </c>
      <c r="BE1291" s="4" t="str">
        <f t="shared" si="202"/>
        <v>NO APLICA</v>
      </c>
      <c r="BF1291" s="4">
        <f t="shared" si="203"/>
        <v>3.5442</v>
      </c>
      <c r="BG1291">
        <f t="shared" si="204"/>
        <v>1.65</v>
      </c>
      <c r="BH1291">
        <f t="shared" si="205"/>
        <v>1.7</v>
      </c>
      <c r="BI1291">
        <f t="shared" si="206"/>
        <v>6.5</v>
      </c>
      <c r="BJ1291">
        <f t="shared" si="207"/>
        <v>3.71</v>
      </c>
      <c r="BK1291">
        <f t="shared" si="208"/>
        <v>3.8</v>
      </c>
      <c r="BL1291">
        <f t="shared" si="209"/>
        <v>760.13999999993655</v>
      </c>
    </row>
    <row r="1292" spans="1:64" x14ac:dyDescent="0.2">
      <c r="A1292" s="1">
        <v>1290</v>
      </c>
      <c r="B1292" s="7" t="s">
        <v>6</v>
      </c>
      <c r="C1292" s="3">
        <v>39966</v>
      </c>
      <c r="D1292" s="4" t="s">
        <v>3</v>
      </c>
      <c r="E1292" s="4" t="s">
        <v>166</v>
      </c>
      <c r="F1292" s="5" t="str">
        <f t="shared" si="200"/>
        <v>M</v>
      </c>
      <c r="G1292" s="6">
        <v>0.90833333333333333</v>
      </c>
      <c r="H1292" s="6">
        <v>0.90972222222222221</v>
      </c>
      <c r="I1292" s="85">
        <f t="shared" si="201"/>
        <v>1.9999999999999929</v>
      </c>
      <c r="J1292" s="86">
        <f>I1292*Segmentos!$D$7*(AH1292%)*IF(ISNUMBER(AI1292),AI1292%,0)</f>
        <v>57279.999999999796</v>
      </c>
      <c r="K1292" s="86">
        <f>I1292*Segmentos!$D$7*(AL1292%)*IF(ISNUMBER(AM1292),AM1292%,0)</f>
        <v>60393.599999999795</v>
      </c>
      <c r="L1292" s="4"/>
      <c r="M1292" s="2">
        <v>7.38</v>
      </c>
      <c r="N1292" s="2">
        <v>8.1</v>
      </c>
      <c r="O1292" s="2">
        <v>91.5</v>
      </c>
      <c r="P1292" s="2">
        <v>93.862499999999997</v>
      </c>
      <c r="Q1292" s="2">
        <v>1.76</v>
      </c>
      <c r="R1292" s="2">
        <v>1.9</v>
      </c>
      <c r="S1292" s="2">
        <v>91.1</v>
      </c>
      <c r="T1292" s="2">
        <v>3.7450999999999999</v>
      </c>
      <c r="U1292" s="2">
        <v>6.57</v>
      </c>
      <c r="V1292" s="2">
        <v>7.4</v>
      </c>
      <c r="W1292" s="2">
        <v>89.4</v>
      </c>
      <c r="X1292" s="2">
        <v>17.5261</v>
      </c>
      <c r="Y1292" s="2">
        <v>9.08</v>
      </c>
      <c r="Z1292" s="2">
        <v>9.6999999999999993</v>
      </c>
      <c r="AA1292" s="2">
        <v>93.3</v>
      </c>
      <c r="AB1292" s="2">
        <v>34.1248</v>
      </c>
      <c r="AC1292" s="2">
        <v>9.2100000000000009</v>
      </c>
      <c r="AD1292" s="2">
        <v>10.1</v>
      </c>
      <c r="AE1292" s="2">
        <v>90.9</v>
      </c>
      <c r="AF1292" s="2">
        <v>38.466500000000003</v>
      </c>
      <c r="AG1292" s="20">
        <v>7.15</v>
      </c>
      <c r="AH1292" s="20">
        <v>8</v>
      </c>
      <c r="AI1292" s="20">
        <v>89.5</v>
      </c>
      <c r="AJ1292" s="20">
        <v>43.141599999999997</v>
      </c>
      <c r="AK1292" s="18">
        <v>7.58</v>
      </c>
      <c r="AL1292" s="18">
        <v>8.1</v>
      </c>
      <c r="AM1292" s="18">
        <v>93.2</v>
      </c>
      <c r="AN1292" s="18">
        <v>50.7209</v>
      </c>
      <c r="AO1292" s="2">
        <v>4.2</v>
      </c>
      <c r="AP1292" s="2">
        <v>4.5999999999999996</v>
      </c>
      <c r="AQ1292" s="2">
        <v>91.8</v>
      </c>
      <c r="AR1292" s="2">
        <v>5.8350999999999997</v>
      </c>
      <c r="AS1292" s="2">
        <v>6.31</v>
      </c>
      <c r="AT1292" s="2">
        <v>7.1</v>
      </c>
      <c r="AU1292" s="2">
        <v>89.2</v>
      </c>
      <c r="AV1292" s="2">
        <v>17.6937</v>
      </c>
      <c r="AW1292" s="2">
        <v>8.74</v>
      </c>
      <c r="AX1292" s="2">
        <v>9.3000000000000007</v>
      </c>
      <c r="AY1292" s="2">
        <v>94.2</v>
      </c>
      <c r="AZ1292" s="2">
        <v>31.983000000000001</v>
      </c>
      <c r="BA1292" s="2">
        <v>7.87</v>
      </c>
      <c r="BB1292" s="2">
        <v>8.6999999999999993</v>
      </c>
      <c r="BC1292" s="2">
        <v>90.2</v>
      </c>
      <c r="BD1292" s="2">
        <v>38.350700000000003</v>
      </c>
      <c r="BE1292" s="4" t="str">
        <f t="shared" si="202"/>
        <v>NO APLICA</v>
      </c>
      <c r="BF1292" s="4">
        <f t="shared" si="203"/>
        <v>7.0476000000000001</v>
      </c>
      <c r="BG1292">
        <f t="shared" si="204"/>
        <v>4.2</v>
      </c>
      <c r="BH1292">
        <f t="shared" si="205"/>
        <v>6.31</v>
      </c>
      <c r="BI1292">
        <f t="shared" si="206"/>
        <v>8.74</v>
      </c>
      <c r="BJ1292">
        <f t="shared" si="207"/>
        <v>7.58</v>
      </c>
      <c r="BK1292">
        <f t="shared" si="208"/>
        <v>7.15</v>
      </c>
      <c r="BL1292">
        <f t="shared" si="209"/>
        <v>1482.2999999999947</v>
      </c>
    </row>
    <row r="1293" spans="1:64" x14ac:dyDescent="0.2">
      <c r="A1293" s="1">
        <v>1291</v>
      </c>
      <c r="B1293" s="7" t="s">
        <v>31</v>
      </c>
      <c r="C1293" s="3">
        <v>39966</v>
      </c>
      <c r="D1293" s="4" t="s">
        <v>628</v>
      </c>
      <c r="E1293" s="4" t="s">
        <v>166</v>
      </c>
      <c r="F1293" s="5" t="str">
        <f t="shared" si="200"/>
        <v>M</v>
      </c>
      <c r="G1293" s="6">
        <v>0.91180555555555554</v>
      </c>
      <c r="H1293" s="6">
        <v>0.9145833333333333</v>
      </c>
      <c r="I1293" s="85">
        <f t="shared" si="201"/>
        <v>3.9999999999999858</v>
      </c>
      <c r="J1293" s="86">
        <f>I1293*Segmentos!$D$7*(AH1293%)*IF(ISNUMBER(AI1293),AI1293%,0)</f>
        <v>13910.399999999952</v>
      </c>
      <c r="K1293" s="86">
        <f>I1293*Segmentos!$D$7*(AL1293%)*IF(ISNUMBER(AM1293),AM1293%,0)</f>
        <v>16526.399999999947</v>
      </c>
      <c r="L1293" s="4"/>
      <c r="M1293" s="2">
        <v>0.92</v>
      </c>
      <c r="N1293" s="2">
        <v>1</v>
      </c>
      <c r="O1293" s="2">
        <v>95.1</v>
      </c>
      <c r="P1293" s="2">
        <v>100</v>
      </c>
      <c r="Q1293" s="2">
        <v>0.28999999999999998</v>
      </c>
      <c r="R1293" s="2">
        <v>0.3</v>
      </c>
      <c r="S1293" s="2">
        <v>100</v>
      </c>
      <c r="T1293" s="2">
        <v>5.2058999999999997</v>
      </c>
      <c r="U1293" s="2">
        <v>0</v>
      </c>
      <c r="V1293" s="2">
        <v>0</v>
      </c>
      <c r="W1293" s="8" t="s">
        <v>577</v>
      </c>
      <c r="X1293" s="2">
        <v>0</v>
      </c>
      <c r="Y1293" s="2">
        <v>1.06</v>
      </c>
      <c r="Z1293" s="2">
        <v>1.2</v>
      </c>
      <c r="AA1293" s="2">
        <v>86.7</v>
      </c>
      <c r="AB1293" s="2">
        <v>33.947800000000001</v>
      </c>
      <c r="AC1293" s="2">
        <v>1.71</v>
      </c>
      <c r="AD1293" s="2">
        <v>1.7</v>
      </c>
      <c r="AE1293" s="2">
        <v>100</v>
      </c>
      <c r="AF1293" s="2">
        <v>60.846200000000003</v>
      </c>
      <c r="AG1293" s="20">
        <v>0.84</v>
      </c>
      <c r="AH1293" s="20">
        <v>0.9</v>
      </c>
      <c r="AI1293" s="20">
        <v>96.6</v>
      </c>
      <c r="AJ1293" s="20">
        <v>43.307099999999998</v>
      </c>
      <c r="AK1293" s="18">
        <v>0.99</v>
      </c>
      <c r="AL1293" s="18">
        <v>1.1000000000000001</v>
      </c>
      <c r="AM1293" s="18">
        <v>93.9</v>
      </c>
      <c r="AN1293" s="18">
        <v>56.692900000000002</v>
      </c>
      <c r="AO1293" s="2">
        <v>0.51</v>
      </c>
      <c r="AP1293" s="2">
        <v>0.5</v>
      </c>
      <c r="AQ1293" s="2">
        <v>100</v>
      </c>
      <c r="AR1293" s="2">
        <v>6.0457999999999998</v>
      </c>
      <c r="AS1293" s="2">
        <v>1.1100000000000001</v>
      </c>
      <c r="AT1293" s="2">
        <v>1.1000000000000001</v>
      </c>
      <c r="AU1293" s="2">
        <v>100</v>
      </c>
      <c r="AV1293" s="2">
        <v>26.563700000000001</v>
      </c>
      <c r="AW1293" s="2">
        <v>0.62</v>
      </c>
      <c r="AX1293" s="2">
        <v>0.8</v>
      </c>
      <c r="AY1293" s="2">
        <v>78.8</v>
      </c>
      <c r="AZ1293" s="2">
        <v>19.283000000000001</v>
      </c>
      <c r="BA1293" s="2">
        <v>1.1599999999999999</v>
      </c>
      <c r="BB1293" s="2">
        <v>1.2</v>
      </c>
      <c r="BC1293" s="2">
        <v>100</v>
      </c>
      <c r="BD1293" s="2">
        <v>48.107500000000002</v>
      </c>
      <c r="BE1293" s="4" t="str">
        <f t="shared" si="202"/>
        <v>NO APLICA</v>
      </c>
      <c r="BF1293" s="4">
        <f t="shared" si="203"/>
        <v>1.0290000000000001</v>
      </c>
      <c r="BG1293">
        <f t="shared" si="204"/>
        <v>0.51</v>
      </c>
      <c r="BH1293">
        <f t="shared" si="205"/>
        <v>1.1100000000000001</v>
      </c>
      <c r="BI1293">
        <f t="shared" si="206"/>
        <v>1.1599999999999999</v>
      </c>
      <c r="BJ1293">
        <f t="shared" si="207"/>
        <v>0.99</v>
      </c>
      <c r="BK1293">
        <f t="shared" si="208"/>
        <v>0.84</v>
      </c>
      <c r="BL1293">
        <f t="shared" si="209"/>
        <v>380.39999999999861</v>
      </c>
    </row>
    <row r="1294" spans="1:64" x14ac:dyDescent="0.2">
      <c r="A1294" s="1">
        <v>1292</v>
      </c>
      <c r="B1294" s="7" t="s">
        <v>38</v>
      </c>
      <c r="C1294" s="3">
        <v>39966</v>
      </c>
      <c r="D1294" s="4" t="s">
        <v>8</v>
      </c>
      <c r="E1294" s="4" t="s">
        <v>165</v>
      </c>
      <c r="F1294" s="5" t="str">
        <f t="shared" si="200"/>
        <v>M</v>
      </c>
      <c r="G1294" s="6">
        <v>0.91736111111111107</v>
      </c>
      <c r="H1294" s="6">
        <v>0.99583333333333324</v>
      </c>
      <c r="I1294" s="85">
        <f t="shared" si="201"/>
        <v>112.99999999999991</v>
      </c>
      <c r="J1294" s="86">
        <f>I1294*Segmentos!$D$7*(AH1294%)*IF(ISNUMBER(AI1294),AI1294%,0)</f>
        <v>1703271.5999999985</v>
      </c>
      <c r="K1294" s="86">
        <f>I1294*Segmentos!$D$7*(AL1294%)*IF(ISNUMBER(AM1294),AM1294%,0)</f>
        <v>2291368.7999999984</v>
      </c>
      <c r="L1294" s="4"/>
      <c r="M1294" s="2">
        <v>4.45</v>
      </c>
      <c r="N1294" s="2">
        <v>22.4</v>
      </c>
      <c r="O1294" s="2">
        <v>19.899999999999999</v>
      </c>
      <c r="P1294" s="2">
        <v>77.971000000000004</v>
      </c>
      <c r="Q1294" s="2">
        <v>3.64</v>
      </c>
      <c r="R1294" s="2">
        <v>16.5</v>
      </c>
      <c r="S1294" s="2">
        <v>22</v>
      </c>
      <c r="T1294" s="2">
        <v>10.6424</v>
      </c>
      <c r="U1294" s="2">
        <v>5.61</v>
      </c>
      <c r="V1294" s="2">
        <v>24.9</v>
      </c>
      <c r="W1294" s="2">
        <v>22.5</v>
      </c>
      <c r="X1294" s="2">
        <v>20.5931</v>
      </c>
      <c r="Y1294" s="2">
        <v>4.03</v>
      </c>
      <c r="Z1294" s="2">
        <v>24.5</v>
      </c>
      <c r="AA1294" s="2">
        <v>16.5</v>
      </c>
      <c r="AB1294" s="2">
        <v>20.816400000000002</v>
      </c>
      <c r="AC1294" s="2">
        <v>4.51</v>
      </c>
      <c r="AD1294" s="2">
        <v>22</v>
      </c>
      <c r="AE1294" s="2">
        <v>20.5</v>
      </c>
      <c r="AF1294" s="2">
        <v>25.9191</v>
      </c>
      <c r="AG1294" s="20">
        <v>3.77</v>
      </c>
      <c r="AH1294" s="20">
        <v>23.7</v>
      </c>
      <c r="AI1294" s="20">
        <v>15.9</v>
      </c>
      <c r="AJ1294" s="20">
        <v>31.29</v>
      </c>
      <c r="AK1294" s="18">
        <v>5.07</v>
      </c>
      <c r="AL1294" s="18">
        <v>21.3</v>
      </c>
      <c r="AM1294" s="18">
        <v>23.8</v>
      </c>
      <c r="AN1294" s="18">
        <v>46.680999999999997</v>
      </c>
      <c r="AO1294" s="2">
        <v>1.64</v>
      </c>
      <c r="AP1294" s="2">
        <v>13.3</v>
      </c>
      <c r="AQ1294" s="2">
        <v>12.3</v>
      </c>
      <c r="AR1294" s="2">
        <v>3.1375999999999999</v>
      </c>
      <c r="AS1294" s="2">
        <v>2.77</v>
      </c>
      <c r="AT1294" s="2">
        <v>15.6</v>
      </c>
      <c r="AU1294" s="2">
        <v>17.8</v>
      </c>
      <c r="AV1294" s="2">
        <v>10.6937</v>
      </c>
      <c r="AW1294" s="2">
        <v>5.03</v>
      </c>
      <c r="AX1294" s="2">
        <v>26.7</v>
      </c>
      <c r="AY1294" s="2">
        <v>18.899999999999999</v>
      </c>
      <c r="AZ1294" s="2">
        <v>25.3154</v>
      </c>
      <c r="BA1294" s="2">
        <v>5.79</v>
      </c>
      <c r="BB1294" s="2">
        <v>25.8</v>
      </c>
      <c r="BC1294" s="2">
        <v>22.5</v>
      </c>
      <c r="BD1294" s="2">
        <v>38.824199999999998</v>
      </c>
      <c r="BE1294" s="4" t="str">
        <f t="shared" si="202"/>
        <v>ABURRIDO</v>
      </c>
      <c r="BF1294" s="4">
        <f t="shared" si="203"/>
        <v>3.9190000000000005</v>
      </c>
      <c r="BG1294">
        <f t="shared" si="204"/>
        <v>1.64</v>
      </c>
      <c r="BH1294">
        <f t="shared" si="205"/>
        <v>2.77</v>
      </c>
      <c r="BI1294">
        <f t="shared" si="206"/>
        <v>5.79</v>
      </c>
      <c r="BJ1294">
        <f t="shared" si="207"/>
        <v>5.07</v>
      </c>
      <c r="BK1294">
        <f t="shared" si="208"/>
        <v>3.77</v>
      </c>
      <c r="BL1294">
        <f t="shared" si="209"/>
        <v>50370.879999999954</v>
      </c>
    </row>
    <row r="1295" spans="1:64" x14ac:dyDescent="0.2">
      <c r="A1295" s="1">
        <v>1293</v>
      </c>
      <c r="B1295" s="7" t="s">
        <v>86</v>
      </c>
      <c r="C1295" s="3">
        <v>39966</v>
      </c>
      <c r="D1295" s="4" t="s">
        <v>17</v>
      </c>
      <c r="E1295" s="4" t="s">
        <v>169</v>
      </c>
      <c r="F1295" s="5" t="str">
        <f t="shared" si="200"/>
        <v>M</v>
      </c>
      <c r="G1295" s="6">
        <v>0.9159722222222223</v>
      </c>
      <c r="H1295" s="6">
        <v>0.95763888888888893</v>
      </c>
      <c r="I1295" s="85">
        <f t="shared" si="201"/>
        <v>59.999999999999943</v>
      </c>
      <c r="J1295" s="86">
        <f>I1295*Segmentos!$D$7*(AH1295%)*IF(ISNUMBER(AI1295),AI1295%,0)</f>
        <v>8399.9999999999927</v>
      </c>
      <c r="K1295" s="86">
        <f>I1295*Segmentos!$D$7*(AL1295%)*IF(ISNUMBER(AM1295),AM1295%,0)</f>
        <v>935.9999999999992</v>
      </c>
      <c r="L1295" s="4"/>
      <c r="M1295" s="2">
        <v>0.02</v>
      </c>
      <c r="N1295" s="2">
        <v>0.5</v>
      </c>
      <c r="O1295" s="2">
        <v>3.6</v>
      </c>
      <c r="P1295" s="2">
        <v>100</v>
      </c>
      <c r="Q1295" s="2">
        <v>0.01</v>
      </c>
      <c r="R1295" s="2">
        <v>0.4</v>
      </c>
      <c r="S1295" s="2">
        <v>1.7</v>
      </c>
      <c r="T1295" s="2">
        <v>5.2378999999999998</v>
      </c>
      <c r="U1295" s="2">
        <v>0</v>
      </c>
      <c r="V1295" s="2">
        <v>0.1</v>
      </c>
      <c r="W1295" s="2">
        <v>1.7</v>
      </c>
      <c r="X1295" s="2">
        <v>1.7181999999999999</v>
      </c>
      <c r="Y1295" s="2">
        <v>0.03</v>
      </c>
      <c r="Z1295" s="2">
        <v>0.8</v>
      </c>
      <c r="AA1295" s="2">
        <v>4.0999999999999996</v>
      </c>
      <c r="AB1295" s="2">
        <v>52.192599999999999</v>
      </c>
      <c r="AC1295" s="2">
        <v>0.02</v>
      </c>
      <c r="AD1295" s="2">
        <v>0.6</v>
      </c>
      <c r="AE1295" s="2">
        <v>3.7</v>
      </c>
      <c r="AF1295" s="2">
        <v>40.851199999999999</v>
      </c>
      <c r="AG1295" s="20">
        <v>0.03</v>
      </c>
      <c r="AH1295" s="20">
        <v>1</v>
      </c>
      <c r="AI1295" s="20">
        <v>3.5</v>
      </c>
      <c r="AJ1295" s="20">
        <v>85.121499999999997</v>
      </c>
      <c r="AK1295" s="18">
        <v>0.01</v>
      </c>
      <c r="AL1295" s="18">
        <v>0.1</v>
      </c>
      <c r="AM1295" s="18">
        <v>3.9</v>
      </c>
      <c r="AN1295" s="18">
        <v>14.878500000000001</v>
      </c>
      <c r="AO1295" s="2">
        <v>0.01</v>
      </c>
      <c r="AP1295" s="2">
        <v>0.4</v>
      </c>
      <c r="AQ1295" s="2">
        <v>2.6</v>
      </c>
      <c r="AR1295" s="2">
        <v>6.3238000000000003</v>
      </c>
      <c r="AS1295" s="2">
        <v>0</v>
      </c>
      <c r="AT1295" s="2">
        <v>0</v>
      </c>
      <c r="AU1295" s="8" t="s">
        <v>577</v>
      </c>
      <c r="AV1295" s="2">
        <v>0</v>
      </c>
      <c r="AW1295" s="2">
        <v>0.01</v>
      </c>
      <c r="AX1295" s="2">
        <v>0.2</v>
      </c>
      <c r="AY1295" s="2">
        <v>5</v>
      </c>
      <c r="AZ1295" s="2">
        <v>11.8284</v>
      </c>
      <c r="BA1295" s="2">
        <v>0.04</v>
      </c>
      <c r="BB1295" s="2">
        <v>1.2</v>
      </c>
      <c r="BC1295" s="2">
        <v>3.5</v>
      </c>
      <c r="BD1295" s="2">
        <v>81.847800000000007</v>
      </c>
      <c r="BE1295" s="4" t="str">
        <f t="shared" si="202"/>
        <v>NO APLICA</v>
      </c>
      <c r="BF1295" s="4">
        <f t="shared" si="203"/>
        <v>1.66E-2</v>
      </c>
      <c r="BG1295">
        <f t="shared" si="204"/>
        <v>0.01</v>
      </c>
      <c r="BH1295">
        <f t="shared" si="205"/>
        <v>0</v>
      </c>
      <c r="BI1295">
        <f t="shared" si="206"/>
        <v>0.04</v>
      </c>
      <c r="BJ1295">
        <f t="shared" si="207"/>
        <v>0.01</v>
      </c>
      <c r="BK1295">
        <f t="shared" si="208"/>
        <v>0.03</v>
      </c>
      <c r="BL1295">
        <f t="shared" si="209"/>
        <v>107.9999999999999</v>
      </c>
    </row>
    <row r="1296" spans="1:64" x14ac:dyDescent="0.2">
      <c r="A1296" s="1">
        <v>1294</v>
      </c>
      <c r="B1296" s="7" t="s">
        <v>14</v>
      </c>
      <c r="C1296" s="3">
        <v>39966</v>
      </c>
      <c r="D1296" s="4" t="s">
        <v>626</v>
      </c>
      <c r="E1296" s="4" t="s">
        <v>163</v>
      </c>
      <c r="F1296" s="5" t="str">
        <f t="shared" si="200"/>
        <v>M</v>
      </c>
      <c r="G1296" s="6">
        <v>0.8520833333333333</v>
      </c>
      <c r="H1296" s="6">
        <v>0.875</v>
      </c>
      <c r="I1296" s="85">
        <f t="shared" si="201"/>
        <v>33.000000000000043</v>
      </c>
      <c r="J1296" s="86">
        <f>I1296*Segmentos!$D$7*(AH1296%)*IF(ISNUMBER(AI1296),AI1296%,0)</f>
        <v>873351.60000000114</v>
      </c>
      <c r="K1296" s="86">
        <f>I1296*Segmentos!$D$7*(AL1296%)*IF(ISNUMBER(AM1296),AM1296%,0)</f>
        <v>1113750.0000000014</v>
      </c>
      <c r="L1296" s="4"/>
      <c r="M1296" s="2">
        <v>7.56</v>
      </c>
      <c r="N1296" s="2">
        <v>11.7</v>
      </c>
      <c r="O1296" s="2">
        <v>64.5</v>
      </c>
      <c r="P1296" s="2">
        <v>83.311800000000005</v>
      </c>
      <c r="Q1296" s="2">
        <v>4.7</v>
      </c>
      <c r="R1296" s="2">
        <v>8</v>
      </c>
      <c r="S1296" s="2">
        <v>58.4</v>
      </c>
      <c r="T1296" s="2">
        <v>8.6355000000000004</v>
      </c>
      <c r="U1296" s="2">
        <v>8.25</v>
      </c>
      <c r="V1296" s="2">
        <v>12.3</v>
      </c>
      <c r="W1296" s="2">
        <v>67</v>
      </c>
      <c r="X1296" s="2">
        <v>19.058399999999999</v>
      </c>
      <c r="Y1296" s="2">
        <v>7.38</v>
      </c>
      <c r="Z1296" s="2">
        <v>12.2</v>
      </c>
      <c r="AA1296" s="2">
        <v>60.2</v>
      </c>
      <c r="AB1296" s="2">
        <v>24.012599999999999</v>
      </c>
      <c r="AC1296" s="2">
        <v>8.73</v>
      </c>
      <c r="AD1296" s="2">
        <v>12.7</v>
      </c>
      <c r="AE1296" s="2">
        <v>68.7</v>
      </c>
      <c r="AF1296" s="2">
        <v>31.6053</v>
      </c>
      <c r="AG1296" s="20">
        <v>6.59</v>
      </c>
      <c r="AH1296" s="20">
        <v>10.9</v>
      </c>
      <c r="AI1296" s="20">
        <v>60.7</v>
      </c>
      <c r="AJ1296" s="20">
        <v>34.443199999999997</v>
      </c>
      <c r="AK1296" s="18">
        <v>8.44</v>
      </c>
      <c r="AL1296" s="18">
        <v>12.5</v>
      </c>
      <c r="AM1296" s="18">
        <v>67.5</v>
      </c>
      <c r="AN1296" s="18">
        <v>48.868600000000001</v>
      </c>
      <c r="AO1296" s="2">
        <v>5.0599999999999996</v>
      </c>
      <c r="AP1296" s="2">
        <v>8.6999999999999993</v>
      </c>
      <c r="AQ1296" s="2">
        <v>58.4</v>
      </c>
      <c r="AR1296" s="2">
        <v>6.0903999999999998</v>
      </c>
      <c r="AS1296" s="2">
        <v>5.52</v>
      </c>
      <c r="AT1296" s="2">
        <v>8.8000000000000007</v>
      </c>
      <c r="AU1296" s="2">
        <v>62.6</v>
      </c>
      <c r="AV1296" s="2">
        <v>13.399800000000001</v>
      </c>
      <c r="AW1296" s="2">
        <v>6.76</v>
      </c>
      <c r="AX1296" s="2">
        <v>11.1</v>
      </c>
      <c r="AY1296" s="2">
        <v>61</v>
      </c>
      <c r="AZ1296" s="2">
        <v>21.416499999999999</v>
      </c>
      <c r="BA1296" s="2">
        <v>10.050000000000001</v>
      </c>
      <c r="BB1296" s="2">
        <v>14.7</v>
      </c>
      <c r="BC1296" s="2">
        <v>68.2</v>
      </c>
      <c r="BD1296" s="2">
        <v>42.405099999999997</v>
      </c>
      <c r="BE1296" s="4" t="str">
        <f t="shared" si="202"/>
        <v>NO APLICA</v>
      </c>
      <c r="BF1296" s="4">
        <f t="shared" si="203"/>
        <v>7.2690000000000001</v>
      </c>
      <c r="BG1296">
        <f t="shared" si="204"/>
        <v>5.0599999999999996</v>
      </c>
      <c r="BH1296">
        <f t="shared" si="205"/>
        <v>5.52</v>
      </c>
      <c r="BI1296">
        <f t="shared" si="206"/>
        <v>10.050000000000001</v>
      </c>
      <c r="BJ1296">
        <f t="shared" si="207"/>
        <v>8.44</v>
      </c>
      <c r="BK1296">
        <f t="shared" si="208"/>
        <v>6.59</v>
      </c>
      <c r="BL1296">
        <f t="shared" si="209"/>
        <v>24903.45000000003</v>
      </c>
    </row>
    <row r="1297" spans="1:64" x14ac:dyDescent="0.2">
      <c r="A1297" s="1">
        <v>1295</v>
      </c>
      <c r="B1297" s="7" t="s">
        <v>10</v>
      </c>
      <c r="C1297" s="3">
        <v>39966</v>
      </c>
      <c r="D1297" s="4" t="s">
        <v>8</v>
      </c>
      <c r="E1297" s="4" t="s">
        <v>164</v>
      </c>
      <c r="F1297" s="5" t="str">
        <f t="shared" si="200"/>
        <v>M</v>
      </c>
      <c r="G1297" s="6">
        <v>0.87361111111111101</v>
      </c>
      <c r="H1297" s="6">
        <v>0.91736111111111107</v>
      </c>
      <c r="I1297" s="85">
        <f t="shared" si="201"/>
        <v>63.000000000000099</v>
      </c>
      <c r="J1297" s="86">
        <f>I1297*Segmentos!$D$7*(AH1297%)*IF(ISNUMBER(AI1297),AI1297%,0)</f>
        <v>1360094.4000000025</v>
      </c>
      <c r="K1297" s="86">
        <f>I1297*Segmentos!$D$7*(AL1297%)*IF(ISNUMBER(AM1297),AM1297%,0)</f>
        <v>1145289.6000000017</v>
      </c>
      <c r="L1297" s="4"/>
      <c r="M1297" s="2">
        <v>4.95</v>
      </c>
      <c r="N1297" s="2">
        <v>17.7</v>
      </c>
      <c r="O1297" s="2">
        <v>27.9</v>
      </c>
      <c r="P1297" s="2">
        <v>88.656599999999997</v>
      </c>
      <c r="Q1297" s="2">
        <v>0.98</v>
      </c>
      <c r="R1297" s="2">
        <v>5.6</v>
      </c>
      <c r="S1297" s="2">
        <v>17.600000000000001</v>
      </c>
      <c r="T1297" s="2">
        <v>2.9159999999999999</v>
      </c>
      <c r="U1297" s="2">
        <v>3.79</v>
      </c>
      <c r="V1297" s="2">
        <v>15.7</v>
      </c>
      <c r="W1297" s="2">
        <v>24.1</v>
      </c>
      <c r="X1297" s="2">
        <v>14.2356</v>
      </c>
      <c r="Y1297" s="2">
        <v>4.32</v>
      </c>
      <c r="Z1297" s="2">
        <v>18.399999999999999</v>
      </c>
      <c r="AA1297" s="2">
        <v>23.4</v>
      </c>
      <c r="AB1297" s="2">
        <v>22.840499999999999</v>
      </c>
      <c r="AC1297" s="2">
        <v>8.2799999999999994</v>
      </c>
      <c r="AD1297" s="2">
        <v>24.6</v>
      </c>
      <c r="AE1297" s="2">
        <v>33.6</v>
      </c>
      <c r="AF1297" s="2">
        <v>48.664499999999997</v>
      </c>
      <c r="AG1297" s="20">
        <v>5.39</v>
      </c>
      <c r="AH1297" s="20">
        <v>20.6</v>
      </c>
      <c r="AI1297" s="20">
        <v>26.2</v>
      </c>
      <c r="AJ1297" s="20">
        <v>45.811599999999999</v>
      </c>
      <c r="AK1297" s="18">
        <v>4.55</v>
      </c>
      <c r="AL1297" s="18">
        <v>15.2</v>
      </c>
      <c r="AM1297" s="18">
        <v>29.9</v>
      </c>
      <c r="AN1297" s="18">
        <v>42.844900000000003</v>
      </c>
      <c r="AO1297" s="2">
        <v>2.17</v>
      </c>
      <c r="AP1297" s="2">
        <v>12.8</v>
      </c>
      <c r="AQ1297" s="2">
        <v>16.899999999999999</v>
      </c>
      <c r="AR1297" s="2">
        <v>4.2411000000000003</v>
      </c>
      <c r="AS1297" s="2">
        <v>2.62</v>
      </c>
      <c r="AT1297" s="2">
        <v>13.2</v>
      </c>
      <c r="AU1297" s="2">
        <v>19.8</v>
      </c>
      <c r="AV1297" s="2">
        <v>10.3238</v>
      </c>
      <c r="AW1297" s="2">
        <v>6.22</v>
      </c>
      <c r="AX1297" s="2">
        <v>20.3</v>
      </c>
      <c r="AY1297" s="2">
        <v>30.7</v>
      </c>
      <c r="AZ1297" s="2">
        <v>32.018799999999999</v>
      </c>
      <c r="BA1297" s="2">
        <v>6.13</v>
      </c>
      <c r="BB1297" s="2">
        <v>19.8</v>
      </c>
      <c r="BC1297" s="2">
        <v>30.9</v>
      </c>
      <c r="BD1297" s="2">
        <v>42.072899999999997</v>
      </c>
      <c r="BE1297" s="4" t="str">
        <f t="shared" si="202"/>
        <v>NO APLICA</v>
      </c>
      <c r="BF1297" s="4">
        <f t="shared" si="203"/>
        <v>4.1082000000000001</v>
      </c>
      <c r="BG1297">
        <f t="shared" si="204"/>
        <v>2.17</v>
      </c>
      <c r="BH1297">
        <f t="shared" si="205"/>
        <v>2.62</v>
      </c>
      <c r="BI1297">
        <f t="shared" si="206"/>
        <v>6.22</v>
      </c>
      <c r="BJ1297">
        <f t="shared" si="207"/>
        <v>4.55</v>
      </c>
      <c r="BK1297">
        <f t="shared" si="208"/>
        <v>5.39</v>
      </c>
      <c r="BL1297">
        <f t="shared" si="209"/>
        <v>31111.290000000048</v>
      </c>
    </row>
    <row r="1298" spans="1:64" x14ac:dyDescent="0.2">
      <c r="A1298" s="1">
        <v>1296</v>
      </c>
      <c r="B1298" s="7" t="s">
        <v>117</v>
      </c>
      <c r="C1298" s="3">
        <v>39966</v>
      </c>
      <c r="D1298" s="4" t="s">
        <v>628</v>
      </c>
      <c r="E1298" s="4" t="s">
        <v>117</v>
      </c>
      <c r="F1298" s="5" t="str">
        <f t="shared" si="200"/>
        <v>M</v>
      </c>
      <c r="G1298" s="6">
        <v>0.91666666666666663</v>
      </c>
      <c r="H1298" s="6">
        <v>0.98611111111111116</v>
      </c>
      <c r="I1298" s="85">
        <f t="shared" si="201"/>
        <v>100.00000000000013</v>
      </c>
      <c r="J1298" s="86">
        <f>I1298*Segmentos!$D$7*(AH1298%)*IF(ISNUMBER(AI1298),AI1298%,0)</f>
        <v>507360.0000000007</v>
      </c>
      <c r="K1298" s="86">
        <f>I1298*Segmentos!$D$7*(AL1298%)*IF(ISNUMBER(AM1298),AM1298%,0)</f>
        <v>624000.00000000081</v>
      </c>
      <c r="L1298" s="4" t="s">
        <v>353</v>
      </c>
      <c r="M1298" s="2">
        <v>1.43</v>
      </c>
      <c r="N1298" s="2">
        <v>8.1</v>
      </c>
      <c r="O1298" s="2">
        <v>17.600000000000001</v>
      </c>
      <c r="P1298" s="2">
        <v>87.642700000000005</v>
      </c>
      <c r="Q1298" s="2">
        <v>0.11</v>
      </c>
      <c r="R1298" s="2">
        <v>1.5</v>
      </c>
      <c r="S1298" s="2">
        <v>7.6</v>
      </c>
      <c r="T1298" s="2">
        <v>1.1708000000000001</v>
      </c>
      <c r="U1298" s="2">
        <v>0.94</v>
      </c>
      <c r="V1298" s="2">
        <v>7.5</v>
      </c>
      <c r="W1298" s="2">
        <v>12.5</v>
      </c>
      <c r="X1298" s="2">
        <v>12.0815</v>
      </c>
      <c r="Y1298" s="2">
        <v>1.56</v>
      </c>
      <c r="Z1298" s="2">
        <v>9.5</v>
      </c>
      <c r="AA1298" s="2">
        <v>16.399999999999999</v>
      </c>
      <c r="AB1298" s="2">
        <v>28.384399999999999</v>
      </c>
      <c r="AC1298" s="2">
        <v>2.2799999999999998</v>
      </c>
      <c r="AD1298" s="2">
        <v>10.5</v>
      </c>
      <c r="AE1298" s="2">
        <v>21.6</v>
      </c>
      <c r="AF1298" s="2">
        <v>46.005899999999997</v>
      </c>
      <c r="AG1298" s="20">
        <v>1.27</v>
      </c>
      <c r="AH1298" s="20">
        <v>8.4</v>
      </c>
      <c r="AI1298" s="20">
        <v>15.1</v>
      </c>
      <c r="AJ1298" s="20">
        <v>37.009099999999997</v>
      </c>
      <c r="AK1298" s="18">
        <v>1.57</v>
      </c>
      <c r="AL1298" s="18">
        <v>7.8</v>
      </c>
      <c r="AM1298" s="18">
        <v>20</v>
      </c>
      <c r="AN1298" s="18">
        <v>50.633600000000001</v>
      </c>
      <c r="AO1298" s="2">
        <v>1.2</v>
      </c>
      <c r="AP1298" s="2">
        <v>4.8</v>
      </c>
      <c r="AQ1298" s="2">
        <v>25.1</v>
      </c>
      <c r="AR1298" s="2">
        <v>8.0571999999999999</v>
      </c>
      <c r="AS1298" s="2">
        <v>0.72</v>
      </c>
      <c r="AT1298" s="2">
        <v>7.6</v>
      </c>
      <c r="AU1298" s="2">
        <v>9.4</v>
      </c>
      <c r="AV1298" s="2">
        <v>9.7704000000000004</v>
      </c>
      <c r="AW1298" s="2">
        <v>1.91</v>
      </c>
      <c r="AX1298" s="2">
        <v>8.5</v>
      </c>
      <c r="AY1298" s="2">
        <v>22.5</v>
      </c>
      <c r="AZ1298" s="2">
        <v>33.772100000000002</v>
      </c>
      <c r="BA1298" s="2">
        <v>1.53</v>
      </c>
      <c r="BB1298" s="2">
        <v>9</v>
      </c>
      <c r="BC1298" s="2">
        <v>17</v>
      </c>
      <c r="BD1298" s="2">
        <v>36.043100000000003</v>
      </c>
      <c r="BE1298" s="4" t="str">
        <f t="shared" si="202"/>
        <v>ABURRIDO</v>
      </c>
      <c r="BF1298" s="4">
        <f t="shared" si="203"/>
        <v>1.2709999999999999</v>
      </c>
      <c r="BG1298">
        <f t="shared" si="204"/>
        <v>1.2</v>
      </c>
      <c r="BH1298">
        <f t="shared" si="205"/>
        <v>0.72</v>
      </c>
      <c r="BI1298">
        <f t="shared" si="206"/>
        <v>1.91</v>
      </c>
      <c r="BJ1298">
        <f t="shared" si="207"/>
        <v>1.57</v>
      </c>
      <c r="BK1298">
        <f t="shared" si="208"/>
        <v>1.27</v>
      </c>
      <c r="BL1298">
        <f t="shared" si="209"/>
        <v>14256.00000000002</v>
      </c>
    </row>
    <row r="1299" spans="1:64" x14ac:dyDescent="0.2">
      <c r="A1299" s="1">
        <v>1297</v>
      </c>
      <c r="B1299" s="7" t="s">
        <v>89</v>
      </c>
      <c r="C1299" s="3">
        <v>39966</v>
      </c>
      <c r="D1299" s="4" t="s">
        <v>628</v>
      </c>
      <c r="E1299" s="4" t="s">
        <v>169</v>
      </c>
      <c r="F1299" s="5" t="str">
        <f t="shared" si="200"/>
        <v>M</v>
      </c>
      <c r="G1299" s="6">
        <v>0.84027777777777779</v>
      </c>
      <c r="H1299" s="6">
        <v>0.87569444444444444</v>
      </c>
      <c r="I1299" s="85">
        <f t="shared" si="201"/>
        <v>50.999999999999979</v>
      </c>
      <c r="J1299" s="86">
        <f>I1299*Segmentos!$D$7*(AH1299%)*IF(ISNUMBER(AI1299),AI1299%,0)</f>
        <v>166769.99999999994</v>
      </c>
      <c r="K1299" s="86">
        <f>I1299*Segmentos!$D$7*(AL1299%)*IF(ISNUMBER(AM1299),AM1299%,0)</f>
        <v>194819.99999999994</v>
      </c>
      <c r="L1299" s="4"/>
      <c r="M1299" s="2">
        <v>0.89</v>
      </c>
      <c r="N1299" s="2">
        <v>2.5</v>
      </c>
      <c r="O1299" s="2">
        <v>35.6</v>
      </c>
      <c r="P1299" s="2">
        <v>87.328400000000002</v>
      </c>
      <c r="Q1299" s="2">
        <v>0.54</v>
      </c>
      <c r="R1299" s="2">
        <v>0.7</v>
      </c>
      <c r="S1299" s="2">
        <v>75.5</v>
      </c>
      <c r="T1299" s="2">
        <v>8.7444000000000006</v>
      </c>
      <c r="U1299" s="2">
        <v>0.23</v>
      </c>
      <c r="V1299" s="2">
        <v>1.1000000000000001</v>
      </c>
      <c r="W1299" s="2">
        <v>22.3</v>
      </c>
      <c r="X1299" s="2">
        <v>4.8032000000000004</v>
      </c>
      <c r="Y1299" s="2">
        <v>1.19</v>
      </c>
      <c r="Z1299" s="2">
        <v>2.8</v>
      </c>
      <c r="AA1299" s="2">
        <v>42.9</v>
      </c>
      <c r="AB1299" s="2">
        <v>34.337200000000003</v>
      </c>
      <c r="AC1299" s="2">
        <v>1.23</v>
      </c>
      <c r="AD1299" s="2">
        <v>4.0999999999999996</v>
      </c>
      <c r="AE1299" s="2">
        <v>29.9</v>
      </c>
      <c r="AF1299" s="2">
        <v>39.4437</v>
      </c>
      <c r="AG1299" s="20">
        <v>0.81</v>
      </c>
      <c r="AH1299" s="20">
        <v>2.5</v>
      </c>
      <c r="AI1299" s="20">
        <v>32.700000000000003</v>
      </c>
      <c r="AJ1299" s="20">
        <v>37.705599999999997</v>
      </c>
      <c r="AK1299" s="18">
        <v>0.96</v>
      </c>
      <c r="AL1299" s="18">
        <v>2.5</v>
      </c>
      <c r="AM1299" s="18">
        <v>38.200000000000003</v>
      </c>
      <c r="AN1299" s="18">
        <v>49.622799999999998</v>
      </c>
      <c r="AO1299" s="2">
        <v>0.14000000000000001</v>
      </c>
      <c r="AP1299" s="2">
        <v>1</v>
      </c>
      <c r="AQ1299" s="2">
        <v>13.3</v>
      </c>
      <c r="AR1299" s="2">
        <v>1.4876</v>
      </c>
      <c r="AS1299" s="2">
        <v>0.35</v>
      </c>
      <c r="AT1299" s="2">
        <v>2.4</v>
      </c>
      <c r="AU1299" s="2">
        <v>14.4</v>
      </c>
      <c r="AV1299" s="2">
        <v>7.4682000000000004</v>
      </c>
      <c r="AW1299" s="2">
        <v>0.78</v>
      </c>
      <c r="AX1299" s="2">
        <v>1.6</v>
      </c>
      <c r="AY1299" s="2">
        <v>48.4</v>
      </c>
      <c r="AZ1299" s="2">
        <v>21.825800000000001</v>
      </c>
      <c r="BA1299" s="2">
        <v>1.51</v>
      </c>
      <c r="BB1299" s="2">
        <v>3.7</v>
      </c>
      <c r="BC1299" s="2">
        <v>41.3</v>
      </c>
      <c r="BD1299" s="2">
        <v>56.546900000000001</v>
      </c>
      <c r="BE1299" s="4" t="str">
        <f t="shared" si="202"/>
        <v>NO APLICA</v>
      </c>
      <c r="BF1299" s="4">
        <f t="shared" si="203"/>
        <v>0.78700000000000014</v>
      </c>
      <c r="BG1299">
        <f t="shared" si="204"/>
        <v>0.14000000000000001</v>
      </c>
      <c r="BH1299">
        <f t="shared" si="205"/>
        <v>0.35</v>
      </c>
      <c r="BI1299">
        <f t="shared" si="206"/>
        <v>1.51</v>
      </c>
      <c r="BJ1299">
        <f t="shared" si="207"/>
        <v>0.96</v>
      </c>
      <c r="BK1299">
        <f t="shared" si="208"/>
        <v>0.81</v>
      </c>
      <c r="BL1299">
        <f t="shared" si="209"/>
        <v>4538.9999999999982</v>
      </c>
    </row>
    <row r="1300" spans="1:64" x14ac:dyDescent="0.2">
      <c r="A1300" s="1">
        <v>1298</v>
      </c>
      <c r="B1300" s="7" t="s">
        <v>83</v>
      </c>
      <c r="C1300" s="3">
        <v>39966</v>
      </c>
      <c r="D1300" s="4" t="s">
        <v>629</v>
      </c>
      <c r="E1300" s="4" t="s">
        <v>170</v>
      </c>
      <c r="F1300" s="5" t="str">
        <f t="shared" si="200"/>
        <v>M</v>
      </c>
      <c r="G1300" s="6">
        <v>0.875</v>
      </c>
      <c r="H1300" s="6">
        <v>0.88958333333333339</v>
      </c>
      <c r="I1300" s="85">
        <f t="shared" si="201"/>
        <v>21.000000000000085</v>
      </c>
      <c r="J1300" s="86">
        <f>I1300*Segmentos!$D$7*(AH1300%)*IF(ISNUMBER(AI1300),AI1300%,0)</f>
        <v>74214.000000000291</v>
      </c>
      <c r="K1300" s="86">
        <f>I1300*Segmentos!$D$7*(AL1300%)*IF(ISNUMBER(AM1300),AM1300%,0)</f>
        <v>30693.600000000126</v>
      </c>
      <c r="L1300" s="4"/>
      <c r="M1300" s="2">
        <v>0.62</v>
      </c>
      <c r="N1300" s="2">
        <v>1.2</v>
      </c>
      <c r="O1300" s="2">
        <v>51.5</v>
      </c>
      <c r="P1300" s="2">
        <v>46.211100000000002</v>
      </c>
      <c r="Q1300" s="2">
        <v>0.02</v>
      </c>
      <c r="R1300" s="2">
        <v>0.5</v>
      </c>
      <c r="S1300" s="2">
        <v>4.8</v>
      </c>
      <c r="T1300" s="2">
        <v>0.30509999999999998</v>
      </c>
      <c r="U1300" s="2">
        <v>1.87</v>
      </c>
      <c r="V1300" s="2">
        <v>2.5</v>
      </c>
      <c r="W1300" s="2">
        <v>75.099999999999994</v>
      </c>
      <c r="X1300" s="2">
        <v>29.128699999999998</v>
      </c>
      <c r="Y1300" s="2">
        <v>0.45</v>
      </c>
      <c r="Z1300" s="2">
        <v>1.4</v>
      </c>
      <c r="AA1300" s="2">
        <v>32.6</v>
      </c>
      <c r="AB1300" s="2">
        <v>9.9564000000000004</v>
      </c>
      <c r="AC1300" s="2">
        <v>0.28000000000000003</v>
      </c>
      <c r="AD1300" s="2">
        <v>0.6</v>
      </c>
      <c r="AE1300" s="2">
        <v>48.7</v>
      </c>
      <c r="AF1300" s="2">
        <v>6.8208000000000002</v>
      </c>
      <c r="AG1300" s="20">
        <v>0.89</v>
      </c>
      <c r="AH1300" s="20">
        <v>1.5</v>
      </c>
      <c r="AI1300" s="20">
        <v>58.9</v>
      </c>
      <c r="AJ1300" s="20">
        <v>31.322399999999998</v>
      </c>
      <c r="AK1300" s="18">
        <v>0.38</v>
      </c>
      <c r="AL1300" s="18">
        <v>0.9</v>
      </c>
      <c r="AM1300" s="18">
        <v>40.6</v>
      </c>
      <c r="AN1300" s="18">
        <v>14.8886</v>
      </c>
      <c r="AO1300" s="2">
        <v>0</v>
      </c>
      <c r="AP1300" s="2">
        <v>0</v>
      </c>
      <c r="AQ1300" s="8" t="s">
        <v>577</v>
      </c>
      <c r="AR1300" s="2">
        <v>0</v>
      </c>
      <c r="AS1300" s="2">
        <v>0.52</v>
      </c>
      <c r="AT1300" s="2">
        <v>1.5</v>
      </c>
      <c r="AU1300" s="2">
        <v>35</v>
      </c>
      <c r="AV1300" s="2">
        <v>8.5465999999999998</v>
      </c>
      <c r="AW1300" s="2">
        <v>0.57999999999999996</v>
      </c>
      <c r="AX1300" s="2">
        <v>1.2</v>
      </c>
      <c r="AY1300" s="2">
        <v>50.6</v>
      </c>
      <c r="AZ1300" s="2">
        <v>12.4331</v>
      </c>
      <c r="BA1300" s="2">
        <v>0.89</v>
      </c>
      <c r="BB1300" s="2">
        <v>1.4</v>
      </c>
      <c r="BC1300" s="2">
        <v>61.8</v>
      </c>
      <c r="BD1300" s="2">
        <v>25.231400000000001</v>
      </c>
      <c r="BE1300" s="4" t="str">
        <f t="shared" si="202"/>
        <v>NO APLICA</v>
      </c>
      <c r="BF1300" s="4">
        <f t="shared" si="203"/>
        <v>0.59179999999999988</v>
      </c>
      <c r="BG1300">
        <f t="shared" si="204"/>
        <v>0</v>
      </c>
      <c r="BH1300">
        <f t="shared" si="205"/>
        <v>0.52</v>
      </c>
      <c r="BI1300">
        <f t="shared" si="206"/>
        <v>0.89</v>
      </c>
      <c r="BJ1300">
        <f t="shared" si="207"/>
        <v>0.38</v>
      </c>
      <c r="BK1300">
        <f t="shared" si="208"/>
        <v>0.89</v>
      </c>
      <c r="BL1300">
        <f t="shared" si="209"/>
        <v>1297.8000000000052</v>
      </c>
    </row>
    <row r="1301" spans="1:64" x14ac:dyDescent="0.2">
      <c r="A1301" s="1">
        <v>1299</v>
      </c>
      <c r="B1301" s="7" t="s">
        <v>80</v>
      </c>
      <c r="C1301" s="3">
        <v>39966</v>
      </c>
      <c r="D1301" s="4" t="s">
        <v>3</v>
      </c>
      <c r="E1301" s="4" t="s">
        <v>167</v>
      </c>
      <c r="F1301" s="5" t="str">
        <f t="shared" si="200"/>
        <v>M</v>
      </c>
      <c r="G1301" s="6">
        <v>0.91666666666666663</v>
      </c>
      <c r="H1301" s="6">
        <v>0.98541666666666661</v>
      </c>
      <c r="I1301" s="85">
        <f t="shared" si="201"/>
        <v>98.999999999999972</v>
      </c>
      <c r="J1301" s="86">
        <f>I1301*Segmentos!$D$7*(AH1301%)*IF(ISNUMBER(AI1301),AI1301%,0)</f>
        <v>2624291.9999999986</v>
      </c>
      <c r="K1301" s="86">
        <f>I1301*Segmentos!$D$7*(AL1301%)*IF(ISNUMBER(AM1301),AM1301%,0)</f>
        <v>3040804.7999999989</v>
      </c>
      <c r="L1301" s="4"/>
      <c r="M1301" s="2">
        <v>7.17</v>
      </c>
      <c r="N1301" s="2">
        <v>23.6</v>
      </c>
      <c r="O1301" s="2">
        <v>30.4</v>
      </c>
      <c r="P1301" s="2">
        <v>90.851600000000005</v>
      </c>
      <c r="Q1301" s="2">
        <v>2.36</v>
      </c>
      <c r="R1301" s="2">
        <v>13.3</v>
      </c>
      <c r="S1301" s="2">
        <v>17.7</v>
      </c>
      <c r="T1301" s="2">
        <v>4.9880000000000004</v>
      </c>
      <c r="U1301" s="2">
        <v>7.12</v>
      </c>
      <c r="V1301" s="2">
        <v>21.7</v>
      </c>
      <c r="W1301" s="2">
        <v>32.799999999999997</v>
      </c>
      <c r="X1301" s="2">
        <v>18.925799999999999</v>
      </c>
      <c r="Y1301" s="2">
        <v>8.0500000000000007</v>
      </c>
      <c r="Z1301" s="2">
        <v>28.2</v>
      </c>
      <c r="AA1301" s="2">
        <v>28.5</v>
      </c>
      <c r="AB1301" s="2">
        <v>30.146699999999999</v>
      </c>
      <c r="AC1301" s="2">
        <v>8.84</v>
      </c>
      <c r="AD1301" s="2">
        <v>25.8</v>
      </c>
      <c r="AE1301" s="2">
        <v>34.299999999999997</v>
      </c>
      <c r="AF1301" s="2">
        <v>36.791200000000003</v>
      </c>
      <c r="AG1301" s="20">
        <v>6.61</v>
      </c>
      <c r="AH1301" s="20">
        <v>23.5</v>
      </c>
      <c r="AI1301" s="20">
        <v>28.2</v>
      </c>
      <c r="AJ1301" s="20">
        <v>39.758899999999997</v>
      </c>
      <c r="AK1301" s="18">
        <v>7.67</v>
      </c>
      <c r="AL1301" s="18">
        <v>23.7</v>
      </c>
      <c r="AM1301" s="18">
        <v>32.4</v>
      </c>
      <c r="AN1301" s="18">
        <v>51.092700000000001</v>
      </c>
      <c r="AO1301" s="2">
        <v>2.17</v>
      </c>
      <c r="AP1301" s="2">
        <v>13.9</v>
      </c>
      <c r="AQ1301" s="2">
        <v>15.6</v>
      </c>
      <c r="AR1301" s="2">
        <v>3.0123000000000002</v>
      </c>
      <c r="AS1301" s="2">
        <v>4.9800000000000004</v>
      </c>
      <c r="AT1301" s="2">
        <v>19.8</v>
      </c>
      <c r="AU1301" s="2">
        <v>25.2</v>
      </c>
      <c r="AV1301" s="2">
        <v>13.9153</v>
      </c>
      <c r="AW1301" s="2">
        <v>8.17</v>
      </c>
      <c r="AX1301" s="2">
        <v>27</v>
      </c>
      <c r="AY1301" s="2">
        <v>30.3</v>
      </c>
      <c r="AZ1301" s="2">
        <v>29.7836</v>
      </c>
      <c r="BA1301" s="2">
        <v>9.09</v>
      </c>
      <c r="BB1301" s="2">
        <v>25.9</v>
      </c>
      <c r="BC1301" s="2">
        <v>35.1</v>
      </c>
      <c r="BD1301" s="2">
        <v>44.140300000000003</v>
      </c>
      <c r="BE1301" s="4" t="str">
        <f t="shared" si="202"/>
        <v>ENTRETENIDO</v>
      </c>
      <c r="BF1301" s="4">
        <f t="shared" si="203"/>
        <v>6.3852000000000002</v>
      </c>
      <c r="BG1301">
        <f t="shared" si="204"/>
        <v>2.17</v>
      </c>
      <c r="BH1301">
        <f t="shared" si="205"/>
        <v>4.9800000000000004</v>
      </c>
      <c r="BI1301">
        <f t="shared" si="206"/>
        <v>9.09</v>
      </c>
      <c r="BJ1301">
        <f t="shared" si="207"/>
        <v>7.67</v>
      </c>
      <c r="BK1301">
        <f t="shared" si="208"/>
        <v>6.61</v>
      </c>
      <c r="BL1301">
        <f t="shared" si="209"/>
        <v>71026.559999999983</v>
      </c>
    </row>
    <row r="1302" spans="1:64" x14ac:dyDescent="0.2">
      <c r="A1302" s="1">
        <v>1300</v>
      </c>
      <c r="B1302" s="7" t="s">
        <v>23</v>
      </c>
      <c r="C1302" s="3">
        <v>39966</v>
      </c>
      <c r="D1302" s="4" t="s">
        <v>629</v>
      </c>
      <c r="E1302" s="4" t="s">
        <v>170</v>
      </c>
      <c r="F1302" s="5" t="str">
        <f t="shared" si="200"/>
        <v>M</v>
      </c>
      <c r="G1302" s="6">
        <v>0.91041666666666676</v>
      </c>
      <c r="H1302" s="6">
        <v>0.9159722222222223</v>
      </c>
      <c r="I1302" s="85">
        <f t="shared" si="201"/>
        <v>7.9999999999999716</v>
      </c>
      <c r="J1302" s="86">
        <f>I1302*Segmentos!$D$7*(AH1302%)*IF(ISNUMBER(AI1302),AI1302%,0)</f>
        <v>16799.999999999942</v>
      </c>
      <c r="K1302" s="86">
        <f>I1302*Segmentos!$D$7*(AL1302%)*IF(ISNUMBER(AM1302),AM1302%,0)</f>
        <v>16319.999999999944</v>
      </c>
      <c r="L1302" s="4"/>
      <c r="M1302" s="2">
        <v>0.5</v>
      </c>
      <c r="N1302" s="2">
        <v>0.6</v>
      </c>
      <c r="O1302" s="2">
        <v>86.1</v>
      </c>
      <c r="P1302" s="2">
        <v>35.997999999999998</v>
      </c>
      <c r="Q1302" s="2">
        <v>0.77</v>
      </c>
      <c r="R1302" s="2">
        <v>1.1000000000000001</v>
      </c>
      <c r="S1302" s="2">
        <v>72.7</v>
      </c>
      <c r="T1302" s="2">
        <v>9.2055000000000007</v>
      </c>
      <c r="U1302" s="2">
        <v>0.53</v>
      </c>
      <c r="V1302" s="2">
        <v>0.5</v>
      </c>
      <c r="W1302" s="2">
        <v>100</v>
      </c>
      <c r="X1302" s="2">
        <v>7.9211999999999998</v>
      </c>
      <c r="Y1302" s="2">
        <v>0.64</v>
      </c>
      <c r="Z1302" s="2">
        <v>0.7</v>
      </c>
      <c r="AA1302" s="2">
        <v>89.5</v>
      </c>
      <c r="AB1302" s="2">
        <v>13.4695</v>
      </c>
      <c r="AC1302" s="2">
        <v>0.23</v>
      </c>
      <c r="AD1302" s="2">
        <v>0.3</v>
      </c>
      <c r="AE1302" s="2">
        <v>87.5</v>
      </c>
      <c r="AF1302" s="2">
        <v>5.4017999999999997</v>
      </c>
      <c r="AG1302" s="20">
        <v>0.49</v>
      </c>
      <c r="AH1302" s="20">
        <v>0.6</v>
      </c>
      <c r="AI1302" s="20">
        <v>87.5</v>
      </c>
      <c r="AJ1302" s="20">
        <v>16.456600000000002</v>
      </c>
      <c r="AK1302" s="18">
        <v>0.52</v>
      </c>
      <c r="AL1302" s="18">
        <v>0.6</v>
      </c>
      <c r="AM1302" s="18">
        <v>85</v>
      </c>
      <c r="AN1302" s="18">
        <v>19.541399999999999</v>
      </c>
      <c r="AO1302" s="2">
        <v>0</v>
      </c>
      <c r="AP1302" s="2">
        <v>0</v>
      </c>
      <c r="AQ1302" s="8" t="s">
        <v>577</v>
      </c>
      <c r="AR1302" s="2">
        <v>0</v>
      </c>
      <c r="AS1302" s="2">
        <v>0.15</v>
      </c>
      <c r="AT1302" s="2">
        <v>0.2</v>
      </c>
      <c r="AU1302" s="2">
        <v>100</v>
      </c>
      <c r="AV1302" s="2">
        <v>2.4146000000000001</v>
      </c>
      <c r="AW1302" s="2">
        <v>0.39</v>
      </c>
      <c r="AX1302" s="2">
        <v>0.5</v>
      </c>
      <c r="AY1302" s="2">
        <v>77.3</v>
      </c>
      <c r="AZ1302" s="2">
        <v>8.0439000000000007</v>
      </c>
      <c r="BA1302" s="2">
        <v>0.93</v>
      </c>
      <c r="BB1302" s="2">
        <v>1.1000000000000001</v>
      </c>
      <c r="BC1302" s="2">
        <v>88.1</v>
      </c>
      <c r="BD1302" s="2">
        <v>25.5395</v>
      </c>
      <c r="BE1302" s="4" t="str">
        <f t="shared" si="202"/>
        <v>NO APLICA</v>
      </c>
      <c r="BF1302" s="4">
        <f t="shared" si="203"/>
        <v>0.44060000000000005</v>
      </c>
      <c r="BG1302">
        <f t="shared" si="204"/>
        <v>0</v>
      </c>
      <c r="BH1302">
        <f t="shared" si="205"/>
        <v>0.15</v>
      </c>
      <c r="BI1302">
        <f t="shared" si="206"/>
        <v>0.93</v>
      </c>
      <c r="BJ1302">
        <f t="shared" si="207"/>
        <v>0.52</v>
      </c>
      <c r="BK1302">
        <f t="shared" si="208"/>
        <v>0.49</v>
      </c>
      <c r="BL1302">
        <f t="shared" si="209"/>
        <v>413.27999999999849</v>
      </c>
    </row>
    <row r="1303" spans="1:64" x14ac:dyDescent="0.2">
      <c r="A1303" s="1">
        <v>1301</v>
      </c>
      <c r="B1303" s="7" t="s">
        <v>25</v>
      </c>
      <c r="C1303" s="3">
        <v>39966</v>
      </c>
      <c r="D1303" s="4" t="s">
        <v>629</v>
      </c>
      <c r="E1303" s="4" t="s">
        <v>171</v>
      </c>
      <c r="F1303" s="5" t="str">
        <f t="shared" si="200"/>
        <v>M</v>
      </c>
      <c r="G1303" s="6">
        <v>0.8965277777777777</v>
      </c>
      <c r="H1303" s="6">
        <v>0.89861111111111114</v>
      </c>
      <c r="I1303" s="85">
        <f t="shared" si="201"/>
        <v>3.0000000000001492</v>
      </c>
      <c r="J1303" s="86">
        <f>I1303*Segmentos!$D$7*(AH1303%)*IF(ISNUMBER(AI1303),AI1303%,0)</f>
        <v>7392.0000000003665</v>
      </c>
      <c r="K1303" s="86">
        <f>I1303*Segmentos!$D$7*(AL1303%)*IF(ISNUMBER(AM1303),AM1303%,0)</f>
        <v>4209.6000000002086</v>
      </c>
      <c r="L1303" s="4"/>
      <c r="M1303" s="2">
        <v>0.47</v>
      </c>
      <c r="N1303" s="2">
        <v>0.5</v>
      </c>
      <c r="O1303" s="2">
        <v>87.9</v>
      </c>
      <c r="P1303" s="2">
        <v>37.016399999999997</v>
      </c>
      <c r="Q1303" s="2">
        <v>0.17</v>
      </c>
      <c r="R1303" s="2">
        <v>0.2</v>
      </c>
      <c r="S1303" s="2">
        <v>100</v>
      </c>
      <c r="T1303" s="2">
        <v>2.2294</v>
      </c>
      <c r="U1303" s="2">
        <v>1.28</v>
      </c>
      <c r="V1303" s="2">
        <v>1.6</v>
      </c>
      <c r="W1303" s="2">
        <v>80.400000000000006</v>
      </c>
      <c r="X1303" s="2">
        <v>20.9682</v>
      </c>
      <c r="Y1303" s="2">
        <v>0.36</v>
      </c>
      <c r="Z1303" s="2">
        <v>0.4</v>
      </c>
      <c r="AA1303" s="2">
        <v>100</v>
      </c>
      <c r="AB1303" s="2">
        <v>8.3315999999999999</v>
      </c>
      <c r="AC1303" s="2">
        <v>0.21</v>
      </c>
      <c r="AD1303" s="2">
        <v>0.2</v>
      </c>
      <c r="AE1303" s="2">
        <v>100</v>
      </c>
      <c r="AF1303" s="2">
        <v>5.4871999999999996</v>
      </c>
      <c r="AG1303" s="20">
        <v>0.57999999999999996</v>
      </c>
      <c r="AH1303" s="20">
        <v>0.7</v>
      </c>
      <c r="AI1303" s="20">
        <v>88</v>
      </c>
      <c r="AJ1303" s="20">
        <v>21.595800000000001</v>
      </c>
      <c r="AK1303" s="18">
        <v>0.38</v>
      </c>
      <c r="AL1303" s="18">
        <v>0.4</v>
      </c>
      <c r="AM1303" s="18">
        <v>87.7</v>
      </c>
      <c r="AN1303" s="18">
        <v>15.4207</v>
      </c>
      <c r="AO1303" s="2">
        <v>0.1</v>
      </c>
      <c r="AP1303" s="2">
        <v>0.1</v>
      </c>
      <c r="AQ1303" s="2">
        <v>100</v>
      </c>
      <c r="AR1303" s="2">
        <v>0.8337</v>
      </c>
      <c r="AS1303" s="2">
        <v>0.28999999999999998</v>
      </c>
      <c r="AT1303" s="2">
        <v>0.3</v>
      </c>
      <c r="AU1303" s="2">
        <v>100</v>
      </c>
      <c r="AV1303" s="2">
        <v>4.9137000000000004</v>
      </c>
      <c r="AW1303" s="2">
        <v>0.4</v>
      </c>
      <c r="AX1303" s="2">
        <v>0.4</v>
      </c>
      <c r="AY1303" s="2">
        <v>100</v>
      </c>
      <c r="AZ1303" s="2">
        <v>9.0838000000000001</v>
      </c>
      <c r="BA1303" s="2">
        <v>0.74</v>
      </c>
      <c r="BB1303" s="2">
        <v>0.9</v>
      </c>
      <c r="BC1303" s="2">
        <v>81.3</v>
      </c>
      <c r="BD1303" s="2">
        <v>22.185300000000002</v>
      </c>
      <c r="BE1303" s="4" t="str">
        <f t="shared" si="202"/>
        <v>NO APLICA</v>
      </c>
      <c r="BF1303" s="4">
        <f t="shared" si="203"/>
        <v>0.43999999999999995</v>
      </c>
      <c r="BG1303">
        <f t="shared" si="204"/>
        <v>0.1</v>
      </c>
      <c r="BH1303">
        <f t="shared" si="205"/>
        <v>0.28999999999999998</v>
      </c>
      <c r="BI1303">
        <f t="shared" si="206"/>
        <v>0.74</v>
      </c>
      <c r="BJ1303">
        <f t="shared" si="207"/>
        <v>0.38</v>
      </c>
      <c r="BK1303">
        <f t="shared" si="208"/>
        <v>0.57999999999999996</v>
      </c>
      <c r="BL1303">
        <f t="shared" si="209"/>
        <v>131.85000000000656</v>
      </c>
    </row>
    <row r="1304" spans="1:64" x14ac:dyDescent="0.2">
      <c r="A1304" s="1">
        <v>1302</v>
      </c>
      <c r="B1304" s="7" t="s">
        <v>32</v>
      </c>
      <c r="C1304" s="3">
        <v>39966</v>
      </c>
      <c r="D1304" s="4" t="s">
        <v>628</v>
      </c>
      <c r="E1304" s="4" t="s">
        <v>164</v>
      </c>
      <c r="F1304" s="5" t="str">
        <f t="shared" si="200"/>
        <v>M</v>
      </c>
      <c r="G1304" s="6">
        <v>0.9145833333333333</v>
      </c>
      <c r="H1304" s="6">
        <v>0.91666666666666663</v>
      </c>
      <c r="I1304" s="85">
        <f t="shared" si="201"/>
        <v>2.9999999999999893</v>
      </c>
      <c r="J1304" s="86">
        <f>I1304*Segmentos!$D$7*(AH1304%)*IF(ISNUMBER(AI1304),AI1304%,0)</f>
        <v>9513.5999999999676</v>
      </c>
      <c r="K1304" s="86">
        <f>I1304*Segmentos!$D$7*(AL1304%)*IF(ISNUMBER(AM1304),AM1304%,0)</f>
        <v>10670.399999999963</v>
      </c>
      <c r="L1304" s="4"/>
      <c r="M1304" s="2">
        <v>0.81</v>
      </c>
      <c r="N1304" s="2">
        <v>0.8</v>
      </c>
      <c r="O1304" s="2">
        <v>98.9</v>
      </c>
      <c r="P1304" s="2">
        <v>100</v>
      </c>
      <c r="Q1304" s="2">
        <v>0.32</v>
      </c>
      <c r="R1304" s="2">
        <v>0.3</v>
      </c>
      <c r="S1304" s="2">
        <v>95</v>
      </c>
      <c r="T1304" s="2">
        <v>6.5721999999999996</v>
      </c>
      <c r="U1304" s="2">
        <v>0.22</v>
      </c>
      <c r="V1304" s="2">
        <v>0.2</v>
      </c>
      <c r="W1304" s="2">
        <v>93.2</v>
      </c>
      <c r="X1304" s="2">
        <v>5.7664999999999997</v>
      </c>
      <c r="Y1304" s="2">
        <v>0.8</v>
      </c>
      <c r="Z1304" s="2">
        <v>0.8</v>
      </c>
      <c r="AA1304" s="2">
        <v>100</v>
      </c>
      <c r="AB1304" s="2">
        <v>29.037099999999999</v>
      </c>
      <c r="AC1304" s="2">
        <v>1.45</v>
      </c>
      <c r="AD1304" s="2">
        <v>1.5</v>
      </c>
      <c r="AE1304" s="2">
        <v>99.4</v>
      </c>
      <c r="AF1304" s="2">
        <v>58.624200000000002</v>
      </c>
      <c r="AG1304" s="20">
        <v>0.77</v>
      </c>
      <c r="AH1304" s="20">
        <v>0.8</v>
      </c>
      <c r="AI1304" s="20">
        <v>99.1</v>
      </c>
      <c r="AJ1304" s="20">
        <v>44.590699999999998</v>
      </c>
      <c r="AK1304" s="18">
        <v>0.86</v>
      </c>
      <c r="AL1304" s="18">
        <v>0.9</v>
      </c>
      <c r="AM1304" s="18">
        <v>98.8</v>
      </c>
      <c r="AN1304" s="18">
        <v>55.409300000000002</v>
      </c>
      <c r="AO1304" s="2">
        <v>1.04</v>
      </c>
      <c r="AP1304" s="2">
        <v>1.1000000000000001</v>
      </c>
      <c r="AQ1304" s="2">
        <v>92.7</v>
      </c>
      <c r="AR1304" s="2">
        <v>13.9369</v>
      </c>
      <c r="AS1304" s="2">
        <v>0.71</v>
      </c>
      <c r="AT1304" s="2">
        <v>0.7</v>
      </c>
      <c r="AU1304" s="2">
        <v>100</v>
      </c>
      <c r="AV1304" s="2">
        <v>19.2331</v>
      </c>
      <c r="AW1304" s="2">
        <v>0.35</v>
      </c>
      <c r="AX1304" s="2">
        <v>0.4</v>
      </c>
      <c r="AY1304" s="2">
        <v>100</v>
      </c>
      <c r="AZ1304" s="2">
        <v>12.464499999999999</v>
      </c>
      <c r="BA1304" s="2">
        <v>1.1599999999999999</v>
      </c>
      <c r="BB1304" s="2">
        <v>1.2</v>
      </c>
      <c r="BC1304" s="2">
        <v>100</v>
      </c>
      <c r="BD1304" s="2">
        <v>54.365499999999997</v>
      </c>
      <c r="BE1304" s="4" t="str">
        <f t="shared" si="202"/>
        <v>NO APLICA</v>
      </c>
      <c r="BF1304" s="4">
        <f t="shared" si="203"/>
        <v>0.90079999999999993</v>
      </c>
      <c r="BG1304">
        <f t="shared" si="204"/>
        <v>1.04</v>
      </c>
      <c r="BH1304">
        <f t="shared" si="205"/>
        <v>0.71</v>
      </c>
      <c r="BI1304">
        <f t="shared" si="206"/>
        <v>1.1599999999999999</v>
      </c>
      <c r="BJ1304">
        <f t="shared" si="207"/>
        <v>0.86</v>
      </c>
      <c r="BK1304">
        <f t="shared" si="208"/>
        <v>0.77</v>
      </c>
      <c r="BL1304">
        <f t="shared" si="209"/>
        <v>237.35999999999916</v>
      </c>
    </row>
    <row r="1305" spans="1:64" x14ac:dyDescent="0.2">
      <c r="A1305" s="1">
        <v>1303</v>
      </c>
      <c r="B1305" s="7" t="s">
        <v>19</v>
      </c>
      <c r="C1305" s="3">
        <v>39966</v>
      </c>
      <c r="D1305" s="4" t="s">
        <v>17</v>
      </c>
      <c r="E1305" s="4" t="s">
        <v>166</v>
      </c>
      <c r="F1305" s="5" t="str">
        <f t="shared" si="200"/>
        <v>M</v>
      </c>
      <c r="G1305" s="6">
        <v>0.91388888888888886</v>
      </c>
      <c r="H1305" s="6">
        <v>0.9159722222222223</v>
      </c>
      <c r="I1305" s="85">
        <f t="shared" si="201"/>
        <v>3.0000000000001492</v>
      </c>
      <c r="J1305" s="86">
        <f>I1305*Segmentos!$D$7*(AH1305%)*IF(ISNUMBER(AI1305),AI1305%,0)</f>
        <v>2400.0000000001191</v>
      </c>
      <c r="K1305" s="86">
        <f>I1305*Segmentos!$D$7*(AL1305%)*IF(ISNUMBER(AM1305),AM1305%,0)</f>
        <v>0</v>
      </c>
      <c r="L1305" s="4"/>
      <c r="M1305" s="2">
        <v>0.11</v>
      </c>
      <c r="N1305" s="2">
        <v>0.1</v>
      </c>
      <c r="O1305" s="2">
        <v>100</v>
      </c>
      <c r="P1305" s="2">
        <v>100</v>
      </c>
      <c r="Q1305" s="2">
        <v>0.65</v>
      </c>
      <c r="R1305" s="2">
        <v>0.6</v>
      </c>
      <c r="S1305" s="2">
        <v>100</v>
      </c>
      <c r="T1305" s="2">
        <v>100</v>
      </c>
      <c r="U1305" s="2">
        <v>0</v>
      </c>
      <c r="V1305" s="2">
        <v>0</v>
      </c>
      <c r="W1305" s="8" t="s">
        <v>577</v>
      </c>
      <c r="X1305" s="2">
        <v>0</v>
      </c>
      <c r="Y1305" s="2">
        <v>0</v>
      </c>
      <c r="Z1305" s="2">
        <v>0</v>
      </c>
      <c r="AA1305" s="8" t="s">
        <v>577</v>
      </c>
      <c r="AB1305" s="2">
        <v>0</v>
      </c>
      <c r="AC1305" s="2">
        <v>0</v>
      </c>
      <c r="AD1305" s="2">
        <v>0</v>
      </c>
      <c r="AE1305" s="8" t="s">
        <v>577</v>
      </c>
      <c r="AF1305" s="2">
        <v>0</v>
      </c>
      <c r="AG1305" s="20">
        <v>0.23</v>
      </c>
      <c r="AH1305" s="20">
        <v>0.2</v>
      </c>
      <c r="AI1305" s="20">
        <v>100</v>
      </c>
      <c r="AJ1305" s="20">
        <v>100</v>
      </c>
      <c r="AK1305" s="18">
        <v>0</v>
      </c>
      <c r="AL1305" s="18">
        <v>0</v>
      </c>
      <c r="AM1305" s="19" t="s">
        <v>577</v>
      </c>
      <c r="AN1305" s="18">
        <v>0</v>
      </c>
      <c r="AO1305" s="2">
        <v>0</v>
      </c>
      <c r="AP1305" s="2">
        <v>0</v>
      </c>
      <c r="AQ1305" s="8" t="s">
        <v>577</v>
      </c>
      <c r="AR1305" s="2">
        <v>0</v>
      </c>
      <c r="AS1305" s="2">
        <v>0</v>
      </c>
      <c r="AT1305" s="2">
        <v>0</v>
      </c>
      <c r="AU1305" s="8" t="s">
        <v>577</v>
      </c>
      <c r="AV1305" s="2">
        <v>0</v>
      </c>
      <c r="AW1305" s="2">
        <v>0.38</v>
      </c>
      <c r="AX1305" s="2">
        <v>0.4</v>
      </c>
      <c r="AY1305" s="2">
        <v>100</v>
      </c>
      <c r="AZ1305" s="2">
        <v>100</v>
      </c>
      <c r="BA1305" s="2">
        <v>0</v>
      </c>
      <c r="BB1305" s="2">
        <v>0</v>
      </c>
      <c r="BC1305" s="8" t="s">
        <v>577</v>
      </c>
      <c r="BD1305" s="2">
        <v>0</v>
      </c>
      <c r="BE1305" s="4" t="str">
        <f t="shared" si="202"/>
        <v>NO APLICA</v>
      </c>
      <c r="BF1305" s="4">
        <f t="shared" si="203"/>
        <v>0.13240000000000002</v>
      </c>
      <c r="BG1305">
        <f t="shared" si="204"/>
        <v>0</v>
      </c>
      <c r="BH1305">
        <f t="shared" si="205"/>
        <v>0</v>
      </c>
      <c r="BI1305">
        <f t="shared" si="206"/>
        <v>0.38</v>
      </c>
      <c r="BJ1305">
        <f t="shared" si="207"/>
        <v>0</v>
      </c>
      <c r="BK1305">
        <f t="shared" si="208"/>
        <v>0.23</v>
      </c>
      <c r="BL1305">
        <f t="shared" si="209"/>
        <v>30.000000000001492</v>
      </c>
    </row>
    <row r="1306" spans="1:64" x14ac:dyDescent="0.2">
      <c r="A1306" s="1">
        <v>1304</v>
      </c>
      <c r="B1306" s="7" t="s">
        <v>16</v>
      </c>
      <c r="C1306" s="3">
        <v>39966</v>
      </c>
      <c r="D1306" s="4" t="s">
        <v>626</v>
      </c>
      <c r="E1306" s="4" t="s">
        <v>166</v>
      </c>
      <c r="F1306" s="5" t="str">
        <f t="shared" si="200"/>
        <v>M</v>
      </c>
      <c r="G1306" s="6">
        <v>0.9145833333333333</v>
      </c>
      <c r="H1306" s="6">
        <v>0.91805555555555562</v>
      </c>
      <c r="I1306" s="85">
        <f t="shared" si="201"/>
        <v>5.0000000000001421</v>
      </c>
      <c r="J1306" s="86">
        <f>I1306*Segmentos!$D$7*(AH1306%)*IF(ISNUMBER(AI1306),AI1306%,0)</f>
        <v>121576.00000000343</v>
      </c>
      <c r="K1306" s="86">
        <f>I1306*Segmentos!$D$7*(AL1306%)*IF(ISNUMBER(AM1306),AM1306%,0)</f>
        <v>212346.000000006</v>
      </c>
      <c r="L1306" s="4"/>
      <c r="M1306" s="2">
        <v>8.4499999999999993</v>
      </c>
      <c r="N1306" s="2">
        <v>11.7</v>
      </c>
      <c r="O1306" s="2">
        <v>72.2</v>
      </c>
      <c r="P1306" s="2">
        <v>88.735699999999994</v>
      </c>
      <c r="Q1306" s="2">
        <v>4.2</v>
      </c>
      <c r="R1306" s="2">
        <v>5.2</v>
      </c>
      <c r="S1306" s="2">
        <v>80.099999999999994</v>
      </c>
      <c r="T1306" s="2">
        <v>7.3536999999999999</v>
      </c>
      <c r="U1306" s="2">
        <v>6.38</v>
      </c>
      <c r="V1306" s="2">
        <v>9.8000000000000007</v>
      </c>
      <c r="W1306" s="2">
        <v>64.7</v>
      </c>
      <c r="X1306" s="2">
        <v>14.032500000000001</v>
      </c>
      <c r="Y1306" s="2">
        <v>8.3699999999999992</v>
      </c>
      <c r="Z1306" s="2">
        <v>12.3</v>
      </c>
      <c r="AA1306" s="2">
        <v>68.3</v>
      </c>
      <c r="AB1306" s="2">
        <v>25.946100000000001</v>
      </c>
      <c r="AC1306" s="2">
        <v>12.01</v>
      </c>
      <c r="AD1306" s="2">
        <v>15.7</v>
      </c>
      <c r="AE1306" s="2">
        <v>76.5</v>
      </c>
      <c r="AF1306" s="2">
        <v>41.403399999999998</v>
      </c>
      <c r="AG1306" s="20">
        <v>6.09</v>
      </c>
      <c r="AH1306" s="20">
        <v>9.1</v>
      </c>
      <c r="AI1306" s="20">
        <v>66.8</v>
      </c>
      <c r="AJ1306" s="20">
        <v>30.334700000000002</v>
      </c>
      <c r="AK1306" s="18">
        <v>10.58</v>
      </c>
      <c r="AL1306" s="18">
        <v>14.1</v>
      </c>
      <c r="AM1306" s="18">
        <v>75.3</v>
      </c>
      <c r="AN1306" s="18">
        <v>58.401000000000003</v>
      </c>
      <c r="AO1306" s="2">
        <v>9</v>
      </c>
      <c r="AP1306" s="2">
        <v>11.3</v>
      </c>
      <c r="AQ1306" s="2">
        <v>79.7</v>
      </c>
      <c r="AR1306" s="2">
        <v>10.3203</v>
      </c>
      <c r="AS1306" s="2">
        <v>8.0299999999999994</v>
      </c>
      <c r="AT1306" s="2">
        <v>11.2</v>
      </c>
      <c r="AU1306" s="2">
        <v>71.900000000000006</v>
      </c>
      <c r="AV1306" s="2">
        <v>18.581299999999999</v>
      </c>
      <c r="AW1306" s="2">
        <v>7.23</v>
      </c>
      <c r="AX1306" s="2">
        <v>11.1</v>
      </c>
      <c r="AY1306" s="2">
        <v>65.099999999999994</v>
      </c>
      <c r="AZ1306" s="2">
        <v>21.8156</v>
      </c>
      <c r="BA1306" s="2">
        <v>9.4600000000000009</v>
      </c>
      <c r="BB1306" s="2">
        <v>12.6</v>
      </c>
      <c r="BC1306" s="2">
        <v>75.099999999999994</v>
      </c>
      <c r="BD1306" s="2">
        <v>38.018599999999999</v>
      </c>
      <c r="BE1306" s="4" t="str">
        <f t="shared" si="202"/>
        <v>NO APLICA</v>
      </c>
      <c r="BF1306" s="4">
        <f t="shared" si="203"/>
        <v>8.7067999999999994</v>
      </c>
      <c r="BG1306">
        <f t="shared" si="204"/>
        <v>9</v>
      </c>
      <c r="BH1306">
        <f t="shared" si="205"/>
        <v>8.0299999999999994</v>
      </c>
      <c r="BI1306">
        <f t="shared" si="206"/>
        <v>9.4600000000000009</v>
      </c>
      <c r="BJ1306">
        <f t="shared" si="207"/>
        <v>10.58</v>
      </c>
      <c r="BK1306">
        <f t="shared" si="208"/>
        <v>6.09</v>
      </c>
      <c r="BL1306">
        <f t="shared" si="209"/>
        <v>4223.7000000001199</v>
      </c>
    </row>
    <row r="1307" spans="1:64" x14ac:dyDescent="0.2">
      <c r="A1307" s="1">
        <v>1305</v>
      </c>
      <c r="B1307" s="7" t="s">
        <v>22</v>
      </c>
      <c r="C1307" s="3">
        <v>39966</v>
      </c>
      <c r="D1307" s="4" t="s">
        <v>629</v>
      </c>
      <c r="E1307" s="4" t="s">
        <v>164</v>
      </c>
      <c r="F1307" s="5" t="str">
        <f t="shared" si="200"/>
        <v>M</v>
      </c>
      <c r="G1307" s="6">
        <v>0.83125000000000004</v>
      </c>
      <c r="H1307" s="6">
        <v>0.87430555555555556</v>
      </c>
      <c r="I1307" s="85">
        <f t="shared" si="201"/>
        <v>61.999999999999943</v>
      </c>
      <c r="J1307" s="86">
        <f>I1307*Segmentos!$D$7*(AH1307%)*IF(ISNUMBER(AI1307),AI1307%,0)</f>
        <v>315951.99999999977</v>
      </c>
      <c r="K1307" s="86">
        <f>I1307*Segmentos!$D$7*(AL1307%)*IF(ISNUMBER(AM1307),AM1307%,0)</f>
        <v>578534.39999999956</v>
      </c>
      <c r="L1307" s="4"/>
      <c r="M1307" s="2">
        <v>1.83</v>
      </c>
      <c r="N1307" s="2">
        <v>5.9</v>
      </c>
      <c r="O1307" s="2">
        <v>30.9</v>
      </c>
      <c r="P1307" s="2">
        <v>91.214100000000002</v>
      </c>
      <c r="Q1307" s="2">
        <v>0.15</v>
      </c>
      <c r="R1307" s="2">
        <v>1.8</v>
      </c>
      <c r="S1307" s="2">
        <v>8.3000000000000007</v>
      </c>
      <c r="T1307" s="2">
        <v>1.2303999999999999</v>
      </c>
      <c r="U1307" s="2">
        <v>1.56</v>
      </c>
      <c r="V1307" s="2">
        <v>5.8</v>
      </c>
      <c r="W1307" s="2">
        <v>26.7</v>
      </c>
      <c r="X1307" s="2">
        <v>16.2483</v>
      </c>
      <c r="Y1307" s="2">
        <v>0.65</v>
      </c>
      <c r="Z1307" s="2">
        <v>3.3</v>
      </c>
      <c r="AA1307" s="2">
        <v>19.899999999999999</v>
      </c>
      <c r="AB1307" s="2">
        <v>9.6052999999999997</v>
      </c>
      <c r="AC1307" s="2">
        <v>3.92</v>
      </c>
      <c r="AD1307" s="2">
        <v>10.5</v>
      </c>
      <c r="AE1307" s="2">
        <v>37.5</v>
      </c>
      <c r="AF1307" s="2">
        <v>64.130099999999999</v>
      </c>
      <c r="AG1307" s="20">
        <v>1.28</v>
      </c>
      <c r="AH1307" s="20">
        <v>6.5</v>
      </c>
      <c r="AI1307" s="20">
        <v>19.600000000000001</v>
      </c>
      <c r="AJ1307" s="20">
        <v>30.236000000000001</v>
      </c>
      <c r="AK1307" s="18">
        <v>2.33</v>
      </c>
      <c r="AL1307" s="18">
        <v>5.4</v>
      </c>
      <c r="AM1307" s="18">
        <v>43.2</v>
      </c>
      <c r="AN1307" s="18">
        <v>60.978099999999998</v>
      </c>
      <c r="AO1307" s="2">
        <v>1.1000000000000001</v>
      </c>
      <c r="AP1307" s="2">
        <v>3.5</v>
      </c>
      <c r="AQ1307" s="2">
        <v>31.9</v>
      </c>
      <c r="AR1307" s="2">
        <v>6.0023</v>
      </c>
      <c r="AS1307" s="2">
        <v>1.23</v>
      </c>
      <c r="AT1307" s="2">
        <v>4.7</v>
      </c>
      <c r="AU1307" s="2">
        <v>26.4</v>
      </c>
      <c r="AV1307" s="2">
        <v>13.5136</v>
      </c>
      <c r="AW1307" s="2">
        <v>2.23</v>
      </c>
      <c r="AX1307" s="2">
        <v>7.8</v>
      </c>
      <c r="AY1307" s="2">
        <v>28.7</v>
      </c>
      <c r="AZ1307" s="2">
        <v>31.952500000000001</v>
      </c>
      <c r="BA1307" s="2">
        <v>2.08</v>
      </c>
      <c r="BB1307" s="2">
        <v>6</v>
      </c>
      <c r="BC1307" s="2">
        <v>34.9</v>
      </c>
      <c r="BD1307" s="2">
        <v>39.745699999999999</v>
      </c>
      <c r="BE1307" s="4" t="str">
        <f t="shared" si="202"/>
        <v>NO APLICA</v>
      </c>
      <c r="BF1307" s="4">
        <f t="shared" si="203"/>
        <v>1.6529999999999998</v>
      </c>
      <c r="BG1307">
        <f t="shared" si="204"/>
        <v>1.1000000000000001</v>
      </c>
      <c r="BH1307">
        <f t="shared" si="205"/>
        <v>1.23</v>
      </c>
      <c r="BI1307">
        <f t="shared" si="206"/>
        <v>2.23</v>
      </c>
      <c r="BJ1307">
        <f t="shared" si="207"/>
        <v>2.33</v>
      </c>
      <c r="BK1307">
        <f t="shared" si="208"/>
        <v>1.28</v>
      </c>
      <c r="BL1307">
        <f t="shared" si="209"/>
        <v>11303.219999999988</v>
      </c>
    </row>
    <row r="1308" spans="1:64" x14ac:dyDescent="0.2">
      <c r="A1308" s="1">
        <v>1306</v>
      </c>
      <c r="B1308" s="7" t="s">
        <v>24</v>
      </c>
      <c r="C1308" s="3">
        <v>39966</v>
      </c>
      <c r="D1308" s="4" t="s">
        <v>629</v>
      </c>
      <c r="E1308" s="4" t="s">
        <v>170</v>
      </c>
      <c r="F1308" s="5" t="str">
        <f t="shared" si="200"/>
        <v>M</v>
      </c>
      <c r="G1308" s="6">
        <v>0.89166666666666661</v>
      </c>
      <c r="H1308" s="6">
        <v>0.90833333333333333</v>
      </c>
      <c r="I1308" s="85">
        <f t="shared" si="201"/>
        <v>24.000000000000075</v>
      </c>
      <c r="J1308" s="86">
        <f>I1308*Segmentos!$D$7*(AH1308%)*IF(ISNUMBER(AI1308),AI1308%,0)</f>
        <v>46992.000000000153</v>
      </c>
      <c r="K1308" s="86">
        <f>I1308*Segmentos!$D$7*(AL1308%)*IF(ISNUMBER(AM1308),AM1308%,0)</f>
        <v>42240.000000000138</v>
      </c>
      <c r="L1308" s="4"/>
      <c r="M1308" s="2">
        <v>0.46</v>
      </c>
      <c r="N1308" s="2">
        <v>1</v>
      </c>
      <c r="O1308" s="2">
        <v>44.3</v>
      </c>
      <c r="P1308" s="2">
        <v>32.3489</v>
      </c>
      <c r="Q1308" s="2">
        <v>0.32</v>
      </c>
      <c r="R1308" s="2">
        <v>0.8</v>
      </c>
      <c r="S1308" s="2">
        <v>41.7</v>
      </c>
      <c r="T1308" s="2">
        <v>3.7498</v>
      </c>
      <c r="U1308" s="2">
        <v>1.52</v>
      </c>
      <c r="V1308" s="2">
        <v>2.2000000000000002</v>
      </c>
      <c r="W1308" s="2">
        <v>68</v>
      </c>
      <c r="X1308" s="2">
        <v>22.131900000000002</v>
      </c>
      <c r="Y1308" s="2">
        <v>0.26</v>
      </c>
      <c r="Z1308" s="2">
        <v>1.2</v>
      </c>
      <c r="AA1308" s="2">
        <v>21.3</v>
      </c>
      <c r="AB1308" s="2">
        <v>5.3959000000000001</v>
      </c>
      <c r="AC1308" s="2">
        <v>0.05</v>
      </c>
      <c r="AD1308" s="2">
        <v>0.3</v>
      </c>
      <c r="AE1308" s="2">
        <v>17</v>
      </c>
      <c r="AF1308" s="2">
        <v>1.0713999999999999</v>
      </c>
      <c r="AG1308" s="20">
        <v>0.5</v>
      </c>
      <c r="AH1308" s="20">
        <v>1.1000000000000001</v>
      </c>
      <c r="AI1308" s="20">
        <v>44.5</v>
      </c>
      <c r="AJ1308" s="20">
        <v>16.6096</v>
      </c>
      <c r="AK1308" s="18">
        <v>0.43</v>
      </c>
      <c r="AL1308" s="18">
        <v>1</v>
      </c>
      <c r="AM1308" s="18">
        <v>44</v>
      </c>
      <c r="AN1308" s="18">
        <v>15.7393</v>
      </c>
      <c r="AO1308" s="2">
        <v>0.02</v>
      </c>
      <c r="AP1308" s="2">
        <v>0.2</v>
      </c>
      <c r="AQ1308" s="2">
        <v>8.3000000000000007</v>
      </c>
      <c r="AR1308" s="2">
        <v>0.15279999999999999</v>
      </c>
      <c r="AS1308" s="2">
        <v>0.1</v>
      </c>
      <c r="AT1308" s="2">
        <v>0.2</v>
      </c>
      <c r="AU1308" s="2">
        <v>62.5</v>
      </c>
      <c r="AV1308" s="2">
        <v>1.4734</v>
      </c>
      <c r="AW1308" s="2">
        <v>0.17</v>
      </c>
      <c r="AX1308" s="2">
        <v>1.2</v>
      </c>
      <c r="AY1308" s="2">
        <v>14.4</v>
      </c>
      <c r="AZ1308" s="2">
        <v>3.3203</v>
      </c>
      <c r="BA1308" s="2">
        <v>1.03</v>
      </c>
      <c r="BB1308" s="2">
        <v>1.7</v>
      </c>
      <c r="BC1308" s="2">
        <v>59.8</v>
      </c>
      <c r="BD1308" s="2">
        <v>27.4023</v>
      </c>
      <c r="BE1308" s="4" t="str">
        <f t="shared" si="202"/>
        <v>NO APLICA</v>
      </c>
      <c r="BF1308" s="4">
        <f t="shared" si="203"/>
        <v>0.44259999999999999</v>
      </c>
      <c r="BG1308">
        <f t="shared" si="204"/>
        <v>0.02</v>
      </c>
      <c r="BH1308">
        <f t="shared" si="205"/>
        <v>0.1</v>
      </c>
      <c r="BI1308">
        <f t="shared" si="206"/>
        <v>1.03</v>
      </c>
      <c r="BJ1308">
        <f t="shared" si="207"/>
        <v>0.43</v>
      </c>
      <c r="BK1308">
        <f t="shared" si="208"/>
        <v>0.5</v>
      </c>
      <c r="BL1308">
        <f t="shared" si="209"/>
        <v>1063.2000000000032</v>
      </c>
    </row>
    <row r="1309" spans="1:64" x14ac:dyDescent="0.2">
      <c r="A1309" s="1">
        <v>1307</v>
      </c>
      <c r="B1309" s="7" t="s">
        <v>4</v>
      </c>
      <c r="C1309" s="3">
        <v>39966</v>
      </c>
      <c r="D1309" s="4" t="s">
        <v>3</v>
      </c>
      <c r="E1309" s="4" t="s">
        <v>165</v>
      </c>
      <c r="F1309" s="5" t="str">
        <f t="shared" si="200"/>
        <v>M</v>
      </c>
      <c r="G1309" s="6">
        <v>0.78194444444444444</v>
      </c>
      <c r="H1309" s="6">
        <v>0.87430555555555556</v>
      </c>
      <c r="I1309" s="85">
        <f t="shared" si="201"/>
        <v>133</v>
      </c>
      <c r="J1309" s="86">
        <f>I1309*Segmentos!$D$7*(AH1309%)*IF(ISNUMBER(AI1309),AI1309%,0)</f>
        <v>1886578.4000000001</v>
      </c>
      <c r="K1309" s="86">
        <f>I1309*Segmentos!$D$7*(AL1309%)*IF(ISNUMBER(AM1309),AM1309%,0)</f>
        <v>2121509.6</v>
      </c>
      <c r="L1309" s="4"/>
      <c r="M1309" s="2">
        <v>3.77</v>
      </c>
      <c r="N1309" s="2">
        <v>15.3</v>
      </c>
      <c r="O1309" s="2">
        <v>24.6</v>
      </c>
      <c r="P1309" s="2">
        <v>68.837199999999996</v>
      </c>
      <c r="Q1309" s="2">
        <v>4.01</v>
      </c>
      <c r="R1309" s="2">
        <v>14.5</v>
      </c>
      <c r="S1309" s="2">
        <v>27.6</v>
      </c>
      <c r="T1309" s="2">
        <v>12.2112</v>
      </c>
      <c r="U1309" s="2">
        <v>5.78</v>
      </c>
      <c r="V1309" s="2">
        <v>18.8</v>
      </c>
      <c r="W1309" s="2">
        <v>30.7</v>
      </c>
      <c r="X1309" s="2">
        <v>22.140599999999999</v>
      </c>
      <c r="Y1309" s="2">
        <v>2.42</v>
      </c>
      <c r="Z1309" s="2">
        <v>12.8</v>
      </c>
      <c r="AA1309" s="2">
        <v>19</v>
      </c>
      <c r="AB1309" s="2">
        <v>13.055400000000001</v>
      </c>
      <c r="AC1309" s="2">
        <v>3.57</v>
      </c>
      <c r="AD1309" s="2">
        <v>15.7</v>
      </c>
      <c r="AE1309" s="2">
        <v>22.8</v>
      </c>
      <c r="AF1309" s="2">
        <v>21.430099999999999</v>
      </c>
      <c r="AG1309" s="20">
        <v>3.54</v>
      </c>
      <c r="AH1309" s="20">
        <v>14.9</v>
      </c>
      <c r="AI1309" s="20">
        <v>23.8</v>
      </c>
      <c r="AJ1309" s="20">
        <v>30.654399999999999</v>
      </c>
      <c r="AK1309" s="18">
        <v>3.98</v>
      </c>
      <c r="AL1309" s="18">
        <v>15.7</v>
      </c>
      <c r="AM1309" s="18">
        <v>25.4</v>
      </c>
      <c r="AN1309" s="18">
        <v>38.1828</v>
      </c>
      <c r="AO1309" s="2">
        <v>2.0499999999999998</v>
      </c>
      <c r="AP1309" s="2">
        <v>10.1</v>
      </c>
      <c r="AQ1309" s="2">
        <v>20.399999999999999</v>
      </c>
      <c r="AR1309" s="2">
        <v>4.1014999999999997</v>
      </c>
      <c r="AS1309" s="2">
        <v>3.91</v>
      </c>
      <c r="AT1309" s="2">
        <v>14.8</v>
      </c>
      <c r="AU1309" s="2">
        <v>26.4</v>
      </c>
      <c r="AV1309" s="2">
        <v>15.741099999999999</v>
      </c>
      <c r="AW1309" s="2">
        <v>3.78</v>
      </c>
      <c r="AX1309" s="2">
        <v>19</v>
      </c>
      <c r="AY1309" s="2">
        <v>20</v>
      </c>
      <c r="AZ1309" s="2">
        <v>19.878299999999999</v>
      </c>
      <c r="BA1309" s="2">
        <v>4.16</v>
      </c>
      <c r="BB1309" s="2">
        <v>14.3</v>
      </c>
      <c r="BC1309" s="2">
        <v>29.1</v>
      </c>
      <c r="BD1309" s="2">
        <v>29.116299999999999</v>
      </c>
      <c r="BE1309" s="4" t="str">
        <f t="shared" si="202"/>
        <v>ABURRIDO</v>
      </c>
      <c r="BF1309" s="4">
        <f t="shared" si="203"/>
        <v>3.7778</v>
      </c>
      <c r="BG1309">
        <f t="shared" si="204"/>
        <v>2.0499999999999998</v>
      </c>
      <c r="BH1309">
        <f t="shared" si="205"/>
        <v>3.91</v>
      </c>
      <c r="BI1309">
        <f t="shared" si="206"/>
        <v>4.16</v>
      </c>
      <c r="BJ1309">
        <f t="shared" si="207"/>
        <v>3.98</v>
      </c>
      <c r="BK1309">
        <f t="shared" si="208"/>
        <v>3.54</v>
      </c>
      <c r="BL1309">
        <f t="shared" si="209"/>
        <v>50058.540000000008</v>
      </c>
    </row>
    <row r="1310" spans="1:64" x14ac:dyDescent="0.2">
      <c r="A1310" s="1">
        <v>1308</v>
      </c>
      <c r="B1310" s="7" t="s">
        <v>15</v>
      </c>
      <c r="C1310" s="3">
        <v>39967</v>
      </c>
      <c r="D1310" s="4" t="s">
        <v>626</v>
      </c>
      <c r="E1310" s="4" t="s">
        <v>164</v>
      </c>
      <c r="F1310" s="5" t="str">
        <f t="shared" si="200"/>
        <v>W</v>
      </c>
      <c r="G1310" s="6">
        <v>0.87430555555555556</v>
      </c>
      <c r="H1310" s="6">
        <v>0.91388888888888886</v>
      </c>
      <c r="I1310" s="85">
        <f t="shared" si="201"/>
        <v>56.999999999999957</v>
      </c>
      <c r="J1310" s="86">
        <f>I1310*Segmentos!$D$7*(AH1310%)*IF(ISNUMBER(AI1310),AI1310%,0)</f>
        <v>1543787.9999999986</v>
      </c>
      <c r="K1310" s="86">
        <f>I1310*Segmentos!$D$7*(AL1310%)*IF(ISNUMBER(AM1310),AM1310%,0)</f>
        <v>2484835.1999999983</v>
      </c>
      <c r="L1310" s="4"/>
      <c r="M1310" s="2">
        <v>8.9600000000000009</v>
      </c>
      <c r="N1310" s="2">
        <v>20.8</v>
      </c>
      <c r="O1310" s="2">
        <v>43.1</v>
      </c>
      <c r="P1310" s="2">
        <v>85.524500000000003</v>
      </c>
      <c r="Q1310" s="2">
        <v>4.33</v>
      </c>
      <c r="R1310" s="2">
        <v>11.6</v>
      </c>
      <c r="S1310" s="2">
        <v>37.299999999999997</v>
      </c>
      <c r="T1310" s="2">
        <v>6.8924000000000003</v>
      </c>
      <c r="U1310" s="2">
        <v>7.21</v>
      </c>
      <c r="V1310" s="2">
        <v>19.3</v>
      </c>
      <c r="W1310" s="2">
        <v>37.4</v>
      </c>
      <c r="X1310" s="2">
        <v>14.4262</v>
      </c>
      <c r="Y1310" s="2">
        <v>7.67</v>
      </c>
      <c r="Z1310" s="2">
        <v>18.7</v>
      </c>
      <c r="AA1310" s="2">
        <v>41.1</v>
      </c>
      <c r="AB1310" s="2">
        <v>21.626300000000001</v>
      </c>
      <c r="AC1310" s="2">
        <v>13.58</v>
      </c>
      <c r="AD1310" s="2">
        <v>28.3</v>
      </c>
      <c r="AE1310" s="2">
        <v>47.9</v>
      </c>
      <c r="AF1310" s="2">
        <v>42.579599999999999</v>
      </c>
      <c r="AG1310" s="20">
        <v>6.78</v>
      </c>
      <c r="AH1310" s="20">
        <v>18.5</v>
      </c>
      <c r="AI1310" s="20">
        <v>36.6</v>
      </c>
      <c r="AJ1310" s="20">
        <v>30.7316</v>
      </c>
      <c r="AK1310" s="18">
        <v>10.92</v>
      </c>
      <c r="AL1310" s="18">
        <v>22.8</v>
      </c>
      <c r="AM1310" s="18">
        <v>47.8</v>
      </c>
      <c r="AN1310" s="18">
        <v>54.7928</v>
      </c>
      <c r="AO1310" s="2">
        <v>10.130000000000001</v>
      </c>
      <c r="AP1310" s="2">
        <v>20.5</v>
      </c>
      <c r="AQ1310" s="2">
        <v>49.4</v>
      </c>
      <c r="AR1310" s="2">
        <v>10.5702</v>
      </c>
      <c r="AS1310" s="2">
        <v>7.08</v>
      </c>
      <c r="AT1310" s="2">
        <v>16.5</v>
      </c>
      <c r="AU1310" s="2">
        <v>42.8</v>
      </c>
      <c r="AV1310" s="2">
        <v>14.8872</v>
      </c>
      <c r="AW1310" s="2">
        <v>7.91</v>
      </c>
      <c r="AX1310" s="2">
        <v>19</v>
      </c>
      <c r="AY1310" s="2">
        <v>41.7</v>
      </c>
      <c r="AZ1310" s="2">
        <v>21.726199999999999</v>
      </c>
      <c r="BA1310" s="2">
        <v>10.48</v>
      </c>
      <c r="BB1310" s="2">
        <v>24.7</v>
      </c>
      <c r="BC1310" s="2">
        <v>42.4</v>
      </c>
      <c r="BD1310" s="2">
        <v>38.340899999999998</v>
      </c>
      <c r="BE1310" s="4" t="str">
        <f t="shared" si="202"/>
        <v>NO APLICA</v>
      </c>
      <c r="BF1310" s="4">
        <f t="shared" si="203"/>
        <v>8.841800000000001</v>
      </c>
      <c r="BG1310">
        <f t="shared" si="204"/>
        <v>10.130000000000001</v>
      </c>
      <c r="BH1310">
        <f t="shared" si="205"/>
        <v>7.08</v>
      </c>
      <c r="BI1310">
        <f t="shared" si="206"/>
        <v>10.48</v>
      </c>
      <c r="BJ1310">
        <f t="shared" si="207"/>
        <v>10.92</v>
      </c>
      <c r="BK1310">
        <f t="shared" si="208"/>
        <v>6.78</v>
      </c>
      <c r="BL1310">
        <f t="shared" si="209"/>
        <v>51099.359999999971</v>
      </c>
    </row>
    <row r="1311" spans="1:64" x14ac:dyDescent="0.2">
      <c r="A1311" s="1">
        <v>1309</v>
      </c>
      <c r="B1311" s="7" t="s">
        <v>105</v>
      </c>
      <c r="C1311" s="3">
        <v>39967</v>
      </c>
      <c r="D1311" s="4" t="s">
        <v>629</v>
      </c>
      <c r="E1311" s="4" t="s">
        <v>169</v>
      </c>
      <c r="F1311" s="5" t="str">
        <f t="shared" si="200"/>
        <v>W</v>
      </c>
      <c r="G1311" s="6">
        <v>0.91666666666666663</v>
      </c>
      <c r="H1311" s="6">
        <v>0.94652777777777775</v>
      </c>
      <c r="I1311" s="85">
        <f t="shared" si="201"/>
        <v>43.000000000000007</v>
      </c>
      <c r="J1311" s="86">
        <f>I1311*Segmentos!$D$7*(AH1311%)*IF(ISNUMBER(AI1311),AI1311%,0)</f>
        <v>121552.40000000005</v>
      </c>
      <c r="K1311" s="86">
        <f>I1311*Segmentos!$D$7*(AL1311%)*IF(ISNUMBER(AM1311),AM1311%,0)</f>
        <v>166306.80000000002</v>
      </c>
      <c r="L1311" s="4" t="s">
        <v>356</v>
      </c>
      <c r="M1311" s="2">
        <v>0.85</v>
      </c>
      <c r="N1311" s="2">
        <v>3.5</v>
      </c>
      <c r="O1311" s="2">
        <v>24.2</v>
      </c>
      <c r="P1311" s="2">
        <v>87.432900000000004</v>
      </c>
      <c r="Q1311" s="2">
        <v>0.02</v>
      </c>
      <c r="R1311" s="2">
        <v>0.7</v>
      </c>
      <c r="S1311" s="2">
        <v>3.5</v>
      </c>
      <c r="T1311" s="2">
        <v>0.42030000000000001</v>
      </c>
      <c r="U1311" s="2">
        <v>0.57999999999999996</v>
      </c>
      <c r="V1311" s="2">
        <v>4.5</v>
      </c>
      <c r="W1311" s="2">
        <v>12.7</v>
      </c>
      <c r="X1311" s="2">
        <v>12.4192</v>
      </c>
      <c r="Y1311" s="2">
        <v>1.37</v>
      </c>
      <c r="Z1311" s="2">
        <v>3.9</v>
      </c>
      <c r="AA1311" s="2">
        <v>35</v>
      </c>
      <c r="AB1311" s="2">
        <v>41.729599999999998</v>
      </c>
      <c r="AC1311" s="2">
        <v>0.97</v>
      </c>
      <c r="AD1311" s="2">
        <v>3.9</v>
      </c>
      <c r="AE1311" s="2">
        <v>25</v>
      </c>
      <c r="AF1311" s="2">
        <v>32.863799999999998</v>
      </c>
      <c r="AG1311" s="20">
        <v>0.7</v>
      </c>
      <c r="AH1311" s="20">
        <v>3.7</v>
      </c>
      <c r="AI1311" s="20">
        <v>19.100000000000001</v>
      </c>
      <c r="AJ1311" s="20">
        <v>34.361400000000003</v>
      </c>
      <c r="AK1311" s="18">
        <v>0.98</v>
      </c>
      <c r="AL1311" s="18">
        <v>3.3</v>
      </c>
      <c r="AM1311" s="18">
        <v>29.3</v>
      </c>
      <c r="AN1311" s="18">
        <v>53.0715</v>
      </c>
      <c r="AO1311" s="2">
        <v>0.28999999999999998</v>
      </c>
      <c r="AP1311" s="2">
        <v>0.7</v>
      </c>
      <c r="AQ1311" s="2">
        <v>41.7</v>
      </c>
      <c r="AR1311" s="2">
        <v>3.2871999999999999</v>
      </c>
      <c r="AS1311" s="2">
        <v>0.34</v>
      </c>
      <c r="AT1311" s="2">
        <v>1.9</v>
      </c>
      <c r="AU1311" s="2">
        <v>17.600000000000001</v>
      </c>
      <c r="AV1311" s="2">
        <v>7.7378999999999998</v>
      </c>
      <c r="AW1311" s="2">
        <v>1.1000000000000001</v>
      </c>
      <c r="AX1311" s="2">
        <v>4</v>
      </c>
      <c r="AY1311" s="2">
        <v>27.6</v>
      </c>
      <c r="AZ1311" s="2">
        <v>32.5627</v>
      </c>
      <c r="BA1311" s="2">
        <v>1.1100000000000001</v>
      </c>
      <c r="BB1311" s="2">
        <v>4.8</v>
      </c>
      <c r="BC1311" s="2">
        <v>23</v>
      </c>
      <c r="BD1311" s="2">
        <v>43.845199999999998</v>
      </c>
      <c r="BE1311" s="4" t="str">
        <f t="shared" si="202"/>
        <v>NO APLICA</v>
      </c>
      <c r="BF1311" s="4">
        <f t="shared" si="203"/>
        <v>0.67159999999999997</v>
      </c>
      <c r="BG1311">
        <f t="shared" si="204"/>
        <v>0.28999999999999998</v>
      </c>
      <c r="BH1311">
        <f t="shared" si="205"/>
        <v>0.34</v>
      </c>
      <c r="BI1311">
        <f t="shared" si="206"/>
        <v>1.1100000000000001</v>
      </c>
      <c r="BJ1311">
        <f t="shared" si="207"/>
        <v>0.98</v>
      </c>
      <c r="BK1311">
        <f t="shared" si="208"/>
        <v>0.7</v>
      </c>
      <c r="BL1311">
        <f t="shared" si="209"/>
        <v>3642.1000000000004</v>
      </c>
    </row>
    <row r="1312" spans="1:64" x14ac:dyDescent="0.2">
      <c r="A1312" s="1">
        <v>1310</v>
      </c>
      <c r="B1312" s="7" t="s">
        <v>41</v>
      </c>
      <c r="C1312" s="3">
        <v>39967</v>
      </c>
      <c r="D1312" s="4" t="s">
        <v>3</v>
      </c>
      <c r="E1312" s="4" t="s">
        <v>174</v>
      </c>
      <c r="F1312" s="5" t="str">
        <f t="shared" si="200"/>
        <v>W</v>
      </c>
      <c r="G1312" s="6">
        <v>0.91736111111111107</v>
      </c>
      <c r="H1312" s="6">
        <v>0.99791666666666667</v>
      </c>
      <c r="I1312" s="85">
        <f t="shared" si="201"/>
        <v>116.00000000000007</v>
      </c>
      <c r="J1312" s="86">
        <f>I1312*Segmentos!$D$7*(AH1312%)*IF(ISNUMBER(AI1312),AI1312%,0)</f>
        <v>2214300.8000000017</v>
      </c>
      <c r="K1312" s="86">
        <f>I1312*Segmentos!$D$7*(AL1312%)*IF(ISNUMBER(AM1312),AM1312%,0)</f>
        <v>2682384.0000000019</v>
      </c>
      <c r="L1312" s="4"/>
      <c r="M1312" s="2">
        <v>5.31</v>
      </c>
      <c r="N1312" s="2">
        <v>23.5</v>
      </c>
      <c r="O1312" s="2">
        <v>22.6</v>
      </c>
      <c r="P1312" s="2">
        <v>87.903099999999995</v>
      </c>
      <c r="Q1312" s="2">
        <v>3</v>
      </c>
      <c r="R1312" s="2">
        <v>16.7</v>
      </c>
      <c r="S1312" s="2">
        <v>18</v>
      </c>
      <c r="T1312" s="2">
        <v>8.3020999999999994</v>
      </c>
      <c r="U1312" s="2">
        <v>4.9000000000000004</v>
      </c>
      <c r="V1312" s="2">
        <v>23.9</v>
      </c>
      <c r="W1312" s="2">
        <v>20.5</v>
      </c>
      <c r="X1312" s="2">
        <v>16.998000000000001</v>
      </c>
      <c r="Y1312" s="2">
        <v>5.73</v>
      </c>
      <c r="Z1312" s="2">
        <v>25.6</v>
      </c>
      <c r="AA1312" s="2">
        <v>22.3</v>
      </c>
      <c r="AB1312" s="2">
        <v>28.014500000000002</v>
      </c>
      <c r="AC1312" s="2">
        <v>6.36</v>
      </c>
      <c r="AD1312" s="2">
        <v>24.9</v>
      </c>
      <c r="AE1312" s="2">
        <v>25.6</v>
      </c>
      <c r="AF1312" s="2">
        <v>34.588500000000003</v>
      </c>
      <c r="AG1312" s="20">
        <v>4.79</v>
      </c>
      <c r="AH1312" s="20">
        <v>22.3</v>
      </c>
      <c r="AI1312" s="20">
        <v>21.4</v>
      </c>
      <c r="AJ1312" s="20">
        <v>37.597999999999999</v>
      </c>
      <c r="AK1312" s="18">
        <v>5.78</v>
      </c>
      <c r="AL1312" s="18">
        <v>24.6</v>
      </c>
      <c r="AM1312" s="18">
        <v>23.5</v>
      </c>
      <c r="AN1312" s="18">
        <v>50.305100000000003</v>
      </c>
      <c r="AO1312" s="2">
        <v>1.01</v>
      </c>
      <c r="AP1312" s="2">
        <v>11.3</v>
      </c>
      <c r="AQ1312" s="2">
        <v>8.9</v>
      </c>
      <c r="AR1312" s="2">
        <v>1.8221000000000001</v>
      </c>
      <c r="AS1312" s="2">
        <v>2.31</v>
      </c>
      <c r="AT1312" s="2">
        <v>15.6</v>
      </c>
      <c r="AU1312" s="2">
        <v>14.8</v>
      </c>
      <c r="AV1312" s="2">
        <v>8.4354999999999993</v>
      </c>
      <c r="AW1312" s="2">
        <v>5.73</v>
      </c>
      <c r="AX1312" s="2">
        <v>24.4</v>
      </c>
      <c r="AY1312" s="2">
        <v>23.5</v>
      </c>
      <c r="AZ1312" s="2">
        <v>27.297899999999998</v>
      </c>
      <c r="BA1312" s="2">
        <v>7.94</v>
      </c>
      <c r="BB1312" s="2">
        <v>30.9</v>
      </c>
      <c r="BC1312" s="2">
        <v>25.7</v>
      </c>
      <c r="BD1312" s="2">
        <v>50.347499999999997</v>
      </c>
      <c r="BE1312" s="4" t="str">
        <f t="shared" si="202"/>
        <v>ABURRIDO</v>
      </c>
      <c r="BF1312" s="4">
        <f t="shared" si="203"/>
        <v>4.4838000000000005</v>
      </c>
      <c r="BG1312">
        <f t="shared" si="204"/>
        <v>1.01</v>
      </c>
      <c r="BH1312">
        <f t="shared" si="205"/>
        <v>2.31</v>
      </c>
      <c r="BI1312">
        <f t="shared" si="206"/>
        <v>7.94</v>
      </c>
      <c r="BJ1312">
        <f t="shared" si="207"/>
        <v>5.78</v>
      </c>
      <c r="BK1312">
        <f t="shared" si="208"/>
        <v>4.79</v>
      </c>
      <c r="BL1312">
        <f t="shared" si="209"/>
        <v>61607.600000000042</v>
      </c>
    </row>
    <row r="1313" spans="1:64" x14ac:dyDescent="0.2">
      <c r="A1313" s="1">
        <v>1311</v>
      </c>
      <c r="B1313" s="7" t="s">
        <v>5</v>
      </c>
      <c r="C1313" s="3">
        <v>39967</v>
      </c>
      <c r="D1313" s="4" t="s">
        <v>3</v>
      </c>
      <c r="E1313" s="4" t="s">
        <v>164</v>
      </c>
      <c r="F1313" s="5" t="str">
        <f t="shared" si="200"/>
        <v>W</v>
      </c>
      <c r="G1313" s="6">
        <v>0.87430555555555556</v>
      </c>
      <c r="H1313" s="6">
        <v>0.91736111111111107</v>
      </c>
      <c r="I1313" s="85">
        <f t="shared" si="201"/>
        <v>61.999999999999943</v>
      </c>
      <c r="J1313" s="86">
        <f>I1313*Segmentos!$D$7*(AH1313%)*IF(ISNUMBER(AI1313),AI1313%,0)</f>
        <v>1535615.9999999986</v>
      </c>
      <c r="K1313" s="86">
        <f>I1313*Segmentos!$D$7*(AL1313%)*IF(ISNUMBER(AM1313),AM1313%,0)</f>
        <v>1708223.9999999981</v>
      </c>
      <c r="L1313" s="4"/>
      <c r="M1313" s="2">
        <v>6.56</v>
      </c>
      <c r="N1313" s="2">
        <v>17.2</v>
      </c>
      <c r="O1313" s="2">
        <v>38.200000000000003</v>
      </c>
      <c r="P1313" s="2">
        <v>86.078000000000003</v>
      </c>
      <c r="Q1313" s="2">
        <v>3.28</v>
      </c>
      <c r="R1313" s="2">
        <v>10.8</v>
      </c>
      <c r="S1313" s="2">
        <v>30.5</v>
      </c>
      <c r="T1313" s="2">
        <v>7.1882999999999999</v>
      </c>
      <c r="U1313" s="2">
        <v>7.27</v>
      </c>
      <c r="V1313" s="2">
        <v>16.399999999999999</v>
      </c>
      <c r="W1313" s="2">
        <v>44.4</v>
      </c>
      <c r="X1313" s="2">
        <v>20.006900000000002</v>
      </c>
      <c r="Y1313" s="2">
        <v>6.74</v>
      </c>
      <c r="Z1313" s="2">
        <v>18.8</v>
      </c>
      <c r="AA1313" s="2">
        <v>35.799999999999997</v>
      </c>
      <c r="AB1313" s="2">
        <v>26.116499999999998</v>
      </c>
      <c r="AC1313" s="2">
        <v>7.6</v>
      </c>
      <c r="AD1313" s="2">
        <v>19.399999999999999</v>
      </c>
      <c r="AE1313" s="2">
        <v>39.1</v>
      </c>
      <c r="AF1313" s="2">
        <v>32.766300000000001</v>
      </c>
      <c r="AG1313" s="20">
        <v>6.18</v>
      </c>
      <c r="AH1313" s="20">
        <v>18</v>
      </c>
      <c r="AI1313" s="20">
        <v>34.4</v>
      </c>
      <c r="AJ1313" s="20">
        <v>38.4833</v>
      </c>
      <c r="AK1313" s="18">
        <v>6.9</v>
      </c>
      <c r="AL1313" s="18">
        <v>16.399999999999999</v>
      </c>
      <c r="AM1313" s="18">
        <v>42</v>
      </c>
      <c r="AN1313" s="18">
        <v>47.594799999999999</v>
      </c>
      <c r="AO1313" s="2">
        <v>3.75</v>
      </c>
      <c r="AP1313" s="2">
        <v>13.8</v>
      </c>
      <c r="AQ1313" s="2">
        <v>27.2</v>
      </c>
      <c r="AR1313" s="2">
        <v>5.3813000000000004</v>
      </c>
      <c r="AS1313" s="2">
        <v>4.3600000000000003</v>
      </c>
      <c r="AT1313" s="2">
        <v>13.6</v>
      </c>
      <c r="AU1313" s="2">
        <v>32.200000000000003</v>
      </c>
      <c r="AV1313" s="2">
        <v>12.616400000000001</v>
      </c>
      <c r="AW1313" s="2">
        <v>8.76</v>
      </c>
      <c r="AX1313" s="2">
        <v>20.100000000000001</v>
      </c>
      <c r="AY1313" s="2">
        <v>43.6</v>
      </c>
      <c r="AZ1313" s="2">
        <v>33.075600000000001</v>
      </c>
      <c r="BA1313" s="2">
        <v>6.96</v>
      </c>
      <c r="BB1313" s="2">
        <v>18</v>
      </c>
      <c r="BC1313" s="2">
        <v>38.6</v>
      </c>
      <c r="BD1313" s="2">
        <v>35.004800000000003</v>
      </c>
      <c r="BE1313" s="4" t="str">
        <f t="shared" si="202"/>
        <v>NO APLICA</v>
      </c>
      <c r="BF1313" s="4">
        <f t="shared" si="203"/>
        <v>6.0693999999999999</v>
      </c>
      <c r="BG1313">
        <f t="shared" si="204"/>
        <v>3.75</v>
      </c>
      <c r="BH1313">
        <f t="shared" si="205"/>
        <v>4.3600000000000003</v>
      </c>
      <c r="BI1313">
        <f t="shared" si="206"/>
        <v>8.76</v>
      </c>
      <c r="BJ1313">
        <f t="shared" si="207"/>
        <v>6.9</v>
      </c>
      <c r="BK1313">
        <f t="shared" si="208"/>
        <v>6.18</v>
      </c>
      <c r="BL1313">
        <f t="shared" si="209"/>
        <v>40736.47999999996</v>
      </c>
    </row>
    <row r="1314" spans="1:64" x14ac:dyDescent="0.2">
      <c r="A1314" s="1">
        <v>1312</v>
      </c>
      <c r="B1314" s="7" t="s">
        <v>18</v>
      </c>
      <c r="C1314" s="3">
        <v>39967</v>
      </c>
      <c r="D1314" s="4" t="s">
        <v>17</v>
      </c>
      <c r="E1314" s="4" t="s">
        <v>168</v>
      </c>
      <c r="F1314" s="5" t="str">
        <f t="shared" si="200"/>
        <v>W</v>
      </c>
      <c r="G1314" s="6">
        <v>0.83263888888888893</v>
      </c>
      <c r="H1314" s="6">
        <v>0.91527777777777775</v>
      </c>
      <c r="I1314" s="85">
        <f t="shared" si="201"/>
        <v>118.9999999999999</v>
      </c>
      <c r="J1314" s="86">
        <f>I1314*Segmentos!$D$7*(AH1314%)*IF(ISNUMBER(AI1314),AI1314%,0)</f>
        <v>195493.19999999987</v>
      </c>
      <c r="K1314" s="86">
        <f>I1314*Segmentos!$D$7*(AL1314%)*IF(ISNUMBER(AM1314),AM1314%,0)</f>
        <v>480664.79999999964</v>
      </c>
      <c r="L1314" s="4" t="s">
        <v>355</v>
      </c>
      <c r="M1314" s="2">
        <v>0.72</v>
      </c>
      <c r="N1314" s="2">
        <v>3.2</v>
      </c>
      <c r="O1314" s="2">
        <v>22.8</v>
      </c>
      <c r="P1314" s="2">
        <v>99.002899999999997</v>
      </c>
      <c r="Q1314" s="2">
        <v>0.1</v>
      </c>
      <c r="R1314" s="2">
        <v>0.2</v>
      </c>
      <c r="S1314" s="2">
        <v>47.1</v>
      </c>
      <c r="T1314" s="2">
        <v>2.3087</v>
      </c>
      <c r="U1314" s="2">
        <v>0.01</v>
      </c>
      <c r="V1314" s="2">
        <v>0.7</v>
      </c>
      <c r="W1314" s="2">
        <v>0.8</v>
      </c>
      <c r="X1314" s="2">
        <v>0.18079999999999999</v>
      </c>
      <c r="Y1314" s="2">
        <v>0.45</v>
      </c>
      <c r="Z1314" s="2">
        <v>3.8</v>
      </c>
      <c r="AA1314" s="2">
        <v>12</v>
      </c>
      <c r="AB1314" s="2">
        <v>18.219100000000001</v>
      </c>
      <c r="AC1314" s="2">
        <v>1.74</v>
      </c>
      <c r="AD1314" s="2">
        <v>5.7</v>
      </c>
      <c r="AE1314" s="2">
        <v>30.7</v>
      </c>
      <c r="AF1314" s="2">
        <v>78.294399999999996</v>
      </c>
      <c r="AG1314" s="20">
        <v>0.41</v>
      </c>
      <c r="AH1314" s="20">
        <v>3.7</v>
      </c>
      <c r="AI1314" s="20">
        <v>11.1</v>
      </c>
      <c r="AJ1314" s="20">
        <v>26.506900000000002</v>
      </c>
      <c r="AK1314" s="18">
        <v>1</v>
      </c>
      <c r="AL1314" s="18">
        <v>2.7</v>
      </c>
      <c r="AM1314" s="18">
        <v>37.4</v>
      </c>
      <c r="AN1314" s="18">
        <v>72.495999999999995</v>
      </c>
      <c r="AO1314" s="2">
        <v>0.02</v>
      </c>
      <c r="AP1314" s="2">
        <v>0.9</v>
      </c>
      <c r="AQ1314" s="2">
        <v>2.6</v>
      </c>
      <c r="AR1314" s="2">
        <v>0.34939999999999999</v>
      </c>
      <c r="AS1314" s="2">
        <v>0.05</v>
      </c>
      <c r="AT1314" s="2">
        <v>1.3</v>
      </c>
      <c r="AU1314" s="2">
        <v>4.0999999999999996</v>
      </c>
      <c r="AV1314" s="2">
        <v>1.5916999999999999</v>
      </c>
      <c r="AW1314" s="2">
        <v>0.82</v>
      </c>
      <c r="AX1314" s="2">
        <v>2.6</v>
      </c>
      <c r="AY1314" s="2">
        <v>31.1</v>
      </c>
      <c r="AZ1314" s="2">
        <v>32.349200000000003</v>
      </c>
      <c r="BA1314" s="2">
        <v>1.23</v>
      </c>
      <c r="BB1314" s="2">
        <v>5.3</v>
      </c>
      <c r="BC1314" s="2">
        <v>23.3</v>
      </c>
      <c r="BD1314" s="2">
        <v>64.712699999999998</v>
      </c>
      <c r="BE1314" s="4" t="str">
        <f t="shared" si="202"/>
        <v>ABURRIDO</v>
      </c>
      <c r="BF1314" s="4">
        <f t="shared" si="203"/>
        <v>0.54380000000000006</v>
      </c>
      <c r="BG1314">
        <f t="shared" si="204"/>
        <v>0.02</v>
      </c>
      <c r="BH1314">
        <f t="shared" si="205"/>
        <v>0.05</v>
      </c>
      <c r="BI1314">
        <f t="shared" si="206"/>
        <v>1.23</v>
      </c>
      <c r="BJ1314">
        <f t="shared" si="207"/>
        <v>1</v>
      </c>
      <c r="BK1314">
        <f t="shared" si="208"/>
        <v>0.41</v>
      </c>
      <c r="BL1314">
        <f t="shared" si="209"/>
        <v>8682.2399999999943</v>
      </c>
    </row>
    <row r="1315" spans="1:64" x14ac:dyDescent="0.2">
      <c r="A1315" s="1">
        <v>1313</v>
      </c>
      <c r="B1315" s="7" t="s">
        <v>9</v>
      </c>
      <c r="C1315" s="3">
        <v>39967</v>
      </c>
      <c r="D1315" s="4" t="s">
        <v>8</v>
      </c>
      <c r="E1315" s="4" t="s">
        <v>168</v>
      </c>
      <c r="F1315" s="5" t="str">
        <f t="shared" si="200"/>
        <v>W</v>
      </c>
      <c r="G1315" s="6">
        <v>0.79791666666666661</v>
      </c>
      <c r="H1315" s="6">
        <v>0.87361111111111101</v>
      </c>
      <c r="I1315" s="85">
        <f t="shared" si="201"/>
        <v>108.99999999999993</v>
      </c>
      <c r="J1315" s="86">
        <f>I1315*Segmentos!$D$7*(AH1315%)*IF(ISNUMBER(AI1315),AI1315%,0)</f>
        <v>1563844.7999999989</v>
      </c>
      <c r="K1315" s="86">
        <f>I1315*Segmentos!$D$7*(AL1315%)*IF(ISNUMBER(AM1315),AM1315%,0)</f>
        <v>1378457.5999999992</v>
      </c>
      <c r="L1315" s="4" t="s">
        <v>354</v>
      </c>
      <c r="M1315" s="2">
        <v>3.36</v>
      </c>
      <c r="N1315" s="2">
        <v>13.7</v>
      </c>
      <c r="O1315" s="2">
        <v>24.6</v>
      </c>
      <c r="P1315" s="2">
        <v>84.304699999999997</v>
      </c>
      <c r="Q1315" s="2">
        <v>1.33</v>
      </c>
      <c r="R1315" s="2">
        <v>5.2</v>
      </c>
      <c r="S1315" s="2">
        <v>25.7</v>
      </c>
      <c r="T1315" s="2">
        <v>5.5488999999999997</v>
      </c>
      <c r="U1315" s="2">
        <v>0.96</v>
      </c>
      <c r="V1315" s="2">
        <v>9.1999999999999993</v>
      </c>
      <c r="W1315" s="2">
        <v>10.4</v>
      </c>
      <c r="X1315" s="2">
        <v>5.0448000000000004</v>
      </c>
      <c r="Y1315" s="2">
        <v>3.65</v>
      </c>
      <c r="Z1315" s="2">
        <v>13.8</v>
      </c>
      <c r="AA1315" s="2">
        <v>26.4</v>
      </c>
      <c r="AB1315" s="2">
        <v>27.069600000000001</v>
      </c>
      <c r="AC1315" s="2">
        <v>5.66</v>
      </c>
      <c r="AD1315" s="2">
        <v>20.7</v>
      </c>
      <c r="AE1315" s="2">
        <v>27.3</v>
      </c>
      <c r="AF1315" s="2">
        <v>46.641399999999997</v>
      </c>
      <c r="AG1315" s="20">
        <v>3.59</v>
      </c>
      <c r="AH1315" s="20">
        <v>14.7</v>
      </c>
      <c r="AI1315" s="20">
        <v>24.4</v>
      </c>
      <c r="AJ1315" s="20">
        <v>42.701999999999998</v>
      </c>
      <c r="AK1315" s="18">
        <v>3.15</v>
      </c>
      <c r="AL1315" s="18">
        <v>12.8</v>
      </c>
      <c r="AM1315" s="18">
        <v>24.7</v>
      </c>
      <c r="AN1315" s="18">
        <v>41.602600000000002</v>
      </c>
      <c r="AO1315" s="2">
        <v>0.69</v>
      </c>
      <c r="AP1315" s="2">
        <v>7.1</v>
      </c>
      <c r="AQ1315" s="2">
        <v>9.6999999999999993</v>
      </c>
      <c r="AR1315" s="2">
        <v>1.8833</v>
      </c>
      <c r="AS1315" s="2">
        <v>2.0099999999999998</v>
      </c>
      <c r="AT1315" s="2">
        <v>8.9</v>
      </c>
      <c r="AU1315" s="2">
        <v>22.5</v>
      </c>
      <c r="AV1315" s="2">
        <v>11.0886</v>
      </c>
      <c r="AW1315" s="2">
        <v>4.3</v>
      </c>
      <c r="AX1315" s="2">
        <v>15.4</v>
      </c>
      <c r="AY1315" s="2">
        <v>27.9</v>
      </c>
      <c r="AZ1315" s="2">
        <v>31.028300000000002</v>
      </c>
      <c r="BA1315" s="2">
        <v>4.1900000000000004</v>
      </c>
      <c r="BB1315" s="2">
        <v>17</v>
      </c>
      <c r="BC1315" s="2">
        <v>24.7</v>
      </c>
      <c r="BD1315" s="2">
        <v>40.304499999999997</v>
      </c>
      <c r="BE1315" s="4" t="str">
        <f t="shared" si="202"/>
        <v>ABURRIDO</v>
      </c>
      <c r="BF1315" s="4">
        <f t="shared" si="203"/>
        <v>2.8281999999999998</v>
      </c>
      <c r="BG1315">
        <f t="shared" si="204"/>
        <v>0.69</v>
      </c>
      <c r="BH1315">
        <f t="shared" si="205"/>
        <v>2.0099999999999998</v>
      </c>
      <c r="BI1315">
        <f t="shared" si="206"/>
        <v>4.3</v>
      </c>
      <c r="BJ1315">
        <f t="shared" si="207"/>
        <v>3.15</v>
      </c>
      <c r="BK1315">
        <f t="shared" si="208"/>
        <v>3.59</v>
      </c>
      <c r="BL1315">
        <f t="shared" si="209"/>
        <v>36735.179999999978</v>
      </c>
    </row>
    <row r="1316" spans="1:64" x14ac:dyDescent="0.2">
      <c r="A1316" s="1">
        <v>1314</v>
      </c>
      <c r="B1316" s="7" t="s">
        <v>1</v>
      </c>
      <c r="C1316" s="3">
        <v>39967</v>
      </c>
      <c r="D1316" s="4" t="s">
        <v>627</v>
      </c>
      <c r="E1316" s="4" t="s">
        <v>163</v>
      </c>
      <c r="F1316" s="5" t="str">
        <f t="shared" si="200"/>
        <v>W</v>
      </c>
      <c r="G1316" s="6">
        <v>0.8520833333333333</v>
      </c>
      <c r="H1316" s="6">
        <v>0.88402777777777775</v>
      </c>
      <c r="I1316" s="85">
        <f t="shared" si="201"/>
        <v>46</v>
      </c>
      <c r="J1316" s="86">
        <f>I1316*Segmentos!$D$7*(AH1316%)*IF(ISNUMBER(AI1316),AI1316%,0)</f>
        <v>721188</v>
      </c>
      <c r="K1316" s="86">
        <f>I1316*Segmentos!$D$7*(AL1316%)*IF(ISNUMBER(AM1316),AM1316%,0)</f>
        <v>1117248</v>
      </c>
      <c r="L1316" s="4"/>
      <c r="M1316" s="2">
        <v>5.0599999999999996</v>
      </c>
      <c r="N1316" s="2">
        <v>8</v>
      </c>
      <c r="O1316" s="2">
        <v>63</v>
      </c>
      <c r="P1316" s="2">
        <v>68.653700000000001</v>
      </c>
      <c r="Q1316" s="2">
        <v>6.45</v>
      </c>
      <c r="R1316" s="2">
        <v>8.3000000000000007</v>
      </c>
      <c r="S1316" s="2">
        <v>77.3</v>
      </c>
      <c r="T1316" s="2">
        <v>14.598599999999999</v>
      </c>
      <c r="U1316" s="2">
        <v>4.9400000000000004</v>
      </c>
      <c r="V1316" s="2">
        <v>9.1999999999999993</v>
      </c>
      <c r="W1316" s="2">
        <v>53.6</v>
      </c>
      <c r="X1316" s="2">
        <v>14.058299999999999</v>
      </c>
      <c r="Y1316" s="2">
        <v>3.61</v>
      </c>
      <c r="Z1316" s="2">
        <v>7.2</v>
      </c>
      <c r="AA1316" s="2">
        <v>50.3</v>
      </c>
      <c r="AB1316" s="2">
        <v>14.4735</v>
      </c>
      <c r="AC1316" s="2">
        <v>5.73</v>
      </c>
      <c r="AD1316" s="2">
        <v>7.9</v>
      </c>
      <c r="AE1316" s="2">
        <v>72.8</v>
      </c>
      <c r="AF1316" s="2">
        <v>25.523299999999999</v>
      </c>
      <c r="AG1316" s="20">
        <v>3.92</v>
      </c>
      <c r="AH1316" s="20">
        <v>6.7</v>
      </c>
      <c r="AI1316" s="20">
        <v>58.5</v>
      </c>
      <c r="AJ1316" s="20">
        <v>25.2561</v>
      </c>
      <c r="AK1316" s="18">
        <v>6.09</v>
      </c>
      <c r="AL1316" s="18">
        <v>9.1999999999999993</v>
      </c>
      <c r="AM1316" s="18">
        <v>66</v>
      </c>
      <c r="AN1316" s="18">
        <v>43.397599999999997</v>
      </c>
      <c r="AO1316" s="2">
        <v>6.64</v>
      </c>
      <c r="AP1316" s="2">
        <v>11.4</v>
      </c>
      <c r="AQ1316" s="2">
        <v>58.3</v>
      </c>
      <c r="AR1316" s="2">
        <v>9.8491999999999997</v>
      </c>
      <c r="AS1316" s="2">
        <v>5.19</v>
      </c>
      <c r="AT1316" s="2">
        <v>7.8</v>
      </c>
      <c r="AU1316" s="2">
        <v>66.7</v>
      </c>
      <c r="AV1316" s="2">
        <v>15.5054</v>
      </c>
      <c r="AW1316" s="2">
        <v>5.85</v>
      </c>
      <c r="AX1316" s="2">
        <v>9.6</v>
      </c>
      <c r="AY1316" s="2">
        <v>60.8</v>
      </c>
      <c r="AZ1316" s="2">
        <v>22.825700000000001</v>
      </c>
      <c r="BA1316" s="2">
        <v>3.94</v>
      </c>
      <c r="BB1316" s="2">
        <v>6</v>
      </c>
      <c r="BC1316" s="2">
        <v>65.5</v>
      </c>
      <c r="BD1316" s="2">
        <v>20.473400000000002</v>
      </c>
      <c r="BE1316" s="4" t="str">
        <f t="shared" si="202"/>
        <v>NO APLICA</v>
      </c>
      <c r="BF1316" s="4">
        <f t="shared" si="203"/>
        <v>5.5394000000000005</v>
      </c>
      <c r="BG1316">
        <f t="shared" si="204"/>
        <v>6.64</v>
      </c>
      <c r="BH1316">
        <f t="shared" si="205"/>
        <v>5.19</v>
      </c>
      <c r="BI1316">
        <f t="shared" si="206"/>
        <v>5.85</v>
      </c>
      <c r="BJ1316">
        <f t="shared" si="207"/>
        <v>6.09</v>
      </c>
      <c r="BK1316">
        <f t="shared" si="208"/>
        <v>3.92</v>
      </c>
      <c r="BL1316">
        <f t="shared" si="209"/>
        <v>23184</v>
      </c>
    </row>
    <row r="1317" spans="1:64" x14ac:dyDescent="0.2">
      <c r="A1317" s="1">
        <v>1315</v>
      </c>
      <c r="B1317" s="7" t="s">
        <v>36</v>
      </c>
      <c r="C1317" s="3">
        <v>39967</v>
      </c>
      <c r="D1317" s="4" t="s">
        <v>626</v>
      </c>
      <c r="E1317" s="4" t="s">
        <v>163</v>
      </c>
      <c r="F1317" s="5" t="str">
        <f t="shared" si="200"/>
        <v>W</v>
      </c>
      <c r="G1317" s="6">
        <v>0.91874999999999996</v>
      </c>
      <c r="H1317" s="6">
        <v>0.94166666666666676</v>
      </c>
      <c r="I1317" s="85">
        <f t="shared" si="201"/>
        <v>33.000000000000199</v>
      </c>
      <c r="J1317" s="86">
        <f>I1317*Segmentos!$D$7*(AH1317%)*IF(ISNUMBER(AI1317),AI1317%,0)</f>
        <v>1339668.0000000084</v>
      </c>
      <c r="K1317" s="86">
        <f>I1317*Segmentos!$D$7*(AL1317%)*IF(ISNUMBER(AM1317),AM1317%,0)</f>
        <v>2202393.6000000131</v>
      </c>
      <c r="L1317" s="4"/>
      <c r="M1317" s="2">
        <v>13.57</v>
      </c>
      <c r="N1317" s="2">
        <v>20.5</v>
      </c>
      <c r="O1317" s="2">
        <v>66.2</v>
      </c>
      <c r="P1317" s="2">
        <v>87.478499999999997</v>
      </c>
      <c r="Q1317" s="2">
        <v>7.42</v>
      </c>
      <c r="R1317" s="2">
        <v>13</v>
      </c>
      <c r="S1317" s="2">
        <v>57.2</v>
      </c>
      <c r="T1317" s="2">
        <v>7.9779</v>
      </c>
      <c r="U1317" s="2">
        <v>15.49</v>
      </c>
      <c r="V1317" s="2">
        <v>23.1</v>
      </c>
      <c r="W1317" s="2">
        <v>67</v>
      </c>
      <c r="X1317" s="2">
        <v>20.925799999999999</v>
      </c>
      <c r="Y1317" s="2">
        <v>13.52</v>
      </c>
      <c r="Z1317" s="2">
        <v>22.2</v>
      </c>
      <c r="AA1317" s="2">
        <v>60.8</v>
      </c>
      <c r="AB1317" s="2">
        <v>25.728100000000001</v>
      </c>
      <c r="AC1317" s="2">
        <v>15.52</v>
      </c>
      <c r="AD1317" s="2">
        <v>21.1</v>
      </c>
      <c r="AE1317" s="2">
        <v>73.5</v>
      </c>
      <c r="AF1317" s="2">
        <v>32.846699999999998</v>
      </c>
      <c r="AG1317" s="20">
        <v>10.15</v>
      </c>
      <c r="AH1317" s="20">
        <v>17</v>
      </c>
      <c r="AI1317" s="20">
        <v>59.7</v>
      </c>
      <c r="AJ1317" s="20">
        <v>31.029499999999999</v>
      </c>
      <c r="AK1317" s="18">
        <v>16.66</v>
      </c>
      <c r="AL1317" s="18">
        <v>23.7</v>
      </c>
      <c r="AM1317" s="18">
        <v>70.400000000000006</v>
      </c>
      <c r="AN1317" s="18">
        <v>56.448999999999998</v>
      </c>
      <c r="AO1317" s="2">
        <v>15.12</v>
      </c>
      <c r="AP1317" s="2">
        <v>23.3</v>
      </c>
      <c r="AQ1317" s="2">
        <v>64.900000000000006</v>
      </c>
      <c r="AR1317" s="2">
        <v>10.6525</v>
      </c>
      <c r="AS1317" s="2">
        <v>14</v>
      </c>
      <c r="AT1317" s="2">
        <v>20.2</v>
      </c>
      <c r="AU1317" s="2">
        <v>69.2</v>
      </c>
      <c r="AV1317" s="2">
        <v>19.8765</v>
      </c>
      <c r="AW1317" s="2">
        <v>13.29</v>
      </c>
      <c r="AX1317" s="2">
        <v>23.1</v>
      </c>
      <c r="AY1317" s="2">
        <v>57.6</v>
      </c>
      <c r="AZ1317" s="2">
        <v>24.626300000000001</v>
      </c>
      <c r="BA1317" s="2">
        <v>13.1</v>
      </c>
      <c r="BB1317" s="2">
        <v>18</v>
      </c>
      <c r="BC1317" s="2">
        <v>72.900000000000006</v>
      </c>
      <c r="BD1317" s="2">
        <v>32.323300000000003</v>
      </c>
      <c r="BE1317" s="4" t="str">
        <f t="shared" si="202"/>
        <v>NO APLICA</v>
      </c>
      <c r="BF1317" s="4">
        <f t="shared" si="203"/>
        <v>13.9102</v>
      </c>
      <c r="BG1317">
        <f t="shared" si="204"/>
        <v>15.12</v>
      </c>
      <c r="BH1317">
        <f t="shared" si="205"/>
        <v>14</v>
      </c>
      <c r="BI1317">
        <f t="shared" si="206"/>
        <v>13.29</v>
      </c>
      <c r="BJ1317">
        <f t="shared" si="207"/>
        <v>16.66</v>
      </c>
      <c r="BK1317">
        <f t="shared" si="208"/>
        <v>10.15</v>
      </c>
      <c r="BL1317">
        <f t="shared" si="209"/>
        <v>44784.300000000272</v>
      </c>
    </row>
    <row r="1318" spans="1:64" x14ac:dyDescent="0.2">
      <c r="A1318" s="1">
        <v>1316</v>
      </c>
      <c r="B1318" s="7" t="s">
        <v>88</v>
      </c>
      <c r="C1318" s="3">
        <v>39967</v>
      </c>
      <c r="D1318" s="4" t="s">
        <v>626</v>
      </c>
      <c r="E1318" s="4" t="s">
        <v>163</v>
      </c>
      <c r="F1318" s="5" t="str">
        <f t="shared" si="200"/>
        <v>W</v>
      </c>
      <c r="G1318" s="6">
        <v>0.91736111111111107</v>
      </c>
      <c r="H1318" s="6">
        <v>0.91874999999999996</v>
      </c>
      <c r="I1318" s="85">
        <f t="shared" si="201"/>
        <v>1.9999999999999929</v>
      </c>
      <c r="J1318" s="86">
        <f>I1318*Segmentos!$D$7*(AH1318%)*IF(ISNUMBER(AI1318),AI1318%,0)</f>
        <v>63439.199999999772</v>
      </c>
      <c r="K1318" s="86">
        <f>I1318*Segmentos!$D$7*(AL1318%)*IF(ISNUMBER(AM1318),AM1318%,0)</f>
        <v>108908.79999999964</v>
      </c>
      <c r="L1318" s="4"/>
      <c r="M1318" s="2">
        <v>10.94</v>
      </c>
      <c r="N1318" s="2">
        <v>11.8</v>
      </c>
      <c r="O1318" s="2">
        <v>93</v>
      </c>
      <c r="P1318" s="2">
        <v>87.703900000000004</v>
      </c>
      <c r="Q1318" s="2">
        <v>5.69</v>
      </c>
      <c r="R1318" s="2">
        <v>5.8</v>
      </c>
      <c r="S1318" s="2">
        <v>97.8</v>
      </c>
      <c r="T1318" s="2">
        <v>7.6073000000000004</v>
      </c>
      <c r="U1318" s="2">
        <v>11.64</v>
      </c>
      <c r="V1318" s="2">
        <v>12.9</v>
      </c>
      <c r="W1318" s="2">
        <v>90.2</v>
      </c>
      <c r="X1318" s="2">
        <v>19.551200000000001</v>
      </c>
      <c r="Y1318" s="2">
        <v>10.06</v>
      </c>
      <c r="Z1318" s="2">
        <v>11.3</v>
      </c>
      <c r="AA1318" s="2">
        <v>89.4</v>
      </c>
      <c r="AB1318" s="2">
        <v>23.8001</v>
      </c>
      <c r="AC1318" s="2">
        <v>13.97</v>
      </c>
      <c r="AD1318" s="2">
        <v>14.5</v>
      </c>
      <c r="AE1318" s="2">
        <v>96.2</v>
      </c>
      <c r="AF1318" s="2">
        <v>36.7453</v>
      </c>
      <c r="AG1318" s="20">
        <v>7.93</v>
      </c>
      <c r="AH1318" s="20">
        <v>8.9</v>
      </c>
      <c r="AI1318" s="20">
        <v>89.1</v>
      </c>
      <c r="AJ1318" s="20">
        <v>30.167200000000001</v>
      </c>
      <c r="AK1318" s="18">
        <v>13.66</v>
      </c>
      <c r="AL1318" s="18">
        <v>14.3</v>
      </c>
      <c r="AM1318" s="18">
        <v>95.2</v>
      </c>
      <c r="AN1318" s="18">
        <v>57.536700000000003</v>
      </c>
      <c r="AO1318" s="2">
        <v>12.56</v>
      </c>
      <c r="AP1318" s="2">
        <v>13.2</v>
      </c>
      <c r="AQ1318" s="2">
        <v>94.8</v>
      </c>
      <c r="AR1318" s="2">
        <v>10.996700000000001</v>
      </c>
      <c r="AS1318" s="2">
        <v>10.61</v>
      </c>
      <c r="AT1318" s="2">
        <v>11.6</v>
      </c>
      <c r="AU1318" s="2">
        <v>91.4</v>
      </c>
      <c r="AV1318" s="2">
        <v>18.7319</v>
      </c>
      <c r="AW1318" s="2">
        <v>10.039999999999999</v>
      </c>
      <c r="AX1318" s="2">
        <v>10.7</v>
      </c>
      <c r="AY1318" s="2">
        <v>94.3</v>
      </c>
      <c r="AZ1318" s="2">
        <v>23.140599999999999</v>
      </c>
      <c r="BA1318" s="2">
        <v>11.35</v>
      </c>
      <c r="BB1318" s="2">
        <v>12.3</v>
      </c>
      <c r="BC1318" s="2">
        <v>92.6</v>
      </c>
      <c r="BD1318" s="2">
        <v>34.834800000000001</v>
      </c>
      <c r="BE1318" s="4" t="str">
        <f t="shared" si="202"/>
        <v>NO APLICA</v>
      </c>
      <c r="BF1318" s="4">
        <f t="shared" si="203"/>
        <v>11.178599999999999</v>
      </c>
      <c r="BG1318">
        <f t="shared" si="204"/>
        <v>12.56</v>
      </c>
      <c r="BH1318">
        <f t="shared" si="205"/>
        <v>10.61</v>
      </c>
      <c r="BI1318">
        <f t="shared" si="206"/>
        <v>11.35</v>
      </c>
      <c r="BJ1318">
        <f t="shared" si="207"/>
        <v>13.66</v>
      </c>
      <c r="BK1318">
        <f t="shared" si="208"/>
        <v>7.93</v>
      </c>
      <c r="BL1318">
        <f t="shared" si="209"/>
        <v>2194.799999999992</v>
      </c>
    </row>
    <row r="1319" spans="1:64" x14ac:dyDescent="0.2">
      <c r="A1319" s="1">
        <v>1317</v>
      </c>
      <c r="B1319" s="7" t="s">
        <v>30</v>
      </c>
      <c r="C1319" s="3">
        <v>39967</v>
      </c>
      <c r="D1319" s="4" t="s">
        <v>628</v>
      </c>
      <c r="E1319" s="4" t="s">
        <v>163</v>
      </c>
      <c r="F1319" s="5" t="str">
        <f t="shared" si="200"/>
        <v>W</v>
      </c>
      <c r="G1319" s="6">
        <v>0.87638888888888899</v>
      </c>
      <c r="H1319" s="6">
        <v>0.91180555555555554</v>
      </c>
      <c r="I1319" s="85">
        <f t="shared" si="201"/>
        <v>50.999999999999815</v>
      </c>
      <c r="J1319" s="86">
        <f>I1319*Segmentos!$D$7*(AH1319%)*IF(ISNUMBER(AI1319),AI1319%,0)</f>
        <v>127295.99999999955</v>
      </c>
      <c r="K1319" s="86">
        <f>I1319*Segmentos!$D$7*(AL1319%)*IF(ISNUMBER(AM1319),AM1319%,0)</f>
        <v>276317.99999999895</v>
      </c>
      <c r="L1319" s="4"/>
      <c r="M1319" s="2">
        <v>1</v>
      </c>
      <c r="N1319" s="2">
        <v>3.2</v>
      </c>
      <c r="O1319" s="2">
        <v>31.4</v>
      </c>
      <c r="P1319" s="2">
        <v>82.590800000000002</v>
      </c>
      <c r="Q1319" s="2">
        <v>0.04</v>
      </c>
      <c r="R1319" s="2">
        <v>1.2</v>
      </c>
      <c r="S1319" s="2">
        <v>3.1</v>
      </c>
      <c r="T1319" s="2">
        <v>0.52649999999999997</v>
      </c>
      <c r="U1319" s="2">
        <v>0.36</v>
      </c>
      <c r="V1319" s="2">
        <v>2.2999999999999998</v>
      </c>
      <c r="W1319" s="2">
        <v>15.5</v>
      </c>
      <c r="X1319" s="2">
        <v>6.2394999999999996</v>
      </c>
      <c r="Y1319" s="2">
        <v>0.98</v>
      </c>
      <c r="Z1319" s="2">
        <v>2.9</v>
      </c>
      <c r="AA1319" s="2">
        <v>33.1</v>
      </c>
      <c r="AB1319" s="2">
        <v>23.707899999999999</v>
      </c>
      <c r="AC1319" s="2">
        <v>1.93</v>
      </c>
      <c r="AD1319" s="2">
        <v>5</v>
      </c>
      <c r="AE1319" s="2">
        <v>38.799999999999997</v>
      </c>
      <c r="AF1319" s="2">
        <v>52.116900000000001</v>
      </c>
      <c r="AG1319" s="20">
        <v>0.62</v>
      </c>
      <c r="AH1319" s="20">
        <v>2</v>
      </c>
      <c r="AI1319" s="20">
        <v>31.2</v>
      </c>
      <c r="AJ1319" s="20">
        <v>24.281400000000001</v>
      </c>
      <c r="AK1319" s="18">
        <v>1.35</v>
      </c>
      <c r="AL1319" s="18">
        <v>4.3</v>
      </c>
      <c r="AM1319" s="18">
        <v>31.5</v>
      </c>
      <c r="AN1319" s="18">
        <v>58.309399999999997</v>
      </c>
      <c r="AO1319" s="2">
        <v>0.42</v>
      </c>
      <c r="AP1319" s="2">
        <v>1.9</v>
      </c>
      <c r="AQ1319" s="2">
        <v>21.9</v>
      </c>
      <c r="AR1319" s="2">
        <v>3.7608999999999999</v>
      </c>
      <c r="AS1319" s="2">
        <v>1.06</v>
      </c>
      <c r="AT1319" s="2">
        <v>2.2000000000000002</v>
      </c>
      <c r="AU1319" s="2">
        <v>49.1</v>
      </c>
      <c r="AV1319" s="2">
        <v>19.234100000000002</v>
      </c>
      <c r="AW1319" s="2">
        <v>0.4</v>
      </c>
      <c r="AX1319" s="2">
        <v>2.6</v>
      </c>
      <c r="AY1319" s="2">
        <v>15.3</v>
      </c>
      <c r="AZ1319" s="2">
        <v>9.3933999999999997</v>
      </c>
      <c r="BA1319" s="2">
        <v>1.59</v>
      </c>
      <c r="BB1319" s="2">
        <v>4.5999999999999996</v>
      </c>
      <c r="BC1319" s="2">
        <v>34.5</v>
      </c>
      <c r="BD1319" s="2">
        <v>50.202500000000001</v>
      </c>
      <c r="BE1319" s="4" t="str">
        <f t="shared" si="202"/>
        <v>NO APLICA</v>
      </c>
      <c r="BF1319" s="4">
        <f t="shared" si="203"/>
        <v>1.1546000000000001</v>
      </c>
      <c r="BG1319">
        <f t="shared" si="204"/>
        <v>0.42</v>
      </c>
      <c r="BH1319">
        <f t="shared" si="205"/>
        <v>1.06</v>
      </c>
      <c r="BI1319">
        <f t="shared" si="206"/>
        <v>1.59</v>
      </c>
      <c r="BJ1319">
        <f t="shared" si="207"/>
        <v>1.35</v>
      </c>
      <c r="BK1319">
        <f t="shared" si="208"/>
        <v>0.62</v>
      </c>
      <c r="BL1319">
        <f t="shared" si="209"/>
        <v>5124.4799999999814</v>
      </c>
    </row>
    <row r="1320" spans="1:64" x14ac:dyDescent="0.2">
      <c r="A1320" s="1">
        <v>1318</v>
      </c>
      <c r="B1320" s="7" t="s">
        <v>11</v>
      </c>
      <c r="C1320" s="3">
        <v>39967</v>
      </c>
      <c r="D1320" s="4" t="s">
        <v>8</v>
      </c>
      <c r="E1320" s="4" t="s">
        <v>166</v>
      </c>
      <c r="F1320" s="5" t="str">
        <f t="shared" si="200"/>
        <v>W</v>
      </c>
      <c r="G1320" s="6">
        <v>0.91041666666666676</v>
      </c>
      <c r="H1320" s="6">
        <v>0.91111111111111109</v>
      </c>
      <c r="I1320" s="85">
        <f t="shared" si="201"/>
        <v>0.99999999999983658</v>
      </c>
      <c r="J1320" s="86">
        <f>I1320*Segmentos!$D$7*(AH1320%)*IF(ISNUMBER(AI1320),AI1320%,0)</f>
        <v>20799.999999996602</v>
      </c>
      <c r="K1320" s="86">
        <f>I1320*Segmentos!$D$7*(AL1320%)*IF(ISNUMBER(AM1320),AM1320%,0)</f>
        <v>16399.999999997319</v>
      </c>
      <c r="L1320" s="4"/>
      <c r="M1320" s="2">
        <v>4.63</v>
      </c>
      <c r="N1320" s="2">
        <v>4.5999999999999996</v>
      </c>
      <c r="O1320" s="2">
        <v>100</v>
      </c>
      <c r="P1320" s="2">
        <v>85.550799999999995</v>
      </c>
      <c r="Q1320" s="2">
        <v>2.27</v>
      </c>
      <c r="R1320" s="2">
        <v>2.2999999999999998</v>
      </c>
      <c r="S1320" s="2">
        <v>100</v>
      </c>
      <c r="T1320" s="2">
        <v>6.9866000000000001</v>
      </c>
      <c r="U1320" s="2">
        <v>2.21</v>
      </c>
      <c r="V1320" s="2">
        <v>2.2000000000000002</v>
      </c>
      <c r="W1320" s="2">
        <v>100</v>
      </c>
      <c r="X1320" s="2">
        <v>8.5526999999999997</v>
      </c>
      <c r="Y1320" s="2">
        <v>5.55</v>
      </c>
      <c r="Z1320" s="2">
        <v>5.5</v>
      </c>
      <c r="AA1320" s="2">
        <v>100</v>
      </c>
      <c r="AB1320" s="2">
        <v>30.278500000000001</v>
      </c>
      <c r="AC1320" s="2">
        <v>6.55</v>
      </c>
      <c r="AD1320" s="2">
        <v>6.5</v>
      </c>
      <c r="AE1320" s="2">
        <v>100</v>
      </c>
      <c r="AF1320" s="2">
        <v>39.732999999999997</v>
      </c>
      <c r="AG1320" s="20">
        <v>5.19</v>
      </c>
      <c r="AH1320" s="20">
        <v>5.2</v>
      </c>
      <c r="AI1320" s="20">
        <v>100</v>
      </c>
      <c r="AJ1320" s="20">
        <v>45.468400000000003</v>
      </c>
      <c r="AK1320" s="18">
        <v>4.13</v>
      </c>
      <c r="AL1320" s="18">
        <v>4.0999999999999996</v>
      </c>
      <c r="AM1320" s="18">
        <v>100</v>
      </c>
      <c r="AN1320" s="18">
        <v>40.082500000000003</v>
      </c>
      <c r="AO1320" s="2">
        <v>2.21</v>
      </c>
      <c r="AP1320" s="2">
        <v>2.2000000000000002</v>
      </c>
      <c r="AQ1320" s="2">
        <v>100</v>
      </c>
      <c r="AR1320" s="2">
        <v>4.4649000000000001</v>
      </c>
      <c r="AS1320" s="2">
        <v>2.89</v>
      </c>
      <c r="AT1320" s="2">
        <v>2.9</v>
      </c>
      <c r="AU1320" s="2">
        <v>100</v>
      </c>
      <c r="AV1320" s="2">
        <v>11.7469</v>
      </c>
      <c r="AW1320" s="2">
        <v>4.4000000000000004</v>
      </c>
      <c r="AX1320" s="2">
        <v>4.4000000000000004</v>
      </c>
      <c r="AY1320" s="2">
        <v>100</v>
      </c>
      <c r="AZ1320" s="2">
        <v>23.3901</v>
      </c>
      <c r="BA1320" s="2">
        <v>6.49</v>
      </c>
      <c r="BB1320" s="2">
        <v>6.5</v>
      </c>
      <c r="BC1320" s="2">
        <v>100</v>
      </c>
      <c r="BD1320" s="2">
        <v>45.948999999999998</v>
      </c>
      <c r="BE1320" s="4" t="str">
        <f t="shared" si="202"/>
        <v>NO APLICA</v>
      </c>
      <c r="BF1320" s="4">
        <f t="shared" si="203"/>
        <v>4.2347999999999999</v>
      </c>
      <c r="BG1320">
        <f t="shared" si="204"/>
        <v>2.21</v>
      </c>
      <c r="BH1320">
        <f t="shared" si="205"/>
        <v>2.89</v>
      </c>
      <c r="BI1320">
        <f t="shared" si="206"/>
        <v>6.49</v>
      </c>
      <c r="BJ1320">
        <f t="shared" si="207"/>
        <v>4.13</v>
      </c>
      <c r="BK1320">
        <f t="shared" si="208"/>
        <v>5.19</v>
      </c>
      <c r="BL1320">
        <f t="shared" si="209"/>
        <v>459.99999999992485</v>
      </c>
    </row>
    <row r="1321" spans="1:64" x14ac:dyDescent="0.2">
      <c r="A1321" s="1">
        <v>1319</v>
      </c>
      <c r="B1321" s="7" t="s">
        <v>6</v>
      </c>
      <c r="C1321" s="3">
        <v>39967</v>
      </c>
      <c r="D1321" s="4" t="s">
        <v>3</v>
      </c>
      <c r="E1321" s="4" t="s">
        <v>166</v>
      </c>
      <c r="F1321" s="5" t="str">
        <f t="shared" si="200"/>
        <v>W</v>
      </c>
      <c r="G1321" s="6">
        <v>0.90902777777777777</v>
      </c>
      <c r="H1321" s="6">
        <v>0.90972222222222221</v>
      </c>
      <c r="I1321" s="85">
        <f t="shared" si="201"/>
        <v>0.99999999999999645</v>
      </c>
      <c r="J1321" s="86">
        <f>I1321*Segmentos!$D$7*(AH1321%)*IF(ISNUMBER(AI1321),AI1321%,0)</f>
        <v>27599.999999999905</v>
      </c>
      <c r="K1321" s="86">
        <f>I1321*Segmentos!$D$7*(AL1321%)*IF(ISNUMBER(AM1321),AM1321%,0)</f>
        <v>28799.999999999902</v>
      </c>
      <c r="L1321" s="4"/>
      <c r="M1321" s="2">
        <v>7.1</v>
      </c>
      <c r="N1321" s="2">
        <v>7.1</v>
      </c>
      <c r="O1321" s="2">
        <v>100</v>
      </c>
      <c r="P1321" s="2">
        <v>89.572000000000003</v>
      </c>
      <c r="Q1321" s="2">
        <v>4.83</v>
      </c>
      <c r="R1321" s="2">
        <v>4.8</v>
      </c>
      <c r="S1321" s="2">
        <v>100</v>
      </c>
      <c r="T1321" s="2">
        <v>10.169499999999999</v>
      </c>
      <c r="U1321" s="2">
        <v>7.68</v>
      </c>
      <c r="V1321" s="2">
        <v>7.7</v>
      </c>
      <c r="W1321" s="2">
        <v>100</v>
      </c>
      <c r="X1321" s="2">
        <v>20.3157</v>
      </c>
      <c r="Y1321" s="2">
        <v>6.71</v>
      </c>
      <c r="Z1321" s="2">
        <v>6.7</v>
      </c>
      <c r="AA1321" s="2">
        <v>100</v>
      </c>
      <c r="AB1321" s="2">
        <v>25.0047</v>
      </c>
      <c r="AC1321" s="2">
        <v>8.23</v>
      </c>
      <c r="AD1321" s="2">
        <v>8.1999999999999993</v>
      </c>
      <c r="AE1321" s="2">
        <v>100</v>
      </c>
      <c r="AF1321" s="2">
        <v>34.082099999999997</v>
      </c>
      <c r="AG1321" s="20">
        <v>6.95</v>
      </c>
      <c r="AH1321" s="20">
        <v>6.9</v>
      </c>
      <c r="AI1321" s="20">
        <v>100</v>
      </c>
      <c r="AJ1321" s="20">
        <v>41.619</v>
      </c>
      <c r="AK1321" s="18">
        <v>7.23</v>
      </c>
      <c r="AL1321" s="18">
        <v>7.2</v>
      </c>
      <c r="AM1321" s="18">
        <v>100</v>
      </c>
      <c r="AN1321" s="18">
        <v>47.9529</v>
      </c>
      <c r="AO1321" s="2">
        <v>3.67</v>
      </c>
      <c r="AP1321" s="2">
        <v>3.7</v>
      </c>
      <c r="AQ1321" s="2">
        <v>100</v>
      </c>
      <c r="AR1321" s="2">
        <v>5.0599999999999996</v>
      </c>
      <c r="AS1321" s="2">
        <v>5.8</v>
      </c>
      <c r="AT1321" s="2">
        <v>5.8</v>
      </c>
      <c r="AU1321" s="2">
        <v>100</v>
      </c>
      <c r="AV1321" s="2">
        <v>16.116399999999999</v>
      </c>
      <c r="AW1321" s="2">
        <v>10.68</v>
      </c>
      <c r="AX1321" s="2">
        <v>10.7</v>
      </c>
      <c r="AY1321" s="2">
        <v>100</v>
      </c>
      <c r="AZ1321" s="2">
        <v>38.743899999999996</v>
      </c>
      <c r="BA1321" s="2">
        <v>6.13</v>
      </c>
      <c r="BB1321" s="2">
        <v>6.1</v>
      </c>
      <c r="BC1321" s="2">
        <v>100</v>
      </c>
      <c r="BD1321" s="2">
        <v>29.651599999999998</v>
      </c>
      <c r="BE1321" s="4" t="str">
        <f t="shared" si="202"/>
        <v>NO APLICA</v>
      </c>
      <c r="BF1321" s="4">
        <f t="shared" si="203"/>
        <v>7.3146000000000004</v>
      </c>
      <c r="BG1321">
        <f t="shared" si="204"/>
        <v>3.67</v>
      </c>
      <c r="BH1321">
        <f t="shared" si="205"/>
        <v>5.8</v>
      </c>
      <c r="BI1321">
        <f t="shared" si="206"/>
        <v>10.68</v>
      </c>
      <c r="BJ1321">
        <f t="shared" si="207"/>
        <v>7.23</v>
      </c>
      <c r="BK1321">
        <f t="shared" si="208"/>
        <v>6.95</v>
      </c>
      <c r="BL1321">
        <f t="shared" si="209"/>
        <v>709.9999999999975</v>
      </c>
    </row>
    <row r="1322" spans="1:64" x14ac:dyDescent="0.2">
      <c r="A1322" s="1">
        <v>1320</v>
      </c>
      <c r="B1322" s="7" t="s">
        <v>31</v>
      </c>
      <c r="C1322" s="3">
        <v>39967</v>
      </c>
      <c r="D1322" s="4" t="s">
        <v>628</v>
      </c>
      <c r="E1322" s="4" t="s">
        <v>166</v>
      </c>
      <c r="F1322" s="5" t="str">
        <f t="shared" si="200"/>
        <v>W</v>
      </c>
      <c r="G1322" s="6">
        <v>0.91180555555555554</v>
      </c>
      <c r="H1322" s="6">
        <v>0.9145833333333333</v>
      </c>
      <c r="I1322" s="85">
        <f t="shared" si="201"/>
        <v>3.9999999999999858</v>
      </c>
      <c r="J1322" s="86">
        <f>I1322*Segmentos!$D$7*(AH1322%)*IF(ISNUMBER(AI1322),AI1322%,0)</f>
        <v>24411.199999999913</v>
      </c>
      <c r="K1322" s="86">
        <f>I1322*Segmentos!$D$7*(AL1322%)*IF(ISNUMBER(AM1322),AM1322%,0)</f>
        <v>16943.999999999942</v>
      </c>
      <c r="L1322" s="4"/>
      <c r="M1322" s="2">
        <v>1.3</v>
      </c>
      <c r="N1322" s="2">
        <v>1.7</v>
      </c>
      <c r="O1322" s="2">
        <v>75.8</v>
      </c>
      <c r="P1322" s="2">
        <v>88.470799999999997</v>
      </c>
      <c r="Q1322" s="2">
        <v>0.18</v>
      </c>
      <c r="R1322" s="2">
        <v>0.4</v>
      </c>
      <c r="S1322" s="2">
        <v>46.5</v>
      </c>
      <c r="T1322" s="2">
        <v>2.0802</v>
      </c>
      <c r="U1322" s="2">
        <v>0.92</v>
      </c>
      <c r="V1322" s="2">
        <v>1.3</v>
      </c>
      <c r="W1322" s="2">
        <v>72.099999999999994</v>
      </c>
      <c r="X1322" s="2">
        <v>13.2163</v>
      </c>
      <c r="Y1322" s="2">
        <v>1.4</v>
      </c>
      <c r="Z1322" s="2">
        <v>1.8</v>
      </c>
      <c r="AA1322" s="2">
        <v>77</v>
      </c>
      <c r="AB1322" s="2">
        <v>28.190300000000001</v>
      </c>
      <c r="AC1322" s="2">
        <v>2.0099999999999998</v>
      </c>
      <c r="AD1322" s="2">
        <v>2.6</v>
      </c>
      <c r="AE1322" s="2">
        <v>78.5</v>
      </c>
      <c r="AF1322" s="2">
        <v>44.984099999999998</v>
      </c>
      <c r="AG1322" s="20">
        <v>1.57</v>
      </c>
      <c r="AH1322" s="20">
        <v>1.9</v>
      </c>
      <c r="AI1322" s="20">
        <v>80.3</v>
      </c>
      <c r="AJ1322" s="20">
        <v>50.65</v>
      </c>
      <c r="AK1322" s="18">
        <v>1.05</v>
      </c>
      <c r="AL1322" s="18">
        <v>1.5</v>
      </c>
      <c r="AM1322" s="18">
        <v>70.599999999999994</v>
      </c>
      <c r="AN1322" s="18">
        <v>37.820799999999998</v>
      </c>
      <c r="AO1322" s="2">
        <v>0.39</v>
      </c>
      <c r="AP1322" s="2">
        <v>0.5</v>
      </c>
      <c r="AQ1322" s="2">
        <v>86.2</v>
      </c>
      <c r="AR1322" s="2">
        <v>2.9401000000000002</v>
      </c>
      <c r="AS1322" s="2">
        <v>0.42</v>
      </c>
      <c r="AT1322" s="2">
        <v>0.7</v>
      </c>
      <c r="AU1322" s="2">
        <v>57.1</v>
      </c>
      <c r="AV1322" s="2">
        <v>6.3631000000000002</v>
      </c>
      <c r="AW1322" s="2">
        <v>1.1200000000000001</v>
      </c>
      <c r="AX1322" s="2">
        <v>1.3</v>
      </c>
      <c r="AY1322" s="2">
        <v>85.8</v>
      </c>
      <c r="AZ1322" s="2">
        <v>22.052800000000001</v>
      </c>
      <c r="BA1322" s="2">
        <v>2.19</v>
      </c>
      <c r="BB1322" s="2">
        <v>2.9</v>
      </c>
      <c r="BC1322" s="2">
        <v>74.7</v>
      </c>
      <c r="BD1322" s="2">
        <v>57.114899999999999</v>
      </c>
      <c r="BE1322" s="4" t="str">
        <f t="shared" si="202"/>
        <v>NO APLICA</v>
      </c>
      <c r="BF1322" s="4">
        <f t="shared" si="203"/>
        <v>1.1156000000000001</v>
      </c>
      <c r="BG1322">
        <f t="shared" si="204"/>
        <v>0.39</v>
      </c>
      <c r="BH1322">
        <f t="shared" si="205"/>
        <v>0.42</v>
      </c>
      <c r="BI1322">
        <f t="shared" si="206"/>
        <v>2.19</v>
      </c>
      <c r="BJ1322">
        <f t="shared" si="207"/>
        <v>1.05</v>
      </c>
      <c r="BK1322">
        <f t="shared" si="208"/>
        <v>1.57</v>
      </c>
      <c r="BL1322">
        <f t="shared" si="209"/>
        <v>515.43999999999812</v>
      </c>
    </row>
    <row r="1323" spans="1:64" x14ac:dyDescent="0.2">
      <c r="A1323" s="1">
        <v>1321</v>
      </c>
      <c r="B1323" s="7" t="s">
        <v>42</v>
      </c>
      <c r="C1323" s="3">
        <v>39967</v>
      </c>
      <c r="D1323" s="4" t="s">
        <v>8</v>
      </c>
      <c r="E1323" s="4" t="s">
        <v>174</v>
      </c>
      <c r="F1323" s="5" t="str">
        <f t="shared" si="200"/>
        <v>W</v>
      </c>
      <c r="G1323" s="6">
        <v>0.91874999999999996</v>
      </c>
      <c r="H1323" s="6">
        <v>0.98263888888888884</v>
      </c>
      <c r="I1323" s="85">
        <f t="shared" si="201"/>
        <v>92</v>
      </c>
      <c r="J1323" s="86">
        <f>I1323*Segmentos!$D$7*(AH1323%)*IF(ISNUMBER(AI1323),AI1323%,0)</f>
        <v>1276665.6000000001</v>
      </c>
      <c r="K1323" s="86">
        <f>I1323*Segmentos!$D$7*(AL1323%)*IF(ISNUMBER(AM1323),AM1323%,0)</f>
        <v>1560614.4000000004</v>
      </c>
      <c r="L1323" s="4"/>
      <c r="M1323" s="2">
        <v>3.88</v>
      </c>
      <c r="N1323" s="2">
        <v>18.2</v>
      </c>
      <c r="O1323" s="2">
        <v>21.4</v>
      </c>
      <c r="P1323" s="2">
        <v>79.674400000000006</v>
      </c>
      <c r="Q1323" s="2">
        <v>2.2599999999999998</v>
      </c>
      <c r="R1323" s="2">
        <v>13.7</v>
      </c>
      <c r="S1323" s="2">
        <v>16.5</v>
      </c>
      <c r="T1323" s="2">
        <v>7.7526000000000002</v>
      </c>
      <c r="U1323" s="2">
        <v>3.1</v>
      </c>
      <c r="V1323" s="2">
        <v>17.3</v>
      </c>
      <c r="W1323" s="2">
        <v>17.899999999999999</v>
      </c>
      <c r="X1323" s="2">
        <v>13.3658</v>
      </c>
      <c r="Y1323" s="2">
        <v>4.03</v>
      </c>
      <c r="Z1323" s="2">
        <v>21</v>
      </c>
      <c r="AA1323" s="2">
        <v>19.2</v>
      </c>
      <c r="AB1323" s="2">
        <v>24.428599999999999</v>
      </c>
      <c r="AC1323" s="2">
        <v>5.0599999999999996</v>
      </c>
      <c r="AD1323" s="2">
        <v>18.5</v>
      </c>
      <c r="AE1323" s="2">
        <v>27.4</v>
      </c>
      <c r="AF1323" s="2">
        <v>34.127400000000002</v>
      </c>
      <c r="AG1323" s="20">
        <v>3.47</v>
      </c>
      <c r="AH1323" s="20">
        <v>17.7</v>
      </c>
      <c r="AI1323" s="20">
        <v>19.600000000000001</v>
      </c>
      <c r="AJ1323" s="20">
        <v>33.852400000000003</v>
      </c>
      <c r="AK1323" s="18">
        <v>4.25</v>
      </c>
      <c r="AL1323" s="18">
        <v>18.600000000000001</v>
      </c>
      <c r="AM1323" s="18">
        <v>22.8</v>
      </c>
      <c r="AN1323" s="18">
        <v>45.822000000000003</v>
      </c>
      <c r="AO1323" s="2">
        <v>1.29</v>
      </c>
      <c r="AP1323" s="2">
        <v>9.6</v>
      </c>
      <c r="AQ1323" s="2">
        <v>13.4</v>
      </c>
      <c r="AR1323" s="2">
        <v>2.8929</v>
      </c>
      <c r="AS1323" s="2">
        <v>2.93</v>
      </c>
      <c r="AT1323" s="2">
        <v>13.3</v>
      </c>
      <c r="AU1323" s="2">
        <v>22.1</v>
      </c>
      <c r="AV1323" s="2">
        <v>13.24</v>
      </c>
      <c r="AW1323" s="2">
        <v>2.87</v>
      </c>
      <c r="AX1323" s="2">
        <v>17.8</v>
      </c>
      <c r="AY1323" s="2">
        <v>16.100000000000001</v>
      </c>
      <c r="AZ1323" s="2">
        <v>16.956399999999999</v>
      </c>
      <c r="BA1323" s="2">
        <v>5.92</v>
      </c>
      <c r="BB1323" s="2">
        <v>23.7</v>
      </c>
      <c r="BC1323" s="2">
        <v>25</v>
      </c>
      <c r="BD1323" s="2">
        <v>46.585000000000001</v>
      </c>
      <c r="BE1323" s="4" t="str">
        <f t="shared" si="202"/>
        <v>ABURRIDO</v>
      </c>
      <c r="BF1323" s="4">
        <f t="shared" si="203"/>
        <v>3.8646000000000003</v>
      </c>
      <c r="BG1323">
        <f t="shared" si="204"/>
        <v>1.29</v>
      </c>
      <c r="BH1323">
        <f t="shared" si="205"/>
        <v>2.93</v>
      </c>
      <c r="BI1323">
        <f t="shared" si="206"/>
        <v>5.92</v>
      </c>
      <c r="BJ1323">
        <f t="shared" si="207"/>
        <v>4.25</v>
      </c>
      <c r="BK1323">
        <f t="shared" si="208"/>
        <v>3.47</v>
      </c>
      <c r="BL1323">
        <f t="shared" si="209"/>
        <v>35832.159999999996</v>
      </c>
    </row>
    <row r="1324" spans="1:64" x14ac:dyDescent="0.2">
      <c r="A1324" s="1">
        <v>1322</v>
      </c>
      <c r="B1324" s="7" t="s">
        <v>86</v>
      </c>
      <c r="C1324" s="3">
        <v>39967</v>
      </c>
      <c r="D1324" s="4" t="s">
        <v>17</v>
      </c>
      <c r="E1324" s="4" t="s">
        <v>169</v>
      </c>
      <c r="F1324" s="5" t="str">
        <f t="shared" si="200"/>
        <v>W</v>
      </c>
      <c r="G1324" s="6">
        <v>0.91666666666666663</v>
      </c>
      <c r="H1324" s="6">
        <v>0.95833333333333337</v>
      </c>
      <c r="I1324" s="85">
        <f t="shared" si="201"/>
        <v>60.000000000000107</v>
      </c>
      <c r="J1324" s="86">
        <f>I1324*Segmentos!$D$7*(AH1324%)*IF(ISNUMBER(AI1324),AI1324%,0)</f>
        <v>171840.00000000029</v>
      </c>
      <c r="K1324" s="86">
        <f>I1324*Segmentos!$D$7*(AL1324%)*IF(ISNUMBER(AM1324),AM1324%,0)</f>
        <v>25440.000000000044</v>
      </c>
      <c r="L1324" s="4"/>
      <c r="M1324" s="2">
        <v>0.4</v>
      </c>
      <c r="N1324" s="2">
        <v>1.5</v>
      </c>
      <c r="O1324" s="2">
        <v>26.8</v>
      </c>
      <c r="P1324" s="2">
        <v>79.288300000000007</v>
      </c>
      <c r="Q1324" s="2">
        <v>0</v>
      </c>
      <c r="R1324" s="2">
        <v>0.2</v>
      </c>
      <c r="S1324" s="2">
        <v>1.7</v>
      </c>
      <c r="T1324" s="2">
        <v>0.1181</v>
      </c>
      <c r="U1324" s="2">
        <v>0.3</v>
      </c>
      <c r="V1324" s="2">
        <v>0.9</v>
      </c>
      <c r="W1324" s="2">
        <v>33.299999999999997</v>
      </c>
      <c r="X1324" s="2">
        <v>12.5791</v>
      </c>
      <c r="Y1324" s="2">
        <v>0.19</v>
      </c>
      <c r="Z1324" s="2">
        <v>0.9</v>
      </c>
      <c r="AA1324" s="2">
        <v>21.4</v>
      </c>
      <c r="AB1324" s="2">
        <v>11.268599999999999</v>
      </c>
      <c r="AC1324" s="2">
        <v>0.85</v>
      </c>
      <c r="AD1324" s="2">
        <v>3</v>
      </c>
      <c r="AE1324" s="2">
        <v>27.9</v>
      </c>
      <c r="AF1324" s="2">
        <v>55.322600000000001</v>
      </c>
      <c r="AG1324" s="20">
        <v>0.72</v>
      </c>
      <c r="AH1324" s="20">
        <v>2</v>
      </c>
      <c r="AI1324" s="20">
        <v>35.799999999999997</v>
      </c>
      <c r="AJ1324" s="20">
        <v>68.121799999999993</v>
      </c>
      <c r="AK1324" s="18">
        <v>0.11</v>
      </c>
      <c r="AL1324" s="18">
        <v>1</v>
      </c>
      <c r="AM1324" s="18">
        <v>10.6</v>
      </c>
      <c r="AN1324" s="18">
        <v>11.166600000000001</v>
      </c>
      <c r="AO1324" s="2">
        <v>0.18</v>
      </c>
      <c r="AP1324" s="2">
        <v>0.6</v>
      </c>
      <c r="AQ1324" s="2">
        <v>32.799999999999997</v>
      </c>
      <c r="AR1324" s="2">
        <v>3.9136000000000002</v>
      </c>
      <c r="AS1324" s="2">
        <v>0</v>
      </c>
      <c r="AT1324" s="2">
        <v>0</v>
      </c>
      <c r="AU1324" s="8" t="s">
        <v>577</v>
      </c>
      <c r="AV1324" s="2">
        <v>0</v>
      </c>
      <c r="AW1324" s="2">
        <v>0.92</v>
      </c>
      <c r="AX1324" s="2">
        <v>2.9</v>
      </c>
      <c r="AY1324" s="2">
        <v>31.4</v>
      </c>
      <c r="AZ1324" s="2">
        <v>52.521700000000003</v>
      </c>
      <c r="BA1324" s="2">
        <v>0.3</v>
      </c>
      <c r="BB1324" s="2">
        <v>1.5</v>
      </c>
      <c r="BC1324" s="2">
        <v>19.600000000000001</v>
      </c>
      <c r="BD1324" s="2">
        <v>22.853100000000001</v>
      </c>
      <c r="BE1324" s="4" t="str">
        <f t="shared" si="202"/>
        <v>ABURRIDO</v>
      </c>
      <c r="BF1324" s="4">
        <f t="shared" si="203"/>
        <v>0.36480000000000007</v>
      </c>
      <c r="BG1324">
        <f t="shared" si="204"/>
        <v>0.18</v>
      </c>
      <c r="BH1324">
        <f t="shared" si="205"/>
        <v>0</v>
      </c>
      <c r="BI1324">
        <f t="shared" si="206"/>
        <v>0.92</v>
      </c>
      <c r="BJ1324">
        <f t="shared" si="207"/>
        <v>0.11</v>
      </c>
      <c r="BK1324">
        <f t="shared" si="208"/>
        <v>0.72</v>
      </c>
      <c r="BL1324">
        <f t="shared" si="209"/>
        <v>2412.0000000000041</v>
      </c>
    </row>
    <row r="1325" spans="1:64" x14ac:dyDescent="0.2">
      <c r="A1325" s="1">
        <v>1323</v>
      </c>
      <c r="B1325" s="7" t="s">
        <v>14</v>
      </c>
      <c r="C1325" s="3">
        <v>39967</v>
      </c>
      <c r="D1325" s="4" t="s">
        <v>626</v>
      </c>
      <c r="E1325" s="4" t="s">
        <v>163</v>
      </c>
      <c r="F1325" s="5" t="str">
        <f t="shared" si="200"/>
        <v>W</v>
      </c>
      <c r="G1325" s="6">
        <v>0.84930555555555554</v>
      </c>
      <c r="H1325" s="6">
        <v>0.87430555555555556</v>
      </c>
      <c r="I1325" s="85">
        <f t="shared" si="201"/>
        <v>36.000000000000028</v>
      </c>
      <c r="J1325" s="86">
        <f>I1325*Segmentos!$D$7*(AH1325%)*IF(ISNUMBER(AI1325),AI1325%,0)</f>
        <v>846460.80000000063</v>
      </c>
      <c r="K1325" s="86">
        <f>I1325*Segmentos!$D$7*(AL1325%)*IF(ISNUMBER(AM1325),AM1325%,0)</f>
        <v>1345291.2000000009</v>
      </c>
      <c r="L1325" s="4"/>
      <c r="M1325" s="2">
        <v>7.67</v>
      </c>
      <c r="N1325" s="2">
        <v>12.6</v>
      </c>
      <c r="O1325" s="2">
        <v>61</v>
      </c>
      <c r="P1325" s="2">
        <v>81.225099999999998</v>
      </c>
      <c r="Q1325" s="2">
        <v>3.66</v>
      </c>
      <c r="R1325" s="2">
        <v>7.7</v>
      </c>
      <c r="S1325" s="2">
        <v>47.4</v>
      </c>
      <c r="T1325" s="2">
        <v>6.4615999999999998</v>
      </c>
      <c r="U1325" s="2">
        <v>7.7</v>
      </c>
      <c r="V1325" s="2">
        <v>13.5</v>
      </c>
      <c r="W1325" s="2">
        <v>56.9</v>
      </c>
      <c r="X1325" s="2">
        <v>17.0837</v>
      </c>
      <c r="Y1325" s="2">
        <v>7.34</v>
      </c>
      <c r="Z1325" s="2">
        <v>11.9</v>
      </c>
      <c r="AA1325" s="2">
        <v>61.8</v>
      </c>
      <c r="AB1325" s="2">
        <v>22.944700000000001</v>
      </c>
      <c r="AC1325" s="2">
        <v>9.99</v>
      </c>
      <c r="AD1325" s="2">
        <v>15.1</v>
      </c>
      <c r="AE1325" s="2">
        <v>66.2</v>
      </c>
      <c r="AF1325" s="2">
        <v>34.734999999999999</v>
      </c>
      <c r="AG1325" s="20">
        <v>5.86</v>
      </c>
      <c r="AH1325" s="20">
        <v>10.1</v>
      </c>
      <c r="AI1325" s="20">
        <v>58.2</v>
      </c>
      <c r="AJ1325" s="20">
        <v>29.433599999999998</v>
      </c>
      <c r="AK1325" s="18">
        <v>9.31</v>
      </c>
      <c r="AL1325" s="18">
        <v>14.9</v>
      </c>
      <c r="AM1325" s="18">
        <v>62.7</v>
      </c>
      <c r="AN1325" s="18">
        <v>51.791499999999999</v>
      </c>
      <c r="AO1325" s="2">
        <v>6.09</v>
      </c>
      <c r="AP1325" s="2">
        <v>10.7</v>
      </c>
      <c r="AQ1325" s="2">
        <v>56.8</v>
      </c>
      <c r="AR1325" s="2">
        <v>7.0444000000000004</v>
      </c>
      <c r="AS1325" s="2">
        <v>7.83</v>
      </c>
      <c r="AT1325" s="2">
        <v>11.9</v>
      </c>
      <c r="AU1325" s="2">
        <v>66.099999999999994</v>
      </c>
      <c r="AV1325" s="2">
        <v>18.267600000000002</v>
      </c>
      <c r="AW1325" s="2">
        <v>7.08</v>
      </c>
      <c r="AX1325" s="2">
        <v>12.6</v>
      </c>
      <c r="AY1325" s="2">
        <v>56.4</v>
      </c>
      <c r="AZ1325" s="2">
        <v>21.565100000000001</v>
      </c>
      <c r="BA1325" s="2">
        <v>8.4700000000000006</v>
      </c>
      <c r="BB1325" s="2">
        <v>13.5</v>
      </c>
      <c r="BC1325" s="2">
        <v>62.5</v>
      </c>
      <c r="BD1325" s="2">
        <v>34.347999999999999</v>
      </c>
      <c r="BE1325" s="4" t="str">
        <f t="shared" si="202"/>
        <v>NO APLICA</v>
      </c>
      <c r="BF1325" s="4">
        <f t="shared" si="203"/>
        <v>7.8680000000000003</v>
      </c>
      <c r="BG1325">
        <f t="shared" si="204"/>
        <v>6.09</v>
      </c>
      <c r="BH1325">
        <f t="shared" si="205"/>
        <v>7.83</v>
      </c>
      <c r="BI1325">
        <f t="shared" si="206"/>
        <v>8.4700000000000006</v>
      </c>
      <c r="BJ1325">
        <f t="shared" si="207"/>
        <v>9.31</v>
      </c>
      <c r="BK1325">
        <f t="shared" si="208"/>
        <v>5.86</v>
      </c>
      <c r="BL1325">
        <f t="shared" si="209"/>
        <v>27669.60000000002</v>
      </c>
    </row>
    <row r="1326" spans="1:64" x14ac:dyDescent="0.2">
      <c r="A1326" s="1">
        <v>1324</v>
      </c>
      <c r="B1326" s="7" t="s">
        <v>10</v>
      </c>
      <c r="C1326" s="3">
        <v>39967</v>
      </c>
      <c r="D1326" s="4" t="s">
        <v>8</v>
      </c>
      <c r="E1326" s="4" t="s">
        <v>164</v>
      </c>
      <c r="F1326" s="5" t="str">
        <f t="shared" si="200"/>
        <v>W</v>
      </c>
      <c r="G1326" s="6">
        <v>0.87361111111111101</v>
      </c>
      <c r="H1326" s="6">
        <v>0.91874999999999996</v>
      </c>
      <c r="I1326" s="85">
        <f t="shared" si="201"/>
        <v>65.000000000000085</v>
      </c>
      <c r="J1326" s="86">
        <f>I1326*Segmentos!$D$7*(AH1326%)*IF(ISNUMBER(AI1326),AI1326%,0)</f>
        <v>1305850.0000000016</v>
      </c>
      <c r="K1326" s="86">
        <f>I1326*Segmentos!$D$7*(AL1326%)*IF(ISNUMBER(AM1326),AM1326%,0)</f>
        <v>1084070.0000000012</v>
      </c>
      <c r="L1326" s="4"/>
      <c r="M1326" s="2">
        <v>4.58</v>
      </c>
      <c r="N1326" s="2">
        <v>17.899999999999999</v>
      </c>
      <c r="O1326" s="2">
        <v>25.6</v>
      </c>
      <c r="P1326" s="2">
        <v>84.353099999999998</v>
      </c>
      <c r="Q1326" s="2">
        <v>1.56</v>
      </c>
      <c r="R1326" s="2">
        <v>8.8000000000000007</v>
      </c>
      <c r="S1326" s="2">
        <v>17.8</v>
      </c>
      <c r="T1326" s="2">
        <v>4.7958999999999996</v>
      </c>
      <c r="U1326" s="2">
        <v>2.57</v>
      </c>
      <c r="V1326" s="2">
        <v>13.4</v>
      </c>
      <c r="W1326" s="2">
        <v>19.2</v>
      </c>
      <c r="X1326" s="2">
        <v>9.9512</v>
      </c>
      <c r="Y1326" s="2">
        <v>5.26</v>
      </c>
      <c r="Z1326" s="2">
        <v>19</v>
      </c>
      <c r="AA1326" s="2">
        <v>27.8</v>
      </c>
      <c r="AB1326" s="2">
        <v>28.6492</v>
      </c>
      <c r="AC1326" s="2">
        <v>6.77</v>
      </c>
      <c r="AD1326" s="2">
        <v>24.3</v>
      </c>
      <c r="AE1326" s="2">
        <v>27.8</v>
      </c>
      <c r="AF1326" s="2">
        <v>40.956699999999998</v>
      </c>
      <c r="AG1326" s="20">
        <v>5.03</v>
      </c>
      <c r="AH1326" s="20">
        <v>20.5</v>
      </c>
      <c r="AI1326" s="20">
        <v>24.5</v>
      </c>
      <c r="AJ1326" s="20">
        <v>44.032400000000003</v>
      </c>
      <c r="AK1326" s="18">
        <v>4.16</v>
      </c>
      <c r="AL1326" s="18">
        <v>15.5</v>
      </c>
      <c r="AM1326" s="18">
        <v>26.9</v>
      </c>
      <c r="AN1326" s="18">
        <v>40.320799999999998</v>
      </c>
      <c r="AO1326" s="2">
        <v>1.75</v>
      </c>
      <c r="AP1326" s="2">
        <v>9.5</v>
      </c>
      <c r="AQ1326" s="2">
        <v>18.3</v>
      </c>
      <c r="AR1326" s="2">
        <v>3.524</v>
      </c>
      <c r="AS1326" s="2">
        <v>2.71</v>
      </c>
      <c r="AT1326" s="2">
        <v>11.7</v>
      </c>
      <c r="AU1326" s="2">
        <v>23.1</v>
      </c>
      <c r="AV1326" s="2">
        <v>11.0131</v>
      </c>
      <c r="AW1326" s="2">
        <v>5.32</v>
      </c>
      <c r="AX1326" s="2">
        <v>18.3</v>
      </c>
      <c r="AY1326" s="2">
        <v>29.1</v>
      </c>
      <c r="AZ1326" s="2">
        <v>28.1736</v>
      </c>
      <c r="BA1326" s="2">
        <v>5.9</v>
      </c>
      <c r="BB1326" s="2">
        <v>23.4</v>
      </c>
      <c r="BC1326" s="2">
        <v>25.2</v>
      </c>
      <c r="BD1326" s="2">
        <v>41.642400000000002</v>
      </c>
      <c r="BE1326" s="4" t="str">
        <f t="shared" si="202"/>
        <v>NO APLICA</v>
      </c>
      <c r="BF1326" s="4">
        <f t="shared" si="203"/>
        <v>3.9306000000000005</v>
      </c>
      <c r="BG1326">
        <f t="shared" si="204"/>
        <v>1.75</v>
      </c>
      <c r="BH1326">
        <f t="shared" si="205"/>
        <v>2.71</v>
      </c>
      <c r="BI1326">
        <f t="shared" si="206"/>
        <v>5.9</v>
      </c>
      <c r="BJ1326">
        <f t="shared" si="207"/>
        <v>4.16</v>
      </c>
      <c r="BK1326">
        <f t="shared" si="208"/>
        <v>5.03</v>
      </c>
      <c r="BL1326">
        <f t="shared" si="209"/>
        <v>29785.600000000035</v>
      </c>
    </row>
    <row r="1327" spans="1:64" x14ac:dyDescent="0.2">
      <c r="A1327" s="1">
        <v>1325</v>
      </c>
      <c r="B1327" s="7" t="s">
        <v>117</v>
      </c>
      <c r="C1327" s="3">
        <v>39967</v>
      </c>
      <c r="D1327" s="4" t="s">
        <v>628</v>
      </c>
      <c r="E1327" s="4" t="s">
        <v>117</v>
      </c>
      <c r="F1327" s="5" t="str">
        <f t="shared" si="200"/>
        <v>W</v>
      </c>
      <c r="G1327" s="6">
        <v>0.91666666666666663</v>
      </c>
      <c r="H1327" s="6">
        <v>0.98750000000000004</v>
      </c>
      <c r="I1327" s="85">
        <f t="shared" si="201"/>
        <v>102.00000000000011</v>
      </c>
      <c r="J1327" s="86">
        <f>I1327*Segmentos!$D$7*(AH1327%)*IF(ISNUMBER(AI1327),AI1327%,0)</f>
        <v>829668.00000000093</v>
      </c>
      <c r="K1327" s="86">
        <f>I1327*Segmentos!$D$7*(AL1327%)*IF(ISNUMBER(AM1327),AM1327%,0)</f>
        <v>384499.20000000042</v>
      </c>
      <c r="L1327" s="4" t="s">
        <v>353</v>
      </c>
      <c r="M1327" s="2">
        <v>1.46</v>
      </c>
      <c r="N1327" s="2">
        <v>7.2</v>
      </c>
      <c r="O1327" s="2">
        <v>20.3</v>
      </c>
      <c r="P1327" s="2">
        <v>85.909199999999998</v>
      </c>
      <c r="Q1327" s="2">
        <v>0.48</v>
      </c>
      <c r="R1327" s="2">
        <v>4</v>
      </c>
      <c r="S1327" s="2">
        <v>11.8</v>
      </c>
      <c r="T1327" s="2">
        <v>4.6718000000000002</v>
      </c>
      <c r="U1327" s="2">
        <v>0.78</v>
      </c>
      <c r="V1327" s="2">
        <v>4.5999999999999996</v>
      </c>
      <c r="W1327" s="2">
        <v>17</v>
      </c>
      <c r="X1327" s="2">
        <v>9.5962999999999994</v>
      </c>
      <c r="Y1327" s="2">
        <v>2.17</v>
      </c>
      <c r="Z1327" s="2">
        <v>9.9</v>
      </c>
      <c r="AA1327" s="2">
        <v>22</v>
      </c>
      <c r="AB1327" s="2">
        <v>37.7682</v>
      </c>
      <c r="AC1327" s="2">
        <v>1.75</v>
      </c>
      <c r="AD1327" s="2">
        <v>8.1</v>
      </c>
      <c r="AE1327" s="2">
        <v>21.7</v>
      </c>
      <c r="AF1327" s="2">
        <v>33.872799999999998</v>
      </c>
      <c r="AG1327" s="20">
        <v>2.04</v>
      </c>
      <c r="AH1327" s="20">
        <v>8.3000000000000007</v>
      </c>
      <c r="AI1327" s="20">
        <v>24.5</v>
      </c>
      <c r="AJ1327" s="20">
        <v>56.947200000000002</v>
      </c>
      <c r="AK1327" s="18">
        <v>0.94</v>
      </c>
      <c r="AL1327" s="18">
        <v>6.2</v>
      </c>
      <c r="AM1327" s="18">
        <v>15.2</v>
      </c>
      <c r="AN1327" s="18">
        <v>28.9619</v>
      </c>
      <c r="AO1327" s="2">
        <v>0.37</v>
      </c>
      <c r="AP1327" s="2">
        <v>3.4</v>
      </c>
      <c r="AQ1327" s="2">
        <v>11</v>
      </c>
      <c r="AR1327" s="2">
        <v>2.3843000000000001</v>
      </c>
      <c r="AS1327" s="2">
        <v>1.1200000000000001</v>
      </c>
      <c r="AT1327" s="2">
        <v>4.5</v>
      </c>
      <c r="AU1327" s="2">
        <v>25</v>
      </c>
      <c r="AV1327" s="2">
        <v>14.5829</v>
      </c>
      <c r="AW1327" s="2">
        <v>2.34</v>
      </c>
      <c r="AX1327" s="2">
        <v>5.5</v>
      </c>
      <c r="AY1327" s="2">
        <v>42.7</v>
      </c>
      <c r="AZ1327" s="2">
        <v>39.727200000000003</v>
      </c>
      <c r="BA1327" s="2">
        <v>1.29</v>
      </c>
      <c r="BB1327" s="2">
        <v>11.1</v>
      </c>
      <c r="BC1327" s="2">
        <v>11.7</v>
      </c>
      <c r="BD1327" s="2">
        <v>29.2148</v>
      </c>
      <c r="BE1327" s="4" t="str">
        <f t="shared" si="202"/>
        <v>ABURRIDO</v>
      </c>
      <c r="BF1327" s="4">
        <f t="shared" si="203"/>
        <v>1.4630000000000001</v>
      </c>
      <c r="BG1327">
        <f t="shared" si="204"/>
        <v>0.37</v>
      </c>
      <c r="BH1327">
        <f t="shared" si="205"/>
        <v>1.1200000000000001</v>
      </c>
      <c r="BI1327">
        <f t="shared" si="206"/>
        <v>2.34</v>
      </c>
      <c r="BJ1327">
        <f t="shared" si="207"/>
        <v>0.94</v>
      </c>
      <c r="BK1327">
        <f t="shared" si="208"/>
        <v>2.04</v>
      </c>
      <c r="BL1327">
        <f t="shared" si="209"/>
        <v>14908.320000000018</v>
      </c>
    </row>
    <row r="1328" spans="1:64" x14ac:dyDescent="0.2">
      <c r="A1328" s="1">
        <v>1326</v>
      </c>
      <c r="B1328" s="7" t="s">
        <v>83</v>
      </c>
      <c r="C1328" s="3">
        <v>39967</v>
      </c>
      <c r="D1328" s="4" t="s">
        <v>629</v>
      </c>
      <c r="E1328" s="4" t="s">
        <v>170</v>
      </c>
      <c r="F1328" s="5" t="str">
        <f t="shared" si="200"/>
        <v>W</v>
      </c>
      <c r="G1328" s="6">
        <v>0.87569444444444444</v>
      </c>
      <c r="H1328" s="6">
        <v>0.89027777777777783</v>
      </c>
      <c r="I1328" s="85">
        <f t="shared" si="201"/>
        <v>21.000000000000085</v>
      </c>
      <c r="J1328" s="86">
        <f>I1328*Segmentos!$D$7*(AH1328%)*IF(ISNUMBER(AI1328),AI1328%,0)</f>
        <v>46368.000000000189</v>
      </c>
      <c r="K1328" s="86">
        <f>I1328*Segmentos!$D$7*(AL1328%)*IF(ISNUMBER(AM1328),AM1328%,0)</f>
        <v>20403.600000000079</v>
      </c>
      <c r="L1328" s="4"/>
      <c r="M1328" s="2">
        <v>0.39</v>
      </c>
      <c r="N1328" s="2">
        <v>0.9</v>
      </c>
      <c r="O1328" s="2">
        <v>46.2</v>
      </c>
      <c r="P1328" s="2">
        <v>40.898099999999999</v>
      </c>
      <c r="Q1328" s="2">
        <v>0.98</v>
      </c>
      <c r="R1328" s="2">
        <v>1</v>
      </c>
      <c r="S1328" s="2">
        <v>100</v>
      </c>
      <c r="T1328" s="2">
        <v>17.0076</v>
      </c>
      <c r="U1328" s="2">
        <v>0.17</v>
      </c>
      <c r="V1328" s="2">
        <v>1</v>
      </c>
      <c r="W1328" s="2">
        <v>17.899999999999999</v>
      </c>
      <c r="X1328" s="2">
        <v>3.7464</v>
      </c>
      <c r="Y1328" s="2">
        <v>0.45</v>
      </c>
      <c r="Z1328" s="2">
        <v>0.6</v>
      </c>
      <c r="AA1328" s="2">
        <v>74.3</v>
      </c>
      <c r="AB1328" s="2">
        <v>13.970800000000001</v>
      </c>
      <c r="AC1328" s="2">
        <v>0.18</v>
      </c>
      <c r="AD1328" s="2">
        <v>0.9</v>
      </c>
      <c r="AE1328" s="2">
        <v>19.399999999999999</v>
      </c>
      <c r="AF1328" s="2">
        <v>6.1733000000000002</v>
      </c>
      <c r="AG1328" s="20">
        <v>0.56000000000000005</v>
      </c>
      <c r="AH1328" s="20">
        <v>1</v>
      </c>
      <c r="AI1328" s="20">
        <v>55.2</v>
      </c>
      <c r="AJ1328" s="20">
        <v>27.509</v>
      </c>
      <c r="AK1328" s="18">
        <v>0.24</v>
      </c>
      <c r="AL1328" s="18">
        <v>0.7</v>
      </c>
      <c r="AM1328" s="18">
        <v>34.700000000000003</v>
      </c>
      <c r="AN1328" s="18">
        <v>13.389099999999999</v>
      </c>
      <c r="AO1328" s="2">
        <v>0.21</v>
      </c>
      <c r="AP1328" s="2">
        <v>0.9</v>
      </c>
      <c r="AQ1328" s="2">
        <v>24.8</v>
      </c>
      <c r="AR1328" s="2">
        <v>2.4016000000000002</v>
      </c>
      <c r="AS1328" s="2">
        <v>7.0000000000000007E-2</v>
      </c>
      <c r="AT1328" s="2">
        <v>0.5</v>
      </c>
      <c r="AU1328" s="2">
        <v>15.3</v>
      </c>
      <c r="AV1328" s="2">
        <v>1.6297999999999999</v>
      </c>
      <c r="AW1328" s="2">
        <v>0.92</v>
      </c>
      <c r="AX1328" s="2">
        <v>0.9</v>
      </c>
      <c r="AY1328" s="2">
        <v>100</v>
      </c>
      <c r="AZ1328" s="2">
        <v>27.520499999999998</v>
      </c>
      <c r="BA1328" s="2">
        <v>0.23</v>
      </c>
      <c r="BB1328" s="2">
        <v>1</v>
      </c>
      <c r="BC1328" s="2">
        <v>23</v>
      </c>
      <c r="BD1328" s="2">
        <v>9.3461999999999996</v>
      </c>
      <c r="BE1328" s="4" t="str">
        <f t="shared" si="202"/>
        <v>NO APLICA</v>
      </c>
      <c r="BF1328" s="4">
        <f t="shared" si="203"/>
        <v>0.39859999999999995</v>
      </c>
      <c r="BG1328">
        <f t="shared" si="204"/>
        <v>0.21</v>
      </c>
      <c r="BH1328">
        <f t="shared" si="205"/>
        <v>7.0000000000000007E-2</v>
      </c>
      <c r="BI1328">
        <f t="shared" si="206"/>
        <v>0.92</v>
      </c>
      <c r="BJ1328">
        <f t="shared" si="207"/>
        <v>0.24</v>
      </c>
      <c r="BK1328">
        <f t="shared" si="208"/>
        <v>0.56000000000000005</v>
      </c>
      <c r="BL1328">
        <f t="shared" si="209"/>
        <v>873.18000000000359</v>
      </c>
    </row>
    <row r="1329" spans="1:64" x14ac:dyDescent="0.2">
      <c r="A1329" s="1">
        <v>1327</v>
      </c>
      <c r="B1329" s="7" t="s">
        <v>23</v>
      </c>
      <c r="C1329" s="3">
        <v>39967</v>
      </c>
      <c r="D1329" s="4" t="s">
        <v>629</v>
      </c>
      <c r="E1329" s="4" t="s">
        <v>170</v>
      </c>
      <c r="F1329" s="5" t="str">
        <f t="shared" si="200"/>
        <v>W</v>
      </c>
      <c r="G1329" s="6">
        <v>0.91111111111111109</v>
      </c>
      <c r="H1329" s="6">
        <v>0.9159722222222223</v>
      </c>
      <c r="I1329" s="85">
        <f t="shared" si="201"/>
        <v>7.000000000000135</v>
      </c>
      <c r="J1329" s="86">
        <f>I1329*Segmentos!$D$7*(AH1329%)*IF(ISNUMBER(AI1329),AI1329%,0)</f>
        <v>17427.200000000339</v>
      </c>
      <c r="K1329" s="86">
        <f>I1329*Segmentos!$D$7*(AL1329%)*IF(ISNUMBER(AM1329),AM1329%,0)</f>
        <v>26796.00000000052</v>
      </c>
      <c r="L1329" s="4"/>
      <c r="M1329" s="2">
        <v>0.8</v>
      </c>
      <c r="N1329" s="2">
        <v>0.9</v>
      </c>
      <c r="O1329" s="2">
        <v>87.9</v>
      </c>
      <c r="P1329" s="2">
        <v>47.817700000000002</v>
      </c>
      <c r="Q1329" s="2">
        <v>0</v>
      </c>
      <c r="R1329" s="2">
        <v>0</v>
      </c>
      <c r="S1329" s="8" t="s">
        <v>577</v>
      </c>
      <c r="T1329" s="2">
        <v>0</v>
      </c>
      <c r="U1329" s="2">
        <v>1.54</v>
      </c>
      <c r="V1329" s="2">
        <v>1.5</v>
      </c>
      <c r="W1329" s="2">
        <v>100</v>
      </c>
      <c r="X1329" s="2">
        <v>19.241299999999999</v>
      </c>
      <c r="Y1329" s="2">
        <v>1.34</v>
      </c>
      <c r="Z1329" s="2">
        <v>1.6</v>
      </c>
      <c r="AA1329" s="2">
        <v>82.3</v>
      </c>
      <c r="AB1329" s="2">
        <v>23.458200000000001</v>
      </c>
      <c r="AC1329" s="2">
        <v>0.26</v>
      </c>
      <c r="AD1329" s="2">
        <v>0.3</v>
      </c>
      <c r="AE1329" s="2">
        <v>77.099999999999994</v>
      </c>
      <c r="AF1329" s="2">
        <v>5.1181999999999999</v>
      </c>
      <c r="AG1329" s="20">
        <v>0.65</v>
      </c>
      <c r="AH1329" s="20">
        <v>0.8</v>
      </c>
      <c r="AI1329" s="20">
        <v>77.8</v>
      </c>
      <c r="AJ1329" s="20">
        <v>18.3032</v>
      </c>
      <c r="AK1329" s="18">
        <v>0.94</v>
      </c>
      <c r="AL1329" s="18">
        <v>1</v>
      </c>
      <c r="AM1329" s="18">
        <v>95.7</v>
      </c>
      <c r="AN1329" s="18">
        <v>29.514500000000002</v>
      </c>
      <c r="AO1329" s="2">
        <v>0.1</v>
      </c>
      <c r="AP1329" s="2">
        <v>0.2</v>
      </c>
      <c r="AQ1329" s="2">
        <v>47.9</v>
      </c>
      <c r="AR1329" s="2">
        <v>0.66500000000000004</v>
      </c>
      <c r="AS1329" s="2">
        <v>0.33</v>
      </c>
      <c r="AT1329" s="2">
        <v>0.3</v>
      </c>
      <c r="AU1329" s="2">
        <v>100</v>
      </c>
      <c r="AV1329" s="2">
        <v>4.3867000000000003</v>
      </c>
      <c r="AW1329" s="2">
        <v>0.89</v>
      </c>
      <c r="AX1329" s="2">
        <v>0.9</v>
      </c>
      <c r="AY1329" s="2">
        <v>95</v>
      </c>
      <c r="AZ1329" s="2">
        <v>15.1981</v>
      </c>
      <c r="BA1329" s="2">
        <v>1.21</v>
      </c>
      <c r="BB1329" s="2">
        <v>1.4</v>
      </c>
      <c r="BC1329" s="2">
        <v>84.5</v>
      </c>
      <c r="BD1329" s="2">
        <v>27.567799999999998</v>
      </c>
      <c r="BE1329" s="4" t="str">
        <f t="shared" si="202"/>
        <v>NO APLICA</v>
      </c>
      <c r="BF1329" s="4">
        <f t="shared" si="203"/>
        <v>0.66980000000000006</v>
      </c>
      <c r="BG1329">
        <f t="shared" si="204"/>
        <v>0.1</v>
      </c>
      <c r="BH1329">
        <f t="shared" si="205"/>
        <v>0.33</v>
      </c>
      <c r="BI1329">
        <f t="shared" si="206"/>
        <v>1.21</v>
      </c>
      <c r="BJ1329">
        <f t="shared" si="207"/>
        <v>0.94</v>
      </c>
      <c r="BK1329">
        <f t="shared" si="208"/>
        <v>0.65</v>
      </c>
      <c r="BL1329">
        <f t="shared" si="209"/>
        <v>553.77000000001067</v>
      </c>
    </row>
    <row r="1330" spans="1:64" x14ac:dyDescent="0.2">
      <c r="A1330" s="1">
        <v>1328</v>
      </c>
      <c r="B1330" s="7" t="s">
        <v>25</v>
      </c>
      <c r="C1330" s="3">
        <v>39967</v>
      </c>
      <c r="D1330" s="4" t="s">
        <v>629</v>
      </c>
      <c r="E1330" s="4" t="s">
        <v>171</v>
      </c>
      <c r="F1330" s="5" t="str">
        <f t="shared" si="200"/>
        <v>W</v>
      </c>
      <c r="G1330" s="6">
        <v>0.89722222222222225</v>
      </c>
      <c r="H1330" s="6">
        <v>0.89930555555555547</v>
      </c>
      <c r="I1330" s="85">
        <f t="shared" si="201"/>
        <v>2.9999999999998295</v>
      </c>
      <c r="J1330" s="86">
        <f>I1330*Segmentos!$D$7*(AH1330%)*IF(ISNUMBER(AI1330),AI1330%,0)</f>
        <v>7199.9999999995907</v>
      </c>
      <c r="K1330" s="86">
        <f>I1330*Segmentos!$D$7*(AL1330%)*IF(ISNUMBER(AM1330),AM1330%,0)</f>
        <v>6847.1999999996106</v>
      </c>
      <c r="L1330" s="4"/>
      <c r="M1330" s="2">
        <v>0.6</v>
      </c>
      <c r="N1330" s="2">
        <v>0.6</v>
      </c>
      <c r="O1330" s="2">
        <v>97.4</v>
      </c>
      <c r="P1330" s="2">
        <v>47.410699999999999</v>
      </c>
      <c r="Q1330" s="2">
        <v>0.42</v>
      </c>
      <c r="R1330" s="2">
        <v>0.4</v>
      </c>
      <c r="S1330" s="2">
        <v>100</v>
      </c>
      <c r="T1330" s="2">
        <v>5.5320999999999998</v>
      </c>
      <c r="U1330" s="2">
        <v>0.73</v>
      </c>
      <c r="V1330" s="2">
        <v>0.8</v>
      </c>
      <c r="W1330" s="2">
        <v>90.6</v>
      </c>
      <c r="X1330" s="2">
        <v>12.095499999999999</v>
      </c>
      <c r="Y1330" s="2">
        <v>0.94</v>
      </c>
      <c r="Z1330" s="2">
        <v>0.9</v>
      </c>
      <c r="AA1330" s="2">
        <v>100</v>
      </c>
      <c r="AB1330" s="2">
        <v>21.976099999999999</v>
      </c>
      <c r="AC1330" s="2">
        <v>0.3</v>
      </c>
      <c r="AD1330" s="2">
        <v>0.3</v>
      </c>
      <c r="AE1330" s="2">
        <v>100</v>
      </c>
      <c r="AF1330" s="2">
        <v>7.8071000000000002</v>
      </c>
      <c r="AG1330" s="20">
        <v>0.62</v>
      </c>
      <c r="AH1330" s="20">
        <v>0.6</v>
      </c>
      <c r="AI1330" s="20">
        <v>100</v>
      </c>
      <c r="AJ1330" s="20">
        <v>23.2136</v>
      </c>
      <c r="AK1330" s="18">
        <v>0.57999999999999996</v>
      </c>
      <c r="AL1330" s="18">
        <v>0.6</v>
      </c>
      <c r="AM1330" s="18">
        <v>95.1</v>
      </c>
      <c r="AN1330" s="18">
        <v>24.197099999999999</v>
      </c>
      <c r="AO1330" s="2">
        <v>0.12</v>
      </c>
      <c r="AP1330" s="2">
        <v>0.1</v>
      </c>
      <c r="AQ1330" s="2">
        <v>100</v>
      </c>
      <c r="AR1330" s="2">
        <v>1.0446</v>
      </c>
      <c r="AS1330" s="2">
        <v>0.23</v>
      </c>
      <c r="AT1330" s="2">
        <v>0.2</v>
      </c>
      <c r="AU1330" s="2">
        <v>100</v>
      </c>
      <c r="AV1330" s="2">
        <v>4.0594000000000001</v>
      </c>
      <c r="AW1330" s="2">
        <v>0.86</v>
      </c>
      <c r="AX1330" s="2">
        <v>0.9</v>
      </c>
      <c r="AY1330" s="2">
        <v>100</v>
      </c>
      <c r="AZ1330" s="2">
        <v>19.501999999999999</v>
      </c>
      <c r="BA1330" s="2">
        <v>0.75</v>
      </c>
      <c r="BB1330" s="2">
        <v>0.8</v>
      </c>
      <c r="BC1330" s="2">
        <v>94.8</v>
      </c>
      <c r="BD1330" s="2">
        <v>22.8048</v>
      </c>
      <c r="BE1330" s="4" t="str">
        <f t="shared" si="202"/>
        <v>NO APLICA</v>
      </c>
      <c r="BF1330" s="4">
        <f t="shared" si="203"/>
        <v>0.48119999999999996</v>
      </c>
      <c r="BG1330">
        <f t="shared" si="204"/>
        <v>0.12</v>
      </c>
      <c r="BH1330">
        <f t="shared" si="205"/>
        <v>0.23</v>
      </c>
      <c r="BI1330">
        <f t="shared" si="206"/>
        <v>0.86</v>
      </c>
      <c r="BJ1330">
        <f t="shared" si="207"/>
        <v>0.57999999999999996</v>
      </c>
      <c r="BK1330">
        <f t="shared" si="208"/>
        <v>0.62</v>
      </c>
      <c r="BL1330">
        <f t="shared" si="209"/>
        <v>175.31999999999005</v>
      </c>
    </row>
    <row r="1331" spans="1:64" x14ac:dyDescent="0.2">
      <c r="A1331" s="1">
        <v>1329</v>
      </c>
      <c r="B1331" s="7" t="s">
        <v>87</v>
      </c>
      <c r="C1331" s="3">
        <v>39967</v>
      </c>
      <c r="D1331" s="4" t="s">
        <v>628</v>
      </c>
      <c r="E1331" s="4" t="s">
        <v>169</v>
      </c>
      <c r="F1331" s="5" t="str">
        <f t="shared" si="200"/>
        <v>W</v>
      </c>
      <c r="G1331" s="6">
        <v>0.84097222222222223</v>
      </c>
      <c r="H1331" s="6">
        <v>0.87638888888888899</v>
      </c>
      <c r="I1331" s="85">
        <f t="shared" si="201"/>
        <v>51.000000000000142</v>
      </c>
      <c r="J1331" s="86">
        <f>I1331*Segmentos!$D$7*(AH1331%)*IF(ISNUMBER(AI1331),AI1331%,0)</f>
        <v>70380.000000000204</v>
      </c>
      <c r="K1331" s="86">
        <f>I1331*Segmentos!$D$7*(AL1331%)*IF(ISNUMBER(AM1331),AM1331%,0)</f>
        <v>284580.00000000081</v>
      </c>
      <c r="L1331" s="4"/>
      <c r="M1331" s="2">
        <v>0.91</v>
      </c>
      <c r="N1331" s="2">
        <v>2.8</v>
      </c>
      <c r="O1331" s="2">
        <v>32</v>
      </c>
      <c r="P1331" s="2">
        <v>93.317999999999998</v>
      </c>
      <c r="Q1331" s="2">
        <v>0.22</v>
      </c>
      <c r="R1331" s="2">
        <v>1.5</v>
      </c>
      <c r="S1331" s="2">
        <v>14.5</v>
      </c>
      <c r="T1331" s="2">
        <v>3.6863000000000001</v>
      </c>
      <c r="U1331" s="2">
        <v>0.15</v>
      </c>
      <c r="V1331" s="2">
        <v>0.7</v>
      </c>
      <c r="W1331" s="2">
        <v>23.1</v>
      </c>
      <c r="X1331" s="2">
        <v>3.2303000000000002</v>
      </c>
      <c r="Y1331" s="2">
        <v>0.84</v>
      </c>
      <c r="Z1331" s="2">
        <v>3.2</v>
      </c>
      <c r="AA1331" s="2">
        <v>26.7</v>
      </c>
      <c r="AB1331" s="2">
        <v>25.508199999999999</v>
      </c>
      <c r="AC1331" s="2">
        <v>1.81</v>
      </c>
      <c r="AD1331" s="2">
        <v>4.7</v>
      </c>
      <c r="AE1331" s="2">
        <v>38.799999999999997</v>
      </c>
      <c r="AF1331" s="2">
        <v>60.8932</v>
      </c>
      <c r="AG1331" s="20">
        <v>0.34</v>
      </c>
      <c r="AH1331" s="20">
        <v>2.5</v>
      </c>
      <c r="AI1331" s="20">
        <v>13.8</v>
      </c>
      <c r="AJ1331" s="20">
        <v>16.793700000000001</v>
      </c>
      <c r="AK1331" s="18">
        <v>1.42</v>
      </c>
      <c r="AL1331" s="18">
        <v>3.1</v>
      </c>
      <c r="AM1331" s="18">
        <v>45</v>
      </c>
      <c r="AN1331" s="18">
        <v>76.524299999999997</v>
      </c>
      <c r="AO1331" s="2">
        <v>0.89</v>
      </c>
      <c r="AP1331" s="2">
        <v>1.8</v>
      </c>
      <c r="AQ1331" s="2">
        <v>48.6</v>
      </c>
      <c r="AR1331" s="2">
        <v>10.0466</v>
      </c>
      <c r="AS1331" s="2">
        <v>0.44</v>
      </c>
      <c r="AT1331" s="2">
        <v>2.2999999999999998</v>
      </c>
      <c r="AU1331" s="2">
        <v>18.899999999999999</v>
      </c>
      <c r="AV1331" s="2">
        <v>10.011799999999999</v>
      </c>
      <c r="AW1331" s="2">
        <v>0.65</v>
      </c>
      <c r="AX1331" s="2">
        <v>2</v>
      </c>
      <c r="AY1331" s="2">
        <v>32.5</v>
      </c>
      <c r="AZ1331" s="2">
        <v>19.234400000000001</v>
      </c>
      <c r="BA1331" s="2">
        <v>1.37</v>
      </c>
      <c r="BB1331" s="2">
        <v>4</v>
      </c>
      <c r="BC1331" s="2">
        <v>33.9</v>
      </c>
      <c r="BD1331" s="2">
        <v>54.025199999999998</v>
      </c>
      <c r="BE1331" s="4" t="str">
        <f t="shared" si="202"/>
        <v>NO APLICA</v>
      </c>
      <c r="BF1331" s="4">
        <f t="shared" si="203"/>
        <v>0.87360000000000004</v>
      </c>
      <c r="BG1331">
        <f t="shared" si="204"/>
        <v>0.89</v>
      </c>
      <c r="BH1331">
        <f t="shared" si="205"/>
        <v>0.44</v>
      </c>
      <c r="BI1331">
        <f t="shared" si="206"/>
        <v>1.37</v>
      </c>
      <c r="BJ1331">
        <f t="shared" si="207"/>
        <v>1.42</v>
      </c>
      <c r="BK1331">
        <f t="shared" si="208"/>
        <v>0.34</v>
      </c>
      <c r="BL1331">
        <f t="shared" si="209"/>
        <v>4569.6000000000122</v>
      </c>
    </row>
    <row r="1332" spans="1:64" x14ac:dyDescent="0.2">
      <c r="A1332" s="1">
        <v>1330</v>
      </c>
      <c r="B1332" s="7" t="s">
        <v>32</v>
      </c>
      <c r="C1332" s="3">
        <v>39967</v>
      </c>
      <c r="D1332" s="4" t="s">
        <v>628</v>
      </c>
      <c r="E1332" s="4" t="s">
        <v>164</v>
      </c>
      <c r="F1332" s="5" t="str">
        <f t="shared" si="200"/>
        <v>W</v>
      </c>
      <c r="G1332" s="6">
        <v>0.9145833333333333</v>
      </c>
      <c r="H1332" s="6">
        <v>0.91666666666666663</v>
      </c>
      <c r="I1332" s="85">
        <f t="shared" si="201"/>
        <v>2.9999999999999893</v>
      </c>
      <c r="J1332" s="86">
        <f>I1332*Segmentos!$D$7*(AH1332%)*IF(ISNUMBER(AI1332),AI1332%,0)</f>
        <v>14683.199999999948</v>
      </c>
      <c r="K1332" s="86">
        <f>I1332*Segmentos!$D$7*(AL1332%)*IF(ISNUMBER(AM1332),AM1332%,0)</f>
        <v>9428.3999999999687</v>
      </c>
      <c r="L1332" s="4"/>
      <c r="M1332" s="2">
        <v>1</v>
      </c>
      <c r="N1332" s="2">
        <v>1.1000000000000001</v>
      </c>
      <c r="O1332" s="2">
        <v>87.4</v>
      </c>
      <c r="P1332" s="2">
        <v>96.694699999999997</v>
      </c>
      <c r="Q1332" s="2">
        <v>0</v>
      </c>
      <c r="R1332" s="2">
        <v>0</v>
      </c>
      <c r="S1332" s="8" t="s">
        <v>577</v>
      </c>
      <c r="T1332" s="2">
        <v>0</v>
      </c>
      <c r="U1332" s="2">
        <v>0.94</v>
      </c>
      <c r="V1332" s="2">
        <v>0.9</v>
      </c>
      <c r="W1332" s="2">
        <v>100</v>
      </c>
      <c r="X1332" s="2">
        <v>19.175899999999999</v>
      </c>
      <c r="Y1332" s="2">
        <v>1.32</v>
      </c>
      <c r="Z1332" s="2">
        <v>1.4</v>
      </c>
      <c r="AA1332" s="2">
        <v>91.6</v>
      </c>
      <c r="AB1332" s="2">
        <v>37.712800000000001</v>
      </c>
      <c r="AC1332" s="2">
        <v>1.25</v>
      </c>
      <c r="AD1332" s="2">
        <v>1.6</v>
      </c>
      <c r="AE1332" s="2">
        <v>79.099999999999994</v>
      </c>
      <c r="AF1332" s="2">
        <v>39.805999999999997</v>
      </c>
      <c r="AG1332" s="20">
        <v>1.21</v>
      </c>
      <c r="AH1332" s="20">
        <v>1.4</v>
      </c>
      <c r="AI1332" s="20">
        <v>87.4</v>
      </c>
      <c r="AJ1332" s="20">
        <v>55.496400000000001</v>
      </c>
      <c r="AK1332" s="18">
        <v>0.81</v>
      </c>
      <c r="AL1332" s="18">
        <v>0.9</v>
      </c>
      <c r="AM1332" s="18">
        <v>87.3</v>
      </c>
      <c r="AN1332" s="18">
        <v>41.198300000000003</v>
      </c>
      <c r="AO1332" s="2">
        <v>0.26</v>
      </c>
      <c r="AP1332" s="2">
        <v>0.3</v>
      </c>
      <c r="AQ1332" s="2">
        <v>100</v>
      </c>
      <c r="AR1332" s="2">
        <v>2.7151000000000001</v>
      </c>
      <c r="AS1332" s="2">
        <v>0.31</v>
      </c>
      <c r="AT1332" s="2">
        <v>0.7</v>
      </c>
      <c r="AU1332" s="2">
        <v>41.7</v>
      </c>
      <c r="AV1332" s="2">
        <v>6.6704999999999997</v>
      </c>
      <c r="AW1332" s="2">
        <v>1.39</v>
      </c>
      <c r="AX1332" s="2">
        <v>1.6</v>
      </c>
      <c r="AY1332" s="2">
        <v>89.4</v>
      </c>
      <c r="AZ1332" s="2">
        <v>38.924300000000002</v>
      </c>
      <c r="BA1332" s="2">
        <v>1.3</v>
      </c>
      <c r="BB1332" s="2">
        <v>1.3</v>
      </c>
      <c r="BC1332" s="2">
        <v>100</v>
      </c>
      <c r="BD1332" s="2">
        <v>48.384799999999998</v>
      </c>
      <c r="BE1332" s="4" t="str">
        <f t="shared" si="202"/>
        <v>NO APLICA</v>
      </c>
      <c r="BF1332" s="4">
        <f t="shared" si="203"/>
        <v>0.7609999999999999</v>
      </c>
      <c r="BG1332">
        <f t="shared" si="204"/>
        <v>0.26</v>
      </c>
      <c r="BH1332">
        <f t="shared" si="205"/>
        <v>0.31</v>
      </c>
      <c r="BI1332">
        <f t="shared" si="206"/>
        <v>1.39</v>
      </c>
      <c r="BJ1332">
        <f t="shared" si="207"/>
        <v>0.81</v>
      </c>
      <c r="BK1332">
        <f t="shared" si="208"/>
        <v>1.21</v>
      </c>
      <c r="BL1332">
        <f t="shared" si="209"/>
        <v>288.41999999999905</v>
      </c>
    </row>
    <row r="1333" spans="1:64" x14ac:dyDescent="0.2">
      <c r="A1333" s="1">
        <v>1331</v>
      </c>
      <c r="B1333" s="7" t="s">
        <v>19</v>
      </c>
      <c r="C1333" s="3">
        <v>39967</v>
      </c>
      <c r="D1333" s="4" t="s">
        <v>17</v>
      </c>
      <c r="E1333" s="4" t="s">
        <v>166</v>
      </c>
      <c r="F1333" s="5" t="str">
        <f t="shared" si="200"/>
        <v>W</v>
      </c>
      <c r="G1333" s="6">
        <v>0.91527777777777775</v>
      </c>
      <c r="H1333" s="6">
        <v>0.91666666666666663</v>
      </c>
      <c r="I1333" s="85">
        <f t="shared" si="201"/>
        <v>1.9999999999999929</v>
      </c>
      <c r="J1333" s="86">
        <f>I1333*Segmentos!$D$7*(AH1333%)*IF(ISNUMBER(AI1333),AI1333%,0)</f>
        <v>3643.9999999999868</v>
      </c>
      <c r="K1333" s="86">
        <f>I1333*Segmentos!$D$7*(AL1333%)*IF(ISNUMBER(AM1333),AM1333%,0)</f>
        <v>2457.5999999999917</v>
      </c>
      <c r="L1333" s="4"/>
      <c r="M1333" s="2">
        <v>0.38</v>
      </c>
      <c r="N1333" s="2">
        <v>0.6</v>
      </c>
      <c r="O1333" s="2">
        <v>69.099999999999994</v>
      </c>
      <c r="P1333" s="2">
        <v>100</v>
      </c>
      <c r="Q1333" s="2">
        <v>0</v>
      </c>
      <c r="R1333" s="2">
        <v>0</v>
      </c>
      <c r="S1333" s="8" t="s">
        <v>577</v>
      </c>
      <c r="T1333" s="2">
        <v>0</v>
      </c>
      <c r="U1333" s="2">
        <v>0.21</v>
      </c>
      <c r="V1333" s="2">
        <v>0.4</v>
      </c>
      <c r="W1333" s="2">
        <v>50</v>
      </c>
      <c r="X1333" s="2">
        <v>11.533799999999999</v>
      </c>
      <c r="Y1333" s="2">
        <v>0.2</v>
      </c>
      <c r="Z1333" s="2">
        <v>0.2</v>
      </c>
      <c r="AA1333" s="2">
        <v>100</v>
      </c>
      <c r="AB1333" s="2">
        <v>15.165699999999999</v>
      </c>
      <c r="AC1333" s="2">
        <v>0.86</v>
      </c>
      <c r="AD1333" s="2">
        <v>1.2</v>
      </c>
      <c r="AE1333" s="2">
        <v>68.900000000000006</v>
      </c>
      <c r="AF1333" s="2">
        <v>73.3005</v>
      </c>
      <c r="AG1333" s="20">
        <v>0.48</v>
      </c>
      <c r="AH1333" s="20">
        <v>0.5</v>
      </c>
      <c r="AI1333" s="20">
        <v>91.1</v>
      </c>
      <c r="AJ1333" s="20">
        <v>59.2194</v>
      </c>
      <c r="AK1333" s="18">
        <v>0.3</v>
      </c>
      <c r="AL1333" s="18">
        <v>0.6</v>
      </c>
      <c r="AM1333" s="18">
        <v>51.2</v>
      </c>
      <c r="AN1333" s="18">
        <v>40.7806</v>
      </c>
      <c r="AO1333" s="2">
        <v>7.0000000000000007E-2</v>
      </c>
      <c r="AP1333" s="2">
        <v>0.1</v>
      </c>
      <c r="AQ1333" s="2">
        <v>100</v>
      </c>
      <c r="AR1333" s="2">
        <v>1.9806999999999999</v>
      </c>
      <c r="AS1333" s="2">
        <v>0</v>
      </c>
      <c r="AT1333" s="2">
        <v>0</v>
      </c>
      <c r="AU1333" s="8" t="s">
        <v>577</v>
      </c>
      <c r="AV1333" s="2">
        <v>0</v>
      </c>
      <c r="AW1333" s="2">
        <v>0.2</v>
      </c>
      <c r="AX1333" s="2">
        <v>0.2</v>
      </c>
      <c r="AY1333" s="2">
        <v>100</v>
      </c>
      <c r="AZ1333" s="2">
        <v>15.165699999999999</v>
      </c>
      <c r="BA1333" s="2">
        <v>0.83</v>
      </c>
      <c r="BB1333" s="2">
        <v>1.3</v>
      </c>
      <c r="BC1333" s="2">
        <v>65</v>
      </c>
      <c r="BD1333" s="2">
        <v>82.8536</v>
      </c>
      <c r="BE1333" s="4" t="str">
        <f t="shared" si="202"/>
        <v>NO APLICA</v>
      </c>
      <c r="BF1333" s="4">
        <f t="shared" si="203"/>
        <v>0.33039999999999992</v>
      </c>
      <c r="BG1333">
        <f t="shared" si="204"/>
        <v>7.0000000000000007E-2</v>
      </c>
      <c r="BH1333">
        <f t="shared" si="205"/>
        <v>0</v>
      </c>
      <c r="BI1333">
        <f t="shared" si="206"/>
        <v>0.83</v>
      </c>
      <c r="BJ1333">
        <f t="shared" si="207"/>
        <v>0.3</v>
      </c>
      <c r="BK1333">
        <f t="shared" si="208"/>
        <v>0.48</v>
      </c>
      <c r="BL1333">
        <f t="shared" si="209"/>
        <v>82.919999999999703</v>
      </c>
    </row>
    <row r="1334" spans="1:64" x14ac:dyDescent="0.2">
      <c r="A1334" s="1">
        <v>1332</v>
      </c>
      <c r="B1334" s="7" t="s">
        <v>2</v>
      </c>
      <c r="C1334" s="3">
        <v>39967</v>
      </c>
      <c r="D1334" s="4" t="s">
        <v>627</v>
      </c>
      <c r="E1334" s="4" t="s">
        <v>164</v>
      </c>
      <c r="F1334" s="5" t="str">
        <f t="shared" si="200"/>
        <v>W</v>
      </c>
      <c r="G1334" s="6">
        <v>0.88402777777777775</v>
      </c>
      <c r="H1334" s="6">
        <v>0.93055555555555547</v>
      </c>
      <c r="I1334" s="85">
        <f t="shared" si="201"/>
        <v>66.999999999999915</v>
      </c>
      <c r="J1334" s="86">
        <f>I1334*Segmentos!$D$7*(AH1334%)*IF(ISNUMBER(AI1334),AI1334%,0)</f>
        <v>1668353.5999999978</v>
      </c>
      <c r="K1334" s="86">
        <f>I1334*Segmentos!$D$7*(AL1334%)*IF(ISNUMBER(AM1334),AM1334%,0)</f>
        <v>1707615.599999998</v>
      </c>
      <c r="L1334" s="4"/>
      <c r="M1334" s="2">
        <v>6.3</v>
      </c>
      <c r="N1334" s="2">
        <v>19.899999999999999</v>
      </c>
      <c r="O1334" s="2">
        <v>31.7</v>
      </c>
      <c r="P1334" s="2">
        <v>82.924700000000001</v>
      </c>
      <c r="Q1334" s="2">
        <v>5.22</v>
      </c>
      <c r="R1334" s="2">
        <v>14.5</v>
      </c>
      <c r="S1334" s="2">
        <v>36</v>
      </c>
      <c r="T1334" s="2">
        <v>11.451599999999999</v>
      </c>
      <c r="U1334" s="2">
        <v>6.23</v>
      </c>
      <c r="V1334" s="2">
        <v>19.5</v>
      </c>
      <c r="W1334" s="2">
        <v>31.9</v>
      </c>
      <c r="X1334" s="2">
        <v>17.1844</v>
      </c>
      <c r="Y1334" s="2">
        <v>5.38</v>
      </c>
      <c r="Z1334" s="2">
        <v>20.8</v>
      </c>
      <c r="AA1334" s="2">
        <v>25.8</v>
      </c>
      <c r="AB1334" s="2">
        <v>20.904800000000002</v>
      </c>
      <c r="AC1334" s="2">
        <v>7.73</v>
      </c>
      <c r="AD1334" s="2">
        <v>22.1</v>
      </c>
      <c r="AE1334" s="2">
        <v>35</v>
      </c>
      <c r="AF1334" s="2">
        <v>33.384</v>
      </c>
      <c r="AG1334" s="20">
        <v>6.24</v>
      </c>
      <c r="AH1334" s="20">
        <v>19.7</v>
      </c>
      <c r="AI1334" s="20">
        <v>31.6</v>
      </c>
      <c r="AJ1334" s="20">
        <v>38.947400000000002</v>
      </c>
      <c r="AK1334" s="18">
        <v>6.36</v>
      </c>
      <c r="AL1334" s="18">
        <v>20.100000000000001</v>
      </c>
      <c r="AM1334" s="18">
        <v>31.7</v>
      </c>
      <c r="AN1334" s="18">
        <v>43.9773</v>
      </c>
      <c r="AO1334" s="2">
        <v>5.86</v>
      </c>
      <c r="AP1334" s="2">
        <v>15.6</v>
      </c>
      <c r="AQ1334" s="2">
        <v>37.700000000000003</v>
      </c>
      <c r="AR1334" s="2">
        <v>8.4235000000000007</v>
      </c>
      <c r="AS1334" s="2">
        <v>6.13</v>
      </c>
      <c r="AT1334" s="2">
        <v>19</v>
      </c>
      <c r="AU1334" s="2">
        <v>32.299999999999997</v>
      </c>
      <c r="AV1334" s="2">
        <v>17.7621</v>
      </c>
      <c r="AW1334" s="2">
        <v>7.68</v>
      </c>
      <c r="AX1334" s="2">
        <v>25</v>
      </c>
      <c r="AY1334" s="2">
        <v>30.7</v>
      </c>
      <c r="AZ1334" s="2">
        <v>29.040099999999999</v>
      </c>
      <c r="BA1334" s="2">
        <v>5.5</v>
      </c>
      <c r="BB1334" s="2">
        <v>17.899999999999999</v>
      </c>
      <c r="BC1334" s="2">
        <v>30.8</v>
      </c>
      <c r="BD1334" s="2">
        <v>27.699100000000001</v>
      </c>
      <c r="BE1334" s="4" t="str">
        <f t="shared" si="202"/>
        <v>NO APLICA</v>
      </c>
      <c r="BF1334" s="4">
        <f t="shared" si="203"/>
        <v>6.6044</v>
      </c>
      <c r="BG1334">
        <f t="shared" si="204"/>
        <v>5.86</v>
      </c>
      <c r="BH1334">
        <f t="shared" si="205"/>
        <v>6.13</v>
      </c>
      <c r="BI1334">
        <f t="shared" si="206"/>
        <v>7.68</v>
      </c>
      <c r="BJ1334">
        <f t="shared" si="207"/>
        <v>6.36</v>
      </c>
      <c r="BK1334">
        <f t="shared" si="208"/>
        <v>6.24</v>
      </c>
      <c r="BL1334">
        <f t="shared" si="209"/>
        <v>42265.609999999942</v>
      </c>
    </row>
    <row r="1335" spans="1:64" x14ac:dyDescent="0.2">
      <c r="A1335" s="1">
        <v>1333</v>
      </c>
      <c r="B1335" s="7" t="s">
        <v>16</v>
      </c>
      <c r="C1335" s="3">
        <v>39967</v>
      </c>
      <c r="D1335" s="4" t="s">
        <v>626</v>
      </c>
      <c r="E1335" s="4" t="s">
        <v>166</v>
      </c>
      <c r="F1335" s="5" t="str">
        <f t="shared" si="200"/>
        <v>W</v>
      </c>
      <c r="G1335" s="6">
        <v>0.91388888888888886</v>
      </c>
      <c r="H1335" s="6">
        <v>0.91736111111111107</v>
      </c>
      <c r="I1335" s="85">
        <f t="shared" si="201"/>
        <v>4.9999999999999822</v>
      </c>
      <c r="J1335" s="86">
        <f>I1335*Segmentos!$D$7*(AH1335%)*IF(ISNUMBER(AI1335),AI1335%,0)</f>
        <v>166463.99999999939</v>
      </c>
      <c r="K1335" s="86">
        <f>I1335*Segmentos!$D$7*(AL1335%)*IF(ISNUMBER(AM1335),AM1335%,0)</f>
        <v>272999.99999999901</v>
      </c>
      <c r="L1335" s="4"/>
      <c r="M1335" s="2">
        <v>11.1</v>
      </c>
      <c r="N1335" s="2">
        <v>12.7</v>
      </c>
      <c r="O1335" s="2">
        <v>87.2</v>
      </c>
      <c r="P1335" s="2">
        <v>89.275700000000001</v>
      </c>
      <c r="Q1335" s="2">
        <v>5.63</v>
      </c>
      <c r="R1335" s="2">
        <v>6.7</v>
      </c>
      <c r="S1335" s="2">
        <v>84.4</v>
      </c>
      <c r="T1335" s="2">
        <v>7.5530999999999997</v>
      </c>
      <c r="U1335" s="2">
        <v>10.5</v>
      </c>
      <c r="V1335" s="2">
        <v>12.1</v>
      </c>
      <c r="W1335" s="2">
        <v>86.8</v>
      </c>
      <c r="X1335" s="2">
        <v>17.7028</v>
      </c>
      <c r="Y1335" s="2">
        <v>9.5299999999999994</v>
      </c>
      <c r="Z1335" s="2">
        <v>10.8</v>
      </c>
      <c r="AA1335" s="2">
        <v>88.1</v>
      </c>
      <c r="AB1335" s="2">
        <v>22.646699999999999</v>
      </c>
      <c r="AC1335" s="2">
        <v>15.66</v>
      </c>
      <c r="AD1335" s="2">
        <v>17.899999999999999</v>
      </c>
      <c r="AE1335" s="2">
        <v>87.4</v>
      </c>
      <c r="AF1335" s="2">
        <v>41.373100000000001</v>
      </c>
      <c r="AG1335" s="20">
        <v>8.32</v>
      </c>
      <c r="AH1335" s="20">
        <v>9.6</v>
      </c>
      <c r="AI1335" s="20">
        <v>86.7</v>
      </c>
      <c r="AJ1335" s="20">
        <v>31.742699999999999</v>
      </c>
      <c r="AK1335" s="18">
        <v>13.61</v>
      </c>
      <c r="AL1335" s="18">
        <v>15.6</v>
      </c>
      <c r="AM1335" s="18">
        <v>87.5</v>
      </c>
      <c r="AN1335" s="18">
        <v>57.533000000000001</v>
      </c>
      <c r="AO1335" s="2">
        <v>11.37</v>
      </c>
      <c r="AP1335" s="2">
        <v>13.4</v>
      </c>
      <c r="AQ1335" s="2">
        <v>84.8</v>
      </c>
      <c r="AR1335" s="2">
        <v>9.9976000000000003</v>
      </c>
      <c r="AS1335" s="2">
        <v>10.65</v>
      </c>
      <c r="AT1335" s="2">
        <v>12.4</v>
      </c>
      <c r="AU1335" s="2">
        <v>85.9</v>
      </c>
      <c r="AV1335" s="2">
        <v>18.876000000000001</v>
      </c>
      <c r="AW1335" s="2">
        <v>10.45</v>
      </c>
      <c r="AX1335" s="2">
        <v>12.2</v>
      </c>
      <c r="AY1335" s="2">
        <v>86</v>
      </c>
      <c r="AZ1335" s="2">
        <v>24.1828</v>
      </c>
      <c r="BA1335" s="2">
        <v>11.76</v>
      </c>
      <c r="BB1335" s="2">
        <v>13.1</v>
      </c>
      <c r="BC1335" s="2">
        <v>89.4</v>
      </c>
      <c r="BD1335" s="2">
        <v>36.219299999999997</v>
      </c>
      <c r="BE1335" s="4" t="str">
        <f t="shared" si="202"/>
        <v>NO APLICA</v>
      </c>
      <c r="BF1335" s="4">
        <f t="shared" si="203"/>
        <v>11.223800000000001</v>
      </c>
      <c r="BG1335">
        <f t="shared" si="204"/>
        <v>11.37</v>
      </c>
      <c r="BH1335">
        <f t="shared" si="205"/>
        <v>10.65</v>
      </c>
      <c r="BI1335">
        <f t="shared" si="206"/>
        <v>11.76</v>
      </c>
      <c r="BJ1335">
        <f t="shared" si="207"/>
        <v>13.61</v>
      </c>
      <c r="BK1335">
        <f t="shared" si="208"/>
        <v>8.32</v>
      </c>
      <c r="BL1335">
        <f t="shared" si="209"/>
        <v>5537.1999999999807</v>
      </c>
    </row>
    <row r="1336" spans="1:64" x14ac:dyDescent="0.2">
      <c r="A1336" s="1">
        <v>1334</v>
      </c>
      <c r="B1336" s="7" t="s">
        <v>22</v>
      </c>
      <c r="C1336" s="3">
        <v>39967</v>
      </c>
      <c r="D1336" s="4" t="s">
        <v>629</v>
      </c>
      <c r="E1336" s="4" t="s">
        <v>164</v>
      </c>
      <c r="F1336" s="5" t="str">
        <f t="shared" si="200"/>
        <v>W</v>
      </c>
      <c r="G1336" s="6">
        <v>0.83125000000000004</v>
      </c>
      <c r="H1336" s="6">
        <v>0.875</v>
      </c>
      <c r="I1336" s="85">
        <f t="shared" si="201"/>
        <v>62.999999999999936</v>
      </c>
      <c r="J1336" s="86">
        <f>I1336*Segmentos!$D$7*(AH1336%)*IF(ISNUMBER(AI1336),AI1336%,0)</f>
        <v>472953.59999999957</v>
      </c>
      <c r="K1336" s="86">
        <f>I1336*Segmentos!$D$7*(AL1336%)*IF(ISNUMBER(AM1336),AM1336%,0)</f>
        <v>430768.79999999964</v>
      </c>
      <c r="L1336" s="4"/>
      <c r="M1336" s="2">
        <v>1.78</v>
      </c>
      <c r="N1336" s="2">
        <v>5.2</v>
      </c>
      <c r="O1336" s="2">
        <v>34.299999999999997</v>
      </c>
      <c r="P1336" s="2">
        <v>95.313599999999994</v>
      </c>
      <c r="Q1336" s="2">
        <v>0.98</v>
      </c>
      <c r="R1336" s="2">
        <v>2.5</v>
      </c>
      <c r="S1336" s="2">
        <v>39.200000000000003</v>
      </c>
      <c r="T1336" s="2">
        <v>8.7520000000000007</v>
      </c>
      <c r="U1336" s="2">
        <v>1</v>
      </c>
      <c r="V1336" s="2">
        <v>3.9</v>
      </c>
      <c r="W1336" s="2">
        <v>25.8</v>
      </c>
      <c r="X1336" s="2">
        <v>11.1866</v>
      </c>
      <c r="Y1336" s="2">
        <v>0.82</v>
      </c>
      <c r="Z1336" s="2">
        <v>3.4</v>
      </c>
      <c r="AA1336" s="2">
        <v>24.1</v>
      </c>
      <c r="AB1336" s="2">
        <v>12.979200000000001</v>
      </c>
      <c r="AC1336" s="2">
        <v>3.55</v>
      </c>
      <c r="AD1336" s="2">
        <v>9</v>
      </c>
      <c r="AE1336" s="2">
        <v>39.4</v>
      </c>
      <c r="AF1336" s="2">
        <v>62.395699999999998</v>
      </c>
      <c r="AG1336" s="20">
        <v>1.87</v>
      </c>
      <c r="AH1336" s="20">
        <v>6.9</v>
      </c>
      <c r="AI1336" s="20">
        <v>27.2</v>
      </c>
      <c r="AJ1336" s="20">
        <v>47.431199999999997</v>
      </c>
      <c r="AK1336" s="18">
        <v>1.7</v>
      </c>
      <c r="AL1336" s="18">
        <v>3.7</v>
      </c>
      <c r="AM1336" s="18">
        <v>46.2</v>
      </c>
      <c r="AN1336" s="18">
        <v>47.882399999999997</v>
      </c>
      <c r="AO1336" s="2">
        <v>0.67</v>
      </c>
      <c r="AP1336" s="2">
        <v>4.7</v>
      </c>
      <c r="AQ1336" s="2">
        <v>14.2</v>
      </c>
      <c r="AR1336" s="2">
        <v>3.9194</v>
      </c>
      <c r="AS1336" s="2">
        <v>0.83</v>
      </c>
      <c r="AT1336" s="2">
        <v>4.9000000000000004</v>
      </c>
      <c r="AU1336" s="2">
        <v>17.100000000000001</v>
      </c>
      <c r="AV1336" s="2">
        <v>9.7668999999999997</v>
      </c>
      <c r="AW1336" s="2">
        <v>2.46</v>
      </c>
      <c r="AX1336" s="2">
        <v>5.8</v>
      </c>
      <c r="AY1336" s="2">
        <v>42.5</v>
      </c>
      <c r="AZ1336" s="2">
        <v>37.906799999999997</v>
      </c>
      <c r="BA1336" s="2">
        <v>2.13</v>
      </c>
      <c r="BB1336" s="2">
        <v>5.0999999999999996</v>
      </c>
      <c r="BC1336" s="2">
        <v>41.9</v>
      </c>
      <c r="BD1336" s="2">
        <v>43.720500000000001</v>
      </c>
      <c r="BE1336" s="4" t="str">
        <f t="shared" si="202"/>
        <v>NO APLICA</v>
      </c>
      <c r="BF1336" s="4">
        <f t="shared" si="203"/>
        <v>1.4906000000000001</v>
      </c>
      <c r="BG1336">
        <f t="shared" si="204"/>
        <v>0.67</v>
      </c>
      <c r="BH1336">
        <f t="shared" si="205"/>
        <v>0.83</v>
      </c>
      <c r="BI1336">
        <f t="shared" si="206"/>
        <v>2.46</v>
      </c>
      <c r="BJ1336">
        <f t="shared" si="207"/>
        <v>1.7</v>
      </c>
      <c r="BK1336">
        <f t="shared" si="208"/>
        <v>1.87</v>
      </c>
      <c r="BL1336">
        <f t="shared" si="209"/>
        <v>11236.679999999988</v>
      </c>
    </row>
    <row r="1337" spans="1:64" x14ac:dyDescent="0.2">
      <c r="A1337" s="1">
        <v>1335</v>
      </c>
      <c r="B1337" s="7" t="s">
        <v>24</v>
      </c>
      <c r="C1337" s="3">
        <v>39967</v>
      </c>
      <c r="D1337" s="4" t="s">
        <v>629</v>
      </c>
      <c r="E1337" s="4" t="s">
        <v>170</v>
      </c>
      <c r="F1337" s="5" t="str">
        <f t="shared" si="200"/>
        <v>W</v>
      </c>
      <c r="G1337" s="6">
        <v>0.89166666666666661</v>
      </c>
      <c r="H1337" s="6">
        <v>0.90902777777777777</v>
      </c>
      <c r="I1337" s="85">
        <f t="shared" si="201"/>
        <v>25.000000000000071</v>
      </c>
      <c r="J1337" s="86">
        <f>I1337*Segmentos!$D$7*(AH1337%)*IF(ISNUMBER(AI1337),AI1337%,0)</f>
        <v>60600.00000000016</v>
      </c>
      <c r="K1337" s="86">
        <f>I1337*Segmentos!$D$7*(AL1337%)*IF(ISNUMBER(AM1337),AM1337%,0)</f>
        <v>73080.000000000204</v>
      </c>
      <c r="L1337" s="4"/>
      <c r="M1337" s="2">
        <v>0.69</v>
      </c>
      <c r="N1337" s="2">
        <v>1.4</v>
      </c>
      <c r="O1337" s="2">
        <v>50.1</v>
      </c>
      <c r="P1337" s="2">
        <v>44.537799999999997</v>
      </c>
      <c r="Q1337" s="2">
        <v>0.18</v>
      </c>
      <c r="R1337" s="2">
        <v>1.4</v>
      </c>
      <c r="S1337" s="2">
        <v>13.3</v>
      </c>
      <c r="T1337" s="2">
        <v>1.9357</v>
      </c>
      <c r="U1337" s="2">
        <v>1.42</v>
      </c>
      <c r="V1337" s="2">
        <v>2.2999999999999998</v>
      </c>
      <c r="W1337" s="2">
        <v>61.4</v>
      </c>
      <c r="X1337" s="2">
        <v>19.185099999999998</v>
      </c>
      <c r="Y1337" s="2">
        <v>1.18</v>
      </c>
      <c r="Z1337" s="2">
        <v>2.1</v>
      </c>
      <c r="AA1337" s="2">
        <v>55.2</v>
      </c>
      <c r="AB1337" s="2">
        <v>22.351299999999998</v>
      </c>
      <c r="AC1337" s="2">
        <v>0.05</v>
      </c>
      <c r="AD1337" s="2">
        <v>0.1</v>
      </c>
      <c r="AE1337" s="2">
        <v>40</v>
      </c>
      <c r="AF1337" s="2">
        <v>1.0656000000000001</v>
      </c>
      <c r="AG1337" s="20">
        <v>0.62</v>
      </c>
      <c r="AH1337" s="20">
        <v>1.5</v>
      </c>
      <c r="AI1337" s="20">
        <v>40.4</v>
      </c>
      <c r="AJ1337" s="20">
        <v>18.8292</v>
      </c>
      <c r="AK1337" s="18">
        <v>0.76</v>
      </c>
      <c r="AL1337" s="18">
        <v>1.2</v>
      </c>
      <c r="AM1337" s="18">
        <v>60.9</v>
      </c>
      <c r="AN1337" s="18">
        <v>25.708600000000001</v>
      </c>
      <c r="AO1337" s="2">
        <v>0.08</v>
      </c>
      <c r="AP1337" s="2">
        <v>0.2</v>
      </c>
      <c r="AQ1337" s="2">
        <v>44</v>
      </c>
      <c r="AR1337" s="2">
        <v>0.55430000000000001</v>
      </c>
      <c r="AS1337" s="2">
        <v>0.28999999999999998</v>
      </c>
      <c r="AT1337" s="2">
        <v>0.5</v>
      </c>
      <c r="AU1337" s="2">
        <v>59.5</v>
      </c>
      <c r="AV1337" s="2">
        <v>4.0669000000000004</v>
      </c>
      <c r="AW1337" s="2">
        <v>0.75</v>
      </c>
      <c r="AX1337" s="2">
        <v>1.5</v>
      </c>
      <c r="AY1337" s="2">
        <v>50.7</v>
      </c>
      <c r="AZ1337" s="2">
        <v>13.8819</v>
      </c>
      <c r="BA1337" s="2">
        <v>1.06</v>
      </c>
      <c r="BB1337" s="2">
        <v>2.2000000000000002</v>
      </c>
      <c r="BC1337" s="2">
        <v>48.7</v>
      </c>
      <c r="BD1337" s="2">
        <v>26.034700000000001</v>
      </c>
      <c r="BE1337" s="4" t="str">
        <f t="shared" si="202"/>
        <v>NO APLICA</v>
      </c>
      <c r="BF1337" s="4">
        <f t="shared" si="203"/>
        <v>0.58279999999999998</v>
      </c>
      <c r="BG1337">
        <f t="shared" si="204"/>
        <v>0.08</v>
      </c>
      <c r="BH1337">
        <f t="shared" si="205"/>
        <v>0.28999999999999998</v>
      </c>
      <c r="BI1337">
        <f t="shared" si="206"/>
        <v>1.06</v>
      </c>
      <c r="BJ1337">
        <f t="shared" si="207"/>
        <v>0.76</v>
      </c>
      <c r="BK1337">
        <f t="shared" si="208"/>
        <v>0.62</v>
      </c>
      <c r="BL1337">
        <f t="shared" si="209"/>
        <v>1753.500000000005</v>
      </c>
    </row>
    <row r="1338" spans="1:64" x14ac:dyDescent="0.2">
      <c r="A1338" s="1">
        <v>1336</v>
      </c>
      <c r="B1338" s="7" t="s">
        <v>4</v>
      </c>
      <c r="C1338" s="3">
        <v>39967</v>
      </c>
      <c r="D1338" s="4" t="s">
        <v>3</v>
      </c>
      <c r="E1338" s="4" t="s">
        <v>165</v>
      </c>
      <c r="F1338" s="5" t="str">
        <f t="shared" si="200"/>
        <v>W</v>
      </c>
      <c r="G1338" s="6">
        <v>0.77569444444444446</v>
      </c>
      <c r="H1338" s="6">
        <v>0.87430555555555556</v>
      </c>
      <c r="I1338" s="85">
        <f t="shared" si="201"/>
        <v>141.99999999999997</v>
      </c>
      <c r="J1338" s="86">
        <f>I1338*Segmentos!$D$7*(AH1338%)*IF(ISNUMBER(AI1338),AI1338%,0)</f>
        <v>1582618.3999999997</v>
      </c>
      <c r="K1338" s="86">
        <f>I1338*Segmentos!$D$7*(AL1338%)*IF(ISNUMBER(AM1338),AM1338%,0)</f>
        <v>2636087.9999999995</v>
      </c>
      <c r="L1338" s="4"/>
      <c r="M1338" s="2">
        <v>3.76</v>
      </c>
      <c r="N1338" s="2">
        <v>16</v>
      </c>
      <c r="O1338" s="2">
        <v>23.5</v>
      </c>
      <c r="P1338" s="2">
        <v>70.403899999999993</v>
      </c>
      <c r="Q1338" s="2">
        <v>4.38</v>
      </c>
      <c r="R1338" s="2">
        <v>18.7</v>
      </c>
      <c r="S1338" s="2">
        <v>23.4</v>
      </c>
      <c r="T1338" s="2">
        <v>13.692399999999999</v>
      </c>
      <c r="U1338" s="2">
        <v>5.39</v>
      </c>
      <c r="V1338" s="2">
        <v>21</v>
      </c>
      <c r="W1338" s="2">
        <v>25.7</v>
      </c>
      <c r="X1338" s="2">
        <v>21.1739</v>
      </c>
      <c r="Y1338" s="2">
        <v>2.44</v>
      </c>
      <c r="Z1338" s="2">
        <v>14</v>
      </c>
      <c r="AA1338" s="2">
        <v>17.399999999999999</v>
      </c>
      <c r="AB1338" s="2">
        <v>13.5036</v>
      </c>
      <c r="AC1338" s="2">
        <v>3.58</v>
      </c>
      <c r="AD1338" s="2">
        <v>13.3</v>
      </c>
      <c r="AE1338" s="2">
        <v>27</v>
      </c>
      <c r="AF1338" s="2">
        <v>22.033999999999999</v>
      </c>
      <c r="AG1338" s="20">
        <v>2.79</v>
      </c>
      <c r="AH1338" s="20">
        <v>14.9</v>
      </c>
      <c r="AI1338" s="20">
        <v>18.7</v>
      </c>
      <c r="AJ1338" s="20">
        <v>24.790299999999998</v>
      </c>
      <c r="AK1338" s="18">
        <v>4.63</v>
      </c>
      <c r="AL1338" s="18">
        <v>17</v>
      </c>
      <c r="AM1338" s="18">
        <v>27.3</v>
      </c>
      <c r="AN1338" s="18">
        <v>45.613599999999998</v>
      </c>
      <c r="AO1338" s="2">
        <v>2.15</v>
      </c>
      <c r="AP1338" s="2">
        <v>11.4</v>
      </c>
      <c r="AQ1338" s="2">
        <v>18.899999999999999</v>
      </c>
      <c r="AR1338" s="2">
        <v>4.3960999999999997</v>
      </c>
      <c r="AS1338" s="2">
        <v>2.2000000000000002</v>
      </c>
      <c r="AT1338" s="2">
        <v>10.9</v>
      </c>
      <c r="AU1338" s="2">
        <v>20.2</v>
      </c>
      <c r="AV1338" s="2">
        <v>9.0817999999999994</v>
      </c>
      <c r="AW1338" s="2">
        <v>3.96</v>
      </c>
      <c r="AX1338" s="2">
        <v>19.5</v>
      </c>
      <c r="AY1338" s="2">
        <v>20.3</v>
      </c>
      <c r="AZ1338" s="2">
        <v>21.3383</v>
      </c>
      <c r="BA1338" s="2">
        <v>4.96</v>
      </c>
      <c r="BB1338" s="2">
        <v>17.7</v>
      </c>
      <c r="BC1338" s="2">
        <v>28.1</v>
      </c>
      <c r="BD1338" s="2">
        <v>35.587699999999998</v>
      </c>
      <c r="BE1338" s="4" t="str">
        <f t="shared" si="202"/>
        <v>ABURRIDO</v>
      </c>
      <c r="BF1338" s="4">
        <f t="shared" si="203"/>
        <v>3.3618000000000001</v>
      </c>
      <c r="BG1338">
        <f t="shared" si="204"/>
        <v>2.15</v>
      </c>
      <c r="BH1338">
        <f t="shared" si="205"/>
        <v>2.2000000000000002</v>
      </c>
      <c r="BI1338">
        <f t="shared" si="206"/>
        <v>4.96</v>
      </c>
      <c r="BJ1338">
        <f t="shared" si="207"/>
        <v>4.63</v>
      </c>
      <c r="BK1338">
        <f t="shared" si="208"/>
        <v>2.79</v>
      </c>
      <c r="BL1338">
        <f t="shared" si="209"/>
        <v>53391.999999999993</v>
      </c>
    </row>
    <row r="1339" spans="1:64" x14ac:dyDescent="0.2">
      <c r="A1339" s="1">
        <v>1337</v>
      </c>
      <c r="B1339" s="7" t="s">
        <v>15</v>
      </c>
      <c r="C1339" s="3">
        <v>39968</v>
      </c>
      <c r="D1339" s="4" t="s">
        <v>626</v>
      </c>
      <c r="E1339" s="4" t="s">
        <v>164</v>
      </c>
      <c r="F1339" s="5" t="str">
        <f t="shared" si="200"/>
        <v>J</v>
      </c>
      <c r="G1339" s="6">
        <v>0.875</v>
      </c>
      <c r="H1339" s="6">
        <v>0.91527777777777775</v>
      </c>
      <c r="I1339" s="85">
        <f t="shared" si="201"/>
        <v>57.999999999999957</v>
      </c>
      <c r="J1339" s="86">
        <f>I1339*Segmentos!$D$7*(AH1339%)*IF(ISNUMBER(AI1339),AI1339%,0)</f>
        <v>1997519.9999999984</v>
      </c>
      <c r="K1339" s="86">
        <f>I1339*Segmentos!$D$7*(AL1339%)*IF(ISNUMBER(AM1339),AM1339%,0)</f>
        <v>2405097.5999999982</v>
      </c>
      <c r="L1339" s="4"/>
      <c r="M1339" s="2">
        <v>9.52</v>
      </c>
      <c r="N1339" s="2">
        <v>21.1</v>
      </c>
      <c r="O1339" s="2">
        <v>45.2</v>
      </c>
      <c r="P1339" s="2">
        <v>86.9452</v>
      </c>
      <c r="Q1339" s="2">
        <v>4.8099999999999996</v>
      </c>
      <c r="R1339" s="2">
        <v>12.5</v>
      </c>
      <c r="S1339" s="2">
        <v>38.5</v>
      </c>
      <c r="T1339" s="2">
        <v>7.3277000000000001</v>
      </c>
      <c r="U1339" s="2">
        <v>10.11</v>
      </c>
      <c r="V1339" s="2">
        <v>22</v>
      </c>
      <c r="W1339" s="2">
        <v>45.9</v>
      </c>
      <c r="X1339" s="2">
        <v>19.352</v>
      </c>
      <c r="Y1339" s="2">
        <v>9.42</v>
      </c>
      <c r="Z1339" s="2">
        <v>21.3</v>
      </c>
      <c r="AA1339" s="2">
        <v>44.3</v>
      </c>
      <c r="AB1339" s="2">
        <v>25.3965</v>
      </c>
      <c r="AC1339" s="2">
        <v>11.63</v>
      </c>
      <c r="AD1339" s="2">
        <v>24.6</v>
      </c>
      <c r="AE1339" s="2">
        <v>47.2</v>
      </c>
      <c r="AF1339" s="2">
        <v>34.869</v>
      </c>
      <c r="AG1339" s="20">
        <v>8.6</v>
      </c>
      <c r="AH1339" s="20">
        <v>21</v>
      </c>
      <c r="AI1339" s="20">
        <v>41</v>
      </c>
      <c r="AJ1339" s="20">
        <v>37.235799999999998</v>
      </c>
      <c r="AK1339" s="18">
        <v>10.36</v>
      </c>
      <c r="AL1339" s="18">
        <v>21.2</v>
      </c>
      <c r="AM1339" s="18">
        <v>48.9</v>
      </c>
      <c r="AN1339" s="18">
        <v>49.709400000000002</v>
      </c>
      <c r="AO1339" s="2">
        <v>7.49</v>
      </c>
      <c r="AP1339" s="2">
        <v>20.3</v>
      </c>
      <c r="AQ1339" s="2">
        <v>36.9</v>
      </c>
      <c r="AR1339" s="2">
        <v>7.4748000000000001</v>
      </c>
      <c r="AS1339" s="2">
        <v>6.31</v>
      </c>
      <c r="AT1339" s="2">
        <v>15.5</v>
      </c>
      <c r="AU1339" s="2">
        <v>40.700000000000003</v>
      </c>
      <c r="AV1339" s="2">
        <v>12.698600000000001</v>
      </c>
      <c r="AW1339" s="2">
        <v>10.08</v>
      </c>
      <c r="AX1339" s="2">
        <v>22.7</v>
      </c>
      <c r="AY1339" s="2">
        <v>44.5</v>
      </c>
      <c r="AZ1339" s="2">
        <v>26.462800000000001</v>
      </c>
      <c r="BA1339" s="2">
        <v>11.53</v>
      </c>
      <c r="BB1339" s="2">
        <v>23.3</v>
      </c>
      <c r="BC1339" s="2">
        <v>49.5</v>
      </c>
      <c r="BD1339" s="2">
        <v>40.308999999999997</v>
      </c>
      <c r="BE1339" s="4" t="str">
        <f t="shared" si="202"/>
        <v>NO APLICA</v>
      </c>
      <c r="BF1339" s="4">
        <f t="shared" si="203"/>
        <v>8.6631999999999998</v>
      </c>
      <c r="BG1339">
        <f t="shared" si="204"/>
        <v>7.49</v>
      </c>
      <c r="BH1339">
        <f t="shared" si="205"/>
        <v>6.31</v>
      </c>
      <c r="BI1339">
        <f t="shared" si="206"/>
        <v>11.53</v>
      </c>
      <c r="BJ1339">
        <f t="shared" si="207"/>
        <v>10.36</v>
      </c>
      <c r="BK1339">
        <f t="shared" si="208"/>
        <v>8.6</v>
      </c>
      <c r="BL1339">
        <f t="shared" si="209"/>
        <v>55315.759999999973</v>
      </c>
    </row>
    <row r="1340" spans="1:64" x14ac:dyDescent="0.2">
      <c r="A1340" s="1">
        <v>1338</v>
      </c>
      <c r="B1340" s="7" t="s">
        <v>118</v>
      </c>
      <c r="C1340" s="3">
        <v>39968</v>
      </c>
      <c r="D1340" s="4" t="s">
        <v>8</v>
      </c>
      <c r="E1340" s="4" t="s">
        <v>166</v>
      </c>
      <c r="F1340" s="5" t="str">
        <f t="shared" si="200"/>
        <v>J</v>
      </c>
      <c r="G1340" s="6">
        <v>0.9159722222222223</v>
      </c>
      <c r="H1340" s="6">
        <v>0.98472222222222217</v>
      </c>
      <c r="I1340" s="85">
        <f t="shared" si="201"/>
        <v>98.999999999999801</v>
      </c>
      <c r="J1340" s="86">
        <f>I1340*Segmentos!$D$7*(AH1340%)*IF(ISNUMBER(AI1340),AI1340%,0)</f>
        <v>3573503.9999999925</v>
      </c>
      <c r="K1340" s="86">
        <f>I1340*Segmentos!$D$7*(AL1340%)*IF(ISNUMBER(AM1340),AM1340%,0)</f>
        <v>4577759.9999999907</v>
      </c>
      <c r="L1340" s="4"/>
      <c r="M1340" s="2">
        <v>10.36</v>
      </c>
      <c r="N1340" s="2">
        <v>28.6</v>
      </c>
      <c r="O1340" s="2">
        <v>36.200000000000003</v>
      </c>
      <c r="P1340" s="2">
        <v>87.389899999999997</v>
      </c>
      <c r="Q1340" s="2">
        <v>5.72</v>
      </c>
      <c r="R1340" s="2">
        <v>18.2</v>
      </c>
      <c r="S1340" s="2">
        <v>31.4</v>
      </c>
      <c r="T1340" s="2">
        <v>8.0520999999999994</v>
      </c>
      <c r="U1340" s="2">
        <v>7.54</v>
      </c>
      <c r="V1340" s="2">
        <v>24.8</v>
      </c>
      <c r="W1340" s="2">
        <v>30.5</v>
      </c>
      <c r="X1340" s="2">
        <v>13.3416</v>
      </c>
      <c r="Y1340" s="2">
        <v>10.86</v>
      </c>
      <c r="Z1340" s="2">
        <v>32.6</v>
      </c>
      <c r="AA1340" s="2">
        <v>33.299999999999997</v>
      </c>
      <c r="AB1340" s="2">
        <v>27.063600000000001</v>
      </c>
      <c r="AC1340" s="2">
        <v>14.06</v>
      </c>
      <c r="AD1340" s="2">
        <v>32.6</v>
      </c>
      <c r="AE1340" s="2">
        <v>43.1</v>
      </c>
      <c r="AF1340" s="2">
        <v>38.932600000000001</v>
      </c>
      <c r="AG1340" s="20">
        <v>9.01</v>
      </c>
      <c r="AH1340" s="20">
        <v>28.2</v>
      </c>
      <c r="AI1340" s="20">
        <v>32</v>
      </c>
      <c r="AJ1340" s="20">
        <v>36.064399999999999</v>
      </c>
      <c r="AK1340" s="18">
        <v>11.57</v>
      </c>
      <c r="AL1340" s="18">
        <v>28.9</v>
      </c>
      <c r="AM1340" s="18">
        <v>40</v>
      </c>
      <c r="AN1340" s="18">
        <v>51.325499999999998</v>
      </c>
      <c r="AO1340" s="2">
        <v>5.75</v>
      </c>
      <c r="AP1340" s="2">
        <v>17.600000000000001</v>
      </c>
      <c r="AQ1340" s="2">
        <v>32.6</v>
      </c>
      <c r="AR1340" s="2">
        <v>5.3042999999999996</v>
      </c>
      <c r="AS1340" s="2">
        <v>8.0500000000000007</v>
      </c>
      <c r="AT1340" s="2">
        <v>24</v>
      </c>
      <c r="AU1340" s="2">
        <v>33.6</v>
      </c>
      <c r="AV1340" s="2">
        <v>14.9533</v>
      </c>
      <c r="AW1340" s="2">
        <v>11.06</v>
      </c>
      <c r="AX1340" s="2">
        <v>31.3</v>
      </c>
      <c r="AY1340" s="2">
        <v>35.4</v>
      </c>
      <c r="AZ1340" s="2">
        <v>26.826899999999998</v>
      </c>
      <c r="BA1340" s="2">
        <v>12.48</v>
      </c>
      <c r="BB1340" s="2">
        <v>32.299999999999997</v>
      </c>
      <c r="BC1340" s="2">
        <v>38.6</v>
      </c>
      <c r="BD1340" s="2">
        <v>40.305399999999999</v>
      </c>
      <c r="BE1340" s="4" t="str">
        <f t="shared" si="202"/>
        <v>NO APLICA</v>
      </c>
      <c r="BF1340" s="4">
        <f t="shared" si="203"/>
        <v>9.6481999999999992</v>
      </c>
      <c r="BG1340">
        <f t="shared" si="204"/>
        <v>5.75</v>
      </c>
      <c r="BH1340">
        <f t="shared" si="205"/>
        <v>8.0500000000000007</v>
      </c>
      <c r="BI1340">
        <f t="shared" si="206"/>
        <v>12.48</v>
      </c>
      <c r="BJ1340">
        <f t="shared" si="207"/>
        <v>11.57</v>
      </c>
      <c r="BK1340">
        <f t="shared" si="208"/>
        <v>9.01</v>
      </c>
      <c r="BL1340">
        <f t="shared" si="209"/>
        <v>102496.67999999982</v>
      </c>
    </row>
    <row r="1341" spans="1:64" x14ac:dyDescent="0.2">
      <c r="A1341" s="1">
        <v>1339</v>
      </c>
      <c r="B1341" s="7" t="s">
        <v>5</v>
      </c>
      <c r="C1341" s="3">
        <v>39968</v>
      </c>
      <c r="D1341" s="4" t="s">
        <v>3</v>
      </c>
      <c r="E1341" s="4" t="s">
        <v>164</v>
      </c>
      <c r="F1341" s="5" t="str">
        <f t="shared" si="200"/>
        <v>J</v>
      </c>
      <c r="G1341" s="6">
        <v>0.875</v>
      </c>
      <c r="H1341" s="6">
        <v>0.91805555555555562</v>
      </c>
      <c r="I1341" s="85">
        <f t="shared" si="201"/>
        <v>62.000000000000099</v>
      </c>
      <c r="J1341" s="86">
        <f>I1341*Segmentos!$D$7*(AH1341%)*IF(ISNUMBER(AI1341),AI1341%,0)</f>
        <v>1429968.0000000026</v>
      </c>
      <c r="K1341" s="86">
        <f>I1341*Segmentos!$D$7*(AL1341%)*IF(ISNUMBER(AM1341),AM1341%,0)</f>
        <v>1581148.8000000026</v>
      </c>
      <c r="L1341" s="4"/>
      <c r="M1341" s="2">
        <v>6.09</v>
      </c>
      <c r="N1341" s="2">
        <v>17.3</v>
      </c>
      <c r="O1341" s="2">
        <v>35.200000000000003</v>
      </c>
      <c r="P1341" s="2">
        <v>80.894199999999998</v>
      </c>
      <c r="Q1341" s="2">
        <v>4.57</v>
      </c>
      <c r="R1341" s="2">
        <v>12.7</v>
      </c>
      <c r="S1341" s="2">
        <v>36</v>
      </c>
      <c r="T1341" s="2">
        <v>10.131399999999999</v>
      </c>
      <c r="U1341" s="2">
        <v>3.18</v>
      </c>
      <c r="V1341" s="2">
        <v>14.7</v>
      </c>
      <c r="W1341" s="2">
        <v>21.5</v>
      </c>
      <c r="X1341" s="2">
        <v>8.8369</v>
      </c>
      <c r="Y1341" s="2">
        <v>7.38</v>
      </c>
      <c r="Z1341" s="2">
        <v>21</v>
      </c>
      <c r="AA1341" s="2">
        <v>35.200000000000003</v>
      </c>
      <c r="AB1341" s="2">
        <v>28.920300000000001</v>
      </c>
      <c r="AC1341" s="2">
        <v>7.57</v>
      </c>
      <c r="AD1341" s="2">
        <v>17.899999999999999</v>
      </c>
      <c r="AE1341" s="2">
        <v>42.2</v>
      </c>
      <c r="AF1341" s="2">
        <v>33.005600000000001</v>
      </c>
      <c r="AG1341" s="20">
        <v>5.76</v>
      </c>
      <c r="AH1341" s="20">
        <v>18.600000000000001</v>
      </c>
      <c r="AI1341" s="20">
        <v>31</v>
      </c>
      <c r="AJ1341" s="20">
        <v>36.280500000000004</v>
      </c>
      <c r="AK1341" s="18">
        <v>6.39</v>
      </c>
      <c r="AL1341" s="18">
        <v>16.100000000000001</v>
      </c>
      <c r="AM1341" s="18">
        <v>39.6</v>
      </c>
      <c r="AN1341" s="18">
        <v>44.613700000000001</v>
      </c>
      <c r="AO1341" s="2">
        <v>3.26</v>
      </c>
      <c r="AP1341" s="2">
        <v>16</v>
      </c>
      <c r="AQ1341" s="2">
        <v>20.399999999999999</v>
      </c>
      <c r="AR1341" s="2">
        <v>4.7233000000000001</v>
      </c>
      <c r="AS1341" s="2">
        <v>4.5</v>
      </c>
      <c r="AT1341" s="2">
        <v>12.3</v>
      </c>
      <c r="AU1341" s="2">
        <v>36.5</v>
      </c>
      <c r="AV1341" s="2">
        <v>13.169600000000001</v>
      </c>
      <c r="AW1341" s="2">
        <v>7.17</v>
      </c>
      <c r="AX1341" s="2">
        <v>18.899999999999999</v>
      </c>
      <c r="AY1341" s="2">
        <v>38</v>
      </c>
      <c r="AZ1341" s="2">
        <v>27.345600000000001</v>
      </c>
      <c r="BA1341" s="2">
        <v>7.01</v>
      </c>
      <c r="BB1341" s="2">
        <v>19.3</v>
      </c>
      <c r="BC1341" s="2">
        <v>36.299999999999997</v>
      </c>
      <c r="BD1341" s="2">
        <v>35.655700000000003</v>
      </c>
      <c r="BE1341" s="4" t="str">
        <f t="shared" si="202"/>
        <v>NO APLICA</v>
      </c>
      <c r="BF1341" s="4">
        <f t="shared" si="203"/>
        <v>5.504599999999999</v>
      </c>
      <c r="BG1341">
        <f t="shared" si="204"/>
        <v>3.26</v>
      </c>
      <c r="BH1341">
        <f t="shared" si="205"/>
        <v>4.5</v>
      </c>
      <c r="BI1341">
        <f t="shared" si="206"/>
        <v>7.17</v>
      </c>
      <c r="BJ1341">
        <f t="shared" si="207"/>
        <v>6.39</v>
      </c>
      <c r="BK1341">
        <f t="shared" si="208"/>
        <v>5.76</v>
      </c>
      <c r="BL1341">
        <f t="shared" si="209"/>
        <v>37755.520000000062</v>
      </c>
    </row>
    <row r="1342" spans="1:64" x14ac:dyDescent="0.2">
      <c r="A1342" s="1">
        <v>1340</v>
      </c>
      <c r="B1342" s="7" t="s">
        <v>49</v>
      </c>
      <c r="C1342" s="3">
        <v>39968</v>
      </c>
      <c r="D1342" s="4" t="s">
        <v>628</v>
      </c>
      <c r="E1342" s="4" t="s">
        <v>168</v>
      </c>
      <c r="F1342" s="5" t="str">
        <f t="shared" si="200"/>
        <v>J</v>
      </c>
      <c r="G1342" s="6">
        <v>0.91666666666666663</v>
      </c>
      <c r="H1342" s="6">
        <v>0.99513888888888891</v>
      </c>
      <c r="I1342" s="85">
        <f t="shared" si="201"/>
        <v>113.00000000000009</v>
      </c>
      <c r="J1342" s="86">
        <f>I1342*Segmentos!$D$7*(AH1342%)*IF(ISNUMBER(AI1342),AI1342%,0)</f>
        <v>478125.60000000038</v>
      </c>
      <c r="K1342" s="86">
        <f>I1342*Segmentos!$D$7*(AL1342%)*IF(ISNUMBER(AM1342),AM1342%,0)</f>
        <v>270838.4000000002</v>
      </c>
      <c r="L1342" s="4" t="s">
        <v>359</v>
      </c>
      <c r="M1342" s="2">
        <v>0.82</v>
      </c>
      <c r="N1342" s="2">
        <v>6.8</v>
      </c>
      <c r="O1342" s="2">
        <v>11.9</v>
      </c>
      <c r="P1342" s="2">
        <v>92.915999999999997</v>
      </c>
      <c r="Q1342" s="2">
        <v>0.05</v>
      </c>
      <c r="R1342" s="2">
        <v>2.2000000000000002</v>
      </c>
      <c r="S1342" s="2">
        <v>2.2000000000000002</v>
      </c>
      <c r="T1342" s="2">
        <v>0.9284</v>
      </c>
      <c r="U1342" s="2">
        <v>0.4</v>
      </c>
      <c r="V1342" s="2">
        <v>4.3</v>
      </c>
      <c r="W1342" s="2">
        <v>9.5</v>
      </c>
      <c r="X1342" s="2">
        <v>9.6675000000000004</v>
      </c>
      <c r="Y1342" s="2">
        <v>0.94</v>
      </c>
      <c r="Z1342" s="2">
        <v>8.1999999999999993</v>
      </c>
      <c r="AA1342" s="2">
        <v>11.4</v>
      </c>
      <c r="AB1342" s="2">
        <v>31.5487</v>
      </c>
      <c r="AC1342" s="2">
        <v>1.36</v>
      </c>
      <c r="AD1342" s="2">
        <v>9.6</v>
      </c>
      <c r="AE1342" s="2">
        <v>14.1</v>
      </c>
      <c r="AF1342" s="2">
        <v>50.7714</v>
      </c>
      <c r="AG1342" s="20">
        <v>1.06</v>
      </c>
      <c r="AH1342" s="20">
        <v>8.1999999999999993</v>
      </c>
      <c r="AI1342" s="20">
        <v>12.9</v>
      </c>
      <c r="AJ1342" s="20">
        <v>57.368499999999997</v>
      </c>
      <c r="AK1342" s="18">
        <v>0.59</v>
      </c>
      <c r="AL1342" s="18">
        <v>5.6</v>
      </c>
      <c r="AM1342" s="18">
        <v>10.7</v>
      </c>
      <c r="AN1342" s="18">
        <v>35.547600000000003</v>
      </c>
      <c r="AO1342" s="2">
        <v>0.27</v>
      </c>
      <c r="AP1342" s="2">
        <v>3.8</v>
      </c>
      <c r="AQ1342" s="2">
        <v>7.1</v>
      </c>
      <c r="AR1342" s="2">
        <v>3.3275000000000001</v>
      </c>
      <c r="AS1342" s="2">
        <v>1.19</v>
      </c>
      <c r="AT1342" s="2">
        <v>6.5</v>
      </c>
      <c r="AU1342" s="2">
        <v>18.2</v>
      </c>
      <c r="AV1342" s="2">
        <v>29.800799999999999</v>
      </c>
      <c r="AW1342" s="2">
        <v>1.0900000000000001</v>
      </c>
      <c r="AX1342" s="2">
        <v>6.7</v>
      </c>
      <c r="AY1342" s="2">
        <v>16.100000000000001</v>
      </c>
      <c r="AZ1342" s="2">
        <v>35.547199999999997</v>
      </c>
      <c r="BA1342" s="2">
        <v>0.56000000000000005</v>
      </c>
      <c r="BB1342" s="2">
        <v>8</v>
      </c>
      <c r="BC1342" s="2">
        <v>7</v>
      </c>
      <c r="BD1342" s="2">
        <v>24.240600000000001</v>
      </c>
      <c r="BE1342" s="4" t="str">
        <f t="shared" si="202"/>
        <v>ABURRIDO</v>
      </c>
      <c r="BF1342" s="4">
        <f t="shared" si="203"/>
        <v>0.98560000000000014</v>
      </c>
      <c r="BG1342">
        <f t="shared" si="204"/>
        <v>0.27</v>
      </c>
      <c r="BH1342">
        <f t="shared" si="205"/>
        <v>1.19</v>
      </c>
      <c r="BI1342">
        <f t="shared" si="206"/>
        <v>1.0900000000000001</v>
      </c>
      <c r="BJ1342">
        <f t="shared" si="207"/>
        <v>0.59</v>
      </c>
      <c r="BK1342">
        <f t="shared" si="208"/>
        <v>1.06</v>
      </c>
      <c r="BL1342">
        <f t="shared" si="209"/>
        <v>9143.9600000000064</v>
      </c>
    </row>
    <row r="1343" spans="1:64" x14ac:dyDescent="0.2">
      <c r="A1343" s="1">
        <v>1341</v>
      </c>
      <c r="B1343" s="7" t="s">
        <v>18</v>
      </c>
      <c r="C1343" s="3">
        <v>39968</v>
      </c>
      <c r="D1343" s="4" t="s">
        <v>17</v>
      </c>
      <c r="E1343" s="4" t="s">
        <v>168</v>
      </c>
      <c r="F1343" s="5" t="str">
        <f t="shared" si="200"/>
        <v>J</v>
      </c>
      <c r="G1343" s="6">
        <v>0.83333333333333337</v>
      </c>
      <c r="H1343" s="6">
        <v>0.91527777777777775</v>
      </c>
      <c r="I1343" s="85">
        <f t="shared" si="201"/>
        <v>117.9999999999999</v>
      </c>
      <c r="J1343" s="86">
        <f>I1343*Segmentos!$D$7*(AH1343%)*IF(ISNUMBER(AI1343),AI1343%,0)</f>
        <v>101102.39999999992</v>
      </c>
      <c r="K1343" s="86">
        <f>I1343*Segmentos!$D$7*(AL1343%)*IF(ISNUMBER(AM1343),AM1343%,0)</f>
        <v>265075.19999999978</v>
      </c>
      <c r="L1343" s="4" t="s">
        <v>358</v>
      </c>
      <c r="M1343" s="2">
        <v>0.4</v>
      </c>
      <c r="N1343" s="2">
        <v>2.9</v>
      </c>
      <c r="O1343" s="2">
        <v>13.8</v>
      </c>
      <c r="P1343" s="2">
        <v>90.502499999999998</v>
      </c>
      <c r="Q1343" s="2">
        <v>0.97</v>
      </c>
      <c r="R1343" s="2">
        <v>1.6</v>
      </c>
      <c r="S1343" s="2">
        <v>59.3</v>
      </c>
      <c r="T1343" s="2">
        <v>36.514699999999998</v>
      </c>
      <c r="U1343" s="2">
        <v>0.28000000000000003</v>
      </c>
      <c r="V1343" s="2">
        <v>1.6</v>
      </c>
      <c r="W1343" s="2">
        <v>17.5</v>
      </c>
      <c r="X1343" s="2">
        <v>13.434900000000001</v>
      </c>
      <c r="Y1343" s="2">
        <v>0.17</v>
      </c>
      <c r="Z1343" s="2">
        <v>2.1</v>
      </c>
      <c r="AA1343" s="2">
        <v>7.9</v>
      </c>
      <c r="AB1343" s="2">
        <v>10.989800000000001</v>
      </c>
      <c r="AC1343" s="2">
        <v>0.4</v>
      </c>
      <c r="AD1343" s="2">
        <v>5.0999999999999996</v>
      </c>
      <c r="AE1343" s="2">
        <v>7.8</v>
      </c>
      <c r="AF1343" s="2">
        <v>29.563099999999999</v>
      </c>
      <c r="AG1343" s="20">
        <v>0.21</v>
      </c>
      <c r="AH1343" s="20">
        <v>3.4</v>
      </c>
      <c r="AI1343" s="20">
        <v>6.3</v>
      </c>
      <c r="AJ1343" s="20">
        <v>22.970300000000002</v>
      </c>
      <c r="AK1343" s="18">
        <v>0.56999999999999995</v>
      </c>
      <c r="AL1343" s="18">
        <v>2.4</v>
      </c>
      <c r="AM1343" s="18">
        <v>23.4</v>
      </c>
      <c r="AN1343" s="18">
        <v>67.532200000000003</v>
      </c>
      <c r="AO1343" s="2">
        <v>0.01</v>
      </c>
      <c r="AP1343" s="2">
        <v>1.1000000000000001</v>
      </c>
      <c r="AQ1343" s="2">
        <v>0.8</v>
      </c>
      <c r="AR1343" s="2">
        <v>0.2243</v>
      </c>
      <c r="AS1343" s="2">
        <v>0.01</v>
      </c>
      <c r="AT1343" s="2">
        <v>0.7</v>
      </c>
      <c r="AU1343" s="2">
        <v>1.7</v>
      </c>
      <c r="AV1343" s="2">
        <v>0.55930000000000002</v>
      </c>
      <c r="AW1343" s="2">
        <v>0.25</v>
      </c>
      <c r="AX1343" s="2">
        <v>2.4</v>
      </c>
      <c r="AY1343" s="2">
        <v>10.5</v>
      </c>
      <c r="AZ1343" s="2">
        <v>16.130800000000001</v>
      </c>
      <c r="BA1343" s="2">
        <v>0.85</v>
      </c>
      <c r="BB1343" s="2">
        <v>5.0999999999999996</v>
      </c>
      <c r="BC1343" s="2">
        <v>16.7</v>
      </c>
      <c r="BD1343" s="2">
        <v>73.588099999999997</v>
      </c>
      <c r="BE1343" s="4" t="str">
        <f t="shared" si="202"/>
        <v>ABURRIDO</v>
      </c>
      <c r="BF1343" s="4">
        <f t="shared" si="203"/>
        <v>0.34520000000000001</v>
      </c>
      <c r="BG1343">
        <f t="shared" si="204"/>
        <v>0.01</v>
      </c>
      <c r="BH1343">
        <f t="shared" si="205"/>
        <v>0.01</v>
      </c>
      <c r="BI1343">
        <f t="shared" si="206"/>
        <v>0.85</v>
      </c>
      <c r="BJ1343">
        <f t="shared" si="207"/>
        <v>0.56999999999999995</v>
      </c>
      <c r="BK1343">
        <f t="shared" si="208"/>
        <v>0.21</v>
      </c>
      <c r="BL1343">
        <f t="shared" si="209"/>
        <v>4722.359999999996</v>
      </c>
    </row>
    <row r="1344" spans="1:64" x14ac:dyDescent="0.2">
      <c r="A1344" s="1">
        <v>1342</v>
      </c>
      <c r="B1344" s="7" t="s">
        <v>9</v>
      </c>
      <c r="C1344" s="3">
        <v>39968</v>
      </c>
      <c r="D1344" s="4" t="s">
        <v>8</v>
      </c>
      <c r="E1344" s="4" t="s">
        <v>168</v>
      </c>
      <c r="F1344" s="5" t="str">
        <f t="shared" si="200"/>
        <v>J</v>
      </c>
      <c r="G1344" s="6">
        <v>0.78611111111111109</v>
      </c>
      <c r="H1344" s="6">
        <v>0.87291666666666667</v>
      </c>
      <c r="I1344" s="85">
        <f t="shared" si="201"/>
        <v>125.00000000000003</v>
      </c>
      <c r="J1344" s="86">
        <f>I1344*Segmentos!$D$7*(AH1344%)*IF(ISNUMBER(AI1344),AI1344%,0)</f>
        <v>1771350.0000000007</v>
      </c>
      <c r="K1344" s="86">
        <f>I1344*Segmentos!$D$7*(AL1344%)*IF(ISNUMBER(AM1344),AM1344%,0)</f>
        <v>1776600.0000000005</v>
      </c>
      <c r="L1344" s="4" t="s">
        <v>357</v>
      </c>
      <c r="M1344" s="2">
        <v>3.54</v>
      </c>
      <c r="N1344" s="2">
        <v>14.3</v>
      </c>
      <c r="O1344" s="2">
        <v>24.7</v>
      </c>
      <c r="P1344" s="2">
        <v>87.926699999999997</v>
      </c>
      <c r="Q1344" s="2">
        <v>0.87</v>
      </c>
      <c r="R1344" s="2">
        <v>6.5</v>
      </c>
      <c r="S1344" s="2">
        <v>13.4</v>
      </c>
      <c r="T1344" s="2">
        <v>3.5948000000000002</v>
      </c>
      <c r="U1344" s="2">
        <v>2.0099999999999998</v>
      </c>
      <c r="V1344" s="2">
        <v>9.1999999999999993</v>
      </c>
      <c r="W1344" s="2">
        <v>21.9</v>
      </c>
      <c r="X1344" s="2">
        <v>10.434100000000001</v>
      </c>
      <c r="Y1344" s="2">
        <v>3.51</v>
      </c>
      <c r="Z1344" s="2">
        <v>18.3</v>
      </c>
      <c r="AA1344" s="2">
        <v>19.100000000000001</v>
      </c>
      <c r="AB1344" s="2">
        <v>25.7041</v>
      </c>
      <c r="AC1344" s="2">
        <v>5.92</v>
      </c>
      <c r="AD1344" s="2">
        <v>18.100000000000001</v>
      </c>
      <c r="AE1344" s="2">
        <v>32.700000000000003</v>
      </c>
      <c r="AF1344" s="2">
        <v>48.1937</v>
      </c>
      <c r="AG1344" s="20">
        <v>3.54</v>
      </c>
      <c r="AH1344" s="20">
        <v>14.7</v>
      </c>
      <c r="AI1344" s="20">
        <v>24.1</v>
      </c>
      <c r="AJ1344" s="20">
        <v>41.706099999999999</v>
      </c>
      <c r="AK1344" s="18">
        <v>3.54</v>
      </c>
      <c r="AL1344" s="18">
        <v>14.1</v>
      </c>
      <c r="AM1344" s="18">
        <v>25.2</v>
      </c>
      <c r="AN1344" s="18">
        <v>46.220599999999997</v>
      </c>
      <c r="AO1344" s="2">
        <v>0.96</v>
      </c>
      <c r="AP1344" s="2">
        <v>6.8</v>
      </c>
      <c r="AQ1344" s="2">
        <v>14</v>
      </c>
      <c r="AR1344" s="2">
        <v>2.5998000000000001</v>
      </c>
      <c r="AS1344" s="2">
        <v>2.77</v>
      </c>
      <c r="AT1344" s="2">
        <v>8.1999999999999993</v>
      </c>
      <c r="AU1344" s="2">
        <v>33.799999999999997</v>
      </c>
      <c r="AV1344" s="2">
        <v>15.162599999999999</v>
      </c>
      <c r="AW1344" s="2">
        <v>3.93</v>
      </c>
      <c r="AX1344" s="2">
        <v>14.8</v>
      </c>
      <c r="AY1344" s="2">
        <v>26.6</v>
      </c>
      <c r="AZ1344" s="2">
        <v>28.013999999999999</v>
      </c>
      <c r="BA1344" s="2">
        <v>4.43</v>
      </c>
      <c r="BB1344" s="2">
        <v>19.7</v>
      </c>
      <c r="BC1344" s="2">
        <v>22.5</v>
      </c>
      <c r="BD1344" s="2">
        <v>42.150399999999998</v>
      </c>
      <c r="BE1344" s="4" t="str">
        <f t="shared" si="202"/>
        <v>ABURRIDO</v>
      </c>
      <c r="BF1344" s="4">
        <f t="shared" si="203"/>
        <v>3.2409999999999997</v>
      </c>
      <c r="BG1344">
        <f t="shared" si="204"/>
        <v>0.96</v>
      </c>
      <c r="BH1344">
        <f t="shared" si="205"/>
        <v>2.77</v>
      </c>
      <c r="BI1344">
        <f t="shared" si="206"/>
        <v>4.43</v>
      </c>
      <c r="BJ1344">
        <f t="shared" si="207"/>
        <v>3.54</v>
      </c>
      <c r="BK1344">
        <f t="shared" si="208"/>
        <v>3.54</v>
      </c>
      <c r="BL1344">
        <f t="shared" si="209"/>
        <v>44151.250000000007</v>
      </c>
    </row>
    <row r="1345" spans="1:64" x14ac:dyDescent="0.2">
      <c r="A1345" s="1">
        <v>1343</v>
      </c>
      <c r="B1345" s="7" t="s">
        <v>1</v>
      </c>
      <c r="C1345" s="3">
        <v>39968</v>
      </c>
      <c r="D1345" s="4" t="s">
        <v>627</v>
      </c>
      <c r="E1345" s="4" t="s">
        <v>163</v>
      </c>
      <c r="F1345" s="5" t="str">
        <f t="shared" si="200"/>
        <v>J</v>
      </c>
      <c r="G1345" s="6">
        <v>0.84861111111111109</v>
      </c>
      <c r="H1345" s="6">
        <v>0.88402777777777775</v>
      </c>
      <c r="I1345" s="85">
        <f t="shared" si="201"/>
        <v>50.999999999999979</v>
      </c>
      <c r="J1345" s="86">
        <f>I1345*Segmentos!$D$7*(AH1345%)*IF(ISNUMBER(AI1345),AI1345%,0)</f>
        <v>736603.19999999984</v>
      </c>
      <c r="K1345" s="86">
        <f>I1345*Segmentos!$D$7*(AL1345%)*IF(ISNUMBER(AM1345),AM1345%,0)</f>
        <v>1304477.9999999993</v>
      </c>
      <c r="L1345" s="4"/>
      <c r="M1345" s="2">
        <v>5.07</v>
      </c>
      <c r="N1345" s="2">
        <v>8.6999999999999993</v>
      </c>
      <c r="O1345" s="2">
        <v>58</v>
      </c>
      <c r="P1345" s="2">
        <v>76.141000000000005</v>
      </c>
      <c r="Q1345" s="2">
        <v>3.14</v>
      </c>
      <c r="R1345" s="2">
        <v>6.6</v>
      </c>
      <c r="S1345" s="2">
        <v>47.4</v>
      </c>
      <c r="T1345" s="2">
        <v>7.8639999999999999</v>
      </c>
      <c r="U1345" s="2">
        <v>6.65</v>
      </c>
      <c r="V1345" s="2">
        <v>11.7</v>
      </c>
      <c r="W1345" s="2">
        <v>56.7</v>
      </c>
      <c r="X1345" s="2">
        <v>20.915900000000001</v>
      </c>
      <c r="Y1345" s="2">
        <v>5.25</v>
      </c>
      <c r="Z1345" s="2">
        <v>8.6</v>
      </c>
      <c r="AA1345" s="2">
        <v>60.7</v>
      </c>
      <c r="AB1345" s="2">
        <v>23.267399999999999</v>
      </c>
      <c r="AC1345" s="2">
        <v>4.8899999999999997</v>
      </c>
      <c r="AD1345" s="2">
        <v>8</v>
      </c>
      <c r="AE1345" s="2">
        <v>61.1</v>
      </c>
      <c r="AF1345" s="2">
        <v>24.093800000000002</v>
      </c>
      <c r="AG1345" s="20">
        <v>3.61</v>
      </c>
      <c r="AH1345" s="20">
        <v>6.8</v>
      </c>
      <c r="AI1345" s="20">
        <v>53.1</v>
      </c>
      <c r="AJ1345" s="20">
        <v>25.700399999999998</v>
      </c>
      <c r="AK1345" s="18">
        <v>6.4</v>
      </c>
      <c r="AL1345" s="18">
        <v>10.5</v>
      </c>
      <c r="AM1345" s="18">
        <v>60.9</v>
      </c>
      <c r="AN1345" s="18">
        <v>50.440600000000003</v>
      </c>
      <c r="AO1345" s="2">
        <v>3.97</v>
      </c>
      <c r="AP1345" s="2">
        <v>9.5</v>
      </c>
      <c r="AQ1345" s="2">
        <v>41.7</v>
      </c>
      <c r="AR1345" s="2">
        <v>6.5133999999999999</v>
      </c>
      <c r="AS1345" s="2">
        <v>4.71</v>
      </c>
      <c r="AT1345" s="2">
        <v>8.1</v>
      </c>
      <c r="AU1345" s="2">
        <v>58</v>
      </c>
      <c r="AV1345" s="2">
        <v>15.573399999999999</v>
      </c>
      <c r="AW1345" s="2">
        <v>5.63</v>
      </c>
      <c r="AX1345" s="2">
        <v>8.6</v>
      </c>
      <c r="AY1345" s="2">
        <v>65.400000000000006</v>
      </c>
      <c r="AZ1345" s="2">
        <v>24.281199999999998</v>
      </c>
      <c r="BA1345" s="2">
        <v>5.18</v>
      </c>
      <c r="BB1345" s="2">
        <v>9</v>
      </c>
      <c r="BC1345" s="2">
        <v>57.6</v>
      </c>
      <c r="BD1345" s="2">
        <v>29.773099999999999</v>
      </c>
      <c r="BE1345" s="4" t="str">
        <f t="shared" si="202"/>
        <v>NO APLICA</v>
      </c>
      <c r="BF1345" s="4">
        <f t="shared" si="203"/>
        <v>5.0267999999999997</v>
      </c>
      <c r="BG1345">
        <f t="shared" si="204"/>
        <v>3.97</v>
      </c>
      <c r="BH1345">
        <f t="shared" si="205"/>
        <v>4.71</v>
      </c>
      <c r="BI1345">
        <f t="shared" si="206"/>
        <v>5.63</v>
      </c>
      <c r="BJ1345">
        <f t="shared" si="207"/>
        <v>6.4</v>
      </c>
      <c r="BK1345">
        <f t="shared" si="208"/>
        <v>3.61</v>
      </c>
      <c r="BL1345">
        <f t="shared" si="209"/>
        <v>25734.599999999988</v>
      </c>
    </row>
    <row r="1346" spans="1:64" x14ac:dyDescent="0.2">
      <c r="A1346" s="1">
        <v>1344</v>
      </c>
      <c r="B1346" s="7" t="s">
        <v>36</v>
      </c>
      <c r="C1346" s="3">
        <v>39968</v>
      </c>
      <c r="D1346" s="4" t="s">
        <v>626</v>
      </c>
      <c r="E1346" s="4" t="s">
        <v>163</v>
      </c>
      <c r="F1346" s="5" t="str">
        <f t="shared" si="200"/>
        <v>J</v>
      </c>
      <c r="G1346" s="6">
        <v>0.92013888888888884</v>
      </c>
      <c r="H1346" s="6">
        <v>0.94305555555555554</v>
      </c>
      <c r="I1346" s="85">
        <f t="shared" si="201"/>
        <v>33.000000000000043</v>
      </c>
      <c r="J1346" s="86">
        <f>I1346*Segmentos!$D$7*(AH1346%)*IF(ISNUMBER(AI1346),AI1346%,0)</f>
        <v>1130976.0000000014</v>
      </c>
      <c r="K1346" s="86">
        <f>I1346*Segmentos!$D$7*(AL1346%)*IF(ISNUMBER(AM1346),AM1346%,0)</f>
        <v>1959091.2000000025</v>
      </c>
      <c r="L1346" s="4"/>
      <c r="M1346" s="2">
        <v>11.88</v>
      </c>
      <c r="N1346" s="2">
        <v>15.8</v>
      </c>
      <c r="O1346" s="2">
        <v>75.2</v>
      </c>
      <c r="P1346" s="2">
        <v>89.475999999999999</v>
      </c>
      <c r="Q1346" s="2">
        <v>9.08</v>
      </c>
      <c r="R1346" s="2">
        <v>13.2</v>
      </c>
      <c r="S1346" s="2">
        <v>68.5</v>
      </c>
      <c r="T1346" s="2">
        <v>11.403700000000001</v>
      </c>
      <c r="U1346" s="2">
        <v>12.57</v>
      </c>
      <c r="V1346" s="2">
        <v>18.399999999999999</v>
      </c>
      <c r="W1346" s="2">
        <v>68.3</v>
      </c>
      <c r="X1346" s="2">
        <v>19.851800000000001</v>
      </c>
      <c r="Y1346" s="2">
        <v>12.13</v>
      </c>
      <c r="Z1346" s="2">
        <v>15.8</v>
      </c>
      <c r="AA1346" s="2">
        <v>76.7</v>
      </c>
      <c r="AB1346" s="2">
        <v>26.971399999999999</v>
      </c>
      <c r="AC1346" s="2">
        <v>12.64</v>
      </c>
      <c r="AD1346" s="2">
        <v>15.4</v>
      </c>
      <c r="AE1346" s="2">
        <v>82</v>
      </c>
      <c r="AF1346" s="2">
        <v>31.249199999999998</v>
      </c>
      <c r="AG1346" s="20">
        <v>8.5500000000000007</v>
      </c>
      <c r="AH1346" s="20">
        <v>12</v>
      </c>
      <c r="AI1346" s="20">
        <v>71.400000000000006</v>
      </c>
      <c r="AJ1346" s="20">
        <v>30.559899999999999</v>
      </c>
      <c r="AK1346" s="18">
        <v>14.88</v>
      </c>
      <c r="AL1346" s="18">
        <v>19.2</v>
      </c>
      <c r="AM1346" s="18">
        <v>77.3</v>
      </c>
      <c r="AN1346" s="18">
        <v>58.9161</v>
      </c>
      <c r="AO1346" s="2">
        <v>13.08</v>
      </c>
      <c r="AP1346" s="2">
        <v>19.100000000000001</v>
      </c>
      <c r="AQ1346" s="2">
        <v>68.3</v>
      </c>
      <c r="AR1346" s="2">
        <v>10.762700000000001</v>
      </c>
      <c r="AS1346" s="2">
        <v>10.47</v>
      </c>
      <c r="AT1346" s="2">
        <v>15.1</v>
      </c>
      <c r="AU1346" s="2">
        <v>69.5</v>
      </c>
      <c r="AV1346" s="2">
        <v>17.362300000000001</v>
      </c>
      <c r="AW1346" s="2">
        <v>11.77</v>
      </c>
      <c r="AX1346" s="2">
        <v>16</v>
      </c>
      <c r="AY1346" s="2">
        <v>73.599999999999994</v>
      </c>
      <c r="AZ1346" s="2">
        <v>25.4894</v>
      </c>
      <c r="BA1346" s="2">
        <v>12.44</v>
      </c>
      <c r="BB1346" s="2">
        <v>15.1</v>
      </c>
      <c r="BC1346" s="2">
        <v>82.2</v>
      </c>
      <c r="BD1346" s="2">
        <v>35.861699999999999</v>
      </c>
      <c r="BE1346" s="4" t="str">
        <f t="shared" si="202"/>
        <v>NO APLICA</v>
      </c>
      <c r="BF1346" s="4">
        <f t="shared" si="203"/>
        <v>11.6976</v>
      </c>
      <c r="BG1346">
        <f t="shared" si="204"/>
        <v>13.08</v>
      </c>
      <c r="BH1346">
        <f t="shared" si="205"/>
        <v>10.47</v>
      </c>
      <c r="BI1346">
        <f t="shared" si="206"/>
        <v>12.44</v>
      </c>
      <c r="BJ1346">
        <f t="shared" si="207"/>
        <v>14.88</v>
      </c>
      <c r="BK1346">
        <f t="shared" si="208"/>
        <v>8.5500000000000007</v>
      </c>
      <c r="BL1346">
        <f t="shared" si="209"/>
        <v>39209.28000000005</v>
      </c>
    </row>
    <row r="1347" spans="1:64" x14ac:dyDescent="0.2">
      <c r="A1347" s="1">
        <v>1345</v>
      </c>
      <c r="B1347" s="7" t="s">
        <v>88</v>
      </c>
      <c r="C1347" s="3">
        <v>39968</v>
      </c>
      <c r="D1347" s="4" t="s">
        <v>626</v>
      </c>
      <c r="E1347" s="4" t="s">
        <v>163</v>
      </c>
      <c r="F1347" s="5" t="str">
        <f t="shared" si="200"/>
        <v>J</v>
      </c>
      <c r="G1347" s="6">
        <v>0.9194444444444444</v>
      </c>
      <c r="H1347" s="6">
        <v>0.92013888888888884</v>
      </c>
      <c r="I1347" s="85">
        <f t="shared" si="201"/>
        <v>0.99999999999999645</v>
      </c>
      <c r="J1347" s="86">
        <f>I1347*Segmentos!$D$7*(AH1347%)*IF(ISNUMBER(AI1347),AI1347%,0)</f>
        <v>33999.999999999884</v>
      </c>
      <c r="K1347" s="86">
        <f>I1347*Segmentos!$D$7*(AL1347%)*IF(ISNUMBER(AM1347),AM1347%,0)</f>
        <v>55199.999999999811</v>
      </c>
      <c r="L1347" s="4"/>
      <c r="M1347" s="2">
        <v>11.28</v>
      </c>
      <c r="N1347" s="2">
        <v>11.3</v>
      </c>
      <c r="O1347" s="2">
        <v>100</v>
      </c>
      <c r="P1347" s="2">
        <v>87.042199999999994</v>
      </c>
      <c r="Q1347" s="2">
        <v>7.19</v>
      </c>
      <c r="R1347" s="2">
        <v>7.2</v>
      </c>
      <c r="S1347" s="2">
        <v>100</v>
      </c>
      <c r="T1347" s="2">
        <v>9.25</v>
      </c>
      <c r="U1347" s="2">
        <v>13.62</v>
      </c>
      <c r="V1347" s="2">
        <v>13.6</v>
      </c>
      <c r="W1347" s="2">
        <v>100</v>
      </c>
      <c r="X1347" s="2">
        <v>22.020800000000001</v>
      </c>
      <c r="Y1347" s="2">
        <v>10.38</v>
      </c>
      <c r="Z1347" s="2">
        <v>10.4</v>
      </c>
      <c r="AA1347" s="2">
        <v>100</v>
      </c>
      <c r="AB1347" s="2">
        <v>23.631499999999999</v>
      </c>
      <c r="AC1347" s="2">
        <v>12.69</v>
      </c>
      <c r="AD1347" s="2">
        <v>12.7</v>
      </c>
      <c r="AE1347" s="2">
        <v>100</v>
      </c>
      <c r="AF1347" s="2">
        <v>32.139899999999997</v>
      </c>
      <c r="AG1347" s="20">
        <v>8.5</v>
      </c>
      <c r="AH1347" s="20">
        <v>8.5</v>
      </c>
      <c r="AI1347" s="20">
        <v>100</v>
      </c>
      <c r="AJ1347" s="20">
        <v>31.1233</v>
      </c>
      <c r="AK1347" s="18">
        <v>13.79</v>
      </c>
      <c r="AL1347" s="18">
        <v>13.8</v>
      </c>
      <c r="AM1347" s="18">
        <v>100</v>
      </c>
      <c r="AN1347" s="18">
        <v>55.918900000000001</v>
      </c>
      <c r="AO1347" s="2">
        <v>10.71</v>
      </c>
      <c r="AP1347" s="2">
        <v>10.7</v>
      </c>
      <c r="AQ1347" s="2">
        <v>100</v>
      </c>
      <c r="AR1347" s="2">
        <v>9.0290999999999997</v>
      </c>
      <c r="AS1347" s="2">
        <v>8.2200000000000006</v>
      </c>
      <c r="AT1347" s="2">
        <v>8.1999999999999993</v>
      </c>
      <c r="AU1347" s="2">
        <v>100</v>
      </c>
      <c r="AV1347" s="2">
        <v>13.9688</v>
      </c>
      <c r="AW1347" s="2">
        <v>12.77</v>
      </c>
      <c r="AX1347" s="2">
        <v>12.8</v>
      </c>
      <c r="AY1347" s="2">
        <v>100</v>
      </c>
      <c r="AZ1347" s="2">
        <v>28.311</v>
      </c>
      <c r="BA1347" s="2">
        <v>12.1</v>
      </c>
      <c r="BB1347" s="2">
        <v>12.1</v>
      </c>
      <c r="BC1347" s="2">
        <v>100</v>
      </c>
      <c r="BD1347" s="2">
        <v>35.7333</v>
      </c>
      <c r="BE1347" s="4" t="str">
        <f t="shared" si="202"/>
        <v>NO APLICA</v>
      </c>
      <c r="BF1347" s="4">
        <f t="shared" si="203"/>
        <v>10.524800000000001</v>
      </c>
      <c r="BG1347">
        <f t="shared" si="204"/>
        <v>10.71</v>
      </c>
      <c r="BH1347">
        <f t="shared" si="205"/>
        <v>8.2200000000000006</v>
      </c>
      <c r="BI1347">
        <f t="shared" si="206"/>
        <v>12.77</v>
      </c>
      <c r="BJ1347">
        <f t="shared" si="207"/>
        <v>13.79</v>
      </c>
      <c r="BK1347">
        <f t="shared" si="208"/>
        <v>8.5</v>
      </c>
      <c r="BL1347">
        <f t="shared" si="209"/>
        <v>1129.9999999999959</v>
      </c>
    </row>
    <row r="1348" spans="1:64" x14ac:dyDescent="0.2">
      <c r="A1348" s="1">
        <v>1346</v>
      </c>
      <c r="B1348" s="7" t="s">
        <v>30</v>
      </c>
      <c r="C1348" s="3">
        <v>39968</v>
      </c>
      <c r="D1348" s="4" t="s">
        <v>628</v>
      </c>
      <c r="E1348" s="4" t="s">
        <v>163</v>
      </c>
      <c r="F1348" s="5" t="str">
        <f t="shared" ref="F1348:F1411" si="210">CONCATENATE(IF(WEEKDAY(C1348)=1,"D",""),IF(WEEKDAY(C1348)=2,"L",""),IF(WEEKDAY(C1348)=3,"M",""),IF(WEEKDAY(C1348)=4,"W",""),IF(WEEKDAY(C1348)=5,"J",""),IF(WEEKDAY(C1348)=6,"V",""),IF(WEEKDAY(C1348)=7,"S",""))</f>
        <v>J</v>
      </c>
      <c r="G1348" s="6">
        <v>0.87569444444444444</v>
      </c>
      <c r="H1348" s="6">
        <v>0.91111111111111109</v>
      </c>
      <c r="I1348" s="85">
        <f t="shared" ref="I1348:I1411" si="211">IF(H1348&gt;=G1348,(H1348-G1348)*24*60,("24:00:00"-G1348+H1348)*24*60)</f>
        <v>50.999999999999979</v>
      </c>
      <c r="J1348" s="86">
        <f>I1348*Segmentos!$D$7*(AH1348%)*IF(ISNUMBER(AI1348),AI1348%,0)</f>
        <v>100918.79999999997</v>
      </c>
      <c r="K1348" s="86">
        <f>I1348*Segmentos!$D$7*(AL1348%)*IF(ISNUMBER(AM1348),AM1348%,0)</f>
        <v>266995.1999999999</v>
      </c>
      <c r="L1348" s="4"/>
      <c r="M1348" s="2">
        <v>0.91</v>
      </c>
      <c r="N1348" s="2">
        <v>2.5</v>
      </c>
      <c r="O1348" s="2">
        <v>37.1</v>
      </c>
      <c r="P1348" s="2">
        <v>92.31</v>
      </c>
      <c r="Q1348" s="2">
        <v>0.05</v>
      </c>
      <c r="R1348" s="2">
        <v>0.3</v>
      </c>
      <c r="S1348" s="2">
        <v>17.600000000000001</v>
      </c>
      <c r="T1348" s="2">
        <v>0.77239999999999998</v>
      </c>
      <c r="U1348" s="2">
        <v>0.65</v>
      </c>
      <c r="V1348" s="2">
        <v>2.2999999999999998</v>
      </c>
      <c r="W1348" s="2">
        <v>28.4</v>
      </c>
      <c r="X1348" s="2">
        <v>13.843299999999999</v>
      </c>
      <c r="Y1348" s="2">
        <v>0.76</v>
      </c>
      <c r="Z1348" s="2">
        <v>2</v>
      </c>
      <c r="AA1348" s="2">
        <v>38</v>
      </c>
      <c r="AB1348" s="2">
        <v>22.691800000000001</v>
      </c>
      <c r="AC1348" s="2">
        <v>1.65</v>
      </c>
      <c r="AD1348" s="2">
        <v>4.0999999999999996</v>
      </c>
      <c r="AE1348" s="2">
        <v>40.5</v>
      </c>
      <c r="AF1348" s="2">
        <v>55.002400000000002</v>
      </c>
      <c r="AG1348" s="20">
        <v>0.48</v>
      </c>
      <c r="AH1348" s="20">
        <v>1.7</v>
      </c>
      <c r="AI1348" s="20">
        <v>29.1</v>
      </c>
      <c r="AJ1348" s="20">
        <v>23.204799999999999</v>
      </c>
      <c r="AK1348" s="18">
        <v>1.3</v>
      </c>
      <c r="AL1348" s="18">
        <v>3.2</v>
      </c>
      <c r="AM1348" s="18">
        <v>40.9</v>
      </c>
      <c r="AN1348" s="18">
        <v>69.105199999999996</v>
      </c>
      <c r="AO1348" s="2">
        <v>0.49</v>
      </c>
      <c r="AP1348" s="2">
        <v>1.9</v>
      </c>
      <c r="AQ1348" s="2">
        <v>26.6</v>
      </c>
      <c r="AR1348" s="2">
        <v>5.4767000000000001</v>
      </c>
      <c r="AS1348" s="2">
        <v>0.49</v>
      </c>
      <c r="AT1348" s="2">
        <v>1.5</v>
      </c>
      <c r="AU1348" s="2">
        <v>32.9</v>
      </c>
      <c r="AV1348" s="2">
        <v>10.8611</v>
      </c>
      <c r="AW1348" s="2">
        <v>0.64</v>
      </c>
      <c r="AX1348" s="2">
        <v>2.1</v>
      </c>
      <c r="AY1348" s="2">
        <v>30.1</v>
      </c>
      <c r="AZ1348" s="2">
        <v>18.778500000000001</v>
      </c>
      <c r="BA1348" s="2">
        <v>1.47</v>
      </c>
      <c r="BB1348" s="2">
        <v>3.4</v>
      </c>
      <c r="BC1348" s="2">
        <v>43.1</v>
      </c>
      <c r="BD1348" s="2">
        <v>57.193600000000004</v>
      </c>
      <c r="BE1348" s="4" t="str">
        <f t="shared" ref="BE1348:BE1411" si="212">IF(OR(E1348="NOTICIERO",E1348="INFORMATIVO"),"NO APLICA",IF(I1348&lt;60,"NO APLICA",IF(M1348&lt;6,"ABURRIDO",IF(O1348&lt;25,"ABURRIDO","ENTRETENIDO"))))</f>
        <v>NO APLICA</v>
      </c>
      <c r="BF1348" s="4">
        <f t="shared" ref="BF1348:BF1411" si="213">SUMPRODUCT($BG$2:$BK$2,BG1348:BK1348)/5</f>
        <v>0.88040000000000007</v>
      </c>
      <c r="BG1348">
        <f t="shared" ref="BG1348:BG1411" si="214">AO1348</f>
        <v>0.49</v>
      </c>
      <c r="BH1348">
        <f t="shared" ref="BH1348:BH1411" si="215">AS1348</f>
        <v>0.49</v>
      </c>
      <c r="BI1348">
        <f t="shared" ref="BI1348:BI1411" si="216">MAX(AW1348,BA1348)</f>
        <v>1.47</v>
      </c>
      <c r="BJ1348">
        <f t="shared" ref="BJ1348:BJ1411" si="217">AK1348</f>
        <v>1.3</v>
      </c>
      <c r="BK1348">
        <f t="shared" ref="BK1348:BK1411" si="218">AG1348</f>
        <v>0.48</v>
      </c>
      <c r="BL1348">
        <f t="shared" ref="BL1348:BL1411" si="219">IFERROR((I1348*N1348*O1348),0)</f>
        <v>4730.2499999999982</v>
      </c>
    </row>
    <row r="1349" spans="1:64" x14ac:dyDescent="0.2">
      <c r="A1349" s="1">
        <v>1347</v>
      </c>
      <c r="B1349" s="7" t="s">
        <v>11</v>
      </c>
      <c r="C1349" s="3">
        <v>39968</v>
      </c>
      <c r="D1349" s="4" t="s">
        <v>8</v>
      </c>
      <c r="E1349" s="4" t="s">
        <v>166</v>
      </c>
      <c r="F1349" s="5" t="str">
        <f t="shared" si="210"/>
        <v>J</v>
      </c>
      <c r="G1349" s="6">
        <v>0.90763888888888899</v>
      </c>
      <c r="H1349" s="6">
        <v>0.90833333333333333</v>
      </c>
      <c r="I1349" s="85">
        <f t="shared" si="211"/>
        <v>0.99999999999983658</v>
      </c>
      <c r="J1349" s="86">
        <f>I1349*Segmentos!$D$7*(AH1349%)*IF(ISNUMBER(AI1349),AI1349%,0)</f>
        <v>15599.99999999745</v>
      </c>
      <c r="K1349" s="86">
        <f>I1349*Segmentos!$D$7*(AL1349%)*IF(ISNUMBER(AM1349),AM1349%,0)</f>
        <v>17599.999999997126</v>
      </c>
      <c r="L1349" s="4"/>
      <c r="M1349" s="2">
        <v>4.1900000000000004</v>
      </c>
      <c r="N1349" s="2">
        <v>4.2</v>
      </c>
      <c r="O1349" s="2">
        <v>100</v>
      </c>
      <c r="P1349" s="2">
        <v>93.192099999999996</v>
      </c>
      <c r="Q1349" s="2">
        <v>1.64</v>
      </c>
      <c r="R1349" s="2">
        <v>1.6</v>
      </c>
      <c r="S1349" s="2">
        <v>100</v>
      </c>
      <c r="T1349" s="2">
        <v>6.1047000000000002</v>
      </c>
      <c r="U1349" s="2">
        <v>3.16</v>
      </c>
      <c r="V1349" s="2">
        <v>3.2</v>
      </c>
      <c r="W1349" s="2">
        <v>100</v>
      </c>
      <c r="X1349" s="2">
        <v>14.760899999999999</v>
      </c>
      <c r="Y1349" s="2">
        <v>4.08</v>
      </c>
      <c r="Z1349" s="2">
        <v>4.0999999999999996</v>
      </c>
      <c r="AA1349" s="2">
        <v>100</v>
      </c>
      <c r="AB1349" s="2">
        <v>26.828600000000002</v>
      </c>
      <c r="AC1349" s="2">
        <v>6.23</v>
      </c>
      <c r="AD1349" s="2">
        <v>6.2</v>
      </c>
      <c r="AE1349" s="2">
        <v>100</v>
      </c>
      <c r="AF1349" s="2">
        <v>45.497799999999998</v>
      </c>
      <c r="AG1349" s="20">
        <v>3.91</v>
      </c>
      <c r="AH1349" s="20">
        <v>3.9</v>
      </c>
      <c r="AI1349" s="20">
        <v>100</v>
      </c>
      <c r="AJ1349" s="20">
        <v>41.311700000000002</v>
      </c>
      <c r="AK1349" s="18">
        <v>4.4400000000000004</v>
      </c>
      <c r="AL1349" s="18">
        <v>4.4000000000000004</v>
      </c>
      <c r="AM1349" s="18">
        <v>100</v>
      </c>
      <c r="AN1349" s="18">
        <v>51.880400000000002</v>
      </c>
      <c r="AO1349" s="2">
        <v>0.89</v>
      </c>
      <c r="AP1349" s="2">
        <v>0.9</v>
      </c>
      <c r="AQ1349" s="2">
        <v>100</v>
      </c>
      <c r="AR1349" s="2">
        <v>2.1583999999999999</v>
      </c>
      <c r="AS1349" s="2">
        <v>3.61</v>
      </c>
      <c r="AT1349" s="2">
        <v>3.6</v>
      </c>
      <c r="AU1349" s="2">
        <v>100</v>
      </c>
      <c r="AV1349" s="2">
        <v>17.671099999999999</v>
      </c>
      <c r="AW1349" s="2">
        <v>2.5099999999999998</v>
      </c>
      <c r="AX1349" s="2">
        <v>2.5</v>
      </c>
      <c r="AY1349" s="2">
        <v>100</v>
      </c>
      <c r="AZ1349" s="2">
        <v>16.0627</v>
      </c>
      <c r="BA1349" s="2">
        <v>6.72</v>
      </c>
      <c r="BB1349" s="2">
        <v>6.7</v>
      </c>
      <c r="BC1349" s="2">
        <v>100</v>
      </c>
      <c r="BD1349" s="2">
        <v>57.299900000000001</v>
      </c>
      <c r="BE1349" s="4" t="str">
        <f t="shared" si="212"/>
        <v>NO APLICA</v>
      </c>
      <c r="BF1349" s="4">
        <f t="shared" si="213"/>
        <v>4.3946000000000005</v>
      </c>
      <c r="BG1349">
        <f t="shared" si="214"/>
        <v>0.89</v>
      </c>
      <c r="BH1349">
        <f t="shared" si="215"/>
        <v>3.61</v>
      </c>
      <c r="BI1349">
        <f t="shared" si="216"/>
        <v>6.72</v>
      </c>
      <c r="BJ1349">
        <f t="shared" si="217"/>
        <v>4.4400000000000004</v>
      </c>
      <c r="BK1349">
        <f t="shared" si="218"/>
        <v>3.91</v>
      </c>
      <c r="BL1349">
        <f t="shared" si="219"/>
        <v>419.99999999993133</v>
      </c>
    </row>
    <row r="1350" spans="1:64" x14ac:dyDescent="0.2">
      <c r="A1350" s="1">
        <v>1348</v>
      </c>
      <c r="B1350" s="7" t="s">
        <v>6</v>
      </c>
      <c r="C1350" s="3">
        <v>39968</v>
      </c>
      <c r="D1350" s="4" t="s">
        <v>3</v>
      </c>
      <c r="E1350" s="4" t="s">
        <v>166</v>
      </c>
      <c r="F1350" s="5" t="str">
        <f t="shared" si="210"/>
        <v>J</v>
      </c>
      <c r="G1350" s="6">
        <v>0.90902777777777777</v>
      </c>
      <c r="H1350" s="6">
        <v>0.91041666666666676</v>
      </c>
      <c r="I1350" s="85">
        <f t="shared" si="211"/>
        <v>2.0000000000001528</v>
      </c>
      <c r="J1350" s="86">
        <f>I1350*Segmentos!$D$7*(AH1350%)*IF(ISNUMBER(AI1350),AI1350%,0)</f>
        <v>52085.600000003978</v>
      </c>
      <c r="K1350" s="86">
        <f>I1350*Segmentos!$D$7*(AL1350%)*IF(ISNUMBER(AM1350),AM1350%,0)</f>
        <v>64192.000000004911</v>
      </c>
      <c r="L1350" s="4"/>
      <c r="M1350" s="2">
        <v>7.33</v>
      </c>
      <c r="N1350" s="2">
        <v>7.9</v>
      </c>
      <c r="O1350" s="2">
        <v>93.2</v>
      </c>
      <c r="P1350" s="2">
        <v>85.265100000000004</v>
      </c>
      <c r="Q1350" s="2">
        <v>6.5</v>
      </c>
      <c r="R1350" s="2">
        <v>6.9</v>
      </c>
      <c r="S1350" s="2">
        <v>94.4</v>
      </c>
      <c r="T1350" s="2">
        <v>12.6152</v>
      </c>
      <c r="U1350" s="2">
        <v>4.53</v>
      </c>
      <c r="V1350" s="2">
        <v>5.7</v>
      </c>
      <c r="W1350" s="2">
        <v>79.2</v>
      </c>
      <c r="X1350" s="2">
        <v>11.0579</v>
      </c>
      <c r="Y1350" s="2">
        <v>9.24</v>
      </c>
      <c r="Z1350" s="2">
        <v>9.6999999999999993</v>
      </c>
      <c r="AA1350" s="2">
        <v>95.3</v>
      </c>
      <c r="AB1350" s="2">
        <v>31.7379</v>
      </c>
      <c r="AC1350" s="2">
        <v>7.81</v>
      </c>
      <c r="AD1350" s="2">
        <v>8.1</v>
      </c>
      <c r="AE1350" s="2">
        <v>96.8</v>
      </c>
      <c r="AF1350" s="2">
        <v>29.853999999999999</v>
      </c>
      <c r="AG1350" s="20">
        <v>6.55</v>
      </c>
      <c r="AH1350" s="20">
        <v>7.1</v>
      </c>
      <c r="AI1350" s="20">
        <v>91.7</v>
      </c>
      <c r="AJ1350" s="20">
        <v>36.172800000000002</v>
      </c>
      <c r="AK1350" s="18">
        <v>8.0299999999999994</v>
      </c>
      <c r="AL1350" s="18">
        <v>8.5</v>
      </c>
      <c r="AM1350" s="18">
        <v>94.4</v>
      </c>
      <c r="AN1350" s="18">
        <v>49.092300000000002</v>
      </c>
      <c r="AO1350" s="2">
        <v>4.0999999999999996</v>
      </c>
      <c r="AP1350" s="2">
        <v>5</v>
      </c>
      <c r="AQ1350" s="2">
        <v>82.7</v>
      </c>
      <c r="AR1350" s="2">
        <v>5.2149999999999999</v>
      </c>
      <c r="AS1350" s="2">
        <v>4.47</v>
      </c>
      <c r="AT1350" s="2">
        <v>4.5999999999999996</v>
      </c>
      <c r="AU1350" s="2">
        <v>96.6</v>
      </c>
      <c r="AV1350" s="2">
        <v>11.449199999999999</v>
      </c>
      <c r="AW1350" s="2">
        <v>10.11</v>
      </c>
      <c r="AX1350" s="2">
        <v>10.7</v>
      </c>
      <c r="AY1350" s="2">
        <v>94.1</v>
      </c>
      <c r="AZ1350" s="2">
        <v>33.844299999999997</v>
      </c>
      <c r="BA1350" s="2">
        <v>7.8</v>
      </c>
      <c r="BB1350" s="2">
        <v>8.4</v>
      </c>
      <c r="BC1350" s="2">
        <v>93.1</v>
      </c>
      <c r="BD1350" s="2">
        <v>34.756599999999999</v>
      </c>
      <c r="BE1350" s="4" t="str">
        <f t="shared" si="212"/>
        <v>NO APLICA</v>
      </c>
      <c r="BF1350" s="4">
        <f t="shared" si="213"/>
        <v>6.7185999999999995</v>
      </c>
      <c r="BG1350">
        <f t="shared" si="214"/>
        <v>4.0999999999999996</v>
      </c>
      <c r="BH1350">
        <f t="shared" si="215"/>
        <v>4.47</v>
      </c>
      <c r="BI1350">
        <f t="shared" si="216"/>
        <v>10.11</v>
      </c>
      <c r="BJ1350">
        <f t="shared" si="217"/>
        <v>8.0299999999999994</v>
      </c>
      <c r="BK1350">
        <f t="shared" si="218"/>
        <v>6.55</v>
      </c>
      <c r="BL1350">
        <f t="shared" si="219"/>
        <v>1472.5600000001125</v>
      </c>
    </row>
    <row r="1351" spans="1:64" x14ac:dyDescent="0.2">
      <c r="A1351" s="1">
        <v>1349</v>
      </c>
      <c r="B1351" s="7" t="s">
        <v>31</v>
      </c>
      <c r="C1351" s="3">
        <v>39968</v>
      </c>
      <c r="D1351" s="4" t="s">
        <v>628</v>
      </c>
      <c r="E1351" s="4" t="s">
        <v>166</v>
      </c>
      <c r="F1351" s="5" t="str">
        <f t="shared" si="210"/>
        <v>J</v>
      </c>
      <c r="G1351" s="6">
        <v>0.91111111111111109</v>
      </c>
      <c r="H1351" s="6">
        <v>0.91388888888888886</v>
      </c>
      <c r="I1351" s="85">
        <f t="shared" si="211"/>
        <v>3.9999999999999858</v>
      </c>
      <c r="J1351" s="86">
        <f>I1351*Segmentos!$D$7*(AH1351%)*IF(ISNUMBER(AI1351),AI1351%,0)</f>
        <v>8438.3999999999705</v>
      </c>
      <c r="K1351" s="86">
        <f>I1351*Segmentos!$D$7*(AL1351%)*IF(ISNUMBER(AM1351),AM1351%,0)</f>
        <v>14555.199999999953</v>
      </c>
      <c r="L1351" s="4"/>
      <c r="M1351" s="2">
        <v>0.74</v>
      </c>
      <c r="N1351" s="2">
        <v>0.9</v>
      </c>
      <c r="O1351" s="2">
        <v>84.4</v>
      </c>
      <c r="P1351" s="2">
        <v>97.512299999999996</v>
      </c>
      <c r="Q1351" s="2">
        <v>0</v>
      </c>
      <c r="R1351" s="2">
        <v>0</v>
      </c>
      <c r="S1351" s="8" t="s">
        <v>577</v>
      </c>
      <c r="T1351" s="2">
        <v>0</v>
      </c>
      <c r="U1351" s="2">
        <v>0.38</v>
      </c>
      <c r="V1351" s="2">
        <v>0.5</v>
      </c>
      <c r="W1351" s="2">
        <v>75</v>
      </c>
      <c r="X1351" s="2">
        <v>10.366400000000001</v>
      </c>
      <c r="Y1351" s="2">
        <v>0.74</v>
      </c>
      <c r="Z1351" s="2">
        <v>1</v>
      </c>
      <c r="AA1351" s="2">
        <v>73.7</v>
      </c>
      <c r="AB1351" s="2">
        <v>28.544499999999999</v>
      </c>
      <c r="AC1351" s="2">
        <v>1.36</v>
      </c>
      <c r="AD1351" s="2">
        <v>1.5</v>
      </c>
      <c r="AE1351" s="2">
        <v>93.1</v>
      </c>
      <c r="AF1351" s="2">
        <v>58.601399999999998</v>
      </c>
      <c r="AG1351" s="20">
        <v>0.54</v>
      </c>
      <c r="AH1351" s="20">
        <v>0.6</v>
      </c>
      <c r="AI1351" s="20">
        <v>87.9</v>
      </c>
      <c r="AJ1351" s="20">
        <v>33.683700000000002</v>
      </c>
      <c r="AK1351" s="18">
        <v>0.93</v>
      </c>
      <c r="AL1351" s="18">
        <v>1.1000000000000001</v>
      </c>
      <c r="AM1351" s="18">
        <v>82.7</v>
      </c>
      <c r="AN1351" s="18">
        <v>63.828600000000002</v>
      </c>
      <c r="AO1351" s="2">
        <v>0.96</v>
      </c>
      <c r="AP1351" s="2">
        <v>1.1000000000000001</v>
      </c>
      <c r="AQ1351" s="2">
        <v>84.8</v>
      </c>
      <c r="AR1351" s="2">
        <v>13.7133</v>
      </c>
      <c r="AS1351" s="2">
        <v>0.28000000000000003</v>
      </c>
      <c r="AT1351" s="2">
        <v>0.4</v>
      </c>
      <c r="AU1351" s="2">
        <v>72.2</v>
      </c>
      <c r="AV1351" s="2">
        <v>8.1013999999999999</v>
      </c>
      <c r="AW1351" s="2">
        <v>0.35</v>
      </c>
      <c r="AX1351" s="2">
        <v>0.4</v>
      </c>
      <c r="AY1351" s="2">
        <v>100</v>
      </c>
      <c r="AZ1351" s="2">
        <v>13.3066</v>
      </c>
      <c r="BA1351" s="2">
        <v>1.24</v>
      </c>
      <c r="BB1351" s="2">
        <v>1.5</v>
      </c>
      <c r="BC1351" s="2">
        <v>83.4</v>
      </c>
      <c r="BD1351" s="2">
        <v>62.390999999999998</v>
      </c>
      <c r="BE1351" s="4" t="str">
        <f t="shared" si="212"/>
        <v>NO APLICA</v>
      </c>
      <c r="BF1351" s="4">
        <f t="shared" si="213"/>
        <v>0.73480000000000012</v>
      </c>
      <c r="BG1351">
        <f t="shared" si="214"/>
        <v>0.96</v>
      </c>
      <c r="BH1351">
        <f t="shared" si="215"/>
        <v>0.28000000000000003</v>
      </c>
      <c r="BI1351">
        <f t="shared" si="216"/>
        <v>1.24</v>
      </c>
      <c r="BJ1351">
        <f t="shared" si="217"/>
        <v>0.93</v>
      </c>
      <c r="BK1351">
        <f t="shared" si="218"/>
        <v>0.54</v>
      </c>
      <c r="BL1351">
        <f t="shared" si="219"/>
        <v>303.83999999999895</v>
      </c>
    </row>
    <row r="1352" spans="1:64" x14ac:dyDescent="0.2">
      <c r="A1352" s="1">
        <v>1350</v>
      </c>
      <c r="B1352" s="7" t="s">
        <v>37</v>
      </c>
      <c r="C1352" s="3">
        <v>39968</v>
      </c>
      <c r="D1352" s="4" t="s">
        <v>3</v>
      </c>
      <c r="E1352" s="4" t="s">
        <v>173</v>
      </c>
      <c r="F1352" s="5" t="str">
        <f t="shared" si="210"/>
        <v>J</v>
      </c>
      <c r="G1352" s="6">
        <v>0.91805555555555562</v>
      </c>
      <c r="H1352" s="6">
        <v>0.91874999999999996</v>
      </c>
      <c r="I1352" s="85">
        <f t="shared" si="211"/>
        <v>0.99999999999983658</v>
      </c>
      <c r="J1352" s="86">
        <f>I1352*Segmentos!$D$7*(AH1352%)*IF(ISNUMBER(AI1352),AI1352%,0)</f>
        <v>18799.99999999693</v>
      </c>
      <c r="K1352" s="86">
        <f>I1352*Segmentos!$D$7*(AL1352%)*IF(ISNUMBER(AM1352),AM1352%,0)</f>
        <v>15599.99999999745</v>
      </c>
      <c r="L1352" s="4"/>
      <c r="M1352" s="2">
        <v>4.26</v>
      </c>
      <c r="N1352" s="2">
        <v>4.3</v>
      </c>
      <c r="O1352" s="2">
        <v>100</v>
      </c>
      <c r="P1352" s="2">
        <v>83.565600000000003</v>
      </c>
      <c r="Q1352" s="2">
        <v>4.55</v>
      </c>
      <c r="R1352" s="2">
        <v>4.5999999999999996</v>
      </c>
      <c r="S1352" s="2">
        <v>100</v>
      </c>
      <c r="T1352" s="2">
        <v>14.8887</v>
      </c>
      <c r="U1352" s="2">
        <v>1.02</v>
      </c>
      <c r="V1352" s="2">
        <v>1</v>
      </c>
      <c r="W1352" s="2">
        <v>100</v>
      </c>
      <c r="X1352" s="2">
        <v>4.2088999999999999</v>
      </c>
      <c r="Y1352" s="2">
        <v>5.59</v>
      </c>
      <c r="Z1352" s="2">
        <v>5.6</v>
      </c>
      <c r="AA1352" s="2">
        <v>100</v>
      </c>
      <c r="AB1352" s="2">
        <v>32.377699999999997</v>
      </c>
      <c r="AC1352" s="2">
        <v>4.99</v>
      </c>
      <c r="AD1352" s="2">
        <v>5</v>
      </c>
      <c r="AE1352" s="2">
        <v>100</v>
      </c>
      <c r="AF1352" s="2">
        <v>32.090299999999999</v>
      </c>
      <c r="AG1352" s="20">
        <v>4.71</v>
      </c>
      <c r="AH1352" s="20">
        <v>4.7</v>
      </c>
      <c r="AI1352" s="20">
        <v>100</v>
      </c>
      <c r="AJ1352" s="20">
        <v>43.795499999999997</v>
      </c>
      <c r="AK1352" s="18">
        <v>3.86</v>
      </c>
      <c r="AL1352" s="18">
        <v>3.9</v>
      </c>
      <c r="AM1352" s="18">
        <v>100</v>
      </c>
      <c r="AN1352" s="18">
        <v>39.770099999999999</v>
      </c>
      <c r="AO1352" s="2">
        <v>2.81</v>
      </c>
      <c r="AP1352" s="2">
        <v>2.8</v>
      </c>
      <c r="AQ1352" s="2">
        <v>100</v>
      </c>
      <c r="AR1352" s="2">
        <v>6.0159000000000002</v>
      </c>
      <c r="AS1352" s="2">
        <v>3.75</v>
      </c>
      <c r="AT1352" s="2">
        <v>3.8</v>
      </c>
      <c r="AU1352" s="2">
        <v>100</v>
      </c>
      <c r="AV1352" s="2">
        <v>16.199400000000001</v>
      </c>
      <c r="AW1352" s="2">
        <v>4.29</v>
      </c>
      <c r="AX1352" s="2">
        <v>4.3</v>
      </c>
      <c r="AY1352" s="2">
        <v>100</v>
      </c>
      <c r="AZ1352" s="2">
        <v>24.187000000000001</v>
      </c>
      <c r="BA1352" s="2">
        <v>4.95</v>
      </c>
      <c r="BB1352" s="2">
        <v>5</v>
      </c>
      <c r="BC1352" s="2">
        <v>100</v>
      </c>
      <c r="BD1352" s="2">
        <v>37.163499999999999</v>
      </c>
      <c r="BE1352" s="4" t="str">
        <f t="shared" si="212"/>
        <v>NO APLICA</v>
      </c>
      <c r="BF1352" s="4">
        <f t="shared" si="213"/>
        <v>4.1059999999999999</v>
      </c>
      <c r="BG1352">
        <f t="shared" si="214"/>
        <v>2.81</v>
      </c>
      <c r="BH1352">
        <f t="shared" si="215"/>
        <v>3.75</v>
      </c>
      <c r="BI1352">
        <f t="shared" si="216"/>
        <v>4.95</v>
      </c>
      <c r="BJ1352">
        <f t="shared" si="217"/>
        <v>3.86</v>
      </c>
      <c r="BK1352">
        <f t="shared" si="218"/>
        <v>4.71</v>
      </c>
      <c r="BL1352">
        <f t="shared" si="219"/>
        <v>429.99999999992974</v>
      </c>
    </row>
    <row r="1353" spans="1:64" x14ac:dyDescent="0.2">
      <c r="A1353" s="1">
        <v>1351</v>
      </c>
      <c r="B1353" s="7" t="s">
        <v>43</v>
      </c>
      <c r="C1353" s="3">
        <v>39968</v>
      </c>
      <c r="D1353" s="4" t="s">
        <v>629</v>
      </c>
      <c r="E1353" s="4" t="s">
        <v>170</v>
      </c>
      <c r="F1353" s="5" t="str">
        <f t="shared" si="210"/>
        <v>J</v>
      </c>
      <c r="G1353" s="6">
        <v>0.9159722222222223</v>
      </c>
      <c r="H1353" s="6">
        <v>0.93263888888888891</v>
      </c>
      <c r="I1353" s="85">
        <f t="shared" si="211"/>
        <v>23.999999999999915</v>
      </c>
      <c r="J1353" s="86">
        <f>I1353*Segmentos!$D$7*(AH1353%)*IF(ISNUMBER(AI1353),AI1353%,0)</f>
        <v>20591.999999999927</v>
      </c>
      <c r="K1353" s="86">
        <f>I1353*Segmentos!$D$7*(AL1353%)*IF(ISNUMBER(AM1353),AM1353%,0)</f>
        <v>65855.999999999767</v>
      </c>
      <c r="L1353" s="4"/>
      <c r="M1353" s="2">
        <v>0.47</v>
      </c>
      <c r="N1353" s="2">
        <v>1.2</v>
      </c>
      <c r="O1353" s="2">
        <v>39.299999999999997</v>
      </c>
      <c r="P1353" s="2">
        <v>63.180900000000001</v>
      </c>
      <c r="Q1353" s="2">
        <v>0</v>
      </c>
      <c r="R1353" s="2">
        <v>0</v>
      </c>
      <c r="S1353" s="8" t="s">
        <v>577</v>
      </c>
      <c r="T1353" s="2">
        <v>0</v>
      </c>
      <c r="U1353" s="2">
        <v>0.61</v>
      </c>
      <c r="V1353" s="2">
        <v>0.8</v>
      </c>
      <c r="W1353" s="2">
        <v>77.099999999999994</v>
      </c>
      <c r="X1353" s="2">
        <v>17.285299999999999</v>
      </c>
      <c r="Y1353" s="2">
        <v>0.55000000000000004</v>
      </c>
      <c r="Z1353" s="2">
        <v>2</v>
      </c>
      <c r="AA1353" s="2">
        <v>26.9</v>
      </c>
      <c r="AB1353" s="2">
        <v>21.827000000000002</v>
      </c>
      <c r="AC1353" s="2">
        <v>0.55000000000000004</v>
      </c>
      <c r="AD1353" s="2">
        <v>1.3</v>
      </c>
      <c r="AE1353" s="2">
        <v>42.1</v>
      </c>
      <c r="AF1353" s="2">
        <v>24.0686</v>
      </c>
      <c r="AG1353" s="20">
        <v>0.24</v>
      </c>
      <c r="AH1353" s="20">
        <v>0.3</v>
      </c>
      <c r="AI1353" s="20">
        <v>71.5</v>
      </c>
      <c r="AJ1353" s="20">
        <v>15.416399999999999</v>
      </c>
      <c r="AK1353" s="18">
        <v>0.68</v>
      </c>
      <c r="AL1353" s="18">
        <v>2</v>
      </c>
      <c r="AM1353" s="18">
        <v>34.299999999999997</v>
      </c>
      <c r="AN1353" s="18">
        <v>47.764499999999998</v>
      </c>
      <c r="AO1353" s="2">
        <v>0.1</v>
      </c>
      <c r="AP1353" s="2">
        <v>1.1000000000000001</v>
      </c>
      <c r="AQ1353" s="2">
        <v>8.6</v>
      </c>
      <c r="AR1353" s="2">
        <v>1.4098999999999999</v>
      </c>
      <c r="AS1353" s="2">
        <v>0.8</v>
      </c>
      <c r="AT1353" s="2">
        <v>0.9</v>
      </c>
      <c r="AU1353" s="2">
        <v>93.1</v>
      </c>
      <c r="AV1353" s="2">
        <v>23.584800000000001</v>
      </c>
      <c r="AW1353" s="2">
        <v>0.91</v>
      </c>
      <c r="AX1353" s="2">
        <v>1.9</v>
      </c>
      <c r="AY1353" s="2">
        <v>48.9</v>
      </c>
      <c r="AZ1353" s="2">
        <v>35.072299999999998</v>
      </c>
      <c r="BA1353" s="2">
        <v>0.06</v>
      </c>
      <c r="BB1353" s="2">
        <v>0.9</v>
      </c>
      <c r="BC1353" s="2">
        <v>6.6</v>
      </c>
      <c r="BD1353" s="2">
        <v>3.1139000000000001</v>
      </c>
      <c r="BE1353" s="4" t="str">
        <f t="shared" si="212"/>
        <v>NO APLICA</v>
      </c>
      <c r="BF1353" s="4">
        <f t="shared" si="213"/>
        <v>0.70379999999999998</v>
      </c>
      <c r="BG1353">
        <f t="shared" si="214"/>
        <v>0.1</v>
      </c>
      <c r="BH1353">
        <f t="shared" si="215"/>
        <v>0.8</v>
      </c>
      <c r="BI1353">
        <f t="shared" si="216"/>
        <v>0.91</v>
      </c>
      <c r="BJ1353">
        <f t="shared" si="217"/>
        <v>0.68</v>
      </c>
      <c r="BK1353">
        <f t="shared" si="218"/>
        <v>0.24</v>
      </c>
      <c r="BL1353">
        <f t="shared" si="219"/>
        <v>1131.8399999999958</v>
      </c>
    </row>
    <row r="1354" spans="1:64" x14ac:dyDescent="0.2">
      <c r="A1354" s="1">
        <v>1352</v>
      </c>
      <c r="B1354" s="7" t="s">
        <v>44</v>
      </c>
      <c r="C1354" s="3">
        <v>39968</v>
      </c>
      <c r="D1354" s="4" t="s">
        <v>3</v>
      </c>
      <c r="E1354" s="4" t="s">
        <v>169</v>
      </c>
      <c r="F1354" s="5" t="str">
        <f t="shared" si="210"/>
        <v>J</v>
      </c>
      <c r="G1354" s="6">
        <v>0.91874999999999996</v>
      </c>
      <c r="H1354" s="6">
        <v>0.98819444444444438</v>
      </c>
      <c r="I1354" s="85">
        <f t="shared" si="211"/>
        <v>99.999999999999972</v>
      </c>
      <c r="J1354" s="86">
        <f>I1354*Segmentos!$D$7*(AH1354%)*IF(ISNUMBER(AI1354),AI1354%,0)</f>
        <v>2605439.9999999991</v>
      </c>
      <c r="K1354" s="86">
        <f>I1354*Segmentos!$D$7*(AL1354%)*IF(ISNUMBER(AM1354),AM1354%,0)</f>
        <v>1693439.9999999995</v>
      </c>
      <c r="L1354" s="4"/>
      <c r="M1354" s="2">
        <v>5.31</v>
      </c>
      <c r="N1354" s="2">
        <v>21.5</v>
      </c>
      <c r="O1354" s="2">
        <v>24.7</v>
      </c>
      <c r="P1354" s="2">
        <v>86.489199999999997</v>
      </c>
      <c r="Q1354" s="2">
        <v>5.85</v>
      </c>
      <c r="R1354" s="2">
        <v>19.8</v>
      </c>
      <c r="S1354" s="2">
        <v>29.5</v>
      </c>
      <c r="T1354" s="2">
        <v>15.8988</v>
      </c>
      <c r="U1354" s="2">
        <v>4.01</v>
      </c>
      <c r="V1354" s="2">
        <v>20.399999999999999</v>
      </c>
      <c r="W1354" s="2">
        <v>19.600000000000001</v>
      </c>
      <c r="X1354" s="2">
        <v>13.6707</v>
      </c>
      <c r="Y1354" s="2">
        <v>6.45</v>
      </c>
      <c r="Z1354" s="2">
        <v>26.1</v>
      </c>
      <c r="AA1354" s="2">
        <v>24.7</v>
      </c>
      <c r="AB1354" s="2">
        <v>30.978400000000001</v>
      </c>
      <c r="AC1354" s="2">
        <v>4.8499999999999996</v>
      </c>
      <c r="AD1354" s="2">
        <v>18.899999999999999</v>
      </c>
      <c r="AE1354" s="2">
        <v>25.7</v>
      </c>
      <c r="AF1354" s="2">
        <v>25.941199999999998</v>
      </c>
      <c r="AG1354" s="20">
        <v>6.52</v>
      </c>
      <c r="AH1354" s="20">
        <v>23.6</v>
      </c>
      <c r="AI1354" s="20">
        <v>27.6</v>
      </c>
      <c r="AJ1354" s="20">
        <v>50.329099999999997</v>
      </c>
      <c r="AK1354" s="18">
        <v>4.2300000000000004</v>
      </c>
      <c r="AL1354" s="18">
        <v>19.600000000000001</v>
      </c>
      <c r="AM1354" s="18">
        <v>21.6</v>
      </c>
      <c r="AN1354" s="18">
        <v>36.1601</v>
      </c>
      <c r="AO1354" s="2">
        <v>3.96</v>
      </c>
      <c r="AP1354" s="2">
        <v>19.100000000000001</v>
      </c>
      <c r="AQ1354" s="2">
        <v>20.7</v>
      </c>
      <c r="AR1354" s="2">
        <v>7.0460000000000003</v>
      </c>
      <c r="AS1354" s="2">
        <v>4.1100000000000003</v>
      </c>
      <c r="AT1354" s="2">
        <v>20.6</v>
      </c>
      <c r="AU1354" s="2">
        <v>20</v>
      </c>
      <c r="AV1354" s="2">
        <v>14.752599999999999</v>
      </c>
      <c r="AW1354" s="2">
        <v>5.72</v>
      </c>
      <c r="AX1354" s="2">
        <v>22.4</v>
      </c>
      <c r="AY1354" s="2">
        <v>25.5</v>
      </c>
      <c r="AZ1354" s="2">
        <v>26.783899999999999</v>
      </c>
      <c r="BA1354" s="2">
        <v>6.08</v>
      </c>
      <c r="BB1354" s="2">
        <v>22</v>
      </c>
      <c r="BC1354" s="2">
        <v>27.6</v>
      </c>
      <c r="BD1354" s="2">
        <v>37.906700000000001</v>
      </c>
      <c r="BE1354" s="4" t="str">
        <f t="shared" si="212"/>
        <v>ABURRIDO</v>
      </c>
      <c r="BF1354" s="4">
        <f t="shared" si="213"/>
        <v>4.8932000000000002</v>
      </c>
      <c r="BG1354">
        <f t="shared" si="214"/>
        <v>3.96</v>
      </c>
      <c r="BH1354">
        <f t="shared" si="215"/>
        <v>4.1100000000000003</v>
      </c>
      <c r="BI1354">
        <f t="shared" si="216"/>
        <v>6.08</v>
      </c>
      <c r="BJ1354">
        <f t="shared" si="217"/>
        <v>4.2300000000000004</v>
      </c>
      <c r="BK1354">
        <f t="shared" si="218"/>
        <v>6.52</v>
      </c>
      <c r="BL1354">
        <f t="shared" si="219"/>
        <v>53104.999999999985</v>
      </c>
    </row>
    <row r="1355" spans="1:64" x14ac:dyDescent="0.2">
      <c r="A1355" s="1">
        <v>1353</v>
      </c>
      <c r="B1355" s="7" t="s">
        <v>86</v>
      </c>
      <c r="C1355" s="3">
        <v>39968</v>
      </c>
      <c r="D1355" s="4" t="s">
        <v>17</v>
      </c>
      <c r="E1355" s="4" t="s">
        <v>169</v>
      </c>
      <c r="F1355" s="5" t="str">
        <f t="shared" si="210"/>
        <v>J</v>
      </c>
      <c r="G1355" s="6">
        <v>0.91666666666666663</v>
      </c>
      <c r="H1355" s="6">
        <v>0.9590277777777777</v>
      </c>
      <c r="I1355" s="85">
        <f t="shared" si="211"/>
        <v>60.999999999999943</v>
      </c>
      <c r="J1355" s="86">
        <f>I1355*Segmentos!$D$7*(AH1355%)*IF(ISNUMBER(AI1355),AI1355%,0)</f>
        <v>14639.999999999985</v>
      </c>
      <c r="K1355" s="86">
        <f>I1355*Segmentos!$D$7*(AL1355%)*IF(ISNUMBER(AM1355),AM1355%,0)</f>
        <v>69247.199999999924</v>
      </c>
      <c r="L1355" s="4"/>
      <c r="M1355" s="2">
        <v>0.19</v>
      </c>
      <c r="N1355" s="2">
        <v>0.6</v>
      </c>
      <c r="O1355" s="2">
        <v>29.7</v>
      </c>
      <c r="P1355" s="2">
        <v>98.144199999999998</v>
      </c>
      <c r="Q1355" s="2">
        <v>0.9</v>
      </c>
      <c r="R1355" s="2">
        <v>1.3</v>
      </c>
      <c r="S1355" s="2">
        <v>71.8</v>
      </c>
      <c r="T1355" s="2">
        <v>79.276600000000002</v>
      </c>
      <c r="U1355" s="2">
        <v>0</v>
      </c>
      <c r="V1355" s="2">
        <v>0</v>
      </c>
      <c r="W1355" s="8" t="s">
        <v>577</v>
      </c>
      <c r="X1355" s="2">
        <v>0</v>
      </c>
      <c r="Y1355" s="2">
        <v>0</v>
      </c>
      <c r="Z1355" s="2">
        <v>0</v>
      </c>
      <c r="AA1355" s="8" t="s">
        <v>577</v>
      </c>
      <c r="AB1355" s="2">
        <v>0</v>
      </c>
      <c r="AC1355" s="2">
        <v>0.11</v>
      </c>
      <c r="AD1355" s="2">
        <v>1.3</v>
      </c>
      <c r="AE1355" s="2">
        <v>8.6</v>
      </c>
      <c r="AF1355" s="2">
        <v>18.867699999999999</v>
      </c>
      <c r="AG1355" s="20">
        <v>0.06</v>
      </c>
      <c r="AH1355" s="20">
        <v>0.6</v>
      </c>
      <c r="AI1355" s="20">
        <v>10</v>
      </c>
      <c r="AJ1355" s="20">
        <v>15.5875</v>
      </c>
      <c r="AK1355" s="18">
        <v>0.3</v>
      </c>
      <c r="AL1355" s="18">
        <v>0.6</v>
      </c>
      <c r="AM1355" s="18">
        <v>47.3</v>
      </c>
      <c r="AN1355" s="18">
        <v>82.556799999999996</v>
      </c>
      <c r="AO1355" s="2">
        <v>0.01</v>
      </c>
      <c r="AP1355" s="2">
        <v>0.2</v>
      </c>
      <c r="AQ1355" s="2">
        <v>3.3</v>
      </c>
      <c r="AR1355" s="2">
        <v>0.37059999999999998</v>
      </c>
      <c r="AS1355" s="2">
        <v>0.03</v>
      </c>
      <c r="AT1355" s="2">
        <v>0.3</v>
      </c>
      <c r="AU1355" s="2">
        <v>8.8000000000000007</v>
      </c>
      <c r="AV1355" s="2">
        <v>3.5514000000000001</v>
      </c>
      <c r="AW1355" s="2">
        <v>0.09</v>
      </c>
      <c r="AX1355" s="2">
        <v>0.9</v>
      </c>
      <c r="AY1355" s="2">
        <v>9.9</v>
      </c>
      <c r="AZ1355" s="2">
        <v>13.196999999999999</v>
      </c>
      <c r="BA1355" s="2">
        <v>0.4</v>
      </c>
      <c r="BB1355" s="2">
        <v>0.7</v>
      </c>
      <c r="BC1355" s="2">
        <v>55.5</v>
      </c>
      <c r="BD1355" s="2">
        <v>81.025199999999998</v>
      </c>
      <c r="BE1355" s="4" t="str">
        <f t="shared" si="212"/>
        <v>ABURRIDO</v>
      </c>
      <c r="BF1355" s="4">
        <f t="shared" si="213"/>
        <v>0.17380000000000001</v>
      </c>
      <c r="BG1355">
        <f t="shared" si="214"/>
        <v>0.01</v>
      </c>
      <c r="BH1355">
        <f t="shared" si="215"/>
        <v>0.03</v>
      </c>
      <c r="BI1355">
        <f t="shared" si="216"/>
        <v>0.4</v>
      </c>
      <c r="BJ1355">
        <f t="shared" si="217"/>
        <v>0.3</v>
      </c>
      <c r="BK1355">
        <f t="shared" si="218"/>
        <v>0.06</v>
      </c>
      <c r="BL1355">
        <f t="shared" si="219"/>
        <v>1087.0199999999991</v>
      </c>
    </row>
    <row r="1356" spans="1:64" x14ac:dyDescent="0.2">
      <c r="A1356" s="1">
        <v>1354</v>
      </c>
      <c r="B1356" s="7" t="s">
        <v>14</v>
      </c>
      <c r="C1356" s="3">
        <v>39968</v>
      </c>
      <c r="D1356" s="4" t="s">
        <v>626</v>
      </c>
      <c r="E1356" s="4" t="s">
        <v>163</v>
      </c>
      <c r="F1356" s="5" t="str">
        <f t="shared" si="210"/>
        <v>J</v>
      </c>
      <c r="G1356" s="6">
        <v>0.85069444444444453</v>
      </c>
      <c r="H1356" s="6">
        <v>0.875</v>
      </c>
      <c r="I1356" s="85">
        <f t="shared" si="211"/>
        <v>34.999999999999872</v>
      </c>
      <c r="J1356" s="86">
        <f>I1356*Segmentos!$D$7*(AH1356%)*IF(ISNUMBER(AI1356),AI1356%,0)</f>
        <v>1135679.999999996</v>
      </c>
      <c r="K1356" s="86">
        <f>I1356*Segmentos!$D$7*(AL1356%)*IF(ISNUMBER(AM1356),AM1356%,0)</f>
        <v>1268063.9999999956</v>
      </c>
      <c r="L1356" s="4"/>
      <c r="M1356" s="2">
        <v>8.61</v>
      </c>
      <c r="N1356" s="2">
        <v>14</v>
      </c>
      <c r="O1356" s="2">
        <v>61.7</v>
      </c>
      <c r="P1356" s="2">
        <v>83.814800000000005</v>
      </c>
      <c r="Q1356" s="2">
        <v>6.56</v>
      </c>
      <c r="R1356" s="2">
        <v>12.8</v>
      </c>
      <c r="S1356" s="2">
        <v>51.2</v>
      </c>
      <c r="T1356" s="2">
        <v>10.648199999999999</v>
      </c>
      <c r="U1356" s="2">
        <v>8.65</v>
      </c>
      <c r="V1356" s="2">
        <v>14.5</v>
      </c>
      <c r="W1356" s="2">
        <v>59.6</v>
      </c>
      <c r="X1356" s="2">
        <v>17.6538</v>
      </c>
      <c r="Y1356" s="2">
        <v>9.64</v>
      </c>
      <c r="Z1356" s="2">
        <v>14.5</v>
      </c>
      <c r="AA1356" s="2">
        <v>66.3</v>
      </c>
      <c r="AB1356" s="2">
        <v>27.700900000000001</v>
      </c>
      <c r="AC1356" s="2">
        <v>8.6999999999999993</v>
      </c>
      <c r="AD1356" s="2">
        <v>13.6</v>
      </c>
      <c r="AE1356" s="2">
        <v>63.8</v>
      </c>
      <c r="AF1356" s="2">
        <v>27.811900000000001</v>
      </c>
      <c r="AG1356" s="20">
        <v>8.1</v>
      </c>
      <c r="AH1356" s="20">
        <v>13</v>
      </c>
      <c r="AI1356" s="20">
        <v>62.4</v>
      </c>
      <c r="AJ1356" s="20">
        <v>37.394100000000002</v>
      </c>
      <c r="AK1356" s="18">
        <v>9.07</v>
      </c>
      <c r="AL1356" s="18">
        <v>14.8</v>
      </c>
      <c r="AM1356" s="18">
        <v>61.2</v>
      </c>
      <c r="AN1356" s="18">
        <v>46.420699999999997</v>
      </c>
      <c r="AO1356" s="2">
        <v>5.93</v>
      </c>
      <c r="AP1356" s="2">
        <v>9.6</v>
      </c>
      <c r="AQ1356" s="2">
        <v>61.6</v>
      </c>
      <c r="AR1356" s="2">
        <v>6.3103999999999996</v>
      </c>
      <c r="AS1356" s="2">
        <v>5.17</v>
      </c>
      <c r="AT1356" s="2">
        <v>9.8000000000000007</v>
      </c>
      <c r="AU1356" s="2">
        <v>52.7</v>
      </c>
      <c r="AV1356" s="2">
        <v>11.0898</v>
      </c>
      <c r="AW1356" s="2">
        <v>7.2</v>
      </c>
      <c r="AX1356" s="2">
        <v>13.3</v>
      </c>
      <c r="AY1356" s="2">
        <v>54.3</v>
      </c>
      <c r="AZ1356" s="2">
        <v>20.1587</v>
      </c>
      <c r="BA1356" s="2">
        <v>12.41</v>
      </c>
      <c r="BB1356" s="2">
        <v>18.100000000000001</v>
      </c>
      <c r="BC1356" s="2">
        <v>68.599999999999994</v>
      </c>
      <c r="BD1356" s="2">
        <v>46.255899999999997</v>
      </c>
      <c r="BE1356" s="4" t="str">
        <f t="shared" si="212"/>
        <v>NO APLICA</v>
      </c>
      <c r="BF1356" s="4">
        <f t="shared" si="213"/>
        <v>8.1204000000000001</v>
      </c>
      <c r="BG1356">
        <f t="shared" si="214"/>
        <v>5.93</v>
      </c>
      <c r="BH1356">
        <f t="shared" si="215"/>
        <v>5.17</v>
      </c>
      <c r="BI1356">
        <f t="shared" si="216"/>
        <v>12.41</v>
      </c>
      <c r="BJ1356">
        <f t="shared" si="217"/>
        <v>9.07</v>
      </c>
      <c r="BK1356">
        <f t="shared" si="218"/>
        <v>8.1</v>
      </c>
      <c r="BL1356">
        <f t="shared" si="219"/>
        <v>30232.999999999891</v>
      </c>
    </row>
    <row r="1357" spans="1:64" x14ac:dyDescent="0.2">
      <c r="A1357" s="1">
        <v>1355</v>
      </c>
      <c r="B1357" s="7" t="s">
        <v>10</v>
      </c>
      <c r="C1357" s="3">
        <v>39968</v>
      </c>
      <c r="D1357" s="4" t="s">
        <v>8</v>
      </c>
      <c r="E1357" s="4" t="s">
        <v>164</v>
      </c>
      <c r="F1357" s="5" t="str">
        <f t="shared" si="210"/>
        <v>J</v>
      </c>
      <c r="G1357" s="6">
        <v>0.87291666666666667</v>
      </c>
      <c r="H1357" s="6">
        <v>0.9159722222222223</v>
      </c>
      <c r="I1357" s="85">
        <f t="shared" si="211"/>
        <v>62.000000000000099</v>
      </c>
      <c r="J1357" s="86">
        <f>I1357*Segmentos!$D$7*(AH1357%)*IF(ISNUMBER(AI1357),AI1357%,0)</f>
        <v>1301900.8000000024</v>
      </c>
      <c r="K1357" s="86">
        <f>I1357*Segmentos!$D$7*(AL1357%)*IF(ISNUMBER(AM1357),AM1357%,0)</f>
        <v>1284466.400000002</v>
      </c>
      <c r="L1357" s="4"/>
      <c r="M1357" s="2">
        <v>5.2</v>
      </c>
      <c r="N1357" s="2">
        <v>17.100000000000001</v>
      </c>
      <c r="O1357" s="2">
        <v>30.5</v>
      </c>
      <c r="P1357" s="2">
        <v>88.194000000000003</v>
      </c>
      <c r="Q1357" s="2">
        <v>1.53</v>
      </c>
      <c r="R1357" s="2">
        <v>7.4</v>
      </c>
      <c r="S1357" s="2">
        <v>20.6</v>
      </c>
      <c r="T1357" s="2">
        <v>4.3276000000000003</v>
      </c>
      <c r="U1357" s="2">
        <v>3.46</v>
      </c>
      <c r="V1357" s="2">
        <v>14.4</v>
      </c>
      <c r="W1357" s="2">
        <v>24.1</v>
      </c>
      <c r="X1357" s="2">
        <v>12.2988</v>
      </c>
      <c r="Y1357" s="2">
        <v>5.56</v>
      </c>
      <c r="Z1357" s="2">
        <v>19</v>
      </c>
      <c r="AA1357" s="2">
        <v>29.3</v>
      </c>
      <c r="AB1357" s="2">
        <v>27.834199999999999</v>
      </c>
      <c r="AC1357" s="2">
        <v>7.85</v>
      </c>
      <c r="AD1357" s="2">
        <v>21.9</v>
      </c>
      <c r="AE1357" s="2">
        <v>35.799999999999997</v>
      </c>
      <c r="AF1357" s="2">
        <v>43.7333</v>
      </c>
      <c r="AG1357" s="20">
        <v>5.23</v>
      </c>
      <c r="AH1357" s="20">
        <v>19.3</v>
      </c>
      <c r="AI1357" s="20">
        <v>27.2</v>
      </c>
      <c r="AJ1357" s="20">
        <v>42.119300000000003</v>
      </c>
      <c r="AK1357" s="18">
        <v>5.17</v>
      </c>
      <c r="AL1357" s="18">
        <v>15.1</v>
      </c>
      <c r="AM1357" s="18">
        <v>34.299999999999997</v>
      </c>
      <c r="AN1357" s="18">
        <v>46.0747</v>
      </c>
      <c r="AO1357" s="2">
        <v>1.94</v>
      </c>
      <c r="AP1357" s="2">
        <v>11.1</v>
      </c>
      <c r="AQ1357" s="2">
        <v>17.399999999999999</v>
      </c>
      <c r="AR1357" s="2">
        <v>3.5886999999999998</v>
      </c>
      <c r="AS1357" s="2">
        <v>4.01</v>
      </c>
      <c r="AT1357" s="2">
        <v>13.1</v>
      </c>
      <c r="AU1357" s="2">
        <v>30.5</v>
      </c>
      <c r="AV1357" s="2">
        <v>14.9945</v>
      </c>
      <c r="AW1357" s="2">
        <v>5.71</v>
      </c>
      <c r="AX1357" s="2">
        <v>19.2</v>
      </c>
      <c r="AY1357" s="2">
        <v>29.7</v>
      </c>
      <c r="AZ1357" s="2">
        <v>27.8261</v>
      </c>
      <c r="BA1357" s="2">
        <v>6.43</v>
      </c>
      <c r="BB1357" s="2">
        <v>19.399999999999999</v>
      </c>
      <c r="BC1357" s="2">
        <v>33.200000000000003</v>
      </c>
      <c r="BD1357" s="2">
        <v>41.784700000000001</v>
      </c>
      <c r="BE1357" s="4" t="str">
        <f t="shared" si="212"/>
        <v>NO APLICA</v>
      </c>
      <c r="BF1357" s="4">
        <f t="shared" si="213"/>
        <v>4.7657999999999996</v>
      </c>
      <c r="BG1357">
        <f t="shared" si="214"/>
        <v>1.94</v>
      </c>
      <c r="BH1357">
        <f t="shared" si="215"/>
        <v>4.01</v>
      </c>
      <c r="BI1357">
        <f t="shared" si="216"/>
        <v>6.43</v>
      </c>
      <c r="BJ1357">
        <f t="shared" si="217"/>
        <v>5.17</v>
      </c>
      <c r="BK1357">
        <f t="shared" si="218"/>
        <v>5.23</v>
      </c>
      <c r="BL1357">
        <f t="shared" si="219"/>
        <v>32336.100000000057</v>
      </c>
    </row>
    <row r="1358" spans="1:64" x14ac:dyDescent="0.2">
      <c r="A1358" s="1">
        <v>1356</v>
      </c>
      <c r="B1358" s="7" t="s">
        <v>89</v>
      </c>
      <c r="C1358" s="3">
        <v>39968</v>
      </c>
      <c r="D1358" s="4" t="s">
        <v>628</v>
      </c>
      <c r="E1358" s="4" t="s">
        <v>169</v>
      </c>
      <c r="F1358" s="5" t="str">
        <f t="shared" si="210"/>
        <v>J</v>
      </c>
      <c r="G1358" s="6">
        <v>0.83958333333333324</v>
      </c>
      <c r="H1358" s="6">
        <v>0.87569444444444444</v>
      </c>
      <c r="I1358" s="85">
        <f t="shared" si="211"/>
        <v>52.000000000000135</v>
      </c>
      <c r="J1358" s="86">
        <f>I1358*Segmentos!$D$7*(AH1358%)*IF(ISNUMBER(AI1358),AI1358%,0)</f>
        <v>102211.20000000024</v>
      </c>
      <c r="K1358" s="86">
        <f>I1358*Segmentos!$D$7*(AL1358%)*IF(ISNUMBER(AM1358),AM1358%,0)</f>
        <v>229320.00000000058</v>
      </c>
      <c r="L1358" s="4"/>
      <c r="M1358" s="2">
        <v>0.82</v>
      </c>
      <c r="N1358" s="2">
        <v>2.6</v>
      </c>
      <c r="O1358" s="2">
        <v>31.9</v>
      </c>
      <c r="P1358" s="2">
        <v>91.825800000000001</v>
      </c>
      <c r="Q1358" s="2">
        <v>0.03</v>
      </c>
      <c r="R1358" s="2">
        <v>0.7</v>
      </c>
      <c r="S1358" s="2">
        <v>3.8</v>
      </c>
      <c r="T1358" s="2">
        <v>0.4713</v>
      </c>
      <c r="U1358" s="2">
        <v>0.02</v>
      </c>
      <c r="V1358" s="2">
        <v>0.6</v>
      </c>
      <c r="W1358" s="2">
        <v>3.8</v>
      </c>
      <c r="X1358" s="2">
        <v>0.49809999999999999</v>
      </c>
      <c r="Y1358" s="2">
        <v>1.46</v>
      </c>
      <c r="Z1358" s="2">
        <v>3.5</v>
      </c>
      <c r="AA1358" s="2">
        <v>41.4</v>
      </c>
      <c r="AB1358" s="2">
        <v>47.859299999999998</v>
      </c>
      <c r="AC1358" s="2">
        <v>1.18</v>
      </c>
      <c r="AD1358" s="2">
        <v>4</v>
      </c>
      <c r="AE1358" s="2">
        <v>29.3</v>
      </c>
      <c r="AF1358" s="2">
        <v>42.997199999999999</v>
      </c>
      <c r="AG1358" s="20">
        <v>0.5</v>
      </c>
      <c r="AH1358" s="20">
        <v>2.6</v>
      </c>
      <c r="AI1358" s="20">
        <v>18.899999999999999</v>
      </c>
      <c r="AJ1358" s="20">
        <v>26.313500000000001</v>
      </c>
      <c r="AK1358" s="18">
        <v>1.1200000000000001</v>
      </c>
      <c r="AL1358" s="18">
        <v>2.5</v>
      </c>
      <c r="AM1358" s="18">
        <v>44.1</v>
      </c>
      <c r="AN1358" s="18">
        <v>65.512299999999996</v>
      </c>
      <c r="AO1358" s="2">
        <v>0.17</v>
      </c>
      <c r="AP1358" s="2">
        <v>1</v>
      </c>
      <c r="AQ1358" s="2">
        <v>16.100000000000001</v>
      </c>
      <c r="AR1358" s="2">
        <v>2.0101</v>
      </c>
      <c r="AS1358" s="2">
        <v>1.29</v>
      </c>
      <c r="AT1358" s="2">
        <v>3.1</v>
      </c>
      <c r="AU1358" s="2">
        <v>41.6</v>
      </c>
      <c r="AV1358" s="2">
        <v>31.698899999999998</v>
      </c>
      <c r="AW1358" s="2">
        <v>0.6</v>
      </c>
      <c r="AX1358" s="2">
        <v>2.5</v>
      </c>
      <c r="AY1358" s="2">
        <v>24.4</v>
      </c>
      <c r="AZ1358" s="2">
        <v>19.3291</v>
      </c>
      <c r="BA1358" s="2">
        <v>0.91</v>
      </c>
      <c r="BB1358" s="2">
        <v>2.8</v>
      </c>
      <c r="BC1358" s="2">
        <v>32.299999999999997</v>
      </c>
      <c r="BD1358" s="2">
        <v>38.787700000000001</v>
      </c>
      <c r="BE1358" s="4" t="str">
        <f t="shared" si="212"/>
        <v>NO APLICA</v>
      </c>
      <c r="BF1358" s="4">
        <f t="shared" si="213"/>
        <v>0.98040000000000005</v>
      </c>
      <c r="BG1358">
        <f t="shared" si="214"/>
        <v>0.17</v>
      </c>
      <c r="BH1358">
        <f t="shared" si="215"/>
        <v>1.29</v>
      </c>
      <c r="BI1358">
        <f t="shared" si="216"/>
        <v>0.91</v>
      </c>
      <c r="BJ1358">
        <f t="shared" si="217"/>
        <v>1.1200000000000001</v>
      </c>
      <c r="BK1358">
        <f t="shared" si="218"/>
        <v>0.5</v>
      </c>
      <c r="BL1358">
        <f t="shared" si="219"/>
        <v>4312.880000000011</v>
      </c>
    </row>
    <row r="1359" spans="1:64" x14ac:dyDescent="0.2">
      <c r="A1359" s="1">
        <v>1357</v>
      </c>
      <c r="B1359" s="7" t="s">
        <v>83</v>
      </c>
      <c r="C1359" s="3">
        <v>39968</v>
      </c>
      <c r="D1359" s="4" t="s">
        <v>629</v>
      </c>
      <c r="E1359" s="4" t="s">
        <v>170</v>
      </c>
      <c r="F1359" s="5" t="str">
        <f t="shared" si="210"/>
        <v>J</v>
      </c>
      <c r="G1359" s="6">
        <v>0.875</v>
      </c>
      <c r="H1359" s="6">
        <v>0.88888888888888884</v>
      </c>
      <c r="I1359" s="85">
        <f t="shared" si="211"/>
        <v>19.999999999999929</v>
      </c>
      <c r="J1359" s="86">
        <f>I1359*Segmentos!$D$7*(AH1359%)*IF(ISNUMBER(AI1359),AI1359%,0)</f>
        <v>27647.999999999902</v>
      </c>
      <c r="K1359" s="86">
        <f>I1359*Segmentos!$D$7*(AL1359%)*IF(ISNUMBER(AM1359),AM1359%,0)</f>
        <v>36295.999999999869</v>
      </c>
      <c r="L1359" s="4"/>
      <c r="M1359" s="2">
        <v>0.4</v>
      </c>
      <c r="N1359" s="2">
        <v>1.1000000000000001</v>
      </c>
      <c r="O1359" s="2">
        <v>37.799999999999997</v>
      </c>
      <c r="P1359" s="2">
        <v>49.813000000000002</v>
      </c>
      <c r="Q1359" s="2">
        <v>0.22</v>
      </c>
      <c r="R1359" s="2">
        <v>0.8</v>
      </c>
      <c r="S1359" s="2">
        <v>28.3</v>
      </c>
      <c r="T1359" s="2">
        <v>4.6638000000000002</v>
      </c>
      <c r="U1359" s="2">
        <v>0.95</v>
      </c>
      <c r="V1359" s="2">
        <v>1</v>
      </c>
      <c r="W1359" s="2">
        <v>100</v>
      </c>
      <c r="X1359" s="2">
        <v>25.040400000000002</v>
      </c>
      <c r="Y1359" s="2">
        <v>0.21</v>
      </c>
      <c r="Z1359" s="2">
        <v>0.5</v>
      </c>
      <c r="AA1359" s="2">
        <v>43.4</v>
      </c>
      <c r="AB1359" s="2">
        <v>7.7831000000000001</v>
      </c>
      <c r="AC1359" s="2">
        <v>0.3</v>
      </c>
      <c r="AD1359" s="2">
        <v>1.8</v>
      </c>
      <c r="AE1359" s="2">
        <v>17</v>
      </c>
      <c r="AF1359" s="2">
        <v>12.325699999999999</v>
      </c>
      <c r="AG1359" s="20">
        <v>0.33</v>
      </c>
      <c r="AH1359" s="20">
        <v>0.8</v>
      </c>
      <c r="AI1359" s="20">
        <v>43.2</v>
      </c>
      <c r="AJ1359" s="20">
        <v>19.690100000000001</v>
      </c>
      <c r="AK1359" s="18">
        <v>0.46</v>
      </c>
      <c r="AL1359" s="18">
        <v>1.3</v>
      </c>
      <c r="AM1359" s="18">
        <v>34.9</v>
      </c>
      <c r="AN1359" s="18">
        <v>30.122900000000001</v>
      </c>
      <c r="AO1359" s="2">
        <v>0.37</v>
      </c>
      <c r="AP1359" s="2">
        <v>1.1000000000000001</v>
      </c>
      <c r="AQ1359" s="2">
        <v>32.299999999999997</v>
      </c>
      <c r="AR1359" s="2">
        <v>5.0503</v>
      </c>
      <c r="AS1359" s="2">
        <v>0.21</v>
      </c>
      <c r="AT1359" s="2">
        <v>0.2</v>
      </c>
      <c r="AU1359" s="2">
        <v>100</v>
      </c>
      <c r="AV1359" s="2">
        <v>5.8258000000000001</v>
      </c>
      <c r="AW1359" s="2">
        <v>0.43</v>
      </c>
      <c r="AX1359" s="2">
        <v>0.8</v>
      </c>
      <c r="AY1359" s="2">
        <v>57</v>
      </c>
      <c r="AZ1359" s="2">
        <v>15.5594</v>
      </c>
      <c r="BA1359" s="2">
        <v>0.49</v>
      </c>
      <c r="BB1359" s="2">
        <v>1.7</v>
      </c>
      <c r="BC1359" s="2">
        <v>28.1</v>
      </c>
      <c r="BD1359" s="2">
        <v>23.377400000000002</v>
      </c>
      <c r="BE1359" s="4" t="str">
        <f t="shared" si="212"/>
        <v>NO APLICA</v>
      </c>
      <c r="BF1359" s="4">
        <f t="shared" si="213"/>
        <v>0.34959999999999997</v>
      </c>
      <c r="BG1359">
        <f t="shared" si="214"/>
        <v>0.37</v>
      </c>
      <c r="BH1359">
        <f t="shared" si="215"/>
        <v>0.21</v>
      </c>
      <c r="BI1359">
        <f t="shared" si="216"/>
        <v>0.49</v>
      </c>
      <c r="BJ1359">
        <f t="shared" si="217"/>
        <v>0.46</v>
      </c>
      <c r="BK1359">
        <f t="shared" si="218"/>
        <v>0.33</v>
      </c>
      <c r="BL1359">
        <f t="shared" si="219"/>
        <v>831.59999999999695</v>
      </c>
    </row>
    <row r="1360" spans="1:64" x14ac:dyDescent="0.2">
      <c r="A1360" s="1">
        <v>1358</v>
      </c>
      <c r="B1360" s="7" t="s">
        <v>23</v>
      </c>
      <c r="C1360" s="3">
        <v>39968</v>
      </c>
      <c r="D1360" s="4" t="s">
        <v>629</v>
      </c>
      <c r="E1360" s="4" t="s">
        <v>170</v>
      </c>
      <c r="F1360" s="5" t="str">
        <f t="shared" si="210"/>
        <v>J</v>
      </c>
      <c r="G1360" s="6">
        <v>0.90972222222222221</v>
      </c>
      <c r="H1360" s="6">
        <v>0.91527777777777775</v>
      </c>
      <c r="I1360" s="85">
        <f t="shared" si="211"/>
        <v>7.9999999999999716</v>
      </c>
      <c r="J1360" s="86">
        <f>I1360*Segmentos!$D$7*(AH1360%)*IF(ISNUMBER(AI1360),AI1360%,0)</f>
        <v>2956.7999999999897</v>
      </c>
      <c r="K1360" s="86">
        <f>I1360*Segmentos!$D$7*(AL1360%)*IF(ISNUMBER(AM1360),AM1360%,0)</f>
        <v>19391.999999999931</v>
      </c>
      <c r="L1360" s="4"/>
      <c r="M1360" s="2">
        <v>0.36</v>
      </c>
      <c r="N1360" s="2">
        <v>0.7</v>
      </c>
      <c r="O1360" s="2">
        <v>53.8</v>
      </c>
      <c r="P1360" s="2">
        <v>31.826599999999999</v>
      </c>
      <c r="Q1360" s="2">
        <v>0</v>
      </c>
      <c r="R1360" s="2">
        <v>0</v>
      </c>
      <c r="S1360" s="8" t="s">
        <v>577</v>
      </c>
      <c r="T1360" s="2">
        <v>0</v>
      </c>
      <c r="U1360" s="2">
        <v>0.82</v>
      </c>
      <c r="V1360" s="2">
        <v>1.3</v>
      </c>
      <c r="W1360" s="2">
        <v>62.9</v>
      </c>
      <c r="X1360" s="2">
        <v>15.3201</v>
      </c>
      <c r="Y1360" s="2">
        <v>0.28000000000000003</v>
      </c>
      <c r="Z1360" s="2">
        <v>0.7</v>
      </c>
      <c r="AA1360" s="2">
        <v>37.5</v>
      </c>
      <c r="AB1360" s="2">
        <v>7.3011999999999997</v>
      </c>
      <c r="AC1360" s="2">
        <v>0.31</v>
      </c>
      <c r="AD1360" s="2">
        <v>0.5</v>
      </c>
      <c r="AE1360" s="2">
        <v>60.2</v>
      </c>
      <c r="AF1360" s="2">
        <v>9.2052999999999994</v>
      </c>
      <c r="AG1360" s="20">
        <v>0.1</v>
      </c>
      <c r="AH1360" s="20">
        <v>0.3</v>
      </c>
      <c r="AI1360" s="20">
        <v>30.8</v>
      </c>
      <c r="AJ1360" s="20">
        <v>4.1658999999999997</v>
      </c>
      <c r="AK1360" s="18">
        <v>0.59</v>
      </c>
      <c r="AL1360" s="18">
        <v>1</v>
      </c>
      <c r="AM1360" s="18">
        <v>60.6</v>
      </c>
      <c r="AN1360" s="18">
        <v>27.660699999999999</v>
      </c>
      <c r="AO1360" s="2">
        <v>0.05</v>
      </c>
      <c r="AP1360" s="2">
        <v>0.4</v>
      </c>
      <c r="AQ1360" s="2">
        <v>12.5</v>
      </c>
      <c r="AR1360" s="2">
        <v>0.45129999999999998</v>
      </c>
      <c r="AS1360" s="2">
        <v>0.4</v>
      </c>
      <c r="AT1360" s="2">
        <v>0.7</v>
      </c>
      <c r="AU1360" s="2">
        <v>55.9</v>
      </c>
      <c r="AV1360" s="2">
        <v>7.8632999999999997</v>
      </c>
      <c r="AW1360" s="2">
        <v>0.6</v>
      </c>
      <c r="AX1360" s="2">
        <v>0.6</v>
      </c>
      <c r="AY1360" s="2">
        <v>100</v>
      </c>
      <c r="AZ1360" s="2">
        <v>15.5237</v>
      </c>
      <c r="BA1360" s="2">
        <v>0.23</v>
      </c>
      <c r="BB1360" s="2">
        <v>0.8</v>
      </c>
      <c r="BC1360" s="2">
        <v>30.8</v>
      </c>
      <c r="BD1360" s="2">
        <v>7.9882999999999997</v>
      </c>
      <c r="BE1360" s="4" t="str">
        <f t="shared" si="212"/>
        <v>NO APLICA</v>
      </c>
      <c r="BF1360" s="4">
        <f t="shared" si="213"/>
        <v>0.42380000000000007</v>
      </c>
      <c r="BG1360">
        <f t="shared" si="214"/>
        <v>0.05</v>
      </c>
      <c r="BH1360">
        <f t="shared" si="215"/>
        <v>0.4</v>
      </c>
      <c r="BI1360">
        <f t="shared" si="216"/>
        <v>0.6</v>
      </c>
      <c r="BJ1360">
        <f t="shared" si="217"/>
        <v>0.59</v>
      </c>
      <c r="BK1360">
        <f t="shared" si="218"/>
        <v>0.1</v>
      </c>
      <c r="BL1360">
        <f t="shared" si="219"/>
        <v>301.27999999999889</v>
      </c>
    </row>
    <row r="1361" spans="1:64" x14ac:dyDescent="0.2">
      <c r="A1361" s="1">
        <v>1359</v>
      </c>
      <c r="B1361" s="7" t="s">
        <v>25</v>
      </c>
      <c r="C1361" s="3">
        <v>39968</v>
      </c>
      <c r="D1361" s="4" t="s">
        <v>629</v>
      </c>
      <c r="E1361" s="4" t="s">
        <v>171</v>
      </c>
      <c r="F1361" s="5" t="str">
        <f t="shared" si="210"/>
        <v>J</v>
      </c>
      <c r="G1361" s="6">
        <v>0.8965277777777777</v>
      </c>
      <c r="H1361" s="6">
        <v>0.8979166666666667</v>
      </c>
      <c r="I1361" s="85">
        <f t="shared" si="211"/>
        <v>2.0000000000001528</v>
      </c>
      <c r="J1361" s="86">
        <f>I1361*Segmentos!$D$7*(AH1361%)*IF(ISNUMBER(AI1361),AI1361%,0)</f>
        <v>2092.8000000001598</v>
      </c>
      <c r="K1361" s="86">
        <f>I1361*Segmentos!$D$7*(AL1361%)*IF(ISNUMBER(AM1361),AM1361%,0)</f>
        <v>3200.0000000002447</v>
      </c>
      <c r="L1361" s="4"/>
      <c r="M1361" s="2">
        <v>0.34</v>
      </c>
      <c r="N1361" s="2">
        <v>0.4</v>
      </c>
      <c r="O1361" s="2">
        <v>95.3</v>
      </c>
      <c r="P1361" s="2">
        <v>37.884599999999999</v>
      </c>
      <c r="Q1361" s="2">
        <v>0.14000000000000001</v>
      </c>
      <c r="R1361" s="2">
        <v>0.1</v>
      </c>
      <c r="S1361" s="2">
        <v>100</v>
      </c>
      <c r="T1361" s="2">
        <v>2.6343000000000001</v>
      </c>
      <c r="U1361" s="2">
        <v>0.73</v>
      </c>
      <c r="V1361" s="2">
        <v>0.7</v>
      </c>
      <c r="W1361" s="2">
        <v>100</v>
      </c>
      <c r="X1361" s="2">
        <v>17.098700000000001</v>
      </c>
      <c r="Y1361" s="2">
        <v>0.22</v>
      </c>
      <c r="Z1361" s="2">
        <v>0.3</v>
      </c>
      <c r="AA1361" s="2">
        <v>79.599999999999994</v>
      </c>
      <c r="AB1361" s="2">
        <v>7.3528000000000002</v>
      </c>
      <c r="AC1361" s="2">
        <v>0.3</v>
      </c>
      <c r="AD1361" s="2">
        <v>0.3</v>
      </c>
      <c r="AE1361" s="2">
        <v>100</v>
      </c>
      <c r="AF1361" s="2">
        <v>10.7988</v>
      </c>
      <c r="AG1361" s="20">
        <v>0.24</v>
      </c>
      <c r="AH1361" s="20">
        <v>0.3</v>
      </c>
      <c r="AI1361" s="20">
        <v>87.2</v>
      </c>
      <c r="AJ1361" s="20">
        <v>12.8505</v>
      </c>
      <c r="AK1361" s="18">
        <v>0.43</v>
      </c>
      <c r="AL1361" s="18">
        <v>0.4</v>
      </c>
      <c r="AM1361" s="18">
        <v>100</v>
      </c>
      <c r="AN1361" s="18">
        <v>25.033999999999999</v>
      </c>
      <c r="AO1361" s="2">
        <v>0.24</v>
      </c>
      <c r="AP1361" s="2">
        <v>0.2</v>
      </c>
      <c r="AQ1361" s="2">
        <v>100</v>
      </c>
      <c r="AR1361" s="2">
        <v>2.9188000000000001</v>
      </c>
      <c r="AS1361" s="2">
        <v>0.28000000000000003</v>
      </c>
      <c r="AT1361" s="2">
        <v>0.3</v>
      </c>
      <c r="AU1361" s="2">
        <v>100</v>
      </c>
      <c r="AV1361" s="2">
        <v>6.9428000000000001</v>
      </c>
      <c r="AW1361" s="2">
        <v>0.48</v>
      </c>
      <c r="AX1361" s="2">
        <v>0.5</v>
      </c>
      <c r="AY1361" s="2">
        <v>89</v>
      </c>
      <c r="AZ1361" s="2">
        <v>15.2438</v>
      </c>
      <c r="BA1361" s="2">
        <v>0.3</v>
      </c>
      <c r="BB1361" s="2">
        <v>0.3</v>
      </c>
      <c r="BC1361" s="2">
        <v>100</v>
      </c>
      <c r="BD1361" s="2">
        <v>12.779199999999999</v>
      </c>
      <c r="BE1361" s="4" t="str">
        <f t="shared" si="212"/>
        <v>NO APLICA</v>
      </c>
      <c r="BF1361" s="4">
        <f t="shared" si="213"/>
        <v>0.3508</v>
      </c>
      <c r="BG1361">
        <f t="shared" si="214"/>
        <v>0.24</v>
      </c>
      <c r="BH1361">
        <f t="shared" si="215"/>
        <v>0.28000000000000003</v>
      </c>
      <c r="BI1361">
        <f t="shared" si="216"/>
        <v>0.48</v>
      </c>
      <c r="BJ1361">
        <f t="shared" si="217"/>
        <v>0.43</v>
      </c>
      <c r="BK1361">
        <f t="shared" si="218"/>
        <v>0.24</v>
      </c>
      <c r="BL1361">
        <f t="shared" si="219"/>
        <v>76.240000000005821</v>
      </c>
    </row>
    <row r="1362" spans="1:64" x14ac:dyDescent="0.2">
      <c r="A1362" s="1">
        <v>1360</v>
      </c>
      <c r="B1362" s="7" t="s">
        <v>32</v>
      </c>
      <c r="C1362" s="3">
        <v>39968</v>
      </c>
      <c r="D1362" s="4" t="s">
        <v>628</v>
      </c>
      <c r="E1362" s="4" t="s">
        <v>164</v>
      </c>
      <c r="F1362" s="5" t="str">
        <f t="shared" si="210"/>
        <v>J</v>
      </c>
      <c r="G1362" s="6">
        <v>0.91388888888888886</v>
      </c>
      <c r="H1362" s="6">
        <v>0.91666666666666663</v>
      </c>
      <c r="I1362" s="85">
        <f t="shared" si="211"/>
        <v>3.9999999999999858</v>
      </c>
      <c r="J1362" s="86">
        <f>I1362*Segmentos!$D$7*(AH1362%)*IF(ISNUMBER(AI1362),AI1362%,0)</f>
        <v>3383.9999999999882</v>
      </c>
      <c r="K1362" s="86">
        <f>I1362*Segmentos!$D$7*(AL1362%)*IF(ISNUMBER(AM1362),AM1362%,0)</f>
        <v>9015.9999999999691</v>
      </c>
      <c r="L1362" s="4"/>
      <c r="M1362" s="2">
        <v>0.4</v>
      </c>
      <c r="N1362" s="2">
        <v>0.5</v>
      </c>
      <c r="O1362" s="2">
        <v>77.3</v>
      </c>
      <c r="P1362" s="2">
        <v>100</v>
      </c>
      <c r="Q1362" s="2">
        <v>0</v>
      </c>
      <c r="R1362" s="2">
        <v>0</v>
      </c>
      <c r="S1362" s="8" t="s">
        <v>577</v>
      </c>
      <c r="T1362" s="2">
        <v>0</v>
      </c>
      <c r="U1362" s="2">
        <v>0</v>
      </c>
      <c r="V1362" s="2">
        <v>0</v>
      </c>
      <c r="W1362" s="8" t="s">
        <v>577</v>
      </c>
      <c r="X1362" s="2">
        <v>0</v>
      </c>
      <c r="Y1362" s="2">
        <v>0.47</v>
      </c>
      <c r="Z1362" s="2">
        <v>0.5</v>
      </c>
      <c r="AA1362" s="2">
        <v>100</v>
      </c>
      <c r="AB1362" s="2">
        <v>35.1708</v>
      </c>
      <c r="AC1362" s="2">
        <v>0.79</v>
      </c>
      <c r="AD1362" s="2">
        <v>1.1000000000000001</v>
      </c>
      <c r="AE1362" s="2">
        <v>68.900000000000006</v>
      </c>
      <c r="AF1362" s="2">
        <v>64.8292</v>
      </c>
      <c r="AG1362" s="20">
        <v>0.24</v>
      </c>
      <c r="AH1362" s="20">
        <v>0.3</v>
      </c>
      <c r="AI1362" s="20">
        <v>70.5</v>
      </c>
      <c r="AJ1362" s="20">
        <v>28.362300000000001</v>
      </c>
      <c r="AK1362" s="18">
        <v>0.54</v>
      </c>
      <c r="AL1362" s="18">
        <v>0.7</v>
      </c>
      <c r="AM1362" s="18">
        <v>80.5</v>
      </c>
      <c r="AN1362" s="18">
        <v>71.637699999999995</v>
      </c>
      <c r="AO1362" s="2">
        <v>0.67</v>
      </c>
      <c r="AP1362" s="2">
        <v>0.9</v>
      </c>
      <c r="AQ1362" s="2">
        <v>75.8</v>
      </c>
      <c r="AR1362" s="2">
        <v>18.488900000000001</v>
      </c>
      <c r="AS1362" s="2">
        <v>0.31</v>
      </c>
      <c r="AT1362" s="2">
        <v>0.4</v>
      </c>
      <c r="AU1362" s="2">
        <v>82</v>
      </c>
      <c r="AV1362" s="2">
        <v>17.329499999999999</v>
      </c>
      <c r="AW1362" s="2">
        <v>0.56000000000000005</v>
      </c>
      <c r="AX1362" s="2">
        <v>0.6</v>
      </c>
      <c r="AY1362" s="2">
        <v>89.1</v>
      </c>
      <c r="AZ1362" s="2">
        <v>40.274999999999999</v>
      </c>
      <c r="BA1362" s="2">
        <v>0.25</v>
      </c>
      <c r="BB1362" s="2">
        <v>0.4</v>
      </c>
      <c r="BC1362" s="2">
        <v>62</v>
      </c>
      <c r="BD1362" s="2">
        <v>23.906600000000001</v>
      </c>
      <c r="BE1362" s="4" t="str">
        <f t="shared" si="212"/>
        <v>NO APLICA</v>
      </c>
      <c r="BF1362" s="4">
        <f t="shared" si="213"/>
        <v>0.44300000000000006</v>
      </c>
      <c r="BG1362">
        <f t="shared" si="214"/>
        <v>0.67</v>
      </c>
      <c r="BH1362">
        <f t="shared" si="215"/>
        <v>0.31</v>
      </c>
      <c r="BI1362">
        <f t="shared" si="216"/>
        <v>0.56000000000000005</v>
      </c>
      <c r="BJ1362">
        <f t="shared" si="217"/>
        <v>0.54</v>
      </c>
      <c r="BK1362">
        <f t="shared" si="218"/>
        <v>0.24</v>
      </c>
      <c r="BL1362">
        <f t="shared" si="219"/>
        <v>154.59999999999945</v>
      </c>
    </row>
    <row r="1363" spans="1:64" x14ac:dyDescent="0.2">
      <c r="A1363" s="1">
        <v>1361</v>
      </c>
      <c r="B1363" s="7" t="s">
        <v>19</v>
      </c>
      <c r="C1363" s="3">
        <v>39968</v>
      </c>
      <c r="D1363" s="4" t="s">
        <v>17</v>
      </c>
      <c r="E1363" s="4" t="s">
        <v>166</v>
      </c>
      <c r="F1363" s="5" t="str">
        <f t="shared" si="210"/>
        <v>J</v>
      </c>
      <c r="G1363" s="6">
        <v>0.91527777777777775</v>
      </c>
      <c r="H1363" s="6">
        <v>0.91666666666666663</v>
      </c>
      <c r="I1363" s="85">
        <f t="shared" si="211"/>
        <v>1.9999999999999929</v>
      </c>
      <c r="J1363" s="86">
        <f>I1363*Segmentos!$D$7*(AH1363%)*IF(ISNUMBER(AI1363),AI1363%,0)</f>
        <v>799.99999999999727</v>
      </c>
      <c r="K1363" s="86">
        <f>I1363*Segmentos!$D$7*(AL1363%)*IF(ISNUMBER(AM1363),AM1363%,0)</f>
        <v>3199.9999999999891</v>
      </c>
      <c r="L1363" s="4"/>
      <c r="M1363" s="2">
        <v>0.24</v>
      </c>
      <c r="N1363" s="2">
        <v>0.2</v>
      </c>
      <c r="O1363" s="2">
        <v>100</v>
      </c>
      <c r="P1363" s="2">
        <v>81.033900000000003</v>
      </c>
      <c r="Q1363" s="2">
        <v>1.1200000000000001</v>
      </c>
      <c r="R1363" s="2">
        <v>1.1000000000000001</v>
      </c>
      <c r="S1363" s="2">
        <v>100</v>
      </c>
      <c r="T1363" s="2">
        <v>62.6875</v>
      </c>
      <c r="U1363" s="2">
        <v>0</v>
      </c>
      <c r="V1363" s="2">
        <v>0</v>
      </c>
      <c r="W1363" s="8" t="s">
        <v>577</v>
      </c>
      <c r="X1363" s="2">
        <v>0</v>
      </c>
      <c r="Y1363" s="2">
        <v>0.19</v>
      </c>
      <c r="Z1363" s="2">
        <v>0.2</v>
      </c>
      <c r="AA1363" s="2">
        <v>100</v>
      </c>
      <c r="AB1363" s="2">
        <v>18.346399999999999</v>
      </c>
      <c r="AC1363" s="2">
        <v>0</v>
      </c>
      <c r="AD1363" s="2">
        <v>0</v>
      </c>
      <c r="AE1363" s="8" t="s">
        <v>577</v>
      </c>
      <c r="AF1363" s="2">
        <v>0</v>
      </c>
      <c r="AG1363" s="20">
        <v>0.12</v>
      </c>
      <c r="AH1363" s="20">
        <v>0.1</v>
      </c>
      <c r="AI1363" s="20">
        <v>100</v>
      </c>
      <c r="AJ1363" s="20">
        <v>18.346399999999999</v>
      </c>
      <c r="AK1363" s="18">
        <v>0.36</v>
      </c>
      <c r="AL1363" s="18">
        <v>0.4</v>
      </c>
      <c r="AM1363" s="18">
        <v>100</v>
      </c>
      <c r="AN1363" s="18">
        <v>62.6875</v>
      </c>
      <c r="AO1363" s="2">
        <v>0</v>
      </c>
      <c r="AP1363" s="2">
        <v>0</v>
      </c>
      <c r="AQ1363" s="8" t="s">
        <v>577</v>
      </c>
      <c r="AR1363" s="2">
        <v>0</v>
      </c>
      <c r="AS1363" s="2">
        <v>0</v>
      </c>
      <c r="AT1363" s="2">
        <v>0</v>
      </c>
      <c r="AU1363" s="8" t="s">
        <v>577</v>
      </c>
      <c r="AV1363" s="2">
        <v>0</v>
      </c>
      <c r="AW1363" s="2">
        <v>0.32</v>
      </c>
      <c r="AX1363" s="2">
        <v>0.3</v>
      </c>
      <c r="AY1363" s="2">
        <v>100</v>
      </c>
      <c r="AZ1363" s="2">
        <v>30.995200000000001</v>
      </c>
      <c r="BA1363" s="2">
        <v>0.39</v>
      </c>
      <c r="BB1363" s="2">
        <v>0.4</v>
      </c>
      <c r="BC1363" s="2">
        <v>100</v>
      </c>
      <c r="BD1363" s="2">
        <v>50.038699999999999</v>
      </c>
      <c r="BE1363" s="4" t="str">
        <f t="shared" si="212"/>
        <v>NO APLICA</v>
      </c>
      <c r="BF1363" s="4">
        <f t="shared" si="213"/>
        <v>0.16980000000000001</v>
      </c>
      <c r="BG1363">
        <f t="shared" si="214"/>
        <v>0</v>
      </c>
      <c r="BH1363">
        <f t="shared" si="215"/>
        <v>0</v>
      </c>
      <c r="BI1363">
        <f t="shared" si="216"/>
        <v>0.39</v>
      </c>
      <c r="BJ1363">
        <f t="shared" si="217"/>
        <v>0.36</v>
      </c>
      <c r="BK1363">
        <f t="shared" si="218"/>
        <v>0.12</v>
      </c>
      <c r="BL1363">
        <f t="shared" si="219"/>
        <v>39.999999999999858</v>
      </c>
    </row>
    <row r="1364" spans="1:64" x14ac:dyDescent="0.2">
      <c r="A1364" s="1">
        <v>1362</v>
      </c>
      <c r="B1364" s="7" t="s">
        <v>2</v>
      </c>
      <c r="C1364" s="3">
        <v>39968</v>
      </c>
      <c r="D1364" s="4" t="s">
        <v>627</v>
      </c>
      <c r="E1364" s="4" t="s">
        <v>164</v>
      </c>
      <c r="F1364" s="5" t="str">
        <f t="shared" si="210"/>
        <v>J</v>
      </c>
      <c r="G1364" s="6">
        <v>0.88402777777777775</v>
      </c>
      <c r="H1364" s="6">
        <v>0.93472222222222223</v>
      </c>
      <c r="I1364" s="85">
        <f t="shared" si="211"/>
        <v>73.000000000000057</v>
      </c>
      <c r="J1364" s="86">
        <f>I1364*Segmentos!$D$7*(AH1364%)*IF(ISNUMBER(AI1364),AI1364%,0)</f>
        <v>1528269.6000000013</v>
      </c>
      <c r="K1364" s="86">
        <f>I1364*Segmentos!$D$7*(AL1364%)*IF(ISNUMBER(AM1364),AM1364%,0)</f>
        <v>1665568.0000000012</v>
      </c>
      <c r="L1364" s="4"/>
      <c r="M1364" s="2">
        <v>5.49</v>
      </c>
      <c r="N1364" s="2">
        <v>18.399999999999999</v>
      </c>
      <c r="O1364" s="2">
        <v>29.9</v>
      </c>
      <c r="P1364" s="2">
        <v>86.942700000000002</v>
      </c>
      <c r="Q1364" s="2">
        <v>2.61</v>
      </c>
      <c r="R1364" s="2">
        <v>9.8000000000000007</v>
      </c>
      <c r="S1364" s="2">
        <v>26.6</v>
      </c>
      <c r="T1364" s="2">
        <v>6.9006999999999996</v>
      </c>
      <c r="U1364" s="2">
        <v>5.73</v>
      </c>
      <c r="V1364" s="2">
        <v>19.5</v>
      </c>
      <c r="W1364" s="2">
        <v>29.4</v>
      </c>
      <c r="X1364" s="2">
        <v>19.0487</v>
      </c>
      <c r="Y1364" s="2">
        <v>5.04</v>
      </c>
      <c r="Z1364" s="2">
        <v>19.899999999999999</v>
      </c>
      <c r="AA1364" s="2">
        <v>25.4</v>
      </c>
      <c r="AB1364" s="2">
        <v>23.598700000000001</v>
      </c>
      <c r="AC1364" s="2">
        <v>7.19</v>
      </c>
      <c r="AD1364" s="2">
        <v>20.6</v>
      </c>
      <c r="AE1364" s="2">
        <v>34.9</v>
      </c>
      <c r="AF1364" s="2">
        <v>37.3947</v>
      </c>
      <c r="AG1364" s="20">
        <v>5.24</v>
      </c>
      <c r="AH1364" s="20">
        <v>18.3</v>
      </c>
      <c r="AI1364" s="20">
        <v>28.6</v>
      </c>
      <c r="AJ1364" s="20">
        <v>39.3797</v>
      </c>
      <c r="AK1364" s="18">
        <v>5.71</v>
      </c>
      <c r="AL1364" s="18">
        <v>18.399999999999999</v>
      </c>
      <c r="AM1364" s="18">
        <v>31</v>
      </c>
      <c r="AN1364" s="18">
        <v>47.563099999999999</v>
      </c>
      <c r="AO1364" s="2">
        <v>5.98</v>
      </c>
      <c r="AP1364" s="2">
        <v>21.7</v>
      </c>
      <c r="AQ1364" s="2">
        <v>27.6</v>
      </c>
      <c r="AR1364" s="2">
        <v>10.354200000000001</v>
      </c>
      <c r="AS1364" s="2">
        <v>6.11</v>
      </c>
      <c r="AT1364" s="2">
        <v>17.100000000000001</v>
      </c>
      <c r="AU1364" s="2">
        <v>35.700000000000003</v>
      </c>
      <c r="AV1364" s="2">
        <v>21.328299999999999</v>
      </c>
      <c r="AW1364" s="2">
        <v>5.34</v>
      </c>
      <c r="AX1364" s="2">
        <v>19.600000000000001</v>
      </c>
      <c r="AY1364" s="2">
        <v>27.3</v>
      </c>
      <c r="AZ1364" s="2">
        <v>24.3352</v>
      </c>
      <c r="BA1364" s="2">
        <v>5.0999999999999996</v>
      </c>
      <c r="BB1364" s="2">
        <v>17.2</v>
      </c>
      <c r="BC1364" s="2">
        <v>29.6</v>
      </c>
      <c r="BD1364" s="2">
        <v>30.925000000000001</v>
      </c>
      <c r="BE1364" s="4" t="str">
        <f t="shared" si="212"/>
        <v>NO APLICA</v>
      </c>
      <c r="BF1364" s="4">
        <f t="shared" si="213"/>
        <v>5.7483999999999993</v>
      </c>
      <c r="BG1364">
        <f t="shared" si="214"/>
        <v>5.98</v>
      </c>
      <c r="BH1364">
        <f t="shared" si="215"/>
        <v>6.11</v>
      </c>
      <c r="BI1364">
        <f t="shared" si="216"/>
        <v>5.34</v>
      </c>
      <c r="BJ1364">
        <f t="shared" si="217"/>
        <v>5.71</v>
      </c>
      <c r="BK1364">
        <f t="shared" si="218"/>
        <v>5.24</v>
      </c>
      <c r="BL1364">
        <f t="shared" si="219"/>
        <v>40161.680000000029</v>
      </c>
    </row>
    <row r="1365" spans="1:64" x14ac:dyDescent="0.2">
      <c r="A1365" s="1">
        <v>1363</v>
      </c>
      <c r="B1365" s="7" t="s">
        <v>16</v>
      </c>
      <c r="C1365" s="3">
        <v>39968</v>
      </c>
      <c r="D1365" s="4" t="s">
        <v>626</v>
      </c>
      <c r="E1365" s="4" t="s">
        <v>166</v>
      </c>
      <c r="F1365" s="5" t="str">
        <f t="shared" si="210"/>
        <v>J</v>
      </c>
      <c r="G1365" s="6">
        <v>0.91527777777777775</v>
      </c>
      <c r="H1365" s="6">
        <v>0.9194444444444444</v>
      </c>
      <c r="I1365" s="85">
        <f t="shared" si="211"/>
        <v>5.9999999999999787</v>
      </c>
      <c r="J1365" s="86">
        <f>I1365*Segmentos!$D$7*(AH1365%)*IF(ISNUMBER(AI1365),AI1365%,0)</f>
        <v>217912.79999999923</v>
      </c>
      <c r="K1365" s="86">
        <f>I1365*Segmentos!$D$7*(AL1365%)*IF(ISNUMBER(AM1365),AM1365%,0)</f>
        <v>340607.99999999884</v>
      </c>
      <c r="L1365" s="4"/>
      <c r="M1365" s="2">
        <v>11.79</v>
      </c>
      <c r="N1365" s="2">
        <v>13.6</v>
      </c>
      <c r="O1365" s="2">
        <v>86.6</v>
      </c>
      <c r="P1365" s="2">
        <v>87.382199999999997</v>
      </c>
      <c r="Q1365" s="2">
        <v>6.62</v>
      </c>
      <c r="R1365" s="2">
        <v>7.6</v>
      </c>
      <c r="S1365" s="2">
        <v>87</v>
      </c>
      <c r="T1365" s="2">
        <v>8.1824999999999992</v>
      </c>
      <c r="U1365" s="2">
        <v>13.38</v>
      </c>
      <c r="V1365" s="2">
        <v>14.5</v>
      </c>
      <c r="W1365" s="2">
        <v>92.1</v>
      </c>
      <c r="X1365" s="2">
        <v>20.788599999999999</v>
      </c>
      <c r="Y1365" s="2">
        <v>11.36</v>
      </c>
      <c r="Z1365" s="2">
        <v>13.2</v>
      </c>
      <c r="AA1365" s="2">
        <v>85.8</v>
      </c>
      <c r="AB1365" s="2">
        <v>24.8476</v>
      </c>
      <c r="AC1365" s="2">
        <v>13.8</v>
      </c>
      <c r="AD1365" s="2">
        <v>16.399999999999999</v>
      </c>
      <c r="AE1365" s="2">
        <v>84.1</v>
      </c>
      <c r="AF1365" s="2">
        <v>33.563499999999998</v>
      </c>
      <c r="AG1365" s="20">
        <v>9.09</v>
      </c>
      <c r="AH1365" s="20">
        <v>10.9</v>
      </c>
      <c r="AI1365" s="20">
        <v>83.3</v>
      </c>
      <c r="AJ1365" s="20">
        <v>31.9649</v>
      </c>
      <c r="AK1365" s="18">
        <v>14.23</v>
      </c>
      <c r="AL1365" s="18">
        <v>16</v>
      </c>
      <c r="AM1365" s="18">
        <v>88.7</v>
      </c>
      <c r="AN1365" s="18">
        <v>55.417299999999997</v>
      </c>
      <c r="AO1365" s="2">
        <v>10.23</v>
      </c>
      <c r="AP1365" s="2">
        <v>13</v>
      </c>
      <c r="AQ1365" s="2">
        <v>78.599999999999994</v>
      </c>
      <c r="AR1365" s="2">
        <v>8.2858000000000001</v>
      </c>
      <c r="AS1365" s="2">
        <v>8.35</v>
      </c>
      <c r="AT1365" s="2">
        <v>9.6999999999999993</v>
      </c>
      <c r="AU1365" s="2">
        <v>86.5</v>
      </c>
      <c r="AV1365" s="2">
        <v>13.634600000000001</v>
      </c>
      <c r="AW1365" s="2">
        <v>13.51</v>
      </c>
      <c r="AX1365" s="2">
        <v>15.7</v>
      </c>
      <c r="AY1365" s="2">
        <v>86.3</v>
      </c>
      <c r="AZ1365" s="2">
        <v>28.778400000000001</v>
      </c>
      <c r="BA1365" s="2">
        <v>12.93</v>
      </c>
      <c r="BB1365" s="2">
        <v>14.5</v>
      </c>
      <c r="BC1365" s="2">
        <v>89</v>
      </c>
      <c r="BD1365" s="2">
        <v>36.683399999999999</v>
      </c>
      <c r="BE1365" s="4" t="str">
        <f t="shared" si="212"/>
        <v>NO APLICA</v>
      </c>
      <c r="BF1365" s="4">
        <f t="shared" si="213"/>
        <v>10.8508</v>
      </c>
      <c r="BG1365">
        <f t="shared" si="214"/>
        <v>10.23</v>
      </c>
      <c r="BH1365">
        <f t="shared" si="215"/>
        <v>8.35</v>
      </c>
      <c r="BI1365">
        <f t="shared" si="216"/>
        <v>13.51</v>
      </c>
      <c r="BJ1365">
        <f t="shared" si="217"/>
        <v>14.23</v>
      </c>
      <c r="BK1365">
        <f t="shared" si="218"/>
        <v>9.09</v>
      </c>
      <c r="BL1365">
        <f t="shared" si="219"/>
        <v>7066.559999999974</v>
      </c>
    </row>
    <row r="1366" spans="1:64" x14ac:dyDescent="0.2">
      <c r="A1366" s="1">
        <v>1364</v>
      </c>
      <c r="B1366" s="7" t="s">
        <v>22</v>
      </c>
      <c r="C1366" s="3">
        <v>39968</v>
      </c>
      <c r="D1366" s="4" t="s">
        <v>629</v>
      </c>
      <c r="E1366" s="4" t="s">
        <v>164</v>
      </c>
      <c r="F1366" s="5" t="str">
        <f t="shared" si="210"/>
        <v>J</v>
      </c>
      <c r="G1366" s="6">
        <v>0.83125000000000004</v>
      </c>
      <c r="H1366" s="6">
        <v>0.87430555555555556</v>
      </c>
      <c r="I1366" s="85">
        <f t="shared" si="211"/>
        <v>61.999999999999943</v>
      </c>
      <c r="J1366" s="86">
        <f>I1366*Segmentos!$D$7*(AH1366%)*IF(ISNUMBER(AI1366),AI1366%,0)</f>
        <v>349084.7999999997</v>
      </c>
      <c r="K1366" s="86">
        <f>I1366*Segmentos!$D$7*(AL1366%)*IF(ISNUMBER(AM1366),AM1366%,0)</f>
        <v>393501.59999999963</v>
      </c>
      <c r="L1366" s="4"/>
      <c r="M1366" s="2">
        <v>1.5</v>
      </c>
      <c r="N1366" s="2">
        <v>4.7</v>
      </c>
      <c r="O1366" s="2">
        <v>32.1</v>
      </c>
      <c r="P1366" s="2">
        <v>98.790899999999993</v>
      </c>
      <c r="Q1366" s="2">
        <v>0.97</v>
      </c>
      <c r="R1366" s="2">
        <v>2.2999999999999998</v>
      </c>
      <c r="S1366" s="2">
        <v>41.6</v>
      </c>
      <c r="T1366" s="2">
        <v>10.593</v>
      </c>
      <c r="U1366" s="2">
        <v>0.63</v>
      </c>
      <c r="V1366" s="2">
        <v>1.8</v>
      </c>
      <c r="W1366" s="2">
        <v>35.5</v>
      </c>
      <c r="X1366" s="2">
        <v>8.6304999999999996</v>
      </c>
      <c r="Y1366" s="2">
        <v>0.89</v>
      </c>
      <c r="Z1366" s="2">
        <v>4.2</v>
      </c>
      <c r="AA1366" s="2">
        <v>21.1</v>
      </c>
      <c r="AB1366" s="2">
        <v>17.283999999999999</v>
      </c>
      <c r="AC1366" s="2">
        <v>2.88</v>
      </c>
      <c r="AD1366" s="2">
        <v>8.1</v>
      </c>
      <c r="AE1366" s="2">
        <v>35.4</v>
      </c>
      <c r="AF1366" s="2">
        <v>62.2834</v>
      </c>
      <c r="AG1366" s="20">
        <v>1.4</v>
      </c>
      <c r="AH1366" s="20">
        <v>5.0999999999999996</v>
      </c>
      <c r="AI1366" s="20">
        <v>27.6</v>
      </c>
      <c r="AJ1366" s="20">
        <v>43.655500000000004</v>
      </c>
      <c r="AK1366" s="18">
        <v>1.59</v>
      </c>
      <c r="AL1366" s="18">
        <v>4.3</v>
      </c>
      <c r="AM1366" s="18">
        <v>36.9</v>
      </c>
      <c r="AN1366" s="18">
        <v>55.135399999999997</v>
      </c>
      <c r="AO1366" s="2">
        <v>1.96</v>
      </c>
      <c r="AP1366" s="2">
        <v>5.8</v>
      </c>
      <c r="AQ1366" s="2">
        <v>33.799999999999997</v>
      </c>
      <c r="AR1366" s="2">
        <v>14.1213</v>
      </c>
      <c r="AS1366" s="2">
        <v>0.81</v>
      </c>
      <c r="AT1366" s="2">
        <v>2.9</v>
      </c>
      <c r="AU1366" s="2">
        <v>28</v>
      </c>
      <c r="AV1366" s="2">
        <v>11.7539</v>
      </c>
      <c r="AW1366" s="2">
        <v>1.27</v>
      </c>
      <c r="AX1366" s="2">
        <v>3.7</v>
      </c>
      <c r="AY1366" s="2">
        <v>34.200000000000003</v>
      </c>
      <c r="AZ1366" s="2">
        <v>24.011399999999998</v>
      </c>
      <c r="BA1366" s="2">
        <v>1.94</v>
      </c>
      <c r="BB1366" s="2">
        <v>6.1</v>
      </c>
      <c r="BC1366" s="2">
        <v>31.8</v>
      </c>
      <c r="BD1366" s="2">
        <v>48.904299999999999</v>
      </c>
      <c r="BE1366" s="4" t="str">
        <f t="shared" si="212"/>
        <v>NO APLICA</v>
      </c>
      <c r="BF1366" s="4">
        <f t="shared" si="213"/>
        <v>1.4047999999999998</v>
      </c>
      <c r="BG1366">
        <f t="shared" si="214"/>
        <v>1.96</v>
      </c>
      <c r="BH1366">
        <f t="shared" si="215"/>
        <v>0.81</v>
      </c>
      <c r="BI1366">
        <f t="shared" si="216"/>
        <v>1.94</v>
      </c>
      <c r="BJ1366">
        <f t="shared" si="217"/>
        <v>1.59</v>
      </c>
      <c r="BK1366">
        <f t="shared" si="218"/>
        <v>1.4</v>
      </c>
      <c r="BL1366">
        <f t="shared" si="219"/>
        <v>9353.9399999999932</v>
      </c>
    </row>
    <row r="1367" spans="1:64" x14ac:dyDescent="0.2">
      <c r="A1367" s="1">
        <v>1365</v>
      </c>
      <c r="B1367" s="7" t="s">
        <v>24</v>
      </c>
      <c r="C1367" s="3">
        <v>39968</v>
      </c>
      <c r="D1367" s="4" t="s">
        <v>629</v>
      </c>
      <c r="E1367" s="4" t="s">
        <v>170</v>
      </c>
      <c r="F1367" s="5" t="str">
        <f t="shared" si="210"/>
        <v>J</v>
      </c>
      <c r="G1367" s="6">
        <v>0.89097222222222217</v>
      </c>
      <c r="H1367" s="6">
        <v>0.90833333333333333</v>
      </c>
      <c r="I1367" s="85">
        <f t="shared" si="211"/>
        <v>25.000000000000071</v>
      </c>
      <c r="J1367" s="86">
        <f>I1367*Segmentos!$D$7*(AH1367%)*IF(ISNUMBER(AI1367),AI1367%,0)</f>
        <v>16800.000000000044</v>
      </c>
      <c r="K1367" s="86">
        <f>I1367*Segmentos!$D$7*(AL1367%)*IF(ISNUMBER(AM1367),AM1367%,0)</f>
        <v>52000.000000000146</v>
      </c>
      <c r="L1367" s="4"/>
      <c r="M1367" s="2">
        <v>0.34</v>
      </c>
      <c r="N1367" s="2">
        <v>0.9</v>
      </c>
      <c r="O1367" s="2">
        <v>38.299999999999997</v>
      </c>
      <c r="P1367" s="2">
        <v>29.734400000000001</v>
      </c>
      <c r="Q1367" s="2">
        <v>0</v>
      </c>
      <c r="R1367" s="2">
        <v>0</v>
      </c>
      <c r="S1367" s="8" t="s">
        <v>577</v>
      </c>
      <c r="T1367" s="2">
        <v>0</v>
      </c>
      <c r="U1367" s="2">
        <v>1.08</v>
      </c>
      <c r="V1367" s="2">
        <v>2.2000000000000002</v>
      </c>
      <c r="W1367" s="2">
        <v>50</v>
      </c>
      <c r="X1367" s="2">
        <v>19.652000000000001</v>
      </c>
      <c r="Y1367" s="2">
        <v>0.04</v>
      </c>
      <c r="Z1367" s="2">
        <v>0.5</v>
      </c>
      <c r="AA1367" s="2">
        <v>7.2</v>
      </c>
      <c r="AB1367" s="2">
        <v>0.97719999999999996</v>
      </c>
      <c r="AC1367" s="2">
        <v>0.32</v>
      </c>
      <c r="AD1367" s="2">
        <v>0.9</v>
      </c>
      <c r="AE1367" s="2">
        <v>36.6</v>
      </c>
      <c r="AF1367" s="2">
        <v>9.1052</v>
      </c>
      <c r="AG1367" s="20">
        <v>0.18</v>
      </c>
      <c r="AH1367" s="20">
        <v>0.8</v>
      </c>
      <c r="AI1367" s="20">
        <v>21</v>
      </c>
      <c r="AJ1367" s="20">
        <v>7.2188999999999997</v>
      </c>
      <c r="AK1367" s="18">
        <v>0.49</v>
      </c>
      <c r="AL1367" s="18">
        <v>1</v>
      </c>
      <c r="AM1367" s="18">
        <v>52</v>
      </c>
      <c r="AN1367" s="18">
        <v>22.515499999999999</v>
      </c>
      <c r="AO1367" s="2">
        <v>0.01</v>
      </c>
      <c r="AP1367" s="2">
        <v>0.3</v>
      </c>
      <c r="AQ1367" s="2">
        <v>4</v>
      </c>
      <c r="AR1367" s="2">
        <v>0.1016</v>
      </c>
      <c r="AS1367" s="2">
        <v>0.21</v>
      </c>
      <c r="AT1367" s="2">
        <v>0.2</v>
      </c>
      <c r="AU1367" s="2">
        <v>100</v>
      </c>
      <c r="AV1367" s="2">
        <v>4.0246000000000004</v>
      </c>
      <c r="AW1367" s="2">
        <v>0.76</v>
      </c>
      <c r="AX1367" s="2">
        <v>1.5</v>
      </c>
      <c r="AY1367" s="2">
        <v>49.5</v>
      </c>
      <c r="AZ1367" s="2">
        <v>18.962299999999999</v>
      </c>
      <c r="BA1367" s="2">
        <v>0.2</v>
      </c>
      <c r="BB1367" s="2">
        <v>1</v>
      </c>
      <c r="BC1367" s="2">
        <v>20.3</v>
      </c>
      <c r="BD1367" s="2">
        <v>6.6459000000000001</v>
      </c>
      <c r="BE1367" s="4" t="str">
        <f t="shared" si="212"/>
        <v>NO APLICA</v>
      </c>
      <c r="BF1367" s="4">
        <f t="shared" si="213"/>
        <v>0.38620000000000004</v>
      </c>
      <c r="BG1367">
        <f t="shared" si="214"/>
        <v>0.01</v>
      </c>
      <c r="BH1367">
        <f t="shared" si="215"/>
        <v>0.21</v>
      </c>
      <c r="BI1367">
        <f t="shared" si="216"/>
        <v>0.76</v>
      </c>
      <c r="BJ1367">
        <f t="shared" si="217"/>
        <v>0.49</v>
      </c>
      <c r="BK1367">
        <f t="shared" si="218"/>
        <v>0.18</v>
      </c>
      <c r="BL1367">
        <f t="shared" si="219"/>
        <v>861.75000000000239</v>
      </c>
    </row>
    <row r="1368" spans="1:64" x14ac:dyDescent="0.2">
      <c r="A1368" s="1">
        <v>1366</v>
      </c>
      <c r="B1368" s="7" t="s">
        <v>4</v>
      </c>
      <c r="C1368" s="3">
        <v>39968</v>
      </c>
      <c r="D1368" s="4" t="s">
        <v>3</v>
      </c>
      <c r="E1368" s="4" t="s">
        <v>165</v>
      </c>
      <c r="F1368" s="5" t="str">
        <f t="shared" si="210"/>
        <v>J</v>
      </c>
      <c r="G1368" s="6">
        <v>0.78333333333333333</v>
      </c>
      <c r="H1368" s="6">
        <v>0.875</v>
      </c>
      <c r="I1368" s="85">
        <f t="shared" si="211"/>
        <v>132</v>
      </c>
      <c r="J1368" s="86">
        <f>I1368*Segmentos!$D$7*(AH1368%)*IF(ISNUMBER(AI1368),AI1368%,0)</f>
        <v>1449360</v>
      </c>
      <c r="K1368" s="86">
        <f>I1368*Segmentos!$D$7*(AL1368%)*IF(ISNUMBER(AM1368),AM1368%,0)</f>
        <v>2664288</v>
      </c>
      <c r="L1368" s="4"/>
      <c r="M1368" s="2">
        <v>3.95</v>
      </c>
      <c r="N1368" s="2">
        <v>16.3</v>
      </c>
      <c r="O1368" s="2">
        <v>24.3</v>
      </c>
      <c r="P1368" s="2">
        <v>69.585300000000004</v>
      </c>
      <c r="Q1368" s="2">
        <v>5.37</v>
      </c>
      <c r="R1368" s="2">
        <v>15.2</v>
      </c>
      <c r="S1368" s="2">
        <v>35.4</v>
      </c>
      <c r="T1368" s="2">
        <v>15.789</v>
      </c>
      <c r="U1368" s="2">
        <v>4.42</v>
      </c>
      <c r="V1368" s="2">
        <v>18.3</v>
      </c>
      <c r="W1368" s="2">
        <v>24.2</v>
      </c>
      <c r="X1368" s="2">
        <v>16.323699999999999</v>
      </c>
      <c r="Y1368" s="2">
        <v>3.11</v>
      </c>
      <c r="Z1368" s="2">
        <v>14.5</v>
      </c>
      <c r="AA1368" s="2">
        <v>21.5</v>
      </c>
      <c r="AB1368" s="2">
        <v>16.191400000000002</v>
      </c>
      <c r="AC1368" s="2">
        <v>3.68</v>
      </c>
      <c r="AD1368" s="2">
        <v>17.100000000000001</v>
      </c>
      <c r="AE1368" s="2">
        <v>21.5</v>
      </c>
      <c r="AF1368" s="2">
        <v>21.281199999999998</v>
      </c>
      <c r="AG1368" s="20">
        <v>2.74</v>
      </c>
      <c r="AH1368" s="20">
        <v>15</v>
      </c>
      <c r="AI1368" s="20">
        <v>18.3</v>
      </c>
      <c r="AJ1368" s="20">
        <v>22.933399999999999</v>
      </c>
      <c r="AK1368" s="18">
        <v>5.04</v>
      </c>
      <c r="AL1368" s="18">
        <v>17.399999999999999</v>
      </c>
      <c r="AM1368" s="18">
        <v>29</v>
      </c>
      <c r="AN1368" s="18">
        <v>46.652000000000001</v>
      </c>
      <c r="AO1368" s="2">
        <v>1.84</v>
      </c>
      <c r="AP1368" s="2">
        <v>9.6</v>
      </c>
      <c r="AQ1368" s="2">
        <v>19.2</v>
      </c>
      <c r="AR1368" s="2">
        <v>3.5335999999999999</v>
      </c>
      <c r="AS1368" s="2">
        <v>2.89</v>
      </c>
      <c r="AT1368" s="2">
        <v>10.4</v>
      </c>
      <c r="AU1368" s="2">
        <v>27.8</v>
      </c>
      <c r="AV1368" s="2">
        <v>11.228</v>
      </c>
      <c r="AW1368" s="2">
        <v>4.84</v>
      </c>
      <c r="AX1368" s="2">
        <v>18.5</v>
      </c>
      <c r="AY1368" s="2">
        <v>26.1</v>
      </c>
      <c r="AZ1368" s="2">
        <v>24.529699999999998</v>
      </c>
      <c r="BA1368" s="2">
        <v>4.49</v>
      </c>
      <c r="BB1368" s="2">
        <v>19.8</v>
      </c>
      <c r="BC1368" s="2">
        <v>22.7</v>
      </c>
      <c r="BD1368" s="2">
        <v>30.294</v>
      </c>
      <c r="BE1368" s="4" t="str">
        <f t="shared" si="212"/>
        <v>ABURRIDO</v>
      </c>
      <c r="BF1368" s="4">
        <f t="shared" si="213"/>
        <v>3.6160000000000005</v>
      </c>
      <c r="BG1368">
        <f t="shared" si="214"/>
        <v>1.84</v>
      </c>
      <c r="BH1368">
        <f t="shared" si="215"/>
        <v>2.89</v>
      </c>
      <c r="BI1368">
        <f t="shared" si="216"/>
        <v>4.84</v>
      </c>
      <c r="BJ1368">
        <f t="shared" si="217"/>
        <v>5.04</v>
      </c>
      <c r="BK1368">
        <f t="shared" si="218"/>
        <v>2.74</v>
      </c>
      <c r="BL1368">
        <f t="shared" si="219"/>
        <v>52283.88</v>
      </c>
    </row>
    <row r="1369" spans="1:64" x14ac:dyDescent="0.2">
      <c r="A1369" s="1">
        <v>1367</v>
      </c>
      <c r="B1369" s="7" t="s">
        <v>15</v>
      </c>
      <c r="C1369" s="3">
        <v>39969</v>
      </c>
      <c r="D1369" s="4" t="s">
        <v>626</v>
      </c>
      <c r="E1369" s="4" t="s">
        <v>164</v>
      </c>
      <c r="F1369" s="5" t="str">
        <f t="shared" si="210"/>
        <v>V</v>
      </c>
      <c r="G1369" s="6">
        <v>0.875</v>
      </c>
      <c r="H1369" s="6">
        <v>0.9145833333333333</v>
      </c>
      <c r="I1369" s="85">
        <f t="shared" si="211"/>
        <v>56.999999999999957</v>
      </c>
      <c r="J1369" s="86">
        <f>I1369*Segmentos!$D$7*(AH1369%)*IF(ISNUMBER(AI1369),AI1369%,0)</f>
        <v>1173629.9999999988</v>
      </c>
      <c r="K1369" s="86">
        <f>I1369*Segmentos!$D$7*(AL1369%)*IF(ISNUMBER(AM1369),AM1369%,0)</f>
        <v>2126054.399999998</v>
      </c>
      <c r="L1369" s="4"/>
      <c r="M1369" s="2">
        <v>7.35</v>
      </c>
      <c r="N1369" s="2">
        <v>16.8</v>
      </c>
      <c r="O1369" s="2">
        <v>43.8</v>
      </c>
      <c r="P1369" s="2">
        <v>84.426900000000003</v>
      </c>
      <c r="Q1369" s="2">
        <v>5.33</v>
      </c>
      <c r="R1369" s="2">
        <v>12</v>
      </c>
      <c r="S1369" s="2">
        <v>44.5</v>
      </c>
      <c r="T1369" s="2">
        <v>10.228</v>
      </c>
      <c r="U1369" s="2">
        <v>5.63</v>
      </c>
      <c r="V1369" s="2">
        <v>14.3</v>
      </c>
      <c r="W1369" s="2">
        <v>39.4</v>
      </c>
      <c r="X1369" s="2">
        <v>13.5564</v>
      </c>
      <c r="Y1369" s="2">
        <v>7.29</v>
      </c>
      <c r="Z1369" s="2">
        <v>16.8</v>
      </c>
      <c r="AA1369" s="2">
        <v>43.4</v>
      </c>
      <c r="AB1369" s="2">
        <v>24.726800000000001</v>
      </c>
      <c r="AC1369" s="2">
        <v>9.52</v>
      </c>
      <c r="AD1369" s="2">
        <v>20.8</v>
      </c>
      <c r="AE1369" s="2">
        <v>45.8</v>
      </c>
      <c r="AF1369" s="2">
        <v>35.915700000000001</v>
      </c>
      <c r="AG1369" s="20">
        <v>5.17</v>
      </c>
      <c r="AH1369" s="20">
        <v>14.5</v>
      </c>
      <c r="AI1369" s="20">
        <v>35.5</v>
      </c>
      <c r="AJ1369" s="20">
        <v>28.194800000000001</v>
      </c>
      <c r="AK1369" s="18">
        <v>9.31</v>
      </c>
      <c r="AL1369" s="18">
        <v>18.8</v>
      </c>
      <c r="AM1369" s="18">
        <v>49.6</v>
      </c>
      <c r="AN1369" s="18">
        <v>56.232100000000003</v>
      </c>
      <c r="AO1369" s="2">
        <v>5.54</v>
      </c>
      <c r="AP1369" s="2">
        <v>11.8</v>
      </c>
      <c r="AQ1369" s="2">
        <v>47</v>
      </c>
      <c r="AR1369" s="2">
        <v>6.9535</v>
      </c>
      <c r="AS1369" s="2">
        <v>6.06</v>
      </c>
      <c r="AT1369" s="2">
        <v>15.4</v>
      </c>
      <c r="AU1369" s="2">
        <v>39.299999999999997</v>
      </c>
      <c r="AV1369" s="2">
        <v>15.3484</v>
      </c>
      <c r="AW1369" s="2">
        <v>7.6</v>
      </c>
      <c r="AX1369" s="2">
        <v>19.100000000000001</v>
      </c>
      <c r="AY1369" s="2">
        <v>39.799999999999997</v>
      </c>
      <c r="AZ1369" s="2">
        <v>25.097300000000001</v>
      </c>
      <c r="BA1369" s="2">
        <v>8.41</v>
      </c>
      <c r="BB1369" s="2">
        <v>17.2</v>
      </c>
      <c r="BC1369" s="2">
        <v>48.8</v>
      </c>
      <c r="BD1369" s="2">
        <v>37.0276</v>
      </c>
      <c r="BE1369" s="4" t="str">
        <f t="shared" si="212"/>
        <v>NO APLICA</v>
      </c>
      <c r="BF1369" s="4">
        <f t="shared" si="213"/>
        <v>7.0317999999999996</v>
      </c>
      <c r="BG1369">
        <f t="shared" si="214"/>
        <v>5.54</v>
      </c>
      <c r="BH1369">
        <f t="shared" si="215"/>
        <v>6.06</v>
      </c>
      <c r="BI1369">
        <f t="shared" si="216"/>
        <v>8.41</v>
      </c>
      <c r="BJ1369">
        <f t="shared" si="217"/>
        <v>9.31</v>
      </c>
      <c r="BK1369">
        <f t="shared" si="218"/>
        <v>5.17</v>
      </c>
      <c r="BL1369">
        <f t="shared" si="219"/>
        <v>41942.879999999968</v>
      </c>
    </row>
    <row r="1370" spans="1:64" x14ac:dyDescent="0.2">
      <c r="A1370" s="1">
        <v>1368</v>
      </c>
      <c r="B1370" s="7" t="s">
        <v>119</v>
      </c>
      <c r="C1370" s="3">
        <v>39969</v>
      </c>
      <c r="D1370" s="4" t="s">
        <v>626</v>
      </c>
      <c r="E1370" s="4" t="s">
        <v>168</v>
      </c>
      <c r="F1370" s="5" t="str">
        <f t="shared" si="210"/>
        <v>V</v>
      </c>
      <c r="G1370" s="6">
        <v>0.91874999999999996</v>
      </c>
      <c r="H1370" s="6">
        <v>1.4583333333333332E-2</v>
      </c>
      <c r="I1370" s="85">
        <f t="shared" si="211"/>
        <v>138.00000000000006</v>
      </c>
      <c r="J1370" s="86">
        <f>I1370*Segmentos!$D$7*(AH1370%)*IF(ISNUMBER(AI1370),AI1370%,0)</f>
        <v>1929405.6000000006</v>
      </c>
      <c r="K1370" s="86">
        <f>I1370*Segmentos!$D$7*(AL1370%)*IF(ISNUMBER(AM1370),AM1370%,0)</f>
        <v>1961476.800000001</v>
      </c>
      <c r="L1370" s="4" t="s">
        <v>213</v>
      </c>
      <c r="M1370" s="2">
        <v>3.52</v>
      </c>
      <c r="N1370" s="2">
        <v>20.5</v>
      </c>
      <c r="O1370" s="2">
        <v>17.2</v>
      </c>
      <c r="P1370" s="2">
        <v>83.683800000000005</v>
      </c>
      <c r="Q1370" s="2">
        <v>2.23</v>
      </c>
      <c r="R1370" s="2">
        <v>13.5</v>
      </c>
      <c r="S1370" s="2">
        <v>16.5</v>
      </c>
      <c r="T1370" s="2">
        <v>8.8413000000000004</v>
      </c>
      <c r="U1370" s="2">
        <v>4.2699999999999996</v>
      </c>
      <c r="V1370" s="2">
        <v>22.2</v>
      </c>
      <c r="W1370" s="2">
        <v>19.2</v>
      </c>
      <c r="X1370" s="2">
        <v>21.261600000000001</v>
      </c>
      <c r="Y1370" s="2">
        <v>4.67</v>
      </c>
      <c r="Z1370" s="2">
        <v>24.1</v>
      </c>
      <c r="AA1370" s="2">
        <v>19.399999999999999</v>
      </c>
      <c r="AB1370" s="2">
        <v>32.719000000000001</v>
      </c>
      <c r="AC1370" s="2">
        <v>2.68</v>
      </c>
      <c r="AD1370" s="2">
        <v>19.8</v>
      </c>
      <c r="AE1370" s="2">
        <v>13.5</v>
      </c>
      <c r="AF1370" s="2">
        <v>20.861899999999999</v>
      </c>
      <c r="AG1370" s="20">
        <v>3.5</v>
      </c>
      <c r="AH1370" s="20">
        <v>19.100000000000001</v>
      </c>
      <c r="AI1370" s="20">
        <v>18.3</v>
      </c>
      <c r="AJ1370" s="20">
        <v>39.3962</v>
      </c>
      <c r="AK1370" s="18">
        <v>3.55</v>
      </c>
      <c r="AL1370" s="18">
        <v>21.8</v>
      </c>
      <c r="AM1370" s="18">
        <v>16.3</v>
      </c>
      <c r="AN1370" s="18">
        <v>44.287700000000001</v>
      </c>
      <c r="AO1370" s="2">
        <v>2.2400000000000002</v>
      </c>
      <c r="AP1370" s="2">
        <v>15.7</v>
      </c>
      <c r="AQ1370" s="2">
        <v>14.3</v>
      </c>
      <c r="AR1370" s="2">
        <v>5.8</v>
      </c>
      <c r="AS1370" s="2">
        <v>2.97</v>
      </c>
      <c r="AT1370" s="2">
        <v>15</v>
      </c>
      <c r="AU1370" s="2">
        <v>19.8</v>
      </c>
      <c r="AV1370" s="2">
        <v>15.5091</v>
      </c>
      <c r="AW1370" s="2">
        <v>3.9</v>
      </c>
      <c r="AX1370" s="2">
        <v>21.6</v>
      </c>
      <c r="AY1370" s="2">
        <v>18.100000000000001</v>
      </c>
      <c r="AZ1370" s="2">
        <v>26.638000000000002</v>
      </c>
      <c r="BA1370" s="2">
        <v>3.93</v>
      </c>
      <c r="BB1370" s="2">
        <v>24.3</v>
      </c>
      <c r="BC1370" s="2">
        <v>16.2</v>
      </c>
      <c r="BD1370" s="2">
        <v>35.736699999999999</v>
      </c>
      <c r="BE1370" s="4" t="str">
        <f t="shared" si="212"/>
        <v>ABURRIDO</v>
      </c>
      <c r="BF1370" s="4">
        <f t="shared" si="213"/>
        <v>3.2969999999999997</v>
      </c>
      <c r="BG1370">
        <f t="shared" si="214"/>
        <v>2.2400000000000002</v>
      </c>
      <c r="BH1370">
        <f t="shared" si="215"/>
        <v>2.97</v>
      </c>
      <c r="BI1370">
        <f t="shared" si="216"/>
        <v>3.93</v>
      </c>
      <c r="BJ1370">
        <f t="shared" si="217"/>
        <v>3.55</v>
      </c>
      <c r="BK1370">
        <f t="shared" si="218"/>
        <v>3.5</v>
      </c>
      <c r="BL1370">
        <f t="shared" si="219"/>
        <v>48658.800000000025</v>
      </c>
    </row>
    <row r="1371" spans="1:64" x14ac:dyDescent="0.2">
      <c r="A1371" s="1">
        <v>1369</v>
      </c>
      <c r="B1371" s="7" t="s">
        <v>5</v>
      </c>
      <c r="C1371" s="3">
        <v>39969</v>
      </c>
      <c r="D1371" s="4" t="s">
        <v>3</v>
      </c>
      <c r="E1371" s="4" t="s">
        <v>164</v>
      </c>
      <c r="F1371" s="5" t="str">
        <f t="shared" si="210"/>
        <v>V</v>
      </c>
      <c r="G1371" s="6">
        <v>0.87430555555555556</v>
      </c>
      <c r="H1371" s="6">
        <v>0.91874999999999996</v>
      </c>
      <c r="I1371" s="85">
        <f t="shared" si="211"/>
        <v>63.999999999999929</v>
      </c>
      <c r="J1371" s="86">
        <f>I1371*Segmentos!$D$7*(AH1371%)*IF(ISNUMBER(AI1371),AI1371%,0)</f>
        <v>1032191.9999999988</v>
      </c>
      <c r="K1371" s="86">
        <f>I1371*Segmentos!$D$7*(AL1371%)*IF(ISNUMBER(AM1371),AM1371%,0)</f>
        <v>1590092.7999999982</v>
      </c>
      <c r="L1371" s="4"/>
      <c r="M1371" s="2">
        <v>5.2</v>
      </c>
      <c r="N1371" s="2">
        <v>15.4</v>
      </c>
      <c r="O1371" s="2">
        <v>33.700000000000003</v>
      </c>
      <c r="P1371" s="2">
        <v>84.877399999999994</v>
      </c>
      <c r="Q1371" s="2">
        <v>3.3</v>
      </c>
      <c r="R1371" s="2">
        <v>11.4</v>
      </c>
      <c r="S1371" s="2">
        <v>29.1</v>
      </c>
      <c r="T1371" s="2">
        <v>9.0014000000000003</v>
      </c>
      <c r="U1371" s="2">
        <v>4.93</v>
      </c>
      <c r="V1371" s="2">
        <v>13.5</v>
      </c>
      <c r="W1371" s="2">
        <v>36.6</v>
      </c>
      <c r="X1371" s="2">
        <v>16.8887</v>
      </c>
      <c r="Y1371" s="2">
        <v>6.1</v>
      </c>
      <c r="Z1371" s="2">
        <v>18.7</v>
      </c>
      <c r="AA1371" s="2">
        <v>32.700000000000003</v>
      </c>
      <c r="AB1371" s="2">
        <v>29.389800000000001</v>
      </c>
      <c r="AC1371" s="2">
        <v>5.52</v>
      </c>
      <c r="AD1371" s="2">
        <v>15.9</v>
      </c>
      <c r="AE1371" s="2">
        <v>34.799999999999997</v>
      </c>
      <c r="AF1371" s="2">
        <v>29.5974</v>
      </c>
      <c r="AG1371" s="20">
        <v>4.05</v>
      </c>
      <c r="AH1371" s="20">
        <v>12.6</v>
      </c>
      <c r="AI1371" s="20">
        <v>32</v>
      </c>
      <c r="AJ1371" s="20">
        <v>31.3626</v>
      </c>
      <c r="AK1371" s="18">
        <v>6.24</v>
      </c>
      <c r="AL1371" s="18">
        <v>17.899999999999999</v>
      </c>
      <c r="AM1371" s="18">
        <v>34.700000000000003</v>
      </c>
      <c r="AN1371" s="18">
        <v>53.514800000000001</v>
      </c>
      <c r="AO1371" s="2">
        <v>2.73</v>
      </c>
      <c r="AP1371" s="2">
        <v>11.4</v>
      </c>
      <c r="AQ1371" s="2">
        <v>24</v>
      </c>
      <c r="AR1371" s="2">
        <v>4.8685</v>
      </c>
      <c r="AS1371" s="2">
        <v>3.38</v>
      </c>
      <c r="AT1371" s="2">
        <v>13.9</v>
      </c>
      <c r="AU1371" s="2">
        <v>24.4</v>
      </c>
      <c r="AV1371" s="2">
        <v>12.1549</v>
      </c>
      <c r="AW1371" s="2">
        <v>6.96</v>
      </c>
      <c r="AX1371" s="2">
        <v>17.7</v>
      </c>
      <c r="AY1371" s="2">
        <v>39.200000000000003</v>
      </c>
      <c r="AZ1371" s="2">
        <v>32.653700000000001</v>
      </c>
      <c r="BA1371" s="2">
        <v>5.63</v>
      </c>
      <c r="BB1371" s="2">
        <v>15.8</v>
      </c>
      <c r="BC1371" s="2">
        <v>35.700000000000003</v>
      </c>
      <c r="BD1371" s="2">
        <v>35.200299999999999</v>
      </c>
      <c r="BE1371" s="4" t="str">
        <f t="shared" si="212"/>
        <v>NO APLICA</v>
      </c>
      <c r="BF1371" s="4">
        <f t="shared" si="213"/>
        <v>4.7858000000000001</v>
      </c>
      <c r="BG1371">
        <f t="shared" si="214"/>
        <v>2.73</v>
      </c>
      <c r="BH1371">
        <f t="shared" si="215"/>
        <v>3.38</v>
      </c>
      <c r="BI1371">
        <f t="shared" si="216"/>
        <v>6.96</v>
      </c>
      <c r="BJ1371">
        <f t="shared" si="217"/>
        <v>6.24</v>
      </c>
      <c r="BK1371">
        <f t="shared" si="218"/>
        <v>4.05</v>
      </c>
      <c r="BL1371">
        <f t="shared" si="219"/>
        <v>33214.719999999965</v>
      </c>
    </row>
    <row r="1372" spans="1:64" x14ac:dyDescent="0.2">
      <c r="A1372" s="1">
        <v>1370</v>
      </c>
      <c r="B1372" s="7" t="s">
        <v>49</v>
      </c>
      <c r="C1372" s="3">
        <v>39969</v>
      </c>
      <c r="D1372" s="4" t="s">
        <v>629</v>
      </c>
      <c r="E1372" s="4" t="s">
        <v>168</v>
      </c>
      <c r="F1372" s="5" t="str">
        <f t="shared" si="210"/>
        <v>V</v>
      </c>
      <c r="G1372" s="6">
        <v>0.9159722222222223</v>
      </c>
      <c r="H1372" s="6">
        <v>1.1111111111111112E-2</v>
      </c>
      <c r="I1372" s="85">
        <f t="shared" si="211"/>
        <v>136.99999999999989</v>
      </c>
      <c r="J1372" s="86">
        <f>I1372*Segmentos!$D$7*(AH1372%)*IF(ISNUMBER(AI1372),AI1372%,0)</f>
        <v>683575.19999999937</v>
      </c>
      <c r="K1372" s="86">
        <f>I1372*Segmentos!$D$7*(AL1372%)*IF(ISNUMBER(AM1372),AM1372%,0)</f>
        <v>615568.39999999956</v>
      </c>
      <c r="L1372" s="4" t="s">
        <v>362</v>
      </c>
      <c r="M1372" s="2">
        <v>1.18</v>
      </c>
      <c r="N1372" s="2">
        <v>5.6</v>
      </c>
      <c r="O1372" s="2">
        <v>21.1</v>
      </c>
      <c r="P1372" s="2">
        <v>92.231899999999996</v>
      </c>
      <c r="Q1372" s="2">
        <v>0.67</v>
      </c>
      <c r="R1372" s="2">
        <v>2.6</v>
      </c>
      <c r="S1372" s="2">
        <v>26.1</v>
      </c>
      <c r="T1372" s="2">
        <v>8.7278000000000002</v>
      </c>
      <c r="U1372" s="2">
        <v>0.51</v>
      </c>
      <c r="V1372" s="2">
        <v>3.7</v>
      </c>
      <c r="W1372" s="2">
        <v>13.9</v>
      </c>
      <c r="X1372" s="2">
        <v>8.3413000000000004</v>
      </c>
      <c r="Y1372" s="2">
        <v>1.1000000000000001</v>
      </c>
      <c r="Z1372" s="2">
        <v>5.8</v>
      </c>
      <c r="AA1372" s="2">
        <v>19.2</v>
      </c>
      <c r="AB1372" s="2">
        <v>25.390699999999999</v>
      </c>
      <c r="AC1372" s="2">
        <v>1.94</v>
      </c>
      <c r="AD1372" s="2">
        <v>8.1999999999999993</v>
      </c>
      <c r="AE1372" s="2">
        <v>23.6</v>
      </c>
      <c r="AF1372" s="2">
        <v>49.771999999999998</v>
      </c>
      <c r="AG1372" s="20">
        <v>1.24</v>
      </c>
      <c r="AH1372" s="20">
        <v>6.6</v>
      </c>
      <c r="AI1372" s="20">
        <v>18.899999999999999</v>
      </c>
      <c r="AJ1372" s="20">
        <v>45.960799999999999</v>
      </c>
      <c r="AK1372" s="18">
        <v>1.1299999999999999</v>
      </c>
      <c r="AL1372" s="18">
        <v>4.7</v>
      </c>
      <c r="AM1372" s="18">
        <v>23.9</v>
      </c>
      <c r="AN1372" s="18">
        <v>46.271099999999997</v>
      </c>
      <c r="AO1372" s="2">
        <v>0.43</v>
      </c>
      <c r="AP1372" s="2">
        <v>3.6</v>
      </c>
      <c r="AQ1372" s="2">
        <v>12.1</v>
      </c>
      <c r="AR1372" s="2">
        <v>3.6743000000000001</v>
      </c>
      <c r="AS1372" s="2">
        <v>0.99</v>
      </c>
      <c r="AT1372" s="2">
        <v>3.5</v>
      </c>
      <c r="AU1372" s="2">
        <v>28</v>
      </c>
      <c r="AV1372" s="2">
        <v>17.013100000000001</v>
      </c>
      <c r="AW1372" s="2">
        <v>1.67</v>
      </c>
      <c r="AX1372" s="2">
        <v>5.7</v>
      </c>
      <c r="AY1372" s="2">
        <v>29.5</v>
      </c>
      <c r="AZ1372" s="2">
        <v>37.455599999999997</v>
      </c>
      <c r="BA1372" s="2">
        <v>1.1399999999999999</v>
      </c>
      <c r="BB1372" s="2">
        <v>7.3</v>
      </c>
      <c r="BC1372" s="2">
        <v>15.6</v>
      </c>
      <c r="BD1372" s="2">
        <v>34.088799999999999</v>
      </c>
      <c r="BE1372" s="4" t="str">
        <f t="shared" si="212"/>
        <v>ABURRIDO</v>
      </c>
      <c r="BF1372" s="4">
        <f t="shared" si="213"/>
        <v>1.1747999999999998</v>
      </c>
      <c r="BG1372">
        <f t="shared" si="214"/>
        <v>0.43</v>
      </c>
      <c r="BH1372">
        <f t="shared" si="215"/>
        <v>0.99</v>
      </c>
      <c r="BI1372">
        <f t="shared" si="216"/>
        <v>1.67</v>
      </c>
      <c r="BJ1372">
        <f t="shared" si="217"/>
        <v>1.1299999999999999</v>
      </c>
      <c r="BK1372">
        <f t="shared" si="218"/>
        <v>1.24</v>
      </c>
      <c r="BL1372">
        <f t="shared" si="219"/>
        <v>16187.919999999987</v>
      </c>
    </row>
    <row r="1373" spans="1:64" x14ac:dyDescent="0.2">
      <c r="A1373" s="1">
        <v>1371</v>
      </c>
      <c r="B1373" s="7" t="s">
        <v>49</v>
      </c>
      <c r="C1373" s="3">
        <v>39969</v>
      </c>
      <c r="D1373" s="4" t="s">
        <v>628</v>
      </c>
      <c r="E1373" s="4" t="s">
        <v>168</v>
      </c>
      <c r="F1373" s="5" t="str">
        <f t="shared" si="210"/>
        <v>V</v>
      </c>
      <c r="G1373" s="6">
        <v>0.91666666666666663</v>
      </c>
      <c r="H1373" s="6">
        <v>0</v>
      </c>
      <c r="I1373" s="85">
        <f t="shared" si="211"/>
        <v>120.00000000000006</v>
      </c>
      <c r="J1373" s="86">
        <f>I1373*Segmentos!$D$7*(AH1373%)*IF(ISNUMBER(AI1373),AI1373%,0)</f>
        <v>323136.00000000012</v>
      </c>
      <c r="K1373" s="86">
        <f>I1373*Segmentos!$D$7*(AL1373%)*IF(ISNUMBER(AM1373),AM1373%,0)</f>
        <v>762048.00000000035</v>
      </c>
      <c r="L1373" s="4" t="s">
        <v>363</v>
      </c>
      <c r="M1373" s="2">
        <v>1.1599999999999999</v>
      </c>
      <c r="N1373" s="2">
        <v>7.5</v>
      </c>
      <c r="O1373" s="2">
        <v>15.3</v>
      </c>
      <c r="P1373" s="2">
        <v>81.756500000000003</v>
      </c>
      <c r="Q1373" s="2">
        <v>0.76</v>
      </c>
      <c r="R1373" s="2">
        <v>5.3</v>
      </c>
      <c r="S1373" s="2">
        <v>14.3</v>
      </c>
      <c r="T1373" s="2">
        <v>8.9722000000000008</v>
      </c>
      <c r="U1373" s="2">
        <v>1.07</v>
      </c>
      <c r="V1373" s="2">
        <v>7.6</v>
      </c>
      <c r="W1373" s="2">
        <v>14.1</v>
      </c>
      <c r="X1373" s="2">
        <v>15.887</v>
      </c>
      <c r="Y1373" s="2">
        <v>2.14</v>
      </c>
      <c r="Z1373" s="2">
        <v>9.3000000000000007</v>
      </c>
      <c r="AA1373" s="2">
        <v>23</v>
      </c>
      <c r="AB1373" s="2">
        <v>44.623800000000003</v>
      </c>
      <c r="AC1373" s="2">
        <v>0.53</v>
      </c>
      <c r="AD1373" s="2">
        <v>7</v>
      </c>
      <c r="AE1373" s="2">
        <v>7.5</v>
      </c>
      <c r="AF1373" s="2">
        <v>12.2735</v>
      </c>
      <c r="AG1373" s="20">
        <v>0.67</v>
      </c>
      <c r="AH1373" s="20">
        <v>6.6</v>
      </c>
      <c r="AI1373" s="20">
        <v>10.199999999999999</v>
      </c>
      <c r="AJ1373" s="20">
        <v>22.5563</v>
      </c>
      <c r="AK1373" s="18">
        <v>1.59</v>
      </c>
      <c r="AL1373" s="18">
        <v>8.4</v>
      </c>
      <c r="AM1373" s="18">
        <v>18.899999999999999</v>
      </c>
      <c r="AN1373" s="18">
        <v>59.200200000000002</v>
      </c>
      <c r="AO1373" s="2">
        <v>0.9</v>
      </c>
      <c r="AP1373" s="2">
        <v>4.2</v>
      </c>
      <c r="AQ1373" s="2">
        <v>21.3</v>
      </c>
      <c r="AR1373" s="2">
        <v>6.9710000000000001</v>
      </c>
      <c r="AS1373" s="2">
        <v>1.46</v>
      </c>
      <c r="AT1373" s="2">
        <v>6.4</v>
      </c>
      <c r="AU1373" s="2">
        <v>22.8</v>
      </c>
      <c r="AV1373" s="2">
        <v>22.680599999999998</v>
      </c>
      <c r="AW1373" s="2">
        <v>0.95</v>
      </c>
      <c r="AX1373" s="2">
        <v>5.6</v>
      </c>
      <c r="AY1373" s="2">
        <v>17.100000000000001</v>
      </c>
      <c r="AZ1373" s="2">
        <v>19.378699999999998</v>
      </c>
      <c r="BA1373" s="2">
        <v>1.21</v>
      </c>
      <c r="BB1373" s="2">
        <v>10.6</v>
      </c>
      <c r="BC1373" s="2">
        <v>11.4</v>
      </c>
      <c r="BD1373" s="2">
        <v>32.726199999999999</v>
      </c>
      <c r="BE1373" s="4" t="str">
        <f t="shared" si="212"/>
        <v>ABURRIDO</v>
      </c>
      <c r="BF1373" s="4">
        <f t="shared" si="213"/>
        <v>1.2814000000000001</v>
      </c>
      <c r="BG1373">
        <f t="shared" si="214"/>
        <v>0.9</v>
      </c>
      <c r="BH1373">
        <f t="shared" si="215"/>
        <v>1.46</v>
      </c>
      <c r="BI1373">
        <f t="shared" si="216"/>
        <v>1.21</v>
      </c>
      <c r="BJ1373">
        <f t="shared" si="217"/>
        <v>1.59</v>
      </c>
      <c r="BK1373">
        <f t="shared" si="218"/>
        <v>0.67</v>
      </c>
      <c r="BL1373">
        <f t="shared" si="219"/>
        <v>13770.000000000007</v>
      </c>
    </row>
    <row r="1374" spans="1:64" x14ac:dyDescent="0.2">
      <c r="A1374" s="1">
        <v>1372</v>
      </c>
      <c r="B1374" s="7" t="s">
        <v>18</v>
      </c>
      <c r="C1374" s="3">
        <v>39969</v>
      </c>
      <c r="D1374" s="4" t="s">
        <v>17</v>
      </c>
      <c r="E1374" s="4" t="s">
        <v>168</v>
      </c>
      <c r="F1374" s="5" t="str">
        <f t="shared" si="210"/>
        <v>V</v>
      </c>
      <c r="G1374" s="6">
        <v>0.83194444444444438</v>
      </c>
      <c r="H1374" s="6">
        <v>0.91388888888888886</v>
      </c>
      <c r="I1374" s="85">
        <f t="shared" si="211"/>
        <v>118.00000000000006</v>
      </c>
      <c r="J1374" s="86">
        <f>I1374*Segmentos!$D$7*(AH1374%)*IF(ISNUMBER(AI1374),AI1374%,0)</f>
        <v>577728.00000000035</v>
      </c>
      <c r="K1374" s="86">
        <f>I1374*Segmentos!$D$7*(AL1374%)*IF(ISNUMBER(AM1374),AM1374%,0)</f>
        <v>268851.20000000013</v>
      </c>
      <c r="L1374" s="4" t="s">
        <v>361</v>
      </c>
      <c r="M1374" s="2">
        <v>0.88</v>
      </c>
      <c r="N1374" s="2">
        <v>3.8</v>
      </c>
      <c r="O1374" s="2">
        <v>23.1</v>
      </c>
      <c r="P1374" s="2">
        <v>85.405500000000004</v>
      </c>
      <c r="Q1374" s="2">
        <v>0.34</v>
      </c>
      <c r="R1374" s="2">
        <v>1.2</v>
      </c>
      <c r="S1374" s="2">
        <v>27.6</v>
      </c>
      <c r="T1374" s="2">
        <v>5.5155000000000003</v>
      </c>
      <c r="U1374" s="2">
        <v>0.13</v>
      </c>
      <c r="V1374" s="2">
        <v>0.8</v>
      </c>
      <c r="W1374" s="2">
        <v>16</v>
      </c>
      <c r="X1374" s="2">
        <v>2.5705</v>
      </c>
      <c r="Y1374" s="2">
        <v>0.73</v>
      </c>
      <c r="Z1374" s="2">
        <v>3.4</v>
      </c>
      <c r="AA1374" s="2">
        <v>21.8</v>
      </c>
      <c r="AB1374" s="2">
        <v>21.0916</v>
      </c>
      <c r="AC1374" s="2">
        <v>1.76</v>
      </c>
      <c r="AD1374" s="2">
        <v>7.4</v>
      </c>
      <c r="AE1374" s="2">
        <v>23.7</v>
      </c>
      <c r="AF1374" s="2">
        <v>56.227899999999998</v>
      </c>
      <c r="AG1374" s="20">
        <v>1.23</v>
      </c>
      <c r="AH1374" s="20">
        <v>4.5</v>
      </c>
      <c r="AI1374" s="20">
        <v>27.2</v>
      </c>
      <c r="AJ1374" s="20">
        <v>56.702599999999997</v>
      </c>
      <c r="AK1374" s="18">
        <v>0.56000000000000005</v>
      </c>
      <c r="AL1374" s="18">
        <v>3.2</v>
      </c>
      <c r="AM1374" s="18">
        <v>17.8</v>
      </c>
      <c r="AN1374" s="18">
        <v>28.7029</v>
      </c>
      <c r="AO1374" s="2">
        <v>0.04</v>
      </c>
      <c r="AP1374" s="2">
        <v>1.6</v>
      </c>
      <c r="AQ1374" s="2">
        <v>2.2000000000000002</v>
      </c>
      <c r="AR1374" s="2">
        <v>0.37840000000000001</v>
      </c>
      <c r="AS1374" s="2">
        <v>0.13</v>
      </c>
      <c r="AT1374" s="2">
        <v>1.7</v>
      </c>
      <c r="AU1374" s="2">
        <v>7.7</v>
      </c>
      <c r="AV1374" s="2">
        <v>2.7412000000000001</v>
      </c>
      <c r="AW1374" s="2">
        <v>1.0900000000000001</v>
      </c>
      <c r="AX1374" s="2">
        <v>4.5999999999999996</v>
      </c>
      <c r="AY1374" s="2">
        <v>23.9</v>
      </c>
      <c r="AZ1374" s="2">
        <v>30.494</v>
      </c>
      <c r="BA1374" s="2">
        <v>1.39</v>
      </c>
      <c r="BB1374" s="2">
        <v>5.0999999999999996</v>
      </c>
      <c r="BC1374" s="2">
        <v>27.2</v>
      </c>
      <c r="BD1374" s="2">
        <v>51.791800000000002</v>
      </c>
      <c r="BE1374" s="4" t="str">
        <f t="shared" si="212"/>
        <v>ABURRIDO</v>
      </c>
      <c r="BF1374" s="4">
        <f t="shared" si="213"/>
        <v>0.63860000000000006</v>
      </c>
      <c r="BG1374">
        <f t="shared" si="214"/>
        <v>0.04</v>
      </c>
      <c r="BH1374">
        <f t="shared" si="215"/>
        <v>0.13</v>
      </c>
      <c r="BI1374">
        <f t="shared" si="216"/>
        <v>1.39</v>
      </c>
      <c r="BJ1374">
        <f t="shared" si="217"/>
        <v>0.56000000000000005</v>
      </c>
      <c r="BK1374">
        <f t="shared" si="218"/>
        <v>1.23</v>
      </c>
      <c r="BL1374">
        <f t="shared" si="219"/>
        <v>10358.040000000005</v>
      </c>
    </row>
    <row r="1375" spans="1:64" x14ac:dyDescent="0.2">
      <c r="A1375" s="1">
        <v>1373</v>
      </c>
      <c r="B1375" s="7" t="s">
        <v>9</v>
      </c>
      <c r="C1375" s="3">
        <v>39969</v>
      </c>
      <c r="D1375" s="4" t="s">
        <v>8</v>
      </c>
      <c r="E1375" s="4" t="s">
        <v>168</v>
      </c>
      <c r="F1375" s="5" t="str">
        <f t="shared" si="210"/>
        <v>V</v>
      </c>
      <c r="G1375" s="6">
        <v>0.79305555555555562</v>
      </c>
      <c r="H1375" s="6">
        <v>0.87361111111111101</v>
      </c>
      <c r="I1375" s="85">
        <f t="shared" si="211"/>
        <v>115.99999999999974</v>
      </c>
      <c r="J1375" s="86">
        <f>I1375*Segmentos!$D$7*(AH1375%)*IF(ISNUMBER(AI1375),AI1375%,0)</f>
        <v>1651607.999999996</v>
      </c>
      <c r="K1375" s="86">
        <f>I1375*Segmentos!$D$7*(AL1375%)*IF(ISNUMBER(AM1375),AM1375%,0)</f>
        <v>2087999.9999999951</v>
      </c>
      <c r="L1375" s="4" t="s">
        <v>360</v>
      </c>
      <c r="M1375" s="2">
        <v>4.0599999999999996</v>
      </c>
      <c r="N1375" s="2">
        <v>11.3</v>
      </c>
      <c r="O1375" s="2">
        <v>35.9</v>
      </c>
      <c r="P1375" s="2">
        <v>84.641400000000004</v>
      </c>
      <c r="Q1375" s="2">
        <v>1.02</v>
      </c>
      <c r="R1375" s="2">
        <v>5.0999999999999996</v>
      </c>
      <c r="S1375" s="2">
        <v>19.899999999999999</v>
      </c>
      <c r="T1375" s="2">
        <v>3.5621999999999998</v>
      </c>
      <c r="U1375" s="2">
        <v>2.4500000000000002</v>
      </c>
      <c r="V1375" s="2">
        <v>6.3</v>
      </c>
      <c r="W1375" s="2">
        <v>39</v>
      </c>
      <c r="X1375" s="2">
        <v>10.708399999999999</v>
      </c>
      <c r="Y1375" s="2">
        <v>5.15</v>
      </c>
      <c r="Z1375" s="2">
        <v>13.2</v>
      </c>
      <c r="AA1375" s="2">
        <v>39</v>
      </c>
      <c r="AB1375" s="2">
        <v>31.703800000000001</v>
      </c>
      <c r="AC1375" s="2">
        <v>5.65</v>
      </c>
      <c r="AD1375" s="2">
        <v>15.9</v>
      </c>
      <c r="AE1375" s="2">
        <v>35.5</v>
      </c>
      <c r="AF1375" s="2">
        <v>38.667000000000002</v>
      </c>
      <c r="AG1375" s="20">
        <v>3.55</v>
      </c>
      <c r="AH1375" s="20">
        <v>10.5</v>
      </c>
      <c r="AI1375" s="20">
        <v>33.9</v>
      </c>
      <c r="AJ1375" s="20">
        <v>35.140099999999997</v>
      </c>
      <c r="AK1375" s="18">
        <v>4.5199999999999996</v>
      </c>
      <c r="AL1375" s="18">
        <v>12</v>
      </c>
      <c r="AM1375" s="18">
        <v>37.5</v>
      </c>
      <c r="AN1375" s="18">
        <v>49.501300000000001</v>
      </c>
      <c r="AO1375" s="2">
        <v>0.68</v>
      </c>
      <c r="AP1375" s="2">
        <v>4.3</v>
      </c>
      <c r="AQ1375" s="2">
        <v>16</v>
      </c>
      <c r="AR1375" s="2">
        <v>1.5515000000000001</v>
      </c>
      <c r="AS1375" s="2">
        <v>2.0099999999999998</v>
      </c>
      <c r="AT1375" s="2">
        <v>5.8</v>
      </c>
      <c r="AU1375" s="2">
        <v>35</v>
      </c>
      <c r="AV1375" s="2">
        <v>9.2561999999999998</v>
      </c>
      <c r="AW1375" s="2">
        <v>4.68</v>
      </c>
      <c r="AX1375" s="2">
        <v>14.9</v>
      </c>
      <c r="AY1375" s="2">
        <v>31.5</v>
      </c>
      <c r="AZ1375" s="2">
        <v>28.085799999999999</v>
      </c>
      <c r="BA1375" s="2">
        <v>5.73</v>
      </c>
      <c r="BB1375" s="2">
        <v>13.8</v>
      </c>
      <c r="BC1375" s="2">
        <v>41.5</v>
      </c>
      <c r="BD1375" s="2">
        <v>45.747999999999998</v>
      </c>
      <c r="BE1375" s="4" t="str">
        <f t="shared" si="212"/>
        <v>ABURRIDO</v>
      </c>
      <c r="BF1375" s="4">
        <f t="shared" si="213"/>
        <v>3.4173999999999998</v>
      </c>
      <c r="BG1375">
        <f t="shared" si="214"/>
        <v>0.68</v>
      </c>
      <c r="BH1375">
        <f t="shared" si="215"/>
        <v>2.0099999999999998</v>
      </c>
      <c r="BI1375">
        <f t="shared" si="216"/>
        <v>5.73</v>
      </c>
      <c r="BJ1375">
        <f t="shared" si="217"/>
        <v>4.5199999999999996</v>
      </c>
      <c r="BK1375">
        <f t="shared" si="218"/>
        <v>3.55</v>
      </c>
      <c r="BL1375">
        <f t="shared" si="219"/>
        <v>47057.719999999899</v>
      </c>
    </row>
    <row r="1376" spans="1:64" x14ac:dyDescent="0.2">
      <c r="A1376" s="1">
        <v>1374</v>
      </c>
      <c r="B1376" s="7" t="s">
        <v>30</v>
      </c>
      <c r="C1376" s="3">
        <v>39969</v>
      </c>
      <c r="D1376" s="4" t="s">
        <v>628</v>
      </c>
      <c r="E1376" s="4" t="s">
        <v>163</v>
      </c>
      <c r="F1376" s="5" t="str">
        <f t="shared" si="210"/>
        <v>V</v>
      </c>
      <c r="G1376" s="6">
        <v>0.87430555555555556</v>
      </c>
      <c r="H1376" s="6">
        <v>0.91041666666666676</v>
      </c>
      <c r="I1376" s="85">
        <f t="shared" si="211"/>
        <v>52.000000000000135</v>
      </c>
      <c r="J1376" s="86">
        <f>I1376*Segmentos!$D$7*(AH1376%)*IF(ISNUMBER(AI1376),AI1376%,0)</f>
        <v>155209.60000000038</v>
      </c>
      <c r="K1376" s="86">
        <f>I1376*Segmentos!$D$7*(AL1376%)*IF(ISNUMBER(AM1376),AM1376%,0)</f>
        <v>305510.40000000078</v>
      </c>
      <c r="L1376" s="4"/>
      <c r="M1376" s="2">
        <v>1.1200000000000001</v>
      </c>
      <c r="N1376" s="2">
        <v>3.1</v>
      </c>
      <c r="O1376" s="2">
        <v>36.1</v>
      </c>
      <c r="P1376" s="2">
        <v>91.321399999999997</v>
      </c>
      <c r="Q1376" s="2">
        <v>0.08</v>
      </c>
      <c r="R1376" s="2">
        <v>1.3</v>
      </c>
      <c r="S1376" s="2">
        <v>6</v>
      </c>
      <c r="T1376" s="2">
        <v>1.0737000000000001</v>
      </c>
      <c r="U1376" s="2">
        <v>0.22</v>
      </c>
      <c r="V1376" s="2">
        <v>1.6</v>
      </c>
      <c r="W1376" s="2">
        <v>13.6</v>
      </c>
      <c r="X1376" s="2">
        <v>3.7267000000000001</v>
      </c>
      <c r="Y1376" s="2">
        <v>1.0900000000000001</v>
      </c>
      <c r="Z1376" s="2">
        <v>3.2</v>
      </c>
      <c r="AA1376" s="2">
        <v>34.200000000000003</v>
      </c>
      <c r="AB1376" s="2">
        <v>26.0548</v>
      </c>
      <c r="AC1376" s="2">
        <v>2.27</v>
      </c>
      <c r="AD1376" s="2">
        <v>4.9000000000000004</v>
      </c>
      <c r="AE1376" s="2">
        <v>45.9</v>
      </c>
      <c r="AF1376" s="2">
        <v>60.466200000000001</v>
      </c>
      <c r="AG1376" s="20">
        <v>0.74</v>
      </c>
      <c r="AH1376" s="20">
        <v>2.6</v>
      </c>
      <c r="AI1376" s="20">
        <v>28.7</v>
      </c>
      <c r="AJ1376" s="20">
        <v>28.4709</v>
      </c>
      <c r="AK1376" s="18">
        <v>1.47</v>
      </c>
      <c r="AL1376" s="18">
        <v>3.6</v>
      </c>
      <c r="AM1376" s="18">
        <v>40.799999999999997</v>
      </c>
      <c r="AN1376" s="18">
        <v>62.850499999999997</v>
      </c>
      <c r="AO1376" s="2">
        <v>0.28000000000000003</v>
      </c>
      <c r="AP1376" s="2">
        <v>1.1000000000000001</v>
      </c>
      <c r="AQ1376" s="2">
        <v>25.1</v>
      </c>
      <c r="AR1376" s="2">
        <v>2.5280999999999998</v>
      </c>
      <c r="AS1376" s="2">
        <v>0.48</v>
      </c>
      <c r="AT1376" s="2">
        <v>1.8</v>
      </c>
      <c r="AU1376" s="2">
        <v>26.5</v>
      </c>
      <c r="AV1376" s="2">
        <v>8.5949000000000009</v>
      </c>
      <c r="AW1376" s="2">
        <v>1.26</v>
      </c>
      <c r="AX1376" s="2">
        <v>2.4</v>
      </c>
      <c r="AY1376" s="2">
        <v>51.9</v>
      </c>
      <c r="AZ1376" s="2">
        <v>29.47</v>
      </c>
      <c r="BA1376" s="2">
        <v>1.63</v>
      </c>
      <c r="BB1376" s="2">
        <v>5</v>
      </c>
      <c r="BC1376" s="2">
        <v>32.9</v>
      </c>
      <c r="BD1376" s="2">
        <v>50.728400000000001</v>
      </c>
      <c r="BE1376" s="4" t="str">
        <f t="shared" si="212"/>
        <v>NO APLICA</v>
      </c>
      <c r="BF1376" s="4">
        <f t="shared" si="213"/>
        <v>0.9446</v>
      </c>
      <c r="BG1376">
        <f t="shared" si="214"/>
        <v>0.28000000000000003</v>
      </c>
      <c r="BH1376">
        <f t="shared" si="215"/>
        <v>0.48</v>
      </c>
      <c r="BI1376">
        <f t="shared" si="216"/>
        <v>1.63</v>
      </c>
      <c r="BJ1376">
        <f t="shared" si="217"/>
        <v>1.47</v>
      </c>
      <c r="BK1376">
        <f t="shared" si="218"/>
        <v>0.74</v>
      </c>
      <c r="BL1376">
        <f t="shared" si="219"/>
        <v>5819.3200000000152</v>
      </c>
    </row>
    <row r="1377" spans="1:64" x14ac:dyDescent="0.2">
      <c r="A1377" s="1">
        <v>1375</v>
      </c>
      <c r="B1377" s="7" t="s">
        <v>11</v>
      </c>
      <c r="C1377" s="3">
        <v>39969</v>
      </c>
      <c r="D1377" s="4" t="s">
        <v>8</v>
      </c>
      <c r="E1377" s="4" t="s">
        <v>166</v>
      </c>
      <c r="F1377" s="5" t="str">
        <f t="shared" si="210"/>
        <v>V</v>
      </c>
      <c r="G1377" s="6">
        <v>0.91041666666666676</v>
      </c>
      <c r="H1377" s="6">
        <v>0.91111111111111109</v>
      </c>
      <c r="I1377" s="85">
        <f t="shared" si="211"/>
        <v>0.99999999999983658</v>
      </c>
      <c r="J1377" s="86">
        <f>I1377*Segmentos!$D$7*(AH1377%)*IF(ISNUMBER(AI1377),AI1377%,0)</f>
        <v>13999.999999997714</v>
      </c>
      <c r="K1377" s="86">
        <f>I1377*Segmentos!$D$7*(AL1377%)*IF(ISNUMBER(AM1377),AM1377%,0)</f>
        <v>15999.999999997386</v>
      </c>
      <c r="L1377" s="4"/>
      <c r="M1377" s="2">
        <v>3.73</v>
      </c>
      <c r="N1377" s="2">
        <v>3.7</v>
      </c>
      <c r="O1377" s="2">
        <v>100</v>
      </c>
      <c r="P1377" s="2">
        <v>90.244200000000006</v>
      </c>
      <c r="Q1377" s="2">
        <v>0.87</v>
      </c>
      <c r="R1377" s="2">
        <v>0.9</v>
      </c>
      <c r="S1377" s="2">
        <v>100</v>
      </c>
      <c r="T1377" s="2">
        <v>3.5284</v>
      </c>
      <c r="U1377" s="2">
        <v>0.67</v>
      </c>
      <c r="V1377" s="2">
        <v>0.7</v>
      </c>
      <c r="W1377" s="2">
        <v>100</v>
      </c>
      <c r="X1377" s="2">
        <v>3.3889999999999998</v>
      </c>
      <c r="Y1377" s="2">
        <v>3.5</v>
      </c>
      <c r="Z1377" s="2">
        <v>3.5</v>
      </c>
      <c r="AA1377" s="2">
        <v>100</v>
      </c>
      <c r="AB1377" s="2">
        <v>25.004200000000001</v>
      </c>
      <c r="AC1377" s="2">
        <v>7.34</v>
      </c>
      <c r="AD1377" s="2">
        <v>7.3</v>
      </c>
      <c r="AE1377" s="2">
        <v>100</v>
      </c>
      <c r="AF1377" s="2">
        <v>58.322699999999998</v>
      </c>
      <c r="AG1377" s="20">
        <v>3.48</v>
      </c>
      <c r="AH1377" s="20">
        <v>3.5</v>
      </c>
      <c r="AI1377" s="20">
        <v>100</v>
      </c>
      <c r="AJ1377" s="20">
        <v>39.936900000000001</v>
      </c>
      <c r="AK1377" s="18">
        <v>3.96</v>
      </c>
      <c r="AL1377" s="18">
        <v>4</v>
      </c>
      <c r="AM1377" s="18">
        <v>100</v>
      </c>
      <c r="AN1377" s="18">
        <v>50.307299999999998</v>
      </c>
      <c r="AO1377" s="2">
        <v>1.07</v>
      </c>
      <c r="AP1377" s="2">
        <v>1.1000000000000001</v>
      </c>
      <c r="AQ1377" s="2">
        <v>100</v>
      </c>
      <c r="AR1377" s="2">
        <v>2.8363999999999998</v>
      </c>
      <c r="AS1377" s="2">
        <v>2.6</v>
      </c>
      <c r="AT1377" s="2">
        <v>2.6</v>
      </c>
      <c r="AU1377" s="2">
        <v>100</v>
      </c>
      <c r="AV1377" s="2">
        <v>13.8429</v>
      </c>
      <c r="AW1377" s="2">
        <v>2.86</v>
      </c>
      <c r="AX1377" s="2">
        <v>2.9</v>
      </c>
      <c r="AY1377" s="2">
        <v>100</v>
      </c>
      <c r="AZ1377" s="2">
        <v>19.890999999999998</v>
      </c>
      <c r="BA1377" s="2">
        <v>5.79</v>
      </c>
      <c r="BB1377" s="2">
        <v>5.8</v>
      </c>
      <c r="BC1377" s="2">
        <v>100</v>
      </c>
      <c r="BD1377" s="2">
        <v>53.673900000000003</v>
      </c>
      <c r="BE1377" s="4" t="str">
        <f t="shared" si="212"/>
        <v>NO APLICA</v>
      </c>
      <c r="BF1377" s="4">
        <f t="shared" si="213"/>
        <v>3.6376000000000004</v>
      </c>
      <c r="BG1377">
        <f t="shared" si="214"/>
        <v>1.07</v>
      </c>
      <c r="BH1377">
        <f t="shared" si="215"/>
        <v>2.6</v>
      </c>
      <c r="BI1377">
        <f t="shared" si="216"/>
        <v>5.79</v>
      </c>
      <c r="BJ1377">
        <f t="shared" si="217"/>
        <v>3.96</v>
      </c>
      <c r="BK1377">
        <f t="shared" si="218"/>
        <v>3.48</v>
      </c>
      <c r="BL1377">
        <f t="shared" si="219"/>
        <v>369.99999999993952</v>
      </c>
    </row>
    <row r="1378" spans="1:64" x14ac:dyDescent="0.2">
      <c r="A1378" s="1">
        <v>1376</v>
      </c>
      <c r="B1378" s="7" t="s">
        <v>6</v>
      </c>
      <c r="C1378" s="3">
        <v>39969</v>
      </c>
      <c r="D1378" s="4" t="s">
        <v>3</v>
      </c>
      <c r="E1378" s="4" t="s">
        <v>166</v>
      </c>
      <c r="F1378" s="5" t="str">
        <f t="shared" si="210"/>
        <v>V</v>
      </c>
      <c r="G1378" s="6">
        <v>0.90833333333333333</v>
      </c>
      <c r="H1378" s="6">
        <v>0.90902777777777777</v>
      </c>
      <c r="I1378" s="85">
        <f t="shared" si="211"/>
        <v>0.99999999999999645</v>
      </c>
      <c r="J1378" s="86">
        <f>I1378*Segmentos!$D$7*(AH1378%)*IF(ISNUMBER(AI1378),AI1378%,0)</f>
        <v>19199.999999999935</v>
      </c>
      <c r="K1378" s="86">
        <f>I1378*Segmentos!$D$7*(AL1378%)*IF(ISNUMBER(AM1378),AM1378%,0)</f>
        <v>25999.999999999909</v>
      </c>
      <c r="L1378" s="4"/>
      <c r="M1378" s="2">
        <v>5.69</v>
      </c>
      <c r="N1378" s="2">
        <v>5.7</v>
      </c>
      <c r="O1378" s="2">
        <v>100</v>
      </c>
      <c r="P1378" s="2">
        <v>79.850300000000004</v>
      </c>
      <c r="Q1378" s="2">
        <v>4.25</v>
      </c>
      <c r="R1378" s="2">
        <v>4.2</v>
      </c>
      <c r="S1378" s="2">
        <v>100</v>
      </c>
      <c r="T1378" s="2">
        <v>9.9572000000000003</v>
      </c>
      <c r="U1378" s="2">
        <v>4.4800000000000004</v>
      </c>
      <c r="V1378" s="2">
        <v>4.5</v>
      </c>
      <c r="W1378" s="2">
        <v>100</v>
      </c>
      <c r="X1378" s="2">
        <v>13.175700000000001</v>
      </c>
      <c r="Y1378" s="2">
        <v>7.02</v>
      </c>
      <c r="Z1378" s="2">
        <v>7</v>
      </c>
      <c r="AA1378" s="2">
        <v>100</v>
      </c>
      <c r="AB1378" s="2">
        <v>29.116</v>
      </c>
      <c r="AC1378" s="2">
        <v>5.99</v>
      </c>
      <c r="AD1378" s="2">
        <v>6</v>
      </c>
      <c r="AE1378" s="2">
        <v>100</v>
      </c>
      <c r="AF1378" s="2">
        <v>27.601400000000002</v>
      </c>
      <c r="AG1378" s="20">
        <v>4.8</v>
      </c>
      <c r="AH1378" s="20">
        <v>4.8</v>
      </c>
      <c r="AI1378" s="20">
        <v>100</v>
      </c>
      <c r="AJ1378" s="20">
        <v>31.972300000000001</v>
      </c>
      <c r="AK1378" s="18">
        <v>6.49</v>
      </c>
      <c r="AL1378" s="18">
        <v>6.5</v>
      </c>
      <c r="AM1378" s="18">
        <v>100</v>
      </c>
      <c r="AN1378" s="18">
        <v>47.878</v>
      </c>
      <c r="AO1378" s="2">
        <v>3.29</v>
      </c>
      <c r="AP1378" s="2">
        <v>3.3</v>
      </c>
      <c r="AQ1378" s="2">
        <v>100</v>
      </c>
      <c r="AR1378" s="2">
        <v>5.0522</v>
      </c>
      <c r="AS1378" s="2">
        <v>2.86</v>
      </c>
      <c r="AT1378" s="2">
        <v>2.9</v>
      </c>
      <c r="AU1378" s="2">
        <v>100</v>
      </c>
      <c r="AV1378" s="2">
        <v>8.8568999999999996</v>
      </c>
      <c r="AW1378" s="2">
        <v>7.3</v>
      </c>
      <c r="AX1378" s="2">
        <v>7.3</v>
      </c>
      <c r="AY1378" s="2">
        <v>100</v>
      </c>
      <c r="AZ1378" s="2">
        <v>29.4831</v>
      </c>
      <c r="BA1378" s="2">
        <v>6.78</v>
      </c>
      <c r="BB1378" s="2">
        <v>6.8</v>
      </c>
      <c r="BC1378" s="2">
        <v>100</v>
      </c>
      <c r="BD1378" s="2">
        <v>36.458199999999998</v>
      </c>
      <c r="BE1378" s="4" t="str">
        <f t="shared" si="212"/>
        <v>NO APLICA</v>
      </c>
      <c r="BF1378" s="4">
        <f t="shared" si="213"/>
        <v>4.8257999999999992</v>
      </c>
      <c r="BG1378">
        <f t="shared" si="214"/>
        <v>3.29</v>
      </c>
      <c r="BH1378">
        <f t="shared" si="215"/>
        <v>2.86</v>
      </c>
      <c r="BI1378">
        <f t="shared" si="216"/>
        <v>7.3</v>
      </c>
      <c r="BJ1378">
        <f t="shared" si="217"/>
        <v>6.49</v>
      </c>
      <c r="BK1378">
        <f t="shared" si="218"/>
        <v>4.8</v>
      </c>
      <c r="BL1378">
        <f t="shared" si="219"/>
        <v>569.99999999999795</v>
      </c>
    </row>
    <row r="1379" spans="1:64" x14ac:dyDescent="0.2">
      <c r="A1379" s="1">
        <v>1377</v>
      </c>
      <c r="B1379" s="7" t="s">
        <v>31</v>
      </c>
      <c r="C1379" s="3">
        <v>39969</v>
      </c>
      <c r="D1379" s="4" t="s">
        <v>628</v>
      </c>
      <c r="E1379" s="4" t="s">
        <v>166</v>
      </c>
      <c r="F1379" s="5" t="str">
        <f t="shared" si="210"/>
        <v>V</v>
      </c>
      <c r="G1379" s="6">
        <v>0.91111111111111109</v>
      </c>
      <c r="H1379" s="6">
        <v>0.9145833333333333</v>
      </c>
      <c r="I1379" s="85">
        <f t="shared" si="211"/>
        <v>4.9999999999999822</v>
      </c>
      <c r="J1379" s="86">
        <f>I1379*Segmentos!$D$7*(AH1379%)*IF(ISNUMBER(AI1379),AI1379%,0)</f>
        <v>17583.999999999935</v>
      </c>
      <c r="K1379" s="86">
        <f>I1379*Segmentos!$D$7*(AL1379%)*IF(ISNUMBER(AM1379),AM1379%,0)</f>
        <v>20825.999999999927</v>
      </c>
      <c r="L1379" s="4"/>
      <c r="M1379" s="2">
        <v>0.96</v>
      </c>
      <c r="N1379" s="2">
        <v>1.3</v>
      </c>
      <c r="O1379" s="2">
        <v>71.400000000000006</v>
      </c>
      <c r="P1379" s="2">
        <v>89.899900000000002</v>
      </c>
      <c r="Q1379" s="2">
        <v>0.46</v>
      </c>
      <c r="R1379" s="2">
        <v>0.5</v>
      </c>
      <c r="S1379" s="2">
        <v>100</v>
      </c>
      <c r="T1379" s="2">
        <v>7.0861999999999998</v>
      </c>
      <c r="U1379" s="2">
        <v>0.73</v>
      </c>
      <c r="V1379" s="2">
        <v>1.4</v>
      </c>
      <c r="W1379" s="2">
        <v>51.1</v>
      </c>
      <c r="X1379" s="2">
        <v>14.229900000000001</v>
      </c>
      <c r="Y1379" s="2">
        <v>1.44</v>
      </c>
      <c r="Z1379" s="2">
        <v>2.1</v>
      </c>
      <c r="AA1379" s="2">
        <v>67.7</v>
      </c>
      <c r="AB1379" s="2">
        <v>39.557200000000002</v>
      </c>
      <c r="AC1379" s="2">
        <v>0.95</v>
      </c>
      <c r="AD1379" s="2">
        <v>1.1000000000000001</v>
      </c>
      <c r="AE1379" s="2">
        <v>89.3</v>
      </c>
      <c r="AF1379" s="2">
        <v>29.026599999999998</v>
      </c>
      <c r="AG1379" s="20">
        <v>0.9</v>
      </c>
      <c r="AH1379" s="20">
        <v>1.4</v>
      </c>
      <c r="AI1379" s="20">
        <v>62.8</v>
      </c>
      <c r="AJ1379" s="20">
        <v>39.769399999999997</v>
      </c>
      <c r="AK1379" s="18">
        <v>1.02</v>
      </c>
      <c r="AL1379" s="18">
        <v>1.3</v>
      </c>
      <c r="AM1379" s="18">
        <v>80.099999999999994</v>
      </c>
      <c r="AN1379" s="18">
        <v>50.130499999999998</v>
      </c>
      <c r="AO1379" s="2">
        <v>0.46</v>
      </c>
      <c r="AP1379" s="2">
        <v>0.6</v>
      </c>
      <c r="AQ1379" s="2">
        <v>81.099999999999994</v>
      </c>
      <c r="AR1379" s="2">
        <v>4.6989000000000001</v>
      </c>
      <c r="AS1379" s="2">
        <v>0.56999999999999995</v>
      </c>
      <c r="AT1379" s="2">
        <v>0.7</v>
      </c>
      <c r="AU1379" s="2">
        <v>82.8</v>
      </c>
      <c r="AV1379" s="2">
        <v>11.651999999999999</v>
      </c>
      <c r="AW1379" s="2">
        <v>0.53</v>
      </c>
      <c r="AX1379" s="2">
        <v>0.5</v>
      </c>
      <c r="AY1379" s="2">
        <v>100</v>
      </c>
      <c r="AZ1379" s="2">
        <v>14.086499999999999</v>
      </c>
      <c r="BA1379" s="2">
        <v>1.66</v>
      </c>
      <c r="BB1379" s="2">
        <v>2.6</v>
      </c>
      <c r="BC1379" s="2">
        <v>64.7</v>
      </c>
      <c r="BD1379" s="2">
        <v>59.462499999999999</v>
      </c>
      <c r="BE1379" s="4" t="str">
        <f t="shared" si="212"/>
        <v>NO APLICA</v>
      </c>
      <c r="BF1379" s="4">
        <f t="shared" si="213"/>
        <v>0.96639999999999993</v>
      </c>
      <c r="BG1379">
        <f t="shared" si="214"/>
        <v>0.46</v>
      </c>
      <c r="BH1379">
        <f t="shared" si="215"/>
        <v>0.56999999999999995</v>
      </c>
      <c r="BI1379">
        <f t="shared" si="216"/>
        <v>1.66</v>
      </c>
      <c r="BJ1379">
        <f t="shared" si="217"/>
        <v>1.02</v>
      </c>
      <c r="BK1379">
        <f t="shared" si="218"/>
        <v>0.9</v>
      </c>
      <c r="BL1379">
        <f t="shared" si="219"/>
        <v>464.09999999999837</v>
      </c>
    </row>
    <row r="1380" spans="1:64" x14ac:dyDescent="0.2">
      <c r="A1380" s="1">
        <v>1378</v>
      </c>
      <c r="B1380" s="7" t="s">
        <v>37</v>
      </c>
      <c r="C1380" s="3">
        <v>39969</v>
      </c>
      <c r="D1380" s="4" t="s">
        <v>629</v>
      </c>
      <c r="E1380" s="4" t="s">
        <v>173</v>
      </c>
      <c r="F1380" s="5" t="str">
        <f t="shared" si="210"/>
        <v>V</v>
      </c>
      <c r="G1380" s="6">
        <v>0.87430555555555556</v>
      </c>
      <c r="H1380" s="6">
        <v>0.875</v>
      </c>
      <c r="I1380" s="85">
        <f t="shared" si="211"/>
        <v>0.99999999999999645</v>
      </c>
      <c r="J1380" s="86">
        <f>I1380*Segmentos!$D$7*(AH1380%)*IF(ISNUMBER(AI1380),AI1380%,0)</f>
        <v>799.99999999999727</v>
      </c>
      <c r="K1380" s="86">
        <f>I1380*Segmentos!$D$7*(AL1380%)*IF(ISNUMBER(AM1380),AM1380%,0)</f>
        <v>799.99999999999727</v>
      </c>
      <c r="L1380" s="4"/>
      <c r="M1380" s="2">
        <v>0.2</v>
      </c>
      <c r="N1380" s="2">
        <v>0.2</v>
      </c>
      <c r="O1380" s="2">
        <v>100</v>
      </c>
      <c r="P1380" s="2">
        <v>100</v>
      </c>
      <c r="Q1380" s="2">
        <v>0</v>
      </c>
      <c r="R1380" s="2">
        <v>0</v>
      </c>
      <c r="S1380" s="8" t="s">
        <v>577</v>
      </c>
      <c r="T1380" s="2">
        <v>0</v>
      </c>
      <c r="U1380" s="2">
        <v>0</v>
      </c>
      <c r="V1380" s="2">
        <v>0</v>
      </c>
      <c r="W1380" s="8" t="s">
        <v>577</v>
      </c>
      <c r="X1380" s="2">
        <v>0</v>
      </c>
      <c r="Y1380" s="2">
        <v>0.1</v>
      </c>
      <c r="Z1380" s="2">
        <v>0.1</v>
      </c>
      <c r="AA1380" s="2">
        <v>100</v>
      </c>
      <c r="AB1380" s="2">
        <v>14.5802</v>
      </c>
      <c r="AC1380" s="2">
        <v>0.51</v>
      </c>
      <c r="AD1380" s="2">
        <v>0.5</v>
      </c>
      <c r="AE1380" s="2">
        <v>100</v>
      </c>
      <c r="AF1380" s="2">
        <v>85.419799999999995</v>
      </c>
      <c r="AG1380" s="20">
        <v>0.22</v>
      </c>
      <c r="AH1380" s="20">
        <v>0.2</v>
      </c>
      <c r="AI1380" s="20">
        <v>100</v>
      </c>
      <c r="AJ1380" s="20">
        <v>53.829099999999997</v>
      </c>
      <c r="AK1380" s="18">
        <v>0.17</v>
      </c>
      <c r="AL1380" s="18">
        <v>0.2</v>
      </c>
      <c r="AM1380" s="18">
        <v>100</v>
      </c>
      <c r="AN1380" s="18">
        <v>46.170900000000003</v>
      </c>
      <c r="AO1380" s="2">
        <v>0.4</v>
      </c>
      <c r="AP1380" s="2">
        <v>0.4</v>
      </c>
      <c r="AQ1380" s="2">
        <v>100</v>
      </c>
      <c r="AR1380" s="2">
        <v>22.026599999999998</v>
      </c>
      <c r="AS1380" s="2">
        <v>0.22</v>
      </c>
      <c r="AT1380" s="2">
        <v>0.2</v>
      </c>
      <c r="AU1380" s="2">
        <v>100</v>
      </c>
      <c r="AV1380" s="2">
        <v>24.144300000000001</v>
      </c>
      <c r="AW1380" s="2">
        <v>0.25</v>
      </c>
      <c r="AX1380" s="2">
        <v>0.3</v>
      </c>
      <c r="AY1380" s="2">
        <v>100</v>
      </c>
      <c r="AZ1380" s="2">
        <v>36.770699999999998</v>
      </c>
      <c r="BA1380" s="2">
        <v>0.09</v>
      </c>
      <c r="BB1380" s="2">
        <v>0.1</v>
      </c>
      <c r="BC1380" s="2">
        <v>100</v>
      </c>
      <c r="BD1380" s="2">
        <v>17.058399999999999</v>
      </c>
      <c r="BE1380" s="4" t="str">
        <f t="shared" si="212"/>
        <v>NO APLICA</v>
      </c>
      <c r="BF1380" s="4">
        <f t="shared" si="213"/>
        <v>0.24100000000000005</v>
      </c>
      <c r="BG1380">
        <f t="shared" si="214"/>
        <v>0.4</v>
      </c>
      <c r="BH1380">
        <f t="shared" si="215"/>
        <v>0.22</v>
      </c>
      <c r="BI1380">
        <f t="shared" si="216"/>
        <v>0.25</v>
      </c>
      <c r="BJ1380">
        <f t="shared" si="217"/>
        <v>0.17</v>
      </c>
      <c r="BK1380">
        <f t="shared" si="218"/>
        <v>0.22</v>
      </c>
      <c r="BL1380">
        <f t="shared" si="219"/>
        <v>19.999999999999929</v>
      </c>
    </row>
    <row r="1381" spans="1:64" x14ac:dyDescent="0.2">
      <c r="A1381" s="1">
        <v>1379</v>
      </c>
      <c r="B1381" s="7" t="s">
        <v>37</v>
      </c>
      <c r="C1381" s="3">
        <v>39969</v>
      </c>
      <c r="D1381" s="4" t="s">
        <v>628</v>
      </c>
      <c r="E1381" s="4" t="s">
        <v>173</v>
      </c>
      <c r="F1381" s="5" t="str">
        <f t="shared" si="210"/>
        <v>V</v>
      </c>
      <c r="G1381" s="6">
        <v>0.91041666666666676</v>
      </c>
      <c r="H1381" s="6">
        <v>0.91111111111111109</v>
      </c>
      <c r="I1381" s="85">
        <f t="shared" si="211"/>
        <v>0.99999999999983658</v>
      </c>
      <c r="J1381" s="86">
        <f>I1381*Segmentos!$D$7*(AH1381%)*IF(ISNUMBER(AI1381),AI1381%,0)</f>
        <v>4399.9999999992815</v>
      </c>
      <c r="K1381" s="86">
        <f>I1381*Segmentos!$D$7*(AL1381%)*IF(ISNUMBER(AM1381),AM1381%,0)</f>
        <v>4799.999999999216</v>
      </c>
      <c r="L1381" s="4"/>
      <c r="M1381" s="2">
        <v>1.1599999999999999</v>
      </c>
      <c r="N1381" s="2">
        <v>1.2</v>
      </c>
      <c r="O1381" s="2">
        <v>100</v>
      </c>
      <c r="P1381" s="2">
        <v>89.790099999999995</v>
      </c>
      <c r="Q1381" s="2">
        <v>0.46</v>
      </c>
      <c r="R1381" s="2">
        <v>0.5</v>
      </c>
      <c r="S1381" s="2">
        <v>100</v>
      </c>
      <c r="T1381" s="2">
        <v>5.88</v>
      </c>
      <c r="U1381" s="2">
        <v>1.22</v>
      </c>
      <c r="V1381" s="2">
        <v>1.2</v>
      </c>
      <c r="W1381" s="2">
        <v>100</v>
      </c>
      <c r="X1381" s="2">
        <v>19.8383</v>
      </c>
      <c r="Y1381" s="2">
        <v>1.35</v>
      </c>
      <c r="Z1381" s="2">
        <v>1.3</v>
      </c>
      <c r="AA1381" s="2">
        <v>100</v>
      </c>
      <c r="AB1381" s="2">
        <v>30.8004</v>
      </c>
      <c r="AC1381" s="2">
        <v>1.31</v>
      </c>
      <c r="AD1381" s="2">
        <v>1.3</v>
      </c>
      <c r="AE1381" s="2">
        <v>100</v>
      </c>
      <c r="AF1381" s="2">
        <v>33.2714</v>
      </c>
      <c r="AG1381" s="20">
        <v>1.0900000000000001</v>
      </c>
      <c r="AH1381" s="20">
        <v>1.1000000000000001</v>
      </c>
      <c r="AI1381" s="20">
        <v>100</v>
      </c>
      <c r="AJ1381" s="20">
        <v>40.100900000000003</v>
      </c>
      <c r="AK1381" s="18">
        <v>1.22</v>
      </c>
      <c r="AL1381" s="18">
        <v>1.2</v>
      </c>
      <c r="AM1381" s="18">
        <v>100</v>
      </c>
      <c r="AN1381" s="18">
        <v>49.6892</v>
      </c>
      <c r="AO1381" s="2">
        <v>0.39</v>
      </c>
      <c r="AP1381" s="2">
        <v>0.4</v>
      </c>
      <c r="AQ1381" s="2">
        <v>100</v>
      </c>
      <c r="AR1381" s="2">
        <v>3.2928999999999999</v>
      </c>
      <c r="AS1381" s="2">
        <v>0.4</v>
      </c>
      <c r="AT1381" s="2">
        <v>0.4</v>
      </c>
      <c r="AU1381" s="2">
        <v>100</v>
      </c>
      <c r="AV1381" s="2">
        <v>6.8121999999999998</v>
      </c>
      <c r="AW1381" s="2">
        <v>1.02</v>
      </c>
      <c r="AX1381" s="2">
        <v>1</v>
      </c>
      <c r="AY1381" s="2">
        <v>100</v>
      </c>
      <c r="AZ1381" s="2">
        <v>22.788599999999999</v>
      </c>
      <c r="BA1381" s="2">
        <v>1.92</v>
      </c>
      <c r="BB1381" s="2">
        <v>1.9</v>
      </c>
      <c r="BC1381" s="2">
        <v>100</v>
      </c>
      <c r="BD1381" s="2">
        <v>56.896500000000003</v>
      </c>
      <c r="BE1381" s="4" t="str">
        <f t="shared" si="212"/>
        <v>NO APLICA</v>
      </c>
      <c r="BF1381" s="4">
        <f t="shared" si="213"/>
        <v>1.0085999999999999</v>
      </c>
      <c r="BG1381">
        <f t="shared" si="214"/>
        <v>0.39</v>
      </c>
      <c r="BH1381">
        <f t="shared" si="215"/>
        <v>0.4</v>
      </c>
      <c r="BI1381">
        <f t="shared" si="216"/>
        <v>1.92</v>
      </c>
      <c r="BJ1381">
        <f t="shared" si="217"/>
        <v>1.22</v>
      </c>
      <c r="BK1381">
        <f t="shared" si="218"/>
        <v>1.0900000000000001</v>
      </c>
      <c r="BL1381">
        <f t="shared" si="219"/>
        <v>119.99999999998039</v>
      </c>
    </row>
    <row r="1382" spans="1:64" x14ac:dyDescent="0.2">
      <c r="A1382" s="1">
        <v>1380</v>
      </c>
      <c r="B1382" s="7" t="s">
        <v>86</v>
      </c>
      <c r="C1382" s="3">
        <v>39969</v>
      </c>
      <c r="D1382" s="4" t="s">
        <v>17</v>
      </c>
      <c r="E1382" s="4" t="s">
        <v>169</v>
      </c>
      <c r="F1382" s="5" t="str">
        <f t="shared" si="210"/>
        <v>V</v>
      </c>
      <c r="G1382" s="6">
        <v>0.9159722222222223</v>
      </c>
      <c r="H1382" s="6">
        <v>0.9590277777777777</v>
      </c>
      <c r="I1382" s="85">
        <f t="shared" si="211"/>
        <v>61.99999999999978</v>
      </c>
      <c r="J1382" s="86">
        <f>I1382*Segmentos!$D$7*(AH1382%)*IF(ISNUMBER(AI1382),AI1382%,0)</f>
        <v>90395.999999999694</v>
      </c>
      <c r="K1382" s="86">
        <f>I1382*Segmentos!$D$7*(AL1382%)*IF(ISNUMBER(AM1382),AM1382%,0)</f>
        <v>46648.799999999836</v>
      </c>
      <c r="L1382" s="4"/>
      <c r="M1382" s="2">
        <v>0.27</v>
      </c>
      <c r="N1382" s="2">
        <v>0.9</v>
      </c>
      <c r="O1382" s="2">
        <v>30.2</v>
      </c>
      <c r="P1382" s="2">
        <v>93.033100000000005</v>
      </c>
      <c r="Q1382" s="2">
        <v>0.14000000000000001</v>
      </c>
      <c r="R1382" s="2">
        <v>0.5</v>
      </c>
      <c r="S1382" s="2">
        <v>25.5</v>
      </c>
      <c r="T1382" s="2">
        <v>8.0250000000000004</v>
      </c>
      <c r="U1382" s="2">
        <v>0.06</v>
      </c>
      <c r="V1382" s="2">
        <v>0.8</v>
      </c>
      <c r="W1382" s="2">
        <v>7.1</v>
      </c>
      <c r="X1382" s="2">
        <v>4.3254999999999999</v>
      </c>
      <c r="Y1382" s="2">
        <v>0.5</v>
      </c>
      <c r="Z1382" s="2">
        <v>1.1000000000000001</v>
      </c>
      <c r="AA1382" s="2">
        <v>45.3</v>
      </c>
      <c r="AB1382" s="2">
        <v>51.414400000000001</v>
      </c>
      <c r="AC1382" s="2">
        <v>0.26</v>
      </c>
      <c r="AD1382" s="2">
        <v>0.9</v>
      </c>
      <c r="AE1382" s="2">
        <v>28.6</v>
      </c>
      <c r="AF1382" s="2">
        <v>29.2682</v>
      </c>
      <c r="AG1382" s="20">
        <v>0.36</v>
      </c>
      <c r="AH1382" s="20">
        <v>0.9</v>
      </c>
      <c r="AI1382" s="20">
        <v>40.5</v>
      </c>
      <c r="AJ1382" s="20">
        <v>59.1584</v>
      </c>
      <c r="AK1382" s="18">
        <v>0.19</v>
      </c>
      <c r="AL1382" s="18">
        <v>0.9</v>
      </c>
      <c r="AM1382" s="18">
        <v>20.9</v>
      </c>
      <c r="AN1382" s="18">
        <v>33.874699999999997</v>
      </c>
      <c r="AO1382" s="2">
        <v>0</v>
      </c>
      <c r="AP1382" s="2">
        <v>0.2</v>
      </c>
      <c r="AQ1382" s="2">
        <v>1.6</v>
      </c>
      <c r="AR1382" s="2">
        <v>0.14649999999999999</v>
      </c>
      <c r="AS1382" s="2">
        <v>0.21</v>
      </c>
      <c r="AT1382" s="2">
        <v>0.8</v>
      </c>
      <c r="AU1382" s="2">
        <v>26.8</v>
      </c>
      <c r="AV1382" s="2">
        <v>15.9072</v>
      </c>
      <c r="AW1382" s="2">
        <v>0.47</v>
      </c>
      <c r="AX1382" s="2">
        <v>1.5</v>
      </c>
      <c r="AY1382" s="2">
        <v>30.7</v>
      </c>
      <c r="AZ1382" s="2">
        <v>46.808799999999998</v>
      </c>
      <c r="BA1382" s="2">
        <v>0.23</v>
      </c>
      <c r="BB1382" s="2">
        <v>0.7</v>
      </c>
      <c r="BC1382" s="2">
        <v>34.6</v>
      </c>
      <c r="BD1382" s="2">
        <v>30.1707</v>
      </c>
      <c r="BE1382" s="4" t="str">
        <f t="shared" si="212"/>
        <v>ABURRIDO</v>
      </c>
      <c r="BF1382" s="4">
        <f t="shared" si="213"/>
        <v>0.27659999999999996</v>
      </c>
      <c r="BG1382">
        <f t="shared" si="214"/>
        <v>0</v>
      </c>
      <c r="BH1382">
        <f t="shared" si="215"/>
        <v>0.21</v>
      </c>
      <c r="BI1382">
        <f t="shared" si="216"/>
        <v>0.47</v>
      </c>
      <c r="BJ1382">
        <f t="shared" si="217"/>
        <v>0.19</v>
      </c>
      <c r="BK1382">
        <f t="shared" si="218"/>
        <v>0.36</v>
      </c>
      <c r="BL1382">
        <f t="shared" si="219"/>
        <v>1685.1599999999942</v>
      </c>
    </row>
    <row r="1383" spans="1:64" x14ac:dyDescent="0.2">
      <c r="A1383" s="1">
        <v>1381</v>
      </c>
      <c r="B1383" s="7" t="s">
        <v>14</v>
      </c>
      <c r="C1383" s="3">
        <v>39969</v>
      </c>
      <c r="D1383" s="4" t="s">
        <v>626</v>
      </c>
      <c r="E1383" s="4" t="s">
        <v>163</v>
      </c>
      <c r="F1383" s="5" t="str">
        <f t="shared" si="210"/>
        <v>V</v>
      </c>
      <c r="G1383" s="6">
        <v>0.85069444444444453</v>
      </c>
      <c r="H1383" s="6">
        <v>0.875</v>
      </c>
      <c r="I1383" s="85">
        <f t="shared" si="211"/>
        <v>34.999999999999872</v>
      </c>
      <c r="J1383" s="86">
        <f>I1383*Segmentos!$D$7*(AH1383%)*IF(ISNUMBER(AI1383),AI1383%,0)</f>
        <v>601957.99999999779</v>
      </c>
      <c r="K1383" s="86">
        <f>I1383*Segmentos!$D$7*(AL1383%)*IF(ISNUMBER(AM1383),AM1383%,0)</f>
        <v>1107077.999999996</v>
      </c>
      <c r="L1383" s="4"/>
      <c r="M1383" s="2">
        <v>6.17</v>
      </c>
      <c r="N1383" s="2">
        <v>10.199999999999999</v>
      </c>
      <c r="O1383" s="2">
        <v>60.5</v>
      </c>
      <c r="P1383" s="2">
        <v>83.293599999999998</v>
      </c>
      <c r="Q1383" s="2">
        <v>5.97</v>
      </c>
      <c r="R1383" s="2">
        <v>10.1</v>
      </c>
      <c r="S1383" s="2">
        <v>59.4</v>
      </c>
      <c r="T1383" s="2">
        <v>13.4436</v>
      </c>
      <c r="U1383" s="2">
        <v>4.63</v>
      </c>
      <c r="V1383" s="2">
        <v>9.4</v>
      </c>
      <c r="W1383" s="2">
        <v>49.1</v>
      </c>
      <c r="X1383" s="2">
        <v>13.1038</v>
      </c>
      <c r="Y1383" s="2">
        <v>6.23</v>
      </c>
      <c r="Z1383" s="2">
        <v>10.3</v>
      </c>
      <c r="AA1383" s="2">
        <v>60.6</v>
      </c>
      <c r="AB1383" s="2">
        <v>24.7973</v>
      </c>
      <c r="AC1383" s="2">
        <v>7.21</v>
      </c>
      <c r="AD1383" s="2">
        <v>10.7</v>
      </c>
      <c r="AE1383" s="2">
        <v>67.3</v>
      </c>
      <c r="AF1383" s="2">
        <v>31.948899999999998</v>
      </c>
      <c r="AG1383" s="20">
        <v>4.28</v>
      </c>
      <c r="AH1383" s="20">
        <v>7.3</v>
      </c>
      <c r="AI1383" s="20">
        <v>58.9</v>
      </c>
      <c r="AJ1383" s="20">
        <v>27.392700000000001</v>
      </c>
      <c r="AK1383" s="18">
        <v>7.88</v>
      </c>
      <c r="AL1383" s="18">
        <v>12.9</v>
      </c>
      <c r="AM1383" s="18">
        <v>61.3</v>
      </c>
      <c r="AN1383" s="18">
        <v>55.9009</v>
      </c>
      <c r="AO1383" s="2">
        <v>4.8499999999999996</v>
      </c>
      <c r="AP1383" s="2">
        <v>7.9</v>
      </c>
      <c r="AQ1383" s="2">
        <v>61.2</v>
      </c>
      <c r="AR1383" s="2">
        <v>7.1440000000000001</v>
      </c>
      <c r="AS1383" s="2">
        <v>5.35</v>
      </c>
      <c r="AT1383" s="2">
        <v>7.4</v>
      </c>
      <c r="AU1383" s="2">
        <v>72</v>
      </c>
      <c r="AV1383" s="2">
        <v>15.892300000000001</v>
      </c>
      <c r="AW1383" s="2">
        <v>6.04</v>
      </c>
      <c r="AX1383" s="2">
        <v>10.6</v>
      </c>
      <c r="AY1383" s="2">
        <v>56.8</v>
      </c>
      <c r="AZ1383" s="2">
        <v>23.434200000000001</v>
      </c>
      <c r="BA1383" s="2">
        <v>7.13</v>
      </c>
      <c r="BB1383" s="2">
        <v>12.1</v>
      </c>
      <c r="BC1383" s="2">
        <v>58.8</v>
      </c>
      <c r="BD1383" s="2">
        <v>36.823</v>
      </c>
      <c r="BE1383" s="4" t="str">
        <f t="shared" si="212"/>
        <v>NO APLICA</v>
      </c>
      <c r="BF1383" s="4">
        <f t="shared" si="213"/>
        <v>6.0520000000000005</v>
      </c>
      <c r="BG1383">
        <f t="shared" si="214"/>
        <v>4.8499999999999996</v>
      </c>
      <c r="BH1383">
        <f t="shared" si="215"/>
        <v>5.35</v>
      </c>
      <c r="BI1383">
        <f t="shared" si="216"/>
        <v>7.13</v>
      </c>
      <c r="BJ1383">
        <f t="shared" si="217"/>
        <v>7.88</v>
      </c>
      <c r="BK1383">
        <f t="shared" si="218"/>
        <v>4.28</v>
      </c>
      <c r="BL1383">
        <f t="shared" si="219"/>
        <v>21598.49999999992</v>
      </c>
    </row>
    <row r="1384" spans="1:64" x14ac:dyDescent="0.2">
      <c r="A1384" s="1">
        <v>1382</v>
      </c>
      <c r="B1384" s="7" t="s">
        <v>46</v>
      </c>
      <c r="C1384" s="3">
        <v>39969</v>
      </c>
      <c r="D1384" s="4" t="s">
        <v>627</v>
      </c>
      <c r="E1384" s="4" t="s">
        <v>170</v>
      </c>
      <c r="F1384" s="5" t="str">
        <f t="shared" si="210"/>
        <v>V</v>
      </c>
      <c r="G1384" s="6">
        <v>0.75277777777777777</v>
      </c>
      <c r="H1384" s="6">
        <v>0.88402777777777775</v>
      </c>
      <c r="I1384" s="85">
        <f t="shared" si="211"/>
        <v>188.99999999999997</v>
      </c>
      <c r="J1384" s="86">
        <f>I1384*Segmentos!$D$7*(AH1384%)*IF(ISNUMBER(AI1384),AI1384%,0)</f>
        <v>1890302.3999999997</v>
      </c>
      <c r="K1384" s="86">
        <f>I1384*Segmentos!$D$7*(AL1384%)*IF(ISNUMBER(AM1384),AM1384%,0)</f>
        <v>2314493.9999999995</v>
      </c>
      <c r="L1384" s="4"/>
      <c r="M1384" s="2">
        <v>2.81</v>
      </c>
      <c r="N1384" s="2">
        <v>14.6</v>
      </c>
      <c r="O1384" s="2">
        <v>19.2</v>
      </c>
      <c r="P1384" s="2">
        <v>61.019199999999998</v>
      </c>
      <c r="Q1384" s="2">
        <v>3.47</v>
      </c>
      <c r="R1384" s="2">
        <v>16</v>
      </c>
      <c r="S1384" s="2">
        <v>21.7</v>
      </c>
      <c r="T1384" s="2">
        <v>12.5838</v>
      </c>
      <c r="U1384" s="2">
        <v>3.55</v>
      </c>
      <c r="V1384" s="2">
        <v>15.2</v>
      </c>
      <c r="W1384" s="2">
        <v>23.4</v>
      </c>
      <c r="X1384" s="2">
        <v>16.188099999999999</v>
      </c>
      <c r="Y1384" s="2">
        <v>3.18</v>
      </c>
      <c r="Z1384" s="2">
        <v>15.9</v>
      </c>
      <c r="AA1384" s="2">
        <v>20</v>
      </c>
      <c r="AB1384" s="2">
        <v>20.381399999999999</v>
      </c>
      <c r="AC1384" s="2">
        <v>1.66</v>
      </c>
      <c r="AD1384" s="2">
        <v>12.4</v>
      </c>
      <c r="AE1384" s="2">
        <v>13.5</v>
      </c>
      <c r="AF1384" s="2">
        <v>11.8659</v>
      </c>
      <c r="AG1384" s="20">
        <v>2.5099999999999998</v>
      </c>
      <c r="AH1384" s="20">
        <v>13.3</v>
      </c>
      <c r="AI1384" s="20">
        <v>18.8</v>
      </c>
      <c r="AJ1384" s="20">
        <v>25.895499999999998</v>
      </c>
      <c r="AK1384" s="18">
        <v>3.08</v>
      </c>
      <c r="AL1384" s="18">
        <v>15.7</v>
      </c>
      <c r="AM1384" s="18">
        <v>19.5</v>
      </c>
      <c r="AN1384" s="18">
        <v>35.123600000000003</v>
      </c>
      <c r="AO1384" s="2">
        <v>2.59</v>
      </c>
      <c r="AP1384" s="2">
        <v>11</v>
      </c>
      <c r="AQ1384" s="2">
        <v>23.5</v>
      </c>
      <c r="AR1384" s="2">
        <v>6.1509</v>
      </c>
      <c r="AS1384" s="2">
        <v>2.36</v>
      </c>
      <c r="AT1384" s="2">
        <v>11.7</v>
      </c>
      <c r="AU1384" s="2">
        <v>20.100000000000001</v>
      </c>
      <c r="AV1384" s="2">
        <v>11.2813</v>
      </c>
      <c r="AW1384" s="2">
        <v>2.4300000000000002</v>
      </c>
      <c r="AX1384" s="2">
        <v>14.4</v>
      </c>
      <c r="AY1384" s="2">
        <v>16.899999999999999</v>
      </c>
      <c r="AZ1384" s="2">
        <v>15.2098</v>
      </c>
      <c r="BA1384" s="2">
        <v>3.41</v>
      </c>
      <c r="BB1384" s="2">
        <v>17.399999999999999</v>
      </c>
      <c r="BC1384" s="2">
        <v>19.600000000000001</v>
      </c>
      <c r="BD1384" s="2">
        <v>28.377300000000002</v>
      </c>
      <c r="BE1384" s="4" t="str">
        <f t="shared" si="212"/>
        <v>ABURRIDO</v>
      </c>
      <c r="BF1384" s="4">
        <f t="shared" si="213"/>
        <v>2.7963999999999993</v>
      </c>
      <c r="BG1384">
        <f t="shared" si="214"/>
        <v>2.59</v>
      </c>
      <c r="BH1384">
        <f t="shared" si="215"/>
        <v>2.36</v>
      </c>
      <c r="BI1384">
        <f t="shared" si="216"/>
        <v>3.41</v>
      </c>
      <c r="BJ1384">
        <f t="shared" si="217"/>
        <v>3.08</v>
      </c>
      <c r="BK1384">
        <f t="shared" si="218"/>
        <v>2.5099999999999998</v>
      </c>
      <c r="BL1384">
        <f t="shared" si="219"/>
        <v>52980.479999999989</v>
      </c>
    </row>
    <row r="1385" spans="1:64" x14ac:dyDescent="0.2">
      <c r="A1385" s="1">
        <v>1383</v>
      </c>
      <c r="B1385" s="7" t="s">
        <v>10</v>
      </c>
      <c r="C1385" s="3">
        <v>39969</v>
      </c>
      <c r="D1385" s="4" t="s">
        <v>8</v>
      </c>
      <c r="E1385" s="4" t="s">
        <v>164</v>
      </c>
      <c r="F1385" s="5" t="str">
        <f t="shared" si="210"/>
        <v>V</v>
      </c>
      <c r="G1385" s="6">
        <v>0.87361111111111101</v>
      </c>
      <c r="H1385" s="6">
        <v>0.91736111111111107</v>
      </c>
      <c r="I1385" s="85">
        <f t="shared" si="211"/>
        <v>63.000000000000099</v>
      </c>
      <c r="J1385" s="86">
        <f>I1385*Segmentos!$D$7*(AH1385%)*IF(ISNUMBER(AI1385),AI1385%,0)</f>
        <v>937540.80000000156</v>
      </c>
      <c r="K1385" s="86">
        <f>I1385*Segmentos!$D$7*(AL1385%)*IF(ISNUMBER(AM1385),AM1385%,0)</f>
        <v>1245358.8000000017</v>
      </c>
      <c r="L1385" s="4"/>
      <c r="M1385" s="2">
        <v>4.37</v>
      </c>
      <c r="N1385" s="2">
        <v>14.8</v>
      </c>
      <c r="O1385" s="2">
        <v>29.5</v>
      </c>
      <c r="P1385" s="2">
        <v>91.204599999999999</v>
      </c>
      <c r="Q1385" s="2">
        <v>1</v>
      </c>
      <c r="R1385" s="2">
        <v>6.4</v>
      </c>
      <c r="S1385" s="2">
        <v>15.6</v>
      </c>
      <c r="T1385" s="2">
        <v>3.4670999999999998</v>
      </c>
      <c r="U1385" s="2">
        <v>1.51</v>
      </c>
      <c r="V1385" s="2">
        <v>8.3000000000000007</v>
      </c>
      <c r="W1385" s="2">
        <v>18.3</v>
      </c>
      <c r="X1385" s="2">
        <v>6.5888999999999998</v>
      </c>
      <c r="Y1385" s="2">
        <v>3.67</v>
      </c>
      <c r="Z1385" s="2">
        <v>17</v>
      </c>
      <c r="AA1385" s="2">
        <v>21.6</v>
      </c>
      <c r="AB1385" s="2">
        <v>22.581600000000002</v>
      </c>
      <c r="AC1385" s="2">
        <v>8.56</v>
      </c>
      <c r="AD1385" s="2">
        <v>21.3</v>
      </c>
      <c r="AE1385" s="2">
        <v>40.1</v>
      </c>
      <c r="AF1385" s="2">
        <v>58.567</v>
      </c>
      <c r="AG1385" s="20">
        <v>3.73</v>
      </c>
      <c r="AH1385" s="20">
        <v>14.2</v>
      </c>
      <c r="AI1385" s="20">
        <v>26.2</v>
      </c>
      <c r="AJ1385" s="20">
        <v>36.8962</v>
      </c>
      <c r="AK1385" s="18">
        <v>4.96</v>
      </c>
      <c r="AL1385" s="18">
        <v>15.3</v>
      </c>
      <c r="AM1385" s="18">
        <v>32.299999999999997</v>
      </c>
      <c r="AN1385" s="18">
        <v>54.308300000000003</v>
      </c>
      <c r="AO1385" s="2">
        <v>1.43</v>
      </c>
      <c r="AP1385" s="2">
        <v>7.6</v>
      </c>
      <c r="AQ1385" s="2">
        <v>18.899999999999999</v>
      </c>
      <c r="AR1385" s="2">
        <v>3.2681</v>
      </c>
      <c r="AS1385" s="2">
        <v>3.31</v>
      </c>
      <c r="AT1385" s="2">
        <v>11.8</v>
      </c>
      <c r="AU1385" s="2">
        <v>28.1</v>
      </c>
      <c r="AV1385" s="2">
        <v>15.2128</v>
      </c>
      <c r="AW1385" s="2">
        <v>3.4</v>
      </c>
      <c r="AX1385" s="2">
        <v>15.2</v>
      </c>
      <c r="AY1385" s="2">
        <v>22.3</v>
      </c>
      <c r="AZ1385" s="2">
        <v>20.372900000000001</v>
      </c>
      <c r="BA1385" s="2">
        <v>6.56</v>
      </c>
      <c r="BB1385" s="2">
        <v>18.3</v>
      </c>
      <c r="BC1385" s="2">
        <v>35.799999999999997</v>
      </c>
      <c r="BD1385" s="2">
        <v>52.3508</v>
      </c>
      <c r="BE1385" s="4" t="str">
        <f t="shared" si="212"/>
        <v>NO APLICA</v>
      </c>
      <c r="BF1385" s="4">
        <f t="shared" si="213"/>
        <v>4.3285999999999998</v>
      </c>
      <c r="BG1385">
        <f t="shared" si="214"/>
        <v>1.43</v>
      </c>
      <c r="BH1385">
        <f t="shared" si="215"/>
        <v>3.31</v>
      </c>
      <c r="BI1385">
        <f t="shared" si="216"/>
        <v>6.56</v>
      </c>
      <c r="BJ1385">
        <f t="shared" si="217"/>
        <v>4.96</v>
      </c>
      <c r="BK1385">
        <f t="shared" si="218"/>
        <v>3.73</v>
      </c>
      <c r="BL1385">
        <f t="shared" si="219"/>
        <v>27505.800000000047</v>
      </c>
    </row>
    <row r="1386" spans="1:64" x14ac:dyDescent="0.2">
      <c r="A1386" s="1">
        <v>1384</v>
      </c>
      <c r="B1386" s="7" t="s">
        <v>48</v>
      </c>
      <c r="C1386" s="3">
        <v>39969</v>
      </c>
      <c r="D1386" s="4" t="s">
        <v>8</v>
      </c>
      <c r="E1386" s="4" t="s">
        <v>176</v>
      </c>
      <c r="F1386" s="5" t="str">
        <f t="shared" si="210"/>
        <v>V</v>
      </c>
      <c r="G1386" s="6">
        <v>0.91736111111111107</v>
      </c>
      <c r="H1386" s="6">
        <v>3.125E-2</v>
      </c>
      <c r="I1386" s="85">
        <f t="shared" si="211"/>
        <v>164.00000000000006</v>
      </c>
      <c r="J1386" s="86">
        <f>I1386*Segmentos!$D$7*(AH1386%)*IF(ISNUMBER(AI1386),AI1386%,0)</f>
        <v>5303760.0000000019</v>
      </c>
      <c r="K1386" s="86">
        <f>I1386*Segmentos!$D$7*(AL1386%)*IF(ISNUMBER(AM1386),AM1386%,0)</f>
        <v>5297724.8000000026</v>
      </c>
      <c r="L1386" s="4"/>
      <c r="M1386" s="2">
        <v>8.07</v>
      </c>
      <c r="N1386" s="2">
        <v>29.6</v>
      </c>
      <c r="O1386" s="2">
        <v>27.3</v>
      </c>
      <c r="P1386" s="2">
        <v>80.672700000000006</v>
      </c>
      <c r="Q1386" s="2">
        <v>5.26</v>
      </c>
      <c r="R1386" s="2">
        <v>21.9</v>
      </c>
      <c r="S1386" s="2">
        <v>24</v>
      </c>
      <c r="T1386" s="2">
        <v>8.7796000000000003</v>
      </c>
      <c r="U1386" s="2">
        <v>5.27</v>
      </c>
      <c r="V1386" s="2">
        <v>29</v>
      </c>
      <c r="W1386" s="2">
        <v>18.2</v>
      </c>
      <c r="X1386" s="2">
        <v>11.0497</v>
      </c>
      <c r="Y1386" s="2">
        <v>8.0500000000000007</v>
      </c>
      <c r="Z1386" s="2">
        <v>31.5</v>
      </c>
      <c r="AA1386" s="2">
        <v>25.6</v>
      </c>
      <c r="AB1386" s="2">
        <v>23.772600000000001</v>
      </c>
      <c r="AC1386" s="2">
        <v>11.29</v>
      </c>
      <c r="AD1386" s="2">
        <v>32.1</v>
      </c>
      <c r="AE1386" s="2">
        <v>35.1</v>
      </c>
      <c r="AF1386" s="2">
        <v>37.070799999999998</v>
      </c>
      <c r="AG1386" s="20">
        <v>8.08</v>
      </c>
      <c r="AH1386" s="20">
        <v>29.4</v>
      </c>
      <c r="AI1386" s="20">
        <v>27.5</v>
      </c>
      <c r="AJ1386" s="20">
        <v>38.351399999999998</v>
      </c>
      <c r="AK1386" s="18">
        <v>8.0500000000000007</v>
      </c>
      <c r="AL1386" s="18">
        <v>29.8</v>
      </c>
      <c r="AM1386" s="18">
        <v>27.1</v>
      </c>
      <c r="AN1386" s="18">
        <v>42.321300000000001</v>
      </c>
      <c r="AO1386" s="2">
        <v>2.73</v>
      </c>
      <c r="AP1386" s="2">
        <v>17.2</v>
      </c>
      <c r="AQ1386" s="2">
        <v>15.9</v>
      </c>
      <c r="AR1386" s="2">
        <v>2.9887999999999999</v>
      </c>
      <c r="AS1386" s="2">
        <v>6.05</v>
      </c>
      <c r="AT1386" s="2">
        <v>22.7</v>
      </c>
      <c r="AU1386" s="2">
        <v>26.7</v>
      </c>
      <c r="AV1386" s="2">
        <v>13.321400000000001</v>
      </c>
      <c r="AW1386" s="2">
        <v>8.19</v>
      </c>
      <c r="AX1386" s="2">
        <v>31.7</v>
      </c>
      <c r="AY1386" s="2">
        <v>25.9</v>
      </c>
      <c r="AZ1386" s="2">
        <v>23.543800000000001</v>
      </c>
      <c r="BA1386" s="2">
        <v>10.66</v>
      </c>
      <c r="BB1386" s="2">
        <v>35.5</v>
      </c>
      <c r="BC1386" s="2">
        <v>30</v>
      </c>
      <c r="BD1386" s="2">
        <v>40.8187</v>
      </c>
      <c r="BE1386" s="4" t="str">
        <f t="shared" si="212"/>
        <v>ENTRETENIDO</v>
      </c>
      <c r="BF1386" s="4">
        <f t="shared" si="213"/>
        <v>7.5033999999999992</v>
      </c>
      <c r="BG1386">
        <f t="shared" si="214"/>
        <v>2.73</v>
      </c>
      <c r="BH1386">
        <f t="shared" si="215"/>
        <v>6.05</v>
      </c>
      <c r="BI1386">
        <f t="shared" si="216"/>
        <v>10.66</v>
      </c>
      <c r="BJ1386">
        <f t="shared" si="217"/>
        <v>8.0500000000000007</v>
      </c>
      <c r="BK1386">
        <f t="shared" si="218"/>
        <v>8.08</v>
      </c>
      <c r="BL1386">
        <f t="shared" si="219"/>
        <v>132525.12000000005</v>
      </c>
    </row>
    <row r="1387" spans="1:64" x14ac:dyDescent="0.2">
      <c r="A1387" s="1">
        <v>1385</v>
      </c>
      <c r="B1387" s="7" t="s">
        <v>83</v>
      </c>
      <c r="C1387" s="3">
        <v>39969</v>
      </c>
      <c r="D1387" s="4" t="s">
        <v>629</v>
      </c>
      <c r="E1387" s="4" t="s">
        <v>170</v>
      </c>
      <c r="F1387" s="5" t="str">
        <f t="shared" si="210"/>
        <v>V</v>
      </c>
      <c r="G1387" s="6">
        <v>0.87569444444444444</v>
      </c>
      <c r="H1387" s="6">
        <v>0.88958333333333339</v>
      </c>
      <c r="I1387" s="85">
        <f t="shared" si="211"/>
        <v>20.000000000000089</v>
      </c>
      <c r="J1387" s="86">
        <f>I1387*Segmentos!$D$7*(AH1387%)*IF(ISNUMBER(AI1387),AI1387%,0)</f>
        <v>45808.000000000196</v>
      </c>
      <c r="K1387" s="86">
        <f>I1387*Segmentos!$D$7*(AL1387%)*IF(ISNUMBER(AM1387),AM1387%,0)</f>
        <v>20400.000000000091</v>
      </c>
      <c r="L1387" s="4"/>
      <c r="M1387" s="2">
        <v>0.4</v>
      </c>
      <c r="N1387" s="2">
        <v>1.2</v>
      </c>
      <c r="O1387" s="2">
        <v>34.1</v>
      </c>
      <c r="P1387" s="2">
        <v>56.373199999999997</v>
      </c>
      <c r="Q1387" s="2">
        <v>0.25</v>
      </c>
      <c r="R1387" s="2">
        <v>0.6</v>
      </c>
      <c r="S1387" s="2">
        <v>40.799999999999997</v>
      </c>
      <c r="T1387" s="2">
        <v>5.7297000000000002</v>
      </c>
      <c r="U1387" s="2">
        <v>0.41</v>
      </c>
      <c r="V1387" s="2">
        <v>1.2</v>
      </c>
      <c r="W1387" s="2">
        <v>34.299999999999997</v>
      </c>
      <c r="X1387" s="2">
        <v>12.030200000000001</v>
      </c>
      <c r="Y1387" s="2">
        <v>0.27</v>
      </c>
      <c r="Z1387" s="2">
        <v>0.7</v>
      </c>
      <c r="AA1387" s="2">
        <v>38.700000000000003</v>
      </c>
      <c r="AB1387" s="2">
        <v>11.1031</v>
      </c>
      <c r="AC1387" s="2">
        <v>0.6</v>
      </c>
      <c r="AD1387" s="2">
        <v>1.9</v>
      </c>
      <c r="AE1387" s="2">
        <v>31.4</v>
      </c>
      <c r="AF1387" s="2">
        <v>27.510200000000001</v>
      </c>
      <c r="AG1387" s="20">
        <v>0.56999999999999995</v>
      </c>
      <c r="AH1387" s="20">
        <v>1.4</v>
      </c>
      <c r="AI1387" s="20">
        <v>40.9</v>
      </c>
      <c r="AJ1387" s="20">
        <v>37.747</v>
      </c>
      <c r="AK1387" s="18">
        <v>0.25</v>
      </c>
      <c r="AL1387" s="18">
        <v>1</v>
      </c>
      <c r="AM1387" s="18">
        <v>25.5</v>
      </c>
      <c r="AN1387" s="18">
        <v>18.626100000000001</v>
      </c>
      <c r="AO1387" s="2">
        <v>0.33</v>
      </c>
      <c r="AP1387" s="2">
        <v>0.8</v>
      </c>
      <c r="AQ1387" s="2">
        <v>42</v>
      </c>
      <c r="AR1387" s="2">
        <v>5.0076999999999998</v>
      </c>
      <c r="AS1387" s="2">
        <v>0.28999999999999998</v>
      </c>
      <c r="AT1387" s="2">
        <v>0.9</v>
      </c>
      <c r="AU1387" s="2">
        <v>31.9</v>
      </c>
      <c r="AV1387" s="2">
        <v>8.8437999999999999</v>
      </c>
      <c r="AW1387" s="2">
        <v>0.25</v>
      </c>
      <c r="AX1387" s="2">
        <v>0.3</v>
      </c>
      <c r="AY1387" s="2">
        <v>100</v>
      </c>
      <c r="AZ1387" s="2">
        <v>10.1045</v>
      </c>
      <c r="BA1387" s="2">
        <v>0.6</v>
      </c>
      <c r="BB1387" s="2">
        <v>2.2000000000000002</v>
      </c>
      <c r="BC1387" s="2">
        <v>28</v>
      </c>
      <c r="BD1387" s="2">
        <v>32.417200000000001</v>
      </c>
      <c r="BE1387" s="4" t="str">
        <f t="shared" si="212"/>
        <v>NO APLICA</v>
      </c>
      <c r="BF1387" s="4">
        <f t="shared" si="213"/>
        <v>0.40459999999999996</v>
      </c>
      <c r="BG1387">
        <f t="shared" si="214"/>
        <v>0.33</v>
      </c>
      <c r="BH1387">
        <f t="shared" si="215"/>
        <v>0.28999999999999998</v>
      </c>
      <c r="BI1387">
        <f t="shared" si="216"/>
        <v>0.6</v>
      </c>
      <c r="BJ1387">
        <f t="shared" si="217"/>
        <v>0.25</v>
      </c>
      <c r="BK1387">
        <f t="shared" si="218"/>
        <v>0.56999999999999995</v>
      </c>
      <c r="BL1387">
        <f t="shared" si="219"/>
        <v>818.40000000000362</v>
      </c>
    </row>
    <row r="1388" spans="1:64" x14ac:dyDescent="0.2">
      <c r="A1388" s="1">
        <v>1386</v>
      </c>
      <c r="B1388" s="7" t="s">
        <v>47</v>
      </c>
      <c r="C1388" s="3">
        <v>39969</v>
      </c>
      <c r="D1388" s="4" t="s">
        <v>3</v>
      </c>
      <c r="E1388" s="4" t="s">
        <v>175</v>
      </c>
      <c r="F1388" s="5" t="str">
        <f t="shared" si="210"/>
        <v>V</v>
      </c>
      <c r="G1388" s="6">
        <v>0.91874999999999996</v>
      </c>
      <c r="H1388" s="6">
        <v>3.125E-2</v>
      </c>
      <c r="I1388" s="85">
        <f t="shared" si="211"/>
        <v>162.00000000000006</v>
      </c>
      <c r="J1388" s="86">
        <f>I1388*Segmentos!$D$7*(AH1388%)*IF(ISNUMBER(AI1388),AI1388%,0)</f>
        <v>2864160.0000000014</v>
      </c>
      <c r="K1388" s="86">
        <f>I1388*Segmentos!$D$7*(AL1388%)*IF(ISNUMBER(AM1388),AM1388%,0)</f>
        <v>5562432.0000000019</v>
      </c>
      <c r="L1388" s="4"/>
      <c r="M1388" s="2">
        <v>6.61</v>
      </c>
      <c r="N1388" s="2">
        <v>27.9</v>
      </c>
      <c r="O1388" s="2">
        <v>23.7</v>
      </c>
      <c r="P1388" s="2">
        <v>94.055599999999998</v>
      </c>
      <c r="Q1388" s="2">
        <v>3.58</v>
      </c>
      <c r="R1388" s="2">
        <v>17.3</v>
      </c>
      <c r="S1388" s="2">
        <v>20.7</v>
      </c>
      <c r="T1388" s="2">
        <v>8.5051000000000005</v>
      </c>
      <c r="U1388" s="2">
        <v>6.54</v>
      </c>
      <c r="V1388" s="2">
        <v>29</v>
      </c>
      <c r="W1388" s="2">
        <v>22.5</v>
      </c>
      <c r="X1388" s="2">
        <v>19.518899999999999</v>
      </c>
      <c r="Y1388" s="2">
        <v>6.4</v>
      </c>
      <c r="Z1388" s="2">
        <v>29.6</v>
      </c>
      <c r="AA1388" s="2">
        <v>21.6</v>
      </c>
      <c r="AB1388" s="2">
        <v>26.904699999999998</v>
      </c>
      <c r="AC1388" s="2">
        <v>8.3699999999999992</v>
      </c>
      <c r="AD1388" s="2">
        <v>31</v>
      </c>
      <c r="AE1388" s="2">
        <v>27</v>
      </c>
      <c r="AF1388" s="2">
        <v>39.127000000000002</v>
      </c>
      <c r="AG1388" s="20">
        <v>4.42</v>
      </c>
      <c r="AH1388" s="20">
        <v>26</v>
      </c>
      <c r="AI1388" s="20">
        <v>17</v>
      </c>
      <c r="AJ1388" s="20">
        <v>29.840199999999999</v>
      </c>
      <c r="AK1388" s="18">
        <v>8.58</v>
      </c>
      <c r="AL1388" s="18">
        <v>29.6</v>
      </c>
      <c r="AM1388" s="18">
        <v>29</v>
      </c>
      <c r="AN1388" s="18">
        <v>64.215500000000006</v>
      </c>
      <c r="AO1388" s="2">
        <v>5.15</v>
      </c>
      <c r="AP1388" s="2">
        <v>24.2</v>
      </c>
      <c r="AQ1388" s="2">
        <v>21.3</v>
      </c>
      <c r="AR1388" s="2">
        <v>8.0101999999999993</v>
      </c>
      <c r="AS1388" s="2">
        <v>6.13</v>
      </c>
      <c r="AT1388" s="2">
        <v>23.9</v>
      </c>
      <c r="AU1388" s="2">
        <v>25.7</v>
      </c>
      <c r="AV1388" s="2">
        <v>19.223199999999999</v>
      </c>
      <c r="AW1388" s="2">
        <v>7.95</v>
      </c>
      <c r="AX1388" s="2">
        <v>28.9</v>
      </c>
      <c r="AY1388" s="2">
        <v>27.5</v>
      </c>
      <c r="AZ1388" s="2">
        <v>32.527500000000003</v>
      </c>
      <c r="BA1388" s="2">
        <v>6.29</v>
      </c>
      <c r="BB1388" s="2">
        <v>30.5</v>
      </c>
      <c r="BC1388" s="2">
        <v>20.6</v>
      </c>
      <c r="BD1388" s="2">
        <v>34.294600000000003</v>
      </c>
      <c r="BE1388" s="4" t="str">
        <f t="shared" si="212"/>
        <v>ABURRIDO</v>
      </c>
      <c r="BF1388" s="4">
        <f t="shared" si="213"/>
        <v>6.7352000000000007</v>
      </c>
      <c r="BG1388">
        <f t="shared" si="214"/>
        <v>5.15</v>
      </c>
      <c r="BH1388">
        <f t="shared" si="215"/>
        <v>6.13</v>
      </c>
      <c r="BI1388">
        <f t="shared" si="216"/>
        <v>7.95</v>
      </c>
      <c r="BJ1388">
        <f t="shared" si="217"/>
        <v>8.58</v>
      </c>
      <c r="BK1388">
        <f t="shared" si="218"/>
        <v>4.42</v>
      </c>
      <c r="BL1388">
        <f t="shared" si="219"/>
        <v>107119.26000000002</v>
      </c>
    </row>
    <row r="1389" spans="1:64" x14ac:dyDescent="0.2">
      <c r="A1389" s="1">
        <v>1387</v>
      </c>
      <c r="B1389" s="7" t="s">
        <v>23</v>
      </c>
      <c r="C1389" s="3">
        <v>39969</v>
      </c>
      <c r="D1389" s="4" t="s">
        <v>629</v>
      </c>
      <c r="E1389" s="4" t="s">
        <v>170</v>
      </c>
      <c r="F1389" s="5" t="str">
        <f t="shared" si="210"/>
        <v>V</v>
      </c>
      <c r="G1389" s="6">
        <v>0.90902777777777777</v>
      </c>
      <c r="H1389" s="6">
        <v>0.91527777777777775</v>
      </c>
      <c r="I1389" s="85">
        <f t="shared" si="211"/>
        <v>8.999999999999968</v>
      </c>
      <c r="J1389" s="86">
        <f>I1389*Segmentos!$D$7*(AH1389%)*IF(ISNUMBER(AI1389),AI1389%,0)</f>
        <v>13276.799999999956</v>
      </c>
      <c r="K1389" s="86">
        <f>I1389*Segmentos!$D$7*(AL1389%)*IF(ISNUMBER(AM1389),AM1389%,0)</f>
        <v>11735.99999999996</v>
      </c>
      <c r="L1389" s="4"/>
      <c r="M1389" s="2">
        <v>0.35</v>
      </c>
      <c r="N1389" s="2">
        <v>0.4</v>
      </c>
      <c r="O1389" s="2">
        <v>77.900000000000006</v>
      </c>
      <c r="P1389" s="2">
        <v>34.273099999999999</v>
      </c>
      <c r="Q1389" s="2">
        <v>0.26</v>
      </c>
      <c r="R1389" s="2">
        <v>0.3</v>
      </c>
      <c r="S1389" s="2">
        <v>100</v>
      </c>
      <c r="T1389" s="2">
        <v>4.1877000000000004</v>
      </c>
      <c r="U1389" s="2">
        <v>0.06</v>
      </c>
      <c r="V1389" s="2">
        <v>0.2</v>
      </c>
      <c r="W1389" s="2">
        <v>32.9</v>
      </c>
      <c r="X1389" s="2">
        <v>1.3216000000000001</v>
      </c>
      <c r="Y1389" s="2">
        <v>0.75</v>
      </c>
      <c r="Z1389" s="2">
        <v>1</v>
      </c>
      <c r="AA1389" s="2">
        <v>75.5</v>
      </c>
      <c r="AB1389" s="2">
        <v>21.6647</v>
      </c>
      <c r="AC1389" s="2">
        <v>0.22</v>
      </c>
      <c r="AD1389" s="2">
        <v>0.2</v>
      </c>
      <c r="AE1389" s="2">
        <v>100</v>
      </c>
      <c r="AF1389" s="2">
        <v>7.0991</v>
      </c>
      <c r="AG1389" s="20">
        <v>0.41</v>
      </c>
      <c r="AH1389" s="20">
        <v>0.4</v>
      </c>
      <c r="AI1389" s="20">
        <v>92.2</v>
      </c>
      <c r="AJ1389" s="20">
        <v>19.089700000000001</v>
      </c>
      <c r="AK1389" s="18">
        <v>0.28999999999999998</v>
      </c>
      <c r="AL1389" s="18">
        <v>0.5</v>
      </c>
      <c r="AM1389" s="18">
        <v>65.2</v>
      </c>
      <c r="AN1389" s="18">
        <v>15.183400000000001</v>
      </c>
      <c r="AO1389" s="2">
        <v>0.48</v>
      </c>
      <c r="AP1389" s="2">
        <v>0.7</v>
      </c>
      <c r="AQ1389" s="2">
        <v>65.599999999999994</v>
      </c>
      <c r="AR1389" s="2">
        <v>5.1414</v>
      </c>
      <c r="AS1389" s="2">
        <v>0.34</v>
      </c>
      <c r="AT1389" s="2">
        <v>0.3</v>
      </c>
      <c r="AU1389" s="2">
        <v>100</v>
      </c>
      <c r="AV1389" s="2">
        <v>7.3710000000000004</v>
      </c>
      <c r="AW1389" s="2">
        <v>0.65</v>
      </c>
      <c r="AX1389" s="2">
        <v>0.6</v>
      </c>
      <c r="AY1389" s="2">
        <v>100</v>
      </c>
      <c r="AZ1389" s="2">
        <v>18.2502</v>
      </c>
      <c r="BA1389" s="2">
        <v>0.09</v>
      </c>
      <c r="BB1389" s="2">
        <v>0.3</v>
      </c>
      <c r="BC1389" s="2">
        <v>33.299999999999997</v>
      </c>
      <c r="BD1389" s="2">
        <v>3.5105</v>
      </c>
      <c r="BE1389" s="4" t="str">
        <f t="shared" si="212"/>
        <v>NO APLICA</v>
      </c>
      <c r="BF1389" s="4">
        <f t="shared" si="213"/>
        <v>0.4466</v>
      </c>
      <c r="BG1389">
        <f t="shared" si="214"/>
        <v>0.48</v>
      </c>
      <c r="BH1389">
        <f t="shared" si="215"/>
        <v>0.34</v>
      </c>
      <c r="BI1389">
        <f t="shared" si="216"/>
        <v>0.65</v>
      </c>
      <c r="BJ1389">
        <f t="shared" si="217"/>
        <v>0.28999999999999998</v>
      </c>
      <c r="BK1389">
        <f t="shared" si="218"/>
        <v>0.41</v>
      </c>
      <c r="BL1389">
        <f t="shared" si="219"/>
        <v>280.43999999999903</v>
      </c>
    </row>
    <row r="1390" spans="1:64" x14ac:dyDescent="0.2">
      <c r="A1390" s="1">
        <v>1388</v>
      </c>
      <c r="B1390" s="7" t="s">
        <v>25</v>
      </c>
      <c r="C1390" s="3">
        <v>39969</v>
      </c>
      <c r="D1390" s="4" t="s">
        <v>629</v>
      </c>
      <c r="E1390" s="4" t="s">
        <v>171</v>
      </c>
      <c r="F1390" s="5" t="str">
        <f t="shared" si="210"/>
        <v>V</v>
      </c>
      <c r="G1390" s="6">
        <v>0.8965277777777777</v>
      </c>
      <c r="H1390" s="6">
        <v>0.89861111111111114</v>
      </c>
      <c r="I1390" s="85">
        <f t="shared" si="211"/>
        <v>3.0000000000001492</v>
      </c>
      <c r="J1390" s="86">
        <f>I1390*Segmentos!$D$7*(AH1390%)*IF(ISNUMBER(AI1390),AI1390%,0)</f>
        <v>5860.8000000002912</v>
      </c>
      <c r="K1390" s="86">
        <f>I1390*Segmentos!$D$7*(AL1390%)*IF(ISNUMBER(AM1390),AM1390%,0)</f>
        <v>3214.8000000001598</v>
      </c>
      <c r="L1390" s="4"/>
      <c r="M1390" s="2">
        <v>0.38</v>
      </c>
      <c r="N1390" s="2">
        <v>0.4</v>
      </c>
      <c r="O1390" s="2">
        <v>83.8</v>
      </c>
      <c r="P1390" s="2">
        <v>42.071599999999997</v>
      </c>
      <c r="Q1390" s="2">
        <v>0.38</v>
      </c>
      <c r="R1390" s="2">
        <v>0.5</v>
      </c>
      <c r="S1390" s="2">
        <v>76.900000000000006</v>
      </c>
      <c r="T1390" s="2">
        <v>7.0598000000000001</v>
      </c>
      <c r="U1390" s="2">
        <v>0.23</v>
      </c>
      <c r="V1390" s="2">
        <v>0.3</v>
      </c>
      <c r="W1390" s="2">
        <v>81.900000000000006</v>
      </c>
      <c r="X1390" s="2">
        <v>5.3071000000000002</v>
      </c>
      <c r="Y1390" s="2">
        <v>0.41</v>
      </c>
      <c r="Z1390" s="2">
        <v>0.5</v>
      </c>
      <c r="AA1390" s="2">
        <v>83.1</v>
      </c>
      <c r="AB1390" s="2">
        <v>13.5571</v>
      </c>
      <c r="AC1390" s="2">
        <v>0.44</v>
      </c>
      <c r="AD1390" s="2">
        <v>0.5</v>
      </c>
      <c r="AE1390" s="2">
        <v>88.7</v>
      </c>
      <c r="AF1390" s="2">
        <v>16.147600000000001</v>
      </c>
      <c r="AG1390" s="20">
        <v>0.53</v>
      </c>
      <c r="AH1390" s="20">
        <v>0.6</v>
      </c>
      <c r="AI1390" s="20">
        <v>81.400000000000006</v>
      </c>
      <c r="AJ1390" s="20">
        <v>28.041399999999999</v>
      </c>
      <c r="AK1390" s="18">
        <v>0.24</v>
      </c>
      <c r="AL1390" s="18">
        <v>0.3</v>
      </c>
      <c r="AM1390" s="18">
        <v>89.3</v>
      </c>
      <c r="AN1390" s="18">
        <v>14.030200000000001</v>
      </c>
      <c r="AO1390" s="2">
        <v>0.13</v>
      </c>
      <c r="AP1390" s="2">
        <v>0.1</v>
      </c>
      <c r="AQ1390" s="2">
        <v>100</v>
      </c>
      <c r="AR1390" s="2">
        <v>1.6091</v>
      </c>
      <c r="AS1390" s="2">
        <v>0.43</v>
      </c>
      <c r="AT1390" s="2">
        <v>0.4</v>
      </c>
      <c r="AU1390" s="2">
        <v>100</v>
      </c>
      <c r="AV1390" s="2">
        <v>10.5768</v>
      </c>
      <c r="AW1390" s="2">
        <v>0.47</v>
      </c>
      <c r="AX1390" s="2">
        <v>0.5</v>
      </c>
      <c r="AY1390" s="2">
        <v>90</v>
      </c>
      <c r="AZ1390" s="2">
        <v>15.2592</v>
      </c>
      <c r="BA1390" s="2">
        <v>0.34</v>
      </c>
      <c r="BB1390" s="2">
        <v>0.5</v>
      </c>
      <c r="BC1390" s="2">
        <v>69.5</v>
      </c>
      <c r="BD1390" s="2">
        <v>14.6265</v>
      </c>
      <c r="BE1390" s="4" t="str">
        <f t="shared" si="212"/>
        <v>NO APLICA</v>
      </c>
      <c r="BF1390" s="4">
        <f t="shared" si="213"/>
        <v>0.39719999999999994</v>
      </c>
      <c r="BG1390">
        <f t="shared" si="214"/>
        <v>0.13</v>
      </c>
      <c r="BH1390">
        <f t="shared" si="215"/>
        <v>0.43</v>
      </c>
      <c r="BI1390">
        <f t="shared" si="216"/>
        <v>0.47</v>
      </c>
      <c r="BJ1390">
        <f t="shared" si="217"/>
        <v>0.24</v>
      </c>
      <c r="BK1390">
        <f t="shared" si="218"/>
        <v>0.53</v>
      </c>
      <c r="BL1390">
        <f t="shared" si="219"/>
        <v>100.560000000005</v>
      </c>
    </row>
    <row r="1391" spans="1:64" x14ac:dyDescent="0.2">
      <c r="A1391" s="1">
        <v>1389</v>
      </c>
      <c r="B1391" s="7" t="s">
        <v>87</v>
      </c>
      <c r="C1391" s="3">
        <v>39969</v>
      </c>
      <c r="D1391" s="4" t="s">
        <v>628</v>
      </c>
      <c r="E1391" s="4" t="s">
        <v>169</v>
      </c>
      <c r="F1391" s="5" t="str">
        <f t="shared" si="210"/>
        <v>V</v>
      </c>
      <c r="G1391" s="6">
        <v>0.83958333333333324</v>
      </c>
      <c r="H1391" s="6">
        <v>0.87430555555555556</v>
      </c>
      <c r="I1391" s="85">
        <f t="shared" si="211"/>
        <v>50.000000000000142</v>
      </c>
      <c r="J1391" s="86">
        <f>I1391*Segmentos!$D$7*(AH1391%)*IF(ISNUMBER(AI1391),AI1391%,0)</f>
        <v>109500.00000000029</v>
      </c>
      <c r="K1391" s="86">
        <f>I1391*Segmentos!$D$7*(AL1391%)*IF(ISNUMBER(AM1391),AM1391%,0)</f>
        <v>270100.00000000081</v>
      </c>
      <c r="L1391" s="4"/>
      <c r="M1391" s="2">
        <v>0.96</v>
      </c>
      <c r="N1391" s="2">
        <v>2.6</v>
      </c>
      <c r="O1391" s="2">
        <v>36.5</v>
      </c>
      <c r="P1391" s="2">
        <v>94.379499999999993</v>
      </c>
      <c r="Q1391" s="2">
        <v>0.31</v>
      </c>
      <c r="R1391" s="2">
        <v>2.1</v>
      </c>
      <c r="S1391" s="2">
        <v>14.5</v>
      </c>
      <c r="T1391" s="2">
        <v>5.0650000000000004</v>
      </c>
      <c r="U1391" s="2">
        <v>0</v>
      </c>
      <c r="V1391" s="2">
        <v>0</v>
      </c>
      <c r="W1391" s="8" t="s">
        <v>577</v>
      </c>
      <c r="X1391" s="2">
        <v>0</v>
      </c>
      <c r="Y1391" s="2">
        <v>1.26</v>
      </c>
      <c r="Z1391" s="2">
        <v>3.3</v>
      </c>
      <c r="AA1391" s="2">
        <v>37.9</v>
      </c>
      <c r="AB1391" s="2">
        <v>36.6126</v>
      </c>
      <c r="AC1391" s="2">
        <v>1.63</v>
      </c>
      <c r="AD1391" s="2">
        <v>3.9</v>
      </c>
      <c r="AE1391" s="2">
        <v>41.5</v>
      </c>
      <c r="AF1391" s="2">
        <v>52.701799999999999</v>
      </c>
      <c r="AG1391" s="20">
        <v>0.53</v>
      </c>
      <c r="AH1391" s="20">
        <v>1.5</v>
      </c>
      <c r="AI1391" s="20">
        <v>36.5</v>
      </c>
      <c r="AJ1391" s="20">
        <v>24.914899999999999</v>
      </c>
      <c r="AK1391" s="18">
        <v>1.34</v>
      </c>
      <c r="AL1391" s="18">
        <v>3.7</v>
      </c>
      <c r="AM1391" s="18">
        <v>36.5</v>
      </c>
      <c r="AN1391" s="18">
        <v>69.464500000000001</v>
      </c>
      <c r="AO1391" s="2">
        <v>0.06</v>
      </c>
      <c r="AP1391" s="2">
        <v>0.6</v>
      </c>
      <c r="AQ1391" s="2">
        <v>10.8</v>
      </c>
      <c r="AR1391" s="2">
        <v>0.67069999999999996</v>
      </c>
      <c r="AS1391" s="2">
        <v>0.94</v>
      </c>
      <c r="AT1391" s="2">
        <v>2.1</v>
      </c>
      <c r="AU1391" s="2">
        <v>44.2</v>
      </c>
      <c r="AV1391" s="2">
        <v>20.487300000000001</v>
      </c>
      <c r="AW1391" s="2">
        <v>0.3</v>
      </c>
      <c r="AX1391" s="2">
        <v>1.5</v>
      </c>
      <c r="AY1391" s="2">
        <v>19.600000000000001</v>
      </c>
      <c r="AZ1391" s="2">
        <v>8.4269999999999996</v>
      </c>
      <c r="BA1391" s="2">
        <v>1.72</v>
      </c>
      <c r="BB1391" s="2">
        <v>4.3</v>
      </c>
      <c r="BC1391" s="2">
        <v>39.799999999999997</v>
      </c>
      <c r="BD1391" s="2">
        <v>64.794399999999996</v>
      </c>
      <c r="BE1391" s="4" t="str">
        <f t="shared" si="212"/>
        <v>NO APLICA</v>
      </c>
      <c r="BF1391" s="4">
        <f t="shared" si="213"/>
        <v>1.1012</v>
      </c>
      <c r="BG1391">
        <f t="shared" si="214"/>
        <v>0.06</v>
      </c>
      <c r="BH1391">
        <f t="shared" si="215"/>
        <v>0.94</v>
      </c>
      <c r="BI1391">
        <f t="shared" si="216"/>
        <v>1.72</v>
      </c>
      <c r="BJ1391">
        <f t="shared" si="217"/>
        <v>1.34</v>
      </c>
      <c r="BK1391">
        <f t="shared" si="218"/>
        <v>0.53</v>
      </c>
      <c r="BL1391">
        <f t="shared" si="219"/>
        <v>4745.0000000000136</v>
      </c>
    </row>
    <row r="1392" spans="1:64" x14ac:dyDescent="0.2">
      <c r="A1392" s="1">
        <v>1390</v>
      </c>
      <c r="B1392" s="7" t="s">
        <v>32</v>
      </c>
      <c r="C1392" s="3">
        <v>39969</v>
      </c>
      <c r="D1392" s="4" t="s">
        <v>628</v>
      </c>
      <c r="E1392" s="4" t="s">
        <v>164</v>
      </c>
      <c r="F1392" s="5" t="str">
        <f t="shared" si="210"/>
        <v>V</v>
      </c>
      <c r="G1392" s="6">
        <v>0.9145833333333333</v>
      </c>
      <c r="H1392" s="6">
        <v>0.91666666666666663</v>
      </c>
      <c r="I1392" s="85">
        <f t="shared" si="211"/>
        <v>2.9999999999999893</v>
      </c>
      <c r="J1392" s="86">
        <f>I1392*Segmentos!$D$7*(AH1392%)*IF(ISNUMBER(AI1392),AI1392%,0)</f>
        <v>9035.9999999999691</v>
      </c>
      <c r="K1392" s="86">
        <f>I1392*Segmentos!$D$7*(AL1392%)*IF(ISNUMBER(AM1392),AM1392%,0)</f>
        <v>11074.799999999963</v>
      </c>
      <c r="L1392" s="4"/>
      <c r="M1392" s="2">
        <v>0.84</v>
      </c>
      <c r="N1392" s="2">
        <v>1</v>
      </c>
      <c r="O1392" s="2">
        <v>80.099999999999994</v>
      </c>
      <c r="P1392" s="2">
        <v>89.115399999999994</v>
      </c>
      <c r="Q1392" s="2">
        <v>0.46</v>
      </c>
      <c r="R1392" s="2">
        <v>0.5</v>
      </c>
      <c r="S1392" s="2">
        <v>100</v>
      </c>
      <c r="T1392" s="2">
        <v>8.0772999999999993</v>
      </c>
      <c r="U1392" s="2">
        <v>0.56999999999999995</v>
      </c>
      <c r="V1392" s="2">
        <v>0.7</v>
      </c>
      <c r="W1392" s="2">
        <v>80.900000000000006</v>
      </c>
      <c r="X1392" s="2">
        <v>12.714</v>
      </c>
      <c r="Y1392" s="2">
        <v>1.32</v>
      </c>
      <c r="Z1392" s="2">
        <v>1.5</v>
      </c>
      <c r="AA1392" s="2">
        <v>86.9</v>
      </c>
      <c r="AB1392" s="2">
        <v>41.316299999999998</v>
      </c>
      <c r="AC1392" s="2">
        <v>0.77</v>
      </c>
      <c r="AD1392" s="2">
        <v>1.1000000000000001</v>
      </c>
      <c r="AE1392" s="2">
        <v>67.599999999999994</v>
      </c>
      <c r="AF1392" s="2">
        <v>27.0078</v>
      </c>
      <c r="AG1392" s="20">
        <v>0.74</v>
      </c>
      <c r="AH1392" s="20">
        <v>1</v>
      </c>
      <c r="AI1392" s="20">
        <v>75.3</v>
      </c>
      <c r="AJ1392" s="20">
        <v>37.158000000000001</v>
      </c>
      <c r="AK1392" s="18">
        <v>0.93</v>
      </c>
      <c r="AL1392" s="18">
        <v>1.1000000000000001</v>
      </c>
      <c r="AM1392" s="18">
        <v>83.9</v>
      </c>
      <c r="AN1392" s="18">
        <v>51.9574</v>
      </c>
      <c r="AO1392" s="2">
        <v>0.56999999999999995</v>
      </c>
      <c r="AP1392" s="2">
        <v>0.6</v>
      </c>
      <c r="AQ1392" s="2">
        <v>100</v>
      </c>
      <c r="AR1392" s="2">
        <v>6.6054000000000004</v>
      </c>
      <c r="AS1392" s="2">
        <v>0.28999999999999998</v>
      </c>
      <c r="AT1392" s="2">
        <v>0.3</v>
      </c>
      <c r="AU1392" s="2">
        <v>100</v>
      </c>
      <c r="AV1392" s="2">
        <v>6.6782000000000004</v>
      </c>
      <c r="AW1392" s="2">
        <v>0.59</v>
      </c>
      <c r="AX1392" s="2">
        <v>0.6</v>
      </c>
      <c r="AY1392" s="2">
        <v>94.9</v>
      </c>
      <c r="AZ1392" s="2">
        <v>17.992599999999999</v>
      </c>
      <c r="BA1392" s="2">
        <v>1.42</v>
      </c>
      <c r="BB1392" s="2">
        <v>1.9</v>
      </c>
      <c r="BC1392" s="2">
        <v>73.2</v>
      </c>
      <c r="BD1392" s="2">
        <v>57.839199999999998</v>
      </c>
      <c r="BE1392" s="4" t="str">
        <f t="shared" si="212"/>
        <v>NO APLICA</v>
      </c>
      <c r="BF1392" s="4">
        <f t="shared" si="213"/>
        <v>0.76979999999999993</v>
      </c>
      <c r="BG1392">
        <f t="shared" si="214"/>
        <v>0.56999999999999995</v>
      </c>
      <c r="BH1392">
        <f t="shared" si="215"/>
        <v>0.28999999999999998</v>
      </c>
      <c r="BI1392">
        <f t="shared" si="216"/>
        <v>1.42</v>
      </c>
      <c r="BJ1392">
        <f t="shared" si="217"/>
        <v>0.93</v>
      </c>
      <c r="BK1392">
        <f t="shared" si="218"/>
        <v>0.74</v>
      </c>
      <c r="BL1392">
        <f t="shared" si="219"/>
        <v>240.29999999999913</v>
      </c>
    </row>
    <row r="1393" spans="1:64" x14ac:dyDescent="0.2">
      <c r="A1393" s="1">
        <v>1391</v>
      </c>
      <c r="B1393" s="7" t="s">
        <v>19</v>
      </c>
      <c r="C1393" s="3">
        <v>39969</v>
      </c>
      <c r="D1393" s="4" t="s">
        <v>17</v>
      </c>
      <c r="E1393" s="4" t="s">
        <v>166</v>
      </c>
      <c r="F1393" s="5" t="str">
        <f t="shared" si="210"/>
        <v>V</v>
      </c>
      <c r="G1393" s="6">
        <v>0.91388888888888886</v>
      </c>
      <c r="H1393" s="6">
        <v>0.9159722222222223</v>
      </c>
      <c r="I1393" s="85">
        <f t="shared" si="211"/>
        <v>3.0000000000001492</v>
      </c>
      <c r="J1393" s="86">
        <f>I1393*Segmentos!$D$7*(AH1393%)*IF(ISNUMBER(AI1393),AI1393%,0)</f>
        <v>9014.4000000004471</v>
      </c>
      <c r="K1393" s="86">
        <f>I1393*Segmentos!$D$7*(AL1393%)*IF(ISNUMBER(AM1393),AM1393%,0)</f>
        <v>2400.0000000001191</v>
      </c>
      <c r="L1393" s="4"/>
      <c r="M1393" s="2">
        <v>0.48</v>
      </c>
      <c r="N1393" s="2">
        <v>0.7</v>
      </c>
      <c r="O1393" s="2">
        <v>68.7</v>
      </c>
      <c r="P1393" s="2">
        <v>78.622200000000007</v>
      </c>
      <c r="Q1393" s="2">
        <v>0.45</v>
      </c>
      <c r="R1393" s="2">
        <v>0.7</v>
      </c>
      <c r="S1393" s="2">
        <v>65.400000000000006</v>
      </c>
      <c r="T1393" s="2">
        <v>12.4116</v>
      </c>
      <c r="U1393" s="2">
        <v>0</v>
      </c>
      <c r="V1393" s="2">
        <v>0</v>
      </c>
      <c r="W1393" s="8" t="s">
        <v>577</v>
      </c>
      <c r="X1393" s="2">
        <v>0</v>
      </c>
      <c r="Y1393" s="2">
        <v>0.56000000000000005</v>
      </c>
      <c r="Z1393" s="2">
        <v>0.6</v>
      </c>
      <c r="AA1393" s="2">
        <v>100</v>
      </c>
      <c r="AB1393" s="2">
        <v>27.017499999999998</v>
      </c>
      <c r="AC1393" s="2">
        <v>0.73</v>
      </c>
      <c r="AD1393" s="2">
        <v>1.3</v>
      </c>
      <c r="AE1393" s="2">
        <v>57.2</v>
      </c>
      <c r="AF1393" s="2">
        <v>39.193199999999997</v>
      </c>
      <c r="AG1393" s="20">
        <v>0.77</v>
      </c>
      <c r="AH1393" s="20">
        <v>1.2</v>
      </c>
      <c r="AI1393" s="20">
        <v>62.6</v>
      </c>
      <c r="AJ1393" s="20">
        <v>59.869</v>
      </c>
      <c r="AK1393" s="18">
        <v>0.22</v>
      </c>
      <c r="AL1393" s="18">
        <v>0.2</v>
      </c>
      <c r="AM1393" s="18">
        <v>100</v>
      </c>
      <c r="AN1393" s="18">
        <v>18.7532</v>
      </c>
      <c r="AO1393" s="2">
        <v>0</v>
      </c>
      <c r="AP1393" s="2">
        <v>0</v>
      </c>
      <c r="AQ1393" s="8" t="s">
        <v>577</v>
      </c>
      <c r="AR1393" s="2">
        <v>0</v>
      </c>
      <c r="AS1393" s="2">
        <v>0.32</v>
      </c>
      <c r="AT1393" s="2">
        <v>0.3</v>
      </c>
      <c r="AU1393" s="2">
        <v>100</v>
      </c>
      <c r="AV1393" s="2">
        <v>11.4697</v>
      </c>
      <c r="AW1393" s="2">
        <v>0.59</v>
      </c>
      <c r="AX1393" s="2">
        <v>1</v>
      </c>
      <c r="AY1393" s="2">
        <v>57.4</v>
      </c>
      <c r="AZ1393" s="2">
        <v>27.680199999999999</v>
      </c>
      <c r="BA1393" s="2">
        <v>0.63</v>
      </c>
      <c r="BB1393" s="2">
        <v>0.9</v>
      </c>
      <c r="BC1393" s="2">
        <v>72.099999999999994</v>
      </c>
      <c r="BD1393" s="2">
        <v>39.4724</v>
      </c>
      <c r="BE1393" s="4" t="str">
        <f t="shared" si="212"/>
        <v>NO APLICA</v>
      </c>
      <c r="BF1393" s="4">
        <f t="shared" si="213"/>
        <v>0.40500000000000008</v>
      </c>
      <c r="BG1393">
        <f t="shared" si="214"/>
        <v>0</v>
      </c>
      <c r="BH1393">
        <f t="shared" si="215"/>
        <v>0.32</v>
      </c>
      <c r="BI1393">
        <f t="shared" si="216"/>
        <v>0.63</v>
      </c>
      <c r="BJ1393">
        <f t="shared" si="217"/>
        <v>0.22</v>
      </c>
      <c r="BK1393">
        <f t="shared" si="218"/>
        <v>0.77</v>
      </c>
      <c r="BL1393">
        <f t="shared" si="219"/>
        <v>144.27000000000717</v>
      </c>
    </row>
    <row r="1394" spans="1:64" x14ac:dyDescent="0.2">
      <c r="A1394" s="1">
        <v>1392</v>
      </c>
      <c r="B1394" s="7" t="s">
        <v>2</v>
      </c>
      <c r="C1394" s="3">
        <v>39969</v>
      </c>
      <c r="D1394" s="4" t="s">
        <v>627</v>
      </c>
      <c r="E1394" s="4" t="s">
        <v>164</v>
      </c>
      <c r="F1394" s="5" t="str">
        <f t="shared" si="210"/>
        <v>V</v>
      </c>
      <c r="G1394" s="6">
        <v>0.88402777777777775</v>
      </c>
      <c r="H1394" s="6">
        <v>0.93055555555555547</v>
      </c>
      <c r="I1394" s="85">
        <f t="shared" si="211"/>
        <v>66.999999999999915</v>
      </c>
      <c r="J1394" s="86">
        <f>I1394*Segmentos!$D$7*(AH1394%)*IF(ISNUMBER(AI1394),AI1394%,0)</f>
        <v>1099335.9999999986</v>
      </c>
      <c r="K1394" s="86">
        <f>I1394*Segmentos!$D$7*(AL1394%)*IF(ISNUMBER(AM1394),AM1394%,0)</f>
        <v>1157384.7999999986</v>
      </c>
      <c r="L1394" s="4"/>
      <c r="M1394" s="2">
        <v>4.22</v>
      </c>
      <c r="N1394" s="2">
        <v>14.2</v>
      </c>
      <c r="O1394" s="2">
        <v>29.7</v>
      </c>
      <c r="P1394" s="2">
        <v>79.894800000000004</v>
      </c>
      <c r="Q1394" s="2">
        <v>2.2999999999999998</v>
      </c>
      <c r="R1394" s="2">
        <v>10.1</v>
      </c>
      <c r="S1394" s="2">
        <v>22.8</v>
      </c>
      <c r="T1394" s="2">
        <v>7.2732999999999999</v>
      </c>
      <c r="U1394" s="2">
        <v>3.59</v>
      </c>
      <c r="V1394" s="2">
        <v>11.1</v>
      </c>
      <c r="W1394" s="2">
        <v>32.5</v>
      </c>
      <c r="X1394" s="2">
        <v>14.278700000000001</v>
      </c>
      <c r="Y1394" s="2">
        <v>4.83</v>
      </c>
      <c r="Z1394" s="2">
        <v>16.5</v>
      </c>
      <c r="AA1394" s="2">
        <v>29.2</v>
      </c>
      <c r="AB1394" s="2">
        <v>27.006</v>
      </c>
      <c r="AC1394" s="2">
        <v>5.04</v>
      </c>
      <c r="AD1394" s="2">
        <v>16.100000000000001</v>
      </c>
      <c r="AE1394" s="2">
        <v>31.2</v>
      </c>
      <c r="AF1394" s="2">
        <v>31.3367</v>
      </c>
      <c r="AG1394" s="20">
        <v>4.1100000000000003</v>
      </c>
      <c r="AH1394" s="20">
        <v>14</v>
      </c>
      <c r="AI1394" s="20">
        <v>29.3</v>
      </c>
      <c r="AJ1394" s="20">
        <v>36.909799999999997</v>
      </c>
      <c r="AK1394" s="18">
        <v>4.32</v>
      </c>
      <c r="AL1394" s="18">
        <v>14.3</v>
      </c>
      <c r="AM1394" s="18">
        <v>30.2</v>
      </c>
      <c r="AN1394" s="18">
        <v>42.984999999999999</v>
      </c>
      <c r="AO1394" s="2">
        <v>3.1</v>
      </c>
      <c r="AP1394" s="2">
        <v>11.3</v>
      </c>
      <c r="AQ1394" s="2">
        <v>27.5</v>
      </c>
      <c r="AR1394" s="2">
        <v>6.4175000000000004</v>
      </c>
      <c r="AS1394" s="2">
        <v>5.17</v>
      </c>
      <c r="AT1394" s="2">
        <v>14.9</v>
      </c>
      <c r="AU1394" s="2">
        <v>34.6</v>
      </c>
      <c r="AV1394" s="2">
        <v>21.5793</v>
      </c>
      <c r="AW1394" s="2">
        <v>5.07</v>
      </c>
      <c r="AX1394" s="2">
        <v>15.6</v>
      </c>
      <c r="AY1394" s="2">
        <v>32.4</v>
      </c>
      <c r="AZ1394" s="2">
        <v>27.595600000000001</v>
      </c>
      <c r="BA1394" s="2">
        <v>3.35</v>
      </c>
      <c r="BB1394" s="2">
        <v>13.5</v>
      </c>
      <c r="BC1394" s="2">
        <v>24.9</v>
      </c>
      <c r="BD1394" s="2">
        <v>24.302399999999999</v>
      </c>
      <c r="BE1394" s="4" t="str">
        <f t="shared" si="212"/>
        <v>NO APLICA</v>
      </c>
      <c r="BF1394" s="4">
        <f t="shared" si="213"/>
        <v>4.7462</v>
      </c>
      <c r="BG1394">
        <f t="shared" si="214"/>
        <v>3.1</v>
      </c>
      <c r="BH1394">
        <f t="shared" si="215"/>
        <v>5.17</v>
      </c>
      <c r="BI1394">
        <f t="shared" si="216"/>
        <v>5.07</v>
      </c>
      <c r="BJ1394">
        <f t="shared" si="217"/>
        <v>4.32</v>
      </c>
      <c r="BK1394">
        <f t="shared" si="218"/>
        <v>4.1100000000000003</v>
      </c>
      <c r="BL1394">
        <f t="shared" si="219"/>
        <v>28256.579999999962</v>
      </c>
    </row>
    <row r="1395" spans="1:64" x14ac:dyDescent="0.2">
      <c r="A1395" s="1">
        <v>1393</v>
      </c>
      <c r="B1395" s="7" t="s">
        <v>16</v>
      </c>
      <c r="C1395" s="3">
        <v>39969</v>
      </c>
      <c r="D1395" s="4" t="s">
        <v>626</v>
      </c>
      <c r="E1395" s="4" t="s">
        <v>166</v>
      </c>
      <c r="F1395" s="5" t="str">
        <f t="shared" si="210"/>
        <v>V</v>
      </c>
      <c r="G1395" s="6">
        <v>0.9145833333333333</v>
      </c>
      <c r="H1395" s="6">
        <v>0.91874999999999996</v>
      </c>
      <c r="I1395" s="85">
        <f t="shared" si="211"/>
        <v>5.9999999999999787</v>
      </c>
      <c r="J1395" s="86">
        <f>I1395*Segmentos!$D$7*(AH1395%)*IF(ISNUMBER(AI1395),AI1395%,0)</f>
        <v>121463.99999999958</v>
      </c>
      <c r="K1395" s="86">
        <f>I1395*Segmentos!$D$7*(AL1395%)*IF(ISNUMBER(AM1395),AM1395%,0)</f>
        <v>232192.79999999917</v>
      </c>
      <c r="L1395" s="4"/>
      <c r="M1395" s="2">
        <v>7.47</v>
      </c>
      <c r="N1395" s="2">
        <v>9.6</v>
      </c>
      <c r="O1395" s="2">
        <v>78.2</v>
      </c>
      <c r="P1395" s="2">
        <v>88.071799999999996</v>
      </c>
      <c r="Q1395" s="2">
        <v>4.58</v>
      </c>
      <c r="R1395" s="2">
        <v>5.3</v>
      </c>
      <c r="S1395" s="2">
        <v>87.1</v>
      </c>
      <c r="T1395" s="2">
        <v>9.0015999999999998</v>
      </c>
      <c r="U1395" s="2">
        <v>6.16</v>
      </c>
      <c r="V1395" s="2">
        <v>7.5</v>
      </c>
      <c r="W1395" s="2">
        <v>81.8</v>
      </c>
      <c r="X1395" s="2">
        <v>15.238</v>
      </c>
      <c r="Y1395" s="2">
        <v>6.95</v>
      </c>
      <c r="Z1395" s="2">
        <v>9.1999999999999993</v>
      </c>
      <c r="AA1395" s="2">
        <v>75.900000000000006</v>
      </c>
      <c r="AB1395" s="2">
        <v>24.213000000000001</v>
      </c>
      <c r="AC1395" s="2">
        <v>10.23</v>
      </c>
      <c r="AD1395" s="2">
        <v>13.4</v>
      </c>
      <c r="AE1395" s="2">
        <v>76.5</v>
      </c>
      <c r="AF1395" s="2">
        <v>39.619100000000003</v>
      </c>
      <c r="AG1395" s="20">
        <v>5.04</v>
      </c>
      <c r="AH1395" s="20">
        <v>7</v>
      </c>
      <c r="AI1395" s="20">
        <v>72.3</v>
      </c>
      <c r="AJ1395" s="20">
        <v>28.184999999999999</v>
      </c>
      <c r="AK1395" s="18">
        <v>9.66</v>
      </c>
      <c r="AL1395" s="18">
        <v>11.9</v>
      </c>
      <c r="AM1395" s="18">
        <v>81.3</v>
      </c>
      <c r="AN1395" s="18">
        <v>59.886800000000001</v>
      </c>
      <c r="AO1395" s="2">
        <v>5.32</v>
      </c>
      <c r="AP1395" s="2">
        <v>6.1</v>
      </c>
      <c r="AQ1395" s="2">
        <v>87.6</v>
      </c>
      <c r="AR1395" s="2">
        <v>6.8541999999999996</v>
      </c>
      <c r="AS1395" s="2">
        <v>6.8</v>
      </c>
      <c r="AT1395" s="2">
        <v>8.1</v>
      </c>
      <c r="AU1395" s="2">
        <v>84.1</v>
      </c>
      <c r="AV1395" s="2">
        <v>17.668199999999999</v>
      </c>
      <c r="AW1395" s="2">
        <v>7.3</v>
      </c>
      <c r="AX1395" s="2">
        <v>10</v>
      </c>
      <c r="AY1395" s="2">
        <v>73</v>
      </c>
      <c r="AZ1395" s="2">
        <v>24.746600000000001</v>
      </c>
      <c r="BA1395" s="2">
        <v>8.59</v>
      </c>
      <c r="BB1395" s="2">
        <v>11.1</v>
      </c>
      <c r="BC1395" s="2">
        <v>77.7</v>
      </c>
      <c r="BD1395" s="2">
        <v>38.802799999999998</v>
      </c>
      <c r="BE1395" s="4" t="str">
        <f t="shared" si="212"/>
        <v>NO APLICA</v>
      </c>
      <c r="BF1395" s="4">
        <f t="shared" si="213"/>
        <v>7.3913999999999991</v>
      </c>
      <c r="BG1395">
        <f t="shared" si="214"/>
        <v>5.32</v>
      </c>
      <c r="BH1395">
        <f t="shared" si="215"/>
        <v>6.8</v>
      </c>
      <c r="BI1395">
        <f t="shared" si="216"/>
        <v>8.59</v>
      </c>
      <c r="BJ1395">
        <f t="shared" si="217"/>
        <v>9.66</v>
      </c>
      <c r="BK1395">
        <f t="shared" si="218"/>
        <v>5.04</v>
      </c>
      <c r="BL1395">
        <f t="shared" si="219"/>
        <v>4504.3199999999842</v>
      </c>
    </row>
    <row r="1396" spans="1:64" x14ac:dyDescent="0.2">
      <c r="A1396" s="1">
        <v>1394</v>
      </c>
      <c r="B1396" s="7" t="s">
        <v>22</v>
      </c>
      <c r="C1396" s="3">
        <v>39969</v>
      </c>
      <c r="D1396" s="4" t="s">
        <v>629</v>
      </c>
      <c r="E1396" s="4" t="s">
        <v>164</v>
      </c>
      <c r="F1396" s="5" t="str">
        <f t="shared" si="210"/>
        <v>V</v>
      </c>
      <c r="G1396" s="6">
        <v>0.83125000000000004</v>
      </c>
      <c r="H1396" s="6">
        <v>0.87430555555555556</v>
      </c>
      <c r="I1396" s="85">
        <f t="shared" si="211"/>
        <v>61.999999999999943</v>
      </c>
      <c r="J1396" s="86">
        <f>I1396*Segmentos!$D$7*(AH1396%)*IF(ISNUMBER(AI1396),AI1396%,0)</f>
        <v>306552.79999999976</v>
      </c>
      <c r="K1396" s="86">
        <f>I1396*Segmentos!$D$7*(AL1396%)*IF(ISNUMBER(AM1396),AM1396%,0)</f>
        <v>369619.19999999972</v>
      </c>
      <c r="L1396" s="4"/>
      <c r="M1396" s="2">
        <v>1.38</v>
      </c>
      <c r="N1396" s="2">
        <v>4.0999999999999996</v>
      </c>
      <c r="O1396" s="2">
        <v>33.299999999999997</v>
      </c>
      <c r="P1396" s="2">
        <v>99.513800000000003</v>
      </c>
      <c r="Q1396" s="2">
        <v>0.48</v>
      </c>
      <c r="R1396" s="2">
        <v>1</v>
      </c>
      <c r="S1396" s="2">
        <v>46.1</v>
      </c>
      <c r="T1396" s="2">
        <v>5.726</v>
      </c>
      <c r="U1396" s="2">
        <v>0.18</v>
      </c>
      <c r="V1396" s="2">
        <v>1.8</v>
      </c>
      <c r="W1396" s="2">
        <v>10.3</v>
      </c>
      <c r="X1396" s="2">
        <v>2.7313000000000001</v>
      </c>
      <c r="Y1396" s="2">
        <v>0.2</v>
      </c>
      <c r="Z1396" s="2">
        <v>3.2</v>
      </c>
      <c r="AA1396" s="2">
        <v>6.5</v>
      </c>
      <c r="AB1396" s="2">
        <v>4.3532000000000002</v>
      </c>
      <c r="AC1396" s="2">
        <v>3.66</v>
      </c>
      <c r="AD1396" s="2">
        <v>8.1</v>
      </c>
      <c r="AE1396" s="2">
        <v>45</v>
      </c>
      <c r="AF1396" s="2">
        <v>86.703299999999999</v>
      </c>
      <c r="AG1396" s="20">
        <v>1.24</v>
      </c>
      <c r="AH1396" s="20">
        <v>4.7</v>
      </c>
      <c r="AI1396" s="20">
        <v>26.3</v>
      </c>
      <c r="AJ1396" s="20">
        <v>42.532899999999998</v>
      </c>
      <c r="AK1396" s="18">
        <v>1.5</v>
      </c>
      <c r="AL1396" s="18">
        <v>3.6</v>
      </c>
      <c r="AM1396" s="18">
        <v>41.4</v>
      </c>
      <c r="AN1396" s="18">
        <v>56.980800000000002</v>
      </c>
      <c r="AO1396" s="2">
        <v>0.84</v>
      </c>
      <c r="AP1396" s="2">
        <v>3.8</v>
      </c>
      <c r="AQ1396" s="2">
        <v>22.1</v>
      </c>
      <c r="AR1396" s="2">
        <v>6.6379000000000001</v>
      </c>
      <c r="AS1396" s="2">
        <v>0.9</v>
      </c>
      <c r="AT1396" s="2">
        <v>3.4</v>
      </c>
      <c r="AU1396" s="2">
        <v>26.7</v>
      </c>
      <c r="AV1396" s="2">
        <v>14.2857</v>
      </c>
      <c r="AW1396" s="2">
        <v>1.74</v>
      </c>
      <c r="AX1396" s="2">
        <v>5.3</v>
      </c>
      <c r="AY1396" s="2">
        <v>32.799999999999997</v>
      </c>
      <c r="AZ1396" s="2">
        <v>36.106299999999997</v>
      </c>
      <c r="BA1396" s="2">
        <v>1.54</v>
      </c>
      <c r="BB1396" s="2">
        <v>3.8</v>
      </c>
      <c r="BC1396" s="2">
        <v>40.4</v>
      </c>
      <c r="BD1396" s="2">
        <v>42.483899999999998</v>
      </c>
      <c r="BE1396" s="4" t="str">
        <f t="shared" si="212"/>
        <v>NO APLICA</v>
      </c>
      <c r="BF1396" s="4">
        <f t="shared" si="213"/>
        <v>1.2452000000000001</v>
      </c>
      <c r="BG1396">
        <f t="shared" si="214"/>
        <v>0.84</v>
      </c>
      <c r="BH1396">
        <f t="shared" si="215"/>
        <v>0.9</v>
      </c>
      <c r="BI1396">
        <f t="shared" si="216"/>
        <v>1.74</v>
      </c>
      <c r="BJ1396">
        <f t="shared" si="217"/>
        <v>1.5</v>
      </c>
      <c r="BK1396">
        <f t="shared" si="218"/>
        <v>1.24</v>
      </c>
      <c r="BL1396">
        <f t="shared" si="219"/>
        <v>8464.8599999999897</v>
      </c>
    </row>
    <row r="1397" spans="1:64" x14ac:dyDescent="0.2">
      <c r="A1397" s="1">
        <v>1395</v>
      </c>
      <c r="B1397" s="7" t="s">
        <v>24</v>
      </c>
      <c r="C1397" s="3">
        <v>39969</v>
      </c>
      <c r="D1397" s="4" t="s">
        <v>629</v>
      </c>
      <c r="E1397" s="4" t="s">
        <v>170</v>
      </c>
      <c r="F1397" s="5" t="str">
        <f t="shared" si="210"/>
        <v>V</v>
      </c>
      <c r="G1397" s="6">
        <v>0.89166666666666661</v>
      </c>
      <c r="H1397" s="6">
        <v>0.90694444444444444</v>
      </c>
      <c r="I1397" s="85">
        <f t="shared" si="211"/>
        <v>22.000000000000082</v>
      </c>
      <c r="J1397" s="86">
        <f>I1397*Segmentos!$D$7*(AH1397%)*IF(ISNUMBER(AI1397),AI1397%,0)</f>
        <v>54120.000000000204</v>
      </c>
      <c r="K1397" s="86">
        <f>I1397*Segmentos!$D$7*(AL1397%)*IF(ISNUMBER(AM1397),AM1397%,0)</f>
        <v>17001.600000000068</v>
      </c>
      <c r="L1397" s="4"/>
      <c r="M1397" s="2">
        <v>0.39</v>
      </c>
      <c r="N1397" s="2">
        <v>0.7</v>
      </c>
      <c r="O1397" s="2">
        <v>57.5</v>
      </c>
      <c r="P1397" s="2">
        <v>30.799199999999999</v>
      </c>
      <c r="Q1397" s="2">
        <v>0.73</v>
      </c>
      <c r="R1397" s="2">
        <v>1.1000000000000001</v>
      </c>
      <c r="S1397" s="2">
        <v>69</v>
      </c>
      <c r="T1397" s="2">
        <v>9.6875999999999998</v>
      </c>
      <c r="U1397" s="2">
        <v>0.45</v>
      </c>
      <c r="V1397" s="2">
        <v>0.7</v>
      </c>
      <c r="W1397" s="2">
        <v>64.400000000000006</v>
      </c>
      <c r="X1397" s="2">
        <v>7.5869999999999997</v>
      </c>
      <c r="Y1397" s="2">
        <v>0.22</v>
      </c>
      <c r="Z1397" s="2">
        <v>0.8</v>
      </c>
      <c r="AA1397" s="2">
        <v>28.3</v>
      </c>
      <c r="AB1397" s="2">
        <v>5.2191000000000001</v>
      </c>
      <c r="AC1397" s="2">
        <v>0.32</v>
      </c>
      <c r="AD1397" s="2">
        <v>0.4</v>
      </c>
      <c r="AE1397" s="2">
        <v>89.7</v>
      </c>
      <c r="AF1397" s="2">
        <v>8.3055000000000003</v>
      </c>
      <c r="AG1397" s="20">
        <v>0.61</v>
      </c>
      <c r="AH1397" s="20">
        <v>1</v>
      </c>
      <c r="AI1397" s="20">
        <v>61.5</v>
      </c>
      <c r="AJ1397" s="20">
        <v>23.067599999999999</v>
      </c>
      <c r="AK1397" s="18">
        <v>0.18</v>
      </c>
      <c r="AL1397" s="18">
        <v>0.4</v>
      </c>
      <c r="AM1397" s="18">
        <v>48.3</v>
      </c>
      <c r="AN1397" s="18">
        <v>7.7317</v>
      </c>
      <c r="AO1397" s="2">
        <v>0</v>
      </c>
      <c r="AP1397" s="2">
        <v>0</v>
      </c>
      <c r="AQ1397" s="8" t="s">
        <v>577</v>
      </c>
      <c r="AR1397" s="2">
        <v>0</v>
      </c>
      <c r="AS1397" s="2">
        <v>0.64</v>
      </c>
      <c r="AT1397" s="2">
        <v>1.1000000000000001</v>
      </c>
      <c r="AU1397" s="2">
        <v>57</v>
      </c>
      <c r="AV1397" s="2">
        <v>11.148999999999999</v>
      </c>
      <c r="AW1397" s="2">
        <v>0.28000000000000003</v>
      </c>
      <c r="AX1397" s="2">
        <v>0.5</v>
      </c>
      <c r="AY1397" s="2">
        <v>60.7</v>
      </c>
      <c r="AZ1397" s="2">
        <v>6.4050000000000002</v>
      </c>
      <c r="BA1397" s="2">
        <v>0.43</v>
      </c>
      <c r="BB1397" s="2">
        <v>0.8</v>
      </c>
      <c r="BC1397" s="2">
        <v>56.6</v>
      </c>
      <c r="BD1397" s="2">
        <v>13.245200000000001</v>
      </c>
      <c r="BE1397" s="4" t="str">
        <f t="shared" si="212"/>
        <v>NO APLICA</v>
      </c>
      <c r="BF1397" s="4">
        <f t="shared" si="213"/>
        <v>0.45540000000000003</v>
      </c>
      <c r="BG1397">
        <f t="shared" si="214"/>
        <v>0</v>
      </c>
      <c r="BH1397">
        <f t="shared" si="215"/>
        <v>0.64</v>
      </c>
      <c r="BI1397">
        <f t="shared" si="216"/>
        <v>0.43</v>
      </c>
      <c r="BJ1397">
        <f t="shared" si="217"/>
        <v>0.18</v>
      </c>
      <c r="BK1397">
        <f t="shared" si="218"/>
        <v>0.61</v>
      </c>
      <c r="BL1397">
        <f t="shared" si="219"/>
        <v>885.50000000000318</v>
      </c>
    </row>
    <row r="1398" spans="1:64" x14ac:dyDescent="0.2">
      <c r="A1398" s="1">
        <v>1396</v>
      </c>
      <c r="B1398" s="7" t="s">
        <v>4</v>
      </c>
      <c r="C1398" s="3">
        <v>39969</v>
      </c>
      <c r="D1398" s="4" t="s">
        <v>3</v>
      </c>
      <c r="E1398" s="4" t="s">
        <v>165</v>
      </c>
      <c r="F1398" s="5" t="str">
        <f t="shared" si="210"/>
        <v>V</v>
      </c>
      <c r="G1398" s="6">
        <v>0.78194444444444444</v>
      </c>
      <c r="H1398" s="6">
        <v>0.87430555555555556</v>
      </c>
      <c r="I1398" s="85">
        <f t="shared" si="211"/>
        <v>133</v>
      </c>
      <c r="J1398" s="86">
        <f>I1398*Segmentos!$D$7*(AH1398%)*IF(ISNUMBER(AI1398),AI1398%,0)</f>
        <v>766399.2</v>
      </c>
      <c r="K1398" s="86">
        <f>I1398*Segmentos!$D$7*(AL1398%)*IF(ISNUMBER(AM1398),AM1398%,0)</f>
        <v>2346120</v>
      </c>
      <c r="L1398" s="4"/>
      <c r="M1398" s="2">
        <v>3</v>
      </c>
      <c r="N1398" s="2">
        <v>12.5</v>
      </c>
      <c r="O1398" s="2">
        <v>23.9</v>
      </c>
      <c r="P1398" s="2">
        <v>72.308499999999995</v>
      </c>
      <c r="Q1398" s="2">
        <v>3.71</v>
      </c>
      <c r="R1398" s="2">
        <v>15.5</v>
      </c>
      <c r="S1398" s="2">
        <v>24</v>
      </c>
      <c r="T1398" s="2">
        <v>14.9445</v>
      </c>
      <c r="U1398" s="2">
        <v>2.84</v>
      </c>
      <c r="V1398" s="2">
        <v>12.3</v>
      </c>
      <c r="W1398" s="2">
        <v>23.1</v>
      </c>
      <c r="X1398" s="2">
        <v>14.3934</v>
      </c>
      <c r="Y1398" s="2">
        <v>3.02</v>
      </c>
      <c r="Z1398" s="2">
        <v>13.9</v>
      </c>
      <c r="AA1398" s="2">
        <v>21.7</v>
      </c>
      <c r="AB1398" s="2">
        <v>21.552099999999999</v>
      </c>
      <c r="AC1398" s="2">
        <v>2.7</v>
      </c>
      <c r="AD1398" s="2">
        <v>9.9</v>
      </c>
      <c r="AE1398" s="2">
        <v>27.4</v>
      </c>
      <c r="AF1398" s="2">
        <v>21.418500000000002</v>
      </c>
      <c r="AG1398" s="20">
        <v>1.44</v>
      </c>
      <c r="AH1398" s="20">
        <v>9.8000000000000007</v>
      </c>
      <c r="AI1398" s="20">
        <v>14.7</v>
      </c>
      <c r="AJ1398" s="20">
        <v>16.4392</v>
      </c>
      <c r="AK1398" s="18">
        <v>4.4000000000000004</v>
      </c>
      <c r="AL1398" s="18">
        <v>15</v>
      </c>
      <c r="AM1398" s="18">
        <v>29.4</v>
      </c>
      <c r="AN1398" s="18">
        <v>55.869300000000003</v>
      </c>
      <c r="AO1398" s="2">
        <v>1.96</v>
      </c>
      <c r="AP1398" s="2">
        <v>8.4</v>
      </c>
      <c r="AQ1398" s="2">
        <v>23.3</v>
      </c>
      <c r="AR1398" s="2">
        <v>5.1673999999999998</v>
      </c>
      <c r="AS1398" s="2">
        <v>1.82</v>
      </c>
      <c r="AT1398" s="2">
        <v>8.6999999999999993</v>
      </c>
      <c r="AU1398" s="2">
        <v>21</v>
      </c>
      <c r="AV1398" s="2">
        <v>9.6873000000000005</v>
      </c>
      <c r="AW1398" s="2">
        <v>2.97</v>
      </c>
      <c r="AX1398" s="2">
        <v>15.6</v>
      </c>
      <c r="AY1398" s="2">
        <v>19</v>
      </c>
      <c r="AZ1398" s="2">
        <v>20.629799999999999</v>
      </c>
      <c r="BA1398" s="2">
        <v>3.98</v>
      </c>
      <c r="BB1398" s="2">
        <v>13.6</v>
      </c>
      <c r="BC1398" s="2">
        <v>29.3</v>
      </c>
      <c r="BD1398" s="2">
        <v>36.823999999999998</v>
      </c>
      <c r="BE1398" s="4" t="str">
        <f t="shared" si="212"/>
        <v>ABURRIDO</v>
      </c>
      <c r="BF1398" s="4">
        <f t="shared" si="213"/>
        <v>2.7612000000000001</v>
      </c>
      <c r="BG1398">
        <f t="shared" si="214"/>
        <v>1.96</v>
      </c>
      <c r="BH1398">
        <f t="shared" si="215"/>
        <v>1.82</v>
      </c>
      <c r="BI1398">
        <f t="shared" si="216"/>
        <v>3.98</v>
      </c>
      <c r="BJ1398">
        <f t="shared" si="217"/>
        <v>4.4000000000000004</v>
      </c>
      <c r="BK1398">
        <f t="shared" si="218"/>
        <v>1.44</v>
      </c>
      <c r="BL1398">
        <f t="shared" si="219"/>
        <v>39733.75</v>
      </c>
    </row>
    <row r="1399" spans="1:64" x14ac:dyDescent="0.2">
      <c r="A1399" s="1">
        <v>1397</v>
      </c>
      <c r="B1399" s="7" t="s">
        <v>15</v>
      </c>
      <c r="C1399" s="3">
        <v>39970</v>
      </c>
      <c r="D1399" s="4" t="s">
        <v>626</v>
      </c>
      <c r="E1399" s="4" t="s">
        <v>164</v>
      </c>
      <c r="F1399" s="5" t="str">
        <f t="shared" si="210"/>
        <v>S</v>
      </c>
      <c r="G1399" s="6">
        <v>0.87430555555555556</v>
      </c>
      <c r="H1399" s="6">
        <v>0.9145833333333333</v>
      </c>
      <c r="I1399" s="85">
        <f t="shared" si="211"/>
        <v>57.999999999999957</v>
      </c>
      <c r="J1399" s="86">
        <f>I1399*Segmentos!$D$7*(AH1399%)*IF(ISNUMBER(AI1399),AI1399%,0)</f>
        <v>883455.99999999942</v>
      </c>
      <c r="K1399" s="86">
        <f>I1399*Segmentos!$D$7*(AL1399%)*IF(ISNUMBER(AM1399),AM1399%,0)</f>
        <v>1242963.1999999993</v>
      </c>
      <c r="L1399" s="4"/>
      <c r="M1399" s="2">
        <v>4.63</v>
      </c>
      <c r="N1399" s="2">
        <v>15.4</v>
      </c>
      <c r="O1399" s="2">
        <v>30.1</v>
      </c>
      <c r="P1399" s="2">
        <v>91.791799999999995</v>
      </c>
      <c r="Q1399" s="2">
        <v>2.5</v>
      </c>
      <c r="R1399" s="2">
        <v>9.6</v>
      </c>
      <c r="S1399" s="2">
        <v>26</v>
      </c>
      <c r="T1399" s="2">
        <v>8.2579999999999991</v>
      </c>
      <c r="U1399" s="2">
        <v>4.04</v>
      </c>
      <c r="V1399" s="2">
        <v>11.8</v>
      </c>
      <c r="W1399" s="2">
        <v>34.299999999999997</v>
      </c>
      <c r="X1399" s="2">
        <v>16.776700000000002</v>
      </c>
      <c r="Y1399" s="2">
        <v>3.63</v>
      </c>
      <c r="Z1399" s="2">
        <v>14.7</v>
      </c>
      <c r="AA1399" s="2">
        <v>24.8</v>
      </c>
      <c r="AB1399" s="2">
        <v>21.233000000000001</v>
      </c>
      <c r="AC1399" s="2">
        <v>7</v>
      </c>
      <c r="AD1399" s="2">
        <v>21.3</v>
      </c>
      <c r="AE1399" s="2">
        <v>32.799999999999997</v>
      </c>
      <c r="AF1399" s="2">
        <v>45.5242</v>
      </c>
      <c r="AG1399" s="20">
        <v>3.81</v>
      </c>
      <c r="AH1399" s="20">
        <v>16</v>
      </c>
      <c r="AI1399" s="20">
        <v>23.8</v>
      </c>
      <c r="AJ1399" s="20">
        <v>35.798699999999997</v>
      </c>
      <c r="AK1399" s="18">
        <v>5.38</v>
      </c>
      <c r="AL1399" s="18">
        <v>14.8</v>
      </c>
      <c r="AM1399" s="18">
        <v>36.200000000000003</v>
      </c>
      <c r="AN1399" s="18">
        <v>55.993099999999998</v>
      </c>
      <c r="AO1399" s="2">
        <v>4.1100000000000003</v>
      </c>
      <c r="AP1399" s="2">
        <v>16.100000000000001</v>
      </c>
      <c r="AQ1399" s="2">
        <v>25.5</v>
      </c>
      <c r="AR1399" s="2">
        <v>8.9022000000000006</v>
      </c>
      <c r="AS1399" s="2">
        <v>5.0999999999999996</v>
      </c>
      <c r="AT1399" s="2">
        <v>16</v>
      </c>
      <c r="AU1399" s="2">
        <v>32</v>
      </c>
      <c r="AV1399" s="2">
        <v>22.273</v>
      </c>
      <c r="AW1399" s="2">
        <v>4.2</v>
      </c>
      <c r="AX1399" s="2">
        <v>15.7</v>
      </c>
      <c r="AY1399" s="2">
        <v>26.8</v>
      </c>
      <c r="AZ1399" s="2">
        <v>23.959099999999999</v>
      </c>
      <c r="BA1399" s="2">
        <v>4.83</v>
      </c>
      <c r="BB1399" s="2">
        <v>14.6</v>
      </c>
      <c r="BC1399" s="2">
        <v>33</v>
      </c>
      <c r="BD1399" s="2">
        <v>36.657600000000002</v>
      </c>
      <c r="BE1399" s="4" t="str">
        <f t="shared" si="212"/>
        <v>NO APLICA</v>
      </c>
      <c r="BF1399" s="4">
        <f t="shared" si="213"/>
        <v>4.8504000000000005</v>
      </c>
      <c r="BG1399">
        <f t="shared" si="214"/>
        <v>4.1100000000000003</v>
      </c>
      <c r="BH1399">
        <f t="shared" si="215"/>
        <v>5.0999999999999996</v>
      </c>
      <c r="BI1399">
        <f t="shared" si="216"/>
        <v>4.83</v>
      </c>
      <c r="BJ1399">
        <f t="shared" si="217"/>
        <v>5.38</v>
      </c>
      <c r="BK1399">
        <f t="shared" si="218"/>
        <v>3.81</v>
      </c>
      <c r="BL1399">
        <f t="shared" si="219"/>
        <v>26885.319999999982</v>
      </c>
    </row>
    <row r="1400" spans="1:64" x14ac:dyDescent="0.2">
      <c r="A1400" s="1">
        <v>1398</v>
      </c>
      <c r="B1400" s="7" t="s">
        <v>113</v>
      </c>
      <c r="C1400" s="3">
        <v>39970</v>
      </c>
      <c r="D1400" s="4" t="s">
        <v>626</v>
      </c>
      <c r="E1400" s="4" t="s">
        <v>176</v>
      </c>
      <c r="F1400" s="5" t="str">
        <f t="shared" si="210"/>
        <v>S</v>
      </c>
      <c r="G1400" s="6">
        <v>0.83750000000000002</v>
      </c>
      <c r="H1400" s="6">
        <v>0.87430555555555556</v>
      </c>
      <c r="I1400" s="85">
        <f t="shared" si="211"/>
        <v>52.999999999999972</v>
      </c>
      <c r="J1400" s="86">
        <f>I1400*Segmentos!$D$7*(AH1400%)*IF(ISNUMBER(AI1400),AI1400%,0)</f>
        <v>153530.39999999991</v>
      </c>
      <c r="K1400" s="86">
        <f>I1400*Segmentos!$D$7*(AL1400%)*IF(ISNUMBER(AM1400),AM1400%,0)</f>
        <v>379246.79999999987</v>
      </c>
      <c r="L1400" s="4"/>
      <c r="M1400" s="2">
        <v>1.28</v>
      </c>
      <c r="N1400" s="2">
        <v>8</v>
      </c>
      <c r="O1400" s="2">
        <v>15.9</v>
      </c>
      <c r="P1400" s="2">
        <v>93.468800000000002</v>
      </c>
      <c r="Q1400" s="2">
        <v>1.64</v>
      </c>
      <c r="R1400" s="2">
        <v>7.4</v>
      </c>
      <c r="S1400" s="2">
        <v>22.1</v>
      </c>
      <c r="T1400" s="2">
        <v>20.037400000000002</v>
      </c>
      <c r="U1400" s="2">
        <v>1</v>
      </c>
      <c r="V1400" s="2">
        <v>6.3</v>
      </c>
      <c r="W1400" s="2">
        <v>16</v>
      </c>
      <c r="X1400" s="2">
        <v>15.3987</v>
      </c>
      <c r="Y1400" s="2">
        <v>1.1299999999999999</v>
      </c>
      <c r="Z1400" s="2">
        <v>8.5</v>
      </c>
      <c r="AA1400" s="2">
        <v>13.2</v>
      </c>
      <c r="AB1400" s="2">
        <v>24.347200000000001</v>
      </c>
      <c r="AC1400" s="2">
        <v>1.4</v>
      </c>
      <c r="AD1400" s="2">
        <v>9</v>
      </c>
      <c r="AE1400" s="2">
        <v>15.6</v>
      </c>
      <c r="AF1400" s="2">
        <v>33.685600000000001</v>
      </c>
      <c r="AG1400" s="20">
        <v>0.72</v>
      </c>
      <c r="AH1400" s="20">
        <v>7.1</v>
      </c>
      <c r="AI1400" s="20">
        <v>10.199999999999999</v>
      </c>
      <c r="AJ1400" s="20">
        <v>25.1006</v>
      </c>
      <c r="AK1400" s="18">
        <v>1.78</v>
      </c>
      <c r="AL1400" s="18">
        <v>8.9</v>
      </c>
      <c r="AM1400" s="18">
        <v>20.100000000000001</v>
      </c>
      <c r="AN1400" s="18">
        <v>68.368200000000002</v>
      </c>
      <c r="AO1400" s="2">
        <v>1.1200000000000001</v>
      </c>
      <c r="AP1400" s="2">
        <v>6</v>
      </c>
      <c r="AQ1400" s="2">
        <v>18.899999999999999</v>
      </c>
      <c r="AR1400" s="2">
        <v>8.9856999999999996</v>
      </c>
      <c r="AS1400" s="2">
        <v>1.22</v>
      </c>
      <c r="AT1400" s="2">
        <v>8.6999999999999993</v>
      </c>
      <c r="AU1400" s="2">
        <v>14.1</v>
      </c>
      <c r="AV1400" s="2">
        <v>19.748100000000001</v>
      </c>
      <c r="AW1400" s="2">
        <v>1.07</v>
      </c>
      <c r="AX1400" s="2">
        <v>7.6</v>
      </c>
      <c r="AY1400" s="2">
        <v>14</v>
      </c>
      <c r="AZ1400" s="2">
        <v>22.485600000000002</v>
      </c>
      <c r="BA1400" s="2">
        <v>1.51</v>
      </c>
      <c r="BB1400" s="2">
        <v>8.5</v>
      </c>
      <c r="BC1400" s="2">
        <v>17.7</v>
      </c>
      <c r="BD1400" s="2">
        <v>42.249400000000001</v>
      </c>
      <c r="BE1400" s="4" t="str">
        <f t="shared" si="212"/>
        <v>NO APLICA</v>
      </c>
      <c r="BF1400" s="4">
        <f t="shared" si="213"/>
        <v>1.3242</v>
      </c>
      <c r="BG1400">
        <f t="shared" si="214"/>
        <v>1.1200000000000001</v>
      </c>
      <c r="BH1400">
        <f t="shared" si="215"/>
        <v>1.22</v>
      </c>
      <c r="BI1400">
        <f t="shared" si="216"/>
        <v>1.51</v>
      </c>
      <c r="BJ1400">
        <f t="shared" si="217"/>
        <v>1.78</v>
      </c>
      <c r="BK1400">
        <f t="shared" si="218"/>
        <v>0.72</v>
      </c>
      <c r="BL1400">
        <f t="shared" si="219"/>
        <v>6741.5999999999967</v>
      </c>
    </row>
    <row r="1401" spans="1:64" x14ac:dyDescent="0.2">
      <c r="A1401" s="1">
        <v>1399</v>
      </c>
      <c r="B1401" s="7" t="s">
        <v>73</v>
      </c>
      <c r="C1401" s="3">
        <v>39970</v>
      </c>
      <c r="D1401" s="4" t="s">
        <v>629</v>
      </c>
      <c r="E1401" s="4" t="s">
        <v>170</v>
      </c>
      <c r="F1401" s="5" t="str">
        <f t="shared" si="210"/>
        <v>S</v>
      </c>
      <c r="G1401" s="6">
        <v>0.88541666666666663</v>
      </c>
      <c r="H1401" s="6">
        <v>0.9</v>
      </c>
      <c r="I1401" s="85">
        <f t="shared" si="211"/>
        <v>21.000000000000085</v>
      </c>
      <c r="J1401" s="86">
        <f>I1401*Segmentos!$D$7*(AH1401%)*IF(ISNUMBER(AI1401),AI1401%,0)</f>
        <v>21814.800000000083</v>
      </c>
      <c r="K1401" s="86">
        <f>I1401*Segmentos!$D$7*(AL1401%)*IF(ISNUMBER(AM1401),AM1401%,0)</f>
        <v>6468.0000000000264</v>
      </c>
      <c r="L1401" s="4"/>
      <c r="M1401" s="2">
        <v>0.17</v>
      </c>
      <c r="N1401" s="2">
        <v>0.4</v>
      </c>
      <c r="O1401" s="2">
        <v>37.5</v>
      </c>
      <c r="P1401" s="2">
        <v>84.562100000000001</v>
      </c>
      <c r="Q1401" s="2">
        <v>0</v>
      </c>
      <c r="R1401" s="2">
        <v>0</v>
      </c>
      <c r="S1401" s="8" t="s">
        <v>577</v>
      </c>
      <c r="T1401" s="2">
        <v>0</v>
      </c>
      <c r="U1401" s="2">
        <v>0.19</v>
      </c>
      <c r="V1401" s="2">
        <v>0.2</v>
      </c>
      <c r="W1401" s="2">
        <v>81</v>
      </c>
      <c r="X1401" s="2">
        <v>19.9297</v>
      </c>
      <c r="Y1401" s="2">
        <v>0.02</v>
      </c>
      <c r="Z1401" s="2">
        <v>0.4</v>
      </c>
      <c r="AA1401" s="2">
        <v>4.8</v>
      </c>
      <c r="AB1401" s="2">
        <v>3.1173999999999999</v>
      </c>
      <c r="AC1401" s="2">
        <v>0.37</v>
      </c>
      <c r="AD1401" s="2">
        <v>0.8</v>
      </c>
      <c r="AE1401" s="2">
        <v>45.4</v>
      </c>
      <c r="AF1401" s="2">
        <v>61.515000000000001</v>
      </c>
      <c r="AG1401" s="20">
        <v>0.25</v>
      </c>
      <c r="AH1401" s="20">
        <v>0.7</v>
      </c>
      <c r="AI1401" s="20">
        <v>37.1</v>
      </c>
      <c r="AJ1401" s="20">
        <v>60.227600000000002</v>
      </c>
      <c r="AK1401" s="18">
        <v>0.09</v>
      </c>
      <c r="AL1401" s="18">
        <v>0.2</v>
      </c>
      <c r="AM1401" s="18">
        <v>38.5</v>
      </c>
      <c r="AN1401" s="18">
        <v>24.334499999999998</v>
      </c>
      <c r="AO1401" s="2">
        <v>0</v>
      </c>
      <c r="AP1401" s="2">
        <v>0</v>
      </c>
      <c r="AQ1401" s="8" t="s">
        <v>577</v>
      </c>
      <c r="AR1401" s="2">
        <v>0</v>
      </c>
      <c r="AS1401" s="2">
        <v>0.7</v>
      </c>
      <c r="AT1401" s="2">
        <v>0.9</v>
      </c>
      <c r="AU1401" s="2">
        <v>81</v>
      </c>
      <c r="AV1401" s="2">
        <v>78.4315</v>
      </c>
      <c r="AW1401" s="2">
        <v>0.02</v>
      </c>
      <c r="AX1401" s="2">
        <v>0.5</v>
      </c>
      <c r="AY1401" s="2">
        <v>4.8</v>
      </c>
      <c r="AZ1401" s="2">
        <v>3.5366</v>
      </c>
      <c r="BA1401" s="2">
        <v>0.01</v>
      </c>
      <c r="BB1401" s="2">
        <v>0.3</v>
      </c>
      <c r="BC1401" s="2">
        <v>4.8</v>
      </c>
      <c r="BD1401" s="2">
        <v>2.5939999999999999</v>
      </c>
      <c r="BE1401" s="4" t="str">
        <f t="shared" si="212"/>
        <v>NO APLICA</v>
      </c>
      <c r="BF1401" s="4">
        <f t="shared" si="213"/>
        <v>0.31680000000000003</v>
      </c>
      <c r="BG1401">
        <f t="shared" si="214"/>
        <v>0</v>
      </c>
      <c r="BH1401">
        <f t="shared" si="215"/>
        <v>0.7</v>
      </c>
      <c r="BI1401">
        <f t="shared" si="216"/>
        <v>0.02</v>
      </c>
      <c r="BJ1401">
        <f t="shared" si="217"/>
        <v>0.09</v>
      </c>
      <c r="BK1401">
        <f t="shared" si="218"/>
        <v>0.25</v>
      </c>
      <c r="BL1401">
        <f t="shared" si="219"/>
        <v>315.00000000000125</v>
      </c>
    </row>
    <row r="1402" spans="1:64" x14ac:dyDescent="0.2">
      <c r="A1402" s="1">
        <v>1400</v>
      </c>
      <c r="B1402" s="7" t="s">
        <v>5</v>
      </c>
      <c r="C1402" s="3">
        <v>39970</v>
      </c>
      <c r="D1402" s="4" t="s">
        <v>3</v>
      </c>
      <c r="E1402" s="4" t="s">
        <v>164</v>
      </c>
      <c r="F1402" s="5" t="str">
        <f t="shared" si="210"/>
        <v>S</v>
      </c>
      <c r="G1402" s="6">
        <v>0.87430555555555556</v>
      </c>
      <c r="H1402" s="6">
        <v>0.91805555555555562</v>
      </c>
      <c r="I1402" s="85">
        <f t="shared" si="211"/>
        <v>63.000000000000099</v>
      </c>
      <c r="J1402" s="86">
        <f>I1402*Segmentos!$D$7*(AH1402%)*IF(ISNUMBER(AI1402),AI1402%,0)</f>
        <v>1527120.0000000026</v>
      </c>
      <c r="K1402" s="86">
        <f>I1402*Segmentos!$D$7*(AL1402%)*IF(ISNUMBER(AM1402),AM1402%,0)</f>
        <v>1257984.0000000021</v>
      </c>
      <c r="L1402" s="4"/>
      <c r="M1402" s="2">
        <v>5.49</v>
      </c>
      <c r="N1402" s="2">
        <v>17.600000000000001</v>
      </c>
      <c r="O1402" s="2">
        <v>31.1</v>
      </c>
      <c r="P1402" s="2">
        <v>91.083100000000002</v>
      </c>
      <c r="Q1402" s="2">
        <v>3.04</v>
      </c>
      <c r="R1402" s="2">
        <v>10.199999999999999</v>
      </c>
      <c r="S1402" s="2">
        <v>29.8</v>
      </c>
      <c r="T1402" s="2">
        <v>8.4060000000000006</v>
      </c>
      <c r="U1402" s="2">
        <v>2.99</v>
      </c>
      <c r="V1402" s="2">
        <v>11</v>
      </c>
      <c r="W1402" s="2">
        <v>27.1</v>
      </c>
      <c r="X1402" s="2">
        <v>10.411199999999999</v>
      </c>
      <c r="Y1402" s="2">
        <v>5.77</v>
      </c>
      <c r="Z1402" s="2">
        <v>17.899999999999999</v>
      </c>
      <c r="AA1402" s="2">
        <v>32.299999999999997</v>
      </c>
      <c r="AB1402" s="2">
        <v>28.245200000000001</v>
      </c>
      <c r="AC1402" s="2">
        <v>8.09</v>
      </c>
      <c r="AD1402" s="2">
        <v>25.5</v>
      </c>
      <c r="AE1402" s="2">
        <v>31.7</v>
      </c>
      <c r="AF1402" s="2">
        <v>44.020699999999998</v>
      </c>
      <c r="AG1402" s="20">
        <v>6.05</v>
      </c>
      <c r="AH1402" s="20">
        <v>20</v>
      </c>
      <c r="AI1402" s="20">
        <v>30.3</v>
      </c>
      <c r="AJ1402" s="20">
        <v>47.6218</v>
      </c>
      <c r="AK1402" s="18">
        <v>4.99</v>
      </c>
      <c r="AL1402" s="18">
        <v>15.6</v>
      </c>
      <c r="AM1402" s="18">
        <v>32</v>
      </c>
      <c r="AN1402" s="18">
        <v>43.461199999999998</v>
      </c>
      <c r="AO1402" s="2">
        <v>2.76</v>
      </c>
      <c r="AP1402" s="2">
        <v>12.5</v>
      </c>
      <c r="AQ1402" s="2">
        <v>22</v>
      </c>
      <c r="AR1402" s="2">
        <v>5.0011999999999999</v>
      </c>
      <c r="AS1402" s="2">
        <v>3.77</v>
      </c>
      <c r="AT1402" s="2">
        <v>15.1</v>
      </c>
      <c r="AU1402" s="2">
        <v>25</v>
      </c>
      <c r="AV1402" s="2">
        <v>13.770799999999999</v>
      </c>
      <c r="AW1402" s="2">
        <v>6.93</v>
      </c>
      <c r="AX1402" s="2">
        <v>19.2</v>
      </c>
      <c r="AY1402" s="2">
        <v>36.1</v>
      </c>
      <c r="AZ1402" s="2">
        <v>33.054200000000002</v>
      </c>
      <c r="BA1402" s="2">
        <v>6.18</v>
      </c>
      <c r="BB1402" s="2">
        <v>19.5</v>
      </c>
      <c r="BC1402" s="2">
        <v>31.8</v>
      </c>
      <c r="BD1402" s="2">
        <v>39.256900000000002</v>
      </c>
      <c r="BE1402" s="4" t="str">
        <f t="shared" si="212"/>
        <v>NO APLICA</v>
      </c>
      <c r="BF1402" s="4">
        <f t="shared" si="213"/>
        <v>4.9458000000000002</v>
      </c>
      <c r="BG1402">
        <f t="shared" si="214"/>
        <v>2.76</v>
      </c>
      <c r="BH1402">
        <f t="shared" si="215"/>
        <v>3.77</v>
      </c>
      <c r="BI1402">
        <f t="shared" si="216"/>
        <v>6.93</v>
      </c>
      <c r="BJ1402">
        <f t="shared" si="217"/>
        <v>4.99</v>
      </c>
      <c r="BK1402">
        <f t="shared" si="218"/>
        <v>6.05</v>
      </c>
      <c r="BL1402">
        <f t="shared" si="219"/>
        <v>34483.680000000058</v>
      </c>
    </row>
    <row r="1403" spans="1:64" x14ac:dyDescent="0.2">
      <c r="A1403" s="1">
        <v>1401</v>
      </c>
      <c r="B1403" s="7" t="s">
        <v>49</v>
      </c>
      <c r="C1403" s="3">
        <v>39970</v>
      </c>
      <c r="D1403" s="4" t="s">
        <v>628</v>
      </c>
      <c r="E1403" s="4" t="s">
        <v>168</v>
      </c>
      <c r="F1403" s="5" t="str">
        <f t="shared" si="210"/>
        <v>S</v>
      </c>
      <c r="G1403" s="6">
        <v>0.91736111111111107</v>
      </c>
      <c r="H1403" s="6">
        <v>1.2500000000000001E-2</v>
      </c>
      <c r="I1403" s="85">
        <f t="shared" si="211"/>
        <v>137.00000000000006</v>
      </c>
      <c r="J1403" s="86">
        <f>I1403*Segmentos!$D$7*(AH1403%)*IF(ISNUMBER(AI1403),AI1403%,0)</f>
        <v>1241713.2000000004</v>
      </c>
      <c r="K1403" s="86">
        <f>I1403*Segmentos!$D$7*(AL1403%)*IF(ISNUMBER(AM1403),AM1403%,0)</f>
        <v>865566.00000000035</v>
      </c>
      <c r="L1403" s="4" t="s">
        <v>369</v>
      </c>
      <c r="M1403" s="2">
        <v>1.9</v>
      </c>
      <c r="N1403" s="2">
        <v>8.6</v>
      </c>
      <c r="O1403" s="2">
        <v>22.2</v>
      </c>
      <c r="P1403" s="2">
        <v>92.156199999999998</v>
      </c>
      <c r="Q1403" s="2">
        <v>0.79</v>
      </c>
      <c r="R1403" s="2">
        <v>3.3</v>
      </c>
      <c r="S1403" s="2">
        <v>23.8</v>
      </c>
      <c r="T1403" s="2">
        <v>6.3996000000000004</v>
      </c>
      <c r="U1403" s="2">
        <v>0.91</v>
      </c>
      <c r="V1403" s="2">
        <v>6.9</v>
      </c>
      <c r="W1403" s="2">
        <v>13.2</v>
      </c>
      <c r="X1403" s="2">
        <v>9.2271999999999998</v>
      </c>
      <c r="Y1403" s="2">
        <v>1.94</v>
      </c>
      <c r="Z1403" s="2">
        <v>9.8000000000000007</v>
      </c>
      <c r="AA1403" s="2">
        <v>19.7</v>
      </c>
      <c r="AB1403" s="2">
        <v>27.6815</v>
      </c>
      <c r="AC1403" s="2">
        <v>3.07</v>
      </c>
      <c r="AD1403" s="2">
        <v>11.1</v>
      </c>
      <c r="AE1403" s="2">
        <v>27.6</v>
      </c>
      <c r="AF1403" s="2">
        <v>48.847900000000003</v>
      </c>
      <c r="AG1403" s="20">
        <v>2.2599999999999998</v>
      </c>
      <c r="AH1403" s="20">
        <v>9.1</v>
      </c>
      <c r="AI1403" s="20">
        <v>24.9</v>
      </c>
      <c r="AJ1403" s="20">
        <v>52.039900000000003</v>
      </c>
      <c r="AK1403" s="18">
        <v>1.58</v>
      </c>
      <c r="AL1403" s="18">
        <v>8.1</v>
      </c>
      <c r="AM1403" s="18">
        <v>19.5</v>
      </c>
      <c r="AN1403" s="18">
        <v>40.116399999999999</v>
      </c>
      <c r="AO1403" s="2">
        <v>0.8</v>
      </c>
      <c r="AP1403" s="2">
        <v>4.5999999999999996</v>
      </c>
      <c r="AQ1403" s="2">
        <v>17.600000000000001</v>
      </c>
      <c r="AR1403" s="2">
        <v>4.2405999999999997</v>
      </c>
      <c r="AS1403" s="2">
        <v>1.33</v>
      </c>
      <c r="AT1403" s="2">
        <v>7.1</v>
      </c>
      <c r="AU1403" s="2">
        <v>18.7</v>
      </c>
      <c r="AV1403" s="2">
        <v>14.23</v>
      </c>
      <c r="AW1403" s="2">
        <v>3.21</v>
      </c>
      <c r="AX1403" s="2">
        <v>10.6</v>
      </c>
      <c r="AY1403" s="2">
        <v>30.4</v>
      </c>
      <c r="AZ1403" s="2">
        <v>44.654800000000002</v>
      </c>
      <c r="BA1403" s="2">
        <v>1.56</v>
      </c>
      <c r="BB1403" s="2">
        <v>9</v>
      </c>
      <c r="BC1403" s="2">
        <v>17.399999999999999</v>
      </c>
      <c r="BD1403" s="2">
        <v>29.030899999999999</v>
      </c>
      <c r="BE1403" s="4" t="str">
        <f t="shared" si="212"/>
        <v>ABURRIDO</v>
      </c>
      <c r="BF1403" s="4">
        <f t="shared" si="213"/>
        <v>1.9454</v>
      </c>
      <c r="BG1403">
        <f t="shared" si="214"/>
        <v>0.8</v>
      </c>
      <c r="BH1403">
        <f t="shared" si="215"/>
        <v>1.33</v>
      </c>
      <c r="BI1403">
        <f t="shared" si="216"/>
        <v>3.21</v>
      </c>
      <c r="BJ1403">
        <f t="shared" si="217"/>
        <v>1.58</v>
      </c>
      <c r="BK1403">
        <f t="shared" si="218"/>
        <v>2.2599999999999998</v>
      </c>
      <c r="BL1403">
        <f t="shared" si="219"/>
        <v>26156.040000000012</v>
      </c>
    </row>
    <row r="1404" spans="1:64" x14ac:dyDescent="0.2">
      <c r="A1404" s="1">
        <v>1402</v>
      </c>
      <c r="B1404" s="7" t="s">
        <v>9</v>
      </c>
      <c r="C1404" s="3">
        <v>39970</v>
      </c>
      <c r="D1404" s="4" t="s">
        <v>8</v>
      </c>
      <c r="E1404" s="4" t="s">
        <v>168</v>
      </c>
      <c r="F1404" s="5" t="str">
        <f t="shared" si="210"/>
        <v>S</v>
      </c>
      <c r="G1404" s="6">
        <v>0.79166666666666663</v>
      </c>
      <c r="H1404" s="6">
        <v>0.87361111111111101</v>
      </c>
      <c r="I1404" s="85">
        <f t="shared" si="211"/>
        <v>117.9999999999999</v>
      </c>
      <c r="J1404" s="86">
        <f>I1404*Segmentos!$D$7*(AH1404%)*IF(ISNUMBER(AI1404),AI1404%,0)</f>
        <v>317183.99999999977</v>
      </c>
      <c r="K1404" s="86">
        <f>I1404*Segmentos!$D$7*(AL1404%)*IF(ISNUMBER(AM1404),AM1404%,0)</f>
        <v>1215919.199999999</v>
      </c>
      <c r="L1404" s="4" t="s">
        <v>365</v>
      </c>
      <c r="M1404" s="2">
        <v>1.68</v>
      </c>
      <c r="N1404" s="2">
        <v>8.9</v>
      </c>
      <c r="O1404" s="2">
        <v>18.899999999999999</v>
      </c>
      <c r="P1404" s="2">
        <v>55.255400000000002</v>
      </c>
      <c r="Q1404" s="2">
        <v>1.48</v>
      </c>
      <c r="R1404" s="2">
        <v>6.9</v>
      </c>
      <c r="S1404" s="2">
        <v>21.5</v>
      </c>
      <c r="T1404" s="2">
        <v>8.1127000000000002</v>
      </c>
      <c r="U1404" s="2">
        <v>2.5</v>
      </c>
      <c r="V1404" s="2">
        <v>7.6</v>
      </c>
      <c r="W1404" s="2">
        <v>32.799999999999997</v>
      </c>
      <c r="X1404" s="2">
        <v>17.225100000000001</v>
      </c>
      <c r="Y1404" s="2">
        <v>1.5</v>
      </c>
      <c r="Z1404" s="2">
        <v>10.5</v>
      </c>
      <c r="AA1404" s="2">
        <v>14.3</v>
      </c>
      <c r="AB1404" s="2">
        <v>14.616300000000001</v>
      </c>
      <c r="AC1404" s="2">
        <v>1.42</v>
      </c>
      <c r="AD1404" s="2">
        <v>9.4</v>
      </c>
      <c r="AE1404" s="2">
        <v>15.1</v>
      </c>
      <c r="AF1404" s="2">
        <v>15.301299999999999</v>
      </c>
      <c r="AG1404" s="20">
        <v>0.68</v>
      </c>
      <c r="AH1404" s="20">
        <v>8.4</v>
      </c>
      <c r="AI1404" s="20">
        <v>8</v>
      </c>
      <c r="AJ1404" s="20">
        <v>10.5885</v>
      </c>
      <c r="AK1404" s="18">
        <v>2.58</v>
      </c>
      <c r="AL1404" s="18">
        <v>9.3000000000000007</v>
      </c>
      <c r="AM1404" s="18">
        <v>27.7</v>
      </c>
      <c r="AN1404" s="18">
        <v>44.666899999999998</v>
      </c>
      <c r="AO1404" s="2">
        <v>0.44</v>
      </c>
      <c r="AP1404" s="2">
        <v>5.3</v>
      </c>
      <c r="AQ1404" s="2">
        <v>8.4</v>
      </c>
      <c r="AR1404" s="2">
        <v>1.5967</v>
      </c>
      <c r="AS1404" s="2">
        <v>1.26</v>
      </c>
      <c r="AT1404" s="2">
        <v>7</v>
      </c>
      <c r="AU1404" s="2">
        <v>18.100000000000001</v>
      </c>
      <c r="AV1404" s="2">
        <v>9.1158000000000001</v>
      </c>
      <c r="AW1404" s="2">
        <v>1.51</v>
      </c>
      <c r="AX1404" s="2">
        <v>9.9</v>
      </c>
      <c r="AY1404" s="2">
        <v>15.3</v>
      </c>
      <c r="AZ1404" s="2">
        <v>14.2994</v>
      </c>
      <c r="BA1404" s="2">
        <v>2.4</v>
      </c>
      <c r="BB1404" s="2">
        <v>10.3</v>
      </c>
      <c r="BC1404" s="2">
        <v>23.2</v>
      </c>
      <c r="BD1404" s="2">
        <v>30.243600000000001</v>
      </c>
      <c r="BE1404" s="4" t="str">
        <f t="shared" si="212"/>
        <v>ABURRIDO</v>
      </c>
      <c r="BF1404" s="4">
        <f t="shared" si="213"/>
        <v>1.6320000000000001</v>
      </c>
      <c r="BG1404">
        <f t="shared" si="214"/>
        <v>0.44</v>
      </c>
      <c r="BH1404">
        <f t="shared" si="215"/>
        <v>1.26</v>
      </c>
      <c r="BI1404">
        <f t="shared" si="216"/>
        <v>2.4</v>
      </c>
      <c r="BJ1404">
        <f t="shared" si="217"/>
        <v>2.58</v>
      </c>
      <c r="BK1404">
        <f t="shared" si="218"/>
        <v>0.68</v>
      </c>
      <c r="BL1404">
        <f t="shared" si="219"/>
        <v>19848.779999999981</v>
      </c>
    </row>
    <row r="1405" spans="1:64" x14ac:dyDescent="0.2">
      <c r="A1405" s="1">
        <v>1403</v>
      </c>
      <c r="B1405" s="7" t="s">
        <v>84</v>
      </c>
      <c r="C1405" s="3">
        <v>39970</v>
      </c>
      <c r="D1405" s="4" t="s">
        <v>626</v>
      </c>
      <c r="E1405" s="4" t="s">
        <v>168</v>
      </c>
      <c r="F1405" s="5" t="str">
        <f t="shared" si="210"/>
        <v>S</v>
      </c>
      <c r="G1405" s="6">
        <v>0.91874999999999996</v>
      </c>
      <c r="H1405" s="6">
        <v>0</v>
      </c>
      <c r="I1405" s="85">
        <f t="shared" si="211"/>
        <v>117.00000000000006</v>
      </c>
      <c r="J1405" s="86">
        <f>I1405*Segmentos!$D$7*(AH1405%)*IF(ISNUMBER(AI1405),AI1405%,0)</f>
        <v>972036.00000000058</v>
      </c>
      <c r="K1405" s="86">
        <f>I1405*Segmentos!$D$7*(AL1405%)*IF(ISNUMBER(AM1405),AM1405%,0)</f>
        <v>1944727.2000000011</v>
      </c>
      <c r="L1405" s="4" t="s">
        <v>367</v>
      </c>
      <c r="M1405" s="2">
        <v>3.17</v>
      </c>
      <c r="N1405" s="2">
        <v>14.7</v>
      </c>
      <c r="O1405" s="2">
        <v>21.6</v>
      </c>
      <c r="P1405" s="2">
        <v>78.113399999999999</v>
      </c>
      <c r="Q1405" s="2">
        <v>4.16</v>
      </c>
      <c r="R1405" s="2">
        <v>9.9</v>
      </c>
      <c r="S1405" s="2">
        <v>42.1</v>
      </c>
      <c r="T1405" s="2">
        <v>17.081199999999999</v>
      </c>
      <c r="U1405" s="2">
        <v>2.94</v>
      </c>
      <c r="V1405" s="2">
        <v>13</v>
      </c>
      <c r="W1405" s="2">
        <v>22.6</v>
      </c>
      <c r="X1405" s="2">
        <v>15.178699999999999</v>
      </c>
      <c r="Y1405" s="2">
        <v>3.21</v>
      </c>
      <c r="Z1405" s="2">
        <v>17.8</v>
      </c>
      <c r="AA1405" s="2">
        <v>18</v>
      </c>
      <c r="AB1405" s="2">
        <v>23.322399999999998</v>
      </c>
      <c r="AC1405" s="2">
        <v>2.79</v>
      </c>
      <c r="AD1405" s="2">
        <v>15.3</v>
      </c>
      <c r="AE1405" s="2">
        <v>18.2</v>
      </c>
      <c r="AF1405" s="2">
        <v>22.530999999999999</v>
      </c>
      <c r="AG1405" s="20">
        <v>2.09</v>
      </c>
      <c r="AH1405" s="20">
        <v>13.4</v>
      </c>
      <c r="AI1405" s="20">
        <v>15.5</v>
      </c>
      <c r="AJ1405" s="20">
        <v>24.367799999999999</v>
      </c>
      <c r="AK1405" s="18">
        <v>4.1500000000000004</v>
      </c>
      <c r="AL1405" s="18">
        <v>15.8</v>
      </c>
      <c r="AM1405" s="18">
        <v>26.3</v>
      </c>
      <c r="AN1405" s="18">
        <v>53.745600000000003</v>
      </c>
      <c r="AO1405" s="2">
        <v>0.5</v>
      </c>
      <c r="AP1405" s="2">
        <v>6.3</v>
      </c>
      <c r="AQ1405" s="2">
        <v>8</v>
      </c>
      <c r="AR1405" s="2">
        <v>1.3547</v>
      </c>
      <c r="AS1405" s="2">
        <v>3</v>
      </c>
      <c r="AT1405" s="2">
        <v>11</v>
      </c>
      <c r="AU1405" s="2">
        <v>27.3</v>
      </c>
      <c r="AV1405" s="2">
        <v>16.2837</v>
      </c>
      <c r="AW1405" s="2">
        <v>2.04</v>
      </c>
      <c r="AX1405" s="2">
        <v>13</v>
      </c>
      <c r="AY1405" s="2">
        <v>15.7</v>
      </c>
      <c r="AZ1405" s="2">
        <v>14.434100000000001</v>
      </c>
      <c r="BA1405" s="2">
        <v>4.88</v>
      </c>
      <c r="BB1405" s="2">
        <v>20.399999999999999</v>
      </c>
      <c r="BC1405" s="2">
        <v>23.9</v>
      </c>
      <c r="BD1405" s="2">
        <v>46.040900000000001</v>
      </c>
      <c r="BE1405" s="4" t="str">
        <f t="shared" si="212"/>
        <v>ABURRIDO</v>
      </c>
      <c r="BF1405" s="4">
        <f t="shared" si="213"/>
        <v>3.3792</v>
      </c>
      <c r="BG1405">
        <f t="shared" si="214"/>
        <v>0.5</v>
      </c>
      <c r="BH1405">
        <f t="shared" si="215"/>
        <v>3</v>
      </c>
      <c r="BI1405">
        <f t="shared" si="216"/>
        <v>4.88</v>
      </c>
      <c r="BJ1405">
        <f t="shared" si="217"/>
        <v>4.1500000000000004</v>
      </c>
      <c r="BK1405">
        <f t="shared" si="218"/>
        <v>2.09</v>
      </c>
      <c r="BL1405">
        <f t="shared" si="219"/>
        <v>37149.840000000018</v>
      </c>
    </row>
    <row r="1406" spans="1:64" x14ac:dyDescent="0.2">
      <c r="A1406" s="1">
        <v>1404</v>
      </c>
      <c r="B1406" s="7" t="s">
        <v>57</v>
      </c>
      <c r="C1406" s="3">
        <v>39970</v>
      </c>
      <c r="D1406" s="4" t="s">
        <v>8</v>
      </c>
      <c r="E1406" s="4" t="s">
        <v>181</v>
      </c>
      <c r="F1406" s="5" t="str">
        <f t="shared" si="210"/>
        <v>S</v>
      </c>
      <c r="G1406" s="6">
        <v>0.9145833333333333</v>
      </c>
      <c r="H1406" s="6">
        <v>0.91736111111111107</v>
      </c>
      <c r="I1406" s="85">
        <f t="shared" si="211"/>
        <v>3.9999999999999858</v>
      </c>
      <c r="J1406" s="86">
        <f>I1406*Segmentos!$D$7*(AH1406%)*IF(ISNUMBER(AI1406),AI1406%,0)</f>
        <v>48092.799999999828</v>
      </c>
      <c r="K1406" s="86">
        <f>I1406*Segmentos!$D$7*(AL1406%)*IF(ISNUMBER(AM1406),AM1406%,0)</f>
        <v>54054.399999999812</v>
      </c>
      <c r="L1406" s="4"/>
      <c r="M1406" s="2">
        <v>3.2</v>
      </c>
      <c r="N1406" s="2">
        <v>4</v>
      </c>
      <c r="O1406" s="2">
        <v>80.900000000000006</v>
      </c>
      <c r="P1406" s="2">
        <v>78.898600000000002</v>
      </c>
      <c r="Q1406" s="2">
        <v>2.77</v>
      </c>
      <c r="R1406" s="2">
        <v>3.4</v>
      </c>
      <c r="S1406" s="2">
        <v>82.7</v>
      </c>
      <c r="T1406" s="2">
        <v>11.408799999999999</v>
      </c>
      <c r="U1406" s="2">
        <v>1.46</v>
      </c>
      <c r="V1406" s="2">
        <v>1.7</v>
      </c>
      <c r="W1406" s="2">
        <v>86</v>
      </c>
      <c r="X1406" s="2">
        <v>7.5244999999999997</v>
      </c>
      <c r="Y1406" s="2">
        <v>3.76</v>
      </c>
      <c r="Z1406" s="2">
        <v>4.9000000000000004</v>
      </c>
      <c r="AA1406" s="2">
        <v>76.8</v>
      </c>
      <c r="AB1406" s="2">
        <v>27.3567</v>
      </c>
      <c r="AC1406" s="2">
        <v>4.03</v>
      </c>
      <c r="AD1406" s="2">
        <v>4.9000000000000004</v>
      </c>
      <c r="AE1406" s="2">
        <v>82.9</v>
      </c>
      <c r="AF1406" s="2">
        <v>32.608600000000003</v>
      </c>
      <c r="AG1406" s="20">
        <v>3.04</v>
      </c>
      <c r="AH1406" s="20">
        <v>3.8</v>
      </c>
      <c r="AI1406" s="20">
        <v>79.099999999999994</v>
      </c>
      <c r="AJ1406" s="20">
        <v>35.521299999999997</v>
      </c>
      <c r="AK1406" s="18">
        <v>3.35</v>
      </c>
      <c r="AL1406" s="18">
        <v>4.0999999999999996</v>
      </c>
      <c r="AM1406" s="18">
        <v>82.4</v>
      </c>
      <c r="AN1406" s="18">
        <v>43.377400000000002</v>
      </c>
      <c r="AO1406" s="2">
        <v>2.36</v>
      </c>
      <c r="AP1406" s="2">
        <v>4.2</v>
      </c>
      <c r="AQ1406" s="2">
        <v>56.4</v>
      </c>
      <c r="AR1406" s="2">
        <v>6.3558000000000003</v>
      </c>
      <c r="AS1406" s="2">
        <v>1.24</v>
      </c>
      <c r="AT1406" s="2">
        <v>1.5</v>
      </c>
      <c r="AU1406" s="2">
        <v>82.5</v>
      </c>
      <c r="AV1406" s="2">
        <v>6.7535999999999996</v>
      </c>
      <c r="AW1406" s="2">
        <v>4.57</v>
      </c>
      <c r="AX1406" s="2">
        <v>5.9</v>
      </c>
      <c r="AY1406" s="2">
        <v>77.7</v>
      </c>
      <c r="AZ1406" s="2">
        <v>32.405099999999997</v>
      </c>
      <c r="BA1406" s="2">
        <v>3.54</v>
      </c>
      <c r="BB1406" s="2">
        <v>3.9</v>
      </c>
      <c r="BC1406" s="2">
        <v>91.8</v>
      </c>
      <c r="BD1406" s="2">
        <v>33.3842</v>
      </c>
      <c r="BE1406" s="4" t="str">
        <f t="shared" si="212"/>
        <v>NO APLICA</v>
      </c>
      <c r="BF1406" s="4">
        <f t="shared" si="213"/>
        <v>2.7481999999999998</v>
      </c>
      <c r="BG1406">
        <f t="shared" si="214"/>
        <v>2.36</v>
      </c>
      <c r="BH1406">
        <f t="shared" si="215"/>
        <v>1.24</v>
      </c>
      <c r="BI1406">
        <f t="shared" si="216"/>
        <v>4.57</v>
      </c>
      <c r="BJ1406">
        <f t="shared" si="217"/>
        <v>3.35</v>
      </c>
      <c r="BK1406">
        <f t="shared" si="218"/>
        <v>3.04</v>
      </c>
      <c r="BL1406">
        <f t="shared" si="219"/>
        <v>1294.3999999999955</v>
      </c>
    </row>
    <row r="1407" spans="1:64" x14ac:dyDescent="0.2">
      <c r="A1407" s="1">
        <v>1405</v>
      </c>
      <c r="B1407" s="7" t="s">
        <v>11</v>
      </c>
      <c r="C1407" s="3">
        <v>39970</v>
      </c>
      <c r="D1407" s="4" t="s">
        <v>627</v>
      </c>
      <c r="E1407" s="4" t="s">
        <v>166</v>
      </c>
      <c r="F1407" s="5" t="str">
        <f t="shared" si="210"/>
        <v>S</v>
      </c>
      <c r="G1407" s="6">
        <v>0.91527777777777775</v>
      </c>
      <c r="H1407" s="6">
        <v>0.91736111111111107</v>
      </c>
      <c r="I1407" s="85">
        <f t="shared" si="211"/>
        <v>2.9999999999999893</v>
      </c>
      <c r="J1407" s="86">
        <f>I1407*Segmentos!$D$7*(AH1407%)*IF(ISNUMBER(AI1407),AI1407%,0)</f>
        <v>100663.19999999966</v>
      </c>
      <c r="K1407" s="86">
        <f>I1407*Segmentos!$D$7*(AL1407%)*IF(ISNUMBER(AM1407),AM1407%,0)</f>
        <v>93441.599999999686</v>
      </c>
      <c r="L1407" s="4"/>
      <c r="M1407" s="2">
        <v>8.0500000000000007</v>
      </c>
      <c r="N1407" s="2">
        <v>8.8000000000000007</v>
      </c>
      <c r="O1407" s="2">
        <v>91.4</v>
      </c>
      <c r="P1407" s="2">
        <v>86.858599999999996</v>
      </c>
      <c r="Q1407" s="2">
        <v>6.59</v>
      </c>
      <c r="R1407" s="2">
        <v>6.8</v>
      </c>
      <c r="S1407" s="2">
        <v>97</v>
      </c>
      <c r="T1407" s="2">
        <v>11.8683</v>
      </c>
      <c r="U1407" s="2">
        <v>5.75</v>
      </c>
      <c r="V1407" s="2">
        <v>6.4</v>
      </c>
      <c r="W1407" s="2">
        <v>90.2</v>
      </c>
      <c r="X1407" s="2">
        <v>13.007199999999999</v>
      </c>
      <c r="Y1407" s="2">
        <v>4.9000000000000004</v>
      </c>
      <c r="Z1407" s="2">
        <v>5.7</v>
      </c>
      <c r="AA1407" s="2">
        <v>85.9</v>
      </c>
      <c r="AB1407" s="2">
        <v>15.620900000000001</v>
      </c>
      <c r="AC1407" s="2">
        <v>13.09</v>
      </c>
      <c r="AD1407" s="2">
        <v>14.2</v>
      </c>
      <c r="AE1407" s="2">
        <v>92.5</v>
      </c>
      <c r="AF1407" s="2">
        <v>46.362299999999998</v>
      </c>
      <c r="AG1407" s="20">
        <v>8.3699999999999992</v>
      </c>
      <c r="AH1407" s="20">
        <v>9.3000000000000007</v>
      </c>
      <c r="AI1407" s="20">
        <v>90.2</v>
      </c>
      <c r="AJ1407" s="20">
        <v>42.8626</v>
      </c>
      <c r="AK1407" s="18">
        <v>7.76</v>
      </c>
      <c r="AL1407" s="18">
        <v>8.4</v>
      </c>
      <c r="AM1407" s="18">
        <v>92.7</v>
      </c>
      <c r="AN1407" s="18">
        <v>43.996000000000002</v>
      </c>
      <c r="AO1407" s="2">
        <v>4.99</v>
      </c>
      <c r="AP1407" s="2">
        <v>5.9</v>
      </c>
      <c r="AQ1407" s="2">
        <v>84.8</v>
      </c>
      <c r="AR1407" s="2">
        <v>5.8765000000000001</v>
      </c>
      <c r="AS1407" s="2">
        <v>7.54</v>
      </c>
      <c r="AT1407" s="2">
        <v>8.8000000000000007</v>
      </c>
      <c r="AU1407" s="2">
        <v>85.6</v>
      </c>
      <c r="AV1407" s="2">
        <v>17.9236</v>
      </c>
      <c r="AW1407" s="2">
        <v>5.96</v>
      </c>
      <c r="AX1407" s="2">
        <v>6.5</v>
      </c>
      <c r="AY1407" s="2">
        <v>91.1</v>
      </c>
      <c r="AZ1407" s="2">
        <v>18.476800000000001</v>
      </c>
      <c r="BA1407" s="2">
        <v>10.79</v>
      </c>
      <c r="BB1407" s="2">
        <v>11.3</v>
      </c>
      <c r="BC1407" s="2">
        <v>95.2</v>
      </c>
      <c r="BD1407" s="2">
        <v>44.581699999999998</v>
      </c>
      <c r="BE1407" s="4" t="str">
        <f t="shared" si="212"/>
        <v>NO APLICA</v>
      </c>
      <c r="BF1407" s="4">
        <f t="shared" si="213"/>
        <v>8.3527999999999984</v>
      </c>
      <c r="BG1407">
        <f t="shared" si="214"/>
        <v>4.99</v>
      </c>
      <c r="BH1407">
        <f t="shared" si="215"/>
        <v>7.54</v>
      </c>
      <c r="BI1407">
        <f t="shared" si="216"/>
        <v>10.79</v>
      </c>
      <c r="BJ1407">
        <f t="shared" si="217"/>
        <v>7.76</v>
      </c>
      <c r="BK1407">
        <f t="shared" si="218"/>
        <v>8.3699999999999992</v>
      </c>
      <c r="BL1407">
        <f t="shared" si="219"/>
        <v>2412.9599999999919</v>
      </c>
    </row>
    <row r="1408" spans="1:64" x14ac:dyDescent="0.2">
      <c r="A1408" s="1">
        <v>1406</v>
      </c>
      <c r="B1408" s="7" t="s">
        <v>11</v>
      </c>
      <c r="C1408" s="3">
        <v>39970</v>
      </c>
      <c r="D1408" s="4" t="s">
        <v>8</v>
      </c>
      <c r="E1408" s="4" t="s">
        <v>166</v>
      </c>
      <c r="F1408" s="5" t="str">
        <f t="shared" si="210"/>
        <v>S</v>
      </c>
      <c r="G1408" s="6">
        <v>0.91319444444444453</v>
      </c>
      <c r="H1408" s="6">
        <v>0.91388888888888886</v>
      </c>
      <c r="I1408" s="85">
        <f t="shared" si="211"/>
        <v>0.99999999999983658</v>
      </c>
      <c r="J1408" s="86">
        <f>I1408*Segmentos!$D$7*(AH1408%)*IF(ISNUMBER(AI1408),AI1408%,0)</f>
        <v>19999.999999996733</v>
      </c>
      <c r="K1408" s="86">
        <f>I1408*Segmentos!$D$7*(AL1408%)*IF(ISNUMBER(AM1408),AM1408%,0)</f>
        <v>19999.999999996733</v>
      </c>
      <c r="L1408" s="4"/>
      <c r="M1408" s="2">
        <v>5.01</v>
      </c>
      <c r="N1408" s="2">
        <v>5</v>
      </c>
      <c r="O1408" s="2">
        <v>100</v>
      </c>
      <c r="P1408" s="2">
        <v>87.644099999999995</v>
      </c>
      <c r="Q1408" s="2">
        <v>2.81</v>
      </c>
      <c r="R1408" s="2">
        <v>2.8</v>
      </c>
      <c r="S1408" s="2">
        <v>100</v>
      </c>
      <c r="T1408" s="2">
        <v>8.2194000000000003</v>
      </c>
      <c r="U1408" s="2">
        <v>4.67</v>
      </c>
      <c r="V1408" s="2">
        <v>4.7</v>
      </c>
      <c r="W1408" s="2">
        <v>100</v>
      </c>
      <c r="X1408" s="2">
        <v>17.153099999999998</v>
      </c>
      <c r="Y1408" s="2">
        <v>4.24</v>
      </c>
      <c r="Z1408" s="2">
        <v>4.2</v>
      </c>
      <c r="AA1408" s="2">
        <v>100</v>
      </c>
      <c r="AB1408" s="2">
        <v>21.9361</v>
      </c>
      <c r="AC1408" s="2">
        <v>7.02</v>
      </c>
      <c r="AD1408" s="2">
        <v>7</v>
      </c>
      <c r="AE1408" s="2">
        <v>100</v>
      </c>
      <c r="AF1408" s="2">
        <v>40.3354</v>
      </c>
      <c r="AG1408" s="20">
        <v>4.9800000000000004</v>
      </c>
      <c r="AH1408" s="20">
        <v>5</v>
      </c>
      <c r="AI1408" s="20">
        <v>100</v>
      </c>
      <c r="AJ1408" s="20">
        <v>41.337899999999998</v>
      </c>
      <c r="AK1408" s="18">
        <v>5.03</v>
      </c>
      <c r="AL1408" s="18">
        <v>5</v>
      </c>
      <c r="AM1408" s="18">
        <v>100</v>
      </c>
      <c r="AN1408" s="18">
        <v>46.306199999999997</v>
      </c>
      <c r="AO1408" s="2">
        <v>3.9</v>
      </c>
      <c r="AP1408" s="2">
        <v>3.9</v>
      </c>
      <c r="AQ1408" s="2">
        <v>100</v>
      </c>
      <c r="AR1408" s="2">
        <v>7.4612999999999996</v>
      </c>
      <c r="AS1408" s="2">
        <v>2.7</v>
      </c>
      <c r="AT1408" s="2">
        <v>2.7</v>
      </c>
      <c r="AU1408" s="2">
        <v>100</v>
      </c>
      <c r="AV1408" s="2">
        <v>10.397399999999999</v>
      </c>
      <c r="AW1408" s="2">
        <v>5.21</v>
      </c>
      <c r="AX1408" s="2">
        <v>5.2</v>
      </c>
      <c r="AY1408" s="2">
        <v>100</v>
      </c>
      <c r="AZ1408" s="2">
        <v>26.238900000000001</v>
      </c>
      <c r="BA1408" s="2">
        <v>6.49</v>
      </c>
      <c r="BB1408" s="2">
        <v>6.5</v>
      </c>
      <c r="BC1408" s="2">
        <v>100</v>
      </c>
      <c r="BD1408" s="2">
        <v>43.546500000000002</v>
      </c>
      <c r="BE1408" s="4" t="str">
        <f t="shared" si="212"/>
        <v>NO APLICA</v>
      </c>
      <c r="BF1408" s="4">
        <f t="shared" si="213"/>
        <v>4.4190000000000005</v>
      </c>
      <c r="BG1408">
        <f t="shared" si="214"/>
        <v>3.9</v>
      </c>
      <c r="BH1408">
        <f t="shared" si="215"/>
        <v>2.7</v>
      </c>
      <c r="BI1408">
        <f t="shared" si="216"/>
        <v>6.49</v>
      </c>
      <c r="BJ1408">
        <f t="shared" si="217"/>
        <v>5.03</v>
      </c>
      <c r="BK1408">
        <f t="shared" si="218"/>
        <v>4.9800000000000004</v>
      </c>
      <c r="BL1408">
        <f t="shared" si="219"/>
        <v>499.99999999991826</v>
      </c>
    </row>
    <row r="1409" spans="1:64" x14ac:dyDescent="0.2">
      <c r="A1409" s="1">
        <v>1407</v>
      </c>
      <c r="B1409" s="7" t="s">
        <v>6</v>
      </c>
      <c r="C1409" s="3">
        <v>39970</v>
      </c>
      <c r="D1409" s="4" t="s">
        <v>3</v>
      </c>
      <c r="E1409" s="4" t="s">
        <v>166</v>
      </c>
      <c r="F1409" s="5" t="str">
        <f t="shared" si="210"/>
        <v>S</v>
      </c>
      <c r="G1409" s="6">
        <v>0.91041666666666676</v>
      </c>
      <c r="H1409" s="6">
        <v>0.91111111111111109</v>
      </c>
      <c r="I1409" s="85">
        <f t="shared" si="211"/>
        <v>0.99999999999983658</v>
      </c>
      <c r="J1409" s="86">
        <f>I1409*Segmentos!$D$7*(AH1409%)*IF(ISNUMBER(AI1409),AI1409%,0)</f>
        <v>27599.999999995493</v>
      </c>
      <c r="K1409" s="86">
        <f>I1409*Segmentos!$D$7*(AL1409%)*IF(ISNUMBER(AM1409),AM1409%,0)</f>
        <v>20799.999999996602</v>
      </c>
      <c r="L1409" s="4"/>
      <c r="M1409" s="2">
        <v>6</v>
      </c>
      <c r="N1409" s="2">
        <v>6</v>
      </c>
      <c r="O1409" s="2">
        <v>100</v>
      </c>
      <c r="P1409" s="2">
        <v>89.018799999999999</v>
      </c>
      <c r="Q1409" s="2">
        <v>3.56</v>
      </c>
      <c r="R1409" s="2">
        <v>3.6</v>
      </c>
      <c r="S1409" s="2">
        <v>100</v>
      </c>
      <c r="T1409" s="2">
        <v>8.8069000000000006</v>
      </c>
      <c r="U1409" s="2">
        <v>2.12</v>
      </c>
      <c r="V1409" s="2">
        <v>2.1</v>
      </c>
      <c r="W1409" s="2">
        <v>100</v>
      </c>
      <c r="X1409" s="2">
        <v>6.5860000000000003</v>
      </c>
      <c r="Y1409" s="2">
        <v>7.89</v>
      </c>
      <c r="Z1409" s="2">
        <v>7.9</v>
      </c>
      <c r="AA1409" s="2">
        <v>100</v>
      </c>
      <c r="AB1409" s="2">
        <v>34.552999999999997</v>
      </c>
      <c r="AC1409" s="2">
        <v>8.02</v>
      </c>
      <c r="AD1409" s="2">
        <v>8</v>
      </c>
      <c r="AE1409" s="2">
        <v>100</v>
      </c>
      <c r="AF1409" s="2">
        <v>39.073</v>
      </c>
      <c r="AG1409" s="20">
        <v>6.88</v>
      </c>
      <c r="AH1409" s="20">
        <v>6.9</v>
      </c>
      <c r="AI1409" s="20">
        <v>100</v>
      </c>
      <c r="AJ1409" s="20">
        <v>48.469799999999999</v>
      </c>
      <c r="AK1409" s="18">
        <v>5.2</v>
      </c>
      <c r="AL1409" s="18">
        <v>5.2</v>
      </c>
      <c r="AM1409" s="18">
        <v>100</v>
      </c>
      <c r="AN1409" s="18">
        <v>40.548999999999999</v>
      </c>
      <c r="AO1409" s="2">
        <v>2.62</v>
      </c>
      <c r="AP1409" s="2">
        <v>2.6</v>
      </c>
      <c r="AQ1409" s="2">
        <v>100</v>
      </c>
      <c r="AR1409" s="2">
        <v>4.2514000000000003</v>
      </c>
      <c r="AS1409" s="2">
        <v>4.13</v>
      </c>
      <c r="AT1409" s="2">
        <v>4.0999999999999996</v>
      </c>
      <c r="AU1409" s="2">
        <v>100</v>
      </c>
      <c r="AV1409" s="2">
        <v>13.5022</v>
      </c>
      <c r="AW1409" s="2">
        <v>8.2200000000000006</v>
      </c>
      <c r="AX1409" s="2">
        <v>8.1999999999999993</v>
      </c>
      <c r="AY1409" s="2">
        <v>100</v>
      </c>
      <c r="AZ1409" s="2">
        <v>35.0792</v>
      </c>
      <c r="BA1409" s="2">
        <v>6.37</v>
      </c>
      <c r="BB1409" s="2">
        <v>6.4</v>
      </c>
      <c r="BC1409" s="2">
        <v>100</v>
      </c>
      <c r="BD1409" s="2">
        <v>36.186</v>
      </c>
      <c r="BE1409" s="4" t="str">
        <f t="shared" si="212"/>
        <v>NO APLICA</v>
      </c>
      <c r="BF1409" s="4">
        <f t="shared" si="213"/>
        <v>5.5544000000000002</v>
      </c>
      <c r="BG1409">
        <f t="shared" si="214"/>
        <v>2.62</v>
      </c>
      <c r="BH1409">
        <f t="shared" si="215"/>
        <v>4.13</v>
      </c>
      <c r="BI1409">
        <f t="shared" si="216"/>
        <v>8.2200000000000006</v>
      </c>
      <c r="BJ1409">
        <f t="shared" si="217"/>
        <v>5.2</v>
      </c>
      <c r="BK1409">
        <f t="shared" si="218"/>
        <v>6.88</v>
      </c>
      <c r="BL1409">
        <f t="shared" si="219"/>
        <v>599.999999999902</v>
      </c>
    </row>
    <row r="1410" spans="1:64" x14ac:dyDescent="0.2">
      <c r="A1410" s="1">
        <v>1408</v>
      </c>
      <c r="B1410" s="7" t="s">
        <v>31</v>
      </c>
      <c r="C1410" s="3">
        <v>39970</v>
      </c>
      <c r="D1410" s="4" t="s">
        <v>628</v>
      </c>
      <c r="E1410" s="4" t="s">
        <v>166</v>
      </c>
      <c r="F1410" s="5" t="str">
        <f t="shared" si="210"/>
        <v>S</v>
      </c>
      <c r="G1410" s="6">
        <v>0.91388888888888886</v>
      </c>
      <c r="H1410" s="6">
        <v>0.91736111111111107</v>
      </c>
      <c r="I1410" s="85">
        <f t="shared" si="211"/>
        <v>4.9999999999999822</v>
      </c>
      <c r="J1410" s="86">
        <f>I1410*Segmentos!$D$7*(AH1410%)*IF(ISNUMBER(AI1410),AI1410%,0)</f>
        <v>18899.999999999935</v>
      </c>
      <c r="K1410" s="86">
        <f>I1410*Segmentos!$D$7*(AL1410%)*IF(ISNUMBER(AM1410),AM1410%,0)</f>
        <v>28181.999999999898</v>
      </c>
      <c r="L1410" s="4"/>
      <c r="M1410" s="2">
        <v>1.2</v>
      </c>
      <c r="N1410" s="2">
        <v>2</v>
      </c>
      <c r="O1410" s="2">
        <v>60.8</v>
      </c>
      <c r="P1410" s="2">
        <v>80.918999999999997</v>
      </c>
      <c r="Q1410" s="2">
        <v>0.43</v>
      </c>
      <c r="R1410" s="2">
        <v>0.8</v>
      </c>
      <c r="S1410" s="2">
        <v>52.1</v>
      </c>
      <c r="T1410" s="2">
        <v>4.8589000000000002</v>
      </c>
      <c r="U1410" s="2">
        <v>0.78</v>
      </c>
      <c r="V1410" s="2">
        <v>1.2</v>
      </c>
      <c r="W1410" s="2">
        <v>63.4</v>
      </c>
      <c r="X1410" s="2">
        <v>11.0891</v>
      </c>
      <c r="Y1410" s="2">
        <v>1.62</v>
      </c>
      <c r="Z1410" s="2">
        <v>2.1</v>
      </c>
      <c r="AA1410" s="2">
        <v>76.5</v>
      </c>
      <c r="AB1410" s="2">
        <v>32.247</v>
      </c>
      <c r="AC1410" s="2">
        <v>1.48</v>
      </c>
      <c r="AD1410" s="2">
        <v>2.9</v>
      </c>
      <c r="AE1410" s="2">
        <v>51</v>
      </c>
      <c r="AF1410" s="2">
        <v>32.723999999999997</v>
      </c>
      <c r="AG1410" s="20">
        <v>0.95</v>
      </c>
      <c r="AH1410" s="20">
        <v>1.8</v>
      </c>
      <c r="AI1410" s="20">
        <v>52.5</v>
      </c>
      <c r="AJ1410" s="20">
        <v>30.4252</v>
      </c>
      <c r="AK1410" s="18">
        <v>1.42</v>
      </c>
      <c r="AL1410" s="18">
        <v>2.1</v>
      </c>
      <c r="AM1410" s="18">
        <v>67.099999999999994</v>
      </c>
      <c r="AN1410" s="18">
        <v>50.4938</v>
      </c>
      <c r="AO1410" s="2">
        <v>0.44</v>
      </c>
      <c r="AP1410" s="2">
        <v>0.8</v>
      </c>
      <c r="AQ1410" s="2">
        <v>55.8</v>
      </c>
      <c r="AR1410" s="2">
        <v>3.2223999999999999</v>
      </c>
      <c r="AS1410" s="2">
        <v>0.91</v>
      </c>
      <c r="AT1410" s="2">
        <v>1.3</v>
      </c>
      <c r="AU1410" s="2">
        <v>68</v>
      </c>
      <c r="AV1410" s="2">
        <v>13.518800000000001</v>
      </c>
      <c r="AW1410" s="2">
        <v>2.2599999999999998</v>
      </c>
      <c r="AX1410" s="2">
        <v>4.2</v>
      </c>
      <c r="AY1410" s="2">
        <v>53.2</v>
      </c>
      <c r="AZ1410" s="2">
        <v>43.783499999999997</v>
      </c>
      <c r="BA1410" s="2">
        <v>0.79</v>
      </c>
      <c r="BB1410" s="2">
        <v>1</v>
      </c>
      <c r="BC1410" s="2">
        <v>81.099999999999994</v>
      </c>
      <c r="BD1410" s="2">
        <v>20.394300000000001</v>
      </c>
      <c r="BE1410" s="4" t="str">
        <f t="shared" si="212"/>
        <v>NO APLICA</v>
      </c>
      <c r="BF1410" s="4">
        <f t="shared" si="213"/>
        <v>1.3324</v>
      </c>
      <c r="BG1410">
        <f t="shared" si="214"/>
        <v>0.44</v>
      </c>
      <c r="BH1410">
        <f t="shared" si="215"/>
        <v>0.91</v>
      </c>
      <c r="BI1410">
        <f t="shared" si="216"/>
        <v>2.2599999999999998</v>
      </c>
      <c r="BJ1410">
        <f t="shared" si="217"/>
        <v>1.42</v>
      </c>
      <c r="BK1410">
        <f t="shared" si="218"/>
        <v>0.95</v>
      </c>
      <c r="BL1410">
        <f t="shared" si="219"/>
        <v>607.99999999999784</v>
      </c>
    </row>
    <row r="1411" spans="1:64" x14ac:dyDescent="0.2">
      <c r="A1411" s="1">
        <v>1409</v>
      </c>
      <c r="B1411" s="7" t="s">
        <v>120</v>
      </c>
      <c r="C1411" s="3">
        <v>39970</v>
      </c>
      <c r="D1411" s="4" t="s">
        <v>627</v>
      </c>
      <c r="E1411" s="4" t="s">
        <v>184</v>
      </c>
      <c r="F1411" s="5" t="str">
        <f t="shared" si="210"/>
        <v>S</v>
      </c>
      <c r="G1411" s="6">
        <v>0.78333333333333333</v>
      </c>
      <c r="H1411" s="6">
        <v>0.87569444444444444</v>
      </c>
      <c r="I1411" s="85">
        <f t="shared" si="211"/>
        <v>133</v>
      </c>
      <c r="J1411" s="86">
        <f>I1411*Segmentos!$D$7*(AH1411%)*IF(ISNUMBER(AI1411),AI1411%,0)</f>
        <v>12286859.200000003</v>
      </c>
      <c r="K1411" s="86">
        <f>I1411*Segmentos!$D$7*(AL1411%)*IF(ISNUMBER(AM1411),AM1411%,0)</f>
        <v>8043840.0000000019</v>
      </c>
      <c r="L1411" s="4" t="s">
        <v>364</v>
      </c>
      <c r="M1411" s="2">
        <v>18.899999999999999</v>
      </c>
      <c r="N1411" s="2">
        <v>31.9</v>
      </c>
      <c r="O1411" s="2">
        <v>59.3</v>
      </c>
      <c r="P1411" s="2">
        <v>91.388599999999997</v>
      </c>
      <c r="Q1411" s="2">
        <v>12.93</v>
      </c>
      <c r="R1411" s="2">
        <v>23.2</v>
      </c>
      <c r="S1411" s="2">
        <v>55.7</v>
      </c>
      <c r="T1411" s="2">
        <v>10.433400000000001</v>
      </c>
      <c r="U1411" s="2">
        <v>14.26</v>
      </c>
      <c r="V1411" s="2">
        <v>26</v>
      </c>
      <c r="W1411" s="2">
        <v>54.8</v>
      </c>
      <c r="X1411" s="2">
        <v>14.4574</v>
      </c>
      <c r="Y1411" s="2">
        <v>19.87</v>
      </c>
      <c r="Z1411" s="2">
        <v>32.799999999999997</v>
      </c>
      <c r="AA1411" s="2">
        <v>60.5</v>
      </c>
      <c r="AB1411" s="2">
        <v>28.3721</v>
      </c>
      <c r="AC1411" s="2">
        <v>24.01</v>
      </c>
      <c r="AD1411" s="2">
        <v>39.1</v>
      </c>
      <c r="AE1411" s="2">
        <v>61.4</v>
      </c>
      <c r="AF1411" s="2">
        <v>38.125799999999998</v>
      </c>
      <c r="AG1411" s="20">
        <v>23.11</v>
      </c>
      <c r="AH1411" s="20">
        <v>36.200000000000003</v>
      </c>
      <c r="AI1411" s="20">
        <v>63.8</v>
      </c>
      <c r="AJ1411" s="20">
        <v>53.014200000000002</v>
      </c>
      <c r="AK1411" s="18">
        <v>15.1</v>
      </c>
      <c r="AL1411" s="18">
        <v>28</v>
      </c>
      <c r="AM1411" s="18">
        <v>54</v>
      </c>
      <c r="AN1411" s="18">
        <v>38.374400000000001</v>
      </c>
      <c r="AO1411" s="2">
        <v>13.75</v>
      </c>
      <c r="AP1411" s="2">
        <v>26.3</v>
      </c>
      <c r="AQ1411" s="2">
        <v>52.3</v>
      </c>
      <c r="AR1411" s="2">
        <v>7.2671000000000001</v>
      </c>
      <c r="AS1411" s="2">
        <v>17.64</v>
      </c>
      <c r="AT1411" s="2">
        <v>30.3</v>
      </c>
      <c r="AU1411" s="2">
        <v>58.3</v>
      </c>
      <c r="AV1411" s="2">
        <v>18.797799999999999</v>
      </c>
      <c r="AW1411" s="2">
        <v>21.07</v>
      </c>
      <c r="AX1411" s="2">
        <v>34.4</v>
      </c>
      <c r="AY1411" s="2">
        <v>61.2</v>
      </c>
      <c r="AZ1411" s="2">
        <v>29.296800000000001</v>
      </c>
      <c r="BA1411" s="2">
        <v>19.45</v>
      </c>
      <c r="BB1411" s="2">
        <v>32.5</v>
      </c>
      <c r="BC1411" s="2">
        <v>59.9</v>
      </c>
      <c r="BD1411" s="2">
        <v>36.026899999999998</v>
      </c>
      <c r="BE1411" s="4" t="str">
        <f t="shared" si="212"/>
        <v>ENTRETENIDO</v>
      </c>
      <c r="BF1411" s="4">
        <f t="shared" si="213"/>
        <v>18.412800000000001</v>
      </c>
      <c r="BG1411">
        <f t="shared" si="214"/>
        <v>13.75</v>
      </c>
      <c r="BH1411">
        <f t="shared" si="215"/>
        <v>17.64</v>
      </c>
      <c r="BI1411">
        <f t="shared" si="216"/>
        <v>21.07</v>
      </c>
      <c r="BJ1411">
        <f t="shared" si="217"/>
        <v>15.1</v>
      </c>
      <c r="BK1411">
        <f t="shared" si="218"/>
        <v>23.11</v>
      </c>
      <c r="BL1411">
        <f t="shared" si="219"/>
        <v>251592.11</v>
      </c>
    </row>
    <row r="1412" spans="1:64" x14ac:dyDescent="0.2">
      <c r="A1412" s="1">
        <v>1410</v>
      </c>
      <c r="B1412" s="7" t="s">
        <v>62</v>
      </c>
      <c r="C1412" s="3">
        <v>39970</v>
      </c>
      <c r="D1412" s="4" t="s">
        <v>629</v>
      </c>
      <c r="E1412" s="4" t="s">
        <v>166</v>
      </c>
      <c r="F1412" s="5" t="str">
        <f t="shared" ref="F1412:F1475" si="220">CONCATENATE(IF(WEEKDAY(C1412)=1,"D",""),IF(WEEKDAY(C1412)=2,"L",""),IF(WEEKDAY(C1412)=3,"M",""),IF(WEEKDAY(C1412)=4,"W",""),IF(WEEKDAY(C1412)=5,"J",""),IF(WEEKDAY(C1412)=6,"V",""),IF(WEEKDAY(C1412)=7,"S",""))</f>
        <v>S</v>
      </c>
      <c r="G1412" s="6">
        <v>0.85416666666666663</v>
      </c>
      <c r="H1412" s="6">
        <v>0.87430555555555556</v>
      </c>
      <c r="I1412" s="85">
        <f t="shared" ref="I1412:I1475" si="221">IF(H1412&gt;=G1412,(H1412-G1412)*24*60,("24:00:00"-G1412+H1412)*24*60)</f>
        <v>29.000000000000057</v>
      </c>
      <c r="J1412" s="86">
        <f>I1412*Segmentos!$D$7*(AH1412%)*IF(ISNUMBER(AI1412),AI1412%,0)</f>
        <v>1740.0000000000034</v>
      </c>
      <c r="K1412" s="86">
        <f>I1412*Segmentos!$D$7*(AL1412%)*IF(ISNUMBER(AM1412),AM1412%,0)</f>
        <v>9245.2000000000171</v>
      </c>
      <c r="L1412" s="4"/>
      <c r="M1412" s="2">
        <v>7.0000000000000007E-2</v>
      </c>
      <c r="N1412" s="2">
        <v>0.2</v>
      </c>
      <c r="O1412" s="2">
        <v>28.4</v>
      </c>
      <c r="P1412" s="2">
        <v>100</v>
      </c>
      <c r="Q1412" s="2">
        <v>0</v>
      </c>
      <c r="R1412" s="2">
        <v>0</v>
      </c>
      <c r="S1412" s="8" t="s">
        <v>577</v>
      </c>
      <c r="T1412" s="2">
        <v>0</v>
      </c>
      <c r="U1412" s="2">
        <v>0.01</v>
      </c>
      <c r="V1412" s="2">
        <v>0.2</v>
      </c>
      <c r="W1412" s="2">
        <v>6.9</v>
      </c>
      <c r="X1412" s="2">
        <v>3.7342</v>
      </c>
      <c r="Y1412" s="2">
        <v>0</v>
      </c>
      <c r="Z1412" s="2">
        <v>0</v>
      </c>
      <c r="AA1412" s="8" t="s">
        <v>577</v>
      </c>
      <c r="AB1412" s="2">
        <v>0</v>
      </c>
      <c r="AC1412" s="2">
        <v>0.2</v>
      </c>
      <c r="AD1412" s="2">
        <v>0.6</v>
      </c>
      <c r="AE1412" s="2">
        <v>32.299999999999997</v>
      </c>
      <c r="AF1412" s="2">
        <v>96.265799999999999</v>
      </c>
      <c r="AG1412" s="20">
        <v>0.02</v>
      </c>
      <c r="AH1412" s="20">
        <v>0.3</v>
      </c>
      <c r="AI1412" s="20">
        <v>5</v>
      </c>
      <c r="AJ1412" s="20">
        <v>12.212899999999999</v>
      </c>
      <c r="AK1412" s="18">
        <v>0.11</v>
      </c>
      <c r="AL1412" s="18">
        <v>0.1</v>
      </c>
      <c r="AM1412" s="18">
        <v>79.7</v>
      </c>
      <c r="AN1412" s="18">
        <v>87.787099999999995</v>
      </c>
      <c r="AO1412" s="2">
        <v>0.06</v>
      </c>
      <c r="AP1412" s="2">
        <v>1</v>
      </c>
      <c r="AQ1412" s="2">
        <v>6.3</v>
      </c>
      <c r="AR1412" s="2">
        <v>9.7597000000000005</v>
      </c>
      <c r="AS1412" s="2">
        <v>0</v>
      </c>
      <c r="AT1412" s="2">
        <v>0</v>
      </c>
      <c r="AU1412" s="8" t="s">
        <v>577</v>
      </c>
      <c r="AV1412" s="2">
        <v>0</v>
      </c>
      <c r="AW1412" s="2">
        <v>0.21</v>
      </c>
      <c r="AX1412" s="2">
        <v>0.5</v>
      </c>
      <c r="AY1412" s="2">
        <v>45.5</v>
      </c>
      <c r="AZ1412" s="2">
        <v>90.240300000000005</v>
      </c>
      <c r="BA1412" s="2">
        <v>0</v>
      </c>
      <c r="BB1412" s="2">
        <v>0</v>
      </c>
      <c r="BC1412" s="8" t="s">
        <v>577</v>
      </c>
      <c r="BD1412" s="2">
        <v>0</v>
      </c>
      <c r="BE1412" s="4" t="str">
        <f t="shared" ref="BE1412:BE1475" si="222">IF(OR(E1412="NOTICIERO",E1412="INFORMATIVO"),"NO APLICA",IF(I1412&lt;60,"NO APLICA",IF(M1412&lt;6,"ABURRIDO",IF(O1412&lt;25,"ABURRIDO","ENTRETENIDO"))))</f>
        <v>NO APLICA</v>
      </c>
      <c r="BF1412" s="4">
        <f t="shared" ref="BF1412:BF1475" si="223">SUMPRODUCT($BG$2:$BK$2,BG1412:BK1412)/5</f>
        <v>8.3799999999999999E-2</v>
      </c>
      <c r="BG1412">
        <f t="shared" ref="BG1412:BG1475" si="224">AO1412</f>
        <v>0.06</v>
      </c>
      <c r="BH1412">
        <f t="shared" ref="BH1412:BH1475" si="225">AS1412</f>
        <v>0</v>
      </c>
      <c r="BI1412">
        <f t="shared" ref="BI1412:BI1475" si="226">MAX(AW1412,BA1412)</f>
        <v>0.21</v>
      </c>
      <c r="BJ1412">
        <f t="shared" ref="BJ1412:BJ1475" si="227">AK1412</f>
        <v>0.11</v>
      </c>
      <c r="BK1412">
        <f t="shared" ref="BK1412:BK1475" si="228">AG1412</f>
        <v>0.02</v>
      </c>
      <c r="BL1412">
        <f t="shared" ref="BL1412:BL1475" si="229">IFERROR((I1412*N1412*O1412),0)</f>
        <v>164.72000000000031</v>
      </c>
    </row>
    <row r="1413" spans="1:64" x14ac:dyDescent="0.2">
      <c r="A1413" s="1">
        <v>1411</v>
      </c>
      <c r="B1413" s="7" t="s">
        <v>60</v>
      </c>
      <c r="C1413" s="3">
        <v>39970</v>
      </c>
      <c r="D1413" s="4" t="s">
        <v>17</v>
      </c>
      <c r="E1413" s="4" t="s">
        <v>169</v>
      </c>
      <c r="F1413" s="5" t="str">
        <f t="shared" si="220"/>
        <v>S</v>
      </c>
      <c r="G1413" s="6">
        <v>0.875</v>
      </c>
      <c r="H1413" s="6">
        <v>0.9145833333333333</v>
      </c>
      <c r="I1413" s="85">
        <f t="shared" si="221"/>
        <v>56.999999999999957</v>
      </c>
      <c r="J1413" s="86">
        <f>I1413*Segmentos!$D$7*(AH1413%)*IF(ISNUMBER(AI1413),AI1413%,0)</f>
        <v>51527.999999999964</v>
      </c>
      <c r="K1413" s="86">
        <f>I1413*Segmentos!$D$7*(AL1413%)*IF(ISNUMBER(AM1413),AM1413%,0)</f>
        <v>73529.999999999942</v>
      </c>
      <c r="L1413" s="4" t="s">
        <v>366</v>
      </c>
      <c r="M1413" s="2">
        <v>0.28000000000000003</v>
      </c>
      <c r="N1413" s="2">
        <v>2.2999999999999998</v>
      </c>
      <c r="O1413" s="2">
        <v>12.2</v>
      </c>
      <c r="P1413" s="2">
        <v>86.918400000000005</v>
      </c>
      <c r="Q1413" s="2">
        <v>7.0000000000000007E-2</v>
      </c>
      <c r="R1413" s="2">
        <v>1.2</v>
      </c>
      <c r="S1413" s="2">
        <v>6.2</v>
      </c>
      <c r="T1413" s="2">
        <v>3.8757000000000001</v>
      </c>
      <c r="U1413" s="2">
        <v>0.42</v>
      </c>
      <c r="V1413" s="2">
        <v>1.5</v>
      </c>
      <c r="W1413" s="2">
        <v>28.3</v>
      </c>
      <c r="X1413" s="2">
        <v>27.26</v>
      </c>
      <c r="Y1413" s="2">
        <v>0.33</v>
      </c>
      <c r="Z1413" s="2">
        <v>1.7</v>
      </c>
      <c r="AA1413" s="2">
        <v>19.2</v>
      </c>
      <c r="AB1413" s="2">
        <v>30.587</v>
      </c>
      <c r="AC1413" s="2">
        <v>0.25</v>
      </c>
      <c r="AD1413" s="2">
        <v>3.9</v>
      </c>
      <c r="AE1413" s="2">
        <v>6.4</v>
      </c>
      <c r="AF1413" s="2">
        <v>25.195599999999999</v>
      </c>
      <c r="AG1413" s="20">
        <v>0.23</v>
      </c>
      <c r="AH1413" s="20">
        <v>2</v>
      </c>
      <c r="AI1413" s="20">
        <v>11.3</v>
      </c>
      <c r="AJ1413" s="20">
        <v>33.854599999999998</v>
      </c>
      <c r="AK1413" s="18">
        <v>0.33</v>
      </c>
      <c r="AL1413" s="18">
        <v>2.5</v>
      </c>
      <c r="AM1413" s="18">
        <v>12.9</v>
      </c>
      <c r="AN1413" s="18">
        <v>53.063800000000001</v>
      </c>
      <c r="AO1413" s="2">
        <v>7.0000000000000007E-2</v>
      </c>
      <c r="AP1413" s="2">
        <v>0.9</v>
      </c>
      <c r="AQ1413" s="2">
        <v>7.8</v>
      </c>
      <c r="AR1413" s="2">
        <v>2.4190999999999998</v>
      </c>
      <c r="AS1413" s="2">
        <v>0.28999999999999998</v>
      </c>
      <c r="AT1413" s="2">
        <v>0.7</v>
      </c>
      <c r="AU1413" s="2">
        <v>41.3</v>
      </c>
      <c r="AV1413" s="2">
        <v>20.093399999999999</v>
      </c>
      <c r="AW1413" s="2">
        <v>0.39</v>
      </c>
      <c r="AX1413" s="2">
        <v>1.7</v>
      </c>
      <c r="AY1413" s="2">
        <v>22.2</v>
      </c>
      <c r="AZ1413" s="2">
        <v>34.585799999999999</v>
      </c>
      <c r="BA1413" s="2">
        <v>0.25</v>
      </c>
      <c r="BB1413" s="2">
        <v>4</v>
      </c>
      <c r="BC1413" s="2">
        <v>6.3</v>
      </c>
      <c r="BD1413" s="2">
        <v>29.82</v>
      </c>
      <c r="BE1413" s="4" t="str">
        <f t="shared" si="222"/>
        <v>NO APLICA</v>
      </c>
      <c r="BF1413" s="4">
        <f t="shared" si="223"/>
        <v>0.29799999999999999</v>
      </c>
      <c r="BG1413">
        <f t="shared" si="224"/>
        <v>7.0000000000000007E-2</v>
      </c>
      <c r="BH1413">
        <f t="shared" si="225"/>
        <v>0.28999999999999998</v>
      </c>
      <c r="BI1413">
        <f t="shared" si="226"/>
        <v>0.39</v>
      </c>
      <c r="BJ1413">
        <f t="shared" si="227"/>
        <v>0.33</v>
      </c>
      <c r="BK1413">
        <f t="shared" si="228"/>
        <v>0.23</v>
      </c>
      <c r="BL1413">
        <f t="shared" si="229"/>
        <v>1599.4199999999985</v>
      </c>
    </row>
    <row r="1414" spans="1:64" x14ac:dyDescent="0.2">
      <c r="A1414" s="1">
        <v>1412</v>
      </c>
      <c r="B1414" s="7" t="s">
        <v>52</v>
      </c>
      <c r="C1414" s="3">
        <v>39970</v>
      </c>
      <c r="D1414" s="4" t="s">
        <v>627</v>
      </c>
      <c r="E1414" s="4" t="s">
        <v>177</v>
      </c>
      <c r="F1414" s="5" t="str">
        <f t="shared" si="220"/>
        <v>S</v>
      </c>
      <c r="G1414" s="6">
        <v>0.91736111111111107</v>
      </c>
      <c r="H1414" s="6">
        <v>2.0833333333333332E-2</v>
      </c>
      <c r="I1414" s="85">
        <f t="shared" si="221"/>
        <v>149.00000000000006</v>
      </c>
      <c r="J1414" s="86">
        <f>I1414*Segmentos!$D$7*(AH1414%)*IF(ISNUMBER(AI1414),AI1414%,0)</f>
        <v>4280650.8000000017</v>
      </c>
      <c r="K1414" s="86">
        <f>I1414*Segmentos!$D$7*(AL1414%)*IF(ISNUMBER(AM1414),AM1414%,0)</f>
        <v>3543518.0000000009</v>
      </c>
      <c r="L1414" s="4"/>
      <c r="M1414" s="2">
        <v>6.54</v>
      </c>
      <c r="N1414" s="2">
        <v>25</v>
      </c>
      <c r="O1414" s="2">
        <v>26.1</v>
      </c>
      <c r="P1414" s="2">
        <v>90.251000000000005</v>
      </c>
      <c r="Q1414" s="2">
        <v>4.16</v>
      </c>
      <c r="R1414" s="2">
        <v>16.8</v>
      </c>
      <c r="S1414" s="2">
        <v>24.8</v>
      </c>
      <c r="T1414" s="2">
        <v>9.5873000000000008</v>
      </c>
      <c r="U1414" s="2">
        <v>5.53</v>
      </c>
      <c r="V1414" s="2">
        <v>21.4</v>
      </c>
      <c r="W1414" s="2">
        <v>25.9</v>
      </c>
      <c r="X1414" s="2">
        <v>15.991</v>
      </c>
      <c r="Y1414" s="2">
        <v>4.68</v>
      </c>
      <c r="Z1414" s="2">
        <v>23.5</v>
      </c>
      <c r="AA1414" s="2">
        <v>20</v>
      </c>
      <c r="AB1414" s="2">
        <v>19.091100000000001</v>
      </c>
      <c r="AC1414" s="2">
        <v>10.06</v>
      </c>
      <c r="AD1414" s="2">
        <v>33</v>
      </c>
      <c r="AE1414" s="2">
        <v>30.5</v>
      </c>
      <c r="AF1414" s="2">
        <v>45.581699999999998</v>
      </c>
      <c r="AG1414" s="20">
        <v>7.19</v>
      </c>
      <c r="AH1414" s="20">
        <v>26.7</v>
      </c>
      <c r="AI1414" s="20">
        <v>26.9</v>
      </c>
      <c r="AJ1414" s="20">
        <v>47.075600000000001</v>
      </c>
      <c r="AK1414" s="18">
        <v>5.95</v>
      </c>
      <c r="AL1414" s="18">
        <v>23.5</v>
      </c>
      <c r="AM1414" s="18">
        <v>25.3</v>
      </c>
      <c r="AN1414" s="18">
        <v>43.175400000000003</v>
      </c>
      <c r="AO1414" s="2">
        <v>5.75</v>
      </c>
      <c r="AP1414" s="2">
        <v>18.7</v>
      </c>
      <c r="AQ1414" s="2">
        <v>30.7</v>
      </c>
      <c r="AR1414" s="2">
        <v>8.6763999999999992</v>
      </c>
      <c r="AS1414" s="2">
        <v>5.35</v>
      </c>
      <c r="AT1414" s="2">
        <v>23.8</v>
      </c>
      <c r="AU1414" s="2">
        <v>22.5</v>
      </c>
      <c r="AV1414" s="2">
        <v>16.261299999999999</v>
      </c>
      <c r="AW1414" s="2">
        <v>7.05</v>
      </c>
      <c r="AX1414" s="2">
        <v>23.6</v>
      </c>
      <c r="AY1414" s="2">
        <v>29.8</v>
      </c>
      <c r="AZ1414" s="2">
        <v>27.965699999999998</v>
      </c>
      <c r="BA1414" s="2">
        <v>7.07</v>
      </c>
      <c r="BB1414" s="2">
        <v>28.6</v>
      </c>
      <c r="BC1414" s="2">
        <v>24.7</v>
      </c>
      <c r="BD1414" s="2">
        <v>37.3476</v>
      </c>
      <c r="BE1414" s="4" t="str">
        <f t="shared" si="222"/>
        <v>ENTRETENIDO</v>
      </c>
      <c r="BF1414" s="4">
        <f t="shared" si="223"/>
        <v>6.1252000000000004</v>
      </c>
      <c r="BG1414">
        <f t="shared" si="224"/>
        <v>5.75</v>
      </c>
      <c r="BH1414">
        <f t="shared" si="225"/>
        <v>5.35</v>
      </c>
      <c r="BI1414">
        <f t="shared" si="226"/>
        <v>7.07</v>
      </c>
      <c r="BJ1414">
        <f t="shared" si="227"/>
        <v>5.95</v>
      </c>
      <c r="BK1414">
        <f t="shared" si="228"/>
        <v>7.19</v>
      </c>
      <c r="BL1414">
        <f t="shared" si="229"/>
        <v>97222.500000000044</v>
      </c>
    </row>
    <row r="1415" spans="1:64" x14ac:dyDescent="0.2">
      <c r="A1415" s="1">
        <v>1413</v>
      </c>
      <c r="B1415" s="7" t="s">
        <v>115</v>
      </c>
      <c r="C1415" s="3">
        <v>39970</v>
      </c>
      <c r="D1415" s="4" t="s">
        <v>17</v>
      </c>
      <c r="E1415" s="4" t="s">
        <v>169</v>
      </c>
      <c r="F1415" s="5" t="str">
        <f t="shared" si="220"/>
        <v>S</v>
      </c>
      <c r="G1415" s="6">
        <v>0.83333333333333337</v>
      </c>
      <c r="H1415" s="6">
        <v>0.875</v>
      </c>
      <c r="I1415" s="85">
        <f t="shared" si="221"/>
        <v>59.999999999999943</v>
      </c>
      <c r="J1415" s="86">
        <f>I1415*Segmentos!$D$7*(AH1415%)*IF(ISNUMBER(AI1415),AI1415%,0)</f>
        <v>92663.999999999927</v>
      </c>
      <c r="K1415" s="86">
        <f>I1415*Segmentos!$D$7*(AL1415%)*IF(ISNUMBER(AM1415),AM1415%,0)</f>
        <v>28799.999999999971</v>
      </c>
      <c r="L1415" s="4"/>
      <c r="M1415" s="2">
        <v>0.26</v>
      </c>
      <c r="N1415" s="2">
        <v>0.7</v>
      </c>
      <c r="O1415" s="2">
        <v>36.4</v>
      </c>
      <c r="P1415" s="2">
        <v>100</v>
      </c>
      <c r="Q1415" s="2">
        <v>0</v>
      </c>
      <c r="R1415" s="2">
        <v>0</v>
      </c>
      <c r="S1415" s="8" t="s">
        <v>577</v>
      </c>
      <c r="T1415" s="2">
        <v>0</v>
      </c>
      <c r="U1415" s="2">
        <v>0.59</v>
      </c>
      <c r="V1415" s="2">
        <v>0.7</v>
      </c>
      <c r="W1415" s="2">
        <v>79.400000000000006</v>
      </c>
      <c r="X1415" s="2">
        <v>48.098599999999998</v>
      </c>
      <c r="Y1415" s="2">
        <v>0.31</v>
      </c>
      <c r="Z1415" s="2">
        <v>0.6</v>
      </c>
      <c r="AA1415" s="2">
        <v>50.2</v>
      </c>
      <c r="AB1415" s="2">
        <v>35.314999999999998</v>
      </c>
      <c r="AC1415" s="2">
        <v>0.13</v>
      </c>
      <c r="AD1415" s="2">
        <v>1.1000000000000001</v>
      </c>
      <c r="AE1415" s="2">
        <v>11.5</v>
      </c>
      <c r="AF1415" s="2">
        <v>16.586400000000001</v>
      </c>
      <c r="AG1415" s="20">
        <v>0.39</v>
      </c>
      <c r="AH1415" s="20">
        <v>1.1000000000000001</v>
      </c>
      <c r="AI1415" s="20">
        <v>35.1</v>
      </c>
      <c r="AJ1415" s="20">
        <v>71.648700000000005</v>
      </c>
      <c r="AK1415" s="18">
        <v>0.14000000000000001</v>
      </c>
      <c r="AL1415" s="18">
        <v>0.3</v>
      </c>
      <c r="AM1415" s="18">
        <v>40</v>
      </c>
      <c r="AN1415" s="18">
        <v>28.351299999999998</v>
      </c>
      <c r="AO1415" s="2">
        <v>0.02</v>
      </c>
      <c r="AP1415" s="2">
        <v>1</v>
      </c>
      <c r="AQ1415" s="2">
        <v>2.2999999999999998</v>
      </c>
      <c r="AR1415" s="2">
        <v>1.0287999999999999</v>
      </c>
      <c r="AS1415" s="2">
        <v>0.17</v>
      </c>
      <c r="AT1415" s="2">
        <v>0.4</v>
      </c>
      <c r="AU1415" s="2">
        <v>40</v>
      </c>
      <c r="AV1415" s="2">
        <v>14.5045</v>
      </c>
      <c r="AW1415" s="2">
        <v>0.44</v>
      </c>
      <c r="AX1415" s="2">
        <v>1.2</v>
      </c>
      <c r="AY1415" s="2">
        <v>36.700000000000003</v>
      </c>
      <c r="AZ1415" s="2">
        <v>49.326700000000002</v>
      </c>
      <c r="BA1415" s="2">
        <v>0.23</v>
      </c>
      <c r="BB1415" s="2">
        <v>0.4</v>
      </c>
      <c r="BC1415" s="2">
        <v>58.7</v>
      </c>
      <c r="BD1415" s="2">
        <v>35.140099999999997</v>
      </c>
      <c r="BE1415" s="4" t="str">
        <f t="shared" si="222"/>
        <v>NO APLICA</v>
      </c>
      <c r="BF1415" s="4">
        <f t="shared" si="223"/>
        <v>0.25</v>
      </c>
      <c r="BG1415">
        <f t="shared" si="224"/>
        <v>0.02</v>
      </c>
      <c r="BH1415">
        <f t="shared" si="225"/>
        <v>0.17</v>
      </c>
      <c r="BI1415">
        <f t="shared" si="226"/>
        <v>0.44</v>
      </c>
      <c r="BJ1415">
        <f t="shared" si="227"/>
        <v>0.14000000000000001</v>
      </c>
      <c r="BK1415">
        <f t="shared" si="228"/>
        <v>0.39</v>
      </c>
      <c r="BL1415">
        <f t="shared" si="229"/>
        <v>1528.7999999999984</v>
      </c>
    </row>
    <row r="1416" spans="1:64" x14ac:dyDescent="0.2">
      <c r="A1416" s="1">
        <v>1414</v>
      </c>
      <c r="B1416" s="7" t="s">
        <v>58</v>
      </c>
      <c r="C1416" s="3">
        <v>39970</v>
      </c>
      <c r="D1416" s="4" t="s">
        <v>8</v>
      </c>
      <c r="E1416" s="4" t="s">
        <v>182</v>
      </c>
      <c r="F1416" s="5" t="str">
        <f t="shared" si="220"/>
        <v>S</v>
      </c>
      <c r="G1416" s="6">
        <v>0.91736111111111107</v>
      </c>
      <c r="H1416" s="6">
        <v>2.4305555555555556E-2</v>
      </c>
      <c r="I1416" s="85">
        <f t="shared" si="221"/>
        <v>154.00000000000003</v>
      </c>
      <c r="J1416" s="86">
        <f>I1416*Segmentos!$D$7*(AH1416%)*IF(ISNUMBER(AI1416),AI1416%,0)</f>
        <v>2559603.2000000007</v>
      </c>
      <c r="K1416" s="86">
        <f>I1416*Segmentos!$D$7*(AL1416%)*IF(ISNUMBER(AM1416),AM1416%,0)</f>
        <v>3095400.0000000009</v>
      </c>
      <c r="L1416" s="4"/>
      <c r="M1416" s="2">
        <v>4.63</v>
      </c>
      <c r="N1416" s="2">
        <v>19.899999999999999</v>
      </c>
      <c r="O1416" s="2">
        <v>23.3</v>
      </c>
      <c r="P1416" s="2">
        <v>75.894999999999996</v>
      </c>
      <c r="Q1416" s="2">
        <v>2.75</v>
      </c>
      <c r="R1416" s="2">
        <v>11.6</v>
      </c>
      <c r="S1416" s="2">
        <v>23.6</v>
      </c>
      <c r="T1416" s="2">
        <v>7.5164999999999997</v>
      </c>
      <c r="U1416" s="2">
        <v>4.32</v>
      </c>
      <c r="V1416" s="2">
        <v>17.100000000000001</v>
      </c>
      <c r="W1416" s="2">
        <v>25.2</v>
      </c>
      <c r="X1416" s="2">
        <v>14.8566</v>
      </c>
      <c r="Y1416" s="2">
        <v>5.72</v>
      </c>
      <c r="Z1416" s="2">
        <v>22.3</v>
      </c>
      <c r="AA1416" s="2">
        <v>25.7</v>
      </c>
      <c r="AB1416" s="2">
        <v>27.702300000000001</v>
      </c>
      <c r="AC1416" s="2">
        <v>4.8</v>
      </c>
      <c r="AD1416" s="2">
        <v>23.7</v>
      </c>
      <c r="AE1416" s="2">
        <v>20.2</v>
      </c>
      <c r="AF1416" s="2">
        <v>25.819700000000001</v>
      </c>
      <c r="AG1416" s="20">
        <v>4.16</v>
      </c>
      <c r="AH1416" s="20">
        <v>19.600000000000001</v>
      </c>
      <c r="AI1416" s="20">
        <v>21.2</v>
      </c>
      <c r="AJ1416" s="20">
        <v>32.397500000000001</v>
      </c>
      <c r="AK1416" s="18">
        <v>5.05</v>
      </c>
      <c r="AL1416" s="18">
        <v>20.100000000000001</v>
      </c>
      <c r="AM1416" s="18">
        <v>25</v>
      </c>
      <c r="AN1416" s="18">
        <v>43.497399999999999</v>
      </c>
      <c r="AO1416" s="2">
        <v>1.97</v>
      </c>
      <c r="AP1416" s="2">
        <v>10.1</v>
      </c>
      <c r="AQ1416" s="2">
        <v>19.600000000000001</v>
      </c>
      <c r="AR1416" s="2">
        <v>3.5291000000000001</v>
      </c>
      <c r="AS1416" s="2">
        <v>3.62</v>
      </c>
      <c r="AT1416" s="2">
        <v>17.2</v>
      </c>
      <c r="AU1416" s="2">
        <v>21</v>
      </c>
      <c r="AV1416" s="2">
        <v>13.086399999999999</v>
      </c>
      <c r="AW1416" s="2">
        <v>5.42</v>
      </c>
      <c r="AX1416" s="2">
        <v>22.7</v>
      </c>
      <c r="AY1416" s="2">
        <v>23.9</v>
      </c>
      <c r="AZ1416" s="2">
        <v>25.570799999999998</v>
      </c>
      <c r="BA1416" s="2">
        <v>5.37</v>
      </c>
      <c r="BB1416" s="2">
        <v>22.1</v>
      </c>
      <c r="BC1416" s="2">
        <v>24.3</v>
      </c>
      <c r="BD1416" s="2">
        <v>33.708599999999997</v>
      </c>
      <c r="BE1416" s="4" t="str">
        <f t="shared" si="222"/>
        <v>ABURRIDO</v>
      </c>
      <c r="BF1416" s="4">
        <f t="shared" si="223"/>
        <v>4.2097999999999995</v>
      </c>
      <c r="BG1416">
        <f t="shared" si="224"/>
        <v>1.97</v>
      </c>
      <c r="BH1416">
        <f t="shared" si="225"/>
        <v>3.62</v>
      </c>
      <c r="BI1416">
        <f t="shared" si="226"/>
        <v>5.42</v>
      </c>
      <c r="BJ1416">
        <f t="shared" si="227"/>
        <v>5.05</v>
      </c>
      <c r="BK1416">
        <f t="shared" si="228"/>
        <v>4.16</v>
      </c>
      <c r="BL1416">
        <f t="shared" si="229"/>
        <v>71405.180000000008</v>
      </c>
    </row>
    <row r="1417" spans="1:64" x14ac:dyDescent="0.2">
      <c r="A1417" s="1">
        <v>1415</v>
      </c>
      <c r="B1417" s="7" t="s">
        <v>61</v>
      </c>
      <c r="C1417" s="3">
        <v>39970</v>
      </c>
      <c r="D1417" s="4" t="s">
        <v>17</v>
      </c>
      <c r="E1417" s="4" t="s">
        <v>169</v>
      </c>
      <c r="F1417" s="5" t="str">
        <f t="shared" si="220"/>
        <v>S</v>
      </c>
      <c r="G1417" s="6">
        <v>0.9159722222222223</v>
      </c>
      <c r="H1417" s="6">
        <v>0.96319444444444446</v>
      </c>
      <c r="I1417" s="85">
        <f t="shared" si="221"/>
        <v>67.999999999999915</v>
      </c>
      <c r="J1417" s="86">
        <f>I1417*Segmentos!$D$7*(AH1417%)*IF(ISNUMBER(AI1417),AI1417%,0)</f>
        <v>42649.599999999948</v>
      </c>
      <c r="K1417" s="86">
        <f>I1417*Segmentos!$D$7*(AL1417%)*IF(ISNUMBER(AM1417),AM1417%,0)</f>
        <v>46348.799999999945</v>
      </c>
      <c r="L1417" s="4"/>
      <c r="M1417" s="2">
        <v>0.17</v>
      </c>
      <c r="N1417" s="2">
        <v>0.8</v>
      </c>
      <c r="O1417" s="2">
        <v>20.5</v>
      </c>
      <c r="P1417" s="2">
        <v>100</v>
      </c>
      <c r="Q1417" s="2">
        <v>0.01</v>
      </c>
      <c r="R1417" s="2">
        <v>0.2</v>
      </c>
      <c r="S1417" s="2">
        <v>2.9</v>
      </c>
      <c r="T1417" s="2">
        <v>0.69069999999999998</v>
      </c>
      <c r="U1417" s="2">
        <v>0.04</v>
      </c>
      <c r="V1417" s="2">
        <v>0.3</v>
      </c>
      <c r="W1417" s="2">
        <v>11.8</v>
      </c>
      <c r="X1417" s="2">
        <v>4.4611000000000001</v>
      </c>
      <c r="Y1417" s="2">
        <v>0.25</v>
      </c>
      <c r="Z1417" s="2">
        <v>0.3</v>
      </c>
      <c r="AA1417" s="2">
        <v>78.400000000000006</v>
      </c>
      <c r="AB1417" s="2">
        <v>43.5901</v>
      </c>
      <c r="AC1417" s="2">
        <v>0.26</v>
      </c>
      <c r="AD1417" s="2">
        <v>1.9</v>
      </c>
      <c r="AE1417" s="2">
        <v>13.8</v>
      </c>
      <c r="AF1417" s="2">
        <v>51.258099999999999</v>
      </c>
      <c r="AG1417" s="20">
        <v>0.16</v>
      </c>
      <c r="AH1417" s="20">
        <v>0.8</v>
      </c>
      <c r="AI1417" s="20">
        <v>19.600000000000001</v>
      </c>
      <c r="AJ1417" s="20">
        <v>43.621699999999997</v>
      </c>
      <c r="AK1417" s="18">
        <v>0.18</v>
      </c>
      <c r="AL1417" s="18">
        <v>0.8</v>
      </c>
      <c r="AM1417" s="18">
        <v>21.3</v>
      </c>
      <c r="AN1417" s="18">
        <v>56.378300000000003</v>
      </c>
      <c r="AO1417" s="2">
        <v>0.19</v>
      </c>
      <c r="AP1417" s="2">
        <v>0.4</v>
      </c>
      <c r="AQ1417" s="2">
        <v>50.4</v>
      </c>
      <c r="AR1417" s="2">
        <v>12.148199999999999</v>
      </c>
      <c r="AS1417" s="2">
        <v>0.2</v>
      </c>
      <c r="AT1417" s="2">
        <v>0.9</v>
      </c>
      <c r="AU1417" s="2">
        <v>22.5</v>
      </c>
      <c r="AV1417" s="2">
        <v>26.3842</v>
      </c>
      <c r="AW1417" s="2">
        <v>0.2</v>
      </c>
      <c r="AX1417" s="2">
        <v>0.5</v>
      </c>
      <c r="AY1417" s="2">
        <v>40.700000000000003</v>
      </c>
      <c r="AZ1417" s="2">
        <v>33.706499999999998</v>
      </c>
      <c r="BA1417" s="2">
        <v>0.12</v>
      </c>
      <c r="BB1417" s="2">
        <v>1.2</v>
      </c>
      <c r="BC1417" s="2">
        <v>10.6</v>
      </c>
      <c r="BD1417" s="2">
        <v>27.761099999999999</v>
      </c>
      <c r="BE1417" s="4" t="str">
        <f t="shared" si="222"/>
        <v>ABURRIDO</v>
      </c>
      <c r="BF1417" s="4">
        <f t="shared" si="223"/>
        <v>0.19340000000000002</v>
      </c>
      <c r="BG1417">
        <f t="shared" si="224"/>
        <v>0.19</v>
      </c>
      <c r="BH1417">
        <f t="shared" si="225"/>
        <v>0.2</v>
      </c>
      <c r="BI1417">
        <f t="shared" si="226"/>
        <v>0.2</v>
      </c>
      <c r="BJ1417">
        <f t="shared" si="227"/>
        <v>0.18</v>
      </c>
      <c r="BK1417">
        <f t="shared" si="228"/>
        <v>0.16</v>
      </c>
      <c r="BL1417">
        <f t="shared" si="229"/>
        <v>1115.1999999999987</v>
      </c>
    </row>
    <row r="1418" spans="1:64" x14ac:dyDescent="0.2">
      <c r="A1418" s="1">
        <v>1416</v>
      </c>
      <c r="B1418" s="7" t="s">
        <v>53</v>
      </c>
      <c r="C1418" s="3">
        <v>39970</v>
      </c>
      <c r="D1418" s="4" t="s">
        <v>3</v>
      </c>
      <c r="E1418" s="4" t="s">
        <v>178</v>
      </c>
      <c r="F1418" s="5" t="str">
        <f t="shared" si="220"/>
        <v>S</v>
      </c>
      <c r="G1418" s="6">
        <v>0.79305555555555562</v>
      </c>
      <c r="H1418" s="6">
        <v>0.87430555555555556</v>
      </c>
      <c r="I1418" s="85">
        <f t="shared" si="221"/>
        <v>116.9999999999999</v>
      </c>
      <c r="J1418" s="86">
        <f>I1418*Segmentos!$D$7*(AH1418%)*IF(ISNUMBER(AI1418),AI1418%,0)</f>
        <v>318239.99999999977</v>
      </c>
      <c r="K1418" s="86">
        <f>I1418*Segmentos!$D$7*(AL1418%)*IF(ISNUMBER(AM1418),AM1418%,0)</f>
        <v>465004.79999999958</v>
      </c>
      <c r="L1418" s="4"/>
      <c r="M1418" s="2">
        <v>0.84</v>
      </c>
      <c r="N1418" s="2">
        <v>5.7</v>
      </c>
      <c r="O1418" s="2">
        <v>14.7</v>
      </c>
      <c r="P1418" s="2">
        <v>82.922600000000003</v>
      </c>
      <c r="Q1418" s="2">
        <v>1.1000000000000001</v>
      </c>
      <c r="R1418" s="2">
        <v>6.3</v>
      </c>
      <c r="S1418" s="2">
        <v>17.5</v>
      </c>
      <c r="T1418" s="2">
        <v>18.173999999999999</v>
      </c>
      <c r="U1418" s="2">
        <v>0.08</v>
      </c>
      <c r="V1418" s="2">
        <v>2.6</v>
      </c>
      <c r="W1418" s="2">
        <v>3.3</v>
      </c>
      <c r="X1418" s="2">
        <v>1.7390000000000001</v>
      </c>
      <c r="Y1418" s="2">
        <v>0.27</v>
      </c>
      <c r="Z1418" s="2">
        <v>6.1</v>
      </c>
      <c r="AA1418" s="2">
        <v>4.5</v>
      </c>
      <c r="AB1418" s="2">
        <v>7.9226999999999999</v>
      </c>
      <c r="AC1418" s="2">
        <v>1.7</v>
      </c>
      <c r="AD1418" s="2">
        <v>7.1</v>
      </c>
      <c r="AE1418" s="2">
        <v>23.9</v>
      </c>
      <c r="AF1418" s="2">
        <v>55.087000000000003</v>
      </c>
      <c r="AG1418" s="20">
        <v>0.67</v>
      </c>
      <c r="AH1418" s="20">
        <v>6.8</v>
      </c>
      <c r="AI1418" s="20">
        <v>10</v>
      </c>
      <c r="AJ1418" s="20">
        <v>31.584599999999998</v>
      </c>
      <c r="AK1418" s="18">
        <v>0.99</v>
      </c>
      <c r="AL1418" s="18">
        <v>4.8</v>
      </c>
      <c r="AM1418" s="18">
        <v>20.7</v>
      </c>
      <c r="AN1418" s="18">
        <v>51.338000000000001</v>
      </c>
      <c r="AO1418" s="2">
        <v>7.0000000000000007E-2</v>
      </c>
      <c r="AP1418" s="2">
        <v>3.3</v>
      </c>
      <c r="AQ1418" s="2">
        <v>2.2000000000000002</v>
      </c>
      <c r="AR1418" s="2">
        <v>0.79659999999999997</v>
      </c>
      <c r="AS1418" s="2">
        <v>0.28999999999999998</v>
      </c>
      <c r="AT1418" s="2">
        <v>4.7</v>
      </c>
      <c r="AU1418" s="2">
        <v>6.2</v>
      </c>
      <c r="AV1418" s="2">
        <v>6.2668999999999997</v>
      </c>
      <c r="AW1418" s="2">
        <v>0.31</v>
      </c>
      <c r="AX1418" s="2">
        <v>6.4</v>
      </c>
      <c r="AY1418" s="2">
        <v>4.9000000000000004</v>
      </c>
      <c r="AZ1418" s="2">
        <v>8.8283000000000005</v>
      </c>
      <c r="BA1418" s="2">
        <v>1.77</v>
      </c>
      <c r="BB1418" s="2">
        <v>6.5</v>
      </c>
      <c r="BC1418" s="2">
        <v>27.3</v>
      </c>
      <c r="BD1418" s="2">
        <v>67.030799999999999</v>
      </c>
      <c r="BE1418" s="4" t="str">
        <f t="shared" si="222"/>
        <v>ABURRIDO</v>
      </c>
      <c r="BF1418" s="4">
        <f t="shared" si="223"/>
        <v>0.82640000000000013</v>
      </c>
      <c r="BG1418">
        <f t="shared" si="224"/>
        <v>7.0000000000000007E-2</v>
      </c>
      <c r="BH1418">
        <f t="shared" si="225"/>
        <v>0.28999999999999998</v>
      </c>
      <c r="BI1418">
        <f t="shared" si="226"/>
        <v>1.77</v>
      </c>
      <c r="BJ1418">
        <f t="shared" si="227"/>
        <v>0.99</v>
      </c>
      <c r="BK1418">
        <f t="shared" si="228"/>
        <v>0.67</v>
      </c>
      <c r="BL1418">
        <f t="shared" si="229"/>
        <v>9803.4299999999912</v>
      </c>
    </row>
    <row r="1419" spans="1:64" x14ac:dyDescent="0.2">
      <c r="A1419" s="1">
        <v>1417</v>
      </c>
      <c r="B1419" s="7" t="s">
        <v>10</v>
      </c>
      <c r="C1419" s="3">
        <v>39970</v>
      </c>
      <c r="D1419" s="4" t="s">
        <v>8</v>
      </c>
      <c r="E1419" s="4" t="s">
        <v>164</v>
      </c>
      <c r="F1419" s="5" t="str">
        <f t="shared" si="220"/>
        <v>S</v>
      </c>
      <c r="G1419" s="6">
        <v>0.87361111111111101</v>
      </c>
      <c r="H1419" s="6">
        <v>0.9145833333333333</v>
      </c>
      <c r="I1419" s="85">
        <f t="shared" si="221"/>
        <v>59.000000000000114</v>
      </c>
      <c r="J1419" s="86">
        <f>I1419*Segmentos!$D$7*(AH1419%)*IF(ISNUMBER(AI1419),AI1419%,0)</f>
        <v>745476.80000000133</v>
      </c>
      <c r="K1419" s="86">
        <f>I1419*Segmentos!$D$7*(AL1419%)*IF(ISNUMBER(AM1419),AM1419%,0)</f>
        <v>899986.00000000163</v>
      </c>
      <c r="L1419" s="4"/>
      <c r="M1419" s="2">
        <v>3.5</v>
      </c>
      <c r="N1419" s="2">
        <v>14.7</v>
      </c>
      <c r="O1419" s="2">
        <v>23.9</v>
      </c>
      <c r="P1419" s="2">
        <v>78.058199999999999</v>
      </c>
      <c r="Q1419" s="2">
        <v>2.5499999999999998</v>
      </c>
      <c r="R1419" s="2">
        <v>7.5</v>
      </c>
      <c r="S1419" s="2">
        <v>33.9</v>
      </c>
      <c r="T1419" s="2">
        <v>9.4911999999999992</v>
      </c>
      <c r="U1419" s="2">
        <v>2.94</v>
      </c>
      <c r="V1419" s="2">
        <v>13.7</v>
      </c>
      <c r="W1419" s="2">
        <v>21.4</v>
      </c>
      <c r="X1419" s="2">
        <v>13.7334</v>
      </c>
      <c r="Y1419" s="2">
        <v>3.36</v>
      </c>
      <c r="Z1419" s="2">
        <v>12</v>
      </c>
      <c r="AA1419" s="2">
        <v>28.1</v>
      </c>
      <c r="AB1419" s="2">
        <v>22.100300000000001</v>
      </c>
      <c r="AC1419" s="2">
        <v>4.47</v>
      </c>
      <c r="AD1419" s="2">
        <v>21.3</v>
      </c>
      <c r="AE1419" s="2">
        <v>21</v>
      </c>
      <c r="AF1419" s="2">
        <v>32.7333</v>
      </c>
      <c r="AG1419" s="20">
        <v>3.16</v>
      </c>
      <c r="AH1419" s="20">
        <v>14.9</v>
      </c>
      <c r="AI1419" s="20">
        <v>21.2</v>
      </c>
      <c r="AJ1419" s="20">
        <v>33.431100000000001</v>
      </c>
      <c r="AK1419" s="18">
        <v>3.81</v>
      </c>
      <c r="AL1419" s="18">
        <v>14.5</v>
      </c>
      <c r="AM1419" s="18">
        <v>26.3</v>
      </c>
      <c r="AN1419" s="18">
        <v>44.627099999999999</v>
      </c>
      <c r="AO1419" s="2">
        <v>1.84</v>
      </c>
      <c r="AP1419" s="2">
        <v>12.2</v>
      </c>
      <c r="AQ1419" s="2">
        <v>15.1</v>
      </c>
      <c r="AR1419" s="2">
        <v>4.4916</v>
      </c>
      <c r="AS1419" s="2">
        <v>2.11</v>
      </c>
      <c r="AT1419" s="2">
        <v>12.7</v>
      </c>
      <c r="AU1419" s="2">
        <v>16.600000000000001</v>
      </c>
      <c r="AV1419" s="2">
        <v>10.349299999999999</v>
      </c>
      <c r="AW1419" s="2">
        <v>4.46</v>
      </c>
      <c r="AX1419" s="2">
        <v>18.399999999999999</v>
      </c>
      <c r="AY1419" s="2">
        <v>24.2</v>
      </c>
      <c r="AZ1419" s="2">
        <v>28.563099999999999</v>
      </c>
      <c r="BA1419" s="2">
        <v>4.0599999999999996</v>
      </c>
      <c r="BB1419" s="2">
        <v>13.7</v>
      </c>
      <c r="BC1419" s="2">
        <v>29.7</v>
      </c>
      <c r="BD1419" s="2">
        <v>34.654200000000003</v>
      </c>
      <c r="BE1419" s="4" t="str">
        <f t="shared" si="222"/>
        <v>NO APLICA</v>
      </c>
      <c r="BF1419" s="4">
        <f t="shared" si="223"/>
        <v>3.0759999999999996</v>
      </c>
      <c r="BG1419">
        <f t="shared" si="224"/>
        <v>1.84</v>
      </c>
      <c r="BH1419">
        <f t="shared" si="225"/>
        <v>2.11</v>
      </c>
      <c r="BI1419">
        <f t="shared" si="226"/>
        <v>4.46</v>
      </c>
      <c r="BJ1419">
        <f t="shared" si="227"/>
        <v>3.81</v>
      </c>
      <c r="BK1419">
        <f t="shared" si="228"/>
        <v>3.16</v>
      </c>
      <c r="BL1419">
        <f t="shared" si="229"/>
        <v>20728.470000000038</v>
      </c>
    </row>
    <row r="1420" spans="1:64" x14ac:dyDescent="0.2">
      <c r="A1420" s="1">
        <v>1418</v>
      </c>
      <c r="B1420" s="7" t="s">
        <v>63</v>
      </c>
      <c r="C1420" s="3">
        <v>39970</v>
      </c>
      <c r="D1420" s="4" t="s">
        <v>629</v>
      </c>
      <c r="E1420" s="4" t="s">
        <v>170</v>
      </c>
      <c r="F1420" s="5" t="str">
        <f t="shared" si="220"/>
        <v>S</v>
      </c>
      <c r="G1420" s="6">
        <v>0.875</v>
      </c>
      <c r="H1420" s="6">
        <v>0.8833333333333333</v>
      </c>
      <c r="I1420" s="85">
        <f t="shared" si="221"/>
        <v>11.999999999999957</v>
      </c>
      <c r="J1420" s="86">
        <f>I1420*Segmentos!$D$7*(AH1420%)*IF(ISNUMBER(AI1420),AI1420%,0)</f>
        <v>9100.7999999999683</v>
      </c>
      <c r="K1420" s="86">
        <f>I1420*Segmentos!$D$7*(AL1420%)*IF(ISNUMBER(AM1420),AM1420%,0)</f>
        <v>3811.1999999999871</v>
      </c>
      <c r="L1420" s="4"/>
      <c r="M1420" s="2">
        <v>0.13</v>
      </c>
      <c r="N1420" s="2">
        <v>0.3</v>
      </c>
      <c r="O1420" s="2">
        <v>44.2</v>
      </c>
      <c r="P1420" s="2">
        <v>92.301299999999998</v>
      </c>
      <c r="Q1420" s="2">
        <v>0</v>
      </c>
      <c r="R1420" s="2">
        <v>0</v>
      </c>
      <c r="S1420" s="8" t="s">
        <v>577</v>
      </c>
      <c r="T1420" s="2">
        <v>0</v>
      </c>
      <c r="U1420" s="2">
        <v>0.13</v>
      </c>
      <c r="V1420" s="2">
        <v>0.2</v>
      </c>
      <c r="W1420" s="2">
        <v>58.3</v>
      </c>
      <c r="X1420" s="2">
        <v>19.8032</v>
      </c>
      <c r="Y1420" s="2">
        <v>0.06</v>
      </c>
      <c r="Z1420" s="2">
        <v>0.2</v>
      </c>
      <c r="AA1420" s="2">
        <v>25</v>
      </c>
      <c r="AB1420" s="2">
        <v>12.162100000000001</v>
      </c>
      <c r="AC1420" s="2">
        <v>0.26</v>
      </c>
      <c r="AD1420" s="2">
        <v>0.5</v>
      </c>
      <c r="AE1420" s="2">
        <v>47.8</v>
      </c>
      <c r="AF1420" s="2">
        <v>60.336100000000002</v>
      </c>
      <c r="AG1420" s="20">
        <v>0.17</v>
      </c>
      <c r="AH1420" s="20">
        <v>0.4</v>
      </c>
      <c r="AI1420" s="20">
        <v>47.4</v>
      </c>
      <c r="AJ1420" s="20">
        <v>57.628599999999999</v>
      </c>
      <c r="AK1420" s="18">
        <v>0.09</v>
      </c>
      <c r="AL1420" s="18">
        <v>0.2</v>
      </c>
      <c r="AM1420" s="18">
        <v>39.700000000000003</v>
      </c>
      <c r="AN1420" s="18">
        <v>34.672800000000002</v>
      </c>
      <c r="AO1420" s="2">
        <v>0</v>
      </c>
      <c r="AP1420" s="2">
        <v>0</v>
      </c>
      <c r="AQ1420" s="8" t="s">
        <v>577</v>
      </c>
      <c r="AR1420" s="2">
        <v>0</v>
      </c>
      <c r="AS1420" s="2">
        <v>0.5</v>
      </c>
      <c r="AT1420" s="2">
        <v>0.9</v>
      </c>
      <c r="AU1420" s="2">
        <v>58.3</v>
      </c>
      <c r="AV1420" s="2">
        <v>77.933499999999995</v>
      </c>
      <c r="AW1420" s="2">
        <v>0</v>
      </c>
      <c r="AX1420" s="2">
        <v>0</v>
      </c>
      <c r="AY1420" s="8" t="s">
        <v>577</v>
      </c>
      <c r="AZ1420" s="2">
        <v>0</v>
      </c>
      <c r="BA1420" s="2">
        <v>0.05</v>
      </c>
      <c r="BB1420" s="2">
        <v>0.3</v>
      </c>
      <c r="BC1420" s="2">
        <v>19.100000000000001</v>
      </c>
      <c r="BD1420" s="2">
        <v>14.367800000000001</v>
      </c>
      <c r="BE1420" s="4" t="str">
        <f t="shared" si="222"/>
        <v>NO APLICA</v>
      </c>
      <c r="BF1420" s="4">
        <f t="shared" si="223"/>
        <v>0.2394</v>
      </c>
      <c r="BG1420">
        <f t="shared" si="224"/>
        <v>0</v>
      </c>
      <c r="BH1420">
        <f t="shared" si="225"/>
        <v>0.5</v>
      </c>
      <c r="BI1420">
        <f t="shared" si="226"/>
        <v>0.05</v>
      </c>
      <c r="BJ1420">
        <f t="shared" si="227"/>
        <v>0.09</v>
      </c>
      <c r="BK1420">
        <f t="shared" si="228"/>
        <v>0.17</v>
      </c>
      <c r="BL1420">
        <f t="shared" si="229"/>
        <v>159.11999999999944</v>
      </c>
    </row>
    <row r="1421" spans="1:64" x14ac:dyDescent="0.2">
      <c r="A1421" s="1">
        <v>1419</v>
      </c>
      <c r="B1421" s="7" t="s">
        <v>85</v>
      </c>
      <c r="C1421" s="3">
        <v>39970</v>
      </c>
      <c r="D1421" s="4" t="s">
        <v>629</v>
      </c>
      <c r="E1421" s="4" t="s">
        <v>180</v>
      </c>
      <c r="F1421" s="5" t="str">
        <f t="shared" si="220"/>
        <v>S</v>
      </c>
      <c r="G1421" s="6">
        <v>0.92083333333333339</v>
      </c>
      <c r="H1421" s="6">
        <v>0.9375</v>
      </c>
      <c r="I1421" s="85">
        <f t="shared" si="221"/>
        <v>23.999999999999915</v>
      </c>
      <c r="J1421" s="86">
        <f>I1421*Segmentos!$D$7*(AH1421%)*IF(ISNUMBER(AI1421),AI1421%,0)</f>
        <v>30623.999999999891</v>
      </c>
      <c r="K1421" s="86">
        <f>I1421*Segmentos!$D$7*(AL1421%)*IF(ISNUMBER(AM1421),AM1421%,0)</f>
        <v>25958.399999999914</v>
      </c>
      <c r="L1421" s="4"/>
      <c r="M1421" s="2">
        <v>0.3</v>
      </c>
      <c r="N1421" s="2">
        <v>1.2</v>
      </c>
      <c r="O1421" s="2">
        <v>24.3</v>
      </c>
      <c r="P1421" s="2">
        <v>69.039199999999994</v>
      </c>
      <c r="Q1421" s="2">
        <v>0.09</v>
      </c>
      <c r="R1421" s="2">
        <v>1.1000000000000001</v>
      </c>
      <c r="S1421" s="2">
        <v>8.4</v>
      </c>
      <c r="T1421" s="2">
        <v>3.6507000000000001</v>
      </c>
      <c r="U1421" s="2">
        <v>0.1</v>
      </c>
      <c r="V1421" s="2">
        <v>0.6</v>
      </c>
      <c r="W1421" s="2">
        <v>18.399999999999999</v>
      </c>
      <c r="X1421" s="2">
        <v>5.0484999999999998</v>
      </c>
      <c r="Y1421" s="2">
        <v>0.24</v>
      </c>
      <c r="Z1421" s="2">
        <v>1.1000000000000001</v>
      </c>
      <c r="AA1421" s="2">
        <v>22.7</v>
      </c>
      <c r="AB1421" s="2">
        <v>16.540700000000001</v>
      </c>
      <c r="AC1421" s="2">
        <v>0.57999999999999996</v>
      </c>
      <c r="AD1421" s="2">
        <v>1.9</v>
      </c>
      <c r="AE1421" s="2">
        <v>31.3</v>
      </c>
      <c r="AF1421" s="2">
        <v>43.799399999999999</v>
      </c>
      <c r="AG1421" s="20">
        <v>0.32</v>
      </c>
      <c r="AH1421" s="20">
        <v>1.1000000000000001</v>
      </c>
      <c r="AI1421" s="20">
        <v>29</v>
      </c>
      <c r="AJ1421" s="20">
        <v>35.260199999999998</v>
      </c>
      <c r="AK1421" s="18">
        <v>0.28000000000000003</v>
      </c>
      <c r="AL1421" s="18">
        <v>1.3</v>
      </c>
      <c r="AM1421" s="18">
        <v>20.8</v>
      </c>
      <c r="AN1421" s="18">
        <v>33.779000000000003</v>
      </c>
      <c r="AO1421" s="2">
        <v>0.56999999999999995</v>
      </c>
      <c r="AP1421" s="2">
        <v>2.1</v>
      </c>
      <c r="AQ1421" s="2">
        <v>26.6</v>
      </c>
      <c r="AR1421" s="2">
        <v>14.324</v>
      </c>
      <c r="AS1421" s="2">
        <v>0.56000000000000005</v>
      </c>
      <c r="AT1421" s="2">
        <v>2.5</v>
      </c>
      <c r="AU1421" s="2">
        <v>22</v>
      </c>
      <c r="AV1421" s="2">
        <v>28.398700000000002</v>
      </c>
      <c r="AW1421" s="2">
        <v>0.08</v>
      </c>
      <c r="AX1421" s="2">
        <v>0.5</v>
      </c>
      <c r="AY1421" s="2">
        <v>16.100000000000001</v>
      </c>
      <c r="AZ1421" s="2">
        <v>5.1711</v>
      </c>
      <c r="BA1421" s="2">
        <v>0.24</v>
      </c>
      <c r="BB1421" s="2">
        <v>0.8</v>
      </c>
      <c r="BC1421" s="2">
        <v>30.6</v>
      </c>
      <c r="BD1421" s="2">
        <v>21.145499999999998</v>
      </c>
      <c r="BE1421" s="4" t="str">
        <f t="shared" si="222"/>
        <v>NO APLICA</v>
      </c>
      <c r="BF1421" s="4">
        <f t="shared" si="223"/>
        <v>0.41220000000000001</v>
      </c>
      <c r="BG1421">
        <f t="shared" si="224"/>
        <v>0.56999999999999995</v>
      </c>
      <c r="BH1421">
        <f t="shared" si="225"/>
        <v>0.56000000000000005</v>
      </c>
      <c r="BI1421">
        <f t="shared" si="226"/>
        <v>0.24</v>
      </c>
      <c r="BJ1421">
        <f t="shared" si="227"/>
        <v>0.28000000000000003</v>
      </c>
      <c r="BK1421">
        <f t="shared" si="228"/>
        <v>0.32</v>
      </c>
      <c r="BL1421">
        <f t="shared" si="229"/>
        <v>699.83999999999753</v>
      </c>
    </row>
    <row r="1422" spans="1:64" x14ac:dyDescent="0.2">
      <c r="A1422" s="1">
        <v>1420</v>
      </c>
      <c r="B1422" s="7" t="s">
        <v>25</v>
      </c>
      <c r="C1422" s="3">
        <v>39970</v>
      </c>
      <c r="D1422" s="4" t="s">
        <v>629</v>
      </c>
      <c r="E1422" s="4" t="s">
        <v>171</v>
      </c>
      <c r="F1422" s="5" t="str">
        <f t="shared" si="220"/>
        <v>S</v>
      </c>
      <c r="G1422" s="6">
        <v>0.88541666666666663</v>
      </c>
      <c r="H1422" s="6">
        <v>0.88749999999999996</v>
      </c>
      <c r="I1422" s="85">
        <f t="shared" si="221"/>
        <v>2.9999999999999893</v>
      </c>
      <c r="J1422" s="86">
        <f>I1422*Segmentos!$D$7*(AH1422%)*IF(ISNUMBER(AI1422),AI1422%,0)</f>
        <v>3599.9999999999877</v>
      </c>
      <c r="K1422" s="86">
        <f>I1422*Segmentos!$D$7*(AL1422%)*IF(ISNUMBER(AM1422),AM1422%,0)</f>
        <v>2399.9999999999918</v>
      </c>
      <c r="L1422" s="4"/>
      <c r="M1422" s="2">
        <v>0.21</v>
      </c>
      <c r="N1422" s="2">
        <v>0.2</v>
      </c>
      <c r="O1422" s="2">
        <v>100</v>
      </c>
      <c r="P1422" s="2">
        <v>87.372399999999999</v>
      </c>
      <c r="Q1422" s="2">
        <v>0</v>
      </c>
      <c r="R1422" s="2">
        <v>0</v>
      </c>
      <c r="S1422" s="8" t="s">
        <v>577</v>
      </c>
      <c r="T1422" s="2">
        <v>0</v>
      </c>
      <c r="U1422" s="2">
        <v>0.27</v>
      </c>
      <c r="V1422" s="2">
        <v>0.3</v>
      </c>
      <c r="W1422" s="2">
        <v>100</v>
      </c>
      <c r="X1422" s="2">
        <v>24.1814</v>
      </c>
      <c r="Y1422" s="2">
        <v>0.14000000000000001</v>
      </c>
      <c r="Z1422" s="2">
        <v>0.1</v>
      </c>
      <c r="AA1422" s="2">
        <v>100</v>
      </c>
      <c r="AB1422" s="2">
        <v>17.584099999999999</v>
      </c>
      <c r="AC1422" s="2">
        <v>0.33</v>
      </c>
      <c r="AD1422" s="2">
        <v>0.3</v>
      </c>
      <c r="AE1422" s="2">
        <v>100</v>
      </c>
      <c r="AF1422" s="2">
        <v>45.606900000000003</v>
      </c>
      <c r="AG1422" s="20">
        <v>0.25</v>
      </c>
      <c r="AH1422" s="20">
        <v>0.3</v>
      </c>
      <c r="AI1422" s="20">
        <v>100</v>
      </c>
      <c r="AJ1422" s="20">
        <v>50.553600000000003</v>
      </c>
      <c r="AK1422" s="18">
        <v>0.17</v>
      </c>
      <c r="AL1422" s="18">
        <v>0.2</v>
      </c>
      <c r="AM1422" s="18">
        <v>100</v>
      </c>
      <c r="AN1422" s="18">
        <v>36.818800000000003</v>
      </c>
      <c r="AO1422" s="2">
        <v>0.02</v>
      </c>
      <c r="AP1422" s="2">
        <v>0</v>
      </c>
      <c r="AQ1422" s="2">
        <v>100</v>
      </c>
      <c r="AR1422" s="2">
        <v>1.1120000000000001</v>
      </c>
      <c r=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   </c>
      <c r="AX1422" s="2">
        <v>0</v>
      </c>
      <c r="AY1422" s="8" t="s">
        <v>577</v>
      </c>
      <c r="AZ1422" s="2">
        <v>0</v>
      </c>
      <c r="BA1422" s="2">
        <v>0.23</v>
      </c>
      <c r="BB1422" s="2">
        <v>0.2</v>
      </c>
      <c r="BC1422" s="2">
        <v>100</v>
      </c>
      <c r="BD1422" s="2">
        <v>37.970199999999998</v>
      </c>
      <c r="BE1422" s="4" t="str">
        <f t="shared" si="222"/>
        <v>NO APLICA</v>
      </c>
      <c r="BF1422" s="4">
        <f t="shared" si="223"/>
        <v>0.31940000000000002</v>
      </c>
      <c r="BG1422">
        <f t="shared" si="224"/>
        <v>0.02</v>
      </c>
      <c r="BH1422">
        <f t="shared" si="225"/>
        <v>0.52</v>
      </c>
      <c r="BI1422">
        <f t="shared" si="226"/>
        <v>0.23</v>
      </c>
      <c r="BJ1422">
        <f t="shared" si="227"/>
        <v>0.17</v>
      </c>
      <c r="BK1422">
        <f t="shared" si="228"/>
        <v>0.25</v>
      </c>
      <c r="BL1422">
        <f t="shared" si="229"/>
        <v>59.999999999999787</v>
      </c>
    </row>
    <row r="1423" spans="1:64" x14ac:dyDescent="0.2">
      <c r="A1423" s="1">
        <v>1421</v>
      </c>
      <c r="B1423" s="7" t="s">
        <v>66</v>
      </c>
      <c r="C1423" s="3">
        <v>39970</v>
      </c>
      <c r="D1423" s="4" t="s">
        <v>628</v>
      </c>
      <c r="E1423" s="4" t="s">
        <v>168</v>
      </c>
      <c r="F1423" s="5" t="str">
        <f t="shared" si="220"/>
        <v>S</v>
      </c>
      <c r="G1423" s="6">
        <v>0.84513888888888899</v>
      </c>
      <c r="H1423" s="6">
        <v>0.91388888888888886</v>
      </c>
      <c r="I1423" s="85">
        <f t="shared" si="221"/>
        <v>98.999999999999801</v>
      </c>
      <c r="J1423" s="86">
        <f>I1423*Segmentos!$D$7*(AH1423%)*IF(ISNUMBER(AI1423),AI1423%,0)</f>
        <v>268725.59999999939</v>
      </c>
      <c r="K1423" s="86">
        <f>I1423*Segmentos!$D$7*(AL1423%)*IF(ISNUMBER(AM1423),AM1423%,0)</f>
        <v>439559.99999999913</v>
      </c>
      <c r="L1423" s="4" t="s">
        <v>368</v>
      </c>
      <c r="M1423" s="2">
        <v>0.91</v>
      </c>
      <c r="N1423" s="2">
        <v>4.5</v>
      </c>
      <c r="O1423" s="2">
        <v>20.2</v>
      </c>
      <c r="P1423" s="2">
        <v>75.276600000000002</v>
      </c>
      <c r="Q1423" s="2">
        <v>0.93</v>
      </c>
      <c r="R1423" s="2">
        <v>2.9</v>
      </c>
      <c r="S1423" s="2">
        <v>32</v>
      </c>
      <c r="T1423" s="2">
        <v>12.8222</v>
      </c>
      <c r="U1423" s="2">
        <v>0.75</v>
      </c>
      <c r="V1423" s="2">
        <v>3.1</v>
      </c>
      <c r="W1423" s="2">
        <v>24.1</v>
      </c>
      <c r="X1423" s="2">
        <v>13.008900000000001</v>
      </c>
      <c r="Y1423" s="2">
        <v>1.53</v>
      </c>
      <c r="Z1423" s="2">
        <v>5.2</v>
      </c>
      <c r="AA1423" s="2">
        <v>29.1</v>
      </c>
      <c r="AB1423" s="2">
        <v>37.407899999999998</v>
      </c>
      <c r="AC1423" s="2">
        <v>0.44</v>
      </c>
      <c r="AD1423" s="2">
        <v>5.5</v>
      </c>
      <c r="AE1423" s="2">
        <v>8</v>
      </c>
      <c r="AF1423" s="2">
        <v>12.037599999999999</v>
      </c>
      <c r="AG1423" s="20">
        <v>0.68</v>
      </c>
      <c r="AH1423" s="20">
        <v>3.9</v>
      </c>
      <c r="AI1423" s="20">
        <v>17.399999999999999</v>
      </c>
      <c r="AJ1423" s="20">
        <v>26.8611</v>
      </c>
      <c r="AK1423" s="18">
        <v>1.1100000000000001</v>
      </c>
      <c r="AL1423" s="18">
        <v>5</v>
      </c>
      <c r="AM1423" s="18">
        <v>22.2</v>
      </c>
      <c r="AN1423" s="18">
        <v>48.415500000000002</v>
      </c>
      <c r="AO1423" s="2">
        <v>0.14000000000000001</v>
      </c>
      <c r="AP1423" s="2">
        <v>2.6</v>
      </c>
      <c r="AQ1423" s="2">
        <v>5.4</v>
      </c>
      <c r="AR1423" s="2">
        <v>1.2971999999999999</v>
      </c>
      <c r="AS1423" s="2">
        <v>1.4</v>
      </c>
      <c r="AT1423" s="2">
        <v>3.7</v>
      </c>
      <c r="AU1423" s="2">
        <v>37.700000000000003</v>
      </c>
      <c r="AV1423" s="2">
        <v>25.601800000000001</v>
      </c>
      <c r="AW1423" s="2">
        <v>1.1000000000000001</v>
      </c>
      <c r="AX1423" s="2">
        <v>5.5</v>
      </c>
      <c r="AY1423" s="2">
        <v>20</v>
      </c>
      <c r="AZ1423" s="2">
        <v>26.241299999999999</v>
      </c>
      <c r="BA1423" s="2">
        <v>0.7</v>
      </c>
      <c r="BB1423" s="2">
        <v>4.7</v>
      </c>
      <c r="BC1423" s="2">
        <v>14.8</v>
      </c>
      <c r="BD1423" s="2">
        <v>22.136299999999999</v>
      </c>
      <c r="BE1423" s="4" t="str">
        <f t="shared" si="222"/>
        <v>ABURRIDO</v>
      </c>
      <c r="BF1423" s="4">
        <f t="shared" si="223"/>
        <v>1.0916000000000001</v>
      </c>
      <c r="BG1423">
        <f t="shared" si="224"/>
        <v>0.14000000000000001</v>
      </c>
      <c r="BH1423">
        <f t="shared" si="225"/>
        <v>1.4</v>
      </c>
      <c r="BI1423">
        <f t="shared" si="226"/>
        <v>1.1000000000000001</v>
      </c>
      <c r="BJ1423">
        <f t="shared" si="227"/>
        <v>1.1100000000000001</v>
      </c>
      <c r="BK1423">
        <f t="shared" si="228"/>
        <v>0.68</v>
      </c>
      <c r="BL1423">
        <f t="shared" si="229"/>
        <v>8999.0999999999822</v>
      </c>
    </row>
    <row r="1424" spans="1:64" x14ac:dyDescent="0.2">
      <c r="A1424" s="1">
        <v>1422</v>
      </c>
      <c r="B1424" s="7" t="s">
        <v>54</v>
      </c>
      <c r="C1424" s="3">
        <v>39970</v>
      </c>
      <c r="D1424" s="4" t="s">
        <v>3</v>
      </c>
      <c r="E1424" s="4" t="s">
        <v>179</v>
      </c>
      <c r="F1424" s="5" t="str">
        <f t="shared" si="220"/>
        <v>S</v>
      </c>
      <c r="G1424" s="6">
        <v>0.91805555555555562</v>
      </c>
      <c r="H1424" s="6">
        <v>0.9916666666666667</v>
      </c>
      <c r="I1424" s="85">
        <f t="shared" si="221"/>
        <v>105.99999999999994</v>
      </c>
      <c r="J1424" s="86">
        <f>I1424*Segmentos!$D$7*(AH1424%)*IF(ISNUMBER(AI1424),AI1424%,0)</f>
        <v>2068695.9999999988</v>
      </c>
      <c r="K1424" s="86">
        <f>I1424*Segmentos!$D$7*(AL1424%)*IF(ISNUMBER(AM1424),AM1424%,0)</f>
        <v>2484555.1999999983</v>
      </c>
      <c r="L1424" s="4"/>
      <c r="M1424" s="2">
        <v>5.38</v>
      </c>
      <c r="N1424" s="2">
        <v>16.8</v>
      </c>
      <c r="O1424" s="2">
        <v>32.1</v>
      </c>
      <c r="P1424" s="2">
        <v>91.918800000000005</v>
      </c>
      <c r="Q1424" s="2">
        <v>2.04</v>
      </c>
      <c r="R1424" s="2">
        <v>9</v>
      </c>
      <c r="S1424" s="2">
        <v>22.5</v>
      </c>
      <c r="T1424" s="2">
        <v>5.8045</v>
      </c>
      <c r="U1424" s="2">
        <v>1.5</v>
      </c>
      <c r="V1424" s="2">
        <v>10.1</v>
      </c>
      <c r="W1424" s="2">
        <v>14.9</v>
      </c>
      <c r="X1424" s="2">
        <v>5.3789999999999996</v>
      </c>
      <c r="Y1424" s="2">
        <v>6.87</v>
      </c>
      <c r="Z1424" s="2">
        <v>20.6</v>
      </c>
      <c r="AA1424" s="2">
        <v>33.4</v>
      </c>
      <c r="AB1424" s="2">
        <v>34.667000000000002</v>
      </c>
      <c r="AC1424" s="2">
        <v>8.2100000000000009</v>
      </c>
      <c r="AD1424" s="2">
        <v>21.5</v>
      </c>
      <c r="AE1424" s="2">
        <v>38.200000000000003</v>
      </c>
      <c r="AF1424" s="2">
        <v>46.068399999999997</v>
      </c>
      <c r="AG1424" s="20">
        <v>4.8600000000000003</v>
      </c>
      <c r="AH1424" s="20">
        <v>17</v>
      </c>
      <c r="AI1424" s="20">
        <v>28.7</v>
      </c>
      <c r="AJ1424" s="20">
        <v>39.425800000000002</v>
      </c>
      <c r="AK1424" s="18">
        <v>5.84</v>
      </c>
      <c r="AL1424" s="18">
        <v>16.600000000000001</v>
      </c>
      <c r="AM1424" s="18">
        <v>35.299999999999997</v>
      </c>
      <c r="AN1424" s="18">
        <v>52.493000000000002</v>
      </c>
      <c r="AO1424" s="2">
        <v>3.58</v>
      </c>
      <c r="AP1424" s="2">
        <v>12</v>
      </c>
      <c r="AQ1424" s="2">
        <v>29.8</v>
      </c>
      <c r="AR1424" s="2">
        <v>6.6778000000000004</v>
      </c>
      <c r="AS1424" s="2">
        <v>3.78</v>
      </c>
      <c r="AT1424" s="2">
        <v>13.6</v>
      </c>
      <c r="AU1424" s="2">
        <v>27.9</v>
      </c>
      <c r="AV1424" s="2">
        <v>14.2422</v>
      </c>
      <c r="AW1424" s="2">
        <v>4.75</v>
      </c>
      <c r="AX1424" s="2">
        <v>17.600000000000001</v>
      </c>
      <c r="AY1424" s="2">
        <v>27.1</v>
      </c>
      <c r="AZ1424" s="2">
        <v>23.357099999999999</v>
      </c>
      <c r="BA1424" s="2">
        <v>7.28</v>
      </c>
      <c r="BB1424" s="2">
        <v>19.3</v>
      </c>
      <c r="BC1424" s="2">
        <v>37.700000000000003</v>
      </c>
      <c r="BD1424" s="2">
        <v>47.6417</v>
      </c>
      <c r="BE1424" s="4" t="str">
        <f t="shared" si="222"/>
        <v>ABURRIDO</v>
      </c>
      <c r="BF1424" s="4">
        <f t="shared" si="223"/>
        <v>5.1436000000000002</v>
      </c>
      <c r="BG1424">
        <f t="shared" si="224"/>
        <v>3.58</v>
      </c>
      <c r="BH1424">
        <f t="shared" si="225"/>
        <v>3.78</v>
      </c>
      <c r="BI1424">
        <f t="shared" si="226"/>
        <v>7.28</v>
      </c>
      <c r="BJ1424">
        <f t="shared" si="227"/>
        <v>5.84</v>
      </c>
      <c r="BK1424">
        <f t="shared" si="228"/>
        <v>4.8600000000000003</v>
      </c>
      <c r="BL1424">
        <f t="shared" si="229"/>
        <v>57163.679999999971</v>
      </c>
    </row>
    <row r="1425" spans="1:64" x14ac:dyDescent="0.2">
      <c r="A1425" s="1">
        <v>1423</v>
      </c>
      <c r="B1425" s="7" t="s">
        <v>19</v>
      </c>
      <c r="C1425" s="3">
        <v>39970</v>
      </c>
      <c r="D1425" s="4" t="s">
        <v>17</v>
      </c>
      <c r="E1425" s="4" t="s">
        <v>166</v>
      </c>
      <c r="F1425" s="5" t="str">
        <f t="shared" si="220"/>
        <v>S</v>
      </c>
      <c r="G1425" s="6">
        <v>0.9145833333333333</v>
      </c>
      <c r="H1425" s="6">
        <v>0.9159722222222223</v>
      </c>
      <c r="I1425" s="85">
        <f t="shared" si="221"/>
        <v>2.0000000000001528</v>
      </c>
      <c r="J1425" s="86">
        <f>I1425*Segmentos!$D$7*(AH1425%)*IF(ISNUMBER(AI1425),AI1425%,0)</f>
        <v>1304.0000000000996</v>
      </c>
      <c r="K1425" s="86">
        <f>I1425*Segmentos!$D$7*(AL1425%)*IF(ISNUMBER(AM1425),AM1425%,0)</f>
        <v>5331.2000000004073</v>
      </c>
      <c r="L1425" s="4"/>
      <c r="M1425" s="2">
        <v>0.44</v>
      </c>
      <c r="N1425" s="2">
        <v>0.5</v>
      </c>
      <c r="O1425" s="2">
        <v>82.9</v>
      </c>
      <c r="P1425" s="2">
        <v>100</v>
      </c>
      <c r="Q1425" s="2">
        <v>0</v>
      </c>
      <c r="R1425" s="2">
        <v>0</v>
      </c>
      <c r="S1425" s="8" t="s">
        <v>577</v>
      </c>
      <c r="T1425" s="2">
        <v>0</v>
      </c>
      <c r="U1425" s="2">
        <v>0.3</v>
      </c>
      <c r="V1425" s="2">
        <v>0.3</v>
      </c>
      <c r="W1425" s="2">
        <v>100</v>
      </c>
      <c r="X1425" s="2">
        <v>14.5694</v>
      </c>
      <c r="Y1425" s="2">
        <v>0.18</v>
      </c>
      <c r="Z1425" s="2">
        <v>0.2</v>
      </c>
      <c r="AA1425" s="2">
        <v>100</v>
      </c>
      <c r="AB1425" s="2">
        <v>12.080500000000001</v>
      </c>
      <c r="AC1425" s="2">
        <v>0.98</v>
      </c>
      <c r="AD1425" s="2">
        <v>1.3</v>
      </c>
      <c r="AE1425" s="2">
        <v>78.099999999999994</v>
      </c>
      <c r="AF1425" s="2">
        <v>73.350099999999998</v>
      </c>
      <c r="AG1425" s="20">
        <v>0.17</v>
      </c>
      <c r="AH1425" s="20">
        <v>0.2</v>
      </c>
      <c r="AI1425" s="20">
        <v>81.5</v>
      </c>
      <c r="AJ1425" s="20">
        <v>18.729800000000001</v>
      </c>
      <c r="AK1425" s="18">
        <v>0.68</v>
      </c>
      <c r="AL1425" s="18">
        <v>0.8</v>
      </c>
      <c r="AM1425" s="18">
        <v>83.3</v>
      </c>
      <c r="AN1425" s="18">
        <v>81.270200000000003</v>
      </c>
      <c r="AO1425" s="2">
        <v>0.1</v>
      </c>
      <c r="AP1425" s="2">
        <v>0.1</v>
      </c>
      <c r="AQ1425" s="2">
        <v>100</v>
      </c>
      <c r="AR1425" s="2">
        <v>2.3993000000000002</v>
      </c>
      <c r="AS1425" s="2">
        <v>0.37</v>
      </c>
      <c r="AT1425" s="2">
        <v>0.5</v>
      </c>
      <c r="AU1425" s="2">
        <v>81.599999999999994</v>
      </c>
      <c r="AV1425" s="2">
        <v>18.819299999999998</v>
      </c>
      <c r="AW1425" s="2">
        <v>0.43</v>
      </c>
      <c r="AX1425" s="2">
        <v>0.7</v>
      </c>
      <c r="AY1425" s="2">
        <v>63.5</v>
      </c>
      <c r="AZ1425" s="2">
        <v>28.420200000000001</v>
      </c>
      <c r="BA1425" s="2">
        <v>0.57999999999999996</v>
      </c>
      <c r="BB1425" s="2">
        <v>0.6</v>
      </c>
      <c r="BC1425" s="2">
        <v>100</v>
      </c>
      <c r="BD1425" s="2">
        <v>50.361199999999997</v>
      </c>
      <c r="BE1425" s="4" t="str">
        <f t="shared" si="222"/>
        <v>NO APLICA</v>
      </c>
      <c r="BF1425" s="4">
        <f t="shared" si="223"/>
        <v>0.42720000000000002</v>
      </c>
      <c r="BG1425">
        <f t="shared" si="224"/>
        <v>0.1</v>
      </c>
      <c r="BH1425">
        <f t="shared" si="225"/>
        <v>0.37</v>
      </c>
      <c r="BI1425">
        <f t="shared" si="226"/>
        <v>0.57999999999999996</v>
      </c>
      <c r="BJ1425">
        <f t="shared" si="227"/>
        <v>0.68</v>
      </c>
      <c r="BK1425">
        <f t="shared" si="228"/>
        <v>0.17</v>
      </c>
      <c r="BL1425">
        <f t="shared" si="229"/>
        <v>82.900000000006344</v>
      </c>
    </row>
    <row r="1426" spans="1:64" x14ac:dyDescent="0.2">
      <c r="A1426" s="1">
        <v>1424</v>
      </c>
      <c r="B1426" s="7" t="s">
        <v>2</v>
      </c>
      <c r="C1426" s="3">
        <v>39970</v>
      </c>
      <c r="D1426" s="4" t="s">
        <v>627</v>
      </c>
      <c r="E1426" s="4" t="s">
        <v>164</v>
      </c>
      <c r="F1426" s="5" t="str">
        <f t="shared" si="220"/>
        <v>S</v>
      </c>
      <c r="G1426" s="6">
        <v>0.87569444444444444</v>
      </c>
      <c r="H1426" s="6">
        <v>0.91527777777777775</v>
      </c>
      <c r="I1426" s="85">
        <f t="shared" si="221"/>
        <v>56.999999999999957</v>
      </c>
      <c r="J1426" s="86">
        <f>I1426*Segmentos!$D$7*(AH1426%)*IF(ISNUMBER(AI1426),AI1426%,0)</f>
        <v>2698379.9999999981</v>
      </c>
      <c r="K1426" s="86">
        <f>I1426*Segmentos!$D$7*(AL1426%)*IF(ISNUMBER(AM1426),AM1426%,0)</f>
        <v>1967069.9999999984</v>
      </c>
      <c r="L1426" s="4"/>
      <c r="M1426" s="2">
        <v>10.15</v>
      </c>
      <c r="N1426" s="2">
        <v>23.2</v>
      </c>
      <c r="O1426" s="2">
        <v>43.9</v>
      </c>
      <c r="P1426" s="2">
        <v>89.927700000000002</v>
      </c>
      <c r="Q1426" s="2">
        <v>8.49</v>
      </c>
      <c r="R1426" s="2">
        <v>16.399999999999999</v>
      </c>
      <c r="S1426" s="2">
        <v>51.8</v>
      </c>
      <c r="T1426" s="2">
        <v>12.5436</v>
      </c>
      <c r="U1426" s="2">
        <v>5.96</v>
      </c>
      <c r="V1426" s="2">
        <v>16</v>
      </c>
      <c r="W1426" s="2">
        <v>37.299999999999997</v>
      </c>
      <c r="X1426" s="2">
        <v>11.0639</v>
      </c>
      <c r="Y1426" s="2">
        <v>9.07</v>
      </c>
      <c r="Z1426" s="2">
        <v>22.7</v>
      </c>
      <c r="AA1426" s="2">
        <v>40</v>
      </c>
      <c r="AB1426" s="2">
        <v>23.7072</v>
      </c>
      <c r="AC1426" s="2">
        <v>14.66</v>
      </c>
      <c r="AD1426" s="2">
        <v>31.6</v>
      </c>
      <c r="AE1426" s="2">
        <v>46.4</v>
      </c>
      <c r="AF1426" s="2">
        <v>42.613</v>
      </c>
      <c r="AG1426" s="20">
        <v>11.85</v>
      </c>
      <c r="AH1426" s="20">
        <v>26.3</v>
      </c>
      <c r="AI1426" s="20">
        <v>45</v>
      </c>
      <c r="AJ1426" s="20">
        <v>49.7699</v>
      </c>
      <c r="AK1426" s="18">
        <v>8.6300000000000008</v>
      </c>
      <c r="AL1426" s="18">
        <v>20.3</v>
      </c>
      <c r="AM1426" s="18">
        <v>42.5</v>
      </c>
      <c r="AN1426" s="18">
        <v>40.157800000000002</v>
      </c>
      <c r="AO1426" s="2">
        <v>6.97</v>
      </c>
      <c r="AP1426" s="2">
        <v>19.899999999999999</v>
      </c>
      <c r="AQ1426" s="2">
        <v>35</v>
      </c>
      <c r="AR1426" s="2">
        <v>6.7419000000000002</v>
      </c>
      <c r="AS1426" s="2">
        <v>9.06</v>
      </c>
      <c r="AT1426" s="2">
        <v>21.7</v>
      </c>
      <c r="AU1426" s="2">
        <v>41.7</v>
      </c>
      <c r="AV1426" s="2">
        <v>17.6739</v>
      </c>
      <c r="AW1426" s="2">
        <v>9.32</v>
      </c>
      <c r="AX1426" s="2">
        <v>24.5</v>
      </c>
      <c r="AY1426" s="2">
        <v>38</v>
      </c>
      <c r="AZ1426" s="2">
        <v>23.727799999999998</v>
      </c>
      <c r="BA1426" s="2">
        <v>12.32</v>
      </c>
      <c r="BB1426" s="2">
        <v>23.9</v>
      </c>
      <c r="BC1426" s="2">
        <v>51.6</v>
      </c>
      <c r="BD1426" s="2">
        <v>41.784199999999998</v>
      </c>
      <c r="BE1426" s="4" t="str">
        <f t="shared" si="222"/>
        <v>NO APLICA</v>
      </c>
      <c r="BF1426" s="4">
        <f t="shared" si="223"/>
        <v>10.0006</v>
      </c>
      <c r="BG1426">
        <f t="shared" si="224"/>
        <v>6.97</v>
      </c>
      <c r="BH1426">
        <f t="shared" si="225"/>
        <v>9.06</v>
      </c>
      <c r="BI1426">
        <f t="shared" si="226"/>
        <v>12.32</v>
      </c>
      <c r="BJ1426">
        <f t="shared" si="227"/>
        <v>8.6300000000000008</v>
      </c>
      <c r="BK1426">
        <f t="shared" si="228"/>
        <v>11.85</v>
      </c>
      <c r="BL1426">
        <f t="shared" si="229"/>
        <v>58053.35999999995</v>
      </c>
    </row>
    <row r="1427" spans="1:64" x14ac:dyDescent="0.2">
      <c r="A1427" s="1">
        <v>1425</v>
      </c>
      <c r="B1427" s="7" t="s">
        <v>16</v>
      </c>
      <c r="C1427" s="3">
        <v>39970</v>
      </c>
      <c r="D1427" s="4" t="s">
        <v>626</v>
      </c>
      <c r="E1427" s="4" t="s">
        <v>166</v>
      </c>
      <c r="F1427" s="5" t="str">
        <f t="shared" si="220"/>
        <v>S</v>
      </c>
      <c r="G1427" s="6">
        <v>0.9145833333333333</v>
      </c>
      <c r="H1427" s="6">
        <v>0.91874999999999996</v>
      </c>
      <c r="I1427" s="85">
        <f t="shared" si="221"/>
        <v>5.9999999999999787</v>
      </c>
      <c r="J1427" s="86">
        <f>I1427*Segmentos!$D$7*(AH1427%)*IF(ISNUMBER(AI1427),AI1427%,0)</f>
        <v>104455.19999999962</v>
      </c>
      <c r="K1427" s="86">
        <f>I1427*Segmentos!$D$7*(AL1427%)*IF(ISNUMBER(AM1427),AM1427%,0)</f>
        <v>157430.39999999944</v>
      </c>
      <c r="L1427" s="4"/>
      <c r="M1427" s="2">
        <v>5.5</v>
      </c>
      <c r="N1427" s="2">
        <v>8.1999999999999993</v>
      </c>
      <c r="O1427" s="2">
        <v>67.2</v>
      </c>
      <c r="P1427" s="2">
        <v>86.277199999999993</v>
      </c>
      <c r="Q1427" s="2">
        <v>3.32</v>
      </c>
      <c r="R1427" s="2">
        <v>4.9000000000000004</v>
      </c>
      <c r="S1427" s="2">
        <v>67.900000000000006</v>
      </c>
      <c r="T1427" s="2">
        <v>8.6752000000000002</v>
      </c>
      <c r="U1427" s="2">
        <v>4.9000000000000004</v>
      </c>
      <c r="V1427" s="2">
        <v>6.1</v>
      </c>
      <c r="W1427" s="2">
        <v>79.8</v>
      </c>
      <c r="X1427" s="2">
        <v>16.0962</v>
      </c>
      <c r="Y1427" s="2">
        <v>4.33</v>
      </c>
      <c r="Z1427" s="2">
        <v>7.3</v>
      </c>
      <c r="AA1427" s="2">
        <v>59.2</v>
      </c>
      <c r="AB1427" s="2">
        <v>20.056999999999999</v>
      </c>
      <c r="AC1427" s="2">
        <v>8.0500000000000007</v>
      </c>
      <c r="AD1427" s="2">
        <v>12</v>
      </c>
      <c r="AE1427" s="2">
        <v>67.400000000000006</v>
      </c>
      <c r="AF1427" s="2">
        <v>41.448799999999999</v>
      </c>
      <c r="AG1427" s="20">
        <v>4.3600000000000003</v>
      </c>
      <c r="AH1427" s="20">
        <v>7.1</v>
      </c>
      <c r="AI1427" s="20">
        <v>61.3</v>
      </c>
      <c r="AJ1427" s="20">
        <v>32.439900000000002</v>
      </c>
      <c r="AK1427" s="18">
        <v>6.53</v>
      </c>
      <c r="AL1427" s="18">
        <v>9.1999999999999993</v>
      </c>
      <c r="AM1427" s="18">
        <v>71.3</v>
      </c>
      <c r="AN1427" s="18">
        <v>53.837299999999999</v>
      </c>
      <c r="AO1427" s="2">
        <v>3.36</v>
      </c>
      <c r="AP1427" s="2">
        <v>6</v>
      </c>
      <c r="AQ1427" s="2">
        <v>55.8</v>
      </c>
      <c r="AR1427" s="2">
        <v>5.7497999999999996</v>
      </c>
      <c r="AS1427" s="2">
        <v>5.0599999999999996</v>
      </c>
      <c r="AT1427" s="2">
        <v>7.5</v>
      </c>
      <c r="AU1427" s="2">
        <v>67.5</v>
      </c>
      <c r="AV1427" s="2">
        <v>17.479399999999998</v>
      </c>
      <c r="AW1427" s="2">
        <v>5.93</v>
      </c>
      <c r="AX1427" s="2">
        <v>10.3</v>
      </c>
      <c r="AY1427" s="2">
        <v>57.5</v>
      </c>
      <c r="AZ1427" s="2">
        <v>26.739899999999999</v>
      </c>
      <c r="BA1427" s="2">
        <v>6.05</v>
      </c>
      <c r="BB1427" s="2">
        <v>7.6</v>
      </c>
      <c r="BC1427" s="2">
        <v>79.5</v>
      </c>
      <c r="BD1427" s="2">
        <v>36.308</v>
      </c>
      <c r="BE1427" s="4" t="str">
        <f t="shared" si="222"/>
        <v>NO APLICA</v>
      </c>
      <c r="BF1427" s="4">
        <f t="shared" si="223"/>
        <v>5.3073999999999995</v>
      </c>
      <c r="BG1427">
        <f t="shared" si="224"/>
        <v>3.36</v>
      </c>
      <c r="BH1427">
        <f t="shared" si="225"/>
        <v>5.0599999999999996</v>
      </c>
      <c r="BI1427">
        <f t="shared" si="226"/>
        <v>6.05</v>
      </c>
      <c r="BJ1427">
        <f t="shared" si="227"/>
        <v>6.53</v>
      </c>
      <c r="BK1427">
        <f t="shared" si="228"/>
        <v>4.3600000000000003</v>
      </c>
      <c r="BL1427">
        <f t="shared" si="229"/>
        <v>3306.239999999988</v>
      </c>
    </row>
    <row r="1428" spans="1:64" x14ac:dyDescent="0.2">
      <c r="A1428" s="1">
        <v>1426</v>
      </c>
      <c r="B1428" s="7" t="s">
        <v>72</v>
      </c>
      <c r="C1428" s="3">
        <v>39970</v>
      </c>
      <c r="D1428" s="4" t="s">
        <v>629</v>
      </c>
      <c r="E1428" s="4" t="s">
        <v>175</v>
      </c>
      <c r="F1428" s="5" t="str">
        <f t="shared" si="220"/>
        <v>S</v>
      </c>
      <c r="G1428" s="6">
        <v>0.90069444444444446</v>
      </c>
      <c r="H1428" s="6">
        <v>0.92083333333333339</v>
      </c>
      <c r="I1428" s="85">
        <f t="shared" si="221"/>
        <v>29.000000000000057</v>
      </c>
      <c r="J1428" s="86">
        <f>I1428*Segmentos!$D$7*(AH1428%)*IF(ISNUMBER(AI1428),AI1428%,0)</f>
        <v>59160.000000000116</v>
      </c>
      <c r="K1428" s="86">
        <f>I1428*Segmentos!$D$7*(AL1428%)*IF(ISNUMBER(AM1428),AM1428%,0)</f>
        <v>35078.400000000074</v>
      </c>
      <c r="L1428" s="4"/>
      <c r="M1428" s="2">
        <v>0.4</v>
      </c>
      <c r="N1428" s="2">
        <v>1.8</v>
      </c>
      <c r="O1428" s="2">
        <v>22.8</v>
      </c>
      <c r="P1428" s="2">
        <v>89.897000000000006</v>
      </c>
      <c r="Q1428" s="2">
        <v>0.26</v>
      </c>
      <c r="R1428" s="2">
        <v>1.2</v>
      </c>
      <c r="S1428" s="2">
        <v>21.2</v>
      </c>
      <c r="T1428" s="2">
        <v>9.7921999999999993</v>
      </c>
      <c r="U1428" s="2">
        <v>0.67</v>
      </c>
      <c r="V1428" s="2">
        <v>0.8</v>
      </c>
      <c r="W1428" s="2">
        <v>79.599999999999994</v>
      </c>
      <c r="X1428" s="2">
        <v>31.520900000000001</v>
      </c>
      <c r="Y1428" s="2">
        <v>0.38</v>
      </c>
      <c r="Z1428" s="2">
        <v>2.4</v>
      </c>
      <c r="AA1428" s="2">
        <v>16</v>
      </c>
      <c r="AB1428" s="2">
        <v>25.248899999999999</v>
      </c>
      <c r="AC1428" s="2">
        <v>0.32</v>
      </c>
      <c r="AD1428" s="2">
        <v>2.1</v>
      </c>
      <c r="AE1428" s="2">
        <v>15.5</v>
      </c>
      <c r="AF1428" s="2">
        <v>23.335000000000001</v>
      </c>
      <c r="AG1428" s="20">
        <v>0.51</v>
      </c>
      <c r="AH1428" s="20">
        <v>1.7</v>
      </c>
      <c r="AI1428" s="20">
        <v>30</v>
      </c>
      <c r="AJ1428" s="20">
        <v>53.710599999999999</v>
      </c>
      <c r="AK1428" s="18">
        <v>0.31</v>
      </c>
      <c r="AL1428" s="18">
        <v>1.8</v>
      </c>
      <c r="AM1428" s="18">
        <v>16.8</v>
      </c>
      <c r="AN1428" s="18">
        <v>36.186300000000003</v>
      </c>
      <c r="AO1428" s="2">
        <v>0.55000000000000004</v>
      </c>
      <c r="AP1428" s="2">
        <v>2.1</v>
      </c>
      <c r="AQ1428" s="2">
        <v>26.9</v>
      </c>
      <c r="AR1428" s="2">
        <v>13.502700000000001</v>
      </c>
      <c r="AS1428" s="2">
        <v>0.3</v>
      </c>
      <c r="AT1428" s="2">
        <v>1.8</v>
      </c>
      <c r="AU1428" s="2">
        <v>16.7</v>
      </c>
      <c r="AV1428" s="2">
        <v>14.5616</v>
      </c>
      <c r="AW1428" s="2">
        <v>0.1</v>
      </c>
      <c r="AX1428" s="2">
        <v>0.9</v>
      </c>
      <c r="AY1428" s="2">
        <v>11.3</v>
      </c>
      <c r="AZ1428" s="2">
        <v>6.2290000000000001</v>
      </c>
      <c r="BA1428" s="2">
        <v>0.65</v>
      </c>
      <c r="BB1428" s="2">
        <v>2.4</v>
      </c>
      <c r="BC1428" s="2">
        <v>27.5</v>
      </c>
      <c r="BD1428" s="2">
        <v>55.6036</v>
      </c>
      <c r="BE1428" s="4" t="str">
        <f t="shared" si="222"/>
        <v>NO APLICA</v>
      </c>
      <c r="BF1428" s="4">
        <f t="shared" si="223"/>
        <v>0.44800000000000006</v>
      </c>
      <c r="BG1428">
        <f t="shared" si="224"/>
        <v>0.55000000000000004</v>
      </c>
      <c r="BH1428">
        <f t="shared" si="225"/>
        <v>0.3</v>
      </c>
      <c r="BI1428">
        <f t="shared" si="226"/>
        <v>0.65</v>
      </c>
      <c r="BJ1428">
        <f t="shared" si="227"/>
        <v>0.31</v>
      </c>
      <c r="BK1428">
        <f t="shared" si="228"/>
        <v>0.51</v>
      </c>
      <c r="BL1428">
        <f t="shared" si="229"/>
        <v>1190.1600000000024</v>
      </c>
    </row>
    <row r="1429" spans="1:64" x14ac:dyDescent="0.2">
      <c r="A1429" s="1">
        <v>1427</v>
      </c>
      <c r="B1429" s="7" t="s">
        <v>39</v>
      </c>
      <c r="C1429" s="3">
        <v>39971</v>
      </c>
      <c r="D1429" s="4" t="s">
        <v>627</v>
      </c>
      <c r="E1429" s="4" t="s">
        <v>174</v>
      </c>
      <c r="F1429" s="5" t="str">
        <f t="shared" si="220"/>
        <v>D</v>
      </c>
      <c r="G1429" s="6">
        <v>0.9159722222222223</v>
      </c>
      <c r="H1429" s="6">
        <v>9.0277777777777787E-3</v>
      </c>
      <c r="I1429" s="85">
        <f t="shared" si="221"/>
        <v>133.99999999999989</v>
      </c>
      <c r="J1429" s="86">
        <f>I1429*Segmentos!$D$7*(AH1429%)*IF(ISNUMBER(AI1429),AI1429%,0)</f>
        <v>3114803.1999999974</v>
      </c>
      <c r="K1429" s="86">
        <f>I1429*Segmentos!$D$7*(AL1429%)*IF(ISNUMBER(AM1429),AM1429%,0)</f>
        <v>4044066.3999999966</v>
      </c>
      <c r="L1429" s="4"/>
      <c r="M1429" s="2">
        <v>6.72</v>
      </c>
      <c r="N1429" s="2">
        <v>21.8</v>
      </c>
      <c r="O1429" s="2">
        <v>30.9</v>
      </c>
      <c r="P1429" s="2">
        <v>89.624200000000002</v>
      </c>
      <c r="Q1429" s="2">
        <v>5.64</v>
      </c>
      <c r="R1429" s="2">
        <v>19.7</v>
      </c>
      <c r="S1429" s="2">
        <v>28.6</v>
      </c>
      <c r="T1429" s="2">
        <v>12.5496</v>
      </c>
      <c r="U1429" s="2">
        <v>6.44</v>
      </c>
      <c r="V1429" s="2">
        <v>18.2</v>
      </c>
      <c r="W1429" s="2">
        <v>35.299999999999997</v>
      </c>
      <c r="X1429" s="2">
        <v>17.9998</v>
      </c>
      <c r="Y1429" s="2">
        <v>6.1</v>
      </c>
      <c r="Z1429" s="2">
        <v>23.9</v>
      </c>
      <c r="AA1429" s="2">
        <v>25.5</v>
      </c>
      <c r="AB1429" s="2">
        <v>24.029499999999999</v>
      </c>
      <c r="AC1429" s="2">
        <v>8.01</v>
      </c>
      <c r="AD1429" s="2">
        <v>23.1</v>
      </c>
      <c r="AE1429" s="2">
        <v>34.700000000000003</v>
      </c>
      <c r="AF1429" s="2">
        <v>35.045299999999997</v>
      </c>
      <c r="AG1429" s="20">
        <v>5.81</v>
      </c>
      <c r="AH1429" s="20">
        <v>22.7</v>
      </c>
      <c r="AI1429" s="20">
        <v>25.6</v>
      </c>
      <c r="AJ1429" s="20">
        <v>36.740900000000003</v>
      </c>
      <c r="AK1429" s="18">
        <v>7.55</v>
      </c>
      <c r="AL1429" s="18">
        <v>20.9</v>
      </c>
      <c r="AM1429" s="18">
        <v>36.1</v>
      </c>
      <c r="AN1429" s="18">
        <v>52.883200000000002</v>
      </c>
      <c r="AO1429" s="2">
        <v>5.6</v>
      </c>
      <c r="AP1429" s="2">
        <v>19.5</v>
      </c>
      <c r="AQ1429" s="2">
        <v>28.7</v>
      </c>
      <c r="AR1429" s="2">
        <v>8.1544000000000008</v>
      </c>
      <c r="AS1429" s="2">
        <v>6.95</v>
      </c>
      <c r="AT1429" s="2">
        <v>18.8</v>
      </c>
      <c r="AU1429" s="2">
        <v>37</v>
      </c>
      <c r="AV1429" s="2">
        <v>20.4024</v>
      </c>
      <c r="AW1429" s="2">
        <v>7.86</v>
      </c>
      <c r="AX1429" s="2">
        <v>26</v>
      </c>
      <c r="AY1429" s="2">
        <v>30.2</v>
      </c>
      <c r="AZ1429" s="2">
        <v>30.148299999999999</v>
      </c>
      <c r="BA1429" s="2">
        <v>6.06</v>
      </c>
      <c r="BB1429" s="2">
        <v>20.9</v>
      </c>
      <c r="BC1429" s="2">
        <v>29</v>
      </c>
      <c r="BD1429" s="2">
        <v>30.9191</v>
      </c>
      <c r="BE1429" s="4" t="str">
        <f t="shared" si="222"/>
        <v>ENTRETENIDO</v>
      </c>
      <c r="BF1429" s="4">
        <f t="shared" si="223"/>
        <v>7.0688000000000004</v>
      </c>
      <c r="BG1429">
        <f t="shared" si="224"/>
        <v>5.6</v>
      </c>
      <c r="BH1429">
        <f t="shared" si="225"/>
        <v>6.95</v>
      </c>
      <c r="BI1429">
        <f t="shared" si="226"/>
        <v>7.86</v>
      </c>
      <c r="BJ1429">
        <f t="shared" si="227"/>
        <v>7.55</v>
      </c>
      <c r="BK1429">
        <f t="shared" si="228"/>
        <v>5.81</v>
      </c>
      <c r="BL1429">
        <f t="shared" si="229"/>
        <v>90265.079999999914</v>
      </c>
    </row>
    <row r="1430" spans="1:64" x14ac:dyDescent="0.2">
      <c r="A1430" s="1">
        <v>1428</v>
      </c>
      <c r="B1430" s="7" t="s">
        <v>77</v>
      </c>
      <c r="C1430" s="3">
        <v>39971</v>
      </c>
      <c r="D1430" s="4" t="s">
        <v>626</v>
      </c>
      <c r="E1430" s="4" t="s">
        <v>164</v>
      </c>
      <c r="F1430" s="5" t="str">
        <f t="shared" si="220"/>
        <v>D</v>
      </c>
      <c r="G1430" s="6">
        <v>0.87430555555555556</v>
      </c>
      <c r="H1430" s="6">
        <v>0.91388888888888886</v>
      </c>
      <c r="I1430" s="85">
        <f t="shared" si="221"/>
        <v>56.999999999999957</v>
      </c>
      <c r="J1430" s="86">
        <f>I1430*Segmentos!$D$7*(AH1430%)*IF(ISNUMBER(AI1430),AI1430%,0)</f>
        <v>1326412.7999999991</v>
      </c>
      <c r="K1430" s="86">
        <f>I1430*Segmentos!$D$7*(AL1430%)*IF(ISNUMBER(AM1430),AM1430%,0)</f>
        <v>1538133.5999999989</v>
      </c>
      <c r="L1430" s="4"/>
      <c r="M1430" s="2">
        <v>6.32</v>
      </c>
      <c r="N1430" s="2">
        <v>19</v>
      </c>
      <c r="O1430" s="2">
        <v>33.299999999999997</v>
      </c>
      <c r="P1430" s="2">
        <v>86.139300000000006</v>
      </c>
      <c r="Q1430" s="2">
        <v>3.14</v>
      </c>
      <c r="R1430" s="2">
        <v>8.9</v>
      </c>
      <c r="S1430" s="2">
        <v>35.200000000000003</v>
      </c>
      <c r="T1430" s="2">
        <v>7.1407999999999996</v>
      </c>
      <c r="U1430" s="2">
        <v>5.3</v>
      </c>
      <c r="V1430" s="2">
        <v>16.399999999999999</v>
      </c>
      <c r="W1430" s="2">
        <v>32.4</v>
      </c>
      <c r="X1430" s="2">
        <v>15.1311</v>
      </c>
      <c r="Y1430" s="2">
        <v>6.21</v>
      </c>
      <c r="Z1430" s="2">
        <v>21</v>
      </c>
      <c r="AA1430" s="2">
        <v>29.5</v>
      </c>
      <c r="AB1430" s="2">
        <v>24.972200000000001</v>
      </c>
      <c r="AC1430" s="2">
        <v>8.6999999999999993</v>
      </c>
      <c r="AD1430" s="2">
        <v>23.9</v>
      </c>
      <c r="AE1430" s="2">
        <v>36.4</v>
      </c>
      <c r="AF1430" s="2">
        <v>38.895200000000003</v>
      </c>
      <c r="AG1430" s="20">
        <v>5.84</v>
      </c>
      <c r="AH1430" s="20">
        <v>20.2</v>
      </c>
      <c r="AI1430" s="20">
        <v>28.8</v>
      </c>
      <c r="AJ1430" s="20">
        <v>37.75</v>
      </c>
      <c r="AK1430" s="18">
        <v>6.76</v>
      </c>
      <c r="AL1430" s="18">
        <v>17.8</v>
      </c>
      <c r="AM1430" s="18">
        <v>37.9</v>
      </c>
      <c r="AN1430" s="18">
        <v>48.389299999999999</v>
      </c>
      <c r="AO1430" s="2">
        <v>4.8499999999999996</v>
      </c>
      <c r="AP1430" s="2">
        <v>16.5</v>
      </c>
      <c r="AQ1430" s="2">
        <v>29.5</v>
      </c>
      <c r="AR1430" s="2">
        <v>7.2186000000000003</v>
      </c>
      <c r="AS1430" s="2">
        <v>6.77</v>
      </c>
      <c r="AT1430" s="2">
        <v>17.7</v>
      </c>
      <c r="AU1430" s="2">
        <v>38.200000000000003</v>
      </c>
      <c r="AV1430" s="2">
        <v>20.3188</v>
      </c>
      <c r="AW1430" s="2">
        <v>6.91</v>
      </c>
      <c r="AX1430" s="2">
        <v>20.100000000000001</v>
      </c>
      <c r="AY1430" s="2">
        <v>34.5</v>
      </c>
      <c r="AZ1430" s="2">
        <v>27.078700000000001</v>
      </c>
      <c r="BA1430" s="2">
        <v>6.04</v>
      </c>
      <c r="BB1430" s="2">
        <v>19.600000000000001</v>
      </c>
      <c r="BC1430" s="2">
        <v>30.9</v>
      </c>
      <c r="BD1430" s="2">
        <v>31.523199999999999</v>
      </c>
      <c r="BE1430" s="4" t="str">
        <f t="shared" si="222"/>
        <v>NO APLICA</v>
      </c>
      <c r="BF1430" s="4">
        <f t="shared" si="223"/>
        <v>6.5444000000000004</v>
      </c>
      <c r="BG1430">
        <f t="shared" si="224"/>
        <v>4.8499999999999996</v>
      </c>
      <c r="BH1430">
        <f t="shared" si="225"/>
        <v>6.77</v>
      </c>
      <c r="BI1430">
        <f t="shared" si="226"/>
        <v>6.91</v>
      </c>
      <c r="BJ1430">
        <f t="shared" si="227"/>
        <v>6.76</v>
      </c>
      <c r="BK1430">
        <f t="shared" si="228"/>
        <v>5.84</v>
      </c>
      <c r="BL1430">
        <f t="shared" si="229"/>
        <v>36063.899999999965</v>
      </c>
    </row>
    <row r="1431" spans="1:64" x14ac:dyDescent="0.2">
      <c r="A1431" s="1">
        <v>1429</v>
      </c>
      <c r="B1431" s="7" t="s">
        <v>106</v>
      </c>
      <c r="C1431" s="3">
        <v>39971</v>
      </c>
      <c r="D1431" s="4" t="s">
        <v>629</v>
      </c>
      <c r="E1431" s="4" t="s">
        <v>170</v>
      </c>
      <c r="F1431" s="5" t="str">
        <f t="shared" si="220"/>
        <v>D</v>
      </c>
      <c r="G1431" s="6">
        <v>0.89930555555555547</v>
      </c>
      <c r="H1431" s="6">
        <v>0.9</v>
      </c>
      <c r="I1431" s="85">
        <f t="shared" si="221"/>
        <v>1.0000000000001563</v>
      </c>
      <c r="J1431" s="86">
        <f>I1431*Segmentos!$D$7*(AH1431%)*IF(ISNUMBER(AI1431),AI1431%,0)</f>
        <v>2000.0000000003126</v>
      </c>
      <c r="K1431" s="86">
        <f>I1431*Segmentos!$D$7*(AL1431%)*IF(ISNUMBER(AM1431),AM1431%,0)</f>
        <v>0</v>
      </c>
      <c r="L1431" s="4"/>
      <c r="M1431" s="2">
        <v>0.23</v>
      </c>
      <c r="N1431" s="2">
        <v>0.2</v>
      </c>
      <c r="O1431" s="2">
        <v>100</v>
      </c>
      <c r="P1431" s="2">
        <v>47.256999999999998</v>
      </c>
      <c r="Q1431" s="2">
        <v>0</v>
      </c>
      <c r="R1431" s="2">
        <v>0</v>
      </c>
      <c r="S1431" s="8" t="s">
        <v>577</v>
      </c>
      <c r="T1431" s="2">
        <v>0</v>
      </c>
      <c r="U1431" s="2">
        <v>0.25</v>
      </c>
      <c r="V1431" s="2">
        <v>0.3</v>
      </c>
      <c r="W1431" s="2">
        <v>100</v>
      </c>
      <c r="X1431" s="2">
        <v>10.8306</v>
      </c>
      <c r="Y1431" s="2">
        <v>0.6</v>
      </c>
      <c r="Z1431" s="2">
        <v>0.6</v>
      </c>
      <c r="AA1431" s="2">
        <v>100</v>
      </c>
      <c r="AB1431" s="2">
        <v>36.426499999999997</v>
      </c>
      <c r="AC1431" s="2">
        <v>0</v>
      </c>
      <c r="AD1431" s="2">
        <v>0</v>
      </c>
      <c r="AE1431" s="8" t="s">
        <v>577</v>
      </c>
      <c r="AF1431" s="2">
        <v>0</v>
      </c>
      <c r="AG1431" s="20">
        <v>0.49</v>
      </c>
      <c r="AH1431" s="20">
        <v>0.5</v>
      </c>
      <c r="AI1431" s="20">
        <v>100</v>
      </c>
      <c r="AJ1431" s="20">
        <v>47.256999999999998</v>
      </c>
      <c r="AK1431" s="18">
        <v>0</v>
      </c>
      <c r="AL1431" s="18">
        <v>0</v>
      </c>
      <c r="AM1431" s="19" t="s">
        <v>577</v>
      </c>
      <c r="AN1431" s="18">
        <v>0</v>
      </c>
      <c r="AO1431" s="2">
        <v>0</v>
      </c>
      <c r="AP1431" s="2">
        <v>0</v>
      </c>
      <c r="AQ1431" s="8" t="s">
        <v>577</v>
      </c>
      <c r="AR1431" s="2">
        <v>0</v>
      </c>
      <c r="AS1431" s="2">
        <v>0</v>
      </c>
      <c r="AT1431" s="2">
        <v>0</v>
      </c>
      <c r="AU1431" s="8" t="s">
        <v>577</v>
      </c>
      <c r="AV1431" s="2">
        <v>0</v>
      </c>
      <c r="AW1431" s="2">
        <v>0.38</v>
      </c>
      <c r="AX1431" s="2">
        <v>0.4</v>
      </c>
      <c r="AY1431" s="2">
        <v>100</v>
      </c>
      <c r="AZ1431" s="2">
        <v>22.3507</v>
      </c>
      <c r="BA1431" s="2">
        <v>0.32</v>
      </c>
      <c r="BB1431" s="2">
        <v>0.3</v>
      </c>
      <c r="BC1431" s="2">
        <v>100</v>
      </c>
      <c r="BD1431" s="2">
        <v>24.906400000000001</v>
      </c>
      <c r="BE1431" s="4" t="str">
        <f t="shared" si="222"/>
        <v>NO APLICA</v>
      </c>
      <c r="BF1431" s="4">
        <f t="shared" si="223"/>
        <v>0.1532</v>
      </c>
      <c r="BG1431">
        <f t="shared" si="224"/>
        <v>0</v>
      </c>
      <c r="BH1431">
        <f t="shared" si="225"/>
        <v>0</v>
      </c>
      <c r="BI1431">
        <f t="shared" si="226"/>
        <v>0.38</v>
      </c>
      <c r="BJ1431">
        <f t="shared" si="227"/>
        <v>0</v>
      </c>
      <c r="BK1431">
        <f t="shared" si="228"/>
        <v>0.49</v>
      </c>
      <c r="BL1431">
        <f t="shared" si="229"/>
        <v>20.000000000003126</v>
      </c>
    </row>
    <row r="1432" spans="1:64" x14ac:dyDescent="0.2">
      <c r="A1432" s="1">
        <v>1430</v>
      </c>
      <c r="B1432" s="7" t="s">
        <v>107</v>
      </c>
      <c r="C1432" s="3">
        <v>39971</v>
      </c>
      <c r="D1432" s="4" t="s">
        <v>626</v>
      </c>
      <c r="E1432" s="4" t="s">
        <v>176</v>
      </c>
      <c r="F1432" s="5" t="str">
        <f t="shared" si="220"/>
        <v>D</v>
      </c>
      <c r="G1432" s="6">
        <v>0.91874999999999996</v>
      </c>
      <c r="H1432" s="6">
        <v>9.0277777777777787E-3</v>
      </c>
      <c r="I1432" s="85">
        <f t="shared" si="221"/>
        <v>130.00000000000006</v>
      </c>
      <c r="J1432" s="86">
        <f>I1432*Segmentos!$D$7*(AH1432%)*IF(ISNUMBER(AI1432),AI1432%,0)</f>
        <v>4041440.0000000019</v>
      </c>
      <c r="K1432" s="86">
        <f>I1432*Segmentos!$D$7*(AL1432%)*IF(ISNUMBER(AM1432),AM1432%,0)</f>
        <v>4899960.0000000019</v>
      </c>
      <c r="L1432" s="4"/>
      <c r="M1432" s="2">
        <v>8.64</v>
      </c>
      <c r="N1432" s="2">
        <v>27.9</v>
      </c>
      <c r="O1432" s="2">
        <v>30.9</v>
      </c>
      <c r="P1432" s="2">
        <v>88.100700000000003</v>
      </c>
      <c r="Q1432" s="2">
        <v>5.92</v>
      </c>
      <c r="R1432" s="2">
        <v>22.5</v>
      </c>
      <c r="S1432" s="2">
        <v>26.3</v>
      </c>
      <c r="T1432" s="2">
        <v>10.071199999999999</v>
      </c>
      <c r="U1432" s="2">
        <v>5.83</v>
      </c>
      <c r="V1432" s="2">
        <v>21.6</v>
      </c>
      <c r="W1432" s="2">
        <v>27</v>
      </c>
      <c r="X1432" s="2">
        <v>12.4681</v>
      </c>
      <c r="Y1432" s="2">
        <v>9.41</v>
      </c>
      <c r="Z1432" s="2">
        <v>30.5</v>
      </c>
      <c r="AA1432" s="2">
        <v>30.9</v>
      </c>
      <c r="AB1432" s="2">
        <v>28.3248</v>
      </c>
      <c r="AC1432" s="2">
        <v>11.13</v>
      </c>
      <c r="AD1432" s="2">
        <v>32.5</v>
      </c>
      <c r="AE1432" s="2">
        <v>34.200000000000003</v>
      </c>
      <c r="AF1432" s="2">
        <v>37.236499999999999</v>
      </c>
      <c r="AG1432" s="20">
        <v>7.78</v>
      </c>
      <c r="AH1432" s="20">
        <v>29</v>
      </c>
      <c r="AI1432" s="20">
        <v>26.8</v>
      </c>
      <c r="AJ1432" s="20">
        <v>37.615400000000001</v>
      </c>
      <c r="AK1432" s="18">
        <v>9.42</v>
      </c>
      <c r="AL1432" s="18">
        <v>27</v>
      </c>
      <c r="AM1432" s="18">
        <v>34.9</v>
      </c>
      <c r="AN1432" s="18">
        <v>50.485399999999998</v>
      </c>
      <c r="AO1432" s="2">
        <v>4.8499999999999996</v>
      </c>
      <c r="AP1432" s="2">
        <v>22.4</v>
      </c>
      <c r="AQ1432" s="2">
        <v>21.6</v>
      </c>
      <c r="AR1432" s="2">
        <v>5.4013</v>
      </c>
      <c r="AS1432" s="2">
        <v>6.45</v>
      </c>
      <c r="AT1432" s="2">
        <v>25.5</v>
      </c>
      <c r="AU1432" s="2">
        <v>25.3</v>
      </c>
      <c r="AV1432" s="2">
        <v>14.494899999999999</v>
      </c>
      <c r="AW1432" s="2">
        <v>9.9700000000000006</v>
      </c>
      <c r="AX1432" s="2">
        <v>30.8</v>
      </c>
      <c r="AY1432" s="2">
        <v>32.4</v>
      </c>
      <c r="AZ1432" s="2">
        <v>29.220099999999999</v>
      </c>
      <c r="BA1432" s="2">
        <v>9.99</v>
      </c>
      <c r="BB1432" s="2">
        <v>28.8</v>
      </c>
      <c r="BC1432" s="2">
        <v>34.700000000000003</v>
      </c>
      <c r="BD1432" s="2">
        <v>38.984400000000001</v>
      </c>
      <c r="BE1432" s="4" t="str">
        <f t="shared" si="222"/>
        <v>ENTRETENIDO</v>
      </c>
      <c r="BF1432" s="4">
        <f t="shared" si="223"/>
        <v>7.8148</v>
      </c>
      <c r="BG1432">
        <f t="shared" si="224"/>
        <v>4.8499999999999996</v>
      </c>
      <c r="BH1432">
        <f t="shared" si="225"/>
        <v>6.45</v>
      </c>
      <c r="BI1432">
        <f t="shared" si="226"/>
        <v>9.99</v>
      </c>
      <c r="BJ1432">
        <f t="shared" si="227"/>
        <v>9.42</v>
      </c>
      <c r="BK1432">
        <f t="shared" si="228"/>
        <v>7.78</v>
      </c>
      <c r="BL1432">
        <f t="shared" si="229"/>
        <v>112074.30000000003</v>
      </c>
    </row>
    <row r="1433" spans="1:64" x14ac:dyDescent="0.2">
      <c r="A1433" s="1">
        <v>1431</v>
      </c>
      <c r="B1433" s="7" t="s">
        <v>73</v>
      </c>
      <c r="C1433" s="3">
        <v>39971</v>
      </c>
      <c r="D1433" s="4" t="s">
        <v>629</v>
      </c>
      <c r="E1433" s="4" t="s">
        <v>170</v>
      </c>
      <c r="F1433" s="5" t="str">
        <f t="shared" si="220"/>
        <v>D</v>
      </c>
      <c r="G1433" s="6">
        <v>0.8833333333333333</v>
      </c>
      <c r="H1433" s="6">
        <v>0.89861111111111114</v>
      </c>
      <c r="I1433" s="85">
        <f t="shared" si="221"/>
        <v>22.000000000000082</v>
      </c>
      <c r="J1433" s="86">
        <f>I1433*Segmentos!$D$7*(AH1433%)*IF(ISNUMBER(AI1433),AI1433%,0)</f>
        <v>5596.800000000022</v>
      </c>
      <c r="K1433" s="86">
        <f>I1433*Segmentos!$D$7*(AL1433%)*IF(ISNUMBER(AM1433),AM1433%,0)</f>
        <v>8976.0000000000346</v>
      </c>
      <c r="L1433" s="4"/>
      <c r="M1433" s="2">
        <v>0.08</v>
      </c>
      <c r="N1433" s="2">
        <v>0.2</v>
      </c>
      <c r="O1433" s="2">
        <v>34.4</v>
      </c>
      <c r="P1433" s="2">
        <v>32.956699999999998</v>
      </c>
      <c r="Q1433" s="2">
        <v>0.17</v>
      </c>
      <c r="R1433" s="2">
        <v>0.5</v>
      </c>
      <c r="S1433" s="2">
        <v>36.4</v>
      </c>
      <c r="T1433" s="2">
        <v>11.226100000000001</v>
      </c>
      <c r="U1433" s="2">
        <v>0.01</v>
      </c>
      <c r="V1433" s="2">
        <v>0.3</v>
      </c>
      <c r="W1433" s="2">
        <v>4.5</v>
      </c>
      <c r="X1433" s="2">
        <v>1.1387</v>
      </c>
      <c r="Y1433" s="2">
        <v>0.18</v>
      </c>
      <c r="Z1433" s="2">
        <v>0.3</v>
      </c>
      <c r="AA1433" s="2">
        <v>51.6</v>
      </c>
      <c r="AB1433" s="2">
        <v>20.591899999999999</v>
      </c>
      <c r="AC1433" s="2">
        <v>0</v>
      </c>
      <c r="AD1433" s="2">
        <v>0</v>
      </c>
      <c r="AE1433" s="8" t="s">
        <v>577</v>
      </c>
      <c r="AF1433" s="2">
        <v>0</v>
      </c>
      <c r="AG1433" s="20">
        <v>0.08</v>
      </c>
      <c r="AH1433" s="20">
        <v>0.1</v>
      </c>
      <c r="AI1433" s="20">
        <v>63.6</v>
      </c>
      <c r="AJ1433" s="20">
        <v>14.179600000000001</v>
      </c>
      <c r="AK1433" s="18">
        <v>0.09</v>
      </c>
      <c r="AL1433" s="18">
        <v>0.4</v>
      </c>
      <c r="AM1433" s="18">
        <v>25.5</v>
      </c>
      <c r="AN1433" s="18">
        <v>18.777100000000001</v>
      </c>
      <c r="AO1433" s="2">
        <v>0</v>
      </c>
      <c r="AP1433" s="2">
        <v>0</v>
      </c>
      <c r="AQ1433" s="8" t="s">
        <v>577</v>
      </c>
      <c r="AR1433" s="2">
        <v>0</v>
      </c>
      <c r="AS1433" s="2">
        <v>0.22</v>
      </c>
      <c r="AT1433" s="2">
        <v>0.8</v>
      </c>
      <c r="AU1433" s="2">
        <v>25.5</v>
      </c>
      <c r="AV1433" s="2">
        <v>18.777100000000001</v>
      </c>
      <c r="AW1433" s="2">
        <v>0.12</v>
      </c>
      <c r="AX1433" s="2">
        <v>0.2</v>
      </c>
      <c r="AY1433" s="2">
        <v>63.6</v>
      </c>
      <c r="AZ1433" s="2">
        <v>14.179600000000001</v>
      </c>
      <c r="BA1433" s="2">
        <v>0</v>
      </c>
      <c r="BB1433" s="2">
        <v>0</v>
      </c>
      <c r="BC1433" s="8" t="s">
        <v>577</v>
      </c>
      <c r="BD1433" s="2">
        <v>0</v>
      </c>
      <c r="BE1433" s="4" t="str">
        <f t="shared" si="222"/>
        <v>NO APLICA</v>
      </c>
      <c r="BF1433" s="4">
        <f t="shared" si="223"/>
        <v>0.14120000000000002</v>
      </c>
      <c r="BG1433">
        <f t="shared" si="224"/>
        <v>0</v>
      </c>
      <c r="BH1433">
        <f t="shared" si="225"/>
        <v>0.22</v>
      </c>
      <c r="BI1433">
        <f t="shared" si="226"/>
        <v>0.12</v>
      </c>
      <c r="BJ1433">
        <f t="shared" si="227"/>
        <v>0.09</v>
      </c>
      <c r="BK1433">
        <f t="shared" si="228"/>
        <v>0.08</v>
      </c>
      <c r="BL1433">
        <f t="shared" si="229"/>
        <v>151.36000000000055</v>
      </c>
    </row>
    <row r="1434" spans="1:64" x14ac:dyDescent="0.2">
      <c r="A1434" s="1">
        <v>1432</v>
      </c>
      <c r="B1434" s="7" t="s">
        <v>114</v>
      </c>
      <c r="C1434" s="3">
        <v>39971</v>
      </c>
      <c r="D1434" s="4" t="s">
        <v>8</v>
      </c>
      <c r="E1434" s="4" t="s">
        <v>180</v>
      </c>
      <c r="F1434" s="5" t="str">
        <f t="shared" si="220"/>
        <v>D</v>
      </c>
      <c r="G1434" s="6">
        <v>0.90694444444444444</v>
      </c>
      <c r="H1434" s="6">
        <v>0.99375000000000002</v>
      </c>
      <c r="I1434" s="85">
        <f t="shared" si="221"/>
        <v>125.00000000000003</v>
      </c>
      <c r="J1434" s="86">
        <f>I1434*Segmentos!$D$7*(AH1434%)*IF(ISNUMBER(AI1434),AI1434%,0)</f>
        <v>3389100.0000000009</v>
      </c>
      <c r="K1434" s="86">
        <f>I1434*Segmentos!$D$7*(AL1434%)*IF(ISNUMBER(AM1434),AM1434%,0)</f>
        <v>2442150.0000000009</v>
      </c>
      <c r="L1434" s="4"/>
      <c r="M1434" s="2">
        <v>5.78</v>
      </c>
      <c r="N1434" s="2">
        <v>24.1</v>
      </c>
      <c r="O1434" s="2">
        <v>24</v>
      </c>
      <c r="P1434" s="2">
        <v>81.176900000000003</v>
      </c>
      <c r="Q1434" s="2">
        <v>7.99</v>
      </c>
      <c r="R1434" s="2">
        <v>25.9</v>
      </c>
      <c r="S1434" s="2">
        <v>30.9</v>
      </c>
      <c r="T1434" s="2">
        <v>18.726700000000001</v>
      </c>
      <c r="U1434" s="2">
        <v>5.45</v>
      </c>
      <c r="V1434" s="2">
        <v>21.7</v>
      </c>
      <c r="W1434" s="2">
        <v>25.2</v>
      </c>
      <c r="X1434" s="2">
        <v>16.059200000000001</v>
      </c>
      <c r="Y1434" s="2">
        <v>5.6</v>
      </c>
      <c r="Z1434" s="2">
        <v>27.3</v>
      </c>
      <c r="AA1434" s="2">
        <v>20.5</v>
      </c>
      <c r="AB1434" s="2">
        <v>23.2056</v>
      </c>
      <c r="AC1434" s="2">
        <v>5.03</v>
      </c>
      <c r="AD1434" s="2">
        <v>21.9</v>
      </c>
      <c r="AE1434" s="2">
        <v>22.9</v>
      </c>
      <c r="AF1434" s="2">
        <v>23.185400000000001</v>
      </c>
      <c r="AG1434" s="20">
        <v>6.77</v>
      </c>
      <c r="AH1434" s="20">
        <v>28.6</v>
      </c>
      <c r="AI1434" s="20">
        <v>23.7</v>
      </c>
      <c r="AJ1434" s="20">
        <v>45.1145</v>
      </c>
      <c r="AK1434" s="18">
        <v>4.8899999999999997</v>
      </c>
      <c r="AL1434" s="18">
        <v>20.100000000000001</v>
      </c>
      <c r="AM1434" s="18">
        <v>24.3</v>
      </c>
      <c r="AN1434" s="18">
        <v>36.062399999999997</v>
      </c>
      <c r="AO1434" s="2">
        <v>3.5</v>
      </c>
      <c r="AP1434" s="2">
        <v>19.100000000000001</v>
      </c>
      <c r="AQ1434" s="2">
        <v>18.3</v>
      </c>
      <c r="AR1434" s="2">
        <v>5.3635000000000002</v>
      </c>
      <c r="AS1434" s="2">
        <v>4.7300000000000004</v>
      </c>
      <c r="AT1434" s="2">
        <v>23</v>
      </c>
      <c r="AU1434" s="2">
        <v>20.5</v>
      </c>
      <c r="AV1434" s="2">
        <v>14.6221</v>
      </c>
      <c r="AW1434" s="2">
        <v>6.32</v>
      </c>
      <c r="AX1434" s="2">
        <v>26.6</v>
      </c>
      <c r="AY1434" s="2">
        <v>23.8</v>
      </c>
      <c r="AZ1434" s="2">
        <v>25.5184</v>
      </c>
      <c r="BA1434" s="2">
        <v>6.63</v>
      </c>
      <c r="BB1434" s="2">
        <v>24.4</v>
      </c>
      <c r="BC1434" s="2">
        <v>27.2</v>
      </c>
      <c r="BD1434" s="2">
        <v>35.672899999999998</v>
      </c>
      <c r="BE1434" s="4" t="str">
        <f t="shared" si="222"/>
        <v>ABURRIDO</v>
      </c>
      <c r="BF1434" s="4">
        <f t="shared" si="223"/>
        <v>5.3594000000000008</v>
      </c>
      <c r="BG1434">
        <f t="shared" si="224"/>
        <v>3.5</v>
      </c>
      <c r="BH1434">
        <f t="shared" si="225"/>
        <v>4.7300000000000004</v>
      </c>
      <c r="BI1434">
        <f t="shared" si="226"/>
        <v>6.63</v>
      </c>
      <c r="BJ1434">
        <f t="shared" si="227"/>
        <v>4.8899999999999997</v>
      </c>
      <c r="BK1434">
        <f t="shared" si="228"/>
        <v>6.77</v>
      </c>
      <c r="BL1434">
        <f t="shared" si="229"/>
        <v>72300.000000000029</v>
      </c>
    </row>
    <row r="1435" spans="1:64" x14ac:dyDescent="0.2">
      <c r="A1435" s="1">
        <v>1433</v>
      </c>
      <c r="B1435" s="7" t="s">
        <v>5</v>
      </c>
      <c r="C1435" s="3">
        <v>39971</v>
      </c>
      <c r="D1435" s="4" t="s">
        <v>3</v>
      </c>
      <c r="E1435" s="4" t="s">
        <v>164</v>
      </c>
      <c r="F1435" s="5" t="str">
        <f t="shared" si="220"/>
        <v>D</v>
      </c>
      <c r="G1435" s="6">
        <v>0.87430555555555556</v>
      </c>
      <c r="H1435" s="6">
        <v>0.91736111111111107</v>
      </c>
      <c r="I1435" s="85">
        <f t="shared" si="221"/>
        <v>61.999999999999943</v>
      </c>
      <c r="J1435" s="86">
        <f>I1435*Segmentos!$D$7*(AH1435%)*IF(ISNUMBER(AI1435),AI1435%,0)</f>
        <v>2144703.9999999981</v>
      </c>
      <c r="K1435" s="86">
        <f>I1435*Segmentos!$D$7*(AL1435%)*IF(ISNUMBER(AM1435),AM1435%,0)</f>
        <v>2201892.799999998</v>
      </c>
      <c r="L1435" s="4"/>
      <c r="M1435" s="2">
        <v>8.77</v>
      </c>
      <c r="N1435" s="2">
        <v>22</v>
      </c>
      <c r="O1435" s="2">
        <v>39.9</v>
      </c>
      <c r="P1435" s="2">
        <v>88.379300000000001</v>
      </c>
      <c r="Q1435" s="2">
        <v>6.73</v>
      </c>
      <c r="R1435" s="2">
        <v>15.1</v>
      </c>
      <c r="S1435" s="2">
        <v>44.5</v>
      </c>
      <c r="T1435" s="2">
        <v>11.302</v>
      </c>
      <c r="U1435" s="2">
        <v>5.92</v>
      </c>
      <c r="V1435" s="2">
        <v>16.399999999999999</v>
      </c>
      <c r="W1435" s="2">
        <v>36.1</v>
      </c>
      <c r="X1435" s="2">
        <v>12.5044</v>
      </c>
      <c r="Y1435" s="2">
        <v>9.1</v>
      </c>
      <c r="Z1435" s="2">
        <v>26</v>
      </c>
      <c r="AA1435" s="2">
        <v>35</v>
      </c>
      <c r="AB1435" s="2">
        <v>27.0701</v>
      </c>
      <c r="AC1435" s="2">
        <v>11.34</v>
      </c>
      <c r="AD1435" s="2">
        <v>25.5</v>
      </c>
      <c r="AE1435" s="2">
        <v>44.5</v>
      </c>
      <c r="AF1435" s="2">
        <v>37.502899999999997</v>
      </c>
      <c r="AG1435" s="20">
        <v>8.64</v>
      </c>
      <c r="AH1435" s="20">
        <v>23.5</v>
      </c>
      <c r="AI1435" s="20">
        <v>36.799999999999997</v>
      </c>
      <c r="AJ1435" s="20">
        <v>41.299799999999998</v>
      </c>
      <c r="AK1435" s="18">
        <v>8.89</v>
      </c>
      <c r="AL1435" s="18">
        <v>20.6</v>
      </c>
      <c r="AM1435" s="18">
        <v>43.1</v>
      </c>
      <c r="AN1435" s="18">
        <v>47.079500000000003</v>
      </c>
      <c r="AO1435" s="2">
        <v>4.84</v>
      </c>
      <c r="AP1435" s="2">
        <v>17.2</v>
      </c>
      <c r="AQ1435" s="2">
        <v>28.2</v>
      </c>
      <c r="AR1435" s="2">
        <v>5.3240999999999996</v>
      </c>
      <c r="AS1435" s="2">
        <v>8.6199999999999992</v>
      </c>
      <c r="AT1435" s="2">
        <v>21.7</v>
      </c>
      <c r="AU1435" s="2">
        <v>39.700000000000003</v>
      </c>
      <c r="AV1435" s="2">
        <v>19.1188</v>
      </c>
      <c r="AW1435" s="2">
        <v>9.57</v>
      </c>
      <c r="AX1435" s="2">
        <v>22.7</v>
      </c>
      <c r="AY1435" s="2">
        <v>42.2</v>
      </c>
      <c r="AZ1435" s="2">
        <v>27.7029</v>
      </c>
      <c r="BA1435" s="2">
        <v>9.39</v>
      </c>
      <c r="BB1435" s="2">
        <v>23</v>
      </c>
      <c r="BC1435" s="2">
        <v>40.799999999999997</v>
      </c>
      <c r="BD1435" s="2">
        <v>36.233499999999999</v>
      </c>
      <c r="BE1435" s="4" t="str">
        <f t="shared" si="222"/>
        <v>NO APLICA</v>
      </c>
      <c r="BF1435" s="4">
        <f t="shared" si="223"/>
        <v>8.5610000000000017</v>
      </c>
      <c r="BG1435">
        <f t="shared" si="224"/>
        <v>4.84</v>
      </c>
      <c r="BH1435">
        <f t="shared" si="225"/>
        <v>8.6199999999999992</v>
      </c>
      <c r="BI1435">
        <f t="shared" si="226"/>
        <v>9.57</v>
      </c>
      <c r="BJ1435">
        <f t="shared" si="227"/>
        <v>8.89</v>
      </c>
      <c r="BK1435">
        <f t="shared" si="228"/>
        <v>8.64</v>
      </c>
      <c r="BL1435">
        <f t="shared" si="229"/>
        <v>54423.59999999994</v>
      </c>
    </row>
    <row r="1436" spans="1:64" x14ac:dyDescent="0.2">
      <c r="A1436" s="1">
        <v>1434</v>
      </c>
      <c r="B1436" s="7" t="s">
        <v>49</v>
      </c>
      <c r="C1436" s="3">
        <v>39971</v>
      </c>
      <c r="D1436" s="4" t="s">
        <v>3</v>
      </c>
      <c r="E1436" s="4" t="s">
        <v>168</v>
      </c>
      <c r="F1436" s="5" t="str">
        <f t="shared" si="220"/>
        <v>D</v>
      </c>
      <c r="G1436" s="6">
        <v>0.7909722222222223</v>
      </c>
      <c r="H1436" s="6">
        <v>0.87430555555555556</v>
      </c>
      <c r="I1436" s="85">
        <f t="shared" si="221"/>
        <v>119.99999999999989</v>
      </c>
      <c r="J1436" s="86">
        <f>I1436*Segmentos!$D$7*(AH1436%)*IF(ISNUMBER(AI1436),AI1436%,0)</f>
        <v>1619999.9999999986</v>
      </c>
      <c r="K1436" s="86">
        <f>I1436*Segmentos!$D$7*(AL1436%)*IF(ISNUMBER(AM1436),AM1436%,0)</f>
        <v>982799.99999999895</v>
      </c>
      <c r="L1436" s="4" t="s">
        <v>371</v>
      </c>
      <c r="M1436" s="2">
        <v>2.68</v>
      </c>
      <c r="N1436" s="2">
        <v>13.3</v>
      </c>
      <c r="O1436" s="2">
        <v>20.2</v>
      </c>
      <c r="P1436" s="2">
        <v>81.444900000000004</v>
      </c>
      <c r="Q1436" s="2">
        <v>2.39</v>
      </c>
      <c r="R1436" s="2">
        <v>8.5</v>
      </c>
      <c r="S1436" s="2">
        <v>28.3</v>
      </c>
      <c r="T1436" s="2">
        <v>12.127000000000001</v>
      </c>
      <c r="U1436" s="2">
        <v>1.99</v>
      </c>
      <c r="V1436" s="2">
        <v>8.8000000000000007</v>
      </c>
      <c r="W1436" s="2">
        <v>22.6</v>
      </c>
      <c r="X1436" s="2">
        <v>12.667999999999999</v>
      </c>
      <c r="Y1436" s="2">
        <v>3.06</v>
      </c>
      <c r="Z1436" s="2">
        <v>15.6</v>
      </c>
      <c r="AA1436" s="2">
        <v>19.600000000000001</v>
      </c>
      <c r="AB1436" s="2">
        <v>27.456099999999999</v>
      </c>
      <c r="AC1436" s="2">
        <v>2.92</v>
      </c>
      <c r="AD1436" s="2">
        <v>16.5</v>
      </c>
      <c r="AE1436" s="2">
        <v>17.7</v>
      </c>
      <c r="AF1436" s="2">
        <v>29.1938</v>
      </c>
      <c r="AG1436" s="20">
        <v>3.37</v>
      </c>
      <c r="AH1436" s="20">
        <v>15</v>
      </c>
      <c r="AI1436" s="20">
        <v>22.5</v>
      </c>
      <c r="AJ1436" s="20">
        <v>48.580500000000001</v>
      </c>
      <c r="AK1436" s="18">
        <v>2.06</v>
      </c>
      <c r="AL1436" s="18">
        <v>11.7</v>
      </c>
      <c r="AM1436" s="18">
        <v>17.5</v>
      </c>
      <c r="AN1436" s="18">
        <v>32.864400000000003</v>
      </c>
      <c r="AO1436" s="2">
        <v>0.75</v>
      </c>
      <c r="AP1436" s="2">
        <v>7.3</v>
      </c>
      <c r="AQ1436" s="2">
        <v>10.3</v>
      </c>
      <c r="AR1436" s="2">
        <v>2.5070000000000001</v>
      </c>
      <c r="AS1436" s="2">
        <v>2.0299999999999998</v>
      </c>
      <c r="AT1436" s="2">
        <v>10.3</v>
      </c>
      <c r="AU1436" s="2">
        <v>19.7</v>
      </c>
      <c r="AV1436" s="2">
        <v>13.5806</v>
      </c>
      <c r="AW1436" s="2">
        <v>3.92</v>
      </c>
      <c r="AX1436" s="2">
        <v>16.899999999999999</v>
      </c>
      <c r="AY1436" s="2">
        <v>23.3</v>
      </c>
      <c r="AZ1436" s="2">
        <v>34.301299999999998</v>
      </c>
      <c r="BA1436" s="2">
        <v>2.67</v>
      </c>
      <c r="BB1436" s="2">
        <v>14</v>
      </c>
      <c r="BC1436" s="2">
        <v>19</v>
      </c>
      <c r="BD1436" s="2">
        <v>31.056000000000001</v>
      </c>
      <c r="BE1436" s="4" t="str">
        <f t="shared" si="222"/>
        <v>ABURRIDO</v>
      </c>
      <c r="BF1436" s="4">
        <f t="shared" si="223"/>
        <v>2.5798000000000001</v>
      </c>
      <c r="BG1436">
        <f t="shared" si="224"/>
        <v>0.75</v>
      </c>
      <c r="BH1436">
        <f t="shared" si="225"/>
        <v>2.0299999999999998</v>
      </c>
      <c r="BI1436">
        <f t="shared" si="226"/>
        <v>3.92</v>
      </c>
      <c r="BJ1436">
        <f t="shared" si="227"/>
        <v>2.06</v>
      </c>
      <c r="BK1436">
        <f t="shared" si="228"/>
        <v>3.37</v>
      </c>
      <c r="BL1436">
        <f t="shared" si="229"/>
        <v>32239.199999999972</v>
      </c>
    </row>
    <row r="1437" spans="1:64" x14ac:dyDescent="0.2">
      <c r="A1437" s="1">
        <v>1435</v>
      </c>
      <c r="B1437" s="7" t="s">
        <v>101</v>
      </c>
      <c r="C1437" s="3">
        <v>39971</v>
      </c>
      <c r="D1437" s="4" t="s">
        <v>628</v>
      </c>
      <c r="E1437" s="4" t="s">
        <v>168</v>
      </c>
      <c r="F1437" s="5" t="str">
        <f t="shared" si="220"/>
        <v>D</v>
      </c>
      <c r="G1437" s="6">
        <v>0.91666666666666663</v>
      </c>
      <c r="H1437" s="6">
        <v>2.4305555555555556E-2</v>
      </c>
      <c r="I1437" s="85">
        <f t="shared" si="221"/>
        <v>155.00000000000003</v>
      </c>
      <c r="J1437" s="86">
        <f>I1437*Segmentos!$D$7*(AH1437%)*IF(ISNUMBER(AI1437),AI1437%,0)</f>
        <v>2645230.0000000005</v>
      </c>
      <c r="K1437" s="86">
        <f>I1437*Segmentos!$D$7*(AL1437%)*IF(ISNUMBER(AM1437),AM1437%,0)</f>
        <v>1707480.0000000005</v>
      </c>
      <c r="L1437" s="4" t="s">
        <v>373</v>
      </c>
      <c r="M1437" s="2">
        <v>3.48</v>
      </c>
      <c r="N1437" s="2">
        <v>13</v>
      </c>
      <c r="O1437" s="2">
        <v>26.7</v>
      </c>
      <c r="P1437" s="2">
        <v>85.009500000000003</v>
      </c>
      <c r="Q1437" s="2">
        <v>0.74</v>
      </c>
      <c r="R1437" s="2">
        <v>4.9000000000000004</v>
      </c>
      <c r="S1437" s="2">
        <v>15.1</v>
      </c>
      <c r="T1437" s="2">
        <v>3.0219999999999998</v>
      </c>
      <c r="U1437" s="2">
        <v>3.31</v>
      </c>
      <c r="V1437" s="2">
        <v>11.8</v>
      </c>
      <c r="W1437" s="2">
        <v>28</v>
      </c>
      <c r="X1437" s="2">
        <v>16.9681</v>
      </c>
      <c r="Y1437" s="2">
        <v>5.58</v>
      </c>
      <c r="Z1437" s="2">
        <v>19.899999999999999</v>
      </c>
      <c r="AA1437" s="2">
        <v>28</v>
      </c>
      <c r="AB1437" s="2">
        <v>40.258800000000001</v>
      </c>
      <c r="AC1437" s="2">
        <v>3.09</v>
      </c>
      <c r="AD1437" s="2">
        <v>11.7</v>
      </c>
      <c r="AE1437" s="2">
        <v>26.4</v>
      </c>
      <c r="AF1437" s="2">
        <v>24.7606</v>
      </c>
      <c r="AG1437" s="20">
        <v>4.2699999999999996</v>
      </c>
      <c r="AH1437" s="20">
        <v>16.100000000000001</v>
      </c>
      <c r="AI1437" s="20">
        <v>26.5</v>
      </c>
      <c r="AJ1437" s="20">
        <v>49.477800000000002</v>
      </c>
      <c r="AK1437" s="18">
        <v>2.77</v>
      </c>
      <c r="AL1437" s="18">
        <v>10.199999999999999</v>
      </c>
      <c r="AM1437" s="18">
        <v>27</v>
      </c>
      <c r="AN1437" s="18">
        <v>35.531799999999997</v>
      </c>
      <c r="AO1437" s="2">
        <v>1.66</v>
      </c>
      <c r="AP1437" s="2">
        <v>8.1999999999999993</v>
      </c>
      <c r="AQ1437" s="2">
        <v>20.3</v>
      </c>
      <c r="AR1437" s="2">
        <v>4.423</v>
      </c>
      <c r="AS1437" s="2">
        <v>2.93</v>
      </c>
      <c r="AT1437" s="2">
        <v>10.5</v>
      </c>
      <c r="AU1437" s="2">
        <v>27.8</v>
      </c>
      <c r="AV1437" s="2">
        <v>15.7858</v>
      </c>
      <c r="AW1437" s="2">
        <v>2.58</v>
      </c>
      <c r="AX1437" s="2">
        <v>11.8</v>
      </c>
      <c r="AY1437" s="2">
        <v>22</v>
      </c>
      <c r="AZ1437" s="2">
        <v>18.157</v>
      </c>
      <c r="BA1437" s="2">
        <v>4.99</v>
      </c>
      <c r="BB1437" s="2">
        <v>16.8</v>
      </c>
      <c r="BC1437" s="2">
        <v>29.7</v>
      </c>
      <c r="BD1437" s="2">
        <v>46.643700000000003</v>
      </c>
      <c r="BE1437" s="4" t="str">
        <f t="shared" si="222"/>
        <v>ABURRIDO</v>
      </c>
      <c r="BF1437" s="4">
        <f t="shared" si="223"/>
        <v>3.5089999999999995</v>
      </c>
      <c r="BG1437">
        <f t="shared" si="224"/>
        <v>1.66</v>
      </c>
      <c r="BH1437">
        <f t="shared" si="225"/>
        <v>2.93</v>
      </c>
      <c r="BI1437">
        <f t="shared" si="226"/>
        <v>4.99</v>
      </c>
      <c r="BJ1437">
        <f t="shared" si="227"/>
        <v>2.77</v>
      </c>
      <c r="BK1437">
        <f t="shared" si="228"/>
        <v>4.2699999999999996</v>
      </c>
      <c r="BL1437">
        <f t="shared" si="229"/>
        <v>53800.500000000007</v>
      </c>
    </row>
    <row r="1438" spans="1:64" x14ac:dyDescent="0.2">
      <c r="A1438" s="1">
        <v>1436</v>
      </c>
      <c r="B1438" s="7" t="s">
        <v>9</v>
      </c>
      <c r="C1438" s="3">
        <v>39971</v>
      </c>
      <c r="D1438" s="4" t="s">
        <v>8</v>
      </c>
      <c r="E1438" s="4" t="s">
        <v>168</v>
      </c>
      <c r="F1438" s="5" t="str">
        <f t="shared" si="220"/>
        <v>D</v>
      </c>
      <c r="G1438" s="6">
        <v>0.78472222222222221</v>
      </c>
      <c r="H1438" s="6">
        <v>0.87361111111111101</v>
      </c>
      <c r="I1438" s="85">
        <f t="shared" si="221"/>
        <v>127.99999999999986</v>
      </c>
      <c r="J1438" s="86">
        <f>I1438*Segmentos!$D$7*(AH1438%)*IF(ISNUMBER(AI1438),AI1438%,0)</f>
        <v>2795212.799999997</v>
      </c>
      <c r="K1438" s="86">
        <f>I1438*Segmentos!$D$7*(AL1438%)*IF(ISNUMBER(AM1438),AM1438%,0)</f>
        <v>3777740.7999999956</v>
      </c>
      <c r="L1438" s="4" t="s">
        <v>370</v>
      </c>
      <c r="M1438" s="2">
        <v>6.48</v>
      </c>
      <c r="N1438" s="2">
        <v>17.399999999999999</v>
      </c>
      <c r="O1438" s="2">
        <v>37.299999999999997</v>
      </c>
      <c r="P1438" s="2">
        <v>76.065299999999993</v>
      </c>
      <c r="Q1438" s="2">
        <v>5.9</v>
      </c>
      <c r="R1438" s="2">
        <v>14.1</v>
      </c>
      <c r="S1438" s="2">
        <v>42</v>
      </c>
      <c r="T1438" s="2">
        <v>11.5686</v>
      </c>
      <c r="U1438" s="2">
        <v>5.55</v>
      </c>
      <c r="V1438" s="2">
        <v>16.899999999999999</v>
      </c>
      <c r="W1438" s="2">
        <v>32.799999999999997</v>
      </c>
      <c r="X1438" s="2">
        <v>13.6625</v>
      </c>
      <c r="Y1438" s="2">
        <v>6.46</v>
      </c>
      <c r="Z1438" s="2">
        <v>18.3</v>
      </c>
      <c r="AA1438" s="2">
        <v>35.299999999999997</v>
      </c>
      <c r="AB1438" s="2">
        <v>22.4025</v>
      </c>
      <c r="AC1438" s="2">
        <v>7.37</v>
      </c>
      <c r="AD1438" s="2">
        <v>18.5</v>
      </c>
      <c r="AE1438" s="2">
        <v>39.799999999999997</v>
      </c>
      <c r="AF1438" s="2">
        <v>28.431699999999999</v>
      </c>
      <c r="AG1438" s="20">
        <v>5.46</v>
      </c>
      <c r="AH1438" s="20">
        <v>16.2</v>
      </c>
      <c r="AI1438" s="20">
        <v>33.700000000000003</v>
      </c>
      <c r="AJ1438" s="20">
        <v>30.424600000000002</v>
      </c>
      <c r="AK1438" s="18">
        <v>7.39</v>
      </c>
      <c r="AL1438" s="18">
        <v>18.399999999999999</v>
      </c>
      <c r="AM1438" s="18">
        <v>40.1</v>
      </c>
      <c r="AN1438" s="18">
        <v>45.640700000000002</v>
      </c>
      <c r="AO1438" s="2">
        <v>2.38</v>
      </c>
      <c r="AP1438" s="2">
        <v>8.9</v>
      </c>
      <c r="AQ1438" s="2">
        <v>26.9</v>
      </c>
      <c r="AR1438" s="2">
        <v>3.0589</v>
      </c>
      <c r="AS1438" s="2">
        <v>4.67</v>
      </c>
      <c r="AT1438" s="2">
        <v>13.1</v>
      </c>
      <c r="AU1438" s="2">
        <v>35.799999999999997</v>
      </c>
      <c r="AV1438" s="2">
        <v>12.095000000000001</v>
      </c>
      <c r="AW1438" s="2">
        <v>5.21</v>
      </c>
      <c r="AX1438" s="2">
        <v>18.3</v>
      </c>
      <c r="AY1438" s="2">
        <v>28.4</v>
      </c>
      <c r="AZ1438" s="2">
        <v>17.589400000000001</v>
      </c>
      <c r="BA1438" s="2">
        <v>9.6300000000000008</v>
      </c>
      <c r="BB1438" s="2">
        <v>21.6</v>
      </c>
      <c r="BC1438" s="2">
        <v>44.6</v>
      </c>
      <c r="BD1438" s="2">
        <v>43.321899999999999</v>
      </c>
      <c r="BE1438" s="4" t="str">
        <f t="shared" si="222"/>
        <v>ENTRETENIDO</v>
      </c>
      <c r="BF1438" s="4">
        <f t="shared" si="223"/>
        <v>6.3186</v>
      </c>
      <c r="BG1438">
        <f t="shared" si="224"/>
        <v>2.38</v>
      </c>
      <c r="BH1438">
        <f t="shared" si="225"/>
        <v>4.67</v>
      </c>
      <c r="BI1438">
        <f t="shared" si="226"/>
        <v>9.6300000000000008</v>
      </c>
      <c r="BJ1438">
        <f t="shared" si="227"/>
        <v>7.39</v>
      </c>
      <c r="BK1438">
        <f t="shared" si="228"/>
        <v>5.46</v>
      </c>
      <c r="BL1438">
        <f t="shared" si="229"/>
        <v>83074.559999999896</v>
      </c>
    </row>
    <row r="1439" spans="1:64" x14ac:dyDescent="0.2">
      <c r="A1439" s="1">
        <v>1437</v>
      </c>
      <c r="B1439" s="7" t="s">
        <v>35</v>
      </c>
      <c r="C1439" s="3">
        <v>39971</v>
      </c>
      <c r="D1439" s="4" t="s">
        <v>626</v>
      </c>
      <c r="E1439" s="4" t="s">
        <v>163</v>
      </c>
      <c r="F1439" s="5" t="str">
        <f t="shared" si="220"/>
        <v>D</v>
      </c>
      <c r="G1439" s="6">
        <v>0.91736111111111107</v>
      </c>
      <c r="H1439" s="6">
        <v>0.91874999999999996</v>
      </c>
      <c r="I1439" s="85">
        <f t="shared" si="221"/>
        <v>1.9999999999999929</v>
      </c>
      <c r="J1439" s="86">
        <f>I1439*Segmentos!$D$7*(AH1439%)*IF(ISNUMBER(AI1439),AI1439%,0)</f>
        <v>60895.999999999796</v>
      </c>
      <c r="K1439" s="86">
        <f>I1439*Segmentos!$D$7*(AL1439%)*IF(ISNUMBER(AM1439),AM1439%,0)</f>
        <v>80207.199999999721</v>
      </c>
      <c r="L1439" s="4"/>
      <c r="M1439" s="2">
        <v>8.89</v>
      </c>
      <c r="N1439" s="2">
        <v>9.8000000000000007</v>
      </c>
      <c r="O1439" s="2">
        <v>90.7</v>
      </c>
      <c r="P1439" s="2">
        <v>90.046300000000002</v>
      </c>
      <c r="Q1439" s="2">
        <v>4.7300000000000004</v>
      </c>
      <c r="R1439" s="2">
        <v>4.9000000000000004</v>
      </c>
      <c r="S1439" s="2">
        <v>96</v>
      </c>
      <c r="T1439" s="2">
        <v>8.0045000000000002</v>
      </c>
      <c r="U1439" s="2">
        <v>7.32</v>
      </c>
      <c r="V1439" s="2">
        <v>8.1999999999999993</v>
      </c>
      <c r="W1439" s="2">
        <v>89.4</v>
      </c>
      <c r="X1439" s="2">
        <v>15.5587</v>
      </c>
      <c r="Y1439" s="2">
        <v>8.0500000000000007</v>
      </c>
      <c r="Z1439" s="2">
        <v>9.1</v>
      </c>
      <c r="AA1439" s="2">
        <v>88.3</v>
      </c>
      <c r="AB1439" s="2">
        <v>24.0886</v>
      </c>
      <c r="AC1439" s="2">
        <v>12.74</v>
      </c>
      <c r="AD1439" s="2">
        <v>13.9</v>
      </c>
      <c r="AE1439" s="2">
        <v>91.6</v>
      </c>
      <c r="AF1439" s="2">
        <v>42.394500000000001</v>
      </c>
      <c r="AG1439" s="20">
        <v>7.61</v>
      </c>
      <c r="AH1439" s="20">
        <v>8.8000000000000007</v>
      </c>
      <c r="AI1439" s="20">
        <v>86.5</v>
      </c>
      <c r="AJ1439" s="20">
        <v>36.593600000000002</v>
      </c>
      <c r="AK1439" s="18">
        <v>10.039999999999999</v>
      </c>
      <c r="AL1439" s="18">
        <v>10.7</v>
      </c>
      <c r="AM1439" s="18">
        <v>93.7</v>
      </c>
      <c r="AN1439" s="18">
        <v>53.452800000000003</v>
      </c>
      <c r="AO1439" s="2">
        <v>6.56</v>
      </c>
      <c r="AP1439" s="2">
        <v>6.8</v>
      </c>
      <c r="AQ1439" s="2">
        <v>96.6</v>
      </c>
      <c r="AR1439" s="2">
        <v>7.2691999999999997</v>
      </c>
      <c r="AS1439" s="2">
        <v>7.19</v>
      </c>
      <c r="AT1439" s="2">
        <v>7.9</v>
      </c>
      <c r="AU1439" s="2">
        <v>90.6</v>
      </c>
      <c r="AV1439" s="2">
        <v>16.052</v>
      </c>
      <c r="AW1439" s="2">
        <v>10.050000000000001</v>
      </c>
      <c r="AX1439" s="2">
        <v>12</v>
      </c>
      <c r="AY1439" s="2">
        <v>83.6</v>
      </c>
      <c r="AZ1439" s="2">
        <v>29.2745</v>
      </c>
      <c r="BA1439" s="2">
        <v>9.65</v>
      </c>
      <c r="BB1439" s="2">
        <v>10.1</v>
      </c>
      <c r="BC1439" s="2">
        <v>95.9</v>
      </c>
      <c r="BD1439" s="2">
        <v>37.450600000000001</v>
      </c>
      <c r="BE1439" s="4" t="str">
        <f t="shared" si="222"/>
        <v>NO APLICA</v>
      </c>
      <c r="BF1439" s="4">
        <f t="shared" si="223"/>
        <v>8.3605999999999998</v>
      </c>
      <c r="BG1439">
        <f t="shared" si="224"/>
        <v>6.56</v>
      </c>
      <c r="BH1439">
        <f t="shared" si="225"/>
        <v>7.19</v>
      </c>
      <c r="BI1439">
        <f t="shared" si="226"/>
        <v>10.050000000000001</v>
      </c>
      <c r="BJ1439">
        <f t="shared" si="227"/>
        <v>10.039999999999999</v>
      </c>
      <c r="BK1439">
        <f t="shared" si="228"/>
        <v>7.61</v>
      </c>
      <c r="BL1439">
        <f t="shared" si="229"/>
        <v>1777.7199999999937</v>
      </c>
    </row>
    <row r="1440" spans="1:64" x14ac:dyDescent="0.2">
      <c r="A1440" s="1">
        <v>1438</v>
      </c>
      <c r="B1440" s="7" t="s">
        <v>11</v>
      </c>
      <c r="C1440" s="3">
        <v>39971</v>
      </c>
      <c r="D1440" s="4" t="s">
        <v>8</v>
      </c>
      <c r="E1440" s="4" t="s">
        <v>166</v>
      </c>
      <c r="F1440" s="5" t="str">
        <f t="shared" si="220"/>
        <v>D</v>
      </c>
      <c r="G1440" s="6">
        <v>0.90277777777777779</v>
      </c>
      <c r="H1440" s="6">
        <v>0.90347222222222223</v>
      </c>
      <c r="I1440" s="85">
        <f t="shared" si="221"/>
        <v>0.99999999999999645</v>
      </c>
      <c r="J1440" s="86">
        <f>I1440*Segmentos!$D$7*(AH1440%)*IF(ISNUMBER(AI1440),AI1440%,0)</f>
        <v>23999.999999999916</v>
      </c>
      <c r="K1440" s="86">
        <f>I1440*Segmentos!$D$7*(AL1440%)*IF(ISNUMBER(AM1440),AM1440%,0)</f>
        <v>24399.999999999913</v>
      </c>
      <c r="L1440" s="4"/>
      <c r="M1440" s="2">
        <v>6.05</v>
      </c>
      <c r="N1440" s="2">
        <v>6.1</v>
      </c>
      <c r="O1440" s="2">
        <v>100</v>
      </c>
      <c r="P1440" s="2">
        <v>81.905799999999999</v>
      </c>
      <c r="Q1440" s="2">
        <v>5.95</v>
      </c>
      <c r="R1440" s="2">
        <v>5.9</v>
      </c>
      <c r="S1440" s="2">
        <v>100</v>
      </c>
      <c r="T1440" s="2">
        <v>13.432</v>
      </c>
      <c r="U1440" s="2">
        <v>4.79</v>
      </c>
      <c r="V1440" s="2">
        <v>4.8</v>
      </c>
      <c r="W1440" s="2">
        <v>100</v>
      </c>
      <c r="X1440" s="2">
        <v>13.5829</v>
      </c>
      <c r="Y1440" s="2">
        <v>6.45</v>
      </c>
      <c r="Z1440" s="2">
        <v>6.5</v>
      </c>
      <c r="AA1440" s="2">
        <v>100</v>
      </c>
      <c r="AB1440" s="2">
        <v>25.774100000000001</v>
      </c>
      <c r="AC1440" s="2">
        <v>6.55</v>
      </c>
      <c r="AD1440" s="2">
        <v>6.6</v>
      </c>
      <c r="AE1440" s="2">
        <v>100</v>
      </c>
      <c r="AF1440" s="2">
        <v>29.116800000000001</v>
      </c>
      <c r="AG1440" s="20">
        <v>5.97</v>
      </c>
      <c r="AH1440" s="20">
        <v>6</v>
      </c>
      <c r="AI1440" s="20">
        <v>100</v>
      </c>
      <c r="AJ1440" s="20">
        <v>38.347000000000001</v>
      </c>
      <c r="AK1440" s="18">
        <v>6.12</v>
      </c>
      <c r="AL1440" s="18">
        <v>6.1</v>
      </c>
      <c r="AM1440" s="18">
        <v>100</v>
      </c>
      <c r="AN1440" s="18">
        <v>43.558799999999998</v>
      </c>
      <c r="AO1440" s="2">
        <v>2.17</v>
      </c>
      <c r="AP1440" s="2">
        <v>2.2000000000000002</v>
      </c>
      <c r="AQ1440" s="2">
        <v>100</v>
      </c>
      <c r="AR1440" s="2">
        <v>3.2109999999999999</v>
      </c>
      <c r="AS1440" s="2">
        <v>3.26</v>
      </c>
      <c r="AT1440" s="2">
        <v>3.3</v>
      </c>
      <c r="AU1440" s="2">
        <v>100</v>
      </c>
      <c r="AV1440" s="2">
        <v>9.7120999999999995</v>
      </c>
      <c r="AW1440" s="2">
        <v>6.08</v>
      </c>
      <c r="AX1440" s="2">
        <v>6.1</v>
      </c>
      <c r="AY1440" s="2">
        <v>100</v>
      </c>
      <c r="AZ1440" s="2">
        <v>23.671099999999999</v>
      </c>
      <c r="BA1440" s="2">
        <v>8.74</v>
      </c>
      <c r="BB1440" s="2">
        <v>8.6999999999999993</v>
      </c>
      <c r="BC1440" s="2">
        <v>100</v>
      </c>
      <c r="BD1440" s="2">
        <v>45.311599999999999</v>
      </c>
      <c r="BE1440" s="4" t="str">
        <f t="shared" si="222"/>
        <v>NO APLICA</v>
      </c>
      <c r="BF1440" s="4">
        <f t="shared" si="223"/>
        <v>5.3549999999999995</v>
      </c>
      <c r="BG1440">
        <f t="shared" si="224"/>
        <v>2.17</v>
      </c>
      <c r="BH1440">
        <f t="shared" si="225"/>
        <v>3.26</v>
      </c>
      <c r="BI1440">
        <f t="shared" si="226"/>
        <v>8.74</v>
      </c>
      <c r="BJ1440">
        <f t="shared" si="227"/>
        <v>6.12</v>
      </c>
      <c r="BK1440">
        <f t="shared" si="228"/>
        <v>5.97</v>
      </c>
      <c r="BL1440">
        <f t="shared" si="229"/>
        <v>609.99999999999784</v>
      </c>
    </row>
    <row r="1441" spans="1:64" x14ac:dyDescent="0.2">
      <c r="A1441" s="1">
        <v>1439</v>
      </c>
      <c r="B1441" s="7" t="s">
        <v>11</v>
      </c>
      <c r="C1441" s="3">
        <v>39971</v>
      </c>
      <c r="D1441" s="4" t="s">
        <v>627</v>
      </c>
      <c r="E1441" s="4" t="s">
        <v>166</v>
      </c>
      <c r="F1441" s="5" t="str">
        <f t="shared" si="220"/>
        <v>D</v>
      </c>
      <c r="G1441" s="6">
        <v>0.91319444444444453</v>
      </c>
      <c r="H1441" s="6">
        <v>0.9159722222222223</v>
      </c>
      <c r="I1441" s="85">
        <f t="shared" si="221"/>
        <v>3.9999999999999858</v>
      </c>
      <c r="J1441" s="86">
        <f>I1441*Segmentos!$D$7*(AH1441%)*IF(ISNUMBER(AI1441),AI1441%,0)</f>
        <v>98462.399999999645</v>
      </c>
      <c r="K1441" s="86">
        <f>I1441*Segmentos!$D$7*(AL1441%)*IF(ISNUMBER(AM1441),AM1441%,0)</f>
        <v>100199.99999999964</v>
      </c>
      <c r="L1441" s="4"/>
      <c r="M1441" s="2">
        <v>6.22</v>
      </c>
      <c r="N1441" s="2">
        <v>7.4</v>
      </c>
      <c r="O1441" s="2">
        <v>83.9</v>
      </c>
      <c r="P1441" s="2">
        <v>88.8626</v>
      </c>
      <c r="Q1441" s="2">
        <v>4.2</v>
      </c>
      <c r="R1441" s="2">
        <v>5.0999999999999996</v>
      </c>
      <c r="S1441" s="2">
        <v>81.8</v>
      </c>
      <c r="T1441" s="2">
        <v>10.024900000000001</v>
      </c>
      <c r="U1441" s="2">
        <v>4.4400000000000004</v>
      </c>
      <c r="V1441" s="2">
        <v>5.7</v>
      </c>
      <c r="W1441" s="2">
        <v>78.400000000000006</v>
      </c>
      <c r="X1441" s="2">
        <v>13.317</v>
      </c>
      <c r="Y1441" s="2">
        <v>7.2</v>
      </c>
      <c r="Z1441" s="2">
        <v>8.3000000000000007</v>
      </c>
      <c r="AA1441" s="2">
        <v>87</v>
      </c>
      <c r="AB1441" s="2">
        <v>30.365400000000001</v>
      </c>
      <c r="AC1441" s="2">
        <v>7.49</v>
      </c>
      <c r="AD1441" s="2">
        <v>8.9</v>
      </c>
      <c r="AE1441" s="2">
        <v>84.2</v>
      </c>
      <c r="AF1441" s="2">
        <v>35.155200000000001</v>
      </c>
      <c r="AG1441" s="20">
        <v>6.16</v>
      </c>
      <c r="AH1441" s="20">
        <v>7.3</v>
      </c>
      <c r="AI1441" s="20">
        <v>84.3</v>
      </c>
      <c r="AJ1441" s="20">
        <v>41.734099999999998</v>
      </c>
      <c r="AK1441" s="18">
        <v>6.27</v>
      </c>
      <c r="AL1441" s="18">
        <v>7.5</v>
      </c>
      <c r="AM1441" s="18">
        <v>83.5</v>
      </c>
      <c r="AN1441" s="18">
        <v>47.128500000000003</v>
      </c>
      <c r="AO1441" s="2">
        <v>4.57</v>
      </c>
      <c r="AP1441" s="2">
        <v>5.7</v>
      </c>
      <c r="AQ1441" s="2">
        <v>80.400000000000006</v>
      </c>
      <c r="AR1441" s="2">
        <v>7.1428000000000003</v>
      </c>
      <c r="AS1441" s="2">
        <v>6.29</v>
      </c>
      <c r="AT1441" s="2">
        <v>7.8</v>
      </c>
      <c r="AU1441" s="2">
        <v>81</v>
      </c>
      <c r="AV1441" s="2">
        <v>19.789899999999999</v>
      </c>
      <c r="AW1441" s="2">
        <v>6.11</v>
      </c>
      <c r="AX1441" s="2">
        <v>7.6</v>
      </c>
      <c r="AY1441" s="2">
        <v>80.7</v>
      </c>
      <c r="AZ1441" s="2">
        <v>25.1191</v>
      </c>
      <c r="BA1441" s="2">
        <v>6.73</v>
      </c>
      <c r="BB1441" s="2">
        <v>7.6</v>
      </c>
      <c r="BC1441" s="2">
        <v>88.8</v>
      </c>
      <c r="BD1441" s="2">
        <v>36.8108</v>
      </c>
      <c r="BE1441" s="4" t="str">
        <f t="shared" si="222"/>
        <v>NO APLICA</v>
      </c>
      <c r="BF1441" s="4">
        <f t="shared" si="223"/>
        <v>6.2371999999999996</v>
      </c>
      <c r="BG1441">
        <f t="shared" si="224"/>
        <v>4.57</v>
      </c>
      <c r="BH1441">
        <f t="shared" si="225"/>
        <v>6.29</v>
      </c>
      <c r="BI1441">
        <f t="shared" si="226"/>
        <v>6.73</v>
      </c>
      <c r="BJ1441">
        <f t="shared" si="227"/>
        <v>6.27</v>
      </c>
      <c r="BK1441">
        <f t="shared" si="228"/>
        <v>6.16</v>
      </c>
      <c r="BL1441">
        <f t="shared" si="229"/>
        <v>2483.4399999999914</v>
      </c>
    </row>
    <row r="1442" spans="1:64" x14ac:dyDescent="0.2">
      <c r="A1442" s="1">
        <v>1440</v>
      </c>
      <c r="B1442" s="7" t="s">
        <v>6</v>
      </c>
      <c r="C1442" s="3">
        <v>39971</v>
      </c>
      <c r="D1442" s="4" t="s">
        <v>3</v>
      </c>
      <c r="E1442" s="4" t="s">
        <v>166</v>
      </c>
      <c r="F1442" s="5" t="str">
        <f t="shared" si="220"/>
        <v>D</v>
      </c>
      <c r="G1442" s="6">
        <v>0.90972222222222221</v>
      </c>
      <c r="H1442" s="6">
        <v>0.91111111111111109</v>
      </c>
      <c r="I1442" s="85">
        <f t="shared" si="221"/>
        <v>1.9999999999999929</v>
      </c>
      <c r="J1442" s="86">
        <f>I1442*Segmentos!$D$7*(AH1442%)*IF(ISNUMBER(AI1442),AI1442%,0)</f>
        <v>92399.99999999968</v>
      </c>
      <c r="K1442" s="86">
        <f>I1442*Segmentos!$D$7*(AL1442%)*IF(ISNUMBER(AM1442),AM1442%,0)</f>
        <v>82173.599999999715</v>
      </c>
      <c r="L1442" s="4"/>
      <c r="M1442" s="2">
        <v>10.85</v>
      </c>
      <c r="N1442" s="2">
        <v>12.2</v>
      </c>
      <c r="O1442" s="2">
        <v>89.2</v>
      </c>
      <c r="P1442" s="2">
        <v>88.095399999999998</v>
      </c>
      <c r="Q1442" s="2">
        <v>9.69</v>
      </c>
      <c r="R1442" s="2">
        <v>10.1</v>
      </c>
      <c r="S1442" s="2">
        <v>96.3</v>
      </c>
      <c r="T1442" s="2">
        <v>13.1257</v>
      </c>
      <c r="U1442" s="2">
        <v>7.25</v>
      </c>
      <c r="V1442" s="2">
        <v>7.8</v>
      </c>
      <c r="W1442" s="2">
        <v>93.4</v>
      </c>
      <c r="X1442" s="2">
        <v>12.3361</v>
      </c>
      <c r="Y1442" s="2">
        <v>11.67</v>
      </c>
      <c r="Z1442" s="2">
        <v>14</v>
      </c>
      <c r="AA1442" s="2">
        <v>83.6</v>
      </c>
      <c r="AB1442" s="2">
        <v>27.973400000000002</v>
      </c>
      <c r="AC1442" s="2">
        <v>13.01</v>
      </c>
      <c r="AD1442" s="2">
        <v>14.4</v>
      </c>
      <c r="AE1442" s="2">
        <v>90.1</v>
      </c>
      <c r="AF1442" s="2">
        <v>34.660200000000003</v>
      </c>
      <c r="AG1442" s="20">
        <v>11.53</v>
      </c>
      <c r="AH1442" s="20">
        <v>13.2</v>
      </c>
      <c r="AI1442" s="20">
        <v>87.5</v>
      </c>
      <c r="AJ1442" s="20">
        <v>44.402299999999997</v>
      </c>
      <c r="AK1442" s="18">
        <v>10.24</v>
      </c>
      <c r="AL1442" s="18">
        <v>11.3</v>
      </c>
      <c r="AM1442" s="18">
        <v>90.9</v>
      </c>
      <c r="AN1442" s="18">
        <v>43.693100000000001</v>
      </c>
      <c r="AO1442" s="2">
        <v>6.24</v>
      </c>
      <c r="AP1442" s="2">
        <v>6.6</v>
      </c>
      <c r="AQ1442" s="2">
        <v>94.1</v>
      </c>
      <c r="AR1442" s="2">
        <v>5.5312000000000001</v>
      </c>
      <c r="AS1442" s="2">
        <v>10.49</v>
      </c>
      <c r="AT1442" s="2">
        <v>11.1</v>
      </c>
      <c r="AU1442" s="2">
        <v>94.6</v>
      </c>
      <c r="AV1442" s="2">
        <v>18.763000000000002</v>
      </c>
      <c r="AW1442" s="2">
        <v>12.73</v>
      </c>
      <c r="AX1442" s="2">
        <v>13.8</v>
      </c>
      <c r="AY1442" s="2">
        <v>92.2</v>
      </c>
      <c r="AZ1442" s="2">
        <v>29.7088</v>
      </c>
      <c r="BA1442" s="2">
        <v>10.97</v>
      </c>
      <c r="BB1442" s="2">
        <v>13.1</v>
      </c>
      <c r="BC1442" s="2">
        <v>83.5</v>
      </c>
      <c r="BD1442" s="2">
        <v>34.092399999999998</v>
      </c>
      <c r="BE1442" s="4" t="str">
        <f t="shared" si="222"/>
        <v>NO APLICA</v>
      </c>
      <c r="BF1442" s="4">
        <f t="shared" si="223"/>
        <v>10.7902</v>
      </c>
      <c r="BG1442">
        <f t="shared" si="224"/>
        <v>6.24</v>
      </c>
      <c r="BH1442">
        <f t="shared" si="225"/>
        <v>10.49</v>
      </c>
      <c r="BI1442">
        <f t="shared" si="226"/>
        <v>12.73</v>
      </c>
      <c r="BJ1442">
        <f t="shared" si="227"/>
        <v>10.24</v>
      </c>
      <c r="BK1442">
        <f t="shared" si="228"/>
        <v>11.53</v>
      </c>
      <c r="BL1442">
        <f t="shared" si="229"/>
        <v>2176.4799999999923</v>
      </c>
    </row>
    <row r="1443" spans="1:64" x14ac:dyDescent="0.2">
      <c r="A1443" s="1">
        <v>1441</v>
      </c>
      <c r="B1443" s="7" t="s">
        <v>31</v>
      </c>
      <c r="C1443" s="3">
        <v>39971</v>
      </c>
      <c r="D1443" s="4" t="s">
        <v>628</v>
      </c>
      <c r="E1443" s="4" t="s">
        <v>166</v>
      </c>
      <c r="F1443" s="5" t="str">
        <f t="shared" si="220"/>
        <v>D</v>
      </c>
      <c r="G1443" s="6">
        <v>0.91388888888888886</v>
      </c>
      <c r="H1443" s="6">
        <v>0.91666666666666663</v>
      </c>
      <c r="I1443" s="85">
        <f t="shared" si="221"/>
        <v>3.9999999999999858</v>
      </c>
      <c r="J1443" s="86">
        <f>I1443*Segmentos!$D$7*(AH1443%)*IF(ISNUMBER(AI1443),AI1443%,0)</f>
        <v>49190.399999999834</v>
      </c>
      <c r="K1443" s="86">
        <f>I1443*Segmentos!$D$7*(AL1443%)*IF(ISNUMBER(AM1443),AM1443%,0)</f>
        <v>25142.399999999914</v>
      </c>
      <c r="L1443" s="4"/>
      <c r="M1443" s="2">
        <v>2.2799999999999998</v>
      </c>
      <c r="N1443" s="2">
        <v>2.6</v>
      </c>
      <c r="O1443" s="2">
        <v>86.1</v>
      </c>
      <c r="P1443" s="2">
        <v>78.611800000000002</v>
      </c>
      <c r="Q1443" s="2">
        <v>0.75</v>
      </c>
      <c r="R1443" s="2">
        <v>0.8</v>
      </c>
      <c r="S1443" s="2">
        <v>100</v>
      </c>
      <c r="T1443" s="2">
        <v>4.3238000000000003</v>
      </c>
      <c r="U1443" s="2">
        <v>0.56000000000000005</v>
      </c>
      <c r="V1443" s="2">
        <v>0.6</v>
      </c>
      <c r="W1443" s="2">
        <v>100</v>
      </c>
      <c r="X1443" s="2">
        <v>4.0492999999999997</v>
      </c>
      <c r="Y1443" s="2">
        <v>3.59</v>
      </c>
      <c r="Z1443" s="2">
        <v>4.8</v>
      </c>
      <c r="AA1443" s="2">
        <v>74.2</v>
      </c>
      <c r="AB1443" s="2">
        <v>36.654800000000002</v>
      </c>
      <c r="AC1443" s="2">
        <v>2.96</v>
      </c>
      <c r="AD1443" s="2">
        <v>3</v>
      </c>
      <c r="AE1443" s="2">
        <v>100</v>
      </c>
      <c r="AF1443" s="2">
        <v>33.5839</v>
      </c>
      <c r="AG1443" s="20">
        <v>3.04</v>
      </c>
      <c r="AH1443" s="20">
        <v>3.6</v>
      </c>
      <c r="AI1443" s="20">
        <v>85.4</v>
      </c>
      <c r="AJ1443" s="20">
        <v>49.788400000000003</v>
      </c>
      <c r="AK1443" s="18">
        <v>1.59</v>
      </c>
      <c r="AL1443" s="18">
        <v>1.8</v>
      </c>
      <c r="AM1443" s="18">
        <v>87.3</v>
      </c>
      <c r="AN1443" s="18">
        <v>28.823399999999999</v>
      </c>
      <c r="AO1443" s="2">
        <v>0.22</v>
      </c>
      <c r="AP1443" s="2">
        <v>0.2</v>
      </c>
      <c r="AQ1443" s="2">
        <v>100</v>
      </c>
      <c r="AR1443" s="2">
        <v>0.84419999999999995</v>
      </c>
      <c r="AS1443" s="2">
        <v>0.81</v>
      </c>
      <c r="AT1443" s="2">
        <v>1.1000000000000001</v>
      </c>
      <c r="AU1443" s="2">
        <v>71</v>
      </c>
      <c r="AV1443" s="2">
        <v>6.1315</v>
      </c>
      <c r="AW1443" s="2">
        <v>2.79</v>
      </c>
      <c r="AX1443" s="2">
        <v>2.9</v>
      </c>
      <c r="AY1443" s="2">
        <v>96.3</v>
      </c>
      <c r="AZ1443" s="2">
        <v>27.712700000000002</v>
      </c>
      <c r="BA1443" s="2">
        <v>3.32</v>
      </c>
      <c r="BB1443" s="2">
        <v>4</v>
      </c>
      <c r="BC1443" s="2">
        <v>82.8</v>
      </c>
      <c r="BD1443" s="2">
        <v>43.923400000000001</v>
      </c>
      <c r="BE1443" s="4" t="str">
        <f t="shared" si="222"/>
        <v>NO APLICA</v>
      </c>
      <c r="BF1443" s="4">
        <f t="shared" si="223"/>
        <v>1.7759999999999998</v>
      </c>
      <c r="BG1443">
        <f t="shared" si="224"/>
        <v>0.22</v>
      </c>
      <c r="BH1443">
        <f t="shared" si="225"/>
        <v>0.81</v>
      </c>
      <c r="BI1443">
        <f t="shared" si="226"/>
        <v>3.32</v>
      </c>
      <c r="BJ1443">
        <f t="shared" si="227"/>
        <v>1.59</v>
      </c>
      <c r="BK1443">
        <f t="shared" si="228"/>
        <v>3.04</v>
      </c>
      <c r="BL1443">
        <f t="shared" si="229"/>
        <v>895.43999999999676</v>
      </c>
    </row>
    <row r="1444" spans="1:64" x14ac:dyDescent="0.2">
      <c r="A1444" s="1">
        <v>1442</v>
      </c>
      <c r="B1444" s="7" t="s">
        <v>76</v>
      </c>
      <c r="C1444" s="3">
        <v>39971</v>
      </c>
      <c r="D1444" s="4" t="s">
        <v>626</v>
      </c>
      <c r="E1444" s="4" t="s">
        <v>165</v>
      </c>
      <c r="F1444" s="5" t="str">
        <f t="shared" si="220"/>
        <v>D</v>
      </c>
      <c r="G1444" s="6">
        <v>0.81319444444444444</v>
      </c>
      <c r="H1444" s="6">
        <v>0.87430555555555556</v>
      </c>
      <c r="I1444" s="85">
        <f t="shared" si="221"/>
        <v>88</v>
      </c>
      <c r="J1444" s="86">
        <f>I1444*Segmentos!$D$7*(AH1444%)*IF(ISNUMBER(AI1444),AI1444%,0)</f>
        <v>809635.2</v>
      </c>
      <c r="K1444" s="86">
        <f>I1444*Segmentos!$D$7*(AL1444%)*IF(ISNUMBER(AM1444),AM1444%,0)</f>
        <v>1452880</v>
      </c>
      <c r="L1444" s="4"/>
      <c r="M1444" s="2">
        <v>3.27</v>
      </c>
      <c r="N1444" s="2">
        <v>12.5</v>
      </c>
      <c r="O1444" s="2">
        <v>26.1</v>
      </c>
      <c r="P1444" s="2">
        <v>77.862899999999996</v>
      </c>
      <c r="Q1444" s="2">
        <v>2.72</v>
      </c>
      <c r="R1444" s="2">
        <v>7.7</v>
      </c>
      <c r="S1444" s="2">
        <v>35.299999999999997</v>
      </c>
      <c r="T1444" s="2">
        <v>10.8222</v>
      </c>
      <c r="U1444" s="2">
        <v>2.4300000000000002</v>
      </c>
      <c r="V1444" s="2">
        <v>10.3</v>
      </c>
      <c r="W1444" s="2">
        <v>23.7</v>
      </c>
      <c r="X1444" s="2">
        <v>12.132199999999999</v>
      </c>
      <c r="Y1444" s="2">
        <v>3.48</v>
      </c>
      <c r="Z1444" s="2">
        <v>14.2</v>
      </c>
      <c r="AA1444" s="2">
        <v>24.4</v>
      </c>
      <c r="AB1444" s="2">
        <v>24.4497</v>
      </c>
      <c r="AC1444" s="2">
        <v>3.9</v>
      </c>
      <c r="AD1444" s="2">
        <v>14.9</v>
      </c>
      <c r="AE1444" s="2">
        <v>26.2</v>
      </c>
      <c r="AF1444" s="2">
        <v>30.4588</v>
      </c>
      <c r="AG1444" s="20">
        <v>2.2999999999999998</v>
      </c>
      <c r="AH1444" s="20">
        <v>12.3</v>
      </c>
      <c r="AI1444" s="20">
        <v>18.7</v>
      </c>
      <c r="AJ1444" s="20">
        <v>26.024899999999999</v>
      </c>
      <c r="AK1444" s="18">
        <v>4.1399999999999997</v>
      </c>
      <c r="AL1444" s="18">
        <v>12.7</v>
      </c>
      <c r="AM1444" s="18">
        <v>32.5</v>
      </c>
      <c r="AN1444" s="18">
        <v>51.838000000000001</v>
      </c>
      <c r="AO1444" s="2">
        <v>1.78</v>
      </c>
      <c r="AP1444" s="2">
        <v>7</v>
      </c>
      <c r="AQ1444" s="2">
        <v>25.5</v>
      </c>
      <c r="AR1444" s="2">
        <v>4.6363000000000003</v>
      </c>
      <c r="AS1444" s="2">
        <v>3.62</v>
      </c>
      <c r="AT1444" s="2">
        <v>10.5</v>
      </c>
      <c r="AU1444" s="2">
        <v>34.4</v>
      </c>
      <c r="AV1444" s="2">
        <v>18.991299999999999</v>
      </c>
      <c r="AW1444" s="2">
        <v>4.6399999999999997</v>
      </c>
      <c r="AX1444" s="2">
        <v>11.8</v>
      </c>
      <c r="AY1444" s="2">
        <v>39.299999999999997</v>
      </c>
      <c r="AZ1444" s="2">
        <v>31.7334</v>
      </c>
      <c r="BA1444" s="2">
        <v>2.4700000000000002</v>
      </c>
      <c r="BB1444" s="2">
        <v>15.8</v>
      </c>
      <c r="BC1444" s="2">
        <v>15.6</v>
      </c>
      <c r="BD1444" s="2">
        <v>22.501899999999999</v>
      </c>
      <c r="BE1444" s="4" t="str">
        <f t="shared" si="222"/>
        <v>ABURRIDO</v>
      </c>
      <c r="BF1444" s="4">
        <f t="shared" si="223"/>
        <v>3.6987999999999999</v>
      </c>
      <c r="BG1444">
        <f t="shared" si="224"/>
        <v>1.78</v>
      </c>
      <c r="BH1444">
        <f t="shared" si="225"/>
        <v>3.62</v>
      </c>
      <c r="BI1444">
        <f t="shared" si="226"/>
        <v>4.6399999999999997</v>
      </c>
      <c r="BJ1444">
        <f t="shared" si="227"/>
        <v>4.1399999999999997</v>
      </c>
      <c r="BK1444">
        <f t="shared" si="228"/>
        <v>2.2999999999999998</v>
      </c>
      <c r="BL1444">
        <f t="shared" si="229"/>
        <v>28710</v>
      </c>
    </row>
    <row r="1445" spans="1:64" x14ac:dyDescent="0.2">
      <c r="A1445" s="1">
        <v>1443</v>
      </c>
      <c r="B1445" s="7" t="s">
        <v>115</v>
      </c>
      <c r="C1445" s="3">
        <v>39971</v>
      </c>
      <c r="D1445" s="4" t="s">
        <v>17</v>
      </c>
      <c r="E1445" s="4" t="s">
        <v>169</v>
      </c>
      <c r="F1445" s="5" t="str">
        <f t="shared" si="220"/>
        <v>D</v>
      </c>
      <c r="G1445" s="6">
        <v>0.83263888888888893</v>
      </c>
      <c r="H1445" s="6">
        <v>0.875</v>
      </c>
      <c r="I1445" s="85">
        <f t="shared" si="221"/>
        <v>60.999999999999943</v>
      </c>
      <c r="J1445" s="86">
        <f>I1445*Segmentos!$D$7*(AH1445%)*IF(ISNUMBER(AI1445),AI1445%,0)</f>
        <v>64708.799999999937</v>
      </c>
      <c r="K1445" s="86">
        <f>I1445*Segmentos!$D$7*(AL1445%)*IF(ISNUMBER(AM1445),AM1445%,0)</f>
        <v>38063.999999999964</v>
      </c>
      <c r="L1445" s="4"/>
      <c r="M1445" s="2">
        <v>0.21</v>
      </c>
      <c r="N1445" s="2">
        <v>1.1000000000000001</v>
      </c>
      <c r="O1445" s="2">
        <v>18.2</v>
      </c>
      <c r="P1445" s="2">
        <v>59.8048</v>
      </c>
      <c r="Q1445" s="2">
        <v>0.01</v>
      </c>
      <c r="R1445" s="2">
        <v>0.3</v>
      </c>
      <c r="S1445" s="2">
        <v>1.6</v>
      </c>
      <c r="T1445" s="2">
        <v>0.2732</v>
      </c>
      <c r="U1445" s="2">
        <v>0.02</v>
      </c>
      <c r="V1445" s="2">
        <v>1</v>
      </c>
      <c r="W1445" s="2">
        <v>2.2000000000000002</v>
      </c>
      <c r="X1445" s="2">
        <v>1.2714000000000001</v>
      </c>
      <c r="Y1445" s="2">
        <v>0.26</v>
      </c>
      <c r="Z1445" s="2">
        <v>1.4</v>
      </c>
      <c r="AA1445" s="2">
        <v>18</v>
      </c>
      <c r="AB1445" s="2">
        <v>22.340800000000002</v>
      </c>
      <c r="AC1445" s="2">
        <v>0.38</v>
      </c>
      <c r="AD1445" s="2">
        <v>1.4</v>
      </c>
      <c r="AE1445" s="2">
        <v>27.8</v>
      </c>
      <c r="AF1445" s="2">
        <v>35.919400000000003</v>
      </c>
      <c r="AG1445" s="20">
        <v>0.26</v>
      </c>
      <c r="AH1445" s="20">
        <v>1.3</v>
      </c>
      <c r="AI1445" s="20">
        <v>20.399999999999999</v>
      </c>
      <c r="AJ1445" s="20">
        <v>36.045999999999999</v>
      </c>
      <c r="AK1445" s="18">
        <v>0.16</v>
      </c>
      <c r="AL1445" s="18">
        <v>1</v>
      </c>
      <c r="AM1445" s="18">
        <v>15.6</v>
      </c>
      <c r="AN1445" s="18">
        <v>23.758800000000001</v>
      </c>
      <c r="AO1445" s="2">
        <v>0.11</v>
      </c>
      <c r="AP1445" s="2">
        <v>0.7</v>
      </c>
      <c r="AQ1445" s="2">
        <v>15.5</v>
      </c>
      <c r="AR1445" s="2">
        <v>3.4481999999999999</v>
      </c>
      <c r="AS1445" s="2">
        <v>0.49</v>
      </c>
      <c r="AT1445" s="2">
        <v>1</v>
      </c>
      <c r="AU1445" s="2">
        <v>51.1</v>
      </c>
      <c r="AV1445" s="2">
        <v>31.12</v>
      </c>
      <c r="AW1445" s="2">
        <v>0.24</v>
      </c>
      <c r="AX1445" s="2">
        <v>1.1000000000000001</v>
      </c>
      <c r="AY1445" s="2">
        <v>20.7</v>
      </c>
      <c r="AZ1445" s="2">
        <v>19.684799999999999</v>
      </c>
      <c r="BA1445" s="2">
        <v>0.05</v>
      </c>
      <c r="BB1445" s="2">
        <v>1.4</v>
      </c>
      <c r="BC1445" s="2">
        <v>3.7</v>
      </c>
      <c r="BD1445" s="2">
        <v>5.5518000000000001</v>
      </c>
      <c r="BE1445" s="4" t="str">
        <f t="shared" si="222"/>
        <v>ABURRIDO</v>
      </c>
      <c r="BF1445" s="4">
        <f t="shared" si="223"/>
        <v>0.31900000000000006</v>
      </c>
      <c r="BG1445">
        <f t="shared" si="224"/>
        <v>0.11</v>
      </c>
      <c r="BH1445">
        <f t="shared" si="225"/>
        <v>0.49</v>
      </c>
      <c r="BI1445">
        <f t="shared" si="226"/>
        <v>0.24</v>
      </c>
      <c r="BJ1445">
        <f t="shared" si="227"/>
        <v>0.16</v>
      </c>
      <c r="BK1445">
        <f t="shared" si="228"/>
        <v>0.26</v>
      </c>
      <c r="BL1445">
        <f t="shared" si="229"/>
        <v>1221.2199999999989</v>
      </c>
    </row>
    <row r="1446" spans="1:64" x14ac:dyDescent="0.2">
      <c r="A1446" s="1">
        <v>1444</v>
      </c>
      <c r="B1446" s="7" t="s">
        <v>61</v>
      </c>
      <c r="C1446" s="3">
        <v>39971</v>
      </c>
      <c r="D1446" s="4" t="s">
        <v>17</v>
      </c>
      <c r="E1446" s="4" t="s">
        <v>169</v>
      </c>
      <c r="F1446" s="5" t="str">
        <f t="shared" si="220"/>
        <v>D</v>
      </c>
      <c r="G1446" s="6">
        <v>0.9159722222222223</v>
      </c>
      <c r="H1446" s="6">
        <v>0.96319444444444446</v>
      </c>
      <c r="I1446" s="85">
        <f t="shared" si="221"/>
        <v>67.999999999999915</v>
      </c>
      <c r="J1446" s="86">
        <f>I1446*Segmentos!$D$7*(AH1446%)*IF(ISNUMBER(AI1446),AI1446%,0)</f>
        <v>84863.999999999898</v>
      </c>
      <c r="K1446" s="86">
        <f>I1446*Segmentos!$D$7*(AL1446%)*IF(ISNUMBER(AM1446),AM1446%,0)</f>
        <v>26438.399999999969</v>
      </c>
      <c r="L1446" s="4"/>
      <c r="M1446" s="2">
        <v>0.19</v>
      </c>
      <c r="N1446" s="2">
        <v>0.8</v>
      </c>
      <c r="O1446" s="2">
        <v>22.7</v>
      </c>
      <c r="P1446" s="2">
        <v>98.968299999999999</v>
      </c>
      <c r="Q1446" s="2">
        <v>0</v>
      </c>
      <c r="R1446" s="2">
        <v>0</v>
      </c>
      <c r="S1446" s="8" t="s">
        <v>577</v>
      </c>
      <c r="T1446" s="2">
        <v>0</v>
      </c>
      <c r="U1446" s="2">
        <v>0</v>
      </c>
      <c r="V1446" s="2">
        <v>0.2</v>
      </c>
      <c r="W1446" s="2">
        <v>1.5</v>
      </c>
      <c r="X1446" s="2">
        <v>0.3221</v>
      </c>
      <c r="Y1446" s="2">
        <v>0.26</v>
      </c>
      <c r="Z1446" s="2">
        <v>1.4</v>
      </c>
      <c r="AA1446" s="2">
        <v>18.600000000000001</v>
      </c>
      <c r="AB1446" s="2">
        <v>39.604500000000002</v>
      </c>
      <c r="AC1446" s="2">
        <v>0.35</v>
      </c>
      <c r="AD1446" s="2">
        <v>1.2</v>
      </c>
      <c r="AE1446" s="2">
        <v>29.4</v>
      </c>
      <c r="AF1446" s="2">
        <v>59.041699999999999</v>
      </c>
      <c r="AG1446" s="20">
        <v>0.31</v>
      </c>
      <c r="AH1446" s="20">
        <v>1.5</v>
      </c>
      <c r="AI1446" s="20">
        <v>20.8</v>
      </c>
      <c r="AJ1446" s="20">
        <v>75.572999999999993</v>
      </c>
      <c r="AK1446" s="18">
        <v>0.09</v>
      </c>
      <c r="AL1446" s="18">
        <v>0.3</v>
      </c>
      <c r="AM1446" s="18">
        <v>32.4</v>
      </c>
      <c r="AN1446" s="18">
        <v>23.395299999999999</v>
      </c>
      <c r="AO1446" s="2">
        <v>0.01</v>
      </c>
      <c r="AP1446" s="2">
        <v>0.3</v>
      </c>
      <c r="AQ1446" s="2">
        <v>4.4000000000000004</v>
      </c>
      <c r="AR1446" s="2">
        <v>0.81430000000000002</v>
      </c>
      <c r="AS1446" s="2">
        <v>0.25</v>
      </c>
      <c r="AT1446" s="2">
        <v>0.6</v>
      </c>
      <c r="AU1446" s="2">
        <v>38.6</v>
      </c>
      <c r="AV1446" s="2">
        <v>28.366700000000002</v>
      </c>
      <c r="AW1446" s="2">
        <v>0.25</v>
      </c>
      <c r="AX1446" s="2">
        <v>1.3</v>
      </c>
      <c r="AY1446" s="2">
        <v>20</v>
      </c>
      <c r="AZ1446" s="2">
        <v>37.363300000000002</v>
      </c>
      <c r="BA1446" s="2">
        <v>0.16</v>
      </c>
      <c r="BB1446" s="2">
        <v>0.8</v>
      </c>
      <c r="BC1446" s="2">
        <v>20.7</v>
      </c>
      <c r="BD1446" s="2">
        <v>32.423900000000003</v>
      </c>
      <c r="BE1446" s="4" t="str">
        <f t="shared" si="222"/>
        <v>ABURRIDO</v>
      </c>
      <c r="BF1446" s="4">
        <f t="shared" si="223"/>
        <v>0.21160000000000001</v>
      </c>
      <c r="BG1446">
        <f t="shared" si="224"/>
        <v>0.01</v>
      </c>
      <c r="BH1446">
        <f t="shared" si="225"/>
        <v>0.25</v>
      </c>
      <c r="BI1446">
        <f t="shared" si="226"/>
        <v>0.25</v>
      </c>
      <c r="BJ1446">
        <f t="shared" si="227"/>
        <v>0.09</v>
      </c>
      <c r="BK1446">
        <f t="shared" si="228"/>
        <v>0.31</v>
      </c>
      <c r="BL1446">
        <f t="shared" si="229"/>
        <v>1234.8799999999985</v>
      </c>
    </row>
    <row r="1447" spans="1:64" x14ac:dyDescent="0.2">
      <c r="A1447" s="1">
        <v>1445</v>
      </c>
      <c r="B1447" s="7" t="s">
        <v>121</v>
      </c>
      <c r="C1447" s="3">
        <v>39971</v>
      </c>
      <c r="D1447" s="4" t="s">
        <v>627</v>
      </c>
      <c r="E1447" s="4" t="s">
        <v>183</v>
      </c>
      <c r="F1447" s="5" t="str">
        <f t="shared" si="220"/>
        <v>D</v>
      </c>
      <c r="G1447" s="6">
        <v>0.79166666666666663</v>
      </c>
      <c r="H1447" s="6">
        <v>0.87569444444444444</v>
      </c>
      <c r="I1447" s="85">
        <f t="shared" si="221"/>
        <v>121.00000000000006</v>
      </c>
      <c r="J1447" s="86">
        <f>I1447*Segmentos!$D$7*(AH1447%)*IF(ISNUMBER(AI1447),AI1447%,0)</f>
        <v>3945761.600000002</v>
      </c>
      <c r="K1447" s="86">
        <f>I1447*Segmentos!$D$7*(AL1447%)*IF(ISNUMBER(AM1447),AM1447%,0)</f>
        <v>2335203.2000000016</v>
      </c>
      <c r="L1447" s="4"/>
      <c r="M1447" s="2">
        <v>6.41</v>
      </c>
      <c r="N1447" s="2">
        <v>19.399999999999999</v>
      </c>
      <c r="O1447" s="2">
        <v>33</v>
      </c>
      <c r="P1447" s="2">
        <v>84.879900000000006</v>
      </c>
      <c r="Q1447" s="2">
        <v>3.31</v>
      </c>
      <c r="R1447" s="2">
        <v>13.3</v>
      </c>
      <c r="S1447" s="2">
        <v>24.9</v>
      </c>
      <c r="T1447" s="2">
        <v>7.3167</v>
      </c>
      <c r="U1447" s="2">
        <v>5.39</v>
      </c>
      <c r="V1447" s="2">
        <v>14.2</v>
      </c>
      <c r="W1447" s="2">
        <v>37.799999999999997</v>
      </c>
      <c r="X1447" s="2">
        <v>14.955399999999999</v>
      </c>
      <c r="Y1447" s="2">
        <v>7.39</v>
      </c>
      <c r="Z1447" s="2">
        <v>22.9</v>
      </c>
      <c r="AA1447" s="2">
        <v>32.299999999999997</v>
      </c>
      <c r="AB1447" s="2">
        <v>28.899000000000001</v>
      </c>
      <c r="AC1447" s="2">
        <v>7.75</v>
      </c>
      <c r="AD1447" s="2">
        <v>22.8</v>
      </c>
      <c r="AE1447" s="2">
        <v>34</v>
      </c>
      <c r="AF1447" s="2">
        <v>33.708799999999997</v>
      </c>
      <c r="AG1447" s="20">
        <v>8.15</v>
      </c>
      <c r="AH1447" s="20">
        <v>22.9</v>
      </c>
      <c r="AI1447" s="20">
        <v>35.6</v>
      </c>
      <c r="AJ1447" s="20">
        <v>51.197499999999998</v>
      </c>
      <c r="AK1447" s="18">
        <v>4.84</v>
      </c>
      <c r="AL1447" s="18">
        <v>16.3</v>
      </c>
      <c r="AM1447" s="18">
        <v>29.6</v>
      </c>
      <c r="AN1447" s="18">
        <v>33.682400000000001</v>
      </c>
      <c r="AO1447" s="2">
        <v>3.56</v>
      </c>
      <c r="AP1447" s="2">
        <v>14.7</v>
      </c>
      <c r="AQ1447" s="2">
        <v>24.3</v>
      </c>
      <c r="AR1447" s="2">
        <v>5.1573000000000002</v>
      </c>
      <c r="AS1447" s="2">
        <v>5.28</v>
      </c>
      <c r="AT1447" s="2">
        <v>15.1</v>
      </c>
      <c r="AU1447" s="2">
        <v>34.9</v>
      </c>
      <c r="AV1447" s="2">
        <v>15.4032</v>
      </c>
      <c r="AW1447" s="2">
        <v>7.35</v>
      </c>
      <c r="AX1447" s="2">
        <v>23.1</v>
      </c>
      <c r="AY1447" s="2">
        <v>31.9</v>
      </c>
      <c r="AZ1447" s="2">
        <v>27.979099999999999</v>
      </c>
      <c r="BA1447" s="2">
        <v>7.17</v>
      </c>
      <c r="BB1447" s="2">
        <v>20.6</v>
      </c>
      <c r="BC1447" s="2">
        <v>34.799999999999997</v>
      </c>
      <c r="BD1447" s="2">
        <v>36.340200000000003</v>
      </c>
      <c r="BE1447" s="4" t="str">
        <f t="shared" si="222"/>
        <v>ENTRETENIDO</v>
      </c>
      <c r="BF1447" s="4">
        <f t="shared" si="223"/>
        <v>5.9058000000000002</v>
      </c>
      <c r="BG1447">
        <f t="shared" si="224"/>
        <v>3.56</v>
      </c>
      <c r="BH1447">
        <f t="shared" si="225"/>
        <v>5.28</v>
      </c>
      <c r="BI1447">
        <f t="shared" si="226"/>
        <v>7.35</v>
      </c>
      <c r="BJ1447">
        <f t="shared" si="227"/>
        <v>4.84</v>
      </c>
      <c r="BK1447">
        <f t="shared" si="228"/>
        <v>8.15</v>
      </c>
      <c r="BL1447">
        <f t="shared" si="229"/>
        <v>77464.200000000026</v>
      </c>
    </row>
    <row r="1448" spans="1:64" x14ac:dyDescent="0.2">
      <c r="A1448" s="1">
        <v>1446</v>
      </c>
      <c r="B1448" s="7" t="s">
        <v>64</v>
      </c>
      <c r="C1448" s="3">
        <v>39971</v>
      </c>
      <c r="D1448" s="4" t="s">
        <v>629</v>
      </c>
      <c r="E1448" s="4" t="s">
        <v>170</v>
      </c>
      <c r="F1448" s="5" t="str">
        <f t="shared" si="220"/>
        <v>D</v>
      </c>
      <c r="G1448" s="6">
        <v>0.90069444444444446</v>
      </c>
      <c r="H1448" s="6">
        <v>0.9159722222222223</v>
      </c>
      <c r="I1448" s="85">
        <f t="shared" si="221"/>
        <v>22.000000000000082</v>
      </c>
      <c r="J1448" s="86">
        <f>I1448*Segmentos!$D$7*(AH1448%)*IF(ISNUMBER(AI1448),AI1448%,0)</f>
        <v>11422.400000000045</v>
      </c>
      <c r="K1448" s="86">
        <f>I1448*Segmentos!$D$7*(AL1448%)*IF(ISNUMBER(AM1448),AM1448%,0)</f>
        <v>3608.0000000000141</v>
      </c>
      <c r="L1448" s="4"/>
      <c r="M1448" s="2">
        <v>7.0000000000000007E-2</v>
      </c>
      <c r="N1448" s="2">
        <v>0.2</v>
      </c>
      <c r="O1448" s="2">
        <v>43.5</v>
      </c>
      <c r="P1448" s="2">
        <v>64.265600000000006</v>
      </c>
      <c r="Q1448" s="2">
        <v>0</v>
      </c>
      <c r="R1448" s="2">
        <v>0</v>
      </c>
      <c r="S1448" s="8" t="s">
        <v>577</v>
      </c>
      <c r="T1448" s="2">
        <v>0</v>
      </c>
      <c r="U1448" s="2">
        <v>0</v>
      </c>
      <c r="V1448" s="2">
        <v>0</v>
      </c>
      <c r="W1448" s="8" t="s">
        <v>577</v>
      </c>
      <c r="X1448" s="2">
        <v>0</v>
      </c>
      <c r="Y1448" s="2">
        <v>0.19</v>
      </c>
      <c r="Z1448" s="2">
        <v>0.2</v>
      </c>
      <c r="AA1448" s="2">
        <v>100</v>
      </c>
      <c r="AB1448" s="2">
        <v>48.4495</v>
      </c>
      <c r="AC1448" s="2">
        <v>0.06</v>
      </c>
      <c r="AD1448" s="2">
        <v>0.4</v>
      </c>
      <c r="AE1448" s="2">
        <v>15.9</v>
      </c>
      <c r="AF1448" s="2">
        <v>15.8161</v>
      </c>
      <c r="AG1448" s="20">
        <v>0.12</v>
      </c>
      <c r="AH1448" s="20">
        <v>0.2</v>
      </c>
      <c r="AI1448" s="20">
        <v>64.900000000000006</v>
      </c>
      <c r="AJ1448" s="20">
        <v>49.729100000000003</v>
      </c>
      <c r="AK1448" s="18">
        <v>0.03</v>
      </c>
      <c r="AL1448" s="18">
        <v>0.2</v>
      </c>
      <c r="AM1448" s="18">
        <v>20.5</v>
      </c>
      <c r="AN1448" s="18">
        <v>14.5365</v>
      </c>
      <c r="AO1448" s="2">
        <v>0.01</v>
      </c>
      <c r="AP1448" s="2">
        <v>0.3</v>
      </c>
      <c r="AQ1448" s="2">
        <v>4.5</v>
      </c>
      <c r="AR1448" s="2">
        <v>1.2796000000000001</v>
      </c>
      <c r="AS1448" s="2">
        <v>0.08</v>
      </c>
      <c r="AT1448" s="2">
        <v>0.4</v>
      </c>
      <c r="AU1448" s="2">
        <v>20.5</v>
      </c>
      <c r="AV1448" s="2">
        <v>14.5365</v>
      </c>
      <c r="AW1448" s="2">
        <v>0.2</v>
      </c>
      <c r="AX1448" s="2">
        <v>0.2</v>
      </c>
      <c r="AY1448" s="2">
        <v>100</v>
      </c>
      <c r="AZ1448" s="2">
        <v>48.4495</v>
      </c>
      <c r="BA1448" s="2">
        <v>0</v>
      </c>
      <c r="BB1448" s="2">
        <v>0</v>
      </c>
      <c r="BC1448" s="8" t="s">
        <v>577</v>
      </c>
      <c r="BD1448" s="2">
        <v>0</v>
      </c>
      <c r="BE1448" s="4" t="str">
        <f t="shared" si="222"/>
        <v>NO APLICA</v>
      </c>
      <c r="BF1448" s="4">
        <f t="shared" si="223"/>
        <v>0.10620000000000003</v>
      </c>
      <c r="BG1448">
        <f t="shared" si="224"/>
        <v>0.01</v>
      </c>
      <c r="BH1448">
        <f t="shared" si="225"/>
        <v>0.08</v>
      </c>
      <c r="BI1448">
        <f t="shared" si="226"/>
        <v>0.2</v>
      </c>
      <c r="BJ1448">
        <f t="shared" si="227"/>
        <v>0.03</v>
      </c>
      <c r="BK1448">
        <f t="shared" si="228"/>
        <v>0.12</v>
      </c>
      <c r="BL1448">
        <f t="shared" si="229"/>
        <v>191.40000000000072</v>
      </c>
    </row>
    <row r="1449" spans="1:64" x14ac:dyDescent="0.2">
      <c r="A1449" s="1">
        <v>1447</v>
      </c>
      <c r="B1449" s="7" t="s">
        <v>70</v>
      </c>
      <c r="C1449" s="3">
        <v>39971</v>
      </c>
      <c r="D1449" s="4" t="s">
        <v>17</v>
      </c>
      <c r="E1449" s="4" t="s">
        <v>169</v>
      </c>
      <c r="F1449" s="5" t="str">
        <f t="shared" si="220"/>
        <v>D</v>
      </c>
      <c r="G1449" s="6">
        <v>0.875</v>
      </c>
      <c r="H1449" s="6">
        <v>0.9145833333333333</v>
      </c>
      <c r="I1449" s="85">
        <f t="shared" si="221"/>
        <v>56.999999999999957</v>
      </c>
      <c r="J1449" s="86">
        <f>I1449*Segmentos!$D$7*(AH1449%)*IF(ISNUMBER(AI1449),AI1449%,0)</f>
        <v>11012.399999999991</v>
      </c>
      <c r="K1449" s="86">
        <f>I1449*Segmentos!$D$7*(AL1449%)*IF(ISNUMBER(AM1449),AM1449%,0)</f>
        <v>17555.999999999985</v>
      </c>
      <c r="L1449" s="4"/>
      <c r="M1449" s="2">
        <v>0.06</v>
      </c>
      <c r="N1449" s="2">
        <v>0.8</v>
      </c>
      <c r="O1449" s="2">
        <v>7.4</v>
      </c>
      <c r="P1449" s="2">
        <v>44.066499999999998</v>
      </c>
      <c r="Q1449" s="2">
        <v>0.02</v>
      </c>
      <c r="R1449" s="2">
        <v>0.4</v>
      </c>
      <c r="S1449" s="2">
        <v>3.5</v>
      </c>
      <c r="T1449" s="2">
        <v>1.8412999999999999</v>
      </c>
      <c r="U1449" s="2">
        <v>0.02</v>
      </c>
      <c r="V1449" s="2">
        <v>0.5</v>
      </c>
      <c r="W1449" s="2">
        <v>3.5</v>
      </c>
      <c r="X1449" s="2">
        <v>2.5451000000000001</v>
      </c>
      <c r="Y1449" s="2">
        <v>0.11</v>
      </c>
      <c r="Z1449" s="2">
        <v>0.8</v>
      </c>
      <c r="AA1449" s="2">
        <v>14.7</v>
      </c>
      <c r="AB1449" s="2">
        <v>23.356100000000001</v>
      </c>
      <c r="AC1449" s="2">
        <v>7.0000000000000007E-2</v>
      </c>
      <c r="AD1449" s="2">
        <v>1.3</v>
      </c>
      <c r="AE1449" s="2">
        <v>5.2</v>
      </c>
      <c r="AF1449" s="2">
        <v>16.324000000000002</v>
      </c>
      <c r="AG1449" s="20">
        <v>0.05</v>
      </c>
      <c r="AH1449" s="20">
        <v>0.7</v>
      </c>
      <c r="AI1449" s="20">
        <v>6.9</v>
      </c>
      <c r="AJ1449" s="20">
        <v>16.043900000000001</v>
      </c>
      <c r="AK1449" s="18">
        <v>7.0000000000000007E-2</v>
      </c>
      <c r="AL1449" s="18">
        <v>1</v>
      </c>
      <c r="AM1449" s="18">
        <v>7.7</v>
      </c>
      <c r="AN1449" s="18">
        <v>28.022600000000001</v>
      </c>
      <c r="AO1449" s="2">
        <v>0.01</v>
      </c>
      <c r="AP1449" s="2">
        <v>0.1</v>
      </c>
      <c r="AQ1449" s="2">
        <v>3.5</v>
      </c>
      <c r="AR1449" s="2">
        <v>0.40810000000000002</v>
      </c>
      <c r="AS1449" s="2">
        <v>0.08</v>
      </c>
      <c r="AT1449" s="2">
        <v>0.6</v>
      </c>
      <c r="AU1449" s="2">
        <v>12.4</v>
      </c>
      <c r="AV1449" s="2">
        <v>12.454599999999999</v>
      </c>
      <c r="AW1449" s="2">
        <v>0.02</v>
      </c>
      <c r="AX1449" s="2">
        <v>0.9</v>
      </c>
      <c r="AY1449" s="2">
        <v>2.6</v>
      </c>
      <c r="AZ1449" s="2">
        <v>4.9474999999999998</v>
      </c>
      <c r="BA1449" s="2">
        <v>0.1</v>
      </c>
      <c r="BB1449" s="2">
        <v>1.1000000000000001</v>
      </c>
      <c r="BC1449" s="2">
        <v>8.8000000000000007</v>
      </c>
      <c r="BD1449" s="2">
        <v>26.2563</v>
      </c>
      <c r="BE1449" s="4" t="str">
        <f t="shared" si="222"/>
        <v>NO APLICA</v>
      </c>
      <c r="BF1449" s="4">
        <f t="shared" si="223"/>
        <v>7.5400000000000009E-2</v>
      </c>
      <c r="BG1449">
        <f t="shared" si="224"/>
        <v>0.01</v>
      </c>
      <c r="BH1449">
        <f t="shared" si="225"/>
        <v>0.08</v>
      </c>
      <c r="BI1449">
        <f t="shared" si="226"/>
        <v>0.1</v>
      </c>
      <c r="BJ1449">
        <f t="shared" si="227"/>
        <v>7.0000000000000007E-2</v>
      </c>
      <c r="BK1449">
        <f t="shared" si="228"/>
        <v>0.05</v>
      </c>
      <c r="BL1449">
        <f t="shared" si="229"/>
        <v>337.43999999999977</v>
      </c>
    </row>
    <row r="1450" spans="1:64" x14ac:dyDescent="0.2">
      <c r="A1450" s="1">
        <v>1448</v>
      </c>
      <c r="B1450" s="7" t="s">
        <v>10</v>
      </c>
      <c r="C1450" s="3">
        <v>39971</v>
      </c>
      <c r="D1450" s="4" t="s">
        <v>8</v>
      </c>
      <c r="E1450" s="4" t="s">
        <v>164</v>
      </c>
      <c r="F1450" s="5" t="str">
        <f t="shared" si="220"/>
        <v>D</v>
      </c>
      <c r="G1450" s="6">
        <v>0.87361111111111101</v>
      </c>
      <c r="H1450" s="6">
        <v>0.90694444444444444</v>
      </c>
      <c r="I1450" s="85">
        <f t="shared" si="221"/>
        <v>48.000000000000149</v>
      </c>
      <c r="J1450" s="86">
        <f>I1450*Segmentos!$D$7*(AH1450%)*IF(ISNUMBER(AI1450),AI1450%,0)</f>
        <v>1137619.2000000034</v>
      </c>
      <c r="K1450" s="86">
        <f>I1450*Segmentos!$D$7*(AL1450%)*IF(ISNUMBER(AM1450),AM1450%,0)</f>
        <v>1315392.000000004</v>
      </c>
      <c r="L1450" s="4"/>
      <c r="M1450" s="2">
        <v>6.41</v>
      </c>
      <c r="N1450" s="2">
        <v>18.100000000000001</v>
      </c>
      <c r="O1450" s="2">
        <v>35.4</v>
      </c>
      <c r="P1450" s="2">
        <v>83.556799999999996</v>
      </c>
      <c r="Q1450" s="2">
        <v>6.37</v>
      </c>
      <c r="R1450" s="2">
        <v>15.3</v>
      </c>
      <c r="S1450" s="2">
        <v>41.5</v>
      </c>
      <c r="T1450" s="2">
        <v>13.851100000000001</v>
      </c>
      <c r="U1450" s="2">
        <v>4.17</v>
      </c>
      <c r="V1450" s="2">
        <v>13.1</v>
      </c>
      <c r="W1450" s="2">
        <v>31.9</v>
      </c>
      <c r="X1450" s="2">
        <v>11.393700000000001</v>
      </c>
      <c r="Y1450" s="2">
        <v>5.7</v>
      </c>
      <c r="Z1450" s="2">
        <v>19.399999999999999</v>
      </c>
      <c r="AA1450" s="2">
        <v>29.4</v>
      </c>
      <c r="AB1450" s="2">
        <v>21.962800000000001</v>
      </c>
      <c r="AC1450" s="2">
        <v>8.49</v>
      </c>
      <c r="AD1450" s="2">
        <v>21.5</v>
      </c>
      <c r="AE1450" s="2">
        <v>39.5</v>
      </c>
      <c r="AF1450" s="2">
        <v>36.349200000000003</v>
      </c>
      <c r="AG1450" s="20">
        <v>5.91</v>
      </c>
      <c r="AH1450" s="20">
        <v>19.3</v>
      </c>
      <c r="AI1450" s="20">
        <v>30.7</v>
      </c>
      <c r="AJ1450" s="20">
        <v>36.571300000000001</v>
      </c>
      <c r="AK1450" s="18">
        <v>6.86</v>
      </c>
      <c r="AL1450" s="18">
        <v>17</v>
      </c>
      <c r="AM1450" s="18">
        <v>40.299999999999997</v>
      </c>
      <c r="AN1450" s="18">
        <v>46.985500000000002</v>
      </c>
      <c r="AO1450" s="2">
        <v>2.95</v>
      </c>
      <c r="AP1450" s="2">
        <v>11.3</v>
      </c>
      <c r="AQ1450" s="2">
        <v>26</v>
      </c>
      <c r="AR1450" s="2">
        <v>4.1981999999999999</v>
      </c>
      <c r="AS1450" s="2">
        <v>4.83</v>
      </c>
      <c r="AT1450" s="2">
        <v>13.9</v>
      </c>
      <c r="AU1450" s="2">
        <v>34.799999999999997</v>
      </c>
      <c r="AV1450" s="2">
        <v>13.8809</v>
      </c>
      <c r="AW1450" s="2">
        <v>6.83</v>
      </c>
      <c r="AX1450" s="2">
        <v>17.600000000000001</v>
      </c>
      <c r="AY1450" s="2">
        <v>38.700000000000003</v>
      </c>
      <c r="AZ1450" s="2">
        <v>25.619299999999999</v>
      </c>
      <c r="BA1450" s="2">
        <v>7.98</v>
      </c>
      <c r="BB1450" s="2">
        <v>22.8</v>
      </c>
      <c r="BC1450" s="2">
        <v>35.1</v>
      </c>
      <c r="BD1450" s="2">
        <v>39.858400000000003</v>
      </c>
      <c r="BE1450" s="4" t="str">
        <f t="shared" si="222"/>
        <v>NO APLICA</v>
      </c>
      <c r="BF1450" s="4">
        <f t="shared" si="223"/>
        <v>5.9169999999999998</v>
      </c>
      <c r="BG1450">
        <f t="shared" si="224"/>
        <v>2.95</v>
      </c>
      <c r="BH1450">
        <f t="shared" si="225"/>
        <v>4.83</v>
      </c>
      <c r="BI1450">
        <f t="shared" si="226"/>
        <v>7.98</v>
      </c>
      <c r="BJ1450">
        <f t="shared" si="227"/>
        <v>6.86</v>
      </c>
      <c r="BK1450">
        <f t="shared" si="228"/>
        <v>5.91</v>
      </c>
      <c r="BL1450">
        <f t="shared" si="229"/>
        <v>30755.520000000099</v>
      </c>
    </row>
    <row r="1451" spans="1:64" x14ac:dyDescent="0.2">
      <c r="A1451" s="1">
        <v>1449</v>
      </c>
      <c r="B1451" s="7" t="s">
        <v>27</v>
      </c>
      <c r="C1451" s="3">
        <v>39971</v>
      </c>
      <c r="D1451" s="4" t="s">
        <v>629</v>
      </c>
      <c r="E1451" s="4" t="s">
        <v>169</v>
      </c>
      <c r="F1451" s="5" t="str">
        <f t="shared" si="220"/>
        <v>D</v>
      </c>
      <c r="G1451" s="6">
        <v>0.91666666666666663</v>
      </c>
      <c r="H1451" s="6">
        <v>0.9458333333333333</v>
      </c>
      <c r="I1451" s="85">
        <f t="shared" si="221"/>
        <v>42.000000000000014</v>
      </c>
      <c r="J1451" s="86">
        <f>I1451*Segmentos!$D$7*(AH1451%)*IF(ISNUMBER(AI1451),AI1451%,0)</f>
        <v>190848.00000000009</v>
      </c>
      <c r="K1451" s="86">
        <f>I1451*Segmentos!$D$7*(AL1451%)*IF(ISNUMBER(AM1451),AM1451%,0)</f>
        <v>79632.000000000044</v>
      </c>
      <c r="L1451" s="4"/>
      <c r="M1451" s="2">
        <v>0.79</v>
      </c>
      <c r="N1451" s="2">
        <v>2.2999999999999998</v>
      </c>
      <c r="O1451" s="2">
        <v>34.1</v>
      </c>
      <c r="P1451" s="2">
        <v>99.773799999999994</v>
      </c>
      <c r="Q1451" s="2">
        <v>0.21</v>
      </c>
      <c r="R1451" s="2">
        <v>0.9</v>
      </c>
      <c r="S1451" s="2">
        <v>23.1</v>
      </c>
      <c r="T1451" s="2">
        <v>4.3406000000000002</v>
      </c>
      <c r="U1451" s="2">
        <v>7.0000000000000007E-2</v>
      </c>
      <c r="V1451" s="2">
        <v>0.8</v>
      </c>
      <c r="W1451" s="2">
        <v>8.6</v>
      </c>
      <c r="X1451" s="2">
        <v>1.7343</v>
      </c>
      <c r="Y1451" s="2">
        <v>1.68</v>
      </c>
      <c r="Z1451" s="2">
        <v>5</v>
      </c>
      <c r="AA1451" s="2">
        <v>33.700000000000003</v>
      </c>
      <c r="AB1451" s="2">
        <v>62.638300000000001</v>
      </c>
      <c r="AC1451" s="2">
        <v>0.75</v>
      </c>
      <c r="AD1451" s="2">
        <v>1.6</v>
      </c>
      <c r="AE1451" s="2">
        <v>45.9</v>
      </c>
      <c r="AF1451" s="2">
        <v>31.060600000000001</v>
      </c>
      <c r="AG1451" s="20">
        <v>1.1299999999999999</v>
      </c>
      <c r="AH1451" s="20">
        <v>3.2</v>
      </c>
      <c r="AI1451" s="20">
        <v>35.5</v>
      </c>
      <c r="AJ1451" s="20">
        <v>67.436199999999999</v>
      </c>
      <c r="AK1451" s="18">
        <v>0.49</v>
      </c>
      <c r="AL1451" s="18">
        <v>1.5</v>
      </c>
      <c r="AM1451" s="18">
        <v>31.6</v>
      </c>
      <c r="AN1451" s="18">
        <v>32.337499999999999</v>
      </c>
      <c r="AO1451" s="2">
        <v>0.36</v>
      </c>
      <c r="AP1451" s="2">
        <v>0.6</v>
      </c>
      <c r="AQ1451" s="2">
        <v>63.8</v>
      </c>
      <c r="AR1451" s="2">
        <v>4.9980000000000002</v>
      </c>
      <c r="AS1451" s="2">
        <v>0.19</v>
      </c>
      <c r="AT1451" s="2">
        <v>2</v>
      </c>
      <c r="AU1451" s="2">
        <v>9.4</v>
      </c>
      <c r="AV1451" s="2">
        <v>5.3293999999999997</v>
      </c>
      <c r="AW1451" s="2">
        <v>1.1100000000000001</v>
      </c>
      <c r="AX1451" s="2">
        <v>3</v>
      </c>
      <c r="AY1451" s="2">
        <v>36.9</v>
      </c>
      <c r="AZ1451" s="2">
        <v>40.1828</v>
      </c>
      <c r="BA1451" s="2">
        <v>1.02</v>
      </c>
      <c r="BB1451" s="2">
        <v>2.5</v>
      </c>
      <c r="BC1451" s="2">
        <v>41.3</v>
      </c>
      <c r="BD1451" s="2">
        <v>49.263599999999997</v>
      </c>
      <c r="BE1451" s="4" t="str">
        <f t="shared" si="222"/>
        <v>NO APLICA</v>
      </c>
      <c r="BF1451" s="4">
        <f t="shared" si="223"/>
        <v>0.59420000000000006</v>
      </c>
      <c r="BG1451">
        <f t="shared" si="224"/>
        <v>0.36</v>
      </c>
      <c r="BH1451">
        <f t="shared" si="225"/>
        <v>0.19</v>
      </c>
      <c r="BI1451">
        <f t="shared" si="226"/>
        <v>1.1100000000000001</v>
      </c>
      <c r="BJ1451">
        <f t="shared" si="227"/>
        <v>0.49</v>
      </c>
      <c r="BK1451">
        <f t="shared" si="228"/>
        <v>1.1299999999999999</v>
      </c>
      <c r="BL1451">
        <f t="shared" si="229"/>
        <v>3294.0600000000009</v>
      </c>
    </row>
    <row r="1452" spans="1:64" x14ac:dyDescent="0.2">
      <c r="A1452" s="1">
        <v>1450</v>
      </c>
      <c r="B1452" s="7" t="s">
        <v>63</v>
      </c>
      <c r="C1452" s="3">
        <v>39971</v>
      </c>
      <c r="D1452" s="4" t="s">
        <v>629</v>
      </c>
      <c r="E1452" s="4" t="s">
        <v>170</v>
      </c>
      <c r="F1452" s="5" t="str">
        <f t="shared" si="220"/>
        <v>D</v>
      </c>
      <c r="G1452" s="6">
        <v>0.875</v>
      </c>
      <c r="H1452" s="6">
        <v>0.88194444444444453</v>
      </c>
      <c r="I1452" s="85">
        <f t="shared" si="221"/>
        <v>10.000000000000124</v>
      </c>
      <c r="J1452" s="86">
        <f>I1452*Segmentos!$D$7*(AH1452%)*IF(ISNUMBER(AI1452),AI1452%,0)</f>
        <v>2400.00000000003</v>
      </c>
      <c r="K1452" s="86">
        <f>I1452*Segmentos!$D$7*(AL1452%)*IF(ISNUMBER(AM1452),AM1452%,0)</f>
        <v>0</v>
      </c>
      <c r="L1452" s="4"/>
      <c r="M1452" s="2">
        <v>0.02</v>
      </c>
      <c r="N1452" s="2">
        <v>0.1</v>
      </c>
      <c r="O1452" s="2">
        <v>20</v>
      </c>
      <c r="P1452" s="2">
        <v>30.361599999999999</v>
      </c>
      <c r="Q1452" s="2">
        <v>0</v>
      </c>
      <c r="R1452" s="2">
        <v>0</v>
      </c>
      <c r="S1452" s="8" t="s">
        <v>577</v>
      </c>
      <c r="T1452" s="2">
        <v>0</v>
      </c>
      <c r="U1452" s="2">
        <v>0</v>
      </c>
      <c r="V1452" s="2">
        <v>0</v>
      </c>
      <c r="W1452" s="8" t="s">
        <v>577</v>
      </c>
      <c r="X1452" s="2">
        <v>0</v>
      </c>
      <c r="Y1452" s="2">
        <v>0.08</v>
      </c>
      <c r="Z1452" s="2">
        <v>0.4</v>
      </c>
      <c r="AA1452" s="2">
        <v>20</v>
      </c>
      <c r="AB1452" s="2">
        <v>30.361599999999999</v>
      </c>
      <c r="AC1452" s="2">
        <v>0</v>
      </c>
      <c r="AD1452" s="2">
        <v>0</v>
      </c>
      <c r="AE1452" s="8" t="s">
        <v>577</v>
      </c>
      <c r="AF1452" s="2">
        <v>0</v>
      </c>
      <c r="AG1452" s="20">
        <v>0.05</v>
      </c>
      <c r="AH1452" s="20">
        <v>0.3</v>
      </c>
      <c r="AI1452" s="20">
        <v>20</v>
      </c>
      <c r="AJ1452" s="20">
        <v>30.361599999999999</v>
      </c>
      <c r="AK1452" s="18">
        <v>0</v>
      </c>
      <c r="AL1452" s="18">
        <v>0</v>
      </c>
      <c r="AM1452" s="19" t="s">
        <v>577</v>
      </c>
      <c r="AN1452" s="18">
        <v>0</v>
      </c>
      <c r="AO1452" s="2">
        <v>0</v>
      </c>
      <c r="AP1452" s="2">
        <v>0</v>
      </c>
      <c r="AQ1452" s="8" t="s">
        <v>577</v>
      </c>
      <c r="AR1452" s="2">
        <v>0</v>
      </c>
      <c r="AS1452" s="2">
        <v>0</v>
      </c>
      <c r="AT1452" s="2">
        <v>0</v>
      </c>
      <c r="AU1452" s="8" t="s">
        <v>577</v>
      </c>
      <c r="AV1452" s="2">
        <v>0</v>
      </c>
      <c r="AW1452" s="2">
        <v>0</v>
      </c>
      <c r="AX1452" s="2">
        <v>0</v>
      </c>
      <c r="AY1452" s="8" t="s">
        <v>577</v>
      </c>
      <c r="AZ1452" s="2">
        <v>0</v>
      </c>
      <c r="BA1452" s="2">
        <v>0.06</v>
      </c>
      <c r="BB1452" s="2">
        <v>0.3</v>
      </c>
      <c r="BC1452" s="2">
        <v>20</v>
      </c>
      <c r="BD1452" s="2">
        <v>30.361599999999999</v>
      </c>
      <c r="BE1452" s="4" t="str">
        <f t="shared" si="222"/>
        <v>NO APLICA</v>
      </c>
      <c r="BF1452" s="4">
        <f t="shared" si="223"/>
        <v>2.1999999999999999E-2</v>
      </c>
      <c r="BG1452">
        <f t="shared" si="224"/>
        <v>0</v>
      </c>
      <c r="BH1452">
        <f t="shared" si="225"/>
        <v>0</v>
      </c>
      <c r="BI1452">
        <f t="shared" si="226"/>
        <v>0.06</v>
      </c>
      <c r="BJ1452">
        <f t="shared" si="227"/>
        <v>0</v>
      </c>
      <c r="BK1452">
        <f t="shared" si="228"/>
        <v>0.05</v>
      </c>
      <c r="BL1452">
        <f t="shared" si="229"/>
        <v>20.000000000000249</v>
      </c>
    </row>
    <row r="1453" spans="1:64" x14ac:dyDescent="0.2">
      <c r="A1453" s="1">
        <v>1451</v>
      </c>
      <c r="B1453" s="7" t="s">
        <v>85</v>
      </c>
      <c r="C1453" s="3">
        <v>39971</v>
      </c>
      <c r="D1453" s="4" t="s">
        <v>629</v>
      </c>
      <c r="E1453" s="4" t="s">
        <v>180</v>
      </c>
      <c r="F1453" s="5" t="str">
        <f t="shared" si="220"/>
        <v>D</v>
      </c>
      <c r="G1453" s="6">
        <v>0.85763888888888884</v>
      </c>
      <c r="H1453" s="6">
        <v>0.87430555555555556</v>
      </c>
      <c r="I1453" s="85">
        <f t="shared" si="221"/>
        <v>24.000000000000075</v>
      </c>
      <c r="J1453" s="86">
        <f>I1453*Segmentos!$D$7*(AH1453%)*IF(ISNUMBER(AI1453),AI1453%,0)</f>
        <v>29721.600000000093</v>
      </c>
      <c r="K1453" s="86">
        <f>I1453*Segmentos!$D$7*(AL1453%)*IF(ISNUMBER(AM1453),AM1453%,0)</f>
        <v>49939.200000000157</v>
      </c>
      <c r="L1453" s="4"/>
      <c r="M1453" s="2">
        <v>0.42</v>
      </c>
      <c r="N1453" s="2">
        <v>1.8</v>
      </c>
      <c r="O1453" s="2">
        <v>24</v>
      </c>
      <c r="P1453" s="2">
        <v>98.284099999999995</v>
      </c>
      <c r="Q1453" s="2">
        <v>0</v>
      </c>
      <c r="R1453" s="2">
        <v>0</v>
      </c>
      <c r="S1453" s="8" t="s">
        <v>577</v>
      </c>
      <c r="T1453" s="2">
        <v>0</v>
      </c>
      <c r="U1453" s="2">
        <v>0.04</v>
      </c>
      <c r="V1453" s="2">
        <v>0.6</v>
      </c>
      <c r="W1453" s="2">
        <v>5.8</v>
      </c>
      <c r="X1453" s="2">
        <v>1.798</v>
      </c>
      <c r="Y1453" s="2">
        <v>0.13</v>
      </c>
      <c r="Z1453" s="2">
        <v>1.1000000000000001</v>
      </c>
      <c r="AA1453" s="2">
        <v>12</v>
      </c>
      <c r="AB1453" s="2">
        <v>8.8440999999999992</v>
      </c>
      <c r="AC1453" s="2">
        <v>1.1499999999999999</v>
      </c>
      <c r="AD1453" s="2">
        <v>4</v>
      </c>
      <c r="AE1453" s="2">
        <v>28.8</v>
      </c>
      <c r="AF1453" s="2">
        <v>87.641999999999996</v>
      </c>
      <c r="AG1453" s="20">
        <v>0.31</v>
      </c>
      <c r="AH1453" s="20">
        <v>1.8</v>
      </c>
      <c r="AI1453" s="20">
        <v>17.2</v>
      </c>
      <c r="AJ1453" s="20">
        <v>34.710500000000003</v>
      </c>
      <c r="AK1453" s="18">
        <v>0.52</v>
      </c>
      <c r="AL1453" s="18">
        <v>1.7</v>
      </c>
      <c r="AM1453" s="18">
        <v>30.6</v>
      </c>
      <c r="AN1453" s="18">
        <v>63.573599999999999</v>
      </c>
      <c r="AO1453" s="2">
        <v>0.19</v>
      </c>
      <c r="AP1453" s="2">
        <v>1.5</v>
      </c>
      <c r="AQ1453" s="2">
        <v>12.1</v>
      </c>
      <c r="AR1453" s="2">
        <v>4.7836999999999996</v>
      </c>
      <c r="AS1453" s="2">
        <v>0.64</v>
      </c>
      <c r="AT1453" s="2">
        <v>1.6</v>
      </c>
      <c r="AU1453" s="2">
        <v>39.299999999999997</v>
      </c>
      <c r="AV1453" s="2">
        <v>33.003900000000002</v>
      </c>
      <c r="AW1453" s="2">
        <v>0.18</v>
      </c>
      <c r="AX1453" s="2">
        <v>2.2999999999999998</v>
      </c>
      <c r="AY1453" s="2">
        <v>7.8</v>
      </c>
      <c r="AZ1453" s="2">
        <v>11.7933</v>
      </c>
      <c r="BA1453" s="2">
        <v>0.55000000000000004</v>
      </c>
      <c r="BB1453" s="2">
        <v>1.5</v>
      </c>
      <c r="BC1453" s="2">
        <v>36.4</v>
      </c>
      <c r="BD1453" s="2">
        <v>48.703200000000002</v>
      </c>
      <c r="BE1453" s="4" t="str">
        <f t="shared" si="222"/>
        <v>NO APLICA</v>
      </c>
      <c r="BF1453" s="4">
        <f t="shared" si="223"/>
        <v>0.5272</v>
      </c>
      <c r="BG1453">
        <f t="shared" si="224"/>
        <v>0.19</v>
      </c>
      <c r="BH1453">
        <f t="shared" si="225"/>
        <v>0.64</v>
      </c>
      <c r="BI1453">
        <f t="shared" si="226"/>
        <v>0.55000000000000004</v>
      </c>
      <c r="BJ1453">
        <f t="shared" si="227"/>
        <v>0.52</v>
      </c>
      <c r="BK1453">
        <f t="shared" si="228"/>
        <v>0.31</v>
      </c>
      <c r="BL1453">
        <f t="shared" si="229"/>
        <v>1036.8000000000034</v>
      </c>
    </row>
    <row r="1454" spans="1:64" x14ac:dyDescent="0.2">
      <c r="A1454" s="1">
        <v>1452</v>
      </c>
      <c r="B1454" s="7" t="s">
        <v>25</v>
      </c>
      <c r="C1454" s="3">
        <v>39971</v>
      </c>
      <c r="D1454" s="4" t="s">
        <v>629</v>
      </c>
      <c r="E1454" s="4" t="s">
        <v>171</v>
      </c>
      <c r="F1454" s="5" t="str">
        <f t="shared" si="220"/>
        <v>D</v>
      </c>
      <c r="G1454" s="6">
        <v>0.89375000000000004</v>
      </c>
      <c r="H1454" s="6">
        <v>0.89513888888888893</v>
      </c>
      <c r="I1454" s="85">
        <f t="shared" si="221"/>
        <v>1.9999999999999929</v>
      </c>
      <c r="J1454" s="86">
        <f>I1454*Segmentos!$D$7*(AH1454%)*IF(ISNUMBER(AI1454),AI1454%,0)</f>
        <v>799.99999999999727</v>
      </c>
      <c r="K1454" s="86">
        <f>I1454*Segmentos!$D$7*(AL1454%)*IF(ISNUMBER(AM1454),AM1454%,0)</f>
        <v>0</v>
      </c>
      <c r="L1454" s="4"/>
      <c r="M1454" s="2">
        <v>0.04</v>
      </c>
      <c r="N1454" s="2">
        <v>0</v>
      </c>
      <c r="O1454" s="2">
        <v>100</v>
      </c>
      <c r="P1454" s="2">
        <v>33.055999999999997</v>
      </c>
      <c r="Q1454" s="2">
        <v>0</v>
      </c>
      <c r="R1454" s="2">
        <v>0</v>
      </c>
      <c r="S1454" s="8" t="s">
        <v>577</v>
      </c>
      <c r="T1454" s="2">
        <v>0</v>
      </c>
      <c r="U1454" s="2">
        <v>0.04</v>
      </c>
      <c r="V1454" s="2">
        <v>0</v>
      </c>
      <c r="W1454" s="2">
        <v>100</v>
      </c>
      <c r="X1454" s="2">
        <v>6.6497000000000002</v>
      </c>
      <c r="Y1454" s="2">
        <v>0.1</v>
      </c>
      <c r="Z1454" s="2">
        <v>0.1</v>
      </c>
      <c r="AA1454" s="2">
        <v>100</v>
      </c>
      <c r="AB1454" s="2">
        <v>21.218900000000001</v>
      </c>
      <c r="AC1454" s="2">
        <v>0.02</v>
      </c>
      <c r="AD1454" s="2">
        <v>0</v>
      </c>
      <c r="AE1454" s="2">
        <v>100</v>
      </c>
      <c r="AF1454" s="2">
        <v>5.1874000000000002</v>
      </c>
      <c r="AG1454" s="20">
        <v>0.08</v>
      </c>
      <c r="AH1454" s="20">
        <v>0.1</v>
      </c>
      <c r="AI1454" s="20">
        <v>100</v>
      </c>
      <c r="AJ1454" s="20">
        <v>27.868600000000001</v>
      </c>
      <c r="AK1454" s="18">
        <v>0.01</v>
      </c>
      <c r="AL1454" s="18">
        <v>0</v>
      </c>
      <c r="AM1454" s="18">
        <v>100</v>
      </c>
      <c r="AN1454" s="18">
        <v>5.1874000000000002</v>
      </c>
      <c r="AO1454" s="2">
        <v>0</v>
      </c>
      <c r="AP1454" s="2">
        <v>0</v>
      </c>
      <c r="AQ1454" s="8" t="s">
        <v>577</v>
      </c>
      <c r="AR1454" s="2">
        <v>0</v>
      </c>
      <c r="AS1454" s="2">
        <v>0.03</v>
      </c>
      <c r="AT1454" s="2">
        <v>0</v>
      </c>
      <c r="AU1454" s="2">
        <v>100</v>
      </c>
      <c r="AV1454" s="2">
        <v>5.1874000000000002</v>
      </c>
      <c r="AW1454" s="2">
        <v>0.13</v>
      </c>
      <c r="AX1454" s="2">
        <v>0.1</v>
      </c>
      <c r="AY1454" s="2">
        <v>100</v>
      </c>
      <c r="AZ1454" s="2">
        <v>27.868600000000001</v>
      </c>
      <c r="BA1454" s="2">
        <v>0</v>
      </c>
      <c r="BB1454" s="2">
        <v>0</v>
      </c>
      <c r="BC1454" s="8" t="s">
        <v>577</v>
      </c>
      <c r="BD1454" s="2">
        <v>0</v>
      </c>
      <c r="BE1454" s="4" t="str">
        <f t="shared" si="222"/>
        <v>NO APLICA</v>
      </c>
      <c r="BF1454" s="4">
        <f t="shared" si="223"/>
        <v>5.8600000000000006E-2</v>
      </c>
      <c r="BG1454">
        <f t="shared" si="224"/>
        <v>0</v>
      </c>
      <c r="BH1454">
        <f t="shared" si="225"/>
        <v>0.03</v>
      </c>
      <c r="BI1454">
        <f t="shared" si="226"/>
        <v>0.13</v>
      </c>
      <c r="BJ1454">
        <f t="shared" si="227"/>
        <v>0.01</v>
      </c>
      <c r="BK1454">
        <f t="shared" si="228"/>
        <v>0.08</v>
      </c>
      <c r="BL1454">
        <f t="shared" si="229"/>
        <v>0</v>
      </c>
    </row>
    <row r="1455" spans="1:64" x14ac:dyDescent="0.2">
      <c r="A1455" s="1">
        <v>1453</v>
      </c>
      <c r="B1455" s="7" t="s">
        <v>66</v>
      </c>
      <c r="C1455" s="3">
        <v>39971</v>
      </c>
      <c r="D1455" s="4" t="s">
        <v>628</v>
      </c>
      <c r="E1455" s="4" t="s">
        <v>168</v>
      </c>
      <c r="F1455" s="5" t="str">
        <f t="shared" si="220"/>
        <v>D</v>
      </c>
      <c r="G1455" s="6">
        <v>0.8354166666666667</v>
      </c>
      <c r="H1455" s="6">
        <v>0.91388888888888886</v>
      </c>
      <c r="I1455" s="85">
        <f t="shared" si="221"/>
        <v>112.99999999999991</v>
      </c>
      <c r="J1455" s="86">
        <f>I1455*Segmentos!$D$7*(AH1455%)*IF(ISNUMBER(AI1455),AI1455%,0)</f>
        <v>766817.9999999993</v>
      </c>
      <c r="K1455" s="86">
        <f>I1455*Segmentos!$D$7*(AL1455%)*IF(ISNUMBER(AM1455),AM1455%,0)</f>
        <v>477176.39999999962</v>
      </c>
      <c r="L1455" s="4" t="s">
        <v>372</v>
      </c>
      <c r="M1455" s="2">
        <v>1.35</v>
      </c>
      <c r="N1455" s="2">
        <v>6.8</v>
      </c>
      <c r="O1455" s="2">
        <v>20</v>
      </c>
      <c r="P1455" s="2">
        <v>77.834000000000003</v>
      </c>
      <c r="Q1455" s="2">
        <v>0.99</v>
      </c>
      <c r="R1455" s="2">
        <v>3.2</v>
      </c>
      <c r="S1455" s="2">
        <v>31.2</v>
      </c>
      <c r="T1455" s="2">
        <v>9.4802</v>
      </c>
      <c r="U1455" s="2">
        <v>0.56999999999999995</v>
      </c>
      <c r="V1455" s="2">
        <v>3.4</v>
      </c>
      <c r="W1455" s="2">
        <v>16.899999999999999</v>
      </c>
      <c r="X1455" s="2">
        <v>6.8540999999999999</v>
      </c>
      <c r="Y1455" s="2">
        <v>1.87</v>
      </c>
      <c r="Z1455" s="2">
        <v>9.4</v>
      </c>
      <c r="AA1455" s="2">
        <v>19.899999999999999</v>
      </c>
      <c r="AB1455" s="2">
        <v>31.900400000000001</v>
      </c>
      <c r="AC1455" s="2">
        <v>1.56</v>
      </c>
      <c r="AD1455" s="2">
        <v>8.4</v>
      </c>
      <c r="AE1455" s="2">
        <v>18.7</v>
      </c>
      <c r="AF1455" s="2">
        <v>29.599299999999999</v>
      </c>
      <c r="AG1455" s="20">
        <v>1.69</v>
      </c>
      <c r="AH1455" s="20">
        <v>8.6999999999999993</v>
      </c>
      <c r="AI1455" s="20">
        <v>19.5</v>
      </c>
      <c r="AJ1455" s="20">
        <v>46.165900000000001</v>
      </c>
      <c r="AK1455" s="18">
        <v>1.05</v>
      </c>
      <c r="AL1455" s="18">
        <v>5.0999999999999996</v>
      </c>
      <c r="AM1455" s="18">
        <v>20.7</v>
      </c>
      <c r="AN1455" s="18">
        <v>31.668099999999999</v>
      </c>
      <c r="AO1455" s="2">
        <v>0.59</v>
      </c>
      <c r="AP1455" s="2">
        <v>4.5</v>
      </c>
      <c r="AQ1455" s="2">
        <v>13</v>
      </c>
      <c r="AR1455" s="2">
        <v>3.7343999999999999</v>
      </c>
      <c r="AS1455" s="2">
        <v>1.1100000000000001</v>
      </c>
      <c r="AT1455" s="2">
        <v>5.2</v>
      </c>
      <c r="AU1455" s="2">
        <v>21.4</v>
      </c>
      <c r="AV1455" s="2">
        <v>14.103899999999999</v>
      </c>
      <c r="AW1455" s="2">
        <v>1.33</v>
      </c>
      <c r="AX1455" s="2">
        <v>7.4</v>
      </c>
      <c r="AY1455" s="2">
        <v>18.100000000000001</v>
      </c>
      <c r="AZ1455" s="2">
        <v>22.088999999999999</v>
      </c>
      <c r="BA1455" s="2">
        <v>1.72</v>
      </c>
      <c r="BB1455" s="2">
        <v>7.9</v>
      </c>
      <c r="BC1455" s="2">
        <v>21.9</v>
      </c>
      <c r="BD1455" s="2">
        <v>37.906799999999997</v>
      </c>
      <c r="BE1455" s="4" t="str">
        <f t="shared" si="222"/>
        <v>ABURRIDO</v>
      </c>
      <c r="BF1455" s="4">
        <f t="shared" si="223"/>
        <v>1.2802000000000002</v>
      </c>
      <c r="BG1455">
        <f t="shared" si="224"/>
        <v>0.59</v>
      </c>
      <c r="BH1455">
        <f t="shared" si="225"/>
        <v>1.1100000000000001</v>
      </c>
      <c r="BI1455">
        <f t="shared" si="226"/>
        <v>1.72</v>
      </c>
      <c r="BJ1455">
        <f t="shared" si="227"/>
        <v>1.05</v>
      </c>
      <c r="BK1455">
        <f t="shared" si="228"/>
        <v>1.69</v>
      </c>
      <c r="BL1455">
        <f t="shared" si="229"/>
        <v>15367.999999999989</v>
      </c>
    </row>
    <row r="1456" spans="1:64" x14ac:dyDescent="0.2">
      <c r="A1456" s="1">
        <v>1454</v>
      </c>
      <c r="B1456" s="7" t="s">
        <v>19</v>
      </c>
      <c r="C1456" s="3">
        <v>39971</v>
      </c>
      <c r="D1456" s="4" t="s">
        <v>17</v>
      </c>
      <c r="E1456" s="4" t="s">
        <v>166</v>
      </c>
      <c r="F1456" s="5" t="str">
        <f t="shared" si="220"/>
        <v>D</v>
      </c>
      <c r="G1456" s="6">
        <v>0.9145833333333333</v>
      </c>
      <c r="H1456" s="6">
        <v>0.9159722222222223</v>
      </c>
      <c r="I1456" s="85">
        <f t="shared" si="221"/>
        <v>2.0000000000001528</v>
      </c>
      <c r="J1456" s="86">
        <f>I1456*Segmentos!$D$7*(AH1456%)*IF(ISNUMBER(AI1456),AI1456%,0)</f>
        <v>800.00000000006116</v>
      </c>
      <c r="K1456" s="86">
        <f>I1456*Segmentos!$D$7*(AL1456%)*IF(ISNUMBER(AM1456),AM1456%,0)</f>
        <v>400.00000000003058</v>
      </c>
      <c r="L1456" s="4"/>
      <c r="M1456" s="2">
        <v>0.05</v>
      </c>
      <c r="N1456" s="2">
        <v>0.1</v>
      </c>
      <c r="O1456" s="2">
        <v>71.099999999999994</v>
      </c>
      <c r="P1456" s="2">
        <v>100</v>
      </c>
      <c r="Q1456" s="2">
        <v>0</v>
      </c>
      <c r="R1456" s="2">
        <v>0</v>
      </c>
      <c r="S1456" s="8" t="s">
        <v>577</v>
      </c>
      <c r="T1456" s="2">
        <v>0</v>
      </c>
      <c r="U1456" s="2">
        <v>0</v>
      </c>
      <c r="V1456" s="2">
        <v>0</v>
      </c>
      <c r="W1456" s="8" t="s">
        <v>577</v>
      </c>
      <c r="X1456" s="2">
        <v>0</v>
      </c>
      <c r="Y1456" s="2">
        <v>0</v>
      </c>
      <c r="Z1456" s="2">
        <v>0</v>
      </c>
      <c r="AA1456" s="8" t="s">
        <v>577</v>
      </c>
      <c r="AB1456" s="2">
        <v>0</v>
      </c>
      <c r="AC1456" s="2">
        <v>0.16</v>
      </c>
      <c r="AD1456" s="2">
        <v>0.2</v>
      </c>
      <c r="AE1456" s="2">
        <v>71.099999999999994</v>
      </c>
      <c r="AF1456" s="2">
        <v>100</v>
      </c>
      <c r="AG1456" s="20">
        <v>0.06</v>
      </c>
      <c r="AH1456" s="20">
        <v>0.1</v>
      </c>
      <c r="AI1456" s="20">
        <v>100</v>
      </c>
      <c r="AJ1456" s="20">
        <v>59.423200000000001</v>
      </c>
      <c r="AK1456" s="18">
        <v>0.04</v>
      </c>
      <c r="AL1456" s="18">
        <v>0.1</v>
      </c>
      <c r="AM1456" s="18">
        <v>50</v>
      </c>
      <c r="AN1456" s="18">
        <v>40.576799999999999</v>
      </c>
      <c r="AO1456" s="2">
        <v>0</v>
      </c>
      <c r="AP1456" s="2">
        <v>0</v>
      </c>
      <c r="AQ1456" s="8" t="s">
        <v>577</v>
      </c>
      <c r="AR1456" s="2">
        <v>0</v>
      </c>
      <c r="AS1456" s="2">
        <v>0.23</v>
      </c>
      <c r="AT1456" s="2">
        <v>0.3</v>
      </c>
      <c r="AU1456" s="2">
        <v>71.099999999999994</v>
      </c>
      <c r="AV1456" s="2">
        <v>100</v>
      </c>
      <c r="AW1456" s="2">
        <v>0</v>
      </c>
      <c r="AX1456" s="2">
        <v>0</v>
      </c>
      <c r="AY1456" s="8" t="s">
        <v>577</v>
      </c>
      <c r="AZ1456" s="2">
        <v>0</v>
      </c>
      <c r="BA1456" s="2">
        <v>0</v>
      </c>
      <c r="BB1456" s="2">
        <v>0</v>
      </c>
      <c r="BC1456" s="8" t="s">
        <v>577</v>
      </c>
      <c r="BD1456" s="2">
        <v>0</v>
      </c>
      <c r="BE1456" s="4" t="str">
        <f t="shared" si="222"/>
        <v>NO APLICA</v>
      </c>
      <c r="BF1456" s="4">
        <f t="shared" si="223"/>
        <v>0.1016</v>
      </c>
      <c r="BG1456">
        <f t="shared" si="224"/>
        <v>0</v>
      </c>
      <c r="BH1456">
        <f t="shared" si="225"/>
        <v>0.23</v>
      </c>
      <c r="BI1456">
        <f t="shared" si="226"/>
        <v>0</v>
      </c>
      <c r="BJ1456">
        <f t="shared" si="227"/>
        <v>0.04</v>
      </c>
      <c r="BK1456">
        <f t="shared" si="228"/>
        <v>0.06</v>
      </c>
      <c r="BL1456">
        <f t="shared" si="229"/>
        <v>14.220000000001084</v>
      </c>
    </row>
    <row r="1457" spans="1:64" x14ac:dyDescent="0.2">
      <c r="A1457" s="1">
        <v>1455</v>
      </c>
      <c r="B1457" s="7" t="s">
        <v>2</v>
      </c>
      <c r="C1457" s="3">
        <v>39971</v>
      </c>
      <c r="D1457" s="4" t="s">
        <v>627</v>
      </c>
      <c r="E1457" s="4" t="s">
        <v>164</v>
      </c>
      <c r="F1457" s="5" t="str">
        <f t="shared" si="220"/>
        <v>D</v>
      </c>
      <c r="G1457" s="6">
        <v>0.87569444444444444</v>
      </c>
      <c r="H1457" s="6">
        <v>0.91319444444444453</v>
      </c>
      <c r="I1457" s="85">
        <f t="shared" si="221"/>
        <v>54.000000000000128</v>
      </c>
      <c r="J1457" s="86">
        <f>I1457*Segmentos!$D$7*(AH1457%)*IF(ISNUMBER(AI1457),AI1457%,0)</f>
        <v>1455753.6000000038</v>
      </c>
      <c r="K1457" s="86">
        <f>I1457*Segmentos!$D$7*(AL1457%)*IF(ISNUMBER(AM1457),AM1457%,0)</f>
        <v>1083974.4000000025</v>
      </c>
      <c r="L1457" s="4"/>
      <c r="M1457" s="2">
        <v>5.83</v>
      </c>
      <c r="N1457" s="2">
        <v>17.7</v>
      </c>
      <c r="O1457" s="2">
        <v>33</v>
      </c>
      <c r="P1457" s="2">
        <v>90.689300000000003</v>
      </c>
      <c r="Q1457" s="2">
        <v>4.05</v>
      </c>
      <c r="R1457" s="2">
        <v>11.6</v>
      </c>
      <c r="S1457" s="2">
        <v>35</v>
      </c>
      <c r="T1457" s="2">
        <v>10.513199999999999</v>
      </c>
      <c r="U1457" s="2">
        <v>4.28</v>
      </c>
      <c r="V1457" s="2">
        <v>14.5</v>
      </c>
      <c r="W1457" s="2">
        <v>29.6</v>
      </c>
      <c r="X1457" s="2">
        <v>13.956899999999999</v>
      </c>
      <c r="Y1457" s="2">
        <v>6.46</v>
      </c>
      <c r="Z1457" s="2">
        <v>19.3</v>
      </c>
      <c r="AA1457" s="2">
        <v>33.5</v>
      </c>
      <c r="AB1457" s="2">
        <v>29.644500000000001</v>
      </c>
      <c r="AC1457" s="2">
        <v>7.17</v>
      </c>
      <c r="AD1457" s="2">
        <v>21.3</v>
      </c>
      <c r="AE1457" s="2">
        <v>33.6</v>
      </c>
      <c r="AF1457" s="2">
        <v>36.5747</v>
      </c>
      <c r="AG1457" s="20">
        <v>6.74</v>
      </c>
      <c r="AH1457" s="20">
        <v>20.3</v>
      </c>
      <c r="AI1457" s="20">
        <v>33.200000000000003</v>
      </c>
      <c r="AJ1457" s="20">
        <v>49.715800000000002</v>
      </c>
      <c r="AK1457" s="18">
        <v>5.0199999999999996</v>
      </c>
      <c r="AL1457" s="18">
        <v>15.3</v>
      </c>
      <c r="AM1457" s="18">
        <v>32.799999999999997</v>
      </c>
      <c r="AN1457" s="18">
        <v>40.973500000000001</v>
      </c>
      <c r="AO1457" s="2">
        <v>4.92</v>
      </c>
      <c r="AP1457" s="2">
        <v>14.9</v>
      </c>
      <c r="AQ1457" s="2">
        <v>33.1</v>
      </c>
      <c r="AR1457" s="2">
        <v>8.3610000000000007</v>
      </c>
      <c r="AS1457" s="2">
        <v>5.08</v>
      </c>
      <c r="AT1457" s="2">
        <v>16.7</v>
      </c>
      <c r="AU1457" s="2">
        <v>30.5</v>
      </c>
      <c r="AV1457" s="2">
        <v>17.384599999999999</v>
      </c>
      <c r="AW1457" s="2">
        <v>6.01</v>
      </c>
      <c r="AX1457" s="2">
        <v>19.3</v>
      </c>
      <c r="AY1457" s="2">
        <v>31.2</v>
      </c>
      <c r="AZ1457" s="2">
        <v>26.853200000000001</v>
      </c>
      <c r="BA1457" s="2">
        <v>6.4</v>
      </c>
      <c r="BB1457" s="2">
        <v>17.8</v>
      </c>
      <c r="BC1457" s="2">
        <v>35.9</v>
      </c>
      <c r="BD1457" s="2">
        <v>38.090499999999999</v>
      </c>
      <c r="BE1457" s="4" t="str">
        <f t="shared" si="222"/>
        <v>NO APLICA</v>
      </c>
      <c r="BF1457" s="4">
        <f t="shared" si="223"/>
        <v>5.5856000000000012</v>
      </c>
      <c r="BG1457">
        <f t="shared" si="224"/>
        <v>4.92</v>
      </c>
      <c r="BH1457">
        <f t="shared" si="225"/>
        <v>5.08</v>
      </c>
      <c r="BI1457">
        <f t="shared" si="226"/>
        <v>6.4</v>
      </c>
      <c r="BJ1457">
        <f t="shared" si="227"/>
        <v>5.0199999999999996</v>
      </c>
      <c r="BK1457">
        <f t="shared" si="228"/>
        <v>6.74</v>
      </c>
      <c r="BL1457">
        <f t="shared" si="229"/>
        <v>31541.400000000074</v>
      </c>
    </row>
    <row r="1458" spans="1:64" x14ac:dyDescent="0.2">
      <c r="A1458" s="1">
        <v>1456</v>
      </c>
      <c r="B1458" s="7" t="s">
        <v>69</v>
      </c>
      <c r="C1458" s="3">
        <v>39971</v>
      </c>
      <c r="D1458" s="4" t="s">
        <v>3</v>
      </c>
      <c r="E1458" s="4" t="s">
        <v>176</v>
      </c>
      <c r="F1458" s="5" t="str">
        <f t="shared" si="220"/>
        <v>D</v>
      </c>
      <c r="G1458" s="6">
        <v>0.91736111111111107</v>
      </c>
      <c r="H1458" s="6">
        <v>0.98958333333333337</v>
      </c>
      <c r="I1458" s="85">
        <f t="shared" si="221"/>
        <v>104.00000000000011</v>
      </c>
      <c r="J1458" s="86">
        <f>I1458*Segmentos!$D$7*(AH1458%)*IF(ISNUMBER(AI1458),AI1458%,0)</f>
        <v>1071366.4000000013</v>
      </c>
      <c r="K1458" s="86">
        <f>I1458*Segmentos!$D$7*(AL1458%)*IF(ISNUMBER(AM1458),AM1458%,0)</f>
        <v>938995.20000000112</v>
      </c>
      <c r="L1458" s="4"/>
      <c r="M1458" s="2">
        <v>2.42</v>
      </c>
      <c r="N1458" s="2">
        <v>13.5</v>
      </c>
      <c r="O1458" s="2">
        <v>17.899999999999999</v>
      </c>
      <c r="P1458" s="2">
        <v>93.960700000000003</v>
      </c>
      <c r="Q1458" s="2">
        <v>1.57</v>
      </c>
      <c r="R1458" s="2">
        <v>10.4</v>
      </c>
      <c r="S1458" s="2">
        <v>15.1</v>
      </c>
      <c r="T1458" s="2">
        <v>10.2098</v>
      </c>
      <c r="U1458" s="2">
        <v>1.25</v>
      </c>
      <c r="V1458" s="2">
        <v>8.1</v>
      </c>
      <c r="W1458" s="2">
        <v>15.4</v>
      </c>
      <c r="X1458" s="2">
        <v>10.1465</v>
      </c>
      <c r="Y1458" s="2">
        <v>1.48</v>
      </c>
      <c r="Z1458" s="2">
        <v>13.3</v>
      </c>
      <c r="AA1458" s="2">
        <v>11.2</v>
      </c>
      <c r="AB1458" s="2">
        <v>17.037700000000001</v>
      </c>
      <c r="AC1458" s="2">
        <v>4.43</v>
      </c>
      <c r="AD1458" s="2">
        <v>18.8</v>
      </c>
      <c r="AE1458" s="2">
        <v>23.6</v>
      </c>
      <c r="AF1458" s="2">
        <v>56.566699999999997</v>
      </c>
      <c r="AG1458" s="20">
        <v>2.58</v>
      </c>
      <c r="AH1458" s="20">
        <v>15.8</v>
      </c>
      <c r="AI1458" s="20">
        <v>16.3</v>
      </c>
      <c r="AJ1458" s="20">
        <v>47.647399999999998</v>
      </c>
      <c r="AK1458" s="18">
        <v>2.27</v>
      </c>
      <c r="AL1458" s="18">
        <v>11.4</v>
      </c>
      <c r="AM1458" s="18">
        <v>19.8</v>
      </c>
      <c r="AN1458" s="18">
        <v>46.313299999999998</v>
      </c>
      <c r="AO1458" s="2">
        <v>3.71</v>
      </c>
      <c r="AP1458" s="2">
        <v>12.9</v>
      </c>
      <c r="AQ1458" s="2">
        <v>28.8</v>
      </c>
      <c r="AR1458" s="2">
        <v>15.766500000000001</v>
      </c>
      <c r="AS1458" s="2">
        <v>3.1</v>
      </c>
      <c r="AT1458" s="2">
        <v>12.8</v>
      </c>
      <c r="AU1458" s="2">
        <v>24.2</v>
      </c>
      <c r="AV1458" s="2">
        <v>26.5489</v>
      </c>
      <c r="AW1458" s="2">
        <v>2.83</v>
      </c>
      <c r="AX1458" s="2">
        <v>17.100000000000001</v>
      </c>
      <c r="AY1458" s="2">
        <v>16.5</v>
      </c>
      <c r="AZ1458" s="2">
        <v>31.579699999999999</v>
      </c>
      <c r="BA1458" s="2">
        <v>1.35</v>
      </c>
      <c r="BB1458" s="2">
        <v>11.4</v>
      </c>
      <c r="BC1458" s="2">
        <v>11.8</v>
      </c>
      <c r="BD1458" s="2">
        <v>20.0656</v>
      </c>
      <c r="BE1458" s="4" t="str">
        <f t="shared" si="222"/>
        <v>ABURRIDO</v>
      </c>
      <c r="BF1458" s="4">
        <f t="shared" si="223"/>
        <v>2.9388000000000001</v>
      </c>
      <c r="BG1458">
        <f t="shared" si="224"/>
        <v>3.71</v>
      </c>
      <c r="BH1458">
        <f t="shared" si="225"/>
        <v>3.1</v>
      </c>
      <c r="BI1458">
        <f t="shared" si="226"/>
        <v>2.83</v>
      </c>
      <c r="BJ1458">
        <f t="shared" si="227"/>
        <v>2.27</v>
      </c>
      <c r="BK1458">
        <f t="shared" si="228"/>
        <v>2.58</v>
      </c>
      <c r="BL1458">
        <f t="shared" si="229"/>
        <v>25131.600000000028</v>
      </c>
    </row>
    <row r="1459" spans="1:64" x14ac:dyDescent="0.2">
      <c r="A1459" s="1">
        <v>1457</v>
      </c>
      <c r="B1459" s="7" t="s">
        <v>16</v>
      </c>
      <c r="C1459" s="3">
        <v>39971</v>
      </c>
      <c r="D1459" s="4" t="s">
        <v>626</v>
      </c>
      <c r="E1459" s="4" t="s">
        <v>166</v>
      </c>
      <c r="F1459" s="5" t="str">
        <f t="shared" si="220"/>
        <v>D</v>
      </c>
      <c r="G1459" s="6">
        <v>0.91388888888888886</v>
      </c>
      <c r="H1459" s="6">
        <v>0.91736111111111107</v>
      </c>
      <c r="I1459" s="85">
        <f t="shared" si="221"/>
        <v>4.9999999999999822</v>
      </c>
      <c r="J1459" s="86">
        <f>I1459*Segmentos!$D$7*(AH1459%)*IF(ISNUMBER(AI1459),AI1459%,0)</f>
        <v>152677.99999999945</v>
      </c>
      <c r="K1459" s="86">
        <f>I1459*Segmentos!$D$7*(AL1459%)*IF(ISNUMBER(AM1459),AM1459%,0)</f>
        <v>187479.99999999933</v>
      </c>
      <c r="L1459" s="4"/>
      <c r="M1459" s="2">
        <v>8.58</v>
      </c>
      <c r="N1459" s="2">
        <v>10.4</v>
      </c>
      <c r="O1459" s="2">
        <v>82.8</v>
      </c>
      <c r="P1459" s="2">
        <v>87.798100000000005</v>
      </c>
      <c r="Q1459" s="2">
        <v>5.0999999999999996</v>
      </c>
      <c r="R1459" s="2">
        <v>6.1</v>
      </c>
      <c r="S1459" s="2">
        <v>83.1</v>
      </c>
      <c r="T1459" s="2">
        <v>8.7040000000000006</v>
      </c>
      <c r="U1459" s="2">
        <v>7.23</v>
      </c>
      <c r="V1459" s="2">
        <v>8.4</v>
      </c>
      <c r="W1459" s="2">
        <v>86.5</v>
      </c>
      <c r="X1459" s="2">
        <v>15.4963</v>
      </c>
      <c r="Y1459" s="2">
        <v>7.22</v>
      </c>
      <c r="Z1459" s="2">
        <v>9.9</v>
      </c>
      <c r="AA1459" s="2">
        <v>73</v>
      </c>
      <c r="AB1459" s="2">
        <v>21.817900000000002</v>
      </c>
      <c r="AC1459" s="2">
        <v>12.44</v>
      </c>
      <c r="AD1459" s="2">
        <v>14.2</v>
      </c>
      <c r="AE1459" s="2">
        <v>87.5</v>
      </c>
      <c r="AF1459" s="2">
        <v>41.78</v>
      </c>
      <c r="AG1459" s="20">
        <v>7.65</v>
      </c>
      <c r="AH1459" s="20">
        <v>9.6999999999999993</v>
      </c>
      <c r="AI1459" s="20">
        <v>78.7</v>
      </c>
      <c r="AJ1459" s="20">
        <v>37.150700000000001</v>
      </c>
      <c r="AK1459" s="18">
        <v>9.42</v>
      </c>
      <c r="AL1459" s="18">
        <v>10.9</v>
      </c>
      <c r="AM1459" s="18">
        <v>86</v>
      </c>
      <c r="AN1459" s="18">
        <v>50.647500000000001</v>
      </c>
      <c r="AO1459" s="2">
        <v>6</v>
      </c>
      <c r="AP1459" s="2">
        <v>7.5</v>
      </c>
      <c r="AQ1459" s="2">
        <v>80.5</v>
      </c>
      <c r="AR1459" s="2">
        <v>6.7091000000000003</v>
      </c>
      <c r="AS1459" s="2">
        <v>7.36</v>
      </c>
      <c r="AT1459" s="2">
        <v>8.8000000000000007</v>
      </c>
      <c r="AU1459" s="2">
        <v>84</v>
      </c>
      <c r="AV1459" s="2">
        <v>16.587299999999999</v>
      </c>
      <c r="AW1459" s="2">
        <v>9.7100000000000009</v>
      </c>
      <c r="AX1459" s="2">
        <v>11.2</v>
      </c>
      <c r="AY1459" s="2">
        <v>86.5</v>
      </c>
      <c r="AZ1459" s="2">
        <v>28.573799999999999</v>
      </c>
      <c r="BA1459" s="2">
        <v>9.17</v>
      </c>
      <c r="BB1459" s="2">
        <v>11.5</v>
      </c>
      <c r="BC1459" s="2">
        <v>80</v>
      </c>
      <c r="BD1459" s="2">
        <v>35.927999999999997</v>
      </c>
      <c r="BE1459" s="4" t="str">
        <f t="shared" si="222"/>
        <v>NO APLICA</v>
      </c>
      <c r="BF1459" s="4">
        <f t="shared" si="223"/>
        <v>8.1994000000000007</v>
      </c>
      <c r="BG1459">
        <f t="shared" si="224"/>
        <v>6</v>
      </c>
      <c r="BH1459">
        <f t="shared" si="225"/>
        <v>7.36</v>
      </c>
      <c r="BI1459">
        <f t="shared" si="226"/>
        <v>9.7100000000000009</v>
      </c>
      <c r="BJ1459">
        <f t="shared" si="227"/>
        <v>9.42</v>
      </c>
      <c r="BK1459">
        <f t="shared" si="228"/>
        <v>7.65</v>
      </c>
      <c r="BL1459">
        <f t="shared" si="229"/>
        <v>4305.5999999999849</v>
      </c>
    </row>
    <row r="1460" spans="1:64" x14ac:dyDescent="0.2">
      <c r="A1460" s="1">
        <v>1458</v>
      </c>
      <c r="B1460" s="7" t="s">
        <v>12</v>
      </c>
      <c r="C1460" s="3">
        <v>39972</v>
      </c>
      <c r="D1460" s="4" t="s">
        <v>8</v>
      </c>
      <c r="E1460" s="4" t="s">
        <v>167</v>
      </c>
      <c r="F1460" s="5" t="str">
        <f t="shared" si="220"/>
        <v>L</v>
      </c>
      <c r="G1460" s="6">
        <v>0.91874999999999996</v>
      </c>
      <c r="H1460" s="6">
        <v>0.98611111111111116</v>
      </c>
      <c r="I1460" s="85">
        <f t="shared" si="221"/>
        <v>97.000000000000142</v>
      </c>
      <c r="J1460" s="86">
        <f>I1460*Segmentos!$D$7*(AH1460%)*IF(ISNUMBER(AI1460),AI1460%,0)</f>
        <v>3331717.2000000053</v>
      </c>
      <c r="K1460" s="86">
        <f>I1460*Segmentos!$D$7*(AL1460%)*IF(ISNUMBER(AM1460),AM1460%,0)</f>
        <v>2753209.2000000044</v>
      </c>
      <c r="L1460" s="4"/>
      <c r="M1460" s="2">
        <v>7.8</v>
      </c>
      <c r="N1460" s="2">
        <v>23.8</v>
      </c>
      <c r="O1460" s="2">
        <v>32.799999999999997</v>
      </c>
      <c r="P1460" s="2">
        <v>90.231800000000007</v>
      </c>
      <c r="Q1460" s="2">
        <v>4.67</v>
      </c>
      <c r="R1460" s="2">
        <v>14.4</v>
      </c>
      <c r="S1460" s="2">
        <v>32.5</v>
      </c>
      <c r="T1460" s="2">
        <v>9.0168999999999997</v>
      </c>
      <c r="U1460" s="2">
        <v>6.09</v>
      </c>
      <c r="V1460" s="2">
        <v>25</v>
      </c>
      <c r="W1460" s="2">
        <v>24.4</v>
      </c>
      <c r="X1460" s="2">
        <v>14.7813</v>
      </c>
      <c r="Y1460" s="2">
        <v>9.69</v>
      </c>
      <c r="Z1460" s="2">
        <v>26.9</v>
      </c>
      <c r="AA1460" s="2">
        <v>36.1</v>
      </c>
      <c r="AB1460" s="2">
        <v>33.107100000000003</v>
      </c>
      <c r="AC1460" s="2">
        <v>8.7799999999999994</v>
      </c>
      <c r="AD1460" s="2">
        <v>25</v>
      </c>
      <c r="AE1460" s="2">
        <v>35.1</v>
      </c>
      <c r="AF1460" s="2">
        <v>33.326599999999999</v>
      </c>
      <c r="AG1460" s="20">
        <v>8.6</v>
      </c>
      <c r="AH1460" s="20">
        <v>26.1</v>
      </c>
      <c r="AI1460" s="20">
        <v>32.9</v>
      </c>
      <c r="AJ1460" s="20">
        <v>47.177300000000002</v>
      </c>
      <c r="AK1460" s="18">
        <v>7.08</v>
      </c>
      <c r="AL1460" s="18">
        <v>21.7</v>
      </c>
      <c r="AM1460" s="18">
        <v>32.700000000000003</v>
      </c>
      <c r="AN1460" s="18">
        <v>43.054499999999997</v>
      </c>
      <c r="AO1460" s="2">
        <v>3.14</v>
      </c>
      <c r="AP1460" s="2">
        <v>13.6</v>
      </c>
      <c r="AQ1460" s="2">
        <v>23.1</v>
      </c>
      <c r="AR1460" s="2">
        <v>3.9697</v>
      </c>
      <c r="AS1460" s="2">
        <v>4.26</v>
      </c>
      <c r="AT1460" s="2">
        <v>18.899999999999999</v>
      </c>
      <c r="AU1460" s="2">
        <v>22.6</v>
      </c>
      <c r="AV1460" s="2">
        <v>10.8658</v>
      </c>
      <c r="AW1460" s="2">
        <v>5.79</v>
      </c>
      <c r="AX1460" s="2">
        <v>22</v>
      </c>
      <c r="AY1460" s="2">
        <v>26.3</v>
      </c>
      <c r="AZ1460" s="2">
        <v>19.273399999999999</v>
      </c>
      <c r="BA1460" s="2">
        <v>12.67</v>
      </c>
      <c r="BB1460" s="2">
        <v>30.8</v>
      </c>
      <c r="BC1460" s="2">
        <v>41.1</v>
      </c>
      <c r="BD1460" s="2">
        <v>56.122900000000001</v>
      </c>
      <c r="BE1460" s="4" t="str">
        <f t="shared" si="222"/>
        <v>ENTRETENIDO</v>
      </c>
      <c r="BF1460" s="4">
        <f t="shared" si="223"/>
        <v>7.3565999999999985</v>
      </c>
      <c r="BG1460">
        <f t="shared" si="224"/>
        <v>3.14</v>
      </c>
      <c r="BH1460">
        <f t="shared" si="225"/>
        <v>4.26</v>
      </c>
      <c r="BI1460">
        <f t="shared" si="226"/>
        <v>12.67</v>
      </c>
      <c r="BJ1460">
        <f t="shared" si="227"/>
        <v>7.08</v>
      </c>
      <c r="BK1460">
        <f t="shared" si="228"/>
        <v>8.6</v>
      </c>
      <c r="BL1460">
        <f t="shared" si="229"/>
        <v>75722.080000000104</v>
      </c>
    </row>
    <row r="1461" spans="1:64" x14ac:dyDescent="0.2">
      <c r="A1461" s="1">
        <v>1459</v>
      </c>
      <c r="B1461" s="7" t="s">
        <v>15</v>
      </c>
      <c r="C1461" s="3">
        <v>39972</v>
      </c>
      <c r="D1461" s="4" t="s">
        <v>626</v>
      </c>
      <c r="E1461" s="4" t="s">
        <v>164</v>
      </c>
      <c r="F1461" s="5" t="str">
        <f t="shared" si="220"/>
        <v>L</v>
      </c>
      <c r="G1461" s="6">
        <v>0.875</v>
      </c>
      <c r="H1461" s="6">
        <v>0.9145833333333333</v>
      </c>
      <c r="I1461" s="85">
        <f t="shared" si="221"/>
        <v>56.999999999999957</v>
      </c>
      <c r="J1461" s="86">
        <f>I1461*Segmentos!$D$7*(AH1461%)*IF(ISNUMBER(AI1461),AI1461%,0)</f>
        <v>1773839.9999999986</v>
      </c>
      <c r="K1461" s="86">
        <f>I1461*Segmentos!$D$7*(AL1461%)*IF(ISNUMBER(AM1461),AM1461%,0)</f>
        <v>2367665.9999999981</v>
      </c>
      <c r="L1461" s="4"/>
      <c r="M1461" s="2">
        <v>9.14</v>
      </c>
      <c r="N1461" s="2">
        <v>20.8</v>
      </c>
      <c r="O1461" s="2">
        <v>44</v>
      </c>
      <c r="P1461" s="2">
        <v>86.440700000000007</v>
      </c>
      <c r="Q1461" s="2">
        <v>5.95</v>
      </c>
      <c r="R1461" s="2">
        <v>13.2</v>
      </c>
      <c r="S1461" s="2">
        <v>45.1</v>
      </c>
      <c r="T1461" s="2">
        <v>9.3904999999999994</v>
      </c>
      <c r="U1461" s="2">
        <v>6.98</v>
      </c>
      <c r="V1461" s="2">
        <v>18</v>
      </c>
      <c r="W1461" s="2">
        <v>38.700000000000003</v>
      </c>
      <c r="X1461" s="2">
        <v>13.8375</v>
      </c>
      <c r="Y1461" s="2">
        <v>9.0500000000000007</v>
      </c>
      <c r="Z1461" s="2">
        <v>21.5</v>
      </c>
      <c r="AA1461" s="2">
        <v>42</v>
      </c>
      <c r="AB1461" s="2">
        <v>25.278500000000001</v>
      </c>
      <c r="AC1461" s="2">
        <v>12.22</v>
      </c>
      <c r="AD1461" s="2">
        <v>25.7</v>
      </c>
      <c r="AE1461" s="2">
        <v>47.5</v>
      </c>
      <c r="AF1461" s="2">
        <v>37.934199999999997</v>
      </c>
      <c r="AG1461" s="20">
        <v>7.76</v>
      </c>
      <c r="AH1461" s="20">
        <v>20</v>
      </c>
      <c r="AI1461" s="20">
        <v>38.9</v>
      </c>
      <c r="AJ1461" s="20">
        <v>34.819699999999997</v>
      </c>
      <c r="AK1461" s="18">
        <v>10.38</v>
      </c>
      <c r="AL1461" s="18">
        <v>21.5</v>
      </c>
      <c r="AM1461" s="18">
        <v>48.3</v>
      </c>
      <c r="AN1461" s="18">
        <v>51.621000000000002</v>
      </c>
      <c r="AO1461" s="2">
        <v>8.5299999999999994</v>
      </c>
      <c r="AP1461" s="2">
        <v>20.3</v>
      </c>
      <c r="AQ1461" s="2">
        <v>42</v>
      </c>
      <c r="AR1461" s="2">
        <v>8.8164999999999996</v>
      </c>
      <c r="AS1461" s="2">
        <v>6.22</v>
      </c>
      <c r="AT1461" s="2">
        <v>18.399999999999999</v>
      </c>
      <c r="AU1461" s="2">
        <v>33.9</v>
      </c>
      <c r="AV1461" s="2">
        <v>12.966100000000001</v>
      </c>
      <c r="AW1461" s="2">
        <v>9.52</v>
      </c>
      <c r="AX1461" s="2">
        <v>22.1</v>
      </c>
      <c r="AY1461" s="2">
        <v>43.1</v>
      </c>
      <c r="AZ1461" s="2">
        <v>25.882999999999999</v>
      </c>
      <c r="BA1461" s="2">
        <v>10.7</v>
      </c>
      <c r="BB1461" s="2">
        <v>21.3</v>
      </c>
      <c r="BC1461" s="2">
        <v>50.1</v>
      </c>
      <c r="BD1461" s="2">
        <v>38.775199999999998</v>
      </c>
      <c r="BE1461" s="4" t="str">
        <f t="shared" si="222"/>
        <v>NO APLICA</v>
      </c>
      <c r="BF1461" s="4">
        <f t="shared" si="223"/>
        <v>8.4173999999999989</v>
      </c>
      <c r="BG1461">
        <f t="shared" si="224"/>
        <v>8.5299999999999994</v>
      </c>
      <c r="BH1461">
        <f t="shared" si="225"/>
        <v>6.22</v>
      </c>
      <c r="BI1461">
        <f t="shared" si="226"/>
        <v>10.7</v>
      </c>
      <c r="BJ1461">
        <f t="shared" si="227"/>
        <v>10.38</v>
      </c>
      <c r="BK1461">
        <f t="shared" si="228"/>
        <v>7.76</v>
      </c>
      <c r="BL1461">
        <f t="shared" si="229"/>
        <v>52166.399999999965</v>
      </c>
    </row>
    <row r="1462" spans="1:64" x14ac:dyDescent="0.2">
      <c r="A1462" s="1">
        <v>1460</v>
      </c>
      <c r="B1462" s="7" t="s">
        <v>5</v>
      </c>
      <c r="C1462" s="3">
        <v>39972</v>
      </c>
      <c r="D1462" s="4" t="s">
        <v>3</v>
      </c>
      <c r="E1462" s="4" t="s">
        <v>164</v>
      </c>
      <c r="F1462" s="5" t="str">
        <f t="shared" si="220"/>
        <v>L</v>
      </c>
      <c r="G1462" s="6">
        <v>0.875</v>
      </c>
      <c r="H1462" s="6">
        <v>0.91666666666666663</v>
      </c>
      <c r="I1462" s="85">
        <f t="shared" si="221"/>
        <v>59.999999999999943</v>
      </c>
      <c r="J1462" s="86">
        <f>I1462*Segmentos!$D$7*(AH1462%)*IF(ISNUMBER(AI1462),AI1462%,0)</f>
        <v>1258727.9999999988</v>
      </c>
      <c r="K1462" s="86">
        <f>I1462*Segmentos!$D$7*(AL1462%)*IF(ISNUMBER(AM1462),AM1462%,0)</f>
        <v>1207679.9999999988</v>
      </c>
      <c r="L1462" s="4"/>
      <c r="M1462" s="2">
        <v>5.13</v>
      </c>
      <c r="N1462" s="2">
        <v>15.6</v>
      </c>
      <c r="O1462" s="2">
        <v>32.799999999999997</v>
      </c>
      <c r="P1462" s="2">
        <v>85.817899999999995</v>
      </c>
      <c r="Q1462" s="2">
        <v>2.81</v>
      </c>
      <c r="R1462" s="2">
        <v>10.5</v>
      </c>
      <c r="S1462" s="2">
        <v>26.9</v>
      </c>
      <c r="T1462" s="2">
        <v>7.8533999999999997</v>
      </c>
      <c r="U1462" s="2">
        <v>3.08</v>
      </c>
      <c r="V1462" s="2">
        <v>14.3</v>
      </c>
      <c r="W1462" s="2">
        <v>21.6</v>
      </c>
      <c r="X1462" s="2">
        <v>10.798</v>
      </c>
      <c r="Y1462" s="2">
        <v>4.9000000000000004</v>
      </c>
      <c r="Z1462" s="2">
        <v>16.8</v>
      </c>
      <c r="AA1462" s="2">
        <v>29.1</v>
      </c>
      <c r="AB1462" s="2">
        <v>24.212199999999999</v>
      </c>
      <c r="AC1462" s="2">
        <v>7.82</v>
      </c>
      <c r="AD1462" s="2">
        <v>18.100000000000001</v>
      </c>
      <c r="AE1462" s="2">
        <v>43.3</v>
      </c>
      <c r="AF1462" s="2">
        <v>42.954300000000003</v>
      </c>
      <c r="AG1462" s="20">
        <v>5.25</v>
      </c>
      <c r="AH1462" s="20">
        <v>17.899999999999999</v>
      </c>
      <c r="AI1462" s="20">
        <v>29.3</v>
      </c>
      <c r="AJ1462" s="20">
        <v>41.6432</v>
      </c>
      <c r="AK1462" s="18">
        <v>5.0199999999999996</v>
      </c>
      <c r="AL1462" s="18">
        <v>13.6</v>
      </c>
      <c r="AM1462" s="18">
        <v>37</v>
      </c>
      <c r="AN1462" s="18">
        <v>44.174700000000001</v>
      </c>
      <c r="AO1462" s="2">
        <v>3.65</v>
      </c>
      <c r="AP1462" s="2">
        <v>14.7</v>
      </c>
      <c r="AQ1462" s="2">
        <v>24.7</v>
      </c>
      <c r="AR1462" s="2">
        <v>6.6687000000000003</v>
      </c>
      <c r="AS1462" s="2">
        <v>4.3600000000000003</v>
      </c>
      <c r="AT1462" s="2">
        <v>14</v>
      </c>
      <c r="AU1462" s="2">
        <v>31.2</v>
      </c>
      <c r="AV1462" s="2">
        <v>16.0672</v>
      </c>
      <c r="AW1462" s="2">
        <v>7.15</v>
      </c>
      <c r="AX1462" s="2">
        <v>19.399999999999999</v>
      </c>
      <c r="AY1462" s="2">
        <v>36.799999999999997</v>
      </c>
      <c r="AZ1462" s="2">
        <v>34.386899999999997</v>
      </c>
      <c r="BA1462" s="2">
        <v>4.4800000000000004</v>
      </c>
      <c r="BB1462" s="2">
        <v>14</v>
      </c>
      <c r="BC1462" s="2">
        <v>31.9</v>
      </c>
      <c r="BD1462" s="2">
        <v>28.6951</v>
      </c>
      <c r="BE1462" s="4" t="str">
        <f t="shared" si="222"/>
        <v>NO APLICA</v>
      </c>
      <c r="BF1462" s="4">
        <f t="shared" si="223"/>
        <v>5.2764000000000006</v>
      </c>
      <c r="BG1462">
        <f t="shared" si="224"/>
        <v>3.65</v>
      </c>
      <c r="BH1462">
        <f t="shared" si="225"/>
        <v>4.3600000000000003</v>
      </c>
      <c r="BI1462">
        <f t="shared" si="226"/>
        <v>7.15</v>
      </c>
      <c r="BJ1462">
        <f t="shared" si="227"/>
        <v>5.0199999999999996</v>
      </c>
      <c r="BK1462">
        <f t="shared" si="228"/>
        <v>5.25</v>
      </c>
      <c r="BL1462">
        <f t="shared" si="229"/>
        <v>30700.799999999967</v>
      </c>
    </row>
    <row r="1463" spans="1:64" x14ac:dyDescent="0.2">
      <c r="A1463" s="1">
        <v>1461</v>
      </c>
      <c r="B1463" s="7" t="s">
        <v>18</v>
      </c>
      <c r="C1463" s="3">
        <v>39972</v>
      </c>
      <c r="D1463" s="4" t="s">
        <v>17</v>
      </c>
      <c r="E1463" s="4" t="s">
        <v>168</v>
      </c>
      <c r="F1463" s="5" t="str">
        <f t="shared" si="220"/>
        <v>L</v>
      </c>
      <c r="G1463" s="6">
        <v>0.8340277777777777</v>
      </c>
      <c r="H1463" s="6">
        <v>0.91527777777777775</v>
      </c>
      <c r="I1463" s="85">
        <f t="shared" si="221"/>
        <v>117.00000000000006</v>
      </c>
      <c r="J1463" s="86">
        <f>I1463*Segmentos!$D$7*(AH1463%)*IF(ISNUMBER(AI1463),AI1463%,0)</f>
        <v>152380.8000000001</v>
      </c>
      <c r="K1463" s="86">
        <f>I1463*Segmentos!$D$7*(AL1463%)*IF(ISNUMBER(AM1463),AM1463%,0)</f>
        <v>84240.000000000058</v>
      </c>
      <c r="L1463" s="4" t="s">
        <v>375</v>
      </c>
      <c r="M1463" s="2">
        <v>0.25</v>
      </c>
      <c r="N1463" s="2">
        <v>2.4</v>
      </c>
      <c r="O1463" s="2">
        <v>10.6</v>
      </c>
      <c r="P1463" s="2">
        <v>77.354399999999998</v>
      </c>
      <c r="Q1463" s="2">
        <v>0.03</v>
      </c>
      <c r="R1463" s="2">
        <v>0.8</v>
      </c>
      <c r="S1463" s="2">
        <v>4.3</v>
      </c>
      <c r="T1463" s="2">
        <v>1.6595</v>
      </c>
      <c r="U1463" s="2">
        <v>0.16</v>
      </c>
      <c r="V1463" s="2">
        <v>0.9</v>
      </c>
      <c r="W1463" s="2">
        <v>17.3</v>
      </c>
      <c r="X1463" s="2">
        <v>10.198700000000001</v>
      </c>
      <c r="Y1463" s="2">
        <v>0.06</v>
      </c>
      <c r="Z1463" s="2">
        <v>2.5</v>
      </c>
      <c r="AA1463" s="2">
        <v>2.2999999999999998</v>
      </c>
      <c r="AB1463" s="2">
        <v>5.3051000000000004</v>
      </c>
      <c r="AC1463" s="2">
        <v>0.6</v>
      </c>
      <c r="AD1463" s="2">
        <v>4</v>
      </c>
      <c r="AE1463" s="2">
        <v>14.9</v>
      </c>
      <c r="AF1463" s="2">
        <v>60.191099999999999</v>
      </c>
      <c r="AG1463" s="20">
        <v>0.33</v>
      </c>
      <c r="AH1463" s="20">
        <v>2.2000000000000002</v>
      </c>
      <c r="AI1463" s="20">
        <v>14.8</v>
      </c>
      <c r="AJ1463" s="20">
        <v>47.952399999999997</v>
      </c>
      <c r="AK1463" s="18">
        <v>0.18</v>
      </c>
      <c r="AL1463" s="18">
        <v>2.5</v>
      </c>
      <c r="AM1463" s="18">
        <v>7.2</v>
      </c>
      <c r="AN1463" s="18">
        <v>29.402000000000001</v>
      </c>
      <c r="AO1463" s="2">
        <v>0.13</v>
      </c>
      <c r="AP1463" s="2">
        <v>1.1000000000000001</v>
      </c>
      <c r="AQ1463" s="2">
        <v>11.8</v>
      </c>
      <c r="AR1463" s="2">
        <v>4.2110000000000003</v>
      </c>
      <c r="AS1463" s="2">
        <v>0.01</v>
      </c>
      <c r="AT1463" s="2">
        <v>0.7</v>
      </c>
      <c r="AU1463" s="2">
        <v>1.1000000000000001</v>
      </c>
      <c r="AV1463" s="2">
        <v>0.52229999999999999</v>
      </c>
      <c r="AW1463" s="2">
        <v>0.35</v>
      </c>
      <c r="AX1463" s="2">
        <v>2.6</v>
      </c>
      <c r="AY1463" s="2">
        <v>13.5</v>
      </c>
      <c r="AZ1463" s="2">
        <v>30.981300000000001</v>
      </c>
      <c r="BA1463" s="2">
        <v>0.35</v>
      </c>
      <c r="BB1463" s="2">
        <v>3.6</v>
      </c>
      <c r="BC1463" s="2">
        <v>9.9</v>
      </c>
      <c r="BD1463" s="2">
        <v>41.639899999999997</v>
      </c>
      <c r="BE1463" s="4" t="str">
        <f t="shared" si="222"/>
        <v>ABURRIDO</v>
      </c>
      <c r="BF1463" s="4">
        <f t="shared" si="223"/>
        <v>0.16999999999999998</v>
      </c>
      <c r="BG1463">
        <f t="shared" si="224"/>
        <v>0.13</v>
      </c>
      <c r="BH1463">
        <f t="shared" si="225"/>
        <v>0.01</v>
      </c>
      <c r="BI1463">
        <f t="shared" si="226"/>
        <v>0.35</v>
      </c>
      <c r="BJ1463">
        <f t="shared" si="227"/>
        <v>0.18</v>
      </c>
      <c r="BK1463">
        <f t="shared" si="228"/>
        <v>0.33</v>
      </c>
      <c r="BL1463">
        <f t="shared" si="229"/>
        <v>2976.4800000000014</v>
      </c>
    </row>
    <row r="1464" spans="1:64" x14ac:dyDescent="0.2">
      <c r="A1464" s="1">
        <v>1462</v>
      </c>
      <c r="B1464" s="7" t="s">
        <v>9</v>
      </c>
      <c r="C1464" s="3">
        <v>39972</v>
      </c>
      <c r="D1464" s="4" t="s">
        <v>8</v>
      </c>
      <c r="E1464" s="4" t="s">
        <v>168</v>
      </c>
      <c r="F1464" s="5" t="str">
        <f t="shared" si="220"/>
        <v>L</v>
      </c>
      <c r="G1464" s="6">
        <v>0.79166666666666663</v>
      </c>
      <c r="H1464" s="6">
        <v>0.87361111111111101</v>
      </c>
      <c r="I1464" s="85">
        <f t="shared" si="221"/>
        <v>117.9999999999999</v>
      </c>
      <c r="J1464" s="86">
        <f>I1464*Segmentos!$D$7*(AH1464%)*IF(ISNUMBER(AI1464),AI1464%,0)</f>
        <v>1991320.7999999986</v>
      </c>
      <c r="K1464" s="86">
        <f>I1464*Segmentos!$D$7*(AL1464%)*IF(ISNUMBER(AM1464),AM1464%,0)</f>
        <v>2443307.9999999981</v>
      </c>
      <c r="L1464" s="4" t="s">
        <v>374</v>
      </c>
      <c r="M1464" s="2">
        <v>4.72</v>
      </c>
      <c r="N1464" s="2">
        <v>13.4</v>
      </c>
      <c r="O1464" s="2">
        <v>35.1</v>
      </c>
      <c r="P1464" s="2">
        <v>82.964699999999993</v>
      </c>
      <c r="Q1464" s="2">
        <v>1.73</v>
      </c>
      <c r="R1464" s="2">
        <v>7.5</v>
      </c>
      <c r="S1464" s="2">
        <v>23.1</v>
      </c>
      <c r="T1464" s="2">
        <v>5.0778999999999996</v>
      </c>
      <c r="U1464" s="2">
        <v>1.85</v>
      </c>
      <c r="V1464" s="2">
        <v>8.3000000000000007</v>
      </c>
      <c r="W1464" s="2">
        <v>22.3</v>
      </c>
      <c r="X1464" s="2">
        <v>6.8136000000000001</v>
      </c>
      <c r="Y1464" s="2">
        <v>6.55</v>
      </c>
      <c r="Z1464" s="2">
        <v>15.6</v>
      </c>
      <c r="AA1464" s="2">
        <v>42</v>
      </c>
      <c r="AB1464" s="2">
        <v>34.0199</v>
      </c>
      <c r="AC1464" s="2">
        <v>6.42</v>
      </c>
      <c r="AD1464" s="2">
        <v>17.8</v>
      </c>
      <c r="AE1464" s="2">
        <v>36.1</v>
      </c>
      <c r="AF1464" s="2">
        <v>37.0533</v>
      </c>
      <c r="AG1464" s="20">
        <v>4.22</v>
      </c>
      <c r="AH1464" s="20">
        <v>12.3</v>
      </c>
      <c r="AI1464" s="20">
        <v>34.299999999999997</v>
      </c>
      <c r="AJ1464" s="20">
        <v>35.198399999999999</v>
      </c>
      <c r="AK1464" s="18">
        <v>5.17</v>
      </c>
      <c r="AL1464" s="18">
        <v>14.5</v>
      </c>
      <c r="AM1464" s="18">
        <v>35.700000000000003</v>
      </c>
      <c r="AN1464" s="18">
        <v>47.766300000000001</v>
      </c>
      <c r="AO1464" s="2">
        <v>0.77</v>
      </c>
      <c r="AP1464" s="2">
        <v>6.9</v>
      </c>
      <c r="AQ1464" s="2">
        <v>11.2</v>
      </c>
      <c r="AR1464" s="2">
        <v>1.4784999999999999</v>
      </c>
      <c r="AS1464" s="2">
        <v>1.68</v>
      </c>
      <c r="AT1464" s="2">
        <v>7.4</v>
      </c>
      <c r="AU1464" s="2">
        <v>22.6</v>
      </c>
      <c r="AV1464" s="2">
        <v>6.4890999999999996</v>
      </c>
      <c r="AW1464" s="2">
        <v>4.54</v>
      </c>
      <c r="AX1464" s="2">
        <v>14.8</v>
      </c>
      <c r="AY1464" s="2">
        <v>30.6</v>
      </c>
      <c r="AZ1464" s="2">
        <v>22.9346</v>
      </c>
      <c r="BA1464" s="2">
        <v>7.73</v>
      </c>
      <c r="BB1464" s="2">
        <v>17.7</v>
      </c>
      <c r="BC1464" s="2">
        <v>43.6</v>
      </c>
      <c r="BD1464" s="2">
        <v>52.062600000000003</v>
      </c>
      <c r="BE1464" s="4" t="str">
        <f t="shared" si="222"/>
        <v>ABURRIDO</v>
      </c>
      <c r="BF1464" s="4">
        <f t="shared" si="223"/>
        <v>4.0259999999999998</v>
      </c>
      <c r="BG1464">
        <f t="shared" si="224"/>
        <v>0.77</v>
      </c>
      <c r="BH1464">
        <f t="shared" si="225"/>
        <v>1.68</v>
      </c>
      <c r="BI1464">
        <f t="shared" si="226"/>
        <v>7.73</v>
      </c>
      <c r="BJ1464">
        <f t="shared" si="227"/>
        <v>5.17</v>
      </c>
      <c r="BK1464">
        <f t="shared" si="228"/>
        <v>4.22</v>
      </c>
      <c r="BL1464">
        <f t="shared" si="229"/>
        <v>55500.119999999959</v>
      </c>
    </row>
    <row r="1465" spans="1:64" x14ac:dyDescent="0.2">
      <c r="A1465" s="1">
        <v>1463</v>
      </c>
      <c r="B1465" s="7" t="s">
        <v>1</v>
      </c>
      <c r="C1465" s="3">
        <v>39972</v>
      </c>
      <c r="D1465" s="4" t="s">
        <v>627</v>
      </c>
      <c r="E1465" s="4" t="s">
        <v>163</v>
      </c>
      <c r="F1465" s="5" t="str">
        <f t="shared" si="220"/>
        <v>L</v>
      </c>
      <c r="G1465" s="6">
        <v>0.85138888888888886</v>
      </c>
      <c r="H1465" s="6">
        <v>0.88402777777777775</v>
      </c>
      <c r="I1465" s="85">
        <f t="shared" si="221"/>
        <v>46.999999999999993</v>
      </c>
      <c r="J1465" s="86">
        <f>I1465*Segmentos!$D$7*(AH1465%)*IF(ISNUMBER(AI1465),AI1465%,0)</f>
        <v>601787.99999999988</v>
      </c>
      <c r="K1465" s="86">
        <f>I1465*Segmentos!$D$7*(AL1465%)*IF(ISNUMBER(AM1465),AM1465%,0)</f>
        <v>1254166.7999999996</v>
      </c>
      <c r="L1465" s="4"/>
      <c r="M1465" s="2">
        <v>5.03</v>
      </c>
      <c r="N1465" s="2">
        <v>9</v>
      </c>
      <c r="O1465" s="2">
        <v>56.1</v>
      </c>
      <c r="P1465" s="2">
        <v>74.696299999999994</v>
      </c>
      <c r="Q1465" s="2">
        <v>3.45</v>
      </c>
      <c r="R1465" s="2">
        <v>7.5</v>
      </c>
      <c r="S1465" s="2">
        <v>45.8</v>
      </c>
      <c r="T1465" s="2">
        <v>8.5365000000000002</v>
      </c>
      <c r="U1465" s="2">
        <v>5.17</v>
      </c>
      <c r="V1465" s="2">
        <v>8.6999999999999993</v>
      </c>
      <c r="W1465" s="2">
        <v>59.7</v>
      </c>
      <c r="X1465" s="2">
        <v>16.1113</v>
      </c>
      <c r="Y1465" s="2">
        <v>4.42</v>
      </c>
      <c r="Z1465" s="2">
        <v>8.8000000000000007</v>
      </c>
      <c r="AA1465" s="2">
        <v>50.4</v>
      </c>
      <c r="AB1465" s="2">
        <v>19.401</v>
      </c>
      <c r="AC1465" s="2">
        <v>6.29</v>
      </c>
      <c r="AD1465" s="2">
        <v>10.1</v>
      </c>
      <c r="AE1465" s="2">
        <v>62.4</v>
      </c>
      <c r="AF1465" s="2">
        <v>30.647500000000001</v>
      </c>
      <c r="AG1465" s="20">
        <v>3.2</v>
      </c>
      <c r="AH1465" s="20">
        <v>6.6</v>
      </c>
      <c r="AI1465" s="20">
        <v>48.5</v>
      </c>
      <c r="AJ1465" s="20">
        <v>22.533300000000001</v>
      </c>
      <c r="AK1465" s="18">
        <v>6.68</v>
      </c>
      <c r="AL1465" s="18">
        <v>11.1</v>
      </c>
      <c r="AM1465" s="18">
        <v>60.1</v>
      </c>
      <c r="AN1465" s="18">
        <v>52.162999999999997</v>
      </c>
      <c r="AO1465" s="2">
        <v>3.34</v>
      </c>
      <c r="AP1465" s="2">
        <v>9.4</v>
      </c>
      <c r="AQ1465" s="2">
        <v>35.700000000000003</v>
      </c>
      <c r="AR1465" s="2">
        <v>5.4180000000000001</v>
      </c>
      <c r="AS1465" s="2">
        <v>5.34</v>
      </c>
      <c r="AT1465" s="2">
        <v>9.4</v>
      </c>
      <c r="AU1465" s="2">
        <v>57</v>
      </c>
      <c r="AV1465" s="2">
        <v>17.458400000000001</v>
      </c>
      <c r="AW1465" s="2">
        <v>6.7</v>
      </c>
      <c r="AX1465" s="2">
        <v>11</v>
      </c>
      <c r="AY1465" s="2">
        <v>61</v>
      </c>
      <c r="AZ1465" s="2">
        <v>28.599699999999999</v>
      </c>
      <c r="BA1465" s="2">
        <v>4.08</v>
      </c>
      <c r="BB1465" s="2">
        <v>7.1</v>
      </c>
      <c r="BC1465" s="2">
        <v>57.3</v>
      </c>
      <c r="BD1465" s="2">
        <v>23.220300000000002</v>
      </c>
      <c r="BE1465" s="4" t="str">
        <f t="shared" si="222"/>
        <v>NO APLICA</v>
      </c>
      <c r="BF1465" s="4">
        <f t="shared" si="223"/>
        <v>5.5375999999999994</v>
      </c>
      <c r="BG1465">
        <f t="shared" si="224"/>
        <v>3.34</v>
      </c>
      <c r="BH1465">
        <f t="shared" si="225"/>
        <v>5.34</v>
      </c>
      <c r="BI1465">
        <f t="shared" si="226"/>
        <v>6.7</v>
      </c>
      <c r="BJ1465">
        <f t="shared" si="227"/>
        <v>6.68</v>
      </c>
      <c r="BK1465">
        <f t="shared" si="228"/>
        <v>3.2</v>
      </c>
      <c r="BL1465">
        <f t="shared" si="229"/>
        <v>23730.299999999996</v>
      </c>
    </row>
    <row r="1466" spans="1:64" x14ac:dyDescent="0.2">
      <c r="A1466" s="1">
        <v>1464</v>
      </c>
      <c r="B1466" s="7" t="s">
        <v>36</v>
      </c>
      <c r="C1466" s="3">
        <v>39972</v>
      </c>
      <c r="D1466" s="4" t="s">
        <v>626</v>
      </c>
      <c r="E1466" s="4" t="s">
        <v>163</v>
      </c>
      <c r="F1466" s="5" t="str">
        <f t="shared" si="220"/>
        <v>L</v>
      </c>
      <c r="G1466" s="6">
        <v>0.92083333333333339</v>
      </c>
      <c r="H1466" s="6">
        <v>0.94374999999999998</v>
      </c>
      <c r="I1466" s="85">
        <f t="shared" si="221"/>
        <v>32.999999999999886</v>
      </c>
      <c r="J1466" s="86">
        <f>I1466*Segmentos!$D$7*(AH1466%)*IF(ISNUMBER(AI1466),AI1466%,0)</f>
        <v>1278551.9999999956</v>
      </c>
      <c r="K1466" s="86">
        <f>I1466*Segmentos!$D$7*(AL1466%)*IF(ISNUMBER(AM1466),AM1466%,0)</f>
        <v>1966694.3999999932</v>
      </c>
      <c r="L1466" s="4"/>
      <c r="M1466" s="2">
        <v>12.41</v>
      </c>
      <c r="N1466" s="2">
        <v>17</v>
      </c>
      <c r="O1466" s="2">
        <v>72.8</v>
      </c>
      <c r="P1466" s="2">
        <v>84.837199999999996</v>
      </c>
      <c r="Q1466" s="2">
        <v>8.14</v>
      </c>
      <c r="R1466" s="2">
        <v>10.9</v>
      </c>
      <c r="S1466" s="2">
        <v>74.400000000000006</v>
      </c>
      <c r="T1466" s="2">
        <v>9.2925000000000004</v>
      </c>
      <c r="U1466" s="2">
        <v>9.8699999999999992</v>
      </c>
      <c r="V1466" s="2">
        <v>15.7</v>
      </c>
      <c r="W1466" s="2">
        <v>62.8</v>
      </c>
      <c r="X1466" s="2">
        <v>14.1548</v>
      </c>
      <c r="Y1466" s="2">
        <v>13.49</v>
      </c>
      <c r="Z1466" s="2">
        <v>19.3</v>
      </c>
      <c r="AA1466" s="2">
        <v>69.7</v>
      </c>
      <c r="AB1466" s="2">
        <v>27.232199999999999</v>
      </c>
      <c r="AC1466" s="2">
        <v>15.22</v>
      </c>
      <c r="AD1466" s="2">
        <v>18.899999999999999</v>
      </c>
      <c r="AE1466" s="2">
        <v>80.400000000000006</v>
      </c>
      <c r="AF1466" s="2">
        <v>34.157699999999998</v>
      </c>
      <c r="AG1466" s="20">
        <v>9.68</v>
      </c>
      <c r="AH1466" s="20">
        <v>14.5</v>
      </c>
      <c r="AI1466" s="20">
        <v>66.8</v>
      </c>
      <c r="AJ1466" s="20">
        <v>31.418299999999999</v>
      </c>
      <c r="AK1466" s="18">
        <v>14.86</v>
      </c>
      <c r="AL1466" s="18">
        <v>19.399999999999999</v>
      </c>
      <c r="AM1466" s="18">
        <v>76.8</v>
      </c>
      <c r="AN1466" s="18">
        <v>53.418900000000001</v>
      </c>
      <c r="AO1466" s="2">
        <v>12.73</v>
      </c>
      <c r="AP1466" s="2">
        <v>18</v>
      </c>
      <c r="AQ1466" s="2">
        <v>70.8</v>
      </c>
      <c r="AR1466" s="2">
        <v>9.5106000000000002</v>
      </c>
      <c r="AS1466" s="2">
        <v>13</v>
      </c>
      <c r="AT1466" s="2">
        <v>17</v>
      </c>
      <c r="AU1466" s="2">
        <v>76.400000000000006</v>
      </c>
      <c r="AV1466" s="2">
        <v>19.5776</v>
      </c>
      <c r="AW1466" s="2">
        <v>12.75</v>
      </c>
      <c r="AX1466" s="2">
        <v>17.100000000000001</v>
      </c>
      <c r="AY1466" s="2">
        <v>74.599999999999994</v>
      </c>
      <c r="AZ1466" s="2">
        <v>25.0749</v>
      </c>
      <c r="BA1466" s="2">
        <v>11.71</v>
      </c>
      <c r="BB1466" s="2">
        <v>16.8</v>
      </c>
      <c r="BC1466" s="2">
        <v>69.900000000000006</v>
      </c>
      <c r="BD1466" s="2">
        <v>30.673999999999999</v>
      </c>
      <c r="BE1466" s="4" t="str">
        <f t="shared" si="222"/>
        <v>NO APLICA</v>
      </c>
      <c r="BF1466" s="4">
        <f t="shared" si="223"/>
        <v>12.855599999999999</v>
      </c>
      <c r="BG1466">
        <f t="shared" si="224"/>
        <v>12.73</v>
      </c>
      <c r="BH1466">
        <f t="shared" si="225"/>
        <v>13</v>
      </c>
      <c r="BI1466">
        <f t="shared" si="226"/>
        <v>12.75</v>
      </c>
      <c r="BJ1466">
        <f t="shared" si="227"/>
        <v>14.86</v>
      </c>
      <c r="BK1466">
        <f t="shared" si="228"/>
        <v>9.68</v>
      </c>
      <c r="BL1466">
        <f t="shared" si="229"/>
        <v>40840.799999999857</v>
      </c>
    </row>
    <row r="1467" spans="1:64" x14ac:dyDescent="0.2">
      <c r="A1467" s="1">
        <v>1465</v>
      </c>
      <c r="B1467" s="7" t="s">
        <v>88</v>
      </c>
      <c r="C1467" s="3">
        <v>39972</v>
      </c>
      <c r="D1467" s="4" t="s">
        <v>626</v>
      </c>
      <c r="E1467" s="4" t="s">
        <v>163</v>
      </c>
      <c r="F1467" s="5" t="str">
        <f t="shared" si="220"/>
        <v>L</v>
      </c>
      <c r="G1467" s="6">
        <v>0.91805555555555562</v>
      </c>
      <c r="H1467" s="6">
        <v>0.92083333333333339</v>
      </c>
      <c r="I1467" s="85">
        <f t="shared" si="221"/>
        <v>3.9999999999999858</v>
      </c>
      <c r="J1467" s="86">
        <f>I1467*Segmentos!$D$7*(AH1467%)*IF(ISNUMBER(AI1467),AI1467%,0)</f>
        <v>158199.99999999945</v>
      </c>
      <c r="K1467" s="86">
        <f>I1467*Segmentos!$D$7*(AL1467%)*IF(ISNUMBER(AM1467),AM1467%,0)</f>
        <v>216447.99999999924</v>
      </c>
      <c r="L1467" s="4"/>
      <c r="M1467" s="2">
        <v>11.78</v>
      </c>
      <c r="N1467" s="2">
        <v>13.3</v>
      </c>
      <c r="O1467" s="2">
        <v>88.4</v>
      </c>
      <c r="P1467" s="2">
        <v>86.834699999999998</v>
      </c>
      <c r="Q1467" s="2">
        <v>5.99</v>
      </c>
      <c r="R1467" s="2">
        <v>7.1</v>
      </c>
      <c r="S1467" s="2">
        <v>84.2</v>
      </c>
      <c r="T1467" s="2">
        <v>7.3604000000000003</v>
      </c>
      <c r="U1467" s="2">
        <v>9.7899999999999991</v>
      </c>
      <c r="V1467" s="2">
        <v>11.4</v>
      </c>
      <c r="W1467" s="2">
        <v>85.7</v>
      </c>
      <c r="X1467" s="2">
        <v>15.121</v>
      </c>
      <c r="Y1467" s="2">
        <v>12.93</v>
      </c>
      <c r="Z1467" s="2">
        <v>13.7</v>
      </c>
      <c r="AA1467" s="2">
        <v>94.4</v>
      </c>
      <c r="AB1467" s="2">
        <v>28.144500000000001</v>
      </c>
      <c r="AC1467" s="2">
        <v>14.96</v>
      </c>
      <c r="AD1467" s="2">
        <v>17.399999999999999</v>
      </c>
      <c r="AE1467" s="2">
        <v>86.1</v>
      </c>
      <c r="AF1467" s="2">
        <v>36.208799999999997</v>
      </c>
      <c r="AG1467" s="20">
        <v>9.86</v>
      </c>
      <c r="AH1467" s="20">
        <v>11.3</v>
      </c>
      <c r="AI1467" s="20">
        <v>87.5</v>
      </c>
      <c r="AJ1467" s="20">
        <v>34.465299999999999</v>
      </c>
      <c r="AK1467" s="18">
        <v>13.52</v>
      </c>
      <c r="AL1467" s="18">
        <v>15.2</v>
      </c>
      <c r="AM1467" s="18">
        <v>89</v>
      </c>
      <c r="AN1467" s="18">
        <v>52.369399999999999</v>
      </c>
      <c r="AO1467" s="2">
        <v>10.7</v>
      </c>
      <c r="AP1467" s="2">
        <v>13.2</v>
      </c>
      <c r="AQ1467" s="2">
        <v>81.099999999999994</v>
      </c>
      <c r="AR1467" s="2">
        <v>8.6186000000000007</v>
      </c>
      <c r="AS1467" s="2">
        <v>12.09</v>
      </c>
      <c r="AT1467" s="2">
        <v>14</v>
      </c>
      <c r="AU1467" s="2">
        <v>86.4</v>
      </c>
      <c r="AV1467" s="2">
        <v>19.633700000000001</v>
      </c>
      <c r="AW1467" s="2">
        <v>11.75</v>
      </c>
      <c r="AX1467" s="2">
        <v>13.3</v>
      </c>
      <c r="AY1467" s="2">
        <v>88.6</v>
      </c>
      <c r="AZ1467" s="2">
        <v>24.8931</v>
      </c>
      <c r="BA1467" s="2">
        <v>11.94</v>
      </c>
      <c r="BB1467" s="2">
        <v>13</v>
      </c>
      <c r="BC1467" s="2">
        <v>91.6</v>
      </c>
      <c r="BD1467" s="2">
        <v>33.689300000000003</v>
      </c>
      <c r="BE1467" s="4" t="str">
        <f t="shared" si="222"/>
        <v>NO APLICA</v>
      </c>
      <c r="BF1467" s="4">
        <f t="shared" si="223"/>
        <v>11.8992</v>
      </c>
      <c r="BG1467">
        <f t="shared" si="224"/>
        <v>10.7</v>
      </c>
      <c r="BH1467">
        <f t="shared" si="225"/>
        <v>12.09</v>
      </c>
      <c r="BI1467">
        <f t="shared" si="226"/>
        <v>11.94</v>
      </c>
      <c r="BJ1467">
        <f t="shared" si="227"/>
        <v>13.52</v>
      </c>
      <c r="BK1467">
        <f t="shared" si="228"/>
        <v>9.86</v>
      </c>
      <c r="BL1467">
        <f t="shared" si="229"/>
        <v>4702.8799999999837</v>
      </c>
    </row>
    <row r="1468" spans="1:64" x14ac:dyDescent="0.2">
      <c r="A1468" s="1">
        <v>1466</v>
      </c>
      <c r="B1468" s="7" t="s">
        <v>30</v>
      </c>
      <c r="C1468" s="3">
        <v>39972</v>
      </c>
      <c r="D1468" s="4" t="s">
        <v>628</v>
      </c>
      <c r="E1468" s="4" t="s">
        <v>163</v>
      </c>
      <c r="F1468" s="5" t="str">
        <f t="shared" si="220"/>
        <v>L</v>
      </c>
      <c r="G1468" s="6">
        <v>0.875</v>
      </c>
      <c r="H1468" s="6">
        <v>0.91111111111111109</v>
      </c>
      <c r="I1468" s="85">
        <f t="shared" si="221"/>
        <v>51.999999999999972</v>
      </c>
      <c r="J1468" s="86">
        <f>I1468*Segmentos!$D$7*(AH1468%)*IF(ISNUMBER(AI1468),AI1468%,0)</f>
        <v>92351.999999999956</v>
      </c>
      <c r="K1468" s="86">
        <f>I1468*Segmentos!$D$7*(AL1468%)*IF(ISNUMBER(AM1468),AM1468%,0)</f>
        <v>329887.99999999983</v>
      </c>
      <c r="L1468" s="4"/>
      <c r="M1468" s="2">
        <v>1.04</v>
      </c>
      <c r="N1468" s="2">
        <v>1.9</v>
      </c>
      <c r="O1468" s="2">
        <v>53.8</v>
      </c>
      <c r="P1468" s="2">
        <v>82.447699999999998</v>
      </c>
      <c r="Q1468" s="2">
        <v>0.09</v>
      </c>
      <c r="R1468" s="2">
        <v>0.5</v>
      </c>
      <c r="S1468" s="2">
        <v>18</v>
      </c>
      <c r="T1468" s="2">
        <v>1.2285999999999999</v>
      </c>
      <c r="U1468" s="2">
        <v>0.39</v>
      </c>
      <c r="V1468" s="2">
        <v>1</v>
      </c>
      <c r="W1468" s="2">
        <v>40.799999999999997</v>
      </c>
      <c r="X1468" s="2">
        <v>6.5030999999999999</v>
      </c>
      <c r="Y1468" s="2">
        <v>1.1499999999999999</v>
      </c>
      <c r="Z1468" s="2">
        <v>2</v>
      </c>
      <c r="AA1468" s="2">
        <v>56</v>
      </c>
      <c r="AB1468" s="2">
        <v>26.731300000000001</v>
      </c>
      <c r="AC1468" s="2">
        <v>1.85</v>
      </c>
      <c r="AD1468" s="2">
        <v>3.2</v>
      </c>
      <c r="AE1468" s="2">
        <v>58</v>
      </c>
      <c r="AF1468" s="2">
        <v>47.9848</v>
      </c>
      <c r="AG1468" s="20">
        <v>0.46</v>
      </c>
      <c r="AH1468" s="20">
        <v>1.2</v>
      </c>
      <c r="AI1468" s="20">
        <v>37</v>
      </c>
      <c r="AJ1468" s="20">
        <v>17.063400000000001</v>
      </c>
      <c r="AK1468" s="18">
        <v>1.58</v>
      </c>
      <c r="AL1468" s="18">
        <v>2.6</v>
      </c>
      <c r="AM1468" s="18">
        <v>61</v>
      </c>
      <c r="AN1468" s="18">
        <v>65.384299999999996</v>
      </c>
      <c r="AO1468" s="2">
        <v>0.4</v>
      </c>
      <c r="AP1468" s="2">
        <v>0.8</v>
      </c>
      <c r="AQ1468" s="2">
        <v>52.2</v>
      </c>
      <c r="AR1468" s="2">
        <v>3.4317000000000002</v>
      </c>
      <c r="AS1468" s="2">
        <v>0.4</v>
      </c>
      <c r="AT1468" s="2">
        <v>1.5</v>
      </c>
      <c r="AU1468" s="2">
        <v>26.7</v>
      </c>
      <c r="AV1468" s="2">
        <v>7.0254000000000003</v>
      </c>
      <c r="AW1468" s="2">
        <v>1.24</v>
      </c>
      <c r="AX1468" s="2">
        <v>1.9</v>
      </c>
      <c r="AY1468" s="2">
        <v>67</v>
      </c>
      <c r="AZ1468" s="2">
        <v>28.144500000000001</v>
      </c>
      <c r="BA1468" s="2">
        <v>1.45</v>
      </c>
      <c r="BB1468" s="2">
        <v>2.6</v>
      </c>
      <c r="BC1468" s="2">
        <v>56</v>
      </c>
      <c r="BD1468" s="2">
        <v>43.8461</v>
      </c>
      <c r="BE1468" s="4" t="str">
        <f t="shared" si="222"/>
        <v>NO APLICA</v>
      </c>
      <c r="BF1468" s="4">
        <f t="shared" si="223"/>
        <v>0.86139999999999994</v>
      </c>
      <c r="BG1468">
        <f t="shared" si="224"/>
        <v>0.4</v>
      </c>
      <c r="BH1468">
        <f t="shared" si="225"/>
        <v>0.4</v>
      </c>
      <c r="BI1468">
        <f t="shared" si="226"/>
        <v>1.45</v>
      </c>
      <c r="BJ1468">
        <f t="shared" si="227"/>
        <v>1.58</v>
      </c>
      <c r="BK1468">
        <f t="shared" si="228"/>
        <v>0.46</v>
      </c>
      <c r="BL1468">
        <f t="shared" si="229"/>
        <v>5315.4399999999969</v>
      </c>
    </row>
    <row r="1469" spans="1:64" x14ac:dyDescent="0.2">
      <c r="A1469" s="1">
        <v>1467</v>
      </c>
      <c r="B1469" s="7" t="s">
        <v>20</v>
      </c>
      <c r="C1469" s="3">
        <v>39972</v>
      </c>
      <c r="D1469" s="4" t="s">
        <v>17</v>
      </c>
      <c r="E1469" s="4" t="s">
        <v>169</v>
      </c>
      <c r="F1469" s="5" t="str">
        <f t="shared" si="220"/>
        <v>L</v>
      </c>
      <c r="G1469" s="6">
        <v>0.91666666666666663</v>
      </c>
      <c r="H1469" s="6">
        <v>0.9590277777777777</v>
      </c>
      <c r="I1469" s="85">
        <f t="shared" si="221"/>
        <v>60.999999999999943</v>
      </c>
      <c r="J1469" s="86">
        <f>I1469*Segmentos!$D$7*(AH1469%)*IF(ISNUMBER(AI1469),AI1469%,0)</f>
        <v>47287.199999999946</v>
      </c>
      <c r="K1469" s="86">
        <f>I1469*Segmentos!$D$7*(AL1469%)*IF(ISNUMBER(AM1469),AM1469%,0)</f>
        <v>6343.9999999999945</v>
      </c>
      <c r="L1469" s="4"/>
      <c r="M1469" s="2">
        <v>0.1</v>
      </c>
      <c r="N1469" s="2">
        <v>0.5</v>
      </c>
      <c r="O1469" s="2">
        <v>19.5</v>
      </c>
      <c r="P1469" s="2">
        <v>92.3048</v>
      </c>
      <c r="Q1469" s="2">
        <v>0</v>
      </c>
      <c r="R1469" s="2">
        <v>0</v>
      </c>
      <c r="S1469" s="8" t="s">
        <v>577</v>
      </c>
      <c r="T1469" s="2">
        <v>0</v>
      </c>
      <c r="U1469" s="2">
        <v>0.02</v>
      </c>
      <c r="V1469" s="2">
        <v>0.8</v>
      </c>
      <c r="W1469" s="2">
        <v>2.2999999999999998</v>
      </c>
      <c r="X1469" s="2">
        <v>3.3090999999999999</v>
      </c>
      <c r="Y1469" s="2">
        <v>7.0000000000000007E-2</v>
      </c>
      <c r="Z1469" s="2">
        <v>0.8</v>
      </c>
      <c r="AA1469" s="2">
        <v>8.1999999999999993</v>
      </c>
      <c r="AB1469" s="2">
        <v>18.258900000000001</v>
      </c>
      <c r="AC1469" s="2">
        <v>0.24</v>
      </c>
      <c r="AD1469" s="2">
        <v>0.4</v>
      </c>
      <c r="AE1469" s="2">
        <v>67</v>
      </c>
      <c r="AF1469" s="2">
        <v>70.736800000000002</v>
      </c>
      <c r="AG1469" s="20">
        <v>0.19</v>
      </c>
      <c r="AH1469" s="20">
        <v>0.6</v>
      </c>
      <c r="AI1469" s="20">
        <v>32.299999999999997</v>
      </c>
      <c r="AJ1469" s="20">
        <v>80.810699999999997</v>
      </c>
      <c r="AK1469" s="18">
        <v>0.02</v>
      </c>
      <c r="AL1469" s="18">
        <v>0.5</v>
      </c>
      <c r="AM1469" s="18">
        <v>5.2</v>
      </c>
      <c r="AN1469" s="18">
        <v>11.4941</v>
      </c>
      <c r="AO1469" s="2">
        <v>7.0000000000000007E-2</v>
      </c>
      <c r="AP1469" s="2">
        <v>0.6</v>
      </c>
      <c r="AQ1469" s="2">
        <v>11.8</v>
      </c>
      <c r="AR1469" s="2">
        <v>7.2412999999999998</v>
      </c>
      <c r="AS1469" s="2">
        <v>0.01</v>
      </c>
      <c r="AT1469" s="2">
        <v>0.3</v>
      </c>
      <c r="AU1469" s="2">
        <v>3.3</v>
      </c>
      <c r="AV1469" s="2">
        <v>1.9052</v>
      </c>
      <c r="AW1469" s="2">
        <v>0.26</v>
      </c>
      <c r="AX1469" s="2">
        <v>1</v>
      </c>
      <c r="AY1469" s="2">
        <v>25.7</v>
      </c>
      <c r="AZ1469" s="2">
        <v>68.509699999999995</v>
      </c>
      <c r="BA1469" s="2">
        <v>0.04</v>
      </c>
      <c r="BB1469" s="2">
        <v>0.2</v>
      </c>
      <c r="BC1469" s="2">
        <v>17</v>
      </c>
      <c r="BD1469" s="2">
        <v>14.6486</v>
      </c>
      <c r="BE1469" s="4" t="str">
        <f t="shared" si="222"/>
        <v>ABURRIDO</v>
      </c>
      <c r="BF1469" s="4">
        <f t="shared" si="223"/>
        <v>0.1066</v>
      </c>
      <c r="BG1469">
        <f t="shared" si="224"/>
        <v>7.0000000000000007E-2</v>
      </c>
      <c r="BH1469">
        <f t="shared" si="225"/>
        <v>0.01</v>
      </c>
      <c r="BI1469">
        <f t="shared" si="226"/>
        <v>0.26</v>
      </c>
      <c r="BJ1469">
        <f t="shared" si="227"/>
        <v>0.02</v>
      </c>
      <c r="BK1469">
        <f t="shared" si="228"/>
        <v>0.19</v>
      </c>
      <c r="BL1469">
        <f t="shared" si="229"/>
        <v>594.74999999999943</v>
      </c>
    </row>
    <row r="1470" spans="1:64" x14ac:dyDescent="0.2">
      <c r="A1470" s="1">
        <v>1468</v>
      </c>
      <c r="B1470" s="7" t="s">
        <v>11</v>
      </c>
      <c r="C1470" s="3">
        <v>39972</v>
      </c>
      <c r="D1470" s="4" t="s">
        <v>8</v>
      </c>
      <c r="E1470" s="4" t="s">
        <v>166</v>
      </c>
      <c r="F1470" s="5" t="str">
        <f t="shared" si="220"/>
        <v>L</v>
      </c>
      <c r="G1470" s="6">
        <v>0.90902777777777777</v>
      </c>
      <c r="H1470" s="6">
        <v>0.90972222222222221</v>
      </c>
      <c r="I1470" s="85">
        <f t="shared" si="221"/>
        <v>0.99999999999999645</v>
      </c>
      <c r="J1470" s="86">
        <f>I1470*Segmentos!$D$7*(AH1470%)*IF(ISNUMBER(AI1470),AI1470%,0)</f>
        <v>23999.999999999916</v>
      </c>
      <c r="K1470" s="86">
        <f>I1470*Segmentos!$D$7*(AL1470%)*IF(ISNUMBER(AM1470),AM1470%,0)</f>
        <v>24399.999999999913</v>
      </c>
      <c r="L1470" s="4"/>
      <c r="M1470" s="2">
        <v>6.06</v>
      </c>
      <c r="N1470" s="2">
        <v>6.1</v>
      </c>
      <c r="O1470" s="2">
        <v>100</v>
      </c>
      <c r="P1470" s="2">
        <v>90.237399999999994</v>
      </c>
      <c r="Q1470" s="2">
        <v>2.31</v>
      </c>
      <c r="R1470" s="2">
        <v>2.2999999999999998</v>
      </c>
      <c r="S1470" s="2">
        <v>100</v>
      </c>
      <c r="T1470" s="2">
        <v>5.7523</v>
      </c>
      <c r="U1470" s="2">
        <v>3</v>
      </c>
      <c r="V1470" s="2">
        <v>3</v>
      </c>
      <c r="W1470" s="2">
        <v>100</v>
      </c>
      <c r="X1470" s="2">
        <v>9.3816000000000006</v>
      </c>
      <c r="Y1470" s="2">
        <v>6.63</v>
      </c>
      <c r="Z1470" s="2">
        <v>6.6</v>
      </c>
      <c r="AA1470" s="2">
        <v>100</v>
      </c>
      <c r="AB1470" s="2">
        <v>29.186800000000002</v>
      </c>
      <c r="AC1470" s="2">
        <v>9.39</v>
      </c>
      <c r="AD1470" s="2">
        <v>9.4</v>
      </c>
      <c r="AE1470" s="2">
        <v>100</v>
      </c>
      <c r="AF1470" s="2">
        <v>45.916800000000002</v>
      </c>
      <c r="AG1470" s="20">
        <v>6.01</v>
      </c>
      <c r="AH1470" s="20">
        <v>6</v>
      </c>
      <c r="AI1470" s="20">
        <v>100</v>
      </c>
      <c r="AJ1470" s="20">
        <v>42.504399999999997</v>
      </c>
      <c r="AK1470" s="18">
        <v>6.09</v>
      </c>
      <c r="AL1470" s="18">
        <v>6.1</v>
      </c>
      <c r="AM1470" s="18">
        <v>100</v>
      </c>
      <c r="AN1470" s="18">
        <v>47.732999999999997</v>
      </c>
      <c r="AO1470" s="2">
        <v>1.78</v>
      </c>
      <c r="AP1470" s="2">
        <v>1.8</v>
      </c>
      <c r="AQ1470" s="2">
        <v>100</v>
      </c>
      <c r="AR1470" s="2">
        <v>2.9009</v>
      </c>
      <c r="AS1470" s="2">
        <v>3.49</v>
      </c>
      <c r="AT1470" s="2">
        <v>3.5</v>
      </c>
      <c r="AU1470" s="2">
        <v>100</v>
      </c>
      <c r="AV1470" s="2">
        <v>11.46</v>
      </c>
      <c r="AW1470" s="2">
        <v>2.96</v>
      </c>
      <c r="AX1470" s="2">
        <v>3</v>
      </c>
      <c r="AY1470" s="2">
        <v>100</v>
      </c>
      <c r="AZ1470" s="2">
        <v>12.690099999999999</v>
      </c>
      <c r="BA1470" s="2">
        <v>11.07</v>
      </c>
      <c r="BB1470" s="2">
        <v>11.1</v>
      </c>
      <c r="BC1470" s="2">
        <v>100</v>
      </c>
      <c r="BD1470" s="2">
        <v>63.186399999999999</v>
      </c>
      <c r="BE1470" s="4" t="str">
        <f t="shared" si="222"/>
        <v>NO APLICA</v>
      </c>
      <c r="BF1470" s="4">
        <f t="shared" si="223"/>
        <v>6.1066000000000003</v>
      </c>
      <c r="BG1470">
        <f t="shared" si="224"/>
        <v>1.78</v>
      </c>
      <c r="BH1470">
        <f t="shared" si="225"/>
        <v>3.49</v>
      </c>
      <c r="BI1470">
        <f t="shared" si="226"/>
        <v>11.07</v>
      </c>
      <c r="BJ1470">
        <f t="shared" si="227"/>
        <v>6.09</v>
      </c>
      <c r="BK1470">
        <f t="shared" si="228"/>
        <v>6.01</v>
      </c>
      <c r="BL1470">
        <f t="shared" si="229"/>
        <v>609.99999999999784</v>
      </c>
    </row>
    <row r="1471" spans="1:64" x14ac:dyDescent="0.2">
      <c r="A1471" s="1">
        <v>1469</v>
      </c>
      <c r="B1471" s="7" t="s">
        <v>6</v>
      </c>
      <c r="C1471" s="3">
        <v>39972</v>
      </c>
      <c r="D1471" s="4" t="s">
        <v>3</v>
      </c>
      <c r="E1471" s="4" t="s">
        <v>166</v>
      </c>
      <c r="F1471" s="5" t="str">
        <f t="shared" si="220"/>
        <v>L</v>
      </c>
      <c r="G1471" s="6">
        <v>0.90833333333333333</v>
      </c>
      <c r="H1471" s="6">
        <v>0.90972222222222221</v>
      </c>
      <c r="I1471" s="85">
        <f t="shared" si="221"/>
        <v>1.9999999999999929</v>
      </c>
      <c r="J1471" s="86">
        <f>I1471*Segmentos!$D$7*(AH1471%)*IF(ISNUMBER(AI1471),AI1471%,0)</f>
        <v>45359.999999999847</v>
      </c>
      <c r="K1471" s="86">
        <f>I1471*Segmentos!$D$7*(AL1471%)*IF(ISNUMBER(AM1471),AM1471%,0)</f>
        <v>36671.999999999876</v>
      </c>
      <c r="L1471" s="4"/>
      <c r="M1471" s="2">
        <v>5.13</v>
      </c>
      <c r="N1471" s="2">
        <v>5.6</v>
      </c>
      <c r="O1471" s="2">
        <v>92.5</v>
      </c>
      <c r="P1471" s="2">
        <v>90.292100000000005</v>
      </c>
      <c r="Q1471" s="2">
        <v>2.82</v>
      </c>
      <c r="R1471" s="2">
        <v>3.6</v>
      </c>
      <c r="S1471" s="2">
        <v>77.599999999999994</v>
      </c>
      <c r="T1471" s="2">
        <v>8.2619000000000007</v>
      </c>
      <c r="U1471" s="2">
        <v>2.6</v>
      </c>
      <c r="V1471" s="2">
        <v>2.9</v>
      </c>
      <c r="W1471" s="2">
        <v>90</v>
      </c>
      <c r="X1471" s="2">
        <v>9.5923999999999996</v>
      </c>
      <c r="Y1471" s="2">
        <v>5.29</v>
      </c>
      <c r="Z1471" s="2">
        <v>5.8</v>
      </c>
      <c r="AA1471" s="2">
        <v>91.2</v>
      </c>
      <c r="AB1471" s="2">
        <v>27.456199999999999</v>
      </c>
      <c r="AC1471" s="2">
        <v>7.79</v>
      </c>
      <c r="AD1471" s="2">
        <v>8</v>
      </c>
      <c r="AE1471" s="2">
        <v>97.4</v>
      </c>
      <c r="AF1471" s="2">
        <v>44.9816</v>
      </c>
      <c r="AG1471" s="20">
        <v>5.7</v>
      </c>
      <c r="AH1471" s="20">
        <v>6.3</v>
      </c>
      <c r="AI1471" s="20">
        <v>90</v>
      </c>
      <c r="AJ1471" s="20">
        <v>47.585500000000003</v>
      </c>
      <c r="AK1471" s="18">
        <v>4.62</v>
      </c>
      <c r="AL1471" s="18">
        <v>4.8</v>
      </c>
      <c r="AM1471" s="18">
        <v>95.5</v>
      </c>
      <c r="AN1471" s="18">
        <v>42.706600000000002</v>
      </c>
      <c r="AO1471" s="2">
        <v>4.13</v>
      </c>
      <c r="AP1471" s="2">
        <v>4.8</v>
      </c>
      <c r="AQ1471" s="2">
        <v>85.7</v>
      </c>
      <c r="AR1471" s="2">
        <v>7.9446000000000003</v>
      </c>
      <c r="AS1471" s="2">
        <v>4.2</v>
      </c>
      <c r="AT1471" s="2">
        <v>4.5999999999999996</v>
      </c>
      <c r="AU1471" s="2">
        <v>92.3</v>
      </c>
      <c r="AV1471" s="2">
        <v>16.265999999999998</v>
      </c>
      <c r="AW1471" s="2">
        <v>5.68</v>
      </c>
      <c r="AX1471" s="2">
        <v>6</v>
      </c>
      <c r="AY1471" s="2">
        <v>95.4</v>
      </c>
      <c r="AZ1471" s="2">
        <v>28.731300000000001</v>
      </c>
      <c r="BA1471" s="2">
        <v>5.55</v>
      </c>
      <c r="BB1471" s="2">
        <v>6</v>
      </c>
      <c r="BC1471" s="2">
        <v>92.1</v>
      </c>
      <c r="BD1471" s="2">
        <v>37.350200000000001</v>
      </c>
      <c r="BE1471" s="4" t="str">
        <f t="shared" si="222"/>
        <v>NO APLICA</v>
      </c>
      <c r="BF1471" s="4">
        <f t="shared" si="223"/>
        <v>4.8073999999999995</v>
      </c>
      <c r="BG1471">
        <f t="shared" si="224"/>
        <v>4.13</v>
      </c>
      <c r="BH1471">
        <f t="shared" si="225"/>
        <v>4.2</v>
      </c>
      <c r="BI1471">
        <f t="shared" si="226"/>
        <v>5.68</v>
      </c>
      <c r="BJ1471">
        <f t="shared" si="227"/>
        <v>4.62</v>
      </c>
      <c r="BK1471">
        <f t="shared" si="228"/>
        <v>5.7</v>
      </c>
      <c r="BL1471">
        <f t="shared" si="229"/>
        <v>1035.9999999999964</v>
      </c>
    </row>
    <row r="1472" spans="1:64" x14ac:dyDescent="0.2">
      <c r="A1472" s="1">
        <v>1470</v>
      </c>
      <c r="B1472" s="7" t="s">
        <v>31</v>
      </c>
      <c r="C1472" s="3">
        <v>39972</v>
      </c>
      <c r="D1472" s="4" t="s">
        <v>628</v>
      </c>
      <c r="E1472" s="4" t="s">
        <v>166</v>
      </c>
      <c r="F1472" s="5" t="str">
        <f t="shared" si="220"/>
        <v>L</v>
      </c>
      <c r="G1472" s="6">
        <v>0.91111111111111109</v>
      </c>
      <c r="H1472" s="6">
        <v>0.9145833333333333</v>
      </c>
      <c r="I1472" s="85">
        <f t="shared" si="221"/>
        <v>4.9999999999999822</v>
      </c>
      <c r="J1472" s="86">
        <f>I1472*Segmentos!$D$7*(AH1472%)*IF(ISNUMBER(AI1472),AI1472%,0)</f>
        <v>6979.9999999999745</v>
      </c>
      <c r="K1472" s="86">
        <f>I1472*Segmentos!$D$7*(AL1472%)*IF(ISNUMBER(AM1472),AM1472%,0)</f>
        <v>27935.999999999902</v>
      </c>
      <c r="L1472" s="4"/>
      <c r="M1472" s="2">
        <v>0.91</v>
      </c>
      <c r="N1472" s="2">
        <v>1.2</v>
      </c>
      <c r="O1472" s="2">
        <v>76</v>
      </c>
      <c r="P1472" s="2">
        <v>87.637699999999995</v>
      </c>
      <c r="Q1472" s="2">
        <v>0.24</v>
      </c>
      <c r="R1472" s="2">
        <v>0.3</v>
      </c>
      <c r="S1472" s="2">
        <v>80</v>
      </c>
      <c r="T1472" s="2">
        <v>3.8837999999999999</v>
      </c>
      <c r="U1472" s="2">
        <v>0.11</v>
      </c>
      <c r="V1472" s="2">
        <v>0.3</v>
      </c>
      <c r="W1472" s="2">
        <v>34.299999999999997</v>
      </c>
      <c r="X1472" s="2">
        <v>2.2690999999999999</v>
      </c>
      <c r="Y1472" s="2">
        <v>0.91</v>
      </c>
      <c r="Z1472" s="2">
        <v>1.3</v>
      </c>
      <c r="AA1472" s="2">
        <v>68.900000000000006</v>
      </c>
      <c r="AB1472" s="2">
        <v>25.836300000000001</v>
      </c>
      <c r="AC1472" s="2">
        <v>1.77</v>
      </c>
      <c r="AD1472" s="2">
        <v>2.1</v>
      </c>
      <c r="AE1472" s="2">
        <v>83.8</v>
      </c>
      <c r="AF1472" s="2">
        <v>55.648600000000002</v>
      </c>
      <c r="AG1472" s="20">
        <v>0.37</v>
      </c>
      <c r="AH1472" s="20">
        <v>0.5</v>
      </c>
      <c r="AI1472" s="20">
        <v>69.8</v>
      </c>
      <c r="AJ1472" s="20">
        <v>16.9024</v>
      </c>
      <c r="AK1472" s="18">
        <v>1.4</v>
      </c>
      <c r="AL1472" s="18">
        <v>1.8</v>
      </c>
      <c r="AM1472" s="18">
        <v>77.599999999999994</v>
      </c>
      <c r="AN1472" s="18">
        <v>70.735299999999995</v>
      </c>
      <c r="AO1472" s="2">
        <v>0.46</v>
      </c>
      <c r="AP1472" s="2">
        <v>0.8</v>
      </c>
      <c r="AQ1472" s="2">
        <v>56.4</v>
      </c>
      <c r="AR1472" s="2">
        <v>4.8025000000000002</v>
      </c>
      <c r="AS1472" s="2">
        <v>1.18</v>
      </c>
      <c r="AT1472" s="2">
        <v>1.5</v>
      </c>
      <c r="AU1472" s="2">
        <v>79.3</v>
      </c>
      <c r="AV1472" s="2">
        <v>24.9726</v>
      </c>
      <c r="AW1472" s="2">
        <v>0.98</v>
      </c>
      <c r="AX1472" s="2">
        <v>1.1000000000000001</v>
      </c>
      <c r="AY1472" s="2">
        <v>87.9</v>
      </c>
      <c r="AZ1472" s="2">
        <v>27.0307</v>
      </c>
      <c r="BA1472" s="2">
        <v>0.84</v>
      </c>
      <c r="BB1472" s="2">
        <v>1.2</v>
      </c>
      <c r="BC1472" s="2">
        <v>69.099999999999994</v>
      </c>
      <c r="BD1472" s="2">
        <v>30.831900000000001</v>
      </c>
      <c r="BE1472" s="4" t="str">
        <f t="shared" si="222"/>
        <v>NO APLICA</v>
      </c>
      <c r="BF1472" s="4">
        <f t="shared" si="223"/>
        <v>1.0095999999999998</v>
      </c>
      <c r="BG1472">
        <f t="shared" si="224"/>
        <v>0.46</v>
      </c>
      <c r="BH1472">
        <f t="shared" si="225"/>
        <v>1.18</v>
      </c>
      <c r="BI1472">
        <f t="shared" si="226"/>
        <v>0.98</v>
      </c>
      <c r="BJ1472">
        <f t="shared" si="227"/>
        <v>1.4</v>
      </c>
      <c r="BK1472">
        <f t="shared" si="228"/>
        <v>0.37</v>
      </c>
      <c r="BL1472">
        <f t="shared" si="229"/>
        <v>455.99999999999841</v>
      </c>
    </row>
    <row r="1473" spans="1:64" x14ac:dyDescent="0.2">
      <c r="A1473" s="1">
        <v>1471</v>
      </c>
      <c r="B1473" s="7" t="s">
        <v>108</v>
      </c>
      <c r="C1473" s="3">
        <v>39972</v>
      </c>
      <c r="D1473" s="4" t="s">
        <v>3</v>
      </c>
      <c r="E1473" s="4" t="s">
        <v>167</v>
      </c>
      <c r="F1473" s="5" t="str">
        <f t="shared" si="220"/>
        <v>L</v>
      </c>
      <c r="G1473" s="6">
        <v>0.91666666666666663</v>
      </c>
      <c r="H1473" s="6">
        <v>0.97430555555555554</v>
      </c>
      <c r="I1473" s="85">
        <f t="shared" si="221"/>
        <v>83.000000000000028</v>
      </c>
      <c r="J1473" s="86">
        <f>I1473*Segmentos!$D$7*(AH1473%)*IF(ISNUMBER(AI1473),AI1473%,0)</f>
        <v>2672467.2000000007</v>
      </c>
      <c r="K1473" s="86">
        <f>I1473*Segmentos!$D$7*(AL1473%)*IF(ISNUMBER(AM1473),AM1473%,0)</f>
        <v>2551088.0000000009</v>
      </c>
      <c r="L1473" s="4"/>
      <c r="M1473" s="2">
        <v>7.86</v>
      </c>
      <c r="N1473" s="2">
        <v>23</v>
      </c>
      <c r="O1473" s="2">
        <v>34.200000000000003</v>
      </c>
      <c r="P1473" s="2">
        <v>87.751800000000003</v>
      </c>
      <c r="Q1473" s="2">
        <v>3.76</v>
      </c>
      <c r="R1473" s="2">
        <v>15.3</v>
      </c>
      <c r="S1473" s="2">
        <v>24.6</v>
      </c>
      <c r="T1473" s="2">
        <v>7.0103999999999997</v>
      </c>
      <c r="U1473" s="2">
        <v>7.16</v>
      </c>
      <c r="V1473" s="2">
        <v>22.2</v>
      </c>
      <c r="W1473" s="2">
        <v>32.200000000000003</v>
      </c>
      <c r="X1473" s="2">
        <v>16.744199999999999</v>
      </c>
      <c r="Y1473" s="2">
        <v>7.43</v>
      </c>
      <c r="Z1473" s="2">
        <v>23.7</v>
      </c>
      <c r="AA1473" s="2">
        <v>31.3</v>
      </c>
      <c r="AB1473" s="2">
        <v>24.485900000000001</v>
      </c>
      <c r="AC1473" s="2">
        <v>10.78</v>
      </c>
      <c r="AD1473" s="2">
        <v>26.7</v>
      </c>
      <c r="AE1473" s="2">
        <v>40.4</v>
      </c>
      <c r="AF1473" s="2">
        <v>39.511299999999999</v>
      </c>
      <c r="AG1473" s="20">
        <v>8.0500000000000007</v>
      </c>
      <c r="AH1473" s="20">
        <v>23.4</v>
      </c>
      <c r="AI1473" s="20">
        <v>34.4</v>
      </c>
      <c r="AJ1473" s="20">
        <v>42.618099999999998</v>
      </c>
      <c r="AK1473" s="18">
        <v>7.69</v>
      </c>
      <c r="AL1473" s="18">
        <v>22.6</v>
      </c>
      <c r="AM1473" s="18">
        <v>34</v>
      </c>
      <c r="AN1473" s="18">
        <v>45.133699999999997</v>
      </c>
      <c r="AO1473" s="2">
        <v>4.18</v>
      </c>
      <c r="AP1473" s="2">
        <v>15.5</v>
      </c>
      <c r="AQ1473" s="2">
        <v>27</v>
      </c>
      <c r="AR1473" s="2">
        <v>5.0942999999999996</v>
      </c>
      <c r="AS1473" s="2">
        <v>4.38</v>
      </c>
      <c r="AT1473" s="2">
        <v>18.5</v>
      </c>
      <c r="AU1473" s="2">
        <v>23.7</v>
      </c>
      <c r="AV1473" s="2">
        <v>10.7737</v>
      </c>
      <c r="AW1473" s="2">
        <v>10.19</v>
      </c>
      <c r="AX1473" s="2">
        <v>24.3</v>
      </c>
      <c r="AY1473" s="2">
        <v>42</v>
      </c>
      <c r="AZ1473" s="2">
        <v>32.711300000000001</v>
      </c>
      <c r="BA1473" s="2">
        <v>9.17</v>
      </c>
      <c r="BB1473" s="2">
        <v>26.8</v>
      </c>
      <c r="BC1473" s="2">
        <v>34.200000000000003</v>
      </c>
      <c r="BD1473" s="2">
        <v>39.172499999999999</v>
      </c>
      <c r="BE1473" s="4" t="str">
        <f t="shared" si="222"/>
        <v>ENTRETENIDO</v>
      </c>
      <c r="BF1473" s="4">
        <f t="shared" si="223"/>
        <v>6.7938000000000001</v>
      </c>
      <c r="BG1473">
        <f t="shared" si="224"/>
        <v>4.18</v>
      </c>
      <c r="BH1473">
        <f t="shared" si="225"/>
        <v>4.38</v>
      </c>
      <c r="BI1473">
        <f t="shared" si="226"/>
        <v>10.19</v>
      </c>
      <c r="BJ1473">
        <f t="shared" si="227"/>
        <v>7.69</v>
      </c>
      <c r="BK1473">
        <f t="shared" si="228"/>
        <v>8.0500000000000007</v>
      </c>
      <c r="BL1473">
        <f t="shared" si="229"/>
        <v>65287.800000000032</v>
      </c>
    </row>
    <row r="1474" spans="1:64" x14ac:dyDescent="0.2">
      <c r="A1474" s="1">
        <v>1472</v>
      </c>
      <c r="B1474" s="7" t="s">
        <v>37</v>
      </c>
      <c r="C1474" s="3">
        <v>39972</v>
      </c>
      <c r="D1474" s="4" t="s">
        <v>628</v>
      </c>
      <c r="E1474" s="4" t="s">
        <v>173</v>
      </c>
      <c r="F1474" s="5" t="str">
        <f t="shared" si="220"/>
        <v>L</v>
      </c>
      <c r="G1474" s="6">
        <v>0.87430555555555556</v>
      </c>
      <c r="H1474" s="6">
        <v>0.875</v>
      </c>
      <c r="I1474" s="85">
        <f t="shared" si="221"/>
        <v>0.99999999999999645</v>
      </c>
      <c r="J1474" s="86">
        <f>I1474*Segmentos!$D$7*(AH1474%)*IF(ISNUMBER(AI1474),AI1474%,0)</f>
        <v>2799.99999999999</v>
      </c>
      <c r="K1474" s="86">
        <f>I1474*Segmentos!$D$7*(AL1474%)*IF(ISNUMBER(AM1474),AM1474%,0)</f>
        <v>5199.9999999999827</v>
      </c>
      <c r="L1474" s="4"/>
      <c r="M1474" s="2">
        <v>0.97</v>
      </c>
      <c r="N1474" s="2">
        <v>1</v>
      </c>
      <c r="O1474" s="2">
        <v>100</v>
      </c>
      <c r="P1474" s="2">
        <v>77.716499999999996</v>
      </c>
      <c r="Q1474" s="2">
        <v>0.21</v>
      </c>
      <c r="R1474" s="2">
        <v>0.2</v>
      </c>
      <c r="S1474" s="2">
        <v>100</v>
      </c>
      <c r="T1474" s="2">
        <v>2.8512</v>
      </c>
      <c r="U1474" s="2">
        <v>0</v>
      </c>
      <c r="V1474" s="2">
        <v>0</v>
      </c>
      <c r="W1474" s="8" t="s">
        <v>577</v>
      </c>
      <c r="X1474" s="2">
        <v>0</v>
      </c>
      <c r="Y1474" s="2">
        <v>2.0299999999999998</v>
      </c>
      <c r="Z1474" s="2">
        <v>2</v>
      </c>
      <c r="AA1474" s="2">
        <v>100</v>
      </c>
      <c r="AB1474" s="2">
        <v>47.917900000000003</v>
      </c>
      <c r="AC1474" s="2">
        <v>1.03</v>
      </c>
      <c r="AD1474" s="2">
        <v>1</v>
      </c>
      <c r="AE1474" s="2">
        <v>100</v>
      </c>
      <c r="AF1474" s="2">
        <v>26.947399999999998</v>
      </c>
      <c r="AG1474" s="20">
        <v>0.66</v>
      </c>
      <c r="AH1474" s="20">
        <v>0.7</v>
      </c>
      <c r="AI1474" s="20">
        <v>100</v>
      </c>
      <c r="AJ1474" s="20">
        <v>24.8813</v>
      </c>
      <c r="AK1474" s="18">
        <v>1.26</v>
      </c>
      <c r="AL1474" s="18">
        <v>1.3</v>
      </c>
      <c r="AM1474" s="18">
        <v>100</v>
      </c>
      <c r="AN1474" s="18">
        <v>52.835299999999997</v>
      </c>
      <c r="AO1474" s="2">
        <v>0.37</v>
      </c>
      <c r="AP1474" s="2">
        <v>0.4</v>
      </c>
      <c r="AQ1474" s="2">
        <v>100</v>
      </c>
      <c r="AR1474" s="2">
        <v>3.2244999999999999</v>
      </c>
      <c r="AS1474" s="2">
        <v>0.49</v>
      </c>
      <c r="AT1474" s="2">
        <v>0.5</v>
      </c>
      <c r="AU1474" s="2">
        <v>100</v>
      </c>
      <c r="AV1474" s="2">
        <v>8.6065000000000005</v>
      </c>
      <c r="AW1474" s="2">
        <v>1.43</v>
      </c>
      <c r="AX1474" s="2">
        <v>1.4</v>
      </c>
      <c r="AY1474" s="2">
        <v>100</v>
      </c>
      <c r="AZ1474" s="2">
        <v>32.755699999999997</v>
      </c>
      <c r="BA1474" s="2">
        <v>1.08</v>
      </c>
      <c r="BB1474" s="2">
        <v>1.1000000000000001</v>
      </c>
      <c r="BC1474" s="2">
        <v>100</v>
      </c>
      <c r="BD1474" s="2">
        <v>33.129899999999999</v>
      </c>
      <c r="BE1474" s="4" t="str">
        <f t="shared" si="222"/>
        <v>NO APLICA</v>
      </c>
      <c r="BF1474" s="4">
        <f t="shared" si="223"/>
        <v>0.86599999999999999</v>
      </c>
      <c r="BG1474">
        <f t="shared" si="224"/>
        <v>0.37</v>
      </c>
      <c r="BH1474">
        <f t="shared" si="225"/>
        <v>0.49</v>
      </c>
      <c r="BI1474">
        <f t="shared" si="226"/>
        <v>1.43</v>
      </c>
      <c r="BJ1474">
        <f t="shared" si="227"/>
        <v>1.26</v>
      </c>
      <c r="BK1474">
        <f t="shared" si="228"/>
        <v>0.66</v>
      </c>
      <c r="BL1474">
        <f t="shared" si="229"/>
        <v>99.999999999999645</v>
      </c>
    </row>
    <row r="1475" spans="1:64" x14ac:dyDescent="0.2">
      <c r="A1475" s="1">
        <v>1473</v>
      </c>
      <c r="B1475" s="7" t="s">
        <v>14</v>
      </c>
      <c r="C1475" s="3">
        <v>39972</v>
      </c>
      <c r="D1475" s="4" t="s">
        <v>626</v>
      </c>
      <c r="E1475" s="4" t="s">
        <v>163</v>
      </c>
      <c r="F1475" s="5" t="str">
        <f t="shared" si="220"/>
        <v>L</v>
      </c>
      <c r="G1475" s="6">
        <v>0.8520833333333333</v>
      </c>
      <c r="H1475" s="6">
        <v>0.875</v>
      </c>
      <c r="I1475" s="85">
        <f t="shared" si="221"/>
        <v>33.000000000000043</v>
      </c>
      <c r="J1475" s="86">
        <f>I1475*Segmentos!$D$7*(AH1475%)*IF(ISNUMBER(AI1475),AI1475%,0)</f>
        <v>1028227.2000000014</v>
      </c>
      <c r="K1475" s="86">
        <f>I1475*Segmentos!$D$7*(AL1475%)*IF(ISNUMBER(AM1475),AM1475%,0)</f>
        <v>1292148.0000000019</v>
      </c>
      <c r="L1475" s="4"/>
      <c r="M1475" s="2">
        <v>8.85</v>
      </c>
      <c r="N1475" s="2">
        <v>11.9</v>
      </c>
      <c r="O1475" s="2">
        <v>74.2</v>
      </c>
      <c r="P1475" s="2">
        <v>84.572999999999993</v>
      </c>
      <c r="Q1475" s="2">
        <v>7.14</v>
      </c>
      <c r="R1475" s="2">
        <v>9.8000000000000007</v>
      </c>
      <c r="S1475" s="2">
        <v>72.900000000000006</v>
      </c>
      <c r="T1475" s="2">
        <v>11.385899999999999</v>
      </c>
      <c r="U1475" s="2">
        <v>7.25</v>
      </c>
      <c r="V1475" s="2">
        <v>9.6999999999999993</v>
      </c>
      <c r="W1475" s="2">
        <v>74.900000000000006</v>
      </c>
      <c r="X1475" s="2">
        <v>14.530200000000001</v>
      </c>
      <c r="Y1475" s="2">
        <v>8.2200000000000006</v>
      </c>
      <c r="Z1475" s="2">
        <v>10.9</v>
      </c>
      <c r="AA1475" s="2">
        <v>75.2</v>
      </c>
      <c r="AB1475" s="2">
        <v>23.202999999999999</v>
      </c>
      <c r="AC1475" s="2">
        <v>11.3</v>
      </c>
      <c r="AD1475" s="2">
        <v>15.3</v>
      </c>
      <c r="AE1475" s="2">
        <v>73.7</v>
      </c>
      <c r="AF1475" s="2">
        <v>35.453899999999997</v>
      </c>
      <c r="AG1475" s="20">
        <v>7.78</v>
      </c>
      <c r="AH1475" s="20">
        <v>10.7</v>
      </c>
      <c r="AI1475" s="20">
        <v>72.8</v>
      </c>
      <c r="AJ1475" s="20">
        <v>35.282200000000003</v>
      </c>
      <c r="AK1475" s="18">
        <v>9.81</v>
      </c>
      <c r="AL1475" s="18">
        <v>13</v>
      </c>
      <c r="AM1475" s="18">
        <v>75.3</v>
      </c>
      <c r="AN1475" s="18">
        <v>49.290799999999997</v>
      </c>
      <c r="AO1475" s="2">
        <v>5.94</v>
      </c>
      <c r="AP1475" s="2">
        <v>11.9</v>
      </c>
      <c r="AQ1475" s="2">
        <v>50.1</v>
      </c>
      <c r="AR1475" s="2">
        <v>6.2041000000000004</v>
      </c>
      <c r="AS1475" s="2">
        <v>4.91</v>
      </c>
      <c r="AT1475" s="2">
        <v>8.1999999999999993</v>
      </c>
      <c r="AU1475" s="2">
        <v>59.7</v>
      </c>
      <c r="AV1475" s="2">
        <v>10.3347</v>
      </c>
      <c r="AW1475" s="2">
        <v>8.1999999999999993</v>
      </c>
      <c r="AX1475" s="2">
        <v>10.6</v>
      </c>
      <c r="AY1475" s="2">
        <v>77</v>
      </c>
      <c r="AZ1475" s="2">
        <v>22.5488</v>
      </c>
      <c r="BA1475" s="2">
        <v>12.43</v>
      </c>
      <c r="BB1475" s="2">
        <v>15</v>
      </c>
      <c r="BC1475" s="2">
        <v>82.7</v>
      </c>
      <c r="BD1475" s="2">
        <v>45.485399999999998</v>
      </c>
      <c r="BE1475" s="4" t="str">
        <f t="shared" si="222"/>
        <v>NO APLICA</v>
      </c>
      <c r="BF1475" s="4">
        <f t="shared" si="223"/>
        <v>8.0866000000000007</v>
      </c>
      <c r="BG1475">
        <f t="shared" si="224"/>
        <v>5.94</v>
      </c>
      <c r="BH1475">
        <f t="shared" si="225"/>
        <v>4.91</v>
      </c>
      <c r="BI1475">
        <f t="shared" si="226"/>
        <v>12.43</v>
      </c>
      <c r="BJ1475">
        <f t="shared" si="227"/>
        <v>9.81</v>
      </c>
      <c r="BK1475">
        <f t="shared" si="228"/>
        <v>7.78</v>
      </c>
      <c r="BL1475">
        <f t="shared" si="229"/>
        <v>29138.340000000037</v>
      </c>
    </row>
    <row r="1476" spans="1:64" x14ac:dyDescent="0.2">
      <c r="A1476" s="1">
        <v>1474</v>
      </c>
      <c r="B1476" s="7" t="s">
        <v>10</v>
      </c>
      <c r="C1476" s="3">
        <v>39972</v>
      </c>
      <c r="D1476" s="4" t="s">
        <v>8</v>
      </c>
      <c r="E1476" s="4" t="s">
        <v>164</v>
      </c>
      <c r="F1476" s="5" t="str">
        <f t="shared" ref="F1476:F1539" si="230">CONCATENATE(IF(WEEKDAY(C1476)=1,"D",""),IF(WEEKDAY(C1476)=2,"L",""),IF(WEEKDAY(C1476)=3,"M",""),IF(WEEKDAY(C1476)=4,"W",""),IF(WEEKDAY(C1476)=5,"J",""),IF(WEEKDAY(C1476)=6,"V",""),IF(WEEKDAY(C1476)=7,"S",""))</f>
        <v>L</v>
      </c>
      <c r="G1476" s="6">
        <v>0.87361111111111101</v>
      </c>
      <c r="H1476" s="6">
        <v>0.91874999999999996</v>
      </c>
      <c r="I1476" s="85">
        <f t="shared" ref="I1476:I1539" si="231">IF(H1476&gt;=G1476,(H1476-G1476)*24*60,("24:00:00"-G1476+H1476)*24*60)</f>
        <v>65.000000000000085</v>
      </c>
      <c r="J1476" s="86">
        <f>I1476*Segmentos!$D$7*(AH1476%)*IF(ISNUMBER(AI1476),AI1476%,0)</f>
        <v>1957176.0000000023</v>
      </c>
      <c r="K1476" s="86">
        <f>I1476*Segmentos!$D$7*(AL1476%)*IF(ISNUMBER(AM1476),AM1476%,0)</f>
        <v>1847300.0000000023</v>
      </c>
      <c r="L1476" s="4"/>
      <c r="M1476" s="2">
        <v>7.3</v>
      </c>
      <c r="N1476" s="2">
        <v>18.899999999999999</v>
      </c>
      <c r="O1476" s="2">
        <v>38.700000000000003</v>
      </c>
      <c r="P1476" s="2">
        <v>88.478899999999996</v>
      </c>
      <c r="Q1476" s="2">
        <v>2.15</v>
      </c>
      <c r="R1476" s="2">
        <v>9.1999999999999993</v>
      </c>
      <c r="S1476" s="2">
        <v>23.2</v>
      </c>
      <c r="T1476" s="2">
        <v>4.3372999999999999</v>
      </c>
      <c r="U1476" s="2">
        <v>3.94</v>
      </c>
      <c r="V1476" s="2">
        <v>14.5</v>
      </c>
      <c r="W1476" s="2">
        <v>27.2</v>
      </c>
      <c r="X1476" s="2">
        <v>10.0198</v>
      </c>
      <c r="Y1476" s="2">
        <v>8.59</v>
      </c>
      <c r="Z1476" s="2">
        <v>21</v>
      </c>
      <c r="AA1476" s="2">
        <v>40.9</v>
      </c>
      <c r="AB1476" s="2">
        <v>30.7361</v>
      </c>
      <c r="AC1476" s="2">
        <v>10.91</v>
      </c>
      <c r="AD1476" s="2">
        <v>24.6</v>
      </c>
      <c r="AE1476" s="2">
        <v>44.3</v>
      </c>
      <c r="AF1476" s="2">
        <v>43.3857</v>
      </c>
      <c r="AG1476" s="20">
        <v>7.53</v>
      </c>
      <c r="AH1476" s="20">
        <v>20.399999999999999</v>
      </c>
      <c r="AI1476" s="20">
        <v>36.9</v>
      </c>
      <c r="AJ1476" s="20">
        <v>43.267899999999997</v>
      </c>
      <c r="AK1476" s="18">
        <v>7.1</v>
      </c>
      <c r="AL1476" s="18">
        <v>17.5</v>
      </c>
      <c r="AM1476" s="18">
        <v>40.6</v>
      </c>
      <c r="AN1476" s="18">
        <v>45.210999999999999</v>
      </c>
      <c r="AO1476" s="2">
        <v>3.57</v>
      </c>
      <c r="AP1476" s="2">
        <v>16.3</v>
      </c>
      <c r="AQ1476" s="2">
        <v>21.9</v>
      </c>
      <c r="AR1476" s="2">
        <v>4.7244000000000002</v>
      </c>
      <c r="AS1476" s="2">
        <v>4.3499999999999996</v>
      </c>
      <c r="AT1476" s="2">
        <v>15.1</v>
      </c>
      <c r="AU1476" s="2">
        <v>28.9</v>
      </c>
      <c r="AV1476" s="2">
        <v>11.620100000000001</v>
      </c>
      <c r="AW1476" s="2">
        <v>5.49</v>
      </c>
      <c r="AX1476" s="2">
        <v>17.3</v>
      </c>
      <c r="AY1476" s="2">
        <v>31.8</v>
      </c>
      <c r="AZ1476" s="2">
        <v>19.138000000000002</v>
      </c>
      <c r="BA1476" s="2">
        <v>11.42</v>
      </c>
      <c r="BB1476" s="2">
        <v>23</v>
      </c>
      <c r="BC1476" s="2">
        <v>49.7</v>
      </c>
      <c r="BD1476" s="2">
        <v>52.996299999999998</v>
      </c>
      <c r="BE1476" s="4" t="str">
        <f t="shared" ref="BE1476:BE1539" si="232">IF(OR(E1476="NOTICIERO",E1476="INFORMATIVO"),"NO APLICA",IF(I1476&lt;60,"NO APLICA",IF(M1476&lt;6,"ABURRIDO",IF(O1476&lt;25,"ABURRIDO","ENTRETENIDO"))))</f>
        <v>NO APLICA</v>
      </c>
      <c r="BF1476" s="4">
        <f t="shared" ref="BF1476:BF1539" si="233">SUMPRODUCT($BG$2:$BK$2,BG1476:BK1476)/5</f>
        <v>6.9774000000000003</v>
      </c>
      <c r="BG1476">
        <f t="shared" ref="BG1476:BG1539" si="234">AO1476</f>
        <v>3.57</v>
      </c>
      <c r="BH1476">
        <f t="shared" ref="BH1476:BH1539" si="235">AS1476</f>
        <v>4.3499999999999996</v>
      </c>
      <c r="BI1476">
        <f t="shared" ref="BI1476:BI1539" si="236">MAX(AW1476,BA1476)</f>
        <v>11.42</v>
      </c>
      <c r="BJ1476">
        <f t="shared" ref="BJ1476:BJ1539" si="237">AK1476</f>
        <v>7.1</v>
      </c>
      <c r="BK1476">
        <f t="shared" ref="BK1476:BK1539" si="238">AG1476</f>
        <v>7.53</v>
      </c>
      <c r="BL1476">
        <f t="shared" ref="BL1476:BL1539" si="239">IFERROR((I1476*N1476*O1476),0)</f>
        <v>47542.950000000063</v>
      </c>
    </row>
    <row r="1477" spans="1:64" x14ac:dyDescent="0.2">
      <c r="A1477" s="1">
        <v>1475</v>
      </c>
      <c r="B1477" s="7" t="s">
        <v>27</v>
      </c>
      <c r="C1477" s="3">
        <v>39972</v>
      </c>
      <c r="D1477" s="4" t="s">
        <v>629</v>
      </c>
      <c r="E1477" s="4" t="s">
        <v>169</v>
      </c>
      <c r="F1477" s="5" t="str">
        <f t="shared" si="230"/>
        <v>L</v>
      </c>
      <c r="G1477" s="6">
        <v>0.91666666666666663</v>
      </c>
      <c r="H1477" s="6">
        <v>0.94791666666666663</v>
      </c>
      <c r="I1477" s="85">
        <f t="shared" si="231"/>
        <v>45</v>
      </c>
      <c r="J1477" s="86">
        <f>I1477*Segmentos!$D$7*(AH1477%)*IF(ISNUMBER(AI1477),AI1477%,0)</f>
        <v>131400</v>
      </c>
      <c r="K1477" s="86">
        <f>I1477*Segmentos!$D$7*(AL1477%)*IF(ISNUMBER(AM1477),AM1477%,0)</f>
        <v>82080</v>
      </c>
      <c r="L1477" s="4"/>
      <c r="M1477" s="2">
        <v>0.57999999999999996</v>
      </c>
      <c r="N1477" s="2">
        <v>2</v>
      </c>
      <c r="O1477" s="2">
        <v>29.2</v>
      </c>
      <c r="P1477" s="2">
        <v>81.061899999999994</v>
      </c>
      <c r="Q1477" s="2">
        <v>0.06</v>
      </c>
      <c r="R1477" s="2">
        <v>0.6</v>
      </c>
      <c r="S1477" s="2">
        <v>9.5</v>
      </c>
      <c r="T1477" s="2">
        <v>1.3748</v>
      </c>
      <c r="U1477" s="2">
        <v>0.19</v>
      </c>
      <c r="V1477" s="2">
        <v>2.2999999999999998</v>
      </c>
      <c r="W1477" s="2">
        <v>8.1</v>
      </c>
      <c r="X1477" s="2">
        <v>5.5087000000000002</v>
      </c>
      <c r="Y1477" s="2">
        <v>1.22</v>
      </c>
      <c r="Z1477" s="2">
        <v>2.7</v>
      </c>
      <c r="AA1477" s="2">
        <v>44.4</v>
      </c>
      <c r="AB1477" s="2">
        <v>49.999099999999999</v>
      </c>
      <c r="AC1477" s="2">
        <v>0.53</v>
      </c>
      <c r="AD1477" s="2">
        <v>1.8</v>
      </c>
      <c r="AE1477" s="2">
        <v>29</v>
      </c>
      <c r="AF1477" s="2">
        <v>24.179300000000001</v>
      </c>
      <c r="AG1477" s="20">
        <v>0.71</v>
      </c>
      <c r="AH1477" s="20">
        <v>2</v>
      </c>
      <c r="AI1477" s="20">
        <v>36.5</v>
      </c>
      <c r="AJ1477" s="20">
        <v>47.051099999999998</v>
      </c>
      <c r="AK1477" s="18">
        <v>0.46</v>
      </c>
      <c r="AL1477" s="18">
        <v>2</v>
      </c>
      <c r="AM1477" s="18">
        <v>22.8</v>
      </c>
      <c r="AN1477" s="18">
        <v>34.010800000000003</v>
      </c>
      <c r="AO1477" s="2">
        <v>0.1</v>
      </c>
      <c r="AP1477" s="2">
        <v>0.6</v>
      </c>
      <c r="AQ1477" s="2">
        <v>15.4</v>
      </c>
      <c r="AR1477" s="2">
        <v>1.4661999999999999</v>
      </c>
      <c r="AS1477" s="2">
        <v>0.52</v>
      </c>
      <c r="AT1477" s="2">
        <v>2.1</v>
      </c>
      <c r="AU1477" s="2">
        <v>25</v>
      </c>
      <c r="AV1477" s="2">
        <v>15.8131</v>
      </c>
      <c r="AW1477" s="2">
        <v>1.22</v>
      </c>
      <c r="AX1477" s="2">
        <v>2.5</v>
      </c>
      <c r="AY1477" s="2">
        <v>49.5</v>
      </c>
      <c r="AZ1477" s="2">
        <v>48.777700000000003</v>
      </c>
      <c r="BA1477" s="2">
        <v>0.28000000000000003</v>
      </c>
      <c r="BB1477" s="2">
        <v>2</v>
      </c>
      <c r="BC1477" s="2">
        <v>14.1</v>
      </c>
      <c r="BD1477" s="2">
        <v>15.005000000000001</v>
      </c>
      <c r="BE1477" s="4" t="str">
        <f t="shared" si="232"/>
        <v>NO APLICA</v>
      </c>
      <c r="BF1477" s="4">
        <f t="shared" si="233"/>
        <v>0.69599999999999995</v>
      </c>
      <c r="BG1477">
        <f t="shared" si="234"/>
        <v>0.1</v>
      </c>
      <c r="BH1477">
        <f t="shared" si="235"/>
        <v>0.52</v>
      </c>
      <c r="BI1477">
        <f t="shared" si="236"/>
        <v>1.22</v>
      </c>
      <c r="BJ1477">
        <f t="shared" si="237"/>
        <v>0.46</v>
      </c>
      <c r="BK1477">
        <f t="shared" si="238"/>
        <v>0.71</v>
      </c>
      <c r="BL1477">
        <f t="shared" si="239"/>
        <v>2628</v>
      </c>
    </row>
    <row r="1478" spans="1:64" x14ac:dyDescent="0.2">
      <c r="A1478" s="1">
        <v>1476</v>
      </c>
      <c r="B1478" s="7" t="s">
        <v>83</v>
      </c>
      <c r="C1478" s="3">
        <v>39972</v>
      </c>
      <c r="D1478" s="4" t="s">
        <v>629</v>
      </c>
      <c r="E1478" s="4" t="s">
        <v>170</v>
      </c>
      <c r="F1478" s="5" t="str">
        <f t="shared" si="230"/>
        <v>L</v>
      </c>
      <c r="G1478" s="6">
        <v>0.87569444444444444</v>
      </c>
      <c r="H1478" s="6">
        <v>0.89027777777777783</v>
      </c>
      <c r="I1478" s="85">
        <f t="shared" si="231"/>
        <v>21.000000000000085</v>
      </c>
      <c r="J1478" s="86">
        <f>I1478*Segmentos!$D$7*(AH1478%)*IF(ISNUMBER(AI1478),AI1478%,0)</f>
        <v>49434.000000000204</v>
      </c>
      <c r="K1478" s="86">
        <f>I1478*Segmentos!$D$7*(AL1478%)*IF(ISNUMBER(AM1478),AM1478%,0)</f>
        <v>24108.000000000091</v>
      </c>
      <c r="L1478" s="4"/>
      <c r="M1478" s="2">
        <v>0.44</v>
      </c>
      <c r="N1478" s="2">
        <v>0.9</v>
      </c>
      <c r="O1478" s="2">
        <v>48.5</v>
      </c>
      <c r="P1478" s="2">
        <v>53.644399999999997</v>
      </c>
      <c r="Q1478" s="2">
        <v>0.02</v>
      </c>
      <c r="R1478" s="2">
        <v>0.4</v>
      </c>
      <c r="S1478" s="2">
        <v>4.8</v>
      </c>
      <c r="T1478" s="2">
        <v>0.35709999999999997</v>
      </c>
      <c r="U1478" s="2">
        <v>0.44</v>
      </c>
      <c r="V1478" s="2">
        <v>0.7</v>
      </c>
      <c r="W1478" s="2">
        <v>67.7</v>
      </c>
      <c r="X1478" s="2">
        <v>11.322100000000001</v>
      </c>
      <c r="Y1478" s="2">
        <v>0.73</v>
      </c>
      <c r="Z1478" s="2">
        <v>1.4</v>
      </c>
      <c r="AA1478" s="2">
        <v>52.7</v>
      </c>
      <c r="AB1478" s="2">
        <v>26.411200000000001</v>
      </c>
      <c r="AC1478" s="2">
        <v>0.39</v>
      </c>
      <c r="AD1478" s="2">
        <v>0.9</v>
      </c>
      <c r="AE1478" s="2">
        <v>42.9</v>
      </c>
      <c r="AF1478" s="2">
        <v>15.554</v>
      </c>
      <c r="AG1478" s="20">
        <v>0.61</v>
      </c>
      <c r="AH1478" s="20">
        <v>1.1000000000000001</v>
      </c>
      <c r="AI1478" s="20">
        <v>53.5</v>
      </c>
      <c r="AJ1478" s="20">
        <v>35.667200000000001</v>
      </c>
      <c r="AK1478" s="18">
        <v>0.28000000000000003</v>
      </c>
      <c r="AL1478" s="18">
        <v>0.7</v>
      </c>
      <c r="AM1478" s="18">
        <v>41</v>
      </c>
      <c r="AN1478" s="18">
        <v>17.9772</v>
      </c>
      <c r="AO1478" s="2">
        <v>0</v>
      </c>
      <c r="AP1478" s="2">
        <v>0</v>
      </c>
      <c r="AQ1478" s="8" t="s">
        <v>577</v>
      </c>
      <c r="AR1478" s="2">
        <v>0</v>
      </c>
      <c r="AS1478" s="2">
        <v>0.53</v>
      </c>
      <c r="AT1478" s="2">
        <v>0.7</v>
      </c>
      <c r="AU1478" s="2">
        <v>72.3</v>
      </c>
      <c r="AV1478" s="2">
        <v>14.4367</v>
      </c>
      <c r="AW1478" s="2">
        <v>0.89</v>
      </c>
      <c r="AX1478" s="2">
        <v>1.6</v>
      </c>
      <c r="AY1478" s="2">
        <v>55.6</v>
      </c>
      <c r="AZ1478" s="2">
        <v>31.458500000000001</v>
      </c>
      <c r="BA1478" s="2">
        <v>0.17</v>
      </c>
      <c r="BB1478" s="2">
        <v>0.7</v>
      </c>
      <c r="BC1478" s="2">
        <v>22.8</v>
      </c>
      <c r="BD1478" s="2">
        <v>7.7492000000000001</v>
      </c>
      <c r="BE1478" s="4" t="str">
        <f t="shared" si="232"/>
        <v>NO APLICA</v>
      </c>
      <c r="BF1478" s="4">
        <f t="shared" si="233"/>
        <v>0.56140000000000012</v>
      </c>
      <c r="BG1478">
        <f t="shared" si="234"/>
        <v>0</v>
      </c>
      <c r="BH1478">
        <f t="shared" si="235"/>
        <v>0.53</v>
      </c>
      <c r="BI1478">
        <f t="shared" si="236"/>
        <v>0.89</v>
      </c>
      <c r="BJ1478">
        <f t="shared" si="237"/>
        <v>0.28000000000000003</v>
      </c>
      <c r="BK1478">
        <f t="shared" si="238"/>
        <v>0.61</v>
      </c>
      <c r="BL1478">
        <f t="shared" si="239"/>
        <v>916.65000000000373</v>
      </c>
    </row>
    <row r="1479" spans="1:64" x14ac:dyDescent="0.2">
      <c r="A1479" s="1">
        <v>1477</v>
      </c>
      <c r="B1479" s="7" t="s">
        <v>23</v>
      </c>
      <c r="C1479" s="3">
        <v>39972</v>
      </c>
      <c r="D1479" s="4" t="s">
        <v>629</v>
      </c>
      <c r="E1479" s="4" t="s">
        <v>170</v>
      </c>
      <c r="F1479" s="5" t="str">
        <f t="shared" si="230"/>
        <v>L</v>
      </c>
      <c r="G1479" s="6">
        <v>0.91111111111111109</v>
      </c>
      <c r="H1479" s="6">
        <v>0.9159722222222223</v>
      </c>
      <c r="I1479" s="85">
        <f t="shared" si="231"/>
        <v>7.000000000000135</v>
      </c>
      <c r="J1479" s="86">
        <f>I1479*Segmentos!$D$7*(AH1479%)*IF(ISNUMBER(AI1479),AI1479%,0)</f>
        <v>18636.800000000363</v>
      </c>
      <c r="K1479" s="86">
        <f>I1479*Segmentos!$D$7*(AL1479%)*IF(ISNUMBER(AM1479),AM1479%,0)</f>
        <v>11603.200000000224</v>
      </c>
      <c r="L1479" s="4"/>
      <c r="M1479" s="2">
        <v>0.54</v>
      </c>
      <c r="N1479" s="2">
        <v>0.8</v>
      </c>
      <c r="O1479" s="2">
        <v>67.099999999999994</v>
      </c>
      <c r="P1479" s="2">
        <v>47.292900000000003</v>
      </c>
      <c r="Q1479" s="2">
        <v>0.37</v>
      </c>
      <c r="R1479" s="2">
        <v>0.4</v>
      </c>
      <c r="S1479" s="2">
        <v>100</v>
      </c>
      <c r="T1479" s="2">
        <v>5.3817000000000004</v>
      </c>
      <c r="U1479" s="2">
        <v>1.08</v>
      </c>
      <c r="V1479" s="2">
        <v>2.1</v>
      </c>
      <c r="W1479" s="2">
        <v>52.3</v>
      </c>
      <c r="X1479" s="2">
        <v>19.859000000000002</v>
      </c>
      <c r="Y1479" s="2">
        <v>0.74</v>
      </c>
      <c r="Z1479" s="2">
        <v>0.9</v>
      </c>
      <c r="AA1479" s="2">
        <v>79</v>
      </c>
      <c r="AB1479" s="2">
        <v>19.105</v>
      </c>
      <c r="AC1479" s="2">
        <v>0.1</v>
      </c>
      <c r="AD1479" s="2">
        <v>0.1</v>
      </c>
      <c r="AE1479" s="2">
        <v>100</v>
      </c>
      <c r="AF1479" s="2">
        <v>2.9470999999999998</v>
      </c>
      <c r="AG1479" s="20">
        <v>0.68</v>
      </c>
      <c r="AH1479" s="20">
        <v>0.8</v>
      </c>
      <c r="AI1479" s="20">
        <v>83.2</v>
      </c>
      <c r="AJ1479" s="20">
        <v>28.5916</v>
      </c>
      <c r="AK1479" s="18">
        <v>0.4</v>
      </c>
      <c r="AL1479" s="18">
        <v>0.8</v>
      </c>
      <c r="AM1479" s="18">
        <v>51.8</v>
      </c>
      <c r="AN1479" s="18">
        <v>18.7013</v>
      </c>
      <c r="AO1479" s="2">
        <v>0.11</v>
      </c>
      <c r="AP1479" s="2">
        <v>0.3</v>
      </c>
      <c r="AQ1479" s="2">
        <v>42.9</v>
      </c>
      <c r="AR1479" s="2">
        <v>1.0444</v>
      </c>
      <c r="AS1479" s="2">
        <v>0.19</v>
      </c>
      <c r="AT1479" s="2">
        <v>0.4</v>
      </c>
      <c r="AU1479" s="2">
        <v>43.2</v>
      </c>
      <c r="AV1479" s="2">
        <v>3.6461000000000001</v>
      </c>
      <c r="AW1479" s="2">
        <v>1.18</v>
      </c>
      <c r="AX1479" s="2">
        <v>1.4</v>
      </c>
      <c r="AY1479" s="2">
        <v>85.5</v>
      </c>
      <c r="AZ1479" s="2">
        <v>29.927299999999999</v>
      </c>
      <c r="BA1479" s="2">
        <v>0.38</v>
      </c>
      <c r="BB1479" s="2">
        <v>0.7</v>
      </c>
      <c r="BC1479" s="2">
        <v>51.5</v>
      </c>
      <c r="BD1479" s="2">
        <v>12.675000000000001</v>
      </c>
      <c r="BE1479" s="4" t="str">
        <f t="shared" si="232"/>
        <v>NO APLICA</v>
      </c>
      <c r="BF1479" s="4">
        <f t="shared" si="233"/>
        <v>0.54340000000000011</v>
      </c>
      <c r="BG1479">
        <f t="shared" si="234"/>
        <v>0.11</v>
      </c>
      <c r="BH1479">
        <f t="shared" si="235"/>
        <v>0.19</v>
      </c>
      <c r="BI1479">
        <f t="shared" si="236"/>
        <v>1.18</v>
      </c>
      <c r="BJ1479">
        <f t="shared" si="237"/>
        <v>0.4</v>
      </c>
      <c r="BK1479">
        <f t="shared" si="238"/>
        <v>0.68</v>
      </c>
      <c r="BL1479">
        <f t="shared" si="239"/>
        <v>375.76000000000721</v>
      </c>
    </row>
    <row r="1480" spans="1:64" x14ac:dyDescent="0.2">
      <c r="A1480" s="1">
        <v>1478</v>
      </c>
      <c r="B1480" s="7" t="s">
        <v>25</v>
      </c>
      <c r="C1480" s="3">
        <v>39972</v>
      </c>
      <c r="D1480" s="4" t="s">
        <v>629</v>
      </c>
      <c r="E1480" s="4" t="s">
        <v>171</v>
      </c>
      <c r="F1480" s="5" t="str">
        <f t="shared" si="230"/>
        <v>L</v>
      </c>
      <c r="G1480" s="6">
        <v>0.89722222222222225</v>
      </c>
      <c r="H1480" s="6">
        <v>0.89930555555555547</v>
      </c>
      <c r="I1480" s="85">
        <f t="shared" si="231"/>
        <v>2.9999999999998295</v>
      </c>
      <c r="J1480" s="86">
        <f>I1480*Segmentos!$D$7*(AH1480%)*IF(ISNUMBER(AI1480),AI1480%,0)</f>
        <v>7820.399999999554</v>
      </c>
      <c r="K1480" s="86">
        <f>I1480*Segmentos!$D$7*(AL1480%)*IF(ISNUMBER(AM1480),AM1480%,0)</f>
        <v>5597.9999999996817</v>
      </c>
      <c r="L1480" s="4"/>
      <c r="M1480" s="2">
        <v>0.53</v>
      </c>
      <c r="N1480" s="2">
        <v>0.6</v>
      </c>
      <c r="O1480" s="2">
        <v>93.2</v>
      </c>
      <c r="P1480" s="2">
        <v>54.000399999999999</v>
      </c>
      <c r="Q1480" s="2">
        <v>0.32</v>
      </c>
      <c r="R1480" s="2">
        <v>0.3</v>
      </c>
      <c r="S1480" s="2">
        <v>100</v>
      </c>
      <c r="T1480" s="2">
        <v>5.4593999999999996</v>
      </c>
      <c r="U1480" s="2">
        <v>0.76</v>
      </c>
      <c r="V1480" s="2">
        <v>0.9</v>
      </c>
      <c r="W1480" s="2">
        <v>80.5</v>
      </c>
      <c r="X1480" s="2">
        <v>16.2883</v>
      </c>
      <c r="Y1480" s="2">
        <v>0.85</v>
      </c>
      <c r="Z1480" s="2">
        <v>0.8</v>
      </c>
      <c r="AA1480" s="2">
        <v>100</v>
      </c>
      <c r="AB1480" s="2">
        <v>25.4922</v>
      </c>
      <c r="AC1480" s="2">
        <v>0.2</v>
      </c>
      <c r="AD1480" s="2">
        <v>0.2</v>
      </c>
      <c r="AE1480" s="2">
        <v>100</v>
      </c>
      <c r="AF1480" s="2">
        <v>6.7605000000000004</v>
      </c>
      <c r="AG1480" s="20">
        <v>0.65</v>
      </c>
      <c r="AH1480" s="20">
        <v>0.7</v>
      </c>
      <c r="AI1480" s="20">
        <v>93.1</v>
      </c>
      <c r="AJ1480" s="20">
        <v>31.3507</v>
      </c>
      <c r="AK1480" s="18">
        <v>0.42</v>
      </c>
      <c r="AL1480" s="18">
        <v>0.5</v>
      </c>
      <c r="AM1480" s="18">
        <v>93.3</v>
      </c>
      <c r="AN1480" s="18">
        <v>22.649699999999999</v>
      </c>
      <c r="AO1480" s="2">
        <v>0.1</v>
      </c>
      <c r="AP1480" s="2">
        <v>0.1</v>
      </c>
      <c r="AQ1480" s="2">
        <v>100</v>
      </c>
      <c r="AR1480" s="2">
        <v>1.0595000000000001</v>
      </c>
      <c r="AS1480" s="2">
        <v>0.46</v>
      </c>
      <c r="AT1480" s="2">
        <v>0.5</v>
      </c>
      <c r="AU1480" s="2">
        <v>86.6</v>
      </c>
      <c r="AV1480" s="2">
        <v>10.4147</v>
      </c>
      <c r="AW1480" s="2">
        <v>1.0900000000000001</v>
      </c>
      <c r="AX1480" s="2">
        <v>1.1000000000000001</v>
      </c>
      <c r="AY1480" s="2">
        <v>100</v>
      </c>
      <c r="AZ1480" s="2">
        <v>32.0259</v>
      </c>
      <c r="BA1480" s="2">
        <v>0.27</v>
      </c>
      <c r="BB1480" s="2">
        <v>0.3</v>
      </c>
      <c r="BC1480" s="2">
        <v>81.8</v>
      </c>
      <c r="BD1480" s="2">
        <v>10.500400000000001</v>
      </c>
      <c r="BE1480" s="4" t="str">
        <f t="shared" si="232"/>
        <v>NO APLICA</v>
      </c>
      <c r="BF1480" s="4">
        <f t="shared" si="233"/>
        <v>0.62339999999999995</v>
      </c>
      <c r="BG1480">
        <f t="shared" si="234"/>
        <v>0.1</v>
      </c>
      <c r="BH1480">
        <f t="shared" si="235"/>
        <v>0.46</v>
      </c>
      <c r="BI1480">
        <f t="shared" si="236"/>
        <v>1.0900000000000001</v>
      </c>
      <c r="BJ1480">
        <f t="shared" si="237"/>
        <v>0.42</v>
      </c>
      <c r="BK1480">
        <f t="shared" si="238"/>
        <v>0.65</v>
      </c>
      <c r="BL1480">
        <f t="shared" si="239"/>
        <v>167.75999999999047</v>
      </c>
    </row>
    <row r="1481" spans="1:64" x14ac:dyDescent="0.2">
      <c r="A1481" s="1">
        <v>1479</v>
      </c>
      <c r="B1481" s="7" t="s">
        <v>87</v>
      </c>
      <c r="C1481" s="3">
        <v>39972</v>
      </c>
      <c r="D1481" s="4" t="s">
        <v>628</v>
      </c>
      <c r="E1481" s="4" t="s">
        <v>169</v>
      </c>
      <c r="F1481" s="5" t="str">
        <f t="shared" si="230"/>
        <v>L</v>
      </c>
      <c r="G1481" s="6">
        <v>0.84027777777777779</v>
      </c>
      <c r="H1481" s="6">
        <v>0.87430555555555556</v>
      </c>
      <c r="I1481" s="85">
        <f t="shared" si="231"/>
        <v>48.999999999999986</v>
      </c>
      <c r="J1481" s="86">
        <f>I1481*Segmentos!$D$7*(AH1481%)*IF(ISNUMBER(AI1481),AI1481%,0)</f>
        <v>169441.99999999994</v>
      </c>
      <c r="K1481" s="86">
        <f>I1481*Segmentos!$D$7*(AL1481%)*IF(ISNUMBER(AM1481),AM1481%,0)</f>
        <v>244294.39999999985</v>
      </c>
      <c r="L1481" s="4"/>
      <c r="M1481" s="2">
        <v>1.06</v>
      </c>
      <c r="N1481" s="2">
        <v>3.8</v>
      </c>
      <c r="O1481" s="2">
        <v>27.9</v>
      </c>
      <c r="P1481" s="2">
        <v>78.771799999999999</v>
      </c>
      <c r="Q1481" s="2">
        <v>0.24</v>
      </c>
      <c r="R1481" s="2">
        <v>0.9</v>
      </c>
      <c r="S1481" s="2">
        <v>27.8</v>
      </c>
      <c r="T1481" s="2">
        <v>2.9874999999999998</v>
      </c>
      <c r="U1481" s="2">
        <v>0.12</v>
      </c>
      <c r="V1481" s="2">
        <v>0.9</v>
      </c>
      <c r="W1481" s="2">
        <v>13</v>
      </c>
      <c r="X1481" s="2">
        <v>1.8693</v>
      </c>
      <c r="Y1481" s="2">
        <v>1.64</v>
      </c>
      <c r="Z1481" s="2">
        <v>4.5999999999999996</v>
      </c>
      <c r="AA1481" s="2">
        <v>35.299999999999997</v>
      </c>
      <c r="AB1481" s="2">
        <v>35.935299999999998</v>
      </c>
      <c r="AC1481" s="2">
        <v>1.55</v>
      </c>
      <c r="AD1481" s="2">
        <v>6.4</v>
      </c>
      <c r="AE1481" s="2">
        <v>24.4</v>
      </c>
      <c r="AF1481" s="2">
        <v>37.979700000000001</v>
      </c>
      <c r="AG1481" s="20">
        <v>0.87</v>
      </c>
      <c r="AH1481" s="20">
        <v>3.5</v>
      </c>
      <c r="AI1481" s="20">
        <v>24.7</v>
      </c>
      <c r="AJ1481" s="20">
        <v>30.624300000000002</v>
      </c>
      <c r="AK1481" s="18">
        <v>1.23</v>
      </c>
      <c r="AL1481" s="18">
        <v>4.0999999999999996</v>
      </c>
      <c r="AM1481" s="18">
        <v>30.4</v>
      </c>
      <c r="AN1481" s="18">
        <v>48.147500000000001</v>
      </c>
      <c r="AO1481" s="2">
        <v>0.37</v>
      </c>
      <c r="AP1481" s="2">
        <v>2</v>
      </c>
      <c r="AQ1481" s="2">
        <v>19</v>
      </c>
      <c r="AR1481" s="2">
        <v>3.0352000000000001</v>
      </c>
      <c r="AS1481" s="2">
        <v>0.55000000000000004</v>
      </c>
      <c r="AT1481" s="2">
        <v>2.2999999999999998</v>
      </c>
      <c r="AU1481" s="2">
        <v>23.4</v>
      </c>
      <c r="AV1481" s="2">
        <v>8.9641999999999999</v>
      </c>
      <c r="AW1481" s="2">
        <v>1.1299999999999999</v>
      </c>
      <c r="AX1481" s="2">
        <v>2.6</v>
      </c>
      <c r="AY1481" s="2">
        <v>43.1</v>
      </c>
      <c r="AZ1481" s="2">
        <v>24.1981</v>
      </c>
      <c r="BA1481" s="2">
        <v>1.49</v>
      </c>
      <c r="BB1481" s="2">
        <v>6</v>
      </c>
      <c r="BC1481" s="2">
        <v>24.8</v>
      </c>
      <c r="BD1481" s="2">
        <v>42.574300000000001</v>
      </c>
      <c r="BE1481" s="4" t="str">
        <f t="shared" si="232"/>
        <v>NO APLICA</v>
      </c>
      <c r="BF1481" s="4">
        <f t="shared" si="233"/>
        <v>0.92120000000000002</v>
      </c>
      <c r="BG1481">
        <f t="shared" si="234"/>
        <v>0.37</v>
      </c>
      <c r="BH1481">
        <f t="shared" si="235"/>
        <v>0.55000000000000004</v>
      </c>
      <c r="BI1481">
        <f t="shared" si="236"/>
        <v>1.49</v>
      </c>
      <c r="BJ1481">
        <f t="shared" si="237"/>
        <v>1.23</v>
      </c>
      <c r="BK1481">
        <f t="shared" si="238"/>
        <v>0.87</v>
      </c>
      <c r="BL1481">
        <f t="shared" si="239"/>
        <v>5194.9799999999977</v>
      </c>
    </row>
    <row r="1482" spans="1:64" x14ac:dyDescent="0.2">
      <c r="A1482" s="1">
        <v>1480</v>
      </c>
      <c r="B1482" s="7" t="s">
        <v>33</v>
      </c>
      <c r="C1482" s="3">
        <v>39972</v>
      </c>
      <c r="D1482" s="4" t="s">
        <v>628</v>
      </c>
      <c r="E1482" s="4" t="s">
        <v>163</v>
      </c>
      <c r="F1482" s="5" t="str">
        <f t="shared" si="230"/>
        <v>L</v>
      </c>
      <c r="G1482" s="6">
        <v>0.91666666666666663</v>
      </c>
      <c r="H1482" s="6">
        <v>0.99930555555555556</v>
      </c>
      <c r="I1482" s="85">
        <f t="shared" si="231"/>
        <v>119.00000000000006</v>
      </c>
      <c r="J1482" s="86">
        <f>I1482*Segmentos!$D$7*(AH1482%)*IF(ISNUMBER(AI1482),AI1482%,0)</f>
        <v>459816.00000000029</v>
      </c>
      <c r="K1482" s="86">
        <f>I1482*Segmentos!$D$7*(AL1482%)*IF(ISNUMBER(AM1482),AM1482%,0)</f>
        <v>543782.40000000037</v>
      </c>
      <c r="L1482" s="4"/>
      <c r="M1482" s="2">
        <v>1.05</v>
      </c>
      <c r="N1482" s="2">
        <v>5.5</v>
      </c>
      <c r="O1482" s="2">
        <v>19.2</v>
      </c>
      <c r="P1482" s="2">
        <v>95.254300000000001</v>
      </c>
      <c r="Q1482" s="2">
        <v>0.37</v>
      </c>
      <c r="R1482" s="2">
        <v>1.8</v>
      </c>
      <c r="S1482" s="2">
        <v>20.5</v>
      </c>
      <c r="T1482" s="2">
        <v>5.6262999999999996</v>
      </c>
      <c r="U1482" s="2">
        <v>0.79</v>
      </c>
      <c r="V1482" s="2">
        <v>5.4</v>
      </c>
      <c r="W1482" s="2">
        <v>14.7</v>
      </c>
      <c r="X1482" s="2">
        <v>15.0901</v>
      </c>
      <c r="Y1482" s="2">
        <v>1.08</v>
      </c>
      <c r="Z1482" s="2">
        <v>6.2</v>
      </c>
      <c r="AA1482" s="2">
        <v>17.399999999999999</v>
      </c>
      <c r="AB1482" s="2">
        <v>28.977900000000002</v>
      </c>
      <c r="AC1482" s="2">
        <v>1.53</v>
      </c>
      <c r="AD1482" s="2">
        <v>6.7</v>
      </c>
      <c r="AE1482" s="2">
        <v>22.7</v>
      </c>
      <c r="AF1482" s="2">
        <v>45.56</v>
      </c>
      <c r="AG1482" s="20">
        <v>0.96</v>
      </c>
      <c r="AH1482" s="20">
        <v>7</v>
      </c>
      <c r="AI1482" s="20">
        <v>13.8</v>
      </c>
      <c r="AJ1482" s="20">
        <v>41.35</v>
      </c>
      <c r="AK1482" s="18">
        <v>1.1299999999999999</v>
      </c>
      <c r="AL1482" s="18">
        <v>4.2</v>
      </c>
      <c r="AM1482" s="18">
        <v>27.2</v>
      </c>
      <c r="AN1482" s="18">
        <v>53.904299999999999</v>
      </c>
      <c r="AO1482" s="2">
        <v>0.28999999999999998</v>
      </c>
      <c r="AP1482" s="2">
        <v>2.5</v>
      </c>
      <c r="AQ1482" s="2">
        <v>11.4</v>
      </c>
      <c r="AR1482" s="2">
        <v>2.8489</v>
      </c>
      <c r="AS1482" s="2">
        <v>0.39</v>
      </c>
      <c r="AT1482" s="2">
        <v>2.5</v>
      </c>
      <c r="AU1482" s="2">
        <v>15.6</v>
      </c>
      <c r="AV1482" s="2">
        <v>7.7630999999999997</v>
      </c>
      <c r="AW1482" s="2">
        <v>0.53</v>
      </c>
      <c r="AX1482" s="2">
        <v>5</v>
      </c>
      <c r="AY1482" s="2">
        <v>10.5</v>
      </c>
      <c r="AZ1482" s="2">
        <v>13.8141</v>
      </c>
      <c r="BA1482" s="2">
        <v>2.04</v>
      </c>
      <c r="BB1482" s="2">
        <v>8.4</v>
      </c>
      <c r="BC1482" s="2">
        <v>24.3</v>
      </c>
      <c r="BD1482" s="2">
        <v>70.828199999999995</v>
      </c>
      <c r="BE1482" s="4" t="str">
        <f t="shared" si="232"/>
        <v>ABURRIDO</v>
      </c>
      <c r="BF1482" s="4">
        <f t="shared" si="233"/>
        <v>1.0094000000000001</v>
      </c>
      <c r="BG1482">
        <f t="shared" si="234"/>
        <v>0.28999999999999998</v>
      </c>
      <c r="BH1482">
        <f t="shared" si="235"/>
        <v>0.39</v>
      </c>
      <c r="BI1482">
        <f t="shared" si="236"/>
        <v>2.04</v>
      </c>
      <c r="BJ1482">
        <f t="shared" si="237"/>
        <v>1.1299999999999999</v>
      </c>
      <c r="BK1482">
        <f t="shared" si="238"/>
        <v>0.96</v>
      </c>
      <c r="BL1482">
        <f t="shared" si="239"/>
        <v>12566.400000000007</v>
      </c>
    </row>
    <row r="1483" spans="1:64" x14ac:dyDescent="0.2">
      <c r="A1483" s="1">
        <v>1481</v>
      </c>
      <c r="B1483" s="7" t="s">
        <v>32</v>
      </c>
      <c r="C1483" s="3">
        <v>39972</v>
      </c>
      <c r="D1483" s="4" t="s">
        <v>628</v>
      </c>
      <c r="E1483" s="4" t="s">
        <v>164</v>
      </c>
      <c r="F1483" s="5" t="str">
        <f t="shared" si="230"/>
        <v>L</v>
      </c>
      <c r="G1483" s="6">
        <v>0.9145833333333333</v>
      </c>
      <c r="H1483" s="6">
        <v>0.91666666666666663</v>
      </c>
      <c r="I1483" s="85">
        <f t="shared" si="231"/>
        <v>2.9999999999999893</v>
      </c>
      <c r="J1483" s="86">
        <f>I1483*Segmentos!$D$7*(AH1483%)*IF(ISNUMBER(AI1483),AI1483%,0)</f>
        <v>1845.5999999999938</v>
      </c>
      <c r="K1483" s="86">
        <f>I1483*Segmentos!$D$7*(AL1483%)*IF(ISNUMBER(AM1483),AM1483%,0)</f>
        <v>12743.999999999956</v>
      </c>
      <c r="L1483" s="4"/>
      <c r="M1483" s="2">
        <v>0.64</v>
      </c>
      <c r="N1483" s="2">
        <v>0.7</v>
      </c>
      <c r="O1483" s="2">
        <v>86.9</v>
      </c>
      <c r="P1483" s="2">
        <v>93.058199999999999</v>
      </c>
      <c r="Q1483" s="2">
        <v>0</v>
      </c>
      <c r="R1483" s="2">
        <v>0</v>
      </c>
      <c r="S1483" s="8" t="s">
        <v>577</v>
      </c>
      <c r="T1483" s="2">
        <v>0</v>
      </c>
      <c r="U1483" s="2">
        <v>0.13</v>
      </c>
      <c r="V1483" s="2">
        <v>0.4</v>
      </c>
      <c r="W1483" s="2">
        <v>33.299999999999997</v>
      </c>
      <c r="X1483" s="2">
        <v>4.0460000000000003</v>
      </c>
      <c r="Y1483" s="2">
        <v>0.78</v>
      </c>
      <c r="Z1483" s="2">
        <v>0.8</v>
      </c>
      <c r="AA1483" s="2">
        <v>92.7</v>
      </c>
      <c r="AB1483" s="2">
        <v>33.2376</v>
      </c>
      <c r="AC1483" s="2">
        <v>1.17</v>
      </c>
      <c r="AD1483" s="2">
        <v>1.2</v>
      </c>
      <c r="AE1483" s="2">
        <v>94.4</v>
      </c>
      <c r="AF1483" s="2">
        <v>55.7746</v>
      </c>
      <c r="AG1483" s="20">
        <v>0.16</v>
      </c>
      <c r="AH1483" s="20">
        <v>0.2</v>
      </c>
      <c r="AI1483" s="20">
        <v>76.900000000000006</v>
      </c>
      <c r="AJ1483" s="20">
        <v>11.044</v>
      </c>
      <c r="AK1483" s="18">
        <v>1.07</v>
      </c>
      <c r="AL1483" s="18">
        <v>1.2</v>
      </c>
      <c r="AM1483" s="18">
        <v>88.5</v>
      </c>
      <c r="AN1483" s="18">
        <v>82.014200000000002</v>
      </c>
      <c r="AO1483" s="2">
        <v>0.43</v>
      </c>
      <c r="AP1483" s="2">
        <v>0.5</v>
      </c>
      <c r="AQ1483" s="2">
        <v>78.2</v>
      </c>
      <c r="AR1483" s="2">
        <v>6.8155000000000001</v>
      </c>
      <c r="AS1483" s="2">
        <v>0.81</v>
      </c>
      <c r="AT1483" s="2">
        <v>1.1000000000000001</v>
      </c>
      <c r="AU1483" s="2">
        <v>74.599999999999994</v>
      </c>
      <c r="AV1483" s="2">
        <v>25.836500000000001</v>
      </c>
      <c r="AW1483" s="2">
        <v>1.1499999999999999</v>
      </c>
      <c r="AX1483" s="2">
        <v>1.2</v>
      </c>
      <c r="AY1483" s="2">
        <v>93.6</v>
      </c>
      <c r="AZ1483" s="2">
        <v>48.188699999999997</v>
      </c>
      <c r="BA1483" s="2">
        <v>0.22</v>
      </c>
      <c r="BB1483" s="2">
        <v>0.2</v>
      </c>
      <c r="BC1483" s="2">
        <v>100</v>
      </c>
      <c r="BD1483" s="2">
        <v>12.217499999999999</v>
      </c>
      <c r="BE1483" s="4" t="str">
        <f t="shared" si="232"/>
        <v>NO APLICA</v>
      </c>
      <c r="BF1483" s="4">
        <f t="shared" si="233"/>
        <v>0.85319999999999996</v>
      </c>
      <c r="BG1483">
        <f t="shared" si="234"/>
        <v>0.43</v>
      </c>
      <c r="BH1483">
        <f t="shared" si="235"/>
        <v>0.81</v>
      </c>
      <c r="BI1483">
        <f t="shared" si="236"/>
        <v>1.1499999999999999</v>
      </c>
      <c r="BJ1483">
        <f t="shared" si="237"/>
        <v>1.07</v>
      </c>
      <c r="BK1483">
        <f t="shared" si="238"/>
        <v>0.16</v>
      </c>
      <c r="BL1483">
        <f t="shared" si="239"/>
        <v>182.48999999999936</v>
      </c>
    </row>
    <row r="1484" spans="1:64" x14ac:dyDescent="0.2">
      <c r="A1484" s="1">
        <v>1482</v>
      </c>
      <c r="B1484" s="7" t="s">
        <v>19</v>
      </c>
      <c r="C1484" s="3">
        <v>39972</v>
      </c>
      <c r="D1484" s="4" t="s">
        <v>17</v>
      </c>
      <c r="E1484" s="4" t="s">
        <v>166</v>
      </c>
      <c r="F1484" s="5" t="str">
        <f t="shared" si="230"/>
        <v>L</v>
      </c>
      <c r="G1484" s="6">
        <v>0.91527777777777775</v>
      </c>
      <c r="H1484" s="6">
        <v>0.91666666666666663</v>
      </c>
      <c r="I1484" s="85">
        <f t="shared" si="231"/>
        <v>1.9999999999999929</v>
      </c>
      <c r="J1484" s="86">
        <f>I1484*Segmentos!$D$7*(AH1484%)*IF(ISNUMBER(AI1484),AI1484%,0)</f>
        <v>0</v>
      </c>
      <c r="K1484" s="86">
        <f>I1484*Segmentos!$D$7*(AL1484%)*IF(ISNUMBER(AM1484),AM1484%,0)</f>
        <v>799.99999999999727</v>
      </c>
      <c r="L1484" s="4"/>
      <c r="M1484" s="2">
        <v>0.03</v>
      </c>
      <c r="N1484" s="2">
        <v>0</v>
      </c>
      <c r="O1484" s="2">
        <v>100</v>
      </c>
      <c r="P1484" s="2">
        <v>100</v>
      </c>
      <c r="Q1484" s="2">
        <v>0</v>
      </c>
      <c r="R1484" s="2">
        <v>0</v>
      </c>
      <c r="S1484" s="8" t="s">
        <v>577</v>
      </c>
      <c r="T1484" s="2">
        <v>0</v>
      </c>
      <c r="U1484" s="2">
        <v>0</v>
      </c>
      <c r="V1484" s="2">
        <v>0</v>
      </c>
      <c r="W1484" s="8" t="s">
        <v>577</v>
      </c>
      <c r="X1484" s="2">
        <v>0</v>
      </c>
      <c r="Y1484" s="2">
        <v>0.1</v>
      </c>
      <c r="Z1484" s="2">
        <v>0.1</v>
      </c>
      <c r="AA1484" s="2">
        <v>100</v>
      </c>
      <c r="AB1484" s="2">
        <v>100</v>
      </c>
      <c r="AC1484" s="2">
        <v>0</v>
      </c>
      <c r="AD1484" s="2">
        <v>0</v>
      </c>
      <c r="AE1484" s="8" t="s">
        <v>577</v>
      </c>
      <c r="AF1484" s="2">
        <v>0</v>
      </c>
      <c r="AG1484" s="20">
        <v>0</v>
      </c>
      <c r="AH1484" s="20">
        <v>0</v>
      </c>
      <c r="AI1484" s="21" t="s">
        <v>577</v>
      </c>
      <c r="AJ1484" s="20">
        <v>0</v>
      </c>
      <c r="AK1484" s="18">
        <v>0.05</v>
      </c>
      <c r="AL1484" s="18">
        <v>0.1</v>
      </c>
      <c r="AM1484" s="18">
        <v>100</v>
      </c>
      <c r="AN1484" s="18">
        <v>100</v>
      </c>
      <c r="AO1484" s="2">
        <v>0.26</v>
      </c>
      <c r="AP1484" s="2">
        <v>0.3</v>
      </c>
      <c r="AQ1484" s="2">
        <v>100</v>
      </c>
      <c r="AR1484" s="2">
        <v>100</v>
      </c>
      <c r="AS1484" s="2">
        <v>0</v>
      </c>
      <c r="AT1484" s="2">
        <v>0</v>
      </c>
      <c r="AU1484" s="8" t="s">
        <v>577</v>
      </c>
      <c r="AV1484" s="2">
        <v>0</v>
      </c>
      <c r="AW1484" s="2">
        <v>0</v>
      </c>
      <c r="AX1484" s="2">
        <v>0</v>
      </c>
      <c r="AY1484" s="8" t="s">
        <v>577</v>
      </c>
      <c r="AZ1484" s="2">
        <v>0</v>
      </c>
      <c r="BA1484" s="2">
        <v>0</v>
      </c>
      <c r="BB1484" s="2">
        <v>0</v>
      </c>
      <c r="BC1484" s="8" t="s">
        <v>577</v>
      </c>
      <c r="BD1484" s="2">
        <v>0</v>
      </c>
      <c r="BE1484" s="4" t="str">
        <f t="shared" si="232"/>
        <v>NO APLICA</v>
      </c>
      <c r="BF1484" s="4">
        <f t="shared" si="233"/>
        <v>3.2000000000000001E-2</v>
      </c>
      <c r="BG1484">
        <f t="shared" si="234"/>
        <v>0.26</v>
      </c>
      <c r="BH1484">
        <f t="shared" si="235"/>
        <v>0</v>
      </c>
      <c r="BI1484">
        <f t="shared" si="236"/>
        <v>0</v>
      </c>
      <c r="BJ1484">
        <f t="shared" si="237"/>
        <v>0.05</v>
      </c>
      <c r="BK1484">
        <f t="shared" si="238"/>
        <v>0</v>
      </c>
      <c r="BL1484">
        <f t="shared" si="239"/>
        <v>0</v>
      </c>
    </row>
    <row r="1485" spans="1:64" x14ac:dyDescent="0.2">
      <c r="A1485" s="1">
        <v>1483</v>
      </c>
      <c r="B1485" s="7" t="s">
        <v>2</v>
      </c>
      <c r="C1485" s="3">
        <v>39972</v>
      </c>
      <c r="D1485" s="4" t="s">
        <v>627</v>
      </c>
      <c r="E1485" s="4" t="s">
        <v>164</v>
      </c>
      <c r="F1485" s="5" t="str">
        <f t="shared" si="230"/>
        <v>L</v>
      </c>
      <c r="G1485" s="6">
        <v>0.88402777777777775</v>
      </c>
      <c r="H1485" s="6">
        <v>0.93194444444444446</v>
      </c>
      <c r="I1485" s="85">
        <f t="shared" si="231"/>
        <v>69.000000000000071</v>
      </c>
      <c r="J1485" s="86">
        <f>I1485*Segmentos!$D$7*(AH1485%)*IF(ISNUMBER(AI1485),AI1485%,0)</f>
        <v>1496941.2000000016</v>
      </c>
      <c r="K1485" s="86">
        <f>I1485*Segmentos!$D$7*(AL1485%)*IF(ISNUMBER(AM1485),AM1485%,0)</f>
        <v>1832336.400000002</v>
      </c>
      <c r="L1485" s="4"/>
      <c r="M1485" s="2">
        <v>6.07</v>
      </c>
      <c r="N1485" s="2">
        <v>18.899999999999999</v>
      </c>
      <c r="O1485" s="2">
        <v>32.200000000000003</v>
      </c>
      <c r="P1485" s="2">
        <v>83.706900000000005</v>
      </c>
      <c r="Q1485" s="2">
        <v>3.96</v>
      </c>
      <c r="R1485" s="2">
        <v>11.4</v>
      </c>
      <c r="S1485" s="2">
        <v>34.9</v>
      </c>
      <c r="T1485" s="2">
        <v>9.1255000000000006</v>
      </c>
      <c r="U1485" s="2">
        <v>5.4</v>
      </c>
      <c r="V1485" s="2">
        <v>17.5</v>
      </c>
      <c r="W1485" s="2">
        <v>30.9</v>
      </c>
      <c r="X1485" s="2">
        <v>15.633100000000001</v>
      </c>
      <c r="Y1485" s="2">
        <v>5.76</v>
      </c>
      <c r="Z1485" s="2">
        <v>18.5</v>
      </c>
      <c r="AA1485" s="2">
        <v>31.2</v>
      </c>
      <c r="AB1485" s="2">
        <v>23.481000000000002</v>
      </c>
      <c r="AC1485" s="2">
        <v>7.83</v>
      </c>
      <c r="AD1485" s="2">
        <v>23.9</v>
      </c>
      <c r="AE1485" s="2">
        <v>32.700000000000003</v>
      </c>
      <c r="AF1485" s="2">
        <v>35.467300000000002</v>
      </c>
      <c r="AG1485" s="20">
        <v>5.43</v>
      </c>
      <c r="AH1485" s="20">
        <v>17.899999999999999</v>
      </c>
      <c r="AI1485" s="20">
        <v>30.3</v>
      </c>
      <c r="AJ1485" s="20">
        <v>35.561300000000003</v>
      </c>
      <c r="AK1485" s="18">
        <v>6.64</v>
      </c>
      <c r="AL1485" s="18">
        <v>19.7</v>
      </c>
      <c r="AM1485" s="18">
        <v>33.700000000000003</v>
      </c>
      <c r="AN1485" s="18">
        <v>48.145600000000002</v>
      </c>
      <c r="AO1485" s="2">
        <v>6.15</v>
      </c>
      <c r="AP1485" s="2">
        <v>21.2</v>
      </c>
      <c r="AQ1485" s="2">
        <v>29</v>
      </c>
      <c r="AR1485" s="2">
        <v>9.2668999999999997</v>
      </c>
      <c r="AS1485" s="2">
        <v>7.59</v>
      </c>
      <c r="AT1485" s="2">
        <v>19.600000000000001</v>
      </c>
      <c r="AU1485" s="2">
        <v>38.799999999999997</v>
      </c>
      <c r="AV1485" s="2">
        <v>23.0732</v>
      </c>
      <c r="AW1485" s="2">
        <v>7.66</v>
      </c>
      <c r="AX1485" s="2">
        <v>23</v>
      </c>
      <c r="AY1485" s="2">
        <v>33.299999999999997</v>
      </c>
      <c r="AZ1485" s="2">
        <v>30.392199999999999</v>
      </c>
      <c r="BA1485" s="2">
        <v>3.97</v>
      </c>
      <c r="BB1485" s="2">
        <v>14.7</v>
      </c>
      <c r="BC1485" s="2">
        <v>27</v>
      </c>
      <c r="BD1485" s="2">
        <v>20.974599999999999</v>
      </c>
      <c r="BE1485" s="4" t="str">
        <f t="shared" si="232"/>
        <v>NO APLICA</v>
      </c>
      <c r="BF1485" s="4">
        <f t="shared" si="233"/>
        <v>7.1801999999999992</v>
      </c>
      <c r="BG1485">
        <f t="shared" si="234"/>
        <v>6.15</v>
      </c>
      <c r="BH1485">
        <f t="shared" si="235"/>
        <v>7.59</v>
      </c>
      <c r="BI1485">
        <f t="shared" si="236"/>
        <v>7.66</v>
      </c>
      <c r="BJ1485">
        <f t="shared" si="237"/>
        <v>6.64</v>
      </c>
      <c r="BK1485">
        <f t="shared" si="238"/>
        <v>5.43</v>
      </c>
      <c r="BL1485">
        <f t="shared" si="239"/>
        <v>41992.020000000048</v>
      </c>
    </row>
    <row r="1486" spans="1:64" x14ac:dyDescent="0.2">
      <c r="A1486" s="1">
        <v>1484</v>
      </c>
      <c r="B1486" s="7" t="s">
        <v>16</v>
      </c>
      <c r="C1486" s="3">
        <v>39972</v>
      </c>
      <c r="D1486" s="4" t="s">
        <v>626</v>
      </c>
      <c r="E1486" s="4" t="s">
        <v>166</v>
      </c>
      <c r="F1486" s="5" t="str">
        <f t="shared" si="230"/>
        <v>L</v>
      </c>
      <c r="G1486" s="6">
        <v>0.9145833333333333</v>
      </c>
      <c r="H1486" s="6">
        <v>0.91805555555555562</v>
      </c>
      <c r="I1486" s="85">
        <f t="shared" si="231"/>
        <v>5.0000000000001421</v>
      </c>
      <c r="J1486" s="86">
        <f>I1486*Segmentos!$D$7*(AH1486%)*IF(ISNUMBER(AI1486),AI1486%,0)</f>
        <v>175748.00000000501</v>
      </c>
      <c r="K1486" s="86">
        <f>I1486*Segmentos!$D$7*(AL1486%)*IF(ISNUMBER(AM1486),AM1486%,0)</f>
        <v>259260.00000000733</v>
      </c>
      <c r="L1486" s="4"/>
      <c r="M1486" s="2">
        <v>10.94</v>
      </c>
      <c r="N1486" s="2">
        <v>12.6</v>
      </c>
      <c r="O1486" s="2">
        <v>86.8</v>
      </c>
      <c r="P1486" s="2">
        <v>86.674700000000001</v>
      </c>
      <c r="Q1486" s="2">
        <v>5.35</v>
      </c>
      <c r="R1486" s="2">
        <v>6.2</v>
      </c>
      <c r="S1486" s="2">
        <v>86.4</v>
      </c>
      <c r="T1486" s="2">
        <v>7.0689000000000002</v>
      </c>
      <c r="U1486" s="2">
        <v>8.8800000000000008</v>
      </c>
      <c r="V1486" s="2">
        <v>11.2</v>
      </c>
      <c r="W1486" s="2">
        <v>79.099999999999994</v>
      </c>
      <c r="X1486" s="2">
        <v>14.7479</v>
      </c>
      <c r="Y1486" s="2">
        <v>11.43</v>
      </c>
      <c r="Z1486" s="2">
        <v>12.9</v>
      </c>
      <c r="AA1486" s="2">
        <v>88.7</v>
      </c>
      <c r="AB1486" s="2">
        <v>26.7134</v>
      </c>
      <c r="AC1486" s="2">
        <v>14.67</v>
      </c>
      <c r="AD1486" s="2">
        <v>16.5</v>
      </c>
      <c r="AE1486" s="2">
        <v>88.9</v>
      </c>
      <c r="AF1486" s="2">
        <v>38.144500000000001</v>
      </c>
      <c r="AG1486" s="20">
        <v>8.76</v>
      </c>
      <c r="AH1486" s="20">
        <v>10.6</v>
      </c>
      <c r="AI1486" s="20">
        <v>82.9</v>
      </c>
      <c r="AJ1486" s="20">
        <v>32.895499999999998</v>
      </c>
      <c r="AK1486" s="18">
        <v>12.92</v>
      </c>
      <c r="AL1486" s="18">
        <v>14.5</v>
      </c>
      <c r="AM1486" s="18">
        <v>89.4</v>
      </c>
      <c r="AN1486" s="18">
        <v>53.779299999999999</v>
      </c>
      <c r="AO1486" s="2">
        <v>9.11</v>
      </c>
      <c r="AP1486" s="2">
        <v>11.5</v>
      </c>
      <c r="AQ1486" s="2">
        <v>79.5</v>
      </c>
      <c r="AR1486" s="2">
        <v>7.8837999999999999</v>
      </c>
      <c r="AS1486" s="2">
        <v>10.7</v>
      </c>
      <c r="AT1486" s="2">
        <v>12.7</v>
      </c>
      <c r="AU1486" s="2">
        <v>84.5</v>
      </c>
      <c r="AV1486" s="2">
        <v>18.662700000000001</v>
      </c>
      <c r="AW1486" s="2">
        <v>11.67</v>
      </c>
      <c r="AX1486" s="2">
        <v>14.2</v>
      </c>
      <c r="AY1486" s="2">
        <v>82</v>
      </c>
      <c r="AZ1486" s="2">
        <v>26.562100000000001</v>
      </c>
      <c r="BA1486" s="2">
        <v>11.07</v>
      </c>
      <c r="BB1486" s="2">
        <v>11.7</v>
      </c>
      <c r="BC1486" s="2">
        <v>94.6</v>
      </c>
      <c r="BD1486" s="2">
        <v>33.566099999999999</v>
      </c>
      <c r="BE1486" s="4" t="str">
        <f t="shared" si="232"/>
        <v>NO APLICA</v>
      </c>
      <c r="BF1486" s="4">
        <f t="shared" si="233"/>
        <v>10.943199999999999</v>
      </c>
      <c r="BG1486">
        <f t="shared" si="234"/>
        <v>9.11</v>
      </c>
      <c r="BH1486">
        <f t="shared" si="235"/>
        <v>10.7</v>
      </c>
      <c r="BI1486">
        <f t="shared" si="236"/>
        <v>11.67</v>
      </c>
      <c r="BJ1486">
        <f t="shared" si="237"/>
        <v>12.92</v>
      </c>
      <c r="BK1486">
        <f t="shared" si="238"/>
        <v>8.76</v>
      </c>
      <c r="BL1486">
        <f t="shared" si="239"/>
        <v>5468.4000000001552</v>
      </c>
    </row>
    <row r="1487" spans="1:64" x14ac:dyDescent="0.2">
      <c r="A1487" s="1">
        <v>1485</v>
      </c>
      <c r="B1487" s="7" t="s">
        <v>22</v>
      </c>
      <c r="C1487" s="3">
        <v>39972</v>
      </c>
      <c r="D1487" s="4" t="s">
        <v>629</v>
      </c>
      <c r="E1487" s="4" t="s">
        <v>164</v>
      </c>
      <c r="F1487" s="5" t="str">
        <f t="shared" si="230"/>
        <v>L</v>
      </c>
      <c r="G1487" s="6">
        <v>0.83125000000000004</v>
      </c>
      <c r="H1487" s="6">
        <v>0.875</v>
      </c>
      <c r="I1487" s="85">
        <f t="shared" si="231"/>
        <v>62.999999999999936</v>
      </c>
      <c r="J1487" s="86">
        <f>I1487*Segmentos!$D$7*(AH1487%)*IF(ISNUMBER(AI1487),AI1487%,0)</f>
        <v>283852.79999999976</v>
      </c>
      <c r="K1487" s="86">
        <f>I1487*Segmentos!$D$7*(AL1487%)*IF(ISNUMBER(AM1487),AM1487%,0)</f>
        <v>229319.9999999998</v>
      </c>
      <c r="L1487" s="4"/>
      <c r="M1487" s="2">
        <v>1.02</v>
      </c>
      <c r="N1487" s="2">
        <v>4</v>
      </c>
      <c r="O1487" s="2">
        <v>25.8</v>
      </c>
      <c r="P1487" s="2">
        <v>90.006299999999996</v>
      </c>
      <c r="Q1487" s="2">
        <v>0.32</v>
      </c>
      <c r="R1487" s="2">
        <v>0.9</v>
      </c>
      <c r="S1487" s="2">
        <v>33.9</v>
      </c>
      <c r="T1487" s="2">
        <v>4.6662999999999997</v>
      </c>
      <c r="U1487" s="2">
        <v>0.68</v>
      </c>
      <c r="V1487" s="2">
        <v>3.4</v>
      </c>
      <c r="W1487" s="2">
        <v>20.100000000000001</v>
      </c>
      <c r="X1487" s="2">
        <v>12.569900000000001</v>
      </c>
      <c r="Y1487" s="2">
        <v>0.67</v>
      </c>
      <c r="Z1487" s="2">
        <v>4.0999999999999996</v>
      </c>
      <c r="AA1487" s="2">
        <v>16.3</v>
      </c>
      <c r="AB1487" s="2">
        <v>17.429500000000001</v>
      </c>
      <c r="AC1487" s="2">
        <v>1.91</v>
      </c>
      <c r="AD1487" s="2">
        <v>5.7</v>
      </c>
      <c r="AE1487" s="2">
        <v>33.299999999999997</v>
      </c>
      <c r="AF1487" s="2">
        <v>55.340699999999998</v>
      </c>
      <c r="AG1487" s="20">
        <v>1.1399999999999999</v>
      </c>
      <c r="AH1487" s="20">
        <v>4.4000000000000004</v>
      </c>
      <c r="AI1487" s="20">
        <v>25.6</v>
      </c>
      <c r="AJ1487" s="20">
        <v>47.61</v>
      </c>
      <c r="AK1487" s="18">
        <v>0.91</v>
      </c>
      <c r="AL1487" s="18">
        <v>3.5</v>
      </c>
      <c r="AM1487" s="18">
        <v>26</v>
      </c>
      <c r="AN1487" s="18">
        <v>42.396299999999997</v>
      </c>
      <c r="AO1487" s="2">
        <v>1.1599999999999999</v>
      </c>
      <c r="AP1487" s="2">
        <v>4.9000000000000004</v>
      </c>
      <c r="AQ1487" s="2">
        <v>23.9</v>
      </c>
      <c r="AR1487" s="2">
        <v>11.2058</v>
      </c>
      <c r="AS1487" s="2">
        <v>1.1000000000000001</v>
      </c>
      <c r="AT1487" s="2">
        <v>3.3</v>
      </c>
      <c r="AU1487" s="2">
        <v>33.5</v>
      </c>
      <c r="AV1487" s="2">
        <v>21.3904</v>
      </c>
      <c r="AW1487" s="2">
        <v>1.19</v>
      </c>
      <c r="AX1487" s="2">
        <v>5.0999999999999996</v>
      </c>
      <c r="AY1487" s="2">
        <v>23.1</v>
      </c>
      <c r="AZ1487" s="2">
        <v>30.165400000000002</v>
      </c>
      <c r="BA1487" s="2">
        <v>0.8</v>
      </c>
      <c r="BB1487" s="2">
        <v>3.2</v>
      </c>
      <c r="BC1487" s="2">
        <v>25.2</v>
      </c>
      <c r="BD1487" s="2">
        <v>27.244700000000002</v>
      </c>
      <c r="BE1487" s="4" t="str">
        <f t="shared" si="232"/>
        <v>NO APLICA</v>
      </c>
      <c r="BF1487" s="4">
        <f t="shared" si="233"/>
        <v>1.1133999999999999</v>
      </c>
      <c r="BG1487">
        <f t="shared" si="234"/>
        <v>1.1599999999999999</v>
      </c>
      <c r="BH1487">
        <f t="shared" si="235"/>
        <v>1.1000000000000001</v>
      </c>
      <c r="BI1487">
        <f t="shared" si="236"/>
        <v>1.19</v>
      </c>
      <c r="BJ1487">
        <f t="shared" si="237"/>
        <v>0.91</v>
      </c>
      <c r="BK1487">
        <f t="shared" si="238"/>
        <v>1.1399999999999999</v>
      </c>
      <c r="BL1487">
        <f t="shared" si="239"/>
        <v>6501.599999999994</v>
      </c>
    </row>
    <row r="1488" spans="1:64" x14ac:dyDescent="0.2">
      <c r="A1488" s="1">
        <v>1486</v>
      </c>
      <c r="B1488" s="7" t="s">
        <v>24</v>
      </c>
      <c r="C1488" s="3">
        <v>39972</v>
      </c>
      <c r="D1488" s="4" t="s">
        <v>629</v>
      </c>
      <c r="E1488" s="4" t="s">
        <v>170</v>
      </c>
      <c r="F1488" s="5" t="str">
        <f t="shared" si="230"/>
        <v>L</v>
      </c>
      <c r="G1488" s="6">
        <v>0.89236111111111116</v>
      </c>
      <c r="H1488" s="6">
        <v>0.90902777777777777</v>
      </c>
      <c r="I1488" s="85">
        <f t="shared" si="231"/>
        <v>23.999999999999915</v>
      </c>
      <c r="J1488" s="86">
        <f>I1488*Segmentos!$D$7*(AH1488%)*IF(ISNUMBER(AI1488),AI1488%,0)</f>
        <v>52876.799999999821</v>
      </c>
      <c r="K1488" s="86">
        <f>I1488*Segmentos!$D$7*(AL1488%)*IF(ISNUMBER(AM1488),AM1488%,0)</f>
        <v>40319.999999999854</v>
      </c>
      <c r="L1488" s="4"/>
      <c r="M1488" s="2">
        <v>0.5</v>
      </c>
      <c r="N1488" s="2">
        <v>0.7</v>
      </c>
      <c r="O1488" s="2">
        <v>70</v>
      </c>
      <c r="P1488" s="2">
        <v>48.591700000000003</v>
      </c>
      <c r="Q1488" s="2">
        <v>0.37</v>
      </c>
      <c r="R1488" s="2">
        <v>0.4</v>
      </c>
      <c r="S1488" s="2">
        <v>100</v>
      </c>
      <c r="T1488" s="2">
        <v>5.9180000000000001</v>
      </c>
      <c r="U1488" s="2">
        <v>0.6</v>
      </c>
      <c r="V1488" s="2">
        <v>0.9</v>
      </c>
      <c r="W1488" s="2">
        <v>69</v>
      </c>
      <c r="X1488" s="2">
        <v>12.2462</v>
      </c>
      <c r="Y1488" s="2">
        <v>0.95</v>
      </c>
      <c r="Z1488" s="2">
        <v>1.4</v>
      </c>
      <c r="AA1488" s="2">
        <v>68.900000000000006</v>
      </c>
      <c r="AB1488" s="2">
        <v>27.0489</v>
      </c>
      <c r="AC1488" s="2">
        <v>0.11</v>
      </c>
      <c r="AD1488" s="2">
        <v>0.2</v>
      </c>
      <c r="AE1488" s="2">
        <v>51.6</v>
      </c>
      <c r="AF1488" s="2">
        <v>3.3786</v>
      </c>
      <c r="AG1488" s="20">
        <v>0.56999999999999995</v>
      </c>
      <c r="AH1488" s="20">
        <v>0.9</v>
      </c>
      <c r="AI1488" s="20">
        <v>61.2</v>
      </c>
      <c r="AJ1488" s="20">
        <v>26.185300000000002</v>
      </c>
      <c r="AK1488" s="18">
        <v>0.44</v>
      </c>
      <c r="AL1488" s="18">
        <v>0.5</v>
      </c>
      <c r="AM1488" s="18">
        <v>84</v>
      </c>
      <c r="AN1488" s="18">
        <v>22.406400000000001</v>
      </c>
      <c r="AO1488" s="2">
        <v>0.32</v>
      </c>
      <c r="AP1488" s="2">
        <v>1.1000000000000001</v>
      </c>
      <c r="AQ1488" s="2">
        <v>29.5</v>
      </c>
      <c r="AR1488" s="2">
        <v>3.3610000000000002</v>
      </c>
      <c r="AS1488" s="2">
        <v>0.46</v>
      </c>
      <c r="AT1488" s="2">
        <v>0.9</v>
      </c>
      <c r="AU1488" s="2">
        <v>50.6</v>
      </c>
      <c r="AV1488" s="2">
        <v>9.8724000000000007</v>
      </c>
      <c r="AW1488" s="2">
        <v>1.1499999999999999</v>
      </c>
      <c r="AX1488" s="2">
        <v>1.3</v>
      </c>
      <c r="AY1488" s="2">
        <v>91</v>
      </c>
      <c r="AZ1488" s="2">
        <v>32.1175</v>
      </c>
      <c r="BA1488" s="2">
        <v>0.09</v>
      </c>
      <c r="BB1488" s="2">
        <v>0.1</v>
      </c>
      <c r="BC1488" s="2">
        <v>100</v>
      </c>
      <c r="BD1488" s="2">
        <v>3.2408000000000001</v>
      </c>
      <c r="BE1488" s="4" t="str">
        <f t="shared" si="232"/>
        <v>NO APLICA</v>
      </c>
      <c r="BF1488" s="4">
        <f t="shared" si="233"/>
        <v>0.65939999999999999</v>
      </c>
      <c r="BG1488">
        <f t="shared" si="234"/>
        <v>0.32</v>
      </c>
      <c r="BH1488">
        <f t="shared" si="235"/>
        <v>0.46</v>
      </c>
      <c r="BI1488">
        <f t="shared" si="236"/>
        <v>1.1499999999999999</v>
      </c>
      <c r="BJ1488">
        <f t="shared" si="237"/>
        <v>0.44</v>
      </c>
      <c r="BK1488">
        <f t="shared" si="238"/>
        <v>0.56999999999999995</v>
      </c>
      <c r="BL1488">
        <f t="shared" si="239"/>
        <v>1175.9999999999959</v>
      </c>
    </row>
    <row r="1489" spans="1:64" x14ac:dyDescent="0.2">
      <c r="A1489" s="1">
        <v>1487</v>
      </c>
      <c r="B1489" s="7" t="s">
        <v>4</v>
      </c>
      <c r="C1489" s="3">
        <v>39972</v>
      </c>
      <c r="D1489" s="4" t="s">
        <v>3</v>
      </c>
      <c r="E1489" s="4" t="s">
        <v>165</v>
      </c>
      <c r="F1489" s="5" t="str">
        <f t="shared" si="230"/>
        <v>L</v>
      </c>
      <c r="G1489" s="6">
        <v>0.78402777777777777</v>
      </c>
      <c r="H1489" s="6">
        <v>0.875</v>
      </c>
      <c r="I1489" s="85">
        <f t="shared" si="231"/>
        <v>131</v>
      </c>
      <c r="J1489" s="86">
        <f>I1489*Segmentos!$D$7*(AH1489%)*IF(ISNUMBER(AI1489),AI1489%,0)</f>
        <v>1621989.6</v>
      </c>
      <c r="K1489" s="86">
        <f>I1489*Segmentos!$D$7*(AL1489%)*IF(ISNUMBER(AM1489),AM1489%,0)</f>
        <v>2099563.2000000002</v>
      </c>
      <c r="L1489" s="4"/>
      <c r="M1489" s="2">
        <v>3.56</v>
      </c>
      <c r="N1489" s="2">
        <v>14.7</v>
      </c>
      <c r="O1489" s="2">
        <v>24.3</v>
      </c>
      <c r="P1489" s="2">
        <v>70.245500000000007</v>
      </c>
      <c r="Q1489" s="2">
        <v>4.0599999999999996</v>
      </c>
      <c r="R1489" s="2">
        <v>16</v>
      </c>
      <c r="S1489" s="2">
        <v>25.4</v>
      </c>
      <c r="T1489" s="2">
        <v>13.3643</v>
      </c>
      <c r="U1489" s="2">
        <v>3.3</v>
      </c>
      <c r="V1489" s="2">
        <v>13</v>
      </c>
      <c r="W1489" s="2">
        <v>25.4</v>
      </c>
      <c r="X1489" s="2">
        <v>13.641999999999999</v>
      </c>
      <c r="Y1489" s="2">
        <v>3.24</v>
      </c>
      <c r="Z1489" s="2">
        <v>14.8</v>
      </c>
      <c r="AA1489" s="2">
        <v>21.8</v>
      </c>
      <c r="AB1489" s="2">
        <v>18.848600000000001</v>
      </c>
      <c r="AC1489" s="2">
        <v>3.77</v>
      </c>
      <c r="AD1489" s="2">
        <v>15</v>
      </c>
      <c r="AE1489" s="2">
        <v>25.2</v>
      </c>
      <c r="AF1489" s="2">
        <v>24.390499999999999</v>
      </c>
      <c r="AG1489" s="20">
        <v>3.09</v>
      </c>
      <c r="AH1489" s="20">
        <v>13.4</v>
      </c>
      <c r="AI1489" s="20">
        <v>23.1</v>
      </c>
      <c r="AJ1489" s="20">
        <v>28.891400000000001</v>
      </c>
      <c r="AK1489" s="18">
        <v>3.99</v>
      </c>
      <c r="AL1489" s="18">
        <v>15.9</v>
      </c>
      <c r="AM1489" s="18">
        <v>25.2</v>
      </c>
      <c r="AN1489" s="18">
        <v>41.354100000000003</v>
      </c>
      <c r="AO1489" s="2">
        <v>2.73</v>
      </c>
      <c r="AP1489" s="2">
        <v>13.3</v>
      </c>
      <c r="AQ1489" s="2">
        <v>20.6</v>
      </c>
      <c r="AR1489" s="2">
        <v>5.8758999999999997</v>
      </c>
      <c r="AS1489" s="2">
        <v>2.2000000000000002</v>
      </c>
      <c r="AT1489" s="2">
        <v>11.7</v>
      </c>
      <c r="AU1489" s="2">
        <v>18.8</v>
      </c>
      <c r="AV1489" s="2">
        <v>9.5434999999999999</v>
      </c>
      <c r="AW1489" s="2">
        <v>4.3899999999999997</v>
      </c>
      <c r="AX1489" s="2">
        <v>16.399999999999999</v>
      </c>
      <c r="AY1489" s="2">
        <v>26.7</v>
      </c>
      <c r="AZ1489" s="2">
        <v>24.881699999999999</v>
      </c>
      <c r="BA1489" s="2">
        <v>3.97</v>
      </c>
      <c r="BB1489" s="2">
        <v>15.5</v>
      </c>
      <c r="BC1489" s="2">
        <v>25.7</v>
      </c>
      <c r="BD1489" s="2">
        <v>29.944400000000002</v>
      </c>
      <c r="BE1489" s="4" t="str">
        <f t="shared" si="232"/>
        <v>ABURRIDO</v>
      </c>
      <c r="BF1489" s="4">
        <f t="shared" si="233"/>
        <v>3.1960000000000002</v>
      </c>
      <c r="BG1489">
        <f t="shared" si="234"/>
        <v>2.73</v>
      </c>
      <c r="BH1489">
        <f t="shared" si="235"/>
        <v>2.2000000000000002</v>
      </c>
      <c r="BI1489">
        <f t="shared" si="236"/>
        <v>4.3899999999999997</v>
      </c>
      <c r="BJ1489">
        <f t="shared" si="237"/>
        <v>3.99</v>
      </c>
      <c r="BK1489">
        <f t="shared" si="238"/>
        <v>3.09</v>
      </c>
      <c r="BL1489">
        <f t="shared" si="239"/>
        <v>46794.509999999995</v>
      </c>
    </row>
    <row r="1490" spans="1:64" x14ac:dyDescent="0.2">
      <c r="A1490" s="1">
        <v>1488</v>
      </c>
      <c r="B1490" s="7" t="s">
        <v>15</v>
      </c>
      <c r="C1490" s="3">
        <v>39973</v>
      </c>
      <c r="D1490" s="4" t="s">
        <v>626</v>
      </c>
      <c r="E1490" s="4" t="s">
        <v>164</v>
      </c>
      <c r="F1490" s="5" t="str">
        <f t="shared" si="230"/>
        <v>M</v>
      </c>
      <c r="G1490" s="6">
        <v>0.87430555555555556</v>
      </c>
      <c r="H1490" s="6">
        <v>0.9145833333333333</v>
      </c>
      <c r="I1490" s="85">
        <f t="shared" si="231"/>
        <v>57.999999999999957</v>
      </c>
      <c r="J1490" s="86">
        <f>I1490*Segmentos!$D$7*(AH1490%)*IF(ISNUMBER(AI1490),AI1490%,0)</f>
        <v>1750579.1999999983</v>
      </c>
      <c r="K1490" s="86">
        <f>I1490*Segmentos!$D$7*(AL1490%)*IF(ISNUMBER(AM1490),AM1490%,0)</f>
        <v>2594548.799999998</v>
      </c>
      <c r="L1490" s="4"/>
      <c r="M1490" s="2">
        <v>9.4700000000000006</v>
      </c>
      <c r="N1490" s="2">
        <v>20.6</v>
      </c>
      <c r="O1490" s="2">
        <v>46</v>
      </c>
      <c r="P1490" s="2">
        <v>89.664100000000005</v>
      </c>
      <c r="Q1490" s="2">
        <v>7.96</v>
      </c>
      <c r="R1490" s="2">
        <v>14.9</v>
      </c>
      <c r="S1490" s="2">
        <v>53.4</v>
      </c>
      <c r="T1490" s="2">
        <v>12.583600000000001</v>
      </c>
      <c r="U1490" s="2">
        <v>8.99</v>
      </c>
      <c r="V1490" s="2">
        <v>22</v>
      </c>
      <c r="W1490" s="2">
        <v>40.799999999999997</v>
      </c>
      <c r="X1490" s="2">
        <v>17.854600000000001</v>
      </c>
      <c r="Y1490" s="2">
        <v>8.5399999999999991</v>
      </c>
      <c r="Z1490" s="2">
        <v>19.7</v>
      </c>
      <c r="AA1490" s="2">
        <v>43.2</v>
      </c>
      <c r="AB1490" s="2">
        <v>23.8873</v>
      </c>
      <c r="AC1490" s="2">
        <v>11.36</v>
      </c>
      <c r="AD1490" s="2">
        <v>23.2</v>
      </c>
      <c r="AE1490" s="2">
        <v>48.9</v>
      </c>
      <c r="AF1490" s="2">
        <v>35.338700000000003</v>
      </c>
      <c r="AG1490" s="20">
        <v>7.54</v>
      </c>
      <c r="AH1490" s="20">
        <v>19.2</v>
      </c>
      <c r="AI1490" s="20">
        <v>39.299999999999997</v>
      </c>
      <c r="AJ1490" s="20">
        <v>33.871699999999997</v>
      </c>
      <c r="AK1490" s="18">
        <v>11.21</v>
      </c>
      <c r="AL1490" s="18">
        <v>21.8</v>
      </c>
      <c r="AM1490" s="18">
        <v>51.3</v>
      </c>
      <c r="AN1490" s="18">
        <v>55.792400000000001</v>
      </c>
      <c r="AO1490" s="2">
        <v>9.77</v>
      </c>
      <c r="AP1490" s="2">
        <v>21.2</v>
      </c>
      <c r="AQ1490" s="2">
        <v>46.1</v>
      </c>
      <c r="AR1490" s="2">
        <v>10.1137</v>
      </c>
      <c r="AS1490" s="2">
        <v>9.0399999999999991</v>
      </c>
      <c r="AT1490" s="2">
        <v>20</v>
      </c>
      <c r="AU1490" s="2">
        <v>45.2</v>
      </c>
      <c r="AV1490" s="2">
        <v>18.8596</v>
      </c>
      <c r="AW1490" s="2">
        <v>7.49</v>
      </c>
      <c r="AX1490" s="2">
        <v>18.5</v>
      </c>
      <c r="AY1490" s="2">
        <v>40.4</v>
      </c>
      <c r="AZ1490" s="2">
        <v>20.407499999999999</v>
      </c>
      <c r="BA1490" s="2">
        <v>11.11</v>
      </c>
      <c r="BB1490" s="2">
        <v>22.2</v>
      </c>
      <c r="BC1490" s="2">
        <v>50</v>
      </c>
      <c r="BD1490" s="2">
        <v>40.2834</v>
      </c>
      <c r="BE1490" s="4" t="str">
        <f t="shared" si="232"/>
        <v>NO APLICA</v>
      </c>
      <c r="BF1490" s="4">
        <f t="shared" si="233"/>
        <v>9.8743999999999978</v>
      </c>
      <c r="BG1490">
        <f t="shared" si="234"/>
        <v>9.77</v>
      </c>
      <c r="BH1490">
        <f t="shared" si="235"/>
        <v>9.0399999999999991</v>
      </c>
      <c r="BI1490">
        <f t="shared" si="236"/>
        <v>11.11</v>
      </c>
      <c r="BJ1490">
        <f t="shared" si="237"/>
        <v>11.21</v>
      </c>
      <c r="BK1490">
        <f t="shared" si="238"/>
        <v>7.54</v>
      </c>
      <c r="BL1490">
        <f t="shared" si="239"/>
        <v>54960.799999999967</v>
      </c>
    </row>
    <row r="1491" spans="1:64" x14ac:dyDescent="0.2">
      <c r="A1491" s="1">
        <v>1489</v>
      </c>
      <c r="B1491" s="7" t="s">
        <v>40</v>
      </c>
      <c r="C1491" s="3">
        <v>39973</v>
      </c>
      <c r="D1491" s="4" t="s">
        <v>629</v>
      </c>
      <c r="E1491" s="4" t="s">
        <v>169</v>
      </c>
      <c r="F1491" s="5" t="str">
        <f t="shared" si="230"/>
        <v>M</v>
      </c>
      <c r="G1491" s="6">
        <v>0.91666666666666663</v>
      </c>
      <c r="H1491" s="6">
        <v>0.94791666666666663</v>
      </c>
      <c r="I1491" s="85">
        <f t="shared" si="231"/>
        <v>45</v>
      </c>
      <c r="J1491" s="86">
        <f>I1491*Segmentos!$D$7*(AH1491%)*IF(ISNUMBER(AI1491),AI1491%,0)</f>
        <v>162900.00000000003</v>
      </c>
      <c r="K1491" s="86">
        <f>I1491*Segmentos!$D$7*(AL1491%)*IF(ISNUMBER(AM1491),AM1491%,0)</f>
        <v>108450.00000000001</v>
      </c>
      <c r="L1491" s="4" t="s">
        <v>378</v>
      </c>
      <c r="M1491" s="2">
        <v>0.75</v>
      </c>
      <c r="N1491" s="2">
        <v>2.5</v>
      </c>
      <c r="O1491" s="2">
        <v>29.8</v>
      </c>
      <c r="P1491" s="2">
        <v>80.942899999999995</v>
      </c>
      <c r="Q1491" s="2">
        <v>0.21</v>
      </c>
      <c r="R1491" s="2">
        <v>1.8</v>
      </c>
      <c r="S1491" s="2">
        <v>11.8</v>
      </c>
      <c r="T1491" s="2">
        <v>3.7711000000000001</v>
      </c>
      <c r="U1491" s="2">
        <v>0.09</v>
      </c>
      <c r="V1491" s="2">
        <v>1.7</v>
      </c>
      <c r="W1491" s="2">
        <v>5.2</v>
      </c>
      <c r="X1491" s="2">
        <v>1.982</v>
      </c>
      <c r="Y1491" s="2">
        <v>1.65</v>
      </c>
      <c r="Z1491" s="2">
        <v>4.3</v>
      </c>
      <c r="AA1491" s="2">
        <v>38.6</v>
      </c>
      <c r="AB1491" s="2">
        <v>53.057000000000002</v>
      </c>
      <c r="AC1491" s="2">
        <v>0.62</v>
      </c>
      <c r="AD1491" s="2">
        <v>1.8</v>
      </c>
      <c r="AE1491" s="2">
        <v>34.700000000000003</v>
      </c>
      <c r="AF1491" s="2">
        <v>22.132899999999999</v>
      </c>
      <c r="AG1491" s="20">
        <v>0.91</v>
      </c>
      <c r="AH1491" s="20">
        <v>2.5</v>
      </c>
      <c r="AI1491" s="20">
        <v>36.200000000000003</v>
      </c>
      <c r="AJ1491" s="20">
        <v>46.735799999999998</v>
      </c>
      <c r="AK1491" s="18">
        <v>0.6</v>
      </c>
      <c r="AL1491" s="18">
        <v>2.5</v>
      </c>
      <c r="AM1491" s="18">
        <v>24.1</v>
      </c>
      <c r="AN1491" s="18">
        <v>34.2072</v>
      </c>
      <c r="AO1491" s="2">
        <v>0.12</v>
      </c>
      <c r="AP1491" s="2">
        <v>0.6</v>
      </c>
      <c r="AQ1491" s="2">
        <v>20.3</v>
      </c>
      <c r="AR1491" s="2">
        <v>1.4016999999999999</v>
      </c>
      <c r="AS1491" s="2">
        <v>0.34</v>
      </c>
      <c r="AT1491" s="2">
        <v>1.7</v>
      </c>
      <c r="AU1491" s="2">
        <v>19.3</v>
      </c>
      <c r="AV1491" s="2">
        <v>8.0822000000000003</v>
      </c>
      <c r="AW1491" s="2">
        <v>1.04</v>
      </c>
      <c r="AX1491" s="2">
        <v>4</v>
      </c>
      <c r="AY1491" s="2">
        <v>26</v>
      </c>
      <c r="AZ1491" s="2">
        <v>32.457799999999999</v>
      </c>
      <c r="BA1491" s="2">
        <v>0.94</v>
      </c>
      <c r="BB1491" s="2">
        <v>2.4</v>
      </c>
      <c r="BC1491" s="2">
        <v>39.9</v>
      </c>
      <c r="BD1491" s="2">
        <v>39.001300000000001</v>
      </c>
      <c r="BE1491" s="4" t="str">
        <f t="shared" si="232"/>
        <v>NO APLICA</v>
      </c>
      <c r="BF1491" s="4">
        <f t="shared" si="233"/>
        <v>0.60479999999999989</v>
      </c>
      <c r="BG1491">
        <f t="shared" si="234"/>
        <v>0.12</v>
      </c>
      <c r="BH1491">
        <f t="shared" si="235"/>
        <v>0.34</v>
      </c>
      <c r="BI1491">
        <f t="shared" si="236"/>
        <v>1.04</v>
      </c>
      <c r="BJ1491">
        <f t="shared" si="237"/>
        <v>0.6</v>
      </c>
      <c r="BK1491">
        <f t="shared" si="238"/>
        <v>0.91</v>
      </c>
      <c r="BL1491">
        <f t="shared" si="239"/>
        <v>3352.5</v>
      </c>
    </row>
    <row r="1492" spans="1:64" x14ac:dyDescent="0.2">
      <c r="A1492" s="1">
        <v>1490</v>
      </c>
      <c r="B1492" s="7" t="s">
        <v>5</v>
      </c>
      <c r="C1492" s="3">
        <v>39973</v>
      </c>
      <c r="D1492" s="4" t="s">
        <v>3</v>
      </c>
      <c r="E1492" s="4" t="s">
        <v>164</v>
      </c>
      <c r="F1492" s="5" t="str">
        <f t="shared" si="230"/>
        <v>M</v>
      </c>
      <c r="G1492" s="6">
        <v>0.87430555555555556</v>
      </c>
      <c r="H1492" s="6">
        <v>0.91736111111111107</v>
      </c>
      <c r="I1492" s="85">
        <f t="shared" si="231"/>
        <v>61.999999999999943</v>
      </c>
      <c r="J1492" s="86">
        <f>I1492*Segmentos!$D$7*(AH1492%)*IF(ISNUMBER(AI1492),AI1492%,0)</f>
        <v>1662467.9999999986</v>
      </c>
      <c r="K1492" s="86">
        <f>I1492*Segmentos!$D$7*(AL1492%)*IF(ISNUMBER(AM1492),AM1492%,0)</f>
        <v>1511287.1999999986</v>
      </c>
      <c r="L1492" s="4"/>
      <c r="M1492" s="2">
        <v>6.38</v>
      </c>
      <c r="N1492" s="2">
        <v>19.3</v>
      </c>
      <c r="O1492" s="2">
        <v>33</v>
      </c>
      <c r="P1492" s="2">
        <v>87.450500000000005</v>
      </c>
      <c r="Q1492" s="2">
        <v>2.6</v>
      </c>
      <c r="R1492" s="2">
        <v>10.9</v>
      </c>
      <c r="S1492" s="2">
        <v>23.7</v>
      </c>
      <c r="T1492" s="2">
        <v>5.9366000000000003</v>
      </c>
      <c r="U1492" s="2">
        <v>5.93</v>
      </c>
      <c r="V1492" s="2">
        <v>19</v>
      </c>
      <c r="W1492" s="2">
        <v>31.2</v>
      </c>
      <c r="X1492" s="2">
        <v>17.043600000000001</v>
      </c>
      <c r="Y1492" s="2">
        <v>7.08</v>
      </c>
      <c r="Z1492" s="2">
        <v>21.1</v>
      </c>
      <c r="AA1492" s="2">
        <v>33.6</v>
      </c>
      <c r="AB1492" s="2">
        <v>28.663599999999999</v>
      </c>
      <c r="AC1492" s="2">
        <v>7.96</v>
      </c>
      <c r="AD1492" s="2">
        <v>22.3</v>
      </c>
      <c r="AE1492" s="2">
        <v>35.700000000000003</v>
      </c>
      <c r="AF1492" s="2">
        <v>35.806699999999999</v>
      </c>
      <c r="AG1492" s="20">
        <v>6.69</v>
      </c>
      <c r="AH1492" s="20">
        <v>20.5</v>
      </c>
      <c r="AI1492" s="20">
        <v>32.700000000000003</v>
      </c>
      <c r="AJ1492" s="20">
        <v>43.502299999999998</v>
      </c>
      <c r="AK1492" s="18">
        <v>6.1</v>
      </c>
      <c r="AL1492" s="18">
        <v>18.3</v>
      </c>
      <c r="AM1492" s="18">
        <v>33.299999999999997</v>
      </c>
      <c r="AN1492" s="18">
        <v>43.9482</v>
      </c>
      <c r="AO1492" s="2">
        <v>2.61</v>
      </c>
      <c r="AP1492" s="2">
        <v>14</v>
      </c>
      <c r="AQ1492" s="2">
        <v>18.600000000000001</v>
      </c>
      <c r="AR1492" s="2">
        <v>3.9138999999999999</v>
      </c>
      <c r="AS1492" s="2">
        <v>4.54</v>
      </c>
      <c r="AT1492" s="2">
        <v>14.8</v>
      </c>
      <c r="AU1492" s="2">
        <v>30.7</v>
      </c>
      <c r="AV1492" s="2">
        <v>13.717499999999999</v>
      </c>
      <c r="AW1492" s="2">
        <v>8.3699999999999992</v>
      </c>
      <c r="AX1492" s="2">
        <v>24</v>
      </c>
      <c r="AY1492" s="2">
        <v>34.799999999999997</v>
      </c>
      <c r="AZ1492" s="2">
        <v>33.002200000000002</v>
      </c>
      <c r="BA1492" s="2">
        <v>7.01</v>
      </c>
      <c r="BB1492" s="2">
        <v>20</v>
      </c>
      <c r="BC1492" s="2">
        <v>35.200000000000003</v>
      </c>
      <c r="BD1492" s="2">
        <v>36.817</v>
      </c>
      <c r="BE1492" s="4" t="str">
        <f t="shared" si="232"/>
        <v>NO APLICA</v>
      </c>
      <c r="BF1492" s="4">
        <f t="shared" si="233"/>
        <v>5.8551999999999991</v>
      </c>
      <c r="BG1492">
        <f t="shared" si="234"/>
        <v>2.61</v>
      </c>
      <c r="BH1492">
        <f t="shared" si="235"/>
        <v>4.54</v>
      </c>
      <c r="BI1492">
        <f t="shared" si="236"/>
        <v>8.3699999999999992</v>
      </c>
      <c r="BJ1492">
        <f t="shared" si="237"/>
        <v>6.1</v>
      </c>
      <c r="BK1492">
        <f t="shared" si="238"/>
        <v>6.69</v>
      </c>
      <c r="BL1492">
        <f t="shared" si="239"/>
        <v>39487.799999999967</v>
      </c>
    </row>
    <row r="1493" spans="1:64" x14ac:dyDescent="0.2">
      <c r="A1493" s="1">
        <v>1491</v>
      </c>
      <c r="B1493" s="7" t="s">
        <v>49</v>
      </c>
      <c r="C1493" s="3">
        <v>39973</v>
      </c>
      <c r="D1493" s="4" t="s">
        <v>628</v>
      </c>
      <c r="E1493" s="4" t="s">
        <v>168</v>
      </c>
      <c r="F1493" s="5" t="str">
        <f t="shared" si="230"/>
        <v>M</v>
      </c>
      <c r="G1493" s="6">
        <v>0.9159722222222223</v>
      </c>
      <c r="H1493" s="6">
        <v>1.8749999999999999E-2</v>
      </c>
      <c r="I1493" s="85">
        <f t="shared" si="231"/>
        <v>147.99999999999989</v>
      </c>
      <c r="J1493" s="86">
        <f>I1493*Segmentos!$D$7*(AH1493%)*IF(ISNUMBER(AI1493),AI1493%,0)</f>
        <v>1193471.9999999991</v>
      </c>
      <c r="K1493" s="86">
        <f>I1493*Segmentos!$D$7*(AL1493%)*IF(ISNUMBER(AM1493),AM1493%,0)</f>
        <v>683759.99999999942</v>
      </c>
      <c r="L1493" s="4" t="s">
        <v>379</v>
      </c>
      <c r="M1493" s="2">
        <v>1.57</v>
      </c>
      <c r="N1493" s="2">
        <v>9</v>
      </c>
      <c r="O1493" s="2">
        <v>17.5</v>
      </c>
      <c r="P1493" s="2">
        <v>98.330799999999996</v>
      </c>
      <c r="Q1493" s="2">
        <v>0.4</v>
      </c>
      <c r="R1493" s="2">
        <v>3.9</v>
      </c>
      <c r="S1493" s="2">
        <v>10.199999999999999</v>
      </c>
      <c r="T1493" s="2">
        <v>4.1609999999999996</v>
      </c>
      <c r="U1493" s="2">
        <v>1.02</v>
      </c>
      <c r="V1493" s="2">
        <v>8.1999999999999993</v>
      </c>
      <c r="W1493" s="2">
        <v>12.4</v>
      </c>
      <c r="X1493" s="2">
        <v>13.3725</v>
      </c>
      <c r="Y1493" s="2">
        <v>1.71</v>
      </c>
      <c r="Z1493" s="2">
        <v>11.7</v>
      </c>
      <c r="AA1493" s="2">
        <v>14.6</v>
      </c>
      <c r="AB1493" s="2">
        <v>31.585100000000001</v>
      </c>
      <c r="AC1493" s="2">
        <v>2.39</v>
      </c>
      <c r="AD1493" s="2">
        <v>9.5</v>
      </c>
      <c r="AE1493" s="2">
        <v>25.2</v>
      </c>
      <c r="AF1493" s="2">
        <v>49.2121</v>
      </c>
      <c r="AG1493" s="20">
        <v>2.02</v>
      </c>
      <c r="AH1493" s="20">
        <v>10.5</v>
      </c>
      <c r="AI1493" s="20">
        <v>19.2</v>
      </c>
      <c r="AJ1493" s="20">
        <v>60.1</v>
      </c>
      <c r="AK1493" s="18">
        <v>1.1599999999999999</v>
      </c>
      <c r="AL1493" s="18">
        <v>7.5</v>
      </c>
      <c r="AM1493" s="18">
        <v>15.4</v>
      </c>
      <c r="AN1493" s="18">
        <v>38.230899999999998</v>
      </c>
      <c r="AO1493" s="2">
        <v>0.67</v>
      </c>
      <c r="AP1493" s="2">
        <v>5.4</v>
      </c>
      <c r="AQ1493" s="2">
        <v>12.4</v>
      </c>
      <c r="AR1493" s="2">
        <v>4.5663</v>
      </c>
      <c r="AS1493" s="2">
        <v>1.37</v>
      </c>
      <c r="AT1493" s="2">
        <v>8.1999999999999993</v>
      </c>
      <c r="AU1493" s="2">
        <v>16.600000000000001</v>
      </c>
      <c r="AV1493" s="2">
        <v>18.825099999999999</v>
      </c>
      <c r="AW1493" s="2">
        <v>1.02</v>
      </c>
      <c r="AX1493" s="2">
        <v>6.4</v>
      </c>
      <c r="AY1493" s="2">
        <v>16</v>
      </c>
      <c r="AZ1493" s="2">
        <v>18.317799999999998</v>
      </c>
      <c r="BA1493" s="2">
        <v>2.36</v>
      </c>
      <c r="BB1493" s="2">
        <v>12.3</v>
      </c>
      <c r="BC1493" s="2">
        <v>19.2</v>
      </c>
      <c r="BD1493" s="2">
        <v>56.621699999999997</v>
      </c>
      <c r="BE1493" s="4" t="str">
        <f t="shared" si="232"/>
        <v>ABURRIDO</v>
      </c>
      <c r="BF1493" s="4">
        <f t="shared" si="233"/>
        <v>1.6237999999999999</v>
      </c>
      <c r="BG1493">
        <f t="shared" si="234"/>
        <v>0.67</v>
      </c>
      <c r="BH1493">
        <f t="shared" si="235"/>
        <v>1.37</v>
      </c>
      <c r="BI1493">
        <f t="shared" si="236"/>
        <v>2.36</v>
      </c>
      <c r="BJ1493">
        <f t="shared" si="237"/>
        <v>1.1599999999999999</v>
      </c>
      <c r="BK1493">
        <f t="shared" si="238"/>
        <v>2.02</v>
      </c>
      <c r="BL1493">
        <f t="shared" si="239"/>
        <v>23309.999999999985</v>
      </c>
    </row>
    <row r="1494" spans="1:64" x14ac:dyDescent="0.2">
      <c r="A1494" s="1">
        <v>1492</v>
      </c>
      <c r="B1494" s="7" t="s">
        <v>18</v>
      </c>
      <c r="C1494" s="3">
        <v>39973</v>
      </c>
      <c r="D1494" s="4" t="s">
        <v>17</v>
      </c>
      <c r="E1494" s="4" t="s">
        <v>168</v>
      </c>
      <c r="F1494" s="5" t="str">
        <f t="shared" si="230"/>
        <v>M</v>
      </c>
      <c r="G1494" s="6">
        <v>0.83333333333333337</v>
      </c>
      <c r="H1494" s="6">
        <v>0.9145833333333333</v>
      </c>
      <c r="I1494" s="85">
        <f t="shared" si="231"/>
        <v>116.9999999999999</v>
      </c>
      <c r="J1494" s="86">
        <f>I1494*Segmentos!$D$7*(AH1494%)*IF(ISNUMBER(AI1494),AI1494%,0)</f>
        <v>453398.39999999962</v>
      </c>
      <c r="K1494" s="86">
        <f>I1494*Segmentos!$D$7*(AL1494%)*IF(ISNUMBER(AM1494),AM1494%,0)</f>
        <v>370234.7999999997</v>
      </c>
      <c r="L1494" s="4" t="s">
        <v>377</v>
      </c>
      <c r="M1494" s="2">
        <v>0.88</v>
      </c>
      <c r="N1494" s="2">
        <v>4.0999999999999996</v>
      </c>
      <c r="O1494" s="2">
        <v>21.5</v>
      </c>
      <c r="P1494" s="2">
        <v>98.905799999999999</v>
      </c>
      <c r="Q1494" s="2">
        <v>0.01</v>
      </c>
      <c r="R1494" s="2">
        <v>0.7</v>
      </c>
      <c r="S1494" s="2">
        <v>0.9</v>
      </c>
      <c r="T1494" s="2">
        <v>0.1187</v>
      </c>
      <c r="U1494" s="2">
        <v>0.15</v>
      </c>
      <c r="V1494" s="2">
        <v>2.5</v>
      </c>
      <c r="W1494" s="2">
        <v>5.9</v>
      </c>
      <c r="X1494" s="2">
        <v>3.5112000000000001</v>
      </c>
      <c r="Y1494" s="2">
        <v>0.63</v>
      </c>
      <c r="Z1494" s="2">
        <v>4.4000000000000004</v>
      </c>
      <c r="AA1494" s="2">
        <v>14.4</v>
      </c>
      <c r="AB1494" s="2">
        <v>20.929500000000001</v>
      </c>
      <c r="AC1494" s="2">
        <v>2.02</v>
      </c>
      <c r="AD1494" s="2">
        <v>6.6</v>
      </c>
      <c r="AE1494" s="2">
        <v>30.8</v>
      </c>
      <c r="AF1494" s="2">
        <v>74.346400000000003</v>
      </c>
      <c r="AG1494" s="20">
        <v>0.97</v>
      </c>
      <c r="AH1494" s="20">
        <v>5.6</v>
      </c>
      <c r="AI1494" s="20">
        <v>17.3</v>
      </c>
      <c r="AJ1494" s="20">
        <v>51.6235</v>
      </c>
      <c r="AK1494" s="18">
        <v>0.8</v>
      </c>
      <c r="AL1494" s="18">
        <v>2.7</v>
      </c>
      <c r="AM1494" s="18">
        <v>29.3</v>
      </c>
      <c r="AN1494" s="18">
        <v>47.282400000000003</v>
      </c>
      <c r="AO1494" s="2">
        <v>0.01</v>
      </c>
      <c r="AP1494" s="2">
        <v>0.9</v>
      </c>
      <c r="AQ1494" s="2">
        <v>1.3</v>
      </c>
      <c r="AR1494" s="2">
        <v>0.13619999999999999</v>
      </c>
      <c r="AS1494" s="2">
        <v>0.08</v>
      </c>
      <c r="AT1494" s="2">
        <v>1.4</v>
      </c>
      <c r="AU1494" s="2">
        <v>5.7</v>
      </c>
      <c r="AV1494" s="2">
        <v>2.0284</v>
      </c>
      <c r="AW1494" s="2">
        <v>0.36</v>
      </c>
      <c r="AX1494" s="2">
        <v>4.7</v>
      </c>
      <c r="AY1494" s="2">
        <v>7.8</v>
      </c>
      <c r="AZ1494" s="2">
        <v>11.712199999999999</v>
      </c>
      <c r="BA1494" s="2">
        <v>1.98</v>
      </c>
      <c r="BB1494" s="2">
        <v>6.1</v>
      </c>
      <c r="BC1494" s="2">
        <v>32.299999999999997</v>
      </c>
      <c r="BD1494" s="2">
        <v>85.028999999999996</v>
      </c>
      <c r="BE1494" s="4" t="str">
        <f t="shared" si="232"/>
        <v>ABURRIDO</v>
      </c>
      <c r="BF1494" s="4">
        <f t="shared" si="233"/>
        <v>0.80059999999999998</v>
      </c>
      <c r="BG1494">
        <f t="shared" si="234"/>
        <v>0.01</v>
      </c>
      <c r="BH1494">
        <f t="shared" si="235"/>
        <v>0.08</v>
      </c>
      <c r="BI1494">
        <f t="shared" si="236"/>
        <v>1.98</v>
      </c>
      <c r="BJ1494">
        <f t="shared" si="237"/>
        <v>0.8</v>
      </c>
      <c r="BK1494">
        <f t="shared" si="238"/>
        <v>0.97</v>
      </c>
      <c r="BL1494">
        <f t="shared" si="239"/>
        <v>10313.54999999999</v>
      </c>
    </row>
    <row r="1495" spans="1:64" x14ac:dyDescent="0.2">
      <c r="A1495" s="1">
        <v>1493</v>
      </c>
      <c r="B1495" s="7" t="s">
        <v>9</v>
      </c>
      <c r="C1495" s="3">
        <v>39973</v>
      </c>
      <c r="D1495" s="4" t="s">
        <v>8</v>
      </c>
      <c r="E1495" s="4" t="s">
        <v>168</v>
      </c>
      <c r="F1495" s="5" t="str">
        <f t="shared" si="230"/>
        <v>M</v>
      </c>
      <c r="G1495" s="6">
        <v>0.7895833333333333</v>
      </c>
      <c r="H1495" s="6">
        <v>0.87361111111111101</v>
      </c>
      <c r="I1495" s="85">
        <f t="shared" si="231"/>
        <v>120.99999999999989</v>
      </c>
      <c r="J1495" s="86">
        <f>I1495*Segmentos!$D$7*(AH1495%)*IF(ISNUMBER(AI1495),AI1495%,0)</f>
        <v>1724007.9999999984</v>
      </c>
      <c r="K1495" s="86">
        <f>I1495*Segmentos!$D$7*(AL1495%)*IF(ISNUMBER(AM1495),AM1495%,0)</f>
        <v>2029024.799999998</v>
      </c>
      <c r="L1495" s="4" t="s">
        <v>376</v>
      </c>
      <c r="M1495" s="2">
        <v>3.9</v>
      </c>
      <c r="N1495" s="2">
        <v>14.6</v>
      </c>
      <c r="O1495" s="2">
        <v>26.8</v>
      </c>
      <c r="P1495" s="2">
        <v>73.718000000000004</v>
      </c>
      <c r="Q1495" s="2">
        <v>2.41</v>
      </c>
      <c r="R1495" s="2">
        <v>8.6</v>
      </c>
      <c r="S1495" s="2">
        <v>28</v>
      </c>
      <c r="T1495" s="2">
        <v>7.5937000000000001</v>
      </c>
      <c r="U1495" s="2">
        <v>3.69</v>
      </c>
      <c r="V1495" s="2">
        <v>11.2</v>
      </c>
      <c r="W1495" s="2">
        <v>32.799999999999997</v>
      </c>
      <c r="X1495" s="2">
        <v>14.605</v>
      </c>
      <c r="Y1495" s="2">
        <v>4.45</v>
      </c>
      <c r="Z1495" s="2">
        <v>18.3</v>
      </c>
      <c r="AA1495" s="2">
        <v>24.2</v>
      </c>
      <c r="AB1495" s="2">
        <v>24.828600000000002</v>
      </c>
      <c r="AC1495" s="2">
        <v>4.3</v>
      </c>
      <c r="AD1495" s="2">
        <v>16.3</v>
      </c>
      <c r="AE1495" s="2">
        <v>26.3</v>
      </c>
      <c r="AF1495" s="2">
        <v>26.690799999999999</v>
      </c>
      <c r="AG1495" s="20">
        <v>3.57</v>
      </c>
      <c r="AH1495" s="20">
        <v>13.7</v>
      </c>
      <c r="AI1495" s="20">
        <v>26</v>
      </c>
      <c r="AJ1495" s="20">
        <v>32.021700000000003</v>
      </c>
      <c r="AK1495" s="18">
        <v>4.2</v>
      </c>
      <c r="AL1495" s="18">
        <v>15.3</v>
      </c>
      <c r="AM1495" s="18">
        <v>27.4</v>
      </c>
      <c r="AN1495" s="18">
        <v>41.696399999999997</v>
      </c>
      <c r="AO1495" s="2">
        <v>1.25</v>
      </c>
      <c r="AP1495" s="2">
        <v>6.8</v>
      </c>
      <c r="AQ1495" s="2">
        <v>18.3</v>
      </c>
      <c r="AR1495" s="2">
        <v>2.5764999999999998</v>
      </c>
      <c r="AS1495" s="2">
        <v>2.38</v>
      </c>
      <c r="AT1495" s="2">
        <v>8.8000000000000007</v>
      </c>
      <c r="AU1495" s="2">
        <v>27</v>
      </c>
      <c r="AV1495" s="2">
        <v>9.9102999999999994</v>
      </c>
      <c r="AW1495" s="2">
        <v>3.6</v>
      </c>
      <c r="AX1495" s="2">
        <v>15.5</v>
      </c>
      <c r="AY1495" s="2">
        <v>23.2</v>
      </c>
      <c r="AZ1495" s="2">
        <v>19.538499999999999</v>
      </c>
      <c r="BA1495" s="2">
        <v>5.76</v>
      </c>
      <c r="BB1495" s="2">
        <v>19.399999999999999</v>
      </c>
      <c r="BC1495" s="2">
        <v>29.7</v>
      </c>
      <c r="BD1495" s="2">
        <v>41.692700000000002</v>
      </c>
      <c r="BE1495" s="4" t="str">
        <f t="shared" si="232"/>
        <v>ABURRIDO</v>
      </c>
      <c r="BF1495" s="4">
        <f t="shared" si="233"/>
        <v>3.5946000000000007</v>
      </c>
      <c r="BG1495">
        <f t="shared" si="234"/>
        <v>1.25</v>
      </c>
      <c r="BH1495">
        <f t="shared" si="235"/>
        <v>2.38</v>
      </c>
      <c r="BI1495">
        <f t="shared" si="236"/>
        <v>5.76</v>
      </c>
      <c r="BJ1495">
        <f t="shared" si="237"/>
        <v>4.2</v>
      </c>
      <c r="BK1495">
        <f t="shared" si="238"/>
        <v>3.57</v>
      </c>
      <c r="BL1495">
        <f t="shared" si="239"/>
        <v>47344.879999999954</v>
      </c>
    </row>
    <row r="1496" spans="1:64" x14ac:dyDescent="0.2">
      <c r="A1496" s="1">
        <v>1494</v>
      </c>
      <c r="B1496" s="7" t="s">
        <v>122</v>
      </c>
      <c r="C1496" s="3">
        <v>39973</v>
      </c>
      <c r="D1496" s="4" t="s">
        <v>627</v>
      </c>
      <c r="E1496" s="4" t="s">
        <v>167</v>
      </c>
      <c r="F1496" s="5" t="str">
        <f t="shared" si="230"/>
        <v>M</v>
      </c>
      <c r="G1496" s="6">
        <v>0.92708333333333337</v>
      </c>
      <c r="H1496" s="6">
        <v>6.9444444444444441E-3</v>
      </c>
      <c r="I1496" s="85">
        <f t="shared" si="231"/>
        <v>114.99999999999996</v>
      </c>
      <c r="J1496" s="86">
        <f>I1496*Segmentos!$D$7*(AH1496%)*IF(ISNUMBER(AI1496),AI1496%,0)</f>
        <v>4772039.9999999991</v>
      </c>
      <c r="K1496" s="86">
        <f>I1496*Segmentos!$D$7*(AL1496%)*IF(ISNUMBER(AM1496),AM1496%,0)</f>
        <v>5079871.9999999991</v>
      </c>
      <c r="L1496" s="4"/>
      <c r="M1496" s="2">
        <v>10.72</v>
      </c>
      <c r="N1496" s="2">
        <v>26.9</v>
      </c>
      <c r="O1496" s="2">
        <v>39.9</v>
      </c>
      <c r="P1496" s="2">
        <v>94.036500000000004</v>
      </c>
      <c r="Q1496" s="2">
        <v>6.37</v>
      </c>
      <c r="R1496" s="2">
        <v>17.899999999999999</v>
      </c>
      <c r="S1496" s="2">
        <v>35.5</v>
      </c>
      <c r="T1496" s="2">
        <v>9.3217999999999996</v>
      </c>
      <c r="U1496" s="2">
        <v>9.23</v>
      </c>
      <c r="V1496" s="2">
        <v>27.9</v>
      </c>
      <c r="W1496" s="2">
        <v>33.1</v>
      </c>
      <c r="X1496" s="2">
        <v>16.970600000000001</v>
      </c>
      <c r="Y1496" s="2">
        <v>8.9600000000000009</v>
      </c>
      <c r="Z1496" s="2">
        <v>28.1</v>
      </c>
      <c r="AA1496" s="2">
        <v>31.9</v>
      </c>
      <c r="AB1496" s="2">
        <v>23.210100000000001</v>
      </c>
      <c r="AC1496" s="2">
        <v>15.46</v>
      </c>
      <c r="AD1496" s="2">
        <v>29.7</v>
      </c>
      <c r="AE1496" s="2">
        <v>52</v>
      </c>
      <c r="AF1496" s="2">
        <v>44.534100000000002</v>
      </c>
      <c r="AG1496" s="20">
        <v>10.37</v>
      </c>
      <c r="AH1496" s="20">
        <v>26.6</v>
      </c>
      <c r="AI1496" s="20">
        <v>39</v>
      </c>
      <c r="AJ1496" s="20">
        <v>43.158999999999999</v>
      </c>
      <c r="AK1496" s="18">
        <v>11.03</v>
      </c>
      <c r="AL1496" s="18">
        <v>27.2</v>
      </c>
      <c r="AM1496" s="18">
        <v>40.6</v>
      </c>
      <c r="AN1496" s="18">
        <v>50.877499999999998</v>
      </c>
      <c r="AO1496" s="2">
        <v>9.56</v>
      </c>
      <c r="AP1496" s="2">
        <v>23.5</v>
      </c>
      <c r="AQ1496" s="2">
        <v>40.700000000000003</v>
      </c>
      <c r="AR1496" s="2">
        <v>9.1661999999999999</v>
      </c>
      <c r="AS1496" s="2">
        <v>11.05</v>
      </c>
      <c r="AT1496" s="2">
        <v>28</v>
      </c>
      <c r="AU1496" s="2">
        <v>39.5</v>
      </c>
      <c r="AV1496" s="2">
        <v>21.357600000000001</v>
      </c>
      <c r="AW1496" s="2">
        <v>14.1</v>
      </c>
      <c r="AX1496" s="2">
        <v>31.8</v>
      </c>
      <c r="AY1496" s="2">
        <v>44.4</v>
      </c>
      <c r="AZ1496" s="2">
        <v>35.568399999999997</v>
      </c>
      <c r="BA1496" s="2">
        <v>8.32</v>
      </c>
      <c r="BB1496" s="2">
        <v>23.6</v>
      </c>
      <c r="BC1496" s="2">
        <v>35.299999999999997</v>
      </c>
      <c r="BD1496" s="2">
        <v>27.944299999999998</v>
      </c>
      <c r="BE1496" s="4" t="str">
        <f t="shared" si="232"/>
        <v>ENTRETENIDO</v>
      </c>
      <c r="BF1496" s="4">
        <f t="shared" si="233"/>
        <v>11.759200000000002</v>
      </c>
      <c r="BG1496">
        <f t="shared" si="234"/>
        <v>9.56</v>
      </c>
      <c r="BH1496">
        <f t="shared" si="235"/>
        <v>11.05</v>
      </c>
      <c r="BI1496">
        <f t="shared" si="236"/>
        <v>14.1</v>
      </c>
      <c r="BJ1496">
        <f t="shared" si="237"/>
        <v>11.03</v>
      </c>
      <c r="BK1496">
        <f t="shared" si="238"/>
        <v>10.37</v>
      </c>
      <c r="BL1496">
        <f t="shared" si="239"/>
        <v>123430.64999999994</v>
      </c>
    </row>
    <row r="1497" spans="1:64" x14ac:dyDescent="0.2">
      <c r="A1497" s="1">
        <v>1495</v>
      </c>
      <c r="B1497" s="7" t="s">
        <v>1</v>
      </c>
      <c r="C1497" s="3">
        <v>39973</v>
      </c>
      <c r="D1497" s="4" t="s">
        <v>627</v>
      </c>
      <c r="E1497" s="4" t="s">
        <v>163</v>
      </c>
      <c r="F1497" s="5" t="str">
        <f t="shared" si="230"/>
        <v>M</v>
      </c>
      <c r="G1497" s="6">
        <v>0.85416666666666663</v>
      </c>
      <c r="H1497" s="6">
        <v>0.88402777777777775</v>
      </c>
      <c r="I1497" s="85">
        <f t="shared" si="231"/>
        <v>43.000000000000007</v>
      </c>
      <c r="J1497" s="86">
        <f>I1497*Segmentos!$D$7*(AH1497%)*IF(ISNUMBER(AI1497),AI1497%,0)</f>
        <v>554906.40000000014</v>
      </c>
      <c r="K1497" s="86">
        <f>I1497*Segmentos!$D$7*(AL1497%)*IF(ISNUMBER(AM1497),AM1497%,0)</f>
        <v>1139465.6000000003</v>
      </c>
      <c r="L1497" s="4"/>
      <c r="M1497" s="2">
        <v>5</v>
      </c>
      <c r="N1497" s="2">
        <v>8.1</v>
      </c>
      <c r="O1497" s="2">
        <v>61.3</v>
      </c>
      <c r="P1497" s="2">
        <v>79.276600000000002</v>
      </c>
      <c r="Q1497" s="2">
        <v>4.7699999999999996</v>
      </c>
      <c r="R1497" s="2">
        <v>9.1</v>
      </c>
      <c r="S1497" s="2">
        <v>52.4</v>
      </c>
      <c r="T1497" s="2">
        <v>12.617599999999999</v>
      </c>
      <c r="U1497" s="2">
        <v>3.92</v>
      </c>
      <c r="V1497" s="2">
        <v>8.6999999999999993</v>
      </c>
      <c r="W1497" s="2">
        <v>45.3</v>
      </c>
      <c r="X1497" s="2">
        <v>13.036899999999999</v>
      </c>
      <c r="Y1497" s="2">
        <v>3.63</v>
      </c>
      <c r="Z1497" s="2">
        <v>6.6</v>
      </c>
      <c r="AA1497" s="2">
        <v>55.2</v>
      </c>
      <c r="AB1497" s="2">
        <v>16.9984</v>
      </c>
      <c r="AC1497" s="2">
        <v>7.03</v>
      </c>
      <c r="AD1497" s="2">
        <v>8.8000000000000007</v>
      </c>
      <c r="AE1497" s="2">
        <v>80.3</v>
      </c>
      <c r="AF1497" s="2">
        <v>36.623800000000003</v>
      </c>
      <c r="AG1497" s="20">
        <v>3.23</v>
      </c>
      <c r="AH1497" s="20">
        <v>5.7</v>
      </c>
      <c r="AI1497" s="20">
        <v>56.6</v>
      </c>
      <c r="AJ1497" s="20">
        <v>24.289300000000001</v>
      </c>
      <c r="AK1497" s="18">
        <v>6.6</v>
      </c>
      <c r="AL1497" s="18">
        <v>10.4</v>
      </c>
      <c r="AM1497" s="18">
        <v>63.7</v>
      </c>
      <c r="AN1497" s="18">
        <v>54.987299999999998</v>
      </c>
      <c r="AO1497" s="2">
        <v>3.26</v>
      </c>
      <c r="AP1497" s="2">
        <v>7.2</v>
      </c>
      <c r="AQ1497" s="2">
        <v>45</v>
      </c>
      <c r="AR1497" s="2">
        <v>5.6481000000000003</v>
      </c>
      <c r="AS1497" s="2">
        <v>6.16</v>
      </c>
      <c r="AT1497" s="2">
        <v>9.5</v>
      </c>
      <c r="AU1497" s="2">
        <v>64.900000000000006</v>
      </c>
      <c r="AV1497" s="2">
        <v>21.505700000000001</v>
      </c>
      <c r="AW1497" s="2">
        <v>5.7</v>
      </c>
      <c r="AX1497" s="2">
        <v>8.3000000000000007</v>
      </c>
      <c r="AY1497" s="2">
        <v>68.8</v>
      </c>
      <c r="AZ1497" s="2">
        <v>25.9834</v>
      </c>
      <c r="BA1497" s="2">
        <v>4.3</v>
      </c>
      <c r="BB1497" s="2">
        <v>7.5</v>
      </c>
      <c r="BC1497" s="2">
        <v>57.1</v>
      </c>
      <c r="BD1497" s="2">
        <v>26.139299999999999</v>
      </c>
      <c r="BE1497" s="4" t="str">
        <f t="shared" si="232"/>
        <v>NO APLICA</v>
      </c>
      <c r="BF1497" s="4">
        <f t="shared" si="233"/>
        <v>5.5504000000000007</v>
      </c>
      <c r="BG1497">
        <f t="shared" si="234"/>
        <v>3.26</v>
      </c>
      <c r="BH1497">
        <f t="shared" si="235"/>
        <v>6.16</v>
      </c>
      <c r="BI1497">
        <f t="shared" si="236"/>
        <v>5.7</v>
      </c>
      <c r="BJ1497">
        <f t="shared" si="237"/>
        <v>6.6</v>
      </c>
      <c r="BK1497">
        <f t="shared" si="238"/>
        <v>3.23</v>
      </c>
      <c r="BL1497">
        <f t="shared" si="239"/>
        <v>21350.790000000005</v>
      </c>
    </row>
    <row r="1498" spans="1:64" x14ac:dyDescent="0.2">
      <c r="A1498" s="1">
        <v>1496</v>
      </c>
      <c r="B1498" s="7" t="s">
        <v>36</v>
      </c>
      <c r="C1498" s="3">
        <v>39973</v>
      </c>
      <c r="D1498" s="4" t="s">
        <v>626</v>
      </c>
      <c r="E1498" s="4" t="s">
        <v>163</v>
      </c>
      <c r="F1498" s="5" t="str">
        <f t="shared" si="230"/>
        <v>M</v>
      </c>
      <c r="G1498" s="6">
        <v>0.92013888888888884</v>
      </c>
      <c r="H1498" s="6">
        <v>0.94305555555555554</v>
      </c>
      <c r="I1498" s="85">
        <f t="shared" si="231"/>
        <v>33.000000000000043</v>
      </c>
      <c r="J1498" s="86">
        <f>I1498*Segmentos!$D$7*(AH1498%)*IF(ISNUMBER(AI1498),AI1498%,0)</f>
        <v>1280664.0000000016</v>
      </c>
      <c r="K1498" s="86">
        <f>I1498*Segmentos!$D$7*(AL1498%)*IF(ISNUMBER(AM1498),AM1498%,0)</f>
        <v>2201100.0000000028</v>
      </c>
      <c r="L1498" s="4"/>
      <c r="M1498" s="2">
        <v>13.38</v>
      </c>
      <c r="N1498" s="2">
        <v>19.399999999999999</v>
      </c>
      <c r="O1498" s="2">
        <v>68.900000000000006</v>
      </c>
      <c r="P1498" s="2">
        <v>87.240899999999996</v>
      </c>
      <c r="Q1498" s="2">
        <v>11.62</v>
      </c>
      <c r="R1498" s="2">
        <v>15.2</v>
      </c>
      <c r="S1498" s="2">
        <v>76.599999999999994</v>
      </c>
      <c r="T1498" s="2">
        <v>12.644600000000001</v>
      </c>
      <c r="U1498" s="2">
        <v>12.19</v>
      </c>
      <c r="V1498" s="2">
        <v>20.8</v>
      </c>
      <c r="W1498" s="2">
        <v>58.5</v>
      </c>
      <c r="X1498" s="2">
        <v>16.668600000000001</v>
      </c>
      <c r="Y1498" s="2">
        <v>13.45</v>
      </c>
      <c r="Z1498" s="2">
        <v>20.3</v>
      </c>
      <c r="AA1498" s="2">
        <v>66.400000000000006</v>
      </c>
      <c r="AB1498" s="2">
        <v>25.893599999999999</v>
      </c>
      <c r="AC1498" s="2">
        <v>14.97</v>
      </c>
      <c r="AD1498" s="2">
        <v>19.899999999999999</v>
      </c>
      <c r="AE1498" s="2">
        <v>75.2</v>
      </c>
      <c r="AF1498" s="2">
        <v>32.034100000000002</v>
      </c>
      <c r="AG1498" s="20">
        <v>9.6999999999999993</v>
      </c>
      <c r="AH1498" s="20">
        <v>15.4</v>
      </c>
      <c r="AI1498" s="20">
        <v>63</v>
      </c>
      <c r="AJ1498" s="20">
        <v>30.017900000000001</v>
      </c>
      <c r="AK1498" s="18">
        <v>16.7</v>
      </c>
      <c r="AL1498" s="18">
        <v>23</v>
      </c>
      <c r="AM1498" s="18">
        <v>72.5</v>
      </c>
      <c r="AN1498" s="18">
        <v>57.223100000000002</v>
      </c>
      <c r="AO1498" s="2">
        <v>14.62</v>
      </c>
      <c r="AP1498" s="2">
        <v>19.2</v>
      </c>
      <c r="AQ1498" s="2">
        <v>76</v>
      </c>
      <c r="AR1498" s="2">
        <v>10.415800000000001</v>
      </c>
      <c r="AS1498" s="2">
        <v>14.26</v>
      </c>
      <c r="AT1498" s="2">
        <v>18</v>
      </c>
      <c r="AU1498" s="2">
        <v>79.400000000000006</v>
      </c>
      <c r="AV1498" s="2">
        <v>20.485099999999999</v>
      </c>
      <c r="AW1498" s="2">
        <v>12.26</v>
      </c>
      <c r="AX1498" s="2">
        <v>18.5</v>
      </c>
      <c r="AY1498" s="2">
        <v>66.400000000000006</v>
      </c>
      <c r="AZ1498" s="2">
        <v>22.984100000000002</v>
      </c>
      <c r="BA1498" s="2">
        <v>13.36</v>
      </c>
      <c r="BB1498" s="2">
        <v>21</v>
      </c>
      <c r="BC1498" s="2">
        <v>63.6</v>
      </c>
      <c r="BD1498" s="2">
        <v>33.355800000000002</v>
      </c>
      <c r="BE1498" s="4" t="str">
        <f t="shared" si="232"/>
        <v>NO APLICA</v>
      </c>
      <c r="BF1498" s="4">
        <f t="shared" si="233"/>
        <v>13.953999999999999</v>
      </c>
      <c r="BG1498">
        <f t="shared" si="234"/>
        <v>14.62</v>
      </c>
      <c r="BH1498">
        <f t="shared" si="235"/>
        <v>14.26</v>
      </c>
      <c r="BI1498">
        <f t="shared" si="236"/>
        <v>13.36</v>
      </c>
      <c r="BJ1498">
        <f t="shared" si="237"/>
        <v>16.7</v>
      </c>
      <c r="BK1498">
        <f t="shared" si="238"/>
        <v>9.6999999999999993</v>
      </c>
      <c r="BL1498">
        <f t="shared" si="239"/>
        <v>44109.780000000057</v>
      </c>
    </row>
    <row r="1499" spans="1:64" x14ac:dyDescent="0.2">
      <c r="A1499" s="1">
        <v>1497</v>
      </c>
      <c r="B1499" s="7" t="s">
        <v>88</v>
      </c>
      <c r="C1499" s="3">
        <v>39973</v>
      </c>
      <c r="D1499" s="4" t="s">
        <v>626</v>
      </c>
      <c r="E1499" s="4" t="s">
        <v>163</v>
      </c>
      <c r="F1499" s="5" t="str">
        <f t="shared" si="230"/>
        <v>M</v>
      </c>
      <c r="G1499" s="6">
        <v>0.91805555555555562</v>
      </c>
      <c r="H1499" s="6">
        <v>0.92013888888888884</v>
      </c>
      <c r="I1499" s="85">
        <f t="shared" si="231"/>
        <v>2.9999999999998295</v>
      </c>
      <c r="J1499" s="86">
        <f>I1499*Segmentos!$D$7*(AH1499%)*IF(ISNUMBER(AI1499),AI1499%,0)</f>
        <v>115499.99999999342</v>
      </c>
      <c r="K1499" s="86">
        <f>I1499*Segmentos!$D$7*(AL1499%)*IF(ISNUMBER(AM1499),AM1499%,0)</f>
        <v>176626.79999998998</v>
      </c>
      <c r="L1499" s="4"/>
      <c r="M1499" s="2">
        <v>12.32</v>
      </c>
      <c r="N1499" s="2">
        <v>13.8</v>
      </c>
      <c r="O1499" s="2">
        <v>89.2</v>
      </c>
      <c r="P1499" s="2">
        <v>89.641800000000003</v>
      </c>
      <c r="Q1499" s="2">
        <v>8.92</v>
      </c>
      <c r="R1499" s="2">
        <v>9.4</v>
      </c>
      <c r="S1499" s="2">
        <v>95.1</v>
      </c>
      <c r="T1499" s="2">
        <v>10.8283</v>
      </c>
      <c r="U1499" s="2">
        <v>11.27</v>
      </c>
      <c r="V1499" s="2">
        <v>12.7</v>
      </c>
      <c r="W1499" s="2">
        <v>88.8</v>
      </c>
      <c r="X1499" s="2">
        <v>17.184799999999999</v>
      </c>
      <c r="Y1499" s="2">
        <v>11.45</v>
      </c>
      <c r="Z1499" s="2">
        <v>12.7</v>
      </c>
      <c r="AA1499" s="2">
        <v>90.3</v>
      </c>
      <c r="AB1499" s="2">
        <v>24.602699999999999</v>
      </c>
      <c r="AC1499" s="2">
        <v>15.5</v>
      </c>
      <c r="AD1499" s="2">
        <v>17.8</v>
      </c>
      <c r="AE1499" s="2">
        <v>87.1</v>
      </c>
      <c r="AF1499" s="2">
        <v>37.026000000000003</v>
      </c>
      <c r="AG1499" s="20">
        <v>9.66</v>
      </c>
      <c r="AH1499" s="20">
        <v>11</v>
      </c>
      <c r="AI1499" s="20">
        <v>87.5</v>
      </c>
      <c r="AJ1499" s="20">
        <v>33.350999999999999</v>
      </c>
      <c r="AK1499" s="18">
        <v>14.72</v>
      </c>
      <c r="AL1499" s="18">
        <v>16.3</v>
      </c>
      <c r="AM1499" s="18">
        <v>90.3</v>
      </c>
      <c r="AN1499" s="18">
        <v>56.290900000000001</v>
      </c>
      <c r="AO1499" s="2">
        <v>11.6</v>
      </c>
      <c r="AP1499" s="2">
        <v>12.9</v>
      </c>
      <c r="AQ1499" s="2">
        <v>90.2</v>
      </c>
      <c r="AR1499" s="2">
        <v>9.2187000000000001</v>
      </c>
      <c r="AS1499" s="2">
        <v>11.12</v>
      </c>
      <c r="AT1499" s="2">
        <v>12.3</v>
      </c>
      <c r="AU1499" s="2">
        <v>90.3</v>
      </c>
      <c r="AV1499" s="2">
        <v>17.813300000000002</v>
      </c>
      <c r="AW1499" s="2">
        <v>11.32</v>
      </c>
      <c r="AX1499" s="2">
        <v>12.5</v>
      </c>
      <c r="AY1499" s="2">
        <v>90.9</v>
      </c>
      <c r="AZ1499" s="2">
        <v>23.681100000000001</v>
      </c>
      <c r="BA1499" s="2">
        <v>13.97</v>
      </c>
      <c r="BB1499" s="2">
        <v>16</v>
      </c>
      <c r="BC1499" s="2">
        <v>87.5</v>
      </c>
      <c r="BD1499" s="2">
        <v>38.928699999999999</v>
      </c>
      <c r="BE1499" s="4" t="str">
        <f t="shared" si="232"/>
        <v>NO APLICA</v>
      </c>
      <c r="BF1499" s="4">
        <f t="shared" si="233"/>
        <v>12.338200000000001</v>
      </c>
      <c r="BG1499">
        <f t="shared" si="234"/>
        <v>11.6</v>
      </c>
      <c r="BH1499">
        <f t="shared" si="235"/>
        <v>11.12</v>
      </c>
      <c r="BI1499">
        <f t="shared" si="236"/>
        <v>13.97</v>
      </c>
      <c r="BJ1499">
        <f t="shared" si="237"/>
        <v>14.72</v>
      </c>
      <c r="BK1499">
        <f t="shared" si="238"/>
        <v>9.66</v>
      </c>
      <c r="BL1499">
        <f t="shared" si="239"/>
        <v>3692.87999999979</v>
      </c>
    </row>
    <row r="1500" spans="1:64" x14ac:dyDescent="0.2">
      <c r="A1500" s="1">
        <v>1498</v>
      </c>
      <c r="B1500" s="7" t="s">
        <v>30</v>
      </c>
      <c r="C1500" s="3">
        <v>39973</v>
      </c>
      <c r="D1500" s="4" t="s">
        <v>628</v>
      </c>
      <c r="E1500" s="4" t="s">
        <v>163</v>
      </c>
      <c r="F1500" s="5" t="str">
        <f t="shared" si="230"/>
        <v>M</v>
      </c>
      <c r="G1500" s="6">
        <v>0.87708333333333333</v>
      </c>
      <c r="H1500" s="6">
        <v>0.91111111111111109</v>
      </c>
      <c r="I1500" s="85">
        <f t="shared" si="231"/>
        <v>48.999999999999986</v>
      </c>
      <c r="J1500" s="86">
        <f>I1500*Segmentos!$D$7*(AH1500%)*IF(ISNUMBER(AI1500),AI1500%,0)</f>
        <v>84907.199999999968</v>
      </c>
      <c r="K1500" s="86">
        <f>I1500*Segmentos!$D$7*(AL1500%)*IF(ISNUMBER(AM1500),AM1500%,0)</f>
        <v>335159.99999999983</v>
      </c>
      <c r="L1500" s="4"/>
      <c r="M1500" s="2">
        <v>1.1000000000000001</v>
      </c>
      <c r="N1500" s="2">
        <v>2.9</v>
      </c>
      <c r="O1500" s="2">
        <v>38.200000000000003</v>
      </c>
      <c r="P1500" s="2">
        <v>82.940100000000001</v>
      </c>
      <c r="Q1500" s="2">
        <v>0.03</v>
      </c>
      <c r="R1500" s="2">
        <v>0.9</v>
      </c>
      <c r="S1500" s="2">
        <v>3.5</v>
      </c>
      <c r="T1500" s="2">
        <v>0.4073</v>
      </c>
      <c r="U1500" s="2">
        <v>0.45</v>
      </c>
      <c r="V1500" s="2">
        <v>1.2</v>
      </c>
      <c r="W1500" s="2">
        <v>36</v>
      </c>
      <c r="X1500" s="2">
        <v>7.0693999999999999</v>
      </c>
      <c r="Y1500" s="2">
        <v>1.06</v>
      </c>
      <c r="Z1500" s="2">
        <v>3</v>
      </c>
      <c r="AA1500" s="2">
        <v>35.4</v>
      </c>
      <c r="AB1500" s="2">
        <v>23.776</v>
      </c>
      <c r="AC1500" s="2">
        <v>2.08</v>
      </c>
      <c r="AD1500" s="2">
        <v>4.8</v>
      </c>
      <c r="AE1500" s="2">
        <v>43.5</v>
      </c>
      <c r="AF1500" s="2">
        <v>51.6875</v>
      </c>
      <c r="AG1500" s="20">
        <v>0.43</v>
      </c>
      <c r="AH1500" s="20">
        <v>1.9</v>
      </c>
      <c r="AI1500" s="20">
        <v>22.8</v>
      </c>
      <c r="AJ1500" s="20">
        <v>15.346500000000001</v>
      </c>
      <c r="AK1500" s="18">
        <v>1.7</v>
      </c>
      <c r="AL1500" s="18">
        <v>3.8</v>
      </c>
      <c r="AM1500" s="18">
        <v>45</v>
      </c>
      <c r="AN1500" s="18">
        <v>67.593599999999995</v>
      </c>
      <c r="AO1500" s="2">
        <v>0.33</v>
      </c>
      <c r="AP1500" s="2">
        <v>0.9</v>
      </c>
      <c r="AQ1500" s="2">
        <v>35.299999999999997</v>
      </c>
      <c r="AR1500" s="2">
        <v>2.7461000000000002</v>
      </c>
      <c r="AS1500" s="2">
        <v>0.94</v>
      </c>
      <c r="AT1500" s="2">
        <v>3.5</v>
      </c>
      <c r="AU1500" s="2">
        <v>26.6</v>
      </c>
      <c r="AV1500" s="2">
        <v>15.6303</v>
      </c>
      <c r="AW1500" s="2">
        <v>1.01</v>
      </c>
      <c r="AX1500" s="2">
        <v>2.2999999999999998</v>
      </c>
      <c r="AY1500" s="2">
        <v>43.4</v>
      </c>
      <c r="AZ1500" s="2">
        <v>21.986899999999999</v>
      </c>
      <c r="BA1500" s="2">
        <v>1.47</v>
      </c>
      <c r="BB1500" s="2">
        <v>3.5</v>
      </c>
      <c r="BC1500" s="2">
        <v>42.5</v>
      </c>
      <c r="BD1500" s="2">
        <v>42.576799999999999</v>
      </c>
      <c r="BE1500" s="4" t="str">
        <f t="shared" si="232"/>
        <v>NO APLICA</v>
      </c>
      <c r="BF1500" s="4">
        <f t="shared" si="233"/>
        <v>1.0883999999999998</v>
      </c>
      <c r="BG1500">
        <f t="shared" si="234"/>
        <v>0.33</v>
      </c>
      <c r="BH1500">
        <f t="shared" si="235"/>
        <v>0.94</v>
      </c>
      <c r="BI1500">
        <f t="shared" si="236"/>
        <v>1.47</v>
      </c>
      <c r="BJ1500">
        <f t="shared" si="237"/>
        <v>1.7</v>
      </c>
      <c r="BK1500">
        <f t="shared" si="238"/>
        <v>0.43</v>
      </c>
      <c r="BL1500">
        <f t="shared" si="239"/>
        <v>5428.2199999999993</v>
      </c>
    </row>
    <row r="1501" spans="1:64" x14ac:dyDescent="0.2">
      <c r="A1501" s="1">
        <v>1499</v>
      </c>
      <c r="B1501" s="7" t="s">
        <v>20</v>
      </c>
      <c r="C1501" s="3">
        <v>39973</v>
      </c>
      <c r="D1501" s="4" t="s">
        <v>17</v>
      </c>
      <c r="E1501" s="4" t="s">
        <v>169</v>
      </c>
      <c r="F1501" s="5" t="str">
        <f t="shared" si="230"/>
        <v>M</v>
      </c>
      <c r="G1501" s="6">
        <v>0.9159722222222223</v>
      </c>
      <c r="H1501" s="6">
        <v>0.9590277777777777</v>
      </c>
      <c r="I1501" s="85">
        <f t="shared" si="231"/>
        <v>61.99999999999978</v>
      </c>
      <c r="J1501" s="86">
        <f>I1501*Segmentos!$D$7*(AH1501%)*IF(ISNUMBER(AI1501),AI1501%,0)</f>
        <v>31099.199999999895</v>
      </c>
      <c r="K1501" s="86">
        <f>I1501*Segmentos!$D$7*(AL1501%)*IF(ISNUMBER(AM1501),AM1501%,0)</f>
        <v>35711.999999999876</v>
      </c>
      <c r="L1501" s="4"/>
      <c r="M1501" s="2">
        <v>0.14000000000000001</v>
      </c>
      <c r="N1501" s="2">
        <v>1.4</v>
      </c>
      <c r="O1501" s="2">
        <v>9.9</v>
      </c>
      <c r="P1501" s="2">
        <v>100</v>
      </c>
      <c r="Q1501" s="2">
        <v>0.06</v>
      </c>
      <c r="R1501" s="2">
        <v>0.4</v>
      </c>
      <c r="S1501" s="2">
        <v>12.9</v>
      </c>
      <c r="T1501" s="2">
        <v>6.8630000000000004</v>
      </c>
      <c r="U1501" s="2">
        <v>0.2</v>
      </c>
      <c r="V1501" s="2">
        <v>2</v>
      </c>
      <c r="W1501" s="2">
        <v>10.3</v>
      </c>
      <c r="X1501" s="2">
        <v>31.1129</v>
      </c>
      <c r="Y1501" s="2">
        <v>0.06</v>
      </c>
      <c r="Z1501" s="2">
        <v>0.5</v>
      </c>
      <c r="AA1501" s="2">
        <v>12</v>
      </c>
      <c r="AB1501" s="2">
        <v>13.522500000000001</v>
      </c>
      <c r="AC1501" s="2">
        <v>0.2</v>
      </c>
      <c r="AD1501" s="2">
        <v>2.2999999999999998</v>
      </c>
      <c r="AE1501" s="2">
        <v>8.9</v>
      </c>
      <c r="AF1501" s="2">
        <v>48.501600000000003</v>
      </c>
      <c r="AG1501" s="20">
        <v>0.13</v>
      </c>
      <c r="AH1501" s="20">
        <v>1.1000000000000001</v>
      </c>
      <c r="AI1501" s="20">
        <v>11.4</v>
      </c>
      <c r="AJ1501" s="20">
        <v>44.5871</v>
      </c>
      <c r="AK1501" s="18">
        <v>0.14000000000000001</v>
      </c>
      <c r="AL1501" s="18">
        <v>1.6</v>
      </c>
      <c r="AM1501" s="18">
        <v>9</v>
      </c>
      <c r="AN1501" s="18">
        <v>55.4129</v>
      </c>
      <c r="AO1501" s="2">
        <v>0.08</v>
      </c>
      <c r="AP1501" s="2">
        <v>0.3</v>
      </c>
      <c r="AQ1501" s="2">
        <v>27.5</v>
      </c>
      <c r="AR1501" s="2">
        <v>6.4367000000000001</v>
      </c>
      <c r="AS1501" s="2">
        <v>0.12</v>
      </c>
      <c r="AT1501" s="2">
        <v>0.8</v>
      </c>
      <c r="AU1501" s="2">
        <v>14.1</v>
      </c>
      <c r="AV1501" s="2">
        <v>19.217400000000001</v>
      </c>
      <c r="AW1501" s="2">
        <v>0.14000000000000001</v>
      </c>
      <c r="AX1501" s="2">
        <v>0.6</v>
      </c>
      <c r="AY1501" s="2">
        <v>21.5</v>
      </c>
      <c r="AZ1501" s="2">
        <v>28.944199999999999</v>
      </c>
      <c r="BA1501" s="2">
        <v>0.16</v>
      </c>
      <c r="BB1501" s="2">
        <v>2.6</v>
      </c>
      <c r="BC1501" s="2">
        <v>6.3</v>
      </c>
      <c r="BD1501" s="2">
        <v>45.401699999999998</v>
      </c>
      <c r="BE1501" s="4" t="str">
        <f t="shared" si="232"/>
        <v>ABURRIDO</v>
      </c>
      <c r="BF1501" s="4">
        <f t="shared" si="233"/>
        <v>0.13120000000000001</v>
      </c>
      <c r="BG1501">
        <f t="shared" si="234"/>
        <v>0.08</v>
      </c>
      <c r="BH1501">
        <f t="shared" si="235"/>
        <v>0.12</v>
      </c>
      <c r="BI1501">
        <f t="shared" si="236"/>
        <v>0.16</v>
      </c>
      <c r="BJ1501">
        <f t="shared" si="237"/>
        <v>0.14000000000000001</v>
      </c>
      <c r="BK1501">
        <f t="shared" si="238"/>
        <v>0.13</v>
      </c>
      <c r="BL1501">
        <f t="shared" si="239"/>
        <v>859.31999999999687</v>
      </c>
    </row>
    <row r="1502" spans="1:64" x14ac:dyDescent="0.2">
      <c r="A1502" s="1">
        <v>1500</v>
      </c>
      <c r="B1502" s="7" t="s">
        <v>11</v>
      </c>
      <c r="C1502" s="3">
        <v>39973</v>
      </c>
      <c r="D1502" s="4" t="s">
        <v>8</v>
      </c>
      <c r="E1502" s="4" t="s">
        <v>166</v>
      </c>
      <c r="F1502" s="5" t="str">
        <f t="shared" si="230"/>
        <v>M</v>
      </c>
      <c r="G1502" s="6">
        <v>0.91249999999999998</v>
      </c>
      <c r="H1502" s="6">
        <v>0.91319444444444453</v>
      </c>
      <c r="I1502" s="85">
        <f t="shared" si="231"/>
        <v>1.0000000000001563</v>
      </c>
      <c r="J1502" s="86">
        <f>I1502*Segmentos!$D$7*(AH1502%)*IF(ISNUMBER(AI1502),AI1502%,0)</f>
        <v>18400.000000002874</v>
      </c>
      <c r="K1502" s="86">
        <f>I1502*Segmentos!$D$7*(AL1502%)*IF(ISNUMBER(AM1502),AM1502%,0)</f>
        <v>18400.000000002874</v>
      </c>
      <c r="L1502" s="4"/>
      <c r="M1502" s="2">
        <v>4.5999999999999996</v>
      </c>
      <c r="N1502" s="2">
        <v>4.5999999999999996</v>
      </c>
      <c r="O1502" s="2">
        <v>100</v>
      </c>
      <c r="P1502" s="2">
        <v>81.561099999999996</v>
      </c>
      <c r="Q1502" s="2">
        <v>1.65</v>
      </c>
      <c r="R1502" s="2">
        <v>1.6</v>
      </c>
      <c r="S1502" s="2">
        <v>100</v>
      </c>
      <c r="T1502" s="2">
        <v>4.8715999999999999</v>
      </c>
      <c r="U1502" s="2">
        <v>1.93</v>
      </c>
      <c r="V1502" s="2">
        <v>1.9</v>
      </c>
      <c r="W1502" s="2">
        <v>100</v>
      </c>
      <c r="X1502" s="2">
        <v>7.1687000000000003</v>
      </c>
      <c r="Y1502" s="2">
        <v>4.51</v>
      </c>
      <c r="Z1502" s="2">
        <v>4.5</v>
      </c>
      <c r="AA1502" s="2">
        <v>100</v>
      </c>
      <c r="AB1502" s="2">
        <v>23.626999999999999</v>
      </c>
      <c r="AC1502" s="2">
        <v>7.88</v>
      </c>
      <c r="AD1502" s="2">
        <v>7.9</v>
      </c>
      <c r="AE1502" s="2">
        <v>100</v>
      </c>
      <c r="AF1502" s="2">
        <v>45.893799999999999</v>
      </c>
      <c r="AG1502" s="20">
        <v>4.59</v>
      </c>
      <c r="AH1502" s="20">
        <v>4.5999999999999996</v>
      </c>
      <c r="AI1502" s="20">
        <v>100</v>
      </c>
      <c r="AJ1502" s="20">
        <v>38.590899999999998</v>
      </c>
      <c r="AK1502" s="18">
        <v>4.6100000000000003</v>
      </c>
      <c r="AL1502" s="18">
        <v>4.5999999999999996</v>
      </c>
      <c r="AM1502" s="18">
        <v>100</v>
      </c>
      <c r="AN1502" s="18">
        <v>42.970199999999998</v>
      </c>
      <c r="AO1502" s="2">
        <v>0.76</v>
      </c>
      <c r="AP1502" s="2">
        <v>0.8</v>
      </c>
      <c r="AQ1502" s="2">
        <v>100</v>
      </c>
      <c r="AR1502" s="2">
        <v>1.4789000000000001</v>
      </c>
      <c r="AS1502" s="2">
        <v>3.66</v>
      </c>
      <c r="AT1502" s="2">
        <v>3.7</v>
      </c>
      <c r="AU1502" s="2">
        <v>100</v>
      </c>
      <c r="AV1502" s="2">
        <v>14.289099999999999</v>
      </c>
      <c r="AW1502" s="2">
        <v>3.18</v>
      </c>
      <c r="AX1502" s="2">
        <v>3.2</v>
      </c>
      <c r="AY1502" s="2">
        <v>100</v>
      </c>
      <c r="AZ1502" s="2">
        <v>16.2072</v>
      </c>
      <c r="BA1502" s="2">
        <v>7.3</v>
      </c>
      <c r="BB1502" s="2">
        <v>7.3</v>
      </c>
      <c r="BC1502" s="2">
        <v>100</v>
      </c>
      <c r="BD1502" s="2">
        <v>49.585900000000002</v>
      </c>
      <c r="BE1502" s="4" t="str">
        <f t="shared" si="232"/>
        <v>NO APLICA</v>
      </c>
      <c r="BF1502" s="4">
        <f t="shared" si="233"/>
        <v>4.6503999999999994</v>
      </c>
      <c r="BG1502">
        <f t="shared" si="234"/>
        <v>0.76</v>
      </c>
      <c r="BH1502">
        <f t="shared" si="235"/>
        <v>3.66</v>
      </c>
      <c r="BI1502">
        <f t="shared" si="236"/>
        <v>7.3</v>
      </c>
      <c r="BJ1502">
        <f t="shared" si="237"/>
        <v>4.6100000000000003</v>
      </c>
      <c r="BK1502">
        <f t="shared" si="238"/>
        <v>4.59</v>
      </c>
      <c r="BL1502">
        <f t="shared" si="239"/>
        <v>460.00000000007191</v>
      </c>
    </row>
    <row r="1503" spans="1:64" x14ac:dyDescent="0.2">
      <c r="A1503" s="1">
        <v>1501</v>
      </c>
      <c r="B1503" s="7" t="s">
        <v>11</v>
      </c>
      <c r="C1503" s="3">
        <v>39973</v>
      </c>
      <c r="D1503" s="4" t="s">
        <v>627</v>
      </c>
      <c r="E1503" s="4" t="s">
        <v>166</v>
      </c>
      <c r="F1503" s="5" t="str">
        <f t="shared" si="230"/>
        <v>M</v>
      </c>
      <c r="G1503" s="6">
        <v>0.92500000000000004</v>
      </c>
      <c r="H1503" s="6">
        <v>0.92708333333333337</v>
      </c>
      <c r="I1503" s="85">
        <f t="shared" si="231"/>
        <v>2.9999999999999893</v>
      </c>
      <c r="J1503" s="86">
        <f>I1503*Segmentos!$D$7*(AH1503%)*IF(ISNUMBER(AI1503),AI1503%,0)</f>
        <v>72194.399999999761</v>
      </c>
      <c r="K1503" s="86">
        <f>I1503*Segmentos!$D$7*(AL1503%)*IF(ISNUMBER(AM1503),AM1503%,0)</f>
        <v>78383.999999999724</v>
      </c>
      <c r="L1503" s="4"/>
      <c r="M1503" s="2">
        <v>6.28</v>
      </c>
      <c r="N1503" s="2">
        <v>7.2</v>
      </c>
      <c r="O1503" s="2">
        <v>86.9</v>
      </c>
      <c r="P1503" s="2">
        <v>88.464699999999993</v>
      </c>
      <c r="Q1503" s="2">
        <v>5.12</v>
      </c>
      <c r="R1503" s="2">
        <v>5.7</v>
      </c>
      <c r="S1503" s="2">
        <v>89.3</v>
      </c>
      <c r="T1503" s="2">
        <v>12.037000000000001</v>
      </c>
      <c r="U1503" s="2">
        <v>4.21</v>
      </c>
      <c r="V1503" s="2">
        <v>4.9000000000000004</v>
      </c>
      <c r="W1503" s="2">
        <v>86.2</v>
      </c>
      <c r="X1503" s="2">
        <v>12.4329</v>
      </c>
      <c r="Y1503" s="2">
        <v>4.1100000000000003</v>
      </c>
      <c r="Z1503" s="2">
        <v>5.0999999999999996</v>
      </c>
      <c r="AA1503" s="2">
        <v>80.8</v>
      </c>
      <c r="AB1503" s="2">
        <v>17.086500000000001</v>
      </c>
      <c r="AC1503" s="2">
        <v>10.15</v>
      </c>
      <c r="AD1503" s="2">
        <v>11.4</v>
      </c>
      <c r="AE1503" s="2">
        <v>88.8</v>
      </c>
      <c r="AF1503" s="2">
        <v>46.908200000000001</v>
      </c>
      <c r="AG1503" s="20">
        <v>5.99</v>
      </c>
      <c r="AH1503" s="20">
        <v>7.4</v>
      </c>
      <c r="AI1503" s="20">
        <v>81.3</v>
      </c>
      <c r="AJ1503" s="20">
        <v>39.989100000000001</v>
      </c>
      <c r="AK1503" s="18">
        <v>6.55</v>
      </c>
      <c r="AL1503" s="18">
        <v>7.1</v>
      </c>
      <c r="AM1503" s="18">
        <v>92</v>
      </c>
      <c r="AN1503" s="18">
        <v>48.475499999999997</v>
      </c>
      <c r="AO1503" s="2">
        <v>3.8</v>
      </c>
      <c r="AP1503" s="2">
        <v>4</v>
      </c>
      <c r="AQ1503" s="2">
        <v>94.4</v>
      </c>
      <c r="AR1503" s="2">
        <v>5.8506999999999998</v>
      </c>
      <c r="AS1503" s="2">
        <v>6.22</v>
      </c>
      <c r="AT1503" s="2">
        <v>7.1</v>
      </c>
      <c r="AU1503" s="2">
        <v>87.6</v>
      </c>
      <c r="AV1503" s="2">
        <v>19.285</v>
      </c>
      <c r="AW1503" s="2">
        <v>8.16</v>
      </c>
      <c r="AX1503" s="2">
        <v>9.3000000000000007</v>
      </c>
      <c r="AY1503" s="2">
        <v>87.5</v>
      </c>
      <c r="AZ1503" s="2">
        <v>33.055300000000003</v>
      </c>
      <c r="BA1503" s="2">
        <v>5.61</v>
      </c>
      <c r="BB1503" s="2">
        <v>6.7</v>
      </c>
      <c r="BC1503" s="2">
        <v>84.4</v>
      </c>
      <c r="BD1503" s="2">
        <v>30.273700000000002</v>
      </c>
      <c r="BE1503" s="4" t="str">
        <f t="shared" si="232"/>
        <v>NO APLICA</v>
      </c>
      <c r="BF1503" s="4">
        <f t="shared" si="233"/>
        <v>6.5811999999999999</v>
      </c>
      <c r="BG1503">
        <f t="shared" si="234"/>
        <v>3.8</v>
      </c>
      <c r="BH1503">
        <f t="shared" si="235"/>
        <v>6.22</v>
      </c>
      <c r="BI1503">
        <f t="shared" si="236"/>
        <v>8.16</v>
      </c>
      <c r="BJ1503">
        <f t="shared" si="237"/>
        <v>6.55</v>
      </c>
      <c r="BK1503">
        <f t="shared" si="238"/>
        <v>5.99</v>
      </c>
      <c r="BL1503">
        <f t="shared" si="239"/>
        <v>1877.0399999999934</v>
      </c>
    </row>
    <row r="1504" spans="1:64" x14ac:dyDescent="0.2">
      <c r="A1504" s="1">
        <v>1502</v>
      </c>
      <c r="B1504" s="7" t="s">
        <v>6</v>
      </c>
      <c r="C1504" s="3">
        <v>39973</v>
      </c>
      <c r="D1504" s="4" t="s">
        <v>3</v>
      </c>
      <c r="E1504" s="4" t="s">
        <v>166</v>
      </c>
      <c r="F1504" s="5" t="str">
        <f t="shared" si="230"/>
        <v>M</v>
      </c>
      <c r="G1504" s="6">
        <v>0.90902777777777777</v>
      </c>
      <c r="H1504" s="6">
        <v>0.91041666666666676</v>
      </c>
      <c r="I1504" s="85">
        <f t="shared" si="231"/>
        <v>2.0000000000001528</v>
      </c>
      <c r="J1504" s="86">
        <f>I1504*Segmentos!$D$7*(AH1504%)*IF(ISNUMBER(AI1504),AI1504%,0)</f>
        <v>64556.800000004943</v>
      </c>
      <c r="K1504" s="86">
        <f>I1504*Segmentos!$D$7*(AL1504%)*IF(ISNUMBER(AM1504),AM1504%,0)</f>
        <v>59444.00000000454</v>
      </c>
      <c r="L1504" s="4"/>
      <c r="M1504" s="2">
        <v>7.72</v>
      </c>
      <c r="N1504" s="2">
        <v>8.1999999999999993</v>
      </c>
      <c r="O1504" s="2">
        <v>94.1</v>
      </c>
      <c r="P1504" s="2">
        <v>88.043300000000002</v>
      </c>
      <c r="Q1504" s="2">
        <v>2.77</v>
      </c>
      <c r="R1504" s="2">
        <v>2.8</v>
      </c>
      <c r="S1504" s="2">
        <v>100</v>
      </c>
      <c r="T1504" s="2">
        <v>5.2702</v>
      </c>
      <c r="U1504" s="2">
        <v>8.2799999999999994</v>
      </c>
      <c r="V1504" s="2">
        <v>9.1999999999999993</v>
      </c>
      <c r="W1504" s="2">
        <v>90.4</v>
      </c>
      <c r="X1504" s="2">
        <v>19.811499999999999</v>
      </c>
      <c r="Y1504" s="2">
        <v>7.71</v>
      </c>
      <c r="Z1504" s="2">
        <v>8.6</v>
      </c>
      <c r="AA1504" s="2">
        <v>89.4</v>
      </c>
      <c r="AB1504" s="2">
        <v>25.968900000000001</v>
      </c>
      <c r="AC1504" s="2">
        <v>9.8800000000000008</v>
      </c>
      <c r="AD1504" s="2">
        <v>10</v>
      </c>
      <c r="AE1504" s="2">
        <v>98.9</v>
      </c>
      <c r="AF1504" s="2">
        <v>36.992800000000003</v>
      </c>
      <c r="AG1504" s="20">
        <v>8.08</v>
      </c>
      <c r="AH1504" s="20">
        <v>8.8000000000000007</v>
      </c>
      <c r="AI1504" s="20">
        <v>91.7</v>
      </c>
      <c r="AJ1504" s="20">
        <v>43.748699999999999</v>
      </c>
      <c r="AK1504" s="18">
        <v>7.39</v>
      </c>
      <c r="AL1504" s="18">
        <v>7.7</v>
      </c>
      <c r="AM1504" s="18">
        <v>96.5</v>
      </c>
      <c r="AN1504" s="18">
        <v>44.294600000000003</v>
      </c>
      <c r="AO1504" s="2">
        <v>4.9400000000000004</v>
      </c>
      <c r="AP1504" s="2">
        <v>5.6</v>
      </c>
      <c r="AQ1504" s="2">
        <v>88</v>
      </c>
      <c r="AR1504" s="2">
        <v>6.1645000000000003</v>
      </c>
      <c r="AS1504" s="2">
        <v>4.5</v>
      </c>
      <c r="AT1504" s="2">
        <v>4.7</v>
      </c>
      <c r="AU1504" s="2">
        <v>95.2</v>
      </c>
      <c r="AV1504" s="2">
        <v>11.320399999999999</v>
      </c>
      <c r="AW1504" s="2">
        <v>11.04</v>
      </c>
      <c r="AX1504" s="2">
        <v>11.1</v>
      </c>
      <c r="AY1504" s="2">
        <v>99.1</v>
      </c>
      <c r="AZ1504" s="2">
        <v>36.212899999999998</v>
      </c>
      <c r="BA1504" s="2">
        <v>7.86</v>
      </c>
      <c r="BB1504" s="2">
        <v>8.6999999999999993</v>
      </c>
      <c r="BC1504" s="2">
        <v>90</v>
      </c>
      <c r="BD1504" s="2">
        <v>34.345500000000001</v>
      </c>
      <c r="BE1504" s="4" t="str">
        <f t="shared" si="232"/>
        <v>NO APLICA</v>
      </c>
      <c r="BF1504" s="4">
        <f t="shared" si="233"/>
        <v>7.1391999999999998</v>
      </c>
      <c r="BG1504">
        <f t="shared" si="234"/>
        <v>4.9400000000000004</v>
      </c>
      <c r="BH1504">
        <f t="shared" si="235"/>
        <v>4.5</v>
      </c>
      <c r="BI1504">
        <f t="shared" si="236"/>
        <v>11.04</v>
      </c>
      <c r="BJ1504">
        <f t="shared" si="237"/>
        <v>7.39</v>
      </c>
      <c r="BK1504">
        <f t="shared" si="238"/>
        <v>8.08</v>
      </c>
      <c r="BL1504">
        <f t="shared" si="239"/>
        <v>1543.2400000001178</v>
      </c>
    </row>
    <row r="1505" spans="1:64" x14ac:dyDescent="0.2">
      <c r="A1505" s="1">
        <v>1503</v>
      </c>
      <c r="B1505" s="7" t="s">
        <v>31</v>
      </c>
      <c r="C1505" s="3">
        <v>39973</v>
      </c>
      <c r="D1505" s="4" t="s">
        <v>628</v>
      </c>
      <c r="E1505" s="4" t="s">
        <v>166</v>
      </c>
      <c r="F1505" s="5" t="str">
        <f t="shared" si="230"/>
        <v>M</v>
      </c>
      <c r="G1505" s="6">
        <v>0.91111111111111109</v>
      </c>
      <c r="H1505" s="6">
        <v>0.9145833333333333</v>
      </c>
      <c r="I1505" s="85">
        <f t="shared" si="231"/>
        <v>4.9999999999999822</v>
      </c>
      <c r="J1505" s="86">
        <f>I1505*Segmentos!$D$7*(AH1505%)*IF(ISNUMBER(AI1505),AI1505%,0)</f>
        <v>10463.999999999962</v>
      </c>
      <c r="K1505" s="86">
        <f>I1505*Segmentos!$D$7*(AL1505%)*IF(ISNUMBER(AM1505),AM1505%,0)</f>
        <v>23359.999999999913</v>
      </c>
      <c r="L1505" s="4"/>
      <c r="M1505" s="2">
        <v>0.87</v>
      </c>
      <c r="N1505" s="2">
        <v>1.2</v>
      </c>
      <c r="O1505" s="2">
        <v>70.7</v>
      </c>
      <c r="P1505" s="2">
        <v>82.621099999999998</v>
      </c>
      <c r="Q1505" s="2">
        <v>0</v>
      </c>
      <c r="R1505" s="2">
        <v>0</v>
      </c>
      <c r="S1505" s="8" t="s">
        <v>577</v>
      </c>
      <c r="T1505" s="2">
        <v>0</v>
      </c>
      <c r="U1505" s="2">
        <v>0.39</v>
      </c>
      <c r="V1505" s="2">
        <v>1.1000000000000001</v>
      </c>
      <c r="W1505" s="2">
        <v>34.5</v>
      </c>
      <c r="X1505" s="2">
        <v>7.7690999999999999</v>
      </c>
      <c r="Y1505" s="2">
        <v>1</v>
      </c>
      <c r="Z1505" s="2">
        <v>1.3</v>
      </c>
      <c r="AA1505" s="2">
        <v>77.8</v>
      </c>
      <c r="AB1505" s="2">
        <v>28.0763</v>
      </c>
      <c r="AC1505" s="2">
        <v>1.5</v>
      </c>
      <c r="AD1505" s="2">
        <v>1.9</v>
      </c>
      <c r="AE1505" s="2">
        <v>80.3</v>
      </c>
      <c r="AF1505" s="2">
        <v>46.775799999999997</v>
      </c>
      <c r="AG1505" s="20">
        <v>0.51</v>
      </c>
      <c r="AH1505" s="20">
        <v>0.8</v>
      </c>
      <c r="AI1505" s="20">
        <v>65.400000000000006</v>
      </c>
      <c r="AJ1505" s="20">
        <v>23.0871</v>
      </c>
      <c r="AK1505" s="18">
        <v>1.2</v>
      </c>
      <c r="AL1505" s="18">
        <v>1.6</v>
      </c>
      <c r="AM1505" s="18">
        <v>73</v>
      </c>
      <c r="AN1505" s="18">
        <v>59.533999999999999</v>
      </c>
      <c r="AO1505" s="2">
        <v>0.87</v>
      </c>
      <c r="AP1505" s="2">
        <v>1.5</v>
      </c>
      <c r="AQ1505" s="2">
        <v>56.3</v>
      </c>
      <c r="AR1505" s="2">
        <v>8.9667999999999992</v>
      </c>
      <c r="AS1505" s="2">
        <v>0.49</v>
      </c>
      <c r="AT1505" s="2">
        <v>0.7</v>
      </c>
      <c r="AU1505" s="2">
        <v>68</v>
      </c>
      <c r="AV1505" s="2">
        <v>10.193199999999999</v>
      </c>
      <c r="AW1505" s="2">
        <v>0.26</v>
      </c>
      <c r="AX1505" s="2">
        <v>0.4</v>
      </c>
      <c r="AY1505" s="2">
        <v>62.6</v>
      </c>
      <c r="AZ1505" s="2">
        <v>7.1031000000000004</v>
      </c>
      <c r="BA1505" s="2">
        <v>1.55</v>
      </c>
      <c r="BB1505" s="2">
        <v>2.1</v>
      </c>
      <c r="BC1505" s="2">
        <v>75.599999999999994</v>
      </c>
      <c r="BD1505" s="2">
        <v>56.3581</v>
      </c>
      <c r="BE1505" s="4" t="str">
        <f t="shared" si="232"/>
        <v>NO APLICA</v>
      </c>
      <c r="BF1505" s="4">
        <f t="shared" si="233"/>
        <v>0.93279999999999996</v>
      </c>
      <c r="BG1505">
        <f t="shared" si="234"/>
        <v>0.87</v>
      </c>
      <c r="BH1505">
        <f t="shared" si="235"/>
        <v>0.49</v>
      </c>
      <c r="BI1505">
        <f t="shared" si="236"/>
        <v>1.55</v>
      </c>
      <c r="BJ1505">
        <f t="shared" si="237"/>
        <v>1.2</v>
      </c>
      <c r="BK1505">
        <f t="shared" si="238"/>
        <v>0.51</v>
      </c>
      <c r="BL1505">
        <f t="shared" si="239"/>
        <v>424.19999999999851</v>
      </c>
    </row>
    <row r="1506" spans="1:64" x14ac:dyDescent="0.2">
      <c r="A1506" s="1">
        <v>1504</v>
      </c>
      <c r="B1506" s="7" t="s">
        <v>38</v>
      </c>
      <c r="C1506" s="3">
        <v>39973</v>
      </c>
      <c r="D1506" s="4" t="s">
        <v>8</v>
      </c>
      <c r="E1506" s="4" t="s">
        <v>165</v>
      </c>
      <c r="F1506" s="5" t="str">
        <f t="shared" si="230"/>
        <v>M</v>
      </c>
      <c r="G1506" s="6">
        <v>0.91874999999999996</v>
      </c>
      <c r="H1506" s="6">
        <v>0.99513888888888891</v>
      </c>
      <c r="I1506" s="85">
        <f t="shared" si="231"/>
        <v>110.00000000000009</v>
      </c>
      <c r="J1506" s="86">
        <f>I1506*Segmentos!$D$7*(AH1506%)*IF(ISNUMBER(AI1506),AI1506%,0)</f>
        <v>2277176.0000000019</v>
      </c>
      <c r="K1506" s="86">
        <f>I1506*Segmentos!$D$7*(AL1506%)*IF(ISNUMBER(AM1506),AM1506%,0)</f>
        <v>2380224.0000000023</v>
      </c>
      <c r="L1506" s="4"/>
      <c r="M1506" s="2">
        <v>5.3</v>
      </c>
      <c r="N1506" s="2">
        <v>21.2</v>
      </c>
      <c r="O1506" s="2">
        <v>25</v>
      </c>
      <c r="P1506" s="2">
        <v>75.332899999999995</v>
      </c>
      <c r="Q1506" s="2">
        <v>6.57</v>
      </c>
      <c r="R1506" s="2">
        <v>19.5</v>
      </c>
      <c r="S1506" s="2">
        <v>33.700000000000003</v>
      </c>
      <c r="T1506" s="2">
        <v>15.573499999999999</v>
      </c>
      <c r="U1506" s="2">
        <v>4.8499999999999996</v>
      </c>
      <c r="V1506" s="2">
        <v>21.5</v>
      </c>
      <c r="W1506" s="2">
        <v>22.5</v>
      </c>
      <c r="X1506" s="2">
        <v>14.4396</v>
      </c>
      <c r="Y1506" s="2">
        <v>5.04</v>
      </c>
      <c r="Z1506" s="2">
        <v>23.6</v>
      </c>
      <c r="AA1506" s="2">
        <v>21.4</v>
      </c>
      <c r="AB1506" s="2">
        <v>21.1557</v>
      </c>
      <c r="AC1506" s="2">
        <v>5.18</v>
      </c>
      <c r="AD1506" s="2">
        <v>19.7</v>
      </c>
      <c r="AE1506" s="2">
        <v>26.3</v>
      </c>
      <c r="AF1506" s="2">
        <v>24.164100000000001</v>
      </c>
      <c r="AG1506" s="20">
        <v>5.19</v>
      </c>
      <c r="AH1506" s="20">
        <v>22.9</v>
      </c>
      <c r="AI1506" s="20">
        <v>22.6</v>
      </c>
      <c r="AJ1506" s="20">
        <v>34.966299999999997</v>
      </c>
      <c r="AK1506" s="18">
        <v>5.41</v>
      </c>
      <c r="AL1506" s="18">
        <v>19.600000000000001</v>
      </c>
      <c r="AM1506" s="18">
        <v>27.6</v>
      </c>
      <c r="AN1506" s="18">
        <v>40.366599999999998</v>
      </c>
      <c r="AO1506" s="2">
        <v>2.75</v>
      </c>
      <c r="AP1506" s="2">
        <v>14.8</v>
      </c>
      <c r="AQ1506" s="2">
        <v>18.600000000000001</v>
      </c>
      <c r="AR1506" s="2">
        <v>4.2714999999999996</v>
      </c>
      <c r="AS1506" s="2">
        <v>2.99</v>
      </c>
      <c r="AT1506" s="2">
        <v>17</v>
      </c>
      <c r="AU1506" s="2">
        <v>17.600000000000001</v>
      </c>
      <c r="AV1506" s="2">
        <v>9.3617000000000008</v>
      </c>
      <c r="AW1506" s="2">
        <v>5.44</v>
      </c>
      <c r="AX1506" s="2">
        <v>20.5</v>
      </c>
      <c r="AY1506" s="2">
        <v>26.5</v>
      </c>
      <c r="AZ1506" s="2">
        <v>22.224499999999999</v>
      </c>
      <c r="BA1506" s="2">
        <v>7.26</v>
      </c>
      <c r="BB1506" s="2">
        <v>25.9</v>
      </c>
      <c r="BC1506" s="2">
        <v>28</v>
      </c>
      <c r="BD1506" s="2">
        <v>39.475200000000001</v>
      </c>
      <c r="BE1506" s="4" t="str">
        <f t="shared" si="232"/>
        <v>ABURRIDO</v>
      </c>
      <c r="BF1506" s="4">
        <f t="shared" si="233"/>
        <v>4.7134</v>
      </c>
      <c r="BG1506">
        <f t="shared" si="234"/>
        <v>2.75</v>
      </c>
      <c r="BH1506">
        <f t="shared" si="235"/>
        <v>2.99</v>
      </c>
      <c r="BI1506">
        <f t="shared" si="236"/>
        <v>7.26</v>
      </c>
      <c r="BJ1506">
        <f t="shared" si="237"/>
        <v>5.41</v>
      </c>
      <c r="BK1506">
        <f t="shared" si="238"/>
        <v>5.19</v>
      </c>
      <c r="BL1506">
        <f t="shared" si="239"/>
        <v>58300.000000000044</v>
      </c>
    </row>
    <row r="1507" spans="1:64" x14ac:dyDescent="0.2">
      <c r="A1507" s="1">
        <v>1505</v>
      </c>
      <c r="B1507" s="7" t="s">
        <v>14</v>
      </c>
      <c r="C1507" s="3">
        <v>39973</v>
      </c>
      <c r="D1507" s="4" t="s">
        <v>626</v>
      </c>
      <c r="E1507" s="4" t="s">
        <v>163</v>
      </c>
      <c r="F1507" s="5" t="str">
        <f t="shared" si="230"/>
        <v>M</v>
      </c>
      <c r="G1507" s="6">
        <v>0.85</v>
      </c>
      <c r="H1507" s="6">
        <v>0.87430555555555556</v>
      </c>
      <c r="I1507" s="85">
        <f t="shared" si="231"/>
        <v>35.000000000000036</v>
      </c>
      <c r="J1507" s="86">
        <f>I1507*Segmentos!$D$7*(AH1507%)*IF(ISNUMBER(AI1507),AI1507%,0)</f>
        <v>842800.00000000093</v>
      </c>
      <c r="K1507" s="86">
        <f>I1507*Segmentos!$D$7*(AL1507%)*IF(ISNUMBER(AM1507),AM1507%,0)</f>
        <v>1332576.0000000014</v>
      </c>
      <c r="L1507" s="4"/>
      <c r="M1507" s="2">
        <v>7.87</v>
      </c>
      <c r="N1507" s="2">
        <v>12.3</v>
      </c>
      <c r="O1507" s="2">
        <v>63.8</v>
      </c>
      <c r="P1507" s="2">
        <v>86.325999999999993</v>
      </c>
      <c r="Q1507" s="2">
        <v>5.79</v>
      </c>
      <c r="R1507" s="2">
        <v>8.6999999999999993</v>
      </c>
      <c r="S1507" s="2">
        <v>66.7</v>
      </c>
      <c r="T1507" s="2">
        <v>10.6061</v>
      </c>
      <c r="U1507" s="2">
        <v>9.24</v>
      </c>
      <c r="V1507" s="2">
        <v>14.3</v>
      </c>
      <c r="W1507" s="2">
        <v>64.400000000000006</v>
      </c>
      <c r="X1507" s="2">
        <v>21.252400000000002</v>
      </c>
      <c r="Y1507" s="2">
        <v>6.82</v>
      </c>
      <c r="Z1507" s="2">
        <v>10.6</v>
      </c>
      <c r="AA1507" s="2">
        <v>64.599999999999994</v>
      </c>
      <c r="AB1507" s="2">
        <v>22.083600000000001</v>
      </c>
      <c r="AC1507" s="2">
        <v>8.99</v>
      </c>
      <c r="AD1507" s="2">
        <v>14.5</v>
      </c>
      <c r="AE1507" s="2">
        <v>62.1</v>
      </c>
      <c r="AF1507" s="2">
        <v>32.383800000000001</v>
      </c>
      <c r="AG1507" s="20">
        <v>6.03</v>
      </c>
      <c r="AH1507" s="20">
        <v>10</v>
      </c>
      <c r="AI1507" s="20">
        <v>60.2</v>
      </c>
      <c r="AJ1507" s="20">
        <v>31.4009</v>
      </c>
      <c r="AK1507" s="18">
        <v>9.52</v>
      </c>
      <c r="AL1507" s="18">
        <v>14.4</v>
      </c>
      <c r="AM1507" s="18">
        <v>66.099999999999994</v>
      </c>
      <c r="AN1507" s="18">
        <v>54.924999999999997</v>
      </c>
      <c r="AO1507" s="2">
        <v>7.78</v>
      </c>
      <c r="AP1507" s="2">
        <v>11.6</v>
      </c>
      <c r="AQ1507" s="2">
        <v>67.3</v>
      </c>
      <c r="AR1507" s="2">
        <v>9.327</v>
      </c>
      <c r="AS1507" s="2">
        <v>5.99</v>
      </c>
      <c r="AT1507" s="2">
        <v>10.1</v>
      </c>
      <c r="AU1507" s="2">
        <v>59.5</v>
      </c>
      <c r="AV1507" s="2">
        <v>14.4695</v>
      </c>
      <c r="AW1507" s="2">
        <v>5.98</v>
      </c>
      <c r="AX1507" s="2">
        <v>9.6</v>
      </c>
      <c r="AY1507" s="2">
        <v>62.1</v>
      </c>
      <c r="AZ1507" s="2">
        <v>18.86</v>
      </c>
      <c r="BA1507" s="2">
        <v>10.39</v>
      </c>
      <c r="BB1507" s="2">
        <v>15.9</v>
      </c>
      <c r="BC1507" s="2">
        <v>65.5</v>
      </c>
      <c r="BD1507" s="2">
        <v>43.669499999999999</v>
      </c>
      <c r="BE1507" s="4" t="str">
        <f t="shared" si="232"/>
        <v>NO APLICA</v>
      </c>
      <c r="BF1507" s="4">
        <f t="shared" si="233"/>
        <v>7.9157999999999999</v>
      </c>
      <c r="BG1507">
        <f t="shared" si="234"/>
        <v>7.78</v>
      </c>
      <c r="BH1507">
        <f t="shared" si="235"/>
        <v>5.99</v>
      </c>
      <c r="BI1507">
        <f t="shared" si="236"/>
        <v>10.39</v>
      </c>
      <c r="BJ1507">
        <f t="shared" si="237"/>
        <v>9.52</v>
      </c>
      <c r="BK1507">
        <f t="shared" si="238"/>
        <v>6.03</v>
      </c>
      <c r="BL1507">
        <f t="shared" si="239"/>
        <v>27465.900000000027</v>
      </c>
    </row>
    <row r="1508" spans="1:64" x14ac:dyDescent="0.2">
      <c r="A1508" s="1">
        <v>1506</v>
      </c>
      <c r="B1508" s="7" t="s">
        <v>10</v>
      </c>
      <c r="C1508" s="3">
        <v>39973</v>
      </c>
      <c r="D1508" s="4" t="s">
        <v>8</v>
      </c>
      <c r="E1508" s="4" t="s">
        <v>164</v>
      </c>
      <c r="F1508" s="5" t="str">
        <f t="shared" si="230"/>
        <v>M</v>
      </c>
      <c r="G1508" s="6">
        <v>0.87361111111111101</v>
      </c>
      <c r="H1508" s="6">
        <v>0.91874999999999996</v>
      </c>
      <c r="I1508" s="85">
        <f t="shared" si="231"/>
        <v>65.000000000000085</v>
      </c>
      <c r="J1508" s="86">
        <f>I1508*Segmentos!$D$7*(AH1508%)*IF(ISNUMBER(AI1508),AI1508%,0)</f>
        <v>1660256.0000000023</v>
      </c>
      <c r="K1508" s="86">
        <f>I1508*Segmentos!$D$7*(AL1508%)*IF(ISNUMBER(AM1508),AM1508%,0)</f>
        <v>1458288.0000000019</v>
      </c>
      <c r="L1508" s="4"/>
      <c r="M1508" s="2">
        <v>5.97</v>
      </c>
      <c r="N1508" s="2">
        <v>18.8</v>
      </c>
      <c r="O1508" s="2">
        <v>31.7</v>
      </c>
      <c r="P1508" s="2">
        <v>83.396000000000001</v>
      </c>
      <c r="Q1508" s="2">
        <v>2.3199999999999998</v>
      </c>
      <c r="R1508" s="2">
        <v>9.3000000000000007</v>
      </c>
      <c r="S1508" s="2">
        <v>25</v>
      </c>
      <c r="T1508" s="2">
        <v>5.4176000000000002</v>
      </c>
      <c r="U1508" s="2">
        <v>3.79</v>
      </c>
      <c r="V1508" s="2">
        <v>18</v>
      </c>
      <c r="W1508" s="2">
        <v>21</v>
      </c>
      <c r="X1508" s="2">
        <v>11.0954</v>
      </c>
      <c r="Y1508" s="2">
        <v>5.67</v>
      </c>
      <c r="Z1508" s="2">
        <v>20.8</v>
      </c>
      <c r="AA1508" s="2">
        <v>27.3</v>
      </c>
      <c r="AB1508" s="2">
        <v>23.402200000000001</v>
      </c>
      <c r="AC1508" s="2">
        <v>9.48</v>
      </c>
      <c r="AD1508" s="2">
        <v>22.4</v>
      </c>
      <c r="AE1508" s="2">
        <v>42.3</v>
      </c>
      <c r="AF1508" s="2">
        <v>43.480800000000002</v>
      </c>
      <c r="AG1508" s="20">
        <v>6.39</v>
      </c>
      <c r="AH1508" s="20">
        <v>20.8</v>
      </c>
      <c r="AI1508" s="20">
        <v>30.7</v>
      </c>
      <c r="AJ1508" s="20">
        <v>42.336199999999998</v>
      </c>
      <c r="AK1508" s="18">
        <v>5.59</v>
      </c>
      <c r="AL1508" s="18">
        <v>17.100000000000001</v>
      </c>
      <c r="AM1508" s="18">
        <v>32.799999999999997</v>
      </c>
      <c r="AN1508" s="18">
        <v>41.059800000000003</v>
      </c>
      <c r="AO1508" s="2">
        <v>2.85</v>
      </c>
      <c r="AP1508" s="2">
        <v>14.2</v>
      </c>
      <c r="AQ1508" s="2">
        <v>20.100000000000001</v>
      </c>
      <c r="AR1508" s="2">
        <v>4.3486000000000002</v>
      </c>
      <c r="AS1508" s="2">
        <v>2.94</v>
      </c>
      <c r="AT1508" s="2">
        <v>13.7</v>
      </c>
      <c r="AU1508" s="2">
        <v>21.4</v>
      </c>
      <c r="AV1508" s="2">
        <v>9.0406999999999993</v>
      </c>
      <c r="AW1508" s="2">
        <v>5.48</v>
      </c>
      <c r="AX1508" s="2">
        <v>20.2</v>
      </c>
      <c r="AY1508" s="2">
        <v>27.2</v>
      </c>
      <c r="AZ1508" s="2">
        <v>22.0246</v>
      </c>
      <c r="BA1508" s="2">
        <v>8.9700000000000006</v>
      </c>
      <c r="BB1508" s="2">
        <v>22.1</v>
      </c>
      <c r="BC1508" s="2">
        <v>40.6</v>
      </c>
      <c r="BD1508" s="2">
        <v>47.982199999999999</v>
      </c>
      <c r="BE1508" s="4" t="str">
        <f t="shared" si="232"/>
        <v>NO APLICA</v>
      </c>
      <c r="BF1508" s="4">
        <f t="shared" si="233"/>
        <v>5.3340000000000005</v>
      </c>
      <c r="BG1508">
        <f t="shared" si="234"/>
        <v>2.85</v>
      </c>
      <c r="BH1508">
        <f t="shared" si="235"/>
        <v>2.94</v>
      </c>
      <c r="BI1508">
        <f t="shared" si="236"/>
        <v>8.9700000000000006</v>
      </c>
      <c r="BJ1508">
        <f t="shared" si="237"/>
        <v>5.59</v>
      </c>
      <c r="BK1508">
        <f t="shared" si="238"/>
        <v>6.39</v>
      </c>
      <c r="BL1508">
        <f t="shared" si="239"/>
        <v>38737.400000000052</v>
      </c>
    </row>
    <row r="1509" spans="1:64" x14ac:dyDescent="0.2">
      <c r="A1509" s="1">
        <v>1507</v>
      </c>
      <c r="B1509" s="7" t="s">
        <v>89</v>
      </c>
      <c r="C1509" s="3">
        <v>39973</v>
      </c>
      <c r="D1509" s="4" t="s">
        <v>628</v>
      </c>
      <c r="E1509" s="4" t="s">
        <v>169</v>
      </c>
      <c r="F1509" s="5" t="str">
        <f t="shared" si="230"/>
        <v>M</v>
      </c>
      <c r="G1509" s="6">
        <v>0.84097222222222223</v>
      </c>
      <c r="H1509" s="6">
        <v>0.87708333333333333</v>
      </c>
      <c r="I1509" s="85">
        <f t="shared" si="231"/>
        <v>51.999999999999972</v>
      </c>
      <c r="J1509" s="86">
        <f>I1509*Segmentos!$D$7*(AH1509%)*IF(ISNUMBER(AI1509),AI1509%,0)</f>
        <v>96803.199999999953</v>
      </c>
      <c r="K1509" s="86">
        <f>I1509*Segmentos!$D$7*(AL1509%)*IF(ISNUMBER(AM1509),AM1509%,0)</f>
        <v>302411.19999999984</v>
      </c>
      <c r="L1509" s="4"/>
      <c r="M1509" s="2">
        <v>0.98</v>
      </c>
      <c r="N1509" s="2">
        <v>2.2000000000000002</v>
      </c>
      <c r="O1509" s="2">
        <v>43.8</v>
      </c>
      <c r="P1509" s="2">
        <v>96.125600000000006</v>
      </c>
      <c r="Q1509" s="2">
        <v>0.09</v>
      </c>
      <c r="R1509" s="2">
        <v>0.3</v>
      </c>
      <c r="S1509" s="2">
        <v>34.6</v>
      </c>
      <c r="T1509" s="2">
        <v>1.4499</v>
      </c>
      <c r="U1509" s="2">
        <v>0.02</v>
      </c>
      <c r="V1509" s="2">
        <v>0.8</v>
      </c>
      <c r="W1509" s="2">
        <v>1.9</v>
      </c>
      <c r="X1509" s="2">
        <v>0.31580000000000003</v>
      </c>
      <c r="Y1509" s="2">
        <v>1.5</v>
      </c>
      <c r="Z1509" s="2">
        <v>3.2</v>
      </c>
      <c r="AA1509" s="2">
        <v>47.5</v>
      </c>
      <c r="AB1509" s="2">
        <v>43.441800000000001</v>
      </c>
      <c r="AC1509" s="2">
        <v>1.58</v>
      </c>
      <c r="AD1509" s="2">
        <v>3.3</v>
      </c>
      <c r="AE1509" s="2">
        <v>47.5</v>
      </c>
      <c r="AF1509" s="2">
        <v>50.918100000000003</v>
      </c>
      <c r="AG1509" s="20">
        <v>0.47</v>
      </c>
      <c r="AH1509" s="20">
        <v>1.3</v>
      </c>
      <c r="AI1509" s="20">
        <v>35.799999999999997</v>
      </c>
      <c r="AJ1509" s="20">
        <v>21.912600000000001</v>
      </c>
      <c r="AK1509" s="18">
        <v>1.44</v>
      </c>
      <c r="AL1509" s="18">
        <v>3.1</v>
      </c>
      <c r="AM1509" s="18">
        <v>46.9</v>
      </c>
      <c r="AN1509" s="18">
        <v>74.212999999999994</v>
      </c>
      <c r="AO1509" s="2">
        <v>0.16</v>
      </c>
      <c r="AP1509" s="2">
        <v>0.8</v>
      </c>
      <c r="AQ1509" s="2">
        <v>20.100000000000001</v>
      </c>
      <c r="AR1509" s="2">
        <v>1.7158</v>
      </c>
      <c r="AS1509" s="2">
        <v>0.52</v>
      </c>
      <c r="AT1509" s="2">
        <v>2.7</v>
      </c>
      <c r="AU1509" s="2">
        <v>18.899999999999999</v>
      </c>
      <c r="AV1509" s="2">
        <v>11.1633</v>
      </c>
      <c r="AW1509" s="2">
        <v>1.05</v>
      </c>
      <c r="AX1509" s="2">
        <v>2.1</v>
      </c>
      <c r="AY1509" s="2">
        <v>49.9</v>
      </c>
      <c r="AZ1509" s="2">
        <v>29.6844</v>
      </c>
      <c r="BA1509" s="2">
        <v>1.42</v>
      </c>
      <c r="BB1509" s="2">
        <v>2.4</v>
      </c>
      <c r="BC1509" s="2">
        <v>58.1</v>
      </c>
      <c r="BD1509" s="2">
        <v>53.561999999999998</v>
      </c>
      <c r="BE1509" s="4" t="str">
        <f t="shared" si="232"/>
        <v>NO APLICA</v>
      </c>
      <c r="BF1509" s="4">
        <f t="shared" si="233"/>
        <v>0.86039999999999994</v>
      </c>
      <c r="BG1509">
        <f t="shared" si="234"/>
        <v>0.16</v>
      </c>
      <c r="BH1509">
        <f t="shared" si="235"/>
        <v>0.52</v>
      </c>
      <c r="BI1509">
        <f t="shared" si="236"/>
        <v>1.42</v>
      </c>
      <c r="BJ1509">
        <f t="shared" si="237"/>
        <v>1.44</v>
      </c>
      <c r="BK1509">
        <f t="shared" si="238"/>
        <v>0.47</v>
      </c>
      <c r="BL1509">
        <f t="shared" si="239"/>
        <v>5010.7199999999975</v>
      </c>
    </row>
    <row r="1510" spans="1:64" x14ac:dyDescent="0.2">
      <c r="A1510" s="1">
        <v>1508</v>
      </c>
      <c r="B1510" s="7" t="s">
        <v>83</v>
      </c>
      <c r="C1510" s="3">
        <v>39973</v>
      </c>
      <c r="D1510" s="4" t="s">
        <v>629</v>
      </c>
      <c r="E1510" s="4" t="s">
        <v>170</v>
      </c>
      <c r="F1510" s="5" t="str">
        <f t="shared" si="230"/>
        <v>M</v>
      </c>
      <c r="G1510" s="6">
        <v>0.875</v>
      </c>
      <c r="H1510" s="6">
        <v>0.88958333333333339</v>
      </c>
      <c r="I1510" s="85">
        <f t="shared" si="231"/>
        <v>21.000000000000085</v>
      </c>
      <c r="J1510" s="86">
        <f>I1510*Segmentos!$D$7*(AH1510%)*IF(ISNUMBER(AI1510),AI1510%,0)</f>
        <v>11340.000000000045</v>
      </c>
      <c r="K1510" s="86">
        <f>I1510*Segmentos!$D$7*(AL1510%)*IF(ISNUMBER(AM1510),AM1510%,0)</f>
        <v>64680.000000000255</v>
      </c>
      <c r="L1510" s="4"/>
      <c r="M1510" s="2">
        <v>0.48</v>
      </c>
      <c r="N1510" s="2">
        <v>1.2</v>
      </c>
      <c r="O1510" s="2">
        <v>40.799999999999997</v>
      </c>
      <c r="P1510" s="2">
        <v>43.505600000000001</v>
      </c>
      <c r="Q1510" s="2">
        <v>0.17</v>
      </c>
      <c r="R1510" s="2">
        <v>0.3</v>
      </c>
      <c r="S1510" s="2">
        <v>66.7</v>
      </c>
      <c r="T1510" s="2">
        <v>2.5817999999999999</v>
      </c>
      <c r="U1510" s="2">
        <v>1.1499999999999999</v>
      </c>
      <c r="V1510" s="2">
        <v>1.8</v>
      </c>
      <c r="W1510" s="2">
        <v>64.2</v>
      </c>
      <c r="X1510" s="2">
        <v>21.919</v>
      </c>
      <c r="Y1510" s="2">
        <v>0.36</v>
      </c>
      <c r="Z1510" s="2">
        <v>0.8</v>
      </c>
      <c r="AA1510" s="2">
        <v>44.2</v>
      </c>
      <c r="AB1510" s="2">
        <v>9.6424000000000003</v>
      </c>
      <c r="AC1510" s="2">
        <v>0.31</v>
      </c>
      <c r="AD1510" s="2">
        <v>1.6</v>
      </c>
      <c r="AE1510" s="2">
        <v>20</v>
      </c>
      <c r="AF1510" s="2">
        <v>9.3623999999999992</v>
      </c>
      <c r="AG1510" s="20">
        <v>0.13</v>
      </c>
      <c r="AH1510" s="20">
        <v>0.9</v>
      </c>
      <c r="AI1510" s="20">
        <v>15</v>
      </c>
      <c r="AJ1510" s="20">
        <v>5.6416000000000004</v>
      </c>
      <c r="AK1510" s="18">
        <v>0.79</v>
      </c>
      <c r="AL1510" s="18">
        <v>1.4</v>
      </c>
      <c r="AM1510" s="18">
        <v>55</v>
      </c>
      <c r="AN1510" s="18">
        <v>37.863999999999997</v>
      </c>
      <c r="AO1510" s="2">
        <v>0.4</v>
      </c>
      <c r="AP1510" s="2">
        <v>1</v>
      </c>
      <c r="AQ1510" s="2">
        <v>39.700000000000003</v>
      </c>
      <c r="AR1510" s="2">
        <v>3.9639000000000002</v>
      </c>
      <c r="AS1510" s="2">
        <v>0.38</v>
      </c>
      <c r="AT1510" s="2">
        <v>0.8</v>
      </c>
      <c r="AU1510" s="2">
        <v>49.4</v>
      </c>
      <c r="AV1510" s="2">
        <v>7.5279999999999996</v>
      </c>
      <c r="AW1510" s="2">
        <v>0.49</v>
      </c>
      <c r="AX1510" s="2">
        <v>1</v>
      </c>
      <c r="AY1510" s="2">
        <v>47</v>
      </c>
      <c r="AZ1510" s="2">
        <v>12.807600000000001</v>
      </c>
      <c r="BA1510" s="2">
        <v>0.55000000000000004</v>
      </c>
      <c r="BB1510" s="2">
        <v>1.6</v>
      </c>
      <c r="BC1510" s="2">
        <v>35.5</v>
      </c>
      <c r="BD1510" s="2">
        <v>19.206099999999999</v>
      </c>
      <c r="BE1510" s="4" t="str">
        <f t="shared" si="232"/>
        <v>NO APLICA</v>
      </c>
      <c r="BF1510" s="4">
        <f t="shared" si="233"/>
        <v>0.46220000000000006</v>
      </c>
      <c r="BG1510">
        <f t="shared" si="234"/>
        <v>0.4</v>
      </c>
      <c r="BH1510">
        <f t="shared" si="235"/>
        <v>0.38</v>
      </c>
      <c r="BI1510">
        <f t="shared" si="236"/>
        <v>0.55000000000000004</v>
      </c>
      <c r="BJ1510">
        <f t="shared" si="237"/>
        <v>0.79</v>
      </c>
      <c r="BK1510">
        <f t="shared" si="238"/>
        <v>0.13</v>
      </c>
      <c r="BL1510">
        <f t="shared" si="239"/>
        <v>1028.1600000000042</v>
      </c>
    </row>
    <row r="1511" spans="1:64" x14ac:dyDescent="0.2">
      <c r="A1511" s="1">
        <v>1509</v>
      </c>
      <c r="B1511" s="7" t="s">
        <v>80</v>
      </c>
      <c r="C1511" s="3">
        <v>39973</v>
      </c>
      <c r="D1511" s="4" t="s">
        <v>3</v>
      </c>
      <c r="E1511" s="4" t="s">
        <v>167</v>
      </c>
      <c r="F1511" s="5" t="str">
        <f t="shared" si="230"/>
        <v>M</v>
      </c>
      <c r="G1511" s="6">
        <v>0.91736111111111107</v>
      </c>
      <c r="H1511" s="6">
        <v>0.9868055555555556</v>
      </c>
      <c r="I1511" s="85">
        <f t="shared" si="231"/>
        <v>100.00000000000013</v>
      </c>
      <c r="J1511" s="86">
        <f>I1511*Segmentos!$D$7*(AH1511%)*IF(ISNUMBER(AI1511),AI1511%,0)</f>
        <v>2654720.0000000037</v>
      </c>
      <c r="K1511" s="86">
        <f>I1511*Segmentos!$D$7*(AL1511%)*IF(ISNUMBER(AM1511),AM1511%,0)</f>
        <v>2192320.0000000028</v>
      </c>
      <c r="L1511" s="4"/>
      <c r="M1511" s="2">
        <v>6.04</v>
      </c>
      <c r="N1511" s="2">
        <v>23.2</v>
      </c>
      <c r="O1511" s="2">
        <v>26</v>
      </c>
      <c r="P1511" s="2">
        <v>87.348500000000001</v>
      </c>
      <c r="Q1511" s="2">
        <v>3.13</v>
      </c>
      <c r="R1511" s="2">
        <v>12.5</v>
      </c>
      <c r="S1511" s="2">
        <v>25.1</v>
      </c>
      <c r="T1511" s="2">
        <v>7.5585000000000004</v>
      </c>
      <c r="U1511" s="2">
        <v>6.74</v>
      </c>
      <c r="V1511" s="2">
        <v>23.5</v>
      </c>
      <c r="W1511" s="2">
        <v>28.7</v>
      </c>
      <c r="X1511" s="2">
        <v>20.451699999999999</v>
      </c>
      <c r="Y1511" s="2">
        <v>6.82</v>
      </c>
      <c r="Z1511" s="2">
        <v>25.6</v>
      </c>
      <c r="AA1511" s="2">
        <v>26.7</v>
      </c>
      <c r="AB1511" s="2">
        <v>29.129000000000001</v>
      </c>
      <c r="AC1511" s="2">
        <v>6.36</v>
      </c>
      <c r="AD1511" s="2">
        <v>26.4</v>
      </c>
      <c r="AE1511" s="2">
        <v>24.1</v>
      </c>
      <c r="AF1511" s="2">
        <v>30.209399999999999</v>
      </c>
      <c r="AG1511" s="20">
        <v>6.65</v>
      </c>
      <c r="AH1511" s="20">
        <v>24.4</v>
      </c>
      <c r="AI1511" s="20">
        <v>27.2</v>
      </c>
      <c r="AJ1511" s="20">
        <v>45.6541</v>
      </c>
      <c r="AK1511" s="18">
        <v>5.48</v>
      </c>
      <c r="AL1511" s="18">
        <v>22.1</v>
      </c>
      <c r="AM1511" s="18">
        <v>24.8</v>
      </c>
      <c r="AN1511" s="18">
        <v>41.694499999999998</v>
      </c>
      <c r="AO1511" s="2">
        <v>1.81</v>
      </c>
      <c r="AP1511" s="2">
        <v>10.6</v>
      </c>
      <c r="AQ1511" s="2">
        <v>17.2</v>
      </c>
      <c r="AR1511" s="2">
        <v>2.8635999999999999</v>
      </c>
      <c r="AS1511" s="2">
        <v>4.34</v>
      </c>
      <c r="AT1511" s="2">
        <v>16.899999999999999</v>
      </c>
      <c r="AU1511" s="2">
        <v>25.7</v>
      </c>
      <c r="AV1511" s="2">
        <v>13.8322</v>
      </c>
      <c r="AW1511" s="2">
        <v>6.62</v>
      </c>
      <c r="AX1511" s="2">
        <v>26.5</v>
      </c>
      <c r="AY1511" s="2">
        <v>25</v>
      </c>
      <c r="AZ1511" s="2">
        <v>27.556799999999999</v>
      </c>
      <c r="BA1511" s="2">
        <v>7.78</v>
      </c>
      <c r="BB1511" s="2">
        <v>28</v>
      </c>
      <c r="BC1511" s="2">
        <v>27.8</v>
      </c>
      <c r="BD1511" s="2">
        <v>43.095999999999997</v>
      </c>
      <c r="BE1511" s="4" t="str">
        <f t="shared" si="232"/>
        <v>ENTRETENIDO</v>
      </c>
      <c r="BF1511" s="4">
        <f t="shared" si="233"/>
        <v>5.4405999999999999</v>
      </c>
      <c r="BG1511">
        <f t="shared" si="234"/>
        <v>1.81</v>
      </c>
      <c r="BH1511">
        <f t="shared" si="235"/>
        <v>4.34</v>
      </c>
      <c r="BI1511">
        <f t="shared" si="236"/>
        <v>7.78</v>
      </c>
      <c r="BJ1511">
        <f t="shared" si="237"/>
        <v>5.48</v>
      </c>
      <c r="BK1511">
        <f t="shared" si="238"/>
        <v>6.65</v>
      </c>
      <c r="BL1511">
        <f t="shared" si="239"/>
        <v>60320.000000000073</v>
      </c>
    </row>
    <row r="1512" spans="1:64" x14ac:dyDescent="0.2">
      <c r="A1512" s="1">
        <v>1510</v>
      </c>
      <c r="B1512" s="7" t="s">
        <v>23</v>
      </c>
      <c r="C1512" s="3">
        <v>39973</v>
      </c>
      <c r="D1512" s="4" t="s">
        <v>629</v>
      </c>
      <c r="E1512" s="4" t="s">
        <v>170</v>
      </c>
      <c r="F1512" s="5" t="str">
        <f t="shared" si="230"/>
        <v>M</v>
      </c>
      <c r="G1512" s="6">
        <v>0.91041666666666676</v>
      </c>
      <c r="H1512" s="6">
        <v>0.9159722222222223</v>
      </c>
      <c r="I1512" s="85">
        <f t="shared" si="231"/>
        <v>7.9999999999999716</v>
      </c>
      <c r="J1512" s="86">
        <f>I1512*Segmentos!$D$7*(AH1512%)*IF(ISNUMBER(AI1512),AI1512%,0)</f>
        <v>11894.399999999958</v>
      </c>
      <c r="K1512" s="86">
        <f>I1512*Segmentos!$D$7*(AL1512%)*IF(ISNUMBER(AM1512),AM1512%,0)</f>
        <v>20159.999999999931</v>
      </c>
      <c r="L1512" s="4"/>
      <c r="M1512" s="2">
        <v>0.53</v>
      </c>
      <c r="N1512" s="2">
        <v>0.8</v>
      </c>
      <c r="O1512" s="2">
        <v>63</v>
      </c>
      <c r="P1512" s="2">
        <v>50.457000000000001</v>
      </c>
      <c r="Q1512" s="2">
        <v>0.26</v>
      </c>
      <c r="R1512" s="2">
        <v>0.3</v>
      </c>
      <c r="S1512" s="2">
        <v>100</v>
      </c>
      <c r="T1512" s="2">
        <v>4.0777999999999999</v>
      </c>
      <c r="U1512" s="2">
        <v>0.88</v>
      </c>
      <c r="V1512" s="2">
        <v>1.1000000000000001</v>
      </c>
      <c r="W1512" s="2">
        <v>80.7</v>
      </c>
      <c r="X1512" s="2">
        <v>17.580400000000001</v>
      </c>
      <c r="Y1512" s="2">
        <v>0.62</v>
      </c>
      <c r="Z1512" s="2">
        <v>1</v>
      </c>
      <c r="AA1512" s="2">
        <v>59.7</v>
      </c>
      <c r="AB1512" s="2">
        <v>17.665199999999999</v>
      </c>
      <c r="AC1512" s="2">
        <v>0.35</v>
      </c>
      <c r="AD1512" s="2">
        <v>0.8</v>
      </c>
      <c r="AE1512" s="2">
        <v>45.2</v>
      </c>
      <c r="AF1512" s="2">
        <v>11.133599999999999</v>
      </c>
      <c r="AG1512" s="20">
        <v>0.39</v>
      </c>
      <c r="AH1512" s="20">
        <v>0.7</v>
      </c>
      <c r="AI1512" s="20">
        <v>53.1</v>
      </c>
      <c r="AJ1512" s="20">
        <v>17.569299999999998</v>
      </c>
      <c r="AK1512" s="18">
        <v>0.65</v>
      </c>
      <c r="AL1512" s="18">
        <v>0.9</v>
      </c>
      <c r="AM1512" s="18">
        <v>70</v>
      </c>
      <c r="AN1512" s="18">
        <v>32.887700000000002</v>
      </c>
      <c r="AO1512" s="2">
        <v>0</v>
      </c>
      <c r="AP1512" s="2">
        <v>0</v>
      </c>
      <c r="AQ1512" s="8" t="s">
        <v>577</v>
      </c>
      <c r="AR1512" s="2">
        <v>0</v>
      </c>
      <c r="AS1512" s="2">
        <v>0.37</v>
      </c>
      <c r="AT1512" s="2">
        <v>0.6</v>
      </c>
      <c r="AU1512" s="2">
        <v>63.6</v>
      </c>
      <c r="AV1512" s="2">
        <v>7.8174999999999999</v>
      </c>
      <c r="AW1512" s="2">
        <v>1.17</v>
      </c>
      <c r="AX1512" s="2">
        <v>1.9</v>
      </c>
      <c r="AY1512" s="2">
        <v>61.5</v>
      </c>
      <c r="AZ1512" s="2">
        <v>32.268900000000002</v>
      </c>
      <c r="BA1512" s="2">
        <v>0.28000000000000003</v>
      </c>
      <c r="BB1512" s="2">
        <v>0.4</v>
      </c>
      <c r="BC1512" s="2">
        <v>67.900000000000006</v>
      </c>
      <c r="BD1512" s="2">
        <v>10.3706</v>
      </c>
      <c r="BE1512" s="4" t="str">
        <f t="shared" si="232"/>
        <v>NO APLICA</v>
      </c>
      <c r="BF1512" s="4">
        <f t="shared" si="233"/>
        <v>0.60820000000000007</v>
      </c>
      <c r="BG1512">
        <f t="shared" si="234"/>
        <v>0</v>
      </c>
      <c r="BH1512">
        <f t="shared" si="235"/>
        <v>0.37</v>
      </c>
      <c r="BI1512">
        <f t="shared" si="236"/>
        <v>1.17</v>
      </c>
      <c r="BJ1512">
        <f t="shared" si="237"/>
        <v>0.65</v>
      </c>
      <c r="BK1512">
        <f t="shared" si="238"/>
        <v>0.39</v>
      </c>
      <c r="BL1512">
        <f t="shared" si="239"/>
        <v>403.19999999999857</v>
      </c>
    </row>
    <row r="1513" spans="1:64" x14ac:dyDescent="0.2">
      <c r="A1513" s="1">
        <v>1511</v>
      </c>
      <c r="B1513" s="7" t="s">
        <v>25</v>
      </c>
      <c r="C1513" s="3">
        <v>39973</v>
      </c>
      <c r="D1513" s="4" t="s">
        <v>629</v>
      </c>
      <c r="E1513" s="4" t="s">
        <v>171</v>
      </c>
      <c r="F1513" s="5" t="str">
        <f t="shared" si="230"/>
        <v>M</v>
      </c>
      <c r="G1513" s="6">
        <v>0.89722222222222225</v>
      </c>
      <c r="H1513" s="6">
        <v>0.89861111111111114</v>
      </c>
      <c r="I1513" s="85">
        <f t="shared" si="231"/>
        <v>1.9999999999999929</v>
      </c>
      <c r="J1513" s="86">
        <f>I1513*Segmentos!$D$7*(AH1513%)*IF(ISNUMBER(AI1513),AI1513%,0)</f>
        <v>1599.9999999999945</v>
      </c>
      <c r="K1513" s="86">
        <f>I1513*Segmentos!$D$7*(AL1513%)*IF(ISNUMBER(AM1513),AM1513%,0)</f>
        <v>6329.5999999999794</v>
      </c>
      <c r="L1513" s="4"/>
      <c r="M1513" s="2">
        <v>0.48</v>
      </c>
      <c r="N1513" s="2">
        <v>0.5</v>
      </c>
      <c r="O1513" s="2">
        <v>99.1</v>
      </c>
      <c r="P1513" s="2">
        <v>53.3947</v>
      </c>
      <c r="Q1513" s="2">
        <v>0.27</v>
      </c>
      <c r="R1513" s="2">
        <v>0.3</v>
      </c>
      <c r="S1513" s="2">
        <v>91</v>
      </c>
      <c r="T1513" s="2">
        <v>5.0358000000000001</v>
      </c>
      <c r="U1513" s="2">
        <v>0.82</v>
      </c>
      <c r="V1513" s="2">
        <v>0.8</v>
      </c>
      <c r="W1513" s="2">
        <v>100</v>
      </c>
      <c r="X1513" s="2">
        <v>18.940300000000001</v>
      </c>
      <c r="Y1513" s="2">
        <v>0.56999999999999995</v>
      </c>
      <c r="Z1513" s="2">
        <v>0.6</v>
      </c>
      <c r="AA1513" s="2">
        <v>100</v>
      </c>
      <c r="AB1513" s="2">
        <v>18.578199999999999</v>
      </c>
      <c r="AC1513" s="2">
        <v>0.3</v>
      </c>
      <c r="AD1513" s="2">
        <v>0.3</v>
      </c>
      <c r="AE1513" s="2">
        <v>100</v>
      </c>
      <c r="AF1513" s="2">
        <v>10.840400000000001</v>
      </c>
      <c r="AG1513" s="20">
        <v>0.18</v>
      </c>
      <c r="AH1513" s="20">
        <v>0.2</v>
      </c>
      <c r="AI1513" s="20">
        <v>100</v>
      </c>
      <c r="AJ1513" s="20">
        <v>9.4283999999999999</v>
      </c>
      <c r="AK1513" s="18">
        <v>0.75</v>
      </c>
      <c r="AL1513" s="18">
        <v>0.8</v>
      </c>
      <c r="AM1513" s="18">
        <v>98.9</v>
      </c>
      <c r="AN1513" s="18">
        <v>43.966200000000001</v>
      </c>
      <c r="AO1513" s="2">
        <v>0.32</v>
      </c>
      <c r="AP1513" s="2">
        <v>0.4</v>
      </c>
      <c r="AQ1513" s="2">
        <v>88.6</v>
      </c>
      <c r="AR1513" s="2">
        <v>3.8420000000000001</v>
      </c>
      <c r="AS1513" s="2">
        <v>0.37</v>
      </c>
      <c r="AT1513" s="2">
        <v>0.4</v>
      </c>
      <c r="AU1513" s="2">
        <v>100</v>
      </c>
      <c r="AV1513" s="2">
        <v>9.0960000000000001</v>
      </c>
      <c r="AW1513" s="2">
        <v>0.59</v>
      </c>
      <c r="AX1513" s="2">
        <v>0.6</v>
      </c>
      <c r="AY1513" s="2">
        <v>100</v>
      </c>
      <c r="AZ1513" s="2">
        <v>18.767499999999998</v>
      </c>
      <c r="BA1513" s="2">
        <v>0.51</v>
      </c>
      <c r="BB1513" s="2">
        <v>0.5</v>
      </c>
      <c r="BC1513" s="2">
        <v>100</v>
      </c>
      <c r="BD1513" s="2">
        <v>21.6892</v>
      </c>
      <c r="BE1513" s="4" t="str">
        <f t="shared" si="232"/>
        <v>NO APLICA</v>
      </c>
      <c r="BF1513" s="4">
        <f t="shared" si="233"/>
        <v>0.46140000000000009</v>
      </c>
      <c r="BG1513">
        <f t="shared" si="234"/>
        <v>0.32</v>
      </c>
      <c r="BH1513">
        <f t="shared" si="235"/>
        <v>0.37</v>
      </c>
      <c r="BI1513">
        <f t="shared" si="236"/>
        <v>0.59</v>
      </c>
      <c r="BJ1513">
        <f t="shared" si="237"/>
        <v>0.75</v>
      </c>
      <c r="BK1513">
        <f t="shared" si="238"/>
        <v>0.18</v>
      </c>
      <c r="BL1513">
        <f t="shared" si="239"/>
        <v>99.099999999999639</v>
      </c>
    </row>
    <row r="1514" spans="1:64" x14ac:dyDescent="0.2">
      <c r="A1514" s="1">
        <v>1512</v>
      </c>
      <c r="B1514" s="7" t="s">
        <v>32</v>
      </c>
      <c r="C1514" s="3">
        <v>39973</v>
      </c>
      <c r="D1514" s="4" t="s">
        <v>628</v>
      </c>
      <c r="E1514" s="4" t="s">
        <v>164</v>
      </c>
      <c r="F1514" s="5" t="str">
        <f t="shared" si="230"/>
        <v>M</v>
      </c>
      <c r="G1514" s="6">
        <v>0.9145833333333333</v>
      </c>
      <c r="H1514" s="6">
        <v>0.9159722222222223</v>
      </c>
      <c r="I1514" s="85">
        <f t="shared" si="231"/>
        <v>2.0000000000001528</v>
      </c>
      <c r="J1514" s="86">
        <f>I1514*Segmentos!$D$7*(AH1514%)*IF(ISNUMBER(AI1514),AI1514%,0)</f>
        <v>3308.0000000002528</v>
      </c>
      <c r="K1514" s="86">
        <f>I1514*Segmentos!$D$7*(AL1514%)*IF(ISNUMBER(AM1514),AM1514%,0)</f>
        <v>6840.000000000523</v>
      </c>
      <c r="L1514" s="4"/>
      <c r="M1514" s="2">
        <v>0.64</v>
      </c>
      <c r="N1514" s="2">
        <v>0.7</v>
      </c>
      <c r="O1514" s="2">
        <v>90.6</v>
      </c>
      <c r="P1514" s="2">
        <v>89.839399999999998</v>
      </c>
      <c r="Q1514" s="2">
        <v>0</v>
      </c>
      <c r="R1514" s="2">
        <v>0</v>
      </c>
      <c r="S1514" s="8" t="s">
        <v>577</v>
      </c>
      <c r="T1514" s="2">
        <v>0</v>
      </c>
      <c r="U1514" s="2">
        <v>0.21</v>
      </c>
      <c r="V1514" s="2">
        <v>0.4</v>
      </c>
      <c r="W1514" s="2">
        <v>50</v>
      </c>
      <c r="X1514" s="2">
        <v>6.1529999999999996</v>
      </c>
      <c r="Y1514" s="2">
        <v>0.61</v>
      </c>
      <c r="Z1514" s="2">
        <v>0.6</v>
      </c>
      <c r="AA1514" s="2">
        <v>100</v>
      </c>
      <c r="AB1514" s="2">
        <v>25.386399999999998</v>
      </c>
      <c r="AC1514" s="2">
        <v>1.27</v>
      </c>
      <c r="AD1514" s="2">
        <v>1.3</v>
      </c>
      <c r="AE1514" s="2">
        <v>94.9</v>
      </c>
      <c r="AF1514" s="2">
        <v>58.3</v>
      </c>
      <c r="AG1514" s="20">
        <v>0.44</v>
      </c>
      <c r="AH1514" s="20">
        <v>0.5</v>
      </c>
      <c r="AI1514" s="20">
        <v>82.7</v>
      </c>
      <c r="AJ1514" s="20">
        <v>29.348400000000002</v>
      </c>
      <c r="AK1514" s="18">
        <v>0.82</v>
      </c>
      <c r="AL1514" s="18">
        <v>0.9</v>
      </c>
      <c r="AM1514" s="18">
        <v>95</v>
      </c>
      <c r="AN1514" s="18">
        <v>60.490900000000003</v>
      </c>
      <c r="AO1514" s="2">
        <v>0.62</v>
      </c>
      <c r="AP1514" s="2">
        <v>0.6</v>
      </c>
      <c r="AQ1514" s="2">
        <v>100</v>
      </c>
      <c r="AR1514" s="2">
        <v>9.4319000000000006</v>
      </c>
      <c r="AS1514" s="2">
        <v>0.33</v>
      </c>
      <c r="AT1514" s="2">
        <v>0.3</v>
      </c>
      <c r="AU1514" s="2">
        <v>100</v>
      </c>
      <c r="AV1514" s="2">
        <v>10.323</v>
      </c>
      <c r="AW1514" s="2">
        <v>0.23</v>
      </c>
      <c r="AX1514" s="2">
        <v>0.5</v>
      </c>
      <c r="AY1514" s="2">
        <v>50</v>
      </c>
      <c r="AZ1514" s="2">
        <v>9.3080999999999996</v>
      </c>
      <c r="BA1514" s="2">
        <v>1.1299999999999999</v>
      </c>
      <c r="BB1514" s="2">
        <v>1.1000000000000001</v>
      </c>
      <c r="BC1514" s="2">
        <v>100</v>
      </c>
      <c r="BD1514" s="2">
        <v>60.776400000000002</v>
      </c>
      <c r="BE1514" s="4" t="str">
        <f t="shared" si="232"/>
        <v>NO APLICA</v>
      </c>
      <c r="BF1514" s="4">
        <f t="shared" si="233"/>
        <v>0.66660000000000008</v>
      </c>
      <c r="BG1514">
        <f t="shared" si="234"/>
        <v>0.62</v>
      </c>
      <c r="BH1514">
        <f t="shared" si="235"/>
        <v>0.33</v>
      </c>
      <c r="BI1514">
        <f t="shared" si="236"/>
        <v>1.1299999999999999</v>
      </c>
      <c r="BJ1514">
        <f t="shared" si="237"/>
        <v>0.82</v>
      </c>
      <c r="BK1514">
        <f t="shared" si="238"/>
        <v>0.44</v>
      </c>
      <c r="BL1514">
        <f t="shared" si="239"/>
        <v>126.84000000000968</v>
      </c>
    </row>
    <row r="1515" spans="1:64" x14ac:dyDescent="0.2">
      <c r="A1515" s="1">
        <v>1513</v>
      </c>
      <c r="B1515" s="7" t="s">
        <v>19</v>
      </c>
      <c r="C1515" s="3">
        <v>39973</v>
      </c>
      <c r="D1515" s="4" t="s">
        <v>17</v>
      </c>
      <c r="E1515" s="4" t="s">
        <v>166</v>
      </c>
      <c r="F1515" s="5" t="str">
        <f t="shared" si="230"/>
        <v>M</v>
      </c>
      <c r="G1515" s="6">
        <v>0.9145833333333333</v>
      </c>
      <c r="H1515" s="6">
        <v>0.9159722222222223</v>
      </c>
      <c r="I1515" s="85">
        <f t="shared" si="231"/>
        <v>2.0000000000001528</v>
      </c>
      <c r="J1515" s="86">
        <f>I1515*Segmentos!$D$7*(AH1515%)*IF(ISNUMBER(AI1515),AI1515%,0)</f>
        <v>6105.600000000466</v>
      </c>
      <c r="K1515" s="86">
        <f>I1515*Segmentos!$D$7*(AL1515%)*IF(ISNUMBER(AM1515),AM1515%,0)</f>
        <v>3791.2000000002895</v>
      </c>
      <c r="L1515" s="4"/>
      <c r="M1515" s="2">
        <v>0.63</v>
      </c>
      <c r="N1515" s="2">
        <v>1</v>
      </c>
      <c r="O1515" s="2">
        <v>65.2</v>
      </c>
      <c r="P1515" s="2">
        <v>100</v>
      </c>
      <c r="Q1515" s="2">
        <v>0</v>
      </c>
      <c r="R1515" s="2">
        <v>0</v>
      </c>
      <c r="S1515" s="8" t="s">
        <v>577</v>
      </c>
      <c r="T1515" s="2">
        <v>0</v>
      </c>
      <c r="U1515" s="2">
        <v>0</v>
      </c>
      <c r="V1515" s="2">
        <v>0</v>
      </c>
      <c r="W1515" s="8" t="s">
        <v>577</v>
      </c>
      <c r="X1515" s="2">
        <v>0</v>
      </c>
      <c r="Y1515" s="2">
        <v>0.78</v>
      </c>
      <c r="Z1515" s="2">
        <v>1.4</v>
      </c>
      <c r="AA1515" s="2">
        <v>57.5</v>
      </c>
      <c r="AB1515" s="2">
        <v>36.363999999999997</v>
      </c>
      <c r="AC1515" s="2">
        <v>1.23</v>
      </c>
      <c r="AD1515" s="2">
        <v>1.7</v>
      </c>
      <c r="AE1515" s="2">
        <v>70.599999999999994</v>
      </c>
      <c r="AF1515" s="2">
        <v>63.636000000000003</v>
      </c>
      <c r="AG1515" s="20">
        <v>0.79</v>
      </c>
      <c r="AH1515" s="20">
        <v>1.2</v>
      </c>
      <c r="AI1515" s="20">
        <v>63.6</v>
      </c>
      <c r="AJ1515" s="20">
        <v>58.973399999999998</v>
      </c>
      <c r="AK1515" s="18">
        <v>0.49</v>
      </c>
      <c r="AL1515" s="18">
        <v>0.7</v>
      </c>
      <c r="AM1515" s="18">
        <v>67.7</v>
      </c>
      <c r="AN1515" s="18">
        <v>41.026600000000002</v>
      </c>
      <c r="AO1515" s="2">
        <v>0</v>
      </c>
      <c r="AP1515" s="2">
        <v>0</v>
      </c>
      <c r="AQ1515" s="8" t="s">
        <v>577</v>
      </c>
      <c r="AR1515" s="2">
        <v>0</v>
      </c>
      <c r="AS1515" s="2">
        <v>0.15</v>
      </c>
      <c r="AT1515" s="2">
        <v>0.3</v>
      </c>
      <c r="AU1515" s="2">
        <v>50</v>
      </c>
      <c r="AV1515" s="2">
        <v>5.3700999999999999</v>
      </c>
      <c r="AW1515" s="2">
        <v>0.21</v>
      </c>
      <c r="AX1515" s="2">
        <v>0.2</v>
      </c>
      <c r="AY1515" s="2">
        <v>100</v>
      </c>
      <c r="AZ1515" s="2">
        <v>9.5355000000000008</v>
      </c>
      <c r="BA1515" s="2">
        <v>1.41</v>
      </c>
      <c r="BB1515" s="2">
        <v>2.2000000000000002</v>
      </c>
      <c r="BC1515" s="2">
        <v>64</v>
      </c>
      <c r="BD1515" s="2">
        <v>85.094399999999993</v>
      </c>
      <c r="BE1515" s="4" t="str">
        <f t="shared" si="232"/>
        <v>NO APLICA</v>
      </c>
      <c r="BF1515" s="4">
        <f t="shared" si="233"/>
        <v>0.60499999999999987</v>
      </c>
      <c r="BG1515">
        <f t="shared" si="234"/>
        <v>0</v>
      </c>
      <c r="BH1515">
        <f t="shared" si="235"/>
        <v>0.15</v>
      </c>
      <c r="BI1515">
        <f t="shared" si="236"/>
        <v>1.41</v>
      </c>
      <c r="BJ1515">
        <f t="shared" si="237"/>
        <v>0.49</v>
      </c>
      <c r="BK1515">
        <f t="shared" si="238"/>
        <v>0.79</v>
      </c>
      <c r="BL1515">
        <f t="shared" si="239"/>
        <v>130.40000000000995</v>
      </c>
    </row>
    <row r="1516" spans="1:64" x14ac:dyDescent="0.2">
      <c r="A1516" s="1">
        <v>1514</v>
      </c>
      <c r="B1516" s="7" t="s">
        <v>2</v>
      </c>
      <c r="C1516" s="3">
        <v>39973</v>
      </c>
      <c r="D1516" s="4" t="s">
        <v>627</v>
      </c>
      <c r="E1516" s="4" t="s">
        <v>164</v>
      </c>
      <c r="F1516" s="5" t="str">
        <f t="shared" si="230"/>
        <v>M</v>
      </c>
      <c r="G1516" s="6">
        <v>0.88402777777777775</v>
      </c>
      <c r="H1516" s="6">
        <v>0.92500000000000004</v>
      </c>
      <c r="I1516" s="85">
        <f t="shared" si="231"/>
        <v>59.000000000000114</v>
      </c>
      <c r="J1516" s="86">
        <f>I1516*Segmentos!$D$7*(AH1516%)*IF(ISNUMBER(AI1516),AI1516%,0)</f>
        <v>1527769.6000000027</v>
      </c>
      <c r="K1516" s="86">
        <f>I1516*Segmentos!$D$7*(AL1516%)*IF(ISNUMBER(AM1516),AM1516%,0)</f>
        <v>1762471.6000000034</v>
      </c>
      <c r="L1516" s="4"/>
      <c r="M1516" s="2">
        <v>7.01</v>
      </c>
      <c r="N1516" s="2">
        <v>20.7</v>
      </c>
      <c r="O1516" s="2">
        <v>33.799999999999997</v>
      </c>
      <c r="P1516" s="2">
        <v>87.727199999999996</v>
      </c>
      <c r="Q1516" s="2">
        <v>6.14</v>
      </c>
      <c r="R1516" s="2">
        <v>14.4</v>
      </c>
      <c r="S1516" s="2">
        <v>42.5</v>
      </c>
      <c r="T1516" s="2">
        <v>12.8155</v>
      </c>
      <c r="U1516" s="2">
        <v>5.84</v>
      </c>
      <c r="V1516" s="2">
        <v>19.899999999999999</v>
      </c>
      <c r="W1516" s="2">
        <v>29.3</v>
      </c>
      <c r="X1516" s="2">
        <v>15.328799999999999</v>
      </c>
      <c r="Y1516" s="2">
        <v>6.37</v>
      </c>
      <c r="Z1516" s="2">
        <v>20.100000000000001</v>
      </c>
      <c r="AA1516" s="2">
        <v>31.6</v>
      </c>
      <c r="AB1516" s="2">
        <v>23.5367</v>
      </c>
      <c r="AC1516" s="2">
        <v>8.77</v>
      </c>
      <c r="AD1516" s="2">
        <v>24.9</v>
      </c>
      <c r="AE1516" s="2">
        <v>35.200000000000003</v>
      </c>
      <c r="AF1516" s="2">
        <v>36.046199999999999</v>
      </c>
      <c r="AG1516" s="20">
        <v>6.49</v>
      </c>
      <c r="AH1516" s="20">
        <v>22.4</v>
      </c>
      <c r="AI1516" s="20">
        <v>28.9</v>
      </c>
      <c r="AJ1516" s="20">
        <v>38.518000000000001</v>
      </c>
      <c r="AK1516" s="18">
        <v>7.48</v>
      </c>
      <c r="AL1516" s="18">
        <v>19.100000000000001</v>
      </c>
      <c r="AM1516" s="18">
        <v>39.1</v>
      </c>
      <c r="AN1516" s="18">
        <v>49.209200000000003</v>
      </c>
      <c r="AO1516" s="2">
        <v>6.72</v>
      </c>
      <c r="AP1516" s="2">
        <v>20.7</v>
      </c>
      <c r="AQ1516" s="2">
        <v>32.5</v>
      </c>
      <c r="AR1516" s="2">
        <v>9.1936</v>
      </c>
      <c r="AS1516" s="2">
        <v>7.98</v>
      </c>
      <c r="AT1516" s="2">
        <v>20.5</v>
      </c>
      <c r="AU1516" s="2">
        <v>38.9</v>
      </c>
      <c r="AV1516" s="2">
        <v>22.006399999999999</v>
      </c>
      <c r="AW1516" s="2">
        <v>8.24</v>
      </c>
      <c r="AX1516" s="2">
        <v>24.2</v>
      </c>
      <c r="AY1516" s="2">
        <v>34.1</v>
      </c>
      <c r="AZ1516" s="2">
        <v>29.664000000000001</v>
      </c>
      <c r="BA1516" s="2">
        <v>5.6</v>
      </c>
      <c r="BB1516" s="2">
        <v>18.2</v>
      </c>
      <c r="BC1516" s="2">
        <v>30.8</v>
      </c>
      <c r="BD1516" s="2">
        <v>26.863099999999999</v>
      </c>
      <c r="BE1516" s="4" t="str">
        <f t="shared" si="232"/>
        <v>NO APLICA</v>
      </c>
      <c r="BF1516" s="4">
        <f t="shared" si="233"/>
        <v>7.7527999999999988</v>
      </c>
      <c r="BG1516">
        <f t="shared" si="234"/>
        <v>6.72</v>
      </c>
      <c r="BH1516">
        <f t="shared" si="235"/>
        <v>7.98</v>
      </c>
      <c r="BI1516">
        <f t="shared" si="236"/>
        <v>8.24</v>
      </c>
      <c r="BJ1516">
        <f t="shared" si="237"/>
        <v>7.48</v>
      </c>
      <c r="BK1516">
        <f t="shared" si="238"/>
        <v>6.49</v>
      </c>
      <c r="BL1516">
        <f t="shared" si="239"/>
        <v>41279.940000000075</v>
      </c>
    </row>
    <row r="1517" spans="1:64" x14ac:dyDescent="0.2">
      <c r="A1517" s="1">
        <v>1515</v>
      </c>
      <c r="B1517" s="7" t="s">
        <v>16</v>
      </c>
      <c r="C1517" s="3">
        <v>39973</v>
      </c>
      <c r="D1517" s="4" t="s">
        <v>626</v>
      </c>
      <c r="E1517" s="4" t="s">
        <v>166</v>
      </c>
      <c r="F1517" s="5" t="str">
        <f t="shared" si="230"/>
        <v>M</v>
      </c>
      <c r="G1517" s="6">
        <v>0.9145833333333333</v>
      </c>
      <c r="H1517" s="6">
        <v>0.91805555555555562</v>
      </c>
      <c r="I1517" s="85">
        <f t="shared" si="231"/>
        <v>5.0000000000001421</v>
      </c>
      <c r="J1517" s="86">
        <f>I1517*Segmentos!$D$7*(AH1517%)*IF(ISNUMBER(AI1517),AI1517%,0)</f>
        <v>170274.00000000486</v>
      </c>
      <c r="K1517" s="86">
        <f>I1517*Segmentos!$D$7*(AL1517%)*IF(ISNUMBER(AM1517),AM1517%,0)</f>
        <v>276120.00000000786</v>
      </c>
      <c r="L1517" s="4"/>
      <c r="M1517" s="2">
        <v>11.28</v>
      </c>
      <c r="N1517" s="2">
        <v>13.5</v>
      </c>
      <c r="O1517" s="2">
        <v>83.9</v>
      </c>
      <c r="P1517" s="2">
        <v>91.320800000000006</v>
      </c>
      <c r="Q1517" s="2">
        <v>9.76</v>
      </c>
      <c r="R1517" s="2">
        <v>11.5</v>
      </c>
      <c r="S1517" s="2">
        <v>84.6</v>
      </c>
      <c r="T1517" s="2">
        <v>13.176299999999999</v>
      </c>
      <c r="U1517" s="2">
        <v>9.36</v>
      </c>
      <c r="V1517" s="2">
        <v>11.3</v>
      </c>
      <c r="W1517" s="2">
        <v>82.5</v>
      </c>
      <c r="X1517" s="2">
        <v>15.8803</v>
      </c>
      <c r="Y1517" s="2">
        <v>8.9700000000000006</v>
      </c>
      <c r="Z1517" s="2">
        <v>10.9</v>
      </c>
      <c r="AA1517" s="2">
        <v>82.1</v>
      </c>
      <c r="AB1517" s="2">
        <v>21.45</v>
      </c>
      <c r="AC1517" s="2">
        <v>15.36</v>
      </c>
      <c r="AD1517" s="2">
        <v>18</v>
      </c>
      <c r="AE1517" s="2">
        <v>85.1</v>
      </c>
      <c r="AF1517" s="2">
        <v>40.8142</v>
      </c>
      <c r="AG1517" s="20">
        <v>8.52</v>
      </c>
      <c r="AH1517" s="20">
        <v>11.1</v>
      </c>
      <c r="AI1517" s="20">
        <v>76.7</v>
      </c>
      <c r="AJ1517" s="20">
        <v>32.726100000000002</v>
      </c>
      <c r="AK1517" s="18">
        <v>13.77</v>
      </c>
      <c r="AL1517" s="18">
        <v>15.6</v>
      </c>
      <c r="AM1517" s="18">
        <v>88.5</v>
      </c>
      <c r="AN1517" s="18">
        <v>58.594700000000003</v>
      </c>
      <c r="AO1517" s="2">
        <v>10.31</v>
      </c>
      <c r="AP1517" s="2">
        <v>13.2</v>
      </c>
      <c r="AQ1517" s="2">
        <v>78</v>
      </c>
      <c r="AR1517" s="2">
        <v>9.1237999999999992</v>
      </c>
      <c r="AS1517" s="2">
        <v>10.07</v>
      </c>
      <c r="AT1517" s="2">
        <v>11.9</v>
      </c>
      <c r="AU1517" s="2">
        <v>84.6</v>
      </c>
      <c r="AV1517" s="2">
        <v>17.9541</v>
      </c>
      <c r="AW1517" s="2">
        <v>10.28</v>
      </c>
      <c r="AX1517" s="2">
        <v>11.9</v>
      </c>
      <c r="AY1517" s="2">
        <v>86.3</v>
      </c>
      <c r="AZ1517" s="2">
        <v>23.923999999999999</v>
      </c>
      <c r="BA1517" s="2">
        <v>13.01</v>
      </c>
      <c r="BB1517" s="2">
        <v>15.6</v>
      </c>
      <c r="BC1517" s="2">
        <v>83.6</v>
      </c>
      <c r="BD1517" s="2">
        <v>40.318800000000003</v>
      </c>
      <c r="BE1517" s="4" t="str">
        <f t="shared" si="232"/>
        <v>NO APLICA</v>
      </c>
      <c r="BF1517" s="4">
        <f t="shared" si="233"/>
        <v>11.296000000000001</v>
      </c>
      <c r="BG1517">
        <f t="shared" si="234"/>
        <v>10.31</v>
      </c>
      <c r="BH1517">
        <f t="shared" si="235"/>
        <v>10.07</v>
      </c>
      <c r="BI1517">
        <f t="shared" si="236"/>
        <v>13.01</v>
      </c>
      <c r="BJ1517">
        <f t="shared" si="237"/>
        <v>13.77</v>
      </c>
      <c r="BK1517">
        <f t="shared" si="238"/>
        <v>8.52</v>
      </c>
      <c r="BL1517">
        <f t="shared" si="239"/>
        <v>5663.250000000161</v>
      </c>
    </row>
    <row r="1518" spans="1:64" x14ac:dyDescent="0.2">
      <c r="A1518" s="1">
        <v>1516</v>
      </c>
      <c r="B1518" s="7" t="s">
        <v>22</v>
      </c>
      <c r="C1518" s="3">
        <v>39973</v>
      </c>
      <c r="D1518" s="4" t="s">
        <v>629</v>
      </c>
      <c r="E1518" s="4" t="s">
        <v>164</v>
      </c>
      <c r="F1518" s="5" t="str">
        <f t="shared" si="230"/>
        <v>M</v>
      </c>
      <c r="G1518" s="6">
        <v>0.8305555555555556</v>
      </c>
      <c r="H1518" s="6">
        <v>0.87430555555555556</v>
      </c>
      <c r="I1518" s="85">
        <f t="shared" si="231"/>
        <v>62.999999999999936</v>
      </c>
      <c r="J1518" s="86">
        <f>I1518*Segmentos!$D$7*(AH1518%)*IF(ISNUMBER(AI1518),AI1518%,0)</f>
        <v>315604.79999999964</v>
      </c>
      <c r="K1518" s="86">
        <f>I1518*Segmentos!$D$7*(AL1518%)*IF(ISNUMBER(AM1518),AM1518%,0)</f>
        <v>387827.99999999965</v>
      </c>
      <c r="L1518" s="4"/>
      <c r="M1518" s="2">
        <v>1.41</v>
      </c>
      <c r="N1518" s="2">
        <v>5.3</v>
      </c>
      <c r="O1518" s="2">
        <v>26.5</v>
      </c>
      <c r="P1518" s="2">
        <v>92.722700000000003</v>
      </c>
      <c r="Q1518" s="2">
        <v>0.49</v>
      </c>
      <c r="R1518" s="2">
        <v>1.8</v>
      </c>
      <c r="S1518" s="2">
        <v>27.7</v>
      </c>
      <c r="T1518" s="2">
        <v>5.3211000000000004</v>
      </c>
      <c r="U1518" s="2">
        <v>0.3</v>
      </c>
      <c r="V1518" s="2">
        <v>3.5</v>
      </c>
      <c r="W1518" s="2">
        <v>8.5</v>
      </c>
      <c r="X1518" s="2">
        <v>4.0789</v>
      </c>
      <c r="Y1518" s="2">
        <v>0.73</v>
      </c>
      <c r="Z1518" s="2">
        <v>4.7</v>
      </c>
      <c r="AA1518" s="2">
        <v>15.4</v>
      </c>
      <c r="AB1518" s="2">
        <v>14.0601</v>
      </c>
      <c r="AC1518" s="2">
        <v>3.21</v>
      </c>
      <c r="AD1518" s="2">
        <v>8.9</v>
      </c>
      <c r="AE1518" s="2">
        <v>36.1</v>
      </c>
      <c r="AF1518" s="2">
        <v>69.262600000000006</v>
      </c>
      <c r="AG1518" s="20">
        <v>1.26</v>
      </c>
      <c r="AH1518" s="20">
        <v>6.2</v>
      </c>
      <c r="AI1518" s="20">
        <v>20.2</v>
      </c>
      <c r="AJ1518" s="20">
        <v>39.276400000000002</v>
      </c>
      <c r="AK1518" s="18">
        <v>1.55</v>
      </c>
      <c r="AL1518" s="18">
        <v>4.5</v>
      </c>
      <c r="AM1518" s="18">
        <v>34.200000000000003</v>
      </c>
      <c r="AN1518" s="18">
        <v>53.446300000000001</v>
      </c>
      <c r="AO1518" s="2">
        <v>1.1599999999999999</v>
      </c>
      <c r="AP1518" s="2">
        <v>4.0999999999999996</v>
      </c>
      <c r="AQ1518" s="2">
        <v>28.3</v>
      </c>
      <c r="AR1518" s="2">
        <v>8.2960999999999991</v>
      </c>
      <c r="AS1518" s="2">
        <v>0.91</v>
      </c>
      <c r="AT1518" s="2">
        <v>4.5999999999999996</v>
      </c>
      <c r="AU1518" s="2">
        <v>20</v>
      </c>
      <c r="AV1518" s="2">
        <v>13.228999999999999</v>
      </c>
      <c r="AW1518" s="2">
        <v>0.87</v>
      </c>
      <c r="AX1518" s="2">
        <v>4.4000000000000004</v>
      </c>
      <c r="AY1518" s="2">
        <v>20.100000000000001</v>
      </c>
      <c r="AZ1518" s="2">
        <v>16.485700000000001</v>
      </c>
      <c r="BA1518" s="2">
        <v>2.1800000000000002</v>
      </c>
      <c r="BB1518" s="2">
        <v>6.9</v>
      </c>
      <c r="BC1518" s="2">
        <v>31.7</v>
      </c>
      <c r="BD1518" s="2">
        <v>54.711799999999997</v>
      </c>
      <c r="BE1518" s="4" t="str">
        <f t="shared" si="232"/>
        <v>NO APLICA</v>
      </c>
      <c r="BF1518" s="4">
        <f t="shared" si="233"/>
        <v>1.4207999999999998</v>
      </c>
      <c r="BG1518">
        <f t="shared" si="234"/>
        <v>1.1599999999999999</v>
      </c>
      <c r="BH1518">
        <f t="shared" si="235"/>
        <v>0.91</v>
      </c>
      <c r="BI1518">
        <f t="shared" si="236"/>
        <v>2.1800000000000002</v>
      </c>
      <c r="BJ1518">
        <f t="shared" si="237"/>
        <v>1.55</v>
      </c>
      <c r="BK1518">
        <f t="shared" si="238"/>
        <v>1.26</v>
      </c>
      <c r="BL1518">
        <f t="shared" si="239"/>
        <v>8848.3499999999913</v>
      </c>
    </row>
    <row r="1519" spans="1:64" x14ac:dyDescent="0.2">
      <c r="A1519" s="1">
        <v>1517</v>
      </c>
      <c r="B1519" s="7" t="s">
        <v>24</v>
      </c>
      <c r="C1519" s="3">
        <v>39973</v>
      </c>
      <c r="D1519" s="4" t="s">
        <v>629</v>
      </c>
      <c r="E1519" s="4" t="s">
        <v>170</v>
      </c>
      <c r="F1519" s="5" t="str">
        <f t="shared" si="230"/>
        <v>M</v>
      </c>
      <c r="G1519" s="6">
        <v>0.89166666666666661</v>
      </c>
      <c r="H1519" s="6">
        <v>0.90902777777777777</v>
      </c>
      <c r="I1519" s="85">
        <f t="shared" si="231"/>
        <v>25.000000000000071</v>
      </c>
      <c r="J1519" s="86">
        <f>I1519*Segmentos!$D$7*(AH1519%)*IF(ISNUMBER(AI1519),AI1519%,0)</f>
        <v>28350.000000000084</v>
      </c>
      <c r="K1519" s="86">
        <f>I1519*Segmentos!$D$7*(AL1519%)*IF(ISNUMBER(AM1519),AM1519%,0)</f>
        <v>75240.000000000218</v>
      </c>
      <c r="L1519" s="4"/>
      <c r="M1519" s="2">
        <v>0.52</v>
      </c>
      <c r="N1519" s="2">
        <v>1</v>
      </c>
      <c r="O1519" s="2">
        <v>53.2</v>
      </c>
      <c r="P1519" s="2">
        <v>52.384999999999998</v>
      </c>
      <c r="Q1519" s="2">
        <v>0.32</v>
      </c>
      <c r="R1519" s="2">
        <v>0.5</v>
      </c>
      <c r="S1519" s="2">
        <v>66.2</v>
      </c>
      <c r="T1519" s="2">
        <v>5.3075000000000001</v>
      </c>
      <c r="U1519" s="2">
        <v>1.42</v>
      </c>
      <c r="V1519" s="2">
        <v>2.6</v>
      </c>
      <c r="W1519" s="2">
        <v>54</v>
      </c>
      <c r="X1519" s="2">
        <v>29.807300000000001</v>
      </c>
      <c r="Y1519" s="2">
        <v>0.5</v>
      </c>
      <c r="Z1519" s="2">
        <v>1</v>
      </c>
      <c r="AA1519" s="2">
        <v>49.1</v>
      </c>
      <c r="AB1519" s="2">
        <v>14.727</v>
      </c>
      <c r="AC1519" s="2">
        <v>0.08</v>
      </c>
      <c r="AD1519" s="2">
        <v>0.2</v>
      </c>
      <c r="AE1519" s="2">
        <v>48</v>
      </c>
      <c r="AF1519" s="2">
        <v>2.5430999999999999</v>
      </c>
      <c r="AG1519" s="20">
        <v>0.27</v>
      </c>
      <c r="AH1519" s="20">
        <v>0.9</v>
      </c>
      <c r="AI1519" s="20">
        <v>31.5</v>
      </c>
      <c r="AJ1519" s="20">
        <v>12.782999999999999</v>
      </c>
      <c r="AK1519" s="18">
        <v>0.75</v>
      </c>
      <c r="AL1519" s="18">
        <v>1.1000000000000001</v>
      </c>
      <c r="AM1519" s="18">
        <v>68.400000000000006</v>
      </c>
      <c r="AN1519" s="18">
        <v>39.601900000000001</v>
      </c>
      <c r="AO1519" s="2">
        <v>0.05</v>
      </c>
      <c r="AP1519" s="2">
        <v>0.6</v>
      </c>
      <c r="AQ1519" s="2">
        <v>8.3000000000000007</v>
      </c>
      <c r="AR1519" s="2">
        <v>0.55649999999999999</v>
      </c>
      <c r="AS1519" s="2">
        <v>0.36</v>
      </c>
      <c r="AT1519" s="2">
        <v>0.9</v>
      </c>
      <c r="AU1519" s="2">
        <v>38.6</v>
      </c>
      <c r="AV1519" s="2">
        <v>8.0175000000000001</v>
      </c>
      <c r="AW1519" s="2">
        <v>0.56000000000000005</v>
      </c>
      <c r="AX1519" s="2">
        <v>1</v>
      </c>
      <c r="AY1519" s="2">
        <v>53</v>
      </c>
      <c r="AZ1519" s="2">
        <v>15.946300000000001</v>
      </c>
      <c r="BA1519" s="2">
        <v>0.73</v>
      </c>
      <c r="BB1519" s="2">
        <v>1.1000000000000001</v>
      </c>
      <c r="BC1519" s="2">
        <v>68</v>
      </c>
      <c r="BD1519" s="2">
        <v>27.864599999999999</v>
      </c>
      <c r="BE1519" s="4" t="str">
        <f t="shared" si="232"/>
        <v>NO APLICA</v>
      </c>
      <c r="BF1519" s="4">
        <f t="shared" si="233"/>
        <v>0.47960000000000003</v>
      </c>
      <c r="BG1519">
        <f t="shared" si="234"/>
        <v>0.05</v>
      </c>
      <c r="BH1519">
        <f t="shared" si="235"/>
        <v>0.36</v>
      </c>
      <c r="BI1519">
        <f t="shared" si="236"/>
        <v>0.73</v>
      </c>
      <c r="BJ1519">
        <f t="shared" si="237"/>
        <v>0.75</v>
      </c>
      <c r="BK1519">
        <f t="shared" si="238"/>
        <v>0.27</v>
      </c>
      <c r="BL1519">
        <f t="shared" si="239"/>
        <v>1330.0000000000039</v>
      </c>
    </row>
    <row r="1520" spans="1:64" x14ac:dyDescent="0.2">
      <c r="A1520" s="1">
        <v>1518</v>
      </c>
      <c r="B1520" s="7" t="s">
        <v>4</v>
      </c>
      <c r="C1520" s="3">
        <v>39973</v>
      </c>
      <c r="D1520" s="4" t="s">
        <v>3</v>
      </c>
      <c r="E1520" s="4" t="s">
        <v>165</v>
      </c>
      <c r="F1520" s="5" t="str">
        <f t="shared" si="230"/>
        <v>M</v>
      </c>
      <c r="G1520" s="6">
        <v>0.78263888888888899</v>
      </c>
      <c r="H1520" s="6">
        <v>0.87430555555555556</v>
      </c>
      <c r="I1520" s="85">
        <f t="shared" si="231"/>
        <v>131.99999999999986</v>
      </c>
      <c r="J1520" s="86">
        <f>I1520*Segmentos!$D$7*(AH1520%)*IF(ISNUMBER(AI1520),AI1520%,0)</f>
        <v>1898899.1999999981</v>
      </c>
      <c r="K1520" s="86">
        <f>I1520*Segmentos!$D$7*(AL1520%)*IF(ISNUMBER(AM1520),AM1520%,0)</f>
        <v>2720255.9999999972</v>
      </c>
      <c r="L1520" s="4"/>
      <c r="M1520" s="2">
        <v>4.42</v>
      </c>
      <c r="N1520" s="2">
        <v>16.7</v>
      </c>
      <c r="O1520" s="2">
        <v>26.4</v>
      </c>
      <c r="P1520" s="2">
        <v>71.937799999999996</v>
      </c>
      <c r="Q1520" s="2">
        <v>5.57</v>
      </c>
      <c r="R1520" s="2">
        <v>19.2</v>
      </c>
      <c r="S1520" s="2">
        <v>28.9</v>
      </c>
      <c r="T1520" s="2">
        <v>15.1364</v>
      </c>
      <c r="U1520" s="2">
        <v>5.29</v>
      </c>
      <c r="V1520" s="2">
        <v>19.5</v>
      </c>
      <c r="W1520" s="2">
        <v>27.2</v>
      </c>
      <c r="X1520" s="2">
        <v>18.060199999999998</v>
      </c>
      <c r="Y1520" s="2">
        <v>3.92</v>
      </c>
      <c r="Z1520" s="2">
        <v>15</v>
      </c>
      <c r="AA1520" s="2">
        <v>26.2</v>
      </c>
      <c r="AB1520" s="2">
        <v>18.831800000000001</v>
      </c>
      <c r="AC1520" s="2">
        <v>3.72</v>
      </c>
      <c r="AD1520" s="2">
        <v>15.2</v>
      </c>
      <c r="AE1520" s="2">
        <v>24.5</v>
      </c>
      <c r="AF1520" s="2">
        <v>19.909300000000002</v>
      </c>
      <c r="AG1520" s="20">
        <v>3.6</v>
      </c>
      <c r="AH1520" s="20">
        <v>14.8</v>
      </c>
      <c r="AI1520" s="20">
        <v>24.3</v>
      </c>
      <c r="AJ1520" s="20">
        <v>27.805499999999999</v>
      </c>
      <c r="AK1520" s="18">
        <v>5.15</v>
      </c>
      <c r="AL1520" s="18">
        <v>18.399999999999999</v>
      </c>
      <c r="AM1520" s="18">
        <v>28</v>
      </c>
      <c r="AN1520" s="18">
        <v>44.132199999999997</v>
      </c>
      <c r="AO1520" s="2">
        <v>1.91</v>
      </c>
      <c r="AP1520" s="2">
        <v>11.9</v>
      </c>
      <c r="AQ1520" s="2">
        <v>16</v>
      </c>
      <c r="AR1520" s="2">
        <v>3.3963000000000001</v>
      </c>
      <c r="AS1520" s="2">
        <v>2.62</v>
      </c>
      <c r="AT1520" s="2">
        <v>12</v>
      </c>
      <c r="AU1520" s="2">
        <v>21.8</v>
      </c>
      <c r="AV1520" s="2">
        <v>9.4077999999999999</v>
      </c>
      <c r="AW1520" s="2">
        <v>4.51</v>
      </c>
      <c r="AX1520" s="2">
        <v>19.5</v>
      </c>
      <c r="AY1520" s="2">
        <v>23.2</v>
      </c>
      <c r="AZ1520" s="2">
        <v>21.130199999999999</v>
      </c>
      <c r="BA1520" s="2">
        <v>6.09</v>
      </c>
      <c r="BB1520" s="2">
        <v>18.7</v>
      </c>
      <c r="BC1520" s="2">
        <v>32.6</v>
      </c>
      <c r="BD1520" s="2">
        <v>38.003500000000003</v>
      </c>
      <c r="BE1520" s="4" t="str">
        <f t="shared" si="232"/>
        <v>ABURRIDO</v>
      </c>
      <c r="BF1520" s="4">
        <f t="shared" si="233"/>
        <v>3.9720000000000004</v>
      </c>
      <c r="BG1520">
        <f t="shared" si="234"/>
        <v>1.91</v>
      </c>
      <c r="BH1520">
        <f t="shared" si="235"/>
        <v>2.62</v>
      </c>
      <c r="BI1520">
        <f t="shared" si="236"/>
        <v>6.09</v>
      </c>
      <c r="BJ1520">
        <f t="shared" si="237"/>
        <v>5.15</v>
      </c>
      <c r="BK1520">
        <f t="shared" si="238"/>
        <v>3.6</v>
      </c>
      <c r="BL1520">
        <f t="shared" si="239"/>
        <v>58196.159999999931</v>
      </c>
    </row>
    <row r="1521" spans="1:64" x14ac:dyDescent="0.2">
      <c r="A1521" s="1">
        <v>1519</v>
      </c>
      <c r="B1521" s="7" t="s">
        <v>15</v>
      </c>
      <c r="C1521" s="3">
        <v>39974</v>
      </c>
      <c r="D1521" s="4" t="s">
        <v>626</v>
      </c>
      <c r="E1521" s="4" t="s">
        <v>164</v>
      </c>
      <c r="F1521" s="5" t="str">
        <f t="shared" si="230"/>
        <v>W</v>
      </c>
      <c r="G1521" s="6">
        <v>0.87430555555555556</v>
      </c>
      <c r="H1521" s="6">
        <v>0.9145833333333333</v>
      </c>
      <c r="I1521" s="85">
        <f t="shared" si="231"/>
        <v>57.999999999999957</v>
      </c>
      <c r="J1521" s="86">
        <f>I1521*Segmentos!$D$7*(AH1521%)*IF(ISNUMBER(AI1521),AI1521%,0)</f>
        <v>363311.99999999965</v>
      </c>
      <c r="K1521" s="86">
        <f>I1521*Segmentos!$D$7*(AL1521%)*IF(ISNUMBER(AM1521),AM1521%,0)</f>
        <v>1021171.1999999993</v>
      </c>
      <c r="L1521" s="4"/>
      <c r="M1521" s="2">
        <v>3.06</v>
      </c>
      <c r="N1521" s="2">
        <v>13.1</v>
      </c>
      <c r="O1521" s="2">
        <v>23.3</v>
      </c>
      <c r="P1521" s="2">
        <v>85.910700000000006</v>
      </c>
      <c r="Q1521" s="2">
        <v>0.96</v>
      </c>
      <c r="R1521" s="2">
        <v>6.6</v>
      </c>
      <c r="S1521" s="2">
        <v>14.6</v>
      </c>
      <c r="T1521" s="2">
        <v>4.4942000000000002</v>
      </c>
      <c r="U1521" s="2">
        <v>2.46</v>
      </c>
      <c r="V1521" s="2">
        <v>13.2</v>
      </c>
      <c r="W1521" s="2">
        <v>18.600000000000001</v>
      </c>
      <c r="X1521" s="2">
        <v>14.4672</v>
      </c>
      <c r="Y1521" s="2">
        <v>2.21</v>
      </c>
      <c r="Z1521" s="2">
        <v>11.5</v>
      </c>
      <c r="AA1521" s="2">
        <v>19.2</v>
      </c>
      <c r="AB1521" s="2">
        <v>18.3293</v>
      </c>
      <c r="AC1521" s="2">
        <v>5.27</v>
      </c>
      <c r="AD1521" s="2">
        <v>17.8</v>
      </c>
      <c r="AE1521" s="2">
        <v>29.6</v>
      </c>
      <c r="AF1521" s="2">
        <v>48.619900000000001</v>
      </c>
      <c r="AG1521" s="20">
        <v>1.57</v>
      </c>
      <c r="AH1521" s="20">
        <v>9</v>
      </c>
      <c r="AI1521" s="20">
        <v>17.399999999999999</v>
      </c>
      <c r="AJ1521" s="20">
        <v>20.914899999999999</v>
      </c>
      <c r="AK1521" s="18">
        <v>4.4000000000000004</v>
      </c>
      <c r="AL1521" s="18">
        <v>16.8</v>
      </c>
      <c r="AM1521" s="18">
        <v>26.2</v>
      </c>
      <c r="AN1521" s="18">
        <v>64.995800000000003</v>
      </c>
      <c r="AO1521" s="2">
        <v>4.0999999999999996</v>
      </c>
      <c r="AP1521" s="2">
        <v>16.7</v>
      </c>
      <c r="AQ1521" s="2">
        <v>24.5</v>
      </c>
      <c r="AR1521" s="2">
        <v>12.5739</v>
      </c>
      <c r="AS1521" s="2">
        <v>3.59</v>
      </c>
      <c r="AT1521" s="2">
        <v>12.3</v>
      </c>
      <c r="AU1521" s="2">
        <v>29.2</v>
      </c>
      <c r="AV1521" s="2">
        <v>22.227900000000002</v>
      </c>
      <c r="AW1521" s="2">
        <v>2.64</v>
      </c>
      <c r="AX1521" s="2">
        <v>10.4</v>
      </c>
      <c r="AY1521" s="2">
        <v>25.3</v>
      </c>
      <c r="AZ1521" s="2">
        <v>21.298999999999999</v>
      </c>
      <c r="BA1521" s="2">
        <v>2.77</v>
      </c>
      <c r="BB1521" s="2">
        <v>14.6</v>
      </c>
      <c r="BC1521" s="2">
        <v>19</v>
      </c>
      <c r="BD1521" s="2">
        <v>29.809899999999999</v>
      </c>
      <c r="BE1521" s="4" t="str">
        <f t="shared" si="232"/>
        <v>NO APLICA</v>
      </c>
      <c r="BF1521" s="4">
        <f t="shared" si="233"/>
        <v>3.3306000000000004</v>
      </c>
      <c r="BG1521">
        <f t="shared" si="234"/>
        <v>4.0999999999999996</v>
      </c>
      <c r="BH1521">
        <f t="shared" si="235"/>
        <v>3.59</v>
      </c>
      <c r="BI1521">
        <f t="shared" si="236"/>
        <v>2.77</v>
      </c>
      <c r="BJ1521">
        <f t="shared" si="237"/>
        <v>4.4000000000000004</v>
      </c>
      <c r="BK1521">
        <f t="shared" si="238"/>
        <v>1.57</v>
      </c>
      <c r="BL1521">
        <f t="shared" si="239"/>
        <v>17703.339999999986</v>
      </c>
    </row>
    <row r="1522" spans="1:64" x14ac:dyDescent="0.2">
      <c r="A1522" s="1">
        <v>1520</v>
      </c>
      <c r="B1522" s="7" t="s">
        <v>105</v>
      </c>
      <c r="C1522" s="3">
        <v>39974</v>
      </c>
      <c r="D1522" s="4" t="s">
        <v>629</v>
      </c>
      <c r="E1522" s="4" t="s">
        <v>169</v>
      </c>
      <c r="F1522" s="5" t="str">
        <f t="shared" si="230"/>
        <v>W</v>
      </c>
      <c r="G1522" s="6">
        <v>0.9145833333333333</v>
      </c>
      <c r="H1522" s="6">
        <v>0.94374999999999998</v>
      </c>
      <c r="I1522" s="85">
        <f t="shared" si="231"/>
        <v>42.000000000000014</v>
      </c>
      <c r="J1522" s="86">
        <f>I1522*Segmentos!$D$7*(AH1522%)*IF(ISNUMBER(AI1522),AI1522%,0)</f>
        <v>114777.60000000003</v>
      </c>
      <c r="K1522" s="86">
        <f>I1522*Segmentos!$D$7*(AL1522%)*IF(ISNUMBER(AM1522),AM1522%,0)</f>
        <v>185808.00000000012</v>
      </c>
      <c r="L1522" s="4" t="s">
        <v>383</v>
      </c>
      <c r="M1522" s="2">
        <v>0.92</v>
      </c>
      <c r="N1522" s="2">
        <v>3.2</v>
      </c>
      <c r="O1522" s="2">
        <v>28.6</v>
      </c>
      <c r="P1522" s="2">
        <v>75.259200000000007</v>
      </c>
      <c r="Q1522" s="2">
        <v>0.64</v>
      </c>
      <c r="R1522" s="2">
        <v>1.1000000000000001</v>
      </c>
      <c r="S1522" s="2">
        <v>57.6</v>
      </c>
      <c r="T1522" s="2">
        <v>8.7988999999999997</v>
      </c>
      <c r="U1522" s="2">
        <v>1.1599999999999999</v>
      </c>
      <c r="V1522" s="2">
        <v>4.4000000000000004</v>
      </c>
      <c r="W1522" s="2">
        <v>26.3</v>
      </c>
      <c r="X1522" s="2">
        <v>19.898599999999998</v>
      </c>
      <c r="Y1522" s="2">
        <v>1.53</v>
      </c>
      <c r="Z1522" s="2">
        <v>4.4000000000000004</v>
      </c>
      <c r="AA1522" s="2">
        <v>35.299999999999997</v>
      </c>
      <c r="AB1522" s="2">
        <v>37.203699999999998</v>
      </c>
      <c r="AC1522" s="2">
        <v>0.35</v>
      </c>
      <c r="AD1522" s="2">
        <v>2.5</v>
      </c>
      <c r="AE1522" s="2">
        <v>14.1</v>
      </c>
      <c r="AF1522" s="2">
        <v>9.3579000000000008</v>
      </c>
      <c r="AG1522" s="20">
        <v>0.69</v>
      </c>
      <c r="AH1522" s="20">
        <v>2.8</v>
      </c>
      <c r="AI1522" s="20">
        <v>24.4</v>
      </c>
      <c r="AJ1522" s="20">
        <v>26.8339</v>
      </c>
      <c r="AK1522" s="18">
        <v>1.1200000000000001</v>
      </c>
      <c r="AL1522" s="18">
        <v>3.5</v>
      </c>
      <c r="AM1522" s="18">
        <v>31.6</v>
      </c>
      <c r="AN1522" s="18">
        <v>48.4253</v>
      </c>
      <c r="AO1522" s="2">
        <v>0.14000000000000001</v>
      </c>
      <c r="AP1522" s="2">
        <v>0.9</v>
      </c>
      <c r="AQ1522" s="2">
        <v>15</v>
      </c>
      <c r="AR1522" s="2">
        <v>1.2699</v>
      </c>
      <c r="AS1522" s="2">
        <v>1.05</v>
      </c>
      <c r="AT1522" s="2">
        <v>3.7</v>
      </c>
      <c r="AU1522" s="2">
        <v>28.4</v>
      </c>
      <c r="AV1522" s="2">
        <v>18.9438</v>
      </c>
      <c r="AW1522" s="2">
        <v>1.04</v>
      </c>
      <c r="AX1522" s="2">
        <v>2.4</v>
      </c>
      <c r="AY1522" s="2">
        <v>42.8</v>
      </c>
      <c r="AZ1522" s="2">
        <v>24.6477</v>
      </c>
      <c r="BA1522" s="2">
        <v>0.97</v>
      </c>
      <c r="BB1522" s="2">
        <v>4.0999999999999996</v>
      </c>
      <c r="BC1522" s="2">
        <v>23.3</v>
      </c>
      <c r="BD1522" s="2">
        <v>30.3978</v>
      </c>
      <c r="BE1522" s="4" t="str">
        <f t="shared" si="232"/>
        <v>NO APLICA</v>
      </c>
      <c r="BF1522" s="4">
        <f t="shared" si="233"/>
        <v>0.93559999999999999</v>
      </c>
      <c r="BG1522">
        <f t="shared" si="234"/>
        <v>0.14000000000000001</v>
      </c>
      <c r="BH1522">
        <f t="shared" si="235"/>
        <v>1.05</v>
      </c>
      <c r="BI1522">
        <f t="shared" si="236"/>
        <v>1.04</v>
      </c>
      <c r="BJ1522">
        <f t="shared" si="237"/>
        <v>1.1200000000000001</v>
      </c>
      <c r="BK1522">
        <f t="shared" si="238"/>
        <v>0.69</v>
      </c>
      <c r="BL1522">
        <f t="shared" si="239"/>
        <v>3843.840000000002</v>
      </c>
    </row>
    <row r="1523" spans="1:64" x14ac:dyDescent="0.2">
      <c r="A1523" s="1">
        <v>1521</v>
      </c>
      <c r="B1523" s="7" t="s">
        <v>41</v>
      </c>
      <c r="C1523" s="3">
        <v>39974</v>
      </c>
      <c r="D1523" s="4" t="s">
        <v>3</v>
      </c>
      <c r="E1523" s="4" t="s">
        <v>174</v>
      </c>
      <c r="F1523" s="5" t="str">
        <f t="shared" si="230"/>
        <v>W</v>
      </c>
      <c r="G1523" s="6">
        <v>0.91666666666666663</v>
      </c>
      <c r="H1523" s="6">
        <v>0.96180555555555547</v>
      </c>
      <c r="I1523" s="85">
        <f t="shared" si="231"/>
        <v>64.999999999999929</v>
      </c>
      <c r="J1523" s="86">
        <f>I1523*Segmentos!$D$7*(AH1523%)*IF(ISNUMBER(AI1523),AI1523%,0)</f>
        <v>340599.99999999965</v>
      </c>
      <c r="K1523" s="86">
        <f>I1523*Segmentos!$D$7*(AL1523%)*IF(ISNUMBER(AM1523),AM1523%,0)</f>
        <v>522287.99999999953</v>
      </c>
      <c r="L1523" s="4"/>
      <c r="M1523" s="2">
        <v>1.68</v>
      </c>
      <c r="N1523" s="2">
        <v>11.9</v>
      </c>
      <c r="O1523" s="2">
        <v>14.1</v>
      </c>
      <c r="P1523" s="2">
        <v>72.812799999999996</v>
      </c>
      <c r="Q1523" s="2">
        <v>2.21</v>
      </c>
      <c r="R1523" s="2">
        <v>9.6999999999999993</v>
      </c>
      <c r="S1523" s="2">
        <v>22.7</v>
      </c>
      <c r="T1523" s="2">
        <v>15.991899999999999</v>
      </c>
      <c r="U1523" s="2">
        <v>0.8</v>
      </c>
      <c r="V1523" s="2">
        <v>9.4</v>
      </c>
      <c r="W1523" s="2">
        <v>8.5</v>
      </c>
      <c r="X1523" s="2">
        <v>7.3166000000000002</v>
      </c>
      <c r="Y1523" s="2">
        <v>1.58</v>
      </c>
      <c r="Z1523" s="2">
        <v>14.9</v>
      </c>
      <c r="AA1523" s="2">
        <v>10.6</v>
      </c>
      <c r="AB1523" s="2">
        <v>20.315799999999999</v>
      </c>
      <c r="AC1523" s="2">
        <v>2.0499999999999998</v>
      </c>
      <c r="AD1523" s="2">
        <v>11.9</v>
      </c>
      <c r="AE1523" s="2">
        <v>17.2</v>
      </c>
      <c r="AF1523" s="2">
        <v>29.188500000000001</v>
      </c>
      <c r="AG1523" s="20">
        <v>1.31</v>
      </c>
      <c r="AH1523" s="20">
        <v>13.1</v>
      </c>
      <c r="AI1523" s="20">
        <v>10</v>
      </c>
      <c r="AJ1523" s="20">
        <v>26.901900000000001</v>
      </c>
      <c r="AK1523" s="18">
        <v>2.0099999999999998</v>
      </c>
      <c r="AL1523" s="18">
        <v>10.8</v>
      </c>
      <c r="AM1523" s="18">
        <v>18.600000000000001</v>
      </c>
      <c r="AN1523" s="18">
        <v>45.910899999999998</v>
      </c>
      <c r="AO1523" s="2">
        <v>0.66</v>
      </c>
      <c r="AP1523" s="2">
        <v>8.3000000000000007</v>
      </c>
      <c r="AQ1523" s="2">
        <v>7.9</v>
      </c>
      <c r="AR1523" s="2">
        <v>3.1354000000000002</v>
      </c>
      <c r="AS1523" s="2">
        <v>1.68</v>
      </c>
      <c r="AT1523" s="2">
        <v>10.199999999999999</v>
      </c>
      <c r="AU1523" s="2">
        <v>16.5</v>
      </c>
      <c r="AV1523" s="2">
        <v>16.092099999999999</v>
      </c>
      <c r="AW1523" s="2">
        <v>1.77</v>
      </c>
      <c r="AX1523" s="2">
        <v>13.3</v>
      </c>
      <c r="AY1523" s="2">
        <v>13.2</v>
      </c>
      <c r="AZ1523" s="2">
        <v>22.038900000000002</v>
      </c>
      <c r="BA1523" s="2">
        <v>1.9</v>
      </c>
      <c r="BB1523" s="2">
        <v>12.8</v>
      </c>
      <c r="BC1523" s="2">
        <v>14.8</v>
      </c>
      <c r="BD1523" s="2">
        <v>31.546500000000002</v>
      </c>
      <c r="BE1523" s="4" t="str">
        <f t="shared" si="232"/>
        <v>ABURRIDO</v>
      </c>
      <c r="BF1523" s="4">
        <f t="shared" si="233"/>
        <v>1.6539999999999999</v>
      </c>
      <c r="BG1523">
        <f t="shared" si="234"/>
        <v>0.66</v>
      </c>
      <c r="BH1523">
        <f t="shared" si="235"/>
        <v>1.68</v>
      </c>
      <c r="BI1523">
        <f t="shared" si="236"/>
        <v>1.9</v>
      </c>
      <c r="BJ1523">
        <f t="shared" si="237"/>
        <v>2.0099999999999998</v>
      </c>
      <c r="BK1523">
        <f t="shared" si="238"/>
        <v>1.31</v>
      </c>
      <c r="BL1523">
        <f t="shared" si="239"/>
        <v>10906.349999999988</v>
      </c>
    </row>
    <row r="1524" spans="1:64" x14ac:dyDescent="0.2">
      <c r="A1524" s="1">
        <v>1522</v>
      </c>
      <c r="B1524" s="7" t="s">
        <v>5</v>
      </c>
      <c r="C1524" s="3">
        <v>39974</v>
      </c>
      <c r="D1524" s="4" t="s">
        <v>3</v>
      </c>
      <c r="E1524" s="4" t="s">
        <v>164</v>
      </c>
      <c r="F1524" s="5" t="str">
        <f t="shared" si="230"/>
        <v>W</v>
      </c>
      <c r="G1524" s="6">
        <v>0.87430555555555556</v>
      </c>
      <c r="H1524" s="6">
        <v>0.91666666666666663</v>
      </c>
      <c r="I1524" s="85">
        <f t="shared" si="231"/>
        <v>60.999999999999943</v>
      </c>
      <c r="J1524" s="86">
        <f>I1524*Segmentos!$D$7*(AH1524%)*IF(ISNUMBER(AI1524),AI1524%,0)</f>
        <v>429317.99999999965</v>
      </c>
      <c r="K1524" s="86">
        <f>I1524*Segmentos!$D$7*(AL1524%)*IF(ISNUMBER(AM1524),AM1524%,0)</f>
        <v>715285.99999999942</v>
      </c>
      <c r="L1524" s="4"/>
      <c r="M1524" s="2">
        <v>2.37</v>
      </c>
      <c r="N1524" s="2">
        <v>13</v>
      </c>
      <c r="O1524" s="2">
        <v>18.3</v>
      </c>
      <c r="P1524" s="2">
        <v>76.018299999999996</v>
      </c>
      <c r="Q1524" s="2">
        <v>0.93</v>
      </c>
      <c r="R1524" s="2">
        <v>8.3000000000000007</v>
      </c>
      <c r="S1524" s="2">
        <v>11.2</v>
      </c>
      <c r="T1524" s="2">
        <v>4.9612999999999996</v>
      </c>
      <c r="U1524" s="2">
        <v>2.93</v>
      </c>
      <c r="V1524" s="2">
        <v>13.5</v>
      </c>
      <c r="W1524" s="2">
        <v>21.8</v>
      </c>
      <c r="X1524" s="2">
        <v>19.645800000000001</v>
      </c>
      <c r="Y1524" s="2">
        <v>1.91</v>
      </c>
      <c r="Z1524" s="2">
        <v>14.4</v>
      </c>
      <c r="AA1524" s="2">
        <v>13.2</v>
      </c>
      <c r="AB1524" s="2">
        <v>18.064900000000002</v>
      </c>
      <c r="AC1524" s="2">
        <v>3.17</v>
      </c>
      <c r="AD1524" s="2">
        <v>13.7</v>
      </c>
      <c r="AE1524" s="2">
        <v>23.2</v>
      </c>
      <c r="AF1524" s="2">
        <v>33.346299999999999</v>
      </c>
      <c r="AG1524" s="20">
        <v>1.75</v>
      </c>
      <c r="AH1524" s="20">
        <v>11.5</v>
      </c>
      <c r="AI1524" s="20">
        <v>15.3</v>
      </c>
      <c r="AJ1524" s="20">
        <v>26.6478</v>
      </c>
      <c r="AK1524" s="18">
        <v>2.93</v>
      </c>
      <c r="AL1524" s="18">
        <v>14.3</v>
      </c>
      <c r="AM1524" s="18">
        <v>20.5</v>
      </c>
      <c r="AN1524" s="18">
        <v>49.370600000000003</v>
      </c>
      <c r="AO1524" s="2">
        <v>1.1200000000000001</v>
      </c>
      <c r="AP1524" s="2">
        <v>11.6</v>
      </c>
      <c r="AQ1524" s="2">
        <v>9.6999999999999993</v>
      </c>
      <c r="AR1524" s="2">
        <v>3.9258000000000002</v>
      </c>
      <c r="AS1524" s="2">
        <v>1.79</v>
      </c>
      <c r="AT1524" s="2">
        <v>9.1</v>
      </c>
      <c r="AU1524" s="2">
        <v>19.7</v>
      </c>
      <c r="AV1524" s="2">
        <v>12.6014</v>
      </c>
      <c r="AW1524" s="2">
        <v>2.88</v>
      </c>
      <c r="AX1524" s="2">
        <v>14.9</v>
      </c>
      <c r="AY1524" s="2">
        <v>19.3</v>
      </c>
      <c r="AZ1524" s="2">
        <v>26.4633</v>
      </c>
      <c r="BA1524" s="2">
        <v>2.69</v>
      </c>
      <c r="BB1524" s="2">
        <v>14.2</v>
      </c>
      <c r="BC1524" s="2">
        <v>19</v>
      </c>
      <c r="BD1524" s="2">
        <v>33.027799999999999</v>
      </c>
      <c r="BE1524" s="4" t="str">
        <f t="shared" si="232"/>
        <v>NO APLICA</v>
      </c>
      <c r="BF1524" s="4">
        <f t="shared" si="233"/>
        <v>2.1835999999999998</v>
      </c>
      <c r="BG1524">
        <f t="shared" si="234"/>
        <v>1.1200000000000001</v>
      </c>
      <c r="BH1524">
        <f t="shared" si="235"/>
        <v>1.79</v>
      </c>
      <c r="BI1524">
        <f t="shared" si="236"/>
        <v>2.88</v>
      </c>
      <c r="BJ1524">
        <f t="shared" si="237"/>
        <v>2.93</v>
      </c>
      <c r="BK1524">
        <f t="shared" si="238"/>
        <v>1.75</v>
      </c>
      <c r="BL1524">
        <f t="shared" si="239"/>
        <v>14511.899999999989</v>
      </c>
    </row>
    <row r="1525" spans="1:64" x14ac:dyDescent="0.2">
      <c r="A1525" s="1">
        <v>1523</v>
      </c>
      <c r="B1525" s="7" t="s">
        <v>49</v>
      </c>
      <c r="C1525" s="3">
        <v>39974</v>
      </c>
      <c r="D1525" s="4" t="s">
        <v>628</v>
      </c>
      <c r="E1525" s="4" t="s">
        <v>168</v>
      </c>
      <c r="F1525" s="5" t="str">
        <f t="shared" si="230"/>
        <v>W</v>
      </c>
      <c r="G1525" s="6">
        <v>0.91666666666666663</v>
      </c>
      <c r="H1525" s="6">
        <v>0.99375000000000002</v>
      </c>
      <c r="I1525" s="85">
        <f t="shared" si="231"/>
        <v>111.00000000000009</v>
      </c>
      <c r="J1525" s="86">
        <f>I1525*Segmentos!$D$7*(AH1525%)*IF(ISNUMBER(AI1525),AI1525%,0)</f>
        <v>627860.40000000049</v>
      </c>
      <c r="K1525" s="86">
        <f>I1525*Segmentos!$D$7*(AL1525%)*IF(ISNUMBER(AM1525),AM1525%,0)</f>
        <v>298057.20000000024</v>
      </c>
      <c r="L1525" s="4" t="s">
        <v>384</v>
      </c>
      <c r="M1525" s="2">
        <v>1.02</v>
      </c>
      <c r="N1525" s="2">
        <v>6.3</v>
      </c>
      <c r="O1525" s="2">
        <v>16.2</v>
      </c>
      <c r="P1525" s="2">
        <v>86.3142</v>
      </c>
      <c r="Q1525" s="2">
        <v>0.34</v>
      </c>
      <c r="R1525" s="2">
        <v>2.9</v>
      </c>
      <c r="S1525" s="2">
        <v>11.6</v>
      </c>
      <c r="T1525" s="2">
        <v>4.7339000000000002</v>
      </c>
      <c r="U1525" s="2">
        <v>0.93</v>
      </c>
      <c r="V1525" s="2">
        <v>3.8</v>
      </c>
      <c r="W1525" s="2">
        <v>24.3</v>
      </c>
      <c r="X1525" s="2">
        <v>16.430800000000001</v>
      </c>
      <c r="Y1525" s="2">
        <v>1.32</v>
      </c>
      <c r="Z1525" s="2">
        <v>8</v>
      </c>
      <c r="AA1525" s="2">
        <v>16.399999999999999</v>
      </c>
      <c r="AB1525" s="2">
        <v>32.9148</v>
      </c>
      <c r="AC1525" s="2">
        <v>1.1599999999999999</v>
      </c>
      <c r="AD1525" s="2">
        <v>8.1</v>
      </c>
      <c r="AE1525" s="2">
        <v>14.4</v>
      </c>
      <c r="AF1525" s="2">
        <v>32.234699999999997</v>
      </c>
      <c r="AG1525" s="20">
        <v>1.41</v>
      </c>
      <c r="AH1525" s="20">
        <v>7.9</v>
      </c>
      <c r="AI1525" s="20">
        <v>17.899999999999999</v>
      </c>
      <c r="AJ1525" s="20">
        <v>56.585700000000003</v>
      </c>
      <c r="AK1525" s="18">
        <v>0.67</v>
      </c>
      <c r="AL1525" s="18">
        <v>4.9000000000000004</v>
      </c>
      <c r="AM1525" s="18">
        <v>13.7</v>
      </c>
      <c r="AN1525" s="18">
        <v>29.7285</v>
      </c>
      <c r="AO1525" s="2">
        <v>0.35</v>
      </c>
      <c r="AP1525" s="2">
        <v>4.0999999999999996</v>
      </c>
      <c r="AQ1525" s="2">
        <v>8.5</v>
      </c>
      <c r="AR1525" s="2">
        <v>3.2290000000000001</v>
      </c>
      <c r="AS1525" s="2">
        <v>0.95</v>
      </c>
      <c r="AT1525" s="2">
        <v>5.8</v>
      </c>
      <c r="AU1525" s="2">
        <v>16.3</v>
      </c>
      <c r="AV1525" s="2">
        <v>17.679099999999998</v>
      </c>
      <c r="AW1525" s="2">
        <v>0.65</v>
      </c>
      <c r="AX1525" s="2">
        <v>5.8</v>
      </c>
      <c r="AY1525" s="2">
        <v>11.3</v>
      </c>
      <c r="AZ1525" s="2">
        <v>15.904299999999999</v>
      </c>
      <c r="BA1525" s="2">
        <v>1.53</v>
      </c>
      <c r="BB1525" s="2">
        <v>7.6</v>
      </c>
      <c r="BC1525" s="2">
        <v>20.2</v>
      </c>
      <c r="BD1525" s="2">
        <v>49.501800000000003</v>
      </c>
      <c r="BE1525" s="4" t="str">
        <f t="shared" si="232"/>
        <v>ABURRIDO</v>
      </c>
      <c r="BF1525" s="4">
        <f t="shared" si="233"/>
        <v>1.0671999999999999</v>
      </c>
      <c r="BG1525">
        <f t="shared" si="234"/>
        <v>0.35</v>
      </c>
      <c r="BH1525">
        <f t="shared" si="235"/>
        <v>0.95</v>
      </c>
      <c r="BI1525">
        <f t="shared" si="236"/>
        <v>1.53</v>
      </c>
      <c r="BJ1525">
        <f t="shared" si="237"/>
        <v>0.67</v>
      </c>
      <c r="BK1525">
        <f t="shared" si="238"/>
        <v>1.41</v>
      </c>
      <c r="BL1525">
        <f t="shared" si="239"/>
        <v>11328.660000000007</v>
      </c>
    </row>
    <row r="1526" spans="1:64" x14ac:dyDescent="0.2">
      <c r="A1526" s="1">
        <v>1524</v>
      </c>
      <c r="B1526" s="7" t="s">
        <v>18</v>
      </c>
      <c r="C1526" s="3">
        <v>39974</v>
      </c>
      <c r="D1526" s="4" t="s">
        <v>17</v>
      </c>
      <c r="E1526" s="4" t="s">
        <v>168</v>
      </c>
      <c r="F1526" s="5" t="str">
        <f t="shared" si="230"/>
        <v>W</v>
      </c>
      <c r="G1526" s="6">
        <v>0.82638888888888884</v>
      </c>
      <c r="H1526" s="6">
        <v>0.91666666666666663</v>
      </c>
      <c r="I1526" s="85">
        <f t="shared" si="231"/>
        <v>130.00000000000003</v>
      </c>
      <c r="J1526" s="86">
        <f>I1526*Segmentos!$D$7*(AH1526%)*IF(ISNUMBER(AI1526),AI1526%,0)</f>
        <v>437736.00000000006</v>
      </c>
      <c r="K1526" s="86">
        <f>I1526*Segmentos!$D$7*(AL1526%)*IF(ISNUMBER(AM1526),AM1526%,0)</f>
        <v>380952.00000000017</v>
      </c>
      <c r="L1526" s="4" t="s">
        <v>382</v>
      </c>
      <c r="M1526" s="2">
        <v>0.78</v>
      </c>
      <c r="N1526" s="2">
        <v>4.0999999999999996</v>
      </c>
      <c r="O1526" s="2">
        <v>19</v>
      </c>
      <c r="P1526" s="2">
        <v>78.145099999999999</v>
      </c>
      <c r="Q1526" s="2">
        <v>0.08</v>
      </c>
      <c r="R1526" s="2">
        <v>1.5</v>
      </c>
      <c r="S1526" s="2">
        <v>5.4</v>
      </c>
      <c r="T1526" s="2">
        <v>1.3778999999999999</v>
      </c>
      <c r="U1526" s="2">
        <v>0.69</v>
      </c>
      <c r="V1526" s="2">
        <v>2.2999999999999998</v>
      </c>
      <c r="W1526" s="2">
        <v>29.9</v>
      </c>
      <c r="X1526" s="2">
        <v>14.502700000000001</v>
      </c>
      <c r="Y1526" s="2">
        <v>0.88</v>
      </c>
      <c r="Z1526" s="2">
        <v>4.3</v>
      </c>
      <c r="AA1526" s="2">
        <v>20.3</v>
      </c>
      <c r="AB1526" s="2">
        <v>25.994199999999999</v>
      </c>
      <c r="AC1526" s="2">
        <v>1.1000000000000001</v>
      </c>
      <c r="AD1526" s="2">
        <v>6.4</v>
      </c>
      <c r="AE1526" s="2">
        <v>17.399999999999999</v>
      </c>
      <c r="AF1526" s="2">
        <v>36.270299999999999</v>
      </c>
      <c r="AG1526" s="20">
        <v>0.84</v>
      </c>
      <c r="AH1526" s="20">
        <v>4.5999999999999996</v>
      </c>
      <c r="AI1526" s="20">
        <v>18.3</v>
      </c>
      <c r="AJ1526" s="20">
        <v>39.956000000000003</v>
      </c>
      <c r="AK1526" s="18">
        <v>0.73</v>
      </c>
      <c r="AL1526" s="18">
        <v>3.7</v>
      </c>
      <c r="AM1526" s="18">
        <v>19.8</v>
      </c>
      <c r="AN1526" s="18">
        <v>38.189100000000003</v>
      </c>
      <c r="AO1526" s="2">
        <v>7.0000000000000007E-2</v>
      </c>
      <c r="AP1526" s="2">
        <v>1.8</v>
      </c>
      <c r="AQ1526" s="2">
        <v>3.6</v>
      </c>
      <c r="AR1526" s="2">
        <v>0.71530000000000005</v>
      </c>
      <c r="AS1526" s="2">
        <v>7.0000000000000007E-2</v>
      </c>
      <c r="AT1526" s="2">
        <v>2.8</v>
      </c>
      <c r="AU1526" s="2">
        <v>2.7</v>
      </c>
      <c r="AV1526" s="2">
        <v>1.6485000000000001</v>
      </c>
      <c r="AW1526" s="2">
        <v>0.48</v>
      </c>
      <c r="AX1526" s="2">
        <v>2.6</v>
      </c>
      <c r="AY1526" s="2">
        <v>18.2</v>
      </c>
      <c r="AZ1526" s="2">
        <v>13.8057</v>
      </c>
      <c r="BA1526" s="2">
        <v>1.62</v>
      </c>
      <c r="BB1526" s="2">
        <v>6.6</v>
      </c>
      <c r="BC1526" s="2">
        <v>24.5</v>
      </c>
      <c r="BD1526" s="2">
        <v>61.9756</v>
      </c>
      <c r="BE1526" s="4" t="str">
        <f t="shared" si="232"/>
        <v>ABURRIDO</v>
      </c>
      <c r="BF1526" s="4">
        <f t="shared" si="233"/>
        <v>0.67579999999999996</v>
      </c>
      <c r="BG1526">
        <f t="shared" si="234"/>
        <v>7.0000000000000007E-2</v>
      </c>
      <c r="BH1526">
        <f t="shared" si="235"/>
        <v>7.0000000000000007E-2</v>
      </c>
      <c r="BI1526">
        <f t="shared" si="236"/>
        <v>1.62</v>
      </c>
      <c r="BJ1526">
        <f t="shared" si="237"/>
        <v>0.73</v>
      </c>
      <c r="BK1526">
        <f t="shared" si="238"/>
        <v>0.84</v>
      </c>
      <c r="BL1526">
        <f t="shared" si="239"/>
        <v>10127.000000000002</v>
      </c>
    </row>
    <row r="1527" spans="1:64" x14ac:dyDescent="0.2">
      <c r="A1527" s="1">
        <v>1525</v>
      </c>
      <c r="B1527" s="7" t="s">
        <v>9</v>
      </c>
      <c r="C1527" s="3">
        <v>39974</v>
      </c>
      <c r="D1527" s="4" t="s">
        <v>8</v>
      </c>
      <c r="E1527" s="4" t="s">
        <v>168</v>
      </c>
      <c r="F1527" s="5" t="str">
        <f t="shared" si="230"/>
        <v>W</v>
      </c>
      <c r="G1527" s="6">
        <v>0.78194444444444444</v>
      </c>
      <c r="H1527" s="6">
        <v>0.87291666666666667</v>
      </c>
      <c r="I1527" s="85">
        <f t="shared" si="231"/>
        <v>131</v>
      </c>
      <c r="J1527" s="86">
        <f>I1527*Segmentos!$D$7*(AH1527%)*IF(ISNUMBER(AI1527),AI1527%,0)</f>
        <v>1818489.6000000003</v>
      </c>
      <c r="K1527" s="86">
        <f>I1527*Segmentos!$D$7*(AL1527%)*IF(ISNUMBER(AM1527),AM1527%,0)</f>
        <v>2106165.6</v>
      </c>
      <c r="L1527" s="4" t="s">
        <v>381</v>
      </c>
      <c r="M1527" s="2">
        <v>3.76</v>
      </c>
      <c r="N1527" s="2">
        <v>16</v>
      </c>
      <c r="O1527" s="2">
        <v>23.5</v>
      </c>
      <c r="P1527" s="2">
        <v>75.295100000000005</v>
      </c>
      <c r="Q1527" s="2">
        <v>2.12</v>
      </c>
      <c r="R1527" s="2">
        <v>9.5</v>
      </c>
      <c r="S1527" s="2">
        <v>22.4</v>
      </c>
      <c r="T1527" s="2">
        <v>7.0702999999999996</v>
      </c>
      <c r="U1527" s="2">
        <v>3.59</v>
      </c>
      <c r="V1527" s="2">
        <v>15.6</v>
      </c>
      <c r="W1527" s="2">
        <v>23</v>
      </c>
      <c r="X1527" s="2">
        <v>15.084</v>
      </c>
      <c r="Y1527" s="2">
        <v>4.6500000000000004</v>
      </c>
      <c r="Z1527" s="2">
        <v>19</v>
      </c>
      <c r="AA1527" s="2">
        <v>24.5</v>
      </c>
      <c r="AB1527" s="2">
        <v>27.474499999999999</v>
      </c>
      <c r="AC1527" s="2">
        <v>3.9</v>
      </c>
      <c r="AD1527" s="2">
        <v>16.899999999999999</v>
      </c>
      <c r="AE1527" s="2">
        <v>23.2</v>
      </c>
      <c r="AF1527" s="2">
        <v>25.6663</v>
      </c>
      <c r="AG1527" s="20">
        <v>3.48</v>
      </c>
      <c r="AH1527" s="20">
        <v>14.4</v>
      </c>
      <c r="AI1527" s="20">
        <v>24.1</v>
      </c>
      <c r="AJ1527" s="20">
        <v>33.069099999999999</v>
      </c>
      <c r="AK1527" s="18">
        <v>4.01</v>
      </c>
      <c r="AL1527" s="18">
        <v>17.399999999999999</v>
      </c>
      <c r="AM1527" s="18">
        <v>23.1</v>
      </c>
      <c r="AN1527" s="18">
        <v>42.225999999999999</v>
      </c>
      <c r="AO1527" s="2">
        <v>1.6</v>
      </c>
      <c r="AP1527" s="2">
        <v>11.2</v>
      </c>
      <c r="AQ1527" s="2">
        <v>14.3</v>
      </c>
      <c r="AR1527" s="2">
        <v>3.5059</v>
      </c>
      <c r="AS1527" s="2">
        <v>3.6</v>
      </c>
      <c r="AT1527" s="2">
        <v>11.4</v>
      </c>
      <c r="AU1527" s="2">
        <v>31.6</v>
      </c>
      <c r="AV1527" s="2">
        <v>15.8896</v>
      </c>
      <c r="AW1527" s="2">
        <v>2.69</v>
      </c>
      <c r="AX1527" s="2">
        <v>16.2</v>
      </c>
      <c r="AY1527" s="2">
        <v>16.600000000000001</v>
      </c>
      <c r="AZ1527" s="2">
        <v>15.5002</v>
      </c>
      <c r="BA1527" s="2">
        <v>5.27</v>
      </c>
      <c r="BB1527" s="2">
        <v>19.8</v>
      </c>
      <c r="BC1527" s="2">
        <v>26.6</v>
      </c>
      <c r="BD1527" s="2">
        <v>40.399299999999997</v>
      </c>
      <c r="BE1527" s="4" t="str">
        <f t="shared" si="232"/>
        <v>ABURRIDO</v>
      </c>
      <c r="BF1527" s="4">
        <f t="shared" si="233"/>
        <v>3.9405999999999999</v>
      </c>
      <c r="BG1527">
        <f t="shared" si="234"/>
        <v>1.6</v>
      </c>
      <c r="BH1527">
        <f t="shared" si="235"/>
        <v>3.6</v>
      </c>
      <c r="BI1527">
        <f t="shared" si="236"/>
        <v>5.27</v>
      </c>
      <c r="BJ1527">
        <f t="shared" si="237"/>
        <v>4.01</v>
      </c>
      <c r="BK1527">
        <f t="shared" si="238"/>
        <v>3.48</v>
      </c>
      <c r="BL1527">
        <f t="shared" si="239"/>
        <v>49256</v>
      </c>
    </row>
    <row r="1528" spans="1:64" x14ac:dyDescent="0.2">
      <c r="A1528" s="1">
        <v>1526</v>
      </c>
      <c r="B1528" s="7" t="s">
        <v>30</v>
      </c>
      <c r="C1528" s="3">
        <v>39974</v>
      </c>
      <c r="D1528" s="4" t="s">
        <v>628</v>
      </c>
      <c r="E1528" s="4" t="s">
        <v>163</v>
      </c>
      <c r="F1528" s="5" t="str">
        <f t="shared" si="230"/>
        <v>W</v>
      </c>
      <c r="G1528" s="6">
        <v>0.87638888888888899</v>
      </c>
      <c r="H1528" s="6">
        <v>0.91180555555555554</v>
      </c>
      <c r="I1528" s="85">
        <f t="shared" si="231"/>
        <v>50.999999999999815</v>
      </c>
      <c r="J1528" s="86">
        <f>I1528*Segmentos!$D$7*(AH1528%)*IF(ISNUMBER(AI1528),AI1528%,0)</f>
        <v>94145.999999999665</v>
      </c>
      <c r="K1528" s="86">
        <f>I1528*Segmentos!$D$7*(AL1528%)*IF(ISNUMBER(AM1528),AM1528%,0)</f>
        <v>304877.99999999895</v>
      </c>
      <c r="L1528" s="4"/>
      <c r="M1528" s="2">
        <v>1</v>
      </c>
      <c r="N1528" s="2">
        <v>2.4</v>
      </c>
      <c r="O1528" s="2">
        <v>40.9</v>
      </c>
      <c r="P1528" s="2">
        <v>94.514300000000006</v>
      </c>
      <c r="Q1528" s="2">
        <v>0.59</v>
      </c>
      <c r="R1528" s="2">
        <v>1.2</v>
      </c>
      <c r="S1528" s="2">
        <v>50.5</v>
      </c>
      <c r="T1528" s="2">
        <v>9.3325999999999993</v>
      </c>
      <c r="U1528" s="2">
        <v>0.45</v>
      </c>
      <c r="V1528" s="2">
        <v>1.2</v>
      </c>
      <c r="W1528" s="2">
        <v>37.6</v>
      </c>
      <c r="X1528" s="2">
        <v>8.8751999999999995</v>
      </c>
      <c r="Y1528" s="2">
        <v>1.47</v>
      </c>
      <c r="Z1528" s="2">
        <v>2.7</v>
      </c>
      <c r="AA1528" s="2">
        <v>55.2</v>
      </c>
      <c r="AB1528" s="2">
        <v>40.987900000000003</v>
      </c>
      <c r="AC1528" s="2">
        <v>1.1399999999999999</v>
      </c>
      <c r="AD1528" s="2">
        <v>3.7</v>
      </c>
      <c r="AE1528" s="2">
        <v>30.8</v>
      </c>
      <c r="AF1528" s="2">
        <v>35.3187</v>
      </c>
      <c r="AG1528" s="20">
        <v>0.45</v>
      </c>
      <c r="AH1528" s="20">
        <v>1.3</v>
      </c>
      <c r="AI1528" s="20">
        <v>35.5</v>
      </c>
      <c r="AJ1528" s="20">
        <v>20.1767</v>
      </c>
      <c r="AK1528" s="18">
        <v>1.5</v>
      </c>
      <c r="AL1528" s="18">
        <v>3.5</v>
      </c>
      <c r="AM1528" s="18">
        <v>42.7</v>
      </c>
      <c r="AN1528" s="18">
        <v>74.337699999999998</v>
      </c>
      <c r="AO1528" s="2">
        <v>0.54</v>
      </c>
      <c r="AP1528" s="2">
        <v>2.2000000000000002</v>
      </c>
      <c r="AQ1528" s="2">
        <v>24.7</v>
      </c>
      <c r="AR1528" s="2">
        <v>5.6090999999999998</v>
      </c>
      <c r="AS1528" s="2">
        <v>0.43</v>
      </c>
      <c r="AT1528" s="2">
        <v>0.9</v>
      </c>
      <c r="AU1528" s="2">
        <v>47.3</v>
      </c>
      <c r="AV1528" s="2">
        <v>8.9481999999999999</v>
      </c>
      <c r="AW1528" s="2">
        <v>0.73</v>
      </c>
      <c r="AX1528" s="2">
        <v>2.2999999999999998</v>
      </c>
      <c r="AY1528" s="2">
        <v>32.4</v>
      </c>
      <c r="AZ1528" s="2">
        <v>19.8432</v>
      </c>
      <c r="BA1528" s="2">
        <v>1.66</v>
      </c>
      <c r="BB1528" s="2">
        <v>3.5</v>
      </c>
      <c r="BC1528" s="2">
        <v>46.9</v>
      </c>
      <c r="BD1528" s="2">
        <v>60.113700000000001</v>
      </c>
      <c r="BE1528" s="4" t="str">
        <f t="shared" si="232"/>
        <v>NO APLICA</v>
      </c>
      <c r="BF1528" s="4">
        <f t="shared" si="233"/>
        <v>0.93999999999999984</v>
      </c>
      <c r="BG1528">
        <f t="shared" si="234"/>
        <v>0.54</v>
      </c>
      <c r="BH1528">
        <f t="shared" si="235"/>
        <v>0.43</v>
      </c>
      <c r="BI1528">
        <f t="shared" si="236"/>
        <v>1.66</v>
      </c>
      <c r="BJ1528">
        <f t="shared" si="237"/>
        <v>1.5</v>
      </c>
      <c r="BK1528">
        <f t="shared" si="238"/>
        <v>0.45</v>
      </c>
      <c r="BL1528">
        <f t="shared" si="239"/>
        <v>5006.1599999999817</v>
      </c>
    </row>
    <row r="1529" spans="1:64" x14ac:dyDescent="0.2">
      <c r="A1529" s="1">
        <v>1527</v>
      </c>
      <c r="B1529" s="7" t="s">
        <v>20</v>
      </c>
      <c r="C1529" s="3">
        <v>39974</v>
      </c>
      <c r="D1529" s="4" t="s">
        <v>17</v>
      </c>
      <c r="E1529" s="4" t="s">
        <v>169</v>
      </c>
      <c r="F1529" s="5" t="str">
        <f t="shared" si="230"/>
        <v>W</v>
      </c>
      <c r="G1529" s="6">
        <v>0.91805555555555562</v>
      </c>
      <c r="H1529" s="6">
        <v>0.95833333333333337</v>
      </c>
      <c r="I1529" s="85">
        <f t="shared" si="231"/>
        <v>57.999999999999957</v>
      </c>
      <c r="J1529" s="86">
        <f>I1529*Segmentos!$D$7*(AH1529%)*IF(ISNUMBER(AI1529),AI1529%,0)</f>
        <v>5985.5999999999949</v>
      </c>
      <c r="K1529" s="86">
        <f>I1529*Segmentos!$D$7*(AL1529%)*IF(ISNUMBER(AM1529),AM1529%,0)</f>
        <v>4593.5999999999967</v>
      </c>
      <c r="L1529" s="4"/>
      <c r="M1529" s="2">
        <v>0.02</v>
      </c>
      <c r="N1529" s="2">
        <v>0.4</v>
      </c>
      <c r="O1529" s="2">
        <v>4.8</v>
      </c>
      <c r="P1529" s="2">
        <v>14.4278</v>
      </c>
      <c r="Q1529" s="2">
        <v>0</v>
      </c>
      <c r="R1529" s="2">
        <v>0</v>
      </c>
      <c r="S1529" s="8" t="s">
        <v>577</v>
      </c>
      <c r="T1529" s="2">
        <v>0</v>
      </c>
      <c r="U1529" s="2">
        <v>0</v>
      </c>
      <c r="V1529" s="2">
        <v>0</v>
      </c>
      <c r="W1529" s="8" t="s">
        <v>577</v>
      </c>
      <c r="X1529" s="2">
        <v>0</v>
      </c>
      <c r="Y1529" s="2">
        <v>0.05</v>
      </c>
      <c r="Z1529" s="2">
        <v>0.8</v>
      </c>
      <c r="AA1529" s="2">
        <v>6.1</v>
      </c>
      <c r="AB1529" s="2">
        <v>10.1509</v>
      </c>
      <c r="AC1529" s="2">
        <v>0.02</v>
      </c>
      <c r="AD1529" s="2">
        <v>0.6</v>
      </c>
      <c r="AE1529" s="2">
        <v>3.2</v>
      </c>
      <c r="AF1529" s="2">
        <v>4.2767999999999997</v>
      </c>
      <c r="AG1529" s="20">
        <v>0.02</v>
      </c>
      <c r="AH1529" s="20">
        <v>0.3</v>
      </c>
      <c r="AI1529" s="20">
        <v>8.6</v>
      </c>
      <c r="AJ1529" s="20">
        <v>7.3989000000000003</v>
      </c>
      <c r="AK1529" s="18">
        <v>0.02</v>
      </c>
      <c r="AL1529" s="18">
        <v>0.6</v>
      </c>
      <c r="AM1529" s="18">
        <v>3.3</v>
      </c>
      <c r="AN1529" s="18">
        <v>7.0289000000000001</v>
      </c>
      <c r="AO1529" s="2">
        <v>0.03</v>
      </c>
      <c r="AP1529" s="2">
        <v>0.4</v>
      </c>
      <c r="AQ1529" s="2">
        <v>7.9</v>
      </c>
      <c r="AR1529" s="2">
        <v>2.5375000000000001</v>
      </c>
      <c r="AS1529" s="2">
        <v>0.01</v>
      </c>
      <c r="AT1529" s="2">
        <v>0.2</v>
      </c>
      <c r="AU1529" s="2">
        <v>3.4</v>
      </c>
      <c r="AV1529" s="2">
        <v>1.2867</v>
      </c>
      <c r="AW1529" s="2">
        <v>0.02</v>
      </c>
      <c r="AX1529" s="2">
        <v>0.7</v>
      </c>
      <c r="AY1529" s="2">
        <v>2.2000000000000002</v>
      </c>
      <c r="AZ1529" s="2">
        <v>3.2046999999999999</v>
      </c>
      <c r="BA1529" s="2">
        <v>0.03</v>
      </c>
      <c r="BB1529" s="2">
        <v>0.3</v>
      </c>
      <c r="BC1529" s="2">
        <v>8.6</v>
      </c>
      <c r="BD1529" s="2">
        <v>7.3989000000000003</v>
      </c>
      <c r="BE1529" s="4" t="str">
        <f t="shared" si="232"/>
        <v>NO APLICA</v>
      </c>
      <c r="BF1529" s="4">
        <f t="shared" si="233"/>
        <v>0.02</v>
      </c>
      <c r="BG1529">
        <f t="shared" si="234"/>
        <v>0.03</v>
      </c>
      <c r="BH1529">
        <f t="shared" si="235"/>
        <v>0.01</v>
      </c>
      <c r="BI1529">
        <f t="shared" si="236"/>
        <v>0.03</v>
      </c>
      <c r="BJ1529">
        <f t="shared" si="237"/>
        <v>0.02</v>
      </c>
      <c r="BK1529">
        <f t="shared" si="238"/>
        <v>0.02</v>
      </c>
      <c r="BL1529">
        <f t="shared" si="239"/>
        <v>111.35999999999993</v>
      </c>
    </row>
    <row r="1530" spans="1:64" x14ac:dyDescent="0.2">
      <c r="A1530" s="1">
        <v>1528</v>
      </c>
      <c r="B1530" s="7" t="s">
        <v>11</v>
      </c>
      <c r="C1530" s="3">
        <v>39974</v>
      </c>
      <c r="D1530" s="4" t="s">
        <v>8</v>
      </c>
      <c r="E1530" s="4" t="s">
        <v>166</v>
      </c>
      <c r="F1530" s="5" t="str">
        <f t="shared" si="230"/>
        <v>W</v>
      </c>
      <c r="G1530" s="6">
        <v>0.89444444444444438</v>
      </c>
      <c r="H1530" s="6">
        <v>0.89583333333333337</v>
      </c>
      <c r="I1530" s="85">
        <f t="shared" si="231"/>
        <v>2.0000000000001528</v>
      </c>
      <c r="J1530" s="86">
        <f>I1530*Segmentos!$D$7*(AH1530%)*IF(ISNUMBER(AI1530),AI1530%,0)</f>
        <v>5632.0000000004302</v>
      </c>
      <c r="K1530" s="86">
        <f>I1530*Segmentos!$D$7*(AL1530%)*IF(ISNUMBER(AM1530),AM1530%,0)</f>
        <v>17600.000000001346</v>
      </c>
      <c r="L1530" s="4"/>
      <c r="M1530" s="2">
        <v>1.47</v>
      </c>
      <c r="N1530" s="2">
        <v>1.5</v>
      </c>
      <c r="O1530" s="2">
        <v>97</v>
      </c>
      <c r="P1530" s="2">
        <v>90.612700000000004</v>
      </c>
      <c r="Q1530" s="2">
        <v>0.25</v>
      </c>
      <c r="R1530" s="2">
        <v>0.2</v>
      </c>
      <c r="S1530" s="2">
        <v>100</v>
      </c>
      <c r="T1530" s="2">
        <v>2.5697000000000001</v>
      </c>
      <c r="U1530" s="2">
        <v>0.5</v>
      </c>
      <c r="V1530" s="2">
        <v>0.7</v>
      </c>
      <c r="W1530" s="2">
        <v>69.7</v>
      </c>
      <c r="X1530" s="2">
        <v>6.4797000000000002</v>
      </c>
      <c r="Y1530" s="2">
        <v>1.34</v>
      </c>
      <c r="Z1530" s="2">
        <v>1.3</v>
      </c>
      <c r="AA1530" s="2">
        <v>100</v>
      </c>
      <c r="AB1530" s="2">
        <v>24.452400000000001</v>
      </c>
      <c r="AC1530" s="2">
        <v>2.82</v>
      </c>
      <c r="AD1530" s="2">
        <v>2.8</v>
      </c>
      <c r="AE1530" s="2">
        <v>100</v>
      </c>
      <c r="AF1530" s="2">
        <v>57.110900000000001</v>
      </c>
      <c r="AG1530" s="20">
        <v>0.7</v>
      </c>
      <c r="AH1530" s="20">
        <v>0.8</v>
      </c>
      <c r="AI1530" s="20">
        <v>88</v>
      </c>
      <c r="AJ1530" s="20">
        <v>20.5518</v>
      </c>
      <c r="AK1530" s="18">
        <v>2.16</v>
      </c>
      <c r="AL1530" s="18">
        <v>2.2000000000000002</v>
      </c>
      <c r="AM1530" s="18">
        <v>100</v>
      </c>
      <c r="AN1530" s="18">
        <v>70.060900000000004</v>
      </c>
      <c r="AO1530" s="2">
        <v>0.93</v>
      </c>
      <c r="AP1530" s="2">
        <v>0.9</v>
      </c>
      <c r="AQ1530" s="2">
        <v>100</v>
      </c>
      <c r="AR1530" s="2">
        <v>6.2427000000000001</v>
      </c>
      <c r="AS1530" s="2">
        <v>1.82</v>
      </c>
      <c r="AT1530" s="2">
        <v>1.8</v>
      </c>
      <c r="AU1530" s="2">
        <v>100</v>
      </c>
      <c r="AV1530" s="2">
        <v>24.765799999999999</v>
      </c>
      <c r="AW1530" s="2">
        <v>0.21</v>
      </c>
      <c r="AX1530" s="2">
        <v>0.2</v>
      </c>
      <c r="AY1530" s="2">
        <v>100</v>
      </c>
      <c r="AZ1530" s="2">
        <v>3.7299000000000002</v>
      </c>
      <c r="BA1530" s="2">
        <v>2.36</v>
      </c>
      <c r="BB1530" s="2">
        <v>2.5</v>
      </c>
      <c r="BC1530" s="2">
        <v>95.2</v>
      </c>
      <c r="BD1530" s="2">
        <v>55.874299999999998</v>
      </c>
      <c r="BE1530" s="4" t="str">
        <f t="shared" si="232"/>
        <v>NO APLICA</v>
      </c>
      <c r="BF1530" s="4">
        <f t="shared" si="233"/>
        <v>1.8442000000000001</v>
      </c>
      <c r="BG1530">
        <f t="shared" si="234"/>
        <v>0.93</v>
      </c>
      <c r="BH1530">
        <f t="shared" si="235"/>
        <v>1.82</v>
      </c>
      <c r="BI1530">
        <f t="shared" si="236"/>
        <v>2.36</v>
      </c>
      <c r="BJ1530">
        <f t="shared" si="237"/>
        <v>2.16</v>
      </c>
      <c r="BK1530">
        <f t="shared" si="238"/>
        <v>0.7</v>
      </c>
      <c r="BL1530">
        <f t="shared" si="239"/>
        <v>291.00000000002223</v>
      </c>
    </row>
    <row r="1531" spans="1:64" x14ac:dyDescent="0.2">
      <c r="A1531" s="1">
        <v>1529</v>
      </c>
      <c r="B1531" s="7" t="s">
        <v>6</v>
      </c>
      <c r="C1531" s="3">
        <v>39974</v>
      </c>
      <c r="D1531" s="4" t="s">
        <v>3</v>
      </c>
      <c r="E1531" s="4" t="s">
        <v>166</v>
      </c>
      <c r="F1531" s="5" t="str">
        <f t="shared" si="230"/>
        <v>W</v>
      </c>
      <c r="G1531" s="6">
        <v>0.90486111111111101</v>
      </c>
      <c r="H1531" s="6">
        <v>0.90625</v>
      </c>
      <c r="I1531" s="85">
        <f t="shared" si="231"/>
        <v>2.0000000000001528</v>
      </c>
      <c r="J1531" s="86">
        <f>I1531*Segmentos!$D$7*(AH1531%)*IF(ISNUMBER(AI1531),AI1531%,0)</f>
        <v>10460.8000000008</v>
      </c>
      <c r="K1531" s="86">
        <f>I1531*Segmentos!$D$7*(AL1531%)*IF(ISNUMBER(AM1531),AM1531%,0)</f>
        <v>22584.000000001724</v>
      </c>
      <c r="L1531" s="4"/>
      <c r="M1531" s="2">
        <v>2.13</v>
      </c>
      <c r="N1531" s="2">
        <v>2.2999999999999998</v>
      </c>
      <c r="O1531" s="2">
        <v>93.8</v>
      </c>
      <c r="P1531" s="2">
        <v>76.701499999999996</v>
      </c>
      <c r="Q1531" s="2">
        <v>0.44</v>
      </c>
      <c r="R1531" s="2">
        <v>0.4</v>
      </c>
      <c r="S1531" s="2">
        <v>100</v>
      </c>
      <c r="T1531" s="2">
        <v>2.6353</v>
      </c>
      <c r="U1531" s="2">
        <v>2.15</v>
      </c>
      <c r="V1531" s="2">
        <v>2.1</v>
      </c>
      <c r="W1531" s="2">
        <v>100</v>
      </c>
      <c r="X1531" s="2">
        <v>16.260899999999999</v>
      </c>
      <c r="Y1531" s="2">
        <v>1.64</v>
      </c>
      <c r="Z1531" s="2">
        <v>2</v>
      </c>
      <c r="AA1531" s="2">
        <v>80.400000000000006</v>
      </c>
      <c r="AB1531" s="2">
        <v>17.505299999999998</v>
      </c>
      <c r="AC1531" s="2">
        <v>3.4</v>
      </c>
      <c r="AD1531" s="2">
        <v>3.5</v>
      </c>
      <c r="AE1531" s="2">
        <v>98.2</v>
      </c>
      <c r="AF1531" s="2">
        <v>40.299999999999997</v>
      </c>
      <c r="AG1531" s="20">
        <v>1.32</v>
      </c>
      <c r="AH1531" s="20">
        <v>1.4</v>
      </c>
      <c r="AI1531" s="20">
        <v>93.4</v>
      </c>
      <c r="AJ1531" s="20">
        <v>22.642600000000002</v>
      </c>
      <c r="AK1531" s="18">
        <v>2.85</v>
      </c>
      <c r="AL1531" s="18">
        <v>3</v>
      </c>
      <c r="AM1531" s="18">
        <v>94.1</v>
      </c>
      <c r="AN1531" s="18">
        <v>54.058900000000001</v>
      </c>
      <c r="AO1531" s="2">
        <v>1.94</v>
      </c>
      <c r="AP1531" s="2">
        <v>2.4</v>
      </c>
      <c r="AQ1531" s="2">
        <v>82.6</v>
      </c>
      <c r="AR1531" s="2">
        <v>7.6494</v>
      </c>
      <c r="AS1531" s="2">
        <v>1.96</v>
      </c>
      <c r="AT1531" s="2">
        <v>2.2999999999999998</v>
      </c>
      <c r="AU1531" s="2">
        <v>86.9</v>
      </c>
      <c r="AV1531" s="2">
        <v>15.584</v>
      </c>
      <c r="AW1531" s="2">
        <v>2.4</v>
      </c>
      <c r="AX1531" s="2">
        <v>2.5</v>
      </c>
      <c r="AY1531" s="2">
        <v>95.9</v>
      </c>
      <c r="AZ1531" s="2">
        <v>24.897600000000001</v>
      </c>
      <c r="BA1531" s="2">
        <v>2.0699999999999998</v>
      </c>
      <c r="BB1531" s="2">
        <v>2.1</v>
      </c>
      <c r="BC1531" s="2">
        <v>100</v>
      </c>
      <c r="BD1531" s="2">
        <v>28.570499999999999</v>
      </c>
      <c r="BE1531" s="4" t="str">
        <f t="shared" si="232"/>
        <v>NO APLICA</v>
      </c>
      <c r="BF1531" s="4">
        <f t="shared" si="233"/>
        <v>2.1456</v>
      </c>
      <c r="BG1531">
        <f t="shared" si="234"/>
        <v>1.94</v>
      </c>
      <c r="BH1531">
        <f t="shared" si="235"/>
        <v>1.96</v>
      </c>
      <c r="BI1531">
        <f t="shared" si="236"/>
        <v>2.4</v>
      </c>
      <c r="BJ1531">
        <f t="shared" si="237"/>
        <v>2.85</v>
      </c>
      <c r="BK1531">
        <f t="shared" si="238"/>
        <v>1.32</v>
      </c>
      <c r="BL1531">
        <f t="shared" si="239"/>
        <v>431.48000000003293</v>
      </c>
    </row>
    <row r="1532" spans="1:64" x14ac:dyDescent="0.2">
      <c r="A1532" s="1">
        <v>1530</v>
      </c>
      <c r="B1532" s="7" t="s">
        <v>31</v>
      </c>
      <c r="C1532" s="3">
        <v>39974</v>
      </c>
      <c r="D1532" s="4" t="s">
        <v>628</v>
      </c>
      <c r="E1532" s="4" t="s">
        <v>166</v>
      </c>
      <c r="F1532" s="5" t="str">
        <f t="shared" si="230"/>
        <v>W</v>
      </c>
      <c r="G1532" s="6">
        <v>0.91180555555555554</v>
      </c>
      <c r="H1532" s="6">
        <v>0.9145833333333333</v>
      </c>
      <c r="I1532" s="85">
        <f t="shared" si="231"/>
        <v>3.9999999999999858</v>
      </c>
      <c r="J1532" s="86">
        <f>I1532*Segmentos!$D$7*(AH1532%)*IF(ISNUMBER(AI1532),AI1532%,0)</f>
        <v>2966.3999999999896</v>
      </c>
      <c r="K1532" s="86">
        <f>I1532*Segmentos!$D$7*(AL1532%)*IF(ISNUMBER(AM1532),AM1532%,0)</f>
        <v>24803.199999999913</v>
      </c>
      <c r="L1532" s="4"/>
      <c r="M1532" s="2">
        <v>0.9</v>
      </c>
      <c r="N1532" s="2">
        <v>1.5</v>
      </c>
      <c r="O1532" s="2">
        <v>60.4</v>
      </c>
      <c r="P1532" s="2">
        <v>97.796000000000006</v>
      </c>
      <c r="Q1532" s="2">
        <v>0.66</v>
      </c>
      <c r="R1532" s="2">
        <v>0.7</v>
      </c>
      <c r="S1532" s="2">
        <v>100</v>
      </c>
      <c r="T1532" s="2">
        <v>11.961399999999999</v>
      </c>
      <c r="U1532" s="2">
        <v>0.53</v>
      </c>
      <c r="V1532" s="2">
        <v>0.6</v>
      </c>
      <c r="W1532" s="2">
        <v>87.2</v>
      </c>
      <c r="X1532" s="2">
        <v>11.987299999999999</v>
      </c>
      <c r="Y1532" s="2">
        <v>1.03</v>
      </c>
      <c r="Z1532" s="2">
        <v>2.2000000000000002</v>
      </c>
      <c r="AA1532" s="2">
        <v>46.3</v>
      </c>
      <c r="AB1532" s="2">
        <v>32.890900000000002</v>
      </c>
      <c r="AC1532" s="2">
        <v>1.1499999999999999</v>
      </c>
      <c r="AD1532" s="2">
        <v>1.8</v>
      </c>
      <c r="AE1532" s="2">
        <v>62.9</v>
      </c>
      <c r="AF1532" s="2">
        <v>40.956299999999999</v>
      </c>
      <c r="AG1532" s="20">
        <v>0.19</v>
      </c>
      <c r="AH1532" s="20">
        <v>0.6</v>
      </c>
      <c r="AI1532" s="20">
        <v>30.9</v>
      </c>
      <c r="AJ1532" s="20">
        <v>9.5236999999999998</v>
      </c>
      <c r="AK1532" s="18">
        <v>1.55</v>
      </c>
      <c r="AL1532" s="18">
        <v>2.2999999999999998</v>
      </c>
      <c r="AM1532" s="18">
        <v>67.400000000000006</v>
      </c>
      <c r="AN1532" s="18">
        <v>88.272300000000001</v>
      </c>
      <c r="AO1532" s="2">
        <v>0.48</v>
      </c>
      <c r="AP1532" s="2">
        <v>1.5</v>
      </c>
      <c r="AQ1532" s="2">
        <v>33</v>
      </c>
      <c r="AR1532" s="2">
        <v>5.6802999999999999</v>
      </c>
      <c r="AS1532" s="2">
        <v>0.69</v>
      </c>
      <c r="AT1532" s="2">
        <v>1.2</v>
      </c>
      <c r="AU1532" s="2">
        <v>55.2</v>
      </c>
      <c r="AV1532" s="2">
        <v>16.395700000000001</v>
      </c>
      <c r="AW1532" s="2">
        <v>0.81</v>
      </c>
      <c r="AX1532" s="2">
        <v>1.4</v>
      </c>
      <c r="AY1532" s="2">
        <v>59</v>
      </c>
      <c r="AZ1532" s="2">
        <v>25.130600000000001</v>
      </c>
      <c r="BA1532" s="2">
        <v>1.22</v>
      </c>
      <c r="BB1532" s="2">
        <v>1.7</v>
      </c>
      <c r="BC1532" s="2">
        <v>70</v>
      </c>
      <c r="BD1532" s="2">
        <v>50.589399999999998</v>
      </c>
      <c r="BE1532" s="4" t="str">
        <f t="shared" si="232"/>
        <v>NO APLICA</v>
      </c>
      <c r="BF1532" s="4">
        <f t="shared" si="233"/>
        <v>0.89119999999999988</v>
      </c>
      <c r="BG1532">
        <f t="shared" si="234"/>
        <v>0.48</v>
      </c>
      <c r="BH1532">
        <f t="shared" si="235"/>
        <v>0.69</v>
      </c>
      <c r="BI1532">
        <f t="shared" si="236"/>
        <v>1.22</v>
      </c>
      <c r="BJ1532">
        <f t="shared" si="237"/>
        <v>1.55</v>
      </c>
      <c r="BK1532">
        <f t="shared" si="238"/>
        <v>0.19</v>
      </c>
      <c r="BL1532">
        <f t="shared" si="239"/>
        <v>362.39999999999873</v>
      </c>
    </row>
    <row r="1533" spans="1:64" x14ac:dyDescent="0.2">
      <c r="A1533" s="1">
        <v>1531</v>
      </c>
      <c r="B1533" s="7" t="s">
        <v>120</v>
      </c>
      <c r="C1533" s="3">
        <v>39974</v>
      </c>
      <c r="D1533" s="4" t="s">
        <v>627</v>
      </c>
      <c r="E1533" s="4" t="s">
        <v>184</v>
      </c>
      <c r="F1533" s="5" t="str">
        <f t="shared" si="230"/>
        <v>W</v>
      </c>
      <c r="G1533" s="6">
        <v>0.8618055555555556</v>
      </c>
      <c r="H1533" s="6">
        <v>0.96319444444444446</v>
      </c>
      <c r="I1533" s="85">
        <f t="shared" si="231"/>
        <v>145.99999999999997</v>
      </c>
      <c r="J1533" s="86">
        <f>I1533*Segmentos!$D$7*(AH1533%)*IF(ISNUMBER(AI1533),AI1533%,0)</f>
        <v>16142402.399999995</v>
      </c>
      <c r="K1533" s="86">
        <f>I1533*Segmentos!$D$7*(AL1533%)*IF(ISNUMBER(AM1533),AM1533%,0)</f>
        <v>13472003.999999996</v>
      </c>
      <c r="L1533" s="4" t="s">
        <v>380</v>
      </c>
      <c r="M1533" s="2">
        <v>25.26</v>
      </c>
      <c r="N1533" s="2">
        <v>45.9</v>
      </c>
      <c r="O1533" s="2">
        <v>55</v>
      </c>
      <c r="P1533" s="2">
        <v>83.638499999999993</v>
      </c>
      <c r="Q1533" s="2">
        <v>16.77</v>
      </c>
      <c r="R1533" s="2">
        <v>31.3</v>
      </c>
      <c r="S1533" s="2">
        <v>53.5</v>
      </c>
      <c r="T1533" s="2">
        <v>9.2631999999999994</v>
      </c>
      <c r="U1533" s="2">
        <v>21.05</v>
      </c>
      <c r="V1533" s="2">
        <v>38.1</v>
      </c>
      <c r="W1533" s="2">
        <v>55.2</v>
      </c>
      <c r="X1533" s="2">
        <v>14.610200000000001</v>
      </c>
      <c r="Y1533" s="2">
        <v>30.19</v>
      </c>
      <c r="Z1533" s="2">
        <v>53.1</v>
      </c>
      <c r="AA1533" s="2">
        <v>56.8</v>
      </c>
      <c r="AB1533" s="2">
        <v>29.5152</v>
      </c>
      <c r="AC1533" s="2">
        <v>27.83</v>
      </c>
      <c r="AD1533" s="2">
        <v>51.7</v>
      </c>
      <c r="AE1533" s="2">
        <v>53.8</v>
      </c>
      <c r="AF1533" s="2">
        <v>30.2499</v>
      </c>
      <c r="AG1533" s="20">
        <v>27.66</v>
      </c>
      <c r="AH1533" s="20">
        <v>46.3</v>
      </c>
      <c r="AI1533" s="20">
        <v>59.7</v>
      </c>
      <c r="AJ1533" s="20">
        <v>43.451799999999999</v>
      </c>
      <c r="AK1533" s="18">
        <v>23.09</v>
      </c>
      <c r="AL1533" s="18">
        <v>45.5</v>
      </c>
      <c r="AM1533" s="18">
        <v>50.7</v>
      </c>
      <c r="AN1533" s="18">
        <v>40.186799999999998</v>
      </c>
      <c r="AO1533" s="2">
        <v>21.81</v>
      </c>
      <c r="AP1533" s="2">
        <v>40.700000000000003</v>
      </c>
      <c r="AQ1533" s="2">
        <v>53.6</v>
      </c>
      <c r="AR1533" s="2">
        <v>7.8888999999999996</v>
      </c>
      <c r="AS1533" s="2">
        <v>23.65</v>
      </c>
      <c r="AT1533" s="2">
        <v>43</v>
      </c>
      <c r="AU1533" s="2">
        <v>55</v>
      </c>
      <c r="AV1533" s="2">
        <v>17.2515</v>
      </c>
      <c r="AW1533" s="2">
        <v>25.36</v>
      </c>
      <c r="AX1533" s="2">
        <v>46.5</v>
      </c>
      <c r="AY1533" s="2">
        <v>54.5</v>
      </c>
      <c r="AZ1533" s="2">
        <v>24.1372</v>
      </c>
      <c r="BA1533" s="2">
        <v>27.1</v>
      </c>
      <c r="BB1533" s="2">
        <v>48.6</v>
      </c>
      <c r="BC1533" s="2">
        <v>55.8</v>
      </c>
      <c r="BD1533" s="2">
        <v>34.360999999999997</v>
      </c>
      <c r="BE1533" s="4" t="str">
        <f t="shared" si="232"/>
        <v>ENTRETENIDO</v>
      </c>
      <c r="BF1533" s="4">
        <f t="shared" si="233"/>
        <v>24.7546</v>
      </c>
      <c r="BG1533">
        <f t="shared" si="234"/>
        <v>21.81</v>
      </c>
      <c r="BH1533">
        <f t="shared" si="235"/>
        <v>23.65</v>
      </c>
      <c r="BI1533">
        <f t="shared" si="236"/>
        <v>27.1</v>
      </c>
      <c r="BJ1533">
        <f t="shared" si="237"/>
        <v>23.09</v>
      </c>
      <c r="BK1533">
        <f t="shared" si="238"/>
        <v>27.66</v>
      </c>
      <c r="BL1533">
        <f t="shared" si="239"/>
        <v>368576.99999999994</v>
      </c>
    </row>
    <row r="1534" spans="1:64" x14ac:dyDescent="0.2">
      <c r="A1534" s="1">
        <v>1532</v>
      </c>
      <c r="B1534" s="7" t="s">
        <v>123</v>
      </c>
      <c r="C1534" s="3">
        <v>39974</v>
      </c>
      <c r="D1534" s="4" t="s">
        <v>626</v>
      </c>
      <c r="E1534" s="4" t="s">
        <v>167</v>
      </c>
      <c r="F1534" s="5" t="str">
        <f t="shared" si="230"/>
        <v>W</v>
      </c>
      <c r="G1534" s="6">
        <v>0.91805555555555562</v>
      </c>
      <c r="H1534" s="6">
        <v>0.97361111111111109</v>
      </c>
      <c r="I1534" s="85">
        <f t="shared" si="231"/>
        <v>79.999999999999872</v>
      </c>
      <c r="J1534" s="86">
        <f>I1534*Segmentos!$D$7*(AH1534%)*IF(ISNUMBER(AI1534),AI1534%,0)</f>
        <v>936319.9999999986</v>
      </c>
      <c r="K1534" s="86">
        <f>I1534*Segmentos!$D$7*(AL1534%)*IF(ISNUMBER(AM1534),AM1534%,0)</f>
        <v>1780703.999999997</v>
      </c>
      <c r="L1534" s="4"/>
      <c r="M1534" s="2">
        <v>4.32</v>
      </c>
      <c r="N1534" s="2">
        <v>23.2</v>
      </c>
      <c r="O1534" s="2">
        <v>18.600000000000001</v>
      </c>
      <c r="P1534" s="2">
        <v>85.099000000000004</v>
      </c>
      <c r="Q1534" s="2">
        <v>2.2400000000000002</v>
      </c>
      <c r="R1534" s="2">
        <v>12</v>
      </c>
      <c r="S1534" s="2">
        <v>18.7</v>
      </c>
      <c r="T1534" s="2">
        <v>7.3628999999999998</v>
      </c>
      <c r="U1534" s="2">
        <v>2.4500000000000002</v>
      </c>
      <c r="V1534" s="2">
        <v>19.2</v>
      </c>
      <c r="W1534" s="2">
        <v>12.8</v>
      </c>
      <c r="X1534" s="2">
        <v>10.1235</v>
      </c>
      <c r="Y1534" s="2">
        <v>4.5199999999999996</v>
      </c>
      <c r="Z1534" s="2">
        <v>28.3</v>
      </c>
      <c r="AA1534" s="2">
        <v>15.9</v>
      </c>
      <c r="AB1534" s="2">
        <v>26.274000000000001</v>
      </c>
      <c r="AC1534" s="2">
        <v>6.39</v>
      </c>
      <c r="AD1534" s="2">
        <v>27</v>
      </c>
      <c r="AE1534" s="2">
        <v>23.7</v>
      </c>
      <c r="AF1534" s="2">
        <v>41.3386</v>
      </c>
      <c r="AG1534" s="20">
        <v>2.93</v>
      </c>
      <c r="AH1534" s="20">
        <v>22</v>
      </c>
      <c r="AI1534" s="20">
        <v>13.3</v>
      </c>
      <c r="AJ1534" s="20">
        <v>27.407299999999999</v>
      </c>
      <c r="AK1534" s="18">
        <v>5.57</v>
      </c>
      <c r="AL1534" s="18">
        <v>24.3</v>
      </c>
      <c r="AM1534" s="18">
        <v>22.9</v>
      </c>
      <c r="AN1534" s="18">
        <v>57.691699999999997</v>
      </c>
      <c r="AO1534" s="2">
        <v>3.97</v>
      </c>
      <c r="AP1534" s="2">
        <v>20.6</v>
      </c>
      <c r="AQ1534" s="2">
        <v>19.3</v>
      </c>
      <c r="AR1534" s="2">
        <v>8.5539000000000005</v>
      </c>
      <c r="AS1534" s="2">
        <v>4.0599999999999996</v>
      </c>
      <c r="AT1534" s="2">
        <v>22.3</v>
      </c>
      <c r="AU1534" s="2">
        <v>18.2</v>
      </c>
      <c r="AV1534" s="2">
        <v>17.627800000000001</v>
      </c>
      <c r="AW1534" s="2">
        <v>4.5</v>
      </c>
      <c r="AX1534" s="2">
        <v>23.4</v>
      </c>
      <c r="AY1534" s="2">
        <v>19.2</v>
      </c>
      <c r="AZ1534" s="2">
        <v>25.477699999999999</v>
      </c>
      <c r="BA1534" s="2">
        <v>4.43</v>
      </c>
      <c r="BB1534" s="2">
        <v>24.4</v>
      </c>
      <c r="BC1534" s="2">
        <v>18.100000000000001</v>
      </c>
      <c r="BD1534" s="2">
        <v>33.439500000000002</v>
      </c>
      <c r="BE1534" s="4" t="str">
        <f t="shared" si="232"/>
        <v>ABURRIDO</v>
      </c>
      <c r="BF1534" s="4">
        <f t="shared" si="233"/>
        <v>4.2737999999999996</v>
      </c>
      <c r="BG1534">
        <f t="shared" si="234"/>
        <v>3.97</v>
      </c>
      <c r="BH1534">
        <f t="shared" si="235"/>
        <v>4.0599999999999996</v>
      </c>
      <c r="BI1534">
        <f t="shared" si="236"/>
        <v>4.5</v>
      </c>
      <c r="BJ1534">
        <f t="shared" si="237"/>
        <v>5.57</v>
      </c>
      <c r="BK1534">
        <f t="shared" si="238"/>
        <v>2.93</v>
      </c>
      <c r="BL1534">
        <f t="shared" si="239"/>
        <v>34521.599999999948</v>
      </c>
    </row>
    <row r="1535" spans="1:64" x14ac:dyDescent="0.2">
      <c r="A1535" s="1">
        <v>1533</v>
      </c>
      <c r="B1535" s="7" t="s">
        <v>42</v>
      </c>
      <c r="C1535" s="3">
        <v>39974</v>
      </c>
      <c r="D1535" s="4" t="s">
        <v>8</v>
      </c>
      <c r="E1535" s="4" t="s">
        <v>174</v>
      </c>
      <c r="F1535" s="5" t="str">
        <f t="shared" si="230"/>
        <v>W</v>
      </c>
      <c r="G1535" s="6">
        <v>0.91666666666666663</v>
      </c>
      <c r="H1535" s="6">
        <v>0.97638888888888886</v>
      </c>
      <c r="I1535" s="85">
        <f t="shared" si="231"/>
        <v>86.000000000000014</v>
      </c>
      <c r="J1535" s="86">
        <f>I1535*Segmentos!$D$7*(AH1535%)*IF(ISNUMBER(AI1535),AI1535%,0)</f>
        <v>481324.8000000001</v>
      </c>
      <c r="K1535" s="86">
        <f>I1535*Segmentos!$D$7*(AL1535%)*IF(ISNUMBER(AM1535),AM1535%,0)</f>
        <v>1017345.6000000003</v>
      </c>
      <c r="L1535" s="4"/>
      <c r="M1535" s="2">
        <v>2.2200000000000002</v>
      </c>
      <c r="N1535" s="2">
        <v>15.9</v>
      </c>
      <c r="O1535" s="2">
        <v>13.9</v>
      </c>
      <c r="P1535" s="2">
        <v>79.500200000000007</v>
      </c>
      <c r="Q1535" s="2">
        <v>1.58</v>
      </c>
      <c r="R1535" s="2">
        <v>11.2</v>
      </c>
      <c r="S1535" s="2">
        <v>14.1</v>
      </c>
      <c r="T1535" s="2">
        <v>9.4376999999999995</v>
      </c>
      <c r="U1535" s="2">
        <v>1.5</v>
      </c>
      <c r="V1535" s="2">
        <v>12.3</v>
      </c>
      <c r="W1535" s="2">
        <v>12.2</v>
      </c>
      <c r="X1535" s="2">
        <v>11.28</v>
      </c>
      <c r="Y1535" s="2">
        <v>2.46</v>
      </c>
      <c r="Z1535" s="2">
        <v>21.7</v>
      </c>
      <c r="AA1535" s="2">
        <v>11.3</v>
      </c>
      <c r="AB1535" s="2">
        <v>25.9922</v>
      </c>
      <c r="AC1535" s="2">
        <v>2.79</v>
      </c>
      <c r="AD1535" s="2">
        <v>15.5</v>
      </c>
      <c r="AE1535" s="2">
        <v>18</v>
      </c>
      <c r="AF1535" s="2">
        <v>32.790399999999998</v>
      </c>
      <c r="AG1535" s="20">
        <v>1.4</v>
      </c>
      <c r="AH1535" s="20">
        <v>15.9</v>
      </c>
      <c r="AI1535" s="20">
        <v>8.8000000000000007</v>
      </c>
      <c r="AJ1535" s="20">
        <v>23.795300000000001</v>
      </c>
      <c r="AK1535" s="18">
        <v>2.96</v>
      </c>
      <c r="AL1535" s="18">
        <v>15.9</v>
      </c>
      <c r="AM1535" s="18">
        <v>18.600000000000001</v>
      </c>
      <c r="AN1535" s="18">
        <v>55.704900000000002</v>
      </c>
      <c r="AO1535" s="2">
        <v>1.43</v>
      </c>
      <c r="AP1535" s="2">
        <v>13</v>
      </c>
      <c r="AQ1535" s="2">
        <v>11</v>
      </c>
      <c r="AR1535" s="2">
        <v>5.6017000000000001</v>
      </c>
      <c r="AS1535" s="2">
        <v>2.4</v>
      </c>
      <c r="AT1535" s="2">
        <v>16.100000000000001</v>
      </c>
      <c r="AU1535" s="2">
        <v>14.9</v>
      </c>
      <c r="AV1535" s="2">
        <v>18.932099999999998</v>
      </c>
      <c r="AW1535" s="2">
        <v>1.6</v>
      </c>
      <c r="AX1535" s="2">
        <v>15</v>
      </c>
      <c r="AY1535" s="2">
        <v>10.6</v>
      </c>
      <c r="AZ1535" s="2">
        <v>16.412800000000001</v>
      </c>
      <c r="BA1535" s="2">
        <v>2.81</v>
      </c>
      <c r="BB1535" s="2">
        <v>17.399999999999999</v>
      </c>
      <c r="BC1535" s="2">
        <v>16.2</v>
      </c>
      <c r="BD1535" s="2">
        <v>38.553600000000003</v>
      </c>
      <c r="BE1535" s="4" t="str">
        <f t="shared" si="232"/>
        <v>ABURRIDO</v>
      </c>
      <c r="BF1535" s="4">
        <f t="shared" si="233"/>
        <v>2.4132000000000002</v>
      </c>
      <c r="BG1535">
        <f t="shared" si="234"/>
        <v>1.43</v>
      </c>
      <c r="BH1535">
        <f t="shared" si="235"/>
        <v>2.4</v>
      </c>
      <c r="BI1535">
        <f t="shared" si="236"/>
        <v>2.81</v>
      </c>
      <c r="BJ1535">
        <f t="shared" si="237"/>
        <v>2.96</v>
      </c>
      <c r="BK1535">
        <f t="shared" si="238"/>
        <v>1.4</v>
      </c>
      <c r="BL1535">
        <f t="shared" si="239"/>
        <v>19006.860000000004</v>
      </c>
    </row>
    <row r="1536" spans="1:64" x14ac:dyDescent="0.2">
      <c r="A1536" s="1">
        <v>1534</v>
      </c>
      <c r="B1536" s="7" t="s">
        <v>14</v>
      </c>
      <c r="C1536" s="3">
        <v>39974</v>
      </c>
      <c r="D1536" s="4" t="s">
        <v>626</v>
      </c>
      <c r="E1536" s="4" t="s">
        <v>163</v>
      </c>
      <c r="F1536" s="5" t="str">
        <f t="shared" si="230"/>
        <v>W</v>
      </c>
      <c r="G1536" s="6">
        <v>0.85069444444444453</v>
      </c>
      <c r="H1536" s="6">
        <v>0.87430555555555556</v>
      </c>
      <c r="I1536" s="85">
        <f t="shared" si="231"/>
        <v>33.999999999999879</v>
      </c>
      <c r="J1536" s="86">
        <f>I1536*Segmentos!$D$7*(AH1536%)*IF(ISNUMBER(AI1536),AI1536%,0)</f>
        <v>605363.19999999786</v>
      </c>
      <c r="K1536" s="86">
        <f>I1536*Segmentos!$D$7*(AL1536%)*IF(ISNUMBER(AM1536),AM1536%,0)</f>
        <v>908942.39999999665</v>
      </c>
      <c r="L1536" s="4"/>
      <c r="M1536" s="2">
        <v>5.62</v>
      </c>
      <c r="N1536" s="2">
        <v>12.4</v>
      </c>
      <c r="O1536" s="2">
        <v>45.5</v>
      </c>
      <c r="P1536" s="2">
        <v>85.715800000000002</v>
      </c>
      <c r="Q1536" s="2">
        <v>3.48</v>
      </c>
      <c r="R1536" s="2">
        <v>8.1</v>
      </c>
      <c r="S1536" s="2">
        <v>43.1</v>
      </c>
      <c r="T1536" s="2">
        <v>8.8390000000000004</v>
      </c>
      <c r="U1536" s="2">
        <v>5.25</v>
      </c>
      <c r="V1536" s="2">
        <v>12.6</v>
      </c>
      <c r="W1536" s="2">
        <v>41.7</v>
      </c>
      <c r="X1536" s="2">
        <v>16.775500000000001</v>
      </c>
      <c r="Y1536" s="2">
        <v>5.98</v>
      </c>
      <c r="Z1536" s="2">
        <v>13.6</v>
      </c>
      <c r="AA1536" s="2">
        <v>44.1</v>
      </c>
      <c r="AB1536" s="2">
        <v>26.906099999999999</v>
      </c>
      <c r="AC1536" s="2">
        <v>6.64</v>
      </c>
      <c r="AD1536" s="2">
        <v>13.3</v>
      </c>
      <c r="AE1536" s="2">
        <v>49.9</v>
      </c>
      <c r="AF1536" s="2">
        <v>33.195300000000003</v>
      </c>
      <c r="AG1536" s="20">
        <v>4.45</v>
      </c>
      <c r="AH1536" s="20">
        <v>10.4</v>
      </c>
      <c r="AI1536" s="20">
        <v>42.8</v>
      </c>
      <c r="AJ1536" s="20">
        <v>32.166600000000003</v>
      </c>
      <c r="AK1536" s="18">
        <v>6.69</v>
      </c>
      <c r="AL1536" s="18">
        <v>14.1</v>
      </c>
      <c r="AM1536" s="18">
        <v>47.4</v>
      </c>
      <c r="AN1536" s="18">
        <v>53.549199999999999</v>
      </c>
      <c r="AO1536" s="2">
        <v>7.01</v>
      </c>
      <c r="AP1536" s="2">
        <v>12.6</v>
      </c>
      <c r="AQ1536" s="2">
        <v>55.6</v>
      </c>
      <c r="AR1536" s="2">
        <v>11.6662</v>
      </c>
      <c r="AS1536" s="2">
        <v>4.49</v>
      </c>
      <c r="AT1536" s="2">
        <v>10.9</v>
      </c>
      <c r="AU1536" s="2">
        <v>41.3</v>
      </c>
      <c r="AV1536" s="2">
        <v>15.058400000000001</v>
      </c>
      <c r="AW1536" s="2">
        <v>4.2</v>
      </c>
      <c r="AX1536" s="2">
        <v>10.1</v>
      </c>
      <c r="AY1536" s="2">
        <v>41.4</v>
      </c>
      <c r="AZ1536" s="2">
        <v>18.387</v>
      </c>
      <c r="BA1536" s="2">
        <v>6.96</v>
      </c>
      <c r="BB1536" s="2">
        <v>14.8</v>
      </c>
      <c r="BC1536" s="2">
        <v>47</v>
      </c>
      <c r="BD1536" s="2">
        <v>40.604300000000002</v>
      </c>
      <c r="BE1536" s="4" t="str">
        <f t="shared" si="232"/>
        <v>NO APLICA</v>
      </c>
      <c r="BF1536" s="4">
        <f t="shared" si="233"/>
        <v>5.7437999999999994</v>
      </c>
      <c r="BG1536">
        <f t="shared" si="234"/>
        <v>7.01</v>
      </c>
      <c r="BH1536">
        <f t="shared" si="235"/>
        <v>4.49</v>
      </c>
      <c r="BI1536">
        <f t="shared" si="236"/>
        <v>6.96</v>
      </c>
      <c r="BJ1536">
        <f t="shared" si="237"/>
        <v>6.69</v>
      </c>
      <c r="BK1536">
        <f t="shared" si="238"/>
        <v>4.45</v>
      </c>
      <c r="BL1536">
        <f t="shared" si="239"/>
        <v>19182.79999999993</v>
      </c>
    </row>
    <row r="1537" spans="1:64" x14ac:dyDescent="0.2">
      <c r="A1537" s="1">
        <v>1535</v>
      </c>
      <c r="B1537" s="7" t="s">
        <v>10</v>
      </c>
      <c r="C1537" s="3">
        <v>39974</v>
      </c>
      <c r="D1537" s="4" t="s">
        <v>8</v>
      </c>
      <c r="E1537" s="4" t="s">
        <v>164</v>
      </c>
      <c r="F1537" s="5" t="str">
        <f t="shared" si="230"/>
        <v>W</v>
      </c>
      <c r="G1537" s="6">
        <v>0.87291666666666667</v>
      </c>
      <c r="H1537" s="6">
        <v>0.91666666666666663</v>
      </c>
      <c r="I1537" s="85">
        <f t="shared" si="231"/>
        <v>62.999999999999936</v>
      </c>
      <c r="J1537" s="86">
        <f>I1537*Segmentos!$D$7*(AH1537%)*IF(ISNUMBER(AI1537),AI1537%,0)</f>
        <v>359704.79999999958</v>
      </c>
      <c r="K1537" s="86">
        <f>I1537*Segmentos!$D$7*(AL1537%)*IF(ISNUMBER(AM1537),AM1537%,0)</f>
        <v>696427.19999999925</v>
      </c>
      <c r="L1537" s="4"/>
      <c r="M1537" s="2">
        <v>2.13</v>
      </c>
      <c r="N1537" s="2">
        <v>13.2</v>
      </c>
      <c r="O1537" s="2">
        <v>16.100000000000001</v>
      </c>
      <c r="P1537" s="2">
        <v>86.339200000000005</v>
      </c>
      <c r="Q1537" s="2">
        <v>0.76</v>
      </c>
      <c r="R1537" s="2">
        <v>7.7</v>
      </c>
      <c r="S1537" s="2">
        <v>9.8000000000000007</v>
      </c>
      <c r="T1537" s="2">
        <v>5.1021999999999998</v>
      </c>
      <c r="U1537" s="2">
        <v>1.18</v>
      </c>
      <c r="V1537" s="2">
        <v>9.6999999999999993</v>
      </c>
      <c r="W1537" s="2">
        <v>12.2</v>
      </c>
      <c r="X1537" s="2">
        <v>10.047000000000001</v>
      </c>
      <c r="Y1537" s="2">
        <v>2.2999999999999998</v>
      </c>
      <c r="Z1537" s="2">
        <v>16.2</v>
      </c>
      <c r="AA1537" s="2">
        <v>14.2</v>
      </c>
      <c r="AB1537" s="2">
        <v>27.514399999999998</v>
      </c>
      <c r="AC1537" s="2">
        <v>3.29</v>
      </c>
      <c r="AD1537" s="2">
        <v>15.6</v>
      </c>
      <c r="AE1537" s="2">
        <v>21</v>
      </c>
      <c r="AF1537" s="2">
        <v>43.675600000000003</v>
      </c>
      <c r="AG1537" s="20">
        <v>1.43</v>
      </c>
      <c r="AH1537" s="20">
        <v>12.2</v>
      </c>
      <c r="AI1537" s="20">
        <v>11.7</v>
      </c>
      <c r="AJ1537" s="20">
        <v>27.3887</v>
      </c>
      <c r="AK1537" s="18">
        <v>2.77</v>
      </c>
      <c r="AL1537" s="18">
        <v>14.1</v>
      </c>
      <c r="AM1537" s="18">
        <v>19.600000000000001</v>
      </c>
      <c r="AN1537" s="18">
        <v>58.950400000000002</v>
      </c>
      <c r="AO1537" s="2">
        <v>1.52</v>
      </c>
      <c r="AP1537" s="2">
        <v>9.8000000000000007</v>
      </c>
      <c r="AQ1537" s="2">
        <v>15.5</v>
      </c>
      <c r="AR1537" s="2">
        <v>6.7088000000000001</v>
      </c>
      <c r="AS1537" s="2">
        <v>2.44</v>
      </c>
      <c r="AT1537" s="2">
        <v>13.6</v>
      </c>
      <c r="AU1537" s="2">
        <v>17.899999999999999</v>
      </c>
      <c r="AV1537" s="2">
        <v>21.723199999999999</v>
      </c>
      <c r="AW1537" s="2">
        <v>0.98</v>
      </c>
      <c r="AX1537" s="2">
        <v>10.8</v>
      </c>
      <c r="AY1537" s="2">
        <v>9.1</v>
      </c>
      <c r="AZ1537" s="2">
        <v>11.451599999999999</v>
      </c>
      <c r="BA1537" s="2">
        <v>3</v>
      </c>
      <c r="BB1537" s="2">
        <v>15.8</v>
      </c>
      <c r="BC1537" s="2">
        <v>18.899999999999999</v>
      </c>
      <c r="BD1537" s="2">
        <v>46.455599999999997</v>
      </c>
      <c r="BE1537" s="4" t="str">
        <f t="shared" si="232"/>
        <v>NO APLICA</v>
      </c>
      <c r="BF1537" s="4">
        <f t="shared" si="233"/>
        <v>2.4747999999999997</v>
      </c>
      <c r="BG1537">
        <f t="shared" si="234"/>
        <v>1.52</v>
      </c>
      <c r="BH1537">
        <f t="shared" si="235"/>
        <v>2.44</v>
      </c>
      <c r="BI1537">
        <f t="shared" si="236"/>
        <v>3</v>
      </c>
      <c r="BJ1537">
        <f t="shared" si="237"/>
        <v>2.77</v>
      </c>
      <c r="BK1537">
        <f t="shared" si="238"/>
        <v>1.43</v>
      </c>
      <c r="BL1537">
        <f t="shared" si="239"/>
        <v>13388.759999999987</v>
      </c>
    </row>
    <row r="1538" spans="1:64" x14ac:dyDescent="0.2">
      <c r="A1538" s="1">
        <v>1536</v>
      </c>
      <c r="B1538" s="7" t="s">
        <v>83</v>
      </c>
      <c r="C1538" s="3">
        <v>39974</v>
      </c>
      <c r="D1538" s="4" t="s">
        <v>629</v>
      </c>
      <c r="E1538" s="4" t="s">
        <v>170</v>
      </c>
      <c r="F1538" s="5" t="str">
        <f t="shared" si="230"/>
        <v>W</v>
      </c>
      <c r="G1538" s="6">
        <v>0.875</v>
      </c>
      <c r="H1538" s="6">
        <v>0.88888888888888884</v>
      </c>
      <c r="I1538" s="85">
        <f t="shared" si="231"/>
        <v>19.999999999999929</v>
      </c>
      <c r="J1538" s="86">
        <f>I1538*Segmentos!$D$7*(AH1538%)*IF(ISNUMBER(AI1538),AI1538%,0)</f>
        <v>36287.999999999869</v>
      </c>
      <c r="K1538" s="86">
        <f>I1538*Segmentos!$D$7*(AL1538%)*IF(ISNUMBER(AM1538),AM1538%,0)</f>
        <v>37007.999999999876</v>
      </c>
      <c r="L1538" s="4"/>
      <c r="M1538" s="2">
        <v>0.46</v>
      </c>
      <c r="N1538" s="2">
        <v>0.9</v>
      </c>
      <c r="O1538" s="2">
        <v>53.7</v>
      </c>
      <c r="P1538" s="2">
        <v>48.800600000000003</v>
      </c>
      <c r="Q1538" s="2">
        <v>0.01</v>
      </c>
      <c r="R1538" s="2">
        <v>0.3</v>
      </c>
      <c r="S1538" s="2">
        <v>5</v>
      </c>
      <c r="T1538" s="2">
        <v>0.25219999999999998</v>
      </c>
      <c r="U1538" s="2">
        <v>1.02</v>
      </c>
      <c r="V1538" s="2">
        <v>1.7</v>
      </c>
      <c r="W1538" s="2">
        <v>61</v>
      </c>
      <c r="X1538" s="2">
        <v>22.6218</v>
      </c>
      <c r="Y1538" s="2">
        <v>0.54</v>
      </c>
      <c r="Z1538" s="2">
        <v>0.7</v>
      </c>
      <c r="AA1538" s="2">
        <v>80.400000000000006</v>
      </c>
      <c r="AB1538" s="2">
        <v>16.806999999999999</v>
      </c>
      <c r="AC1538" s="2">
        <v>0.26</v>
      </c>
      <c r="AD1538" s="2">
        <v>0.8</v>
      </c>
      <c r="AE1538" s="2">
        <v>32.799999999999997</v>
      </c>
      <c r="AF1538" s="2">
        <v>9.1195000000000004</v>
      </c>
      <c r="AG1538" s="20">
        <v>0.46</v>
      </c>
      <c r="AH1538" s="20">
        <v>0.8</v>
      </c>
      <c r="AI1538" s="20">
        <v>56.7</v>
      </c>
      <c r="AJ1538" s="20">
        <v>22.816800000000001</v>
      </c>
      <c r="AK1538" s="18">
        <v>0.47</v>
      </c>
      <c r="AL1538" s="18">
        <v>0.9</v>
      </c>
      <c r="AM1538" s="18">
        <v>51.4</v>
      </c>
      <c r="AN1538" s="18">
        <v>25.983699999999999</v>
      </c>
      <c r="AO1538" s="2">
        <v>0.06</v>
      </c>
      <c r="AP1538" s="2">
        <v>0.3</v>
      </c>
      <c r="AQ1538" s="2">
        <v>20</v>
      </c>
      <c r="AR1538" s="2">
        <v>0.71909999999999996</v>
      </c>
      <c r="AS1538" s="2">
        <v>0.14000000000000001</v>
      </c>
      <c r="AT1538" s="2">
        <v>0.2</v>
      </c>
      <c r="AU1538" s="2">
        <v>90</v>
      </c>
      <c r="AV1538" s="2">
        <v>3.3651</v>
      </c>
      <c r="AW1538" s="2">
        <v>0.39</v>
      </c>
      <c r="AX1538" s="2">
        <v>0.9</v>
      </c>
      <c r="AY1538" s="2">
        <v>43.2</v>
      </c>
      <c r="AZ1538" s="2">
        <v>11.742100000000001</v>
      </c>
      <c r="BA1538" s="2">
        <v>0.82</v>
      </c>
      <c r="BB1538" s="2">
        <v>1.4</v>
      </c>
      <c r="BC1538" s="2">
        <v>58.6</v>
      </c>
      <c r="BD1538" s="2">
        <v>32.974200000000003</v>
      </c>
      <c r="BE1538" s="4" t="str">
        <f t="shared" si="232"/>
        <v>NO APLICA</v>
      </c>
      <c r="BF1538" s="4">
        <f t="shared" si="233"/>
        <v>0.40120000000000006</v>
      </c>
      <c r="BG1538">
        <f t="shared" si="234"/>
        <v>0.06</v>
      </c>
      <c r="BH1538">
        <f t="shared" si="235"/>
        <v>0.14000000000000001</v>
      </c>
      <c r="BI1538">
        <f t="shared" si="236"/>
        <v>0.82</v>
      </c>
      <c r="BJ1538">
        <f t="shared" si="237"/>
        <v>0.47</v>
      </c>
      <c r="BK1538">
        <f t="shared" si="238"/>
        <v>0.46</v>
      </c>
      <c r="BL1538">
        <f t="shared" si="239"/>
        <v>966.59999999999661</v>
      </c>
    </row>
    <row r="1539" spans="1:64" x14ac:dyDescent="0.2">
      <c r="A1539" s="1">
        <v>1537</v>
      </c>
      <c r="B1539" s="7" t="s">
        <v>23</v>
      </c>
      <c r="C1539" s="3">
        <v>39974</v>
      </c>
      <c r="D1539" s="4" t="s">
        <v>629</v>
      </c>
      <c r="E1539" s="4" t="s">
        <v>170</v>
      </c>
      <c r="F1539" s="5" t="str">
        <f t="shared" si="230"/>
        <v>W</v>
      </c>
      <c r="G1539" s="6">
        <v>0.90902777777777777</v>
      </c>
      <c r="H1539" s="6">
        <v>0.91388888888888886</v>
      </c>
      <c r="I1539" s="85">
        <f t="shared" si="231"/>
        <v>6.9999999999999751</v>
      </c>
      <c r="J1539" s="86">
        <f>I1539*Segmentos!$D$7*(AH1539%)*IF(ISNUMBER(AI1539),AI1539%,0)</f>
        <v>15973.999999999942</v>
      </c>
      <c r="K1539" s="86">
        <f>I1539*Segmentos!$D$7*(AL1539%)*IF(ISNUMBER(AM1539),AM1539%,0)</f>
        <v>27263.599999999911</v>
      </c>
      <c r="L1539" s="4"/>
      <c r="M1539" s="2">
        <v>0.77</v>
      </c>
      <c r="N1539" s="2">
        <v>1</v>
      </c>
      <c r="O1539" s="2">
        <v>77</v>
      </c>
      <c r="P1539" s="2">
        <v>52.361400000000003</v>
      </c>
      <c r="Q1539" s="2">
        <v>0.26</v>
      </c>
      <c r="R1539" s="2">
        <v>0.3</v>
      </c>
      <c r="S1539" s="2">
        <v>100</v>
      </c>
      <c r="T1539" s="2">
        <v>2.8936000000000002</v>
      </c>
      <c r="U1539" s="2">
        <v>2.34</v>
      </c>
      <c r="V1539" s="2">
        <v>2.2999999999999998</v>
      </c>
      <c r="W1539" s="2">
        <v>100</v>
      </c>
      <c r="X1539" s="2">
        <v>33.383299999999998</v>
      </c>
      <c r="Y1539" s="2">
        <v>0.8</v>
      </c>
      <c r="Z1539" s="2">
        <v>1.6</v>
      </c>
      <c r="AA1539" s="2">
        <v>50.6</v>
      </c>
      <c r="AB1539" s="2">
        <v>16.084499999999998</v>
      </c>
      <c r="AC1539" s="2">
        <v>0</v>
      </c>
      <c r="AD1539" s="2">
        <v>0</v>
      </c>
      <c r="AE1539" s="8" t="s">
        <v>577</v>
      </c>
      <c r="AF1539" s="2">
        <v>0</v>
      </c>
      <c r="AG1539" s="20">
        <v>0.54</v>
      </c>
      <c r="AH1539" s="20">
        <v>0.7</v>
      </c>
      <c r="AI1539" s="20">
        <v>81.5</v>
      </c>
      <c r="AJ1539" s="20">
        <v>17.309200000000001</v>
      </c>
      <c r="AK1539" s="18">
        <v>0.98</v>
      </c>
      <c r="AL1539" s="18">
        <v>1.3</v>
      </c>
      <c r="AM1539" s="18">
        <v>74.900000000000006</v>
      </c>
      <c r="AN1539" s="18">
        <v>35.052199999999999</v>
      </c>
      <c r="AO1539" s="2">
        <v>0</v>
      </c>
      <c r="AP1539" s="2">
        <v>0</v>
      </c>
      <c r="AQ1539" s="8" t="s">
        <v>577</v>
      </c>
      <c r="AR1539" s="2">
        <v>0</v>
      </c>
      <c r="AS1539" s="2">
        <v>0.35</v>
      </c>
      <c r="AT1539" s="2">
        <v>0.4</v>
      </c>
      <c r="AU1539" s="2">
        <v>100</v>
      </c>
      <c r="AV1539" s="2">
        <v>5.3026999999999997</v>
      </c>
      <c r="AW1539" s="2">
        <v>0.7</v>
      </c>
      <c r="AX1539" s="2">
        <v>0.7</v>
      </c>
      <c r="AY1539" s="2">
        <v>100</v>
      </c>
      <c r="AZ1539" s="2">
        <v>13.6891</v>
      </c>
      <c r="BA1539" s="2">
        <v>1.28</v>
      </c>
      <c r="BB1539" s="2">
        <v>1.9</v>
      </c>
      <c r="BC1539" s="2">
        <v>68</v>
      </c>
      <c r="BD1539" s="2">
        <v>33.369500000000002</v>
      </c>
      <c r="BE1539" s="4" t="str">
        <f t="shared" si="232"/>
        <v>NO APLICA</v>
      </c>
      <c r="BF1539" s="4">
        <f t="shared" si="233"/>
        <v>0.68480000000000008</v>
      </c>
      <c r="BG1539">
        <f t="shared" si="234"/>
        <v>0</v>
      </c>
      <c r="BH1539">
        <f t="shared" si="235"/>
        <v>0.35</v>
      </c>
      <c r="BI1539">
        <f t="shared" si="236"/>
        <v>1.28</v>
      </c>
      <c r="BJ1539">
        <f t="shared" si="237"/>
        <v>0.98</v>
      </c>
      <c r="BK1539">
        <f t="shared" si="238"/>
        <v>0.54</v>
      </c>
      <c r="BL1539">
        <f t="shared" si="239"/>
        <v>538.99999999999807</v>
      </c>
    </row>
    <row r="1540" spans="1:64" x14ac:dyDescent="0.2">
      <c r="A1540" s="1">
        <v>1538</v>
      </c>
      <c r="B1540" s="7" t="s">
        <v>25</v>
      </c>
      <c r="C1540" s="3">
        <v>39974</v>
      </c>
      <c r="D1540" s="4" t="s">
        <v>629</v>
      </c>
      <c r="E1540" s="4" t="s">
        <v>171</v>
      </c>
      <c r="F1540" s="5" t="str">
        <f t="shared" ref="F1540:F1603" si="240">CONCATENATE(IF(WEEKDAY(C1540)=1,"D",""),IF(WEEKDAY(C1540)=2,"L",""),IF(WEEKDAY(C1540)=3,"M",""),IF(WEEKDAY(C1540)=4,"W",""),IF(WEEKDAY(C1540)=5,"J",""),IF(WEEKDAY(C1540)=6,"V",""),IF(WEEKDAY(C1540)=7,"S",""))</f>
        <v>W</v>
      </c>
      <c r="G1540" s="6">
        <v>0.89583333333333337</v>
      </c>
      <c r="H1540" s="6">
        <v>0.8979166666666667</v>
      </c>
      <c r="I1540" s="85">
        <f t="shared" ref="I1540:I1603" si="241">IF(H1540&gt;=G1540,(H1540-G1540)*24*60,("24:00:00"-G1540+H1540)*24*60)</f>
        <v>2.9999999999999893</v>
      </c>
      <c r="J1540" s="86">
        <f>I1540*Segmentos!$D$7*(AH1540%)*IF(ISNUMBER(AI1540),AI1540%,0)</f>
        <v>5567.99999999998</v>
      </c>
      <c r="K1540" s="86">
        <f>I1540*Segmentos!$D$7*(AL1540%)*IF(ISNUMBER(AM1540),AM1540%,0)</f>
        <v>7199.9999999999754</v>
      </c>
      <c r="L1540" s="4"/>
      <c r="M1540" s="2">
        <v>0.52</v>
      </c>
      <c r="N1540" s="2">
        <v>0.5</v>
      </c>
      <c r="O1540" s="2">
        <v>97.1</v>
      </c>
      <c r="P1540" s="2">
        <v>46.679000000000002</v>
      </c>
      <c r="Q1540" s="2">
        <v>0.18</v>
      </c>
      <c r="R1540" s="2">
        <v>0.2</v>
      </c>
      <c r="S1540" s="2">
        <v>83.3</v>
      </c>
      <c r="T1540" s="2">
        <v>2.7269000000000001</v>
      </c>
      <c r="U1540" s="2">
        <v>0.95</v>
      </c>
      <c r="V1540" s="2">
        <v>0.9</v>
      </c>
      <c r="W1540" s="2">
        <v>100</v>
      </c>
      <c r="X1540" s="2">
        <v>17.8035</v>
      </c>
      <c r="Y1540" s="2">
        <v>0.79</v>
      </c>
      <c r="Z1540" s="2">
        <v>0.8</v>
      </c>
      <c r="AA1540" s="2">
        <v>100</v>
      </c>
      <c r="AB1540" s="2">
        <v>20.9939</v>
      </c>
      <c r="AC1540" s="2">
        <v>0.18</v>
      </c>
      <c r="AD1540" s="2">
        <v>0.2</v>
      </c>
      <c r="AE1540" s="2">
        <v>85.7</v>
      </c>
      <c r="AF1540" s="2">
        <v>5.1547000000000001</v>
      </c>
      <c r="AG1540" s="20">
        <v>0.42</v>
      </c>
      <c r="AH1540" s="20">
        <v>0.5</v>
      </c>
      <c r="AI1540" s="20">
        <v>92.8</v>
      </c>
      <c r="AJ1540" s="20">
        <v>18.003799999999998</v>
      </c>
      <c r="AK1540" s="18">
        <v>0.61</v>
      </c>
      <c r="AL1540" s="18">
        <v>0.6</v>
      </c>
      <c r="AM1540" s="18">
        <v>100</v>
      </c>
      <c r="AN1540" s="18">
        <v>28.6752</v>
      </c>
      <c r="AO1540" s="2">
        <v>0.04</v>
      </c>
      <c r="AP1540" s="2">
        <v>0</v>
      </c>
      <c r="AQ1540" s="2">
        <v>100</v>
      </c>
      <c r="AR1540" s="2">
        <v>0.43669999999999998</v>
      </c>
      <c r="AS1540" s="2">
        <v>0.28000000000000003</v>
      </c>
      <c r="AT1540" s="2">
        <v>0.3</v>
      </c>
      <c r="AU1540" s="2">
        <v>90.9</v>
      </c>
      <c r="AV1540" s="2">
        <v>5.4512999999999998</v>
      </c>
      <c r="AW1540" s="2">
        <v>0.51</v>
      </c>
      <c r="AX1540" s="2">
        <v>0.5</v>
      </c>
      <c r="AY1540" s="2">
        <v>100</v>
      </c>
      <c r="AZ1540" s="2">
        <v>13.152100000000001</v>
      </c>
      <c r="BA1540" s="2">
        <v>0.81</v>
      </c>
      <c r="BB1540" s="2">
        <v>0.8</v>
      </c>
      <c r="BC1540" s="2">
        <v>97</v>
      </c>
      <c r="BD1540" s="2">
        <v>27.6389</v>
      </c>
      <c r="BE1540" s="4" t="str">
        <f t="shared" ref="BE1540:BE1603" si="242">IF(OR(E1540="NOTICIERO",E1540="INFORMATIVO"),"NO APLICA",IF(I1540&lt;60,"NO APLICA",IF(M1540&lt;6,"ABURRIDO",IF(O1540&lt;25,"ABURRIDO","ENTRETENIDO"))))</f>
        <v>NO APLICA</v>
      </c>
      <c r="BF1540" s="4">
        <f t="shared" ref="BF1540:BF1603" si="243">SUMPRODUCT($BG$2:$BK$2,BG1540:BK1540)/5</f>
        <v>0.46580000000000005</v>
      </c>
      <c r="BG1540">
        <f t="shared" ref="BG1540:BG1603" si="244">AO1540</f>
        <v>0.04</v>
      </c>
      <c r="BH1540">
        <f t="shared" ref="BH1540:BH1603" si="245">AS1540</f>
        <v>0.28000000000000003</v>
      </c>
      <c r="BI1540">
        <f t="shared" ref="BI1540:BI1603" si="246">MAX(AW1540,BA1540)</f>
        <v>0.81</v>
      </c>
      <c r="BJ1540">
        <f t="shared" ref="BJ1540:BJ1603" si="247">AK1540</f>
        <v>0.61</v>
      </c>
      <c r="BK1540">
        <f t="shared" ref="BK1540:BK1603" si="248">AG1540</f>
        <v>0.42</v>
      </c>
      <c r="BL1540">
        <f t="shared" ref="BL1540:BL1603" si="249">IFERROR((I1540*N1540*O1540),0)</f>
        <v>145.64999999999947</v>
      </c>
    </row>
    <row r="1541" spans="1:64" x14ac:dyDescent="0.2">
      <c r="A1541" s="1">
        <v>1539</v>
      </c>
      <c r="B1541" s="7" t="s">
        <v>87</v>
      </c>
      <c r="C1541" s="3">
        <v>39974</v>
      </c>
      <c r="D1541" s="4" t="s">
        <v>628</v>
      </c>
      <c r="E1541" s="4" t="s">
        <v>169</v>
      </c>
      <c r="F1541" s="5" t="str">
        <f t="shared" si="240"/>
        <v>W</v>
      </c>
      <c r="G1541" s="6">
        <v>0.84166666666666667</v>
      </c>
      <c r="H1541" s="6">
        <v>0.87638888888888899</v>
      </c>
      <c r="I1541" s="85">
        <f t="shared" si="241"/>
        <v>50.000000000000142</v>
      </c>
      <c r="J1541" s="86">
        <f>I1541*Segmentos!$D$7*(AH1541%)*IF(ISNUMBER(AI1541),AI1541%,0)</f>
        <v>120480.00000000033</v>
      </c>
      <c r="K1541" s="86">
        <f>I1541*Segmentos!$D$7*(AL1541%)*IF(ISNUMBER(AM1541),AM1541%,0)</f>
        <v>247800.0000000007</v>
      </c>
      <c r="L1541" s="4"/>
      <c r="M1541" s="2">
        <v>0.93</v>
      </c>
      <c r="N1541" s="2">
        <v>3.3</v>
      </c>
      <c r="O1541" s="2">
        <v>28</v>
      </c>
      <c r="P1541" s="2">
        <v>98.857900000000001</v>
      </c>
      <c r="Q1541" s="2">
        <v>0.25</v>
      </c>
      <c r="R1541" s="2">
        <v>1.1000000000000001</v>
      </c>
      <c r="S1541" s="2">
        <v>23.9</v>
      </c>
      <c r="T1541" s="2">
        <v>4.4683000000000002</v>
      </c>
      <c r="U1541" s="2">
        <v>0.06</v>
      </c>
      <c r="V1541" s="2">
        <v>1.1000000000000001</v>
      </c>
      <c r="W1541" s="2">
        <v>5.4</v>
      </c>
      <c r="X1541" s="2">
        <v>1.3360000000000001</v>
      </c>
      <c r="Y1541" s="2">
        <v>0.56000000000000005</v>
      </c>
      <c r="Z1541" s="2">
        <v>3.5</v>
      </c>
      <c r="AA1541" s="2">
        <v>16</v>
      </c>
      <c r="AB1541" s="2">
        <v>17.630600000000001</v>
      </c>
      <c r="AC1541" s="2">
        <v>2.16</v>
      </c>
      <c r="AD1541" s="2">
        <v>5.7</v>
      </c>
      <c r="AE1541" s="2">
        <v>37.799999999999997</v>
      </c>
      <c r="AF1541" s="2">
        <v>75.423100000000005</v>
      </c>
      <c r="AG1541" s="20">
        <v>0.6</v>
      </c>
      <c r="AH1541" s="20">
        <v>2.4</v>
      </c>
      <c r="AI1541" s="20">
        <v>25.1</v>
      </c>
      <c r="AJ1541" s="20">
        <v>30.174800000000001</v>
      </c>
      <c r="AK1541" s="18">
        <v>1.23</v>
      </c>
      <c r="AL1541" s="18">
        <v>4.2</v>
      </c>
      <c r="AM1541" s="18">
        <v>29.5</v>
      </c>
      <c r="AN1541" s="18">
        <v>68.683099999999996</v>
      </c>
      <c r="AO1541" s="2">
        <v>0.5</v>
      </c>
      <c r="AP1541" s="2">
        <v>2.4</v>
      </c>
      <c r="AQ1541" s="2">
        <v>21.3</v>
      </c>
      <c r="AR1541" s="2">
        <v>5.8548999999999998</v>
      </c>
      <c r="AS1541" s="2">
        <v>0.21</v>
      </c>
      <c r="AT1541" s="2">
        <v>1.8</v>
      </c>
      <c r="AU1541" s="2">
        <v>11.2</v>
      </c>
      <c r="AV1541" s="2">
        <v>4.8185000000000002</v>
      </c>
      <c r="AW1541" s="2">
        <v>1.01</v>
      </c>
      <c r="AX1541" s="2">
        <v>3.6</v>
      </c>
      <c r="AY1541" s="2">
        <v>28.1</v>
      </c>
      <c r="AZ1541" s="2">
        <v>30.7575</v>
      </c>
      <c r="BA1541" s="2">
        <v>1.41</v>
      </c>
      <c r="BB1541" s="2">
        <v>4.2</v>
      </c>
      <c r="BC1541" s="2">
        <v>33.200000000000003</v>
      </c>
      <c r="BD1541" s="2">
        <v>57.426900000000003</v>
      </c>
      <c r="BE1541" s="4" t="str">
        <f t="shared" si="242"/>
        <v>NO APLICA</v>
      </c>
      <c r="BF1541" s="4">
        <f t="shared" si="243"/>
        <v>0.75259999999999994</v>
      </c>
      <c r="BG1541">
        <f t="shared" si="244"/>
        <v>0.5</v>
      </c>
      <c r="BH1541">
        <f t="shared" si="245"/>
        <v>0.21</v>
      </c>
      <c r="BI1541">
        <f t="shared" si="246"/>
        <v>1.41</v>
      </c>
      <c r="BJ1541">
        <f t="shared" si="247"/>
        <v>1.23</v>
      </c>
      <c r="BK1541">
        <f t="shared" si="248"/>
        <v>0.6</v>
      </c>
      <c r="BL1541">
        <f t="shared" si="249"/>
        <v>4620.0000000000127</v>
      </c>
    </row>
    <row r="1542" spans="1:64" x14ac:dyDescent="0.2">
      <c r="A1542" s="1">
        <v>1540</v>
      </c>
      <c r="B1542" s="7" t="s">
        <v>32</v>
      </c>
      <c r="C1542" s="3">
        <v>39974</v>
      </c>
      <c r="D1542" s="4" t="s">
        <v>628</v>
      </c>
      <c r="E1542" s="4" t="s">
        <v>164</v>
      </c>
      <c r="F1542" s="5" t="str">
        <f t="shared" si="240"/>
        <v>W</v>
      </c>
      <c r="G1542" s="6">
        <v>0.9145833333333333</v>
      </c>
      <c r="H1542" s="6">
        <v>0.91666666666666663</v>
      </c>
      <c r="I1542" s="85">
        <f t="shared" si="241"/>
        <v>2.9999999999999893</v>
      </c>
      <c r="J1542" s="86">
        <f>I1542*Segmentos!$D$7*(AH1542%)*IF(ISNUMBER(AI1542),AI1542%,0)</f>
        <v>1637.9999999999945</v>
      </c>
      <c r="K1542" s="86">
        <f>I1542*Segmentos!$D$7*(AL1542%)*IF(ISNUMBER(AM1542),AM1542%,0)</f>
        <v>11059.199999999963</v>
      </c>
      <c r="L1542" s="4"/>
      <c r="M1542" s="2">
        <v>0.55000000000000004</v>
      </c>
      <c r="N1542" s="2">
        <v>0.8</v>
      </c>
      <c r="O1542" s="2">
        <v>70.7</v>
      </c>
      <c r="P1542" s="2">
        <v>98.008799999999994</v>
      </c>
      <c r="Q1542" s="2">
        <v>0.66</v>
      </c>
      <c r="R1542" s="2">
        <v>0.7</v>
      </c>
      <c r="S1542" s="2">
        <v>100</v>
      </c>
      <c r="T1542" s="2">
        <v>19.581499999999998</v>
      </c>
      <c r="U1542" s="2">
        <v>0.6</v>
      </c>
      <c r="V1542" s="2">
        <v>0.8</v>
      </c>
      <c r="W1542" s="2">
        <v>76</v>
      </c>
      <c r="X1542" s="2">
        <v>22.1693</v>
      </c>
      <c r="Y1542" s="2">
        <v>0.38</v>
      </c>
      <c r="Z1542" s="2">
        <v>0.7</v>
      </c>
      <c r="AA1542" s="2">
        <v>53.1</v>
      </c>
      <c r="AB1542" s="2">
        <v>19.959499999999998</v>
      </c>
      <c r="AC1542" s="2">
        <v>0.62</v>
      </c>
      <c r="AD1542" s="2">
        <v>0.9</v>
      </c>
      <c r="AE1542" s="2">
        <v>69.599999999999994</v>
      </c>
      <c r="AF1542" s="2">
        <v>36.2986</v>
      </c>
      <c r="AG1542" s="20">
        <v>0.15</v>
      </c>
      <c r="AH1542" s="20">
        <v>0.3</v>
      </c>
      <c r="AI1542" s="20">
        <v>45.5</v>
      </c>
      <c r="AJ1542" s="20">
        <v>12.2302</v>
      </c>
      <c r="AK1542" s="18">
        <v>0.92</v>
      </c>
      <c r="AL1542" s="18">
        <v>1.2</v>
      </c>
      <c r="AM1542" s="18">
        <v>76.8</v>
      </c>
      <c r="AN1542" s="18">
        <v>85.778599999999997</v>
      </c>
      <c r="AO1542" s="2">
        <v>0.22</v>
      </c>
      <c r="AP1542" s="2">
        <v>0.4</v>
      </c>
      <c r="AQ1542" s="2">
        <v>49.7</v>
      </c>
      <c r="AR1542" s="2">
        <v>4.2018000000000004</v>
      </c>
      <c r="AS1542" s="2">
        <v>0.86</v>
      </c>
      <c r="AT1542" s="2">
        <v>1.3</v>
      </c>
      <c r="AU1542" s="2">
        <v>64.8</v>
      </c>
      <c r="AV1542" s="2">
        <v>33.640099999999997</v>
      </c>
      <c r="AW1542" s="2">
        <v>0.16</v>
      </c>
      <c r="AX1542" s="2">
        <v>0.2</v>
      </c>
      <c r="AY1542" s="2">
        <v>66.7</v>
      </c>
      <c r="AZ1542" s="2">
        <v>8.2984000000000009</v>
      </c>
      <c r="BA1542" s="2">
        <v>0.77</v>
      </c>
      <c r="BB1542" s="2">
        <v>1</v>
      </c>
      <c r="BC1542" s="2">
        <v>78.900000000000006</v>
      </c>
      <c r="BD1542" s="2">
        <v>51.868600000000001</v>
      </c>
      <c r="BE1542" s="4" t="str">
        <f t="shared" si="242"/>
        <v>NO APLICA</v>
      </c>
      <c r="BF1542" s="4">
        <f t="shared" si="243"/>
        <v>0.71940000000000004</v>
      </c>
      <c r="BG1542">
        <f t="shared" si="244"/>
        <v>0.22</v>
      </c>
      <c r="BH1542">
        <f t="shared" si="245"/>
        <v>0.86</v>
      </c>
      <c r="BI1542">
        <f t="shared" si="246"/>
        <v>0.77</v>
      </c>
      <c r="BJ1542">
        <f t="shared" si="247"/>
        <v>0.92</v>
      </c>
      <c r="BK1542">
        <f t="shared" si="248"/>
        <v>0.15</v>
      </c>
      <c r="BL1542">
        <f t="shared" si="249"/>
        <v>169.67999999999941</v>
      </c>
    </row>
    <row r="1543" spans="1:64" x14ac:dyDescent="0.2">
      <c r="A1543" s="1">
        <v>1541</v>
      </c>
      <c r="B1543" s="7" t="s">
        <v>19</v>
      </c>
      <c r="C1543" s="3">
        <v>39974</v>
      </c>
      <c r="D1543" s="4" t="s">
        <v>17</v>
      </c>
      <c r="E1543" s="4" t="s">
        <v>166</v>
      </c>
      <c r="F1543" s="5" t="str">
        <f t="shared" si="240"/>
        <v>W</v>
      </c>
      <c r="G1543" s="6">
        <v>0.91666666666666663</v>
      </c>
      <c r="H1543" s="6">
        <v>0.91805555555555562</v>
      </c>
      <c r="I1543" s="85">
        <f t="shared" si="241"/>
        <v>2.0000000000001528</v>
      </c>
      <c r="J1543" s="86">
        <f>I1543*Segmentos!$D$7*(AH1543%)*IF(ISNUMBER(AI1543),AI1543%,0)</f>
        <v>4800.0000000003674</v>
      </c>
      <c r="K1543" s="86">
        <f>I1543*Segmentos!$D$7*(AL1543%)*IF(ISNUMBER(AM1543),AM1543%,0)</f>
        <v>1600.0000000001223</v>
      </c>
      <c r="L1543" s="4"/>
      <c r="M1543" s="2">
        <v>0.39</v>
      </c>
      <c r="N1543" s="2">
        <v>0.6</v>
      </c>
      <c r="O1543" s="2">
        <v>66.099999999999994</v>
      </c>
      <c r="P1543" s="2">
        <v>70.7119</v>
      </c>
      <c r="Q1543" s="2">
        <v>0</v>
      </c>
      <c r="R1543" s="2">
        <v>0</v>
      </c>
      <c r="S1543" s="8" t="s">
        <v>577</v>
      </c>
      <c r="T1543" s="2">
        <v>0</v>
      </c>
      <c r="U1543" s="2">
        <v>0.25</v>
      </c>
      <c r="V1543" s="2">
        <v>0.5</v>
      </c>
      <c r="W1543" s="2">
        <v>50</v>
      </c>
      <c r="X1543" s="2">
        <v>9.5540000000000003</v>
      </c>
      <c r="Y1543" s="2">
        <v>0.85</v>
      </c>
      <c r="Z1543" s="2">
        <v>1.1000000000000001</v>
      </c>
      <c r="AA1543" s="2">
        <v>80.5</v>
      </c>
      <c r="AB1543" s="2">
        <v>45.471600000000002</v>
      </c>
      <c r="AC1543" s="2">
        <v>0.26</v>
      </c>
      <c r="AD1543" s="2">
        <v>0.5</v>
      </c>
      <c r="AE1543" s="2">
        <v>50</v>
      </c>
      <c r="AF1543" s="2">
        <v>15.686299999999999</v>
      </c>
      <c r="AG1543" s="20">
        <v>0.6</v>
      </c>
      <c r="AH1543" s="20">
        <v>0.8</v>
      </c>
      <c r="AI1543" s="20">
        <v>75</v>
      </c>
      <c r="AJ1543" s="20">
        <v>51.567900000000002</v>
      </c>
      <c r="AK1543" s="18">
        <v>0.2</v>
      </c>
      <c r="AL1543" s="18">
        <v>0.4</v>
      </c>
      <c r="AM1543" s="18">
        <v>50</v>
      </c>
      <c r="AN1543" s="18">
        <v>19.144100000000002</v>
      </c>
      <c r="AO1543" s="2">
        <v>0</v>
      </c>
      <c r="AP1543" s="2">
        <v>0</v>
      </c>
      <c r="AQ1543" s="8" t="s">
        <v>577</v>
      </c>
      <c r="AR1543" s="2">
        <v>0</v>
      </c>
      <c r="AS1543" s="2">
        <v>0.31</v>
      </c>
      <c r="AT1543" s="2">
        <v>0.3</v>
      </c>
      <c r="AU1543" s="2">
        <v>100</v>
      </c>
      <c r="AV1543" s="2">
        <v>12.324</v>
      </c>
      <c r="AW1543" s="2">
        <v>0</v>
      </c>
      <c r="AX1543" s="2">
        <v>0</v>
      </c>
      <c r="AY1543" s="8" t="s">
        <v>577</v>
      </c>
      <c r="AZ1543" s="2">
        <v>0</v>
      </c>
      <c r="BA1543" s="2">
        <v>0.84</v>
      </c>
      <c r="BB1543" s="2">
        <v>1.4</v>
      </c>
      <c r="BC1543" s="2">
        <v>61.7</v>
      </c>
      <c r="BD1543" s="2">
        <v>58.387999999999998</v>
      </c>
      <c r="BE1543" s="4" t="str">
        <f t="shared" si="242"/>
        <v>NO APLICA</v>
      </c>
      <c r="BF1543" s="4">
        <f t="shared" si="243"/>
        <v>0.44800000000000006</v>
      </c>
      <c r="BG1543">
        <f t="shared" si="244"/>
        <v>0</v>
      </c>
      <c r="BH1543">
        <f t="shared" si="245"/>
        <v>0.31</v>
      </c>
      <c r="BI1543">
        <f t="shared" si="246"/>
        <v>0.84</v>
      </c>
      <c r="BJ1543">
        <f t="shared" si="247"/>
        <v>0.2</v>
      </c>
      <c r="BK1543">
        <f t="shared" si="248"/>
        <v>0.6</v>
      </c>
      <c r="BL1543">
        <f t="shared" si="249"/>
        <v>79.320000000006047</v>
      </c>
    </row>
    <row r="1544" spans="1:64" x14ac:dyDescent="0.2">
      <c r="A1544" s="1">
        <v>1542</v>
      </c>
      <c r="B1544" s="7" t="s">
        <v>16</v>
      </c>
      <c r="C1544" s="3">
        <v>39974</v>
      </c>
      <c r="D1544" s="4" t="s">
        <v>626</v>
      </c>
      <c r="E1544" s="4" t="s">
        <v>166</v>
      </c>
      <c r="F1544" s="5" t="str">
        <f t="shared" si="240"/>
        <v>W</v>
      </c>
      <c r="G1544" s="6">
        <v>0.9145833333333333</v>
      </c>
      <c r="H1544" s="6">
        <v>0.91805555555555562</v>
      </c>
      <c r="I1544" s="85">
        <f t="shared" si="241"/>
        <v>5.0000000000001421</v>
      </c>
      <c r="J1544" s="86">
        <f>I1544*Segmentos!$D$7*(AH1544%)*IF(ISNUMBER(AI1544),AI1544%,0)</f>
        <v>74102.000000002095</v>
      </c>
      <c r="K1544" s="86">
        <f>I1544*Segmentos!$D$7*(AL1544%)*IF(ISNUMBER(AM1544),AM1544%,0)</f>
        <v>143430.00000000407</v>
      </c>
      <c r="L1544" s="4"/>
      <c r="M1544" s="2">
        <v>5.54</v>
      </c>
      <c r="N1544" s="2">
        <v>8.6999999999999993</v>
      </c>
      <c r="O1544" s="2">
        <v>63.5</v>
      </c>
      <c r="P1544" s="2">
        <v>83.456900000000005</v>
      </c>
      <c r="Q1544" s="2">
        <v>1.83</v>
      </c>
      <c r="R1544" s="2">
        <v>3</v>
      </c>
      <c r="S1544" s="2">
        <v>60.6</v>
      </c>
      <c r="T1544" s="2">
        <v>4.6082000000000001</v>
      </c>
      <c r="U1544" s="2">
        <v>4.1900000000000004</v>
      </c>
      <c r="V1544" s="2">
        <v>6.4</v>
      </c>
      <c r="W1544" s="2">
        <v>65</v>
      </c>
      <c r="X1544" s="2">
        <v>13.2386</v>
      </c>
      <c r="Y1544" s="2">
        <v>4.43</v>
      </c>
      <c r="Z1544" s="2">
        <v>7.1</v>
      </c>
      <c r="AA1544" s="2">
        <v>62.5</v>
      </c>
      <c r="AB1544" s="2">
        <v>19.687200000000001</v>
      </c>
      <c r="AC1544" s="2">
        <v>9.2899999999999991</v>
      </c>
      <c r="AD1544" s="2">
        <v>14.5</v>
      </c>
      <c r="AE1544" s="2">
        <v>63.8</v>
      </c>
      <c r="AF1544" s="2">
        <v>45.922899999999998</v>
      </c>
      <c r="AG1544" s="20">
        <v>3.73</v>
      </c>
      <c r="AH1544" s="20">
        <v>6.7</v>
      </c>
      <c r="AI1544" s="20">
        <v>55.3</v>
      </c>
      <c r="AJ1544" s="20">
        <v>26.655200000000001</v>
      </c>
      <c r="AK1544" s="18">
        <v>7.17</v>
      </c>
      <c r="AL1544" s="18">
        <v>10.5</v>
      </c>
      <c r="AM1544" s="18">
        <v>68.3</v>
      </c>
      <c r="AN1544" s="18">
        <v>56.801699999999997</v>
      </c>
      <c r="AO1544" s="2">
        <v>5.89</v>
      </c>
      <c r="AP1544" s="2">
        <v>8.8000000000000007</v>
      </c>
      <c r="AQ1544" s="2">
        <v>66.7</v>
      </c>
      <c r="AR1544" s="2">
        <v>9.6943999999999999</v>
      </c>
      <c r="AS1544" s="2">
        <v>3.95</v>
      </c>
      <c r="AT1544" s="2">
        <v>7</v>
      </c>
      <c r="AU1544" s="2">
        <v>56.3</v>
      </c>
      <c r="AV1544" s="2">
        <v>13.116899999999999</v>
      </c>
      <c r="AW1544" s="2">
        <v>4.87</v>
      </c>
      <c r="AX1544" s="2">
        <v>7.5</v>
      </c>
      <c r="AY1544" s="2">
        <v>64.900000000000006</v>
      </c>
      <c r="AZ1544" s="2">
        <v>21.1143</v>
      </c>
      <c r="BA1544" s="2">
        <v>6.85</v>
      </c>
      <c r="BB1544" s="2">
        <v>10.6</v>
      </c>
      <c r="BC1544" s="2">
        <v>64.8</v>
      </c>
      <c r="BD1544" s="2">
        <v>39.531199999999998</v>
      </c>
      <c r="BE1544" s="4" t="str">
        <f t="shared" si="242"/>
        <v>NO APLICA</v>
      </c>
      <c r="BF1544" s="4">
        <f t="shared" si="243"/>
        <v>5.3827999999999996</v>
      </c>
      <c r="BG1544">
        <f t="shared" si="244"/>
        <v>5.89</v>
      </c>
      <c r="BH1544">
        <f t="shared" si="245"/>
        <v>3.95</v>
      </c>
      <c r="BI1544">
        <f t="shared" si="246"/>
        <v>6.85</v>
      </c>
      <c r="BJ1544">
        <f t="shared" si="247"/>
        <v>7.17</v>
      </c>
      <c r="BK1544">
        <f t="shared" si="248"/>
        <v>3.73</v>
      </c>
      <c r="BL1544">
        <f t="shared" si="249"/>
        <v>2762.2500000000787</v>
      </c>
    </row>
    <row r="1545" spans="1:64" x14ac:dyDescent="0.2">
      <c r="A1545" s="1">
        <v>1543</v>
      </c>
      <c r="B1545" s="7" t="s">
        <v>22</v>
      </c>
      <c r="C1545" s="3">
        <v>39974</v>
      </c>
      <c r="D1545" s="4" t="s">
        <v>629</v>
      </c>
      <c r="E1545" s="4" t="s">
        <v>164</v>
      </c>
      <c r="F1545" s="5" t="str">
        <f t="shared" si="240"/>
        <v>W</v>
      </c>
      <c r="G1545" s="6">
        <v>0.83125000000000004</v>
      </c>
      <c r="H1545" s="6">
        <v>0.87430555555555556</v>
      </c>
      <c r="I1545" s="85">
        <f t="shared" si="241"/>
        <v>61.999999999999943</v>
      </c>
      <c r="J1545" s="86">
        <f>I1545*Segmentos!$D$7*(AH1545%)*IF(ISNUMBER(AI1545),AI1545%,0)</f>
        <v>313372.7999999997</v>
      </c>
      <c r="K1545" s="86">
        <f>I1545*Segmentos!$D$7*(AL1545%)*IF(ISNUMBER(AM1545),AM1545%,0)</f>
        <v>505523.19999999949</v>
      </c>
      <c r="L1545" s="4"/>
      <c r="M1545" s="2">
        <v>1.68</v>
      </c>
      <c r="N1545" s="2">
        <v>5.5</v>
      </c>
      <c r="O1545" s="2">
        <v>30.4</v>
      </c>
      <c r="P1545" s="2">
        <v>97.687600000000003</v>
      </c>
      <c r="Q1545" s="2">
        <v>0.11</v>
      </c>
      <c r="R1545" s="2">
        <v>1.5</v>
      </c>
      <c r="S1545" s="2">
        <v>7.3</v>
      </c>
      <c r="T1545" s="2">
        <v>1.0911999999999999</v>
      </c>
      <c r="U1545" s="2">
        <v>1.27</v>
      </c>
      <c r="V1545" s="2">
        <v>2.8</v>
      </c>
      <c r="W1545" s="2">
        <v>45.6</v>
      </c>
      <c r="X1545" s="2">
        <v>15.4984</v>
      </c>
      <c r="Y1545" s="2">
        <v>0.91</v>
      </c>
      <c r="Z1545" s="2">
        <v>5.0999999999999996</v>
      </c>
      <c r="AA1545" s="2">
        <v>17.7</v>
      </c>
      <c r="AB1545" s="2">
        <v>15.6173</v>
      </c>
      <c r="AC1545" s="2">
        <v>3.42</v>
      </c>
      <c r="AD1545" s="2">
        <v>9.6</v>
      </c>
      <c r="AE1545" s="2">
        <v>35.5</v>
      </c>
      <c r="AF1545" s="2">
        <v>65.480699999999999</v>
      </c>
      <c r="AG1545" s="20">
        <v>1.26</v>
      </c>
      <c r="AH1545" s="20">
        <v>5.4</v>
      </c>
      <c r="AI1545" s="20">
        <v>23.4</v>
      </c>
      <c r="AJ1545" s="20">
        <v>34.895699999999998</v>
      </c>
      <c r="AK1545" s="18">
        <v>2.0499999999999998</v>
      </c>
      <c r="AL1545" s="18">
        <v>5.6</v>
      </c>
      <c r="AM1545" s="18">
        <v>36.4</v>
      </c>
      <c r="AN1545" s="18">
        <v>62.792000000000002</v>
      </c>
      <c r="AO1545" s="2">
        <v>0.56000000000000005</v>
      </c>
      <c r="AP1545" s="2">
        <v>1.6</v>
      </c>
      <c r="AQ1545" s="2">
        <v>35.5</v>
      </c>
      <c r="AR1545" s="2">
        <v>3.5716000000000001</v>
      </c>
      <c r="AS1545" s="2">
        <v>0.71</v>
      </c>
      <c r="AT1545" s="2">
        <v>4.9000000000000004</v>
      </c>
      <c r="AU1545" s="2">
        <v>14.4</v>
      </c>
      <c r="AV1545" s="2">
        <v>9.0802999999999994</v>
      </c>
      <c r="AW1545" s="2">
        <v>2.39</v>
      </c>
      <c r="AX1545" s="2">
        <v>7.6</v>
      </c>
      <c r="AY1545" s="2">
        <v>31.5</v>
      </c>
      <c r="AZ1545" s="2">
        <v>39.988300000000002</v>
      </c>
      <c r="BA1545" s="2">
        <v>2.02</v>
      </c>
      <c r="BB1545" s="2">
        <v>5.5</v>
      </c>
      <c r="BC1545" s="2">
        <v>37</v>
      </c>
      <c r="BD1545" s="2">
        <v>45.047499999999999</v>
      </c>
      <c r="BE1545" s="4" t="str">
        <f t="shared" si="242"/>
        <v>NO APLICA</v>
      </c>
      <c r="BF1545" s="4">
        <f t="shared" si="243"/>
        <v>1.4037999999999999</v>
      </c>
      <c r="BG1545">
        <f t="shared" si="244"/>
        <v>0.56000000000000005</v>
      </c>
      <c r="BH1545">
        <f t="shared" si="245"/>
        <v>0.71</v>
      </c>
      <c r="BI1545">
        <f t="shared" si="246"/>
        <v>2.39</v>
      </c>
      <c r="BJ1545">
        <f t="shared" si="247"/>
        <v>2.0499999999999998</v>
      </c>
      <c r="BK1545">
        <f t="shared" si="248"/>
        <v>1.26</v>
      </c>
      <c r="BL1545">
        <f t="shared" si="249"/>
        <v>10366.399999999989</v>
      </c>
    </row>
    <row r="1546" spans="1:64" x14ac:dyDescent="0.2">
      <c r="A1546" s="1">
        <v>1544</v>
      </c>
      <c r="B1546" s="7" t="s">
        <v>24</v>
      </c>
      <c r="C1546" s="3">
        <v>39974</v>
      </c>
      <c r="D1546" s="4" t="s">
        <v>629</v>
      </c>
      <c r="E1546" s="4" t="s">
        <v>170</v>
      </c>
      <c r="F1546" s="5" t="str">
        <f t="shared" si="240"/>
        <v>W</v>
      </c>
      <c r="G1546" s="6">
        <v>0.89166666666666661</v>
      </c>
      <c r="H1546" s="6">
        <v>0.90833333333333333</v>
      </c>
      <c r="I1546" s="85">
        <f t="shared" si="241"/>
        <v>24.000000000000075</v>
      </c>
      <c r="J1546" s="86">
        <f>I1546*Segmentos!$D$7*(AH1546%)*IF(ISNUMBER(AI1546),AI1546%,0)</f>
        <v>46310.400000000147</v>
      </c>
      <c r="K1546" s="86">
        <f>I1546*Segmentos!$D$7*(AL1546%)*IF(ISNUMBER(AM1546),AM1546%,0)</f>
        <v>78624.000000000247</v>
      </c>
      <c r="L1546" s="4"/>
      <c r="M1546" s="2">
        <v>0.67</v>
      </c>
      <c r="N1546" s="2">
        <v>0.8</v>
      </c>
      <c r="O1546" s="2">
        <v>87.1</v>
      </c>
      <c r="P1546" s="2">
        <v>50.371099999999998</v>
      </c>
      <c r="Q1546" s="2">
        <v>0.26</v>
      </c>
      <c r="R1546" s="2">
        <v>0.3</v>
      </c>
      <c r="S1546" s="2">
        <v>100</v>
      </c>
      <c r="T1546" s="2">
        <v>3.2155</v>
      </c>
      <c r="U1546" s="2">
        <v>1.97</v>
      </c>
      <c r="V1546" s="2">
        <v>2.2999999999999998</v>
      </c>
      <c r="W1546" s="2">
        <v>83.9</v>
      </c>
      <c r="X1546" s="2">
        <v>31.131799999999998</v>
      </c>
      <c r="Y1546" s="2">
        <v>0.67</v>
      </c>
      <c r="Z1546" s="2">
        <v>0.7</v>
      </c>
      <c r="AA1546" s="2">
        <v>100</v>
      </c>
      <c r="AB1546" s="2">
        <v>14.9702</v>
      </c>
      <c r="AC1546" s="2">
        <v>0.04</v>
      </c>
      <c r="AD1546" s="2">
        <v>0.1</v>
      </c>
      <c r="AE1546" s="2">
        <v>41.7</v>
      </c>
      <c r="AF1546" s="2">
        <v>1.0537000000000001</v>
      </c>
      <c r="AG1546" s="20">
        <v>0.47</v>
      </c>
      <c r="AH1546" s="20">
        <v>0.6</v>
      </c>
      <c r="AI1546" s="20">
        <v>80.400000000000006</v>
      </c>
      <c r="AJ1546" s="20">
        <v>16.9068</v>
      </c>
      <c r="AK1546" s="18">
        <v>0.84</v>
      </c>
      <c r="AL1546" s="18">
        <v>0.9</v>
      </c>
      <c r="AM1546" s="18">
        <v>91</v>
      </c>
      <c r="AN1546" s="18">
        <v>33.464300000000001</v>
      </c>
      <c r="AO1546" s="2">
        <v>0</v>
      </c>
      <c r="AP1546" s="2">
        <v>0</v>
      </c>
      <c r="AQ1546" s="8" t="s">
        <v>577</v>
      </c>
      <c r="AR1546" s="2">
        <v>0</v>
      </c>
      <c r="AS1546" s="2">
        <v>0.35</v>
      </c>
      <c r="AT1546" s="2">
        <v>0.4</v>
      </c>
      <c r="AU1546" s="2">
        <v>100</v>
      </c>
      <c r="AV1546" s="2">
        <v>5.8926999999999996</v>
      </c>
      <c r="AW1546" s="2">
        <v>0.64</v>
      </c>
      <c r="AX1546" s="2">
        <v>0.7</v>
      </c>
      <c r="AY1546" s="2">
        <v>91.3</v>
      </c>
      <c r="AZ1546" s="2">
        <v>13.8941</v>
      </c>
      <c r="BA1546" s="2">
        <v>1.06</v>
      </c>
      <c r="BB1546" s="2">
        <v>1.3</v>
      </c>
      <c r="BC1546" s="2">
        <v>83.3</v>
      </c>
      <c r="BD1546" s="2">
        <v>30.584399999999999</v>
      </c>
      <c r="BE1546" s="4" t="str">
        <f t="shared" si="242"/>
        <v>NO APLICA</v>
      </c>
      <c r="BF1546" s="4">
        <f t="shared" si="243"/>
        <v>0.59640000000000004</v>
      </c>
      <c r="BG1546">
        <f t="shared" si="244"/>
        <v>0</v>
      </c>
      <c r="BH1546">
        <f t="shared" si="245"/>
        <v>0.35</v>
      </c>
      <c r="BI1546">
        <f t="shared" si="246"/>
        <v>1.06</v>
      </c>
      <c r="BJ1546">
        <f t="shared" si="247"/>
        <v>0.84</v>
      </c>
      <c r="BK1546">
        <f t="shared" si="248"/>
        <v>0.47</v>
      </c>
      <c r="BL1546">
        <f t="shared" si="249"/>
        <v>1672.3200000000052</v>
      </c>
    </row>
    <row r="1547" spans="1:64" x14ac:dyDescent="0.2">
      <c r="A1547" s="1">
        <v>1545</v>
      </c>
      <c r="B1547" s="7" t="s">
        <v>4</v>
      </c>
      <c r="C1547" s="3">
        <v>39974</v>
      </c>
      <c r="D1547" s="4" t="s">
        <v>3</v>
      </c>
      <c r="E1547" s="4" t="s">
        <v>165</v>
      </c>
      <c r="F1547" s="5" t="str">
        <f t="shared" si="240"/>
        <v>W</v>
      </c>
      <c r="G1547" s="6">
        <v>0.77986111111111101</v>
      </c>
      <c r="H1547" s="6">
        <v>0.87430555555555556</v>
      </c>
      <c r="I1547" s="85">
        <f t="shared" si="241"/>
        <v>136.00000000000017</v>
      </c>
      <c r="J1547" s="86">
        <f>I1547*Segmentos!$D$7*(AH1547%)*IF(ISNUMBER(AI1547),AI1547%,0)</f>
        <v>1637657.6000000017</v>
      </c>
      <c r="K1547" s="86">
        <f>I1547*Segmentos!$D$7*(AL1547%)*IF(ISNUMBER(AM1547),AM1547%,0)</f>
        <v>2465136.0000000037</v>
      </c>
      <c r="L1547" s="4"/>
      <c r="M1547" s="2">
        <v>3.81</v>
      </c>
      <c r="N1547" s="2">
        <v>15.7</v>
      </c>
      <c r="O1547" s="2">
        <v>24.2</v>
      </c>
      <c r="P1547" s="2">
        <v>70.867500000000007</v>
      </c>
      <c r="Q1547" s="2">
        <v>3.51</v>
      </c>
      <c r="R1547" s="2">
        <v>14.7</v>
      </c>
      <c r="S1547" s="2">
        <v>23.9</v>
      </c>
      <c r="T1547" s="2">
        <v>10.8819</v>
      </c>
      <c r="U1547" s="2">
        <v>5.46</v>
      </c>
      <c r="V1547" s="2">
        <v>18.2</v>
      </c>
      <c r="W1547" s="2">
        <v>30</v>
      </c>
      <c r="X1547" s="2">
        <v>21.286200000000001</v>
      </c>
      <c r="Y1547" s="2">
        <v>3.95</v>
      </c>
      <c r="Z1547" s="2">
        <v>19</v>
      </c>
      <c r="AA1547" s="2">
        <v>20.8</v>
      </c>
      <c r="AB1547" s="2">
        <v>21.672799999999999</v>
      </c>
      <c r="AC1547" s="2">
        <v>2.79</v>
      </c>
      <c r="AD1547" s="2">
        <v>11.7</v>
      </c>
      <c r="AE1547" s="2">
        <v>23.8</v>
      </c>
      <c r="AF1547" s="2">
        <v>17.026599999999998</v>
      </c>
      <c r="AG1547" s="20">
        <v>3.01</v>
      </c>
      <c r="AH1547" s="20">
        <v>14.2</v>
      </c>
      <c r="AI1547" s="20">
        <v>21.2</v>
      </c>
      <c r="AJ1547" s="20">
        <v>26.5547</v>
      </c>
      <c r="AK1547" s="18">
        <v>4.54</v>
      </c>
      <c r="AL1547" s="18">
        <v>17.100000000000001</v>
      </c>
      <c r="AM1547" s="18">
        <v>26.5</v>
      </c>
      <c r="AN1547" s="18">
        <v>44.312800000000003</v>
      </c>
      <c r="AO1547" s="2">
        <v>2.0099999999999998</v>
      </c>
      <c r="AP1547" s="2">
        <v>11.6</v>
      </c>
      <c r="AQ1547" s="2">
        <v>17.399999999999999</v>
      </c>
      <c r="AR1547" s="2">
        <v>4.0872000000000002</v>
      </c>
      <c r="AS1547" s="2">
        <v>2.35</v>
      </c>
      <c r="AT1547" s="2">
        <v>14.3</v>
      </c>
      <c r="AU1547" s="2">
        <v>16.399999999999999</v>
      </c>
      <c r="AV1547" s="2">
        <v>9.6166</v>
      </c>
      <c r="AW1547" s="2">
        <v>5.07</v>
      </c>
      <c r="AX1547" s="2">
        <v>16.899999999999999</v>
      </c>
      <c r="AY1547" s="2">
        <v>30</v>
      </c>
      <c r="AZ1547" s="2">
        <v>27.0915</v>
      </c>
      <c r="BA1547" s="2">
        <v>4.2300000000000004</v>
      </c>
      <c r="BB1547" s="2">
        <v>16.8</v>
      </c>
      <c r="BC1547" s="2">
        <v>25.1</v>
      </c>
      <c r="BD1547" s="2">
        <v>30.072299999999998</v>
      </c>
      <c r="BE1547" s="4" t="str">
        <f t="shared" si="242"/>
        <v>ABURRIDO</v>
      </c>
      <c r="BF1547" s="4">
        <f t="shared" si="243"/>
        <v>3.4476</v>
      </c>
      <c r="BG1547">
        <f t="shared" si="244"/>
        <v>2.0099999999999998</v>
      </c>
      <c r="BH1547">
        <f t="shared" si="245"/>
        <v>2.35</v>
      </c>
      <c r="BI1547">
        <f t="shared" si="246"/>
        <v>5.07</v>
      </c>
      <c r="BJ1547">
        <f t="shared" si="247"/>
        <v>4.54</v>
      </c>
      <c r="BK1547">
        <f t="shared" si="248"/>
        <v>3.01</v>
      </c>
      <c r="BL1547">
        <f t="shared" si="249"/>
        <v>51671.840000000062</v>
      </c>
    </row>
    <row r="1548" spans="1:64" x14ac:dyDescent="0.2">
      <c r="A1548" s="1">
        <v>1546</v>
      </c>
      <c r="B1548" s="7" t="s">
        <v>15</v>
      </c>
      <c r="C1548" s="3">
        <v>39975</v>
      </c>
      <c r="D1548" s="4" t="s">
        <v>626</v>
      </c>
      <c r="E1548" s="4" t="s">
        <v>164</v>
      </c>
      <c r="F1548" s="5" t="str">
        <f t="shared" si="240"/>
        <v>J</v>
      </c>
      <c r="G1548" s="6">
        <v>0.875</v>
      </c>
      <c r="H1548" s="6">
        <v>0.91527777777777775</v>
      </c>
      <c r="I1548" s="85">
        <f t="shared" si="241"/>
        <v>57.999999999999957</v>
      </c>
      <c r="J1548" s="86">
        <f>I1548*Segmentos!$D$7*(AH1548%)*IF(ISNUMBER(AI1548),AI1548%,0)</f>
        <v>1590939.9999999988</v>
      </c>
      <c r="K1548" s="86">
        <f>I1548*Segmentos!$D$7*(AL1548%)*IF(ISNUMBER(AM1548),AM1548%,0)</f>
        <v>2208895.1999999983</v>
      </c>
      <c r="L1548" s="4"/>
      <c r="M1548" s="2">
        <v>8.26</v>
      </c>
      <c r="N1548" s="2">
        <v>21.2</v>
      </c>
      <c r="O1548" s="2">
        <v>39</v>
      </c>
      <c r="P1548" s="2">
        <v>84.788899999999998</v>
      </c>
      <c r="Q1548" s="2">
        <v>4.1399999999999997</v>
      </c>
      <c r="R1548" s="2">
        <v>11.7</v>
      </c>
      <c r="S1548" s="2">
        <v>35.5</v>
      </c>
      <c r="T1548" s="2">
        <v>7.0899000000000001</v>
      </c>
      <c r="U1548" s="2">
        <v>9.17</v>
      </c>
      <c r="V1548" s="2">
        <v>22.2</v>
      </c>
      <c r="W1548" s="2">
        <v>41.3</v>
      </c>
      <c r="X1548" s="2">
        <v>19.7378</v>
      </c>
      <c r="Y1548" s="2">
        <v>6.94</v>
      </c>
      <c r="Z1548" s="2">
        <v>19</v>
      </c>
      <c r="AA1548" s="2">
        <v>36.6</v>
      </c>
      <c r="AB1548" s="2">
        <v>21.039899999999999</v>
      </c>
      <c r="AC1548" s="2">
        <v>10.96</v>
      </c>
      <c r="AD1548" s="2">
        <v>27.4</v>
      </c>
      <c r="AE1548" s="2">
        <v>40</v>
      </c>
      <c r="AF1548" s="2">
        <v>36.921199999999999</v>
      </c>
      <c r="AG1548" s="20">
        <v>6.84</v>
      </c>
      <c r="AH1548" s="20">
        <v>21.1</v>
      </c>
      <c r="AI1548" s="20">
        <v>32.5</v>
      </c>
      <c r="AJ1548" s="20">
        <v>33.305399999999999</v>
      </c>
      <c r="AK1548" s="18">
        <v>9.5399999999999991</v>
      </c>
      <c r="AL1548" s="18">
        <v>21.3</v>
      </c>
      <c r="AM1548" s="18">
        <v>44.7</v>
      </c>
      <c r="AN1548" s="18">
        <v>51.483499999999999</v>
      </c>
      <c r="AO1548" s="2">
        <v>8.0399999999999991</v>
      </c>
      <c r="AP1548" s="2">
        <v>22.3</v>
      </c>
      <c r="AQ1548" s="2">
        <v>36.1</v>
      </c>
      <c r="AR1548" s="2">
        <v>9.0206999999999997</v>
      </c>
      <c r="AS1548" s="2">
        <v>4.7699999999999996</v>
      </c>
      <c r="AT1548" s="2">
        <v>14.3</v>
      </c>
      <c r="AU1548" s="2">
        <v>33.4</v>
      </c>
      <c r="AV1548" s="2">
        <v>10.789899999999999</v>
      </c>
      <c r="AW1548" s="2">
        <v>9.67</v>
      </c>
      <c r="AX1548" s="2">
        <v>23.9</v>
      </c>
      <c r="AY1548" s="2">
        <v>40.5</v>
      </c>
      <c r="AZ1548" s="2">
        <v>28.538</v>
      </c>
      <c r="BA1548" s="2">
        <v>9.27</v>
      </c>
      <c r="BB1548" s="2">
        <v>22.9</v>
      </c>
      <c r="BC1548" s="2">
        <v>40.6</v>
      </c>
      <c r="BD1548" s="2">
        <v>36.440300000000001</v>
      </c>
      <c r="BE1548" s="4" t="str">
        <f t="shared" si="242"/>
        <v>NO APLICA</v>
      </c>
      <c r="BF1548" s="4">
        <f t="shared" si="243"/>
        <v>7.3049999999999979</v>
      </c>
      <c r="BG1548">
        <f t="shared" si="244"/>
        <v>8.0399999999999991</v>
      </c>
      <c r="BH1548">
        <f t="shared" si="245"/>
        <v>4.7699999999999996</v>
      </c>
      <c r="BI1548">
        <f t="shared" si="246"/>
        <v>9.67</v>
      </c>
      <c r="BJ1548">
        <f t="shared" si="247"/>
        <v>9.5399999999999991</v>
      </c>
      <c r="BK1548">
        <f t="shared" si="248"/>
        <v>6.84</v>
      </c>
      <c r="BL1548">
        <f t="shared" si="249"/>
        <v>47954.399999999958</v>
      </c>
    </row>
    <row r="1549" spans="1:64" x14ac:dyDescent="0.2">
      <c r="A1549" s="1">
        <v>1547</v>
      </c>
      <c r="B1549" s="7" t="s">
        <v>118</v>
      </c>
      <c r="C1549" s="3">
        <v>39975</v>
      </c>
      <c r="D1549" s="4" t="s">
        <v>8</v>
      </c>
      <c r="E1549" s="4" t="s">
        <v>166</v>
      </c>
      <c r="F1549" s="5" t="str">
        <f t="shared" si="240"/>
        <v>J</v>
      </c>
      <c r="G1549" s="6">
        <v>0.91874999999999996</v>
      </c>
      <c r="H1549" s="6">
        <v>0.99236111111111114</v>
      </c>
      <c r="I1549" s="85">
        <f t="shared" si="241"/>
        <v>106.0000000000001</v>
      </c>
      <c r="J1549" s="86">
        <f>I1549*Segmentos!$D$7*(AH1549%)*IF(ISNUMBER(AI1549),AI1549%,0)</f>
        <v>2340988.8000000021</v>
      </c>
      <c r="K1549" s="86">
        <f>I1549*Segmentos!$D$7*(AL1549%)*IF(ISNUMBER(AM1549),AM1549%,0)</f>
        <v>1606154.4000000013</v>
      </c>
      <c r="L1549" s="4"/>
      <c r="M1549" s="2">
        <v>4.6100000000000003</v>
      </c>
      <c r="N1549" s="2">
        <v>23.1</v>
      </c>
      <c r="O1549" s="2">
        <v>20</v>
      </c>
      <c r="P1549" s="2">
        <v>85.027699999999996</v>
      </c>
      <c r="Q1549" s="2">
        <v>4.75</v>
      </c>
      <c r="R1549" s="2">
        <v>19.5</v>
      </c>
      <c r="S1549" s="2">
        <v>24.4</v>
      </c>
      <c r="T1549" s="2">
        <v>14.599500000000001</v>
      </c>
      <c r="U1549" s="2">
        <v>3.32</v>
      </c>
      <c r="V1549" s="2">
        <v>20.8</v>
      </c>
      <c r="W1549" s="2">
        <v>16</v>
      </c>
      <c r="X1549" s="2">
        <v>12.847</v>
      </c>
      <c r="Y1549" s="2">
        <v>3.96</v>
      </c>
      <c r="Z1549" s="2">
        <v>22.6</v>
      </c>
      <c r="AA1549" s="2">
        <v>17.5</v>
      </c>
      <c r="AB1549" s="2">
        <v>21.545400000000001</v>
      </c>
      <c r="AC1549" s="2">
        <v>5.96</v>
      </c>
      <c r="AD1549" s="2">
        <v>26.9</v>
      </c>
      <c r="AE1549" s="2">
        <v>22.2</v>
      </c>
      <c r="AF1549" s="2">
        <v>36.035899999999998</v>
      </c>
      <c r="AG1549" s="20">
        <v>5.52</v>
      </c>
      <c r="AH1549" s="20">
        <v>25.8</v>
      </c>
      <c r="AI1549" s="20">
        <v>21.4</v>
      </c>
      <c r="AJ1549" s="20">
        <v>48.263599999999997</v>
      </c>
      <c r="AK1549" s="18">
        <v>3.79</v>
      </c>
      <c r="AL1549" s="18">
        <v>20.7</v>
      </c>
      <c r="AM1549" s="18">
        <v>18.3</v>
      </c>
      <c r="AN1549" s="18">
        <v>36.764099999999999</v>
      </c>
      <c r="AO1549" s="2">
        <v>4.0199999999999996</v>
      </c>
      <c r="AP1549" s="2">
        <v>19.600000000000001</v>
      </c>
      <c r="AQ1549" s="2">
        <v>20.6</v>
      </c>
      <c r="AR1549" s="2">
        <v>8.1053999999999995</v>
      </c>
      <c r="AS1549" s="2">
        <v>2.68</v>
      </c>
      <c r="AT1549" s="2">
        <v>16.899999999999999</v>
      </c>
      <c r="AU1549" s="2">
        <v>15.8</v>
      </c>
      <c r="AV1549" s="2">
        <v>10.876200000000001</v>
      </c>
      <c r="AW1549" s="2">
        <v>4.2699999999999996</v>
      </c>
      <c r="AX1549" s="2">
        <v>23.5</v>
      </c>
      <c r="AY1549" s="2">
        <v>18.100000000000001</v>
      </c>
      <c r="AZ1549" s="2">
        <v>22.610800000000001</v>
      </c>
      <c r="BA1549" s="2">
        <v>6.15</v>
      </c>
      <c r="BB1549" s="2">
        <v>27.4</v>
      </c>
      <c r="BC1549" s="2">
        <v>22.5</v>
      </c>
      <c r="BD1549" s="2">
        <v>43.435200000000002</v>
      </c>
      <c r="BE1549" s="4" t="str">
        <f t="shared" si="242"/>
        <v>NO APLICA</v>
      </c>
      <c r="BF1549" s="4">
        <f t="shared" si="243"/>
        <v>4.2154000000000007</v>
      </c>
      <c r="BG1549">
        <f t="shared" si="244"/>
        <v>4.0199999999999996</v>
      </c>
      <c r="BH1549">
        <f t="shared" si="245"/>
        <v>2.68</v>
      </c>
      <c r="BI1549">
        <f t="shared" si="246"/>
        <v>6.15</v>
      </c>
      <c r="BJ1549">
        <f t="shared" si="247"/>
        <v>3.79</v>
      </c>
      <c r="BK1549">
        <f t="shared" si="248"/>
        <v>5.52</v>
      </c>
      <c r="BL1549">
        <f t="shared" si="249"/>
        <v>48972.000000000051</v>
      </c>
    </row>
    <row r="1550" spans="1:64" x14ac:dyDescent="0.2">
      <c r="A1550" s="1">
        <v>1548</v>
      </c>
      <c r="B1550" s="7" t="s">
        <v>5</v>
      </c>
      <c r="C1550" s="3">
        <v>39975</v>
      </c>
      <c r="D1550" s="4" t="s">
        <v>3</v>
      </c>
      <c r="E1550" s="4" t="s">
        <v>164</v>
      </c>
      <c r="F1550" s="5" t="str">
        <f t="shared" si="240"/>
        <v>J</v>
      </c>
      <c r="G1550" s="6">
        <v>0.87430555555555556</v>
      </c>
      <c r="H1550" s="6">
        <v>0.93680555555555556</v>
      </c>
      <c r="I1550" s="85">
        <f t="shared" si="241"/>
        <v>90</v>
      </c>
      <c r="J1550" s="86">
        <f>I1550*Segmentos!$D$7*(AH1550%)*IF(ISNUMBER(AI1550),AI1550%,0)</f>
        <v>2901852</v>
      </c>
      <c r="K1550" s="86">
        <f>I1550*Segmentos!$D$7*(AL1550%)*IF(ISNUMBER(AM1550),AM1550%,0)</f>
        <v>2081159.9999999998</v>
      </c>
      <c r="L1550" s="4"/>
      <c r="M1550" s="2">
        <v>6.86</v>
      </c>
      <c r="N1550" s="2">
        <v>23.9</v>
      </c>
      <c r="O1550" s="2">
        <v>28.7</v>
      </c>
      <c r="P1550" s="2">
        <v>84.035300000000007</v>
      </c>
      <c r="Q1550" s="2">
        <v>5.49</v>
      </c>
      <c r="R1550" s="2">
        <v>15.1</v>
      </c>
      <c r="S1550" s="2">
        <v>36.4</v>
      </c>
      <c r="T1550" s="2">
        <v>11.2202</v>
      </c>
      <c r="U1550" s="2">
        <v>5.72</v>
      </c>
      <c r="V1550" s="2">
        <v>23.7</v>
      </c>
      <c r="W1550" s="2">
        <v>24.2</v>
      </c>
      <c r="X1550" s="2">
        <v>14.7013</v>
      </c>
      <c r="Y1550" s="2">
        <v>7.3</v>
      </c>
      <c r="Z1550" s="2">
        <v>25.2</v>
      </c>
      <c r="AA1550" s="2">
        <v>29</v>
      </c>
      <c r="AB1550" s="2">
        <v>26.417200000000001</v>
      </c>
      <c r="AC1550" s="2">
        <v>7.88</v>
      </c>
      <c r="AD1550" s="2">
        <v>27.4</v>
      </c>
      <c r="AE1550" s="2">
        <v>28.7</v>
      </c>
      <c r="AF1550" s="2">
        <v>31.6966</v>
      </c>
      <c r="AG1550" s="20">
        <v>8.06</v>
      </c>
      <c r="AH1550" s="20">
        <v>27.7</v>
      </c>
      <c r="AI1550" s="20">
        <v>29.1</v>
      </c>
      <c r="AJ1550" s="20">
        <v>46.870600000000003</v>
      </c>
      <c r="AK1550" s="18">
        <v>5.77</v>
      </c>
      <c r="AL1550" s="18">
        <v>20.5</v>
      </c>
      <c r="AM1550" s="18">
        <v>28.2</v>
      </c>
      <c r="AN1550" s="18">
        <v>37.164700000000003</v>
      </c>
      <c r="AO1550" s="2">
        <v>4.29</v>
      </c>
      <c r="AP1550" s="2">
        <v>20.2</v>
      </c>
      <c r="AQ1550" s="2">
        <v>21.2</v>
      </c>
      <c r="AR1550" s="2">
        <v>5.7488000000000001</v>
      </c>
      <c r="AS1550" s="2">
        <v>5.89</v>
      </c>
      <c r="AT1550" s="2">
        <v>22</v>
      </c>
      <c r="AU1550" s="2">
        <v>26.8</v>
      </c>
      <c r="AV1550" s="2">
        <v>15.890700000000001</v>
      </c>
      <c r="AW1550" s="2">
        <v>7.29</v>
      </c>
      <c r="AX1550" s="2">
        <v>25.3</v>
      </c>
      <c r="AY1550" s="2">
        <v>28.8</v>
      </c>
      <c r="AZ1550" s="2">
        <v>25.673400000000001</v>
      </c>
      <c r="BA1550" s="2">
        <v>7.83</v>
      </c>
      <c r="BB1550" s="2">
        <v>25.1</v>
      </c>
      <c r="BC1550" s="2">
        <v>31.2</v>
      </c>
      <c r="BD1550" s="2">
        <v>36.7224</v>
      </c>
      <c r="BE1550" s="4" t="str">
        <f t="shared" si="242"/>
        <v>NO APLICA</v>
      </c>
      <c r="BF1550" s="4">
        <f t="shared" si="243"/>
        <v>6.4712000000000005</v>
      </c>
      <c r="BG1550">
        <f t="shared" si="244"/>
        <v>4.29</v>
      </c>
      <c r="BH1550">
        <f t="shared" si="245"/>
        <v>5.89</v>
      </c>
      <c r="BI1550">
        <f t="shared" si="246"/>
        <v>7.83</v>
      </c>
      <c r="BJ1550">
        <f t="shared" si="247"/>
        <v>5.77</v>
      </c>
      <c r="BK1550">
        <f t="shared" si="248"/>
        <v>8.06</v>
      </c>
      <c r="BL1550">
        <f t="shared" si="249"/>
        <v>61733.7</v>
      </c>
    </row>
    <row r="1551" spans="1:64" x14ac:dyDescent="0.2">
      <c r="A1551" s="1">
        <v>1549</v>
      </c>
      <c r="B1551" s="7" t="s">
        <v>49</v>
      </c>
      <c r="C1551" s="3">
        <v>39975</v>
      </c>
      <c r="D1551" s="4" t="s">
        <v>628</v>
      </c>
      <c r="E1551" s="4" t="s">
        <v>168</v>
      </c>
      <c r="F1551" s="5" t="str">
        <f t="shared" si="240"/>
        <v>J</v>
      </c>
      <c r="G1551" s="6">
        <v>0.91736111111111107</v>
      </c>
      <c r="H1551" s="6">
        <v>6.2500000000000003E-3</v>
      </c>
      <c r="I1551" s="85">
        <f t="shared" si="241"/>
        <v>128.00000000000009</v>
      </c>
      <c r="J1551" s="86">
        <f>I1551*Segmentos!$D$7*(AH1551%)*IF(ISNUMBER(AI1551),AI1551%,0)</f>
        <v>955187.20000000077</v>
      </c>
      <c r="K1551" s="86">
        <f>I1551*Segmentos!$D$7*(AL1551%)*IF(ISNUMBER(AM1551),AM1551%,0)</f>
        <v>396748.80000000034</v>
      </c>
      <c r="L1551" s="4" t="s">
        <v>387</v>
      </c>
      <c r="M1551" s="2">
        <v>1.29</v>
      </c>
      <c r="N1551" s="2">
        <v>7.5</v>
      </c>
      <c r="O1551" s="2">
        <v>17.3</v>
      </c>
      <c r="P1551" s="2">
        <v>94.511200000000002</v>
      </c>
      <c r="Q1551" s="2">
        <v>0.66</v>
      </c>
      <c r="R1551" s="2">
        <v>5</v>
      </c>
      <c r="S1551" s="2">
        <v>13.3</v>
      </c>
      <c r="T1551" s="2">
        <v>8.0937000000000001</v>
      </c>
      <c r="U1551" s="2">
        <v>1</v>
      </c>
      <c r="V1551" s="2">
        <v>6.7</v>
      </c>
      <c r="W1551" s="2">
        <v>14.8</v>
      </c>
      <c r="X1551" s="2">
        <v>15.3658</v>
      </c>
      <c r="Y1551" s="2">
        <v>1.47</v>
      </c>
      <c r="Z1551" s="2">
        <v>7.8</v>
      </c>
      <c r="AA1551" s="2">
        <v>19</v>
      </c>
      <c r="AB1551" s="2">
        <v>31.939499999999999</v>
      </c>
      <c r="AC1551" s="2">
        <v>1.62</v>
      </c>
      <c r="AD1551" s="2">
        <v>8.9</v>
      </c>
      <c r="AE1551" s="2">
        <v>18.2</v>
      </c>
      <c r="AF1551" s="2">
        <v>39.112200000000001</v>
      </c>
      <c r="AG1551" s="20">
        <v>1.86</v>
      </c>
      <c r="AH1551" s="20">
        <v>8.8000000000000007</v>
      </c>
      <c r="AI1551" s="20">
        <v>21.2</v>
      </c>
      <c r="AJ1551" s="20">
        <v>64.819900000000004</v>
      </c>
      <c r="AK1551" s="18">
        <v>0.77</v>
      </c>
      <c r="AL1551" s="18">
        <v>6.3</v>
      </c>
      <c r="AM1551" s="18">
        <v>12.3</v>
      </c>
      <c r="AN1551" s="18">
        <v>29.691400000000002</v>
      </c>
      <c r="AO1551" s="2">
        <v>0.24</v>
      </c>
      <c r="AP1551" s="2">
        <v>4.4000000000000004</v>
      </c>
      <c r="AQ1551" s="2">
        <v>5.4</v>
      </c>
      <c r="AR1551" s="2">
        <v>1.893</v>
      </c>
      <c r="AS1551" s="2">
        <v>1.38</v>
      </c>
      <c r="AT1551" s="2">
        <v>5.7</v>
      </c>
      <c r="AU1551" s="2">
        <v>24.3</v>
      </c>
      <c r="AV1551" s="2">
        <v>22.2469</v>
      </c>
      <c r="AW1551" s="2">
        <v>1.62</v>
      </c>
      <c r="AX1551" s="2">
        <v>7.6</v>
      </c>
      <c r="AY1551" s="2">
        <v>21.3</v>
      </c>
      <c r="AZ1551" s="2">
        <v>34.252600000000001</v>
      </c>
      <c r="BA1551" s="2">
        <v>1.29</v>
      </c>
      <c r="BB1551" s="2">
        <v>9.1999999999999993</v>
      </c>
      <c r="BC1551" s="2">
        <v>13.9</v>
      </c>
      <c r="BD1551" s="2">
        <v>36.118699999999997</v>
      </c>
      <c r="BE1551" s="4" t="str">
        <f t="shared" si="242"/>
        <v>ABURRIDO</v>
      </c>
      <c r="BF1551" s="4">
        <f t="shared" si="243"/>
        <v>1.3031999999999999</v>
      </c>
      <c r="BG1551">
        <f t="shared" si="244"/>
        <v>0.24</v>
      </c>
      <c r="BH1551">
        <f t="shared" si="245"/>
        <v>1.38</v>
      </c>
      <c r="BI1551">
        <f t="shared" si="246"/>
        <v>1.62</v>
      </c>
      <c r="BJ1551">
        <f t="shared" si="247"/>
        <v>0.77</v>
      </c>
      <c r="BK1551">
        <f t="shared" si="248"/>
        <v>1.86</v>
      </c>
      <c r="BL1551">
        <f t="shared" si="249"/>
        <v>16608.000000000011</v>
      </c>
    </row>
    <row r="1552" spans="1:64" x14ac:dyDescent="0.2">
      <c r="A1552" s="1">
        <v>1550</v>
      </c>
      <c r="B1552" s="7" t="s">
        <v>18</v>
      </c>
      <c r="C1552" s="3">
        <v>39975</v>
      </c>
      <c r="D1552" s="4" t="s">
        <v>17</v>
      </c>
      <c r="E1552" s="4" t="s">
        <v>168</v>
      </c>
      <c r="F1552" s="5" t="str">
        <f t="shared" si="240"/>
        <v>J</v>
      </c>
      <c r="G1552" s="6">
        <v>0.8340277777777777</v>
      </c>
      <c r="H1552" s="6">
        <v>0.9145833333333333</v>
      </c>
      <c r="I1552" s="85">
        <f t="shared" si="241"/>
        <v>116.00000000000007</v>
      </c>
      <c r="J1552" s="86">
        <f>I1552*Segmentos!$D$7*(AH1552%)*IF(ISNUMBER(AI1552),AI1552%,0)</f>
        <v>391059.20000000024</v>
      </c>
      <c r="K1552" s="86">
        <f>I1552*Segmentos!$D$7*(AL1552%)*IF(ISNUMBER(AM1552),AM1552%,0)</f>
        <v>277472.00000000017</v>
      </c>
      <c r="L1552" s="4" t="s">
        <v>386</v>
      </c>
      <c r="M1552" s="2">
        <v>0.71</v>
      </c>
      <c r="N1552" s="2">
        <v>3.1</v>
      </c>
      <c r="O1552" s="2">
        <v>23</v>
      </c>
      <c r="P1552" s="2">
        <v>94.0655</v>
      </c>
      <c r="Q1552" s="2">
        <v>0.02</v>
      </c>
      <c r="R1552" s="2">
        <v>0.2</v>
      </c>
      <c r="S1552" s="2">
        <v>6.9</v>
      </c>
      <c r="T1552" s="2">
        <v>0.3448</v>
      </c>
      <c r="U1552" s="2">
        <v>0.01</v>
      </c>
      <c r="V1552" s="2">
        <v>0.5</v>
      </c>
      <c r="W1552" s="2">
        <v>1.8</v>
      </c>
      <c r="X1552" s="2">
        <v>0.25009999999999999</v>
      </c>
      <c r="Y1552" s="2">
        <v>0.38</v>
      </c>
      <c r="Z1552" s="2">
        <v>1.9</v>
      </c>
      <c r="AA1552" s="2">
        <v>20.3</v>
      </c>
      <c r="AB1552" s="2">
        <v>14.838100000000001</v>
      </c>
      <c r="AC1552" s="2">
        <v>1.81</v>
      </c>
      <c r="AD1552" s="2">
        <v>7.3</v>
      </c>
      <c r="AE1552" s="2">
        <v>24.9</v>
      </c>
      <c r="AF1552" s="2">
        <v>78.632599999999996</v>
      </c>
      <c r="AG1552" s="20">
        <v>0.85</v>
      </c>
      <c r="AH1552" s="20">
        <v>4.3</v>
      </c>
      <c r="AI1552" s="20">
        <v>19.600000000000001</v>
      </c>
      <c r="AJ1552" s="20">
        <v>53.330599999999997</v>
      </c>
      <c r="AK1552" s="18">
        <v>0.57999999999999996</v>
      </c>
      <c r="AL1552" s="18">
        <v>2</v>
      </c>
      <c r="AM1552" s="18">
        <v>29.9</v>
      </c>
      <c r="AN1552" s="18">
        <v>40.734900000000003</v>
      </c>
      <c r="AO1552" s="2">
        <v>0.08</v>
      </c>
      <c r="AP1552" s="2">
        <v>1.5</v>
      </c>
      <c r="AQ1552" s="2">
        <v>5.0999999999999996</v>
      </c>
      <c r="AR1552" s="2">
        <v>1.1275999999999999</v>
      </c>
      <c r="AS1552" s="2">
        <v>0.1</v>
      </c>
      <c r="AT1552" s="2">
        <v>0.4</v>
      </c>
      <c r="AU1552" s="2">
        <v>25.8</v>
      </c>
      <c r="AV1552" s="2">
        <v>3.0527000000000002</v>
      </c>
      <c r="AW1552" s="2">
        <v>0.96</v>
      </c>
      <c r="AX1552" s="2">
        <v>4.2</v>
      </c>
      <c r="AY1552" s="2">
        <v>22.5</v>
      </c>
      <c r="AZ1552" s="2">
        <v>36.474200000000003</v>
      </c>
      <c r="BA1552" s="2">
        <v>1.05</v>
      </c>
      <c r="BB1552" s="2">
        <v>4.2</v>
      </c>
      <c r="BC1552" s="2">
        <v>25.1</v>
      </c>
      <c r="BD1552" s="2">
        <v>53.411099999999998</v>
      </c>
      <c r="BE1552" s="4" t="str">
        <f t="shared" si="242"/>
        <v>ABURRIDO</v>
      </c>
      <c r="BF1552" s="4">
        <f t="shared" si="243"/>
        <v>0.50060000000000004</v>
      </c>
      <c r="BG1552">
        <f t="shared" si="244"/>
        <v>0.08</v>
      </c>
      <c r="BH1552">
        <f t="shared" si="245"/>
        <v>0.1</v>
      </c>
      <c r="BI1552">
        <f t="shared" si="246"/>
        <v>1.05</v>
      </c>
      <c r="BJ1552">
        <f t="shared" si="247"/>
        <v>0.57999999999999996</v>
      </c>
      <c r="BK1552">
        <f t="shared" si="248"/>
        <v>0.85</v>
      </c>
      <c r="BL1552">
        <f t="shared" si="249"/>
        <v>8270.8000000000065</v>
      </c>
    </row>
    <row r="1553" spans="1:64" x14ac:dyDescent="0.2">
      <c r="A1553" s="1">
        <v>1551</v>
      </c>
      <c r="B1553" s="7" t="s">
        <v>9</v>
      </c>
      <c r="C1553" s="3">
        <v>39975</v>
      </c>
      <c r="D1553" s="4" t="s">
        <v>8</v>
      </c>
      <c r="E1553" s="4" t="s">
        <v>168</v>
      </c>
      <c r="F1553" s="5" t="str">
        <f t="shared" si="240"/>
        <v>J</v>
      </c>
      <c r="G1553" s="6">
        <v>0.78611111111111109</v>
      </c>
      <c r="H1553" s="6">
        <v>0.87361111111111101</v>
      </c>
      <c r="I1553" s="85">
        <f t="shared" si="241"/>
        <v>125.99999999999987</v>
      </c>
      <c r="J1553" s="86">
        <f>I1553*Segmentos!$D$7*(AH1553%)*IF(ISNUMBER(AI1553),AI1553%,0)</f>
        <v>1637344.7999999982</v>
      </c>
      <c r="K1553" s="86">
        <f>I1553*Segmentos!$D$7*(AL1553%)*IF(ISNUMBER(AM1553),AM1553%,0)</f>
        <v>2243807.9999999981</v>
      </c>
      <c r="L1553" s="4" t="s">
        <v>385</v>
      </c>
      <c r="M1553" s="2">
        <v>3.88</v>
      </c>
      <c r="N1553" s="2">
        <v>14.3</v>
      </c>
      <c r="O1553" s="2">
        <v>27.1</v>
      </c>
      <c r="P1553" s="2">
        <v>84.477000000000004</v>
      </c>
      <c r="Q1553" s="2">
        <v>2.89</v>
      </c>
      <c r="R1553" s="2">
        <v>10.8</v>
      </c>
      <c r="S1553" s="2">
        <v>26.9</v>
      </c>
      <c r="T1553" s="2">
        <v>10.5212</v>
      </c>
      <c r="U1553" s="2">
        <v>2.21</v>
      </c>
      <c r="V1553" s="2">
        <v>9.1</v>
      </c>
      <c r="W1553" s="2">
        <v>24.3</v>
      </c>
      <c r="X1553" s="2">
        <v>10.1006</v>
      </c>
      <c r="Y1553" s="2">
        <v>4.3499999999999996</v>
      </c>
      <c r="Z1553" s="2">
        <v>14.8</v>
      </c>
      <c r="AA1553" s="2">
        <v>29.4</v>
      </c>
      <c r="AB1553" s="2">
        <v>27.9787</v>
      </c>
      <c r="AC1553" s="2">
        <v>5.01</v>
      </c>
      <c r="AD1553" s="2">
        <v>19.100000000000001</v>
      </c>
      <c r="AE1553" s="2">
        <v>26.3</v>
      </c>
      <c r="AF1553" s="2">
        <v>35.876399999999997</v>
      </c>
      <c r="AG1553" s="20">
        <v>3.25</v>
      </c>
      <c r="AH1553" s="20">
        <v>14.7</v>
      </c>
      <c r="AI1553" s="20">
        <v>22.1</v>
      </c>
      <c r="AJ1553" s="20">
        <v>33.557099999999998</v>
      </c>
      <c r="AK1553" s="18">
        <v>4.4400000000000004</v>
      </c>
      <c r="AL1553" s="18">
        <v>14</v>
      </c>
      <c r="AM1553" s="18">
        <v>31.8</v>
      </c>
      <c r="AN1553" s="18">
        <v>50.919899999999998</v>
      </c>
      <c r="AO1553" s="2">
        <v>0.6</v>
      </c>
      <c r="AP1553" s="2">
        <v>6.1</v>
      </c>
      <c r="AQ1553" s="2">
        <v>9.8000000000000007</v>
      </c>
      <c r="AR1553" s="2">
        <v>1.4322999999999999</v>
      </c>
      <c r="AS1553" s="2">
        <v>1.62</v>
      </c>
      <c r="AT1553" s="2">
        <v>8.4</v>
      </c>
      <c r="AU1553" s="2">
        <v>19.3</v>
      </c>
      <c r="AV1553" s="2">
        <v>7.7881999999999998</v>
      </c>
      <c r="AW1553" s="2">
        <v>4.99</v>
      </c>
      <c r="AX1553" s="2">
        <v>20</v>
      </c>
      <c r="AY1553" s="2">
        <v>25</v>
      </c>
      <c r="AZ1553" s="2">
        <v>31.276</v>
      </c>
      <c r="BA1553" s="2">
        <v>5.27</v>
      </c>
      <c r="BB1553" s="2">
        <v>15.8</v>
      </c>
      <c r="BC1553" s="2">
        <v>33.299999999999997</v>
      </c>
      <c r="BD1553" s="2">
        <v>43.980499999999999</v>
      </c>
      <c r="BE1553" s="4" t="str">
        <f t="shared" si="242"/>
        <v>ABURRIDO</v>
      </c>
      <c r="BF1553" s="4">
        <f t="shared" si="243"/>
        <v>3.0818000000000003</v>
      </c>
      <c r="BG1553">
        <f t="shared" si="244"/>
        <v>0.6</v>
      </c>
      <c r="BH1553">
        <f t="shared" si="245"/>
        <v>1.62</v>
      </c>
      <c r="BI1553">
        <f t="shared" si="246"/>
        <v>5.27</v>
      </c>
      <c r="BJ1553">
        <f t="shared" si="247"/>
        <v>4.4400000000000004</v>
      </c>
      <c r="BK1553">
        <f t="shared" si="248"/>
        <v>3.25</v>
      </c>
      <c r="BL1553">
        <f t="shared" si="249"/>
        <v>48828.779999999955</v>
      </c>
    </row>
    <row r="1554" spans="1:64" x14ac:dyDescent="0.2">
      <c r="A1554" s="1">
        <v>1552</v>
      </c>
      <c r="B1554" s="7" t="s">
        <v>1</v>
      </c>
      <c r="C1554" s="3">
        <v>39975</v>
      </c>
      <c r="D1554" s="4" t="s">
        <v>627</v>
      </c>
      <c r="E1554" s="4" t="s">
        <v>163</v>
      </c>
      <c r="F1554" s="5" t="str">
        <f t="shared" si="240"/>
        <v>J</v>
      </c>
      <c r="G1554" s="6">
        <v>0.85416666666666663</v>
      </c>
      <c r="H1554" s="6">
        <v>0.88402777777777775</v>
      </c>
      <c r="I1554" s="85">
        <f t="shared" si="241"/>
        <v>43.000000000000007</v>
      </c>
      <c r="J1554" s="86">
        <f>I1554*Segmentos!$D$7*(AH1554%)*IF(ISNUMBER(AI1554),AI1554%,0)</f>
        <v>1115523.2000000004</v>
      </c>
      <c r="K1554" s="86">
        <f>I1554*Segmentos!$D$7*(AL1554%)*IF(ISNUMBER(AM1554),AM1554%,0)</f>
        <v>1092303.2000000004</v>
      </c>
      <c r="L1554" s="4"/>
      <c r="M1554" s="2">
        <v>6.4</v>
      </c>
      <c r="N1554" s="2">
        <v>11.7</v>
      </c>
      <c r="O1554" s="2">
        <v>54.9</v>
      </c>
      <c r="P1554" s="2">
        <v>77.989000000000004</v>
      </c>
      <c r="Q1554" s="2">
        <v>5.61</v>
      </c>
      <c r="R1554" s="2">
        <v>9.6</v>
      </c>
      <c r="S1554" s="2">
        <v>58.4</v>
      </c>
      <c r="T1554" s="2">
        <v>11.4032</v>
      </c>
      <c r="U1554" s="2">
        <v>6.53</v>
      </c>
      <c r="V1554" s="2">
        <v>11</v>
      </c>
      <c r="W1554" s="2">
        <v>59.5</v>
      </c>
      <c r="X1554" s="2">
        <v>16.688199999999998</v>
      </c>
      <c r="Y1554" s="2">
        <v>5.88</v>
      </c>
      <c r="Z1554" s="2">
        <v>13.1</v>
      </c>
      <c r="AA1554" s="2">
        <v>44.9</v>
      </c>
      <c r="AB1554" s="2">
        <v>21.167999999999999</v>
      </c>
      <c r="AC1554" s="2">
        <v>7.18</v>
      </c>
      <c r="AD1554" s="2">
        <v>11.8</v>
      </c>
      <c r="AE1554" s="2">
        <v>60.7</v>
      </c>
      <c r="AF1554" s="2">
        <v>28.729600000000001</v>
      </c>
      <c r="AG1554" s="20">
        <v>6.46</v>
      </c>
      <c r="AH1554" s="20">
        <v>12.1</v>
      </c>
      <c r="AI1554" s="20">
        <v>53.6</v>
      </c>
      <c r="AJ1554" s="20">
        <v>37.352800000000002</v>
      </c>
      <c r="AK1554" s="18">
        <v>6.34</v>
      </c>
      <c r="AL1554" s="18">
        <v>11.3</v>
      </c>
      <c r="AM1554" s="18">
        <v>56.2</v>
      </c>
      <c r="AN1554" s="18">
        <v>40.636200000000002</v>
      </c>
      <c r="AO1554" s="2">
        <v>4.4800000000000004</v>
      </c>
      <c r="AP1554" s="2">
        <v>8.6999999999999993</v>
      </c>
      <c r="AQ1554" s="2">
        <v>51.2</v>
      </c>
      <c r="AR1554" s="2">
        <v>5.9657999999999998</v>
      </c>
      <c r="AS1554" s="2">
        <v>6.69</v>
      </c>
      <c r="AT1554" s="2">
        <v>9.8000000000000007</v>
      </c>
      <c r="AU1554" s="2">
        <v>68.2</v>
      </c>
      <c r="AV1554" s="2">
        <v>17.9724</v>
      </c>
      <c r="AW1554" s="2">
        <v>8.43</v>
      </c>
      <c r="AX1554" s="2">
        <v>14.2</v>
      </c>
      <c r="AY1554" s="2">
        <v>59.2</v>
      </c>
      <c r="AZ1554" s="2">
        <v>29.548500000000001</v>
      </c>
      <c r="BA1554" s="2">
        <v>5.25</v>
      </c>
      <c r="BB1554" s="2">
        <v>11.6</v>
      </c>
      <c r="BC1554" s="2">
        <v>45.3</v>
      </c>
      <c r="BD1554" s="2">
        <v>24.502400000000002</v>
      </c>
      <c r="BE1554" s="4" t="str">
        <f t="shared" si="242"/>
        <v>NO APLICA</v>
      </c>
      <c r="BF1554" s="4">
        <f t="shared" si="243"/>
        <v>6.930600000000001</v>
      </c>
      <c r="BG1554">
        <f t="shared" si="244"/>
        <v>4.4800000000000004</v>
      </c>
      <c r="BH1554">
        <f t="shared" si="245"/>
        <v>6.69</v>
      </c>
      <c r="BI1554">
        <f t="shared" si="246"/>
        <v>8.43</v>
      </c>
      <c r="BJ1554">
        <f t="shared" si="247"/>
        <v>6.34</v>
      </c>
      <c r="BK1554">
        <f t="shared" si="248"/>
        <v>6.46</v>
      </c>
      <c r="BL1554">
        <f t="shared" si="249"/>
        <v>27620.190000000002</v>
      </c>
    </row>
    <row r="1555" spans="1:64" x14ac:dyDescent="0.2">
      <c r="A1555" s="1">
        <v>1553</v>
      </c>
      <c r="B1555" s="7" t="s">
        <v>36</v>
      </c>
      <c r="C1555" s="3">
        <v>39975</v>
      </c>
      <c r="D1555" s="4" t="s">
        <v>626</v>
      </c>
      <c r="E1555" s="4" t="s">
        <v>163</v>
      </c>
      <c r="F1555" s="5" t="str">
        <f t="shared" si="240"/>
        <v>J</v>
      </c>
      <c r="G1555" s="6">
        <v>0.92013888888888884</v>
      </c>
      <c r="H1555" s="6">
        <v>0.94236111111111109</v>
      </c>
      <c r="I1555" s="85">
        <f t="shared" si="241"/>
        <v>32.000000000000043</v>
      </c>
      <c r="J1555" s="86">
        <f>I1555*Segmentos!$D$7*(AH1555%)*IF(ISNUMBER(AI1555),AI1555%,0)</f>
        <v>1088985.6000000013</v>
      </c>
      <c r="K1555" s="86">
        <f>I1555*Segmentos!$D$7*(AL1555%)*IF(ISNUMBER(AM1555),AM1555%,0)</f>
        <v>2001920.000000003</v>
      </c>
      <c r="L1555" s="4"/>
      <c r="M1555" s="2">
        <v>12.27</v>
      </c>
      <c r="N1555" s="2">
        <v>18.600000000000001</v>
      </c>
      <c r="O1555" s="2">
        <v>66</v>
      </c>
      <c r="P1555" s="2">
        <v>82.084999999999994</v>
      </c>
      <c r="Q1555" s="2">
        <v>8.6</v>
      </c>
      <c r="R1555" s="2">
        <v>13.2</v>
      </c>
      <c r="S1555" s="2">
        <v>65.2</v>
      </c>
      <c r="T1555" s="2">
        <v>9.5996000000000006</v>
      </c>
      <c r="U1555" s="2">
        <v>12.58</v>
      </c>
      <c r="V1555" s="2">
        <v>22.1</v>
      </c>
      <c r="W1555" s="2">
        <v>57</v>
      </c>
      <c r="X1555" s="2">
        <v>17.642399999999999</v>
      </c>
      <c r="Y1555" s="2">
        <v>14.39</v>
      </c>
      <c r="Z1555" s="2">
        <v>21.8</v>
      </c>
      <c r="AA1555" s="2">
        <v>66</v>
      </c>
      <c r="AB1555" s="2">
        <v>28.4285</v>
      </c>
      <c r="AC1555" s="2">
        <v>12.03</v>
      </c>
      <c r="AD1555" s="2">
        <v>16.2</v>
      </c>
      <c r="AE1555" s="2">
        <v>74</v>
      </c>
      <c r="AF1555" s="2">
        <v>26.4145</v>
      </c>
      <c r="AG1555" s="20">
        <v>8.5299999999999994</v>
      </c>
      <c r="AH1555" s="20">
        <v>13.7</v>
      </c>
      <c r="AI1555" s="20">
        <v>62.1</v>
      </c>
      <c r="AJ1555" s="20">
        <v>27.072600000000001</v>
      </c>
      <c r="AK1555" s="18">
        <v>15.64</v>
      </c>
      <c r="AL1555" s="18">
        <v>23</v>
      </c>
      <c r="AM1555" s="18">
        <v>68</v>
      </c>
      <c r="AN1555" s="18">
        <v>55.0124</v>
      </c>
      <c r="AO1555" s="2">
        <v>14.14</v>
      </c>
      <c r="AP1555" s="2">
        <v>22.3</v>
      </c>
      <c r="AQ1555" s="2">
        <v>63.5</v>
      </c>
      <c r="AR1555" s="2">
        <v>10.3353</v>
      </c>
      <c r="AS1555" s="2">
        <v>12.21</v>
      </c>
      <c r="AT1555" s="2">
        <v>18.100000000000001</v>
      </c>
      <c r="AU1555" s="2">
        <v>67.599999999999994</v>
      </c>
      <c r="AV1555" s="2">
        <v>17.998100000000001</v>
      </c>
      <c r="AW1555" s="2">
        <v>13.45</v>
      </c>
      <c r="AX1555" s="2">
        <v>20.3</v>
      </c>
      <c r="AY1555" s="2">
        <v>66.3</v>
      </c>
      <c r="AZ1555" s="2">
        <v>25.8782</v>
      </c>
      <c r="BA1555" s="2">
        <v>10.88</v>
      </c>
      <c r="BB1555" s="2">
        <v>16.600000000000001</v>
      </c>
      <c r="BC1555" s="2">
        <v>65.5</v>
      </c>
      <c r="BD1555" s="2">
        <v>27.8734</v>
      </c>
      <c r="BE1555" s="4" t="str">
        <f t="shared" si="242"/>
        <v>NO APLICA</v>
      </c>
      <c r="BF1555" s="4">
        <f t="shared" si="243"/>
        <v>12.892199999999999</v>
      </c>
      <c r="BG1555">
        <f t="shared" si="244"/>
        <v>14.14</v>
      </c>
      <c r="BH1555">
        <f t="shared" si="245"/>
        <v>12.21</v>
      </c>
      <c r="BI1555">
        <f t="shared" si="246"/>
        <v>13.45</v>
      </c>
      <c r="BJ1555">
        <f t="shared" si="247"/>
        <v>15.64</v>
      </c>
      <c r="BK1555">
        <f t="shared" si="248"/>
        <v>8.5299999999999994</v>
      </c>
      <c r="BL1555">
        <f t="shared" si="249"/>
        <v>39283.200000000055</v>
      </c>
    </row>
    <row r="1556" spans="1:64" x14ac:dyDescent="0.2">
      <c r="A1556" s="1">
        <v>1554</v>
      </c>
      <c r="B1556" s="7" t="s">
        <v>88</v>
      </c>
      <c r="C1556" s="3">
        <v>39975</v>
      </c>
      <c r="D1556" s="4" t="s">
        <v>626</v>
      </c>
      <c r="E1556" s="4" t="s">
        <v>163</v>
      </c>
      <c r="F1556" s="5" t="str">
        <f t="shared" si="240"/>
        <v>J</v>
      </c>
      <c r="G1556" s="6">
        <v>0.91874999999999996</v>
      </c>
      <c r="H1556" s="6">
        <v>0.92013888888888884</v>
      </c>
      <c r="I1556" s="85">
        <f t="shared" si="241"/>
        <v>1.9999999999999929</v>
      </c>
      <c r="J1556" s="86">
        <f>I1556*Segmentos!$D$7*(AH1556%)*IF(ISNUMBER(AI1556),AI1556%,0)</f>
        <v>61171.199999999793</v>
      </c>
      <c r="K1556" s="86">
        <f>I1556*Segmentos!$D$7*(AL1556%)*IF(ISNUMBER(AM1556),AM1556%,0)</f>
        <v>108222.39999999962</v>
      </c>
      <c r="L1556" s="4"/>
      <c r="M1556" s="2">
        <v>10.7</v>
      </c>
      <c r="N1556" s="2">
        <v>11.3</v>
      </c>
      <c r="O1556" s="2">
        <v>94.5</v>
      </c>
      <c r="P1556" s="2">
        <v>83.750100000000003</v>
      </c>
      <c r="Q1556" s="2">
        <v>6.18</v>
      </c>
      <c r="R1556" s="2">
        <v>6.4</v>
      </c>
      <c r="S1556" s="2">
        <v>97.2</v>
      </c>
      <c r="T1556" s="2">
        <v>8.0686</v>
      </c>
      <c r="U1556" s="2">
        <v>10.77</v>
      </c>
      <c r="V1556" s="2">
        <v>11.2</v>
      </c>
      <c r="W1556" s="2">
        <v>95.8</v>
      </c>
      <c r="X1556" s="2">
        <v>17.666399999999999</v>
      </c>
      <c r="Y1556" s="2">
        <v>10.44</v>
      </c>
      <c r="Z1556" s="2">
        <v>11.2</v>
      </c>
      <c r="AA1556" s="2">
        <v>93.2</v>
      </c>
      <c r="AB1556" s="2">
        <v>24.1266</v>
      </c>
      <c r="AC1556" s="2">
        <v>13.19</v>
      </c>
      <c r="AD1556" s="2">
        <v>14</v>
      </c>
      <c r="AE1556" s="2">
        <v>94.2</v>
      </c>
      <c r="AF1556" s="2">
        <v>33.888599999999997</v>
      </c>
      <c r="AG1556" s="20">
        <v>7.6</v>
      </c>
      <c r="AH1556" s="20">
        <v>8.1</v>
      </c>
      <c r="AI1556" s="20">
        <v>94.4</v>
      </c>
      <c r="AJ1556" s="20">
        <v>28.227900000000002</v>
      </c>
      <c r="AK1556" s="18">
        <v>13.5</v>
      </c>
      <c r="AL1556" s="18">
        <v>14.3</v>
      </c>
      <c r="AM1556" s="18">
        <v>94.6</v>
      </c>
      <c r="AN1556" s="18">
        <v>55.522199999999998</v>
      </c>
      <c r="AO1556" s="2">
        <v>10.91</v>
      </c>
      <c r="AP1556" s="2">
        <v>11.6</v>
      </c>
      <c r="AQ1556" s="2">
        <v>94.2</v>
      </c>
      <c r="AR1556" s="2">
        <v>9.3339999999999996</v>
      </c>
      <c r="AS1556" s="2">
        <v>7.85</v>
      </c>
      <c r="AT1556" s="2">
        <v>8.3000000000000007</v>
      </c>
      <c r="AU1556" s="2">
        <v>94.3</v>
      </c>
      <c r="AV1556" s="2">
        <v>13.5328</v>
      </c>
      <c r="AW1556" s="2">
        <v>13.48</v>
      </c>
      <c r="AX1556" s="2">
        <v>14.3</v>
      </c>
      <c r="AY1556" s="2">
        <v>93.9</v>
      </c>
      <c r="AZ1556" s="2">
        <v>30.3294</v>
      </c>
      <c r="BA1556" s="2">
        <v>10.19</v>
      </c>
      <c r="BB1556" s="2">
        <v>10.7</v>
      </c>
      <c r="BC1556" s="2">
        <v>95.3</v>
      </c>
      <c r="BD1556" s="2">
        <v>30.553899999999999</v>
      </c>
      <c r="BE1556" s="4" t="str">
        <f t="shared" si="242"/>
        <v>NO APLICA</v>
      </c>
      <c r="BF1556" s="4">
        <f t="shared" si="243"/>
        <v>10.503</v>
      </c>
      <c r="BG1556">
        <f t="shared" si="244"/>
        <v>10.91</v>
      </c>
      <c r="BH1556">
        <f t="shared" si="245"/>
        <v>7.85</v>
      </c>
      <c r="BI1556">
        <f t="shared" si="246"/>
        <v>13.48</v>
      </c>
      <c r="BJ1556">
        <f t="shared" si="247"/>
        <v>13.5</v>
      </c>
      <c r="BK1556">
        <f t="shared" si="248"/>
        <v>7.6</v>
      </c>
      <c r="BL1556">
        <f t="shared" si="249"/>
        <v>2135.6999999999925</v>
      </c>
    </row>
    <row r="1557" spans="1:64" x14ac:dyDescent="0.2">
      <c r="A1557" s="1">
        <v>1555</v>
      </c>
      <c r="B1557" s="7" t="s">
        <v>30</v>
      </c>
      <c r="C1557" s="3">
        <v>39975</v>
      </c>
      <c r="D1557" s="4" t="s">
        <v>628</v>
      </c>
      <c r="E1557" s="4" t="s">
        <v>163</v>
      </c>
      <c r="F1557" s="5" t="str">
        <f t="shared" si="240"/>
        <v>J</v>
      </c>
      <c r="G1557" s="6">
        <v>0.87847222222222221</v>
      </c>
      <c r="H1557" s="6">
        <v>0.91249999999999998</v>
      </c>
      <c r="I1557" s="85">
        <f t="shared" si="241"/>
        <v>48.999999999999986</v>
      </c>
      <c r="J1557" s="86">
        <f>I1557*Segmentos!$D$7*(AH1557%)*IF(ISNUMBER(AI1557),AI1557%,0)</f>
        <v>191550.79999999993</v>
      </c>
      <c r="K1557" s="86">
        <f>I1557*Segmentos!$D$7*(AL1557%)*IF(ISNUMBER(AM1557),AM1557%,0)</f>
        <v>389647.99999999983</v>
      </c>
      <c r="L1557" s="4"/>
      <c r="M1557" s="2">
        <v>1.53</v>
      </c>
      <c r="N1557" s="2">
        <v>3.3</v>
      </c>
      <c r="O1557" s="2">
        <v>46.9</v>
      </c>
      <c r="P1557" s="2">
        <v>93.1721</v>
      </c>
      <c r="Q1557" s="2">
        <v>0.2</v>
      </c>
      <c r="R1557" s="2">
        <v>0.5</v>
      </c>
      <c r="S1557" s="2">
        <v>42.9</v>
      </c>
      <c r="T1557" s="2">
        <v>1.984</v>
      </c>
      <c r="U1557" s="2">
        <v>1.24</v>
      </c>
      <c r="V1557" s="2">
        <v>2.8</v>
      </c>
      <c r="W1557" s="2">
        <v>44.3</v>
      </c>
      <c r="X1557" s="2">
        <v>15.8858</v>
      </c>
      <c r="Y1557" s="2">
        <v>1.83</v>
      </c>
      <c r="Z1557" s="2">
        <v>3.5</v>
      </c>
      <c r="AA1557" s="2">
        <v>52.7</v>
      </c>
      <c r="AB1557" s="2">
        <v>33.013599999999997</v>
      </c>
      <c r="AC1557" s="2">
        <v>2.11</v>
      </c>
      <c r="AD1557" s="2">
        <v>4.8</v>
      </c>
      <c r="AE1557" s="2">
        <v>44.3</v>
      </c>
      <c r="AF1557" s="2">
        <v>42.288699999999999</v>
      </c>
      <c r="AG1557" s="20">
        <v>0.99</v>
      </c>
      <c r="AH1557" s="20">
        <v>2.9</v>
      </c>
      <c r="AI1557" s="20">
        <v>33.700000000000003</v>
      </c>
      <c r="AJ1557" s="20">
        <v>28.65</v>
      </c>
      <c r="AK1557" s="18">
        <v>2.0099999999999998</v>
      </c>
      <c r="AL1557" s="18">
        <v>3.5</v>
      </c>
      <c r="AM1557" s="18">
        <v>56.8</v>
      </c>
      <c r="AN1557" s="18">
        <v>64.522099999999995</v>
      </c>
      <c r="AO1557" s="2">
        <v>0.68</v>
      </c>
      <c r="AP1557" s="2">
        <v>1.3</v>
      </c>
      <c r="AQ1557" s="2">
        <v>52.5</v>
      </c>
      <c r="AR1557" s="2">
        <v>4.5336999999999996</v>
      </c>
      <c r="AS1557" s="2">
        <v>1.1100000000000001</v>
      </c>
      <c r="AT1557" s="2">
        <v>2.2000000000000002</v>
      </c>
      <c r="AU1557" s="2">
        <v>50</v>
      </c>
      <c r="AV1557" s="2">
        <v>14.880800000000001</v>
      </c>
      <c r="AW1557" s="2">
        <v>1.7</v>
      </c>
      <c r="AX1557" s="2">
        <v>3.2</v>
      </c>
      <c r="AY1557" s="2">
        <v>53.1</v>
      </c>
      <c r="AZ1557" s="2">
        <v>29.791799999999999</v>
      </c>
      <c r="BA1557" s="2">
        <v>1.88</v>
      </c>
      <c r="BB1557" s="2">
        <v>4.5</v>
      </c>
      <c r="BC1557" s="2">
        <v>42.2</v>
      </c>
      <c r="BD1557" s="2">
        <v>43.965800000000002</v>
      </c>
      <c r="BE1557" s="4" t="str">
        <f t="shared" si="242"/>
        <v>NO APLICA</v>
      </c>
      <c r="BF1557" s="4">
        <f t="shared" si="243"/>
        <v>1.3963999999999999</v>
      </c>
      <c r="BG1557">
        <f t="shared" si="244"/>
        <v>0.68</v>
      </c>
      <c r="BH1557">
        <f t="shared" si="245"/>
        <v>1.1100000000000001</v>
      </c>
      <c r="BI1557">
        <f t="shared" si="246"/>
        <v>1.88</v>
      </c>
      <c r="BJ1557">
        <f t="shared" si="247"/>
        <v>2.0099999999999998</v>
      </c>
      <c r="BK1557">
        <f t="shared" si="248"/>
        <v>0.99</v>
      </c>
      <c r="BL1557">
        <f t="shared" si="249"/>
        <v>7583.7299999999968</v>
      </c>
    </row>
    <row r="1558" spans="1:64" x14ac:dyDescent="0.2">
      <c r="A1558" s="1">
        <v>1556</v>
      </c>
      <c r="B1558" s="7" t="s">
        <v>20</v>
      </c>
      <c r="C1558" s="3">
        <v>39975</v>
      </c>
      <c r="D1558" s="4" t="s">
        <v>17</v>
      </c>
      <c r="E1558" s="4" t="s">
        <v>169</v>
      </c>
      <c r="F1558" s="5" t="str">
        <f t="shared" si="240"/>
        <v>J</v>
      </c>
      <c r="G1558" s="6">
        <v>0.9159722222222223</v>
      </c>
      <c r="H1558" s="6">
        <v>0.95833333333333337</v>
      </c>
      <c r="I1558" s="85">
        <f t="shared" si="241"/>
        <v>60.999999999999943</v>
      </c>
      <c r="J1558" s="86">
        <f>I1558*Segmentos!$D$7*(AH1558%)*IF(ISNUMBER(AI1558),AI1558%,0)</f>
        <v>90084.799999999916</v>
      </c>
      <c r="K1558" s="86">
        <f>I1558*Segmentos!$D$7*(AL1558%)*IF(ISNUMBER(AM1558),AM1558%,0)</f>
        <v>137030.39999999988</v>
      </c>
      <c r="L1558" s="4"/>
      <c r="M1558" s="2">
        <v>0.47</v>
      </c>
      <c r="N1558" s="2">
        <v>1.6</v>
      </c>
      <c r="O1558" s="2">
        <v>30.1</v>
      </c>
      <c r="P1558" s="2">
        <v>100</v>
      </c>
      <c r="Q1558" s="2">
        <v>0</v>
      </c>
      <c r="R1558" s="2">
        <v>0.3</v>
      </c>
      <c r="S1558" s="2">
        <v>1.6</v>
      </c>
      <c r="T1558" s="2">
        <v>0.1477</v>
      </c>
      <c r="U1558" s="2">
        <v>0.35</v>
      </c>
      <c r="V1558" s="2">
        <v>1.2</v>
      </c>
      <c r="W1558" s="2">
        <v>29.5</v>
      </c>
      <c r="X1558" s="2">
        <v>15.322100000000001</v>
      </c>
      <c r="Y1558" s="2">
        <v>0.25</v>
      </c>
      <c r="Z1558" s="2">
        <v>2.4</v>
      </c>
      <c r="AA1558" s="2">
        <v>10.5</v>
      </c>
      <c r="AB1558" s="2">
        <v>15.4832</v>
      </c>
      <c r="AC1558" s="2">
        <v>0.99</v>
      </c>
      <c r="AD1558" s="2">
        <v>1.8</v>
      </c>
      <c r="AE1558" s="2">
        <v>55.7</v>
      </c>
      <c r="AF1558" s="2">
        <v>69.046999999999997</v>
      </c>
      <c r="AG1558" s="20">
        <v>0.36</v>
      </c>
      <c r="AH1558" s="20">
        <v>1.3</v>
      </c>
      <c r="AI1558" s="20">
        <v>28.4</v>
      </c>
      <c r="AJ1558" s="20">
        <v>36.063099999999999</v>
      </c>
      <c r="AK1558" s="18">
        <v>0.57999999999999996</v>
      </c>
      <c r="AL1558" s="18">
        <v>1.8</v>
      </c>
      <c r="AM1558" s="18">
        <v>31.2</v>
      </c>
      <c r="AN1558" s="18">
        <v>63.936900000000001</v>
      </c>
      <c r="AO1558" s="2">
        <v>0.11</v>
      </c>
      <c r="AP1558" s="2">
        <v>0.5</v>
      </c>
      <c r="AQ1558" s="2">
        <v>22.4</v>
      </c>
      <c r="AR1558" s="2">
        <v>2.6059999999999999</v>
      </c>
      <c r="AS1558" s="2">
        <v>0.01</v>
      </c>
      <c r="AT1558" s="2">
        <v>0.9</v>
      </c>
      <c r="AU1558" s="2">
        <v>1.6</v>
      </c>
      <c r="AV1558" s="2">
        <v>0.65010000000000001</v>
      </c>
      <c r="AW1558" s="2">
        <v>0.61</v>
      </c>
      <c r="AX1558" s="2">
        <v>2.8</v>
      </c>
      <c r="AY1558" s="2">
        <v>21.9</v>
      </c>
      <c r="AZ1558" s="2">
        <v>37.194499999999998</v>
      </c>
      <c r="BA1558" s="2">
        <v>0.74</v>
      </c>
      <c r="BB1558" s="2">
        <v>1.4</v>
      </c>
      <c r="BC1558" s="2">
        <v>53.8</v>
      </c>
      <c r="BD1558" s="2">
        <v>59.549399999999999</v>
      </c>
      <c r="BE1558" s="4" t="str">
        <f t="shared" si="242"/>
        <v>ABURRIDO</v>
      </c>
      <c r="BF1558" s="4">
        <f t="shared" si="243"/>
        <v>0.33539999999999998</v>
      </c>
      <c r="BG1558">
        <f t="shared" si="244"/>
        <v>0.11</v>
      </c>
      <c r="BH1558">
        <f t="shared" si="245"/>
        <v>0.01</v>
      </c>
      <c r="BI1558">
        <f t="shared" si="246"/>
        <v>0.74</v>
      </c>
      <c r="BJ1558">
        <f t="shared" si="247"/>
        <v>0.57999999999999996</v>
      </c>
      <c r="BK1558">
        <f t="shared" si="248"/>
        <v>0.36</v>
      </c>
      <c r="BL1558">
        <f t="shared" si="249"/>
        <v>2937.7599999999975</v>
      </c>
    </row>
    <row r="1559" spans="1:64" x14ac:dyDescent="0.2">
      <c r="A1559" s="1">
        <v>1557</v>
      </c>
      <c r="B1559" s="7" t="s">
        <v>11</v>
      </c>
      <c r="C1559" s="3">
        <v>39975</v>
      </c>
      <c r="D1559" s="4" t="s">
        <v>8</v>
      </c>
      <c r="E1559" s="4" t="s">
        <v>166</v>
      </c>
      <c r="F1559" s="5" t="str">
        <f t="shared" si="240"/>
        <v>J</v>
      </c>
      <c r="G1559" s="6">
        <v>0.91041666666666676</v>
      </c>
      <c r="H1559" s="6">
        <v>0.91111111111111109</v>
      </c>
      <c r="I1559" s="85">
        <f t="shared" si="241"/>
        <v>0.99999999999983658</v>
      </c>
      <c r="J1559" s="86">
        <f>I1559*Segmentos!$D$7*(AH1559%)*IF(ISNUMBER(AI1559),AI1559%,0)</f>
        <v>15199.999999997515</v>
      </c>
      <c r="K1559" s="86">
        <f>I1559*Segmentos!$D$7*(AL1559%)*IF(ISNUMBER(AM1559),AM1559%,0)</f>
        <v>12399.999999997974</v>
      </c>
      <c r="L1559" s="4"/>
      <c r="M1559" s="2">
        <v>3.43</v>
      </c>
      <c r="N1559" s="2">
        <v>3.4</v>
      </c>
      <c r="O1559" s="2">
        <v>100</v>
      </c>
      <c r="P1559" s="2">
        <v>82.827500000000001</v>
      </c>
      <c r="Q1559" s="2">
        <v>1.59</v>
      </c>
      <c r="R1559" s="2">
        <v>1.6</v>
      </c>
      <c r="S1559" s="2">
        <v>100</v>
      </c>
      <c r="T1559" s="2">
        <v>6.4039000000000001</v>
      </c>
      <c r="U1559" s="2">
        <v>2.11</v>
      </c>
      <c r="V1559" s="2">
        <v>2.1</v>
      </c>
      <c r="W1559" s="2">
        <v>100</v>
      </c>
      <c r="X1559" s="2">
        <v>10.674099999999999</v>
      </c>
      <c r="Y1559" s="2">
        <v>2.36</v>
      </c>
      <c r="Z1559" s="2">
        <v>2.4</v>
      </c>
      <c r="AA1559" s="2">
        <v>100</v>
      </c>
      <c r="AB1559" s="2">
        <v>16.8096</v>
      </c>
      <c r="AC1559" s="2">
        <v>6.17</v>
      </c>
      <c r="AD1559" s="2">
        <v>6.2</v>
      </c>
      <c r="AE1559" s="2">
        <v>100</v>
      </c>
      <c r="AF1559" s="2">
        <v>48.939900000000002</v>
      </c>
      <c r="AG1559" s="20">
        <v>3.75</v>
      </c>
      <c r="AH1559" s="20">
        <v>3.8</v>
      </c>
      <c r="AI1559" s="20">
        <v>100</v>
      </c>
      <c r="AJ1559" s="20">
        <v>43.006900000000002</v>
      </c>
      <c r="AK1559" s="18">
        <v>3.14</v>
      </c>
      <c r="AL1559" s="18">
        <v>3.1</v>
      </c>
      <c r="AM1559" s="18">
        <v>100</v>
      </c>
      <c r="AN1559" s="18">
        <v>39.820500000000003</v>
      </c>
      <c r="AO1559" s="2">
        <v>2.8</v>
      </c>
      <c r="AP1559" s="2">
        <v>2.8</v>
      </c>
      <c r="AQ1559" s="2">
        <v>100</v>
      </c>
      <c r="AR1559" s="2">
        <v>7.3878000000000004</v>
      </c>
      <c r="AS1559" s="2">
        <v>1.57</v>
      </c>
      <c r="AT1559" s="2">
        <v>1.6</v>
      </c>
      <c r="AU1559" s="2">
        <v>100</v>
      </c>
      <c r="AV1559" s="2">
        <v>8.36</v>
      </c>
      <c r="AW1559" s="2">
        <v>2.25</v>
      </c>
      <c r="AX1559" s="2">
        <v>2.2000000000000002</v>
      </c>
      <c r="AY1559" s="2">
        <v>100</v>
      </c>
      <c r="AZ1559" s="2">
        <v>15.5991</v>
      </c>
      <c r="BA1559" s="2">
        <v>5.56</v>
      </c>
      <c r="BB1559" s="2">
        <v>5.6</v>
      </c>
      <c r="BC1559" s="2">
        <v>100</v>
      </c>
      <c r="BD1559" s="2">
        <v>51.480499999999999</v>
      </c>
      <c r="BE1559" s="4" t="str">
        <f t="shared" si="242"/>
        <v>NO APLICA</v>
      </c>
      <c r="BF1559" s="4">
        <f t="shared" si="243"/>
        <v>3.2527999999999997</v>
      </c>
      <c r="BG1559">
        <f t="shared" si="244"/>
        <v>2.8</v>
      </c>
      <c r="BH1559">
        <f t="shared" si="245"/>
        <v>1.57</v>
      </c>
      <c r="BI1559">
        <f t="shared" si="246"/>
        <v>5.56</v>
      </c>
      <c r="BJ1559">
        <f t="shared" si="247"/>
        <v>3.14</v>
      </c>
      <c r="BK1559">
        <f t="shared" si="248"/>
        <v>3.75</v>
      </c>
      <c r="BL1559">
        <f t="shared" si="249"/>
        <v>339.99999999994441</v>
      </c>
    </row>
    <row r="1560" spans="1:64" x14ac:dyDescent="0.2">
      <c r="A1560" s="1">
        <v>1558</v>
      </c>
      <c r="B1560" s="7" t="s">
        <v>11</v>
      </c>
      <c r="C1560" s="3">
        <v>39975</v>
      </c>
      <c r="D1560" s="4" t="s">
        <v>629</v>
      </c>
      <c r="E1560" s="4" t="s">
        <v>166</v>
      </c>
      <c r="F1560" s="5" t="str">
        <f t="shared" si="240"/>
        <v>J</v>
      </c>
      <c r="G1560" s="6">
        <v>0.8652777777777777</v>
      </c>
      <c r="H1560" s="6">
        <v>0.86736111111111114</v>
      </c>
      <c r="I1560" s="85">
        <f t="shared" si="241"/>
        <v>3.0000000000001492</v>
      </c>
      <c r="J1560" s="86">
        <f>I1560*Segmentos!$D$7*(AH1560%)*IF(ISNUMBER(AI1560),AI1560%,0)</f>
        <v>19200.000000000953</v>
      </c>
      <c r="K1560" s="86">
        <f>I1560*Segmentos!$D$7*(AL1560%)*IF(ISNUMBER(AM1560),AM1560%,0)</f>
        <v>10908.000000000542</v>
      </c>
      <c r="L1560" s="4"/>
      <c r="M1560" s="2">
        <v>1.24</v>
      </c>
      <c r="N1560" s="2">
        <v>1.3</v>
      </c>
      <c r="O1560" s="2">
        <v>96.4</v>
      </c>
      <c r="P1560" s="2">
        <v>89.469399999999993</v>
      </c>
      <c r="Q1560" s="2">
        <v>0</v>
      </c>
      <c r="R1560" s="2">
        <v>0</v>
      </c>
      <c r="S1560" s="8" t="s">
        <v>577</v>
      </c>
      <c r="T1560" s="2">
        <v>0</v>
      </c>
      <c r="U1560" s="2">
        <v>0.72</v>
      </c>
      <c r="V1560" s="2">
        <v>0.9</v>
      </c>
      <c r="W1560" s="2">
        <v>76.3</v>
      </c>
      <c r="X1560" s="2">
        <v>10.789300000000001</v>
      </c>
      <c r="Y1560" s="2">
        <v>0.73</v>
      </c>
      <c r="Z1560" s="2">
        <v>0.7</v>
      </c>
      <c r="AA1560" s="2">
        <v>100</v>
      </c>
      <c r="AB1560" s="2">
        <v>15.4663</v>
      </c>
      <c r="AC1560" s="2">
        <v>2.68</v>
      </c>
      <c r="AD1560" s="2">
        <v>2.7</v>
      </c>
      <c r="AE1560" s="2">
        <v>100</v>
      </c>
      <c r="AF1560" s="2">
        <v>63.213900000000002</v>
      </c>
      <c r="AG1560" s="20">
        <v>1.65</v>
      </c>
      <c r="AH1560" s="20">
        <v>1.6</v>
      </c>
      <c r="AI1560" s="20">
        <v>100</v>
      </c>
      <c r="AJ1560" s="20">
        <v>56.133200000000002</v>
      </c>
      <c r="AK1560" s="18">
        <v>0.88</v>
      </c>
      <c r="AL1560" s="18">
        <v>1</v>
      </c>
      <c r="AM1560" s="18">
        <v>90.9</v>
      </c>
      <c r="AN1560" s="18">
        <v>33.336199999999998</v>
      </c>
      <c r="AO1560" s="2">
        <v>1.1200000000000001</v>
      </c>
      <c r="AP1560" s="2">
        <v>1.1000000000000001</v>
      </c>
      <c r="AQ1560" s="2">
        <v>100</v>
      </c>
      <c r="AR1560" s="2">
        <v>8.8299000000000003</v>
      </c>
      <c r="AS1560" s="2">
        <v>0.97</v>
      </c>
      <c r="AT1560" s="2">
        <v>1</v>
      </c>
      <c r="AU1560" s="2">
        <v>100</v>
      </c>
      <c r="AV1560" s="2">
        <v>15.3993</v>
      </c>
      <c r="AW1560" s="2">
        <v>1.78</v>
      </c>
      <c r="AX1560" s="2">
        <v>1.9</v>
      </c>
      <c r="AY1560" s="2">
        <v>91.7</v>
      </c>
      <c r="AZ1560" s="2">
        <v>36.856000000000002</v>
      </c>
      <c r="BA1560" s="2">
        <v>1.03</v>
      </c>
      <c r="BB1560" s="2">
        <v>1</v>
      </c>
      <c r="BC1560" s="2">
        <v>100</v>
      </c>
      <c r="BD1560" s="2">
        <v>28.3843</v>
      </c>
      <c r="BE1560" s="4" t="str">
        <f t="shared" si="242"/>
        <v>NO APLICA</v>
      </c>
      <c r="BF1560" s="4">
        <f t="shared" si="243"/>
        <v>1.2716000000000001</v>
      </c>
      <c r="BG1560">
        <f t="shared" si="244"/>
        <v>1.1200000000000001</v>
      </c>
      <c r="BH1560">
        <f t="shared" si="245"/>
        <v>0.97</v>
      </c>
      <c r="BI1560">
        <f t="shared" si="246"/>
        <v>1.78</v>
      </c>
      <c r="BJ1560">
        <f t="shared" si="247"/>
        <v>0.88</v>
      </c>
      <c r="BK1560">
        <f t="shared" si="248"/>
        <v>1.65</v>
      </c>
      <c r="BL1560">
        <f t="shared" si="249"/>
        <v>375.96000000001874</v>
      </c>
    </row>
    <row r="1561" spans="1:64" x14ac:dyDescent="0.2">
      <c r="A1561" s="1">
        <v>1559</v>
      </c>
      <c r="B1561" s="7" t="s">
        <v>6</v>
      </c>
      <c r="C1561" s="3">
        <v>39975</v>
      </c>
      <c r="D1561" s="4" t="s">
        <v>3</v>
      </c>
      <c r="E1561" s="4" t="s">
        <v>166</v>
      </c>
      <c r="F1561" s="5" t="str">
        <f t="shared" si="240"/>
        <v>J</v>
      </c>
      <c r="G1561" s="6">
        <v>0.90694444444444444</v>
      </c>
      <c r="H1561" s="6">
        <v>0.90763888888888899</v>
      </c>
      <c r="I1561" s="85">
        <f t="shared" si="241"/>
        <v>1.0000000000001563</v>
      </c>
      <c r="J1561" s="86">
        <f>I1561*Segmentos!$D$7*(AH1561%)*IF(ISNUMBER(AI1561),AI1561%,0)</f>
        <v>36800.000000005748</v>
      </c>
      <c r="K1561" s="86">
        <f>I1561*Segmentos!$D$7*(AL1561%)*IF(ISNUMBER(AM1561),AM1561%,0)</f>
        <v>34000.000000005319</v>
      </c>
      <c r="L1561" s="4"/>
      <c r="M1561" s="2">
        <v>8.82</v>
      </c>
      <c r="N1561" s="2">
        <v>8.8000000000000007</v>
      </c>
      <c r="O1561" s="2">
        <v>100</v>
      </c>
      <c r="P1561" s="2">
        <v>86.519900000000007</v>
      </c>
      <c r="Q1561" s="2">
        <v>6.94</v>
      </c>
      <c r="R1561" s="2">
        <v>6.9</v>
      </c>
      <c r="S1561" s="2">
        <v>100</v>
      </c>
      <c r="T1561" s="2">
        <v>11.345700000000001</v>
      </c>
      <c r="U1561" s="2">
        <v>6.77</v>
      </c>
      <c r="V1561" s="2">
        <v>6.8</v>
      </c>
      <c r="W1561" s="2">
        <v>100</v>
      </c>
      <c r="X1561" s="2">
        <v>13.915800000000001</v>
      </c>
      <c r="Y1561" s="2">
        <v>8.01</v>
      </c>
      <c r="Z1561" s="2">
        <v>8</v>
      </c>
      <c r="AA1561" s="2">
        <v>100</v>
      </c>
      <c r="AB1561" s="2">
        <v>23.1877</v>
      </c>
      <c r="AC1561" s="2">
        <v>11.83</v>
      </c>
      <c r="AD1561" s="2">
        <v>11.8</v>
      </c>
      <c r="AE1561" s="2">
        <v>100</v>
      </c>
      <c r="AF1561" s="2">
        <v>38.070700000000002</v>
      </c>
      <c r="AG1561" s="20">
        <v>9.16</v>
      </c>
      <c r="AH1561" s="20">
        <v>9.1999999999999993</v>
      </c>
      <c r="AI1561" s="20">
        <v>100</v>
      </c>
      <c r="AJ1561" s="20">
        <v>42.609099999999998</v>
      </c>
      <c r="AK1561" s="18">
        <v>8.52</v>
      </c>
      <c r="AL1561" s="18">
        <v>8.5</v>
      </c>
      <c r="AM1561" s="18">
        <v>100</v>
      </c>
      <c r="AN1561" s="18">
        <v>43.910800000000002</v>
      </c>
      <c r="AO1561" s="2">
        <v>3.87</v>
      </c>
      <c r="AP1561" s="2">
        <v>3.9</v>
      </c>
      <c r="AQ1561" s="2">
        <v>100</v>
      </c>
      <c r="AR1561" s="2">
        <v>4.1494</v>
      </c>
      <c r="AS1561" s="2">
        <v>6.4</v>
      </c>
      <c r="AT1561" s="2">
        <v>6.4</v>
      </c>
      <c r="AU1561" s="2">
        <v>100</v>
      </c>
      <c r="AV1561" s="2">
        <v>13.8178</v>
      </c>
      <c r="AW1561" s="2">
        <v>9.32</v>
      </c>
      <c r="AX1561" s="2">
        <v>9.3000000000000007</v>
      </c>
      <c r="AY1561" s="2">
        <v>100</v>
      </c>
      <c r="AZ1561" s="2">
        <v>26.278099999999998</v>
      </c>
      <c r="BA1561" s="2">
        <v>11.26</v>
      </c>
      <c r="BB1561" s="2">
        <v>11.3</v>
      </c>
      <c r="BC1561" s="2">
        <v>100</v>
      </c>
      <c r="BD1561" s="2">
        <v>42.2746</v>
      </c>
      <c r="BE1561" s="4" t="str">
        <f t="shared" si="242"/>
        <v>NO APLICA</v>
      </c>
      <c r="BF1561" s="4">
        <f t="shared" si="243"/>
        <v>8.0802000000000014</v>
      </c>
      <c r="BG1561">
        <f t="shared" si="244"/>
        <v>3.87</v>
      </c>
      <c r="BH1561">
        <f t="shared" si="245"/>
        <v>6.4</v>
      </c>
      <c r="BI1561">
        <f t="shared" si="246"/>
        <v>11.26</v>
      </c>
      <c r="BJ1561">
        <f t="shared" si="247"/>
        <v>8.52</v>
      </c>
      <c r="BK1561">
        <f t="shared" si="248"/>
        <v>9.16</v>
      </c>
      <c r="BL1561">
        <f t="shared" si="249"/>
        <v>880.00000000013756</v>
      </c>
    </row>
    <row r="1562" spans="1:64" x14ac:dyDescent="0.2">
      <c r="A1562" s="1">
        <v>1560</v>
      </c>
      <c r="B1562" s="7" t="s">
        <v>31</v>
      </c>
      <c r="C1562" s="3">
        <v>39975</v>
      </c>
      <c r="D1562" s="4" t="s">
        <v>628</v>
      </c>
      <c r="E1562" s="4" t="s">
        <v>166</v>
      </c>
      <c r="F1562" s="5" t="str">
        <f t="shared" si="240"/>
        <v>J</v>
      </c>
      <c r="G1562" s="6">
        <v>0.91249999999999998</v>
      </c>
      <c r="H1562" s="6">
        <v>0.91527777777777775</v>
      </c>
      <c r="I1562" s="85">
        <f t="shared" si="241"/>
        <v>3.9999999999999858</v>
      </c>
      <c r="J1562" s="86">
        <f>I1562*Segmentos!$D$7*(AH1562%)*IF(ISNUMBER(AI1562),AI1562%,0)</f>
        <v>24124.799999999916</v>
      </c>
      <c r="K1562" s="86">
        <f>I1562*Segmentos!$D$7*(AL1562%)*IF(ISNUMBER(AM1562),AM1562%,0)</f>
        <v>27414.399999999911</v>
      </c>
      <c r="L1562" s="4"/>
      <c r="M1562" s="2">
        <v>1.6</v>
      </c>
      <c r="N1562" s="2">
        <v>2.2999999999999998</v>
      </c>
      <c r="O1562" s="2">
        <v>68.400000000000006</v>
      </c>
      <c r="P1562" s="2">
        <v>98.791200000000003</v>
      </c>
      <c r="Q1562" s="2">
        <v>0.46</v>
      </c>
      <c r="R1562" s="2">
        <v>0.5</v>
      </c>
      <c r="S1562" s="2">
        <v>100</v>
      </c>
      <c r="T1562" s="2">
        <v>4.6816000000000004</v>
      </c>
      <c r="U1562" s="2">
        <v>1.67</v>
      </c>
      <c r="V1562" s="2">
        <v>2.2000000000000002</v>
      </c>
      <c r="W1562" s="2">
        <v>76.900000000000006</v>
      </c>
      <c r="X1562" s="2">
        <v>21.611999999999998</v>
      </c>
      <c r="Y1562" s="2">
        <v>1.04</v>
      </c>
      <c r="Z1562" s="2">
        <v>1.9</v>
      </c>
      <c r="AA1562" s="2">
        <v>54.9</v>
      </c>
      <c r="AB1562" s="2">
        <v>18.9971</v>
      </c>
      <c r="AC1562" s="2">
        <v>2.64</v>
      </c>
      <c r="AD1562" s="2">
        <v>3.8</v>
      </c>
      <c r="AE1562" s="2">
        <v>69.400000000000006</v>
      </c>
      <c r="AF1562" s="2">
        <v>53.500500000000002</v>
      </c>
      <c r="AG1562" s="20">
        <v>1.48</v>
      </c>
      <c r="AH1562" s="20">
        <v>2.1</v>
      </c>
      <c r="AI1562" s="20">
        <v>71.8</v>
      </c>
      <c r="AJ1562" s="20">
        <v>43.329799999999999</v>
      </c>
      <c r="AK1562" s="18">
        <v>1.71</v>
      </c>
      <c r="AL1562" s="18">
        <v>2.6</v>
      </c>
      <c r="AM1562" s="18">
        <v>65.900000000000006</v>
      </c>
      <c r="AN1562" s="18">
        <v>55.461399999999998</v>
      </c>
      <c r="AO1562" s="2">
        <v>0.57999999999999996</v>
      </c>
      <c r="AP1562" s="2">
        <v>1</v>
      </c>
      <c r="AQ1562" s="2">
        <v>59.8</v>
      </c>
      <c r="AR1562" s="2">
        <v>3.9355000000000002</v>
      </c>
      <c r="AS1562" s="2">
        <v>0.92</v>
      </c>
      <c r="AT1562" s="2">
        <v>1.5</v>
      </c>
      <c r="AU1562" s="2">
        <v>63.4</v>
      </c>
      <c r="AV1562" s="2">
        <v>12.5098</v>
      </c>
      <c r="AW1562" s="2">
        <v>1.5</v>
      </c>
      <c r="AX1562" s="2">
        <v>2.4</v>
      </c>
      <c r="AY1562" s="2">
        <v>62.8</v>
      </c>
      <c r="AZ1562" s="2">
        <v>26.550599999999999</v>
      </c>
      <c r="BA1562" s="2">
        <v>2.36</v>
      </c>
      <c r="BB1562" s="2">
        <v>3.2</v>
      </c>
      <c r="BC1562" s="2">
        <v>73.5</v>
      </c>
      <c r="BD1562" s="2">
        <v>55.795400000000001</v>
      </c>
      <c r="BE1562" s="4" t="str">
        <f t="shared" si="242"/>
        <v>NO APLICA</v>
      </c>
      <c r="BF1562" s="4">
        <f t="shared" si="243"/>
        <v>1.4575999999999998</v>
      </c>
      <c r="BG1562">
        <f t="shared" si="244"/>
        <v>0.57999999999999996</v>
      </c>
      <c r="BH1562">
        <f t="shared" si="245"/>
        <v>0.92</v>
      </c>
      <c r="BI1562">
        <f t="shared" si="246"/>
        <v>2.36</v>
      </c>
      <c r="BJ1562">
        <f t="shared" si="247"/>
        <v>1.71</v>
      </c>
      <c r="BK1562">
        <f t="shared" si="248"/>
        <v>1.48</v>
      </c>
      <c r="BL1562">
        <f t="shared" si="249"/>
        <v>629.27999999999781</v>
      </c>
    </row>
    <row r="1563" spans="1:64" x14ac:dyDescent="0.2">
      <c r="A1563" s="1">
        <v>1561</v>
      </c>
      <c r="B1563" s="7" t="s">
        <v>37</v>
      </c>
      <c r="C1563" s="3">
        <v>39975</v>
      </c>
      <c r="D1563" s="4" t="s">
        <v>629</v>
      </c>
      <c r="E1563" s="4" t="s">
        <v>173</v>
      </c>
      <c r="F1563" s="5" t="str">
        <f t="shared" si="240"/>
        <v>J</v>
      </c>
      <c r="G1563" s="6">
        <v>0.87291666666666667</v>
      </c>
      <c r="H1563" s="6">
        <v>0.87430555555555556</v>
      </c>
      <c r="I1563" s="85">
        <f t="shared" si="241"/>
        <v>1.9999999999999929</v>
      </c>
      <c r="J1563" s="86">
        <f>I1563*Segmentos!$D$7*(AH1563%)*IF(ISNUMBER(AI1563),AI1563%,0)</f>
        <v>13619.199999999952</v>
      </c>
      <c r="K1563" s="86">
        <f>I1563*Segmentos!$D$7*(AL1563%)*IF(ISNUMBER(AM1563),AM1563%,0)</f>
        <v>3199.9999999999891</v>
      </c>
      <c r="L1563" s="4"/>
      <c r="M1563" s="2">
        <v>0.99</v>
      </c>
      <c r="N1563" s="2">
        <v>1.1000000000000001</v>
      </c>
      <c r="O1563" s="2">
        <v>91.4</v>
      </c>
      <c r="P1563" s="2">
        <v>82.771000000000001</v>
      </c>
      <c r="Q1563" s="2">
        <v>0</v>
      </c>
      <c r="R1563" s="2">
        <v>0</v>
      </c>
      <c r="S1563" s="8" t="s">
        <v>577</v>
      </c>
      <c r="T1563" s="2">
        <v>0</v>
      </c>
      <c r="U1563" s="2">
        <v>0.59</v>
      </c>
      <c r="V1563" s="2">
        <v>0.6</v>
      </c>
      <c r="W1563" s="2">
        <v>100</v>
      </c>
      <c r="X1563" s="2">
        <v>10.394</v>
      </c>
      <c r="Y1563" s="2">
        <v>0.09</v>
      </c>
      <c r="Z1563" s="2">
        <v>0.2</v>
      </c>
      <c r="AA1563" s="2">
        <v>50</v>
      </c>
      <c r="AB1563" s="2">
        <v>2.2309999999999999</v>
      </c>
      <c r="AC1563" s="2">
        <v>2.54</v>
      </c>
      <c r="AD1563" s="2">
        <v>2.7</v>
      </c>
      <c r="AE1563" s="2">
        <v>92.7</v>
      </c>
      <c r="AF1563" s="2">
        <v>70.146000000000001</v>
      </c>
      <c r="AG1563" s="20">
        <v>1.68</v>
      </c>
      <c r="AH1563" s="20">
        <v>1.9</v>
      </c>
      <c r="AI1563" s="20">
        <v>89.6</v>
      </c>
      <c r="AJ1563" s="20">
        <v>66.930599999999998</v>
      </c>
      <c r="AK1563" s="18">
        <v>0.36</v>
      </c>
      <c r="AL1563" s="18">
        <v>0.4</v>
      </c>
      <c r="AM1563" s="18">
        <v>100</v>
      </c>
      <c r="AN1563" s="18">
        <v>15.840400000000001</v>
      </c>
      <c r="AO1563" s="2">
        <v>0.77</v>
      </c>
      <c r="AP1563" s="2">
        <v>0.8</v>
      </c>
      <c r="AQ1563" s="2">
        <v>94.1</v>
      </c>
      <c r="AR1563" s="2">
        <v>7.11</v>
      </c>
      <c r="AS1563" s="2">
        <v>0.54</v>
      </c>
      <c r="AT1563" s="2">
        <v>0.7</v>
      </c>
      <c r="AU1563" s="2">
        <v>81.7</v>
      </c>
      <c r="AV1563" s="2">
        <v>9.9688999999999997</v>
      </c>
      <c r="AW1563" s="2">
        <v>1.62</v>
      </c>
      <c r="AX1563" s="2">
        <v>1.8</v>
      </c>
      <c r="AY1563" s="2">
        <v>88.4</v>
      </c>
      <c r="AZ1563" s="2">
        <v>39.109699999999997</v>
      </c>
      <c r="BA1563" s="2">
        <v>0.83</v>
      </c>
      <c r="BB1563" s="2">
        <v>0.8</v>
      </c>
      <c r="BC1563" s="2">
        <v>100</v>
      </c>
      <c r="BD1563" s="2">
        <v>26.5825</v>
      </c>
      <c r="BE1563" s="4" t="str">
        <f t="shared" si="242"/>
        <v>NO APLICA</v>
      </c>
      <c r="BF1563" s="4">
        <f t="shared" si="243"/>
        <v>0.95660000000000012</v>
      </c>
      <c r="BG1563">
        <f t="shared" si="244"/>
        <v>0.77</v>
      </c>
      <c r="BH1563">
        <f t="shared" si="245"/>
        <v>0.54</v>
      </c>
      <c r="BI1563">
        <f t="shared" si="246"/>
        <v>1.62</v>
      </c>
      <c r="BJ1563">
        <f t="shared" si="247"/>
        <v>0.36</v>
      </c>
      <c r="BK1563">
        <f t="shared" si="248"/>
        <v>1.68</v>
      </c>
      <c r="BL1563">
        <f t="shared" si="249"/>
        <v>201.0799999999993</v>
      </c>
    </row>
    <row r="1564" spans="1:64" x14ac:dyDescent="0.2">
      <c r="A1564" s="1">
        <v>1562</v>
      </c>
      <c r="B1564" s="7" t="s">
        <v>37</v>
      </c>
      <c r="C1564" s="3">
        <v>39975</v>
      </c>
      <c r="D1564" s="4" t="s">
        <v>628</v>
      </c>
      <c r="E1564" s="4" t="s">
        <v>173</v>
      </c>
      <c r="F1564" s="5" t="str">
        <f t="shared" si="240"/>
        <v>J</v>
      </c>
      <c r="G1564" s="6">
        <v>0.87708333333333333</v>
      </c>
      <c r="H1564" s="6">
        <v>0.87847222222222221</v>
      </c>
      <c r="I1564" s="85">
        <f t="shared" si="241"/>
        <v>1.9999999999999929</v>
      </c>
      <c r="J1564" s="86">
        <f>I1564*Segmentos!$D$7*(AH1564%)*IF(ISNUMBER(AI1564),AI1564%,0)</f>
        <v>17071.999999999942</v>
      </c>
      <c r="K1564" s="86">
        <f>I1564*Segmentos!$D$7*(AL1564%)*IF(ISNUMBER(AM1564),AM1564%,0)</f>
        <v>13727.999999999951</v>
      </c>
      <c r="L1564" s="4"/>
      <c r="M1564" s="2">
        <v>1.91</v>
      </c>
      <c r="N1564" s="2">
        <v>2.1</v>
      </c>
      <c r="O1564" s="2">
        <v>91.4</v>
      </c>
      <c r="P1564" s="2">
        <v>88.504900000000006</v>
      </c>
      <c r="Q1564" s="2">
        <v>0.46</v>
      </c>
      <c r="R1564" s="2">
        <v>0.5</v>
      </c>
      <c r="S1564" s="2">
        <v>100</v>
      </c>
      <c r="T1564" s="2">
        <v>3.512</v>
      </c>
      <c r="U1564" s="2">
        <v>0.87</v>
      </c>
      <c r="V1564" s="2">
        <v>0.9</v>
      </c>
      <c r="W1564" s="2">
        <v>100</v>
      </c>
      <c r="X1564" s="2">
        <v>8.4382000000000001</v>
      </c>
      <c r="Y1564" s="2">
        <v>2.3199999999999998</v>
      </c>
      <c r="Z1564" s="2">
        <v>2.8</v>
      </c>
      <c r="AA1564" s="2">
        <v>82.9</v>
      </c>
      <c r="AB1564" s="2">
        <v>31.657499999999999</v>
      </c>
      <c r="AC1564" s="2">
        <v>2.96</v>
      </c>
      <c r="AD1564" s="2">
        <v>3.1</v>
      </c>
      <c r="AE1564" s="2">
        <v>96.3</v>
      </c>
      <c r="AF1564" s="2">
        <v>44.897100000000002</v>
      </c>
      <c r="AG1564" s="20">
        <v>2.16</v>
      </c>
      <c r="AH1564" s="20">
        <v>2.2000000000000002</v>
      </c>
      <c r="AI1564" s="20">
        <v>97</v>
      </c>
      <c r="AJ1564" s="20">
        <v>47.366799999999998</v>
      </c>
      <c r="AK1564" s="18">
        <v>1.69</v>
      </c>
      <c r="AL1564" s="18">
        <v>2</v>
      </c>
      <c r="AM1564" s="18">
        <v>85.8</v>
      </c>
      <c r="AN1564" s="18">
        <v>41.138100000000001</v>
      </c>
      <c r="AO1564" s="2">
        <v>0.37</v>
      </c>
      <c r="AP1564" s="2">
        <v>0.4</v>
      </c>
      <c r="AQ1564" s="2">
        <v>88.6</v>
      </c>
      <c r="AR1564" s="2">
        <v>1.8845000000000001</v>
      </c>
      <c r="AS1564" s="2">
        <v>1.41</v>
      </c>
      <c r="AT1564" s="2">
        <v>1.4</v>
      </c>
      <c r="AU1564" s="2">
        <v>100</v>
      </c>
      <c r="AV1564" s="2">
        <v>14.4071</v>
      </c>
      <c r="AW1564" s="2">
        <v>2.7</v>
      </c>
      <c r="AX1564" s="2">
        <v>3.2</v>
      </c>
      <c r="AY1564" s="2">
        <v>84.6</v>
      </c>
      <c r="AZ1564" s="2">
        <v>35.881399999999999</v>
      </c>
      <c r="BA1564" s="2">
        <v>2.0499999999999998</v>
      </c>
      <c r="BB1564" s="2">
        <v>2.1</v>
      </c>
      <c r="BC1564" s="2">
        <v>96</v>
      </c>
      <c r="BD1564" s="2">
        <v>36.331800000000001</v>
      </c>
      <c r="BE1564" s="4" t="str">
        <f t="shared" si="242"/>
        <v>NO APLICA</v>
      </c>
      <c r="BF1564" s="4">
        <f t="shared" si="243"/>
        <v>1.7866000000000004</v>
      </c>
      <c r="BG1564">
        <f t="shared" si="244"/>
        <v>0.37</v>
      </c>
      <c r="BH1564">
        <f t="shared" si="245"/>
        <v>1.41</v>
      </c>
      <c r="BI1564">
        <f t="shared" si="246"/>
        <v>2.7</v>
      </c>
      <c r="BJ1564">
        <f t="shared" si="247"/>
        <v>1.69</v>
      </c>
      <c r="BK1564">
        <f t="shared" si="248"/>
        <v>2.16</v>
      </c>
      <c r="BL1564">
        <f t="shared" si="249"/>
        <v>383.87999999999869</v>
      </c>
    </row>
    <row r="1565" spans="1:64" x14ac:dyDescent="0.2">
      <c r="A1565" s="1">
        <v>1563</v>
      </c>
      <c r="B1565" s="7" t="s">
        <v>43</v>
      </c>
      <c r="C1565" s="3">
        <v>39975</v>
      </c>
      <c r="D1565" s="4" t="s">
        <v>629</v>
      </c>
      <c r="E1565" s="4" t="s">
        <v>170</v>
      </c>
      <c r="F1565" s="5" t="str">
        <f t="shared" si="240"/>
        <v>J</v>
      </c>
      <c r="G1565" s="6">
        <v>0.91736111111111107</v>
      </c>
      <c r="H1565" s="6">
        <v>0.93333333333333324</v>
      </c>
      <c r="I1565" s="85">
        <f t="shared" si="241"/>
        <v>22.999999999999918</v>
      </c>
      <c r="J1565" s="86">
        <f>I1565*Segmentos!$D$7*(AH1565%)*IF(ISNUMBER(AI1565),AI1565%,0)</f>
        <v>56717.999999999804</v>
      </c>
      <c r="K1565" s="86">
        <f>I1565*Segmentos!$D$7*(AL1565%)*IF(ISNUMBER(AM1565),AM1565%,0)</f>
        <v>113619.99999999959</v>
      </c>
      <c r="L1565" s="4"/>
      <c r="M1565" s="2">
        <v>0.94</v>
      </c>
      <c r="N1565" s="2">
        <v>2.1</v>
      </c>
      <c r="O1565" s="2">
        <v>45.3</v>
      </c>
      <c r="P1565" s="2">
        <v>50.905299999999997</v>
      </c>
      <c r="Q1565" s="2">
        <v>0.48</v>
      </c>
      <c r="R1565" s="2">
        <v>2</v>
      </c>
      <c r="S1565" s="2">
        <v>24.4</v>
      </c>
      <c r="T1565" s="2">
        <v>4.3258999999999999</v>
      </c>
      <c r="U1565" s="2">
        <v>1.45</v>
      </c>
      <c r="V1565" s="2">
        <v>2.5</v>
      </c>
      <c r="W1565" s="2">
        <v>58.2</v>
      </c>
      <c r="X1565" s="2">
        <v>16.4117</v>
      </c>
      <c r="Y1565" s="2">
        <v>1.23</v>
      </c>
      <c r="Z1565" s="2">
        <v>2.8</v>
      </c>
      <c r="AA1565" s="2">
        <v>43.6</v>
      </c>
      <c r="AB1565" s="2">
        <v>19.598700000000001</v>
      </c>
      <c r="AC1565" s="2">
        <v>0.59</v>
      </c>
      <c r="AD1565" s="2">
        <v>1.2</v>
      </c>
      <c r="AE1565" s="2">
        <v>49.4</v>
      </c>
      <c r="AF1565" s="2">
        <v>10.568899999999999</v>
      </c>
      <c r="AG1565" s="20">
        <v>0.6</v>
      </c>
      <c r="AH1565" s="20">
        <v>1.5</v>
      </c>
      <c r="AI1565" s="20">
        <v>41.1</v>
      </c>
      <c r="AJ1565" s="20">
        <v>15.4786</v>
      </c>
      <c r="AK1565" s="18">
        <v>1.24</v>
      </c>
      <c r="AL1565" s="18">
        <v>2.6</v>
      </c>
      <c r="AM1565" s="18">
        <v>47.5</v>
      </c>
      <c r="AN1565" s="18">
        <v>35.426699999999997</v>
      </c>
      <c r="AO1565" s="2">
        <v>0.06</v>
      </c>
      <c r="AP1565" s="2">
        <v>0.6</v>
      </c>
      <c r="AQ1565" s="2">
        <v>11.1</v>
      </c>
      <c r="AR1565" s="2">
        <v>0.38219999999999998</v>
      </c>
      <c r="AS1565" s="2">
        <v>0.06</v>
      </c>
      <c r="AT1565" s="2">
        <v>0.2</v>
      </c>
      <c r="AU1565" s="2">
        <v>30.4</v>
      </c>
      <c r="AV1565" s="2">
        <v>0.70220000000000005</v>
      </c>
      <c r="AW1565" s="2">
        <v>1.1100000000000001</v>
      </c>
      <c r="AX1565" s="2">
        <v>2</v>
      </c>
      <c r="AY1565" s="2">
        <v>55.5</v>
      </c>
      <c r="AZ1565" s="2">
        <v>17.235399999999998</v>
      </c>
      <c r="BA1565" s="2">
        <v>1.57</v>
      </c>
      <c r="BB1565" s="2">
        <v>3.6</v>
      </c>
      <c r="BC1565" s="2">
        <v>43.2</v>
      </c>
      <c r="BD1565" s="2">
        <v>32.585500000000003</v>
      </c>
      <c r="BE1565" s="4" t="str">
        <f t="shared" si="242"/>
        <v>NO APLICA</v>
      </c>
      <c r="BF1565" s="4">
        <f t="shared" si="243"/>
        <v>0.69779999999999998</v>
      </c>
      <c r="BG1565">
        <f t="shared" si="244"/>
        <v>0.06</v>
      </c>
      <c r="BH1565">
        <f t="shared" si="245"/>
        <v>0.06</v>
      </c>
      <c r="BI1565">
        <f t="shared" si="246"/>
        <v>1.57</v>
      </c>
      <c r="BJ1565">
        <f t="shared" si="247"/>
        <v>1.24</v>
      </c>
      <c r="BK1565">
        <f t="shared" si="248"/>
        <v>0.6</v>
      </c>
      <c r="BL1565">
        <f t="shared" si="249"/>
        <v>2187.9899999999925</v>
      </c>
    </row>
    <row r="1566" spans="1:64" x14ac:dyDescent="0.2">
      <c r="A1566" s="1">
        <v>1564</v>
      </c>
      <c r="B1566" s="7" t="s">
        <v>14</v>
      </c>
      <c r="C1566" s="3">
        <v>39975</v>
      </c>
      <c r="D1566" s="4" t="s">
        <v>626</v>
      </c>
      <c r="E1566" s="4" t="s">
        <v>163</v>
      </c>
      <c r="F1566" s="5" t="str">
        <f t="shared" si="240"/>
        <v>J</v>
      </c>
      <c r="G1566" s="6">
        <v>0.85138888888888886</v>
      </c>
      <c r="H1566" s="6">
        <v>0.875</v>
      </c>
      <c r="I1566" s="85">
        <f t="shared" si="241"/>
        <v>34.000000000000043</v>
      </c>
      <c r="J1566" s="86">
        <f>I1566*Segmentos!$D$7*(AH1566%)*IF(ISNUMBER(AI1566),AI1566%,0)</f>
        <v>751658.40000000095</v>
      </c>
      <c r="K1566" s="86">
        <f>I1566*Segmentos!$D$7*(AL1566%)*IF(ISNUMBER(AM1566),AM1566%,0)</f>
        <v>1135831.2000000016</v>
      </c>
      <c r="L1566" s="4"/>
      <c r="M1566" s="2">
        <v>7</v>
      </c>
      <c r="N1566" s="2">
        <v>10.7</v>
      </c>
      <c r="O1566" s="2">
        <v>65.599999999999994</v>
      </c>
      <c r="P1566" s="2">
        <v>83.000600000000006</v>
      </c>
      <c r="Q1566" s="2">
        <v>4.0599999999999996</v>
      </c>
      <c r="R1566" s="2">
        <v>6.2</v>
      </c>
      <c r="S1566" s="2">
        <v>65.8</v>
      </c>
      <c r="T1566" s="2">
        <v>8.0221999999999998</v>
      </c>
      <c r="U1566" s="2">
        <v>7.1</v>
      </c>
      <c r="V1566" s="2">
        <v>11.7</v>
      </c>
      <c r="W1566" s="2">
        <v>60.6</v>
      </c>
      <c r="X1566" s="2">
        <v>17.642099999999999</v>
      </c>
      <c r="Y1566" s="2">
        <v>6.05</v>
      </c>
      <c r="Z1566" s="2">
        <v>10.1</v>
      </c>
      <c r="AA1566" s="2">
        <v>59.8</v>
      </c>
      <c r="AB1566" s="2">
        <v>21.167899999999999</v>
      </c>
      <c r="AC1566" s="2">
        <v>9.2899999999999991</v>
      </c>
      <c r="AD1566" s="2">
        <v>12.8</v>
      </c>
      <c r="AE1566" s="2">
        <v>72.7</v>
      </c>
      <c r="AF1566" s="2">
        <v>36.168399999999998</v>
      </c>
      <c r="AG1566" s="20">
        <v>5.53</v>
      </c>
      <c r="AH1566" s="20">
        <v>8.9</v>
      </c>
      <c r="AI1566" s="20">
        <v>62.1</v>
      </c>
      <c r="AJ1566" s="20">
        <v>31.1355</v>
      </c>
      <c r="AK1566" s="18">
        <v>8.32</v>
      </c>
      <c r="AL1566" s="18">
        <v>12.3</v>
      </c>
      <c r="AM1566" s="18">
        <v>67.900000000000006</v>
      </c>
      <c r="AN1566" s="18">
        <v>51.865099999999998</v>
      </c>
      <c r="AO1566" s="2">
        <v>6.4</v>
      </c>
      <c r="AP1566" s="2">
        <v>11.2</v>
      </c>
      <c r="AQ1566" s="2">
        <v>57.3</v>
      </c>
      <c r="AR1566" s="2">
        <v>8.2880000000000003</v>
      </c>
      <c r="AS1566" s="2">
        <v>5.2</v>
      </c>
      <c r="AT1566" s="2">
        <v>7.7</v>
      </c>
      <c r="AU1566" s="2">
        <v>67.2</v>
      </c>
      <c r="AV1566" s="2">
        <v>13.5924</v>
      </c>
      <c r="AW1566" s="2">
        <v>5.93</v>
      </c>
      <c r="AX1566" s="2">
        <v>10.4</v>
      </c>
      <c r="AY1566" s="2">
        <v>57.1</v>
      </c>
      <c r="AZ1566" s="2">
        <v>20.210699999999999</v>
      </c>
      <c r="BA1566" s="2">
        <v>9.01</v>
      </c>
      <c r="BB1566" s="2">
        <v>12.4</v>
      </c>
      <c r="BC1566" s="2">
        <v>72.5</v>
      </c>
      <c r="BD1566" s="2">
        <v>40.909500000000001</v>
      </c>
      <c r="BE1566" s="4" t="str">
        <f t="shared" si="242"/>
        <v>NO APLICA</v>
      </c>
      <c r="BF1566" s="4">
        <f t="shared" si="243"/>
        <v>6.8638000000000003</v>
      </c>
      <c r="BG1566">
        <f t="shared" si="244"/>
        <v>6.4</v>
      </c>
      <c r="BH1566">
        <f t="shared" si="245"/>
        <v>5.2</v>
      </c>
      <c r="BI1566">
        <f t="shared" si="246"/>
        <v>9.01</v>
      </c>
      <c r="BJ1566">
        <f t="shared" si="247"/>
        <v>8.32</v>
      </c>
      <c r="BK1566">
        <f t="shared" si="248"/>
        <v>5.53</v>
      </c>
      <c r="BL1566">
        <f t="shared" si="249"/>
        <v>23865.280000000024</v>
      </c>
    </row>
    <row r="1567" spans="1:64" x14ac:dyDescent="0.2">
      <c r="A1567" s="1">
        <v>1565</v>
      </c>
      <c r="B1567" s="7" t="s">
        <v>10</v>
      </c>
      <c r="C1567" s="3">
        <v>39975</v>
      </c>
      <c r="D1567" s="4" t="s">
        <v>8</v>
      </c>
      <c r="E1567" s="4" t="s">
        <v>164</v>
      </c>
      <c r="F1567" s="5" t="str">
        <f t="shared" si="240"/>
        <v>J</v>
      </c>
      <c r="G1567" s="6">
        <v>0.87361111111111101</v>
      </c>
      <c r="H1567" s="6">
        <v>0.91874999999999996</v>
      </c>
      <c r="I1567" s="85">
        <f t="shared" si="241"/>
        <v>65.000000000000085</v>
      </c>
      <c r="J1567" s="86">
        <f>I1567*Segmentos!$D$7*(AH1567%)*IF(ISNUMBER(AI1567),AI1567%,0)</f>
        <v>1294020.0000000014</v>
      </c>
      <c r="K1567" s="86">
        <f>I1567*Segmentos!$D$7*(AL1567%)*IF(ISNUMBER(AM1567),AM1567%,0)</f>
        <v>1052168.0000000014</v>
      </c>
      <c r="L1567" s="4"/>
      <c r="M1567" s="2">
        <v>4.4800000000000004</v>
      </c>
      <c r="N1567" s="2">
        <v>17.899999999999999</v>
      </c>
      <c r="O1567" s="2">
        <v>25</v>
      </c>
      <c r="P1567" s="2">
        <v>85.781700000000001</v>
      </c>
      <c r="Q1567" s="2">
        <v>2.27</v>
      </c>
      <c r="R1567" s="2">
        <v>9.8000000000000007</v>
      </c>
      <c r="S1567" s="2">
        <v>23.1</v>
      </c>
      <c r="T1567" s="2">
        <v>7.2534999999999998</v>
      </c>
      <c r="U1567" s="2">
        <v>2.31</v>
      </c>
      <c r="V1567" s="2">
        <v>15.4</v>
      </c>
      <c r="W1567" s="2">
        <v>15</v>
      </c>
      <c r="X1567" s="2">
        <v>9.2790999999999997</v>
      </c>
      <c r="Y1567" s="2">
        <v>4.1500000000000004</v>
      </c>
      <c r="Z1567" s="2">
        <v>16.899999999999999</v>
      </c>
      <c r="AA1567" s="2">
        <v>24.5</v>
      </c>
      <c r="AB1567" s="2">
        <v>23.459499999999998</v>
      </c>
      <c r="AC1567" s="2">
        <v>7.29</v>
      </c>
      <c r="AD1567" s="2">
        <v>24.5</v>
      </c>
      <c r="AE1567" s="2">
        <v>29.8</v>
      </c>
      <c r="AF1567" s="2">
        <v>45.7896</v>
      </c>
      <c r="AG1567" s="20">
        <v>4.96</v>
      </c>
      <c r="AH1567" s="20">
        <v>21</v>
      </c>
      <c r="AI1567" s="20">
        <v>23.7</v>
      </c>
      <c r="AJ1567" s="20">
        <v>45.0762</v>
      </c>
      <c r="AK1567" s="18">
        <v>4.05</v>
      </c>
      <c r="AL1567" s="18">
        <v>15.1</v>
      </c>
      <c r="AM1567" s="18">
        <v>26.8</v>
      </c>
      <c r="AN1567" s="18">
        <v>40.705500000000001</v>
      </c>
      <c r="AO1567" s="2">
        <v>3.02</v>
      </c>
      <c r="AP1567" s="2">
        <v>15.1</v>
      </c>
      <c r="AQ1567" s="2">
        <v>20</v>
      </c>
      <c r="AR1567" s="2">
        <v>6.3249000000000004</v>
      </c>
      <c r="AS1567" s="2">
        <v>1.92</v>
      </c>
      <c r="AT1567" s="2">
        <v>11.3</v>
      </c>
      <c r="AU1567" s="2">
        <v>17.100000000000001</v>
      </c>
      <c r="AV1567" s="2">
        <v>8.1037999999999997</v>
      </c>
      <c r="AW1567" s="2">
        <v>5.7</v>
      </c>
      <c r="AX1567" s="2">
        <v>21.9</v>
      </c>
      <c r="AY1567" s="2">
        <v>26</v>
      </c>
      <c r="AZ1567" s="2">
        <v>31.341899999999999</v>
      </c>
      <c r="BA1567" s="2">
        <v>5.46</v>
      </c>
      <c r="BB1567" s="2">
        <v>19.5</v>
      </c>
      <c r="BC1567" s="2">
        <v>27.9</v>
      </c>
      <c r="BD1567" s="2">
        <v>40.011099999999999</v>
      </c>
      <c r="BE1567" s="4" t="str">
        <f t="shared" si="242"/>
        <v>NO APLICA</v>
      </c>
      <c r="BF1567" s="4">
        <f t="shared" si="243"/>
        <v>3.6627999999999998</v>
      </c>
      <c r="BG1567">
        <f t="shared" si="244"/>
        <v>3.02</v>
      </c>
      <c r="BH1567">
        <f t="shared" si="245"/>
        <v>1.92</v>
      </c>
      <c r="BI1567">
        <f t="shared" si="246"/>
        <v>5.7</v>
      </c>
      <c r="BJ1567">
        <f t="shared" si="247"/>
        <v>4.05</v>
      </c>
      <c r="BK1567">
        <f t="shared" si="248"/>
        <v>4.96</v>
      </c>
      <c r="BL1567">
        <f t="shared" si="249"/>
        <v>29087.500000000033</v>
      </c>
    </row>
    <row r="1568" spans="1:64" x14ac:dyDescent="0.2">
      <c r="A1568" s="1">
        <v>1566</v>
      </c>
      <c r="B1568" s="7" t="s">
        <v>89</v>
      </c>
      <c r="C1568" s="3">
        <v>39975</v>
      </c>
      <c r="D1568" s="4" t="s">
        <v>628</v>
      </c>
      <c r="E1568" s="4" t="s">
        <v>169</v>
      </c>
      <c r="F1568" s="5" t="str">
        <f t="shared" si="240"/>
        <v>J</v>
      </c>
      <c r="G1568" s="6">
        <v>0.84097222222222223</v>
      </c>
      <c r="H1568" s="6">
        <v>0.87708333333333333</v>
      </c>
      <c r="I1568" s="85">
        <f t="shared" si="241"/>
        <v>51.999999999999972</v>
      </c>
      <c r="J1568" s="86">
        <f>I1568*Segmentos!$D$7*(AH1568%)*IF(ISNUMBER(AI1568),AI1568%,0)</f>
        <v>266323.19999999995</v>
      </c>
      <c r="K1568" s="86">
        <f>I1568*Segmentos!$D$7*(AL1568%)*IF(ISNUMBER(AM1568),AM1568%,0)</f>
        <v>201676.7999999999</v>
      </c>
      <c r="L1568" s="4"/>
      <c r="M1568" s="2">
        <v>1.1299999999999999</v>
      </c>
      <c r="N1568" s="2">
        <v>3.8</v>
      </c>
      <c r="O1568" s="2">
        <v>29.6</v>
      </c>
      <c r="P1568" s="2">
        <v>83.742800000000003</v>
      </c>
      <c r="Q1568" s="2">
        <v>0.43</v>
      </c>
      <c r="R1568" s="2">
        <v>1</v>
      </c>
      <c r="S1568" s="2">
        <v>42.3</v>
      </c>
      <c r="T1568" s="2">
        <v>5.2767999999999997</v>
      </c>
      <c r="U1568" s="2">
        <v>0.17</v>
      </c>
      <c r="V1568" s="2">
        <v>2.2999999999999998</v>
      </c>
      <c r="W1568" s="2">
        <v>7.4</v>
      </c>
      <c r="X1568" s="2">
        <v>2.6766999999999999</v>
      </c>
      <c r="Y1568" s="2">
        <v>1.94</v>
      </c>
      <c r="Z1568" s="2">
        <v>6.6</v>
      </c>
      <c r="AA1568" s="2">
        <v>29.4</v>
      </c>
      <c r="AB1568" s="2">
        <v>42.670099999999998</v>
      </c>
      <c r="AC1568" s="2">
        <v>1.36</v>
      </c>
      <c r="AD1568" s="2">
        <v>3.6</v>
      </c>
      <c r="AE1568" s="2">
        <v>37.299999999999997</v>
      </c>
      <c r="AF1568" s="2">
        <v>33.119199999999999</v>
      </c>
      <c r="AG1568" s="20">
        <v>1.29</v>
      </c>
      <c r="AH1568" s="20">
        <v>4.4000000000000004</v>
      </c>
      <c r="AI1568" s="20">
        <v>29.1</v>
      </c>
      <c r="AJ1568" s="20">
        <v>45.523699999999998</v>
      </c>
      <c r="AK1568" s="18">
        <v>0.98</v>
      </c>
      <c r="AL1568" s="18">
        <v>3.2</v>
      </c>
      <c r="AM1568" s="18">
        <v>30.3</v>
      </c>
      <c r="AN1568" s="18">
        <v>38.219000000000001</v>
      </c>
      <c r="AO1568" s="2">
        <v>0.24</v>
      </c>
      <c r="AP1568" s="2">
        <v>0.8</v>
      </c>
      <c r="AQ1568" s="2">
        <v>31.3</v>
      </c>
      <c r="AR1568" s="2">
        <v>1.9728000000000001</v>
      </c>
      <c r="AS1568" s="2">
        <v>0.5</v>
      </c>
      <c r="AT1568" s="2">
        <v>2.7</v>
      </c>
      <c r="AU1568" s="2">
        <v>18.7</v>
      </c>
      <c r="AV1568" s="2">
        <v>8.1592000000000002</v>
      </c>
      <c r="AW1568" s="2">
        <v>1.26</v>
      </c>
      <c r="AX1568" s="2">
        <v>4.7</v>
      </c>
      <c r="AY1568" s="2">
        <v>26.8</v>
      </c>
      <c r="AZ1568" s="2">
        <v>26.952300000000001</v>
      </c>
      <c r="BA1568" s="2">
        <v>1.64</v>
      </c>
      <c r="BB1568" s="2">
        <v>4.5999999999999996</v>
      </c>
      <c r="BC1568" s="2">
        <v>35.4</v>
      </c>
      <c r="BD1568" s="2">
        <v>46.658499999999997</v>
      </c>
      <c r="BE1568" s="4" t="str">
        <f t="shared" si="242"/>
        <v>NO APLICA</v>
      </c>
      <c r="BF1568" s="4">
        <f t="shared" si="243"/>
        <v>0.93680000000000008</v>
      </c>
      <c r="BG1568">
        <f t="shared" si="244"/>
        <v>0.24</v>
      </c>
      <c r="BH1568">
        <f t="shared" si="245"/>
        <v>0.5</v>
      </c>
      <c r="BI1568">
        <f t="shared" si="246"/>
        <v>1.64</v>
      </c>
      <c r="BJ1568">
        <f t="shared" si="247"/>
        <v>0.98</v>
      </c>
      <c r="BK1568">
        <f t="shared" si="248"/>
        <v>1.29</v>
      </c>
      <c r="BL1568">
        <f t="shared" si="249"/>
        <v>5848.9599999999964</v>
      </c>
    </row>
    <row r="1569" spans="1:64" x14ac:dyDescent="0.2">
      <c r="A1569" s="1">
        <v>1567</v>
      </c>
      <c r="B1569" s="7" t="s">
        <v>83</v>
      </c>
      <c r="C1569" s="3">
        <v>39975</v>
      </c>
      <c r="D1569" s="4" t="s">
        <v>629</v>
      </c>
      <c r="E1569" s="4" t="s">
        <v>170</v>
      </c>
      <c r="F1569" s="5" t="str">
        <f t="shared" si="240"/>
        <v>J</v>
      </c>
      <c r="G1569" s="6">
        <v>0.875</v>
      </c>
      <c r="H1569" s="6">
        <v>0.88958333333333339</v>
      </c>
      <c r="I1569" s="85">
        <f t="shared" si="241"/>
        <v>21.000000000000085</v>
      </c>
      <c r="J1569" s="86">
        <f>I1569*Segmentos!$D$7*(AH1569%)*IF(ISNUMBER(AI1569),AI1569%,0)</f>
        <v>51878.400000000212</v>
      </c>
      <c r="K1569" s="86">
        <f>I1569*Segmentos!$D$7*(AL1569%)*IF(ISNUMBER(AM1569),AM1569%,0)</f>
        <v>53046.000000000211</v>
      </c>
      <c r="L1569" s="4"/>
      <c r="M1569" s="2">
        <v>0.62</v>
      </c>
      <c r="N1569" s="2">
        <v>1.5</v>
      </c>
      <c r="O1569" s="2">
        <v>40.4</v>
      </c>
      <c r="P1569" s="2">
        <v>54.352400000000003</v>
      </c>
      <c r="Q1569" s="2">
        <v>0.98</v>
      </c>
      <c r="R1569" s="2">
        <v>1.2</v>
      </c>
      <c r="S1569" s="2">
        <v>78.900000000000006</v>
      </c>
      <c r="T1569" s="2">
        <v>14.204599999999999</v>
      </c>
      <c r="U1569" s="2">
        <v>0.98</v>
      </c>
      <c r="V1569" s="2">
        <v>1.6</v>
      </c>
      <c r="W1569" s="2">
        <v>61.4</v>
      </c>
      <c r="X1569" s="2">
        <v>17.922999999999998</v>
      </c>
      <c r="Y1569" s="2">
        <v>0.49</v>
      </c>
      <c r="Z1569" s="2">
        <v>0.9</v>
      </c>
      <c r="AA1569" s="2">
        <v>57</v>
      </c>
      <c r="AB1569" s="2">
        <v>12.5581</v>
      </c>
      <c r="AC1569" s="2">
        <v>0.34</v>
      </c>
      <c r="AD1569" s="2">
        <v>2.2999999999999998</v>
      </c>
      <c r="AE1569" s="2">
        <v>14.8</v>
      </c>
      <c r="AF1569" s="2">
        <v>9.6667000000000005</v>
      </c>
      <c r="AG1569" s="20">
        <v>0.61</v>
      </c>
      <c r="AH1569" s="20">
        <v>1.6</v>
      </c>
      <c r="AI1569" s="20">
        <v>38.6</v>
      </c>
      <c r="AJ1569" s="20">
        <v>25.061800000000002</v>
      </c>
      <c r="AK1569" s="18">
        <v>0.64</v>
      </c>
      <c r="AL1569" s="18">
        <v>1.5</v>
      </c>
      <c r="AM1569" s="18">
        <v>42.1</v>
      </c>
      <c r="AN1569" s="18">
        <v>29.290500000000002</v>
      </c>
      <c r="AO1569" s="2">
        <v>0.22</v>
      </c>
      <c r="AP1569" s="2">
        <v>0.8</v>
      </c>
      <c r="AQ1569" s="2">
        <v>26.9</v>
      </c>
      <c r="AR1569" s="2">
        <v>2.1080000000000001</v>
      </c>
      <c r="AS1569" s="2">
        <v>0.39</v>
      </c>
      <c r="AT1569" s="2">
        <v>1</v>
      </c>
      <c r="AU1569" s="2">
        <v>38.9</v>
      </c>
      <c r="AV1569" s="2">
        <v>7.4720000000000004</v>
      </c>
      <c r="AW1569" s="2">
        <v>0.95</v>
      </c>
      <c r="AX1569" s="2">
        <v>1.9</v>
      </c>
      <c r="AY1569" s="2">
        <v>50.1</v>
      </c>
      <c r="AZ1569" s="2">
        <v>23.884399999999999</v>
      </c>
      <c r="BA1569" s="2">
        <v>0.63</v>
      </c>
      <c r="BB1569" s="2">
        <v>1.8</v>
      </c>
      <c r="BC1569" s="2">
        <v>35</v>
      </c>
      <c r="BD1569" s="2">
        <v>20.888000000000002</v>
      </c>
      <c r="BE1569" s="4" t="str">
        <f t="shared" si="242"/>
        <v>NO APLICA</v>
      </c>
      <c r="BF1569" s="4">
        <f t="shared" si="243"/>
        <v>0.5885999999999999</v>
      </c>
      <c r="BG1569">
        <f t="shared" si="244"/>
        <v>0.22</v>
      </c>
      <c r="BH1569">
        <f t="shared" si="245"/>
        <v>0.39</v>
      </c>
      <c r="BI1569">
        <f t="shared" si="246"/>
        <v>0.95</v>
      </c>
      <c r="BJ1569">
        <f t="shared" si="247"/>
        <v>0.64</v>
      </c>
      <c r="BK1569">
        <f t="shared" si="248"/>
        <v>0.61</v>
      </c>
      <c r="BL1569">
        <f t="shared" si="249"/>
        <v>1272.6000000000051</v>
      </c>
    </row>
    <row r="1570" spans="1:64" x14ac:dyDescent="0.2">
      <c r="A1570" s="1">
        <v>1568</v>
      </c>
      <c r="B1570" s="7" t="s">
        <v>23</v>
      </c>
      <c r="C1570" s="3">
        <v>39975</v>
      </c>
      <c r="D1570" s="4" t="s">
        <v>629</v>
      </c>
      <c r="E1570" s="4" t="s">
        <v>170</v>
      </c>
      <c r="F1570" s="5" t="str">
        <f t="shared" si="240"/>
        <v>J</v>
      </c>
      <c r="G1570" s="6">
        <v>0.90208333333333324</v>
      </c>
      <c r="H1570" s="6">
        <v>0.91666666666666663</v>
      </c>
      <c r="I1570" s="85">
        <f t="shared" si="241"/>
        <v>21.000000000000085</v>
      </c>
      <c r="J1570" s="86">
        <f>I1570*Segmentos!$D$7*(AH1570%)*IF(ISNUMBER(AI1570),AI1570%,0)</f>
        <v>53004.000000000211</v>
      </c>
      <c r="K1570" s="86">
        <f>I1570*Segmentos!$D$7*(AL1570%)*IF(ISNUMBER(AM1570),AM1570%,0)</f>
        <v>110812.80000000044</v>
      </c>
      <c r="L1570" s="4"/>
      <c r="M1570" s="2">
        <v>0.98</v>
      </c>
      <c r="N1570" s="2">
        <v>1.3</v>
      </c>
      <c r="O1570" s="2">
        <v>72.7</v>
      </c>
      <c r="P1570" s="2">
        <v>45.275500000000001</v>
      </c>
      <c r="Q1570" s="2">
        <v>0.36</v>
      </c>
      <c r="R1570" s="2">
        <v>1.2</v>
      </c>
      <c r="S1570" s="2">
        <v>30.6</v>
      </c>
      <c r="T1570" s="2">
        <v>2.7446000000000002</v>
      </c>
      <c r="U1570" s="2">
        <v>2.2000000000000002</v>
      </c>
      <c r="V1570" s="2">
        <v>2.6</v>
      </c>
      <c r="W1570" s="2">
        <v>84</v>
      </c>
      <c r="X1570" s="2">
        <v>21.335100000000001</v>
      </c>
      <c r="Y1570" s="2">
        <v>1.34</v>
      </c>
      <c r="Z1570" s="2">
        <v>1.6</v>
      </c>
      <c r="AA1570" s="2">
        <v>83.1</v>
      </c>
      <c r="AB1570" s="2">
        <v>18.233000000000001</v>
      </c>
      <c r="AC1570" s="2">
        <v>0.2</v>
      </c>
      <c r="AD1570" s="2">
        <v>0.4</v>
      </c>
      <c r="AE1570" s="2">
        <v>49.2</v>
      </c>
      <c r="AF1570" s="2">
        <v>2.9628000000000001</v>
      </c>
      <c r="AG1570" s="20">
        <v>0.61</v>
      </c>
      <c r="AH1570" s="20">
        <v>1</v>
      </c>
      <c r="AI1570" s="20">
        <v>63.1</v>
      </c>
      <c r="AJ1570" s="20">
        <v>13.4099</v>
      </c>
      <c r="AK1570" s="18">
        <v>1.31</v>
      </c>
      <c r="AL1570" s="18">
        <v>1.7</v>
      </c>
      <c r="AM1570" s="18">
        <v>77.599999999999994</v>
      </c>
      <c r="AN1570" s="18">
        <v>31.865600000000001</v>
      </c>
      <c r="AO1570" s="2">
        <v>0.08</v>
      </c>
      <c r="AP1570" s="2">
        <v>0.6</v>
      </c>
      <c r="AQ1570" s="2">
        <v>13.1</v>
      </c>
      <c r="AR1570" s="2">
        <v>0.4073</v>
      </c>
      <c r="AS1570" s="2">
        <v>0.11</v>
      </c>
      <c r="AT1570" s="2">
        <v>0.5</v>
      </c>
      <c r="AU1570" s="2">
        <v>24.2</v>
      </c>
      <c r="AV1570" s="2">
        <v>1.1418999999999999</v>
      </c>
      <c r="AW1570" s="2">
        <v>1.3</v>
      </c>
      <c r="AX1570" s="2">
        <v>1.9</v>
      </c>
      <c r="AY1570" s="2">
        <v>70.2</v>
      </c>
      <c r="AZ1570" s="2">
        <v>17.275500000000001</v>
      </c>
      <c r="BA1570" s="2">
        <v>1.49</v>
      </c>
      <c r="BB1570" s="2">
        <v>1.7</v>
      </c>
      <c r="BC1570" s="2">
        <v>88.6</v>
      </c>
      <c r="BD1570" s="2">
        <v>26.450800000000001</v>
      </c>
      <c r="BE1570" s="4" t="str">
        <f t="shared" si="242"/>
        <v>NO APLICA</v>
      </c>
      <c r="BF1570" s="4">
        <f t="shared" si="243"/>
        <v>0.70500000000000007</v>
      </c>
      <c r="BG1570">
        <f t="shared" si="244"/>
        <v>0.08</v>
      </c>
      <c r="BH1570">
        <f t="shared" si="245"/>
        <v>0.11</v>
      </c>
      <c r="BI1570">
        <f t="shared" si="246"/>
        <v>1.49</v>
      </c>
      <c r="BJ1570">
        <f t="shared" si="247"/>
        <v>1.31</v>
      </c>
      <c r="BK1570">
        <f t="shared" si="248"/>
        <v>0.61</v>
      </c>
      <c r="BL1570">
        <f t="shared" si="249"/>
        <v>1984.7100000000082</v>
      </c>
    </row>
    <row r="1571" spans="1:64" x14ac:dyDescent="0.2">
      <c r="A1571" s="1">
        <v>1569</v>
      </c>
      <c r="B1571" s="7" t="s">
        <v>25</v>
      </c>
      <c r="C1571" s="3">
        <v>39975</v>
      </c>
      <c r="D1571" s="4" t="s">
        <v>629</v>
      </c>
      <c r="E1571" s="4" t="s">
        <v>171</v>
      </c>
      <c r="F1571" s="5" t="str">
        <f t="shared" si="240"/>
        <v>J</v>
      </c>
      <c r="G1571" s="6">
        <v>0.89513888888888893</v>
      </c>
      <c r="H1571" s="6">
        <v>0.8965277777777777</v>
      </c>
      <c r="I1571" s="85">
        <f t="shared" si="241"/>
        <v>1.999999999999833</v>
      </c>
      <c r="J1571" s="86">
        <f>I1571*Segmentos!$D$7*(AH1571%)*IF(ISNUMBER(AI1571),AI1571%,0)</f>
        <v>4799.9999999995989</v>
      </c>
      <c r="K1571" s="86">
        <f>I1571*Segmentos!$D$7*(AL1571%)*IF(ISNUMBER(AM1571),AM1571%,0)</f>
        <v>6335.9999999994716</v>
      </c>
      <c r="L1571" s="4"/>
      <c r="M1571" s="2">
        <v>0.7</v>
      </c>
      <c r="N1571" s="2">
        <v>0.8</v>
      </c>
      <c r="O1571" s="2">
        <v>92.3</v>
      </c>
      <c r="P1571" s="2">
        <v>44.171999999999997</v>
      </c>
      <c r="Q1571" s="2">
        <v>0.67</v>
      </c>
      <c r="R1571" s="2">
        <v>0.8</v>
      </c>
      <c r="S1571" s="2">
        <v>83</v>
      </c>
      <c r="T1571" s="2">
        <v>7.1332000000000004</v>
      </c>
      <c r="U1571" s="2">
        <v>1.0900000000000001</v>
      </c>
      <c r="V1571" s="2">
        <v>1.3</v>
      </c>
      <c r="W1571" s="2">
        <v>86.7</v>
      </c>
      <c r="X1571" s="2">
        <v>14.4841</v>
      </c>
      <c r="Y1571" s="2">
        <v>0.81</v>
      </c>
      <c r="Z1571" s="2">
        <v>0.8</v>
      </c>
      <c r="AA1571" s="2">
        <v>100</v>
      </c>
      <c r="AB1571" s="2">
        <v>15.0989</v>
      </c>
      <c r="AC1571" s="2">
        <v>0.36</v>
      </c>
      <c r="AD1571" s="2">
        <v>0.4</v>
      </c>
      <c r="AE1571" s="2">
        <v>100</v>
      </c>
      <c r="AF1571" s="2">
        <v>7.4557000000000002</v>
      </c>
      <c r="AG1571" s="20">
        <v>0.56999999999999995</v>
      </c>
      <c r="AH1571" s="20">
        <v>0.6</v>
      </c>
      <c r="AI1571" s="20">
        <v>100</v>
      </c>
      <c r="AJ1571" s="20">
        <v>17.201599999999999</v>
      </c>
      <c r="AK1571" s="18">
        <v>0.81</v>
      </c>
      <c r="AL1571" s="18">
        <v>0.9</v>
      </c>
      <c r="AM1571" s="18">
        <v>88</v>
      </c>
      <c r="AN1571" s="18">
        <v>26.970300000000002</v>
      </c>
      <c r="AO1571" s="2">
        <v>0.13</v>
      </c>
      <c r="AP1571" s="2">
        <v>0.1</v>
      </c>
      <c r="AQ1571" s="2">
        <v>100</v>
      </c>
      <c r="AR1571" s="2">
        <v>0.93110000000000004</v>
      </c>
      <c r="AS1571" s="2">
        <v>0.24</v>
      </c>
      <c r="AT1571" s="2">
        <v>0.3</v>
      </c>
      <c r="AU1571" s="2">
        <v>75.7</v>
      </c>
      <c r="AV1571" s="2">
        <v>3.3039999999999998</v>
      </c>
      <c r="AW1571" s="2">
        <v>0.77</v>
      </c>
      <c r="AX1571" s="2">
        <v>0.8</v>
      </c>
      <c r="AY1571" s="2">
        <v>97.2</v>
      </c>
      <c r="AZ1571" s="2">
        <v>13.9588</v>
      </c>
      <c r="BA1571" s="2">
        <v>1.07</v>
      </c>
      <c r="BB1571" s="2">
        <v>1.2</v>
      </c>
      <c r="BC1571" s="2">
        <v>92.1</v>
      </c>
      <c r="BD1571" s="2">
        <v>25.978100000000001</v>
      </c>
      <c r="BE1571" s="4" t="str">
        <f t="shared" si="242"/>
        <v>NO APLICA</v>
      </c>
      <c r="BF1571" s="4">
        <f t="shared" si="243"/>
        <v>0.57279999999999998</v>
      </c>
      <c r="BG1571">
        <f t="shared" si="244"/>
        <v>0.13</v>
      </c>
      <c r="BH1571">
        <f t="shared" si="245"/>
        <v>0.24</v>
      </c>
      <c r="BI1571">
        <f t="shared" si="246"/>
        <v>1.07</v>
      </c>
      <c r="BJ1571">
        <f t="shared" si="247"/>
        <v>0.81</v>
      </c>
      <c r="BK1571">
        <f t="shared" si="248"/>
        <v>0.56999999999999995</v>
      </c>
      <c r="BL1571">
        <f t="shared" si="249"/>
        <v>147.67999999998767</v>
      </c>
    </row>
    <row r="1572" spans="1:64" x14ac:dyDescent="0.2">
      <c r="A1572" s="1">
        <v>1570</v>
      </c>
      <c r="B1572" s="7" t="s">
        <v>32</v>
      </c>
      <c r="C1572" s="3">
        <v>39975</v>
      </c>
      <c r="D1572" s="4" t="s">
        <v>628</v>
      </c>
      <c r="E1572" s="4" t="s">
        <v>164</v>
      </c>
      <c r="F1572" s="5" t="str">
        <f t="shared" si="240"/>
        <v>J</v>
      </c>
      <c r="G1572" s="6">
        <v>0.91527777777777775</v>
      </c>
      <c r="H1572" s="6">
        <v>0.91736111111111107</v>
      </c>
      <c r="I1572" s="85">
        <f t="shared" si="241"/>
        <v>2.9999999999999893</v>
      </c>
      <c r="J1572" s="86">
        <f>I1572*Segmentos!$D$7*(AH1572%)*IF(ISNUMBER(AI1572),AI1572%,0)</f>
        <v>18094.799999999937</v>
      </c>
      <c r="K1572" s="86">
        <f>I1572*Segmentos!$D$7*(AL1572%)*IF(ISNUMBER(AM1572),AM1572%,0)</f>
        <v>15388.799999999943</v>
      </c>
      <c r="L1572" s="4"/>
      <c r="M1572" s="2">
        <v>1.39</v>
      </c>
      <c r="N1572" s="2">
        <v>1.5</v>
      </c>
      <c r="O1572" s="2">
        <v>90.1</v>
      </c>
      <c r="P1572" s="2">
        <v>98.658500000000004</v>
      </c>
      <c r="Q1572" s="2">
        <v>0.46</v>
      </c>
      <c r="R1572" s="2">
        <v>0.5</v>
      </c>
      <c r="S1572" s="2">
        <v>100</v>
      </c>
      <c r="T1572" s="2">
        <v>5.4040999999999997</v>
      </c>
      <c r="U1572" s="2">
        <v>1.67</v>
      </c>
      <c r="V1572" s="2">
        <v>1.8</v>
      </c>
      <c r="W1572" s="2">
        <v>95.3</v>
      </c>
      <c r="X1572" s="2">
        <v>24.931699999999999</v>
      </c>
      <c r="Y1572" s="2">
        <v>0.54</v>
      </c>
      <c r="Z1572" s="2">
        <v>0.6</v>
      </c>
      <c r="AA1572" s="2">
        <v>87</v>
      </c>
      <c r="AB1572" s="2">
        <v>11.296099999999999</v>
      </c>
      <c r="AC1572" s="2">
        <v>2.44</v>
      </c>
      <c r="AD1572" s="2">
        <v>2.8</v>
      </c>
      <c r="AE1572" s="2">
        <v>87.8</v>
      </c>
      <c r="AF1572" s="2">
        <v>57.026499999999999</v>
      </c>
      <c r="AG1572" s="20">
        <v>1.53</v>
      </c>
      <c r="AH1572" s="20">
        <v>1.7</v>
      </c>
      <c r="AI1572" s="20">
        <v>88.7</v>
      </c>
      <c r="AJ1572" s="20">
        <v>51.524999999999999</v>
      </c>
      <c r="AK1572" s="18">
        <v>1.26</v>
      </c>
      <c r="AL1572" s="18">
        <v>1.4</v>
      </c>
      <c r="AM1572" s="18">
        <v>91.6</v>
      </c>
      <c r="AN1572" s="18">
        <v>47.133499999999998</v>
      </c>
      <c r="AO1572" s="2">
        <v>0.72</v>
      </c>
      <c r="AP1572" s="2">
        <v>0.7</v>
      </c>
      <c r="AQ1572" s="2">
        <v>100</v>
      </c>
      <c r="AR1572" s="2">
        <v>5.5612000000000004</v>
      </c>
      <c r="AS1572" s="2">
        <v>0.52</v>
      </c>
      <c r="AT1572" s="2">
        <v>0.6</v>
      </c>
      <c r="AU1572" s="2">
        <v>83</v>
      </c>
      <c r="AV1572" s="2">
        <v>8.1893999999999991</v>
      </c>
      <c r="AW1572" s="2">
        <v>1.34</v>
      </c>
      <c r="AX1572" s="2">
        <v>1.5</v>
      </c>
      <c r="AY1572" s="2">
        <v>89.3</v>
      </c>
      <c r="AZ1572" s="2">
        <v>27.4803</v>
      </c>
      <c r="BA1572" s="2">
        <v>2.11</v>
      </c>
      <c r="BB1572" s="2">
        <v>2.2999999999999998</v>
      </c>
      <c r="BC1572" s="2">
        <v>90.7</v>
      </c>
      <c r="BD1572" s="2">
        <v>57.427599999999998</v>
      </c>
      <c r="BE1572" s="4" t="str">
        <f t="shared" si="242"/>
        <v>NO APLICA</v>
      </c>
      <c r="BF1572" s="4">
        <f t="shared" si="243"/>
        <v>1.1865999999999999</v>
      </c>
      <c r="BG1572">
        <f t="shared" si="244"/>
        <v>0.72</v>
      </c>
      <c r="BH1572">
        <f t="shared" si="245"/>
        <v>0.52</v>
      </c>
      <c r="BI1572">
        <f t="shared" si="246"/>
        <v>2.11</v>
      </c>
      <c r="BJ1572">
        <f t="shared" si="247"/>
        <v>1.26</v>
      </c>
      <c r="BK1572">
        <f t="shared" si="248"/>
        <v>1.53</v>
      </c>
      <c r="BL1572">
        <f t="shared" si="249"/>
        <v>405.44999999999851</v>
      </c>
    </row>
    <row r="1573" spans="1:64" x14ac:dyDescent="0.2">
      <c r="A1573" s="1">
        <v>1571</v>
      </c>
      <c r="B1573" s="7" t="s">
        <v>19</v>
      </c>
      <c r="C1573" s="3">
        <v>39975</v>
      </c>
      <c r="D1573" s="4" t="s">
        <v>17</v>
      </c>
      <c r="E1573" s="4" t="s">
        <v>166</v>
      </c>
      <c r="F1573" s="5" t="str">
        <f t="shared" si="240"/>
        <v>J</v>
      </c>
      <c r="G1573" s="6">
        <v>0.9145833333333333</v>
      </c>
      <c r="H1573" s="6">
        <v>0.9159722222222223</v>
      </c>
      <c r="I1573" s="85">
        <f t="shared" si="241"/>
        <v>2.0000000000001528</v>
      </c>
      <c r="J1573" s="86">
        <f>I1573*Segmentos!$D$7*(AH1573%)*IF(ISNUMBER(AI1573),AI1573%,0)</f>
        <v>3883.2000000002968</v>
      </c>
      <c r="K1573" s="86">
        <f>I1573*Segmentos!$D$7*(AL1573%)*IF(ISNUMBER(AM1573),AM1573%,0)</f>
        <v>3916.800000000299</v>
      </c>
      <c r="L1573" s="4"/>
      <c r="M1573" s="2">
        <v>0.48</v>
      </c>
      <c r="N1573" s="2">
        <v>0.6</v>
      </c>
      <c r="O1573" s="2">
        <v>81.3</v>
      </c>
      <c r="P1573" s="2">
        <v>100</v>
      </c>
      <c r="Q1573" s="2">
        <v>0</v>
      </c>
      <c r="R1573" s="2">
        <v>0</v>
      </c>
      <c r="S1573" s="8" t="s">
        <v>577</v>
      </c>
      <c r="T1573" s="2">
        <v>0</v>
      </c>
      <c r="U1573" s="2">
        <v>0</v>
      </c>
      <c r="V1573" s="2">
        <v>0</v>
      </c>
      <c r="W1573" s="8" t="s">
        <v>577</v>
      </c>
      <c r="X1573" s="2">
        <v>0</v>
      </c>
      <c r="Y1573" s="2">
        <v>0.45</v>
      </c>
      <c r="Z1573" s="2">
        <v>0.7</v>
      </c>
      <c r="AA1573" s="2">
        <v>62.5</v>
      </c>
      <c r="AB1573" s="2">
        <v>27.8096</v>
      </c>
      <c r="AC1573" s="2">
        <v>1.05</v>
      </c>
      <c r="AD1573" s="2">
        <v>1.1000000000000001</v>
      </c>
      <c r="AE1573" s="2">
        <v>91.9</v>
      </c>
      <c r="AF1573" s="2">
        <v>72.190399999999997</v>
      </c>
      <c r="AG1573" s="20">
        <v>0.48</v>
      </c>
      <c r="AH1573" s="20">
        <v>0.6</v>
      </c>
      <c r="AI1573" s="20">
        <v>80.900000000000006</v>
      </c>
      <c r="AJ1573" s="20">
        <v>47.3675</v>
      </c>
      <c r="AK1573" s="18">
        <v>0.48</v>
      </c>
      <c r="AL1573" s="18">
        <v>0.6</v>
      </c>
      <c r="AM1573" s="18">
        <v>81.599999999999994</v>
      </c>
      <c r="AN1573" s="18">
        <v>52.6325</v>
      </c>
      <c r="AO1573" s="2">
        <v>0</v>
      </c>
      <c r="AP1573" s="2">
        <v>0</v>
      </c>
      <c r="AQ1573" s="8" t="s">
        <v>577</v>
      </c>
      <c r="AR1573" s="2">
        <v>0</v>
      </c>
      <c r="AS1573" s="2">
        <v>0.24</v>
      </c>
      <c r="AT1573" s="2">
        <v>0.5</v>
      </c>
      <c r="AU1573" s="2">
        <v>50</v>
      </c>
      <c r="AV1573" s="2">
        <v>11.1107</v>
      </c>
      <c r="AW1573" s="2">
        <v>0.59</v>
      </c>
      <c r="AX1573" s="2">
        <v>0.8</v>
      </c>
      <c r="AY1573" s="2">
        <v>75</v>
      </c>
      <c r="AZ1573" s="2">
        <v>35.802700000000002</v>
      </c>
      <c r="BA1573" s="2">
        <v>0.66</v>
      </c>
      <c r="BB1573" s="2">
        <v>0.7</v>
      </c>
      <c r="BC1573" s="2">
        <v>100</v>
      </c>
      <c r="BD1573" s="2">
        <v>53.086599999999997</v>
      </c>
      <c r="BE1573" s="4" t="str">
        <f t="shared" si="242"/>
        <v>NO APLICA</v>
      </c>
      <c r="BF1573" s="4">
        <f t="shared" si="243"/>
        <v>0.39</v>
      </c>
      <c r="BG1573">
        <f t="shared" si="244"/>
        <v>0</v>
      </c>
      <c r="BH1573">
        <f t="shared" si="245"/>
        <v>0.24</v>
      </c>
      <c r="BI1573">
        <f t="shared" si="246"/>
        <v>0.66</v>
      </c>
      <c r="BJ1573">
        <f t="shared" si="247"/>
        <v>0.48</v>
      </c>
      <c r="BK1573">
        <f t="shared" si="248"/>
        <v>0.48</v>
      </c>
      <c r="BL1573">
        <f t="shared" si="249"/>
        <v>97.560000000007449</v>
      </c>
    </row>
    <row r="1574" spans="1:64" x14ac:dyDescent="0.2">
      <c r="A1574" s="1">
        <v>1572</v>
      </c>
      <c r="B1574" s="7" t="s">
        <v>2</v>
      </c>
      <c r="C1574" s="3">
        <v>39975</v>
      </c>
      <c r="D1574" s="4" t="s">
        <v>627</v>
      </c>
      <c r="E1574" s="4" t="s">
        <v>164</v>
      </c>
      <c r="F1574" s="5" t="str">
        <f t="shared" si="240"/>
        <v>J</v>
      </c>
      <c r="G1574" s="6">
        <v>0.88402777777777775</v>
      </c>
      <c r="H1574" s="6">
        <v>0.93333333333333324</v>
      </c>
      <c r="I1574" s="85">
        <f t="shared" si="241"/>
        <v>70.999999999999915</v>
      </c>
      <c r="J1574" s="86">
        <f>I1574*Segmentos!$D$7*(AH1574%)*IF(ISNUMBER(AI1574),AI1574%,0)</f>
        <v>2061612.7999999975</v>
      </c>
      <c r="K1574" s="86">
        <f>I1574*Segmentos!$D$7*(AL1574%)*IF(ISNUMBER(AM1574),AM1574%,0)</f>
        <v>1782639.5999999975</v>
      </c>
      <c r="L1574" s="4"/>
      <c r="M1574" s="2">
        <v>6.75</v>
      </c>
      <c r="N1574" s="2">
        <v>19.5</v>
      </c>
      <c r="O1574" s="2">
        <v>34.6</v>
      </c>
      <c r="P1574" s="2">
        <v>88.797399999999996</v>
      </c>
      <c r="Q1574" s="2">
        <v>5.22</v>
      </c>
      <c r="R1574" s="2">
        <v>13.9</v>
      </c>
      <c r="S1574" s="2">
        <v>37.6</v>
      </c>
      <c r="T1574" s="2">
        <v>11.4641</v>
      </c>
      <c r="U1574" s="2">
        <v>5.69</v>
      </c>
      <c r="V1574" s="2">
        <v>15.9</v>
      </c>
      <c r="W1574" s="2">
        <v>35.799999999999997</v>
      </c>
      <c r="X1574" s="2">
        <v>15.7034</v>
      </c>
      <c r="Y1574" s="2">
        <v>6.44</v>
      </c>
      <c r="Z1574" s="2">
        <v>19.3</v>
      </c>
      <c r="AA1574" s="2">
        <v>33.4</v>
      </c>
      <c r="AB1574" s="2">
        <v>25.046099999999999</v>
      </c>
      <c r="AC1574" s="2">
        <v>8.4700000000000006</v>
      </c>
      <c r="AD1574" s="2">
        <v>24.8</v>
      </c>
      <c r="AE1574" s="2">
        <v>34.200000000000003</v>
      </c>
      <c r="AF1574" s="2">
        <v>36.583799999999997</v>
      </c>
      <c r="AG1574" s="20">
        <v>7.27</v>
      </c>
      <c r="AH1574" s="20">
        <v>20.8</v>
      </c>
      <c r="AI1574" s="20">
        <v>34.9</v>
      </c>
      <c r="AJ1574" s="20">
        <v>45.386400000000002</v>
      </c>
      <c r="AK1574" s="18">
        <v>6.27</v>
      </c>
      <c r="AL1574" s="18">
        <v>18.3</v>
      </c>
      <c r="AM1574" s="18">
        <v>34.299999999999997</v>
      </c>
      <c r="AN1574" s="18">
        <v>43.411000000000001</v>
      </c>
      <c r="AO1574" s="2">
        <v>5.93</v>
      </c>
      <c r="AP1574" s="2">
        <v>21</v>
      </c>
      <c r="AQ1574" s="2">
        <v>28.2</v>
      </c>
      <c r="AR1574" s="2">
        <v>8.5236999999999998</v>
      </c>
      <c r="AS1574" s="2">
        <v>7.51</v>
      </c>
      <c r="AT1574" s="2">
        <v>17.8</v>
      </c>
      <c r="AU1574" s="2">
        <v>42.2</v>
      </c>
      <c r="AV1574" s="2">
        <v>21.781300000000002</v>
      </c>
      <c r="AW1574" s="2">
        <v>7.74</v>
      </c>
      <c r="AX1574" s="2">
        <v>22.8</v>
      </c>
      <c r="AY1574" s="2">
        <v>33.9</v>
      </c>
      <c r="AZ1574" s="2">
        <v>29.304099999999998</v>
      </c>
      <c r="BA1574" s="2">
        <v>5.79</v>
      </c>
      <c r="BB1574" s="2">
        <v>17.5</v>
      </c>
      <c r="BC1574" s="2">
        <v>33.1</v>
      </c>
      <c r="BD1574" s="2">
        <v>29.188300000000002</v>
      </c>
      <c r="BE1574" s="4" t="str">
        <f t="shared" si="242"/>
        <v>NO APLICA</v>
      </c>
      <c r="BF1574" s="4">
        <f t="shared" si="243"/>
        <v>7.2530000000000001</v>
      </c>
      <c r="BG1574">
        <f t="shared" si="244"/>
        <v>5.93</v>
      </c>
      <c r="BH1574">
        <f t="shared" si="245"/>
        <v>7.51</v>
      </c>
      <c r="BI1574">
        <f t="shared" si="246"/>
        <v>7.74</v>
      </c>
      <c r="BJ1574">
        <f t="shared" si="247"/>
        <v>6.27</v>
      </c>
      <c r="BK1574">
        <f t="shared" si="248"/>
        <v>7.27</v>
      </c>
      <c r="BL1574">
        <f t="shared" si="249"/>
        <v>47903.699999999946</v>
      </c>
    </row>
    <row r="1575" spans="1:64" x14ac:dyDescent="0.2">
      <c r="A1575" s="1">
        <v>1573</v>
      </c>
      <c r="B1575" s="7" t="s">
        <v>16</v>
      </c>
      <c r="C1575" s="3">
        <v>39975</v>
      </c>
      <c r="D1575" s="4" t="s">
        <v>626</v>
      </c>
      <c r="E1575" s="4" t="s">
        <v>166</v>
      </c>
      <c r="F1575" s="5" t="str">
        <f t="shared" si="240"/>
        <v>J</v>
      </c>
      <c r="G1575" s="6">
        <v>0.91527777777777775</v>
      </c>
      <c r="H1575" s="6">
        <v>0.91874999999999996</v>
      </c>
      <c r="I1575" s="85">
        <f t="shared" si="241"/>
        <v>4.9999999999999822</v>
      </c>
      <c r="J1575" s="86">
        <f>I1575*Segmentos!$D$7*(AH1575%)*IF(ISNUMBER(AI1575),AI1575%,0)</f>
        <v>131613.99999999951</v>
      </c>
      <c r="K1575" s="86">
        <f>I1575*Segmentos!$D$7*(AL1575%)*IF(ISNUMBER(AM1575),AM1575%,0)</f>
        <v>232667.99999999916</v>
      </c>
      <c r="L1575" s="4"/>
      <c r="M1575" s="2">
        <v>9.23</v>
      </c>
      <c r="N1575" s="2">
        <v>11</v>
      </c>
      <c r="O1575" s="2">
        <v>84</v>
      </c>
      <c r="P1575" s="2">
        <v>84.475999999999999</v>
      </c>
      <c r="Q1575" s="2">
        <v>5.89</v>
      </c>
      <c r="R1575" s="2">
        <v>7.2</v>
      </c>
      <c r="S1575" s="2">
        <v>81.3</v>
      </c>
      <c r="T1575" s="2">
        <v>8.9891000000000005</v>
      </c>
      <c r="U1575" s="2">
        <v>9.77</v>
      </c>
      <c r="V1575" s="2">
        <v>10.4</v>
      </c>
      <c r="W1575" s="2">
        <v>94.2</v>
      </c>
      <c r="X1575" s="2">
        <v>18.741499999999998</v>
      </c>
      <c r="Y1575" s="2">
        <v>8.68</v>
      </c>
      <c r="Z1575" s="2">
        <v>10.3</v>
      </c>
      <c r="AA1575" s="2">
        <v>83.9</v>
      </c>
      <c r="AB1575" s="2">
        <v>23.457000000000001</v>
      </c>
      <c r="AC1575" s="2">
        <v>11.08</v>
      </c>
      <c r="AD1575" s="2">
        <v>13.9</v>
      </c>
      <c r="AE1575" s="2">
        <v>79.900000000000006</v>
      </c>
      <c r="AF1575" s="2">
        <v>33.2883</v>
      </c>
      <c r="AG1575" s="20">
        <v>6.61</v>
      </c>
      <c r="AH1575" s="20">
        <v>7.9</v>
      </c>
      <c r="AI1575" s="20">
        <v>83.3</v>
      </c>
      <c r="AJ1575" s="20">
        <v>28.686499999999999</v>
      </c>
      <c r="AK1575" s="18">
        <v>11.6</v>
      </c>
      <c r="AL1575" s="18">
        <v>13.8</v>
      </c>
      <c r="AM1575" s="18">
        <v>84.3</v>
      </c>
      <c r="AN1575" s="18">
        <v>55.789499999999997</v>
      </c>
      <c r="AO1575" s="2">
        <v>8.1199999999999992</v>
      </c>
      <c r="AP1575" s="2">
        <v>10.9</v>
      </c>
      <c r="AQ1575" s="2">
        <v>74.8</v>
      </c>
      <c r="AR1575" s="2">
        <v>8.1203000000000003</v>
      </c>
      <c r="AS1575" s="2">
        <v>6.97</v>
      </c>
      <c r="AT1575" s="2">
        <v>8.1</v>
      </c>
      <c r="AU1575" s="2">
        <v>85.7</v>
      </c>
      <c r="AV1575" s="2">
        <v>14.038500000000001</v>
      </c>
      <c r="AW1575" s="2">
        <v>11.44</v>
      </c>
      <c r="AX1575" s="2">
        <v>13.3</v>
      </c>
      <c r="AY1575" s="2">
        <v>86</v>
      </c>
      <c r="AZ1575" s="2">
        <v>30.087</v>
      </c>
      <c r="BA1575" s="2">
        <v>9.1999999999999993</v>
      </c>
      <c r="BB1575" s="2">
        <v>10.9</v>
      </c>
      <c r="BC1575" s="2">
        <v>84</v>
      </c>
      <c r="BD1575" s="2">
        <v>32.2301</v>
      </c>
      <c r="BE1575" s="4" t="str">
        <f t="shared" si="242"/>
        <v>NO APLICA</v>
      </c>
      <c r="BF1575" s="4">
        <f t="shared" si="243"/>
        <v>8.9527999999999999</v>
      </c>
      <c r="BG1575">
        <f t="shared" si="244"/>
        <v>8.1199999999999992</v>
      </c>
      <c r="BH1575">
        <f t="shared" si="245"/>
        <v>6.97</v>
      </c>
      <c r="BI1575">
        <f t="shared" si="246"/>
        <v>11.44</v>
      </c>
      <c r="BJ1575">
        <f t="shared" si="247"/>
        <v>11.6</v>
      </c>
      <c r="BK1575">
        <f t="shared" si="248"/>
        <v>6.61</v>
      </c>
      <c r="BL1575">
        <f t="shared" si="249"/>
        <v>4619.9999999999836</v>
      </c>
    </row>
    <row r="1576" spans="1:64" x14ac:dyDescent="0.2">
      <c r="A1576" s="1">
        <v>1574</v>
      </c>
      <c r="B1576" s="7" t="s">
        <v>22</v>
      </c>
      <c r="C1576" s="3">
        <v>39975</v>
      </c>
      <c r="D1576" s="4" t="s">
        <v>629</v>
      </c>
      <c r="E1576" s="4" t="s">
        <v>164</v>
      </c>
      <c r="F1576" s="5" t="str">
        <f t="shared" si="240"/>
        <v>J</v>
      </c>
      <c r="G1576" s="6">
        <v>0.83263888888888893</v>
      </c>
      <c r="H1576" s="6">
        <v>0.87291666666666667</v>
      </c>
      <c r="I1576" s="85">
        <f t="shared" si="241"/>
        <v>57.999999999999957</v>
      </c>
      <c r="J1576" s="86">
        <f>I1576*Segmentos!$D$7*(AH1576%)*IF(ISNUMBER(AI1576),AI1576%,0)</f>
        <v>465600.79999999958</v>
      </c>
      <c r="K1576" s="86">
        <f>I1576*Segmentos!$D$7*(AL1576%)*IF(ISNUMBER(AM1576),AM1576%,0)</f>
        <v>357047.99999999977</v>
      </c>
      <c r="L1576" s="4"/>
      <c r="M1576" s="2">
        <v>1.77</v>
      </c>
      <c r="N1576" s="2">
        <v>4.9000000000000004</v>
      </c>
      <c r="O1576" s="2">
        <v>36</v>
      </c>
      <c r="P1576" s="2">
        <v>91.535600000000002</v>
      </c>
      <c r="Q1576" s="2">
        <v>0.01</v>
      </c>
      <c r="R1576" s="2">
        <v>0.2</v>
      </c>
      <c r="S1576" s="2">
        <v>2.4</v>
      </c>
      <c r="T1576" s="2">
        <v>4.4900000000000002E-2</v>
      </c>
      <c r="U1576" s="2">
        <v>0.75</v>
      </c>
      <c r="V1576" s="2">
        <v>2.2000000000000002</v>
      </c>
      <c r="W1576" s="2">
        <v>33.4</v>
      </c>
      <c r="X1576" s="2">
        <v>8.1028000000000002</v>
      </c>
      <c r="Y1576" s="2">
        <v>0.73</v>
      </c>
      <c r="Z1576" s="2">
        <v>3.8</v>
      </c>
      <c r="AA1576" s="2">
        <v>19</v>
      </c>
      <c r="AB1576" s="2">
        <v>11.147500000000001</v>
      </c>
      <c r="AC1576" s="2">
        <v>4.25</v>
      </c>
      <c r="AD1576" s="2">
        <v>10</v>
      </c>
      <c r="AE1576" s="2">
        <v>42.7</v>
      </c>
      <c r="AF1576" s="2">
        <v>72.240399999999994</v>
      </c>
      <c r="AG1576" s="20">
        <v>2.02</v>
      </c>
      <c r="AH1576" s="20">
        <v>6.1</v>
      </c>
      <c r="AI1576" s="20">
        <v>32.9</v>
      </c>
      <c r="AJ1576" s="20">
        <v>49.604399999999998</v>
      </c>
      <c r="AK1576" s="18">
        <v>1.54</v>
      </c>
      <c r="AL1576" s="18">
        <v>3.8</v>
      </c>
      <c r="AM1576" s="18">
        <v>40.5</v>
      </c>
      <c r="AN1576" s="18">
        <v>41.931199999999997</v>
      </c>
      <c r="AO1576" s="2">
        <v>1.05</v>
      </c>
      <c r="AP1576" s="2">
        <v>4.2</v>
      </c>
      <c r="AQ1576" s="2">
        <v>25.1</v>
      </c>
      <c r="AR1576" s="2">
        <v>5.9141000000000004</v>
      </c>
      <c r="AS1576" s="2">
        <v>0.91</v>
      </c>
      <c r="AT1576" s="2">
        <v>2.2000000000000002</v>
      </c>
      <c r="AU1576" s="2">
        <v>42.1</v>
      </c>
      <c r="AV1576" s="2">
        <v>10.3812</v>
      </c>
      <c r="AW1576" s="2">
        <v>2.2999999999999998</v>
      </c>
      <c r="AX1576" s="2">
        <v>6.9</v>
      </c>
      <c r="AY1576" s="2">
        <v>33.6</v>
      </c>
      <c r="AZ1576" s="2">
        <v>34.212699999999998</v>
      </c>
      <c r="BA1576" s="2">
        <v>2.0699999999999998</v>
      </c>
      <c r="BB1576" s="2">
        <v>5.2</v>
      </c>
      <c r="BC1576" s="2">
        <v>39.5</v>
      </c>
      <c r="BD1576" s="2">
        <v>41.0276</v>
      </c>
      <c r="BE1576" s="4" t="str">
        <f t="shared" si="242"/>
        <v>NO APLICA</v>
      </c>
      <c r="BF1576" s="4">
        <f t="shared" si="243"/>
        <v>1.5053999999999998</v>
      </c>
      <c r="BG1576">
        <f t="shared" si="244"/>
        <v>1.05</v>
      </c>
      <c r="BH1576">
        <f t="shared" si="245"/>
        <v>0.91</v>
      </c>
      <c r="BI1576">
        <f t="shared" si="246"/>
        <v>2.2999999999999998</v>
      </c>
      <c r="BJ1576">
        <f t="shared" si="247"/>
        <v>1.54</v>
      </c>
      <c r="BK1576">
        <f t="shared" si="248"/>
        <v>2.02</v>
      </c>
      <c r="BL1576">
        <f t="shared" si="249"/>
        <v>10231.199999999993</v>
      </c>
    </row>
    <row r="1577" spans="1:64" x14ac:dyDescent="0.2">
      <c r="A1577" s="1">
        <v>1575</v>
      </c>
      <c r="B1577" s="7" t="s">
        <v>24</v>
      </c>
      <c r="C1577" s="3">
        <v>39975</v>
      </c>
      <c r="D1577" s="4" t="s">
        <v>629</v>
      </c>
      <c r="E1577" s="4" t="s">
        <v>170</v>
      </c>
      <c r="F1577" s="5" t="str">
        <f t="shared" si="240"/>
        <v>J</v>
      </c>
      <c r="G1577" s="6">
        <v>0.89166666666666661</v>
      </c>
      <c r="H1577" s="6">
        <v>0.90138888888888891</v>
      </c>
      <c r="I1577" s="85">
        <f t="shared" si="241"/>
        <v>14.00000000000011</v>
      </c>
      <c r="J1577" s="86">
        <f>I1577*Segmentos!$D$7*(AH1577%)*IF(ISNUMBER(AI1577),AI1577%,0)</f>
        <v>35336.000000000276</v>
      </c>
      <c r="K1577" s="86">
        <f>I1577*Segmentos!$D$7*(AL1577%)*IF(ISNUMBER(AM1577),AM1577%,0)</f>
        <v>49728.000000000393</v>
      </c>
      <c r="L1577" s="4"/>
      <c r="M1577" s="2">
        <v>0.77</v>
      </c>
      <c r="N1577" s="2">
        <v>1.3</v>
      </c>
      <c r="O1577" s="2">
        <v>58.3</v>
      </c>
      <c r="P1577" s="2">
        <v>44.949800000000003</v>
      </c>
      <c r="Q1577" s="2">
        <v>0.76</v>
      </c>
      <c r="R1577" s="2">
        <v>1.2</v>
      </c>
      <c r="S1577" s="2">
        <v>61.8</v>
      </c>
      <c r="T1577" s="2">
        <v>7.4817</v>
      </c>
      <c r="U1577" s="2">
        <v>1.45</v>
      </c>
      <c r="V1577" s="2">
        <v>2.6</v>
      </c>
      <c r="W1577" s="2">
        <v>56.8</v>
      </c>
      <c r="X1577" s="2">
        <v>17.862200000000001</v>
      </c>
      <c r="Y1577" s="2">
        <v>1.1100000000000001</v>
      </c>
      <c r="Z1577" s="2">
        <v>1.7</v>
      </c>
      <c r="AA1577" s="2">
        <v>65.900000000000006</v>
      </c>
      <c r="AB1577" s="2">
        <v>19.3033</v>
      </c>
      <c r="AC1577" s="2">
        <v>0.02</v>
      </c>
      <c r="AD1577" s="2">
        <v>0.2</v>
      </c>
      <c r="AE1577" s="2">
        <v>7.1</v>
      </c>
      <c r="AF1577" s="2">
        <v>0.30259999999999998</v>
      </c>
      <c r="AG1577" s="20">
        <v>0.64</v>
      </c>
      <c r="AH1577" s="20">
        <v>1</v>
      </c>
      <c r="AI1577" s="20">
        <v>63.1</v>
      </c>
      <c r="AJ1577" s="20">
        <v>17.8552</v>
      </c>
      <c r="AK1577" s="18">
        <v>0.88</v>
      </c>
      <c r="AL1577" s="18">
        <v>1.6</v>
      </c>
      <c r="AM1577" s="18">
        <v>55.5</v>
      </c>
      <c r="AN1577" s="18">
        <v>27.0947</v>
      </c>
      <c r="AO1577" s="2">
        <v>0</v>
      </c>
      <c r="AP1577" s="2">
        <v>0</v>
      </c>
      <c r="AQ1577" s="8" t="s">
        <v>577</v>
      </c>
      <c r="AR1577" s="2">
        <v>0</v>
      </c>
      <c r="AS1577" s="2">
        <v>0.21</v>
      </c>
      <c r="AT1577" s="2">
        <v>0.4</v>
      </c>
      <c r="AU1577" s="2">
        <v>49.8</v>
      </c>
      <c r="AV1577" s="2">
        <v>2.7092000000000001</v>
      </c>
      <c r="AW1577" s="2">
        <v>0.55000000000000004</v>
      </c>
      <c r="AX1577" s="2">
        <v>1.6</v>
      </c>
      <c r="AY1577" s="2">
        <v>33.700000000000003</v>
      </c>
      <c r="AZ1577" s="2">
        <v>9.2865000000000002</v>
      </c>
      <c r="BA1577" s="2">
        <v>1.47</v>
      </c>
      <c r="BB1577" s="2">
        <v>2</v>
      </c>
      <c r="BC1577" s="2">
        <v>74.8</v>
      </c>
      <c r="BD1577" s="2">
        <v>32.954099999999997</v>
      </c>
      <c r="BE1577" s="4" t="str">
        <f t="shared" si="242"/>
        <v>NO APLICA</v>
      </c>
      <c r="BF1577" s="4">
        <f t="shared" si="243"/>
        <v>0.68179999999999996</v>
      </c>
      <c r="BG1577">
        <f t="shared" si="244"/>
        <v>0</v>
      </c>
      <c r="BH1577">
        <f t="shared" si="245"/>
        <v>0.21</v>
      </c>
      <c r="BI1577">
        <f t="shared" si="246"/>
        <v>1.47</v>
      </c>
      <c r="BJ1577">
        <f t="shared" si="247"/>
        <v>0.88</v>
      </c>
      <c r="BK1577">
        <f t="shared" si="248"/>
        <v>0.64</v>
      </c>
      <c r="BL1577">
        <f t="shared" si="249"/>
        <v>1061.0600000000084</v>
      </c>
    </row>
    <row r="1578" spans="1:64" x14ac:dyDescent="0.2">
      <c r="A1578" s="1">
        <v>1576</v>
      </c>
      <c r="B1578" s="7" t="s">
        <v>4</v>
      </c>
      <c r="C1578" s="3">
        <v>39975</v>
      </c>
      <c r="D1578" s="4" t="s">
        <v>3</v>
      </c>
      <c r="E1578" s="4" t="s">
        <v>165</v>
      </c>
      <c r="F1578" s="5" t="str">
        <f t="shared" si="240"/>
        <v>J</v>
      </c>
      <c r="G1578" s="6">
        <v>0.77708333333333324</v>
      </c>
      <c r="H1578" s="6">
        <v>0.87430555555555556</v>
      </c>
      <c r="I1578" s="85">
        <f t="shared" si="241"/>
        <v>140.00000000000014</v>
      </c>
      <c r="J1578" s="86">
        <f>I1578*Segmentos!$D$7*(AH1578%)*IF(ISNUMBER(AI1578),AI1578%,0)</f>
        <v>2022440.0000000023</v>
      </c>
      <c r="K1578" s="86">
        <f>I1578*Segmentos!$D$7*(AL1578%)*IF(ISNUMBER(AM1578),AM1578%,0)</f>
        <v>2751728.0000000028</v>
      </c>
      <c r="L1578" s="4"/>
      <c r="M1578" s="2">
        <v>4.3</v>
      </c>
      <c r="N1578" s="2">
        <v>15.7</v>
      </c>
      <c r="O1578" s="2">
        <v>27.4</v>
      </c>
      <c r="P1578" s="2">
        <v>75.065399999999997</v>
      </c>
      <c r="Q1578" s="2">
        <v>5.37</v>
      </c>
      <c r="R1578" s="2">
        <v>14.6</v>
      </c>
      <c r="S1578" s="2">
        <v>36.9</v>
      </c>
      <c r="T1578" s="2">
        <v>15.663399999999999</v>
      </c>
      <c r="U1578" s="2">
        <v>6.01</v>
      </c>
      <c r="V1578" s="2">
        <v>18.7</v>
      </c>
      <c r="W1578" s="2">
        <v>32.200000000000003</v>
      </c>
      <c r="X1578" s="2">
        <v>22.020299999999999</v>
      </c>
      <c r="Y1578" s="2">
        <v>3.17</v>
      </c>
      <c r="Z1578" s="2">
        <v>14.9</v>
      </c>
      <c r="AA1578" s="2">
        <v>21.3</v>
      </c>
      <c r="AB1578" s="2">
        <v>16.351600000000001</v>
      </c>
      <c r="AC1578" s="2">
        <v>3.67</v>
      </c>
      <c r="AD1578" s="2">
        <v>15</v>
      </c>
      <c r="AE1578" s="2">
        <v>24.5</v>
      </c>
      <c r="AF1578" s="2">
        <v>21.030100000000001</v>
      </c>
      <c r="AG1578" s="20">
        <v>3.6</v>
      </c>
      <c r="AH1578" s="20">
        <v>15.5</v>
      </c>
      <c r="AI1578" s="20">
        <v>23.3</v>
      </c>
      <c r="AJ1578" s="20">
        <v>29.845400000000001</v>
      </c>
      <c r="AK1578" s="18">
        <v>4.93</v>
      </c>
      <c r="AL1578" s="18">
        <v>15.8</v>
      </c>
      <c r="AM1578" s="18">
        <v>31.1</v>
      </c>
      <c r="AN1578" s="18">
        <v>45.22</v>
      </c>
      <c r="AO1578" s="2">
        <v>1.39</v>
      </c>
      <c r="AP1578" s="2">
        <v>7.1</v>
      </c>
      <c r="AQ1578" s="2">
        <v>19.7</v>
      </c>
      <c r="AR1578" s="2">
        <v>2.6494</v>
      </c>
      <c r="AS1578" s="2">
        <v>3.3</v>
      </c>
      <c r="AT1578" s="2">
        <v>11.6</v>
      </c>
      <c r="AU1578" s="2">
        <v>28.3</v>
      </c>
      <c r="AV1578" s="2">
        <v>12.686400000000001</v>
      </c>
      <c r="AW1578" s="2">
        <v>3.76</v>
      </c>
      <c r="AX1578" s="2">
        <v>17.899999999999999</v>
      </c>
      <c r="AY1578" s="2">
        <v>20.9</v>
      </c>
      <c r="AZ1578" s="2">
        <v>18.8599</v>
      </c>
      <c r="BA1578" s="2">
        <v>6.11</v>
      </c>
      <c r="BB1578" s="2">
        <v>18.7</v>
      </c>
      <c r="BC1578" s="2">
        <v>32.6</v>
      </c>
      <c r="BD1578" s="2">
        <v>40.869700000000002</v>
      </c>
      <c r="BE1578" s="4" t="str">
        <f t="shared" si="242"/>
        <v>ABURRIDO</v>
      </c>
      <c r="BF1578" s="4">
        <f t="shared" si="243"/>
        <v>4.1715999999999998</v>
      </c>
      <c r="BG1578">
        <f t="shared" si="244"/>
        <v>1.39</v>
      </c>
      <c r="BH1578">
        <f t="shared" si="245"/>
        <v>3.3</v>
      </c>
      <c r="BI1578">
        <f t="shared" si="246"/>
        <v>6.11</v>
      </c>
      <c r="BJ1578">
        <f t="shared" si="247"/>
        <v>4.93</v>
      </c>
      <c r="BK1578">
        <f t="shared" si="248"/>
        <v>3.6</v>
      </c>
      <c r="BL1578">
        <f t="shared" si="249"/>
        <v>60225.200000000063</v>
      </c>
    </row>
    <row r="1579" spans="1:64" x14ac:dyDescent="0.2">
      <c r="A1579" s="1">
        <v>1577</v>
      </c>
      <c r="B1579" s="7" t="s">
        <v>15</v>
      </c>
      <c r="C1579" s="3">
        <v>39976</v>
      </c>
      <c r="D1579" s="4" t="s">
        <v>626</v>
      </c>
      <c r="E1579" s="4" t="s">
        <v>164</v>
      </c>
      <c r="F1579" s="5" t="str">
        <f t="shared" si="240"/>
        <v>V</v>
      </c>
      <c r="G1579" s="6">
        <v>0.87430555555555556</v>
      </c>
      <c r="H1579" s="6">
        <v>0.9145833333333333</v>
      </c>
      <c r="I1579" s="85">
        <f t="shared" si="241"/>
        <v>57.999999999999957</v>
      </c>
      <c r="J1579" s="86">
        <f>I1579*Segmentos!$D$7*(AH1579%)*IF(ISNUMBER(AI1579),AI1579%,0)</f>
        <v>1662883.1999999988</v>
      </c>
      <c r="K1579" s="86">
        <f>I1579*Segmentos!$D$7*(AL1579%)*IF(ISNUMBER(AM1579),AM1579%,0)</f>
        <v>2715931.1999999983</v>
      </c>
      <c r="L1579" s="4"/>
      <c r="M1579" s="2">
        <v>9.56</v>
      </c>
      <c r="N1579" s="2">
        <v>20.9</v>
      </c>
      <c r="O1579" s="2">
        <v>45.8</v>
      </c>
      <c r="P1579" s="2">
        <v>88.290899999999993</v>
      </c>
      <c r="Q1579" s="2">
        <v>4.66</v>
      </c>
      <c r="R1579" s="2">
        <v>11.2</v>
      </c>
      <c r="S1579" s="2">
        <v>41.6</v>
      </c>
      <c r="T1579" s="2">
        <v>7.1886999999999999</v>
      </c>
      <c r="U1579" s="2">
        <v>9.19</v>
      </c>
      <c r="V1579" s="2">
        <v>18.100000000000001</v>
      </c>
      <c r="W1579" s="2">
        <v>50.6</v>
      </c>
      <c r="X1579" s="2">
        <v>17.788799999999998</v>
      </c>
      <c r="Y1579" s="2">
        <v>6.99</v>
      </c>
      <c r="Z1579" s="2">
        <v>20.5</v>
      </c>
      <c r="AA1579" s="2">
        <v>34.1</v>
      </c>
      <c r="AB1579" s="2">
        <v>19.0747</v>
      </c>
      <c r="AC1579" s="2">
        <v>14.59</v>
      </c>
      <c r="AD1579" s="2">
        <v>27.8</v>
      </c>
      <c r="AE1579" s="2">
        <v>52.5</v>
      </c>
      <c r="AF1579" s="2">
        <v>44.238599999999998</v>
      </c>
      <c r="AG1579" s="20">
        <v>7.15</v>
      </c>
      <c r="AH1579" s="20">
        <v>19.8</v>
      </c>
      <c r="AI1579" s="20">
        <v>36.200000000000003</v>
      </c>
      <c r="AJ1579" s="20">
        <v>31.3169</v>
      </c>
      <c r="AK1579" s="18">
        <v>11.73</v>
      </c>
      <c r="AL1579" s="18">
        <v>21.8</v>
      </c>
      <c r="AM1579" s="18">
        <v>53.7</v>
      </c>
      <c r="AN1579" s="18">
        <v>56.973999999999997</v>
      </c>
      <c r="AO1579" s="2">
        <v>6.91</v>
      </c>
      <c r="AP1579" s="2">
        <v>18</v>
      </c>
      <c r="AQ1579" s="2">
        <v>38.4</v>
      </c>
      <c r="AR1579" s="2">
        <v>6.9759000000000002</v>
      </c>
      <c r="AS1579" s="2">
        <v>5.94</v>
      </c>
      <c r="AT1579" s="2">
        <v>16</v>
      </c>
      <c r="AU1579" s="2">
        <v>37.200000000000003</v>
      </c>
      <c r="AV1579" s="2">
        <v>12.084300000000001</v>
      </c>
      <c r="AW1579" s="2">
        <v>9.91</v>
      </c>
      <c r="AX1579" s="2">
        <v>22</v>
      </c>
      <c r="AY1579" s="2">
        <v>45.1</v>
      </c>
      <c r="AZ1579" s="2">
        <v>26.334</v>
      </c>
      <c r="BA1579" s="2">
        <v>12.13</v>
      </c>
      <c r="BB1579" s="2">
        <v>23.6</v>
      </c>
      <c r="BC1579" s="2">
        <v>51.3</v>
      </c>
      <c r="BD1579" s="2">
        <v>42.896700000000003</v>
      </c>
      <c r="BE1579" s="4" t="str">
        <f t="shared" si="242"/>
        <v>NO APLICA</v>
      </c>
      <c r="BF1579" s="4">
        <f t="shared" si="243"/>
        <v>8.6855999999999991</v>
      </c>
      <c r="BG1579">
        <f t="shared" si="244"/>
        <v>6.91</v>
      </c>
      <c r="BH1579">
        <f t="shared" si="245"/>
        <v>5.94</v>
      </c>
      <c r="BI1579">
        <f t="shared" si="246"/>
        <v>12.13</v>
      </c>
      <c r="BJ1579">
        <f t="shared" si="247"/>
        <v>11.73</v>
      </c>
      <c r="BK1579">
        <f t="shared" si="248"/>
        <v>7.15</v>
      </c>
      <c r="BL1579">
        <f t="shared" si="249"/>
        <v>55518.759999999958</v>
      </c>
    </row>
    <row r="1580" spans="1:64" x14ac:dyDescent="0.2">
      <c r="A1580" s="1">
        <v>1578</v>
      </c>
      <c r="B1580" s="7" t="s">
        <v>119</v>
      </c>
      <c r="C1580" s="3">
        <v>39976</v>
      </c>
      <c r="D1580" s="4" t="s">
        <v>626</v>
      </c>
      <c r="E1580" s="4" t="s">
        <v>168</v>
      </c>
      <c r="F1580" s="5" t="str">
        <f t="shared" si="240"/>
        <v>V</v>
      </c>
      <c r="G1580" s="6">
        <v>0.91874999999999996</v>
      </c>
      <c r="H1580" s="6">
        <v>1.5972222222222224E-2</v>
      </c>
      <c r="I1580" s="85">
        <f t="shared" si="241"/>
        <v>140.00000000000006</v>
      </c>
      <c r="J1580" s="86">
        <f>I1580*Segmentos!$D$7*(AH1580%)*IF(ISNUMBER(AI1580),AI1580%,0)</f>
        <v>2605680.0000000009</v>
      </c>
      <c r="K1580" s="86">
        <f>I1580*Segmentos!$D$7*(AL1580%)*IF(ISNUMBER(AM1580),AM1580%,0)</f>
        <v>3087000.0000000014</v>
      </c>
      <c r="L1580" s="4" t="s">
        <v>391</v>
      </c>
      <c r="M1580" s="2">
        <v>5.1100000000000003</v>
      </c>
      <c r="N1580" s="2">
        <v>24</v>
      </c>
      <c r="O1580" s="2">
        <v>21.3</v>
      </c>
      <c r="P1580" s="2">
        <v>86.084999999999994</v>
      </c>
      <c r="Q1580" s="2">
        <v>3.07</v>
      </c>
      <c r="R1580" s="2">
        <v>13.3</v>
      </c>
      <c r="S1580" s="2">
        <v>23</v>
      </c>
      <c r="T1580" s="2">
        <v>8.6137999999999995</v>
      </c>
      <c r="U1580" s="2">
        <v>3.86</v>
      </c>
      <c r="V1580" s="2">
        <v>19.600000000000001</v>
      </c>
      <c r="W1580" s="2">
        <v>19.7</v>
      </c>
      <c r="X1580" s="2">
        <v>13.6471</v>
      </c>
      <c r="Y1580" s="2">
        <v>6.58</v>
      </c>
      <c r="Z1580" s="2">
        <v>26.6</v>
      </c>
      <c r="AA1580" s="2">
        <v>24.7</v>
      </c>
      <c r="AB1580" s="2">
        <v>32.723300000000002</v>
      </c>
      <c r="AC1580" s="2">
        <v>5.62</v>
      </c>
      <c r="AD1580" s="2">
        <v>29.9</v>
      </c>
      <c r="AE1580" s="2">
        <v>18.8</v>
      </c>
      <c r="AF1580" s="2">
        <v>31.1008</v>
      </c>
      <c r="AG1580" s="20">
        <v>4.67</v>
      </c>
      <c r="AH1580" s="20">
        <v>23.5</v>
      </c>
      <c r="AI1580" s="20">
        <v>19.8</v>
      </c>
      <c r="AJ1580" s="20">
        <v>37.311100000000003</v>
      </c>
      <c r="AK1580" s="18">
        <v>5.51</v>
      </c>
      <c r="AL1580" s="18">
        <v>24.5</v>
      </c>
      <c r="AM1580" s="18">
        <v>22.5</v>
      </c>
      <c r="AN1580" s="18">
        <v>48.773899999999998</v>
      </c>
      <c r="AO1580" s="2">
        <v>1.58</v>
      </c>
      <c r="AP1580" s="2">
        <v>13.7</v>
      </c>
      <c r="AQ1580" s="2">
        <v>11.5</v>
      </c>
      <c r="AR1580" s="2">
        <v>2.9037999999999999</v>
      </c>
      <c r="AS1580" s="2">
        <v>3.26</v>
      </c>
      <c r="AT1580" s="2">
        <v>16</v>
      </c>
      <c r="AU1580" s="2">
        <v>20.399999999999999</v>
      </c>
      <c r="AV1580" s="2">
        <v>12.078099999999999</v>
      </c>
      <c r="AW1580" s="2">
        <v>5.17</v>
      </c>
      <c r="AX1580" s="2">
        <v>24.2</v>
      </c>
      <c r="AY1580" s="2">
        <v>21.4</v>
      </c>
      <c r="AZ1580" s="2">
        <v>25.049700000000001</v>
      </c>
      <c r="BA1580" s="2">
        <v>7.14</v>
      </c>
      <c r="BB1580" s="2">
        <v>31.5</v>
      </c>
      <c r="BC1580" s="2">
        <v>22.7</v>
      </c>
      <c r="BD1580" s="2">
        <v>46.053400000000003</v>
      </c>
      <c r="BE1580" s="4" t="str">
        <f t="shared" si="242"/>
        <v>ABURRIDO</v>
      </c>
      <c r="BF1580" s="4">
        <f t="shared" si="243"/>
        <v>4.6387999999999998</v>
      </c>
      <c r="BG1580">
        <f t="shared" si="244"/>
        <v>1.58</v>
      </c>
      <c r="BH1580">
        <f t="shared" si="245"/>
        <v>3.26</v>
      </c>
      <c r="BI1580">
        <f t="shared" si="246"/>
        <v>7.14</v>
      </c>
      <c r="BJ1580">
        <f t="shared" si="247"/>
        <v>5.51</v>
      </c>
      <c r="BK1580">
        <f t="shared" si="248"/>
        <v>4.67</v>
      </c>
      <c r="BL1580">
        <f t="shared" si="249"/>
        <v>71568.000000000029</v>
      </c>
    </row>
    <row r="1581" spans="1:64" x14ac:dyDescent="0.2">
      <c r="A1581" s="1">
        <v>1579</v>
      </c>
      <c r="B1581" s="7" t="s">
        <v>5</v>
      </c>
      <c r="C1581" s="3">
        <v>39976</v>
      </c>
      <c r="D1581" s="4" t="s">
        <v>3</v>
      </c>
      <c r="E1581" s="4" t="s">
        <v>164</v>
      </c>
      <c r="F1581" s="5" t="str">
        <f t="shared" si="240"/>
        <v>V</v>
      </c>
      <c r="G1581" s="6">
        <v>0.87430555555555556</v>
      </c>
      <c r="H1581" s="6">
        <v>0.91805555555555562</v>
      </c>
      <c r="I1581" s="85">
        <f t="shared" si="241"/>
        <v>63.000000000000099</v>
      </c>
      <c r="J1581" s="86">
        <f>I1581*Segmentos!$D$7*(AH1581%)*IF(ISNUMBER(AI1581),AI1581%,0)</f>
        <v>1822564.8000000031</v>
      </c>
      <c r="K1581" s="86">
        <f>I1581*Segmentos!$D$7*(AL1581%)*IF(ISNUMBER(AM1581),AM1581%,0)</f>
        <v>1614765.6000000024</v>
      </c>
      <c r="L1581" s="4"/>
      <c r="M1581" s="2">
        <v>6.81</v>
      </c>
      <c r="N1581" s="2">
        <v>17.8</v>
      </c>
      <c r="O1581" s="2">
        <v>38.299999999999997</v>
      </c>
      <c r="P1581" s="2">
        <v>87.912599999999998</v>
      </c>
      <c r="Q1581" s="2">
        <v>4.3899999999999997</v>
      </c>
      <c r="R1581" s="2">
        <v>12.3</v>
      </c>
      <c r="S1581" s="2">
        <v>35.6</v>
      </c>
      <c r="T1581" s="2">
        <v>9.4535999999999998</v>
      </c>
      <c r="U1581" s="2">
        <v>7.03</v>
      </c>
      <c r="V1581" s="2">
        <v>16.600000000000001</v>
      </c>
      <c r="W1581" s="2">
        <v>42.3</v>
      </c>
      <c r="X1581" s="2">
        <v>19.041599999999999</v>
      </c>
      <c r="Y1581" s="2">
        <v>6.38</v>
      </c>
      <c r="Z1581" s="2">
        <v>20.3</v>
      </c>
      <c r="AA1581" s="2">
        <v>31.4</v>
      </c>
      <c r="AB1581" s="2">
        <v>24.3215</v>
      </c>
      <c r="AC1581" s="2">
        <v>8.2799999999999994</v>
      </c>
      <c r="AD1581" s="2">
        <v>19.100000000000001</v>
      </c>
      <c r="AE1581" s="2">
        <v>43.4</v>
      </c>
      <c r="AF1581" s="2">
        <v>35.095799999999997</v>
      </c>
      <c r="AG1581" s="20">
        <v>7.23</v>
      </c>
      <c r="AH1581" s="20">
        <v>19.600000000000001</v>
      </c>
      <c r="AI1581" s="20">
        <v>36.9</v>
      </c>
      <c r="AJ1581" s="20">
        <v>44.284100000000002</v>
      </c>
      <c r="AK1581" s="18">
        <v>6.43</v>
      </c>
      <c r="AL1581" s="18">
        <v>16.100000000000001</v>
      </c>
      <c r="AM1581" s="18">
        <v>39.799999999999997</v>
      </c>
      <c r="AN1581" s="18">
        <v>43.628599999999999</v>
      </c>
      <c r="AO1581" s="2">
        <v>5.16</v>
      </c>
      <c r="AP1581" s="2">
        <v>14</v>
      </c>
      <c r="AQ1581" s="2">
        <v>36.700000000000003</v>
      </c>
      <c r="AR1581" s="2">
        <v>7.2774000000000001</v>
      </c>
      <c r="AS1581" s="2">
        <v>5.56</v>
      </c>
      <c r="AT1581" s="2">
        <v>15.2</v>
      </c>
      <c r="AU1581" s="2">
        <v>36.6</v>
      </c>
      <c r="AV1581" s="2">
        <v>15.8157</v>
      </c>
      <c r="AW1581" s="2">
        <v>6.5</v>
      </c>
      <c r="AX1581" s="2">
        <v>17.399999999999999</v>
      </c>
      <c r="AY1581" s="2">
        <v>37.4</v>
      </c>
      <c r="AZ1581" s="2">
        <v>24.137599999999999</v>
      </c>
      <c r="BA1581" s="2">
        <v>8.23</v>
      </c>
      <c r="BB1581" s="2">
        <v>20.6</v>
      </c>
      <c r="BC1581" s="2">
        <v>39.9</v>
      </c>
      <c r="BD1581" s="2">
        <v>40.681899999999999</v>
      </c>
      <c r="BE1581" s="4" t="str">
        <f t="shared" si="242"/>
        <v>NO APLICA</v>
      </c>
      <c r="BF1581" s="4">
        <f t="shared" si="243"/>
        <v>6.5590000000000002</v>
      </c>
      <c r="BG1581">
        <f t="shared" si="244"/>
        <v>5.16</v>
      </c>
      <c r="BH1581">
        <f t="shared" si="245"/>
        <v>5.56</v>
      </c>
      <c r="BI1581">
        <f t="shared" si="246"/>
        <v>8.23</v>
      </c>
      <c r="BJ1581">
        <f t="shared" si="247"/>
        <v>6.43</v>
      </c>
      <c r="BK1581">
        <f t="shared" si="248"/>
        <v>7.23</v>
      </c>
      <c r="BL1581">
        <f t="shared" si="249"/>
        <v>42949.620000000068</v>
      </c>
    </row>
    <row r="1582" spans="1:64" x14ac:dyDescent="0.2">
      <c r="A1582" s="1">
        <v>1580</v>
      </c>
      <c r="B1582" s="7" t="s">
        <v>49</v>
      </c>
      <c r="C1582" s="3">
        <v>39976</v>
      </c>
      <c r="D1582" s="4" t="s">
        <v>629</v>
      </c>
      <c r="E1582" s="4" t="s">
        <v>168</v>
      </c>
      <c r="F1582" s="5" t="str">
        <f t="shared" si="240"/>
        <v>V</v>
      </c>
      <c r="G1582" s="6">
        <v>0.91736111111111107</v>
      </c>
      <c r="H1582" s="6">
        <v>2.6388888888888889E-2</v>
      </c>
      <c r="I1582" s="85">
        <f t="shared" si="241"/>
        <v>157.00000000000006</v>
      </c>
      <c r="J1582" s="86">
        <f>I1582*Segmentos!$D$7*(AH1582%)*IF(ISNUMBER(AI1582),AI1582%,0)</f>
        <v>788202.80000000028</v>
      </c>
      <c r="K1582" s="86">
        <f>I1582*Segmentos!$D$7*(AL1582%)*IF(ISNUMBER(AM1582),AM1582%,0)</f>
        <v>648347.20000000019</v>
      </c>
      <c r="L1582" s="4" t="s">
        <v>389</v>
      </c>
      <c r="M1582" s="2">
        <v>1.1399999999999999</v>
      </c>
      <c r="N1582" s="2">
        <v>6.7</v>
      </c>
      <c r="O1582" s="2">
        <v>17</v>
      </c>
      <c r="P1582" s="2">
        <v>93.730099999999993</v>
      </c>
      <c r="Q1582" s="2">
        <v>0.09</v>
      </c>
      <c r="R1582" s="2">
        <v>2.2999999999999998</v>
      </c>
      <c r="S1582" s="2">
        <v>3.8</v>
      </c>
      <c r="T1582" s="2">
        <v>1.1744000000000001</v>
      </c>
      <c r="U1582" s="2">
        <v>1.17</v>
      </c>
      <c r="V1582" s="2">
        <v>4.5999999999999996</v>
      </c>
      <c r="W1582" s="2">
        <v>25.6</v>
      </c>
      <c r="X1582" s="2">
        <v>20.165800000000001</v>
      </c>
      <c r="Y1582" s="2">
        <v>0.78</v>
      </c>
      <c r="Z1582" s="2">
        <v>7.6</v>
      </c>
      <c r="AA1582" s="2">
        <v>10.3</v>
      </c>
      <c r="AB1582" s="2">
        <v>19.0441</v>
      </c>
      <c r="AC1582" s="2">
        <v>1.97</v>
      </c>
      <c r="AD1582" s="2">
        <v>9.5</v>
      </c>
      <c r="AE1582" s="2">
        <v>20.8</v>
      </c>
      <c r="AF1582" s="2">
        <v>53.345799999999997</v>
      </c>
      <c r="AG1582" s="20">
        <v>1.25</v>
      </c>
      <c r="AH1582" s="20">
        <v>7.7</v>
      </c>
      <c r="AI1582" s="20">
        <v>16.3</v>
      </c>
      <c r="AJ1582" s="20">
        <v>48.9664</v>
      </c>
      <c r="AK1582" s="18">
        <v>1.03</v>
      </c>
      <c r="AL1582" s="18">
        <v>5.8</v>
      </c>
      <c r="AM1582" s="18">
        <v>17.8</v>
      </c>
      <c r="AN1582" s="18">
        <v>44.7637</v>
      </c>
      <c r="AO1582" s="2">
        <v>0.95</v>
      </c>
      <c r="AP1582" s="2">
        <v>4.0999999999999996</v>
      </c>
      <c r="AQ1582" s="2">
        <v>22.9</v>
      </c>
      <c r="AR1582" s="2">
        <v>8.5093999999999994</v>
      </c>
      <c r="AS1582" s="2">
        <v>0.59</v>
      </c>
      <c r="AT1582" s="2">
        <v>4.9000000000000004</v>
      </c>
      <c r="AU1582" s="2">
        <v>11.9</v>
      </c>
      <c r="AV1582" s="2">
        <v>10.628299999999999</v>
      </c>
      <c r="AW1582" s="2">
        <v>1.28</v>
      </c>
      <c r="AX1582" s="2">
        <v>8.6</v>
      </c>
      <c r="AY1582" s="2">
        <v>14.8</v>
      </c>
      <c r="AZ1582" s="2">
        <v>30.371700000000001</v>
      </c>
      <c r="BA1582" s="2">
        <v>1.4</v>
      </c>
      <c r="BB1582" s="2">
        <v>7</v>
      </c>
      <c r="BC1582" s="2">
        <v>20.100000000000001</v>
      </c>
      <c r="BD1582" s="2">
        <v>44.220700000000001</v>
      </c>
      <c r="BE1582" s="4" t="str">
        <f t="shared" si="242"/>
        <v>ABURRIDO</v>
      </c>
      <c r="BF1582" s="4">
        <f t="shared" si="243"/>
        <v>0.97459999999999991</v>
      </c>
      <c r="BG1582">
        <f t="shared" si="244"/>
        <v>0.95</v>
      </c>
      <c r="BH1582">
        <f t="shared" si="245"/>
        <v>0.59</v>
      </c>
      <c r="BI1582">
        <f t="shared" si="246"/>
        <v>1.4</v>
      </c>
      <c r="BJ1582">
        <f t="shared" si="247"/>
        <v>1.03</v>
      </c>
      <c r="BK1582">
        <f t="shared" si="248"/>
        <v>1.25</v>
      </c>
      <c r="BL1582">
        <f t="shared" si="249"/>
        <v>17882.300000000007</v>
      </c>
    </row>
    <row r="1583" spans="1:64" x14ac:dyDescent="0.2">
      <c r="A1583" s="1">
        <v>1581</v>
      </c>
      <c r="B1583" s="7" t="s">
        <v>49</v>
      </c>
      <c r="C1583" s="3">
        <v>39976</v>
      </c>
      <c r="D1583" s="4" t="s">
        <v>628</v>
      </c>
      <c r="E1583" s="4" t="s">
        <v>168</v>
      </c>
      <c r="F1583" s="5" t="str">
        <f t="shared" si="240"/>
        <v>V</v>
      </c>
      <c r="G1583" s="6">
        <v>0.91666666666666663</v>
      </c>
      <c r="H1583" s="6">
        <v>0.99791666666666667</v>
      </c>
      <c r="I1583" s="85">
        <f t="shared" si="241"/>
        <v>117.00000000000006</v>
      </c>
      <c r="J1583" s="86">
        <f>I1583*Segmentos!$D$7*(AH1583%)*IF(ISNUMBER(AI1583),AI1583%,0)</f>
        <v>664326.00000000035</v>
      </c>
      <c r="K1583" s="86">
        <f>I1583*Segmentos!$D$7*(AL1583%)*IF(ISNUMBER(AM1583),AM1583%,0)</f>
        <v>695073.60000000033</v>
      </c>
      <c r="L1583" s="4" t="s">
        <v>392</v>
      </c>
      <c r="M1583" s="2">
        <v>1.45</v>
      </c>
      <c r="N1583" s="2">
        <v>8.1999999999999993</v>
      </c>
      <c r="O1583" s="2">
        <v>17.8</v>
      </c>
      <c r="P1583" s="2">
        <v>82.591499999999996</v>
      </c>
      <c r="Q1583" s="2">
        <v>0.95</v>
      </c>
      <c r="R1583" s="2">
        <v>4.5</v>
      </c>
      <c r="S1583" s="2">
        <v>21.2</v>
      </c>
      <c r="T1583" s="2">
        <v>9.0391999999999992</v>
      </c>
      <c r="U1583" s="2">
        <v>1.17</v>
      </c>
      <c r="V1583" s="2">
        <v>5.7</v>
      </c>
      <c r="W1583" s="2">
        <v>20.5</v>
      </c>
      <c r="X1583" s="2">
        <v>13.968299999999999</v>
      </c>
      <c r="Y1583" s="2">
        <v>2.38</v>
      </c>
      <c r="Z1583" s="2">
        <v>10.5</v>
      </c>
      <c r="AA1583" s="2">
        <v>22.6</v>
      </c>
      <c r="AB1583" s="2">
        <v>39.988700000000001</v>
      </c>
      <c r="AC1583" s="2">
        <v>1.05</v>
      </c>
      <c r="AD1583" s="2">
        <v>9.5</v>
      </c>
      <c r="AE1583" s="2">
        <v>11.1</v>
      </c>
      <c r="AF1583" s="2">
        <v>19.595300000000002</v>
      </c>
      <c r="AG1583" s="20">
        <v>1.42</v>
      </c>
      <c r="AH1583" s="20">
        <v>8.5</v>
      </c>
      <c r="AI1583" s="20">
        <v>16.7</v>
      </c>
      <c r="AJ1583" s="20">
        <v>38.258600000000001</v>
      </c>
      <c r="AK1583" s="18">
        <v>1.48</v>
      </c>
      <c r="AL1583" s="18">
        <v>7.9</v>
      </c>
      <c r="AM1583" s="18">
        <v>18.8</v>
      </c>
      <c r="AN1583" s="18">
        <v>44.332900000000002</v>
      </c>
      <c r="AO1583" s="2">
        <v>0.46</v>
      </c>
      <c r="AP1583" s="2">
        <v>3.3</v>
      </c>
      <c r="AQ1583" s="2">
        <v>14.1</v>
      </c>
      <c r="AR1583" s="2">
        <v>2.8679000000000001</v>
      </c>
      <c r="AS1583" s="2">
        <v>1.5</v>
      </c>
      <c r="AT1583" s="2">
        <v>7.3</v>
      </c>
      <c r="AU1583" s="2">
        <v>20.6</v>
      </c>
      <c r="AV1583" s="2">
        <v>18.760000000000002</v>
      </c>
      <c r="AW1583" s="2">
        <v>1.3</v>
      </c>
      <c r="AX1583" s="2">
        <v>9.6999999999999993</v>
      </c>
      <c r="AY1583" s="2">
        <v>13.4</v>
      </c>
      <c r="AZ1583" s="2">
        <v>21.309200000000001</v>
      </c>
      <c r="BA1583" s="2">
        <v>1.82</v>
      </c>
      <c r="BB1583" s="2">
        <v>8.9</v>
      </c>
      <c r="BC1583" s="2">
        <v>20.5</v>
      </c>
      <c r="BD1583" s="2">
        <v>39.654299999999999</v>
      </c>
      <c r="BE1583" s="4" t="str">
        <f t="shared" si="242"/>
        <v>ABURRIDO</v>
      </c>
      <c r="BF1583" s="4">
        <f t="shared" si="243"/>
        <v>1.4831999999999999</v>
      </c>
      <c r="BG1583">
        <f t="shared" si="244"/>
        <v>0.46</v>
      </c>
      <c r="BH1583">
        <f t="shared" si="245"/>
        <v>1.5</v>
      </c>
      <c r="BI1583">
        <f t="shared" si="246"/>
        <v>1.82</v>
      </c>
      <c r="BJ1583">
        <f t="shared" si="247"/>
        <v>1.48</v>
      </c>
      <c r="BK1583">
        <f t="shared" si="248"/>
        <v>1.42</v>
      </c>
      <c r="BL1583">
        <f t="shared" si="249"/>
        <v>17077.320000000007</v>
      </c>
    </row>
    <row r="1584" spans="1:64" x14ac:dyDescent="0.2">
      <c r="A1584" s="1">
        <v>1582</v>
      </c>
      <c r="B1584" s="7" t="s">
        <v>18</v>
      </c>
      <c r="C1584" s="3">
        <v>39976</v>
      </c>
      <c r="D1584" s="4" t="s">
        <v>17</v>
      </c>
      <c r="E1584" s="4" t="s">
        <v>168</v>
      </c>
      <c r="F1584" s="5" t="str">
        <f t="shared" si="240"/>
        <v>V</v>
      </c>
      <c r="G1584" s="6">
        <v>0.8340277777777777</v>
      </c>
      <c r="H1584" s="6">
        <v>0.91527777777777775</v>
      </c>
      <c r="I1584" s="85">
        <f t="shared" si="241"/>
        <v>117.00000000000006</v>
      </c>
      <c r="J1584" s="86">
        <f>I1584*Segmentos!$D$7*(AH1584%)*IF(ISNUMBER(AI1584),AI1584%,0)</f>
        <v>601380.00000000035</v>
      </c>
      <c r="K1584" s="86">
        <f>I1584*Segmentos!$D$7*(AL1584%)*IF(ISNUMBER(AM1584),AM1584%,0)</f>
        <v>390312.00000000023</v>
      </c>
      <c r="L1584" s="4" t="s">
        <v>390</v>
      </c>
      <c r="M1584" s="2">
        <v>1.04</v>
      </c>
      <c r="N1584" s="2">
        <v>3.9</v>
      </c>
      <c r="O1584" s="2">
        <v>26.5</v>
      </c>
      <c r="P1584" s="2">
        <v>91.525499999999994</v>
      </c>
      <c r="Q1584" s="2">
        <v>0.05</v>
      </c>
      <c r="R1584" s="2">
        <v>1.2</v>
      </c>
      <c r="S1584" s="2">
        <v>4.0999999999999996</v>
      </c>
      <c r="T1584" s="2">
        <v>0.74590000000000001</v>
      </c>
      <c r="U1584" s="2">
        <v>0.31</v>
      </c>
      <c r="V1584" s="2">
        <v>1.9</v>
      </c>
      <c r="W1584" s="2">
        <v>16.3</v>
      </c>
      <c r="X1584" s="2">
        <v>5.6778000000000004</v>
      </c>
      <c r="Y1584" s="2">
        <v>0.53</v>
      </c>
      <c r="Z1584" s="2">
        <v>4.3</v>
      </c>
      <c r="AA1584" s="2">
        <v>12.4</v>
      </c>
      <c r="AB1584" s="2">
        <v>13.702</v>
      </c>
      <c r="AC1584" s="2">
        <v>2.48</v>
      </c>
      <c r="AD1584" s="2">
        <v>6.3</v>
      </c>
      <c r="AE1584" s="2">
        <v>39.200000000000003</v>
      </c>
      <c r="AF1584" s="2">
        <v>71.399900000000002</v>
      </c>
      <c r="AG1584" s="20">
        <v>1.28</v>
      </c>
      <c r="AH1584" s="20">
        <v>5</v>
      </c>
      <c r="AI1584" s="20">
        <v>25.7</v>
      </c>
      <c r="AJ1584" s="20">
        <v>53.089500000000001</v>
      </c>
      <c r="AK1584" s="18">
        <v>0.83</v>
      </c>
      <c r="AL1584" s="18">
        <v>3</v>
      </c>
      <c r="AM1584" s="18">
        <v>27.8</v>
      </c>
      <c r="AN1584" s="18">
        <v>38.436</v>
      </c>
      <c r="AO1584" s="2">
        <v>0.21</v>
      </c>
      <c r="AP1584" s="2">
        <v>1.2</v>
      </c>
      <c r="AQ1584" s="2">
        <v>17.5</v>
      </c>
      <c r="AR1584" s="2">
        <v>2.0501999999999998</v>
      </c>
      <c r="AS1584" s="2">
        <v>7.0000000000000007E-2</v>
      </c>
      <c r="AT1584" s="2">
        <v>1.3</v>
      </c>
      <c r="AU1584" s="2">
        <v>5.2</v>
      </c>
      <c r="AV1584" s="2">
        <v>1.2721</v>
      </c>
      <c r="AW1584" s="2">
        <v>1.66</v>
      </c>
      <c r="AX1584" s="2">
        <v>3.9</v>
      </c>
      <c r="AY1584" s="2">
        <v>43.1</v>
      </c>
      <c r="AZ1584" s="2">
        <v>41.883499999999998</v>
      </c>
      <c r="BA1584" s="2">
        <v>1.38</v>
      </c>
      <c r="BB1584" s="2">
        <v>6.3</v>
      </c>
      <c r="BC1584" s="2">
        <v>21.9</v>
      </c>
      <c r="BD1584" s="2">
        <v>46.319800000000001</v>
      </c>
      <c r="BE1584" s="4" t="str">
        <f t="shared" si="242"/>
        <v>ABURRIDO</v>
      </c>
      <c r="BF1584" s="4">
        <f t="shared" si="243"/>
        <v>0.74899999999999989</v>
      </c>
      <c r="BG1584">
        <f t="shared" si="244"/>
        <v>0.21</v>
      </c>
      <c r="BH1584">
        <f t="shared" si="245"/>
        <v>7.0000000000000007E-2</v>
      </c>
      <c r="BI1584">
        <f t="shared" si="246"/>
        <v>1.66</v>
      </c>
      <c r="BJ1584">
        <f t="shared" si="247"/>
        <v>0.83</v>
      </c>
      <c r="BK1584">
        <f t="shared" si="248"/>
        <v>1.28</v>
      </c>
      <c r="BL1584">
        <f t="shared" si="249"/>
        <v>12091.950000000006</v>
      </c>
    </row>
    <row r="1585" spans="1:64" x14ac:dyDescent="0.2">
      <c r="A1585" s="1">
        <v>1583</v>
      </c>
      <c r="B1585" s="7" t="s">
        <v>9</v>
      </c>
      <c r="C1585" s="3">
        <v>39976</v>
      </c>
      <c r="D1585" s="4" t="s">
        <v>8</v>
      </c>
      <c r="E1585" s="4" t="s">
        <v>168</v>
      </c>
      <c r="F1585" s="5" t="str">
        <f t="shared" si="240"/>
        <v>V</v>
      </c>
      <c r="G1585" s="6">
        <v>0.80486111111111114</v>
      </c>
      <c r="H1585" s="6">
        <v>0.87361111111111101</v>
      </c>
      <c r="I1585" s="85">
        <f t="shared" si="241"/>
        <v>98.999999999999801</v>
      </c>
      <c r="J1585" s="86">
        <f>I1585*Segmentos!$D$7*(AH1585%)*IF(ISNUMBER(AI1585),AI1585%,0)</f>
        <v>609008.39999999863</v>
      </c>
      <c r="K1585" s="86">
        <f>I1585*Segmentos!$D$7*(AL1585%)*IF(ISNUMBER(AM1585),AM1585%,0)</f>
        <v>1394593.1999999974</v>
      </c>
      <c r="L1585" s="4" t="s">
        <v>388</v>
      </c>
      <c r="M1585" s="2">
        <v>2.57</v>
      </c>
      <c r="N1585" s="2">
        <v>11.1</v>
      </c>
      <c r="O1585" s="2">
        <v>23.2</v>
      </c>
      <c r="P1585" s="2">
        <v>66.778199999999998</v>
      </c>
      <c r="Q1585" s="2">
        <v>1.85</v>
      </c>
      <c r="R1585" s="2">
        <v>5.4</v>
      </c>
      <c r="S1585" s="2">
        <v>34</v>
      </c>
      <c r="T1585" s="2">
        <v>8.0006000000000004</v>
      </c>
      <c r="U1585" s="2">
        <v>1.19</v>
      </c>
      <c r="V1585" s="2">
        <v>9.3000000000000007</v>
      </c>
      <c r="W1585" s="2">
        <v>12.8</v>
      </c>
      <c r="X1585" s="2">
        <v>6.4836999999999998</v>
      </c>
      <c r="Y1585" s="2">
        <v>2.84</v>
      </c>
      <c r="Z1585" s="2">
        <v>12</v>
      </c>
      <c r="AA1585" s="2">
        <v>23.6</v>
      </c>
      <c r="AB1585" s="2">
        <v>21.7562</v>
      </c>
      <c r="AC1585" s="2">
        <v>3.58</v>
      </c>
      <c r="AD1585" s="2">
        <v>14.2</v>
      </c>
      <c r="AE1585" s="2">
        <v>25.2</v>
      </c>
      <c r="AF1585" s="2">
        <v>30.537700000000001</v>
      </c>
      <c r="AG1585" s="20">
        <v>1.53</v>
      </c>
      <c r="AH1585" s="20">
        <v>9.1</v>
      </c>
      <c r="AI1585" s="20">
        <v>16.899999999999999</v>
      </c>
      <c r="AJ1585" s="20">
        <v>18.8721</v>
      </c>
      <c r="AK1585" s="18">
        <v>3.51</v>
      </c>
      <c r="AL1585" s="18">
        <v>12.9</v>
      </c>
      <c r="AM1585" s="18">
        <v>27.3</v>
      </c>
      <c r="AN1585" s="18">
        <v>47.905999999999999</v>
      </c>
      <c r="AO1585" s="2">
        <v>0.37</v>
      </c>
      <c r="AP1585" s="2">
        <v>2.6</v>
      </c>
      <c r="AQ1585" s="2">
        <v>14.1</v>
      </c>
      <c r="AR1585" s="2">
        <v>1.0389999999999999</v>
      </c>
      <c r="AS1585" s="2">
        <v>1.43</v>
      </c>
      <c r="AT1585" s="2">
        <v>6.9</v>
      </c>
      <c r="AU1585" s="2">
        <v>20.7</v>
      </c>
      <c r="AV1585" s="2">
        <v>8.1968999999999994</v>
      </c>
      <c r="AW1585" s="2">
        <v>2.1800000000000002</v>
      </c>
      <c r="AX1585" s="2">
        <v>12.6</v>
      </c>
      <c r="AY1585" s="2">
        <v>17.2</v>
      </c>
      <c r="AZ1585" s="2">
        <v>16.235800000000001</v>
      </c>
      <c r="BA1585" s="2">
        <v>4.16</v>
      </c>
      <c r="BB1585" s="2">
        <v>14.7</v>
      </c>
      <c r="BC1585" s="2">
        <v>28.3</v>
      </c>
      <c r="BD1585" s="2">
        <v>41.3065</v>
      </c>
      <c r="BE1585" s="4" t="str">
        <f t="shared" si="242"/>
        <v>ABURRIDO</v>
      </c>
      <c r="BF1585" s="4">
        <f t="shared" si="243"/>
        <v>2.4005999999999998</v>
      </c>
      <c r="BG1585">
        <f t="shared" si="244"/>
        <v>0.37</v>
      </c>
      <c r="BH1585">
        <f t="shared" si="245"/>
        <v>1.43</v>
      </c>
      <c r="BI1585">
        <f t="shared" si="246"/>
        <v>4.16</v>
      </c>
      <c r="BJ1585">
        <f t="shared" si="247"/>
        <v>3.51</v>
      </c>
      <c r="BK1585">
        <f t="shared" si="248"/>
        <v>1.53</v>
      </c>
      <c r="BL1585">
        <f t="shared" si="249"/>
        <v>25494.479999999949</v>
      </c>
    </row>
    <row r="1586" spans="1:64" x14ac:dyDescent="0.2">
      <c r="A1586" s="1">
        <v>1584</v>
      </c>
      <c r="B1586" s="7" t="s">
        <v>30</v>
      </c>
      <c r="C1586" s="3">
        <v>39976</v>
      </c>
      <c r="D1586" s="4" t="s">
        <v>628</v>
      </c>
      <c r="E1586" s="4" t="s">
        <v>163</v>
      </c>
      <c r="F1586" s="5" t="str">
        <f t="shared" si="240"/>
        <v>V</v>
      </c>
      <c r="G1586" s="6">
        <v>0.87569444444444444</v>
      </c>
      <c r="H1586" s="6">
        <v>0.90763888888888899</v>
      </c>
      <c r="I1586" s="85">
        <f t="shared" si="241"/>
        <v>46.000000000000156</v>
      </c>
      <c r="J1586" s="86">
        <f>I1586*Segmentos!$D$7*(AH1586%)*IF(ISNUMBER(AI1586),AI1586%,0)</f>
        <v>188140.00000000067</v>
      </c>
      <c r="K1586" s="86">
        <f>I1586*Segmentos!$D$7*(AL1586%)*IF(ISNUMBER(AM1586),AM1586%,0)</f>
        <v>282016.80000000092</v>
      </c>
      <c r="L1586" s="4"/>
      <c r="M1586" s="2">
        <v>1.29</v>
      </c>
      <c r="N1586" s="2">
        <v>3.2</v>
      </c>
      <c r="O1586" s="2">
        <v>39.9</v>
      </c>
      <c r="P1586" s="2">
        <v>94.1922</v>
      </c>
      <c r="Q1586" s="2">
        <v>0.49</v>
      </c>
      <c r="R1586" s="2">
        <v>1.3</v>
      </c>
      <c r="S1586" s="2">
        <v>37.700000000000003</v>
      </c>
      <c r="T1586" s="2">
        <v>6.0174000000000003</v>
      </c>
      <c r="U1586" s="2">
        <v>0.11</v>
      </c>
      <c r="V1586" s="2">
        <v>2.6</v>
      </c>
      <c r="W1586" s="2">
        <v>4.3</v>
      </c>
      <c r="X1586" s="2">
        <v>1.7097</v>
      </c>
      <c r="Y1586" s="2">
        <v>0.5</v>
      </c>
      <c r="Z1586" s="2">
        <v>2.4</v>
      </c>
      <c r="AA1586" s="2">
        <v>21.3</v>
      </c>
      <c r="AB1586" s="2">
        <v>10.805300000000001</v>
      </c>
      <c r="AC1586" s="2">
        <v>3.16</v>
      </c>
      <c r="AD1586" s="2">
        <v>5.4</v>
      </c>
      <c r="AE1586" s="2">
        <v>58.5</v>
      </c>
      <c r="AF1586" s="2">
        <v>75.659800000000004</v>
      </c>
      <c r="AG1586" s="20">
        <v>1.04</v>
      </c>
      <c r="AH1586" s="20">
        <v>2.5</v>
      </c>
      <c r="AI1586" s="20">
        <v>40.9</v>
      </c>
      <c r="AJ1586" s="20">
        <v>35.835500000000003</v>
      </c>
      <c r="AK1586" s="18">
        <v>1.52</v>
      </c>
      <c r="AL1586" s="18">
        <v>3.9</v>
      </c>
      <c r="AM1586" s="18">
        <v>39.299999999999997</v>
      </c>
      <c r="AN1586" s="18">
        <v>58.356699999999996</v>
      </c>
      <c r="AO1586" s="2">
        <v>0.33</v>
      </c>
      <c r="AP1586" s="2">
        <v>1.2</v>
      </c>
      <c r="AQ1586" s="2">
        <v>28.2</v>
      </c>
      <c r="AR1586" s="2">
        <v>2.613</v>
      </c>
      <c r="AS1586" s="2">
        <v>0.46</v>
      </c>
      <c r="AT1586" s="2">
        <v>1.9</v>
      </c>
      <c r="AU1586" s="2">
        <v>23.7</v>
      </c>
      <c r="AV1586" s="2">
        <v>7.3221999999999996</v>
      </c>
      <c r="AW1586" s="2">
        <v>0.92</v>
      </c>
      <c r="AX1586" s="2">
        <v>1.8</v>
      </c>
      <c r="AY1586" s="2">
        <v>51.7</v>
      </c>
      <c r="AZ1586" s="2">
        <v>19.261099999999999</v>
      </c>
      <c r="BA1586" s="2">
        <v>2.33</v>
      </c>
      <c r="BB1586" s="2">
        <v>5.7</v>
      </c>
      <c r="BC1586" s="2">
        <v>40.9</v>
      </c>
      <c r="BD1586" s="2">
        <v>64.995800000000003</v>
      </c>
      <c r="BE1586" s="4" t="str">
        <f t="shared" si="242"/>
        <v>NO APLICA</v>
      </c>
      <c r="BF1586" s="4">
        <f t="shared" si="243"/>
        <v>1.1816</v>
      </c>
      <c r="BG1586">
        <f t="shared" si="244"/>
        <v>0.33</v>
      </c>
      <c r="BH1586">
        <f t="shared" si="245"/>
        <v>0.46</v>
      </c>
      <c r="BI1586">
        <f t="shared" si="246"/>
        <v>2.33</v>
      </c>
      <c r="BJ1586">
        <f t="shared" si="247"/>
        <v>1.52</v>
      </c>
      <c r="BK1586">
        <f t="shared" si="248"/>
        <v>1.04</v>
      </c>
      <c r="BL1586">
        <f t="shared" si="249"/>
        <v>5873.2800000000198</v>
      </c>
    </row>
    <row r="1587" spans="1:64" x14ac:dyDescent="0.2">
      <c r="A1587" s="1">
        <v>1585</v>
      </c>
      <c r="B1587" s="7" t="s">
        <v>20</v>
      </c>
      <c r="C1587" s="3">
        <v>39976</v>
      </c>
      <c r="D1587" s="4" t="s">
        <v>17</v>
      </c>
      <c r="E1587" s="4" t="s">
        <v>169</v>
      </c>
      <c r="F1587" s="5" t="str">
        <f t="shared" si="240"/>
        <v>V</v>
      </c>
      <c r="G1587" s="6">
        <v>0.91666666666666663</v>
      </c>
      <c r="H1587" s="6">
        <v>0.95833333333333337</v>
      </c>
      <c r="I1587" s="85">
        <f t="shared" si="241"/>
        <v>60.000000000000107</v>
      </c>
      <c r="J1587" s="86">
        <f>I1587*Segmentos!$D$7*(AH1587%)*IF(ISNUMBER(AI1587),AI1587%,0)</f>
        <v>143640.00000000023</v>
      </c>
      <c r="K1587" s="86">
        <f>I1587*Segmentos!$D$7*(AL1587%)*IF(ISNUMBER(AM1587),AM1587%,0)</f>
        <v>118080.00000000017</v>
      </c>
      <c r="L1587" s="4"/>
      <c r="M1587" s="2">
        <v>0.55000000000000004</v>
      </c>
      <c r="N1587" s="2">
        <v>1.8</v>
      </c>
      <c r="O1587" s="2">
        <v>30.4</v>
      </c>
      <c r="P1587" s="2">
        <v>99.162000000000006</v>
      </c>
      <c r="Q1587" s="2">
        <v>0.01</v>
      </c>
      <c r="R1587" s="2">
        <v>0.4</v>
      </c>
      <c r="S1587" s="2">
        <v>3.3</v>
      </c>
      <c r="T1587" s="2">
        <v>0.4375</v>
      </c>
      <c r="U1587" s="2">
        <v>0</v>
      </c>
      <c r="V1587" s="2">
        <v>0</v>
      </c>
      <c r="W1587" s="8" t="s">
        <v>577</v>
      </c>
      <c r="X1587" s="2">
        <v>0</v>
      </c>
      <c r="Y1587" s="2">
        <v>0.56000000000000005</v>
      </c>
      <c r="Z1587" s="2">
        <v>1.6</v>
      </c>
      <c r="AA1587" s="2">
        <v>34.5</v>
      </c>
      <c r="AB1587" s="2">
        <v>29.848800000000001</v>
      </c>
      <c r="AC1587" s="2">
        <v>1.17</v>
      </c>
      <c r="AD1587" s="2">
        <v>3.8</v>
      </c>
      <c r="AE1587" s="2">
        <v>30.4</v>
      </c>
      <c r="AF1587" s="2">
        <v>68.875699999999995</v>
      </c>
      <c r="AG1587" s="20">
        <v>0.6</v>
      </c>
      <c r="AH1587" s="20">
        <v>2.1</v>
      </c>
      <c r="AI1587" s="20">
        <v>28.5</v>
      </c>
      <c r="AJ1587" s="20">
        <v>51.494100000000003</v>
      </c>
      <c r="AK1587" s="18">
        <v>0.5</v>
      </c>
      <c r="AL1587" s="18">
        <v>1.5</v>
      </c>
      <c r="AM1587" s="18">
        <v>32.799999999999997</v>
      </c>
      <c r="AN1587" s="18">
        <v>47.667900000000003</v>
      </c>
      <c r="AO1587" s="2">
        <v>0.08</v>
      </c>
      <c r="AP1587" s="2">
        <v>0.6</v>
      </c>
      <c r="AQ1587" s="2">
        <v>13.1</v>
      </c>
      <c r="AR1587" s="2">
        <v>1.5449999999999999</v>
      </c>
      <c r="AS1587" s="2">
        <v>0.16</v>
      </c>
      <c r="AT1587" s="2">
        <v>0.5</v>
      </c>
      <c r="AU1587" s="2">
        <v>30.3</v>
      </c>
      <c r="AV1587" s="2">
        <v>6.2591999999999999</v>
      </c>
      <c r="AW1587" s="2">
        <v>0.28999999999999998</v>
      </c>
      <c r="AX1587" s="2">
        <v>1</v>
      </c>
      <c r="AY1587" s="2">
        <v>29.5</v>
      </c>
      <c r="AZ1587" s="2">
        <v>15.154999999999999</v>
      </c>
      <c r="BA1587" s="2">
        <v>1.1100000000000001</v>
      </c>
      <c r="BB1587" s="2">
        <v>3.5</v>
      </c>
      <c r="BC1587" s="2">
        <v>31.5</v>
      </c>
      <c r="BD1587" s="2">
        <v>76.202799999999996</v>
      </c>
      <c r="BE1587" s="4" t="str">
        <f t="shared" si="242"/>
        <v>ABURRIDO</v>
      </c>
      <c r="BF1587" s="4">
        <f t="shared" si="243"/>
        <v>0.5129999999999999</v>
      </c>
      <c r="BG1587">
        <f t="shared" si="244"/>
        <v>0.08</v>
      </c>
      <c r="BH1587">
        <f t="shared" si="245"/>
        <v>0.16</v>
      </c>
      <c r="BI1587">
        <f t="shared" si="246"/>
        <v>1.1100000000000001</v>
      </c>
      <c r="BJ1587">
        <f t="shared" si="247"/>
        <v>0.5</v>
      </c>
      <c r="BK1587">
        <f t="shared" si="248"/>
        <v>0.6</v>
      </c>
      <c r="BL1587">
        <f t="shared" si="249"/>
        <v>3283.2000000000057</v>
      </c>
    </row>
    <row r="1588" spans="1:64" x14ac:dyDescent="0.2">
      <c r="A1588" s="1">
        <v>1586</v>
      </c>
      <c r="B1588" s="7" t="s">
        <v>11</v>
      </c>
      <c r="C1588" s="3">
        <v>39976</v>
      </c>
      <c r="D1588" s="4" t="s">
        <v>8</v>
      </c>
      <c r="E1588" s="4" t="s">
        <v>166</v>
      </c>
      <c r="F1588" s="5" t="str">
        <f t="shared" si="240"/>
        <v>V</v>
      </c>
      <c r="G1588" s="6">
        <v>0.91388888888888886</v>
      </c>
      <c r="H1588" s="6">
        <v>0.91527777777777775</v>
      </c>
      <c r="I1588" s="85">
        <f t="shared" si="241"/>
        <v>1.9999999999999929</v>
      </c>
      <c r="J1588" s="86">
        <f>I1588*Segmentos!$D$7*(AH1588%)*IF(ISNUMBER(AI1588),AI1588%,0)</f>
        <v>26113.599999999911</v>
      </c>
      <c r="K1588" s="86">
        <f>I1588*Segmentos!$D$7*(AL1588%)*IF(ISNUMBER(AM1588),AM1588%,0)</f>
        <v>35593.599999999875</v>
      </c>
      <c r="L1588" s="4"/>
      <c r="M1588" s="2">
        <v>3.89</v>
      </c>
      <c r="N1588" s="2">
        <v>4.4000000000000004</v>
      </c>
      <c r="O1588" s="2">
        <v>88.8</v>
      </c>
      <c r="P1588" s="2">
        <v>84.226299999999995</v>
      </c>
      <c r="Q1588" s="2">
        <v>2.0099999999999998</v>
      </c>
      <c r="R1588" s="2">
        <v>2.2000000000000002</v>
      </c>
      <c r="S1588" s="2">
        <v>89.8</v>
      </c>
      <c r="T1588" s="2">
        <v>7.2762000000000002</v>
      </c>
      <c r="U1588" s="2">
        <v>2.87</v>
      </c>
      <c r="V1588" s="2">
        <v>3.3</v>
      </c>
      <c r="W1588" s="2">
        <v>86</v>
      </c>
      <c r="X1588" s="2">
        <v>13.021699999999999</v>
      </c>
      <c r="Y1588" s="2">
        <v>3.5</v>
      </c>
      <c r="Z1588" s="2">
        <v>3.8</v>
      </c>
      <c r="AA1588" s="2">
        <v>91.3</v>
      </c>
      <c r="AB1588" s="2">
        <v>22.3964</v>
      </c>
      <c r="AC1588" s="2">
        <v>5.84</v>
      </c>
      <c r="AD1588" s="2">
        <v>6.6</v>
      </c>
      <c r="AE1588" s="2">
        <v>88.3</v>
      </c>
      <c r="AF1588" s="2">
        <v>41.531999999999996</v>
      </c>
      <c r="AG1588" s="20">
        <v>3.27</v>
      </c>
      <c r="AH1588" s="20">
        <v>3.8</v>
      </c>
      <c r="AI1588" s="20">
        <v>85.9</v>
      </c>
      <c r="AJ1588" s="20">
        <v>33.553800000000003</v>
      </c>
      <c r="AK1588" s="18">
        <v>4.45</v>
      </c>
      <c r="AL1588" s="18">
        <v>4.9000000000000004</v>
      </c>
      <c r="AM1588" s="18">
        <v>90.8</v>
      </c>
      <c r="AN1588" s="18">
        <v>50.672499999999999</v>
      </c>
      <c r="AO1588" s="2">
        <v>0.43</v>
      </c>
      <c r="AP1588" s="2">
        <v>0.6</v>
      </c>
      <c r="AQ1588" s="2">
        <v>77.2</v>
      </c>
      <c r="AR1588" s="2">
        <v>1.0241</v>
      </c>
      <c r="AS1588" s="2">
        <v>1.69</v>
      </c>
      <c r="AT1588" s="2">
        <v>2</v>
      </c>
      <c r="AU1588" s="2">
        <v>83.3</v>
      </c>
      <c r="AV1588" s="2">
        <v>8.0569000000000006</v>
      </c>
      <c r="AW1588" s="2">
        <v>4.37</v>
      </c>
      <c r="AX1588" s="2">
        <v>5</v>
      </c>
      <c r="AY1588" s="2">
        <v>87.4</v>
      </c>
      <c r="AZ1588" s="2">
        <v>27.232500000000002</v>
      </c>
      <c r="BA1588" s="2">
        <v>5.78</v>
      </c>
      <c r="BB1588" s="2">
        <v>6.4</v>
      </c>
      <c r="BC1588" s="2">
        <v>90.9</v>
      </c>
      <c r="BD1588" s="2">
        <v>47.9129</v>
      </c>
      <c r="BE1588" s="4" t="str">
        <f t="shared" si="242"/>
        <v>NO APLICA</v>
      </c>
      <c r="BF1588" s="4">
        <f t="shared" si="243"/>
        <v>3.2486000000000006</v>
      </c>
      <c r="BG1588">
        <f t="shared" si="244"/>
        <v>0.43</v>
      </c>
      <c r="BH1588">
        <f t="shared" si="245"/>
        <v>1.69</v>
      </c>
      <c r="BI1588">
        <f t="shared" si="246"/>
        <v>5.78</v>
      </c>
      <c r="BJ1588">
        <f t="shared" si="247"/>
        <v>4.45</v>
      </c>
      <c r="BK1588">
        <f t="shared" si="248"/>
        <v>3.27</v>
      </c>
      <c r="BL1588">
        <f t="shared" si="249"/>
        <v>781.43999999999721</v>
      </c>
    </row>
    <row r="1589" spans="1:64" x14ac:dyDescent="0.2">
      <c r="A1589" s="1">
        <v>1587</v>
      </c>
      <c r="B1589" s="7" t="s">
        <v>6</v>
      </c>
      <c r="C1589" s="3">
        <v>39976</v>
      </c>
      <c r="D1589" s="4" t="s">
        <v>3</v>
      </c>
      <c r="E1589" s="4" t="s">
        <v>166</v>
      </c>
      <c r="F1589" s="5" t="str">
        <f t="shared" si="240"/>
        <v>V</v>
      </c>
      <c r="G1589" s="6">
        <v>0.90972222222222221</v>
      </c>
      <c r="H1589" s="6">
        <v>0.91041666666666676</v>
      </c>
      <c r="I1589" s="85">
        <f t="shared" si="241"/>
        <v>1.0000000000001563</v>
      </c>
      <c r="J1589" s="86">
        <f>I1589*Segmentos!$D$7*(AH1589%)*IF(ISNUMBER(AI1589),AI1589%,0)</f>
        <v>36800.000000005748</v>
      </c>
      <c r="K1589" s="86">
        <f>I1589*Segmentos!$D$7*(AL1589%)*IF(ISNUMBER(AM1589),AM1589%,0)</f>
        <v>27200.000000004253</v>
      </c>
      <c r="L1589" s="4"/>
      <c r="M1589" s="2">
        <v>7.93</v>
      </c>
      <c r="N1589" s="2">
        <v>7.9</v>
      </c>
      <c r="O1589" s="2">
        <v>100</v>
      </c>
      <c r="P1589" s="2">
        <v>83.886499999999998</v>
      </c>
      <c r="Q1589" s="2">
        <v>3.95</v>
      </c>
      <c r="R1589" s="2">
        <v>3.9</v>
      </c>
      <c r="S1589" s="2">
        <v>100</v>
      </c>
      <c r="T1589" s="2">
        <v>6.9679000000000002</v>
      </c>
      <c r="U1589" s="2">
        <v>7.26</v>
      </c>
      <c r="V1589" s="2">
        <v>7.3</v>
      </c>
      <c r="W1589" s="2">
        <v>100</v>
      </c>
      <c r="X1589" s="2">
        <v>16.1037</v>
      </c>
      <c r="Y1589" s="2">
        <v>7.21</v>
      </c>
      <c r="Z1589" s="2">
        <v>7.2</v>
      </c>
      <c r="AA1589" s="2">
        <v>100</v>
      </c>
      <c r="AB1589" s="2">
        <v>22.51</v>
      </c>
      <c r="AC1589" s="2">
        <v>11.03</v>
      </c>
      <c r="AD1589" s="2">
        <v>11</v>
      </c>
      <c r="AE1589" s="2">
        <v>100</v>
      </c>
      <c r="AF1589" s="2">
        <v>38.305</v>
      </c>
      <c r="AG1589" s="20">
        <v>9.17</v>
      </c>
      <c r="AH1589" s="20">
        <v>9.1999999999999993</v>
      </c>
      <c r="AI1589" s="20">
        <v>100</v>
      </c>
      <c r="AJ1589" s="20">
        <v>46.010300000000001</v>
      </c>
      <c r="AK1589" s="18">
        <v>6.81</v>
      </c>
      <c r="AL1589" s="18">
        <v>6.8</v>
      </c>
      <c r="AM1589" s="18">
        <v>100</v>
      </c>
      <c r="AN1589" s="18">
        <v>37.876100000000001</v>
      </c>
      <c r="AO1589" s="2">
        <v>6.6</v>
      </c>
      <c r="AP1589" s="2">
        <v>6.6</v>
      </c>
      <c r="AQ1589" s="2">
        <v>100</v>
      </c>
      <c r="AR1589" s="2">
        <v>7.6356999999999999</v>
      </c>
      <c r="AS1589" s="2">
        <v>4.95</v>
      </c>
      <c r="AT1589" s="2">
        <v>5</v>
      </c>
      <c r="AU1589" s="2">
        <v>100</v>
      </c>
      <c r="AV1589" s="2">
        <v>11.541499999999999</v>
      </c>
      <c r="AW1589" s="2">
        <v>7.26</v>
      </c>
      <c r="AX1589" s="2">
        <v>7.3</v>
      </c>
      <c r="AY1589" s="2">
        <v>100</v>
      </c>
      <c r="AZ1589" s="2">
        <v>22.073499999999999</v>
      </c>
      <c r="BA1589" s="2">
        <v>10.52</v>
      </c>
      <c r="BB1589" s="2">
        <v>10.5</v>
      </c>
      <c r="BC1589" s="2">
        <v>100</v>
      </c>
      <c r="BD1589" s="2">
        <v>42.6357</v>
      </c>
      <c r="BE1589" s="4" t="str">
        <f t="shared" si="242"/>
        <v>NO APLICA</v>
      </c>
      <c r="BF1589" s="4">
        <f t="shared" si="243"/>
        <v>7.3467999999999991</v>
      </c>
      <c r="BG1589">
        <f t="shared" si="244"/>
        <v>6.6</v>
      </c>
      <c r="BH1589">
        <f t="shared" si="245"/>
        <v>4.95</v>
      </c>
      <c r="BI1589">
        <f t="shared" si="246"/>
        <v>10.52</v>
      </c>
      <c r="BJ1589">
        <f t="shared" si="247"/>
        <v>6.81</v>
      </c>
      <c r="BK1589">
        <f t="shared" si="248"/>
        <v>9.17</v>
      </c>
      <c r="BL1589">
        <f t="shared" si="249"/>
        <v>790.00000000012346</v>
      </c>
    </row>
    <row r="1590" spans="1:64" x14ac:dyDescent="0.2">
      <c r="A1590" s="1">
        <v>1588</v>
      </c>
      <c r="B1590" s="7" t="s">
        <v>31</v>
      </c>
      <c r="C1590" s="3">
        <v>39976</v>
      </c>
      <c r="D1590" s="4" t="s">
        <v>628</v>
      </c>
      <c r="E1590" s="4" t="s">
        <v>166</v>
      </c>
      <c r="F1590" s="5" t="str">
        <f t="shared" si="240"/>
        <v>V</v>
      </c>
      <c r="G1590" s="6">
        <v>0.91111111111111109</v>
      </c>
      <c r="H1590" s="6">
        <v>0.9145833333333333</v>
      </c>
      <c r="I1590" s="85">
        <f t="shared" si="241"/>
        <v>4.9999999999999822</v>
      </c>
      <c r="J1590" s="86">
        <f>I1590*Segmentos!$D$7*(AH1590%)*IF(ISNUMBER(AI1590),AI1590%,0)</f>
        <v>16979.999999999942</v>
      </c>
      <c r="K1590" s="86">
        <f>I1590*Segmentos!$D$7*(AL1590%)*IF(ISNUMBER(AM1590),AM1590%,0)</f>
        <v>31147.999999999891</v>
      </c>
      <c r="L1590" s="4"/>
      <c r="M1590" s="2">
        <v>1.22</v>
      </c>
      <c r="N1590" s="2">
        <v>2.1</v>
      </c>
      <c r="O1590" s="2">
        <v>58.7</v>
      </c>
      <c r="P1590" s="2">
        <v>92.573599999999999</v>
      </c>
      <c r="Q1590" s="2">
        <v>0.97</v>
      </c>
      <c r="R1590" s="2">
        <v>1.6</v>
      </c>
      <c r="S1590" s="2">
        <v>61</v>
      </c>
      <c r="T1590" s="2">
        <v>12.3218</v>
      </c>
      <c r="U1590" s="2">
        <v>0</v>
      </c>
      <c r="V1590" s="2">
        <v>0</v>
      </c>
      <c r="W1590" s="8" t="s">
        <v>577</v>
      </c>
      <c r="X1590" s="2">
        <v>0</v>
      </c>
      <c r="Y1590" s="2">
        <v>0.49</v>
      </c>
      <c r="Z1590" s="2">
        <v>1</v>
      </c>
      <c r="AA1590" s="2">
        <v>50.3</v>
      </c>
      <c r="AB1590" s="2">
        <v>10.962199999999999</v>
      </c>
      <c r="AC1590" s="2">
        <v>2.78</v>
      </c>
      <c r="AD1590" s="2">
        <v>4.5999999999999996</v>
      </c>
      <c r="AE1590" s="2">
        <v>59.9</v>
      </c>
      <c r="AF1590" s="2">
        <v>69.289500000000004</v>
      </c>
      <c r="AG1590" s="20">
        <v>0.87</v>
      </c>
      <c r="AH1590" s="20">
        <v>1.5</v>
      </c>
      <c r="AI1590" s="20">
        <v>56.6</v>
      </c>
      <c r="AJ1590" s="20">
        <v>31.4575</v>
      </c>
      <c r="AK1590" s="18">
        <v>1.53</v>
      </c>
      <c r="AL1590" s="18">
        <v>2.6</v>
      </c>
      <c r="AM1590" s="18">
        <v>59.9</v>
      </c>
      <c r="AN1590" s="18">
        <v>61.116100000000003</v>
      </c>
      <c r="AO1590" s="2">
        <v>0.62</v>
      </c>
      <c r="AP1590" s="2">
        <v>1.4</v>
      </c>
      <c r="AQ1590" s="2">
        <v>44.3</v>
      </c>
      <c r="AR1590" s="2">
        <v>5.1307999999999998</v>
      </c>
      <c r="AS1590" s="2">
        <v>0.51</v>
      </c>
      <c r="AT1590" s="2">
        <v>0.9</v>
      </c>
      <c r="AU1590" s="2">
        <v>53.6</v>
      </c>
      <c r="AV1590" s="2">
        <v>8.4852000000000007</v>
      </c>
      <c r="AW1590" s="2">
        <v>0.63</v>
      </c>
      <c r="AX1590" s="2">
        <v>1</v>
      </c>
      <c r="AY1590" s="2">
        <v>60.1</v>
      </c>
      <c r="AZ1590" s="2">
        <v>13.7416</v>
      </c>
      <c r="BA1590" s="2">
        <v>2.25</v>
      </c>
      <c r="BB1590" s="2">
        <v>3.7</v>
      </c>
      <c r="BC1590" s="2">
        <v>60.7</v>
      </c>
      <c r="BD1590" s="2">
        <v>65.216099999999997</v>
      </c>
      <c r="BE1590" s="4" t="str">
        <f t="shared" si="242"/>
        <v>NO APLICA</v>
      </c>
      <c r="BF1590" s="4">
        <f t="shared" si="243"/>
        <v>1.1941999999999999</v>
      </c>
      <c r="BG1590">
        <f t="shared" si="244"/>
        <v>0.62</v>
      </c>
      <c r="BH1590">
        <f t="shared" si="245"/>
        <v>0.51</v>
      </c>
      <c r="BI1590">
        <f t="shared" si="246"/>
        <v>2.25</v>
      </c>
      <c r="BJ1590">
        <f t="shared" si="247"/>
        <v>1.53</v>
      </c>
      <c r="BK1590">
        <f t="shared" si="248"/>
        <v>0.87</v>
      </c>
      <c r="BL1590">
        <f t="shared" si="249"/>
        <v>616.34999999999786</v>
      </c>
    </row>
    <row r="1591" spans="1:64" x14ac:dyDescent="0.2">
      <c r="A1591" s="1">
        <v>1589</v>
      </c>
      <c r="B1591" s="7" t="s">
        <v>37</v>
      </c>
      <c r="C1591" s="3">
        <v>39976</v>
      </c>
      <c r="D1591" s="4" t="s">
        <v>3</v>
      </c>
      <c r="E1591" s="4" t="s">
        <v>173</v>
      </c>
      <c r="F1591" s="5" t="str">
        <f t="shared" si="240"/>
        <v>V</v>
      </c>
      <c r="G1591" s="6">
        <v>0.91805555555555562</v>
      </c>
      <c r="H1591" s="6">
        <v>0.91874999999999996</v>
      </c>
      <c r="I1591" s="85">
        <f t="shared" si="241"/>
        <v>0.99999999999983658</v>
      </c>
      <c r="J1591" s="86">
        <f>I1591*Segmentos!$D$7*(AH1591%)*IF(ISNUMBER(AI1591),AI1591%,0)</f>
        <v>15599.99999999745</v>
      </c>
      <c r="K1591" s="86">
        <f>I1591*Segmentos!$D$7*(AL1591%)*IF(ISNUMBER(AM1591),AM1591%,0)</f>
        <v>18399.999999996991</v>
      </c>
      <c r="L1591" s="4"/>
      <c r="M1591" s="2">
        <v>4.3</v>
      </c>
      <c r="N1591" s="2">
        <v>4.3</v>
      </c>
      <c r="O1591" s="2">
        <v>100</v>
      </c>
      <c r="P1591" s="2">
        <v>90.240300000000005</v>
      </c>
      <c r="Q1591" s="2">
        <v>3.01</v>
      </c>
      <c r="R1591" s="2">
        <v>3</v>
      </c>
      <c r="S1591" s="2">
        <v>100</v>
      </c>
      <c r="T1591" s="2">
        <v>10.514799999999999</v>
      </c>
      <c r="U1591" s="2">
        <v>4.71</v>
      </c>
      <c r="V1591" s="2">
        <v>4.7</v>
      </c>
      <c r="W1591" s="2">
        <v>100</v>
      </c>
      <c r="X1591" s="2">
        <v>20.707999999999998</v>
      </c>
      <c r="Y1591" s="2">
        <v>3.47</v>
      </c>
      <c r="Z1591" s="2">
        <v>3.5</v>
      </c>
      <c r="AA1591" s="2">
        <v>100</v>
      </c>
      <c r="AB1591" s="2">
        <v>21.489899999999999</v>
      </c>
      <c r="AC1591" s="2">
        <v>5.45</v>
      </c>
      <c r="AD1591" s="2">
        <v>5.5</v>
      </c>
      <c r="AE1591" s="2">
        <v>100</v>
      </c>
      <c r="AF1591" s="2">
        <v>37.527700000000003</v>
      </c>
      <c r="AG1591" s="20">
        <v>3.92</v>
      </c>
      <c r="AH1591" s="20">
        <v>3.9</v>
      </c>
      <c r="AI1591" s="20">
        <v>100</v>
      </c>
      <c r="AJ1591" s="20">
        <v>39.042499999999997</v>
      </c>
      <c r="AK1591" s="18">
        <v>4.6500000000000004</v>
      </c>
      <c r="AL1591" s="18">
        <v>4.5999999999999996</v>
      </c>
      <c r="AM1591" s="18">
        <v>100</v>
      </c>
      <c r="AN1591" s="18">
        <v>51.197899999999997</v>
      </c>
      <c r="AO1591" s="2">
        <v>6.79</v>
      </c>
      <c r="AP1591" s="2">
        <v>6.8</v>
      </c>
      <c r="AQ1591" s="2">
        <v>100</v>
      </c>
      <c r="AR1591" s="2">
        <v>15.561199999999999</v>
      </c>
      <c r="AS1591" s="2">
        <v>3.52</v>
      </c>
      <c r="AT1591" s="2">
        <v>3.5</v>
      </c>
      <c r="AU1591" s="2">
        <v>100</v>
      </c>
      <c r="AV1591" s="2">
        <v>16.261199999999999</v>
      </c>
      <c r="AW1591" s="2">
        <v>4.16</v>
      </c>
      <c r="AX1591" s="2">
        <v>4.2</v>
      </c>
      <c r="AY1591" s="2">
        <v>100</v>
      </c>
      <c r="AZ1591" s="2">
        <v>25.088699999999999</v>
      </c>
      <c r="BA1591" s="2">
        <v>4.1500000000000004</v>
      </c>
      <c r="BB1591" s="2">
        <v>4.2</v>
      </c>
      <c r="BC1591" s="2">
        <v>100</v>
      </c>
      <c r="BD1591" s="2">
        <v>33.3292</v>
      </c>
      <c r="BE1591" s="4" t="str">
        <f t="shared" si="242"/>
        <v>NO APLICA</v>
      </c>
      <c r="BF1591" s="4">
        <f t="shared" si="243"/>
        <v>4.2065999999999999</v>
      </c>
      <c r="BG1591">
        <f t="shared" si="244"/>
        <v>6.79</v>
      </c>
      <c r="BH1591">
        <f t="shared" si="245"/>
        <v>3.52</v>
      </c>
      <c r="BI1591">
        <f t="shared" si="246"/>
        <v>4.16</v>
      </c>
      <c r="BJ1591">
        <f t="shared" si="247"/>
        <v>4.6500000000000004</v>
      </c>
      <c r="BK1591">
        <f t="shared" si="248"/>
        <v>3.92</v>
      </c>
      <c r="BL1591">
        <f t="shared" si="249"/>
        <v>429.99999999992974</v>
      </c>
    </row>
    <row r="1592" spans="1:64" x14ac:dyDescent="0.2">
      <c r="A1592" s="1">
        <v>1590</v>
      </c>
      <c r="B1592" s="7" t="s">
        <v>37</v>
      </c>
      <c r="C1592" s="3">
        <v>39976</v>
      </c>
      <c r="D1592" s="4" t="s">
        <v>629</v>
      </c>
      <c r="E1592" s="4" t="s">
        <v>173</v>
      </c>
      <c r="F1592" s="5" t="str">
        <f t="shared" si="240"/>
        <v>V</v>
      </c>
      <c r="G1592" s="6">
        <v>0.87291666666666667</v>
      </c>
      <c r="H1592" s="6">
        <v>0.87361111111111101</v>
      </c>
      <c r="I1592" s="85">
        <f t="shared" si="241"/>
        <v>0.99999999999983658</v>
      </c>
      <c r="J1592" s="86">
        <f>I1592*Segmentos!$D$7*(AH1592%)*IF(ISNUMBER(AI1592),AI1592%,0)</f>
        <v>7599.9999999987576</v>
      </c>
      <c r="K1592" s="86">
        <f>I1592*Segmentos!$D$7*(AL1592%)*IF(ISNUMBER(AM1592),AM1592%,0)</f>
        <v>4399.9999999992815</v>
      </c>
      <c r="L1592" s="4"/>
      <c r="M1592" s="2">
        <v>1.48</v>
      </c>
      <c r="N1592" s="2">
        <v>1.5</v>
      </c>
      <c r="O1592" s="2">
        <v>100</v>
      </c>
      <c r="P1592" s="2">
        <v>100</v>
      </c>
      <c r="Q1592" s="2">
        <v>1.08</v>
      </c>
      <c r="R1592" s="2">
        <v>1.1000000000000001</v>
      </c>
      <c r="S1592" s="2">
        <v>100</v>
      </c>
      <c r="T1592" s="2">
        <v>12.203900000000001</v>
      </c>
      <c r="U1592" s="2">
        <v>1.45</v>
      </c>
      <c r="V1592" s="2">
        <v>1.4</v>
      </c>
      <c r="W1592" s="2">
        <v>100</v>
      </c>
      <c r="X1592" s="2">
        <v>20.479900000000001</v>
      </c>
      <c r="Y1592" s="2">
        <v>1.43</v>
      </c>
      <c r="Z1592" s="2">
        <v>1.4</v>
      </c>
      <c r="AA1592" s="2">
        <v>100</v>
      </c>
      <c r="AB1592" s="2">
        <v>28.425000000000001</v>
      </c>
      <c r="AC1592" s="2">
        <v>1.76</v>
      </c>
      <c r="AD1592" s="2">
        <v>1.8</v>
      </c>
      <c r="AE1592" s="2">
        <v>100</v>
      </c>
      <c r="AF1592" s="2">
        <v>38.891199999999998</v>
      </c>
      <c r="AG1592" s="20">
        <v>1.92</v>
      </c>
      <c r="AH1592" s="20">
        <v>1.9</v>
      </c>
      <c r="AI1592" s="20">
        <v>100</v>
      </c>
      <c r="AJ1592" s="20">
        <v>61.311799999999998</v>
      </c>
      <c r="AK1592" s="18">
        <v>1.0900000000000001</v>
      </c>
      <c r="AL1592" s="18">
        <v>1.1000000000000001</v>
      </c>
      <c r="AM1592" s="18">
        <v>100</v>
      </c>
      <c r="AN1592" s="18">
        <v>38.688200000000002</v>
      </c>
      <c r="AO1592" s="2">
        <v>1.98</v>
      </c>
      <c r="AP1592" s="2">
        <v>2</v>
      </c>
      <c r="AQ1592" s="2">
        <v>100</v>
      </c>
      <c r="AR1592" s="2">
        <v>14.6107</v>
      </c>
      <c r="AS1592" s="2">
        <v>0.8</v>
      </c>
      <c r="AT1592" s="2">
        <v>0.8</v>
      </c>
      <c r="AU1592" s="2">
        <v>100</v>
      </c>
      <c r="AV1592" s="2">
        <v>11.9016</v>
      </c>
      <c r="AW1592" s="2">
        <v>2.72</v>
      </c>
      <c r="AX1592" s="2">
        <v>2.7</v>
      </c>
      <c r="AY1592" s="2">
        <v>100</v>
      </c>
      <c r="AZ1592" s="2">
        <v>52.815399999999997</v>
      </c>
      <c r="BA1592" s="2">
        <v>0.8</v>
      </c>
      <c r="BB1592" s="2">
        <v>0.8</v>
      </c>
      <c r="BC1592" s="2">
        <v>100</v>
      </c>
      <c r="BD1592" s="2">
        <v>20.6723</v>
      </c>
      <c r="BE1592" s="4" t="str">
        <f t="shared" si="242"/>
        <v>NO APLICA</v>
      </c>
      <c r="BF1592" s="4">
        <f t="shared" si="243"/>
        <v>1.6184000000000001</v>
      </c>
      <c r="BG1592">
        <f t="shared" si="244"/>
        <v>1.98</v>
      </c>
      <c r="BH1592">
        <f t="shared" si="245"/>
        <v>0.8</v>
      </c>
      <c r="BI1592">
        <f t="shared" si="246"/>
        <v>2.72</v>
      </c>
      <c r="BJ1592">
        <f t="shared" si="247"/>
        <v>1.0900000000000001</v>
      </c>
      <c r="BK1592">
        <f t="shared" si="248"/>
        <v>1.92</v>
      </c>
      <c r="BL1592">
        <f t="shared" si="249"/>
        <v>149.9999999999755</v>
      </c>
    </row>
    <row r="1593" spans="1:64" x14ac:dyDescent="0.2">
      <c r="A1593" s="1">
        <v>1591</v>
      </c>
      <c r="B1593" s="7" t="s">
        <v>14</v>
      </c>
      <c r="C1593" s="3">
        <v>39976</v>
      </c>
      <c r="D1593" s="4" t="s">
        <v>626</v>
      </c>
      <c r="E1593" s="4" t="s">
        <v>163</v>
      </c>
      <c r="F1593" s="5" t="str">
        <f t="shared" si="240"/>
        <v>V</v>
      </c>
      <c r="G1593" s="6">
        <v>0.85069444444444453</v>
      </c>
      <c r="H1593" s="6">
        <v>0.87430555555555556</v>
      </c>
      <c r="I1593" s="85">
        <f t="shared" si="241"/>
        <v>33.999999999999879</v>
      </c>
      <c r="J1593" s="86">
        <f>I1593*Segmentos!$D$7*(AH1593%)*IF(ISNUMBER(AI1593),AI1593%,0)</f>
        <v>734889.5999999973</v>
      </c>
      <c r="K1593" s="86">
        <f>I1593*Segmentos!$D$7*(AL1593%)*IF(ISNUMBER(AM1593),AM1593%,0)</f>
        <v>1311855.9999999956</v>
      </c>
      <c r="L1593" s="4"/>
      <c r="M1593" s="2">
        <v>7.64</v>
      </c>
      <c r="N1593" s="2">
        <v>11</v>
      </c>
      <c r="O1593" s="2">
        <v>69.599999999999994</v>
      </c>
      <c r="P1593" s="2">
        <v>88.316199999999995</v>
      </c>
      <c r="Q1593" s="2">
        <v>5.0599999999999996</v>
      </c>
      <c r="R1593" s="2">
        <v>8.1</v>
      </c>
      <c r="S1593" s="2">
        <v>62.1</v>
      </c>
      <c r="T1593" s="2">
        <v>9.7611000000000008</v>
      </c>
      <c r="U1593" s="2">
        <v>5.99</v>
      </c>
      <c r="V1593" s="2">
        <v>9.1999999999999993</v>
      </c>
      <c r="W1593" s="2">
        <v>65.3</v>
      </c>
      <c r="X1593" s="2">
        <v>14.519399999999999</v>
      </c>
      <c r="Y1593" s="2">
        <v>5.53</v>
      </c>
      <c r="Z1593" s="2">
        <v>8.6</v>
      </c>
      <c r="AA1593" s="2">
        <v>64</v>
      </c>
      <c r="AB1593" s="2">
        <v>18.871500000000001</v>
      </c>
      <c r="AC1593" s="2">
        <v>11.9</v>
      </c>
      <c r="AD1593" s="2">
        <v>15.7</v>
      </c>
      <c r="AE1593" s="2">
        <v>76</v>
      </c>
      <c r="AF1593" s="2">
        <v>45.164200000000001</v>
      </c>
      <c r="AG1593" s="20">
        <v>5.41</v>
      </c>
      <c r="AH1593" s="20">
        <v>7.6</v>
      </c>
      <c r="AI1593" s="20">
        <v>71.099999999999994</v>
      </c>
      <c r="AJ1593" s="20">
        <v>29.684000000000001</v>
      </c>
      <c r="AK1593" s="18">
        <v>9.65</v>
      </c>
      <c r="AL1593" s="18">
        <v>14</v>
      </c>
      <c r="AM1593" s="18">
        <v>68.900000000000006</v>
      </c>
      <c r="AN1593" s="18">
        <v>58.632199999999997</v>
      </c>
      <c r="AO1593" s="2">
        <v>4.87</v>
      </c>
      <c r="AP1593" s="2">
        <v>7.7</v>
      </c>
      <c r="AQ1593" s="2">
        <v>63.4</v>
      </c>
      <c r="AR1593" s="2">
        <v>6.1479999999999997</v>
      </c>
      <c r="AS1593" s="2">
        <v>4.84</v>
      </c>
      <c r="AT1593" s="2">
        <v>7.3</v>
      </c>
      <c r="AU1593" s="2">
        <v>66.7</v>
      </c>
      <c r="AV1593" s="2">
        <v>12.321899999999999</v>
      </c>
      <c r="AW1593" s="2">
        <v>7.24</v>
      </c>
      <c r="AX1593" s="2">
        <v>11</v>
      </c>
      <c r="AY1593" s="2">
        <v>65.599999999999994</v>
      </c>
      <c r="AZ1593" s="2">
        <v>24.0579</v>
      </c>
      <c r="BA1593" s="2">
        <v>10.34</v>
      </c>
      <c r="BB1593" s="2">
        <v>14</v>
      </c>
      <c r="BC1593" s="2">
        <v>73.8</v>
      </c>
      <c r="BD1593" s="2">
        <v>45.788499999999999</v>
      </c>
      <c r="BE1593" s="4" t="str">
        <f t="shared" si="242"/>
        <v>NO APLICA</v>
      </c>
      <c r="BF1593" s="4">
        <f t="shared" si="243"/>
        <v>7.1158000000000001</v>
      </c>
      <c r="BG1593">
        <f t="shared" si="244"/>
        <v>4.87</v>
      </c>
      <c r="BH1593">
        <f t="shared" si="245"/>
        <v>4.84</v>
      </c>
      <c r="BI1593">
        <f t="shared" si="246"/>
        <v>10.34</v>
      </c>
      <c r="BJ1593">
        <f t="shared" si="247"/>
        <v>9.65</v>
      </c>
      <c r="BK1593">
        <f t="shared" si="248"/>
        <v>5.41</v>
      </c>
      <c r="BL1593">
        <f t="shared" si="249"/>
        <v>26030.399999999907</v>
      </c>
    </row>
    <row r="1594" spans="1:64" x14ac:dyDescent="0.2">
      <c r="A1594" s="1">
        <v>1592</v>
      </c>
      <c r="B1594" s="7" t="s">
        <v>46</v>
      </c>
      <c r="C1594" s="3">
        <v>39976</v>
      </c>
      <c r="D1594" s="4" t="s">
        <v>627</v>
      </c>
      <c r="E1594" s="4" t="s">
        <v>170</v>
      </c>
      <c r="F1594" s="5" t="str">
        <f t="shared" si="240"/>
        <v>V</v>
      </c>
      <c r="G1594" s="6">
        <v>0.79513888888888884</v>
      </c>
      <c r="H1594" s="6">
        <v>0.88402777777777775</v>
      </c>
      <c r="I1594" s="85">
        <f t="shared" si="241"/>
        <v>128.00000000000003</v>
      </c>
      <c r="J1594" s="86">
        <f>I1594*Segmentos!$D$7*(AH1594%)*IF(ISNUMBER(AI1594),AI1594%,0)</f>
        <v>1763993.6000000006</v>
      </c>
      <c r="K1594" s="86">
        <f>I1594*Segmentos!$D$7*(AL1594%)*IF(ISNUMBER(AM1594),AM1594%,0)</f>
        <v>2176512.0000000005</v>
      </c>
      <c r="L1594" s="4"/>
      <c r="M1594" s="2">
        <v>3.87</v>
      </c>
      <c r="N1594" s="2">
        <v>13</v>
      </c>
      <c r="O1594" s="2">
        <v>29.6</v>
      </c>
      <c r="P1594" s="2">
        <v>63.830199999999998</v>
      </c>
      <c r="Q1594" s="2">
        <v>4.3899999999999997</v>
      </c>
      <c r="R1594" s="2">
        <v>15.6</v>
      </c>
      <c r="S1594" s="2">
        <v>28.2</v>
      </c>
      <c r="T1594" s="2">
        <v>12.1027</v>
      </c>
      <c r="U1594" s="2">
        <v>4.91</v>
      </c>
      <c r="V1594" s="2">
        <v>12.5</v>
      </c>
      <c r="W1594" s="2">
        <v>39.200000000000003</v>
      </c>
      <c r="X1594" s="2">
        <v>17.010400000000001</v>
      </c>
      <c r="Y1594" s="2">
        <v>3.66</v>
      </c>
      <c r="Z1594" s="2">
        <v>13.8</v>
      </c>
      <c r="AA1594" s="2">
        <v>26.5</v>
      </c>
      <c r="AB1594" s="2">
        <v>17.8353</v>
      </c>
      <c r="AC1594" s="2">
        <v>3.11</v>
      </c>
      <c r="AD1594" s="2">
        <v>11.4</v>
      </c>
      <c r="AE1594" s="2">
        <v>27.4</v>
      </c>
      <c r="AF1594" s="2">
        <v>16.881799999999998</v>
      </c>
      <c r="AG1594" s="20">
        <v>3.43</v>
      </c>
      <c r="AH1594" s="20">
        <v>13.1</v>
      </c>
      <c r="AI1594" s="20">
        <v>26.3</v>
      </c>
      <c r="AJ1594" s="20">
        <v>26.861699999999999</v>
      </c>
      <c r="AK1594" s="18">
        <v>4.26</v>
      </c>
      <c r="AL1594" s="18">
        <v>13</v>
      </c>
      <c r="AM1594" s="18">
        <v>32.700000000000003</v>
      </c>
      <c r="AN1594" s="18">
        <v>36.968499999999999</v>
      </c>
      <c r="AO1594" s="2">
        <v>3.27</v>
      </c>
      <c r="AP1594" s="2">
        <v>10</v>
      </c>
      <c r="AQ1594" s="2">
        <v>32.799999999999997</v>
      </c>
      <c r="AR1594" s="2">
        <v>5.9067999999999996</v>
      </c>
      <c r="AS1594" s="2">
        <v>3.39</v>
      </c>
      <c r="AT1594" s="2">
        <v>11.8</v>
      </c>
      <c r="AU1594" s="2">
        <v>28.8</v>
      </c>
      <c r="AV1594" s="2">
        <v>12.322100000000001</v>
      </c>
      <c r="AW1594" s="2">
        <v>4.6399999999999997</v>
      </c>
      <c r="AX1594" s="2">
        <v>13.4</v>
      </c>
      <c r="AY1594" s="2">
        <v>34.700000000000003</v>
      </c>
      <c r="AZ1594" s="2">
        <v>22.039899999999999</v>
      </c>
      <c r="BA1594" s="2">
        <v>3.73</v>
      </c>
      <c r="BB1594" s="2">
        <v>14.4</v>
      </c>
      <c r="BC1594" s="2">
        <v>25.9</v>
      </c>
      <c r="BD1594" s="2">
        <v>23.561399999999999</v>
      </c>
      <c r="BE1594" s="4" t="str">
        <f t="shared" si="242"/>
        <v>ABURRIDO</v>
      </c>
      <c r="BF1594" s="4">
        <f t="shared" si="243"/>
        <v>3.8606000000000003</v>
      </c>
      <c r="BG1594">
        <f t="shared" si="244"/>
        <v>3.27</v>
      </c>
      <c r="BH1594">
        <f t="shared" si="245"/>
        <v>3.39</v>
      </c>
      <c r="BI1594">
        <f t="shared" si="246"/>
        <v>4.6399999999999997</v>
      </c>
      <c r="BJ1594">
        <f t="shared" si="247"/>
        <v>4.26</v>
      </c>
      <c r="BK1594">
        <f t="shared" si="248"/>
        <v>3.43</v>
      </c>
      <c r="BL1594">
        <f t="shared" si="249"/>
        <v>49254.400000000016</v>
      </c>
    </row>
    <row r="1595" spans="1:64" x14ac:dyDescent="0.2">
      <c r="A1595" s="1">
        <v>1593</v>
      </c>
      <c r="B1595" s="7" t="s">
        <v>10</v>
      </c>
      <c r="C1595" s="3">
        <v>39976</v>
      </c>
      <c r="D1595" s="4" t="s">
        <v>8</v>
      </c>
      <c r="E1595" s="4" t="s">
        <v>164</v>
      </c>
      <c r="F1595" s="5" t="str">
        <f t="shared" si="240"/>
        <v>V</v>
      </c>
      <c r="G1595" s="6">
        <v>0.87361111111111101</v>
      </c>
      <c r="H1595" s="6">
        <v>0.91736111111111107</v>
      </c>
      <c r="I1595" s="85">
        <f t="shared" si="241"/>
        <v>63.000000000000099</v>
      </c>
      <c r="J1595" s="86">
        <f>I1595*Segmentos!$D$7*(AH1595%)*IF(ISNUMBER(AI1595),AI1595%,0)</f>
        <v>855414.00000000128</v>
      </c>
      <c r="K1595" s="86">
        <f>I1595*Segmentos!$D$7*(AL1595%)*IF(ISNUMBER(AM1595),AM1595%,0)</f>
        <v>1179360.0000000021</v>
      </c>
      <c r="L1595" s="4"/>
      <c r="M1595" s="2">
        <v>4.08</v>
      </c>
      <c r="N1595" s="2">
        <v>14.9</v>
      </c>
      <c r="O1595" s="2">
        <v>27.3</v>
      </c>
      <c r="P1595" s="2">
        <v>88.183899999999994</v>
      </c>
      <c r="Q1595" s="2">
        <v>1.54</v>
      </c>
      <c r="R1595" s="2">
        <v>7.1</v>
      </c>
      <c r="S1595" s="2">
        <v>21.7</v>
      </c>
      <c r="T1595" s="2">
        <v>5.5532000000000004</v>
      </c>
      <c r="U1595" s="2">
        <v>1.78</v>
      </c>
      <c r="V1595" s="2">
        <v>11</v>
      </c>
      <c r="W1595" s="2">
        <v>16.2</v>
      </c>
      <c r="X1595" s="2">
        <v>8.0821000000000005</v>
      </c>
      <c r="Y1595" s="2">
        <v>3.86</v>
      </c>
      <c r="Z1595" s="2">
        <v>17.2</v>
      </c>
      <c r="AA1595" s="2">
        <v>22.4</v>
      </c>
      <c r="AB1595" s="2">
        <v>24.6434</v>
      </c>
      <c r="AC1595" s="2">
        <v>7.03</v>
      </c>
      <c r="AD1595" s="2">
        <v>19.3</v>
      </c>
      <c r="AE1595" s="2">
        <v>36.299999999999997</v>
      </c>
      <c r="AF1595" s="2">
        <v>49.905200000000001</v>
      </c>
      <c r="AG1595" s="20">
        <v>3.4</v>
      </c>
      <c r="AH1595" s="20">
        <v>15.5</v>
      </c>
      <c r="AI1595" s="20">
        <v>21.9</v>
      </c>
      <c r="AJ1595" s="20">
        <v>34.944400000000002</v>
      </c>
      <c r="AK1595" s="18">
        <v>4.68</v>
      </c>
      <c r="AL1595" s="18">
        <v>14.4</v>
      </c>
      <c r="AM1595" s="18">
        <v>32.5</v>
      </c>
      <c r="AN1595" s="18">
        <v>53.2395</v>
      </c>
      <c r="AO1595" s="2">
        <v>1.75</v>
      </c>
      <c r="AP1595" s="2">
        <v>10.4</v>
      </c>
      <c r="AQ1595" s="2">
        <v>16.899999999999999</v>
      </c>
      <c r="AR1595" s="2">
        <v>4.1448</v>
      </c>
      <c r="AS1595" s="2">
        <v>2.06</v>
      </c>
      <c r="AT1595" s="2">
        <v>10.199999999999999</v>
      </c>
      <c r="AU1595" s="2">
        <v>20.2</v>
      </c>
      <c r="AV1595" s="2">
        <v>9.8254999999999999</v>
      </c>
      <c r="AW1595" s="2">
        <v>3.39</v>
      </c>
      <c r="AX1595" s="2">
        <v>15.4</v>
      </c>
      <c r="AY1595" s="2">
        <v>22</v>
      </c>
      <c r="AZ1595" s="2">
        <v>21.0839</v>
      </c>
      <c r="BA1595" s="2">
        <v>6.41</v>
      </c>
      <c r="BB1595" s="2">
        <v>18.600000000000001</v>
      </c>
      <c r="BC1595" s="2">
        <v>34.5</v>
      </c>
      <c r="BD1595" s="2">
        <v>53.1297</v>
      </c>
      <c r="BE1595" s="4" t="str">
        <f t="shared" si="242"/>
        <v>NO APLICA</v>
      </c>
      <c r="BF1595" s="4">
        <f t="shared" si="243"/>
        <v>3.7555999999999998</v>
      </c>
      <c r="BG1595">
        <f t="shared" si="244"/>
        <v>1.75</v>
      </c>
      <c r="BH1595">
        <f t="shared" si="245"/>
        <v>2.06</v>
      </c>
      <c r="BI1595">
        <f t="shared" si="246"/>
        <v>6.41</v>
      </c>
      <c r="BJ1595">
        <f t="shared" si="247"/>
        <v>4.68</v>
      </c>
      <c r="BK1595">
        <f t="shared" si="248"/>
        <v>3.4</v>
      </c>
      <c r="BL1595">
        <f t="shared" si="249"/>
        <v>25626.510000000042</v>
      </c>
    </row>
    <row r="1596" spans="1:64" x14ac:dyDescent="0.2">
      <c r="A1596" s="1">
        <v>1594</v>
      </c>
      <c r="B1596" s="7" t="s">
        <v>48</v>
      </c>
      <c r="C1596" s="3">
        <v>39976</v>
      </c>
      <c r="D1596" s="4" t="s">
        <v>8</v>
      </c>
      <c r="E1596" s="4" t="s">
        <v>176</v>
      </c>
      <c r="F1596" s="5" t="str">
        <f t="shared" si="240"/>
        <v>V</v>
      </c>
      <c r="G1596" s="6">
        <v>0.91736111111111107</v>
      </c>
      <c r="H1596" s="6">
        <v>2.8472222222222222E-2</v>
      </c>
      <c r="I1596" s="85">
        <f t="shared" si="241"/>
        <v>160.00000000000006</v>
      </c>
      <c r="J1596" s="86">
        <f>I1596*Segmentos!$D$7*(AH1596%)*IF(ISNUMBER(AI1596),AI1596%,0)</f>
        <v>5274624.0000000028</v>
      </c>
      <c r="K1596" s="86">
        <f>I1596*Segmentos!$D$7*(AL1596%)*IF(ISNUMBER(AM1596),AM1596%,0)</f>
        <v>4759040.0000000019</v>
      </c>
      <c r="L1596" s="4"/>
      <c r="M1596" s="2">
        <v>7.81</v>
      </c>
      <c r="N1596" s="2">
        <v>29.4</v>
      </c>
      <c r="O1596" s="2">
        <v>26.6</v>
      </c>
      <c r="P1596" s="2">
        <v>77.312600000000003</v>
      </c>
      <c r="Q1596" s="2">
        <v>4.2300000000000004</v>
      </c>
      <c r="R1596" s="2">
        <v>21.9</v>
      </c>
      <c r="S1596" s="2">
        <v>19.3</v>
      </c>
      <c r="T1596" s="2">
        <v>6.9744999999999999</v>
      </c>
      <c r="U1596" s="2">
        <v>6.56</v>
      </c>
      <c r="V1596" s="2">
        <v>25.4</v>
      </c>
      <c r="W1596" s="2">
        <v>25.8</v>
      </c>
      <c r="X1596" s="2">
        <v>13.610799999999999</v>
      </c>
      <c r="Y1596" s="2">
        <v>7.27</v>
      </c>
      <c r="Z1596" s="2">
        <v>32.200000000000003</v>
      </c>
      <c r="AA1596" s="2">
        <v>22.6</v>
      </c>
      <c r="AB1596" s="2">
        <v>21.2394</v>
      </c>
      <c r="AC1596" s="2">
        <v>10.93</v>
      </c>
      <c r="AD1596" s="2">
        <v>33.299999999999997</v>
      </c>
      <c r="AE1596" s="2">
        <v>32.799999999999997</v>
      </c>
      <c r="AF1596" s="2">
        <v>35.487900000000003</v>
      </c>
      <c r="AG1596" s="20">
        <v>8.24</v>
      </c>
      <c r="AH1596" s="20">
        <v>30.3</v>
      </c>
      <c r="AI1596" s="20">
        <v>27.2</v>
      </c>
      <c r="AJ1596" s="20">
        <v>38.652799999999999</v>
      </c>
      <c r="AK1596" s="18">
        <v>7.44</v>
      </c>
      <c r="AL1596" s="18">
        <v>28.6</v>
      </c>
      <c r="AM1596" s="18">
        <v>26</v>
      </c>
      <c r="AN1596" s="18">
        <v>38.659799999999997</v>
      </c>
      <c r="AO1596" s="2">
        <v>1.99</v>
      </c>
      <c r="AP1596" s="2">
        <v>16.100000000000001</v>
      </c>
      <c r="AQ1596" s="2">
        <v>12.4</v>
      </c>
      <c r="AR1596" s="2">
        <v>2.1556999999999999</v>
      </c>
      <c r="AS1596" s="2">
        <v>5.82</v>
      </c>
      <c r="AT1596" s="2">
        <v>22.7</v>
      </c>
      <c r="AU1596" s="2">
        <v>25.6</v>
      </c>
      <c r="AV1596" s="2">
        <v>12.6913</v>
      </c>
      <c r="AW1596" s="2">
        <v>7.22</v>
      </c>
      <c r="AX1596" s="2">
        <v>29.5</v>
      </c>
      <c r="AY1596" s="2">
        <v>24.5</v>
      </c>
      <c r="AZ1596" s="2">
        <v>20.549800000000001</v>
      </c>
      <c r="BA1596" s="2">
        <v>11.06</v>
      </c>
      <c r="BB1596" s="2">
        <v>37</v>
      </c>
      <c r="BC1596" s="2">
        <v>29.9</v>
      </c>
      <c r="BD1596" s="2">
        <v>41.915799999999997</v>
      </c>
      <c r="BE1596" s="4" t="str">
        <f t="shared" si="242"/>
        <v>ENTRETENIDO</v>
      </c>
      <c r="BF1596" s="4">
        <f t="shared" si="243"/>
        <v>7.3970000000000002</v>
      </c>
      <c r="BG1596">
        <f t="shared" si="244"/>
        <v>1.99</v>
      </c>
      <c r="BH1596">
        <f t="shared" si="245"/>
        <v>5.82</v>
      </c>
      <c r="BI1596">
        <f t="shared" si="246"/>
        <v>11.06</v>
      </c>
      <c r="BJ1596">
        <f t="shared" si="247"/>
        <v>7.44</v>
      </c>
      <c r="BK1596">
        <f t="shared" si="248"/>
        <v>8.24</v>
      </c>
      <c r="BL1596">
        <f t="shared" si="249"/>
        <v>125126.40000000005</v>
      </c>
    </row>
    <row r="1597" spans="1:64" x14ac:dyDescent="0.2">
      <c r="A1597" s="1">
        <v>1595</v>
      </c>
      <c r="B1597" s="7" t="s">
        <v>124</v>
      </c>
      <c r="C1597" s="3">
        <v>39976</v>
      </c>
      <c r="D1597" s="4" t="s">
        <v>628</v>
      </c>
      <c r="E1597" s="4" t="s">
        <v>163</v>
      </c>
      <c r="F1597" s="5" t="str">
        <f t="shared" si="240"/>
        <v>V</v>
      </c>
      <c r="G1597" s="6">
        <v>0.90763888888888899</v>
      </c>
      <c r="H1597" s="6">
        <v>0.91111111111111109</v>
      </c>
      <c r="I1597" s="85">
        <f t="shared" si="241"/>
        <v>4.9999999999998224</v>
      </c>
      <c r="J1597" s="86">
        <f>I1597*Segmentos!$D$7*(AH1597%)*IF(ISNUMBER(AI1597),AI1597%,0)</f>
        <v>16919.9999999994</v>
      </c>
      <c r="K1597" s="86">
        <f>I1597*Segmentos!$D$7*(AL1597%)*IF(ISNUMBER(AM1597),AM1597%,0)</f>
        <v>24439.999999999134</v>
      </c>
      <c r="L1597" s="4"/>
      <c r="M1597" s="2">
        <v>1.04</v>
      </c>
      <c r="N1597" s="2">
        <v>1.1000000000000001</v>
      </c>
      <c r="O1597" s="2">
        <v>94</v>
      </c>
      <c r="P1597" s="2">
        <v>90.933400000000006</v>
      </c>
      <c r="Q1597" s="2">
        <v>0.88</v>
      </c>
      <c r="R1597" s="2">
        <v>0.9</v>
      </c>
      <c r="S1597" s="2">
        <v>100</v>
      </c>
      <c r="T1597" s="2">
        <v>12.8294</v>
      </c>
      <c r="U1597" s="2">
        <v>0</v>
      </c>
      <c r="V1597" s="2">
        <v>0</v>
      </c>
      <c r="W1597" s="8" t="s">
        <v>577</v>
      </c>
      <c r="X1597" s="2">
        <v>0</v>
      </c>
      <c r="Y1597" s="2">
        <v>0.38</v>
      </c>
      <c r="Z1597" s="2">
        <v>0.4</v>
      </c>
      <c r="AA1597" s="2">
        <v>87.1</v>
      </c>
      <c r="AB1597" s="2">
        <v>9.9773999999999994</v>
      </c>
      <c r="AC1597" s="2">
        <v>2.36</v>
      </c>
      <c r="AD1597" s="2">
        <v>2.5</v>
      </c>
      <c r="AE1597" s="2">
        <v>94</v>
      </c>
      <c r="AF1597" s="2">
        <v>68.126599999999996</v>
      </c>
      <c r="AG1597" s="20">
        <v>0.8</v>
      </c>
      <c r="AH1597" s="20">
        <v>0.9</v>
      </c>
      <c r="AI1597" s="20">
        <v>94</v>
      </c>
      <c r="AJ1597" s="20">
        <v>33.302</v>
      </c>
      <c r="AK1597" s="18">
        <v>1.25</v>
      </c>
      <c r="AL1597" s="18">
        <v>1.3</v>
      </c>
      <c r="AM1597" s="18">
        <v>94</v>
      </c>
      <c r="AN1597" s="18">
        <v>57.631399999999999</v>
      </c>
      <c r="AO1597" s="2">
        <v>0.5</v>
      </c>
      <c r="AP1597" s="2">
        <v>0.7</v>
      </c>
      <c r="AQ1597" s="2">
        <v>76.400000000000006</v>
      </c>
      <c r="AR1597" s="2">
        <v>4.7728000000000002</v>
      </c>
      <c r="AS1597" s="2">
        <v>0.43</v>
      </c>
      <c r="AT1597" s="2">
        <v>0.4</v>
      </c>
      <c r="AU1597" s="2">
        <v>100</v>
      </c>
      <c r="AV1597" s="2">
        <v>8.3275000000000006</v>
      </c>
      <c r="AW1597" s="2">
        <v>0.41</v>
      </c>
      <c r="AX1597" s="2">
        <v>0.5</v>
      </c>
      <c r="AY1597" s="2">
        <v>82.4</v>
      </c>
      <c r="AZ1597" s="2">
        <v>10.352600000000001</v>
      </c>
      <c r="BA1597" s="2">
        <v>2.0099999999999998</v>
      </c>
      <c r="BB1597" s="2">
        <v>2.1</v>
      </c>
      <c r="BC1597" s="2">
        <v>96.9</v>
      </c>
      <c r="BD1597" s="2">
        <v>67.480599999999995</v>
      </c>
      <c r="BE1597" s="4" t="str">
        <f t="shared" si="242"/>
        <v>NO APLICA</v>
      </c>
      <c r="BF1597" s="4">
        <f t="shared" si="243"/>
        <v>1.0390000000000001</v>
      </c>
      <c r="BG1597">
        <f t="shared" si="244"/>
        <v>0.5</v>
      </c>
      <c r="BH1597">
        <f t="shared" si="245"/>
        <v>0.43</v>
      </c>
      <c r="BI1597">
        <f t="shared" si="246"/>
        <v>2.0099999999999998</v>
      </c>
      <c r="BJ1597">
        <f t="shared" si="247"/>
        <v>1.25</v>
      </c>
      <c r="BK1597">
        <f t="shared" si="248"/>
        <v>0.8</v>
      </c>
      <c r="BL1597">
        <f t="shared" si="249"/>
        <v>516.99999999998158</v>
      </c>
    </row>
    <row r="1598" spans="1:64" x14ac:dyDescent="0.2">
      <c r="A1598" s="1">
        <v>1596</v>
      </c>
      <c r="B1598" s="7" t="s">
        <v>83</v>
      </c>
      <c r="C1598" s="3">
        <v>39976</v>
      </c>
      <c r="D1598" s="4" t="s">
        <v>629</v>
      </c>
      <c r="E1598" s="4" t="s">
        <v>170</v>
      </c>
      <c r="F1598" s="5" t="str">
        <f t="shared" si="240"/>
        <v>V</v>
      </c>
      <c r="G1598" s="6">
        <v>0.87430555555555556</v>
      </c>
      <c r="H1598" s="6">
        <v>0.88958333333333339</v>
      </c>
      <c r="I1598" s="85">
        <f t="shared" si="241"/>
        <v>22.000000000000082</v>
      </c>
      <c r="J1598" s="86">
        <f>I1598*Segmentos!$D$7*(AH1598%)*IF(ISNUMBER(AI1598),AI1598%,0)</f>
        <v>39600.000000000153</v>
      </c>
      <c r="K1598" s="86">
        <f>I1598*Segmentos!$D$7*(AL1598%)*IF(ISNUMBER(AM1598),AM1598%,0)</f>
        <v>9011.2000000000353</v>
      </c>
      <c r="L1598" s="4"/>
      <c r="M1598" s="2">
        <v>0.26</v>
      </c>
      <c r="N1598" s="2">
        <v>0.9</v>
      </c>
      <c r="O1598" s="2">
        <v>30.4</v>
      </c>
      <c r="P1598" s="2">
        <v>50.001199999999997</v>
      </c>
      <c r="Q1598" s="2">
        <v>0.44</v>
      </c>
      <c r="R1598" s="2">
        <v>0.4</v>
      </c>
      <c r="S1598" s="2">
        <v>100</v>
      </c>
      <c r="T1598" s="2">
        <v>13.819800000000001</v>
      </c>
      <c r="U1598" s="2">
        <v>0.08</v>
      </c>
      <c r="V1598" s="2">
        <v>1.6</v>
      </c>
      <c r="W1598" s="2">
        <v>4.8</v>
      </c>
      <c r="X1598" s="2">
        <v>3.1366000000000001</v>
      </c>
      <c r="Y1598" s="2">
        <v>0.14000000000000001</v>
      </c>
      <c r="Z1598" s="2">
        <v>0.8</v>
      </c>
      <c r="AA1598" s="2">
        <v>18.5</v>
      </c>
      <c r="AB1598" s="2">
        <v>8.0334000000000003</v>
      </c>
      <c r="AC1598" s="2">
        <v>0.4</v>
      </c>
      <c r="AD1598" s="2">
        <v>0.7</v>
      </c>
      <c r="AE1598" s="2">
        <v>58.9</v>
      </c>
      <c r="AF1598" s="2">
        <v>25.011299999999999</v>
      </c>
      <c r="AG1598" s="20">
        <v>0.45</v>
      </c>
      <c r="AH1598" s="20">
        <v>1</v>
      </c>
      <c r="AI1598" s="20">
        <v>45</v>
      </c>
      <c r="AJ1598" s="20">
        <v>40.3581</v>
      </c>
      <c r="AK1598" s="18">
        <v>0.1</v>
      </c>
      <c r="AL1598" s="18">
        <v>0.8</v>
      </c>
      <c r="AM1598" s="18">
        <v>12.8</v>
      </c>
      <c r="AN1598" s="18">
        <v>9.6431000000000004</v>
      </c>
      <c r="AO1598" s="2">
        <v>0.27</v>
      </c>
      <c r="AP1598" s="2">
        <v>1.9</v>
      </c>
      <c r="AQ1598" s="2">
        <v>14.2</v>
      </c>
      <c r="AR1598" s="2">
        <v>5.6002999999999998</v>
      </c>
      <c r="AS1598" s="2">
        <v>0.05</v>
      </c>
      <c r="AT1598" s="2">
        <v>0.6</v>
      </c>
      <c r="AU1598" s="2">
        <v>7.3</v>
      </c>
      <c r="AV1598" s="2">
        <v>1.9811000000000001</v>
      </c>
      <c r="AW1598" s="2">
        <v>0.27</v>
      </c>
      <c r="AX1598" s="2">
        <v>1.3</v>
      </c>
      <c r="AY1598" s="2">
        <v>20.7</v>
      </c>
      <c r="AZ1598" s="2">
        <v>14.590299999999999</v>
      </c>
      <c r="BA1598" s="2">
        <v>0.38</v>
      </c>
      <c r="BB1598" s="2">
        <v>0.4</v>
      </c>
      <c r="BC1598" s="2">
        <v>100</v>
      </c>
      <c r="BD1598" s="2">
        <v>27.829499999999999</v>
      </c>
      <c r="BE1598" s="4" t="str">
        <f t="shared" si="242"/>
        <v>NO APLICA</v>
      </c>
      <c r="BF1598" s="4">
        <f t="shared" si="243"/>
        <v>0.20899999999999999</v>
      </c>
      <c r="BG1598">
        <f t="shared" si="244"/>
        <v>0.27</v>
      </c>
      <c r="BH1598">
        <f t="shared" si="245"/>
        <v>0.05</v>
      </c>
      <c r="BI1598">
        <f t="shared" si="246"/>
        <v>0.38</v>
      </c>
      <c r="BJ1598">
        <f t="shared" si="247"/>
        <v>0.1</v>
      </c>
      <c r="BK1598">
        <f t="shared" si="248"/>
        <v>0.45</v>
      </c>
      <c r="BL1598">
        <f t="shared" si="249"/>
        <v>601.92000000000223</v>
      </c>
    </row>
    <row r="1599" spans="1:64" x14ac:dyDescent="0.2">
      <c r="A1599" s="1">
        <v>1597</v>
      </c>
      <c r="B1599" s="7" t="s">
        <v>47</v>
      </c>
      <c r="C1599" s="3">
        <v>39976</v>
      </c>
      <c r="D1599" s="4" t="s">
        <v>3</v>
      </c>
      <c r="E1599" s="4" t="s">
        <v>175</v>
      </c>
      <c r="F1599" s="5" t="str">
        <f t="shared" si="240"/>
        <v>V</v>
      </c>
      <c r="G1599" s="6">
        <v>0.91874999999999996</v>
      </c>
      <c r="H1599" s="6">
        <v>3.0555555555555555E-2</v>
      </c>
      <c r="I1599" s="85">
        <f t="shared" si="241"/>
        <v>161.00000000000006</v>
      </c>
      <c r="J1599" s="86">
        <f>I1599*Segmentos!$D$7*(AH1599%)*IF(ISNUMBER(AI1599),AI1599%,0)</f>
        <v>2637824.0000000009</v>
      </c>
      <c r="K1599" s="86">
        <f>I1599*Segmentos!$D$7*(AL1599%)*IF(ISNUMBER(AM1599),AM1599%,0)</f>
        <v>3723350.4000000013</v>
      </c>
      <c r="L1599" s="4"/>
      <c r="M1599" s="2">
        <v>4.9800000000000004</v>
      </c>
      <c r="N1599" s="2">
        <v>26</v>
      </c>
      <c r="O1599" s="2">
        <v>19.100000000000001</v>
      </c>
      <c r="P1599" s="2">
        <v>93.394900000000007</v>
      </c>
      <c r="Q1599" s="2">
        <v>4.7699999999999996</v>
      </c>
      <c r="R1599" s="2">
        <v>18.399999999999999</v>
      </c>
      <c r="S1599" s="2">
        <v>25.9</v>
      </c>
      <c r="T1599" s="2">
        <v>14.930999999999999</v>
      </c>
      <c r="U1599" s="2">
        <v>2.82</v>
      </c>
      <c r="V1599" s="2">
        <v>20</v>
      </c>
      <c r="W1599" s="2">
        <v>14.1</v>
      </c>
      <c r="X1599" s="2">
        <v>11.101000000000001</v>
      </c>
      <c r="Y1599" s="2">
        <v>4.26</v>
      </c>
      <c r="Z1599" s="2">
        <v>31.7</v>
      </c>
      <c r="AA1599" s="2">
        <v>13.4</v>
      </c>
      <c r="AB1599" s="2">
        <v>23.586200000000002</v>
      </c>
      <c r="AC1599" s="2">
        <v>7.11</v>
      </c>
      <c r="AD1599" s="2">
        <v>28.6</v>
      </c>
      <c r="AE1599" s="2">
        <v>24.8</v>
      </c>
      <c r="AF1599" s="2">
        <v>43.776600000000002</v>
      </c>
      <c r="AG1599" s="20">
        <v>4.0999999999999996</v>
      </c>
      <c r="AH1599" s="20">
        <v>25.6</v>
      </c>
      <c r="AI1599" s="20">
        <v>16</v>
      </c>
      <c r="AJ1599" s="20">
        <v>36.4328</v>
      </c>
      <c r="AK1599" s="18">
        <v>5.78</v>
      </c>
      <c r="AL1599" s="18">
        <v>26.4</v>
      </c>
      <c r="AM1599" s="18">
        <v>21.9</v>
      </c>
      <c r="AN1599" s="18">
        <v>56.9621</v>
      </c>
      <c r="AO1599" s="2">
        <v>4.72</v>
      </c>
      <c r="AP1599" s="2">
        <v>23</v>
      </c>
      <c r="AQ1599" s="2">
        <v>20.5</v>
      </c>
      <c r="AR1599" s="2">
        <v>9.6663999999999994</v>
      </c>
      <c r="AS1599" s="2">
        <v>4.28</v>
      </c>
      <c r="AT1599" s="2">
        <v>22.3</v>
      </c>
      <c r="AU1599" s="2">
        <v>19.2</v>
      </c>
      <c r="AV1599" s="2">
        <v>17.683199999999999</v>
      </c>
      <c r="AW1599" s="2">
        <v>5.08</v>
      </c>
      <c r="AX1599" s="2">
        <v>27.4</v>
      </c>
      <c r="AY1599" s="2">
        <v>18.5</v>
      </c>
      <c r="AZ1599" s="2">
        <v>27.357900000000001</v>
      </c>
      <c r="BA1599" s="2">
        <v>5.39</v>
      </c>
      <c r="BB1599" s="2">
        <v>27.9</v>
      </c>
      <c r="BC1599" s="2">
        <v>19.3</v>
      </c>
      <c r="BD1599" s="2">
        <v>38.6875</v>
      </c>
      <c r="BE1599" s="4" t="str">
        <f t="shared" si="242"/>
        <v>ABURRIDO</v>
      </c>
      <c r="BF1599" s="4">
        <f t="shared" si="243"/>
        <v>4.8225999999999996</v>
      </c>
      <c r="BG1599">
        <f t="shared" si="244"/>
        <v>4.72</v>
      </c>
      <c r="BH1599">
        <f t="shared" si="245"/>
        <v>4.28</v>
      </c>
      <c r="BI1599">
        <f t="shared" si="246"/>
        <v>5.39</v>
      </c>
      <c r="BJ1599">
        <f t="shared" si="247"/>
        <v>5.78</v>
      </c>
      <c r="BK1599">
        <f t="shared" si="248"/>
        <v>4.0999999999999996</v>
      </c>
      <c r="BL1599">
        <f t="shared" si="249"/>
        <v>79952.600000000035</v>
      </c>
    </row>
    <row r="1600" spans="1:64" x14ac:dyDescent="0.2">
      <c r="A1600" s="1">
        <v>1598</v>
      </c>
      <c r="B1600" s="7" t="s">
        <v>23</v>
      </c>
      <c r="C1600" s="3">
        <v>39976</v>
      </c>
      <c r="D1600" s="4" t="s">
        <v>629</v>
      </c>
      <c r="E1600" s="4" t="s">
        <v>170</v>
      </c>
      <c r="F1600" s="5" t="str">
        <f t="shared" si="240"/>
        <v>V</v>
      </c>
      <c r="G1600" s="6">
        <v>0.90138888888888891</v>
      </c>
      <c r="H1600" s="6">
        <v>0.91666666666666663</v>
      </c>
      <c r="I1600" s="85">
        <f t="shared" si="241"/>
        <v>21.999999999999922</v>
      </c>
      <c r="J1600" s="86">
        <f>I1600*Segmentos!$D$7*(AH1600%)*IF(ISNUMBER(AI1600),AI1600%,0)</f>
        <v>29145.599999999897</v>
      </c>
      <c r="K1600" s="86">
        <f>I1600*Segmentos!$D$7*(AL1600%)*IF(ISNUMBER(AM1600),AM1600%,0)</f>
        <v>32524.799999999886</v>
      </c>
      <c r="L1600" s="4"/>
      <c r="M1600" s="2">
        <v>0.35</v>
      </c>
      <c r="N1600" s="2">
        <v>0.8</v>
      </c>
      <c r="O1600" s="2">
        <v>43.9</v>
      </c>
      <c r="P1600" s="2">
        <v>19.5184</v>
      </c>
      <c r="Q1600" s="2">
        <v>0.37</v>
      </c>
      <c r="R1600" s="2">
        <v>0.8</v>
      </c>
      <c r="S1600" s="2">
        <v>45.9</v>
      </c>
      <c r="T1600" s="2">
        <v>3.4192999999999998</v>
      </c>
      <c r="U1600" s="2">
        <v>0.67</v>
      </c>
      <c r="V1600" s="2">
        <v>1</v>
      </c>
      <c r="W1600" s="2">
        <v>64.7</v>
      </c>
      <c r="X1600" s="2">
        <v>7.7784000000000004</v>
      </c>
      <c r="Y1600" s="2">
        <v>0.47</v>
      </c>
      <c r="Z1600" s="2">
        <v>0.8</v>
      </c>
      <c r="AA1600" s="2">
        <v>59.9</v>
      </c>
      <c r="AB1600" s="2">
        <v>7.7751000000000001</v>
      </c>
      <c r="AC1600" s="2">
        <v>0.03</v>
      </c>
      <c r="AD1600" s="2">
        <v>0.7</v>
      </c>
      <c r="AE1600" s="2">
        <v>4.5</v>
      </c>
      <c r="AF1600" s="2">
        <v>0.54559999999999997</v>
      </c>
      <c r="AG1600" s="20">
        <v>0.33</v>
      </c>
      <c r="AH1600" s="20">
        <v>0.8</v>
      </c>
      <c r="AI1600" s="20">
        <v>41.4</v>
      </c>
      <c r="AJ1600" s="20">
        <v>8.8132999999999999</v>
      </c>
      <c r="AK1600" s="18">
        <v>0.37</v>
      </c>
      <c r="AL1600" s="18">
        <v>0.8</v>
      </c>
      <c r="AM1600" s="18">
        <v>46.2</v>
      </c>
      <c r="AN1600" s="18">
        <v>10.705</v>
      </c>
      <c r="AO1600" s="2">
        <v>0</v>
      </c>
      <c r="AP1600" s="2">
        <v>0</v>
      </c>
      <c r="AQ1600" s="8" t="s">
        <v>577</v>
      </c>
      <c r="AR1600" s="2">
        <v>0</v>
      </c>
      <c r="AS1600" s="2">
        <v>0.24</v>
      </c>
      <c r="AT1600" s="2">
        <v>0.3</v>
      </c>
      <c r="AU1600" s="2">
        <v>81.8</v>
      </c>
      <c r="AV1600" s="2">
        <v>2.9060999999999999</v>
      </c>
      <c r="AW1600" s="2">
        <v>0.25</v>
      </c>
      <c r="AX1600" s="2">
        <v>0.6</v>
      </c>
      <c r="AY1600" s="2">
        <v>40.9</v>
      </c>
      <c r="AZ1600" s="2">
        <v>3.9277000000000002</v>
      </c>
      <c r="BA1600" s="2">
        <v>0.6</v>
      </c>
      <c r="BB1600" s="2">
        <v>1.5</v>
      </c>
      <c r="BC1600" s="2">
        <v>40.5</v>
      </c>
      <c r="BD1600" s="2">
        <v>12.6846</v>
      </c>
      <c r="BE1600" s="4" t="str">
        <f t="shared" si="242"/>
        <v>NO APLICA</v>
      </c>
      <c r="BF1600" s="4">
        <f t="shared" si="243"/>
        <v>0.3468</v>
      </c>
      <c r="BG1600">
        <f t="shared" si="244"/>
        <v>0</v>
      </c>
      <c r="BH1600">
        <f t="shared" si="245"/>
        <v>0.24</v>
      </c>
      <c r="BI1600">
        <f t="shared" si="246"/>
        <v>0.6</v>
      </c>
      <c r="BJ1600">
        <f t="shared" si="247"/>
        <v>0.37</v>
      </c>
      <c r="BK1600">
        <f t="shared" si="248"/>
        <v>0.33</v>
      </c>
      <c r="BL1600">
        <f t="shared" si="249"/>
        <v>772.63999999999726</v>
      </c>
    </row>
    <row r="1601" spans="1:64" x14ac:dyDescent="0.2">
      <c r="A1601" s="1">
        <v>1599</v>
      </c>
      <c r="B1601" s="7" t="s">
        <v>25</v>
      </c>
      <c r="C1601" s="3">
        <v>39976</v>
      </c>
      <c r="D1601" s="4" t="s">
        <v>629</v>
      </c>
      <c r="E1601" s="4" t="s">
        <v>171</v>
      </c>
      <c r="F1601" s="5" t="str">
        <f t="shared" si="240"/>
        <v>V</v>
      </c>
      <c r="G1601" s="6">
        <v>0.89513888888888893</v>
      </c>
      <c r="H1601" s="6">
        <v>0.8965277777777777</v>
      </c>
      <c r="I1601" s="85">
        <f t="shared" si="241"/>
        <v>1.999999999999833</v>
      </c>
      <c r="J1601" s="86">
        <f>I1601*Segmentos!$D$7*(AH1601%)*IF(ISNUMBER(AI1601),AI1601%,0)</f>
        <v>4731.9999999996044</v>
      </c>
      <c r="K1601" s="86">
        <f>I1601*Segmentos!$D$7*(AL1601%)*IF(ISNUMBER(AM1601),AM1601%,0)</f>
        <v>2104.7999999998242</v>
      </c>
      <c r="L1601" s="4"/>
      <c r="M1601" s="2">
        <v>0.41</v>
      </c>
      <c r="N1601" s="2">
        <v>0.5</v>
      </c>
      <c r="O1601" s="2">
        <v>85.5</v>
      </c>
      <c r="P1601" s="2">
        <v>26.656700000000001</v>
      </c>
      <c r="Q1601" s="2">
        <v>0.52</v>
      </c>
      <c r="R1601" s="2">
        <v>0.5</v>
      </c>
      <c r="S1601" s="2">
        <v>100</v>
      </c>
      <c r="T1601" s="2">
        <v>5.6920000000000002</v>
      </c>
      <c r="U1601" s="2">
        <v>0.35</v>
      </c>
      <c r="V1601" s="2">
        <v>0.4</v>
      </c>
      <c r="W1601" s="2">
        <v>81.3</v>
      </c>
      <c r="X1601" s="2">
        <v>4.8594999999999997</v>
      </c>
      <c r="Y1601" s="2">
        <v>0.4</v>
      </c>
      <c r="Z1601" s="2">
        <v>0.6</v>
      </c>
      <c r="AA1601" s="2">
        <v>69.5</v>
      </c>
      <c r="AB1601" s="2">
        <v>7.7744999999999997</v>
      </c>
      <c r="AC1601" s="2">
        <v>0.39</v>
      </c>
      <c r="AD1601" s="2">
        <v>0.4</v>
      </c>
      <c r="AE1601" s="2">
        <v>100</v>
      </c>
      <c r="AF1601" s="2">
        <v>8.3308</v>
      </c>
      <c r="AG1601" s="20">
        <v>0.6</v>
      </c>
      <c r="AH1601" s="20">
        <v>0.7</v>
      </c>
      <c r="AI1601" s="20">
        <v>84.5</v>
      </c>
      <c r="AJ1601" s="20">
        <v>18.646599999999999</v>
      </c>
      <c r="AK1601" s="18">
        <v>0.23</v>
      </c>
      <c r="AL1601" s="18">
        <v>0.3</v>
      </c>
      <c r="AM1601" s="18">
        <v>87.7</v>
      </c>
      <c r="AN1601" s="18">
        <v>8.01</v>
      </c>
      <c r="AO1601" s="2">
        <v>0.27</v>
      </c>
      <c r="AP1601" s="2">
        <v>0.5</v>
      </c>
      <c r="AQ1601" s="2">
        <v>49.8</v>
      </c>
      <c r="AR1601" s="2">
        <v>1.9503999999999999</v>
      </c>
      <c r="AS1601" s="2">
        <v>0.16</v>
      </c>
      <c r="AT1601" s="2">
        <v>0.2</v>
      </c>
      <c r="AU1601" s="2">
        <v>100</v>
      </c>
      <c r="AV1601" s="2">
        <v>2.2530999999999999</v>
      </c>
      <c r="AW1601" s="2">
        <v>0.51</v>
      </c>
      <c r="AX1601" s="2">
        <v>0.5</v>
      </c>
      <c r="AY1601" s="2">
        <v>100</v>
      </c>
      <c r="AZ1601" s="2">
        <v>9.6484000000000005</v>
      </c>
      <c r="BA1601" s="2">
        <v>0.51</v>
      </c>
      <c r="BB1601" s="2">
        <v>0.6</v>
      </c>
      <c r="BC1601" s="2">
        <v>83.3</v>
      </c>
      <c r="BD1601" s="2">
        <v>12.8048</v>
      </c>
      <c r="BE1601" s="4" t="str">
        <f t="shared" si="242"/>
        <v>NO APLICA</v>
      </c>
      <c r="BF1601" s="4">
        <f t="shared" si="243"/>
        <v>0.3196</v>
      </c>
      <c r="BG1601">
        <f t="shared" si="244"/>
        <v>0.27</v>
      </c>
      <c r="BH1601">
        <f t="shared" si="245"/>
        <v>0.16</v>
      </c>
      <c r="BI1601">
        <f t="shared" si="246"/>
        <v>0.51</v>
      </c>
      <c r="BJ1601">
        <f t="shared" si="247"/>
        <v>0.23</v>
      </c>
      <c r="BK1601">
        <f t="shared" si="248"/>
        <v>0.6</v>
      </c>
      <c r="BL1601">
        <f t="shared" si="249"/>
        <v>85.499999999992866</v>
      </c>
    </row>
    <row r="1602" spans="1:64" x14ac:dyDescent="0.2">
      <c r="A1602" s="1">
        <v>1600</v>
      </c>
      <c r="B1602" s="7" t="s">
        <v>87</v>
      </c>
      <c r="C1602" s="3">
        <v>39976</v>
      </c>
      <c r="D1602" s="4" t="s">
        <v>628</v>
      </c>
      <c r="E1602" s="4" t="s">
        <v>169</v>
      </c>
      <c r="F1602" s="5" t="str">
        <f t="shared" si="240"/>
        <v>V</v>
      </c>
      <c r="G1602" s="6">
        <v>0.84166666666666667</v>
      </c>
      <c r="H1602" s="6">
        <v>0.87569444444444444</v>
      </c>
      <c r="I1602" s="85">
        <f t="shared" si="241"/>
        <v>48.999999999999986</v>
      </c>
      <c r="J1602" s="86">
        <f>I1602*Segmentos!$D$7*(AH1602%)*IF(ISNUMBER(AI1602),AI1602%,0)</f>
        <v>177811.19999999995</v>
      </c>
      <c r="K1602" s="86">
        <f>I1602*Segmentos!$D$7*(AL1602%)*IF(ISNUMBER(AM1602),AM1602%,0)</f>
        <v>173459.99999999991</v>
      </c>
      <c r="L1602" s="4"/>
      <c r="M1602" s="2">
        <v>0.9</v>
      </c>
      <c r="N1602" s="2">
        <v>3.3</v>
      </c>
      <c r="O1602" s="2">
        <v>27.3</v>
      </c>
      <c r="P1602" s="2">
        <v>92.919700000000006</v>
      </c>
      <c r="Q1602" s="2">
        <v>0.27</v>
      </c>
      <c r="R1602" s="2">
        <v>1.6</v>
      </c>
      <c r="S1602" s="2">
        <v>17</v>
      </c>
      <c r="T1602" s="2">
        <v>4.7320000000000002</v>
      </c>
      <c r="U1602" s="2">
        <v>1.1200000000000001</v>
      </c>
      <c r="V1602" s="2">
        <v>2.4</v>
      </c>
      <c r="W1602" s="2">
        <v>47.3</v>
      </c>
      <c r="X1602" s="2">
        <v>24.390499999999999</v>
      </c>
      <c r="Y1602" s="2">
        <v>0.71</v>
      </c>
      <c r="Z1602" s="2">
        <v>2.2000000000000002</v>
      </c>
      <c r="AA1602" s="2">
        <v>32.200000000000003</v>
      </c>
      <c r="AB1602" s="2">
        <v>21.781199999999998</v>
      </c>
      <c r="AC1602" s="2">
        <v>1.24</v>
      </c>
      <c r="AD1602" s="2">
        <v>5.7</v>
      </c>
      <c r="AE1602" s="2">
        <v>21.7</v>
      </c>
      <c r="AF1602" s="2">
        <v>42.015999999999998</v>
      </c>
      <c r="AG1602" s="20">
        <v>0.9</v>
      </c>
      <c r="AH1602" s="20">
        <v>3.6</v>
      </c>
      <c r="AI1602" s="20">
        <v>25.2</v>
      </c>
      <c r="AJ1602" s="20">
        <v>44.119100000000003</v>
      </c>
      <c r="AK1602" s="18">
        <v>0.9</v>
      </c>
      <c r="AL1602" s="18">
        <v>3</v>
      </c>
      <c r="AM1602" s="18">
        <v>29.5</v>
      </c>
      <c r="AN1602" s="18">
        <v>48.800600000000003</v>
      </c>
      <c r="AO1602" s="2">
        <v>0.31</v>
      </c>
      <c r="AP1602" s="2">
        <v>1.6</v>
      </c>
      <c r="AQ1602" s="2">
        <v>20</v>
      </c>
      <c r="AR1602" s="2">
        <v>3.5468999999999999</v>
      </c>
      <c r="AS1602" s="2">
        <v>0.83</v>
      </c>
      <c r="AT1602" s="2">
        <v>2.1</v>
      </c>
      <c r="AU1602" s="2">
        <v>40</v>
      </c>
      <c r="AV1602" s="2">
        <v>19.019400000000001</v>
      </c>
      <c r="AW1602" s="2">
        <v>0.42</v>
      </c>
      <c r="AX1602" s="2">
        <v>2.4</v>
      </c>
      <c r="AY1602" s="2">
        <v>17.5</v>
      </c>
      <c r="AZ1602" s="2">
        <v>12.4138</v>
      </c>
      <c r="BA1602" s="2">
        <v>1.46</v>
      </c>
      <c r="BB1602" s="2">
        <v>5.2</v>
      </c>
      <c r="BC1602" s="2">
        <v>28.3</v>
      </c>
      <c r="BD1602" s="2">
        <v>57.939700000000002</v>
      </c>
      <c r="BE1602" s="4" t="str">
        <f t="shared" si="242"/>
        <v>NO APLICA</v>
      </c>
      <c r="BF1602" s="4">
        <f t="shared" si="243"/>
        <v>0.98100000000000009</v>
      </c>
      <c r="BG1602">
        <f t="shared" si="244"/>
        <v>0.31</v>
      </c>
      <c r="BH1602">
        <f t="shared" si="245"/>
        <v>0.83</v>
      </c>
      <c r="BI1602">
        <f t="shared" si="246"/>
        <v>1.46</v>
      </c>
      <c r="BJ1602">
        <f t="shared" si="247"/>
        <v>0.9</v>
      </c>
      <c r="BK1602">
        <f t="shared" si="248"/>
        <v>0.9</v>
      </c>
      <c r="BL1602">
        <f t="shared" si="249"/>
        <v>4414.409999999998</v>
      </c>
    </row>
    <row r="1603" spans="1:64" x14ac:dyDescent="0.2">
      <c r="A1603" s="1">
        <v>1601</v>
      </c>
      <c r="B1603" s="7" t="s">
        <v>32</v>
      </c>
      <c r="C1603" s="3">
        <v>39976</v>
      </c>
      <c r="D1603" s="4" t="s">
        <v>628</v>
      </c>
      <c r="E1603" s="4" t="s">
        <v>164</v>
      </c>
      <c r="F1603" s="5" t="str">
        <f t="shared" si="240"/>
        <v>V</v>
      </c>
      <c r="G1603" s="6">
        <v>0.9145833333333333</v>
      </c>
      <c r="H1603" s="6">
        <v>0.91666666666666663</v>
      </c>
      <c r="I1603" s="85">
        <f t="shared" si="241"/>
        <v>2.9999999999999893</v>
      </c>
      <c r="J1603" s="86">
        <f>I1603*Segmentos!$D$7*(AH1603%)*IF(ISNUMBER(AI1603),AI1603%,0)</f>
        <v>13517.999999999951</v>
      </c>
      <c r="K1603" s="86">
        <f>I1603*Segmentos!$D$7*(AL1603%)*IF(ISNUMBER(AM1603),AM1603%,0)</f>
        <v>19197.599999999933</v>
      </c>
      <c r="L1603" s="4"/>
      <c r="M1603" s="2">
        <v>1.37</v>
      </c>
      <c r="N1603" s="2">
        <v>1.7</v>
      </c>
      <c r="O1603" s="2">
        <v>80.400000000000006</v>
      </c>
      <c r="P1603" s="2">
        <v>94.449799999999996</v>
      </c>
      <c r="Q1603" s="2">
        <v>1.38</v>
      </c>
      <c r="R1603" s="2">
        <v>1.7</v>
      </c>
      <c r="S1603" s="2">
        <v>82.3</v>
      </c>
      <c r="T1603" s="2">
        <v>15.885300000000001</v>
      </c>
      <c r="U1603" s="2">
        <v>0.51</v>
      </c>
      <c r="V1603" s="2">
        <v>1</v>
      </c>
      <c r="W1603" s="2">
        <v>50</v>
      </c>
      <c r="X1603" s="2">
        <v>7.3728999999999996</v>
      </c>
      <c r="Y1603" s="2">
        <v>0.68</v>
      </c>
      <c r="Z1603" s="2">
        <v>0.9</v>
      </c>
      <c r="AA1603" s="2">
        <v>79.3</v>
      </c>
      <c r="AB1603" s="2">
        <v>13.771100000000001</v>
      </c>
      <c r="AC1603" s="2">
        <v>2.54</v>
      </c>
      <c r="AD1603" s="2">
        <v>2.9</v>
      </c>
      <c r="AE1603" s="2">
        <v>87</v>
      </c>
      <c r="AF1603" s="2">
        <v>57.420499999999997</v>
      </c>
      <c r="AG1603" s="20">
        <v>1.1100000000000001</v>
      </c>
      <c r="AH1603" s="20">
        <v>1.5</v>
      </c>
      <c r="AI1603" s="20">
        <v>75.099999999999994</v>
      </c>
      <c r="AJ1603" s="20">
        <v>36.406599999999997</v>
      </c>
      <c r="AK1603" s="18">
        <v>1.6</v>
      </c>
      <c r="AL1603" s="18">
        <v>1.9</v>
      </c>
      <c r="AM1603" s="18">
        <v>84.2</v>
      </c>
      <c r="AN1603" s="18">
        <v>58.043199999999999</v>
      </c>
      <c r="AO1603" s="2">
        <v>1</v>
      </c>
      <c r="AP1603" s="2">
        <v>1</v>
      </c>
      <c r="AQ1603" s="2">
        <v>96.5</v>
      </c>
      <c r="AR1603" s="2">
        <v>7.5411999999999999</v>
      </c>
      <c r="AS1603" s="2">
        <v>0.56000000000000005</v>
      </c>
      <c r="AT1603" s="2">
        <v>0.7</v>
      </c>
      <c r="AU1603" s="2">
        <v>76.5</v>
      </c>
      <c r="AV1603" s="2">
        <v>8.4876000000000005</v>
      </c>
      <c r="AW1603" s="2">
        <v>0.93</v>
      </c>
      <c r="AX1603" s="2">
        <v>0.9</v>
      </c>
      <c r="AY1603" s="2">
        <v>100</v>
      </c>
      <c r="AZ1603" s="2">
        <v>18.429300000000001</v>
      </c>
      <c r="BA1603" s="2">
        <v>2.2799999999999998</v>
      </c>
      <c r="BB1603" s="2">
        <v>3</v>
      </c>
      <c r="BC1603" s="2">
        <v>74.900000000000006</v>
      </c>
      <c r="BD1603" s="2">
        <v>59.991599999999998</v>
      </c>
      <c r="BE1603" s="4" t="str">
        <f t="shared" si="242"/>
        <v>NO APLICA</v>
      </c>
      <c r="BF1603" s="4">
        <f t="shared" si="243"/>
        <v>1.2887999999999999</v>
      </c>
      <c r="BG1603">
        <f t="shared" si="244"/>
        <v>1</v>
      </c>
      <c r="BH1603">
        <f t="shared" si="245"/>
        <v>0.56000000000000005</v>
      </c>
      <c r="BI1603">
        <f t="shared" si="246"/>
        <v>2.2799999999999998</v>
      </c>
      <c r="BJ1603">
        <f t="shared" si="247"/>
        <v>1.6</v>
      </c>
      <c r="BK1603">
        <f t="shared" si="248"/>
        <v>1.1100000000000001</v>
      </c>
      <c r="BL1603">
        <f t="shared" si="249"/>
        <v>410.0399999999986</v>
      </c>
    </row>
    <row r="1604" spans="1:64" x14ac:dyDescent="0.2">
      <c r="A1604" s="1">
        <v>1602</v>
      </c>
      <c r="B1604" s="7" t="s">
        <v>19</v>
      </c>
      <c r="C1604" s="3">
        <v>39976</v>
      </c>
      <c r="D1604" s="4" t="s">
        <v>17</v>
      </c>
      <c r="E1604" s="4" t="s">
        <v>166</v>
      </c>
      <c r="F1604" s="5" t="str">
        <f t="shared" ref="F1604:F1667" si="250">CONCATENATE(IF(WEEKDAY(C1604)=1,"D",""),IF(WEEKDAY(C1604)=2,"L",""),IF(WEEKDAY(C1604)=3,"M",""),IF(WEEKDAY(C1604)=4,"W",""),IF(WEEKDAY(C1604)=5,"J",""),IF(WEEKDAY(C1604)=6,"V",""),IF(WEEKDAY(C1604)=7,"S",""))</f>
        <v>V</v>
      </c>
      <c r="G1604" s="6">
        <v>0.91527777777777775</v>
      </c>
      <c r="H1604" s="6">
        <v>0.91666666666666663</v>
      </c>
      <c r="I1604" s="85">
        <f t="shared" ref="I1604:I1667" si="251">IF(H1604&gt;=G1604,(H1604-G1604)*24*60,("24:00:00"-G1604+H1604)*24*60)</f>
        <v>1.9999999999999929</v>
      </c>
      <c r="J1604" s="86">
        <f>I1604*Segmentos!$D$7*(AH1604%)*IF(ISNUMBER(AI1604),AI1604%,0)</f>
        <v>11899.999999999958</v>
      </c>
      <c r="K1604" s="86">
        <f>I1604*Segmentos!$D$7*(AL1604%)*IF(ISNUMBER(AM1604),AM1604%,0)</f>
        <v>8351.1999999999734</v>
      </c>
      <c r="L1604" s="4"/>
      <c r="M1604" s="2">
        <v>1.26</v>
      </c>
      <c r="N1604" s="2">
        <v>1.4</v>
      </c>
      <c r="O1604" s="2">
        <v>90.6</v>
      </c>
      <c r="P1604" s="2">
        <v>95.444900000000004</v>
      </c>
      <c r="Q1604" s="2">
        <v>0.44</v>
      </c>
      <c r="R1604" s="2">
        <v>0.4</v>
      </c>
      <c r="S1604" s="2">
        <v>100</v>
      </c>
      <c r="T1604" s="2">
        <v>5.5410000000000004</v>
      </c>
      <c r="U1604" s="2">
        <v>0.2</v>
      </c>
      <c r="V1604" s="2">
        <v>0.2</v>
      </c>
      <c r="W1604" s="2">
        <v>100</v>
      </c>
      <c r="X1604" s="2">
        <v>3.1511</v>
      </c>
      <c r="Y1604" s="2">
        <v>0.98</v>
      </c>
      <c r="Z1604" s="2">
        <v>1.2</v>
      </c>
      <c r="AA1604" s="2">
        <v>83.8</v>
      </c>
      <c r="AB1604" s="2">
        <v>21.9588</v>
      </c>
      <c r="AC1604" s="2">
        <v>2.6</v>
      </c>
      <c r="AD1604" s="2">
        <v>2.8</v>
      </c>
      <c r="AE1604" s="2">
        <v>91.9</v>
      </c>
      <c r="AF1604" s="2">
        <v>64.793899999999994</v>
      </c>
      <c r="AG1604" s="20">
        <v>1.5</v>
      </c>
      <c r="AH1604" s="20">
        <v>1.7</v>
      </c>
      <c r="AI1604" s="20">
        <v>87.5</v>
      </c>
      <c r="AJ1604" s="20">
        <v>53.964500000000001</v>
      </c>
      <c r="AK1604" s="18">
        <v>1.04</v>
      </c>
      <c r="AL1604" s="18">
        <v>1.1000000000000001</v>
      </c>
      <c r="AM1604" s="18">
        <v>94.9</v>
      </c>
      <c r="AN1604" s="18">
        <v>41.480400000000003</v>
      </c>
      <c r="AO1604" s="2">
        <v>7.0000000000000007E-2</v>
      </c>
      <c r="AP1604" s="2">
        <v>0.1</v>
      </c>
      <c r="AQ1604" s="2">
        <v>100</v>
      </c>
      <c r="AR1604" s="2">
        <v>0.57769999999999999</v>
      </c>
      <c r="AS1604" s="2">
        <v>0</v>
      </c>
      <c r="AT1604" s="2">
        <v>0</v>
      </c>
      <c r="AU1604" s="8" t="s">
        <v>577</v>
      </c>
      <c r="AV1604" s="2">
        <v>0</v>
      </c>
      <c r="AW1604" s="2">
        <v>1.93</v>
      </c>
      <c r="AX1604" s="2">
        <v>2.4</v>
      </c>
      <c r="AY1604" s="2">
        <v>80.900000000000006</v>
      </c>
      <c r="AZ1604" s="2">
        <v>42.019300000000001</v>
      </c>
      <c r="BA1604" s="2">
        <v>1.82</v>
      </c>
      <c r="BB1604" s="2">
        <v>1.8</v>
      </c>
      <c r="BC1604" s="2">
        <v>100</v>
      </c>
      <c r="BD1604" s="2">
        <v>52.847900000000003</v>
      </c>
      <c r="BE1604" s="4" t="str">
        <f t="shared" ref="BE1604:BE1667" si="252">IF(OR(E1604="NOTICIERO",E1604="INFORMATIVO"),"NO APLICA",IF(I1604&lt;60,"NO APLICA",IF(M1604&lt;6,"ABURRIDO",IF(O1604&lt;25,"ABURRIDO","ENTRETENIDO"))))</f>
        <v>NO APLICA</v>
      </c>
      <c r="BF1604" s="4">
        <f t="shared" ref="BF1604:BF1667" si="253">SUMPRODUCT($BG$2:$BK$2,BG1604:BK1604)/5</f>
        <v>0.83079999999999998</v>
      </c>
      <c r="BG1604">
        <f t="shared" ref="BG1604:BG1667" si="254">AO1604</f>
        <v>7.0000000000000007E-2</v>
      </c>
      <c r="BH1604">
        <f t="shared" ref="BH1604:BH1667" si="255">AS1604</f>
        <v>0</v>
      </c>
      <c r="BI1604">
        <f t="shared" ref="BI1604:BI1667" si="256">MAX(AW1604,BA1604)</f>
        <v>1.93</v>
      </c>
      <c r="BJ1604">
        <f t="shared" ref="BJ1604:BJ1667" si="257">AK1604</f>
        <v>1.04</v>
      </c>
      <c r="BK1604">
        <f t="shared" ref="BK1604:BK1667" si="258">AG1604</f>
        <v>1.5</v>
      </c>
      <c r="BL1604">
        <f t="shared" ref="BL1604:BL1667" si="259">IFERROR((I1604*N1604*O1604),0)</f>
        <v>253.67999999999907</v>
      </c>
    </row>
    <row r="1605" spans="1:64" x14ac:dyDescent="0.2">
      <c r="A1605" s="1">
        <v>1603</v>
      </c>
      <c r="B1605" s="7" t="s">
        <v>2</v>
      </c>
      <c r="C1605" s="3">
        <v>39976</v>
      </c>
      <c r="D1605" s="4" t="s">
        <v>627</v>
      </c>
      <c r="E1605" s="4" t="s">
        <v>164</v>
      </c>
      <c r="F1605" s="5" t="str">
        <f t="shared" si="250"/>
        <v>V</v>
      </c>
      <c r="G1605" s="6">
        <v>0.88402777777777775</v>
      </c>
      <c r="H1605" s="6">
        <v>0.93194444444444446</v>
      </c>
      <c r="I1605" s="85">
        <f t="shared" si="251"/>
        <v>69.000000000000071</v>
      </c>
      <c r="J1605" s="86">
        <f>I1605*Segmentos!$D$7*(AH1605%)*IF(ISNUMBER(AI1605),AI1605%,0)</f>
        <v>1236535.2000000016</v>
      </c>
      <c r="K1605" s="86">
        <f>I1605*Segmentos!$D$7*(AL1605%)*IF(ISNUMBER(AM1605),AM1605%,0)</f>
        <v>1642200.0000000016</v>
      </c>
      <c r="L1605" s="4"/>
      <c r="M1605" s="2">
        <v>5.24</v>
      </c>
      <c r="N1605" s="2">
        <v>17.3</v>
      </c>
      <c r="O1605" s="2">
        <v>30.3</v>
      </c>
      <c r="P1605" s="2">
        <v>85.824799999999996</v>
      </c>
      <c r="Q1605" s="2">
        <v>5.91</v>
      </c>
      <c r="R1605" s="2">
        <v>14</v>
      </c>
      <c r="S1605" s="2">
        <v>42.3</v>
      </c>
      <c r="T1605" s="2">
        <v>16.126000000000001</v>
      </c>
      <c r="U1605" s="2">
        <v>3.38</v>
      </c>
      <c r="V1605" s="2">
        <v>12.8</v>
      </c>
      <c r="W1605" s="2">
        <v>26.4</v>
      </c>
      <c r="X1605" s="2">
        <v>11.6027</v>
      </c>
      <c r="Y1605" s="2">
        <v>5.53</v>
      </c>
      <c r="Z1605" s="2">
        <v>18</v>
      </c>
      <c r="AA1605" s="2">
        <v>30.7</v>
      </c>
      <c r="AB1605" s="2">
        <v>26.7409</v>
      </c>
      <c r="AC1605" s="2">
        <v>5.84</v>
      </c>
      <c r="AD1605" s="2">
        <v>21.2</v>
      </c>
      <c r="AE1605" s="2">
        <v>27.6</v>
      </c>
      <c r="AF1605" s="2">
        <v>31.3553</v>
      </c>
      <c r="AG1605" s="20">
        <v>4.47</v>
      </c>
      <c r="AH1605" s="20">
        <v>17.100000000000001</v>
      </c>
      <c r="AI1605" s="20">
        <v>26.2</v>
      </c>
      <c r="AJ1605" s="20">
        <v>34.727899999999998</v>
      </c>
      <c r="AK1605" s="18">
        <v>5.94</v>
      </c>
      <c r="AL1605" s="18">
        <v>17.5</v>
      </c>
      <c r="AM1605" s="18">
        <v>34</v>
      </c>
      <c r="AN1605" s="18">
        <v>51.096899999999998</v>
      </c>
      <c r="AO1605" s="2">
        <v>4.7699999999999996</v>
      </c>
      <c r="AP1605" s="2">
        <v>17.600000000000001</v>
      </c>
      <c r="AQ1605" s="2">
        <v>27.1</v>
      </c>
      <c r="AR1605" s="2">
        <v>8.5355000000000008</v>
      </c>
      <c r="AS1605" s="2">
        <v>6.17</v>
      </c>
      <c r="AT1605" s="2">
        <v>17.100000000000001</v>
      </c>
      <c r="AU1605" s="2">
        <v>36</v>
      </c>
      <c r="AV1605" s="2">
        <v>22.234100000000002</v>
      </c>
      <c r="AW1605" s="2">
        <v>6.93</v>
      </c>
      <c r="AX1605" s="2">
        <v>20</v>
      </c>
      <c r="AY1605" s="2">
        <v>34.6</v>
      </c>
      <c r="AZ1605" s="2">
        <v>32.616399999999999</v>
      </c>
      <c r="BA1605" s="2">
        <v>3.58</v>
      </c>
      <c r="BB1605" s="2">
        <v>15.2</v>
      </c>
      <c r="BC1605" s="2">
        <v>23.5</v>
      </c>
      <c r="BD1605" s="2">
        <v>22.438800000000001</v>
      </c>
      <c r="BE1605" s="4" t="str">
        <f t="shared" si="252"/>
        <v>NO APLICA</v>
      </c>
      <c r="BF1605" s="4">
        <f t="shared" si="253"/>
        <v>6.0943999999999994</v>
      </c>
      <c r="BG1605">
        <f t="shared" si="254"/>
        <v>4.7699999999999996</v>
      </c>
      <c r="BH1605">
        <f t="shared" si="255"/>
        <v>6.17</v>
      </c>
      <c r="BI1605">
        <f t="shared" si="256"/>
        <v>6.93</v>
      </c>
      <c r="BJ1605">
        <f t="shared" si="257"/>
        <v>5.94</v>
      </c>
      <c r="BK1605">
        <f t="shared" si="258"/>
        <v>4.47</v>
      </c>
      <c r="BL1605">
        <f t="shared" si="259"/>
        <v>36169.110000000037</v>
      </c>
    </row>
    <row r="1606" spans="1:64" x14ac:dyDescent="0.2">
      <c r="A1606" s="1">
        <v>1604</v>
      </c>
      <c r="B1606" s="7" t="s">
        <v>16</v>
      </c>
      <c r="C1606" s="3">
        <v>39976</v>
      </c>
      <c r="D1606" s="4" t="s">
        <v>626</v>
      </c>
      <c r="E1606" s="4" t="s">
        <v>166</v>
      </c>
      <c r="F1606" s="5" t="str">
        <f t="shared" si="250"/>
        <v>V</v>
      </c>
      <c r="G1606" s="6">
        <v>0.9145833333333333</v>
      </c>
      <c r="H1606" s="6">
        <v>0.91874999999999996</v>
      </c>
      <c r="I1606" s="85">
        <f t="shared" si="251"/>
        <v>5.9999999999999787</v>
      </c>
      <c r="J1606" s="86">
        <f>I1606*Segmentos!$D$7*(AH1606%)*IF(ISNUMBER(AI1606),AI1606%,0)</f>
        <v>205319.99999999927</v>
      </c>
      <c r="K1606" s="86">
        <f>I1606*Segmentos!$D$7*(AL1606%)*IF(ISNUMBER(AM1606),AM1606%,0)</f>
        <v>290013.59999999893</v>
      </c>
      <c r="L1606" s="4"/>
      <c r="M1606" s="2">
        <v>10.41</v>
      </c>
      <c r="N1606" s="2">
        <v>13.4</v>
      </c>
      <c r="O1606" s="2">
        <v>77.599999999999994</v>
      </c>
      <c r="P1606" s="2">
        <v>88.296899999999994</v>
      </c>
      <c r="Q1606" s="2">
        <v>5.31</v>
      </c>
      <c r="R1606" s="2">
        <v>7.1</v>
      </c>
      <c r="S1606" s="2">
        <v>74.8</v>
      </c>
      <c r="T1606" s="2">
        <v>7.5114999999999998</v>
      </c>
      <c r="U1606" s="2">
        <v>9.3000000000000007</v>
      </c>
      <c r="V1606" s="2">
        <v>12.1</v>
      </c>
      <c r="W1606" s="2">
        <v>76.599999999999994</v>
      </c>
      <c r="X1606" s="2">
        <v>16.534600000000001</v>
      </c>
      <c r="Y1606" s="2">
        <v>8.85</v>
      </c>
      <c r="Z1606" s="2">
        <v>12.4</v>
      </c>
      <c r="AA1606" s="2">
        <v>71.3</v>
      </c>
      <c r="AB1606" s="2">
        <v>22.170100000000001</v>
      </c>
      <c r="AC1606" s="2">
        <v>15.11</v>
      </c>
      <c r="AD1606" s="2">
        <v>18.399999999999999</v>
      </c>
      <c r="AE1606" s="2">
        <v>82.3</v>
      </c>
      <c r="AF1606" s="2">
        <v>42.0807</v>
      </c>
      <c r="AG1606" s="20">
        <v>8.5299999999999994</v>
      </c>
      <c r="AH1606" s="20">
        <v>11.8</v>
      </c>
      <c r="AI1606" s="20">
        <v>72.5</v>
      </c>
      <c r="AJ1606" s="20">
        <v>34.307699999999997</v>
      </c>
      <c r="AK1606" s="18">
        <v>12.11</v>
      </c>
      <c r="AL1606" s="18">
        <v>14.9</v>
      </c>
      <c r="AM1606" s="18">
        <v>81.099999999999994</v>
      </c>
      <c r="AN1606" s="18">
        <v>53.989100000000001</v>
      </c>
      <c r="AO1606" s="2">
        <v>7.17</v>
      </c>
      <c r="AP1606" s="2">
        <v>8.6999999999999993</v>
      </c>
      <c r="AQ1606" s="2">
        <v>82</v>
      </c>
      <c r="AR1606" s="2">
        <v>6.6494</v>
      </c>
      <c r="AS1606" s="2">
        <v>6.05</v>
      </c>
      <c r="AT1606" s="2">
        <v>7.9</v>
      </c>
      <c r="AU1606" s="2">
        <v>76.099999999999994</v>
      </c>
      <c r="AV1606" s="2">
        <v>11.305300000000001</v>
      </c>
      <c r="AW1606" s="2">
        <v>9.91</v>
      </c>
      <c r="AX1606" s="2">
        <v>12.8</v>
      </c>
      <c r="AY1606" s="2">
        <v>77.3</v>
      </c>
      <c r="AZ1606" s="2">
        <v>24.156199999999998</v>
      </c>
      <c r="BA1606" s="2">
        <v>14.22</v>
      </c>
      <c r="BB1606" s="2">
        <v>18.399999999999999</v>
      </c>
      <c r="BC1606" s="2">
        <v>77.400000000000006</v>
      </c>
      <c r="BD1606" s="2">
        <v>46.186</v>
      </c>
      <c r="BE1606" s="4" t="str">
        <f t="shared" si="252"/>
        <v>NO APLICA</v>
      </c>
      <c r="BF1606" s="4">
        <f t="shared" si="253"/>
        <v>9.5385999999999989</v>
      </c>
      <c r="BG1606">
        <f t="shared" si="254"/>
        <v>7.17</v>
      </c>
      <c r="BH1606">
        <f t="shared" si="255"/>
        <v>6.05</v>
      </c>
      <c r="BI1606">
        <f t="shared" si="256"/>
        <v>14.22</v>
      </c>
      <c r="BJ1606">
        <f t="shared" si="257"/>
        <v>12.11</v>
      </c>
      <c r="BK1606">
        <f t="shared" si="258"/>
        <v>8.5299999999999994</v>
      </c>
      <c r="BL1606">
        <f t="shared" si="259"/>
        <v>6239.0399999999781</v>
      </c>
    </row>
    <row r="1607" spans="1:64" x14ac:dyDescent="0.2">
      <c r="A1607" s="1">
        <v>1605</v>
      </c>
      <c r="B1607" s="7" t="s">
        <v>22</v>
      </c>
      <c r="C1607" s="3">
        <v>39976</v>
      </c>
      <c r="D1607" s="4" t="s">
        <v>629</v>
      </c>
      <c r="E1607" s="4" t="s">
        <v>164</v>
      </c>
      <c r="F1607" s="5" t="str">
        <f t="shared" si="250"/>
        <v>V</v>
      </c>
      <c r="G1607" s="6">
        <v>0.83333333333333337</v>
      </c>
      <c r="H1607" s="6">
        <v>0.87291666666666667</v>
      </c>
      <c r="I1607" s="85">
        <f t="shared" si="251"/>
        <v>56.999999999999957</v>
      </c>
      <c r="J1607" s="86">
        <f>I1607*Segmentos!$D$7*(AH1607%)*IF(ISNUMBER(AI1607),AI1607%,0)</f>
        <v>717835.19999999937</v>
      </c>
      <c r="K1607" s="86">
        <f>I1607*Segmentos!$D$7*(AL1607%)*IF(ISNUMBER(AM1607),AM1607%,0)</f>
        <v>511631.99999999959</v>
      </c>
      <c r="L1607" s="4"/>
      <c r="M1607" s="2">
        <v>2.67</v>
      </c>
      <c r="N1607" s="2">
        <v>6.1</v>
      </c>
      <c r="O1607" s="2">
        <v>43.7</v>
      </c>
      <c r="P1607" s="2">
        <v>98.630899999999997</v>
      </c>
      <c r="Q1607" s="2">
        <v>1.58</v>
      </c>
      <c r="R1607" s="2">
        <v>2.9</v>
      </c>
      <c r="S1607" s="2">
        <v>54</v>
      </c>
      <c r="T1607" s="2">
        <v>9.7708999999999993</v>
      </c>
      <c r="U1607" s="2">
        <v>1.62</v>
      </c>
      <c r="V1607" s="2">
        <v>3.6</v>
      </c>
      <c r="W1607" s="2">
        <v>44.9</v>
      </c>
      <c r="X1607" s="2">
        <v>12.6043</v>
      </c>
      <c r="Y1607" s="2">
        <v>1.74</v>
      </c>
      <c r="Z1607" s="2">
        <v>5.0999999999999996</v>
      </c>
      <c r="AA1607" s="2">
        <v>33.9</v>
      </c>
      <c r="AB1607" s="2">
        <v>18.985700000000001</v>
      </c>
      <c r="AC1607" s="2">
        <v>4.71</v>
      </c>
      <c r="AD1607" s="2">
        <v>10.199999999999999</v>
      </c>
      <c r="AE1607" s="2">
        <v>46.4</v>
      </c>
      <c r="AF1607" s="2">
        <v>57.270099999999999</v>
      </c>
      <c r="AG1607" s="20">
        <v>3.14</v>
      </c>
      <c r="AH1607" s="20">
        <v>6.8</v>
      </c>
      <c r="AI1607" s="20">
        <v>46.3</v>
      </c>
      <c r="AJ1607" s="20">
        <v>55.160800000000002</v>
      </c>
      <c r="AK1607" s="18">
        <v>2.2400000000000002</v>
      </c>
      <c r="AL1607" s="18">
        <v>5.5</v>
      </c>
      <c r="AM1607" s="18">
        <v>40.799999999999997</v>
      </c>
      <c r="AN1607" s="18">
        <v>43.470199999999998</v>
      </c>
      <c r="AO1607" s="2">
        <v>1.6</v>
      </c>
      <c r="AP1607" s="2">
        <v>5</v>
      </c>
      <c r="AQ1607" s="2">
        <v>32.299999999999997</v>
      </c>
      <c r="AR1607" s="2">
        <v>6.4789000000000003</v>
      </c>
      <c r="AS1607" s="2">
        <v>1.82</v>
      </c>
      <c r="AT1607" s="2">
        <v>4.9000000000000004</v>
      </c>
      <c r="AU1607" s="2">
        <v>37.200000000000003</v>
      </c>
      <c r="AV1607" s="2">
        <v>14.825200000000001</v>
      </c>
      <c r="AW1607" s="2">
        <v>3.19</v>
      </c>
      <c r="AX1607" s="2">
        <v>7.3</v>
      </c>
      <c r="AY1607" s="2">
        <v>43.9</v>
      </c>
      <c r="AZ1607" s="2">
        <v>33.972700000000003</v>
      </c>
      <c r="BA1607" s="2">
        <v>3.06</v>
      </c>
      <c r="BB1607" s="2">
        <v>6.2</v>
      </c>
      <c r="BC1607" s="2">
        <v>49.1</v>
      </c>
      <c r="BD1607" s="2">
        <v>43.354199999999999</v>
      </c>
      <c r="BE1607" s="4" t="str">
        <f t="shared" si="252"/>
        <v>NO APLICA</v>
      </c>
      <c r="BF1607" s="4">
        <f t="shared" si="253"/>
        <v>2.3650000000000002</v>
      </c>
      <c r="BG1607">
        <f t="shared" si="254"/>
        <v>1.6</v>
      </c>
      <c r="BH1607">
        <f t="shared" si="255"/>
        <v>1.82</v>
      </c>
      <c r="BI1607">
        <f t="shared" si="256"/>
        <v>3.19</v>
      </c>
      <c r="BJ1607">
        <f t="shared" si="257"/>
        <v>2.2400000000000002</v>
      </c>
      <c r="BK1607">
        <f t="shared" si="258"/>
        <v>3.14</v>
      </c>
      <c r="BL1607">
        <f t="shared" si="259"/>
        <v>15194.489999999989</v>
      </c>
    </row>
    <row r="1608" spans="1:64" x14ac:dyDescent="0.2">
      <c r="A1608" s="1">
        <v>1606</v>
      </c>
      <c r="B1608" s="7" t="s">
        <v>24</v>
      </c>
      <c r="C1608" s="3">
        <v>39976</v>
      </c>
      <c r="D1608" s="4" t="s">
        <v>629</v>
      </c>
      <c r="E1608" s="4" t="s">
        <v>170</v>
      </c>
      <c r="F1608" s="5" t="str">
        <f t="shared" si="250"/>
        <v>V</v>
      </c>
      <c r="G1608" s="6">
        <v>0.89236111111111116</v>
      </c>
      <c r="H1608" s="6">
        <v>0.90069444444444446</v>
      </c>
      <c r="I1608" s="85">
        <f t="shared" si="251"/>
        <v>11.999999999999957</v>
      </c>
      <c r="J1608" s="86">
        <f>I1608*Segmentos!$D$7*(AH1608%)*IF(ISNUMBER(AI1608),AI1608%,0)</f>
        <v>18172.799999999937</v>
      </c>
      <c r="K1608" s="86">
        <f>I1608*Segmentos!$D$7*(AL1608%)*IF(ISNUMBER(AM1608),AM1608%,0)</f>
        <v>0</v>
      </c>
      <c r="L1608" s="4"/>
      <c r="M1608" s="2">
        <v>0.17</v>
      </c>
      <c r="N1608" s="2">
        <v>0.3</v>
      </c>
      <c r="O1608" s="2">
        <v>63.1</v>
      </c>
      <c r="P1608" s="2">
        <v>10.8772</v>
      </c>
      <c r="Q1608" s="2">
        <v>0.44</v>
      </c>
      <c r="R1608" s="2">
        <v>0.4</v>
      </c>
      <c r="S1608" s="2">
        <v>100</v>
      </c>
      <c r="T1608" s="2">
        <v>4.6321000000000003</v>
      </c>
      <c r="U1608" s="2">
        <v>0</v>
      </c>
      <c r="V1608" s="2">
        <v>0</v>
      </c>
      <c r="W1608" s="8" t="s">
        <v>577</v>
      </c>
      <c r="X1608" s="2">
        <v>0</v>
      </c>
      <c r="Y1608" s="2">
        <v>0.03</v>
      </c>
      <c r="Z1608" s="2">
        <v>0.3</v>
      </c>
      <c r="AA1608" s="2">
        <v>8.3000000000000007</v>
      </c>
      <c r="AB1608" s="2">
        <v>0.48230000000000001</v>
      </c>
      <c r="AC1608" s="2">
        <v>0.28000000000000003</v>
      </c>
      <c r="AD1608" s="2">
        <v>0.3</v>
      </c>
      <c r="AE1608" s="2">
        <v>84.4</v>
      </c>
      <c r="AF1608" s="2">
        <v>5.7629000000000001</v>
      </c>
      <c r="AG1608" s="20">
        <v>0.36</v>
      </c>
      <c r="AH1608" s="20">
        <v>0.6</v>
      </c>
      <c r="AI1608" s="20">
        <v>63.1</v>
      </c>
      <c r="AJ1608" s="20">
        <v>10.8772</v>
      </c>
      <c r="AK1608" s="18">
        <v>0</v>
      </c>
      <c r="AL1608" s="18">
        <v>0</v>
      </c>
      <c r="AM1608" s="19" t="s">
        <v>577</v>
      </c>
      <c r="AN1608" s="18">
        <v>0</v>
      </c>
      <c r="AO1608" s="2">
        <v>0</v>
      </c>
      <c r="AP1608" s="2">
        <v>0</v>
      </c>
      <c r="AQ1608" s="8" t="s">
        <v>577</v>
      </c>
      <c r="AR1608" s="2">
        <v>0</v>
      </c>
      <c r="AS1608" s="2">
        <v>0</v>
      </c>
      <c r="AT1608" s="2">
        <v>0</v>
      </c>
      <c r="AU1608" s="8" t="s">
        <v>577</v>
      </c>
      <c r="AV1608" s="2">
        <v>0</v>
      </c>
      <c r="AW1608" s="2">
        <v>0.06</v>
      </c>
      <c r="AX1608" s="2">
        <v>0.1</v>
      </c>
      <c r="AY1608" s="2">
        <v>50</v>
      </c>
      <c r="AZ1608" s="2">
        <v>1.0671999999999999</v>
      </c>
      <c r="BA1608" s="2">
        <v>0.4</v>
      </c>
      <c r="BB1608" s="2">
        <v>0.6</v>
      </c>
      <c r="BC1608" s="2">
        <v>64.900000000000006</v>
      </c>
      <c r="BD1608" s="2">
        <v>9.81</v>
      </c>
      <c r="BE1608" s="4" t="str">
        <f t="shared" si="252"/>
        <v>NO APLICA</v>
      </c>
      <c r="BF1608" s="4">
        <f t="shared" si="253"/>
        <v>0.14880000000000002</v>
      </c>
      <c r="BG1608">
        <f t="shared" si="254"/>
        <v>0</v>
      </c>
      <c r="BH1608">
        <f t="shared" si="255"/>
        <v>0</v>
      </c>
      <c r="BI1608">
        <f t="shared" si="256"/>
        <v>0.4</v>
      </c>
      <c r="BJ1608">
        <f t="shared" si="257"/>
        <v>0</v>
      </c>
      <c r="BK1608">
        <f t="shared" si="258"/>
        <v>0.36</v>
      </c>
      <c r="BL1608">
        <f t="shared" si="259"/>
        <v>227.1599999999992</v>
      </c>
    </row>
    <row r="1609" spans="1:64" x14ac:dyDescent="0.2">
      <c r="A1609" s="1">
        <v>1607</v>
      </c>
      <c r="B1609" s="7" t="s">
        <v>4</v>
      </c>
      <c r="C1609" s="3">
        <v>39976</v>
      </c>
      <c r="D1609" s="4" t="s">
        <v>3</v>
      </c>
      <c r="E1609" s="4" t="s">
        <v>165</v>
      </c>
      <c r="F1609" s="5" t="str">
        <f t="shared" si="250"/>
        <v>V</v>
      </c>
      <c r="G1609" s="6">
        <v>0.77847222222222223</v>
      </c>
      <c r="H1609" s="6">
        <v>0.87430555555555556</v>
      </c>
      <c r="I1609" s="85">
        <f t="shared" si="251"/>
        <v>138</v>
      </c>
      <c r="J1609" s="86">
        <f>I1609*Segmentos!$D$7*(AH1609%)*IF(ISNUMBER(AI1609),AI1609%,0)</f>
        <v>1619788.7999999998</v>
      </c>
      <c r="K1609" s="86">
        <f>I1609*Segmentos!$D$7*(AL1609%)*IF(ISNUMBER(AM1609),AM1609%,0)</f>
        <v>2541131.9999999995</v>
      </c>
      <c r="L1609" s="4"/>
      <c r="M1609" s="2">
        <v>3.8</v>
      </c>
      <c r="N1609" s="2">
        <v>14.9</v>
      </c>
      <c r="O1609" s="2">
        <v>25.6</v>
      </c>
      <c r="P1609" s="2">
        <v>72.443299999999994</v>
      </c>
      <c r="Q1609" s="2">
        <v>4.2</v>
      </c>
      <c r="R1609" s="2">
        <v>15</v>
      </c>
      <c r="S1609" s="2">
        <v>28</v>
      </c>
      <c r="T1609" s="2">
        <v>13.3627</v>
      </c>
      <c r="U1609" s="2">
        <v>4.7300000000000004</v>
      </c>
      <c r="V1609" s="2">
        <v>17.899999999999999</v>
      </c>
      <c r="W1609" s="2">
        <v>26.4</v>
      </c>
      <c r="X1609" s="2">
        <v>18.879899999999999</v>
      </c>
      <c r="Y1609" s="2">
        <v>3.66</v>
      </c>
      <c r="Z1609" s="2">
        <v>13.7</v>
      </c>
      <c r="AA1609" s="2">
        <v>26.8</v>
      </c>
      <c r="AB1609" s="2">
        <v>20.614899999999999</v>
      </c>
      <c r="AC1609" s="2">
        <v>3.13</v>
      </c>
      <c r="AD1609" s="2">
        <v>13.9</v>
      </c>
      <c r="AE1609" s="2">
        <v>22.5</v>
      </c>
      <c r="AF1609" s="2">
        <v>19.585999999999999</v>
      </c>
      <c r="AG1609" s="20">
        <v>2.92</v>
      </c>
      <c r="AH1609" s="20">
        <v>13.1</v>
      </c>
      <c r="AI1609" s="20">
        <v>22.4</v>
      </c>
      <c r="AJ1609" s="20">
        <v>26.411200000000001</v>
      </c>
      <c r="AK1609" s="18">
        <v>4.5999999999999996</v>
      </c>
      <c r="AL1609" s="18">
        <v>16.5</v>
      </c>
      <c r="AM1609" s="18">
        <v>27.9</v>
      </c>
      <c r="AN1609" s="18">
        <v>46.0321</v>
      </c>
      <c r="AO1609" s="2">
        <v>1.33</v>
      </c>
      <c r="AP1609" s="2">
        <v>8.1</v>
      </c>
      <c r="AQ1609" s="2">
        <v>16.399999999999999</v>
      </c>
      <c r="AR1609" s="2">
        <v>2.7725</v>
      </c>
      <c r="AS1609" s="2">
        <v>3.01</v>
      </c>
      <c r="AT1609" s="2">
        <v>12.2</v>
      </c>
      <c r="AU1609" s="2">
        <v>24.6</v>
      </c>
      <c r="AV1609" s="2">
        <v>12.618600000000001</v>
      </c>
      <c r="AW1609" s="2">
        <v>4.57</v>
      </c>
      <c r="AX1609" s="2">
        <v>16.5</v>
      </c>
      <c r="AY1609" s="2">
        <v>27.6</v>
      </c>
      <c r="AZ1609" s="2">
        <v>25.0154</v>
      </c>
      <c r="BA1609" s="2">
        <v>4.3899999999999997</v>
      </c>
      <c r="BB1609" s="2">
        <v>17</v>
      </c>
      <c r="BC1609" s="2">
        <v>25.8</v>
      </c>
      <c r="BD1609" s="2">
        <v>32.036799999999999</v>
      </c>
      <c r="BE1609" s="4" t="str">
        <f t="shared" si="252"/>
        <v>ABURRIDO</v>
      </c>
      <c r="BF1609" s="4">
        <f t="shared" si="253"/>
        <v>3.4935999999999994</v>
      </c>
      <c r="BG1609">
        <f t="shared" si="254"/>
        <v>1.33</v>
      </c>
      <c r="BH1609">
        <f t="shared" si="255"/>
        <v>3.01</v>
      </c>
      <c r="BI1609">
        <f t="shared" si="256"/>
        <v>4.57</v>
      </c>
      <c r="BJ1609">
        <f t="shared" si="257"/>
        <v>4.5999999999999996</v>
      </c>
      <c r="BK1609">
        <f t="shared" si="258"/>
        <v>2.92</v>
      </c>
      <c r="BL1609">
        <f t="shared" si="259"/>
        <v>52638.720000000008</v>
      </c>
    </row>
    <row r="1610" spans="1:64" x14ac:dyDescent="0.2">
      <c r="A1610" s="1">
        <v>1608</v>
      </c>
      <c r="B1610" s="7" t="s">
        <v>15</v>
      </c>
      <c r="C1610" s="3">
        <v>39977</v>
      </c>
      <c r="D1610" s="4" t="s">
        <v>626</v>
      </c>
      <c r="E1610" s="4" t="s">
        <v>164</v>
      </c>
      <c r="F1610" s="5" t="str">
        <f t="shared" si="250"/>
        <v>S</v>
      </c>
      <c r="G1610" s="6">
        <v>0.87430555555555556</v>
      </c>
      <c r="H1610" s="6">
        <v>0.9159722222222223</v>
      </c>
      <c r="I1610" s="85">
        <f t="shared" si="251"/>
        <v>60.000000000000107</v>
      </c>
      <c r="J1610" s="86">
        <f>I1610*Segmentos!$D$7*(AH1610%)*IF(ISNUMBER(AI1610),AI1610%,0)</f>
        <v>798720.0000000014</v>
      </c>
      <c r="K1610" s="86">
        <f>I1610*Segmentos!$D$7*(AL1610%)*IF(ISNUMBER(AM1610),AM1610%,0)</f>
        <v>1091664.0000000021</v>
      </c>
      <c r="L1610" s="4"/>
      <c r="M1610" s="2">
        <v>3.96</v>
      </c>
      <c r="N1610" s="2">
        <v>13</v>
      </c>
      <c r="O1610" s="2">
        <v>30.4</v>
      </c>
      <c r="P1610" s="2">
        <v>90.425600000000003</v>
      </c>
      <c r="Q1610" s="2">
        <v>2.91</v>
      </c>
      <c r="R1610" s="2">
        <v>6</v>
      </c>
      <c r="S1610" s="2">
        <v>48.9</v>
      </c>
      <c r="T1610" s="2">
        <v>11.0915</v>
      </c>
      <c r="U1610" s="2">
        <v>1.29</v>
      </c>
      <c r="V1610" s="2">
        <v>7.5</v>
      </c>
      <c r="W1610" s="2">
        <v>17.2</v>
      </c>
      <c r="X1610" s="2">
        <v>6.1525999999999996</v>
      </c>
      <c r="Y1610" s="2">
        <v>4.18</v>
      </c>
      <c r="Z1610" s="2">
        <v>13.9</v>
      </c>
      <c r="AA1610" s="2">
        <v>30.1</v>
      </c>
      <c r="AB1610" s="2">
        <v>28.186699999999998</v>
      </c>
      <c r="AC1610" s="2">
        <v>6.01</v>
      </c>
      <c r="AD1610" s="2">
        <v>19.5</v>
      </c>
      <c r="AE1610" s="2">
        <v>30.9</v>
      </c>
      <c r="AF1610" s="2">
        <v>44.994799999999998</v>
      </c>
      <c r="AG1610" s="20">
        <v>3.34</v>
      </c>
      <c r="AH1610" s="20">
        <v>12.8</v>
      </c>
      <c r="AI1610" s="20">
        <v>26</v>
      </c>
      <c r="AJ1610" s="20">
        <v>36.115099999999998</v>
      </c>
      <c r="AK1610" s="18">
        <v>4.53</v>
      </c>
      <c r="AL1610" s="18">
        <v>13.3</v>
      </c>
      <c r="AM1610" s="18">
        <v>34.200000000000003</v>
      </c>
      <c r="AN1610" s="18">
        <v>54.310499999999998</v>
      </c>
      <c r="AO1610" s="2">
        <v>5.95</v>
      </c>
      <c r="AP1610" s="2">
        <v>12.6</v>
      </c>
      <c r="AQ1610" s="2">
        <v>47.1</v>
      </c>
      <c r="AR1610" s="2">
        <v>14.8407</v>
      </c>
      <c r="AS1610" s="2">
        <v>3.27</v>
      </c>
      <c r="AT1610" s="2">
        <v>11.3</v>
      </c>
      <c r="AU1610" s="2">
        <v>28.9</v>
      </c>
      <c r="AV1610" s="2">
        <v>16.440899999999999</v>
      </c>
      <c r="AW1610" s="2">
        <v>4.26</v>
      </c>
      <c r="AX1610" s="2">
        <v>14.5</v>
      </c>
      <c r="AY1610" s="2">
        <v>29.4</v>
      </c>
      <c r="AZ1610" s="2">
        <v>27.957999999999998</v>
      </c>
      <c r="BA1610" s="2">
        <v>3.57</v>
      </c>
      <c r="BB1610" s="2">
        <v>13.1</v>
      </c>
      <c r="BC1610" s="2">
        <v>27.3</v>
      </c>
      <c r="BD1610" s="2">
        <v>31.186</v>
      </c>
      <c r="BE1610" s="4" t="str">
        <f t="shared" si="252"/>
        <v>NO APLICA</v>
      </c>
      <c r="BF1610" s="4">
        <f t="shared" si="253"/>
        <v>3.9918</v>
      </c>
      <c r="BG1610">
        <f t="shared" si="254"/>
        <v>5.95</v>
      </c>
      <c r="BH1610">
        <f t="shared" si="255"/>
        <v>3.27</v>
      </c>
      <c r="BI1610">
        <f t="shared" si="256"/>
        <v>4.26</v>
      </c>
      <c r="BJ1610">
        <f t="shared" si="257"/>
        <v>4.53</v>
      </c>
      <c r="BK1610">
        <f t="shared" si="258"/>
        <v>3.34</v>
      </c>
      <c r="BL1610">
        <f t="shared" si="259"/>
        <v>23712.00000000004</v>
      </c>
    </row>
    <row r="1611" spans="1:64" x14ac:dyDescent="0.2">
      <c r="A1611" s="1">
        <v>1609</v>
      </c>
      <c r="B1611" s="7" t="s">
        <v>113</v>
      </c>
      <c r="C1611" s="3">
        <v>39977</v>
      </c>
      <c r="D1611" s="4" t="s">
        <v>626</v>
      </c>
      <c r="E1611" s="4" t="s">
        <v>176</v>
      </c>
      <c r="F1611" s="5" t="str">
        <f t="shared" si="250"/>
        <v>S</v>
      </c>
      <c r="G1611" s="6">
        <v>0.81319444444444444</v>
      </c>
      <c r="H1611" s="6">
        <v>0.87430555555555556</v>
      </c>
      <c r="I1611" s="85">
        <f t="shared" si="251"/>
        <v>88</v>
      </c>
      <c r="J1611" s="86">
        <f>I1611*Segmentos!$D$7*(AH1611%)*IF(ISNUMBER(AI1611),AI1611%,0)</f>
        <v>776160</v>
      </c>
      <c r="K1611" s="86">
        <f>I1611*Segmentos!$D$7*(AL1611%)*IF(ISNUMBER(AM1611),AM1611%,0)</f>
        <v>755849.6</v>
      </c>
      <c r="L1611" s="4"/>
      <c r="M1611" s="2">
        <v>2.1800000000000002</v>
      </c>
      <c r="N1611" s="2">
        <v>10.7</v>
      </c>
      <c r="O1611" s="2">
        <v>20.3</v>
      </c>
      <c r="P1611" s="2">
        <v>80.141499999999994</v>
      </c>
      <c r="Q1611" s="2">
        <v>1.62</v>
      </c>
      <c r="R1611" s="2">
        <v>6.2</v>
      </c>
      <c r="S1611" s="2">
        <v>26.3</v>
      </c>
      <c r="T1611" s="2">
        <v>9.9465000000000003</v>
      </c>
      <c r="U1611" s="2">
        <v>1.54</v>
      </c>
      <c r="V1611" s="2">
        <v>6.6</v>
      </c>
      <c r="W1611" s="2">
        <v>23.4</v>
      </c>
      <c r="X1611" s="2">
        <v>11.861599999999999</v>
      </c>
      <c r="Y1611" s="2">
        <v>2.91</v>
      </c>
      <c r="Z1611" s="2">
        <v>12.3</v>
      </c>
      <c r="AA1611" s="2">
        <v>23.6</v>
      </c>
      <c r="AB1611" s="2">
        <v>31.604299999999999</v>
      </c>
      <c r="AC1611" s="2">
        <v>2.21</v>
      </c>
      <c r="AD1611" s="2">
        <v>14.2</v>
      </c>
      <c r="AE1611" s="2">
        <v>15.5</v>
      </c>
      <c r="AF1611" s="2">
        <v>26.729099999999999</v>
      </c>
      <c r="AG1611" s="20">
        <v>2.2000000000000002</v>
      </c>
      <c r="AH1611" s="20">
        <v>10.5</v>
      </c>
      <c r="AI1611" s="20">
        <v>21</v>
      </c>
      <c r="AJ1611" s="20">
        <v>38.441000000000003</v>
      </c>
      <c r="AK1611" s="18">
        <v>2.16</v>
      </c>
      <c r="AL1611" s="18">
        <v>10.9</v>
      </c>
      <c r="AM1611" s="18">
        <v>19.7</v>
      </c>
      <c r="AN1611" s="18">
        <v>41.700499999999998</v>
      </c>
      <c r="AO1611" s="2">
        <v>1.76</v>
      </c>
      <c r="AP1611" s="2">
        <v>8.3000000000000007</v>
      </c>
      <c r="AQ1611" s="2">
        <v>21.3</v>
      </c>
      <c r="AR1611" s="2">
        <v>7.0709</v>
      </c>
      <c r="AS1611" s="2">
        <v>2.56</v>
      </c>
      <c r="AT1611" s="2">
        <v>11</v>
      </c>
      <c r="AU1611" s="2">
        <v>23.2</v>
      </c>
      <c r="AV1611" s="2">
        <v>20.738700000000001</v>
      </c>
      <c r="AW1611" s="2">
        <v>2.19</v>
      </c>
      <c r="AX1611" s="2">
        <v>10</v>
      </c>
      <c r="AY1611" s="2">
        <v>22</v>
      </c>
      <c r="AZ1611" s="2">
        <v>23.2104</v>
      </c>
      <c r="BA1611" s="2">
        <v>2.0699999999999998</v>
      </c>
      <c r="BB1611" s="2">
        <v>11.8</v>
      </c>
      <c r="BC1611" s="2">
        <v>17.5</v>
      </c>
      <c r="BD1611" s="2">
        <v>29.121400000000001</v>
      </c>
      <c r="BE1611" s="4" t="str">
        <f t="shared" si="252"/>
        <v>ABURRIDO</v>
      </c>
      <c r="BF1611" s="4">
        <f t="shared" si="253"/>
        <v>2.2922000000000002</v>
      </c>
      <c r="BG1611">
        <f t="shared" si="254"/>
        <v>1.76</v>
      </c>
      <c r="BH1611">
        <f t="shared" si="255"/>
        <v>2.56</v>
      </c>
      <c r="BI1611">
        <f t="shared" si="256"/>
        <v>2.19</v>
      </c>
      <c r="BJ1611">
        <f t="shared" si="257"/>
        <v>2.16</v>
      </c>
      <c r="BK1611">
        <f t="shared" si="258"/>
        <v>2.2000000000000002</v>
      </c>
      <c r="BL1611">
        <f t="shared" si="259"/>
        <v>19114.48</v>
      </c>
    </row>
    <row r="1612" spans="1:64" x14ac:dyDescent="0.2">
      <c r="A1612" s="1">
        <v>1610</v>
      </c>
      <c r="B1612" s="7" t="s">
        <v>73</v>
      </c>
      <c r="C1612" s="3">
        <v>39977</v>
      </c>
      <c r="D1612" s="4" t="s">
        <v>629</v>
      </c>
      <c r="E1612" s="4" t="s">
        <v>170</v>
      </c>
      <c r="F1612" s="5" t="str">
        <f t="shared" si="250"/>
        <v>S</v>
      </c>
      <c r="G1612" s="6">
        <v>0.88680555555555562</v>
      </c>
      <c r="H1612" s="6">
        <v>0.90208333333333324</v>
      </c>
      <c r="I1612" s="85">
        <f t="shared" si="251"/>
        <v>21.999999999999762</v>
      </c>
      <c r="J1612" s="86">
        <f>I1612*Segmentos!$D$7*(AH1612%)*IF(ISNUMBER(AI1612),AI1612%,0)</f>
        <v>3669.5999999999608</v>
      </c>
      <c r="K1612" s="86">
        <f>I1612*Segmentos!$D$7*(AL1612%)*IF(ISNUMBER(AM1612),AM1612%,0)</f>
        <v>18787.9999999998</v>
      </c>
      <c r="L1612" s="4"/>
      <c r="M1612" s="2">
        <v>0.13</v>
      </c>
      <c r="N1612" s="2">
        <v>0.3</v>
      </c>
      <c r="O1612" s="2">
        <v>42.5</v>
      </c>
      <c r="P1612" s="2">
        <v>40.923999999999999</v>
      </c>
      <c r="Q1612" s="2">
        <v>0.01</v>
      </c>
      <c r="R1612" s="2">
        <v>0.2</v>
      </c>
      <c r="S1612" s="2">
        <v>4.5</v>
      </c>
      <c r="T1612" s="2">
        <v>0.46289999999999998</v>
      </c>
      <c r="U1612" s="2">
        <v>0.01</v>
      </c>
      <c r="V1612" s="2">
        <v>0.2</v>
      </c>
      <c r="W1612" s="2">
        <v>4.5</v>
      </c>
      <c r="X1612" s="2">
        <v>0.50590000000000002</v>
      </c>
      <c r="Y1612" s="2">
        <v>0.41</v>
      </c>
      <c r="Z1612" s="2">
        <v>0.7</v>
      </c>
      <c r="AA1612" s="2">
        <v>55.9</v>
      </c>
      <c r="AB1612" s="2">
        <v>39.781500000000001</v>
      </c>
      <c r="AC1612" s="2">
        <v>0</v>
      </c>
      <c r="AD1612" s="2">
        <v>0</v>
      </c>
      <c r="AE1612" s="2">
        <v>4.5</v>
      </c>
      <c r="AF1612" s="2">
        <v>0.17369999999999999</v>
      </c>
      <c r="AG1612" s="20">
        <v>0.05</v>
      </c>
      <c r="AH1612" s="20">
        <v>0.1</v>
      </c>
      <c r="AI1612" s="20">
        <v>41.7</v>
      </c>
      <c r="AJ1612" s="20">
        <v>7.6097999999999999</v>
      </c>
      <c r="AK1612" s="18">
        <v>0.19</v>
      </c>
      <c r="AL1612" s="18">
        <v>0.5</v>
      </c>
      <c r="AM1612" s="18">
        <v>42.7</v>
      </c>
      <c r="AN1612" s="18">
        <v>33.3142</v>
      </c>
      <c r="AO1612" s="2">
        <v>0.23</v>
      </c>
      <c r="AP1612" s="2">
        <v>0.9</v>
      </c>
      <c r="AQ1612" s="2">
        <v>25.6</v>
      </c>
      <c r="AR1612" s="2">
        <v>8.2463999999999995</v>
      </c>
      <c r="AS1612" s="2">
        <v>0.16</v>
      </c>
      <c r="AT1612" s="2">
        <v>0.2</v>
      </c>
      <c r="AU1612" s="2">
        <v>100</v>
      </c>
      <c r="AV1612" s="2">
        <v>11.5351</v>
      </c>
      <c r="AW1612" s="2">
        <v>0.21</v>
      </c>
      <c r="AX1612" s="2">
        <v>0.2</v>
      </c>
      <c r="AY1612" s="2">
        <v>100</v>
      </c>
      <c r="AZ1612" s="2">
        <v>19.6493</v>
      </c>
      <c r="BA1612" s="2">
        <v>0.01</v>
      </c>
      <c r="BB1612" s="2">
        <v>0.3</v>
      </c>
      <c r="BC1612" s="2">
        <v>4.5</v>
      </c>
      <c r="BD1612" s="2">
        <v>1.4933000000000001</v>
      </c>
      <c r="BE1612" s="4" t="str">
        <f t="shared" si="252"/>
        <v>NO APLICA</v>
      </c>
      <c r="BF1612" s="4">
        <f t="shared" si="253"/>
        <v>0.17680000000000001</v>
      </c>
      <c r="BG1612">
        <f t="shared" si="254"/>
        <v>0.23</v>
      </c>
      <c r="BH1612">
        <f t="shared" si="255"/>
        <v>0.16</v>
      </c>
      <c r="BI1612">
        <f t="shared" si="256"/>
        <v>0.21</v>
      </c>
      <c r="BJ1612">
        <f t="shared" si="257"/>
        <v>0.19</v>
      </c>
      <c r="BK1612">
        <f t="shared" si="258"/>
        <v>0.05</v>
      </c>
      <c r="BL1612">
        <f t="shared" si="259"/>
        <v>280.49999999999699</v>
      </c>
    </row>
    <row r="1613" spans="1:64" x14ac:dyDescent="0.2">
      <c r="A1613" s="1">
        <v>1611</v>
      </c>
      <c r="B1613" s="7" t="s">
        <v>5</v>
      </c>
      <c r="C1613" s="3">
        <v>39977</v>
      </c>
      <c r="D1613" s="4" t="s">
        <v>3</v>
      </c>
      <c r="E1613" s="4" t="s">
        <v>164</v>
      </c>
      <c r="F1613" s="5" t="str">
        <f t="shared" si="250"/>
        <v>S</v>
      </c>
      <c r="G1613" s="6">
        <v>0.87430555555555556</v>
      </c>
      <c r="H1613" s="6">
        <v>0.9159722222222223</v>
      </c>
      <c r="I1613" s="85">
        <f t="shared" si="251"/>
        <v>60.000000000000107</v>
      </c>
      <c r="J1613" s="86">
        <f>I1613*Segmentos!$D$7*(AH1613%)*IF(ISNUMBER(AI1613),AI1613%,0)</f>
        <v>1444608.0000000026</v>
      </c>
      <c r="K1613" s="86">
        <f>I1613*Segmentos!$D$7*(AL1613%)*IF(ISNUMBER(AM1613),AM1613%,0)</f>
        <v>1135296.0000000019</v>
      </c>
      <c r="L1613" s="4"/>
      <c r="M1613" s="2">
        <v>5.34</v>
      </c>
      <c r="N1613" s="2">
        <v>16</v>
      </c>
      <c r="O1613" s="2">
        <v>33.299999999999997</v>
      </c>
      <c r="P1613" s="2">
        <v>88.460300000000004</v>
      </c>
      <c r="Q1613" s="2">
        <v>1.41</v>
      </c>
      <c r="R1613" s="2">
        <v>6.4</v>
      </c>
      <c r="S1613" s="2">
        <v>22.2</v>
      </c>
      <c r="T1613" s="2">
        <v>3.8942000000000001</v>
      </c>
      <c r="U1613" s="2">
        <v>4.76</v>
      </c>
      <c r="V1613" s="2">
        <v>13.2</v>
      </c>
      <c r="W1613" s="2">
        <v>36</v>
      </c>
      <c r="X1613" s="2">
        <v>16.506499999999999</v>
      </c>
      <c r="Y1613" s="2">
        <v>5.7</v>
      </c>
      <c r="Z1613" s="2">
        <v>18.8</v>
      </c>
      <c r="AA1613" s="2">
        <v>30.4</v>
      </c>
      <c r="AB1613" s="2">
        <v>27.879899999999999</v>
      </c>
      <c r="AC1613" s="2">
        <v>7.39</v>
      </c>
      <c r="AD1613" s="2">
        <v>20.3</v>
      </c>
      <c r="AE1613" s="2">
        <v>36.5</v>
      </c>
      <c r="AF1613" s="2">
        <v>40.179699999999997</v>
      </c>
      <c r="AG1613" s="20">
        <v>6</v>
      </c>
      <c r="AH1613" s="20">
        <v>17.600000000000001</v>
      </c>
      <c r="AI1613" s="20">
        <v>34.200000000000003</v>
      </c>
      <c r="AJ1613" s="20">
        <v>47.123800000000003</v>
      </c>
      <c r="AK1613" s="18">
        <v>4.75</v>
      </c>
      <c r="AL1613" s="18">
        <v>14.6</v>
      </c>
      <c r="AM1613" s="18">
        <v>32.4</v>
      </c>
      <c r="AN1613" s="18">
        <v>41.336599999999997</v>
      </c>
      <c r="AO1613" s="2">
        <v>2.16</v>
      </c>
      <c r="AP1613" s="2">
        <v>7.3</v>
      </c>
      <c r="AQ1613" s="2">
        <v>29.4</v>
      </c>
      <c r="AR1613" s="2">
        <v>3.9076</v>
      </c>
      <c r="AS1613" s="2">
        <v>5.0599999999999996</v>
      </c>
      <c r="AT1613" s="2">
        <v>14.6</v>
      </c>
      <c r="AU1613" s="2">
        <v>34.700000000000003</v>
      </c>
      <c r="AV1613" s="2">
        <v>18.472300000000001</v>
      </c>
      <c r="AW1613" s="2">
        <v>6.94</v>
      </c>
      <c r="AX1613" s="2">
        <v>18.899999999999999</v>
      </c>
      <c r="AY1613" s="2">
        <v>36.799999999999997</v>
      </c>
      <c r="AZ1613" s="2">
        <v>33.056100000000001</v>
      </c>
      <c r="BA1613" s="2">
        <v>5.21</v>
      </c>
      <c r="BB1613" s="2">
        <v>17.2</v>
      </c>
      <c r="BC1613" s="2">
        <v>30.3</v>
      </c>
      <c r="BD1613" s="2">
        <v>33.0244</v>
      </c>
      <c r="BE1613" s="4" t="str">
        <f t="shared" si="252"/>
        <v>NO APLICA</v>
      </c>
      <c r="BF1613" s="4">
        <f t="shared" si="253"/>
        <v>5.3719999999999999</v>
      </c>
      <c r="BG1613">
        <f t="shared" si="254"/>
        <v>2.16</v>
      </c>
      <c r="BH1613">
        <f t="shared" si="255"/>
        <v>5.0599999999999996</v>
      </c>
      <c r="BI1613">
        <f t="shared" si="256"/>
        <v>6.94</v>
      </c>
      <c r="BJ1613">
        <f t="shared" si="257"/>
        <v>4.75</v>
      </c>
      <c r="BK1613">
        <f t="shared" si="258"/>
        <v>6</v>
      </c>
      <c r="BL1613">
        <f t="shared" si="259"/>
        <v>31968.000000000055</v>
      </c>
    </row>
    <row r="1614" spans="1:64" x14ac:dyDescent="0.2">
      <c r="A1614" s="1">
        <v>1612</v>
      </c>
      <c r="B1614" s="7" t="s">
        <v>49</v>
      </c>
      <c r="C1614" s="3">
        <v>39977</v>
      </c>
      <c r="D1614" s="4" t="s">
        <v>628</v>
      </c>
      <c r="E1614" s="4" t="s">
        <v>168</v>
      </c>
      <c r="F1614" s="5" t="str">
        <f t="shared" si="250"/>
        <v>S</v>
      </c>
      <c r="G1614" s="6">
        <v>0.91736111111111107</v>
      </c>
      <c r="H1614" s="6">
        <v>1.3194444444444444E-2</v>
      </c>
      <c r="I1614" s="85">
        <f t="shared" si="251"/>
        <v>138.00000000000006</v>
      </c>
      <c r="J1614" s="86">
        <f>I1614*Segmentos!$D$7*(AH1614%)*IF(ISNUMBER(AI1614),AI1614%,0)</f>
        <v>1321488.0000000005</v>
      </c>
      <c r="K1614" s="86">
        <f>I1614*Segmentos!$D$7*(AL1614%)*IF(ISNUMBER(AM1614),AM1614%,0)</f>
        <v>1177692.0000000005</v>
      </c>
      <c r="L1614" s="4" t="s">
        <v>397</v>
      </c>
      <c r="M1614" s="2">
        <v>2.2599999999999998</v>
      </c>
      <c r="N1614" s="2">
        <v>9</v>
      </c>
      <c r="O1614" s="2">
        <v>25.2</v>
      </c>
      <c r="P1614" s="2">
        <v>77.306700000000006</v>
      </c>
      <c r="Q1614" s="2">
        <v>1.1000000000000001</v>
      </c>
      <c r="R1614" s="2">
        <v>5.3</v>
      </c>
      <c r="S1614" s="2">
        <v>20.7</v>
      </c>
      <c r="T1614" s="2">
        <v>6.2736000000000001</v>
      </c>
      <c r="U1614" s="2">
        <v>1.87</v>
      </c>
      <c r="V1614" s="2">
        <v>7.7</v>
      </c>
      <c r="W1614" s="2">
        <v>24.3</v>
      </c>
      <c r="X1614" s="2">
        <v>13.397399999999999</v>
      </c>
      <c r="Y1614" s="2">
        <v>4.54</v>
      </c>
      <c r="Z1614" s="2">
        <v>12.4</v>
      </c>
      <c r="AA1614" s="2">
        <v>36.6</v>
      </c>
      <c r="AB1614" s="2">
        <v>45.936500000000002</v>
      </c>
      <c r="AC1614" s="2">
        <v>1.04</v>
      </c>
      <c r="AD1614" s="2">
        <v>8.6</v>
      </c>
      <c r="AE1614" s="2">
        <v>12.1</v>
      </c>
      <c r="AF1614" s="2">
        <v>11.699199999999999</v>
      </c>
      <c r="AG1614" s="20">
        <v>2.4</v>
      </c>
      <c r="AH1614" s="20">
        <v>9.5</v>
      </c>
      <c r="AI1614" s="20">
        <v>25.2</v>
      </c>
      <c r="AJ1614" s="20">
        <v>38.977600000000002</v>
      </c>
      <c r="AK1614" s="18">
        <v>2.13</v>
      </c>
      <c r="AL1614" s="18">
        <v>8.5</v>
      </c>
      <c r="AM1614" s="18">
        <v>25.1</v>
      </c>
      <c r="AN1614" s="18">
        <v>38.329099999999997</v>
      </c>
      <c r="AO1614" s="2">
        <v>1.86</v>
      </c>
      <c r="AP1614" s="2">
        <v>6.2</v>
      </c>
      <c r="AQ1614" s="2">
        <v>30.2</v>
      </c>
      <c r="AR1614" s="2">
        <v>6.9767000000000001</v>
      </c>
      <c r="AS1614" s="2">
        <v>3.03</v>
      </c>
      <c r="AT1614" s="2">
        <v>6.4</v>
      </c>
      <c r="AU1614" s="2">
        <v>47.7</v>
      </c>
      <c r="AV1614" s="2">
        <v>22.865100000000002</v>
      </c>
      <c r="AW1614" s="2">
        <v>2.65</v>
      </c>
      <c r="AX1614" s="2">
        <v>6.5</v>
      </c>
      <c r="AY1614" s="2">
        <v>41.1</v>
      </c>
      <c r="AZ1614" s="2">
        <v>26.143000000000001</v>
      </c>
      <c r="BA1614" s="2">
        <v>1.63</v>
      </c>
      <c r="BB1614" s="2">
        <v>13.2</v>
      </c>
      <c r="BC1614" s="2">
        <v>12.4</v>
      </c>
      <c r="BD1614" s="2">
        <v>21.321899999999999</v>
      </c>
      <c r="BE1614" s="4" t="str">
        <f t="shared" si="252"/>
        <v>ABURRIDO</v>
      </c>
      <c r="BF1614" s="4">
        <f t="shared" si="253"/>
        <v>2.6406000000000001</v>
      </c>
      <c r="BG1614">
        <f t="shared" si="254"/>
        <v>1.86</v>
      </c>
      <c r="BH1614">
        <f t="shared" si="255"/>
        <v>3.03</v>
      </c>
      <c r="BI1614">
        <f t="shared" si="256"/>
        <v>2.65</v>
      </c>
      <c r="BJ1614">
        <f t="shared" si="257"/>
        <v>2.13</v>
      </c>
      <c r="BK1614">
        <f t="shared" si="258"/>
        <v>2.4</v>
      </c>
      <c r="BL1614">
        <f t="shared" si="259"/>
        <v>31298.400000000012</v>
      </c>
    </row>
    <row r="1615" spans="1:64" x14ac:dyDescent="0.2">
      <c r="A1615" s="1">
        <v>1613</v>
      </c>
      <c r="B1615" s="7" t="s">
        <v>9</v>
      </c>
      <c r="C1615" s="3">
        <v>39977</v>
      </c>
      <c r="D1615" s="4" t="s">
        <v>8</v>
      </c>
      <c r="E1615" s="4" t="s">
        <v>168</v>
      </c>
      <c r="F1615" s="5" t="str">
        <f t="shared" si="250"/>
        <v>S</v>
      </c>
      <c r="G1615" s="6">
        <v>0.77986111111111101</v>
      </c>
      <c r="H1615" s="6">
        <v>0.87361111111111101</v>
      </c>
      <c r="I1615" s="85">
        <f t="shared" si="251"/>
        <v>135</v>
      </c>
      <c r="J1615" s="86">
        <f>I1615*Segmentos!$D$7*(AH1615%)*IF(ISNUMBER(AI1615),AI1615%,0)</f>
        <v>1600560</v>
      </c>
      <c r="K1615" s="86">
        <f>I1615*Segmentos!$D$7*(AL1615%)*IF(ISNUMBER(AM1615),AM1615%,0)</f>
        <v>3365712</v>
      </c>
      <c r="L1615" s="4" t="s">
        <v>393</v>
      </c>
      <c r="M1615" s="2">
        <v>4.68</v>
      </c>
      <c r="N1615" s="2">
        <v>14.1</v>
      </c>
      <c r="O1615" s="2">
        <v>33.299999999999997</v>
      </c>
      <c r="P1615" s="2">
        <v>86.519599999999997</v>
      </c>
      <c r="Q1615" s="2">
        <v>2.86</v>
      </c>
      <c r="R1615" s="2">
        <v>10.4</v>
      </c>
      <c r="S1615" s="2">
        <v>27.4</v>
      </c>
      <c r="T1615" s="2">
        <v>8.8275000000000006</v>
      </c>
      <c r="U1615" s="2">
        <v>3.47</v>
      </c>
      <c r="V1615" s="2">
        <v>12.6</v>
      </c>
      <c r="W1615" s="2">
        <v>27.6</v>
      </c>
      <c r="X1615" s="2">
        <v>13.4369</v>
      </c>
      <c r="Y1615" s="2">
        <v>5.21</v>
      </c>
      <c r="Z1615" s="2">
        <v>15.8</v>
      </c>
      <c r="AA1615" s="2">
        <v>32.9</v>
      </c>
      <c r="AB1615" s="2">
        <v>28.431799999999999</v>
      </c>
      <c r="AC1615" s="2">
        <v>5.9</v>
      </c>
      <c r="AD1615" s="2">
        <v>15.2</v>
      </c>
      <c r="AE1615" s="2">
        <v>38.799999999999997</v>
      </c>
      <c r="AF1615" s="2">
        <v>35.823399999999999</v>
      </c>
      <c r="AG1615" s="20">
        <v>2.97</v>
      </c>
      <c r="AH1615" s="20">
        <v>12</v>
      </c>
      <c r="AI1615" s="20">
        <v>24.7</v>
      </c>
      <c r="AJ1615" s="20">
        <v>26.083400000000001</v>
      </c>
      <c r="AK1615" s="18">
        <v>6.22</v>
      </c>
      <c r="AL1615" s="18">
        <v>15.9</v>
      </c>
      <c r="AM1615" s="18">
        <v>39.200000000000003</v>
      </c>
      <c r="AN1615" s="18">
        <v>60.436199999999999</v>
      </c>
      <c r="AO1615" s="2">
        <v>2.04</v>
      </c>
      <c r="AP1615" s="2">
        <v>9.1</v>
      </c>
      <c r="AQ1615" s="2">
        <v>22.4</v>
      </c>
      <c r="AR1615" s="2">
        <v>4.1307999999999998</v>
      </c>
      <c r="AS1615" s="2">
        <v>3.34</v>
      </c>
      <c r="AT1615" s="2">
        <v>11.5</v>
      </c>
      <c r="AU1615" s="2">
        <v>29.2</v>
      </c>
      <c r="AV1615" s="2">
        <v>13.618</v>
      </c>
      <c r="AW1615" s="2">
        <v>4.4800000000000004</v>
      </c>
      <c r="AX1615" s="2">
        <v>12.1</v>
      </c>
      <c r="AY1615" s="2">
        <v>36.9</v>
      </c>
      <c r="AZ1615" s="2">
        <v>23.803999999999998</v>
      </c>
      <c r="BA1615" s="2">
        <v>6.35</v>
      </c>
      <c r="BB1615" s="2">
        <v>18.399999999999999</v>
      </c>
      <c r="BC1615" s="2">
        <v>34.5</v>
      </c>
      <c r="BD1615" s="2">
        <v>44.966799999999999</v>
      </c>
      <c r="BE1615" s="4" t="str">
        <f t="shared" si="252"/>
        <v>ABURRIDO</v>
      </c>
      <c r="BF1615" s="4">
        <f t="shared" si="253"/>
        <v>4.4289999999999994</v>
      </c>
      <c r="BG1615">
        <f t="shared" si="254"/>
        <v>2.04</v>
      </c>
      <c r="BH1615">
        <f t="shared" si="255"/>
        <v>3.34</v>
      </c>
      <c r="BI1615">
        <f t="shared" si="256"/>
        <v>6.35</v>
      </c>
      <c r="BJ1615">
        <f t="shared" si="257"/>
        <v>6.22</v>
      </c>
      <c r="BK1615">
        <f t="shared" si="258"/>
        <v>2.97</v>
      </c>
      <c r="BL1615">
        <f t="shared" si="259"/>
        <v>63386.549999999996</v>
      </c>
    </row>
    <row r="1616" spans="1:64" x14ac:dyDescent="0.2">
      <c r="A1616" s="1">
        <v>1614</v>
      </c>
      <c r="B1616" s="7" t="s">
        <v>84</v>
      </c>
      <c r="C1616" s="3">
        <v>39977</v>
      </c>
      <c r="D1616" s="4" t="s">
        <v>626</v>
      </c>
      <c r="E1616" s="4" t="s">
        <v>168</v>
      </c>
      <c r="F1616" s="5" t="str">
        <f t="shared" si="250"/>
        <v>S</v>
      </c>
      <c r="G1616" s="6">
        <v>0.9194444444444444</v>
      </c>
      <c r="H1616" s="6">
        <v>2.2222222222222223E-2</v>
      </c>
      <c r="I1616" s="85">
        <f t="shared" si="251"/>
        <v>148.00000000000006</v>
      </c>
      <c r="J1616" s="86">
        <f>I1616*Segmentos!$D$7*(AH1616%)*IF(ISNUMBER(AI1616),AI1616%,0)</f>
        <v>2310280.0000000009</v>
      </c>
      <c r="K1616" s="86">
        <f>I1616*Segmentos!$D$7*(AL1616%)*IF(ISNUMBER(AM1616),AM1616%,0)</f>
        <v>3515769.6000000015</v>
      </c>
      <c r="L1616" s="4" t="s">
        <v>394</v>
      </c>
      <c r="M1616" s="2">
        <v>4.97</v>
      </c>
      <c r="N1616" s="2">
        <v>18.600000000000001</v>
      </c>
      <c r="O1616" s="2">
        <v>26.8</v>
      </c>
      <c r="P1616" s="2">
        <v>87.391300000000001</v>
      </c>
      <c r="Q1616" s="2">
        <v>2.66</v>
      </c>
      <c r="R1616" s="2">
        <v>13.7</v>
      </c>
      <c r="S1616" s="2">
        <v>19.399999999999999</v>
      </c>
      <c r="T1616" s="2">
        <v>7.7906000000000004</v>
      </c>
      <c r="U1616" s="2">
        <v>4.5</v>
      </c>
      <c r="V1616" s="2">
        <v>17.600000000000001</v>
      </c>
      <c r="W1616" s="2">
        <v>25.7</v>
      </c>
      <c r="X1616" s="2">
        <v>16.5989</v>
      </c>
      <c r="Y1616" s="2">
        <v>5.7</v>
      </c>
      <c r="Z1616" s="2">
        <v>21.5</v>
      </c>
      <c r="AA1616" s="2">
        <v>26.6</v>
      </c>
      <c r="AB1616" s="2">
        <v>29.593800000000002</v>
      </c>
      <c r="AC1616" s="2">
        <v>5.79</v>
      </c>
      <c r="AD1616" s="2">
        <v>19.100000000000001</v>
      </c>
      <c r="AE1616" s="2">
        <v>30.3</v>
      </c>
      <c r="AF1616" s="2">
        <v>33.407899999999998</v>
      </c>
      <c r="AG1616" s="20">
        <v>3.9</v>
      </c>
      <c r="AH1616" s="20">
        <v>17.5</v>
      </c>
      <c r="AI1616" s="20">
        <v>22.3</v>
      </c>
      <c r="AJ1616" s="20">
        <v>32.520699999999998</v>
      </c>
      <c r="AK1616" s="18">
        <v>5.94</v>
      </c>
      <c r="AL1616" s="18">
        <v>19.600000000000001</v>
      </c>
      <c r="AM1616" s="18">
        <v>30.3</v>
      </c>
      <c r="AN1616" s="18">
        <v>54.8705</v>
      </c>
      <c r="AO1616" s="2">
        <v>2.16</v>
      </c>
      <c r="AP1616" s="2">
        <v>11.3</v>
      </c>
      <c r="AQ1616" s="2">
        <v>19</v>
      </c>
      <c r="AR1616" s="2">
        <v>4.1444999999999999</v>
      </c>
      <c r="AS1616" s="2">
        <v>4.1900000000000004</v>
      </c>
      <c r="AT1616" s="2">
        <v>16.3</v>
      </c>
      <c r="AU1616" s="2">
        <v>25.7</v>
      </c>
      <c r="AV1616" s="2">
        <v>16.2195</v>
      </c>
      <c r="AW1616" s="2">
        <v>4.3499999999999996</v>
      </c>
      <c r="AX1616" s="2">
        <v>15.1</v>
      </c>
      <c r="AY1616" s="2">
        <v>28.8</v>
      </c>
      <c r="AZ1616" s="2">
        <v>21.975100000000001</v>
      </c>
      <c r="BA1616" s="2">
        <v>6.69</v>
      </c>
      <c r="BB1616" s="2">
        <v>24.5</v>
      </c>
      <c r="BC1616" s="2">
        <v>27.3</v>
      </c>
      <c r="BD1616" s="2">
        <v>45.052100000000003</v>
      </c>
      <c r="BE1616" s="4" t="str">
        <f t="shared" si="252"/>
        <v>ABURRIDO</v>
      </c>
      <c r="BF1616" s="4">
        <f t="shared" si="253"/>
        <v>4.9238</v>
      </c>
      <c r="BG1616">
        <f t="shared" si="254"/>
        <v>2.16</v>
      </c>
      <c r="BH1616">
        <f t="shared" si="255"/>
        <v>4.1900000000000004</v>
      </c>
      <c r="BI1616">
        <f t="shared" si="256"/>
        <v>6.69</v>
      </c>
      <c r="BJ1616">
        <f t="shared" si="257"/>
        <v>5.94</v>
      </c>
      <c r="BK1616">
        <f t="shared" si="258"/>
        <v>3.9</v>
      </c>
      <c r="BL1616">
        <f t="shared" si="259"/>
        <v>73775.040000000037</v>
      </c>
    </row>
    <row r="1617" spans="1:64" x14ac:dyDescent="0.2">
      <c r="A1617" s="1">
        <v>1615</v>
      </c>
      <c r="B1617" s="7" t="s">
        <v>57</v>
      </c>
      <c r="C1617" s="3">
        <v>39977</v>
      </c>
      <c r="D1617" s="4" t="s">
        <v>8</v>
      </c>
      <c r="E1617" s="4" t="s">
        <v>181</v>
      </c>
      <c r="F1617" s="5" t="str">
        <f t="shared" si="250"/>
        <v>S</v>
      </c>
      <c r="G1617" s="6">
        <v>0.9145833333333333</v>
      </c>
      <c r="H1617" s="6">
        <v>0.91736111111111107</v>
      </c>
      <c r="I1617" s="85">
        <f t="shared" si="251"/>
        <v>3.9999999999999858</v>
      </c>
      <c r="J1617" s="86">
        <f>I1617*Segmentos!$D$7*(AH1617%)*IF(ISNUMBER(AI1617),AI1617%,0)</f>
        <v>84119.999999999694</v>
      </c>
      <c r="K1617" s="86">
        <f>I1617*Segmentos!$D$7*(AL1617%)*IF(ISNUMBER(AM1617),AM1617%,0)</f>
        <v>101625.59999999966</v>
      </c>
      <c r="L1617" s="4"/>
      <c r="M1617" s="2">
        <v>5.85</v>
      </c>
      <c r="N1617" s="2">
        <v>7.7</v>
      </c>
      <c r="O1617" s="2">
        <v>75.599999999999994</v>
      </c>
      <c r="P1617" s="2">
        <v>82.039400000000001</v>
      </c>
      <c r="Q1617" s="2">
        <v>3.61</v>
      </c>
      <c r="R1617" s="2">
        <v>4.4000000000000004</v>
      </c>
      <c r="S1617" s="2">
        <v>82</v>
      </c>
      <c r="T1617" s="2">
        <v>8.4321999999999999</v>
      </c>
      <c r="U1617" s="2">
        <v>4.47</v>
      </c>
      <c r="V1617" s="2">
        <v>5.8</v>
      </c>
      <c r="W1617" s="2">
        <v>77</v>
      </c>
      <c r="X1617" s="2">
        <v>13.148300000000001</v>
      </c>
      <c r="Y1617" s="2">
        <v>5.41</v>
      </c>
      <c r="Z1617" s="2">
        <v>7.6</v>
      </c>
      <c r="AA1617" s="2">
        <v>71</v>
      </c>
      <c r="AB1617" s="2">
        <v>22.3858</v>
      </c>
      <c r="AC1617" s="2">
        <v>8.27</v>
      </c>
      <c r="AD1617" s="2">
        <v>10.8</v>
      </c>
      <c r="AE1617" s="2">
        <v>76.8</v>
      </c>
      <c r="AF1617" s="2">
        <v>38.073099999999997</v>
      </c>
      <c r="AG1617" s="20">
        <v>5.27</v>
      </c>
      <c r="AH1617" s="20">
        <v>7.5</v>
      </c>
      <c r="AI1617" s="20">
        <v>70.099999999999994</v>
      </c>
      <c r="AJ1617" s="20">
        <v>35.0702</v>
      </c>
      <c r="AK1617" s="18">
        <v>6.37</v>
      </c>
      <c r="AL1617" s="18">
        <v>7.9</v>
      </c>
      <c r="AM1617" s="18">
        <v>80.400000000000006</v>
      </c>
      <c r="AN1617" s="18">
        <v>46.969299999999997</v>
      </c>
      <c r="AO1617" s="2">
        <v>2.37</v>
      </c>
      <c r="AP1617" s="2">
        <v>3.6</v>
      </c>
      <c r="AQ1617" s="2">
        <v>65.900000000000006</v>
      </c>
      <c r="AR1617" s="2">
        <v>3.6246999999999998</v>
      </c>
      <c r="AS1617" s="2">
        <v>5.58</v>
      </c>
      <c r="AT1617" s="2">
        <v>7.7</v>
      </c>
      <c r="AU1617" s="2">
        <v>72.599999999999994</v>
      </c>
      <c r="AV1617" s="2">
        <v>17.247399999999999</v>
      </c>
      <c r="AW1617" s="2">
        <v>4.38</v>
      </c>
      <c r="AX1617" s="2">
        <v>6.4</v>
      </c>
      <c r="AY1617" s="2">
        <v>68.3</v>
      </c>
      <c r="AZ1617" s="2">
        <v>17.655200000000001</v>
      </c>
      <c r="BA1617" s="2">
        <v>8.11</v>
      </c>
      <c r="BB1617" s="2">
        <v>9.9</v>
      </c>
      <c r="BC1617" s="2">
        <v>81.599999999999994</v>
      </c>
      <c r="BD1617" s="2">
        <v>43.5122</v>
      </c>
      <c r="BE1617" s="4" t="str">
        <f t="shared" si="252"/>
        <v>NO APLICA</v>
      </c>
      <c r="BF1617" s="4">
        <f t="shared" si="253"/>
        <v>6.0879999999999992</v>
      </c>
      <c r="BG1617">
        <f t="shared" si="254"/>
        <v>2.37</v>
      </c>
      <c r="BH1617">
        <f t="shared" si="255"/>
        <v>5.58</v>
      </c>
      <c r="BI1617">
        <f t="shared" si="256"/>
        <v>8.11</v>
      </c>
      <c r="BJ1617">
        <f t="shared" si="257"/>
        <v>6.37</v>
      </c>
      <c r="BK1617">
        <f t="shared" si="258"/>
        <v>5.27</v>
      </c>
      <c r="BL1617">
        <f t="shared" si="259"/>
        <v>2328.4799999999914</v>
      </c>
    </row>
    <row r="1618" spans="1:64" x14ac:dyDescent="0.2">
      <c r="A1618" s="1">
        <v>1616</v>
      </c>
      <c r="B1618" s="7" t="s">
        <v>11</v>
      </c>
      <c r="C1618" s="3">
        <v>39977</v>
      </c>
      <c r="D1618" s="4" t="s">
        <v>627</v>
      </c>
      <c r="E1618" s="4" t="s">
        <v>166</v>
      </c>
      <c r="F1618" s="5" t="str">
        <f t="shared" si="250"/>
        <v>S</v>
      </c>
      <c r="G1618" s="6">
        <v>0.9145833333333333</v>
      </c>
      <c r="H1618" s="6">
        <v>0.91666666666666663</v>
      </c>
      <c r="I1618" s="85">
        <f t="shared" si="251"/>
        <v>2.9999999999999893</v>
      </c>
      <c r="J1618" s="86">
        <f>I1618*Segmentos!$D$7*(AH1618%)*IF(ISNUMBER(AI1618),AI1618%,0)</f>
        <v>57557.999999999796</v>
      </c>
      <c r="K1618" s="86">
        <f>I1618*Segmentos!$D$7*(AL1618%)*IF(ISNUMBER(AM1618),AM1618%,0)</f>
        <v>57088.799999999799</v>
      </c>
      <c r="L1618" s="4"/>
      <c r="M1618" s="2">
        <v>4.76</v>
      </c>
      <c r="N1618" s="2">
        <v>5.3</v>
      </c>
      <c r="O1618" s="2">
        <v>89.2</v>
      </c>
      <c r="P1618" s="2">
        <v>91.338999999999999</v>
      </c>
      <c r="Q1618" s="2">
        <v>3.01</v>
      </c>
      <c r="R1618" s="2">
        <v>3.6</v>
      </c>
      <c r="S1618" s="2">
        <v>83</v>
      </c>
      <c r="T1618" s="2">
        <v>9.6376000000000008</v>
      </c>
      <c r="U1618" s="2">
        <v>3.55</v>
      </c>
      <c r="V1618" s="2">
        <v>3.8</v>
      </c>
      <c r="W1618" s="2">
        <v>93.9</v>
      </c>
      <c r="X1618" s="2">
        <v>14.2577</v>
      </c>
      <c r="Y1618" s="2">
        <v>3.82</v>
      </c>
      <c r="Z1618" s="2">
        <v>4.5</v>
      </c>
      <c r="AA1618" s="2">
        <v>84</v>
      </c>
      <c r="AB1618" s="2">
        <v>21.605799999999999</v>
      </c>
      <c r="AC1618" s="2">
        <v>7.28</v>
      </c>
      <c r="AD1618" s="2">
        <v>7.9</v>
      </c>
      <c r="AE1618" s="2">
        <v>92</v>
      </c>
      <c r="AF1618" s="2">
        <v>45.837899999999998</v>
      </c>
      <c r="AG1618" s="20">
        <v>4.8</v>
      </c>
      <c r="AH1618" s="20">
        <v>5.3</v>
      </c>
      <c r="AI1618" s="20">
        <v>90.5</v>
      </c>
      <c r="AJ1618" s="20">
        <v>43.620399999999997</v>
      </c>
      <c r="AK1618" s="18">
        <v>4.7300000000000004</v>
      </c>
      <c r="AL1618" s="18">
        <v>5.4</v>
      </c>
      <c r="AM1618" s="18">
        <v>88.1</v>
      </c>
      <c r="AN1618" s="18">
        <v>47.718600000000002</v>
      </c>
      <c r="AO1618" s="2">
        <v>2.2000000000000002</v>
      </c>
      <c r="AP1618" s="2">
        <v>2.7</v>
      </c>
      <c r="AQ1618" s="2">
        <v>81.3</v>
      </c>
      <c r="AR1618" s="2">
        <v>4.6055000000000001</v>
      </c>
      <c r="AS1618" s="2">
        <v>5.54</v>
      </c>
      <c r="AT1618" s="2">
        <v>6.5</v>
      </c>
      <c r="AU1618" s="2">
        <v>84.6</v>
      </c>
      <c r="AV1618" s="2">
        <v>23.384499999999999</v>
      </c>
      <c r="AW1618" s="2">
        <v>5.14</v>
      </c>
      <c r="AX1618" s="2">
        <v>5.8</v>
      </c>
      <c r="AY1618" s="2">
        <v>88.7</v>
      </c>
      <c r="AZ1618" s="2">
        <v>28.319600000000001</v>
      </c>
      <c r="BA1618" s="2">
        <v>4.7699999999999996</v>
      </c>
      <c r="BB1618" s="2">
        <v>5.0999999999999996</v>
      </c>
      <c r="BC1618" s="2">
        <v>94.3</v>
      </c>
      <c r="BD1618" s="2">
        <v>35.029400000000003</v>
      </c>
      <c r="BE1618" s="4" t="str">
        <f t="shared" si="252"/>
        <v>NO APLICA</v>
      </c>
      <c r="BF1618" s="4">
        <f t="shared" si="253"/>
        <v>4.9296000000000006</v>
      </c>
      <c r="BG1618">
        <f t="shared" si="254"/>
        <v>2.2000000000000002</v>
      </c>
      <c r="BH1618">
        <f t="shared" si="255"/>
        <v>5.54</v>
      </c>
      <c r="BI1618">
        <f t="shared" si="256"/>
        <v>5.14</v>
      </c>
      <c r="BJ1618">
        <f t="shared" si="257"/>
        <v>4.7300000000000004</v>
      </c>
      <c r="BK1618">
        <f t="shared" si="258"/>
        <v>4.8</v>
      </c>
      <c r="BL1618">
        <f t="shared" si="259"/>
        <v>1418.279999999995</v>
      </c>
    </row>
    <row r="1619" spans="1:64" x14ac:dyDescent="0.2">
      <c r="A1619" s="1">
        <v>1617</v>
      </c>
      <c r="B1619" s="7" t="s">
        <v>11</v>
      </c>
      <c r="C1619" s="3">
        <v>39977</v>
      </c>
      <c r="D1619" s="4" t="s">
        <v>8</v>
      </c>
      <c r="E1619" s="4" t="s">
        <v>166</v>
      </c>
      <c r="F1619" s="5" t="str">
        <f t="shared" si="250"/>
        <v>S</v>
      </c>
      <c r="G1619" s="6">
        <v>0.90972222222222221</v>
      </c>
      <c r="H1619" s="6">
        <v>0.91111111111111109</v>
      </c>
      <c r="I1619" s="85">
        <f t="shared" si="251"/>
        <v>1.9999999999999929</v>
      </c>
      <c r="J1619" s="86">
        <f>I1619*Segmentos!$D$7*(AH1619%)*IF(ISNUMBER(AI1619),AI1619%,0)</f>
        <v>29126.399999999907</v>
      </c>
      <c r="K1619" s="86">
        <f>I1619*Segmentos!$D$7*(AL1619%)*IF(ISNUMBER(AM1619),AM1619%,0)</f>
        <v>37900.799999999872</v>
      </c>
      <c r="L1619" s="4"/>
      <c r="M1619" s="2">
        <v>4.22</v>
      </c>
      <c r="N1619" s="2">
        <v>4.3</v>
      </c>
      <c r="O1619" s="2">
        <v>98.6</v>
      </c>
      <c r="P1619" s="2">
        <v>82.861400000000003</v>
      </c>
      <c r="Q1619" s="2">
        <v>3.31</v>
      </c>
      <c r="R1619" s="2">
        <v>3.3</v>
      </c>
      <c r="S1619" s="2">
        <v>100</v>
      </c>
      <c r="T1619" s="2">
        <v>10.836600000000001</v>
      </c>
      <c r="U1619" s="2">
        <v>4.0599999999999996</v>
      </c>
      <c r="V1619" s="2">
        <v>4.2</v>
      </c>
      <c r="W1619" s="2">
        <v>96.4</v>
      </c>
      <c r="X1619" s="2">
        <v>16.712599999999998</v>
      </c>
      <c r="Y1619" s="2">
        <v>2.57</v>
      </c>
      <c r="Z1619" s="2">
        <v>2.7</v>
      </c>
      <c r="AA1619" s="2">
        <v>96.4</v>
      </c>
      <c r="AB1619" s="2">
        <v>14.910500000000001</v>
      </c>
      <c r="AC1619" s="2">
        <v>6.27</v>
      </c>
      <c r="AD1619" s="2">
        <v>6.3</v>
      </c>
      <c r="AE1619" s="2">
        <v>100</v>
      </c>
      <c r="AF1619" s="2">
        <v>40.401699999999998</v>
      </c>
      <c r="AG1619" s="20">
        <v>3.63</v>
      </c>
      <c r="AH1619" s="20">
        <v>3.7</v>
      </c>
      <c r="AI1619" s="20">
        <v>98.4</v>
      </c>
      <c r="AJ1619" s="20">
        <v>33.838000000000001</v>
      </c>
      <c r="AK1619" s="18">
        <v>4.75</v>
      </c>
      <c r="AL1619" s="18">
        <v>4.8</v>
      </c>
      <c r="AM1619" s="18">
        <v>98.7</v>
      </c>
      <c r="AN1619" s="18">
        <v>49.023400000000002</v>
      </c>
      <c r="AO1619" s="2">
        <v>0.93</v>
      </c>
      <c r="AP1619" s="2">
        <v>0.9</v>
      </c>
      <c r="AQ1619" s="2">
        <v>100</v>
      </c>
      <c r="AR1619" s="2">
        <v>1.9913000000000001</v>
      </c>
      <c r="AS1619" s="2">
        <v>4.17</v>
      </c>
      <c r="AT1619" s="2">
        <v>4.4000000000000004</v>
      </c>
      <c r="AU1619" s="2">
        <v>93.8</v>
      </c>
      <c r="AV1619" s="2">
        <v>18.050699999999999</v>
      </c>
      <c r="AW1619" s="2">
        <v>4.2</v>
      </c>
      <c r="AX1619" s="2">
        <v>4.2</v>
      </c>
      <c r="AY1619" s="2">
        <v>100</v>
      </c>
      <c r="AZ1619" s="2">
        <v>23.690300000000001</v>
      </c>
      <c r="BA1619" s="2">
        <v>5.21</v>
      </c>
      <c r="BB1619" s="2">
        <v>5.2</v>
      </c>
      <c r="BC1619" s="2">
        <v>100</v>
      </c>
      <c r="BD1619" s="2">
        <v>39.129100000000001</v>
      </c>
      <c r="BE1619" s="4" t="str">
        <f t="shared" si="252"/>
        <v>NO APLICA</v>
      </c>
      <c r="BF1619" s="4">
        <f t="shared" si="253"/>
        <v>4.1843999999999992</v>
      </c>
      <c r="BG1619">
        <f t="shared" si="254"/>
        <v>0.93</v>
      </c>
      <c r="BH1619">
        <f t="shared" si="255"/>
        <v>4.17</v>
      </c>
      <c r="BI1619">
        <f t="shared" si="256"/>
        <v>5.21</v>
      </c>
      <c r="BJ1619">
        <f t="shared" si="257"/>
        <v>4.75</v>
      </c>
      <c r="BK1619">
        <f t="shared" si="258"/>
        <v>3.63</v>
      </c>
      <c r="BL1619">
        <f t="shared" si="259"/>
        <v>847.95999999999697</v>
      </c>
    </row>
    <row r="1620" spans="1:64" x14ac:dyDescent="0.2">
      <c r="A1620" s="1">
        <v>1618</v>
      </c>
      <c r="B1620" s="7" t="s">
        <v>6</v>
      </c>
      <c r="C1620" s="3">
        <v>39977</v>
      </c>
      <c r="D1620" s="4" t="s">
        <v>3</v>
      </c>
      <c r="E1620" s="4" t="s">
        <v>166</v>
      </c>
      <c r="F1620" s="5" t="str">
        <f t="shared" si="250"/>
        <v>S</v>
      </c>
      <c r="G1620" s="6">
        <v>0.90694444444444444</v>
      </c>
      <c r="H1620" s="6">
        <v>0.90763888888888899</v>
      </c>
      <c r="I1620" s="85">
        <f t="shared" si="251"/>
        <v>1.0000000000001563</v>
      </c>
      <c r="J1620" s="86">
        <f>I1620*Segmentos!$D$7*(AH1620%)*IF(ISNUMBER(AI1620),AI1620%,0)</f>
        <v>32000.000000005002</v>
      </c>
      <c r="K1620" s="86">
        <f>I1620*Segmentos!$D$7*(AL1620%)*IF(ISNUMBER(AM1620),AM1620%,0)</f>
        <v>23600.000000003689</v>
      </c>
      <c r="L1620" s="4"/>
      <c r="M1620" s="2">
        <v>6.89</v>
      </c>
      <c r="N1620" s="2">
        <v>6.9</v>
      </c>
      <c r="O1620" s="2">
        <v>100</v>
      </c>
      <c r="P1620" s="2">
        <v>89.476100000000002</v>
      </c>
      <c r="Q1620" s="2">
        <v>1.33</v>
      </c>
      <c r="R1620" s="2">
        <v>1.3</v>
      </c>
      <c r="S1620" s="2">
        <v>100</v>
      </c>
      <c r="T1620" s="2">
        <v>2.8754</v>
      </c>
      <c r="U1620" s="2">
        <v>5.4</v>
      </c>
      <c r="V1620" s="2">
        <v>5.4</v>
      </c>
      <c r="W1620" s="2">
        <v>100</v>
      </c>
      <c r="X1620" s="2">
        <v>14.709199999999999</v>
      </c>
      <c r="Y1620" s="2">
        <v>7.34</v>
      </c>
      <c r="Z1620" s="2">
        <v>7.3</v>
      </c>
      <c r="AA1620" s="2">
        <v>100</v>
      </c>
      <c r="AB1620" s="2">
        <v>28.171099999999999</v>
      </c>
      <c r="AC1620" s="2">
        <v>10.25</v>
      </c>
      <c r="AD1620" s="2">
        <v>10.3</v>
      </c>
      <c r="AE1620" s="2">
        <v>100</v>
      </c>
      <c r="AF1620" s="2">
        <v>43.720300000000002</v>
      </c>
      <c r="AG1620" s="20">
        <v>8.0299999999999994</v>
      </c>
      <c r="AH1620" s="20">
        <v>8</v>
      </c>
      <c r="AI1620" s="20">
        <v>100</v>
      </c>
      <c r="AJ1620" s="20">
        <v>49.482500000000002</v>
      </c>
      <c r="AK1620" s="18">
        <v>5.86</v>
      </c>
      <c r="AL1620" s="18">
        <v>5.9</v>
      </c>
      <c r="AM1620" s="18">
        <v>100</v>
      </c>
      <c r="AN1620" s="18">
        <v>39.993600000000001</v>
      </c>
      <c r="AO1620" s="2">
        <v>2.72</v>
      </c>
      <c r="AP1620" s="2">
        <v>2.7</v>
      </c>
      <c r="AQ1620" s="2">
        <v>100</v>
      </c>
      <c r="AR1620" s="2">
        <v>3.8565</v>
      </c>
      <c r="AS1620" s="2">
        <v>6.42</v>
      </c>
      <c r="AT1620" s="2">
        <v>6.4</v>
      </c>
      <c r="AU1620" s="2">
        <v>100</v>
      </c>
      <c r="AV1620" s="2">
        <v>18.361899999999999</v>
      </c>
      <c r="AW1620" s="2">
        <v>7.91</v>
      </c>
      <c r="AX1620" s="2">
        <v>7.9</v>
      </c>
      <c r="AY1620" s="2">
        <v>100</v>
      </c>
      <c r="AZ1620" s="2">
        <v>29.5535</v>
      </c>
      <c r="BA1620" s="2">
        <v>7.58</v>
      </c>
      <c r="BB1620" s="2">
        <v>7.6</v>
      </c>
      <c r="BC1620" s="2">
        <v>100</v>
      </c>
      <c r="BD1620" s="2">
        <v>37.704099999999997</v>
      </c>
      <c r="BE1620" s="4" t="str">
        <f t="shared" si="252"/>
        <v>NO APLICA</v>
      </c>
      <c r="BF1620" s="4">
        <f t="shared" si="253"/>
        <v>6.5585999999999984</v>
      </c>
      <c r="BG1620">
        <f t="shared" si="254"/>
        <v>2.72</v>
      </c>
      <c r="BH1620">
        <f t="shared" si="255"/>
        <v>6.42</v>
      </c>
      <c r="BI1620">
        <f t="shared" si="256"/>
        <v>7.91</v>
      </c>
      <c r="BJ1620">
        <f t="shared" si="257"/>
        <v>5.86</v>
      </c>
      <c r="BK1620">
        <f t="shared" si="258"/>
        <v>8.0299999999999994</v>
      </c>
      <c r="BL1620">
        <f t="shared" si="259"/>
        <v>690.00000000010789</v>
      </c>
    </row>
    <row r="1621" spans="1:64" x14ac:dyDescent="0.2">
      <c r="A1621" s="1">
        <v>1619</v>
      </c>
      <c r="B1621" s="7" t="s">
        <v>31</v>
      </c>
      <c r="C1621" s="3">
        <v>39977</v>
      </c>
      <c r="D1621" s="4" t="s">
        <v>628</v>
      </c>
      <c r="E1621" s="4" t="s">
        <v>166</v>
      </c>
      <c r="F1621" s="5" t="str">
        <f t="shared" si="250"/>
        <v>S</v>
      </c>
      <c r="G1621" s="6">
        <v>0.91388888888888886</v>
      </c>
      <c r="H1621" s="6">
        <v>0.91736111111111107</v>
      </c>
      <c r="I1621" s="85">
        <f t="shared" si="251"/>
        <v>4.9999999999999822</v>
      </c>
      <c r="J1621" s="86">
        <f>I1621*Segmentos!$D$7*(AH1621%)*IF(ISNUMBER(AI1621),AI1621%,0)</f>
        <v>51429.999999999811</v>
      </c>
      <c r="K1621" s="86">
        <f>I1621*Segmentos!$D$7*(AL1621%)*IF(ISNUMBER(AM1621),AM1621%,0)</f>
        <v>66329.999999999753</v>
      </c>
      <c r="L1621" s="4"/>
      <c r="M1621" s="2">
        <v>2.97</v>
      </c>
      <c r="N1621" s="2">
        <v>4.0999999999999996</v>
      </c>
      <c r="O1621" s="2">
        <v>71.900000000000006</v>
      </c>
      <c r="P1621" s="2">
        <v>72.965999999999994</v>
      </c>
      <c r="Q1621" s="2">
        <v>1.82</v>
      </c>
      <c r="R1621" s="2">
        <v>2.2999999999999998</v>
      </c>
      <c r="S1621" s="2">
        <v>80.599999999999994</v>
      </c>
      <c r="T1621" s="2">
        <v>7.4638</v>
      </c>
      <c r="U1621" s="2">
        <v>3.45</v>
      </c>
      <c r="V1621" s="2">
        <v>4.5999999999999996</v>
      </c>
      <c r="W1621" s="2">
        <v>74.900000000000006</v>
      </c>
      <c r="X1621" s="2">
        <v>17.7666</v>
      </c>
      <c r="Y1621" s="2">
        <v>4.7300000000000004</v>
      </c>
      <c r="Z1621" s="2">
        <v>6.8</v>
      </c>
      <c r="AA1621" s="2">
        <v>69.5</v>
      </c>
      <c r="AB1621" s="2">
        <v>34.314500000000002</v>
      </c>
      <c r="AC1621" s="2">
        <v>1.66</v>
      </c>
      <c r="AD1621" s="2">
        <v>2.4</v>
      </c>
      <c r="AE1621" s="2">
        <v>70.400000000000006</v>
      </c>
      <c r="AF1621" s="2">
        <v>13.421200000000001</v>
      </c>
      <c r="AG1621" s="20">
        <v>2.56</v>
      </c>
      <c r="AH1621" s="20">
        <v>3.7</v>
      </c>
      <c r="AI1621" s="20">
        <v>69.5</v>
      </c>
      <c r="AJ1621" s="20">
        <v>29.803799999999999</v>
      </c>
      <c r="AK1621" s="18">
        <v>3.34</v>
      </c>
      <c r="AL1621" s="18">
        <v>4.5</v>
      </c>
      <c r="AM1621" s="18">
        <v>73.7</v>
      </c>
      <c r="AN1621" s="18">
        <v>43.162199999999999</v>
      </c>
      <c r="AO1621" s="2">
        <v>0.24</v>
      </c>
      <c r="AP1621" s="2">
        <v>0.4</v>
      </c>
      <c r="AQ1621" s="2">
        <v>65.7</v>
      </c>
      <c r="AR1621" s="2">
        <v>0.65739999999999998</v>
      </c>
      <c r="AS1621" s="2">
        <v>3.19</v>
      </c>
      <c r="AT1621" s="2">
        <v>4.3</v>
      </c>
      <c r="AU1621" s="2">
        <v>73.8</v>
      </c>
      <c r="AV1621" s="2">
        <v>17.270800000000001</v>
      </c>
      <c r="AW1621" s="2">
        <v>2.34</v>
      </c>
      <c r="AX1621" s="2">
        <v>3.5</v>
      </c>
      <c r="AY1621" s="2">
        <v>67.2</v>
      </c>
      <c r="AZ1621" s="2">
        <v>16.548400000000001</v>
      </c>
      <c r="BA1621" s="2">
        <v>4.09</v>
      </c>
      <c r="BB1621" s="2">
        <v>5.6</v>
      </c>
      <c r="BC1621" s="2">
        <v>73.400000000000006</v>
      </c>
      <c r="BD1621" s="2">
        <v>38.4893</v>
      </c>
      <c r="BE1621" s="4" t="str">
        <f t="shared" si="252"/>
        <v>NO APLICA</v>
      </c>
      <c r="BF1621" s="4">
        <f t="shared" si="253"/>
        <v>3.1326000000000001</v>
      </c>
      <c r="BG1621">
        <f t="shared" si="254"/>
        <v>0.24</v>
      </c>
      <c r="BH1621">
        <f t="shared" si="255"/>
        <v>3.19</v>
      </c>
      <c r="BI1621">
        <f t="shared" si="256"/>
        <v>4.09</v>
      </c>
      <c r="BJ1621">
        <f t="shared" si="257"/>
        <v>3.34</v>
      </c>
      <c r="BK1621">
        <f t="shared" si="258"/>
        <v>2.56</v>
      </c>
      <c r="BL1621">
        <f t="shared" si="259"/>
        <v>1473.9499999999948</v>
      </c>
    </row>
    <row r="1622" spans="1:64" x14ac:dyDescent="0.2">
      <c r="A1622" s="1">
        <v>1620</v>
      </c>
      <c r="B1622" s="7" t="s">
        <v>62</v>
      </c>
      <c r="C1622" s="3">
        <v>39977</v>
      </c>
      <c r="D1622" s="4" t="s">
        <v>629</v>
      </c>
      <c r="E1622" s="4" t="s">
        <v>166</v>
      </c>
      <c r="F1622" s="5" t="str">
        <f t="shared" si="250"/>
        <v>S</v>
      </c>
      <c r="G1622" s="6">
        <v>0.85555555555555562</v>
      </c>
      <c r="H1622" s="6">
        <v>0.87569444444444444</v>
      </c>
      <c r="I1622" s="85">
        <f t="shared" si="251"/>
        <v>28.999999999999897</v>
      </c>
      <c r="J1622" s="86">
        <f>I1622*Segmentos!$D$7*(AH1622%)*IF(ISNUMBER(AI1622),AI1622%,0)</f>
        <v>15996.399999999941</v>
      </c>
      <c r="K1622" s="86">
        <f>I1622*Segmentos!$D$7*(AL1622%)*IF(ISNUMBER(AM1622),AM1622%,0)</f>
        <v>1565.9999999999943</v>
      </c>
      <c r="L1622" s="4"/>
      <c r="M1622" s="2">
        <v>7.0000000000000007E-2</v>
      </c>
      <c r="N1622" s="2">
        <v>0.5</v>
      </c>
      <c r="O1622" s="2">
        <v>15</v>
      </c>
      <c r="P1622" s="2">
        <v>100</v>
      </c>
      <c r="Q1622" s="2">
        <v>0</v>
      </c>
      <c r="R1622" s="2">
        <v>0</v>
      </c>
      <c r="S1622" s="8" t="s">
        <v>577</v>
      </c>
      <c r="T1622" s="2">
        <v>0</v>
      </c>
      <c r="U1622" s="2">
        <v>0</v>
      </c>
      <c r="V1622" s="2">
        <v>0.1</v>
      </c>
      <c r="W1622" s="2">
        <v>3.4</v>
      </c>
      <c r="X1622" s="2">
        <v>1.1809000000000001</v>
      </c>
      <c r="Y1622" s="2">
        <v>0.12</v>
      </c>
      <c r="Z1622" s="2">
        <v>0.6</v>
      </c>
      <c r="AA1622" s="2">
        <v>22.3</v>
      </c>
      <c r="AB1622" s="2">
        <v>50.599299999999999</v>
      </c>
      <c r="AC1622" s="2">
        <v>0.11</v>
      </c>
      <c r="AD1622" s="2">
        <v>0.9</v>
      </c>
      <c r="AE1622" s="2">
        <v>11.9</v>
      </c>
      <c r="AF1622" s="2">
        <v>48.219799999999999</v>
      </c>
      <c r="AG1622" s="20">
        <v>0.14000000000000001</v>
      </c>
      <c r="AH1622" s="20">
        <v>0.7</v>
      </c>
      <c r="AI1622" s="20">
        <v>19.7</v>
      </c>
      <c r="AJ1622" s="20">
        <v>90.647999999999996</v>
      </c>
      <c r="AK1622" s="18">
        <v>0.01</v>
      </c>
      <c r="AL1622" s="18">
        <v>0.3</v>
      </c>
      <c r="AM1622" s="18">
        <v>4.5</v>
      </c>
      <c r="AN1622" s="18">
        <v>9.3520000000000003</v>
      </c>
      <c r="AO1622" s="2">
        <v>0.44</v>
      </c>
      <c r="AP1622" s="2">
        <v>1.6</v>
      </c>
      <c r="AQ1622" s="2">
        <v>27.9</v>
      </c>
      <c r="AR1622" s="2">
        <v>65.723600000000005</v>
      </c>
      <c r="AS1622" s="2">
        <v>0.01</v>
      </c>
      <c r="AT1622" s="2">
        <v>0.2</v>
      </c>
      <c r="AU1622" s="2">
        <v>6.9</v>
      </c>
      <c r="AV1622" s="2">
        <v>4.5134999999999996</v>
      </c>
      <c r="AW1622" s="2">
        <v>0.06</v>
      </c>
      <c r="AX1622" s="2">
        <v>0.7</v>
      </c>
      <c r="AY1622" s="2">
        <v>8.6999999999999993</v>
      </c>
      <c r="AZ1622" s="2">
        <v>22.713899999999999</v>
      </c>
      <c r="BA1622" s="2">
        <v>0.01</v>
      </c>
      <c r="BB1622" s="2">
        <v>0.2</v>
      </c>
      <c r="BC1622" s="2">
        <v>6.9</v>
      </c>
      <c r="BD1622" s="2">
        <v>7.0490000000000004</v>
      </c>
      <c r="BE1622" s="4" t="str">
        <f t="shared" si="252"/>
        <v>NO APLICA</v>
      </c>
      <c r="BF1622" s="4">
        <f t="shared" si="253"/>
        <v>7.8399999999999997E-2</v>
      </c>
      <c r="BG1622">
        <f t="shared" si="254"/>
        <v>0.44</v>
      </c>
      <c r="BH1622">
        <f t="shared" si="255"/>
        <v>0.01</v>
      </c>
      <c r="BI1622">
        <f t="shared" si="256"/>
        <v>0.06</v>
      </c>
      <c r="BJ1622">
        <f t="shared" si="257"/>
        <v>0.01</v>
      </c>
      <c r="BK1622">
        <f t="shared" si="258"/>
        <v>0.14000000000000001</v>
      </c>
      <c r="BL1622">
        <f t="shared" si="259"/>
        <v>217.49999999999923</v>
      </c>
    </row>
    <row r="1623" spans="1:64" x14ac:dyDescent="0.2">
      <c r="A1623" s="1">
        <v>1621</v>
      </c>
      <c r="B1623" s="7" t="s">
        <v>37</v>
      </c>
      <c r="C1623" s="3">
        <v>39977</v>
      </c>
      <c r="D1623" s="4" t="s">
        <v>3</v>
      </c>
      <c r="E1623" s="4" t="s">
        <v>173</v>
      </c>
      <c r="F1623" s="5" t="str">
        <f t="shared" si="250"/>
        <v>S</v>
      </c>
      <c r="G1623" s="6">
        <v>0.9159722222222223</v>
      </c>
      <c r="H1623" s="6">
        <v>0.91666666666666663</v>
      </c>
      <c r="I1623" s="85">
        <f t="shared" si="251"/>
        <v>0.99999999999983658</v>
      </c>
      <c r="J1623" s="86">
        <f>I1623*Segmentos!$D$7*(AH1623%)*IF(ISNUMBER(AI1623),AI1623%,0)</f>
        <v>26399.999999995685</v>
      </c>
      <c r="K1623" s="86">
        <f>I1623*Segmentos!$D$7*(AL1623%)*IF(ISNUMBER(AM1623),AM1623%,0)</f>
        <v>20399.999999996664</v>
      </c>
      <c r="L1623" s="4"/>
      <c r="M1623" s="2">
        <v>5.82</v>
      </c>
      <c r="N1623" s="2">
        <v>5.8</v>
      </c>
      <c r="O1623" s="2">
        <v>100</v>
      </c>
      <c r="P1623" s="2">
        <v>88.311300000000003</v>
      </c>
      <c r="Q1623" s="2">
        <v>1.67</v>
      </c>
      <c r="R1623" s="2">
        <v>1.7</v>
      </c>
      <c r="S1623" s="2">
        <v>100</v>
      </c>
      <c r="T1623" s="2">
        <v>4.2236000000000002</v>
      </c>
      <c r="U1623" s="2">
        <v>4.0999999999999996</v>
      </c>
      <c r="V1623" s="2">
        <v>4.0999999999999996</v>
      </c>
      <c r="W1623" s="2">
        <v>100</v>
      </c>
      <c r="X1623" s="2">
        <v>13.0419</v>
      </c>
      <c r="Y1623" s="2">
        <v>7.58</v>
      </c>
      <c r="Z1623" s="2">
        <v>7.6</v>
      </c>
      <c r="AA1623" s="2">
        <v>100</v>
      </c>
      <c r="AB1623" s="2">
        <v>33.9495</v>
      </c>
      <c r="AC1623" s="2">
        <v>7.45</v>
      </c>
      <c r="AD1623" s="2">
        <v>7.4</v>
      </c>
      <c r="AE1623" s="2">
        <v>100</v>
      </c>
      <c r="AF1623" s="2">
        <v>37.096200000000003</v>
      </c>
      <c r="AG1623" s="20">
        <v>6.62</v>
      </c>
      <c r="AH1623" s="20">
        <v>6.6</v>
      </c>
      <c r="AI1623" s="20">
        <v>100</v>
      </c>
      <c r="AJ1623" s="20">
        <v>47.6372</v>
      </c>
      <c r="AK1623" s="18">
        <v>5.0999999999999996</v>
      </c>
      <c r="AL1623" s="18">
        <v>5.0999999999999996</v>
      </c>
      <c r="AM1623" s="18">
        <v>100</v>
      </c>
      <c r="AN1623" s="18">
        <v>40.674100000000003</v>
      </c>
      <c r="AO1623" s="2">
        <v>2.96</v>
      </c>
      <c r="AP1623" s="2">
        <v>3</v>
      </c>
      <c r="AQ1623" s="2">
        <v>100</v>
      </c>
      <c r="AR1623" s="2">
        <v>4.9048999999999996</v>
      </c>
      <c r="AS1623" s="2">
        <v>5.75</v>
      </c>
      <c r="AT1623" s="2">
        <v>5.8</v>
      </c>
      <c r="AU1623" s="2">
        <v>100</v>
      </c>
      <c r="AV1623" s="2">
        <v>19.2362</v>
      </c>
      <c r="AW1623" s="2">
        <v>9.11</v>
      </c>
      <c r="AX1623" s="2">
        <v>9.1</v>
      </c>
      <c r="AY1623" s="2">
        <v>100</v>
      </c>
      <c r="AZ1623" s="2">
        <v>39.7667</v>
      </c>
      <c r="BA1623" s="2">
        <v>4.2</v>
      </c>
      <c r="BB1623" s="2">
        <v>4.2</v>
      </c>
      <c r="BC1623" s="2">
        <v>100</v>
      </c>
      <c r="BD1623" s="2">
        <v>24.403500000000001</v>
      </c>
      <c r="BE1623" s="4" t="str">
        <f t="shared" si="252"/>
        <v>NO APLICA</v>
      </c>
      <c r="BF1623" s="4">
        <f t="shared" si="253"/>
        <v>6.4706000000000001</v>
      </c>
      <c r="BG1623">
        <f t="shared" si="254"/>
        <v>2.96</v>
      </c>
      <c r="BH1623">
        <f t="shared" si="255"/>
        <v>5.75</v>
      </c>
      <c r="BI1623">
        <f t="shared" si="256"/>
        <v>9.11</v>
      </c>
      <c r="BJ1623">
        <f t="shared" si="257"/>
        <v>5.0999999999999996</v>
      </c>
      <c r="BK1623">
        <f t="shared" si="258"/>
        <v>6.62</v>
      </c>
      <c r="BL1623">
        <f t="shared" si="259"/>
        <v>579.99999999990519</v>
      </c>
    </row>
    <row r="1624" spans="1:64" x14ac:dyDescent="0.2">
      <c r="A1624" s="1">
        <v>1622</v>
      </c>
      <c r="B1624" s="7" t="s">
        <v>37</v>
      </c>
      <c r="C1624" s="3">
        <v>39977</v>
      </c>
      <c r="D1624" s="4" t="s">
        <v>629</v>
      </c>
      <c r="E1624" s="4" t="s">
        <v>173</v>
      </c>
      <c r="F1624" s="5" t="str">
        <f t="shared" si="250"/>
        <v>S</v>
      </c>
      <c r="G1624" s="6">
        <v>0.92291666666666661</v>
      </c>
      <c r="H1624" s="6">
        <v>0.92361111111111116</v>
      </c>
      <c r="I1624" s="85">
        <f t="shared" si="251"/>
        <v>1.0000000000001563</v>
      </c>
      <c r="J1624" s="86">
        <f>I1624*Segmentos!$D$7*(AH1624%)*IF(ISNUMBER(AI1624),AI1624%,0)</f>
        <v>4000.0000000006253</v>
      </c>
      <c r="K1624" s="86">
        <f>I1624*Segmentos!$D$7*(AL1624%)*IF(ISNUMBER(AM1624),AM1624%,0)</f>
        <v>2800.0000000004375</v>
      </c>
      <c r="L1624" s="4"/>
      <c r="M1624" s="2">
        <v>0.85</v>
      </c>
      <c r="N1624" s="2">
        <v>0.8</v>
      </c>
      <c r="O1624" s="2">
        <v>100</v>
      </c>
      <c r="P1624" s="2">
        <v>88.412199999999999</v>
      </c>
      <c r="Q1624" s="2">
        <v>0</v>
      </c>
      <c r="R1624" s="2">
        <v>0</v>
      </c>
      <c r="S1624" s="8" t="s">
        <v>577</v>
      </c>
      <c r="T1624" s="2">
        <v>0</v>
      </c>
      <c r="U1624" s="2">
        <v>0</v>
      </c>
      <c r="V1624" s="2">
        <v>0</v>
      </c>
      <c r="W1624" s="8" t="s">
        <v>577</v>
      </c>
      <c r="X1624" s="2">
        <v>0</v>
      </c>
      <c r="Y1624" s="2">
        <v>0.91</v>
      </c>
      <c r="Z1624" s="2">
        <v>0.9</v>
      </c>
      <c r="AA1624" s="2">
        <v>100</v>
      </c>
      <c r="AB1624" s="2">
        <v>28.052399999999999</v>
      </c>
      <c r="AC1624" s="2">
        <v>1.77</v>
      </c>
      <c r="AD1624" s="2">
        <v>1.8</v>
      </c>
      <c r="AE1624" s="2">
        <v>100</v>
      </c>
      <c r="AF1624" s="2">
        <v>60.3598</v>
      </c>
      <c r="AG1624" s="20">
        <v>0.97</v>
      </c>
      <c r="AH1624" s="20">
        <v>1</v>
      </c>
      <c r="AI1624" s="20">
        <v>100</v>
      </c>
      <c r="AJ1624" s="20">
        <v>47.835799999999999</v>
      </c>
      <c r="AK1624" s="18">
        <v>0.74</v>
      </c>
      <c r="AL1624" s="18">
        <v>0.7</v>
      </c>
      <c r="AM1624" s="18">
        <v>100</v>
      </c>
      <c r="AN1624" s="18">
        <v>40.5764</v>
      </c>
      <c r="AO1624" s="2">
        <v>0.2</v>
      </c>
      <c r="AP1624" s="2">
        <v>0.2</v>
      </c>
      <c r="AQ1624" s="2">
        <v>100</v>
      </c>
      <c r="AR1624" s="2">
        <v>2.2744</v>
      </c>
      <c r="AS1624" s="2">
        <v>0.16</v>
      </c>
      <c r="AT1624" s="2">
        <v>0.2</v>
      </c>
      <c r="AU1624" s="2">
        <v>100</v>
      </c>
      <c r="AV1624" s="2">
        <v>3.6930000000000001</v>
      </c>
      <c r="AW1624" s="2">
        <v>0.43</v>
      </c>
      <c r="AX1624" s="2">
        <v>0.4</v>
      </c>
      <c r="AY1624" s="2">
        <v>100</v>
      </c>
      <c r="AZ1624" s="2">
        <v>12.8032</v>
      </c>
      <c r="BA1624" s="2">
        <v>1.75</v>
      </c>
      <c r="BB1624" s="2">
        <v>1.7</v>
      </c>
      <c r="BC1624" s="2">
        <v>100</v>
      </c>
      <c r="BD1624" s="2">
        <v>69.641599999999997</v>
      </c>
      <c r="BE1624" s="4" t="str">
        <f t="shared" si="252"/>
        <v>NO APLICA</v>
      </c>
      <c r="BF1624" s="4">
        <f t="shared" si="253"/>
        <v>0.77539999999999998</v>
      </c>
      <c r="BG1624">
        <f t="shared" si="254"/>
        <v>0.2</v>
      </c>
      <c r="BH1624">
        <f t="shared" si="255"/>
        <v>0.16</v>
      </c>
      <c r="BI1624">
        <f t="shared" si="256"/>
        <v>1.75</v>
      </c>
      <c r="BJ1624">
        <f t="shared" si="257"/>
        <v>0.74</v>
      </c>
      <c r="BK1624">
        <f t="shared" si="258"/>
        <v>0.97</v>
      </c>
      <c r="BL1624">
        <f t="shared" si="259"/>
        <v>80.000000000012506</v>
      </c>
    </row>
    <row r="1625" spans="1:64" x14ac:dyDescent="0.2">
      <c r="A1625" s="1">
        <v>1623</v>
      </c>
      <c r="B1625" s="7" t="s">
        <v>60</v>
      </c>
      <c r="C1625" s="3">
        <v>39977</v>
      </c>
      <c r="D1625" s="4" t="s">
        <v>17</v>
      </c>
      <c r="E1625" s="4" t="s">
        <v>169</v>
      </c>
      <c r="F1625" s="5" t="str">
        <f t="shared" si="250"/>
        <v>S</v>
      </c>
      <c r="G1625" s="6">
        <v>0.87569444444444444</v>
      </c>
      <c r="H1625" s="6">
        <v>0.9145833333333333</v>
      </c>
      <c r="I1625" s="85">
        <f t="shared" si="251"/>
        <v>55.999999999999957</v>
      </c>
      <c r="J1625" s="86">
        <f>I1625*Segmentos!$D$7*(AH1625%)*IF(ISNUMBER(AI1625),AI1625%,0)</f>
        <v>41932.799999999967</v>
      </c>
      <c r="K1625" s="86">
        <f>I1625*Segmentos!$D$7*(AL1625%)*IF(ISNUMBER(AM1625),AM1625%,0)</f>
        <v>25804.799999999981</v>
      </c>
      <c r="L1625" s="4" t="s">
        <v>395</v>
      </c>
      <c r="M1625" s="2">
        <v>0.15</v>
      </c>
      <c r="N1625" s="2">
        <v>1.1000000000000001</v>
      </c>
      <c r="O1625" s="2">
        <v>14.4</v>
      </c>
      <c r="P1625" s="2">
        <v>90.409099999999995</v>
      </c>
      <c r="Q1625" s="2">
        <v>0.02</v>
      </c>
      <c r="R1625" s="2">
        <v>0.4</v>
      </c>
      <c r="S1625" s="2">
        <v>5.4</v>
      </c>
      <c r="T1625" s="2">
        <v>1.9118999999999999</v>
      </c>
      <c r="U1625" s="2">
        <v>0</v>
      </c>
      <c r="V1625" s="2">
        <v>0.2</v>
      </c>
      <c r="W1625" s="2">
        <v>1.8</v>
      </c>
      <c r="X1625" s="2">
        <v>0.44190000000000002</v>
      </c>
      <c r="Y1625" s="2">
        <v>0.26</v>
      </c>
      <c r="Z1625" s="2">
        <v>1.7</v>
      </c>
      <c r="AA1625" s="2">
        <v>15.8</v>
      </c>
      <c r="AB1625" s="2">
        <v>46.361400000000003</v>
      </c>
      <c r="AC1625" s="2">
        <v>0.21</v>
      </c>
      <c r="AD1625" s="2">
        <v>1.4</v>
      </c>
      <c r="AE1625" s="2">
        <v>15.1</v>
      </c>
      <c r="AF1625" s="2">
        <v>41.693800000000003</v>
      </c>
      <c r="AG1625" s="20">
        <v>0.19</v>
      </c>
      <c r="AH1625" s="20">
        <v>1.2</v>
      </c>
      <c r="AI1625" s="20">
        <v>15.6</v>
      </c>
      <c r="AJ1625" s="20">
        <v>54.815100000000001</v>
      </c>
      <c r="AK1625" s="18">
        <v>0.11</v>
      </c>
      <c r="AL1625" s="18">
        <v>0.9</v>
      </c>
      <c r="AM1625" s="18">
        <v>12.8</v>
      </c>
      <c r="AN1625" s="18">
        <v>35.593899999999998</v>
      </c>
      <c r="AO1625" s="2">
        <v>0.12</v>
      </c>
      <c r="AP1625" s="2">
        <v>0.6</v>
      </c>
      <c r="AQ1625" s="2">
        <v>20.3</v>
      </c>
      <c r="AR1625" s="2">
        <v>7.8038999999999996</v>
      </c>
      <c r="AS1625" s="2">
        <v>0.1</v>
      </c>
      <c r="AT1625" s="2">
        <v>0.9</v>
      </c>
      <c r="AU1625" s="2">
        <v>10.4</v>
      </c>
      <c r="AV1625" s="2">
        <v>12.683400000000001</v>
      </c>
      <c r="AW1625" s="2">
        <v>0.1</v>
      </c>
      <c r="AX1625" s="2">
        <v>0.8</v>
      </c>
      <c r="AY1625" s="2">
        <v>11.5</v>
      </c>
      <c r="AZ1625" s="2">
        <v>16.4132</v>
      </c>
      <c r="BA1625" s="2">
        <v>0.23</v>
      </c>
      <c r="BB1625" s="2">
        <v>1.4</v>
      </c>
      <c r="BC1625" s="2">
        <v>16.399999999999999</v>
      </c>
      <c r="BD1625" s="2">
        <v>53.508499999999998</v>
      </c>
      <c r="BE1625" s="4" t="str">
        <f t="shared" si="252"/>
        <v>NO APLICA</v>
      </c>
      <c r="BF1625" s="4">
        <f t="shared" si="253"/>
        <v>0.14940000000000003</v>
      </c>
      <c r="BG1625">
        <f t="shared" si="254"/>
        <v>0.12</v>
      </c>
      <c r="BH1625">
        <f t="shared" si="255"/>
        <v>0.1</v>
      </c>
      <c r="BI1625">
        <f t="shared" si="256"/>
        <v>0.23</v>
      </c>
      <c r="BJ1625">
        <f t="shared" si="257"/>
        <v>0.11</v>
      </c>
      <c r="BK1625">
        <f t="shared" si="258"/>
        <v>0.19</v>
      </c>
      <c r="BL1625">
        <f t="shared" si="259"/>
        <v>887.0399999999994</v>
      </c>
    </row>
    <row r="1626" spans="1:64" x14ac:dyDescent="0.2">
      <c r="A1626" s="1">
        <v>1624</v>
      </c>
      <c r="B1626" s="7" t="s">
        <v>52</v>
      </c>
      <c r="C1626" s="3">
        <v>39977</v>
      </c>
      <c r="D1626" s="4" t="s">
        <v>627</v>
      </c>
      <c r="E1626" s="4" t="s">
        <v>177</v>
      </c>
      <c r="F1626" s="5" t="str">
        <f t="shared" si="250"/>
        <v>S</v>
      </c>
      <c r="G1626" s="6">
        <v>0.91666666666666663</v>
      </c>
      <c r="H1626" s="6">
        <v>2.1527777777777781E-2</v>
      </c>
      <c r="I1626" s="85">
        <f t="shared" si="251"/>
        <v>151.00000000000006</v>
      </c>
      <c r="J1626" s="86">
        <f>I1626*Segmentos!$D$7*(AH1626%)*IF(ISNUMBER(AI1626),AI1626%,0)</f>
        <v>1887379.2000000011</v>
      </c>
      <c r="K1626" s="86">
        <f>I1626*Segmentos!$D$7*(AL1626%)*IF(ISNUMBER(AM1626),AM1626%,0)</f>
        <v>2803768.0000000014</v>
      </c>
      <c r="L1626" s="4"/>
      <c r="M1626" s="2">
        <v>3.92</v>
      </c>
      <c r="N1626" s="2">
        <v>21.8</v>
      </c>
      <c r="O1626" s="2">
        <v>17.899999999999999</v>
      </c>
      <c r="P1626" s="2">
        <v>89.814999999999998</v>
      </c>
      <c r="Q1626" s="2">
        <v>2.96</v>
      </c>
      <c r="R1626" s="2">
        <v>17.899999999999999</v>
      </c>
      <c r="S1626" s="2">
        <v>16.600000000000001</v>
      </c>
      <c r="T1626" s="2">
        <v>11.3409</v>
      </c>
      <c r="U1626" s="2">
        <v>1.83</v>
      </c>
      <c r="V1626" s="2">
        <v>19.7</v>
      </c>
      <c r="W1626" s="2">
        <v>9.3000000000000007</v>
      </c>
      <c r="X1626" s="2">
        <v>8.7763000000000009</v>
      </c>
      <c r="Y1626" s="2">
        <v>2.38</v>
      </c>
      <c r="Z1626" s="2">
        <v>20.6</v>
      </c>
      <c r="AA1626" s="2">
        <v>11.6</v>
      </c>
      <c r="AB1626" s="2">
        <v>16.141200000000001</v>
      </c>
      <c r="AC1626" s="2">
        <v>7.11</v>
      </c>
      <c r="AD1626" s="2">
        <v>26.4</v>
      </c>
      <c r="AE1626" s="2">
        <v>27</v>
      </c>
      <c r="AF1626" s="2">
        <v>53.5565</v>
      </c>
      <c r="AG1626" s="20">
        <v>3.11</v>
      </c>
      <c r="AH1626" s="20">
        <v>21.7</v>
      </c>
      <c r="AI1626" s="20">
        <v>14.4</v>
      </c>
      <c r="AJ1626" s="20">
        <v>33.845599999999997</v>
      </c>
      <c r="AK1626" s="18">
        <v>4.6399999999999997</v>
      </c>
      <c r="AL1626" s="18">
        <v>22</v>
      </c>
      <c r="AM1626" s="18">
        <v>21.1</v>
      </c>
      <c r="AN1626" s="18">
        <v>55.969499999999996</v>
      </c>
      <c r="AO1626" s="2">
        <v>2.73</v>
      </c>
      <c r="AP1626" s="2">
        <v>15.1</v>
      </c>
      <c r="AQ1626" s="2">
        <v>18</v>
      </c>
      <c r="AR1626" s="2">
        <v>6.8371000000000004</v>
      </c>
      <c r="AS1626" s="2">
        <v>4.68</v>
      </c>
      <c r="AT1626" s="2">
        <v>22.9</v>
      </c>
      <c r="AU1626" s="2">
        <v>20.399999999999999</v>
      </c>
      <c r="AV1626" s="2">
        <v>23.638200000000001</v>
      </c>
      <c r="AW1626" s="2">
        <v>4.71</v>
      </c>
      <c r="AX1626" s="2">
        <v>22.6</v>
      </c>
      <c r="AY1626" s="2">
        <v>20.9</v>
      </c>
      <c r="AZ1626" s="2">
        <v>31.072800000000001</v>
      </c>
      <c r="BA1626" s="2">
        <v>3.22</v>
      </c>
      <c r="BB1626" s="2">
        <v>22.5</v>
      </c>
      <c r="BC1626" s="2">
        <v>14.3</v>
      </c>
      <c r="BD1626" s="2">
        <v>28.2669</v>
      </c>
      <c r="BE1626" s="4" t="str">
        <f t="shared" si="252"/>
        <v>ABURRIDO</v>
      </c>
      <c r="BF1626" s="4">
        <f t="shared" si="253"/>
        <v>4.3635999999999999</v>
      </c>
      <c r="BG1626">
        <f t="shared" si="254"/>
        <v>2.73</v>
      </c>
      <c r="BH1626">
        <f t="shared" si="255"/>
        <v>4.68</v>
      </c>
      <c r="BI1626">
        <f t="shared" si="256"/>
        <v>4.71</v>
      </c>
      <c r="BJ1626">
        <f t="shared" si="257"/>
        <v>4.6399999999999997</v>
      </c>
      <c r="BK1626">
        <f t="shared" si="258"/>
        <v>3.11</v>
      </c>
      <c r="BL1626">
        <f t="shared" si="259"/>
        <v>58923.220000000023</v>
      </c>
    </row>
    <row r="1627" spans="1:64" x14ac:dyDescent="0.2">
      <c r="A1627" s="1">
        <v>1625</v>
      </c>
      <c r="B1627" s="7" t="s">
        <v>115</v>
      </c>
      <c r="C1627" s="3">
        <v>39977</v>
      </c>
      <c r="D1627" s="4" t="s">
        <v>17</v>
      </c>
      <c r="E1627" s="4" t="s">
        <v>169</v>
      </c>
      <c r="F1627" s="5" t="str">
        <f t="shared" si="250"/>
        <v>S</v>
      </c>
      <c r="G1627" s="6">
        <v>0.83472222222222225</v>
      </c>
      <c r="H1627" s="6">
        <v>0.87569444444444444</v>
      </c>
      <c r="I1627" s="85">
        <f t="shared" si="251"/>
        <v>58.99999999999995</v>
      </c>
      <c r="J1627" s="86">
        <f>I1627*Segmentos!$D$7*(AH1627%)*IF(ISNUMBER(AI1627),AI1627%,0)</f>
        <v>116749.19999999992</v>
      </c>
      <c r="K1627" s="86">
        <f>I1627*Segmentos!$D$7*(AL1627%)*IF(ISNUMBER(AM1627),AM1627%,0)</f>
        <v>77525.999999999942</v>
      </c>
      <c r="L1627" s="4"/>
      <c r="M1627" s="2">
        <v>0.41</v>
      </c>
      <c r="N1627" s="2">
        <v>1.3</v>
      </c>
      <c r="O1627" s="2">
        <v>31.8</v>
      </c>
      <c r="P1627" s="2">
        <v>80.960400000000007</v>
      </c>
      <c r="Q1627" s="2">
        <v>0.02</v>
      </c>
      <c r="R1627" s="2">
        <v>0.3</v>
      </c>
      <c r="S1627" s="2">
        <v>6.8</v>
      </c>
      <c r="T1627" s="2">
        <v>0.74780000000000002</v>
      </c>
      <c r="U1627" s="2">
        <v>0.17</v>
      </c>
      <c r="V1627" s="2">
        <v>0.9</v>
      </c>
      <c r="W1627" s="2">
        <v>19.3</v>
      </c>
      <c r="X1627" s="2">
        <v>7.1031000000000004</v>
      </c>
      <c r="Y1627" s="2">
        <v>0.51</v>
      </c>
      <c r="Z1627" s="2">
        <v>1.6</v>
      </c>
      <c r="AA1627" s="2">
        <v>31.8</v>
      </c>
      <c r="AB1627" s="2">
        <v>29.929200000000002</v>
      </c>
      <c r="AC1627" s="2">
        <v>0.66</v>
      </c>
      <c r="AD1627" s="2">
        <v>1.7</v>
      </c>
      <c r="AE1627" s="2">
        <v>38.4</v>
      </c>
      <c r="AF1627" s="2">
        <v>43.180300000000003</v>
      </c>
      <c r="AG1627" s="20">
        <v>0.5</v>
      </c>
      <c r="AH1627" s="20">
        <v>1.7</v>
      </c>
      <c r="AI1627" s="20">
        <v>29.1</v>
      </c>
      <c r="AJ1627" s="20">
        <v>46.901600000000002</v>
      </c>
      <c r="AK1627" s="18">
        <v>0.33</v>
      </c>
      <c r="AL1627" s="18">
        <v>0.9</v>
      </c>
      <c r="AM1627" s="18">
        <v>36.5</v>
      </c>
      <c r="AN1627" s="18">
        <v>34.058799999999998</v>
      </c>
      <c r="AO1627" s="2">
        <v>0.01</v>
      </c>
      <c r="AP1627" s="2">
        <v>0.5</v>
      </c>
      <c r="AQ1627" s="2">
        <v>2.5</v>
      </c>
      <c r="AR1627" s="2">
        <v>0.28889999999999999</v>
      </c>
      <c r="AS1627" s="2">
        <v>0.37</v>
      </c>
      <c r="AT1627" s="2">
        <v>1.3</v>
      </c>
      <c r="AU1627" s="2">
        <v>28.3</v>
      </c>
      <c r="AV1627" s="2">
        <v>16.2057</v>
      </c>
      <c r="AW1627" s="2">
        <v>0.15</v>
      </c>
      <c r="AX1627" s="2">
        <v>0.9</v>
      </c>
      <c r="AY1627" s="2">
        <v>16.600000000000001</v>
      </c>
      <c r="AZ1627" s="2">
        <v>8.5980000000000008</v>
      </c>
      <c r="BA1627" s="2">
        <v>0.74</v>
      </c>
      <c r="BB1627" s="2">
        <v>1.8</v>
      </c>
      <c r="BC1627" s="2">
        <v>41.7</v>
      </c>
      <c r="BD1627" s="2">
        <v>55.867800000000003</v>
      </c>
      <c r="BE1627" s="4" t="str">
        <f t="shared" si="252"/>
        <v>NO APLICA</v>
      </c>
      <c r="BF1627" s="4">
        <f t="shared" si="253"/>
        <v>0.4506</v>
      </c>
      <c r="BG1627">
        <f t="shared" si="254"/>
        <v>0.01</v>
      </c>
      <c r="BH1627">
        <f t="shared" si="255"/>
        <v>0.37</v>
      </c>
      <c r="BI1627">
        <f t="shared" si="256"/>
        <v>0.74</v>
      </c>
      <c r="BJ1627">
        <f t="shared" si="257"/>
        <v>0.33</v>
      </c>
      <c r="BK1627">
        <f t="shared" si="258"/>
        <v>0.5</v>
      </c>
      <c r="BL1627">
        <f t="shared" si="259"/>
        <v>2439.0599999999977</v>
      </c>
    </row>
    <row r="1628" spans="1:64" x14ac:dyDescent="0.2">
      <c r="A1628" s="1">
        <v>1626</v>
      </c>
      <c r="B1628" s="7" t="s">
        <v>58</v>
      </c>
      <c r="C1628" s="3">
        <v>39977</v>
      </c>
      <c r="D1628" s="4" t="s">
        <v>8</v>
      </c>
      <c r="E1628" s="4" t="s">
        <v>182</v>
      </c>
      <c r="F1628" s="5" t="str">
        <f t="shared" si="250"/>
        <v>S</v>
      </c>
      <c r="G1628" s="6">
        <v>0.91736111111111107</v>
      </c>
      <c r="H1628" s="6">
        <v>2.6388888888888889E-2</v>
      </c>
      <c r="I1628" s="85">
        <f t="shared" si="251"/>
        <v>157.00000000000006</v>
      </c>
      <c r="J1628" s="86">
        <f>I1628*Segmentos!$D$7*(AH1628%)*IF(ISNUMBER(AI1628),AI1628%,0)</f>
        <v>2339928.0000000005</v>
      </c>
      <c r="K1628" s="86">
        <f>I1628*Segmentos!$D$7*(AL1628%)*IF(ISNUMBER(AM1628),AM1628%,0)</f>
        <v>3974674.8000000007</v>
      </c>
      <c r="L1628" s="4"/>
      <c r="M1628" s="2">
        <v>5.0999999999999996</v>
      </c>
      <c r="N1628" s="2">
        <v>20.100000000000001</v>
      </c>
      <c r="O1628" s="2">
        <v>25.4</v>
      </c>
      <c r="P1628" s="2">
        <v>77.520799999999994</v>
      </c>
      <c r="Q1628" s="2">
        <v>3.38</v>
      </c>
      <c r="R1628" s="2">
        <v>14</v>
      </c>
      <c r="S1628" s="2">
        <v>24.2</v>
      </c>
      <c r="T1628" s="2">
        <v>8.5719999999999992</v>
      </c>
      <c r="U1628" s="2">
        <v>3.26</v>
      </c>
      <c r="V1628" s="2">
        <v>16.8</v>
      </c>
      <c r="W1628" s="2">
        <v>19.399999999999999</v>
      </c>
      <c r="X1628" s="2">
        <v>10.387</v>
      </c>
      <c r="Y1628" s="2">
        <v>3.11</v>
      </c>
      <c r="Z1628" s="2">
        <v>17.899999999999999</v>
      </c>
      <c r="AA1628" s="2">
        <v>17.3</v>
      </c>
      <c r="AB1628" s="2">
        <v>13.9696</v>
      </c>
      <c r="AC1628" s="2">
        <v>8.94</v>
      </c>
      <c r="AD1628" s="2">
        <v>27.2</v>
      </c>
      <c r="AE1628" s="2">
        <v>32.9</v>
      </c>
      <c r="AF1628" s="2">
        <v>44.592300000000002</v>
      </c>
      <c r="AG1628" s="20">
        <v>3.74</v>
      </c>
      <c r="AH1628" s="20">
        <v>18</v>
      </c>
      <c r="AI1628" s="20">
        <v>20.7</v>
      </c>
      <c r="AJ1628" s="20">
        <v>26.983000000000001</v>
      </c>
      <c r="AK1628" s="18">
        <v>6.33</v>
      </c>
      <c r="AL1628" s="18">
        <v>21.9</v>
      </c>
      <c r="AM1628" s="18">
        <v>28.9</v>
      </c>
      <c r="AN1628" s="18">
        <v>50.537799999999997</v>
      </c>
      <c r="AO1628" s="2">
        <v>0.91</v>
      </c>
      <c r="AP1628" s="2">
        <v>10.5</v>
      </c>
      <c r="AQ1628" s="2">
        <v>8.6999999999999993</v>
      </c>
      <c r="AR1628" s="2">
        <v>1.5170999999999999</v>
      </c>
      <c r="AS1628" s="2">
        <v>2.8</v>
      </c>
      <c r="AT1628" s="2">
        <v>17.2</v>
      </c>
      <c r="AU1628" s="2">
        <v>16.3</v>
      </c>
      <c r="AV1628" s="2">
        <v>9.3795999999999999</v>
      </c>
      <c r="AW1628" s="2">
        <v>4.3600000000000003</v>
      </c>
      <c r="AX1628" s="2">
        <v>20</v>
      </c>
      <c r="AY1628" s="2">
        <v>21.8</v>
      </c>
      <c r="AZ1628" s="2">
        <v>19.061800000000002</v>
      </c>
      <c r="BA1628" s="2">
        <v>8.17</v>
      </c>
      <c r="BB1628" s="2">
        <v>24.5</v>
      </c>
      <c r="BC1628" s="2">
        <v>33.299999999999997</v>
      </c>
      <c r="BD1628" s="2">
        <v>47.562199999999997</v>
      </c>
      <c r="BE1628" s="4" t="str">
        <f t="shared" si="252"/>
        <v>ABURRIDO</v>
      </c>
      <c r="BF1628" s="4">
        <f t="shared" si="253"/>
        <v>4.7207999999999988</v>
      </c>
      <c r="BG1628">
        <f t="shared" si="254"/>
        <v>0.91</v>
      </c>
      <c r="BH1628">
        <f t="shared" si="255"/>
        <v>2.8</v>
      </c>
      <c r="BI1628">
        <f t="shared" si="256"/>
        <v>8.17</v>
      </c>
      <c r="BJ1628">
        <f t="shared" si="257"/>
        <v>6.33</v>
      </c>
      <c r="BK1628">
        <f t="shared" si="258"/>
        <v>3.74</v>
      </c>
      <c r="BL1628">
        <f t="shared" si="259"/>
        <v>80154.780000000028</v>
      </c>
    </row>
    <row r="1629" spans="1:64" x14ac:dyDescent="0.2">
      <c r="A1629" s="1">
        <v>1627</v>
      </c>
      <c r="B1629" s="7" t="s">
        <v>61</v>
      </c>
      <c r="C1629" s="3">
        <v>39977</v>
      </c>
      <c r="D1629" s="4" t="s">
        <v>17</v>
      </c>
      <c r="E1629" s="4" t="s">
        <v>169</v>
      </c>
      <c r="F1629" s="5" t="str">
        <f t="shared" si="250"/>
        <v>S</v>
      </c>
      <c r="G1629" s="6">
        <v>0.9159722222222223</v>
      </c>
      <c r="H1629" s="6">
        <v>0.96388888888888891</v>
      </c>
      <c r="I1629" s="85">
        <f t="shared" si="251"/>
        <v>68.999999999999915</v>
      </c>
      <c r="J1629" s="86">
        <f>I1629*Segmentos!$D$7*(AH1629%)*IF(ISNUMBER(AI1629),AI1629%,0)</f>
        <v>66791.999999999927</v>
      </c>
      <c r="K1629" s="86">
        <f>I1629*Segmentos!$D$7*(AL1629%)*IF(ISNUMBER(AM1629),AM1629%,0)</f>
        <v>214948.79999999976</v>
      </c>
      <c r="L1629" s="4"/>
      <c r="M1629" s="2">
        <v>0.52</v>
      </c>
      <c r="N1629" s="2">
        <v>2.2000000000000002</v>
      </c>
      <c r="O1629" s="2">
        <v>23.7</v>
      </c>
      <c r="P1629" s="2">
        <v>95.276700000000005</v>
      </c>
      <c r="Q1629" s="2">
        <v>0.02</v>
      </c>
      <c r="R1629" s="2">
        <v>0.4</v>
      </c>
      <c r="S1629" s="2">
        <v>4.3</v>
      </c>
      <c r="T1629" s="2">
        <v>0.58379999999999999</v>
      </c>
      <c r="U1629" s="2">
        <v>0.05</v>
      </c>
      <c r="V1629" s="2">
        <v>0.6</v>
      </c>
      <c r="W1629" s="2">
        <v>9.1</v>
      </c>
      <c r="X1629" s="2">
        <v>2.0859000000000001</v>
      </c>
      <c r="Y1629" s="2">
        <v>0.71</v>
      </c>
      <c r="Z1629" s="2">
        <v>2</v>
      </c>
      <c r="AA1629" s="2">
        <v>34.5</v>
      </c>
      <c r="AB1629" s="2">
        <v>38.339500000000001</v>
      </c>
      <c r="AC1629" s="2">
        <v>0.9</v>
      </c>
      <c r="AD1629" s="2">
        <v>4.2</v>
      </c>
      <c r="AE1629" s="2">
        <v>21.3</v>
      </c>
      <c r="AF1629" s="2">
        <v>54.267499999999998</v>
      </c>
      <c r="AG1629" s="20">
        <v>0.24</v>
      </c>
      <c r="AH1629" s="20">
        <v>2.2000000000000002</v>
      </c>
      <c r="AI1629" s="20">
        <v>11</v>
      </c>
      <c r="AJ1629" s="20">
        <v>21.332799999999999</v>
      </c>
      <c r="AK1629" s="18">
        <v>0.77</v>
      </c>
      <c r="AL1629" s="18">
        <v>2.2000000000000002</v>
      </c>
      <c r="AM1629" s="18">
        <v>35.4</v>
      </c>
      <c r="AN1629" s="18">
        <v>73.943899999999999</v>
      </c>
      <c r="AO1629" s="2">
        <v>0.25</v>
      </c>
      <c r="AP1629" s="2">
        <v>1</v>
      </c>
      <c r="AQ1629" s="2">
        <v>25.8</v>
      </c>
      <c r="AR1629" s="2">
        <v>5.0129999999999999</v>
      </c>
      <c r="AS1629" s="2">
        <v>0.19</v>
      </c>
      <c r="AT1629" s="2">
        <v>1</v>
      </c>
      <c r="AU1629" s="2">
        <v>20</v>
      </c>
      <c r="AV1629" s="2">
        <v>7.8627000000000002</v>
      </c>
      <c r="AW1629" s="2">
        <v>0.99</v>
      </c>
      <c r="AX1629" s="2">
        <v>1.7</v>
      </c>
      <c r="AY1629" s="2">
        <v>57.3</v>
      </c>
      <c r="AZ1629" s="2">
        <v>52.263100000000001</v>
      </c>
      <c r="BA1629" s="2">
        <v>0.43</v>
      </c>
      <c r="BB1629" s="2">
        <v>3.6</v>
      </c>
      <c r="BC1629" s="2">
        <v>12</v>
      </c>
      <c r="BD1629" s="2">
        <v>30.137899999999998</v>
      </c>
      <c r="BE1629" s="4" t="str">
        <f t="shared" si="252"/>
        <v>ABURRIDO</v>
      </c>
      <c r="BF1629" s="4">
        <f t="shared" si="253"/>
        <v>0.50960000000000005</v>
      </c>
      <c r="BG1629">
        <f t="shared" si="254"/>
        <v>0.25</v>
      </c>
      <c r="BH1629">
        <f t="shared" si="255"/>
        <v>0.19</v>
      </c>
      <c r="BI1629">
        <f t="shared" si="256"/>
        <v>0.99</v>
      </c>
      <c r="BJ1629">
        <f t="shared" si="257"/>
        <v>0.77</v>
      </c>
      <c r="BK1629">
        <f t="shared" si="258"/>
        <v>0.24</v>
      </c>
      <c r="BL1629">
        <f t="shared" si="259"/>
        <v>3597.6599999999953</v>
      </c>
    </row>
    <row r="1630" spans="1:64" x14ac:dyDescent="0.2">
      <c r="A1630" s="1">
        <v>1628</v>
      </c>
      <c r="B1630" s="7" t="s">
        <v>53</v>
      </c>
      <c r="C1630" s="3">
        <v>39977</v>
      </c>
      <c r="D1630" s="4" t="s">
        <v>3</v>
      </c>
      <c r="E1630" s="4" t="s">
        <v>178</v>
      </c>
      <c r="F1630" s="5" t="str">
        <f t="shared" si="250"/>
        <v>S</v>
      </c>
      <c r="G1630" s="6">
        <v>0.79722222222222217</v>
      </c>
      <c r="H1630" s="6">
        <v>0.87430555555555556</v>
      </c>
      <c r="I1630" s="85">
        <f t="shared" si="251"/>
        <v>111.00000000000009</v>
      </c>
      <c r="J1630" s="86">
        <f>I1630*Segmentos!$D$7*(AH1630%)*IF(ISNUMBER(AI1630),AI1630%,0)</f>
        <v>1568030.4000000013</v>
      </c>
      <c r="K1630" s="86">
        <f>I1630*Segmentos!$D$7*(AL1630%)*IF(ISNUMBER(AM1630),AM1630%,0)</f>
        <v>442224.00000000041</v>
      </c>
      <c r="L1630" s="4"/>
      <c r="M1630" s="2">
        <v>2.21</v>
      </c>
      <c r="N1630" s="2">
        <v>8.4</v>
      </c>
      <c r="O1630" s="2">
        <v>26.4</v>
      </c>
      <c r="P1630" s="2">
        <v>72.103700000000003</v>
      </c>
      <c r="Q1630" s="2">
        <v>1.37</v>
      </c>
      <c r="R1630" s="2">
        <v>5.9</v>
      </c>
      <c r="S1630" s="2">
        <v>23.2</v>
      </c>
      <c r="T1630" s="2">
        <v>7.4478999999999997</v>
      </c>
      <c r="U1630" s="2">
        <v>2.95</v>
      </c>
      <c r="V1630" s="2">
        <v>9</v>
      </c>
      <c r="W1630" s="2">
        <v>32.9</v>
      </c>
      <c r="X1630" s="2">
        <v>20.209499999999998</v>
      </c>
      <c r="Y1630" s="2">
        <v>2.44</v>
      </c>
      <c r="Z1630" s="2">
        <v>9</v>
      </c>
      <c r="AA1630" s="2">
        <v>27</v>
      </c>
      <c r="AB1630" s="2">
        <v>23.498000000000001</v>
      </c>
      <c r="AC1630" s="2">
        <v>1.95</v>
      </c>
      <c r="AD1630" s="2">
        <v>8.6</v>
      </c>
      <c r="AE1630" s="2">
        <v>22.7</v>
      </c>
      <c r="AF1630" s="2">
        <v>20.948399999999999</v>
      </c>
      <c r="AG1630" s="20">
        <v>3.54</v>
      </c>
      <c r="AH1630" s="20">
        <v>10.9</v>
      </c>
      <c r="AI1630" s="20">
        <v>32.4</v>
      </c>
      <c r="AJ1630" s="20">
        <v>54.911499999999997</v>
      </c>
      <c r="AK1630" s="18">
        <v>1</v>
      </c>
      <c r="AL1630" s="18">
        <v>6</v>
      </c>
      <c r="AM1630" s="18">
        <v>16.600000000000001</v>
      </c>
      <c r="AN1630" s="18">
        <v>17.1922</v>
      </c>
      <c r="AO1630" s="2">
        <v>0.54</v>
      </c>
      <c r="AP1630" s="2">
        <v>4.5</v>
      </c>
      <c r="AQ1630" s="2">
        <v>12.1</v>
      </c>
      <c r="AR1630" s="2">
        <v>1.9373</v>
      </c>
      <c r="AS1630" s="2">
        <v>1.08</v>
      </c>
      <c r="AT1630" s="2">
        <v>6.3</v>
      </c>
      <c r="AU1630" s="2">
        <v>17</v>
      </c>
      <c r="AV1630" s="2">
        <v>7.7720000000000002</v>
      </c>
      <c r="AW1630" s="2">
        <v>1.98</v>
      </c>
      <c r="AX1630" s="2">
        <v>6.6</v>
      </c>
      <c r="AY1630" s="2">
        <v>30</v>
      </c>
      <c r="AZ1630" s="2">
        <v>18.544899999999998</v>
      </c>
      <c r="BA1630" s="2">
        <v>3.51</v>
      </c>
      <c r="BB1630" s="2">
        <v>12</v>
      </c>
      <c r="BC1630" s="2">
        <v>29.3</v>
      </c>
      <c r="BD1630" s="2">
        <v>43.849600000000002</v>
      </c>
      <c r="BE1630" s="4" t="str">
        <f t="shared" si="252"/>
        <v>ABURRIDO</v>
      </c>
      <c r="BF1630" s="4">
        <f t="shared" si="253"/>
        <v>1.9422000000000001</v>
      </c>
      <c r="BG1630">
        <f t="shared" si="254"/>
        <v>0.54</v>
      </c>
      <c r="BH1630">
        <f t="shared" si="255"/>
        <v>1.08</v>
      </c>
      <c r="BI1630">
        <f t="shared" si="256"/>
        <v>3.51</v>
      </c>
      <c r="BJ1630">
        <f t="shared" si="257"/>
        <v>1</v>
      </c>
      <c r="BK1630">
        <f t="shared" si="258"/>
        <v>3.54</v>
      </c>
      <c r="BL1630">
        <f t="shared" si="259"/>
        <v>24615.360000000019</v>
      </c>
    </row>
    <row r="1631" spans="1:64" x14ac:dyDescent="0.2">
      <c r="A1631" s="1">
        <v>1629</v>
      </c>
      <c r="B1631" s="7" t="s">
        <v>10</v>
      </c>
      <c r="C1631" s="3">
        <v>39977</v>
      </c>
      <c r="D1631" s="4" t="s">
        <v>8</v>
      </c>
      <c r="E1631" s="4" t="s">
        <v>164</v>
      </c>
      <c r="F1631" s="5" t="str">
        <f t="shared" si="250"/>
        <v>S</v>
      </c>
      <c r="G1631" s="6">
        <v>0.87361111111111101</v>
      </c>
      <c r="H1631" s="6">
        <v>0.9145833333333333</v>
      </c>
      <c r="I1631" s="85">
        <f t="shared" si="251"/>
        <v>59.000000000000114</v>
      </c>
      <c r="J1631" s="86">
        <f>I1631*Segmentos!$D$7*(AH1631%)*IF(ISNUMBER(AI1631),AI1631%,0)</f>
        <v>995566.00000000198</v>
      </c>
      <c r="K1631" s="86">
        <f>I1631*Segmentos!$D$7*(AL1631%)*IF(ISNUMBER(AM1631),AM1631%,0)</f>
        <v>1491260.4000000027</v>
      </c>
      <c r="L1631" s="4"/>
      <c r="M1631" s="2">
        <v>5.33</v>
      </c>
      <c r="N1631" s="2">
        <v>14.8</v>
      </c>
      <c r="O1631" s="2">
        <v>35.9</v>
      </c>
      <c r="P1631" s="2">
        <v>84.2346</v>
      </c>
      <c r="Q1631" s="2">
        <v>3.12</v>
      </c>
      <c r="R1631" s="2">
        <v>5.4</v>
      </c>
      <c r="S1631" s="2">
        <v>57.6</v>
      </c>
      <c r="T1631" s="2">
        <v>8.2317</v>
      </c>
      <c r="U1631" s="2">
        <v>3.84</v>
      </c>
      <c r="V1631" s="2">
        <v>11.3</v>
      </c>
      <c r="W1631" s="2">
        <v>34.1</v>
      </c>
      <c r="X1631" s="2">
        <v>12.708600000000001</v>
      </c>
      <c r="Y1631" s="2">
        <v>5.42</v>
      </c>
      <c r="Z1631" s="2">
        <v>17</v>
      </c>
      <c r="AA1631" s="2">
        <v>31.9</v>
      </c>
      <c r="AB1631" s="2">
        <v>25.2758</v>
      </c>
      <c r="AC1631" s="2">
        <v>7.33</v>
      </c>
      <c r="AD1631" s="2">
        <v>20</v>
      </c>
      <c r="AE1631" s="2">
        <v>36.6</v>
      </c>
      <c r="AF1631" s="2">
        <v>38.018500000000003</v>
      </c>
      <c r="AG1631" s="20">
        <v>4.2300000000000004</v>
      </c>
      <c r="AH1631" s="20">
        <v>14.3</v>
      </c>
      <c r="AI1631" s="20">
        <v>29.5</v>
      </c>
      <c r="AJ1631" s="20">
        <v>31.6784</v>
      </c>
      <c r="AK1631" s="18">
        <v>6.33</v>
      </c>
      <c r="AL1631" s="18">
        <v>15.3</v>
      </c>
      <c r="AM1631" s="18">
        <v>41.3</v>
      </c>
      <c r="AN1631" s="18">
        <v>52.556100000000001</v>
      </c>
      <c r="AO1631" s="2">
        <v>2.34</v>
      </c>
      <c r="AP1631" s="2">
        <v>10.7</v>
      </c>
      <c r="AQ1631" s="2">
        <v>21.9</v>
      </c>
      <c r="AR1631" s="2">
        <v>4.0345000000000004</v>
      </c>
      <c r="AS1631" s="2">
        <v>5.61</v>
      </c>
      <c r="AT1631" s="2">
        <v>12.9</v>
      </c>
      <c r="AU1631" s="2">
        <v>43.3</v>
      </c>
      <c r="AV1631" s="2">
        <v>19.511500000000002</v>
      </c>
      <c r="AW1631" s="2">
        <v>3.77</v>
      </c>
      <c r="AX1631" s="2">
        <v>12.5</v>
      </c>
      <c r="AY1631" s="2">
        <v>30.2</v>
      </c>
      <c r="AZ1631" s="2">
        <v>17.139900000000001</v>
      </c>
      <c r="BA1631" s="2">
        <v>7.2</v>
      </c>
      <c r="BB1631" s="2">
        <v>18.899999999999999</v>
      </c>
      <c r="BC1631" s="2">
        <v>38.200000000000003</v>
      </c>
      <c r="BD1631" s="2">
        <v>43.548699999999997</v>
      </c>
      <c r="BE1631" s="4" t="str">
        <f t="shared" si="252"/>
        <v>NO APLICA</v>
      </c>
      <c r="BF1631" s="4">
        <f t="shared" si="253"/>
        <v>5.7359999999999998</v>
      </c>
      <c r="BG1631">
        <f t="shared" si="254"/>
        <v>2.34</v>
      </c>
      <c r="BH1631">
        <f t="shared" si="255"/>
        <v>5.61</v>
      </c>
      <c r="BI1631">
        <f t="shared" si="256"/>
        <v>7.2</v>
      </c>
      <c r="BJ1631">
        <f t="shared" si="257"/>
        <v>6.33</v>
      </c>
      <c r="BK1631">
        <f t="shared" si="258"/>
        <v>4.2300000000000004</v>
      </c>
      <c r="BL1631">
        <f t="shared" si="259"/>
        <v>31347.880000000063</v>
      </c>
    </row>
    <row r="1632" spans="1:64" x14ac:dyDescent="0.2">
      <c r="A1632" s="1">
        <v>1630</v>
      </c>
      <c r="B1632" s="7" t="s">
        <v>63</v>
      </c>
      <c r="C1632" s="3">
        <v>39977</v>
      </c>
      <c r="D1632" s="4" t="s">
        <v>629</v>
      </c>
      <c r="E1632" s="4" t="s">
        <v>170</v>
      </c>
      <c r="F1632" s="5" t="str">
        <f t="shared" si="250"/>
        <v>S</v>
      </c>
      <c r="G1632" s="6">
        <v>0.87638888888888899</v>
      </c>
      <c r="H1632" s="6">
        <v>0.88541666666666663</v>
      </c>
      <c r="I1632" s="85">
        <f t="shared" si="251"/>
        <v>12.999999999999794</v>
      </c>
      <c r="J1632" s="86">
        <f>I1632*Segmentos!$D$7*(AH1632%)*IF(ISNUMBER(AI1632),AI1632%,0)</f>
        <v>5751.199999999908</v>
      </c>
      <c r="K1632" s="86">
        <f>I1632*Segmentos!$D$7*(AL1632%)*IF(ISNUMBER(AM1632),AM1632%,0)</f>
        <v>14081.599999999777</v>
      </c>
      <c r="L1632" s="4"/>
      <c r="M1632" s="2">
        <v>0.19</v>
      </c>
      <c r="N1632" s="2">
        <v>0.3</v>
      </c>
      <c r="O1632" s="2">
        <v>64</v>
      </c>
      <c r="P1632" s="2">
        <v>79.937399999999997</v>
      </c>
      <c r="Q1632" s="2">
        <v>0</v>
      </c>
      <c r="R1632" s="2">
        <v>0</v>
      </c>
      <c r="S1632" s="8" t="s">
        <v>577</v>
      </c>
      <c r="T1632" s="2">
        <v>0</v>
      </c>
      <c r="U1632" s="2">
        <v>0</v>
      </c>
      <c r="V1632" s="2">
        <v>0</v>
      </c>
      <c r="W1632" s="8" t="s">
        <v>577</v>
      </c>
      <c r="X1632" s="2">
        <v>0</v>
      </c>
      <c r="Y1632" s="2">
        <v>0.52</v>
      </c>
      <c r="Z1632" s="2">
        <v>0.6</v>
      </c>
      <c r="AA1632" s="2">
        <v>83</v>
      </c>
      <c r="AB1632" s="2">
        <v>63.97</v>
      </c>
      <c r="AC1632" s="2">
        <v>0.12</v>
      </c>
      <c r="AD1632" s="2">
        <v>0.3</v>
      </c>
      <c r="AE1632" s="2">
        <v>33.299999999999997</v>
      </c>
      <c r="AF1632" s="2">
        <v>15.9673</v>
      </c>
      <c r="AG1632" s="20">
        <v>0.1</v>
      </c>
      <c r="AH1632" s="20">
        <v>0.2</v>
      </c>
      <c r="AI1632" s="20">
        <v>55.3</v>
      </c>
      <c r="AJ1632" s="20">
        <v>20.5489</v>
      </c>
      <c r="AK1632" s="18">
        <v>0.27</v>
      </c>
      <c r="AL1632" s="18">
        <v>0.4</v>
      </c>
      <c r="AM1632" s="18">
        <v>67.7</v>
      </c>
      <c r="AN1632" s="18">
        <v>59.388500000000001</v>
      </c>
      <c r="AO1632" s="2">
        <v>0.45</v>
      </c>
      <c r="AP1632" s="2">
        <v>0.8</v>
      </c>
      <c r="AQ1632" s="2">
        <v>55.3</v>
      </c>
      <c r="AR1632" s="2">
        <v>20.5489</v>
      </c>
      <c r="AS1632" s="2">
        <v>0.05</v>
      </c>
      <c r="AT1632" s="2">
        <v>0.2</v>
      </c>
      <c r="AU1632" s="2">
        <v>23.1</v>
      </c>
      <c r="AV1632" s="2">
        <v>4.5995999999999997</v>
      </c>
      <c r="AW1632" s="2">
        <v>0.21</v>
      </c>
      <c r="AX1632" s="2">
        <v>0.2</v>
      </c>
      <c r="AY1632" s="2">
        <v>100</v>
      </c>
      <c r="AZ1632" s="2">
        <v>25.395</v>
      </c>
      <c r="BA1632" s="2">
        <v>0.18</v>
      </c>
      <c r="BB1632" s="2">
        <v>0.3</v>
      </c>
      <c r="BC1632" s="2">
        <v>69.2</v>
      </c>
      <c r="BD1632" s="2">
        <v>29.393899999999999</v>
      </c>
      <c r="BE1632" s="4" t="str">
        <f t="shared" si="252"/>
        <v>NO APLICA</v>
      </c>
      <c r="BF1632" s="4">
        <f t="shared" si="253"/>
        <v>0.16840000000000002</v>
      </c>
      <c r="BG1632">
        <f t="shared" si="254"/>
        <v>0.45</v>
      </c>
      <c r="BH1632">
        <f t="shared" si="255"/>
        <v>0.05</v>
      </c>
      <c r="BI1632">
        <f t="shared" si="256"/>
        <v>0.21</v>
      </c>
      <c r="BJ1632">
        <f t="shared" si="257"/>
        <v>0.27</v>
      </c>
      <c r="BK1632">
        <f t="shared" si="258"/>
        <v>0.1</v>
      </c>
      <c r="BL1632">
        <f t="shared" si="259"/>
        <v>249.59999999999604</v>
      </c>
    </row>
    <row r="1633" spans="1:64" x14ac:dyDescent="0.2">
      <c r="A1633" s="1">
        <v>1631</v>
      </c>
      <c r="B1633" s="7" t="s">
        <v>85</v>
      </c>
      <c r="C1633" s="3">
        <v>39977</v>
      </c>
      <c r="D1633" s="4" t="s">
        <v>629</v>
      </c>
      <c r="E1633" s="4" t="s">
        <v>180</v>
      </c>
      <c r="F1633" s="5" t="str">
        <f t="shared" si="250"/>
        <v>S</v>
      </c>
      <c r="G1633" s="6">
        <v>0.92361111111111116</v>
      </c>
      <c r="H1633" s="6">
        <v>0.93888888888888899</v>
      </c>
      <c r="I1633" s="85">
        <f t="shared" si="251"/>
        <v>22.000000000000082</v>
      </c>
      <c r="J1633" s="86">
        <f>I1633*Segmentos!$D$7*(AH1633%)*IF(ISNUMBER(AI1633),AI1633%,0)</f>
        <v>18700.000000000073</v>
      </c>
      <c r="K1633" s="86">
        <f>I1633*Segmentos!$D$7*(AL1633%)*IF(ISNUMBER(AM1633),AM1633%,0)</f>
        <v>26928.000000000098</v>
      </c>
      <c r="L1633" s="4"/>
      <c r="M1633" s="2">
        <v>0.26</v>
      </c>
      <c r="N1633" s="2">
        <v>1.6</v>
      </c>
      <c r="O1633" s="2">
        <v>16.399999999999999</v>
      </c>
      <c r="P1633" s="2">
        <v>82.531400000000005</v>
      </c>
      <c r="Q1633" s="2">
        <v>0.2</v>
      </c>
      <c r="R1633" s="2">
        <v>1.4</v>
      </c>
      <c r="S1633" s="2">
        <v>14.2</v>
      </c>
      <c r="T1633" s="2">
        <v>10.614699999999999</v>
      </c>
      <c r="U1633" s="2">
        <v>0.02</v>
      </c>
      <c r="V1633" s="2">
        <v>0.4</v>
      </c>
      <c r="W1633" s="2">
        <v>4.5</v>
      </c>
      <c r="X1633" s="2">
        <v>1.2283999999999999</v>
      </c>
      <c r="Y1633" s="2">
        <v>0.28999999999999998</v>
      </c>
      <c r="Z1633" s="2">
        <v>1.8</v>
      </c>
      <c r="AA1633" s="2">
        <v>16.100000000000001</v>
      </c>
      <c r="AB1633" s="2">
        <v>26.721299999999999</v>
      </c>
      <c r="AC1633" s="2">
        <v>0.43</v>
      </c>
      <c r="AD1633" s="2">
        <v>2.2999999999999998</v>
      </c>
      <c r="AE1633" s="2">
        <v>18.600000000000001</v>
      </c>
      <c r="AF1633" s="2">
        <v>43.966999999999999</v>
      </c>
      <c r="AG1633" s="20">
        <v>0.21</v>
      </c>
      <c r="AH1633" s="20">
        <v>1.7</v>
      </c>
      <c r="AI1633" s="20">
        <v>12.5</v>
      </c>
      <c r="AJ1633" s="20">
        <v>31.9771</v>
      </c>
      <c r="AK1633" s="18">
        <v>0.31</v>
      </c>
      <c r="AL1633" s="18">
        <v>1.5</v>
      </c>
      <c r="AM1633" s="18">
        <v>20.399999999999999</v>
      </c>
      <c r="AN1633" s="18">
        <v>50.554400000000001</v>
      </c>
      <c r="AO1633" s="2">
        <v>0.09</v>
      </c>
      <c r="AP1633" s="2">
        <v>0.8</v>
      </c>
      <c r="AQ1633" s="2">
        <v>10.8</v>
      </c>
      <c r="AR1633" s="2">
        <v>3.0550999999999999</v>
      </c>
      <c r="AS1633" s="2">
        <v>0.18</v>
      </c>
      <c r="AT1633" s="2">
        <v>1</v>
      </c>
      <c r="AU1633" s="2">
        <v>18.600000000000001</v>
      </c>
      <c r="AV1633" s="2">
        <v>12.630800000000001</v>
      </c>
      <c r="AW1633" s="2">
        <v>0.33</v>
      </c>
      <c r="AX1633" s="2">
        <v>1.1000000000000001</v>
      </c>
      <c r="AY1633" s="2">
        <v>30</v>
      </c>
      <c r="AZ1633" s="2">
        <v>29.964400000000001</v>
      </c>
      <c r="BA1633" s="2">
        <v>0.31</v>
      </c>
      <c r="BB1633" s="2">
        <v>2.6</v>
      </c>
      <c r="BC1633" s="2">
        <v>12</v>
      </c>
      <c r="BD1633" s="2">
        <v>36.881100000000004</v>
      </c>
      <c r="BE1633" s="4" t="str">
        <f t="shared" si="252"/>
        <v>NO APLICA</v>
      </c>
      <c r="BF1633" s="4">
        <f t="shared" si="253"/>
        <v>0.23399999999999999</v>
      </c>
      <c r="BG1633">
        <f t="shared" si="254"/>
        <v>0.09</v>
      </c>
      <c r="BH1633">
        <f t="shared" si="255"/>
        <v>0.18</v>
      </c>
      <c r="BI1633">
        <f t="shared" si="256"/>
        <v>0.33</v>
      </c>
      <c r="BJ1633">
        <f t="shared" si="257"/>
        <v>0.31</v>
      </c>
      <c r="BK1633">
        <f t="shared" si="258"/>
        <v>0.21</v>
      </c>
      <c r="BL1633">
        <f t="shared" si="259"/>
        <v>577.28000000000213</v>
      </c>
    </row>
    <row r="1634" spans="1:64" x14ac:dyDescent="0.2">
      <c r="A1634" s="1">
        <v>1632</v>
      </c>
      <c r="B1634" s="7" t="s">
        <v>25</v>
      </c>
      <c r="C1634" s="3">
        <v>39977</v>
      </c>
      <c r="D1634" s="4" t="s">
        <v>629</v>
      </c>
      <c r="E1634" s="4" t="s">
        <v>171</v>
      </c>
      <c r="F1634" s="5" t="str">
        <f t="shared" si="250"/>
        <v>S</v>
      </c>
      <c r="G1634" s="6">
        <v>0.88749999999999996</v>
      </c>
      <c r="H1634" s="6">
        <v>0.88888888888888884</v>
      </c>
      <c r="I1634" s="85">
        <f t="shared" si="251"/>
        <v>1.9999999999999929</v>
      </c>
      <c r="J1634" s="86">
        <f>I1634*Segmentos!$D$7*(AH1634%)*IF(ISNUMBER(AI1634),AI1634%,0)</f>
        <v>799.99999999999727</v>
      </c>
      <c r="K1634" s="86">
        <f>I1634*Segmentos!$D$7*(AL1634%)*IF(ISNUMBER(AM1634),AM1634%,0)</f>
        <v>2399.9999999999918</v>
      </c>
      <c r="L1634" s="4"/>
      <c r="M1634" s="2">
        <v>0.17</v>
      </c>
      <c r="N1634" s="2">
        <v>0.2</v>
      </c>
      <c r="O1634" s="2">
        <v>100</v>
      </c>
      <c r="P1634" s="2">
        <v>75.135499999999993</v>
      </c>
      <c r="Q1634" s="2">
        <v>0</v>
      </c>
      <c r="R1634" s="2">
        <v>0</v>
      </c>
      <c r="S1634" s="8" t="s">
        <v>577</v>
      </c>
      <c r="T1634" s="2">
        <v>0</v>
      </c>
      <c r="U1634" s="2">
        <v>0</v>
      </c>
      <c r="V1634" s="2">
        <v>0</v>
      </c>
      <c r="W1634" s="8" t="s">
        <v>577</v>
      </c>
      <c r="X1634" s="2">
        <v>0</v>
      </c>
      <c r="Y1634" s="2">
        <v>0.49</v>
      </c>
      <c r="Z1634" s="2">
        <v>0.5</v>
      </c>
      <c r="AA1634" s="2">
        <v>100</v>
      </c>
      <c r="AB1634" s="2">
        <v>63.711500000000001</v>
      </c>
      <c r="AC1634" s="2">
        <v>0.08</v>
      </c>
      <c r="AD1634" s="2">
        <v>0.1</v>
      </c>
      <c r="AE1634" s="2">
        <v>100</v>
      </c>
      <c r="AF1634" s="2">
        <v>11.424099999999999</v>
      </c>
      <c r="AG1634" s="20">
        <v>0.08</v>
      </c>
      <c r="AH1634" s="20">
        <v>0.1</v>
      </c>
      <c r="AI1634" s="20">
        <v>100</v>
      </c>
      <c r="AJ1634" s="20">
        <v>15.8352</v>
      </c>
      <c r="AK1634" s="18">
        <v>0.26</v>
      </c>
      <c r="AL1634" s="18">
        <v>0.3</v>
      </c>
      <c r="AM1634" s="18">
        <v>100</v>
      </c>
      <c r="AN1634" s="18">
        <v>59.300400000000003</v>
      </c>
      <c r="AO1634" s="2">
        <v>0.33</v>
      </c>
      <c r="AP1634" s="2">
        <v>0.3</v>
      </c>
      <c r="AQ1634" s="2">
        <v>100</v>
      </c>
      <c r="AR1634" s="2">
        <v>15.8352</v>
      </c>
      <c r="AS1634" s="2">
        <v>0.17</v>
      </c>
      <c r="AT1634" s="2">
        <v>0.2</v>
      </c>
      <c r="AU1634" s="2">
        <v>100</v>
      </c>
      <c r="AV1634" s="2">
        <v>16.9834</v>
      </c>
      <c r="AW1634" s="2">
        <v>0.16</v>
      </c>
      <c r="AX1634" s="2">
        <v>0.2</v>
      </c>
      <c r="AY1634" s="2">
        <v>100</v>
      </c>
      <c r="AZ1634" s="2">
        <v>20.011800000000001</v>
      </c>
      <c r="BA1634" s="2">
        <v>0.13</v>
      </c>
      <c r="BB1634" s="2">
        <v>0.1</v>
      </c>
      <c r="BC1634" s="2">
        <v>100</v>
      </c>
      <c r="BD1634" s="2">
        <v>22.305099999999999</v>
      </c>
      <c r="BE1634" s="4" t="str">
        <f t="shared" si="252"/>
        <v>NO APLICA</v>
      </c>
      <c r="BF1634" s="4">
        <f t="shared" si="253"/>
        <v>0.18660000000000002</v>
      </c>
      <c r="BG1634">
        <f t="shared" si="254"/>
        <v>0.33</v>
      </c>
      <c r="BH1634">
        <f t="shared" si="255"/>
        <v>0.17</v>
      </c>
      <c r="BI1634">
        <f t="shared" si="256"/>
        <v>0.16</v>
      </c>
      <c r="BJ1634">
        <f t="shared" si="257"/>
        <v>0.26</v>
      </c>
      <c r="BK1634">
        <f t="shared" si="258"/>
        <v>0.08</v>
      </c>
      <c r="BL1634">
        <f t="shared" si="259"/>
        <v>39.999999999999858</v>
      </c>
    </row>
    <row r="1635" spans="1:64" x14ac:dyDescent="0.2">
      <c r="A1635" s="1">
        <v>1633</v>
      </c>
      <c r="B1635" s="7" t="s">
        <v>51</v>
      </c>
      <c r="C1635" s="3">
        <v>39977</v>
      </c>
      <c r="D1635" s="4" t="s">
        <v>627</v>
      </c>
      <c r="E1635" s="4" t="s">
        <v>177</v>
      </c>
      <c r="F1635" s="5" t="str">
        <f t="shared" si="250"/>
        <v>S</v>
      </c>
      <c r="G1635" s="6">
        <v>0.78472222222222221</v>
      </c>
      <c r="H1635" s="6">
        <v>0.875</v>
      </c>
      <c r="I1635" s="85">
        <f t="shared" si="251"/>
        <v>130.00000000000003</v>
      </c>
      <c r="J1635" s="86">
        <f>I1635*Segmentos!$D$7*(AH1635%)*IF(ISNUMBER(AI1635),AI1635%,0)</f>
        <v>1922700.0000000005</v>
      </c>
      <c r="K1635" s="86">
        <f>I1635*Segmentos!$D$7*(AL1635%)*IF(ISNUMBER(AM1635),AM1635%,0)</f>
        <v>2863224.0000000014</v>
      </c>
      <c r="L1635" s="4"/>
      <c r="M1635" s="2">
        <v>4.66</v>
      </c>
      <c r="N1635" s="2">
        <v>15.9</v>
      </c>
      <c r="O1635" s="2">
        <v>29.3</v>
      </c>
      <c r="P1635" s="2">
        <v>83.733000000000004</v>
      </c>
      <c r="Q1635" s="2">
        <v>1.65</v>
      </c>
      <c r="R1635" s="2">
        <v>8.9</v>
      </c>
      <c r="S1635" s="2">
        <v>18.600000000000001</v>
      </c>
      <c r="T1635" s="2">
        <v>4.9429999999999996</v>
      </c>
      <c r="U1635" s="2">
        <v>3.27</v>
      </c>
      <c r="V1635" s="2">
        <v>12.3</v>
      </c>
      <c r="W1635" s="2">
        <v>26.6</v>
      </c>
      <c r="X1635" s="2">
        <v>12.3279</v>
      </c>
      <c r="Y1635" s="2">
        <v>3.69</v>
      </c>
      <c r="Z1635" s="2">
        <v>13.7</v>
      </c>
      <c r="AA1635" s="2">
        <v>27</v>
      </c>
      <c r="AB1635" s="2">
        <v>19.6099</v>
      </c>
      <c r="AC1635" s="2">
        <v>7.93</v>
      </c>
      <c r="AD1635" s="2">
        <v>23.8</v>
      </c>
      <c r="AE1635" s="2">
        <v>33.4</v>
      </c>
      <c r="AF1635" s="2">
        <v>46.852200000000003</v>
      </c>
      <c r="AG1635" s="20">
        <v>3.71</v>
      </c>
      <c r="AH1635" s="20">
        <v>14.5</v>
      </c>
      <c r="AI1635" s="20">
        <v>25.5</v>
      </c>
      <c r="AJ1635" s="20">
        <v>31.630800000000001</v>
      </c>
      <c r="AK1635" s="18">
        <v>5.51</v>
      </c>
      <c r="AL1635" s="18">
        <v>17.100000000000001</v>
      </c>
      <c r="AM1635" s="18">
        <v>32.200000000000003</v>
      </c>
      <c r="AN1635" s="18">
        <v>52.102200000000003</v>
      </c>
      <c r="AO1635" s="2">
        <v>1.66</v>
      </c>
      <c r="AP1635" s="2">
        <v>9.4</v>
      </c>
      <c r="AQ1635" s="2">
        <v>17.7</v>
      </c>
      <c r="AR1635" s="2">
        <v>3.2706</v>
      </c>
      <c r="AS1635" s="2">
        <v>3.58</v>
      </c>
      <c r="AT1635" s="2">
        <v>12.8</v>
      </c>
      <c r="AU1635" s="2">
        <v>27.9</v>
      </c>
      <c r="AV1635" s="2">
        <v>14.1716</v>
      </c>
      <c r="AW1635" s="2">
        <v>4.62</v>
      </c>
      <c r="AX1635" s="2">
        <v>17.100000000000001</v>
      </c>
      <c r="AY1635" s="2">
        <v>27</v>
      </c>
      <c r="AZ1635" s="2">
        <v>23.908200000000001</v>
      </c>
      <c r="BA1635" s="2">
        <v>6.15</v>
      </c>
      <c r="BB1635" s="2">
        <v>18.600000000000001</v>
      </c>
      <c r="BC1635" s="2">
        <v>33.1</v>
      </c>
      <c r="BD1635" s="2">
        <v>42.382599999999996</v>
      </c>
      <c r="BE1635" s="4" t="str">
        <f t="shared" si="252"/>
        <v>ABURRIDO</v>
      </c>
      <c r="BF1635" s="4">
        <f t="shared" si="253"/>
        <v>4.4010000000000007</v>
      </c>
      <c r="BG1635">
        <f t="shared" si="254"/>
        <v>1.66</v>
      </c>
      <c r="BH1635">
        <f t="shared" si="255"/>
        <v>3.58</v>
      </c>
      <c r="BI1635">
        <f t="shared" si="256"/>
        <v>6.15</v>
      </c>
      <c r="BJ1635">
        <f t="shared" si="257"/>
        <v>5.51</v>
      </c>
      <c r="BK1635">
        <f t="shared" si="258"/>
        <v>3.71</v>
      </c>
      <c r="BL1635">
        <f t="shared" si="259"/>
        <v>60563.100000000013</v>
      </c>
    </row>
    <row r="1636" spans="1:64" x14ac:dyDescent="0.2">
      <c r="A1636" s="1">
        <v>1634</v>
      </c>
      <c r="B1636" s="7" t="s">
        <v>66</v>
      </c>
      <c r="C1636" s="3">
        <v>39977</v>
      </c>
      <c r="D1636" s="4" t="s">
        <v>628</v>
      </c>
      <c r="E1636" s="4" t="s">
        <v>168</v>
      </c>
      <c r="F1636" s="5" t="str">
        <f t="shared" si="250"/>
        <v>S</v>
      </c>
      <c r="G1636" s="6">
        <v>0.83680555555555547</v>
      </c>
      <c r="H1636" s="6">
        <v>0.91388888888888886</v>
      </c>
      <c r="I1636" s="85">
        <f t="shared" si="251"/>
        <v>111.00000000000009</v>
      </c>
      <c r="J1636" s="86">
        <f>I1636*Segmentos!$D$7*(AH1636%)*IF(ISNUMBER(AI1636),AI1636%,0)</f>
        <v>1082827.2000000009</v>
      </c>
      <c r="K1636" s="86">
        <f>I1636*Segmentos!$D$7*(AL1636%)*IF(ISNUMBER(AM1636),AM1636%,0)</f>
        <v>1133088.0000000012</v>
      </c>
      <c r="L1636" s="4" t="s">
        <v>396</v>
      </c>
      <c r="M1636" s="2">
        <v>2.5</v>
      </c>
      <c r="N1636" s="2">
        <v>7.4</v>
      </c>
      <c r="O1636" s="2">
        <v>33.9</v>
      </c>
      <c r="P1636" s="2">
        <v>78.181200000000004</v>
      </c>
      <c r="Q1636" s="2">
        <v>1.86</v>
      </c>
      <c r="R1636" s="2">
        <v>3.9</v>
      </c>
      <c r="S1636" s="2">
        <v>47.6</v>
      </c>
      <c r="T1636" s="2">
        <v>9.7210999999999999</v>
      </c>
      <c r="U1636" s="2">
        <v>2.4700000000000002</v>
      </c>
      <c r="V1636" s="2">
        <v>7.4</v>
      </c>
      <c r="W1636" s="2">
        <v>33.4</v>
      </c>
      <c r="X1636" s="2">
        <v>16.202999999999999</v>
      </c>
      <c r="Y1636" s="2">
        <v>3.85</v>
      </c>
      <c r="Z1636" s="2">
        <v>10.4</v>
      </c>
      <c r="AA1636" s="2">
        <v>37.1</v>
      </c>
      <c r="AB1636" s="2">
        <v>35.561799999999998</v>
      </c>
      <c r="AC1636" s="2">
        <v>1.63</v>
      </c>
      <c r="AD1636" s="2">
        <v>6.4</v>
      </c>
      <c r="AE1636" s="2">
        <v>25.3</v>
      </c>
      <c r="AF1636" s="2">
        <v>16.6953</v>
      </c>
      <c r="AG1636" s="20">
        <v>2.4500000000000002</v>
      </c>
      <c r="AH1636" s="20">
        <v>6.7</v>
      </c>
      <c r="AI1636" s="20">
        <v>36.4</v>
      </c>
      <c r="AJ1636" s="20">
        <v>36.3247</v>
      </c>
      <c r="AK1636" s="18">
        <v>2.54</v>
      </c>
      <c r="AL1636" s="18">
        <v>8</v>
      </c>
      <c r="AM1636" s="18">
        <v>31.9</v>
      </c>
      <c r="AN1636" s="18">
        <v>41.856499999999997</v>
      </c>
      <c r="AO1636" s="2">
        <v>0.57999999999999996</v>
      </c>
      <c r="AP1636" s="2">
        <v>3.8</v>
      </c>
      <c r="AQ1636" s="2">
        <v>15.2</v>
      </c>
      <c r="AR1636" s="2">
        <v>1.9709000000000001</v>
      </c>
      <c r="AS1636" s="2">
        <v>2.94</v>
      </c>
      <c r="AT1636" s="2">
        <v>7</v>
      </c>
      <c r="AU1636" s="2">
        <v>41.8</v>
      </c>
      <c r="AV1636" s="2">
        <v>20.255099999999999</v>
      </c>
      <c r="AW1636" s="2">
        <v>1.86</v>
      </c>
      <c r="AX1636" s="2">
        <v>5.6</v>
      </c>
      <c r="AY1636" s="2">
        <v>33.299999999999997</v>
      </c>
      <c r="AZ1636" s="2">
        <v>16.764600000000002</v>
      </c>
      <c r="BA1636" s="2">
        <v>3.27</v>
      </c>
      <c r="BB1636" s="2">
        <v>9.9</v>
      </c>
      <c r="BC1636" s="2">
        <v>32.9</v>
      </c>
      <c r="BD1636" s="2">
        <v>39.190600000000003</v>
      </c>
      <c r="BE1636" s="4" t="str">
        <f t="shared" si="252"/>
        <v>ABURRIDO</v>
      </c>
      <c r="BF1636" s="4">
        <f t="shared" si="253"/>
        <v>2.7158000000000002</v>
      </c>
      <c r="BG1636">
        <f t="shared" si="254"/>
        <v>0.57999999999999996</v>
      </c>
      <c r="BH1636">
        <f t="shared" si="255"/>
        <v>2.94</v>
      </c>
      <c r="BI1636">
        <f t="shared" si="256"/>
        <v>3.27</v>
      </c>
      <c r="BJ1636">
        <f t="shared" si="257"/>
        <v>2.54</v>
      </c>
      <c r="BK1636">
        <f t="shared" si="258"/>
        <v>2.4500000000000002</v>
      </c>
      <c r="BL1636">
        <f t="shared" si="259"/>
        <v>27845.460000000021</v>
      </c>
    </row>
    <row r="1637" spans="1:64" x14ac:dyDescent="0.2">
      <c r="A1637" s="1">
        <v>1635</v>
      </c>
      <c r="B1637" s="7" t="s">
        <v>54</v>
      </c>
      <c r="C1637" s="3">
        <v>39977</v>
      </c>
      <c r="D1637" s="4" t="s">
        <v>3</v>
      </c>
      <c r="E1637" s="4" t="s">
        <v>179</v>
      </c>
      <c r="F1637" s="5" t="str">
        <f t="shared" si="250"/>
        <v>S</v>
      </c>
      <c r="G1637" s="6">
        <v>0.91666666666666663</v>
      </c>
      <c r="H1637" s="6">
        <v>0.9902777777777777</v>
      </c>
      <c r="I1637" s="85">
        <f t="shared" si="251"/>
        <v>105.99999999999994</v>
      </c>
      <c r="J1637" s="86">
        <f>I1637*Segmentos!$D$7*(AH1637%)*IF(ISNUMBER(AI1637),AI1637%,0)</f>
        <v>2457673.5999999987</v>
      </c>
      <c r="K1637" s="86">
        <f>I1637*Segmentos!$D$7*(AL1637%)*IF(ISNUMBER(AM1637),AM1637%,0)</f>
        <v>2183939.1999999988</v>
      </c>
      <c r="L1637" s="4"/>
      <c r="M1637" s="2">
        <v>5.47</v>
      </c>
      <c r="N1637" s="2">
        <v>16.7</v>
      </c>
      <c r="O1637" s="2">
        <v>32.700000000000003</v>
      </c>
      <c r="P1637" s="2">
        <v>89.302099999999996</v>
      </c>
      <c r="Q1637" s="2">
        <v>3.2</v>
      </c>
      <c r="R1637" s="2">
        <v>11.8</v>
      </c>
      <c r="S1637" s="2">
        <v>27.2</v>
      </c>
      <c r="T1637" s="2">
        <v>8.7314000000000007</v>
      </c>
      <c r="U1637" s="2">
        <v>1.95</v>
      </c>
      <c r="V1637" s="2">
        <v>10.6</v>
      </c>
      <c r="W1637" s="2">
        <v>18.3</v>
      </c>
      <c r="X1637" s="2">
        <v>6.6726999999999999</v>
      </c>
      <c r="Y1637" s="2">
        <v>6.81</v>
      </c>
      <c r="Z1637" s="2">
        <v>18.7</v>
      </c>
      <c r="AA1637" s="2">
        <v>36.4</v>
      </c>
      <c r="AB1637" s="2">
        <v>32.855800000000002</v>
      </c>
      <c r="AC1637" s="2">
        <v>7.65</v>
      </c>
      <c r="AD1637" s="2">
        <v>21.4</v>
      </c>
      <c r="AE1637" s="2">
        <v>35.700000000000003</v>
      </c>
      <c r="AF1637" s="2">
        <v>41.042099999999998</v>
      </c>
      <c r="AG1637" s="20">
        <v>5.82</v>
      </c>
      <c r="AH1637" s="20">
        <v>17.2</v>
      </c>
      <c r="AI1637" s="20">
        <v>33.700000000000003</v>
      </c>
      <c r="AJ1637" s="20">
        <v>45.075800000000001</v>
      </c>
      <c r="AK1637" s="18">
        <v>5.15</v>
      </c>
      <c r="AL1637" s="18">
        <v>16.3</v>
      </c>
      <c r="AM1637" s="18">
        <v>31.6</v>
      </c>
      <c r="AN1637" s="18">
        <v>44.226199999999999</v>
      </c>
      <c r="AO1637" s="2">
        <v>3.28</v>
      </c>
      <c r="AP1637" s="2">
        <v>12.7</v>
      </c>
      <c r="AQ1637" s="2">
        <v>25.8</v>
      </c>
      <c r="AR1637" s="2">
        <v>5.8521999999999998</v>
      </c>
      <c r="AS1637" s="2">
        <v>5.66</v>
      </c>
      <c r="AT1637" s="2">
        <v>16</v>
      </c>
      <c r="AU1637" s="2">
        <v>35.4</v>
      </c>
      <c r="AV1637" s="2">
        <v>20.3626</v>
      </c>
      <c r="AW1637" s="2">
        <v>4.43</v>
      </c>
      <c r="AX1637" s="2">
        <v>15</v>
      </c>
      <c r="AY1637" s="2">
        <v>29.6</v>
      </c>
      <c r="AZ1637" s="2">
        <v>20.810500000000001</v>
      </c>
      <c r="BA1637" s="2">
        <v>6.76</v>
      </c>
      <c r="BB1637" s="2">
        <v>19.7</v>
      </c>
      <c r="BC1637" s="2">
        <v>34.4</v>
      </c>
      <c r="BD1637" s="2">
        <v>42.276699999999998</v>
      </c>
      <c r="BE1637" s="4" t="str">
        <f t="shared" si="252"/>
        <v>ABURRIDO</v>
      </c>
      <c r="BF1637" s="4">
        <f t="shared" si="253"/>
        <v>5.7035999999999998</v>
      </c>
      <c r="BG1637">
        <f t="shared" si="254"/>
        <v>3.28</v>
      </c>
      <c r="BH1637">
        <f t="shared" si="255"/>
        <v>5.66</v>
      </c>
      <c r="BI1637">
        <f t="shared" si="256"/>
        <v>6.76</v>
      </c>
      <c r="BJ1637">
        <f t="shared" si="257"/>
        <v>5.15</v>
      </c>
      <c r="BK1637">
        <f t="shared" si="258"/>
        <v>5.82</v>
      </c>
      <c r="BL1637">
        <f t="shared" si="259"/>
        <v>57885.539999999972</v>
      </c>
    </row>
    <row r="1638" spans="1:64" x14ac:dyDescent="0.2">
      <c r="A1638" s="1">
        <v>1636</v>
      </c>
      <c r="B1638" s="7" t="s">
        <v>19</v>
      </c>
      <c r="C1638" s="3">
        <v>39977</v>
      </c>
      <c r="D1638" s="4" t="s">
        <v>17</v>
      </c>
      <c r="E1638" s="4" t="s">
        <v>166</v>
      </c>
      <c r="F1638" s="5" t="str">
        <f t="shared" si="250"/>
        <v>S</v>
      </c>
      <c r="G1638" s="6">
        <v>0.9145833333333333</v>
      </c>
      <c r="H1638" s="6">
        <v>0.9159722222222223</v>
      </c>
      <c r="I1638" s="85">
        <f t="shared" si="251"/>
        <v>2.0000000000001528</v>
      </c>
      <c r="J1638" s="86">
        <f>I1638*Segmentos!$D$7*(AH1638%)*IF(ISNUMBER(AI1638),AI1638%,0)</f>
        <v>1203.2000000000919</v>
      </c>
      <c r="K1638" s="86">
        <f>I1638*Segmentos!$D$7*(AL1638%)*IF(ISNUMBER(AM1638),AM1638%,0)</f>
        <v>3048.0000000002328</v>
      </c>
      <c r="L1638" s="4"/>
      <c r="M1638" s="2">
        <v>0.28000000000000003</v>
      </c>
      <c r="N1638" s="2">
        <v>0.4</v>
      </c>
      <c r="O1638" s="2">
        <v>75.900000000000006</v>
      </c>
      <c r="P1638" s="2">
        <v>73.061999999999998</v>
      </c>
      <c r="Q1638" s="2">
        <v>0</v>
      </c>
      <c r="R1638" s="2">
        <v>0</v>
      </c>
      <c r="S1638" s="8" t="s">
        <v>577</v>
      </c>
      <c r="T1638" s="2">
        <v>0</v>
      </c>
      <c r="U1638" s="2">
        <v>0</v>
      </c>
      <c r="V1638" s="2">
        <v>0</v>
      </c>
      <c r="W1638" s="8" t="s">
        <v>577</v>
      </c>
      <c r="X1638" s="2">
        <v>0</v>
      </c>
      <c r="Y1638" s="2">
        <v>0.5</v>
      </c>
      <c r="Z1638" s="2">
        <v>0.8</v>
      </c>
      <c r="AA1638" s="2">
        <v>62.8</v>
      </c>
      <c r="AB1638" s="2">
        <v>39.167499999999997</v>
      </c>
      <c r="AC1638" s="2">
        <v>0.39</v>
      </c>
      <c r="AD1638" s="2">
        <v>0.4</v>
      </c>
      <c r="AE1638" s="2">
        <v>100</v>
      </c>
      <c r="AF1638" s="2">
        <v>33.894500000000001</v>
      </c>
      <c r="AG1638" s="20">
        <v>0.17</v>
      </c>
      <c r="AH1638" s="20">
        <v>0.2</v>
      </c>
      <c r="AI1638" s="20">
        <v>75.2</v>
      </c>
      <c r="AJ1638" s="20">
        <v>21.869599999999998</v>
      </c>
      <c r="AK1638" s="18">
        <v>0.37</v>
      </c>
      <c r="AL1638" s="18">
        <v>0.5</v>
      </c>
      <c r="AM1638" s="18">
        <v>76.2</v>
      </c>
      <c r="AN1638" s="18">
        <v>51.192399999999999</v>
      </c>
      <c r="AO1638" s="2">
        <v>0.59</v>
      </c>
      <c r="AP1638" s="2">
        <v>0.6</v>
      </c>
      <c r="AQ1638" s="2">
        <v>100</v>
      </c>
      <c r="AR1638" s="2">
        <v>17.0593</v>
      </c>
      <c r="AS1638" s="2">
        <v>0</v>
      </c>
      <c r="AT1638" s="2">
        <v>0</v>
      </c>
      <c r="AU1638" s="8" t="s">
        <v>577</v>
      </c>
      <c r="AV1638" s="2">
        <v>0</v>
      </c>
      <c r="AW1638" s="2">
        <v>0.74</v>
      </c>
      <c r="AX1638" s="2">
        <v>1</v>
      </c>
      <c r="AY1638" s="2">
        <v>70.7</v>
      </c>
      <c r="AZ1638" s="2">
        <v>56.002800000000001</v>
      </c>
      <c r="BA1638" s="2">
        <v>0</v>
      </c>
      <c r="BB1638" s="2">
        <v>0</v>
      </c>
      <c r="BC1638" s="8" t="s">
        <v>577</v>
      </c>
      <c r="BD1638" s="2">
        <v>0</v>
      </c>
      <c r="BE1638" s="4" t="str">
        <f t="shared" si="252"/>
        <v>NO APLICA</v>
      </c>
      <c r="BF1638" s="4">
        <f t="shared" si="253"/>
        <v>0.33899999999999997</v>
      </c>
      <c r="BG1638">
        <f t="shared" si="254"/>
        <v>0.59</v>
      </c>
      <c r="BH1638">
        <f t="shared" si="255"/>
        <v>0</v>
      </c>
      <c r="BI1638">
        <f t="shared" si="256"/>
        <v>0.74</v>
      </c>
      <c r="BJ1638">
        <f t="shared" si="257"/>
        <v>0.37</v>
      </c>
      <c r="BK1638">
        <f t="shared" si="258"/>
        <v>0.17</v>
      </c>
      <c r="BL1638">
        <f t="shared" si="259"/>
        <v>60.720000000004646</v>
      </c>
    </row>
    <row r="1639" spans="1:64" x14ac:dyDescent="0.2">
      <c r="A1639" s="1">
        <v>1637</v>
      </c>
      <c r="B1639" s="7" t="s">
        <v>2</v>
      </c>
      <c r="C1639" s="3">
        <v>39977</v>
      </c>
      <c r="D1639" s="4" t="s">
        <v>627</v>
      </c>
      <c r="E1639" s="4" t="s">
        <v>164</v>
      </c>
      <c r="F1639" s="5" t="str">
        <f t="shared" si="250"/>
        <v>S</v>
      </c>
      <c r="G1639" s="6">
        <v>0.875</v>
      </c>
      <c r="H1639" s="6">
        <v>0.9145833333333333</v>
      </c>
      <c r="I1639" s="85">
        <f t="shared" si="251"/>
        <v>56.999999999999957</v>
      </c>
      <c r="J1639" s="86">
        <f>I1639*Segmentos!$D$7*(AH1639%)*IF(ISNUMBER(AI1639),AI1639%,0)</f>
        <v>1043441.9999999991</v>
      </c>
      <c r="K1639" s="86">
        <f>I1639*Segmentos!$D$7*(AL1639%)*IF(ISNUMBER(AM1639),AM1639%,0)</f>
        <v>975269.99999999907</v>
      </c>
      <c r="L1639" s="4"/>
      <c r="M1639" s="2">
        <v>4.41</v>
      </c>
      <c r="N1639" s="2">
        <v>14</v>
      </c>
      <c r="O1639" s="2">
        <v>31.5</v>
      </c>
      <c r="P1639" s="2">
        <v>91.339299999999994</v>
      </c>
      <c r="Q1639" s="2">
        <v>2.64</v>
      </c>
      <c r="R1639" s="2">
        <v>5.7</v>
      </c>
      <c r="S1639" s="2">
        <v>46</v>
      </c>
      <c r="T1639" s="2">
        <v>9.1175999999999995</v>
      </c>
      <c r="U1639" s="2">
        <v>3.49</v>
      </c>
      <c r="V1639" s="2">
        <v>10</v>
      </c>
      <c r="W1639" s="2">
        <v>34.799999999999997</v>
      </c>
      <c r="X1639" s="2">
        <v>15.171799999999999</v>
      </c>
      <c r="Y1639" s="2">
        <v>2.34</v>
      </c>
      <c r="Z1639" s="2">
        <v>12.9</v>
      </c>
      <c r="AA1639" s="2">
        <v>18.100000000000001</v>
      </c>
      <c r="AB1639" s="2">
        <v>14.3187</v>
      </c>
      <c r="AC1639" s="2">
        <v>7.75</v>
      </c>
      <c r="AD1639" s="2">
        <v>21.6</v>
      </c>
      <c r="AE1639" s="2">
        <v>35.799999999999997</v>
      </c>
      <c r="AF1639" s="2">
        <v>52.731200000000001</v>
      </c>
      <c r="AG1639" s="20">
        <v>4.5599999999999996</v>
      </c>
      <c r="AH1639" s="20">
        <v>13.5</v>
      </c>
      <c r="AI1639" s="20">
        <v>33.9</v>
      </c>
      <c r="AJ1639" s="20">
        <v>44.8553</v>
      </c>
      <c r="AK1639" s="18">
        <v>4.2699999999999996</v>
      </c>
      <c r="AL1639" s="18">
        <v>14.5</v>
      </c>
      <c r="AM1639" s="18">
        <v>29.5</v>
      </c>
      <c r="AN1639" s="18">
        <v>46.484000000000002</v>
      </c>
      <c r="AO1639" s="2">
        <v>2.75</v>
      </c>
      <c r="AP1639" s="2">
        <v>10.5</v>
      </c>
      <c r="AQ1639" s="2">
        <v>26.2</v>
      </c>
      <c r="AR1639" s="2">
        <v>6.2404999999999999</v>
      </c>
      <c r="AS1639" s="2">
        <v>4.6900000000000004</v>
      </c>
      <c r="AT1639" s="2">
        <v>13.4</v>
      </c>
      <c r="AU1639" s="2">
        <v>35.1</v>
      </c>
      <c r="AV1639" s="2">
        <v>21.4312</v>
      </c>
      <c r="AW1639" s="2">
        <v>4.82</v>
      </c>
      <c r="AX1639" s="2">
        <v>16.100000000000001</v>
      </c>
      <c r="AY1639" s="2">
        <v>30</v>
      </c>
      <c r="AZ1639" s="2">
        <v>28.7212</v>
      </c>
      <c r="BA1639" s="2">
        <v>4.4000000000000004</v>
      </c>
      <c r="BB1639" s="2">
        <v>13.8</v>
      </c>
      <c r="BC1639" s="2">
        <v>32</v>
      </c>
      <c r="BD1639" s="2">
        <v>34.946399999999997</v>
      </c>
      <c r="BE1639" s="4" t="str">
        <f t="shared" si="252"/>
        <v>NO APLICA</v>
      </c>
      <c r="BF1639" s="4">
        <f t="shared" si="253"/>
        <v>4.4742000000000006</v>
      </c>
      <c r="BG1639">
        <f t="shared" si="254"/>
        <v>2.75</v>
      </c>
      <c r="BH1639">
        <f t="shared" si="255"/>
        <v>4.6900000000000004</v>
      </c>
      <c r="BI1639">
        <f t="shared" si="256"/>
        <v>4.82</v>
      </c>
      <c r="BJ1639">
        <f t="shared" si="257"/>
        <v>4.2699999999999996</v>
      </c>
      <c r="BK1639">
        <f t="shared" si="258"/>
        <v>4.5599999999999996</v>
      </c>
      <c r="BL1639">
        <f t="shared" si="259"/>
        <v>25136.999999999982</v>
      </c>
    </row>
    <row r="1640" spans="1:64" x14ac:dyDescent="0.2">
      <c r="A1640" s="1">
        <v>1638</v>
      </c>
      <c r="B1640" s="7" t="s">
        <v>16</v>
      </c>
      <c r="C1640" s="3">
        <v>39977</v>
      </c>
      <c r="D1640" s="4" t="s">
        <v>626</v>
      </c>
      <c r="E1640" s="4" t="s">
        <v>166</v>
      </c>
      <c r="F1640" s="5" t="str">
        <f t="shared" si="250"/>
        <v>S</v>
      </c>
      <c r="G1640" s="6">
        <v>0.9159722222222223</v>
      </c>
      <c r="H1640" s="6">
        <v>0.9194444444444444</v>
      </c>
      <c r="I1640" s="85">
        <f t="shared" si="251"/>
        <v>4.9999999999998224</v>
      </c>
      <c r="J1640" s="86">
        <f>I1640*Segmentos!$D$7*(AH1640%)*IF(ISNUMBER(AI1640),AI1640%,0)</f>
        <v>97439.999999996551</v>
      </c>
      <c r="K1640" s="86">
        <f>I1640*Segmentos!$D$7*(AL1640%)*IF(ISNUMBER(AM1640),AM1640%,0)</f>
        <v>144335.99999999488</v>
      </c>
      <c r="L1640" s="4"/>
      <c r="M1640" s="2">
        <v>6.11</v>
      </c>
      <c r="N1640" s="2">
        <v>8.4</v>
      </c>
      <c r="O1640" s="2">
        <v>72.5</v>
      </c>
      <c r="P1640" s="2">
        <v>93.540599999999998</v>
      </c>
      <c r="Q1640" s="2">
        <v>3.49</v>
      </c>
      <c r="R1640" s="2">
        <v>5</v>
      </c>
      <c r="S1640" s="2">
        <v>69.2</v>
      </c>
      <c r="T1640" s="2">
        <v>8.9041999999999994</v>
      </c>
      <c r="U1640" s="2">
        <v>2.91</v>
      </c>
      <c r="V1640" s="2">
        <v>5.5</v>
      </c>
      <c r="W1640" s="2">
        <v>52.8</v>
      </c>
      <c r="X1640" s="2">
        <v>9.3239999999999998</v>
      </c>
      <c r="Y1640" s="2">
        <v>5.85</v>
      </c>
      <c r="Z1640" s="2">
        <v>8.5</v>
      </c>
      <c r="AA1640" s="2">
        <v>68.900000000000006</v>
      </c>
      <c r="AB1640" s="2">
        <v>26.4237</v>
      </c>
      <c r="AC1640" s="2">
        <v>9.73</v>
      </c>
      <c r="AD1640" s="2">
        <v>12</v>
      </c>
      <c r="AE1640" s="2">
        <v>81.3</v>
      </c>
      <c r="AF1640" s="2">
        <v>48.8887</v>
      </c>
      <c r="AG1640" s="20">
        <v>4.88</v>
      </c>
      <c r="AH1640" s="20">
        <v>7</v>
      </c>
      <c r="AI1640" s="20">
        <v>69.599999999999994</v>
      </c>
      <c r="AJ1640" s="20">
        <v>35.456099999999999</v>
      </c>
      <c r="AK1640" s="18">
        <v>7.22</v>
      </c>
      <c r="AL1640" s="18">
        <v>9.6999999999999993</v>
      </c>
      <c r="AM1640" s="18">
        <v>74.400000000000006</v>
      </c>
      <c r="AN1640" s="18">
        <v>58.084499999999998</v>
      </c>
      <c r="AO1640" s="2">
        <v>5.43</v>
      </c>
      <c r="AP1640" s="2">
        <v>7.8</v>
      </c>
      <c r="AQ1640" s="2">
        <v>69.8</v>
      </c>
      <c r="AR1640" s="2">
        <v>9.0789000000000009</v>
      </c>
      <c r="AS1640" s="2">
        <v>4.6900000000000004</v>
      </c>
      <c r="AT1640" s="2">
        <v>6.8</v>
      </c>
      <c r="AU1640" s="2">
        <v>69.400000000000006</v>
      </c>
      <c r="AV1640" s="2">
        <v>15.8148</v>
      </c>
      <c r="AW1640" s="2">
        <v>4.79</v>
      </c>
      <c r="AX1640" s="2">
        <v>5.8</v>
      </c>
      <c r="AY1640" s="2">
        <v>83</v>
      </c>
      <c r="AZ1640" s="2">
        <v>21.065300000000001</v>
      </c>
      <c r="BA1640" s="2">
        <v>8.1199999999999992</v>
      </c>
      <c r="BB1640" s="2">
        <v>11.6</v>
      </c>
      <c r="BC1640" s="2">
        <v>70.099999999999994</v>
      </c>
      <c r="BD1640" s="2">
        <v>47.581600000000002</v>
      </c>
      <c r="BE1640" s="4" t="str">
        <f t="shared" si="252"/>
        <v>NO APLICA</v>
      </c>
      <c r="BF1640" s="4">
        <f t="shared" si="253"/>
        <v>6.1117999999999997</v>
      </c>
      <c r="BG1640">
        <f t="shared" si="254"/>
        <v>5.43</v>
      </c>
      <c r="BH1640">
        <f t="shared" si="255"/>
        <v>4.6900000000000004</v>
      </c>
      <c r="BI1640">
        <f t="shared" si="256"/>
        <v>8.1199999999999992</v>
      </c>
      <c r="BJ1640">
        <f t="shared" si="257"/>
        <v>7.22</v>
      </c>
      <c r="BK1640">
        <f t="shared" si="258"/>
        <v>4.88</v>
      </c>
      <c r="BL1640">
        <f t="shared" si="259"/>
        <v>3044.9999999998918</v>
      </c>
    </row>
    <row r="1641" spans="1:64" x14ac:dyDescent="0.2">
      <c r="A1641" s="1">
        <v>1639</v>
      </c>
      <c r="B1641" s="7" t="s">
        <v>72</v>
      </c>
      <c r="C1641" s="3">
        <v>39977</v>
      </c>
      <c r="D1641" s="4" t="s">
        <v>629</v>
      </c>
      <c r="E1641" s="4" t="s">
        <v>175</v>
      </c>
      <c r="F1641" s="5" t="str">
        <f t="shared" si="250"/>
        <v>S</v>
      </c>
      <c r="G1641" s="6">
        <v>0.90277777777777779</v>
      </c>
      <c r="H1641" s="6">
        <v>0.92291666666666661</v>
      </c>
      <c r="I1641" s="85">
        <f t="shared" si="251"/>
        <v>28.999999999999897</v>
      </c>
      <c r="J1641" s="86">
        <f>I1641*Segmentos!$D$7*(AH1641%)*IF(ISNUMBER(AI1641),AI1641%,0)</f>
        <v>36017.999999999869</v>
      </c>
      <c r="K1641" s="86">
        <f>I1641*Segmentos!$D$7*(AL1641%)*IF(ISNUMBER(AM1641),AM1641%,0)</f>
        <v>45425.599999999853</v>
      </c>
      <c r="L1641" s="4"/>
      <c r="M1641" s="2">
        <v>0.36</v>
      </c>
      <c r="N1641" s="2">
        <v>1.9</v>
      </c>
      <c r="O1641" s="2">
        <v>18.899999999999999</v>
      </c>
      <c r="P1641" s="2">
        <v>74.096199999999996</v>
      </c>
      <c r="Q1641" s="2">
        <v>0.01</v>
      </c>
      <c r="R1641" s="2">
        <v>0.1</v>
      </c>
      <c r="S1641" s="2">
        <v>10.3</v>
      </c>
      <c r="T1641" s="2">
        <v>0.19889999999999999</v>
      </c>
      <c r="U1641" s="2">
        <v>0.13</v>
      </c>
      <c r="V1641" s="2">
        <v>0.8</v>
      </c>
      <c r="W1641" s="2">
        <v>16.399999999999999</v>
      </c>
      <c r="X1641" s="2">
        <v>5.7675000000000001</v>
      </c>
      <c r="Y1641" s="2">
        <v>0.63</v>
      </c>
      <c r="Z1641" s="2">
        <v>3.1</v>
      </c>
      <c r="AA1641" s="2">
        <v>20.2</v>
      </c>
      <c r="AB1641" s="2">
        <v>38.787999999999997</v>
      </c>
      <c r="AC1641" s="2">
        <v>0.43</v>
      </c>
      <c r="AD1641" s="2">
        <v>2.4</v>
      </c>
      <c r="AE1641" s="2">
        <v>18</v>
      </c>
      <c r="AF1641" s="2">
        <v>29.341799999999999</v>
      </c>
      <c r="AG1641" s="20">
        <v>0.31</v>
      </c>
      <c r="AH1641" s="20">
        <v>1.5</v>
      </c>
      <c r="AI1641" s="20">
        <v>20.7</v>
      </c>
      <c r="AJ1641" s="20">
        <v>30.393999999999998</v>
      </c>
      <c r="AK1641" s="18">
        <v>0.4</v>
      </c>
      <c r="AL1641" s="18">
        <v>2.2000000000000002</v>
      </c>
      <c r="AM1641" s="18">
        <v>17.8</v>
      </c>
      <c r="AN1641" s="18">
        <v>43.702199999999998</v>
      </c>
      <c r="AO1641" s="2">
        <v>0.21</v>
      </c>
      <c r="AP1641" s="2">
        <v>0.4</v>
      </c>
      <c r="AQ1641" s="2">
        <v>57.6</v>
      </c>
      <c r="AR1641" s="2">
        <v>4.8929</v>
      </c>
      <c r="AS1641" s="2">
        <v>0.1</v>
      </c>
      <c r="AT1641" s="2">
        <v>1.1000000000000001</v>
      </c>
      <c r="AU1641" s="2">
        <v>9.6</v>
      </c>
      <c r="AV1641" s="2">
        <v>4.7845000000000004</v>
      </c>
      <c r="AW1641" s="2">
        <v>0.28000000000000003</v>
      </c>
      <c r="AX1641" s="2">
        <v>1.6</v>
      </c>
      <c r="AY1641" s="2">
        <v>18</v>
      </c>
      <c r="AZ1641" s="2">
        <v>16.941299999999998</v>
      </c>
      <c r="BA1641" s="2">
        <v>0.59</v>
      </c>
      <c r="BB1641" s="2">
        <v>3</v>
      </c>
      <c r="BC1641" s="2">
        <v>19.8</v>
      </c>
      <c r="BD1641" s="2">
        <v>47.477499999999999</v>
      </c>
      <c r="BE1641" s="4" t="str">
        <f t="shared" si="252"/>
        <v>NO APLICA</v>
      </c>
      <c r="BF1641" s="4">
        <f t="shared" si="253"/>
        <v>0.31079999999999997</v>
      </c>
      <c r="BG1641">
        <f t="shared" si="254"/>
        <v>0.21</v>
      </c>
      <c r="BH1641">
        <f t="shared" si="255"/>
        <v>0.1</v>
      </c>
      <c r="BI1641">
        <f t="shared" si="256"/>
        <v>0.59</v>
      </c>
      <c r="BJ1641">
        <f t="shared" si="257"/>
        <v>0.4</v>
      </c>
      <c r="BK1641">
        <f t="shared" si="258"/>
        <v>0.31</v>
      </c>
      <c r="BL1641">
        <f t="shared" si="259"/>
        <v>1041.3899999999962</v>
      </c>
    </row>
    <row r="1642" spans="1:64" x14ac:dyDescent="0.2">
      <c r="A1642" s="1">
        <v>1640</v>
      </c>
      <c r="B1642" s="7" t="s">
        <v>39</v>
      </c>
      <c r="C1642" s="3">
        <v>39978</v>
      </c>
      <c r="D1642" s="4" t="s">
        <v>627</v>
      </c>
      <c r="E1642" s="4" t="s">
        <v>174</v>
      </c>
      <c r="F1642" s="5" t="str">
        <f t="shared" si="250"/>
        <v>D</v>
      </c>
      <c r="G1642" s="6">
        <v>0.91736111111111107</v>
      </c>
      <c r="H1642" s="6">
        <v>2.2222222222222223E-2</v>
      </c>
      <c r="I1642" s="85">
        <f t="shared" si="251"/>
        <v>151.00000000000006</v>
      </c>
      <c r="J1642" s="86">
        <f>I1642*Segmentos!$D$7*(AH1642%)*IF(ISNUMBER(AI1642),AI1642%,0)</f>
        <v>3153182.0000000009</v>
      </c>
      <c r="K1642" s="86">
        <f>I1642*Segmentos!$D$7*(AL1642%)*IF(ISNUMBER(AM1642),AM1642%,0)</f>
        <v>6175296.0000000009</v>
      </c>
      <c r="L1642" s="4"/>
      <c r="M1642" s="2">
        <v>7.85</v>
      </c>
      <c r="N1642" s="2">
        <v>27.5</v>
      </c>
      <c r="O1642" s="2">
        <v>28.5</v>
      </c>
      <c r="P1642" s="2">
        <v>86.536699999999996</v>
      </c>
      <c r="Q1642" s="2">
        <v>6.1</v>
      </c>
      <c r="R1642" s="2">
        <v>22.9</v>
      </c>
      <c r="S1642" s="2">
        <v>26.6</v>
      </c>
      <c r="T1642" s="2">
        <v>11.223699999999999</v>
      </c>
      <c r="U1642" s="2">
        <v>4.5199999999999996</v>
      </c>
      <c r="V1642" s="2">
        <v>26</v>
      </c>
      <c r="W1642" s="2">
        <v>17.399999999999999</v>
      </c>
      <c r="X1642" s="2">
        <v>10.4453</v>
      </c>
      <c r="Y1642" s="2">
        <v>8.43</v>
      </c>
      <c r="Z1642" s="2">
        <v>27.6</v>
      </c>
      <c r="AA1642" s="2">
        <v>30.6</v>
      </c>
      <c r="AB1642" s="2">
        <v>27.4283</v>
      </c>
      <c r="AC1642" s="2">
        <v>10.35</v>
      </c>
      <c r="AD1642" s="2">
        <v>30.7</v>
      </c>
      <c r="AE1642" s="2">
        <v>33.700000000000003</v>
      </c>
      <c r="AF1642" s="2">
        <v>37.439399999999999</v>
      </c>
      <c r="AG1642" s="20">
        <v>5.21</v>
      </c>
      <c r="AH1642" s="20">
        <v>26.5</v>
      </c>
      <c r="AI1642" s="20">
        <v>19.7</v>
      </c>
      <c r="AJ1642" s="20">
        <v>27.2653</v>
      </c>
      <c r="AK1642" s="18">
        <v>10.23</v>
      </c>
      <c r="AL1642" s="18">
        <v>28.4</v>
      </c>
      <c r="AM1642" s="18">
        <v>36</v>
      </c>
      <c r="AN1642" s="18">
        <v>59.2714</v>
      </c>
      <c r="AO1642" s="2">
        <v>5.28</v>
      </c>
      <c r="AP1642" s="2">
        <v>25.3</v>
      </c>
      <c r="AQ1642" s="2">
        <v>20.9</v>
      </c>
      <c r="AR1642" s="2">
        <v>6.3544999999999998</v>
      </c>
      <c r="AS1642" s="2">
        <v>8.33</v>
      </c>
      <c r="AT1642" s="2">
        <v>25.7</v>
      </c>
      <c r="AU1642" s="2">
        <v>32.4</v>
      </c>
      <c r="AV1642" s="2">
        <v>20.212299999999999</v>
      </c>
      <c r="AW1642" s="2">
        <v>9.2200000000000006</v>
      </c>
      <c r="AX1642" s="2">
        <v>30.8</v>
      </c>
      <c r="AY1642" s="2">
        <v>30</v>
      </c>
      <c r="AZ1642" s="2">
        <v>29.223199999999999</v>
      </c>
      <c r="BA1642" s="2">
        <v>7.29</v>
      </c>
      <c r="BB1642" s="2">
        <v>26.7</v>
      </c>
      <c r="BC1642" s="2">
        <v>27.3</v>
      </c>
      <c r="BD1642" s="2">
        <v>30.746700000000001</v>
      </c>
      <c r="BE1642" s="4" t="str">
        <f t="shared" si="252"/>
        <v>ENTRETENIDO</v>
      </c>
      <c r="BF1642" s="4">
        <f t="shared" si="253"/>
        <v>8.2704000000000004</v>
      </c>
      <c r="BG1642">
        <f t="shared" si="254"/>
        <v>5.28</v>
      </c>
      <c r="BH1642">
        <f t="shared" si="255"/>
        <v>8.33</v>
      </c>
      <c r="BI1642">
        <f t="shared" si="256"/>
        <v>9.2200000000000006</v>
      </c>
      <c r="BJ1642">
        <f t="shared" si="257"/>
        <v>10.23</v>
      </c>
      <c r="BK1642">
        <f t="shared" si="258"/>
        <v>5.21</v>
      </c>
      <c r="BL1642">
        <f t="shared" si="259"/>
        <v>118346.25000000006</v>
      </c>
    </row>
    <row r="1643" spans="1:64" x14ac:dyDescent="0.2">
      <c r="A1643" s="1">
        <v>1641</v>
      </c>
      <c r="B1643" s="7" t="s">
        <v>77</v>
      </c>
      <c r="C1643" s="3">
        <v>39978</v>
      </c>
      <c r="D1643" s="4" t="s">
        <v>626</v>
      </c>
      <c r="E1643" s="4" t="s">
        <v>164</v>
      </c>
      <c r="F1643" s="5" t="str">
        <f t="shared" si="250"/>
        <v>D</v>
      </c>
      <c r="G1643" s="6">
        <v>0.87430555555555556</v>
      </c>
      <c r="H1643" s="6">
        <v>0.9145833333333333</v>
      </c>
      <c r="I1643" s="85">
        <f t="shared" si="251"/>
        <v>57.999999999999957</v>
      </c>
      <c r="J1643" s="86">
        <f>I1643*Segmentos!$D$7*(AH1643%)*IF(ISNUMBER(AI1643),AI1643%,0)</f>
        <v>1360819.1999999988</v>
      </c>
      <c r="K1643" s="86">
        <f>I1643*Segmentos!$D$7*(AL1643%)*IF(ISNUMBER(AM1643),AM1643%,0)</f>
        <v>1911447.9999999986</v>
      </c>
      <c r="L1643" s="4"/>
      <c r="M1643" s="2">
        <v>7.11</v>
      </c>
      <c r="N1643" s="2">
        <v>21.1</v>
      </c>
      <c r="O1643" s="2">
        <v>33.6</v>
      </c>
      <c r="P1643" s="2">
        <v>84.414100000000005</v>
      </c>
      <c r="Q1643" s="2">
        <v>3.46</v>
      </c>
      <c r="R1643" s="2">
        <v>9.8000000000000007</v>
      </c>
      <c r="S1643" s="2">
        <v>35.4</v>
      </c>
      <c r="T1643" s="2">
        <v>6.8453999999999997</v>
      </c>
      <c r="U1643" s="2">
        <v>5.07</v>
      </c>
      <c r="V1643" s="2">
        <v>17.5</v>
      </c>
      <c r="W1643" s="2">
        <v>28.9</v>
      </c>
      <c r="X1643" s="2">
        <v>12.6157</v>
      </c>
      <c r="Y1643" s="2">
        <v>6.47</v>
      </c>
      <c r="Z1643" s="2">
        <v>22.5</v>
      </c>
      <c r="AA1643" s="2">
        <v>28.7</v>
      </c>
      <c r="AB1643" s="2">
        <v>22.660900000000002</v>
      </c>
      <c r="AC1643" s="2">
        <v>10.85</v>
      </c>
      <c r="AD1643" s="2">
        <v>28</v>
      </c>
      <c r="AE1643" s="2">
        <v>38.700000000000003</v>
      </c>
      <c r="AF1643" s="2">
        <v>42.292099999999998</v>
      </c>
      <c r="AG1643" s="20">
        <v>5.87</v>
      </c>
      <c r="AH1643" s="20">
        <v>20.8</v>
      </c>
      <c r="AI1643" s="20">
        <v>28.2</v>
      </c>
      <c r="AJ1643" s="20">
        <v>33.060200000000002</v>
      </c>
      <c r="AK1643" s="18">
        <v>8.23</v>
      </c>
      <c r="AL1643" s="18">
        <v>21.4</v>
      </c>
      <c r="AM1643" s="18">
        <v>38.5</v>
      </c>
      <c r="AN1643" s="18">
        <v>51.3538</v>
      </c>
      <c r="AO1643" s="2">
        <v>6.33</v>
      </c>
      <c r="AP1643" s="2">
        <v>17.5</v>
      </c>
      <c r="AQ1643" s="2">
        <v>36.200000000000003</v>
      </c>
      <c r="AR1643" s="2">
        <v>8.2134</v>
      </c>
      <c r="AS1643" s="2">
        <v>6.43</v>
      </c>
      <c r="AT1643" s="2">
        <v>20.6</v>
      </c>
      <c r="AU1643" s="2">
        <v>31.3</v>
      </c>
      <c r="AV1643" s="2">
        <v>16.8264</v>
      </c>
      <c r="AW1643" s="2">
        <v>7.38</v>
      </c>
      <c r="AX1643" s="2">
        <v>21.5</v>
      </c>
      <c r="AY1643" s="2">
        <v>34.4</v>
      </c>
      <c r="AZ1643" s="2">
        <v>25.207100000000001</v>
      </c>
      <c r="BA1643" s="2">
        <v>7.52</v>
      </c>
      <c r="BB1643" s="2">
        <v>22.2</v>
      </c>
      <c r="BC1643" s="2">
        <v>33.799999999999997</v>
      </c>
      <c r="BD1643" s="2">
        <v>34.167099999999998</v>
      </c>
      <c r="BE1643" s="4" t="str">
        <f t="shared" si="252"/>
        <v>NO APLICA</v>
      </c>
      <c r="BF1643" s="4">
        <f t="shared" si="253"/>
        <v>6.9182000000000006</v>
      </c>
      <c r="BG1643">
        <f t="shared" si="254"/>
        <v>6.33</v>
      </c>
      <c r="BH1643">
        <f t="shared" si="255"/>
        <v>6.43</v>
      </c>
      <c r="BI1643">
        <f t="shared" si="256"/>
        <v>7.52</v>
      </c>
      <c r="BJ1643">
        <f t="shared" si="257"/>
        <v>8.23</v>
      </c>
      <c r="BK1643">
        <f t="shared" si="258"/>
        <v>5.87</v>
      </c>
      <c r="BL1643">
        <f t="shared" si="259"/>
        <v>41119.679999999978</v>
      </c>
    </row>
    <row r="1644" spans="1:64" x14ac:dyDescent="0.2">
      <c r="A1644" s="1">
        <v>1642</v>
      </c>
      <c r="B1644" s="7" t="s">
        <v>107</v>
      </c>
      <c r="C1644" s="3">
        <v>39978</v>
      </c>
      <c r="D1644" s="4" t="s">
        <v>626</v>
      </c>
      <c r="E1644" s="4" t="s">
        <v>176</v>
      </c>
      <c r="F1644" s="5" t="str">
        <f t="shared" si="250"/>
        <v>D</v>
      </c>
      <c r="G1644" s="6">
        <v>0.9194444444444444</v>
      </c>
      <c r="H1644" s="6">
        <v>0.99722222222222223</v>
      </c>
      <c r="I1644" s="85">
        <f t="shared" si="251"/>
        <v>112.00000000000009</v>
      </c>
      <c r="J1644" s="86">
        <f>I1644*Segmentos!$D$7*(AH1644%)*IF(ISNUMBER(AI1644),AI1644%,0)</f>
        <v>4682496.0000000037</v>
      </c>
      <c r="K1644" s="86">
        <f>I1644*Segmentos!$D$7*(AL1644%)*IF(ISNUMBER(AM1644),AM1644%,0)</f>
        <v>3941280.0000000028</v>
      </c>
      <c r="L1644" s="4"/>
      <c r="M1644" s="2">
        <v>9.58</v>
      </c>
      <c r="N1644" s="2">
        <v>28.2</v>
      </c>
      <c r="O1644" s="2">
        <v>34</v>
      </c>
      <c r="P1644" s="2">
        <v>89.407899999999998</v>
      </c>
      <c r="Q1644" s="2">
        <v>5.27</v>
      </c>
      <c r="R1644" s="2">
        <v>19.399999999999999</v>
      </c>
      <c r="S1644" s="2">
        <v>27.2</v>
      </c>
      <c r="T1644" s="2">
        <v>8.2065999999999999</v>
      </c>
      <c r="U1644" s="2">
        <v>6.78</v>
      </c>
      <c r="V1644" s="2">
        <v>23.5</v>
      </c>
      <c r="W1644" s="2">
        <v>28.8</v>
      </c>
      <c r="X1644" s="2">
        <v>13.265000000000001</v>
      </c>
      <c r="Y1644" s="2">
        <v>10.87</v>
      </c>
      <c r="Z1644" s="2">
        <v>30.9</v>
      </c>
      <c r="AA1644" s="2">
        <v>35.200000000000003</v>
      </c>
      <c r="AB1644" s="2">
        <v>29.934999999999999</v>
      </c>
      <c r="AC1644" s="2">
        <v>12.41</v>
      </c>
      <c r="AD1644" s="2">
        <v>33.299999999999997</v>
      </c>
      <c r="AE1644" s="2">
        <v>37.299999999999997</v>
      </c>
      <c r="AF1644" s="2">
        <v>38.001199999999997</v>
      </c>
      <c r="AG1644" s="20">
        <v>10.43</v>
      </c>
      <c r="AH1644" s="20">
        <v>31.2</v>
      </c>
      <c r="AI1644" s="20">
        <v>33.5</v>
      </c>
      <c r="AJ1644" s="20">
        <v>46.175699999999999</v>
      </c>
      <c r="AK1644" s="18">
        <v>8.82</v>
      </c>
      <c r="AL1644" s="18">
        <v>25.5</v>
      </c>
      <c r="AM1644" s="18">
        <v>34.5</v>
      </c>
      <c r="AN1644" s="18">
        <v>43.232199999999999</v>
      </c>
      <c r="AO1644" s="2">
        <v>6.39</v>
      </c>
      <c r="AP1644" s="2">
        <v>23.9</v>
      </c>
      <c r="AQ1644" s="2">
        <v>26.7</v>
      </c>
      <c r="AR1644" s="2">
        <v>6.5132000000000003</v>
      </c>
      <c r="AS1644" s="2">
        <v>9.73</v>
      </c>
      <c r="AT1644" s="2">
        <v>28.7</v>
      </c>
      <c r="AU1644" s="2">
        <v>34</v>
      </c>
      <c r="AV1644" s="2">
        <v>19.991199999999999</v>
      </c>
      <c r="AW1644" s="2">
        <v>10.47</v>
      </c>
      <c r="AX1644" s="2">
        <v>30.5</v>
      </c>
      <c r="AY1644" s="2">
        <v>34.299999999999997</v>
      </c>
      <c r="AZ1644" s="2">
        <v>28.072700000000001</v>
      </c>
      <c r="BA1644" s="2">
        <v>9.75</v>
      </c>
      <c r="BB1644" s="2">
        <v>27.5</v>
      </c>
      <c r="BC1644" s="2">
        <v>35.5</v>
      </c>
      <c r="BD1644" s="2">
        <v>34.8307</v>
      </c>
      <c r="BE1644" s="4" t="str">
        <f t="shared" si="252"/>
        <v>ENTRETENIDO</v>
      </c>
      <c r="BF1644" s="4">
        <f t="shared" si="253"/>
        <v>9.5648</v>
      </c>
      <c r="BG1644">
        <f t="shared" si="254"/>
        <v>6.39</v>
      </c>
      <c r="BH1644">
        <f t="shared" si="255"/>
        <v>9.73</v>
      </c>
      <c r="BI1644">
        <f t="shared" si="256"/>
        <v>10.47</v>
      </c>
      <c r="BJ1644">
        <f t="shared" si="257"/>
        <v>8.82</v>
      </c>
      <c r="BK1644">
        <f t="shared" si="258"/>
        <v>10.43</v>
      </c>
      <c r="BL1644">
        <f t="shared" si="259"/>
        <v>107385.60000000008</v>
      </c>
    </row>
    <row r="1645" spans="1:64" x14ac:dyDescent="0.2">
      <c r="A1645" s="1">
        <v>1643</v>
      </c>
      <c r="B1645" s="7" t="s">
        <v>99</v>
      </c>
      <c r="C1645" s="3">
        <v>39978</v>
      </c>
      <c r="D1645" s="4" t="s">
        <v>627</v>
      </c>
      <c r="E1645" s="4" t="s">
        <v>182</v>
      </c>
      <c r="F1645" s="5" t="str">
        <f t="shared" si="250"/>
        <v>D</v>
      </c>
      <c r="G1645" s="6">
        <v>0.79027777777777775</v>
      </c>
      <c r="H1645" s="6">
        <v>0.875</v>
      </c>
      <c r="I1645" s="85">
        <f t="shared" si="251"/>
        <v>122.00000000000004</v>
      </c>
      <c r="J1645" s="86">
        <f>I1645*Segmentos!$D$7*(AH1645%)*IF(ISNUMBER(AI1645),AI1645%,0)</f>
        <v>2537697.600000001</v>
      </c>
      <c r="K1645" s="86">
        <f>I1645*Segmentos!$D$7*(AL1645%)*IF(ISNUMBER(AM1645),AM1645%,0)</f>
        <v>2524472.8000000003</v>
      </c>
      <c r="L1645" s="4"/>
      <c r="M1645" s="2">
        <v>5.19</v>
      </c>
      <c r="N1645" s="2">
        <v>19.600000000000001</v>
      </c>
      <c r="O1645" s="2">
        <v>26.5</v>
      </c>
      <c r="P1645" s="2">
        <v>77.840800000000002</v>
      </c>
      <c r="Q1645" s="2">
        <v>4.34</v>
      </c>
      <c r="R1645" s="2">
        <v>18.2</v>
      </c>
      <c r="S1645" s="2">
        <v>23.9</v>
      </c>
      <c r="T1645" s="2">
        <v>10.8773</v>
      </c>
      <c r="U1645" s="2">
        <v>4.07</v>
      </c>
      <c r="V1645" s="2">
        <v>16.100000000000001</v>
      </c>
      <c r="W1645" s="2">
        <v>25.3</v>
      </c>
      <c r="X1645" s="2">
        <v>12.7957</v>
      </c>
      <c r="Y1645" s="2">
        <v>5.49</v>
      </c>
      <c r="Z1645" s="2">
        <v>20.5</v>
      </c>
      <c r="AA1645" s="2">
        <v>26.8</v>
      </c>
      <c r="AB1645" s="2">
        <v>24.3123</v>
      </c>
      <c r="AC1645" s="2">
        <v>6.06</v>
      </c>
      <c r="AD1645" s="2">
        <v>21.7</v>
      </c>
      <c r="AE1645" s="2">
        <v>27.9</v>
      </c>
      <c r="AF1645" s="2">
        <v>29.855399999999999</v>
      </c>
      <c r="AG1645" s="20">
        <v>5.19</v>
      </c>
      <c r="AH1645" s="20">
        <v>21.4</v>
      </c>
      <c r="AI1645" s="20">
        <v>24.3</v>
      </c>
      <c r="AJ1645" s="20">
        <v>36.9788</v>
      </c>
      <c r="AK1645" s="18">
        <v>5.18</v>
      </c>
      <c r="AL1645" s="18">
        <v>17.899999999999999</v>
      </c>
      <c r="AM1645" s="18">
        <v>28.9</v>
      </c>
      <c r="AN1645" s="18">
        <v>40.862000000000002</v>
      </c>
      <c r="AO1645" s="2">
        <v>1.51</v>
      </c>
      <c r="AP1645" s="2">
        <v>11.2</v>
      </c>
      <c r="AQ1645" s="2">
        <v>13.5</v>
      </c>
      <c r="AR1645" s="2">
        <v>2.4815</v>
      </c>
      <c r="AS1645" s="2">
        <v>4.8099999999999996</v>
      </c>
      <c r="AT1645" s="2">
        <v>21.8</v>
      </c>
      <c r="AU1645" s="2">
        <v>22.1</v>
      </c>
      <c r="AV1645" s="2">
        <v>15.899699999999999</v>
      </c>
      <c r="AW1645" s="2">
        <v>7.06</v>
      </c>
      <c r="AX1645" s="2">
        <v>21.8</v>
      </c>
      <c r="AY1645" s="2">
        <v>32.299999999999997</v>
      </c>
      <c r="AZ1645" s="2">
        <v>30.470700000000001</v>
      </c>
      <c r="BA1645" s="2">
        <v>5.04</v>
      </c>
      <c r="BB1645" s="2">
        <v>19</v>
      </c>
      <c r="BC1645" s="2">
        <v>26.5</v>
      </c>
      <c r="BD1645" s="2">
        <v>28.988900000000001</v>
      </c>
      <c r="BE1645" s="4" t="str">
        <f t="shared" si="252"/>
        <v>ABURRIDO</v>
      </c>
      <c r="BF1645" s="4">
        <f t="shared" si="253"/>
        <v>5.2298</v>
      </c>
      <c r="BG1645">
        <f t="shared" si="254"/>
        <v>1.51</v>
      </c>
      <c r="BH1645">
        <f t="shared" si="255"/>
        <v>4.8099999999999996</v>
      </c>
      <c r="BI1645">
        <f t="shared" si="256"/>
        <v>7.06</v>
      </c>
      <c r="BJ1645">
        <f t="shared" si="257"/>
        <v>5.18</v>
      </c>
      <c r="BK1645">
        <f t="shared" si="258"/>
        <v>5.19</v>
      </c>
      <c r="BL1645">
        <f t="shared" si="259"/>
        <v>63366.800000000032</v>
      </c>
    </row>
    <row r="1646" spans="1:64" x14ac:dyDescent="0.2">
      <c r="A1646" s="1">
        <v>1644</v>
      </c>
      <c r="B1646" s="7" t="s">
        <v>73</v>
      </c>
      <c r="C1646" s="3">
        <v>39978</v>
      </c>
      <c r="D1646" s="4" t="s">
        <v>629</v>
      </c>
      <c r="E1646" s="4" t="s">
        <v>170</v>
      </c>
      <c r="F1646" s="5" t="str">
        <f t="shared" si="250"/>
        <v>D</v>
      </c>
      <c r="G1646" s="6">
        <v>0.8847222222222223</v>
      </c>
      <c r="H1646" s="6">
        <v>0.89930555555555547</v>
      </c>
      <c r="I1646" s="85">
        <f t="shared" si="251"/>
        <v>20.999999999999766</v>
      </c>
      <c r="J1646" s="86">
        <f>I1646*Segmentos!$D$7*(AH1646%)*IF(ISNUMBER(AI1646),AI1646%,0)</f>
        <v>27619.199999999688</v>
      </c>
      <c r="K1646" s="86">
        <f>I1646*Segmentos!$D$7*(AL1646%)*IF(ISNUMBER(AM1646),AM1646%,0)</f>
        <v>11129.999999999876</v>
      </c>
      <c r="L1646" s="4"/>
      <c r="M1646" s="2">
        <v>0.22</v>
      </c>
      <c r="N1646" s="2">
        <v>0.8</v>
      </c>
      <c r="O1646" s="2">
        <v>27.1</v>
      </c>
      <c r="P1646" s="2">
        <v>68.4542</v>
      </c>
      <c r="Q1646" s="2">
        <v>0.24</v>
      </c>
      <c r="R1646" s="2">
        <v>0.2</v>
      </c>
      <c r="S1646" s="2">
        <v>100</v>
      </c>
      <c r="T1646" s="2">
        <v>12.150700000000001</v>
      </c>
      <c r="U1646" s="2">
        <v>0.25</v>
      </c>
      <c r="V1646" s="2">
        <v>1.6</v>
      </c>
      <c r="W1646" s="2">
        <v>15.4</v>
      </c>
      <c r="X1646" s="2">
        <v>16.364599999999999</v>
      </c>
      <c r="Y1646" s="2">
        <v>0.42</v>
      </c>
      <c r="Z1646" s="2">
        <v>1.4</v>
      </c>
      <c r="AA1646" s="2">
        <v>30.9</v>
      </c>
      <c r="AB1646" s="2">
        <v>38.728499999999997</v>
      </c>
      <c r="AC1646" s="2">
        <v>0.01</v>
      </c>
      <c r="AD1646" s="2">
        <v>0.1</v>
      </c>
      <c r="AE1646" s="2">
        <v>14.3</v>
      </c>
      <c r="AF1646" s="2">
        <v>1.2104999999999999</v>
      </c>
      <c r="AG1646" s="20">
        <v>0.33</v>
      </c>
      <c r="AH1646" s="20">
        <v>1.2</v>
      </c>
      <c r="AI1646" s="20">
        <v>27.4</v>
      </c>
      <c r="AJ1646" s="20">
        <v>48.202599999999997</v>
      </c>
      <c r="AK1646" s="18">
        <v>0.12</v>
      </c>
      <c r="AL1646" s="18">
        <v>0.5</v>
      </c>
      <c r="AM1646" s="18">
        <v>26.5</v>
      </c>
      <c r="AN1646" s="18">
        <v>20.2516</v>
      </c>
      <c r="AO1646" s="2">
        <v>0.04</v>
      </c>
      <c r="AP1646" s="2">
        <v>0.3</v>
      </c>
      <c r="AQ1646" s="2">
        <v>14.3</v>
      </c>
      <c r="AR1646" s="2">
        <v>1.2104999999999999</v>
      </c>
      <c r="AS1646" s="2">
        <v>0.05</v>
      </c>
      <c r="AT1646" s="2">
        <v>1</v>
      </c>
      <c r="AU1646" s="2">
        <v>4.8</v>
      </c>
      <c r="AV1646" s="2">
        <v>3.1896</v>
      </c>
      <c r="AW1646" s="2">
        <v>0.61</v>
      </c>
      <c r="AX1646" s="2">
        <v>0.9</v>
      </c>
      <c r="AY1646" s="2">
        <v>68.599999999999994</v>
      </c>
      <c r="AZ1646" s="2">
        <v>54.466000000000001</v>
      </c>
      <c r="BA1646" s="2">
        <v>0.08</v>
      </c>
      <c r="BB1646" s="2">
        <v>0.8</v>
      </c>
      <c r="BC1646" s="2">
        <v>9.8000000000000007</v>
      </c>
      <c r="BD1646" s="2">
        <v>9.5881000000000007</v>
      </c>
      <c r="BE1646" s="4" t="str">
        <f t="shared" si="252"/>
        <v>NO APLICA</v>
      </c>
      <c r="BF1646" s="4">
        <f t="shared" si="253"/>
        <v>0.24780000000000008</v>
      </c>
      <c r="BG1646">
        <f t="shared" si="254"/>
        <v>0.04</v>
      </c>
      <c r="BH1646">
        <f t="shared" si="255"/>
        <v>0.05</v>
      </c>
      <c r="BI1646">
        <f t="shared" si="256"/>
        <v>0.61</v>
      </c>
      <c r="BJ1646">
        <f t="shared" si="257"/>
        <v>0.12</v>
      </c>
      <c r="BK1646">
        <f t="shared" si="258"/>
        <v>0.33</v>
      </c>
      <c r="BL1646">
        <f t="shared" si="259"/>
        <v>455.27999999999491</v>
      </c>
    </row>
    <row r="1647" spans="1:64" x14ac:dyDescent="0.2">
      <c r="A1647" s="1">
        <v>1645</v>
      </c>
      <c r="B1647" s="7" t="s">
        <v>5</v>
      </c>
      <c r="C1647" s="3">
        <v>39978</v>
      </c>
      <c r="D1647" s="4" t="s">
        <v>3</v>
      </c>
      <c r="E1647" s="4" t="s">
        <v>164</v>
      </c>
      <c r="F1647" s="5" t="str">
        <f t="shared" si="250"/>
        <v>D</v>
      </c>
      <c r="G1647" s="6">
        <v>0.875</v>
      </c>
      <c r="H1647" s="6">
        <v>0.91666666666666663</v>
      </c>
      <c r="I1647" s="85">
        <f t="shared" si="251"/>
        <v>59.999999999999943</v>
      </c>
      <c r="J1647" s="86">
        <f>I1647*Segmentos!$D$7*(AH1647%)*IF(ISNUMBER(AI1647),AI1647%,0)</f>
        <v>2306879.9999999977</v>
      </c>
      <c r="K1647" s="86">
        <f>I1647*Segmentos!$D$7*(AL1647%)*IF(ISNUMBER(AM1647),AM1647%,0)</f>
        <v>1673783.9999999984</v>
      </c>
      <c r="L1647" s="4"/>
      <c r="M1647" s="2">
        <v>8.2200000000000006</v>
      </c>
      <c r="N1647" s="2">
        <v>22.6</v>
      </c>
      <c r="O1647" s="2">
        <v>36.4</v>
      </c>
      <c r="P1647" s="2">
        <v>86.306299999999993</v>
      </c>
      <c r="Q1647" s="2">
        <v>5.45</v>
      </c>
      <c r="R1647" s="2">
        <v>17</v>
      </c>
      <c r="S1647" s="2">
        <v>32.1</v>
      </c>
      <c r="T1647" s="2">
        <v>9.5495000000000001</v>
      </c>
      <c r="U1647" s="2">
        <v>7.03</v>
      </c>
      <c r="V1647" s="2">
        <v>19.399999999999999</v>
      </c>
      <c r="W1647" s="2">
        <v>36.200000000000003</v>
      </c>
      <c r="X1647" s="2">
        <v>15.484999999999999</v>
      </c>
      <c r="Y1647" s="2">
        <v>8.14</v>
      </c>
      <c r="Z1647" s="2">
        <v>21.2</v>
      </c>
      <c r="AA1647" s="2">
        <v>38.5</v>
      </c>
      <c r="AB1647" s="2">
        <v>25.253799999999998</v>
      </c>
      <c r="AC1647" s="2">
        <v>10.45</v>
      </c>
      <c r="AD1647" s="2">
        <v>28.7</v>
      </c>
      <c r="AE1647" s="2">
        <v>36.4</v>
      </c>
      <c r="AF1647" s="2">
        <v>36.018000000000001</v>
      </c>
      <c r="AG1647" s="20">
        <v>9.6</v>
      </c>
      <c r="AH1647" s="20">
        <v>26.7</v>
      </c>
      <c r="AI1647" s="20">
        <v>36</v>
      </c>
      <c r="AJ1647" s="20">
        <v>47.826999999999998</v>
      </c>
      <c r="AK1647" s="18">
        <v>6.97</v>
      </c>
      <c r="AL1647" s="18">
        <v>18.899999999999999</v>
      </c>
      <c r="AM1647" s="18">
        <v>36.9</v>
      </c>
      <c r="AN1647" s="18">
        <v>38.479399999999998</v>
      </c>
      <c r="AO1647" s="2">
        <v>3.97</v>
      </c>
      <c r="AP1647" s="2">
        <v>14</v>
      </c>
      <c r="AQ1647" s="2">
        <v>28.3</v>
      </c>
      <c r="AR1647" s="2">
        <v>4.5529000000000002</v>
      </c>
      <c r="AS1647" s="2">
        <v>9.49</v>
      </c>
      <c r="AT1647" s="2">
        <v>22.6</v>
      </c>
      <c r="AU1647" s="2">
        <v>42</v>
      </c>
      <c r="AV1647" s="2">
        <v>21.955200000000001</v>
      </c>
      <c r="AW1647" s="2">
        <v>7.97</v>
      </c>
      <c r="AX1647" s="2">
        <v>24.6</v>
      </c>
      <c r="AY1647" s="2">
        <v>32.4</v>
      </c>
      <c r="AZ1647" s="2">
        <v>24.081099999999999</v>
      </c>
      <c r="BA1647" s="2">
        <v>8.8800000000000008</v>
      </c>
      <c r="BB1647" s="2">
        <v>23.5</v>
      </c>
      <c r="BC1647" s="2">
        <v>37.9</v>
      </c>
      <c r="BD1647" s="2">
        <v>35.717100000000002</v>
      </c>
      <c r="BE1647" s="4" t="str">
        <f t="shared" si="252"/>
        <v>NO APLICA</v>
      </c>
      <c r="BF1647" s="4">
        <f t="shared" si="253"/>
        <v>8.4614000000000011</v>
      </c>
      <c r="BG1647">
        <f t="shared" si="254"/>
        <v>3.97</v>
      </c>
      <c r="BH1647">
        <f t="shared" si="255"/>
        <v>9.49</v>
      </c>
      <c r="BI1647">
        <f t="shared" si="256"/>
        <v>8.8800000000000008</v>
      </c>
      <c r="BJ1647">
        <f t="shared" si="257"/>
        <v>6.97</v>
      </c>
      <c r="BK1647">
        <f t="shared" si="258"/>
        <v>9.6</v>
      </c>
      <c r="BL1647">
        <f t="shared" si="259"/>
        <v>49358.399999999958</v>
      </c>
    </row>
    <row r="1648" spans="1:64" x14ac:dyDescent="0.2">
      <c r="A1648" s="1">
        <v>1646</v>
      </c>
      <c r="B1648" s="7" t="s">
        <v>101</v>
      </c>
      <c r="C1648" s="3">
        <v>39978</v>
      </c>
      <c r="D1648" s="4" t="s">
        <v>628</v>
      </c>
      <c r="E1648" s="4" t="s">
        <v>168</v>
      </c>
      <c r="F1648" s="5" t="str">
        <f t="shared" si="250"/>
        <v>D</v>
      </c>
      <c r="G1648" s="6">
        <v>0.91805555555555562</v>
      </c>
      <c r="H1648" s="6">
        <v>1.1111111111111112E-2</v>
      </c>
      <c r="I1648" s="85">
        <f t="shared" si="251"/>
        <v>133.99999999999989</v>
      </c>
      <c r="J1648" s="86">
        <f>I1648*Segmentos!$D$7*(AH1648%)*IF(ISNUMBER(AI1648),AI1648%,0)</f>
        <v>2069495.9999999986</v>
      </c>
      <c r="K1648" s="86">
        <f>I1648*Segmentos!$D$7*(AL1648%)*IF(ISNUMBER(AM1648),AM1648%,0)</f>
        <v>1291545.5999999992</v>
      </c>
      <c r="L1648" s="4" t="s">
        <v>401</v>
      </c>
      <c r="M1648" s="2">
        <v>3.1</v>
      </c>
      <c r="N1648" s="2">
        <v>11.8</v>
      </c>
      <c r="O1648" s="2">
        <v>26.2</v>
      </c>
      <c r="P1648" s="2">
        <v>82.169799999999995</v>
      </c>
      <c r="Q1648" s="2">
        <v>0.34</v>
      </c>
      <c r="R1648" s="2">
        <v>2.9</v>
      </c>
      <c r="S1648" s="2">
        <v>11.7</v>
      </c>
      <c r="T1648" s="2">
        <v>1.5011000000000001</v>
      </c>
      <c r="U1648" s="2">
        <v>3.56</v>
      </c>
      <c r="V1648" s="2">
        <v>13</v>
      </c>
      <c r="W1648" s="2">
        <v>27.4</v>
      </c>
      <c r="X1648" s="2">
        <v>19.791799999999999</v>
      </c>
      <c r="Y1648" s="2">
        <v>4.63</v>
      </c>
      <c r="Z1648" s="2">
        <v>18.100000000000001</v>
      </c>
      <c r="AA1648" s="2">
        <v>25.6</v>
      </c>
      <c r="AB1648" s="2">
        <v>36.302399999999999</v>
      </c>
      <c r="AC1648" s="2">
        <v>2.82</v>
      </c>
      <c r="AD1648" s="2">
        <v>10</v>
      </c>
      <c r="AE1648" s="2">
        <v>28.2</v>
      </c>
      <c r="AF1648" s="2">
        <v>24.5745</v>
      </c>
      <c r="AG1648" s="20">
        <v>3.85</v>
      </c>
      <c r="AH1648" s="20">
        <v>14.3</v>
      </c>
      <c r="AI1648" s="20">
        <v>27</v>
      </c>
      <c r="AJ1648" s="20">
        <v>48.514600000000002</v>
      </c>
      <c r="AK1648" s="18">
        <v>2.41</v>
      </c>
      <c r="AL1648" s="18">
        <v>9.6</v>
      </c>
      <c r="AM1648" s="18">
        <v>25.1</v>
      </c>
      <c r="AN1648" s="18">
        <v>33.655099999999997</v>
      </c>
      <c r="AO1648" s="2">
        <v>1.17</v>
      </c>
      <c r="AP1648" s="2">
        <v>8.1</v>
      </c>
      <c r="AQ1648" s="2">
        <v>14.5</v>
      </c>
      <c r="AR1648" s="2">
        <v>3.3881999999999999</v>
      </c>
      <c r="AS1648" s="2">
        <v>3.79</v>
      </c>
      <c r="AT1648" s="2">
        <v>9.1</v>
      </c>
      <c r="AU1648" s="2">
        <v>41.6</v>
      </c>
      <c r="AV1648" s="2">
        <v>22.154499999999999</v>
      </c>
      <c r="AW1648" s="2">
        <v>2.5299999999999998</v>
      </c>
      <c r="AX1648" s="2">
        <v>11.9</v>
      </c>
      <c r="AY1648" s="2">
        <v>21.3</v>
      </c>
      <c r="AZ1648" s="2">
        <v>19.3262</v>
      </c>
      <c r="BA1648" s="2">
        <v>3.67</v>
      </c>
      <c r="BB1648" s="2">
        <v>14.4</v>
      </c>
      <c r="BC1648" s="2">
        <v>25.4</v>
      </c>
      <c r="BD1648" s="2">
        <v>37.300899999999999</v>
      </c>
      <c r="BE1648" s="4" t="str">
        <f t="shared" si="252"/>
        <v>ABURRIDO</v>
      </c>
      <c r="BF1648" s="4">
        <f t="shared" si="253"/>
        <v>3.3311999999999999</v>
      </c>
      <c r="BG1648">
        <f t="shared" si="254"/>
        <v>1.17</v>
      </c>
      <c r="BH1648">
        <f t="shared" si="255"/>
        <v>3.79</v>
      </c>
      <c r="BI1648">
        <f t="shared" si="256"/>
        <v>3.67</v>
      </c>
      <c r="BJ1648">
        <f t="shared" si="257"/>
        <v>2.41</v>
      </c>
      <c r="BK1648">
        <f t="shared" si="258"/>
        <v>3.85</v>
      </c>
      <c r="BL1648">
        <f t="shared" si="259"/>
        <v>41427.439999999966</v>
      </c>
    </row>
    <row r="1649" spans="1:64" x14ac:dyDescent="0.2">
      <c r="A1649" s="1">
        <v>1647</v>
      </c>
      <c r="B1649" s="7" t="s">
        <v>9</v>
      </c>
      <c r="C1649" s="3">
        <v>39978</v>
      </c>
      <c r="D1649" s="4" t="s">
        <v>8</v>
      </c>
      <c r="E1649" s="4" t="s">
        <v>168</v>
      </c>
      <c r="F1649" s="5" t="str">
        <f t="shared" si="250"/>
        <v>D</v>
      </c>
      <c r="G1649" s="6">
        <v>0.7944444444444444</v>
      </c>
      <c r="H1649" s="6">
        <v>0.87361111111111101</v>
      </c>
      <c r="I1649" s="85">
        <f t="shared" si="251"/>
        <v>113.99999999999991</v>
      </c>
      <c r="J1649" s="86">
        <f>I1649*Segmentos!$D$7*(AH1649%)*IF(ISNUMBER(AI1649),AI1649%,0)</f>
        <v>2920679.9999999972</v>
      </c>
      <c r="K1649" s="86">
        <f>I1649*Segmentos!$D$7*(AL1649%)*IF(ISNUMBER(AM1649),AM1649%,0)</f>
        <v>3250276.799999997</v>
      </c>
      <c r="L1649" s="4" t="s">
        <v>398</v>
      </c>
      <c r="M1649" s="2">
        <v>6.8</v>
      </c>
      <c r="N1649" s="2">
        <v>17</v>
      </c>
      <c r="O1649" s="2">
        <v>40.1</v>
      </c>
      <c r="P1649" s="2">
        <v>86.0749</v>
      </c>
      <c r="Q1649" s="2">
        <v>4.0199999999999996</v>
      </c>
      <c r="R1649" s="2">
        <v>8.6</v>
      </c>
      <c r="S1649" s="2">
        <v>46.8</v>
      </c>
      <c r="T1649" s="2">
        <v>8.4916999999999998</v>
      </c>
      <c r="U1649" s="2">
        <v>5.09</v>
      </c>
      <c r="V1649" s="2">
        <v>15.5</v>
      </c>
      <c r="W1649" s="2">
        <v>32.799999999999997</v>
      </c>
      <c r="X1649" s="2">
        <v>13.5161</v>
      </c>
      <c r="Y1649" s="2">
        <v>7.93</v>
      </c>
      <c r="Z1649" s="2">
        <v>19.899999999999999</v>
      </c>
      <c r="AA1649" s="2">
        <v>39.9</v>
      </c>
      <c r="AB1649" s="2">
        <v>29.629899999999999</v>
      </c>
      <c r="AC1649" s="2">
        <v>8.2899999999999991</v>
      </c>
      <c r="AD1649" s="2">
        <v>19.5</v>
      </c>
      <c r="AE1649" s="2">
        <v>42.5</v>
      </c>
      <c r="AF1649" s="2">
        <v>34.4373</v>
      </c>
      <c r="AG1649" s="20">
        <v>6.41</v>
      </c>
      <c r="AH1649" s="20">
        <v>18.3</v>
      </c>
      <c r="AI1649" s="20">
        <v>35</v>
      </c>
      <c r="AJ1649" s="20">
        <v>38.492100000000001</v>
      </c>
      <c r="AK1649" s="18">
        <v>7.15</v>
      </c>
      <c r="AL1649" s="18">
        <v>15.7</v>
      </c>
      <c r="AM1649" s="18">
        <v>45.4</v>
      </c>
      <c r="AN1649" s="18">
        <v>47.582799999999999</v>
      </c>
      <c r="AO1649" s="2">
        <v>1.5</v>
      </c>
      <c r="AP1649" s="2">
        <v>9</v>
      </c>
      <c r="AQ1649" s="2">
        <v>16.7</v>
      </c>
      <c r="AR1649" s="2">
        <v>2.0729000000000002</v>
      </c>
      <c r="AS1649" s="2">
        <v>6.17</v>
      </c>
      <c r="AT1649" s="2">
        <v>15.8</v>
      </c>
      <c r="AU1649" s="2">
        <v>39.1</v>
      </c>
      <c r="AV1649" s="2">
        <v>17.206800000000001</v>
      </c>
      <c r="AW1649" s="2">
        <v>5.98</v>
      </c>
      <c r="AX1649" s="2">
        <v>17.399999999999999</v>
      </c>
      <c r="AY1649" s="2">
        <v>34.4</v>
      </c>
      <c r="AZ1649" s="2">
        <v>21.781400000000001</v>
      </c>
      <c r="BA1649" s="2">
        <v>9.2899999999999991</v>
      </c>
      <c r="BB1649" s="2">
        <v>19.600000000000001</v>
      </c>
      <c r="BC1649" s="2">
        <v>47.3</v>
      </c>
      <c r="BD1649" s="2">
        <v>45.013800000000003</v>
      </c>
      <c r="BE1649" s="4" t="str">
        <f t="shared" si="252"/>
        <v>ENTRETENIDO</v>
      </c>
      <c r="BF1649" s="4">
        <f t="shared" si="253"/>
        <v>6.7757999999999994</v>
      </c>
      <c r="BG1649">
        <f t="shared" si="254"/>
        <v>1.5</v>
      </c>
      <c r="BH1649">
        <f t="shared" si="255"/>
        <v>6.17</v>
      </c>
      <c r="BI1649">
        <f t="shared" si="256"/>
        <v>9.2899999999999991</v>
      </c>
      <c r="BJ1649">
        <f t="shared" si="257"/>
        <v>7.15</v>
      </c>
      <c r="BK1649">
        <f t="shared" si="258"/>
        <v>6.41</v>
      </c>
      <c r="BL1649">
        <f t="shared" si="259"/>
        <v>77713.799999999945</v>
      </c>
    </row>
    <row r="1650" spans="1:64" x14ac:dyDescent="0.2">
      <c r="A1650" s="1">
        <v>1648</v>
      </c>
      <c r="B1650" s="7" t="s">
        <v>35</v>
      </c>
      <c r="C1650" s="3">
        <v>39978</v>
      </c>
      <c r="D1650" s="4" t="s">
        <v>626</v>
      </c>
      <c r="E1650" s="4" t="s">
        <v>163</v>
      </c>
      <c r="F1650" s="5" t="str">
        <f t="shared" si="250"/>
        <v>D</v>
      </c>
      <c r="G1650" s="6">
        <v>0.91805555555555562</v>
      </c>
      <c r="H1650" s="6">
        <v>0.9194444444444444</v>
      </c>
      <c r="I1650" s="85">
        <f t="shared" si="251"/>
        <v>1.999999999999833</v>
      </c>
      <c r="J1650" s="86">
        <f>I1650*Segmentos!$D$7*(AH1650%)*IF(ISNUMBER(AI1650),AI1650%,0)</f>
        <v>76377.599999993618</v>
      </c>
      <c r="K1650" s="86">
        <f>I1650*Segmentos!$D$7*(AL1650%)*IF(ISNUMBER(AM1650),AM1650%,0)</f>
        <v>84626.399999992922</v>
      </c>
      <c r="L1650" s="4"/>
      <c r="M1650" s="2">
        <v>10.09</v>
      </c>
      <c r="N1650" s="2">
        <v>10.8</v>
      </c>
      <c r="O1650" s="2">
        <v>93.7</v>
      </c>
      <c r="P1650" s="2">
        <v>88.037800000000004</v>
      </c>
      <c r="Q1650" s="2">
        <v>5.09</v>
      </c>
      <c r="R1650" s="2">
        <v>5.8</v>
      </c>
      <c r="S1650" s="2">
        <v>87.1</v>
      </c>
      <c r="T1650" s="2">
        <v>7.4132999999999996</v>
      </c>
      <c r="U1650" s="2">
        <v>6.65</v>
      </c>
      <c r="V1650" s="2">
        <v>7</v>
      </c>
      <c r="W1650" s="2">
        <v>95.6</v>
      </c>
      <c r="X1650" s="2">
        <v>12.1637</v>
      </c>
      <c r="Y1650" s="2">
        <v>9.9700000000000006</v>
      </c>
      <c r="Z1650" s="2">
        <v>10.199999999999999</v>
      </c>
      <c r="AA1650" s="2">
        <v>97.6</v>
      </c>
      <c r="AB1650" s="2">
        <v>25.6982</v>
      </c>
      <c r="AC1650" s="2">
        <v>14.93</v>
      </c>
      <c r="AD1650" s="2">
        <v>16.2</v>
      </c>
      <c r="AE1650" s="2">
        <v>92.2</v>
      </c>
      <c r="AF1650" s="2">
        <v>42.762599999999999</v>
      </c>
      <c r="AG1650" s="20">
        <v>9.5299999999999994</v>
      </c>
      <c r="AH1650" s="20">
        <v>10.4</v>
      </c>
      <c r="AI1650" s="20">
        <v>91.8</v>
      </c>
      <c r="AJ1650" s="20">
        <v>39.470399999999998</v>
      </c>
      <c r="AK1650" s="18">
        <v>10.59</v>
      </c>
      <c r="AL1650" s="18">
        <v>11.1</v>
      </c>
      <c r="AM1650" s="18">
        <v>95.3</v>
      </c>
      <c r="AN1650" s="18">
        <v>48.567300000000003</v>
      </c>
      <c r="AO1650" s="2">
        <v>7.72</v>
      </c>
      <c r="AP1650" s="2">
        <v>8.6</v>
      </c>
      <c r="AQ1650" s="2">
        <v>90</v>
      </c>
      <c r="AR1650" s="2">
        <v>7.3613999999999997</v>
      </c>
      <c r="AS1650" s="2">
        <v>8.48</v>
      </c>
      <c r="AT1650" s="2">
        <v>9.6999999999999993</v>
      </c>
      <c r="AU1650" s="2">
        <v>87.7</v>
      </c>
      <c r="AV1650" s="2">
        <v>16.302199999999999</v>
      </c>
      <c r="AW1650" s="2">
        <v>9.02</v>
      </c>
      <c r="AX1650" s="2">
        <v>9.5</v>
      </c>
      <c r="AY1650" s="2">
        <v>94.6</v>
      </c>
      <c r="AZ1650" s="2">
        <v>22.638400000000001</v>
      </c>
      <c r="BA1650" s="2">
        <v>12.49</v>
      </c>
      <c r="BB1650" s="2">
        <v>12.9</v>
      </c>
      <c r="BC1650" s="2">
        <v>96.5</v>
      </c>
      <c r="BD1650" s="2">
        <v>41.735900000000001</v>
      </c>
      <c r="BE1650" s="4" t="str">
        <f t="shared" si="252"/>
        <v>NO APLICA</v>
      </c>
      <c r="BF1650" s="4">
        <f t="shared" si="253"/>
        <v>9.9441999999999986</v>
      </c>
      <c r="BG1650">
        <f t="shared" si="254"/>
        <v>7.72</v>
      </c>
      <c r="BH1650">
        <f t="shared" si="255"/>
        <v>8.48</v>
      </c>
      <c r="BI1650">
        <f t="shared" si="256"/>
        <v>12.49</v>
      </c>
      <c r="BJ1650">
        <f t="shared" si="257"/>
        <v>10.59</v>
      </c>
      <c r="BK1650">
        <f t="shared" si="258"/>
        <v>9.5299999999999994</v>
      </c>
      <c r="BL1650">
        <f t="shared" si="259"/>
        <v>2023.9199999998311</v>
      </c>
    </row>
    <row r="1651" spans="1:64" x14ac:dyDescent="0.2">
      <c r="A1651" s="1">
        <v>1649</v>
      </c>
      <c r="B1651" s="7" t="s">
        <v>11</v>
      </c>
      <c r="C1651" s="3">
        <v>39978</v>
      </c>
      <c r="D1651" s="4" t="s">
        <v>8</v>
      </c>
      <c r="E1651" s="4" t="s">
        <v>166</v>
      </c>
      <c r="F1651" s="5" t="str">
        <f t="shared" si="250"/>
        <v>D</v>
      </c>
      <c r="G1651" s="6">
        <v>0.89375000000000004</v>
      </c>
      <c r="H1651" s="6">
        <v>0.89513888888888893</v>
      </c>
      <c r="I1651" s="85">
        <f t="shared" si="251"/>
        <v>1.9999999999999929</v>
      </c>
      <c r="J1651" s="86">
        <f>I1651*Segmentos!$D$7*(AH1651%)*IF(ISNUMBER(AI1651),AI1651%,0)</f>
        <v>37731.199999999873</v>
      </c>
      <c r="K1651" s="86">
        <f>I1651*Segmentos!$D$7*(AL1651%)*IF(ISNUMBER(AM1651),AM1651%,0)</f>
        <v>33377.599999999882</v>
      </c>
      <c r="L1651" s="4"/>
      <c r="M1651" s="2">
        <v>4.42</v>
      </c>
      <c r="N1651" s="2">
        <v>4.9000000000000004</v>
      </c>
      <c r="O1651" s="2">
        <v>90.7</v>
      </c>
      <c r="P1651" s="2">
        <v>76.5929</v>
      </c>
      <c r="Q1651" s="2">
        <v>1.1499999999999999</v>
      </c>
      <c r="R1651" s="2">
        <v>1.3</v>
      </c>
      <c r="S1651" s="2">
        <v>88.4</v>
      </c>
      <c r="T1651" s="2">
        <v>3.3313999999999999</v>
      </c>
      <c r="U1651" s="2">
        <v>3.63</v>
      </c>
      <c r="V1651" s="2">
        <v>3.9</v>
      </c>
      <c r="W1651" s="2">
        <v>94.2</v>
      </c>
      <c r="X1651" s="2">
        <v>13.200100000000001</v>
      </c>
      <c r="Y1651" s="2">
        <v>3.06</v>
      </c>
      <c r="Z1651" s="2">
        <v>3.3</v>
      </c>
      <c r="AA1651" s="2">
        <v>92.3</v>
      </c>
      <c r="AB1651" s="2">
        <v>15.6396</v>
      </c>
      <c r="AC1651" s="2">
        <v>7.81</v>
      </c>
      <c r="AD1651" s="2">
        <v>8.6999999999999993</v>
      </c>
      <c r="AE1651" s="2">
        <v>89.3</v>
      </c>
      <c r="AF1651" s="2">
        <v>44.421799999999998</v>
      </c>
      <c r="AG1651" s="20">
        <v>4.67</v>
      </c>
      <c r="AH1651" s="20">
        <v>5.2</v>
      </c>
      <c r="AI1651" s="20">
        <v>90.7</v>
      </c>
      <c r="AJ1651" s="20">
        <v>38.431600000000003</v>
      </c>
      <c r="AK1651" s="18">
        <v>4.1900000000000004</v>
      </c>
      <c r="AL1651" s="18">
        <v>4.5999999999999996</v>
      </c>
      <c r="AM1651" s="18">
        <v>90.7</v>
      </c>
      <c r="AN1651" s="18">
        <v>38.161200000000001</v>
      </c>
      <c r="AO1651" s="2">
        <v>1.23</v>
      </c>
      <c r="AP1651" s="2">
        <v>1.4</v>
      </c>
      <c r="AQ1651" s="2">
        <v>84.8</v>
      </c>
      <c r="AR1651" s="2">
        <v>2.3254000000000001</v>
      </c>
      <c r="AS1651" s="2">
        <v>4.5599999999999996</v>
      </c>
      <c r="AT1651" s="2">
        <v>4.9000000000000004</v>
      </c>
      <c r="AU1651" s="2">
        <v>93.6</v>
      </c>
      <c r="AV1651" s="2">
        <v>17.391500000000001</v>
      </c>
      <c r="AW1651" s="2">
        <v>3.18</v>
      </c>
      <c r="AX1651" s="2">
        <v>3.3</v>
      </c>
      <c r="AY1651" s="2">
        <v>97.9</v>
      </c>
      <c r="AZ1651" s="2">
        <v>15.866099999999999</v>
      </c>
      <c r="BA1651" s="2">
        <v>6.18</v>
      </c>
      <c r="BB1651" s="2">
        <v>7.1</v>
      </c>
      <c r="BC1651" s="2">
        <v>87.4</v>
      </c>
      <c r="BD1651" s="2">
        <v>41.01</v>
      </c>
      <c r="BE1651" s="4" t="str">
        <f t="shared" si="252"/>
        <v>NO APLICA</v>
      </c>
      <c r="BF1651" s="4">
        <f t="shared" si="253"/>
        <v>4.6773999999999996</v>
      </c>
      <c r="BG1651">
        <f t="shared" si="254"/>
        <v>1.23</v>
      </c>
      <c r="BH1651">
        <f t="shared" si="255"/>
        <v>4.5599999999999996</v>
      </c>
      <c r="BI1651">
        <f t="shared" si="256"/>
        <v>6.18</v>
      </c>
      <c r="BJ1651">
        <f t="shared" si="257"/>
        <v>4.1900000000000004</v>
      </c>
      <c r="BK1651">
        <f t="shared" si="258"/>
        <v>4.67</v>
      </c>
      <c r="BL1651">
        <f t="shared" si="259"/>
        <v>888.85999999999683</v>
      </c>
    </row>
    <row r="1652" spans="1:64" x14ac:dyDescent="0.2">
      <c r="A1652" s="1">
        <v>1650</v>
      </c>
      <c r="B1652" s="7" t="s">
        <v>11</v>
      </c>
      <c r="C1652" s="3">
        <v>39978</v>
      </c>
      <c r="D1652" s="4" t="s">
        <v>627</v>
      </c>
      <c r="E1652" s="4" t="s">
        <v>166</v>
      </c>
      <c r="F1652" s="5" t="str">
        <f t="shared" si="250"/>
        <v>D</v>
      </c>
      <c r="G1652" s="6">
        <v>0.91527777777777775</v>
      </c>
      <c r="H1652" s="6">
        <v>0.91736111111111107</v>
      </c>
      <c r="I1652" s="85">
        <f t="shared" si="251"/>
        <v>2.9999999999999893</v>
      </c>
      <c r="J1652" s="86">
        <f>I1652*Segmentos!$D$7*(AH1652%)*IF(ISNUMBER(AI1652),AI1652%,0)</f>
        <v>75817.199999999735</v>
      </c>
      <c r="K1652" s="86">
        <f>I1652*Segmentos!$D$7*(AL1652%)*IF(ISNUMBER(AM1652),AM1652%,0)</f>
        <v>104831.99999999964</v>
      </c>
      <c r="L1652" s="4"/>
      <c r="M1652" s="2">
        <v>7.57</v>
      </c>
      <c r="N1652" s="2">
        <v>7.9</v>
      </c>
      <c r="O1652" s="2">
        <v>95.4</v>
      </c>
      <c r="P1652" s="2">
        <v>93.6173</v>
      </c>
      <c r="Q1652" s="2">
        <v>5.93</v>
      </c>
      <c r="R1652" s="2">
        <v>6.4</v>
      </c>
      <c r="S1652" s="2">
        <v>92.2</v>
      </c>
      <c r="T1652" s="2">
        <v>12.2324</v>
      </c>
      <c r="U1652" s="2">
        <v>5.25</v>
      </c>
      <c r="V1652" s="2">
        <v>5.5</v>
      </c>
      <c r="W1652" s="2">
        <v>95.4</v>
      </c>
      <c r="X1652" s="2">
        <v>13.6287</v>
      </c>
      <c r="Y1652" s="2">
        <v>5.72</v>
      </c>
      <c r="Z1652" s="2">
        <v>6</v>
      </c>
      <c r="AA1652" s="2">
        <v>94.6</v>
      </c>
      <c r="AB1652" s="2">
        <v>20.880099999999999</v>
      </c>
      <c r="AC1652" s="2">
        <v>11.54</v>
      </c>
      <c r="AD1652" s="2">
        <v>12</v>
      </c>
      <c r="AE1652" s="2">
        <v>96.5</v>
      </c>
      <c r="AF1652" s="2">
        <v>46.876100000000001</v>
      </c>
      <c r="AG1652" s="20">
        <v>6.31</v>
      </c>
      <c r="AH1652" s="20">
        <v>6.7</v>
      </c>
      <c r="AI1652" s="20">
        <v>94.3</v>
      </c>
      <c r="AJ1652" s="20">
        <v>37.0124</v>
      </c>
      <c r="AK1652" s="18">
        <v>8.6999999999999993</v>
      </c>
      <c r="AL1652" s="18">
        <v>9.1</v>
      </c>
      <c r="AM1652" s="18">
        <v>96</v>
      </c>
      <c r="AN1652" s="18">
        <v>56.604900000000001</v>
      </c>
      <c r="AO1652" s="2">
        <v>5.21</v>
      </c>
      <c r="AP1652" s="2">
        <v>5.9</v>
      </c>
      <c r="AQ1652" s="2">
        <v>89.1</v>
      </c>
      <c r="AR1652" s="2">
        <v>7.0503</v>
      </c>
      <c r="AS1652" s="2">
        <v>8.85</v>
      </c>
      <c r="AT1652" s="2">
        <v>9.5</v>
      </c>
      <c r="AU1652" s="2">
        <v>93.3</v>
      </c>
      <c r="AV1652" s="2">
        <v>24.107399999999998</v>
      </c>
      <c r="AW1652" s="2">
        <v>8.5500000000000007</v>
      </c>
      <c r="AX1652" s="2">
        <v>9</v>
      </c>
      <c r="AY1652" s="2">
        <v>95.4</v>
      </c>
      <c r="AZ1652" s="2">
        <v>30.428699999999999</v>
      </c>
      <c r="BA1652" s="2">
        <v>6.76</v>
      </c>
      <c r="BB1652" s="2">
        <v>6.9</v>
      </c>
      <c r="BC1652" s="2">
        <v>98.4</v>
      </c>
      <c r="BD1652" s="2">
        <v>32.030900000000003</v>
      </c>
      <c r="BE1652" s="4" t="str">
        <f t="shared" si="252"/>
        <v>NO APLICA</v>
      </c>
      <c r="BF1652" s="4">
        <f t="shared" si="253"/>
        <v>8.1748000000000012</v>
      </c>
      <c r="BG1652">
        <f t="shared" si="254"/>
        <v>5.21</v>
      </c>
      <c r="BH1652">
        <f t="shared" si="255"/>
        <v>8.85</v>
      </c>
      <c r="BI1652">
        <f t="shared" si="256"/>
        <v>8.5500000000000007</v>
      </c>
      <c r="BJ1652">
        <f t="shared" si="257"/>
        <v>8.6999999999999993</v>
      </c>
      <c r="BK1652">
        <f t="shared" si="258"/>
        <v>6.31</v>
      </c>
      <c r="BL1652">
        <f t="shared" si="259"/>
        <v>2260.9799999999923</v>
      </c>
    </row>
    <row r="1653" spans="1:64" x14ac:dyDescent="0.2">
      <c r="A1653" s="1">
        <v>1651</v>
      </c>
      <c r="B1653" s="7" t="s">
        <v>6</v>
      </c>
      <c r="C1653" s="3">
        <v>39978</v>
      </c>
      <c r="D1653" s="4" t="s">
        <v>3</v>
      </c>
      <c r="E1653" s="4" t="s">
        <v>166</v>
      </c>
      <c r="F1653" s="5" t="str">
        <f t="shared" si="250"/>
        <v>D</v>
      </c>
      <c r="G1653" s="6">
        <v>0.90833333333333333</v>
      </c>
      <c r="H1653" s="6">
        <v>0.90902777777777777</v>
      </c>
      <c r="I1653" s="85">
        <f t="shared" si="251"/>
        <v>0.99999999999999645</v>
      </c>
      <c r="J1653" s="86">
        <f>I1653*Segmentos!$D$7*(AH1653%)*IF(ISNUMBER(AI1653),AI1653%,0)</f>
        <v>27999.999999999905</v>
      </c>
      <c r="K1653" s="86">
        <f>I1653*Segmentos!$D$7*(AL1653%)*IF(ISNUMBER(AM1653),AM1653%,0)</f>
        <v>27599.999999999905</v>
      </c>
      <c r="L1653" s="4"/>
      <c r="M1653" s="2">
        <v>6.95</v>
      </c>
      <c r="N1653" s="2">
        <v>6.9</v>
      </c>
      <c r="O1653" s="2">
        <v>100</v>
      </c>
      <c r="P1653" s="2">
        <v>87.297399999999996</v>
      </c>
      <c r="Q1653" s="2">
        <v>4.26</v>
      </c>
      <c r="R1653" s="2">
        <v>4.3</v>
      </c>
      <c r="S1653" s="2">
        <v>100</v>
      </c>
      <c r="T1653" s="2">
        <v>8.9367999999999999</v>
      </c>
      <c r="U1653" s="2">
        <v>3.69</v>
      </c>
      <c r="V1653" s="2">
        <v>3.7</v>
      </c>
      <c r="W1653" s="2">
        <v>100</v>
      </c>
      <c r="X1653" s="2">
        <v>9.7248000000000001</v>
      </c>
      <c r="Y1653" s="2">
        <v>7.93</v>
      </c>
      <c r="Z1653" s="2">
        <v>7.9</v>
      </c>
      <c r="AA1653" s="2">
        <v>100</v>
      </c>
      <c r="AB1653" s="2">
        <v>29.4099</v>
      </c>
      <c r="AC1653" s="2">
        <v>9.51</v>
      </c>
      <c r="AD1653" s="2">
        <v>9.5</v>
      </c>
      <c r="AE1653" s="2">
        <v>100</v>
      </c>
      <c r="AF1653" s="2">
        <v>39.2258</v>
      </c>
      <c r="AG1653" s="20">
        <v>6.98</v>
      </c>
      <c r="AH1653" s="20">
        <v>7</v>
      </c>
      <c r="AI1653" s="20">
        <v>100</v>
      </c>
      <c r="AJ1653" s="20">
        <v>41.598700000000001</v>
      </c>
      <c r="AK1653" s="18">
        <v>6.92</v>
      </c>
      <c r="AL1653" s="18">
        <v>6.9</v>
      </c>
      <c r="AM1653" s="18">
        <v>100</v>
      </c>
      <c r="AN1653" s="18">
        <v>45.698700000000002</v>
      </c>
      <c r="AO1653" s="2">
        <v>4.3499999999999996</v>
      </c>
      <c r="AP1653" s="2">
        <v>4.4000000000000004</v>
      </c>
      <c r="AQ1653" s="2">
        <v>100</v>
      </c>
      <c r="AR1653" s="2">
        <v>5.9748000000000001</v>
      </c>
      <c r="AS1653" s="2">
        <v>8.26</v>
      </c>
      <c r="AT1653" s="2">
        <v>8.3000000000000007</v>
      </c>
      <c r="AU1653" s="2">
        <v>100</v>
      </c>
      <c r="AV1653" s="2">
        <v>22.869</v>
      </c>
      <c r="AW1653" s="2">
        <v>5.79</v>
      </c>
      <c r="AX1653" s="2">
        <v>5.8</v>
      </c>
      <c r="AY1653" s="2">
        <v>100</v>
      </c>
      <c r="AZ1653" s="2">
        <v>20.902200000000001</v>
      </c>
      <c r="BA1653" s="2">
        <v>7.81</v>
      </c>
      <c r="BB1653" s="2">
        <v>7.8</v>
      </c>
      <c r="BC1653" s="2">
        <v>100</v>
      </c>
      <c r="BD1653" s="2">
        <v>37.551400000000001</v>
      </c>
      <c r="BE1653" s="4" t="str">
        <f t="shared" si="252"/>
        <v>NO APLICA</v>
      </c>
      <c r="BF1653" s="4">
        <f t="shared" si="253"/>
        <v>7.4707999999999997</v>
      </c>
      <c r="BG1653">
        <f t="shared" si="254"/>
        <v>4.3499999999999996</v>
      </c>
      <c r="BH1653">
        <f t="shared" si="255"/>
        <v>8.26</v>
      </c>
      <c r="BI1653">
        <f t="shared" si="256"/>
        <v>7.81</v>
      </c>
      <c r="BJ1653">
        <f t="shared" si="257"/>
        <v>6.92</v>
      </c>
      <c r="BK1653">
        <f t="shared" si="258"/>
        <v>6.98</v>
      </c>
      <c r="BL1653">
        <f t="shared" si="259"/>
        <v>689.9999999999975</v>
      </c>
    </row>
    <row r="1654" spans="1:64" x14ac:dyDescent="0.2">
      <c r="A1654" s="1">
        <v>1652</v>
      </c>
      <c r="B1654" s="7" t="s">
        <v>31</v>
      </c>
      <c r="C1654" s="3">
        <v>39978</v>
      </c>
      <c r="D1654" s="4" t="s">
        <v>628</v>
      </c>
      <c r="E1654" s="4" t="s">
        <v>166</v>
      </c>
      <c r="F1654" s="5" t="str">
        <f t="shared" si="250"/>
        <v>D</v>
      </c>
      <c r="G1654" s="6">
        <v>0.91388888888888886</v>
      </c>
      <c r="H1654" s="6">
        <v>0.91805555555555562</v>
      </c>
      <c r="I1654" s="85">
        <f t="shared" si="251"/>
        <v>6.0000000000001386</v>
      </c>
      <c r="J1654" s="86">
        <f>I1654*Segmentos!$D$7*(AH1654%)*IF(ISNUMBER(AI1654),AI1654%,0)</f>
        <v>61682.400000001435</v>
      </c>
      <c r="K1654" s="86">
        <f>I1654*Segmentos!$D$7*(AL1654%)*IF(ISNUMBER(AM1654),AM1654%,0)</f>
        <v>28684.800000000661</v>
      </c>
      <c r="L1654" s="4"/>
      <c r="M1654" s="2">
        <v>1.82</v>
      </c>
      <c r="N1654" s="2">
        <v>2.7</v>
      </c>
      <c r="O1654" s="2">
        <v>68.599999999999994</v>
      </c>
      <c r="P1654" s="2">
        <v>69.753799999999998</v>
      </c>
      <c r="Q1654" s="2">
        <v>0.57999999999999996</v>
      </c>
      <c r="R1654" s="2">
        <v>0.9</v>
      </c>
      <c r="S1654" s="2">
        <v>66.7</v>
      </c>
      <c r="T1654" s="2">
        <v>3.7227000000000001</v>
      </c>
      <c r="U1654" s="2">
        <v>2.5499999999999998</v>
      </c>
      <c r="V1654" s="2">
        <v>3.5</v>
      </c>
      <c r="W1654" s="2">
        <v>73.099999999999994</v>
      </c>
      <c r="X1654" s="2">
        <v>20.414100000000001</v>
      </c>
      <c r="Y1654" s="2">
        <v>2.61</v>
      </c>
      <c r="Z1654" s="2">
        <v>4.2</v>
      </c>
      <c r="AA1654" s="2">
        <v>62.5</v>
      </c>
      <c r="AB1654" s="2">
        <v>29.484300000000001</v>
      </c>
      <c r="AC1654" s="2">
        <v>1.29</v>
      </c>
      <c r="AD1654" s="2">
        <v>1.7</v>
      </c>
      <c r="AE1654" s="2">
        <v>77.099999999999994</v>
      </c>
      <c r="AF1654" s="2">
        <v>16.1327</v>
      </c>
      <c r="AG1654" s="20">
        <v>2.56</v>
      </c>
      <c r="AH1654" s="20">
        <v>3.9</v>
      </c>
      <c r="AI1654" s="20">
        <v>65.900000000000006</v>
      </c>
      <c r="AJ1654" s="20">
        <v>46.3673</v>
      </c>
      <c r="AK1654" s="18">
        <v>1.1599999999999999</v>
      </c>
      <c r="AL1654" s="18">
        <v>1.6</v>
      </c>
      <c r="AM1654" s="18">
        <v>74.7</v>
      </c>
      <c r="AN1654" s="18">
        <v>23.386500000000002</v>
      </c>
      <c r="AO1654" s="2">
        <v>1.1299999999999999</v>
      </c>
      <c r="AP1654" s="2">
        <v>1.6</v>
      </c>
      <c r="AQ1654" s="2">
        <v>72.400000000000006</v>
      </c>
      <c r="AR1654" s="2">
        <v>4.7306999999999997</v>
      </c>
      <c r="AS1654" s="2">
        <v>1.67</v>
      </c>
      <c r="AT1654" s="2">
        <v>3.2</v>
      </c>
      <c r="AU1654" s="2">
        <v>52.2</v>
      </c>
      <c r="AV1654" s="2">
        <v>14.0358</v>
      </c>
      <c r="AW1654" s="2">
        <v>2.4500000000000002</v>
      </c>
      <c r="AX1654" s="2">
        <v>3</v>
      </c>
      <c r="AY1654" s="2">
        <v>81.2</v>
      </c>
      <c r="AZ1654" s="2">
        <v>26.957799999999999</v>
      </c>
      <c r="BA1654" s="2">
        <v>1.64</v>
      </c>
      <c r="BB1654" s="2">
        <v>2.4</v>
      </c>
      <c r="BC1654" s="2">
        <v>68.599999999999994</v>
      </c>
      <c r="BD1654" s="2">
        <v>24.029499999999999</v>
      </c>
      <c r="BE1654" s="4" t="str">
        <f t="shared" si="252"/>
        <v>NO APLICA</v>
      </c>
      <c r="BF1654" s="4">
        <f t="shared" si="253"/>
        <v>1.86</v>
      </c>
      <c r="BG1654">
        <f t="shared" si="254"/>
        <v>1.1299999999999999</v>
      </c>
      <c r="BH1654">
        <f t="shared" si="255"/>
        <v>1.67</v>
      </c>
      <c r="BI1654">
        <f t="shared" si="256"/>
        <v>2.4500000000000002</v>
      </c>
      <c r="BJ1654">
        <f t="shared" si="257"/>
        <v>1.1599999999999999</v>
      </c>
      <c r="BK1654">
        <f t="shared" si="258"/>
        <v>2.56</v>
      </c>
      <c r="BL1654">
        <f t="shared" si="259"/>
        <v>1111.3200000000256</v>
      </c>
    </row>
    <row r="1655" spans="1:64" x14ac:dyDescent="0.2">
      <c r="A1655" s="1">
        <v>1653</v>
      </c>
      <c r="B1655" s="7" t="s">
        <v>37</v>
      </c>
      <c r="C1655" s="3">
        <v>39978</v>
      </c>
      <c r="D1655" s="4" t="s">
        <v>3</v>
      </c>
      <c r="E1655" s="4" t="s">
        <v>173</v>
      </c>
      <c r="F1655" s="5" t="str">
        <f t="shared" si="250"/>
        <v>D</v>
      </c>
      <c r="G1655" s="6">
        <v>0.91666666666666663</v>
      </c>
      <c r="H1655" s="6">
        <v>0.91736111111111107</v>
      </c>
      <c r="I1655" s="85">
        <f t="shared" si="251"/>
        <v>0.99999999999999645</v>
      </c>
      <c r="J1655" s="86">
        <f>I1655*Segmentos!$D$7*(AH1655%)*IF(ISNUMBER(AI1655),AI1655%,0)</f>
        <v>17599.999999999942</v>
      </c>
      <c r="K1655" s="86">
        <f>I1655*Segmentos!$D$7*(AL1655%)*IF(ISNUMBER(AM1655),AM1655%,0)</f>
        <v>26799.999999999909</v>
      </c>
      <c r="L1655" s="4"/>
      <c r="M1655" s="2">
        <v>5.57</v>
      </c>
      <c r="N1655" s="2">
        <v>5.6</v>
      </c>
      <c r="O1655" s="2">
        <v>100</v>
      </c>
      <c r="P1655" s="2">
        <v>87.978099999999998</v>
      </c>
      <c r="Q1655" s="2">
        <v>4.91</v>
      </c>
      <c r="R1655" s="2">
        <v>4.9000000000000004</v>
      </c>
      <c r="S1655" s="2">
        <v>100</v>
      </c>
      <c r="T1655" s="2">
        <v>12.946400000000001</v>
      </c>
      <c r="U1655" s="2">
        <v>5.19</v>
      </c>
      <c r="V1655" s="2">
        <v>5.2</v>
      </c>
      <c r="W1655" s="2">
        <v>100</v>
      </c>
      <c r="X1655" s="2">
        <v>17.175999999999998</v>
      </c>
      <c r="Y1655" s="2">
        <v>4.9800000000000004</v>
      </c>
      <c r="Z1655" s="2">
        <v>5</v>
      </c>
      <c r="AA1655" s="2">
        <v>100</v>
      </c>
      <c r="AB1655" s="2">
        <v>23.226500000000001</v>
      </c>
      <c r="AC1655" s="2">
        <v>6.68</v>
      </c>
      <c r="AD1655" s="2">
        <v>6.7</v>
      </c>
      <c r="AE1655" s="2">
        <v>100</v>
      </c>
      <c r="AF1655" s="2">
        <v>34.629199999999997</v>
      </c>
      <c r="AG1655" s="20">
        <v>4.3499999999999996</v>
      </c>
      <c r="AH1655" s="20">
        <v>4.4000000000000004</v>
      </c>
      <c r="AI1655" s="20">
        <v>100</v>
      </c>
      <c r="AJ1655" s="20">
        <v>32.631599999999999</v>
      </c>
      <c r="AK1655" s="18">
        <v>6.67</v>
      </c>
      <c r="AL1655" s="18">
        <v>6.7</v>
      </c>
      <c r="AM1655" s="18">
        <v>100</v>
      </c>
      <c r="AN1655" s="18">
        <v>55.346499999999999</v>
      </c>
      <c r="AO1655" s="2">
        <v>4.24</v>
      </c>
      <c r="AP1655" s="2">
        <v>4.2</v>
      </c>
      <c r="AQ1655" s="2">
        <v>100</v>
      </c>
      <c r="AR1655" s="2">
        <v>7.3231999999999999</v>
      </c>
      <c r="AS1655" s="2">
        <v>7.31</v>
      </c>
      <c r="AT1655" s="2">
        <v>7.3</v>
      </c>
      <c r="AU1655" s="2">
        <v>100</v>
      </c>
      <c r="AV1655" s="2">
        <v>25.4373</v>
      </c>
      <c r="AW1655" s="2">
        <v>7.48</v>
      </c>
      <c r="AX1655" s="2">
        <v>7.5</v>
      </c>
      <c r="AY1655" s="2">
        <v>100</v>
      </c>
      <c r="AZ1655" s="2">
        <v>33.988100000000003</v>
      </c>
      <c r="BA1655" s="2">
        <v>3.51</v>
      </c>
      <c r="BB1655" s="2">
        <v>3.5</v>
      </c>
      <c r="BC1655" s="2">
        <v>100</v>
      </c>
      <c r="BD1655" s="2">
        <v>21.229500000000002</v>
      </c>
      <c r="BE1655" s="4" t="str">
        <f t="shared" si="252"/>
        <v>NO APLICA</v>
      </c>
      <c r="BF1655" s="4">
        <f t="shared" si="253"/>
        <v>6.7403999999999993</v>
      </c>
      <c r="BG1655">
        <f t="shared" si="254"/>
        <v>4.24</v>
      </c>
      <c r="BH1655">
        <f t="shared" si="255"/>
        <v>7.31</v>
      </c>
      <c r="BI1655">
        <f t="shared" si="256"/>
        <v>7.48</v>
      </c>
      <c r="BJ1655">
        <f t="shared" si="257"/>
        <v>6.67</v>
      </c>
      <c r="BK1655">
        <f t="shared" si="258"/>
        <v>4.3499999999999996</v>
      </c>
      <c r="BL1655">
        <f t="shared" si="259"/>
        <v>559.99999999999795</v>
      </c>
    </row>
    <row r="1656" spans="1:64" x14ac:dyDescent="0.2">
      <c r="A1656" s="1">
        <v>1654</v>
      </c>
      <c r="B1656" s="7" t="s">
        <v>76</v>
      </c>
      <c r="C1656" s="3">
        <v>39978</v>
      </c>
      <c r="D1656" s="4" t="s">
        <v>626</v>
      </c>
      <c r="E1656" s="4" t="s">
        <v>165</v>
      </c>
      <c r="F1656" s="5" t="str">
        <f t="shared" si="250"/>
        <v>D</v>
      </c>
      <c r="G1656" s="6">
        <v>0.81111111111111101</v>
      </c>
      <c r="H1656" s="6">
        <v>0.87430555555555556</v>
      </c>
      <c r="I1656" s="85">
        <f t="shared" si="251"/>
        <v>91.000000000000156</v>
      </c>
      <c r="J1656" s="86">
        <f>I1656*Segmentos!$D$7*(AH1656%)*IF(ISNUMBER(AI1656),AI1656%,0)</f>
        <v>1142013.6000000017</v>
      </c>
      <c r="K1656" s="86">
        <f>I1656*Segmentos!$D$7*(AL1656%)*IF(ISNUMBER(AM1656),AM1656%,0)</f>
        <v>1452360.0000000023</v>
      </c>
      <c r="L1656" s="4"/>
      <c r="M1656" s="2">
        <v>3.58</v>
      </c>
      <c r="N1656" s="2">
        <v>13.9</v>
      </c>
      <c r="O1656" s="2">
        <v>25.8</v>
      </c>
      <c r="P1656" s="2">
        <v>78.503</v>
      </c>
      <c r="Q1656" s="2">
        <v>2.2799999999999998</v>
      </c>
      <c r="R1656" s="2">
        <v>9.9</v>
      </c>
      <c r="S1656" s="2">
        <v>23.1</v>
      </c>
      <c r="T1656" s="2">
        <v>8.3328000000000007</v>
      </c>
      <c r="U1656" s="2">
        <v>2.2000000000000002</v>
      </c>
      <c r="V1656" s="2">
        <v>9.1999999999999993</v>
      </c>
      <c r="W1656" s="2">
        <v>24</v>
      </c>
      <c r="X1656" s="2">
        <v>10.1204</v>
      </c>
      <c r="Y1656" s="2">
        <v>3.94</v>
      </c>
      <c r="Z1656" s="2">
        <v>14.9</v>
      </c>
      <c r="AA1656" s="2">
        <v>26.4</v>
      </c>
      <c r="AB1656" s="2">
        <v>25.480699999999999</v>
      </c>
      <c r="AC1656" s="2">
        <v>4.8</v>
      </c>
      <c r="AD1656" s="2">
        <v>17.899999999999999</v>
      </c>
      <c r="AE1656" s="2">
        <v>26.8</v>
      </c>
      <c r="AF1656" s="2">
        <v>34.569099999999999</v>
      </c>
      <c r="AG1656" s="20">
        <v>3.13</v>
      </c>
      <c r="AH1656" s="20">
        <v>16.600000000000001</v>
      </c>
      <c r="AI1656" s="20">
        <v>18.899999999999999</v>
      </c>
      <c r="AJ1656" s="20">
        <v>32.552300000000002</v>
      </c>
      <c r="AK1656" s="18">
        <v>3.99</v>
      </c>
      <c r="AL1656" s="18">
        <v>11.4</v>
      </c>
      <c r="AM1656" s="18">
        <v>35</v>
      </c>
      <c r="AN1656" s="18">
        <v>45.950699999999998</v>
      </c>
      <c r="AO1656" s="2">
        <v>1.98</v>
      </c>
      <c r="AP1656" s="2">
        <v>9.8000000000000007</v>
      </c>
      <c r="AQ1656" s="2">
        <v>20.2</v>
      </c>
      <c r="AR1656" s="2">
        <v>4.7362000000000002</v>
      </c>
      <c r="AS1656" s="2">
        <v>3.3</v>
      </c>
      <c r="AT1656" s="2">
        <v>14.7</v>
      </c>
      <c r="AU1656" s="2">
        <v>22.4</v>
      </c>
      <c r="AV1656" s="2">
        <v>15.9556</v>
      </c>
      <c r="AW1656" s="2">
        <v>2.5299999999999998</v>
      </c>
      <c r="AX1656" s="2">
        <v>12.6</v>
      </c>
      <c r="AY1656" s="2">
        <v>20.2</v>
      </c>
      <c r="AZ1656" s="2">
        <v>15.970599999999999</v>
      </c>
      <c r="BA1656" s="2">
        <v>4.9800000000000004</v>
      </c>
      <c r="BB1656" s="2">
        <v>15.5</v>
      </c>
      <c r="BC1656" s="2">
        <v>32.200000000000003</v>
      </c>
      <c r="BD1656" s="2">
        <v>41.840699999999998</v>
      </c>
      <c r="BE1656" s="4" t="str">
        <f t="shared" si="252"/>
        <v>ABURRIDO</v>
      </c>
      <c r="BF1656" s="4">
        <f t="shared" si="253"/>
        <v>3.7412000000000001</v>
      </c>
      <c r="BG1656">
        <f t="shared" si="254"/>
        <v>1.98</v>
      </c>
      <c r="BH1656">
        <f t="shared" si="255"/>
        <v>3.3</v>
      </c>
      <c r="BI1656">
        <f t="shared" si="256"/>
        <v>4.9800000000000004</v>
      </c>
      <c r="BJ1656">
        <f t="shared" si="257"/>
        <v>3.99</v>
      </c>
      <c r="BK1656">
        <f t="shared" si="258"/>
        <v>3.13</v>
      </c>
      <c r="BL1656">
        <f t="shared" si="259"/>
        <v>32634.420000000056</v>
      </c>
    </row>
    <row r="1657" spans="1:64" x14ac:dyDescent="0.2">
      <c r="A1657" s="1">
        <v>1655</v>
      </c>
      <c r="B1657" s="7" t="s">
        <v>115</v>
      </c>
      <c r="C1657" s="3">
        <v>39978</v>
      </c>
      <c r="D1657" s="4" t="s">
        <v>17</v>
      </c>
      <c r="E1657" s="4" t="s">
        <v>169</v>
      </c>
      <c r="F1657" s="5" t="str">
        <f t="shared" si="250"/>
        <v>D</v>
      </c>
      <c r="G1657" s="6">
        <v>0.8340277777777777</v>
      </c>
      <c r="H1657" s="6">
        <v>0.875</v>
      </c>
      <c r="I1657" s="85">
        <f t="shared" si="251"/>
        <v>59.000000000000114</v>
      </c>
      <c r="J1657" s="86">
        <f>I1657*Segmentos!$D$7*(AH1657%)*IF(ISNUMBER(AI1657),AI1657%,0)</f>
        <v>37382.400000000074</v>
      </c>
      <c r="K1657" s="86">
        <f>I1657*Segmentos!$D$7*(AL1657%)*IF(ISNUMBER(AM1657),AM1657%,0)</f>
        <v>35872.000000000073</v>
      </c>
      <c r="L1657" s="4"/>
      <c r="M1657" s="2">
        <v>0.15</v>
      </c>
      <c r="N1657" s="2">
        <v>0.6</v>
      </c>
      <c r="O1657" s="2">
        <v>23.9</v>
      </c>
      <c r="P1657" s="2">
        <v>96.390100000000004</v>
      </c>
      <c r="Q1657" s="2">
        <v>0.01</v>
      </c>
      <c r="R1657" s="2">
        <v>0.3</v>
      </c>
      <c r="S1657" s="2">
        <v>1.7</v>
      </c>
      <c r="T1657" s="2">
        <v>0.53439999999999999</v>
      </c>
      <c r="U1657" s="2">
        <v>0</v>
      </c>
      <c r="V1657" s="2">
        <v>0</v>
      </c>
      <c r="W1657" s="8" t="s">
        <v>577</v>
      </c>
      <c r="X1657" s="2">
        <v>0</v>
      </c>
      <c r="Y1657" s="2">
        <v>0.18</v>
      </c>
      <c r="Z1657" s="2">
        <v>1</v>
      </c>
      <c r="AA1657" s="2">
        <v>17.899999999999999</v>
      </c>
      <c r="AB1657" s="2">
        <v>33.901400000000002</v>
      </c>
      <c r="AC1657" s="2">
        <v>0.3</v>
      </c>
      <c r="AD1657" s="2">
        <v>0.9</v>
      </c>
      <c r="AE1657" s="2">
        <v>34</v>
      </c>
      <c r="AF1657" s="2">
        <v>61.954300000000003</v>
      </c>
      <c r="AG1657" s="20">
        <v>0.17</v>
      </c>
      <c r="AH1657" s="20">
        <v>0.8</v>
      </c>
      <c r="AI1657" s="20">
        <v>19.8</v>
      </c>
      <c r="AJ1657" s="20">
        <v>49.125100000000003</v>
      </c>
      <c r="AK1657" s="18">
        <v>0.14000000000000001</v>
      </c>
      <c r="AL1657" s="18">
        <v>0.5</v>
      </c>
      <c r="AM1657" s="18">
        <v>30.4</v>
      </c>
      <c r="AN1657" s="18">
        <v>47.265000000000001</v>
      </c>
      <c r="AO1657" s="2">
        <v>0.01</v>
      </c>
      <c r="AP1657" s="2">
        <v>0.3</v>
      </c>
      <c r="AQ1657" s="2">
        <v>1.7</v>
      </c>
      <c r="AR1657" s="2">
        <v>0.34229999999999999</v>
      </c>
      <c r="AS1657" s="2">
        <v>0.39</v>
      </c>
      <c r="AT1657" s="2">
        <v>1.4</v>
      </c>
      <c r="AU1657" s="2">
        <v>27.4</v>
      </c>
      <c r="AV1657" s="2">
        <v>54.231499999999997</v>
      </c>
      <c r="AW1657" s="2">
        <v>0.16</v>
      </c>
      <c r="AX1657" s="2">
        <v>0.7</v>
      </c>
      <c r="AY1657" s="2">
        <v>24.9</v>
      </c>
      <c r="AZ1657" s="2">
        <v>29.510200000000001</v>
      </c>
      <c r="BA1657" s="2">
        <v>0.05</v>
      </c>
      <c r="BB1657" s="2">
        <v>0.3</v>
      </c>
      <c r="BC1657" s="2">
        <v>18.600000000000001</v>
      </c>
      <c r="BD1657" s="2">
        <v>12.306100000000001</v>
      </c>
      <c r="BE1657" s="4" t="str">
        <f t="shared" si="252"/>
        <v>NO APLICA</v>
      </c>
      <c r="BF1657" s="4">
        <f t="shared" si="253"/>
        <v>0.2354</v>
      </c>
      <c r="BG1657">
        <f t="shared" si="254"/>
        <v>0.01</v>
      </c>
      <c r="BH1657">
        <f t="shared" si="255"/>
        <v>0.39</v>
      </c>
      <c r="BI1657">
        <f t="shared" si="256"/>
        <v>0.16</v>
      </c>
      <c r="BJ1657">
        <f t="shared" si="257"/>
        <v>0.14000000000000001</v>
      </c>
      <c r="BK1657">
        <f t="shared" si="258"/>
        <v>0.17</v>
      </c>
      <c r="BL1657">
        <f t="shared" si="259"/>
        <v>846.06000000000165</v>
      </c>
    </row>
    <row r="1658" spans="1:64" x14ac:dyDescent="0.2">
      <c r="A1658" s="1">
        <v>1656</v>
      </c>
      <c r="B1658" s="7" t="s">
        <v>61</v>
      </c>
      <c r="C1658" s="3">
        <v>39978</v>
      </c>
      <c r="D1658" s="4" t="s">
        <v>17</v>
      </c>
      <c r="E1658" s="4" t="s">
        <v>169</v>
      </c>
      <c r="F1658" s="5" t="str">
        <f t="shared" si="250"/>
        <v>D</v>
      </c>
      <c r="G1658" s="6">
        <v>0.91527777777777775</v>
      </c>
      <c r="H1658" s="6">
        <v>0.96250000000000002</v>
      </c>
      <c r="I1658" s="85">
        <f t="shared" si="251"/>
        <v>68.000000000000085</v>
      </c>
      <c r="J1658" s="86">
        <f>I1658*Segmentos!$D$7*(AH1658%)*IF(ISNUMBER(AI1658),AI1658%,0)</f>
        <v>187924.80000000019</v>
      </c>
      <c r="K1658" s="86">
        <f>I1658*Segmentos!$D$7*(AL1658%)*IF(ISNUMBER(AM1658),AM1658%,0)</f>
        <v>150688.00000000017</v>
      </c>
      <c r="L1658" s="4"/>
      <c r="M1658" s="2">
        <v>0.63</v>
      </c>
      <c r="N1658" s="2">
        <v>2.1</v>
      </c>
      <c r="O1658" s="2">
        <v>30.2</v>
      </c>
      <c r="P1658" s="2">
        <v>100</v>
      </c>
      <c r="Q1658" s="2">
        <v>0</v>
      </c>
      <c r="R1658" s="2">
        <v>0</v>
      </c>
      <c r="S1658" s="8" t="s">
        <v>577</v>
      </c>
      <c r="T1658" s="2">
        <v>0</v>
      </c>
      <c r="U1658" s="2">
        <v>0.11</v>
      </c>
      <c r="V1658" s="2">
        <v>1.6</v>
      </c>
      <c r="W1658" s="2">
        <v>6.9</v>
      </c>
      <c r="X1658" s="2">
        <v>3.7658</v>
      </c>
      <c r="Y1658" s="2">
        <v>0.56999999999999995</v>
      </c>
      <c r="Z1658" s="2">
        <v>2.7</v>
      </c>
      <c r="AA1658" s="2">
        <v>20.7</v>
      </c>
      <c r="AB1658" s="2">
        <v>26.812999999999999</v>
      </c>
      <c r="AC1658" s="2">
        <v>1.33</v>
      </c>
      <c r="AD1658" s="2">
        <v>2.8</v>
      </c>
      <c r="AE1658" s="2">
        <v>47.3</v>
      </c>
      <c r="AF1658" s="2">
        <v>69.421199999999999</v>
      </c>
      <c r="AG1658" s="20">
        <v>0.7</v>
      </c>
      <c r="AH1658" s="20">
        <v>2.1</v>
      </c>
      <c r="AI1658" s="20">
        <v>32.9</v>
      </c>
      <c r="AJ1658" s="20">
        <v>53.280099999999997</v>
      </c>
      <c r="AK1658" s="18">
        <v>0.56000000000000005</v>
      </c>
      <c r="AL1658" s="18">
        <v>2</v>
      </c>
      <c r="AM1658" s="18">
        <v>27.7</v>
      </c>
      <c r="AN1658" s="18">
        <v>46.719900000000003</v>
      </c>
      <c r="AO1658" s="2">
        <v>0.06</v>
      </c>
      <c r="AP1658" s="2">
        <v>0.4</v>
      </c>
      <c r="AQ1658" s="2">
        <v>15.1</v>
      </c>
      <c r="AR1658" s="2">
        <v>1.0755999999999999</v>
      </c>
      <c r="AS1658" s="2">
        <v>0.73</v>
      </c>
      <c r="AT1658" s="2">
        <v>2.4</v>
      </c>
      <c r="AU1658" s="2">
        <v>30.3</v>
      </c>
      <c r="AV1658" s="2">
        <v>25.511900000000001</v>
      </c>
      <c r="AW1658" s="2">
        <v>0.45</v>
      </c>
      <c r="AX1658" s="2">
        <v>1.4</v>
      </c>
      <c r="AY1658" s="2">
        <v>32.1</v>
      </c>
      <c r="AZ1658" s="2">
        <v>20.413499999999999</v>
      </c>
      <c r="BA1658" s="2">
        <v>0.87</v>
      </c>
      <c r="BB1658" s="2">
        <v>2.9</v>
      </c>
      <c r="BC1658" s="2">
        <v>30.1</v>
      </c>
      <c r="BD1658" s="2">
        <v>52.999000000000002</v>
      </c>
      <c r="BE1658" s="4" t="str">
        <f t="shared" si="252"/>
        <v>ABURRIDO</v>
      </c>
      <c r="BF1658" s="4">
        <f t="shared" si="253"/>
        <v>0.68219999999999992</v>
      </c>
      <c r="BG1658">
        <f t="shared" si="254"/>
        <v>0.06</v>
      </c>
      <c r="BH1658">
        <f t="shared" si="255"/>
        <v>0.73</v>
      </c>
      <c r="BI1658">
        <f t="shared" si="256"/>
        <v>0.87</v>
      </c>
      <c r="BJ1658">
        <f t="shared" si="257"/>
        <v>0.56000000000000005</v>
      </c>
      <c r="BK1658">
        <f t="shared" si="258"/>
        <v>0.7</v>
      </c>
      <c r="BL1658">
        <f t="shared" si="259"/>
        <v>4312.5600000000049</v>
      </c>
    </row>
    <row r="1659" spans="1:64" x14ac:dyDescent="0.2">
      <c r="A1659" s="1">
        <v>1657</v>
      </c>
      <c r="B1659" s="7" t="s">
        <v>64</v>
      </c>
      <c r="C1659" s="3">
        <v>39978</v>
      </c>
      <c r="D1659" s="4" t="s">
        <v>629</v>
      </c>
      <c r="E1659" s="4" t="s">
        <v>170</v>
      </c>
      <c r="F1659" s="5" t="str">
        <f t="shared" si="250"/>
        <v>D</v>
      </c>
      <c r="G1659" s="6">
        <v>0.90069444444444446</v>
      </c>
      <c r="H1659" s="6">
        <v>0.9159722222222223</v>
      </c>
      <c r="I1659" s="85">
        <f t="shared" si="251"/>
        <v>22.000000000000082</v>
      </c>
      <c r="J1659" s="86">
        <f>I1659*Segmentos!$D$7*(AH1659%)*IF(ISNUMBER(AI1659),AI1659%,0)</f>
        <v>15400.000000000058</v>
      </c>
      <c r="K1659" s="86">
        <f>I1659*Segmentos!$D$7*(AL1659%)*IF(ISNUMBER(AM1659),AM1659%,0)</f>
        <v>4540.8000000000184</v>
      </c>
      <c r="L1659" s="4"/>
      <c r="M1659" s="2">
        <v>0.11</v>
      </c>
      <c r="N1659" s="2">
        <v>0.7</v>
      </c>
      <c r="O1659" s="2">
        <v>16</v>
      </c>
      <c r="P1659" s="2">
        <v>83.501999999999995</v>
      </c>
      <c r="Q1659" s="2">
        <v>0.24</v>
      </c>
      <c r="R1659" s="2">
        <v>0.2</v>
      </c>
      <c r="S1659" s="2">
        <v>100</v>
      </c>
      <c r="T1659" s="2">
        <v>30.176200000000001</v>
      </c>
      <c r="U1659" s="2">
        <v>0.03</v>
      </c>
      <c r="V1659" s="2">
        <v>0.3</v>
      </c>
      <c r="W1659" s="2">
        <v>7.7</v>
      </c>
      <c r="X1659" s="2">
        <v>4.1215999999999999</v>
      </c>
      <c r="Y1659" s="2">
        <v>0.08</v>
      </c>
      <c r="Z1659" s="2">
        <v>0.9</v>
      </c>
      <c r="AA1659" s="2">
        <v>8.8000000000000007</v>
      </c>
      <c r="AB1659" s="2">
        <v>17.342300000000002</v>
      </c>
      <c r="AC1659" s="2">
        <v>0.13</v>
      </c>
      <c r="AD1659" s="2">
        <v>1</v>
      </c>
      <c r="AE1659" s="2">
        <v>13.2</v>
      </c>
      <c r="AF1659" s="2">
        <v>31.861899999999999</v>
      </c>
      <c r="AG1659" s="20">
        <v>0.17</v>
      </c>
      <c r="AH1659" s="20">
        <v>1</v>
      </c>
      <c r="AI1659" s="20">
        <v>17.5</v>
      </c>
      <c r="AJ1659" s="20">
        <v>61.505600000000001</v>
      </c>
      <c r="AK1659" s="18">
        <v>0.05</v>
      </c>
      <c r="AL1659" s="18">
        <v>0.4</v>
      </c>
      <c r="AM1659" s="18">
        <v>12.9</v>
      </c>
      <c r="AN1659" s="18">
        <v>21.996400000000001</v>
      </c>
      <c r="AO1659" s="2">
        <v>0.01</v>
      </c>
      <c r="AP1659" s="2">
        <v>0.3</v>
      </c>
      <c r="AQ1659" s="2">
        <v>4.5</v>
      </c>
      <c r="AR1659" s="2">
        <v>1.1222000000000001</v>
      </c>
      <c r="AS1659" s="2">
        <v>0.1</v>
      </c>
      <c r="AT1659" s="2">
        <v>0.7</v>
      </c>
      <c r="AU1659" s="2">
        <v>14.4</v>
      </c>
      <c r="AV1659" s="2">
        <v>16.695799999999998</v>
      </c>
      <c r="AW1659" s="2">
        <v>0.21</v>
      </c>
      <c r="AX1659" s="2">
        <v>0.9</v>
      </c>
      <c r="AY1659" s="2">
        <v>23.3</v>
      </c>
      <c r="AZ1659" s="2">
        <v>46.255299999999998</v>
      </c>
      <c r="BA1659" s="2">
        <v>7.0000000000000007E-2</v>
      </c>
      <c r="BB1659" s="2">
        <v>0.6</v>
      </c>
      <c r="BC1659" s="2">
        <v>10.6</v>
      </c>
      <c r="BD1659" s="2">
        <v>19.428599999999999</v>
      </c>
      <c r="BE1659" s="4" t="str">
        <f t="shared" si="252"/>
        <v>NO APLICA</v>
      </c>
      <c r="BF1659" s="4">
        <f t="shared" si="253"/>
        <v>0.12360000000000002</v>
      </c>
      <c r="BG1659">
        <f t="shared" si="254"/>
        <v>0.01</v>
      </c>
      <c r="BH1659">
        <f t="shared" si="255"/>
        <v>0.1</v>
      </c>
      <c r="BI1659">
        <f t="shared" si="256"/>
        <v>0.21</v>
      </c>
      <c r="BJ1659">
        <f t="shared" si="257"/>
        <v>0.05</v>
      </c>
      <c r="BK1659">
        <f t="shared" si="258"/>
        <v>0.17</v>
      </c>
      <c r="BL1659">
        <f t="shared" si="259"/>
        <v>246.40000000000089</v>
      </c>
    </row>
    <row r="1660" spans="1:64" x14ac:dyDescent="0.2">
      <c r="A1660" s="1">
        <v>1658</v>
      </c>
      <c r="B1660" s="7" t="s">
        <v>70</v>
      </c>
      <c r="C1660" s="3">
        <v>39978</v>
      </c>
      <c r="D1660" s="4" t="s">
        <v>17</v>
      </c>
      <c r="E1660" s="4" t="s">
        <v>169</v>
      </c>
      <c r="F1660" s="5" t="str">
        <f t="shared" si="250"/>
        <v>D</v>
      </c>
      <c r="G1660" s="6">
        <v>0.875</v>
      </c>
      <c r="H1660" s="6">
        <v>0.91388888888888886</v>
      </c>
      <c r="I1660" s="85">
        <f t="shared" si="251"/>
        <v>55.999999999999957</v>
      </c>
      <c r="J1660" s="86">
        <f>I1660*Segmentos!$D$7*(AH1660%)*IF(ISNUMBER(AI1660),AI1660%,0)</f>
        <v>36982.399999999972</v>
      </c>
      <c r="K1660" s="86">
        <f>I1660*Segmentos!$D$7*(AL1660%)*IF(ISNUMBER(AM1660),AM1660%,0)</f>
        <v>4815.9999999999955</v>
      </c>
      <c r="L1660" s="4"/>
      <c r="M1660" s="2">
        <v>0.09</v>
      </c>
      <c r="N1660" s="2">
        <v>0.8</v>
      </c>
      <c r="O1660" s="2">
        <v>10.199999999999999</v>
      </c>
      <c r="P1660" s="2">
        <v>100</v>
      </c>
      <c r="Q1660" s="2">
        <v>0.02</v>
      </c>
      <c r="R1660" s="2">
        <v>0.6</v>
      </c>
      <c r="S1660" s="2">
        <v>2.7</v>
      </c>
      <c r="T1660" s="2">
        <v>3.0455999999999999</v>
      </c>
      <c r="U1660" s="2">
        <v>0.01</v>
      </c>
      <c r="V1660" s="2">
        <v>0.3</v>
      </c>
      <c r="W1660" s="2">
        <v>1.8</v>
      </c>
      <c r="X1660" s="2">
        <v>1.2406999999999999</v>
      </c>
      <c r="Y1660" s="2">
        <v>0.22</v>
      </c>
      <c r="Z1660" s="2">
        <v>0.7</v>
      </c>
      <c r="AA1660" s="2">
        <v>30.2</v>
      </c>
      <c r="AB1660" s="2">
        <v>77.577600000000004</v>
      </c>
      <c r="AC1660" s="2">
        <v>0.05</v>
      </c>
      <c r="AD1660" s="2">
        <v>1.4</v>
      </c>
      <c r="AE1660" s="2">
        <v>3.4</v>
      </c>
      <c r="AF1660" s="2">
        <v>18.136099999999999</v>
      </c>
      <c r="AG1660" s="20">
        <v>0.16</v>
      </c>
      <c r="AH1660" s="20">
        <v>1.3</v>
      </c>
      <c r="AI1660" s="20">
        <v>12.7</v>
      </c>
      <c r="AJ1660" s="20">
        <v>88.009100000000004</v>
      </c>
      <c r="AK1660" s="18">
        <v>0.02</v>
      </c>
      <c r="AL1660" s="18">
        <v>0.5</v>
      </c>
      <c r="AM1660" s="18">
        <v>4.3</v>
      </c>
      <c r="AN1660" s="18">
        <v>11.9909</v>
      </c>
      <c r="AO1660" s="2">
        <v>0.03</v>
      </c>
      <c r="AP1660" s="2">
        <v>1</v>
      </c>
      <c r="AQ1660" s="2">
        <v>2.5</v>
      </c>
      <c r="AR1660" s="2">
        <v>3.2669000000000001</v>
      </c>
      <c r="AS1660" s="2">
        <v>0.04</v>
      </c>
      <c r="AT1660" s="2">
        <v>1.4</v>
      </c>
      <c r="AU1660" s="2">
        <v>2.8</v>
      </c>
      <c r="AV1660" s="2">
        <v>9.8678000000000008</v>
      </c>
      <c r="AW1660" s="2">
        <v>0.23</v>
      </c>
      <c r="AX1660" s="2">
        <v>0.8</v>
      </c>
      <c r="AY1660" s="2">
        <v>30.2</v>
      </c>
      <c r="AZ1660" s="2">
        <v>77.572599999999994</v>
      </c>
      <c r="BA1660" s="2">
        <v>0.02</v>
      </c>
      <c r="BB1660" s="2">
        <v>0.5</v>
      </c>
      <c r="BC1660" s="2">
        <v>4</v>
      </c>
      <c r="BD1660" s="2">
        <v>9.2927</v>
      </c>
      <c r="BE1660" s="4" t="str">
        <f t="shared" si="252"/>
        <v>NO APLICA</v>
      </c>
      <c r="BF1660" s="4">
        <f t="shared" si="253"/>
        <v>0.1032</v>
      </c>
      <c r="BG1660">
        <f t="shared" si="254"/>
        <v>0.03</v>
      </c>
      <c r="BH1660">
        <f t="shared" si="255"/>
        <v>0.04</v>
      </c>
      <c r="BI1660">
        <f t="shared" si="256"/>
        <v>0.23</v>
      </c>
      <c r="BJ1660">
        <f t="shared" si="257"/>
        <v>0.02</v>
      </c>
      <c r="BK1660">
        <f t="shared" si="258"/>
        <v>0.16</v>
      </c>
      <c r="BL1660">
        <f t="shared" si="259"/>
        <v>456.95999999999964</v>
      </c>
    </row>
    <row r="1661" spans="1:64" x14ac:dyDescent="0.2">
      <c r="A1661" s="1">
        <v>1659</v>
      </c>
      <c r="B1661" s="7" t="s">
        <v>10</v>
      </c>
      <c r="C1661" s="3">
        <v>39978</v>
      </c>
      <c r="D1661" s="4" t="s">
        <v>8</v>
      </c>
      <c r="E1661" s="4" t="s">
        <v>164</v>
      </c>
      <c r="F1661" s="5" t="str">
        <f t="shared" si="250"/>
        <v>D</v>
      </c>
      <c r="G1661" s="6">
        <v>0.87361111111111101</v>
      </c>
      <c r="H1661" s="6">
        <v>0.89583333333333337</v>
      </c>
      <c r="I1661" s="85">
        <f t="shared" si="251"/>
        <v>32.000000000000206</v>
      </c>
      <c r="J1661" s="86">
        <f>I1661*Segmentos!$D$7*(AH1661%)*IF(ISNUMBER(AI1661),AI1661%,0)</f>
        <v>726323.20000000461</v>
      </c>
      <c r="K1661" s="86">
        <f>I1661*Segmentos!$D$7*(AL1661%)*IF(ISNUMBER(AM1661),AM1661%,0)</f>
        <v>671372.80000000424</v>
      </c>
      <c r="L1661" s="4"/>
      <c r="M1661" s="2">
        <v>5.45</v>
      </c>
      <c r="N1661" s="2">
        <v>14.5</v>
      </c>
      <c r="O1661" s="2">
        <v>37.700000000000003</v>
      </c>
      <c r="P1661" s="2">
        <v>80.687399999999997</v>
      </c>
      <c r="Q1661" s="2">
        <v>1.46</v>
      </c>
      <c r="R1661" s="2">
        <v>5.3</v>
      </c>
      <c r="S1661" s="2">
        <v>27.6</v>
      </c>
      <c r="T1661" s="2">
        <v>3.6017000000000001</v>
      </c>
      <c r="U1661" s="2">
        <v>3.84</v>
      </c>
      <c r="V1661" s="2">
        <v>13.5</v>
      </c>
      <c r="W1661" s="2">
        <v>28.4</v>
      </c>
      <c r="X1661" s="2">
        <v>11.914199999999999</v>
      </c>
      <c r="Y1661" s="2">
        <v>5.44</v>
      </c>
      <c r="Z1661" s="2">
        <v>13.2</v>
      </c>
      <c r="AA1661" s="2">
        <v>41.1</v>
      </c>
      <c r="AB1661" s="2">
        <v>23.784800000000001</v>
      </c>
      <c r="AC1661" s="2">
        <v>8.52</v>
      </c>
      <c r="AD1661" s="2">
        <v>20.8</v>
      </c>
      <c r="AE1661" s="2">
        <v>40.9</v>
      </c>
      <c r="AF1661" s="2">
        <v>41.386800000000001</v>
      </c>
      <c r="AG1661" s="20">
        <v>5.67</v>
      </c>
      <c r="AH1661" s="20">
        <v>16.399999999999999</v>
      </c>
      <c r="AI1661" s="20">
        <v>34.6</v>
      </c>
      <c r="AJ1661" s="20">
        <v>39.840499999999999</v>
      </c>
      <c r="AK1661" s="18">
        <v>5.25</v>
      </c>
      <c r="AL1661" s="18">
        <v>12.7</v>
      </c>
      <c r="AM1661" s="18">
        <v>41.3</v>
      </c>
      <c r="AN1661" s="18">
        <v>40.846899999999998</v>
      </c>
      <c r="AO1661" s="2">
        <v>2.11</v>
      </c>
      <c r="AP1661" s="2">
        <v>6.1</v>
      </c>
      <c r="AQ1661" s="2">
        <v>34.799999999999997</v>
      </c>
      <c r="AR1661" s="2">
        <v>3.4209999999999998</v>
      </c>
      <c r="AS1661" s="2">
        <v>4.2699999999999996</v>
      </c>
      <c r="AT1661" s="2">
        <v>14.8</v>
      </c>
      <c r="AU1661" s="2">
        <v>28.9</v>
      </c>
      <c r="AV1661" s="2">
        <v>13.916700000000001</v>
      </c>
      <c r="AW1661" s="2">
        <v>4.97</v>
      </c>
      <c r="AX1661" s="2">
        <v>14.7</v>
      </c>
      <c r="AY1661" s="2">
        <v>33.9</v>
      </c>
      <c r="AZ1661" s="2">
        <v>21.1677</v>
      </c>
      <c r="BA1661" s="2">
        <v>7.44</v>
      </c>
      <c r="BB1661" s="2">
        <v>16.5</v>
      </c>
      <c r="BC1661" s="2">
        <v>45.1</v>
      </c>
      <c r="BD1661" s="2">
        <v>42.182099999999998</v>
      </c>
      <c r="BE1661" s="4" t="str">
        <f t="shared" si="252"/>
        <v>NO APLICA</v>
      </c>
      <c r="BF1661" s="4">
        <f t="shared" si="253"/>
        <v>5.2345999999999995</v>
      </c>
      <c r="BG1661">
        <f t="shared" si="254"/>
        <v>2.11</v>
      </c>
      <c r="BH1661">
        <f t="shared" si="255"/>
        <v>4.2699999999999996</v>
      </c>
      <c r="BI1661">
        <f t="shared" si="256"/>
        <v>7.44</v>
      </c>
      <c r="BJ1661">
        <f t="shared" si="257"/>
        <v>5.25</v>
      </c>
      <c r="BK1661">
        <f t="shared" si="258"/>
        <v>5.67</v>
      </c>
      <c r="BL1661">
        <f t="shared" si="259"/>
        <v>17492.800000000116</v>
      </c>
    </row>
    <row r="1662" spans="1:64" x14ac:dyDescent="0.2">
      <c r="A1662" s="1">
        <v>1660</v>
      </c>
      <c r="B1662" s="7" t="s">
        <v>27</v>
      </c>
      <c r="C1662" s="3">
        <v>39978</v>
      </c>
      <c r="D1662" s="4" t="s">
        <v>629</v>
      </c>
      <c r="E1662" s="4" t="s">
        <v>169</v>
      </c>
      <c r="F1662" s="5" t="str">
        <f t="shared" si="250"/>
        <v>D</v>
      </c>
      <c r="G1662" s="6">
        <v>0.91666666666666663</v>
      </c>
      <c r="H1662" s="6">
        <v>0.94791666666666663</v>
      </c>
      <c r="I1662" s="85">
        <f t="shared" si="251"/>
        <v>45</v>
      </c>
      <c r="J1662" s="86">
        <f>I1662*Segmentos!$D$7*(AH1662%)*IF(ISNUMBER(AI1662),AI1662%,0)</f>
        <v>220248</v>
      </c>
      <c r="K1662" s="86">
        <f>I1662*Segmentos!$D$7*(AL1662%)*IF(ISNUMBER(AM1662),AM1662%,0)</f>
        <v>142956.00000000003</v>
      </c>
      <c r="L1662" s="4"/>
      <c r="M1662" s="2">
        <v>0.98</v>
      </c>
      <c r="N1662" s="2">
        <v>2.4</v>
      </c>
      <c r="O1662" s="2">
        <v>40.200000000000003</v>
      </c>
      <c r="P1662" s="2">
        <v>94.673199999999994</v>
      </c>
      <c r="Q1662" s="2">
        <v>0.35</v>
      </c>
      <c r="R1662" s="2">
        <v>0.5</v>
      </c>
      <c r="S1662" s="2">
        <v>67</v>
      </c>
      <c r="T1662" s="2">
        <v>5.6208999999999998</v>
      </c>
      <c r="U1662" s="2">
        <v>0.88</v>
      </c>
      <c r="V1662" s="2">
        <v>2.2999999999999998</v>
      </c>
      <c r="W1662" s="2">
        <v>38</v>
      </c>
      <c r="X1662" s="2">
        <v>17.791</v>
      </c>
      <c r="Y1662" s="2">
        <v>1.56</v>
      </c>
      <c r="Z1662" s="2">
        <v>4.3</v>
      </c>
      <c r="AA1662" s="2">
        <v>36.700000000000003</v>
      </c>
      <c r="AB1662" s="2">
        <v>44.306699999999999</v>
      </c>
      <c r="AC1662" s="2">
        <v>0.85</v>
      </c>
      <c r="AD1662" s="2">
        <v>1.9</v>
      </c>
      <c r="AE1662" s="2">
        <v>45.2</v>
      </c>
      <c r="AF1662" s="2">
        <v>26.954599999999999</v>
      </c>
      <c r="AG1662" s="20">
        <v>1.21</v>
      </c>
      <c r="AH1662" s="20">
        <v>2.8</v>
      </c>
      <c r="AI1662" s="20">
        <v>43.7</v>
      </c>
      <c r="AJ1662" s="20">
        <v>55.1633</v>
      </c>
      <c r="AK1662" s="18">
        <v>0.78</v>
      </c>
      <c r="AL1662" s="18">
        <v>2.2000000000000002</v>
      </c>
      <c r="AM1662" s="18">
        <v>36.1</v>
      </c>
      <c r="AN1662" s="18">
        <v>39.509799999999998</v>
      </c>
      <c r="AO1662" s="2">
        <v>0.42</v>
      </c>
      <c r="AP1662" s="2">
        <v>1.3</v>
      </c>
      <c r="AQ1662" s="2">
        <v>32.200000000000003</v>
      </c>
      <c r="AR1662" s="2">
        <v>4.4024000000000001</v>
      </c>
      <c r="AS1662" s="2">
        <v>1.22</v>
      </c>
      <c r="AT1662" s="2">
        <v>2.4</v>
      </c>
      <c r="AU1662" s="2">
        <v>50.1</v>
      </c>
      <c r="AV1662" s="2">
        <v>25.814399999999999</v>
      </c>
      <c r="AW1662" s="2">
        <v>0.88</v>
      </c>
      <c r="AX1662" s="2">
        <v>2.9</v>
      </c>
      <c r="AY1662" s="2">
        <v>30.8</v>
      </c>
      <c r="AZ1662" s="2">
        <v>24.444199999999999</v>
      </c>
      <c r="BA1662" s="2">
        <v>1.0900000000000001</v>
      </c>
      <c r="BB1662" s="2">
        <v>2.5</v>
      </c>
      <c r="BC1662" s="2">
        <v>44</v>
      </c>
      <c r="BD1662" s="2">
        <v>40.012099999999997</v>
      </c>
      <c r="BE1662" s="4" t="str">
        <f t="shared" si="252"/>
        <v>NO APLICA</v>
      </c>
      <c r="BF1662" s="4">
        <f t="shared" si="253"/>
        <v>1.0474000000000001</v>
      </c>
      <c r="BG1662">
        <f t="shared" si="254"/>
        <v>0.42</v>
      </c>
      <c r="BH1662">
        <f t="shared" si="255"/>
        <v>1.22</v>
      </c>
      <c r="BI1662">
        <f t="shared" si="256"/>
        <v>1.0900000000000001</v>
      </c>
      <c r="BJ1662">
        <f t="shared" si="257"/>
        <v>0.78</v>
      </c>
      <c r="BK1662">
        <f t="shared" si="258"/>
        <v>1.21</v>
      </c>
      <c r="BL1662">
        <f t="shared" si="259"/>
        <v>4341.6000000000004</v>
      </c>
    </row>
    <row r="1663" spans="1:64" x14ac:dyDescent="0.2">
      <c r="A1663" s="1">
        <v>1661</v>
      </c>
      <c r="B1663" s="7" t="s">
        <v>63</v>
      </c>
      <c r="C1663" s="3">
        <v>39978</v>
      </c>
      <c r="D1663" s="4" t="s">
        <v>629</v>
      </c>
      <c r="E1663" s="4" t="s">
        <v>170</v>
      </c>
      <c r="F1663" s="5" t="str">
        <f t="shared" si="250"/>
        <v>D</v>
      </c>
      <c r="G1663" s="6">
        <v>0.87569444444444444</v>
      </c>
      <c r="H1663" s="6">
        <v>0.88263888888888886</v>
      </c>
      <c r="I1663" s="85">
        <f t="shared" si="251"/>
        <v>9.9999999999999645</v>
      </c>
      <c r="J1663" s="86">
        <f>I1663*Segmentos!$D$7*(AH1663%)*IF(ISNUMBER(AI1663),AI1663%,0)</f>
        <v>14727.999999999945</v>
      </c>
      <c r="K1663" s="86">
        <f>I1663*Segmentos!$D$7*(AL1663%)*IF(ISNUMBER(AM1663),AM1663%,0)</f>
        <v>2759.99999999999</v>
      </c>
      <c r="L1663" s="4"/>
      <c r="M1663" s="2">
        <v>0.22</v>
      </c>
      <c r="N1663" s="2">
        <v>0.5</v>
      </c>
      <c r="O1663" s="2">
        <v>43.8</v>
      </c>
      <c r="P1663" s="2">
        <v>57.502000000000002</v>
      </c>
      <c r="Q1663" s="2">
        <v>0.24</v>
      </c>
      <c r="R1663" s="2">
        <v>0.2</v>
      </c>
      <c r="S1663" s="2">
        <v>100</v>
      </c>
      <c r="T1663" s="2">
        <v>10.342000000000001</v>
      </c>
      <c r="U1663" s="2">
        <v>0.59</v>
      </c>
      <c r="V1663" s="2">
        <v>0.8</v>
      </c>
      <c r="W1663" s="2">
        <v>74.2</v>
      </c>
      <c r="X1663" s="2">
        <v>32.844499999999996</v>
      </c>
      <c r="Y1663" s="2">
        <v>0.16</v>
      </c>
      <c r="Z1663" s="2">
        <v>0.8</v>
      </c>
      <c r="AA1663" s="2">
        <v>21.4</v>
      </c>
      <c r="AB1663" s="2">
        <v>12.480499999999999</v>
      </c>
      <c r="AC1663" s="2">
        <v>0.02</v>
      </c>
      <c r="AD1663" s="2">
        <v>0.2</v>
      </c>
      <c r="AE1663" s="2">
        <v>10</v>
      </c>
      <c r="AF1663" s="2">
        <v>1.835</v>
      </c>
      <c r="AG1663" s="20">
        <v>0.39</v>
      </c>
      <c r="AH1663" s="20">
        <v>0.7</v>
      </c>
      <c r="AI1663" s="20">
        <v>52.6</v>
      </c>
      <c r="AJ1663" s="20">
        <v>48.459000000000003</v>
      </c>
      <c r="AK1663" s="18">
        <v>7.0000000000000007E-2</v>
      </c>
      <c r="AL1663" s="18">
        <v>0.3</v>
      </c>
      <c r="AM1663" s="18">
        <v>23</v>
      </c>
      <c r="AN1663" s="18">
        <v>9.0429999999999993</v>
      </c>
      <c r="AO1663" s="2">
        <v>0.23</v>
      </c>
      <c r="AP1663" s="2">
        <v>0.5</v>
      </c>
      <c r="AQ1663" s="2">
        <v>45.6</v>
      </c>
      <c r="AR1663" s="2">
        <v>6.5582000000000003</v>
      </c>
      <c r="AS1663" s="2">
        <v>0.08</v>
      </c>
      <c r="AT1663" s="2">
        <v>0.8</v>
      </c>
      <c r="AU1663" s="2">
        <v>10</v>
      </c>
      <c r="AV1663" s="2">
        <v>4.7164999999999999</v>
      </c>
      <c r="AW1663" s="2">
        <v>0.56999999999999995</v>
      </c>
      <c r="AX1663" s="2">
        <v>0.7</v>
      </c>
      <c r="AY1663" s="2">
        <v>79.099999999999994</v>
      </c>
      <c r="AZ1663" s="2">
        <v>43.186500000000002</v>
      </c>
      <c r="BA1663" s="2">
        <v>0.03</v>
      </c>
      <c r="BB1663" s="2">
        <v>0.2</v>
      </c>
      <c r="BC1663" s="2">
        <v>20</v>
      </c>
      <c r="BD1663" s="2">
        <v>3.0407999999999999</v>
      </c>
      <c r="BE1663" s="4" t="str">
        <f t="shared" si="252"/>
        <v>NO APLICA</v>
      </c>
      <c r="BF1663" s="4">
        <f t="shared" si="253"/>
        <v>0.26559999999999995</v>
      </c>
      <c r="BG1663">
        <f t="shared" si="254"/>
        <v>0.23</v>
      </c>
      <c r="BH1663">
        <f t="shared" si="255"/>
        <v>0.08</v>
      </c>
      <c r="BI1663">
        <f t="shared" si="256"/>
        <v>0.56999999999999995</v>
      </c>
      <c r="BJ1663">
        <f t="shared" si="257"/>
        <v>7.0000000000000007E-2</v>
      </c>
      <c r="BK1663">
        <f t="shared" si="258"/>
        <v>0.39</v>
      </c>
      <c r="BL1663">
        <f t="shared" si="259"/>
        <v>218.9999999999992</v>
      </c>
    </row>
    <row r="1664" spans="1:64" x14ac:dyDescent="0.2">
      <c r="A1664" s="1">
        <v>1662</v>
      </c>
      <c r="B1664" s="7" t="s">
        <v>68</v>
      </c>
      <c r="C1664" s="3">
        <v>39978</v>
      </c>
      <c r="D1664" s="4" t="s">
        <v>8</v>
      </c>
      <c r="E1664" s="4" t="s">
        <v>183</v>
      </c>
      <c r="F1664" s="5" t="str">
        <f t="shared" si="250"/>
        <v>D</v>
      </c>
      <c r="G1664" s="6">
        <v>0.89583333333333337</v>
      </c>
      <c r="H1664" s="6">
        <v>0.9472222222222223</v>
      </c>
      <c r="I1664" s="85">
        <f t="shared" si="251"/>
        <v>74.000000000000057</v>
      </c>
      <c r="J1664" s="86">
        <f>I1664*Segmentos!$D$7*(AH1664%)*IF(ISNUMBER(AI1664),AI1664%,0)</f>
        <v>2371137.6000000015</v>
      </c>
      <c r="K1664" s="86">
        <f>I1664*Segmentos!$D$7*(AL1664%)*IF(ISNUMBER(AM1664),AM1664%,0)</f>
        <v>1253352.800000001</v>
      </c>
      <c r="L1664" s="4"/>
      <c r="M1664" s="2">
        <v>6.03</v>
      </c>
      <c r="N1664" s="2">
        <v>19.7</v>
      </c>
      <c r="O1664" s="2">
        <v>30.6</v>
      </c>
      <c r="P1664" s="2">
        <v>82.676299999999998</v>
      </c>
      <c r="Q1664" s="2">
        <v>5.37</v>
      </c>
      <c r="R1664" s="2">
        <v>13.5</v>
      </c>
      <c r="S1664" s="2">
        <v>39.9</v>
      </c>
      <c r="T1664" s="2">
        <v>12.283799999999999</v>
      </c>
      <c r="U1664" s="2">
        <v>7.41</v>
      </c>
      <c r="V1664" s="2">
        <v>18.3</v>
      </c>
      <c r="W1664" s="2">
        <v>40.6</v>
      </c>
      <c r="X1664" s="2">
        <v>21.307300000000001</v>
      </c>
      <c r="Y1664" s="2">
        <v>4.62</v>
      </c>
      <c r="Z1664" s="2">
        <v>17.8</v>
      </c>
      <c r="AA1664" s="2">
        <v>26</v>
      </c>
      <c r="AB1664" s="2">
        <v>18.707799999999999</v>
      </c>
      <c r="AC1664" s="2">
        <v>6.75</v>
      </c>
      <c r="AD1664" s="2">
        <v>25.5</v>
      </c>
      <c r="AE1664" s="2">
        <v>26.4</v>
      </c>
      <c r="AF1664" s="2">
        <v>30.377400000000002</v>
      </c>
      <c r="AG1664" s="20">
        <v>8.0299999999999994</v>
      </c>
      <c r="AH1664" s="20">
        <v>23.7</v>
      </c>
      <c r="AI1664" s="20">
        <v>33.799999999999997</v>
      </c>
      <c r="AJ1664" s="20">
        <v>52.224200000000003</v>
      </c>
      <c r="AK1664" s="18">
        <v>4.2300000000000004</v>
      </c>
      <c r="AL1664" s="18">
        <v>16.100000000000001</v>
      </c>
      <c r="AM1664" s="18">
        <v>26.3</v>
      </c>
      <c r="AN1664" s="18">
        <v>30.452100000000002</v>
      </c>
      <c r="AO1664" s="2">
        <v>3.12</v>
      </c>
      <c r="AP1664" s="2">
        <v>13.9</v>
      </c>
      <c r="AQ1664" s="2">
        <v>22.4</v>
      </c>
      <c r="AR1664" s="2">
        <v>4.6772999999999998</v>
      </c>
      <c r="AS1664" s="2">
        <v>3.88</v>
      </c>
      <c r="AT1664" s="2">
        <v>17</v>
      </c>
      <c r="AU1664" s="2">
        <v>22.8</v>
      </c>
      <c r="AV1664" s="2">
        <v>11.7082</v>
      </c>
      <c r="AW1664" s="2">
        <v>5.94</v>
      </c>
      <c r="AX1664" s="2">
        <v>18</v>
      </c>
      <c r="AY1664" s="2">
        <v>33</v>
      </c>
      <c r="AZ1664" s="2">
        <v>23.3996</v>
      </c>
      <c r="BA1664" s="2">
        <v>8.17</v>
      </c>
      <c r="BB1664" s="2">
        <v>24.2</v>
      </c>
      <c r="BC1664" s="2">
        <v>33.700000000000003</v>
      </c>
      <c r="BD1664" s="2">
        <v>42.891199999999998</v>
      </c>
      <c r="BE1664" s="4" t="str">
        <f t="shared" si="252"/>
        <v>ENTRETENIDO</v>
      </c>
      <c r="BF1664" s="4">
        <f t="shared" si="253"/>
        <v>5.4649999999999999</v>
      </c>
      <c r="BG1664">
        <f t="shared" si="254"/>
        <v>3.12</v>
      </c>
      <c r="BH1664">
        <f t="shared" si="255"/>
        <v>3.88</v>
      </c>
      <c r="BI1664">
        <f t="shared" si="256"/>
        <v>8.17</v>
      </c>
      <c r="BJ1664">
        <f t="shared" si="257"/>
        <v>4.2300000000000004</v>
      </c>
      <c r="BK1664">
        <f t="shared" si="258"/>
        <v>8.0299999999999994</v>
      </c>
      <c r="BL1664">
        <f t="shared" si="259"/>
        <v>44608.680000000037</v>
      </c>
    </row>
    <row r="1665" spans="1:64" x14ac:dyDescent="0.2">
      <c r="A1665" s="1">
        <v>1663</v>
      </c>
      <c r="B1665" s="7" t="s">
        <v>85</v>
      </c>
      <c r="C1665" s="3">
        <v>39978</v>
      </c>
      <c r="D1665" s="4" t="s">
        <v>629</v>
      </c>
      <c r="E1665" s="4" t="s">
        <v>180</v>
      </c>
      <c r="F1665" s="5" t="str">
        <f t="shared" si="250"/>
        <v>D</v>
      </c>
      <c r="G1665" s="6">
        <v>0.85624999999999996</v>
      </c>
      <c r="H1665" s="6">
        <v>0.875</v>
      </c>
      <c r="I1665" s="85">
        <f t="shared" si="251"/>
        <v>27.000000000000064</v>
      </c>
      <c r="J1665" s="86">
        <f>I1665*Segmentos!$D$7*(AH1665%)*IF(ISNUMBER(AI1665),AI1665%,0)</f>
        <v>125107.20000000032</v>
      </c>
      <c r="K1665" s="86">
        <f>I1665*Segmentos!$D$7*(AL1665%)*IF(ISNUMBER(AM1665),AM1665%,0)</f>
        <v>23230.800000000057</v>
      </c>
      <c r="L1665" s="4"/>
      <c r="M1665" s="2">
        <v>0.67</v>
      </c>
      <c r="N1665" s="2">
        <v>2</v>
      </c>
      <c r="O1665" s="2">
        <v>33.299999999999997</v>
      </c>
      <c r="P1665" s="2">
        <v>95.241399999999999</v>
      </c>
      <c r="Q1665" s="2">
        <v>0.25</v>
      </c>
      <c r="R1665" s="2">
        <v>0.5</v>
      </c>
      <c r="S1665" s="2">
        <v>45.8</v>
      </c>
      <c r="T1665" s="2">
        <v>5.8779000000000003</v>
      </c>
      <c r="U1665" s="2">
        <v>0.6</v>
      </c>
      <c r="V1665" s="2">
        <v>1.4</v>
      </c>
      <c r="W1665" s="2">
        <v>42.5</v>
      </c>
      <c r="X1665" s="2">
        <v>18.0671</v>
      </c>
      <c r="Y1665" s="2">
        <v>0.42</v>
      </c>
      <c r="Z1665" s="2">
        <v>1.7</v>
      </c>
      <c r="AA1665" s="2">
        <v>25.1</v>
      </c>
      <c r="AB1665" s="2">
        <v>17.6526</v>
      </c>
      <c r="AC1665" s="2">
        <v>1.1399999999999999</v>
      </c>
      <c r="AD1665" s="2">
        <v>3.4</v>
      </c>
      <c r="AE1665" s="2">
        <v>33.5</v>
      </c>
      <c r="AF1665" s="2">
        <v>53.643799999999999</v>
      </c>
      <c r="AG1665" s="20">
        <v>1.17</v>
      </c>
      <c r="AH1665" s="20">
        <v>3.2</v>
      </c>
      <c r="AI1665" s="20">
        <v>36.200000000000003</v>
      </c>
      <c r="AJ1665" s="20">
        <v>79.311999999999998</v>
      </c>
      <c r="AK1665" s="18">
        <v>0.21</v>
      </c>
      <c r="AL1665" s="18">
        <v>0.9</v>
      </c>
      <c r="AM1665" s="18">
        <v>23.9</v>
      </c>
      <c r="AN1665" s="18">
        <v>15.929399999999999</v>
      </c>
      <c r="AO1665" s="2">
        <v>0.12</v>
      </c>
      <c r="AP1665" s="2">
        <v>0.6</v>
      </c>
      <c r="AQ1665" s="2">
        <v>19.399999999999999</v>
      </c>
      <c r="AR1665" s="2">
        <v>1.8405</v>
      </c>
      <c r="AS1665" s="2">
        <v>0.44</v>
      </c>
      <c r="AT1665" s="2">
        <v>1.3</v>
      </c>
      <c r="AU1665" s="2">
        <v>33.1</v>
      </c>
      <c r="AV1665" s="2">
        <v>13.8177</v>
      </c>
      <c r="AW1665" s="2">
        <v>0.97</v>
      </c>
      <c r="AX1665" s="2">
        <v>3</v>
      </c>
      <c r="AY1665" s="2">
        <v>32.6</v>
      </c>
      <c r="AZ1665" s="2">
        <v>39.929099999999998</v>
      </c>
      <c r="BA1665" s="2">
        <v>0.72</v>
      </c>
      <c r="BB1665" s="2">
        <v>2.1</v>
      </c>
      <c r="BC1665" s="2">
        <v>35.299999999999997</v>
      </c>
      <c r="BD1665" s="2">
        <v>39.654200000000003</v>
      </c>
      <c r="BE1665" s="4" t="str">
        <f t="shared" si="252"/>
        <v>NO APLICA</v>
      </c>
      <c r="BF1665" s="4">
        <f t="shared" si="253"/>
        <v>0.5978</v>
      </c>
      <c r="BG1665">
        <f t="shared" si="254"/>
        <v>0.12</v>
      </c>
      <c r="BH1665">
        <f t="shared" si="255"/>
        <v>0.44</v>
      </c>
      <c r="BI1665">
        <f t="shared" si="256"/>
        <v>0.97</v>
      </c>
      <c r="BJ1665">
        <f t="shared" si="257"/>
        <v>0.21</v>
      </c>
      <c r="BK1665">
        <f t="shared" si="258"/>
        <v>1.17</v>
      </c>
      <c r="BL1665">
        <f t="shared" si="259"/>
        <v>1798.2000000000041</v>
      </c>
    </row>
    <row r="1666" spans="1:64" x14ac:dyDescent="0.2">
      <c r="A1666" s="1">
        <v>1664</v>
      </c>
      <c r="B1666" s="7" t="s">
        <v>25</v>
      </c>
      <c r="C1666" s="3">
        <v>39978</v>
      </c>
      <c r="D1666" s="4" t="s">
        <v>629</v>
      </c>
      <c r="E1666" s="4" t="s">
        <v>171</v>
      </c>
      <c r="F1666" s="5" t="str">
        <f t="shared" si="250"/>
        <v>D</v>
      </c>
      <c r="G1666" s="6">
        <v>0.8930555555555556</v>
      </c>
      <c r="H1666" s="6">
        <v>0.89444444444444438</v>
      </c>
      <c r="I1666" s="85">
        <f t="shared" si="251"/>
        <v>1.999999999999833</v>
      </c>
      <c r="J1666" s="86">
        <f>I1666*Segmentos!$D$7*(AH1666%)*IF(ISNUMBER(AI1666),AI1666%,0)</f>
        <v>5347.9999999995525</v>
      </c>
      <c r="K1666" s="86">
        <f>I1666*Segmentos!$D$7*(AL1666%)*IF(ISNUMBER(AM1666),AM1666%,0)</f>
        <v>651.19999999994559</v>
      </c>
      <c r="L1666" s="4"/>
      <c r="M1666" s="2">
        <v>0.38</v>
      </c>
      <c r="N1666" s="2">
        <v>0.4</v>
      </c>
      <c r="O1666" s="2">
        <v>93</v>
      </c>
      <c r="P1666" s="2">
        <v>77.534599999999998</v>
      </c>
      <c r="Q1666" s="2">
        <v>0.24</v>
      </c>
      <c r="R1666" s="2">
        <v>0.2</v>
      </c>
      <c r="S1666" s="2">
        <v>100</v>
      </c>
      <c r="T1666" s="2">
        <v>8.0437999999999992</v>
      </c>
      <c r="U1666" s="2">
        <v>0.66</v>
      </c>
      <c r="V1666" s="2">
        <v>0.7</v>
      </c>
      <c r="W1666" s="2">
        <v>95.2</v>
      </c>
      <c r="X1666" s="2">
        <v>28.2286</v>
      </c>
      <c r="Y1666" s="2">
        <v>0.26</v>
      </c>
      <c r="Z1666" s="2">
        <v>0.3</v>
      </c>
      <c r="AA1666" s="2">
        <v>81.8</v>
      </c>
      <c r="AB1666" s="2">
        <v>15.9071</v>
      </c>
      <c r="AC1666" s="2">
        <v>0.38</v>
      </c>
      <c r="AD1666" s="2">
        <v>0.4</v>
      </c>
      <c r="AE1666" s="2">
        <v>96.5</v>
      </c>
      <c r="AF1666" s="2">
        <v>25.3551</v>
      </c>
      <c r="AG1666" s="20">
        <v>0.67</v>
      </c>
      <c r="AH1666" s="20">
        <v>0.7</v>
      </c>
      <c r="AI1666" s="20">
        <v>95.5</v>
      </c>
      <c r="AJ1666" s="20">
        <v>65.322299999999998</v>
      </c>
      <c r="AK1666" s="18">
        <v>0.11</v>
      </c>
      <c r="AL1666" s="18">
        <v>0.1</v>
      </c>
      <c r="AM1666" s="18">
        <v>81.400000000000006</v>
      </c>
      <c r="AN1666" s="18">
        <v>12.212199999999999</v>
      </c>
      <c r="AO1666" s="2">
        <v>0.21</v>
      </c>
      <c r="AP1666" s="2">
        <v>0.3</v>
      </c>
      <c r="AQ1666" s="2">
        <v>83.9</v>
      </c>
      <c r="AR1666" s="2">
        <v>4.7579000000000002</v>
      </c>
      <c r="AS1666" s="2">
        <v>0.38</v>
      </c>
      <c r="AT1666" s="2">
        <v>0.4</v>
      </c>
      <c r="AU1666" s="2">
        <v>100</v>
      </c>
      <c r="AV1666" s="2">
        <v>17.255700000000001</v>
      </c>
      <c r="AW1666" s="2">
        <v>0.62</v>
      </c>
      <c r="AX1666" s="2">
        <v>0.7</v>
      </c>
      <c r="AY1666" s="2">
        <v>88.1</v>
      </c>
      <c r="AZ1666" s="2">
        <v>36.765599999999999</v>
      </c>
      <c r="BA1666" s="2">
        <v>0.24</v>
      </c>
      <c r="BB1666" s="2">
        <v>0.2</v>
      </c>
      <c r="BC1666" s="2">
        <v>100</v>
      </c>
      <c r="BD1666" s="2">
        <v>18.755500000000001</v>
      </c>
      <c r="BE1666" s="4" t="str">
        <f t="shared" si="252"/>
        <v>NO APLICA</v>
      </c>
      <c r="BF1666" s="4">
        <f t="shared" si="253"/>
        <v>0.42580000000000001</v>
      </c>
      <c r="BG1666">
        <f t="shared" si="254"/>
        <v>0.21</v>
      </c>
      <c r="BH1666">
        <f t="shared" si="255"/>
        <v>0.38</v>
      </c>
      <c r="BI1666">
        <f t="shared" si="256"/>
        <v>0.62</v>
      </c>
      <c r="BJ1666">
        <f t="shared" si="257"/>
        <v>0.11</v>
      </c>
      <c r="BK1666">
        <f t="shared" si="258"/>
        <v>0.67</v>
      </c>
      <c r="BL1666">
        <f t="shared" si="259"/>
        <v>74.399999999993781</v>
      </c>
    </row>
    <row r="1667" spans="1:64" x14ac:dyDescent="0.2">
      <c r="A1667" s="1">
        <v>1665</v>
      </c>
      <c r="B1667" s="7" t="s">
        <v>125</v>
      </c>
      <c r="C1667" s="3">
        <v>39978</v>
      </c>
      <c r="D1667" s="4" t="s">
        <v>3</v>
      </c>
      <c r="E1667" s="4" t="s">
        <v>184</v>
      </c>
      <c r="F1667" s="5" t="str">
        <f t="shared" si="250"/>
        <v>D</v>
      </c>
      <c r="G1667" s="6">
        <v>0.80833333333333324</v>
      </c>
      <c r="H1667" s="6">
        <v>0.875</v>
      </c>
      <c r="I1667" s="85">
        <f t="shared" si="251"/>
        <v>96.000000000000142</v>
      </c>
      <c r="J1667" s="86">
        <f>I1667*Segmentos!$D$7*(AH1667%)*IF(ISNUMBER(AI1667),AI1667%,0)</f>
        <v>2573337.6000000034</v>
      </c>
      <c r="K1667" s="86">
        <f>I1667*Segmentos!$D$7*(AL1667%)*IF(ISNUMBER(AM1667),AM1667%,0)</f>
        <v>1289164.8000000019</v>
      </c>
      <c r="L1667" s="4" t="s">
        <v>399</v>
      </c>
      <c r="M1667" s="2">
        <v>4.95</v>
      </c>
      <c r="N1667" s="2">
        <v>16.100000000000001</v>
      </c>
      <c r="O1667" s="2">
        <v>30.7</v>
      </c>
      <c r="P1667" s="2">
        <v>83.007099999999994</v>
      </c>
      <c r="Q1667" s="2">
        <v>2.98</v>
      </c>
      <c r="R1667" s="2">
        <v>9.8000000000000007</v>
      </c>
      <c r="S1667" s="2">
        <v>30.4</v>
      </c>
      <c r="T1667" s="2">
        <v>8.3330000000000002</v>
      </c>
      <c r="U1667" s="2">
        <v>4.67</v>
      </c>
      <c r="V1667" s="2">
        <v>14.4</v>
      </c>
      <c r="W1667" s="2">
        <v>32.4</v>
      </c>
      <c r="X1667" s="2">
        <v>16.418199999999999</v>
      </c>
      <c r="Y1667" s="2">
        <v>5.1100000000000003</v>
      </c>
      <c r="Z1667" s="2">
        <v>18.8</v>
      </c>
      <c r="AA1667" s="2">
        <v>27.2</v>
      </c>
      <c r="AB1667" s="2">
        <v>25.327200000000001</v>
      </c>
      <c r="AC1667" s="2">
        <v>5.98</v>
      </c>
      <c r="AD1667" s="2">
        <v>18.100000000000001</v>
      </c>
      <c r="AE1667" s="2">
        <v>33.1</v>
      </c>
      <c r="AF1667" s="2">
        <v>32.928600000000003</v>
      </c>
      <c r="AG1667" s="20">
        <v>6.7</v>
      </c>
      <c r="AH1667" s="20">
        <v>21.9</v>
      </c>
      <c r="AI1667" s="20">
        <v>30.6</v>
      </c>
      <c r="AJ1667" s="20">
        <v>53.376399999999997</v>
      </c>
      <c r="AK1667" s="18">
        <v>3.36</v>
      </c>
      <c r="AL1667" s="18">
        <v>10.9</v>
      </c>
      <c r="AM1667" s="18">
        <v>30.8</v>
      </c>
      <c r="AN1667" s="18">
        <v>29.630700000000001</v>
      </c>
      <c r="AO1667" s="2">
        <v>2.35</v>
      </c>
      <c r="AP1667" s="2">
        <v>11.8</v>
      </c>
      <c r="AQ1667" s="2">
        <v>20</v>
      </c>
      <c r="AR1667" s="2">
        <v>4.3067000000000002</v>
      </c>
      <c r="AS1667" s="2">
        <v>4.75</v>
      </c>
      <c r="AT1667" s="2">
        <v>16.7</v>
      </c>
      <c r="AU1667" s="2">
        <v>28.4</v>
      </c>
      <c r="AV1667" s="2">
        <v>17.545000000000002</v>
      </c>
      <c r="AW1667" s="2">
        <v>4.1500000000000004</v>
      </c>
      <c r="AX1667" s="2">
        <v>14.6</v>
      </c>
      <c r="AY1667" s="2">
        <v>28.5</v>
      </c>
      <c r="AZ1667" s="2">
        <v>20.036200000000001</v>
      </c>
      <c r="BA1667" s="2">
        <v>6.4</v>
      </c>
      <c r="BB1667" s="2">
        <v>18.2</v>
      </c>
      <c r="BC1667" s="2">
        <v>35.200000000000003</v>
      </c>
      <c r="BD1667" s="2">
        <v>41.119100000000003</v>
      </c>
      <c r="BE1667" s="4" t="str">
        <f t="shared" si="252"/>
        <v>ABURRIDO</v>
      </c>
      <c r="BF1667" s="4">
        <f t="shared" si="253"/>
        <v>4.9942000000000011</v>
      </c>
      <c r="BG1667">
        <f t="shared" si="254"/>
        <v>2.35</v>
      </c>
      <c r="BH1667">
        <f t="shared" si="255"/>
        <v>4.75</v>
      </c>
      <c r="BI1667">
        <f t="shared" si="256"/>
        <v>6.4</v>
      </c>
      <c r="BJ1667">
        <f t="shared" si="257"/>
        <v>3.36</v>
      </c>
      <c r="BK1667">
        <f t="shared" si="258"/>
        <v>6.7</v>
      </c>
      <c r="BL1667">
        <f t="shared" si="259"/>
        <v>47449.920000000071</v>
      </c>
    </row>
    <row r="1668" spans="1:64" x14ac:dyDescent="0.2">
      <c r="A1668" s="1">
        <v>1666</v>
      </c>
      <c r="B1668" s="7" t="s">
        <v>66</v>
      </c>
      <c r="C1668" s="3">
        <v>39978</v>
      </c>
      <c r="D1668" s="4" t="s">
        <v>628</v>
      </c>
      <c r="E1668" s="4" t="s">
        <v>168</v>
      </c>
      <c r="F1668" s="5" t="str">
        <f t="shared" ref="F1668:F1731" si="260">CONCATENATE(IF(WEEKDAY(C1668)=1,"D",""),IF(WEEKDAY(C1668)=2,"L",""),IF(WEEKDAY(C1668)=3,"M",""),IF(WEEKDAY(C1668)=4,"W",""),IF(WEEKDAY(C1668)=5,"J",""),IF(WEEKDAY(C1668)=6,"V",""),IF(WEEKDAY(C1668)=7,"S",""))</f>
        <v>D</v>
      </c>
      <c r="G1668" s="6">
        <v>0.82847222222222217</v>
      </c>
      <c r="H1668" s="6">
        <v>0.91388888888888886</v>
      </c>
      <c r="I1668" s="85">
        <f t="shared" ref="I1668:I1731" si="261">IF(H1668&gt;=G1668,(H1668-G1668)*24*60,("24:00:00"-G1668+H1668)*24*60)</f>
        <v>123.00000000000004</v>
      </c>
      <c r="J1668" s="86">
        <f>I1668*Segmentos!$D$7*(AH1668%)*IF(ISNUMBER(AI1668),AI1668%,0)</f>
        <v>900212.40000000037</v>
      </c>
      <c r="K1668" s="86">
        <f>I1668*Segmentos!$D$7*(AL1668%)*IF(ISNUMBER(AM1668),AM1668%,0)</f>
        <v>491803.20000000019</v>
      </c>
      <c r="L1668" s="4" t="s">
        <v>400</v>
      </c>
      <c r="M1668" s="2">
        <v>1.39</v>
      </c>
      <c r="N1668" s="2">
        <v>8.6</v>
      </c>
      <c r="O1668" s="2">
        <v>16.100000000000001</v>
      </c>
      <c r="P1668" s="2">
        <v>77.879400000000004</v>
      </c>
      <c r="Q1668" s="2">
        <v>0.56000000000000005</v>
      </c>
      <c r="R1668" s="2">
        <v>3.8</v>
      </c>
      <c r="S1668" s="2">
        <v>14.8</v>
      </c>
      <c r="T1668" s="2">
        <v>5.2546999999999997</v>
      </c>
      <c r="U1668" s="2">
        <v>1.41</v>
      </c>
      <c r="V1668" s="2">
        <v>6.1</v>
      </c>
      <c r="W1668" s="2">
        <v>23.2</v>
      </c>
      <c r="X1668" s="2">
        <v>16.514700000000001</v>
      </c>
      <c r="Y1668" s="2">
        <v>1.4</v>
      </c>
      <c r="Z1668" s="2">
        <v>10.7</v>
      </c>
      <c r="AA1668" s="2">
        <v>13</v>
      </c>
      <c r="AB1668" s="2">
        <v>23.050799999999999</v>
      </c>
      <c r="AC1668" s="2">
        <v>1.8</v>
      </c>
      <c r="AD1668" s="2">
        <v>10.9</v>
      </c>
      <c r="AE1668" s="2">
        <v>16.600000000000001</v>
      </c>
      <c r="AF1668" s="2">
        <v>33.059199999999997</v>
      </c>
      <c r="AG1668" s="20">
        <v>1.83</v>
      </c>
      <c r="AH1668" s="20">
        <v>10.7</v>
      </c>
      <c r="AI1668" s="20">
        <v>17.100000000000001</v>
      </c>
      <c r="AJ1668" s="20">
        <v>48.489400000000003</v>
      </c>
      <c r="AK1668" s="18">
        <v>1</v>
      </c>
      <c r="AL1668" s="18">
        <v>6.8</v>
      </c>
      <c r="AM1668" s="18">
        <v>14.7</v>
      </c>
      <c r="AN1668" s="18">
        <v>29.39</v>
      </c>
      <c r="AO1668" s="2">
        <v>0.25</v>
      </c>
      <c r="AP1668" s="2">
        <v>4.0999999999999996</v>
      </c>
      <c r="AQ1668" s="2">
        <v>6</v>
      </c>
      <c r="AR1668" s="2">
        <v>1.5103</v>
      </c>
      <c r="AS1668" s="2">
        <v>1.77</v>
      </c>
      <c r="AT1668" s="2">
        <v>7.9</v>
      </c>
      <c r="AU1668" s="2">
        <v>22.4</v>
      </c>
      <c r="AV1668" s="2">
        <v>21.841100000000001</v>
      </c>
      <c r="AW1668" s="2">
        <v>0.94</v>
      </c>
      <c r="AX1668" s="2">
        <v>7</v>
      </c>
      <c r="AY1668" s="2">
        <v>13.3</v>
      </c>
      <c r="AZ1668" s="2">
        <v>15.0626</v>
      </c>
      <c r="BA1668" s="2">
        <v>1.84</v>
      </c>
      <c r="BB1668" s="2">
        <v>11.6</v>
      </c>
      <c r="BC1668" s="2">
        <v>15.9</v>
      </c>
      <c r="BD1668" s="2">
        <v>39.465400000000002</v>
      </c>
      <c r="BE1668" s="4" t="str">
        <f t="shared" ref="BE1668:BE1731" si="262">IF(OR(E1668="NOTICIERO",E1668="INFORMATIVO"),"NO APLICA",IF(I1668&lt;60,"NO APLICA",IF(M1668&lt;6,"ABURRIDO",IF(O1668&lt;25,"ABURRIDO","ENTRETENIDO"))))</f>
        <v>ABURRIDO</v>
      </c>
      <c r="BF1668" s="4">
        <f t="shared" ref="BF1668:BF1731" si="263">SUMPRODUCT($BG$2:$BK$2,BG1668:BK1668)/5</f>
        <v>1.5514000000000001</v>
      </c>
      <c r="BG1668">
        <f t="shared" ref="BG1668:BG1731" si="264">AO1668</f>
        <v>0.25</v>
      </c>
      <c r="BH1668">
        <f t="shared" ref="BH1668:BH1731" si="265">AS1668</f>
        <v>1.77</v>
      </c>
      <c r="BI1668">
        <f t="shared" ref="BI1668:BI1731" si="266">MAX(AW1668,BA1668)</f>
        <v>1.84</v>
      </c>
      <c r="BJ1668">
        <f t="shared" ref="BJ1668:BJ1731" si="267">AK1668</f>
        <v>1</v>
      </c>
      <c r="BK1668">
        <f t="shared" ref="BK1668:BK1731" si="268">AG1668</f>
        <v>1.83</v>
      </c>
      <c r="BL1668">
        <f t="shared" ref="BL1668:BL1731" si="269">IFERROR((I1668*N1668*O1668),0)</f>
        <v>17030.580000000009</v>
      </c>
    </row>
    <row r="1669" spans="1:64" x14ac:dyDescent="0.2">
      <c r="A1669" s="1">
        <v>1667</v>
      </c>
      <c r="B1669" s="7" t="s">
        <v>19</v>
      </c>
      <c r="C1669" s="3">
        <v>39978</v>
      </c>
      <c r="D1669" s="4" t="s">
        <v>17</v>
      </c>
      <c r="E1669" s="4" t="s">
        <v>166</v>
      </c>
      <c r="F1669" s="5" t="str">
        <f t="shared" si="260"/>
        <v>D</v>
      </c>
      <c r="G1669" s="6">
        <v>0.91388888888888886</v>
      </c>
      <c r="H1669" s="6">
        <v>0.91527777777777775</v>
      </c>
      <c r="I1669" s="85">
        <f t="shared" si="261"/>
        <v>1.9999999999999929</v>
      </c>
      <c r="J1669" s="86">
        <f>I1669*Segmentos!$D$7*(AH1669%)*IF(ISNUMBER(AI1669),AI1669%,0)</f>
        <v>2399.9999999999918</v>
      </c>
      <c r="K1669" s="86">
        <f>I1669*Segmentos!$D$7*(AL1669%)*IF(ISNUMBER(AM1669),AM1669%,0)</f>
        <v>506.39999999999827</v>
      </c>
      <c r="L1669" s="4"/>
      <c r="M1669" s="2">
        <v>0.15</v>
      </c>
      <c r="N1669" s="2">
        <v>0.2</v>
      </c>
      <c r="O1669" s="2">
        <v>90.3</v>
      </c>
      <c r="P1669" s="2">
        <v>100</v>
      </c>
      <c r="Q1669" s="2">
        <v>0</v>
      </c>
      <c r="R1669" s="2">
        <v>0</v>
      </c>
      <c r="S1669" s="8" t="s">
        <v>577</v>
      </c>
      <c r="T1669" s="2">
        <v>0</v>
      </c>
      <c r="U1669" s="2">
        <v>0</v>
      </c>
      <c r="V1669" s="2">
        <v>0</v>
      </c>
      <c r="W1669" s="8" t="s">
        <v>577</v>
      </c>
      <c r="X1669" s="2">
        <v>0</v>
      </c>
      <c r="Y1669" s="2">
        <v>0.44</v>
      </c>
      <c r="Z1669" s="2">
        <v>0.5</v>
      </c>
      <c r="AA1669" s="2">
        <v>88.8</v>
      </c>
      <c r="AB1669" s="2">
        <v>85.280299999999997</v>
      </c>
      <c r="AC1669" s="2">
        <v>7.0000000000000007E-2</v>
      </c>
      <c r="AD1669" s="2">
        <v>0.1</v>
      </c>
      <c r="AE1669" s="2">
        <v>100</v>
      </c>
      <c r="AF1669" s="2">
        <v>14.7197</v>
      </c>
      <c r="AG1669" s="20">
        <v>0.26</v>
      </c>
      <c r="AH1669" s="20">
        <v>0.3</v>
      </c>
      <c r="AI1669" s="20">
        <v>100</v>
      </c>
      <c r="AJ1669" s="20">
        <v>81.531499999999994</v>
      </c>
      <c r="AK1669" s="18">
        <v>0.05</v>
      </c>
      <c r="AL1669" s="18">
        <v>0.1</v>
      </c>
      <c r="AM1669" s="18">
        <v>63.3</v>
      </c>
      <c r="AN1669" s="18">
        <v>18.468499999999999</v>
      </c>
      <c r="AO1669" s="2">
        <v>0.35</v>
      </c>
      <c r="AP1669" s="2">
        <v>0.5</v>
      </c>
      <c r="AQ1669" s="2">
        <v>70.400000000000006</v>
      </c>
      <c r="AR1669" s="2">
        <v>25.4237</v>
      </c>
      <c r="AS1669" s="2">
        <v>0</v>
      </c>
      <c r="AT1669" s="2">
        <v>0</v>
      </c>
      <c r="AU1669" s="8" t="s">
        <v>577</v>
      </c>
      <c r="AV1669" s="2">
        <v>0</v>
      </c>
      <c r="AW1669" s="2">
        <v>0.39</v>
      </c>
      <c r="AX1669" s="2">
        <v>0.4</v>
      </c>
      <c r="AY1669" s="2">
        <v>100</v>
      </c>
      <c r="AZ1669" s="2">
        <v>74.576300000000003</v>
      </c>
      <c r="BA1669" s="2">
        <v>0</v>
      </c>
      <c r="BB1669" s="2">
        <v>0</v>
      </c>
      <c r="BC1669" s="8" t="s">
        <v>577</v>
      </c>
      <c r="BD1669" s="2">
        <v>0</v>
      </c>
      <c r="BE1669" s="4" t="str">
        <f t="shared" si="262"/>
        <v>NO APLICA</v>
      </c>
      <c r="BF1669" s="4">
        <f t="shared" si="263"/>
        <v>0.17880000000000001</v>
      </c>
      <c r="BG1669">
        <f t="shared" si="264"/>
        <v>0.35</v>
      </c>
      <c r="BH1669">
        <f t="shared" si="265"/>
        <v>0</v>
      </c>
      <c r="BI1669">
        <f t="shared" si="266"/>
        <v>0.39</v>
      </c>
      <c r="BJ1669">
        <f t="shared" si="267"/>
        <v>0.05</v>
      </c>
      <c r="BK1669">
        <f t="shared" si="268"/>
        <v>0.26</v>
      </c>
      <c r="BL1669">
        <f t="shared" si="269"/>
        <v>36.11999999999987</v>
      </c>
    </row>
    <row r="1670" spans="1:64" x14ac:dyDescent="0.2">
      <c r="A1670" s="1">
        <v>1668</v>
      </c>
      <c r="B1670" s="7" t="s">
        <v>2</v>
      </c>
      <c r="C1670" s="3">
        <v>39978</v>
      </c>
      <c r="D1670" s="4" t="s">
        <v>627</v>
      </c>
      <c r="E1670" s="4" t="s">
        <v>164</v>
      </c>
      <c r="F1670" s="5" t="str">
        <f t="shared" si="260"/>
        <v>D</v>
      </c>
      <c r="G1670" s="6">
        <v>0.875</v>
      </c>
      <c r="H1670" s="6">
        <v>0.91527777777777775</v>
      </c>
      <c r="I1670" s="85">
        <f t="shared" si="261"/>
        <v>57.999999999999957</v>
      </c>
      <c r="J1670" s="86">
        <f>I1670*Segmentos!$D$7*(AH1670%)*IF(ISNUMBER(AI1670),AI1670%,0)</f>
        <v>1418726.3999999987</v>
      </c>
      <c r="K1670" s="86">
        <f>I1670*Segmentos!$D$7*(AL1670%)*IF(ISNUMBER(AM1670),AM1670%,0)</f>
        <v>1721439.9999999986</v>
      </c>
      <c r="L1670" s="4"/>
      <c r="M1670" s="2">
        <v>6.8</v>
      </c>
      <c r="N1670" s="2">
        <v>20.399999999999999</v>
      </c>
      <c r="O1670" s="2">
        <v>33.4</v>
      </c>
      <c r="P1670" s="2">
        <v>88.194900000000004</v>
      </c>
      <c r="Q1670" s="2">
        <v>5.69</v>
      </c>
      <c r="R1670" s="2">
        <v>14.7</v>
      </c>
      <c r="S1670" s="2">
        <v>38.700000000000003</v>
      </c>
      <c r="T1670" s="2">
        <v>12.2979</v>
      </c>
      <c r="U1670" s="2">
        <v>4.9000000000000004</v>
      </c>
      <c r="V1670" s="2">
        <v>17.600000000000001</v>
      </c>
      <c r="W1670" s="2">
        <v>27.9</v>
      </c>
      <c r="X1670" s="2">
        <v>13.3164</v>
      </c>
      <c r="Y1670" s="2">
        <v>5.84</v>
      </c>
      <c r="Z1670" s="2">
        <v>19.600000000000001</v>
      </c>
      <c r="AA1670" s="2">
        <v>29.8</v>
      </c>
      <c r="AB1670" s="2">
        <v>22.370999999999999</v>
      </c>
      <c r="AC1670" s="2">
        <v>9.4499999999999993</v>
      </c>
      <c r="AD1670" s="2">
        <v>25.8</v>
      </c>
      <c r="AE1670" s="2">
        <v>36.700000000000003</v>
      </c>
      <c r="AF1670" s="2">
        <v>40.209699999999998</v>
      </c>
      <c r="AG1670" s="20">
        <v>6.1</v>
      </c>
      <c r="AH1670" s="20">
        <v>20.8</v>
      </c>
      <c r="AI1670" s="20">
        <v>29.4</v>
      </c>
      <c r="AJ1670" s="20">
        <v>37.544600000000003</v>
      </c>
      <c r="AK1670" s="18">
        <v>7.43</v>
      </c>
      <c r="AL1670" s="18">
        <v>20</v>
      </c>
      <c r="AM1670" s="18">
        <v>37.1</v>
      </c>
      <c r="AN1670" s="18">
        <v>50.650300000000001</v>
      </c>
      <c r="AO1670" s="2">
        <v>5.62</v>
      </c>
      <c r="AP1670" s="2">
        <v>18.2</v>
      </c>
      <c r="AQ1670" s="2">
        <v>30.9</v>
      </c>
      <c r="AR1670" s="2">
        <v>7.9622000000000002</v>
      </c>
      <c r="AS1670" s="2">
        <v>6.55</v>
      </c>
      <c r="AT1670" s="2">
        <v>18.5</v>
      </c>
      <c r="AU1670" s="2">
        <v>35.5</v>
      </c>
      <c r="AV1670" s="2">
        <v>18.715800000000002</v>
      </c>
      <c r="AW1670" s="2">
        <v>8.6300000000000008</v>
      </c>
      <c r="AX1670" s="2">
        <v>22.8</v>
      </c>
      <c r="AY1670" s="2">
        <v>37.799999999999997</v>
      </c>
      <c r="AZ1670" s="2">
        <v>32.155299999999997</v>
      </c>
      <c r="BA1670" s="2">
        <v>5.91</v>
      </c>
      <c r="BB1670" s="2">
        <v>20.3</v>
      </c>
      <c r="BC1670" s="2">
        <v>29.2</v>
      </c>
      <c r="BD1670" s="2">
        <v>29.361499999999999</v>
      </c>
      <c r="BE1670" s="4" t="str">
        <f t="shared" si="262"/>
        <v>NO APLICA</v>
      </c>
      <c r="BF1670" s="4">
        <f t="shared" si="263"/>
        <v>7.1505999999999998</v>
      </c>
      <c r="BG1670">
        <f t="shared" si="264"/>
        <v>5.62</v>
      </c>
      <c r="BH1670">
        <f t="shared" si="265"/>
        <v>6.55</v>
      </c>
      <c r="BI1670">
        <f t="shared" si="266"/>
        <v>8.6300000000000008</v>
      </c>
      <c r="BJ1670">
        <f t="shared" si="267"/>
        <v>7.43</v>
      </c>
      <c r="BK1670">
        <f t="shared" si="268"/>
        <v>6.1</v>
      </c>
      <c r="BL1670">
        <f t="shared" si="269"/>
        <v>39518.879999999968</v>
      </c>
    </row>
    <row r="1671" spans="1:64" x14ac:dyDescent="0.2">
      <c r="A1671" s="1">
        <v>1669</v>
      </c>
      <c r="B1671" s="7" t="s">
        <v>69</v>
      </c>
      <c r="C1671" s="3">
        <v>39978</v>
      </c>
      <c r="D1671" s="4" t="s">
        <v>3</v>
      </c>
      <c r="E1671" s="4" t="s">
        <v>176</v>
      </c>
      <c r="F1671" s="5" t="str">
        <f t="shared" si="260"/>
        <v>D</v>
      </c>
      <c r="G1671" s="6">
        <v>0.91736111111111107</v>
      </c>
      <c r="H1671" s="6">
        <v>0.99444444444444446</v>
      </c>
      <c r="I1671" s="85">
        <f t="shared" si="261"/>
        <v>111.00000000000009</v>
      </c>
      <c r="J1671" s="86">
        <f>I1671*Segmentos!$D$7*(AH1671%)*IF(ISNUMBER(AI1671),AI1671%,0)</f>
        <v>1554666.0000000012</v>
      </c>
      <c r="K1671" s="86">
        <f>I1671*Segmentos!$D$7*(AL1671%)*IF(ISNUMBER(AM1671),AM1671%,0)</f>
        <v>1082649.600000001</v>
      </c>
      <c r="L1671" s="4"/>
      <c r="M1671" s="2">
        <v>2.94</v>
      </c>
      <c r="N1671" s="2">
        <v>13.7</v>
      </c>
      <c r="O1671" s="2">
        <v>21.4</v>
      </c>
      <c r="P1671" s="2">
        <v>97.053200000000004</v>
      </c>
      <c r="Q1671" s="2">
        <v>1.22</v>
      </c>
      <c r="R1671" s="2">
        <v>8.8000000000000007</v>
      </c>
      <c r="S1671" s="2">
        <v>13.9</v>
      </c>
      <c r="T1671" s="2">
        <v>6.7224000000000004</v>
      </c>
      <c r="U1671" s="2">
        <v>2.19</v>
      </c>
      <c r="V1671" s="2">
        <v>11.2</v>
      </c>
      <c r="W1671" s="2">
        <v>19.600000000000001</v>
      </c>
      <c r="X1671" s="2">
        <v>15.188800000000001</v>
      </c>
      <c r="Y1671" s="2">
        <v>2.17</v>
      </c>
      <c r="Z1671" s="2">
        <v>11.6</v>
      </c>
      <c r="AA1671" s="2">
        <v>18.600000000000001</v>
      </c>
      <c r="AB1671" s="2">
        <v>21.108000000000001</v>
      </c>
      <c r="AC1671" s="2">
        <v>4.99</v>
      </c>
      <c r="AD1671" s="2">
        <v>19.8</v>
      </c>
      <c r="AE1671" s="2">
        <v>25.2</v>
      </c>
      <c r="AF1671" s="2">
        <v>54.033999999999999</v>
      </c>
      <c r="AG1671" s="20">
        <v>3.49</v>
      </c>
      <c r="AH1671" s="20">
        <v>14.9</v>
      </c>
      <c r="AI1671" s="20">
        <v>23.5</v>
      </c>
      <c r="AJ1671" s="20">
        <v>54.658999999999999</v>
      </c>
      <c r="AK1671" s="18">
        <v>2.44</v>
      </c>
      <c r="AL1671" s="18">
        <v>12.7</v>
      </c>
      <c r="AM1671" s="18">
        <v>19.2</v>
      </c>
      <c r="AN1671" s="18">
        <v>42.394199999999998</v>
      </c>
      <c r="AO1671" s="2">
        <v>3.13</v>
      </c>
      <c r="AP1671" s="2">
        <v>14.5</v>
      </c>
      <c r="AQ1671" s="2">
        <v>21.5</v>
      </c>
      <c r="AR1671" s="2">
        <v>11.295999999999999</v>
      </c>
      <c r="AS1671" s="2">
        <v>3.3</v>
      </c>
      <c r="AT1671" s="2">
        <v>16.2</v>
      </c>
      <c r="AU1671" s="2">
        <v>20.399999999999999</v>
      </c>
      <c r="AV1671" s="2">
        <v>24.034099999999999</v>
      </c>
      <c r="AW1671" s="2">
        <v>4.24</v>
      </c>
      <c r="AX1671" s="2">
        <v>16.7</v>
      </c>
      <c r="AY1671" s="2">
        <v>25.4</v>
      </c>
      <c r="AZ1671" s="2">
        <v>40.243699999999997</v>
      </c>
      <c r="BA1671" s="2">
        <v>1.7</v>
      </c>
      <c r="BB1671" s="2">
        <v>9.9</v>
      </c>
      <c r="BC1671" s="2">
        <v>17.2</v>
      </c>
      <c r="BD1671" s="2">
        <v>21.479500000000002</v>
      </c>
      <c r="BE1671" s="4" t="str">
        <f t="shared" si="262"/>
        <v>ABURRIDO</v>
      </c>
      <c r="BF1671" s="4">
        <f t="shared" si="263"/>
        <v>3.4769999999999994</v>
      </c>
      <c r="BG1671">
        <f t="shared" si="264"/>
        <v>3.13</v>
      </c>
      <c r="BH1671">
        <f t="shared" si="265"/>
        <v>3.3</v>
      </c>
      <c r="BI1671">
        <f t="shared" si="266"/>
        <v>4.24</v>
      </c>
      <c r="BJ1671">
        <f t="shared" si="267"/>
        <v>2.44</v>
      </c>
      <c r="BK1671">
        <f t="shared" si="268"/>
        <v>3.49</v>
      </c>
      <c r="BL1671">
        <f t="shared" si="269"/>
        <v>32542.980000000021</v>
      </c>
    </row>
    <row r="1672" spans="1:64" x14ac:dyDescent="0.2">
      <c r="A1672" s="1">
        <v>1670</v>
      </c>
      <c r="B1672" s="7" t="s">
        <v>16</v>
      </c>
      <c r="C1672" s="3">
        <v>39978</v>
      </c>
      <c r="D1672" s="4" t="s">
        <v>626</v>
      </c>
      <c r="E1672" s="4" t="s">
        <v>166</v>
      </c>
      <c r="F1672" s="5" t="str">
        <f t="shared" si="260"/>
        <v>D</v>
      </c>
      <c r="G1672" s="6">
        <v>0.9145833333333333</v>
      </c>
      <c r="H1672" s="6">
        <v>0.91805555555555562</v>
      </c>
      <c r="I1672" s="85">
        <f t="shared" si="261"/>
        <v>5.0000000000001421</v>
      </c>
      <c r="J1672" s="86">
        <f>I1672*Segmentos!$D$7*(AH1672%)*IF(ISNUMBER(AI1672),AI1672%,0)</f>
        <v>147634.00000000416</v>
      </c>
      <c r="K1672" s="86">
        <f>I1672*Segmentos!$D$7*(AL1672%)*IF(ISNUMBER(AM1672),AM1672%,0)</f>
        <v>170952.00000000486</v>
      </c>
      <c r="L1672" s="4"/>
      <c r="M1672" s="2">
        <v>7.98</v>
      </c>
      <c r="N1672" s="2">
        <v>9.9</v>
      </c>
      <c r="O1672" s="2">
        <v>80.2</v>
      </c>
      <c r="P1672" s="2">
        <v>88.945400000000006</v>
      </c>
      <c r="Q1672" s="2">
        <v>3.66</v>
      </c>
      <c r="R1672" s="2">
        <v>4.3</v>
      </c>
      <c r="S1672" s="2">
        <v>85.1</v>
      </c>
      <c r="T1672" s="2">
        <v>6.8178000000000001</v>
      </c>
      <c r="U1672" s="2">
        <v>4.1900000000000004</v>
      </c>
      <c r="V1672" s="2">
        <v>6.9</v>
      </c>
      <c r="W1672" s="2">
        <v>61</v>
      </c>
      <c r="X1672" s="2">
        <v>9.7973999999999997</v>
      </c>
      <c r="Y1672" s="2">
        <v>7.72</v>
      </c>
      <c r="Z1672" s="2">
        <v>10.1</v>
      </c>
      <c r="AA1672" s="2">
        <v>76.400000000000006</v>
      </c>
      <c r="AB1672" s="2">
        <v>25.419699999999999</v>
      </c>
      <c r="AC1672" s="2">
        <v>12.82</v>
      </c>
      <c r="AD1672" s="2">
        <v>14.6</v>
      </c>
      <c r="AE1672" s="2">
        <v>87.7</v>
      </c>
      <c r="AF1672" s="2">
        <v>46.910400000000003</v>
      </c>
      <c r="AG1672" s="20">
        <v>7.36</v>
      </c>
      <c r="AH1672" s="20">
        <v>9.6999999999999993</v>
      </c>
      <c r="AI1672" s="20">
        <v>76.099999999999994</v>
      </c>
      <c r="AJ1672" s="20">
        <v>38.909799999999997</v>
      </c>
      <c r="AK1672" s="18">
        <v>8.5399999999999991</v>
      </c>
      <c r="AL1672" s="18">
        <v>10.199999999999999</v>
      </c>
      <c r="AM1672" s="18">
        <v>83.8</v>
      </c>
      <c r="AN1672" s="18">
        <v>50.035499999999999</v>
      </c>
      <c r="AO1672" s="2">
        <v>6.5</v>
      </c>
      <c r="AP1672" s="2">
        <v>8.9</v>
      </c>
      <c r="AQ1672" s="2">
        <v>73.099999999999994</v>
      </c>
      <c r="AR1672" s="2">
        <v>7.9164000000000003</v>
      </c>
      <c r="AS1672" s="2">
        <v>6.56</v>
      </c>
      <c r="AT1672" s="2">
        <v>9</v>
      </c>
      <c r="AU1672" s="2">
        <v>72.599999999999994</v>
      </c>
      <c r="AV1672" s="2">
        <v>16.1083</v>
      </c>
      <c r="AW1672" s="2">
        <v>8.1</v>
      </c>
      <c r="AX1672" s="2">
        <v>9.6</v>
      </c>
      <c r="AY1672" s="2">
        <v>84</v>
      </c>
      <c r="AZ1672" s="2">
        <v>25.971900000000002</v>
      </c>
      <c r="BA1672" s="2">
        <v>9.1199999999999992</v>
      </c>
      <c r="BB1672" s="2">
        <v>11</v>
      </c>
      <c r="BC1672" s="2">
        <v>83</v>
      </c>
      <c r="BD1672" s="2">
        <v>38.948700000000002</v>
      </c>
      <c r="BE1672" s="4" t="str">
        <f t="shared" si="262"/>
        <v>NO APLICA</v>
      </c>
      <c r="BF1672" s="4">
        <f t="shared" si="263"/>
        <v>7.6236000000000006</v>
      </c>
      <c r="BG1672">
        <f t="shared" si="264"/>
        <v>6.5</v>
      </c>
      <c r="BH1672">
        <f t="shared" si="265"/>
        <v>6.56</v>
      </c>
      <c r="BI1672">
        <f t="shared" si="266"/>
        <v>9.1199999999999992</v>
      </c>
      <c r="BJ1672">
        <f t="shared" si="267"/>
        <v>8.5399999999999991</v>
      </c>
      <c r="BK1672">
        <f t="shared" si="268"/>
        <v>7.36</v>
      </c>
      <c r="BL1672">
        <f t="shared" si="269"/>
        <v>3969.9000000001129</v>
      </c>
    </row>
    <row r="1673" spans="1:64" x14ac:dyDescent="0.2">
      <c r="A1673" s="1">
        <v>1671</v>
      </c>
      <c r="B1673" s="7" t="s">
        <v>12</v>
      </c>
      <c r="C1673" s="3">
        <v>39979</v>
      </c>
      <c r="D1673" s="4" t="s">
        <v>8</v>
      </c>
      <c r="E1673" s="4" t="s">
        <v>167</v>
      </c>
      <c r="F1673" s="5" t="str">
        <f t="shared" si="260"/>
        <v>L</v>
      </c>
      <c r="G1673" s="6">
        <v>0.9194444444444444</v>
      </c>
      <c r="H1673" s="6">
        <v>0.98472222222222217</v>
      </c>
      <c r="I1673" s="85">
        <f t="shared" si="261"/>
        <v>93.999999999999986</v>
      </c>
      <c r="J1673" s="86">
        <f>I1673*Segmentos!$D$7*(AH1673%)*IF(ISNUMBER(AI1673),AI1673%,0)</f>
        <v>3317372.7999999989</v>
      </c>
      <c r="K1673" s="86">
        <f>I1673*Segmentos!$D$7*(AL1673%)*IF(ISNUMBER(AM1673),AM1673%,0)</f>
        <v>2382335.9999999995</v>
      </c>
      <c r="L1673" s="4"/>
      <c r="M1673" s="2">
        <v>7.52</v>
      </c>
      <c r="N1673" s="2">
        <v>25.6</v>
      </c>
      <c r="O1673" s="2">
        <v>29.3</v>
      </c>
      <c r="P1673" s="2">
        <v>87.318299999999994</v>
      </c>
      <c r="Q1673" s="2">
        <v>5.51</v>
      </c>
      <c r="R1673" s="2">
        <v>20.3</v>
      </c>
      <c r="S1673" s="2">
        <v>27.2</v>
      </c>
      <c r="T1673" s="2">
        <v>10.680099999999999</v>
      </c>
      <c r="U1673" s="2">
        <v>6.39</v>
      </c>
      <c r="V1673" s="2">
        <v>20.100000000000001</v>
      </c>
      <c r="W1673" s="2">
        <v>31.8</v>
      </c>
      <c r="X1673" s="2">
        <v>15.564500000000001</v>
      </c>
      <c r="Y1673" s="2">
        <v>8.59</v>
      </c>
      <c r="Z1673" s="2">
        <v>29.1</v>
      </c>
      <c r="AA1673" s="2">
        <v>29.5</v>
      </c>
      <c r="AB1673" s="2">
        <v>29.4558</v>
      </c>
      <c r="AC1673" s="2">
        <v>8.2899999999999991</v>
      </c>
      <c r="AD1673" s="2">
        <v>28.7</v>
      </c>
      <c r="AE1673" s="2">
        <v>28.9</v>
      </c>
      <c r="AF1673" s="2">
        <v>31.617999999999999</v>
      </c>
      <c r="AG1673" s="20">
        <v>8.83</v>
      </c>
      <c r="AH1673" s="20">
        <v>27.4</v>
      </c>
      <c r="AI1673" s="20">
        <v>32.200000000000003</v>
      </c>
      <c r="AJ1673" s="20">
        <v>48.642099999999999</v>
      </c>
      <c r="AK1673" s="18">
        <v>6.33</v>
      </c>
      <c r="AL1673" s="18">
        <v>24</v>
      </c>
      <c r="AM1673" s="18">
        <v>26.4</v>
      </c>
      <c r="AN1673" s="18">
        <v>38.676200000000001</v>
      </c>
      <c r="AO1673" s="2">
        <v>2.66</v>
      </c>
      <c r="AP1673" s="2">
        <v>14.2</v>
      </c>
      <c r="AQ1673" s="2">
        <v>18.8</v>
      </c>
      <c r="AR1673" s="2">
        <v>3.3792</v>
      </c>
      <c r="AS1673" s="2">
        <v>3.15</v>
      </c>
      <c r="AT1673" s="2">
        <v>18.399999999999999</v>
      </c>
      <c r="AU1673" s="2">
        <v>17.100000000000001</v>
      </c>
      <c r="AV1673" s="2">
        <v>8.0543999999999993</v>
      </c>
      <c r="AW1673" s="2">
        <v>8.23</v>
      </c>
      <c r="AX1673" s="2">
        <v>28.4</v>
      </c>
      <c r="AY1673" s="2">
        <v>29</v>
      </c>
      <c r="AZ1673" s="2">
        <v>27.477599999999999</v>
      </c>
      <c r="BA1673" s="2">
        <v>10.88</v>
      </c>
      <c r="BB1673" s="2">
        <v>30.9</v>
      </c>
      <c r="BC1673" s="2">
        <v>35.200000000000003</v>
      </c>
      <c r="BD1673" s="2">
        <v>48.407200000000003</v>
      </c>
      <c r="BE1673" s="4" t="str">
        <f t="shared" si="262"/>
        <v>ENTRETENIDO</v>
      </c>
      <c r="BF1673" s="4">
        <f t="shared" si="263"/>
        <v>6.2559999999999993</v>
      </c>
      <c r="BG1673">
        <f t="shared" si="264"/>
        <v>2.66</v>
      </c>
      <c r="BH1673">
        <f t="shared" si="265"/>
        <v>3.15</v>
      </c>
      <c r="BI1673">
        <f t="shared" si="266"/>
        <v>10.88</v>
      </c>
      <c r="BJ1673">
        <f t="shared" si="267"/>
        <v>6.33</v>
      </c>
      <c r="BK1673">
        <f t="shared" si="268"/>
        <v>8.83</v>
      </c>
      <c r="BL1673">
        <f t="shared" si="269"/>
        <v>70507.51999999999</v>
      </c>
    </row>
    <row r="1674" spans="1:64" x14ac:dyDescent="0.2">
      <c r="A1674" s="1">
        <v>1672</v>
      </c>
      <c r="B1674" s="7" t="s">
        <v>15</v>
      </c>
      <c r="C1674" s="3">
        <v>39979</v>
      </c>
      <c r="D1674" s="4" t="s">
        <v>626</v>
      </c>
      <c r="E1674" s="4" t="s">
        <v>164</v>
      </c>
      <c r="F1674" s="5" t="str">
        <f t="shared" si="260"/>
        <v>L</v>
      </c>
      <c r="G1674" s="6">
        <v>0.875</v>
      </c>
      <c r="H1674" s="6">
        <v>0.91388888888888886</v>
      </c>
      <c r="I1674" s="85">
        <f t="shared" si="261"/>
        <v>55.999999999999957</v>
      </c>
      <c r="J1674" s="86">
        <f>I1674*Segmentos!$D$7*(AH1674%)*IF(ISNUMBER(AI1674),AI1674%,0)</f>
        <v>1706902.399999999</v>
      </c>
      <c r="K1674" s="86">
        <f>I1674*Segmentos!$D$7*(AL1674%)*IF(ISNUMBER(AM1674),AM1674%,0)</f>
        <v>2495001.5999999982</v>
      </c>
      <c r="L1674" s="4"/>
      <c r="M1674" s="2">
        <v>9.4600000000000009</v>
      </c>
      <c r="N1674" s="2">
        <v>20.2</v>
      </c>
      <c r="O1674" s="2">
        <v>46.8</v>
      </c>
      <c r="P1674" s="2">
        <v>85.547700000000006</v>
      </c>
      <c r="Q1674" s="2">
        <v>4.38</v>
      </c>
      <c r="R1674" s="2">
        <v>11.2</v>
      </c>
      <c r="S1674" s="2">
        <v>39.200000000000003</v>
      </c>
      <c r="T1674" s="2">
        <v>6.6078000000000001</v>
      </c>
      <c r="U1674" s="2">
        <v>7.6</v>
      </c>
      <c r="V1674" s="2">
        <v>19.399999999999999</v>
      </c>
      <c r="W1674" s="2">
        <v>39.200000000000003</v>
      </c>
      <c r="X1674" s="2">
        <v>14.406599999999999</v>
      </c>
      <c r="Y1674" s="2">
        <v>9.24</v>
      </c>
      <c r="Z1674" s="2">
        <v>20.5</v>
      </c>
      <c r="AA1674" s="2">
        <v>45.2</v>
      </c>
      <c r="AB1674" s="2">
        <v>24.666799999999999</v>
      </c>
      <c r="AC1674" s="2">
        <v>13.43</v>
      </c>
      <c r="AD1674" s="2">
        <v>25.1</v>
      </c>
      <c r="AE1674" s="2">
        <v>53.5</v>
      </c>
      <c r="AF1674" s="2">
        <v>39.866399999999999</v>
      </c>
      <c r="AG1674" s="20">
        <v>7.62</v>
      </c>
      <c r="AH1674" s="20">
        <v>18.100000000000001</v>
      </c>
      <c r="AI1674" s="20">
        <v>42.1</v>
      </c>
      <c r="AJ1674" s="20">
        <v>32.662500000000001</v>
      </c>
      <c r="AK1674" s="18">
        <v>11.13</v>
      </c>
      <c r="AL1674" s="18">
        <v>22.1</v>
      </c>
      <c r="AM1674" s="18">
        <v>50.4</v>
      </c>
      <c r="AN1674" s="18">
        <v>52.885199999999998</v>
      </c>
      <c r="AO1674" s="2">
        <v>8.18</v>
      </c>
      <c r="AP1674" s="2">
        <v>19</v>
      </c>
      <c r="AQ1674" s="2">
        <v>43.1</v>
      </c>
      <c r="AR1674" s="2">
        <v>8.0816999999999997</v>
      </c>
      <c r="AS1674" s="2">
        <v>7.82</v>
      </c>
      <c r="AT1674" s="2">
        <v>19.8</v>
      </c>
      <c r="AU1674" s="2">
        <v>39.6</v>
      </c>
      <c r="AV1674" s="2">
        <v>15.5688</v>
      </c>
      <c r="AW1674" s="2">
        <v>10.82</v>
      </c>
      <c r="AX1674" s="2">
        <v>20.399999999999999</v>
      </c>
      <c r="AY1674" s="2">
        <v>53.1</v>
      </c>
      <c r="AZ1674" s="2">
        <v>28.127400000000002</v>
      </c>
      <c r="BA1674" s="2">
        <v>9.76</v>
      </c>
      <c r="BB1674" s="2">
        <v>20.7</v>
      </c>
      <c r="BC1674" s="2">
        <v>47.2</v>
      </c>
      <c r="BD1674" s="2">
        <v>33.769799999999996</v>
      </c>
      <c r="BE1674" s="4" t="str">
        <f t="shared" si="262"/>
        <v>NO APLICA</v>
      </c>
      <c r="BF1674" s="4">
        <f t="shared" si="263"/>
        <v>9.1372</v>
      </c>
      <c r="BG1674">
        <f t="shared" si="264"/>
        <v>8.18</v>
      </c>
      <c r="BH1674">
        <f t="shared" si="265"/>
        <v>7.82</v>
      </c>
      <c r="BI1674">
        <f t="shared" si="266"/>
        <v>10.82</v>
      </c>
      <c r="BJ1674">
        <f t="shared" si="267"/>
        <v>11.13</v>
      </c>
      <c r="BK1674">
        <f t="shared" si="268"/>
        <v>7.62</v>
      </c>
      <c r="BL1674">
        <f t="shared" si="269"/>
        <v>52940.15999999996</v>
      </c>
    </row>
    <row r="1675" spans="1:64" x14ac:dyDescent="0.2">
      <c r="A1675" s="1">
        <v>1673</v>
      </c>
      <c r="B1675" s="7" t="s">
        <v>5</v>
      </c>
      <c r="C1675" s="3">
        <v>39979</v>
      </c>
      <c r="D1675" s="4" t="s">
        <v>3</v>
      </c>
      <c r="E1675" s="4" t="s">
        <v>164</v>
      </c>
      <c r="F1675" s="5" t="str">
        <f t="shared" si="260"/>
        <v>L</v>
      </c>
      <c r="G1675" s="6">
        <v>0.87430555555555556</v>
      </c>
      <c r="H1675" s="6">
        <v>0.91666666666666663</v>
      </c>
      <c r="I1675" s="85">
        <f t="shared" si="261"/>
        <v>60.999999999999943</v>
      </c>
      <c r="J1675" s="86">
        <f>I1675*Segmentos!$D$7*(AH1675%)*IF(ISNUMBER(AI1675),AI1675%,0)</f>
        <v>1206140.7999999989</v>
      </c>
      <c r="K1675" s="86">
        <f>I1675*Segmentos!$D$7*(AL1675%)*IF(ISNUMBER(AM1675),AM1675%,0)</f>
        <v>1563478.7999999984</v>
      </c>
      <c r="L1675" s="4"/>
      <c r="M1675" s="2">
        <v>5.7</v>
      </c>
      <c r="N1675" s="2">
        <v>15.3</v>
      </c>
      <c r="O1675" s="2">
        <v>37.200000000000003</v>
      </c>
      <c r="P1675" s="2">
        <v>80.793300000000002</v>
      </c>
      <c r="Q1675" s="2">
        <v>3.4</v>
      </c>
      <c r="R1675" s="2">
        <v>9.4</v>
      </c>
      <c r="S1675" s="2">
        <v>36.299999999999997</v>
      </c>
      <c r="T1675" s="2">
        <v>8.0397999999999996</v>
      </c>
      <c r="U1675" s="2">
        <v>6.29</v>
      </c>
      <c r="V1675" s="2">
        <v>18.399999999999999</v>
      </c>
      <c r="W1675" s="2">
        <v>34.299999999999997</v>
      </c>
      <c r="X1675" s="2">
        <v>18.690200000000001</v>
      </c>
      <c r="Y1675" s="2">
        <v>5.77</v>
      </c>
      <c r="Z1675" s="2">
        <v>17.100000000000001</v>
      </c>
      <c r="AA1675" s="2">
        <v>33.9</v>
      </c>
      <c r="AB1675" s="2">
        <v>24.146899999999999</v>
      </c>
      <c r="AC1675" s="2">
        <v>6.43</v>
      </c>
      <c r="AD1675" s="2">
        <v>14.9</v>
      </c>
      <c r="AE1675" s="2">
        <v>43.1</v>
      </c>
      <c r="AF1675" s="2">
        <v>29.916399999999999</v>
      </c>
      <c r="AG1675" s="20">
        <v>4.93</v>
      </c>
      <c r="AH1675" s="20">
        <v>14.8</v>
      </c>
      <c r="AI1675" s="20">
        <v>33.4</v>
      </c>
      <c r="AJ1675" s="20">
        <v>33.110599999999998</v>
      </c>
      <c r="AK1675" s="18">
        <v>6.4</v>
      </c>
      <c r="AL1675" s="18">
        <v>15.9</v>
      </c>
      <c r="AM1675" s="18">
        <v>40.299999999999997</v>
      </c>
      <c r="AN1675" s="18">
        <v>47.682699999999997</v>
      </c>
      <c r="AO1675" s="2">
        <v>2.84</v>
      </c>
      <c r="AP1675" s="2">
        <v>9.6999999999999993</v>
      </c>
      <c r="AQ1675" s="2">
        <v>29.3</v>
      </c>
      <c r="AR1675" s="2">
        <v>4.3914</v>
      </c>
      <c r="AS1675" s="2">
        <v>4.2300000000000004</v>
      </c>
      <c r="AT1675" s="2">
        <v>15</v>
      </c>
      <c r="AU1675" s="2">
        <v>28.1</v>
      </c>
      <c r="AV1675" s="2">
        <v>13.2075</v>
      </c>
      <c r="AW1675" s="2">
        <v>6.37</v>
      </c>
      <c r="AX1675" s="2">
        <v>15.9</v>
      </c>
      <c r="AY1675" s="2">
        <v>40.1</v>
      </c>
      <c r="AZ1675" s="2">
        <v>25.938099999999999</v>
      </c>
      <c r="BA1675" s="2">
        <v>6.87</v>
      </c>
      <c r="BB1675" s="2">
        <v>16.7</v>
      </c>
      <c r="BC1675" s="2">
        <v>41.1</v>
      </c>
      <c r="BD1675" s="2">
        <v>37.256300000000003</v>
      </c>
      <c r="BE1675" s="4" t="str">
        <f t="shared" si="262"/>
        <v>NO APLICA</v>
      </c>
      <c r="BF1675" s="4">
        <f t="shared" si="263"/>
        <v>5.1994000000000007</v>
      </c>
      <c r="BG1675">
        <f t="shared" si="264"/>
        <v>2.84</v>
      </c>
      <c r="BH1675">
        <f t="shared" si="265"/>
        <v>4.2300000000000004</v>
      </c>
      <c r="BI1675">
        <f t="shared" si="266"/>
        <v>6.87</v>
      </c>
      <c r="BJ1675">
        <f t="shared" si="267"/>
        <v>6.4</v>
      </c>
      <c r="BK1675">
        <f t="shared" si="268"/>
        <v>4.93</v>
      </c>
      <c r="BL1675">
        <f t="shared" si="269"/>
        <v>34718.759999999973</v>
      </c>
    </row>
    <row r="1676" spans="1:64" x14ac:dyDescent="0.2">
      <c r="A1676" s="1">
        <v>1674</v>
      </c>
      <c r="B1676" s="7" t="s">
        <v>18</v>
      </c>
      <c r="C1676" s="3">
        <v>39979</v>
      </c>
      <c r="D1676" s="4" t="s">
        <v>17</v>
      </c>
      <c r="E1676" s="4" t="s">
        <v>168</v>
      </c>
      <c r="F1676" s="5" t="str">
        <f t="shared" si="260"/>
        <v>L</v>
      </c>
      <c r="G1676" s="6">
        <v>0.83333333333333337</v>
      </c>
      <c r="H1676" s="6">
        <v>0.9145833333333333</v>
      </c>
      <c r="I1676" s="85">
        <f t="shared" si="261"/>
        <v>116.9999999999999</v>
      </c>
      <c r="J1676" s="86">
        <f>I1676*Segmentos!$D$7*(AH1676%)*IF(ISNUMBER(AI1676),AI1676%,0)</f>
        <v>76658.399999999936</v>
      </c>
      <c r="K1676" s="86">
        <f>I1676*Segmentos!$D$7*(AL1676%)*IF(ISNUMBER(AM1676),AM1676%,0)</f>
        <v>48157.199999999968</v>
      </c>
      <c r="L1676" s="4" t="s">
        <v>403</v>
      </c>
      <c r="M1676" s="2">
        <v>0.13</v>
      </c>
      <c r="N1676" s="2">
        <v>2.4</v>
      </c>
      <c r="O1676" s="2">
        <v>5.6</v>
      </c>
      <c r="P1676" s="2">
        <v>85.327399999999997</v>
      </c>
      <c r="Q1676" s="2">
        <v>0.14000000000000001</v>
      </c>
      <c r="R1676" s="2">
        <v>0.8</v>
      </c>
      <c r="S1676" s="2">
        <v>17.399999999999999</v>
      </c>
      <c r="T1676" s="2">
        <v>14.8889</v>
      </c>
      <c r="U1676" s="2">
        <v>0.02</v>
      </c>
      <c r="V1676" s="2">
        <v>2.1</v>
      </c>
      <c r="W1676" s="2">
        <v>1.1000000000000001</v>
      </c>
      <c r="X1676" s="2">
        <v>2.9481999999999999</v>
      </c>
      <c r="Y1676" s="2">
        <v>0.15</v>
      </c>
      <c r="Z1676" s="2">
        <v>1.9</v>
      </c>
      <c r="AA1676" s="2">
        <v>8</v>
      </c>
      <c r="AB1676" s="2">
        <v>28.604099999999999</v>
      </c>
      <c r="AC1676" s="2">
        <v>0.18</v>
      </c>
      <c r="AD1676" s="2">
        <v>3.8</v>
      </c>
      <c r="AE1676" s="2">
        <v>4.9000000000000004</v>
      </c>
      <c r="AF1676" s="2">
        <v>38.886200000000002</v>
      </c>
      <c r="AG1676" s="20">
        <v>0.16</v>
      </c>
      <c r="AH1676" s="20">
        <v>2.6</v>
      </c>
      <c r="AI1676" s="20">
        <v>6.3</v>
      </c>
      <c r="AJ1676" s="20">
        <v>49.826300000000003</v>
      </c>
      <c r="AK1676" s="18">
        <v>0.11</v>
      </c>
      <c r="AL1676" s="18">
        <v>2.1</v>
      </c>
      <c r="AM1676" s="18">
        <v>4.9000000000000004</v>
      </c>
      <c r="AN1676" s="18">
        <v>35.501100000000001</v>
      </c>
      <c r="AO1676" s="2">
        <v>0.08</v>
      </c>
      <c r="AP1676" s="2">
        <v>1.2</v>
      </c>
      <c r="AQ1676" s="2">
        <v>6.8</v>
      </c>
      <c r="AR1676" s="2">
        <v>5.5621</v>
      </c>
      <c r="AS1676" s="2">
        <v>0.09</v>
      </c>
      <c r="AT1676" s="2">
        <v>1.4</v>
      </c>
      <c r="AU1676" s="2">
        <v>6.5</v>
      </c>
      <c r="AV1676" s="2">
        <v>12.5146</v>
      </c>
      <c r="AW1676" s="2">
        <v>0.13</v>
      </c>
      <c r="AX1676" s="2">
        <v>1.9</v>
      </c>
      <c r="AY1676" s="2">
        <v>6.7</v>
      </c>
      <c r="AZ1676" s="2">
        <v>23.6464</v>
      </c>
      <c r="BA1676" s="2">
        <v>0.18</v>
      </c>
      <c r="BB1676" s="2">
        <v>3.6</v>
      </c>
      <c r="BC1676" s="2">
        <v>4.9000000000000004</v>
      </c>
      <c r="BD1676" s="2">
        <v>43.604399999999998</v>
      </c>
      <c r="BE1676" s="4" t="str">
        <f t="shared" si="262"/>
        <v>ABURRIDO</v>
      </c>
      <c r="BF1676" s="4">
        <f t="shared" si="263"/>
        <v>0.12400000000000003</v>
      </c>
      <c r="BG1676">
        <f t="shared" si="264"/>
        <v>0.08</v>
      </c>
      <c r="BH1676">
        <f t="shared" si="265"/>
        <v>0.09</v>
      </c>
      <c r="BI1676">
        <f t="shared" si="266"/>
        <v>0.18</v>
      </c>
      <c r="BJ1676">
        <f t="shared" si="267"/>
        <v>0.11</v>
      </c>
      <c r="BK1676">
        <f t="shared" si="268"/>
        <v>0.16</v>
      </c>
      <c r="BL1676">
        <f t="shared" si="269"/>
        <v>1572.4799999999984</v>
      </c>
    </row>
    <row r="1677" spans="1:64" x14ac:dyDescent="0.2">
      <c r="A1677" s="1">
        <v>1675</v>
      </c>
      <c r="B1677" s="7" t="s">
        <v>9</v>
      </c>
      <c r="C1677" s="3">
        <v>39979</v>
      </c>
      <c r="D1677" s="4" t="s">
        <v>8</v>
      </c>
      <c r="E1677" s="4" t="s">
        <v>168</v>
      </c>
      <c r="F1677" s="5" t="str">
        <f t="shared" si="260"/>
        <v>L</v>
      </c>
      <c r="G1677" s="6">
        <v>0.79583333333333339</v>
      </c>
      <c r="H1677" s="6">
        <v>0.87291666666666667</v>
      </c>
      <c r="I1677" s="85">
        <f t="shared" si="261"/>
        <v>110.99999999999993</v>
      </c>
      <c r="J1677" s="86">
        <f>I1677*Segmentos!$D$7*(AH1677%)*IF(ISNUMBER(AI1677),AI1677%,0)</f>
        <v>1836295.1999999986</v>
      </c>
      <c r="K1677" s="86">
        <f>I1677*Segmentos!$D$7*(AL1677%)*IF(ISNUMBER(AM1677),AM1677%,0)</f>
        <v>1801396.7999999989</v>
      </c>
      <c r="L1677" s="4" t="s">
        <v>402</v>
      </c>
      <c r="M1677" s="2">
        <v>4.0999999999999996</v>
      </c>
      <c r="N1677" s="2">
        <v>13.5</v>
      </c>
      <c r="O1677" s="2">
        <v>30.3</v>
      </c>
      <c r="P1677" s="2">
        <v>87.551599999999993</v>
      </c>
      <c r="Q1677" s="2">
        <v>1.45</v>
      </c>
      <c r="R1677" s="2">
        <v>4.8</v>
      </c>
      <c r="S1677" s="2">
        <v>30.2</v>
      </c>
      <c r="T1677" s="2">
        <v>5.1706000000000003</v>
      </c>
      <c r="U1677" s="2">
        <v>1.99</v>
      </c>
      <c r="V1677" s="2">
        <v>11.1</v>
      </c>
      <c r="W1677" s="2">
        <v>18</v>
      </c>
      <c r="X1677" s="2">
        <v>8.9121000000000006</v>
      </c>
      <c r="Y1677" s="2">
        <v>4.6100000000000003</v>
      </c>
      <c r="Z1677" s="2">
        <v>16.5</v>
      </c>
      <c r="AA1677" s="2">
        <v>27.9</v>
      </c>
      <c r="AB1677" s="2">
        <v>29.100100000000001</v>
      </c>
      <c r="AC1677" s="2">
        <v>6.33</v>
      </c>
      <c r="AD1677" s="2">
        <v>16.8</v>
      </c>
      <c r="AE1677" s="2">
        <v>37.6</v>
      </c>
      <c r="AF1677" s="2">
        <v>44.3688</v>
      </c>
      <c r="AG1677" s="20">
        <v>4.13</v>
      </c>
      <c r="AH1677" s="20">
        <v>12.2</v>
      </c>
      <c r="AI1677" s="20">
        <v>33.9</v>
      </c>
      <c r="AJ1677" s="20">
        <v>41.862200000000001</v>
      </c>
      <c r="AK1677" s="18">
        <v>4.07</v>
      </c>
      <c r="AL1677" s="18">
        <v>14.7</v>
      </c>
      <c r="AM1677" s="18">
        <v>27.6</v>
      </c>
      <c r="AN1677" s="18">
        <v>45.689399999999999</v>
      </c>
      <c r="AO1677" s="2">
        <v>1.08</v>
      </c>
      <c r="AP1677" s="2">
        <v>6.1</v>
      </c>
      <c r="AQ1677" s="2">
        <v>17.7</v>
      </c>
      <c r="AR1677" s="2">
        <v>2.5270000000000001</v>
      </c>
      <c r="AS1677" s="2">
        <v>1.91</v>
      </c>
      <c r="AT1677" s="2">
        <v>8.3000000000000007</v>
      </c>
      <c r="AU1677" s="2">
        <v>23</v>
      </c>
      <c r="AV1677" s="2">
        <v>8.9824999999999999</v>
      </c>
      <c r="AW1677" s="2">
        <v>4.75</v>
      </c>
      <c r="AX1677" s="2">
        <v>16</v>
      </c>
      <c r="AY1677" s="2">
        <v>29.7</v>
      </c>
      <c r="AZ1677" s="2">
        <v>29.149699999999999</v>
      </c>
      <c r="BA1677" s="2">
        <v>5.73</v>
      </c>
      <c r="BB1677" s="2">
        <v>16.8</v>
      </c>
      <c r="BC1677" s="2">
        <v>34.200000000000003</v>
      </c>
      <c r="BD1677" s="2">
        <v>46.892499999999998</v>
      </c>
      <c r="BE1677" s="4" t="str">
        <f t="shared" si="262"/>
        <v>ABURRIDO</v>
      </c>
      <c r="BF1677" s="4">
        <f t="shared" si="263"/>
        <v>3.4097999999999997</v>
      </c>
      <c r="BG1677">
        <f t="shared" si="264"/>
        <v>1.08</v>
      </c>
      <c r="BH1677">
        <f t="shared" si="265"/>
        <v>1.91</v>
      </c>
      <c r="BI1677">
        <f t="shared" si="266"/>
        <v>5.73</v>
      </c>
      <c r="BJ1677">
        <f t="shared" si="267"/>
        <v>4.07</v>
      </c>
      <c r="BK1677">
        <f t="shared" si="268"/>
        <v>4.13</v>
      </c>
      <c r="BL1677">
        <f t="shared" si="269"/>
        <v>45404.549999999974</v>
      </c>
    </row>
    <row r="1678" spans="1:64" x14ac:dyDescent="0.2">
      <c r="A1678" s="1">
        <v>1676</v>
      </c>
      <c r="B1678" s="7" t="s">
        <v>1</v>
      </c>
      <c r="C1678" s="3">
        <v>39979</v>
      </c>
      <c r="D1678" s="4" t="s">
        <v>627</v>
      </c>
      <c r="E1678" s="4" t="s">
        <v>163</v>
      </c>
      <c r="F1678" s="5" t="str">
        <f t="shared" si="260"/>
        <v>L</v>
      </c>
      <c r="G1678" s="6">
        <v>0.84930555555555554</v>
      </c>
      <c r="H1678" s="6">
        <v>0.88402777777777775</v>
      </c>
      <c r="I1678" s="85">
        <f t="shared" si="261"/>
        <v>49.999999999999986</v>
      </c>
      <c r="J1678" s="86">
        <f>I1678*Segmentos!$D$7*(AH1678%)*IF(ISNUMBER(AI1678),AI1678%,0)</f>
        <v>660959.99999999977</v>
      </c>
      <c r="K1678" s="86">
        <f>I1678*Segmentos!$D$7*(AL1678%)*IF(ISNUMBER(AM1678),AM1678%,0)</f>
        <v>1297099.9999999995</v>
      </c>
      <c r="L1678" s="4"/>
      <c r="M1678" s="2">
        <v>4.99</v>
      </c>
      <c r="N1678" s="2">
        <v>9.6999999999999993</v>
      </c>
      <c r="O1678" s="2">
        <v>51.4</v>
      </c>
      <c r="P1678" s="2">
        <v>80.096199999999996</v>
      </c>
      <c r="Q1678" s="2">
        <v>5.44</v>
      </c>
      <c r="R1678" s="2">
        <v>10.199999999999999</v>
      </c>
      <c r="S1678" s="2">
        <v>53.3</v>
      </c>
      <c r="T1678" s="2">
        <v>14.549799999999999</v>
      </c>
      <c r="U1678" s="2">
        <v>3.9</v>
      </c>
      <c r="V1678" s="2">
        <v>9.5</v>
      </c>
      <c r="W1678" s="2">
        <v>41.2</v>
      </c>
      <c r="X1678" s="2">
        <v>13.1196</v>
      </c>
      <c r="Y1678" s="2">
        <v>4.3600000000000003</v>
      </c>
      <c r="Z1678" s="2">
        <v>10.1</v>
      </c>
      <c r="AA1678" s="2">
        <v>43.4</v>
      </c>
      <c r="AB1678" s="2">
        <v>20.647300000000001</v>
      </c>
      <c r="AC1678" s="2">
        <v>6.04</v>
      </c>
      <c r="AD1678" s="2">
        <v>9.3000000000000007</v>
      </c>
      <c r="AE1678" s="2">
        <v>64.900000000000006</v>
      </c>
      <c r="AF1678" s="2">
        <v>31.779499999999999</v>
      </c>
      <c r="AG1678" s="20">
        <v>3.33</v>
      </c>
      <c r="AH1678" s="20">
        <v>7.2</v>
      </c>
      <c r="AI1678" s="20">
        <v>45.9</v>
      </c>
      <c r="AJ1678" s="20">
        <v>25.308700000000002</v>
      </c>
      <c r="AK1678" s="18">
        <v>6.5</v>
      </c>
      <c r="AL1678" s="18">
        <v>11.9</v>
      </c>
      <c r="AM1678" s="18">
        <v>54.5</v>
      </c>
      <c r="AN1678" s="18">
        <v>54.787500000000001</v>
      </c>
      <c r="AO1678" s="2">
        <v>3.68</v>
      </c>
      <c r="AP1678" s="2">
        <v>9.4</v>
      </c>
      <c r="AQ1678" s="2">
        <v>39.200000000000003</v>
      </c>
      <c r="AR1678" s="2">
        <v>6.4584000000000001</v>
      </c>
      <c r="AS1678" s="2">
        <v>7.4</v>
      </c>
      <c r="AT1678" s="2">
        <v>11.1</v>
      </c>
      <c r="AU1678" s="2">
        <v>66.400000000000006</v>
      </c>
      <c r="AV1678" s="2">
        <v>26.151399999999999</v>
      </c>
      <c r="AW1678" s="2">
        <v>4.4400000000000004</v>
      </c>
      <c r="AX1678" s="2">
        <v>8.5</v>
      </c>
      <c r="AY1678" s="2">
        <v>52.3</v>
      </c>
      <c r="AZ1678" s="2">
        <v>20.489899999999999</v>
      </c>
      <c r="BA1678" s="2">
        <v>4.4000000000000004</v>
      </c>
      <c r="BB1678" s="2">
        <v>9.9</v>
      </c>
      <c r="BC1678" s="2">
        <v>44.5</v>
      </c>
      <c r="BD1678" s="2">
        <v>26.996400000000001</v>
      </c>
      <c r="BE1678" s="4" t="str">
        <f t="shared" si="262"/>
        <v>NO APLICA</v>
      </c>
      <c r="BF1678" s="4">
        <f t="shared" si="263"/>
        <v>5.7064000000000004</v>
      </c>
      <c r="BG1678">
        <f t="shared" si="264"/>
        <v>3.68</v>
      </c>
      <c r="BH1678">
        <f t="shared" si="265"/>
        <v>7.4</v>
      </c>
      <c r="BI1678">
        <f t="shared" si="266"/>
        <v>4.4400000000000004</v>
      </c>
      <c r="BJ1678">
        <f t="shared" si="267"/>
        <v>6.5</v>
      </c>
      <c r="BK1678">
        <f t="shared" si="268"/>
        <v>3.33</v>
      </c>
      <c r="BL1678">
        <f t="shared" si="269"/>
        <v>24928.999999999989</v>
      </c>
    </row>
    <row r="1679" spans="1:64" x14ac:dyDescent="0.2">
      <c r="A1679" s="1">
        <v>1677</v>
      </c>
      <c r="B1679" s="7" t="s">
        <v>36</v>
      </c>
      <c r="C1679" s="3">
        <v>39979</v>
      </c>
      <c r="D1679" s="4" t="s">
        <v>626</v>
      </c>
      <c r="E1679" s="4" t="s">
        <v>163</v>
      </c>
      <c r="F1679" s="5" t="str">
        <f t="shared" si="260"/>
        <v>L</v>
      </c>
      <c r="G1679" s="6">
        <v>0.91874999999999996</v>
      </c>
      <c r="H1679" s="6">
        <v>0.94305555555555554</v>
      </c>
      <c r="I1679" s="85">
        <f t="shared" si="261"/>
        <v>35.000000000000036</v>
      </c>
      <c r="J1679" s="86">
        <f>I1679*Segmentos!$D$7*(AH1679%)*IF(ISNUMBER(AI1679),AI1679%,0)</f>
        <v>1435406.0000000016</v>
      </c>
      <c r="K1679" s="86">
        <f>I1679*Segmentos!$D$7*(AL1679%)*IF(ISNUMBER(AM1679),AM1679%,0)</f>
        <v>2322684.0000000023</v>
      </c>
      <c r="L1679" s="4"/>
      <c r="M1679" s="2">
        <v>13.58</v>
      </c>
      <c r="N1679" s="2">
        <v>19.5</v>
      </c>
      <c r="O1679" s="2">
        <v>69.8</v>
      </c>
      <c r="P1679" s="2">
        <v>83.417500000000004</v>
      </c>
      <c r="Q1679" s="2">
        <v>9.0500000000000007</v>
      </c>
      <c r="R1679" s="2">
        <v>13.3</v>
      </c>
      <c r="S1679" s="2">
        <v>68.3</v>
      </c>
      <c r="T1679" s="2">
        <v>9.2804000000000002</v>
      </c>
      <c r="U1679" s="2">
        <v>12.39</v>
      </c>
      <c r="V1679" s="2">
        <v>18.899999999999999</v>
      </c>
      <c r="W1679" s="2">
        <v>65.7</v>
      </c>
      <c r="X1679" s="2">
        <v>15.9643</v>
      </c>
      <c r="Y1679" s="2">
        <v>14.06</v>
      </c>
      <c r="Z1679" s="2">
        <v>20.5</v>
      </c>
      <c r="AA1679" s="2">
        <v>68.5</v>
      </c>
      <c r="AB1679" s="2">
        <v>25.497299999999999</v>
      </c>
      <c r="AC1679" s="2">
        <v>16.2</v>
      </c>
      <c r="AD1679" s="2">
        <v>22</v>
      </c>
      <c r="AE1679" s="2">
        <v>73.599999999999994</v>
      </c>
      <c r="AF1679" s="2">
        <v>32.6755</v>
      </c>
      <c r="AG1679" s="20">
        <v>10.25</v>
      </c>
      <c r="AH1679" s="20">
        <v>15.1</v>
      </c>
      <c r="AI1679" s="20">
        <v>67.900000000000006</v>
      </c>
      <c r="AJ1679" s="20">
        <v>29.878499999999999</v>
      </c>
      <c r="AK1679" s="18">
        <v>16.579999999999998</v>
      </c>
      <c r="AL1679" s="18">
        <v>23.4</v>
      </c>
      <c r="AM1679" s="18">
        <v>70.900000000000006</v>
      </c>
      <c r="AN1679" s="18">
        <v>53.539000000000001</v>
      </c>
      <c r="AO1679" s="2">
        <v>12.25</v>
      </c>
      <c r="AP1679" s="2">
        <v>17.5</v>
      </c>
      <c r="AQ1679" s="2">
        <v>69.900000000000006</v>
      </c>
      <c r="AR1679" s="2">
        <v>8.2265999999999995</v>
      </c>
      <c r="AS1679" s="2">
        <v>13.68</v>
      </c>
      <c r="AT1679" s="2">
        <v>18.899999999999999</v>
      </c>
      <c r="AU1679" s="2">
        <v>72.5</v>
      </c>
      <c r="AV1679" s="2">
        <v>18.512499999999999</v>
      </c>
      <c r="AW1679" s="2">
        <v>12.47</v>
      </c>
      <c r="AX1679" s="2">
        <v>18.5</v>
      </c>
      <c r="AY1679" s="2">
        <v>67.5</v>
      </c>
      <c r="AZ1679" s="2">
        <v>22.033000000000001</v>
      </c>
      <c r="BA1679" s="2">
        <v>14.73</v>
      </c>
      <c r="BB1679" s="2">
        <v>21.1</v>
      </c>
      <c r="BC1679" s="2">
        <v>69.900000000000006</v>
      </c>
      <c r="BD1679" s="2">
        <v>34.645499999999998</v>
      </c>
      <c r="BE1679" s="4" t="str">
        <f t="shared" si="262"/>
        <v>NO APLICA</v>
      </c>
      <c r="BF1679" s="4">
        <f t="shared" si="263"/>
        <v>13.925599999999998</v>
      </c>
      <c r="BG1679">
        <f t="shared" si="264"/>
        <v>12.25</v>
      </c>
      <c r="BH1679">
        <f t="shared" si="265"/>
        <v>13.68</v>
      </c>
      <c r="BI1679">
        <f t="shared" si="266"/>
        <v>14.73</v>
      </c>
      <c r="BJ1679">
        <f t="shared" si="267"/>
        <v>16.579999999999998</v>
      </c>
      <c r="BK1679">
        <f t="shared" si="268"/>
        <v>10.25</v>
      </c>
      <c r="BL1679">
        <f t="shared" si="269"/>
        <v>47638.500000000044</v>
      </c>
    </row>
    <row r="1680" spans="1:64" x14ac:dyDescent="0.2">
      <c r="A1680" s="1">
        <v>1678</v>
      </c>
      <c r="B1680" s="7" t="s">
        <v>88</v>
      </c>
      <c r="C1680" s="3">
        <v>39979</v>
      </c>
      <c r="D1680" s="4" t="s">
        <v>626</v>
      </c>
      <c r="E1680" s="4" t="s">
        <v>163</v>
      </c>
      <c r="F1680" s="5" t="str">
        <f t="shared" si="260"/>
        <v>L</v>
      </c>
      <c r="G1680" s="6">
        <v>0.91805555555555562</v>
      </c>
      <c r="H1680" s="6">
        <v>0.91874999999999996</v>
      </c>
      <c r="I1680" s="85">
        <f t="shared" si="261"/>
        <v>0.99999999999983658</v>
      </c>
      <c r="J1680" s="86">
        <f>I1680*Segmentos!$D$7*(AH1680%)*IF(ISNUMBER(AI1680),AI1680%,0)</f>
        <v>33999.999999994448</v>
      </c>
      <c r="K1680" s="86">
        <f>I1680*Segmentos!$D$7*(AL1680%)*IF(ISNUMBER(AM1680),AM1680%,0)</f>
        <v>54399.999999991116</v>
      </c>
      <c r="L1680" s="4"/>
      <c r="M1680" s="2">
        <v>11.2</v>
      </c>
      <c r="N1680" s="2">
        <v>11.2</v>
      </c>
      <c r="O1680" s="2">
        <v>100</v>
      </c>
      <c r="P1680" s="2">
        <v>81.195999999999998</v>
      </c>
      <c r="Q1680" s="2">
        <v>4.96</v>
      </c>
      <c r="R1680" s="2">
        <v>5</v>
      </c>
      <c r="S1680" s="2">
        <v>100</v>
      </c>
      <c r="T1680" s="2">
        <v>5.9981</v>
      </c>
      <c r="U1680" s="2">
        <v>8.9</v>
      </c>
      <c r="V1680" s="2">
        <v>8.9</v>
      </c>
      <c r="W1680" s="2">
        <v>100</v>
      </c>
      <c r="X1680" s="2">
        <v>13.5327</v>
      </c>
      <c r="Y1680" s="2">
        <v>10.85</v>
      </c>
      <c r="Z1680" s="2">
        <v>10.9</v>
      </c>
      <c r="AA1680" s="2">
        <v>100</v>
      </c>
      <c r="AB1680" s="2">
        <v>23.226199999999999</v>
      </c>
      <c r="AC1680" s="2">
        <v>16.149999999999999</v>
      </c>
      <c r="AD1680" s="2">
        <v>16.2</v>
      </c>
      <c r="AE1680" s="2">
        <v>100</v>
      </c>
      <c r="AF1680" s="2">
        <v>38.438899999999997</v>
      </c>
      <c r="AG1680" s="20">
        <v>8.51</v>
      </c>
      <c r="AH1680" s="20">
        <v>8.5</v>
      </c>
      <c r="AI1680" s="20">
        <v>100</v>
      </c>
      <c r="AJ1680" s="20">
        <v>29.270800000000001</v>
      </c>
      <c r="AK1680" s="18">
        <v>13.63</v>
      </c>
      <c r="AL1680" s="18">
        <v>13.6</v>
      </c>
      <c r="AM1680" s="18">
        <v>100</v>
      </c>
      <c r="AN1680" s="18">
        <v>51.925199999999997</v>
      </c>
      <c r="AO1680" s="2">
        <v>7.46</v>
      </c>
      <c r="AP1680" s="2">
        <v>7.5</v>
      </c>
      <c r="AQ1680" s="2">
        <v>100</v>
      </c>
      <c r="AR1680" s="2">
        <v>5.91</v>
      </c>
      <c r="AS1680" s="2">
        <v>9.34</v>
      </c>
      <c r="AT1680" s="2">
        <v>9.3000000000000007</v>
      </c>
      <c r="AU1680" s="2">
        <v>100</v>
      </c>
      <c r="AV1680" s="2">
        <v>14.909000000000001</v>
      </c>
      <c r="AW1680" s="2">
        <v>11.97</v>
      </c>
      <c r="AX1680" s="2">
        <v>12</v>
      </c>
      <c r="AY1680" s="2">
        <v>100</v>
      </c>
      <c r="AZ1680" s="2">
        <v>24.958300000000001</v>
      </c>
      <c r="BA1680" s="2">
        <v>12.76</v>
      </c>
      <c r="BB1680" s="2">
        <v>12.8</v>
      </c>
      <c r="BC1680" s="2">
        <v>100</v>
      </c>
      <c r="BD1680" s="2">
        <v>35.418599999999998</v>
      </c>
      <c r="BE1680" s="4" t="str">
        <f t="shared" si="262"/>
        <v>NO APLICA</v>
      </c>
      <c r="BF1680" s="4">
        <f t="shared" si="263"/>
        <v>10.626399999999999</v>
      </c>
      <c r="BG1680">
        <f t="shared" si="264"/>
        <v>7.46</v>
      </c>
      <c r="BH1680">
        <f t="shared" si="265"/>
        <v>9.34</v>
      </c>
      <c r="BI1680">
        <f t="shared" si="266"/>
        <v>12.76</v>
      </c>
      <c r="BJ1680">
        <f t="shared" si="267"/>
        <v>13.63</v>
      </c>
      <c r="BK1680">
        <f t="shared" si="268"/>
        <v>8.51</v>
      </c>
      <c r="BL1680">
        <f t="shared" si="269"/>
        <v>1119.999999999817</v>
      </c>
    </row>
    <row r="1681" spans="1:64" x14ac:dyDescent="0.2">
      <c r="A1681" s="1">
        <v>1679</v>
      </c>
      <c r="B1681" s="7" t="s">
        <v>20</v>
      </c>
      <c r="C1681" s="3">
        <v>39979</v>
      </c>
      <c r="D1681" s="4" t="s">
        <v>17</v>
      </c>
      <c r="E1681" s="4" t="s">
        <v>169</v>
      </c>
      <c r="F1681" s="5" t="str">
        <f t="shared" si="260"/>
        <v>L</v>
      </c>
      <c r="G1681" s="6">
        <v>0.9159722222222223</v>
      </c>
      <c r="H1681" s="6">
        <v>0.95833333333333337</v>
      </c>
      <c r="I1681" s="85">
        <f t="shared" si="261"/>
        <v>60.999999999999943</v>
      </c>
      <c r="J1681" s="86">
        <f>I1681*Segmentos!$D$7*(AH1681%)*IF(ISNUMBER(AI1681),AI1681%,0)</f>
        <v>49043.999999999956</v>
      </c>
      <c r="K1681" s="86">
        <f>I1681*Segmentos!$D$7*(AL1681%)*IF(ISNUMBER(AM1681),AM1681%,0)</f>
        <v>36233.999999999964</v>
      </c>
      <c r="L1681" s="4"/>
      <c r="M1681" s="2">
        <v>0.17</v>
      </c>
      <c r="N1681" s="2">
        <v>1.3</v>
      </c>
      <c r="O1681" s="2">
        <v>13.6</v>
      </c>
      <c r="P1681" s="2">
        <v>98.225999999999999</v>
      </c>
      <c r="Q1681" s="2">
        <v>0</v>
      </c>
      <c r="R1681" s="2">
        <v>0</v>
      </c>
      <c r="S1681" s="8" t="s">
        <v>577</v>
      </c>
      <c r="T1681" s="2">
        <v>0</v>
      </c>
      <c r="U1681" s="2">
        <v>0.1</v>
      </c>
      <c r="V1681" s="2">
        <v>1.2</v>
      </c>
      <c r="W1681" s="2">
        <v>8.1</v>
      </c>
      <c r="X1681" s="2">
        <v>11.963699999999999</v>
      </c>
      <c r="Y1681" s="2">
        <v>0.09</v>
      </c>
      <c r="Z1681" s="2">
        <v>1.9</v>
      </c>
      <c r="AA1681" s="2">
        <v>4.5</v>
      </c>
      <c r="AB1681" s="2">
        <v>14.674899999999999</v>
      </c>
      <c r="AC1681" s="2">
        <v>0.39</v>
      </c>
      <c r="AD1681" s="2">
        <v>1.4</v>
      </c>
      <c r="AE1681" s="2">
        <v>28.6</v>
      </c>
      <c r="AF1681" s="2">
        <v>71.587400000000002</v>
      </c>
      <c r="AG1681" s="20">
        <v>0.2</v>
      </c>
      <c r="AH1681" s="20">
        <v>1</v>
      </c>
      <c r="AI1681" s="20">
        <v>20.100000000000001</v>
      </c>
      <c r="AJ1681" s="20">
        <v>53.4071</v>
      </c>
      <c r="AK1681" s="18">
        <v>0.15</v>
      </c>
      <c r="AL1681" s="18">
        <v>1.5</v>
      </c>
      <c r="AM1681" s="18">
        <v>9.9</v>
      </c>
      <c r="AN1681" s="18">
        <v>44.819000000000003</v>
      </c>
      <c r="AO1681" s="2">
        <v>0.01</v>
      </c>
      <c r="AP1681" s="2">
        <v>0.2</v>
      </c>
      <c r="AQ1681" s="2">
        <v>2.2999999999999998</v>
      </c>
      <c r="AR1681" s="2">
        <v>0.34560000000000002</v>
      </c>
      <c r="AS1681" s="2">
        <v>0.08</v>
      </c>
      <c r="AT1681" s="2">
        <v>1.6</v>
      </c>
      <c r="AU1681" s="2">
        <v>5.4</v>
      </c>
      <c r="AV1681" s="2">
        <v>10.475</v>
      </c>
      <c r="AW1681" s="2">
        <v>0.4</v>
      </c>
      <c r="AX1681" s="2">
        <v>2.1</v>
      </c>
      <c r="AY1681" s="2">
        <v>18.600000000000001</v>
      </c>
      <c r="AZ1681" s="2">
        <v>64.415400000000005</v>
      </c>
      <c r="BA1681" s="2">
        <v>0.11</v>
      </c>
      <c r="BB1681" s="2">
        <v>0.8</v>
      </c>
      <c r="BC1681" s="2">
        <v>14.1</v>
      </c>
      <c r="BD1681" s="2">
        <v>22.99</v>
      </c>
      <c r="BE1681" s="4" t="str">
        <f t="shared" si="262"/>
        <v>ABURRIDO</v>
      </c>
      <c r="BF1681" s="4">
        <f t="shared" si="263"/>
        <v>0.187</v>
      </c>
      <c r="BG1681">
        <f t="shared" si="264"/>
        <v>0.01</v>
      </c>
      <c r="BH1681">
        <f t="shared" si="265"/>
        <v>0.08</v>
      </c>
      <c r="BI1681">
        <f t="shared" si="266"/>
        <v>0.4</v>
      </c>
      <c r="BJ1681">
        <f t="shared" si="267"/>
        <v>0.15</v>
      </c>
      <c r="BK1681">
        <f t="shared" si="268"/>
        <v>0.2</v>
      </c>
      <c r="BL1681">
        <f t="shared" si="269"/>
        <v>1078.4799999999989</v>
      </c>
    </row>
    <row r="1682" spans="1:64" x14ac:dyDescent="0.2">
      <c r="A1682" s="1">
        <v>1680</v>
      </c>
      <c r="B1682" s="7" t="s">
        <v>11</v>
      </c>
      <c r="C1682" s="3">
        <v>39979</v>
      </c>
      <c r="D1682" s="4" t="s">
        <v>8</v>
      </c>
      <c r="E1682" s="4" t="s">
        <v>166</v>
      </c>
      <c r="F1682" s="5" t="str">
        <f t="shared" si="260"/>
        <v>L</v>
      </c>
      <c r="G1682" s="6">
        <v>0.91041666666666676</v>
      </c>
      <c r="H1682" s="6">
        <v>0.91180555555555554</v>
      </c>
      <c r="I1682" s="85">
        <f t="shared" si="261"/>
        <v>1.999999999999833</v>
      </c>
      <c r="J1682" s="86">
        <f>I1682*Segmentos!$D$7*(AH1682%)*IF(ISNUMBER(AI1682),AI1682%,0)</f>
        <v>45206.399999996225</v>
      </c>
      <c r="K1682" s="86">
        <f>I1682*Segmentos!$D$7*(AL1682%)*IF(ISNUMBER(AM1682),AM1682%,0)</f>
        <v>38499.999999996784</v>
      </c>
      <c r="L1682" s="4"/>
      <c r="M1682" s="2">
        <v>5.19</v>
      </c>
      <c r="N1682" s="2">
        <v>6.1</v>
      </c>
      <c r="O1682" s="2">
        <v>85.1</v>
      </c>
      <c r="P1682" s="2">
        <v>87.900199999999998</v>
      </c>
      <c r="Q1682" s="2">
        <v>1.28</v>
      </c>
      <c r="R1682" s="2">
        <v>1.6</v>
      </c>
      <c r="S1682" s="2">
        <v>81.599999999999994</v>
      </c>
      <c r="T1682" s="2">
        <v>3.6099000000000001</v>
      </c>
      <c r="U1682" s="2">
        <v>3.27</v>
      </c>
      <c r="V1682" s="2">
        <v>3.8</v>
      </c>
      <c r="W1682" s="2">
        <v>86.9</v>
      </c>
      <c r="X1682" s="2">
        <v>11.6121</v>
      </c>
      <c r="Y1682" s="2">
        <v>5.82</v>
      </c>
      <c r="Z1682" s="2">
        <v>6.9</v>
      </c>
      <c r="AA1682" s="2">
        <v>84.5</v>
      </c>
      <c r="AB1682" s="2">
        <v>29.091699999999999</v>
      </c>
      <c r="AC1682" s="2">
        <v>7.84</v>
      </c>
      <c r="AD1682" s="2">
        <v>9.1999999999999993</v>
      </c>
      <c r="AE1682" s="2">
        <v>85.4</v>
      </c>
      <c r="AF1682" s="2">
        <v>43.586599999999997</v>
      </c>
      <c r="AG1682" s="20">
        <v>5.66</v>
      </c>
      <c r="AH1682" s="20">
        <v>6.8</v>
      </c>
      <c r="AI1682" s="20">
        <v>83.1</v>
      </c>
      <c r="AJ1682" s="20">
        <v>45.4681</v>
      </c>
      <c r="AK1682" s="18">
        <v>4.7699999999999996</v>
      </c>
      <c r="AL1682" s="18">
        <v>5.5</v>
      </c>
      <c r="AM1682" s="18">
        <v>87.5</v>
      </c>
      <c r="AN1682" s="18">
        <v>42.432200000000002</v>
      </c>
      <c r="AO1682" s="2">
        <v>2.0299999999999998</v>
      </c>
      <c r="AP1682" s="2">
        <v>2.6</v>
      </c>
      <c r="AQ1682" s="2">
        <v>79.7</v>
      </c>
      <c r="AR1682" s="2">
        <v>3.7614999999999998</v>
      </c>
      <c r="AS1682" s="2">
        <v>5.28</v>
      </c>
      <c r="AT1682" s="2">
        <v>6.5</v>
      </c>
      <c r="AU1682" s="2">
        <v>81.400000000000006</v>
      </c>
      <c r="AV1682" s="2">
        <v>19.682200000000002</v>
      </c>
      <c r="AW1682" s="2">
        <v>3.12</v>
      </c>
      <c r="AX1682" s="2">
        <v>4.0999999999999996</v>
      </c>
      <c r="AY1682" s="2">
        <v>75.8</v>
      </c>
      <c r="AZ1682" s="2">
        <v>15.164300000000001</v>
      </c>
      <c r="BA1682" s="2">
        <v>7.6</v>
      </c>
      <c r="BB1682" s="2">
        <v>8.4</v>
      </c>
      <c r="BC1682" s="2">
        <v>90.7</v>
      </c>
      <c r="BD1682" s="2">
        <v>49.292299999999997</v>
      </c>
      <c r="BE1682" s="4" t="str">
        <f t="shared" si="262"/>
        <v>NO APLICA</v>
      </c>
      <c r="BF1682" s="4">
        <f t="shared" si="263"/>
        <v>5.6201999999999996</v>
      </c>
      <c r="BG1682">
        <f t="shared" si="264"/>
        <v>2.0299999999999998</v>
      </c>
      <c r="BH1682">
        <f t="shared" si="265"/>
        <v>5.28</v>
      </c>
      <c r="BI1682">
        <f t="shared" si="266"/>
        <v>7.6</v>
      </c>
      <c r="BJ1682">
        <f t="shared" si="267"/>
        <v>4.7699999999999996</v>
      </c>
      <c r="BK1682">
        <f t="shared" si="268"/>
        <v>5.66</v>
      </c>
      <c r="BL1682">
        <f t="shared" si="269"/>
        <v>1038.2199999999132</v>
      </c>
    </row>
    <row r="1683" spans="1:64" x14ac:dyDescent="0.2">
      <c r="A1683" s="1">
        <v>1681</v>
      </c>
      <c r="B1683" s="7" t="s">
        <v>6</v>
      </c>
      <c r="C1683" s="3">
        <v>39979</v>
      </c>
      <c r="D1683" s="4" t="s">
        <v>3</v>
      </c>
      <c r="E1683" s="4" t="s">
        <v>166</v>
      </c>
      <c r="F1683" s="5" t="str">
        <f t="shared" si="260"/>
        <v>L</v>
      </c>
      <c r="G1683" s="6">
        <v>0.90763888888888899</v>
      </c>
      <c r="H1683" s="6">
        <v>0.90833333333333333</v>
      </c>
      <c r="I1683" s="85">
        <f t="shared" si="261"/>
        <v>0.99999999999983658</v>
      </c>
      <c r="J1683" s="86">
        <f>I1683*Segmentos!$D$7*(AH1683%)*IF(ISNUMBER(AI1683),AI1683%,0)</f>
        <v>28399.999999995358</v>
      </c>
      <c r="K1683" s="86">
        <f>I1683*Segmentos!$D$7*(AL1683%)*IF(ISNUMBER(AM1683),AM1683%,0)</f>
        <v>23599.999999996144</v>
      </c>
      <c r="L1683" s="4"/>
      <c r="M1683" s="2">
        <v>6.48</v>
      </c>
      <c r="N1683" s="2">
        <v>6.5</v>
      </c>
      <c r="O1683" s="2">
        <v>100</v>
      </c>
      <c r="P1683" s="2">
        <v>85.181399999999996</v>
      </c>
      <c r="Q1683" s="2">
        <v>4.37</v>
      </c>
      <c r="R1683" s="2">
        <v>4.4000000000000004</v>
      </c>
      <c r="S1683" s="2">
        <v>100</v>
      </c>
      <c r="T1683" s="2">
        <v>9.5769000000000002</v>
      </c>
      <c r="U1683" s="2">
        <v>6.77</v>
      </c>
      <c r="V1683" s="2">
        <v>6.8</v>
      </c>
      <c r="W1683" s="2">
        <v>100</v>
      </c>
      <c r="X1683" s="2">
        <v>18.672999999999998</v>
      </c>
      <c r="Y1683" s="2">
        <v>7.09</v>
      </c>
      <c r="Z1683" s="2">
        <v>7.1</v>
      </c>
      <c r="AA1683" s="2">
        <v>100</v>
      </c>
      <c r="AB1683" s="2">
        <v>27.515899999999998</v>
      </c>
      <c r="AC1683" s="2">
        <v>6.82</v>
      </c>
      <c r="AD1683" s="2">
        <v>6.8</v>
      </c>
      <c r="AE1683" s="2">
        <v>100</v>
      </c>
      <c r="AF1683" s="2">
        <v>29.415600000000001</v>
      </c>
      <c r="AG1683" s="20">
        <v>7.11</v>
      </c>
      <c r="AH1683" s="20">
        <v>7.1</v>
      </c>
      <c r="AI1683" s="20">
        <v>100</v>
      </c>
      <c r="AJ1683" s="20">
        <v>44.364199999999997</v>
      </c>
      <c r="AK1683" s="18">
        <v>5.91</v>
      </c>
      <c r="AL1683" s="18">
        <v>5.9</v>
      </c>
      <c r="AM1683" s="18">
        <v>100</v>
      </c>
      <c r="AN1683" s="18">
        <v>40.8172</v>
      </c>
      <c r="AO1683" s="2">
        <v>3.49</v>
      </c>
      <c r="AP1683" s="2">
        <v>3.5</v>
      </c>
      <c r="AQ1683" s="2">
        <v>100</v>
      </c>
      <c r="AR1683" s="2">
        <v>5.0073999999999996</v>
      </c>
      <c r="AS1683" s="2">
        <v>4.21</v>
      </c>
      <c r="AT1683" s="2">
        <v>4.2</v>
      </c>
      <c r="AU1683" s="2">
        <v>100</v>
      </c>
      <c r="AV1683" s="2">
        <v>12.206300000000001</v>
      </c>
      <c r="AW1683" s="2">
        <v>6.58</v>
      </c>
      <c r="AX1683" s="2">
        <v>6.6</v>
      </c>
      <c r="AY1683" s="2">
        <v>100</v>
      </c>
      <c r="AZ1683" s="2">
        <v>24.861899999999999</v>
      </c>
      <c r="BA1683" s="2">
        <v>8.56</v>
      </c>
      <c r="BB1683" s="2">
        <v>8.6</v>
      </c>
      <c r="BC1683" s="2">
        <v>100</v>
      </c>
      <c r="BD1683" s="2">
        <v>43.105699999999999</v>
      </c>
      <c r="BE1683" s="4" t="str">
        <f t="shared" si="262"/>
        <v>NO APLICA</v>
      </c>
      <c r="BF1683" s="4">
        <f t="shared" si="263"/>
        <v>5.8789999999999996</v>
      </c>
      <c r="BG1683">
        <f t="shared" si="264"/>
        <v>3.49</v>
      </c>
      <c r="BH1683">
        <f t="shared" si="265"/>
        <v>4.21</v>
      </c>
      <c r="BI1683">
        <f t="shared" si="266"/>
        <v>8.56</v>
      </c>
      <c r="BJ1683">
        <f t="shared" si="267"/>
        <v>5.91</v>
      </c>
      <c r="BK1683">
        <f t="shared" si="268"/>
        <v>7.11</v>
      </c>
      <c r="BL1683">
        <f t="shared" si="269"/>
        <v>649.99999999989382</v>
      </c>
    </row>
    <row r="1684" spans="1:64" x14ac:dyDescent="0.2">
      <c r="A1684" s="1">
        <v>1682</v>
      </c>
      <c r="B1684" s="7" t="s">
        <v>31</v>
      </c>
      <c r="C1684" s="3">
        <v>39979</v>
      </c>
      <c r="D1684" s="4" t="s">
        <v>628</v>
      </c>
      <c r="E1684" s="4" t="s">
        <v>166</v>
      </c>
      <c r="F1684" s="5" t="str">
        <f t="shared" si="260"/>
        <v>L</v>
      </c>
      <c r="G1684" s="6">
        <v>0.91180555555555554</v>
      </c>
      <c r="H1684" s="6">
        <v>0.91527777777777775</v>
      </c>
      <c r="I1684" s="85">
        <f t="shared" si="261"/>
        <v>4.9999999999999822</v>
      </c>
      <c r="J1684" s="86">
        <f>I1684*Segmentos!$D$7*(AH1684%)*IF(ISNUMBER(AI1684),AI1684%,0)</f>
        <v>12239.999999999955</v>
      </c>
      <c r="K1684" s="86">
        <f>I1684*Segmentos!$D$7*(AL1684%)*IF(ISNUMBER(AM1684),AM1684%,0)</f>
        <v>27701.999999999902</v>
      </c>
      <c r="L1684" s="4"/>
      <c r="M1684" s="2">
        <v>1.02</v>
      </c>
      <c r="N1684" s="2">
        <v>1.9</v>
      </c>
      <c r="O1684" s="2">
        <v>53.8</v>
      </c>
      <c r="P1684" s="2">
        <v>100</v>
      </c>
      <c r="Q1684" s="2">
        <v>0.31</v>
      </c>
      <c r="R1684" s="2">
        <v>0.8</v>
      </c>
      <c r="S1684" s="2">
        <v>40</v>
      </c>
      <c r="T1684" s="2">
        <v>5.0734000000000004</v>
      </c>
      <c r="U1684" s="2">
        <v>0.77</v>
      </c>
      <c r="V1684" s="2">
        <v>1.2</v>
      </c>
      <c r="W1684" s="2">
        <v>65.8</v>
      </c>
      <c r="X1684" s="2">
        <v>15.9215</v>
      </c>
      <c r="Y1684" s="2">
        <v>0.97</v>
      </c>
      <c r="Z1684" s="2">
        <v>1.6</v>
      </c>
      <c r="AA1684" s="2">
        <v>59.3</v>
      </c>
      <c r="AB1684" s="2">
        <v>28.0868</v>
      </c>
      <c r="AC1684" s="2">
        <v>1.58</v>
      </c>
      <c r="AD1684" s="2">
        <v>3.2</v>
      </c>
      <c r="AE1684" s="2">
        <v>50</v>
      </c>
      <c r="AF1684" s="2">
        <v>50.918399999999998</v>
      </c>
      <c r="AG1684" s="20">
        <v>0.6</v>
      </c>
      <c r="AH1684" s="20">
        <v>1</v>
      </c>
      <c r="AI1684" s="20">
        <v>61.2</v>
      </c>
      <c r="AJ1684" s="20">
        <v>28.117999999999999</v>
      </c>
      <c r="AK1684" s="18">
        <v>1.39</v>
      </c>
      <c r="AL1684" s="18">
        <v>2.7</v>
      </c>
      <c r="AM1684" s="18">
        <v>51.3</v>
      </c>
      <c r="AN1684" s="18">
        <v>71.882000000000005</v>
      </c>
      <c r="AO1684" s="2">
        <v>0.52</v>
      </c>
      <c r="AP1684" s="2">
        <v>1.2</v>
      </c>
      <c r="AQ1684" s="2">
        <v>44.4</v>
      </c>
      <c r="AR1684" s="2">
        <v>5.6102999999999996</v>
      </c>
      <c r="AS1684" s="2">
        <v>1.17</v>
      </c>
      <c r="AT1684" s="2">
        <v>2.1</v>
      </c>
      <c r="AU1684" s="2">
        <v>54.3</v>
      </c>
      <c r="AV1684" s="2">
        <v>25.222100000000001</v>
      </c>
      <c r="AW1684" s="2">
        <v>0.6</v>
      </c>
      <c r="AX1684" s="2">
        <v>1.5</v>
      </c>
      <c r="AY1684" s="2">
        <v>39.700000000000003</v>
      </c>
      <c r="AZ1684" s="2">
        <v>16.916899999999998</v>
      </c>
      <c r="BA1684" s="2">
        <v>1.39</v>
      </c>
      <c r="BB1684" s="2">
        <v>2.2000000000000002</v>
      </c>
      <c r="BC1684" s="2">
        <v>62</v>
      </c>
      <c r="BD1684" s="2">
        <v>52.250700000000002</v>
      </c>
      <c r="BE1684" s="4" t="str">
        <f t="shared" si="262"/>
        <v>NO APLICA</v>
      </c>
      <c r="BF1684" s="4">
        <f t="shared" si="263"/>
        <v>1.1517999999999999</v>
      </c>
      <c r="BG1684">
        <f t="shared" si="264"/>
        <v>0.52</v>
      </c>
      <c r="BH1684">
        <f t="shared" si="265"/>
        <v>1.17</v>
      </c>
      <c r="BI1684">
        <f t="shared" si="266"/>
        <v>1.39</v>
      </c>
      <c r="BJ1684">
        <f t="shared" si="267"/>
        <v>1.39</v>
      </c>
      <c r="BK1684">
        <f t="shared" si="268"/>
        <v>0.6</v>
      </c>
      <c r="BL1684">
        <f t="shared" si="269"/>
        <v>511.09999999999815</v>
      </c>
    </row>
    <row r="1685" spans="1:64" x14ac:dyDescent="0.2">
      <c r="A1685" s="1">
        <v>1683</v>
      </c>
      <c r="B1685" s="7" t="s">
        <v>108</v>
      </c>
      <c r="C1685" s="3">
        <v>39979</v>
      </c>
      <c r="D1685" s="4" t="s">
        <v>3</v>
      </c>
      <c r="E1685" s="4" t="s">
        <v>167</v>
      </c>
      <c r="F1685" s="5" t="str">
        <f t="shared" si="260"/>
        <v>L</v>
      </c>
      <c r="G1685" s="6">
        <v>0.91666666666666663</v>
      </c>
      <c r="H1685" s="6">
        <v>0.9770833333333333</v>
      </c>
      <c r="I1685" s="85">
        <f t="shared" si="261"/>
        <v>87.000000000000014</v>
      </c>
      <c r="J1685" s="86">
        <f>I1685*Segmentos!$D$7*(AH1685%)*IF(ISNUMBER(AI1685),AI1685%,0)</f>
        <v>2059464.0000000002</v>
      </c>
      <c r="K1685" s="86">
        <f>I1685*Segmentos!$D$7*(AL1685%)*IF(ISNUMBER(AM1685),AM1685%,0)</f>
        <v>2948395.2000000007</v>
      </c>
      <c r="L1685" s="4"/>
      <c r="M1685" s="2">
        <v>7.26</v>
      </c>
      <c r="N1685" s="2">
        <v>22.8</v>
      </c>
      <c r="O1685" s="2">
        <v>31.8</v>
      </c>
      <c r="P1685" s="2">
        <v>87.0929</v>
      </c>
      <c r="Q1685" s="2">
        <v>5.98</v>
      </c>
      <c r="R1685" s="2">
        <v>16.5</v>
      </c>
      <c r="S1685" s="2">
        <v>36.299999999999997</v>
      </c>
      <c r="T1685" s="2">
        <v>11.9825</v>
      </c>
      <c r="U1685" s="2">
        <v>6.68</v>
      </c>
      <c r="V1685" s="2">
        <v>23.5</v>
      </c>
      <c r="W1685" s="2">
        <v>28.4</v>
      </c>
      <c r="X1685" s="2">
        <v>16.803699999999999</v>
      </c>
      <c r="Y1685" s="2">
        <v>6.52</v>
      </c>
      <c r="Z1685" s="2">
        <v>23.3</v>
      </c>
      <c r="AA1685" s="2">
        <v>28</v>
      </c>
      <c r="AB1685" s="2">
        <v>23.113800000000001</v>
      </c>
      <c r="AC1685" s="2">
        <v>8.93</v>
      </c>
      <c r="AD1685" s="2">
        <v>25.3</v>
      </c>
      <c r="AE1685" s="2">
        <v>35.299999999999997</v>
      </c>
      <c r="AF1685" s="2">
        <v>35.192900000000002</v>
      </c>
      <c r="AG1685" s="20">
        <v>5.9</v>
      </c>
      <c r="AH1685" s="20">
        <v>22</v>
      </c>
      <c r="AI1685" s="20">
        <v>26.9</v>
      </c>
      <c r="AJ1685" s="20">
        <v>33.619799999999998</v>
      </c>
      <c r="AK1685" s="18">
        <v>8.48</v>
      </c>
      <c r="AL1685" s="18">
        <v>23.6</v>
      </c>
      <c r="AM1685" s="18">
        <v>35.9</v>
      </c>
      <c r="AN1685" s="18">
        <v>53.472999999999999</v>
      </c>
      <c r="AO1685" s="2">
        <v>2.85</v>
      </c>
      <c r="AP1685" s="2">
        <v>16.5</v>
      </c>
      <c r="AQ1685" s="2">
        <v>17.2</v>
      </c>
      <c r="AR1685" s="2">
        <v>3.7403</v>
      </c>
      <c r="AS1685" s="2">
        <v>4.18</v>
      </c>
      <c r="AT1685" s="2">
        <v>15.6</v>
      </c>
      <c r="AU1685" s="2">
        <v>26.7</v>
      </c>
      <c r="AV1685" s="2">
        <v>11.0535</v>
      </c>
      <c r="AW1685" s="2">
        <v>9.07</v>
      </c>
      <c r="AX1685" s="2">
        <v>27.8</v>
      </c>
      <c r="AY1685" s="2">
        <v>32.6</v>
      </c>
      <c r="AZ1685" s="2">
        <v>31.3064</v>
      </c>
      <c r="BA1685" s="2">
        <v>8.92</v>
      </c>
      <c r="BB1685" s="2">
        <v>25.1</v>
      </c>
      <c r="BC1685" s="2">
        <v>35.6</v>
      </c>
      <c r="BD1685" s="2">
        <v>40.992600000000003</v>
      </c>
      <c r="BE1685" s="4" t="str">
        <f t="shared" si="262"/>
        <v>ENTRETENIDO</v>
      </c>
      <c r="BF1685" s="4">
        <f t="shared" si="263"/>
        <v>6.1676000000000002</v>
      </c>
      <c r="BG1685">
        <f t="shared" si="264"/>
        <v>2.85</v>
      </c>
      <c r="BH1685">
        <f t="shared" si="265"/>
        <v>4.18</v>
      </c>
      <c r="BI1685">
        <f t="shared" si="266"/>
        <v>9.07</v>
      </c>
      <c r="BJ1685">
        <f t="shared" si="267"/>
        <v>8.48</v>
      </c>
      <c r="BK1685">
        <f t="shared" si="268"/>
        <v>5.9</v>
      </c>
      <c r="BL1685">
        <f t="shared" si="269"/>
        <v>63078.48000000001</v>
      </c>
    </row>
    <row r="1686" spans="1:64" x14ac:dyDescent="0.2">
      <c r="A1686" s="1">
        <v>1684</v>
      </c>
      <c r="B1686" s="7" t="s">
        <v>14</v>
      </c>
      <c r="C1686" s="3">
        <v>39979</v>
      </c>
      <c r="D1686" s="4" t="s">
        <v>626</v>
      </c>
      <c r="E1686" s="4" t="s">
        <v>163</v>
      </c>
      <c r="F1686" s="5" t="str">
        <f t="shared" si="260"/>
        <v>L</v>
      </c>
      <c r="G1686" s="6">
        <v>0.85</v>
      </c>
      <c r="H1686" s="6">
        <v>0.875</v>
      </c>
      <c r="I1686" s="85">
        <f t="shared" si="261"/>
        <v>36.000000000000028</v>
      </c>
      <c r="J1686" s="86">
        <f>I1686*Segmentos!$D$7*(AH1686%)*IF(ISNUMBER(AI1686),AI1686%,0)</f>
        <v>859636.80000000063</v>
      </c>
      <c r="K1686" s="86">
        <f>I1686*Segmentos!$D$7*(AL1686%)*IF(ISNUMBER(AM1686),AM1686%,0)</f>
        <v>1245888.0000000012</v>
      </c>
      <c r="L1686" s="4"/>
      <c r="M1686" s="2">
        <v>7.36</v>
      </c>
      <c r="N1686" s="2">
        <v>12</v>
      </c>
      <c r="O1686" s="2">
        <v>61.2</v>
      </c>
      <c r="P1686" s="2">
        <v>81.669499999999999</v>
      </c>
      <c r="Q1686" s="2">
        <v>4.29</v>
      </c>
      <c r="R1686" s="2">
        <v>6.8</v>
      </c>
      <c r="S1686" s="2">
        <v>63.6</v>
      </c>
      <c r="T1686" s="2">
        <v>7.9450000000000003</v>
      </c>
      <c r="U1686" s="2">
        <v>6.25</v>
      </c>
      <c r="V1686" s="2">
        <v>12.1</v>
      </c>
      <c r="W1686" s="2">
        <v>51.8</v>
      </c>
      <c r="X1686" s="2">
        <v>14.5238</v>
      </c>
      <c r="Y1686" s="2">
        <v>8.0399999999999991</v>
      </c>
      <c r="Z1686" s="2">
        <v>13.1</v>
      </c>
      <c r="AA1686" s="2">
        <v>61.6</v>
      </c>
      <c r="AB1686" s="2">
        <v>26.342400000000001</v>
      </c>
      <c r="AC1686" s="2">
        <v>9.0299999999999994</v>
      </c>
      <c r="AD1686" s="2">
        <v>13.8</v>
      </c>
      <c r="AE1686" s="2">
        <v>65.599999999999994</v>
      </c>
      <c r="AF1686" s="2">
        <v>32.858199999999997</v>
      </c>
      <c r="AG1686" s="20">
        <v>5.97</v>
      </c>
      <c r="AH1686" s="20">
        <v>9.9</v>
      </c>
      <c r="AI1686" s="20">
        <v>60.3</v>
      </c>
      <c r="AJ1686" s="20">
        <v>31.410699999999999</v>
      </c>
      <c r="AK1686" s="18">
        <v>8.6199999999999992</v>
      </c>
      <c r="AL1686" s="18">
        <v>14</v>
      </c>
      <c r="AM1686" s="18">
        <v>61.8</v>
      </c>
      <c r="AN1686" s="18">
        <v>50.258800000000001</v>
      </c>
      <c r="AO1686" s="2">
        <v>7.78</v>
      </c>
      <c r="AP1686" s="2">
        <v>12.8</v>
      </c>
      <c r="AQ1686" s="2">
        <v>60.7</v>
      </c>
      <c r="AR1686" s="2">
        <v>9.4315999999999995</v>
      </c>
      <c r="AS1686" s="2">
        <v>6.09</v>
      </c>
      <c r="AT1686" s="2">
        <v>9.1999999999999993</v>
      </c>
      <c r="AU1686" s="2">
        <v>66.2</v>
      </c>
      <c r="AV1686" s="2">
        <v>14.8758</v>
      </c>
      <c r="AW1686" s="2">
        <v>8.3800000000000008</v>
      </c>
      <c r="AX1686" s="2">
        <v>11.8</v>
      </c>
      <c r="AY1686" s="2">
        <v>71.099999999999994</v>
      </c>
      <c r="AZ1686" s="2">
        <v>26.708300000000001</v>
      </c>
      <c r="BA1686" s="2">
        <v>7.22</v>
      </c>
      <c r="BB1686" s="2">
        <v>13.6</v>
      </c>
      <c r="BC1686" s="2">
        <v>53</v>
      </c>
      <c r="BD1686" s="2">
        <v>30.6538</v>
      </c>
      <c r="BE1686" s="4" t="str">
        <f t="shared" si="262"/>
        <v>NO APLICA</v>
      </c>
      <c r="BF1686" s="4">
        <f t="shared" si="263"/>
        <v>7.2399999999999993</v>
      </c>
      <c r="BG1686">
        <f t="shared" si="264"/>
        <v>7.78</v>
      </c>
      <c r="BH1686">
        <f t="shared" si="265"/>
        <v>6.09</v>
      </c>
      <c r="BI1686">
        <f t="shared" si="266"/>
        <v>8.3800000000000008</v>
      </c>
      <c r="BJ1686">
        <f t="shared" si="267"/>
        <v>8.6199999999999992</v>
      </c>
      <c r="BK1686">
        <f t="shared" si="268"/>
        <v>5.97</v>
      </c>
      <c r="BL1686">
        <f t="shared" si="269"/>
        <v>26438.400000000023</v>
      </c>
    </row>
    <row r="1687" spans="1:64" x14ac:dyDescent="0.2">
      <c r="A1687" s="1">
        <v>1685</v>
      </c>
      <c r="B1687" s="7" t="s">
        <v>10</v>
      </c>
      <c r="C1687" s="3">
        <v>39979</v>
      </c>
      <c r="D1687" s="4" t="s">
        <v>8</v>
      </c>
      <c r="E1687" s="4" t="s">
        <v>164</v>
      </c>
      <c r="F1687" s="5" t="str">
        <f t="shared" si="260"/>
        <v>L</v>
      </c>
      <c r="G1687" s="6">
        <v>0.87291666666666667</v>
      </c>
      <c r="H1687" s="6">
        <v>0.9194444444444444</v>
      </c>
      <c r="I1687" s="85">
        <f t="shared" si="261"/>
        <v>66.999999999999915</v>
      </c>
      <c r="J1687" s="86">
        <f>I1687*Segmentos!$D$7*(AH1687%)*IF(ISNUMBER(AI1687),AI1687%,0)</f>
        <v>1607249.599999998</v>
      </c>
      <c r="K1687" s="86">
        <f>I1687*Segmentos!$D$7*(AL1687%)*IF(ISNUMBER(AM1687),AM1687%,0)</f>
        <v>1166335.9999999986</v>
      </c>
      <c r="L1687" s="4"/>
      <c r="M1687" s="2">
        <v>5.14</v>
      </c>
      <c r="N1687" s="2">
        <v>17.3</v>
      </c>
      <c r="O1687" s="2">
        <v>29.6</v>
      </c>
      <c r="P1687" s="2">
        <v>88.698099999999997</v>
      </c>
      <c r="Q1687" s="2">
        <v>1.69</v>
      </c>
      <c r="R1687" s="2">
        <v>8</v>
      </c>
      <c r="S1687" s="2">
        <v>21.1</v>
      </c>
      <c r="T1687" s="2">
        <v>4.8615000000000004</v>
      </c>
      <c r="U1687" s="2">
        <v>2.5099999999999998</v>
      </c>
      <c r="V1687" s="2">
        <v>11.8</v>
      </c>
      <c r="W1687" s="2">
        <v>21.2</v>
      </c>
      <c r="X1687" s="2">
        <v>9.0861000000000001</v>
      </c>
      <c r="Y1687" s="2">
        <v>4.3600000000000003</v>
      </c>
      <c r="Z1687" s="2">
        <v>19.100000000000001</v>
      </c>
      <c r="AA1687" s="2">
        <v>22.7</v>
      </c>
      <c r="AB1687" s="2">
        <v>22.2073</v>
      </c>
      <c r="AC1687" s="2">
        <v>9.27</v>
      </c>
      <c r="AD1687" s="2">
        <v>24</v>
      </c>
      <c r="AE1687" s="2">
        <v>38.700000000000003</v>
      </c>
      <c r="AF1687" s="2">
        <v>52.543199999999999</v>
      </c>
      <c r="AG1687" s="20">
        <v>6</v>
      </c>
      <c r="AH1687" s="20">
        <v>18.8</v>
      </c>
      <c r="AI1687" s="20">
        <v>31.9</v>
      </c>
      <c r="AJ1687" s="20">
        <v>49.195799999999998</v>
      </c>
      <c r="AK1687" s="18">
        <v>4.3499999999999996</v>
      </c>
      <c r="AL1687" s="18">
        <v>16</v>
      </c>
      <c r="AM1687" s="18">
        <v>27.2</v>
      </c>
      <c r="AN1687" s="18">
        <v>39.502400000000002</v>
      </c>
      <c r="AO1687" s="2">
        <v>2.08</v>
      </c>
      <c r="AP1687" s="2">
        <v>13</v>
      </c>
      <c r="AQ1687" s="2">
        <v>16</v>
      </c>
      <c r="AR1687" s="2">
        <v>3.9260000000000002</v>
      </c>
      <c r="AS1687" s="2">
        <v>4.12</v>
      </c>
      <c r="AT1687" s="2">
        <v>15.6</v>
      </c>
      <c r="AU1687" s="2">
        <v>26.4</v>
      </c>
      <c r="AV1687" s="2">
        <v>15.672700000000001</v>
      </c>
      <c r="AW1687" s="2">
        <v>4.32</v>
      </c>
      <c r="AX1687" s="2">
        <v>17.7</v>
      </c>
      <c r="AY1687" s="2">
        <v>24.4</v>
      </c>
      <c r="AZ1687" s="2">
        <v>21.453800000000001</v>
      </c>
      <c r="BA1687" s="2">
        <v>7.2</v>
      </c>
      <c r="BB1687" s="2">
        <v>19.3</v>
      </c>
      <c r="BC1687" s="2">
        <v>37.200000000000003</v>
      </c>
      <c r="BD1687" s="2">
        <v>47.645600000000002</v>
      </c>
      <c r="BE1687" s="4" t="str">
        <f t="shared" si="262"/>
        <v>NO APLICA</v>
      </c>
      <c r="BF1687" s="4">
        <f t="shared" si="263"/>
        <v>5.0180000000000007</v>
      </c>
      <c r="BG1687">
        <f t="shared" si="264"/>
        <v>2.08</v>
      </c>
      <c r="BH1687">
        <f t="shared" si="265"/>
        <v>4.12</v>
      </c>
      <c r="BI1687">
        <f t="shared" si="266"/>
        <v>7.2</v>
      </c>
      <c r="BJ1687">
        <f t="shared" si="267"/>
        <v>4.3499999999999996</v>
      </c>
      <c r="BK1687">
        <f t="shared" si="268"/>
        <v>6</v>
      </c>
      <c r="BL1687">
        <f t="shared" si="269"/>
        <v>34309.359999999957</v>
      </c>
    </row>
    <row r="1688" spans="1:64" x14ac:dyDescent="0.2">
      <c r="A1688" s="1">
        <v>1686</v>
      </c>
      <c r="B1688" s="7" t="s">
        <v>27</v>
      </c>
      <c r="C1688" s="3">
        <v>39979</v>
      </c>
      <c r="D1688" s="4" t="s">
        <v>629</v>
      </c>
      <c r="E1688" s="4" t="s">
        <v>169</v>
      </c>
      <c r="F1688" s="5" t="str">
        <f t="shared" si="260"/>
        <v>L</v>
      </c>
      <c r="G1688" s="6">
        <v>0.91666666666666663</v>
      </c>
      <c r="H1688" s="6">
        <v>0.94791666666666663</v>
      </c>
      <c r="I1688" s="85">
        <f t="shared" si="261"/>
        <v>45</v>
      </c>
      <c r="J1688" s="86">
        <f>I1688*Segmentos!$D$7*(AH1688%)*IF(ISNUMBER(AI1688),AI1688%,0)</f>
        <v>139788</v>
      </c>
      <c r="K1688" s="86">
        <f>I1688*Segmentos!$D$7*(AL1688%)*IF(ISNUMBER(AM1688),AM1688%,0)</f>
        <v>190007.99999999997</v>
      </c>
      <c r="L1688" s="4"/>
      <c r="M1688" s="2">
        <v>0.92</v>
      </c>
      <c r="N1688" s="2">
        <v>2.6</v>
      </c>
      <c r="O1688" s="2">
        <v>35.9</v>
      </c>
      <c r="P1688" s="2">
        <v>72.381</v>
      </c>
      <c r="Q1688" s="2">
        <v>0.17</v>
      </c>
      <c r="R1688" s="2">
        <v>1.2</v>
      </c>
      <c r="S1688" s="2">
        <v>14.4</v>
      </c>
      <c r="T1688" s="2">
        <v>2.2911999999999999</v>
      </c>
      <c r="U1688" s="2">
        <v>0.92</v>
      </c>
      <c r="V1688" s="2">
        <v>3.7</v>
      </c>
      <c r="W1688" s="2">
        <v>24.8</v>
      </c>
      <c r="X1688" s="2">
        <v>15.1211</v>
      </c>
      <c r="Y1688" s="2">
        <v>1.39</v>
      </c>
      <c r="Z1688" s="2">
        <v>2.8</v>
      </c>
      <c r="AA1688" s="2">
        <v>49.9</v>
      </c>
      <c r="AB1688" s="2">
        <v>32.318199999999997</v>
      </c>
      <c r="AC1688" s="2">
        <v>0.88</v>
      </c>
      <c r="AD1688" s="2">
        <v>2.2999999999999998</v>
      </c>
      <c r="AE1688" s="2">
        <v>37.799999999999997</v>
      </c>
      <c r="AF1688" s="2">
        <v>22.650500000000001</v>
      </c>
      <c r="AG1688" s="20">
        <v>0.79</v>
      </c>
      <c r="AH1688" s="20">
        <v>2.2000000000000002</v>
      </c>
      <c r="AI1688" s="20">
        <v>35.299999999999997</v>
      </c>
      <c r="AJ1688" s="20">
        <v>29.423500000000001</v>
      </c>
      <c r="AK1688" s="18">
        <v>1.04</v>
      </c>
      <c r="AL1688" s="18">
        <v>2.9</v>
      </c>
      <c r="AM1688" s="18">
        <v>36.4</v>
      </c>
      <c r="AN1688" s="18">
        <v>42.957500000000003</v>
      </c>
      <c r="AO1688" s="2">
        <v>0.21</v>
      </c>
      <c r="AP1688" s="2">
        <v>0.4</v>
      </c>
      <c r="AQ1688" s="2">
        <v>51.5</v>
      </c>
      <c r="AR1688" s="2">
        <v>1.7923</v>
      </c>
      <c r="AS1688" s="2">
        <v>0.3</v>
      </c>
      <c r="AT1688" s="2">
        <v>1.3</v>
      </c>
      <c r="AU1688" s="2">
        <v>23.6</v>
      </c>
      <c r="AV1688" s="2">
        <v>5.1680000000000001</v>
      </c>
      <c r="AW1688" s="2">
        <v>1.1399999999999999</v>
      </c>
      <c r="AX1688" s="2">
        <v>3</v>
      </c>
      <c r="AY1688" s="2">
        <v>37.799999999999997</v>
      </c>
      <c r="AZ1688" s="2">
        <v>25.7865</v>
      </c>
      <c r="BA1688" s="2">
        <v>1.31</v>
      </c>
      <c r="BB1688" s="2">
        <v>3.6</v>
      </c>
      <c r="BC1688" s="2">
        <v>36.700000000000003</v>
      </c>
      <c r="BD1688" s="2">
        <v>39.634099999999997</v>
      </c>
      <c r="BE1688" s="4" t="str">
        <f t="shared" si="262"/>
        <v>NO APLICA</v>
      </c>
      <c r="BF1688" s="4">
        <f t="shared" si="263"/>
        <v>0.72200000000000009</v>
      </c>
      <c r="BG1688">
        <f t="shared" si="264"/>
        <v>0.21</v>
      </c>
      <c r="BH1688">
        <f t="shared" si="265"/>
        <v>0.3</v>
      </c>
      <c r="BI1688">
        <f t="shared" si="266"/>
        <v>1.31</v>
      </c>
      <c r="BJ1688">
        <f t="shared" si="267"/>
        <v>1.04</v>
      </c>
      <c r="BK1688">
        <f t="shared" si="268"/>
        <v>0.79</v>
      </c>
      <c r="BL1688">
        <f t="shared" si="269"/>
        <v>4200.3</v>
      </c>
    </row>
    <row r="1689" spans="1:64" x14ac:dyDescent="0.2">
      <c r="A1689" s="1">
        <v>1687</v>
      </c>
      <c r="B1689" s="7" t="s">
        <v>126</v>
      </c>
      <c r="C1689" s="3">
        <v>39979</v>
      </c>
      <c r="D1689" s="4" t="s">
        <v>628</v>
      </c>
      <c r="E1689" s="4" t="s">
        <v>163</v>
      </c>
      <c r="F1689" s="5" t="str">
        <f t="shared" si="260"/>
        <v>L</v>
      </c>
      <c r="G1689" s="6">
        <v>0.87430555555555556</v>
      </c>
      <c r="H1689" s="6">
        <v>0.91180555555555554</v>
      </c>
      <c r="I1689" s="85">
        <f t="shared" si="261"/>
        <v>53.999999999999972</v>
      </c>
      <c r="J1689" s="86">
        <f>I1689*Segmentos!$D$7*(AH1689%)*IF(ISNUMBER(AI1689),AI1689%,0)</f>
        <v>95990.399999999951</v>
      </c>
      <c r="K1689" s="86">
        <f>I1689*Segmentos!$D$7*(AL1689%)*IF(ISNUMBER(AM1689),AM1689%,0)</f>
        <v>376315.19999999984</v>
      </c>
      <c r="L1689" s="4"/>
      <c r="M1689" s="2">
        <v>1.1200000000000001</v>
      </c>
      <c r="N1689" s="2">
        <v>2.1</v>
      </c>
      <c r="O1689" s="2">
        <v>52.5</v>
      </c>
      <c r="P1689" s="2">
        <v>99.9084</v>
      </c>
      <c r="Q1689" s="2">
        <v>0</v>
      </c>
      <c r="R1689" s="2">
        <v>0</v>
      </c>
      <c r="S1689" s="8" t="s">
        <v>577</v>
      </c>
      <c r="T1689" s="2">
        <v>0</v>
      </c>
      <c r="U1689" s="2">
        <v>0.8</v>
      </c>
      <c r="V1689" s="2">
        <v>1.6</v>
      </c>
      <c r="W1689" s="2">
        <v>49.5</v>
      </c>
      <c r="X1689" s="2">
        <v>14.9823</v>
      </c>
      <c r="Y1689" s="2">
        <v>1.18</v>
      </c>
      <c r="Z1689" s="2">
        <v>1.9</v>
      </c>
      <c r="AA1689" s="2">
        <v>63.6</v>
      </c>
      <c r="AB1689" s="2">
        <v>31.130199999999999</v>
      </c>
      <c r="AC1689" s="2">
        <v>1.84</v>
      </c>
      <c r="AD1689" s="2">
        <v>3.8</v>
      </c>
      <c r="AE1689" s="2">
        <v>48.5</v>
      </c>
      <c r="AF1689" s="2">
        <v>53.795900000000003</v>
      </c>
      <c r="AG1689" s="20">
        <v>0.43</v>
      </c>
      <c r="AH1689" s="20">
        <v>1.1000000000000001</v>
      </c>
      <c r="AI1689" s="20">
        <v>40.4</v>
      </c>
      <c r="AJ1689" s="20">
        <v>17.981300000000001</v>
      </c>
      <c r="AK1689" s="18">
        <v>1.75</v>
      </c>
      <c r="AL1689" s="18">
        <v>3.1</v>
      </c>
      <c r="AM1689" s="18">
        <v>56.2</v>
      </c>
      <c r="AN1689" s="18">
        <v>81.927199999999999</v>
      </c>
      <c r="AO1689" s="2">
        <v>0.2</v>
      </c>
      <c r="AP1689" s="2">
        <v>2.2999999999999998</v>
      </c>
      <c r="AQ1689" s="2">
        <v>8.6</v>
      </c>
      <c r="AR1689" s="2">
        <v>1.9328000000000001</v>
      </c>
      <c r="AS1689" s="2">
        <v>1</v>
      </c>
      <c r="AT1689" s="2">
        <v>2.4</v>
      </c>
      <c r="AU1689" s="2">
        <v>42.3</v>
      </c>
      <c r="AV1689" s="2">
        <v>19.607600000000001</v>
      </c>
      <c r="AW1689" s="2">
        <v>0.98</v>
      </c>
      <c r="AX1689" s="2">
        <v>1</v>
      </c>
      <c r="AY1689" s="2">
        <v>93.9</v>
      </c>
      <c r="AZ1689" s="2">
        <v>24.998200000000001</v>
      </c>
      <c r="BA1689" s="2">
        <v>1.57</v>
      </c>
      <c r="BB1689" s="2">
        <v>2.8</v>
      </c>
      <c r="BC1689" s="2">
        <v>56.2</v>
      </c>
      <c r="BD1689" s="2">
        <v>53.369799999999998</v>
      </c>
      <c r="BE1689" s="4" t="str">
        <f t="shared" si="262"/>
        <v>NO APLICA</v>
      </c>
      <c r="BF1689" s="4">
        <f t="shared" si="263"/>
        <v>1.1354</v>
      </c>
      <c r="BG1689">
        <f t="shared" si="264"/>
        <v>0.2</v>
      </c>
      <c r="BH1689">
        <f t="shared" si="265"/>
        <v>1</v>
      </c>
      <c r="BI1689">
        <f t="shared" si="266"/>
        <v>1.57</v>
      </c>
      <c r="BJ1689">
        <f t="shared" si="267"/>
        <v>1.75</v>
      </c>
      <c r="BK1689">
        <f t="shared" si="268"/>
        <v>0.43</v>
      </c>
      <c r="BL1689">
        <f t="shared" si="269"/>
        <v>5953.4999999999973</v>
      </c>
    </row>
    <row r="1690" spans="1:64" x14ac:dyDescent="0.2">
      <c r="A1690" s="1">
        <v>1688</v>
      </c>
      <c r="B1690" s="7" t="s">
        <v>83</v>
      </c>
      <c r="C1690" s="3">
        <v>39979</v>
      </c>
      <c r="D1690" s="4" t="s">
        <v>629</v>
      </c>
      <c r="E1690" s="4" t="s">
        <v>170</v>
      </c>
      <c r="F1690" s="5" t="str">
        <f t="shared" si="260"/>
        <v>L</v>
      </c>
      <c r="G1690" s="6">
        <v>0.875</v>
      </c>
      <c r="H1690" s="6">
        <v>0.89027777777777783</v>
      </c>
      <c r="I1690" s="85">
        <f t="shared" si="261"/>
        <v>22.000000000000082</v>
      </c>
      <c r="J1690" s="86">
        <f>I1690*Segmentos!$D$7*(AH1690%)*IF(ISNUMBER(AI1690),AI1690%,0)</f>
        <v>40172.000000000153</v>
      </c>
      <c r="K1690" s="86">
        <f>I1690*Segmentos!$D$7*(AL1690%)*IF(ISNUMBER(AM1690),AM1690%,0)</f>
        <v>54648.000000000204</v>
      </c>
      <c r="L1690" s="4"/>
      <c r="M1690" s="2">
        <v>0.55000000000000004</v>
      </c>
      <c r="N1690" s="2">
        <v>1.3</v>
      </c>
      <c r="O1690" s="2">
        <v>41.5</v>
      </c>
      <c r="P1690" s="2">
        <v>43.224499999999999</v>
      </c>
      <c r="Q1690" s="2">
        <v>0</v>
      </c>
      <c r="R1690" s="2">
        <v>0</v>
      </c>
      <c r="S1690" s="8" t="s">
        <v>577</v>
      </c>
      <c r="T1690" s="2">
        <v>0</v>
      </c>
      <c r="U1690" s="2">
        <v>1.51</v>
      </c>
      <c r="V1690" s="2">
        <v>2.6</v>
      </c>
      <c r="W1690" s="2">
        <v>58.1</v>
      </c>
      <c r="X1690" s="2">
        <v>24.9438</v>
      </c>
      <c r="Y1690" s="2">
        <v>0.59</v>
      </c>
      <c r="Z1690" s="2">
        <v>1.8</v>
      </c>
      <c r="AA1690" s="2">
        <v>32.9</v>
      </c>
      <c r="AB1690" s="2">
        <v>13.6206</v>
      </c>
      <c r="AC1690" s="2">
        <v>0.18</v>
      </c>
      <c r="AD1690" s="2">
        <v>0.8</v>
      </c>
      <c r="AE1690" s="2">
        <v>23.4</v>
      </c>
      <c r="AF1690" s="2">
        <v>4.66</v>
      </c>
      <c r="AG1690" s="20">
        <v>0.46</v>
      </c>
      <c r="AH1690" s="20">
        <v>1.1000000000000001</v>
      </c>
      <c r="AI1690" s="20">
        <v>41.5</v>
      </c>
      <c r="AJ1690" s="20">
        <v>17.322399999999998</v>
      </c>
      <c r="AK1690" s="18">
        <v>0.63</v>
      </c>
      <c r="AL1690" s="18">
        <v>1.5</v>
      </c>
      <c r="AM1690" s="18">
        <v>41.4</v>
      </c>
      <c r="AN1690" s="18">
        <v>25.902100000000001</v>
      </c>
      <c r="AO1690" s="2">
        <v>7.0000000000000007E-2</v>
      </c>
      <c r="AP1690" s="2">
        <v>0.9</v>
      </c>
      <c r="AQ1690" s="2">
        <v>8</v>
      </c>
      <c r="AR1690" s="2">
        <v>0.60329999999999995</v>
      </c>
      <c r="AS1690" s="2">
        <v>7.0000000000000007E-2</v>
      </c>
      <c r="AT1690" s="2">
        <v>0.5</v>
      </c>
      <c r="AU1690" s="2">
        <v>15.8</v>
      </c>
      <c r="AV1690" s="2">
        <v>1.2782</v>
      </c>
      <c r="AW1690" s="2">
        <v>1.32</v>
      </c>
      <c r="AX1690" s="2">
        <v>2.7</v>
      </c>
      <c r="AY1690" s="2">
        <v>49.2</v>
      </c>
      <c r="AZ1690" s="2">
        <v>29.762799999999999</v>
      </c>
      <c r="BA1690" s="2">
        <v>0.38</v>
      </c>
      <c r="BB1690" s="2">
        <v>0.9</v>
      </c>
      <c r="BC1690" s="2">
        <v>41.3</v>
      </c>
      <c r="BD1690" s="2">
        <v>11.5802</v>
      </c>
      <c r="BE1690" s="4" t="str">
        <f t="shared" si="262"/>
        <v>NO APLICA</v>
      </c>
      <c r="BF1690" s="4">
        <f t="shared" si="263"/>
        <v>0.54339999999999999</v>
      </c>
      <c r="BG1690">
        <f t="shared" si="264"/>
        <v>7.0000000000000007E-2</v>
      </c>
      <c r="BH1690">
        <f t="shared" si="265"/>
        <v>7.0000000000000007E-2</v>
      </c>
      <c r="BI1690">
        <f t="shared" si="266"/>
        <v>1.32</v>
      </c>
      <c r="BJ1690">
        <f t="shared" si="267"/>
        <v>0.63</v>
      </c>
      <c r="BK1690">
        <f t="shared" si="268"/>
        <v>0.46</v>
      </c>
      <c r="BL1690">
        <f t="shared" si="269"/>
        <v>1186.9000000000044</v>
      </c>
    </row>
    <row r="1691" spans="1:64" x14ac:dyDescent="0.2">
      <c r="A1691" s="1">
        <v>1689</v>
      </c>
      <c r="B1691" s="7" t="s">
        <v>23</v>
      </c>
      <c r="C1691" s="3">
        <v>39979</v>
      </c>
      <c r="D1691" s="4" t="s">
        <v>629</v>
      </c>
      <c r="E1691" s="4" t="s">
        <v>170</v>
      </c>
      <c r="F1691" s="5" t="str">
        <f t="shared" si="260"/>
        <v>L</v>
      </c>
      <c r="G1691" s="6">
        <v>0.90277777777777779</v>
      </c>
      <c r="H1691" s="6">
        <v>0.9159722222222223</v>
      </c>
      <c r="I1691" s="85">
        <f t="shared" si="261"/>
        <v>19.000000000000092</v>
      </c>
      <c r="J1691" s="86">
        <f>I1691*Segmentos!$D$7*(AH1691%)*IF(ISNUMBER(AI1691),AI1691%,0)</f>
        <v>7600.0000000000373</v>
      </c>
      <c r="K1691" s="86">
        <f>I1691*Segmentos!$D$7*(AL1691%)*IF(ISNUMBER(AM1691),AM1691%,0)</f>
        <v>49248.000000000247</v>
      </c>
      <c r="L1691" s="4"/>
      <c r="M1691" s="2">
        <v>0.38</v>
      </c>
      <c r="N1691" s="2">
        <v>0.6</v>
      </c>
      <c r="O1691" s="2">
        <v>68.2</v>
      </c>
      <c r="P1691" s="2">
        <v>24.729099999999999</v>
      </c>
      <c r="Q1691" s="2">
        <v>0.08</v>
      </c>
      <c r="R1691" s="2">
        <v>0.3</v>
      </c>
      <c r="S1691" s="2">
        <v>26.3</v>
      </c>
      <c r="T1691" s="2">
        <v>0.85109999999999997</v>
      </c>
      <c r="U1691" s="2">
        <v>0.83</v>
      </c>
      <c r="V1691" s="2">
        <v>0.8</v>
      </c>
      <c r="W1691" s="2">
        <v>100</v>
      </c>
      <c r="X1691" s="2">
        <v>11.212199999999999</v>
      </c>
      <c r="Y1691" s="2">
        <v>0.65</v>
      </c>
      <c r="Z1691" s="2">
        <v>1.1000000000000001</v>
      </c>
      <c r="AA1691" s="2">
        <v>58.8</v>
      </c>
      <c r="AB1691" s="2">
        <v>12.3878</v>
      </c>
      <c r="AC1691" s="2">
        <v>0.01</v>
      </c>
      <c r="AD1691" s="2">
        <v>0</v>
      </c>
      <c r="AE1691" s="2">
        <v>36.799999999999997</v>
      </c>
      <c r="AF1691" s="2">
        <v>0.27800000000000002</v>
      </c>
      <c r="AG1691" s="20">
        <v>0.12</v>
      </c>
      <c r="AH1691" s="20">
        <v>0.1</v>
      </c>
      <c r="AI1691" s="20">
        <v>100</v>
      </c>
      <c r="AJ1691" s="20">
        <v>3.5110000000000001</v>
      </c>
      <c r="AK1691" s="18">
        <v>0.63</v>
      </c>
      <c r="AL1691" s="18">
        <v>1</v>
      </c>
      <c r="AM1691" s="18">
        <v>64.8</v>
      </c>
      <c r="AN1691" s="18">
        <v>21.218</v>
      </c>
      <c r="AO1691" s="2">
        <v>0.04</v>
      </c>
      <c r="AP1691" s="2">
        <v>0.1</v>
      </c>
      <c r="AQ1691" s="2">
        <v>36.799999999999997</v>
      </c>
      <c r="AR1691" s="2">
        <v>0.27800000000000002</v>
      </c>
      <c r="AS1691" s="2">
        <v>0</v>
      </c>
      <c r="AT1691" s="2">
        <v>0</v>
      </c>
      <c r="AU1691" s="8" t="s">
        <v>577</v>
      </c>
      <c r="AV1691" s="2">
        <v>0</v>
      </c>
      <c r="AW1691" s="2">
        <v>1</v>
      </c>
      <c r="AX1691" s="2">
        <v>1</v>
      </c>
      <c r="AY1691" s="2">
        <v>100</v>
      </c>
      <c r="AZ1691" s="2">
        <v>18.488800000000001</v>
      </c>
      <c r="BA1691" s="2">
        <v>0.24</v>
      </c>
      <c r="BB1691" s="2">
        <v>0.7</v>
      </c>
      <c r="BC1691" s="2">
        <v>35</v>
      </c>
      <c r="BD1691" s="2">
        <v>5.9622000000000002</v>
      </c>
      <c r="BE1691" s="4" t="str">
        <f t="shared" si="262"/>
        <v>NO APLICA</v>
      </c>
      <c r="BF1691" s="4">
        <f t="shared" si="263"/>
        <v>0.38920000000000005</v>
      </c>
      <c r="BG1691">
        <f t="shared" si="264"/>
        <v>0.04</v>
      </c>
      <c r="BH1691">
        <f t="shared" si="265"/>
        <v>0</v>
      </c>
      <c r="BI1691">
        <f t="shared" si="266"/>
        <v>1</v>
      </c>
      <c r="BJ1691">
        <f t="shared" si="267"/>
        <v>0.63</v>
      </c>
      <c r="BK1691">
        <f t="shared" si="268"/>
        <v>0.12</v>
      </c>
      <c r="BL1691">
        <f t="shared" si="269"/>
        <v>777.48000000000377</v>
      </c>
    </row>
    <row r="1692" spans="1:64" x14ac:dyDescent="0.2">
      <c r="A1692" s="1">
        <v>1690</v>
      </c>
      <c r="B1692" s="7" t="s">
        <v>25</v>
      </c>
      <c r="C1692" s="3">
        <v>39979</v>
      </c>
      <c r="D1692" s="4" t="s">
        <v>629</v>
      </c>
      <c r="E1692" s="4" t="s">
        <v>171</v>
      </c>
      <c r="F1692" s="5" t="str">
        <f t="shared" si="260"/>
        <v>L</v>
      </c>
      <c r="G1692" s="6">
        <v>0.89513888888888893</v>
      </c>
      <c r="H1692" s="6">
        <v>0.89722222222222225</v>
      </c>
      <c r="I1692" s="85">
        <f t="shared" si="261"/>
        <v>2.9999999999999893</v>
      </c>
      <c r="J1692" s="86">
        <f>I1692*Segmentos!$D$7*(AH1692%)*IF(ISNUMBER(AI1692),AI1692%,0)</f>
        <v>5999.9999999999791</v>
      </c>
      <c r="K1692" s="86">
        <f>I1692*Segmentos!$D$7*(AL1692%)*IF(ISNUMBER(AM1692),AM1692%,0)</f>
        <v>6770.3999999999742</v>
      </c>
      <c r="L1692" s="4"/>
      <c r="M1692" s="2">
        <v>0.54</v>
      </c>
      <c r="N1692" s="2">
        <v>0.6</v>
      </c>
      <c r="O1692" s="2">
        <v>87.8</v>
      </c>
      <c r="P1692" s="2">
        <v>38.373600000000003</v>
      </c>
      <c r="Q1692" s="2">
        <v>0.25</v>
      </c>
      <c r="R1692" s="2">
        <v>0.3</v>
      </c>
      <c r="S1692" s="2">
        <v>100</v>
      </c>
      <c r="T1692" s="2">
        <v>2.9878</v>
      </c>
      <c r="U1692" s="2">
        <v>1.36</v>
      </c>
      <c r="V1692" s="2">
        <v>1.7</v>
      </c>
      <c r="W1692" s="2">
        <v>79.2</v>
      </c>
      <c r="X1692" s="2">
        <v>20.450600000000001</v>
      </c>
      <c r="Y1692" s="2">
        <v>0.55000000000000004</v>
      </c>
      <c r="Z1692" s="2">
        <v>0.6</v>
      </c>
      <c r="AA1692" s="2">
        <v>100</v>
      </c>
      <c r="AB1692" s="2">
        <v>11.6419</v>
      </c>
      <c r="AC1692" s="2">
        <v>0.14000000000000001</v>
      </c>
      <c r="AD1692" s="2">
        <v>0.1</v>
      </c>
      <c r="AE1692" s="2">
        <v>100</v>
      </c>
      <c r="AF1692" s="2">
        <v>3.2932999999999999</v>
      </c>
      <c r="AG1692" s="20">
        <v>0.47</v>
      </c>
      <c r="AH1692" s="20">
        <v>0.5</v>
      </c>
      <c r="AI1692" s="20">
        <v>100</v>
      </c>
      <c r="AJ1692" s="20">
        <v>16.072500000000002</v>
      </c>
      <c r="AK1692" s="18">
        <v>0.59</v>
      </c>
      <c r="AL1692" s="18">
        <v>0.7</v>
      </c>
      <c r="AM1692" s="18">
        <v>80.599999999999994</v>
      </c>
      <c r="AN1692" s="18">
        <v>22.301100000000002</v>
      </c>
      <c r="AO1692" s="2">
        <v>0.13</v>
      </c>
      <c r="AP1692" s="2">
        <v>0.1</v>
      </c>
      <c r="AQ1692" s="2">
        <v>100</v>
      </c>
      <c r="AR1692" s="2">
        <v>0.98470000000000002</v>
      </c>
      <c r="AS1692" s="2">
        <v>0.03</v>
      </c>
      <c r="AT1692" s="2">
        <v>0</v>
      </c>
      <c r="AU1692" s="2">
        <v>100</v>
      </c>
      <c r="AV1692" s="2">
        <v>0.51719999999999999</v>
      </c>
      <c r="AW1692" s="2">
        <v>1.1599999999999999</v>
      </c>
      <c r="AX1692" s="2">
        <v>1.4</v>
      </c>
      <c r="AY1692" s="2">
        <v>81.7</v>
      </c>
      <c r="AZ1692" s="2">
        <v>23.897300000000001</v>
      </c>
      <c r="BA1692" s="2">
        <v>0.47</v>
      </c>
      <c r="BB1692" s="2">
        <v>0.5</v>
      </c>
      <c r="BC1692" s="2">
        <v>100</v>
      </c>
      <c r="BD1692" s="2">
        <v>12.974399999999999</v>
      </c>
      <c r="BE1692" s="4" t="str">
        <f t="shared" si="262"/>
        <v>NO APLICA</v>
      </c>
      <c r="BF1692" s="4">
        <f t="shared" si="263"/>
        <v>0.48139999999999999</v>
      </c>
      <c r="BG1692">
        <f t="shared" si="264"/>
        <v>0.13</v>
      </c>
      <c r="BH1692">
        <f t="shared" si="265"/>
        <v>0.03</v>
      </c>
      <c r="BI1692">
        <f t="shared" si="266"/>
        <v>1.1599999999999999</v>
      </c>
      <c r="BJ1692">
        <f t="shared" si="267"/>
        <v>0.59</v>
      </c>
      <c r="BK1692">
        <f t="shared" si="268"/>
        <v>0.47</v>
      </c>
      <c r="BL1692">
        <f t="shared" si="269"/>
        <v>158.03999999999942</v>
      </c>
    </row>
    <row r="1693" spans="1:64" x14ac:dyDescent="0.2">
      <c r="A1693" s="1">
        <v>1691</v>
      </c>
      <c r="B1693" s="7" t="s">
        <v>87</v>
      </c>
      <c r="C1693" s="3">
        <v>39979</v>
      </c>
      <c r="D1693" s="4" t="s">
        <v>628</v>
      </c>
      <c r="E1693" s="4" t="s">
        <v>169</v>
      </c>
      <c r="F1693" s="5" t="str">
        <f t="shared" si="260"/>
        <v>L</v>
      </c>
      <c r="G1693" s="6">
        <v>0.84097222222222223</v>
      </c>
      <c r="H1693" s="6">
        <v>0.87430555555555556</v>
      </c>
      <c r="I1693" s="85">
        <f t="shared" si="261"/>
        <v>47.999999999999986</v>
      </c>
      <c r="J1693" s="86">
        <f>I1693*Segmentos!$D$7*(AH1693%)*IF(ISNUMBER(AI1693),AI1693%,0)</f>
        <v>35347.19999999999</v>
      </c>
      <c r="K1693" s="86">
        <f>I1693*Segmentos!$D$7*(AL1693%)*IF(ISNUMBER(AM1693),AM1693%,0)</f>
        <v>125855.99999999993</v>
      </c>
      <c r="L1693" s="4"/>
      <c r="M1693" s="2">
        <v>0.42</v>
      </c>
      <c r="N1693" s="2">
        <v>1.3</v>
      </c>
      <c r="O1693" s="2">
        <v>32.5</v>
      </c>
      <c r="P1693" s="2">
        <v>96.677599999999998</v>
      </c>
      <c r="Q1693" s="2">
        <v>0.03</v>
      </c>
      <c r="R1693" s="2">
        <v>0.7</v>
      </c>
      <c r="S1693" s="2">
        <v>4.7</v>
      </c>
      <c r="T1693" s="2">
        <v>1.2927</v>
      </c>
      <c r="U1693" s="2">
        <v>0</v>
      </c>
      <c r="V1693" s="2">
        <v>0</v>
      </c>
      <c r="W1693" s="8" t="s">
        <v>577</v>
      </c>
      <c r="X1693" s="2">
        <v>0</v>
      </c>
      <c r="Y1693" s="2">
        <v>0.95</v>
      </c>
      <c r="Z1693" s="2">
        <v>2</v>
      </c>
      <c r="AA1693" s="2">
        <v>47.5</v>
      </c>
      <c r="AB1693" s="2">
        <v>63.914900000000003</v>
      </c>
      <c r="AC1693" s="2">
        <v>0.42</v>
      </c>
      <c r="AD1693" s="2">
        <v>1.8</v>
      </c>
      <c r="AE1693" s="2">
        <v>23.3</v>
      </c>
      <c r="AF1693" s="2">
        <v>31.47</v>
      </c>
      <c r="AG1693" s="20">
        <v>0.17</v>
      </c>
      <c r="AH1693" s="20">
        <v>0.7</v>
      </c>
      <c r="AI1693" s="20">
        <v>26.3</v>
      </c>
      <c r="AJ1693" s="20">
        <v>18.617599999999999</v>
      </c>
      <c r="AK1693" s="18">
        <v>0.65</v>
      </c>
      <c r="AL1693" s="18">
        <v>1.9</v>
      </c>
      <c r="AM1693" s="18">
        <v>34.5</v>
      </c>
      <c r="AN1693" s="18">
        <v>78.06</v>
      </c>
      <c r="AO1693" s="2">
        <v>0.41</v>
      </c>
      <c r="AP1693" s="2">
        <v>0.5</v>
      </c>
      <c r="AQ1693" s="2">
        <v>79</v>
      </c>
      <c r="AR1693" s="2">
        <v>10.1998</v>
      </c>
      <c r="AS1693" s="2">
        <v>0.05</v>
      </c>
      <c r="AT1693" s="2">
        <v>0.7</v>
      </c>
      <c r="AU1693" s="2">
        <v>6.8</v>
      </c>
      <c r="AV1693" s="2">
        <v>2.5528</v>
      </c>
      <c r="AW1693" s="2">
        <v>0.63</v>
      </c>
      <c r="AX1693" s="2">
        <v>1.4</v>
      </c>
      <c r="AY1693" s="2">
        <v>43.5</v>
      </c>
      <c r="AZ1693" s="2">
        <v>41.148600000000002</v>
      </c>
      <c r="BA1693" s="2">
        <v>0.49</v>
      </c>
      <c r="BB1693" s="2">
        <v>1.7</v>
      </c>
      <c r="BC1693" s="2">
        <v>28.1</v>
      </c>
      <c r="BD1693" s="2">
        <v>42.776400000000002</v>
      </c>
      <c r="BE1693" s="4" t="str">
        <f t="shared" si="262"/>
        <v>NO APLICA</v>
      </c>
      <c r="BF1693" s="4">
        <f t="shared" si="263"/>
        <v>0.34160000000000001</v>
      </c>
      <c r="BG1693">
        <f t="shared" si="264"/>
        <v>0.41</v>
      </c>
      <c r="BH1693">
        <f t="shared" si="265"/>
        <v>0.05</v>
      </c>
      <c r="BI1693">
        <f t="shared" si="266"/>
        <v>0.63</v>
      </c>
      <c r="BJ1693">
        <f t="shared" si="267"/>
        <v>0.65</v>
      </c>
      <c r="BK1693">
        <f t="shared" si="268"/>
        <v>0.17</v>
      </c>
      <c r="BL1693">
        <f t="shared" si="269"/>
        <v>2027.9999999999995</v>
      </c>
    </row>
    <row r="1694" spans="1:64" x14ac:dyDescent="0.2">
      <c r="A1694" s="1">
        <v>1692</v>
      </c>
      <c r="B1694" s="7" t="s">
        <v>33</v>
      </c>
      <c r="C1694" s="3">
        <v>39979</v>
      </c>
      <c r="D1694" s="4" t="s">
        <v>628</v>
      </c>
      <c r="E1694" s="4" t="s">
        <v>163</v>
      </c>
      <c r="F1694" s="5" t="str">
        <f t="shared" si="260"/>
        <v>L</v>
      </c>
      <c r="G1694" s="6">
        <v>0.91736111111111107</v>
      </c>
      <c r="H1694" s="6">
        <v>0.99930555555555556</v>
      </c>
      <c r="I1694" s="85">
        <f t="shared" si="261"/>
        <v>118.00000000000006</v>
      </c>
      <c r="J1694" s="86">
        <f>I1694*Segmentos!$D$7*(AH1694%)*IF(ISNUMBER(AI1694),AI1694%,0)</f>
        <v>476200.80000000022</v>
      </c>
      <c r="K1694" s="86">
        <f>I1694*Segmentos!$D$7*(AL1694%)*IF(ISNUMBER(AM1694),AM1694%,0)</f>
        <v>539873.60000000021</v>
      </c>
      <c r="L1694" s="4"/>
      <c r="M1694" s="2">
        <v>1.08</v>
      </c>
      <c r="N1694" s="2">
        <v>5</v>
      </c>
      <c r="O1694" s="2">
        <v>21.7</v>
      </c>
      <c r="P1694" s="2">
        <v>98.385999999999996</v>
      </c>
      <c r="Q1694" s="2">
        <v>0.35</v>
      </c>
      <c r="R1694" s="2">
        <v>2.2999999999999998</v>
      </c>
      <c r="S1694" s="2">
        <v>15.2</v>
      </c>
      <c r="T1694" s="2">
        <v>5.3189000000000002</v>
      </c>
      <c r="U1694" s="2">
        <v>1.01</v>
      </c>
      <c r="V1694" s="2">
        <v>4.5999999999999996</v>
      </c>
      <c r="W1694" s="2">
        <v>22</v>
      </c>
      <c r="X1694" s="2">
        <v>19.315200000000001</v>
      </c>
      <c r="Y1694" s="2">
        <v>1.3</v>
      </c>
      <c r="Z1694" s="2">
        <v>4.0999999999999996</v>
      </c>
      <c r="AA1694" s="2">
        <v>31.6</v>
      </c>
      <c r="AB1694" s="2">
        <v>35.031100000000002</v>
      </c>
      <c r="AC1694" s="2">
        <v>1.29</v>
      </c>
      <c r="AD1694" s="2">
        <v>7.3</v>
      </c>
      <c r="AE1694" s="2">
        <v>17.600000000000001</v>
      </c>
      <c r="AF1694" s="2">
        <v>38.7209</v>
      </c>
      <c r="AG1694" s="20">
        <v>1.02</v>
      </c>
      <c r="AH1694" s="20">
        <v>5.7</v>
      </c>
      <c r="AI1694" s="20">
        <v>17.7</v>
      </c>
      <c r="AJ1694" s="20">
        <v>44.017600000000002</v>
      </c>
      <c r="AK1694" s="18">
        <v>1.1299999999999999</v>
      </c>
      <c r="AL1694" s="18">
        <v>4.3</v>
      </c>
      <c r="AM1694" s="18">
        <v>26.6</v>
      </c>
      <c r="AN1694" s="18">
        <v>54.368400000000001</v>
      </c>
      <c r="AO1694" s="2">
        <v>0.42</v>
      </c>
      <c r="AP1694" s="2">
        <v>3.5</v>
      </c>
      <c r="AQ1694" s="2">
        <v>12.1</v>
      </c>
      <c r="AR1694" s="2">
        <v>4.2034000000000002</v>
      </c>
      <c r="AS1694" s="2">
        <v>0.94</v>
      </c>
      <c r="AT1694" s="2">
        <v>2.8</v>
      </c>
      <c r="AU1694" s="2">
        <v>33.4</v>
      </c>
      <c r="AV1694" s="2">
        <v>19.001000000000001</v>
      </c>
      <c r="AW1694" s="2">
        <v>1.1299999999999999</v>
      </c>
      <c r="AX1694" s="2">
        <v>4.4000000000000004</v>
      </c>
      <c r="AY1694" s="2">
        <v>25.6</v>
      </c>
      <c r="AZ1694" s="2">
        <v>29.703099999999999</v>
      </c>
      <c r="BA1694" s="2">
        <v>1.3</v>
      </c>
      <c r="BB1694" s="2">
        <v>7</v>
      </c>
      <c r="BC1694" s="2">
        <v>18.5</v>
      </c>
      <c r="BD1694" s="2">
        <v>45.478499999999997</v>
      </c>
      <c r="BE1694" s="4" t="str">
        <f t="shared" si="262"/>
        <v>ABURRIDO</v>
      </c>
      <c r="BF1694" s="4">
        <f t="shared" si="263"/>
        <v>1.0252000000000001</v>
      </c>
      <c r="BG1694">
        <f t="shared" si="264"/>
        <v>0.42</v>
      </c>
      <c r="BH1694">
        <f t="shared" si="265"/>
        <v>0.94</v>
      </c>
      <c r="BI1694">
        <f t="shared" si="266"/>
        <v>1.3</v>
      </c>
      <c r="BJ1694">
        <f t="shared" si="267"/>
        <v>1.1299999999999999</v>
      </c>
      <c r="BK1694">
        <f t="shared" si="268"/>
        <v>1.02</v>
      </c>
      <c r="BL1694">
        <f t="shared" si="269"/>
        <v>12803.000000000004</v>
      </c>
    </row>
    <row r="1695" spans="1:64" x14ac:dyDescent="0.2">
      <c r="A1695" s="1">
        <v>1693</v>
      </c>
      <c r="B1695" s="7" t="s">
        <v>32</v>
      </c>
      <c r="C1695" s="3">
        <v>39979</v>
      </c>
      <c r="D1695" s="4" t="s">
        <v>628</v>
      </c>
      <c r="E1695" s="4" t="s">
        <v>164</v>
      </c>
      <c r="F1695" s="5" t="str">
        <f t="shared" si="260"/>
        <v>L</v>
      </c>
      <c r="G1695" s="6">
        <v>0.91527777777777775</v>
      </c>
      <c r="H1695" s="6">
        <v>0.91736111111111107</v>
      </c>
      <c r="I1695" s="85">
        <f t="shared" si="261"/>
        <v>2.9999999999999893</v>
      </c>
      <c r="J1695" s="86">
        <f>I1695*Segmentos!$D$7*(AH1695%)*IF(ISNUMBER(AI1695),AI1695%,0)</f>
        <v>6854.3999999999778</v>
      </c>
      <c r="K1695" s="86">
        <f>I1695*Segmentos!$D$7*(AL1695%)*IF(ISNUMBER(AM1695),AM1695%,0)</f>
        <v>12614.399999999956</v>
      </c>
      <c r="L1695" s="4"/>
      <c r="M1695" s="2">
        <v>0.82</v>
      </c>
      <c r="N1695" s="2">
        <v>1</v>
      </c>
      <c r="O1695" s="2">
        <v>81.2</v>
      </c>
      <c r="P1695" s="2">
        <v>92.455500000000001</v>
      </c>
      <c r="Q1695" s="2">
        <v>0.48</v>
      </c>
      <c r="R1695" s="2">
        <v>0.8</v>
      </c>
      <c r="S1695" s="2">
        <v>62.4</v>
      </c>
      <c r="T1695" s="2">
        <v>9.1425000000000001</v>
      </c>
      <c r="U1695" s="2">
        <v>0.63</v>
      </c>
      <c r="V1695" s="2">
        <v>0.6</v>
      </c>
      <c r="W1695" s="2">
        <v>100</v>
      </c>
      <c r="X1695" s="2">
        <v>15.0449</v>
      </c>
      <c r="Y1695" s="2">
        <v>0.77</v>
      </c>
      <c r="Z1695" s="2">
        <v>0.8</v>
      </c>
      <c r="AA1695" s="2">
        <v>98</v>
      </c>
      <c r="AB1695" s="2">
        <v>25.608499999999999</v>
      </c>
      <c r="AC1695" s="2">
        <v>1.1499999999999999</v>
      </c>
      <c r="AD1695" s="2">
        <v>1.6</v>
      </c>
      <c r="AE1695" s="2">
        <v>73.5</v>
      </c>
      <c r="AF1695" s="2">
        <v>42.659500000000001</v>
      </c>
      <c r="AG1695" s="20">
        <v>0.6</v>
      </c>
      <c r="AH1695" s="20">
        <v>0.8</v>
      </c>
      <c r="AI1695" s="20">
        <v>71.400000000000006</v>
      </c>
      <c r="AJ1695" s="20">
        <v>32.2455</v>
      </c>
      <c r="AK1695" s="18">
        <v>1.01</v>
      </c>
      <c r="AL1695" s="18">
        <v>1.2</v>
      </c>
      <c r="AM1695" s="18">
        <v>87.6</v>
      </c>
      <c r="AN1695" s="18">
        <v>60.21</v>
      </c>
      <c r="AO1695" s="2">
        <v>0.34</v>
      </c>
      <c r="AP1695" s="2">
        <v>0.4</v>
      </c>
      <c r="AQ1695" s="2">
        <v>75.2</v>
      </c>
      <c r="AR1695" s="2">
        <v>4.1778000000000004</v>
      </c>
      <c r="AS1695" s="2">
        <v>0.76</v>
      </c>
      <c r="AT1695" s="2">
        <v>0.8</v>
      </c>
      <c r="AU1695" s="2">
        <v>100</v>
      </c>
      <c r="AV1695" s="2">
        <v>19.062999999999999</v>
      </c>
      <c r="AW1695" s="2">
        <v>0.78</v>
      </c>
      <c r="AX1695" s="2">
        <v>1</v>
      </c>
      <c r="AY1695" s="2">
        <v>79.5</v>
      </c>
      <c r="AZ1695" s="2">
        <v>25.3889</v>
      </c>
      <c r="BA1695" s="2">
        <v>1.01</v>
      </c>
      <c r="BB1695" s="2">
        <v>1.3</v>
      </c>
      <c r="BC1695" s="2">
        <v>76.400000000000006</v>
      </c>
      <c r="BD1695" s="2">
        <v>43.825800000000001</v>
      </c>
      <c r="BE1695" s="4" t="str">
        <f t="shared" si="262"/>
        <v>NO APLICA</v>
      </c>
      <c r="BF1695" s="4">
        <f t="shared" si="263"/>
        <v>0.81020000000000003</v>
      </c>
      <c r="BG1695">
        <f t="shared" si="264"/>
        <v>0.34</v>
      </c>
      <c r="BH1695">
        <f t="shared" si="265"/>
        <v>0.76</v>
      </c>
      <c r="BI1695">
        <f t="shared" si="266"/>
        <v>1.01</v>
      </c>
      <c r="BJ1695">
        <f t="shared" si="267"/>
        <v>1.01</v>
      </c>
      <c r="BK1695">
        <f t="shared" si="268"/>
        <v>0.6</v>
      </c>
      <c r="BL1695">
        <f t="shared" si="269"/>
        <v>243.59999999999914</v>
      </c>
    </row>
    <row r="1696" spans="1:64" x14ac:dyDescent="0.2">
      <c r="A1696" s="1">
        <v>1694</v>
      </c>
      <c r="B1696" s="7" t="s">
        <v>19</v>
      </c>
      <c r="C1696" s="3">
        <v>39979</v>
      </c>
      <c r="D1696" s="4" t="s">
        <v>17</v>
      </c>
      <c r="E1696" s="4" t="s">
        <v>166</v>
      </c>
      <c r="F1696" s="5" t="str">
        <f t="shared" si="260"/>
        <v>L</v>
      </c>
      <c r="G1696" s="6">
        <v>0.9145833333333333</v>
      </c>
      <c r="H1696" s="6">
        <v>0.9159722222222223</v>
      </c>
      <c r="I1696" s="85">
        <f t="shared" si="261"/>
        <v>2.0000000000001528</v>
      </c>
      <c r="J1696" s="86">
        <f>I1696*Segmentos!$D$7*(AH1696%)*IF(ISNUMBER(AI1696),AI1696%,0)</f>
        <v>1800.0000000001373</v>
      </c>
      <c r="K1696" s="86">
        <f>I1696*Segmentos!$D$7*(AL1696%)*IF(ISNUMBER(AM1696),AM1696%,0)</f>
        <v>800.00000000006116</v>
      </c>
      <c r="L1696" s="4"/>
      <c r="M1696" s="2">
        <v>0.14000000000000001</v>
      </c>
      <c r="N1696" s="2">
        <v>0.2</v>
      </c>
      <c r="O1696" s="2">
        <v>80.900000000000006</v>
      </c>
      <c r="P1696" s="2">
        <v>100</v>
      </c>
      <c r="Q1696" s="2">
        <v>0</v>
      </c>
      <c r="R1696" s="2">
        <v>0</v>
      </c>
      <c r="S1696" s="8" t="s">
        <v>577</v>
      </c>
      <c r="T1696" s="2">
        <v>0</v>
      </c>
      <c r="U1696" s="2">
        <v>0</v>
      </c>
      <c r="V1696" s="2">
        <v>0</v>
      </c>
      <c r="W1696" s="8" t="s">
        <v>577</v>
      </c>
      <c r="X1696" s="2">
        <v>0</v>
      </c>
      <c r="Y1696" s="2">
        <v>0.35</v>
      </c>
      <c r="Z1696" s="2">
        <v>0.5</v>
      </c>
      <c r="AA1696" s="2">
        <v>75</v>
      </c>
      <c r="AB1696" s="2">
        <v>70.909300000000002</v>
      </c>
      <c r="AC1696" s="2">
        <v>0.13</v>
      </c>
      <c r="AD1696" s="2">
        <v>0.1</v>
      </c>
      <c r="AE1696" s="2">
        <v>100</v>
      </c>
      <c r="AF1696" s="2">
        <v>29.090699999999998</v>
      </c>
      <c r="AG1696" s="20">
        <v>0.22</v>
      </c>
      <c r="AH1696" s="20">
        <v>0.3</v>
      </c>
      <c r="AI1696" s="20">
        <v>75</v>
      </c>
      <c r="AJ1696" s="20">
        <v>70.909300000000002</v>
      </c>
      <c r="AK1696" s="18">
        <v>0.08</v>
      </c>
      <c r="AL1696" s="18">
        <v>0.1</v>
      </c>
      <c r="AM1696" s="18">
        <v>100</v>
      </c>
      <c r="AN1696" s="18">
        <v>29.090699999999998</v>
      </c>
      <c r="AO1696" s="2">
        <v>0</v>
      </c>
      <c r="AP1696" s="2">
        <v>0</v>
      </c>
      <c r="AQ1696" s="8" t="s">
        <v>577</v>
      </c>
      <c r="AR1696" s="2">
        <v>0</v>
      </c>
      <c r="AS1696" s="2">
        <v>0.46</v>
      </c>
      <c r="AT1696" s="2">
        <v>0.6</v>
      </c>
      <c r="AU1696" s="2">
        <v>75</v>
      </c>
      <c r="AV1696" s="2">
        <v>70.909300000000002</v>
      </c>
      <c r="AW1696" s="2">
        <v>0.15</v>
      </c>
      <c r="AX1696" s="2">
        <v>0.1</v>
      </c>
      <c r="AY1696" s="2">
        <v>100</v>
      </c>
      <c r="AZ1696" s="2">
        <v>29.090699999999998</v>
      </c>
      <c r="BA1696" s="2">
        <v>0</v>
      </c>
      <c r="BB1696" s="2">
        <v>0</v>
      </c>
      <c r="BC1696" s="8" t="s">
        <v>577</v>
      </c>
      <c r="BD1696" s="2">
        <v>0</v>
      </c>
      <c r="BE1696" s="4" t="str">
        <f t="shared" si="262"/>
        <v>NO APLICA</v>
      </c>
      <c r="BF1696" s="4">
        <f t="shared" si="263"/>
        <v>0.25620000000000004</v>
      </c>
      <c r="BG1696">
        <f t="shared" si="264"/>
        <v>0</v>
      </c>
      <c r="BH1696">
        <f t="shared" si="265"/>
        <v>0.46</v>
      </c>
      <c r="BI1696">
        <f t="shared" si="266"/>
        <v>0.15</v>
      </c>
      <c r="BJ1696">
        <f t="shared" si="267"/>
        <v>0.08</v>
      </c>
      <c r="BK1696">
        <f t="shared" si="268"/>
        <v>0.22</v>
      </c>
      <c r="BL1696">
        <f t="shared" si="269"/>
        <v>32.360000000002472</v>
      </c>
    </row>
    <row r="1697" spans="1:64" x14ac:dyDescent="0.2">
      <c r="A1697" s="1">
        <v>1695</v>
      </c>
      <c r="B1697" s="7" t="s">
        <v>2</v>
      </c>
      <c r="C1697" s="3">
        <v>39979</v>
      </c>
      <c r="D1697" s="4" t="s">
        <v>627</v>
      </c>
      <c r="E1697" s="4" t="s">
        <v>164</v>
      </c>
      <c r="F1697" s="5" t="str">
        <f t="shared" si="260"/>
        <v>L</v>
      </c>
      <c r="G1697" s="6">
        <v>0.88402777777777775</v>
      </c>
      <c r="H1697" s="6">
        <v>0.93263888888888891</v>
      </c>
      <c r="I1697" s="85">
        <f t="shared" si="261"/>
        <v>70.000000000000071</v>
      </c>
      <c r="J1697" s="86">
        <f>I1697*Segmentos!$D$7*(AH1697%)*IF(ISNUMBER(AI1697),AI1697%,0)</f>
        <v>1680756.0000000019</v>
      </c>
      <c r="K1697" s="86">
        <f>I1697*Segmentos!$D$7*(AL1697%)*IF(ISNUMBER(AM1697),AM1697%,0)</f>
        <v>2093672.0000000021</v>
      </c>
      <c r="L1697" s="4"/>
      <c r="M1697" s="2">
        <v>6.78</v>
      </c>
      <c r="N1697" s="2">
        <v>20.3</v>
      </c>
      <c r="O1697" s="2">
        <v>33.4</v>
      </c>
      <c r="P1697" s="2">
        <v>87.283100000000005</v>
      </c>
      <c r="Q1697" s="2">
        <v>4.22</v>
      </c>
      <c r="R1697" s="2">
        <v>13.8</v>
      </c>
      <c r="S1697" s="2">
        <v>30.5</v>
      </c>
      <c r="T1697" s="2">
        <v>9.0642999999999994</v>
      </c>
      <c r="U1697" s="2">
        <v>6.8</v>
      </c>
      <c r="V1697" s="2">
        <v>19.600000000000001</v>
      </c>
      <c r="W1697" s="2">
        <v>34.6</v>
      </c>
      <c r="X1697" s="2">
        <v>18.338200000000001</v>
      </c>
      <c r="Y1697" s="2">
        <v>6.42</v>
      </c>
      <c r="Z1697" s="2">
        <v>21.6</v>
      </c>
      <c r="AA1697" s="2">
        <v>29.7</v>
      </c>
      <c r="AB1697" s="2">
        <v>24.4177</v>
      </c>
      <c r="AC1697" s="2">
        <v>8.39</v>
      </c>
      <c r="AD1697" s="2">
        <v>22.9</v>
      </c>
      <c r="AE1697" s="2">
        <v>36.700000000000003</v>
      </c>
      <c r="AF1697" s="2">
        <v>35.462800000000001</v>
      </c>
      <c r="AG1697" s="20">
        <v>6.01</v>
      </c>
      <c r="AH1697" s="20">
        <v>18.7</v>
      </c>
      <c r="AI1697" s="20">
        <v>32.1</v>
      </c>
      <c r="AJ1697" s="20">
        <v>36.685899999999997</v>
      </c>
      <c r="AK1697" s="18">
        <v>7.48</v>
      </c>
      <c r="AL1697" s="18">
        <v>21.8</v>
      </c>
      <c r="AM1697" s="18">
        <v>34.299999999999997</v>
      </c>
      <c r="AN1697" s="18">
        <v>50.597099999999998</v>
      </c>
      <c r="AO1697" s="2">
        <v>7.1</v>
      </c>
      <c r="AP1697" s="2">
        <v>20</v>
      </c>
      <c r="AQ1697" s="2">
        <v>35.5</v>
      </c>
      <c r="AR1697" s="2">
        <v>9.9890000000000008</v>
      </c>
      <c r="AS1697" s="2">
        <v>8.07</v>
      </c>
      <c r="AT1697" s="2">
        <v>23.5</v>
      </c>
      <c r="AU1697" s="2">
        <v>34.299999999999997</v>
      </c>
      <c r="AV1697" s="2">
        <v>22.870799999999999</v>
      </c>
      <c r="AW1697" s="2">
        <v>6.79</v>
      </c>
      <c r="AX1697" s="2">
        <v>21.6</v>
      </c>
      <c r="AY1697" s="2">
        <v>31.5</v>
      </c>
      <c r="AZ1697" s="2">
        <v>25.1142</v>
      </c>
      <c r="BA1697" s="2">
        <v>5.95</v>
      </c>
      <c r="BB1697" s="2">
        <v>17.600000000000001</v>
      </c>
      <c r="BC1697" s="2">
        <v>33.700000000000003</v>
      </c>
      <c r="BD1697" s="2">
        <v>29.309000000000001</v>
      </c>
      <c r="BE1697" s="4" t="str">
        <f t="shared" si="262"/>
        <v>NO APLICA</v>
      </c>
      <c r="BF1697" s="4">
        <f t="shared" si="263"/>
        <v>7.3533999999999988</v>
      </c>
      <c r="BG1697">
        <f t="shared" si="264"/>
        <v>7.1</v>
      </c>
      <c r="BH1697">
        <f t="shared" si="265"/>
        <v>8.07</v>
      </c>
      <c r="BI1697">
        <f t="shared" si="266"/>
        <v>6.79</v>
      </c>
      <c r="BJ1697">
        <f t="shared" si="267"/>
        <v>7.48</v>
      </c>
      <c r="BK1697">
        <f t="shared" si="268"/>
        <v>6.01</v>
      </c>
      <c r="BL1697">
        <f t="shared" si="269"/>
        <v>47461.400000000052</v>
      </c>
    </row>
    <row r="1698" spans="1:64" x14ac:dyDescent="0.2">
      <c r="A1698" s="1">
        <v>1696</v>
      </c>
      <c r="B1698" s="7" t="s">
        <v>16</v>
      </c>
      <c r="C1698" s="3">
        <v>39979</v>
      </c>
      <c r="D1698" s="4" t="s">
        <v>626</v>
      </c>
      <c r="E1698" s="4" t="s">
        <v>166</v>
      </c>
      <c r="F1698" s="5" t="str">
        <f t="shared" si="260"/>
        <v>L</v>
      </c>
      <c r="G1698" s="6">
        <v>0.91388888888888886</v>
      </c>
      <c r="H1698" s="6">
        <v>0.91805555555555562</v>
      </c>
      <c r="I1698" s="85">
        <f t="shared" si="261"/>
        <v>6.0000000000001386</v>
      </c>
      <c r="J1698" s="86">
        <f>I1698*Segmentos!$D$7*(AH1698%)*IF(ISNUMBER(AI1698),AI1698%,0)</f>
        <v>196948.80000000453</v>
      </c>
      <c r="K1698" s="86">
        <f>I1698*Segmentos!$D$7*(AL1698%)*IF(ISNUMBER(AM1698),AM1698%,0)</f>
        <v>308985.60000000714</v>
      </c>
      <c r="L1698" s="4"/>
      <c r="M1698" s="2">
        <v>10.67</v>
      </c>
      <c r="N1698" s="2">
        <v>12.7</v>
      </c>
      <c r="O1698" s="2">
        <v>83.9</v>
      </c>
      <c r="P1698" s="2">
        <v>85.533900000000003</v>
      </c>
      <c r="Q1698" s="2">
        <v>5.51</v>
      </c>
      <c r="R1698" s="2">
        <v>6.3</v>
      </c>
      <c r="S1698" s="2">
        <v>87</v>
      </c>
      <c r="T1698" s="2">
        <v>7.3658999999999999</v>
      </c>
      <c r="U1698" s="2">
        <v>7.09</v>
      </c>
      <c r="V1698" s="2">
        <v>9</v>
      </c>
      <c r="W1698" s="2">
        <v>78.7</v>
      </c>
      <c r="X1698" s="2">
        <v>11.9048</v>
      </c>
      <c r="Y1698" s="2">
        <v>9.56</v>
      </c>
      <c r="Z1698" s="2">
        <v>11.8</v>
      </c>
      <c r="AA1698" s="2">
        <v>80.7</v>
      </c>
      <c r="AB1698" s="2">
        <v>22.609100000000002</v>
      </c>
      <c r="AC1698" s="2">
        <v>16.600000000000001</v>
      </c>
      <c r="AD1698" s="2">
        <v>19.100000000000001</v>
      </c>
      <c r="AE1698" s="2">
        <v>86.8</v>
      </c>
      <c r="AF1698" s="2">
        <v>43.6541</v>
      </c>
      <c r="AG1698" s="20">
        <v>8.23</v>
      </c>
      <c r="AH1698" s="20">
        <v>9.6999999999999993</v>
      </c>
      <c r="AI1698" s="20">
        <v>84.6</v>
      </c>
      <c r="AJ1698" s="20">
        <v>31.292100000000001</v>
      </c>
      <c r="AK1698" s="18">
        <v>12.88</v>
      </c>
      <c r="AL1698" s="18">
        <v>15.4</v>
      </c>
      <c r="AM1698" s="18">
        <v>83.6</v>
      </c>
      <c r="AN1698" s="18">
        <v>54.241799999999998</v>
      </c>
      <c r="AO1698" s="2">
        <v>8.0299999999999994</v>
      </c>
      <c r="AP1698" s="2">
        <v>9.4</v>
      </c>
      <c r="AQ1698" s="2">
        <v>85.7</v>
      </c>
      <c r="AR1698" s="2">
        <v>7.0353000000000003</v>
      </c>
      <c r="AS1698" s="2">
        <v>8.35</v>
      </c>
      <c r="AT1698" s="2">
        <v>10.4</v>
      </c>
      <c r="AU1698" s="2">
        <v>80.3</v>
      </c>
      <c r="AV1698" s="2">
        <v>14.741</v>
      </c>
      <c r="AW1698" s="2">
        <v>12.41</v>
      </c>
      <c r="AX1698" s="2">
        <v>14.8</v>
      </c>
      <c r="AY1698" s="2">
        <v>83.7</v>
      </c>
      <c r="AZ1698" s="2">
        <v>28.597000000000001</v>
      </c>
      <c r="BA1698" s="2">
        <v>11.46</v>
      </c>
      <c r="BB1698" s="2">
        <v>13.4</v>
      </c>
      <c r="BC1698" s="2">
        <v>85.4</v>
      </c>
      <c r="BD1698" s="2">
        <v>35.160600000000002</v>
      </c>
      <c r="BE1698" s="4" t="str">
        <f t="shared" si="262"/>
        <v>NO APLICA</v>
      </c>
      <c r="BF1698" s="4">
        <f t="shared" si="263"/>
        <v>10.07</v>
      </c>
      <c r="BG1698">
        <f t="shared" si="264"/>
        <v>8.0299999999999994</v>
      </c>
      <c r="BH1698">
        <f t="shared" si="265"/>
        <v>8.35</v>
      </c>
      <c r="BI1698">
        <f t="shared" si="266"/>
        <v>12.41</v>
      </c>
      <c r="BJ1698">
        <f t="shared" si="267"/>
        <v>12.88</v>
      </c>
      <c r="BK1698">
        <f t="shared" si="268"/>
        <v>8.23</v>
      </c>
      <c r="BL1698">
        <f t="shared" si="269"/>
        <v>6393.1800000001476</v>
      </c>
    </row>
    <row r="1699" spans="1:64" x14ac:dyDescent="0.2">
      <c r="A1699" s="1">
        <v>1697</v>
      </c>
      <c r="B1699" s="7" t="s">
        <v>22</v>
      </c>
      <c r="C1699" s="3">
        <v>39979</v>
      </c>
      <c r="D1699" s="4" t="s">
        <v>629</v>
      </c>
      <c r="E1699" s="4" t="s">
        <v>164</v>
      </c>
      <c r="F1699" s="5" t="str">
        <f t="shared" si="260"/>
        <v>L</v>
      </c>
      <c r="G1699" s="6">
        <v>0.83125000000000004</v>
      </c>
      <c r="H1699" s="6">
        <v>0.87430555555555556</v>
      </c>
      <c r="I1699" s="85">
        <f t="shared" si="261"/>
        <v>61.999999999999943</v>
      </c>
      <c r="J1699" s="86">
        <f>I1699*Segmentos!$D$7*(AH1699%)*IF(ISNUMBER(AI1699),AI1699%,0)</f>
        <v>438290.39999999967</v>
      </c>
      <c r="K1699" s="86">
        <f>I1699*Segmentos!$D$7*(AL1699%)*IF(ISNUMBER(AM1699),AM1699%,0)</f>
        <v>524519.99999999965</v>
      </c>
      <c r="L1699" s="4"/>
      <c r="M1699" s="2">
        <v>1.96</v>
      </c>
      <c r="N1699" s="2">
        <v>4.5</v>
      </c>
      <c r="O1699" s="2">
        <v>43.2</v>
      </c>
      <c r="P1699" s="2">
        <v>92.422600000000003</v>
      </c>
      <c r="Q1699" s="2">
        <v>0.57999999999999996</v>
      </c>
      <c r="R1699" s="2">
        <v>1.5</v>
      </c>
      <c r="S1699" s="2">
        <v>38.6</v>
      </c>
      <c r="T1699" s="2">
        <v>4.5629</v>
      </c>
      <c r="U1699" s="2">
        <v>0.6</v>
      </c>
      <c r="V1699" s="2">
        <v>2.5</v>
      </c>
      <c r="W1699" s="2">
        <v>23.9</v>
      </c>
      <c r="X1699" s="2">
        <v>5.9560000000000004</v>
      </c>
      <c r="Y1699" s="2">
        <v>1.0900000000000001</v>
      </c>
      <c r="Z1699" s="2">
        <v>3.4</v>
      </c>
      <c r="AA1699" s="2">
        <v>32</v>
      </c>
      <c r="AB1699" s="2">
        <v>15.104799999999999</v>
      </c>
      <c r="AC1699" s="2">
        <v>4.32</v>
      </c>
      <c r="AD1699" s="2">
        <v>8.4</v>
      </c>
      <c r="AE1699" s="2">
        <v>51.5</v>
      </c>
      <c r="AF1699" s="2">
        <v>66.799000000000007</v>
      </c>
      <c r="AG1699" s="20">
        <v>1.78</v>
      </c>
      <c r="AH1699" s="20">
        <v>4.3</v>
      </c>
      <c r="AI1699" s="20">
        <v>41.1</v>
      </c>
      <c r="AJ1699" s="20">
        <v>39.771000000000001</v>
      </c>
      <c r="AK1699" s="18">
        <v>2.13</v>
      </c>
      <c r="AL1699" s="18">
        <v>4.7</v>
      </c>
      <c r="AM1699" s="18">
        <v>45</v>
      </c>
      <c r="AN1699" s="18">
        <v>52.651600000000002</v>
      </c>
      <c r="AO1699" s="2">
        <v>0.77</v>
      </c>
      <c r="AP1699" s="2">
        <v>4</v>
      </c>
      <c r="AQ1699" s="2">
        <v>19.2</v>
      </c>
      <c r="AR1699" s="2">
        <v>3.9367999999999999</v>
      </c>
      <c r="AS1699" s="2">
        <v>0.76</v>
      </c>
      <c r="AT1699" s="2">
        <v>2.2999999999999998</v>
      </c>
      <c r="AU1699" s="2">
        <v>32.9</v>
      </c>
      <c r="AV1699" s="2">
        <v>7.8531000000000004</v>
      </c>
      <c r="AW1699" s="2">
        <v>2.33</v>
      </c>
      <c r="AX1699" s="2">
        <v>6.2</v>
      </c>
      <c r="AY1699" s="2">
        <v>37.5</v>
      </c>
      <c r="AZ1699" s="2">
        <v>31.568999999999999</v>
      </c>
      <c r="BA1699" s="2">
        <v>2.72</v>
      </c>
      <c r="BB1699" s="2">
        <v>4.7</v>
      </c>
      <c r="BC1699" s="2">
        <v>57.6</v>
      </c>
      <c r="BD1699" s="2">
        <v>49.063699999999997</v>
      </c>
      <c r="BE1699" s="4" t="str">
        <f t="shared" si="262"/>
        <v>NO APLICA</v>
      </c>
      <c r="BF1699" s="4">
        <f t="shared" si="263"/>
        <v>1.595</v>
      </c>
      <c r="BG1699">
        <f t="shared" si="264"/>
        <v>0.77</v>
      </c>
      <c r="BH1699">
        <f t="shared" si="265"/>
        <v>0.76</v>
      </c>
      <c r="BI1699">
        <f t="shared" si="266"/>
        <v>2.72</v>
      </c>
      <c r="BJ1699">
        <f t="shared" si="267"/>
        <v>2.13</v>
      </c>
      <c r="BK1699">
        <f t="shared" si="268"/>
        <v>1.78</v>
      </c>
      <c r="BL1699">
        <f t="shared" si="269"/>
        <v>12052.79999999999</v>
      </c>
    </row>
    <row r="1700" spans="1:64" x14ac:dyDescent="0.2">
      <c r="A1700" s="1">
        <v>1698</v>
      </c>
      <c r="B1700" s="7" t="s">
        <v>24</v>
      </c>
      <c r="C1700" s="3">
        <v>39979</v>
      </c>
      <c r="D1700" s="4" t="s">
        <v>629</v>
      </c>
      <c r="E1700" s="4" t="s">
        <v>170</v>
      </c>
      <c r="F1700" s="5" t="str">
        <f t="shared" si="260"/>
        <v>L</v>
      </c>
      <c r="G1700" s="6">
        <v>0.8930555555555556</v>
      </c>
      <c r="H1700" s="6">
        <v>0.90208333333333324</v>
      </c>
      <c r="I1700" s="85">
        <f t="shared" si="261"/>
        <v>12.999999999999794</v>
      </c>
      <c r="J1700" s="86">
        <f>I1700*Segmentos!$D$7*(AH1700%)*IF(ISNUMBER(AI1700),AI1700%,0)</f>
        <v>10639.199999999832</v>
      </c>
      <c r="K1700" s="86">
        <f>I1700*Segmentos!$D$7*(AL1700%)*IF(ISNUMBER(AM1700),AM1700%,0)</f>
        <v>34891.999999999447</v>
      </c>
      <c r="L1700" s="4"/>
      <c r="M1700" s="2">
        <v>0.45</v>
      </c>
      <c r="N1700" s="2">
        <v>0.9</v>
      </c>
      <c r="O1700" s="2">
        <v>52.3</v>
      </c>
      <c r="P1700" s="2">
        <v>34.2515</v>
      </c>
      <c r="Q1700" s="2">
        <v>0.06</v>
      </c>
      <c r="R1700" s="2">
        <v>0.7</v>
      </c>
      <c r="S1700" s="2">
        <v>7.7</v>
      </c>
      <c r="T1700" s="2">
        <v>0.71789999999999998</v>
      </c>
      <c r="U1700" s="2">
        <v>1.19</v>
      </c>
      <c r="V1700" s="2">
        <v>2.4</v>
      </c>
      <c r="W1700" s="2">
        <v>50.2</v>
      </c>
      <c r="X1700" s="2">
        <v>18.792200000000001</v>
      </c>
      <c r="Y1700" s="2">
        <v>0.66</v>
      </c>
      <c r="Z1700" s="2">
        <v>0.8</v>
      </c>
      <c r="AA1700" s="2">
        <v>78.900000000000006</v>
      </c>
      <c r="AB1700" s="2">
        <v>14.7415</v>
      </c>
      <c r="AC1700" s="2">
        <v>0</v>
      </c>
      <c r="AD1700" s="2">
        <v>0</v>
      </c>
      <c r="AE1700" s="8" t="s">
        <v>577</v>
      </c>
      <c r="AF1700" s="2">
        <v>0</v>
      </c>
      <c r="AG1700" s="20">
        <v>0.2</v>
      </c>
      <c r="AH1700" s="20">
        <v>0.6</v>
      </c>
      <c r="AI1700" s="20">
        <v>34.1</v>
      </c>
      <c r="AJ1700" s="20">
        <v>7.1913999999999998</v>
      </c>
      <c r="AK1700" s="18">
        <v>0.68</v>
      </c>
      <c r="AL1700" s="18">
        <v>1.1000000000000001</v>
      </c>
      <c r="AM1700" s="18">
        <v>61</v>
      </c>
      <c r="AN1700" s="18">
        <v>27.060099999999998</v>
      </c>
      <c r="AO1700" s="2">
        <v>0</v>
      </c>
      <c r="AP1700" s="2">
        <v>0</v>
      </c>
      <c r="AQ1700" s="8" t="s">
        <v>577</v>
      </c>
      <c r="AR1700" s="2">
        <v>0</v>
      </c>
      <c r="AS1700" s="2">
        <v>0.13</v>
      </c>
      <c r="AT1700" s="2">
        <v>0.5</v>
      </c>
      <c r="AU1700" s="2">
        <v>28.6</v>
      </c>
      <c r="AV1700" s="2">
        <v>2.1474000000000002</v>
      </c>
      <c r="AW1700" s="2">
        <v>1</v>
      </c>
      <c r="AX1700" s="2">
        <v>1</v>
      </c>
      <c r="AY1700" s="2">
        <v>100</v>
      </c>
      <c r="AZ1700" s="2">
        <v>21.771999999999998</v>
      </c>
      <c r="BA1700" s="2">
        <v>0.36</v>
      </c>
      <c r="BB1700" s="2">
        <v>1.2</v>
      </c>
      <c r="BC1700" s="2">
        <v>28.6</v>
      </c>
      <c r="BD1700" s="2">
        <v>10.3322</v>
      </c>
      <c r="BE1700" s="4" t="str">
        <f t="shared" si="262"/>
        <v>NO APLICA</v>
      </c>
      <c r="BF1700" s="4">
        <f t="shared" si="263"/>
        <v>0.44960000000000006</v>
      </c>
      <c r="BG1700">
        <f t="shared" si="264"/>
        <v>0</v>
      </c>
      <c r="BH1700">
        <f t="shared" si="265"/>
        <v>0.13</v>
      </c>
      <c r="BI1700">
        <f t="shared" si="266"/>
        <v>1</v>
      </c>
      <c r="BJ1700">
        <f t="shared" si="267"/>
        <v>0.68</v>
      </c>
      <c r="BK1700">
        <f t="shared" si="268"/>
        <v>0.2</v>
      </c>
      <c r="BL1700">
        <f t="shared" si="269"/>
        <v>611.9099999999903</v>
      </c>
    </row>
    <row r="1701" spans="1:64" x14ac:dyDescent="0.2">
      <c r="A1701" s="1">
        <v>1699</v>
      </c>
      <c r="B1701" s="7" t="s">
        <v>4</v>
      </c>
      <c r="C1701" s="3">
        <v>39979</v>
      </c>
      <c r="D1701" s="4" t="s">
        <v>3</v>
      </c>
      <c r="E1701" s="4" t="s">
        <v>165</v>
      </c>
      <c r="F1701" s="5" t="str">
        <f t="shared" si="260"/>
        <v>L</v>
      </c>
      <c r="G1701" s="6">
        <v>0.78125</v>
      </c>
      <c r="H1701" s="6">
        <v>0.87430555555555556</v>
      </c>
      <c r="I1701" s="85">
        <f t="shared" si="261"/>
        <v>134</v>
      </c>
      <c r="J1701" s="86">
        <f>I1701*Segmentos!$D$7*(AH1701%)*IF(ISNUMBER(AI1701),AI1701%,0)</f>
        <v>1485792</v>
      </c>
      <c r="K1701" s="86">
        <f>I1701*Segmentos!$D$7*(AL1701%)*IF(ISNUMBER(AM1701),AM1701%,0)</f>
        <v>2485324.8000000003</v>
      </c>
      <c r="L1701" s="4"/>
      <c r="M1701" s="2">
        <v>3.75</v>
      </c>
      <c r="N1701" s="2">
        <v>14.8</v>
      </c>
      <c r="O1701" s="2">
        <v>25.4</v>
      </c>
      <c r="P1701" s="2">
        <v>69.460800000000006</v>
      </c>
      <c r="Q1701" s="2">
        <v>4.3</v>
      </c>
      <c r="R1701" s="2">
        <v>16.399999999999999</v>
      </c>
      <c r="S1701" s="2">
        <v>26.3</v>
      </c>
      <c r="T1701" s="2">
        <v>13.289899999999999</v>
      </c>
      <c r="U1701" s="2">
        <v>5.48</v>
      </c>
      <c r="V1701" s="2">
        <v>17.899999999999999</v>
      </c>
      <c r="W1701" s="2">
        <v>30.6</v>
      </c>
      <c r="X1701" s="2">
        <v>21.290600000000001</v>
      </c>
      <c r="Y1701" s="2">
        <v>3.34</v>
      </c>
      <c r="Z1701" s="2">
        <v>14.6</v>
      </c>
      <c r="AA1701" s="2">
        <v>22.8</v>
      </c>
      <c r="AB1701" s="2">
        <v>18.2639</v>
      </c>
      <c r="AC1701" s="2">
        <v>2.73</v>
      </c>
      <c r="AD1701" s="2">
        <v>12.1</v>
      </c>
      <c r="AE1701" s="2">
        <v>22.5</v>
      </c>
      <c r="AF1701" s="2">
        <v>16.616199999999999</v>
      </c>
      <c r="AG1701" s="20">
        <v>2.76</v>
      </c>
      <c r="AH1701" s="20">
        <v>12.6</v>
      </c>
      <c r="AI1701" s="20">
        <v>22</v>
      </c>
      <c r="AJ1701" s="20">
        <v>24.264900000000001</v>
      </c>
      <c r="AK1701" s="18">
        <v>4.6399999999999997</v>
      </c>
      <c r="AL1701" s="18">
        <v>16.8</v>
      </c>
      <c r="AM1701" s="18">
        <v>27.6</v>
      </c>
      <c r="AN1701" s="18">
        <v>45.195799999999998</v>
      </c>
      <c r="AO1701" s="2">
        <v>1.71</v>
      </c>
      <c r="AP1701" s="2">
        <v>8.6999999999999993</v>
      </c>
      <c r="AQ1701" s="2">
        <v>19.7</v>
      </c>
      <c r="AR1701" s="2">
        <v>3.4586999999999999</v>
      </c>
      <c r="AS1701" s="2">
        <v>3.68</v>
      </c>
      <c r="AT1701" s="2">
        <v>11.8</v>
      </c>
      <c r="AU1701" s="2">
        <v>31.3</v>
      </c>
      <c r="AV1701" s="2">
        <v>15.0259</v>
      </c>
      <c r="AW1701" s="2">
        <v>4.0199999999999996</v>
      </c>
      <c r="AX1701" s="2">
        <v>17.5</v>
      </c>
      <c r="AY1701" s="2">
        <v>23</v>
      </c>
      <c r="AZ1701" s="2">
        <v>21.4116</v>
      </c>
      <c r="BA1701" s="2">
        <v>4.17</v>
      </c>
      <c r="BB1701" s="2">
        <v>16.2</v>
      </c>
      <c r="BC1701" s="2">
        <v>25.7</v>
      </c>
      <c r="BD1701" s="2">
        <v>29.564599999999999</v>
      </c>
      <c r="BE1701" s="4" t="str">
        <f t="shared" si="262"/>
        <v>ABURRIDO</v>
      </c>
      <c r="BF1701" s="4">
        <f t="shared" si="263"/>
        <v>3.6715999999999993</v>
      </c>
      <c r="BG1701">
        <f t="shared" si="264"/>
        <v>1.71</v>
      </c>
      <c r="BH1701">
        <f t="shared" si="265"/>
        <v>3.68</v>
      </c>
      <c r="BI1701">
        <f t="shared" si="266"/>
        <v>4.17</v>
      </c>
      <c r="BJ1701">
        <f t="shared" si="267"/>
        <v>4.6399999999999997</v>
      </c>
      <c r="BK1701">
        <f t="shared" si="268"/>
        <v>2.76</v>
      </c>
      <c r="BL1701">
        <f t="shared" si="269"/>
        <v>50373.279999999999</v>
      </c>
    </row>
    <row r="1702" spans="1:64" x14ac:dyDescent="0.2">
      <c r="A1702" s="1">
        <v>1700</v>
      </c>
      <c r="B1702" s="7" t="s">
        <v>15</v>
      </c>
      <c r="C1702" s="3">
        <v>39980</v>
      </c>
      <c r="D1702" s="4" t="s">
        <v>626</v>
      </c>
      <c r="E1702" s="4" t="s">
        <v>164</v>
      </c>
      <c r="F1702" s="5" t="str">
        <f t="shared" si="260"/>
        <v>M</v>
      </c>
      <c r="G1702" s="6">
        <v>0.875</v>
      </c>
      <c r="H1702" s="6">
        <v>0.9145833333333333</v>
      </c>
      <c r="I1702" s="85">
        <f t="shared" si="261"/>
        <v>56.999999999999957</v>
      </c>
      <c r="J1702" s="86">
        <f>I1702*Segmentos!$D$7*(AH1702%)*IF(ISNUMBER(AI1702),AI1702%,0)</f>
        <v>1802545.1999999983</v>
      </c>
      <c r="K1702" s="86">
        <f>I1702*Segmentos!$D$7*(AL1702%)*IF(ISNUMBER(AM1702),AM1702%,0)</f>
        <v>2561123.9999999977</v>
      </c>
      <c r="L1702" s="4"/>
      <c r="M1702" s="2">
        <v>9.65</v>
      </c>
      <c r="N1702" s="2">
        <v>22.8</v>
      </c>
      <c r="O1702" s="2">
        <v>42.4</v>
      </c>
      <c r="P1702" s="2">
        <v>86.3005</v>
      </c>
      <c r="Q1702" s="2">
        <v>4.01</v>
      </c>
      <c r="R1702" s="2">
        <v>12.3</v>
      </c>
      <c r="S1702" s="2">
        <v>32.700000000000003</v>
      </c>
      <c r="T1702" s="2">
        <v>5.9791999999999996</v>
      </c>
      <c r="U1702" s="2">
        <v>8.6</v>
      </c>
      <c r="V1702" s="2">
        <v>18.399999999999999</v>
      </c>
      <c r="W1702" s="2">
        <v>46.9</v>
      </c>
      <c r="X1702" s="2">
        <v>16.118099999999998</v>
      </c>
      <c r="Y1702" s="2">
        <v>9.36</v>
      </c>
      <c r="Z1702" s="2">
        <v>26.3</v>
      </c>
      <c r="AA1702" s="2">
        <v>35.6</v>
      </c>
      <c r="AB1702" s="2">
        <v>24.7119</v>
      </c>
      <c r="AC1702" s="2">
        <v>13.46</v>
      </c>
      <c r="AD1702" s="2">
        <v>27.7</v>
      </c>
      <c r="AE1702" s="2">
        <v>48.6</v>
      </c>
      <c r="AF1702" s="2">
        <v>39.491399999999999</v>
      </c>
      <c r="AG1702" s="20">
        <v>7.91</v>
      </c>
      <c r="AH1702" s="20">
        <v>21.9</v>
      </c>
      <c r="AI1702" s="20">
        <v>36.1</v>
      </c>
      <c r="AJ1702" s="20">
        <v>33.523600000000002</v>
      </c>
      <c r="AK1702" s="18">
        <v>11.23</v>
      </c>
      <c r="AL1702" s="18">
        <v>23.5</v>
      </c>
      <c r="AM1702" s="18">
        <v>47.8</v>
      </c>
      <c r="AN1702" s="18">
        <v>52.776899999999998</v>
      </c>
      <c r="AO1702" s="2">
        <v>6.9</v>
      </c>
      <c r="AP1702" s="2">
        <v>17.5</v>
      </c>
      <c r="AQ1702" s="2">
        <v>39.299999999999997</v>
      </c>
      <c r="AR1702" s="2">
        <v>6.7350000000000003</v>
      </c>
      <c r="AS1702" s="2">
        <v>6.95</v>
      </c>
      <c r="AT1702" s="2">
        <v>15</v>
      </c>
      <c r="AU1702" s="2">
        <v>46.2</v>
      </c>
      <c r="AV1702" s="2">
        <v>13.675700000000001</v>
      </c>
      <c r="AW1702" s="2">
        <v>10.83</v>
      </c>
      <c r="AX1702" s="2">
        <v>26.1</v>
      </c>
      <c r="AY1702" s="2">
        <v>41.5</v>
      </c>
      <c r="AZ1702" s="2">
        <v>27.830200000000001</v>
      </c>
      <c r="BA1702" s="2">
        <v>11.12</v>
      </c>
      <c r="BB1702" s="2">
        <v>26.2</v>
      </c>
      <c r="BC1702" s="2">
        <v>42.5</v>
      </c>
      <c r="BD1702" s="2">
        <v>38.059600000000003</v>
      </c>
      <c r="BE1702" s="4" t="str">
        <f t="shared" si="262"/>
        <v>NO APLICA</v>
      </c>
      <c r="BF1702" s="4">
        <f t="shared" si="263"/>
        <v>8.7864000000000004</v>
      </c>
      <c r="BG1702">
        <f t="shared" si="264"/>
        <v>6.9</v>
      </c>
      <c r="BH1702">
        <f t="shared" si="265"/>
        <v>6.95</v>
      </c>
      <c r="BI1702">
        <f t="shared" si="266"/>
        <v>11.12</v>
      </c>
      <c r="BJ1702">
        <f t="shared" si="267"/>
        <v>11.23</v>
      </c>
      <c r="BK1702">
        <f t="shared" si="268"/>
        <v>7.91</v>
      </c>
      <c r="BL1702">
        <f t="shared" si="269"/>
        <v>55103.039999999957</v>
      </c>
    </row>
    <row r="1703" spans="1:64" x14ac:dyDescent="0.2">
      <c r="A1703" s="1">
        <v>1701</v>
      </c>
      <c r="B1703" s="7" t="s">
        <v>40</v>
      </c>
      <c r="C1703" s="3">
        <v>39980</v>
      </c>
      <c r="D1703" s="4" t="s">
        <v>629</v>
      </c>
      <c r="E1703" s="4" t="s">
        <v>169</v>
      </c>
      <c r="F1703" s="5" t="str">
        <f t="shared" si="260"/>
        <v>M</v>
      </c>
      <c r="G1703" s="6">
        <v>0.91736111111111107</v>
      </c>
      <c r="H1703" s="6">
        <v>0.94930555555555562</v>
      </c>
      <c r="I1703" s="85">
        <f t="shared" si="261"/>
        <v>46.000000000000156</v>
      </c>
      <c r="J1703" s="86">
        <f>I1703*Segmentos!$D$7*(AH1703%)*IF(ISNUMBER(AI1703),AI1703%,0)</f>
        <v>123224.80000000045</v>
      </c>
      <c r="K1703" s="86">
        <f>I1703*Segmentos!$D$7*(AL1703%)*IF(ISNUMBER(AM1703),AM1703%,0)</f>
        <v>90896.00000000032</v>
      </c>
      <c r="L1703" s="4" t="s">
        <v>405</v>
      </c>
      <c r="M1703" s="2">
        <v>0.57999999999999996</v>
      </c>
      <c r="N1703" s="2">
        <v>3.1</v>
      </c>
      <c r="O1703" s="2">
        <v>18.5</v>
      </c>
      <c r="P1703" s="2">
        <v>76.444900000000004</v>
      </c>
      <c r="Q1703" s="2">
        <v>0.18</v>
      </c>
      <c r="R1703" s="2">
        <v>0.6</v>
      </c>
      <c r="S1703" s="2">
        <v>30.1</v>
      </c>
      <c r="T1703" s="2">
        <v>4.0328999999999997</v>
      </c>
      <c r="U1703" s="2">
        <v>0.11</v>
      </c>
      <c r="V1703" s="2">
        <v>2.2999999999999998</v>
      </c>
      <c r="W1703" s="2">
        <v>4.8</v>
      </c>
      <c r="X1703" s="2">
        <v>3.0320999999999998</v>
      </c>
      <c r="Y1703" s="2">
        <v>1.4</v>
      </c>
      <c r="Z1703" s="2">
        <v>5.9</v>
      </c>
      <c r="AA1703" s="2">
        <v>24</v>
      </c>
      <c r="AB1703" s="2">
        <v>54.859000000000002</v>
      </c>
      <c r="AC1703" s="2">
        <v>0.33</v>
      </c>
      <c r="AD1703" s="2">
        <v>2.5</v>
      </c>
      <c r="AE1703" s="2">
        <v>13.5</v>
      </c>
      <c r="AF1703" s="2">
        <v>14.521000000000001</v>
      </c>
      <c r="AG1703" s="20">
        <v>0.68</v>
      </c>
      <c r="AH1703" s="20">
        <v>3.7</v>
      </c>
      <c r="AI1703" s="20">
        <v>18.100000000000001</v>
      </c>
      <c r="AJ1703" s="20">
        <v>42.668799999999997</v>
      </c>
      <c r="AK1703" s="18">
        <v>0.48</v>
      </c>
      <c r="AL1703" s="18">
        <v>2.6</v>
      </c>
      <c r="AM1703" s="18">
        <v>19</v>
      </c>
      <c r="AN1703" s="18">
        <v>33.7761</v>
      </c>
      <c r="AO1703" s="2">
        <v>0.38</v>
      </c>
      <c r="AP1703" s="2">
        <v>1.3</v>
      </c>
      <c r="AQ1703" s="2">
        <v>28.3</v>
      </c>
      <c r="AR1703" s="2">
        <v>5.4663000000000004</v>
      </c>
      <c r="AS1703" s="2">
        <v>0.71</v>
      </c>
      <c r="AT1703" s="2">
        <v>2.7</v>
      </c>
      <c r="AU1703" s="2">
        <v>26.5</v>
      </c>
      <c r="AV1703" s="2">
        <v>20.738499999999998</v>
      </c>
      <c r="AW1703" s="2">
        <v>0.43</v>
      </c>
      <c r="AX1703" s="2">
        <v>2.8</v>
      </c>
      <c r="AY1703" s="2">
        <v>15.7</v>
      </c>
      <c r="AZ1703" s="2">
        <v>16.461400000000001</v>
      </c>
      <c r="BA1703" s="2">
        <v>0.67</v>
      </c>
      <c r="BB1703" s="2">
        <v>4.0999999999999996</v>
      </c>
      <c r="BC1703" s="2">
        <v>16</v>
      </c>
      <c r="BD1703" s="2">
        <v>33.778799999999997</v>
      </c>
      <c r="BE1703" s="4" t="str">
        <f t="shared" si="262"/>
        <v>NO APLICA</v>
      </c>
      <c r="BF1703" s="4">
        <f t="shared" si="263"/>
        <v>0.63500000000000001</v>
      </c>
      <c r="BG1703">
        <f t="shared" si="264"/>
        <v>0.38</v>
      </c>
      <c r="BH1703">
        <f t="shared" si="265"/>
        <v>0.71</v>
      </c>
      <c r="BI1703">
        <f t="shared" si="266"/>
        <v>0.67</v>
      </c>
      <c r="BJ1703">
        <f t="shared" si="267"/>
        <v>0.48</v>
      </c>
      <c r="BK1703">
        <f t="shared" si="268"/>
        <v>0.68</v>
      </c>
      <c r="BL1703">
        <f t="shared" si="269"/>
        <v>2638.100000000009</v>
      </c>
    </row>
    <row r="1704" spans="1:64" x14ac:dyDescent="0.2">
      <c r="A1704" s="1">
        <v>1702</v>
      </c>
      <c r="B1704" s="7" t="s">
        <v>5</v>
      </c>
      <c r="C1704" s="3">
        <v>39980</v>
      </c>
      <c r="D1704" s="4" t="s">
        <v>3</v>
      </c>
      <c r="E1704" s="4" t="s">
        <v>164</v>
      </c>
      <c r="F1704" s="5" t="str">
        <f t="shared" si="260"/>
        <v>M</v>
      </c>
      <c r="G1704" s="6">
        <v>0.87430555555555556</v>
      </c>
      <c r="H1704" s="6">
        <v>0.91805555555555562</v>
      </c>
      <c r="I1704" s="85">
        <f t="shared" si="261"/>
        <v>63.000000000000099</v>
      </c>
      <c r="J1704" s="86">
        <f>I1704*Segmentos!$D$7*(AH1704%)*IF(ISNUMBER(AI1704),AI1704%,0)</f>
        <v>1499400.0000000023</v>
      </c>
      <c r="K1704" s="86">
        <f>I1704*Segmentos!$D$7*(AL1704%)*IF(ISNUMBER(AM1704),AM1704%,0)</f>
        <v>1368738.0000000021</v>
      </c>
      <c r="L1704" s="4"/>
      <c r="M1704" s="2">
        <v>5.69</v>
      </c>
      <c r="N1704" s="2">
        <v>16.399999999999999</v>
      </c>
      <c r="O1704" s="2">
        <v>34.799999999999997</v>
      </c>
      <c r="P1704" s="2">
        <v>81.430400000000006</v>
      </c>
      <c r="Q1704" s="2">
        <v>2.73</v>
      </c>
      <c r="R1704" s="2">
        <v>9.6999999999999993</v>
      </c>
      <c r="S1704" s="2">
        <v>28.2</v>
      </c>
      <c r="T1704" s="2">
        <v>6.5129000000000001</v>
      </c>
      <c r="U1704" s="2">
        <v>6.17</v>
      </c>
      <c r="V1704" s="2">
        <v>17.600000000000001</v>
      </c>
      <c r="W1704" s="2">
        <v>35.1</v>
      </c>
      <c r="X1704" s="2">
        <v>18.489899999999999</v>
      </c>
      <c r="Y1704" s="2">
        <v>6.74</v>
      </c>
      <c r="Z1704" s="2">
        <v>19.3</v>
      </c>
      <c r="AA1704" s="2">
        <v>34.9</v>
      </c>
      <c r="AB1704" s="2">
        <v>28.465199999999999</v>
      </c>
      <c r="AC1704" s="2">
        <v>5.96</v>
      </c>
      <c r="AD1704" s="2">
        <v>16.399999999999999</v>
      </c>
      <c r="AE1704" s="2">
        <v>36.299999999999997</v>
      </c>
      <c r="AF1704" s="2">
        <v>27.962499999999999</v>
      </c>
      <c r="AG1704" s="20">
        <v>5.96</v>
      </c>
      <c r="AH1704" s="20">
        <v>17.5</v>
      </c>
      <c r="AI1704" s="20">
        <v>34</v>
      </c>
      <c r="AJ1704" s="20">
        <v>40.456000000000003</v>
      </c>
      <c r="AK1704" s="18">
        <v>5.45</v>
      </c>
      <c r="AL1704" s="18">
        <v>15.3</v>
      </c>
      <c r="AM1704" s="18">
        <v>35.5</v>
      </c>
      <c r="AN1704" s="18">
        <v>40.974400000000003</v>
      </c>
      <c r="AO1704" s="2">
        <v>5.13</v>
      </c>
      <c r="AP1704" s="2">
        <v>15.2</v>
      </c>
      <c r="AQ1704" s="2">
        <v>33.799999999999997</v>
      </c>
      <c r="AR1704" s="2">
        <v>8.0122</v>
      </c>
      <c r="AS1704" s="2">
        <v>4.09</v>
      </c>
      <c r="AT1704" s="2">
        <v>12.5</v>
      </c>
      <c r="AU1704" s="2">
        <v>32.799999999999997</v>
      </c>
      <c r="AV1704" s="2">
        <v>12.8743</v>
      </c>
      <c r="AW1704" s="2">
        <v>7.07</v>
      </c>
      <c r="AX1704" s="2">
        <v>19.2</v>
      </c>
      <c r="AY1704" s="2">
        <v>36.9</v>
      </c>
      <c r="AZ1704" s="2">
        <v>29.086500000000001</v>
      </c>
      <c r="BA1704" s="2">
        <v>5.74</v>
      </c>
      <c r="BB1704" s="2">
        <v>16.899999999999999</v>
      </c>
      <c r="BC1704" s="2">
        <v>34</v>
      </c>
      <c r="BD1704" s="2">
        <v>31.4574</v>
      </c>
      <c r="BE1704" s="4" t="str">
        <f t="shared" si="262"/>
        <v>NO APLICA</v>
      </c>
      <c r="BF1704" s="4">
        <f t="shared" si="263"/>
        <v>5.4008000000000003</v>
      </c>
      <c r="BG1704">
        <f t="shared" si="264"/>
        <v>5.13</v>
      </c>
      <c r="BH1704">
        <f t="shared" si="265"/>
        <v>4.09</v>
      </c>
      <c r="BI1704">
        <f t="shared" si="266"/>
        <v>7.07</v>
      </c>
      <c r="BJ1704">
        <f t="shared" si="267"/>
        <v>5.45</v>
      </c>
      <c r="BK1704">
        <f t="shared" si="268"/>
        <v>5.96</v>
      </c>
      <c r="BL1704">
        <f t="shared" si="269"/>
        <v>35955.360000000052</v>
      </c>
    </row>
    <row r="1705" spans="1:64" x14ac:dyDescent="0.2">
      <c r="A1705" s="1">
        <v>1703</v>
      </c>
      <c r="B1705" s="7" t="s">
        <v>49</v>
      </c>
      <c r="C1705" s="3">
        <v>39980</v>
      </c>
      <c r="D1705" s="4" t="s">
        <v>628</v>
      </c>
      <c r="E1705" s="4" t="s">
        <v>168</v>
      </c>
      <c r="F1705" s="5" t="str">
        <f t="shared" si="260"/>
        <v>M</v>
      </c>
      <c r="G1705" s="6">
        <v>0.9159722222222223</v>
      </c>
      <c r="H1705" s="6">
        <v>0.98611111111111116</v>
      </c>
      <c r="I1705" s="85">
        <f t="shared" si="261"/>
        <v>100.99999999999996</v>
      </c>
      <c r="J1705" s="86">
        <f>I1705*Segmentos!$D$7*(AH1705%)*IF(ISNUMBER(AI1705),AI1705%,0)</f>
        <v>579659.19999999984</v>
      </c>
      <c r="K1705" s="86">
        <f>I1705*Segmentos!$D$7*(AL1705%)*IF(ISNUMBER(AM1705),AM1705%,0)</f>
        <v>269912.39999999991</v>
      </c>
      <c r="L1705" s="4" t="s">
        <v>406</v>
      </c>
      <c r="M1705" s="2">
        <v>1.04</v>
      </c>
      <c r="N1705" s="2">
        <v>5.9</v>
      </c>
      <c r="O1705" s="2">
        <v>17.5</v>
      </c>
      <c r="P1705" s="2">
        <v>89.273600000000002</v>
      </c>
      <c r="Q1705" s="2">
        <v>0.28999999999999998</v>
      </c>
      <c r="R1705" s="2">
        <v>3.8</v>
      </c>
      <c r="S1705" s="2">
        <v>7.6</v>
      </c>
      <c r="T1705" s="2">
        <v>4.1844999999999999</v>
      </c>
      <c r="U1705" s="2">
        <v>1</v>
      </c>
      <c r="V1705" s="2">
        <v>5.5</v>
      </c>
      <c r="W1705" s="2">
        <v>18.3</v>
      </c>
      <c r="X1705" s="2">
        <v>18.1066</v>
      </c>
      <c r="Y1705" s="2">
        <v>1.3</v>
      </c>
      <c r="Z1705" s="2">
        <v>8.1</v>
      </c>
      <c r="AA1705" s="2">
        <v>16.100000000000001</v>
      </c>
      <c r="AB1705" s="2">
        <v>33.077599999999997</v>
      </c>
      <c r="AC1705" s="2">
        <v>1.2</v>
      </c>
      <c r="AD1705" s="2">
        <v>5.4</v>
      </c>
      <c r="AE1705" s="2">
        <v>22.4</v>
      </c>
      <c r="AF1705" s="2">
        <v>33.904899999999998</v>
      </c>
      <c r="AG1705" s="20">
        <v>1.44</v>
      </c>
      <c r="AH1705" s="20">
        <v>6.8</v>
      </c>
      <c r="AI1705" s="20">
        <v>21.1</v>
      </c>
      <c r="AJ1705" s="20">
        <v>58.896500000000003</v>
      </c>
      <c r="AK1705" s="18">
        <v>0.67</v>
      </c>
      <c r="AL1705" s="18">
        <v>5.0999999999999996</v>
      </c>
      <c r="AM1705" s="18">
        <v>13.1</v>
      </c>
      <c r="AN1705" s="18">
        <v>30.377099999999999</v>
      </c>
      <c r="AO1705" s="2">
        <v>0.92</v>
      </c>
      <c r="AP1705" s="2">
        <v>3.2</v>
      </c>
      <c r="AQ1705" s="2">
        <v>28.7</v>
      </c>
      <c r="AR1705" s="2">
        <v>8.6974</v>
      </c>
      <c r="AS1705" s="2">
        <v>0.86</v>
      </c>
      <c r="AT1705" s="2">
        <v>4.4000000000000004</v>
      </c>
      <c r="AU1705" s="2">
        <v>19.5</v>
      </c>
      <c r="AV1705" s="2">
        <v>16.2744</v>
      </c>
      <c r="AW1705" s="2">
        <v>1.24</v>
      </c>
      <c r="AX1705" s="2">
        <v>5.5</v>
      </c>
      <c r="AY1705" s="2">
        <v>22.8</v>
      </c>
      <c r="AZ1705" s="2">
        <v>30.778300000000002</v>
      </c>
      <c r="BA1705" s="2">
        <v>1.02</v>
      </c>
      <c r="BB1705" s="2">
        <v>8</v>
      </c>
      <c r="BC1705" s="2">
        <v>12.8</v>
      </c>
      <c r="BD1705" s="2">
        <v>33.523499999999999</v>
      </c>
      <c r="BE1705" s="4" t="str">
        <f t="shared" si="262"/>
        <v>ABURRIDO</v>
      </c>
      <c r="BF1705" s="4">
        <f t="shared" si="263"/>
        <v>1.0036</v>
      </c>
      <c r="BG1705">
        <f t="shared" si="264"/>
        <v>0.92</v>
      </c>
      <c r="BH1705">
        <f t="shared" si="265"/>
        <v>0.86</v>
      </c>
      <c r="BI1705">
        <f t="shared" si="266"/>
        <v>1.24</v>
      </c>
      <c r="BJ1705">
        <f t="shared" si="267"/>
        <v>0.67</v>
      </c>
      <c r="BK1705">
        <f t="shared" si="268"/>
        <v>1.44</v>
      </c>
      <c r="BL1705">
        <f t="shared" si="269"/>
        <v>10428.249999999996</v>
      </c>
    </row>
    <row r="1706" spans="1:64" x14ac:dyDescent="0.2">
      <c r="A1706" s="1">
        <v>1704</v>
      </c>
      <c r="B1706" s="7" t="s">
        <v>18</v>
      </c>
      <c r="C1706" s="3">
        <v>39980</v>
      </c>
      <c r="D1706" s="4" t="s">
        <v>17</v>
      </c>
      <c r="E1706" s="4" t="s">
        <v>168</v>
      </c>
      <c r="F1706" s="5" t="str">
        <f t="shared" si="260"/>
        <v>M</v>
      </c>
      <c r="G1706" s="6">
        <v>0.83333333333333337</v>
      </c>
      <c r="H1706" s="6">
        <v>0.91527777777777775</v>
      </c>
      <c r="I1706" s="85">
        <f t="shared" si="261"/>
        <v>117.9999999999999</v>
      </c>
      <c r="J1706" s="86">
        <f>I1706*Segmentos!$D$7*(AH1706%)*IF(ISNUMBER(AI1706),AI1706%,0)</f>
        <v>330211.19999999972</v>
      </c>
      <c r="K1706" s="86">
        <f>I1706*Segmentos!$D$7*(AL1706%)*IF(ISNUMBER(AM1706),AM1706%,0)</f>
        <v>495411.19999999955</v>
      </c>
      <c r="L1706" s="4" t="s">
        <v>355</v>
      </c>
      <c r="M1706" s="2">
        <v>0.89</v>
      </c>
      <c r="N1706" s="2">
        <v>3.3</v>
      </c>
      <c r="O1706" s="2">
        <v>27.2</v>
      </c>
      <c r="P1706" s="2">
        <v>89.491699999999994</v>
      </c>
      <c r="Q1706" s="2">
        <v>0</v>
      </c>
      <c r="R1706" s="2">
        <v>0</v>
      </c>
      <c r="S1706" s="8" t="s">
        <v>577</v>
      </c>
      <c r="T1706" s="2">
        <v>0</v>
      </c>
      <c r="U1706" s="2">
        <v>0.03</v>
      </c>
      <c r="V1706" s="2">
        <v>1</v>
      </c>
      <c r="W1706" s="2">
        <v>3.1</v>
      </c>
      <c r="X1706" s="2">
        <v>0.65039999999999998</v>
      </c>
      <c r="Y1706" s="2">
        <v>0.67</v>
      </c>
      <c r="Z1706" s="2">
        <v>2.2999999999999998</v>
      </c>
      <c r="AA1706" s="2">
        <v>29.8</v>
      </c>
      <c r="AB1706" s="2">
        <v>20.058800000000002</v>
      </c>
      <c r="AC1706" s="2">
        <v>2.08</v>
      </c>
      <c r="AD1706" s="2">
        <v>7.3</v>
      </c>
      <c r="AE1706" s="2">
        <v>28.5</v>
      </c>
      <c r="AF1706" s="2">
        <v>68.782600000000002</v>
      </c>
      <c r="AG1706" s="20">
        <v>0.7</v>
      </c>
      <c r="AH1706" s="20">
        <v>3.3</v>
      </c>
      <c r="AI1706" s="20">
        <v>21.2</v>
      </c>
      <c r="AJ1706" s="20">
        <v>33.648000000000003</v>
      </c>
      <c r="AK1706" s="18">
        <v>1.05</v>
      </c>
      <c r="AL1706" s="18">
        <v>3.2</v>
      </c>
      <c r="AM1706" s="18">
        <v>32.799999999999997</v>
      </c>
      <c r="AN1706" s="18">
        <v>55.843699999999998</v>
      </c>
      <c r="AO1706" s="2">
        <v>0.01</v>
      </c>
      <c r="AP1706" s="2">
        <v>0.7</v>
      </c>
      <c r="AQ1706" s="2">
        <v>1.7</v>
      </c>
      <c r="AR1706" s="2">
        <v>0.13420000000000001</v>
      </c>
      <c r="AS1706" s="2">
        <v>0.14000000000000001</v>
      </c>
      <c r="AT1706" s="2">
        <v>0.6</v>
      </c>
      <c r="AU1706" s="2">
        <v>25.6</v>
      </c>
      <c r="AV1706" s="2">
        <v>3.2231999999999998</v>
      </c>
      <c r="AW1706" s="2">
        <v>1.01</v>
      </c>
      <c r="AX1706" s="2">
        <v>3.1</v>
      </c>
      <c r="AY1706" s="2">
        <v>33.200000000000003</v>
      </c>
      <c r="AZ1706" s="2">
        <v>29.378499999999999</v>
      </c>
      <c r="BA1706" s="2">
        <v>1.47</v>
      </c>
      <c r="BB1706" s="2">
        <v>5.7</v>
      </c>
      <c r="BC1706" s="2">
        <v>25.8</v>
      </c>
      <c r="BD1706" s="2">
        <v>56.755800000000001</v>
      </c>
      <c r="BE1706" s="4" t="str">
        <f t="shared" si="262"/>
        <v>ABURRIDO</v>
      </c>
      <c r="BF1706" s="4">
        <f t="shared" si="263"/>
        <v>0.67999999999999994</v>
      </c>
      <c r="BG1706">
        <f t="shared" si="264"/>
        <v>0.01</v>
      </c>
      <c r="BH1706">
        <f t="shared" si="265"/>
        <v>0.14000000000000001</v>
      </c>
      <c r="BI1706">
        <f t="shared" si="266"/>
        <v>1.47</v>
      </c>
      <c r="BJ1706">
        <f t="shared" si="267"/>
        <v>1.05</v>
      </c>
      <c r="BK1706">
        <f t="shared" si="268"/>
        <v>0.7</v>
      </c>
      <c r="BL1706">
        <f t="shared" si="269"/>
        <v>10591.679999999989</v>
      </c>
    </row>
    <row r="1707" spans="1:64" x14ac:dyDescent="0.2">
      <c r="A1707" s="1">
        <v>1705</v>
      </c>
      <c r="B1707" s="7" t="s">
        <v>9</v>
      </c>
      <c r="C1707" s="3">
        <v>39980</v>
      </c>
      <c r="D1707" s="4" t="s">
        <v>8</v>
      </c>
      <c r="E1707" s="4" t="s">
        <v>168</v>
      </c>
      <c r="F1707" s="5" t="str">
        <f t="shared" si="260"/>
        <v>M</v>
      </c>
      <c r="G1707" s="6">
        <v>0.79722222222222217</v>
      </c>
      <c r="H1707" s="6">
        <v>0.87291666666666667</v>
      </c>
      <c r="I1707" s="85">
        <f t="shared" si="261"/>
        <v>109.00000000000009</v>
      </c>
      <c r="J1707" s="86">
        <f>I1707*Segmentos!$D$7*(AH1707%)*IF(ISNUMBER(AI1707),AI1707%,0)</f>
        <v>2057048.0000000021</v>
      </c>
      <c r="K1707" s="86">
        <f>I1707*Segmentos!$D$7*(AL1707%)*IF(ISNUMBER(AM1707),AM1707%,0)</f>
        <v>1814326.8000000019</v>
      </c>
      <c r="L1707" s="4" t="s">
        <v>404</v>
      </c>
      <c r="M1707" s="2">
        <v>4.42</v>
      </c>
      <c r="N1707" s="2">
        <v>14.1</v>
      </c>
      <c r="O1707" s="2">
        <v>31.2</v>
      </c>
      <c r="P1707" s="2">
        <v>88.355599999999995</v>
      </c>
      <c r="Q1707" s="2">
        <v>1.44</v>
      </c>
      <c r="R1707" s="2">
        <v>5.8</v>
      </c>
      <c r="S1707" s="2">
        <v>24.6</v>
      </c>
      <c r="T1707" s="2">
        <v>4.7904999999999998</v>
      </c>
      <c r="U1707" s="2">
        <v>1.92</v>
      </c>
      <c r="V1707" s="2">
        <v>9</v>
      </c>
      <c r="W1707" s="2">
        <v>21.3</v>
      </c>
      <c r="X1707" s="2">
        <v>8.0426000000000002</v>
      </c>
      <c r="Y1707" s="2">
        <v>4.66</v>
      </c>
      <c r="Z1707" s="2">
        <v>15.9</v>
      </c>
      <c r="AA1707" s="2">
        <v>29.3</v>
      </c>
      <c r="AB1707" s="2">
        <v>27.530999999999999</v>
      </c>
      <c r="AC1707" s="2">
        <v>7.31</v>
      </c>
      <c r="AD1707" s="2">
        <v>20.100000000000001</v>
      </c>
      <c r="AE1707" s="2">
        <v>36.5</v>
      </c>
      <c r="AF1707" s="2">
        <v>47.991599999999998</v>
      </c>
      <c r="AG1707" s="20">
        <v>4.72</v>
      </c>
      <c r="AH1707" s="20">
        <v>14</v>
      </c>
      <c r="AI1707" s="20">
        <v>33.700000000000003</v>
      </c>
      <c r="AJ1707" s="20">
        <v>44.726500000000001</v>
      </c>
      <c r="AK1707" s="18">
        <v>4.1500000000000004</v>
      </c>
      <c r="AL1707" s="18">
        <v>14.3</v>
      </c>
      <c r="AM1707" s="18">
        <v>29.1</v>
      </c>
      <c r="AN1707" s="18">
        <v>43.628999999999998</v>
      </c>
      <c r="AO1707" s="2">
        <v>1.82</v>
      </c>
      <c r="AP1707" s="2">
        <v>4.9000000000000004</v>
      </c>
      <c r="AQ1707" s="2">
        <v>37</v>
      </c>
      <c r="AR1707" s="2">
        <v>3.9658000000000002</v>
      </c>
      <c r="AS1707" s="2">
        <v>2.33</v>
      </c>
      <c r="AT1707" s="2">
        <v>8.3000000000000007</v>
      </c>
      <c r="AU1707" s="2">
        <v>28</v>
      </c>
      <c r="AV1707" s="2">
        <v>10.2478</v>
      </c>
      <c r="AW1707" s="2">
        <v>5.79</v>
      </c>
      <c r="AX1707" s="2">
        <v>17.3</v>
      </c>
      <c r="AY1707" s="2">
        <v>33.5</v>
      </c>
      <c r="AZ1707" s="2">
        <v>33.261800000000001</v>
      </c>
      <c r="BA1707" s="2">
        <v>5.34</v>
      </c>
      <c r="BB1707" s="2">
        <v>17.8</v>
      </c>
      <c r="BC1707" s="2">
        <v>30</v>
      </c>
      <c r="BD1707" s="2">
        <v>40.880200000000002</v>
      </c>
      <c r="BE1707" s="4" t="str">
        <f t="shared" si="262"/>
        <v>ABURRIDO</v>
      </c>
      <c r="BF1707" s="4">
        <f t="shared" si="263"/>
        <v>3.7266000000000004</v>
      </c>
      <c r="BG1707">
        <f t="shared" si="264"/>
        <v>1.82</v>
      </c>
      <c r="BH1707">
        <f t="shared" si="265"/>
        <v>2.33</v>
      </c>
      <c r="BI1707">
        <f t="shared" si="266"/>
        <v>5.79</v>
      </c>
      <c r="BJ1707">
        <f t="shared" si="267"/>
        <v>4.1500000000000004</v>
      </c>
      <c r="BK1707">
        <f t="shared" si="268"/>
        <v>4.72</v>
      </c>
      <c r="BL1707">
        <f t="shared" si="269"/>
        <v>47951.280000000035</v>
      </c>
    </row>
    <row r="1708" spans="1:64" x14ac:dyDescent="0.2">
      <c r="A1708" s="1">
        <v>1706</v>
      </c>
      <c r="B1708" s="7" t="s">
        <v>1</v>
      </c>
      <c r="C1708" s="3">
        <v>39980</v>
      </c>
      <c r="D1708" s="4" t="s">
        <v>627</v>
      </c>
      <c r="E1708" s="4" t="s">
        <v>163</v>
      </c>
      <c r="F1708" s="5" t="str">
        <f t="shared" si="260"/>
        <v>M</v>
      </c>
      <c r="G1708" s="6">
        <v>0.8534722222222223</v>
      </c>
      <c r="H1708" s="6">
        <v>0.8833333333333333</v>
      </c>
      <c r="I1708" s="85">
        <f t="shared" si="261"/>
        <v>42.999999999999844</v>
      </c>
      <c r="J1708" s="86">
        <f>I1708*Segmentos!$D$7*(AH1708%)*IF(ISNUMBER(AI1708),AI1708%,0)</f>
        <v>644982.79999999772</v>
      </c>
      <c r="K1708" s="86">
        <f>I1708*Segmentos!$D$7*(AL1708%)*IF(ISNUMBER(AM1708),AM1708%,0)</f>
        <v>1043472.3999999963</v>
      </c>
      <c r="L1708" s="4"/>
      <c r="M1708" s="2">
        <v>4.97</v>
      </c>
      <c r="N1708" s="2">
        <v>9.1</v>
      </c>
      <c r="O1708" s="2">
        <v>54.8</v>
      </c>
      <c r="P1708" s="2">
        <v>80.610200000000006</v>
      </c>
      <c r="Q1708" s="2">
        <v>3.96</v>
      </c>
      <c r="R1708" s="2">
        <v>7.1</v>
      </c>
      <c r="S1708" s="2">
        <v>55.5</v>
      </c>
      <c r="T1708" s="2">
        <v>10.722300000000001</v>
      </c>
      <c r="U1708" s="2">
        <v>6.12</v>
      </c>
      <c r="V1708" s="2">
        <v>10.9</v>
      </c>
      <c r="W1708" s="2">
        <v>56</v>
      </c>
      <c r="X1708" s="2">
        <v>20.800599999999999</v>
      </c>
      <c r="Y1708" s="2">
        <v>4.78</v>
      </c>
      <c r="Z1708" s="2">
        <v>8.3000000000000007</v>
      </c>
      <c r="AA1708" s="2">
        <v>58</v>
      </c>
      <c r="AB1708" s="2">
        <v>22.8979</v>
      </c>
      <c r="AC1708" s="2">
        <v>4.92</v>
      </c>
      <c r="AD1708" s="2">
        <v>9.6</v>
      </c>
      <c r="AE1708" s="2">
        <v>51.3</v>
      </c>
      <c r="AF1708" s="2">
        <v>26.189399999999999</v>
      </c>
      <c r="AG1708" s="20">
        <v>3.75</v>
      </c>
      <c r="AH1708" s="20">
        <v>7.7</v>
      </c>
      <c r="AI1708" s="20">
        <v>48.7</v>
      </c>
      <c r="AJ1708" s="20">
        <v>28.853100000000001</v>
      </c>
      <c r="AK1708" s="18">
        <v>6.07</v>
      </c>
      <c r="AL1708" s="18">
        <v>10.3</v>
      </c>
      <c r="AM1708" s="18">
        <v>58.9</v>
      </c>
      <c r="AN1708" s="18">
        <v>51.757100000000001</v>
      </c>
      <c r="AO1708" s="2">
        <v>3.08</v>
      </c>
      <c r="AP1708" s="2">
        <v>6.9</v>
      </c>
      <c r="AQ1708" s="2">
        <v>44.9</v>
      </c>
      <c r="AR1708" s="2">
        <v>5.4496000000000002</v>
      </c>
      <c r="AS1708" s="2">
        <v>6.45</v>
      </c>
      <c r="AT1708" s="2">
        <v>9.4</v>
      </c>
      <c r="AU1708" s="2">
        <v>68.5</v>
      </c>
      <c r="AV1708" s="2">
        <v>23.035900000000002</v>
      </c>
      <c r="AW1708" s="2">
        <v>4.95</v>
      </c>
      <c r="AX1708" s="2">
        <v>9.6</v>
      </c>
      <c r="AY1708" s="2">
        <v>51.7</v>
      </c>
      <c r="AZ1708" s="2">
        <v>23.090599999999998</v>
      </c>
      <c r="BA1708" s="2">
        <v>4.68</v>
      </c>
      <c r="BB1708" s="2">
        <v>9.1</v>
      </c>
      <c r="BC1708" s="2">
        <v>51.2</v>
      </c>
      <c r="BD1708" s="2">
        <v>29.034099999999999</v>
      </c>
      <c r="BE1708" s="4" t="str">
        <f t="shared" si="262"/>
        <v>NO APLICA</v>
      </c>
      <c r="BF1708" s="4">
        <f t="shared" si="263"/>
        <v>5.4014000000000006</v>
      </c>
      <c r="BG1708">
        <f t="shared" si="264"/>
        <v>3.08</v>
      </c>
      <c r="BH1708">
        <f t="shared" si="265"/>
        <v>6.45</v>
      </c>
      <c r="BI1708">
        <f t="shared" si="266"/>
        <v>4.95</v>
      </c>
      <c r="BJ1708">
        <f t="shared" si="267"/>
        <v>6.07</v>
      </c>
      <c r="BK1708">
        <f t="shared" si="268"/>
        <v>3.75</v>
      </c>
      <c r="BL1708">
        <f t="shared" si="269"/>
        <v>21443.239999999922</v>
      </c>
    </row>
    <row r="1709" spans="1:64" x14ac:dyDescent="0.2">
      <c r="A1709" s="1">
        <v>1707</v>
      </c>
      <c r="B1709" s="7" t="s">
        <v>36</v>
      </c>
      <c r="C1709" s="3">
        <v>39980</v>
      </c>
      <c r="D1709" s="4" t="s">
        <v>626</v>
      </c>
      <c r="E1709" s="4" t="s">
        <v>163</v>
      </c>
      <c r="F1709" s="5" t="str">
        <f t="shared" si="260"/>
        <v>M</v>
      </c>
      <c r="G1709" s="6">
        <v>0.9194444444444444</v>
      </c>
      <c r="H1709" s="6">
        <v>0.9458333333333333</v>
      </c>
      <c r="I1709" s="85">
        <f t="shared" si="261"/>
        <v>38.000000000000028</v>
      </c>
      <c r="J1709" s="86">
        <f>I1709*Segmentos!$D$7*(AH1709%)*IF(ISNUMBER(AI1709),AI1709%,0)</f>
        <v>1639411.2000000014</v>
      </c>
      <c r="K1709" s="86">
        <f>I1709*Segmentos!$D$7*(AL1709%)*IF(ISNUMBER(AM1709),AM1709%,0)</f>
        <v>2938236.0000000023</v>
      </c>
      <c r="L1709" s="4"/>
      <c r="M1709" s="2">
        <v>15.28</v>
      </c>
      <c r="N1709" s="2">
        <v>21.8</v>
      </c>
      <c r="O1709" s="2">
        <v>70.099999999999994</v>
      </c>
      <c r="P1709" s="2">
        <v>85.898099999999999</v>
      </c>
      <c r="Q1709" s="2">
        <v>10.18</v>
      </c>
      <c r="R1709" s="2">
        <v>16.3</v>
      </c>
      <c r="S1709" s="2">
        <v>62.3</v>
      </c>
      <c r="T1709" s="2">
        <v>9.5441000000000003</v>
      </c>
      <c r="U1709" s="2">
        <v>15.22</v>
      </c>
      <c r="V1709" s="2">
        <v>23.2</v>
      </c>
      <c r="W1709" s="2">
        <v>65.7</v>
      </c>
      <c r="X1709" s="2">
        <v>17.9316</v>
      </c>
      <c r="Y1709" s="2">
        <v>15.82</v>
      </c>
      <c r="Z1709" s="2">
        <v>23.2</v>
      </c>
      <c r="AA1709" s="2">
        <v>68.2</v>
      </c>
      <c r="AB1709" s="2">
        <v>26.244</v>
      </c>
      <c r="AC1709" s="2">
        <v>17.440000000000001</v>
      </c>
      <c r="AD1709" s="2">
        <v>22.5</v>
      </c>
      <c r="AE1709" s="2">
        <v>77.7</v>
      </c>
      <c r="AF1709" s="2">
        <v>32.1785</v>
      </c>
      <c r="AG1709" s="20">
        <v>10.79</v>
      </c>
      <c r="AH1709" s="20">
        <v>16.8</v>
      </c>
      <c r="AI1709" s="20">
        <v>64.2</v>
      </c>
      <c r="AJ1709" s="20">
        <v>28.765999999999998</v>
      </c>
      <c r="AK1709" s="18">
        <v>19.34</v>
      </c>
      <c r="AL1709" s="18">
        <v>26.3</v>
      </c>
      <c r="AM1709" s="18">
        <v>73.5</v>
      </c>
      <c r="AN1709" s="18">
        <v>57.132100000000001</v>
      </c>
      <c r="AO1709" s="2">
        <v>14.55</v>
      </c>
      <c r="AP1709" s="2">
        <v>20.5</v>
      </c>
      <c r="AQ1709" s="2">
        <v>70.900000000000006</v>
      </c>
      <c r="AR1709" s="2">
        <v>8.9365000000000006</v>
      </c>
      <c r="AS1709" s="2">
        <v>13.77</v>
      </c>
      <c r="AT1709" s="2">
        <v>21.3</v>
      </c>
      <c r="AU1709" s="2">
        <v>64.8</v>
      </c>
      <c r="AV1709" s="2">
        <v>17.054099999999998</v>
      </c>
      <c r="AW1709" s="2">
        <v>17.489999999999998</v>
      </c>
      <c r="AX1709" s="2">
        <v>23.8</v>
      </c>
      <c r="AY1709" s="2">
        <v>73.400000000000006</v>
      </c>
      <c r="AZ1709" s="2">
        <v>28.270700000000001</v>
      </c>
      <c r="BA1709" s="2">
        <v>14.7</v>
      </c>
      <c r="BB1709" s="2">
        <v>21</v>
      </c>
      <c r="BC1709" s="2">
        <v>70.2</v>
      </c>
      <c r="BD1709" s="2">
        <v>31.636900000000001</v>
      </c>
      <c r="BE1709" s="4" t="str">
        <f t="shared" si="262"/>
        <v>NO APLICA</v>
      </c>
      <c r="BF1709" s="4">
        <f t="shared" si="263"/>
        <v>15.394</v>
      </c>
      <c r="BG1709">
        <f t="shared" si="264"/>
        <v>14.55</v>
      </c>
      <c r="BH1709">
        <f t="shared" si="265"/>
        <v>13.77</v>
      </c>
      <c r="BI1709">
        <f t="shared" si="266"/>
        <v>17.489999999999998</v>
      </c>
      <c r="BJ1709">
        <f t="shared" si="267"/>
        <v>19.34</v>
      </c>
      <c r="BK1709">
        <f t="shared" si="268"/>
        <v>10.79</v>
      </c>
      <c r="BL1709">
        <f t="shared" si="269"/>
        <v>58070.84000000004</v>
      </c>
    </row>
    <row r="1710" spans="1:64" x14ac:dyDescent="0.2">
      <c r="A1710" s="1">
        <v>1708</v>
      </c>
      <c r="B1710" s="7" t="s">
        <v>88</v>
      </c>
      <c r="C1710" s="3">
        <v>39980</v>
      </c>
      <c r="D1710" s="4" t="s">
        <v>626</v>
      </c>
      <c r="E1710" s="4" t="s">
        <v>163</v>
      </c>
      <c r="F1710" s="5" t="str">
        <f t="shared" si="260"/>
        <v>M</v>
      </c>
      <c r="G1710" s="6">
        <v>0.91805555555555562</v>
      </c>
      <c r="H1710" s="6">
        <v>0.9194444444444444</v>
      </c>
      <c r="I1710" s="85">
        <f t="shared" si="261"/>
        <v>1.999999999999833</v>
      </c>
      <c r="J1710" s="86">
        <f>I1710*Segmentos!$D$7*(AH1710%)*IF(ISNUMBER(AI1710),AI1710%,0)</f>
        <v>79693.599999993341</v>
      </c>
      <c r="K1710" s="86">
        <f>I1710*Segmentos!$D$7*(AL1710%)*IF(ISNUMBER(AM1710),AM1710%,0)</f>
        <v>136799.99999998856</v>
      </c>
      <c r="L1710" s="4"/>
      <c r="M1710" s="2">
        <v>13.73</v>
      </c>
      <c r="N1710" s="2">
        <v>14.6</v>
      </c>
      <c r="O1710" s="2">
        <v>94.3</v>
      </c>
      <c r="P1710" s="2">
        <v>87.042199999999994</v>
      </c>
      <c r="Q1710" s="2">
        <v>5.5</v>
      </c>
      <c r="R1710" s="2">
        <v>5.6</v>
      </c>
      <c r="S1710" s="2">
        <v>98</v>
      </c>
      <c r="T1710" s="2">
        <v>5.8186999999999998</v>
      </c>
      <c r="U1710" s="2">
        <v>13.79</v>
      </c>
      <c r="V1710" s="2">
        <v>15</v>
      </c>
      <c r="W1710" s="2">
        <v>92</v>
      </c>
      <c r="X1710" s="2">
        <v>18.324999999999999</v>
      </c>
      <c r="Y1710" s="2">
        <v>13.68</v>
      </c>
      <c r="Z1710" s="2">
        <v>15.1</v>
      </c>
      <c r="AA1710" s="2">
        <v>90.3</v>
      </c>
      <c r="AB1710" s="2">
        <v>25.5946</v>
      </c>
      <c r="AC1710" s="2">
        <v>17.93</v>
      </c>
      <c r="AD1710" s="2">
        <v>18.3</v>
      </c>
      <c r="AE1710" s="2">
        <v>98</v>
      </c>
      <c r="AF1710" s="2">
        <v>37.303899999999999</v>
      </c>
      <c r="AG1710" s="20">
        <v>9.9499999999999993</v>
      </c>
      <c r="AH1710" s="20">
        <v>10.7</v>
      </c>
      <c r="AI1710" s="20">
        <v>93.1</v>
      </c>
      <c r="AJ1710" s="20">
        <v>29.916499999999999</v>
      </c>
      <c r="AK1710" s="18">
        <v>17.149999999999999</v>
      </c>
      <c r="AL1710" s="18">
        <v>18</v>
      </c>
      <c r="AM1710" s="18">
        <v>95</v>
      </c>
      <c r="AN1710" s="18">
        <v>57.125700000000002</v>
      </c>
      <c r="AO1710" s="2">
        <v>10.78</v>
      </c>
      <c r="AP1710" s="2">
        <v>11.2</v>
      </c>
      <c r="AQ1710" s="2">
        <v>96.1</v>
      </c>
      <c r="AR1710" s="2">
        <v>7.4664999999999999</v>
      </c>
      <c r="AS1710" s="2">
        <v>8.75</v>
      </c>
      <c r="AT1710" s="2">
        <v>9.6</v>
      </c>
      <c r="AU1710" s="2">
        <v>91.5</v>
      </c>
      <c r="AV1710" s="2">
        <v>12.2148</v>
      </c>
      <c r="AW1710" s="2">
        <v>17.21</v>
      </c>
      <c r="AX1710" s="2">
        <v>18.3</v>
      </c>
      <c r="AY1710" s="2">
        <v>94.1</v>
      </c>
      <c r="AZ1710" s="2">
        <v>31.365100000000002</v>
      </c>
      <c r="BA1710" s="2">
        <v>14.83</v>
      </c>
      <c r="BB1710" s="2">
        <v>15.6</v>
      </c>
      <c r="BC1710" s="2">
        <v>95.2</v>
      </c>
      <c r="BD1710" s="2">
        <v>35.995800000000003</v>
      </c>
      <c r="BE1710" s="4" t="str">
        <f t="shared" si="262"/>
        <v>NO APLICA</v>
      </c>
      <c r="BF1710" s="4">
        <f t="shared" si="263"/>
        <v>12.594999999999999</v>
      </c>
      <c r="BG1710">
        <f t="shared" si="264"/>
        <v>10.78</v>
      </c>
      <c r="BH1710">
        <f t="shared" si="265"/>
        <v>8.75</v>
      </c>
      <c r="BI1710">
        <f t="shared" si="266"/>
        <v>17.21</v>
      </c>
      <c r="BJ1710">
        <f t="shared" si="267"/>
        <v>17.149999999999999</v>
      </c>
      <c r="BK1710">
        <f t="shared" si="268"/>
        <v>9.9499999999999993</v>
      </c>
      <c r="BL1710">
        <f t="shared" si="269"/>
        <v>2753.5599999997698</v>
      </c>
    </row>
    <row r="1711" spans="1:64" x14ac:dyDescent="0.2">
      <c r="A1711" s="1">
        <v>1709</v>
      </c>
      <c r="B1711" s="7" t="s">
        <v>20</v>
      </c>
      <c r="C1711" s="3">
        <v>39980</v>
      </c>
      <c r="D1711" s="4" t="s">
        <v>17</v>
      </c>
      <c r="E1711" s="4" t="s">
        <v>169</v>
      </c>
      <c r="F1711" s="5" t="str">
        <f t="shared" si="260"/>
        <v>M</v>
      </c>
      <c r="G1711" s="6">
        <v>0.91666666666666663</v>
      </c>
      <c r="H1711" s="6">
        <v>0.95833333333333337</v>
      </c>
      <c r="I1711" s="85">
        <f t="shared" si="261"/>
        <v>60.000000000000107</v>
      </c>
      <c r="J1711" s="86">
        <f>I1711*Segmentos!$D$7*(AH1711%)*IF(ISNUMBER(AI1711),AI1711%,0)</f>
        <v>51840.000000000095</v>
      </c>
      <c r="K1711" s="86">
        <f>I1711*Segmentos!$D$7*(AL1711%)*IF(ISNUMBER(AM1711),AM1711%,0)</f>
        <v>5760.0000000000109</v>
      </c>
      <c r="L1711" s="4"/>
      <c r="M1711" s="2">
        <v>0.12</v>
      </c>
      <c r="N1711" s="2">
        <v>1.2</v>
      </c>
      <c r="O1711" s="2">
        <v>9.6999999999999993</v>
      </c>
      <c r="P1711" s="2">
        <v>98.533100000000005</v>
      </c>
      <c r="Q1711" s="2">
        <v>0</v>
      </c>
      <c r="R1711" s="2">
        <v>0</v>
      </c>
      <c r="S1711" s="8" t="s">
        <v>577</v>
      </c>
      <c r="T1711" s="2">
        <v>0</v>
      </c>
      <c r="U1711" s="2">
        <v>0.02</v>
      </c>
      <c r="V1711" s="2">
        <v>0.7</v>
      </c>
      <c r="W1711" s="2">
        <v>2.6</v>
      </c>
      <c r="X1711" s="2">
        <v>3.3637000000000001</v>
      </c>
      <c r="Y1711" s="2">
        <v>0.1</v>
      </c>
      <c r="Z1711" s="2">
        <v>2.2000000000000002</v>
      </c>
      <c r="AA1711" s="2">
        <v>4.5999999999999996</v>
      </c>
      <c r="AB1711" s="2">
        <v>25.7575</v>
      </c>
      <c r="AC1711" s="2">
        <v>0.25</v>
      </c>
      <c r="AD1711" s="2">
        <v>1.1000000000000001</v>
      </c>
      <c r="AE1711" s="2">
        <v>21.5</v>
      </c>
      <c r="AF1711" s="2">
        <v>69.411900000000003</v>
      </c>
      <c r="AG1711" s="20">
        <v>0.21</v>
      </c>
      <c r="AH1711" s="20">
        <v>1.8</v>
      </c>
      <c r="AI1711" s="20">
        <v>12</v>
      </c>
      <c r="AJ1711" s="20">
        <v>86.958100000000002</v>
      </c>
      <c r="AK1711" s="18">
        <v>0.03</v>
      </c>
      <c r="AL1711" s="18">
        <v>0.6</v>
      </c>
      <c r="AM1711" s="18">
        <v>4</v>
      </c>
      <c r="AN1711" s="18">
        <v>11.574999999999999</v>
      </c>
      <c r="AO1711" s="2">
        <v>0.1</v>
      </c>
      <c r="AP1711" s="2">
        <v>1.1000000000000001</v>
      </c>
      <c r="AQ1711" s="2">
        <v>9.6</v>
      </c>
      <c r="AR1711" s="2">
        <v>9.6105</v>
      </c>
      <c r="AS1711" s="2">
        <v>0</v>
      </c>
      <c r="AT1711" s="2">
        <v>0.2</v>
      </c>
      <c r="AU1711" s="2">
        <v>1.7</v>
      </c>
      <c r="AV1711" s="2">
        <v>0.76439999999999997</v>
      </c>
      <c r="AW1711" s="2">
        <v>0.27</v>
      </c>
      <c r="AX1711" s="2">
        <v>1.7</v>
      </c>
      <c r="AY1711" s="2">
        <v>15.6</v>
      </c>
      <c r="AZ1711" s="2">
        <v>65.846299999999999</v>
      </c>
      <c r="BA1711" s="2">
        <v>7.0000000000000007E-2</v>
      </c>
      <c r="BB1711" s="2">
        <v>1.4</v>
      </c>
      <c r="BC1711" s="2">
        <v>5</v>
      </c>
      <c r="BD1711" s="2">
        <v>22.311800000000002</v>
      </c>
      <c r="BE1711" s="4" t="str">
        <f t="shared" si="262"/>
        <v>ABURRIDO</v>
      </c>
      <c r="BF1711" s="4">
        <f t="shared" si="263"/>
        <v>0.11140000000000001</v>
      </c>
      <c r="BG1711">
        <f t="shared" si="264"/>
        <v>0.1</v>
      </c>
      <c r="BH1711">
        <f t="shared" si="265"/>
        <v>0</v>
      </c>
      <c r="BI1711">
        <f t="shared" si="266"/>
        <v>0.27</v>
      </c>
      <c r="BJ1711">
        <f t="shared" si="267"/>
        <v>0.03</v>
      </c>
      <c r="BK1711">
        <f t="shared" si="268"/>
        <v>0.21</v>
      </c>
      <c r="BL1711">
        <f t="shared" si="269"/>
        <v>698.40000000000123</v>
      </c>
    </row>
    <row r="1712" spans="1:64" x14ac:dyDescent="0.2">
      <c r="A1712" s="1">
        <v>1710</v>
      </c>
      <c r="B1712" s="7" t="s">
        <v>11</v>
      </c>
      <c r="C1712" s="3">
        <v>39980</v>
      </c>
      <c r="D1712" s="4" t="s">
        <v>8</v>
      </c>
      <c r="E1712" s="4" t="s">
        <v>166</v>
      </c>
      <c r="F1712" s="5" t="str">
        <f t="shared" si="260"/>
        <v>M</v>
      </c>
      <c r="G1712" s="6">
        <v>0.90902777777777777</v>
      </c>
      <c r="H1712" s="6">
        <v>0.90972222222222221</v>
      </c>
      <c r="I1712" s="85">
        <f t="shared" si="261"/>
        <v>0.99999999999999645</v>
      </c>
      <c r="J1712" s="86">
        <f>I1712*Segmentos!$D$7*(AH1712%)*IF(ISNUMBER(AI1712),AI1712%,0)</f>
        <v>15599.999999999945</v>
      </c>
      <c r="K1712" s="86">
        <f>I1712*Segmentos!$D$7*(AL1712%)*IF(ISNUMBER(AM1712),AM1712%,0)</f>
        <v>15199.999999999947</v>
      </c>
      <c r="L1712" s="4"/>
      <c r="M1712" s="2">
        <v>3.86</v>
      </c>
      <c r="N1712" s="2">
        <v>3.9</v>
      </c>
      <c r="O1712" s="2">
        <v>100</v>
      </c>
      <c r="P1712" s="2">
        <v>83.454300000000003</v>
      </c>
      <c r="Q1712" s="2">
        <v>4</v>
      </c>
      <c r="R1712" s="2">
        <v>4</v>
      </c>
      <c r="S1712" s="2">
        <v>100</v>
      </c>
      <c r="T1712" s="2">
        <v>14.463699999999999</v>
      </c>
      <c r="U1712" s="2">
        <v>1.53</v>
      </c>
      <c r="V1712" s="2">
        <v>1.5</v>
      </c>
      <c r="W1712" s="2">
        <v>100</v>
      </c>
      <c r="X1712" s="2">
        <v>6.9478</v>
      </c>
      <c r="Y1712" s="2">
        <v>4.18</v>
      </c>
      <c r="Z1712" s="2">
        <v>4.2</v>
      </c>
      <c r="AA1712" s="2">
        <v>100</v>
      </c>
      <c r="AB1712" s="2">
        <v>26.741199999999999</v>
      </c>
      <c r="AC1712" s="2">
        <v>4.97</v>
      </c>
      <c r="AD1712" s="2">
        <v>5</v>
      </c>
      <c r="AE1712" s="2">
        <v>100</v>
      </c>
      <c r="AF1712" s="2">
        <v>35.301600000000001</v>
      </c>
      <c r="AG1712" s="20">
        <v>3.94</v>
      </c>
      <c r="AH1712" s="20">
        <v>3.9</v>
      </c>
      <c r="AI1712" s="20">
        <v>100</v>
      </c>
      <c r="AJ1712" s="20">
        <v>40.435299999999998</v>
      </c>
      <c r="AK1712" s="18">
        <v>3.78</v>
      </c>
      <c r="AL1712" s="18">
        <v>3.8</v>
      </c>
      <c r="AM1712" s="18">
        <v>100</v>
      </c>
      <c r="AN1712" s="18">
        <v>43.018999999999998</v>
      </c>
      <c r="AO1712" s="2">
        <v>0.97</v>
      </c>
      <c r="AP1712" s="2">
        <v>1</v>
      </c>
      <c r="AQ1712" s="2">
        <v>100</v>
      </c>
      <c r="AR1712" s="2">
        <v>2.3018000000000001</v>
      </c>
      <c r="AS1712" s="2">
        <v>1.9</v>
      </c>
      <c r="AT1712" s="2">
        <v>1.9</v>
      </c>
      <c r="AU1712" s="2">
        <v>100</v>
      </c>
      <c r="AV1712" s="2">
        <v>9.0478000000000005</v>
      </c>
      <c r="AW1712" s="2">
        <v>4.3</v>
      </c>
      <c r="AX1712" s="2">
        <v>4.3</v>
      </c>
      <c r="AY1712" s="2">
        <v>100</v>
      </c>
      <c r="AZ1712" s="2">
        <v>26.741599999999998</v>
      </c>
      <c r="BA1712" s="2">
        <v>5.47</v>
      </c>
      <c r="BB1712" s="2">
        <v>5.5</v>
      </c>
      <c r="BC1712" s="2">
        <v>100</v>
      </c>
      <c r="BD1712" s="2">
        <v>45.363100000000003</v>
      </c>
      <c r="BE1712" s="4" t="str">
        <f t="shared" si="262"/>
        <v>NO APLICA</v>
      </c>
      <c r="BF1712" s="4">
        <f t="shared" si="263"/>
        <v>3.2667999999999999</v>
      </c>
      <c r="BG1712">
        <f t="shared" si="264"/>
        <v>0.97</v>
      </c>
      <c r="BH1712">
        <f t="shared" si="265"/>
        <v>1.9</v>
      </c>
      <c r="BI1712">
        <f t="shared" si="266"/>
        <v>5.47</v>
      </c>
      <c r="BJ1712">
        <f t="shared" si="267"/>
        <v>3.78</v>
      </c>
      <c r="BK1712">
        <f t="shared" si="268"/>
        <v>3.94</v>
      </c>
      <c r="BL1712">
        <f t="shared" si="269"/>
        <v>389.99999999999864</v>
      </c>
    </row>
    <row r="1713" spans="1:64" x14ac:dyDescent="0.2">
      <c r="A1713" s="1">
        <v>1711</v>
      </c>
      <c r="B1713" s="7" t="s">
        <v>6</v>
      </c>
      <c r="C1713" s="3">
        <v>39980</v>
      </c>
      <c r="D1713" s="4" t="s">
        <v>3</v>
      </c>
      <c r="E1713" s="4" t="s">
        <v>166</v>
      </c>
      <c r="F1713" s="5" t="str">
        <f t="shared" si="260"/>
        <v>M</v>
      </c>
      <c r="G1713" s="6">
        <v>0.90902777777777777</v>
      </c>
      <c r="H1713" s="6">
        <v>0.90972222222222221</v>
      </c>
      <c r="I1713" s="85">
        <f t="shared" si="261"/>
        <v>0.99999999999999645</v>
      </c>
      <c r="J1713" s="86">
        <f>I1713*Segmentos!$D$7*(AH1713%)*IF(ISNUMBER(AI1713),AI1713%,0)</f>
        <v>39199.999999999862</v>
      </c>
      <c r="K1713" s="86">
        <f>I1713*Segmentos!$D$7*(AL1713%)*IF(ISNUMBER(AM1713),AM1713%,0)</f>
        <v>32399.999999999887</v>
      </c>
      <c r="L1713" s="4"/>
      <c r="M1713" s="2">
        <v>8.89</v>
      </c>
      <c r="N1713" s="2">
        <v>8.9</v>
      </c>
      <c r="O1713" s="2">
        <v>100</v>
      </c>
      <c r="P1713" s="2">
        <v>80.984099999999998</v>
      </c>
      <c r="Q1713" s="2">
        <v>4.66</v>
      </c>
      <c r="R1713" s="2">
        <v>4.7</v>
      </c>
      <c r="S1713" s="2">
        <v>100</v>
      </c>
      <c r="T1713" s="2">
        <v>7.0823999999999998</v>
      </c>
      <c r="U1713" s="2">
        <v>9.6199999999999992</v>
      </c>
      <c r="V1713" s="2">
        <v>9.6</v>
      </c>
      <c r="W1713" s="2">
        <v>100</v>
      </c>
      <c r="X1713" s="2">
        <v>18.363299999999999</v>
      </c>
      <c r="Y1713" s="2">
        <v>10.35</v>
      </c>
      <c r="Z1713" s="2">
        <v>10.3</v>
      </c>
      <c r="AA1713" s="2">
        <v>100</v>
      </c>
      <c r="AB1713" s="2">
        <v>27.827000000000002</v>
      </c>
      <c r="AC1713" s="2">
        <v>9.27</v>
      </c>
      <c r="AD1713" s="2">
        <v>9.3000000000000007</v>
      </c>
      <c r="AE1713" s="2">
        <v>100</v>
      </c>
      <c r="AF1713" s="2">
        <v>27.711500000000001</v>
      </c>
      <c r="AG1713" s="20">
        <v>9.8000000000000007</v>
      </c>
      <c r="AH1713" s="20">
        <v>9.8000000000000007</v>
      </c>
      <c r="AI1713" s="20">
        <v>100</v>
      </c>
      <c r="AJ1713" s="20">
        <v>42.367899999999999</v>
      </c>
      <c r="AK1713" s="18">
        <v>8.07</v>
      </c>
      <c r="AL1713" s="18">
        <v>8.1</v>
      </c>
      <c r="AM1713" s="18">
        <v>100</v>
      </c>
      <c r="AN1713" s="18">
        <v>38.616300000000003</v>
      </c>
      <c r="AO1713" s="2">
        <v>6.23</v>
      </c>
      <c r="AP1713" s="2">
        <v>6.2</v>
      </c>
      <c r="AQ1713" s="2">
        <v>100</v>
      </c>
      <c r="AR1713" s="2">
        <v>6.1977000000000002</v>
      </c>
      <c r="AS1713" s="2">
        <v>7.8</v>
      </c>
      <c r="AT1713" s="2">
        <v>7.8</v>
      </c>
      <c r="AU1713" s="2">
        <v>100</v>
      </c>
      <c r="AV1713" s="2">
        <v>15.6425</v>
      </c>
      <c r="AW1713" s="2">
        <v>10.050000000000001</v>
      </c>
      <c r="AX1713" s="2">
        <v>10.1</v>
      </c>
      <c r="AY1713" s="2">
        <v>100</v>
      </c>
      <c r="AZ1713" s="2">
        <v>26.329599999999999</v>
      </c>
      <c r="BA1713" s="2">
        <v>9.41</v>
      </c>
      <c r="BB1713" s="2">
        <v>9.4</v>
      </c>
      <c r="BC1713" s="2">
        <v>100</v>
      </c>
      <c r="BD1713" s="2">
        <v>32.814300000000003</v>
      </c>
      <c r="BE1713" s="4" t="str">
        <f t="shared" si="262"/>
        <v>NO APLICA</v>
      </c>
      <c r="BF1713" s="4">
        <f t="shared" si="263"/>
        <v>8.5104000000000006</v>
      </c>
      <c r="BG1713">
        <f t="shared" si="264"/>
        <v>6.23</v>
      </c>
      <c r="BH1713">
        <f t="shared" si="265"/>
        <v>7.8</v>
      </c>
      <c r="BI1713">
        <f t="shared" si="266"/>
        <v>10.050000000000001</v>
      </c>
      <c r="BJ1713">
        <f t="shared" si="267"/>
        <v>8.07</v>
      </c>
      <c r="BK1713">
        <f t="shared" si="268"/>
        <v>9.8000000000000007</v>
      </c>
      <c r="BL1713">
        <f t="shared" si="269"/>
        <v>889.99999999999682</v>
      </c>
    </row>
    <row r="1714" spans="1:64" x14ac:dyDescent="0.2">
      <c r="A1714" s="1">
        <v>1712</v>
      </c>
      <c r="B1714" s="7" t="s">
        <v>31</v>
      </c>
      <c r="C1714" s="3">
        <v>39980</v>
      </c>
      <c r="D1714" s="4" t="s">
        <v>628</v>
      </c>
      <c r="E1714" s="4" t="s">
        <v>166</v>
      </c>
      <c r="F1714" s="5" t="str">
        <f t="shared" si="260"/>
        <v>M</v>
      </c>
      <c r="G1714" s="6">
        <v>0.91041666666666676</v>
      </c>
      <c r="H1714" s="6">
        <v>0.91388888888888886</v>
      </c>
      <c r="I1714" s="85">
        <f t="shared" si="261"/>
        <v>4.9999999999998224</v>
      </c>
      <c r="J1714" s="86">
        <f>I1714*Segmentos!$D$7*(AH1714%)*IF(ISNUMBER(AI1714),AI1714%,0)</f>
        <v>5543.9999999998026</v>
      </c>
      <c r="K1714" s="86">
        <f>I1714*Segmentos!$D$7*(AL1714%)*IF(ISNUMBER(AM1714),AM1714%,0)</f>
        <v>19649.999999999302</v>
      </c>
      <c r="L1714" s="4"/>
      <c r="M1714" s="2">
        <v>0.62</v>
      </c>
      <c r="N1714" s="2">
        <v>0.9</v>
      </c>
      <c r="O1714" s="2">
        <v>66.2</v>
      </c>
      <c r="P1714" s="2">
        <v>78.336399999999998</v>
      </c>
      <c r="Q1714" s="2">
        <v>0.06</v>
      </c>
      <c r="R1714" s="2">
        <v>0.3</v>
      </c>
      <c r="S1714" s="2">
        <v>20</v>
      </c>
      <c r="T1714" s="2">
        <v>1.2569999999999999</v>
      </c>
      <c r="U1714" s="2">
        <v>0</v>
      </c>
      <c r="V1714" s="2">
        <v>0</v>
      </c>
      <c r="W1714" s="8" t="s">
        <v>577</v>
      </c>
      <c r="X1714" s="2">
        <v>0</v>
      </c>
      <c r="Y1714" s="2">
        <v>0.7</v>
      </c>
      <c r="Z1714" s="2">
        <v>1.4</v>
      </c>
      <c r="AA1714" s="2">
        <v>51.6</v>
      </c>
      <c r="AB1714" s="2">
        <v>25.896699999999999</v>
      </c>
      <c r="AC1714" s="2">
        <v>1.24</v>
      </c>
      <c r="AD1714" s="2">
        <v>1.5</v>
      </c>
      <c r="AE1714" s="2">
        <v>82.7</v>
      </c>
      <c r="AF1714" s="2">
        <v>51.182699999999997</v>
      </c>
      <c r="AG1714" s="20">
        <v>0.25</v>
      </c>
      <c r="AH1714" s="20">
        <v>0.4</v>
      </c>
      <c r="AI1714" s="20">
        <v>69.3</v>
      </c>
      <c r="AJ1714" s="20">
        <v>14.7658</v>
      </c>
      <c r="AK1714" s="18">
        <v>0.96</v>
      </c>
      <c r="AL1714" s="18">
        <v>1.5</v>
      </c>
      <c r="AM1714" s="18">
        <v>65.5</v>
      </c>
      <c r="AN1714" s="18">
        <v>63.570500000000003</v>
      </c>
      <c r="AO1714" s="2">
        <v>0.27</v>
      </c>
      <c r="AP1714" s="2">
        <v>0.3</v>
      </c>
      <c r="AQ1714" s="2">
        <v>100</v>
      </c>
      <c r="AR1714" s="2">
        <v>3.6943000000000001</v>
      </c>
      <c r="AS1714" s="2">
        <v>0.87</v>
      </c>
      <c r="AT1714" s="2">
        <v>1</v>
      </c>
      <c r="AU1714" s="2">
        <v>86.6</v>
      </c>
      <c r="AV1714" s="2">
        <v>24.216100000000001</v>
      </c>
      <c r="AW1714" s="2">
        <v>0.28000000000000003</v>
      </c>
      <c r="AX1714" s="2">
        <v>0.6</v>
      </c>
      <c r="AY1714" s="2">
        <v>44</v>
      </c>
      <c r="AZ1714" s="2">
        <v>10.1774</v>
      </c>
      <c r="BA1714" s="2">
        <v>0.83</v>
      </c>
      <c r="BB1714" s="2">
        <v>1.3</v>
      </c>
      <c r="BC1714" s="2">
        <v>63.3</v>
      </c>
      <c r="BD1714" s="2">
        <v>40.2485</v>
      </c>
      <c r="BE1714" s="4" t="str">
        <f t="shared" si="262"/>
        <v>NO APLICA</v>
      </c>
      <c r="BF1714" s="4">
        <f t="shared" si="263"/>
        <v>0.7592000000000001</v>
      </c>
      <c r="BG1714">
        <f t="shared" si="264"/>
        <v>0.27</v>
      </c>
      <c r="BH1714">
        <f t="shared" si="265"/>
        <v>0.87</v>
      </c>
      <c r="BI1714">
        <f t="shared" si="266"/>
        <v>0.83</v>
      </c>
      <c r="BJ1714">
        <f t="shared" si="267"/>
        <v>0.96</v>
      </c>
      <c r="BK1714">
        <f t="shared" si="268"/>
        <v>0.25</v>
      </c>
      <c r="BL1714">
        <f t="shared" si="269"/>
        <v>297.8999999999894</v>
      </c>
    </row>
    <row r="1715" spans="1:64" x14ac:dyDescent="0.2">
      <c r="A1715" s="1">
        <v>1713</v>
      </c>
      <c r="B1715" s="7" t="s">
        <v>37</v>
      </c>
      <c r="C1715" s="3">
        <v>39980</v>
      </c>
      <c r="D1715" s="4" t="s">
        <v>629</v>
      </c>
      <c r="E1715" s="4" t="s">
        <v>173</v>
      </c>
      <c r="F1715" s="5" t="str">
        <f t="shared" si="260"/>
        <v>M</v>
      </c>
      <c r="G1715" s="6">
        <v>0.87291666666666667</v>
      </c>
      <c r="H1715" s="6">
        <v>0.87361111111111101</v>
      </c>
      <c r="I1715" s="85">
        <f t="shared" si="261"/>
        <v>0.99999999999983658</v>
      </c>
      <c r="J1715" s="86">
        <f>I1715*Segmentos!$D$7*(AH1715%)*IF(ISNUMBER(AI1715),AI1715%,0)</f>
        <v>6399.9999999989541</v>
      </c>
      <c r="K1715" s="86">
        <f>I1715*Segmentos!$D$7*(AL1715%)*IF(ISNUMBER(AM1715),AM1715%,0)</f>
        <v>6399.9999999989541</v>
      </c>
      <c r="L1715" s="4"/>
      <c r="M1715" s="2">
        <v>1.57</v>
      </c>
      <c r="N1715" s="2">
        <v>1.6</v>
      </c>
      <c r="O1715" s="2">
        <v>100</v>
      </c>
      <c r="P1715" s="2">
        <v>100</v>
      </c>
      <c r="Q1715" s="2">
        <v>0.71</v>
      </c>
      <c r="R1715" s="2">
        <v>0.7</v>
      </c>
      <c r="S1715" s="2">
        <v>100</v>
      </c>
      <c r="T1715" s="2">
        <v>7.5022000000000002</v>
      </c>
      <c r="U1715" s="2">
        <v>1.08</v>
      </c>
      <c r="V1715" s="2">
        <v>1.1000000000000001</v>
      </c>
      <c r="W1715" s="2">
        <v>100</v>
      </c>
      <c r="X1715" s="2">
        <v>14.464399999999999</v>
      </c>
      <c r="Y1715" s="2">
        <v>0.06</v>
      </c>
      <c r="Z1715" s="2">
        <v>0.1</v>
      </c>
      <c r="AA1715" s="2">
        <v>100</v>
      </c>
      <c r="AB1715" s="2">
        <v>1.0432999999999999</v>
      </c>
      <c r="AC1715" s="2">
        <v>3.68</v>
      </c>
      <c r="AD1715" s="2">
        <v>3.7</v>
      </c>
      <c r="AE1715" s="2">
        <v>100</v>
      </c>
      <c r="AF1715" s="2">
        <v>76.990099999999998</v>
      </c>
      <c r="AG1715" s="20">
        <v>1.58</v>
      </c>
      <c r="AH1715" s="20">
        <v>1.6</v>
      </c>
      <c r="AI1715" s="20">
        <v>100</v>
      </c>
      <c r="AJ1715" s="20">
        <v>47.827100000000002</v>
      </c>
      <c r="AK1715" s="18">
        <v>1.56</v>
      </c>
      <c r="AL1715" s="18">
        <v>1.6</v>
      </c>
      <c r="AM1715" s="18">
        <v>100</v>
      </c>
      <c r="AN1715" s="18">
        <v>52.172899999999998</v>
      </c>
      <c r="AO1715" s="2">
        <v>1.4</v>
      </c>
      <c r="AP1715" s="2">
        <v>1.4</v>
      </c>
      <c r="AQ1715" s="2">
        <v>100</v>
      </c>
      <c r="AR1715" s="2">
        <v>9.7790999999999997</v>
      </c>
      <c r="AS1715" s="2">
        <v>1.36</v>
      </c>
      <c r="AT1715" s="2">
        <v>1.4</v>
      </c>
      <c r="AU1715" s="2">
        <v>100</v>
      </c>
      <c r="AV1715" s="2">
        <v>19.0685</v>
      </c>
      <c r="AW1715" s="2">
        <v>1.45</v>
      </c>
      <c r="AX1715" s="2">
        <v>1.5</v>
      </c>
      <c r="AY1715" s="2">
        <v>100</v>
      </c>
      <c r="AZ1715" s="2">
        <v>26.584599999999998</v>
      </c>
      <c r="BA1715" s="2">
        <v>1.83</v>
      </c>
      <c r="BB1715" s="2">
        <v>1.8</v>
      </c>
      <c r="BC1715" s="2">
        <v>100</v>
      </c>
      <c r="BD1715" s="2">
        <v>44.567799999999998</v>
      </c>
      <c r="BE1715" s="4" t="str">
        <f t="shared" si="262"/>
        <v>NO APLICA</v>
      </c>
      <c r="BF1715" s="4">
        <f t="shared" si="263"/>
        <v>1.5466000000000002</v>
      </c>
      <c r="BG1715">
        <f t="shared" si="264"/>
        <v>1.4</v>
      </c>
      <c r="BH1715">
        <f t="shared" si="265"/>
        <v>1.36</v>
      </c>
      <c r="BI1715">
        <f t="shared" si="266"/>
        <v>1.83</v>
      </c>
      <c r="BJ1715">
        <f t="shared" si="267"/>
        <v>1.56</v>
      </c>
      <c r="BK1715">
        <f t="shared" si="268"/>
        <v>1.58</v>
      </c>
      <c r="BL1715">
        <f t="shared" si="269"/>
        <v>159.99999999997385</v>
      </c>
    </row>
    <row r="1716" spans="1:64" x14ac:dyDescent="0.2">
      <c r="A1716" s="1">
        <v>1714</v>
      </c>
      <c r="B1716" s="7" t="s">
        <v>38</v>
      </c>
      <c r="C1716" s="3">
        <v>39980</v>
      </c>
      <c r="D1716" s="4" t="s">
        <v>8</v>
      </c>
      <c r="E1716" s="4" t="s">
        <v>165</v>
      </c>
      <c r="F1716" s="5" t="str">
        <f t="shared" si="260"/>
        <v>M</v>
      </c>
      <c r="G1716" s="6">
        <v>0.92083333333333339</v>
      </c>
      <c r="H1716" s="6">
        <v>0.99930555555555556</v>
      </c>
      <c r="I1716" s="85">
        <f t="shared" si="261"/>
        <v>112.99999999999991</v>
      </c>
      <c r="J1716" s="86">
        <f>I1716*Segmentos!$D$7*(AH1716%)*IF(ISNUMBER(AI1716),AI1716%,0)</f>
        <v>2117710.3999999985</v>
      </c>
      <c r="K1716" s="86">
        <f>I1716*Segmentos!$D$7*(AL1716%)*IF(ISNUMBER(AM1716),AM1716%,0)</f>
        <v>2567811.9999999981</v>
      </c>
      <c r="L1716" s="4"/>
      <c r="M1716" s="2">
        <v>5.21</v>
      </c>
      <c r="N1716" s="2">
        <v>22.2</v>
      </c>
      <c r="O1716" s="2">
        <v>23.5</v>
      </c>
      <c r="P1716" s="2">
        <v>77.397999999999996</v>
      </c>
      <c r="Q1716" s="2">
        <v>4.76</v>
      </c>
      <c r="R1716" s="2">
        <v>20.399999999999999</v>
      </c>
      <c r="S1716" s="2">
        <v>23.3</v>
      </c>
      <c r="T1716" s="2">
        <v>11.814299999999999</v>
      </c>
      <c r="U1716" s="2">
        <v>6.17</v>
      </c>
      <c r="V1716" s="2">
        <v>23.7</v>
      </c>
      <c r="W1716" s="2">
        <v>26</v>
      </c>
      <c r="X1716" s="2">
        <v>19.234400000000001</v>
      </c>
      <c r="Y1716" s="2">
        <v>5.22</v>
      </c>
      <c r="Z1716" s="2">
        <v>24.5</v>
      </c>
      <c r="AA1716" s="2">
        <v>21.3</v>
      </c>
      <c r="AB1716" s="2">
        <v>22.915400000000002</v>
      </c>
      <c r="AC1716" s="2">
        <v>4.8</v>
      </c>
      <c r="AD1716" s="2">
        <v>19.899999999999999</v>
      </c>
      <c r="AE1716" s="2">
        <v>24.1</v>
      </c>
      <c r="AF1716" s="2">
        <v>23.433900000000001</v>
      </c>
      <c r="AG1716" s="20">
        <v>4.6900000000000004</v>
      </c>
      <c r="AH1716" s="20">
        <v>21.2</v>
      </c>
      <c r="AI1716" s="20">
        <v>22.1</v>
      </c>
      <c r="AJ1716" s="20">
        <v>33.060299999999998</v>
      </c>
      <c r="AK1716" s="18">
        <v>5.67</v>
      </c>
      <c r="AL1716" s="18">
        <v>23</v>
      </c>
      <c r="AM1716" s="18">
        <v>24.7</v>
      </c>
      <c r="AN1716" s="18">
        <v>44.337699999999998</v>
      </c>
      <c r="AO1716" s="2">
        <v>2.13</v>
      </c>
      <c r="AP1716" s="2">
        <v>17.5</v>
      </c>
      <c r="AQ1716" s="2">
        <v>12.1</v>
      </c>
      <c r="AR1716" s="2">
        <v>3.4618000000000002</v>
      </c>
      <c r="AS1716" s="2">
        <v>2.62</v>
      </c>
      <c r="AT1716" s="2">
        <v>16.5</v>
      </c>
      <c r="AU1716" s="2">
        <v>15.9</v>
      </c>
      <c r="AV1716" s="2">
        <v>8.5704999999999991</v>
      </c>
      <c r="AW1716" s="2">
        <v>7.43</v>
      </c>
      <c r="AX1716" s="2">
        <v>27.3</v>
      </c>
      <c r="AY1716" s="2">
        <v>27.2</v>
      </c>
      <c r="AZ1716" s="2">
        <v>31.744399999999999</v>
      </c>
      <c r="BA1716" s="2">
        <v>5.9</v>
      </c>
      <c r="BB1716" s="2">
        <v>22.9</v>
      </c>
      <c r="BC1716" s="2">
        <v>25.8</v>
      </c>
      <c r="BD1716" s="2">
        <v>33.621299999999998</v>
      </c>
      <c r="BE1716" s="4" t="str">
        <f t="shared" si="262"/>
        <v>ABURRIDO</v>
      </c>
      <c r="BF1716" s="4">
        <f t="shared" si="263"/>
        <v>4.5456000000000003</v>
      </c>
      <c r="BG1716">
        <f t="shared" si="264"/>
        <v>2.13</v>
      </c>
      <c r="BH1716">
        <f t="shared" si="265"/>
        <v>2.62</v>
      </c>
      <c r="BI1716">
        <f t="shared" si="266"/>
        <v>7.43</v>
      </c>
      <c r="BJ1716">
        <f t="shared" si="267"/>
        <v>5.67</v>
      </c>
      <c r="BK1716">
        <f t="shared" si="268"/>
        <v>4.6900000000000004</v>
      </c>
      <c r="BL1716">
        <f t="shared" si="269"/>
        <v>58952.099999999955</v>
      </c>
    </row>
    <row r="1717" spans="1:64" x14ac:dyDescent="0.2">
      <c r="A1717" s="1">
        <v>1715</v>
      </c>
      <c r="B1717" s="7" t="s">
        <v>14</v>
      </c>
      <c r="C1717" s="3">
        <v>39980</v>
      </c>
      <c r="D1717" s="4" t="s">
        <v>626</v>
      </c>
      <c r="E1717" s="4" t="s">
        <v>163</v>
      </c>
      <c r="F1717" s="5" t="str">
        <f t="shared" si="260"/>
        <v>M</v>
      </c>
      <c r="G1717" s="6">
        <v>0.85069444444444453</v>
      </c>
      <c r="H1717" s="6">
        <v>0.875</v>
      </c>
      <c r="I1717" s="85">
        <f t="shared" si="261"/>
        <v>34.999999999999872</v>
      </c>
      <c r="J1717" s="86">
        <f>I1717*Segmentos!$D$7*(AH1717%)*IF(ISNUMBER(AI1717),AI1717%,0)</f>
        <v>802619.99999999709</v>
      </c>
      <c r="K1717" s="86">
        <f>I1717*Segmentos!$D$7*(AL1717%)*IF(ISNUMBER(AM1717),AM1717%,0)</f>
        <v>1363361.9999999951</v>
      </c>
      <c r="L1717" s="4"/>
      <c r="M1717" s="2">
        <v>7.83</v>
      </c>
      <c r="N1717" s="2">
        <v>12.1</v>
      </c>
      <c r="O1717" s="2">
        <v>64.5</v>
      </c>
      <c r="P1717" s="2">
        <v>83.667900000000003</v>
      </c>
      <c r="Q1717" s="2">
        <v>3.63</v>
      </c>
      <c r="R1717" s="2">
        <v>6.5</v>
      </c>
      <c r="S1717" s="2">
        <v>55.8</v>
      </c>
      <c r="T1717" s="2">
        <v>6.4706999999999999</v>
      </c>
      <c r="U1717" s="2">
        <v>5.75</v>
      </c>
      <c r="V1717" s="2">
        <v>10.7</v>
      </c>
      <c r="W1717" s="2">
        <v>53.6</v>
      </c>
      <c r="X1717" s="2">
        <v>12.881399999999999</v>
      </c>
      <c r="Y1717" s="2">
        <v>8.26</v>
      </c>
      <c r="Z1717" s="2">
        <v>14.2</v>
      </c>
      <c r="AA1717" s="2">
        <v>58.2</v>
      </c>
      <c r="AB1717" s="2">
        <v>26.048999999999999</v>
      </c>
      <c r="AC1717" s="2">
        <v>10.91</v>
      </c>
      <c r="AD1717" s="2">
        <v>14.1</v>
      </c>
      <c r="AE1717" s="2">
        <v>77.5</v>
      </c>
      <c r="AF1717" s="2">
        <v>38.266800000000003</v>
      </c>
      <c r="AG1717" s="20">
        <v>5.71</v>
      </c>
      <c r="AH1717" s="20">
        <v>9.8000000000000007</v>
      </c>
      <c r="AI1717" s="20">
        <v>58.5</v>
      </c>
      <c r="AJ1717" s="20">
        <v>28.9635</v>
      </c>
      <c r="AK1717" s="18">
        <v>9.74</v>
      </c>
      <c r="AL1717" s="18">
        <v>14.3</v>
      </c>
      <c r="AM1717" s="18">
        <v>68.099999999999994</v>
      </c>
      <c r="AN1717" s="18">
        <v>54.7044</v>
      </c>
      <c r="AO1717" s="2">
        <v>5.08</v>
      </c>
      <c r="AP1717" s="2">
        <v>9.1</v>
      </c>
      <c r="AQ1717" s="2">
        <v>55.7</v>
      </c>
      <c r="AR1717" s="2">
        <v>5.9343000000000004</v>
      </c>
      <c r="AS1717" s="2">
        <v>3.79</v>
      </c>
      <c r="AT1717" s="2">
        <v>6.9</v>
      </c>
      <c r="AU1717" s="2">
        <v>54.7</v>
      </c>
      <c r="AV1717" s="2">
        <v>8.9190000000000005</v>
      </c>
      <c r="AW1717" s="2">
        <v>7.36</v>
      </c>
      <c r="AX1717" s="2">
        <v>12.6</v>
      </c>
      <c r="AY1717" s="2">
        <v>58.3</v>
      </c>
      <c r="AZ1717" s="2">
        <v>22.6038</v>
      </c>
      <c r="BA1717" s="2">
        <v>11.29</v>
      </c>
      <c r="BB1717" s="2">
        <v>15.7</v>
      </c>
      <c r="BC1717" s="2">
        <v>72.099999999999994</v>
      </c>
      <c r="BD1717" s="2">
        <v>46.210700000000003</v>
      </c>
      <c r="BE1717" s="4" t="str">
        <f t="shared" si="262"/>
        <v>NO APLICA</v>
      </c>
      <c r="BF1717" s="4">
        <f t="shared" si="263"/>
        <v>7.0366</v>
      </c>
      <c r="BG1717">
        <f t="shared" si="264"/>
        <v>5.08</v>
      </c>
      <c r="BH1717">
        <f t="shared" si="265"/>
        <v>3.79</v>
      </c>
      <c r="BI1717">
        <f t="shared" si="266"/>
        <v>11.29</v>
      </c>
      <c r="BJ1717">
        <f t="shared" si="267"/>
        <v>9.74</v>
      </c>
      <c r="BK1717">
        <f t="shared" si="268"/>
        <v>5.71</v>
      </c>
      <c r="BL1717">
        <f t="shared" si="269"/>
        <v>27315.749999999902</v>
      </c>
    </row>
    <row r="1718" spans="1:64" x14ac:dyDescent="0.2">
      <c r="A1718" s="1">
        <v>1716</v>
      </c>
      <c r="B1718" s="7" t="s">
        <v>10</v>
      </c>
      <c r="C1718" s="3">
        <v>39980</v>
      </c>
      <c r="D1718" s="4" t="s">
        <v>8</v>
      </c>
      <c r="E1718" s="4" t="s">
        <v>164</v>
      </c>
      <c r="F1718" s="5" t="str">
        <f t="shared" si="260"/>
        <v>M</v>
      </c>
      <c r="G1718" s="6">
        <v>0.87291666666666667</v>
      </c>
      <c r="H1718" s="6">
        <v>0.92083333333333339</v>
      </c>
      <c r="I1718" s="85">
        <f t="shared" si="261"/>
        <v>69.000000000000071</v>
      </c>
      <c r="J1718" s="86">
        <f>I1718*Segmentos!$D$7*(AH1718%)*IF(ISNUMBER(AI1718),AI1718%,0)</f>
        <v>1628427.6000000017</v>
      </c>
      <c r="K1718" s="86">
        <f>I1718*Segmentos!$D$7*(AL1718%)*IF(ISNUMBER(AM1718),AM1718%,0)</f>
        <v>1285608.0000000014</v>
      </c>
      <c r="L1718" s="4"/>
      <c r="M1718" s="2">
        <v>5.25</v>
      </c>
      <c r="N1718" s="2">
        <v>19</v>
      </c>
      <c r="O1718" s="2">
        <v>27.6</v>
      </c>
      <c r="P1718" s="2">
        <v>85.592200000000005</v>
      </c>
      <c r="Q1718" s="2">
        <v>2.84</v>
      </c>
      <c r="R1718" s="2">
        <v>10.1</v>
      </c>
      <c r="S1718" s="2">
        <v>28.2</v>
      </c>
      <c r="T1718" s="2">
        <v>7.7290999999999999</v>
      </c>
      <c r="U1718" s="2">
        <v>2.96</v>
      </c>
      <c r="V1718" s="2">
        <v>15</v>
      </c>
      <c r="W1718" s="2">
        <v>19.8</v>
      </c>
      <c r="X1718" s="2">
        <v>10.1282</v>
      </c>
      <c r="Y1718" s="2">
        <v>5.91</v>
      </c>
      <c r="Z1718" s="2">
        <v>23.9</v>
      </c>
      <c r="AA1718" s="2">
        <v>24.8</v>
      </c>
      <c r="AB1718" s="2">
        <v>28.4498</v>
      </c>
      <c r="AC1718" s="2">
        <v>7.34</v>
      </c>
      <c r="AD1718" s="2">
        <v>21.9</v>
      </c>
      <c r="AE1718" s="2">
        <v>33.6</v>
      </c>
      <c r="AF1718" s="2">
        <v>39.284999999999997</v>
      </c>
      <c r="AG1718" s="20">
        <v>5.89</v>
      </c>
      <c r="AH1718" s="20">
        <v>21.3</v>
      </c>
      <c r="AI1718" s="20">
        <v>27.7</v>
      </c>
      <c r="AJ1718" s="20">
        <v>45.5871</v>
      </c>
      <c r="AK1718" s="18">
        <v>4.67</v>
      </c>
      <c r="AL1718" s="18">
        <v>17</v>
      </c>
      <c r="AM1718" s="18">
        <v>27.4</v>
      </c>
      <c r="AN1718" s="18">
        <v>40.005099999999999</v>
      </c>
      <c r="AO1718" s="2">
        <v>2.5</v>
      </c>
      <c r="AP1718" s="2">
        <v>14</v>
      </c>
      <c r="AQ1718" s="2">
        <v>17.8</v>
      </c>
      <c r="AR1718" s="2">
        <v>4.4476000000000004</v>
      </c>
      <c r="AS1718" s="2">
        <v>2.94</v>
      </c>
      <c r="AT1718" s="2">
        <v>12.6</v>
      </c>
      <c r="AU1718" s="2">
        <v>23.3</v>
      </c>
      <c r="AV1718" s="2">
        <v>10.5471</v>
      </c>
      <c r="AW1718" s="2">
        <v>6.15</v>
      </c>
      <c r="AX1718" s="2">
        <v>19.8</v>
      </c>
      <c r="AY1718" s="2">
        <v>31</v>
      </c>
      <c r="AZ1718" s="2">
        <v>28.838999999999999</v>
      </c>
      <c r="BA1718" s="2">
        <v>6.69</v>
      </c>
      <c r="BB1718" s="2">
        <v>23.6</v>
      </c>
      <c r="BC1718" s="2">
        <v>28.4</v>
      </c>
      <c r="BD1718" s="2">
        <v>41.758600000000001</v>
      </c>
      <c r="BE1718" s="4" t="str">
        <f t="shared" si="262"/>
        <v>NO APLICA</v>
      </c>
      <c r="BF1718" s="4">
        <f t="shared" si="263"/>
        <v>4.4645999999999999</v>
      </c>
      <c r="BG1718">
        <f t="shared" si="264"/>
        <v>2.5</v>
      </c>
      <c r="BH1718">
        <f t="shared" si="265"/>
        <v>2.94</v>
      </c>
      <c r="BI1718">
        <f t="shared" si="266"/>
        <v>6.69</v>
      </c>
      <c r="BJ1718">
        <f t="shared" si="267"/>
        <v>4.67</v>
      </c>
      <c r="BK1718">
        <f t="shared" si="268"/>
        <v>5.89</v>
      </c>
      <c r="BL1718">
        <f t="shared" si="269"/>
        <v>36183.600000000042</v>
      </c>
    </row>
    <row r="1719" spans="1:64" x14ac:dyDescent="0.2">
      <c r="A1719" s="1">
        <v>1717</v>
      </c>
      <c r="B1719" s="7" t="s">
        <v>89</v>
      </c>
      <c r="C1719" s="3">
        <v>39980</v>
      </c>
      <c r="D1719" s="4" t="s">
        <v>628</v>
      </c>
      <c r="E1719" s="4" t="s">
        <v>169</v>
      </c>
      <c r="F1719" s="5" t="str">
        <f t="shared" si="260"/>
        <v>M</v>
      </c>
      <c r="G1719" s="6">
        <v>0.84027777777777779</v>
      </c>
      <c r="H1719" s="6">
        <v>0.875</v>
      </c>
      <c r="I1719" s="85">
        <f t="shared" si="261"/>
        <v>49.999999999999986</v>
      </c>
      <c r="J1719" s="86">
        <f>I1719*Segmentos!$D$7*(AH1719%)*IF(ISNUMBER(AI1719),AI1719%,0)</f>
        <v>117759.99999999996</v>
      </c>
      <c r="K1719" s="86">
        <f>I1719*Segmentos!$D$7*(AL1719%)*IF(ISNUMBER(AM1719),AM1719%,0)</f>
        <v>203699.99999999994</v>
      </c>
      <c r="L1719" s="4"/>
      <c r="M1719" s="2">
        <v>0.83</v>
      </c>
      <c r="N1719" s="2">
        <v>2.2000000000000002</v>
      </c>
      <c r="O1719" s="2">
        <v>37.200000000000003</v>
      </c>
      <c r="P1719" s="2">
        <v>88.512799999999999</v>
      </c>
      <c r="Q1719" s="2">
        <v>0</v>
      </c>
      <c r="R1719" s="2">
        <v>0</v>
      </c>
      <c r="S1719" s="2">
        <v>2</v>
      </c>
      <c r="T1719" s="2">
        <v>1.5800000000000002E-2</v>
      </c>
      <c r="U1719" s="2">
        <v>0.56000000000000005</v>
      </c>
      <c r="V1719" s="2">
        <v>1.2</v>
      </c>
      <c r="W1719" s="2">
        <v>46</v>
      </c>
      <c r="X1719" s="2">
        <v>12.6111</v>
      </c>
      <c r="Y1719" s="2">
        <v>1.34</v>
      </c>
      <c r="Z1719" s="2">
        <v>2.4</v>
      </c>
      <c r="AA1719" s="2">
        <v>56.7</v>
      </c>
      <c r="AB1719" s="2">
        <v>42.323700000000002</v>
      </c>
      <c r="AC1719" s="2">
        <v>0.96</v>
      </c>
      <c r="AD1719" s="2">
        <v>3.8</v>
      </c>
      <c r="AE1719" s="2">
        <v>24.9</v>
      </c>
      <c r="AF1719" s="2">
        <v>33.562199999999997</v>
      </c>
      <c r="AG1719" s="20">
        <v>0.59</v>
      </c>
      <c r="AH1719" s="20">
        <v>2.2999999999999998</v>
      </c>
      <c r="AI1719" s="20">
        <v>25.6</v>
      </c>
      <c r="AJ1719" s="20">
        <v>29.950500000000002</v>
      </c>
      <c r="AK1719" s="18">
        <v>1.04</v>
      </c>
      <c r="AL1719" s="18">
        <v>2.1</v>
      </c>
      <c r="AM1719" s="18">
        <v>48.5</v>
      </c>
      <c r="AN1719" s="18">
        <v>58.5623</v>
      </c>
      <c r="AO1719" s="2">
        <v>0.42</v>
      </c>
      <c r="AP1719" s="2">
        <v>1</v>
      </c>
      <c r="AQ1719" s="2">
        <v>41</v>
      </c>
      <c r="AR1719" s="2">
        <v>4.8529999999999998</v>
      </c>
      <c r="AS1719" s="2">
        <v>0.25</v>
      </c>
      <c r="AT1719" s="2">
        <v>1</v>
      </c>
      <c r="AU1719" s="2">
        <v>24.1</v>
      </c>
      <c r="AV1719" s="2">
        <v>5.8281999999999998</v>
      </c>
      <c r="AW1719" s="2">
        <v>0.76</v>
      </c>
      <c r="AX1719" s="2">
        <v>2.6</v>
      </c>
      <c r="AY1719" s="2">
        <v>29.2</v>
      </c>
      <c r="AZ1719" s="2">
        <v>23.3582</v>
      </c>
      <c r="BA1719" s="2">
        <v>1.33</v>
      </c>
      <c r="BB1719" s="2">
        <v>3</v>
      </c>
      <c r="BC1719" s="2">
        <v>44.7</v>
      </c>
      <c r="BD1719" s="2">
        <v>54.473300000000002</v>
      </c>
      <c r="BE1719" s="4" t="str">
        <f t="shared" si="262"/>
        <v>NO APLICA</v>
      </c>
      <c r="BF1719" s="4">
        <f t="shared" si="263"/>
        <v>0.71300000000000008</v>
      </c>
      <c r="BG1719">
        <f t="shared" si="264"/>
        <v>0.42</v>
      </c>
      <c r="BH1719">
        <f t="shared" si="265"/>
        <v>0.25</v>
      </c>
      <c r="BI1719">
        <f t="shared" si="266"/>
        <v>1.33</v>
      </c>
      <c r="BJ1719">
        <f t="shared" si="267"/>
        <v>1.04</v>
      </c>
      <c r="BK1719">
        <f t="shared" si="268"/>
        <v>0.59</v>
      </c>
      <c r="BL1719">
        <f t="shared" si="269"/>
        <v>4091.9999999999991</v>
      </c>
    </row>
    <row r="1720" spans="1:64" x14ac:dyDescent="0.2">
      <c r="A1720" s="1">
        <v>1718</v>
      </c>
      <c r="B1720" s="7" t="s">
        <v>126</v>
      </c>
      <c r="C1720" s="3">
        <v>39980</v>
      </c>
      <c r="D1720" s="4" t="s">
        <v>628</v>
      </c>
      <c r="E1720" s="4" t="s">
        <v>163</v>
      </c>
      <c r="F1720" s="5" t="str">
        <f t="shared" si="260"/>
        <v>M</v>
      </c>
      <c r="G1720" s="6">
        <v>0.875</v>
      </c>
      <c r="H1720" s="6">
        <v>0.91041666666666676</v>
      </c>
      <c r="I1720" s="85">
        <f t="shared" si="261"/>
        <v>51.000000000000142</v>
      </c>
      <c r="J1720" s="86">
        <f>I1720*Segmentos!$D$7*(AH1720%)*IF(ISNUMBER(AI1720),AI1720%,0)</f>
        <v>62342.400000000169</v>
      </c>
      <c r="K1720" s="86">
        <f>I1720*Segmentos!$D$7*(AL1720%)*IF(ISNUMBER(AM1720),AM1720%,0)</f>
        <v>267729.60000000079</v>
      </c>
      <c r="L1720" s="4"/>
      <c r="M1720" s="2">
        <v>0.83</v>
      </c>
      <c r="N1720" s="2">
        <v>2.5</v>
      </c>
      <c r="O1720" s="2">
        <v>32.700000000000003</v>
      </c>
      <c r="P1720" s="2">
        <v>81.125299999999996</v>
      </c>
      <c r="Q1720" s="2">
        <v>0.01</v>
      </c>
      <c r="R1720" s="2">
        <v>0.1</v>
      </c>
      <c r="S1720" s="2">
        <v>16.7</v>
      </c>
      <c r="T1720" s="2">
        <v>0.2404</v>
      </c>
      <c r="U1720" s="2">
        <v>0.16</v>
      </c>
      <c r="V1720" s="2">
        <v>1.7</v>
      </c>
      <c r="W1720" s="2">
        <v>9.1</v>
      </c>
      <c r="X1720" s="2">
        <v>3.2292000000000001</v>
      </c>
      <c r="Y1720" s="2">
        <v>1.07</v>
      </c>
      <c r="Z1720" s="2">
        <v>4.3</v>
      </c>
      <c r="AA1720" s="2">
        <v>25</v>
      </c>
      <c r="AB1720" s="2">
        <v>30.953399999999998</v>
      </c>
      <c r="AC1720" s="2">
        <v>1.45</v>
      </c>
      <c r="AD1720" s="2">
        <v>2.7</v>
      </c>
      <c r="AE1720" s="2">
        <v>53.8</v>
      </c>
      <c r="AF1720" s="2">
        <v>46.702300000000001</v>
      </c>
      <c r="AG1720" s="20">
        <v>0.31</v>
      </c>
      <c r="AH1720" s="20">
        <v>1.6</v>
      </c>
      <c r="AI1720" s="20">
        <v>19.100000000000001</v>
      </c>
      <c r="AJ1720" s="20">
        <v>14.2399</v>
      </c>
      <c r="AK1720" s="18">
        <v>1.3</v>
      </c>
      <c r="AL1720" s="18">
        <v>3.4</v>
      </c>
      <c r="AM1720" s="18">
        <v>38.6</v>
      </c>
      <c r="AN1720" s="18">
        <v>66.885400000000004</v>
      </c>
      <c r="AO1720" s="2">
        <v>0.37</v>
      </c>
      <c r="AP1720" s="2">
        <v>2.1</v>
      </c>
      <c r="AQ1720" s="2">
        <v>17.100000000000001</v>
      </c>
      <c r="AR1720" s="2">
        <v>3.9091</v>
      </c>
      <c r="AS1720" s="2">
        <v>0.57999999999999996</v>
      </c>
      <c r="AT1720" s="2">
        <v>1.7</v>
      </c>
      <c r="AU1720" s="2">
        <v>35.1</v>
      </c>
      <c r="AV1720" s="2">
        <v>12.525</v>
      </c>
      <c r="AW1720" s="2">
        <v>0.93</v>
      </c>
      <c r="AX1720" s="2">
        <v>2.5</v>
      </c>
      <c r="AY1720" s="2">
        <v>36.9</v>
      </c>
      <c r="AZ1720" s="2">
        <v>26.0364</v>
      </c>
      <c r="BA1720" s="2">
        <v>1.03</v>
      </c>
      <c r="BB1720" s="2">
        <v>3.2</v>
      </c>
      <c r="BC1720" s="2">
        <v>32.6</v>
      </c>
      <c r="BD1720" s="2">
        <v>38.654699999999998</v>
      </c>
      <c r="BE1720" s="4" t="str">
        <f t="shared" si="262"/>
        <v>NO APLICA</v>
      </c>
      <c r="BF1720" s="4">
        <f t="shared" si="263"/>
        <v>0.75880000000000003</v>
      </c>
      <c r="BG1720">
        <f t="shared" si="264"/>
        <v>0.37</v>
      </c>
      <c r="BH1720">
        <f t="shared" si="265"/>
        <v>0.57999999999999996</v>
      </c>
      <c r="BI1720">
        <f t="shared" si="266"/>
        <v>1.03</v>
      </c>
      <c r="BJ1720">
        <f t="shared" si="267"/>
        <v>1.3</v>
      </c>
      <c r="BK1720">
        <f t="shared" si="268"/>
        <v>0.31</v>
      </c>
      <c r="BL1720">
        <f t="shared" si="269"/>
        <v>4169.2500000000118</v>
      </c>
    </row>
    <row r="1721" spans="1:64" x14ac:dyDescent="0.2">
      <c r="A1721" s="1">
        <v>1719</v>
      </c>
      <c r="B1721" s="7" t="s">
        <v>83</v>
      </c>
      <c r="C1721" s="3">
        <v>39980</v>
      </c>
      <c r="D1721" s="4" t="s">
        <v>629</v>
      </c>
      <c r="E1721" s="4" t="s">
        <v>170</v>
      </c>
      <c r="F1721" s="5" t="str">
        <f t="shared" si="260"/>
        <v>M</v>
      </c>
      <c r="G1721" s="6">
        <v>0.87430555555555556</v>
      </c>
      <c r="H1721" s="6">
        <v>0.88888888888888884</v>
      </c>
      <c r="I1721" s="85">
        <f t="shared" si="261"/>
        <v>20.999999999999925</v>
      </c>
      <c r="J1721" s="86">
        <f>I1721*Segmentos!$D$7*(AH1721%)*IF(ISNUMBER(AI1721),AI1721%,0)</f>
        <v>80908.799999999712</v>
      </c>
      <c r="K1721" s="86">
        <f>I1721*Segmentos!$D$7*(AL1721%)*IF(ISNUMBER(AM1721),AM1721%,0)</f>
        <v>79732.799999999726</v>
      </c>
      <c r="L1721" s="4"/>
      <c r="M1721" s="2">
        <v>0.94</v>
      </c>
      <c r="N1721" s="2">
        <v>1.8</v>
      </c>
      <c r="O1721" s="2">
        <v>51.3</v>
      </c>
      <c r="P1721" s="2">
        <v>65.3566</v>
      </c>
      <c r="Q1721" s="2">
        <v>0</v>
      </c>
      <c r="R1721" s="2">
        <v>0</v>
      </c>
      <c r="S1721" s="8" t="s">
        <v>577</v>
      </c>
      <c r="T1721" s="2">
        <v>0</v>
      </c>
      <c r="U1721" s="2">
        <v>0.5</v>
      </c>
      <c r="V1721" s="2">
        <v>1.6</v>
      </c>
      <c r="W1721" s="2">
        <v>30.7</v>
      </c>
      <c r="X1721" s="2">
        <v>7.2347999999999999</v>
      </c>
      <c r="Y1721" s="2">
        <v>0.83</v>
      </c>
      <c r="Z1721" s="2">
        <v>1.3</v>
      </c>
      <c r="AA1721" s="2">
        <v>65.099999999999994</v>
      </c>
      <c r="AB1721" s="2">
        <v>17.119399999999999</v>
      </c>
      <c r="AC1721" s="2">
        <v>1.79</v>
      </c>
      <c r="AD1721" s="2">
        <v>3.4</v>
      </c>
      <c r="AE1721" s="2">
        <v>52.9</v>
      </c>
      <c r="AF1721" s="2">
        <v>41.002400000000002</v>
      </c>
      <c r="AG1721" s="20">
        <v>0.95</v>
      </c>
      <c r="AH1721" s="20">
        <v>1.6</v>
      </c>
      <c r="AI1721" s="20">
        <v>60.2</v>
      </c>
      <c r="AJ1721" s="20">
        <v>31.442599999999999</v>
      </c>
      <c r="AK1721" s="18">
        <v>0.93</v>
      </c>
      <c r="AL1721" s="18">
        <v>2.1</v>
      </c>
      <c r="AM1721" s="18">
        <v>45.2</v>
      </c>
      <c r="AN1721" s="18">
        <v>33.913899999999998</v>
      </c>
      <c r="AO1721" s="2">
        <v>0.27</v>
      </c>
      <c r="AP1721" s="2">
        <v>1.5</v>
      </c>
      <c r="AQ1721" s="2">
        <v>17.8</v>
      </c>
      <c r="AR1721" s="2">
        <v>2.0474999999999999</v>
      </c>
      <c r="AS1721" s="2">
        <v>0.6</v>
      </c>
      <c r="AT1721" s="2">
        <v>1.5</v>
      </c>
      <c r="AU1721" s="2">
        <v>39.299999999999997</v>
      </c>
      <c r="AV1721" s="2">
        <v>9.2261000000000006</v>
      </c>
      <c r="AW1721" s="2">
        <v>0.15</v>
      </c>
      <c r="AX1721" s="2">
        <v>0.8</v>
      </c>
      <c r="AY1721" s="2">
        <v>18.100000000000001</v>
      </c>
      <c r="AZ1721" s="2">
        <v>3.0038999999999998</v>
      </c>
      <c r="BA1721" s="2">
        <v>1.91</v>
      </c>
      <c r="BB1721" s="2">
        <v>2.8</v>
      </c>
      <c r="BC1721" s="2">
        <v>67.3</v>
      </c>
      <c r="BD1721" s="2">
        <v>51.079000000000001</v>
      </c>
      <c r="BE1721" s="4" t="str">
        <f t="shared" si="262"/>
        <v>NO APLICA</v>
      </c>
      <c r="BF1721" s="4">
        <f t="shared" si="263"/>
        <v>1.0275999999999998</v>
      </c>
      <c r="BG1721">
        <f t="shared" si="264"/>
        <v>0.27</v>
      </c>
      <c r="BH1721">
        <f t="shared" si="265"/>
        <v>0.6</v>
      </c>
      <c r="BI1721">
        <f t="shared" si="266"/>
        <v>1.91</v>
      </c>
      <c r="BJ1721">
        <f t="shared" si="267"/>
        <v>0.93</v>
      </c>
      <c r="BK1721">
        <f t="shared" si="268"/>
        <v>0.95</v>
      </c>
      <c r="BL1721">
        <f t="shared" si="269"/>
        <v>1939.1399999999933</v>
      </c>
    </row>
    <row r="1722" spans="1:64" x14ac:dyDescent="0.2">
      <c r="A1722" s="1">
        <v>1720</v>
      </c>
      <c r="B1722" s="7" t="s">
        <v>127</v>
      </c>
      <c r="C1722" s="3">
        <v>39980</v>
      </c>
      <c r="D1722" s="4" t="s">
        <v>3</v>
      </c>
      <c r="E1722" s="4" t="s">
        <v>167</v>
      </c>
      <c r="F1722" s="5" t="str">
        <f t="shared" si="260"/>
        <v>M</v>
      </c>
      <c r="G1722" s="6">
        <v>0.91805555555555562</v>
      </c>
      <c r="H1722" s="6">
        <v>7.6388888888888886E-3</v>
      </c>
      <c r="I1722" s="85">
        <f t="shared" si="261"/>
        <v>128.99999999999991</v>
      </c>
      <c r="J1722" s="86">
        <f>I1722*Segmentos!$D$7*(AH1722%)*IF(ISNUMBER(AI1722),AI1722%,0)</f>
        <v>2698163.9999999981</v>
      </c>
      <c r="K1722" s="86">
        <f>I1722*Segmentos!$D$7*(AL1722%)*IF(ISNUMBER(AM1722),AM1722%,0)</f>
        <v>2661734.3999999985</v>
      </c>
      <c r="L1722" s="4"/>
      <c r="M1722" s="2">
        <v>5.21</v>
      </c>
      <c r="N1722" s="2">
        <v>24.9</v>
      </c>
      <c r="O1722" s="2">
        <v>20.9</v>
      </c>
      <c r="P1722" s="2">
        <v>84.312899999999999</v>
      </c>
      <c r="Q1722" s="2">
        <v>3.41</v>
      </c>
      <c r="R1722" s="2">
        <v>16.2</v>
      </c>
      <c r="S1722" s="2">
        <v>21.1</v>
      </c>
      <c r="T1722" s="2">
        <v>9.2064000000000004</v>
      </c>
      <c r="U1722" s="2">
        <v>7.59</v>
      </c>
      <c r="V1722" s="2">
        <v>27.1</v>
      </c>
      <c r="W1722" s="2">
        <v>28</v>
      </c>
      <c r="X1722" s="2">
        <v>25.758400000000002</v>
      </c>
      <c r="Y1722" s="2">
        <v>4.71</v>
      </c>
      <c r="Z1722" s="2">
        <v>28.1</v>
      </c>
      <c r="AA1722" s="2">
        <v>16.8</v>
      </c>
      <c r="AB1722" s="2">
        <v>22.5258</v>
      </c>
      <c r="AC1722" s="2">
        <v>5.04</v>
      </c>
      <c r="AD1722" s="2">
        <v>25.1</v>
      </c>
      <c r="AE1722" s="2">
        <v>20.100000000000001</v>
      </c>
      <c r="AF1722" s="2">
        <v>26.822299999999998</v>
      </c>
      <c r="AG1722" s="20">
        <v>5.25</v>
      </c>
      <c r="AH1722" s="20">
        <v>24.9</v>
      </c>
      <c r="AI1722" s="20">
        <v>21</v>
      </c>
      <c r="AJ1722" s="20">
        <v>40.318100000000001</v>
      </c>
      <c r="AK1722" s="18">
        <v>5.17</v>
      </c>
      <c r="AL1722" s="18">
        <v>24.8</v>
      </c>
      <c r="AM1722" s="18">
        <v>20.8</v>
      </c>
      <c r="AN1722" s="18">
        <v>43.994799999999998</v>
      </c>
      <c r="AO1722" s="2">
        <v>2.1</v>
      </c>
      <c r="AP1722" s="2">
        <v>16.600000000000001</v>
      </c>
      <c r="AQ1722" s="2">
        <v>12.6</v>
      </c>
      <c r="AR1722" s="2">
        <v>3.7101000000000002</v>
      </c>
      <c r="AS1722" s="2">
        <v>2.3199999999999998</v>
      </c>
      <c r="AT1722" s="2">
        <v>17.600000000000001</v>
      </c>
      <c r="AU1722" s="2">
        <v>13.2</v>
      </c>
      <c r="AV1722" s="2">
        <v>8.2667999999999999</v>
      </c>
      <c r="AW1722" s="2">
        <v>6.97</v>
      </c>
      <c r="AX1722" s="2">
        <v>29.2</v>
      </c>
      <c r="AY1722" s="2">
        <v>23.9</v>
      </c>
      <c r="AZ1722" s="2">
        <v>32.474899999999998</v>
      </c>
      <c r="BA1722" s="2">
        <v>6.43</v>
      </c>
      <c r="BB1722" s="2">
        <v>28.2</v>
      </c>
      <c r="BC1722" s="2">
        <v>22.8</v>
      </c>
      <c r="BD1722" s="2">
        <v>39.8611</v>
      </c>
      <c r="BE1722" s="4" t="str">
        <f t="shared" si="262"/>
        <v>ABURRIDO</v>
      </c>
      <c r="BF1722" s="4">
        <f t="shared" si="263"/>
        <v>4.2694000000000001</v>
      </c>
      <c r="BG1722">
        <f t="shared" si="264"/>
        <v>2.1</v>
      </c>
      <c r="BH1722">
        <f t="shared" si="265"/>
        <v>2.3199999999999998</v>
      </c>
      <c r="BI1722">
        <f t="shared" si="266"/>
        <v>6.97</v>
      </c>
      <c r="BJ1722">
        <f t="shared" si="267"/>
        <v>5.17</v>
      </c>
      <c r="BK1722">
        <f t="shared" si="268"/>
        <v>5.25</v>
      </c>
      <c r="BL1722">
        <f t="shared" si="269"/>
        <v>67132.889999999941</v>
      </c>
    </row>
    <row r="1723" spans="1:64" x14ac:dyDescent="0.2">
      <c r="A1723" s="1">
        <v>1721</v>
      </c>
      <c r="B1723" s="7" t="s">
        <v>23</v>
      </c>
      <c r="C1723" s="3">
        <v>39980</v>
      </c>
      <c r="D1723" s="4" t="s">
        <v>629</v>
      </c>
      <c r="E1723" s="4" t="s">
        <v>170</v>
      </c>
      <c r="F1723" s="5" t="str">
        <f t="shared" si="260"/>
        <v>M</v>
      </c>
      <c r="G1723" s="6">
        <v>0.90972222222222221</v>
      </c>
      <c r="H1723" s="6">
        <v>0.91666666666666663</v>
      </c>
      <c r="I1723" s="85">
        <f t="shared" si="261"/>
        <v>9.9999999999999645</v>
      </c>
      <c r="J1723" s="86">
        <f>I1723*Segmentos!$D$7*(AH1723%)*IF(ISNUMBER(AI1723),AI1723%,0)</f>
        <v>14299.999999999947</v>
      </c>
      <c r="K1723" s="86">
        <f>I1723*Segmentos!$D$7*(AL1723%)*IF(ISNUMBER(AM1723),AM1723%,0)</f>
        <v>30051.999999999894</v>
      </c>
      <c r="L1723" s="4"/>
      <c r="M1723" s="2">
        <v>0.57999999999999996</v>
      </c>
      <c r="N1723" s="2">
        <v>0.8</v>
      </c>
      <c r="O1723" s="2">
        <v>69.3</v>
      </c>
      <c r="P1723" s="2">
        <v>53.355499999999999</v>
      </c>
      <c r="Q1723" s="2">
        <v>0</v>
      </c>
      <c r="R1723" s="2">
        <v>0</v>
      </c>
      <c r="S1723" s="8" t="s">
        <v>577</v>
      </c>
      <c r="T1723" s="2">
        <v>0</v>
      </c>
      <c r="U1723" s="2">
        <v>0.52</v>
      </c>
      <c r="V1723" s="2">
        <v>1.2</v>
      </c>
      <c r="W1723" s="2">
        <v>44.4</v>
      </c>
      <c r="X1723" s="2">
        <v>10.0105</v>
      </c>
      <c r="Y1723" s="2">
        <v>1.49</v>
      </c>
      <c r="Z1723" s="2">
        <v>1.9</v>
      </c>
      <c r="AA1723" s="2">
        <v>79.7</v>
      </c>
      <c r="AB1723" s="2">
        <v>40.126399999999997</v>
      </c>
      <c r="AC1723" s="2">
        <v>0.11</v>
      </c>
      <c r="AD1723" s="2">
        <v>0.1</v>
      </c>
      <c r="AE1723" s="2">
        <v>77.8</v>
      </c>
      <c r="AF1723" s="2">
        <v>3.2185999999999999</v>
      </c>
      <c r="AG1723" s="20">
        <v>0.38</v>
      </c>
      <c r="AH1723" s="20">
        <v>0.5</v>
      </c>
      <c r="AI1723" s="20">
        <v>71.5</v>
      </c>
      <c r="AJ1723" s="20">
        <v>16.337399999999999</v>
      </c>
      <c r="AK1723" s="18">
        <v>0.77</v>
      </c>
      <c r="AL1723" s="18">
        <v>1.1000000000000001</v>
      </c>
      <c r="AM1723" s="18">
        <v>68.3</v>
      </c>
      <c r="AN1723" s="18">
        <v>37.018099999999997</v>
      </c>
      <c r="AO1723" s="2">
        <v>0.11</v>
      </c>
      <c r="AP1723" s="2">
        <v>0.1</v>
      </c>
      <c r="AQ1723" s="2">
        <v>100</v>
      </c>
      <c r="AR1723" s="2">
        <v>1.0745</v>
      </c>
      <c r="AS1723" s="2">
        <v>0</v>
      </c>
      <c r="AT1723" s="2">
        <v>0</v>
      </c>
      <c r="AU1723" s="8" t="s">
        <v>577</v>
      </c>
      <c r="AV1723" s="2">
        <v>0</v>
      </c>
      <c r="AW1723" s="2">
        <v>0.53</v>
      </c>
      <c r="AX1723" s="2">
        <v>0.5</v>
      </c>
      <c r="AY1723" s="2">
        <v>100</v>
      </c>
      <c r="AZ1723" s="2">
        <v>13.8233</v>
      </c>
      <c r="BA1723" s="2">
        <v>1.1000000000000001</v>
      </c>
      <c r="BB1723" s="2">
        <v>1.8</v>
      </c>
      <c r="BC1723" s="2">
        <v>61.9</v>
      </c>
      <c r="BD1723" s="2">
        <v>38.457700000000003</v>
      </c>
      <c r="BE1723" s="4" t="str">
        <f t="shared" si="262"/>
        <v>NO APLICA</v>
      </c>
      <c r="BF1723" s="4">
        <f t="shared" si="263"/>
        <v>0.46379999999999999</v>
      </c>
      <c r="BG1723">
        <f t="shared" si="264"/>
        <v>0.11</v>
      </c>
      <c r="BH1723">
        <f t="shared" si="265"/>
        <v>0</v>
      </c>
      <c r="BI1723">
        <f t="shared" si="266"/>
        <v>1.1000000000000001</v>
      </c>
      <c r="BJ1723">
        <f t="shared" si="267"/>
        <v>0.77</v>
      </c>
      <c r="BK1723">
        <f t="shared" si="268"/>
        <v>0.38</v>
      </c>
      <c r="BL1723">
        <f t="shared" si="269"/>
        <v>554.39999999999804</v>
      </c>
    </row>
    <row r="1724" spans="1:64" x14ac:dyDescent="0.2">
      <c r="A1724" s="1">
        <v>1722</v>
      </c>
      <c r="B1724" s="7" t="s">
        <v>25</v>
      </c>
      <c r="C1724" s="3">
        <v>39980</v>
      </c>
      <c r="D1724" s="4" t="s">
        <v>629</v>
      </c>
      <c r="E1724" s="4" t="s">
        <v>171</v>
      </c>
      <c r="F1724" s="5" t="str">
        <f t="shared" si="260"/>
        <v>M</v>
      </c>
      <c r="G1724" s="6">
        <v>0.8965277777777777</v>
      </c>
      <c r="H1724" s="6">
        <v>0.89861111111111114</v>
      </c>
      <c r="I1724" s="85">
        <f t="shared" si="261"/>
        <v>3.0000000000001492</v>
      </c>
      <c r="J1724" s="86">
        <f>I1724*Segmentos!$D$7*(AH1724%)*IF(ISNUMBER(AI1724),AI1724%,0)</f>
        <v>9600.0000000004766</v>
      </c>
      <c r="K1724" s="86">
        <f>I1724*Segmentos!$D$7*(AL1724%)*IF(ISNUMBER(AM1724),AM1724%,0)</f>
        <v>10659.600000000532</v>
      </c>
      <c r="L1724" s="4"/>
      <c r="M1724" s="2">
        <v>0.85</v>
      </c>
      <c r="N1724" s="2">
        <v>0.9</v>
      </c>
      <c r="O1724" s="2">
        <v>99.3</v>
      </c>
      <c r="P1724" s="2">
        <v>65.106499999999997</v>
      </c>
      <c r="Q1724" s="2">
        <v>0</v>
      </c>
      <c r="R1724" s="2">
        <v>0</v>
      </c>
      <c r="S1724" s="8" t="s">
        <v>577</v>
      </c>
      <c r="T1724" s="2">
        <v>0</v>
      </c>
      <c r="U1724" s="2">
        <v>0.47</v>
      </c>
      <c r="V1724" s="2">
        <v>0.5</v>
      </c>
      <c r="W1724" s="2">
        <v>100</v>
      </c>
      <c r="X1724" s="2">
        <v>7.4782999999999999</v>
      </c>
      <c r="Y1724" s="2">
        <v>1.1000000000000001</v>
      </c>
      <c r="Z1724" s="2">
        <v>1.1000000000000001</v>
      </c>
      <c r="AA1724" s="2">
        <v>98.1</v>
      </c>
      <c r="AB1724" s="2">
        <v>24.791399999999999</v>
      </c>
      <c r="AC1724" s="2">
        <v>1.3</v>
      </c>
      <c r="AD1724" s="2">
        <v>1.3</v>
      </c>
      <c r="AE1724" s="2">
        <v>100</v>
      </c>
      <c r="AF1724" s="2">
        <v>32.836799999999997</v>
      </c>
      <c r="AG1724" s="20">
        <v>0.78</v>
      </c>
      <c r="AH1724" s="20">
        <v>0.8</v>
      </c>
      <c r="AI1724" s="20">
        <v>100</v>
      </c>
      <c r="AJ1724" s="20">
        <v>28.529299999999999</v>
      </c>
      <c r="AK1724" s="18">
        <v>0.91</v>
      </c>
      <c r="AL1724" s="18">
        <v>0.9</v>
      </c>
      <c r="AM1724" s="18">
        <v>98.7</v>
      </c>
      <c r="AN1724" s="18">
        <v>36.577199999999998</v>
      </c>
      <c r="AO1724" s="2">
        <v>0.27</v>
      </c>
      <c r="AP1724" s="2">
        <v>0.3</v>
      </c>
      <c r="AQ1724" s="2">
        <v>100</v>
      </c>
      <c r="AR1724" s="2">
        <v>2.2616999999999998</v>
      </c>
      <c r="AS1724" s="2">
        <v>0.41</v>
      </c>
      <c r="AT1724" s="2">
        <v>0.4</v>
      </c>
      <c r="AU1724" s="2">
        <v>93.6</v>
      </c>
      <c r="AV1724" s="2">
        <v>6.9458000000000002</v>
      </c>
      <c r="AW1724" s="2">
        <v>0.36</v>
      </c>
      <c r="AX1724" s="2">
        <v>0.4</v>
      </c>
      <c r="AY1724" s="2">
        <v>100</v>
      </c>
      <c r="AZ1724" s="2">
        <v>8.0042000000000009</v>
      </c>
      <c r="BA1724" s="2">
        <v>1.63</v>
      </c>
      <c r="BB1724" s="2">
        <v>1.6</v>
      </c>
      <c r="BC1724" s="2">
        <v>100</v>
      </c>
      <c r="BD1724" s="2">
        <v>47.894799999999996</v>
      </c>
      <c r="BE1724" s="4" t="str">
        <f t="shared" si="262"/>
        <v>NO APLICA</v>
      </c>
      <c r="BF1724" s="4">
        <f t="shared" si="263"/>
        <v>0.85160000000000002</v>
      </c>
      <c r="BG1724">
        <f t="shared" si="264"/>
        <v>0.27</v>
      </c>
      <c r="BH1724">
        <f t="shared" si="265"/>
        <v>0.41</v>
      </c>
      <c r="BI1724">
        <f t="shared" si="266"/>
        <v>1.63</v>
      </c>
      <c r="BJ1724">
        <f t="shared" si="267"/>
        <v>0.91</v>
      </c>
      <c r="BK1724">
        <f t="shared" si="268"/>
        <v>0.78</v>
      </c>
      <c r="BL1724">
        <f t="shared" si="269"/>
        <v>268.11000000001332</v>
      </c>
    </row>
    <row r="1725" spans="1:64" x14ac:dyDescent="0.2">
      <c r="A1725" s="1">
        <v>1723</v>
      </c>
      <c r="B1725" s="7" t="s">
        <v>32</v>
      </c>
      <c r="C1725" s="3">
        <v>39980</v>
      </c>
      <c r="D1725" s="4" t="s">
        <v>628</v>
      </c>
      <c r="E1725" s="4" t="s">
        <v>164</v>
      </c>
      <c r="F1725" s="5" t="str">
        <f t="shared" si="260"/>
        <v>M</v>
      </c>
      <c r="G1725" s="6">
        <v>0.91388888888888886</v>
      </c>
      <c r="H1725" s="6">
        <v>0.9159722222222223</v>
      </c>
      <c r="I1725" s="85">
        <f t="shared" si="261"/>
        <v>3.0000000000001492</v>
      </c>
      <c r="J1725" s="86">
        <f>I1725*Segmentos!$D$7*(AH1725%)*IF(ISNUMBER(AI1725),AI1725%,0)</f>
        <v>6199.2000000003072</v>
      </c>
      <c r="K1725" s="86">
        <f>I1725*Segmentos!$D$7*(AL1725%)*IF(ISNUMBER(AM1725),AM1725%,0)</f>
        <v>7152.0000000003547</v>
      </c>
      <c r="L1725" s="4"/>
      <c r="M1725" s="2">
        <v>0.56000000000000005</v>
      </c>
      <c r="N1725" s="2">
        <v>0.8</v>
      </c>
      <c r="O1725" s="2">
        <v>74.2</v>
      </c>
      <c r="P1725" s="2">
        <v>85.988900000000001</v>
      </c>
      <c r="Q1725" s="2">
        <v>0</v>
      </c>
      <c r="R1725" s="2">
        <v>0</v>
      </c>
      <c r="S1725" s="8" t="s">
        <v>577</v>
      </c>
      <c r="T1725" s="2">
        <v>0</v>
      </c>
      <c r="U1725" s="2">
        <v>0.48</v>
      </c>
      <c r="V1725" s="2">
        <v>0.5</v>
      </c>
      <c r="W1725" s="2">
        <v>100</v>
      </c>
      <c r="X1725" s="2">
        <v>15.2064</v>
      </c>
      <c r="Y1725" s="2">
        <v>0.62</v>
      </c>
      <c r="Z1725" s="2">
        <v>0.9</v>
      </c>
      <c r="AA1725" s="2">
        <v>72.599999999999994</v>
      </c>
      <c r="AB1725" s="2">
        <v>27.7865</v>
      </c>
      <c r="AC1725" s="2">
        <v>0.86</v>
      </c>
      <c r="AD1725" s="2">
        <v>1.2</v>
      </c>
      <c r="AE1725" s="2">
        <v>68.900000000000006</v>
      </c>
      <c r="AF1725" s="2">
        <v>42.995899999999999</v>
      </c>
      <c r="AG1725" s="20">
        <v>0.54</v>
      </c>
      <c r="AH1725" s="20">
        <v>0.7</v>
      </c>
      <c r="AI1725" s="20">
        <v>73.8</v>
      </c>
      <c r="AJ1725" s="20">
        <v>39.182899999999997</v>
      </c>
      <c r="AK1725" s="18">
        <v>0.59</v>
      </c>
      <c r="AL1725" s="18">
        <v>0.8</v>
      </c>
      <c r="AM1725" s="18">
        <v>74.5</v>
      </c>
      <c r="AN1725" s="18">
        <v>46.805999999999997</v>
      </c>
      <c r="AO1725" s="2">
        <v>0.27</v>
      </c>
      <c r="AP1725" s="2">
        <v>0.3</v>
      </c>
      <c r="AQ1725" s="2">
        <v>100</v>
      </c>
      <c r="AR1725" s="2">
        <v>4.4641999999999999</v>
      </c>
      <c r="AS1725" s="2">
        <v>1.26</v>
      </c>
      <c r="AT1725" s="2">
        <v>1.6</v>
      </c>
      <c r="AU1725" s="2">
        <v>77.400000000000006</v>
      </c>
      <c r="AV1725" s="2">
        <v>42.265799999999999</v>
      </c>
      <c r="AW1725" s="2">
        <v>0.15</v>
      </c>
      <c r="AX1725" s="2">
        <v>0.1</v>
      </c>
      <c r="AY1725" s="2">
        <v>100</v>
      </c>
      <c r="AZ1725" s="2">
        <v>6.3730000000000002</v>
      </c>
      <c r="BA1725" s="2">
        <v>0.56000000000000005</v>
      </c>
      <c r="BB1725" s="2">
        <v>0.9</v>
      </c>
      <c r="BC1725" s="2">
        <v>65.2</v>
      </c>
      <c r="BD1725" s="2">
        <v>32.885800000000003</v>
      </c>
      <c r="BE1725" s="4" t="str">
        <f t="shared" si="262"/>
        <v>NO APLICA</v>
      </c>
      <c r="BF1725" s="4">
        <f t="shared" si="263"/>
        <v>0.81300000000000006</v>
      </c>
      <c r="BG1725">
        <f t="shared" si="264"/>
        <v>0.27</v>
      </c>
      <c r="BH1725">
        <f t="shared" si="265"/>
        <v>1.26</v>
      </c>
      <c r="BI1725">
        <f t="shared" si="266"/>
        <v>0.56000000000000005</v>
      </c>
      <c r="BJ1725">
        <f t="shared" si="267"/>
        <v>0.59</v>
      </c>
      <c r="BK1725">
        <f t="shared" si="268"/>
        <v>0.54</v>
      </c>
      <c r="BL1725">
        <f t="shared" si="269"/>
        <v>178.08000000000885</v>
      </c>
    </row>
    <row r="1726" spans="1:64" x14ac:dyDescent="0.2">
      <c r="A1726" s="1">
        <v>1724</v>
      </c>
      <c r="B1726" s="7" t="s">
        <v>19</v>
      </c>
      <c r="C1726" s="3">
        <v>39980</v>
      </c>
      <c r="D1726" s="4" t="s">
        <v>17</v>
      </c>
      <c r="E1726" s="4" t="s">
        <v>166</v>
      </c>
      <c r="F1726" s="5" t="str">
        <f t="shared" si="260"/>
        <v>M</v>
      </c>
      <c r="G1726" s="6">
        <v>0.91527777777777775</v>
      </c>
      <c r="H1726" s="6">
        <v>0.91666666666666663</v>
      </c>
      <c r="I1726" s="85">
        <f t="shared" si="261"/>
        <v>1.9999999999999929</v>
      </c>
      <c r="J1726" s="86">
        <f>I1726*Segmentos!$D$7*(AH1726%)*IF(ISNUMBER(AI1726),AI1726%,0)</f>
        <v>5375.9999999999818</v>
      </c>
      <c r="K1726" s="86">
        <f>I1726*Segmentos!$D$7*(AL1726%)*IF(ISNUMBER(AM1726),AM1726%,0)</f>
        <v>4115.1999999999862</v>
      </c>
      <c r="L1726" s="4"/>
      <c r="M1726" s="2">
        <v>0.6</v>
      </c>
      <c r="N1726" s="2">
        <v>0.9</v>
      </c>
      <c r="O1726" s="2">
        <v>65.8</v>
      </c>
      <c r="P1726" s="2">
        <v>93.376099999999994</v>
      </c>
      <c r="Q1726" s="2">
        <v>0</v>
      </c>
      <c r="R1726" s="2">
        <v>0</v>
      </c>
      <c r="S1726" s="8" t="s">
        <v>577</v>
      </c>
      <c r="T1726" s="2">
        <v>0</v>
      </c>
      <c r="U1726" s="2">
        <v>0</v>
      </c>
      <c r="V1726" s="2">
        <v>0</v>
      </c>
      <c r="W1726" s="8" t="s">
        <v>577</v>
      </c>
      <c r="X1726" s="2">
        <v>0</v>
      </c>
      <c r="Y1726" s="2">
        <v>1.1399999999999999</v>
      </c>
      <c r="Z1726" s="2">
        <v>1.3</v>
      </c>
      <c r="AA1726" s="2">
        <v>86.7</v>
      </c>
      <c r="AB1726" s="2">
        <v>52.906700000000001</v>
      </c>
      <c r="AC1726" s="2">
        <v>0.79</v>
      </c>
      <c r="AD1726" s="2">
        <v>1.6</v>
      </c>
      <c r="AE1726" s="2">
        <v>50</v>
      </c>
      <c r="AF1726" s="2">
        <v>40.4694</v>
      </c>
      <c r="AG1726" s="20">
        <v>0.66</v>
      </c>
      <c r="AH1726" s="20">
        <v>1</v>
      </c>
      <c r="AI1726" s="20">
        <v>67.2</v>
      </c>
      <c r="AJ1726" s="20">
        <v>49.159700000000001</v>
      </c>
      <c r="AK1726" s="18">
        <v>0.54</v>
      </c>
      <c r="AL1726" s="18">
        <v>0.8</v>
      </c>
      <c r="AM1726" s="18">
        <v>64.3</v>
      </c>
      <c r="AN1726" s="18">
        <v>44.2164</v>
      </c>
      <c r="AO1726" s="2">
        <v>0</v>
      </c>
      <c r="AP1726" s="2">
        <v>0</v>
      </c>
      <c r="AQ1726" s="8" t="s">
        <v>577</v>
      </c>
      <c r="AR1726" s="2">
        <v>0</v>
      </c>
      <c r="AS1726" s="2">
        <v>0.11</v>
      </c>
      <c r="AT1726" s="2">
        <v>0.2</v>
      </c>
      <c r="AU1726" s="2">
        <v>50</v>
      </c>
      <c r="AV1726" s="2">
        <v>3.9611000000000001</v>
      </c>
      <c r="AW1726" s="2">
        <v>0.79</v>
      </c>
      <c r="AX1726" s="2">
        <v>1.2</v>
      </c>
      <c r="AY1726" s="2">
        <v>65.900000000000006</v>
      </c>
      <c r="AZ1726" s="2">
        <v>35.660299999999999</v>
      </c>
      <c r="BA1726" s="2">
        <v>0.9</v>
      </c>
      <c r="BB1726" s="2">
        <v>1.3</v>
      </c>
      <c r="BC1726" s="2">
        <v>67.3</v>
      </c>
      <c r="BD1726" s="2">
        <v>53.7547</v>
      </c>
      <c r="BE1726" s="4" t="str">
        <f t="shared" si="262"/>
        <v>NO APLICA</v>
      </c>
      <c r="BF1726" s="4">
        <f t="shared" si="263"/>
        <v>0.43160000000000009</v>
      </c>
      <c r="BG1726">
        <f t="shared" si="264"/>
        <v>0</v>
      </c>
      <c r="BH1726">
        <f t="shared" si="265"/>
        <v>0.11</v>
      </c>
      <c r="BI1726">
        <f t="shared" si="266"/>
        <v>0.9</v>
      </c>
      <c r="BJ1726">
        <f t="shared" si="267"/>
        <v>0.54</v>
      </c>
      <c r="BK1726">
        <f t="shared" si="268"/>
        <v>0.66</v>
      </c>
      <c r="BL1726">
        <f t="shared" si="269"/>
        <v>118.43999999999957</v>
      </c>
    </row>
    <row r="1727" spans="1:64" x14ac:dyDescent="0.2">
      <c r="A1727" s="1">
        <v>1725</v>
      </c>
      <c r="B1727" s="7" t="s">
        <v>2</v>
      </c>
      <c r="C1727" s="3">
        <v>39980</v>
      </c>
      <c r="D1727" s="4" t="s">
        <v>627</v>
      </c>
      <c r="E1727" s="4" t="s">
        <v>164</v>
      </c>
      <c r="F1727" s="5" t="str">
        <f t="shared" si="260"/>
        <v>M</v>
      </c>
      <c r="G1727" s="6">
        <v>0.8833333333333333</v>
      </c>
      <c r="H1727" s="6">
        <v>0.93333333333333324</v>
      </c>
      <c r="I1727" s="85">
        <f t="shared" si="261"/>
        <v>71.999999999999901</v>
      </c>
      <c r="J1727" s="86">
        <f>I1727*Segmentos!$D$7*(AH1727%)*IF(ISNUMBER(AI1727),AI1727%,0)</f>
        <v>1518220.7999999982</v>
      </c>
      <c r="K1727" s="86">
        <f>I1727*Segmentos!$D$7*(AL1727%)*IF(ISNUMBER(AM1727),AM1727%,0)</f>
        <v>1703807.9999999974</v>
      </c>
      <c r="L1727" s="4"/>
      <c r="M1727" s="2">
        <v>5.61</v>
      </c>
      <c r="N1727" s="2">
        <v>19.8</v>
      </c>
      <c r="O1727" s="2">
        <v>28.3</v>
      </c>
      <c r="P1727" s="2">
        <v>86.641000000000005</v>
      </c>
      <c r="Q1727" s="2">
        <v>3.37</v>
      </c>
      <c r="R1727" s="2">
        <v>12.7</v>
      </c>
      <c r="S1727" s="2">
        <v>26.6</v>
      </c>
      <c r="T1727" s="2">
        <v>8.6973000000000003</v>
      </c>
      <c r="U1727" s="2">
        <v>5.65</v>
      </c>
      <c r="V1727" s="2">
        <v>19.600000000000001</v>
      </c>
      <c r="W1727" s="2">
        <v>28.8</v>
      </c>
      <c r="X1727" s="2">
        <v>18.2879</v>
      </c>
      <c r="Y1727" s="2">
        <v>5.12</v>
      </c>
      <c r="Z1727" s="2">
        <v>20.3</v>
      </c>
      <c r="AA1727" s="2">
        <v>25.2</v>
      </c>
      <c r="AB1727" s="2">
        <v>23.3324</v>
      </c>
      <c r="AC1727" s="2">
        <v>7.16</v>
      </c>
      <c r="AD1727" s="2">
        <v>23</v>
      </c>
      <c r="AE1727" s="2">
        <v>31.1</v>
      </c>
      <c r="AF1727" s="2">
        <v>36.323300000000003</v>
      </c>
      <c r="AG1727" s="20">
        <v>5.27</v>
      </c>
      <c r="AH1727" s="20">
        <v>19.100000000000001</v>
      </c>
      <c r="AI1727" s="20">
        <v>27.6</v>
      </c>
      <c r="AJ1727" s="20">
        <v>38.608800000000002</v>
      </c>
      <c r="AK1727" s="18">
        <v>5.92</v>
      </c>
      <c r="AL1727" s="18">
        <v>20.399999999999999</v>
      </c>
      <c r="AM1727" s="18">
        <v>29</v>
      </c>
      <c r="AN1727" s="18">
        <v>48.032200000000003</v>
      </c>
      <c r="AO1727" s="2">
        <v>4.68</v>
      </c>
      <c r="AP1727" s="2">
        <v>17.2</v>
      </c>
      <c r="AQ1727" s="2">
        <v>27.2</v>
      </c>
      <c r="AR1727" s="2">
        <v>7.9038000000000004</v>
      </c>
      <c r="AS1727" s="2">
        <v>5.55</v>
      </c>
      <c r="AT1727" s="2">
        <v>19.600000000000001</v>
      </c>
      <c r="AU1727" s="2">
        <v>28.3</v>
      </c>
      <c r="AV1727" s="2">
        <v>18.8933</v>
      </c>
      <c r="AW1727" s="2">
        <v>5.55</v>
      </c>
      <c r="AX1727" s="2">
        <v>21.9</v>
      </c>
      <c r="AY1727" s="2">
        <v>25.4</v>
      </c>
      <c r="AZ1727" s="2">
        <v>24.633900000000001</v>
      </c>
      <c r="BA1727" s="2">
        <v>5.95</v>
      </c>
      <c r="BB1727" s="2">
        <v>19.100000000000001</v>
      </c>
      <c r="BC1727" s="2">
        <v>31.2</v>
      </c>
      <c r="BD1727" s="2">
        <v>35.210099999999997</v>
      </c>
      <c r="BE1727" s="4" t="str">
        <f t="shared" si="262"/>
        <v>NO APLICA</v>
      </c>
      <c r="BF1727" s="4">
        <f t="shared" si="263"/>
        <v>5.6050000000000004</v>
      </c>
      <c r="BG1727">
        <f t="shared" si="264"/>
        <v>4.68</v>
      </c>
      <c r="BH1727">
        <f t="shared" si="265"/>
        <v>5.55</v>
      </c>
      <c r="BI1727">
        <f t="shared" si="266"/>
        <v>5.95</v>
      </c>
      <c r="BJ1727">
        <f t="shared" si="267"/>
        <v>5.92</v>
      </c>
      <c r="BK1727">
        <f t="shared" si="268"/>
        <v>5.27</v>
      </c>
      <c r="BL1727">
        <f t="shared" si="269"/>
        <v>40344.479999999945</v>
      </c>
    </row>
    <row r="1728" spans="1:64" x14ac:dyDescent="0.2">
      <c r="A1728" s="1">
        <v>1726</v>
      </c>
      <c r="B1728" s="7" t="s">
        <v>16</v>
      </c>
      <c r="C1728" s="3">
        <v>39980</v>
      </c>
      <c r="D1728" s="4" t="s">
        <v>626</v>
      </c>
      <c r="E1728" s="4" t="s">
        <v>166</v>
      </c>
      <c r="F1728" s="5" t="str">
        <f t="shared" si="260"/>
        <v>M</v>
      </c>
      <c r="G1728" s="6">
        <v>0.9145833333333333</v>
      </c>
      <c r="H1728" s="6">
        <v>0.91805555555555562</v>
      </c>
      <c r="I1728" s="85">
        <f t="shared" si="261"/>
        <v>5.0000000000001421</v>
      </c>
      <c r="J1728" s="86">
        <f>I1728*Segmentos!$D$7*(AH1728%)*IF(ISNUMBER(AI1728),AI1728%,0)</f>
        <v>166122.00000000474</v>
      </c>
      <c r="K1728" s="86">
        <f>I1728*Segmentos!$D$7*(AL1728%)*IF(ISNUMBER(AM1728),AM1728%,0)</f>
        <v>291118.00000000827</v>
      </c>
      <c r="L1728" s="4"/>
      <c r="M1728" s="2">
        <v>11.59</v>
      </c>
      <c r="N1728" s="2">
        <v>13.3</v>
      </c>
      <c r="O1728" s="2">
        <v>87.4</v>
      </c>
      <c r="P1728" s="2">
        <v>87.461299999999994</v>
      </c>
      <c r="Q1728" s="2">
        <v>5.03</v>
      </c>
      <c r="R1728" s="2">
        <v>6.2</v>
      </c>
      <c r="S1728" s="2">
        <v>80.599999999999994</v>
      </c>
      <c r="T1728" s="2">
        <v>6.3296999999999999</v>
      </c>
      <c r="U1728" s="2">
        <v>11.22</v>
      </c>
      <c r="V1728" s="2">
        <v>12.4</v>
      </c>
      <c r="W1728" s="2">
        <v>90.8</v>
      </c>
      <c r="X1728" s="2">
        <v>17.742799999999999</v>
      </c>
      <c r="Y1728" s="2">
        <v>9.8800000000000008</v>
      </c>
      <c r="Z1728" s="2">
        <v>11.8</v>
      </c>
      <c r="AA1728" s="2">
        <v>83.5</v>
      </c>
      <c r="AB1728" s="2">
        <v>22.015999999999998</v>
      </c>
      <c r="AC1728" s="2">
        <v>16.71</v>
      </c>
      <c r="AD1728" s="2">
        <v>18.7</v>
      </c>
      <c r="AE1728" s="2">
        <v>89.3</v>
      </c>
      <c r="AF1728" s="2">
        <v>41.372799999999998</v>
      </c>
      <c r="AG1728" s="20">
        <v>8.32</v>
      </c>
      <c r="AH1728" s="20">
        <v>9.9</v>
      </c>
      <c r="AI1728" s="20">
        <v>83.9</v>
      </c>
      <c r="AJ1728" s="20">
        <v>29.791899999999998</v>
      </c>
      <c r="AK1728" s="18">
        <v>14.55</v>
      </c>
      <c r="AL1728" s="18">
        <v>16.3</v>
      </c>
      <c r="AM1728" s="18">
        <v>89.3</v>
      </c>
      <c r="AN1728" s="18">
        <v>57.6693</v>
      </c>
      <c r="AO1728" s="2">
        <v>7.38</v>
      </c>
      <c r="AP1728" s="2">
        <v>8.8000000000000007</v>
      </c>
      <c r="AQ1728" s="2">
        <v>83.4</v>
      </c>
      <c r="AR1728" s="2">
        <v>6.0838999999999999</v>
      </c>
      <c r="AS1728" s="2">
        <v>7.31</v>
      </c>
      <c r="AT1728" s="2">
        <v>9.6</v>
      </c>
      <c r="AU1728" s="2">
        <v>76.400000000000006</v>
      </c>
      <c r="AV1728" s="2">
        <v>12.149699999999999</v>
      </c>
      <c r="AW1728" s="2">
        <v>16.13</v>
      </c>
      <c r="AX1728" s="2">
        <v>17.5</v>
      </c>
      <c r="AY1728" s="2">
        <v>92.3</v>
      </c>
      <c r="AZ1728" s="2">
        <v>34.989400000000003</v>
      </c>
      <c r="BA1728" s="2">
        <v>11.85</v>
      </c>
      <c r="BB1728" s="2">
        <v>13.5</v>
      </c>
      <c r="BC1728" s="2">
        <v>87.8</v>
      </c>
      <c r="BD1728" s="2">
        <v>34.238300000000002</v>
      </c>
      <c r="BE1728" s="4" t="str">
        <f t="shared" si="262"/>
        <v>NO APLICA</v>
      </c>
      <c r="BF1728" s="4">
        <f t="shared" si="263"/>
        <v>10.912600000000001</v>
      </c>
      <c r="BG1728">
        <f t="shared" si="264"/>
        <v>7.38</v>
      </c>
      <c r="BH1728">
        <f t="shared" si="265"/>
        <v>7.31</v>
      </c>
      <c r="BI1728">
        <f t="shared" si="266"/>
        <v>16.13</v>
      </c>
      <c r="BJ1728">
        <f t="shared" si="267"/>
        <v>14.55</v>
      </c>
      <c r="BK1728">
        <f t="shared" si="268"/>
        <v>8.32</v>
      </c>
      <c r="BL1728">
        <f t="shared" si="269"/>
        <v>5812.1000000001659</v>
      </c>
    </row>
    <row r="1729" spans="1:64" x14ac:dyDescent="0.2">
      <c r="A1729" s="1">
        <v>1727</v>
      </c>
      <c r="B1729" s="7" t="s">
        <v>22</v>
      </c>
      <c r="C1729" s="3">
        <v>39980</v>
      </c>
      <c r="D1729" s="4" t="s">
        <v>629</v>
      </c>
      <c r="E1729" s="4" t="s">
        <v>164</v>
      </c>
      <c r="F1729" s="5" t="str">
        <f t="shared" si="260"/>
        <v>M</v>
      </c>
      <c r="G1729" s="6">
        <v>0.83125000000000004</v>
      </c>
      <c r="H1729" s="6">
        <v>0.87291666666666667</v>
      </c>
      <c r="I1729" s="85">
        <f t="shared" si="261"/>
        <v>59.999999999999943</v>
      </c>
      <c r="J1729" s="86">
        <f>I1729*Segmentos!$D$7*(AH1729%)*IF(ISNUMBER(AI1729),AI1729%,0)</f>
        <v>427727.99999999965</v>
      </c>
      <c r="K1729" s="86">
        <f>I1729*Segmentos!$D$7*(AL1729%)*IF(ISNUMBER(AM1729),AM1729%,0)</f>
        <v>372527.99999999965</v>
      </c>
      <c r="L1729" s="4"/>
      <c r="M1729" s="2">
        <v>1.66</v>
      </c>
      <c r="N1729" s="2">
        <v>5.2</v>
      </c>
      <c r="O1729" s="2">
        <v>31.8</v>
      </c>
      <c r="P1729" s="2">
        <v>97.307900000000004</v>
      </c>
      <c r="Q1729" s="2">
        <v>0.79</v>
      </c>
      <c r="R1729" s="2">
        <v>1.8</v>
      </c>
      <c r="S1729" s="2">
        <v>42.8</v>
      </c>
      <c r="T1729" s="2">
        <v>7.6916000000000002</v>
      </c>
      <c r="U1729" s="2">
        <v>0.76</v>
      </c>
      <c r="V1729" s="2">
        <v>2.7</v>
      </c>
      <c r="W1729" s="2">
        <v>28.2</v>
      </c>
      <c r="X1729" s="2">
        <v>9.3686000000000007</v>
      </c>
      <c r="Y1729" s="2">
        <v>0.39</v>
      </c>
      <c r="Z1729" s="2">
        <v>3.4</v>
      </c>
      <c r="AA1729" s="2">
        <v>11.2</v>
      </c>
      <c r="AB1729" s="2">
        <v>6.6551</v>
      </c>
      <c r="AC1729" s="2">
        <v>3.83</v>
      </c>
      <c r="AD1729" s="2">
        <v>10.199999999999999</v>
      </c>
      <c r="AE1729" s="2">
        <v>37.700000000000003</v>
      </c>
      <c r="AF1729" s="2">
        <v>73.592600000000004</v>
      </c>
      <c r="AG1729" s="20">
        <v>1.78</v>
      </c>
      <c r="AH1729" s="20">
        <v>6.7</v>
      </c>
      <c r="AI1729" s="20">
        <v>26.6</v>
      </c>
      <c r="AJ1729" s="20">
        <v>49.488100000000003</v>
      </c>
      <c r="AK1729" s="18">
        <v>1.56</v>
      </c>
      <c r="AL1729" s="18">
        <v>3.9</v>
      </c>
      <c r="AM1729" s="18">
        <v>39.799999999999997</v>
      </c>
      <c r="AN1729" s="18">
        <v>47.819800000000001</v>
      </c>
      <c r="AO1729" s="2">
        <v>1.45</v>
      </c>
      <c r="AP1729" s="2">
        <v>3.5</v>
      </c>
      <c r="AQ1729" s="2">
        <v>41.2</v>
      </c>
      <c r="AR1729" s="2">
        <v>9.2392000000000003</v>
      </c>
      <c r="AS1729" s="2">
        <v>1.64</v>
      </c>
      <c r="AT1729" s="2">
        <v>3.5</v>
      </c>
      <c r="AU1729" s="2">
        <v>46.8</v>
      </c>
      <c r="AV1729" s="2">
        <v>21.1465</v>
      </c>
      <c r="AW1729" s="2">
        <v>1.92</v>
      </c>
      <c r="AX1729" s="2">
        <v>7.7</v>
      </c>
      <c r="AY1729" s="2">
        <v>24.9</v>
      </c>
      <c r="AZ1729" s="2">
        <v>32.345700000000001</v>
      </c>
      <c r="BA1729" s="2">
        <v>1.54</v>
      </c>
      <c r="BB1729" s="2">
        <v>4.8</v>
      </c>
      <c r="BC1729" s="2">
        <v>31.9</v>
      </c>
      <c r="BD1729" s="2">
        <v>34.576500000000003</v>
      </c>
      <c r="BE1729" s="4" t="str">
        <f t="shared" si="262"/>
        <v>NO APLICA</v>
      </c>
      <c r="BF1729" s="4">
        <f t="shared" si="263"/>
        <v>1.7065999999999999</v>
      </c>
      <c r="BG1729">
        <f t="shared" si="264"/>
        <v>1.45</v>
      </c>
      <c r="BH1729">
        <f t="shared" si="265"/>
        <v>1.64</v>
      </c>
      <c r="BI1729">
        <f t="shared" si="266"/>
        <v>1.92</v>
      </c>
      <c r="BJ1729">
        <f t="shared" si="267"/>
        <v>1.56</v>
      </c>
      <c r="BK1729">
        <f t="shared" si="268"/>
        <v>1.78</v>
      </c>
      <c r="BL1729">
        <f t="shared" si="269"/>
        <v>9921.5999999999913</v>
      </c>
    </row>
    <row r="1730" spans="1:64" x14ac:dyDescent="0.2">
      <c r="A1730" s="1">
        <v>1728</v>
      </c>
      <c r="B1730" s="7" t="s">
        <v>24</v>
      </c>
      <c r="C1730" s="3">
        <v>39980</v>
      </c>
      <c r="D1730" s="4" t="s">
        <v>629</v>
      </c>
      <c r="E1730" s="4" t="s">
        <v>170</v>
      </c>
      <c r="F1730" s="5" t="str">
        <f t="shared" si="260"/>
        <v>M</v>
      </c>
      <c r="G1730" s="6">
        <v>0.89097222222222217</v>
      </c>
      <c r="H1730" s="6">
        <v>0.90902777777777777</v>
      </c>
      <c r="I1730" s="85">
        <f t="shared" si="261"/>
        <v>26.000000000000068</v>
      </c>
      <c r="J1730" s="86">
        <f>I1730*Segmentos!$D$7*(AH1730%)*IF(ISNUMBER(AI1730),AI1730%,0)</f>
        <v>48630.400000000111</v>
      </c>
      <c r="K1730" s="86">
        <f>I1730*Segmentos!$D$7*(AL1730%)*IF(ISNUMBER(AM1730),AM1730%,0)</f>
        <v>66830.400000000183</v>
      </c>
      <c r="L1730" s="4"/>
      <c r="M1730" s="2">
        <v>0.55000000000000004</v>
      </c>
      <c r="N1730" s="2">
        <v>1.6</v>
      </c>
      <c r="O1730" s="2">
        <v>34.700000000000003</v>
      </c>
      <c r="P1730" s="2">
        <v>52.343000000000004</v>
      </c>
      <c r="Q1730" s="2">
        <v>0.02</v>
      </c>
      <c r="R1730" s="2">
        <v>0.1</v>
      </c>
      <c r="S1730" s="2">
        <v>23.1</v>
      </c>
      <c r="T1730" s="2">
        <v>0.30630000000000002</v>
      </c>
      <c r="U1730" s="2">
        <v>0.48</v>
      </c>
      <c r="V1730" s="2">
        <v>1.7</v>
      </c>
      <c r="W1730" s="2">
        <v>28.6</v>
      </c>
      <c r="X1730" s="2">
        <v>9.5123999999999995</v>
      </c>
      <c r="Y1730" s="2">
        <v>1.07</v>
      </c>
      <c r="Z1730" s="2">
        <v>2.1</v>
      </c>
      <c r="AA1730" s="2">
        <v>50.7</v>
      </c>
      <c r="AB1730" s="2">
        <v>30.001999999999999</v>
      </c>
      <c r="AC1730" s="2">
        <v>0.4</v>
      </c>
      <c r="AD1730" s="2">
        <v>1.8</v>
      </c>
      <c r="AE1730" s="2">
        <v>22</v>
      </c>
      <c r="AF1730" s="2">
        <v>12.5223</v>
      </c>
      <c r="AG1730" s="20">
        <v>0.47</v>
      </c>
      <c r="AH1730" s="20">
        <v>1.4</v>
      </c>
      <c r="AI1730" s="20">
        <v>33.4</v>
      </c>
      <c r="AJ1730" s="20">
        <v>20.966100000000001</v>
      </c>
      <c r="AK1730" s="18">
        <v>0.63</v>
      </c>
      <c r="AL1730" s="18">
        <v>1.8</v>
      </c>
      <c r="AM1730" s="18">
        <v>35.700000000000003</v>
      </c>
      <c r="AN1730" s="18">
        <v>31.376899999999999</v>
      </c>
      <c r="AO1730" s="2">
        <v>0.17</v>
      </c>
      <c r="AP1730" s="2">
        <v>0.5</v>
      </c>
      <c r="AQ1730" s="2">
        <v>36.299999999999997</v>
      </c>
      <c r="AR1730" s="2">
        <v>1.7730999999999999</v>
      </c>
      <c r="AS1730" s="2">
        <v>0.3</v>
      </c>
      <c r="AT1730" s="2">
        <v>0.8</v>
      </c>
      <c r="AU1730" s="2">
        <v>40</v>
      </c>
      <c r="AV1730" s="2">
        <v>6.2751000000000001</v>
      </c>
      <c r="AW1730" s="2">
        <v>0.18</v>
      </c>
      <c r="AX1730" s="2">
        <v>1.1000000000000001</v>
      </c>
      <c r="AY1730" s="2">
        <v>16.7</v>
      </c>
      <c r="AZ1730" s="2">
        <v>4.8682999999999996</v>
      </c>
      <c r="BA1730" s="2">
        <v>1.08</v>
      </c>
      <c r="BB1730" s="2">
        <v>2.8</v>
      </c>
      <c r="BC1730" s="2">
        <v>39</v>
      </c>
      <c r="BD1730" s="2">
        <v>39.426499999999997</v>
      </c>
      <c r="BE1730" s="4" t="str">
        <f t="shared" si="262"/>
        <v>NO APLICA</v>
      </c>
      <c r="BF1730" s="4">
        <f t="shared" si="263"/>
        <v>0.57420000000000004</v>
      </c>
      <c r="BG1730">
        <f t="shared" si="264"/>
        <v>0.17</v>
      </c>
      <c r="BH1730">
        <f t="shared" si="265"/>
        <v>0.3</v>
      </c>
      <c r="BI1730">
        <f t="shared" si="266"/>
        <v>1.08</v>
      </c>
      <c r="BJ1730">
        <f t="shared" si="267"/>
        <v>0.63</v>
      </c>
      <c r="BK1730">
        <f t="shared" si="268"/>
        <v>0.47</v>
      </c>
      <c r="BL1730">
        <f t="shared" si="269"/>
        <v>1443.5200000000038</v>
      </c>
    </row>
    <row r="1731" spans="1:64" x14ac:dyDescent="0.2">
      <c r="A1731" s="1">
        <v>1729</v>
      </c>
      <c r="B1731" s="7" t="s">
        <v>4</v>
      </c>
      <c r="C1731" s="3">
        <v>39980</v>
      </c>
      <c r="D1731" s="4" t="s">
        <v>3</v>
      </c>
      <c r="E1731" s="4" t="s">
        <v>165</v>
      </c>
      <c r="F1731" s="5" t="str">
        <f t="shared" si="260"/>
        <v>M</v>
      </c>
      <c r="G1731" s="6">
        <v>0.77847222222222223</v>
      </c>
      <c r="H1731" s="6">
        <v>0.87430555555555556</v>
      </c>
      <c r="I1731" s="85">
        <f t="shared" si="261"/>
        <v>138</v>
      </c>
      <c r="J1731" s="86">
        <f>I1731*Segmentos!$D$7*(AH1731%)*IF(ISNUMBER(AI1731),AI1731%,0)</f>
        <v>1486425.6</v>
      </c>
      <c r="K1731" s="86">
        <f>I1731*Segmentos!$D$7*(AL1731%)*IF(ISNUMBER(AM1731),AM1731%,0)</f>
        <v>2216832</v>
      </c>
      <c r="L1731" s="4"/>
      <c r="M1731" s="2">
        <v>3.39</v>
      </c>
      <c r="N1731" s="2">
        <v>15.7</v>
      </c>
      <c r="O1731" s="2">
        <v>21.6</v>
      </c>
      <c r="P1731" s="2">
        <v>62.523800000000001</v>
      </c>
      <c r="Q1731" s="2">
        <v>4.09</v>
      </c>
      <c r="R1731" s="2">
        <v>16.600000000000001</v>
      </c>
      <c r="S1731" s="2">
        <v>24.7</v>
      </c>
      <c r="T1731" s="2">
        <v>12.5968</v>
      </c>
      <c r="U1731" s="2">
        <v>5.25</v>
      </c>
      <c r="V1731" s="2">
        <v>18.7</v>
      </c>
      <c r="W1731" s="2">
        <v>28.1</v>
      </c>
      <c r="X1731" s="2">
        <v>20.301500000000001</v>
      </c>
      <c r="Y1731" s="2">
        <v>3.28</v>
      </c>
      <c r="Z1731" s="2">
        <v>18.100000000000001</v>
      </c>
      <c r="AA1731" s="2">
        <v>18.100000000000001</v>
      </c>
      <c r="AB1731" s="2">
        <v>17.8812</v>
      </c>
      <c r="AC1731" s="2">
        <v>1.94</v>
      </c>
      <c r="AD1731" s="2">
        <v>11.2</v>
      </c>
      <c r="AE1731" s="2">
        <v>17.399999999999999</v>
      </c>
      <c r="AF1731" s="2">
        <v>11.744300000000001</v>
      </c>
      <c r="AG1731" s="20">
        <v>2.69</v>
      </c>
      <c r="AH1731" s="20">
        <v>15.3</v>
      </c>
      <c r="AI1731" s="20">
        <v>17.600000000000001</v>
      </c>
      <c r="AJ1731" s="20">
        <v>23.546700000000001</v>
      </c>
      <c r="AK1731" s="18">
        <v>4.0199999999999996</v>
      </c>
      <c r="AL1731" s="18">
        <v>16</v>
      </c>
      <c r="AM1731" s="18">
        <v>25.1</v>
      </c>
      <c r="AN1731" s="18">
        <v>38.976999999999997</v>
      </c>
      <c r="AO1731" s="2">
        <v>1.28</v>
      </c>
      <c r="AP1731" s="2">
        <v>9.8000000000000007</v>
      </c>
      <c r="AQ1731" s="2">
        <v>13.1</v>
      </c>
      <c r="AR1731" s="2">
        <v>2.5750999999999999</v>
      </c>
      <c r="AS1731" s="2">
        <v>2.29</v>
      </c>
      <c r="AT1731" s="2">
        <v>10.8</v>
      </c>
      <c r="AU1731" s="2">
        <v>21.2</v>
      </c>
      <c r="AV1731" s="2">
        <v>9.2876999999999992</v>
      </c>
      <c r="AW1731" s="2">
        <v>3.54</v>
      </c>
      <c r="AX1731" s="2">
        <v>17.3</v>
      </c>
      <c r="AY1731" s="2">
        <v>20.5</v>
      </c>
      <c r="AZ1731" s="2">
        <v>18.8002</v>
      </c>
      <c r="BA1731" s="2">
        <v>4.51</v>
      </c>
      <c r="BB1731" s="2">
        <v>19</v>
      </c>
      <c r="BC1731" s="2">
        <v>23.7</v>
      </c>
      <c r="BD1731" s="2">
        <v>31.860700000000001</v>
      </c>
      <c r="BE1731" s="4" t="str">
        <f t="shared" si="262"/>
        <v>ABURRIDO</v>
      </c>
      <c r="BF1731" s="4">
        <f t="shared" si="263"/>
        <v>3.0945999999999998</v>
      </c>
      <c r="BG1731">
        <f t="shared" si="264"/>
        <v>1.28</v>
      </c>
      <c r="BH1731">
        <f t="shared" si="265"/>
        <v>2.29</v>
      </c>
      <c r="BI1731">
        <f t="shared" si="266"/>
        <v>4.51</v>
      </c>
      <c r="BJ1731">
        <f t="shared" si="267"/>
        <v>4.0199999999999996</v>
      </c>
      <c r="BK1731">
        <f t="shared" si="268"/>
        <v>2.69</v>
      </c>
      <c r="BL1731">
        <f t="shared" si="269"/>
        <v>46798.559999999998</v>
      </c>
    </row>
    <row r="1732" spans="1:64" x14ac:dyDescent="0.2">
      <c r="A1732" s="1">
        <v>1730</v>
      </c>
      <c r="B1732" s="7" t="s">
        <v>15</v>
      </c>
      <c r="C1732" s="3">
        <v>39981</v>
      </c>
      <c r="D1732" s="4" t="s">
        <v>626</v>
      </c>
      <c r="E1732" s="4" t="s">
        <v>164</v>
      </c>
      <c r="F1732" s="5" t="str">
        <f t="shared" ref="F1732:F1795" si="270">CONCATENATE(IF(WEEKDAY(C1732)=1,"D",""),IF(WEEKDAY(C1732)=2,"L",""),IF(WEEKDAY(C1732)=3,"M",""),IF(WEEKDAY(C1732)=4,"W",""),IF(WEEKDAY(C1732)=5,"J",""),IF(WEEKDAY(C1732)=6,"V",""),IF(WEEKDAY(C1732)=7,"S",""))</f>
        <v>W</v>
      </c>
      <c r="G1732" s="6">
        <v>0.87430555555555556</v>
      </c>
      <c r="H1732" s="6">
        <v>0.9145833333333333</v>
      </c>
      <c r="I1732" s="85">
        <f t="shared" ref="I1732:I1795" si="271">IF(H1732&gt;=G1732,(H1732-G1732)*24*60,("24:00:00"-G1732+H1732)*24*60)</f>
        <v>57.999999999999957</v>
      </c>
      <c r="J1732" s="86">
        <f>I1732*Segmentos!$D$7*(AH1732%)*IF(ISNUMBER(AI1732),AI1732%,0)</f>
        <v>1959193.5999999982</v>
      </c>
      <c r="K1732" s="86">
        <f>I1732*Segmentos!$D$7*(AL1732%)*IF(ISNUMBER(AM1732),AM1732%,0)</f>
        <v>2506249.5999999978</v>
      </c>
      <c r="L1732" s="4"/>
      <c r="M1732" s="2">
        <v>9.69</v>
      </c>
      <c r="N1732" s="2">
        <v>23.2</v>
      </c>
      <c r="O1732" s="2">
        <v>41.8</v>
      </c>
      <c r="P1732" s="2">
        <v>89.303299999999993</v>
      </c>
      <c r="Q1732" s="2">
        <v>5.54</v>
      </c>
      <c r="R1732" s="2">
        <v>15.7</v>
      </c>
      <c r="S1732" s="2">
        <v>35.299999999999997</v>
      </c>
      <c r="T1732" s="2">
        <v>8.5093999999999994</v>
      </c>
      <c r="U1732" s="2">
        <v>7.99</v>
      </c>
      <c r="V1732" s="2">
        <v>21.1</v>
      </c>
      <c r="W1732" s="2">
        <v>38</v>
      </c>
      <c r="X1732" s="2">
        <v>15.4406</v>
      </c>
      <c r="Y1732" s="2">
        <v>10.28</v>
      </c>
      <c r="Z1732" s="2">
        <v>25.2</v>
      </c>
      <c r="AA1732" s="2">
        <v>40.799999999999997</v>
      </c>
      <c r="AB1732" s="2">
        <v>27.9788</v>
      </c>
      <c r="AC1732" s="2">
        <v>12.36</v>
      </c>
      <c r="AD1732" s="2">
        <v>26.6</v>
      </c>
      <c r="AE1732" s="2">
        <v>46.5</v>
      </c>
      <c r="AF1732" s="2">
        <v>37.374400000000001</v>
      </c>
      <c r="AG1732" s="20">
        <v>8.4499999999999993</v>
      </c>
      <c r="AH1732" s="20">
        <v>22.4</v>
      </c>
      <c r="AI1732" s="20">
        <v>37.700000000000003</v>
      </c>
      <c r="AJ1732" s="20">
        <v>36.947299999999998</v>
      </c>
      <c r="AK1732" s="18">
        <v>10.81</v>
      </c>
      <c r="AL1732" s="18">
        <v>23.9</v>
      </c>
      <c r="AM1732" s="18">
        <v>45.2</v>
      </c>
      <c r="AN1732" s="18">
        <v>52.356000000000002</v>
      </c>
      <c r="AO1732" s="2">
        <v>9.59</v>
      </c>
      <c r="AP1732" s="2">
        <v>17.5</v>
      </c>
      <c r="AQ1732" s="2">
        <v>54.8</v>
      </c>
      <c r="AR1732" s="2">
        <v>9.6588999999999992</v>
      </c>
      <c r="AS1732" s="2">
        <v>8.02</v>
      </c>
      <c r="AT1732" s="2">
        <v>21.2</v>
      </c>
      <c r="AU1732" s="2">
        <v>37.799999999999997</v>
      </c>
      <c r="AV1732" s="2">
        <v>16.281099999999999</v>
      </c>
      <c r="AW1732" s="2">
        <v>10.34</v>
      </c>
      <c r="AX1732" s="2">
        <v>24</v>
      </c>
      <c r="AY1732" s="2">
        <v>43.1</v>
      </c>
      <c r="AZ1732" s="2">
        <v>27.3932</v>
      </c>
      <c r="BA1732" s="2">
        <v>10.19</v>
      </c>
      <c r="BB1732" s="2">
        <v>25.4</v>
      </c>
      <c r="BC1732" s="2">
        <v>40.200000000000003</v>
      </c>
      <c r="BD1732" s="2">
        <v>35.970100000000002</v>
      </c>
      <c r="BE1732" s="4" t="str">
        <f t="shared" ref="BE1732:BE1795" si="272">IF(OR(E1732="NOTICIERO",E1732="INFORMATIVO"),"NO APLICA",IF(I1732&lt;60,"NO APLICA",IF(M1732&lt;6,"ABURRIDO",IF(O1732&lt;25,"ABURRIDO","ENTRETENIDO"))))</f>
        <v>NO APLICA</v>
      </c>
      <c r="BF1732" s="4">
        <f t="shared" ref="BF1732:BF1795" si="273">SUMPRODUCT($BG$2:$BK$2,BG1732:BK1732)/5</f>
        <v>9.2422000000000004</v>
      </c>
      <c r="BG1732">
        <f t="shared" ref="BG1732:BG1795" si="274">AO1732</f>
        <v>9.59</v>
      </c>
      <c r="BH1732">
        <f t="shared" ref="BH1732:BH1795" si="275">AS1732</f>
        <v>8.02</v>
      </c>
      <c r="BI1732">
        <f t="shared" ref="BI1732:BI1795" si="276">MAX(AW1732,BA1732)</f>
        <v>10.34</v>
      </c>
      <c r="BJ1732">
        <f t="shared" ref="BJ1732:BJ1795" si="277">AK1732</f>
        <v>10.81</v>
      </c>
      <c r="BK1732">
        <f t="shared" ref="BK1732:BK1795" si="278">AG1732</f>
        <v>8.4499999999999993</v>
      </c>
      <c r="BL1732">
        <f t="shared" ref="BL1732:BL1795" si="279">IFERROR((I1732*N1732*O1732),0)</f>
        <v>56246.079999999951</v>
      </c>
    </row>
    <row r="1733" spans="1:64" x14ac:dyDescent="0.2">
      <c r="A1733" s="1">
        <v>1731</v>
      </c>
      <c r="B1733" s="7" t="s">
        <v>105</v>
      </c>
      <c r="C1733" s="3">
        <v>39981</v>
      </c>
      <c r="D1733" s="4" t="s">
        <v>629</v>
      </c>
      <c r="E1733" s="4" t="s">
        <v>169</v>
      </c>
      <c r="F1733" s="5" t="str">
        <f t="shared" si="270"/>
        <v>W</v>
      </c>
      <c r="G1733" s="6">
        <v>0.91666666666666663</v>
      </c>
      <c r="H1733" s="6">
        <v>0.94652777777777775</v>
      </c>
      <c r="I1733" s="85">
        <f t="shared" si="271"/>
        <v>43.000000000000007</v>
      </c>
      <c r="J1733" s="86">
        <f>I1733*Segmentos!$D$7*(AH1733%)*IF(ISNUMBER(AI1733),AI1733%,0)</f>
        <v>114620.80000000002</v>
      </c>
      <c r="K1733" s="86">
        <f>I1733*Segmentos!$D$7*(AL1733%)*IF(ISNUMBER(AM1733),AM1733%,0)</f>
        <v>160579.20000000004</v>
      </c>
      <c r="L1733" s="4" t="s">
        <v>408</v>
      </c>
      <c r="M1733" s="2">
        <v>0.81</v>
      </c>
      <c r="N1733" s="2">
        <v>2.6</v>
      </c>
      <c r="O1733" s="2">
        <v>31.2</v>
      </c>
      <c r="P1733" s="2">
        <v>71.599400000000003</v>
      </c>
      <c r="Q1733" s="2">
        <v>0.76</v>
      </c>
      <c r="R1733" s="2">
        <v>1</v>
      </c>
      <c r="S1733" s="2">
        <v>73.2</v>
      </c>
      <c r="T1733" s="2">
        <v>11.1913</v>
      </c>
      <c r="U1733" s="2">
        <v>0.12</v>
      </c>
      <c r="V1733" s="2">
        <v>2</v>
      </c>
      <c r="W1733" s="2">
        <v>5.7</v>
      </c>
      <c r="X1733" s="2">
        <v>2.1654</v>
      </c>
      <c r="Y1733" s="2">
        <v>1.94</v>
      </c>
      <c r="Z1733" s="2">
        <v>4.7</v>
      </c>
      <c r="AA1733" s="2">
        <v>41.2</v>
      </c>
      <c r="AB1733" s="2">
        <v>50.791899999999998</v>
      </c>
      <c r="AC1733" s="2">
        <v>0.26</v>
      </c>
      <c r="AD1733" s="2">
        <v>1.8</v>
      </c>
      <c r="AE1733" s="2">
        <v>14</v>
      </c>
      <c r="AF1733" s="2">
        <v>7.4507000000000003</v>
      </c>
      <c r="AG1733" s="20">
        <v>0.66</v>
      </c>
      <c r="AH1733" s="20">
        <v>2.8</v>
      </c>
      <c r="AI1733" s="20">
        <v>23.8</v>
      </c>
      <c r="AJ1733" s="20">
        <v>27.851199999999999</v>
      </c>
      <c r="AK1733" s="18">
        <v>0.94</v>
      </c>
      <c r="AL1733" s="18">
        <v>2.4</v>
      </c>
      <c r="AM1733" s="18">
        <v>38.9</v>
      </c>
      <c r="AN1733" s="18">
        <v>43.748199999999997</v>
      </c>
      <c r="AO1733" s="2">
        <v>0.55000000000000004</v>
      </c>
      <c r="AP1733" s="2">
        <v>1.7</v>
      </c>
      <c r="AQ1733" s="2">
        <v>32.6</v>
      </c>
      <c r="AR1733" s="2">
        <v>5.3425000000000002</v>
      </c>
      <c r="AS1733" s="2">
        <v>0.17</v>
      </c>
      <c r="AT1733" s="2">
        <v>0.9</v>
      </c>
      <c r="AU1733" s="2">
        <v>18.899999999999999</v>
      </c>
      <c r="AV1733" s="2">
        <v>3.2732999999999999</v>
      </c>
      <c r="AW1733" s="2">
        <v>0.6</v>
      </c>
      <c r="AX1733" s="2">
        <v>2.1</v>
      </c>
      <c r="AY1733" s="2">
        <v>28.2</v>
      </c>
      <c r="AZ1733" s="2">
        <v>15.2182</v>
      </c>
      <c r="BA1733" s="2">
        <v>1.41</v>
      </c>
      <c r="BB1733" s="2">
        <v>4.2</v>
      </c>
      <c r="BC1733" s="2">
        <v>33.700000000000003</v>
      </c>
      <c r="BD1733" s="2">
        <v>47.765300000000003</v>
      </c>
      <c r="BE1733" s="4" t="str">
        <f t="shared" si="272"/>
        <v>NO APLICA</v>
      </c>
      <c r="BF1733" s="4">
        <f t="shared" si="273"/>
        <v>0.71160000000000001</v>
      </c>
      <c r="BG1733">
        <f t="shared" si="274"/>
        <v>0.55000000000000004</v>
      </c>
      <c r="BH1733">
        <f t="shared" si="275"/>
        <v>0.17</v>
      </c>
      <c r="BI1733">
        <f t="shared" si="276"/>
        <v>1.41</v>
      </c>
      <c r="BJ1733">
        <f t="shared" si="277"/>
        <v>0.94</v>
      </c>
      <c r="BK1733">
        <f t="shared" si="278"/>
        <v>0.66</v>
      </c>
      <c r="BL1733">
        <f t="shared" si="279"/>
        <v>3488.1600000000008</v>
      </c>
    </row>
    <row r="1734" spans="1:64" x14ac:dyDescent="0.2">
      <c r="A1734" s="1">
        <v>1732</v>
      </c>
      <c r="B1734" s="7" t="s">
        <v>5</v>
      </c>
      <c r="C1734" s="3">
        <v>39981</v>
      </c>
      <c r="D1734" s="4" t="s">
        <v>3</v>
      </c>
      <c r="E1734" s="4" t="s">
        <v>164</v>
      </c>
      <c r="F1734" s="5" t="str">
        <f t="shared" si="270"/>
        <v>W</v>
      </c>
      <c r="G1734" s="6">
        <v>0.87430555555555556</v>
      </c>
      <c r="H1734" s="6">
        <v>0.91736111111111107</v>
      </c>
      <c r="I1734" s="85">
        <f t="shared" si="271"/>
        <v>61.999999999999943</v>
      </c>
      <c r="J1734" s="86">
        <f>I1734*Segmentos!$D$7*(AH1734%)*IF(ISNUMBER(AI1734),AI1734%,0)</f>
        <v>1536062.3999999985</v>
      </c>
      <c r="K1734" s="86">
        <f>I1734*Segmentos!$D$7*(AL1734%)*IF(ISNUMBER(AM1734),AM1734%,0)</f>
        <v>1726030.3999999985</v>
      </c>
      <c r="L1734" s="4"/>
      <c r="M1734" s="2">
        <v>6.59</v>
      </c>
      <c r="N1734" s="2">
        <v>18.2</v>
      </c>
      <c r="O1734" s="2">
        <v>36.299999999999997</v>
      </c>
      <c r="P1734" s="2">
        <v>86.462800000000001</v>
      </c>
      <c r="Q1734" s="2">
        <v>4.8899999999999997</v>
      </c>
      <c r="R1734" s="2">
        <v>15.1</v>
      </c>
      <c r="S1734" s="2">
        <v>32.299999999999997</v>
      </c>
      <c r="T1734" s="2">
        <v>10.6904</v>
      </c>
      <c r="U1734" s="2">
        <v>6.49</v>
      </c>
      <c r="V1734" s="2">
        <v>16.399999999999999</v>
      </c>
      <c r="W1734" s="2">
        <v>39.5</v>
      </c>
      <c r="X1734" s="2">
        <v>17.832000000000001</v>
      </c>
      <c r="Y1734" s="2">
        <v>6.92</v>
      </c>
      <c r="Z1734" s="2">
        <v>20.2</v>
      </c>
      <c r="AA1734" s="2">
        <v>34.299999999999997</v>
      </c>
      <c r="AB1734" s="2">
        <v>26.804500000000001</v>
      </c>
      <c r="AC1734" s="2">
        <v>7.23</v>
      </c>
      <c r="AD1734" s="2">
        <v>19</v>
      </c>
      <c r="AE1734" s="2">
        <v>38.1</v>
      </c>
      <c r="AF1734" s="2">
        <v>31.135899999999999</v>
      </c>
      <c r="AG1734" s="20">
        <v>6.18</v>
      </c>
      <c r="AH1734" s="20">
        <v>18.600000000000001</v>
      </c>
      <c r="AI1734" s="20">
        <v>33.299999999999997</v>
      </c>
      <c r="AJ1734" s="20">
        <v>38.462600000000002</v>
      </c>
      <c r="AK1734" s="18">
        <v>6.96</v>
      </c>
      <c r="AL1734" s="18">
        <v>17.8</v>
      </c>
      <c r="AM1734" s="18">
        <v>39.1</v>
      </c>
      <c r="AN1734" s="18">
        <v>48.0002</v>
      </c>
      <c r="AO1734" s="2">
        <v>2.82</v>
      </c>
      <c r="AP1734" s="2">
        <v>10.4</v>
      </c>
      <c r="AQ1734" s="2">
        <v>27.1</v>
      </c>
      <c r="AR1734" s="2">
        <v>4.0358999999999998</v>
      </c>
      <c r="AS1734" s="2">
        <v>5.47</v>
      </c>
      <c r="AT1734" s="2">
        <v>17.600000000000001</v>
      </c>
      <c r="AU1734" s="2">
        <v>31.1</v>
      </c>
      <c r="AV1734" s="2">
        <v>15.8005</v>
      </c>
      <c r="AW1734" s="2">
        <v>7.99</v>
      </c>
      <c r="AX1734" s="2">
        <v>22.1</v>
      </c>
      <c r="AY1734" s="2">
        <v>36.200000000000003</v>
      </c>
      <c r="AZ1734" s="2">
        <v>30.1111</v>
      </c>
      <c r="BA1734" s="2">
        <v>7.27</v>
      </c>
      <c r="BB1734" s="2">
        <v>17.8</v>
      </c>
      <c r="BC1734" s="2">
        <v>40.9</v>
      </c>
      <c r="BD1734" s="2">
        <v>36.515300000000003</v>
      </c>
      <c r="BE1734" s="4" t="str">
        <f t="shared" si="272"/>
        <v>NO APLICA</v>
      </c>
      <c r="BF1734" s="4">
        <f t="shared" si="273"/>
        <v>6.196600000000001</v>
      </c>
      <c r="BG1734">
        <f t="shared" si="274"/>
        <v>2.82</v>
      </c>
      <c r="BH1734">
        <f t="shared" si="275"/>
        <v>5.47</v>
      </c>
      <c r="BI1734">
        <f t="shared" si="276"/>
        <v>7.99</v>
      </c>
      <c r="BJ1734">
        <f t="shared" si="277"/>
        <v>6.96</v>
      </c>
      <c r="BK1734">
        <f t="shared" si="278"/>
        <v>6.18</v>
      </c>
      <c r="BL1734">
        <f t="shared" si="279"/>
        <v>40960.919999999962</v>
      </c>
    </row>
    <row r="1735" spans="1:64" x14ac:dyDescent="0.2">
      <c r="A1735" s="1">
        <v>1733</v>
      </c>
      <c r="B1735" s="7" t="s">
        <v>49</v>
      </c>
      <c r="C1735" s="3">
        <v>39981</v>
      </c>
      <c r="D1735" s="4" t="s">
        <v>628</v>
      </c>
      <c r="E1735" s="4" t="s">
        <v>168</v>
      </c>
      <c r="F1735" s="5" t="str">
        <f t="shared" si="270"/>
        <v>W</v>
      </c>
      <c r="G1735" s="6">
        <v>0.9159722222222223</v>
      </c>
      <c r="H1735" s="6">
        <v>1.5972222222222224E-2</v>
      </c>
      <c r="I1735" s="85">
        <f t="shared" si="271"/>
        <v>143.99999999999989</v>
      </c>
      <c r="J1735" s="86">
        <f>I1735*Segmentos!$D$7*(AH1735%)*IF(ISNUMBER(AI1735),AI1735%,0)</f>
        <v>809971.19999999937</v>
      </c>
      <c r="K1735" s="86">
        <f>I1735*Segmentos!$D$7*(AL1735%)*IF(ISNUMBER(AM1735),AM1735%,0)</f>
        <v>348364.79999999976</v>
      </c>
      <c r="L1735" s="4" t="s">
        <v>409</v>
      </c>
      <c r="M1735" s="2">
        <v>0.98</v>
      </c>
      <c r="N1735" s="2">
        <v>6.6</v>
      </c>
      <c r="O1735" s="2">
        <v>14.9</v>
      </c>
      <c r="P1735" s="2">
        <v>93.058400000000006</v>
      </c>
      <c r="Q1735" s="2">
        <v>0.05</v>
      </c>
      <c r="R1735" s="2">
        <v>1.6</v>
      </c>
      <c r="S1735" s="2">
        <v>3</v>
      </c>
      <c r="T1735" s="2">
        <v>0.76900000000000002</v>
      </c>
      <c r="U1735" s="2">
        <v>0.5</v>
      </c>
      <c r="V1735" s="2">
        <v>4.5</v>
      </c>
      <c r="W1735" s="2">
        <v>11.3</v>
      </c>
      <c r="X1735" s="2">
        <v>10.032999999999999</v>
      </c>
      <c r="Y1735" s="2">
        <v>1.26</v>
      </c>
      <c r="Z1735" s="2">
        <v>8.9</v>
      </c>
      <c r="AA1735" s="2">
        <v>14.2</v>
      </c>
      <c r="AB1735" s="2">
        <v>35.342700000000001</v>
      </c>
      <c r="AC1735" s="2">
        <v>1.51</v>
      </c>
      <c r="AD1735" s="2">
        <v>8.3000000000000007</v>
      </c>
      <c r="AE1735" s="2">
        <v>18.100000000000001</v>
      </c>
      <c r="AF1735" s="2">
        <v>46.913600000000002</v>
      </c>
      <c r="AG1735" s="20">
        <v>1.4</v>
      </c>
      <c r="AH1735" s="20">
        <v>7.9</v>
      </c>
      <c r="AI1735" s="20">
        <v>17.8</v>
      </c>
      <c r="AJ1735" s="20">
        <v>62.959200000000003</v>
      </c>
      <c r="AK1735" s="18">
        <v>0.6</v>
      </c>
      <c r="AL1735" s="18">
        <v>5.4</v>
      </c>
      <c r="AM1735" s="18">
        <v>11.2</v>
      </c>
      <c r="AN1735" s="18">
        <v>30.0992</v>
      </c>
      <c r="AO1735" s="2">
        <v>0.1</v>
      </c>
      <c r="AP1735" s="2">
        <v>2.9</v>
      </c>
      <c r="AQ1735" s="2">
        <v>3.3</v>
      </c>
      <c r="AR1735" s="2">
        <v>0.99160000000000004</v>
      </c>
      <c r="AS1735" s="2">
        <v>1.49</v>
      </c>
      <c r="AT1735" s="2">
        <v>7.9</v>
      </c>
      <c r="AU1735" s="2">
        <v>18.899999999999999</v>
      </c>
      <c r="AV1735" s="2">
        <v>31.168900000000001</v>
      </c>
      <c r="AW1735" s="2">
        <v>1.07</v>
      </c>
      <c r="AX1735" s="2">
        <v>4.4000000000000004</v>
      </c>
      <c r="AY1735" s="2">
        <v>24.5</v>
      </c>
      <c r="AZ1735" s="2">
        <v>29.106000000000002</v>
      </c>
      <c r="BA1735" s="2">
        <v>0.88</v>
      </c>
      <c r="BB1735" s="2">
        <v>8.5</v>
      </c>
      <c r="BC1735" s="2">
        <v>10.3</v>
      </c>
      <c r="BD1735" s="2">
        <v>31.791799999999999</v>
      </c>
      <c r="BE1735" s="4" t="str">
        <f t="shared" si="272"/>
        <v>ABURRIDO</v>
      </c>
      <c r="BF1735" s="4">
        <f t="shared" si="273"/>
        <v>1.111</v>
      </c>
      <c r="BG1735">
        <f t="shared" si="274"/>
        <v>0.1</v>
      </c>
      <c r="BH1735">
        <f t="shared" si="275"/>
        <v>1.49</v>
      </c>
      <c r="BI1735">
        <f t="shared" si="276"/>
        <v>1.07</v>
      </c>
      <c r="BJ1735">
        <f t="shared" si="277"/>
        <v>0.6</v>
      </c>
      <c r="BK1735">
        <f t="shared" si="278"/>
        <v>1.4</v>
      </c>
      <c r="BL1735">
        <f t="shared" si="279"/>
        <v>14160.959999999988</v>
      </c>
    </row>
    <row r="1736" spans="1:64" x14ac:dyDescent="0.2">
      <c r="A1736" s="1">
        <v>1734</v>
      </c>
      <c r="B1736" s="7" t="s">
        <v>18</v>
      </c>
      <c r="C1736" s="3">
        <v>39981</v>
      </c>
      <c r="D1736" s="4" t="s">
        <v>17</v>
      </c>
      <c r="E1736" s="4" t="s">
        <v>168</v>
      </c>
      <c r="F1736" s="5" t="str">
        <f t="shared" si="270"/>
        <v>W</v>
      </c>
      <c r="G1736" s="6">
        <v>0.83333333333333337</v>
      </c>
      <c r="H1736" s="6">
        <v>0.91527777777777775</v>
      </c>
      <c r="I1736" s="85">
        <f t="shared" si="271"/>
        <v>117.9999999999999</v>
      </c>
      <c r="J1736" s="86">
        <f>I1736*Segmentos!$D$7*(AH1736%)*IF(ISNUMBER(AI1736),AI1736%,0)</f>
        <v>335355.99999999977</v>
      </c>
      <c r="K1736" s="86">
        <f>I1736*Segmentos!$D$7*(AL1736%)*IF(ISNUMBER(AM1736),AM1736%,0)</f>
        <v>172940.79999999984</v>
      </c>
      <c r="L1736" s="4" t="s">
        <v>355</v>
      </c>
      <c r="M1736" s="2">
        <v>0.53</v>
      </c>
      <c r="N1736" s="2">
        <v>2.5</v>
      </c>
      <c r="O1736" s="2">
        <v>21.2</v>
      </c>
      <c r="P1736" s="2">
        <v>88.629199999999997</v>
      </c>
      <c r="Q1736" s="2">
        <v>0.04</v>
      </c>
      <c r="R1736" s="2">
        <v>0.6</v>
      </c>
      <c r="S1736" s="2">
        <v>7</v>
      </c>
      <c r="T1736" s="2">
        <v>1.2356</v>
      </c>
      <c r="U1736" s="2">
        <v>0.11</v>
      </c>
      <c r="V1736" s="2">
        <v>1.4</v>
      </c>
      <c r="W1736" s="2">
        <v>8.1</v>
      </c>
      <c r="X1736" s="2">
        <v>3.9815</v>
      </c>
      <c r="Y1736" s="2">
        <v>0.44</v>
      </c>
      <c r="Z1736" s="2">
        <v>2.6</v>
      </c>
      <c r="AA1736" s="2">
        <v>17</v>
      </c>
      <c r="AB1736" s="2">
        <v>21.888000000000002</v>
      </c>
      <c r="AC1736" s="2">
        <v>1.1200000000000001</v>
      </c>
      <c r="AD1736" s="2">
        <v>4.0999999999999996</v>
      </c>
      <c r="AE1736" s="2">
        <v>27.7</v>
      </c>
      <c r="AF1736" s="2">
        <v>61.5242</v>
      </c>
      <c r="AG1736" s="20">
        <v>0.7</v>
      </c>
      <c r="AH1736" s="20">
        <v>3.5</v>
      </c>
      <c r="AI1736" s="20">
        <v>20.3</v>
      </c>
      <c r="AJ1736" s="20">
        <v>55.67</v>
      </c>
      <c r="AK1736" s="18">
        <v>0.38</v>
      </c>
      <c r="AL1736" s="18">
        <v>1.6</v>
      </c>
      <c r="AM1736" s="18">
        <v>22.9</v>
      </c>
      <c r="AN1736" s="18">
        <v>32.959200000000003</v>
      </c>
      <c r="AO1736" s="2">
        <v>0.26</v>
      </c>
      <c r="AP1736" s="2">
        <v>1.4</v>
      </c>
      <c r="AQ1736" s="2">
        <v>18.5</v>
      </c>
      <c r="AR1736" s="2">
        <v>4.7624000000000004</v>
      </c>
      <c r="AS1736" s="2">
        <v>0.15</v>
      </c>
      <c r="AT1736" s="2">
        <v>1</v>
      </c>
      <c r="AU1736" s="2">
        <v>15.7</v>
      </c>
      <c r="AV1736" s="2">
        <v>5.5011999999999999</v>
      </c>
      <c r="AW1736" s="2">
        <v>0.63</v>
      </c>
      <c r="AX1736" s="2">
        <v>2.4</v>
      </c>
      <c r="AY1736" s="2">
        <v>26.3</v>
      </c>
      <c r="AZ1736" s="2">
        <v>30.184000000000001</v>
      </c>
      <c r="BA1736" s="2">
        <v>0.75</v>
      </c>
      <c r="BB1736" s="2">
        <v>3.8</v>
      </c>
      <c r="BC1736" s="2">
        <v>19.899999999999999</v>
      </c>
      <c r="BD1736" s="2">
        <v>48.181600000000003</v>
      </c>
      <c r="BE1736" s="4" t="str">
        <f t="shared" si="272"/>
        <v>ABURRIDO</v>
      </c>
      <c r="BF1736" s="4">
        <f t="shared" si="273"/>
        <v>0.41259999999999997</v>
      </c>
      <c r="BG1736">
        <f t="shared" si="274"/>
        <v>0.26</v>
      </c>
      <c r="BH1736">
        <f t="shared" si="275"/>
        <v>0.15</v>
      </c>
      <c r="BI1736">
        <f t="shared" si="276"/>
        <v>0.75</v>
      </c>
      <c r="BJ1736">
        <f t="shared" si="277"/>
        <v>0.38</v>
      </c>
      <c r="BK1736">
        <f t="shared" si="278"/>
        <v>0.7</v>
      </c>
      <c r="BL1736">
        <f t="shared" si="279"/>
        <v>6253.9999999999945</v>
      </c>
    </row>
    <row r="1737" spans="1:64" x14ac:dyDescent="0.2">
      <c r="A1737" s="1">
        <v>1735</v>
      </c>
      <c r="B1737" s="7" t="s">
        <v>9</v>
      </c>
      <c r="C1737" s="3">
        <v>39981</v>
      </c>
      <c r="D1737" s="4" t="s">
        <v>8</v>
      </c>
      <c r="E1737" s="4" t="s">
        <v>168</v>
      </c>
      <c r="F1737" s="5" t="str">
        <f t="shared" si="270"/>
        <v>W</v>
      </c>
      <c r="G1737" s="6">
        <v>0.79652777777777783</v>
      </c>
      <c r="H1737" s="6">
        <v>0.87361111111111101</v>
      </c>
      <c r="I1737" s="85">
        <f t="shared" si="271"/>
        <v>110.99999999999977</v>
      </c>
      <c r="J1737" s="86">
        <f>I1737*Segmentos!$D$7*(AH1737%)*IF(ISNUMBER(AI1737),AI1737%,0)</f>
        <v>2260004.3999999953</v>
      </c>
      <c r="K1737" s="86">
        <f>I1737*Segmentos!$D$7*(AL1737%)*IF(ISNUMBER(AM1737),AM1737%,0)</f>
        <v>2390939.9999999949</v>
      </c>
      <c r="L1737" s="4" t="s">
        <v>407</v>
      </c>
      <c r="M1737" s="2">
        <v>5.25</v>
      </c>
      <c r="N1737" s="2">
        <v>14.6</v>
      </c>
      <c r="O1737" s="2">
        <v>36</v>
      </c>
      <c r="P1737" s="2">
        <v>86.388999999999996</v>
      </c>
      <c r="Q1737" s="2">
        <v>1.26</v>
      </c>
      <c r="R1737" s="2">
        <v>4.2</v>
      </c>
      <c r="S1737" s="2">
        <v>30.2</v>
      </c>
      <c r="T1737" s="2">
        <v>3.4527000000000001</v>
      </c>
      <c r="U1737" s="2">
        <v>2.72</v>
      </c>
      <c r="V1737" s="2">
        <v>7.6</v>
      </c>
      <c r="W1737" s="2">
        <v>35.799999999999997</v>
      </c>
      <c r="X1737" s="2">
        <v>9.3843999999999994</v>
      </c>
      <c r="Y1737" s="2">
        <v>8.81</v>
      </c>
      <c r="Z1737" s="2">
        <v>19.2</v>
      </c>
      <c r="AA1737" s="2">
        <v>45.9</v>
      </c>
      <c r="AB1737" s="2">
        <v>42.761499999999998</v>
      </c>
      <c r="AC1737" s="2">
        <v>5.7</v>
      </c>
      <c r="AD1737" s="2">
        <v>20.2</v>
      </c>
      <c r="AE1737" s="2">
        <v>28.2</v>
      </c>
      <c r="AF1737" s="2">
        <v>30.790400000000002</v>
      </c>
      <c r="AG1737" s="20">
        <v>5.1100000000000003</v>
      </c>
      <c r="AH1737" s="20">
        <v>14.1</v>
      </c>
      <c r="AI1737" s="20">
        <v>36.1</v>
      </c>
      <c r="AJ1737" s="20">
        <v>39.857199999999999</v>
      </c>
      <c r="AK1737" s="18">
        <v>5.38</v>
      </c>
      <c r="AL1737" s="18">
        <v>15</v>
      </c>
      <c r="AM1737" s="18">
        <v>35.9</v>
      </c>
      <c r="AN1737" s="18">
        <v>46.531799999999997</v>
      </c>
      <c r="AO1737" s="2">
        <v>0.48</v>
      </c>
      <c r="AP1737" s="2">
        <v>4.3</v>
      </c>
      <c r="AQ1737" s="2">
        <v>11.1</v>
      </c>
      <c r="AR1737" s="2">
        <v>0.86</v>
      </c>
      <c r="AS1737" s="2">
        <v>1.79</v>
      </c>
      <c r="AT1737" s="2">
        <v>9.6</v>
      </c>
      <c r="AU1737" s="2">
        <v>18.7</v>
      </c>
      <c r="AV1737" s="2">
        <v>6.5014000000000003</v>
      </c>
      <c r="AW1737" s="2">
        <v>5.48</v>
      </c>
      <c r="AX1737" s="2">
        <v>17.100000000000001</v>
      </c>
      <c r="AY1737" s="2">
        <v>32</v>
      </c>
      <c r="AZ1737" s="2">
        <v>25.936800000000002</v>
      </c>
      <c r="BA1737" s="2">
        <v>8.43</v>
      </c>
      <c r="BB1737" s="2">
        <v>18.5</v>
      </c>
      <c r="BC1737" s="2">
        <v>45.6</v>
      </c>
      <c r="BD1737" s="2">
        <v>53.090699999999998</v>
      </c>
      <c r="BE1737" s="4" t="str">
        <f t="shared" si="272"/>
        <v>ABURRIDO</v>
      </c>
      <c r="BF1737" s="4">
        <f t="shared" si="273"/>
        <v>4.3473999999999995</v>
      </c>
      <c r="BG1737">
        <f t="shared" si="274"/>
        <v>0.48</v>
      </c>
      <c r="BH1737">
        <f t="shared" si="275"/>
        <v>1.79</v>
      </c>
      <c r="BI1737">
        <f t="shared" si="276"/>
        <v>8.43</v>
      </c>
      <c r="BJ1737">
        <f t="shared" si="277"/>
        <v>5.38</v>
      </c>
      <c r="BK1737">
        <f t="shared" si="278"/>
        <v>5.1100000000000003</v>
      </c>
      <c r="BL1737">
        <f t="shared" si="279"/>
        <v>58341.599999999882</v>
      </c>
    </row>
    <row r="1738" spans="1:64" x14ac:dyDescent="0.2">
      <c r="A1738" s="1">
        <v>1736</v>
      </c>
      <c r="B1738" s="7" t="s">
        <v>1</v>
      </c>
      <c r="C1738" s="3">
        <v>39981</v>
      </c>
      <c r="D1738" s="4" t="s">
        <v>627</v>
      </c>
      <c r="E1738" s="4" t="s">
        <v>163</v>
      </c>
      <c r="F1738" s="5" t="str">
        <f t="shared" si="270"/>
        <v>W</v>
      </c>
      <c r="G1738" s="6">
        <v>0.85277777777777775</v>
      </c>
      <c r="H1738" s="6">
        <v>0.88402777777777775</v>
      </c>
      <c r="I1738" s="85">
        <f t="shared" si="271"/>
        <v>45</v>
      </c>
      <c r="J1738" s="86">
        <f>I1738*Segmentos!$D$7*(AH1738%)*IF(ISNUMBER(AI1738),AI1738%,0)</f>
        <v>765450</v>
      </c>
      <c r="K1738" s="86">
        <f>I1738*Segmentos!$D$7*(AL1738%)*IF(ISNUMBER(AM1738),AM1738%,0)</f>
        <v>1247400</v>
      </c>
      <c r="L1738" s="4"/>
      <c r="M1738" s="2">
        <v>5.66</v>
      </c>
      <c r="N1738" s="2">
        <v>9.6</v>
      </c>
      <c r="O1738" s="2">
        <v>58.8</v>
      </c>
      <c r="P1738" s="2">
        <v>79.787300000000002</v>
      </c>
      <c r="Q1738" s="2">
        <v>4.74</v>
      </c>
      <c r="R1738" s="2">
        <v>8.1999999999999993</v>
      </c>
      <c r="S1738" s="2">
        <v>57.6</v>
      </c>
      <c r="T1738" s="2">
        <v>11.141400000000001</v>
      </c>
      <c r="U1738" s="2">
        <v>4.7300000000000004</v>
      </c>
      <c r="V1738" s="2">
        <v>7.9</v>
      </c>
      <c r="W1738" s="2">
        <v>60.2</v>
      </c>
      <c r="X1738" s="2">
        <v>13.978999999999999</v>
      </c>
      <c r="Y1738" s="2">
        <v>5.68</v>
      </c>
      <c r="Z1738" s="2">
        <v>10.9</v>
      </c>
      <c r="AA1738" s="2">
        <v>52.3</v>
      </c>
      <c r="AB1738" s="2">
        <v>23.6553</v>
      </c>
      <c r="AC1738" s="2">
        <v>6.7</v>
      </c>
      <c r="AD1738" s="2">
        <v>10.3</v>
      </c>
      <c r="AE1738" s="2">
        <v>64.8</v>
      </c>
      <c r="AF1738" s="2">
        <v>31.011700000000001</v>
      </c>
      <c r="AG1738" s="20">
        <v>4.25</v>
      </c>
      <c r="AH1738" s="20">
        <v>8.1</v>
      </c>
      <c r="AI1738" s="20">
        <v>52.5</v>
      </c>
      <c r="AJ1738" s="20">
        <v>28.443300000000001</v>
      </c>
      <c r="AK1738" s="18">
        <v>6.93</v>
      </c>
      <c r="AL1738" s="18">
        <v>11</v>
      </c>
      <c r="AM1738" s="18">
        <v>63</v>
      </c>
      <c r="AN1738" s="18">
        <v>51.344099999999997</v>
      </c>
      <c r="AO1738" s="2">
        <v>4.0199999999999996</v>
      </c>
      <c r="AP1738" s="2">
        <v>6</v>
      </c>
      <c r="AQ1738" s="2">
        <v>67.3</v>
      </c>
      <c r="AR1738" s="2">
        <v>6.1913</v>
      </c>
      <c r="AS1738" s="2">
        <v>8.25</v>
      </c>
      <c r="AT1738" s="2">
        <v>11.8</v>
      </c>
      <c r="AU1738" s="2">
        <v>69.8</v>
      </c>
      <c r="AV1738" s="2">
        <v>25.628</v>
      </c>
      <c r="AW1738" s="2">
        <v>5.45</v>
      </c>
      <c r="AX1738" s="2">
        <v>10.6</v>
      </c>
      <c r="AY1738" s="2">
        <v>51.4</v>
      </c>
      <c r="AZ1738" s="2">
        <v>22.075900000000001</v>
      </c>
      <c r="BA1738" s="2">
        <v>4.8</v>
      </c>
      <c r="BB1738" s="2">
        <v>8.6999999999999993</v>
      </c>
      <c r="BC1738" s="2">
        <v>55.3</v>
      </c>
      <c r="BD1738" s="2">
        <v>25.892099999999999</v>
      </c>
      <c r="BE1738" s="4" t="str">
        <f t="shared" si="272"/>
        <v>NO APLICA</v>
      </c>
      <c r="BF1738" s="4">
        <f t="shared" si="273"/>
        <v>6.5085999999999995</v>
      </c>
      <c r="BG1738">
        <f t="shared" si="274"/>
        <v>4.0199999999999996</v>
      </c>
      <c r="BH1738">
        <f t="shared" si="275"/>
        <v>8.25</v>
      </c>
      <c r="BI1738">
        <f t="shared" si="276"/>
        <v>5.45</v>
      </c>
      <c r="BJ1738">
        <f t="shared" si="277"/>
        <v>6.93</v>
      </c>
      <c r="BK1738">
        <f t="shared" si="278"/>
        <v>4.25</v>
      </c>
      <c r="BL1738">
        <f t="shared" si="279"/>
        <v>25401.599999999999</v>
      </c>
    </row>
    <row r="1739" spans="1:64" x14ac:dyDescent="0.2">
      <c r="A1739" s="1">
        <v>1737</v>
      </c>
      <c r="B1739" s="7" t="s">
        <v>36</v>
      </c>
      <c r="C1739" s="3">
        <v>39981</v>
      </c>
      <c r="D1739" s="4" t="s">
        <v>626</v>
      </c>
      <c r="E1739" s="4" t="s">
        <v>163</v>
      </c>
      <c r="F1739" s="5" t="str">
        <f t="shared" si="270"/>
        <v>W</v>
      </c>
      <c r="G1739" s="6">
        <v>0.9194444444444444</v>
      </c>
      <c r="H1739" s="6">
        <v>0.94305555555555554</v>
      </c>
      <c r="I1739" s="85">
        <f t="shared" si="271"/>
        <v>34.000000000000043</v>
      </c>
      <c r="J1739" s="86">
        <f>I1739*Segmentos!$D$7*(AH1739%)*IF(ISNUMBER(AI1739),AI1739%,0)</f>
        <v>1468392.0000000016</v>
      </c>
      <c r="K1739" s="86">
        <f>I1739*Segmentos!$D$7*(AL1739%)*IF(ISNUMBER(AM1739),AM1739%,0)</f>
        <v>2175129.6000000029</v>
      </c>
      <c r="L1739" s="4"/>
      <c r="M1739" s="2">
        <v>13.53</v>
      </c>
      <c r="N1739" s="2">
        <v>21.2</v>
      </c>
      <c r="O1739" s="2">
        <v>63.8</v>
      </c>
      <c r="P1739" s="2">
        <v>87.448400000000007</v>
      </c>
      <c r="Q1739" s="2">
        <v>9.4700000000000006</v>
      </c>
      <c r="R1739" s="2">
        <v>16.100000000000001</v>
      </c>
      <c r="S1739" s="2">
        <v>58.7</v>
      </c>
      <c r="T1739" s="2">
        <v>10.212999999999999</v>
      </c>
      <c r="U1739" s="2">
        <v>11.87</v>
      </c>
      <c r="V1739" s="2">
        <v>18.8</v>
      </c>
      <c r="W1739" s="2">
        <v>63.1</v>
      </c>
      <c r="X1739" s="2">
        <v>16.084099999999999</v>
      </c>
      <c r="Y1739" s="2">
        <v>17.2</v>
      </c>
      <c r="Z1739" s="2">
        <v>25.9</v>
      </c>
      <c r="AA1739" s="2">
        <v>66.5</v>
      </c>
      <c r="AB1739" s="2">
        <v>32.809800000000003</v>
      </c>
      <c r="AC1739" s="2">
        <v>13.36</v>
      </c>
      <c r="AD1739" s="2">
        <v>21.1</v>
      </c>
      <c r="AE1739" s="2">
        <v>63.2</v>
      </c>
      <c r="AF1739" s="2">
        <v>28.3415</v>
      </c>
      <c r="AG1739" s="20">
        <v>10.81</v>
      </c>
      <c r="AH1739" s="20">
        <v>18.3</v>
      </c>
      <c r="AI1739" s="20">
        <v>59</v>
      </c>
      <c r="AJ1739" s="20">
        <v>33.1449</v>
      </c>
      <c r="AK1739" s="18">
        <v>15.99</v>
      </c>
      <c r="AL1739" s="18">
        <v>23.8</v>
      </c>
      <c r="AM1739" s="18">
        <v>67.2</v>
      </c>
      <c r="AN1739" s="18">
        <v>54.3035</v>
      </c>
      <c r="AO1739" s="2">
        <v>13.65</v>
      </c>
      <c r="AP1739" s="2">
        <v>20.2</v>
      </c>
      <c r="AQ1739" s="2">
        <v>67.5</v>
      </c>
      <c r="AR1739" s="2">
        <v>9.6379000000000001</v>
      </c>
      <c r="AS1739" s="2">
        <v>12.79</v>
      </c>
      <c r="AT1739" s="2">
        <v>18.7</v>
      </c>
      <c r="AU1739" s="2">
        <v>68.400000000000006</v>
      </c>
      <c r="AV1739" s="2">
        <v>18.203900000000001</v>
      </c>
      <c r="AW1739" s="2">
        <v>16.13</v>
      </c>
      <c r="AX1739" s="2">
        <v>24.4</v>
      </c>
      <c r="AY1739" s="2">
        <v>66.099999999999994</v>
      </c>
      <c r="AZ1739" s="2">
        <v>29.972100000000001</v>
      </c>
      <c r="BA1739" s="2">
        <v>11.98</v>
      </c>
      <c r="BB1739" s="2">
        <v>20.5</v>
      </c>
      <c r="BC1739" s="2">
        <v>58.3</v>
      </c>
      <c r="BD1739" s="2">
        <v>29.634599999999999</v>
      </c>
      <c r="BE1739" s="4" t="str">
        <f t="shared" si="272"/>
        <v>NO APLICA</v>
      </c>
      <c r="BF1739" s="4">
        <f t="shared" si="273"/>
        <v>14.1036</v>
      </c>
      <c r="BG1739">
        <f t="shared" si="274"/>
        <v>13.65</v>
      </c>
      <c r="BH1739">
        <f t="shared" si="275"/>
        <v>12.79</v>
      </c>
      <c r="BI1739">
        <f t="shared" si="276"/>
        <v>16.13</v>
      </c>
      <c r="BJ1739">
        <f t="shared" si="277"/>
        <v>15.99</v>
      </c>
      <c r="BK1739">
        <f t="shared" si="278"/>
        <v>10.81</v>
      </c>
      <c r="BL1739">
        <f t="shared" si="279"/>
        <v>45987.040000000052</v>
      </c>
    </row>
    <row r="1740" spans="1:64" x14ac:dyDescent="0.2">
      <c r="A1740" s="1">
        <v>1738</v>
      </c>
      <c r="B1740" s="7" t="s">
        <v>88</v>
      </c>
      <c r="C1740" s="3">
        <v>39981</v>
      </c>
      <c r="D1740" s="4" t="s">
        <v>626</v>
      </c>
      <c r="E1740" s="4" t="s">
        <v>163</v>
      </c>
      <c r="F1740" s="5" t="str">
        <f t="shared" si="270"/>
        <v>W</v>
      </c>
      <c r="G1740" s="6">
        <v>0.91805555555555562</v>
      </c>
      <c r="H1740" s="6">
        <v>0.9194444444444444</v>
      </c>
      <c r="I1740" s="85">
        <f t="shared" si="271"/>
        <v>1.999999999999833</v>
      </c>
      <c r="J1740" s="86">
        <f>I1740*Segmentos!$D$7*(AH1740%)*IF(ISNUMBER(AI1740),AI1740%,0)</f>
        <v>81734.399999993184</v>
      </c>
      <c r="K1740" s="86">
        <f>I1740*Segmentos!$D$7*(AL1740%)*IF(ISNUMBER(AM1740),AM1740%,0)</f>
        <v>119897.59999998998</v>
      </c>
      <c r="L1740" s="4"/>
      <c r="M1740" s="2">
        <v>12.74</v>
      </c>
      <c r="N1740" s="2">
        <v>13.1</v>
      </c>
      <c r="O1740" s="2">
        <v>97</v>
      </c>
      <c r="P1740" s="2">
        <v>88.458699999999993</v>
      </c>
      <c r="Q1740" s="2">
        <v>6.6</v>
      </c>
      <c r="R1740" s="2">
        <v>6.9</v>
      </c>
      <c r="S1740" s="2">
        <v>95.3</v>
      </c>
      <c r="T1740" s="2">
        <v>7.6477000000000004</v>
      </c>
      <c r="U1740" s="2">
        <v>12.29</v>
      </c>
      <c r="V1740" s="2">
        <v>12.5</v>
      </c>
      <c r="W1740" s="2">
        <v>98.3</v>
      </c>
      <c r="X1740" s="2">
        <v>17.890799999999999</v>
      </c>
      <c r="Y1740" s="2">
        <v>13.6</v>
      </c>
      <c r="Z1740" s="2">
        <v>14</v>
      </c>
      <c r="AA1740" s="2">
        <v>96.9</v>
      </c>
      <c r="AB1740" s="2">
        <v>27.875299999999999</v>
      </c>
      <c r="AC1740" s="2">
        <v>15.38</v>
      </c>
      <c r="AD1740" s="2">
        <v>15.9</v>
      </c>
      <c r="AE1740" s="2">
        <v>96.9</v>
      </c>
      <c r="AF1740" s="2">
        <v>35.044899999999998</v>
      </c>
      <c r="AG1740" s="20">
        <v>10.23</v>
      </c>
      <c r="AH1740" s="20">
        <v>10.8</v>
      </c>
      <c r="AI1740" s="20">
        <v>94.6</v>
      </c>
      <c r="AJ1740" s="20">
        <v>33.679099999999998</v>
      </c>
      <c r="AK1740" s="18">
        <v>15.01</v>
      </c>
      <c r="AL1740" s="18">
        <v>15.2</v>
      </c>
      <c r="AM1740" s="18">
        <v>98.6</v>
      </c>
      <c r="AN1740" s="18">
        <v>54.779600000000002</v>
      </c>
      <c r="AO1740" s="2">
        <v>11.33</v>
      </c>
      <c r="AP1740" s="2">
        <v>11.9</v>
      </c>
      <c r="AQ1740" s="2">
        <v>95.2</v>
      </c>
      <c r="AR1740" s="2">
        <v>8.5951000000000004</v>
      </c>
      <c r="AS1740" s="2">
        <v>10.28</v>
      </c>
      <c r="AT1740" s="2">
        <v>10.5</v>
      </c>
      <c r="AU1740" s="2">
        <v>98</v>
      </c>
      <c r="AV1740" s="2">
        <v>15.722</v>
      </c>
      <c r="AW1740" s="2">
        <v>13.78</v>
      </c>
      <c r="AX1740" s="2">
        <v>14.1</v>
      </c>
      <c r="AY1740" s="2">
        <v>97.5</v>
      </c>
      <c r="AZ1740" s="2">
        <v>27.5137</v>
      </c>
      <c r="BA1740" s="2">
        <v>13.78</v>
      </c>
      <c r="BB1740" s="2">
        <v>14.2</v>
      </c>
      <c r="BC1740" s="2">
        <v>96.7</v>
      </c>
      <c r="BD1740" s="2">
        <v>36.627899999999997</v>
      </c>
      <c r="BE1740" s="4" t="str">
        <f t="shared" si="272"/>
        <v>NO APLICA</v>
      </c>
      <c r="BF1740" s="4">
        <f t="shared" si="273"/>
        <v>11.9986</v>
      </c>
      <c r="BG1740">
        <f t="shared" si="274"/>
        <v>11.33</v>
      </c>
      <c r="BH1740">
        <f t="shared" si="275"/>
        <v>10.28</v>
      </c>
      <c r="BI1740">
        <f t="shared" si="276"/>
        <v>13.78</v>
      </c>
      <c r="BJ1740">
        <f t="shared" si="277"/>
        <v>15.01</v>
      </c>
      <c r="BK1740">
        <f t="shared" si="278"/>
        <v>10.23</v>
      </c>
      <c r="BL1740">
        <f t="shared" si="279"/>
        <v>2541.3999999997877</v>
      </c>
    </row>
    <row r="1741" spans="1:64" x14ac:dyDescent="0.2">
      <c r="A1741" s="1">
        <v>1739</v>
      </c>
      <c r="B1741" s="7" t="s">
        <v>20</v>
      </c>
      <c r="C1741" s="3">
        <v>39981</v>
      </c>
      <c r="D1741" s="4" t="s">
        <v>17</v>
      </c>
      <c r="E1741" s="4" t="s">
        <v>169</v>
      </c>
      <c r="F1741" s="5" t="str">
        <f t="shared" si="270"/>
        <v>W</v>
      </c>
      <c r="G1741" s="6">
        <v>0.91666666666666663</v>
      </c>
      <c r="H1741" s="6">
        <v>0.95763888888888893</v>
      </c>
      <c r="I1741" s="85">
        <f t="shared" si="271"/>
        <v>59.000000000000114</v>
      </c>
      <c r="J1741" s="86">
        <f>I1741*Segmentos!$D$7*(AH1741%)*IF(ISNUMBER(AI1741),AI1741%,0)</f>
        <v>298209.60000000062</v>
      </c>
      <c r="K1741" s="86">
        <f>I1741*Segmentos!$D$7*(AL1741%)*IF(ISNUMBER(AM1741),AM1741%,0)</f>
        <v>28697.600000000053</v>
      </c>
      <c r="L1741" s="4"/>
      <c r="M1741" s="2">
        <v>0.66</v>
      </c>
      <c r="N1741" s="2">
        <v>1.9</v>
      </c>
      <c r="O1741" s="2">
        <v>34.5</v>
      </c>
      <c r="P1741" s="2">
        <v>95.782499999999999</v>
      </c>
      <c r="Q1741" s="2">
        <v>0</v>
      </c>
      <c r="R1741" s="2">
        <v>0</v>
      </c>
      <c r="S1741" s="8" t="s">
        <v>577</v>
      </c>
      <c r="T1741" s="2">
        <v>0</v>
      </c>
      <c r="U1741" s="2">
        <v>0.87</v>
      </c>
      <c r="V1741" s="2">
        <v>1.6</v>
      </c>
      <c r="W1741" s="2">
        <v>56</v>
      </c>
      <c r="X1741" s="2">
        <v>26.419899999999998</v>
      </c>
      <c r="Y1741" s="2">
        <v>0.36</v>
      </c>
      <c r="Z1741" s="2">
        <v>1.3</v>
      </c>
      <c r="AA1741" s="2">
        <v>27</v>
      </c>
      <c r="AB1741" s="2">
        <v>15.327299999999999</v>
      </c>
      <c r="AC1741" s="2">
        <v>1.1299999999999999</v>
      </c>
      <c r="AD1741" s="2">
        <v>3.6</v>
      </c>
      <c r="AE1741" s="2">
        <v>31.1</v>
      </c>
      <c r="AF1741" s="2">
        <v>54.035299999999999</v>
      </c>
      <c r="AG1741" s="20">
        <v>1.24</v>
      </c>
      <c r="AH1741" s="20">
        <v>3.6</v>
      </c>
      <c r="AI1741" s="20">
        <v>35.1</v>
      </c>
      <c r="AJ1741" s="20">
        <v>85.776200000000003</v>
      </c>
      <c r="AK1741" s="18">
        <v>0.13</v>
      </c>
      <c r="AL1741" s="18">
        <v>0.4</v>
      </c>
      <c r="AM1741" s="18">
        <v>30.4</v>
      </c>
      <c r="AN1741" s="18">
        <v>10.006399999999999</v>
      </c>
      <c r="AO1741" s="2">
        <v>0.25</v>
      </c>
      <c r="AP1741" s="2">
        <v>0.4</v>
      </c>
      <c r="AQ1741" s="2">
        <v>60.4</v>
      </c>
      <c r="AR1741" s="2">
        <v>4.0176999999999996</v>
      </c>
      <c r="AS1741" s="2">
        <v>0.3</v>
      </c>
      <c r="AT1741" s="2">
        <v>0.8</v>
      </c>
      <c r="AU1741" s="2">
        <v>38.1</v>
      </c>
      <c r="AV1741" s="2">
        <v>9.4426000000000005</v>
      </c>
      <c r="AW1741" s="2">
        <v>0.6</v>
      </c>
      <c r="AX1741" s="2">
        <v>2.2000000000000002</v>
      </c>
      <c r="AY1741" s="2">
        <v>26.9</v>
      </c>
      <c r="AZ1741" s="2">
        <v>24.9831</v>
      </c>
      <c r="BA1741" s="2">
        <v>1.03</v>
      </c>
      <c r="BB1741" s="2">
        <v>2.8</v>
      </c>
      <c r="BC1741" s="2">
        <v>37.4</v>
      </c>
      <c r="BD1741" s="2">
        <v>57.339199999999998</v>
      </c>
      <c r="BE1741" s="4" t="str">
        <f t="shared" si="272"/>
        <v>NO APLICA</v>
      </c>
      <c r="BF1741" s="4">
        <f t="shared" si="273"/>
        <v>0.56879999999999997</v>
      </c>
      <c r="BG1741">
        <f t="shared" si="274"/>
        <v>0.25</v>
      </c>
      <c r="BH1741">
        <f t="shared" si="275"/>
        <v>0.3</v>
      </c>
      <c r="BI1741">
        <f t="shared" si="276"/>
        <v>1.03</v>
      </c>
      <c r="BJ1741">
        <f t="shared" si="277"/>
        <v>0.13</v>
      </c>
      <c r="BK1741">
        <f t="shared" si="278"/>
        <v>1.24</v>
      </c>
      <c r="BL1741">
        <f t="shared" si="279"/>
        <v>3867.4500000000071</v>
      </c>
    </row>
    <row r="1742" spans="1:64" x14ac:dyDescent="0.2">
      <c r="A1742" s="1">
        <v>1740</v>
      </c>
      <c r="B1742" s="7" t="s">
        <v>11</v>
      </c>
      <c r="C1742" s="3">
        <v>39981</v>
      </c>
      <c r="D1742" s="4" t="s">
        <v>8</v>
      </c>
      <c r="E1742" s="4" t="s">
        <v>166</v>
      </c>
      <c r="F1742" s="5" t="str">
        <f t="shared" si="270"/>
        <v>W</v>
      </c>
      <c r="G1742" s="6">
        <v>0.90833333333333333</v>
      </c>
      <c r="H1742" s="6">
        <v>0.90902777777777777</v>
      </c>
      <c r="I1742" s="85">
        <f t="shared" si="271"/>
        <v>0.99999999999999645</v>
      </c>
      <c r="J1742" s="86">
        <f>I1742*Segmentos!$D$7*(AH1742%)*IF(ISNUMBER(AI1742),AI1742%,0)</f>
        <v>18399.999999999935</v>
      </c>
      <c r="K1742" s="86">
        <f>I1742*Segmentos!$D$7*(AL1742%)*IF(ISNUMBER(AM1742),AM1742%,0)</f>
        <v>13999.999999999953</v>
      </c>
      <c r="L1742" s="4"/>
      <c r="M1742" s="2">
        <v>4.0199999999999996</v>
      </c>
      <c r="N1742" s="2">
        <v>4</v>
      </c>
      <c r="O1742" s="2">
        <v>100</v>
      </c>
      <c r="P1742" s="2">
        <v>92.427099999999996</v>
      </c>
      <c r="Q1742" s="2">
        <v>1.98</v>
      </c>
      <c r="R1742" s="2">
        <v>2</v>
      </c>
      <c r="S1742" s="2">
        <v>100</v>
      </c>
      <c r="T1742" s="2">
        <v>7.5926999999999998</v>
      </c>
      <c r="U1742" s="2">
        <v>0.72</v>
      </c>
      <c r="V1742" s="2">
        <v>0.7</v>
      </c>
      <c r="W1742" s="2">
        <v>100</v>
      </c>
      <c r="X1742" s="2">
        <v>3.4658000000000002</v>
      </c>
      <c r="Y1742" s="2">
        <v>3.33</v>
      </c>
      <c r="Z1742" s="2">
        <v>3.3</v>
      </c>
      <c r="AA1742" s="2">
        <v>100</v>
      </c>
      <c r="AB1742" s="2">
        <v>22.5992</v>
      </c>
      <c r="AC1742" s="2">
        <v>7.79</v>
      </c>
      <c r="AD1742" s="2">
        <v>7.8</v>
      </c>
      <c r="AE1742" s="2">
        <v>100</v>
      </c>
      <c r="AF1742" s="2">
        <v>58.769300000000001</v>
      </c>
      <c r="AG1742" s="20">
        <v>4.5599999999999996</v>
      </c>
      <c r="AH1742" s="20">
        <v>4.5999999999999996</v>
      </c>
      <c r="AI1742" s="20">
        <v>100</v>
      </c>
      <c r="AJ1742" s="20">
        <v>49.672600000000003</v>
      </c>
      <c r="AK1742" s="18">
        <v>3.54</v>
      </c>
      <c r="AL1742" s="18">
        <v>3.5</v>
      </c>
      <c r="AM1742" s="18">
        <v>100</v>
      </c>
      <c r="AN1742" s="18">
        <v>42.7545</v>
      </c>
      <c r="AO1742" s="2">
        <v>0.1</v>
      </c>
      <c r="AP1742" s="2">
        <v>0.1</v>
      </c>
      <c r="AQ1742" s="2">
        <v>100</v>
      </c>
      <c r="AR1742" s="2">
        <v>0.26250000000000001</v>
      </c>
      <c r="AS1742" s="2">
        <v>1.59</v>
      </c>
      <c r="AT1742" s="2">
        <v>1.6</v>
      </c>
      <c r="AU1742" s="2">
        <v>100</v>
      </c>
      <c r="AV1742" s="2">
        <v>8.0338999999999992</v>
      </c>
      <c r="AW1742" s="2">
        <v>3.21</v>
      </c>
      <c r="AX1742" s="2">
        <v>3.2</v>
      </c>
      <c r="AY1742" s="2">
        <v>100</v>
      </c>
      <c r="AZ1742" s="2">
        <v>21.235299999999999</v>
      </c>
      <c r="BA1742" s="2">
        <v>7.15</v>
      </c>
      <c r="BB1742" s="2">
        <v>7.1</v>
      </c>
      <c r="BC1742" s="2">
        <v>100</v>
      </c>
      <c r="BD1742" s="2">
        <v>62.895299999999999</v>
      </c>
      <c r="BE1742" s="4" t="str">
        <f t="shared" si="272"/>
        <v>NO APLICA</v>
      </c>
      <c r="BF1742" s="4">
        <f t="shared" si="273"/>
        <v>3.5805999999999996</v>
      </c>
      <c r="BG1742">
        <f t="shared" si="274"/>
        <v>0.1</v>
      </c>
      <c r="BH1742">
        <f t="shared" si="275"/>
        <v>1.59</v>
      </c>
      <c r="BI1742">
        <f t="shared" si="276"/>
        <v>7.15</v>
      </c>
      <c r="BJ1742">
        <f t="shared" si="277"/>
        <v>3.54</v>
      </c>
      <c r="BK1742">
        <f t="shared" si="278"/>
        <v>4.5599999999999996</v>
      </c>
      <c r="BL1742">
        <f t="shared" si="279"/>
        <v>399.99999999999858</v>
      </c>
    </row>
    <row r="1743" spans="1:64" x14ac:dyDescent="0.2">
      <c r="A1743" s="1">
        <v>1741</v>
      </c>
      <c r="B1743" s="7" t="s">
        <v>6</v>
      </c>
      <c r="C1743" s="3">
        <v>39981</v>
      </c>
      <c r="D1743" s="4" t="s">
        <v>3</v>
      </c>
      <c r="E1743" s="4" t="s">
        <v>166</v>
      </c>
      <c r="F1743" s="5" t="str">
        <f t="shared" si="270"/>
        <v>W</v>
      </c>
      <c r="G1743" s="6">
        <v>0.90902777777777777</v>
      </c>
      <c r="H1743" s="6">
        <v>0.90972222222222221</v>
      </c>
      <c r="I1743" s="85">
        <f t="shared" si="271"/>
        <v>0.99999999999999645</v>
      </c>
      <c r="J1743" s="86">
        <f>I1743*Segmentos!$D$7*(AH1743%)*IF(ISNUMBER(AI1743),AI1743%,0)</f>
        <v>42799.999999999847</v>
      </c>
      <c r="K1743" s="86">
        <f>I1743*Segmentos!$D$7*(AL1743%)*IF(ISNUMBER(AM1743),AM1743%,0)</f>
        <v>31999.999999999887</v>
      </c>
      <c r="L1743" s="4"/>
      <c r="M1743" s="2">
        <v>9.24</v>
      </c>
      <c r="N1743" s="2">
        <v>9.1999999999999993</v>
      </c>
      <c r="O1743" s="2">
        <v>100</v>
      </c>
      <c r="P1743" s="2">
        <v>88.479799999999997</v>
      </c>
      <c r="Q1743" s="2">
        <v>8.0299999999999994</v>
      </c>
      <c r="R1743" s="2">
        <v>8</v>
      </c>
      <c r="S1743" s="2">
        <v>100</v>
      </c>
      <c r="T1743" s="2">
        <v>12.8355</v>
      </c>
      <c r="U1743" s="2">
        <v>10.3</v>
      </c>
      <c r="V1743" s="2">
        <v>10.3</v>
      </c>
      <c r="W1743" s="2">
        <v>100</v>
      </c>
      <c r="X1743" s="2">
        <v>20.673999999999999</v>
      </c>
      <c r="Y1743" s="2">
        <v>9.3000000000000007</v>
      </c>
      <c r="Z1743" s="2">
        <v>9.3000000000000007</v>
      </c>
      <c r="AA1743" s="2">
        <v>100</v>
      </c>
      <c r="AB1743" s="2">
        <v>26.307300000000001</v>
      </c>
      <c r="AC1743" s="2">
        <v>9.1199999999999992</v>
      </c>
      <c r="AD1743" s="2">
        <v>9.1</v>
      </c>
      <c r="AE1743" s="2">
        <v>100</v>
      </c>
      <c r="AF1743" s="2">
        <v>28.663</v>
      </c>
      <c r="AG1743" s="20">
        <v>10.66</v>
      </c>
      <c r="AH1743" s="20">
        <v>10.7</v>
      </c>
      <c r="AI1743" s="20">
        <v>100</v>
      </c>
      <c r="AJ1743" s="20">
        <v>48.415999999999997</v>
      </c>
      <c r="AK1743" s="18">
        <v>7.96</v>
      </c>
      <c r="AL1743" s="18">
        <v>8</v>
      </c>
      <c r="AM1743" s="18">
        <v>100</v>
      </c>
      <c r="AN1743" s="18">
        <v>40.063800000000001</v>
      </c>
      <c r="AO1743" s="2">
        <v>4.6399999999999997</v>
      </c>
      <c r="AP1743" s="2">
        <v>4.5999999999999996</v>
      </c>
      <c r="AQ1743" s="2">
        <v>100</v>
      </c>
      <c r="AR1743" s="2">
        <v>4.8574000000000002</v>
      </c>
      <c r="AS1743" s="2">
        <v>7.63</v>
      </c>
      <c r="AT1743" s="2">
        <v>7.6</v>
      </c>
      <c r="AU1743" s="2">
        <v>100</v>
      </c>
      <c r="AV1743" s="2">
        <v>16.104800000000001</v>
      </c>
      <c r="AW1743" s="2">
        <v>10.29</v>
      </c>
      <c r="AX1743" s="2">
        <v>10.3</v>
      </c>
      <c r="AY1743" s="2">
        <v>100</v>
      </c>
      <c r="AZ1743" s="2">
        <v>28.326499999999999</v>
      </c>
      <c r="BA1743" s="2">
        <v>10.69</v>
      </c>
      <c r="BB1743" s="2">
        <v>10.7</v>
      </c>
      <c r="BC1743" s="2">
        <v>100</v>
      </c>
      <c r="BD1743" s="2">
        <v>39.191200000000002</v>
      </c>
      <c r="BE1743" s="4" t="str">
        <f t="shared" si="272"/>
        <v>NO APLICA</v>
      </c>
      <c r="BF1743" s="4">
        <f t="shared" si="273"/>
        <v>8.5309999999999988</v>
      </c>
      <c r="BG1743">
        <f t="shared" si="274"/>
        <v>4.6399999999999997</v>
      </c>
      <c r="BH1743">
        <f t="shared" si="275"/>
        <v>7.63</v>
      </c>
      <c r="BI1743">
        <f t="shared" si="276"/>
        <v>10.69</v>
      </c>
      <c r="BJ1743">
        <f t="shared" si="277"/>
        <v>7.96</v>
      </c>
      <c r="BK1743">
        <f t="shared" si="278"/>
        <v>10.66</v>
      </c>
      <c r="BL1743">
        <f t="shared" si="279"/>
        <v>919.9999999999967</v>
      </c>
    </row>
    <row r="1744" spans="1:64" x14ac:dyDescent="0.2">
      <c r="A1744" s="1">
        <v>1742</v>
      </c>
      <c r="B1744" s="7" t="s">
        <v>31</v>
      </c>
      <c r="C1744" s="3">
        <v>39981</v>
      </c>
      <c r="D1744" s="4" t="s">
        <v>628</v>
      </c>
      <c r="E1744" s="4" t="s">
        <v>166</v>
      </c>
      <c r="F1744" s="5" t="str">
        <f t="shared" si="270"/>
        <v>W</v>
      </c>
      <c r="G1744" s="6">
        <v>0.91111111111111109</v>
      </c>
      <c r="H1744" s="6">
        <v>0.91388888888888886</v>
      </c>
      <c r="I1744" s="85">
        <f t="shared" si="271"/>
        <v>3.9999999999999858</v>
      </c>
      <c r="J1744" s="86">
        <f>I1744*Segmentos!$D$7*(AH1744%)*IF(ISNUMBER(AI1744),AI1744%,0)</f>
        <v>11231.999999999964</v>
      </c>
      <c r="K1744" s="86">
        <f>I1744*Segmentos!$D$7*(AL1744%)*IF(ISNUMBER(AM1744),AM1744%,0)</f>
        <v>24527.999999999913</v>
      </c>
      <c r="L1744" s="4"/>
      <c r="M1744" s="2">
        <v>1.1399999999999999</v>
      </c>
      <c r="N1744" s="2">
        <v>1.7</v>
      </c>
      <c r="O1744" s="2">
        <v>66.099999999999994</v>
      </c>
      <c r="P1744" s="2">
        <v>90.197400000000002</v>
      </c>
      <c r="Q1744" s="2">
        <v>0</v>
      </c>
      <c r="R1744" s="2">
        <v>0</v>
      </c>
      <c r="S1744" s="8" t="s">
        <v>577</v>
      </c>
      <c r="T1744" s="2">
        <v>0</v>
      </c>
      <c r="U1744" s="2">
        <v>0.57999999999999996</v>
      </c>
      <c r="V1744" s="2">
        <v>1.1000000000000001</v>
      </c>
      <c r="W1744" s="2">
        <v>54.8</v>
      </c>
      <c r="X1744" s="2">
        <v>9.6527999999999992</v>
      </c>
      <c r="Y1744" s="2">
        <v>0.98</v>
      </c>
      <c r="Z1744" s="2">
        <v>1.9</v>
      </c>
      <c r="AA1744" s="2">
        <v>51.2</v>
      </c>
      <c r="AB1744" s="2">
        <v>22.7974</v>
      </c>
      <c r="AC1744" s="2">
        <v>2.2200000000000002</v>
      </c>
      <c r="AD1744" s="2">
        <v>2.9</v>
      </c>
      <c r="AE1744" s="2">
        <v>77.599999999999994</v>
      </c>
      <c r="AF1744" s="2">
        <v>57.747199999999999</v>
      </c>
      <c r="AG1744" s="20">
        <v>0.72</v>
      </c>
      <c r="AH1744" s="20">
        <v>1.3</v>
      </c>
      <c r="AI1744" s="20">
        <v>54</v>
      </c>
      <c r="AJ1744" s="20">
        <v>26.944500000000001</v>
      </c>
      <c r="AK1744" s="18">
        <v>1.52</v>
      </c>
      <c r="AL1744" s="18">
        <v>2.1</v>
      </c>
      <c r="AM1744" s="18">
        <v>73</v>
      </c>
      <c r="AN1744" s="18">
        <v>63.252899999999997</v>
      </c>
      <c r="AO1744" s="2">
        <v>0.28999999999999998</v>
      </c>
      <c r="AP1744" s="2">
        <v>0.5</v>
      </c>
      <c r="AQ1744" s="2">
        <v>59.4</v>
      </c>
      <c r="AR1744" s="2">
        <v>2.528</v>
      </c>
      <c r="AS1744" s="2">
        <v>1.3</v>
      </c>
      <c r="AT1744" s="2">
        <v>1.8</v>
      </c>
      <c r="AU1744" s="2">
        <v>74.400000000000006</v>
      </c>
      <c r="AV1744" s="2">
        <v>22.727900000000002</v>
      </c>
      <c r="AW1744" s="2">
        <v>0.35</v>
      </c>
      <c r="AX1744" s="2">
        <v>1.2</v>
      </c>
      <c r="AY1744" s="2">
        <v>29</v>
      </c>
      <c r="AZ1744" s="2">
        <v>7.8567</v>
      </c>
      <c r="BA1744" s="2">
        <v>1.88</v>
      </c>
      <c r="BB1744" s="2">
        <v>2.5</v>
      </c>
      <c r="BC1744" s="2">
        <v>76.5</v>
      </c>
      <c r="BD1744" s="2">
        <v>57.084800000000001</v>
      </c>
      <c r="BE1744" s="4" t="str">
        <f t="shared" si="272"/>
        <v>NO APLICA</v>
      </c>
      <c r="BF1744" s="4">
        <f t="shared" si="273"/>
        <v>1.353</v>
      </c>
      <c r="BG1744">
        <f t="shared" si="274"/>
        <v>0.28999999999999998</v>
      </c>
      <c r="BH1744">
        <f t="shared" si="275"/>
        <v>1.3</v>
      </c>
      <c r="BI1744">
        <f t="shared" si="276"/>
        <v>1.88</v>
      </c>
      <c r="BJ1744">
        <f t="shared" si="277"/>
        <v>1.52</v>
      </c>
      <c r="BK1744">
        <f t="shared" si="278"/>
        <v>0.72</v>
      </c>
      <c r="BL1744">
        <f t="shared" si="279"/>
        <v>449.47999999999837</v>
      </c>
    </row>
    <row r="1745" spans="1:64" x14ac:dyDescent="0.2">
      <c r="A1745" s="1">
        <v>1743</v>
      </c>
      <c r="B1745" s="7" t="s">
        <v>37</v>
      </c>
      <c r="C1745" s="3">
        <v>39981</v>
      </c>
      <c r="D1745" s="4" t="s">
        <v>629</v>
      </c>
      <c r="E1745" s="4" t="s">
        <v>173</v>
      </c>
      <c r="F1745" s="5" t="str">
        <f t="shared" si="270"/>
        <v>W</v>
      </c>
      <c r="G1745" s="6">
        <v>0.87361111111111101</v>
      </c>
      <c r="H1745" s="6">
        <v>0.87430555555555556</v>
      </c>
      <c r="I1745" s="85">
        <f t="shared" si="271"/>
        <v>1.0000000000001563</v>
      </c>
      <c r="J1745" s="86">
        <f>I1745*Segmentos!$D$7*(AH1745%)*IF(ISNUMBER(AI1745),AI1745%,0)</f>
        <v>5600.0000000008749</v>
      </c>
      <c r="K1745" s="86">
        <f>I1745*Segmentos!$D$7*(AL1745%)*IF(ISNUMBER(AM1745),AM1745%,0)</f>
        <v>2000.0000000003126</v>
      </c>
      <c r="L1745" s="4"/>
      <c r="M1745" s="2">
        <v>0.95</v>
      </c>
      <c r="N1745" s="2">
        <v>1</v>
      </c>
      <c r="O1745" s="2">
        <v>100</v>
      </c>
      <c r="P1745" s="2">
        <v>100</v>
      </c>
      <c r="Q1745" s="2">
        <v>0</v>
      </c>
      <c r="R1745" s="2">
        <v>0</v>
      </c>
      <c r="S1745" s="8" t="s">
        <v>577</v>
      </c>
      <c r="T1745" s="2">
        <v>0</v>
      </c>
      <c r="U1745" s="2">
        <v>0.22</v>
      </c>
      <c r="V1745" s="2">
        <v>0.2</v>
      </c>
      <c r="W1745" s="2">
        <v>100</v>
      </c>
      <c r="X1745" s="2">
        <v>4.8958000000000004</v>
      </c>
      <c r="Y1745" s="2">
        <v>0.11</v>
      </c>
      <c r="Z1745" s="2">
        <v>0.1</v>
      </c>
      <c r="AA1745" s="2">
        <v>100</v>
      </c>
      <c r="AB1745" s="2">
        <v>3.4016999999999999</v>
      </c>
      <c r="AC1745" s="2">
        <v>2.66</v>
      </c>
      <c r="AD1745" s="2">
        <v>2.7</v>
      </c>
      <c r="AE1745" s="2">
        <v>100</v>
      </c>
      <c r="AF1745" s="2">
        <v>91.702500000000001</v>
      </c>
      <c r="AG1745" s="20">
        <v>1.42</v>
      </c>
      <c r="AH1745" s="20">
        <v>1.4</v>
      </c>
      <c r="AI1745" s="20">
        <v>100</v>
      </c>
      <c r="AJ1745" s="20">
        <v>71.001000000000005</v>
      </c>
      <c r="AK1745" s="18">
        <v>0.53</v>
      </c>
      <c r="AL1745" s="18">
        <v>0.5</v>
      </c>
      <c r="AM1745" s="18">
        <v>100</v>
      </c>
      <c r="AN1745" s="18">
        <v>28.998999999999999</v>
      </c>
      <c r="AO1745" s="2">
        <v>1.63</v>
      </c>
      <c r="AP1745" s="2">
        <v>1.6</v>
      </c>
      <c r="AQ1745" s="2">
        <v>100</v>
      </c>
      <c r="AR1745" s="2">
        <v>18.726600000000001</v>
      </c>
      <c r="AS1745" s="2">
        <v>0.84</v>
      </c>
      <c r="AT1745" s="2">
        <v>0.8</v>
      </c>
      <c r="AU1745" s="2">
        <v>100</v>
      </c>
      <c r="AV1745" s="2">
        <v>19.5182</v>
      </c>
      <c r="AW1745" s="2">
        <v>0.9</v>
      </c>
      <c r="AX1745" s="2">
        <v>0.9</v>
      </c>
      <c r="AY1745" s="2">
        <v>100</v>
      </c>
      <c r="AZ1745" s="2">
        <v>27.331299999999999</v>
      </c>
      <c r="BA1745" s="2">
        <v>0.86</v>
      </c>
      <c r="BB1745" s="2">
        <v>0.9</v>
      </c>
      <c r="BC1745" s="2">
        <v>100</v>
      </c>
      <c r="BD1745" s="2">
        <v>34.4238</v>
      </c>
      <c r="BE1745" s="4" t="str">
        <f t="shared" si="272"/>
        <v>NO APLICA</v>
      </c>
      <c r="BF1745" s="4">
        <f t="shared" si="273"/>
        <v>0.94619999999999993</v>
      </c>
      <c r="BG1745">
        <f t="shared" si="274"/>
        <v>1.63</v>
      </c>
      <c r="BH1745">
        <f t="shared" si="275"/>
        <v>0.84</v>
      </c>
      <c r="BI1745">
        <f t="shared" si="276"/>
        <v>0.9</v>
      </c>
      <c r="BJ1745">
        <f t="shared" si="277"/>
        <v>0.53</v>
      </c>
      <c r="BK1745">
        <f t="shared" si="278"/>
        <v>1.42</v>
      </c>
      <c r="BL1745">
        <f t="shared" si="279"/>
        <v>100.00000000001563</v>
      </c>
    </row>
    <row r="1746" spans="1:64" x14ac:dyDescent="0.2">
      <c r="A1746" s="1">
        <v>1744</v>
      </c>
      <c r="B1746" s="7" t="s">
        <v>128</v>
      </c>
      <c r="C1746" s="3">
        <v>39981</v>
      </c>
      <c r="D1746" s="4" t="s">
        <v>3</v>
      </c>
      <c r="E1746" s="4" t="s">
        <v>185</v>
      </c>
      <c r="F1746" s="5" t="str">
        <f t="shared" si="270"/>
        <v>W</v>
      </c>
      <c r="G1746" s="6">
        <v>0.91736111111111107</v>
      </c>
      <c r="H1746" s="6">
        <v>2.013888888888889E-2</v>
      </c>
      <c r="I1746" s="85">
        <f t="shared" si="271"/>
        <v>148.00000000000006</v>
      </c>
      <c r="J1746" s="86">
        <f>I1746*Segmentos!$D$7*(AH1746%)*IF(ISNUMBER(AI1746),AI1746%,0)</f>
        <v>4737657.6000000015</v>
      </c>
      <c r="K1746" s="86">
        <f>I1746*Segmentos!$D$7*(AL1746%)*IF(ISNUMBER(AM1746),AM1746%,0)</f>
        <v>5453918.4000000013</v>
      </c>
      <c r="L1746" s="4"/>
      <c r="M1746" s="2">
        <v>8.6300000000000008</v>
      </c>
      <c r="N1746" s="2">
        <v>32.200000000000003</v>
      </c>
      <c r="O1746" s="2">
        <v>26.8</v>
      </c>
      <c r="P1746" s="2">
        <v>84.525700000000001</v>
      </c>
      <c r="Q1746" s="2">
        <v>6.02</v>
      </c>
      <c r="R1746" s="2">
        <v>22.4</v>
      </c>
      <c r="S1746" s="2">
        <v>26.9</v>
      </c>
      <c r="T1746" s="2">
        <v>9.8437999999999999</v>
      </c>
      <c r="U1746" s="2">
        <v>9.93</v>
      </c>
      <c r="V1746" s="2">
        <v>31.1</v>
      </c>
      <c r="W1746" s="2">
        <v>32</v>
      </c>
      <c r="X1746" s="2">
        <v>20.382999999999999</v>
      </c>
      <c r="Y1746" s="2">
        <v>8.93</v>
      </c>
      <c r="Z1746" s="2">
        <v>37.4</v>
      </c>
      <c r="AA1746" s="2">
        <v>23.9</v>
      </c>
      <c r="AB1746" s="2">
        <v>25.822099999999999</v>
      </c>
      <c r="AC1746" s="2">
        <v>8.86</v>
      </c>
      <c r="AD1746" s="2">
        <v>33.299999999999997</v>
      </c>
      <c r="AE1746" s="2">
        <v>26.6</v>
      </c>
      <c r="AF1746" s="2">
        <v>28.476800000000001</v>
      </c>
      <c r="AG1746" s="20">
        <v>8</v>
      </c>
      <c r="AH1746" s="20">
        <v>32.4</v>
      </c>
      <c r="AI1746" s="20">
        <v>24.7</v>
      </c>
      <c r="AJ1746" s="20">
        <v>37.170699999999997</v>
      </c>
      <c r="AK1746" s="18">
        <v>9.1999999999999993</v>
      </c>
      <c r="AL1746" s="18">
        <v>32.1</v>
      </c>
      <c r="AM1746" s="18">
        <v>28.7</v>
      </c>
      <c r="AN1746" s="18">
        <v>47.354999999999997</v>
      </c>
      <c r="AO1746" s="2">
        <v>5.81</v>
      </c>
      <c r="AP1746" s="2">
        <v>24.4</v>
      </c>
      <c r="AQ1746" s="2">
        <v>23.8</v>
      </c>
      <c r="AR1746" s="2">
        <v>6.2137000000000002</v>
      </c>
      <c r="AS1746" s="2">
        <v>5.71</v>
      </c>
      <c r="AT1746" s="2">
        <v>27.1</v>
      </c>
      <c r="AU1746" s="2">
        <v>21</v>
      </c>
      <c r="AV1746" s="2">
        <v>12.3133</v>
      </c>
      <c r="AW1746" s="2">
        <v>10.41</v>
      </c>
      <c r="AX1746" s="2">
        <v>37.9</v>
      </c>
      <c r="AY1746" s="2">
        <v>27.5</v>
      </c>
      <c r="AZ1746" s="2">
        <v>29.306799999999999</v>
      </c>
      <c r="BA1746" s="2">
        <v>9.7799999999999994</v>
      </c>
      <c r="BB1746" s="2">
        <v>33.200000000000003</v>
      </c>
      <c r="BC1746" s="2">
        <v>29.5</v>
      </c>
      <c r="BD1746" s="2">
        <v>36.691800000000001</v>
      </c>
      <c r="BE1746" s="4" t="str">
        <f t="shared" si="272"/>
        <v>ENTRETENIDO</v>
      </c>
      <c r="BF1746" s="4">
        <f t="shared" si="273"/>
        <v>7.7319999999999993</v>
      </c>
      <c r="BG1746">
        <f t="shared" si="274"/>
        <v>5.81</v>
      </c>
      <c r="BH1746">
        <f t="shared" si="275"/>
        <v>5.71</v>
      </c>
      <c r="BI1746">
        <f t="shared" si="276"/>
        <v>10.41</v>
      </c>
      <c r="BJ1746">
        <f t="shared" si="277"/>
        <v>9.1999999999999993</v>
      </c>
      <c r="BK1746">
        <f t="shared" si="278"/>
        <v>8</v>
      </c>
      <c r="BL1746">
        <f t="shared" si="279"/>
        <v>127718.08000000006</v>
      </c>
    </row>
    <row r="1747" spans="1:64" x14ac:dyDescent="0.2">
      <c r="A1747" s="1">
        <v>1745</v>
      </c>
      <c r="B1747" s="7" t="s">
        <v>42</v>
      </c>
      <c r="C1747" s="3">
        <v>39981</v>
      </c>
      <c r="D1747" s="4" t="s">
        <v>8</v>
      </c>
      <c r="E1747" s="4" t="s">
        <v>174</v>
      </c>
      <c r="F1747" s="5" t="str">
        <f t="shared" si="270"/>
        <v>W</v>
      </c>
      <c r="G1747" s="6">
        <v>0.9243055555555556</v>
      </c>
      <c r="H1747" s="6">
        <v>0.9868055555555556</v>
      </c>
      <c r="I1747" s="85">
        <f t="shared" si="271"/>
        <v>90</v>
      </c>
      <c r="J1747" s="86">
        <f>I1747*Segmentos!$D$7*(AH1747%)*IF(ISNUMBER(AI1747),AI1747%,0)</f>
        <v>2037420</v>
      </c>
      <c r="K1747" s="86">
        <f>I1747*Segmentos!$D$7*(AL1747%)*IF(ISNUMBER(AM1747),AM1747%,0)</f>
        <v>1813284.0000000002</v>
      </c>
      <c r="L1747" s="4"/>
      <c r="M1747" s="2">
        <v>5.32</v>
      </c>
      <c r="N1747" s="2">
        <v>21.9</v>
      </c>
      <c r="O1747" s="2">
        <v>24.3</v>
      </c>
      <c r="P1747" s="2">
        <v>82.194699999999997</v>
      </c>
      <c r="Q1747" s="2">
        <v>4.16</v>
      </c>
      <c r="R1747" s="2">
        <v>13.3</v>
      </c>
      <c r="S1747" s="2">
        <v>31.3</v>
      </c>
      <c r="T1747" s="2">
        <v>10.7285</v>
      </c>
      <c r="U1747" s="2">
        <v>4.04</v>
      </c>
      <c r="V1747" s="2">
        <v>17.7</v>
      </c>
      <c r="W1747" s="2">
        <v>22.8</v>
      </c>
      <c r="X1747" s="2">
        <v>13.0924</v>
      </c>
      <c r="Y1747" s="2">
        <v>5.08</v>
      </c>
      <c r="Z1747" s="2">
        <v>26.7</v>
      </c>
      <c r="AA1747" s="2">
        <v>19</v>
      </c>
      <c r="AB1747" s="2">
        <v>23.186800000000002</v>
      </c>
      <c r="AC1747" s="2">
        <v>6.93</v>
      </c>
      <c r="AD1747" s="2">
        <v>24.6</v>
      </c>
      <c r="AE1747" s="2">
        <v>28.1</v>
      </c>
      <c r="AF1747" s="2">
        <v>35.186999999999998</v>
      </c>
      <c r="AG1747" s="20">
        <v>5.64</v>
      </c>
      <c r="AH1747" s="20">
        <v>23.1</v>
      </c>
      <c r="AI1747" s="20">
        <v>24.5</v>
      </c>
      <c r="AJ1747" s="20">
        <v>41.390099999999997</v>
      </c>
      <c r="AK1747" s="18">
        <v>5.0199999999999996</v>
      </c>
      <c r="AL1747" s="18">
        <v>20.9</v>
      </c>
      <c r="AM1747" s="18">
        <v>24.1</v>
      </c>
      <c r="AN1747" s="18">
        <v>40.804699999999997</v>
      </c>
      <c r="AO1747" s="2">
        <v>1.51</v>
      </c>
      <c r="AP1747" s="2">
        <v>10.199999999999999</v>
      </c>
      <c r="AQ1747" s="2">
        <v>14.8</v>
      </c>
      <c r="AR1747" s="2">
        <v>2.5434000000000001</v>
      </c>
      <c r="AS1747" s="2">
        <v>2.93</v>
      </c>
      <c r="AT1747" s="2">
        <v>17.7</v>
      </c>
      <c r="AU1747" s="2">
        <v>16.5</v>
      </c>
      <c r="AV1747" s="2">
        <v>9.9773999999999994</v>
      </c>
      <c r="AW1747" s="2">
        <v>4.53</v>
      </c>
      <c r="AX1747" s="2">
        <v>23.6</v>
      </c>
      <c r="AY1747" s="2">
        <v>19.2</v>
      </c>
      <c r="AZ1747" s="2">
        <v>20.122399999999999</v>
      </c>
      <c r="BA1747" s="2">
        <v>8.3699999999999992</v>
      </c>
      <c r="BB1747" s="2">
        <v>26.4</v>
      </c>
      <c r="BC1747" s="2">
        <v>31.7</v>
      </c>
      <c r="BD1747" s="2">
        <v>49.551400000000001</v>
      </c>
      <c r="BE1747" s="4" t="str">
        <f t="shared" si="272"/>
        <v>ABURRIDO</v>
      </c>
      <c r="BF1747" s="4">
        <f t="shared" si="273"/>
        <v>4.8876000000000008</v>
      </c>
      <c r="BG1747">
        <f t="shared" si="274"/>
        <v>1.51</v>
      </c>
      <c r="BH1747">
        <f t="shared" si="275"/>
        <v>2.93</v>
      </c>
      <c r="BI1747">
        <f t="shared" si="276"/>
        <v>8.3699999999999992</v>
      </c>
      <c r="BJ1747">
        <f t="shared" si="277"/>
        <v>5.0199999999999996</v>
      </c>
      <c r="BK1747">
        <f t="shared" si="278"/>
        <v>5.64</v>
      </c>
      <c r="BL1747">
        <f t="shared" si="279"/>
        <v>47895.299999999996</v>
      </c>
    </row>
    <row r="1748" spans="1:64" x14ac:dyDescent="0.2">
      <c r="A1748" s="1">
        <v>1746</v>
      </c>
      <c r="B1748" s="7" t="s">
        <v>14</v>
      </c>
      <c r="C1748" s="3">
        <v>39981</v>
      </c>
      <c r="D1748" s="4" t="s">
        <v>626</v>
      </c>
      <c r="E1748" s="4" t="s">
        <v>163</v>
      </c>
      <c r="F1748" s="5" t="str">
        <f t="shared" si="270"/>
        <v>W</v>
      </c>
      <c r="G1748" s="6">
        <v>0.84930555555555554</v>
      </c>
      <c r="H1748" s="6">
        <v>0.87430555555555556</v>
      </c>
      <c r="I1748" s="85">
        <f t="shared" si="271"/>
        <v>36.000000000000028</v>
      </c>
      <c r="J1748" s="86">
        <f>I1748*Segmentos!$D$7*(AH1748%)*IF(ISNUMBER(AI1748),AI1748%,0)</f>
        <v>1047254.4000000006</v>
      </c>
      <c r="K1748" s="86">
        <f>I1748*Segmentos!$D$7*(AL1748%)*IF(ISNUMBER(AM1748),AM1748%,0)</f>
        <v>1382400.0000000012</v>
      </c>
      <c r="L1748" s="4"/>
      <c r="M1748" s="2">
        <v>8.48</v>
      </c>
      <c r="N1748" s="2">
        <v>13.2</v>
      </c>
      <c r="O1748" s="2">
        <v>64.099999999999994</v>
      </c>
      <c r="P1748" s="2">
        <v>86.633600000000001</v>
      </c>
      <c r="Q1748" s="2">
        <v>5.18</v>
      </c>
      <c r="R1748" s="2">
        <v>8</v>
      </c>
      <c r="S1748" s="2">
        <v>64.5</v>
      </c>
      <c r="T1748" s="2">
        <v>8.8265999999999991</v>
      </c>
      <c r="U1748" s="2">
        <v>8.7899999999999991</v>
      </c>
      <c r="V1748" s="2">
        <v>15.2</v>
      </c>
      <c r="W1748" s="2">
        <v>57.8</v>
      </c>
      <c r="X1748" s="2">
        <v>18.8185</v>
      </c>
      <c r="Y1748" s="2">
        <v>6.93</v>
      </c>
      <c r="Z1748" s="2">
        <v>10.9</v>
      </c>
      <c r="AA1748" s="2">
        <v>63.6</v>
      </c>
      <c r="AB1748" s="2">
        <v>20.898499999999999</v>
      </c>
      <c r="AC1748" s="2">
        <v>11.36</v>
      </c>
      <c r="AD1748" s="2">
        <v>16.7</v>
      </c>
      <c r="AE1748" s="2">
        <v>68</v>
      </c>
      <c r="AF1748" s="2">
        <v>38.090000000000003</v>
      </c>
      <c r="AG1748" s="20">
        <v>7.28</v>
      </c>
      <c r="AH1748" s="20">
        <v>10.199999999999999</v>
      </c>
      <c r="AI1748" s="20">
        <v>71.3</v>
      </c>
      <c r="AJ1748" s="20">
        <v>35.250399999999999</v>
      </c>
      <c r="AK1748" s="18">
        <v>9.57</v>
      </c>
      <c r="AL1748" s="18">
        <v>16</v>
      </c>
      <c r="AM1748" s="18">
        <v>60</v>
      </c>
      <c r="AN1748" s="18">
        <v>51.383200000000002</v>
      </c>
      <c r="AO1748" s="2">
        <v>6.84</v>
      </c>
      <c r="AP1748" s="2">
        <v>10.5</v>
      </c>
      <c r="AQ1748" s="2">
        <v>65.2</v>
      </c>
      <c r="AR1748" s="2">
        <v>7.6326999999999998</v>
      </c>
      <c r="AS1748" s="2">
        <v>5.83</v>
      </c>
      <c r="AT1748" s="2">
        <v>9.3000000000000007</v>
      </c>
      <c r="AU1748" s="2">
        <v>62.7</v>
      </c>
      <c r="AV1748" s="2">
        <v>13.124599999999999</v>
      </c>
      <c r="AW1748" s="2">
        <v>8.0500000000000007</v>
      </c>
      <c r="AX1748" s="2">
        <v>14</v>
      </c>
      <c r="AY1748" s="2">
        <v>57.7</v>
      </c>
      <c r="AZ1748" s="2">
        <v>23.648</v>
      </c>
      <c r="BA1748" s="2">
        <v>10.8</v>
      </c>
      <c r="BB1748" s="2">
        <v>15.7</v>
      </c>
      <c r="BC1748" s="2">
        <v>68.7</v>
      </c>
      <c r="BD1748" s="2">
        <v>42.228299999999997</v>
      </c>
      <c r="BE1748" s="4" t="str">
        <f t="shared" si="272"/>
        <v>NO APLICA</v>
      </c>
      <c r="BF1748" s="4">
        <f t="shared" si="273"/>
        <v>7.9867999999999997</v>
      </c>
      <c r="BG1748">
        <f t="shared" si="274"/>
        <v>6.84</v>
      </c>
      <c r="BH1748">
        <f t="shared" si="275"/>
        <v>5.83</v>
      </c>
      <c r="BI1748">
        <f t="shared" si="276"/>
        <v>10.8</v>
      </c>
      <c r="BJ1748">
        <f t="shared" si="277"/>
        <v>9.57</v>
      </c>
      <c r="BK1748">
        <f t="shared" si="278"/>
        <v>7.28</v>
      </c>
      <c r="BL1748">
        <f t="shared" si="279"/>
        <v>30460.320000000018</v>
      </c>
    </row>
    <row r="1749" spans="1:64" x14ac:dyDescent="0.2">
      <c r="A1749" s="1">
        <v>1747</v>
      </c>
      <c r="B1749" s="7" t="s">
        <v>10</v>
      </c>
      <c r="C1749" s="3">
        <v>39981</v>
      </c>
      <c r="D1749" s="4" t="s">
        <v>8</v>
      </c>
      <c r="E1749" s="4" t="s">
        <v>164</v>
      </c>
      <c r="F1749" s="5" t="str">
        <f t="shared" si="270"/>
        <v>W</v>
      </c>
      <c r="G1749" s="6">
        <v>0.87361111111111101</v>
      </c>
      <c r="H1749" s="6">
        <v>0.9243055555555556</v>
      </c>
      <c r="I1749" s="85">
        <f t="shared" si="271"/>
        <v>73.000000000000227</v>
      </c>
      <c r="J1749" s="86">
        <f>I1749*Segmentos!$D$7*(AH1749%)*IF(ISNUMBER(AI1749),AI1749%,0)</f>
        <v>2214528.0000000065</v>
      </c>
      <c r="K1749" s="86">
        <f>I1749*Segmentos!$D$7*(AL1749%)*IF(ISNUMBER(AM1749),AM1749%,0)</f>
        <v>1608452.8000000047</v>
      </c>
      <c r="L1749" s="4"/>
      <c r="M1749" s="2">
        <v>6.49</v>
      </c>
      <c r="N1749" s="2">
        <v>21.1</v>
      </c>
      <c r="O1749" s="2">
        <v>30.7</v>
      </c>
      <c r="P1749" s="2">
        <v>91.009</v>
      </c>
      <c r="Q1749" s="2">
        <v>2.81</v>
      </c>
      <c r="R1749" s="2">
        <v>11</v>
      </c>
      <c r="S1749" s="2">
        <v>25.6</v>
      </c>
      <c r="T1749" s="2">
        <v>6.5702999999999996</v>
      </c>
      <c r="U1749" s="2">
        <v>4.0199999999999996</v>
      </c>
      <c r="V1749" s="2">
        <v>16.899999999999999</v>
      </c>
      <c r="W1749" s="2">
        <v>23.7</v>
      </c>
      <c r="X1749" s="2">
        <v>11.822800000000001</v>
      </c>
      <c r="Y1749" s="2">
        <v>6.73</v>
      </c>
      <c r="Z1749" s="2">
        <v>25.3</v>
      </c>
      <c r="AA1749" s="2">
        <v>26.6</v>
      </c>
      <c r="AB1749" s="2">
        <v>27.8734</v>
      </c>
      <c r="AC1749" s="2">
        <v>9.7200000000000006</v>
      </c>
      <c r="AD1749" s="2">
        <v>25.3</v>
      </c>
      <c r="AE1749" s="2">
        <v>38.5</v>
      </c>
      <c r="AF1749" s="2">
        <v>44.742400000000004</v>
      </c>
      <c r="AG1749" s="20">
        <v>7.58</v>
      </c>
      <c r="AH1749" s="20">
        <v>23.7</v>
      </c>
      <c r="AI1749" s="20">
        <v>32</v>
      </c>
      <c r="AJ1749" s="20">
        <v>50.424700000000001</v>
      </c>
      <c r="AK1749" s="18">
        <v>5.5</v>
      </c>
      <c r="AL1749" s="18">
        <v>18.8</v>
      </c>
      <c r="AM1749" s="18">
        <v>29.3</v>
      </c>
      <c r="AN1749" s="18">
        <v>40.584299999999999</v>
      </c>
      <c r="AO1749" s="2">
        <v>1.89</v>
      </c>
      <c r="AP1749" s="2">
        <v>11.7</v>
      </c>
      <c r="AQ1749" s="2">
        <v>16.100000000000001</v>
      </c>
      <c r="AR1749" s="2">
        <v>2.8982999999999999</v>
      </c>
      <c r="AS1749" s="2">
        <v>3.43</v>
      </c>
      <c r="AT1749" s="2">
        <v>15.6</v>
      </c>
      <c r="AU1749" s="2">
        <v>22</v>
      </c>
      <c r="AV1749" s="2">
        <v>10.599</v>
      </c>
      <c r="AW1749" s="2">
        <v>5.97</v>
      </c>
      <c r="AX1749" s="2">
        <v>20.2</v>
      </c>
      <c r="AY1749" s="2">
        <v>29.6</v>
      </c>
      <c r="AZ1749" s="2">
        <v>24.081</v>
      </c>
      <c r="BA1749" s="2">
        <v>9.9499999999999993</v>
      </c>
      <c r="BB1749" s="2">
        <v>27.7</v>
      </c>
      <c r="BC1749" s="2">
        <v>35.9</v>
      </c>
      <c r="BD1749" s="2">
        <v>53.430599999999998</v>
      </c>
      <c r="BE1749" s="4" t="str">
        <f t="shared" si="272"/>
        <v>NO APLICA</v>
      </c>
      <c r="BF1749" s="4">
        <f t="shared" si="273"/>
        <v>5.8124000000000002</v>
      </c>
      <c r="BG1749">
        <f t="shared" si="274"/>
        <v>1.89</v>
      </c>
      <c r="BH1749">
        <f t="shared" si="275"/>
        <v>3.43</v>
      </c>
      <c r="BI1749">
        <f t="shared" si="276"/>
        <v>9.9499999999999993</v>
      </c>
      <c r="BJ1749">
        <f t="shared" si="277"/>
        <v>5.5</v>
      </c>
      <c r="BK1749">
        <f t="shared" si="278"/>
        <v>7.58</v>
      </c>
      <c r="BL1749">
        <f t="shared" si="279"/>
        <v>47287.210000000152</v>
      </c>
    </row>
    <row r="1750" spans="1:64" x14ac:dyDescent="0.2">
      <c r="A1750" s="1">
        <v>1748</v>
      </c>
      <c r="B1750" s="7" t="s">
        <v>126</v>
      </c>
      <c r="C1750" s="3">
        <v>39981</v>
      </c>
      <c r="D1750" s="4" t="s">
        <v>628</v>
      </c>
      <c r="E1750" s="4" t="s">
        <v>163</v>
      </c>
      <c r="F1750" s="5" t="str">
        <f t="shared" si="270"/>
        <v>W</v>
      </c>
      <c r="G1750" s="6">
        <v>0.875</v>
      </c>
      <c r="H1750" s="6">
        <v>0.91111111111111109</v>
      </c>
      <c r="I1750" s="85">
        <f t="shared" si="271"/>
        <v>51.999999999999972</v>
      </c>
      <c r="J1750" s="86">
        <f>I1750*Segmentos!$D$7*(AH1750%)*IF(ISNUMBER(AI1750),AI1750%,0)</f>
        <v>138278.39999999991</v>
      </c>
      <c r="K1750" s="86">
        <f>I1750*Segmentos!$D$7*(AL1750%)*IF(ISNUMBER(AM1750),AM1750%,0)</f>
        <v>359631.99999999983</v>
      </c>
      <c r="L1750" s="4"/>
      <c r="M1750" s="2">
        <v>1.22</v>
      </c>
      <c r="N1750" s="2">
        <v>3</v>
      </c>
      <c r="O1750" s="2">
        <v>41</v>
      </c>
      <c r="P1750" s="2">
        <v>93.266000000000005</v>
      </c>
      <c r="Q1750" s="2">
        <v>0.35</v>
      </c>
      <c r="R1750" s="2">
        <v>0.8</v>
      </c>
      <c r="S1750" s="2">
        <v>44.5</v>
      </c>
      <c r="T1750" s="2">
        <v>4.4908000000000001</v>
      </c>
      <c r="U1750" s="2">
        <v>0.24</v>
      </c>
      <c r="V1750" s="2">
        <v>1.4</v>
      </c>
      <c r="W1750" s="2">
        <v>17.5</v>
      </c>
      <c r="X1750" s="2">
        <v>3.8208000000000002</v>
      </c>
      <c r="Y1750" s="2">
        <v>1.21</v>
      </c>
      <c r="Z1750" s="2">
        <v>3.6</v>
      </c>
      <c r="AA1750" s="2">
        <v>33.5</v>
      </c>
      <c r="AB1750" s="2">
        <v>27.343499999999999</v>
      </c>
      <c r="AC1750" s="2">
        <v>2.29</v>
      </c>
      <c r="AD1750" s="2">
        <v>4.5</v>
      </c>
      <c r="AE1750" s="2">
        <v>50.6</v>
      </c>
      <c r="AF1750" s="2">
        <v>57.610999999999997</v>
      </c>
      <c r="AG1750" s="20">
        <v>0.67</v>
      </c>
      <c r="AH1750" s="20">
        <v>2.4</v>
      </c>
      <c r="AI1750" s="20">
        <v>27.7</v>
      </c>
      <c r="AJ1750" s="20">
        <v>24.161899999999999</v>
      </c>
      <c r="AK1750" s="18">
        <v>1.72</v>
      </c>
      <c r="AL1750" s="18">
        <v>3.5</v>
      </c>
      <c r="AM1750" s="18">
        <v>49.4</v>
      </c>
      <c r="AN1750" s="18">
        <v>69.104200000000006</v>
      </c>
      <c r="AO1750" s="2">
        <v>0.2</v>
      </c>
      <c r="AP1750" s="2">
        <v>0.5</v>
      </c>
      <c r="AQ1750" s="2">
        <v>42.9</v>
      </c>
      <c r="AR1750" s="2">
        <v>1.6947000000000001</v>
      </c>
      <c r="AS1750" s="2">
        <v>0.8</v>
      </c>
      <c r="AT1750" s="2">
        <v>3.3</v>
      </c>
      <c r="AU1750" s="2">
        <v>24.6</v>
      </c>
      <c r="AV1750" s="2">
        <v>13.501300000000001</v>
      </c>
      <c r="AW1750" s="2">
        <v>1.0900000000000001</v>
      </c>
      <c r="AX1750" s="2">
        <v>3.3</v>
      </c>
      <c r="AY1750" s="2">
        <v>33</v>
      </c>
      <c r="AZ1750" s="2">
        <v>23.998100000000001</v>
      </c>
      <c r="BA1750" s="2">
        <v>1.85</v>
      </c>
      <c r="BB1750" s="2">
        <v>3.3</v>
      </c>
      <c r="BC1750" s="2">
        <v>56.5</v>
      </c>
      <c r="BD1750" s="2">
        <v>54.071899999999999</v>
      </c>
      <c r="BE1750" s="4" t="str">
        <f t="shared" si="272"/>
        <v>NO APLICA</v>
      </c>
      <c r="BF1750" s="4">
        <f t="shared" si="273"/>
        <v>1.155</v>
      </c>
      <c r="BG1750">
        <f t="shared" si="274"/>
        <v>0.2</v>
      </c>
      <c r="BH1750">
        <f t="shared" si="275"/>
        <v>0.8</v>
      </c>
      <c r="BI1750">
        <f t="shared" si="276"/>
        <v>1.85</v>
      </c>
      <c r="BJ1750">
        <f t="shared" si="277"/>
        <v>1.72</v>
      </c>
      <c r="BK1750">
        <f t="shared" si="278"/>
        <v>0.67</v>
      </c>
      <c r="BL1750">
        <f t="shared" si="279"/>
        <v>6395.9999999999964</v>
      </c>
    </row>
    <row r="1751" spans="1:64" x14ac:dyDescent="0.2">
      <c r="A1751" s="1">
        <v>1749</v>
      </c>
      <c r="B1751" s="7" t="s">
        <v>83</v>
      </c>
      <c r="C1751" s="3">
        <v>39981</v>
      </c>
      <c r="D1751" s="4" t="s">
        <v>629</v>
      </c>
      <c r="E1751" s="4" t="s">
        <v>170</v>
      </c>
      <c r="F1751" s="5" t="str">
        <f t="shared" si="270"/>
        <v>W</v>
      </c>
      <c r="G1751" s="6">
        <v>0.875</v>
      </c>
      <c r="H1751" s="6">
        <v>0.8833333333333333</v>
      </c>
      <c r="I1751" s="85">
        <f t="shared" si="271"/>
        <v>11.999999999999957</v>
      </c>
      <c r="J1751" s="86">
        <f>I1751*Segmentos!$D$7*(AH1751%)*IF(ISNUMBER(AI1751),AI1751%,0)</f>
        <v>25958.399999999914</v>
      </c>
      <c r="K1751" s="86">
        <f>I1751*Segmentos!$D$7*(AL1751%)*IF(ISNUMBER(AM1751),AM1751%,0)</f>
        <v>22895.999999999924</v>
      </c>
      <c r="L1751" s="4"/>
      <c r="M1751" s="2">
        <v>0.51</v>
      </c>
      <c r="N1751" s="2">
        <v>1.1000000000000001</v>
      </c>
      <c r="O1751" s="2">
        <v>46.7</v>
      </c>
      <c r="P1751" s="2">
        <v>59.826000000000001</v>
      </c>
      <c r="Q1751" s="2">
        <v>0.18</v>
      </c>
      <c r="R1751" s="2">
        <v>0.4</v>
      </c>
      <c r="S1751" s="2">
        <v>41.7</v>
      </c>
      <c r="T1751" s="2">
        <v>3.5817999999999999</v>
      </c>
      <c r="U1751" s="2">
        <v>1.1100000000000001</v>
      </c>
      <c r="V1751" s="2">
        <v>1.5</v>
      </c>
      <c r="W1751" s="2">
        <v>74</v>
      </c>
      <c r="X1751" s="2">
        <v>27.3886</v>
      </c>
      <c r="Y1751" s="2">
        <v>0.17</v>
      </c>
      <c r="Z1751" s="2">
        <v>0.9</v>
      </c>
      <c r="AA1751" s="2">
        <v>19.899999999999999</v>
      </c>
      <c r="AB1751" s="2">
        <v>5.9539</v>
      </c>
      <c r="AC1751" s="2">
        <v>0.59</v>
      </c>
      <c r="AD1751" s="2">
        <v>1.4</v>
      </c>
      <c r="AE1751" s="2">
        <v>43.5</v>
      </c>
      <c r="AF1751" s="2">
        <v>22.901700000000002</v>
      </c>
      <c r="AG1751" s="20">
        <v>0.53</v>
      </c>
      <c r="AH1751" s="20">
        <v>1.3</v>
      </c>
      <c r="AI1751" s="20">
        <v>41.6</v>
      </c>
      <c r="AJ1751" s="20">
        <v>29.709299999999999</v>
      </c>
      <c r="AK1751" s="18">
        <v>0.49</v>
      </c>
      <c r="AL1751" s="18">
        <v>0.9</v>
      </c>
      <c r="AM1751" s="18">
        <v>53</v>
      </c>
      <c r="AN1751" s="18">
        <v>30.116700000000002</v>
      </c>
      <c r="AO1751" s="2">
        <v>0.59</v>
      </c>
      <c r="AP1751" s="2">
        <v>1.8</v>
      </c>
      <c r="AQ1751" s="2">
        <v>32.700000000000003</v>
      </c>
      <c r="AR1751" s="2">
        <v>7.5975999999999999</v>
      </c>
      <c r="AS1751" s="2">
        <v>0.47</v>
      </c>
      <c r="AT1751" s="2">
        <v>0.6</v>
      </c>
      <c r="AU1751" s="2">
        <v>81</v>
      </c>
      <c r="AV1751" s="2">
        <v>12.170199999999999</v>
      </c>
      <c r="AW1751" s="2">
        <v>0.06</v>
      </c>
      <c r="AX1751" s="2">
        <v>0.7</v>
      </c>
      <c r="AY1751" s="2">
        <v>8.3000000000000007</v>
      </c>
      <c r="AZ1751" s="2">
        <v>1.9341999999999999</v>
      </c>
      <c r="BA1751" s="2">
        <v>0.85</v>
      </c>
      <c r="BB1751" s="2">
        <v>1.5</v>
      </c>
      <c r="BC1751" s="2">
        <v>57.1</v>
      </c>
      <c r="BD1751" s="2">
        <v>38.124000000000002</v>
      </c>
      <c r="BE1751" s="4" t="str">
        <f t="shared" si="272"/>
        <v>NO APLICA</v>
      </c>
      <c r="BF1751" s="4">
        <f t="shared" si="273"/>
        <v>0.60319999999999996</v>
      </c>
      <c r="BG1751">
        <f t="shared" si="274"/>
        <v>0.59</v>
      </c>
      <c r="BH1751">
        <f t="shared" si="275"/>
        <v>0.47</v>
      </c>
      <c r="BI1751">
        <f t="shared" si="276"/>
        <v>0.85</v>
      </c>
      <c r="BJ1751">
        <f t="shared" si="277"/>
        <v>0.49</v>
      </c>
      <c r="BK1751">
        <f t="shared" si="278"/>
        <v>0.53</v>
      </c>
      <c r="BL1751">
        <f t="shared" si="279"/>
        <v>616.43999999999789</v>
      </c>
    </row>
    <row r="1752" spans="1:64" x14ac:dyDescent="0.2">
      <c r="A1752" s="1">
        <v>1750</v>
      </c>
      <c r="B1752" s="7" t="s">
        <v>23</v>
      </c>
      <c r="C1752" s="3">
        <v>39981</v>
      </c>
      <c r="D1752" s="4" t="s">
        <v>629</v>
      </c>
      <c r="E1752" s="4" t="s">
        <v>170</v>
      </c>
      <c r="F1752" s="5" t="str">
        <f t="shared" si="270"/>
        <v>W</v>
      </c>
      <c r="G1752" s="6">
        <v>0.90277777777777779</v>
      </c>
      <c r="H1752" s="6">
        <v>0.9159722222222223</v>
      </c>
      <c r="I1752" s="85">
        <f t="shared" si="271"/>
        <v>19.000000000000092</v>
      </c>
      <c r="J1752" s="86">
        <f>I1752*Segmentos!$D$7*(AH1752%)*IF(ISNUMBER(AI1752),AI1752%,0)</f>
        <v>52804.800000000272</v>
      </c>
      <c r="K1752" s="86">
        <f>I1752*Segmentos!$D$7*(AL1752%)*IF(ISNUMBER(AM1752),AM1752%,0)</f>
        <v>70497.600000000355</v>
      </c>
      <c r="L1752" s="4"/>
      <c r="M1752" s="2">
        <v>0.82</v>
      </c>
      <c r="N1752" s="2">
        <v>1.1000000000000001</v>
      </c>
      <c r="O1752" s="2">
        <v>77.3</v>
      </c>
      <c r="P1752" s="2">
        <v>54.353099999999998</v>
      </c>
      <c r="Q1752" s="2">
        <v>0.01</v>
      </c>
      <c r="R1752" s="2">
        <v>0.2</v>
      </c>
      <c r="S1752" s="2">
        <v>5.3</v>
      </c>
      <c r="T1752" s="2">
        <v>0.1202</v>
      </c>
      <c r="U1752" s="2">
        <v>1.28</v>
      </c>
      <c r="V1752" s="2">
        <v>1.3</v>
      </c>
      <c r="W1752" s="2">
        <v>100</v>
      </c>
      <c r="X1752" s="2">
        <v>17.851600000000001</v>
      </c>
      <c r="Y1752" s="2">
        <v>1.82</v>
      </c>
      <c r="Z1752" s="2">
        <v>2.4</v>
      </c>
      <c r="AA1752" s="2">
        <v>74.599999999999994</v>
      </c>
      <c r="AB1752" s="2">
        <v>35.794199999999996</v>
      </c>
      <c r="AC1752" s="2">
        <v>0.03</v>
      </c>
      <c r="AD1752" s="2">
        <v>0.1</v>
      </c>
      <c r="AE1752" s="2">
        <v>26.3</v>
      </c>
      <c r="AF1752" s="2">
        <v>0.58709999999999996</v>
      </c>
      <c r="AG1752" s="20">
        <v>0.68</v>
      </c>
      <c r="AH1752" s="20">
        <v>0.9</v>
      </c>
      <c r="AI1752" s="20">
        <v>77.2</v>
      </c>
      <c r="AJ1752" s="20">
        <v>21.379899999999999</v>
      </c>
      <c r="AK1752" s="18">
        <v>0.94</v>
      </c>
      <c r="AL1752" s="18">
        <v>1.2</v>
      </c>
      <c r="AM1752" s="18">
        <v>77.3</v>
      </c>
      <c r="AN1752" s="18">
        <v>32.973300000000002</v>
      </c>
      <c r="AO1752" s="2">
        <v>0.18</v>
      </c>
      <c r="AP1752" s="2">
        <v>0.5</v>
      </c>
      <c r="AQ1752" s="2">
        <v>37.299999999999997</v>
      </c>
      <c r="AR1752" s="2">
        <v>1.3288</v>
      </c>
      <c r="AS1752" s="2">
        <v>0</v>
      </c>
      <c r="AT1752" s="2">
        <v>0</v>
      </c>
      <c r="AU1752" s="8" t="s">
        <v>577</v>
      </c>
      <c r="AV1752" s="2">
        <v>0</v>
      </c>
      <c r="AW1752" s="2">
        <v>0.56999999999999995</v>
      </c>
      <c r="AX1752" s="2">
        <v>0.8</v>
      </c>
      <c r="AY1752" s="2">
        <v>73.3</v>
      </c>
      <c r="AZ1752" s="2">
        <v>10.8924</v>
      </c>
      <c r="BA1752" s="2">
        <v>1.65</v>
      </c>
      <c r="BB1752" s="2">
        <v>2</v>
      </c>
      <c r="BC1752" s="2">
        <v>81.2</v>
      </c>
      <c r="BD1752" s="2">
        <v>42.131799999999998</v>
      </c>
      <c r="BE1752" s="4" t="str">
        <f t="shared" si="272"/>
        <v>NO APLICA</v>
      </c>
      <c r="BF1752" s="4">
        <f t="shared" si="273"/>
        <v>0.68019999999999992</v>
      </c>
      <c r="BG1752">
        <f t="shared" si="274"/>
        <v>0.18</v>
      </c>
      <c r="BH1752">
        <f t="shared" si="275"/>
        <v>0</v>
      </c>
      <c r="BI1752">
        <f t="shared" si="276"/>
        <v>1.65</v>
      </c>
      <c r="BJ1752">
        <f t="shared" si="277"/>
        <v>0.94</v>
      </c>
      <c r="BK1752">
        <f t="shared" si="278"/>
        <v>0.68</v>
      </c>
      <c r="BL1752">
        <f t="shared" si="279"/>
        <v>1615.5700000000079</v>
      </c>
    </row>
    <row r="1753" spans="1:64" x14ac:dyDescent="0.2">
      <c r="A1753" s="1">
        <v>1751</v>
      </c>
      <c r="B1753" s="7" t="s">
        <v>25</v>
      </c>
      <c r="C1753" s="3">
        <v>39981</v>
      </c>
      <c r="D1753" s="4" t="s">
        <v>629</v>
      </c>
      <c r="E1753" s="4" t="s">
        <v>171</v>
      </c>
      <c r="F1753" s="5" t="str">
        <f t="shared" si="270"/>
        <v>W</v>
      </c>
      <c r="G1753" s="6">
        <v>0.89375000000000004</v>
      </c>
      <c r="H1753" s="6">
        <v>0.89513888888888893</v>
      </c>
      <c r="I1753" s="85">
        <f t="shared" si="271"/>
        <v>1.9999999999999929</v>
      </c>
      <c r="J1753" s="86">
        <f>I1753*Segmentos!$D$7*(AH1753%)*IF(ISNUMBER(AI1753),AI1753%,0)</f>
        <v>5599.99999999998</v>
      </c>
      <c r="K1753" s="86">
        <f>I1753*Segmentos!$D$7*(AL1753%)*IF(ISNUMBER(AM1753),AM1753%,0)</f>
        <v>5599.99999999998</v>
      </c>
      <c r="L1753" s="4"/>
      <c r="M1753" s="2">
        <v>0.71</v>
      </c>
      <c r="N1753" s="2">
        <v>0.7</v>
      </c>
      <c r="O1753" s="2">
        <v>100</v>
      </c>
      <c r="P1753" s="2">
        <v>60.922800000000002</v>
      </c>
      <c r="Q1753" s="2">
        <v>0.11</v>
      </c>
      <c r="R1753" s="2">
        <v>0.1</v>
      </c>
      <c r="S1753" s="2">
        <v>100</v>
      </c>
      <c r="T1753" s="2">
        <v>1.5602</v>
      </c>
      <c r="U1753" s="2">
        <v>1.01</v>
      </c>
      <c r="V1753" s="2">
        <v>1</v>
      </c>
      <c r="W1753" s="2">
        <v>100</v>
      </c>
      <c r="X1753" s="2">
        <v>18.170300000000001</v>
      </c>
      <c r="Y1753" s="2">
        <v>0.98</v>
      </c>
      <c r="Z1753" s="2">
        <v>1</v>
      </c>
      <c r="AA1753" s="2">
        <v>100</v>
      </c>
      <c r="AB1753" s="2">
        <v>24.8002</v>
      </c>
      <c r="AC1753" s="2">
        <v>0.57999999999999996</v>
      </c>
      <c r="AD1753" s="2">
        <v>0.6</v>
      </c>
      <c r="AE1753" s="2">
        <v>100</v>
      </c>
      <c r="AF1753" s="2">
        <v>16.391999999999999</v>
      </c>
      <c r="AG1753" s="20">
        <v>0.73</v>
      </c>
      <c r="AH1753" s="20">
        <v>0.7</v>
      </c>
      <c r="AI1753" s="20">
        <v>100</v>
      </c>
      <c r="AJ1753" s="20">
        <v>29.564499999999999</v>
      </c>
      <c r="AK1753" s="18">
        <v>0.7</v>
      </c>
      <c r="AL1753" s="18">
        <v>0.7</v>
      </c>
      <c r="AM1753" s="18">
        <v>100</v>
      </c>
      <c r="AN1753" s="18">
        <v>31.3583</v>
      </c>
      <c r="AO1753" s="2">
        <v>0.56999999999999995</v>
      </c>
      <c r="AP1753" s="2">
        <v>0.6</v>
      </c>
      <c r="AQ1753" s="2">
        <v>100</v>
      </c>
      <c r="AR1753" s="2">
        <v>5.2858999999999998</v>
      </c>
      <c r="AS1753" s="2">
        <v>0.25</v>
      </c>
      <c r="AT1753" s="2">
        <v>0.3</v>
      </c>
      <c r="AU1753" s="2">
        <v>100</v>
      </c>
      <c r="AV1753" s="2">
        <v>4.7636000000000003</v>
      </c>
      <c r="AW1753" s="2">
        <v>0.45</v>
      </c>
      <c r="AX1753" s="2">
        <v>0.4</v>
      </c>
      <c r="AY1753" s="2">
        <v>100</v>
      </c>
      <c r="AZ1753" s="2">
        <v>11.030799999999999</v>
      </c>
      <c r="BA1753" s="2">
        <v>1.22</v>
      </c>
      <c r="BB1753" s="2">
        <v>1.2</v>
      </c>
      <c r="BC1753" s="2">
        <v>100</v>
      </c>
      <c r="BD1753" s="2">
        <v>39.842399999999998</v>
      </c>
      <c r="BE1753" s="4" t="str">
        <f t="shared" si="272"/>
        <v>NO APLICA</v>
      </c>
      <c r="BF1753" s="4">
        <f t="shared" si="273"/>
        <v>0.66539999999999999</v>
      </c>
      <c r="BG1753">
        <f t="shared" si="274"/>
        <v>0.56999999999999995</v>
      </c>
      <c r="BH1753">
        <f t="shared" si="275"/>
        <v>0.25</v>
      </c>
      <c r="BI1753">
        <f t="shared" si="276"/>
        <v>1.22</v>
      </c>
      <c r="BJ1753">
        <f t="shared" si="277"/>
        <v>0.7</v>
      </c>
      <c r="BK1753">
        <f t="shared" si="278"/>
        <v>0.73</v>
      </c>
      <c r="BL1753">
        <f t="shared" si="279"/>
        <v>139.99999999999949</v>
      </c>
    </row>
    <row r="1754" spans="1:64" x14ac:dyDescent="0.2">
      <c r="A1754" s="1">
        <v>1752</v>
      </c>
      <c r="B1754" s="7" t="s">
        <v>87</v>
      </c>
      <c r="C1754" s="3">
        <v>39981</v>
      </c>
      <c r="D1754" s="4" t="s">
        <v>628</v>
      </c>
      <c r="E1754" s="4" t="s">
        <v>169</v>
      </c>
      <c r="F1754" s="5" t="str">
        <f t="shared" si="270"/>
        <v>W</v>
      </c>
      <c r="G1754" s="6">
        <v>0.84166666666666667</v>
      </c>
      <c r="H1754" s="6">
        <v>0.875</v>
      </c>
      <c r="I1754" s="85">
        <f t="shared" si="271"/>
        <v>47.999999999999986</v>
      </c>
      <c r="J1754" s="86">
        <f>I1754*Segmentos!$D$7*(AH1754%)*IF(ISNUMBER(AI1754),AI1754%,0)</f>
        <v>143615.99999999997</v>
      </c>
      <c r="K1754" s="86">
        <f>I1754*Segmentos!$D$7*(AL1754%)*IF(ISNUMBER(AM1754),AM1754%,0)</f>
        <v>202751.99999999994</v>
      </c>
      <c r="L1754" s="4"/>
      <c r="M1754" s="2">
        <v>0.91</v>
      </c>
      <c r="N1754" s="2">
        <v>2.8</v>
      </c>
      <c r="O1754" s="2">
        <v>32.700000000000003</v>
      </c>
      <c r="P1754" s="2">
        <v>79.775000000000006</v>
      </c>
      <c r="Q1754" s="2">
        <v>0.45</v>
      </c>
      <c r="R1754" s="2">
        <v>1</v>
      </c>
      <c r="S1754" s="2">
        <v>44.2</v>
      </c>
      <c r="T1754" s="2">
        <v>6.6234000000000002</v>
      </c>
      <c r="U1754" s="2">
        <v>0.28999999999999998</v>
      </c>
      <c r="V1754" s="2">
        <v>1.9</v>
      </c>
      <c r="W1754" s="2">
        <v>15.1</v>
      </c>
      <c r="X1754" s="2">
        <v>5.3491</v>
      </c>
      <c r="Y1754" s="2">
        <v>1.48</v>
      </c>
      <c r="Z1754" s="2">
        <v>3.4</v>
      </c>
      <c r="AA1754" s="2">
        <v>43.1</v>
      </c>
      <c r="AB1754" s="2">
        <v>38.318399999999997</v>
      </c>
      <c r="AC1754" s="2">
        <v>1.03</v>
      </c>
      <c r="AD1754" s="2">
        <v>3.6</v>
      </c>
      <c r="AE1754" s="2">
        <v>28.2</v>
      </c>
      <c r="AF1754" s="2">
        <v>29.484100000000002</v>
      </c>
      <c r="AG1754" s="20">
        <v>0.75</v>
      </c>
      <c r="AH1754" s="20">
        <v>2.2000000000000002</v>
      </c>
      <c r="AI1754" s="20">
        <v>34</v>
      </c>
      <c r="AJ1754" s="20">
        <v>31.0929</v>
      </c>
      <c r="AK1754" s="18">
        <v>1.06</v>
      </c>
      <c r="AL1754" s="18">
        <v>3.3</v>
      </c>
      <c r="AM1754" s="18">
        <v>32</v>
      </c>
      <c r="AN1754" s="18">
        <v>48.682099999999998</v>
      </c>
      <c r="AO1754" s="2">
        <v>0.16</v>
      </c>
      <c r="AP1754" s="2">
        <v>1.1000000000000001</v>
      </c>
      <c r="AQ1754" s="2">
        <v>14.8</v>
      </c>
      <c r="AR1754" s="2">
        <v>1.5713999999999999</v>
      </c>
      <c r="AS1754" s="2">
        <v>0.61</v>
      </c>
      <c r="AT1754" s="2">
        <v>2.4</v>
      </c>
      <c r="AU1754" s="2">
        <v>25.5</v>
      </c>
      <c r="AV1754" s="2">
        <v>11.8001</v>
      </c>
      <c r="AW1754" s="2">
        <v>0.79</v>
      </c>
      <c r="AX1754" s="2">
        <v>2.4</v>
      </c>
      <c r="AY1754" s="2">
        <v>32.5</v>
      </c>
      <c r="AZ1754" s="2">
        <v>19.880199999999999</v>
      </c>
      <c r="BA1754" s="2">
        <v>1.39</v>
      </c>
      <c r="BB1754" s="2">
        <v>3.8</v>
      </c>
      <c r="BC1754" s="2">
        <v>37</v>
      </c>
      <c r="BD1754" s="2">
        <v>46.523299999999999</v>
      </c>
      <c r="BE1754" s="4" t="str">
        <f t="shared" si="272"/>
        <v>NO APLICA</v>
      </c>
      <c r="BF1754" s="4">
        <f t="shared" si="273"/>
        <v>0.86419999999999997</v>
      </c>
      <c r="BG1754">
        <f t="shared" si="274"/>
        <v>0.16</v>
      </c>
      <c r="BH1754">
        <f t="shared" si="275"/>
        <v>0.61</v>
      </c>
      <c r="BI1754">
        <f t="shared" si="276"/>
        <v>1.39</v>
      </c>
      <c r="BJ1754">
        <f t="shared" si="277"/>
        <v>1.06</v>
      </c>
      <c r="BK1754">
        <f t="shared" si="278"/>
        <v>0.75</v>
      </c>
      <c r="BL1754">
        <f t="shared" si="279"/>
        <v>4394.8799999999983</v>
      </c>
    </row>
    <row r="1755" spans="1:64" x14ac:dyDescent="0.2">
      <c r="A1755" s="1">
        <v>1753</v>
      </c>
      <c r="B1755" s="7" t="s">
        <v>32</v>
      </c>
      <c r="C1755" s="3">
        <v>39981</v>
      </c>
      <c r="D1755" s="4" t="s">
        <v>628</v>
      </c>
      <c r="E1755" s="4" t="s">
        <v>164</v>
      </c>
      <c r="F1755" s="5" t="str">
        <f t="shared" si="270"/>
        <v>W</v>
      </c>
      <c r="G1755" s="6">
        <v>0.91388888888888886</v>
      </c>
      <c r="H1755" s="6">
        <v>0.9159722222222223</v>
      </c>
      <c r="I1755" s="85">
        <f t="shared" si="271"/>
        <v>3.0000000000001492</v>
      </c>
      <c r="J1755" s="86">
        <f>I1755*Segmentos!$D$7*(AH1755%)*IF(ISNUMBER(AI1755),AI1755%,0)</f>
        <v>10617.600000000526</v>
      </c>
      <c r="K1755" s="86">
        <f>I1755*Segmentos!$D$7*(AL1755%)*IF(ISNUMBER(AM1755),AM1755%,0)</f>
        <v>11001.600000000546</v>
      </c>
      <c r="L1755" s="4"/>
      <c r="M1755" s="2">
        <v>0.88</v>
      </c>
      <c r="N1755" s="2">
        <v>1.3</v>
      </c>
      <c r="O1755" s="2">
        <v>69.599999999999994</v>
      </c>
      <c r="P1755" s="2">
        <v>96.897599999999997</v>
      </c>
      <c r="Q1755" s="2">
        <v>0</v>
      </c>
      <c r="R1755" s="2">
        <v>0</v>
      </c>
      <c r="S1755" s="8" t="s">
        <v>577</v>
      </c>
      <c r="T1755" s="2">
        <v>0</v>
      </c>
      <c r="U1755" s="2">
        <v>0</v>
      </c>
      <c r="V1755" s="2">
        <v>0</v>
      </c>
      <c r="W1755" s="8" t="s">
        <v>577</v>
      </c>
      <c r="X1755" s="2">
        <v>0</v>
      </c>
      <c r="Y1755" s="2">
        <v>0.36</v>
      </c>
      <c r="Z1755" s="2">
        <v>0.7</v>
      </c>
      <c r="AA1755" s="2">
        <v>54.2</v>
      </c>
      <c r="AB1755" s="2">
        <v>11.714399999999999</v>
      </c>
      <c r="AC1755" s="2">
        <v>2.36</v>
      </c>
      <c r="AD1755" s="2">
        <v>3.3</v>
      </c>
      <c r="AE1755" s="2">
        <v>72.400000000000006</v>
      </c>
      <c r="AF1755" s="2">
        <v>85.183199999999999</v>
      </c>
      <c r="AG1755" s="20">
        <v>0.86</v>
      </c>
      <c r="AH1755" s="20">
        <v>1.4</v>
      </c>
      <c r="AI1755" s="20">
        <v>63.2</v>
      </c>
      <c r="AJ1755" s="20">
        <v>45.121699999999997</v>
      </c>
      <c r="AK1755" s="18">
        <v>0.9</v>
      </c>
      <c r="AL1755" s="18">
        <v>1.2</v>
      </c>
      <c r="AM1755" s="18">
        <v>76.400000000000006</v>
      </c>
      <c r="AN1755" s="18">
        <v>51.7759</v>
      </c>
      <c r="AO1755" s="2">
        <v>0.23</v>
      </c>
      <c r="AP1755" s="2">
        <v>0.4</v>
      </c>
      <c r="AQ1755" s="2">
        <v>56.3</v>
      </c>
      <c r="AR1755" s="2">
        <v>2.7715999999999998</v>
      </c>
      <c r="AS1755" s="2">
        <v>0.54</v>
      </c>
      <c r="AT1755" s="2">
        <v>0.9</v>
      </c>
      <c r="AU1755" s="2">
        <v>62</v>
      </c>
      <c r="AV1755" s="2">
        <v>13.126300000000001</v>
      </c>
      <c r="AW1755" s="2">
        <v>0.95</v>
      </c>
      <c r="AX1755" s="2">
        <v>1</v>
      </c>
      <c r="AY1755" s="2">
        <v>100</v>
      </c>
      <c r="AZ1755" s="2">
        <v>30.1934</v>
      </c>
      <c r="BA1755" s="2">
        <v>1.21</v>
      </c>
      <c r="BB1755" s="2">
        <v>2</v>
      </c>
      <c r="BC1755" s="2">
        <v>61.3</v>
      </c>
      <c r="BD1755" s="2">
        <v>50.806399999999996</v>
      </c>
      <c r="BE1755" s="4" t="str">
        <f t="shared" si="272"/>
        <v>NO APLICA</v>
      </c>
      <c r="BF1755" s="4">
        <f t="shared" si="273"/>
        <v>0.77879999999999994</v>
      </c>
      <c r="BG1755">
        <f t="shared" si="274"/>
        <v>0.23</v>
      </c>
      <c r="BH1755">
        <f t="shared" si="275"/>
        <v>0.54</v>
      </c>
      <c r="BI1755">
        <f t="shared" si="276"/>
        <v>1.21</v>
      </c>
      <c r="BJ1755">
        <f t="shared" si="277"/>
        <v>0.9</v>
      </c>
      <c r="BK1755">
        <f t="shared" si="278"/>
        <v>0.86</v>
      </c>
      <c r="BL1755">
        <f t="shared" si="279"/>
        <v>271.44000000001347</v>
      </c>
    </row>
    <row r="1756" spans="1:64" x14ac:dyDescent="0.2">
      <c r="A1756" s="1">
        <v>1754</v>
      </c>
      <c r="B1756" s="7" t="s">
        <v>19</v>
      </c>
      <c r="C1756" s="3">
        <v>39981</v>
      </c>
      <c r="D1756" s="4" t="s">
        <v>17</v>
      </c>
      <c r="E1756" s="4" t="s">
        <v>166</v>
      </c>
      <c r="F1756" s="5" t="str">
        <f t="shared" si="270"/>
        <v>W</v>
      </c>
      <c r="G1756" s="6">
        <v>0.91527777777777775</v>
      </c>
      <c r="H1756" s="6">
        <v>0.91666666666666663</v>
      </c>
      <c r="I1756" s="85">
        <f t="shared" si="271"/>
        <v>1.9999999999999929</v>
      </c>
      <c r="J1756" s="86">
        <f>I1756*Segmentos!$D$7*(AH1756%)*IF(ISNUMBER(AI1756),AI1756%,0)</f>
        <v>8948.7999999999683</v>
      </c>
      <c r="K1756" s="86">
        <f>I1756*Segmentos!$D$7*(AL1756%)*IF(ISNUMBER(AM1756),AM1756%,0)</f>
        <v>2079.9999999999932</v>
      </c>
      <c r="L1756" s="4"/>
      <c r="M1756" s="2">
        <v>0.64</v>
      </c>
      <c r="N1756" s="2">
        <v>0.8</v>
      </c>
      <c r="O1756" s="2">
        <v>76.400000000000006</v>
      </c>
      <c r="P1756" s="2">
        <v>89.240799999999993</v>
      </c>
      <c r="Q1756" s="2">
        <v>0</v>
      </c>
      <c r="R1756" s="2">
        <v>0</v>
      </c>
      <c r="S1756" s="8" t="s">
        <v>577</v>
      </c>
      <c r="T1756" s="2">
        <v>0</v>
      </c>
      <c r="U1756" s="2">
        <v>0.72</v>
      </c>
      <c r="V1756" s="2">
        <v>0.7</v>
      </c>
      <c r="W1756" s="2">
        <v>100</v>
      </c>
      <c r="X1756" s="2">
        <v>20.905999999999999</v>
      </c>
      <c r="Y1756" s="2">
        <v>0.55000000000000004</v>
      </c>
      <c r="Z1756" s="2">
        <v>0.8</v>
      </c>
      <c r="AA1756" s="2">
        <v>72.8</v>
      </c>
      <c r="AB1756" s="2">
        <v>22.661899999999999</v>
      </c>
      <c r="AC1756" s="2">
        <v>1</v>
      </c>
      <c r="AD1756" s="2">
        <v>1.4</v>
      </c>
      <c r="AE1756" s="2">
        <v>70.400000000000006</v>
      </c>
      <c r="AF1756" s="2">
        <v>45.672800000000002</v>
      </c>
      <c r="AG1756" s="20">
        <v>1.08</v>
      </c>
      <c r="AH1756" s="20">
        <v>1.4</v>
      </c>
      <c r="AI1756" s="20">
        <v>79.900000000000006</v>
      </c>
      <c r="AJ1756" s="20">
        <v>71.319100000000006</v>
      </c>
      <c r="AK1756" s="18">
        <v>0.25</v>
      </c>
      <c r="AL1756" s="18">
        <v>0.4</v>
      </c>
      <c r="AM1756" s="18">
        <v>65</v>
      </c>
      <c r="AN1756" s="18">
        <v>17.921600000000002</v>
      </c>
      <c r="AO1756" s="2">
        <v>0.11</v>
      </c>
      <c r="AP1756" s="2">
        <v>0.1</v>
      </c>
      <c r="AQ1756" s="2">
        <v>100</v>
      </c>
      <c r="AR1756" s="2">
        <v>1.6291</v>
      </c>
      <c r="AS1756" s="2">
        <v>0.22</v>
      </c>
      <c r="AT1756" s="2">
        <v>0.2</v>
      </c>
      <c r="AU1756" s="2">
        <v>100</v>
      </c>
      <c r="AV1756" s="2">
        <v>6.6261999999999999</v>
      </c>
      <c r="AW1756" s="2">
        <v>0.3</v>
      </c>
      <c r="AX1756" s="2">
        <v>0.4</v>
      </c>
      <c r="AY1756" s="2">
        <v>73.099999999999994</v>
      </c>
      <c r="AZ1756" s="2">
        <v>11.992800000000001</v>
      </c>
      <c r="BA1756" s="2">
        <v>1.3</v>
      </c>
      <c r="BB1756" s="2">
        <v>1.7</v>
      </c>
      <c r="BC1756" s="2">
        <v>74.8</v>
      </c>
      <c r="BD1756" s="2">
        <v>68.992699999999999</v>
      </c>
      <c r="BE1756" s="4" t="str">
        <f t="shared" si="272"/>
        <v>NO APLICA</v>
      </c>
      <c r="BF1756" s="4">
        <f t="shared" si="273"/>
        <v>0.60540000000000005</v>
      </c>
      <c r="BG1756">
        <f t="shared" si="274"/>
        <v>0.11</v>
      </c>
      <c r="BH1756">
        <f t="shared" si="275"/>
        <v>0.22</v>
      </c>
      <c r="BI1756">
        <f t="shared" si="276"/>
        <v>1.3</v>
      </c>
      <c r="BJ1756">
        <f t="shared" si="277"/>
        <v>0.25</v>
      </c>
      <c r="BK1756">
        <f t="shared" si="278"/>
        <v>1.08</v>
      </c>
      <c r="BL1756">
        <f t="shared" si="279"/>
        <v>122.23999999999957</v>
      </c>
    </row>
    <row r="1757" spans="1:64" x14ac:dyDescent="0.2">
      <c r="A1757" s="1">
        <v>1755</v>
      </c>
      <c r="B1757" s="7" t="s">
        <v>2</v>
      </c>
      <c r="C1757" s="3">
        <v>39981</v>
      </c>
      <c r="D1757" s="4" t="s">
        <v>627</v>
      </c>
      <c r="E1757" s="4" t="s">
        <v>164</v>
      </c>
      <c r="F1757" s="5" t="str">
        <f t="shared" si="270"/>
        <v>W</v>
      </c>
      <c r="G1757" s="6">
        <v>0.88402777777777775</v>
      </c>
      <c r="H1757" s="6">
        <v>0.93194444444444446</v>
      </c>
      <c r="I1757" s="85">
        <f t="shared" si="271"/>
        <v>69.000000000000071</v>
      </c>
      <c r="J1757" s="86">
        <f>I1757*Segmentos!$D$7*(AH1757%)*IF(ISNUMBER(AI1757),AI1757%,0)</f>
        <v>1432274.4000000018</v>
      </c>
      <c r="K1757" s="86">
        <f>I1757*Segmentos!$D$7*(AL1757%)*IF(ISNUMBER(AM1757),AM1757%,0)</f>
        <v>1663038.0000000016</v>
      </c>
      <c r="L1757" s="4"/>
      <c r="M1757" s="2">
        <v>5.62</v>
      </c>
      <c r="N1757" s="2">
        <v>19.100000000000001</v>
      </c>
      <c r="O1757" s="2">
        <v>29.5</v>
      </c>
      <c r="P1757" s="2">
        <v>86.592600000000004</v>
      </c>
      <c r="Q1757" s="2">
        <v>4.05</v>
      </c>
      <c r="R1757" s="2">
        <v>11.9</v>
      </c>
      <c r="S1757" s="2">
        <v>33.9</v>
      </c>
      <c r="T1757" s="2">
        <v>10.4133</v>
      </c>
      <c r="U1757" s="2">
        <v>3.72</v>
      </c>
      <c r="V1757" s="2">
        <v>14.8</v>
      </c>
      <c r="W1757" s="2">
        <v>25.2</v>
      </c>
      <c r="X1757" s="2">
        <v>12.017799999999999</v>
      </c>
      <c r="Y1757" s="2">
        <v>5.85</v>
      </c>
      <c r="Z1757" s="2">
        <v>22.8</v>
      </c>
      <c r="AA1757" s="2">
        <v>25.7</v>
      </c>
      <c r="AB1757" s="2">
        <v>26.624199999999998</v>
      </c>
      <c r="AC1757" s="2">
        <v>7.42</v>
      </c>
      <c r="AD1757" s="2">
        <v>22</v>
      </c>
      <c r="AE1757" s="2">
        <v>33.700000000000003</v>
      </c>
      <c r="AF1757" s="2">
        <v>37.537300000000002</v>
      </c>
      <c r="AG1757" s="20">
        <v>5.19</v>
      </c>
      <c r="AH1757" s="20">
        <v>18.600000000000001</v>
      </c>
      <c r="AI1757" s="20">
        <v>27.9</v>
      </c>
      <c r="AJ1757" s="20">
        <v>37.8977</v>
      </c>
      <c r="AK1757" s="18">
        <v>6.01</v>
      </c>
      <c r="AL1757" s="18">
        <v>19.5</v>
      </c>
      <c r="AM1757" s="18">
        <v>30.9</v>
      </c>
      <c r="AN1757" s="18">
        <v>48.694899999999997</v>
      </c>
      <c r="AO1757" s="2">
        <v>5.68</v>
      </c>
      <c r="AP1757" s="2">
        <v>17.899999999999999</v>
      </c>
      <c r="AQ1757" s="2">
        <v>31.7</v>
      </c>
      <c r="AR1757" s="2">
        <v>9.5599000000000007</v>
      </c>
      <c r="AS1757" s="2">
        <v>8.2100000000000009</v>
      </c>
      <c r="AT1757" s="2">
        <v>22.5</v>
      </c>
      <c r="AU1757" s="2">
        <v>36.4</v>
      </c>
      <c r="AV1757" s="2">
        <v>27.847799999999999</v>
      </c>
      <c r="AW1757" s="2">
        <v>4.8899999999999997</v>
      </c>
      <c r="AX1757" s="2">
        <v>18.899999999999999</v>
      </c>
      <c r="AY1757" s="2">
        <v>25.8</v>
      </c>
      <c r="AZ1757" s="2">
        <v>21.680099999999999</v>
      </c>
      <c r="BA1757" s="2">
        <v>4.66</v>
      </c>
      <c r="BB1757" s="2">
        <v>17.399999999999999</v>
      </c>
      <c r="BC1757" s="2">
        <v>26.7</v>
      </c>
      <c r="BD1757" s="2">
        <v>27.504799999999999</v>
      </c>
      <c r="BE1757" s="4" t="str">
        <f t="shared" si="272"/>
        <v>NO APLICA</v>
      </c>
      <c r="BF1757" s="4">
        <f t="shared" si="273"/>
        <v>6.4554</v>
      </c>
      <c r="BG1757">
        <f t="shared" si="274"/>
        <v>5.68</v>
      </c>
      <c r="BH1757">
        <f t="shared" si="275"/>
        <v>8.2100000000000009</v>
      </c>
      <c r="BI1757">
        <f t="shared" si="276"/>
        <v>4.8899999999999997</v>
      </c>
      <c r="BJ1757">
        <f t="shared" si="277"/>
        <v>6.01</v>
      </c>
      <c r="BK1757">
        <f t="shared" si="278"/>
        <v>5.19</v>
      </c>
      <c r="BL1757">
        <f t="shared" si="279"/>
        <v>38878.050000000047</v>
      </c>
    </row>
    <row r="1758" spans="1:64" x14ac:dyDescent="0.2">
      <c r="A1758" s="1">
        <v>1756</v>
      </c>
      <c r="B1758" s="7" t="s">
        <v>16</v>
      </c>
      <c r="C1758" s="3">
        <v>39981</v>
      </c>
      <c r="D1758" s="4" t="s">
        <v>626</v>
      </c>
      <c r="E1758" s="4" t="s">
        <v>166</v>
      </c>
      <c r="F1758" s="5" t="str">
        <f t="shared" si="270"/>
        <v>W</v>
      </c>
      <c r="G1758" s="6">
        <v>0.9145833333333333</v>
      </c>
      <c r="H1758" s="6">
        <v>0.91805555555555562</v>
      </c>
      <c r="I1758" s="85">
        <f t="shared" si="271"/>
        <v>5.0000000000001421</v>
      </c>
      <c r="J1758" s="86">
        <f>I1758*Segmentos!$D$7*(AH1758%)*IF(ISNUMBER(AI1758),AI1758%,0)</f>
        <v>206640.00000000588</v>
      </c>
      <c r="K1758" s="86">
        <f>I1758*Segmentos!$D$7*(AL1758%)*IF(ISNUMBER(AM1758),AM1758%,0)</f>
        <v>258664.00000000733</v>
      </c>
      <c r="L1758" s="4"/>
      <c r="M1758" s="2">
        <v>11.68</v>
      </c>
      <c r="N1758" s="2">
        <v>13.6</v>
      </c>
      <c r="O1758" s="2">
        <v>85.6</v>
      </c>
      <c r="P1758" s="2">
        <v>90.856099999999998</v>
      </c>
      <c r="Q1758" s="2">
        <v>7.36</v>
      </c>
      <c r="R1758" s="2">
        <v>8.6999999999999993</v>
      </c>
      <c r="S1758" s="2">
        <v>84.5</v>
      </c>
      <c r="T1758" s="2">
        <v>9.5486000000000004</v>
      </c>
      <c r="U1758" s="2">
        <v>10.96</v>
      </c>
      <c r="V1758" s="2">
        <v>13.7</v>
      </c>
      <c r="W1758" s="2">
        <v>80.099999999999994</v>
      </c>
      <c r="X1758" s="2">
        <v>17.883400000000002</v>
      </c>
      <c r="Y1758" s="2">
        <v>12.09</v>
      </c>
      <c r="Z1758" s="2">
        <v>14.2</v>
      </c>
      <c r="AA1758" s="2">
        <v>85.1</v>
      </c>
      <c r="AB1758" s="2">
        <v>27.7819</v>
      </c>
      <c r="AC1758" s="2">
        <v>13.95</v>
      </c>
      <c r="AD1758" s="2">
        <v>15.6</v>
      </c>
      <c r="AE1758" s="2">
        <v>89.5</v>
      </c>
      <c r="AF1758" s="2">
        <v>35.642200000000003</v>
      </c>
      <c r="AG1758" s="20">
        <v>10.3</v>
      </c>
      <c r="AH1758" s="20">
        <v>12.3</v>
      </c>
      <c r="AI1758" s="20">
        <v>84</v>
      </c>
      <c r="AJ1758" s="20">
        <v>38.014800000000001</v>
      </c>
      <c r="AK1758" s="18">
        <v>12.92</v>
      </c>
      <c r="AL1758" s="18">
        <v>14.9</v>
      </c>
      <c r="AM1758" s="18">
        <v>86.8</v>
      </c>
      <c r="AN1758" s="18">
        <v>52.841299999999997</v>
      </c>
      <c r="AO1758" s="2">
        <v>10.35</v>
      </c>
      <c r="AP1758" s="2">
        <v>12.6</v>
      </c>
      <c r="AQ1758" s="2">
        <v>81.900000000000006</v>
      </c>
      <c r="AR1758" s="2">
        <v>8.8039000000000005</v>
      </c>
      <c r="AS1758" s="2">
        <v>8.81</v>
      </c>
      <c r="AT1758" s="2">
        <v>11.5</v>
      </c>
      <c r="AU1758" s="2">
        <v>76.7</v>
      </c>
      <c r="AV1758" s="2">
        <v>15.0936</v>
      </c>
      <c r="AW1758" s="2">
        <v>13.69</v>
      </c>
      <c r="AX1758" s="2">
        <v>15.3</v>
      </c>
      <c r="AY1758" s="2">
        <v>89.7</v>
      </c>
      <c r="AZ1758" s="2">
        <v>30.6187</v>
      </c>
      <c r="BA1758" s="2">
        <v>12.2</v>
      </c>
      <c r="BB1758" s="2">
        <v>14</v>
      </c>
      <c r="BC1758" s="2">
        <v>87.4</v>
      </c>
      <c r="BD1758" s="2">
        <v>36.339799999999997</v>
      </c>
      <c r="BE1758" s="4" t="str">
        <f t="shared" si="272"/>
        <v>NO APLICA</v>
      </c>
      <c r="BF1758" s="4">
        <f t="shared" si="273"/>
        <v>11.0404</v>
      </c>
      <c r="BG1758">
        <f t="shared" si="274"/>
        <v>10.35</v>
      </c>
      <c r="BH1758">
        <f t="shared" si="275"/>
        <v>8.81</v>
      </c>
      <c r="BI1758">
        <f t="shared" si="276"/>
        <v>13.69</v>
      </c>
      <c r="BJ1758">
        <f t="shared" si="277"/>
        <v>12.92</v>
      </c>
      <c r="BK1758">
        <f t="shared" si="278"/>
        <v>10.3</v>
      </c>
      <c r="BL1758">
        <f t="shared" si="279"/>
        <v>5820.8000000001648</v>
      </c>
    </row>
    <row r="1759" spans="1:64" x14ac:dyDescent="0.2">
      <c r="A1759" s="1">
        <v>1757</v>
      </c>
      <c r="B1759" s="7" t="s">
        <v>22</v>
      </c>
      <c r="C1759" s="3">
        <v>39981</v>
      </c>
      <c r="D1759" s="4" t="s">
        <v>629</v>
      </c>
      <c r="E1759" s="4" t="s">
        <v>164</v>
      </c>
      <c r="F1759" s="5" t="str">
        <f t="shared" si="270"/>
        <v>W</v>
      </c>
      <c r="G1759" s="6">
        <v>0.83263888888888893</v>
      </c>
      <c r="H1759" s="6">
        <v>0.87361111111111101</v>
      </c>
      <c r="I1759" s="85">
        <f t="shared" si="271"/>
        <v>58.999999999999787</v>
      </c>
      <c r="J1759" s="86">
        <f>I1759*Segmentos!$D$7*(AH1759%)*IF(ISNUMBER(AI1759),AI1759%,0)</f>
        <v>395158.39999999851</v>
      </c>
      <c r="K1759" s="86">
        <f>I1759*Segmentos!$D$7*(AL1759%)*IF(ISNUMBER(AM1759),AM1759%,0)</f>
        <v>521559.99999999814</v>
      </c>
      <c r="L1759" s="4"/>
      <c r="M1759" s="2">
        <v>1.95</v>
      </c>
      <c r="N1759" s="2">
        <v>5.3</v>
      </c>
      <c r="O1759" s="2">
        <v>37</v>
      </c>
      <c r="P1759" s="2">
        <v>97.599000000000004</v>
      </c>
      <c r="Q1759" s="2">
        <v>0.68</v>
      </c>
      <c r="R1759" s="2">
        <v>1.4</v>
      </c>
      <c r="S1759" s="2">
        <v>47.3</v>
      </c>
      <c r="T1759" s="2">
        <v>5.6741000000000001</v>
      </c>
      <c r="U1759" s="2">
        <v>0.85</v>
      </c>
      <c r="V1759" s="2">
        <v>3.4</v>
      </c>
      <c r="W1759" s="2">
        <v>25.3</v>
      </c>
      <c r="X1759" s="2">
        <v>8.9420000000000002</v>
      </c>
      <c r="Y1759" s="2">
        <v>1.22</v>
      </c>
      <c r="Z1759" s="2">
        <v>3.8</v>
      </c>
      <c r="AA1759" s="2">
        <v>32.299999999999997</v>
      </c>
      <c r="AB1759" s="2">
        <v>18.063600000000001</v>
      </c>
      <c r="AC1759" s="2">
        <v>3.95</v>
      </c>
      <c r="AD1759" s="2">
        <v>9.8000000000000007</v>
      </c>
      <c r="AE1759" s="2">
        <v>40.4</v>
      </c>
      <c r="AF1759" s="2">
        <v>64.919300000000007</v>
      </c>
      <c r="AG1759" s="20">
        <v>1.67</v>
      </c>
      <c r="AH1759" s="20">
        <v>5.6</v>
      </c>
      <c r="AI1759" s="20">
        <v>29.9</v>
      </c>
      <c r="AJ1759" s="20">
        <v>39.574599999999997</v>
      </c>
      <c r="AK1759" s="18">
        <v>2.21</v>
      </c>
      <c r="AL1759" s="18">
        <v>5</v>
      </c>
      <c r="AM1759" s="18">
        <v>44.2</v>
      </c>
      <c r="AN1759" s="18">
        <v>58.0244</v>
      </c>
      <c r="AO1759" s="2">
        <v>2</v>
      </c>
      <c r="AP1759" s="2">
        <v>6.2</v>
      </c>
      <c r="AQ1759" s="2">
        <v>32.4</v>
      </c>
      <c r="AR1759" s="2">
        <v>10.9283</v>
      </c>
      <c r="AS1759" s="2">
        <v>1.87</v>
      </c>
      <c r="AT1759" s="2">
        <v>5.9</v>
      </c>
      <c r="AU1759" s="2">
        <v>31.6</v>
      </c>
      <c r="AV1759" s="2">
        <v>20.662500000000001</v>
      </c>
      <c r="AW1759" s="2">
        <v>1.59</v>
      </c>
      <c r="AX1759" s="2">
        <v>4.7</v>
      </c>
      <c r="AY1759" s="2">
        <v>33.9</v>
      </c>
      <c r="AZ1759" s="2">
        <v>22.867999999999999</v>
      </c>
      <c r="BA1759" s="2">
        <v>2.25</v>
      </c>
      <c r="BB1759" s="2">
        <v>5.0999999999999996</v>
      </c>
      <c r="BC1759" s="2">
        <v>44.4</v>
      </c>
      <c r="BD1759" s="2">
        <v>43.1402</v>
      </c>
      <c r="BE1759" s="4" t="str">
        <f t="shared" si="272"/>
        <v>NO APLICA</v>
      </c>
      <c r="BF1759" s="4">
        <f t="shared" si="273"/>
        <v>2.0217999999999998</v>
      </c>
      <c r="BG1759">
        <f t="shared" si="274"/>
        <v>2</v>
      </c>
      <c r="BH1759">
        <f t="shared" si="275"/>
        <v>1.87</v>
      </c>
      <c r="BI1759">
        <f t="shared" si="276"/>
        <v>2.25</v>
      </c>
      <c r="BJ1759">
        <f t="shared" si="277"/>
        <v>2.21</v>
      </c>
      <c r="BK1759">
        <f t="shared" si="278"/>
        <v>1.67</v>
      </c>
      <c r="BL1759">
        <f t="shared" si="279"/>
        <v>11569.899999999958</v>
      </c>
    </row>
    <row r="1760" spans="1:64" x14ac:dyDescent="0.2">
      <c r="A1760" s="1">
        <v>1758</v>
      </c>
      <c r="B1760" s="7" t="s">
        <v>24</v>
      </c>
      <c r="C1760" s="3">
        <v>39981</v>
      </c>
      <c r="D1760" s="4" t="s">
        <v>629</v>
      </c>
      <c r="E1760" s="4" t="s">
        <v>170</v>
      </c>
      <c r="F1760" s="5" t="str">
        <f t="shared" si="270"/>
        <v>W</v>
      </c>
      <c r="G1760" s="6">
        <v>0.88402777777777775</v>
      </c>
      <c r="H1760" s="6">
        <v>0.90208333333333324</v>
      </c>
      <c r="I1760" s="85">
        <f t="shared" si="271"/>
        <v>25.999999999999908</v>
      </c>
      <c r="J1760" s="86">
        <f>I1760*Segmentos!$D$7*(AH1760%)*IF(ISNUMBER(AI1760),AI1760%,0)</f>
        <v>60059.999999999796</v>
      </c>
      <c r="K1760" s="86">
        <f>I1760*Segmentos!$D$7*(AL1760%)*IF(ISNUMBER(AM1760),AM1760%,0)</f>
        <v>58000.799999999799</v>
      </c>
      <c r="L1760" s="4"/>
      <c r="M1760" s="2">
        <v>0.56999999999999995</v>
      </c>
      <c r="N1760" s="2">
        <v>1.1000000000000001</v>
      </c>
      <c r="O1760" s="2">
        <v>51.6</v>
      </c>
      <c r="P1760" s="2">
        <v>45.933500000000002</v>
      </c>
      <c r="Q1760" s="2">
        <v>0.03</v>
      </c>
      <c r="R1760" s="2">
        <v>0.7</v>
      </c>
      <c r="S1760" s="2">
        <v>3.8</v>
      </c>
      <c r="T1760" s="2">
        <v>0.375</v>
      </c>
      <c r="U1760" s="2">
        <v>1.34</v>
      </c>
      <c r="V1760" s="2">
        <v>1.8</v>
      </c>
      <c r="W1760" s="2">
        <v>73.3</v>
      </c>
      <c r="X1760" s="2">
        <v>22.645099999999999</v>
      </c>
      <c r="Y1760" s="2">
        <v>0.84</v>
      </c>
      <c r="Z1760" s="2">
        <v>1.4</v>
      </c>
      <c r="AA1760" s="2">
        <v>60.9</v>
      </c>
      <c r="AB1760" s="2">
        <v>20.005400000000002</v>
      </c>
      <c r="AC1760" s="2">
        <v>0.11</v>
      </c>
      <c r="AD1760" s="2">
        <v>0.6</v>
      </c>
      <c r="AE1760" s="2">
        <v>18.7</v>
      </c>
      <c r="AF1760" s="2">
        <v>2.9079999999999999</v>
      </c>
      <c r="AG1760" s="20">
        <v>0.6</v>
      </c>
      <c r="AH1760" s="20">
        <v>1.1000000000000001</v>
      </c>
      <c r="AI1760" s="20">
        <v>52.5</v>
      </c>
      <c r="AJ1760" s="20">
        <v>22.878599999999999</v>
      </c>
      <c r="AK1760" s="18">
        <v>0.55000000000000004</v>
      </c>
      <c r="AL1760" s="18">
        <v>1.1000000000000001</v>
      </c>
      <c r="AM1760" s="18">
        <v>50.7</v>
      </c>
      <c r="AN1760" s="18">
        <v>23.0548</v>
      </c>
      <c r="AO1760" s="2">
        <v>0.22</v>
      </c>
      <c r="AP1760" s="2">
        <v>0.3</v>
      </c>
      <c r="AQ1760" s="2">
        <v>76.599999999999994</v>
      </c>
      <c r="AR1760" s="2">
        <v>1.9036999999999999</v>
      </c>
      <c r="AS1760" s="2">
        <v>0.15</v>
      </c>
      <c r="AT1760" s="2">
        <v>1.2</v>
      </c>
      <c r="AU1760" s="2">
        <v>13</v>
      </c>
      <c r="AV1760" s="2">
        <v>2.7162999999999999</v>
      </c>
      <c r="AW1760" s="2">
        <v>0.55000000000000004</v>
      </c>
      <c r="AX1760" s="2">
        <v>0.9</v>
      </c>
      <c r="AY1760" s="2">
        <v>62.5</v>
      </c>
      <c r="AZ1760" s="2">
        <v>12.7164</v>
      </c>
      <c r="BA1760" s="2">
        <v>0.93</v>
      </c>
      <c r="BB1760" s="2">
        <v>1.5</v>
      </c>
      <c r="BC1760" s="2">
        <v>63</v>
      </c>
      <c r="BD1760" s="2">
        <v>28.597100000000001</v>
      </c>
      <c r="BE1760" s="4" t="str">
        <f t="shared" si="272"/>
        <v>NO APLICA</v>
      </c>
      <c r="BF1760" s="4">
        <f t="shared" si="273"/>
        <v>0.47499999999999998</v>
      </c>
      <c r="BG1760">
        <f t="shared" si="274"/>
        <v>0.22</v>
      </c>
      <c r="BH1760">
        <f t="shared" si="275"/>
        <v>0.15</v>
      </c>
      <c r="BI1760">
        <f t="shared" si="276"/>
        <v>0.93</v>
      </c>
      <c r="BJ1760">
        <f t="shared" si="277"/>
        <v>0.55000000000000004</v>
      </c>
      <c r="BK1760">
        <f t="shared" si="278"/>
        <v>0.6</v>
      </c>
      <c r="BL1760">
        <f t="shared" si="279"/>
        <v>1475.759999999995</v>
      </c>
    </row>
    <row r="1761" spans="1:64" x14ac:dyDescent="0.2">
      <c r="A1761" s="1">
        <v>1759</v>
      </c>
      <c r="B1761" s="7" t="s">
        <v>4</v>
      </c>
      <c r="C1761" s="3">
        <v>39981</v>
      </c>
      <c r="D1761" s="4" t="s">
        <v>3</v>
      </c>
      <c r="E1761" s="4" t="s">
        <v>165</v>
      </c>
      <c r="F1761" s="5" t="str">
        <f t="shared" si="270"/>
        <v>W</v>
      </c>
      <c r="G1761" s="6">
        <v>0.77847222222222223</v>
      </c>
      <c r="H1761" s="6">
        <v>0.87430555555555556</v>
      </c>
      <c r="I1761" s="85">
        <f t="shared" si="271"/>
        <v>138</v>
      </c>
      <c r="J1761" s="86">
        <f>I1761*Segmentos!$D$7*(AH1761%)*IF(ISNUMBER(AI1761),AI1761%,0)</f>
        <v>1520594.4000000001</v>
      </c>
      <c r="K1761" s="86">
        <f>I1761*Segmentos!$D$7*(AL1761%)*IF(ISNUMBER(AM1761),AM1761%,0)</f>
        <v>2345116.7999999998</v>
      </c>
      <c r="L1761" s="4"/>
      <c r="M1761" s="2">
        <v>3.54</v>
      </c>
      <c r="N1761" s="2">
        <v>17.100000000000001</v>
      </c>
      <c r="O1761" s="2">
        <v>20.8</v>
      </c>
      <c r="P1761" s="2">
        <v>69.388300000000001</v>
      </c>
      <c r="Q1761" s="2">
        <v>4.53</v>
      </c>
      <c r="R1761" s="2">
        <v>19.7</v>
      </c>
      <c r="S1761" s="2">
        <v>23</v>
      </c>
      <c r="T1761" s="2">
        <v>14.8185</v>
      </c>
      <c r="U1761" s="2">
        <v>5.79</v>
      </c>
      <c r="V1761" s="2">
        <v>21.2</v>
      </c>
      <c r="W1761" s="2">
        <v>27.3</v>
      </c>
      <c r="X1761" s="2">
        <v>23.783300000000001</v>
      </c>
      <c r="Y1761" s="2">
        <v>2.54</v>
      </c>
      <c r="Z1761" s="2">
        <v>14.7</v>
      </c>
      <c r="AA1761" s="2">
        <v>17.3</v>
      </c>
      <c r="AB1761" s="2">
        <v>14.699</v>
      </c>
      <c r="AC1761" s="2">
        <v>2.5</v>
      </c>
      <c r="AD1761" s="2">
        <v>15.2</v>
      </c>
      <c r="AE1761" s="2">
        <v>16.5</v>
      </c>
      <c r="AF1761" s="2">
        <v>16.087499999999999</v>
      </c>
      <c r="AG1761" s="20">
        <v>2.76</v>
      </c>
      <c r="AH1761" s="20">
        <v>16.899999999999999</v>
      </c>
      <c r="AI1761" s="20">
        <v>16.3</v>
      </c>
      <c r="AJ1761" s="20">
        <v>25.637699999999999</v>
      </c>
      <c r="AK1761" s="18">
        <v>4.25</v>
      </c>
      <c r="AL1761" s="18">
        <v>17.2</v>
      </c>
      <c r="AM1761" s="18">
        <v>24.7</v>
      </c>
      <c r="AN1761" s="18">
        <v>43.750700000000002</v>
      </c>
      <c r="AO1761" s="2">
        <v>1.62</v>
      </c>
      <c r="AP1761" s="2">
        <v>10.199999999999999</v>
      </c>
      <c r="AQ1761" s="2">
        <v>15.8</v>
      </c>
      <c r="AR1761" s="2">
        <v>3.4609999999999999</v>
      </c>
      <c r="AS1761" s="2">
        <v>2.13</v>
      </c>
      <c r="AT1761" s="2">
        <v>10.6</v>
      </c>
      <c r="AU1761" s="2">
        <v>20.2</v>
      </c>
      <c r="AV1761" s="2">
        <v>9.1927000000000003</v>
      </c>
      <c r="AW1761" s="2">
        <v>3.72</v>
      </c>
      <c r="AX1761" s="2">
        <v>18.600000000000001</v>
      </c>
      <c r="AY1761" s="2">
        <v>20</v>
      </c>
      <c r="AZ1761" s="2">
        <v>20.934999999999999</v>
      </c>
      <c r="BA1761" s="2">
        <v>4.7699999999999996</v>
      </c>
      <c r="BB1761" s="2">
        <v>21.6</v>
      </c>
      <c r="BC1761" s="2">
        <v>22.1</v>
      </c>
      <c r="BD1761" s="2">
        <v>35.799599999999998</v>
      </c>
      <c r="BE1761" s="4" t="str">
        <f t="shared" si="272"/>
        <v>ABURRIDO</v>
      </c>
      <c r="BF1761" s="4">
        <f t="shared" si="273"/>
        <v>3.1757999999999997</v>
      </c>
      <c r="BG1761">
        <f t="shared" si="274"/>
        <v>1.62</v>
      </c>
      <c r="BH1761">
        <f t="shared" si="275"/>
        <v>2.13</v>
      </c>
      <c r="BI1761">
        <f t="shared" si="276"/>
        <v>4.7699999999999996</v>
      </c>
      <c r="BJ1761">
        <f t="shared" si="277"/>
        <v>4.25</v>
      </c>
      <c r="BK1761">
        <f t="shared" si="278"/>
        <v>2.76</v>
      </c>
      <c r="BL1761">
        <f t="shared" si="279"/>
        <v>49083.840000000004</v>
      </c>
    </row>
    <row r="1762" spans="1:64" x14ac:dyDescent="0.2">
      <c r="A1762" s="1">
        <v>1760</v>
      </c>
      <c r="B1762" s="7" t="s">
        <v>15</v>
      </c>
      <c r="C1762" s="3">
        <v>39982</v>
      </c>
      <c r="D1762" s="4" t="s">
        <v>626</v>
      </c>
      <c r="E1762" s="4" t="s">
        <v>164</v>
      </c>
      <c r="F1762" s="5" t="str">
        <f t="shared" si="270"/>
        <v>J</v>
      </c>
      <c r="G1762" s="6">
        <v>0.875</v>
      </c>
      <c r="H1762" s="6">
        <v>0.91388888888888886</v>
      </c>
      <c r="I1762" s="85">
        <f t="shared" si="271"/>
        <v>55.999999999999957</v>
      </c>
      <c r="J1762" s="86">
        <f>I1762*Segmentos!$D$7*(AH1762%)*IF(ISNUMBER(AI1762),AI1762%,0)</f>
        <v>1706655.9999999986</v>
      </c>
      <c r="K1762" s="86">
        <f>I1762*Segmentos!$D$7*(AL1762%)*IF(ISNUMBER(AM1762),AM1762%,0)</f>
        <v>1942886.3999999985</v>
      </c>
      <c r="L1762" s="4"/>
      <c r="M1762" s="2">
        <v>8.17</v>
      </c>
      <c r="N1762" s="2">
        <v>20</v>
      </c>
      <c r="O1762" s="2">
        <v>41</v>
      </c>
      <c r="P1762" s="2">
        <v>84.0017</v>
      </c>
      <c r="Q1762" s="2">
        <v>4.01</v>
      </c>
      <c r="R1762" s="2">
        <v>10.4</v>
      </c>
      <c r="S1762" s="2">
        <v>38.5</v>
      </c>
      <c r="T1762" s="2">
        <v>6.8827999999999996</v>
      </c>
      <c r="U1762" s="2">
        <v>5.79</v>
      </c>
      <c r="V1762" s="2">
        <v>14.6</v>
      </c>
      <c r="W1762" s="2">
        <v>39.799999999999997</v>
      </c>
      <c r="X1762" s="2">
        <v>12.4833</v>
      </c>
      <c r="Y1762" s="2">
        <v>8.1</v>
      </c>
      <c r="Z1762" s="2">
        <v>23.1</v>
      </c>
      <c r="AA1762" s="2">
        <v>35.1</v>
      </c>
      <c r="AB1762" s="2">
        <v>24.585999999999999</v>
      </c>
      <c r="AC1762" s="2">
        <v>11.87</v>
      </c>
      <c r="AD1762" s="2">
        <v>25.5</v>
      </c>
      <c r="AE1762" s="2">
        <v>46.6</v>
      </c>
      <c r="AF1762" s="2">
        <v>40.049599999999998</v>
      </c>
      <c r="AG1762" s="20">
        <v>7.62</v>
      </c>
      <c r="AH1762" s="20">
        <v>19</v>
      </c>
      <c r="AI1762" s="20">
        <v>40.1</v>
      </c>
      <c r="AJ1762" s="20">
        <v>37.133699999999997</v>
      </c>
      <c r="AK1762" s="18">
        <v>8.68</v>
      </c>
      <c r="AL1762" s="18">
        <v>20.8</v>
      </c>
      <c r="AM1762" s="18">
        <v>41.7</v>
      </c>
      <c r="AN1762" s="18">
        <v>46.868000000000002</v>
      </c>
      <c r="AO1762" s="2">
        <v>8.94</v>
      </c>
      <c r="AP1762" s="2">
        <v>20.3</v>
      </c>
      <c r="AQ1762" s="2">
        <v>44</v>
      </c>
      <c r="AR1762" s="2">
        <v>10.042299999999999</v>
      </c>
      <c r="AS1762" s="2">
        <v>6.57</v>
      </c>
      <c r="AT1762" s="2">
        <v>18.3</v>
      </c>
      <c r="AU1762" s="2">
        <v>35.799999999999997</v>
      </c>
      <c r="AV1762" s="2">
        <v>14.8667</v>
      </c>
      <c r="AW1762" s="2">
        <v>7.42</v>
      </c>
      <c r="AX1762" s="2">
        <v>17.5</v>
      </c>
      <c r="AY1762" s="2">
        <v>42.4</v>
      </c>
      <c r="AZ1762" s="2">
        <v>21.9377</v>
      </c>
      <c r="BA1762" s="2">
        <v>9.44</v>
      </c>
      <c r="BB1762" s="2">
        <v>22.6</v>
      </c>
      <c r="BC1762" s="2">
        <v>41.7</v>
      </c>
      <c r="BD1762" s="2">
        <v>37.155099999999997</v>
      </c>
      <c r="BE1762" s="4" t="str">
        <f t="shared" si="272"/>
        <v>NO APLICA</v>
      </c>
      <c r="BF1762" s="4">
        <f t="shared" si="273"/>
        <v>8.0052000000000003</v>
      </c>
      <c r="BG1762">
        <f t="shared" si="274"/>
        <v>8.94</v>
      </c>
      <c r="BH1762">
        <f t="shared" si="275"/>
        <v>6.57</v>
      </c>
      <c r="BI1762">
        <f t="shared" si="276"/>
        <v>9.44</v>
      </c>
      <c r="BJ1762">
        <f t="shared" si="277"/>
        <v>8.68</v>
      </c>
      <c r="BK1762">
        <f t="shared" si="278"/>
        <v>7.62</v>
      </c>
      <c r="BL1762">
        <f t="shared" si="279"/>
        <v>45919.999999999964</v>
      </c>
    </row>
    <row r="1763" spans="1:64" x14ac:dyDescent="0.2">
      <c r="A1763" s="1">
        <v>1761</v>
      </c>
      <c r="B1763" s="7" t="s">
        <v>118</v>
      </c>
      <c r="C1763" s="3">
        <v>39982</v>
      </c>
      <c r="D1763" s="4" t="s">
        <v>8</v>
      </c>
      <c r="E1763" s="4" t="s">
        <v>166</v>
      </c>
      <c r="F1763" s="5" t="str">
        <f t="shared" si="270"/>
        <v>J</v>
      </c>
      <c r="G1763" s="6">
        <v>0.91736111111111107</v>
      </c>
      <c r="H1763" s="6">
        <v>0.99097222222222225</v>
      </c>
      <c r="I1763" s="85">
        <f t="shared" si="271"/>
        <v>106.0000000000001</v>
      </c>
      <c r="J1763" s="86">
        <f>I1763*Segmentos!$D$7*(AH1763%)*IF(ISNUMBER(AI1763),AI1763%,0)</f>
        <v>3470100.8000000031</v>
      </c>
      <c r="K1763" s="86">
        <f>I1763*Segmentos!$D$7*(AL1763%)*IF(ISNUMBER(AM1763),AM1763%,0)</f>
        <v>3297024.0000000037</v>
      </c>
      <c r="L1763" s="4"/>
      <c r="M1763" s="2">
        <v>7.97</v>
      </c>
      <c r="N1763" s="2">
        <v>28.5</v>
      </c>
      <c r="O1763" s="2">
        <v>27.9</v>
      </c>
      <c r="P1763" s="2">
        <v>86.417400000000001</v>
      </c>
      <c r="Q1763" s="2">
        <v>3.7</v>
      </c>
      <c r="R1763" s="2">
        <v>16</v>
      </c>
      <c r="S1763" s="2">
        <v>23.1</v>
      </c>
      <c r="T1763" s="2">
        <v>6.6990999999999996</v>
      </c>
      <c r="U1763" s="2">
        <v>7.92</v>
      </c>
      <c r="V1763" s="2">
        <v>24.2</v>
      </c>
      <c r="W1763" s="2">
        <v>32.799999999999997</v>
      </c>
      <c r="X1763" s="2">
        <v>18.0075</v>
      </c>
      <c r="Y1763" s="2">
        <v>9.31</v>
      </c>
      <c r="Z1763" s="2">
        <v>33.5</v>
      </c>
      <c r="AA1763" s="2">
        <v>27.8</v>
      </c>
      <c r="AB1763" s="2">
        <v>29.8172</v>
      </c>
      <c r="AC1763" s="2">
        <v>8.9600000000000009</v>
      </c>
      <c r="AD1763" s="2">
        <v>33.200000000000003</v>
      </c>
      <c r="AE1763" s="2">
        <v>27</v>
      </c>
      <c r="AF1763" s="2">
        <v>31.893699999999999</v>
      </c>
      <c r="AG1763" s="20">
        <v>8.18</v>
      </c>
      <c r="AH1763" s="20">
        <v>30.2</v>
      </c>
      <c r="AI1763" s="20">
        <v>27.1</v>
      </c>
      <c r="AJ1763" s="20">
        <v>42.105699999999999</v>
      </c>
      <c r="AK1763" s="18">
        <v>7.77</v>
      </c>
      <c r="AL1763" s="18">
        <v>27</v>
      </c>
      <c r="AM1763" s="18">
        <v>28.8</v>
      </c>
      <c r="AN1763" s="18">
        <v>44.311799999999998</v>
      </c>
      <c r="AO1763" s="2">
        <v>2.3199999999999998</v>
      </c>
      <c r="AP1763" s="2">
        <v>15.8</v>
      </c>
      <c r="AQ1763" s="2">
        <v>14.7</v>
      </c>
      <c r="AR1763" s="2">
        <v>2.7437</v>
      </c>
      <c r="AS1763" s="2">
        <v>5.77</v>
      </c>
      <c r="AT1763" s="2">
        <v>23.1</v>
      </c>
      <c r="AU1763" s="2">
        <v>25</v>
      </c>
      <c r="AV1763" s="2">
        <v>13.787000000000001</v>
      </c>
      <c r="AW1763" s="2">
        <v>9.39</v>
      </c>
      <c r="AX1763" s="2">
        <v>30.5</v>
      </c>
      <c r="AY1763" s="2">
        <v>30.8</v>
      </c>
      <c r="AZ1763" s="2">
        <v>29.285699999999999</v>
      </c>
      <c r="BA1763" s="2">
        <v>9.7799999999999994</v>
      </c>
      <c r="BB1763" s="2">
        <v>33.799999999999997</v>
      </c>
      <c r="BC1763" s="2">
        <v>28.9</v>
      </c>
      <c r="BD1763" s="2">
        <v>40.601100000000002</v>
      </c>
      <c r="BE1763" s="4" t="str">
        <f t="shared" si="272"/>
        <v>NO APLICA</v>
      </c>
      <c r="BF1763" s="4">
        <f t="shared" si="273"/>
        <v>7.0607999999999986</v>
      </c>
      <c r="BG1763">
        <f t="shared" si="274"/>
        <v>2.3199999999999998</v>
      </c>
      <c r="BH1763">
        <f t="shared" si="275"/>
        <v>5.77</v>
      </c>
      <c r="BI1763">
        <f t="shared" si="276"/>
        <v>9.7799999999999994</v>
      </c>
      <c r="BJ1763">
        <f t="shared" si="277"/>
        <v>7.77</v>
      </c>
      <c r="BK1763">
        <f t="shared" si="278"/>
        <v>8.18</v>
      </c>
      <c r="BL1763">
        <f t="shared" si="279"/>
        <v>84285.900000000067</v>
      </c>
    </row>
    <row r="1764" spans="1:64" x14ac:dyDescent="0.2">
      <c r="A1764" s="1">
        <v>1762</v>
      </c>
      <c r="B1764" s="7" t="s">
        <v>5</v>
      </c>
      <c r="C1764" s="3">
        <v>39982</v>
      </c>
      <c r="D1764" s="4" t="s">
        <v>3</v>
      </c>
      <c r="E1764" s="4" t="s">
        <v>164</v>
      </c>
      <c r="F1764" s="5" t="str">
        <f t="shared" si="270"/>
        <v>J</v>
      </c>
      <c r="G1764" s="6">
        <v>0.87361111111111101</v>
      </c>
      <c r="H1764" s="6">
        <v>0.91736111111111107</v>
      </c>
      <c r="I1764" s="85">
        <f t="shared" si="271"/>
        <v>63.000000000000099</v>
      </c>
      <c r="J1764" s="86">
        <f>I1764*Segmentos!$D$7*(AH1764%)*IF(ISNUMBER(AI1764),AI1764%,0)</f>
        <v>1775466.0000000028</v>
      </c>
      <c r="K1764" s="86">
        <f>I1764*Segmentos!$D$7*(AL1764%)*IF(ISNUMBER(AM1764),AM1764%,0)</f>
        <v>1945944.0000000033</v>
      </c>
      <c r="L1764" s="4"/>
      <c r="M1764" s="2">
        <v>7.4</v>
      </c>
      <c r="N1764" s="2">
        <v>18.100000000000001</v>
      </c>
      <c r="O1764" s="2">
        <v>40.799999999999997</v>
      </c>
      <c r="P1764" s="2">
        <v>82.202200000000005</v>
      </c>
      <c r="Q1764" s="2">
        <v>4.72</v>
      </c>
      <c r="R1764" s="2">
        <v>11.9</v>
      </c>
      <c r="S1764" s="2">
        <v>39.700000000000003</v>
      </c>
      <c r="T1764" s="2">
        <v>8.7492000000000001</v>
      </c>
      <c r="U1764" s="2">
        <v>7.05</v>
      </c>
      <c r="V1764" s="2">
        <v>18.5</v>
      </c>
      <c r="W1764" s="2">
        <v>38</v>
      </c>
      <c r="X1764" s="2">
        <v>16.418900000000001</v>
      </c>
      <c r="Y1764" s="2">
        <v>6.63</v>
      </c>
      <c r="Z1764" s="2">
        <v>17.7</v>
      </c>
      <c r="AA1764" s="2">
        <v>37.4</v>
      </c>
      <c r="AB1764" s="2">
        <v>21.752199999999998</v>
      </c>
      <c r="AC1764" s="2">
        <v>9.67</v>
      </c>
      <c r="AD1764" s="2">
        <v>21.4</v>
      </c>
      <c r="AE1764" s="2">
        <v>45.2</v>
      </c>
      <c r="AF1764" s="2">
        <v>35.2819</v>
      </c>
      <c r="AG1764" s="20">
        <v>7.04</v>
      </c>
      <c r="AH1764" s="20">
        <v>18.3</v>
      </c>
      <c r="AI1764" s="20">
        <v>38.5</v>
      </c>
      <c r="AJ1764" s="20">
        <v>37.125999999999998</v>
      </c>
      <c r="AK1764" s="18">
        <v>7.72</v>
      </c>
      <c r="AL1764" s="18">
        <v>18</v>
      </c>
      <c r="AM1764" s="18">
        <v>42.9</v>
      </c>
      <c r="AN1764" s="18">
        <v>45.0762</v>
      </c>
      <c r="AO1764" s="2">
        <v>3.99</v>
      </c>
      <c r="AP1764" s="2">
        <v>13.6</v>
      </c>
      <c r="AQ1764" s="2">
        <v>29.3</v>
      </c>
      <c r="AR1764" s="2">
        <v>4.8456999999999999</v>
      </c>
      <c r="AS1764" s="2">
        <v>5.67</v>
      </c>
      <c r="AT1764" s="2">
        <v>15.1</v>
      </c>
      <c r="AU1764" s="2">
        <v>37.5</v>
      </c>
      <c r="AV1764" s="2">
        <v>13.894</v>
      </c>
      <c r="AW1764" s="2">
        <v>8.4700000000000006</v>
      </c>
      <c r="AX1764" s="2">
        <v>18.399999999999999</v>
      </c>
      <c r="AY1764" s="2">
        <v>46.1</v>
      </c>
      <c r="AZ1764" s="2">
        <v>27.0563</v>
      </c>
      <c r="BA1764" s="2">
        <v>8.5500000000000007</v>
      </c>
      <c r="BB1764" s="2">
        <v>20.9</v>
      </c>
      <c r="BC1764" s="2">
        <v>40.9</v>
      </c>
      <c r="BD1764" s="2">
        <v>36.406199999999998</v>
      </c>
      <c r="BE1764" s="4" t="str">
        <f t="shared" si="272"/>
        <v>NO APLICA</v>
      </c>
      <c r="BF1764" s="4">
        <f t="shared" si="273"/>
        <v>6.7216000000000005</v>
      </c>
      <c r="BG1764">
        <f t="shared" si="274"/>
        <v>3.99</v>
      </c>
      <c r="BH1764">
        <f t="shared" si="275"/>
        <v>5.67</v>
      </c>
      <c r="BI1764">
        <f t="shared" si="276"/>
        <v>8.5500000000000007</v>
      </c>
      <c r="BJ1764">
        <f t="shared" si="277"/>
        <v>7.72</v>
      </c>
      <c r="BK1764">
        <f t="shared" si="278"/>
        <v>7.04</v>
      </c>
      <c r="BL1764">
        <f t="shared" si="279"/>
        <v>46524.240000000078</v>
      </c>
    </row>
    <row r="1765" spans="1:64" x14ac:dyDescent="0.2">
      <c r="A1765" s="1">
        <v>1763</v>
      </c>
      <c r="B1765" s="7" t="s">
        <v>49</v>
      </c>
      <c r="C1765" s="3">
        <v>39982</v>
      </c>
      <c r="D1765" s="4" t="s">
        <v>628</v>
      </c>
      <c r="E1765" s="4" t="s">
        <v>168</v>
      </c>
      <c r="F1765" s="5" t="str">
        <f t="shared" si="270"/>
        <v>J</v>
      </c>
      <c r="G1765" s="6">
        <v>0.91805555555555562</v>
      </c>
      <c r="H1765" s="6">
        <v>0.99583333333333324</v>
      </c>
      <c r="I1765" s="85">
        <f t="shared" si="271"/>
        <v>111.99999999999976</v>
      </c>
      <c r="J1765" s="86">
        <f>I1765*Segmentos!$D$7*(AH1765%)*IF(ISNUMBER(AI1765),AI1765%,0)</f>
        <v>770649.59999999823</v>
      </c>
      <c r="K1765" s="86">
        <f>I1765*Segmentos!$D$7*(AL1765%)*IF(ISNUMBER(AM1765),AM1765%,0)</f>
        <v>587059.19999999879</v>
      </c>
      <c r="L1765" s="4" t="s">
        <v>412</v>
      </c>
      <c r="M1765" s="2">
        <v>1.51</v>
      </c>
      <c r="N1765" s="2">
        <v>8.6</v>
      </c>
      <c r="O1765" s="2">
        <v>17.600000000000001</v>
      </c>
      <c r="P1765" s="2">
        <v>92.021699999999996</v>
      </c>
      <c r="Q1765" s="2">
        <v>0.05</v>
      </c>
      <c r="R1765" s="2">
        <v>1.3</v>
      </c>
      <c r="S1765" s="2">
        <v>4.0999999999999996</v>
      </c>
      <c r="T1765" s="2">
        <v>0.5343</v>
      </c>
      <c r="U1765" s="2">
        <v>0.3</v>
      </c>
      <c r="V1765" s="2">
        <v>7</v>
      </c>
      <c r="W1765" s="2">
        <v>4.4000000000000004</v>
      </c>
      <c r="X1765" s="2">
        <v>3.8950999999999998</v>
      </c>
      <c r="Y1765" s="2">
        <v>1.63</v>
      </c>
      <c r="Z1765" s="2">
        <v>9.8000000000000007</v>
      </c>
      <c r="AA1765" s="2">
        <v>16.7</v>
      </c>
      <c r="AB1765" s="2">
        <v>29.271899999999999</v>
      </c>
      <c r="AC1765" s="2">
        <v>2.92</v>
      </c>
      <c r="AD1765" s="2">
        <v>12.3</v>
      </c>
      <c r="AE1765" s="2">
        <v>23.7</v>
      </c>
      <c r="AF1765" s="2">
        <v>58.320300000000003</v>
      </c>
      <c r="AG1765" s="20">
        <v>1.73</v>
      </c>
      <c r="AH1765" s="20">
        <v>9.4</v>
      </c>
      <c r="AI1765" s="20">
        <v>18.3</v>
      </c>
      <c r="AJ1765" s="20">
        <v>49.926000000000002</v>
      </c>
      <c r="AK1765" s="18">
        <v>1.31</v>
      </c>
      <c r="AL1765" s="18">
        <v>7.8</v>
      </c>
      <c r="AM1765" s="18">
        <v>16.8</v>
      </c>
      <c r="AN1765" s="18">
        <v>42.095700000000001</v>
      </c>
      <c r="AO1765" s="2">
        <v>0.78</v>
      </c>
      <c r="AP1765" s="2">
        <v>7</v>
      </c>
      <c r="AQ1765" s="2">
        <v>11.1</v>
      </c>
      <c r="AR1765" s="2">
        <v>5.2031000000000001</v>
      </c>
      <c r="AS1765" s="2">
        <v>0.48</v>
      </c>
      <c r="AT1765" s="2">
        <v>6.7</v>
      </c>
      <c r="AU1765" s="2">
        <v>7.2</v>
      </c>
      <c r="AV1765" s="2">
        <v>6.4286000000000003</v>
      </c>
      <c r="AW1765" s="2">
        <v>1.84</v>
      </c>
      <c r="AX1765" s="2">
        <v>8.6999999999999993</v>
      </c>
      <c r="AY1765" s="2">
        <v>21.2</v>
      </c>
      <c r="AZ1765" s="2">
        <v>32.250799999999998</v>
      </c>
      <c r="BA1765" s="2">
        <v>2.06</v>
      </c>
      <c r="BB1765" s="2">
        <v>10.1</v>
      </c>
      <c r="BC1765" s="2">
        <v>20.5</v>
      </c>
      <c r="BD1765" s="2">
        <v>48.139099999999999</v>
      </c>
      <c r="BE1765" s="4" t="str">
        <f t="shared" si="272"/>
        <v>ABURRIDO</v>
      </c>
      <c r="BF1765" s="4">
        <f t="shared" si="273"/>
        <v>1.1835999999999998</v>
      </c>
      <c r="BG1765">
        <f t="shared" si="274"/>
        <v>0.78</v>
      </c>
      <c r="BH1765">
        <f t="shared" si="275"/>
        <v>0.48</v>
      </c>
      <c r="BI1765">
        <f t="shared" si="276"/>
        <v>2.06</v>
      </c>
      <c r="BJ1765">
        <f t="shared" si="277"/>
        <v>1.31</v>
      </c>
      <c r="BK1765">
        <f t="shared" si="278"/>
        <v>1.73</v>
      </c>
      <c r="BL1765">
        <f t="shared" si="279"/>
        <v>16952.319999999963</v>
      </c>
    </row>
    <row r="1766" spans="1:64" x14ac:dyDescent="0.2">
      <c r="A1766" s="1">
        <v>1764</v>
      </c>
      <c r="B1766" s="7" t="s">
        <v>18</v>
      </c>
      <c r="C1766" s="3">
        <v>39982</v>
      </c>
      <c r="D1766" s="4" t="s">
        <v>17</v>
      </c>
      <c r="E1766" s="4" t="s">
        <v>168</v>
      </c>
      <c r="F1766" s="5" t="str">
        <f t="shared" si="270"/>
        <v>J</v>
      </c>
      <c r="G1766" s="6">
        <v>0.83333333333333337</v>
      </c>
      <c r="H1766" s="6">
        <v>0.9145833333333333</v>
      </c>
      <c r="I1766" s="85">
        <f t="shared" si="271"/>
        <v>116.9999999999999</v>
      </c>
      <c r="J1766" s="86">
        <f>I1766*Segmentos!$D$7*(AH1766%)*IF(ISNUMBER(AI1766),AI1766%,0)</f>
        <v>255527.99999999977</v>
      </c>
      <c r="K1766" s="86">
        <f>I1766*Segmentos!$D$7*(AL1766%)*IF(ISNUMBER(AM1766),AM1766%,0)</f>
        <v>64209.599999999948</v>
      </c>
      <c r="L1766" s="4" t="s">
        <v>411</v>
      </c>
      <c r="M1766" s="2">
        <v>0.33</v>
      </c>
      <c r="N1766" s="2">
        <v>2.9</v>
      </c>
      <c r="O1766" s="2">
        <v>11.4</v>
      </c>
      <c r="P1766" s="2">
        <v>93.697999999999993</v>
      </c>
      <c r="Q1766" s="2">
        <v>0</v>
      </c>
      <c r="R1766" s="2">
        <v>0.3</v>
      </c>
      <c r="S1766" s="2">
        <v>0.9</v>
      </c>
      <c r="T1766" s="2">
        <v>0.13589999999999999</v>
      </c>
      <c r="U1766" s="2">
        <v>0.11</v>
      </c>
      <c r="V1766" s="2">
        <v>2.7</v>
      </c>
      <c r="W1766" s="2">
        <v>4.2</v>
      </c>
      <c r="X1766" s="2">
        <v>6.8175999999999997</v>
      </c>
      <c r="Y1766" s="2">
        <v>0.41</v>
      </c>
      <c r="Z1766" s="2">
        <v>1.2</v>
      </c>
      <c r="AA1766" s="2">
        <v>34.700000000000003</v>
      </c>
      <c r="AB1766" s="2">
        <v>34.381700000000002</v>
      </c>
      <c r="AC1766" s="2">
        <v>0.56000000000000005</v>
      </c>
      <c r="AD1766" s="2">
        <v>5.8</v>
      </c>
      <c r="AE1766" s="2">
        <v>9.6999999999999993</v>
      </c>
      <c r="AF1766" s="2">
        <v>52.3628</v>
      </c>
      <c r="AG1766" s="20">
        <v>0.54</v>
      </c>
      <c r="AH1766" s="20">
        <v>3</v>
      </c>
      <c r="AI1766" s="20">
        <v>18.2</v>
      </c>
      <c r="AJ1766" s="20">
        <v>73.392200000000003</v>
      </c>
      <c r="AK1766" s="18">
        <v>0.14000000000000001</v>
      </c>
      <c r="AL1766" s="18">
        <v>2.8</v>
      </c>
      <c r="AM1766" s="18">
        <v>4.9000000000000004</v>
      </c>
      <c r="AN1766" s="18">
        <v>20.305800000000001</v>
      </c>
      <c r="AO1766" s="2">
        <v>0.22</v>
      </c>
      <c r="AP1766" s="2">
        <v>2.5</v>
      </c>
      <c r="AQ1766" s="2">
        <v>9</v>
      </c>
      <c r="AR1766" s="2">
        <v>6.8890000000000002</v>
      </c>
      <c r="AS1766" s="2">
        <v>0.01</v>
      </c>
      <c r="AT1766" s="2">
        <v>0.5</v>
      </c>
      <c r="AU1766" s="2">
        <v>1.9</v>
      </c>
      <c r="AV1766" s="2">
        <v>0.61060000000000003</v>
      </c>
      <c r="AW1766" s="2">
        <v>0.4</v>
      </c>
      <c r="AX1766" s="2">
        <v>3</v>
      </c>
      <c r="AY1766" s="2">
        <v>13.2</v>
      </c>
      <c r="AZ1766" s="2">
        <v>32.5062</v>
      </c>
      <c r="BA1766" s="2">
        <v>0.49</v>
      </c>
      <c r="BB1766" s="2">
        <v>4.3</v>
      </c>
      <c r="BC1766" s="2">
        <v>11.5</v>
      </c>
      <c r="BD1766" s="2">
        <v>53.6922</v>
      </c>
      <c r="BE1766" s="4" t="str">
        <f t="shared" si="272"/>
        <v>ABURRIDO</v>
      </c>
      <c r="BF1766" s="4">
        <f t="shared" si="273"/>
        <v>0.23300000000000001</v>
      </c>
      <c r="BG1766">
        <f t="shared" si="274"/>
        <v>0.22</v>
      </c>
      <c r="BH1766">
        <f t="shared" si="275"/>
        <v>0.01</v>
      </c>
      <c r="BI1766">
        <f t="shared" si="276"/>
        <v>0.49</v>
      </c>
      <c r="BJ1766">
        <f t="shared" si="277"/>
        <v>0.14000000000000001</v>
      </c>
      <c r="BK1766">
        <f t="shared" si="278"/>
        <v>0.54</v>
      </c>
      <c r="BL1766">
        <f t="shared" si="279"/>
        <v>3868.0199999999968</v>
      </c>
    </row>
    <row r="1767" spans="1:64" x14ac:dyDescent="0.2">
      <c r="A1767" s="1">
        <v>1765</v>
      </c>
      <c r="B1767" s="7" t="s">
        <v>9</v>
      </c>
      <c r="C1767" s="3">
        <v>39982</v>
      </c>
      <c r="D1767" s="4" t="s">
        <v>8</v>
      </c>
      <c r="E1767" s="4" t="s">
        <v>168</v>
      </c>
      <c r="F1767" s="5" t="str">
        <f t="shared" si="270"/>
        <v>J</v>
      </c>
      <c r="G1767" s="6">
        <v>0.80069444444444438</v>
      </c>
      <c r="H1767" s="6">
        <v>0.87291666666666667</v>
      </c>
      <c r="I1767" s="85">
        <f t="shared" si="271"/>
        <v>104.00000000000011</v>
      </c>
      <c r="J1767" s="86">
        <f>I1767*Segmentos!$D$7*(AH1767%)*IF(ISNUMBER(AI1767),AI1767%,0)</f>
        <v>1795788.8000000017</v>
      </c>
      <c r="K1767" s="86">
        <f>I1767*Segmentos!$D$7*(AL1767%)*IF(ISNUMBER(AM1767),AM1767%,0)</f>
        <v>2238912.0000000019</v>
      </c>
      <c r="L1767" s="4" t="s">
        <v>410</v>
      </c>
      <c r="M1767" s="2">
        <v>4.87</v>
      </c>
      <c r="N1767" s="2">
        <v>14.9</v>
      </c>
      <c r="O1767" s="2">
        <v>32.6</v>
      </c>
      <c r="P1767" s="2">
        <v>81.869100000000003</v>
      </c>
      <c r="Q1767" s="2">
        <v>1.62</v>
      </c>
      <c r="R1767" s="2">
        <v>7.2</v>
      </c>
      <c r="S1767" s="2">
        <v>22.4</v>
      </c>
      <c r="T1767" s="2">
        <v>4.5416999999999996</v>
      </c>
      <c r="U1767" s="2">
        <v>3.33</v>
      </c>
      <c r="V1767" s="2">
        <v>11.3</v>
      </c>
      <c r="W1767" s="2">
        <v>29.6</v>
      </c>
      <c r="X1767" s="2">
        <v>11.758900000000001</v>
      </c>
      <c r="Y1767" s="2">
        <v>4.79</v>
      </c>
      <c r="Z1767" s="2">
        <v>15</v>
      </c>
      <c r="AA1767" s="2">
        <v>32</v>
      </c>
      <c r="AB1767" s="2">
        <v>23.783799999999999</v>
      </c>
      <c r="AC1767" s="2">
        <v>7.56</v>
      </c>
      <c r="AD1767" s="2">
        <v>21.1</v>
      </c>
      <c r="AE1767" s="2">
        <v>35.9</v>
      </c>
      <c r="AF1767" s="2">
        <v>41.784599999999998</v>
      </c>
      <c r="AG1767" s="20">
        <v>4.32</v>
      </c>
      <c r="AH1767" s="20">
        <v>14.2</v>
      </c>
      <c r="AI1767" s="20">
        <v>30.4</v>
      </c>
      <c r="AJ1767" s="20">
        <v>34.464500000000001</v>
      </c>
      <c r="AK1767" s="18">
        <v>5.36</v>
      </c>
      <c r="AL1767" s="18">
        <v>15.6</v>
      </c>
      <c r="AM1767" s="18">
        <v>34.5</v>
      </c>
      <c r="AN1767" s="18">
        <v>47.404600000000002</v>
      </c>
      <c r="AO1767" s="2">
        <v>1.52</v>
      </c>
      <c r="AP1767" s="2">
        <v>6.8</v>
      </c>
      <c r="AQ1767" s="2">
        <v>22.4</v>
      </c>
      <c r="AR1767" s="2">
        <v>2.7974999999999999</v>
      </c>
      <c r="AS1767" s="2">
        <v>3.13</v>
      </c>
      <c r="AT1767" s="2">
        <v>10.7</v>
      </c>
      <c r="AU1767" s="2">
        <v>29.4</v>
      </c>
      <c r="AV1767" s="2">
        <v>11.593500000000001</v>
      </c>
      <c r="AW1767" s="2">
        <v>5.43</v>
      </c>
      <c r="AX1767" s="2">
        <v>16.7</v>
      </c>
      <c r="AY1767" s="2">
        <v>32.6</v>
      </c>
      <c r="AZ1767" s="2">
        <v>26.2807</v>
      </c>
      <c r="BA1767" s="2">
        <v>6.39</v>
      </c>
      <c r="BB1767" s="2">
        <v>18.3</v>
      </c>
      <c r="BC1767" s="2">
        <v>34.9</v>
      </c>
      <c r="BD1767" s="2">
        <v>41.197299999999998</v>
      </c>
      <c r="BE1767" s="4" t="str">
        <f t="shared" si="272"/>
        <v>ABURRIDO</v>
      </c>
      <c r="BF1767" s="4">
        <f t="shared" si="273"/>
        <v>4.3098000000000001</v>
      </c>
      <c r="BG1767">
        <f t="shared" si="274"/>
        <v>1.52</v>
      </c>
      <c r="BH1767">
        <f t="shared" si="275"/>
        <v>3.13</v>
      </c>
      <c r="BI1767">
        <f t="shared" si="276"/>
        <v>6.39</v>
      </c>
      <c r="BJ1767">
        <f t="shared" si="277"/>
        <v>5.36</v>
      </c>
      <c r="BK1767">
        <f t="shared" si="278"/>
        <v>4.32</v>
      </c>
      <c r="BL1767">
        <f t="shared" si="279"/>
        <v>50516.960000000057</v>
      </c>
    </row>
    <row r="1768" spans="1:64" x14ac:dyDescent="0.2">
      <c r="A1768" s="1">
        <v>1766</v>
      </c>
      <c r="B1768" s="7" t="s">
        <v>1</v>
      </c>
      <c r="C1768" s="3">
        <v>39982</v>
      </c>
      <c r="D1768" s="4" t="s">
        <v>627</v>
      </c>
      <c r="E1768" s="4" t="s">
        <v>163</v>
      </c>
      <c r="F1768" s="5" t="str">
        <f t="shared" si="270"/>
        <v>J</v>
      </c>
      <c r="G1768" s="6">
        <v>0.85277777777777775</v>
      </c>
      <c r="H1768" s="6">
        <v>0.88402777777777775</v>
      </c>
      <c r="I1768" s="85">
        <f t="shared" si="271"/>
        <v>45</v>
      </c>
      <c r="J1768" s="86">
        <f>I1768*Segmentos!$D$7*(AH1768%)*IF(ISNUMBER(AI1768),AI1768%,0)</f>
        <v>731880</v>
      </c>
      <c r="K1768" s="86">
        <f>I1768*Segmentos!$D$7*(AL1768%)*IF(ISNUMBER(AM1768),AM1768%,0)</f>
        <v>1471392</v>
      </c>
      <c r="L1768" s="4"/>
      <c r="M1768" s="2">
        <v>6.22</v>
      </c>
      <c r="N1768" s="2">
        <v>10.5</v>
      </c>
      <c r="O1768" s="2">
        <v>59.3</v>
      </c>
      <c r="P1768" s="2">
        <v>75.834999999999994</v>
      </c>
      <c r="Q1768" s="2">
        <v>4.6500000000000004</v>
      </c>
      <c r="R1768" s="2">
        <v>8.1</v>
      </c>
      <c r="S1768" s="2">
        <v>57.4</v>
      </c>
      <c r="T1768" s="2">
        <v>9.4724000000000004</v>
      </c>
      <c r="U1768" s="2">
        <v>5.19</v>
      </c>
      <c r="V1768" s="2">
        <v>10.199999999999999</v>
      </c>
      <c r="W1768" s="2">
        <v>50.9</v>
      </c>
      <c r="X1768" s="2">
        <v>13.2873</v>
      </c>
      <c r="Y1768" s="2">
        <v>6.26</v>
      </c>
      <c r="Z1768" s="2">
        <v>10.6</v>
      </c>
      <c r="AA1768" s="2">
        <v>58.8</v>
      </c>
      <c r="AB1768" s="2">
        <v>22.542999999999999</v>
      </c>
      <c r="AC1768" s="2">
        <v>7.62</v>
      </c>
      <c r="AD1768" s="2">
        <v>11.7</v>
      </c>
      <c r="AE1768" s="2">
        <v>65.2</v>
      </c>
      <c r="AF1768" s="2">
        <v>30.5322</v>
      </c>
      <c r="AG1768" s="20">
        <v>4.0599999999999996</v>
      </c>
      <c r="AH1768" s="20">
        <v>7.6</v>
      </c>
      <c r="AI1768" s="20">
        <v>53.5</v>
      </c>
      <c r="AJ1768" s="20">
        <v>23.4754</v>
      </c>
      <c r="AK1768" s="18">
        <v>8.16</v>
      </c>
      <c r="AL1768" s="18">
        <v>13.1</v>
      </c>
      <c r="AM1768" s="18">
        <v>62.4</v>
      </c>
      <c r="AN1768" s="18">
        <v>52.3596</v>
      </c>
      <c r="AO1768" s="2">
        <v>4.9400000000000004</v>
      </c>
      <c r="AP1768" s="2">
        <v>9</v>
      </c>
      <c r="AQ1768" s="2">
        <v>55</v>
      </c>
      <c r="AR1768" s="2">
        <v>6.5833000000000004</v>
      </c>
      <c r="AS1768" s="2">
        <v>7.32</v>
      </c>
      <c r="AT1768" s="2">
        <v>11.8</v>
      </c>
      <c r="AU1768" s="2">
        <v>61.8</v>
      </c>
      <c r="AV1768" s="2">
        <v>19.6662</v>
      </c>
      <c r="AW1768" s="2">
        <v>5.07</v>
      </c>
      <c r="AX1768" s="2">
        <v>9.5</v>
      </c>
      <c r="AY1768" s="2">
        <v>53.2</v>
      </c>
      <c r="AZ1768" s="2">
        <v>17.799199999999999</v>
      </c>
      <c r="BA1768" s="2">
        <v>6.8</v>
      </c>
      <c r="BB1768" s="2">
        <v>10.8</v>
      </c>
      <c r="BC1768" s="2">
        <v>62.9</v>
      </c>
      <c r="BD1768" s="2">
        <v>31.786200000000001</v>
      </c>
      <c r="BE1768" s="4" t="str">
        <f t="shared" si="272"/>
        <v>NO APLICA</v>
      </c>
      <c r="BF1768" s="4">
        <f t="shared" si="273"/>
        <v>6.766</v>
      </c>
      <c r="BG1768">
        <f t="shared" si="274"/>
        <v>4.9400000000000004</v>
      </c>
      <c r="BH1768">
        <f t="shared" si="275"/>
        <v>7.32</v>
      </c>
      <c r="BI1768">
        <f t="shared" si="276"/>
        <v>6.8</v>
      </c>
      <c r="BJ1768">
        <f t="shared" si="277"/>
        <v>8.16</v>
      </c>
      <c r="BK1768">
        <f t="shared" si="278"/>
        <v>4.0599999999999996</v>
      </c>
      <c r="BL1768">
        <f t="shared" si="279"/>
        <v>28019.25</v>
      </c>
    </row>
    <row r="1769" spans="1:64" x14ac:dyDescent="0.2">
      <c r="A1769" s="1">
        <v>1767</v>
      </c>
      <c r="B1769" s="7" t="s">
        <v>36</v>
      </c>
      <c r="C1769" s="3">
        <v>39982</v>
      </c>
      <c r="D1769" s="4" t="s">
        <v>626</v>
      </c>
      <c r="E1769" s="4" t="s">
        <v>163</v>
      </c>
      <c r="F1769" s="5" t="str">
        <f t="shared" si="270"/>
        <v>J</v>
      </c>
      <c r="G1769" s="6">
        <v>0.91874999999999996</v>
      </c>
      <c r="H1769" s="6">
        <v>0.94166666666666676</v>
      </c>
      <c r="I1769" s="85">
        <f t="shared" si="271"/>
        <v>33.000000000000199</v>
      </c>
      <c r="J1769" s="86">
        <f>I1769*Segmentos!$D$7*(AH1769%)*IF(ISNUMBER(AI1769),AI1769%,0)</f>
        <v>1398012.0000000086</v>
      </c>
      <c r="K1769" s="86">
        <f>I1769*Segmentos!$D$7*(AL1769%)*IF(ISNUMBER(AM1769),AM1769%,0)</f>
        <v>2064598.8000000129</v>
      </c>
      <c r="L1769" s="4"/>
      <c r="M1769" s="2">
        <v>13.24</v>
      </c>
      <c r="N1769" s="2">
        <v>21.1</v>
      </c>
      <c r="O1769" s="2">
        <v>62.7</v>
      </c>
      <c r="P1769" s="2">
        <v>80.8583</v>
      </c>
      <c r="Q1769" s="2">
        <v>7.85</v>
      </c>
      <c r="R1769" s="2">
        <v>12.6</v>
      </c>
      <c r="S1769" s="2">
        <v>62.4</v>
      </c>
      <c r="T1769" s="2">
        <v>7.9969999999999999</v>
      </c>
      <c r="U1769" s="2">
        <v>11.33</v>
      </c>
      <c r="V1769" s="2">
        <v>20.5</v>
      </c>
      <c r="W1769" s="2">
        <v>55.3</v>
      </c>
      <c r="X1769" s="2">
        <v>14.5075</v>
      </c>
      <c r="Y1769" s="2">
        <v>16.21</v>
      </c>
      <c r="Z1769" s="2">
        <v>24.4</v>
      </c>
      <c r="AA1769" s="2">
        <v>66.400000000000006</v>
      </c>
      <c r="AB1769" s="2">
        <v>29.221499999999999</v>
      </c>
      <c r="AC1769" s="2">
        <v>14.53</v>
      </c>
      <c r="AD1769" s="2">
        <v>22.9</v>
      </c>
      <c r="AE1769" s="2">
        <v>63.5</v>
      </c>
      <c r="AF1769" s="2">
        <v>29.132300000000001</v>
      </c>
      <c r="AG1769" s="20">
        <v>10.59</v>
      </c>
      <c r="AH1769" s="20">
        <v>17.8</v>
      </c>
      <c r="AI1769" s="20">
        <v>59.5</v>
      </c>
      <c r="AJ1769" s="20">
        <v>30.675699999999999</v>
      </c>
      <c r="AK1769" s="18">
        <v>15.64</v>
      </c>
      <c r="AL1769" s="18">
        <v>24.1</v>
      </c>
      <c r="AM1769" s="18">
        <v>64.900000000000006</v>
      </c>
      <c r="AN1769" s="18">
        <v>50.182600000000001</v>
      </c>
      <c r="AO1769" s="2">
        <v>14.04</v>
      </c>
      <c r="AP1769" s="2">
        <v>21.2</v>
      </c>
      <c r="AQ1769" s="2">
        <v>66.3</v>
      </c>
      <c r="AR1769" s="2">
        <v>9.3679000000000006</v>
      </c>
      <c r="AS1769" s="2">
        <v>12.54</v>
      </c>
      <c r="AT1769" s="2">
        <v>21.2</v>
      </c>
      <c r="AU1769" s="2">
        <v>59</v>
      </c>
      <c r="AV1769" s="2">
        <v>16.864899999999999</v>
      </c>
      <c r="AW1769" s="2">
        <v>10.99</v>
      </c>
      <c r="AX1769" s="2">
        <v>19.399999999999999</v>
      </c>
      <c r="AY1769" s="2">
        <v>56.6</v>
      </c>
      <c r="AZ1769" s="2">
        <v>19.299600000000002</v>
      </c>
      <c r="BA1769" s="2">
        <v>15.11</v>
      </c>
      <c r="BB1769" s="2">
        <v>22.3</v>
      </c>
      <c r="BC1769" s="2">
        <v>67.8</v>
      </c>
      <c r="BD1769" s="2">
        <v>35.325899999999997</v>
      </c>
      <c r="BE1769" s="4" t="str">
        <f t="shared" si="272"/>
        <v>NO APLICA</v>
      </c>
      <c r="BF1769" s="4">
        <f t="shared" si="273"/>
        <v>13.677000000000001</v>
      </c>
      <c r="BG1769">
        <f t="shared" si="274"/>
        <v>14.04</v>
      </c>
      <c r="BH1769">
        <f t="shared" si="275"/>
        <v>12.54</v>
      </c>
      <c r="BI1769">
        <f t="shared" si="276"/>
        <v>15.11</v>
      </c>
      <c r="BJ1769">
        <f t="shared" si="277"/>
        <v>15.64</v>
      </c>
      <c r="BK1769">
        <f t="shared" si="278"/>
        <v>10.59</v>
      </c>
      <c r="BL1769">
        <f t="shared" si="279"/>
        <v>43658.010000000271</v>
      </c>
    </row>
    <row r="1770" spans="1:64" x14ac:dyDescent="0.2">
      <c r="A1770" s="1">
        <v>1768</v>
      </c>
      <c r="B1770" s="7" t="s">
        <v>88</v>
      </c>
      <c r="C1770" s="3">
        <v>39982</v>
      </c>
      <c r="D1770" s="4" t="s">
        <v>626</v>
      </c>
      <c r="E1770" s="4" t="s">
        <v>163</v>
      </c>
      <c r="F1770" s="5" t="str">
        <f t="shared" si="270"/>
        <v>J</v>
      </c>
      <c r="G1770" s="6">
        <v>0.91736111111111107</v>
      </c>
      <c r="H1770" s="6">
        <v>0.91874999999999996</v>
      </c>
      <c r="I1770" s="85">
        <f t="shared" si="271"/>
        <v>1.9999999999999929</v>
      </c>
      <c r="J1770" s="86">
        <f>I1770*Segmentos!$D$7*(AH1770%)*IF(ISNUMBER(AI1770),AI1770%,0)</f>
        <v>83871.199999999706</v>
      </c>
      <c r="K1770" s="86">
        <f>I1770*Segmentos!$D$7*(AL1770%)*IF(ISNUMBER(AM1770),AM1770%,0)</f>
        <v>105559.99999999964</v>
      </c>
      <c r="L1770" s="4"/>
      <c r="M1770" s="2">
        <v>11.92</v>
      </c>
      <c r="N1770" s="2">
        <v>13.3</v>
      </c>
      <c r="O1770" s="2">
        <v>89.8</v>
      </c>
      <c r="P1770" s="2">
        <v>82.068799999999996</v>
      </c>
      <c r="Q1770" s="2">
        <v>5.88</v>
      </c>
      <c r="R1770" s="2">
        <v>6.8</v>
      </c>
      <c r="S1770" s="2">
        <v>86.1</v>
      </c>
      <c r="T1770" s="2">
        <v>6.7576000000000001</v>
      </c>
      <c r="U1770" s="2">
        <v>8.69</v>
      </c>
      <c r="V1770" s="2">
        <v>10</v>
      </c>
      <c r="W1770" s="2">
        <v>86.5</v>
      </c>
      <c r="X1770" s="2">
        <v>12.5426</v>
      </c>
      <c r="Y1770" s="2">
        <v>13.89</v>
      </c>
      <c r="Z1770" s="2">
        <v>15.2</v>
      </c>
      <c r="AA1770" s="2">
        <v>91.4</v>
      </c>
      <c r="AB1770" s="2">
        <v>28.2393</v>
      </c>
      <c r="AC1770" s="2">
        <v>15.28</v>
      </c>
      <c r="AD1770" s="2">
        <v>16.899999999999999</v>
      </c>
      <c r="AE1770" s="2">
        <v>90.5</v>
      </c>
      <c r="AF1770" s="2">
        <v>34.529200000000003</v>
      </c>
      <c r="AG1770" s="20">
        <v>10.52</v>
      </c>
      <c r="AH1770" s="20">
        <v>11.9</v>
      </c>
      <c r="AI1770" s="20">
        <v>88.1</v>
      </c>
      <c r="AJ1770" s="20">
        <v>34.372599999999998</v>
      </c>
      <c r="AK1770" s="18">
        <v>13.18</v>
      </c>
      <c r="AL1770" s="18">
        <v>14.5</v>
      </c>
      <c r="AM1770" s="18">
        <v>91</v>
      </c>
      <c r="AN1770" s="18">
        <v>47.696199999999997</v>
      </c>
      <c r="AO1770" s="2">
        <v>9.82</v>
      </c>
      <c r="AP1770" s="2">
        <v>10.9</v>
      </c>
      <c r="AQ1770" s="2">
        <v>90.1</v>
      </c>
      <c r="AR1770" s="2">
        <v>7.3872</v>
      </c>
      <c r="AS1770" s="2">
        <v>12.29</v>
      </c>
      <c r="AT1770" s="2">
        <v>13.8</v>
      </c>
      <c r="AU1770" s="2">
        <v>89</v>
      </c>
      <c r="AV1770" s="2">
        <v>18.634</v>
      </c>
      <c r="AW1770" s="2">
        <v>11.4</v>
      </c>
      <c r="AX1770" s="2">
        <v>13.1</v>
      </c>
      <c r="AY1770" s="2">
        <v>86.7</v>
      </c>
      <c r="AZ1770" s="2">
        <v>22.5594</v>
      </c>
      <c r="BA1770" s="2">
        <v>12.7</v>
      </c>
      <c r="BB1770" s="2">
        <v>13.8</v>
      </c>
      <c r="BC1770" s="2">
        <v>92.4</v>
      </c>
      <c r="BD1770" s="2">
        <v>33.488100000000003</v>
      </c>
      <c r="BE1770" s="4" t="str">
        <f t="shared" si="272"/>
        <v>NO APLICA</v>
      </c>
      <c r="BF1770" s="4">
        <f t="shared" si="273"/>
        <v>12.131199999999998</v>
      </c>
      <c r="BG1770">
        <f t="shared" si="274"/>
        <v>9.82</v>
      </c>
      <c r="BH1770">
        <f t="shared" si="275"/>
        <v>12.29</v>
      </c>
      <c r="BI1770">
        <f t="shared" si="276"/>
        <v>12.7</v>
      </c>
      <c r="BJ1770">
        <f t="shared" si="277"/>
        <v>13.18</v>
      </c>
      <c r="BK1770">
        <f t="shared" si="278"/>
        <v>10.52</v>
      </c>
      <c r="BL1770">
        <f t="shared" si="279"/>
        <v>2388.6799999999917</v>
      </c>
    </row>
    <row r="1771" spans="1:64" x14ac:dyDescent="0.2">
      <c r="A1771" s="1">
        <v>1769</v>
      </c>
      <c r="B1771" s="7" t="s">
        <v>20</v>
      </c>
      <c r="C1771" s="3">
        <v>39982</v>
      </c>
      <c r="D1771" s="4" t="s">
        <v>17</v>
      </c>
      <c r="E1771" s="4" t="s">
        <v>169</v>
      </c>
      <c r="F1771" s="5" t="str">
        <f t="shared" si="270"/>
        <v>J</v>
      </c>
      <c r="G1771" s="6">
        <v>0.9159722222222223</v>
      </c>
      <c r="H1771" s="6">
        <v>0.9590277777777777</v>
      </c>
      <c r="I1771" s="85">
        <f t="shared" si="271"/>
        <v>61.99999999999978</v>
      </c>
      <c r="J1771" s="86">
        <f>I1771*Segmentos!$D$7*(AH1771%)*IF(ISNUMBER(AI1771),AI1771%,0)</f>
        <v>95529.599999999657</v>
      </c>
      <c r="K1771" s="86">
        <f>I1771*Segmentos!$D$7*(AL1771%)*IF(ISNUMBER(AM1771),AM1771%,0)</f>
        <v>15177.599999999948</v>
      </c>
      <c r="L1771" s="4"/>
      <c r="M1771" s="2">
        <v>0.21</v>
      </c>
      <c r="N1771" s="2">
        <v>1.3</v>
      </c>
      <c r="O1771" s="2">
        <v>16.100000000000001</v>
      </c>
      <c r="P1771" s="2">
        <v>99.631399999999999</v>
      </c>
      <c r="Q1771" s="2">
        <v>0.05</v>
      </c>
      <c r="R1771" s="2">
        <v>0.3</v>
      </c>
      <c r="S1771" s="2">
        <v>16.100000000000001</v>
      </c>
      <c r="T1771" s="2">
        <v>3.6522000000000001</v>
      </c>
      <c r="U1771" s="2">
        <v>0</v>
      </c>
      <c r="V1771" s="2">
        <v>0</v>
      </c>
      <c r="W1771" s="8" t="s">
        <v>577</v>
      </c>
      <c r="X1771" s="2">
        <v>0</v>
      </c>
      <c r="Y1771" s="2">
        <v>0.26</v>
      </c>
      <c r="Z1771" s="2">
        <v>2.2000000000000002</v>
      </c>
      <c r="AA1771" s="2">
        <v>11.5</v>
      </c>
      <c r="AB1771" s="2">
        <v>35.521799999999999</v>
      </c>
      <c r="AC1771" s="2">
        <v>0.39</v>
      </c>
      <c r="AD1771" s="2">
        <v>1.9</v>
      </c>
      <c r="AE1771" s="2">
        <v>21</v>
      </c>
      <c r="AF1771" s="2">
        <v>60.4574</v>
      </c>
      <c r="AG1771" s="20">
        <v>0.38</v>
      </c>
      <c r="AH1771" s="20">
        <v>1.8</v>
      </c>
      <c r="AI1771" s="20">
        <v>21.4</v>
      </c>
      <c r="AJ1771" s="20">
        <v>84.479399999999998</v>
      </c>
      <c r="AK1771" s="18">
        <v>0.06</v>
      </c>
      <c r="AL1771" s="18">
        <v>0.9</v>
      </c>
      <c r="AM1771" s="18">
        <v>6.8</v>
      </c>
      <c r="AN1771" s="18">
        <v>15.151999999999999</v>
      </c>
      <c r="AO1771" s="2">
        <v>7.0000000000000007E-2</v>
      </c>
      <c r="AP1771" s="2">
        <v>0.6</v>
      </c>
      <c r="AQ1771" s="2">
        <v>11.9</v>
      </c>
      <c r="AR1771" s="2">
        <v>3.5324</v>
      </c>
      <c r="AS1771" s="2">
        <v>0.12</v>
      </c>
      <c r="AT1771" s="2">
        <v>1.7</v>
      </c>
      <c r="AU1771" s="2">
        <v>7.1</v>
      </c>
      <c r="AV1771" s="2">
        <v>12.6928</v>
      </c>
      <c r="AW1771" s="2">
        <v>0.46</v>
      </c>
      <c r="AX1771" s="2">
        <v>1.2</v>
      </c>
      <c r="AY1771" s="2">
        <v>37.4</v>
      </c>
      <c r="AZ1771" s="2">
        <v>62.544199999999996</v>
      </c>
      <c r="BA1771" s="2">
        <v>0.12</v>
      </c>
      <c r="BB1771" s="2">
        <v>1.3</v>
      </c>
      <c r="BC1771" s="2">
        <v>8.6</v>
      </c>
      <c r="BD1771" s="2">
        <v>20.861999999999998</v>
      </c>
      <c r="BE1771" s="4" t="str">
        <f t="shared" si="272"/>
        <v>ABURRIDO</v>
      </c>
      <c r="BF1771" s="4">
        <f t="shared" si="273"/>
        <v>0.2306</v>
      </c>
      <c r="BG1771">
        <f t="shared" si="274"/>
        <v>7.0000000000000007E-2</v>
      </c>
      <c r="BH1771">
        <f t="shared" si="275"/>
        <v>0.12</v>
      </c>
      <c r="BI1771">
        <f t="shared" si="276"/>
        <v>0.46</v>
      </c>
      <c r="BJ1771">
        <f t="shared" si="277"/>
        <v>0.06</v>
      </c>
      <c r="BK1771">
        <f t="shared" si="278"/>
        <v>0.38</v>
      </c>
      <c r="BL1771">
        <f t="shared" si="279"/>
        <v>1297.6599999999955</v>
      </c>
    </row>
    <row r="1772" spans="1:64" x14ac:dyDescent="0.2">
      <c r="A1772" s="1">
        <v>1770</v>
      </c>
      <c r="B1772" s="7" t="s">
        <v>11</v>
      </c>
      <c r="C1772" s="3">
        <v>39982</v>
      </c>
      <c r="D1772" s="4" t="s">
        <v>8</v>
      </c>
      <c r="E1772" s="4" t="s">
        <v>166</v>
      </c>
      <c r="F1772" s="5" t="str">
        <f t="shared" si="270"/>
        <v>J</v>
      </c>
      <c r="G1772" s="6">
        <v>0.90902777777777777</v>
      </c>
      <c r="H1772" s="6">
        <v>0.90972222222222221</v>
      </c>
      <c r="I1772" s="85">
        <f t="shared" si="271"/>
        <v>0.99999999999999645</v>
      </c>
      <c r="J1772" s="86">
        <f>I1772*Segmentos!$D$7*(AH1772%)*IF(ISNUMBER(AI1772),AI1772%,0)</f>
        <v>15999.999999999944</v>
      </c>
      <c r="K1772" s="86">
        <f>I1772*Segmentos!$D$7*(AL1772%)*IF(ISNUMBER(AM1772),AM1772%,0)</f>
        <v>12799.999999999956</v>
      </c>
      <c r="L1772" s="4"/>
      <c r="M1772" s="2">
        <v>3.55</v>
      </c>
      <c r="N1772" s="2">
        <v>3.6</v>
      </c>
      <c r="O1772" s="2">
        <v>100</v>
      </c>
      <c r="P1772" s="2">
        <v>85.220399999999998</v>
      </c>
      <c r="Q1772" s="2">
        <v>1.54</v>
      </c>
      <c r="R1772" s="2">
        <v>1.5</v>
      </c>
      <c r="S1772" s="2">
        <v>100</v>
      </c>
      <c r="T1772" s="2">
        <v>6.1443000000000003</v>
      </c>
      <c r="U1772" s="2">
        <v>2.2799999999999998</v>
      </c>
      <c r="V1772" s="2">
        <v>2.2999999999999998</v>
      </c>
      <c r="W1772" s="2">
        <v>100</v>
      </c>
      <c r="X1772" s="2">
        <v>11.4537</v>
      </c>
      <c r="Y1772" s="2">
        <v>3.33</v>
      </c>
      <c r="Z1772" s="2">
        <v>3.3</v>
      </c>
      <c r="AA1772" s="2">
        <v>100</v>
      </c>
      <c r="AB1772" s="2">
        <v>23.559799999999999</v>
      </c>
      <c r="AC1772" s="2">
        <v>5.6</v>
      </c>
      <c r="AD1772" s="2">
        <v>5.6</v>
      </c>
      <c r="AE1772" s="2">
        <v>100</v>
      </c>
      <c r="AF1772" s="2">
        <v>44.062600000000003</v>
      </c>
      <c r="AG1772" s="20">
        <v>3.98</v>
      </c>
      <c r="AH1772" s="20">
        <v>4</v>
      </c>
      <c r="AI1772" s="20">
        <v>100</v>
      </c>
      <c r="AJ1772" s="20">
        <v>45.319299999999998</v>
      </c>
      <c r="AK1772" s="18">
        <v>3.16</v>
      </c>
      <c r="AL1772" s="18">
        <v>3.2</v>
      </c>
      <c r="AM1772" s="18">
        <v>100</v>
      </c>
      <c r="AN1772" s="18">
        <v>39.9011</v>
      </c>
      <c r="AO1772" s="2">
        <v>1.44</v>
      </c>
      <c r="AP1772" s="2">
        <v>1.4</v>
      </c>
      <c r="AQ1772" s="2">
        <v>100</v>
      </c>
      <c r="AR1772" s="2">
        <v>3.7726999999999999</v>
      </c>
      <c r="AS1772" s="2">
        <v>1.85</v>
      </c>
      <c r="AT1772" s="2">
        <v>1.9</v>
      </c>
      <c r="AU1772" s="2">
        <v>100</v>
      </c>
      <c r="AV1772" s="2">
        <v>9.7789999999999999</v>
      </c>
      <c r="AW1772" s="2">
        <v>2.52</v>
      </c>
      <c r="AX1772" s="2">
        <v>2.5</v>
      </c>
      <c r="AY1772" s="2">
        <v>100</v>
      </c>
      <c r="AZ1772" s="2">
        <v>17.403600000000001</v>
      </c>
      <c r="BA1772" s="2">
        <v>5.91</v>
      </c>
      <c r="BB1772" s="2">
        <v>5.9</v>
      </c>
      <c r="BC1772" s="2">
        <v>100</v>
      </c>
      <c r="BD1772" s="2">
        <v>54.265099999999997</v>
      </c>
      <c r="BE1772" s="4" t="str">
        <f t="shared" si="272"/>
        <v>NO APLICA</v>
      </c>
      <c r="BF1772" s="4">
        <f t="shared" si="273"/>
        <v>3.3546</v>
      </c>
      <c r="BG1772">
        <f t="shared" si="274"/>
        <v>1.44</v>
      </c>
      <c r="BH1772">
        <f t="shared" si="275"/>
        <v>1.85</v>
      </c>
      <c r="BI1772">
        <f t="shared" si="276"/>
        <v>5.91</v>
      </c>
      <c r="BJ1772">
        <f t="shared" si="277"/>
        <v>3.16</v>
      </c>
      <c r="BK1772">
        <f t="shared" si="278"/>
        <v>3.98</v>
      </c>
      <c r="BL1772">
        <f t="shared" si="279"/>
        <v>359.99999999999875</v>
      </c>
    </row>
    <row r="1773" spans="1:64" x14ac:dyDescent="0.2">
      <c r="A1773" s="1">
        <v>1771</v>
      </c>
      <c r="B1773" s="7" t="s">
        <v>6</v>
      </c>
      <c r="C1773" s="3">
        <v>39982</v>
      </c>
      <c r="D1773" s="4" t="s">
        <v>3</v>
      </c>
      <c r="E1773" s="4" t="s">
        <v>166</v>
      </c>
      <c r="F1773" s="5" t="str">
        <f t="shared" si="270"/>
        <v>J</v>
      </c>
      <c r="G1773" s="6">
        <v>0.90902777777777777</v>
      </c>
      <c r="H1773" s="6">
        <v>0.91041666666666676</v>
      </c>
      <c r="I1773" s="85">
        <f t="shared" si="271"/>
        <v>2.0000000000001528</v>
      </c>
      <c r="J1773" s="86">
        <f>I1773*Segmentos!$D$7*(AH1773%)*IF(ISNUMBER(AI1773),AI1773%,0)</f>
        <v>81833.600000006249</v>
      </c>
      <c r="K1773" s="86">
        <f>I1773*Segmentos!$D$7*(AL1773%)*IF(ISNUMBER(AM1773),AM1773%,0)</f>
        <v>74961.600000005725</v>
      </c>
      <c r="L1773" s="4"/>
      <c r="M1773" s="2">
        <v>9.7899999999999991</v>
      </c>
      <c r="N1773" s="2">
        <v>10.199999999999999</v>
      </c>
      <c r="O1773" s="2">
        <v>96.1</v>
      </c>
      <c r="P1773" s="2">
        <v>83.862300000000005</v>
      </c>
      <c r="Q1773" s="2">
        <v>5.45</v>
      </c>
      <c r="R1773" s="2">
        <v>5.7</v>
      </c>
      <c r="S1773" s="2">
        <v>96.2</v>
      </c>
      <c r="T1773" s="2">
        <v>7.7843</v>
      </c>
      <c r="U1773" s="2">
        <v>11.57</v>
      </c>
      <c r="V1773" s="2">
        <v>11.7</v>
      </c>
      <c r="W1773" s="2">
        <v>98.7</v>
      </c>
      <c r="X1773" s="2">
        <v>20.771000000000001</v>
      </c>
      <c r="Y1773" s="2">
        <v>10.26</v>
      </c>
      <c r="Z1773" s="2">
        <v>10.5</v>
      </c>
      <c r="AA1773" s="2">
        <v>97.9</v>
      </c>
      <c r="AB1773" s="2">
        <v>25.957799999999999</v>
      </c>
      <c r="AC1773" s="2">
        <v>10.44</v>
      </c>
      <c r="AD1773" s="2">
        <v>11.3</v>
      </c>
      <c r="AE1773" s="2">
        <v>92.8</v>
      </c>
      <c r="AF1773" s="2">
        <v>29.3492</v>
      </c>
      <c r="AG1773" s="20">
        <v>10.26</v>
      </c>
      <c r="AH1773" s="20">
        <v>10.7</v>
      </c>
      <c r="AI1773" s="20">
        <v>95.6</v>
      </c>
      <c r="AJ1773" s="20">
        <v>41.705100000000002</v>
      </c>
      <c r="AK1773" s="18">
        <v>9.36</v>
      </c>
      <c r="AL1773" s="18">
        <v>9.6999999999999993</v>
      </c>
      <c r="AM1773" s="18">
        <v>96.6</v>
      </c>
      <c r="AN1773" s="18">
        <v>42.157200000000003</v>
      </c>
      <c r="AO1773" s="2">
        <v>7.18</v>
      </c>
      <c r="AP1773" s="2">
        <v>7.2</v>
      </c>
      <c r="AQ1773" s="2">
        <v>100</v>
      </c>
      <c r="AR1773" s="2">
        <v>6.7179000000000002</v>
      </c>
      <c r="AS1773" s="2">
        <v>8.3800000000000008</v>
      </c>
      <c r="AT1773" s="2">
        <v>8.6999999999999993</v>
      </c>
      <c r="AU1773" s="2">
        <v>96.2</v>
      </c>
      <c r="AV1773" s="2">
        <v>15.8073</v>
      </c>
      <c r="AW1773" s="2">
        <v>9.56</v>
      </c>
      <c r="AX1773" s="2">
        <v>10.4</v>
      </c>
      <c r="AY1773" s="2">
        <v>92.2</v>
      </c>
      <c r="AZ1773" s="2">
        <v>23.548300000000001</v>
      </c>
      <c r="BA1773" s="2">
        <v>11.52</v>
      </c>
      <c r="BB1773" s="2">
        <v>11.8</v>
      </c>
      <c r="BC1773" s="2">
        <v>97.9</v>
      </c>
      <c r="BD1773" s="2">
        <v>37.788899999999998</v>
      </c>
      <c r="BE1773" s="4" t="str">
        <f t="shared" si="272"/>
        <v>NO APLICA</v>
      </c>
      <c r="BF1773" s="4">
        <f t="shared" si="273"/>
        <v>9.4700000000000006</v>
      </c>
      <c r="BG1773">
        <f t="shared" si="274"/>
        <v>7.18</v>
      </c>
      <c r="BH1773">
        <f t="shared" si="275"/>
        <v>8.3800000000000008</v>
      </c>
      <c r="BI1773">
        <f t="shared" si="276"/>
        <v>11.52</v>
      </c>
      <c r="BJ1773">
        <f t="shared" si="277"/>
        <v>9.36</v>
      </c>
      <c r="BK1773">
        <f t="shared" si="278"/>
        <v>10.26</v>
      </c>
      <c r="BL1773">
        <f t="shared" si="279"/>
        <v>1960.4400000001497</v>
      </c>
    </row>
    <row r="1774" spans="1:64" x14ac:dyDescent="0.2">
      <c r="A1774" s="1">
        <v>1772</v>
      </c>
      <c r="B1774" s="7" t="s">
        <v>31</v>
      </c>
      <c r="C1774" s="3">
        <v>39982</v>
      </c>
      <c r="D1774" s="4" t="s">
        <v>628</v>
      </c>
      <c r="E1774" s="4" t="s">
        <v>166</v>
      </c>
      <c r="F1774" s="5" t="str">
        <f t="shared" si="270"/>
        <v>J</v>
      </c>
      <c r="G1774" s="6">
        <v>0.91249999999999998</v>
      </c>
      <c r="H1774" s="6">
        <v>0.9159722222222223</v>
      </c>
      <c r="I1774" s="85">
        <f t="shared" si="271"/>
        <v>5.0000000000001421</v>
      </c>
      <c r="J1774" s="86">
        <f>I1774*Segmentos!$D$7*(AH1774%)*IF(ISNUMBER(AI1774),AI1774%,0)</f>
        <v>13530.000000000384</v>
      </c>
      <c r="K1774" s="86">
        <f>I1774*Segmentos!$D$7*(AL1774%)*IF(ISNUMBER(AM1774),AM1774%,0)</f>
        <v>17860.000000000506</v>
      </c>
      <c r="L1774" s="4"/>
      <c r="M1774" s="2">
        <v>0.8</v>
      </c>
      <c r="N1774" s="2">
        <v>1.5</v>
      </c>
      <c r="O1774" s="2">
        <v>51.9</v>
      </c>
      <c r="P1774" s="2">
        <v>91.124099999999999</v>
      </c>
      <c r="Q1774" s="2">
        <v>0</v>
      </c>
      <c r="R1774" s="2">
        <v>0</v>
      </c>
      <c r="S1774" s="8" t="s">
        <v>577</v>
      </c>
      <c r="T1774" s="2">
        <v>0</v>
      </c>
      <c r="U1774" s="2">
        <v>0.25</v>
      </c>
      <c r="V1774" s="2">
        <v>0.6</v>
      </c>
      <c r="W1774" s="2">
        <v>40</v>
      </c>
      <c r="X1774" s="2">
        <v>6.0236999999999998</v>
      </c>
      <c r="Y1774" s="2">
        <v>0.83</v>
      </c>
      <c r="Z1774" s="2">
        <v>1.6</v>
      </c>
      <c r="AA1774" s="2">
        <v>52.1</v>
      </c>
      <c r="AB1774" s="2">
        <v>27.714700000000001</v>
      </c>
      <c r="AC1774" s="2">
        <v>1.54</v>
      </c>
      <c r="AD1774" s="2">
        <v>2.9</v>
      </c>
      <c r="AE1774" s="2">
        <v>53.5</v>
      </c>
      <c r="AF1774" s="2">
        <v>57.3857</v>
      </c>
      <c r="AG1774" s="20">
        <v>0.68</v>
      </c>
      <c r="AH1774" s="20">
        <v>1.1000000000000001</v>
      </c>
      <c r="AI1774" s="20">
        <v>61.5</v>
      </c>
      <c r="AJ1774" s="20">
        <v>36.468400000000003</v>
      </c>
      <c r="AK1774" s="18">
        <v>0.92</v>
      </c>
      <c r="AL1774" s="18">
        <v>1.9</v>
      </c>
      <c r="AM1774" s="18">
        <v>47</v>
      </c>
      <c r="AN1774" s="18">
        <v>54.655700000000003</v>
      </c>
      <c r="AO1774" s="2">
        <v>0.45</v>
      </c>
      <c r="AP1774" s="2">
        <v>0.8</v>
      </c>
      <c r="AQ1774" s="2">
        <v>55.2</v>
      </c>
      <c r="AR1774" s="2">
        <v>5.6257999999999999</v>
      </c>
      <c r="AS1774" s="2">
        <v>0.74</v>
      </c>
      <c r="AT1774" s="2">
        <v>2.2000000000000002</v>
      </c>
      <c r="AU1774" s="2">
        <v>33.700000000000003</v>
      </c>
      <c r="AV1774" s="2">
        <v>18.5702</v>
      </c>
      <c r="AW1774" s="2">
        <v>0.75</v>
      </c>
      <c r="AX1774" s="2">
        <v>1</v>
      </c>
      <c r="AY1774" s="2">
        <v>77.599999999999994</v>
      </c>
      <c r="AZ1774" s="2">
        <v>24.422999999999998</v>
      </c>
      <c r="BA1774" s="2">
        <v>0.98</v>
      </c>
      <c r="BB1774" s="2">
        <v>1.8</v>
      </c>
      <c r="BC1774" s="2">
        <v>54</v>
      </c>
      <c r="BD1774" s="2">
        <v>42.505099999999999</v>
      </c>
      <c r="BE1774" s="4" t="str">
        <f t="shared" si="272"/>
        <v>NO APLICA</v>
      </c>
      <c r="BF1774" s="4">
        <f t="shared" si="273"/>
        <v>0.79979999999999996</v>
      </c>
      <c r="BG1774">
        <f t="shared" si="274"/>
        <v>0.45</v>
      </c>
      <c r="BH1774">
        <f t="shared" si="275"/>
        <v>0.74</v>
      </c>
      <c r="BI1774">
        <f t="shared" si="276"/>
        <v>0.98</v>
      </c>
      <c r="BJ1774">
        <f t="shared" si="277"/>
        <v>0.92</v>
      </c>
      <c r="BK1774">
        <f t="shared" si="278"/>
        <v>0.68</v>
      </c>
      <c r="BL1774">
        <f t="shared" si="279"/>
        <v>389.25000000001103</v>
      </c>
    </row>
    <row r="1775" spans="1:64" x14ac:dyDescent="0.2">
      <c r="A1775" s="1">
        <v>1773</v>
      </c>
      <c r="B1775" s="7" t="s">
        <v>37</v>
      </c>
      <c r="C1775" s="3">
        <v>39982</v>
      </c>
      <c r="D1775" s="4" t="s">
        <v>3</v>
      </c>
      <c r="E1775" s="4" t="s">
        <v>173</v>
      </c>
      <c r="F1775" s="5" t="str">
        <f t="shared" si="270"/>
        <v>J</v>
      </c>
      <c r="G1775" s="6">
        <v>0.91736111111111107</v>
      </c>
      <c r="H1775" s="6">
        <v>0.91805555555555562</v>
      </c>
      <c r="I1775" s="85">
        <f t="shared" si="271"/>
        <v>1.0000000000001563</v>
      </c>
      <c r="J1775" s="86">
        <f>I1775*Segmentos!$D$7*(AH1775%)*IF(ISNUMBER(AI1775),AI1775%,0)</f>
        <v>19200.000000003001</v>
      </c>
      <c r="K1775" s="86">
        <f>I1775*Segmentos!$D$7*(AL1775%)*IF(ISNUMBER(AM1775),AM1775%,0)</f>
        <v>24000.000000003751</v>
      </c>
      <c r="L1775" s="4"/>
      <c r="M1775" s="2">
        <v>5.4</v>
      </c>
      <c r="N1775" s="2">
        <v>5.4</v>
      </c>
      <c r="O1775" s="2">
        <v>100</v>
      </c>
      <c r="P1775" s="2">
        <v>89.693399999999997</v>
      </c>
      <c r="Q1775" s="2">
        <v>4.7300000000000004</v>
      </c>
      <c r="R1775" s="2">
        <v>4.7</v>
      </c>
      <c r="S1775" s="2">
        <v>100</v>
      </c>
      <c r="T1775" s="2">
        <v>13.1005</v>
      </c>
      <c r="U1775" s="2">
        <v>5.25</v>
      </c>
      <c r="V1775" s="2">
        <v>5.2</v>
      </c>
      <c r="W1775" s="2">
        <v>100</v>
      </c>
      <c r="X1775" s="2">
        <v>18.285900000000002</v>
      </c>
      <c r="Y1775" s="2">
        <v>3.67</v>
      </c>
      <c r="Z1775" s="2">
        <v>3.7</v>
      </c>
      <c r="AA1775" s="2">
        <v>100</v>
      </c>
      <c r="AB1775" s="2">
        <v>18.000299999999999</v>
      </c>
      <c r="AC1775" s="2">
        <v>7.39</v>
      </c>
      <c r="AD1775" s="2">
        <v>7.4</v>
      </c>
      <c r="AE1775" s="2">
        <v>100</v>
      </c>
      <c r="AF1775" s="2">
        <v>40.306600000000003</v>
      </c>
      <c r="AG1775" s="20">
        <v>4.78</v>
      </c>
      <c r="AH1775" s="20">
        <v>4.8</v>
      </c>
      <c r="AI1775" s="20">
        <v>100</v>
      </c>
      <c r="AJ1775" s="20">
        <v>37.672400000000003</v>
      </c>
      <c r="AK1775" s="18">
        <v>5.96</v>
      </c>
      <c r="AL1775" s="18">
        <v>6</v>
      </c>
      <c r="AM1775" s="18">
        <v>100</v>
      </c>
      <c r="AN1775" s="18">
        <v>52.021000000000001</v>
      </c>
      <c r="AO1775" s="2">
        <v>3.08</v>
      </c>
      <c r="AP1775" s="2">
        <v>3.1</v>
      </c>
      <c r="AQ1775" s="2">
        <v>100</v>
      </c>
      <c r="AR1775" s="2">
        <v>5.5838999999999999</v>
      </c>
      <c r="AS1775" s="2">
        <v>4.9000000000000004</v>
      </c>
      <c r="AT1775" s="2">
        <v>4.9000000000000004</v>
      </c>
      <c r="AU1775" s="2">
        <v>100</v>
      </c>
      <c r="AV1775" s="2">
        <v>17.942</v>
      </c>
      <c r="AW1775" s="2">
        <v>6.01</v>
      </c>
      <c r="AX1775" s="2">
        <v>6</v>
      </c>
      <c r="AY1775" s="2">
        <v>100</v>
      </c>
      <c r="AZ1775" s="2">
        <v>28.701599999999999</v>
      </c>
      <c r="BA1775" s="2">
        <v>5.89</v>
      </c>
      <c r="BB1775" s="2">
        <v>5.9</v>
      </c>
      <c r="BC1775" s="2">
        <v>100</v>
      </c>
      <c r="BD1775" s="2">
        <v>37.465800000000002</v>
      </c>
      <c r="BE1775" s="4" t="str">
        <f t="shared" si="272"/>
        <v>NO APLICA</v>
      </c>
      <c r="BF1775" s="4">
        <f t="shared" si="273"/>
        <v>5.1685999999999996</v>
      </c>
      <c r="BG1775">
        <f t="shared" si="274"/>
        <v>3.08</v>
      </c>
      <c r="BH1775">
        <f t="shared" si="275"/>
        <v>4.9000000000000004</v>
      </c>
      <c r="BI1775">
        <f t="shared" si="276"/>
        <v>6.01</v>
      </c>
      <c r="BJ1775">
        <f t="shared" si="277"/>
        <v>5.96</v>
      </c>
      <c r="BK1775">
        <f t="shared" si="278"/>
        <v>4.78</v>
      </c>
      <c r="BL1775">
        <f t="shared" si="279"/>
        <v>540.00000000008436</v>
      </c>
    </row>
    <row r="1776" spans="1:64" x14ac:dyDescent="0.2">
      <c r="A1776" s="1">
        <v>1774</v>
      </c>
      <c r="B1776" s="7" t="s">
        <v>37</v>
      </c>
      <c r="C1776" s="3">
        <v>39982</v>
      </c>
      <c r="D1776" s="4" t="s">
        <v>629</v>
      </c>
      <c r="E1776" s="4" t="s">
        <v>173</v>
      </c>
      <c r="F1776" s="5" t="str">
        <f t="shared" si="270"/>
        <v>J</v>
      </c>
      <c r="G1776" s="6">
        <v>0.87361111111111101</v>
      </c>
      <c r="H1776" s="6">
        <v>0.87430555555555556</v>
      </c>
      <c r="I1776" s="85">
        <f t="shared" si="271"/>
        <v>1.0000000000001563</v>
      </c>
      <c r="J1776" s="86">
        <f>I1776*Segmentos!$D$7*(AH1776%)*IF(ISNUMBER(AI1776),AI1776%,0)</f>
        <v>0</v>
      </c>
      <c r="K1776" s="86">
        <f>I1776*Segmentos!$D$7*(AL1776%)*IF(ISNUMBER(AM1776),AM1776%,0)</f>
        <v>2000.0000000003126</v>
      </c>
      <c r="L1776" s="4"/>
      <c r="M1776" s="2">
        <v>0.26</v>
      </c>
      <c r="N1776" s="2">
        <v>0.3</v>
      </c>
      <c r="O1776" s="2">
        <v>100</v>
      </c>
      <c r="P1776" s="2">
        <v>94.953400000000002</v>
      </c>
      <c r="Q1776" s="2">
        <v>0</v>
      </c>
      <c r="R1776" s="2">
        <v>0</v>
      </c>
      <c r="S1776" s="8" t="s">
        <v>577</v>
      </c>
      <c r="T1776" s="2">
        <v>0</v>
      </c>
      <c r="U1776" s="2">
        <v>0.74</v>
      </c>
      <c r="V1776" s="2">
        <v>0.7</v>
      </c>
      <c r="W1776" s="2">
        <v>100</v>
      </c>
      <c r="X1776" s="2">
        <v>56.933999999999997</v>
      </c>
      <c r="Y1776" s="2">
        <v>0</v>
      </c>
      <c r="Z1776" s="2">
        <v>0</v>
      </c>
      <c r="AA1776" s="8" t="s">
        <v>577</v>
      </c>
      <c r="AB1776" s="2">
        <v>0</v>
      </c>
      <c r="AC1776" s="2">
        <v>0.32</v>
      </c>
      <c r="AD1776" s="2">
        <v>0.3</v>
      </c>
      <c r="AE1776" s="2">
        <v>100</v>
      </c>
      <c r="AF1776" s="2">
        <v>38.019399999999997</v>
      </c>
      <c r="AG1776" s="20">
        <v>0</v>
      </c>
      <c r="AH1776" s="20">
        <v>0</v>
      </c>
      <c r="AI1776" s="21" t="s">
        <v>577</v>
      </c>
      <c r="AJ1776" s="20">
        <v>0</v>
      </c>
      <c r="AK1776" s="18">
        <v>0.49</v>
      </c>
      <c r="AL1776" s="18">
        <v>0.5</v>
      </c>
      <c r="AM1776" s="18">
        <v>100</v>
      </c>
      <c r="AN1776" s="18">
        <v>94.953400000000002</v>
      </c>
      <c r="AO1776" s="2">
        <v>0</v>
      </c>
      <c r="AP1776" s="2">
        <v>0</v>
      </c>
      <c r="AQ1776" s="8" t="s">
        <v>577</v>
      </c>
      <c r="AR1776" s="2">
        <v>0</v>
      </c>
      <c r="AS1776" s="2">
        <v>0.23</v>
      </c>
      <c r="AT1776" s="2">
        <v>0.2</v>
      </c>
      <c r="AU1776" s="2">
        <v>100</v>
      </c>
      <c r="AV1776" s="2">
        <v>18.554600000000001</v>
      </c>
      <c r="AW1776" s="2">
        <v>0.54</v>
      </c>
      <c r="AX1776" s="2">
        <v>0.5</v>
      </c>
      <c r="AY1776" s="2">
        <v>100</v>
      </c>
      <c r="AZ1776" s="2">
        <v>56.933999999999997</v>
      </c>
      <c r="BA1776" s="2">
        <v>0.14000000000000001</v>
      </c>
      <c r="BB1776" s="2">
        <v>0.1</v>
      </c>
      <c r="BC1776" s="2">
        <v>100</v>
      </c>
      <c r="BD1776" s="2">
        <v>19.4648</v>
      </c>
      <c r="BE1776" s="4" t="str">
        <f t="shared" si="272"/>
        <v>NO APLICA</v>
      </c>
      <c r="BF1776" s="4">
        <f t="shared" si="273"/>
        <v>0.31280000000000002</v>
      </c>
      <c r="BG1776">
        <f t="shared" si="274"/>
        <v>0</v>
      </c>
      <c r="BH1776">
        <f t="shared" si="275"/>
        <v>0.23</v>
      </c>
      <c r="BI1776">
        <f t="shared" si="276"/>
        <v>0.54</v>
      </c>
      <c r="BJ1776">
        <f t="shared" si="277"/>
        <v>0.49</v>
      </c>
      <c r="BK1776">
        <f t="shared" si="278"/>
        <v>0</v>
      </c>
      <c r="BL1776">
        <f t="shared" si="279"/>
        <v>30.00000000000469</v>
      </c>
    </row>
    <row r="1777" spans="1:64" x14ac:dyDescent="0.2">
      <c r="A1777" s="1">
        <v>1775</v>
      </c>
      <c r="B1777" s="7" t="s">
        <v>43</v>
      </c>
      <c r="C1777" s="3">
        <v>39982</v>
      </c>
      <c r="D1777" s="4" t="s">
        <v>629</v>
      </c>
      <c r="E1777" s="4" t="s">
        <v>170</v>
      </c>
      <c r="F1777" s="5" t="str">
        <f t="shared" si="270"/>
        <v>J</v>
      </c>
      <c r="G1777" s="6">
        <v>0.91527777777777775</v>
      </c>
      <c r="H1777" s="6">
        <v>0.93194444444444446</v>
      </c>
      <c r="I1777" s="85">
        <f t="shared" si="271"/>
        <v>24.000000000000075</v>
      </c>
      <c r="J1777" s="86">
        <f>I1777*Segmentos!$D$7*(AH1777%)*IF(ISNUMBER(AI1777),AI1777%,0)</f>
        <v>8678.4000000000269</v>
      </c>
      <c r="K1777" s="86">
        <f>I1777*Segmentos!$D$7*(AL1777%)*IF(ISNUMBER(AM1777),AM1777%,0)</f>
        <v>95030.400000000285</v>
      </c>
      <c r="L1777" s="4"/>
      <c r="M1777" s="2">
        <v>0.55000000000000004</v>
      </c>
      <c r="N1777" s="2">
        <v>1.4</v>
      </c>
      <c r="O1777" s="2">
        <v>40.700000000000003</v>
      </c>
      <c r="P1777" s="2">
        <v>33.600499999999997</v>
      </c>
      <c r="Q1777" s="2">
        <v>0.6</v>
      </c>
      <c r="R1777" s="2">
        <v>0.9</v>
      </c>
      <c r="S1777" s="2">
        <v>66.7</v>
      </c>
      <c r="T1777" s="2">
        <v>6.0399000000000003</v>
      </c>
      <c r="U1777" s="2">
        <v>0.62</v>
      </c>
      <c r="V1777" s="2">
        <v>0.8</v>
      </c>
      <c r="W1777" s="2">
        <v>77.400000000000006</v>
      </c>
      <c r="X1777" s="2">
        <v>7.8891999999999998</v>
      </c>
      <c r="Y1777" s="2">
        <v>0.47</v>
      </c>
      <c r="Z1777" s="2">
        <v>2</v>
      </c>
      <c r="AA1777" s="2">
        <v>23</v>
      </c>
      <c r="AB1777" s="2">
        <v>8.4138999999999999</v>
      </c>
      <c r="AC1777" s="2">
        <v>0.56000000000000005</v>
      </c>
      <c r="AD1777" s="2">
        <v>1.3</v>
      </c>
      <c r="AE1777" s="2">
        <v>42.1</v>
      </c>
      <c r="AF1777" s="2">
        <v>11.2576</v>
      </c>
      <c r="AG1777" s="20">
        <v>0.09</v>
      </c>
      <c r="AH1777" s="20">
        <v>0.8</v>
      </c>
      <c r="AI1777" s="20">
        <v>11.3</v>
      </c>
      <c r="AJ1777" s="20">
        <v>2.5962999999999998</v>
      </c>
      <c r="AK1777" s="18">
        <v>0.97</v>
      </c>
      <c r="AL1777" s="18">
        <v>1.9</v>
      </c>
      <c r="AM1777" s="18">
        <v>52.1</v>
      </c>
      <c r="AN1777" s="18">
        <v>31.004300000000001</v>
      </c>
      <c r="AO1777" s="2">
        <v>0.08</v>
      </c>
      <c r="AP1777" s="2">
        <v>0.6</v>
      </c>
      <c r="AQ1777" s="2">
        <v>12.9</v>
      </c>
      <c r="AR1777" s="2">
        <v>0.54730000000000001</v>
      </c>
      <c r="AS1777" s="2">
        <v>0.37</v>
      </c>
      <c r="AT1777" s="2">
        <v>1.2</v>
      </c>
      <c r="AU1777" s="2">
        <v>29.6</v>
      </c>
      <c r="AV1777" s="2">
        <v>4.9226999999999999</v>
      </c>
      <c r="AW1777" s="2">
        <v>0.03</v>
      </c>
      <c r="AX1777" s="2">
        <v>0.7</v>
      </c>
      <c r="AY1777" s="2">
        <v>4.2</v>
      </c>
      <c r="AZ1777" s="2">
        <v>0.52610000000000001</v>
      </c>
      <c r="BA1777" s="2">
        <v>1.19</v>
      </c>
      <c r="BB1777" s="2">
        <v>2.1</v>
      </c>
      <c r="BC1777" s="2">
        <v>56.3</v>
      </c>
      <c r="BD1777" s="2">
        <v>27.604399999999998</v>
      </c>
      <c r="BE1777" s="4" t="str">
        <f t="shared" si="272"/>
        <v>NO APLICA</v>
      </c>
      <c r="BF1777" s="4">
        <f t="shared" si="273"/>
        <v>0.63659999999999994</v>
      </c>
      <c r="BG1777">
        <f t="shared" si="274"/>
        <v>0.08</v>
      </c>
      <c r="BH1777">
        <f t="shared" si="275"/>
        <v>0.37</v>
      </c>
      <c r="BI1777">
        <f t="shared" si="276"/>
        <v>1.19</v>
      </c>
      <c r="BJ1777">
        <f t="shared" si="277"/>
        <v>0.97</v>
      </c>
      <c r="BK1777">
        <f t="shared" si="278"/>
        <v>0.09</v>
      </c>
      <c r="BL1777">
        <f t="shared" si="279"/>
        <v>1367.5200000000043</v>
      </c>
    </row>
    <row r="1778" spans="1:64" x14ac:dyDescent="0.2">
      <c r="A1778" s="1">
        <v>1776</v>
      </c>
      <c r="B1778" s="7" t="s">
        <v>44</v>
      </c>
      <c r="C1778" s="3">
        <v>39982</v>
      </c>
      <c r="D1778" s="4" t="s">
        <v>3</v>
      </c>
      <c r="E1778" s="4" t="s">
        <v>169</v>
      </c>
      <c r="F1778" s="5" t="str">
        <f t="shared" si="270"/>
        <v>J</v>
      </c>
      <c r="G1778" s="6">
        <v>0.91805555555555562</v>
      </c>
      <c r="H1778" s="6">
        <v>0.9902777777777777</v>
      </c>
      <c r="I1778" s="85">
        <f t="shared" si="271"/>
        <v>103.99999999999979</v>
      </c>
      <c r="J1778" s="86">
        <f>I1778*Segmentos!$D$7*(AH1778%)*IF(ISNUMBER(AI1778),AI1778%,0)</f>
        <v>2810662.3999999948</v>
      </c>
      <c r="K1778" s="86">
        <f>I1778*Segmentos!$D$7*(AL1778%)*IF(ISNUMBER(AM1778),AM1778%,0)</f>
        <v>2153174.3999999957</v>
      </c>
      <c r="L1778" s="4"/>
      <c r="M1778" s="2">
        <v>5.93</v>
      </c>
      <c r="N1778" s="2">
        <v>23.3</v>
      </c>
      <c r="O1778" s="2">
        <v>25.5</v>
      </c>
      <c r="P1778" s="2">
        <v>86.034499999999994</v>
      </c>
      <c r="Q1778" s="2">
        <v>6.68</v>
      </c>
      <c r="R1778" s="2">
        <v>20.2</v>
      </c>
      <c r="S1778" s="2">
        <v>33.1</v>
      </c>
      <c r="T1778" s="2">
        <v>16.158300000000001</v>
      </c>
      <c r="U1778" s="2">
        <v>7.43</v>
      </c>
      <c r="V1778" s="2">
        <v>24.7</v>
      </c>
      <c r="W1778" s="2">
        <v>30.1</v>
      </c>
      <c r="X1778" s="2">
        <v>22.6007</v>
      </c>
      <c r="Y1778" s="2">
        <v>5.92</v>
      </c>
      <c r="Z1778" s="2">
        <v>25.7</v>
      </c>
      <c r="AA1778" s="2">
        <v>23.1</v>
      </c>
      <c r="AB1778" s="2">
        <v>25.346</v>
      </c>
      <c r="AC1778" s="2">
        <v>4.6100000000000003</v>
      </c>
      <c r="AD1778" s="2">
        <v>21.8</v>
      </c>
      <c r="AE1778" s="2">
        <v>21.2</v>
      </c>
      <c r="AF1778" s="2">
        <v>21.929500000000001</v>
      </c>
      <c r="AG1778" s="20">
        <v>6.76</v>
      </c>
      <c r="AH1778" s="20">
        <v>25.4</v>
      </c>
      <c r="AI1778" s="20">
        <v>26.6</v>
      </c>
      <c r="AJ1778" s="20">
        <v>46.4998</v>
      </c>
      <c r="AK1778" s="18">
        <v>5.19</v>
      </c>
      <c r="AL1778" s="18">
        <v>21.3</v>
      </c>
      <c r="AM1778" s="18">
        <v>24.3</v>
      </c>
      <c r="AN1778" s="18">
        <v>39.534700000000001</v>
      </c>
      <c r="AO1778" s="2">
        <v>4.22</v>
      </c>
      <c r="AP1778" s="2">
        <v>19.2</v>
      </c>
      <c r="AQ1778" s="2">
        <v>22</v>
      </c>
      <c r="AR1778" s="2">
        <v>6.6844000000000001</v>
      </c>
      <c r="AS1778" s="2">
        <v>4.3499999999999996</v>
      </c>
      <c r="AT1778" s="2">
        <v>19</v>
      </c>
      <c r="AU1778" s="2">
        <v>22.9</v>
      </c>
      <c r="AV1778" s="2">
        <v>13.911899999999999</v>
      </c>
      <c r="AW1778" s="2">
        <v>6.57</v>
      </c>
      <c r="AX1778" s="2">
        <v>24.4</v>
      </c>
      <c r="AY1778" s="2">
        <v>26.9</v>
      </c>
      <c r="AZ1778" s="2">
        <v>27.3752</v>
      </c>
      <c r="BA1778" s="2">
        <v>6.85</v>
      </c>
      <c r="BB1778" s="2">
        <v>26</v>
      </c>
      <c r="BC1778" s="2">
        <v>26.4</v>
      </c>
      <c r="BD1778" s="2">
        <v>38.063099999999999</v>
      </c>
      <c r="BE1778" s="4" t="str">
        <f t="shared" si="272"/>
        <v>ABURRIDO</v>
      </c>
      <c r="BF1778" s="4">
        <f t="shared" si="273"/>
        <v>5.3805999999999994</v>
      </c>
      <c r="BG1778">
        <f t="shared" si="274"/>
        <v>4.22</v>
      </c>
      <c r="BH1778">
        <f t="shared" si="275"/>
        <v>4.3499999999999996</v>
      </c>
      <c r="BI1778">
        <f t="shared" si="276"/>
        <v>6.85</v>
      </c>
      <c r="BJ1778">
        <f t="shared" si="277"/>
        <v>5.19</v>
      </c>
      <c r="BK1778">
        <f t="shared" si="278"/>
        <v>6.76</v>
      </c>
      <c r="BL1778">
        <f t="shared" si="279"/>
        <v>61791.599999999882</v>
      </c>
    </row>
    <row r="1779" spans="1:64" x14ac:dyDescent="0.2">
      <c r="A1779" s="1">
        <v>1777</v>
      </c>
      <c r="B1779" s="7" t="s">
        <v>14</v>
      </c>
      <c r="C1779" s="3">
        <v>39982</v>
      </c>
      <c r="D1779" s="4" t="s">
        <v>626</v>
      </c>
      <c r="E1779" s="4" t="s">
        <v>163</v>
      </c>
      <c r="F1779" s="5" t="str">
        <f t="shared" si="270"/>
        <v>J</v>
      </c>
      <c r="G1779" s="6">
        <v>0.84930555555555554</v>
      </c>
      <c r="H1779" s="6">
        <v>0.875</v>
      </c>
      <c r="I1779" s="85">
        <f t="shared" si="271"/>
        <v>37.000000000000028</v>
      </c>
      <c r="J1779" s="86">
        <f>I1779*Segmentos!$D$7*(AH1779%)*IF(ISNUMBER(AI1779),AI1779%,0)</f>
        <v>936573.60000000068</v>
      </c>
      <c r="K1779" s="86">
        <f>I1779*Segmentos!$D$7*(AL1779%)*IF(ISNUMBER(AM1779),AM1779%,0)</f>
        <v>1165352.0000000009</v>
      </c>
      <c r="L1779" s="4"/>
      <c r="M1779" s="2">
        <v>7.12</v>
      </c>
      <c r="N1779" s="2">
        <v>11.7</v>
      </c>
      <c r="O1779" s="2">
        <v>61</v>
      </c>
      <c r="P1779" s="2">
        <v>81.629900000000006</v>
      </c>
      <c r="Q1779" s="2">
        <v>3.7</v>
      </c>
      <c r="R1779" s="2">
        <v>6.9</v>
      </c>
      <c r="S1779" s="2">
        <v>53.5</v>
      </c>
      <c r="T1779" s="2">
        <v>7.0762</v>
      </c>
      <c r="U1779" s="2">
        <v>6.54</v>
      </c>
      <c r="V1779" s="2">
        <v>10.6</v>
      </c>
      <c r="W1779" s="2">
        <v>61.8</v>
      </c>
      <c r="X1779" s="2">
        <v>15.708</v>
      </c>
      <c r="Y1779" s="2">
        <v>6.95</v>
      </c>
      <c r="Z1779" s="2">
        <v>10.4</v>
      </c>
      <c r="AA1779" s="2">
        <v>66.8</v>
      </c>
      <c r="AB1779" s="2">
        <v>23.520900000000001</v>
      </c>
      <c r="AC1779" s="2">
        <v>9.39</v>
      </c>
      <c r="AD1779" s="2">
        <v>15.9</v>
      </c>
      <c r="AE1779" s="2">
        <v>58.9</v>
      </c>
      <c r="AF1779" s="2">
        <v>35.3249</v>
      </c>
      <c r="AG1779" s="20">
        <v>6.31</v>
      </c>
      <c r="AH1779" s="20">
        <v>10.6</v>
      </c>
      <c r="AI1779" s="20">
        <v>59.7</v>
      </c>
      <c r="AJ1779" s="20">
        <v>34.334899999999998</v>
      </c>
      <c r="AK1779" s="18">
        <v>7.85</v>
      </c>
      <c r="AL1779" s="18">
        <v>12.7</v>
      </c>
      <c r="AM1779" s="18">
        <v>62</v>
      </c>
      <c r="AN1779" s="18">
        <v>47.295000000000002</v>
      </c>
      <c r="AO1779" s="2">
        <v>5.73</v>
      </c>
      <c r="AP1779" s="2">
        <v>9.1999999999999993</v>
      </c>
      <c r="AQ1779" s="2">
        <v>62</v>
      </c>
      <c r="AR1779" s="2">
        <v>7.1836000000000002</v>
      </c>
      <c r="AS1779" s="2">
        <v>5.89</v>
      </c>
      <c r="AT1779" s="2">
        <v>10.6</v>
      </c>
      <c r="AU1779" s="2">
        <v>55.5</v>
      </c>
      <c r="AV1779" s="2">
        <v>14.8741</v>
      </c>
      <c r="AW1779" s="2">
        <v>4.53</v>
      </c>
      <c r="AX1779" s="2">
        <v>8.8000000000000007</v>
      </c>
      <c r="AY1779" s="2">
        <v>51.7</v>
      </c>
      <c r="AZ1779" s="2">
        <v>14.928000000000001</v>
      </c>
      <c r="BA1779" s="2">
        <v>10.17</v>
      </c>
      <c r="BB1779" s="2">
        <v>15.2</v>
      </c>
      <c r="BC1779" s="2">
        <v>67</v>
      </c>
      <c r="BD1779" s="2">
        <v>44.644300000000001</v>
      </c>
      <c r="BE1779" s="4" t="str">
        <f t="shared" si="272"/>
        <v>NO APLICA</v>
      </c>
      <c r="BF1779" s="4">
        <f t="shared" si="273"/>
        <v>7.4268000000000001</v>
      </c>
      <c r="BG1779">
        <f t="shared" si="274"/>
        <v>5.73</v>
      </c>
      <c r="BH1779">
        <f t="shared" si="275"/>
        <v>5.89</v>
      </c>
      <c r="BI1779">
        <f t="shared" si="276"/>
        <v>10.17</v>
      </c>
      <c r="BJ1779">
        <f t="shared" si="277"/>
        <v>7.85</v>
      </c>
      <c r="BK1779">
        <f t="shared" si="278"/>
        <v>6.31</v>
      </c>
      <c r="BL1779">
        <f t="shared" si="279"/>
        <v>26406.90000000002</v>
      </c>
    </row>
    <row r="1780" spans="1:64" x14ac:dyDescent="0.2">
      <c r="A1780" s="1">
        <v>1778</v>
      </c>
      <c r="B1780" s="7" t="s">
        <v>10</v>
      </c>
      <c r="C1780" s="3">
        <v>39982</v>
      </c>
      <c r="D1780" s="4" t="s">
        <v>8</v>
      </c>
      <c r="E1780" s="4" t="s">
        <v>164</v>
      </c>
      <c r="F1780" s="5" t="str">
        <f t="shared" si="270"/>
        <v>J</v>
      </c>
      <c r="G1780" s="6">
        <v>0.87291666666666667</v>
      </c>
      <c r="H1780" s="6">
        <v>0.91736111111111107</v>
      </c>
      <c r="I1780" s="85">
        <f t="shared" si="271"/>
        <v>63.999999999999929</v>
      </c>
      <c r="J1780" s="86">
        <f>I1780*Segmentos!$D$7*(AH1780%)*IF(ISNUMBER(AI1780),AI1780%,0)</f>
        <v>1392383.9999999984</v>
      </c>
      <c r="K1780" s="86">
        <f>I1780*Segmentos!$D$7*(AL1780%)*IF(ISNUMBER(AM1780),AM1780%,0)</f>
        <v>1055692.7999999989</v>
      </c>
      <c r="L1780" s="4"/>
      <c r="M1780" s="2">
        <v>4.74</v>
      </c>
      <c r="N1780" s="2">
        <v>18.3</v>
      </c>
      <c r="O1780" s="2">
        <v>26</v>
      </c>
      <c r="P1780" s="2">
        <v>87.2333</v>
      </c>
      <c r="Q1780" s="2">
        <v>1.93</v>
      </c>
      <c r="R1780" s="2">
        <v>8.8000000000000007</v>
      </c>
      <c r="S1780" s="2">
        <v>21.9</v>
      </c>
      <c r="T1780" s="2">
        <v>5.9366000000000003</v>
      </c>
      <c r="U1780" s="2">
        <v>2.75</v>
      </c>
      <c r="V1780" s="2">
        <v>14.8</v>
      </c>
      <c r="W1780" s="2">
        <v>18.5</v>
      </c>
      <c r="X1780" s="2">
        <v>10.5946</v>
      </c>
      <c r="Y1780" s="2">
        <v>4.96</v>
      </c>
      <c r="Z1780" s="2">
        <v>21.8</v>
      </c>
      <c r="AA1780" s="2">
        <v>22.8</v>
      </c>
      <c r="AB1780" s="2">
        <v>26.916699999999999</v>
      </c>
      <c r="AC1780" s="2">
        <v>7.25</v>
      </c>
      <c r="AD1780" s="2">
        <v>22.1</v>
      </c>
      <c r="AE1780" s="2">
        <v>32.799999999999997</v>
      </c>
      <c r="AF1780" s="2">
        <v>43.785400000000003</v>
      </c>
      <c r="AG1780" s="20">
        <v>5.43</v>
      </c>
      <c r="AH1780" s="20">
        <v>21</v>
      </c>
      <c r="AI1780" s="20">
        <v>25.9</v>
      </c>
      <c r="AJ1780" s="20">
        <v>47.408099999999997</v>
      </c>
      <c r="AK1780" s="18">
        <v>4.12</v>
      </c>
      <c r="AL1780" s="18">
        <v>15.8</v>
      </c>
      <c r="AM1780" s="18">
        <v>26.1</v>
      </c>
      <c r="AN1780" s="18">
        <v>39.825200000000002</v>
      </c>
      <c r="AO1780" s="2">
        <v>2.1</v>
      </c>
      <c r="AP1780" s="2">
        <v>11.6</v>
      </c>
      <c r="AQ1780" s="2">
        <v>18</v>
      </c>
      <c r="AR1780" s="2">
        <v>4.2160000000000002</v>
      </c>
      <c r="AS1780" s="2">
        <v>3.1</v>
      </c>
      <c r="AT1780" s="2">
        <v>13.5</v>
      </c>
      <c r="AU1780" s="2">
        <v>23</v>
      </c>
      <c r="AV1780" s="2">
        <v>12.5511</v>
      </c>
      <c r="AW1780" s="2">
        <v>5.31</v>
      </c>
      <c r="AX1780" s="2">
        <v>17.3</v>
      </c>
      <c r="AY1780" s="2">
        <v>30.6</v>
      </c>
      <c r="AZ1780" s="2">
        <v>28.0519</v>
      </c>
      <c r="BA1780" s="2">
        <v>6.02</v>
      </c>
      <c r="BB1780" s="2">
        <v>23.6</v>
      </c>
      <c r="BC1780" s="2">
        <v>25.5</v>
      </c>
      <c r="BD1780" s="2">
        <v>42.414299999999997</v>
      </c>
      <c r="BE1780" s="4" t="str">
        <f t="shared" si="272"/>
        <v>NO APLICA</v>
      </c>
      <c r="BF1780" s="4">
        <f t="shared" si="273"/>
        <v>4.184800000000001</v>
      </c>
      <c r="BG1780">
        <f t="shared" si="274"/>
        <v>2.1</v>
      </c>
      <c r="BH1780">
        <f t="shared" si="275"/>
        <v>3.1</v>
      </c>
      <c r="BI1780">
        <f t="shared" si="276"/>
        <v>6.02</v>
      </c>
      <c r="BJ1780">
        <f t="shared" si="277"/>
        <v>4.12</v>
      </c>
      <c r="BK1780">
        <f t="shared" si="278"/>
        <v>5.43</v>
      </c>
      <c r="BL1780">
        <f t="shared" si="279"/>
        <v>30451.199999999964</v>
      </c>
    </row>
    <row r="1781" spans="1:64" x14ac:dyDescent="0.2">
      <c r="A1781" s="1">
        <v>1779</v>
      </c>
      <c r="B1781" s="7" t="s">
        <v>89</v>
      </c>
      <c r="C1781" s="3">
        <v>39982</v>
      </c>
      <c r="D1781" s="4" t="s">
        <v>628</v>
      </c>
      <c r="E1781" s="4" t="s">
        <v>169</v>
      </c>
      <c r="F1781" s="5" t="str">
        <f t="shared" si="270"/>
        <v>J</v>
      </c>
      <c r="G1781" s="6">
        <v>0.84166666666666667</v>
      </c>
      <c r="H1781" s="6">
        <v>0.87569444444444444</v>
      </c>
      <c r="I1781" s="85">
        <f t="shared" si="271"/>
        <v>48.999999999999986</v>
      </c>
      <c r="J1781" s="86">
        <f>I1781*Segmentos!$D$7*(AH1781%)*IF(ISNUMBER(AI1781),AI1781%,0)</f>
        <v>111641.59999999998</v>
      </c>
      <c r="K1781" s="86">
        <f>I1781*Segmentos!$D$7*(AL1781%)*IF(ISNUMBER(AM1781),AM1781%,0)</f>
        <v>174498.79999999993</v>
      </c>
      <c r="L1781" s="4"/>
      <c r="M1781" s="2">
        <v>0.74</v>
      </c>
      <c r="N1781" s="2">
        <v>2.2999999999999998</v>
      </c>
      <c r="O1781" s="2">
        <v>32.4</v>
      </c>
      <c r="P1781" s="2">
        <v>96.930899999999994</v>
      </c>
      <c r="Q1781" s="2">
        <v>0.01</v>
      </c>
      <c r="R1781" s="2">
        <v>0.3</v>
      </c>
      <c r="S1781" s="2">
        <v>4.4000000000000004</v>
      </c>
      <c r="T1781" s="2">
        <v>0.30030000000000001</v>
      </c>
      <c r="U1781" s="2">
        <v>0.09</v>
      </c>
      <c r="V1781" s="2">
        <v>0.2</v>
      </c>
      <c r="W1781" s="2">
        <v>46.9</v>
      </c>
      <c r="X1781" s="2">
        <v>2.4361000000000002</v>
      </c>
      <c r="Y1781" s="2">
        <v>1.27</v>
      </c>
      <c r="Z1781" s="2">
        <v>3.1</v>
      </c>
      <c r="AA1781" s="2">
        <v>41.2</v>
      </c>
      <c r="AB1781" s="2">
        <v>48.769100000000002</v>
      </c>
      <c r="AC1781" s="2">
        <v>1.06</v>
      </c>
      <c r="AD1781" s="2">
        <v>4</v>
      </c>
      <c r="AE1781" s="2">
        <v>26.8</v>
      </c>
      <c r="AF1781" s="2">
        <v>45.4253</v>
      </c>
      <c r="AG1781" s="20">
        <v>0.59</v>
      </c>
      <c r="AH1781" s="20">
        <v>1.6</v>
      </c>
      <c r="AI1781" s="20">
        <v>35.6</v>
      </c>
      <c r="AJ1781" s="20">
        <v>36.194200000000002</v>
      </c>
      <c r="AK1781" s="18">
        <v>0.89</v>
      </c>
      <c r="AL1781" s="18">
        <v>2.9</v>
      </c>
      <c r="AM1781" s="18">
        <v>30.7</v>
      </c>
      <c r="AN1781" s="18">
        <v>60.736699999999999</v>
      </c>
      <c r="AO1781" s="2">
        <v>0.45</v>
      </c>
      <c r="AP1781" s="2">
        <v>2</v>
      </c>
      <c r="AQ1781" s="2">
        <v>22.5</v>
      </c>
      <c r="AR1781" s="2">
        <v>6.3738000000000001</v>
      </c>
      <c r="AS1781" s="2">
        <v>0.65</v>
      </c>
      <c r="AT1781" s="2">
        <v>1.4</v>
      </c>
      <c r="AU1781" s="2">
        <v>45.3</v>
      </c>
      <c r="AV1781" s="2">
        <v>18.5139</v>
      </c>
      <c r="AW1781" s="2">
        <v>0.64</v>
      </c>
      <c r="AX1781" s="2">
        <v>2.7</v>
      </c>
      <c r="AY1781" s="2">
        <v>23.9</v>
      </c>
      <c r="AZ1781" s="2">
        <v>23.7944</v>
      </c>
      <c r="BA1781" s="2">
        <v>0.97</v>
      </c>
      <c r="BB1781" s="2">
        <v>2.6</v>
      </c>
      <c r="BC1781" s="2">
        <v>36.9</v>
      </c>
      <c r="BD1781" s="2">
        <v>48.248800000000003</v>
      </c>
      <c r="BE1781" s="4" t="str">
        <f t="shared" si="272"/>
        <v>NO APLICA</v>
      </c>
      <c r="BF1781" s="4">
        <f t="shared" si="273"/>
        <v>0.75</v>
      </c>
      <c r="BG1781">
        <f t="shared" si="274"/>
        <v>0.45</v>
      </c>
      <c r="BH1781">
        <f t="shared" si="275"/>
        <v>0.65</v>
      </c>
      <c r="BI1781">
        <f t="shared" si="276"/>
        <v>0.97</v>
      </c>
      <c r="BJ1781">
        <f t="shared" si="277"/>
        <v>0.89</v>
      </c>
      <c r="BK1781">
        <f t="shared" si="278"/>
        <v>0.59</v>
      </c>
      <c r="BL1781">
        <f t="shared" si="279"/>
        <v>3651.4799999999987</v>
      </c>
    </row>
    <row r="1782" spans="1:64" x14ac:dyDescent="0.2">
      <c r="A1782" s="1">
        <v>1780</v>
      </c>
      <c r="B1782" s="7" t="s">
        <v>126</v>
      </c>
      <c r="C1782" s="3">
        <v>39982</v>
      </c>
      <c r="D1782" s="4" t="s">
        <v>628</v>
      </c>
      <c r="E1782" s="4" t="s">
        <v>163</v>
      </c>
      <c r="F1782" s="5" t="str">
        <f t="shared" si="270"/>
        <v>J</v>
      </c>
      <c r="G1782" s="6">
        <v>0.87569444444444444</v>
      </c>
      <c r="H1782" s="6">
        <v>0.91249999999999998</v>
      </c>
      <c r="I1782" s="85">
        <f t="shared" si="271"/>
        <v>52.999999999999972</v>
      </c>
      <c r="J1782" s="86">
        <f>I1782*Segmentos!$D$7*(AH1782%)*IF(ISNUMBER(AI1782),AI1782%,0)</f>
        <v>134407.99999999994</v>
      </c>
      <c r="K1782" s="86">
        <f>I1782*Segmentos!$D$7*(AL1782%)*IF(ISNUMBER(AM1782),AM1782%,0)</f>
        <v>338055.19999999984</v>
      </c>
      <c r="L1782" s="4"/>
      <c r="M1782" s="2">
        <v>1.1299999999999999</v>
      </c>
      <c r="N1782" s="2">
        <v>2.7</v>
      </c>
      <c r="O1782" s="2">
        <v>41.7</v>
      </c>
      <c r="P1782" s="2">
        <v>93.627200000000002</v>
      </c>
      <c r="Q1782" s="2">
        <v>0</v>
      </c>
      <c r="R1782" s="2">
        <v>0</v>
      </c>
      <c r="S1782" s="8" t="s">
        <v>577</v>
      </c>
      <c r="T1782" s="2">
        <v>0</v>
      </c>
      <c r="U1782" s="2">
        <v>0.39</v>
      </c>
      <c r="V1782" s="2">
        <v>1</v>
      </c>
      <c r="W1782" s="2">
        <v>39.4</v>
      </c>
      <c r="X1782" s="2">
        <v>6.7332999999999998</v>
      </c>
      <c r="Y1782" s="2">
        <v>1.41</v>
      </c>
      <c r="Z1782" s="2">
        <v>3.5</v>
      </c>
      <c r="AA1782" s="2">
        <v>40.6</v>
      </c>
      <c r="AB1782" s="2">
        <v>34.430500000000002</v>
      </c>
      <c r="AC1782" s="2">
        <v>1.94</v>
      </c>
      <c r="AD1782" s="2">
        <v>4.5</v>
      </c>
      <c r="AE1782" s="2">
        <v>42.7</v>
      </c>
      <c r="AF1782" s="2">
        <v>52.4634</v>
      </c>
      <c r="AG1782" s="20">
        <v>0.63</v>
      </c>
      <c r="AH1782" s="20">
        <v>2</v>
      </c>
      <c r="AI1782" s="20">
        <v>31.7</v>
      </c>
      <c r="AJ1782" s="20">
        <v>24.518599999999999</v>
      </c>
      <c r="AK1782" s="18">
        <v>1.59</v>
      </c>
      <c r="AL1782" s="18">
        <v>3.4</v>
      </c>
      <c r="AM1782" s="18">
        <v>46.9</v>
      </c>
      <c r="AN1782" s="18">
        <v>69.108699999999999</v>
      </c>
      <c r="AO1782" s="2">
        <v>0.35</v>
      </c>
      <c r="AP1782" s="2">
        <v>2.2999999999999998</v>
      </c>
      <c r="AQ1782" s="2">
        <v>14.8</v>
      </c>
      <c r="AR1782" s="2">
        <v>3.1436999999999999</v>
      </c>
      <c r="AS1782" s="2">
        <v>1.2</v>
      </c>
      <c r="AT1782" s="2">
        <v>3.2</v>
      </c>
      <c r="AU1782" s="2">
        <v>37.700000000000003</v>
      </c>
      <c r="AV1782" s="2">
        <v>21.872</v>
      </c>
      <c r="AW1782" s="2">
        <v>0.76</v>
      </c>
      <c r="AX1782" s="2">
        <v>1.2</v>
      </c>
      <c r="AY1782" s="2">
        <v>64.5</v>
      </c>
      <c r="AZ1782" s="2">
        <v>18.153199999999998</v>
      </c>
      <c r="BA1782" s="2">
        <v>1.6</v>
      </c>
      <c r="BB1782" s="2">
        <v>3.7</v>
      </c>
      <c r="BC1782" s="2">
        <v>43</v>
      </c>
      <c r="BD1782" s="2">
        <v>50.458399999999997</v>
      </c>
      <c r="BE1782" s="4" t="str">
        <f t="shared" si="272"/>
        <v>NO APLICA</v>
      </c>
      <c r="BF1782" s="4">
        <f t="shared" si="273"/>
        <v>1.2361999999999997</v>
      </c>
      <c r="BG1782">
        <f t="shared" si="274"/>
        <v>0.35</v>
      </c>
      <c r="BH1782">
        <f t="shared" si="275"/>
        <v>1.2</v>
      </c>
      <c r="BI1782">
        <f t="shared" si="276"/>
        <v>1.6</v>
      </c>
      <c r="BJ1782">
        <f t="shared" si="277"/>
        <v>1.59</v>
      </c>
      <c r="BK1782">
        <f t="shared" si="278"/>
        <v>0.63</v>
      </c>
      <c r="BL1782">
        <f t="shared" si="279"/>
        <v>5967.2699999999977</v>
      </c>
    </row>
    <row r="1783" spans="1:64" x14ac:dyDescent="0.2">
      <c r="A1783" s="1">
        <v>1781</v>
      </c>
      <c r="B1783" s="7" t="s">
        <v>23</v>
      </c>
      <c r="C1783" s="3">
        <v>39982</v>
      </c>
      <c r="D1783" s="4" t="s">
        <v>629</v>
      </c>
      <c r="E1783" s="4" t="s">
        <v>170</v>
      </c>
      <c r="F1783" s="5" t="str">
        <f t="shared" si="270"/>
        <v>J</v>
      </c>
      <c r="G1783" s="6">
        <v>0.89513888888888893</v>
      </c>
      <c r="H1783" s="6">
        <v>0.9145833333333333</v>
      </c>
      <c r="I1783" s="85">
        <f t="shared" si="271"/>
        <v>27.999999999999901</v>
      </c>
      <c r="J1783" s="86">
        <f>I1783*Segmentos!$D$7*(AH1783%)*IF(ISNUMBER(AI1783),AI1783%,0)</f>
        <v>44844.79999999985</v>
      </c>
      <c r="K1783" s="86">
        <f>I1783*Segmentos!$D$7*(AL1783%)*IF(ISNUMBER(AM1783),AM1783%,0)</f>
        <v>92355.199999999677</v>
      </c>
      <c r="L1783" s="4"/>
      <c r="M1783" s="2">
        <v>0.62</v>
      </c>
      <c r="N1783" s="2">
        <v>1.3</v>
      </c>
      <c r="O1783" s="2">
        <v>47</v>
      </c>
      <c r="P1783" s="2">
        <v>31.806100000000001</v>
      </c>
      <c r="Q1783" s="2">
        <v>0</v>
      </c>
      <c r="R1783" s="2">
        <v>0</v>
      </c>
      <c r="S1783" s="8" t="s">
        <v>577</v>
      </c>
      <c r="T1783" s="2">
        <v>0</v>
      </c>
      <c r="U1783" s="2">
        <v>0.48</v>
      </c>
      <c r="V1783" s="2">
        <v>1.6</v>
      </c>
      <c r="W1783" s="2">
        <v>30.6</v>
      </c>
      <c r="X1783" s="2">
        <v>5.1288</v>
      </c>
      <c r="Y1783" s="2">
        <v>1.03</v>
      </c>
      <c r="Z1783" s="2">
        <v>2.2000000000000002</v>
      </c>
      <c r="AA1783" s="2">
        <v>46.7</v>
      </c>
      <c r="AB1783" s="2">
        <v>15.573499999999999</v>
      </c>
      <c r="AC1783" s="2">
        <v>0.66</v>
      </c>
      <c r="AD1783" s="2">
        <v>1</v>
      </c>
      <c r="AE1783" s="2">
        <v>63</v>
      </c>
      <c r="AF1783" s="2">
        <v>11.1038</v>
      </c>
      <c r="AG1783" s="20">
        <v>0.41</v>
      </c>
      <c r="AH1783" s="20">
        <v>0.7</v>
      </c>
      <c r="AI1783" s="20">
        <v>57.2</v>
      </c>
      <c r="AJ1783" s="20">
        <v>10.040699999999999</v>
      </c>
      <c r="AK1783" s="18">
        <v>0.81</v>
      </c>
      <c r="AL1783" s="18">
        <v>1.9</v>
      </c>
      <c r="AM1783" s="18">
        <v>43.4</v>
      </c>
      <c r="AN1783" s="18">
        <v>21.7654</v>
      </c>
      <c r="AO1783" s="2">
        <v>0.12</v>
      </c>
      <c r="AP1783" s="2">
        <v>0.6</v>
      </c>
      <c r="AQ1783" s="2">
        <v>19.100000000000001</v>
      </c>
      <c r="AR1783" s="2">
        <v>0.6784</v>
      </c>
      <c r="AS1783" s="2">
        <v>1.04</v>
      </c>
      <c r="AT1783" s="2">
        <v>1.3</v>
      </c>
      <c r="AU1783" s="2">
        <v>81.099999999999994</v>
      </c>
      <c r="AV1783" s="2">
        <v>11.804600000000001</v>
      </c>
      <c r="AW1783" s="2">
        <v>0.53</v>
      </c>
      <c r="AX1783" s="2">
        <v>1.1000000000000001</v>
      </c>
      <c r="AY1783" s="2">
        <v>49</v>
      </c>
      <c r="AZ1783" s="2">
        <v>7.8781999999999996</v>
      </c>
      <c r="BA1783" s="2">
        <v>0.57999999999999996</v>
      </c>
      <c r="BB1783" s="2">
        <v>1.7</v>
      </c>
      <c r="BC1783" s="2">
        <v>34.1</v>
      </c>
      <c r="BD1783" s="2">
        <v>11.445</v>
      </c>
      <c r="BE1783" s="4" t="str">
        <f t="shared" si="272"/>
        <v>NO APLICA</v>
      </c>
      <c r="BF1783" s="4">
        <f t="shared" si="273"/>
        <v>0.73199999999999998</v>
      </c>
      <c r="BG1783">
        <f t="shared" si="274"/>
        <v>0.12</v>
      </c>
      <c r="BH1783">
        <f t="shared" si="275"/>
        <v>1.04</v>
      </c>
      <c r="BI1783">
        <f t="shared" si="276"/>
        <v>0.57999999999999996</v>
      </c>
      <c r="BJ1783">
        <f t="shared" si="277"/>
        <v>0.81</v>
      </c>
      <c r="BK1783">
        <f t="shared" si="278"/>
        <v>0.41</v>
      </c>
      <c r="BL1783">
        <f t="shared" si="279"/>
        <v>1710.7999999999938</v>
      </c>
    </row>
    <row r="1784" spans="1:64" x14ac:dyDescent="0.2">
      <c r="A1784" s="1">
        <v>1782</v>
      </c>
      <c r="B1784" s="7" t="s">
        <v>25</v>
      </c>
      <c r="C1784" s="3">
        <v>39982</v>
      </c>
      <c r="D1784" s="4" t="s">
        <v>629</v>
      </c>
      <c r="E1784" s="4" t="s">
        <v>171</v>
      </c>
      <c r="F1784" s="5" t="str">
        <f t="shared" si="270"/>
        <v>J</v>
      </c>
      <c r="G1784" s="6">
        <v>0.89444444444444438</v>
      </c>
      <c r="H1784" s="6">
        <v>0.89513888888888893</v>
      </c>
      <c r="I1784" s="85">
        <f t="shared" si="271"/>
        <v>1.0000000000001563</v>
      </c>
      <c r="J1784" s="86">
        <f>I1784*Segmentos!$D$7*(AH1784%)*IF(ISNUMBER(AI1784),AI1784%,0)</f>
        <v>1600.0000000002501</v>
      </c>
      <c r="K1784" s="86">
        <f>I1784*Segmentos!$D$7*(AL1784%)*IF(ISNUMBER(AM1784),AM1784%,0)</f>
        <v>3200.0000000005002</v>
      </c>
      <c r="L1784" s="4"/>
      <c r="M1784" s="2">
        <v>0.59</v>
      </c>
      <c r="N1784" s="2">
        <v>0.6</v>
      </c>
      <c r="O1784" s="2">
        <v>100</v>
      </c>
      <c r="P1784" s="2">
        <v>39.9206</v>
      </c>
      <c r="Q1784" s="2">
        <v>0</v>
      </c>
      <c r="R1784" s="2">
        <v>0</v>
      </c>
      <c r="S1784" s="8" t="s">
        <v>577</v>
      </c>
      <c r="T1784" s="2">
        <v>0</v>
      </c>
      <c r="U1784" s="2">
        <v>0.78</v>
      </c>
      <c r="V1784" s="2">
        <v>0.8</v>
      </c>
      <c r="W1784" s="2">
        <v>100</v>
      </c>
      <c r="X1784" s="2">
        <v>11.0326</v>
      </c>
      <c r="Y1784" s="2">
        <v>0.84</v>
      </c>
      <c r="Z1784" s="2">
        <v>0.8</v>
      </c>
      <c r="AA1784" s="2">
        <v>100</v>
      </c>
      <c r="AB1784" s="2">
        <v>16.796600000000002</v>
      </c>
      <c r="AC1784" s="2">
        <v>0.55000000000000004</v>
      </c>
      <c r="AD1784" s="2">
        <v>0.5</v>
      </c>
      <c r="AE1784" s="2">
        <v>100</v>
      </c>
      <c r="AF1784" s="2">
        <v>12.0914</v>
      </c>
      <c r="AG1784" s="20">
        <v>0.35</v>
      </c>
      <c r="AH1784" s="20">
        <v>0.4</v>
      </c>
      <c r="AI1784" s="20">
        <v>100</v>
      </c>
      <c r="AJ1784" s="20">
        <v>11.334099999999999</v>
      </c>
      <c r="AK1784" s="18">
        <v>0.81</v>
      </c>
      <c r="AL1784" s="18">
        <v>0.8</v>
      </c>
      <c r="AM1784" s="18">
        <v>100</v>
      </c>
      <c r="AN1784" s="18">
        <v>28.586500000000001</v>
      </c>
      <c r="AO1784" s="2">
        <v>7.0000000000000007E-2</v>
      </c>
      <c r="AP1784" s="2">
        <v>0.1</v>
      </c>
      <c r="AQ1784" s="2">
        <v>100</v>
      </c>
      <c r="AR1784" s="2">
        <v>0.501</v>
      </c>
      <c r="AS1784" s="2">
        <v>0.77</v>
      </c>
      <c r="AT1784" s="2">
        <v>0.8</v>
      </c>
      <c r="AU1784" s="2">
        <v>100</v>
      </c>
      <c r="AV1784" s="2">
        <v>11.376099999999999</v>
      </c>
      <c r="AW1784" s="2">
        <v>0.54</v>
      </c>
      <c r="AX1784" s="2">
        <v>0.5</v>
      </c>
      <c r="AY1784" s="2">
        <v>100</v>
      </c>
      <c r="AZ1784" s="2">
        <v>10.5284</v>
      </c>
      <c r="BA1784" s="2">
        <v>0.68</v>
      </c>
      <c r="BB1784" s="2">
        <v>0.7</v>
      </c>
      <c r="BC1784" s="2">
        <v>100</v>
      </c>
      <c r="BD1784" s="2">
        <v>17.515000000000001</v>
      </c>
      <c r="BE1784" s="4" t="str">
        <f t="shared" si="272"/>
        <v>NO APLICA</v>
      </c>
      <c r="BF1784" s="4">
        <f t="shared" si="273"/>
        <v>0.64419999999999988</v>
      </c>
      <c r="BG1784">
        <f t="shared" si="274"/>
        <v>7.0000000000000007E-2</v>
      </c>
      <c r="BH1784">
        <f t="shared" si="275"/>
        <v>0.77</v>
      </c>
      <c r="BI1784">
        <f t="shared" si="276"/>
        <v>0.68</v>
      </c>
      <c r="BJ1784">
        <f t="shared" si="277"/>
        <v>0.81</v>
      </c>
      <c r="BK1784">
        <f t="shared" si="278"/>
        <v>0.35</v>
      </c>
      <c r="BL1784">
        <f t="shared" si="279"/>
        <v>60.000000000009379</v>
      </c>
    </row>
    <row r="1785" spans="1:64" x14ac:dyDescent="0.2">
      <c r="A1785" s="1">
        <v>1783</v>
      </c>
      <c r="B1785" s="7" t="s">
        <v>32</v>
      </c>
      <c r="C1785" s="3">
        <v>39982</v>
      </c>
      <c r="D1785" s="4" t="s">
        <v>628</v>
      </c>
      <c r="E1785" s="4" t="s">
        <v>164</v>
      </c>
      <c r="F1785" s="5" t="str">
        <f t="shared" si="270"/>
        <v>J</v>
      </c>
      <c r="G1785" s="6">
        <v>0.9159722222222223</v>
      </c>
      <c r="H1785" s="6">
        <v>0.91805555555555562</v>
      </c>
      <c r="I1785" s="85">
        <f t="shared" si="271"/>
        <v>2.9999999999999893</v>
      </c>
      <c r="J1785" s="86">
        <f>I1785*Segmentos!$D$7*(AH1785%)*IF(ISNUMBER(AI1785),AI1785%,0)</f>
        <v>974.39999999999679</v>
      </c>
      <c r="K1785" s="86">
        <f>I1785*Segmentos!$D$7*(AL1785%)*IF(ISNUMBER(AM1785),AM1785%,0)</f>
        <v>3758.3999999999869</v>
      </c>
      <c r="L1785" s="4"/>
      <c r="M1785" s="2">
        <v>0.19</v>
      </c>
      <c r="N1785" s="2">
        <v>0.2</v>
      </c>
      <c r="O1785" s="2">
        <v>78.8</v>
      </c>
      <c r="P1785" s="2">
        <v>100</v>
      </c>
      <c r="Q1785" s="2">
        <v>0</v>
      </c>
      <c r="R1785" s="2">
        <v>0</v>
      </c>
      <c r="S1785" s="8" t="s">
        <v>577</v>
      </c>
      <c r="T1785" s="2">
        <v>0</v>
      </c>
      <c r="U1785" s="2">
        <v>0</v>
      </c>
      <c r="V1785" s="2">
        <v>0</v>
      </c>
      <c r="W1785" s="8" t="s">
        <v>577</v>
      </c>
      <c r="X1785" s="2">
        <v>0</v>
      </c>
      <c r="Y1785" s="2">
        <v>0.32</v>
      </c>
      <c r="Z1785" s="2">
        <v>0.5</v>
      </c>
      <c r="AA1785" s="2">
        <v>69</v>
      </c>
      <c r="AB1785" s="2">
        <v>51.455300000000001</v>
      </c>
      <c r="AC1785" s="2">
        <v>0.28000000000000003</v>
      </c>
      <c r="AD1785" s="2">
        <v>0.3</v>
      </c>
      <c r="AE1785" s="2">
        <v>92.8</v>
      </c>
      <c r="AF1785" s="2">
        <v>48.544699999999999</v>
      </c>
      <c r="AG1785" s="20">
        <v>0.06</v>
      </c>
      <c r="AH1785" s="20">
        <v>0.1</v>
      </c>
      <c r="AI1785" s="20">
        <v>81.2</v>
      </c>
      <c r="AJ1785" s="20">
        <v>16.316199999999998</v>
      </c>
      <c r="AK1785" s="18">
        <v>0.3</v>
      </c>
      <c r="AL1785" s="18">
        <v>0.4</v>
      </c>
      <c r="AM1785" s="18">
        <v>78.3</v>
      </c>
      <c r="AN1785" s="18">
        <v>83.683800000000005</v>
      </c>
      <c r="AO1785" s="2">
        <v>0.36</v>
      </c>
      <c r="AP1785" s="2">
        <v>0.4</v>
      </c>
      <c r="AQ1785" s="2">
        <v>84.9</v>
      </c>
      <c r="AR1785" s="2">
        <v>21.218800000000002</v>
      </c>
      <c r="AS1785" s="2">
        <v>0</v>
      </c>
      <c r="AT1785" s="2">
        <v>0</v>
      </c>
      <c r="AU1785" s="8" t="s">
        <v>577</v>
      </c>
      <c r="AV1785" s="2">
        <v>0</v>
      </c>
      <c r="AW1785" s="2">
        <v>0</v>
      </c>
      <c r="AX1785" s="2">
        <v>0</v>
      </c>
      <c r="AY1785" s="8" t="s">
        <v>577</v>
      </c>
      <c r="AZ1785" s="2">
        <v>0</v>
      </c>
      <c r="BA1785" s="2">
        <v>0.38</v>
      </c>
      <c r="BB1785" s="2">
        <v>0.5</v>
      </c>
      <c r="BC1785" s="2">
        <v>77.3</v>
      </c>
      <c r="BD1785" s="2">
        <v>78.781199999999998</v>
      </c>
      <c r="BE1785" s="4" t="str">
        <f t="shared" si="272"/>
        <v>NO APLICA</v>
      </c>
      <c r="BF1785" s="4">
        <f t="shared" si="273"/>
        <v>0.1908</v>
      </c>
      <c r="BG1785">
        <f t="shared" si="274"/>
        <v>0.36</v>
      </c>
      <c r="BH1785">
        <f t="shared" si="275"/>
        <v>0</v>
      </c>
      <c r="BI1785">
        <f t="shared" si="276"/>
        <v>0.38</v>
      </c>
      <c r="BJ1785">
        <f t="shared" si="277"/>
        <v>0.3</v>
      </c>
      <c r="BK1785">
        <f t="shared" si="278"/>
        <v>0.06</v>
      </c>
      <c r="BL1785">
        <f t="shared" si="279"/>
        <v>47.279999999999831</v>
      </c>
    </row>
    <row r="1786" spans="1:64" x14ac:dyDescent="0.2">
      <c r="A1786" s="1">
        <v>1784</v>
      </c>
      <c r="B1786" s="7" t="s">
        <v>19</v>
      </c>
      <c r="C1786" s="3">
        <v>39982</v>
      </c>
      <c r="D1786" s="4" t="s">
        <v>17</v>
      </c>
      <c r="E1786" s="4" t="s">
        <v>166</v>
      </c>
      <c r="F1786" s="5" t="str">
        <f t="shared" si="270"/>
        <v>J</v>
      </c>
      <c r="G1786" s="6">
        <v>0.9145833333333333</v>
      </c>
      <c r="H1786" s="6">
        <v>0.9159722222222223</v>
      </c>
      <c r="I1786" s="85">
        <f t="shared" si="271"/>
        <v>2.0000000000001528</v>
      </c>
      <c r="J1786" s="86">
        <f>I1786*Segmentos!$D$7*(AH1786%)*IF(ISNUMBER(AI1786),AI1786%,0)</f>
        <v>800.00000000006116</v>
      </c>
      <c r="K1786" s="86">
        <f>I1786*Segmentos!$D$7*(AL1786%)*IF(ISNUMBER(AM1786),AM1786%,0)</f>
        <v>800.00000000006116</v>
      </c>
      <c r="L1786" s="4"/>
      <c r="M1786" s="2">
        <v>0.1</v>
      </c>
      <c r="N1786" s="2">
        <v>0.1</v>
      </c>
      <c r="O1786" s="2">
        <v>100</v>
      </c>
      <c r="P1786" s="2">
        <v>100</v>
      </c>
      <c r="Q1786" s="2">
        <v>0</v>
      </c>
      <c r="R1786" s="2">
        <v>0</v>
      </c>
      <c r="S1786" s="8" t="s">
        <v>577</v>
      </c>
      <c r="T1786" s="2">
        <v>0</v>
      </c>
      <c r="U1786" s="2">
        <v>0</v>
      </c>
      <c r="V1786" s="2">
        <v>0</v>
      </c>
      <c r="W1786" s="8" t="s">
        <v>577</v>
      </c>
      <c r="X1786" s="2">
        <v>0</v>
      </c>
      <c r="Y1786" s="2">
        <v>0.19</v>
      </c>
      <c r="Z1786" s="2">
        <v>0.2</v>
      </c>
      <c r="AA1786" s="2">
        <v>100</v>
      </c>
      <c r="AB1786" s="2">
        <v>56.514699999999998</v>
      </c>
      <c r="AC1786" s="2">
        <v>0.13</v>
      </c>
      <c r="AD1786" s="2">
        <v>0.1</v>
      </c>
      <c r="AE1786" s="2">
        <v>100</v>
      </c>
      <c r="AF1786" s="2">
        <v>43.485300000000002</v>
      </c>
      <c r="AG1786" s="20">
        <v>0.12</v>
      </c>
      <c r="AH1786" s="20">
        <v>0.1</v>
      </c>
      <c r="AI1786" s="20">
        <v>100</v>
      </c>
      <c r="AJ1786" s="20">
        <v>56.514699999999998</v>
      </c>
      <c r="AK1786" s="18">
        <v>0.08</v>
      </c>
      <c r="AL1786" s="18">
        <v>0.1</v>
      </c>
      <c r="AM1786" s="18">
        <v>100</v>
      </c>
      <c r="AN1786" s="18">
        <v>43.485300000000002</v>
      </c>
      <c r="AO1786" s="2">
        <v>0</v>
      </c>
      <c r="AP1786" s="2">
        <v>0</v>
      </c>
      <c r="AQ1786" s="8" t="s">
        <v>577</v>
      </c>
      <c r="AR1786" s="2">
        <v>0</v>
      </c>
      <c r="AS1786" s="2">
        <v>0</v>
      </c>
      <c r="AT1786" s="2">
        <v>0</v>
      </c>
      <c r="AU1786" s="8" t="s">
        <v>577</v>
      </c>
      <c r="AV1786" s="2">
        <v>0</v>
      </c>
      <c r="AW1786" s="2">
        <v>0.35</v>
      </c>
      <c r="AX1786" s="2">
        <v>0.3</v>
      </c>
      <c r="AY1786" s="2">
        <v>100</v>
      </c>
      <c r="AZ1786" s="2">
        <v>100</v>
      </c>
      <c r="BA1786" s="2">
        <v>0</v>
      </c>
      <c r="BB1786" s="2">
        <v>0</v>
      </c>
      <c r="BC1786" s="8" t="s">
        <v>577</v>
      </c>
      <c r="BD1786" s="2">
        <v>0</v>
      </c>
      <c r="BE1786" s="4" t="str">
        <f t="shared" si="272"/>
        <v>NO APLICA</v>
      </c>
      <c r="BF1786" s="4">
        <f t="shared" si="273"/>
        <v>0.1242</v>
      </c>
      <c r="BG1786">
        <f t="shared" si="274"/>
        <v>0</v>
      </c>
      <c r="BH1786">
        <f t="shared" si="275"/>
        <v>0</v>
      </c>
      <c r="BI1786">
        <f t="shared" si="276"/>
        <v>0.35</v>
      </c>
      <c r="BJ1786">
        <f t="shared" si="277"/>
        <v>0.08</v>
      </c>
      <c r="BK1786">
        <f t="shared" si="278"/>
        <v>0.12</v>
      </c>
      <c r="BL1786">
        <f t="shared" si="279"/>
        <v>20.000000000001528</v>
      </c>
    </row>
    <row r="1787" spans="1:64" x14ac:dyDescent="0.2">
      <c r="A1787" s="1">
        <v>1785</v>
      </c>
      <c r="B1787" s="7" t="s">
        <v>2</v>
      </c>
      <c r="C1787" s="3">
        <v>39982</v>
      </c>
      <c r="D1787" s="4" t="s">
        <v>627</v>
      </c>
      <c r="E1787" s="4" t="s">
        <v>164</v>
      </c>
      <c r="F1787" s="5" t="str">
        <f t="shared" si="270"/>
        <v>J</v>
      </c>
      <c r="G1787" s="6">
        <v>0.88402777777777775</v>
      </c>
      <c r="H1787" s="6">
        <v>0.92986111111111114</v>
      </c>
      <c r="I1787" s="85">
        <f t="shared" si="271"/>
        <v>66.000000000000085</v>
      </c>
      <c r="J1787" s="86">
        <f>I1787*Segmentos!$D$7*(AH1787%)*IF(ISNUMBER(AI1787),AI1787%,0)</f>
        <v>1389960.0000000019</v>
      </c>
      <c r="K1787" s="86">
        <f>I1787*Segmentos!$D$7*(AL1787%)*IF(ISNUMBER(AM1787),AM1787%,0)</f>
        <v>2187583.200000003</v>
      </c>
      <c r="L1787" s="4"/>
      <c r="M1787" s="2">
        <v>6.85</v>
      </c>
      <c r="N1787" s="2">
        <v>22</v>
      </c>
      <c r="O1787" s="2">
        <v>31.1</v>
      </c>
      <c r="P1787" s="2">
        <v>85.397199999999998</v>
      </c>
      <c r="Q1787" s="2">
        <v>3.9</v>
      </c>
      <c r="R1787" s="2">
        <v>11.5</v>
      </c>
      <c r="S1787" s="2">
        <v>33.9</v>
      </c>
      <c r="T1787" s="2">
        <v>8.1151999999999997</v>
      </c>
      <c r="U1787" s="2">
        <v>5.26</v>
      </c>
      <c r="V1787" s="2">
        <v>19.100000000000001</v>
      </c>
      <c r="W1787" s="2">
        <v>27.6</v>
      </c>
      <c r="X1787" s="2">
        <v>13.7392</v>
      </c>
      <c r="Y1787" s="2">
        <v>6.96</v>
      </c>
      <c r="Z1787" s="2">
        <v>22.9</v>
      </c>
      <c r="AA1787" s="2">
        <v>30.4</v>
      </c>
      <c r="AB1787" s="2">
        <v>25.6252</v>
      </c>
      <c r="AC1787" s="2">
        <v>9.27</v>
      </c>
      <c r="AD1787" s="2">
        <v>28.5</v>
      </c>
      <c r="AE1787" s="2">
        <v>32.5</v>
      </c>
      <c r="AF1787" s="2">
        <v>37.917499999999997</v>
      </c>
      <c r="AG1787" s="20">
        <v>5.27</v>
      </c>
      <c r="AH1787" s="20">
        <v>19.5</v>
      </c>
      <c r="AI1787" s="20">
        <v>27</v>
      </c>
      <c r="AJ1787" s="20">
        <v>31.163699999999999</v>
      </c>
      <c r="AK1787" s="18">
        <v>8.2799999999999994</v>
      </c>
      <c r="AL1787" s="18">
        <v>24.3</v>
      </c>
      <c r="AM1787" s="18">
        <v>34.1</v>
      </c>
      <c r="AN1787" s="18">
        <v>54.233600000000003</v>
      </c>
      <c r="AO1787" s="2">
        <v>5.74</v>
      </c>
      <c r="AP1787" s="2">
        <v>18.5</v>
      </c>
      <c r="AQ1787" s="2">
        <v>31.1</v>
      </c>
      <c r="AR1787" s="2">
        <v>7.8209</v>
      </c>
      <c r="AS1787" s="2">
        <v>8.8800000000000008</v>
      </c>
      <c r="AT1787" s="2">
        <v>20</v>
      </c>
      <c r="AU1787" s="2">
        <v>44.5</v>
      </c>
      <c r="AV1787" s="2">
        <v>24.383099999999999</v>
      </c>
      <c r="AW1787" s="2">
        <v>5.87</v>
      </c>
      <c r="AX1787" s="2">
        <v>20.9</v>
      </c>
      <c r="AY1787" s="2">
        <v>28</v>
      </c>
      <c r="AZ1787" s="2">
        <v>21.018999999999998</v>
      </c>
      <c r="BA1787" s="2">
        <v>6.74</v>
      </c>
      <c r="BB1787" s="2">
        <v>25.1</v>
      </c>
      <c r="BC1787" s="2">
        <v>26.9</v>
      </c>
      <c r="BD1787" s="2">
        <v>32.174199999999999</v>
      </c>
      <c r="BE1787" s="4" t="str">
        <f t="shared" si="272"/>
        <v>NO APLICA</v>
      </c>
      <c r="BF1787" s="4">
        <f t="shared" si="273"/>
        <v>7.5631999999999993</v>
      </c>
      <c r="BG1787">
        <f t="shared" si="274"/>
        <v>5.74</v>
      </c>
      <c r="BH1787">
        <f t="shared" si="275"/>
        <v>8.8800000000000008</v>
      </c>
      <c r="BI1787">
        <f t="shared" si="276"/>
        <v>6.74</v>
      </c>
      <c r="BJ1787">
        <f t="shared" si="277"/>
        <v>8.2799999999999994</v>
      </c>
      <c r="BK1787">
        <f t="shared" si="278"/>
        <v>5.27</v>
      </c>
      <c r="BL1787">
        <f t="shared" si="279"/>
        <v>45157.200000000055</v>
      </c>
    </row>
    <row r="1788" spans="1:64" x14ac:dyDescent="0.2">
      <c r="A1788" s="1">
        <v>1786</v>
      </c>
      <c r="B1788" s="7" t="s">
        <v>16</v>
      </c>
      <c r="C1788" s="3">
        <v>39982</v>
      </c>
      <c r="D1788" s="4" t="s">
        <v>626</v>
      </c>
      <c r="E1788" s="4" t="s">
        <v>166</v>
      </c>
      <c r="F1788" s="5" t="str">
        <f t="shared" si="270"/>
        <v>J</v>
      </c>
      <c r="G1788" s="6">
        <v>0.91388888888888886</v>
      </c>
      <c r="H1788" s="6">
        <v>0.91736111111111107</v>
      </c>
      <c r="I1788" s="85">
        <f t="shared" si="271"/>
        <v>4.9999999999999822</v>
      </c>
      <c r="J1788" s="86">
        <f>I1788*Segmentos!$D$7*(AH1788%)*IF(ISNUMBER(AI1788),AI1788%,0)</f>
        <v>179549.99999999936</v>
      </c>
      <c r="K1788" s="86">
        <f>I1788*Segmentos!$D$7*(AL1788%)*IF(ISNUMBER(AM1788),AM1788%,0)</f>
        <v>243365.9999999991</v>
      </c>
      <c r="L1788" s="4"/>
      <c r="M1788" s="2">
        <v>10.63</v>
      </c>
      <c r="N1788" s="2">
        <v>12.4</v>
      </c>
      <c r="O1788" s="2">
        <v>86</v>
      </c>
      <c r="P1788" s="2">
        <v>83.070700000000002</v>
      </c>
      <c r="Q1788" s="2">
        <v>4.75</v>
      </c>
      <c r="R1788" s="2">
        <v>5.9</v>
      </c>
      <c r="S1788" s="2">
        <v>80.2</v>
      </c>
      <c r="T1788" s="2">
        <v>6.1948999999999996</v>
      </c>
      <c r="U1788" s="2">
        <v>7.49</v>
      </c>
      <c r="V1788" s="2">
        <v>9.4</v>
      </c>
      <c r="W1788" s="2">
        <v>79.3</v>
      </c>
      <c r="X1788" s="2">
        <v>12.269</v>
      </c>
      <c r="Y1788" s="2">
        <v>11.33</v>
      </c>
      <c r="Z1788" s="2">
        <v>13</v>
      </c>
      <c r="AA1788" s="2">
        <v>87.3</v>
      </c>
      <c r="AB1788" s="2">
        <v>26.148700000000002</v>
      </c>
      <c r="AC1788" s="2">
        <v>14.99</v>
      </c>
      <c r="AD1788" s="2">
        <v>16.899999999999999</v>
      </c>
      <c r="AE1788" s="2">
        <v>88.5</v>
      </c>
      <c r="AF1788" s="2">
        <v>38.457999999999998</v>
      </c>
      <c r="AG1788" s="20">
        <v>8.94</v>
      </c>
      <c r="AH1788" s="20">
        <v>10.5</v>
      </c>
      <c r="AI1788" s="20">
        <v>85.5</v>
      </c>
      <c r="AJ1788" s="20">
        <v>33.156399999999998</v>
      </c>
      <c r="AK1788" s="18">
        <v>12.15</v>
      </c>
      <c r="AL1788" s="18">
        <v>14.1</v>
      </c>
      <c r="AM1788" s="18">
        <v>86.3</v>
      </c>
      <c r="AN1788" s="18">
        <v>49.914200000000001</v>
      </c>
      <c r="AO1788" s="2">
        <v>8.5399999999999991</v>
      </c>
      <c r="AP1788" s="2">
        <v>10.5</v>
      </c>
      <c r="AQ1788" s="2">
        <v>81.2</v>
      </c>
      <c r="AR1788" s="2">
        <v>7.2908999999999997</v>
      </c>
      <c r="AS1788" s="2">
        <v>9.5299999999999994</v>
      </c>
      <c r="AT1788" s="2">
        <v>10.9</v>
      </c>
      <c r="AU1788" s="2">
        <v>87.2</v>
      </c>
      <c r="AV1788" s="2">
        <v>16.403199999999998</v>
      </c>
      <c r="AW1788" s="2">
        <v>10.18</v>
      </c>
      <c r="AX1788" s="2">
        <v>11.6</v>
      </c>
      <c r="AY1788" s="2">
        <v>87.6</v>
      </c>
      <c r="AZ1788" s="2">
        <v>22.880800000000001</v>
      </c>
      <c r="BA1788" s="2">
        <v>12.19</v>
      </c>
      <c r="BB1788" s="2">
        <v>14.3</v>
      </c>
      <c r="BC1788" s="2">
        <v>85.5</v>
      </c>
      <c r="BD1788" s="2">
        <v>36.495800000000003</v>
      </c>
      <c r="BE1788" s="4" t="str">
        <f t="shared" si="272"/>
        <v>NO APLICA</v>
      </c>
      <c r="BF1788" s="4">
        <f t="shared" si="273"/>
        <v>10.496199999999998</v>
      </c>
      <c r="BG1788">
        <f t="shared" si="274"/>
        <v>8.5399999999999991</v>
      </c>
      <c r="BH1788">
        <f t="shared" si="275"/>
        <v>9.5299999999999994</v>
      </c>
      <c r="BI1788">
        <f t="shared" si="276"/>
        <v>12.19</v>
      </c>
      <c r="BJ1788">
        <f t="shared" si="277"/>
        <v>12.15</v>
      </c>
      <c r="BK1788">
        <f t="shared" si="278"/>
        <v>8.94</v>
      </c>
      <c r="BL1788">
        <f t="shared" si="279"/>
        <v>5331.9999999999809</v>
      </c>
    </row>
    <row r="1789" spans="1:64" x14ac:dyDescent="0.2">
      <c r="A1789" s="1">
        <v>1787</v>
      </c>
      <c r="B1789" s="7" t="s">
        <v>22</v>
      </c>
      <c r="C1789" s="3">
        <v>39982</v>
      </c>
      <c r="D1789" s="4" t="s">
        <v>629</v>
      </c>
      <c r="E1789" s="4" t="s">
        <v>164</v>
      </c>
      <c r="F1789" s="5" t="str">
        <f t="shared" si="270"/>
        <v>J</v>
      </c>
      <c r="G1789" s="6">
        <v>0.83125000000000004</v>
      </c>
      <c r="H1789" s="6">
        <v>0.87361111111111101</v>
      </c>
      <c r="I1789" s="85">
        <f t="shared" si="271"/>
        <v>60.999999999999787</v>
      </c>
      <c r="J1789" s="86">
        <f>I1789*Segmentos!$D$7*(AH1789%)*IF(ISNUMBER(AI1789),AI1789%,0)</f>
        <v>305243.99999999895</v>
      </c>
      <c r="K1789" s="86">
        <f>I1789*Segmentos!$D$7*(AL1789%)*IF(ISNUMBER(AM1789),AM1789%,0)</f>
        <v>509325.59999999835</v>
      </c>
      <c r="L1789" s="4"/>
      <c r="M1789" s="2">
        <v>1.69</v>
      </c>
      <c r="N1789" s="2">
        <v>4.3</v>
      </c>
      <c r="O1789" s="2">
        <v>39</v>
      </c>
      <c r="P1789" s="2">
        <v>96.4542</v>
      </c>
      <c r="Q1789" s="2">
        <v>0.17</v>
      </c>
      <c r="R1789" s="2">
        <v>0.4</v>
      </c>
      <c r="S1789" s="2">
        <v>46.7</v>
      </c>
      <c r="T1789" s="2">
        <v>1.6546000000000001</v>
      </c>
      <c r="U1789" s="2">
        <v>0.83</v>
      </c>
      <c r="V1789" s="2">
        <v>3.2</v>
      </c>
      <c r="W1789" s="2">
        <v>26.3</v>
      </c>
      <c r="X1789" s="2">
        <v>9.9720999999999993</v>
      </c>
      <c r="Y1789" s="2">
        <v>0.44</v>
      </c>
      <c r="Z1789" s="2">
        <v>3</v>
      </c>
      <c r="AA1789" s="2">
        <v>14.7</v>
      </c>
      <c r="AB1789" s="2">
        <v>7.4340999999999999</v>
      </c>
      <c r="AC1789" s="2">
        <v>4.13</v>
      </c>
      <c r="AD1789" s="2">
        <v>8.3000000000000007</v>
      </c>
      <c r="AE1789" s="2">
        <v>49.9</v>
      </c>
      <c r="AF1789" s="2">
        <v>77.3934</v>
      </c>
      <c r="AG1789" s="20">
        <v>1.24</v>
      </c>
      <c r="AH1789" s="20">
        <v>4.5</v>
      </c>
      <c r="AI1789" s="20">
        <v>27.8</v>
      </c>
      <c r="AJ1789" s="20">
        <v>33.579799999999999</v>
      </c>
      <c r="AK1789" s="18">
        <v>2.09</v>
      </c>
      <c r="AL1789" s="18">
        <v>4.2</v>
      </c>
      <c r="AM1789" s="18">
        <v>49.7</v>
      </c>
      <c r="AN1789" s="18">
        <v>62.874400000000001</v>
      </c>
      <c r="AO1789" s="2">
        <v>1.37</v>
      </c>
      <c r="AP1789" s="2">
        <v>5.2</v>
      </c>
      <c r="AQ1789" s="2">
        <v>26.3</v>
      </c>
      <c r="AR1789" s="2">
        <v>8.5408000000000008</v>
      </c>
      <c r="AS1789" s="2">
        <v>2.1</v>
      </c>
      <c r="AT1789" s="2">
        <v>4.9000000000000004</v>
      </c>
      <c r="AU1789" s="2">
        <v>43</v>
      </c>
      <c r="AV1789" s="2">
        <v>26.4498</v>
      </c>
      <c r="AW1789" s="2">
        <v>1.29</v>
      </c>
      <c r="AX1789" s="2">
        <v>5</v>
      </c>
      <c r="AY1789" s="2">
        <v>25.5</v>
      </c>
      <c r="AZ1789" s="2">
        <v>21.118400000000001</v>
      </c>
      <c r="BA1789" s="2">
        <v>1.85</v>
      </c>
      <c r="BB1789" s="2">
        <v>3.2</v>
      </c>
      <c r="BC1789" s="2">
        <v>57.2</v>
      </c>
      <c r="BD1789" s="2">
        <v>40.345300000000002</v>
      </c>
      <c r="BE1789" s="4" t="str">
        <f t="shared" si="272"/>
        <v>NO APLICA</v>
      </c>
      <c r="BF1789" s="4">
        <f t="shared" si="273"/>
        <v>1.8820000000000001</v>
      </c>
      <c r="BG1789">
        <f t="shared" si="274"/>
        <v>1.37</v>
      </c>
      <c r="BH1789">
        <f t="shared" si="275"/>
        <v>2.1</v>
      </c>
      <c r="BI1789">
        <f t="shared" si="276"/>
        <v>1.85</v>
      </c>
      <c r="BJ1789">
        <f t="shared" si="277"/>
        <v>2.09</v>
      </c>
      <c r="BK1789">
        <f t="shared" si="278"/>
        <v>1.24</v>
      </c>
      <c r="BL1789">
        <f t="shared" si="279"/>
        <v>10229.699999999963</v>
      </c>
    </row>
    <row r="1790" spans="1:64" x14ac:dyDescent="0.2">
      <c r="A1790" s="1">
        <v>1788</v>
      </c>
      <c r="B1790" s="7" t="s">
        <v>24</v>
      </c>
      <c r="C1790" s="3">
        <v>39982</v>
      </c>
      <c r="D1790" s="4" t="s">
        <v>629</v>
      </c>
      <c r="E1790" s="4" t="s">
        <v>170</v>
      </c>
      <c r="F1790" s="5" t="str">
        <f t="shared" si="270"/>
        <v>J</v>
      </c>
      <c r="G1790" s="6">
        <v>0.875</v>
      </c>
      <c r="H1790" s="6">
        <v>0.89444444444444438</v>
      </c>
      <c r="I1790" s="85">
        <f t="shared" si="271"/>
        <v>27.999999999999901</v>
      </c>
      <c r="J1790" s="86">
        <f>I1790*Segmentos!$D$7*(AH1790%)*IF(ISNUMBER(AI1790),AI1790%,0)</f>
        <v>53939.199999999808</v>
      </c>
      <c r="K1790" s="86">
        <f>I1790*Segmentos!$D$7*(AL1790%)*IF(ISNUMBER(AM1790),AM1790%,0)</f>
        <v>55977.599999999809</v>
      </c>
      <c r="L1790" s="4"/>
      <c r="M1790" s="2">
        <v>0.48</v>
      </c>
      <c r="N1790" s="2">
        <v>1.1000000000000001</v>
      </c>
      <c r="O1790" s="2">
        <v>45.9</v>
      </c>
      <c r="P1790" s="2">
        <v>33.378599999999999</v>
      </c>
      <c r="Q1790" s="2">
        <v>0</v>
      </c>
      <c r="R1790" s="2">
        <v>0</v>
      </c>
      <c r="S1790" s="8" t="s">
        <v>577</v>
      </c>
      <c r="T1790" s="2">
        <v>0</v>
      </c>
      <c r="U1790" s="2">
        <v>0.47</v>
      </c>
      <c r="V1790" s="2">
        <v>1.5</v>
      </c>
      <c r="W1790" s="2">
        <v>30.5</v>
      </c>
      <c r="X1790" s="2">
        <v>6.7911000000000001</v>
      </c>
      <c r="Y1790" s="2">
        <v>0.76</v>
      </c>
      <c r="Z1790" s="2">
        <v>1.7</v>
      </c>
      <c r="AA1790" s="2">
        <v>45.4</v>
      </c>
      <c r="AB1790" s="2">
        <v>15.3995</v>
      </c>
      <c r="AC1790" s="2">
        <v>0.49</v>
      </c>
      <c r="AD1790" s="2">
        <v>0.7</v>
      </c>
      <c r="AE1790" s="2">
        <v>67.7</v>
      </c>
      <c r="AF1790" s="2">
        <v>11.188000000000001</v>
      </c>
      <c r="AG1790" s="20">
        <v>0.47</v>
      </c>
      <c r="AH1790" s="20">
        <v>0.7</v>
      </c>
      <c r="AI1790" s="20">
        <v>68.8</v>
      </c>
      <c r="AJ1790" s="20">
        <v>15.379</v>
      </c>
      <c r="AK1790" s="18">
        <v>0.5</v>
      </c>
      <c r="AL1790" s="18">
        <v>1.4</v>
      </c>
      <c r="AM1790" s="18">
        <v>35.700000000000003</v>
      </c>
      <c r="AN1790" s="18">
        <v>17.999600000000001</v>
      </c>
      <c r="AO1790" s="2">
        <v>0.04</v>
      </c>
      <c r="AP1790" s="2">
        <v>0.3</v>
      </c>
      <c r="AQ1790" s="2">
        <v>17</v>
      </c>
      <c r="AR1790" s="2">
        <v>0.32979999999999998</v>
      </c>
      <c r="AS1790" s="2">
        <v>0.94</v>
      </c>
      <c r="AT1790" s="2">
        <v>1.4</v>
      </c>
      <c r="AU1790" s="2">
        <v>66.7</v>
      </c>
      <c r="AV1790" s="2">
        <v>14.2911</v>
      </c>
      <c r="AW1790" s="2">
        <v>0.4</v>
      </c>
      <c r="AX1790" s="2">
        <v>0.9</v>
      </c>
      <c r="AY1790" s="2">
        <v>42.8</v>
      </c>
      <c r="AZ1790" s="2">
        <v>7.9229000000000003</v>
      </c>
      <c r="BA1790" s="2">
        <v>0.41</v>
      </c>
      <c r="BB1790" s="2">
        <v>1.2</v>
      </c>
      <c r="BC1790" s="2">
        <v>35.1</v>
      </c>
      <c r="BD1790" s="2">
        <v>10.8348</v>
      </c>
      <c r="BE1790" s="4" t="str">
        <f t="shared" si="272"/>
        <v>NO APLICA</v>
      </c>
      <c r="BF1790" s="4">
        <f t="shared" si="273"/>
        <v>0.60059999999999991</v>
      </c>
      <c r="BG1790">
        <f t="shared" si="274"/>
        <v>0.04</v>
      </c>
      <c r="BH1790">
        <f t="shared" si="275"/>
        <v>0.94</v>
      </c>
      <c r="BI1790">
        <f t="shared" si="276"/>
        <v>0.41</v>
      </c>
      <c r="BJ1790">
        <f t="shared" si="277"/>
        <v>0.5</v>
      </c>
      <c r="BK1790">
        <f t="shared" si="278"/>
        <v>0.47</v>
      </c>
      <c r="BL1790">
        <f t="shared" si="279"/>
        <v>1413.719999999995</v>
      </c>
    </row>
    <row r="1791" spans="1:64" x14ac:dyDescent="0.2">
      <c r="A1791" s="1">
        <v>1789</v>
      </c>
      <c r="B1791" s="7" t="s">
        <v>4</v>
      </c>
      <c r="C1791" s="3">
        <v>39982</v>
      </c>
      <c r="D1791" s="4" t="s">
        <v>3</v>
      </c>
      <c r="E1791" s="4" t="s">
        <v>165</v>
      </c>
      <c r="F1791" s="5" t="str">
        <f t="shared" si="270"/>
        <v>J</v>
      </c>
      <c r="G1791" s="6">
        <v>0.77708333333333324</v>
      </c>
      <c r="H1791" s="6">
        <v>0.87361111111111101</v>
      </c>
      <c r="I1791" s="85">
        <f t="shared" si="271"/>
        <v>139</v>
      </c>
      <c r="J1791" s="86">
        <f>I1791*Segmentos!$D$7*(AH1791%)*IF(ISNUMBER(AI1791),AI1791%,0)</f>
        <v>2129924.7999999998</v>
      </c>
      <c r="K1791" s="86">
        <f>I1791*Segmentos!$D$7*(AL1791%)*IF(ISNUMBER(AM1791),AM1791%,0)</f>
        <v>2952804.8</v>
      </c>
      <c r="L1791" s="4"/>
      <c r="M1791" s="2">
        <v>4.62</v>
      </c>
      <c r="N1791" s="2">
        <v>17.3</v>
      </c>
      <c r="O1791" s="2">
        <v>26.7</v>
      </c>
      <c r="P1791" s="2">
        <v>66.938500000000005</v>
      </c>
      <c r="Q1791" s="2">
        <v>4.99</v>
      </c>
      <c r="R1791" s="2">
        <v>17</v>
      </c>
      <c r="S1791" s="2">
        <v>29.3</v>
      </c>
      <c r="T1791" s="2">
        <v>12.070600000000001</v>
      </c>
      <c r="U1791" s="2">
        <v>5.67</v>
      </c>
      <c r="V1791" s="2">
        <v>21</v>
      </c>
      <c r="W1791" s="2">
        <v>27</v>
      </c>
      <c r="X1791" s="2">
        <v>17.229600000000001</v>
      </c>
      <c r="Y1791" s="2">
        <v>3.81</v>
      </c>
      <c r="Z1791" s="2">
        <v>14.9</v>
      </c>
      <c r="AA1791" s="2">
        <v>25.5</v>
      </c>
      <c r="AB1791" s="2">
        <v>16.302099999999999</v>
      </c>
      <c r="AC1791" s="2">
        <v>4.4800000000000004</v>
      </c>
      <c r="AD1791" s="2">
        <v>17.2</v>
      </c>
      <c r="AE1791" s="2">
        <v>26.1</v>
      </c>
      <c r="AF1791" s="2">
        <v>21.336200000000002</v>
      </c>
      <c r="AG1791" s="20">
        <v>3.84</v>
      </c>
      <c r="AH1791" s="20">
        <v>15.7</v>
      </c>
      <c r="AI1791" s="20">
        <v>24.4</v>
      </c>
      <c r="AJ1791" s="20">
        <v>26.399000000000001</v>
      </c>
      <c r="AK1791" s="18">
        <v>5.32</v>
      </c>
      <c r="AL1791" s="18">
        <v>18.7</v>
      </c>
      <c r="AM1791" s="18">
        <v>28.4</v>
      </c>
      <c r="AN1791" s="18">
        <v>40.539400000000001</v>
      </c>
      <c r="AO1791" s="2">
        <v>1.76</v>
      </c>
      <c r="AP1791" s="2">
        <v>8.8000000000000007</v>
      </c>
      <c r="AQ1791" s="2">
        <v>20.100000000000001</v>
      </c>
      <c r="AR1791" s="2">
        <v>2.7898000000000001</v>
      </c>
      <c r="AS1791" s="2">
        <v>2.85</v>
      </c>
      <c r="AT1791" s="2">
        <v>14.2</v>
      </c>
      <c r="AU1791" s="2">
        <v>20.100000000000001</v>
      </c>
      <c r="AV1791" s="2">
        <v>9.1047999999999991</v>
      </c>
      <c r="AW1791" s="2">
        <v>5.46</v>
      </c>
      <c r="AX1791" s="2">
        <v>20.3</v>
      </c>
      <c r="AY1791" s="2">
        <v>26.9</v>
      </c>
      <c r="AZ1791" s="2">
        <v>22.782599999999999</v>
      </c>
      <c r="BA1791" s="2">
        <v>5.81</v>
      </c>
      <c r="BB1791" s="2">
        <v>19.2</v>
      </c>
      <c r="BC1791" s="2">
        <v>30.2</v>
      </c>
      <c r="BD1791" s="2">
        <v>32.261200000000002</v>
      </c>
      <c r="BE1791" s="4" t="str">
        <f t="shared" si="272"/>
        <v>ABURRIDO</v>
      </c>
      <c r="BF1791" s="4">
        <f t="shared" si="273"/>
        <v>4.0046000000000008</v>
      </c>
      <c r="BG1791">
        <f t="shared" si="274"/>
        <v>1.76</v>
      </c>
      <c r="BH1791">
        <f t="shared" si="275"/>
        <v>2.85</v>
      </c>
      <c r="BI1791">
        <f t="shared" si="276"/>
        <v>5.81</v>
      </c>
      <c r="BJ1791">
        <f t="shared" si="277"/>
        <v>5.32</v>
      </c>
      <c r="BK1791">
        <f t="shared" si="278"/>
        <v>3.84</v>
      </c>
      <c r="BL1791">
        <f t="shared" si="279"/>
        <v>64205.490000000005</v>
      </c>
    </row>
    <row r="1792" spans="1:64" x14ac:dyDescent="0.2">
      <c r="A1792" s="1">
        <v>1790</v>
      </c>
      <c r="B1792" s="7" t="s">
        <v>15</v>
      </c>
      <c r="C1792" s="3">
        <v>39983</v>
      </c>
      <c r="D1792" s="4" t="s">
        <v>626</v>
      </c>
      <c r="E1792" s="4" t="s">
        <v>164</v>
      </c>
      <c r="F1792" s="5" t="str">
        <f t="shared" si="270"/>
        <v>V</v>
      </c>
      <c r="G1792" s="6">
        <v>0.875</v>
      </c>
      <c r="H1792" s="6">
        <v>0.91527777777777775</v>
      </c>
      <c r="I1792" s="85">
        <f t="shared" si="271"/>
        <v>57.999999999999957</v>
      </c>
      <c r="J1792" s="86">
        <f>I1792*Segmentos!$D$7*(AH1792%)*IF(ISNUMBER(AI1792),AI1792%,0)</f>
        <v>1617480.7999999986</v>
      </c>
      <c r="K1792" s="86">
        <f>I1792*Segmentos!$D$7*(AL1792%)*IF(ISNUMBER(AM1792),AM1792%,0)</f>
        <v>2343431.9999999986</v>
      </c>
      <c r="L1792" s="4"/>
      <c r="M1792" s="2">
        <v>8.61</v>
      </c>
      <c r="N1792" s="2">
        <v>19.2</v>
      </c>
      <c r="O1792" s="2">
        <v>44.8</v>
      </c>
      <c r="P1792" s="2">
        <v>90.744399999999999</v>
      </c>
      <c r="Q1792" s="2">
        <v>3.13</v>
      </c>
      <c r="R1792" s="2">
        <v>9.9</v>
      </c>
      <c r="S1792" s="2">
        <v>31.6</v>
      </c>
      <c r="T1792" s="2">
        <v>5.4995000000000003</v>
      </c>
      <c r="U1792" s="2">
        <v>4.97</v>
      </c>
      <c r="V1792" s="2">
        <v>13.7</v>
      </c>
      <c r="W1792" s="2">
        <v>36.4</v>
      </c>
      <c r="X1792" s="2">
        <v>10.986000000000001</v>
      </c>
      <c r="Y1792" s="2">
        <v>8.34</v>
      </c>
      <c r="Z1792" s="2">
        <v>19.899999999999999</v>
      </c>
      <c r="AA1792" s="2">
        <v>41.9</v>
      </c>
      <c r="AB1792" s="2">
        <v>25.951599999999999</v>
      </c>
      <c r="AC1792" s="2">
        <v>13.97</v>
      </c>
      <c r="AD1792" s="2">
        <v>27</v>
      </c>
      <c r="AE1792" s="2">
        <v>51.8</v>
      </c>
      <c r="AF1792" s="2">
        <v>48.307299999999998</v>
      </c>
      <c r="AG1792" s="20">
        <v>6.99</v>
      </c>
      <c r="AH1792" s="20">
        <v>17.3</v>
      </c>
      <c r="AI1792" s="20">
        <v>40.299999999999997</v>
      </c>
      <c r="AJ1792" s="20">
        <v>34.937399999999997</v>
      </c>
      <c r="AK1792" s="18">
        <v>10.08</v>
      </c>
      <c r="AL1792" s="18">
        <v>21</v>
      </c>
      <c r="AM1792" s="18">
        <v>48.1</v>
      </c>
      <c r="AN1792" s="18">
        <v>55.807000000000002</v>
      </c>
      <c r="AO1792" s="2">
        <v>8.4499999999999993</v>
      </c>
      <c r="AP1792" s="2">
        <v>23.1</v>
      </c>
      <c r="AQ1792" s="2">
        <v>36.6</v>
      </c>
      <c r="AR1792" s="2">
        <v>9.7296999999999993</v>
      </c>
      <c r="AS1792" s="2">
        <v>5.79</v>
      </c>
      <c r="AT1792" s="2">
        <v>13.4</v>
      </c>
      <c r="AU1792" s="2">
        <v>43.1</v>
      </c>
      <c r="AV1792" s="2">
        <v>13.429600000000001</v>
      </c>
      <c r="AW1792" s="2">
        <v>8.4</v>
      </c>
      <c r="AX1792" s="2">
        <v>19.7</v>
      </c>
      <c r="AY1792" s="2">
        <v>42.7</v>
      </c>
      <c r="AZ1792" s="2">
        <v>25.451000000000001</v>
      </c>
      <c r="BA1792" s="2">
        <v>10.44</v>
      </c>
      <c r="BB1792" s="2">
        <v>21.1</v>
      </c>
      <c r="BC1792" s="2">
        <v>49.4</v>
      </c>
      <c r="BD1792" s="2">
        <v>42.134099999999997</v>
      </c>
      <c r="BE1792" s="4" t="str">
        <f t="shared" si="272"/>
        <v>NO APLICA</v>
      </c>
      <c r="BF1792" s="4">
        <f t="shared" si="273"/>
        <v>8.0617999999999999</v>
      </c>
      <c r="BG1792">
        <f t="shared" si="274"/>
        <v>8.4499999999999993</v>
      </c>
      <c r="BH1792">
        <f t="shared" si="275"/>
        <v>5.79</v>
      </c>
      <c r="BI1792">
        <f t="shared" si="276"/>
        <v>10.44</v>
      </c>
      <c r="BJ1792">
        <f t="shared" si="277"/>
        <v>10.08</v>
      </c>
      <c r="BK1792">
        <f t="shared" si="278"/>
        <v>6.99</v>
      </c>
      <c r="BL1792">
        <f t="shared" si="279"/>
        <v>49889.279999999962</v>
      </c>
    </row>
    <row r="1793" spans="1:64" x14ac:dyDescent="0.2">
      <c r="A1793" s="1">
        <v>1791</v>
      </c>
      <c r="B1793" s="7" t="s">
        <v>119</v>
      </c>
      <c r="C1793" s="3">
        <v>39983</v>
      </c>
      <c r="D1793" s="4" t="s">
        <v>626</v>
      </c>
      <c r="E1793" s="4" t="s">
        <v>168</v>
      </c>
      <c r="F1793" s="5" t="str">
        <f t="shared" si="270"/>
        <v>V</v>
      </c>
      <c r="G1793" s="6">
        <v>0.91874999999999996</v>
      </c>
      <c r="H1793" s="6">
        <v>3.472222222222222E-3</v>
      </c>
      <c r="I1793" s="85">
        <f t="shared" si="271"/>
        <v>122.00000000000007</v>
      </c>
      <c r="J1793" s="86">
        <f>I1793*Segmentos!$D$7*(AH1793%)*IF(ISNUMBER(AI1793),AI1793%,0)</f>
        <v>2437560.0000000019</v>
      </c>
      <c r="K1793" s="86">
        <f>I1793*Segmentos!$D$7*(AL1793%)*IF(ISNUMBER(AM1793),AM1793%,0)</f>
        <v>2842600.0000000019</v>
      </c>
      <c r="L1793" s="4" t="s">
        <v>416</v>
      </c>
      <c r="M1793" s="2">
        <v>5.44</v>
      </c>
      <c r="N1793" s="2">
        <v>23.7</v>
      </c>
      <c r="O1793" s="2">
        <v>22.9</v>
      </c>
      <c r="P1793" s="2">
        <v>73.644400000000005</v>
      </c>
      <c r="Q1793" s="2">
        <v>3.6</v>
      </c>
      <c r="R1793" s="2">
        <v>17.7</v>
      </c>
      <c r="S1793" s="2">
        <v>20.3</v>
      </c>
      <c r="T1793" s="2">
        <v>8.1296999999999997</v>
      </c>
      <c r="U1793" s="2">
        <v>4.05</v>
      </c>
      <c r="V1793" s="2">
        <v>16.2</v>
      </c>
      <c r="W1793" s="2">
        <v>25.1</v>
      </c>
      <c r="X1793" s="2">
        <v>11.510999999999999</v>
      </c>
      <c r="Y1793" s="2">
        <v>8.2100000000000009</v>
      </c>
      <c r="Z1793" s="2">
        <v>28.5</v>
      </c>
      <c r="AA1793" s="2">
        <v>28.8</v>
      </c>
      <c r="AB1793" s="2">
        <v>32.819099999999999</v>
      </c>
      <c r="AC1793" s="2">
        <v>4.76</v>
      </c>
      <c r="AD1793" s="2">
        <v>27.2</v>
      </c>
      <c r="AE1793" s="2">
        <v>17.5</v>
      </c>
      <c r="AF1793" s="2">
        <v>21.184699999999999</v>
      </c>
      <c r="AG1793" s="20">
        <v>5.01</v>
      </c>
      <c r="AH1793" s="20">
        <v>22.2</v>
      </c>
      <c r="AI1793" s="20">
        <v>22.5</v>
      </c>
      <c r="AJ1793" s="20">
        <v>32.173299999999998</v>
      </c>
      <c r="AK1793" s="18">
        <v>5.82</v>
      </c>
      <c r="AL1793" s="18">
        <v>25</v>
      </c>
      <c r="AM1793" s="18">
        <v>23.3</v>
      </c>
      <c r="AN1793" s="18">
        <v>41.4711</v>
      </c>
      <c r="AO1793" s="2">
        <v>3.04</v>
      </c>
      <c r="AP1793" s="2">
        <v>17.8</v>
      </c>
      <c r="AQ1793" s="2">
        <v>17.100000000000001</v>
      </c>
      <c r="AR1793" s="2">
        <v>4.5053000000000001</v>
      </c>
      <c r="AS1793" s="2">
        <v>4.6100000000000003</v>
      </c>
      <c r="AT1793" s="2">
        <v>18.8</v>
      </c>
      <c r="AU1793" s="2">
        <v>24.6</v>
      </c>
      <c r="AV1793" s="2">
        <v>13.7455</v>
      </c>
      <c r="AW1793" s="2">
        <v>5.94</v>
      </c>
      <c r="AX1793" s="2">
        <v>25.9</v>
      </c>
      <c r="AY1793" s="2">
        <v>23</v>
      </c>
      <c r="AZ1793" s="2">
        <v>23.150099999999998</v>
      </c>
      <c r="BA1793" s="2">
        <v>6.22</v>
      </c>
      <c r="BB1793" s="2">
        <v>26.6</v>
      </c>
      <c r="BC1793" s="2">
        <v>23.4</v>
      </c>
      <c r="BD1793" s="2">
        <v>32.243600000000001</v>
      </c>
      <c r="BE1793" s="4" t="str">
        <f t="shared" si="272"/>
        <v>ABURRIDO</v>
      </c>
      <c r="BF1793" s="4">
        <f t="shared" si="273"/>
        <v>5.1132000000000009</v>
      </c>
      <c r="BG1793">
        <f t="shared" si="274"/>
        <v>3.04</v>
      </c>
      <c r="BH1793">
        <f t="shared" si="275"/>
        <v>4.6100000000000003</v>
      </c>
      <c r="BI1793">
        <f t="shared" si="276"/>
        <v>6.22</v>
      </c>
      <c r="BJ1793">
        <f t="shared" si="277"/>
        <v>5.82</v>
      </c>
      <c r="BK1793">
        <f t="shared" si="278"/>
        <v>5.01</v>
      </c>
      <c r="BL1793">
        <f t="shared" si="279"/>
        <v>66213.060000000027</v>
      </c>
    </row>
    <row r="1794" spans="1:64" x14ac:dyDescent="0.2">
      <c r="A1794" s="1">
        <v>1792</v>
      </c>
      <c r="B1794" s="7" t="s">
        <v>5</v>
      </c>
      <c r="C1794" s="3">
        <v>39983</v>
      </c>
      <c r="D1794" s="4" t="s">
        <v>3</v>
      </c>
      <c r="E1794" s="4" t="s">
        <v>164</v>
      </c>
      <c r="F1794" s="5" t="str">
        <f t="shared" si="270"/>
        <v>V</v>
      </c>
      <c r="G1794" s="6">
        <v>0.87430555555555556</v>
      </c>
      <c r="H1794" s="6">
        <v>0.91805555555555562</v>
      </c>
      <c r="I1794" s="85">
        <f t="shared" si="271"/>
        <v>63.000000000000099</v>
      </c>
      <c r="J1794" s="86">
        <f>I1794*Segmentos!$D$7*(AH1794%)*IF(ISNUMBER(AI1794),AI1794%,0)</f>
        <v>1515024.0000000023</v>
      </c>
      <c r="K1794" s="86">
        <f>I1794*Segmentos!$D$7*(AL1794%)*IF(ISNUMBER(AM1794),AM1794%,0)</f>
        <v>1561744.8000000026</v>
      </c>
      <c r="L1794" s="4"/>
      <c r="M1794" s="2">
        <v>6.13</v>
      </c>
      <c r="N1794" s="2">
        <v>19</v>
      </c>
      <c r="O1794" s="2">
        <v>32.299999999999997</v>
      </c>
      <c r="P1794" s="2">
        <v>84.158799999999999</v>
      </c>
      <c r="Q1794" s="2">
        <v>4.6500000000000004</v>
      </c>
      <c r="R1794" s="2">
        <v>14</v>
      </c>
      <c r="S1794" s="2">
        <v>33.299999999999997</v>
      </c>
      <c r="T1794" s="2">
        <v>10.658899999999999</v>
      </c>
      <c r="U1794" s="2">
        <v>4.42</v>
      </c>
      <c r="V1794" s="2">
        <v>14.4</v>
      </c>
      <c r="W1794" s="2">
        <v>30.7</v>
      </c>
      <c r="X1794" s="2">
        <v>12.7363</v>
      </c>
      <c r="Y1794" s="2">
        <v>5.94</v>
      </c>
      <c r="Z1794" s="2">
        <v>19.899999999999999</v>
      </c>
      <c r="AA1794" s="2">
        <v>29.8</v>
      </c>
      <c r="AB1794" s="2">
        <v>24.099</v>
      </c>
      <c r="AC1794" s="2">
        <v>8.1300000000000008</v>
      </c>
      <c r="AD1794" s="2">
        <v>23.6</v>
      </c>
      <c r="AE1794" s="2">
        <v>34.4</v>
      </c>
      <c r="AF1794" s="2">
        <v>36.6646</v>
      </c>
      <c r="AG1794" s="20">
        <v>6.03</v>
      </c>
      <c r="AH1794" s="20">
        <v>18</v>
      </c>
      <c r="AI1794" s="20">
        <v>33.4</v>
      </c>
      <c r="AJ1794" s="20">
        <v>39.276899999999998</v>
      </c>
      <c r="AK1794" s="18">
        <v>6.22</v>
      </c>
      <c r="AL1794" s="18">
        <v>19.8</v>
      </c>
      <c r="AM1794" s="18">
        <v>31.3</v>
      </c>
      <c r="AN1794" s="18">
        <v>44.881900000000002</v>
      </c>
      <c r="AO1794" s="2">
        <v>5.03</v>
      </c>
      <c r="AP1794" s="2">
        <v>18.3</v>
      </c>
      <c r="AQ1794" s="2">
        <v>27.4</v>
      </c>
      <c r="AR1794" s="2">
        <v>7.5479000000000003</v>
      </c>
      <c r="AS1794" s="2">
        <v>5.75</v>
      </c>
      <c r="AT1794" s="2">
        <v>17</v>
      </c>
      <c r="AU1794" s="2">
        <v>33.9</v>
      </c>
      <c r="AV1794" s="2">
        <v>17.383800000000001</v>
      </c>
      <c r="AW1794" s="2">
        <v>9.33</v>
      </c>
      <c r="AX1794" s="2">
        <v>22.5</v>
      </c>
      <c r="AY1794" s="2">
        <v>41.4</v>
      </c>
      <c r="AZ1794" s="2">
        <v>36.8598</v>
      </c>
      <c r="BA1794" s="2">
        <v>4.25</v>
      </c>
      <c r="BB1794" s="2">
        <v>17.7</v>
      </c>
      <c r="BC1794" s="2">
        <v>24.1</v>
      </c>
      <c r="BD1794" s="2">
        <v>22.3673</v>
      </c>
      <c r="BE1794" s="4" t="str">
        <f t="shared" si="272"/>
        <v>NO APLICA</v>
      </c>
      <c r="BF1794" s="4">
        <f t="shared" si="273"/>
        <v>6.8308000000000009</v>
      </c>
      <c r="BG1794">
        <f t="shared" si="274"/>
        <v>5.03</v>
      </c>
      <c r="BH1794">
        <f t="shared" si="275"/>
        <v>5.75</v>
      </c>
      <c r="BI1794">
        <f t="shared" si="276"/>
        <v>9.33</v>
      </c>
      <c r="BJ1794">
        <f t="shared" si="277"/>
        <v>6.22</v>
      </c>
      <c r="BK1794">
        <f t="shared" si="278"/>
        <v>6.03</v>
      </c>
      <c r="BL1794">
        <f t="shared" si="279"/>
        <v>38663.100000000057</v>
      </c>
    </row>
    <row r="1795" spans="1:64" x14ac:dyDescent="0.2">
      <c r="A1795" s="1">
        <v>1793</v>
      </c>
      <c r="B1795" s="7" t="s">
        <v>49</v>
      </c>
      <c r="C1795" s="3">
        <v>39983</v>
      </c>
      <c r="D1795" s="4" t="s">
        <v>629</v>
      </c>
      <c r="E1795" s="4" t="s">
        <v>168</v>
      </c>
      <c r="F1795" s="5" t="str">
        <f t="shared" si="270"/>
        <v>V</v>
      </c>
      <c r="G1795" s="6">
        <v>0.91666666666666663</v>
      </c>
      <c r="H1795" s="6">
        <v>0.9902777777777777</v>
      </c>
      <c r="I1795" s="85">
        <f t="shared" si="271"/>
        <v>105.99999999999994</v>
      </c>
      <c r="J1795" s="86">
        <f>I1795*Segmentos!$D$7*(AH1795%)*IF(ISNUMBER(AI1795),AI1795%,0)</f>
        <v>491161.5999999998</v>
      </c>
      <c r="K1795" s="86">
        <f>I1795*Segmentos!$D$7*(AL1795%)*IF(ISNUMBER(AM1795),AM1795%,0)</f>
        <v>467926.39999999979</v>
      </c>
      <c r="L1795" s="4" t="s">
        <v>414</v>
      </c>
      <c r="M1795" s="2">
        <v>1.1299999999999999</v>
      </c>
      <c r="N1795" s="2">
        <v>6.3</v>
      </c>
      <c r="O1795" s="2">
        <v>17.899999999999999</v>
      </c>
      <c r="P1795" s="2">
        <v>76.625200000000007</v>
      </c>
      <c r="Q1795" s="2">
        <v>0.93</v>
      </c>
      <c r="R1795" s="2">
        <v>3.1</v>
      </c>
      <c r="S1795" s="2">
        <v>30.3</v>
      </c>
      <c r="T1795" s="2">
        <v>10.6092</v>
      </c>
      <c r="U1795" s="2">
        <v>0.32</v>
      </c>
      <c r="V1795" s="2">
        <v>4.5</v>
      </c>
      <c r="W1795" s="2">
        <v>7.1</v>
      </c>
      <c r="X1795" s="2">
        <v>4.5666000000000002</v>
      </c>
      <c r="Y1795" s="2">
        <v>1.3</v>
      </c>
      <c r="Z1795" s="2">
        <v>8.9</v>
      </c>
      <c r="AA1795" s="2">
        <v>14.5</v>
      </c>
      <c r="AB1795" s="2">
        <v>26.0824</v>
      </c>
      <c r="AC1795" s="2">
        <v>1.58</v>
      </c>
      <c r="AD1795" s="2">
        <v>6.7</v>
      </c>
      <c r="AE1795" s="2">
        <v>23.8</v>
      </c>
      <c r="AF1795" s="2">
        <v>35.367100000000001</v>
      </c>
      <c r="AG1795" s="20">
        <v>1.1499999999999999</v>
      </c>
      <c r="AH1795" s="20">
        <v>6.4</v>
      </c>
      <c r="AI1795" s="20">
        <v>18.100000000000001</v>
      </c>
      <c r="AJ1795" s="20">
        <v>37.073</v>
      </c>
      <c r="AK1795" s="18">
        <v>1.1100000000000001</v>
      </c>
      <c r="AL1795" s="18">
        <v>6.2</v>
      </c>
      <c r="AM1795" s="18">
        <v>17.8</v>
      </c>
      <c r="AN1795" s="18">
        <v>39.552199999999999</v>
      </c>
      <c r="AO1795" s="2">
        <v>0.49</v>
      </c>
      <c r="AP1795" s="2">
        <v>4.5999999999999996</v>
      </c>
      <c r="AQ1795" s="2">
        <v>10.8</v>
      </c>
      <c r="AR1795" s="2">
        <v>3.6718999999999999</v>
      </c>
      <c r="AS1795" s="2">
        <v>0.63</v>
      </c>
      <c r="AT1795" s="2">
        <v>5.3</v>
      </c>
      <c r="AU1795" s="2">
        <v>12</v>
      </c>
      <c r="AV1795" s="2">
        <v>9.4382000000000001</v>
      </c>
      <c r="AW1795" s="2">
        <v>0.73</v>
      </c>
      <c r="AX1795" s="2">
        <v>7.1</v>
      </c>
      <c r="AY1795" s="2">
        <v>10.3</v>
      </c>
      <c r="AZ1795" s="2">
        <v>14.245699999999999</v>
      </c>
      <c r="BA1795" s="2">
        <v>1.89</v>
      </c>
      <c r="BB1795" s="2">
        <v>6.8</v>
      </c>
      <c r="BC1795" s="2">
        <v>27.9</v>
      </c>
      <c r="BD1795" s="2">
        <v>49.269300000000001</v>
      </c>
      <c r="BE1795" s="4" t="str">
        <f t="shared" si="272"/>
        <v>ABURRIDO</v>
      </c>
      <c r="BF1795" s="4">
        <f t="shared" si="273"/>
        <v>1.0931999999999999</v>
      </c>
      <c r="BG1795">
        <f t="shared" si="274"/>
        <v>0.49</v>
      </c>
      <c r="BH1795">
        <f t="shared" si="275"/>
        <v>0.63</v>
      </c>
      <c r="BI1795">
        <f t="shared" si="276"/>
        <v>1.89</v>
      </c>
      <c r="BJ1795">
        <f t="shared" si="277"/>
        <v>1.1100000000000001</v>
      </c>
      <c r="BK1795">
        <f t="shared" si="278"/>
        <v>1.1499999999999999</v>
      </c>
      <c r="BL1795">
        <f t="shared" si="279"/>
        <v>11953.619999999992</v>
      </c>
    </row>
    <row r="1796" spans="1:64" x14ac:dyDescent="0.2">
      <c r="A1796" s="1">
        <v>1794</v>
      </c>
      <c r="B1796" s="7" t="s">
        <v>49</v>
      </c>
      <c r="C1796" s="3">
        <v>39983</v>
      </c>
      <c r="D1796" s="4" t="s">
        <v>628</v>
      </c>
      <c r="E1796" s="4" t="s">
        <v>168</v>
      </c>
      <c r="F1796" s="5" t="str">
        <f t="shared" ref="F1796:F1859" si="280">CONCATENATE(IF(WEEKDAY(C1796)=1,"D",""),IF(WEEKDAY(C1796)=2,"L",""),IF(WEEKDAY(C1796)=3,"M",""),IF(WEEKDAY(C1796)=4,"W",""),IF(WEEKDAY(C1796)=5,"J",""),IF(WEEKDAY(C1796)=6,"V",""),IF(WEEKDAY(C1796)=7,"S",""))</f>
        <v>V</v>
      </c>
      <c r="G1796" s="6">
        <v>0.91736111111111107</v>
      </c>
      <c r="H1796" s="6">
        <v>0.98750000000000004</v>
      </c>
      <c r="I1796" s="85">
        <f t="shared" ref="I1796:I1859" si="281">IF(H1796&gt;=G1796,(H1796-G1796)*24*60,("24:00:00"-G1796+H1796)*24*60)</f>
        <v>101.00000000000011</v>
      </c>
      <c r="J1796" s="86">
        <f>I1796*Segmentos!$D$7*(AH1796%)*IF(ISNUMBER(AI1796),AI1796%,0)</f>
        <v>787315.20000000088</v>
      </c>
      <c r="K1796" s="86">
        <f>I1796*Segmentos!$D$7*(AL1796%)*IF(ISNUMBER(AM1796),AM1796%,0)</f>
        <v>748410.00000000081</v>
      </c>
      <c r="L1796" s="4" t="s">
        <v>417</v>
      </c>
      <c r="M1796" s="2">
        <v>1.91</v>
      </c>
      <c r="N1796" s="2">
        <v>9.6</v>
      </c>
      <c r="O1796" s="2">
        <v>19.899999999999999</v>
      </c>
      <c r="P1796" s="2">
        <v>73.257400000000004</v>
      </c>
      <c r="Q1796" s="2">
        <v>2.17</v>
      </c>
      <c r="R1796" s="2">
        <v>6.4</v>
      </c>
      <c r="S1796" s="2">
        <v>34</v>
      </c>
      <c r="T1796" s="2">
        <v>13.924899999999999</v>
      </c>
      <c r="U1796" s="2">
        <v>1.37</v>
      </c>
      <c r="V1796" s="2">
        <v>8.6999999999999993</v>
      </c>
      <c r="W1796" s="2">
        <v>15.7</v>
      </c>
      <c r="X1796" s="2">
        <v>11.058199999999999</v>
      </c>
      <c r="Y1796" s="2">
        <v>3.12</v>
      </c>
      <c r="Z1796" s="2">
        <v>13.1</v>
      </c>
      <c r="AA1796" s="2">
        <v>23.9</v>
      </c>
      <c r="AB1796" s="2">
        <v>35.4497</v>
      </c>
      <c r="AC1796" s="2">
        <v>1.02</v>
      </c>
      <c r="AD1796" s="2">
        <v>8.6</v>
      </c>
      <c r="AE1796" s="2">
        <v>11.8</v>
      </c>
      <c r="AF1796" s="2">
        <v>12.8246</v>
      </c>
      <c r="AG1796" s="20">
        <v>1.95</v>
      </c>
      <c r="AH1796" s="20">
        <v>9.6</v>
      </c>
      <c r="AI1796" s="20">
        <v>20.3</v>
      </c>
      <c r="AJ1796" s="20">
        <v>35.620100000000001</v>
      </c>
      <c r="AK1796" s="18">
        <v>1.86</v>
      </c>
      <c r="AL1796" s="18">
        <v>9.5</v>
      </c>
      <c r="AM1796" s="18">
        <v>19.5</v>
      </c>
      <c r="AN1796" s="18">
        <v>37.637300000000003</v>
      </c>
      <c r="AO1796" s="2">
        <v>0.59</v>
      </c>
      <c r="AP1796" s="2">
        <v>5.6</v>
      </c>
      <c r="AQ1796" s="2">
        <v>10.6</v>
      </c>
      <c r="AR1796" s="2">
        <v>2.4838</v>
      </c>
      <c r="AS1796" s="2">
        <v>1.43</v>
      </c>
      <c r="AT1796" s="2">
        <v>8.6999999999999993</v>
      </c>
      <c r="AU1796" s="2">
        <v>16.5</v>
      </c>
      <c r="AV1796" s="2">
        <v>12.135899999999999</v>
      </c>
      <c r="AW1796" s="2">
        <v>1.04</v>
      </c>
      <c r="AX1796" s="2">
        <v>8.4</v>
      </c>
      <c r="AY1796" s="2">
        <v>12.4</v>
      </c>
      <c r="AZ1796" s="2">
        <v>11.515599999999999</v>
      </c>
      <c r="BA1796" s="2">
        <v>3.2</v>
      </c>
      <c r="BB1796" s="2">
        <v>12.1</v>
      </c>
      <c r="BC1796" s="2">
        <v>26.4</v>
      </c>
      <c r="BD1796" s="2">
        <v>47.122100000000003</v>
      </c>
      <c r="BE1796" s="4" t="str">
        <f t="shared" ref="BE1796:BE1859" si="282">IF(OR(E1796="NOTICIERO",E1796="INFORMATIVO"),"NO APLICA",IF(I1796&lt;60,"NO APLICA",IF(M1796&lt;6,"ABURRIDO",IF(O1796&lt;25,"ABURRIDO","ENTRETENIDO"))))</f>
        <v>ABURRIDO</v>
      </c>
      <c r="BF1796" s="4">
        <f t="shared" ref="BF1796:BF1859" si="283">SUMPRODUCT($BG$2:$BK$2,BG1796:BK1796)/5</f>
        <v>1.9701999999999997</v>
      </c>
      <c r="BG1796">
        <f t="shared" ref="BG1796:BG1859" si="284">AO1796</f>
        <v>0.59</v>
      </c>
      <c r="BH1796">
        <f t="shared" ref="BH1796:BH1859" si="285">AS1796</f>
        <v>1.43</v>
      </c>
      <c r="BI1796">
        <f t="shared" ref="BI1796:BI1859" si="286">MAX(AW1796,BA1796)</f>
        <v>3.2</v>
      </c>
      <c r="BJ1796">
        <f t="shared" ref="BJ1796:BJ1859" si="287">AK1796</f>
        <v>1.86</v>
      </c>
      <c r="BK1796">
        <f t="shared" ref="BK1796:BK1859" si="288">AG1796</f>
        <v>1.95</v>
      </c>
      <c r="BL1796">
        <f t="shared" ref="BL1796:BL1859" si="289">IFERROR((I1796*N1796*O1796),0)</f>
        <v>19295.040000000019</v>
      </c>
    </row>
    <row r="1797" spans="1:64" x14ac:dyDescent="0.2">
      <c r="A1797" s="1">
        <v>1795</v>
      </c>
      <c r="B1797" s="7" t="s">
        <v>18</v>
      </c>
      <c r="C1797" s="3">
        <v>39983</v>
      </c>
      <c r="D1797" s="4" t="s">
        <v>17</v>
      </c>
      <c r="E1797" s="4" t="s">
        <v>168</v>
      </c>
      <c r="F1797" s="5" t="str">
        <f t="shared" si="280"/>
        <v>V</v>
      </c>
      <c r="G1797" s="6">
        <v>0.8340277777777777</v>
      </c>
      <c r="H1797" s="6">
        <v>0.9145833333333333</v>
      </c>
      <c r="I1797" s="85">
        <f t="shared" si="281"/>
        <v>116.00000000000007</v>
      </c>
      <c r="J1797" s="86">
        <f>I1797*Segmentos!$D$7*(AH1797%)*IF(ISNUMBER(AI1797),AI1797%,0)</f>
        <v>132518.40000000011</v>
      </c>
      <c r="K1797" s="86">
        <f>I1797*Segmentos!$D$7*(AL1797%)*IF(ISNUMBER(AM1797),AM1797%,0)</f>
        <v>70156.800000000061</v>
      </c>
      <c r="L1797" s="4" t="s">
        <v>415</v>
      </c>
      <c r="M1797" s="2">
        <v>0.21</v>
      </c>
      <c r="N1797" s="2">
        <v>2.7</v>
      </c>
      <c r="O1797" s="2">
        <v>7.9</v>
      </c>
      <c r="P1797" s="2">
        <v>91.407600000000002</v>
      </c>
      <c r="Q1797" s="2">
        <v>0</v>
      </c>
      <c r="R1797" s="2">
        <v>0</v>
      </c>
      <c r="S1797" s="8" t="s">
        <v>577</v>
      </c>
      <c r="T1797" s="2">
        <v>0</v>
      </c>
      <c r="U1797" s="2">
        <v>0.08</v>
      </c>
      <c r="V1797" s="2">
        <v>0.2</v>
      </c>
      <c r="W1797" s="2">
        <v>36.200000000000003</v>
      </c>
      <c r="X1797" s="2">
        <v>6.7804000000000002</v>
      </c>
      <c r="Y1797" s="2">
        <v>0.18</v>
      </c>
      <c r="Z1797" s="2">
        <v>2</v>
      </c>
      <c r="AA1797" s="2">
        <v>8.9</v>
      </c>
      <c r="AB1797" s="2">
        <v>22.6891</v>
      </c>
      <c r="AC1797" s="2">
        <v>0.44</v>
      </c>
      <c r="AD1797" s="2">
        <v>6.3</v>
      </c>
      <c r="AE1797" s="2">
        <v>7</v>
      </c>
      <c r="AF1797" s="2">
        <v>61.938000000000002</v>
      </c>
      <c r="AG1797" s="20">
        <v>0.28000000000000003</v>
      </c>
      <c r="AH1797" s="20">
        <v>3.4</v>
      </c>
      <c r="AI1797" s="20">
        <v>8.4</v>
      </c>
      <c r="AJ1797" s="20">
        <v>56.798400000000001</v>
      </c>
      <c r="AK1797" s="18">
        <v>0.15</v>
      </c>
      <c r="AL1797" s="18">
        <v>2.1</v>
      </c>
      <c r="AM1797" s="18">
        <v>7.2</v>
      </c>
      <c r="AN1797" s="18">
        <v>34.609200000000001</v>
      </c>
      <c r="AO1797" s="2">
        <v>0.17</v>
      </c>
      <c r="AP1797" s="2">
        <v>2.5</v>
      </c>
      <c r="AQ1797" s="2">
        <v>6.6</v>
      </c>
      <c r="AR1797" s="2">
        <v>7.7839999999999998</v>
      </c>
      <c r="AS1797" s="2">
        <v>0.1</v>
      </c>
      <c r="AT1797" s="2">
        <v>1.6</v>
      </c>
      <c r="AU1797" s="2">
        <v>6.3</v>
      </c>
      <c r="AV1797" s="2">
        <v>9.7119999999999997</v>
      </c>
      <c r="AW1797" s="2">
        <v>0.42</v>
      </c>
      <c r="AX1797" s="2">
        <v>3.2</v>
      </c>
      <c r="AY1797" s="2">
        <v>13</v>
      </c>
      <c r="AZ1797" s="2">
        <v>51.690399999999997</v>
      </c>
      <c r="BA1797" s="2">
        <v>0.14000000000000001</v>
      </c>
      <c r="BB1797" s="2">
        <v>3</v>
      </c>
      <c r="BC1797" s="2">
        <v>4.5</v>
      </c>
      <c r="BD1797" s="2">
        <v>22.2212</v>
      </c>
      <c r="BE1797" s="4" t="str">
        <f t="shared" si="282"/>
        <v>ABURRIDO</v>
      </c>
      <c r="BF1797" s="4">
        <f t="shared" si="283"/>
        <v>0.22340000000000004</v>
      </c>
      <c r="BG1797">
        <f t="shared" si="284"/>
        <v>0.17</v>
      </c>
      <c r="BH1797">
        <f t="shared" si="285"/>
        <v>0.1</v>
      </c>
      <c r="BI1797">
        <f t="shared" si="286"/>
        <v>0.42</v>
      </c>
      <c r="BJ1797">
        <f t="shared" si="287"/>
        <v>0.15</v>
      </c>
      <c r="BK1797">
        <f t="shared" si="288"/>
        <v>0.28000000000000003</v>
      </c>
      <c r="BL1797">
        <f t="shared" si="289"/>
        <v>2474.280000000002</v>
      </c>
    </row>
    <row r="1798" spans="1:64" x14ac:dyDescent="0.2">
      <c r="A1798" s="1">
        <v>1796</v>
      </c>
      <c r="B1798" s="7" t="s">
        <v>9</v>
      </c>
      <c r="C1798" s="3">
        <v>39983</v>
      </c>
      <c r="D1798" s="4" t="s">
        <v>8</v>
      </c>
      <c r="E1798" s="4" t="s">
        <v>168</v>
      </c>
      <c r="F1798" s="5" t="str">
        <f t="shared" si="280"/>
        <v>V</v>
      </c>
      <c r="G1798" s="6">
        <v>0.80138888888888893</v>
      </c>
      <c r="H1798" s="6">
        <v>0.87361111111111101</v>
      </c>
      <c r="I1798" s="85">
        <f t="shared" si="281"/>
        <v>103.99999999999979</v>
      </c>
      <c r="J1798" s="86">
        <f>I1798*Segmentos!$D$7*(AH1798%)*IF(ISNUMBER(AI1798),AI1798%,0)</f>
        <v>1384655.9999999974</v>
      </c>
      <c r="K1798" s="86">
        <f>I1798*Segmentos!$D$7*(AL1798%)*IF(ISNUMBER(AM1798),AM1798%,0)</f>
        <v>2246399.9999999953</v>
      </c>
      <c r="L1798" s="4" t="s">
        <v>413</v>
      </c>
      <c r="M1798" s="2">
        <v>4.42</v>
      </c>
      <c r="N1798" s="2">
        <v>12.9</v>
      </c>
      <c r="O1798" s="2">
        <v>34.4</v>
      </c>
      <c r="P1798" s="2">
        <v>84.688500000000005</v>
      </c>
      <c r="Q1798" s="2">
        <v>1.24</v>
      </c>
      <c r="R1798" s="2">
        <v>3.4</v>
      </c>
      <c r="S1798" s="2">
        <v>36.299999999999997</v>
      </c>
      <c r="T1798" s="2">
        <v>3.9613999999999998</v>
      </c>
      <c r="U1798" s="2">
        <v>1.87</v>
      </c>
      <c r="V1798" s="2">
        <v>7.5</v>
      </c>
      <c r="W1798" s="2">
        <v>24.8</v>
      </c>
      <c r="X1798" s="2">
        <v>7.5111999999999997</v>
      </c>
      <c r="Y1798" s="2">
        <v>4.72</v>
      </c>
      <c r="Z1798" s="2">
        <v>15</v>
      </c>
      <c r="AA1798" s="2">
        <v>31.4</v>
      </c>
      <c r="AB1798" s="2">
        <v>26.697299999999998</v>
      </c>
      <c r="AC1798" s="2">
        <v>7.4</v>
      </c>
      <c r="AD1798" s="2">
        <v>19.100000000000001</v>
      </c>
      <c r="AE1798" s="2">
        <v>38.700000000000003</v>
      </c>
      <c r="AF1798" s="2">
        <v>46.518599999999999</v>
      </c>
      <c r="AG1798" s="20">
        <v>3.34</v>
      </c>
      <c r="AH1798" s="20">
        <v>10.5</v>
      </c>
      <c r="AI1798" s="20">
        <v>31.7</v>
      </c>
      <c r="AJ1798" s="20">
        <v>30.347000000000001</v>
      </c>
      <c r="AK1798" s="18">
        <v>5.4</v>
      </c>
      <c r="AL1798" s="18">
        <v>15</v>
      </c>
      <c r="AM1798" s="18">
        <v>36</v>
      </c>
      <c r="AN1798" s="18">
        <v>54.341500000000003</v>
      </c>
      <c r="AO1798" s="2">
        <v>2.13</v>
      </c>
      <c r="AP1798" s="2">
        <v>7.4</v>
      </c>
      <c r="AQ1798" s="2">
        <v>28.9</v>
      </c>
      <c r="AR1798" s="2">
        <v>4.4537000000000004</v>
      </c>
      <c r="AS1798" s="2">
        <v>2.66</v>
      </c>
      <c r="AT1798" s="2">
        <v>7.5</v>
      </c>
      <c r="AU1798" s="2">
        <v>35.5</v>
      </c>
      <c r="AV1798" s="2">
        <v>11.2126</v>
      </c>
      <c r="AW1798" s="2">
        <v>3.38</v>
      </c>
      <c r="AX1798" s="2">
        <v>13.7</v>
      </c>
      <c r="AY1798" s="2">
        <v>24.6</v>
      </c>
      <c r="AZ1798" s="2">
        <v>18.6081</v>
      </c>
      <c r="BA1798" s="2">
        <v>6.88</v>
      </c>
      <c r="BB1798" s="2">
        <v>16.899999999999999</v>
      </c>
      <c r="BC1798" s="2">
        <v>40.700000000000003</v>
      </c>
      <c r="BD1798" s="2">
        <v>50.414000000000001</v>
      </c>
      <c r="BE1798" s="4" t="str">
        <f t="shared" si="282"/>
        <v>ABURRIDO</v>
      </c>
      <c r="BF1798" s="4">
        <f t="shared" si="283"/>
        <v>4.2561999999999998</v>
      </c>
      <c r="BG1798">
        <f t="shared" si="284"/>
        <v>2.13</v>
      </c>
      <c r="BH1798">
        <f t="shared" si="285"/>
        <v>2.66</v>
      </c>
      <c r="BI1798">
        <f t="shared" si="286"/>
        <v>6.88</v>
      </c>
      <c r="BJ1798">
        <f t="shared" si="287"/>
        <v>5.4</v>
      </c>
      <c r="BK1798">
        <f t="shared" si="288"/>
        <v>3.34</v>
      </c>
      <c r="BL1798">
        <f t="shared" si="289"/>
        <v>46151.039999999899</v>
      </c>
    </row>
    <row r="1799" spans="1:64" x14ac:dyDescent="0.2">
      <c r="A1799" s="1">
        <v>1797</v>
      </c>
      <c r="B1799" s="7" t="s">
        <v>20</v>
      </c>
      <c r="C1799" s="3">
        <v>39983</v>
      </c>
      <c r="D1799" s="4" t="s">
        <v>17</v>
      </c>
      <c r="E1799" s="4" t="s">
        <v>169</v>
      </c>
      <c r="F1799" s="5" t="str">
        <f t="shared" si="280"/>
        <v>V</v>
      </c>
      <c r="G1799" s="6">
        <v>0.9159722222222223</v>
      </c>
      <c r="H1799" s="6">
        <v>0.95763888888888893</v>
      </c>
      <c r="I1799" s="85">
        <f t="shared" si="281"/>
        <v>59.999999999999943</v>
      </c>
      <c r="J1799" s="86">
        <f>I1799*Segmentos!$D$7*(AH1799%)*IF(ISNUMBER(AI1799),AI1799%,0)</f>
        <v>61103.999999999949</v>
      </c>
      <c r="K1799" s="86">
        <f>I1799*Segmentos!$D$7*(AL1799%)*IF(ISNUMBER(AM1799),AM1799%,0)</f>
        <v>42047.999999999956</v>
      </c>
      <c r="L1799" s="4"/>
      <c r="M1799" s="2">
        <v>0.21</v>
      </c>
      <c r="N1799" s="2">
        <v>1.3</v>
      </c>
      <c r="O1799" s="2">
        <v>16</v>
      </c>
      <c r="P1799" s="2">
        <v>99.501900000000006</v>
      </c>
      <c r="Q1799" s="2">
        <v>0.01</v>
      </c>
      <c r="R1799" s="2">
        <v>0.4</v>
      </c>
      <c r="S1799" s="2">
        <v>1.7</v>
      </c>
      <c r="T1799" s="2">
        <v>0.50249999999999995</v>
      </c>
      <c r="U1799" s="2">
        <v>0.04</v>
      </c>
      <c r="V1799" s="2">
        <v>1.4</v>
      </c>
      <c r="W1799" s="2">
        <v>2.7</v>
      </c>
      <c r="X1799" s="2">
        <v>3.7635000000000001</v>
      </c>
      <c r="Y1799" s="2">
        <v>0.28000000000000003</v>
      </c>
      <c r="Z1799" s="2">
        <v>1.5</v>
      </c>
      <c r="AA1799" s="2">
        <v>18</v>
      </c>
      <c r="AB1799" s="2">
        <v>38.212600000000002</v>
      </c>
      <c r="AC1799" s="2">
        <v>0.37</v>
      </c>
      <c r="AD1799" s="2">
        <v>1.6</v>
      </c>
      <c r="AE1799" s="2">
        <v>23.9</v>
      </c>
      <c r="AF1799" s="2">
        <v>57.023299999999999</v>
      </c>
      <c r="AG1799" s="20">
        <v>0.26</v>
      </c>
      <c r="AH1799" s="20">
        <v>1.9</v>
      </c>
      <c r="AI1799" s="20">
        <v>13.4</v>
      </c>
      <c r="AJ1799" s="20">
        <v>57.134</v>
      </c>
      <c r="AK1799" s="18">
        <v>0.17</v>
      </c>
      <c r="AL1799" s="18">
        <v>0.8</v>
      </c>
      <c r="AM1799" s="18">
        <v>21.9</v>
      </c>
      <c r="AN1799" s="18">
        <v>42.368000000000002</v>
      </c>
      <c r="AO1799" s="2">
        <v>0.38</v>
      </c>
      <c r="AP1799" s="2">
        <v>0.8</v>
      </c>
      <c r="AQ1799" s="2">
        <v>48.2</v>
      </c>
      <c r="AR1799" s="2">
        <v>19.602499999999999</v>
      </c>
      <c r="AS1799" s="2">
        <v>0.06</v>
      </c>
      <c r="AT1799" s="2">
        <v>1.2</v>
      </c>
      <c r="AU1799" s="2">
        <v>5.2</v>
      </c>
      <c r="AV1799" s="2">
        <v>6.2698</v>
      </c>
      <c r="AW1799" s="2">
        <v>0.48</v>
      </c>
      <c r="AX1799" s="2">
        <v>2.9</v>
      </c>
      <c r="AY1799" s="2">
        <v>16.5</v>
      </c>
      <c r="AZ1799" s="2">
        <v>64.482799999999997</v>
      </c>
      <c r="BA1799" s="2">
        <v>0.05</v>
      </c>
      <c r="BB1799" s="2">
        <v>0.4</v>
      </c>
      <c r="BC1799" s="2">
        <v>13.3</v>
      </c>
      <c r="BD1799" s="2">
        <v>9.1469000000000005</v>
      </c>
      <c r="BE1799" s="4" t="str">
        <f t="shared" si="282"/>
        <v>NO APLICA</v>
      </c>
      <c r="BF1799" s="4">
        <f t="shared" si="283"/>
        <v>0.24720000000000003</v>
      </c>
      <c r="BG1799">
        <f t="shared" si="284"/>
        <v>0.38</v>
      </c>
      <c r="BH1799">
        <f t="shared" si="285"/>
        <v>0.06</v>
      </c>
      <c r="BI1799">
        <f t="shared" si="286"/>
        <v>0.48</v>
      </c>
      <c r="BJ1799">
        <f t="shared" si="287"/>
        <v>0.17</v>
      </c>
      <c r="BK1799">
        <f t="shared" si="288"/>
        <v>0.26</v>
      </c>
      <c r="BL1799">
        <f t="shared" si="289"/>
        <v>1247.9999999999989</v>
      </c>
    </row>
    <row r="1800" spans="1:64" x14ac:dyDescent="0.2">
      <c r="A1800" s="1">
        <v>1798</v>
      </c>
      <c r="B1800" s="7" t="s">
        <v>11</v>
      </c>
      <c r="C1800" s="3">
        <v>39983</v>
      </c>
      <c r="D1800" s="4" t="s">
        <v>8</v>
      </c>
      <c r="E1800" s="4" t="s">
        <v>166</v>
      </c>
      <c r="F1800" s="5" t="str">
        <f t="shared" si="280"/>
        <v>V</v>
      </c>
      <c r="G1800" s="6">
        <v>0.90902777777777777</v>
      </c>
      <c r="H1800" s="6">
        <v>0.91041666666666676</v>
      </c>
      <c r="I1800" s="85">
        <f t="shared" si="281"/>
        <v>2.0000000000001528</v>
      </c>
      <c r="J1800" s="86">
        <f>I1800*Segmentos!$D$7*(AH1800%)*IF(ISNUMBER(AI1800),AI1800%,0)</f>
        <v>20534.400000001569</v>
      </c>
      <c r="K1800" s="86">
        <f>I1800*Segmentos!$D$7*(AL1800%)*IF(ISNUMBER(AM1800),AM1800%,0)</f>
        <v>41305.600000003156</v>
      </c>
      <c r="L1800" s="4"/>
      <c r="M1800" s="2">
        <v>3.94</v>
      </c>
      <c r="N1800" s="2">
        <v>4.4000000000000004</v>
      </c>
      <c r="O1800" s="2">
        <v>89.1</v>
      </c>
      <c r="P1800" s="2">
        <v>89.680400000000006</v>
      </c>
      <c r="Q1800" s="2">
        <v>2.0299999999999998</v>
      </c>
      <c r="R1800" s="2">
        <v>2</v>
      </c>
      <c r="S1800" s="2">
        <v>100</v>
      </c>
      <c r="T1800" s="2">
        <v>7.6955</v>
      </c>
      <c r="U1800" s="2">
        <v>2.29</v>
      </c>
      <c r="V1800" s="2">
        <v>2.4</v>
      </c>
      <c r="W1800" s="2">
        <v>95.3</v>
      </c>
      <c r="X1800" s="2">
        <v>10.912100000000001</v>
      </c>
      <c r="Y1800" s="2">
        <v>2.84</v>
      </c>
      <c r="Z1800" s="2">
        <v>3.9</v>
      </c>
      <c r="AA1800" s="2">
        <v>73</v>
      </c>
      <c r="AB1800" s="2">
        <v>19.101900000000001</v>
      </c>
      <c r="AC1800" s="2">
        <v>6.96</v>
      </c>
      <c r="AD1800" s="2">
        <v>7.4</v>
      </c>
      <c r="AE1800" s="2">
        <v>93.9</v>
      </c>
      <c r="AF1800" s="2">
        <v>51.9709</v>
      </c>
      <c r="AG1800" s="20">
        <v>2.56</v>
      </c>
      <c r="AH1800" s="20">
        <v>3.1</v>
      </c>
      <c r="AI1800" s="20">
        <v>82.8</v>
      </c>
      <c r="AJ1800" s="20">
        <v>27.570900000000002</v>
      </c>
      <c r="AK1800" s="18">
        <v>5.2</v>
      </c>
      <c r="AL1800" s="18">
        <v>5.6</v>
      </c>
      <c r="AM1800" s="18">
        <v>92.2</v>
      </c>
      <c r="AN1800" s="18">
        <v>62.109499999999997</v>
      </c>
      <c r="AO1800" s="2">
        <v>1.82</v>
      </c>
      <c r="AP1800" s="2">
        <v>1.8</v>
      </c>
      <c r="AQ1800" s="2">
        <v>100</v>
      </c>
      <c r="AR1800" s="2">
        <v>4.5267999999999997</v>
      </c>
      <c r="AS1800" s="2">
        <v>3.28</v>
      </c>
      <c r="AT1800" s="2">
        <v>3.5</v>
      </c>
      <c r="AU1800" s="2">
        <v>94.9</v>
      </c>
      <c r="AV1800" s="2">
        <v>16.419599999999999</v>
      </c>
      <c r="AW1800" s="2">
        <v>3.86</v>
      </c>
      <c r="AX1800" s="2">
        <v>5</v>
      </c>
      <c r="AY1800" s="2">
        <v>77.099999999999994</v>
      </c>
      <c r="AZ1800" s="2">
        <v>25.215299999999999</v>
      </c>
      <c r="BA1800" s="2">
        <v>5</v>
      </c>
      <c r="BB1800" s="2">
        <v>5.3</v>
      </c>
      <c r="BC1800" s="2">
        <v>94.3</v>
      </c>
      <c r="BD1800" s="2">
        <v>43.518700000000003</v>
      </c>
      <c r="BE1800" s="4" t="str">
        <f t="shared" si="282"/>
        <v>NO APLICA</v>
      </c>
      <c r="BF1800" s="4">
        <f t="shared" si="283"/>
        <v>3.8228</v>
      </c>
      <c r="BG1800">
        <f t="shared" si="284"/>
        <v>1.82</v>
      </c>
      <c r="BH1800">
        <f t="shared" si="285"/>
        <v>3.28</v>
      </c>
      <c r="BI1800">
        <f t="shared" si="286"/>
        <v>5</v>
      </c>
      <c r="BJ1800">
        <f t="shared" si="287"/>
        <v>5.2</v>
      </c>
      <c r="BK1800">
        <f t="shared" si="288"/>
        <v>2.56</v>
      </c>
      <c r="BL1800">
        <f t="shared" si="289"/>
        <v>784.08000000005984</v>
      </c>
    </row>
    <row r="1801" spans="1:64" x14ac:dyDescent="0.2">
      <c r="A1801" s="1">
        <v>1799</v>
      </c>
      <c r="B1801" s="7" t="s">
        <v>6</v>
      </c>
      <c r="C1801" s="3">
        <v>39983</v>
      </c>
      <c r="D1801" s="4" t="s">
        <v>3</v>
      </c>
      <c r="E1801" s="4" t="s">
        <v>166</v>
      </c>
      <c r="F1801" s="5" t="str">
        <f t="shared" si="280"/>
        <v>V</v>
      </c>
      <c r="G1801" s="6">
        <v>0.90833333333333333</v>
      </c>
      <c r="H1801" s="6">
        <v>0.90972222222222221</v>
      </c>
      <c r="I1801" s="85">
        <f t="shared" si="281"/>
        <v>1.9999999999999929</v>
      </c>
      <c r="J1801" s="86">
        <f>I1801*Segmentos!$D$7*(AH1801%)*IF(ISNUMBER(AI1801),AI1801%,0)</f>
        <v>66259.199999999764</v>
      </c>
      <c r="K1801" s="86">
        <f>I1801*Segmentos!$D$7*(AL1801%)*IF(ISNUMBER(AM1801),AM1801%,0)</f>
        <v>55943.999999999811</v>
      </c>
      <c r="L1801" s="4"/>
      <c r="M1801" s="2">
        <v>7.58</v>
      </c>
      <c r="N1801" s="2">
        <v>8</v>
      </c>
      <c r="O1801" s="2">
        <v>94.9</v>
      </c>
      <c r="P1801" s="2">
        <v>85.930300000000003</v>
      </c>
      <c r="Q1801" s="2">
        <v>4.99</v>
      </c>
      <c r="R1801" s="2">
        <v>5.2</v>
      </c>
      <c r="S1801" s="2">
        <v>95.6</v>
      </c>
      <c r="T1801" s="2">
        <v>9.4353999999999996</v>
      </c>
      <c r="U1801" s="2">
        <v>6.09</v>
      </c>
      <c r="V1801" s="2">
        <v>6.6</v>
      </c>
      <c r="W1801" s="2">
        <v>91.8</v>
      </c>
      <c r="X1801" s="2">
        <v>14.464600000000001</v>
      </c>
      <c r="Y1801" s="2">
        <v>8.77</v>
      </c>
      <c r="Z1801" s="2">
        <v>9.5</v>
      </c>
      <c r="AA1801" s="2">
        <v>92.1</v>
      </c>
      <c r="AB1801" s="2">
        <v>29.340699999999998</v>
      </c>
      <c r="AC1801" s="2">
        <v>8.7899999999999991</v>
      </c>
      <c r="AD1801" s="2">
        <v>8.9</v>
      </c>
      <c r="AE1801" s="2">
        <v>98.7</v>
      </c>
      <c r="AF1801" s="2">
        <v>32.689599999999999</v>
      </c>
      <c r="AG1801" s="20">
        <v>8.24</v>
      </c>
      <c r="AH1801" s="20">
        <v>8.6999999999999993</v>
      </c>
      <c r="AI1801" s="20">
        <v>95.2</v>
      </c>
      <c r="AJ1801" s="20">
        <v>44.294699999999999</v>
      </c>
      <c r="AK1801" s="18">
        <v>6.99</v>
      </c>
      <c r="AL1801" s="18">
        <v>7.4</v>
      </c>
      <c r="AM1801" s="18">
        <v>94.5</v>
      </c>
      <c r="AN1801" s="18">
        <v>41.635599999999997</v>
      </c>
      <c r="AO1801" s="2">
        <v>5.69</v>
      </c>
      <c r="AP1801" s="2">
        <v>6.6</v>
      </c>
      <c r="AQ1801" s="2">
        <v>86.4</v>
      </c>
      <c r="AR1801" s="2">
        <v>7.0449999999999999</v>
      </c>
      <c r="AS1801" s="2">
        <v>5.82</v>
      </c>
      <c r="AT1801" s="2">
        <v>6.5</v>
      </c>
      <c r="AU1801" s="2">
        <v>88.9</v>
      </c>
      <c r="AV1801" s="2">
        <v>14.525600000000001</v>
      </c>
      <c r="AW1801" s="2">
        <v>11.93</v>
      </c>
      <c r="AX1801" s="2">
        <v>12.1</v>
      </c>
      <c r="AY1801" s="2">
        <v>98.4</v>
      </c>
      <c r="AZ1801" s="2">
        <v>38.880899999999997</v>
      </c>
      <c r="BA1801" s="2">
        <v>5.87</v>
      </c>
      <c r="BB1801" s="2">
        <v>6.1</v>
      </c>
      <c r="BC1801" s="2">
        <v>95.9</v>
      </c>
      <c r="BD1801" s="2">
        <v>25.4788</v>
      </c>
      <c r="BE1801" s="4" t="str">
        <f t="shared" si="282"/>
        <v>NO APLICA</v>
      </c>
      <c r="BF1801" s="4">
        <f t="shared" si="283"/>
        <v>7.9740000000000011</v>
      </c>
      <c r="BG1801">
        <f t="shared" si="284"/>
        <v>5.69</v>
      </c>
      <c r="BH1801">
        <f t="shared" si="285"/>
        <v>5.82</v>
      </c>
      <c r="BI1801">
        <f t="shared" si="286"/>
        <v>11.93</v>
      </c>
      <c r="BJ1801">
        <f t="shared" si="287"/>
        <v>6.99</v>
      </c>
      <c r="BK1801">
        <f t="shared" si="288"/>
        <v>8.24</v>
      </c>
      <c r="BL1801">
        <f t="shared" si="289"/>
        <v>1518.3999999999946</v>
      </c>
    </row>
    <row r="1802" spans="1:64" x14ac:dyDescent="0.2">
      <c r="A1802" s="1">
        <v>1800</v>
      </c>
      <c r="B1802" s="7" t="s">
        <v>31</v>
      </c>
      <c r="C1802" s="3">
        <v>39983</v>
      </c>
      <c r="D1802" s="4" t="s">
        <v>628</v>
      </c>
      <c r="E1802" s="4" t="s">
        <v>166</v>
      </c>
      <c r="F1802" s="5" t="str">
        <f t="shared" si="280"/>
        <v>V</v>
      </c>
      <c r="G1802" s="6">
        <v>0.91180555555555554</v>
      </c>
      <c r="H1802" s="6">
        <v>0.91527777777777775</v>
      </c>
      <c r="I1802" s="85">
        <f t="shared" si="281"/>
        <v>4.9999999999999822</v>
      </c>
      <c r="J1802" s="86">
        <f>I1802*Segmentos!$D$7*(AH1802%)*IF(ISNUMBER(AI1802),AI1802%,0)</f>
        <v>18179.999999999938</v>
      </c>
      <c r="K1802" s="86">
        <f>I1802*Segmentos!$D$7*(AL1802%)*IF(ISNUMBER(AM1802),AM1802%,0)</f>
        <v>42275.999999999847</v>
      </c>
      <c r="L1802" s="4"/>
      <c r="M1802" s="2">
        <v>1.54</v>
      </c>
      <c r="N1802" s="2">
        <v>2.2000000000000002</v>
      </c>
      <c r="O1802" s="2">
        <v>69.400000000000006</v>
      </c>
      <c r="P1802" s="2">
        <v>90.4499</v>
      </c>
      <c r="Q1802" s="2">
        <v>0.71</v>
      </c>
      <c r="R1802" s="2">
        <v>0.7</v>
      </c>
      <c r="S1802" s="2">
        <v>100</v>
      </c>
      <c r="T1802" s="2">
        <v>6.9478999999999997</v>
      </c>
      <c r="U1802" s="2">
        <v>1.1299999999999999</v>
      </c>
      <c r="V1802" s="2">
        <v>2.2000000000000002</v>
      </c>
      <c r="W1802" s="2">
        <v>50.4</v>
      </c>
      <c r="X1802" s="2">
        <v>13.849399999999999</v>
      </c>
      <c r="Y1802" s="2">
        <v>0.77</v>
      </c>
      <c r="Z1802" s="2">
        <v>1.3</v>
      </c>
      <c r="AA1802" s="2">
        <v>56.9</v>
      </c>
      <c r="AB1802" s="2">
        <v>13.241899999999999</v>
      </c>
      <c r="AC1802" s="2">
        <v>2.93</v>
      </c>
      <c r="AD1802" s="2">
        <v>3.8</v>
      </c>
      <c r="AE1802" s="2">
        <v>77.7</v>
      </c>
      <c r="AF1802" s="2">
        <v>56.410699999999999</v>
      </c>
      <c r="AG1802" s="20">
        <v>0.91</v>
      </c>
      <c r="AH1802" s="20">
        <v>1.8</v>
      </c>
      <c r="AI1802" s="20">
        <v>50.5</v>
      </c>
      <c r="AJ1802" s="20">
        <v>25.285399999999999</v>
      </c>
      <c r="AK1802" s="18">
        <v>2.12</v>
      </c>
      <c r="AL1802" s="18">
        <v>2.6</v>
      </c>
      <c r="AM1802" s="18">
        <v>81.3</v>
      </c>
      <c r="AN1802" s="18">
        <v>65.164500000000004</v>
      </c>
      <c r="AO1802" s="2">
        <v>0.39</v>
      </c>
      <c r="AP1802" s="2">
        <v>0.6</v>
      </c>
      <c r="AQ1802" s="2">
        <v>61</v>
      </c>
      <c r="AR1802" s="2">
        <v>2.4826999999999999</v>
      </c>
      <c r="AS1802" s="2">
        <v>1.94</v>
      </c>
      <c r="AT1802" s="2">
        <v>2.5</v>
      </c>
      <c r="AU1802" s="2">
        <v>78.900000000000006</v>
      </c>
      <c r="AV1802" s="2">
        <v>25.0396</v>
      </c>
      <c r="AW1802" s="2">
        <v>0.77</v>
      </c>
      <c r="AX1802" s="2">
        <v>0.8</v>
      </c>
      <c r="AY1802" s="2">
        <v>100</v>
      </c>
      <c r="AZ1802" s="2">
        <v>13.0138</v>
      </c>
      <c r="BA1802" s="2">
        <v>2.2200000000000002</v>
      </c>
      <c r="BB1802" s="2">
        <v>3.6</v>
      </c>
      <c r="BC1802" s="2">
        <v>61.3</v>
      </c>
      <c r="BD1802" s="2">
        <v>49.913800000000002</v>
      </c>
      <c r="BE1802" s="4" t="str">
        <f t="shared" si="282"/>
        <v>NO APLICA</v>
      </c>
      <c r="BF1802" s="4">
        <f t="shared" si="283"/>
        <v>1.8082</v>
      </c>
      <c r="BG1802">
        <f t="shared" si="284"/>
        <v>0.39</v>
      </c>
      <c r="BH1802">
        <f t="shared" si="285"/>
        <v>1.94</v>
      </c>
      <c r="BI1802">
        <f t="shared" si="286"/>
        <v>2.2200000000000002</v>
      </c>
      <c r="BJ1802">
        <f t="shared" si="287"/>
        <v>2.12</v>
      </c>
      <c r="BK1802">
        <f t="shared" si="288"/>
        <v>0.91</v>
      </c>
      <c r="BL1802">
        <f t="shared" si="289"/>
        <v>763.39999999999736</v>
      </c>
    </row>
    <row r="1803" spans="1:64" x14ac:dyDescent="0.2">
      <c r="A1803" s="1">
        <v>1801</v>
      </c>
      <c r="B1803" s="7" t="s">
        <v>14</v>
      </c>
      <c r="C1803" s="3">
        <v>39983</v>
      </c>
      <c r="D1803" s="4" t="s">
        <v>626</v>
      </c>
      <c r="E1803" s="4" t="s">
        <v>163</v>
      </c>
      <c r="F1803" s="5" t="str">
        <f t="shared" si="280"/>
        <v>V</v>
      </c>
      <c r="G1803" s="6">
        <v>0.85069444444444453</v>
      </c>
      <c r="H1803" s="6">
        <v>0.875</v>
      </c>
      <c r="I1803" s="85">
        <f t="shared" si="281"/>
        <v>34.999999999999872</v>
      </c>
      <c r="J1803" s="86">
        <f>I1803*Segmentos!$D$7*(AH1803%)*IF(ISNUMBER(AI1803),AI1803%,0)</f>
        <v>669283.99999999756</v>
      </c>
      <c r="K1803" s="86">
        <f>I1803*Segmentos!$D$7*(AL1803%)*IF(ISNUMBER(AM1803),AM1803%,0)</f>
        <v>1237697.9999999956</v>
      </c>
      <c r="L1803" s="4"/>
      <c r="M1803" s="2">
        <v>6.9</v>
      </c>
      <c r="N1803" s="2">
        <v>11.3</v>
      </c>
      <c r="O1803" s="2">
        <v>61.2</v>
      </c>
      <c r="P1803" s="2">
        <v>89.098399999999998</v>
      </c>
      <c r="Q1803" s="2">
        <v>3.82</v>
      </c>
      <c r="R1803" s="2">
        <v>6.3</v>
      </c>
      <c r="S1803" s="2">
        <v>60.6</v>
      </c>
      <c r="T1803" s="2">
        <v>8.2310999999999996</v>
      </c>
      <c r="U1803" s="2">
        <v>4.1399999999999997</v>
      </c>
      <c r="V1803" s="2">
        <v>8.6</v>
      </c>
      <c r="W1803" s="2">
        <v>48.4</v>
      </c>
      <c r="X1803" s="2">
        <v>11.206899999999999</v>
      </c>
      <c r="Y1803" s="2">
        <v>6.79</v>
      </c>
      <c r="Z1803" s="2">
        <v>11</v>
      </c>
      <c r="AA1803" s="2">
        <v>61.7</v>
      </c>
      <c r="AB1803" s="2">
        <v>25.870200000000001</v>
      </c>
      <c r="AC1803" s="2">
        <v>10.33</v>
      </c>
      <c r="AD1803" s="2">
        <v>15.8</v>
      </c>
      <c r="AE1803" s="2">
        <v>65.599999999999994</v>
      </c>
      <c r="AF1803" s="2">
        <v>43.790300000000002</v>
      </c>
      <c r="AG1803" s="20">
        <v>4.75</v>
      </c>
      <c r="AH1803" s="20">
        <v>8.1999999999999993</v>
      </c>
      <c r="AI1803" s="20">
        <v>58.3</v>
      </c>
      <c r="AJ1803" s="20">
        <v>29.1279</v>
      </c>
      <c r="AK1803" s="18">
        <v>8.84</v>
      </c>
      <c r="AL1803" s="18">
        <v>14.1</v>
      </c>
      <c r="AM1803" s="18">
        <v>62.7</v>
      </c>
      <c r="AN1803" s="18">
        <v>59.970500000000001</v>
      </c>
      <c r="AO1803" s="2">
        <v>5.15</v>
      </c>
      <c r="AP1803" s="2">
        <v>9.8000000000000007</v>
      </c>
      <c r="AQ1803" s="2">
        <v>52.7</v>
      </c>
      <c r="AR1803" s="2">
        <v>7.2615999999999996</v>
      </c>
      <c r="AS1803" s="2">
        <v>4.6399999999999997</v>
      </c>
      <c r="AT1803" s="2">
        <v>8</v>
      </c>
      <c r="AU1803" s="2">
        <v>58.2</v>
      </c>
      <c r="AV1803" s="2">
        <v>13.204499999999999</v>
      </c>
      <c r="AW1803" s="2">
        <v>6.18</v>
      </c>
      <c r="AX1803" s="2">
        <v>10.1</v>
      </c>
      <c r="AY1803" s="2">
        <v>60.9</v>
      </c>
      <c r="AZ1803" s="2">
        <v>22.9314</v>
      </c>
      <c r="BA1803" s="2">
        <v>9.24</v>
      </c>
      <c r="BB1803" s="2">
        <v>14.4</v>
      </c>
      <c r="BC1803" s="2">
        <v>64</v>
      </c>
      <c r="BD1803" s="2">
        <v>45.700899999999997</v>
      </c>
      <c r="BE1803" s="4" t="str">
        <f t="shared" si="282"/>
        <v>NO APLICA</v>
      </c>
      <c r="BF1803" s="4">
        <f t="shared" si="283"/>
        <v>6.5837999999999992</v>
      </c>
      <c r="BG1803">
        <f t="shared" si="284"/>
        <v>5.15</v>
      </c>
      <c r="BH1803">
        <f t="shared" si="285"/>
        <v>4.6399999999999997</v>
      </c>
      <c r="BI1803">
        <f t="shared" si="286"/>
        <v>9.24</v>
      </c>
      <c r="BJ1803">
        <f t="shared" si="287"/>
        <v>8.84</v>
      </c>
      <c r="BK1803">
        <f t="shared" si="288"/>
        <v>4.75</v>
      </c>
      <c r="BL1803">
        <f t="shared" si="289"/>
        <v>24204.599999999915</v>
      </c>
    </row>
    <row r="1804" spans="1:64" x14ac:dyDescent="0.2">
      <c r="A1804" s="1">
        <v>1802</v>
      </c>
      <c r="B1804" s="7" t="s">
        <v>46</v>
      </c>
      <c r="C1804" s="3">
        <v>39983</v>
      </c>
      <c r="D1804" s="4" t="s">
        <v>627</v>
      </c>
      <c r="E1804" s="4" t="s">
        <v>170</v>
      </c>
      <c r="F1804" s="5" t="str">
        <f t="shared" si="280"/>
        <v>V</v>
      </c>
      <c r="G1804" s="6">
        <v>0.79652777777777783</v>
      </c>
      <c r="H1804" s="6">
        <v>0.88402777777777775</v>
      </c>
      <c r="I1804" s="85">
        <f t="shared" si="281"/>
        <v>125.99999999999987</v>
      </c>
      <c r="J1804" s="86">
        <f>I1804*Segmentos!$D$7*(AH1804%)*IF(ISNUMBER(AI1804),AI1804%,0)</f>
        <v>1913284.7999999982</v>
      </c>
      <c r="K1804" s="86">
        <f>I1804*Segmentos!$D$7*(AL1804%)*IF(ISNUMBER(AM1804),AM1804%,0)</f>
        <v>2878545.5999999973</v>
      </c>
      <c r="L1804" s="4"/>
      <c r="M1804" s="2">
        <v>4.8</v>
      </c>
      <c r="N1804" s="2">
        <v>14.2</v>
      </c>
      <c r="O1804" s="2">
        <v>33.700000000000003</v>
      </c>
      <c r="P1804" s="2">
        <v>58.415100000000002</v>
      </c>
      <c r="Q1804" s="2">
        <v>4.93</v>
      </c>
      <c r="R1804" s="2">
        <v>13.6</v>
      </c>
      <c r="S1804" s="2">
        <v>36.299999999999997</v>
      </c>
      <c r="T1804" s="2">
        <v>10.000400000000001</v>
      </c>
      <c r="U1804" s="2">
        <v>5.18</v>
      </c>
      <c r="V1804" s="2">
        <v>15.3</v>
      </c>
      <c r="W1804" s="2">
        <v>33.799999999999997</v>
      </c>
      <c r="X1804" s="2">
        <v>13.2087</v>
      </c>
      <c r="Y1804" s="2">
        <v>7.21</v>
      </c>
      <c r="Z1804" s="2">
        <v>17.3</v>
      </c>
      <c r="AA1804" s="2">
        <v>41.6</v>
      </c>
      <c r="AB1804" s="2">
        <v>25.8919</v>
      </c>
      <c r="AC1804" s="2">
        <v>2.33</v>
      </c>
      <c r="AD1804" s="2">
        <v>11.1</v>
      </c>
      <c r="AE1804" s="2">
        <v>21</v>
      </c>
      <c r="AF1804" s="2">
        <v>9.3140999999999998</v>
      </c>
      <c r="AG1804" s="20">
        <v>3.79</v>
      </c>
      <c r="AH1804" s="20">
        <v>11.1</v>
      </c>
      <c r="AI1804" s="20">
        <v>34.200000000000003</v>
      </c>
      <c r="AJ1804" s="20">
        <v>21.838000000000001</v>
      </c>
      <c r="AK1804" s="18">
        <v>5.72</v>
      </c>
      <c r="AL1804" s="18">
        <v>17.100000000000001</v>
      </c>
      <c r="AM1804" s="18">
        <v>33.4</v>
      </c>
      <c r="AN1804" s="18">
        <v>36.577100000000002</v>
      </c>
      <c r="AO1804" s="2">
        <v>3.27</v>
      </c>
      <c r="AP1804" s="2">
        <v>12.6</v>
      </c>
      <c r="AQ1804" s="2">
        <v>26</v>
      </c>
      <c r="AR1804" s="2">
        <v>4.3419999999999996</v>
      </c>
      <c r="AS1804" s="2">
        <v>4.28</v>
      </c>
      <c r="AT1804" s="2">
        <v>12.8</v>
      </c>
      <c r="AU1804" s="2">
        <v>33.4</v>
      </c>
      <c r="AV1804" s="2">
        <v>11.478199999999999</v>
      </c>
      <c r="AW1804" s="2">
        <v>4.29</v>
      </c>
      <c r="AX1804" s="2">
        <v>15.4</v>
      </c>
      <c r="AY1804" s="2">
        <v>27.8</v>
      </c>
      <c r="AZ1804" s="2">
        <v>14.999599999999999</v>
      </c>
      <c r="BA1804" s="2">
        <v>5.93</v>
      </c>
      <c r="BB1804" s="2">
        <v>14.7</v>
      </c>
      <c r="BC1804" s="2">
        <v>40.4</v>
      </c>
      <c r="BD1804" s="2">
        <v>27.595400000000001</v>
      </c>
      <c r="BE1804" s="4" t="str">
        <f t="shared" si="282"/>
        <v>ABURRIDO</v>
      </c>
      <c r="BF1804" s="4">
        <f t="shared" si="283"/>
        <v>4.807599999999999</v>
      </c>
      <c r="BG1804">
        <f t="shared" si="284"/>
        <v>3.27</v>
      </c>
      <c r="BH1804">
        <f t="shared" si="285"/>
        <v>4.28</v>
      </c>
      <c r="BI1804">
        <f t="shared" si="286"/>
        <v>5.93</v>
      </c>
      <c r="BJ1804">
        <f t="shared" si="287"/>
        <v>5.72</v>
      </c>
      <c r="BK1804">
        <f t="shared" si="288"/>
        <v>3.79</v>
      </c>
      <c r="BL1804">
        <f t="shared" si="289"/>
        <v>60296.039999999935</v>
      </c>
    </row>
    <row r="1805" spans="1:64" x14ac:dyDescent="0.2">
      <c r="A1805" s="1">
        <v>1803</v>
      </c>
      <c r="B1805" s="7" t="s">
        <v>10</v>
      </c>
      <c r="C1805" s="3">
        <v>39983</v>
      </c>
      <c r="D1805" s="4" t="s">
        <v>8</v>
      </c>
      <c r="E1805" s="4" t="s">
        <v>164</v>
      </c>
      <c r="F1805" s="5" t="str">
        <f t="shared" si="280"/>
        <v>V</v>
      </c>
      <c r="G1805" s="6">
        <v>0.87361111111111101</v>
      </c>
      <c r="H1805" s="6">
        <v>0.92013888888888884</v>
      </c>
      <c r="I1805" s="85">
        <f t="shared" si="281"/>
        <v>67.000000000000085</v>
      </c>
      <c r="J1805" s="86">
        <f>I1805*Segmentos!$D$7*(AH1805%)*IF(ISNUMBER(AI1805),AI1805%,0)</f>
        <v>1141519.2000000014</v>
      </c>
      <c r="K1805" s="86">
        <f>I1805*Segmentos!$D$7*(AL1805%)*IF(ISNUMBER(AM1805),AM1805%,0)</f>
        <v>1677787.200000002</v>
      </c>
      <c r="L1805" s="4"/>
      <c r="M1805" s="2">
        <v>5.32</v>
      </c>
      <c r="N1805" s="2">
        <v>20.5</v>
      </c>
      <c r="O1805" s="2">
        <v>26</v>
      </c>
      <c r="P1805" s="2">
        <v>87.241100000000003</v>
      </c>
      <c r="Q1805" s="2">
        <v>2.08</v>
      </c>
      <c r="R1805" s="2">
        <v>10.8</v>
      </c>
      <c r="S1805" s="2">
        <v>19.2</v>
      </c>
      <c r="T1805" s="2">
        <v>5.6752000000000002</v>
      </c>
      <c r="U1805" s="2">
        <v>2.77</v>
      </c>
      <c r="V1805" s="2">
        <v>14</v>
      </c>
      <c r="W1805" s="2">
        <v>19.8</v>
      </c>
      <c r="X1805" s="2">
        <v>9.5304000000000002</v>
      </c>
      <c r="Y1805" s="2">
        <v>4.82</v>
      </c>
      <c r="Z1805" s="2">
        <v>21.2</v>
      </c>
      <c r="AA1805" s="2">
        <v>22.8</v>
      </c>
      <c r="AB1805" s="2">
        <v>23.326699999999999</v>
      </c>
      <c r="AC1805" s="2">
        <v>9.06</v>
      </c>
      <c r="AD1805" s="2">
        <v>29</v>
      </c>
      <c r="AE1805" s="2">
        <v>31.2</v>
      </c>
      <c r="AF1805" s="2">
        <v>48.708799999999997</v>
      </c>
      <c r="AG1805" s="20">
        <v>4.2699999999999996</v>
      </c>
      <c r="AH1805" s="20">
        <v>18.600000000000001</v>
      </c>
      <c r="AI1805" s="20">
        <v>22.9</v>
      </c>
      <c r="AJ1805" s="20">
        <v>33.195</v>
      </c>
      <c r="AK1805" s="18">
        <v>6.28</v>
      </c>
      <c r="AL1805" s="18">
        <v>22.2</v>
      </c>
      <c r="AM1805" s="18">
        <v>28.2</v>
      </c>
      <c r="AN1805" s="18">
        <v>54.046100000000003</v>
      </c>
      <c r="AO1805" s="2">
        <v>4.21</v>
      </c>
      <c r="AP1805" s="2">
        <v>15.1</v>
      </c>
      <c r="AQ1805" s="2">
        <v>27.9</v>
      </c>
      <c r="AR1805" s="2">
        <v>7.5387000000000004</v>
      </c>
      <c r="AS1805" s="2">
        <v>3.98</v>
      </c>
      <c r="AT1805" s="2">
        <v>16.600000000000001</v>
      </c>
      <c r="AU1805" s="2">
        <v>24</v>
      </c>
      <c r="AV1805" s="2">
        <v>14.3477</v>
      </c>
      <c r="AW1805" s="2">
        <v>4.0999999999999996</v>
      </c>
      <c r="AX1805" s="2">
        <v>19.399999999999999</v>
      </c>
      <c r="AY1805" s="2">
        <v>21.1</v>
      </c>
      <c r="AZ1805" s="2">
        <v>19.317499999999999</v>
      </c>
      <c r="BA1805" s="2">
        <v>7.34</v>
      </c>
      <c r="BB1805" s="2">
        <v>25.2</v>
      </c>
      <c r="BC1805" s="2">
        <v>29.2</v>
      </c>
      <c r="BD1805" s="2">
        <v>46.037100000000002</v>
      </c>
      <c r="BE1805" s="4" t="str">
        <f t="shared" si="282"/>
        <v>NO APLICA</v>
      </c>
      <c r="BF1805" s="4">
        <f t="shared" si="283"/>
        <v>5.3102</v>
      </c>
      <c r="BG1805">
        <f t="shared" si="284"/>
        <v>4.21</v>
      </c>
      <c r="BH1805">
        <f t="shared" si="285"/>
        <v>3.98</v>
      </c>
      <c r="BI1805">
        <f t="shared" si="286"/>
        <v>7.34</v>
      </c>
      <c r="BJ1805">
        <f t="shared" si="287"/>
        <v>6.28</v>
      </c>
      <c r="BK1805">
        <f t="shared" si="288"/>
        <v>4.2699999999999996</v>
      </c>
      <c r="BL1805">
        <f t="shared" si="289"/>
        <v>35711.000000000044</v>
      </c>
    </row>
    <row r="1806" spans="1:64" x14ac:dyDescent="0.2">
      <c r="A1806" s="1">
        <v>1804</v>
      </c>
      <c r="B1806" s="7" t="s">
        <v>48</v>
      </c>
      <c r="C1806" s="3">
        <v>39983</v>
      </c>
      <c r="D1806" s="4" t="s">
        <v>8</v>
      </c>
      <c r="E1806" s="4" t="s">
        <v>176</v>
      </c>
      <c r="F1806" s="5" t="str">
        <f t="shared" si="280"/>
        <v>V</v>
      </c>
      <c r="G1806" s="6">
        <v>0.92013888888888884</v>
      </c>
      <c r="H1806" s="6">
        <v>3.6111111111111115E-2</v>
      </c>
      <c r="I1806" s="85">
        <f t="shared" si="281"/>
        <v>167.00000000000011</v>
      </c>
      <c r="J1806" s="86">
        <f>I1806*Segmentos!$D$7*(AH1806%)*IF(ISNUMBER(AI1806),AI1806%,0)</f>
        <v>4729440.0000000028</v>
      </c>
      <c r="K1806" s="86">
        <f>I1806*Segmentos!$D$7*(AL1806%)*IF(ISNUMBER(AM1806),AM1806%,0)</f>
        <v>6028032.0000000037</v>
      </c>
      <c r="L1806" s="4"/>
      <c r="M1806" s="2">
        <v>8.11</v>
      </c>
      <c r="N1806" s="2">
        <v>31.1</v>
      </c>
      <c r="O1806" s="2">
        <v>26.1</v>
      </c>
      <c r="P1806" s="2">
        <v>78.019900000000007</v>
      </c>
      <c r="Q1806" s="2">
        <v>4.37</v>
      </c>
      <c r="R1806" s="2">
        <v>19.899999999999999</v>
      </c>
      <c r="S1806" s="2">
        <v>22</v>
      </c>
      <c r="T1806" s="2">
        <v>7.0242000000000004</v>
      </c>
      <c r="U1806" s="2">
        <v>6.96</v>
      </c>
      <c r="V1806" s="2">
        <v>28.3</v>
      </c>
      <c r="W1806" s="2">
        <v>24.6</v>
      </c>
      <c r="X1806" s="2">
        <v>14.046200000000001</v>
      </c>
      <c r="Y1806" s="2">
        <v>7.63</v>
      </c>
      <c r="Z1806" s="2">
        <v>33.6</v>
      </c>
      <c r="AA1806" s="2">
        <v>22.7</v>
      </c>
      <c r="AB1806" s="2">
        <v>21.695</v>
      </c>
      <c r="AC1806" s="2">
        <v>11.16</v>
      </c>
      <c r="AD1806" s="2">
        <v>36.1</v>
      </c>
      <c r="AE1806" s="2">
        <v>30.9</v>
      </c>
      <c r="AF1806" s="2">
        <v>35.2545</v>
      </c>
      <c r="AG1806" s="20">
        <v>7.08</v>
      </c>
      <c r="AH1806" s="20">
        <v>30</v>
      </c>
      <c r="AI1806" s="20">
        <v>23.6</v>
      </c>
      <c r="AJ1806" s="20">
        <v>32.308599999999998</v>
      </c>
      <c r="AK1806" s="18">
        <v>9.0399999999999991</v>
      </c>
      <c r="AL1806" s="18">
        <v>32</v>
      </c>
      <c r="AM1806" s="18">
        <v>28.2</v>
      </c>
      <c r="AN1806" s="18">
        <v>45.711399999999998</v>
      </c>
      <c r="AO1806" s="2">
        <v>2.15</v>
      </c>
      <c r="AP1806" s="2">
        <v>21.2</v>
      </c>
      <c r="AQ1806" s="2">
        <v>10.199999999999999</v>
      </c>
      <c r="AR1806" s="2">
        <v>2.2643</v>
      </c>
      <c r="AS1806" s="2">
        <v>4.78</v>
      </c>
      <c r="AT1806" s="2">
        <v>20.6</v>
      </c>
      <c r="AU1806" s="2">
        <v>23.2</v>
      </c>
      <c r="AV1806" s="2">
        <v>10.129099999999999</v>
      </c>
      <c r="AW1806" s="2">
        <v>10.130000000000001</v>
      </c>
      <c r="AX1806" s="2">
        <v>34.6</v>
      </c>
      <c r="AY1806" s="2">
        <v>29.2</v>
      </c>
      <c r="AZ1806" s="2">
        <v>28.0288</v>
      </c>
      <c r="BA1806" s="2">
        <v>10.199999999999999</v>
      </c>
      <c r="BB1806" s="2">
        <v>37.200000000000003</v>
      </c>
      <c r="BC1806" s="2">
        <v>27.4</v>
      </c>
      <c r="BD1806" s="2">
        <v>37.597799999999999</v>
      </c>
      <c r="BE1806" s="4" t="str">
        <f t="shared" si="282"/>
        <v>ENTRETENIDO</v>
      </c>
      <c r="BF1806" s="4">
        <f t="shared" si="283"/>
        <v>6.8381999999999987</v>
      </c>
      <c r="BG1806">
        <f t="shared" si="284"/>
        <v>2.15</v>
      </c>
      <c r="BH1806">
        <f t="shared" si="285"/>
        <v>4.78</v>
      </c>
      <c r="BI1806">
        <f t="shared" si="286"/>
        <v>10.199999999999999</v>
      </c>
      <c r="BJ1806">
        <f t="shared" si="287"/>
        <v>9.0399999999999991</v>
      </c>
      <c r="BK1806">
        <f t="shared" si="288"/>
        <v>7.08</v>
      </c>
      <c r="BL1806">
        <f t="shared" si="289"/>
        <v>135555.57000000009</v>
      </c>
    </row>
    <row r="1807" spans="1:64" x14ac:dyDescent="0.2">
      <c r="A1807" s="1">
        <v>1805</v>
      </c>
      <c r="B1807" s="7" t="s">
        <v>126</v>
      </c>
      <c r="C1807" s="3">
        <v>39983</v>
      </c>
      <c r="D1807" s="4" t="s">
        <v>628</v>
      </c>
      <c r="E1807" s="4" t="s">
        <v>163</v>
      </c>
      <c r="F1807" s="5" t="str">
        <f t="shared" si="280"/>
        <v>V</v>
      </c>
      <c r="G1807" s="6">
        <v>0.87638888888888899</v>
      </c>
      <c r="H1807" s="6">
        <v>0.91180555555555554</v>
      </c>
      <c r="I1807" s="85">
        <f t="shared" si="281"/>
        <v>50.999999999999815</v>
      </c>
      <c r="J1807" s="86">
        <f>I1807*Segmentos!$D$7*(AH1807%)*IF(ISNUMBER(AI1807),AI1807%,0)</f>
        <v>182947.19999999934</v>
      </c>
      <c r="K1807" s="86">
        <f>I1807*Segmentos!$D$7*(AL1807%)*IF(ISNUMBER(AM1807),AM1807%,0)</f>
        <v>364201.19999999867</v>
      </c>
      <c r="L1807" s="4"/>
      <c r="M1807" s="2">
        <v>1.36</v>
      </c>
      <c r="N1807" s="2">
        <v>2.6</v>
      </c>
      <c r="O1807" s="2">
        <v>51.8</v>
      </c>
      <c r="P1807" s="2">
        <v>91.312100000000001</v>
      </c>
      <c r="Q1807" s="2">
        <v>0.34</v>
      </c>
      <c r="R1807" s="2">
        <v>1.2</v>
      </c>
      <c r="S1807" s="2">
        <v>27.5</v>
      </c>
      <c r="T1807" s="2">
        <v>3.7593000000000001</v>
      </c>
      <c r="U1807" s="2">
        <v>1.1100000000000001</v>
      </c>
      <c r="V1807" s="2">
        <v>1.8</v>
      </c>
      <c r="W1807" s="2">
        <v>62</v>
      </c>
      <c r="X1807" s="2">
        <v>15.573700000000001</v>
      </c>
      <c r="Y1807" s="2">
        <v>0.76</v>
      </c>
      <c r="Z1807" s="2">
        <v>1.7</v>
      </c>
      <c r="AA1807" s="2">
        <v>43.8</v>
      </c>
      <c r="AB1807" s="2">
        <v>15.119400000000001</v>
      </c>
      <c r="AC1807" s="2">
        <v>2.58</v>
      </c>
      <c r="AD1807" s="2">
        <v>4.7</v>
      </c>
      <c r="AE1807" s="2">
        <v>55.3</v>
      </c>
      <c r="AF1807" s="2">
        <v>56.859699999999997</v>
      </c>
      <c r="AG1807" s="20">
        <v>0.89</v>
      </c>
      <c r="AH1807" s="20">
        <v>1.9</v>
      </c>
      <c r="AI1807" s="20">
        <v>47.2</v>
      </c>
      <c r="AJ1807" s="20">
        <v>28.224900000000002</v>
      </c>
      <c r="AK1807" s="18">
        <v>1.79</v>
      </c>
      <c r="AL1807" s="18">
        <v>3.3</v>
      </c>
      <c r="AM1807" s="18">
        <v>54.1</v>
      </c>
      <c r="AN1807" s="18">
        <v>63.087200000000003</v>
      </c>
      <c r="AO1807" s="2">
        <v>0.22</v>
      </c>
      <c r="AP1807" s="2">
        <v>1.4</v>
      </c>
      <c r="AQ1807" s="2">
        <v>15.5</v>
      </c>
      <c r="AR1807" s="2">
        <v>1.6206</v>
      </c>
      <c r="AS1807" s="2">
        <v>1.31</v>
      </c>
      <c r="AT1807" s="2">
        <v>2.9</v>
      </c>
      <c r="AU1807" s="2">
        <v>45.6</v>
      </c>
      <c r="AV1807" s="2">
        <v>19.365600000000001</v>
      </c>
      <c r="AW1807" s="2">
        <v>0.81</v>
      </c>
      <c r="AX1807" s="2">
        <v>1.1000000000000001</v>
      </c>
      <c r="AY1807" s="2">
        <v>71.2</v>
      </c>
      <c r="AZ1807" s="2">
        <v>15.714</v>
      </c>
      <c r="BA1807" s="2">
        <v>2.12</v>
      </c>
      <c r="BB1807" s="2">
        <v>3.9</v>
      </c>
      <c r="BC1807" s="2">
        <v>53.9</v>
      </c>
      <c r="BD1807" s="2">
        <v>54.611899999999999</v>
      </c>
      <c r="BE1807" s="4" t="str">
        <f t="shared" si="282"/>
        <v>NO APLICA</v>
      </c>
      <c r="BF1807" s="4">
        <f t="shared" si="283"/>
        <v>1.468</v>
      </c>
      <c r="BG1807">
        <f t="shared" si="284"/>
        <v>0.22</v>
      </c>
      <c r="BH1807">
        <f t="shared" si="285"/>
        <v>1.31</v>
      </c>
      <c r="BI1807">
        <f t="shared" si="286"/>
        <v>2.12</v>
      </c>
      <c r="BJ1807">
        <f t="shared" si="287"/>
        <v>1.79</v>
      </c>
      <c r="BK1807">
        <f t="shared" si="288"/>
        <v>0.89</v>
      </c>
      <c r="BL1807">
        <f t="shared" si="289"/>
        <v>6868.6799999999739</v>
      </c>
    </row>
    <row r="1808" spans="1:64" x14ac:dyDescent="0.2">
      <c r="A1808" s="1">
        <v>1806</v>
      </c>
      <c r="B1808" s="7" t="s">
        <v>47</v>
      </c>
      <c r="C1808" s="3">
        <v>39983</v>
      </c>
      <c r="D1808" s="4" t="s">
        <v>3</v>
      </c>
      <c r="E1808" s="4" t="s">
        <v>175</v>
      </c>
      <c r="F1808" s="5" t="str">
        <f t="shared" si="280"/>
        <v>V</v>
      </c>
      <c r="G1808" s="6">
        <v>0.91805555555555562</v>
      </c>
      <c r="H1808" s="6">
        <v>3.2638888888888891E-2</v>
      </c>
      <c r="I1808" s="85">
        <f t="shared" si="281"/>
        <v>164.99999999999989</v>
      </c>
      <c r="J1808" s="86">
        <f>I1808*Segmentos!$D$7*(AH1808%)*IF(ISNUMBER(AI1808),AI1808%,0)</f>
        <v>4009499.9999999972</v>
      </c>
      <c r="K1808" s="86">
        <f>I1808*Segmentos!$D$7*(AL1808%)*IF(ISNUMBER(AM1808),AM1808%,0)</f>
        <v>6436583.9999999953</v>
      </c>
      <c r="L1808" s="4"/>
      <c r="M1808" s="2">
        <v>8.01</v>
      </c>
      <c r="N1808" s="2">
        <v>27.3</v>
      </c>
      <c r="O1808" s="2">
        <v>29.3</v>
      </c>
      <c r="P1808" s="2">
        <v>93.245999999999995</v>
      </c>
      <c r="Q1808" s="2">
        <v>3.65</v>
      </c>
      <c r="R1808" s="2">
        <v>18.600000000000001</v>
      </c>
      <c r="S1808" s="2">
        <v>19.600000000000001</v>
      </c>
      <c r="T1808" s="2">
        <v>7.0884999999999998</v>
      </c>
      <c r="U1808" s="2">
        <v>8.11</v>
      </c>
      <c r="V1808" s="2">
        <v>25</v>
      </c>
      <c r="W1808" s="2">
        <v>32.4</v>
      </c>
      <c r="X1808" s="2">
        <v>19.807099999999998</v>
      </c>
      <c r="Y1808" s="2">
        <v>5.83</v>
      </c>
      <c r="Z1808" s="2">
        <v>27.8</v>
      </c>
      <c r="AA1808" s="2">
        <v>21</v>
      </c>
      <c r="AB1808" s="2">
        <v>20.053899999999999</v>
      </c>
      <c r="AC1808" s="2">
        <v>12.11</v>
      </c>
      <c r="AD1808" s="2">
        <v>32.799999999999997</v>
      </c>
      <c r="AE1808" s="2">
        <v>36.9</v>
      </c>
      <c r="AF1808" s="2">
        <v>46.296500000000002</v>
      </c>
      <c r="AG1808" s="20">
        <v>6.08</v>
      </c>
      <c r="AH1808" s="20">
        <v>24.3</v>
      </c>
      <c r="AI1808" s="20">
        <v>25</v>
      </c>
      <c r="AJ1808" s="20">
        <v>33.573</v>
      </c>
      <c r="AK1808" s="18">
        <v>9.75</v>
      </c>
      <c r="AL1808" s="18">
        <v>30.1</v>
      </c>
      <c r="AM1808" s="18">
        <v>32.4</v>
      </c>
      <c r="AN1808" s="18">
        <v>59.672899999999998</v>
      </c>
      <c r="AO1808" s="2">
        <v>6.96</v>
      </c>
      <c r="AP1808" s="2">
        <v>26.5</v>
      </c>
      <c r="AQ1808" s="2">
        <v>26.2</v>
      </c>
      <c r="AR1808" s="2">
        <v>8.8512000000000004</v>
      </c>
      <c r="AS1808" s="2">
        <v>7.04</v>
      </c>
      <c r="AT1808" s="2">
        <v>25.5</v>
      </c>
      <c r="AU1808" s="2">
        <v>27.6</v>
      </c>
      <c r="AV1808" s="2">
        <v>18.053999999999998</v>
      </c>
      <c r="AW1808" s="2">
        <v>10.59</v>
      </c>
      <c r="AX1808" s="2">
        <v>31.9</v>
      </c>
      <c r="AY1808" s="2">
        <v>33.200000000000003</v>
      </c>
      <c r="AZ1808" s="2">
        <v>35.446800000000003</v>
      </c>
      <c r="BA1808" s="2">
        <v>6.93</v>
      </c>
      <c r="BB1808" s="2">
        <v>25.1</v>
      </c>
      <c r="BC1808" s="2">
        <v>27.6</v>
      </c>
      <c r="BD1808" s="2">
        <v>30.893899999999999</v>
      </c>
      <c r="BE1808" s="4" t="str">
        <f t="shared" si="282"/>
        <v>ENTRETENIDO</v>
      </c>
      <c r="BF1808" s="4">
        <f t="shared" si="283"/>
        <v>8.3454000000000015</v>
      </c>
      <c r="BG1808">
        <f t="shared" si="284"/>
        <v>6.96</v>
      </c>
      <c r="BH1808">
        <f t="shared" si="285"/>
        <v>7.04</v>
      </c>
      <c r="BI1808">
        <f t="shared" si="286"/>
        <v>10.59</v>
      </c>
      <c r="BJ1808">
        <f t="shared" si="287"/>
        <v>9.75</v>
      </c>
      <c r="BK1808">
        <f t="shared" si="288"/>
        <v>6.08</v>
      </c>
      <c r="BL1808">
        <f t="shared" si="289"/>
        <v>131981.84999999992</v>
      </c>
    </row>
    <row r="1809" spans="1:64" x14ac:dyDescent="0.2">
      <c r="A1809" s="1">
        <v>1807</v>
      </c>
      <c r="B1809" s="7" t="s">
        <v>23</v>
      </c>
      <c r="C1809" s="3">
        <v>39983</v>
      </c>
      <c r="D1809" s="4" t="s">
        <v>629</v>
      </c>
      <c r="E1809" s="4" t="s">
        <v>170</v>
      </c>
      <c r="F1809" s="5" t="str">
        <f t="shared" si="280"/>
        <v>V</v>
      </c>
      <c r="G1809" s="6">
        <v>0.89375000000000004</v>
      </c>
      <c r="H1809" s="6">
        <v>0.9159722222222223</v>
      </c>
      <c r="I1809" s="85">
        <f t="shared" si="281"/>
        <v>32.000000000000043</v>
      </c>
      <c r="J1809" s="86">
        <f>I1809*Segmentos!$D$7*(AH1809%)*IF(ISNUMBER(AI1809),AI1809%,0)</f>
        <v>86144.000000000102</v>
      </c>
      <c r="K1809" s="86">
        <f>I1809*Segmentos!$D$7*(AL1809%)*IF(ISNUMBER(AM1809),AM1809%,0)</f>
        <v>148377.60000000021</v>
      </c>
      <c r="L1809" s="4"/>
      <c r="M1809" s="2">
        <v>0.94</v>
      </c>
      <c r="N1809" s="2">
        <v>1.6</v>
      </c>
      <c r="O1809" s="2">
        <v>58.9</v>
      </c>
      <c r="P1809" s="2">
        <v>37.222700000000003</v>
      </c>
      <c r="Q1809" s="2">
        <v>0.85</v>
      </c>
      <c r="R1809" s="2">
        <v>1.9</v>
      </c>
      <c r="S1809" s="2">
        <v>45.2</v>
      </c>
      <c r="T1809" s="2">
        <v>5.6228999999999996</v>
      </c>
      <c r="U1809" s="2">
        <v>1.7</v>
      </c>
      <c r="V1809" s="2">
        <v>1.9</v>
      </c>
      <c r="W1809" s="2">
        <v>90.9</v>
      </c>
      <c r="X1809" s="2">
        <v>14.1432</v>
      </c>
      <c r="Y1809" s="2">
        <v>1.25</v>
      </c>
      <c r="Z1809" s="2">
        <v>2</v>
      </c>
      <c r="AA1809" s="2">
        <v>61.2</v>
      </c>
      <c r="AB1809" s="2">
        <v>14.6098</v>
      </c>
      <c r="AC1809" s="2">
        <v>0.22</v>
      </c>
      <c r="AD1809" s="2">
        <v>0.9</v>
      </c>
      <c r="AE1809" s="2">
        <v>25</v>
      </c>
      <c r="AF1809" s="2">
        <v>2.8468</v>
      </c>
      <c r="AG1809" s="20">
        <v>0.68</v>
      </c>
      <c r="AH1809" s="20">
        <v>1</v>
      </c>
      <c r="AI1809" s="20">
        <v>67.3</v>
      </c>
      <c r="AJ1809" s="20">
        <v>12.826499999999999</v>
      </c>
      <c r="AK1809" s="18">
        <v>1.17</v>
      </c>
      <c r="AL1809" s="18">
        <v>2.1</v>
      </c>
      <c r="AM1809" s="18">
        <v>55.2</v>
      </c>
      <c r="AN1809" s="18">
        <v>24.3962</v>
      </c>
      <c r="AO1809" s="2">
        <v>0.04</v>
      </c>
      <c r="AP1809" s="2">
        <v>0.6</v>
      </c>
      <c r="AQ1809" s="2">
        <v>6.3</v>
      </c>
      <c r="AR1809" s="2">
        <v>0.1671</v>
      </c>
      <c r="AS1809" s="2">
        <v>7.0000000000000007E-2</v>
      </c>
      <c r="AT1809" s="2">
        <v>1</v>
      </c>
      <c r="AU1809" s="2">
        <v>7.6</v>
      </c>
      <c r="AV1809" s="2">
        <v>0.63980000000000004</v>
      </c>
      <c r="AW1809" s="2">
        <v>1.45</v>
      </c>
      <c r="AX1809" s="2">
        <v>2</v>
      </c>
      <c r="AY1809" s="2">
        <v>70.8</v>
      </c>
      <c r="AZ1809" s="2">
        <v>16.504200000000001</v>
      </c>
      <c r="BA1809" s="2">
        <v>1.31</v>
      </c>
      <c r="BB1809" s="2">
        <v>1.9</v>
      </c>
      <c r="BC1809" s="2">
        <v>69</v>
      </c>
      <c r="BD1809" s="2">
        <v>19.9116</v>
      </c>
      <c r="BE1809" s="4" t="str">
        <f t="shared" si="282"/>
        <v>NO APLICA</v>
      </c>
      <c r="BF1809" s="4">
        <f t="shared" si="283"/>
        <v>0.66180000000000005</v>
      </c>
      <c r="BG1809">
        <f t="shared" si="284"/>
        <v>0.04</v>
      </c>
      <c r="BH1809">
        <f t="shared" si="285"/>
        <v>7.0000000000000007E-2</v>
      </c>
      <c r="BI1809">
        <f t="shared" si="286"/>
        <v>1.45</v>
      </c>
      <c r="BJ1809">
        <f t="shared" si="287"/>
        <v>1.17</v>
      </c>
      <c r="BK1809">
        <f t="shared" si="288"/>
        <v>0.68</v>
      </c>
      <c r="BL1809">
        <f t="shared" si="289"/>
        <v>3015.6800000000044</v>
      </c>
    </row>
    <row r="1810" spans="1:64" x14ac:dyDescent="0.2">
      <c r="A1810" s="1">
        <v>1808</v>
      </c>
      <c r="B1810" s="7" t="s">
        <v>25</v>
      </c>
      <c r="C1810" s="3">
        <v>39983</v>
      </c>
      <c r="D1810" s="4" t="s">
        <v>629</v>
      </c>
      <c r="E1810" s="4" t="s">
        <v>171</v>
      </c>
      <c r="F1810" s="5" t="str">
        <f t="shared" si="280"/>
        <v>V</v>
      </c>
      <c r="G1810" s="6">
        <v>0.89444444444444438</v>
      </c>
      <c r="H1810" s="6">
        <v>0.89583333333333337</v>
      </c>
      <c r="I1810" s="85">
        <f t="shared" si="281"/>
        <v>2.0000000000001528</v>
      </c>
      <c r="J1810" s="86">
        <f>I1810*Segmentos!$D$7*(AH1810%)*IF(ISNUMBER(AI1810),AI1810%,0)</f>
        <v>5600.0000000004275</v>
      </c>
      <c r="K1810" s="86">
        <f>I1810*Segmentos!$D$7*(AL1810%)*IF(ISNUMBER(AM1810),AM1810%,0)</f>
        <v>8800.000000000673</v>
      </c>
      <c r="L1810" s="4"/>
      <c r="M1810" s="2">
        <v>0.89</v>
      </c>
      <c r="N1810" s="2">
        <v>0.9</v>
      </c>
      <c r="O1810" s="2">
        <v>100</v>
      </c>
      <c r="P1810" s="2">
        <v>44.111400000000003</v>
      </c>
      <c r="Q1810" s="2">
        <v>0.52</v>
      </c>
      <c r="R1810" s="2">
        <v>0.5</v>
      </c>
      <c r="S1810" s="2">
        <v>100</v>
      </c>
      <c r="T1810" s="2">
        <v>4.2789999999999999</v>
      </c>
      <c r="U1810" s="2">
        <v>1.4</v>
      </c>
      <c r="V1810" s="2">
        <v>1.4</v>
      </c>
      <c r="W1810" s="2">
        <v>100</v>
      </c>
      <c r="X1810" s="2">
        <v>14.5527</v>
      </c>
      <c r="Y1810" s="2">
        <v>1.0900000000000001</v>
      </c>
      <c r="Z1810" s="2">
        <v>1.1000000000000001</v>
      </c>
      <c r="AA1810" s="2">
        <v>100</v>
      </c>
      <c r="AB1810" s="2">
        <v>15.9069</v>
      </c>
      <c r="AC1810" s="2">
        <v>0.57999999999999996</v>
      </c>
      <c r="AD1810" s="2">
        <v>0.6</v>
      </c>
      <c r="AE1810" s="2">
        <v>100</v>
      </c>
      <c r="AF1810" s="2">
        <v>9.3727</v>
      </c>
      <c r="AG1810" s="20">
        <v>0.71</v>
      </c>
      <c r="AH1810" s="20">
        <v>0.7</v>
      </c>
      <c r="AI1810" s="20">
        <v>100</v>
      </c>
      <c r="AJ1810" s="20">
        <v>16.761800000000001</v>
      </c>
      <c r="AK1810" s="18">
        <v>1.05</v>
      </c>
      <c r="AL1810" s="18">
        <v>1.1000000000000001</v>
      </c>
      <c r="AM1810" s="18">
        <v>100</v>
      </c>
      <c r="AN1810" s="18">
        <v>27.349499999999999</v>
      </c>
      <c r="AO1810" s="2">
        <v>0.65</v>
      </c>
      <c r="AP1810" s="2">
        <v>0.6</v>
      </c>
      <c r="AQ1810" s="2">
        <v>100</v>
      </c>
      <c r="AR1810" s="2">
        <v>3.5030999999999999</v>
      </c>
      <c r="AS1810" s="2">
        <v>0.19</v>
      </c>
      <c r="AT1810" s="2">
        <v>0.2</v>
      </c>
      <c r="AU1810" s="2">
        <v>100</v>
      </c>
      <c r="AV1810" s="2">
        <v>2.0954000000000002</v>
      </c>
      <c r="AW1810" s="2">
        <v>1.29</v>
      </c>
      <c r="AX1810" s="2">
        <v>1.3</v>
      </c>
      <c r="AY1810" s="2">
        <v>100</v>
      </c>
      <c r="AZ1810" s="2">
        <v>18.356000000000002</v>
      </c>
      <c r="BA1810" s="2">
        <v>1.06</v>
      </c>
      <c r="BB1810" s="2">
        <v>1.1000000000000001</v>
      </c>
      <c r="BC1810" s="2">
        <v>100</v>
      </c>
      <c r="BD1810" s="2">
        <v>20.1569</v>
      </c>
      <c r="BE1810" s="4" t="str">
        <f t="shared" si="282"/>
        <v>NO APLICA</v>
      </c>
      <c r="BF1810" s="4">
        <f t="shared" si="283"/>
        <v>0.71079999999999999</v>
      </c>
      <c r="BG1810">
        <f t="shared" si="284"/>
        <v>0.65</v>
      </c>
      <c r="BH1810">
        <f t="shared" si="285"/>
        <v>0.19</v>
      </c>
      <c r="BI1810">
        <f t="shared" si="286"/>
        <v>1.29</v>
      </c>
      <c r="BJ1810">
        <f t="shared" si="287"/>
        <v>1.05</v>
      </c>
      <c r="BK1810">
        <f t="shared" si="288"/>
        <v>0.71</v>
      </c>
      <c r="BL1810">
        <f t="shared" si="289"/>
        <v>180.00000000001376</v>
      </c>
    </row>
    <row r="1811" spans="1:64" x14ac:dyDescent="0.2">
      <c r="A1811" s="1">
        <v>1809</v>
      </c>
      <c r="B1811" s="7" t="s">
        <v>87</v>
      </c>
      <c r="C1811" s="3">
        <v>39983</v>
      </c>
      <c r="D1811" s="4" t="s">
        <v>628</v>
      </c>
      <c r="E1811" s="4" t="s">
        <v>169</v>
      </c>
      <c r="F1811" s="5" t="str">
        <f t="shared" si="280"/>
        <v>V</v>
      </c>
      <c r="G1811" s="6">
        <v>0.84166666666666667</v>
      </c>
      <c r="H1811" s="6">
        <v>0.87638888888888899</v>
      </c>
      <c r="I1811" s="85">
        <f t="shared" si="281"/>
        <v>50.000000000000142</v>
      </c>
      <c r="J1811" s="86">
        <f>I1811*Segmentos!$D$7*(AH1811%)*IF(ISNUMBER(AI1811),AI1811%,0)</f>
        <v>61560.000000000189</v>
      </c>
      <c r="K1811" s="86">
        <f>I1811*Segmentos!$D$7*(AL1811%)*IF(ISNUMBER(AM1811),AM1811%,0)</f>
        <v>120120.00000000033</v>
      </c>
      <c r="L1811" s="4"/>
      <c r="M1811" s="2">
        <v>0.46</v>
      </c>
      <c r="N1811" s="2">
        <v>3</v>
      </c>
      <c r="O1811" s="2">
        <v>15.3</v>
      </c>
      <c r="P1811" s="2">
        <v>77.554100000000005</v>
      </c>
      <c r="Q1811" s="2">
        <v>0.11</v>
      </c>
      <c r="R1811" s="2">
        <v>1.6</v>
      </c>
      <c r="S1811" s="2">
        <v>7</v>
      </c>
      <c r="T1811" s="2">
        <v>3.2052</v>
      </c>
      <c r="U1811" s="2">
        <v>0.25</v>
      </c>
      <c r="V1811" s="2">
        <v>2.4</v>
      </c>
      <c r="W1811" s="2">
        <v>10.4</v>
      </c>
      <c r="X1811" s="2">
        <v>8.8043999999999993</v>
      </c>
      <c r="Y1811" s="2">
        <v>0.65</v>
      </c>
      <c r="Z1811" s="2">
        <v>2.5</v>
      </c>
      <c r="AA1811" s="2">
        <v>25.8</v>
      </c>
      <c r="AB1811" s="2">
        <v>32.373199999999997</v>
      </c>
      <c r="AC1811" s="2">
        <v>0.6</v>
      </c>
      <c r="AD1811" s="2">
        <v>4.5</v>
      </c>
      <c r="AE1811" s="2">
        <v>13.3</v>
      </c>
      <c r="AF1811" s="2">
        <v>33.171199999999999</v>
      </c>
      <c r="AG1811" s="20">
        <v>0.3</v>
      </c>
      <c r="AH1811" s="20">
        <v>2.7</v>
      </c>
      <c r="AI1811" s="20">
        <v>11.4</v>
      </c>
      <c r="AJ1811" s="20">
        <v>24.4145</v>
      </c>
      <c r="AK1811" s="18">
        <v>0.6</v>
      </c>
      <c r="AL1811" s="18">
        <v>3.3</v>
      </c>
      <c r="AM1811" s="18">
        <v>18.2</v>
      </c>
      <c r="AN1811" s="18">
        <v>53.139600000000002</v>
      </c>
      <c r="AO1811" s="2">
        <v>0.36</v>
      </c>
      <c r="AP1811" s="2">
        <v>2</v>
      </c>
      <c r="AQ1811" s="2">
        <v>17.5</v>
      </c>
      <c r="AR1811" s="2">
        <v>6.6085000000000003</v>
      </c>
      <c r="AS1811" s="2">
        <v>0.54</v>
      </c>
      <c r="AT1811" s="2">
        <v>1.7</v>
      </c>
      <c r="AU1811" s="2">
        <v>32.5</v>
      </c>
      <c r="AV1811" s="2">
        <v>20.097899999999999</v>
      </c>
      <c r="AW1811" s="2">
        <v>0.31</v>
      </c>
      <c r="AX1811" s="2">
        <v>3.7</v>
      </c>
      <c r="AY1811" s="2">
        <v>8.3000000000000007</v>
      </c>
      <c r="AZ1811" s="2">
        <v>15.2361</v>
      </c>
      <c r="BA1811" s="2">
        <v>0.55000000000000004</v>
      </c>
      <c r="BB1811" s="2">
        <v>3.4</v>
      </c>
      <c r="BC1811" s="2">
        <v>15.9</v>
      </c>
      <c r="BD1811" s="2">
        <v>35.611600000000003</v>
      </c>
      <c r="BE1811" s="4" t="str">
        <f t="shared" si="282"/>
        <v>NO APLICA</v>
      </c>
      <c r="BF1811" s="4">
        <f t="shared" si="283"/>
        <v>0.51300000000000001</v>
      </c>
      <c r="BG1811">
        <f t="shared" si="284"/>
        <v>0.36</v>
      </c>
      <c r="BH1811">
        <f t="shared" si="285"/>
        <v>0.54</v>
      </c>
      <c r="BI1811">
        <f t="shared" si="286"/>
        <v>0.55000000000000004</v>
      </c>
      <c r="BJ1811">
        <f t="shared" si="287"/>
        <v>0.6</v>
      </c>
      <c r="BK1811">
        <f t="shared" si="288"/>
        <v>0.3</v>
      </c>
      <c r="BL1811">
        <f t="shared" si="289"/>
        <v>2295.0000000000068</v>
      </c>
    </row>
    <row r="1812" spans="1:64" x14ac:dyDescent="0.2">
      <c r="A1812" s="1">
        <v>1810</v>
      </c>
      <c r="B1812" s="7" t="s">
        <v>32</v>
      </c>
      <c r="C1812" s="3">
        <v>39983</v>
      </c>
      <c r="D1812" s="4" t="s">
        <v>628</v>
      </c>
      <c r="E1812" s="4" t="s">
        <v>164</v>
      </c>
      <c r="F1812" s="5" t="str">
        <f t="shared" si="280"/>
        <v>V</v>
      </c>
      <c r="G1812" s="6">
        <v>0.91527777777777775</v>
      </c>
      <c r="H1812" s="6">
        <v>0.91736111111111107</v>
      </c>
      <c r="I1812" s="85">
        <f t="shared" si="281"/>
        <v>2.9999999999999893</v>
      </c>
      <c r="J1812" s="86">
        <f>I1812*Segmentos!$D$7*(AH1812%)*IF(ISNUMBER(AI1812),AI1812%,0)</f>
        <v>8434.7999999999702</v>
      </c>
      <c r="K1812" s="86">
        <f>I1812*Segmentos!$D$7*(AL1812%)*IF(ISNUMBER(AM1812),AM1812%,0)</f>
        <v>17510.39999999994</v>
      </c>
      <c r="L1812" s="4"/>
      <c r="M1812" s="2">
        <v>1.1200000000000001</v>
      </c>
      <c r="N1812" s="2">
        <v>1.5</v>
      </c>
      <c r="O1812" s="2">
        <v>77.2</v>
      </c>
      <c r="P1812" s="2">
        <v>92.958500000000001</v>
      </c>
      <c r="Q1812" s="2">
        <v>0.99</v>
      </c>
      <c r="R1812" s="2">
        <v>1.5</v>
      </c>
      <c r="S1812" s="2">
        <v>64.099999999999994</v>
      </c>
      <c r="T1812" s="2">
        <v>13.67</v>
      </c>
      <c r="U1812" s="2">
        <v>0.78</v>
      </c>
      <c r="V1812" s="2">
        <v>1.1000000000000001</v>
      </c>
      <c r="W1812" s="2">
        <v>73</v>
      </c>
      <c r="X1812" s="2">
        <v>13.5266</v>
      </c>
      <c r="Y1812" s="2">
        <v>0.53</v>
      </c>
      <c r="Z1812" s="2">
        <v>0.9</v>
      </c>
      <c r="AA1812" s="2">
        <v>59</v>
      </c>
      <c r="AB1812" s="2">
        <v>13.0128</v>
      </c>
      <c r="AC1812" s="2">
        <v>1.94</v>
      </c>
      <c r="AD1812" s="2">
        <v>2.1</v>
      </c>
      <c r="AE1812" s="2">
        <v>90.3</v>
      </c>
      <c r="AF1812" s="2">
        <v>52.749099999999999</v>
      </c>
      <c r="AG1812" s="20">
        <v>0.74</v>
      </c>
      <c r="AH1812" s="20">
        <v>0.9</v>
      </c>
      <c r="AI1812" s="20">
        <v>78.099999999999994</v>
      </c>
      <c r="AJ1812" s="20">
        <v>29.0883</v>
      </c>
      <c r="AK1812" s="18">
        <v>1.46</v>
      </c>
      <c r="AL1812" s="18">
        <v>1.9</v>
      </c>
      <c r="AM1812" s="18">
        <v>76.8</v>
      </c>
      <c r="AN1812" s="18">
        <v>63.870199999999997</v>
      </c>
      <c r="AO1812" s="2">
        <v>0.33</v>
      </c>
      <c r="AP1812" s="2">
        <v>0.3</v>
      </c>
      <c r="AQ1812" s="2">
        <v>100</v>
      </c>
      <c r="AR1812" s="2">
        <v>2.9533999999999998</v>
      </c>
      <c r="AS1812" s="2">
        <v>1.36</v>
      </c>
      <c r="AT1812" s="2">
        <v>1.5</v>
      </c>
      <c r="AU1812" s="2">
        <v>89.2</v>
      </c>
      <c r="AV1812" s="2">
        <v>24.888400000000001</v>
      </c>
      <c r="AW1812" s="2">
        <v>0.77</v>
      </c>
      <c r="AX1812" s="2">
        <v>0.8</v>
      </c>
      <c r="AY1812" s="2">
        <v>100</v>
      </c>
      <c r="AZ1812" s="2">
        <v>18.430299999999999</v>
      </c>
      <c r="BA1812" s="2">
        <v>1.47</v>
      </c>
      <c r="BB1812" s="2">
        <v>2.2000000000000002</v>
      </c>
      <c r="BC1812" s="2">
        <v>65.7</v>
      </c>
      <c r="BD1812" s="2">
        <v>46.686500000000002</v>
      </c>
      <c r="BE1812" s="4" t="str">
        <f t="shared" si="282"/>
        <v>NO APLICA</v>
      </c>
      <c r="BF1812" s="4">
        <f t="shared" si="283"/>
        <v>1.2524000000000002</v>
      </c>
      <c r="BG1812">
        <f t="shared" si="284"/>
        <v>0.33</v>
      </c>
      <c r="BH1812">
        <f t="shared" si="285"/>
        <v>1.36</v>
      </c>
      <c r="BI1812">
        <f t="shared" si="286"/>
        <v>1.47</v>
      </c>
      <c r="BJ1812">
        <f t="shared" si="287"/>
        <v>1.46</v>
      </c>
      <c r="BK1812">
        <f t="shared" si="288"/>
        <v>0.74</v>
      </c>
      <c r="BL1812">
        <f t="shared" si="289"/>
        <v>347.39999999999878</v>
      </c>
    </row>
    <row r="1813" spans="1:64" x14ac:dyDescent="0.2">
      <c r="A1813" s="1">
        <v>1811</v>
      </c>
      <c r="B1813" s="7" t="s">
        <v>19</v>
      </c>
      <c r="C1813" s="3">
        <v>39983</v>
      </c>
      <c r="D1813" s="4" t="s">
        <v>17</v>
      </c>
      <c r="E1813" s="4" t="s">
        <v>166</v>
      </c>
      <c r="F1813" s="5" t="str">
        <f t="shared" si="280"/>
        <v>V</v>
      </c>
      <c r="G1813" s="6">
        <v>0.9145833333333333</v>
      </c>
      <c r="H1813" s="6">
        <v>0.9159722222222223</v>
      </c>
      <c r="I1813" s="85">
        <f t="shared" si="281"/>
        <v>2.0000000000001528</v>
      </c>
      <c r="J1813" s="86">
        <f>I1813*Segmentos!$D$7*(AH1813%)*IF(ISNUMBER(AI1813),AI1813%,0)</f>
        <v>800.00000000006116</v>
      </c>
      <c r="K1813" s="86">
        <f>I1813*Segmentos!$D$7*(AL1813%)*IF(ISNUMBER(AM1813),AM1813%,0)</f>
        <v>400.00000000003058</v>
      </c>
      <c r="L1813" s="4"/>
      <c r="M1813" s="2">
        <v>0.09</v>
      </c>
      <c r="N1813" s="2">
        <v>0.1</v>
      </c>
      <c r="O1813" s="2">
        <v>81.099999999999994</v>
      </c>
      <c r="P1813" s="2">
        <v>100</v>
      </c>
      <c r="Q1813" s="2">
        <v>0</v>
      </c>
      <c r="R1813" s="2">
        <v>0</v>
      </c>
      <c r="S1813" s="8" t="s">
        <v>577</v>
      </c>
      <c r="T1813" s="2">
        <v>0</v>
      </c>
      <c r="U1813" s="2">
        <v>0</v>
      </c>
      <c r="V1813" s="2">
        <v>0</v>
      </c>
      <c r="W1813" s="8" t="s">
        <v>577</v>
      </c>
      <c r="X1813" s="2">
        <v>0</v>
      </c>
      <c r="Y1813" s="2">
        <v>0.23</v>
      </c>
      <c r="Z1813" s="2">
        <v>0.2</v>
      </c>
      <c r="AA1813" s="2">
        <v>100</v>
      </c>
      <c r="AB1813" s="2">
        <v>76.678799999999995</v>
      </c>
      <c r="AC1813" s="2">
        <v>0.06</v>
      </c>
      <c r="AD1813" s="2">
        <v>0.1</v>
      </c>
      <c r="AE1813" s="2">
        <v>50</v>
      </c>
      <c r="AF1813" s="2">
        <v>23.321200000000001</v>
      </c>
      <c r="AG1813" s="20">
        <v>0.14000000000000001</v>
      </c>
      <c r="AH1813" s="20">
        <v>0.1</v>
      </c>
      <c r="AI1813" s="20">
        <v>100</v>
      </c>
      <c r="AJ1813" s="20">
        <v>76.678799999999995</v>
      </c>
      <c r="AK1813" s="18">
        <v>0.04</v>
      </c>
      <c r="AL1813" s="18">
        <v>0.1</v>
      </c>
      <c r="AM1813" s="18">
        <v>50</v>
      </c>
      <c r="AN1813" s="18">
        <v>23.321200000000001</v>
      </c>
      <c r="AO1813" s="2">
        <v>0</v>
      </c>
      <c r="AP1813" s="2">
        <v>0</v>
      </c>
      <c r="AQ1813" s="8" t="s">
        <v>577</v>
      </c>
      <c r="AR1813" s="2">
        <v>0</v>
      </c>
      <c r="AS1813" s="2">
        <v>0.4</v>
      </c>
      <c r="AT1813" s="2">
        <v>0.5</v>
      </c>
      <c r="AU1813" s="2">
        <v>81.099999999999994</v>
      </c>
      <c r="AV1813" s="2">
        <v>100</v>
      </c>
      <c r="AW1813" s="2">
        <v>0</v>
      </c>
      <c r="AX1813" s="2">
        <v>0</v>
      </c>
      <c r="AY1813" s="8" t="s">
        <v>577</v>
      </c>
      <c r="AZ1813" s="2">
        <v>0</v>
      </c>
      <c r="BA1813" s="2">
        <v>0</v>
      </c>
      <c r="BB1813" s="2">
        <v>0</v>
      </c>
      <c r="BC1813" s="8" t="s">
        <v>577</v>
      </c>
      <c r="BD1813" s="2">
        <v>0</v>
      </c>
      <c r="BE1813" s="4" t="str">
        <f t="shared" si="282"/>
        <v>NO APLICA</v>
      </c>
      <c r="BF1813" s="4">
        <f t="shared" si="283"/>
        <v>0.17600000000000002</v>
      </c>
      <c r="BG1813">
        <f t="shared" si="284"/>
        <v>0</v>
      </c>
      <c r="BH1813">
        <f t="shared" si="285"/>
        <v>0.4</v>
      </c>
      <c r="BI1813">
        <f t="shared" si="286"/>
        <v>0</v>
      </c>
      <c r="BJ1813">
        <f t="shared" si="287"/>
        <v>0.04</v>
      </c>
      <c r="BK1813">
        <f t="shared" si="288"/>
        <v>0.14000000000000001</v>
      </c>
      <c r="BL1813">
        <f t="shared" si="289"/>
        <v>16.220000000001239</v>
      </c>
    </row>
    <row r="1814" spans="1:64" x14ac:dyDescent="0.2">
      <c r="A1814" s="1">
        <v>1812</v>
      </c>
      <c r="B1814" s="7" t="s">
        <v>2</v>
      </c>
      <c r="C1814" s="3">
        <v>39983</v>
      </c>
      <c r="D1814" s="4" t="s">
        <v>627</v>
      </c>
      <c r="E1814" s="4" t="s">
        <v>164</v>
      </c>
      <c r="F1814" s="5" t="str">
        <f t="shared" si="280"/>
        <v>V</v>
      </c>
      <c r="G1814" s="6">
        <v>0.88402777777777775</v>
      </c>
      <c r="H1814" s="6">
        <v>0.9291666666666667</v>
      </c>
      <c r="I1814" s="85">
        <f t="shared" si="281"/>
        <v>65.000000000000085</v>
      </c>
      <c r="J1814" s="86">
        <f>I1814*Segmentos!$D$7*(AH1814%)*IF(ISNUMBER(AI1814),AI1814%,0)</f>
        <v>1343680.0000000016</v>
      </c>
      <c r="K1814" s="86">
        <f>I1814*Segmentos!$D$7*(AL1814%)*IF(ISNUMBER(AM1814),AM1814%,0)</f>
        <v>1705600.0000000021</v>
      </c>
      <c r="L1814" s="4"/>
      <c r="M1814" s="2">
        <v>5.9</v>
      </c>
      <c r="N1814" s="2">
        <v>18.8</v>
      </c>
      <c r="O1814" s="2">
        <v>31.3</v>
      </c>
      <c r="P1814" s="2">
        <v>77.007900000000006</v>
      </c>
      <c r="Q1814" s="2">
        <v>4.33</v>
      </c>
      <c r="R1814" s="2">
        <v>14.8</v>
      </c>
      <c r="S1814" s="2">
        <v>29.2</v>
      </c>
      <c r="T1814" s="2">
        <v>9.4151000000000007</v>
      </c>
      <c r="U1814" s="2">
        <v>5.36</v>
      </c>
      <c r="V1814" s="2">
        <v>16.2</v>
      </c>
      <c r="W1814" s="2">
        <v>33.1</v>
      </c>
      <c r="X1814" s="2">
        <v>14.653499999999999</v>
      </c>
      <c r="Y1814" s="2">
        <v>6.44</v>
      </c>
      <c r="Z1814" s="2">
        <v>19.100000000000001</v>
      </c>
      <c r="AA1814" s="2">
        <v>33.799999999999997</v>
      </c>
      <c r="AB1814" s="2">
        <v>24.805900000000001</v>
      </c>
      <c r="AC1814" s="2">
        <v>6.57</v>
      </c>
      <c r="AD1814" s="2">
        <v>22.4</v>
      </c>
      <c r="AE1814" s="2">
        <v>29.3</v>
      </c>
      <c r="AF1814" s="2">
        <v>28.133500000000002</v>
      </c>
      <c r="AG1814" s="20">
        <v>5.16</v>
      </c>
      <c r="AH1814" s="20">
        <v>17</v>
      </c>
      <c r="AI1814" s="20">
        <v>30.4</v>
      </c>
      <c r="AJ1814" s="20">
        <v>31.925999999999998</v>
      </c>
      <c r="AK1814" s="18">
        <v>6.58</v>
      </c>
      <c r="AL1814" s="18">
        <v>20.5</v>
      </c>
      <c r="AM1814" s="18">
        <v>32</v>
      </c>
      <c r="AN1814" s="18">
        <v>45.081899999999997</v>
      </c>
      <c r="AO1814" s="2">
        <v>5.45</v>
      </c>
      <c r="AP1814" s="2">
        <v>17.899999999999999</v>
      </c>
      <c r="AQ1814" s="2">
        <v>30.5</v>
      </c>
      <c r="AR1814" s="2">
        <v>7.7729999999999997</v>
      </c>
      <c r="AS1814" s="2">
        <v>7.18</v>
      </c>
      <c r="AT1814" s="2">
        <v>18.7</v>
      </c>
      <c r="AU1814" s="2">
        <v>38.299999999999997</v>
      </c>
      <c r="AV1814" s="2">
        <v>20.615500000000001</v>
      </c>
      <c r="AW1814" s="2">
        <v>6.31</v>
      </c>
      <c r="AX1814" s="2">
        <v>23.8</v>
      </c>
      <c r="AY1814" s="2">
        <v>26.6</v>
      </c>
      <c r="AZ1814" s="2">
        <v>23.679500000000001</v>
      </c>
      <c r="BA1814" s="2">
        <v>4.99</v>
      </c>
      <c r="BB1814" s="2">
        <v>15.5</v>
      </c>
      <c r="BC1814" s="2">
        <v>32.200000000000003</v>
      </c>
      <c r="BD1814" s="2">
        <v>24.939800000000002</v>
      </c>
      <c r="BE1814" s="4" t="str">
        <f t="shared" si="282"/>
        <v>NO APLICA</v>
      </c>
      <c r="BF1814" s="4">
        <f t="shared" si="283"/>
        <v>6.5123999999999995</v>
      </c>
      <c r="BG1814">
        <f t="shared" si="284"/>
        <v>5.45</v>
      </c>
      <c r="BH1814">
        <f t="shared" si="285"/>
        <v>7.18</v>
      </c>
      <c r="BI1814">
        <f t="shared" si="286"/>
        <v>6.31</v>
      </c>
      <c r="BJ1814">
        <f t="shared" si="287"/>
        <v>6.58</v>
      </c>
      <c r="BK1814">
        <f t="shared" si="288"/>
        <v>5.16</v>
      </c>
      <c r="BL1814">
        <f t="shared" si="289"/>
        <v>38248.600000000049</v>
      </c>
    </row>
    <row r="1815" spans="1:64" x14ac:dyDescent="0.2">
      <c r="A1815" s="1">
        <v>1813</v>
      </c>
      <c r="B1815" s="7" t="s">
        <v>16</v>
      </c>
      <c r="C1815" s="3">
        <v>39983</v>
      </c>
      <c r="D1815" s="4" t="s">
        <v>626</v>
      </c>
      <c r="E1815" s="4" t="s">
        <v>166</v>
      </c>
      <c r="F1815" s="5" t="str">
        <f t="shared" si="280"/>
        <v>V</v>
      </c>
      <c r="G1815" s="6">
        <v>0.91527777777777775</v>
      </c>
      <c r="H1815" s="6">
        <v>0.91874999999999996</v>
      </c>
      <c r="I1815" s="85">
        <f t="shared" si="281"/>
        <v>4.9999999999999822</v>
      </c>
      <c r="J1815" s="86">
        <f>I1815*Segmentos!$D$7*(AH1815%)*IF(ISNUMBER(AI1815),AI1815%,0)</f>
        <v>170747.99999999939</v>
      </c>
      <c r="K1815" s="86">
        <f>I1815*Segmentos!$D$7*(AL1815%)*IF(ISNUMBER(AM1815),AM1815%,0)</f>
        <v>220603.99999999924</v>
      </c>
      <c r="L1815" s="4"/>
      <c r="M1815" s="2">
        <v>9.84</v>
      </c>
      <c r="N1815" s="2">
        <v>11.7</v>
      </c>
      <c r="O1815" s="2">
        <v>84</v>
      </c>
      <c r="P1815" s="2">
        <v>88.550899999999999</v>
      </c>
      <c r="Q1815" s="2">
        <v>4.91</v>
      </c>
      <c r="R1815" s="2">
        <v>6.4</v>
      </c>
      <c r="S1815" s="2">
        <v>76.2</v>
      </c>
      <c r="T1815" s="2">
        <v>7.3685999999999998</v>
      </c>
      <c r="U1815" s="2">
        <v>6</v>
      </c>
      <c r="V1815" s="2">
        <v>7.6</v>
      </c>
      <c r="W1815" s="2">
        <v>79.099999999999994</v>
      </c>
      <c r="X1815" s="2">
        <v>11.313599999999999</v>
      </c>
      <c r="Y1815" s="2">
        <v>8.81</v>
      </c>
      <c r="Z1815" s="2">
        <v>10.8</v>
      </c>
      <c r="AA1815" s="2">
        <v>81.400000000000006</v>
      </c>
      <c r="AB1815" s="2">
        <v>23.407499999999999</v>
      </c>
      <c r="AC1815" s="2">
        <v>15.72</v>
      </c>
      <c r="AD1815" s="2">
        <v>17.899999999999999</v>
      </c>
      <c r="AE1815" s="2">
        <v>88.1</v>
      </c>
      <c r="AF1815" s="2">
        <v>46.461199999999998</v>
      </c>
      <c r="AG1815" s="20">
        <v>8.52</v>
      </c>
      <c r="AH1815" s="20">
        <v>10.199999999999999</v>
      </c>
      <c r="AI1815" s="20">
        <v>83.7</v>
      </c>
      <c r="AJ1815" s="20">
        <v>36.379300000000001</v>
      </c>
      <c r="AK1815" s="18">
        <v>11.03</v>
      </c>
      <c r="AL1815" s="18">
        <v>13.1</v>
      </c>
      <c r="AM1815" s="18">
        <v>84.2</v>
      </c>
      <c r="AN1815" s="18">
        <v>52.171500000000002</v>
      </c>
      <c r="AO1815" s="2">
        <v>8.1199999999999992</v>
      </c>
      <c r="AP1815" s="2">
        <v>8.9</v>
      </c>
      <c r="AQ1815" s="2">
        <v>91.6</v>
      </c>
      <c r="AR1815" s="2">
        <v>7.9903000000000004</v>
      </c>
      <c r="AS1815" s="2">
        <v>7.07</v>
      </c>
      <c r="AT1815" s="2">
        <v>9</v>
      </c>
      <c r="AU1815" s="2">
        <v>78.900000000000006</v>
      </c>
      <c r="AV1815" s="2">
        <v>14.0176</v>
      </c>
      <c r="AW1815" s="2">
        <v>11.02</v>
      </c>
      <c r="AX1815" s="2">
        <v>13.2</v>
      </c>
      <c r="AY1815" s="2">
        <v>83.4</v>
      </c>
      <c r="AZ1815" s="2">
        <v>28.532499999999999</v>
      </c>
      <c r="BA1815" s="2">
        <v>11.03</v>
      </c>
      <c r="BB1815" s="2">
        <v>13</v>
      </c>
      <c r="BC1815" s="2">
        <v>84.9</v>
      </c>
      <c r="BD1815" s="2">
        <v>38.010599999999997</v>
      </c>
      <c r="BE1815" s="4" t="str">
        <f t="shared" si="282"/>
        <v>NO APLICA</v>
      </c>
      <c r="BF1815" s="4">
        <f t="shared" si="283"/>
        <v>8.9542000000000002</v>
      </c>
      <c r="BG1815">
        <f t="shared" si="284"/>
        <v>8.1199999999999992</v>
      </c>
      <c r="BH1815">
        <f t="shared" si="285"/>
        <v>7.07</v>
      </c>
      <c r="BI1815">
        <f t="shared" si="286"/>
        <v>11.03</v>
      </c>
      <c r="BJ1815">
        <f t="shared" si="287"/>
        <v>11.03</v>
      </c>
      <c r="BK1815">
        <f t="shared" si="288"/>
        <v>8.52</v>
      </c>
      <c r="BL1815">
        <f t="shared" si="289"/>
        <v>4913.9999999999818</v>
      </c>
    </row>
    <row r="1816" spans="1:64" x14ac:dyDescent="0.2">
      <c r="A1816" s="1">
        <v>1814</v>
      </c>
      <c r="B1816" s="7" t="s">
        <v>22</v>
      </c>
      <c r="C1816" s="3">
        <v>39983</v>
      </c>
      <c r="D1816" s="4" t="s">
        <v>629</v>
      </c>
      <c r="E1816" s="4" t="s">
        <v>164</v>
      </c>
      <c r="F1816" s="5" t="str">
        <f t="shared" si="280"/>
        <v>V</v>
      </c>
      <c r="G1816" s="6">
        <v>0.83263888888888893</v>
      </c>
      <c r="H1816" s="6">
        <v>0.875</v>
      </c>
      <c r="I1816" s="85">
        <f t="shared" si="281"/>
        <v>60.999999999999943</v>
      </c>
      <c r="J1816" s="86">
        <f>I1816*Segmentos!$D$7*(AH1816%)*IF(ISNUMBER(AI1816),AI1816%,0)</f>
        <v>475507.19999999955</v>
      </c>
      <c r="K1816" s="86">
        <f>I1816*Segmentos!$D$7*(AL1816%)*IF(ISNUMBER(AM1816),AM1816%,0)</f>
        <v>739197.9999999993</v>
      </c>
      <c r="L1816" s="4"/>
      <c r="M1816" s="2">
        <v>2.52</v>
      </c>
      <c r="N1816" s="2">
        <v>6.6</v>
      </c>
      <c r="O1816" s="2">
        <v>38.200000000000003</v>
      </c>
      <c r="P1816" s="2">
        <v>92.349199999999996</v>
      </c>
      <c r="Q1816" s="2">
        <v>0.36</v>
      </c>
      <c r="R1816" s="2">
        <v>1.1000000000000001</v>
      </c>
      <c r="S1816" s="2">
        <v>31.2</v>
      </c>
      <c r="T1816" s="2">
        <v>2.1886000000000001</v>
      </c>
      <c r="U1816" s="2">
        <v>2.2799999999999998</v>
      </c>
      <c r="V1816" s="2">
        <v>4.8</v>
      </c>
      <c r="W1816" s="2">
        <v>47.8</v>
      </c>
      <c r="X1816" s="2">
        <v>17.5305</v>
      </c>
      <c r="Y1816" s="2">
        <v>1.1299999999999999</v>
      </c>
      <c r="Z1816" s="2">
        <v>4.8</v>
      </c>
      <c r="AA1816" s="2">
        <v>23.4</v>
      </c>
      <c r="AB1816" s="2">
        <v>12.2729</v>
      </c>
      <c r="AC1816" s="2">
        <v>5.0199999999999996</v>
      </c>
      <c r="AD1816" s="2">
        <v>12.1</v>
      </c>
      <c r="AE1816" s="2">
        <v>41.4</v>
      </c>
      <c r="AF1816" s="2">
        <v>60.357100000000003</v>
      </c>
      <c r="AG1816" s="20">
        <v>1.96</v>
      </c>
      <c r="AH1816" s="20">
        <v>5.8</v>
      </c>
      <c r="AI1816" s="20">
        <v>33.6</v>
      </c>
      <c r="AJ1816" s="20">
        <v>34.111499999999999</v>
      </c>
      <c r="AK1816" s="18">
        <v>3.03</v>
      </c>
      <c r="AL1816" s="18">
        <v>7.3</v>
      </c>
      <c r="AM1816" s="18">
        <v>41.5</v>
      </c>
      <c r="AN1816" s="18">
        <v>58.237699999999997</v>
      </c>
      <c r="AO1816" s="2">
        <v>2.68</v>
      </c>
      <c r="AP1816" s="2">
        <v>8.1</v>
      </c>
      <c r="AQ1816" s="2">
        <v>33.1</v>
      </c>
      <c r="AR1816" s="2">
        <v>10.719799999999999</v>
      </c>
      <c r="AS1816" s="2">
        <v>2.5</v>
      </c>
      <c r="AT1816" s="2">
        <v>5.2</v>
      </c>
      <c r="AU1816" s="2">
        <v>48.3</v>
      </c>
      <c r="AV1816" s="2">
        <v>20.145399999999999</v>
      </c>
      <c r="AW1816" s="2">
        <v>2.84</v>
      </c>
      <c r="AX1816" s="2">
        <v>7.6</v>
      </c>
      <c r="AY1816" s="2">
        <v>37.299999999999997</v>
      </c>
      <c r="AZ1816" s="2">
        <v>29.9236</v>
      </c>
      <c r="BA1816" s="2">
        <v>2.25</v>
      </c>
      <c r="BB1816" s="2">
        <v>6.3</v>
      </c>
      <c r="BC1816" s="2">
        <v>36</v>
      </c>
      <c r="BD1816" s="2">
        <v>31.560400000000001</v>
      </c>
      <c r="BE1816" s="4" t="str">
        <f t="shared" si="282"/>
        <v>NO APLICA</v>
      </c>
      <c r="BF1816" s="4">
        <f t="shared" si="283"/>
        <v>2.6404000000000001</v>
      </c>
      <c r="BG1816">
        <f t="shared" si="284"/>
        <v>2.68</v>
      </c>
      <c r="BH1816">
        <f t="shared" si="285"/>
        <v>2.5</v>
      </c>
      <c r="BI1816">
        <f t="shared" si="286"/>
        <v>2.84</v>
      </c>
      <c r="BJ1816">
        <f t="shared" si="287"/>
        <v>3.03</v>
      </c>
      <c r="BK1816">
        <f t="shared" si="288"/>
        <v>1.96</v>
      </c>
      <c r="BL1816">
        <f t="shared" si="289"/>
        <v>15379.319999999987</v>
      </c>
    </row>
    <row r="1817" spans="1:64" x14ac:dyDescent="0.2">
      <c r="A1817" s="1">
        <v>1815</v>
      </c>
      <c r="B1817" s="7" t="s">
        <v>24</v>
      </c>
      <c r="C1817" s="3">
        <v>39983</v>
      </c>
      <c r="D1817" s="4" t="s">
        <v>629</v>
      </c>
      <c r="E1817" s="4" t="s">
        <v>170</v>
      </c>
      <c r="F1817" s="5" t="str">
        <f t="shared" si="280"/>
        <v>V</v>
      </c>
      <c r="G1817" s="6">
        <v>0.87569444444444444</v>
      </c>
      <c r="H1817" s="6">
        <v>0.8930555555555556</v>
      </c>
      <c r="I1817" s="85">
        <f t="shared" si="281"/>
        <v>25.000000000000071</v>
      </c>
      <c r="J1817" s="86">
        <f>I1817*Segmentos!$D$7*(AH1817%)*IF(ISNUMBER(AI1817),AI1817%,0)</f>
        <v>32760.000000000095</v>
      </c>
      <c r="K1817" s="86">
        <f>I1817*Segmentos!$D$7*(AL1817%)*IF(ISNUMBER(AM1817),AM1817%,0)</f>
        <v>70550.000000000204</v>
      </c>
      <c r="L1817" s="4"/>
      <c r="M1817" s="2">
        <v>0.52</v>
      </c>
      <c r="N1817" s="2">
        <v>1.5</v>
      </c>
      <c r="O1817" s="2">
        <v>35.799999999999997</v>
      </c>
      <c r="P1817" s="2">
        <v>43.563600000000001</v>
      </c>
      <c r="Q1817" s="2">
        <v>0.15</v>
      </c>
      <c r="R1817" s="2">
        <v>0.8</v>
      </c>
      <c r="S1817" s="2">
        <v>18.899999999999999</v>
      </c>
      <c r="T1817" s="2">
        <v>2.0781999999999998</v>
      </c>
      <c r="U1817" s="2">
        <v>0.88</v>
      </c>
      <c r="V1817" s="2">
        <v>2.2999999999999998</v>
      </c>
      <c r="W1817" s="2">
        <v>37.700000000000003</v>
      </c>
      <c r="X1817" s="2">
        <v>15.334899999999999</v>
      </c>
      <c r="Y1817" s="2">
        <v>0.5</v>
      </c>
      <c r="Z1817" s="2">
        <v>1.2</v>
      </c>
      <c r="AA1817" s="2">
        <v>43.4</v>
      </c>
      <c r="AB1817" s="2">
        <v>12.355600000000001</v>
      </c>
      <c r="AC1817" s="2">
        <v>0.5</v>
      </c>
      <c r="AD1817" s="2">
        <v>1.5</v>
      </c>
      <c r="AE1817" s="2">
        <v>33.4</v>
      </c>
      <c r="AF1817" s="2">
        <v>13.795</v>
      </c>
      <c r="AG1817" s="20">
        <v>0.33</v>
      </c>
      <c r="AH1817" s="20">
        <v>1.2</v>
      </c>
      <c r="AI1817" s="20">
        <v>27.3</v>
      </c>
      <c r="AJ1817" s="20">
        <v>13.135</v>
      </c>
      <c r="AK1817" s="18">
        <v>0.69</v>
      </c>
      <c r="AL1817" s="18">
        <v>1.7</v>
      </c>
      <c r="AM1817" s="18">
        <v>41.5</v>
      </c>
      <c r="AN1817" s="18">
        <v>30.428599999999999</v>
      </c>
      <c r="AO1817" s="2">
        <v>0.66</v>
      </c>
      <c r="AP1817" s="2">
        <v>1.3</v>
      </c>
      <c r="AQ1817" s="2">
        <v>50</v>
      </c>
      <c r="AR1817" s="2">
        <v>6.0327999999999999</v>
      </c>
      <c r="AS1817" s="2">
        <v>0.02</v>
      </c>
      <c r="AT1817" s="2">
        <v>0.6</v>
      </c>
      <c r="AU1817" s="2">
        <v>4</v>
      </c>
      <c r="AV1817" s="2">
        <v>0.4234</v>
      </c>
      <c r="AW1817" s="2">
        <v>0.56000000000000005</v>
      </c>
      <c r="AX1817" s="2">
        <v>1.5</v>
      </c>
      <c r="AY1817" s="2">
        <v>36.5</v>
      </c>
      <c r="AZ1817" s="2">
        <v>13.5418</v>
      </c>
      <c r="BA1817" s="2">
        <v>0.74</v>
      </c>
      <c r="BB1817" s="2">
        <v>1.9</v>
      </c>
      <c r="BC1817" s="2">
        <v>38.1</v>
      </c>
      <c r="BD1817" s="2">
        <v>23.5656</v>
      </c>
      <c r="BE1817" s="4" t="str">
        <f t="shared" si="282"/>
        <v>NO APLICA</v>
      </c>
      <c r="BF1817" s="4">
        <f t="shared" si="283"/>
        <v>0.40519999999999995</v>
      </c>
      <c r="BG1817">
        <f t="shared" si="284"/>
        <v>0.66</v>
      </c>
      <c r="BH1817">
        <f t="shared" si="285"/>
        <v>0.02</v>
      </c>
      <c r="BI1817">
        <f t="shared" si="286"/>
        <v>0.74</v>
      </c>
      <c r="BJ1817">
        <f t="shared" si="287"/>
        <v>0.69</v>
      </c>
      <c r="BK1817">
        <f t="shared" si="288"/>
        <v>0.33</v>
      </c>
      <c r="BL1817">
        <f t="shared" si="289"/>
        <v>1342.5000000000036</v>
      </c>
    </row>
    <row r="1818" spans="1:64" x14ac:dyDescent="0.2">
      <c r="A1818" s="1">
        <v>1816</v>
      </c>
      <c r="B1818" s="7" t="s">
        <v>4</v>
      </c>
      <c r="C1818" s="3">
        <v>39983</v>
      </c>
      <c r="D1818" s="4" t="s">
        <v>3</v>
      </c>
      <c r="E1818" s="4" t="s">
        <v>165</v>
      </c>
      <c r="F1818" s="5" t="str">
        <f t="shared" si="280"/>
        <v>V</v>
      </c>
      <c r="G1818" s="6">
        <v>0.78194444444444444</v>
      </c>
      <c r="H1818" s="6">
        <v>0.87430555555555556</v>
      </c>
      <c r="I1818" s="85">
        <f t="shared" si="281"/>
        <v>133</v>
      </c>
      <c r="J1818" s="86">
        <f>I1818*Segmentos!$D$7*(AH1818%)*IF(ISNUMBER(AI1818),AI1818%,0)</f>
        <v>1738044.0000000002</v>
      </c>
      <c r="K1818" s="86">
        <f>I1818*Segmentos!$D$7*(AL1818%)*IF(ISNUMBER(AM1818),AM1818%,0)</f>
        <v>2882376</v>
      </c>
      <c r="L1818" s="4"/>
      <c r="M1818" s="2">
        <v>4.41</v>
      </c>
      <c r="N1818" s="2">
        <v>15.9</v>
      </c>
      <c r="O1818" s="2">
        <v>27.7</v>
      </c>
      <c r="P1818" s="2">
        <v>65.367000000000004</v>
      </c>
      <c r="Q1818" s="2">
        <v>4.95</v>
      </c>
      <c r="R1818" s="2">
        <v>13</v>
      </c>
      <c r="S1818" s="2">
        <v>38</v>
      </c>
      <c r="T1818" s="2">
        <v>12.2643</v>
      </c>
      <c r="U1818" s="2">
        <v>4.9000000000000004</v>
      </c>
      <c r="V1818" s="2">
        <v>18.8</v>
      </c>
      <c r="W1818" s="2">
        <v>26.1</v>
      </c>
      <c r="X1818" s="2">
        <v>15.255100000000001</v>
      </c>
      <c r="Y1818" s="2">
        <v>3.58</v>
      </c>
      <c r="Z1818" s="2">
        <v>16.3</v>
      </c>
      <c r="AA1818" s="2">
        <v>21.9</v>
      </c>
      <c r="AB1818" s="2">
        <v>15.696199999999999</v>
      </c>
      <c r="AC1818" s="2">
        <v>4.55</v>
      </c>
      <c r="AD1818" s="2">
        <v>15.1</v>
      </c>
      <c r="AE1818" s="2">
        <v>30.2</v>
      </c>
      <c r="AF1818" s="2">
        <v>22.151399999999999</v>
      </c>
      <c r="AG1818" s="20">
        <v>3.26</v>
      </c>
      <c r="AH1818" s="20">
        <v>13.5</v>
      </c>
      <c r="AI1818" s="20">
        <v>24.2</v>
      </c>
      <c r="AJ1818" s="20">
        <v>22.957000000000001</v>
      </c>
      <c r="AK1818" s="18">
        <v>5.44</v>
      </c>
      <c r="AL1818" s="18">
        <v>18</v>
      </c>
      <c r="AM1818" s="18">
        <v>30.1</v>
      </c>
      <c r="AN1818" s="18">
        <v>42.41</v>
      </c>
      <c r="AO1818" s="2">
        <v>1.94</v>
      </c>
      <c r="AP1818" s="2">
        <v>13</v>
      </c>
      <c r="AQ1818" s="2">
        <v>14.9</v>
      </c>
      <c r="AR1818" s="2">
        <v>3.1415999999999999</v>
      </c>
      <c r="AS1818" s="2">
        <v>3.41</v>
      </c>
      <c r="AT1818" s="2">
        <v>13.3</v>
      </c>
      <c r="AU1818" s="2">
        <v>25.7</v>
      </c>
      <c r="AV1818" s="2">
        <v>11.1508</v>
      </c>
      <c r="AW1818" s="2">
        <v>4.83</v>
      </c>
      <c r="AX1818" s="2">
        <v>17</v>
      </c>
      <c r="AY1818" s="2">
        <v>28.5</v>
      </c>
      <c r="AZ1818" s="2">
        <v>20.601600000000001</v>
      </c>
      <c r="BA1818" s="2">
        <v>5.36</v>
      </c>
      <c r="BB1818" s="2">
        <v>17.399999999999999</v>
      </c>
      <c r="BC1818" s="2">
        <v>30.9</v>
      </c>
      <c r="BD1818" s="2">
        <v>30.472899999999999</v>
      </c>
      <c r="BE1818" s="4" t="str">
        <f t="shared" si="282"/>
        <v>ABURRIDO</v>
      </c>
      <c r="BF1818" s="4">
        <f t="shared" si="283"/>
        <v>4.0796000000000001</v>
      </c>
      <c r="BG1818">
        <f t="shared" si="284"/>
        <v>1.94</v>
      </c>
      <c r="BH1818">
        <f t="shared" si="285"/>
        <v>3.41</v>
      </c>
      <c r="BI1818">
        <f t="shared" si="286"/>
        <v>5.36</v>
      </c>
      <c r="BJ1818">
        <f t="shared" si="287"/>
        <v>5.44</v>
      </c>
      <c r="BK1818">
        <f t="shared" si="288"/>
        <v>3.26</v>
      </c>
      <c r="BL1818">
        <f t="shared" si="289"/>
        <v>58577.19000000001</v>
      </c>
    </row>
    <row r="1819" spans="1:64" x14ac:dyDescent="0.2">
      <c r="A1819" s="1">
        <v>1817</v>
      </c>
      <c r="B1819" s="7" t="s">
        <v>15</v>
      </c>
      <c r="C1819" s="3">
        <v>39984</v>
      </c>
      <c r="D1819" s="4" t="s">
        <v>626</v>
      </c>
      <c r="E1819" s="4" t="s">
        <v>164</v>
      </c>
      <c r="F1819" s="5" t="str">
        <f t="shared" si="280"/>
        <v>S</v>
      </c>
      <c r="G1819" s="6">
        <v>0.875</v>
      </c>
      <c r="H1819" s="6">
        <v>0.91319444444444453</v>
      </c>
      <c r="I1819" s="85">
        <f t="shared" si="281"/>
        <v>55.000000000000128</v>
      </c>
      <c r="J1819" s="86">
        <f>I1819*Segmentos!$D$7*(AH1819%)*IF(ISNUMBER(AI1819),AI1819%,0)</f>
        <v>973280.00000000233</v>
      </c>
      <c r="K1819" s="86">
        <f>I1819*Segmentos!$D$7*(AL1819%)*IF(ISNUMBER(AM1819),AM1819%,0)</f>
        <v>1399706.0000000033</v>
      </c>
      <c r="L1819" s="4"/>
      <c r="M1819" s="2">
        <v>5.43</v>
      </c>
      <c r="N1819" s="2">
        <v>14.5</v>
      </c>
      <c r="O1819" s="2">
        <v>37.6</v>
      </c>
      <c r="P1819" s="2">
        <v>88.594499999999996</v>
      </c>
      <c r="Q1819" s="2">
        <v>3.59</v>
      </c>
      <c r="R1819" s="2">
        <v>8</v>
      </c>
      <c r="S1819" s="2">
        <v>45.1</v>
      </c>
      <c r="T1819" s="2">
        <v>9.7768999999999995</v>
      </c>
      <c r="U1819" s="2">
        <v>3.93</v>
      </c>
      <c r="V1819" s="2">
        <v>10.199999999999999</v>
      </c>
      <c r="W1819" s="2">
        <v>38.6</v>
      </c>
      <c r="X1819" s="2">
        <v>13.417199999999999</v>
      </c>
      <c r="Y1819" s="2">
        <v>4.8600000000000003</v>
      </c>
      <c r="Z1819" s="2">
        <v>12.6</v>
      </c>
      <c r="AA1819" s="2">
        <v>38.700000000000003</v>
      </c>
      <c r="AB1819" s="2">
        <v>23.405899999999999</v>
      </c>
      <c r="AC1819" s="2">
        <v>7.85</v>
      </c>
      <c r="AD1819" s="2">
        <v>22.2</v>
      </c>
      <c r="AE1819" s="2">
        <v>35.299999999999997</v>
      </c>
      <c r="AF1819" s="2">
        <v>41.994500000000002</v>
      </c>
      <c r="AG1819" s="20">
        <v>4.42</v>
      </c>
      <c r="AH1819" s="20">
        <v>14</v>
      </c>
      <c r="AI1819" s="20">
        <v>31.6</v>
      </c>
      <c r="AJ1819" s="20">
        <v>34.154299999999999</v>
      </c>
      <c r="AK1819" s="18">
        <v>6.35</v>
      </c>
      <c r="AL1819" s="18">
        <v>14.9</v>
      </c>
      <c r="AM1819" s="18">
        <v>42.7</v>
      </c>
      <c r="AN1819" s="18">
        <v>54.440300000000001</v>
      </c>
      <c r="AO1819" s="2">
        <v>4.47</v>
      </c>
      <c r="AP1819" s="2">
        <v>9</v>
      </c>
      <c r="AQ1819" s="2">
        <v>49.6</v>
      </c>
      <c r="AR1819" s="2">
        <v>7.9614000000000003</v>
      </c>
      <c r="AS1819" s="2">
        <v>4.01</v>
      </c>
      <c r="AT1819" s="2">
        <v>13.1</v>
      </c>
      <c r="AU1819" s="2">
        <v>30.5</v>
      </c>
      <c r="AV1819" s="2">
        <v>14.3855</v>
      </c>
      <c r="AW1819" s="2">
        <v>5.22</v>
      </c>
      <c r="AX1819" s="2">
        <v>12.7</v>
      </c>
      <c r="AY1819" s="2">
        <v>41.1</v>
      </c>
      <c r="AZ1819" s="2">
        <v>24.478100000000001</v>
      </c>
      <c r="BA1819" s="2">
        <v>6.69</v>
      </c>
      <c r="BB1819" s="2">
        <v>18.100000000000001</v>
      </c>
      <c r="BC1819" s="2">
        <v>37</v>
      </c>
      <c r="BD1819" s="2">
        <v>41.769599999999997</v>
      </c>
      <c r="BE1819" s="4" t="str">
        <f t="shared" si="282"/>
        <v>NO APLICA</v>
      </c>
      <c r="BF1819" s="4">
        <f t="shared" si="283"/>
        <v>5.1735999999999995</v>
      </c>
      <c r="BG1819">
        <f t="shared" si="284"/>
        <v>4.47</v>
      </c>
      <c r="BH1819">
        <f t="shared" si="285"/>
        <v>4.01</v>
      </c>
      <c r="BI1819">
        <f t="shared" si="286"/>
        <v>6.69</v>
      </c>
      <c r="BJ1819">
        <f t="shared" si="287"/>
        <v>6.35</v>
      </c>
      <c r="BK1819">
        <f t="shared" si="288"/>
        <v>4.42</v>
      </c>
      <c r="BL1819">
        <f t="shared" si="289"/>
        <v>29986.000000000069</v>
      </c>
    </row>
    <row r="1820" spans="1:64" x14ac:dyDescent="0.2">
      <c r="A1820" s="1">
        <v>1818</v>
      </c>
      <c r="B1820" s="7" t="s">
        <v>113</v>
      </c>
      <c r="C1820" s="3">
        <v>39984</v>
      </c>
      <c r="D1820" s="4" t="s">
        <v>626</v>
      </c>
      <c r="E1820" s="4" t="s">
        <v>176</v>
      </c>
      <c r="F1820" s="5" t="str">
        <f t="shared" si="280"/>
        <v>S</v>
      </c>
      <c r="G1820" s="6">
        <v>0.83958333333333324</v>
      </c>
      <c r="H1820" s="6">
        <v>0.875</v>
      </c>
      <c r="I1820" s="85">
        <f t="shared" si="281"/>
        <v>51.000000000000142</v>
      </c>
      <c r="J1820" s="86">
        <f>I1820*Segmentos!$D$7*(AH1820%)*IF(ISNUMBER(AI1820),AI1820%,0)</f>
        <v>610878.00000000175</v>
      </c>
      <c r="K1820" s="86">
        <f>I1820*Segmentos!$D$7*(AL1820%)*IF(ISNUMBER(AM1820),AM1820%,0)</f>
        <v>930892.80000000261</v>
      </c>
      <c r="L1820" s="4"/>
      <c r="M1820" s="2">
        <v>3.82</v>
      </c>
      <c r="N1820" s="2">
        <v>11.9</v>
      </c>
      <c r="O1820" s="2">
        <v>32.200000000000003</v>
      </c>
      <c r="P1820" s="2">
        <v>90.913799999999995</v>
      </c>
      <c r="Q1820" s="2">
        <v>4.24</v>
      </c>
      <c r="R1820" s="2">
        <v>8.5</v>
      </c>
      <c r="S1820" s="2">
        <v>50.1</v>
      </c>
      <c r="T1820" s="2">
        <v>16.8325</v>
      </c>
      <c r="U1820" s="2">
        <v>2.33</v>
      </c>
      <c r="V1820" s="2">
        <v>10.8</v>
      </c>
      <c r="W1820" s="2">
        <v>21.5</v>
      </c>
      <c r="X1820" s="2">
        <v>11.645</v>
      </c>
      <c r="Y1820" s="2">
        <v>4.2</v>
      </c>
      <c r="Z1820" s="2">
        <v>11.4</v>
      </c>
      <c r="AA1820" s="2">
        <v>36.799999999999997</v>
      </c>
      <c r="AB1820" s="2">
        <v>29.503299999999999</v>
      </c>
      <c r="AC1820" s="2">
        <v>4.21</v>
      </c>
      <c r="AD1820" s="2">
        <v>14.7</v>
      </c>
      <c r="AE1820" s="2">
        <v>28.8</v>
      </c>
      <c r="AF1820" s="2">
        <v>32.933100000000003</v>
      </c>
      <c r="AG1820" s="20">
        <v>2.99</v>
      </c>
      <c r="AH1820" s="20">
        <v>11.3</v>
      </c>
      <c r="AI1820" s="20">
        <v>26.5</v>
      </c>
      <c r="AJ1820" s="20">
        <v>33.767600000000002</v>
      </c>
      <c r="AK1820" s="18">
        <v>4.57</v>
      </c>
      <c r="AL1820" s="18">
        <v>12.4</v>
      </c>
      <c r="AM1820" s="18">
        <v>36.799999999999997</v>
      </c>
      <c r="AN1820" s="18">
        <v>57.1462</v>
      </c>
      <c r="AO1820" s="2">
        <v>1.4</v>
      </c>
      <c r="AP1820" s="2">
        <v>6.6</v>
      </c>
      <c r="AQ1820" s="2">
        <v>21.3</v>
      </c>
      <c r="AR1820" s="2">
        <v>3.6429</v>
      </c>
      <c r="AS1820" s="2">
        <v>2.19</v>
      </c>
      <c r="AT1820" s="2">
        <v>8.6999999999999993</v>
      </c>
      <c r="AU1820" s="2">
        <v>25.3</v>
      </c>
      <c r="AV1820" s="2">
        <v>11.482100000000001</v>
      </c>
      <c r="AW1820" s="2">
        <v>3.79</v>
      </c>
      <c r="AX1820" s="2">
        <v>14.2</v>
      </c>
      <c r="AY1820" s="2">
        <v>26.7</v>
      </c>
      <c r="AZ1820" s="2">
        <v>25.9132</v>
      </c>
      <c r="BA1820" s="2">
        <v>5.47</v>
      </c>
      <c r="BB1820" s="2">
        <v>13.5</v>
      </c>
      <c r="BC1820" s="2">
        <v>40.6</v>
      </c>
      <c r="BD1820" s="2">
        <v>49.875700000000002</v>
      </c>
      <c r="BE1820" s="4" t="str">
        <f t="shared" si="282"/>
        <v>NO APLICA</v>
      </c>
      <c r="BF1820" s="4">
        <f t="shared" si="283"/>
        <v>3.4446000000000003</v>
      </c>
      <c r="BG1820">
        <f t="shared" si="284"/>
        <v>1.4</v>
      </c>
      <c r="BH1820">
        <f t="shared" si="285"/>
        <v>2.19</v>
      </c>
      <c r="BI1820">
        <f t="shared" si="286"/>
        <v>5.47</v>
      </c>
      <c r="BJ1820">
        <f t="shared" si="287"/>
        <v>4.57</v>
      </c>
      <c r="BK1820">
        <f t="shared" si="288"/>
        <v>2.99</v>
      </c>
      <c r="BL1820">
        <f t="shared" si="289"/>
        <v>19542.180000000055</v>
      </c>
    </row>
    <row r="1821" spans="1:64" x14ac:dyDescent="0.2">
      <c r="A1821" s="1">
        <v>1819</v>
      </c>
      <c r="B1821" s="7" t="s">
        <v>73</v>
      </c>
      <c r="C1821" s="3">
        <v>39984</v>
      </c>
      <c r="D1821" s="4" t="s">
        <v>629</v>
      </c>
      <c r="E1821" s="4" t="s">
        <v>170</v>
      </c>
      <c r="F1821" s="5" t="str">
        <f t="shared" si="280"/>
        <v>S</v>
      </c>
      <c r="G1821" s="6">
        <v>0.88888888888888884</v>
      </c>
      <c r="H1821" s="6">
        <v>0.90486111111111101</v>
      </c>
      <c r="I1821" s="85">
        <f t="shared" si="281"/>
        <v>22.999999999999918</v>
      </c>
      <c r="J1821" s="86">
        <f>I1821*Segmentos!$D$7*(AH1821%)*IF(ISNUMBER(AI1821),AI1821%,0)</f>
        <v>1582.3999999999942</v>
      </c>
      <c r="K1821" s="86">
        <f>I1821*Segmentos!$D$7*(AL1821%)*IF(ISNUMBER(AM1821),AM1821%,0)</f>
        <v>1977.9999999999927</v>
      </c>
      <c r="L1821" s="4"/>
      <c r="M1821" s="2">
        <v>0.02</v>
      </c>
      <c r="N1821" s="2">
        <v>0.5</v>
      </c>
      <c r="O1821" s="2">
        <v>4.3</v>
      </c>
      <c r="P1821" s="2">
        <v>8.9056999999999995</v>
      </c>
      <c r="Q1821" s="2">
        <v>0.01</v>
      </c>
      <c r="R1821" s="2">
        <v>0.3</v>
      </c>
      <c r="S1821" s="2">
        <v>4.3</v>
      </c>
      <c r="T1821" s="2">
        <v>0.84199999999999997</v>
      </c>
      <c r="U1821" s="2">
        <v>0.04</v>
      </c>
      <c r="V1821" s="2">
        <v>1</v>
      </c>
      <c r="W1821" s="2">
        <v>4.3</v>
      </c>
      <c r="X1821" s="2">
        <v>4.0526999999999997</v>
      </c>
      <c r="Y1821" s="2">
        <v>0.03</v>
      </c>
      <c r="Z1821" s="2">
        <v>0.7</v>
      </c>
      <c r="AA1821" s="2">
        <v>4.3</v>
      </c>
      <c r="AB1821" s="2">
        <v>4.0110000000000001</v>
      </c>
      <c r="AC1821" s="2">
        <v>0</v>
      </c>
      <c r="AD1821" s="2">
        <v>0</v>
      </c>
      <c r="AE1821" s="8" t="s">
        <v>577</v>
      </c>
      <c r="AF1821" s="2">
        <v>0</v>
      </c>
      <c r="AG1821" s="20">
        <v>0.02</v>
      </c>
      <c r="AH1821" s="20">
        <v>0.4</v>
      </c>
      <c r="AI1821" s="20">
        <v>4.3</v>
      </c>
      <c r="AJ1821" s="20">
        <v>4.2146999999999997</v>
      </c>
      <c r="AK1821" s="18">
        <v>0.02</v>
      </c>
      <c r="AL1821" s="18">
        <v>0.5</v>
      </c>
      <c r="AM1821" s="18">
        <v>4.3</v>
      </c>
      <c r="AN1821" s="18">
        <v>4.6909999999999998</v>
      </c>
      <c r="AO1821" s="2">
        <v>0.02</v>
      </c>
      <c r="AP1821" s="2">
        <v>0.6</v>
      </c>
      <c r="AQ1821" s="2">
        <v>4.3</v>
      </c>
      <c r="AR1821" s="2">
        <v>1.2388999999999999</v>
      </c>
      <c r="AS1821" s="2">
        <v>0</v>
      </c>
      <c r="AT1821" s="2">
        <v>0</v>
      </c>
      <c r="AU1821" s="8" t="s">
        <v>577</v>
      </c>
      <c r="AV1821" s="2">
        <v>0</v>
      </c>
      <c r="AW1821" s="2">
        <v>0.01</v>
      </c>
      <c r="AX1821" s="2">
        <v>0.2</v>
      </c>
      <c r="AY1821" s="2">
        <v>4.3</v>
      </c>
      <c r="AZ1821" s="2">
        <v>1.0936999999999999</v>
      </c>
      <c r="BA1821" s="2">
        <v>0.04</v>
      </c>
      <c r="BB1821" s="2">
        <v>0.9</v>
      </c>
      <c r="BC1821" s="2">
        <v>4.3</v>
      </c>
      <c r="BD1821" s="2">
        <v>6.5731000000000002</v>
      </c>
      <c r="BE1821" s="4" t="str">
        <f t="shared" si="282"/>
        <v>NO APLICA</v>
      </c>
      <c r="BF1821" s="4">
        <f t="shared" si="283"/>
        <v>1.7999999999999999E-2</v>
      </c>
      <c r="BG1821">
        <f t="shared" si="284"/>
        <v>0.02</v>
      </c>
      <c r="BH1821">
        <f t="shared" si="285"/>
        <v>0</v>
      </c>
      <c r="BI1821">
        <f t="shared" si="286"/>
        <v>0.04</v>
      </c>
      <c r="BJ1821">
        <f t="shared" si="287"/>
        <v>0.02</v>
      </c>
      <c r="BK1821">
        <f t="shared" si="288"/>
        <v>0.02</v>
      </c>
      <c r="BL1821">
        <f t="shared" si="289"/>
        <v>49.449999999999825</v>
      </c>
    </row>
    <row r="1822" spans="1:64" x14ac:dyDescent="0.2">
      <c r="A1822" s="1">
        <v>1820</v>
      </c>
      <c r="B1822" s="7" t="s">
        <v>5</v>
      </c>
      <c r="C1822" s="3">
        <v>39984</v>
      </c>
      <c r="D1822" s="4" t="s">
        <v>3</v>
      </c>
      <c r="E1822" s="4" t="s">
        <v>164</v>
      </c>
      <c r="F1822" s="5" t="str">
        <f t="shared" si="280"/>
        <v>S</v>
      </c>
      <c r="G1822" s="6">
        <v>0.87430555555555556</v>
      </c>
      <c r="H1822" s="6">
        <v>0.91805555555555562</v>
      </c>
      <c r="I1822" s="85">
        <f t="shared" si="281"/>
        <v>63.000000000000099</v>
      </c>
      <c r="J1822" s="86">
        <f>I1822*Segmentos!$D$7*(AH1822%)*IF(ISNUMBER(AI1822),AI1822%,0)</f>
        <v>1521374.4000000025</v>
      </c>
      <c r="K1822" s="86">
        <f>I1822*Segmentos!$D$7*(AL1822%)*IF(ISNUMBER(AM1822),AM1822%,0)</f>
        <v>1145944.8000000019</v>
      </c>
      <c r="L1822" s="4"/>
      <c r="M1822" s="2">
        <v>5.26</v>
      </c>
      <c r="N1822" s="2">
        <v>15.7</v>
      </c>
      <c r="O1822" s="2">
        <v>33.5</v>
      </c>
      <c r="P1822" s="2">
        <v>84.715699999999998</v>
      </c>
      <c r="Q1822" s="2">
        <v>2.77</v>
      </c>
      <c r="R1822" s="2">
        <v>9</v>
      </c>
      <c r="S1822" s="2">
        <v>30.7</v>
      </c>
      <c r="T1822" s="2">
        <v>7.4542999999999999</v>
      </c>
      <c r="U1822" s="2">
        <v>4.04</v>
      </c>
      <c r="V1822" s="2">
        <v>11.5</v>
      </c>
      <c r="W1822" s="2">
        <v>35.1</v>
      </c>
      <c r="X1822" s="2">
        <v>13.6534</v>
      </c>
      <c r="Y1822" s="2">
        <v>5</v>
      </c>
      <c r="Z1822" s="2">
        <v>15.3</v>
      </c>
      <c r="AA1822" s="2">
        <v>32.700000000000003</v>
      </c>
      <c r="AB1822" s="2">
        <v>23.804200000000002</v>
      </c>
      <c r="AC1822" s="2">
        <v>7.53</v>
      </c>
      <c r="AD1822" s="2">
        <v>22.1</v>
      </c>
      <c r="AE1822" s="2">
        <v>34.1</v>
      </c>
      <c r="AF1822" s="2">
        <v>39.803899999999999</v>
      </c>
      <c r="AG1822" s="20">
        <v>6.03</v>
      </c>
      <c r="AH1822" s="20">
        <v>17.2</v>
      </c>
      <c r="AI1822" s="20">
        <v>35.1</v>
      </c>
      <c r="AJ1822" s="20">
        <v>46.081499999999998</v>
      </c>
      <c r="AK1822" s="18">
        <v>4.5599999999999996</v>
      </c>
      <c r="AL1822" s="18">
        <v>14.3</v>
      </c>
      <c r="AM1822" s="18">
        <v>31.8</v>
      </c>
      <c r="AN1822" s="18">
        <v>38.6342</v>
      </c>
      <c r="AO1822" s="2">
        <v>2.2999999999999998</v>
      </c>
      <c r="AP1822" s="2">
        <v>10.199999999999999</v>
      </c>
      <c r="AQ1822" s="2">
        <v>22.5</v>
      </c>
      <c r="AR1822" s="2">
        <v>4.0460000000000003</v>
      </c>
      <c r="AS1822" s="2">
        <v>3.45</v>
      </c>
      <c r="AT1822" s="2">
        <v>11.7</v>
      </c>
      <c r="AU1822" s="2">
        <v>29.4</v>
      </c>
      <c r="AV1822" s="2">
        <v>12.259499999999999</v>
      </c>
      <c r="AW1822" s="2">
        <v>6.25</v>
      </c>
      <c r="AX1822" s="2">
        <v>16.399999999999999</v>
      </c>
      <c r="AY1822" s="2">
        <v>38</v>
      </c>
      <c r="AZ1822" s="2">
        <v>28.9605</v>
      </c>
      <c r="BA1822" s="2">
        <v>6.39</v>
      </c>
      <c r="BB1822" s="2">
        <v>19</v>
      </c>
      <c r="BC1822" s="2">
        <v>33.700000000000003</v>
      </c>
      <c r="BD1822" s="2">
        <v>39.449800000000003</v>
      </c>
      <c r="BE1822" s="4" t="str">
        <f t="shared" si="282"/>
        <v>NO APLICA</v>
      </c>
      <c r="BF1822" s="4">
        <f t="shared" si="283"/>
        <v>4.5565999999999995</v>
      </c>
      <c r="BG1822">
        <f t="shared" si="284"/>
        <v>2.2999999999999998</v>
      </c>
      <c r="BH1822">
        <f t="shared" si="285"/>
        <v>3.45</v>
      </c>
      <c r="BI1822">
        <f t="shared" si="286"/>
        <v>6.39</v>
      </c>
      <c r="BJ1822">
        <f t="shared" si="287"/>
        <v>4.5599999999999996</v>
      </c>
      <c r="BK1822">
        <f t="shared" si="288"/>
        <v>6.03</v>
      </c>
      <c r="BL1822">
        <f t="shared" si="289"/>
        <v>33134.850000000049</v>
      </c>
    </row>
    <row r="1823" spans="1:64" x14ac:dyDescent="0.2">
      <c r="A1823" s="1">
        <v>1821</v>
      </c>
      <c r="B1823" s="7" t="s">
        <v>49</v>
      </c>
      <c r="C1823" s="3">
        <v>39984</v>
      </c>
      <c r="D1823" s="4" t="s">
        <v>628</v>
      </c>
      <c r="E1823" s="4" t="s">
        <v>168</v>
      </c>
      <c r="F1823" s="5" t="str">
        <f t="shared" si="280"/>
        <v>S</v>
      </c>
      <c r="G1823" s="6">
        <v>0.91736111111111107</v>
      </c>
      <c r="H1823" s="6">
        <v>0</v>
      </c>
      <c r="I1823" s="85">
        <f t="shared" si="281"/>
        <v>119.00000000000006</v>
      </c>
      <c r="J1823" s="86">
        <f>I1823*Segmentos!$D$7*(AH1823%)*IF(ISNUMBER(AI1823),AI1823%,0)</f>
        <v>1600930.8000000005</v>
      </c>
      <c r="K1823" s="86">
        <f>I1823*Segmentos!$D$7*(AL1823%)*IF(ISNUMBER(AM1823),AM1823%,0)</f>
        <v>856562.00000000035</v>
      </c>
      <c r="L1823" s="4" t="s">
        <v>422</v>
      </c>
      <c r="M1823" s="2">
        <v>2.5499999999999998</v>
      </c>
      <c r="N1823" s="2">
        <v>8</v>
      </c>
      <c r="O1823" s="2">
        <v>31.8</v>
      </c>
      <c r="P1823" s="2">
        <v>88.864900000000006</v>
      </c>
      <c r="Q1823" s="2">
        <v>0.37</v>
      </c>
      <c r="R1823" s="2">
        <v>4</v>
      </c>
      <c r="S1823" s="2">
        <v>9.3000000000000007</v>
      </c>
      <c r="T1823" s="2">
        <v>2.1661000000000001</v>
      </c>
      <c r="U1823" s="2">
        <v>1.81</v>
      </c>
      <c r="V1823" s="2">
        <v>5.4</v>
      </c>
      <c r="W1823" s="2">
        <v>33.700000000000003</v>
      </c>
      <c r="X1823" s="2">
        <v>13.2545</v>
      </c>
      <c r="Y1823" s="2">
        <v>3.34</v>
      </c>
      <c r="Z1823" s="2">
        <v>11.5</v>
      </c>
      <c r="AA1823" s="2">
        <v>28.9</v>
      </c>
      <c r="AB1823" s="2">
        <v>34.343800000000002</v>
      </c>
      <c r="AC1823" s="2">
        <v>3.42</v>
      </c>
      <c r="AD1823" s="2">
        <v>8.5</v>
      </c>
      <c r="AE1823" s="2">
        <v>40</v>
      </c>
      <c r="AF1823" s="2">
        <v>39.1004</v>
      </c>
      <c r="AG1823" s="20">
        <v>3.38</v>
      </c>
      <c r="AH1823" s="20">
        <v>10.1</v>
      </c>
      <c r="AI1823" s="20">
        <v>33.299999999999997</v>
      </c>
      <c r="AJ1823" s="20">
        <v>55.9405</v>
      </c>
      <c r="AK1823" s="18">
        <v>1.8</v>
      </c>
      <c r="AL1823" s="18">
        <v>6.1</v>
      </c>
      <c r="AM1823" s="18">
        <v>29.5</v>
      </c>
      <c r="AN1823" s="18">
        <v>32.924399999999999</v>
      </c>
      <c r="AO1823" s="2">
        <v>1.1299999999999999</v>
      </c>
      <c r="AP1823" s="2">
        <v>5</v>
      </c>
      <c r="AQ1823" s="2">
        <v>22.5</v>
      </c>
      <c r="AR1823" s="2">
        <v>4.3178000000000001</v>
      </c>
      <c r="AS1823" s="2">
        <v>2.14</v>
      </c>
      <c r="AT1823" s="2">
        <v>7.3</v>
      </c>
      <c r="AU1823" s="2">
        <v>29.4</v>
      </c>
      <c r="AV1823" s="2">
        <v>16.4087</v>
      </c>
      <c r="AW1823" s="2">
        <v>3.45</v>
      </c>
      <c r="AX1823" s="2">
        <v>9.1</v>
      </c>
      <c r="AY1823" s="2">
        <v>37.799999999999997</v>
      </c>
      <c r="AZ1823" s="2">
        <v>34.618600000000001</v>
      </c>
      <c r="BA1823" s="2">
        <v>2.5099999999999998</v>
      </c>
      <c r="BB1823" s="2">
        <v>8.4</v>
      </c>
      <c r="BC1823" s="2">
        <v>29.7</v>
      </c>
      <c r="BD1823" s="2">
        <v>33.519799999999996</v>
      </c>
      <c r="BE1823" s="4" t="str">
        <f t="shared" si="282"/>
        <v>ABURRIDO</v>
      </c>
      <c r="BF1823" s="4">
        <f t="shared" si="283"/>
        <v>2.4904000000000002</v>
      </c>
      <c r="BG1823">
        <f t="shared" si="284"/>
        <v>1.1299999999999999</v>
      </c>
      <c r="BH1823">
        <f t="shared" si="285"/>
        <v>2.14</v>
      </c>
      <c r="BI1823">
        <f t="shared" si="286"/>
        <v>3.45</v>
      </c>
      <c r="BJ1823">
        <f t="shared" si="287"/>
        <v>1.8</v>
      </c>
      <c r="BK1823">
        <f t="shared" si="288"/>
        <v>3.38</v>
      </c>
      <c r="BL1823">
        <f t="shared" si="289"/>
        <v>30273.600000000017</v>
      </c>
    </row>
    <row r="1824" spans="1:64" x14ac:dyDescent="0.2">
      <c r="A1824" s="1">
        <v>1822</v>
      </c>
      <c r="B1824" s="7" t="s">
        <v>9</v>
      </c>
      <c r="C1824" s="3">
        <v>39984</v>
      </c>
      <c r="D1824" s="4" t="s">
        <v>8</v>
      </c>
      <c r="E1824" s="4" t="s">
        <v>168</v>
      </c>
      <c r="F1824" s="5" t="str">
        <f t="shared" si="280"/>
        <v>S</v>
      </c>
      <c r="G1824" s="6">
        <v>0.80138888888888893</v>
      </c>
      <c r="H1824" s="6">
        <v>0.87361111111111101</v>
      </c>
      <c r="I1824" s="85">
        <f t="shared" si="281"/>
        <v>103.99999999999979</v>
      </c>
      <c r="J1824" s="86">
        <f>I1824*Segmentos!$D$7*(AH1824%)*IF(ISNUMBER(AI1824),AI1824%,0)</f>
        <v>1299542.3999999973</v>
      </c>
      <c r="K1824" s="86">
        <f>I1824*Segmentos!$D$7*(AL1824%)*IF(ISNUMBER(AM1824),AM1824%,0)</f>
        <v>1579468.799999997</v>
      </c>
      <c r="L1824" s="4" t="s">
        <v>418</v>
      </c>
      <c r="M1824" s="2">
        <v>3.48</v>
      </c>
      <c r="N1824" s="2">
        <v>11.5</v>
      </c>
      <c r="O1824" s="2">
        <v>30.3</v>
      </c>
      <c r="P1824" s="2">
        <v>85.027699999999996</v>
      </c>
      <c r="Q1824" s="2">
        <v>2.2599999999999998</v>
      </c>
      <c r="R1824" s="2">
        <v>9.6</v>
      </c>
      <c r="S1824" s="2">
        <v>23.6</v>
      </c>
      <c r="T1824" s="2">
        <v>9.2067999999999994</v>
      </c>
      <c r="U1824" s="2">
        <v>2.35</v>
      </c>
      <c r="V1824" s="2">
        <v>8.3000000000000007</v>
      </c>
      <c r="W1824" s="2">
        <v>28.2</v>
      </c>
      <c r="X1824" s="2">
        <v>12.0151</v>
      </c>
      <c r="Y1824" s="2">
        <v>4.57</v>
      </c>
      <c r="Z1824" s="2">
        <v>12.7</v>
      </c>
      <c r="AA1824" s="2">
        <v>35.9</v>
      </c>
      <c r="AB1824" s="2">
        <v>32.8964</v>
      </c>
      <c r="AC1824" s="2">
        <v>3.86</v>
      </c>
      <c r="AD1824" s="2">
        <v>13.4</v>
      </c>
      <c r="AE1824" s="2">
        <v>28.8</v>
      </c>
      <c r="AF1824" s="2">
        <v>30.909400000000002</v>
      </c>
      <c r="AG1824" s="20">
        <v>3.12</v>
      </c>
      <c r="AH1824" s="20">
        <v>11.7</v>
      </c>
      <c r="AI1824" s="20">
        <v>26.7</v>
      </c>
      <c r="AJ1824" s="20">
        <v>36.114899999999999</v>
      </c>
      <c r="AK1824" s="18">
        <v>3.81</v>
      </c>
      <c r="AL1824" s="18">
        <v>11.3</v>
      </c>
      <c r="AM1824" s="18">
        <v>33.6</v>
      </c>
      <c r="AN1824" s="18">
        <v>48.912799999999997</v>
      </c>
      <c r="AO1824" s="2">
        <v>1.94</v>
      </c>
      <c r="AP1824" s="2">
        <v>6.9</v>
      </c>
      <c r="AQ1824" s="2">
        <v>28</v>
      </c>
      <c r="AR1824" s="2">
        <v>5.1745999999999999</v>
      </c>
      <c r="AS1824" s="2">
        <v>3.09</v>
      </c>
      <c r="AT1824" s="2">
        <v>10.3</v>
      </c>
      <c r="AU1824" s="2">
        <v>30</v>
      </c>
      <c r="AV1824" s="2">
        <v>16.583100000000002</v>
      </c>
      <c r="AW1824" s="2">
        <v>3.6</v>
      </c>
      <c r="AX1824" s="2">
        <v>13.6</v>
      </c>
      <c r="AY1824" s="2">
        <v>26.4</v>
      </c>
      <c r="AZ1824" s="2">
        <v>25.2818</v>
      </c>
      <c r="BA1824" s="2">
        <v>4.07</v>
      </c>
      <c r="BB1824" s="2">
        <v>11.9</v>
      </c>
      <c r="BC1824" s="2">
        <v>34.200000000000003</v>
      </c>
      <c r="BD1824" s="2">
        <v>37.988199999999999</v>
      </c>
      <c r="BE1824" s="4" t="str">
        <f t="shared" si="282"/>
        <v>ABURRIDO</v>
      </c>
      <c r="BF1824" s="4">
        <f t="shared" si="283"/>
        <v>3.3577999999999997</v>
      </c>
      <c r="BG1824">
        <f t="shared" si="284"/>
        <v>1.94</v>
      </c>
      <c r="BH1824">
        <f t="shared" si="285"/>
        <v>3.09</v>
      </c>
      <c r="BI1824">
        <f t="shared" si="286"/>
        <v>4.07</v>
      </c>
      <c r="BJ1824">
        <f t="shared" si="287"/>
        <v>3.81</v>
      </c>
      <c r="BK1824">
        <f t="shared" si="288"/>
        <v>3.12</v>
      </c>
      <c r="BL1824">
        <f t="shared" si="289"/>
        <v>36238.799999999923</v>
      </c>
    </row>
    <row r="1825" spans="1:64" x14ac:dyDescent="0.2">
      <c r="A1825" s="1">
        <v>1823</v>
      </c>
      <c r="B1825" s="7" t="s">
        <v>84</v>
      </c>
      <c r="C1825" s="3">
        <v>39984</v>
      </c>
      <c r="D1825" s="4" t="s">
        <v>626</v>
      </c>
      <c r="E1825" s="4" t="s">
        <v>168</v>
      </c>
      <c r="F1825" s="5" t="str">
        <f t="shared" si="280"/>
        <v>S</v>
      </c>
      <c r="G1825" s="6">
        <v>0.91666666666666663</v>
      </c>
      <c r="H1825" s="6">
        <v>1.4583333333333332E-2</v>
      </c>
      <c r="I1825" s="85">
        <f t="shared" si="281"/>
        <v>141.00000000000006</v>
      </c>
      <c r="J1825" s="86">
        <f>I1825*Segmentos!$D$7*(AH1825%)*IF(ISNUMBER(AI1825),AI1825%,0)</f>
        <v>1908068.4000000001</v>
      </c>
      <c r="K1825" s="86">
        <f>I1825*Segmentos!$D$7*(AL1825%)*IF(ISNUMBER(AM1825),AM1825%,0)</f>
        <v>1891204.8000000007</v>
      </c>
      <c r="L1825" s="4" t="s">
        <v>420</v>
      </c>
      <c r="M1825" s="2">
        <v>3.36</v>
      </c>
      <c r="N1825" s="2">
        <v>19.600000000000001</v>
      </c>
      <c r="O1825" s="2">
        <v>17.2</v>
      </c>
      <c r="P1825" s="2">
        <v>77.8857</v>
      </c>
      <c r="Q1825" s="2">
        <v>2.93</v>
      </c>
      <c r="R1825" s="2">
        <v>12.7</v>
      </c>
      <c r="S1825" s="2">
        <v>23.2</v>
      </c>
      <c r="T1825" s="2">
        <v>11.322900000000001</v>
      </c>
      <c r="U1825" s="2">
        <v>4.07</v>
      </c>
      <c r="V1825" s="2">
        <v>16.5</v>
      </c>
      <c r="W1825" s="2">
        <v>24.7</v>
      </c>
      <c r="X1825" s="2">
        <v>19.732800000000001</v>
      </c>
      <c r="Y1825" s="2">
        <v>3.47</v>
      </c>
      <c r="Z1825" s="2">
        <v>23.8</v>
      </c>
      <c r="AA1825" s="2">
        <v>14.6</v>
      </c>
      <c r="AB1825" s="2">
        <v>23.7515</v>
      </c>
      <c r="AC1825" s="2">
        <v>3.04</v>
      </c>
      <c r="AD1825" s="2">
        <v>21.2</v>
      </c>
      <c r="AE1825" s="2">
        <v>14.3</v>
      </c>
      <c r="AF1825" s="2">
        <v>23.078499999999998</v>
      </c>
      <c r="AG1825" s="20">
        <v>3.39</v>
      </c>
      <c r="AH1825" s="20">
        <v>18.899999999999999</v>
      </c>
      <c r="AI1825" s="20">
        <v>17.899999999999999</v>
      </c>
      <c r="AJ1825" s="20">
        <v>37.2194</v>
      </c>
      <c r="AK1825" s="18">
        <v>3.34</v>
      </c>
      <c r="AL1825" s="18">
        <v>20.2</v>
      </c>
      <c r="AM1825" s="18">
        <v>16.600000000000001</v>
      </c>
      <c r="AN1825" s="18">
        <v>40.666200000000003</v>
      </c>
      <c r="AO1825" s="2">
        <v>1.81</v>
      </c>
      <c r="AP1825" s="2">
        <v>14.1</v>
      </c>
      <c r="AQ1825" s="2">
        <v>12.8</v>
      </c>
      <c r="AR1825" s="2">
        <v>4.5731000000000002</v>
      </c>
      <c r="AS1825" s="2">
        <v>3.89</v>
      </c>
      <c r="AT1825" s="2">
        <v>17.8</v>
      </c>
      <c r="AU1825" s="2">
        <v>21.9</v>
      </c>
      <c r="AV1825" s="2">
        <v>19.847100000000001</v>
      </c>
      <c r="AW1825" s="2">
        <v>3.23</v>
      </c>
      <c r="AX1825" s="2">
        <v>17.100000000000001</v>
      </c>
      <c r="AY1825" s="2">
        <v>18.899999999999999</v>
      </c>
      <c r="AZ1825" s="2">
        <v>21.499300000000002</v>
      </c>
      <c r="BA1825" s="2">
        <v>3.61</v>
      </c>
      <c r="BB1825" s="2">
        <v>23.9</v>
      </c>
      <c r="BC1825" s="2">
        <v>15.1</v>
      </c>
      <c r="BD1825" s="2">
        <v>31.966100000000001</v>
      </c>
      <c r="BE1825" s="4" t="str">
        <f t="shared" si="282"/>
        <v>ABURRIDO</v>
      </c>
      <c r="BF1825" s="4">
        <f t="shared" si="283"/>
        <v>3.4920000000000009</v>
      </c>
      <c r="BG1825">
        <f t="shared" si="284"/>
        <v>1.81</v>
      </c>
      <c r="BH1825">
        <f t="shared" si="285"/>
        <v>3.89</v>
      </c>
      <c r="BI1825">
        <f t="shared" si="286"/>
        <v>3.61</v>
      </c>
      <c r="BJ1825">
        <f t="shared" si="287"/>
        <v>3.34</v>
      </c>
      <c r="BK1825">
        <f t="shared" si="288"/>
        <v>3.39</v>
      </c>
      <c r="BL1825">
        <f t="shared" si="289"/>
        <v>47533.92000000002</v>
      </c>
    </row>
    <row r="1826" spans="1:64" x14ac:dyDescent="0.2">
      <c r="A1826" s="1">
        <v>1824</v>
      </c>
      <c r="B1826" s="7" t="s">
        <v>57</v>
      </c>
      <c r="C1826" s="3">
        <v>39984</v>
      </c>
      <c r="D1826" s="4" t="s">
        <v>8</v>
      </c>
      <c r="E1826" s="4" t="s">
        <v>181</v>
      </c>
      <c r="F1826" s="5" t="str">
        <f t="shared" si="280"/>
        <v>S</v>
      </c>
      <c r="G1826" s="6">
        <v>0.91388888888888886</v>
      </c>
      <c r="H1826" s="6">
        <v>0.91666666666666663</v>
      </c>
      <c r="I1826" s="85">
        <f t="shared" si="281"/>
        <v>3.9999999999999858</v>
      </c>
      <c r="J1826" s="86">
        <f>I1826*Segmentos!$D$7*(AH1826%)*IF(ISNUMBER(AI1826),AI1826%,0)</f>
        <v>74412.799999999741</v>
      </c>
      <c r="K1826" s="86">
        <f>I1826*Segmentos!$D$7*(AL1826%)*IF(ISNUMBER(AM1826),AM1826%,0)</f>
        <v>81331.199999999721</v>
      </c>
      <c r="L1826" s="4"/>
      <c r="M1826" s="2">
        <v>4.87</v>
      </c>
      <c r="N1826" s="2">
        <v>7.4</v>
      </c>
      <c r="O1826" s="2">
        <v>65.599999999999994</v>
      </c>
      <c r="P1826" s="2">
        <v>79.315600000000003</v>
      </c>
      <c r="Q1826" s="2">
        <v>3.35</v>
      </c>
      <c r="R1826" s="2">
        <v>4.5</v>
      </c>
      <c r="S1826" s="2">
        <v>75.2</v>
      </c>
      <c r="T1826" s="2">
        <v>9.1103000000000005</v>
      </c>
      <c r="U1826" s="2">
        <v>2.84</v>
      </c>
      <c r="V1826" s="2">
        <v>4.3</v>
      </c>
      <c r="W1826" s="2">
        <v>65.3</v>
      </c>
      <c r="X1826" s="2">
        <v>9.6815999999999995</v>
      </c>
      <c r="Y1826" s="2">
        <v>4.55</v>
      </c>
      <c r="Z1826" s="2">
        <v>7</v>
      </c>
      <c r="AA1826" s="2">
        <v>65.2</v>
      </c>
      <c r="AB1826" s="2">
        <v>21.863099999999999</v>
      </c>
      <c r="AC1826" s="2">
        <v>7.24</v>
      </c>
      <c r="AD1826" s="2">
        <v>11.3</v>
      </c>
      <c r="AE1826" s="2">
        <v>64.099999999999994</v>
      </c>
      <c r="AF1826" s="2">
        <v>38.660600000000002</v>
      </c>
      <c r="AG1826" s="20">
        <v>4.6500000000000004</v>
      </c>
      <c r="AH1826" s="20">
        <v>7.7</v>
      </c>
      <c r="AI1826" s="20">
        <v>60.4</v>
      </c>
      <c r="AJ1826" s="20">
        <v>35.878100000000003</v>
      </c>
      <c r="AK1826" s="18">
        <v>5.08</v>
      </c>
      <c r="AL1826" s="18">
        <v>7.2</v>
      </c>
      <c r="AM1826" s="18">
        <v>70.599999999999994</v>
      </c>
      <c r="AN1826" s="18">
        <v>43.4375</v>
      </c>
      <c r="AO1826" s="2">
        <v>4.43</v>
      </c>
      <c r="AP1826" s="2">
        <v>6.9</v>
      </c>
      <c r="AQ1826" s="2">
        <v>64.599999999999994</v>
      </c>
      <c r="AR1826" s="2">
        <v>7.8868999999999998</v>
      </c>
      <c r="AS1826" s="2">
        <v>3.4</v>
      </c>
      <c r="AT1826" s="2">
        <v>6</v>
      </c>
      <c r="AU1826" s="2">
        <v>56.5</v>
      </c>
      <c r="AV1826" s="2">
        <v>12.186199999999999</v>
      </c>
      <c r="AW1826" s="2">
        <v>4.97</v>
      </c>
      <c r="AX1826" s="2">
        <v>7.4</v>
      </c>
      <c r="AY1826" s="2">
        <v>67.099999999999994</v>
      </c>
      <c r="AZ1826" s="2">
        <v>23.273599999999998</v>
      </c>
      <c r="BA1826" s="2">
        <v>5.77</v>
      </c>
      <c r="BB1826" s="2">
        <v>8.4</v>
      </c>
      <c r="BC1826" s="2">
        <v>68.7</v>
      </c>
      <c r="BD1826" s="2">
        <v>35.968800000000002</v>
      </c>
      <c r="BE1826" s="4" t="str">
        <f t="shared" si="282"/>
        <v>NO APLICA</v>
      </c>
      <c r="BF1826" s="4">
        <f t="shared" si="283"/>
        <v>4.5156000000000009</v>
      </c>
      <c r="BG1826">
        <f t="shared" si="284"/>
        <v>4.43</v>
      </c>
      <c r="BH1826">
        <f t="shared" si="285"/>
        <v>3.4</v>
      </c>
      <c r="BI1826">
        <f t="shared" si="286"/>
        <v>5.77</v>
      </c>
      <c r="BJ1826">
        <f t="shared" si="287"/>
        <v>5.08</v>
      </c>
      <c r="BK1826">
        <f t="shared" si="288"/>
        <v>4.6500000000000004</v>
      </c>
      <c r="BL1826">
        <f t="shared" si="289"/>
        <v>1941.7599999999929</v>
      </c>
    </row>
    <row r="1827" spans="1:64" x14ac:dyDescent="0.2">
      <c r="A1827" s="1">
        <v>1825</v>
      </c>
      <c r="B1827" s="7" t="s">
        <v>11</v>
      </c>
      <c r="C1827" s="3">
        <v>39984</v>
      </c>
      <c r="D1827" s="4" t="s">
        <v>627</v>
      </c>
      <c r="E1827" s="4" t="s">
        <v>166</v>
      </c>
      <c r="F1827" s="5" t="str">
        <f t="shared" si="280"/>
        <v>S</v>
      </c>
      <c r="G1827" s="6">
        <v>0.91319444444444453</v>
      </c>
      <c r="H1827" s="6">
        <v>0.9159722222222223</v>
      </c>
      <c r="I1827" s="85">
        <f t="shared" si="281"/>
        <v>3.9999999999999858</v>
      </c>
      <c r="J1827" s="86">
        <f>I1827*Segmentos!$D$7*(AH1827%)*IF(ISNUMBER(AI1827),AI1827%,0)</f>
        <v>76566.399999999732</v>
      </c>
      <c r="K1827" s="86">
        <f>I1827*Segmentos!$D$7*(AL1827%)*IF(ISNUMBER(AM1827),AM1827%,0)</f>
        <v>94987.199999999648</v>
      </c>
      <c r="L1827" s="4"/>
      <c r="M1827" s="2">
        <v>5.37</v>
      </c>
      <c r="N1827" s="2">
        <v>7.4</v>
      </c>
      <c r="O1827" s="2">
        <v>72.7</v>
      </c>
      <c r="P1827" s="2">
        <v>94.177400000000006</v>
      </c>
      <c r="Q1827" s="2">
        <v>3.52</v>
      </c>
      <c r="R1827" s="2">
        <v>6.3</v>
      </c>
      <c r="S1827" s="2">
        <v>56.2</v>
      </c>
      <c r="T1827" s="2">
        <v>10.3024</v>
      </c>
      <c r="U1827" s="2">
        <v>4.68</v>
      </c>
      <c r="V1827" s="2">
        <v>5.6</v>
      </c>
      <c r="W1827" s="2">
        <v>83.5</v>
      </c>
      <c r="X1827" s="2">
        <v>17.184999999999999</v>
      </c>
      <c r="Y1827" s="2">
        <v>3.2</v>
      </c>
      <c r="Z1827" s="2">
        <v>5.3</v>
      </c>
      <c r="AA1827" s="2">
        <v>60.6</v>
      </c>
      <c r="AB1827" s="2">
        <v>16.5426</v>
      </c>
      <c r="AC1827" s="2">
        <v>8.7200000000000006</v>
      </c>
      <c r="AD1827" s="2">
        <v>11</v>
      </c>
      <c r="AE1827" s="2">
        <v>79.099999999999994</v>
      </c>
      <c r="AF1827" s="2">
        <v>50.147399999999998</v>
      </c>
      <c r="AG1827" s="20">
        <v>4.76</v>
      </c>
      <c r="AH1827" s="20">
        <v>7.1</v>
      </c>
      <c r="AI1827" s="20">
        <v>67.400000000000006</v>
      </c>
      <c r="AJ1827" s="20">
        <v>39.5854</v>
      </c>
      <c r="AK1827" s="18">
        <v>5.93</v>
      </c>
      <c r="AL1827" s="18">
        <v>7.7</v>
      </c>
      <c r="AM1827" s="18">
        <v>77.099999999999994</v>
      </c>
      <c r="AN1827" s="18">
        <v>54.591999999999999</v>
      </c>
      <c r="AO1827" s="2">
        <v>3.8</v>
      </c>
      <c r="AP1827" s="2">
        <v>4.9000000000000004</v>
      </c>
      <c r="AQ1827" s="2">
        <v>77.099999999999994</v>
      </c>
      <c r="AR1827" s="2">
        <v>7.2704000000000004</v>
      </c>
      <c r="AS1827" s="2">
        <v>4.6500000000000004</v>
      </c>
      <c r="AT1827" s="2">
        <v>6.8</v>
      </c>
      <c r="AU1827" s="2">
        <v>68.099999999999994</v>
      </c>
      <c r="AV1827" s="2">
        <v>17.968699999999998</v>
      </c>
      <c r="AW1827" s="2">
        <v>5.76</v>
      </c>
      <c r="AX1827" s="2">
        <v>7.5</v>
      </c>
      <c r="AY1827" s="2">
        <v>76.5</v>
      </c>
      <c r="AZ1827" s="2">
        <v>29.0153</v>
      </c>
      <c r="BA1827" s="2">
        <v>5.95</v>
      </c>
      <c r="BB1827" s="2">
        <v>8.3000000000000007</v>
      </c>
      <c r="BC1827" s="2">
        <v>71.5</v>
      </c>
      <c r="BD1827" s="2">
        <v>39.923099999999998</v>
      </c>
      <c r="BE1827" s="4" t="str">
        <f t="shared" si="282"/>
        <v>NO APLICA</v>
      </c>
      <c r="BF1827" s="4">
        <f t="shared" si="283"/>
        <v>5.1173999999999999</v>
      </c>
      <c r="BG1827">
        <f t="shared" si="284"/>
        <v>3.8</v>
      </c>
      <c r="BH1827">
        <f t="shared" si="285"/>
        <v>4.6500000000000004</v>
      </c>
      <c r="BI1827">
        <f t="shared" si="286"/>
        <v>5.95</v>
      </c>
      <c r="BJ1827">
        <f t="shared" si="287"/>
        <v>5.93</v>
      </c>
      <c r="BK1827">
        <f t="shared" si="288"/>
        <v>4.76</v>
      </c>
      <c r="BL1827">
        <f t="shared" si="289"/>
        <v>2151.9199999999923</v>
      </c>
    </row>
    <row r="1828" spans="1:64" x14ac:dyDescent="0.2">
      <c r="A1828" s="1">
        <v>1826</v>
      </c>
      <c r="B1828" s="7" t="s">
        <v>11</v>
      </c>
      <c r="C1828" s="3">
        <v>39984</v>
      </c>
      <c r="D1828" s="4" t="s">
        <v>8</v>
      </c>
      <c r="E1828" s="4" t="s">
        <v>166</v>
      </c>
      <c r="F1828" s="5" t="str">
        <f t="shared" si="280"/>
        <v>S</v>
      </c>
      <c r="G1828" s="6">
        <v>0.90902777777777777</v>
      </c>
      <c r="H1828" s="6">
        <v>0.91041666666666676</v>
      </c>
      <c r="I1828" s="85">
        <f t="shared" si="281"/>
        <v>2.0000000000001528</v>
      </c>
      <c r="J1828" s="86">
        <f>I1828*Segmentos!$D$7*(AH1828%)*IF(ISNUMBER(AI1828),AI1828%,0)</f>
        <v>26030.400000001995</v>
      </c>
      <c r="K1828" s="86">
        <f>I1828*Segmentos!$D$7*(AL1828%)*IF(ISNUMBER(AM1828),AM1828%,0)</f>
        <v>35456.80000000271</v>
      </c>
      <c r="L1828" s="4"/>
      <c r="M1828" s="2">
        <v>3.91</v>
      </c>
      <c r="N1828" s="2">
        <v>4.0999999999999996</v>
      </c>
      <c r="O1828" s="2">
        <v>94.9</v>
      </c>
      <c r="P1828" s="2">
        <v>75.252700000000004</v>
      </c>
      <c r="Q1828" s="2">
        <v>3</v>
      </c>
      <c r="R1828" s="2">
        <v>3.1</v>
      </c>
      <c r="S1828" s="2">
        <v>96.8</v>
      </c>
      <c r="T1828" s="2">
        <v>9.6303000000000001</v>
      </c>
      <c r="U1828" s="2">
        <v>1.37</v>
      </c>
      <c r="V1828" s="2">
        <v>1.4</v>
      </c>
      <c r="W1828" s="2">
        <v>100</v>
      </c>
      <c r="X1828" s="2">
        <v>5.5395000000000003</v>
      </c>
      <c r="Y1828" s="2">
        <v>4.04</v>
      </c>
      <c r="Z1828" s="2">
        <v>4.4000000000000004</v>
      </c>
      <c r="AA1828" s="2">
        <v>92.2</v>
      </c>
      <c r="AB1828" s="2">
        <v>22.9483</v>
      </c>
      <c r="AC1828" s="2">
        <v>5.87</v>
      </c>
      <c r="AD1828" s="2">
        <v>6.2</v>
      </c>
      <c r="AE1828" s="2">
        <v>95.3</v>
      </c>
      <c r="AF1828" s="2">
        <v>37.134700000000002</v>
      </c>
      <c r="AG1828" s="20">
        <v>3.28</v>
      </c>
      <c r="AH1828" s="20">
        <v>3.4</v>
      </c>
      <c r="AI1828" s="20">
        <v>95.7</v>
      </c>
      <c r="AJ1828" s="20">
        <v>29.973199999999999</v>
      </c>
      <c r="AK1828" s="18">
        <v>4.47</v>
      </c>
      <c r="AL1828" s="18">
        <v>4.7</v>
      </c>
      <c r="AM1828" s="18">
        <v>94.3</v>
      </c>
      <c r="AN1828" s="18">
        <v>45.279499999999999</v>
      </c>
      <c r="AO1828" s="2">
        <v>2.34</v>
      </c>
      <c r="AP1828" s="2">
        <v>2.9</v>
      </c>
      <c r="AQ1828" s="2">
        <v>81.099999999999994</v>
      </c>
      <c r="AR1828" s="2">
        <v>4.9310999999999998</v>
      </c>
      <c r="AS1828" s="2">
        <v>2.29</v>
      </c>
      <c r="AT1828" s="2">
        <v>2.6</v>
      </c>
      <c r="AU1828" s="2">
        <v>89.3</v>
      </c>
      <c r="AV1828" s="2">
        <v>9.7256</v>
      </c>
      <c r="AW1828" s="2">
        <v>3.48</v>
      </c>
      <c r="AX1828" s="2">
        <v>3.7</v>
      </c>
      <c r="AY1828" s="2">
        <v>95</v>
      </c>
      <c r="AZ1828" s="2">
        <v>19.279599999999999</v>
      </c>
      <c r="BA1828" s="2">
        <v>5.6</v>
      </c>
      <c r="BB1828" s="2">
        <v>5.7</v>
      </c>
      <c r="BC1828" s="2">
        <v>98.2</v>
      </c>
      <c r="BD1828" s="2">
        <v>41.316499999999998</v>
      </c>
      <c r="BE1828" s="4" t="str">
        <f t="shared" si="282"/>
        <v>NO APLICA</v>
      </c>
      <c r="BF1828" s="4">
        <f t="shared" si="283"/>
        <v>3.6287999999999996</v>
      </c>
      <c r="BG1828">
        <f t="shared" si="284"/>
        <v>2.34</v>
      </c>
      <c r="BH1828">
        <f t="shared" si="285"/>
        <v>2.29</v>
      </c>
      <c r="BI1828">
        <f t="shared" si="286"/>
        <v>5.6</v>
      </c>
      <c r="BJ1828">
        <f t="shared" si="287"/>
        <v>4.47</v>
      </c>
      <c r="BK1828">
        <f t="shared" si="288"/>
        <v>3.28</v>
      </c>
      <c r="BL1828">
        <f t="shared" si="289"/>
        <v>778.18000000005952</v>
      </c>
    </row>
    <row r="1829" spans="1:64" x14ac:dyDescent="0.2">
      <c r="A1829" s="1">
        <v>1827</v>
      </c>
      <c r="B1829" s="7" t="s">
        <v>6</v>
      </c>
      <c r="C1829" s="3">
        <v>39984</v>
      </c>
      <c r="D1829" s="4" t="s">
        <v>3</v>
      </c>
      <c r="E1829" s="4" t="s">
        <v>166</v>
      </c>
      <c r="F1829" s="5" t="str">
        <f t="shared" si="280"/>
        <v>S</v>
      </c>
      <c r="G1829" s="6">
        <v>0.90972222222222221</v>
      </c>
      <c r="H1829" s="6">
        <v>0.91111111111111109</v>
      </c>
      <c r="I1829" s="85">
        <f t="shared" si="281"/>
        <v>1.9999999999999929</v>
      </c>
      <c r="J1829" s="86">
        <f>I1829*Segmentos!$D$7*(AH1829%)*IF(ISNUMBER(AI1829),AI1829%,0)</f>
        <v>62814.399999999776</v>
      </c>
      <c r="K1829" s="86">
        <f>I1829*Segmentos!$D$7*(AL1829%)*IF(ISNUMBER(AM1829),AM1829%,0)</f>
        <v>34828.799999999879</v>
      </c>
      <c r="L1829" s="4"/>
      <c r="M1829" s="2">
        <v>6.03</v>
      </c>
      <c r="N1829" s="2">
        <v>6.5</v>
      </c>
      <c r="O1829" s="2">
        <v>93.1</v>
      </c>
      <c r="P1829" s="2">
        <v>84.828000000000003</v>
      </c>
      <c r="Q1829" s="2">
        <v>4.0599999999999996</v>
      </c>
      <c r="R1829" s="2">
        <v>4.7</v>
      </c>
      <c r="S1829" s="2">
        <v>86.6</v>
      </c>
      <c r="T1829" s="2">
        <v>9.5344999999999995</v>
      </c>
      <c r="U1829" s="2">
        <v>4.4800000000000004</v>
      </c>
      <c r="V1829" s="2">
        <v>4.5999999999999996</v>
      </c>
      <c r="W1829" s="2">
        <v>96.7</v>
      </c>
      <c r="X1829" s="2">
        <v>13.2042</v>
      </c>
      <c r="Y1829" s="2">
        <v>5.19</v>
      </c>
      <c r="Z1829" s="2">
        <v>5.5</v>
      </c>
      <c r="AA1829" s="2">
        <v>95.1</v>
      </c>
      <c r="AB1829" s="2">
        <v>21.536200000000001</v>
      </c>
      <c r="AC1829" s="2">
        <v>8.7799999999999994</v>
      </c>
      <c r="AD1829" s="2">
        <v>9.5</v>
      </c>
      <c r="AE1829" s="2">
        <v>92.5</v>
      </c>
      <c r="AF1829" s="2">
        <v>40.553100000000001</v>
      </c>
      <c r="AG1829" s="20">
        <v>7.9</v>
      </c>
      <c r="AH1829" s="20">
        <v>8.3000000000000007</v>
      </c>
      <c r="AI1829" s="20">
        <v>94.6</v>
      </c>
      <c r="AJ1829" s="20">
        <v>52.6937</v>
      </c>
      <c r="AK1829" s="18">
        <v>4.3499999999999996</v>
      </c>
      <c r="AL1829" s="18">
        <v>4.8</v>
      </c>
      <c r="AM1829" s="18">
        <v>90.7</v>
      </c>
      <c r="AN1829" s="18">
        <v>32.134300000000003</v>
      </c>
      <c r="AO1829" s="2">
        <v>3.54</v>
      </c>
      <c r="AP1829" s="2">
        <v>3.7</v>
      </c>
      <c r="AQ1829" s="2">
        <v>95.5</v>
      </c>
      <c r="AR1829" s="2">
        <v>5.4352999999999998</v>
      </c>
      <c r="AS1829" s="2">
        <v>4.4000000000000004</v>
      </c>
      <c r="AT1829" s="2">
        <v>4.8</v>
      </c>
      <c r="AU1829" s="2">
        <v>91</v>
      </c>
      <c r="AV1829" s="2">
        <v>13.639099999999999</v>
      </c>
      <c r="AW1829" s="2">
        <v>8.4</v>
      </c>
      <c r="AX1829" s="2">
        <v>9.3000000000000007</v>
      </c>
      <c r="AY1829" s="2">
        <v>90.4</v>
      </c>
      <c r="AZ1829" s="2">
        <v>33.985599999999998</v>
      </c>
      <c r="BA1829" s="2">
        <v>5.9</v>
      </c>
      <c r="BB1829" s="2">
        <v>6.1</v>
      </c>
      <c r="BC1829" s="2">
        <v>96.5</v>
      </c>
      <c r="BD1829" s="2">
        <v>31.768000000000001</v>
      </c>
      <c r="BE1829" s="4" t="str">
        <f t="shared" si="282"/>
        <v>NO APLICA</v>
      </c>
      <c r="BF1829" s="4">
        <f t="shared" si="283"/>
        <v>5.7880000000000003</v>
      </c>
      <c r="BG1829">
        <f t="shared" si="284"/>
        <v>3.54</v>
      </c>
      <c r="BH1829">
        <f t="shared" si="285"/>
        <v>4.4000000000000004</v>
      </c>
      <c r="BI1829">
        <f t="shared" si="286"/>
        <v>8.4</v>
      </c>
      <c r="BJ1829">
        <f t="shared" si="287"/>
        <v>4.3499999999999996</v>
      </c>
      <c r="BK1829">
        <f t="shared" si="288"/>
        <v>7.9</v>
      </c>
      <c r="BL1829">
        <f t="shared" si="289"/>
        <v>1210.2999999999956</v>
      </c>
    </row>
    <row r="1830" spans="1:64" x14ac:dyDescent="0.2">
      <c r="A1830" s="1">
        <v>1828</v>
      </c>
      <c r="B1830" s="7" t="s">
        <v>31</v>
      </c>
      <c r="C1830" s="3">
        <v>39984</v>
      </c>
      <c r="D1830" s="4" t="s">
        <v>628</v>
      </c>
      <c r="E1830" s="4" t="s">
        <v>166</v>
      </c>
      <c r="F1830" s="5" t="str">
        <f t="shared" si="280"/>
        <v>S</v>
      </c>
      <c r="G1830" s="6">
        <v>0.9145833333333333</v>
      </c>
      <c r="H1830" s="6">
        <v>0.91736111111111107</v>
      </c>
      <c r="I1830" s="85">
        <f t="shared" si="281"/>
        <v>3.9999999999999858</v>
      </c>
      <c r="J1830" s="86">
        <f>I1830*Segmentos!$D$7*(AH1830%)*IF(ISNUMBER(AI1830),AI1830%,0)</f>
        <v>29463.999999999894</v>
      </c>
      <c r="K1830" s="86">
        <f>I1830*Segmentos!$D$7*(AL1830%)*IF(ISNUMBER(AM1830),AM1830%,0)</f>
        <v>19719.999999999931</v>
      </c>
      <c r="L1830" s="4"/>
      <c r="M1830" s="2">
        <v>1.53</v>
      </c>
      <c r="N1830" s="2">
        <v>2.2999999999999998</v>
      </c>
      <c r="O1830" s="2">
        <v>67.2</v>
      </c>
      <c r="P1830" s="2">
        <v>79.728700000000003</v>
      </c>
      <c r="Q1830" s="2">
        <v>1.1000000000000001</v>
      </c>
      <c r="R1830" s="2">
        <v>2.4</v>
      </c>
      <c r="S1830" s="2">
        <v>45.6</v>
      </c>
      <c r="T1830" s="2">
        <v>9.57</v>
      </c>
      <c r="U1830" s="2">
        <v>2.0499999999999998</v>
      </c>
      <c r="V1830" s="2">
        <v>2.2000000000000002</v>
      </c>
      <c r="W1830" s="2">
        <v>95.1</v>
      </c>
      <c r="X1830" s="2">
        <v>22.381699999999999</v>
      </c>
      <c r="Y1830" s="2">
        <v>1.55</v>
      </c>
      <c r="Z1830" s="2">
        <v>2.8</v>
      </c>
      <c r="AA1830" s="2">
        <v>55.7</v>
      </c>
      <c r="AB1830" s="2">
        <v>23.884899999999998</v>
      </c>
      <c r="AC1830" s="2">
        <v>1.4</v>
      </c>
      <c r="AD1830" s="2">
        <v>1.8</v>
      </c>
      <c r="AE1830" s="2">
        <v>76.3</v>
      </c>
      <c r="AF1830" s="2">
        <v>23.892099999999999</v>
      </c>
      <c r="AG1830" s="20">
        <v>1.82</v>
      </c>
      <c r="AH1830" s="20">
        <v>2.9</v>
      </c>
      <c r="AI1830" s="20">
        <v>63.5</v>
      </c>
      <c r="AJ1830" s="20">
        <v>45.0627</v>
      </c>
      <c r="AK1830" s="18">
        <v>1.27</v>
      </c>
      <c r="AL1830" s="18">
        <v>1.7</v>
      </c>
      <c r="AM1830" s="18">
        <v>72.5</v>
      </c>
      <c r="AN1830" s="18">
        <v>34.665999999999997</v>
      </c>
      <c r="AO1830" s="2">
        <v>1.55</v>
      </c>
      <c r="AP1830" s="2">
        <v>2.4</v>
      </c>
      <c r="AQ1830" s="2">
        <v>65.5</v>
      </c>
      <c r="AR1830" s="2">
        <v>8.8085000000000004</v>
      </c>
      <c r="AS1830" s="2">
        <v>1.17</v>
      </c>
      <c r="AT1830" s="2">
        <v>1.8</v>
      </c>
      <c r="AU1830" s="2">
        <v>64.900000000000006</v>
      </c>
      <c r="AV1830" s="2">
        <v>13.4117</v>
      </c>
      <c r="AW1830" s="2">
        <v>1.1399999999999999</v>
      </c>
      <c r="AX1830" s="2">
        <v>1.8</v>
      </c>
      <c r="AY1830" s="2">
        <v>63.2</v>
      </c>
      <c r="AZ1830" s="2">
        <v>17.113499999999998</v>
      </c>
      <c r="BA1830" s="2">
        <v>2.02</v>
      </c>
      <c r="BB1830" s="2">
        <v>2.9</v>
      </c>
      <c r="BC1830" s="2">
        <v>70.2</v>
      </c>
      <c r="BD1830" s="2">
        <v>40.395000000000003</v>
      </c>
      <c r="BE1830" s="4" t="str">
        <f t="shared" si="282"/>
        <v>NO APLICA</v>
      </c>
      <c r="BF1830" s="4">
        <f t="shared" si="283"/>
        <v>1.5269999999999999</v>
      </c>
      <c r="BG1830">
        <f t="shared" si="284"/>
        <v>1.55</v>
      </c>
      <c r="BH1830">
        <f t="shared" si="285"/>
        <v>1.17</v>
      </c>
      <c r="BI1830">
        <f t="shared" si="286"/>
        <v>2.02</v>
      </c>
      <c r="BJ1830">
        <f t="shared" si="287"/>
        <v>1.27</v>
      </c>
      <c r="BK1830">
        <f t="shared" si="288"/>
        <v>1.82</v>
      </c>
      <c r="BL1830">
        <f t="shared" si="289"/>
        <v>618.23999999999785</v>
      </c>
    </row>
    <row r="1831" spans="1:64" x14ac:dyDescent="0.2">
      <c r="A1831" s="1">
        <v>1829</v>
      </c>
      <c r="B1831" s="7" t="s">
        <v>62</v>
      </c>
      <c r="C1831" s="3">
        <v>39984</v>
      </c>
      <c r="D1831" s="4" t="s">
        <v>629</v>
      </c>
      <c r="E1831" s="4" t="s">
        <v>166</v>
      </c>
      <c r="F1831" s="5" t="str">
        <f t="shared" si="280"/>
        <v>S</v>
      </c>
      <c r="G1831" s="6">
        <v>0.85416666666666663</v>
      </c>
      <c r="H1831" s="6">
        <v>0.87638888888888899</v>
      </c>
      <c r="I1831" s="85">
        <f t="shared" si="281"/>
        <v>32.000000000000206</v>
      </c>
      <c r="J1831" s="86">
        <f>I1831*Segmentos!$D$7*(AH1831%)*IF(ISNUMBER(AI1831),AI1831%,0)</f>
        <v>67123.200000000434</v>
      </c>
      <c r="K1831" s="86">
        <f>I1831*Segmentos!$D$7*(AL1831%)*IF(ISNUMBER(AM1831),AM1831%,0)</f>
        <v>32665.60000000021</v>
      </c>
      <c r="L1831" s="4"/>
      <c r="M1831" s="2">
        <v>0.4</v>
      </c>
      <c r="N1831" s="2">
        <v>1</v>
      </c>
      <c r="O1831" s="2">
        <v>38.6</v>
      </c>
      <c r="P1831" s="2">
        <v>99.011200000000002</v>
      </c>
      <c r="Q1831" s="2">
        <v>0.47</v>
      </c>
      <c r="R1831" s="2">
        <v>0.5</v>
      </c>
      <c r="S1831" s="2">
        <v>100</v>
      </c>
      <c r="T1831" s="2">
        <v>19.6691</v>
      </c>
      <c r="U1831" s="2">
        <v>0.05</v>
      </c>
      <c r="V1831" s="2">
        <v>0.6</v>
      </c>
      <c r="W1831" s="2">
        <v>7.3</v>
      </c>
      <c r="X1831" s="2">
        <v>2.3818999999999999</v>
      </c>
      <c r="Y1831" s="2">
        <v>0.28000000000000003</v>
      </c>
      <c r="Z1831" s="2">
        <v>0.9</v>
      </c>
      <c r="AA1831" s="2">
        <v>32.799999999999997</v>
      </c>
      <c r="AB1831" s="2">
        <v>20.7254</v>
      </c>
      <c r="AC1831" s="2">
        <v>0.69</v>
      </c>
      <c r="AD1831" s="2">
        <v>1.7</v>
      </c>
      <c r="AE1831" s="2">
        <v>39.9</v>
      </c>
      <c r="AF1831" s="2">
        <v>56.2348</v>
      </c>
      <c r="AG1831" s="20">
        <v>0.54</v>
      </c>
      <c r="AH1831" s="20">
        <v>1.2</v>
      </c>
      <c r="AI1831" s="20">
        <v>43.7</v>
      </c>
      <c r="AJ1831" s="20">
        <v>63.822099999999999</v>
      </c>
      <c r="AK1831" s="18">
        <v>0.27</v>
      </c>
      <c r="AL1831" s="18">
        <v>0.8</v>
      </c>
      <c r="AM1831" s="18">
        <v>31.9</v>
      </c>
      <c r="AN1831" s="18">
        <v>35.189100000000003</v>
      </c>
      <c r="AO1831" s="2">
        <v>0.11</v>
      </c>
      <c r="AP1831" s="2">
        <v>1</v>
      </c>
      <c r="AQ1831" s="2">
        <v>11</v>
      </c>
      <c r="AR1831" s="2">
        <v>2.9137</v>
      </c>
      <c r="AS1831" s="2">
        <v>0.14000000000000001</v>
      </c>
      <c r="AT1831" s="2">
        <v>0.7</v>
      </c>
      <c r="AU1831" s="2">
        <v>21.5</v>
      </c>
      <c r="AV1831" s="2">
        <v>7.7287999999999997</v>
      </c>
      <c r="AW1831" s="2">
        <v>0.73</v>
      </c>
      <c r="AX1831" s="2">
        <v>1.6</v>
      </c>
      <c r="AY1831" s="2">
        <v>46.7</v>
      </c>
      <c r="AZ1831" s="2">
        <v>52.1023</v>
      </c>
      <c r="BA1831" s="2">
        <v>0.38</v>
      </c>
      <c r="BB1831" s="2">
        <v>0.9</v>
      </c>
      <c r="BC1831" s="2">
        <v>43.9</v>
      </c>
      <c r="BD1831" s="2">
        <v>36.266399999999997</v>
      </c>
      <c r="BE1831" s="4" t="str">
        <f t="shared" si="282"/>
        <v>NO APLICA</v>
      </c>
      <c r="BF1831" s="4">
        <f t="shared" si="283"/>
        <v>0.36159999999999998</v>
      </c>
      <c r="BG1831">
        <f t="shared" si="284"/>
        <v>0.11</v>
      </c>
      <c r="BH1831">
        <f t="shared" si="285"/>
        <v>0.14000000000000001</v>
      </c>
      <c r="BI1831">
        <f t="shared" si="286"/>
        <v>0.73</v>
      </c>
      <c r="BJ1831">
        <f t="shared" si="287"/>
        <v>0.27</v>
      </c>
      <c r="BK1831">
        <f t="shared" si="288"/>
        <v>0.54</v>
      </c>
      <c r="BL1831">
        <f t="shared" si="289"/>
        <v>1235.200000000008</v>
      </c>
    </row>
    <row r="1832" spans="1:64" x14ac:dyDescent="0.2">
      <c r="A1832" s="1">
        <v>1830</v>
      </c>
      <c r="B1832" s="7" t="s">
        <v>60</v>
      </c>
      <c r="C1832" s="3">
        <v>39984</v>
      </c>
      <c r="D1832" s="4" t="s">
        <v>17</v>
      </c>
      <c r="E1832" s="4" t="s">
        <v>169</v>
      </c>
      <c r="F1832" s="5" t="str">
        <f t="shared" si="280"/>
        <v>S</v>
      </c>
      <c r="G1832" s="6">
        <v>0.875</v>
      </c>
      <c r="H1832" s="6">
        <v>0.91527777777777775</v>
      </c>
      <c r="I1832" s="85">
        <f t="shared" si="281"/>
        <v>57.999999999999957</v>
      </c>
      <c r="J1832" s="86">
        <f>I1832*Segmentos!$D$7*(AH1832%)*IF(ISNUMBER(AI1832),AI1832%,0)</f>
        <v>51225.599999999955</v>
      </c>
      <c r="K1832" s="86">
        <f>I1832*Segmentos!$D$7*(AL1832%)*IF(ISNUMBER(AM1832),AM1832%,0)</f>
        <v>40414.399999999972</v>
      </c>
      <c r="L1832" s="4" t="s">
        <v>419</v>
      </c>
      <c r="M1832" s="2">
        <v>0.2</v>
      </c>
      <c r="N1832" s="2">
        <v>1.8</v>
      </c>
      <c r="O1832" s="2">
        <v>10.7</v>
      </c>
      <c r="P1832" s="2">
        <v>90.565799999999996</v>
      </c>
      <c r="Q1832" s="2">
        <v>0.12</v>
      </c>
      <c r="R1832" s="2">
        <v>2.2999999999999998</v>
      </c>
      <c r="S1832" s="2">
        <v>5.3</v>
      </c>
      <c r="T1832" s="2">
        <v>9.2027999999999999</v>
      </c>
      <c r="U1832" s="2">
        <v>0.01</v>
      </c>
      <c r="V1832" s="2">
        <v>0.3</v>
      </c>
      <c r="W1832" s="2">
        <v>3.4</v>
      </c>
      <c r="X1832" s="2">
        <v>0.88049999999999995</v>
      </c>
      <c r="Y1832" s="2">
        <v>0.23</v>
      </c>
      <c r="Z1832" s="2">
        <v>2.5</v>
      </c>
      <c r="AA1832" s="2">
        <v>9.1</v>
      </c>
      <c r="AB1832" s="2">
        <v>30.792400000000001</v>
      </c>
      <c r="AC1832" s="2">
        <v>0.33</v>
      </c>
      <c r="AD1832" s="2">
        <v>2</v>
      </c>
      <c r="AE1832" s="2">
        <v>16.3</v>
      </c>
      <c r="AF1832" s="2">
        <v>49.69</v>
      </c>
      <c r="AG1832" s="20">
        <v>0.22</v>
      </c>
      <c r="AH1832" s="20">
        <v>2.4</v>
      </c>
      <c r="AI1832" s="20">
        <v>9.1999999999999993</v>
      </c>
      <c r="AJ1832" s="20">
        <v>48.819800000000001</v>
      </c>
      <c r="AK1832" s="18">
        <v>0.17</v>
      </c>
      <c r="AL1832" s="18">
        <v>1.3</v>
      </c>
      <c r="AM1832" s="18">
        <v>13.4</v>
      </c>
      <c r="AN1832" s="18">
        <v>41.746000000000002</v>
      </c>
      <c r="AO1832" s="2">
        <v>0.06</v>
      </c>
      <c r="AP1832" s="2">
        <v>1.4</v>
      </c>
      <c r="AQ1832" s="2">
        <v>4.3</v>
      </c>
      <c r="AR1832" s="2">
        <v>3.1046</v>
      </c>
      <c r="AS1832" s="2">
        <v>0.06</v>
      </c>
      <c r="AT1832" s="2">
        <v>1.2</v>
      </c>
      <c r="AU1832" s="2">
        <v>4.5999999999999996</v>
      </c>
      <c r="AV1832" s="2">
        <v>5.8185000000000002</v>
      </c>
      <c r="AW1832" s="2">
        <v>0.17</v>
      </c>
      <c r="AX1832" s="2">
        <v>1.8</v>
      </c>
      <c r="AY1832" s="2">
        <v>9</v>
      </c>
      <c r="AZ1832" s="2">
        <v>22.051600000000001</v>
      </c>
      <c r="BA1832" s="2">
        <v>0.34</v>
      </c>
      <c r="BB1832" s="2">
        <v>2.2999999999999998</v>
      </c>
      <c r="BC1832" s="2">
        <v>14.9</v>
      </c>
      <c r="BD1832" s="2">
        <v>59.591000000000001</v>
      </c>
      <c r="BE1832" s="4" t="str">
        <f t="shared" si="282"/>
        <v>NO APLICA</v>
      </c>
      <c r="BF1832" s="4">
        <f t="shared" si="283"/>
        <v>0.16999999999999998</v>
      </c>
      <c r="BG1832">
        <f t="shared" si="284"/>
        <v>0.06</v>
      </c>
      <c r="BH1832">
        <f t="shared" si="285"/>
        <v>0.06</v>
      </c>
      <c r="BI1832">
        <f t="shared" si="286"/>
        <v>0.34</v>
      </c>
      <c r="BJ1832">
        <f t="shared" si="287"/>
        <v>0.17</v>
      </c>
      <c r="BK1832">
        <f t="shared" si="288"/>
        <v>0.22</v>
      </c>
      <c r="BL1832">
        <f t="shared" si="289"/>
        <v>1117.079999999999</v>
      </c>
    </row>
    <row r="1833" spans="1:64" x14ac:dyDescent="0.2">
      <c r="A1833" s="1">
        <v>1831</v>
      </c>
      <c r="B1833" s="7" t="s">
        <v>52</v>
      </c>
      <c r="C1833" s="3">
        <v>39984</v>
      </c>
      <c r="D1833" s="4" t="s">
        <v>627</v>
      </c>
      <c r="E1833" s="4" t="s">
        <v>177</v>
      </c>
      <c r="F1833" s="5" t="str">
        <f t="shared" si="280"/>
        <v>S</v>
      </c>
      <c r="G1833" s="6">
        <v>0.9159722222222223</v>
      </c>
      <c r="H1833" s="6">
        <v>2.2222222222222223E-2</v>
      </c>
      <c r="I1833" s="85">
        <f t="shared" si="281"/>
        <v>152.99999999999989</v>
      </c>
      <c r="J1833" s="86">
        <f>I1833*Segmentos!$D$7*(AH1833%)*IF(ISNUMBER(AI1833),AI1833%,0)</f>
        <v>3494825.9999999972</v>
      </c>
      <c r="K1833" s="86">
        <f>I1833*Segmentos!$D$7*(AL1833%)*IF(ISNUMBER(AM1833),AM1833%,0)</f>
        <v>4688899.1999999965</v>
      </c>
      <c r="L1833" s="4"/>
      <c r="M1833" s="2">
        <v>6.74</v>
      </c>
      <c r="N1833" s="2">
        <v>24</v>
      </c>
      <c r="O1833" s="2">
        <v>28.1</v>
      </c>
      <c r="P1833" s="2">
        <v>92.817700000000002</v>
      </c>
      <c r="Q1833" s="2">
        <v>3.74</v>
      </c>
      <c r="R1833" s="2">
        <v>13.9</v>
      </c>
      <c r="S1833" s="2">
        <v>26.9</v>
      </c>
      <c r="T1833" s="2">
        <v>8.5949000000000009</v>
      </c>
      <c r="U1833" s="2">
        <v>3.61</v>
      </c>
      <c r="V1833" s="2">
        <v>19.399999999999999</v>
      </c>
      <c r="W1833" s="2">
        <v>18.600000000000001</v>
      </c>
      <c r="X1833" s="2">
        <v>10.4278</v>
      </c>
      <c r="Y1833" s="2">
        <v>4.32</v>
      </c>
      <c r="Z1833" s="2">
        <v>21.9</v>
      </c>
      <c r="AA1833" s="2">
        <v>19.7</v>
      </c>
      <c r="AB1833" s="2">
        <v>17.586099999999998</v>
      </c>
      <c r="AC1833" s="2">
        <v>12.43</v>
      </c>
      <c r="AD1833" s="2">
        <v>33.9</v>
      </c>
      <c r="AE1833" s="2">
        <v>36.6</v>
      </c>
      <c r="AF1833" s="2">
        <v>56.208799999999997</v>
      </c>
      <c r="AG1833" s="20">
        <v>5.72</v>
      </c>
      <c r="AH1833" s="20">
        <v>23.5</v>
      </c>
      <c r="AI1833" s="20">
        <v>24.3</v>
      </c>
      <c r="AJ1833" s="20">
        <v>37.353099999999998</v>
      </c>
      <c r="AK1833" s="18">
        <v>7.66</v>
      </c>
      <c r="AL1833" s="18">
        <v>24.4</v>
      </c>
      <c r="AM1833" s="18">
        <v>31.4</v>
      </c>
      <c r="AN1833" s="18">
        <v>55.464599999999997</v>
      </c>
      <c r="AO1833" s="2">
        <v>3.38</v>
      </c>
      <c r="AP1833" s="2">
        <v>18.2</v>
      </c>
      <c r="AQ1833" s="2">
        <v>18.600000000000001</v>
      </c>
      <c r="AR1833" s="2">
        <v>5.0952999999999999</v>
      </c>
      <c r="AS1833" s="2">
        <v>6.93</v>
      </c>
      <c r="AT1833" s="2">
        <v>23.2</v>
      </c>
      <c r="AU1833" s="2">
        <v>29.9</v>
      </c>
      <c r="AV1833" s="2">
        <v>21.032499999999999</v>
      </c>
      <c r="AW1833" s="2">
        <v>8.4499999999999993</v>
      </c>
      <c r="AX1833" s="2">
        <v>23.5</v>
      </c>
      <c r="AY1833" s="2">
        <v>35.9</v>
      </c>
      <c r="AZ1833" s="2">
        <v>33.468200000000003</v>
      </c>
      <c r="BA1833" s="2">
        <v>6.3</v>
      </c>
      <c r="BB1833" s="2">
        <v>26.5</v>
      </c>
      <c r="BC1833" s="2">
        <v>23.8</v>
      </c>
      <c r="BD1833" s="2">
        <v>33.221600000000002</v>
      </c>
      <c r="BE1833" s="4" t="str">
        <f t="shared" si="282"/>
        <v>ENTRETENIDO</v>
      </c>
      <c r="BF1833" s="4">
        <f t="shared" si="283"/>
        <v>7.0217999999999989</v>
      </c>
      <c r="BG1833">
        <f t="shared" si="284"/>
        <v>3.38</v>
      </c>
      <c r="BH1833">
        <f t="shared" si="285"/>
        <v>6.93</v>
      </c>
      <c r="BI1833">
        <f t="shared" si="286"/>
        <v>8.4499999999999993</v>
      </c>
      <c r="BJ1833">
        <f t="shared" si="287"/>
        <v>7.66</v>
      </c>
      <c r="BK1833">
        <f t="shared" si="288"/>
        <v>5.72</v>
      </c>
      <c r="BL1833">
        <f t="shared" si="289"/>
        <v>103183.19999999992</v>
      </c>
    </row>
    <row r="1834" spans="1:64" x14ac:dyDescent="0.2">
      <c r="A1834" s="1">
        <v>1832</v>
      </c>
      <c r="B1834" s="7" t="s">
        <v>115</v>
      </c>
      <c r="C1834" s="3">
        <v>39984</v>
      </c>
      <c r="D1834" s="4" t="s">
        <v>17</v>
      </c>
      <c r="E1834" s="4" t="s">
        <v>169</v>
      </c>
      <c r="F1834" s="5" t="str">
        <f t="shared" si="280"/>
        <v>S</v>
      </c>
      <c r="G1834" s="6">
        <v>0.83333333333333337</v>
      </c>
      <c r="H1834" s="6">
        <v>0.875</v>
      </c>
      <c r="I1834" s="85">
        <f t="shared" si="281"/>
        <v>59.999999999999943</v>
      </c>
      <c r="J1834" s="86">
        <f>I1834*Segmentos!$D$7*(AH1834%)*IF(ISNUMBER(AI1834),AI1834%,0)</f>
        <v>102815.9999999999</v>
      </c>
      <c r="K1834" s="86">
        <f>I1834*Segmentos!$D$7*(AL1834%)*IF(ISNUMBER(AM1834),AM1834%,0)</f>
        <v>66095.999999999927</v>
      </c>
      <c r="L1834" s="4"/>
      <c r="M1834" s="2">
        <v>0.33</v>
      </c>
      <c r="N1834" s="2">
        <v>0.9</v>
      </c>
      <c r="O1834" s="2">
        <v>35.4</v>
      </c>
      <c r="P1834" s="2">
        <v>99.376999999999995</v>
      </c>
      <c r="Q1834" s="2">
        <v>0.01</v>
      </c>
      <c r="R1834" s="2">
        <v>0.9</v>
      </c>
      <c r="S1834" s="2">
        <v>1.7</v>
      </c>
      <c r="T1834" s="2">
        <v>0.72909999999999997</v>
      </c>
      <c r="U1834" s="2">
        <v>0.01</v>
      </c>
      <c r="V1834" s="2">
        <v>0.8</v>
      </c>
      <c r="W1834" s="2">
        <v>1.7</v>
      </c>
      <c r="X1834" s="2">
        <v>0.81330000000000002</v>
      </c>
      <c r="Y1834" s="2">
        <v>0.14000000000000001</v>
      </c>
      <c r="Z1834" s="2">
        <v>0.4</v>
      </c>
      <c r="AA1834" s="2">
        <v>30.7</v>
      </c>
      <c r="AB1834" s="2">
        <v>12.233599999999999</v>
      </c>
      <c r="AC1834" s="2">
        <v>0.87</v>
      </c>
      <c r="AD1834" s="2">
        <v>1.5</v>
      </c>
      <c r="AE1834" s="2">
        <v>57.6</v>
      </c>
      <c r="AF1834" s="2">
        <v>85.600999999999999</v>
      </c>
      <c r="AG1834" s="20">
        <v>0.42</v>
      </c>
      <c r="AH1834" s="20">
        <v>1.4</v>
      </c>
      <c r="AI1834" s="20">
        <v>30.6</v>
      </c>
      <c r="AJ1834" s="20">
        <v>59.371400000000001</v>
      </c>
      <c r="AK1834" s="18">
        <v>0.25</v>
      </c>
      <c r="AL1834" s="18">
        <v>0.6</v>
      </c>
      <c r="AM1834" s="18">
        <v>45.9</v>
      </c>
      <c r="AN1834" s="18">
        <v>40.005499999999998</v>
      </c>
      <c r="AO1834" s="2">
        <v>0</v>
      </c>
      <c r="AP1834" s="2">
        <v>0.1</v>
      </c>
      <c r="AQ1834" s="2">
        <v>1.7</v>
      </c>
      <c r="AR1834" s="2">
        <v>5.2699999999999997E-2</v>
      </c>
      <c r="AS1834" s="2">
        <v>0.24</v>
      </c>
      <c r="AT1834" s="2">
        <v>0.8</v>
      </c>
      <c r="AU1834" s="2">
        <v>30.5</v>
      </c>
      <c r="AV1834" s="2">
        <v>16.213000000000001</v>
      </c>
      <c r="AW1834" s="2">
        <v>0.63</v>
      </c>
      <c r="AX1834" s="2">
        <v>1.6</v>
      </c>
      <c r="AY1834" s="2">
        <v>40.200000000000003</v>
      </c>
      <c r="AZ1834" s="2">
        <v>54.121899999999997</v>
      </c>
      <c r="BA1834" s="2">
        <v>0.25</v>
      </c>
      <c r="BB1834" s="2">
        <v>0.8</v>
      </c>
      <c r="BC1834" s="2">
        <v>32.200000000000003</v>
      </c>
      <c r="BD1834" s="2">
        <v>28.9893</v>
      </c>
      <c r="BE1834" s="4" t="str">
        <f t="shared" si="282"/>
        <v>NO APLICA</v>
      </c>
      <c r="BF1834" s="4">
        <f t="shared" si="283"/>
        <v>0.34859999999999997</v>
      </c>
      <c r="BG1834">
        <f t="shared" si="284"/>
        <v>0</v>
      </c>
      <c r="BH1834">
        <f t="shared" si="285"/>
        <v>0.24</v>
      </c>
      <c r="BI1834">
        <f t="shared" si="286"/>
        <v>0.63</v>
      </c>
      <c r="BJ1834">
        <f t="shared" si="287"/>
        <v>0.25</v>
      </c>
      <c r="BK1834">
        <f t="shared" si="288"/>
        <v>0.42</v>
      </c>
      <c r="BL1834">
        <f t="shared" si="289"/>
        <v>1911.5999999999981</v>
      </c>
    </row>
    <row r="1835" spans="1:64" x14ac:dyDescent="0.2">
      <c r="A1835" s="1">
        <v>1833</v>
      </c>
      <c r="B1835" s="7" t="s">
        <v>58</v>
      </c>
      <c r="C1835" s="3">
        <v>39984</v>
      </c>
      <c r="D1835" s="4" t="s">
        <v>8</v>
      </c>
      <c r="E1835" s="4" t="s">
        <v>182</v>
      </c>
      <c r="F1835" s="5" t="str">
        <f t="shared" si="280"/>
        <v>S</v>
      </c>
      <c r="G1835" s="6">
        <v>0.91666666666666663</v>
      </c>
      <c r="H1835" s="6">
        <v>2.0833333333333332E-2</v>
      </c>
      <c r="I1835" s="85">
        <f t="shared" si="281"/>
        <v>150.00000000000006</v>
      </c>
      <c r="J1835" s="86">
        <f>I1835*Segmentos!$D$7*(AH1835%)*IF(ISNUMBER(AI1835),AI1835%,0)</f>
        <v>2772960.0000000009</v>
      </c>
      <c r="K1835" s="86">
        <f>I1835*Segmentos!$D$7*(AL1835%)*IF(ISNUMBER(AM1835),AM1835%,0)</f>
        <v>3136500.0000000009</v>
      </c>
      <c r="L1835" s="4"/>
      <c r="M1835" s="2">
        <v>4.93</v>
      </c>
      <c r="N1835" s="2">
        <v>21.1</v>
      </c>
      <c r="O1835" s="2">
        <v>23.4</v>
      </c>
      <c r="P1835" s="2">
        <v>71.969399999999993</v>
      </c>
      <c r="Q1835" s="2">
        <v>3.08</v>
      </c>
      <c r="R1835" s="2">
        <v>15.2</v>
      </c>
      <c r="S1835" s="2">
        <v>20.3</v>
      </c>
      <c r="T1835" s="2">
        <v>7.5004999999999997</v>
      </c>
      <c r="U1835" s="2">
        <v>2.88</v>
      </c>
      <c r="V1835" s="2">
        <v>15.5</v>
      </c>
      <c r="W1835" s="2">
        <v>18.600000000000001</v>
      </c>
      <c r="X1835" s="2">
        <v>8.8002000000000002</v>
      </c>
      <c r="Y1835" s="2">
        <v>5.79</v>
      </c>
      <c r="Z1835" s="2">
        <v>23.5</v>
      </c>
      <c r="AA1835" s="2">
        <v>24.7</v>
      </c>
      <c r="AB1835" s="2">
        <v>24.965499999999999</v>
      </c>
      <c r="AC1835" s="2">
        <v>6.41</v>
      </c>
      <c r="AD1835" s="2">
        <v>25.6</v>
      </c>
      <c r="AE1835" s="2">
        <v>25.1</v>
      </c>
      <c r="AF1835" s="2">
        <v>30.703299999999999</v>
      </c>
      <c r="AG1835" s="20">
        <v>4.6100000000000003</v>
      </c>
      <c r="AH1835" s="20">
        <v>21.8</v>
      </c>
      <c r="AI1835" s="20">
        <v>21.2</v>
      </c>
      <c r="AJ1835" s="20">
        <v>31.913</v>
      </c>
      <c r="AK1835" s="18">
        <v>5.22</v>
      </c>
      <c r="AL1835" s="18">
        <v>20.5</v>
      </c>
      <c r="AM1835" s="18">
        <v>25.5</v>
      </c>
      <c r="AN1835" s="18">
        <v>40.0565</v>
      </c>
      <c r="AO1835" s="2">
        <v>2.27</v>
      </c>
      <c r="AP1835" s="2">
        <v>12.9</v>
      </c>
      <c r="AQ1835" s="2">
        <v>17.600000000000001</v>
      </c>
      <c r="AR1835" s="2">
        <v>3.6179000000000001</v>
      </c>
      <c r="AS1835" s="2">
        <v>3.51</v>
      </c>
      <c r="AT1835" s="2">
        <v>18</v>
      </c>
      <c r="AU1835" s="2">
        <v>19.5</v>
      </c>
      <c r="AV1835" s="2">
        <v>11.280099999999999</v>
      </c>
      <c r="AW1835" s="2">
        <v>4.8899999999999997</v>
      </c>
      <c r="AX1835" s="2">
        <v>22.6</v>
      </c>
      <c r="AY1835" s="2">
        <v>21.6</v>
      </c>
      <c r="AZ1835" s="2">
        <v>20.521699999999999</v>
      </c>
      <c r="BA1835" s="2">
        <v>6.54</v>
      </c>
      <c r="BB1835" s="2">
        <v>24.1</v>
      </c>
      <c r="BC1835" s="2">
        <v>27.2</v>
      </c>
      <c r="BD1835" s="2">
        <v>36.549799999999998</v>
      </c>
      <c r="BE1835" s="4" t="str">
        <f t="shared" si="282"/>
        <v>ABURRIDO</v>
      </c>
      <c r="BF1835" s="4">
        <f t="shared" si="283"/>
        <v>4.5882000000000005</v>
      </c>
      <c r="BG1835">
        <f t="shared" si="284"/>
        <v>2.27</v>
      </c>
      <c r="BH1835">
        <f t="shared" si="285"/>
        <v>3.51</v>
      </c>
      <c r="BI1835">
        <f t="shared" si="286"/>
        <v>6.54</v>
      </c>
      <c r="BJ1835">
        <f t="shared" si="287"/>
        <v>5.22</v>
      </c>
      <c r="BK1835">
        <f t="shared" si="288"/>
        <v>4.6100000000000003</v>
      </c>
      <c r="BL1835">
        <f t="shared" si="289"/>
        <v>74061.000000000029</v>
      </c>
    </row>
    <row r="1836" spans="1:64" x14ac:dyDescent="0.2">
      <c r="A1836" s="1">
        <v>1834</v>
      </c>
      <c r="B1836" s="7" t="s">
        <v>61</v>
      </c>
      <c r="C1836" s="3">
        <v>39984</v>
      </c>
      <c r="D1836" s="4" t="s">
        <v>17</v>
      </c>
      <c r="E1836" s="4" t="s">
        <v>169</v>
      </c>
      <c r="F1836" s="5" t="str">
        <f t="shared" si="280"/>
        <v>S</v>
      </c>
      <c r="G1836" s="6">
        <v>0.91666666666666663</v>
      </c>
      <c r="H1836" s="6">
        <v>0.96180555555555547</v>
      </c>
      <c r="I1836" s="85">
        <f t="shared" si="281"/>
        <v>64.999999999999929</v>
      </c>
      <c r="J1836" s="86">
        <f>I1836*Segmentos!$D$7*(AH1836%)*IF(ISNUMBER(AI1836),AI1836%,0)</f>
        <v>155583.99999999985</v>
      </c>
      <c r="K1836" s="86">
        <f>I1836*Segmentos!$D$7*(AL1836%)*IF(ISNUMBER(AM1836),AM1836%,0)</f>
        <v>60839.999999999927</v>
      </c>
      <c r="L1836" s="4"/>
      <c r="M1836" s="2">
        <v>0.4</v>
      </c>
      <c r="N1836" s="2">
        <v>2.4</v>
      </c>
      <c r="O1836" s="2">
        <v>16.899999999999999</v>
      </c>
      <c r="P1836" s="2">
        <v>95.250200000000007</v>
      </c>
      <c r="Q1836" s="2">
        <v>0.51</v>
      </c>
      <c r="R1836" s="2">
        <v>1.5</v>
      </c>
      <c r="S1836" s="2">
        <v>34.700000000000003</v>
      </c>
      <c r="T1836" s="2">
        <v>20.017900000000001</v>
      </c>
      <c r="U1836" s="2">
        <v>0.39</v>
      </c>
      <c r="V1836" s="2">
        <v>1.1000000000000001</v>
      </c>
      <c r="W1836" s="2">
        <v>35.299999999999997</v>
      </c>
      <c r="X1836" s="2">
        <v>19.0702</v>
      </c>
      <c r="Y1836" s="2">
        <v>0.3</v>
      </c>
      <c r="Z1836" s="2">
        <v>3.7</v>
      </c>
      <c r="AA1836" s="2">
        <v>8.1</v>
      </c>
      <c r="AB1836" s="2">
        <v>20.7273</v>
      </c>
      <c r="AC1836" s="2">
        <v>0.46</v>
      </c>
      <c r="AD1836" s="2">
        <v>2.5</v>
      </c>
      <c r="AE1836" s="2">
        <v>18.2</v>
      </c>
      <c r="AF1836" s="2">
        <v>35.434800000000003</v>
      </c>
      <c r="AG1836" s="20">
        <v>0.6</v>
      </c>
      <c r="AH1836" s="20">
        <v>3.4</v>
      </c>
      <c r="AI1836" s="20">
        <v>17.600000000000001</v>
      </c>
      <c r="AJ1836" s="20">
        <v>66.963300000000004</v>
      </c>
      <c r="AK1836" s="18">
        <v>0.23</v>
      </c>
      <c r="AL1836" s="18">
        <v>1.5</v>
      </c>
      <c r="AM1836" s="18">
        <v>15.6</v>
      </c>
      <c r="AN1836" s="18">
        <v>28.286899999999999</v>
      </c>
      <c r="AO1836" s="2">
        <v>0.1</v>
      </c>
      <c r="AP1836" s="2">
        <v>1.1000000000000001</v>
      </c>
      <c r="AQ1836" s="2">
        <v>9.1</v>
      </c>
      <c r="AR1836" s="2">
        <v>2.6461999999999999</v>
      </c>
      <c r="AS1836" s="2">
        <v>0.49</v>
      </c>
      <c r="AT1836" s="2">
        <v>2.2000000000000002</v>
      </c>
      <c r="AU1836" s="2">
        <v>22.1</v>
      </c>
      <c r="AV1836" s="2">
        <v>25.608000000000001</v>
      </c>
      <c r="AW1836" s="2">
        <v>0.16</v>
      </c>
      <c r="AX1836" s="2">
        <v>0.9</v>
      </c>
      <c r="AY1836" s="2">
        <v>17</v>
      </c>
      <c r="AZ1836" s="2">
        <v>10.616</v>
      </c>
      <c r="BA1836" s="2">
        <v>0.63</v>
      </c>
      <c r="BB1836" s="2">
        <v>3.9</v>
      </c>
      <c r="BC1836" s="2">
        <v>15.9</v>
      </c>
      <c r="BD1836" s="2">
        <v>56.379899999999999</v>
      </c>
      <c r="BE1836" s="4" t="str">
        <f t="shared" si="282"/>
        <v>ABURRIDO</v>
      </c>
      <c r="BF1836" s="4">
        <f t="shared" si="283"/>
        <v>0.47059999999999996</v>
      </c>
      <c r="BG1836">
        <f t="shared" si="284"/>
        <v>0.1</v>
      </c>
      <c r="BH1836">
        <f t="shared" si="285"/>
        <v>0.49</v>
      </c>
      <c r="BI1836">
        <f t="shared" si="286"/>
        <v>0.63</v>
      </c>
      <c r="BJ1836">
        <f t="shared" si="287"/>
        <v>0.23</v>
      </c>
      <c r="BK1836">
        <f t="shared" si="288"/>
        <v>0.6</v>
      </c>
      <c r="BL1836">
        <f t="shared" si="289"/>
        <v>2636.3999999999969</v>
      </c>
    </row>
    <row r="1837" spans="1:64" x14ac:dyDescent="0.2">
      <c r="A1837" s="1">
        <v>1835</v>
      </c>
      <c r="B1837" s="7" t="s">
        <v>53</v>
      </c>
      <c r="C1837" s="3">
        <v>39984</v>
      </c>
      <c r="D1837" s="4" t="s">
        <v>3</v>
      </c>
      <c r="E1837" s="4" t="s">
        <v>178</v>
      </c>
      <c r="F1837" s="5" t="str">
        <f t="shared" si="280"/>
        <v>S</v>
      </c>
      <c r="G1837" s="6">
        <v>0.79722222222222217</v>
      </c>
      <c r="H1837" s="6">
        <v>0.87430555555555556</v>
      </c>
      <c r="I1837" s="85">
        <f t="shared" si="281"/>
        <v>111.00000000000009</v>
      </c>
      <c r="J1837" s="86">
        <f>I1837*Segmentos!$D$7*(AH1837%)*IF(ISNUMBER(AI1837),AI1837%,0)</f>
        <v>1197468.0000000012</v>
      </c>
      <c r="K1837" s="86">
        <f>I1837*Segmentos!$D$7*(AL1837%)*IF(ISNUMBER(AM1837),AM1837%,0)</f>
        <v>656409.60000000056</v>
      </c>
      <c r="L1837" s="4"/>
      <c r="M1837" s="2">
        <v>2.06</v>
      </c>
      <c r="N1837" s="2">
        <v>7.9</v>
      </c>
      <c r="O1837" s="2">
        <v>26.1</v>
      </c>
      <c r="P1837" s="2">
        <v>65.723500000000001</v>
      </c>
      <c r="Q1837" s="2">
        <v>1.69</v>
      </c>
      <c r="R1837" s="2">
        <v>8</v>
      </c>
      <c r="S1837" s="2">
        <v>21.2</v>
      </c>
      <c r="T1837" s="2">
        <v>8.9915000000000003</v>
      </c>
      <c r="U1837" s="2">
        <v>2.62</v>
      </c>
      <c r="V1837" s="2">
        <v>7</v>
      </c>
      <c r="W1837" s="2">
        <v>37.200000000000003</v>
      </c>
      <c r="X1837" s="2">
        <v>17.566199999999998</v>
      </c>
      <c r="Y1837" s="2">
        <v>1.87</v>
      </c>
      <c r="Z1837" s="2">
        <v>6.8</v>
      </c>
      <c r="AA1837" s="2">
        <v>27.5</v>
      </c>
      <c r="AB1837" s="2">
        <v>17.6282</v>
      </c>
      <c r="AC1837" s="2">
        <v>2.0499999999999998</v>
      </c>
      <c r="AD1837" s="2">
        <v>9.3000000000000007</v>
      </c>
      <c r="AE1837" s="2">
        <v>21.9</v>
      </c>
      <c r="AF1837" s="2">
        <v>21.537600000000001</v>
      </c>
      <c r="AG1837" s="20">
        <v>2.71</v>
      </c>
      <c r="AH1837" s="20">
        <v>9.3000000000000007</v>
      </c>
      <c r="AI1837" s="20">
        <v>29</v>
      </c>
      <c r="AJ1837" s="20">
        <v>41.045699999999997</v>
      </c>
      <c r="AK1837" s="18">
        <v>1.47</v>
      </c>
      <c r="AL1837" s="18">
        <v>6.6</v>
      </c>
      <c r="AM1837" s="18">
        <v>22.4</v>
      </c>
      <c r="AN1837" s="18">
        <v>24.677800000000001</v>
      </c>
      <c r="AO1837" s="2">
        <v>0.97</v>
      </c>
      <c r="AP1837" s="2">
        <v>4.5</v>
      </c>
      <c r="AQ1837" s="2">
        <v>21.5</v>
      </c>
      <c r="AR1837" s="2">
        <v>3.3994</v>
      </c>
      <c r="AS1837" s="2">
        <v>0.84</v>
      </c>
      <c r="AT1837" s="2">
        <v>4.5999999999999996</v>
      </c>
      <c r="AU1837" s="2">
        <v>18.100000000000001</v>
      </c>
      <c r="AV1837" s="2">
        <v>5.8992000000000004</v>
      </c>
      <c r="AW1837" s="2">
        <v>2.12</v>
      </c>
      <c r="AX1837" s="2">
        <v>7.5</v>
      </c>
      <c r="AY1837" s="2">
        <v>28.1</v>
      </c>
      <c r="AZ1837" s="2">
        <v>19.475100000000001</v>
      </c>
      <c r="BA1837" s="2">
        <v>3.02</v>
      </c>
      <c r="BB1837" s="2">
        <v>10.9</v>
      </c>
      <c r="BC1837" s="2">
        <v>27.6</v>
      </c>
      <c r="BD1837" s="2">
        <v>36.949800000000003</v>
      </c>
      <c r="BE1837" s="4" t="str">
        <f t="shared" si="282"/>
        <v>ABURRIDO</v>
      </c>
      <c r="BF1837" s="4">
        <f t="shared" si="283"/>
        <v>1.7322</v>
      </c>
      <c r="BG1837">
        <f t="shared" si="284"/>
        <v>0.97</v>
      </c>
      <c r="BH1837">
        <f t="shared" si="285"/>
        <v>0.84</v>
      </c>
      <c r="BI1837">
        <f t="shared" si="286"/>
        <v>3.02</v>
      </c>
      <c r="BJ1837">
        <f t="shared" si="287"/>
        <v>1.47</v>
      </c>
      <c r="BK1837">
        <f t="shared" si="288"/>
        <v>2.71</v>
      </c>
      <c r="BL1837">
        <f t="shared" si="289"/>
        <v>22887.090000000018</v>
      </c>
    </row>
    <row r="1838" spans="1:64" x14ac:dyDescent="0.2">
      <c r="A1838" s="1">
        <v>1836</v>
      </c>
      <c r="B1838" s="7" t="s">
        <v>10</v>
      </c>
      <c r="C1838" s="3">
        <v>39984</v>
      </c>
      <c r="D1838" s="4" t="s">
        <v>8</v>
      </c>
      <c r="E1838" s="4" t="s">
        <v>164</v>
      </c>
      <c r="F1838" s="5" t="str">
        <f t="shared" si="280"/>
        <v>S</v>
      </c>
      <c r="G1838" s="6">
        <v>0.87361111111111101</v>
      </c>
      <c r="H1838" s="6">
        <v>0.91388888888888886</v>
      </c>
      <c r="I1838" s="85">
        <f t="shared" si="281"/>
        <v>58.000000000000114</v>
      </c>
      <c r="J1838" s="86">
        <f>I1838*Segmentos!$D$7*(AH1838%)*IF(ISNUMBER(AI1838),AI1838%,0)</f>
        <v>1173572.0000000023</v>
      </c>
      <c r="K1838" s="86">
        <f>I1838*Segmentos!$D$7*(AL1838%)*IF(ISNUMBER(AM1838),AM1838%,0)</f>
        <v>1231154.4000000022</v>
      </c>
      <c r="L1838" s="4"/>
      <c r="M1838" s="2">
        <v>5.2</v>
      </c>
      <c r="N1838" s="2">
        <v>14.9</v>
      </c>
      <c r="O1838" s="2">
        <v>34.9</v>
      </c>
      <c r="P1838" s="2">
        <v>85.092600000000004</v>
      </c>
      <c r="Q1838" s="2">
        <v>3.47</v>
      </c>
      <c r="R1838" s="2">
        <v>11.5</v>
      </c>
      <c r="S1838" s="2">
        <v>30.1</v>
      </c>
      <c r="T1838" s="2">
        <v>9.4750999999999994</v>
      </c>
      <c r="U1838" s="2">
        <v>3.06</v>
      </c>
      <c r="V1838" s="2">
        <v>8.3000000000000007</v>
      </c>
      <c r="W1838" s="2">
        <v>37</v>
      </c>
      <c r="X1838" s="2">
        <v>10.4893</v>
      </c>
      <c r="Y1838" s="2">
        <v>5.69</v>
      </c>
      <c r="Z1838" s="2">
        <v>17.100000000000001</v>
      </c>
      <c r="AA1838" s="2">
        <v>33.299999999999997</v>
      </c>
      <c r="AB1838" s="2">
        <v>27.494700000000002</v>
      </c>
      <c r="AC1838" s="2">
        <v>7</v>
      </c>
      <c r="AD1838" s="2">
        <v>18.899999999999999</v>
      </c>
      <c r="AE1838" s="2">
        <v>37</v>
      </c>
      <c r="AF1838" s="2">
        <v>37.633400000000002</v>
      </c>
      <c r="AG1838" s="20">
        <v>5.08</v>
      </c>
      <c r="AH1838" s="20">
        <v>15.1</v>
      </c>
      <c r="AI1838" s="20">
        <v>33.5</v>
      </c>
      <c r="AJ1838" s="20">
        <v>39.407499999999999</v>
      </c>
      <c r="AK1838" s="18">
        <v>5.31</v>
      </c>
      <c r="AL1838" s="18">
        <v>14.7</v>
      </c>
      <c r="AM1838" s="18">
        <v>36.1</v>
      </c>
      <c r="AN1838" s="18">
        <v>45.685099999999998</v>
      </c>
      <c r="AO1838" s="2">
        <v>3.61</v>
      </c>
      <c r="AP1838" s="2">
        <v>11</v>
      </c>
      <c r="AQ1838" s="2">
        <v>32.799999999999997</v>
      </c>
      <c r="AR1838" s="2">
        <v>6.4603000000000002</v>
      </c>
      <c r="AS1838" s="2">
        <v>3.98</v>
      </c>
      <c r="AT1838" s="2">
        <v>12.9</v>
      </c>
      <c r="AU1838" s="2">
        <v>30.7</v>
      </c>
      <c r="AV1838" s="2">
        <v>14.3428</v>
      </c>
      <c r="AW1838" s="2">
        <v>4.57</v>
      </c>
      <c r="AX1838" s="2">
        <v>12.6</v>
      </c>
      <c r="AY1838" s="2">
        <v>36.299999999999997</v>
      </c>
      <c r="AZ1838" s="2">
        <v>21.529</v>
      </c>
      <c r="BA1838" s="2">
        <v>6.82</v>
      </c>
      <c r="BB1838" s="2">
        <v>18.899999999999999</v>
      </c>
      <c r="BC1838" s="2">
        <v>36.1</v>
      </c>
      <c r="BD1838" s="2">
        <v>42.7605</v>
      </c>
      <c r="BE1838" s="4" t="str">
        <f t="shared" si="282"/>
        <v>NO APLICA</v>
      </c>
      <c r="BF1838" s="4">
        <f t="shared" si="283"/>
        <v>5.0426000000000002</v>
      </c>
      <c r="BG1838">
        <f t="shared" si="284"/>
        <v>3.61</v>
      </c>
      <c r="BH1838">
        <f t="shared" si="285"/>
        <v>3.98</v>
      </c>
      <c r="BI1838">
        <f t="shared" si="286"/>
        <v>6.82</v>
      </c>
      <c r="BJ1838">
        <f t="shared" si="287"/>
        <v>5.31</v>
      </c>
      <c r="BK1838">
        <f t="shared" si="288"/>
        <v>5.08</v>
      </c>
      <c r="BL1838">
        <f t="shared" si="289"/>
        <v>30160.58000000006</v>
      </c>
    </row>
    <row r="1839" spans="1:64" x14ac:dyDescent="0.2">
      <c r="A1839" s="1">
        <v>1837</v>
      </c>
      <c r="B1839" s="7" t="s">
        <v>63</v>
      </c>
      <c r="C1839" s="3">
        <v>39984</v>
      </c>
      <c r="D1839" s="4" t="s">
        <v>629</v>
      </c>
      <c r="E1839" s="4" t="s">
        <v>170</v>
      </c>
      <c r="F1839" s="5" t="str">
        <f t="shared" si="280"/>
        <v>S</v>
      </c>
      <c r="G1839" s="6">
        <v>0.87708333333333333</v>
      </c>
      <c r="H1839" s="6">
        <v>0.88680555555555562</v>
      </c>
      <c r="I1839" s="85">
        <f t="shared" si="281"/>
        <v>14.00000000000011</v>
      </c>
      <c r="J1839" s="86">
        <f>I1839*Segmentos!$D$7*(AH1839%)*IF(ISNUMBER(AI1839),AI1839%,0)</f>
        <v>12264.000000000095</v>
      </c>
      <c r="K1839" s="86">
        <f>I1839*Segmentos!$D$7*(AL1839%)*IF(ISNUMBER(AM1839),AM1839%,0)</f>
        <v>397.60000000000309</v>
      </c>
      <c r="L1839" s="4"/>
      <c r="M1839" s="2">
        <v>0.1</v>
      </c>
      <c r="N1839" s="2">
        <v>0.3</v>
      </c>
      <c r="O1839" s="2">
        <v>36.9</v>
      </c>
      <c r="P1839" s="2">
        <v>43.813000000000002</v>
      </c>
      <c r="Q1839" s="2">
        <v>0.41</v>
      </c>
      <c r="R1839" s="2">
        <v>0.5</v>
      </c>
      <c r="S1839" s="2">
        <v>85.7</v>
      </c>
      <c r="T1839" s="2">
        <v>29.684200000000001</v>
      </c>
      <c r="U1839" s="2">
        <v>0</v>
      </c>
      <c r="V1839" s="2">
        <v>0</v>
      </c>
      <c r="W1839" s="8" t="s">
        <v>577</v>
      </c>
      <c r="X1839" s="2">
        <v>0</v>
      </c>
      <c r="Y1839" s="2">
        <v>0.03</v>
      </c>
      <c r="Z1839" s="2">
        <v>0.4</v>
      </c>
      <c r="AA1839" s="2">
        <v>7.1</v>
      </c>
      <c r="AB1839" s="2">
        <v>3.3069000000000002</v>
      </c>
      <c r="AC1839" s="2">
        <v>0.08</v>
      </c>
      <c r="AD1839" s="2">
        <v>0.3</v>
      </c>
      <c r="AE1839" s="2">
        <v>28.6</v>
      </c>
      <c r="AF1839" s="2">
        <v>10.821899999999999</v>
      </c>
      <c r="AG1839" s="20">
        <v>0.2</v>
      </c>
      <c r="AH1839" s="20">
        <v>0.5</v>
      </c>
      <c r="AI1839" s="20">
        <v>43.8</v>
      </c>
      <c r="AJ1839" s="20">
        <v>42.2151</v>
      </c>
      <c r="AK1839" s="18">
        <v>0.01</v>
      </c>
      <c r="AL1839" s="18">
        <v>0.1</v>
      </c>
      <c r="AM1839" s="18">
        <v>7.1</v>
      </c>
      <c r="AN1839" s="18">
        <v>1.5979000000000001</v>
      </c>
      <c r="AO1839" s="2">
        <v>0</v>
      </c>
      <c r="AP1839" s="2">
        <v>0</v>
      </c>
      <c r="AQ1839" s="8" t="s">
        <v>577</v>
      </c>
      <c r="AR1839" s="2">
        <v>0</v>
      </c>
      <c r="AS1839" s="2">
        <v>0</v>
      </c>
      <c r="AT1839" s="2">
        <v>0</v>
      </c>
      <c r="AU1839" s="8" t="s">
        <v>577</v>
      </c>
      <c r="AV1839" s="2">
        <v>0</v>
      </c>
      <c r="AW1839" s="2">
        <v>0.11</v>
      </c>
      <c r="AX1839" s="2">
        <v>0.7</v>
      </c>
      <c r="AY1839" s="2">
        <v>16.8</v>
      </c>
      <c r="AZ1839" s="2">
        <v>14.1288</v>
      </c>
      <c r="BA1839" s="2">
        <v>0.18</v>
      </c>
      <c r="BB1839" s="2">
        <v>0.2</v>
      </c>
      <c r="BC1839" s="2">
        <v>85.7</v>
      </c>
      <c r="BD1839" s="2">
        <v>29.684200000000001</v>
      </c>
      <c r="BE1839" s="4" t="str">
        <f t="shared" si="282"/>
        <v>NO APLICA</v>
      </c>
      <c r="BF1839" s="4">
        <f t="shared" si="283"/>
        <v>7.1200000000000013E-2</v>
      </c>
      <c r="BG1839">
        <f t="shared" si="284"/>
        <v>0</v>
      </c>
      <c r="BH1839">
        <f t="shared" si="285"/>
        <v>0</v>
      </c>
      <c r="BI1839">
        <f t="shared" si="286"/>
        <v>0.18</v>
      </c>
      <c r="BJ1839">
        <f t="shared" si="287"/>
        <v>0.01</v>
      </c>
      <c r="BK1839">
        <f t="shared" si="288"/>
        <v>0.2</v>
      </c>
      <c r="BL1839">
        <f t="shared" si="289"/>
        <v>154.98000000000121</v>
      </c>
    </row>
    <row r="1840" spans="1:64" x14ac:dyDescent="0.2">
      <c r="A1840" s="1">
        <v>1838</v>
      </c>
      <c r="B1840" s="7" t="s">
        <v>85</v>
      </c>
      <c r="C1840" s="3">
        <v>39984</v>
      </c>
      <c r="D1840" s="4" t="s">
        <v>629</v>
      </c>
      <c r="E1840" s="4" t="s">
        <v>180</v>
      </c>
      <c r="F1840" s="5" t="str">
        <f t="shared" si="280"/>
        <v>S</v>
      </c>
      <c r="G1840" s="6">
        <v>0.92569444444444438</v>
      </c>
      <c r="H1840" s="6">
        <v>0.9375</v>
      </c>
      <c r="I1840" s="85">
        <f t="shared" si="281"/>
        <v>17.000000000000099</v>
      </c>
      <c r="J1840" s="86">
        <f>I1840*Segmentos!$D$7*(AH1840%)*IF(ISNUMBER(AI1840),AI1840%,0)</f>
        <v>29484.800000000174</v>
      </c>
      <c r="K1840" s="86">
        <f>I1840*Segmentos!$D$7*(AL1840%)*IF(ISNUMBER(AM1840),AM1840%,0)</f>
        <v>6079.2000000000362</v>
      </c>
      <c r="L1840" s="4"/>
      <c r="M1840" s="2">
        <v>0.26</v>
      </c>
      <c r="N1840" s="2">
        <v>0.5</v>
      </c>
      <c r="O1840" s="2">
        <v>52</v>
      </c>
      <c r="P1840" s="2">
        <v>83.865700000000004</v>
      </c>
      <c r="Q1840" s="2">
        <v>0.19</v>
      </c>
      <c r="R1840" s="2">
        <v>0.7</v>
      </c>
      <c r="S1840" s="2">
        <v>26.5</v>
      </c>
      <c r="T1840" s="2">
        <v>10.125</v>
      </c>
      <c r="U1840" s="2">
        <v>0.64</v>
      </c>
      <c r="V1840" s="2">
        <v>1.2</v>
      </c>
      <c r="W1840" s="2">
        <v>53.9</v>
      </c>
      <c r="X1840" s="2">
        <v>42.798000000000002</v>
      </c>
      <c r="Y1840" s="2">
        <v>0.19</v>
      </c>
      <c r="Z1840" s="2">
        <v>0.2</v>
      </c>
      <c r="AA1840" s="2">
        <v>94.1</v>
      </c>
      <c r="AB1840" s="2">
        <v>17.808399999999999</v>
      </c>
      <c r="AC1840" s="2">
        <v>0.13</v>
      </c>
      <c r="AD1840" s="2">
        <v>0.2</v>
      </c>
      <c r="AE1840" s="2">
        <v>52.9</v>
      </c>
      <c r="AF1840" s="2">
        <v>13.134399999999999</v>
      </c>
      <c r="AG1840" s="20">
        <v>0.44</v>
      </c>
      <c r="AH1840" s="20">
        <v>0.8</v>
      </c>
      <c r="AI1840" s="20">
        <v>54.2</v>
      </c>
      <c r="AJ1840" s="20">
        <v>66.830699999999993</v>
      </c>
      <c r="AK1840" s="18">
        <v>0.1</v>
      </c>
      <c r="AL1840" s="18">
        <v>0.2</v>
      </c>
      <c r="AM1840" s="18">
        <v>44.7</v>
      </c>
      <c r="AN1840" s="18">
        <v>17.035</v>
      </c>
      <c r="AO1840" s="2">
        <v>0</v>
      </c>
      <c r="AP1840" s="2">
        <v>0</v>
      </c>
      <c r="AQ1840" s="8" t="s">
        <v>577</v>
      </c>
      <c r="AR1840" s="2">
        <v>0</v>
      </c>
      <c r="AS1840" s="2">
        <v>0</v>
      </c>
      <c r="AT1840" s="2">
        <v>0</v>
      </c>
      <c r="AU1840" s="8" t="s">
        <v>577</v>
      </c>
      <c r="AV1840" s="2">
        <v>0</v>
      </c>
      <c r="AW1840" s="2">
        <v>0.19</v>
      </c>
      <c r="AX1840" s="2">
        <v>0.2</v>
      </c>
      <c r="AY1840" s="2">
        <v>94.1</v>
      </c>
      <c r="AZ1840" s="2">
        <v>17.808399999999999</v>
      </c>
      <c r="BA1840" s="2">
        <v>0.54</v>
      </c>
      <c r="BB1840" s="2">
        <v>1.2</v>
      </c>
      <c r="BC1840" s="2">
        <v>46.4</v>
      </c>
      <c r="BD1840" s="2">
        <v>66.057299999999998</v>
      </c>
      <c r="BE1840" s="4" t="str">
        <f t="shared" si="282"/>
        <v>NO APLICA</v>
      </c>
      <c r="BF1840" s="4">
        <f t="shared" si="283"/>
        <v>0.2092</v>
      </c>
      <c r="BG1840">
        <f t="shared" si="284"/>
        <v>0</v>
      </c>
      <c r="BH1840">
        <f t="shared" si="285"/>
        <v>0</v>
      </c>
      <c r="BI1840">
        <f t="shared" si="286"/>
        <v>0.54</v>
      </c>
      <c r="BJ1840">
        <f t="shared" si="287"/>
        <v>0.1</v>
      </c>
      <c r="BK1840">
        <f t="shared" si="288"/>
        <v>0.44</v>
      </c>
      <c r="BL1840">
        <f t="shared" si="289"/>
        <v>442.00000000000261</v>
      </c>
    </row>
    <row r="1841" spans="1:64" x14ac:dyDescent="0.2">
      <c r="A1841" s="1">
        <v>1839</v>
      </c>
      <c r="B1841" s="7" t="s">
        <v>25</v>
      </c>
      <c r="C1841" s="3">
        <v>39984</v>
      </c>
      <c r="D1841" s="4" t="s">
        <v>629</v>
      </c>
      <c r="E1841" s="4" t="s">
        <v>171</v>
      </c>
      <c r="F1841" s="5" t="str">
        <f t="shared" si="280"/>
        <v>S</v>
      </c>
      <c r="G1841" s="6">
        <v>0.88888888888888884</v>
      </c>
      <c r="H1841" s="6">
        <v>0.89097222222222217</v>
      </c>
      <c r="I1841" s="85">
        <f t="shared" si="281"/>
        <v>2.9999999999999893</v>
      </c>
      <c r="J1841" s="86">
        <f>I1841*Segmentos!$D$7*(AH1841%)*IF(ISNUMBER(AI1841),AI1841%,0)</f>
        <v>1199.9999999999959</v>
      </c>
      <c r="K1841" s="86">
        <f>I1841*Segmentos!$D$7*(AL1841%)*IF(ISNUMBER(AM1841),AM1841%,0)</f>
        <v>0</v>
      </c>
      <c r="L1841" s="4"/>
      <c r="M1841" s="2">
        <v>0.03</v>
      </c>
      <c r="N1841" s="2">
        <v>0</v>
      </c>
      <c r="O1841" s="2">
        <v>100</v>
      </c>
      <c r="P1841" s="2">
        <v>22.9312</v>
      </c>
      <c r="Q1841" s="2">
        <v>0.09</v>
      </c>
      <c r="R1841" s="2">
        <v>0.1</v>
      </c>
      <c r="S1841" s="2">
        <v>100</v>
      </c>
      <c r="T1841" s="2">
        <v>10.952400000000001</v>
      </c>
      <c r="U1841" s="2">
        <v>0</v>
      </c>
      <c r="V1841" s="2">
        <v>0</v>
      </c>
      <c r="W1841" s="8" t="s">
        <v>577</v>
      </c>
      <c r="X1841" s="2">
        <v>0</v>
      </c>
      <c r="Y1841" s="2">
        <v>0</v>
      </c>
      <c r="Z1841" s="2">
        <v>0</v>
      </c>
      <c r="AA1841" s="8" t="s">
        <v>577</v>
      </c>
      <c r="AB1841" s="2">
        <v>0</v>
      </c>
      <c r="AC1841" s="2">
        <v>0.05</v>
      </c>
      <c r="AD1841" s="2">
        <v>0.1</v>
      </c>
      <c r="AE1841" s="2">
        <v>100</v>
      </c>
      <c r="AF1841" s="2">
        <v>11.9788</v>
      </c>
      <c r="AG1841" s="20">
        <v>7.0000000000000007E-2</v>
      </c>
      <c r="AH1841" s="20">
        <v>0.1</v>
      </c>
      <c r="AI1841" s="20">
        <v>100</v>
      </c>
      <c r="AJ1841" s="20">
        <v>22.9312</v>
      </c>
      <c r="AK1841" s="18">
        <v>0</v>
      </c>
      <c r="AL1841" s="18">
        <v>0</v>
      </c>
      <c r="AM1841" s="19" t="s">
        <v>577</v>
      </c>
      <c r="AN1841" s="18">
        <v>0</v>
      </c>
      <c r="AO1841" s="2">
        <v>0</v>
      </c>
      <c r="AP1841" s="2">
        <v>0</v>
      </c>
      <c r="AQ1841" s="8" t="s">
        <v>577</v>
      </c>
      <c r="AR1841" s="2">
        <v>0</v>
      </c>
      <c r="AS1841" s="2">
        <v>0</v>
      </c>
      <c r="AT1841" s="2">
        <v>0</v>
      </c>
      <c r="AU1841" s="8" t="s">
        <v>577</v>
      </c>
      <c r="AV1841" s="2">
        <v>0</v>
      </c>
      <c r="AW1841" s="2">
        <v>0.06</v>
      </c>
      <c r="AX1841" s="2">
        <v>0.1</v>
      </c>
      <c r="AY1841" s="2">
        <v>100</v>
      </c>
      <c r="AZ1841" s="2">
        <v>11.9788</v>
      </c>
      <c r="BA1841" s="2">
        <v>0.04</v>
      </c>
      <c r="BB1841" s="2">
        <v>0</v>
      </c>
      <c r="BC1841" s="2">
        <v>100</v>
      </c>
      <c r="BD1841" s="2">
        <v>10.952400000000001</v>
      </c>
      <c r="BE1841" s="4" t="str">
        <f t="shared" si="282"/>
        <v>NO APLICA</v>
      </c>
      <c r="BF1841" s="4">
        <f t="shared" si="283"/>
        <v>2.3599999999999999E-2</v>
      </c>
      <c r="BG1841">
        <f t="shared" si="284"/>
        <v>0</v>
      </c>
      <c r="BH1841">
        <f t="shared" si="285"/>
        <v>0</v>
      </c>
      <c r="BI1841">
        <f t="shared" si="286"/>
        <v>0.06</v>
      </c>
      <c r="BJ1841">
        <f t="shared" si="287"/>
        <v>0</v>
      </c>
      <c r="BK1841">
        <f t="shared" si="288"/>
        <v>7.0000000000000007E-2</v>
      </c>
      <c r="BL1841">
        <f t="shared" si="289"/>
        <v>0</v>
      </c>
    </row>
    <row r="1842" spans="1:64" x14ac:dyDescent="0.2">
      <c r="A1842" s="1">
        <v>1840</v>
      </c>
      <c r="B1842" s="7" t="s">
        <v>51</v>
      </c>
      <c r="C1842" s="3">
        <v>39984</v>
      </c>
      <c r="D1842" s="4" t="s">
        <v>627</v>
      </c>
      <c r="E1842" s="4" t="s">
        <v>177</v>
      </c>
      <c r="F1842" s="5" t="str">
        <f t="shared" si="280"/>
        <v>S</v>
      </c>
      <c r="G1842" s="6">
        <v>0.79027777777777775</v>
      </c>
      <c r="H1842" s="6">
        <v>0.875</v>
      </c>
      <c r="I1842" s="85">
        <f t="shared" si="281"/>
        <v>122.00000000000004</v>
      </c>
      <c r="J1842" s="86">
        <f>I1842*Segmentos!$D$7*(AH1842%)*IF(ISNUMBER(AI1842),AI1842%,0)</f>
        <v>2810880.0000000005</v>
      </c>
      <c r="K1842" s="86">
        <f>I1842*Segmentos!$D$7*(AL1842%)*IF(ISNUMBER(AM1842),AM1842%,0)</f>
        <v>2647497.6000000006</v>
      </c>
      <c r="L1842" s="4"/>
      <c r="M1842" s="2">
        <v>5.59</v>
      </c>
      <c r="N1842" s="2">
        <v>15.7</v>
      </c>
      <c r="O1842" s="2">
        <v>35.5</v>
      </c>
      <c r="P1842" s="2">
        <v>91.766199999999998</v>
      </c>
      <c r="Q1842" s="2">
        <v>1.6</v>
      </c>
      <c r="R1842" s="2">
        <v>8.8000000000000007</v>
      </c>
      <c r="S1842" s="2">
        <v>18.100000000000001</v>
      </c>
      <c r="T1842" s="2">
        <v>4.3757999999999999</v>
      </c>
      <c r="U1842" s="2">
        <v>3.22</v>
      </c>
      <c r="V1842" s="2">
        <v>10.8</v>
      </c>
      <c r="W1842" s="2">
        <v>29.8</v>
      </c>
      <c r="X1842" s="2">
        <v>11.0814</v>
      </c>
      <c r="Y1842" s="2">
        <v>3.64</v>
      </c>
      <c r="Z1842" s="2">
        <v>13.3</v>
      </c>
      <c r="AA1842" s="2">
        <v>27.4</v>
      </c>
      <c r="AB1842" s="2">
        <v>17.651299999999999</v>
      </c>
      <c r="AC1842" s="2">
        <v>10.88</v>
      </c>
      <c r="AD1842" s="2">
        <v>24.6</v>
      </c>
      <c r="AE1842" s="2">
        <v>44.2</v>
      </c>
      <c r="AF1842" s="2">
        <v>58.657699999999998</v>
      </c>
      <c r="AG1842" s="20">
        <v>5.75</v>
      </c>
      <c r="AH1842" s="20">
        <v>18</v>
      </c>
      <c r="AI1842" s="20">
        <v>32</v>
      </c>
      <c r="AJ1842" s="20">
        <v>44.8489</v>
      </c>
      <c r="AK1842" s="18">
        <v>5.43</v>
      </c>
      <c r="AL1842" s="18">
        <v>13.7</v>
      </c>
      <c r="AM1842" s="18">
        <v>39.6</v>
      </c>
      <c r="AN1842" s="18">
        <v>46.917299999999997</v>
      </c>
      <c r="AO1842" s="2">
        <v>2.4500000000000002</v>
      </c>
      <c r="AP1842" s="2">
        <v>9.9</v>
      </c>
      <c r="AQ1842" s="2">
        <v>24.7</v>
      </c>
      <c r="AR1842" s="2">
        <v>4.4020000000000001</v>
      </c>
      <c r="AS1842" s="2">
        <v>2.57</v>
      </c>
      <c r="AT1842" s="2">
        <v>9.3000000000000007</v>
      </c>
      <c r="AU1842" s="2">
        <v>27.5</v>
      </c>
      <c r="AV1842" s="2">
        <v>9.2967999999999993</v>
      </c>
      <c r="AW1842" s="2">
        <v>6.33</v>
      </c>
      <c r="AX1842" s="2">
        <v>18.100000000000001</v>
      </c>
      <c r="AY1842" s="2">
        <v>35</v>
      </c>
      <c r="AZ1842" s="2">
        <v>29.895900000000001</v>
      </c>
      <c r="BA1842" s="2">
        <v>7.66</v>
      </c>
      <c r="BB1842" s="2">
        <v>19.3</v>
      </c>
      <c r="BC1842" s="2">
        <v>39.6</v>
      </c>
      <c r="BD1842" s="2">
        <v>48.171599999999998</v>
      </c>
      <c r="BE1842" s="4" t="str">
        <f t="shared" si="282"/>
        <v>ABURRIDO</v>
      </c>
      <c r="BF1842" s="4">
        <f t="shared" si="283"/>
        <v>4.6825999999999999</v>
      </c>
      <c r="BG1842">
        <f t="shared" si="284"/>
        <v>2.4500000000000002</v>
      </c>
      <c r="BH1842">
        <f t="shared" si="285"/>
        <v>2.57</v>
      </c>
      <c r="BI1842">
        <f t="shared" si="286"/>
        <v>7.66</v>
      </c>
      <c r="BJ1842">
        <f t="shared" si="287"/>
        <v>5.43</v>
      </c>
      <c r="BK1842">
        <f t="shared" si="288"/>
        <v>5.75</v>
      </c>
      <c r="BL1842">
        <f t="shared" si="289"/>
        <v>67996.700000000026</v>
      </c>
    </row>
    <row r="1843" spans="1:64" x14ac:dyDescent="0.2">
      <c r="A1843" s="1">
        <v>1841</v>
      </c>
      <c r="B1843" s="7" t="s">
        <v>66</v>
      </c>
      <c r="C1843" s="3">
        <v>39984</v>
      </c>
      <c r="D1843" s="4" t="s">
        <v>628</v>
      </c>
      <c r="E1843" s="4" t="s">
        <v>168</v>
      </c>
      <c r="F1843" s="5" t="str">
        <f t="shared" si="280"/>
        <v>S</v>
      </c>
      <c r="G1843" s="6">
        <v>0.83888888888888891</v>
      </c>
      <c r="H1843" s="6">
        <v>0.9145833333333333</v>
      </c>
      <c r="I1843" s="85">
        <f t="shared" si="281"/>
        <v>108.99999999999993</v>
      </c>
      <c r="J1843" s="86">
        <f>I1843*Segmentos!$D$7*(AH1843%)*IF(ISNUMBER(AI1843),AI1843%,0)</f>
        <v>300709.19999999984</v>
      </c>
      <c r="K1843" s="86">
        <f>I1843*Segmentos!$D$7*(AL1843%)*IF(ISNUMBER(AM1843),AM1843%,0)</f>
        <v>309472.79999999976</v>
      </c>
      <c r="L1843" s="4" t="s">
        <v>421</v>
      </c>
      <c r="M1843" s="2">
        <v>0.71</v>
      </c>
      <c r="N1843" s="2">
        <v>4.9000000000000004</v>
      </c>
      <c r="O1843" s="2">
        <v>14.3</v>
      </c>
      <c r="P1843" s="2">
        <v>60.591799999999999</v>
      </c>
      <c r="Q1843" s="2">
        <v>0.75</v>
      </c>
      <c r="R1843" s="2">
        <v>5.0999999999999996</v>
      </c>
      <c r="S1843" s="2">
        <v>14.8</v>
      </c>
      <c r="T1843" s="2">
        <v>10.741400000000001</v>
      </c>
      <c r="U1843" s="2">
        <v>0.47</v>
      </c>
      <c r="V1843" s="2">
        <v>5.0999999999999996</v>
      </c>
      <c r="W1843" s="2">
        <v>9.3000000000000007</v>
      </c>
      <c r="X1843" s="2">
        <v>8.4625000000000004</v>
      </c>
      <c r="Y1843" s="2">
        <v>0.72</v>
      </c>
      <c r="Z1843" s="2">
        <v>5.8</v>
      </c>
      <c r="AA1843" s="2">
        <v>12.5</v>
      </c>
      <c r="AB1843" s="2">
        <v>18.364000000000001</v>
      </c>
      <c r="AC1843" s="2">
        <v>0.82</v>
      </c>
      <c r="AD1843" s="2">
        <v>4</v>
      </c>
      <c r="AE1843" s="2">
        <v>20.2</v>
      </c>
      <c r="AF1843" s="2">
        <v>23.024000000000001</v>
      </c>
      <c r="AG1843" s="20">
        <v>0.69</v>
      </c>
      <c r="AH1843" s="20">
        <v>5.7</v>
      </c>
      <c r="AI1843" s="20">
        <v>12.1</v>
      </c>
      <c r="AJ1843" s="20">
        <v>28.208400000000001</v>
      </c>
      <c r="AK1843" s="18">
        <v>0.72</v>
      </c>
      <c r="AL1843" s="18">
        <v>4.2</v>
      </c>
      <c r="AM1843" s="18">
        <v>16.899999999999999</v>
      </c>
      <c r="AN1843" s="18">
        <v>32.383499999999998</v>
      </c>
      <c r="AO1843" s="2">
        <v>1.27</v>
      </c>
      <c r="AP1843" s="2">
        <v>3.6</v>
      </c>
      <c r="AQ1843" s="2">
        <v>35.1</v>
      </c>
      <c r="AR1843" s="2">
        <v>11.936999999999999</v>
      </c>
      <c r="AS1843" s="2">
        <v>0.79</v>
      </c>
      <c r="AT1843" s="2">
        <v>4.9000000000000004</v>
      </c>
      <c r="AU1843" s="2">
        <v>16.3</v>
      </c>
      <c r="AV1843" s="2">
        <v>14.9565</v>
      </c>
      <c r="AW1843" s="2">
        <v>0.31</v>
      </c>
      <c r="AX1843" s="2">
        <v>4.5999999999999996</v>
      </c>
      <c r="AY1843" s="2">
        <v>6.7</v>
      </c>
      <c r="AZ1843" s="2">
        <v>7.6447000000000003</v>
      </c>
      <c r="BA1843" s="2">
        <v>0.79</v>
      </c>
      <c r="BB1843" s="2">
        <v>5.6</v>
      </c>
      <c r="BC1843" s="2">
        <v>14.2</v>
      </c>
      <c r="BD1843" s="2">
        <v>26.053699999999999</v>
      </c>
      <c r="BE1843" s="4" t="str">
        <f t="shared" si="282"/>
        <v>ABURRIDO</v>
      </c>
      <c r="BF1843" s="4">
        <f t="shared" si="283"/>
        <v>0.82159999999999989</v>
      </c>
      <c r="BG1843">
        <f t="shared" si="284"/>
        <v>1.27</v>
      </c>
      <c r="BH1843">
        <f t="shared" si="285"/>
        <v>0.79</v>
      </c>
      <c r="BI1843">
        <f t="shared" si="286"/>
        <v>0.79</v>
      </c>
      <c r="BJ1843">
        <f t="shared" si="287"/>
        <v>0.72</v>
      </c>
      <c r="BK1843">
        <f t="shared" si="288"/>
        <v>0.69</v>
      </c>
      <c r="BL1843">
        <f t="shared" si="289"/>
        <v>7637.6299999999956</v>
      </c>
    </row>
    <row r="1844" spans="1:64" x14ac:dyDescent="0.2">
      <c r="A1844" s="1">
        <v>1842</v>
      </c>
      <c r="B1844" s="7" t="s">
        <v>54</v>
      </c>
      <c r="C1844" s="3">
        <v>39984</v>
      </c>
      <c r="D1844" s="4" t="s">
        <v>3</v>
      </c>
      <c r="E1844" s="4" t="s">
        <v>179</v>
      </c>
      <c r="F1844" s="5" t="str">
        <f t="shared" si="280"/>
        <v>S</v>
      </c>
      <c r="G1844" s="6">
        <v>0.91805555555555562</v>
      </c>
      <c r="H1844" s="6">
        <v>0.98958333333333337</v>
      </c>
      <c r="I1844" s="85">
        <f t="shared" si="281"/>
        <v>102.99999999999996</v>
      </c>
      <c r="J1844" s="86">
        <f>I1844*Segmentos!$D$7*(AH1844%)*IF(ISNUMBER(AI1844),AI1844%,0)</f>
        <v>2425196.7999999998</v>
      </c>
      <c r="K1844" s="86">
        <f>I1844*Segmentos!$D$7*(AL1844%)*IF(ISNUMBER(AM1844),AM1844%,0)</f>
        <v>2256771.1999999988</v>
      </c>
      <c r="L1844" s="4"/>
      <c r="M1844" s="2">
        <v>5.65</v>
      </c>
      <c r="N1844" s="2">
        <v>18.600000000000001</v>
      </c>
      <c r="O1844" s="2">
        <v>30.4</v>
      </c>
      <c r="P1844" s="2">
        <v>83.962500000000006</v>
      </c>
      <c r="Q1844" s="2">
        <v>4.26</v>
      </c>
      <c r="R1844" s="2">
        <v>14</v>
      </c>
      <c r="S1844" s="2">
        <v>30.5</v>
      </c>
      <c r="T1844" s="2">
        <v>10.5571</v>
      </c>
      <c r="U1844" s="2">
        <v>3.74</v>
      </c>
      <c r="V1844" s="2">
        <v>14.9</v>
      </c>
      <c r="W1844" s="2">
        <v>25</v>
      </c>
      <c r="X1844" s="2">
        <v>11.629099999999999</v>
      </c>
      <c r="Y1844" s="2">
        <v>5.28</v>
      </c>
      <c r="Z1844" s="2">
        <v>21.4</v>
      </c>
      <c r="AA1844" s="2">
        <v>24.7</v>
      </c>
      <c r="AB1844" s="2">
        <v>23.159099999999999</v>
      </c>
      <c r="AC1844" s="2">
        <v>7.92</v>
      </c>
      <c r="AD1844" s="2">
        <v>20.8</v>
      </c>
      <c r="AE1844" s="2">
        <v>38.1</v>
      </c>
      <c r="AF1844" s="2">
        <v>38.617199999999997</v>
      </c>
      <c r="AG1844" s="20">
        <v>5.87</v>
      </c>
      <c r="AH1844" s="20">
        <v>20.8</v>
      </c>
      <c r="AI1844" s="20">
        <v>28.3</v>
      </c>
      <c r="AJ1844" s="20">
        <v>41.360100000000003</v>
      </c>
      <c r="AK1844" s="18">
        <v>5.46</v>
      </c>
      <c r="AL1844" s="18">
        <v>16.7</v>
      </c>
      <c r="AM1844" s="18">
        <v>32.799999999999997</v>
      </c>
      <c r="AN1844" s="18">
        <v>42.602400000000003</v>
      </c>
      <c r="AO1844" s="2">
        <v>3.63</v>
      </c>
      <c r="AP1844" s="2">
        <v>13.5</v>
      </c>
      <c r="AQ1844" s="2">
        <v>26.8</v>
      </c>
      <c r="AR1844" s="2">
        <v>5.8874000000000004</v>
      </c>
      <c r="AS1844" s="2">
        <v>4.68</v>
      </c>
      <c r="AT1844" s="2">
        <v>17.100000000000001</v>
      </c>
      <c r="AU1844" s="2">
        <v>27.4</v>
      </c>
      <c r="AV1844" s="2">
        <v>15.3095</v>
      </c>
      <c r="AW1844" s="2">
        <v>5.52</v>
      </c>
      <c r="AX1844" s="2">
        <v>18.899999999999999</v>
      </c>
      <c r="AY1844" s="2">
        <v>29.2</v>
      </c>
      <c r="AZ1844" s="2">
        <v>23.56</v>
      </c>
      <c r="BA1844" s="2">
        <v>6.9</v>
      </c>
      <c r="BB1844" s="2">
        <v>20.7</v>
      </c>
      <c r="BC1844" s="2">
        <v>33.299999999999997</v>
      </c>
      <c r="BD1844" s="2">
        <v>39.205599999999997</v>
      </c>
      <c r="BE1844" s="4" t="str">
        <f t="shared" si="282"/>
        <v>ABURRIDO</v>
      </c>
      <c r="BF1844" s="4">
        <f t="shared" si="283"/>
        <v>5.4297999999999993</v>
      </c>
      <c r="BG1844">
        <f t="shared" si="284"/>
        <v>3.63</v>
      </c>
      <c r="BH1844">
        <f t="shared" si="285"/>
        <v>4.68</v>
      </c>
      <c r="BI1844">
        <f t="shared" si="286"/>
        <v>6.9</v>
      </c>
      <c r="BJ1844">
        <f t="shared" si="287"/>
        <v>5.46</v>
      </c>
      <c r="BK1844">
        <f t="shared" si="288"/>
        <v>5.87</v>
      </c>
      <c r="BL1844">
        <f t="shared" si="289"/>
        <v>58240.319999999978</v>
      </c>
    </row>
    <row r="1845" spans="1:64" x14ac:dyDescent="0.2">
      <c r="A1845" s="1">
        <v>1843</v>
      </c>
      <c r="B1845" s="7" t="s">
        <v>19</v>
      </c>
      <c r="C1845" s="3">
        <v>39984</v>
      </c>
      <c r="D1845" s="4" t="s">
        <v>17</v>
      </c>
      <c r="E1845" s="4" t="s">
        <v>166</v>
      </c>
      <c r="F1845" s="5" t="str">
        <f t="shared" si="280"/>
        <v>S</v>
      </c>
      <c r="G1845" s="6">
        <v>0.91527777777777775</v>
      </c>
      <c r="H1845" s="6">
        <v>0.91666666666666663</v>
      </c>
      <c r="I1845" s="85">
        <f t="shared" si="281"/>
        <v>1.9999999999999929</v>
      </c>
      <c r="J1845" s="86">
        <f>I1845*Segmentos!$D$7*(AH1845%)*IF(ISNUMBER(AI1845),AI1845%,0)</f>
        <v>7511.9999999999736</v>
      </c>
      <c r="K1845" s="86">
        <f>I1845*Segmentos!$D$7*(AL1845%)*IF(ISNUMBER(AM1845),AM1845%,0)</f>
        <v>2399.9999999999918</v>
      </c>
      <c r="L1845" s="4"/>
      <c r="M1845" s="2">
        <v>0.62</v>
      </c>
      <c r="N1845" s="2">
        <v>0.7</v>
      </c>
      <c r="O1845" s="2">
        <v>95.5</v>
      </c>
      <c r="P1845" s="2">
        <v>70.084500000000006</v>
      </c>
      <c r="Q1845" s="2">
        <v>0.47</v>
      </c>
      <c r="R1845" s="2">
        <v>0.5</v>
      </c>
      <c r="S1845" s="2">
        <v>100</v>
      </c>
      <c r="T1845" s="2">
        <v>8.8758999999999997</v>
      </c>
      <c r="U1845" s="2">
        <v>0</v>
      </c>
      <c r="V1845" s="2">
        <v>0</v>
      </c>
      <c r="W1845" s="8" t="s">
        <v>577</v>
      </c>
      <c r="X1845" s="2">
        <v>0</v>
      </c>
      <c r="Y1845" s="2">
        <v>1.43</v>
      </c>
      <c r="Z1845" s="2">
        <v>1.5</v>
      </c>
      <c r="AA1845" s="2">
        <v>93.5</v>
      </c>
      <c r="AB1845" s="2">
        <v>47.502499999999998</v>
      </c>
      <c r="AC1845" s="2">
        <v>0.37</v>
      </c>
      <c r="AD1845" s="2">
        <v>0.4</v>
      </c>
      <c r="AE1845" s="2">
        <v>100</v>
      </c>
      <c r="AF1845" s="2">
        <v>13.706099999999999</v>
      </c>
      <c r="AG1845" s="20">
        <v>0.95</v>
      </c>
      <c r="AH1845" s="20">
        <v>1</v>
      </c>
      <c r="AI1845" s="20">
        <v>93.9</v>
      </c>
      <c r="AJ1845" s="20">
        <v>50.803100000000001</v>
      </c>
      <c r="AK1845" s="18">
        <v>0.33</v>
      </c>
      <c r="AL1845" s="18">
        <v>0.3</v>
      </c>
      <c r="AM1845" s="18">
        <v>100</v>
      </c>
      <c r="AN1845" s="18">
        <v>19.281500000000001</v>
      </c>
      <c r="AO1845" s="2">
        <v>0.73</v>
      </c>
      <c r="AP1845" s="2">
        <v>0.7</v>
      </c>
      <c r="AQ1845" s="2">
        <v>100</v>
      </c>
      <c r="AR1845" s="2">
        <v>8.9806000000000008</v>
      </c>
      <c r="AS1845" s="2">
        <v>0.31</v>
      </c>
      <c r="AT1845" s="2">
        <v>0.3</v>
      </c>
      <c r="AU1845" s="2">
        <v>100</v>
      </c>
      <c r="AV1845" s="2">
        <v>7.6319999999999997</v>
      </c>
      <c r="AW1845" s="2">
        <v>0.1</v>
      </c>
      <c r="AX1845" s="2">
        <v>0.2</v>
      </c>
      <c r="AY1845" s="2">
        <v>50</v>
      </c>
      <c r="AZ1845" s="2">
        <v>3.3237999999999999</v>
      </c>
      <c r="BA1845" s="2">
        <v>1.17</v>
      </c>
      <c r="BB1845" s="2">
        <v>1.2</v>
      </c>
      <c r="BC1845" s="2">
        <v>100</v>
      </c>
      <c r="BD1845" s="2">
        <v>50.148099999999999</v>
      </c>
      <c r="BE1845" s="4" t="str">
        <f t="shared" si="282"/>
        <v>NO APLICA</v>
      </c>
      <c r="BF1845" s="4">
        <f t="shared" si="283"/>
        <v>0.66359999999999997</v>
      </c>
      <c r="BG1845">
        <f t="shared" si="284"/>
        <v>0.73</v>
      </c>
      <c r="BH1845">
        <f t="shared" si="285"/>
        <v>0.31</v>
      </c>
      <c r="BI1845">
        <f t="shared" si="286"/>
        <v>1.17</v>
      </c>
      <c r="BJ1845">
        <f t="shared" si="287"/>
        <v>0.33</v>
      </c>
      <c r="BK1845">
        <f t="shared" si="288"/>
        <v>0.95</v>
      </c>
      <c r="BL1845">
        <f t="shared" si="289"/>
        <v>133.69999999999953</v>
      </c>
    </row>
    <row r="1846" spans="1:64" x14ac:dyDescent="0.2">
      <c r="A1846" s="1">
        <v>1844</v>
      </c>
      <c r="B1846" s="7" t="s">
        <v>2</v>
      </c>
      <c r="C1846" s="3">
        <v>39984</v>
      </c>
      <c r="D1846" s="4" t="s">
        <v>627</v>
      </c>
      <c r="E1846" s="4" t="s">
        <v>164</v>
      </c>
      <c r="F1846" s="5" t="str">
        <f t="shared" si="280"/>
        <v>S</v>
      </c>
      <c r="G1846" s="6">
        <v>0.875</v>
      </c>
      <c r="H1846" s="6">
        <v>0.91319444444444453</v>
      </c>
      <c r="I1846" s="85">
        <f t="shared" si="281"/>
        <v>55.000000000000128</v>
      </c>
      <c r="J1846" s="86">
        <f>I1846*Segmentos!$D$7*(AH1846%)*IF(ISNUMBER(AI1846),AI1846%,0)</f>
        <v>1145760.000000003</v>
      </c>
      <c r="K1846" s="86">
        <f>I1846*Segmentos!$D$7*(AL1846%)*IF(ISNUMBER(AM1846),AM1846%,0)</f>
        <v>1134848.0000000026</v>
      </c>
      <c r="L1846" s="4"/>
      <c r="M1846" s="2">
        <v>5.17</v>
      </c>
      <c r="N1846" s="2">
        <v>13.3</v>
      </c>
      <c r="O1846" s="2">
        <v>38.799999999999997</v>
      </c>
      <c r="P1846" s="2">
        <v>93.786900000000003</v>
      </c>
      <c r="Q1846" s="2">
        <v>2.4300000000000002</v>
      </c>
      <c r="R1846" s="2">
        <v>8.5</v>
      </c>
      <c r="S1846" s="2">
        <v>28.6</v>
      </c>
      <c r="T1846" s="2">
        <v>7.3518999999999997</v>
      </c>
      <c r="U1846" s="2">
        <v>4.03</v>
      </c>
      <c r="V1846" s="2">
        <v>8.9</v>
      </c>
      <c r="W1846" s="2">
        <v>45.1</v>
      </c>
      <c r="X1846" s="2">
        <v>15.3079</v>
      </c>
      <c r="Y1846" s="2">
        <v>2.68</v>
      </c>
      <c r="Z1846" s="2">
        <v>9</v>
      </c>
      <c r="AA1846" s="2">
        <v>29.8</v>
      </c>
      <c r="AB1846" s="2">
        <v>14.3643</v>
      </c>
      <c r="AC1846" s="2">
        <v>9.5299999999999994</v>
      </c>
      <c r="AD1846" s="2">
        <v>22.5</v>
      </c>
      <c r="AE1846" s="2">
        <v>42.4</v>
      </c>
      <c r="AF1846" s="2">
        <v>56.762799999999999</v>
      </c>
      <c r="AG1846" s="20">
        <v>5.2</v>
      </c>
      <c r="AH1846" s="20">
        <v>14</v>
      </c>
      <c r="AI1846" s="20">
        <v>37.200000000000003</v>
      </c>
      <c r="AJ1846" s="20">
        <v>44.770499999999998</v>
      </c>
      <c r="AK1846" s="18">
        <v>5.14</v>
      </c>
      <c r="AL1846" s="18">
        <v>12.8</v>
      </c>
      <c r="AM1846" s="18">
        <v>40.299999999999997</v>
      </c>
      <c r="AN1846" s="18">
        <v>49.016399999999997</v>
      </c>
      <c r="AO1846" s="2">
        <v>3.19</v>
      </c>
      <c r="AP1846" s="2">
        <v>10.5</v>
      </c>
      <c r="AQ1846" s="2">
        <v>30.5</v>
      </c>
      <c r="AR1846" s="2">
        <v>6.3232999999999997</v>
      </c>
      <c r="AS1846" s="2">
        <v>3.89</v>
      </c>
      <c r="AT1846" s="2">
        <v>10.9</v>
      </c>
      <c r="AU1846" s="2">
        <v>35.5</v>
      </c>
      <c r="AV1846" s="2">
        <v>15.5252</v>
      </c>
      <c r="AW1846" s="2">
        <v>4.5599999999999996</v>
      </c>
      <c r="AX1846" s="2">
        <v>14.5</v>
      </c>
      <c r="AY1846" s="2">
        <v>31.4</v>
      </c>
      <c r="AZ1846" s="2">
        <v>23.7746</v>
      </c>
      <c r="BA1846" s="2">
        <v>6.93</v>
      </c>
      <c r="BB1846" s="2">
        <v>14.7</v>
      </c>
      <c r="BC1846" s="2">
        <v>47.3</v>
      </c>
      <c r="BD1846" s="2">
        <v>48.163800000000002</v>
      </c>
      <c r="BE1846" s="4" t="str">
        <f t="shared" si="282"/>
        <v>NO APLICA</v>
      </c>
      <c r="BF1846" s="4">
        <f t="shared" si="283"/>
        <v>4.9867999999999997</v>
      </c>
      <c r="BG1846">
        <f t="shared" si="284"/>
        <v>3.19</v>
      </c>
      <c r="BH1846">
        <f t="shared" si="285"/>
        <v>3.89</v>
      </c>
      <c r="BI1846">
        <f t="shared" si="286"/>
        <v>6.93</v>
      </c>
      <c r="BJ1846">
        <f t="shared" si="287"/>
        <v>5.14</v>
      </c>
      <c r="BK1846">
        <f t="shared" si="288"/>
        <v>5.2</v>
      </c>
      <c r="BL1846">
        <f t="shared" si="289"/>
        <v>28382.200000000063</v>
      </c>
    </row>
    <row r="1847" spans="1:64" x14ac:dyDescent="0.2">
      <c r="A1847" s="1">
        <v>1845</v>
      </c>
      <c r="B1847" s="7" t="s">
        <v>16</v>
      </c>
      <c r="C1847" s="3">
        <v>39984</v>
      </c>
      <c r="D1847" s="4" t="s">
        <v>626</v>
      </c>
      <c r="E1847" s="4" t="s">
        <v>166</v>
      </c>
      <c r="F1847" s="5" t="str">
        <f t="shared" si="280"/>
        <v>S</v>
      </c>
      <c r="G1847" s="6">
        <v>0.91319444444444453</v>
      </c>
      <c r="H1847" s="6">
        <v>0.91666666666666663</v>
      </c>
      <c r="I1847" s="85">
        <f t="shared" si="281"/>
        <v>4.9999999999998224</v>
      </c>
      <c r="J1847" s="86">
        <f>I1847*Segmentos!$D$7*(AH1847%)*IF(ISNUMBER(AI1847),AI1847%,0)</f>
        <v>115649.99999999588</v>
      </c>
      <c r="K1847" s="86">
        <f>I1847*Segmentos!$D$7*(AL1847%)*IF(ISNUMBER(AM1847),AM1847%,0)</f>
        <v>145637.99999999482</v>
      </c>
      <c r="L1847" s="4"/>
      <c r="M1847" s="2">
        <v>6.58</v>
      </c>
      <c r="N1847" s="2">
        <v>8.1</v>
      </c>
      <c r="O1847" s="2">
        <v>80.8</v>
      </c>
      <c r="P1847" s="2">
        <v>84.447999999999993</v>
      </c>
      <c r="Q1847" s="2">
        <v>3.11</v>
      </c>
      <c r="R1847" s="2">
        <v>4.9000000000000004</v>
      </c>
      <c r="S1847" s="2">
        <v>63.3</v>
      </c>
      <c r="T1847" s="2">
        <v>6.6643999999999997</v>
      </c>
      <c r="U1847" s="2">
        <v>4.97</v>
      </c>
      <c r="V1847" s="2">
        <v>5.5</v>
      </c>
      <c r="W1847" s="2">
        <v>89.7</v>
      </c>
      <c r="X1847" s="2">
        <v>13.381500000000001</v>
      </c>
      <c r="Y1847" s="2">
        <v>5.2</v>
      </c>
      <c r="Z1847" s="2">
        <v>6.6</v>
      </c>
      <c r="AA1847" s="2">
        <v>78.5</v>
      </c>
      <c r="AB1847" s="2">
        <v>19.730799999999999</v>
      </c>
      <c r="AC1847" s="2">
        <v>10.6</v>
      </c>
      <c r="AD1847" s="2">
        <v>12.8</v>
      </c>
      <c r="AE1847" s="2">
        <v>82.9</v>
      </c>
      <c r="AF1847" s="2">
        <v>44.671399999999998</v>
      </c>
      <c r="AG1847" s="20">
        <v>5.81</v>
      </c>
      <c r="AH1847" s="20">
        <v>7.5</v>
      </c>
      <c r="AI1847" s="20">
        <v>77.099999999999994</v>
      </c>
      <c r="AJ1847" s="20">
        <v>35.377099999999999</v>
      </c>
      <c r="AK1847" s="18">
        <v>7.27</v>
      </c>
      <c r="AL1847" s="18">
        <v>8.6999999999999993</v>
      </c>
      <c r="AM1847" s="18">
        <v>83.7</v>
      </c>
      <c r="AN1847" s="18">
        <v>49.070900000000002</v>
      </c>
      <c r="AO1847" s="2">
        <v>3.68</v>
      </c>
      <c r="AP1847" s="2">
        <v>4.8</v>
      </c>
      <c r="AQ1847" s="2">
        <v>76.8</v>
      </c>
      <c r="AR1847" s="2">
        <v>5.1580000000000004</v>
      </c>
      <c r="AS1847" s="2">
        <v>6.35</v>
      </c>
      <c r="AT1847" s="2">
        <v>7.3</v>
      </c>
      <c r="AU1847" s="2">
        <v>86.6</v>
      </c>
      <c r="AV1847" s="2">
        <v>17.973199999999999</v>
      </c>
      <c r="AW1847" s="2">
        <v>4.3600000000000003</v>
      </c>
      <c r="AX1847" s="2">
        <v>6.5</v>
      </c>
      <c r="AY1847" s="2">
        <v>67.2</v>
      </c>
      <c r="AZ1847" s="2">
        <v>16.091899999999999</v>
      </c>
      <c r="BA1847" s="2">
        <v>9.1999999999999993</v>
      </c>
      <c r="BB1847" s="2">
        <v>10.8</v>
      </c>
      <c r="BC1847" s="2">
        <v>85.3</v>
      </c>
      <c r="BD1847" s="2">
        <v>45.225000000000001</v>
      </c>
      <c r="BE1847" s="4" t="str">
        <f t="shared" si="282"/>
        <v>NO APLICA</v>
      </c>
      <c r="BF1847" s="4">
        <f t="shared" si="283"/>
        <v>7.0051999999999994</v>
      </c>
      <c r="BG1847">
        <f t="shared" si="284"/>
        <v>3.68</v>
      </c>
      <c r="BH1847">
        <f t="shared" si="285"/>
        <v>6.35</v>
      </c>
      <c r="BI1847">
        <f t="shared" si="286"/>
        <v>9.1999999999999993</v>
      </c>
      <c r="BJ1847">
        <f t="shared" si="287"/>
        <v>7.27</v>
      </c>
      <c r="BK1847">
        <f t="shared" si="288"/>
        <v>5.81</v>
      </c>
      <c r="BL1847">
        <f t="shared" si="289"/>
        <v>3272.3999999998832</v>
      </c>
    </row>
    <row r="1848" spans="1:64" x14ac:dyDescent="0.2">
      <c r="A1848" s="1">
        <v>1846</v>
      </c>
      <c r="B1848" s="7" t="s">
        <v>72</v>
      </c>
      <c r="C1848" s="3">
        <v>39984</v>
      </c>
      <c r="D1848" s="4" t="s">
        <v>629</v>
      </c>
      <c r="E1848" s="4" t="s">
        <v>175</v>
      </c>
      <c r="F1848" s="5" t="str">
        <f t="shared" si="280"/>
        <v>S</v>
      </c>
      <c r="G1848" s="6">
        <v>0.90555555555555556</v>
      </c>
      <c r="H1848" s="6">
        <v>0.92569444444444438</v>
      </c>
      <c r="I1848" s="85">
        <f t="shared" si="281"/>
        <v>28.999999999999897</v>
      </c>
      <c r="J1848" s="86">
        <f>I1848*Segmentos!$D$7*(AH1848%)*IF(ISNUMBER(AI1848),AI1848%,0)</f>
        <v>1577.5999999999947</v>
      </c>
      <c r="K1848" s="86">
        <f>I1848*Segmentos!$D$7*(AL1848%)*IF(ISNUMBER(AM1848),AM1848%,0)</f>
        <v>15242.399999999945</v>
      </c>
      <c r="L1848" s="4"/>
      <c r="M1848" s="2">
        <v>7.0000000000000007E-2</v>
      </c>
      <c r="N1848" s="2">
        <v>0.6</v>
      </c>
      <c r="O1848" s="2">
        <v>11.5</v>
      </c>
      <c r="P1848" s="2">
        <v>57.497</v>
      </c>
      <c r="Q1848" s="2">
        <v>0.05</v>
      </c>
      <c r="R1848" s="2">
        <v>1.3</v>
      </c>
      <c r="S1848" s="2">
        <v>3.4</v>
      </c>
      <c r="T1848" s="2">
        <v>5.9573</v>
      </c>
      <c r="U1848" s="2">
        <v>0.01</v>
      </c>
      <c r="V1848" s="2">
        <v>0.3</v>
      </c>
      <c r="W1848" s="2">
        <v>3.4</v>
      </c>
      <c r="X1848" s="2">
        <v>1.9584999999999999</v>
      </c>
      <c r="Y1848" s="2">
        <v>0.03</v>
      </c>
      <c r="Z1848" s="2">
        <v>0.7</v>
      </c>
      <c r="AA1848" s="2">
        <v>3.4</v>
      </c>
      <c r="AB1848" s="2">
        <v>6.0118999999999998</v>
      </c>
      <c r="AC1848" s="2">
        <v>0.17</v>
      </c>
      <c r="AD1848" s="2">
        <v>0.4</v>
      </c>
      <c r="AE1848" s="2">
        <v>44.8</v>
      </c>
      <c r="AF1848" s="2">
        <v>43.569299999999998</v>
      </c>
      <c r="AG1848" s="20">
        <v>0.01</v>
      </c>
      <c r="AH1848" s="20">
        <v>0.4</v>
      </c>
      <c r="AI1848" s="20">
        <v>3.4</v>
      </c>
      <c r="AJ1848" s="20">
        <v>4.8666999999999998</v>
      </c>
      <c r="AK1848" s="18">
        <v>0.13</v>
      </c>
      <c r="AL1848" s="18">
        <v>0.9</v>
      </c>
      <c r="AM1848" s="18">
        <v>14.6</v>
      </c>
      <c r="AN1848" s="18">
        <v>52.630200000000002</v>
      </c>
      <c r="AO1848" s="2">
        <v>0.02</v>
      </c>
      <c r="AP1848" s="2">
        <v>0.6</v>
      </c>
      <c r="AQ1848" s="2">
        <v>3.4</v>
      </c>
      <c r="AR1848" s="2">
        <v>1.7828999999999999</v>
      </c>
      <c r="AS1848" s="2">
        <v>7.0000000000000007E-2</v>
      </c>
      <c r="AT1848" s="2">
        <v>2</v>
      </c>
      <c r="AU1848" s="2">
        <v>3.4</v>
      </c>
      <c r="AV1848" s="2">
        <v>12.1447</v>
      </c>
      <c r="AW1848" s="2">
        <v>0.01</v>
      </c>
      <c r="AX1848" s="2">
        <v>0.2</v>
      </c>
      <c r="AY1848" s="2">
        <v>3.4</v>
      </c>
      <c r="AZ1848" s="2">
        <v>1.2377</v>
      </c>
      <c r="BA1848" s="2">
        <v>0.14000000000000001</v>
      </c>
      <c r="BB1848" s="2">
        <v>0.2</v>
      </c>
      <c r="BC1848" s="2">
        <v>69</v>
      </c>
      <c r="BD1848" s="2">
        <v>42.331600000000002</v>
      </c>
      <c r="BE1848" s="4" t="str">
        <f t="shared" si="282"/>
        <v>NO APLICA</v>
      </c>
      <c r="BF1848" s="4">
        <f t="shared" si="283"/>
        <v>8.8400000000000006E-2</v>
      </c>
      <c r="BG1848">
        <f t="shared" si="284"/>
        <v>0.02</v>
      </c>
      <c r="BH1848">
        <f t="shared" si="285"/>
        <v>7.0000000000000007E-2</v>
      </c>
      <c r="BI1848">
        <f t="shared" si="286"/>
        <v>0.14000000000000001</v>
      </c>
      <c r="BJ1848">
        <f t="shared" si="287"/>
        <v>0.13</v>
      </c>
      <c r="BK1848">
        <f t="shared" si="288"/>
        <v>0.01</v>
      </c>
      <c r="BL1848">
        <f t="shared" si="289"/>
        <v>200.09999999999928</v>
      </c>
    </row>
    <row r="1849" spans="1:64" x14ac:dyDescent="0.2">
      <c r="A1849" s="1">
        <v>1847</v>
      </c>
      <c r="B1849" s="7" t="s">
        <v>39</v>
      </c>
      <c r="C1849" s="3">
        <v>39985</v>
      </c>
      <c r="D1849" s="4" t="s">
        <v>627</v>
      </c>
      <c r="E1849" s="4" t="s">
        <v>174</v>
      </c>
      <c r="F1849" s="5" t="str">
        <f t="shared" si="280"/>
        <v>D</v>
      </c>
      <c r="G1849" s="6">
        <v>0.91805555555555562</v>
      </c>
      <c r="H1849" s="6">
        <v>1.3194444444444444E-2</v>
      </c>
      <c r="I1849" s="85">
        <f t="shared" si="281"/>
        <v>136.99999999999989</v>
      </c>
      <c r="J1849" s="86">
        <f>I1849*Segmentos!$D$7*(AH1849%)*IF(ISNUMBER(AI1849),AI1849%,0)</f>
        <v>3040084.7999999975</v>
      </c>
      <c r="K1849" s="86">
        <f>I1849*Segmentos!$D$7*(AL1849%)*IF(ISNUMBER(AM1849),AM1849%,0)</f>
        <v>4949590.799999997</v>
      </c>
      <c r="L1849" s="4"/>
      <c r="M1849" s="2">
        <v>7.38</v>
      </c>
      <c r="N1849" s="2">
        <v>26</v>
      </c>
      <c r="O1849" s="2">
        <v>28.4</v>
      </c>
      <c r="P1849" s="2">
        <v>87.123699999999999</v>
      </c>
      <c r="Q1849" s="2">
        <v>5.5</v>
      </c>
      <c r="R1849" s="2">
        <v>25.6</v>
      </c>
      <c r="S1849" s="2">
        <v>21.5</v>
      </c>
      <c r="T1849" s="2">
        <v>10.8249</v>
      </c>
      <c r="U1849" s="2">
        <v>6.29</v>
      </c>
      <c r="V1849" s="2">
        <v>25.1</v>
      </c>
      <c r="W1849" s="2">
        <v>25</v>
      </c>
      <c r="X1849" s="2">
        <v>15.5524</v>
      </c>
      <c r="Y1849" s="2">
        <v>6.68</v>
      </c>
      <c r="Z1849" s="2">
        <v>26.9</v>
      </c>
      <c r="AA1849" s="2">
        <v>24.8</v>
      </c>
      <c r="AB1849" s="2">
        <v>23.2667</v>
      </c>
      <c r="AC1849" s="2">
        <v>9.68</v>
      </c>
      <c r="AD1849" s="2">
        <v>26</v>
      </c>
      <c r="AE1849" s="2">
        <v>37.299999999999997</v>
      </c>
      <c r="AF1849" s="2">
        <v>37.479799999999997</v>
      </c>
      <c r="AG1849" s="20">
        <v>5.55</v>
      </c>
      <c r="AH1849" s="20">
        <v>26.8</v>
      </c>
      <c r="AI1849" s="20">
        <v>20.7</v>
      </c>
      <c r="AJ1849" s="20">
        <v>31.089700000000001</v>
      </c>
      <c r="AK1849" s="18">
        <v>9.0399999999999991</v>
      </c>
      <c r="AL1849" s="18">
        <v>25.3</v>
      </c>
      <c r="AM1849" s="18">
        <v>35.700000000000003</v>
      </c>
      <c r="AN1849" s="18">
        <v>56.034100000000002</v>
      </c>
      <c r="AO1849" s="2">
        <v>4.7300000000000004</v>
      </c>
      <c r="AP1849" s="2">
        <v>17.3</v>
      </c>
      <c r="AQ1849" s="2">
        <v>27.3</v>
      </c>
      <c r="AR1849" s="2">
        <v>6.0957999999999997</v>
      </c>
      <c r="AS1849" s="2">
        <v>7.34</v>
      </c>
      <c r="AT1849" s="2">
        <v>24.8</v>
      </c>
      <c r="AU1849" s="2">
        <v>29.6</v>
      </c>
      <c r="AV1849" s="2">
        <v>19.075299999999999</v>
      </c>
      <c r="AW1849" s="2">
        <v>8.7100000000000009</v>
      </c>
      <c r="AX1849" s="2">
        <v>29.1</v>
      </c>
      <c r="AY1849" s="2">
        <v>30</v>
      </c>
      <c r="AZ1849" s="2">
        <v>29.555099999999999</v>
      </c>
      <c r="BA1849" s="2">
        <v>7.17</v>
      </c>
      <c r="BB1849" s="2">
        <v>26.9</v>
      </c>
      <c r="BC1849" s="2">
        <v>26.7</v>
      </c>
      <c r="BD1849" s="2">
        <v>32.397500000000001</v>
      </c>
      <c r="BE1849" s="4" t="str">
        <f t="shared" si="282"/>
        <v>ENTRETENIDO</v>
      </c>
      <c r="BF1849" s="4">
        <f t="shared" si="283"/>
        <v>7.5508000000000006</v>
      </c>
      <c r="BG1849">
        <f t="shared" si="284"/>
        <v>4.7300000000000004</v>
      </c>
      <c r="BH1849">
        <f t="shared" si="285"/>
        <v>7.34</v>
      </c>
      <c r="BI1849">
        <f t="shared" si="286"/>
        <v>8.7100000000000009</v>
      </c>
      <c r="BJ1849">
        <f t="shared" si="287"/>
        <v>9.0399999999999991</v>
      </c>
      <c r="BK1849">
        <f t="shared" si="288"/>
        <v>5.55</v>
      </c>
      <c r="BL1849">
        <f t="shared" si="289"/>
        <v>101160.79999999992</v>
      </c>
    </row>
    <row r="1850" spans="1:64" x14ac:dyDescent="0.2">
      <c r="A1850" s="1">
        <v>1848</v>
      </c>
      <c r="B1850" s="7" t="s">
        <v>77</v>
      </c>
      <c r="C1850" s="3">
        <v>39985</v>
      </c>
      <c r="D1850" s="4" t="s">
        <v>626</v>
      </c>
      <c r="E1850" s="4" t="s">
        <v>164</v>
      </c>
      <c r="F1850" s="5" t="str">
        <f t="shared" si="280"/>
        <v>D</v>
      </c>
      <c r="G1850" s="6">
        <v>0.87430555555555556</v>
      </c>
      <c r="H1850" s="6">
        <v>0.91388888888888886</v>
      </c>
      <c r="I1850" s="85">
        <f t="shared" si="281"/>
        <v>56.999999999999957</v>
      </c>
      <c r="J1850" s="86">
        <f>I1850*Segmentos!$D$7*(AH1850%)*IF(ISNUMBER(AI1850),AI1850%,0)</f>
        <v>1432569.5999999989</v>
      </c>
      <c r="K1850" s="86">
        <f>I1850*Segmentos!$D$7*(AL1850%)*IF(ISNUMBER(AM1850),AM1850%,0)</f>
        <v>1692079.1999999988</v>
      </c>
      <c r="L1850" s="4"/>
      <c r="M1850" s="2">
        <v>6.88</v>
      </c>
      <c r="N1850" s="2">
        <v>18.7</v>
      </c>
      <c r="O1850" s="2">
        <v>36.9</v>
      </c>
      <c r="P1850" s="2">
        <v>90.033199999999994</v>
      </c>
      <c r="Q1850" s="2">
        <v>4.29</v>
      </c>
      <c r="R1850" s="2">
        <v>13.9</v>
      </c>
      <c r="S1850" s="2">
        <v>30.9</v>
      </c>
      <c r="T1850" s="2">
        <v>9.3585999999999991</v>
      </c>
      <c r="U1850" s="2">
        <v>6.04</v>
      </c>
      <c r="V1850" s="2">
        <v>19.100000000000001</v>
      </c>
      <c r="W1850" s="2">
        <v>31.6</v>
      </c>
      <c r="X1850" s="2">
        <v>16.5549</v>
      </c>
      <c r="Y1850" s="2">
        <v>6.27</v>
      </c>
      <c r="Z1850" s="2">
        <v>17.8</v>
      </c>
      <c r="AA1850" s="2">
        <v>35.200000000000003</v>
      </c>
      <c r="AB1850" s="2">
        <v>24.227799999999998</v>
      </c>
      <c r="AC1850" s="2">
        <v>9.2899999999999991</v>
      </c>
      <c r="AD1850" s="2">
        <v>21.5</v>
      </c>
      <c r="AE1850" s="2">
        <v>43.2</v>
      </c>
      <c r="AF1850" s="2">
        <v>39.8919</v>
      </c>
      <c r="AG1850" s="20">
        <v>6.28</v>
      </c>
      <c r="AH1850" s="20">
        <v>18.7</v>
      </c>
      <c r="AI1850" s="20">
        <v>33.6</v>
      </c>
      <c r="AJ1850" s="20">
        <v>38.948999999999998</v>
      </c>
      <c r="AK1850" s="18">
        <v>7.43</v>
      </c>
      <c r="AL1850" s="18">
        <v>18.600000000000001</v>
      </c>
      <c r="AM1850" s="18">
        <v>39.9</v>
      </c>
      <c r="AN1850" s="18">
        <v>51.084200000000003</v>
      </c>
      <c r="AO1850" s="2">
        <v>5.38</v>
      </c>
      <c r="AP1850" s="2">
        <v>17.7</v>
      </c>
      <c r="AQ1850" s="2">
        <v>30.4</v>
      </c>
      <c r="AR1850" s="2">
        <v>7.6883999999999997</v>
      </c>
      <c r="AS1850" s="2">
        <v>5.86</v>
      </c>
      <c r="AT1850" s="2">
        <v>18.100000000000001</v>
      </c>
      <c r="AU1850" s="2">
        <v>32.299999999999997</v>
      </c>
      <c r="AV1850" s="2">
        <v>16.8918</v>
      </c>
      <c r="AW1850" s="2">
        <v>7.15</v>
      </c>
      <c r="AX1850" s="2">
        <v>21</v>
      </c>
      <c r="AY1850" s="2">
        <v>34.1</v>
      </c>
      <c r="AZ1850" s="2">
        <v>26.899899999999999</v>
      </c>
      <c r="BA1850" s="2">
        <v>7.7</v>
      </c>
      <c r="BB1850" s="2">
        <v>17.5</v>
      </c>
      <c r="BC1850" s="2">
        <v>44.1</v>
      </c>
      <c r="BD1850" s="2">
        <v>38.552999999999997</v>
      </c>
      <c r="BE1850" s="4" t="str">
        <f t="shared" si="282"/>
        <v>NO APLICA</v>
      </c>
      <c r="BF1850" s="4">
        <f t="shared" si="283"/>
        <v>6.5860000000000003</v>
      </c>
      <c r="BG1850">
        <f t="shared" si="284"/>
        <v>5.38</v>
      </c>
      <c r="BH1850">
        <f t="shared" si="285"/>
        <v>5.86</v>
      </c>
      <c r="BI1850">
        <f t="shared" si="286"/>
        <v>7.7</v>
      </c>
      <c r="BJ1850">
        <f t="shared" si="287"/>
        <v>7.43</v>
      </c>
      <c r="BK1850">
        <f t="shared" si="288"/>
        <v>6.28</v>
      </c>
      <c r="BL1850">
        <f t="shared" si="289"/>
        <v>39331.70999999997</v>
      </c>
    </row>
    <row r="1851" spans="1:64" x14ac:dyDescent="0.2">
      <c r="A1851" s="1">
        <v>1849</v>
      </c>
      <c r="B1851" s="7" t="s">
        <v>107</v>
      </c>
      <c r="C1851" s="3">
        <v>39985</v>
      </c>
      <c r="D1851" s="4" t="s">
        <v>626</v>
      </c>
      <c r="E1851" s="4" t="s">
        <v>176</v>
      </c>
      <c r="F1851" s="5" t="str">
        <f t="shared" si="280"/>
        <v>D</v>
      </c>
      <c r="G1851" s="6">
        <v>0.91874999999999996</v>
      </c>
      <c r="H1851" s="6">
        <v>2.7777777777777779E-3</v>
      </c>
      <c r="I1851" s="85">
        <f t="shared" si="281"/>
        <v>121.00000000000007</v>
      </c>
      <c r="J1851" s="86">
        <f>I1851*Segmentos!$D$7*(AH1851%)*IF(ISNUMBER(AI1851),AI1851%,0)</f>
        <v>3014061.6000000024</v>
      </c>
      <c r="K1851" s="86">
        <f>I1851*Segmentos!$D$7*(AL1851%)*IF(ISNUMBER(AM1851),AM1851%,0)</f>
        <v>3384612.0000000023</v>
      </c>
      <c r="L1851" s="4"/>
      <c r="M1851" s="2">
        <v>6.62</v>
      </c>
      <c r="N1851" s="2">
        <v>28</v>
      </c>
      <c r="O1851" s="2">
        <v>23.7</v>
      </c>
      <c r="P1851" s="2">
        <v>83.6</v>
      </c>
      <c r="Q1851" s="2">
        <v>4.58</v>
      </c>
      <c r="R1851" s="2">
        <v>23.2</v>
      </c>
      <c r="S1851" s="2">
        <v>19.7</v>
      </c>
      <c r="T1851" s="2">
        <v>9.6403999999999996</v>
      </c>
      <c r="U1851" s="2">
        <v>4.2</v>
      </c>
      <c r="V1851" s="2">
        <v>24.9</v>
      </c>
      <c r="W1851" s="2">
        <v>16.899999999999999</v>
      </c>
      <c r="X1851" s="2">
        <v>11.1244</v>
      </c>
      <c r="Y1851" s="2">
        <v>6.38</v>
      </c>
      <c r="Z1851" s="2">
        <v>28.7</v>
      </c>
      <c r="AA1851" s="2">
        <v>22.2</v>
      </c>
      <c r="AB1851" s="2">
        <v>23.794599999999999</v>
      </c>
      <c r="AC1851" s="2">
        <v>9.42</v>
      </c>
      <c r="AD1851" s="2">
        <v>31.7</v>
      </c>
      <c r="AE1851" s="2">
        <v>29.7</v>
      </c>
      <c r="AF1851" s="2">
        <v>39.040500000000002</v>
      </c>
      <c r="AG1851" s="20">
        <v>6.22</v>
      </c>
      <c r="AH1851" s="20">
        <v>29.1</v>
      </c>
      <c r="AI1851" s="20">
        <v>21.4</v>
      </c>
      <c r="AJ1851" s="20">
        <v>37.247799999999998</v>
      </c>
      <c r="AK1851" s="18">
        <v>6.98</v>
      </c>
      <c r="AL1851" s="18">
        <v>27</v>
      </c>
      <c r="AM1851" s="18">
        <v>25.9</v>
      </c>
      <c r="AN1851" s="18">
        <v>46.352200000000003</v>
      </c>
      <c r="AO1851" s="2">
        <v>5.47</v>
      </c>
      <c r="AP1851" s="2">
        <v>23.2</v>
      </c>
      <c r="AQ1851" s="2">
        <v>23.5</v>
      </c>
      <c r="AR1851" s="2">
        <v>7.5503</v>
      </c>
      <c r="AS1851" s="2">
        <v>5.69</v>
      </c>
      <c r="AT1851" s="2">
        <v>27</v>
      </c>
      <c r="AU1851" s="2">
        <v>21.1</v>
      </c>
      <c r="AV1851" s="2">
        <v>15.8248</v>
      </c>
      <c r="AW1851" s="2">
        <v>6.03</v>
      </c>
      <c r="AX1851" s="2">
        <v>28.6</v>
      </c>
      <c r="AY1851" s="2">
        <v>21.1</v>
      </c>
      <c r="AZ1851" s="2">
        <v>21.91</v>
      </c>
      <c r="BA1851" s="2">
        <v>7.92</v>
      </c>
      <c r="BB1851" s="2">
        <v>29.4</v>
      </c>
      <c r="BC1851" s="2">
        <v>27</v>
      </c>
      <c r="BD1851" s="2">
        <v>38.314799999999998</v>
      </c>
      <c r="BE1851" s="4" t="str">
        <f t="shared" si="282"/>
        <v>ABURRIDO</v>
      </c>
      <c r="BF1851" s="4">
        <f t="shared" si="283"/>
        <v>6.5342000000000002</v>
      </c>
      <c r="BG1851">
        <f t="shared" si="284"/>
        <v>5.47</v>
      </c>
      <c r="BH1851">
        <f t="shared" si="285"/>
        <v>5.69</v>
      </c>
      <c r="BI1851">
        <f t="shared" si="286"/>
        <v>7.92</v>
      </c>
      <c r="BJ1851">
        <f t="shared" si="287"/>
        <v>6.98</v>
      </c>
      <c r="BK1851">
        <f t="shared" si="288"/>
        <v>6.22</v>
      </c>
      <c r="BL1851">
        <f t="shared" si="289"/>
        <v>80295.600000000035</v>
      </c>
    </row>
    <row r="1852" spans="1:64" x14ac:dyDescent="0.2">
      <c r="A1852" s="1">
        <v>1850</v>
      </c>
      <c r="B1852" s="7" t="s">
        <v>99</v>
      </c>
      <c r="C1852" s="3">
        <v>39985</v>
      </c>
      <c r="D1852" s="4" t="s">
        <v>627</v>
      </c>
      <c r="E1852" s="4" t="s">
        <v>182</v>
      </c>
      <c r="F1852" s="5" t="str">
        <f t="shared" si="280"/>
        <v>D</v>
      </c>
      <c r="G1852" s="6">
        <v>0.79305555555555562</v>
      </c>
      <c r="H1852" s="6">
        <v>0.875</v>
      </c>
      <c r="I1852" s="85">
        <f t="shared" si="281"/>
        <v>117.9999999999999</v>
      </c>
      <c r="J1852" s="86">
        <f>I1852*Segmentos!$D$7*(AH1852%)*IF(ISNUMBER(AI1852),AI1852%,0)</f>
        <v>2051878.3999999985</v>
      </c>
      <c r="K1852" s="86">
        <f>I1852*Segmentos!$D$7*(AL1852%)*IF(ISNUMBER(AM1852),AM1852%,0)</f>
        <v>1850051.1999999981</v>
      </c>
      <c r="L1852" s="4"/>
      <c r="M1852" s="2">
        <v>4.13</v>
      </c>
      <c r="N1852" s="2">
        <v>17</v>
      </c>
      <c r="O1852" s="2">
        <v>24.3</v>
      </c>
      <c r="P1852" s="2">
        <v>67.752099999999999</v>
      </c>
      <c r="Q1852" s="2">
        <v>2.13</v>
      </c>
      <c r="R1852" s="2">
        <v>11.5</v>
      </c>
      <c r="S1852" s="2">
        <v>18.5</v>
      </c>
      <c r="T1852" s="2">
        <v>5.8327</v>
      </c>
      <c r="U1852" s="2">
        <v>2.98</v>
      </c>
      <c r="V1852" s="2">
        <v>17.3</v>
      </c>
      <c r="W1852" s="2">
        <v>17.3</v>
      </c>
      <c r="X1852" s="2">
        <v>10.252800000000001</v>
      </c>
      <c r="Y1852" s="2">
        <v>5.0199999999999996</v>
      </c>
      <c r="Z1852" s="2">
        <v>19.2</v>
      </c>
      <c r="AA1852" s="2">
        <v>26.1</v>
      </c>
      <c r="AB1852" s="2">
        <v>24.331</v>
      </c>
      <c r="AC1852" s="2">
        <v>5.08</v>
      </c>
      <c r="AD1852" s="2">
        <v>17.600000000000001</v>
      </c>
      <c r="AE1852" s="2">
        <v>28.9</v>
      </c>
      <c r="AF1852" s="2">
        <v>27.335599999999999</v>
      </c>
      <c r="AG1852" s="20">
        <v>4.3600000000000003</v>
      </c>
      <c r="AH1852" s="20">
        <v>17.600000000000001</v>
      </c>
      <c r="AI1852" s="20">
        <v>24.7</v>
      </c>
      <c r="AJ1852" s="20">
        <v>33.939900000000002</v>
      </c>
      <c r="AK1852" s="18">
        <v>3.92</v>
      </c>
      <c r="AL1852" s="18">
        <v>16.399999999999999</v>
      </c>
      <c r="AM1852" s="18">
        <v>23.9</v>
      </c>
      <c r="AN1852" s="18">
        <v>33.812199999999997</v>
      </c>
      <c r="AO1852" s="2">
        <v>1.63</v>
      </c>
      <c r="AP1852" s="2">
        <v>10.6</v>
      </c>
      <c r="AQ1852" s="2">
        <v>15.3</v>
      </c>
      <c r="AR1852" s="2">
        <v>2.9148000000000001</v>
      </c>
      <c r="AS1852" s="2">
        <v>2.61</v>
      </c>
      <c r="AT1852" s="2">
        <v>17.399999999999999</v>
      </c>
      <c r="AU1852" s="2">
        <v>15.1</v>
      </c>
      <c r="AV1852" s="2">
        <v>9.4433000000000007</v>
      </c>
      <c r="AW1852" s="2">
        <v>4</v>
      </c>
      <c r="AX1852" s="2">
        <v>16.5</v>
      </c>
      <c r="AY1852" s="2">
        <v>24.2</v>
      </c>
      <c r="AZ1852" s="2">
        <v>18.881699999999999</v>
      </c>
      <c r="BA1852" s="2">
        <v>5.81</v>
      </c>
      <c r="BB1852" s="2">
        <v>18.899999999999999</v>
      </c>
      <c r="BC1852" s="2">
        <v>30.7</v>
      </c>
      <c r="BD1852" s="2">
        <v>36.512300000000003</v>
      </c>
      <c r="BE1852" s="4" t="str">
        <f t="shared" si="282"/>
        <v>ABURRIDO</v>
      </c>
      <c r="BF1852" s="4">
        <f t="shared" si="283"/>
        <v>3.7692000000000001</v>
      </c>
      <c r="BG1852">
        <f t="shared" si="284"/>
        <v>1.63</v>
      </c>
      <c r="BH1852">
        <f t="shared" si="285"/>
        <v>2.61</v>
      </c>
      <c r="BI1852">
        <f t="shared" si="286"/>
        <v>5.81</v>
      </c>
      <c r="BJ1852">
        <f t="shared" si="287"/>
        <v>3.92</v>
      </c>
      <c r="BK1852">
        <f t="shared" si="288"/>
        <v>4.3600000000000003</v>
      </c>
      <c r="BL1852">
        <f t="shared" si="289"/>
        <v>48745.799999999959</v>
      </c>
    </row>
    <row r="1853" spans="1:64" x14ac:dyDescent="0.2">
      <c r="A1853" s="1">
        <v>1851</v>
      </c>
      <c r="B1853" s="7" t="s">
        <v>73</v>
      </c>
      <c r="C1853" s="3">
        <v>39985</v>
      </c>
      <c r="D1853" s="4" t="s">
        <v>629</v>
      </c>
      <c r="E1853" s="4" t="s">
        <v>170</v>
      </c>
      <c r="F1853" s="5" t="str">
        <f t="shared" si="280"/>
        <v>D</v>
      </c>
      <c r="G1853" s="6">
        <v>0.8847222222222223</v>
      </c>
      <c r="H1853" s="6">
        <v>0.90069444444444446</v>
      </c>
      <c r="I1853" s="85">
        <f t="shared" si="281"/>
        <v>22.999999999999918</v>
      </c>
      <c r="J1853" s="86">
        <f>I1853*Segmentos!$D$7*(AH1853%)*IF(ISNUMBER(AI1853),AI1853%,0)</f>
        <v>17443.199999999939</v>
      </c>
      <c r="K1853" s="86">
        <f>I1853*Segmentos!$D$7*(AL1853%)*IF(ISNUMBER(AM1853),AM1853%,0)</f>
        <v>1582.3999999999942</v>
      </c>
      <c r="L1853" s="4"/>
      <c r="M1853" s="2">
        <v>0.1</v>
      </c>
      <c r="N1853" s="2">
        <v>0.6</v>
      </c>
      <c r="O1853" s="2">
        <v>16.399999999999999</v>
      </c>
      <c r="P1853" s="2">
        <v>23.859200000000001</v>
      </c>
      <c r="Q1853" s="2">
        <v>0.3</v>
      </c>
      <c r="R1853" s="2">
        <v>0.6</v>
      </c>
      <c r="S1853" s="2">
        <v>53.3</v>
      </c>
      <c r="T1853" s="2">
        <v>11.9772</v>
      </c>
      <c r="U1853" s="2">
        <v>0.05</v>
      </c>
      <c r="V1853" s="2">
        <v>1.1000000000000001</v>
      </c>
      <c r="W1853" s="2">
        <v>4.3</v>
      </c>
      <c r="X1853" s="2">
        <v>2.4024000000000001</v>
      </c>
      <c r="Y1853" s="2">
        <v>0.14000000000000001</v>
      </c>
      <c r="Z1853" s="2">
        <v>1</v>
      </c>
      <c r="AA1853" s="2">
        <v>13.9</v>
      </c>
      <c r="AB1853" s="2">
        <v>9.4794999999999998</v>
      </c>
      <c r="AC1853" s="2">
        <v>0</v>
      </c>
      <c r="AD1853" s="2">
        <v>0</v>
      </c>
      <c r="AE1853" s="8" t="s">
        <v>577</v>
      </c>
      <c r="AF1853" s="2">
        <v>0</v>
      </c>
      <c r="AG1853" s="20">
        <v>0.19</v>
      </c>
      <c r="AH1853" s="20">
        <v>0.8</v>
      </c>
      <c r="AI1853" s="20">
        <v>23.7</v>
      </c>
      <c r="AJ1853" s="20">
        <v>21.456700000000001</v>
      </c>
      <c r="AK1853" s="18">
        <v>0.02</v>
      </c>
      <c r="AL1853" s="18">
        <v>0.4</v>
      </c>
      <c r="AM1853" s="18">
        <v>4.3</v>
      </c>
      <c r="AN1853" s="18">
        <v>2.4024000000000001</v>
      </c>
      <c r="AO1853" s="2">
        <v>0.01</v>
      </c>
      <c r="AP1853" s="2">
        <v>0.1</v>
      </c>
      <c r="AQ1853" s="2">
        <v>4.3</v>
      </c>
      <c r="AR1853" s="2">
        <v>0.1308</v>
      </c>
      <c r="AS1853" s="2">
        <v>0</v>
      </c>
      <c r="AT1853" s="2">
        <v>0</v>
      </c>
      <c r="AU1853" s="8" t="s">
        <v>577</v>
      </c>
      <c r="AV1853" s="2">
        <v>0</v>
      </c>
      <c r="AW1853" s="2">
        <v>0.1</v>
      </c>
      <c r="AX1853" s="2">
        <v>0.2</v>
      </c>
      <c r="AY1853" s="2">
        <v>56.5</v>
      </c>
      <c r="AZ1853" s="2">
        <v>7.0622999999999996</v>
      </c>
      <c r="BA1853" s="2">
        <v>0.18</v>
      </c>
      <c r="BB1853" s="2">
        <v>1.4</v>
      </c>
      <c r="BC1853" s="2">
        <v>12.8</v>
      </c>
      <c r="BD1853" s="2">
        <v>16.6661</v>
      </c>
      <c r="BE1853" s="4" t="str">
        <f t="shared" si="282"/>
        <v>NO APLICA</v>
      </c>
      <c r="BF1853" s="4">
        <f t="shared" si="283"/>
        <v>7.2600000000000012E-2</v>
      </c>
      <c r="BG1853">
        <f t="shared" si="284"/>
        <v>0.01</v>
      </c>
      <c r="BH1853">
        <f t="shared" si="285"/>
        <v>0</v>
      </c>
      <c r="BI1853">
        <f t="shared" si="286"/>
        <v>0.18</v>
      </c>
      <c r="BJ1853">
        <f t="shared" si="287"/>
        <v>0.02</v>
      </c>
      <c r="BK1853">
        <f t="shared" si="288"/>
        <v>0.19</v>
      </c>
      <c r="BL1853">
        <f t="shared" si="289"/>
        <v>226.31999999999917</v>
      </c>
    </row>
    <row r="1854" spans="1:64" x14ac:dyDescent="0.2">
      <c r="A1854" s="1">
        <v>1852</v>
      </c>
      <c r="B1854" s="7" t="s">
        <v>5</v>
      </c>
      <c r="C1854" s="3">
        <v>39985</v>
      </c>
      <c r="D1854" s="4" t="s">
        <v>3</v>
      </c>
      <c r="E1854" s="4" t="s">
        <v>164</v>
      </c>
      <c r="F1854" s="5" t="str">
        <f t="shared" si="280"/>
        <v>D</v>
      </c>
      <c r="G1854" s="6">
        <v>0.87430555555555556</v>
      </c>
      <c r="H1854" s="6">
        <v>0.91666666666666663</v>
      </c>
      <c r="I1854" s="85">
        <f t="shared" si="281"/>
        <v>60.999999999999943</v>
      </c>
      <c r="J1854" s="86">
        <f>I1854*Segmentos!$D$7*(AH1854%)*IF(ISNUMBER(AI1854),AI1854%,0)</f>
        <v>1832147.1999999983</v>
      </c>
      <c r="K1854" s="86">
        <f>I1854*Segmentos!$D$7*(AL1854%)*IF(ISNUMBER(AM1854),AM1854%,0)</f>
        <v>1760142.7999999984</v>
      </c>
      <c r="L1854" s="4"/>
      <c r="M1854" s="2">
        <v>7.36</v>
      </c>
      <c r="N1854" s="2">
        <v>19.3</v>
      </c>
      <c r="O1854" s="2">
        <v>38.1</v>
      </c>
      <c r="P1854" s="2">
        <v>90.737499999999997</v>
      </c>
      <c r="Q1854" s="2">
        <v>4.3600000000000003</v>
      </c>
      <c r="R1854" s="2">
        <v>12.7</v>
      </c>
      <c r="S1854" s="2">
        <v>34.4</v>
      </c>
      <c r="T1854" s="2">
        <v>8.9667999999999992</v>
      </c>
      <c r="U1854" s="2">
        <v>5.92</v>
      </c>
      <c r="V1854" s="2">
        <v>18.5</v>
      </c>
      <c r="W1854" s="2">
        <v>32</v>
      </c>
      <c r="X1854" s="2">
        <v>15.307700000000001</v>
      </c>
      <c r="Y1854" s="2">
        <v>6.46</v>
      </c>
      <c r="Z1854" s="2">
        <v>18.899999999999999</v>
      </c>
      <c r="AA1854" s="2">
        <v>34.1</v>
      </c>
      <c r="AB1854" s="2">
        <v>23.513100000000001</v>
      </c>
      <c r="AC1854" s="2">
        <v>10.61</v>
      </c>
      <c r="AD1854" s="2">
        <v>23.5</v>
      </c>
      <c r="AE1854" s="2">
        <v>45.2</v>
      </c>
      <c r="AF1854" s="2">
        <v>42.9499</v>
      </c>
      <c r="AG1854" s="20">
        <v>7.5</v>
      </c>
      <c r="AH1854" s="20">
        <v>20.8</v>
      </c>
      <c r="AI1854" s="20">
        <v>36.1</v>
      </c>
      <c r="AJ1854" s="20">
        <v>43.920999999999999</v>
      </c>
      <c r="AK1854" s="18">
        <v>7.22</v>
      </c>
      <c r="AL1854" s="18">
        <v>17.899999999999999</v>
      </c>
      <c r="AM1854" s="18">
        <v>40.299999999999997</v>
      </c>
      <c r="AN1854" s="18">
        <v>46.816499999999998</v>
      </c>
      <c r="AO1854" s="2">
        <v>4.51</v>
      </c>
      <c r="AP1854" s="2">
        <v>15.6</v>
      </c>
      <c r="AQ1854" s="2">
        <v>28.9</v>
      </c>
      <c r="AR1854" s="2">
        <v>6.0804</v>
      </c>
      <c r="AS1854" s="2">
        <v>7.07</v>
      </c>
      <c r="AT1854" s="2">
        <v>18.899999999999999</v>
      </c>
      <c r="AU1854" s="2">
        <v>37.299999999999997</v>
      </c>
      <c r="AV1854" s="2">
        <v>19.208100000000002</v>
      </c>
      <c r="AW1854" s="2">
        <v>7.98</v>
      </c>
      <c r="AX1854" s="2">
        <v>19.899999999999999</v>
      </c>
      <c r="AY1854" s="2">
        <v>40</v>
      </c>
      <c r="AZ1854" s="2">
        <v>28.288699999999999</v>
      </c>
      <c r="BA1854" s="2">
        <v>7.87</v>
      </c>
      <c r="BB1854" s="2">
        <v>20.100000000000001</v>
      </c>
      <c r="BC1854" s="2">
        <v>39.200000000000003</v>
      </c>
      <c r="BD1854" s="2">
        <v>37.160299999999999</v>
      </c>
      <c r="BE1854" s="4" t="str">
        <f t="shared" si="282"/>
        <v>NO APLICA</v>
      </c>
      <c r="BF1854" s="4">
        <f t="shared" si="283"/>
        <v>7.1394000000000002</v>
      </c>
      <c r="BG1854">
        <f t="shared" si="284"/>
        <v>4.51</v>
      </c>
      <c r="BH1854">
        <f t="shared" si="285"/>
        <v>7.07</v>
      </c>
      <c r="BI1854">
        <f t="shared" si="286"/>
        <v>7.98</v>
      </c>
      <c r="BJ1854">
        <f t="shared" si="287"/>
        <v>7.22</v>
      </c>
      <c r="BK1854">
        <f t="shared" si="288"/>
        <v>7.5</v>
      </c>
      <c r="BL1854">
        <f t="shared" si="289"/>
        <v>44855.129999999968</v>
      </c>
    </row>
    <row r="1855" spans="1:64" x14ac:dyDescent="0.2">
      <c r="A1855" s="1">
        <v>1853</v>
      </c>
      <c r="B1855" s="7" t="s">
        <v>49</v>
      </c>
      <c r="C1855" s="3">
        <v>39985</v>
      </c>
      <c r="D1855" s="4" t="s">
        <v>3</v>
      </c>
      <c r="E1855" s="4" t="s">
        <v>168</v>
      </c>
      <c r="F1855" s="5" t="str">
        <f t="shared" si="280"/>
        <v>D</v>
      </c>
      <c r="G1855" s="6">
        <v>0.7895833333333333</v>
      </c>
      <c r="H1855" s="6">
        <v>0.87430555555555556</v>
      </c>
      <c r="I1855" s="85">
        <f t="shared" si="281"/>
        <v>122.00000000000004</v>
      </c>
      <c r="J1855" s="86">
        <f>I1855*Segmentos!$D$7*(AH1855%)*IF(ISNUMBER(AI1855),AI1855%,0)</f>
        <v>1414224.0000000005</v>
      </c>
      <c r="K1855" s="86">
        <f>I1855*Segmentos!$D$7*(AL1855%)*IF(ISNUMBER(AM1855),AM1855%,0)</f>
        <v>1015332.8000000003</v>
      </c>
      <c r="L1855" s="4" t="s">
        <v>424</v>
      </c>
      <c r="M1855" s="2">
        <v>2.4700000000000002</v>
      </c>
      <c r="N1855" s="2">
        <v>12</v>
      </c>
      <c r="O1855" s="2">
        <v>20.5</v>
      </c>
      <c r="P1855" s="2">
        <v>87.411699999999996</v>
      </c>
      <c r="Q1855" s="2">
        <v>1.33</v>
      </c>
      <c r="R1855" s="2">
        <v>6.8</v>
      </c>
      <c r="S1855" s="2">
        <v>19.600000000000001</v>
      </c>
      <c r="T1855" s="2">
        <v>7.85</v>
      </c>
      <c r="U1855" s="2">
        <v>2.19</v>
      </c>
      <c r="V1855" s="2">
        <v>10.5</v>
      </c>
      <c r="W1855" s="2">
        <v>20.9</v>
      </c>
      <c r="X1855" s="2">
        <v>16.296199999999999</v>
      </c>
      <c r="Y1855" s="2">
        <v>2.71</v>
      </c>
      <c r="Z1855" s="2">
        <v>13.4</v>
      </c>
      <c r="AA1855" s="2">
        <v>20.2</v>
      </c>
      <c r="AB1855" s="2">
        <v>28.314399999999999</v>
      </c>
      <c r="AC1855" s="2">
        <v>3.01</v>
      </c>
      <c r="AD1855" s="2">
        <v>14.5</v>
      </c>
      <c r="AE1855" s="2">
        <v>20.8</v>
      </c>
      <c r="AF1855" s="2">
        <v>34.951099999999997</v>
      </c>
      <c r="AG1855" s="20">
        <v>2.89</v>
      </c>
      <c r="AH1855" s="20">
        <v>14</v>
      </c>
      <c r="AI1855" s="20">
        <v>20.7</v>
      </c>
      <c r="AJ1855" s="20">
        <v>48.555599999999998</v>
      </c>
      <c r="AK1855" s="18">
        <v>2.09</v>
      </c>
      <c r="AL1855" s="18">
        <v>10.3</v>
      </c>
      <c r="AM1855" s="18">
        <v>20.2</v>
      </c>
      <c r="AN1855" s="18">
        <v>38.856099999999998</v>
      </c>
      <c r="AO1855" s="2">
        <v>0.97</v>
      </c>
      <c r="AP1855" s="2">
        <v>5.8</v>
      </c>
      <c r="AQ1855" s="2">
        <v>16.600000000000001</v>
      </c>
      <c r="AR1855" s="2">
        <v>3.7385999999999999</v>
      </c>
      <c r="AS1855" s="2">
        <v>1.63</v>
      </c>
      <c r="AT1855" s="2">
        <v>9.1999999999999993</v>
      </c>
      <c r="AU1855" s="2">
        <v>17.8</v>
      </c>
      <c r="AV1855" s="2">
        <v>12.720599999999999</v>
      </c>
      <c r="AW1855" s="2">
        <v>2.95</v>
      </c>
      <c r="AX1855" s="2">
        <v>12.9</v>
      </c>
      <c r="AY1855" s="2">
        <v>22.8</v>
      </c>
      <c r="AZ1855" s="2">
        <v>30.004899999999999</v>
      </c>
      <c r="BA1855" s="2">
        <v>3.02</v>
      </c>
      <c r="BB1855" s="2">
        <v>14.8</v>
      </c>
      <c r="BC1855" s="2">
        <v>20.399999999999999</v>
      </c>
      <c r="BD1855" s="2">
        <v>40.947499999999998</v>
      </c>
      <c r="BE1855" s="4" t="str">
        <f t="shared" si="282"/>
        <v>ABURRIDO</v>
      </c>
      <c r="BF1855" s="4">
        <f t="shared" si="283"/>
        <v>2.137</v>
      </c>
      <c r="BG1855">
        <f t="shared" si="284"/>
        <v>0.97</v>
      </c>
      <c r="BH1855">
        <f t="shared" si="285"/>
        <v>1.63</v>
      </c>
      <c r="BI1855">
        <f t="shared" si="286"/>
        <v>3.02</v>
      </c>
      <c r="BJ1855">
        <f t="shared" si="287"/>
        <v>2.09</v>
      </c>
      <c r="BK1855">
        <f t="shared" si="288"/>
        <v>2.89</v>
      </c>
      <c r="BL1855">
        <f t="shared" si="289"/>
        <v>30012.000000000011</v>
      </c>
    </row>
    <row r="1856" spans="1:64" x14ac:dyDescent="0.2">
      <c r="A1856" s="1">
        <v>1854</v>
      </c>
      <c r="B1856" s="7" t="s">
        <v>101</v>
      </c>
      <c r="C1856" s="3">
        <v>39985</v>
      </c>
      <c r="D1856" s="4" t="s">
        <v>628</v>
      </c>
      <c r="E1856" s="4" t="s">
        <v>168</v>
      </c>
      <c r="F1856" s="5" t="str">
        <f t="shared" si="280"/>
        <v>D</v>
      </c>
      <c r="G1856" s="6">
        <v>0.91527777777777775</v>
      </c>
      <c r="H1856" s="6">
        <v>2.013888888888889E-2</v>
      </c>
      <c r="I1856" s="85">
        <f t="shared" si="281"/>
        <v>151.00000000000006</v>
      </c>
      <c r="J1856" s="86">
        <f>I1856*Segmentos!$D$7*(AH1856%)*IF(ISNUMBER(AI1856),AI1856%,0)</f>
        <v>1542374.4000000006</v>
      </c>
      <c r="K1856" s="86">
        <f>I1856*Segmentos!$D$7*(AL1856%)*IF(ISNUMBER(AM1856),AM1856%,0)</f>
        <v>957642.00000000023</v>
      </c>
      <c r="L1856" s="4" t="s">
        <v>426</v>
      </c>
      <c r="M1856" s="2">
        <v>2.0499999999999998</v>
      </c>
      <c r="N1856" s="2">
        <v>12.7</v>
      </c>
      <c r="O1856" s="2">
        <v>16.100000000000001</v>
      </c>
      <c r="P1856" s="2">
        <v>81.355099999999993</v>
      </c>
      <c r="Q1856" s="2">
        <v>1.26</v>
      </c>
      <c r="R1856" s="2">
        <v>7.3</v>
      </c>
      <c r="S1856" s="2">
        <v>17.2</v>
      </c>
      <c r="T1856" s="2">
        <v>8.3354999999999997</v>
      </c>
      <c r="U1856" s="2">
        <v>2</v>
      </c>
      <c r="V1856" s="2">
        <v>11</v>
      </c>
      <c r="W1856" s="2">
        <v>18.2</v>
      </c>
      <c r="X1856" s="2">
        <v>16.6724</v>
      </c>
      <c r="Y1856" s="2">
        <v>3.2</v>
      </c>
      <c r="Z1856" s="2">
        <v>16.7</v>
      </c>
      <c r="AA1856" s="2">
        <v>19.2</v>
      </c>
      <c r="AB1856" s="2">
        <v>37.589399999999998</v>
      </c>
      <c r="AC1856" s="2">
        <v>1.44</v>
      </c>
      <c r="AD1856" s="2">
        <v>13.1</v>
      </c>
      <c r="AE1856" s="2">
        <v>11</v>
      </c>
      <c r="AF1856" s="2">
        <v>18.7578</v>
      </c>
      <c r="AG1856" s="20">
        <v>2.56</v>
      </c>
      <c r="AH1856" s="20">
        <v>15.2</v>
      </c>
      <c r="AI1856" s="20">
        <v>16.8</v>
      </c>
      <c r="AJ1856" s="20">
        <v>48.178400000000003</v>
      </c>
      <c r="AK1856" s="18">
        <v>1.59</v>
      </c>
      <c r="AL1856" s="18">
        <v>10.5</v>
      </c>
      <c r="AM1856" s="18">
        <v>15.1</v>
      </c>
      <c r="AN1856" s="18">
        <v>33.176699999999997</v>
      </c>
      <c r="AO1856" s="2">
        <v>1.43</v>
      </c>
      <c r="AP1856" s="2">
        <v>8.5</v>
      </c>
      <c r="AQ1856" s="2">
        <v>16.7</v>
      </c>
      <c r="AR1856" s="2">
        <v>6.1970000000000001</v>
      </c>
      <c r="AS1856" s="2">
        <v>1.83</v>
      </c>
      <c r="AT1856" s="2">
        <v>10.7</v>
      </c>
      <c r="AU1856" s="2">
        <v>17.100000000000001</v>
      </c>
      <c r="AV1856" s="2">
        <v>16.0351</v>
      </c>
      <c r="AW1856" s="2">
        <v>2.48</v>
      </c>
      <c r="AX1856" s="2">
        <v>14.4</v>
      </c>
      <c r="AY1856" s="2">
        <v>17.2</v>
      </c>
      <c r="AZ1856" s="2">
        <v>28.299800000000001</v>
      </c>
      <c r="BA1856" s="2">
        <v>2.0299999999999998</v>
      </c>
      <c r="BB1856" s="2">
        <v>13.8</v>
      </c>
      <c r="BC1856" s="2">
        <v>14.7</v>
      </c>
      <c r="BD1856" s="2">
        <v>30.8232</v>
      </c>
      <c r="BE1856" s="4" t="str">
        <f t="shared" si="282"/>
        <v>ABURRIDO</v>
      </c>
      <c r="BF1856" s="4">
        <f t="shared" si="283"/>
        <v>2.0146000000000002</v>
      </c>
      <c r="BG1856">
        <f t="shared" si="284"/>
        <v>1.43</v>
      </c>
      <c r="BH1856">
        <f t="shared" si="285"/>
        <v>1.83</v>
      </c>
      <c r="BI1856">
        <f t="shared" si="286"/>
        <v>2.48</v>
      </c>
      <c r="BJ1856">
        <f t="shared" si="287"/>
        <v>1.59</v>
      </c>
      <c r="BK1856">
        <f t="shared" si="288"/>
        <v>2.56</v>
      </c>
      <c r="BL1856">
        <f t="shared" si="289"/>
        <v>30874.970000000016</v>
      </c>
    </row>
    <row r="1857" spans="1:64" x14ac:dyDescent="0.2">
      <c r="A1857" s="1">
        <v>1855</v>
      </c>
      <c r="B1857" s="7" t="s">
        <v>9</v>
      </c>
      <c r="C1857" s="3">
        <v>39985</v>
      </c>
      <c r="D1857" s="4" t="s">
        <v>8</v>
      </c>
      <c r="E1857" s="4" t="s">
        <v>168</v>
      </c>
      <c r="F1857" s="5" t="str">
        <f t="shared" si="280"/>
        <v>D</v>
      </c>
      <c r="G1857" s="6">
        <v>0.78749999999999998</v>
      </c>
      <c r="H1857" s="6">
        <v>0.87361111111111101</v>
      </c>
      <c r="I1857" s="85">
        <f t="shared" si="281"/>
        <v>123.99999999999989</v>
      </c>
      <c r="J1857" s="86">
        <f>I1857*Segmentos!$D$7*(AH1857%)*IF(ISNUMBER(AI1857),AI1857%,0)</f>
        <v>2843121.5999999973</v>
      </c>
      <c r="K1857" s="86">
        <f>I1857*Segmentos!$D$7*(AL1857%)*IF(ISNUMBER(AM1857),AM1857%,0)</f>
        <v>2375443.1999999979</v>
      </c>
      <c r="L1857" s="4" t="s">
        <v>423</v>
      </c>
      <c r="M1857" s="2">
        <v>5.23</v>
      </c>
      <c r="N1857" s="2">
        <v>17.399999999999999</v>
      </c>
      <c r="O1857" s="2">
        <v>30.1</v>
      </c>
      <c r="P1857" s="2">
        <v>80.162300000000002</v>
      </c>
      <c r="Q1857" s="2">
        <v>3.91</v>
      </c>
      <c r="R1857" s="2">
        <v>12.5</v>
      </c>
      <c r="S1857" s="2">
        <v>31.4</v>
      </c>
      <c r="T1857" s="2">
        <v>10.0007</v>
      </c>
      <c r="U1857" s="2">
        <v>5.79</v>
      </c>
      <c r="V1857" s="2">
        <v>18.2</v>
      </c>
      <c r="W1857" s="2">
        <v>31.8</v>
      </c>
      <c r="X1857" s="2">
        <v>18.611499999999999</v>
      </c>
      <c r="Y1857" s="2">
        <v>5.7</v>
      </c>
      <c r="Z1857" s="2">
        <v>19.8</v>
      </c>
      <c r="AA1857" s="2">
        <v>28.7</v>
      </c>
      <c r="AB1857" s="2">
        <v>25.7822</v>
      </c>
      <c r="AC1857" s="2">
        <v>5.12</v>
      </c>
      <c r="AD1857" s="2">
        <v>17.100000000000001</v>
      </c>
      <c r="AE1857" s="2">
        <v>30</v>
      </c>
      <c r="AF1857" s="2">
        <v>25.767900000000001</v>
      </c>
      <c r="AG1857" s="20">
        <v>5.71</v>
      </c>
      <c r="AH1857" s="20">
        <v>19.3</v>
      </c>
      <c r="AI1857" s="20">
        <v>29.7</v>
      </c>
      <c r="AJ1857" s="20">
        <v>41.5139</v>
      </c>
      <c r="AK1857" s="18">
        <v>4.8</v>
      </c>
      <c r="AL1857" s="18">
        <v>15.6</v>
      </c>
      <c r="AM1857" s="18">
        <v>30.7</v>
      </c>
      <c r="AN1857" s="18">
        <v>38.648400000000002</v>
      </c>
      <c r="AO1857" s="2">
        <v>2.1800000000000002</v>
      </c>
      <c r="AP1857" s="2">
        <v>9.8000000000000007</v>
      </c>
      <c r="AQ1857" s="2">
        <v>22.2</v>
      </c>
      <c r="AR1857" s="2">
        <v>3.6438000000000001</v>
      </c>
      <c r="AS1857" s="2">
        <v>3.3</v>
      </c>
      <c r="AT1857" s="2">
        <v>11.9</v>
      </c>
      <c r="AU1857" s="2">
        <v>27.6</v>
      </c>
      <c r="AV1857" s="2">
        <v>11.144299999999999</v>
      </c>
      <c r="AW1857" s="2">
        <v>4.5599999999999996</v>
      </c>
      <c r="AX1857" s="2">
        <v>16</v>
      </c>
      <c r="AY1857" s="2">
        <v>28.4</v>
      </c>
      <c r="AZ1857" s="2">
        <v>20.081600000000002</v>
      </c>
      <c r="BA1857" s="2">
        <v>7.72</v>
      </c>
      <c r="BB1857" s="2">
        <v>23.6</v>
      </c>
      <c r="BC1857" s="2">
        <v>32.700000000000003</v>
      </c>
      <c r="BD1857" s="2">
        <v>45.2926</v>
      </c>
      <c r="BE1857" s="4" t="str">
        <f t="shared" si="282"/>
        <v>ABURRIDO</v>
      </c>
      <c r="BF1857" s="4">
        <f t="shared" si="283"/>
        <v>4.8867999999999991</v>
      </c>
      <c r="BG1857">
        <f t="shared" si="284"/>
        <v>2.1800000000000002</v>
      </c>
      <c r="BH1857">
        <f t="shared" si="285"/>
        <v>3.3</v>
      </c>
      <c r="BI1857">
        <f t="shared" si="286"/>
        <v>7.72</v>
      </c>
      <c r="BJ1857">
        <f t="shared" si="287"/>
        <v>4.8</v>
      </c>
      <c r="BK1857">
        <f t="shared" si="288"/>
        <v>5.71</v>
      </c>
      <c r="BL1857">
        <f t="shared" si="289"/>
        <v>64943.759999999929</v>
      </c>
    </row>
    <row r="1858" spans="1:64" x14ac:dyDescent="0.2">
      <c r="A1858" s="1">
        <v>1856</v>
      </c>
      <c r="B1858" s="7" t="s">
        <v>35</v>
      </c>
      <c r="C1858" s="3">
        <v>39985</v>
      </c>
      <c r="D1858" s="4" t="s">
        <v>626</v>
      </c>
      <c r="E1858" s="4" t="s">
        <v>163</v>
      </c>
      <c r="F1858" s="5" t="str">
        <f t="shared" si="280"/>
        <v>D</v>
      </c>
      <c r="G1858" s="6">
        <v>0.91736111111111107</v>
      </c>
      <c r="H1858" s="6">
        <v>0.91874999999999996</v>
      </c>
      <c r="I1858" s="85">
        <f t="shared" si="281"/>
        <v>1.9999999999999929</v>
      </c>
      <c r="J1858" s="86">
        <f>I1858*Segmentos!$D$7*(AH1858%)*IF(ISNUMBER(AI1858),AI1858%,0)</f>
        <v>66175.199999999764</v>
      </c>
      <c r="K1858" s="86">
        <f>I1858*Segmentos!$D$7*(AL1858%)*IF(ISNUMBER(AM1858),AM1858%,0)</f>
        <v>76523.999999999724</v>
      </c>
      <c r="L1858" s="4"/>
      <c r="M1858" s="2">
        <v>8.93</v>
      </c>
      <c r="N1858" s="2">
        <v>10.3</v>
      </c>
      <c r="O1858" s="2">
        <v>86.8</v>
      </c>
      <c r="P1858" s="2">
        <v>89.023200000000003</v>
      </c>
      <c r="Q1858" s="2">
        <v>4.1500000000000004</v>
      </c>
      <c r="R1858" s="2">
        <v>5</v>
      </c>
      <c r="S1858" s="2">
        <v>82.9</v>
      </c>
      <c r="T1858" s="2">
        <v>6.8958000000000004</v>
      </c>
      <c r="U1858" s="2">
        <v>8.18</v>
      </c>
      <c r="V1858" s="2">
        <v>9.1</v>
      </c>
      <c r="W1858" s="2">
        <v>90.2</v>
      </c>
      <c r="X1858" s="2">
        <v>17.0838</v>
      </c>
      <c r="Y1858" s="2">
        <v>8.5</v>
      </c>
      <c r="Z1858" s="2">
        <v>9.6999999999999993</v>
      </c>
      <c r="AA1858" s="2">
        <v>87.8</v>
      </c>
      <c r="AB1858" s="2">
        <v>25.0076</v>
      </c>
      <c r="AC1858" s="2">
        <v>12.24</v>
      </c>
      <c r="AD1858" s="2">
        <v>14.3</v>
      </c>
      <c r="AE1858" s="2">
        <v>85.6</v>
      </c>
      <c r="AF1858" s="2">
        <v>40.036099999999998</v>
      </c>
      <c r="AG1858" s="20">
        <v>8.26</v>
      </c>
      <c r="AH1858" s="20">
        <v>10.1</v>
      </c>
      <c r="AI1858" s="20">
        <v>81.900000000000006</v>
      </c>
      <c r="AJ1858" s="20">
        <v>39.0794</v>
      </c>
      <c r="AK1858" s="18">
        <v>9.5299999999999994</v>
      </c>
      <c r="AL1858" s="18">
        <v>10.5</v>
      </c>
      <c r="AM1858" s="18">
        <v>91.1</v>
      </c>
      <c r="AN1858" s="18">
        <v>49.943899999999999</v>
      </c>
      <c r="AO1858" s="2">
        <v>7.32</v>
      </c>
      <c r="AP1858" s="2">
        <v>8.3000000000000007</v>
      </c>
      <c r="AQ1858" s="2">
        <v>87.8</v>
      </c>
      <c r="AR1858" s="2">
        <v>7.9771000000000001</v>
      </c>
      <c r="AS1858" s="2">
        <v>10.48</v>
      </c>
      <c r="AT1858" s="2">
        <v>11.8</v>
      </c>
      <c r="AU1858" s="2">
        <v>89</v>
      </c>
      <c r="AV1858" s="2">
        <v>23.007100000000001</v>
      </c>
      <c r="AW1858" s="2">
        <v>9.77</v>
      </c>
      <c r="AX1858" s="2">
        <v>11.1</v>
      </c>
      <c r="AY1858" s="2">
        <v>87.9</v>
      </c>
      <c r="AZ1858" s="2">
        <v>28.0075</v>
      </c>
      <c r="BA1858" s="2">
        <v>7.87</v>
      </c>
      <c r="BB1858" s="2">
        <v>9.4</v>
      </c>
      <c r="BC1858" s="2">
        <v>84</v>
      </c>
      <c r="BD1858" s="2">
        <v>30.031500000000001</v>
      </c>
      <c r="BE1858" s="4" t="str">
        <f t="shared" si="282"/>
        <v>NO APLICA</v>
      </c>
      <c r="BF1858" s="4">
        <f t="shared" si="283"/>
        <v>9.6593999999999998</v>
      </c>
      <c r="BG1858">
        <f t="shared" si="284"/>
        <v>7.32</v>
      </c>
      <c r="BH1858">
        <f t="shared" si="285"/>
        <v>10.48</v>
      </c>
      <c r="BI1858">
        <f t="shared" si="286"/>
        <v>9.77</v>
      </c>
      <c r="BJ1858">
        <f t="shared" si="287"/>
        <v>9.5299999999999994</v>
      </c>
      <c r="BK1858">
        <f t="shared" si="288"/>
        <v>8.26</v>
      </c>
      <c r="BL1858">
        <f t="shared" si="289"/>
        <v>1788.0799999999936</v>
      </c>
    </row>
    <row r="1859" spans="1:64" x14ac:dyDescent="0.2">
      <c r="A1859" s="1">
        <v>1857</v>
      </c>
      <c r="B1859" s="7" t="s">
        <v>11</v>
      </c>
      <c r="C1859" s="3">
        <v>39985</v>
      </c>
      <c r="D1859" s="4" t="s">
        <v>8</v>
      </c>
      <c r="E1859" s="4" t="s">
        <v>166</v>
      </c>
      <c r="F1859" s="5" t="str">
        <f t="shared" si="280"/>
        <v>D</v>
      </c>
      <c r="G1859" s="6">
        <v>0.8930555555555556</v>
      </c>
      <c r="H1859" s="6">
        <v>0.89444444444444438</v>
      </c>
      <c r="I1859" s="85">
        <f t="shared" si="281"/>
        <v>1.999999999999833</v>
      </c>
      <c r="J1859" s="86">
        <f>I1859*Segmentos!$D$7*(AH1859%)*IF(ISNUMBER(AI1859),AI1859%,0)</f>
        <v>41299.999999996558</v>
      </c>
      <c r="K1859" s="86">
        <f>I1859*Segmentos!$D$7*(AL1859%)*IF(ISNUMBER(AM1859),AM1859%,0)</f>
        <v>38596.799999996772</v>
      </c>
      <c r="L1859" s="4"/>
      <c r="M1859" s="2">
        <v>4.9800000000000004</v>
      </c>
      <c r="N1859" s="2">
        <v>5.5</v>
      </c>
      <c r="O1859" s="2">
        <v>91</v>
      </c>
      <c r="P1859" s="2">
        <v>82.308800000000005</v>
      </c>
      <c r="Q1859" s="2">
        <v>3.21</v>
      </c>
      <c r="R1859" s="2">
        <v>3.7</v>
      </c>
      <c r="S1859" s="2">
        <v>87.3</v>
      </c>
      <c r="T1859" s="2">
        <v>8.8735999999999997</v>
      </c>
      <c r="U1859" s="2">
        <v>3.47</v>
      </c>
      <c r="V1859" s="2">
        <v>4.0999999999999996</v>
      </c>
      <c r="W1859" s="2">
        <v>84.8</v>
      </c>
      <c r="X1859" s="2">
        <v>12.045</v>
      </c>
      <c r="Y1859" s="2">
        <v>4.6900000000000004</v>
      </c>
      <c r="Z1859" s="2">
        <v>5.2</v>
      </c>
      <c r="AA1859" s="2">
        <v>90</v>
      </c>
      <c r="AB1859" s="2">
        <v>22.8871</v>
      </c>
      <c r="AC1859" s="2">
        <v>7.09</v>
      </c>
      <c r="AD1859" s="2">
        <v>7.5</v>
      </c>
      <c r="AE1859" s="2">
        <v>94.6</v>
      </c>
      <c r="AF1859" s="2">
        <v>38.5032</v>
      </c>
      <c r="AG1859" s="20">
        <v>5.18</v>
      </c>
      <c r="AH1859" s="20">
        <v>5.9</v>
      </c>
      <c r="AI1859" s="20">
        <v>87.5</v>
      </c>
      <c r="AJ1859" s="20">
        <v>40.684100000000001</v>
      </c>
      <c r="AK1859" s="18">
        <v>4.79</v>
      </c>
      <c r="AL1859" s="18">
        <v>5.0999999999999996</v>
      </c>
      <c r="AM1859" s="18">
        <v>94.6</v>
      </c>
      <c r="AN1859" s="18">
        <v>41.6248</v>
      </c>
      <c r="AO1859" s="2">
        <v>2.2400000000000002</v>
      </c>
      <c r="AP1859" s="2">
        <v>3</v>
      </c>
      <c r="AQ1859" s="2">
        <v>74.2</v>
      </c>
      <c r="AR1859" s="2">
        <v>4.0537000000000001</v>
      </c>
      <c r="AS1859" s="2">
        <v>2.94</v>
      </c>
      <c r="AT1859" s="2">
        <v>3.3</v>
      </c>
      <c r="AU1859" s="2">
        <v>89.3</v>
      </c>
      <c r="AV1859" s="2">
        <v>10.7201</v>
      </c>
      <c r="AW1859" s="2">
        <v>3.18</v>
      </c>
      <c r="AX1859" s="2">
        <v>3.6</v>
      </c>
      <c r="AY1859" s="2">
        <v>89</v>
      </c>
      <c r="AZ1859" s="2">
        <v>15.137</v>
      </c>
      <c r="BA1859" s="2">
        <v>8.27</v>
      </c>
      <c r="BB1859" s="2">
        <v>8.8000000000000007</v>
      </c>
      <c r="BC1859" s="2">
        <v>93.6</v>
      </c>
      <c r="BD1859" s="2">
        <v>52.3979</v>
      </c>
      <c r="BE1859" s="4" t="str">
        <f t="shared" si="282"/>
        <v>NO APLICA</v>
      </c>
      <c r="BF1859" s="4">
        <f t="shared" si="283"/>
        <v>4.8701999999999996</v>
      </c>
      <c r="BG1859">
        <f t="shared" si="284"/>
        <v>2.2400000000000002</v>
      </c>
      <c r="BH1859">
        <f t="shared" si="285"/>
        <v>2.94</v>
      </c>
      <c r="BI1859">
        <f t="shared" si="286"/>
        <v>8.27</v>
      </c>
      <c r="BJ1859">
        <f t="shared" si="287"/>
        <v>4.79</v>
      </c>
      <c r="BK1859">
        <f t="shared" si="288"/>
        <v>5.18</v>
      </c>
      <c r="BL1859">
        <f t="shared" si="289"/>
        <v>1000.9999999999164</v>
      </c>
    </row>
    <row r="1860" spans="1:64" x14ac:dyDescent="0.2">
      <c r="A1860" s="1">
        <v>1858</v>
      </c>
      <c r="B1860" s="7" t="s">
        <v>11</v>
      </c>
      <c r="C1860" s="3">
        <v>39985</v>
      </c>
      <c r="D1860" s="4" t="s">
        <v>627</v>
      </c>
      <c r="E1860" s="4" t="s">
        <v>166</v>
      </c>
      <c r="F1860" s="5" t="str">
        <f t="shared" ref="F1860:F1923" si="290">CONCATENATE(IF(WEEKDAY(C1860)=1,"D",""),IF(WEEKDAY(C1860)=2,"L",""),IF(WEEKDAY(C1860)=3,"M",""),IF(WEEKDAY(C1860)=4,"W",""),IF(WEEKDAY(C1860)=5,"J",""),IF(WEEKDAY(C1860)=6,"V",""),IF(WEEKDAY(C1860)=7,"S",""))</f>
        <v>D</v>
      </c>
      <c r="G1860" s="6">
        <v>0.91527777777777775</v>
      </c>
      <c r="H1860" s="6">
        <v>0.91805555555555562</v>
      </c>
      <c r="I1860" s="85">
        <f t="shared" ref="I1860:I1923" si="291">IF(H1860&gt;=G1860,(H1860-G1860)*24*60,("24:00:00"-G1860+H1860)*24*60)</f>
        <v>4.0000000000001457</v>
      </c>
      <c r="J1860" s="86">
        <f>I1860*Segmentos!$D$7*(AH1860%)*IF(ISNUMBER(AI1860),AI1860%,0)</f>
        <v>75932.800000002768</v>
      </c>
      <c r="K1860" s="86">
        <f>I1860*Segmentos!$D$7*(AL1860%)*IF(ISNUMBER(AM1860),AM1860%,0)</f>
        <v>91078.400000003327</v>
      </c>
      <c r="L1860" s="4"/>
      <c r="M1860" s="2">
        <v>5.24</v>
      </c>
      <c r="N1860" s="2">
        <v>6.9</v>
      </c>
      <c r="O1860" s="2">
        <v>76.099999999999994</v>
      </c>
      <c r="P1860" s="2">
        <v>84.312600000000003</v>
      </c>
      <c r="Q1860" s="2">
        <v>3.27</v>
      </c>
      <c r="R1860" s="2">
        <v>3.7</v>
      </c>
      <c r="S1860" s="2">
        <v>88.1</v>
      </c>
      <c r="T1860" s="2">
        <v>8.7936999999999994</v>
      </c>
      <c r="U1860" s="2">
        <v>3.67</v>
      </c>
      <c r="V1860" s="2">
        <v>5.7</v>
      </c>
      <c r="W1860" s="2">
        <v>64.5</v>
      </c>
      <c r="X1860" s="2">
        <v>12.3948</v>
      </c>
      <c r="Y1860" s="2">
        <v>5.14</v>
      </c>
      <c r="Z1860" s="2">
        <v>6.3</v>
      </c>
      <c r="AA1860" s="2">
        <v>81.3</v>
      </c>
      <c r="AB1860" s="2">
        <v>24.4377</v>
      </c>
      <c r="AC1860" s="2">
        <v>7.32</v>
      </c>
      <c r="AD1860" s="2">
        <v>9.8000000000000007</v>
      </c>
      <c r="AE1860" s="2">
        <v>75.099999999999994</v>
      </c>
      <c r="AF1860" s="2">
        <v>38.686300000000003</v>
      </c>
      <c r="AG1860" s="20">
        <v>4.7300000000000004</v>
      </c>
      <c r="AH1860" s="20">
        <v>6.1</v>
      </c>
      <c r="AI1860" s="20">
        <v>77.8</v>
      </c>
      <c r="AJ1860" s="20">
        <v>36.113900000000001</v>
      </c>
      <c r="AK1860" s="18">
        <v>5.7</v>
      </c>
      <c r="AL1860" s="18">
        <v>7.6</v>
      </c>
      <c r="AM1860" s="18">
        <v>74.900000000000006</v>
      </c>
      <c r="AN1860" s="18">
        <v>48.198700000000002</v>
      </c>
      <c r="AO1860" s="2">
        <v>3.2</v>
      </c>
      <c r="AP1860" s="2">
        <v>4.5999999999999996</v>
      </c>
      <c r="AQ1860" s="2">
        <v>69.8</v>
      </c>
      <c r="AR1860" s="2">
        <v>5.6356999999999999</v>
      </c>
      <c r="AS1860" s="2">
        <v>5.23</v>
      </c>
      <c r="AT1860" s="2">
        <v>6.2</v>
      </c>
      <c r="AU1860" s="2">
        <v>84.6</v>
      </c>
      <c r="AV1860" s="2">
        <v>18.5427</v>
      </c>
      <c r="AW1860" s="2">
        <v>4.82</v>
      </c>
      <c r="AX1860" s="2">
        <v>7.3</v>
      </c>
      <c r="AY1860" s="2">
        <v>65.900000000000006</v>
      </c>
      <c r="AZ1860" s="2">
        <v>22.317299999999999</v>
      </c>
      <c r="BA1860" s="2">
        <v>6.13</v>
      </c>
      <c r="BB1860" s="2">
        <v>7.6</v>
      </c>
      <c r="BC1860" s="2">
        <v>80.599999999999994</v>
      </c>
      <c r="BD1860" s="2">
        <v>37.816800000000001</v>
      </c>
      <c r="BE1860" s="4" t="str">
        <f t="shared" ref="BE1860:BE1923" si="292">IF(OR(E1860="NOTICIERO",E1860="INFORMATIVO"),"NO APLICA",IF(I1860&lt;60,"NO APLICA",IF(M1860&lt;6,"ABURRIDO",IF(O1860&lt;25,"ABURRIDO","ENTRETENIDO"))))</f>
        <v>NO APLICA</v>
      </c>
      <c r="BF1860" s="4">
        <f t="shared" ref="BF1860:BF1923" si="293">SUMPRODUCT($BG$2:$BK$2,BG1860:BK1860)/5</f>
        <v>5.3134000000000006</v>
      </c>
      <c r="BG1860">
        <f t="shared" ref="BG1860:BG1923" si="294">AO1860</f>
        <v>3.2</v>
      </c>
      <c r="BH1860">
        <f t="shared" ref="BH1860:BH1923" si="295">AS1860</f>
        <v>5.23</v>
      </c>
      <c r="BI1860">
        <f t="shared" ref="BI1860:BI1923" si="296">MAX(AW1860,BA1860)</f>
        <v>6.13</v>
      </c>
      <c r="BJ1860">
        <f t="shared" ref="BJ1860:BJ1923" si="297">AK1860</f>
        <v>5.7</v>
      </c>
      <c r="BK1860">
        <f t="shared" ref="BK1860:BK1923" si="298">AG1860</f>
        <v>4.7300000000000004</v>
      </c>
      <c r="BL1860">
        <f t="shared" ref="BL1860:BL1923" si="299">IFERROR((I1860*N1860*O1860),0)</f>
        <v>2100.3600000000765</v>
      </c>
    </row>
    <row r="1861" spans="1:64" x14ac:dyDescent="0.2">
      <c r="A1861" s="1">
        <v>1859</v>
      </c>
      <c r="B1861" s="7" t="s">
        <v>6</v>
      </c>
      <c r="C1861" s="3">
        <v>39985</v>
      </c>
      <c r="D1861" s="4" t="s">
        <v>3</v>
      </c>
      <c r="E1861" s="4" t="s">
        <v>166</v>
      </c>
      <c r="F1861" s="5" t="str">
        <f t="shared" si="290"/>
        <v>D</v>
      </c>
      <c r="G1861" s="6">
        <v>0.90902777777777777</v>
      </c>
      <c r="H1861" s="6">
        <v>0.90972222222222221</v>
      </c>
      <c r="I1861" s="85">
        <f t="shared" si="291"/>
        <v>0.99999999999999645</v>
      </c>
      <c r="J1861" s="86">
        <f>I1861*Segmentos!$D$7*(AH1861%)*IF(ISNUMBER(AI1861),AI1861%,0)</f>
        <v>27599.999999999905</v>
      </c>
      <c r="K1861" s="86">
        <f>I1861*Segmentos!$D$7*(AL1861%)*IF(ISNUMBER(AM1861),AM1861%,0)</f>
        <v>20399.999999999927</v>
      </c>
      <c r="L1861" s="4"/>
      <c r="M1861" s="2">
        <v>5.98</v>
      </c>
      <c r="N1861" s="2">
        <v>6</v>
      </c>
      <c r="O1861" s="2">
        <v>100</v>
      </c>
      <c r="P1861" s="2">
        <v>87.703199999999995</v>
      </c>
      <c r="Q1861" s="2">
        <v>3.81</v>
      </c>
      <c r="R1861" s="2">
        <v>3.8</v>
      </c>
      <c r="S1861" s="2">
        <v>100</v>
      </c>
      <c r="T1861" s="2">
        <v>9.3312000000000008</v>
      </c>
      <c r="U1861" s="2">
        <v>3.95</v>
      </c>
      <c r="V1861" s="2">
        <v>4</v>
      </c>
      <c r="W1861" s="2">
        <v>100</v>
      </c>
      <c r="X1861" s="2">
        <v>12.150600000000001</v>
      </c>
      <c r="Y1861" s="2">
        <v>3.99</v>
      </c>
      <c r="Z1861" s="2">
        <v>4</v>
      </c>
      <c r="AA1861" s="2">
        <v>100</v>
      </c>
      <c r="AB1861" s="2">
        <v>17.288599999999999</v>
      </c>
      <c r="AC1861" s="2">
        <v>10.16</v>
      </c>
      <c r="AD1861" s="2">
        <v>10.199999999999999</v>
      </c>
      <c r="AE1861" s="2">
        <v>100</v>
      </c>
      <c r="AF1861" s="2">
        <v>48.9328</v>
      </c>
      <c r="AG1861" s="20">
        <v>6.91</v>
      </c>
      <c r="AH1861" s="20">
        <v>6.9</v>
      </c>
      <c r="AI1861" s="20">
        <v>100</v>
      </c>
      <c r="AJ1861" s="20">
        <v>48.049700000000001</v>
      </c>
      <c r="AK1861" s="18">
        <v>5.14</v>
      </c>
      <c r="AL1861" s="18">
        <v>5.0999999999999996</v>
      </c>
      <c r="AM1861" s="18">
        <v>100</v>
      </c>
      <c r="AN1861" s="18">
        <v>39.653500000000001</v>
      </c>
      <c r="AO1861" s="2">
        <v>6.33</v>
      </c>
      <c r="AP1861" s="2">
        <v>6.3</v>
      </c>
      <c r="AQ1861" s="2">
        <v>100</v>
      </c>
      <c r="AR1861" s="2">
        <v>10.1501</v>
      </c>
      <c r="AS1861" s="2">
        <v>6.19</v>
      </c>
      <c r="AT1861" s="2">
        <v>6.2</v>
      </c>
      <c r="AU1861" s="2">
        <v>100</v>
      </c>
      <c r="AV1861" s="2">
        <v>19.992000000000001</v>
      </c>
      <c r="AW1861" s="2">
        <v>6.32</v>
      </c>
      <c r="AX1861" s="2">
        <v>6.3</v>
      </c>
      <c r="AY1861" s="2">
        <v>100</v>
      </c>
      <c r="AZ1861" s="2">
        <v>26.636800000000001</v>
      </c>
      <c r="BA1861" s="2">
        <v>5.51</v>
      </c>
      <c r="BB1861" s="2">
        <v>5.5</v>
      </c>
      <c r="BC1861" s="2">
        <v>100</v>
      </c>
      <c r="BD1861" s="2">
        <v>30.924199999999999</v>
      </c>
      <c r="BE1861" s="4" t="str">
        <f t="shared" si="292"/>
        <v>NO APLICA</v>
      </c>
      <c r="BF1861" s="4">
        <f t="shared" si="293"/>
        <v>6.1745999999999999</v>
      </c>
      <c r="BG1861">
        <f t="shared" si="294"/>
        <v>6.33</v>
      </c>
      <c r="BH1861">
        <f t="shared" si="295"/>
        <v>6.19</v>
      </c>
      <c r="BI1861">
        <f t="shared" si="296"/>
        <v>6.32</v>
      </c>
      <c r="BJ1861">
        <f t="shared" si="297"/>
        <v>5.14</v>
      </c>
      <c r="BK1861">
        <f t="shared" si="298"/>
        <v>6.91</v>
      </c>
      <c r="BL1861">
        <f t="shared" si="299"/>
        <v>599.99999999999784</v>
      </c>
    </row>
    <row r="1862" spans="1:64" x14ac:dyDescent="0.2">
      <c r="A1862" s="1">
        <v>1860</v>
      </c>
      <c r="B1862" s="7" t="s">
        <v>31</v>
      </c>
      <c r="C1862" s="3">
        <v>39985</v>
      </c>
      <c r="D1862" s="4" t="s">
        <v>628</v>
      </c>
      <c r="E1862" s="4" t="s">
        <v>166</v>
      </c>
      <c r="F1862" s="5" t="str">
        <f t="shared" si="290"/>
        <v>D</v>
      </c>
      <c r="G1862" s="6">
        <v>0.91249999999999998</v>
      </c>
      <c r="H1862" s="6">
        <v>0.91527777777777775</v>
      </c>
      <c r="I1862" s="85">
        <f t="shared" si="291"/>
        <v>3.9999999999999858</v>
      </c>
      <c r="J1862" s="86">
        <f>I1862*Segmentos!$D$7*(AH1862%)*IF(ISNUMBER(AI1862),AI1862%,0)</f>
        <v>17356.799999999941</v>
      </c>
      <c r="K1862" s="86">
        <f>I1862*Segmentos!$D$7*(AL1862%)*IF(ISNUMBER(AM1862),AM1862%,0)</f>
        <v>27561.599999999908</v>
      </c>
      <c r="L1862" s="4"/>
      <c r="M1862" s="2">
        <v>1.41</v>
      </c>
      <c r="N1862" s="2">
        <v>2.2999999999999998</v>
      </c>
      <c r="O1862" s="2">
        <v>61.7</v>
      </c>
      <c r="P1862" s="2">
        <v>60.614400000000003</v>
      </c>
      <c r="Q1862" s="2">
        <v>1.23</v>
      </c>
      <c r="R1862" s="2">
        <v>1.3</v>
      </c>
      <c r="S1862" s="2">
        <v>97.5</v>
      </c>
      <c r="T1862" s="2">
        <v>8.8028999999999993</v>
      </c>
      <c r="U1862" s="2">
        <v>0.81</v>
      </c>
      <c r="V1862" s="2">
        <v>2.4</v>
      </c>
      <c r="W1862" s="2">
        <v>34.200000000000003</v>
      </c>
      <c r="X1862" s="2">
        <v>7.3174000000000001</v>
      </c>
      <c r="Y1862" s="2">
        <v>2.19</v>
      </c>
      <c r="Z1862" s="2">
        <v>3.2</v>
      </c>
      <c r="AA1862" s="2">
        <v>69.400000000000006</v>
      </c>
      <c r="AB1862" s="2">
        <v>27.701499999999999</v>
      </c>
      <c r="AC1862" s="2">
        <v>1.19</v>
      </c>
      <c r="AD1862" s="2">
        <v>2</v>
      </c>
      <c r="AE1862" s="2">
        <v>60.1</v>
      </c>
      <c r="AF1862" s="2">
        <v>16.7927</v>
      </c>
      <c r="AG1862" s="20">
        <v>1.1000000000000001</v>
      </c>
      <c r="AH1862" s="20">
        <v>2.4</v>
      </c>
      <c r="AI1862" s="20">
        <v>45.2</v>
      </c>
      <c r="AJ1862" s="20">
        <v>22.3355</v>
      </c>
      <c r="AK1862" s="18">
        <v>1.7</v>
      </c>
      <c r="AL1862" s="18">
        <v>2.2000000000000002</v>
      </c>
      <c r="AM1862" s="18">
        <v>78.3</v>
      </c>
      <c r="AN1862" s="18">
        <v>38.279000000000003</v>
      </c>
      <c r="AO1862" s="2">
        <v>0.91</v>
      </c>
      <c r="AP1862" s="2">
        <v>1.7</v>
      </c>
      <c r="AQ1862" s="2">
        <v>53.1</v>
      </c>
      <c r="AR1862" s="2">
        <v>4.2649999999999997</v>
      </c>
      <c r="AS1862" s="2">
        <v>0.8</v>
      </c>
      <c r="AT1862" s="2">
        <v>1.5</v>
      </c>
      <c r="AU1862" s="2">
        <v>54.6</v>
      </c>
      <c r="AV1862" s="2">
        <v>7.5910000000000002</v>
      </c>
      <c r="AW1862" s="2">
        <v>0.62</v>
      </c>
      <c r="AX1862" s="2">
        <v>0.9</v>
      </c>
      <c r="AY1862" s="2">
        <v>70.2</v>
      </c>
      <c r="AZ1862" s="2">
        <v>7.6782000000000004</v>
      </c>
      <c r="BA1862" s="2">
        <v>2.5</v>
      </c>
      <c r="BB1862" s="2">
        <v>4</v>
      </c>
      <c r="BC1862" s="2">
        <v>62.8</v>
      </c>
      <c r="BD1862" s="2">
        <v>41.080199999999998</v>
      </c>
      <c r="BE1862" s="4" t="str">
        <f t="shared" si="292"/>
        <v>NO APLICA</v>
      </c>
      <c r="BF1862" s="4">
        <f t="shared" si="293"/>
        <v>1.4529999999999998</v>
      </c>
      <c r="BG1862">
        <f t="shared" si="294"/>
        <v>0.91</v>
      </c>
      <c r="BH1862">
        <f t="shared" si="295"/>
        <v>0.8</v>
      </c>
      <c r="BI1862">
        <f t="shared" si="296"/>
        <v>2.5</v>
      </c>
      <c r="BJ1862">
        <f t="shared" si="297"/>
        <v>1.7</v>
      </c>
      <c r="BK1862">
        <f t="shared" si="298"/>
        <v>1.1000000000000001</v>
      </c>
      <c r="BL1862">
        <f t="shared" si="299"/>
        <v>567.63999999999805</v>
      </c>
    </row>
    <row r="1863" spans="1:64" x14ac:dyDescent="0.2">
      <c r="A1863" s="1">
        <v>1861</v>
      </c>
      <c r="B1863" s="7" t="s">
        <v>76</v>
      </c>
      <c r="C1863" s="3">
        <v>39985</v>
      </c>
      <c r="D1863" s="4" t="s">
        <v>626</v>
      </c>
      <c r="E1863" s="4" t="s">
        <v>165</v>
      </c>
      <c r="F1863" s="5" t="str">
        <f t="shared" si="290"/>
        <v>D</v>
      </c>
      <c r="G1863" s="6">
        <v>0.81180555555555556</v>
      </c>
      <c r="H1863" s="6">
        <v>0.87430555555555556</v>
      </c>
      <c r="I1863" s="85">
        <f t="shared" si="291"/>
        <v>90</v>
      </c>
      <c r="J1863" s="86">
        <f>I1863*Segmentos!$D$7*(AH1863%)*IF(ISNUMBER(AI1863),AI1863%,0)</f>
        <v>1097712</v>
      </c>
      <c r="K1863" s="86">
        <f>I1863*Segmentos!$D$7*(AL1863%)*IF(ISNUMBER(AM1863),AM1863%,0)</f>
        <v>1123848</v>
      </c>
      <c r="L1863" s="4"/>
      <c r="M1863" s="2">
        <v>3.09</v>
      </c>
      <c r="N1863" s="2">
        <v>12.6</v>
      </c>
      <c r="O1863" s="2">
        <v>24.5</v>
      </c>
      <c r="P1863" s="2">
        <v>80.344499999999996</v>
      </c>
      <c r="Q1863" s="2">
        <v>3.77</v>
      </c>
      <c r="R1863" s="2">
        <v>11.9</v>
      </c>
      <c r="S1863" s="2">
        <v>31.6</v>
      </c>
      <c r="T1863" s="2">
        <v>16.366</v>
      </c>
      <c r="U1863" s="2">
        <v>2.5499999999999998</v>
      </c>
      <c r="V1863" s="2">
        <v>14.5</v>
      </c>
      <c r="W1863" s="2">
        <v>17.600000000000001</v>
      </c>
      <c r="X1863" s="2">
        <v>13.9162</v>
      </c>
      <c r="Y1863" s="2">
        <v>3.75</v>
      </c>
      <c r="Z1863" s="2">
        <v>14.1</v>
      </c>
      <c r="AA1863" s="2">
        <v>26.5</v>
      </c>
      <c r="AB1863" s="2">
        <v>28.802399999999999</v>
      </c>
      <c r="AC1863" s="2">
        <v>2.4900000000000002</v>
      </c>
      <c r="AD1863" s="2">
        <v>10.4</v>
      </c>
      <c r="AE1863" s="2">
        <v>23.9</v>
      </c>
      <c r="AF1863" s="2">
        <v>21.259899999999998</v>
      </c>
      <c r="AG1863" s="20">
        <v>3.05</v>
      </c>
      <c r="AH1863" s="20">
        <v>13.2</v>
      </c>
      <c r="AI1863" s="20">
        <v>23.1</v>
      </c>
      <c r="AJ1863" s="20">
        <v>37.624099999999999</v>
      </c>
      <c r="AK1863" s="18">
        <v>3.12</v>
      </c>
      <c r="AL1863" s="18">
        <v>12.1</v>
      </c>
      <c r="AM1863" s="18">
        <v>25.8</v>
      </c>
      <c r="AN1863" s="18">
        <v>42.720300000000002</v>
      </c>
      <c r="AO1863" s="2">
        <v>1.51</v>
      </c>
      <c r="AP1863" s="2">
        <v>7.7</v>
      </c>
      <c r="AQ1863" s="2">
        <v>19.600000000000001</v>
      </c>
      <c r="AR1863" s="2">
        <v>4.2869000000000002</v>
      </c>
      <c r="AS1863" s="2">
        <v>2.21</v>
      </c>
      <c r="AT1863" s="2">
        <v>9.8000000000000007</v>
      </c>
      <c r="AU1863" s="2">
        <v>22.4</v>
      </c>
      <c r="AV1863" s="2">
        <v>12.6495</v>
      </c>
      <c r="AW1863" s="2">
        <v>2.54</v>
      </c>
      <c r="AX1863" s="2">
        <v>13</v>
      </c>
      <c r="AY1863" s="2">
        <v>19.5</v>
      </c>
      <c r="AZ1863" s="2">
        <v>19.026199999999999</v>
      </c>
      <c r="BA1863" s="2">
        <v>4.45</v>
      </c>
      <c r="BB1863" s="2">
        <v>15.3</v>
      </c>
      <c r="BC1863" s="2">
        <v>29</v>
      </c>
      <c r="BD1863" s="2">
        <v>44.381799999999998</v>
      </c>
      <c r="BE1863" s="4" t="str">
        <f t="shared" si="292"/>
        <v>ABURRIDO</v>
      </c>
      <c r="BF1863" s="4">
        <f t="shared" si="293"/>
        <v>2.9884000000000004</v>
      </c>
      <c r="BG1863">
        <f t="shared" si="294"/>
        <v>1.51</v>
      </c>
      <c r="BH1863">
        <f t="shared" si="295"/>
        <v>2.21</v>
      </c>
      <c r="BI1863">
        <f t="shared" si="296"/>
        <v>4.45</v>
      </c>
      <c r="BJ1863">
        <f t="shared" si="297"/>
        <v>3.12</v>
      </c>
      <c r="BK1863">
        <f t="shared" si="298"/>
        <v>3.05</v>
      </c>
      <c r="BL1863">
        <f t="shared" si="299"/>
        <v>27783</v>
      </c>
    </row>
    <row r="1864" spans="1:64" x14ac:dyDescent="0.2">
      <c r="A1864" s="1">
        <v>1862</v>
      </c>
      <c r="B1864" s="7" t="s">
        <v>115</v>
      </c>
      <c r="C1864" s="3">
        <v>39985</v>
      </c>
      <c r="D1864" s="4" t="s">
        <v>17</v>
      </c>
      <c r="E1864" s="4" t="s">
        <v>169</v>
      </c>
      <c r="F1864" s="5" t="str">
        <f t="shared" si="290"/>
        <v>D</v>
      </c>
      <c r="G1864" s="6">
        <v>0.83333333333333337</v>
      </c>
      <c r="H1864" s="6">
        <v>0.875</v>
      </c>
      <c r="I1864" s="85">
        <f t="shared" si="291"/>
        <v>59.999999999999943</v>
      </c>
      <c r="J1864" s="86">
        <f>I1864*Segmentos!$D$7*(AH1864%)*IF(ISNUMBER(AI1864),AI1864%,0)</f>
        <v>105503.99999999988</v>
      </c>
      <c r="K1864" s="86">
        <f>I1864*Segmentos!$D$7*(AL1864%)*IF(ISNUMBER(AM1864),AM1864%,0)</f>
        <v>29039.999999999975</v>
      </c>
      <c r="L1864" s="4"/>
      <c r="M1864" s="2">
        <v>0.27</v>
      </c>
      <c r="N1864" s="2">
        <v>1.3</v>
      </c>
      <c r="O1864" s="2">
        <v>21.6</v>
      </c>
      <c r="P1864" s="2">
        <v>96.861000000000004</v>
      </c>
      <c r="Q1864" s="2">
        <v>0</v>
      </c>
      <c r="R1864" s="2">
        <v>0</v>
      </c>
      <c r="S1864" s="8" t="s">
        <v>577</v>
      </c>
      <c r="T1864" s="2">
        <v>0</v>
      </c>
      <c r="U1864" s="2">
        <v>0.53</v>
      </c>
      <c r="V1864" s="2">
        <v>1.9</v>
      </c>
      <c r="W1864" s="2">
        <v>27.9</v>
      </c>
      <c r="X1864" s="2">
        <v>39.557699999999997</v>
      </c>
      <c r="Y1864" s="2">
        <v>0.03</v>
      </c>
      <c r="Z1864" s="2">
        <v>1.3</v>
      </c>
      <c r="AA1864" s="2">
        <v>2.4</v>
      </c>
      <c r="AB1864" s="2">
        <v>3.3704000000000001</v>
      </c>
      <c r="AC1864" s="2">
        <v>0.46</v>
      </c>
      <c r="AD1864" s="2">
        <v>1.4</v>
      </c>
      <c r="AE1864" s="2">
        <v>32.6</v>
      </c>
      <c r="AF1864" s="2">
        <v>53.9328</v>
      </c>
      <c r="AG1864" s="20">
        <v>0.43</v>
      </c>
      <c r="AH1864" s="20">
        <v>1.4</v>
      </c>
      <c r="AI1864" s="20">
        <v>31.4</v>
      </c>
      <c r="AJ1864" s="20">
        <v>73.342100000000002</v>
      </c>
      <c r="AK1864" s="18">
        <v>0.13</v>
      </c>
      <c r="AL1864" s="18">
        <v>1.1000000000000001</v>
      </c>
      <c r="AM1864" s="18">
        <v>11</v>
      </c>
      <c r="AN1864" s="18">
        <v>23.518899999999999</v>
      </c>
      <c r="AO1864" s="2">
        <v>0.03</v>
      </c>
      <c r="AP1864" s="2">
        <v>1.2</v>
      </c>
      <c r="AQ1864" s="2">
        <v>2.2999999999999998</v>
      </c>
      <c r="AR1864" s="2">
        <v>1.0991</v>
      </c>
      <c r="AS1864" s="2">
        <v>0.02</v>
      </c>
      <c r="AT1864" s="2">
        <v>0.3</v>
      </c>
      <c r="AU1864" s="2">
        <v>5</v>
      </c>
      <c r="AV1864" s="2">
        <v>1.2172000000000001</v>
      </c>
      <c r="AW1864" s="2">
        <v>0.54</v>
      </c>
      <c r="AX1864" s="2">
        <v>1.2</v>
      </c>
      <c r="AY1864" s="2">
        <v>45.9</v>
      </c>
      <c r="AZ1864" s="2">
        <v>55.533299999999997</v>
      </c>
      <c r="BA1864" s="2">
        <v>0.28000000000000003</v>
      </c>
      <c r="BB1864" s="2">
        <v>1.9</v>
      </c>
      <c r="BC1864" s="2">
        <v>15.4</v>
      </c>
      <c r="BD1864" s="2">
        <v>39.011499999999998</v>
      </c>
      <c r="BE1864" s="4" t="str">
        <f t="shared" si="292"/>
        <v>NO APLICA</v>
      </c>
      <c r="BF1864" s="4">
        <f t="shared" si="293"/>
        <v>0.223</v>
      </c>
      <c r="BG1864">
        <f t="shared" si="294"/>
        <v>0.03</v>
      </c>
      <c r="BH1864">
        <f t="shared" si="295"/>
        <v>0.02</v>
      </c>
      <c r="BI1864">
        <f t="shared" si="296"/>
        <v>0.54</v>
      </c>
      <c r="BJ1864">
        <f t="shared" si="297"/>
        <v>0.13</v>
      </c>
      <c r="BK1864">
        <f t="shared" si="298"/>
        <v>0.43</v>
      </c>
      <c r="BL1864">
        <f t="shared" si="299"/>
        <v>1684.7999999999986</v>
      </c>
    </row>
    <row r="1865" spans="1:64" x14ac:dyDescent="0.2">
      <c r="A1865" s="1">
        <v>1863</v>
      </c>
      <c r="B1865" s="7" t="s">
        <v>61</v>
      </c>
      <c r="C1865" s="3">
        <v>39985</v>
      </c>
      <c r="D1865" s="4" t="s">
        <v>17</v>
      </c>
      <c r="E1865" s="4" t="s">
        <v>169</v>
      </c>
      <c r="F1865" s="5" t="str">
        <f t="shared" si="290"/>
        <v>D</v>
      </c>
      <c r="G1865" s="6">
        <v>0.91666666666666663</v>
      </c>
      <c r="H1865" s="6">
        <v>0.9604166666666667</v>
      </c>
      <c r="I1865" s="85">
        <f t="shared" si="291"/>
        <v>63.000000000000099</v>
      </c>
      <c r="J1865" s="86">
        <f>I1865*Segmentos!$D$7*(AH1865%)*IF(ISNUMBER(AI1865),AI1865%,0)</f>
        <v>89208.000000000146</v>
      </c>
      <c r="K1865" s="86">
        <f>I1865*Segmentos!$D$7*(AL1865%)*IF(ISNUMBER(AM1865),AM1865%,0)</f>
        <v>37674.000000000065</v>
      </c>
      <c r="L1865" s="4"/>
      <c r="M1865" s="2">
        <v>0.25</v>
      </c>
      <c r="N1865" s="2">
        <v>2.1</v>
      </c>
      <c r="O1865" s="2">
        <v>11.7</v>
      </c>
      <c r="P1865" s="2">
        <v>100</v>
      </c>
      <c r="Q1865" s="2">
        <v>0</v>
      </c>
      <c r="R1865" s="2">
        <v>0</v>
      </c>
      <c r="S1865" s="8" t="s">
        <v>577</v>
      </c>
      <c r="T1865" s="2">
        <v>0</v>
      </c>
      <c r="U1865" s="2">
        <v>0.01</v>
      </c>
      <c r="V1865" s="2">
        <v>0.8</v>
      </c>
      <c r="W1865" s="2">
        <v>1.6</v>
      </c>
      <c r="X1865" s="2">
        <v>1.0403</v>
      </c>
      <c r="Y1865" s="2">
        <v>0.4</v>
      </c>
      <c r="Z1865" s="2">
        <v>3</v>
      </c>
      <c r="AA1865" s="2">
        <v>13.4</v>
      </c>
      <c r="AB1865" s="2">
        <v>47.656500000000001</v>
      </c>
      <c r="AC1865" s="2">
        <v>0.38</v>
      </c>
      <c r="AD1865" s="2">
        <v>3.2</v>
      </c>
      <c r="AE1865" s="2">
        <v>11.8</v>
      </c>
      <c r="AF1865" s="2">
        <v>51.303100000000001</v>
      </c>
      <c r="AG1865" s="20">
        <v>0.36</v>
      </c>
      <c r="AH1865" s="20">
        <v>3</v>
      </c>
      <c r="AI1865" s="20">
        <v>11.8</v>
      </c>
      <c r="AJ1865" s="20">
        <v>68.834800000000001</v>
      </c>
      <c r="AK1865" s="18">
        <v>0.15</v>
      </c>
      <c r="AL1865" s="18">
        <v>1.3</v>
      </c>
      <c r="AM1865" s="18">
        <v>11.5</v>
      </c>
      <c r="AN1865" s="18">
        <v>31.165199999999999</v>
      </c>
      <c r="AO1865" s="2">
        <v>0.21</v>
      </c>
      <c r="AP1865" s="2">
        <v>1.6</v>
      </c>
      <c r="AQ1865" s="2">
        <v>13.7</v>
      </c>
      <c r="AR1865" s="2">
        <v>9.4916999999999998</v>
      </c>
      <c r="AS1865" s="2">
        <v>0.04</v>
      </c>
      <c r="AT1865" s="2">
        <v>1.7</v>
      </c>
      <c r="AU1865" s="2">
        <v>2.5</v>
      </c>
      <c r="AV1865" s="2">
        <v>3.7086000000000001</v>
      </c>
      <c r="AW1865" s="2">
        <v>0.32</v>
      </c>
      <c r="AX1865" s="2">
        <v>1.3</v>
      </c>
      <c r="AY1865" s="2">
        <v>24.1</v>
      </c>
      <c r="AZ1865" s="2">
        <v>37.3262</v>
      </c>
      <c r="BA1865" s="2">
        <v>0.32</v>
      </c>
      <c r="BB1865" s="2">
        <v>3.1</v>
      </c>
      <c r="BC1865" s="2">
        <v>10.3</v>
      </c>
      <c r="BD1865" s="2">
        <v>49.473500000000001</v>
      </c>
      <c r="BE1865" s="4" t="str">
        <f t="shared" si="292"/>
        <v>ABURRIDO</v>
      </c>
      <c r="BF1865" s="4">
        <f t="shared" si="293"/>
        <v>0.17980000000000002</v>
      </c>
      <c r="BG1865">
        <f t="shared" si="294"/>
        <v>0.21</v>
      </c>
      <c r="BH1865">
        <f t="shared" si="295"/>
        <v>0.04</v>
      </c>
      <c r="BI1865">
        <f t="shared" si="296"/>
        <v>0.32</v>
      </c>
      <c r="BJ1865">
        <f t="shared" si="297"/>
        <v>0.15</v>
      </c>
      <c r="BK1865">
        <f t="shared" si="298"/>
        <v>0.36</v>
      </c>
      <c r="BL1865">
        <f t="shared" si="299"/>
        <v>1547.9100000000024</v>
      </c>
    </row>
    <row r="1866" spans="1:64" x14ac:dyDescent="0.2">
      <c r="A1866" s="1">
        <v>1864</v>
      </c>
      <c r="B1866" s="7" t="s">
        <v>64</v>
      </c>
      <c r="C1866" s="3">
        <v>39985</v>
      </c>
      <c r="D1866" s="4" t="s">
        <v>629</v>
      </c>
      <c r="E1866" s="4" t="s">
        <v>170</v>
      </c>
      <c r="F1866" s="5" t="str">
        <f t="shared" si="290"/>
        <v>D</v>
      </c>
      <c r="G1866" s="6">
        <v>0.90138888888888891</v>
      </c>
      <c r="H1866" s="6">
        <v>0.91666666666666663</v>
      </c>
      <c r="I1866" s="85">
        <f t="shared" si="291"/>
        <v>21.999999999999922</v>
      </c>
      <c r="J1866" s="86">
        <f>I1866*Segmentos!$D$7*(AH1866%)*IF(ISNUMBER(AI1866),AI1866%,0)</f>
        <v>37276.799999999865</v>
      </c>
      <c r="K1866" s="86">
        <f>I1866*Segmentos!$D$7*(AL1866%)*IF(ISNUMBER(AM1866),AM1866%,0)</f>
        <v>19958.399999999925</v>
      </c>
      <c r="L1866" s="4"/>
      <c r="M1866" s="2">
        <v>0.34</v>
      </c>
      <c r="N1866" s="2">
        <v>0.6</v>
      </c>
      <c r="O1866" s="2">
        <v>53.2</v>
      </c>
      <c r="P1866" s="2">
        <v>66.7166</v>
      </c>
      <c r="Q1866" s="2">
        <v>0.51</v>
      </c>
      <c r="R1866" s="2">
        <v>0.8</v>
      </c>
      <c r="S1866" s="2">
        <v>67.099999999999994</v>
      </c>
      <c r="T1866" s="2">
        <v>16.7422</v>
      </c>
      <c r="U1866" s="2">
        <v>0.56000000000000005</v>
      </c>
      <c r="V1866" s="2">
        <v>0.6</v>
      </c>
      <c r="W1866" s="2">
        <v>100</v>
      </c>
      <c r="X1866" s="2">
        <v>23.212199999999999</v>
      </c>
      <c r="Y1866" s="2">
        <v>0.44</v>
      </c>
      <c r="Z1866" s="2">
        <v>0.9</v>
      </c>
      <c r="AA1866" s="2">
        <v>47.2</v>
      </c>
      <c r="AB1866" s="2">
        <v>25.7224</v>
      </c>
      <c r="AC1866" s="2">
        <v>0.02</v>
      </c>
      <c r="AD1866" s="2">
        <v>0.4</v>
      </c>
      <c r="AE1866" s="2">
        <v>4.5</v>
      </c>
      <c r="AF1866" s="2">
        <v>1.0398000000000001</v>
      </c>
      <c r="AG1866" s="20">
        <v>0.44</v>
      </c>
      <c r="AH1866" s="20">
        <v>0.6</v>
      </c>
      <c r="AI1866" s="20">
        <v>70.599999999999994</v>
      </c>
      <c r="AJ1866" s="20">
        <v>41.528700000000001</v>
      </c>
      <c r="AK1866" s="18">
        <v>0.24</v>
      </c>
      <c r="AL1866" s="18">
        <v>0.6</v>
      </c>
      <c r="AM1866" s="18">
        <v>37.799999999999997</v>
      </c>
      <c r="AN1866" s="18">
        <v>25.187899999999999</v>
      </c>
      <c r="AO1866" s="2">
        <v>0</v>
      </c>
      <c r="AP1866" s="2">
        <v>0</v>
      </c>
      <c r="AQ1866" s="8" t="s">
        <v>577</v>
      </c>
      <c r="AR1866" s="2">
        <v>0</v>
      </c>
      <c r="AS1866" s="2">
        <v>0</v>
      </c>
      <c r="AT1866" s="2">
        <v>0</v>
      </c>
      <c r="AU1866" s="8" t="s">
        <v>577</v>
      </c>
      <c r="AV1866" s="2">
        <v>0</v>
      </c>
      <c r="AW1866" s="2">
        <v>0.03</v>
      </c>
      <c r="AX1866" s="2">
        <v>0.2</v>
      </c>
      <c r="AY1866" s="2">
        <v>13.6</v>
      </c>
      <c r="AZ1866" s="2">
        <v>1.4315</v>
      </c>
      <c r="BA1866" s="2">
        <v>0.86</v>
      </c>
      <c r="BB1866" s="2">
        <v>1.5</v>
      </c>
      <c r="BC1866" s="2">
        <v>56.8</v>
      </c>
      <c r="BD1866" s="2">
        <v>65.2851</v>
      </c>
      <c r="BE1866" s="4" t="str">
        <f t="shared" si="292"/>
        <v>NO APLICA</v>
      </c>
      <c r="BF1866" s="4">
        <f t="shared" si="293"/>
        <v>0.32199999999999995</v>
      </c>
      <c r="BG1866">
        <f t="shared" si="294"/>
        <v>0</v>
      </c>
      <c r="BH1866">
        <f t="shared" si="295"/>
        <v>0</v>
      </c>
      <c r="BI1866">
        <f t="shared" si="296"/>
        <v>0.86</v>
      </c>
      <c r="BJ1866">
        <f t="shared" si="297"/>
        <v>0.24</v>
      </c>
      <c r="BK1866">
        <f t="shared" si="298"/>
        <v>0.44</v>
      </c>
      <c r="BL1866">
        <f t="shared" si="299"/>
        <v>702.23999999999751</v>
      </c>
    </row>
    <row r="1867" spans="1:64" x14ac:dyDescent="0.2">
      <c r="A1867" s="1">
        <v>1865</v>
      </c>
      <c r="B1867" s="7" t="s">
        <v>70</v>
      </c>
      <c r="C1867" s="3">
        <v>39985</v>
      </c>
      <c r="D1867" s="4" t="s">
        <v>17</v>
      </c>
      <c r="E1867" s="4" t="s">
        <v>169</v>
      </c>
      <c r="F1867" s="5" t="str">
        <f t="shared" si="290"/>
        <v>D</v>
      </c>
      <c r="G1867" s="6">
        <v>0.875</v>
      </c>
      <c r="H1867" s="6">
        <v>0.91527777777777775</v>
      </c>
      <c r="I1867" s="85">
        <f t="shared" si="291"/>
        <v>57.999999999999957</v>
      </c>
      <c r="J1867" s="86">
        <f>I1867*Segmentos!$D$7*(AH1867%)*IF(ISNUMBER(AI1867),AI1867%,0)</f>
        <v>118923.19999999992</v>
      </c>
      <c r="K1867" s="86">
        <f>I1867*Segmentos!$D$7*(AL1867%)*IF(ISNUMBER(AM1867),AM1867%,0)</f>
        <v>63103.999999999956</v>
      </c>
      <c r="L1867" s="4"/>
      <c r="M1867" s="2">
        <v>0.39</v>
      </c>
      <c r="N1867" s="2">
        <v>1.9</v>
      </c>
      <c r="O1867" s="2">
        <v>20</v>
      </c>
      <c r="P1867" s="2">
        <v>84.9512</v>
      </c>
      <c r="Q1867" s="2">
        <v>0.1</v>
      </c>
      <c r="R1867" s="2">
        <v>0.5</v>
      </c>
      <c r="S1867" s="2">
        <v>18.600000000000001</v>
      </c>
      <c r="T1867" s="2">
        <v>3.5263</v>
      </c>
      <c r="U1867" s="2">
        <v>0.74</v>
      </c>
      <c r="V1867" s="2">
        <v>1.8</v>
      </c>
      <c r="W1867" s="2">
        <v>41</v>
      </c>
      <c r="X1867" s="2">
        <v>34.162199999999999</v>
      </c>
      <c r="Y1867" s="2">
        <v>0.23</v>
      </c>
      <c r="Z1867" s="2">
        <v>1.1000000000000001</v>
      </c>
      <c r="AA1867" s="2">
        <v>20.2</v>
      </c>
      <c r="AB1867" s="2">
        <v>15.048</v>
      </c>
      <c r="AC1867" s="2">
        <v>0.44</v>
      </c>
      <c r="AD1867" s="2">
        <v>3.4</v>
      </c>
      <c r="AE1867" s="2">
        <v>13</v>
      </c>
      <c r="AF1867" s="2">
        <v>32.214700000000001</v>
      </c>
      <c r="AG1867" s="20">
        <v>0.52</v>
      </c>
      <c r="AH1867" s="20">
        <v>2.2000000000000002</v>
      </c>
      <c r="AI1867" s="20">
        <v>23.3</v>
      </c>
      <c r="AJ1867" s="20">
        <v>54.201599999999999</v>
      </c>
      <c r="AK1867" s="18">
        <v>0.27</v>
      </c>
      <c r="AL1867" s="18">
        <v>1.7</v>
      </c>
      <c r="AM1867" s="18">
        <v>16</v>
      </c>
      <c r="AN1867" s="18">
        <v>30.749600000000001</v>
      </c>
      <c r="AO1867" s="2">
        <v>0.19</v>
      </c>
      <c r="AP1867" s="2">
        <v>1.2</v>
      </c>
      <c r="AQ1867" s="2">
        <v>15.5</v>
      </c>
      <c r="AR1867" s="2">
        <v>4.4638999999999998</v>
      </c>
      <c r="AS1867" s="2">
        <v>0.04</v>
      </c>
      <c r="AT1867" s="2">
        <v>0.8</v>
      </c>
      <c r="AU1867" s="2">
        <v>5.8</v>
      </c>
      <c r="AV1867" s="2">
        <v>2.11</v>
      </c>
      <c r="AW1867" s="2">
        <v>0.81</v>
      </c>
      <c r="AX1867" s="2">
        <v>2.5</v>
      </c>
      <c r="AY1867" s="2">
        <v>31.7</v>
      </c>
      <c r="AZ1867" s="2">
        <v>51.113199999999999</v>
      </c>
      <c r="BA1867" s="2">
        <v>0.32</v>
      </c>
      <c r="BB1867" s="2">
        <v>2.4</v>
      </c>
      <c r="BC1867" s="2">
        <v>13.7</v>
      </c>
      <c r="BD1867" s="2">
        <v>27.263999999999999</v>
      </c>
      <c r="BE1867" s="4" t="str">
        <f t="shared" si="292"/>
        <v>NO APLICA</v>
      </c>
      <c r="BF1867" s="4">
        <f t="shared" si="293"/>
        <v>0.35199999999999998</v>
      </c>
      <c r="BG1867">
        <f t="shared" si="294"/>
        <v>0.19</v>
      </c>
      <c r="BH1867">
        <f t="shared" si="295"/>
        <v>0.04</v>
      </c>
      <c r="BI1867">
        <f t="shared" si="296"/>
        <v>0.81</v>
      </c>
      <c r="BJ1867">
        <f t="shared" si="297"/>
        <v>0.27</v>
      </c>
      <c r="BK1867">
        <f t="shared" si="298"/>
        <v>0.52</v>
      </c>
      <c r="BL1867">
        <f t="shared" si="299"/>
        <v>2203.9999999999982</v>
      </c>
    </row>
    <row r="1868" spans="1:64" x14ac:dyDescent="0.2">
      <c r="A1868" s="1">
        <v>1866</v>
      </c>
      <c r="B1868" s="7" t="s">
        <v>10</v>
      </c>
      <c r="C1868" s="3">
        <v>39985</v>
      </c>
      <c r="D1868" s="4" t="s">
        <v>8</v>
      </c>
      <c r="E1868" s="4" t="s">
        <v>164</v>
      </c>
      <c r="F1868" s="5" t="str">
        <f t="shared" si="290"/>
        <v>D</v>
      </c>
      <c r="G1868" s="6">
        <v>0.87361111111111101</v>
      </c>
      <c r="H1868" s="6">
        <v>0.89513888888888893</v>
      </c>
      <c r="I1868" s="85">
        <f t="shared" si="291"/>
        <v>31.00000000000021</v>
      </c>
      <c r="J1868" s="86">
        <f>I1868*Segmentos!$D$7*(AH1868%)*IF(ISNUMBER(AI1868),AI1868%,0)</f>
        <v>681442.00000000454</v>
      </c>
      <c r="K1868" s="86">
        <f>I1868*Segmentos!$D$7*(AL1868%)*IF(ISNUMBER(AM1868),AM1868%,0)</f>
        <v>628667.60000000417</v>
      </c>
      <c r="L1868" s="4"/>
      <c r="M1868" s="2">
        <v>5.27</v>
      </c>
      <c r="N1868" s="2">
        <v>13.2</v>
      </c>
      <c r="O1868" s="2">
        <v>39.799999999999997</v>
      </c>
      <c r="P1868" s="2">
        <v>78.9589</v>
      </c>
      <c r="Q1868" s="2">
        <v>3.41</v>
      </c>
      <c r="R1868" s="2">
        <v>8.6999999999999993</v>
      </c>
      <c r="S1868" s="2">
        <v>39.4</v>
      </c>
      <c r="T1868" s="2">
        <v>8.5216999999999992</v>
      </c>
      <c r="U1868" s="2">
        <v>4.71</v>
      </c>
      <c r="V1868" s="2">
        <v>12.2</v>
      </c>
      <c r="W1868" s="2">
        <v>38.5</v>
      </c>
      <c r="X1868" s="2">
        <v>14.8047</v>
      </c>
      <c r="Y1868" s="2">
        <v>5.15</v>
      </c>
      <c r="Z1868" s="2">
        <v>14.2</v>
      </c>
      <c r="AA1868" s="2">
        <v>36.200000000000003</v>
      </c>
      <c r="AB1868" s="2">
        <v>22.767099999999999</v>
      </c>
      <c r="AC1868" s="2">
        <v>6.68</v>
      </c>
      <c r="AD1868" s="2">
        <v>15.3</v>
      </c>
      <c r="AE1868" s="2">
        <v>43.5</v>
      </c>
      <c r="AF1868" s="2">
        <v>32.865400000000001</v>
      </c>
      <c r="AG1868" s="20">
        <v>5.47</v>
      </c>
      <c r="AH1868" s="20">
        <v>14.5</v>
      </c>
      <c r="AI1868" s="20">
        <v>37.9</v>
      </c>
      <c r="AJ1868" s="20">
        <v>38.906399999999998</v>
      </c>
      <c r="AK1868" s="18">
        <v>5.09</v>
      </c>
      <c r="AL1868" s="18">
        <v>12.1</v>
      </c>
      <c r="AM1868" s="18">
        <v>41.9</v>
      </c>
      <c r="AN1868" s="18">
        <v>40.052500000000002</v>
      </c>
      <c r="AO1868" s="2">
        <v>2.54</v>
      </c>
      <c r="AP1868" s="2">
        <v>10.1</v>
      </c>
      <c r="AQ1868" s="2">
        <v>25.2</v>
      </c>
      <c r="AR1868" s="2">
        <v>4.1619000000000002</v>
      </c>
      <c r="AS1868" s="2">
        <v>3.57</v>
      </c>
      <c r="AT1868" s="2">
        <v>9.9</v>
      </c>
      <c r="AU1868" s="2">
        <v>36.200000000000003</v>
      </c>
      <c r="AV1868" s="2">
        <v>11.784800000000001</v>
      </c>
      <c r="AW1868" s="2">
        <v>3.56</v>
      </c>
      <c r="AX1868" s="2">
        <v>11.6</v>
      </c>
      <c r="AY1868" s="2">
        <v>30.6</v>
      </c>
      <c r="AZ1868" s="2">
        <v>15.3185</v>
      </c>
      <c r="BA1868" s="2">
        <v>8.31</v>
      </c>
      <c r="BB1868" s="2">
        <v>17.3</v>
      </c>
      <c r="BC1868" s="2">
        <v>48.1</v>
      </c>
      <c r="BD1868" s="2">
        <v>47.693800000000003</v>
      </c>
      <c r="BE1868" s="4" t="str">
        <f t="shared" si="292"/>
        <v>NO APLICA</v>
      </c>
      <c r="BF1868" s="4">
        <f t="shared" si="293"/>
        <v>5.2233999999999998</v>
      </c>
      <c r="BG1868">
        <f t="shared" si="294"/>
        <v>2.54</v>
      </c>
      <c r="BH1868">
        <f t="shared" si="295"/>
        <v>3.57</v>
      </c>
      <c r="BI1868">
        <f t="shared" si="296"/>
        <v>8.31</v>
      </c>
      <c r="BJ1868">
        <f t="shared" si="297"/>
        <v>5.09</v>
      </c>
      <c r="BK1868">
        <f t="shared" si="298"/>
        <v>5.47</v>
      </c>
      <c r="BL1868">
        <f t="shared" si="299"/>
        <v>16286.160000000107</v>
      </c>
    </row>
    <row r="1869" spans="1:64" x14ac:dyDescent="0.2">
      <c r="A1869" s="1">
        <v>1867</v>
      </c>
      <c r="B1869" s="7" t="s">
        <v>27</v>
      </c>
      <c r="C1869" s="3">
        <v>39985</v>
      </c>
      <c r="D1869" s="4" t="s">
        <v>629</v>
      </c>
      <c r="E1869" s="4" t="s">
        <v>169</v>
      </c>
      <c r="F1869" s="5" t="str">
        <f t="shared" si="290"/>
        <v>D</v>
      </c>
      <c r="G1869" s="6">
        <v>0.91736111111111107</v>
      </c>
      <c r="H1869" s="6">
        <v>0.94861111111111107</v>
      </c>
      <c r="I1869" s="85">
        <f t="shared" si="291"/>
        <v>45</v>
      </c>
      <c r="J1869" s="86">
        <f>I1869*Segmentos!$D$7*(AH1869%)*IF(ISNUMBER(AI1869),AI1869%,0)</f>
        <v>257742.00000000006</v>
      </c>
      <c r="K1869" s="86">
        <f>I1869*Segmentos!$D$7*(AL1869%)*IF(ISNUMBER(AM1869),AM1869%,0)</f>
        <v>191951.99999999997</v>
      </c>
      <c r="L1869" s="4"/>
      <c r="M1869" s="2">
        <v>1.23</v>
      </c>
      <c r="N1869" s="2">
        <v>3.4</v>
      </c>
      <c r="O1869" s="2">
        <v>36.6</v>
      </c>
      <c r="P1869" s="2">
        <v>89.8977</v>
      </c>
      <c r="Q1869" s="2">
        <v>0.8</v>
      </c>
      <c r="R1869" s="2">
        <v>2</v>
      </c>
      <c r="S1869" s="2">
        <v>40.200000000000003</v>
      </c>
      <c r="T1869" s="2">
        <v>9.7467000000000006</v>
      </c>
      <c r="U1869" s="2">
        <v>0.52</v>
      </c>
      <c r="V1869" s="2">
        <v>2.2000000000000002</v>
      </c>
      <c r="W1869" s="2">
        <v>23.9</v>
      </c>
      <c r="X1869" s="2">
        <v>7.9646999999999997</v>
      </c>
      <c r="Y1869" s="2">
        <v>2.2400000000000002</v>
      </c>
      <c r="Z1869" s="2">
        <v>5.2</v>
      </c>
      <c r="AA1869" s="2">
        <v>43.3</v>
      </c>
      <c r="AB1869" s="2">
        <v>48.278100000000002</v>
      </c>
      <c r="AC1869" s="2">
        <v>1</v>
      </c>
      <c r="AD1869" s="2">
        <v>3.2</v>
      </c>
      <c r="AE1869" s="2">
        <v>31.2</v>
      </c>
      <c r="AF1869" s="2">
        <v>23.908300000000001</v>
      </c>
      <c r="AG1869" s="20">
        <v>1.42</v>
      </c>
      <c r="AH1869" s="20">
        <v>3.7</v>
      </c>
      <c r="AI1869" s="20">
        <v>38.700000000000003</v>
      </c>
      <c r="AJ1869" s="20">
        <v>48.974200000000003</v>
      </c>
      <c r="AK1869" s="18">
        <v>1.07</v>
      </c>
      <c r="AL1869" s="18">
        <v>3.1</v>
      </c>
      <c r="AM1869" s="18">
        <v>34.4</v>
      </c>
      <c r="AN1869" s="18">
        <v>40.923499999999997</v>
      </c>
      <c r="AO1869" s="2">
        <v>0.26</v>
      </c>
      <c r="AP1869" s="2">
        <v>1.3</v>
      </c>
      <c r="AQ1869" s="2">
        <v>19.3</v>
      </c>
      <c r="AR1869" s="2">
        <v>2.0653000000000001</v>
      </c>
      <c r="AS1869" s="2">
        <v>0.56000000000000005</v>
      </c>
      <c r="AT1869" s="2">
        <v>2.6</v>
      </c>
      <c r="AU1869" s="2">
        <v>21.4</v>
      </c>
      <c r="AV1869" s="2">
        <v>9.0477000000000007</v>
      </c>
      <c r="AW1869" s="2">
        <v>0.55000000000000004</v>
      </c>
      <c r="AX1869" s="2">
        <v>1.7</v>
      </c>
      <c r="AY1869" s="2">
        <v>33.299999999999997</v>
      </c>
      <c r="AZ1869" s="2">
        <v>11.549099999999999</v>
      </c>
      <c r="BA1869" s="2">
        <v>2.41</v>
      </c>
      <c r="BB1869" s="2">
        <v>5.7</v>
      </c>
      <c r="BC1869" s="2">
        <v>42.5</v>
      </c>
      <c r="BD1869" s="2">
        <v>67.235600000000005</v>
      </c>
      <c r="BE1869" s="4" t="str">
        <f t="shared" si="292"/>
        <v>NO APLICA</v>
      </c>
      <c r="BF1869" s="4">
        <f t="shared" si="293"/>
        <v>1.2150000000000001</v>
      </c>
      <c r="BG1869">
        <f t="shared" si="294"/>
        <v>0.26</v>
      </c>
      <c r="BH1869">
        <f t="shared" si="295"/>
        <v>0.56000000000000005</v>
      </c>
      <c r="BI1869">
        <f t="shared" si="296"/>
        <v>2.41</v>
      </c>
      <c r="BJ1869">
        <f t="shared" si="297"/>
        <v>1.07</v>
      </c>
      <c r="BK1869">
        <f t="shared" si="298"/>
        <v>1.42</v>
      </c>
      <c r="BL1869">
        <f t="shared" si="299"/>
        <v>5599.8</v>
      </c>
    </row>
    <row r="1870" spans="1:64" x14ac:dyDescent="0.2">
      <c r="A1870" s="1">
        <v>1868</v>
      </c>
      <c r="B1870" s="7" t="s">
        <v>63</v>
      </c>
      <c r="C1870" s="3">
        <v>39985</v>
      </c>
      <c r="D1870" s="4" t="s">
        <v>629</v>
      </c>
      <c r="E1870" s="4" t="s">
        <v>170</v>
      </c>
      <c r="F1870" s="5" t="str">
        <f t="shared" si="290"/>
        <v>D</v>
      </c>
      <c r="G1870" s="6">
        <v>0.87569444444444444</v>
      </c>
      <c r="H1870" s="6">
        <v>0.8833333333333333</v>
      </c>
      <c r="I1870" s="85">
        <f t="shared" si="291"/>
        <v>10.999999999999961</v>
      </c>
      <c r="J1870" s="86">
        <f>I1870*Segmentos!$D$7*(AH1870%)*IF(ISNUMBER(AI1870),AI1870%,0)</f>
        <v>12341.999999999956</v>
      </c>
      <c r="K1870" s="86">
        <f>I1870*Segmentos!$D$7*(AL1870%)*IF(ISNUMBER(AM1870),AM1870%,0)</f>
        <v>4435.1999999999844</v>
      </c>
      <c r="L1870" s="4"/>
      <c r="M1870" s="2">
        <v>0.18</v>
      </c>
      <c r="N1870" s="2">
        <v>1.1000000000000001</v>
      </c>
      <c r="O1870" s="2">
        <v>17.3</v>
      </c>
      <c r="P1870" s="2">
        <v>50.171700000000001</v>
      </c>
      <c r="Q1870" s="2">
        <v>0.02</v>
      </c>
      <c r="R1870" s="2">
        <v>0.3</v>
      </c>
      <c r="S1870" s="2">
        <v>9.1</v>
      </c>
      <c r="T1870" s="2">
        <v>1.069</v>
      </c>
      <c r="U1870" s="2">
        <v>0.1</v>
      </c>
      <c r="V1870" s="2">
        <v>1.1000000000000001</v>
      </c>
      <c r="W1870" s="2">
        <v>9.1</v>
      </c>
      <c r="X1870" s="2">
        <v>5.5678999999999998</v>
      </c>
      <c r="Y1870" s="2">
        <v>0.35</v>
      </c>
      <c r="Z1870" s="2">
        <v>0.7</v>
      </c>
      <c r="AA1870" s="2">
        <v>52.2</v>
      </c>
      <c r="AB1870" s="2">
        <v>28.741</v>
      </c>
      <c r="AC1870" s="2">
        <v>0.16</v>
      </c>
      <c r="AD1870" s="2">
        <v>1.8</v>
      </c>
      <c r="AE1870" s="2">
        <v>9.1</v>
      </c>
      <c r="AF1870" s="2">
        <v>14.793799999999999</v>
      </c>
      <c r="AG1870" s="20">
        <v>0.27</v>
      </c>
      <c r="AH1870" s="20">
        <v>1.5</v>
      </c>
      <c r="AI1870" s="20">
        <v>18.7</v>
      </c>
      <c r="AJ1870" s="20">
        <v>35.861199999999997</v>
      </c>
      <c r="AK1870" s="18">
        <v>0.1</v>
      </c>
      <c r="AL1870" s="18">
        <v>0.7</v>
      </c>
      <c r="AM1870" s="18">
        <v>14.4</v>
      </c>
      <c r="AN1870" s="18">
        <v>14.310499999999999</v>
      </c>
      <c r="AO1870" s="2">
        <v>0.42</v>
      </c>
      <c r="AP1870" s="2">
        <v>0.9</v>
      </c>
      <c r="AQ1870" s="2">
        <v>49</v>
      </c>
      <c r="AR1870" s="2">
        <v>12.803599999999999</v>
      </c>
      <c r="AS1870" s="2">
        <v>0.02</v>
      </c>
      <c r="AT1870" s="2">
        <v>0.2</v>
      </c>
      <c r="AU1870" s="2">
        <v>9.1</v>
      </c>
      <c r="AV1870" s="2">
        <v>1.069</v>
      </c>
      <c r="AW1870" s="2">
        <v>0.23</v>
      </c>
      <c r="AX1870" s="2">
        <v>0.7</v>
      </c>
      <c r="AY1870" s="2">
        <v>31.8</v>
      </c>
      <c r="AZ1870" s="2">
        <v>18.635400000000001</v>
      </c>
      <c r="BA1870" s="2">
        <v>0.17</v>
      </c>
      <c r="BB1870" s="2">
        <v>1.8</v>
      </c>
      <c r="BC1870" s="2">
        <v>9.1</v>
      </c>
      <c r="BD1870" s="2">
        <v>17.663799999999998</v>
      </c>
      <c r="BE1870" s="4" t="str">
        <f t="shared" si="292"/>
        <v>NO APLICA</v>
      </c>
      <c r="BF1870" s="4">
        <f t="shared" si="293"/>
        <v>0.15260000000000001</v>
      </c>
      <c r="BG1870">
        <f t="shared" si="294"/>
        <v>0.42</v>
      </c>
      <c r="BH1870">
        <f t="shared" si="295"/>
        <v>0.02</v>
      </c>
      <c r="BI1870">
        <f t="shared" si="296"/>
        <v>0.23</v>
      </c>
      <c r="BJ1870">
        <f t="shared" si="297"/>
        <v>0.1</v>
      </c>
      <c r="BK1870">
        <f t="shared" si="298"/>
        <v>0.27</v>
      </c>
      <c r="BL1870">
        <f t="shared" si="299"/>
        <v>209.3299999999993</v>
      </c>
    </row>
    <row r="1871" spans="1:64" x14ac:dyDescent="0.2">
      <c r="A1871" s="1">
        <v>1869</v>
      </c>
      <c r="B1871" s="7" t="s">
        <v>68</v>
      </c>
      <c r="C1871" s="3">
        <v>39985</v>
      </c>
      <c r="D1871" s="4" t="s">
        <v>8</v>
      </c>
      <c r="E1871" s="4" t="s">
        <v>183</v>
      </c>
      <c r="F1871" s="5" t="str">
        <f t="shared" si="290"/>
        <v>D</v>
      </c>
      <c r="G1871" s="6">
        <v>0.89513888888888893</v>
      </c>
      <c r="H1871" s="6">
        <v>0.93819444444444444</v>
      </c>
      <c r="I1871" s="85">
        <f t="shared" si="291"/>
        <v>61.999999999999943</v>
      </c>
      <c r="J1871" s="86">
        <f>I1871*Segmentos!$D$7*(AH1871%)*IF(ISNUMBER(AI1871),AI1871%,0)</f>
        <v>2290403.9999999977</v>
      </c>
      <c r="K1871" s="86">
        <f>I1871*Segmentos!$D$7*(AL1871%)*IF(ISNUMBER(AM1871),AM1871%,0)</f>
        <v>1042641.5999999992</v>
      </c>
      <c r="L1871" s="4"/>
      <c r="M1871" s="2">
        <v>6.59</v>
      </c>
      <c r="N1871" s="2">
        <v>18.7</v>
      </c>
      <c r="O1871" s="2">
        <v>35.299999999999997</v>
      </c>
      <c r="P1871" s="2">
        <v>85.0458</v>
      </c>
      <c r="Q1871" s="2">
        <v>5.33</v>
      </c>
      <c r="R1871" s="2">
        <v>15.5</v>
      </c>
      <c r="S1871" s="2">
        <v>34.4</v>
      </c>
      <c r="T1871" s="2">
        <v>11.476800000000001</v>
      </c>
      <c r="U1871" s="2">
        <v>5.89</v>
      </c>
      <c r="V1871" s="2">
        <v>17.899999999999999</v>
      </c>
      <c r="W1871" s="2">
        <v>32.9</v>
      </c>
      <c r="X1871" s="2">
        <v>15.946899999999999</v>
      </c>
      <c r="Y1871" s="2">
        <v>6.86</v>
      </c>
      <c r="Z1871" s="2">
        <v>18.8</v>
      </c>
      <c r="AA1871" s="2">
        <v>36.5</v>
      </c>
      <c r="AB1871" s="2">
        <v>26.1355</v>
      </c>
      <c r="AC1871" s="2">
        <v>7.43</v>
      </c>
      <c r="AD1871" s="2">
        <v>20.7</v>
      </c>
      <c r="AE1871" s="2">
        <v>35.9</v>
      </c>
      <c r="AF1871" s="2">
        <v>31.486499999999999</v>
      </c>
      <c r="AG1871" s="20">
        <v>9.23</v>
      </c>
      <c r="AH1871" s="20">
        <v>23.5</v>
      </c>
      <c r="AI1871" s="20">
        <v>39.299999999999997</v>
      </c>
      <c r="AJ1871" s="20">
        <v>56.531399999999998</v>
      </c>
      <c r="AK1871" s="18">
        <v>4.2</v>
      </c>
      <c r="AL1871" s="18">
        <v>14.3</v>
      </c>
      <c r="AM1871" s="18">
        <v>29.4</v>
      </c>
      <c r="AN1871" s="18">
        <v>28.514399999999998</v>
      </c>
      <c r="AO1871" s="2">
        <v>4.21</v>
      </c>
      <c r="AP1871" s="2">
        <v>14.6</v>
      </c>
      <c r="AQ1871" s="2">
        <v>29</v>
      </c>
      <c r="AR1871" s="2">
        <v>5.9452999999999996</v>
      </c>
      <c r="AS1871" s="2">
        <v>4.79</v>
      </c>
      <c r="AT1871" s="2">
        <v>13.2</v>
      </c>
      <c r="AU1871" s="2">
        <v>36.299999999999997</v>
      </c>
      <c r="AV1871" s="2">
        <v>13.6256</v>
      </c>
      <c r="AW1871" s="2">
        <v>7</v>
      </c>
      <c r="AX1871" s="2">
        <v>20.100000000000001</v>
      </c>
      <c r="AY1871" s="2">
        <v>34.799999999999997</v>
      </c>
      <c r="AZ1871" s="2">
        <v>25.988800000000001</v>
      </c>
      <c r="BA1871" s="2">
        <v>7.99</v>
      </c>
      <c r="BB1871" s="2">
        <v>21.9</v>
      </c>
      <c r="BC1871" s="2">
        <v>36.5</v>
      </c>
      <c r="BD1871" s="2">
        <v>39.4861</v>
      </c>
      <c r="BE1871" s="4" t="str">
        <f t="shared" si="292"/>
        <v>ENTRETENIDO</v>
      </c>
      <c r="BF1871" s="4">
        <f t="shared" si="293"/>
        <v>5.9763999999999999</v>
      </c>
      <c r="BG1871">
        <f t="shared" si="294"/>
        <v>4.21</v>
      </c>
      <c r="BH1871">
        <f t="shared" si="295"/>
        <v>4.79</v>
      </c>
      <c r="BI1871">
        <f t="shared" si="296"/>
        <v>7.99</v>
      </c>
      <c r="BJ1871">
        <f t="shared" si="297"/>
        <v>4.2</v>
      </c>
      <c r="BK1871">
        <f t="shared" si="298"/>
        <v>9.23</v>
      </c>
      <c r="BL1871">
        <f t="shared" si="299"/>
        <v>40926.819999999963</v>
      </c>
    </row>
    <row r="1872" spans="1:64" x14ac:dyDescent="0.2">
      <c r="A1872" s="1">
        <v>1870</v>
      </c>
      <c r="B1872" s="7" t="s">
        <v>85</v>
      </c>
      <c r="C1872" s="3">
        <v>39985</v>
      </c>
      <c r="D1872" s="4" t="s">
        <v>629</v>
      </c>
      <c r="E1872" s="4" t="s">
        <v>180</v>
      </c>
      <c r="F1872" s="5" t="str">
        <f t="shared" si="290"/>
        <v>D</v>
      </c>
      <c r="G1872" s="6">
        <v>0.85486111111111107</v>
      </c>
      <c r="H1872" s="6">
        <v>0.875</v>
      </c>
      <c r="I1872" s="85">
        <f t="shared" si="291"/>
        <v>29.000000000000057</v>
      </c>
      <c r="J1872" s="86">
        <f>I1872*Segmentos!$D$7*(AH1872%)*IF(ISNUMBER(AI1872),AI1872%,0)</f>
        <v>79726.800000000148</v>
      </c>
      <c r="K1872" s="86">
        <f>I1872*Segmentos!$D$7*(AL1872%)*IF(ISNUMBER(AM1872),AM1872%,0)</f>
        <v>84575.600000000166</v>
      </c>
      <c r="L1872" s="4"/>
      <c r="M1872" s="2">
        <v>0.7</v>
      </c>
      <c r="N1872" s="2">
        <v>2.6</v>
      </c>
      <c r="O1872" s="2">
        <v>27.5</v>
      </c>
      <c r="P1872" s="2">
        <v>96.082899999999995</v>
      </c>
      <c r="Q1872" s="2">
        <v>0.1</v>
      </c>
      <c r="R1872" s="2">
        <v>1</v>
      </c>
      <c r="S1872" s="2">
        <v>10.4</v>
      </c>
      <c r="T1872" s="2">
        <v>2.3879000000000001</v>
      </c>
      <c r="U1872" s="2">
        <v>0.08</v>
      </c>
      <c r="V1872" s="2">
        <v>1.6</v>
      </c>
      <c r="W1872" s="2">
        <v>4.9000000000000004</v>
      </c>
      <c r="X1872" s="2">
        <v>2.2547000000000001</v>
      </c>
      <c r="Y1872" s="2">
        <v>0.27</v>
      </c>
      <c r="Z1872" s="2">
        <v>1.5</v>
      </c>
      <c r="AA1872" s="2">
        <v>18.8</v>
      </c>
      <c r="AB1872" s="2">
        <v>11.013500000000001</v>
      </c>
      <c r="AC1872" s="2">
        <v>1.8</v>
      </c>
      <c r="AD1872" s="2">
        <v>5</v>
      </c>
      <c r="AE1872" s="2">
        <v>36.200000000000003</v>
      </c>
      <c r="AF1872" s="2">
        <v>80.426900000000003</v>
      </c>
      <c r="AG1872" s="20">
        <v>0.68</v>
      </c>
      <c r="AH1872" s="20">
        <v>2.9</v>
      </c>
      <c r="AI1872" s="20">
        <v>23.7</v>
      </c>
      <c r="AJ1872" s="20">
        <v>43.783099999999997</v>
      </c>
      <c r="AK1872" s="18">
        <v>0.73</v>
      </c>
      <c r="AL1872" s="18">
        <v>2.2999999999999998</v>
      </c>
      <c r="AM1872" s="18">
        <v>31.7</v>
      </c>
      <c r="AN1872" s="18">
        <v>52.299799999999998</v>
      </c>
      <c r="AO1872" s="2">
        <v>0.05</v>
      </c>
      <c r="AP1872" s="2">
        <v>0.7</v>
      </c>
      <c r="AQ1872" s="2">
        <v>7.4</v>
      </c>
      <c r="AR1872" s="2">
        <v>0.77810000000000001</v>
      </c>
      <c r="AS1872" s="2">
        <v>0.44</v>
      </c>
      <c r="AT1872" s="2">
        <v>3</v>
      </c>
      <c r="AU1872" s="2">
        <v>14.9</v>
      </c>
      <c r="AV1872" s="2">
        <v>13.264099999999999</v>
      </c>
      <c r="AW1872" s="2">
        <v>0.7</v>
      </c>
      <c r="AX1872" s="2">
        <v>2.2999999999999998</v>
      </c>
      <c r="AY1872" s="2">
        <v>30.7</v>
      </c>
      <c r="AZ1872" s="2">
        <v>27.594799999999999</v>
      </c>
      <c r="BA1872" s="2">
        <v>1.04</v>
      </c>
      <c r="BB1872" s="2">
        <v>3.1</v>
      </c>
      <c r="BC1872" s="2">
        <v>33.9</v>
      </c>
      <c r="BD1872" s="2">
        <v>54.445900000000002</v>
      </c>
      <c r="BE1872" s="4" t="str">
        <f t="shared" si="292"/>
        <v>NO APLICA</v>
      </c>
      <c r="BF1872" s="4">
        <f t="shared" si="293"/>
        <v>0.63500000000000001</v>
      </c>
      <c r="BG1872">
        <f t="shared" si="294"/>
        <v>0.05</v>
      </c>
      <c r="BH1872">
        <f t="shared" si="295"/>
        <v>0.44</v>
      </c>
      <c r="BI1872">
        <f t="shared" si="296"/>
        <v>1.04</v>
      </c>
      <c r="BJ1872">
        <f t="shared" si="297"/>
        <v>0.73</v>
      </c>
      <c r="BK1872">
        <f t="shared" si="298"/>
        <v>0.68</v>
      </c>
      <c r="BL1872">
        <f t="shared" si="299"/>
        <v>2073.5000000000041</v>
      </c>
    </row>
    <row r="1873" spans="1:64" x14ac:dyDescent="0.2">
      <c r="A1873" s="1">
        <v>1871</v>
      </c>
      <c r="B1873" s="7" t="s">
        <v>25</v>
      </c>
      <c r="C1873" s="3">
        <v>39985</v>
      </c>
      <c r="D1873" s="4" t="s">
        <v>629</v>
      </c>
      <c r="E1873" s="4" t="s">
        <v>171</v>
      </c>
      <c r="F1873" s="5" t="str">
        <f t="shared" si="290"/>
        <v>D</v>
      </c>
      <c r="G1873" s="6">
        <v>0.89375000000000004</v>
      </c>
      <c r="H1873" s="6">
        <v>0.89513888888888893</v>
      </c>
      <c r="I1873" s="85">
        <f t="shared" si="291"/>
        <v>1.9999999999999929</v>
      </c>
      <c r="J1873" s="86">
        <f>I1873*Segmentos!$D$7*(AH1873%)*IF(ISNUMBER(AI1873),AI1873%,0)</f>
        <v>5146.3999999999814</v>
      </c>
      <c r="K1873" s="86">
        <f>I1873*Segmentos!$D$7*(AL1873%)*IF(ISNUMBER(AM1873),AM1873%,0)</f>
        <v>2819.1999999999903</v>
      </c>
      <c r="L1873" s="4"/>
      <c r="M1873" s="2">
        <v>0.49</v>
      </c>
      <c r="N1873" s="2">
        <v>0.5</v>
      </c>
      <c r="O1873" s="2">
        <v>90.5</v>
      </c>
      <c r="P1873" s="2">
        <v>61.3215</v>
      </c>
      <c r="Q1873" s="2">
        <v>0.25</v>
      </c>
      <c r="R1873" s="2">
        <v>0.2</v>
      </c>
      <c r="S1873" s="2">
        <v>100</v>
      </c>
      <c r="T1873" s="2">
        <v>5.1689999999999996</v>
      </c>
      <c r="U1873" s="2">
        <v>0.62</v>
      </c>
      <c r="V1873" s="2">
        <v>0.7</v>
      </c>
      <c r="W1873" s="2">
        <v>82.1</v>
      </c>
      <c r="X1873" s="2">
        <v>16.0594</v>
      </c>
      <c r="Y1873" s="2">
        <v>0.49</v>
      </c>
      <c r="Z1873" s="2">
        <v>0.6</v>
      </c>
      <c r="AA1873" s="2">
        <v>86</v>
      </c>
      <c r="AB1873" s="2">
        <v>18.055900000000001</v>
      </c>
      <c r="AC1873" s="2">
        <v>0.54</v>
      </c>
      <c r="AD1873" s="2">
        <v>0.5</v>
      </c>
      <c r="AE1873" s="2">
        <v>100</v>
      </c>
      <c r="AF1873" s="2">
        <v>22.037099999999999</v>
      </c>
      <c r="AG1873" s="20">
        <v>0.67</v>
      </c>
      <c r="AH1873" s="20">
        <v>0.7</v>
      </c>
      <c r="AI1873" s="20">
        <v>91.9</v>
      </c>
      <c r="AJ1873" s="20">
        <v>39.761000000000003</v>
      </c>
      <c r="AK1873" s="18">
        <v>0.33</v>
      </c>
      <c r="AL1873" s="18">
        <v>0.4</v>
      </c>
      <c r="AM1873" s="18">
        <v>88.1</v>
      </c>
      <c r="AN1873" s="18">
        <v>21.560500000000001</v>
      </c>
      <c r="AO1873" s="2">
        <v>0.22</v>
      </c>
      <c r="AP1873" s="2">
        <v>0.3</v>
      </c>
      <c r="AQ1873" s="2">
        <v>83.4</v>
      </c>
      <c r="AR1873" s="2">
        <v>2.9409999999999998</v>
      </c>
      <c r="AS1873" s="2">
        <v>0.26</v>
      </c>
      <c r="AT1873" s="2">
        <v>0.3</v>
      </c>
      <c r="AU1873" s="2">
        <v>100</v>
      </c>
      <c r="AV1873" s="2">
        <v>7.0632000000000001</v>
      </c>
      <c r="AW1873" s="2">
        <v>0.28999999999999998</v>
      </c>
      <c r="AX1873" s="2">
        <v>0.3</v>
      </c>
      <c r="AY1873" s="2">
        <v>100</v>
      </c>
      <c r="AZ1873" s="2">
        <v>10.307</v>
      </c>
      <c r="BA1873" s="2">
        <v>0.86</v>
      </c>
      <c r="BB1873" s="2">
        <v>1</v>
      </c>
      <c r="BC1873" s="2">
        <v>87.5</v>
      </c>
      <c r="BD1873" s="2">
        <v>41.010300000000001</v>
      </c>
      <c r="BE1873" s="4" t="str">
        <f t="shared" si="292"/>
        <v>NO APLICA</v>
      </c>
      <c r="BF1873" s="4">
        <f t="shared" si="293"/>
        <v>0.47720000000000001</v>
      </c>
      <c r="BG1873">
        <f t="shared" si="294"/>
        <v>0.22</v>
      </c>
      <c r="BH1873">
        <f t="shared" si="295"/>
        <v>0.26</v>
      </c>
      <c r="BI1873">
        <f t="shared" si="296"/>
        <v>0.86</v>
      </c>
      <c r="BJ1873">
        <f t="shared" si="297"/>
        <v>0.33</v>
      </c>
      <c r="BK1873">
        <f t="shared" si="298"/>
        <v>0.67</v>
      </c>
      <c r="BL1873">
        <f t="shared" si="299"/>
        <v>90.499999999999673</v>
      </c>
    </row>
    <row r="1874" spans="1:64" x14ac:dyDescent="0.2">
      <c r="A1874" s="1">
        <v>1872</v>
      </c>
      <c r="B1874" s="7" t="s">
        <v>66</v>
      </c>
      <c r="C1874" s="3">
        <v>39985</v>
      </c>
      <c r="D1874" s="4" t="s">
        <v>628</v>
      </c>
      <c r="E1874" s="4" t="s">
        <v>168</v>
      </c>
      <c r="F1874" s="5" t="str">
        <f t="shared" si="290"/>
        <v>D</v>
      </c>
      <c r="G1874" s="6">
        <v>0.84027777777777779</v>
      </c>
      <c r="H1874" s="6">
        <v>0.91249999999999998</v>
      </c>
      <c r="I1874" s="85">
        <f t="shared" si="291"/>
        <v>103.99999999999994</v>
      </c>
      <c r="J1874" s="86">
        <f>I1874*Segmentos!$D$7*(AH1874%)*IF(ISNUMBER(AI1874),AI1874%,0)</f>
        <v>567839.99999999977</v>
      </c>
      <c r="K1874" s="86">
        <f>I1874*Segmentos!$D$7*(AL1874%)*IF(ISNUMBER(AM1874),AM1874%,0)</f>
        <v>527155.19999999984</v>
      </c>
      <c r="L1874" s="4" t="s">
        <v>425</v>
      </c>
      <c r="M1874" s="2">
        <v>1.31</v>
      </c>
      <c r="N1874" s="2">
        <v>7.1</v>
      </c>
      <c r="O1874" s="2">
        <v>18.5</v>
      </c>
      <c r="P1874" s="2">
        <v>71.435500000000005</v>
      </c>
      <c r="Q1874" s="2">
        <v>0.94</v>
      </c>
      <c r="R1874" s="2">
        <v>3.6</v>
      </c>
      <c r="S1874" s="2">
        <v>26.1</v>
      </c>
      <c r="T1874" s="2">
        <v>8.4879999999999995</v>
      </c>
      <c r="U1874" s="2">
        <v>1.24</v>
      </c>
      <c r="V1874" s="2">
        <v>6.7</v>
      </c>
      <c r="W1874" s="2">
        <v>18.7</v>
      </c>
      <c r="X1874" s="2">
        <v>14.1875</v>
      </c>
      <c r="Y1874" s="2">
        <v>2.13</v>
      </c>
      <c r="Z1874" s="2">
        <v>8.4</v>
      </c>
      <c r="AA1874" s="2">
        <v>25.5</v>
      </c>
      <c r="AB1874" s="2">
        <v>34.1584</v>
      </c>
      <c r="AC1874" s="2">
        <v>0.82</v>
      </c>
      <c r="AD1874" s="2">
        <v>8.1</v>
      </c>
      <c r="AE1874" s="2">
        <v>10.199999999999999</v>
      </c>
      <c r="AF1874" s="2">
        <v>14.6015</v>
      </c>
      <c r="AG1874" s="20">
        <v>1.36</v>
      </c>
      <c r="AH1874" s="20">
        <v>7</v>
      </c>
      <c r="AI1874" s="20">
        <v>19.5</v>
      </c>
      <c r="AJ1874" s="20">
        <v>35.087600000000002</v>
      </c>
      <c r="AK1874" s="18">
        <v>1.27</v>
      </c>
      <c r="AL1874" s="18">
        <v>7.2</v>
      </c>
      <c r="AM1874" s="18">
        <v>17.600000000000001</v>
      </c>
      <c r="AN1874" s="18">
        <v>36.347900000000003</v>
      </c>
      <c r="AO1874" s="2">
        <v>0.35</v>
      </c>
      <c r="AP1874" s="2">
        <v>4.9000000000000004</v>
      </c>
      <c r="AQ1874" s="2">
        <v>7.2</v>
      </c>
      <c r="AR1874" s="2">
        <v>2.0813000000000001</v>
      </c>
      <c r="AS1874" s="2">
        <v>1.07</v>
      </c>
      <c r="AT1874" s="2">
        <v>5.2</v>
      </c>
      <c r="AU1874" s="2">
        <v>20.399999999999999</v>
      </c>
      <c r="AV1874" s="2">
        <v>12.7875</v>
      </c>
      <c r="AW1874" s="2">
        <v>0.51</v>
      </c>
      <c r="AX1874" s="2">
        <v>2.9</v>
      </c>
      <c r="AY1874" s="2">
        <v>17.899999999999999</v>
      </c>
      <c r="AZ1874" s="2">
        <v>7.9775999999999998</v>
      </c>
      <c r="BA1874" s="2">
        <v>2.33</v>
      </c>
      <c r="BB1874" s="2">
        <v>12</v>
      </c>
      <c r="BC1874" s="2">
        <v>19.399999999999999</v>
      </c>
      <c r="BD1874" s="2">
        <v>48.589100000000002</v>
      </c>
      <c r="BE1874" s="4" t="str">
        <f t="shared" si="292"/>
        <v>ABURRIDO</v>
      </c>
      <c r="BF1874" s="4">
        <f t="shared" si="293"/>
        <v>1.4232000000000002</v>
      </c>
      <c r="BG1874">
        <f t="shared" si="294"/>
        <v>0.35</v>
      </c>
      <c r="BH1874">
        <f t="shared" si="295"/>
        <v>1.07</v>
      </c>
      <c r="BI1874">
        <f t="shared" si="296"/>
        <v>2.33</v>
      </c>
      <c r="BJ1874">
        <f t="shared" si="297"/>
        <v>1.27</v>
      </c>
      <c r="BK1874">
        <f t="shared" si="298"/>
        <v>1.36</v>
      </c>
      <c r="BL1874">
        <f t="shared" si="299"/>
        <v>13660.399999999991</v>
      </c>
    </row>
    <row r="1875" spans="1:64" x14ac:dyDescent="0.2">
      <c r="A1875" s="1">
        <v>1873</v>
      </c>
      <c r="B1875" s="7" t="s">
        <v>19</v>
      </c>
      <c r="C1875" s="3">
        <v>39985</v>
      </c>
      <c r="D1875" s="4" t="s">
        <v>17</v>
      </c>
      <c r="E1875" s="4" t="s">
        <v>166</v>
      </c>
      <c r="F1875" s="5" t="str">
        <f t="shared" si="290"/>
        <v>D</v>
      </c>
      <c r="G1875" s="6">
        <v>0.91527777777777775</v>
      </c>
      <c r="H1875" s="6">
        <v>0.91666666666666663</v>
      </c>
      <c r="I1875" s="85">
        <f t="shared" si="291"/>
        <v>1.9999999999999929</v>
      </c>
      <c r="J1875" s="86">
        <f>I1875*Segmentos!$D$7*(AH1875%)*IF(ISNUMBER(AI1875),AI1875%,0)</f>
        <v>6783.9999999999764</v>
      </c>
      <c r="K1875" s="86">
        <f>I1875*Segmentos!$D$7*(AL1875%)*IF(ISNUMBER(AM1875),AM1875%,0)</f>
        <v>509.59999999999826</v>
      </c>
      <c r="L1875" s="4"/>
      <c r="M1875" s="2">
        <v>0.44</v>
      </c>
      <c r="N1875" s="2">
        <v>0.5</v>
      </c>
      <c r="O1875" s="2">
        <v>81.8</v>
      </c>
      <c r="P1875" s="2">
        <v>100</v>
      </c>
      <c r="Q1875" s="2">
        <v>0</v>
      </c>
      <c r="R1875" s="2">
        <v>0</v>
      </c>
      <c r="S1875" s="8" t="s">
        <v>577</v>
      </c>
      <c r="T1875" s="2">
        <v>0</v>
      </c>
      <c r="U1875" s="2">
        <v>0.48</v>
      </c>
      <c r="V1875" s="2">
        <v>0.5</v>
      </c>
      <c r="W1875" s="2">
        <v>100</v>
      </c>
      <c r="X1875" s="2">
        <v>23.1938</v>
      </c>
      <c r="Y1875" s="2">
        <v>0.09</v>
      </c>
      <c r="Z1875" s="2">
        <v>0.2</v>
      </c>
      <c r="AA1875" s="2">
        <v>50</v>
      </c>
      <c r="AB1875" s="2">
        <v>6.0589000000000004</v>
      </c>
      <c r="AC1875" s="2">
        <v>0.94</v>
      </c>
      <c r="AD1875" s="2">
        <v>1.2</v>
      </c>
      <c r="AE1875" s="2">
        <v>81.3</v>
      </c>
      <c r="AF1875" s="2">
        <v>70.747299999999996</v>
      </c>
      <c r="AG1875" s="20">
        <v>0.82</v>
      </c>
      <c r="AH1875" s="20">
        <v>1</v>
      </c>
      <c r="AI1875" s="20">
        <v>84.8</v>
      </c>
      <c r="AJ1875" s="20">
        <v>88.896000000000001</v>
      </c>
      <c r="AK1875" s="18">
        <v>0.09</v>
      </c>
      <c r="AL1875" s="18">
        <v>0.1</v>
      </c>
      <c r="AM1875" s="18">
        <v>63.7</v>
      </c>
      <c r="AN1875" s="18">
        <v>11.103999999999999</v>
      </c>
      <c r="AO1875" s="2">
        <v>0.28999999999999998</v>
      </c>
      <c r="AP1875" s="2">
        <v>0.3</v>
      </c>
      <c r="AQ1875" s="2">
        <v>100</v>
      </c>
      <c r="AR1875" s="2">
        <v>7.1813000000000002</v>
      </c>
      <c r="AS1875" s="2">
        <v>0.32</v>
      </c>
      <c r="AT1875" s="2">
        <v>0.3</v>
      </c>
      <c r="AU1875" s="2">
        <v>100</v>
      </c>
      <c r="AV1875" s="2">
        <v>15.9765</v>
      </c>
      <c r="AW1875" s="2">
        <v>0.69</v>
      </c>
      <c r="AX1875" s="2">
        <v>1</v>
      </c>
      <c r="AY1875" s="2">
        <v>67.099999999999994</v>
      </c>
      <c r="AZ1875" s="2">
        <v>45.473199999999999</v>
      </c>
      <c r="BA1875" s="2">
        <v>0.36</v>
      </c>
      <c r="BB1875" s="2">
        <v>0.4</v>
      </c>
      <c r="BC1875" s="2">
        <v>100</v>
      </c>
      <c r="BD1875" s="2">
        <v>31.3691</v>
      </c>
      <c r="BE1875" s="4" t="str">
        <f t="shared" si="292"/>
        <v>NO APLICA</v>
      </c>
      <c r="BF1875" s="4">
        <f t="shared" si="293"/>
        <v>0.44040000000000001</v>
      </c>
      <c r="BG1875">
        <f t="shared" si="294"/>
        <v>0.28999999999999998</v>
      </c>
      <c r="BH1875">
        <f t="shared" si="295"/>
        <v>0.32</v>
      </c>
      <c r="BI1875">
        <f t="shared" si="296"/>
        <v>0.69</v>
      </c>
      <c r="BJ1875">
        <f t="shared" si="297"/>
        <v>0.09</v>
      </c>
      <c r="BK1875">
        <f t="shared" si="298"/>
        <v>0.82</v>
      </c>
      <c r="BL1875">
        <f t="shared" si="299"/>
        <v>81.799999999999713</v>
      </c>
    </row>
    <row r="1876" spans="1:64" x14ac:dyDescent="0.2">
      <c r="A1876" s="1">
        <v>1874</v>
      </c>
      <c r="B1876" s="7" t="s">
        <v>2</v>
      </c>
      <c r="C1876" s="3">
        <v>39985</v>
      </c>
      <c r="D1876" s="4" t="s">
        <v>627</v>
      </c>
      <c r="E1876" s="4" t="s">
        <v>164</v>
      </c>
      <c r="F1876" s="5" t="str">
        <f t="shared" si="290"/>
        <v>D</v>
      </c>
      <c r="G1876" s="6">
        <v>0.875</v>
      </c>
      <c r="H1876" s="6">
        <v>0.91527777777777775</v>
      </c>
      <c r="I1876" s="85">
        <f t="shared" si="291"/>
        <v>57.999999999999957</v>
      </c>
      <c r="J1876" s="86">
        <f>I1876*Segmentos!$D$7*(AH1876%)*IF(ISNUMBER(AI1876),AI1876%,0)</f>
        <v>841811.99999999919</v>
      </c>
      <c r="K1876" s="86">
        <f>I1876*Segmentos!$D$7*(AL1876%)*IF(ISNUMBER(AM1876),AM1876%,0)</f>
        <v>814598.39999999944</v>
      </c>
      <c r="L1876" s="4"/>
      <c r="M1876" s="2">
        <v>3.56</v>
      </c>
      <c r="N1876" s="2">
        <v>16.399999999999999</v>
      </c>
      <c r="O1876" s="2">
        <v>21.8</v>
      </c>
      <c r="P1876" s="2">
        <v>76.689800000000005</v>
      </c>
      <c r="Q1876" s="2">
        <v>2.11</v>
      </c>
      <c r="R1876" s="2">
        <v>12.8</v>
      </c>
      <c r="S1876" s="2">
        <v>16.399999999999999</v>
      </c>
      <c r="T1876" s="2">
        <v>7.5792000000000002</v>
      </c>
      <c r="U1876" s="2">
        <v>3.03</v>
      </c>
      <c r="V1876" s="2">
        <v>17.2</v>
      </c>
      <c r="W1876" s="2">
        <v>17.600000000000001</v>
      </c>
      <c r="X1876" s="2">
        <v>13.670400000000001</v>
      </c>
      <c r="Y1876" s="2">
        <v>3.81</v>
      </c>
      <c r="Z1876" s="2">
        <v>16.3</v>
      </c>
      <c r="AA1876" s="2">
        <v>23.3</v>
      </c>
      <c r="AB1876" s="2">
        <v>24.245799999999999</v>
      </c>
      <c r="AC1876" s="2">
        <v>4.41</v>
      </c>
      <c r="AD1876" s="2">
        <v>17.600000000000001</v>
      </c>
      <c r="AE1876" s="2">
        <v>25.1</v>
      </c>
      <c r="AF1876" s="2">
        <v>31.194500000000001</v>
      </c>
      <c r="AG1876" s="20">
        <v>3.61</v>
      </c>
      <c r="AH1876" s="20">
        <v>17.7</v>
      </c>
      <c r="AI1876" s="20">
        <v>20.5</v>
      </c>
      <c r="AJ1876" s="20">
        <v>36.934800000000003</v>
      </c>
      <c r="AK1876" s="18">
        <v>3.51</v>
      </c>
      <c r="AL1876" s="18">
        <v>15.2</v>
      </c>
      <c r="AM1876" s="18">
        <v>23.1</v>
      </c>
      <c r="AN1876" s="18">
        <v>39.755000000000003</v>
      </c>
      <c r="AO1876" s="2">
        <v>2.89</v>
      </c>
      <c r="AP1876" s="2">
        <v>14.5</v>
      </c>
      <c r="AQ1876" s="2">
        <v>19.899999999999999</v>
      </c>
      <c r="AR1876" s="2">
        <v>6.8048999999999999</v>
      </c>
      <c r="AS1876" s="2">
        <v>4.08</v>
      </c>
      <c r="AT1876" s="2">
        <v>17.100000000000001</v>
      </c>
      <c r="AU1876" s="2">
        <v>23.9</v>
      </c>
      <c r="AV1876" s="2">
        <v>19.366900000000001</v>
      </c>
      <c r="AW1876" s="2">
        <v>3.66</v>
      </c>
      <c r="AX1876" s="2">
        <v>16.399999999999999</v>
      </c>
      <c r="AY1876" s="2">
        <v>22.4</v>
      </c>
      <c r="AZ1876" s="2">
        <v>22.673999999999999</v>
      </c>
      <c r="BA1876" s="2">
        <v>3.38</v>
      </c>
      <c r="BB1876" s="2">
        <v>16.5</v>
      </c>
      <c r="BC1876" s="2">
        <v>20.5</v>
      </c>
      <c r="BD1876" s="2">
        <v>27.844000000000001</v>
      </c>
      <c r="BE1876" s="4" t="str">
        <f t="shared" si="292"/>
        <v>NO APLICA</v>
      </c>
      <c r="BF1876" s="4">
        <f t="shared" si="293"/>
        <v>3.7290000000000001</v>
      </c>
      <c r="BG1876">
        <f t="shared" si="294"/>
        <v>2.89</v>
      </c>
      <c r="BH1876">
        <f t="shared" si="295"/>
        <v>4.08</v>
      </c>
      <c r="BI1876">
        <f t="shared" si="296"/>
        <v>3.66</v>
      </c>
      <c r="BJ1876">
        <f t="shared" si="297"/>
        <v>3.51</v>
      </c>
      <c r="BK1876">
        <f t="shared" si="298"/>
        <v>3.61</v>
      </c>
      <c r="BL1876">
        <f t="shared" si="299"/>
        <v>20736.159999999985</v>
      </c>
    </row>
    <row r="1877" spans="1:64" x14ac:dyDescent="0.2">
      <c r="A1877" s="1">
        <v>1875</v>
      </c>
      <c r="B1877" s="7" t="s">
        <v>69</v>
      </c>
      <c r="C1877" s="3">
        <v>39985</v>
      </c>
      <c r="D1877" s="4" t="s">
        <v>3</v>
      </c>
      <c r="E1877" s="4" t="s">
        <v>176</v>
      </c>
      <c r="F1877" s="5" t="str">
        <f t="shared" si="290"/>
        <v>D</v>
      </c>
      <c r="G1877" s="6">
        <v>0.91666666666666663</v>
      </c>
      <c r="H1877" s="6">
        <v>0.9902777777777777</v>
      </c>
      <c r="I1877" s="85">
        <f t="shared" si="291"/>
        <v>105.99999999999994</v>
      </c>
      <c r="J1877" s="86">
        <f>I1877*Segmentos!$D$7*(AH1877%)*IF(ISNUMBER(AI1877),AI1877%,0)</f>
        <v>1380119.9999999993</v>
      </c>
      <c r="K1877" s="86">
        <f>I1877*Segmentos!$D$7*(AL1877%)*IF(ISNUMBER(AM1877),AM1877%,0)</f>
        <v>726566.39999999979</v>
      </c>
      <c r="L1877" s="4"/>
      <c r="M1877" s="2">
        <v>2.4500000000000002</v>
      </c>
      <c r="N1877" s="2">
        <v>14.6</v>
      </c>
      <c r="O1877" s="2">
        <v>16.8</v>
      </c>
      <c r="P1877" s="2">
        <v>91.823400000000007</v>
      </c>
      <c r="Q1877" s="2">
        <v>0.77</v>
      </c>
      <c r="R1877" s="2">
        <v>7</v>
      </c>
      <c r="S1877" s="2">
        <v>11.1</v>
      </c>
      <c r="T1877" s="2">
        <v>4.8499999999999996</v>
      </c>
      <c r="U1877" s="2">
        <v>1.53</v>
      </c>
      <c r="V1877" s="2">
        <v>10.199999999999999</v>
      </c>
      <c r="W1877" s="2">
        <v>15</v>
      </c>
      <c r="X1877" s="2">
        <v>12.042299999999999</v>
      </c>
      <c r="Y1877" s="2">
        <v>1.41</v>
      </c>
      <c r="Z1877" s="2">
        <v>12.5</v>
      </c>
      <c r="AA1877" s="2">
        <v>11.3</v>
      </c>
      <c r="AB1877" s="2">
        <v>15.630699999999999</v>
      </c>
      <c r="AC1877" s="2">
        <v>4.82</v>
      </c>
      <c r="AD1877" s="2">
        <v>23.1</v>
      </c>
      <c r="AE1877" s="2">
        <v>20.9</v>
      </c>
      <c r="AF1877" s="2">
        <v>59.3005</v>
      </c>
      <c r="AG1877" s="20">
        <v>3.25</v>
      </c>
      <c r="AH1877" s="20">
        <v>17.5</v>
      </c>
      <c r="AI1877" s="20">
        <v>18.600000000000001</v>
      </c>
      <c r="AJ1877" s="20">
        <v>57.835299999999997</v>
      </c>
      <c r="AK1877" s="18">
        <v>1.72</v>
      </c>
      <c r="AL1877" s="18">
        <v>11.9</v>
      </c>
      <c r="AM1877" s="18">
        <v>14.4</v>
      </c>
      <c r="AN1877" s="18">
        <v>33.988199999999999</v>
      </c>
      <c r="AO1877" s="2">
        <v>2.97</v>
      </c>
      <c r="AP1877" s="2">
        <v>17.399999999999999</v>
      </c>
      <c r="AQ1877" s="2">
        <v>17.100000000000001</v>
      </c>
      <c r="AR1877" s="2">
        <v>12.158300000000001</v>
      </c>
      <c r="AS1877" s="2">
        <v>3.56</v>
      </c>
      <c r="AT1877" s="2">
        <v>18.399999999999999</v>
      </c>
      <c r="AU1877" s="2">
        <v>19.399999999999999</v>
      </c>
      <c r="AV1877" s="2">
        <v>29.4434</v>
      </c>
      <c r="AW1877" s="2">
        <v>3.19</v>
      </c>
      <c r="AX1877" s="2">
        <v>15.7</v>
      </c>
      <c r="AY1877" s="2">
        <v>20.3</v>
      </c>
      <c r="AZ1877" s="2">
        <v>34.426000000000002</v>
      </c>
      <c r="BA1877" s="2">
        <v>1.1000000000000001</v>
      </c>
      <c r="BB1877" s="2">
        <v>10.7</v>
      </c>
      <c r="BC1877" s="2">
        <v>10.3</v>
      </c>
      <c r="BD1877" s="2">
        <v>15.7957</v>
      </c>
      <c r="BE1877" s="4" t="str">
        <f t="shared" si="292"/>
        <v>ABURRIDO</v>
      </c>
      <c r="BF1877" s="4">
        <f t="shared" si="293"/>
        <v>3.1444000000000001</v>
      </c>
      <c r="BG1877">
        <f t="shared" si="294"/>
        <v>2.97</v>
      </c>
      <c r="BH1877">
        <f t="shared" si="295"/>
        <v>3.56</v>
      </c>
      <c r="BI1877">
        <f t="shared" si="296"/>
        <v>3.19</v>
      </c>
      <c r="BJ1877">
        <f t="shared" si="297"/>
        <v>1.72</v>
      </c>
      <c r="BK1877">
        <f t="shared" si="298"/>
        <v>3.25</v>
      </c>
      <c r="BL1877">
        <f t="shared" si="299"/>
        <v>25999.679999999989</v>
      </c>
    </row>
    <row r="1878" spans="1:64" x14ac:dyDescent="0.2">
      <c r="A1878" s="1">
        <v>1876</v>
      </c>
      <c r="B1878" s="7" t="s">
        <v>16</v>
      </c>
      <c r="C1878" s="3">
        <v>39985</v>
      </c>
      <c r="D1878" s="4" t="s">
        <v>626</v>
      </c>
      <c r="E1878" s="4" t="s">
        <v>166</v>
      </c>
      <c r="F1878" s="5" t="str">
        <f t="shared" si="290"/>
        <v>D</v>
      </c>
      <c r="G1878" s="6">
        <v>0.91388888888888886</v>
      </c>
      <c r="H1878" s="6">
        <v>0.91736111111111107</v>
      </c>
      <c r="I1878" s="85">
        <f t="shared" si="291"/>
        <v>4.9999999999999822</v>
      </c>
      <c r="J1878" s="86">
        <f>I1878*Segmentos!$D$7*(AH1878%)*IF(ISNUMBER(AI1878),AI1878%,0)</f>
        <v>125549.99999999955</v>
      </c>
      <c r="K1878" s="86">
        <f>I1878*Segmentos!$D$7*(AL1878%)*IF(ISNUMBER(AM1878),AM1878%,0)</f>
        <v>156945.99999999942</v>
      </c>
      <c r="L1878" s="4"/>
      <c r="M1878" s="2">
        <v>7.11</v>
      </c>
      <c r="N1878" s="2">
        <v>8.9</v>
      </c>
      <c r="O1878" s="2">
        <v>79.400000000000006</v>
      </c>
      <c r="P1878" s="2">
        <v>89.626000000000005</v>
      </c>
      <c r="Q1878" s="2">
        <v>3.79</v>
      </c>
      <c r="R1878" s="2">
        <v>5.0999999999999996</v>
      </c>
      <c r="S1878" s="2">
        <v>74.3</v>
      </c>
      <c r="T1878" s="2">
        <v>7.9821999999999997</v>
      </c>
      <c r="U1878" s="2">
        <v>5.59</v>
      </c>
      <c r="V1878" s="2">
        <v>7.1</v>
      </c>
      <c r="W1878" s="2">
        <v>78.400000000000006</v>
      </c>
      <c r="X1878" s="2">
        <v>14.774800000000001</v>
      </c>
      <c r="Y1878" s="2">
        <v>6.31</v>
      </c>
      <c r="Z1878" s="2">
        <v>8.1</v>
      </c>
      <c r="AA1878" s="2">
        <v>77.5</v>
      </c>
      <c r="AB1878" s="2">
        <v>23.4937</v>
      </c>
      <c r="AC1878" s="2">
        <v>10.48</v>
      </c>
      <c r="AD1878" s="2">
        <v>12.8</v>
      </c>
      <c r="AE1878" s="2">
        <v>81.900000000000006</v>
      </c>
      <c r="AF1878" s="2">
        <v>43.375399999999999</v>
      </c>
      <c r="AG1878" s="20">
        <v>6.31</v>
      </c>
      <c r="AH1878" s="20">
        <v>8.1</v>
      </c>
      <c r="AI1878" s="20">
        <v>77.5</v>
      </c>
      <c r="AJ1878" s="20">
        <v>37.762900000000002</v>
      </c>
      <c r="AK1878" s="18">
        <v>7.82</v>
      </c>
      <c r="AL1878" s="18">
        <v>9.6999999999999993</v>
      </c>
      <c r="AM1878" s="18">
        <v>80.900000000000006</v>
      </c>
      <c r="AN1878" s="18">
        <v>51.863100000000003</v>
      </c>
      <c r="AO1878" s="2">
        <v>7.86</v>
      </c>
      <c r="AP1878" s="2">
        <v>9.9</v>
      </c>
      <c r="AQ1878" s="2">
        <v>79.2</v>
      </c>
      <c r="AR1878" s="2">
        <v>10.8353</v>
      </c>
      <c r="AS1878" s="2">
        <v>7.34</v>
      </c>
      <c r="AT1878" s="2">
        <v>10.5</v>
      </c>
      <c r="AU1878" s="2">
        <v>69.8</v>
      </c>
      <c r="AV1878" s="2">
        <v>20.398099999999999</v>
      </c>
      <c r="AW1878" s="2">
        <v>7.07</v>
      </c>
      <c r="AX1878" s="2">
        <v>8.9</v>
      </c>
      <c r="AY1878" s="2">
        <v>79.2</v>
      </c>
      <c r="AZ1878" s="2">
        <v>25.650099999999998</v>
      </c>
      <c r="BA1878" s="2">
        <v>6.78</v>
      </c>
      <c r="BB1878" s="2">
        <v>7.8</v>
      </c>
      <c r="BC1878" s="2">
        <v>87.2</v>
      </c>
      <c r="BD1878" s="2">
        <v>32.7425</v>
      </c>
      <c r="BE1878" s="4" t="str">
        <f t="shared" si="292"/>
        <v>NO APLICA</v>
      </c>
      <c r="BF1878" s="4">
        <f t="shared" si="293"/>
        <v>7.2861999999999991</v>
      </c>
      <c r="BG1878">
        <f t="shared" si="294"/>
        <v>7.86</v>
      </c>
      <c r="BH1878">
        <f t="shared" si="295"/>
        <v>7.34</v>
      </c>
      <c r="BI1878">
        <f t="shared" si="296"/>
        <v>7.07</v>
      </c>
      <c r="BJ1878">
        <f t="shared" si="297"/>
        <v>7.82</v>
      </c>
      <c r="BK1878">
        <f t="shared" si="298"/>
        <v>6.31</v>
      </c>
      <c r="BL1878">
        <f t="shared" si="299"/>
        <v>3533.2999999999879</v>
      </c>
    </row>
    <row r="1879" spans="1:64" x14ac:dyDescent="0.2">
      <c r="A1879" s="1">
        <v>1877</v>
      </c>
      <c r="B1879" s="7" t="s">
        <v>12</v>
      </c>
      <c r="C1879" s="3">
        <v>39986</v>
      </c>
      <c r="D1879" s="4" t="s">
        <v>8</v>
      </c>
      <c r="E1879" s="4" t="s">
        <v>167</v>
      </c>
      <c r="F1879" s="5" t="str">
        <f t="shared" si="290"/>
        <v>L</v>
      </c>
      <c r="G1879" s="6">
        <v>0.9194444444444444</v>
      </c>
      <c r="H1879" s="6">
        <v>0.98333333333333339</v>
      </c>
      <c r="I1879" s="85">
        <f t="shared" si="291"/>
        <v>92.000000000000156</v>
      </c>
      <c r="J1879" s="86">
        <f>I1879*Segmentos!$D$7*(AH1879%)*IF(ISNUMBER(AI1879),AI1879%,0)</f>
        <v>3115929.6000000043</v>
      </c>
      <c r="K1879" s="86">
        <f>I1879*Segmentos!$D$7*(AL1879%)*IF(ISNUMBER(AM1879),AM1879%,0)</f>
        <v>2450880.0000000037</v>
      </c>
      <c r="L1879" s="4"/>
      <c r="M1879" s="2">
        <v>7.51</v>
      </c>
      <c r="N1879" s="2">
        <v>21.1</v>
      </c>
      <c r="O1879" s="2">
        <v>35.6</v>
      </c>
      <c r="P1879" s="2">
        <v>89.745599999999996</v>
      </c>
      <c r="Q1879" s="2">
        <v>6.33</v>
      </c>
      <c r="R1879" s="2">
        <v>17.100000000000001</v>
      </c>
      <c r="S1879" s="2">
        <v>37</v>
      </c>
      <c r="T1879" s="2">
        <v>12.6104</v>
      </c>
      <c r="U1879" s="2">
        <v>7.69</v>
      </c>
      <c r="V1879" s="2">
        <v>21.8</v>
      </c>
      <c r="W1879" s="2">
        <v>35.299999999999997</v>
      </c>
      <c r="X1879" s="2">
        <v>19.260300000000001</v>
      </c>
      <c r="Y1879" s="2">
        <v>7.4</v>
      </c>
      <c r="Z1879" s="2">
        <v>21.6</v>
      </c>
      <c r="AA1879" s="2">
        <v>34.200000000000003</v>
      </c>
      <c r="AB1879" s="2">
        <v>26.116199999999999</v>
      </c>
      <c r="AC1879" s="2">
        <v>8.1</v>
      </c>
      <c r="AD1879" s="2">
        <v>22.3</v>
      </c>
      <c r="AE1879" s="2">
        <v>36.299999999999997</v>
      </c>
      <c r="AF1879" s="2">
        <v>31.758800000000001</v>
      </c>
      <c r="AG1879" s="20">
        <v>8.4600000000000009</v>
      </c>
      <c r="AH1879" s="20">
        <v>22.4</v>
      </c>
      <c r="AI1879" s="20">
        <v>37.799999999999997</v>
      </c>
      <c r="AJ1879" s="20">
        <v>47.954700000000003</v>
      </c>
      <c r="AK1879" s="18">
        <v>6.66</v>
      </c>
      <c r="AL1879" s="18">
        <v>20</v>
      </c>
      <c r="AM1879" s="18">
        <v>33.299999999999997</v>
      </c>
      <c r="AN1879" s="18">
        <v>41.790900000000001</v>
      </c>
      <c r="AO1879" s="2">
        <v>2.58</v>
      </c>
      <c r="AP1879" s="2">
        <v>12.8</v>
      </c>
      <c r="AQ1879" s="2">
        <v>20.100000000000001</v>
      </c>
      <c r="AR1879" s="2">
        <v>3.3683000000000001</v>
      </c>
      <c r="AS1879" s="2">
        <v>4.43</v>
      </c>
      <c r="AT1879" s="2">
        <v>17.399999999999999</v>
      </c>
      <c r="AU1879" s="2">
        <v>25.4</v>
      </c>
      <c r="AV1879" s="2">
        <v>11.6502</v>
      </c>
      <c r="AW1879" s="2">
        <v>9.02</v>
      </c>
      <c r="AX1879" s="2">
        <v>23.8</v>
      </c>
      <c r="AY1879" s="2">
        <v>38</v>
      </c>
      <c r="AZ1879" s="2">
        <v>30.964600000000001</v>
      </c>
      <c r="BA1879" s="2">
        <v>9.57</v>
      </c>
      <c r="BB1879" s="2">
        <v>23.7</v>
      </c>
      <c r="BC1879" s="2">
        <v>40.4</v>
      </c>
      <c r="BD1879" s="2">
        <v>43.762500000000003</v>
      </c>
      <c r="BE1879" s="4" t="str">
        <f t="shared" si="292"/>
        <v>ENTRETENIDO</v>
      </c>
      <c r="BF1879" s="4">
        <f t="shared" si="293"/>
        <v>6.3769999999999998</v>
      </c>
      <c r="BG1879">
        <f t="shared" si="294"/>
        <v>2.58</v>
      </c>
      <c r="BH1879">
        <f t="shared" si="295"/>
        <v>4.43</v>
      </c>
      <c r="BI1879">
        <f t="shared" si="296"/>
        <v>9.57</v>
      </c>
      <c r="BJ1879">
        <f t="shared" si="297"/>
        <v>6.66</v>
      </c>
      <c r="BK1879">
        <f t="shared" si="298"/>
        <v>8.4600000000000009</v>
      </c>
      <c r="BL1879">
        <f t="shared" si="299"/>
        <v>69106.720000000132</v>
      </c>
    </row>
    <row r="1880" spans="1:64" x14ac:dyDescent="0.2">
      <c r="A1880" s="1">
        <v>1878</v>
      </c>
      <c r="B1880" s="7" t="s">
        <v>15</v>
      </c>
      <c r="C1880" s="3">
        <v>39986</v>
      </c>
      <c r="D1880" s="4" t="s">
        <v>626</v>
      </c>
      <c r="E1880" s="4" t="s">
        <v>164</v>
      </c>
      <c r="F1880" s="5" t="str">
        <f t="shared" si="290"/>
        <v>L</v>
      </c>
      <c r="G1880" s="6">
        <v>0.87430555555555556</v>
      </c>
      <c r="H1880" s="6">
        <v>0.91388888888888886</v>
      </c>
      <c r="I1880" s="85">
        <f t="shared" si="291"/>
        <v>56.999999999999957</v>
      </c>
      <c r="J1880" s="86">
        <f>I1880*Segmentos!$D$7*(AH1880%)*IF(ISNUMBER(AI1880),AI1880%,0)</f>
        <v>1814879.9999999986</v>
      </c>
      <c r="K1880" s="86">
        <f>I1880*Segmentos!$D$7*(AL1880%)*IF(ISNUMBER(AM1880),AM1880%,0)</f>
        <v>2746943.9999999977</v>
      </c>
      <c r="L1880" s="4"/>
      <c r="M1880" s="2">
        <v>10.11</v>
      </c>
      <c r="N1880" s="2">
        <v>22.1</v>
      </c>
      <c r="O1880" s="2">
        <v>45.8</v>
      </c>
      <c r="P1880" s="2">
        <v>88.183300000000003</v>
      </c>
      <c r="Q1880" s="2">
        <v>6.74</v>
      </c>
      <c r="R1880" s="2">
        <v>14.1</v>
      </c>
      <c r="S1880" s="2">
        <v>47.6</v>
      </c>
      <c r="T1880" s="2">
        <v>9.8041</v>
      </c>
      <c r="U1880" s="2">
        <v>7.95</v>
      </c>
      <c r="V1880" s="2">
        <v>20.6</v>
      </c>
      <c r="W1880" s="2">
        <v>38.5</v>
      </c>
      <c r="X1880" s="2">
        <v>14.533899999999999</v>
      </c>
      <c r="Y1880" s="2">
        <v>7.65</v>
      </c>
      <c r="Z1880" s="2">
        <v>20.9</v>
      </c>
      <c r="AA1880" s="2">
        <v>36.700000000000003</v>
      </c>
      <c r="AB1880" s="2">
        <v>19.695499999999999</v>
      </c>
      <c r="AC1880" s="2">
        <v>15.42</v>
      </c>
      <c r="AD1880" s="2">
        <v>28.1</v>
      </c>
      <c r="AE1880" s="2">
        <v>54.9</v>
      </c>
      <c r="AF1880" s="2">
        <v>44.149900000000002</v>
      </c>
      <c r="AG1880" s="20">
        <v>7.96</v>
      </c>
      <c r="AH1880" s="20">
        <v>19.899999999999999</v>
      </c>
      <c r="AI1880" s="20">
        <v>40</v>
      </c>
      <c r="AJ1880" s="20">
        <v>32.947099999999999</v>
      </c>
      <c r="AK1880" s="18">
        <v>12.05</v>
      </c>
      <c r="AL1880" s="18">
        <v>24</v>
      </c>
      <c r="AM1880" s="18">
        <v>50.2</v>
      </c>
      <c r="AN1880" s="18">
        <v>55.236199999999997</v>
      </c>
      <c r="AO1880" s="2">
        <v>7.83</v>
      </c>
      <c r="AP1880" s="2">
        <v>21.4</v>
      </c>
      <c r="AQ1880" s="2">
        <v>36.700000000000003</v>
      </c>
      <c r="AR1880" s="2">
        <v>7.4653</v>
      </c>
      <c r="AS1880" s="2">
        <v>7.98</v>
      </c>
      <c r="AT1880" s="2">
        <v>17.3</v>
      </c>
      <c r="AU1880" s="2">
        <v>46.2</v>
      </c>
      <c r="AV1880" s="2">
        <v>15.3405</v>
      </c>
      <c r="AW1880" s="2">
        <v>10.33</v>
      </c>
      <c r="AX1880" s="2">
        <v>20.7</v>
      </c>
      <c r="AY1880" s="2">
        <v>50</v>
      </c>
      <c r="AZ1880" s="2">
        <v>25.9191</v>
      </c>
      <c r="BA1880" s="2">
        <v>11.81</v>
      </c>
      <c r="BB1880" s="2">
        <v>26.1</v>
      </c>
      <c r="BC1880" s="2">
        <v>45.3</v>
      </c>
      <c r="BD1880" s="2">
        <v>39.458500000000001</v>
      </c>
      <c r="BE1880" s="4" t="str">
        <f t="shared" si="292"/>
        <v>NO APLICA</v>
      </c>
      <c r="BF1880" s="4">
        <f t="shared" si="293"/>
        <v>9.6008000000000013</v>
      </c>
      <c r="BG1880">
        <f t="shared" si="294"/>
        <v>7.83</v>
      </c>
      <c r="BH1880">
        <f t="shared" si="295"/>
        <v>7.98</v>
      </c>
      <c r="BI1880">
        <f t="shared" si="296"/>
        <v>11.81</v>
      </c>
      <c r="BJ1880">
        <f t="shared" si="297"/>
        <v>12.05</v>
      </c>
      <c r="BK1880">
        <f t="shared" si="298"/>
        <v>7.96</v>
      </c>
      <c r="BL1880">
        <f t="shared" si="299"/>
        <v>57694.259999999958</v>
      </c>
    </row>
    <row r="1881" spans="1:64" x14ac:dyDescent="0.2">
      <c r="A1881" s="1">
        <v>1879</v>
      </c>
      <c r="B1881" s="7" t="s">
        <v>5</v>
      </c>
      <c r="C1881" s="3">
        <v>39986</v>
      </c>
      <c r="D1881" s="4" t="s">
        <v>3</v>
      </c>
      <c r="E1881" s="4" t="s">
        <v>164</v>
      </c>
      <c r="F1881" s="5" t="str">
        <f t="shared" si="290"/>
        <v>L</v>
      </c>
      <c r="G1881" s="6">
        <v>0.87430555555555556</v>
      </c>
      <c r="H1881" s="6">
        <v>0.92013888888888884</v>
      </c>
      <c r="I1881" s="85">
        <f t="shared" si="291"/>
        <v>65.999999999999929</v>
      </c>
      <c r="J1881" s="86">
        <f>I1881*Segmentos!$D$7*(AH1881%)*IF(ISNUMBER(AI1881),AI1881%,0)</f>
        <v>1829519.9999999979</v>
      </c>
      <c r="K1881" s="86">
        <f>I1881*Segmentos!$D$7*(AL1881%)*IF(ISNUMBER(AM1881),AM1881%,0)</f>
        <v>1920758.3999999978</v>
      </c>
      <c r="L1881" s="4"/>
      <c r="M1881" s="2">
        <v>7.12</v>
      </c>
      <c r="N1881" s="2">
        <v>19.899999999999999</v>
      </c>
      <c r="O1881" s="2">
        <v>35.799999999999997</v>
      </c>
      <c r="P1881" s="2">
        <v>81.071700000000007</v>
      </c>
      <c r="Q1881" s="2">
        <v>6.1</v>
      </c>
      <c r="R1881" s="2">
        <v>15.6</v>
      </c>
      <c r="S1881" s="2">
        <v>39.1</v>
      </c>
      <c r="T1881" s="2">
        <v>11.596299999999999</v>
      </c>
      <c r="U1881" s="2">
        <v>6.1</v>
      </c>
      <c r="V1881" s="2">
        <v>19.8</v>
      </c>
      <c r="W1881" s="2">
        <v>30.8</v>
      </c>
      <c r="X1881" s="2">
        <v>14.5496</v>
      </c>
      <c r="Y1881" s="2">
        <v>7.17</v>
      </c>
      <c r="Z1881" s="2">
        <v>20.399999999999999</v>
      </c>
      <c r="AA1881" s="2">
        <v>35.200000000000003</v>
      </c>
      <c r="AB1881" s="2">
        <v>24.109300000000001</v>
      </c>
      <c r="AC1881" s="2">
        <v>8.25</v>
      </c>
      <c r="AD1881" s="2">
        <v>21.6</v>
      </c>
      <c r="AE1881" s="2">
        <v>38.1</v>
      </c>
      <c r="AF1881" s="2">
        <v>30.816500000000001</v>
      </c>
      <c r="AG1881" s="20">
        <v>6.93</v>
      </c>
      <c r="AH1881" s="20">
        <v>21</v>
      </c>
      <c r="AI1881" s="20">
        <v>33</v>
      </c>
      <c r="AJ1881" s="20">
        <v>37.419600000000003</v>
      </c>
      <c r="AK1881" s="18">
        <v>7.29</v>
      </c>
      <c r="AL1881" s="18">
        <v>18.8</v>
      </c>
      <c r="AM1881" s="18">
        <v>38.700000000000003</v>
      </c>
      <c r="AN1881" s="18">
        <v>43.652099999999997</v>
      </c>
      <c r="AO1881" s="2">
        <v>4.22</v>
      </c>
      <c r="AP1881" s="2">
        <v>16.2</v>
      </c>
      <c r="AQ1881" s="2">
        <v>26.1</v>
      </c>
      <c r="AR1881" s="2">
        <v>5.2493999999999996</v>
      </c>
      <c r="AS1881" s="2">
        <v>5.71</v>
      </c>
      <c r="AT1881" s="2">
        <v>14.8</v>
      </c>
      <c r="AU1881" s="2">
        <v>38.5</v>
      </c>
      <c r="AV1881" s="2">
        <v>14.326599999999999</v>
      </c>
      <c r="AW1881" s="2">
        <v>9.43</v>
      </c>
      <c r="AX1881" s="2">
        <v>24.2</v>
      </c>
      <c r="AY1881" s="2">
        <v>38.9</v>
      </c>
      <c r="AZ1881" s="2">
        <v>30.8551</v>
      </c>
      <c r="BA1881" s="2">
        <v>7.03</v>
      </c>
      <c r="BB1881" s="2">
        <v>20.5</v>
      </c>
      <c r="BC1881" s="2">
        <v>34.200000000000003</v>
      </c>
      <c r="BD1881" s="2">
        <v>30.640499999999999</v>
      </c>
      <c r="BE1881" s="4" t="str">
        <f t="shared" si="292"/>
        <v>NO APLICA</v>
      </c>
      <c r="BF1881" s="4">
        <f t="shared" si="293"/>
        <v>6.9641999999999999</v>
      </c>
      <c r="BG1881">
        <f t="shared" si="294"/>
        <v>4.22</v>
      </c>
      <c r="BH1881">
        <f t="shared" si="295"/>
        <v>5.71</v>
      </c>
      <c r="BI1881">
        <f t="shared" si="296"/>
        <v>9.43</v>
      </c>
      <c r="BJ1881">
        <f t="shared" si="297"/>
        <v>7.29</v>
      </c>
      <c r="BK1881">
        <f t="shared" si="298"/>
        <v>6.93</v>
      </c>
      <c r="BL1881">
        <f t="shared" si="299"/>
        <v>47019.719999999943</v>
      </c>
    </row>
    <row r="1882" spans="1:64" x14ac:dyDescent="0.2">
      <c r="A1882" s="1">
        <v>1880</v>
      </c>
      <c r="B1882" s="7" t="s">
        <v>18</v>
      </c>
      <c r="C1882" s="3">
        <v>39986</v>
      </c>
      <c r="D1882" s="4" t="s">
        <v>17</v>
      </c>
      <c r="E1882" s="4" t="s">
        <v>168</v>
      </c>
      <c r="F1882" s="5" t="str">
        <f t="shared" si="290"/>
        <v>L</v>
      </c>
      <c r="G1882" s="6">
        <v>0.83333333333333337</v>
      </c>
      <c r="H1882" s="6">
        <v>0.9145833333333333</v>
      </c>
      <c r="I1882" s="85">
        <f t="shared" si="291"/>
        <v>116.9999999999999</v>
      </c>
      <c r="J1882" s="86">
        <f>I1882*Segmentos!$D$7*(AH1882%)*IF(ISNUMBER(AI1882),AI1882%,0)</f>
        <v>200771.99999999985</v>
      </c>
      <c r="K1882" s="86">
        <f>I1882*Segmentos!$D$7*(AL1882%)*IF(ISNUMBER(AM1882),AM1882%,0)</f>
        <v>133005.59999999989</v>
      </c>
      <c r="L1882" s="4" t="s">
        <v>428</v>
      </c>
      <c r="M1882" s="2">
        <v>0.35</v>
      </c>
      <c r="N1882" s="2">
        <v>3</v>
      </c>
      <c r="O1882" s="2">
        <v>12</v>
      </c>
      <c r="P1882" s="2">
        <v>91.928700000000006</v>
      </c>
      <c r="Q1882" s="2">
        <v>0.01</v>
      </c>
      <c r="R1882" s="2">
        <v>0.5</v>
      </c>
      <c r="S1882" s="2">
        <v>1.7</v>
      </c>
      <c r="T1882" s="2">
        <v>0.3513</v>
      </c>
      <c r="U1882" s="2">
        <v>0.06</v>
      </c>
      <c r="V1882" s="2">
        <v>1.2</v>
      </c>
      <c r="W1882" s="2">
        <v>5.0999999999999996</v>
      </c>
      <c r="X1882" s="2">
        <v>3.4239000000000002</v>
      </c>
      <c r="Y1882" s="2">
        <v>0.4</v>
      </c>
      <c r="Z1882" s="2">
        <v>3.1</v>
      </c>
      <c r="AA1882" s="2">
        <v>12.8</v>
      </c>
      <c r="AB1882" s="2">
        <v>30.8872</v>
      </c>
      <c r="AC1882" s="2">
        <v>0.67</v>
      </c>
      <c r="AD1882" s="2">
        <v>5.2</v>
      </c>
      <c r="AE1882" s="2">
        <v>13</v>
      </c>
      <c r="AF1882" s="2">
        <v>57.266199999999998</v>
      </c>
      <c r="AG1882" s="20">
        <v>0.43</v>
      </c>
      <c r="AH1882" s="20">
        <v>3</v>
      </c>
      <c r="AI1882" s="20">
        <v>14.3</v>
      </c>
      <c r="AJ1882" s="20">
        <v>53.009399999999999</v>
      </c>
      <c r="AK1882" s="18">
        <v>0.28999999999999998</v>
      </c>
      <c r="AL1882" s="18">
        <v>2.9</v>
      </c>
      <c r="AM1882" s="18">
        <v>9.8000000000000007</v>
      </c>
      <c r="AN1882" s="18">
        <v>38.9193</v>
      </c>
      <c r="AO1882" s="2">
        <v>0.03</v>
      </c>
      <c r="AP1882" s="2">
        <v>1.2</v>
      </c>
      <c r="AQ1882" s="2">
        <v>2.2999999999999998</v>
      </c>
      <c r="AR1882" s="2">
        <v>0.81579999999999997</v>
      </c>
      <c r="AS1882" s="2">
        <v>0.32</v>
      </c>
      <c r="AT1882" s="2">
        <v>1.7</v>
      </c>
      <c r="AU1882" s="2">
        <v>18.2</v>
      </c>
      <c r="AV1882" s="2">
        <v>18.025099999999998</v>
      </c>
      <c r="AW1882" s="2">
        <v>0.3</v>
      </c>
      <c r="AX1882" s="2">
        <v>2.5</v>
      </c>
      <c r="AY1882" s="2">
        <v>12</v>
      </c>
      <c r="AZ1882" s="2">
        <v>22.060500000000001</v>
      </c>
      <c r="BA1882" s="2">
        <v>0.51</v>
      </c>
      <c r="BB1882" s="2">
        <v>4.5</v>
      </c>
      <c r="BC1882" s="2">
        <v>11.3</v>
      </c>
      <c r="BD1882" s="2">
        <v>51.0274</v>
      </c>
      <c r="BE1882" s="4" t="str">
        <f t="shared" si="292"/>
        <v>ABURRIDO</v>
      </c>
      <c r="BF1882" s="4">
        <f t="shared" si="293"/>
        <v>0.35319999999999996</v>
      </c>
      <c r="BG1882">
        <f t="shared" si="294"/>
        <v>0.03</v>
      </c>
      <c r="BH1882">
        <f t="shared" si="295"/>
        <v>0.32</v>
      </c>
      <c r="BI1882">
        <f t="shared" si="296"/>
        <v>0.51</v>
      </c>
      <c r="BJ1882">
        <f t="shared" si="297"/>
        <v>0.28999999999999998</v>
      </c>
      <c r="BK1882">
        <f t="shared" si="298"/>
        <v>0.43</v>
      </c>
      <c r="BL1882">
        <f t="shared" si="299"/>
        <v>4211.9999999999964</v>
      </c>
    </row>
    <row r="1883" spans="1:64" x14ac:dyDescent="0.2">
      <c r="A1883" s="1">
        <v>1881</v>
      </c>
      <c r="B1883" s="7" t="s">
        <v>9</v>
      </c>
      <c r="C1883" s="3">
        <v>39986</v>
      </c>
      <c r="D1883" s="4" t="s">
        <v>8</v>
      </c>
      <c r="E1883" s="4" t="s">
        <v>168</v>
      </c>
      <c r="F1883" s="5" t="str">
        <f t="shared" si="290"/>
        <v>L</v>
      </c>
      <c r="G1883" s="6">
        <v>0.78680555555555554</v>
      </c>
      <c r="H1883" s="6">
        <v>0.87361111111111101</v>
      </c>
      <c r="I1883" s="85">
        <f t="shared" si="291"/>
        <v>124.99999999999987</v>
      </c>
      <c r="J1883" s="86">
        <f>I1883*Segmentos!$D$7*(AH1883%)*IF(ISNUMBER(AI1883),AI1883%,0)</f>
        <v>2631599.9999999972</v>
      </c>
      <c r="K1883" s="86">
        <f>I1883*Segmentos!$D$7*(AL1883%)*IF(ISNUMBER(AM1883),AM1883%,0)</f>
        <v>3033549.9999999967</v>
      </c>
      <c r="L1883" s="4" t="s">
        <v>427</v>
      </c>
      <c r="M1883" s="2">
        <v>5.69</v>
      </c>
      <c r="N1883" s="2">
        <v>17.100000000000001</v>
      </c>
      <c r="O1883" s="2">
        <v>33.4</v>
      </c>
      <c r="P1883" s="2">
        <v>87.975099999999998</v>
      </c>
      <c r="Q1883" s="2">
        <v>2.23</v>
      </c>
      <c r="R1883" s="2">
        <v>8.8000000000000007</v>
      </c>
      <c r="S1883" s="2">
        <v>25.2</v>
      </c>
      <c r="T1883" s="2">
        <v>5.7409999999999997</v>
      </c>
      <c r="U1883" s="2">
        <v>3.84</v>
      </c>
      <c r="V1883" s="2">
        <v>12.6</v>
      </c>
      <c r="W1883" s="2">
        <v>30.4</v>
      </c>
      <c r="X1883" s="2">
        <v>12.458600000000001</v>
      </c>
      <c r="Y1883" s="2">
        <v>5.95</v>
      </c>
      <c r="Z1883" s="2">
        <v>18.7</v>
      </c>
      <c r="AA1883" s="2">
        <v>31.8</v>
      </c>
      <c r="AB1883" s="2">
        <v>27.172000000000001</v>
      </c>
      <c r="AC1883" s="2">
        <v>8.4</v>
      </c>
      <c r="AD1883" s="2">
        <v>22.6</v>
      </c>
      <c r="AE1883" s="2">
        <v>37.200000000000003</v>
      </c>
      <c r="AF1883" s="2">
        <v>42.6036</v>
      </c>
      <c r="AG1883" s="20">
        <v>5.27</v>
      </c>
      <c r="AH1883" s="20">
        <v>17.2</v>
      </c>
      <c r="AI1883" s="20">
        <v>30.6</v>
      </c>
      <c r="AJ1883" s="20">
        <v>38.626800000000003</v>
      </c>
      <c r="AK1883" s="18">
        <v>6.07</v>
      </c>
      <c r="AL1883" s="18">
        <v>16.899999999999999</v>
      </c>
      <c r="AM1883" s="18">
        <v>35.9</v>
      </c>
      <c r="AN1883" s="18">
        <v>49.348300000000002</v>
      </c>
      <c r="AO1883" s="2">
        <v>1.33</v>
      </c>
      <c r="AP1883" s="2">
        <v>6</v>
      </c>
      <c r="AQ1883" s="2">
        <v>22.2</v>
      </c>
      <c r="AR1883" s="2">
        <v>2.2387999999999999</v>
      </c>
      <c r="AS1883" s="2">
        <v>2.67</v>
      </c>
      <c r="AT1883" s="2">
        <v>10.199999999999999</v>
      </c>
      <c r="AU1883" s="2">
        <v>26.3</v>
      </c>
      <c r="AV1883" s="2">
        <v>9.1035000000000004</v>
      </c>
      <c r="AW1883" s="2">
        <v>6.37</v>
      </c>
      <c r="AX1883" s="2">
        <v>18.899999999999999</v>
      </c>
      <c r="AY1883" s="2">
        <v>33.799999999999997</v>
      </c>
      <c r="AZ1883" s="2">
        <v>28.3291</v>
      </c>
      <c r="BA1883" s="2">
        <v>8.16</v>
      </c>
      <c r="BB1883" s="2">
        <v>22.8</v>
      </c>
      <c r="BC1883" s="2">
        <v>35.700000000000003</v>
      </c>
      <c r="BD1883" s="2">
        <v>48.303699999999999</v>
      </c>
      <c r="BE1883" s="4" t="str">
        <f t="shared" si="292"/>
        <v>ABURRIDO</v>
      </c>
      <c r="BF1883" s="4">
        <f t="shared" si="293"/>
        <v>4.7990000000000004</v>
      </c>
      <c r="BG1883">
        <f t="shared" si="294"/>
        <v>1.33</v>
      </c>
      <c r="BH1883">
        <f t="shared" si="295"/>
        <v>2.67</v>
      </c>
      <c r="BI1883">
        <f t="shared" si="296"/>
        <v>8.16</v>
      </c>
      <c r="BJ1883">
        <f t="shared" si="297"/>
        <v>6.07</v>
      </c>
      <c r="BK1883">
        <f t="shared" si="298"/>
        <v>5.27</v>
      </c>
      <c r="BL1883">
        <f t="shared" si="299"/>
        <v>71392.499999999942</v>
      </c>
    </row>
    <row r="1884" spans="1:64" x14ac:dyDescent="0.2">
      <c r="A1884" s="1">
        <v>1882</v>
      </c>
      <c r="B1884" s="7" t="s">
        <v>1</v>
      </c>
      <c r="C1884" s="3">
        <v>39986</v>
      </c>
      <c r="D1884" s="4" t="s">
        <v>627</v>
      </c>
      <c r="E1884" s="4" t="s">
        <v>163</v>
      </c>
      <c r="F1884" s="5" t="str">
        <f t="shared" si="290"/>
        <v>L</v>
      </c>
      <c r="G1884" s="6">
        <v>0.8520833333333333</v>
      </c>
      <c r="H1884" s="6">
        <v>0.88402777777777775</v>
      </c>
      <c r="I1884" s="85">
        <f t="shared" si="291"/>
        <v>46</v>
      </c>
      <c r="J1884" s="86">
        <f>I1884*Segmentos!$D$7*(AH1884%)*IF(ISNUMBER(AI1884),AI1884%,0)</f>
        <v>532072.79999999993</v>
      </c>
      <c r="K1884" s="86">
        <f>I1884*Segmentos!$D$7*(AL1884%)*IF(ISNUMBER(AM1884),AM1884%,0)</f>
        <v>1209432</v>
      </c>
      <c r="L1884" s="4"/>
      <c r="M1884" s="2">
        <v>4.8499999999999996</v>
      </c>
      <c r="N1884" s="2">
        <v>8.5</v>
      </c>
      <c r="O1884" s="2">
        <v>56.8</v>
      </c>
      <c r="P1884" s="2">
        <v>78.031099999999995</v>
      </c>
      <c r="Q1884" s="2">
        <v>4.74</v>
      </c>
      <c r="R1884" s="2">
        <v>9.4</v>
      </c>
      <c r="S1884" s="2">
        <v>50.6</v>
      </c>
      <c r="T1884" s="2">
        <v>12.7226</v>
      </c>
      <c r="U1884" s="2">
        <v>5.26</v>
      </c>
      <c r="V1884" s="2">
        <v>9.6</v>
      </c>
      <c r="W1884" s="2">
        <v>54.8</v>
      </c>
      <c r="X1884" s="2">
        <v>17.7498</v>
      </c>
      <c r="Y1884" s="2">
        <v>4.2699999999999996</v>
      </c>
      <c r="Z1884" s="2">
        <v>7.9</v>
      </c>
      <c r="AA1884" s="2">
        <v>53.7</v>
      </c>
      <c r="AB1884" s="2">
        <v>20.308399999999999</v>
      </c>
      <c r="AC1884" s="2">
        <v>5.15</v>
      </c>
      <c r="AD1884" s="2">
        <v>8</v>
      </c>
      <c r="AE1884" s="2">
        <v>64.599999999999994</v>
      </c>
      <c r="AF1884" s="2">
        <v>27.250299999999999</v>
      </c>
      <c r="AG1884" s="20">
        <v>2.9</v>
      </c>
      <c r="AH1884" s="20">
        <v>6.3</v>
      </c>
      <c r="AI1884" s="20">
        <v>45.9</v>
      </c>
      <c r="AJ1884" s="20">
        <v>22.1751</v>
      </c>
      <c r="AK1884" s="18">
        <v>6.6</v>
      </c>
      <c r="AL1884" s="18">
        <v>10.5</v>
      </c>
      <c r="AM1884" s="18">
        <v>62.6</v>
      </c>
      <c r="AN1884" s="18">
        <v>55.856099999999998</v>
      </c>
      <c r="AO1884" s="2">
        <v>3.18</v>
      </c>
      <c r="AP1884" s="2">
        <v>8.3000000000000007</v>
      </c>
      <c r="AQ1884" s="2">
        <v>38.200000000000003</v>
      </c>
      <c r="AR1884" s="2">
        <v>5.6020000000000003</v>
      </c>
      <c r="AS1884" s="2">
        <v>6.69</v>
      </c>
      <c r="AT1884" s="2">
        <v>10.5</v>
      </c>
      <c r="AU1884" s="2">
        <v>63.5</v>
      </c>
      <c r="AV1884" s="2">
        <v>23.741499999999998</v>
      </c>
      <c r="AW1884" s="2">
        <v>4.0199999999999996</v>
      </c>
      <c r="AX1884" s="2">
        <v>8.3000000000000007</v>
      </c>
      <c r="AY1884" s="2">
        <v>48.3</v>
      </c>
      <c r="AZ1884" s="2">
        <v>18.622699999999998</v>
      </c>
      <c r="BA1884" s="2">
        <v>4.88</v>
      </c>
      <c r="BB1884" s="2">
        <v>7.6</v>
      </c>
      <c r="BC1884" s="2">
        <v>64.2</v>
      </c>
      <c r="BD1884" s="2">
        <v>30.064900000000002</v>
      </c>
      <c r="BE1884" s="4" t="str">
        <f t="shared" si="292"/>
        <v>NO APLICA</v>
      </c>
      <c r="BF1884" s="4">
        <f t="shared" si="293"/>
        <v>5.4820000000000002</v>
      </c>
      <c r="BG1884">
        <f t="shared" si="294"/>
        <v>3.18</v>
      </c>
      <c r="BH1884">
        <f t="shared" si="295"/>
        <v>6.69</v>
      </c>
      <c r="BI1884">
        <f t="shared" si="296"/>
        <v>4.88</v>
      </c>
      <c r="BJ1884">
        <f t="shared" si="297"/>
        <v>6.6</v>
      </c>
      <c r="BK1884">
        <f t="shared" si="298"/>
        <v>2.9</v>
      </c>
      <c r="BL1884">
        <f t="shared" si="299"/>
        <v>22208.799999999999</v>
      </c>
    </row>
    <row r="1885" spans="1:64" x14ac:dyDescent="0.2">
      <c r="A1885" s="1">
        <v>1883</v>
      </c>
      <c r="B1885" s="7" t="s">
        <v>36</v>
      </c>
      <c r="C1885" s="3">
        <v>39986</v>
      </c>
      <c r="D1885" s="4" t="s">
        <v>626</v>
      </c>
      <c r="E1885" s="4" t="s">
        <v>163</v>
      </c>
      <c r="F1885" s="5" t="str">
        <f t="shared" si="290"/>
        <v>L</v>
      </c>
      <c r="G1885" s="6">
        <v>0.91874999999999996</v>
      </c>
      <c r="H1885" s="6">
        <v>0.94305555555555554</v>
      </c>
      <c r="I1885" s="85">
        <f t="shared" si="291"/>
        <v>35.000000000000036</v>
      </c>
      <c r="J1885" s="86">
        <f>I1885*Segmentos!$D$7*(AH1885%)*IF(ISNUMBER(AI1885),AI1885%,0)</f>
        <v>1396724.0000000016</v>
      </c>
      <c r="K1885" s="86">
        <f>I1885*Segmentos!$D$7*(AL1885%)*IF(ISNUMBER(AM1885),AM1885%,0)</f>
        <v>2298240.0000000028</v>
      </c>
      <c r="L1885" s="4"/>
      <c r="M1885" s="2">
        <v>13.36</v>
      </c>
      <c r="N1885" s="2">
        <v>19.899999999999999</v>
      </c>
      <c r="O1885" s="2">
        <v>67.3</v>
      </c>
      <c r="P1885" s="2">
        <v>82.6066</v>
      </c>
      <c r="Q1885" s="2">
        <v>9.4</v>
      </c>
      <c r="R1885" s="2">
        <v>14.7</v>
      </c>
      <c r="S1885" s="2">
        <v>63.8</v>
      </c>
      <c r="T1885" s="2">
        <v>9.69</v>
      </c>
      <c r="U1885" s="2">
        <v>13.84</v>
      </c>
      <c r="V1885" s="2">
        <v>20.100000000000001</v>
      </c>
      <c r="W1885" s="2">
        <v>69</v>
      </c>
      <c r="X1885" s="2">
        <v>17.941700000000001</v>
      </c>
      <c r="Y1885" s="2">
        <v>13.08</v>
      </c>
      <c r="Z1885" s="2">
        <v>20.399999999999999</v>
      </c>
      <c r="AA1885" s="2">
        <v>64.099999999999994</v>
      </c>
      <c r="AB1885" s="2">
        <v>23.882000000000001</v>
      </c>
      <c r="AC1885" s="2">
        <v>15.32</v>
      </c>
      <c r="AD1885" s="2">
        <v>21.8</v>
      </c>
      <c r="AE1885" s="2">
        <v>70.2</v>
      </c>
      <c r="AF1885" s="2">
        <v>31.0929</v>
      </c>
      <c r="AG1885" s="20">
        <v>9.9700000000000006</v>
      </c>
      <c r="AH1885" s="20">
        <v>16.600000000000001</v>
      </c>
      <c r="AI1885" s="20">
        <v>60.1</v>
      </c>
      <c r="AJ1885" s="20">
        <v>29.244900000000001</v>
      </c>
      <c r="AK1885" s="18">
        <v>16.420000000000002</v>
      </c>
      <c r="AL1885" s="18">
        <v>22.8</v>
      </c>
      <c r="AM1885" s="18">
        <v>72</v>
      </c>
      <c r="AN1885" s="18">
        <v>53.361699999999999</v>
      </c>
      <c r="AO1885" s="2">
        <v>12.53</v>
      </c>
      <c r="AP1885" s="2">
        <v>17.100000000000001</v>
      </c>
      <c r="AQ1885" s="2">
        <v>73.3</v>
      </c>
      <c r="AR1885" s="2">
        <v>8.4662000000000006</v>
      </c>
      <c r="AS1885" s="2">
        <v>14.67</v>
      </c>
      <c r="AT1885" s="2">
        <v>21</v>
      </c>
      <c r="AU1885" s="2">
        <v>69.7</v>
      </c>
      <c r="AV1885" s="2">
        <v>19.981999999999999</v>
      </c>
      <c r="AW1885" s="2">
        <v>13.05</v>
      </c>
      <c r="AX1885" s="2">
        <v>18.2</v>
      </c>
      <c r="AY1885" s="2">
        <v>71.599999999999994</v>
      </c>
      <c r="AZ1885" s="2">
        <v>23.191099999999999</v>
      </c>
      <c r="BA1885" s="2">
        <v>13.08</v>
      </c>
      <c r="BB1885" s="2">
        <v>21.2</v>
      </c>
      <c r="BC1885" s="2">
        <v>61.7</v>
      </c>
      <c r="BD1885" s="2">
        <v>30.967400000000001</v>
      </c>
      <c r="BE1885" s="4" t="str">
        <f t="shared" si="292"/>
        <v>NO APLICA</v>
      </c>
      <c r="BF1885" s="4">
        <f t="shared" si="293"/>
        <v>13.812999999999999</v>
      </c>
      <c r="BG1885">
        <f t="shared" si="294"/>
        <v>12.53</v>
      </c>
      <c r="BH1885">
        <f t="shared" si="295"/>
        <v>14.67</v>
      </c>
      <c r="BI1885">
        <f t="shared" si="296"/>
        <v>13.08</v>
      </c>
      <c r="BJ1885">
        <f t="shared" si="297"/>
        <v>16.420000000000002</v>
      </c>
      <c r="BK1885">
        <f t="shared" si="298"/>
        <v>9.9700000000000006</v>
      </c>
      <c r="BL1885">
        <f t="shared" si="299"/>
        <v>46874.450000000041</v>
      </c>
    </row>
    <row r="1886" spans="1:64" x14ac:dyDescent="0.2">
      <c r="A1886" s="1">
        <v>1884</v>
      </c>
      <c r="B1886" s="7" t="s">
        <v>88</v>
      </c>
      <c r="C1886" s="3">
        <v>39986</v>
      </c>
      <c r="D1886" s="4" t="s">
        <v>626</v>
      </c>
      <c r="E1886" s="4" t="s">
        <v>163</v>
      </c>
      <c r="F1886" s="5" t="str">
        <f t="shared" si="290"/>
        <v>L</v>
      </c>
      <c r="G1886" s="6">
        <v>0.91736111111111107</v>
      </c>
      <c r="H1886" s="6">
        <v>0.91874999999999996</v>
      </c>
      <c r="I1886" s="85">
        <f t="shared" si="291"/>
        <v>1.9999999999999929</v>
      </c>
      <c r="J1886" s="86">
        <f>I1886*Segmentos!$D$7*(AH1886%)*IF(ISNUMBER(AI1886),AI1886%,0)</f>
        <v>90214.399999999689</v>
      </c>
      <c r="K1886" s="86">
        <f>I1886*Segmentos!$D$7*(AL1886%)*IF(ISNUMBER(AM1886),AM1886%,0)</f>
        <v>108948.79999999962</v>
      </c>
      <c r="L1886" s="4"/>
      <c r="M1886" s="2">
        <v>12.52</v>
      </c>
      <c r="N1886" s="2">
        <v>13.9</v>
      </c>
      <c r="O1886" s="2">
        <v>90</v>
      </c>
      <c r="P1886" s="2">
        <v>85.046199999999999</v>
      </c>
      <c r="Q1886" s="2">
        <v>6.99</v>
      </c>
      <c r="R1886" s="2">
        <v>7.2</v>
      </c>
      <c r="S1886" s="2">
        <v>97.2</v>
      </c>
      <c r="T1886" s="2">
        <v>7.9249999999999998</v>
      </c>
      <c r="U1886" s="2">
        <v>10.8</v>
      </c>
      <c r="V1886" s="2">
        <v>12.3</v>
      </c>
      <c r="W1886" s="2">
        <v>87.6</v>
      </c>
      <c r="X1886" s="2">
        <v>15.385</v>
      </c>
      <c r="Y1886" s="2">
        <v>11.66</v>
      </c>
      <c r="Z1886" s="2">
        <v>13.3</v>
      </c>
      <c r="AA1886" s="2">
        <v>87.8</v>
      </c>
      <c r="AB1886" s="2">
        <v>23.390499999999999</v>
      </c>
      <c r="AC1886" s="2">
        <v>17.2</v>
      </c>
      <c r="AD1886" s="2">
        <v>18.899999999999999</v>
      </c>
      <c r="AE1886" s="2">
        <v>91</v>
      </c>
      <c r="AF1886" s="2">
        <v>38.345700000000001</v>
      </c>
      <c r="AG1886" s="20">
        <v>11.26</v>
      </c>
      <c r="AH1886" s="20">
        <v>12.8</v>
      </c>
      <c r="AI1886" s="20">
        <v>88.1</v>
      </c>
      <c r="AJ1886" s="20">
        <v>36.269399999999997</v>
      </c>
      <c r="AK1886" s="18">
        <v>13.66</v>
      </c>
      <c r="AL1886" s="18">
        <v>14.9</v>
      </c>
      <c r="AM1886" s="18">
        <v>91.4</v>
      </c>
      <c r="AN1886" s="18">
        <v>48.776699999999998</v>
      </c>
      <c r="AO1886" s="2">
        <v>10.47</v>
      </c>
      <c r="AP1886" s="2">
        <v>11.7</v>
      </c>
      <c r="AQ1886" s="2">
        <v>89.7</v>
      </c>
      <c r="AR1886" s="2">
        <v>7.7723000000000004</v>
      </c>
      <c r="AS1886" s="2">
        <v>13.31</v>
      </c>
      <c r="AT1886" s="2">
        <v>14.4</v>
      </c>
      <c r="AU1886" s="2">
        <v>92.7</v>
      </c>
      <c r="AV1886" s="2">
        <v>19.912800000000001</v>
      </c>
      <c r="AW1886" s="2">
        <v>11.37</v>
      </c>
      <c r="AX1886" s="2">
        <v>13.6</v>
      </c>
      <c r="AY1886" s="2">
        <v>83.5</v>
      </c>
      <c r="AZ1886" s="2">
        <v>22.195</v>
      </c>
      <c r="BA1886" s="2">
        <v>13.52</v>
      </c>
      <c r="BB1886" s="2">
        <v>14.5</v>
      </c>
      <c r="BC1886" s="2">
        <v>93.1</v>
      </c>
      <c r="BD1886" s="2">
        <v>35.1661</v>
      </c>
      <c r="BE1886" s="4" t="str">
        <f t="shared" si="292"/>
        <v>NO APLICA</v>
      </c>
      <c r="BF1886" s="4">
        <f t="shared" si="293"/>
        <v>12.967000000000002</v>
      </c>
      <c r="BG1886">
        <f t="shared" si="294"/>
        <v>10.47</v>
      </c>
      <c r="BH1886">
        <f t="shared" si="295"/>
        <v>13.31</v>
      </c>
      <c r="BI1886">
        <f t="shared" si="296"/>
        <v>13.52</v>
      </c>
      <c r="BJ1886">
        <f t="shared" si="297"/>
        <v>13.66</v>
      </c>
      <c r="BK1886">
        <f t="shared" si="298"/>
        <v>11.26</v>
      </c>
      <c r="BL1886">
        <f t="shared" si="299"/>
        <v>2501.9999999999909</v>
      </c>
    </row>
    <row r="1887" spans="1:64" x14ac:dyDescent="0.2">
      <c r="A1887" s="1">
        <v>1885</v>
      </c>
      <c r="B1887" s="7" t="s">
        <v>20</v>
      </c>
      <c r="C1887" s="3">
        <v>39986</v>
      </c>
      <c r="D1887" s="4" t="s">
        <v>17</v>
      </c>
      <c r="E1887" s="4" t="s">
        <v>169</v>
      </c>
      <c r="F1887" s="5" t="str">
        <f t="shared" si="290"/>
        <v>L</v>
      </c>
      <c r="G1887" s="6">
        <v>0.91666666666666663</v>
      </c>
      <c r="H1887" s="6">
        <v>0.95833333333333337</v>
      </c>
      <c r="I1887" s="85">
        <f t="shared" si="291"/>
        <v>60.000000000000107</v>
      </c>
      <c r="J1887" s="86">
        <f>I1887*Segmentos!$D$7*(AH1887%)*IF(ISNUMBER(AI1887),AI1887%,0)</f>
        <v>107520.00000000017</v>
      </c>
      <c r="K1887" s="86">
        <f>I1887*Segmentos!$D$7*(AL1887%)*IF(ISNUMBER(AM1887),AM1887%,0)</f>
        <v>13440.000000000024</v>
      </c>
      <c r="L1887" s="4"/>
      <c r="M1887" s="2">
        <v>0.24</v>
      </c>
      <c r="N1887" s="2">
        <v>1.4</v>
      </c>
      <c r="O1887" s="2">
        <v>17.5</v>
      </c>
      <c r="P1887" s="2">
        <v>94.927400000000006</v>
      </c>
      <c r="Q1887" s="2">
        <v>0.03</v>
      </c>
      <c r="R1887" s="2">
        <v>0.5</v>
      </c>
      <c r="S1887" s="2">
        <v>6.1</v>
      </c>
      <c r="T1887" s="2">
        <v>1.9056999999999999</v>
      </c>
      <c r="U1887" s="2">
        <v>0.06</v>
      </c>
      <c r="V1887" s="2">
        <v>1.1000000000000001</v>
      </c>
      <c r="W1887" s="2">
        <v>5.6</v>
      </c>
      <c r="X1887" s="2">
        <v>4.9265999999999996</v>
      </c>
      <c r="Y1887" s="2">
        <v>0.22</v>
      </c>
      <c r="Z1887" s="2">
        <v>0.9</v>
      </c>
      <c r="AA1887" s="2">
        <v>25.1</v>
      </c>
      <c r="AB1887" s="2">
        <v>24.869399999999999</v>
      </c>
      <c r="AC1887" s="2">
        <v>0.49</v>
      </c>
      <c r="AD1887" s="2">
        <v>2.5</v>
      </c>
      <c r="AE1887" s="2">
        <v>19.5</v>
      </c>
      <c r="AF1887" s="2">
        <v>63.2256</v>
      </c>
      <c r="AG1887" s="20">
        <v>0.45</v>
      </c>
      <c r="AH1887" s="20">
        <v>2</v>
      </c>
      <c r="AI1887" s="20">
        <v>22.4</v>
      </c>
      <c r="AJ1887" s="20">
        <v>82.822900000000004</v>
      </c>
      <c r="AK1887" s="18">
        <v>0.06</v>
      </c>
      <c r="AL1887" s="18">
        <v>0.8</v>
      </c>
      <c r="AM1887" s="18">
        <v>7</v>
      </c>
      <c r="AN1887" s="18">
        <v>12.1045</v>
      </c>
      <c r="AO1887" s="2">
        <v>0.18</v>
      </c>
      <c r="AP1887" s="2">
        <v>0.4</v>
      </c>
      <c r="AQ1887" s="2">
        <v>40.4</v>
      </c>
      <c r="AR1887" s="2">
        <v>7.5537999999999998</v>
      </c>
      <c r="AS1887" s="2">
        <v>0.38</v>
      </c>
      <c r="AT1887" s="2">
        <v>1.9</v>
      </c>
      <c r="AU1887" s="2">
        <v>19.7</v>
      </c>
      <c r="AV1887" s="2">
        <v>32.658900000000003</v>
      </c>
      <c r="AW1887" s="2">
        <v>0.28999999999999998</v>
      </c>
      <c r="AX1887" s="2">
        <v>1.2</v>
      </c>
      <c r="AY1887" s="2">
        <v>23.5</v>
      </c>
      <c r="AZ1887" s="2">
        <v>32.1389</v>
      </c>
      <c r="BA1887" s="2">
        <v>0.15</v>
      </c>
      <c r="BB1887" s="2">
        <v>1.5</v>
      </c>
      <c r="BC1887" s="2">
        <v>10.199999999999999</v>
      </c>
      <c r="BD1887" s="2">
        <v>22.575900000000001</v>
      </c>
      <c r="BE1887" s="4" t="str">
        <f t="shared" si="292"/>
        <v>ABURRIDO</v>
      </c>
      <c r="BF1887" s="4">
        <f t="shared" si="293"/>
        <v>0.30019999999999997</v>
      </c>
      <c r="BG1887">
        <f t="shared" si="294"/>
        <v>0.18</v>
      </c>
      <c r="BH1887">
        <f t="shared" si="295"/>
        <v>0.38</v>
      </c>
      <c r="BI1887">
        <f t="shared" si="296"/>
        <v>0.28999999999999998</v>
      </c>
      <c r="BJ1887">
        <f t="shared" si="297"/>
        <v>0.06</v>
      </c>
      <c r="BK1887">
        <f t="shared" si="298"/>
        <v>0.45</v>
      </c>
      <c r="BL1887">
        <f t="shared" si="299"/>
        <v>1470.0000000000025</v>
      </c>
    </row>
    <row r="1888" spans="1:64" x14ac:dyDescent="0.2">
      <c r="A1888" s="1">
        <v>1886</v>
      </c>
      <c r="B1888" s="7" t="s">
        <v>11</v>
      </c>
      <c r="C1888" s="3">
        <v>39986</v>
      </c>
      <c r="D1888" s="4" t="s">
        <v>8</v>
      </c>
      <c r="E1888" s="4" t="s">
        <v>166</v>
      </c>
      <c r="F1888" s="5" t="str">
        <f t="shared" si="290"/>
        <v>L</v>
      </c>
      <c r="G1888" s="6">
        <v>0.90972222222222221</v>
      </c>
      <c r="H1888" s="6">
        <v>0.91041666666666676</v>
      </c>
      <c r="I1888" s="85">
        <f t="shared" si="291"/>
        <v>1.0000000000001563</v>
      </c>
      <c r="J1888" s="86">
        <f>I1888*Segmentos!$D$7*(AH1888%)*IF(ISNUMBER(AI1888),AI1888%,0)</f>
        <v>11200.00000000175</v>
      </c>
      <c r="K1888" s="86">
        <f>I1888*Segmentos!$D$7*(AL1888%)*IF(ISNUMBER(AM1888),AM1888%,0)</f>
        <v>15200.000000002376</v>
      </c>
      <c r="L1888" s="4"/>
      <c r="M1888" s="2">
        <v>3.35</v>
      </c>
      <c r="N1888" s="2">
        <v>3.4</v>
      </c>
      <c r="O1888" s="2">
        <v>100</v>
      </c>
      <c r="P1888" s="2">
        <v>86.370999999999995</v>
      </c>
      <c r="Q1888" s="2">
        <v>1.19</v>
      </c>
      <c r="R1888" s="2">
        <v>1.2</v>
      </c>
      <c r="S1888" s="2">
        <v>100</v>
      </c>
      <c r="T1888" s="2">
        <v>5.0999999999999996</v>
      </c>
      <c r="U1888" s="2">
        <v>3.71</v>
      </c>
      <c r="V1888" s="2">
        <v>3.7</v>
      </c>
      <c r="W1888" s="2">
        <v>100</v>
      </c>
      <c r="X1888" s="2">
        <v>20.047000000000001</v>
      </c>
      <c r="Y1888" s="2">
        <v>3.69</v>
      </c>
      <c r="Z1888" s="2">
        <v>3.7</v>
      </c>
      <c r="AA1888" s="2">
        <v>100</v>
      </c>
      <c r="AB1888" s="2">
        <v>28.082799999999999</v>
      </c>
      <c r="AC1888" s="2">
        <v>3.92</v>
      </c>
      <c r="AD1888" s="2">
        <v>3.9</v>
      </c>
      <c r="AE1888" s="2">
        <v>100</v>
      </c>
      <c r="AF1888" s="2">
        <v>33.141100000000002</v>
      </c>
      <c r="AG1888" s="20">
        <v>2.84</v>
      </c>
      <c r="AH1888" s="20">
        <v>2.8</v>
      </c>
      <c r="AI1888" s="20">
        <v>100</v>
      </c>
      <c r="AJ1888" s="20">
        <v>34.7468</v>
      </c>
      <c r="AK1888" s="18">
        <v>3.81</v>
      </c>
      <c r="AL1888" s="18">
        <v>3.8</v>
      </c>
      <c r="AM1888" s="18">
        <v>100</v>
      </c>
      <c r="AN1888" s="18">
        <v>51.624200000000002</v>
      </c>
      <c r="AO1888" s="2">
        <v>0.81</v>
      </c>
      <c r="AP1888" s="2">
        <v>0.8</v>
      </c>
      <c r="AQ1888" s="2">
        <v>100</v>
      </c>
      <c r="AR1888" s="2">
        <v>2.2827999999999999</v>
      </c>
      <c r="AS1888" s="2">
        <v>3.03</v>
      </c>
      <c r="AT1888" s="2">
        <v>3</v>
      </c>
      <c r="AU1888" s="2">
        <v>100</v>
      </c>
      <c r="AV1888" s="2">
        <v>17.1767</v>
      </c>
      <c r="AW1888" s="2">
        <v>3.85</v>
      </c>
      <c r="AX1888" s="2">
        <v>3.9</v>
      </c>
      <c r="AY1888" s="2">
        <v>100</v>
      </c>
      <c r="AZ1888" s="2">
        <v>28.528500000000001</v>
      </c>
      <c r="BA1888" s="2">
        <v>3.89</v>
      </c>
      <c r="BB1888" s="2">
        <v>3.9</v>
      </c>
      <c r="BC1888" s="2">
        <v>100</v>
      </c>
      <c r="BD1888" s="2">
        <v>38.383099999999999</v>
      </c>
      <c r="BE1888" s="4" t="str">
        <f t="shared" si="292"/>
        <v>NO APLICA</v>
      </c>
      <c r="BF1888" s="4">
        <f t="shared" si="293"/>
        <v>3.1444000000000001</v>
      </c>
      <c r="BG1888">
        <f t="shared" si="294"/>
        <v>0.81</v>
      </c>
      <c r="BH1888">
        <f t="shared" si="295"/>
        <v>3.03</v>
      </c>
      <c r="BI1888">
        <f t="shared" si="296"/>
        <v>3.89</v>
      </c>
      <c r="BJ1888">
        <f t="shared" si="297"/>
        <v>3.81</v>
      </c>
      <c r="BK1888">
        <f t="shared" si="298"/>
        <v>2.84</v>
      </c>
      <c r="BL1888">
        <f t="shared" si="299"/>
        <v>340.00000000005315</v>
      </c>
    </row>
    <row r="1889" spans="1:64" x14ac:dyDescent="0.2">
      <c r="A1889" s="1">
        <v>1887</v>
      </c>
      <c r="B1889" s="7" t="s">
        <v>6</v>
      </c>
      <c r="C1889" s="3">
        <v>39986</v>
      </c>
      <c r="D1889" s="4" t="s">
        <v>3</v>
      </c>
      <c r="E1889" s="4" t="s">
        <v>166</v>
      </c>
      <c r="F1889" s="5" t="str">
        <f t="shared" si="290"/>
        <v>L</v>
      </c>
      <c r="G1889" s="6">
        <v>0.90902777777777777</v>
      </c>
      <c r="H1889" s="6">
        <v>0.90972222222222221</v>
      </c>
      <c r="I1889" s="85">
        <f t="shared" si="291"/>
        <v>0.99999999999999645</v>
      </c>
      <c r="J1889" s="86">
        <f>I1889*Segmentos!$D$7*(AH1889%)*IF(ISNUMBER(AI1889),AI1889%,0)</f>
        <v>37199.999999999876</v>
      </c>
      <c r="K1889" s="86">
        <f>I1889*Segmentos!$D$7*(AL1889%)*IF(ISNUMBER(AM1889),AM1889%,0)</f>
        <v>24399.999999999913</v>
      </c>
      <c r="L1889" s="4"/>
      <c r="M1889" s="2">
        <v>7.64</v>
      </c>
      <c r="N1889" s="2">
        <v>7.6</v>
      </c>
      <c r="O1889" s="2">
        <v>100</v>
      </c>
      <c r="P1889" s="2">
        <v>79.631299999999996</v>
      </c>
      <c r="Q1889" s="2">
        <v>7.59</v>
      </c>
      <c r="R1889" s="2">
        <v>7.6</v>
      </c>
      <c r="S1889" s="2">
        <v>100</v>
      </c>
      <c r="T1889" s="2">
        <v>13.1976</v>
      </c>
      <c r="U1889" s="2">
        <v>6.25</v>
      </c>
      <c r="V1889" s="2">
        <v>6.2</v>
      </c>
      <c r="W1889" s="2">
        <v>100</v>
      </c>
      <c r="X1889" s="2">
        <v>13.6523</v>
      </c>
      <c r="Y1889" s="2">
        <v>7.08</v>
      </c>
      <c r="Z1889" s="2">
        <v>7.1</v>
      </c>
      <c r="AA1889" s="2">
        <v>100</v>
      </c>
      <c r="AB1889" s="2">
        <v>21.7788</v>
      </c>
      <c r="AC1889" s="2">
        <v>9.06</v>
      </c>
      <c r="AD1889" s="2">
        <v>9.1</v>
      </c>
      <c r="AE1889" s="2">
        <v>100</v>
      </c>
      <c r="AF1889" s="2">
        <v>31.002700000000001</v>
      </c>
      <c r="AG1889" s="20">
        <v>9.33</v>
      </c>
      <c r="AH1889" s="20">
        <v>9.3000000000000007</v>
      </c>
      <c r="AI1889" s="20">
        <v>100</v>
      </c>
      <c r="AJ1889" s="20">
        <v>46.104799999999997</v>
      </c>
      <c r="AK1889" s="18">
        <v>6.12</v>
      </c>
      <c r="AL1889" s="18">
        <v>6.1</v>
      </c>
      <c r="AM1889" s="18">
        <v>100</v>
      </c>
      <c r="AN1889" s="18">
        <v>33.526499999999999</v>
      </c>
      <c r="AO1889" s="2">
        <v>6.34</v>
      </c>
      <c r="AP1889" s="2">
        <v>6.3</v>
      </c>
      <c r="AQ1889" s="2">
        <v>100</v>
      </c>
      <c r="AR1889" s="2">
        <v>7.2236000000000002</v>
      </c>
      <c r="AS1889" s="2">
        <v>5.99</v>
      </c>
      <c r="AT1889" s="2">
        <v>6</v>
      </c>
      <c r="AU1889" s="2">
        <v>100</v>
      </c>
      <c r="AV1889" s="2">
        <v>13.752599999999999</v>
      </c>
      <c r="AW1889" s="2">
        <v>10.31</v>
      </c>
      <c r="AX1889" s="2">
        <v>10.3</v>
      </c>
      <c r="AY1889" s="2">
        <v>100</v>
      </c>
      <c r="AZ1889" s="2">
        <v>30.904199999999999</v>
      </c>
      <c r="BA1889" s="2">
        <v>6.95</v>
      </c>
      <c r="BB1889" s="2">
        <v>7</v>
      </c>
      <c r="BC1889" s="2">
        <v>100</v>
      </c>
      <c r="BD1889" s="2">
        <v>27.750900000000001</v>
      </c>
      <c r="BE1889" s="4" t="str">
        <f t="shared" si="292"/>
        <v>NO APLICA</v>
      </c>
      <c r="BF1889" s="4">
        <f t="shared" si="293"/>
        <v>7.6037999999999997</v>
      </c>
      <c r="BG1889">
        <f t="shared" si="294"/>
        <v>6.34</v>
      </c>
      <c r="BH1889">
        <f t="shared" si="295"/>
        <v>5.99</v>
      </c>
      <c r="BI1889">
        <f t="shared" si="296"/>
        <v>10.31</v>
      </c>
      <c r="BJ1889">
        <f t="shared" si="297"/>
        <v>6.12</v>
      </c>
      <c r="BK1889">
        <f t="shared" si="298"/>
        <v>9.33</v>
      </c>
      <c r="BL1889">
        <f t="shared" si="299"/>
        <v>759.99999999999727</v>
      </c>
    </row>
    <row r="1890" spans="1:64" x14ac:dyDescent="0.2">
      <c r="A1890" s="1">
        <v>1888</v>
      </c>
      <c r="B1890" s="7" t="s">
        <v>31</v>
      </c>
      <c r="C1890" s="3">
        <v>39986</v>
      </c>
      <c r="D1890" s="4" t="s">
        <v>628</v>
      </c>
      <c r="E1890" s="4" t="s">
        <v>166</v>
      </c>
      <c r="F1890" s="5" t="str">
        <f t="shared" si="290"/>
        <v>L</v>
      </c>
      <c r="G1890" s="6">
        <v>0.91111111111111109</v>
      </c>
      <c r="H1890" s="6">
        <v>0.9145833333333333</v>
      </c>
      <c r="I1890" s="85">
        <f t="shared" si="291"/>
        <v>4.9999999999999822</v>
      </c>
      <c r="J1890" s="86">
        <f>I1890*Segmentos!$D$7*(AH1890%)*IF(ISNUMBER(AI1890),AI1890%,0)</f>
        <v>11307.999999999962</v>
      </c>
      <c r="K1890" s="86">
        <f>I1890*Segmentos!$D$7*(AL1890%)*IF(ISNUMBER(AM1890),AM1890%,0)</f>
        <v>38869.999999999854</v>
      </c>
      <c r="L1890" s="4"/>
      <c r="M1890" s="2">
        <v>1.29</v>
      </c>
      <c r="N1890" s="2">
        <v>1.7</v>
      </c>
      <c r="O1890" s="2">
        <v>74.5</v>
      </c>
      <c r="P1890" s="2">
        <v>95.260499999999993</v>
      </c>
      <c r="Q1890" s="2">
        <v>0.28999999999999998</v>
      </c>
      <c r="R1890" s="2">
        <v>0.3</v>
      </c>
      <c r="S1890" s="2">
        <v>100</v>
      </c>
      <c r="T1890" s="2">
        <v>3.6211000000000002</v>
      </c>
      <c r="U1890" s="2">
        <v>0.05</v>
      </c>
      <c r="V1890" s="2">
        <v>0.2</v>
      </c>
      <c r="W1890" s="2">
        <v>20</v>
      </c>
      <c r="X1890" s="2">
        <v>0.71930000000000005</v>
      </c>
      <c r="Y1890" s="2">
        <v>1.88</v>
      </c>
      <c r="Z1890" s="2">
        <v>2.1</v>
      </c>
      <c r="AA1890" s="2">
        <v>88</v>
      </c>
      <c r="AB1890" s="2">
        <v>41.094900000000003</v>
      </c>
      <c r="AC1890" s="2">
        <v>2.0499999999999998</v>
      </c>
      <c r="AD1890" s="2">
        <v>3</v>
      </c>
      <c r="AE1890" s="2">
        <v>67.3</v>
      </c>
      <c r="AF1890" s="2">
        <v>49.825099999999999</v>
      </c>
      <c r="AG1890" s="20">
        <v>0.56999999999999995</v>
      </c>
      <c r="AH1890" s="20">
        <v>1.1000000000000001</v>
      </c>
      <c r="AI1890" s="20">
        <v>51.4</v>
      </c>
      <c r="AJ1890" s="20">
        <v>20.0105</v>
      </c>
      <c r="AK1890" s="18">
        <v>1.93</v>
      </c>
      <c r="AL1890" s="18">
        <v>2.2999999999999998</v>
      </c>
      <c r="AM1890" s="18">
        <v>84.5</v>
      </c>
      <c r="AN1890" s="18">
        <v>75.25</v>
      </c>
      <c r="AO1890" s="2">
        <v>0.51</v>
      </c>
      <c r="AP1890" s="2">
        <v>0.6</v>
      </c>
      <c r="AQ1890" s="2">
        <v>86.8</v>
      </c>
      <c r="AR1890" s="2">
        <v>4.1009000000000002</v>
      </c>
      <c r="AS1890" s="2">
        <v>0.98</v>
      </c>
      <c r="AT1890" s="2">
        <v>1.8</v>
      </c>
      <c r="AU1890" s="2">
        <v>53.5</v>
      </c>
      <c r="AV1890" s="2">
        <v>16.006399999999999</v>
      </c>
      <c r="AW1890" s="2">
        <v>0.81</v>
      </c>
      <c r="AX1890" s="2">
        <v>0.9</v>
      </c>
      <c r="AY1890" s="2">
        <v>91.9</v>
      </c>
      <c r="AZ1890" s="2">
        <v>17.2776</v>
      </c>
      <c r="BA1890" s="2">
        <v>2.04</v>
      </c>
      <c r="BB1890" s="2">
        <v>2.6</v>
      </c>
      <c r="BC1890" s="2">
        <v>77.7</v>
      </c>
      <c r="BD1890" s="2">
        <v>57.875500000000002</v>
      </c>
      <c r="BE1890" s="4" t="str">
        <f t="shared" si="292"/>
        <v>NO APLICA</v>
      </c>
      <c r="BF1890" s="4">
        <f t="shared" si="293"/>
        <v>1.3321999999999998</v>
      </c>
      <c r="BG1890">
        <f t="shared" si="294"/>
        <v>0.51</v>
      </c>
      <c r="BH1890">
        <f t="shared" si="295"/>
        <v>0.98</v>
      </c>
      <c r="BI1890">
        <f t="shared" si="296"/>
        <v>2.04</v>
      </c>
      <c r="BJ1890">
        <f t="shared" si="297"/>
        <v>1.93</v>
      </c>
      <c r="BK1890">
        <f t="shared" si="298"/>
        <v>0.56999999999999995</v>
      </c>
      <c r="BL1890">
        <f t="shared" si="299"/>
        <v>633.24999999999773</v>
      </c>
    </row>
    <row r="1891" spans="1:64" x14ac:dyDescent="0.2">
      <c r="A1891" s="1">
        <v>1889</v>
      </c>
      <c r="B1891" s="7" t="s">
        <v>108</v>
      </c>
      <c r="C1891" s="3">
        <v>39986</v>
      </c>
      <c r="D1891" s="4" t="s">
        <v>3</v>
      </c>
      <c r="E1891" s="4" t="s">
        <v>167</v>
      </c>
      <c r="F1891" s="5" t="str">
        <f t="shared" si="290"/>
        <v>L</v>
      </c>
      <c r="G1891" s="6">
        <v>0.92013888888888884</v>
      </c>
      <c r="H1891" s="6">
        <v>0.97013888888888899</v>
      </c>
      <c r="I1891" s="85">
        <f t="shared" si="291"/>
        <v>72.000000000000227</v>
      </c>
      <c r="J1891" s="86">
        <f>I1891*Segmentos!$D$7*(AH1891%)*IF(ISNUMBER(AI1891),AI1891%,0)</f>
        <v>1269302.4000000039</v>
      </c>
      <c r="K1891" s="86">
        <f>I1891*Segmentos!$D$7*(AL1891%)*IF(ISNUMBER(AM1891),AM1891%,0)</f>
        <v>1488614.4000000043</v>
      </c>
      <c r="L1891" s="4"/>
      <c r="M1891" s="2">
        <v>4.82</v>
      </c>
      <c r="N1891" s="2">
        <v>18</v>
      </c>
      <c r="O1891" s="2">
        <v>26.8</v>
      </c>
      <c r="P1891" s="2">
        <v>80.600499999999997</v>
      </c>
      <c r="Q1891" s="2">
        <v>3.67</v>
      </c>
      <c r="R1891" s="2">
        <v>13.5</v>
      </c>
      <c r="S1891" s="2">
        <v>27.1</v>
      </c>
      <c r="T1891" s="2">
        <v>10.235099999999999</v>
      </c>
      <c r="U1891" s="2">
        <v>4.1500000000000004</v>
      </c>
      <c r="V1891" s="2">
        <v>17</v>
      </c>
      <c r="W1891" s="2">
        <v>24.4</v>
      </c>
      <c r="X1891" s="2">
        <v>14.539099999999999</v>
      </c>
      <c r="Y1891" s="2">
        <v>5.13</v>
      </c>
      <c r="Z1891" s="2">
        <v>21.5</v>
      </c>
      <c r="AA1891" s="2">
        <v>23.9</v>
      </c>
      <c r="AB1891" s="2">
        <v>25.328099999999999</v>
      </c>
      <c r="AC1891" s="2">
        <v>5.56</v>
      </c>
      <c r="AD1891" s="2">
        <v>17.8</v>
      </c>
      <c r="AE1891" s="2">
        <v>31.3</v>
      </c>
      <c r="AF1891" s="2">
        <v>30.498200000000001</v>
      </c>
      <c r="AG1891" s="20">
        <v>4.41</v>
      </c>
      <c r="AH1891" s="20">
        <v>17.7</v>
      </c>
      <c r="AI1891" s="20">
        <v>24.9</v>
      </c>
      <c r="AJ1891" s="20">
        <v>35.010199999999998</v>
      </c>
      <c r="AK1891" s="18">
        <v>5.19</v>
      </c>
      <c r="AL1891" s="18">
        <v>18.2</v>
      </c>
      <c r="AM1891" s="18">
        <v>28.4</v>
      </c>
      <c r="AN1891" s="18">
        <v>45.590299999999999</v>
      </c>
      <c r="AO1891" s="2">
        <v>3.58</v>
      </c>
      <c r="AP1891" s="2">
        <v>13.7</v>
      </c>
      <c r="AQ1891" s="2">
        <v>26.1</v>
      </c>
      <c r="AR1891" s="2">
        <v>6.5406000000000004</v>
      </c>
      <c r="AS1891" s="2">
        <v>3.71</v>
      </c>
      <c r="AT1891" s="2">
        <v>16.3</v>
      </c>
      <c r="AU1891" s="2">
        <v>22.8</v>
      </c>
      <c r="AV1891" s="2">
        <v>13.6652</v>
      </c>
      <c r="AW1891" s="2">
        <v>7.19</v>
      </c>
      <c r="AX1891" s="2">
        <v>21</v>
      </c>
      <c r="AY1891" s="2">
        <v>34.299999999999997</v>
      </c>
      <c r="AZ1891" s="2">
        <v>34.558300000000003</v>
      </c>
      <c r="BA1891" s="2">
        <v>4.03</v>
      </c>
      <c r="BB1891" s="2">
        <v>18</v>
      </c>
      <c r="BC1891" s="2">
        <v>22.4</v>
      </c>
      <c r="BD1891" s="2">
        <v>25.836400000000001</v>
      </c>
      <c r="BE1891" s="4" t="str">
        <f t="shared" si="292"/>
        <v>ABURRIDO</v>
      </c>
      <c r="BF1891" s="4">
        <f t="shared" si="293"/>
        <v>4.9746000000000006</v>
      </c>
      <c r="BG1891">
        <f t="shared" si="294"/>
        <v>3.58</v>
      </c>
      <c r="BH1891">
        <f t="shared" si="295"/>
        <v>3.71</v>
      </c>
      <c r="BI1891">
        <f t="shared" si="296"/>
        <v>7.19</v>
      </c>
      <c r="BJ1891">
        <f t="shared" si="297"/>
        <v>5.19</v>
      </c>
      <c r="BK1891">
        <f t="shared" si="298"/>
        <v>4.41</v>
      </c>
      <c r="BL1891">
        <f t="shared" si="299"/>
        <v>34732.800000000112</v>
      </c>
    </row>
    <row r="1892" spans="1:64" x14ac:dyDescent="0.2">
      <c r="A1892" s="1">
        <v>1890</v>
      </c>
      <c r="B1892" s="7" t="s">
        <v>14</v>
      </c>
      <c r="C1892" s="3">
        <v>39986</v>
      </c>
      <c r="D1892" s="4" t="s">
        <v>626</v>
      </c>
      <c r="E1892" s="4" t="s">
        <v>163</v>
      </c>
      <c r="F1892" s="5" t="str">
        <f t="shared" si="290"/>
        <v>L</v>
      </c>
      <c r="G1892" s="6">
        <v>0.84861111111111109</v>
      </c>
      <c r="H1892" s="6">
        <v>0.87430555555555556</v>
      </c>
      <c r="I1892" s="85">
        <f t="shared" si="291"/>
        <v>37.000000000000028</v>
      </c>
      <c r="J1892" s="86">
        <f>I1892*Segmentos!$D$7*(AH1892%)*IF(ISNUMBER(AI1892),AI1892%,0)</f>
        <v>691574.40000000061</v>
      </c>
      <c r="K1892" s="86">
        <f>I1892*Segmentos!$D$7*(AL1892%)*IF(ISNUMBER(AM1892),AM1892%,0)</f>
        <v>1482960.0000000007</v>
      </c>
      <c r="L1892" s="4"/>
      <c r="M1892" s="2">
        <v>7.5</v>
      </c>
      <c r="N1892" s="2">
        <v>12.1</v>
      </c>
      <c r="O1892" s="2">
        <v>62</v>
      </c>
      <c r="P1892" s="2">
        <v>81.381699999999995</v>
      </c>
      <c r="Q1892" s="2">
        <v>6.45</v>
      </c>
      <c r="R1892" s="2">
        <v>11.6</v>
      </c>
      <c r="S1892" s="2">
        <v>55.8</v>
      </c>
      <c r="T1892" s="2">
        <v>11.6889</v>
      </c>
      <c r="U1892" s="2">
        <v>6.62</v>
      </c>
      <c r="V1892" s="2">
        <v>11.3</v>
      </c>
      <c r="W1892" s="2">
        <v>58.7</v>
      </c>
      <c r="X1892" s="2">
        <v>15.0578</v>
      </c>
      <c r="Y1892" s="2">
        <v>6.29</v>
      </c>
      <c r="Z1892" s="2">
        <v>11.3</v>
      </c>
      <c r="AA1892" s="2">
        <v>55.8</v>
      </c>
      <c r="AB1892" s="2">
        <v>20.153199999999998</v>
      </c>
      <c r="AC1892" s="2">
        <v>9.68</v>
      </c>
      <c r="AD1892" s="2">
        <v>13.6</v>
      </c>
      <c r="AE1892" s="2">
        <v>71.2</v>
      </c>
      <c r="AF1892" s="2">
        <v>34.481699999999996</v>
      </c>
      <c r="AG1892" s="20">
        <v>4.6900000000000004</v>
      </c>
      <c r="AH1892" s="20">
        <v>8.8000000000000007</v>
      </c>
      <c r="AI1892" s="20">
        <v>53.1</v>
      </c>
      <c r="AJ1892" s="20">
        <v>24.1449</v>
      </c>
      <c r="AK1892" s="18">
        <v>10.029999999999999</v>
      </c>
      <c r="AL1892" s="18">
        <v>15</v>
      </c>
      <c r="AM1892" s="18">
        <v>66.8</v>
      </c>
      <c r="AN1892" s="18">
        <v>57.236800000000002</v>
      </c>
      <c r="AO1892" s="2">
        <v>7.75</v>
      </c>
      <c r="AP1892" s="2">
        <v>10.9</v>
      </c>
      <c r="AQ1892" s="2">
        <v>71.099999999999994</v>
      </c>
      <c r="AR1892" s="2">
        <v>9.1890000000000001</v>
      </c>
      <c r="AS1892" s="2">
        <v>5.75</v>
      </c>
      <c r="AT1892" s="2">
        <v>11.3</v>
      </c>
      <c r="AU1892" s="2">
        <v>50.9</v>
      </c>
      <c r="AV1892" s="2">
        <v>13.7407</v>
      </c>
      <c r="AW1892" s="2">
        <v>6.65</v>
      </c>
      <c r="AX1892" s="2">
        <v>11.1</v>
      </c>
      <c r="AY1892" s="2">
        <v>59.7</v>
      </c>
      <c r="AZ1892" s="2">
        <v>20.765899999999998</v>
      </c>
      <c r="BA1892" s="2">
        <v>9.07</v>
      </c>
      <c r="BB1892" s="2">
        <v>13.6</v>
      </c>
      <c r="BC1892" s="2">
        <v>66.7</v>
      </c>
      <c r="BD1892" s="2">
        <v>37.686100000000003</v>
      </c>
      <c r="BE1892" s="4" t="str">
        <f t="shared" si="292"/>
        <v>NO APLICA</v>
      </c>
      <c r="BF1892" s="4">
        <f t="shared" si="293"/>
        <v>7.3747999999999987</v>
      </c>
      <c r="BG1892">
        <f t="shared" si="294"/>
        <v>7.75</v>
      </c>
      <c r="BH1892">
        <f t="shared" si="295"/>
        <v>5.75</v>
      </c>
      <c r="BI1892">
        <f t="shared" si="296"/>
        <v>9.07</v>
      </c>
      <c r="BJ1892">
        <f t="shared" si="297"/>
        <v>10.029999999999999</v>
      </c>
      <c r="BK1892">
        <f t="shared" si="298"/>
        <v>4.6900000000000004</v>
      </c>
      <c r="BL1892">
        <f t="shared" si="299"/>
        <v>27757.40000000002</v>
      </c>
    </row>
    <row r="1893" spans="1:64" x14ac:dyDescent="0.2">
      <c r="A1893" s="1">
        <v>1891</v>
      </c>
      <c r="B1893" s="7" t="s">
        <v>10</v>
      </c>
      <c r="C1893" s="3">
        <v>39986</v>
      </c>
      <c r="D1893" s="4" t="s">
        <v>8</v>
      </c>
      <c r="E1893" s="4" t="s">
        <v>164</v>
      </c>
      <c r="F1893" s="5" t="str">
        <f t="shared" si="290"/>
        <v>L</v>
      </c>
      <c r="G1893" s="6">
        <v>0.87361111111111101</v>
      </c>
      <c r="H1893" s="6">
        <v>0.9194444444444444</v>
      </c>
      <c r="I1893" s="85">
        <f t="shared" si="291"/>
        <v>66.000000000000085</v>
      </c>
      <c r="J1893" s="86">
        <f>I1893*Segmentos!$D$7*(AH1893%)*IF(ISNUMBER(AI1893),AI1893%,0)</f>
        <v>1509816.0000000019</v>
      </c>
      <c r="K1893" s="86">
        <f>I1893*Segmentos!$D$7*(AL1893%)*IF(ISNUMBER(AM1893),AM1893%,0)</f>
        <v>1496880.0000000016</v>
      </c>
      <c r="L1893" s="4"/>
      <c r="M1893" s="2">
        <v>5.68</v>
      </c>
      <c r="N1893" s="2">
        <v>18.899999999999999</v>
      </c>
      <c r="O1893" s="2">
        <v>30</v>
      </c>
      <c r="P1893" s="2">
        <v>85.342399999999998</v>
      </c>
      <c r="Q1893" s="2">
        <v>2.99</v>
      </c>
      <c r="R1893" s="2">
        <v>10.9</v>
      </c>
      <c r="S1893" s="2">
        <v>27.4</v>
      </c>
      <c r="T1893" s="2">
        <v>7.4878999999999998</v>
      </c>
      <c r="U1893" s="2">
        <v>4.8</v>
      </c>
      <c r="V1893" s="2">
        <v>19.5</v>
      </c>
      <c r="W1893" s="2">
        <v>24.6</v>
      </c>
      <c r="X1893" s="2">
        <v>15.111800000000001</v>
      </c>
      <c r="Y1893" s="2">
        <v>6.3</v>
      </c>
      <c r="Z1893" s="2">
        <v>19.100000000000001</v>
      </c>
      <c r="AA1893" s="2">
        <v>33</v>
      </c>
      <c r="AB1893" s="2">
        <v>27.956099999999999</v>
      </c>
      <c r="AC1893" s="2">
        <v>7.05</v>
      </c>
      <c r="AD1893" s="2">
        <v>22.5</v>
      </c>
      <c r="AE1893" s="2">
        <v>31.4</v>
      </c>
      <c r="AF1893" s="2">
        <v>34.7866</v>
      </c>
      <c r="AG1893" s="20">
        <v>5.7</v>
      </c>
      <c r="AH1893" s="20">
        <v>19</v>
      </c>
      <c r="AI1893" s="20">
        <v>30.1</v>
      </c>
      <c r="AJ1893" s="20">
        <v>40.642299999999999</v>
      </c>
      <c r="AK1893" s="18">
        <v>5.66</v>
      </c>
      <c r="AL1893" s="18">
        <v>18.899999999999999</v>
      </c>
      <c r="AM1893" s="18">
        <v>30</v>
      </c>
      <c r="AN1893" s="18">
        <v>44.700099999999999</v>
      </c>
      <c r="AO1893" s="2">
        <v>2.64</v>
      </c>
      <c r="AP1893" s="2">
        <v>15.3</v>
      </c>
      <c r="AQ1893" s="2">
        <v>17.3</v>
      </c>
      <c r="AR1893" s="2">
        <v>4.3296000000000001</v>
      </c>
      <c r="AS1893" s="2">
        <v>4.12</v>
      </c>
      <c r="AT1893" s="2">
        <v>15.2</v>
      </c>
      <c r="AU1893" s="2">
        <v>27.1</v>
      </c>
      <c r="AV1893" s="2">
        <v>13.648400000000001</v>
      </c>
      <c r="AW1893" s="2">
        <v>5.34</v>
      </c>
      <c r="AX1893" s="2">
        <v>19.899999999999999</v>
      </c>
      <c r="AY1893" s="2">
        <v>26.9</v>
      </c>
      <c r="AZ1893" s="2">
        <v>23.052900000000001</v>
      </c>
      <c r="BA1893" s="2">
        <v>7.7</v>
      </c>
      <c r="BB1893" s="2">
        <v>21.4</v>
      </c>
      <c r="BC1893" s="2">
        <v>36</v>
      </c>
      <c r="BD1893" s="2">
        <v>44.311500000000002</v>
      </c>
      <c r="BE1893" s="4" t="str">
        <f t="shared" si="292"/>
        <v>NO APLICA</v>
      </c>
      <c r="BF1893" s="4">
        <f t="shared" si="293"/>
        <v>5.3572000000000006</v>
      </c>
      <c r="BG1893">
        <f t="shared" si="294"/>
        <v>2.64</v>
      </c>
      <c r="BH1893">
        <f t="shared" si="295"/>
        <v>4.12</v>
      </c>
      <c r="BI1893">
        <f t="shared" si="296"/>
        <v>7.7</v>
      </c>
      <c r="BJ1893">
        <f t="shared" si="297"/>
        <v>5.66</v>
      </c>
      <c r="BK1893">
        <f t="shared" si="298"/>
        <v>5.7</v>
      </c>
      <c r="BL1893">
        <f t="shared" si="299"/>
        <v>37422.000000000044</v>
      </c>
    </row>
    <row r="1894" spans="1:64" x14ac:dyDescent="0.2">
      <c r="A1894" s="1">
        <v>1892</v>
      </c>
      <c r="B1894" s="7" t="s">
        <v>27</v>
      </c>
      <c r="C1894" s="3">
        <v>39986</v>
      </c>
      <c r="D1894" s="4" t="s">
        <v>629</v>
      </c>
      <c r="E1894" s="4" t="s">
        <v>169</v>
      </c>
      <c r="F1894" s="5" t="str">
        <f t="shared" si="290"/>
        <v>L</v>
      </c>
      <c r="G1894" s="6">
        <v>0.91666666666666663</v>
      </c>
      <c r="H1894" s="6">
        <v>0.94652777777777775</v>
      </c>
      <c r="I1894" s="85">
        <f t="shared" si="291"/>
        <v>43.000000000000007</v>
      </c>
      <c r="J1894" s="86">
        <f>I1894*Segmentos!$D$7*(AH1894%)*IF(ISNUMBER(AI1894),AI1894%,0)</f>
        <v>81786.000000000015</v>
      </c>
      <c r="K1894" s="86">
        <f>I1894*Segmentos!$D$7*(AL1894%)*IF(ISNUMBER(AM1894),AM1894%,0)</f>
        <v>198694.40000000002</v>
      </c>
      <c r="L1894" s="4"/>
      <c r="M1894" s="2">
        <v>0.83</v>
      </c>
      <c r="N1894" s="2">
        <v>2.4</v>
      </c>
      <c r="O1894" s="2">
        <v>34.799999999999997</v>
      </c>
      <c r="P1894" s="2">
        <v>88.763499999999993</v>
      </c>
      <c r="Q1894" s="2">
        <v>0.9</v>
      </c>
      <c r="R1894" s="2">
        <v>1.6</v>
      </c>
      <c r="S1894" s="2">
        <v>56.7</v>
      </c>
      <c r="T1894" s="2">
        <v>16.045400000000001</v>
      </c>
      <c r="U1894" s="2">
        <v>0.47</v>
      </c>
      <c r="V1894" s="2">
        <v>2.2999999999999998</v>
      </c>
      <c r="W1894" s="2">
        <v>20.6</v>
      </c>
      <c r="X1894" s="2">
        <v>10.449</v>
      </c>
      <c r="Y1894" s="2">
        <v>0.62</v>
      </c>
      <c r="Z1894" s="2">
        <v>2.8</v>
      </c>
      <c r="AA1894" s="2">
        <v>22.1</v>
      </c>
      <c r="AB1894" s="2">
        <v>19.351800000000001</v>
      </c>
      <c r="AC1894" s="2">
        <v>1.23</v>
      </c>
      <c r="AD1894" s="2">
        <v>2.5</v>
      </c>
      <c r="AE1894" s="2">
        <v>48.6</v>
      </c>
      <c r="AF1894" s="2">
        <v>42.917299999999997</v>
      </c>
      <c r="AG1894" s="20">
        <v>0.46</v>
      </c>
      <c r="AH1894" s="20">
        <v>1.5</v>
      </c>
      <c r="AI1894" s="20">
        <v>31.7</v>
      </c>
      <c r="AJ1894" s="20">
        <v>23.265999999999998</v>
      </c>
      <c r="AK1894" s="18">
        <v>1.17</v>
      </c>
      <c r="AL1894" s="18">
        <v>3.2</v>
      </c>
      <c r="AM1894" s="18">
        <v>36.1</v>
      </c>
      <c r="AN1894" s="18">
        <v>65.497500000000002</v>
      </c>
      <c r="AO1894" s="2">
        <v>0.1</v>
      </c>
      <c r="AP1894" s="2">
        <v>1.5</v>
      </c>
      <c r="AQ1894" s="2">
        <v>6.9</v>
      </c>
      <c r="AR1894" s="2">
        <v>1.1688000000000001</v>
      </c>
      <c r="AS1894" s="2">
        <v>0.26</v>
      </c>
      <c r="AT1894" s="2">
        <v>1.3</v>
      </c>
      <c r="AU1894" s="2">
        <v>19.7</v>
      </c>
      <c r="AV1894" s="2">
        <v>6.0438999999999998</v>
      </c>
      <c r="AW1894" s="2">
        <v>1.26</v>
      </c>
      <c r="AX1894" s="2">
        <v>3.5</v>
      </c>
      <c r="AY1894" s="2">
        <v>36.1</v>
      </c>
      <c r="AZ1894" s="2">
        <v>38.507599999999996</v>
      </c>
      <c r="BA1894" s="2">
        <v>1.06</v>
      </c>
      <c r="BB1894" s="2">
        <v>2.5</v>
      </c>
      <c r="BC1894" s="2">
        <v>42.7</v>
      </c>
      <c r="BD1894" s="2">
        <v>43.043300000000002</v>
      </c>
      <c r="BE1894" s="4" t="str">
        <f t="shared" si="292"/>
        <v>NO APLICA</v>
      </c>
      <c r="BF1894" s="4">
        <f t="shared" si="293"/>
        <v>0.66920000000000002</v>
      </c>
      <c r="BG1894">
        <f t="shared" si="294"/>
        <v>0.1</v>
      </c>
      <c r="BH1894">
        <f t="shared" si="295"/>
        <v>0.26</v>
      </c>
      <c r="BI1894">
        <f t="shared" si="296"/>
        <v>1.26</v>
      </c>
      <c r="BJ1894">
        <f t="shared" si="297"/>
        <v>1.17</v>
      </c>
      <c r="BK1894">
        <f t="shared" si="298"/>
        <v>0.46</v>
      </c>
      <c r="BL1894">
        <f t="shared" si="299"/>
        <v>3591.36</v>
      </c>
    </row>
    <row r="1895" spans="1:64" x14ac:dyDescent="0.2">
      <c r="A1895" s="1">
        <v>1893</v>
      </c>
      <c r="B1895" s="7" t="s">
        <v>126</v>
      </c>
      <c r="C1895" s="3">
        <v>39986</v>
      </c>
      <c r="D1895" s="4" t="s">
        <v>628</v>
      </c>
      <c r="E1895" s="4" t="s">
        <v>163</v>
      </c>
      <c r="F1895" s="5" t="str">
        <f t="shared" si="290"/>
        <v>L</v>
      </c>
      <c r="G1895" s="6">
        <v>0.87430555555555556</v>
      </c>
      <c r="H1895" s="6">
        <v>0.91111111111111109</v>
      </c>
      <c r="I1895" s="85">
        <f t="shared" si="291"/>
        <v>52.999999999999972</v>
      </c>
      <c r="J1895" s="86">
        <f>I1895*Segmentos!$D$7*(AH1895%)*IF(ISNUMBER(AI1895),AI1895%,0)</f>
        <v>50095.599999999977</v>
      </c>
      <c r="K1895" s="86">
        <f>I1895*Segmentos!$D$7*(AL1895%)*IF(ISNUMBER(AM1895),AM1895%,0)</f>
        <v>336380.39999999979</v>
      </c>
      <c r="L1895" s="4"/>
      <c r="M1895" s="2">
        <v>0.94</v>
      </c>
      <c r="N1895" s="2">
        <v>2.9</v>
      </c>
      <c r="O1895" s="2">
        <v>31.9</v>
      </c>
      <c r="P1895" s="2">
        <v>98.076599999999999</v>
      </c>
      <c r="Q1895" s="2">
        <v>0.04</v>
      </c>
      <c r="R1895" s="2">
        <v>0.3</v>
      </c>
      <c r="S1895" s="2">
        <v>15.1</v>
      </c>
      <c r="T1895" s="2">
        <v>0.77339999999999998</v>
      </c>
      <c r="U1895" s="2">
        <v>0.27</v>
      </c>
      <c r="V1895" s="2">
        <v>2.9</v>
      </c>
      <c r="W1895" s="2">
        <v>9.4</v>
      </c>
      <c r="X1895" s="2">
        <v>6.0124000000000004</v>
      </c>
      <c r="Y1895" s="2">
        <v>0.83</v>
      </c>
      <c r="Z1895" s="2">
        <v>3.2</v>
      </c>
      <c r="AA1895" s="2">
        <v>25.9</v>
      </c>
      <c r="AB1895" s="2">
        <v>25.724799999999998</v>
      </c>
      <c r="AC1895" s="2">
        <v>1.91</v>
      </c>
      <c r="AD1895" s="2">
        <v>4.0999999999999996</v>
      </c>
      <c r="AE1895" s="2">
        <v>47.1</v>
      </c>
      <c r="AF1895" s="2">
        <v>65.566000000000003</v>
      </c>
      <c r="AG1895" s="20">
        <v>0.24</v>
      </c>
      <c r="AH1895" s="20">
        <v>1.7</v>
      </c>
      <c r="AI1895" s="20">
        <v>13.9</v>
      </c>
      <c r="AJ1895" s="20">
        <v>11.729699999999999</v>
      </c>
      <c r="AK1895" s="18">
        <v>1.57</v>
      </c>
      <c r="AL1895" s="18">
        <v>4.0999999999999996</v>
      </c>
      <c r="AM1895" s="18">
        <v>38.700000000000003</v>
      </c>
      <c r="AN1895" s="18">
        <v>86.346800000000002</v>
      </c>
      <c r="AO1895" s="2">
        <v>0.24</v>
      </c>
      <c r="AP1895" s="2">
        <v>2.2999999999999998</v>
      </c>
      <c r="AQ1895" s="2">
        <v>10.6</v>
      </c>
      <c r="AR1895" s="2">
        <v>2.7867999999999999</v>
      </c>
      <c r="AS1895" s="2">
        <v>0.82</v>
      </c>
      <c r="AT1895" s="2">
        <v>2.5</v>
      </c>
      <c r="AU1895" s="2">
        <v>32.299999999999997</v>
      </c>
      <c r="AV1895" s="2">
        <v>18.851900000000001</v>
      </c>
      <c r="AW1895" s="2">
        <v>0.53</v>
      </c>
      <c r="AX1895" s="2">
        <v>1.9</v>
      </c>
      <c r="AY1895" s="2">
        <v>27.4</v>
      </c>
      <c r="AZ1895" s="2">
        <v>15.907299999999999</v>
      </c>
      <c r="BA1895" s="2">
        <v>1.51</v>
      </c>
      <c r="BB1895" s="2">
        <v>4.0999999999999996</v>
      </c>
      <c r="BC1895" s="2">
        <v>36.700000000000003</v>
      </c>
      <c r="BD1895" s="2">
        <v>60.5306</v>
      </c>
      <c r="BE1895" s="4" t="str">
        <f t="shared" si="292"/>
        <v>NO APLICA</v>
      </c>
      <c r="BF1895" s="4">
        <f t="shared" si="293"/>
        <v>1.0126000000000002</v>
      </c>
      <c r="BG1895">
        <f t="shared" si="294"/>
        <v>0.24</v>
      </c>
      <c r="BH1895">
        <f t="shared" si="295"/>
        <v>0.82</v>
      </c>
      <c r="BI1895">
        <f t="shared" si="296"/>
        <v>1.51</v>
      </c>
      <c r="BJ1895">
        <f t="shared" si="297"/>
        <v>1.57</v>
      </c>
      <c r="BK1895">
        <f t="shared" si="298"/>
        <v>0.24</v>
      </c>
      <c r="BL1895">
        <f t="shared" si="299"/>
        <v>4903.029999999997</v>
      </c>
    </row>
    <row r="1896" spans="1:64" x14ac:dyDescent="0.2">
      <c r="A1896" s="1">
        <v>1894</v>
      </c>
      <c r="B1896" s="7" t="s">
        <v>23</v>
      </c>
      <c r="C1896" s="3">
        <v>39986</v>
      </c>
      <c r="D1896" s="4" t="s">
        <v>629</v>
      </c>
      <c r="E1896" s="4" t="s">
        <v>170</v>
      </c>
      <c r="F1896" s="5" t="str">
        <f t="shared" si="290"/>
        <v>L</v>
      </c>
      <c r="G1896" s="6">
        <v>0.90833333333333333</v>
      </c>
      <c r="H1896" s="6">
        <v>0.9159722222222223</v>
      </c>
      <c r="I1896" s="85">
        <f t="shared" si="291"/>
        <v>11.000000000000121</v>
      </c>
      <c r="J1896" s="86">
        <f>I1896*Segmentos!$D$7*(AH1896%)*IF(ISNUMBER(AI1896),AI1896%,0)</f>
        <v>15549.600000000171</v>
      </c>
      <c r="K1896" s="86">
        <f>I1896*Segmentos!$D$7*(AL1896%)*IF(ISNUMBER(AM1896),AM1896%,0)</f>
        <v>25273.600000000275</v>
      </c>
      <c r="L1896" s="4"/>
      <c r="M1896" s="2">
        <v>0.46</v>
      </c>
      <c r="N1896" s="2">
        <v>0.7</v>
      </c>
      <c r="O1896" s="2">
        <v>66.599999999999994</v>
      </c>
      <c r="P1896" s="2">
        <v>30.613600000000002</v>
      </c>
      <c r="Q1896" s="2">
        <v>0</v>
      </c>
      <c r="R1896" s="2">
        <v>0</v>
      </c>
      <c r="S1896" s="8" t="s">
        <v>577</v>
      </c>
      <c r="T1896" s="2">
        <v>0</v>
      </c>
      <c r="U1896" s="2">
        <v>1.23</v>
      </c>
      <c r="V1896" s="2">
        <v>1.4</v>
      </c>
      <c r="W1896" s="2">
        <v>89.7</v>
      </c>
      <c r="X1896" s="2">
        <v>17.2713</v>
      </c>
      <c r="Y1896" s="2">
        <v>0.53</v>
      </c>
      <c r="Z1896" s="2">
        <v>1.2</v>
      </c>
      <c r="AA1896" s="2">
        <v>43.8</v>
      </c>
      <c r="AB1896" s="2">
        <v>10.424099999999999</v>
      </c>
      <c r="AC1896" s="2">
        <v>0.13</v>
      </c>
      <c r="AD1896" s="2">
        <v>0.1</v>
      </c>
      <c r="AE1896" s="2">
        <v>100</v>
      </c>
      <c r="AF1896" s="2">
        <v>2.9182000000000001</v>
      </c>
      <c r="AG1896" s="20">
        <v>0.34</v>
      </c>
      <c r="AH1896" s="20">
        <v>0.6</v>
      </c>
      <c r="AI1896" s="20">
        <v>58.9</v>
      </c>
      <c r="AJ1896" s="20">
        <v>10.872400000000001</v>
      </c>
      <c r="AK1896" s="18">
        <v>0.56000000000000005</v>
      </c>
      <c r="AL1896" s="18">
        <v>0.8</v>
      </c>
      <c r="AM1896" s="18">
        <v>71.8</v>
      </c>
      <c r="AN1896" s="18">
        <v>19.741199999999999</v>
      </c>
      <c r="AO1896" s="2">
        <v>0</v>
      </c>
      <c r="AP1896" s="2">
        <v>0</v>
      </c>
      <c r="AQ1896" s="8" t="s">
        <v>577</v>
      </c>
      <c r="AR1896" s="2">
        <v>0</v>
      </c>
      <c r="AS1896" s="2">
        <v>0.15</v>
      </c>
      <c r="AT1896" s="2">
        <v>0.1</v>
      </c>
      <c r="AU1896" s="2">
        <v>100</v>
      </c>
      <c r="AV1896" s="2">
        <v>2.1760999999999999</v>
      </c>
      <c r="AW1896" s="2">
        <v>0.49</v>
      </c>
      <c r="AX1896" s="2">
        <v>0.7</v>
      </c>
      <c r="AY1896" s="2">
        <v>71.599999999999994</v>
      </c>
      <c r="AZ1896" s="2">
        <v>9.4868000000000006</v>
      </c>
      <c r="BA1896" s="2">
        <v>0.74</v>
      </c>
      <c r="BB1896" s="2">
        <v>1.2</v>
      </c>
      <c r="BC1896" s="2">
        <v>62.1</v>
      </c>
      <c r="BD1896" s="2">
        <v>18.950700000000001</v>
      </c>
      <c r="BE1896" s="4" t="str">
        <f t="shared" si="292"/>
        <v>NO APLICA</v>
      </c>
      <c r="BF1896" s="4">
        <f t="shared" si="293"/>
        <v>0.37640000000000001</v>
      </c>
      <c r="BG1896">
        <f t="shared" si="294"/>
        <v>0</v>
      </c>
      <c r="BH1896">
        <f t="shared" si="295"/>
        <v>0.15</v>
      </c>
      <c r="BI1896">
        <f t="shared" si="296"/>
        <v>0.74</v>
      </c>
      <c r="BJ1896">
        <f t="shared" si="297"/>
        <v>0.56000000000000005</v>
      </c>
      <c r="BK1896">
        <f t="shared" si="298"/>
        <v>0.34</v>
      </c>
      <c r="BL1896">
        <f t="shared" si="299"/>
        <v>512.82000000000551</v>
      </c>
    </row>
    <row r="1897" spans="1:64" x14ac:dyDescent="0.2">
      <c r="A1897" s="1">
        <v>1895</v>
      </c>
      <c r="B1897" s="7" t="s">
        <v>25</v>
      </c>
      <c r="C1897" s="3">
        <v>39986</v>
      </c>
      <c r="D1897" s="4" t="s">
        <v>629</v>
      </c>
      <c r="E1897" s="4" t="s">
        <v>171</v>
      </c>
      <c r="F1897" s="5" t="str">
        <f t="shared" si="290"/>
        <v>L</v>
      </c>
      <c r="G1897" s="6">
        <v>0.89930555555555547</v>
      </c>
      <c r="H1897" s="6">
        <v>0.9</v>
      </c>
      <c r="I1897" s="85">
        <f t="shared" si="291"/>
        <v>1.0000000000001563</v>
      </c>
      <c r="J1897" s="86">
        <f>I1897*Segmentos!$D$7*(AH1897%)*IF(ISNUMBER(AI1897),AI1897%,0)</f>
        <v>2000.0000000003126</v>
      </c>
      <c r="K1897" s="86">
        <f>I1897*Segmentos!$D$7*(AL1897%)*IF(ISNUMBER(AM1897),AM1897%,0)</f>
        <v>3600.000000000563</v>
      </c>
      <c r="L1897" s="4"/>
      <c r="M1897" s="2">
        <v>0.71</v>
      </c>
      <c r="N1897" s="2">
        <v>0.7</v>
      </c>
      <c r="O1897" s="2">
        <v>100</v>
      </c>
      <c r="P1897" s="2">
        <v>49.350200000000001</v>
      </c>
      <c r="Q1897" s="2">
        <v>0</v>
      </c>
      <c r="R1897" s="2">
        <v>0</v>
      </c>
      <c r="S1897" s="8" t="s">
        <v>577</v>
      </c>
      <c r="T1897" s="2">
        <v>0</v>
      </c>
      <c r="U1897" s="2">
        <v>1.08</v>
      </c>
      <c r="V1897" s="2">
        <v>1.1000000000000001</v>
      </c>
      <c r="W1897" s="2">
        <v>100</v>
      </c>
      <c r="X1897" s="2">
        <v>15.825900000000001</v>
      </c>
      <c r="Y1897" s="2">
        <v>0.51</v>
      </c>
      <c r="Z1897" s="2">
        <v>0.5</v>
      </c>
      <c r="AA1897" s="2">
        <v>100</v>
      </c>
      <c r="AB1897" s="2">
        <v>10.571999999999999</v>
      </c>
      <c r="AC1897" s="2">
        <v>1</v>
      </c>
      <c r="AD1897" s="2">
        <v>1</v>
      </c>
      <c r="AE1897" s="2">
        <v>100</v>
      </c>
      <c r="AF1897" s="2">
        <v>22.952300000000001</v>
      </c>
      <c r="AG1897" s="20">
        <v>0.47</v>
      </c>
      <c r="AH1897" s="20">
        <v>0.5</v>
      </c>
      <c r="AI1897" s="20">
        <v>100</v>
      </c>
      <c r="AJ1897" s="20">
        <v>15.6325</v>
      </c>
      <c r="AK1897" s="18">
        <v>0.92</v>
      </c>
      <c r="AL1897" s="18">
        <v>0.9</v>
      </c>
      <c r="AM1897" s="18">
        <v>100</v>
      </c>
      <c r="AN1897" s="18">
        <v>33.717599999999997</v>
      </c>
      <c r="AO1897" s="2">
        <v>0.27</v>
      </c>
      <c r="AP1897" s="2">
        <v>0.3</v>
      </c>
      <c r="AQ1897" s="2">
        <v>100</v>
      </c>
      <c r="AR1897" s="2">
        <v>2.0817999999999999</v>
      </c>
      <c r="AS1897" s="2">
        <v>0.33</v>
      </c>
      <c r="AT1897" s="2">
        <v>0.3</v>
      </c>
      <c r="AU1897" s="2">
        <v>100</v>
      </c>
      <c r="AV1897" s="2">
        <v>5.0686</v>
      </c>
      <c r="AW1897" s="2">
        <v>0.75</v>
      </c>
      <c r="AX1897" s="2">
        <v>0.8</v>
      </c>
      <c r="AY1897" s="2">
        <v>100</v>
      </c>
      <c r="AZ1897" s="2">
        <v>15.0771</v>
      </c>
      <c r="BA1897" s="2">
        <v>1.01</v>
      </c>
      <c r="BB1897" s="2">
        <v>1</v>
      </c>
      <c r="BC1897" s="2">
        <v>100</v>
      </c>
      <c r="BD1897" s="2">
        <v>27.122599999999998</v>
      </c>
      <c r="BE1897" s="4" t="str">
        <f t="shared" si="292"/>
        <v>NO APLICA</v>
      </c>
      <c r="BF1897" s="4">
        <f t="shared" si="293"/>
        <v>0.6100000000000001</v>
      </c>
      <c r="BG1897">
        <f t="shared" si="294"/>
        <v>0.27</v>
      </c>
      <c r="BH1897">
        <f t="shared" si="295"/>
        <v>0.33</v>
      </c>
      <c r="BI1897">
        <f t="shared" si="296"/>
        <v>1.01</v>
      </c>
      <c r="BJ1897">
        <f t="shared" si="297"/>
        <v>0.92</v>
      </c>
      <c r="BK1897">
        <f t="shared" si="298"/>
        <v>0.47</v>
      </c>
      <c r="BL1897">
        <f t="shared" si="299"/>
        <v>70.000000000010942</v>
      </c>
    </row>
    <row r="1898" spans="1:64" x14ac:dyDescent="0.2">
      <c r="A1898" s="1">
        <v>1896</v>
      </c>
      <c r="B1898" s="7" t="s">
        <v>87</v>
      </c>
      <c r="C1898" s="3">
        <v>39986</v>
      </c>
      <c r="D1898" s="4" t="s">
        <v>628</v>
      </c>
      <c r="E1898" s="4" t="s">
        <v>169</v>
      </c>
      <c r="F1898" s="5" t="str">
        <f t="shared" si="290"/>
        <v>L</v>
      </c>
      <c r="G1898" s="6">
        <v>0.84166666666666667</v>
      </c>
      <c r="H1898" s="6">
        <v>0.87430555555555556</v>
      </c>
      <c r="I1898" s="85">
        <f t="shared" si="291"/>
        <v>46.999999999999993</v>
      </c>
      <c r="J1898" s="86">
        <f>I1898*Segmentos!$D$7*(AH1898%)*IF(ISNUMBER(AI1898),AI1898%,0)</f>
        <v>42600.799999999996</v>
      </c>
      <c r="K1898" s="86">
        <f>I1898*Segmentos!$D$7*(AL1898%)*IF(ISNUMBER(AM1898),AM1898%,0)</f>
        <v>161209.99999999997</v>
      </c>
      <c r="L1898" s="4"/>
      <c r="M1898" s="2">
        <v>0.56000000000000005</v>
      </c>
      <c r="N1898" s="2">
        <v>1.8</v>
      </c>
      <c r="O1898" s="2">
        <v>30.3</v>
      </c>
      <c r="P1898" s="2">
        <v>95.500799999999998</v>
      </c>
      <c r="Q1898" s="2">
        <v>0</v>
      </c>
      <c r="R1898" s="2">
        <v>0.2</v>
      </c>
      <c r="S1898" s="2">
        <v>2.1</v>
      </c>
      <c r="T1898" s="2">
        <v>0.13789999999999999</v>
      </c>
      <c r="U1898" s="2">
        <v>0.16</v>
      </c>
      <c r="V1898" s="2">
        <v>1.2</v>
      </c>
      <c r="W1898" s="2">
        <v>12.6</v>
      </c>
      <c r="X1898" s="2">
        <v>5.6931000000000003</v>
      </c>
      <c r="Y1898" s="2">
        <v>1.1399999999999999</v>
      </c>
      <c r="Z1898" s="2">
        <v>3.1</v>
      </c>
      <c r="AA1898" s="2">
        <v>37.200000000000003</v>
      </c>
      <c r="AB1898" s="2">
        <v>57.990200000000002</v>
      </c>
      <c r="AC1898" s="2">
        <v>0.56000000000000005</v>
      </c>
      <c r="AD1898" s="2">
        <v>1.9</v>
      </c>
      <c r="AE1898" s="2">
        <v>29.2</v>
      </c>
      <c r="AF1898" s="2">
        <v>31.6797</v>
      </c>
      <c r="AG1898" s="20">
        <v>0.24</v>
      </c>
      <c r="AH1898" s="20">
        <v>1.1000000000000001</v>
      </c>
      <c r="AI1898" s="20">
        <v>20.6</v>
      </c>
      <c r="AJ1898" s="20">
        <v>19.287099999999999</v>
      </c>
      <c r="AK1898" s="18">
        <v>0.84</v>
      </c>
      <c r="AL1898" s="18">
        <v>2.5</v>
      </c>
      <c r="AM1898" s="18">
        <v>34.299999999999997</v>
      </c>
      <c r="AN1898" s="18">
        <v>76.213700000000003</v>
      </c>
      <c r="AO1898" s="2">
        <v>0.27</v>
      </c>
      <c r="AP1898" s="2">
        <v>0.7</v>
      </c>
      <c r="AQ1898" s="2">
        <v>40.9</v>
      </c>
      <c r="AR1898" s="2">
        <v>5.1234000000000002</v>
      </c>
      <c r="AS1898" s="2">
        <v>0.5</v>
      </c>
      <c r="AT1898" s="2">
        <v>2.9</v>
      </c>
      <c r="AU1898" s="2">
        <v>17.399999999999999</v>
      </c>
      <c r="AV1898" s="2">
        <v>19.0061</v>
      </c>
      <c r="AW1898" s="2">
        <v>0.63</v>
      </c>
      <c r="AX1898" s="2">
        <v>2.6</v>
      </c>
      <c r="AY1898" s="2">
        <v>24.4</v>
      </c>
      <c r="AZ1898" s="2">
        <v>30.970400000000001</v>
      </c>
      <c r="BA1898" s="2">
        <v>0.61</v>
      </c>
      <c r="BB1898" s="2">
        <v>1</v>
      </c>
      <c r="BC1898" s="2">
        <v>60.3</v>
      </c>
      <c r="BD1898" s="2">
        <v>40.4009</v>
      </c>
      <c r="BE1898" s="4" t="str">
        <f t="shared" si="292"/>
        <v>NO APLICA</v>
      </c>
      <c r="BF1898" s="4">
        <f t="shared" si="293"/>
        <v>0.53600000000000003</v>
      </c>
      <c r="BG1898">
        <f t="shared" si="294"/>
        <v>0.27</v>
      </c>
      <c r="BH1898">
        <f t="shared" si="295"/>
        <v>0.5</v>
      </c>
      <c r="BI1898">
        <f t="shared" si="296"/>
        <v>0.63</v>
      </c>
      <c r="BJ1898">
        <f t="shared" si="297"/>
        <v>0.84</v>
      </c>
      <c r="BK1898">
        <f t="shared" si="298"/>
        <v>0.24</v>
      </c>
      <c r="BL1898">
        <f t="shared" si="299"/>
        <v>2563.38</v>
      </c>
    </row>
    <row r="1899" spans="1:64" x14ac:dyDescent="0.2">
      <c r="A1899" s="1">
        <v>1897</v>
      </c>
      <c r="B1899" s="7" t="s">
        <v>33</v>
      </c>
      <c r="C1899" s="3">
        <v>39986</v>
      </c>
      <c r="D1899" s="4" t="s">
        <v>628</v>
      </c>
      <c r="E1899" s="4" t="s">
        <v>163</v>
      </c>
      <c r="F1899" s="5" t="str">
        <f t="shared" si="290"/>
        <v>L</v>
      </c>
      <c r="G1899" s="6">
        <v>0.91666666666666663</v>
      </c>
      <c r="H1899" s="6">
        <v>0.99930555555555556</v>
      </c>
      <c r="I1899" s="85">
        <f t="shared" si="291"/>
        <v>119.00000000000006</v>
      </c>
      <c r="J1899" s="86">
        <f>I1899*Segmentos!$D$7*(AH1899%)*IF(ISNUMBER(AI1899),AI1899%,0)</f>
        <v>313017.60000000009</v>
      </c>
      <c r="K1899" s="86">
        <f>I1899*Segmentos!$D$7*(AL1899%)*IF(ISNUMBER(AM1899),AM1899%,0)</f>
        <v>343767.20000000013</v>
      </c>
      <c r="L1899" s="4"/>
      <c r="M1899" s="2">
        <v>0.7</v>
      </c>
      <c r="N1899" s="2">
        <v>4.7</v>
      </c>
      <c r="O1899" s="2">
        <v>14.8</v>
      </c>
      <c r="P1899" s="2">
        <v>91.087199999999996</v>
      </c>
      <c r="Q1899" s="2">
        <v>7.0000000000000007E-2</v>
      </c>
      <c r="R1899" s="2">
        <v>1.9</v>
      </c>
      <c r="S1899" s="2">
        <v>3.4</v>
      </c>
      <c r="T1899" s="2">
        <v>1.4618</v>
      </c>
      <c r="U1899" s="2">
        <v>0.47</v>
      </c>
      <c r="V1899" s="2">
        <v>3.1</v>
      </c>
      <c r="W1899" s="2">
        <v>15</v>
      </c>
      <c r="X1899" s="2">
        <v>12.9567</v>
      </c>
      <c r="Y1899" s="2">
        <v>1.06</v>
      </c>
      <c r="Z1899" s="2">
        <v>6.4</v>
      </c>
      <c r="AA1899" s="2">
        <v>16.5</v>
      </c>
      <c r="AB1899" s="2">
        <v>40.9285</v>
      </c>
      <c r="AC1899" s="2">
        <v>0.83</v>
      </c>
      <c r="AD1899" s="2">
        <v>5.6</v>
      </c>
      <c r="AE1899" s="2">
        <v>14.9</v>
      </c>
      <c r="AF1899" s="2">
        <v>35.740099999999998</v>
      </c>
      <c r="AG1899" s="20">
        <v>0.66</v>
      </c>
      <c r="AH1899" s="20">
        <v>4.8</v>
      </c>
      <c r="AI1899" s="20">
        <v>13.7</v>
      </c>
      <c r="AJ1899" s="20">
        <v>41.046500000000002</v>
      </c>
      <c r="AK1899" s="18">
        <v>0.73</v>
      </c>
      <c r="AL1899" s="18">
        <v>4.5999999999999996</v>
      </c>
      <c r="AM1899" s="18">
        <v>15.7</v>
      </c>
      <c r="AN1899" s="18">
        <v>50.040700000000001</v>
      </c>
      <c r="AO1899" s="2">
        <v>0.15</v>
      </c>
      <c r="AP1899" s="2">
        <v>2.6</v>
      </c>
      <c r="AQ1899" s="2">
        <v>5.8</v>
      </c>
      <c r="AR1899" s="2">
        <v>2.1356999999999999</v>
      </c>
      <c r="AS1899" s="2">
        <v>0.42</v>
      </c>
      <c r="AT1899" s="2">
        <v>4.2</v>
      </c>
      <c r="AU1899" s="2">
        <v>10.1</v>
      </c>
      <c r="AV1899" s="2">
        <v>12.201700000000001</v>
      </c>
      <c r="AW1899" s="2">
        <v>0.6</v>
      </c>
      <c r="AX1899" s="2">
        <v>3.6</v>
      </c>
      <c r="AY1899" s="2">
        <v>16.7</v>
      </c>
      <c r="AZ1899" s="2">
        <v>22.580100000000002</v>
      </c>
      <c r="BA1899" s="2">
        <v>1.08</v>
      </c>
      <c r="BB1899" s="2">
        <v>6.5</v>
      </c>
      <c r="BC1899" s="2">
        <v>16.7</v>
      </c>
      <c r="BD1899" s="2">
        <v>54.169699999999999</v>
      </c>
      <c r="BE1899" s="4" t="str">
        <f t="shared" si="292"/>
        <v>ABURRIDO</v>
      </c>
      <c r="BF1899" s="4">
        <f t="shared" si="293"/>
        <v>0.64739999999999998</v>
      </c>
      <c r="BG1899">
        <f t="shared" si="294"/>
        <v>0.15</v>
      </c>
      <c r="BH1899">
        <f t="shared" si="295"/>
        <v>0.42</v>
      </c>
      <c r="BI1899">
        <f t="shared" si="296"/>
        <v>1.08</v>
      </c>
      <c r="BJ1899">
        <f t="shared" si="297"/>
        <v>0.73</v>
      </c>
      <c r="BK1899">
        <f t="shared" si="298"/>
        <v>0.66</v>
      </c>
      <c r="BL1899">
        <f t="shared" si="299"/>
        <v>8277.6400000000049</v>
      </c>
    </row>
    <row r="1900" spans="1:64" x14ac:dyDescent="0.2">
      <c r="A1900" s="1">
        <v>1898</v>
      </c>
      <c r="B1900" s="7" t="s">
        <v>32</v>
      </c>
      <c r="C1900" s="3">
        <v>39986</v>
      </c>
      <c r="D1900" s="4" t="s">
        <v>628</v>
      </c>
      <c r="E1900" s="4" t="s">
        <v>164</v>
      </c>
      <c r="F1900" s="5" t="str">
        <f t="shared" si="290"/>
        <v>L</v>
      </c>
      <c r="G1900" s="6">
        <v>0.9145833333333333</v>
      </c>
      <c r="H1900" s="6">
        <v>0.91666666666666663</v>
      </c>
      <c r="I1900" s="85">
        <f t="shared" si="291"/>
        <v>2.9999999999999893</v>
      </c>
      <c r="J1900" s="86">
        <f>I1900*Segmentos!$D$7*(AH1900%)*IF(ISNUMBER(AI1900),AI1900%,0)</f>
        <v>3139.1999999999894</v>
      </c>
      <c r="K1900" s="86">
        <f>I1900*Segmentos!$D$7*(AL1900%)*IF(ISNUMBER(AM1900),AM1900%,0)</f>
        <v>18057.599999999937</v>
      </c>
      <c r="L1900" s="4"/>
      <c r="M1900" s="2">
        <v>0.93</v>
      </c>
      <c r="N1900" s="2">
        <v>1.3</v>
      </c>
      <c r="O1900" s="2">
        <v>71.5</v>
      </c>
      <c r="P1900" s="2">
        <v>100</v>
      </c>
      <c r="Q1900" s="2">
        <v>0.28999999999999998</v>
      </c>
      <c r="R1900" s="2">
        <v>0.3</v>
      </c>
      <c r="S1900" s="2">
        <v>100</v>
      </c>
      <c r="T1900" s="2">
        <v>5.2511999999999999</v>
      </c>
      <c r="U1900" s="2">
        <v>0.15</v>
      </c>
      <c r="V1900" s="2">
        <v>0.4</v>
      </c>
      <c r="W1900" s="2">
        <v>33.299999999999997</v>
      </c>
      <c r="X1900" s="2">
        <v>3.2835999999999999</v>
      </c>
      <c r="Y1900" s="2">
        <v>0.84</v>
      </c>
      <c r="Z1900" s="2">
        <v>1.2</v>
      </c>
      <c r="AA1900" s="2">
        <v>68.099999999999994</v>
      </c>
      <c r="AB1900" s="2">
        <v>26.499300000000002</v>
      </c>
      <c r="AC1900" s="2">
        <v>1.84</v>
      </c>
      <c r="AD1900" s="2">
        <v>2.4</v>
      </c>
      <c r="AE1900" s="2">
        <v>75.599999999999994</v>
      </c>
      <c r="AF1900" s="2">
        <v>64.965900000000005</v>
      </c>
      <c r="AG1900" s="20">
        <v>0.26</v>
      </c>
      <c r="AH1900" s="20">
        <v>0.6</v>
      </c>
      <c r="AI1900" s="20">
        <v>43.6</v>
      </c>
      <c r="AJ1900" s="20">
        <v>13.2447</v>
      </c>
      <c r="AK1900" s="18">
        <v>1.54</v>
      </c>
      <c r="AL1900" s="18">
        <v>1.9</v>
      </c>
      <c r="AM1900" s="18">
        <v>79.2</v>
      </c>
      <c r="AN1900" s="18">
        <v>86.755300000000005</v>
      </c>
      <c r="AO1900" s="2">
        <v>0.62</v>
      </c>
      <c r="AP1900" s="2">
        <v>0.9</v>
      </c>
      <c r="AQ1900" s="2">
        <v>70.2</v>
      </c>
      <c r="AR1900" s="2">
        <v>7.266</v>
      </c>
      <c r="AS1900" s="2">
        <v>0.38</v>
      </c>
      <c r="AT1900" s="2">
        <v>0.8</v>
      </c>
      <c r="AU1900" s="2">
        <v>46.1</v>
      </c>
      <c r="AV1900" s="2">
        <v>8.9314</v>
      </c>
      <c r="AW1900" s="2">
        <v>0.59</v>
      </c>
      <c r="AX1900" s="2">
        <v>1.1000000000000001</v>
      </c>
      <c r="AY1900" s="2">
        <v>54.8</v>
      </c>
      <c r="AZ1900" s="2">
        <v>18.2639</v>
      </c>
      <c r="BA1900" s="2">
        <v>1.59</v>
      </c>
      <c r="BB1900" s="2">
        <v>1.9</v>
      </c>
      <c r="BC1900" s="2">
        <v>85.2</v>
      </c>
      <c r="BD1900" s="2">
        <v>65.538600000000002</v>
      </c>
      <c r="BE1900" s="4" t="str">
        <f t="shared" si="292"/>
        <v>NO APLICA</v>
      </c>
      <c r="BF1900" s="4">
        <f t="shared" si="293"/>
        <v>0.89659999999999995</v>
      </c>
      <c r="BG1900">
        <f t="shared" si="294"/>
        <v>0.62</v>
      </c>
      <c r="BH1900">
        <f t="shared" si="295"/>
        <v>0.38</v>
      </c>
      <c r="BI1900">
        <f t="shared" si="296"/>
        <v>1.59</v>
      </c>
      <c r="BJ1900">
        <f t="shared" si="297"/>
        <v>1.54</v>
      </c>
      <c r="BK1900">
        <f t="shared" si="298"/>
        <v>0.26</v>
      </c>
      <c r="BL1900">
        <f t="shared" si="299"/>
        <v>278.849999999999</v>
      </c>
    </row>
    <row r="1901" spans="1:64" x14ac:dyDescent="0.2">
      <c r="A1901" s="1">
        <v>1899</v>
      </c>
      <c r="B1901" s="7" t="s">
        <v>19</v>
      </c>
      <c r="C1901" s="3">
        <v>39986</v>
      </c>
      <c r="D1901" s="4" t="s">
        <v>17</v>
      </c>
      <c r="E1901" s="4" t="s">
        <v>166</v>
      </c>
      <c r="F1901" s="5" t="str">
        <f t="shared" si="290"/>
        <v>L</v>
      </c>
      <c r="G1901" s="6">
        <v>0.9145833333333333</v>
      </c>
      <c r="H1901" s="6">
        <v>0.91666666666666663</v>
      </c>
      <c r="I1901" s="85">
        <f t="shared" si="291"/>
        <v>2.9999999999999893</v>
      </c>
      <c r="J1901" s="86">
        <f>I1901*Segmentos!$D$7*(AH1901%)*IF(ISNUMBER(AI1901),AI1901%,0)</f>
        <v>3002.3999999999901</v>
      </c>
      <c r="K1901" s="86">
        <f>I1901*Segmentos!$D$7*(AL1901%)*IF(ISNUMBER(AM1901),AM1901%,0)</f>
        <v>2399.9999999999918</v>
      </c>
      <c r="L1901" s="4"/>
      <c r="M1901" s="2">
        <v>0.2</v>
      </c>
      <c r="N1901" s="2">
        <v>0.2</v>
      </c>
      <c r="O1901" s="2">
        <v>89.9</v>
      </c>
      <c r="P1901" s="2">
        <v>100</v>
      </c>
      <c r="Q1901" s="2">
        <v>0</v>
      </c>
      <c r="R1901" s="2">
        <v>0</v>
      </c>
      <c r="S1901" s="8" t="s">
        <v>577</v>
      </c>
      <c r="T1901" s="2">
        <v>0</v>
      </c>
      <c r="U1901" s="2">
        <v>0</v>
      </c>
      <c r="V1901" s="2">
        <v>0</v>
      </c>
      <c r="W1901" s="8" t="s">
        <v>577</v>
      </c>
      <c r="X1901" s="2">
        <v>0</v>
      </c>
      <c r="Y1901" s="2">
        <v>0.23</v>
      </c>
      <c r="Z1901" s="2">
        <v>0.2</v>
      </c>
      <c r="AA1901" s="2">
        <v>100</v>
      </c>
      <c r="AB1901" s="2">
        <v>33.945099999999996</v>
      </c>
      <c r="AC1901" s="2">
        <v>0.4</v>
      </c>
      <c r="AD1901" s="2">
        <v>0.5</v>
      </c>
      <c r="AE1901" s="2">
        <v>85.5</v>
      </c>
      <c r="AF1901" s="2">
        <v>66.054900000000004</v>
      </c>
      <c r="AG1901" s="20">
        <v>0.24</v>
      </c>
      <c r="AH1901" s="20">
        <v>0.3</v>
      </c>
      <c r="AI1901" s="20">
        <v>83.4</v>
      </c>
      <c r="AJ1901" s="20">
        <v>56.334000000000003</v>
      </c>
      <c r="AK1901" s="18">
        <v>0.17</v>
      </c>
      <c r="AL1901" s="18">
        <v>0.2</v>
      </c>
      <c r="AM1901" s="18">
        <v>100</v>
      </c>
      <c r="AN1901" s="18">
        <v>43.665999999999997</v>
      </c>
      <c r="AO1901" s="2">
        <v>0.11</v>
      </c>
      <c r="AP1901" s="2">
        <v>0.1</v>
      </c>
      <c r="AQ1901" s="2">
        <v>100</v>
      </c>
      <c r="AR1901" s="2">
        <v>5.8624999999999998</v>
      </c>
      <c r="AS1901" s="2">
        <v>0.31</v>
      </c>
      <c r="AT1901" s="2">
        <v>0.3</v>
      </c>
      <c r="AU1901" s="2">
        <v>100</v>
      </c>
      <c r="AV1901" s="2">
        <v>33.945099999999996</v>
      </c>
      <c r="AW1901" s="2">
        <v>0</v>
      </c>
      <c r="AX1901" s="2">
        <v>0</v>
      </c>
      <c r="AY1901" s="8" t="s">
        <v>577</v>
      </c>
      <c r="AZ1901" s="2">
        <v>0</v>
      </c>
      <c r="BA1901" s="2">
        <v>0.32</v>
      </c>
      <c r="BB1901" s="2">
        <v>0.4</v>
      </c>
      <c r="BC1901" s="2">
        <v>84.3</v>
      </c>
      <c r="BD1901" s="2">
        <v>60.192399999999999</v>
      </c>
      <c r="BE1901" s="4" t="str">
        <f t="shared" si="292"/>
        <v>NO APLICA</v>
      </c>
      <c r="BF1901" s="4">
        <f t="shared" si="293"/>
        <v>0.27060000000000006</v>
      </c>
      <c r="BG1901">
        <f t="shared" si="294"/>
        <v>0.11</v>
      </c>
      <c r="BH1901">
        <f t="shared" si="295"/>
        <v>0.31</v>
      </c>
      <c r="BI1901">
        <f t="shared" si="296"/>
        <v>0.32</v>
      </c>
      <c r="BJ1901">
        <f t="shared" si="297"/>
        <v>0.17</v>
      </c>
      <c r="BK1901">
        <f t="shared" si="298"/>
        <v>0.24</v>
      </c>
      <c r="BL1901">
        <f t="shared" si="299"/>
        <v>53.939999999999813</v>
      </c>
    </row>
    <row r="1902" spans="1:64" x14ac:dyDescent="0.2">
      <c r="A1902" s="1">
        <v>1900</v>
      </c>
      <c r="B1902" s="7" t="s">
        <v>2</v>
      </c>
      <c r="C1902" s="3">
        <v>39986</v>
      </c>
      <c r="D1902" s="4" t="s">
        <v>627</v>
      </c>
      <c r="E1902" s="4" t="s">
        <v>164</v>
      </c>
      <c r="F1902" s="5" t="str">
        <f t="shared" si="290"/>
        <v>L</v>
      </c>
      <c r="G1902" s="6">
        <v>0.88402777777777775</v>
      </c>
      <c r="H1902" s="6">
        <v>0.9277777777777777</v>
      </c>
      <c r="I1902" s="85">
        <f t="shared" si="291"/>
        <v>62.999999999999936</v>
      </c>
      <c r="J1902" s="86">
        <f>I1902*Segmentos!$D$7*(AH1902%)*IF(ISNUMBER(AI1902),AI1902%,0)</f>
        <v>1273960.7999999986</v>
      </c>
      <c r="K1902" s="86">
        <f>I1902*Segmentos!$D$7*(AL1902%)*IF(ISNUMBER(AM1902),AM1902%,0)</f>
        <v>1623081.5999999982</v>
      </c>
      <c r="L1902" s="4"/>
      <c r="M1902" s="2">
        <v>5.78</v>
      </c>
      <c r="N1902" s="2">
        <v>17.8</v>
      </c>
      <c r="O1902" s="2">
        <v>32.4</v>
      </c>
      <c r="P1902" s="2">
        <v>84.689499999999995</v>
      </c>
      <c r="Q1902" s="2">
        <v>3.75</v>
      </c>
      <c r="R1902" s="2">
        <v>10.3</v>
      </c>
      <c r="S1902" s="2">
        <v>36.4</v>
      </c>
      <c r="T1902" s="2">
        <v>9.1539000000000001</v>
      </c>
      <c r="U1902" s="2">
        <v>6.04</v>
      </c>
      <c r="V1902" s="2">
        <v>18.5</v>
      </c>
      <c r="W1902" s="2">
        <v>32.700000000000003</v>
      </c>
      <c r="X1902" s="2">
        <v>18.541499999999999</v>
      </c>
      <c r="Y1902" s="2">
        <v>5.57</v>
      </c>
      <c r="Z1902" s="2">
        <v>18.399999999999999</v>
      </c>
      <c r="AA1902" s="2">
        <v>30.3</v>
      </c>
      <c r="AB1902" s="2">
        <v>24.0945</v>
      </c>
      <c r="AC1902" s="2">
        <v>6.84</v>
      </c>
      <c r="AD1902" s="2">
        <v>20.8</v>
      </c>
      <c r="AE1902" s="2">
        <v>33</v>
      </c>
      <c r="AF1902" s="2">
        <v>32.8996</v>
      </c>
      <c r="AG1902" s="20">
        <v>5.05</v>
      </c>
      <c r="AH1902" s="20">
        <v>16.100000000000001</v>
      </c>
      <c r="AI1902" s="20">
        <v>31.4</v>
      </c>
      <c r="AJ1902" s="20">
        <v>35.091099999999997</v>
      </c>
      <c r="AK1902" s="18">
        <v>6.44</v>
      </c>
      <c r="AL1902" s="18">
        <v>19.399999999999999</v>
      </c>
      <c r="AM1902" s="18">
        <v>33.200000000000003</v>
      </c>
      <c r="AN1902" s="18">
        <v>49.598399999999998</v>
      </c>
      <c r="AO1902" s="2">
        <v>5.75</v>
      </c>
      <c r="AP1902" s="2">
        <v>21.7</v>
      </c>
      <c r="AQ1902" s="2">
        <v>26.6</v>
      </c>
      <c r="AR1902" s="2">
        <v>9.2097999999999995</v>
      </c>
      <c r="AS1902" s="2">
        <v>7.57</v>
      </c>
      <c r="AT1902" s="2">
        <v>19.100000000000001</v>
      </c>
      <c r="AU1902" s="2">
        <v>39.700000000000003</v>
      </c>
      <c r="AV1902" s="2">
        <v>24.425999999999998</v>
      </c>
      <c r="AW1902" s="2">
        <v>5.88</v>
      </c>
      <c r="AX1902" s="2">
        <v>18.7</v>
      </c>
      <c r="AY1902" s="2">
        <v>31.5</v>
      </c>
      <c r="AZ1902" s="2">
        <v>24.746600000000001</v>
      </c>
      <c r="BA1902" s="2">
        <v>4.6900000000000004</v>
      </c>
      <c r="BB1902" s="2">
        <v>15.4</v>
      </c>
      <c r="BC1902" s="2">
        <v>30.4</v>
      </c>
      <c r="BD1902" s="2">
        <v>26.307099999999998</v>
      </c>
      <c r="BE1902" s="4" t="str">
        <f t="shared" si="292"/>
        <v>NO APLICA</v>
      </c>
      <c r="BF1902" s="4">
        <f t="shared" si="293"/>
        <v>6.5438000000000001</v>
      </c>
      <c r="BG1902">
        <f t="shared" si="294"/>
        <v>5.75</v>
      </c>
      <c r="BH1902">
        <f t="shared" si="295"/>
        <v>7.57</v>
      </c>
      <c r="BI1902">
        <f t="shared" si="296"/>
        <v>5.88</v>
      </c>
      <c r="BJ1902">
        <f t="shared" si="297"/>
        <v>6.44</v>
      </c>
      <c r="BK1902">
        <f t="shared" si="298"/>
        <v>5.05</v>
      </c>
      <c r="BL1902">
        <f t="shared" si="299"/>
        <v>36333.359999999964</v>
      </c>
    </row>
    <row r="1903" spans="1:64" x14ac:dyDescent="0.2">
      <c r="A1903" s="1">
        <v>1901</v>
      </c>
      <c r="B1903" s="7" t="s">
        <v>16</v>
      </c>
      <c r="C1903" s="3">
        <v>39986</v>
      </c>
      <c r="D1903" s="4" t="s">
        <v>626</v>
      </c>
      <c r="E1903" s="4" t="s">
        <v>166</v>
      </c>
      <c r="F1903" s="5" t="str">
        <f t="shared" si="290"/>
        <v>L</v>
      </c>
      <c r="G1903" s="6">
        <v>0.91388888888888886</v>
      </c>
      <c r="H1903" s="6">
        <v>0.91736111111111107</v>
      </c>
      <c r="I1903" s="85">
        <f t="shared" si="291"/>
        <v>4.9999999999999822</v>
      </c>
      <c r="J1903" s="86">
        <f>I1903*Segmentos!$D$7*(AH1903%)*IF(ISNUMBER(AI1903),AI1903%,0)</f>
        <v>217559.99999999924</v>
      </c>
      <c r="K1903" s="86">
        <f>I1903*Segmentos!$D$7*(AL1903%)*IF(ISNUMBER(AM1903),AM1903%,0)</f>
        <v>271679.99999999907</v>
      </c>
      <c r="L1903" s="4"/>
      <c r="M1903" s="2">
        <v>12.29</v>
      </c>
      <c r="N1903" s="2">
        <v>15</v>
      </c>
      <c r="O1903" s="2">
        <v>81.7</v>
      </c>
      <c r="P1903" s="2">
        <v>88.174999999999997</v>
      </c>
      <c r="Q1903" s="2">
        <v>6.24</v>
      </c>
      <c r="R1903" s="2">
        <v>7.3</v>
      </c>
      <c r="S1903" s="2">
        <v>86</v>
      </c>
      <c r="T1903" s="2">
        <v>7.4657999999999998</v>
      </c>
      <c r="U1903" s="2">
        <v>9.16</v>
      </c>
      <c r="V1903" s="2">
        <v>12</v>
      </c>
      <c r="W1903" s="2">
        <v>76.5</v>
      </c>
      <c r="X1903" s="2">
        <v>13.7775</v>
      </c>
      <c r="Y1903" s="2">
        <v>12.01</v>
      </c>
      <c r="Z1903" s="2">
        <v>14.8</v>
      </c>
      <c r="AA1903" s="2">
        <v>81.2</v>
      </c>
      <c r="AB1903" s="2">
        <v>25.432500000000001</v>
      </c>
      <c r="AC1903" s="2">
        <v>17.62</v>
      </c>
      <c r="AD1903" s="2">
        <v>21.2</v>
      </c>
      <c r="AE1903" s="2">
        <v>83.1</v>
      </c>
      <c r="AF1903" s="2">
        <v>41.499200000000002</v>
      </c>
      <c r="AG1903" s="20">
        <v>10.86</v>
      </c>
      <c r="AH1903" s="20">
        <v>14</v>
      </c>
      <c r="AI1903" s="20">
        <v>77.7</v>
      </c>
      <c r="AJ1903" s="20">
        <v>36.9467</v>
      </c>
      <c r="AK1903" s="18">
        <v>13.59</v>
      </c>
      <c r="AL1903" s="18">
        <v>16</v>
      </c>
      <c r="AM1903" s="18">
        <v>84.9</v>
      </c>
      <c r="AN1903" s="18">
        <v>51.228299999999997</v>
      </c>
      <c r="AO1903" s="2">
        <v>9.1999999999999993</v>
      </c>
      <c r="AP1903" s="2">
        <v>11.9</v>
      </c>
      <c r="AQ1903" s="2">
        <v>77.5</v>
      </c>
      <c r="AR1903" s="2">
        <v>7.2129000000000003</v>
      </c>
      <c r="AS1903" s="2">
        <v>12.05</v>
      </c>
      <c r="AT1903" s="2">
        <v>14.6</v>
      </c>
      <c r="AU1903" s="2">
        <v>82.6</v>
      </c>
      <c r="AV1903" s="2">
        <v>19.0364</v>
      </c>
      <c r="AW1903" s="2">
        <v>11.22</v>
      </c>
      <c r="AX1903" s="2">
        <v>13.8</v>
      </c>
      <c r="AY1903" s="2">
        <v>81.2</v>
      </c>
      <c r="AZ1903" s="2">
        <v>23.149100000000001</v>
      </c>
      <c r="BA1903" s="2">
        <v>14.12</v>
      </c>
      <c r="BB1903" s="2">
        <v>17.100000000000001</v>
      </c>
      <c r="BC1903" s="2">
        <v>82.4</v>
      </c>
      <c r="BD1903" s="2">
        <v>38.776600000000002</v>
      </c>
      <c r="BE1903" s="4" t="str">
        <f t="shared" si="292"/>
        <v>NO APLICA</v>
      </c>
      <c r="BF1903" s="4">
        <f t="shared" si="293"/>
        <v>12.475600000000002</v>
      </c>
      <c r="BG1903">
        <f t="shared" si="294"/>
        <v>9.1999999999999993</v>
      </c>
      <c r="BH1903">
        <f t="shared" si="295"/>
        <v>12.05</v>
      </c>
      <c r="BI1903">
        <f t="shared" si="296"/>
        <v>14.12</v>
      </c>
      <c r="BJ1903">
        <f t="shared" si="297"/>
        <v>13.59</v>
      </c>
      <c r="BK1903">
        <f t="shared" si="298"/>
        <v>10.86</v>
      </c>
      <c r="BL1903">
        <f t="shared" si="299"/>
        <v>6127.4999999999782</v>
      </c>
    </row>
    <row r="1904" spans="1:64" x14ac:dyDescent="0.2">
      <c r="A1904" s="1">
        <v>1902</v>
      </c>
      <c r="B1904" s="7" t="s">
        <v>22</v>
      </c>
      <c r="C1904" s="3">
        <v>39986</v>
      </c>
      <c r="D1904" s="4" t="s">
        <v>629</v>
      </c>
      <c r="E1904" s="4" t="s">
        <v>164</v>
      </c>
      <c r="F1904" s="5" t="str">
        <f t="shared" si="290"/>
        <v>L</v>
      </c>
      <c r="G1904" s="6">
        <v>0.83194444444444438</v>
      </c>
      <c r="H1904" s="6">
        <v>0.87430555555555556</v>
      </c>
      <c r="I1904" s="85">
        <f t="shared" si="291"/>
        <v>61.000000000000099</v>
      </c>
      <c r="J1904" s="86">
        <f>I1904*Segmentos!$D$7*(AH1904%)*IF(ISNUMBER(AI1904),AI1904%,0)</f>
        <v>416166.40000000072</v>
      </c>
      <c r="K1904" s="86">
        <f>I1904*Segmentos!$D$7*(AL1904%)*IF(ISNUMBER(AM1904),AM1904%,0)</f>
        <v>534164.80000000098</v>
      </c>
      <c r="L1904" s="4"/>
      <c r="M1904" s="2">
        <v>1.95</v>
      </c>
      <c r="N1904" s="2">
        <v>5.2</v>
      </c>
      <c r="O1904" s="2">
        <v>37.700000000000003</v>
      </c>
      <c r="P1904" s="2">
        <v>96.907300000000006</v>
      </c>
      <c r="Q1904" s="2">
        <v>0.56000000000000005</v>
      </c>
      <c r="R1904" s="2">
        <v>1.6</v>
      </c>
      <c r="S1904" s="2">
        <v>36</v>
      </c>
      <c r="T1904" s="2">
        <v>4.6349999999999998</v>
      </c>
      <c r="U1904" s="2">
        <v>1.18</v>
      </c>
      <c r="V1904" s="2">
        <v>3.6</v>
      </c>
      <c r="W1904" s="2">
        <v>32.4</v>
      </c>
      <c r="X1904" s="2">
        <v>12.241099999999999</v>
      </c>
      <c r="Y1904" s="2">
        <v>0.27</v>
      </c>
      <c r="Z1904" s="2">
        <v>3.1</v>
      </c>
      <c r="AA1904" s="2">
        <v>8.6999999999999993</v>
      </c>
      <c r="AB1904" s="2">
        <v>3.9992999999999999</v>
      </c>
      <c r="AC1904" s="2">
        <v>4.67</v>
      </c>
      <c r="AD1904" s="2">
        <v>9.9</v>
      </c>
      <c r="AE1904" s="2">
        <v>47.3</v>
      </c>
      <c r="AF1904" s="2">
        <v>76.031899999999993</v>
      </c>
      <c r="AG1904" s="20">
        <v>1.72</v>
      </c>
      <c r="AH1904" s="20">
        <v>5.2</v>
      </c>
      <c r="AI1904" s="20">
        <v>32.799999999999997</v>
      </c>
      <c r="AJ1904" s="20">
        <v>40.360399999999998</v>
      </c>
      <c r="AK1904" s="18">
        <v>2.17</v>
      </c>
      <c r="AL1904" s="18">
        <v>5.2</v>
      </c>
      <c r="AM1904" s="18">
        <v>42.1</v>
      </c>
      <c r="AN1904" s="18">
        <v>56.546900000000001</v>
      </c>
      <c r="AO1904" s="2">
        <v>1.22</v>
      </c>
      <c r="AP1904" s="2">
        <v>5.2</v>
      </c>
      <c r="AQ1904" s="2">
        <v>23.6</v>
      </c>
      <c r="AR1904" s="2">
        <v>6.6280999999999999</v>
      </c>
      <c r="AS1904" s="2">
        <v>1.52</v>
      </c>
      <c r="AT1904" s="2">
        <v>4.2</v>
      </c>
      <c r="AU1904" s="2">
        <v>36.200000000000003</v>
      </c>
      <c r="AV1904" s="2">
        <v>16.592400000000001</v>
      </c>
      <c r="AW1904" s="2">
        <v>2.0099999999999998</v>
      </c>
      <c r="AX1904" s="2">
        <v>6</v>
      </c>
      <c r="AY1904" s="2">
        <v>33.200000000000003</v>
      </c>
      <c r="AZ1904" s="2">
        <v>28.6266</v>
      </c>
      <c r="BA1904" s="2">
        <v>2.37</v>
      </c>
      <c r="BB1904" s="2">
        <v>5.0999999999999996</v>
      </c>
      <c r="BC1904" s="2">
        <v>46.4</v>
      </c>
      <c r="BD1904" s="2">
        <v>45.060099999999998</v>
      </c>
      <c r="BE1904" s="4" t="str">
        <f t="shared" si="292"/>
        <v>NO APLICA</v>
      </c>
      <c r="BF1904" s="4">
        <f t="shared" si="293"/>
        <v>1.839</v>
      </c>
      <c r="BG1904">
        <f t="shared" si="294"/>
        <v>1.22</v>
      </c>
      <c r="BH1904">
        <f t="shared" si="295"/>
        <v>1.52</v>
      </c>
      <c r="BI1904">
        <f t="shared" si="296"/>
        <v>2.37</v>
      </c>
      <c r="BJ1904">
        <f t="shared" si="297"/>
        <v>2.17</v>
      </c>
      <c r="BK1904">
        <f t="shared" si="298"/>
        <v>1.72</v>
      </c>
      <c r="BL1904">
        <f t="shared" si="299"/>
        <v>11958.440000000021</v>
      </c>
    </row>
    <row r="1905" spans="1:64" x14ac:dyDescent="0.2">
      <c r="A1905" s="1">
        <v>1903</v>
      </c>
      <c r="B1905" s="7" t="s">
        <v>24</v>
      </c>
      <c r="C1905" s="3">
        <v>39986</v>
      </c>
      <c r="D1905" s="4" t="s">
        <v>629</v>
      </c>
      <c r="E1905" s="4" t="s">
        <v>170</v>
      </c>
      <c r="F1905" s="5" t="str">
        <f t="shared" si="290"/>
        <v>L</v>
      </c>
      <c r="G1905" s="6">
        <v>0.875</v>
      </c>
      <c r="H1905" s="6">
        <v>0.90763888888888899</v>
      </c>
      <c r="I1905" s="85">
        <f t="shared" si="291"/>
        <v>47.000000000000156</v>
      </c>
      <c r="J1905" s="86">
        <f>I1905*Segmentos!$D$7*(AH1905%)*IF(ISNUMBER(AI1905),AI1905%,0)</f>
        <v>72756.000000000247</v>
      </c>
      <c r="K1905" s="86">
        <f>I1905*Segmentos!$D$7*(AL1905%)*IF(ISNUMBER(AM1905),AM1905%,0)</f>
        <v>98474.400000000358</v>
      </c>
      <c r="L1905" s="4"/>
      <c r="M1905" s="2">
        <v>0.45</v>
      </c>
      <c r="N1905" s="2">
        <v>1.6</v>
      </c>
      <c r="O1905" s="2">
        <v>27.7</v>
      </c>
      <c r="P1905" s="2">
        <v>44.3202</v>
      </c>
      <c r="Q1905" s="2">
        <v>0</v>
      </c>
      <c r="R1905" s="2">
        <v>0</v>
      </c>
      <c r="S1905" s="8" t="s">
        <v>577</v>
      </c>
      <c r="T1905" s="2">
        <v>0</v>
      </c>
      <c r="U1905" s="2">
        <v>0.43</v>
      </c>
      <c r="V1905" s="2">
        <v>2.2999999999999998</v>
      </c>
      <c r="W1905" s="2">
        <v>18.600000000000001</v>
      </c>
      <c r="X1905" s="2">
        <v>8.9148999999999994</v>
      </c>
      <c r="Y1905" s="2">
        <v>0.65</v>
      </c>
      <c r="Z1905" s="2">
        <v>1.3</v>
      </c>
      <c r="AA1905" s="2">
        <v>50.7</v>
      </c>
      <c r="AB1905" s="2">
        <v>18.9421</v>
      </c>
      <c r="AC1905" s="2">
        <v>0.51</v>
      </c>
      <c r="AD1905" s="2">
        <v>2.2999999999999998</v>
      </c>
      <c r="AE1905" s="2">
        <v>22</v>
      </c>
      <c r="AF1905" s="2">
        <v>16.463200000000001</v>
      </c>
      <c r="AG1905" s="20">
        <v>0.38</v>
      </c>
      <c r="AH1905" s="20">
        <v>1.5</v>
      </c>
      <c r="AI1905" s="20">
        <v>25.8</v>
      </c>
      <c r="AJ1905" s="20">
        <v>17.720400000000001</v>
      </c>
      <c r="AK1905" s="18">
        <v>0.52</v>
      </c>
      <c r="AL1905" s="18">
        <v>1.8</v>
      </c>
      <c r="AM1905" s="18">
        <v>29.1</v>
      </c>
      <c r="AN1905" s="18">
        <v>26.599799999999998</v>
      </c>
      <c r="AO1905" s="2">
        <v>0.05</v>
      </c>
      <c r="AP1905" s="2">
        <v>0.7</v>
      </c>
      <c r="AQ1905" s="2">
        <v>7.1</v>
      </c>
      <c r="AR1905" s="2">
        <v>0.54730000000000001</v>
      </c>
      <c r="AS1905" s="2">
        <v>0.16</v>
      </c>
      <c r="AT1905" s="2">
        <v>0.6</v>
      </c>
      <c r="AU1905" s="2">
        <v>25.7</v>
      </c>
      <c r="AV1905" s="2">
        <v>3.3898999999999999</v>
      </c>
      <c r="AW1905" s="2">
        <v>0.79</v>
      </c>
      <c r="AX1905" s="2">
        <v>2.5</v>
      </c>
      <c r="AY1905" s="2">
        <v>31.6</v>
      </c>
      <c r="AZ1905" s="2">
        <v>22.239799999999999</v>
      </c>
      <c r="BA1905" s="2">
        <v>0.48</v>
      </c>
      <c r="BB1905" s="2">
        <v>1.8</v>
      </c>
      <c r="BC1905" s="2">
        <v>26.3</v>
      </c>
      <c r="BD1905" s="2">
        <v>18.1432</v>
      </c>
      <c r="BE1905" s="4" t="str">
        <f t="shared" si="292"/>
        <v>NO APLICA</v>
      </c>
      <c r="BF1905" s="4">
        <f t="shared" si="293"/>
        <v>0.39880000000000004</v>
      </c>
      <c r="BG1905">
        <f t="shared" si="294"/>
        <v>0.05</v>
      </c>
      <c r="BH1905">
        <f t="shared" si="295"/>
        <v>0.16</v>
      </c>
      <c r="BI1905">
        <f t="shared" si="296"/>
        <v>0.79</v>
      </c>
      <c r="BJ1905">
        <f t="shared" si="297"/>
        <v>0.52</v>
      </c>
      <c r="BK1905">
        <f t="shared" si="298"/>
        <v>0.38</v>
      </c>
      <c r="BL1905">
        <f t="shared" si="299"/>
        <v>2083.0400000000072</v>
      </c>
    </row>
    <row r="1906" spans="1:64" x14ac:dyDescent="0.2">
      <c r="A1906" s="1">
        <v>1904</v>
      </c>
      <c r="B1906" s="7" t="s">
        <v>4</v>
      </c>
      <c r="C1906" s="3">
        <v>39986</v>
      </c>
      <c r="D1906" s="4" t="s">
        <v>3</v>
      </c>
      <c r="E1906" s="4" t="s">
        <v>165</v>
      </c>
      <c r="F1906" s="5" t="str">
        <f t="shared" si="290"/>
        <v>L</v>
      </c>
      <c r="G1906" s="6">
        <v>0.76666666666666661</v>
      </c>
      <c r="H1906" s="6">
        <v>0.87430555555555556</v>
      </c>
      <c r="I1906" s="85">
        <f t="shared" si="291"/>
        <v>155.00000000000009</v>
      </c>
      <c r="J1906" s="86">
        <f>I1906*Segmentos!$D$7*(AH1906%)*IF(ISNUMBER(AI1906),AI1906%,0)</f>
        <v>1550248.0000000012</v>
      </c>
      <c r="K1906" s="86">
        <f>I1906*Segmentos!$D$7*(AL1906%)*IF(ISNUMBER(AM1906),AM1906%,0)</f>
        <v>2977240.0000000019</v>
      </c>
      <c r="L1906" s="4"/>
      <c r="M1906" s="2">
        <v>3.71</v>
      </c>
      <c r="N1906" s="2">
        <v>16.600000000000001</v>
      </c>
      <c r="O1906" s="2">
        <v>22.3</v>
      </c>
      <c r="P1906" s="2">
        <v>70.686700000000002</v>
      </c>
      <c r="Q1906" s="2">
        <v>6.19</v>
      </c>
      <c r="R1906" s="2">
        <v>18.899999999999999</v>
      </c>
      <c r="S1906" s="2">
        <v>32.700000000000003</v>
      </c>
      <c r="T1906" s="2">
        <v>19.694800000000001</v>
      </c>
      <c r="U1906" s="2">
        <v>3.11</v>
      </c>
      <c r="V1906" s="2">
        <v>16.5</v>
      </c>
      <c r="W1906" s="2">
        <v>18.8</v>
      </c>
      <c r="X1906" s="2">
        <v>12.414</v>
      </c>
      <c r="Y1906" s="2">
        <v>3.7</v>
      </c>
      <c r="Z1906" s="2">
        <v>17.600000000000001</v>
      </c>
      <c r="AA1906" s="2">
        <v>21</v>
      </c>
      <c r="AB1906" s="2">
        <v>20.809000000000001</v>
      </c>
      <c r="AC1906" s="2">
        <v>2.84</v>
      </c>
      <c r="AD1906" s="2">
        <v>14.7</v>
      </c>
      <c r="AE1906" s="2">
        <v>19.399999999999999</v>
      </c>
      <c r="AF1906" s="2">
        <v>17.768899999999999</v>
      </c>
      <c r="AG1906" s="20">
        <v>2.5</v>
      </c>
      <c r="AH1906" s="20">
        <v>13.3</v>
      </c>
      <c r="AI1906" s="20">
        <v>18.8</v>
      </c>
      <c r="AJ1906" s="20">
        <v>22.65</v>
      </c>
      <c r="AK1906" s="18">
        <v>4.79</v>
      </c>
      <c r="AL1906" s="18">
        <v>19.600000000000001</v>
      </c>
      <c r="AM1906" s="18">
        <v>24.5</v>
      </c>
      <c r="AN1906" s="18">
        <v>48.036799999999999</v>
      </c>
      <c r="AO1906" s="2">
        <v>1.47</v>
      </c>
      <c r="AP1906" s="2">
        <v>10.199999999999999</v>
      </c>
      <c r="AQ1906" s="2">
        <v>14.5</v>
      </c>
      <c r="AR1906" s="2">
        <v>3.0710999999999999</v>
      </c>
      <c r="AS1906" s="2">
        <v>2.4500000000000002</v>
      </c>
      <c r="AT1906" s="2">
        <v>13.2</v>
      </c>
      <c r="AU1906" s="2">
        <v>18.5</v>
      </c>
      <c r="AV1906" s="2">
        <v>10.273999999999999</v>
      </c>
      <c r="AW1906" s="2">
        <v>3.77</v>
      </c>
      <c r="AX1906" s="2">
        <v>17.399999999999999</v>
      </c>
      <c r="AY1906" s="2">
        <v>21.7</v>
      </c>
      <c r="AZ1906" s="2">
        <v>20.669599999999999</v>
      </c>
      <c r="BA1906" s="2">
        <v>5.0199999999999996</v>
      </c>
      <c r="BB1906" s="2">
        <v>19.8</v>
      </c>
      <c r="BC1906" s="2">
        <v>25.4</v>
      </c>
      <c r="BD1906" s="2">
        <v>36.671999999999997</v>
      </c>
      <c r="BE1906" s="4" t="str">
        <f t="shared" si="292"/>
        <v>ABURRIDO</v>
      </c>
      <c r="BF1906" s="4">
        <f t="shared" si="293"/>
        <v>3.4077999999999995</v>
      </c>
      <c r="BG1906">
        <f t="shared" si="294"/>
        <v>1.47</v>
      </c>
      <c r="BH1906">
        <f t="shared" si="295"/>
        <v>2.4500000000000002</v>
      </c>
      <c r="BI1906">
        <f t="shared" si="296"/>
        <v>5.0199999999999996</v>
      </c>
      <c r="BJ1906">
        <f t="shared" si="297"/>
        <v>4.79</v>
      </c>
      <c r="BK1906">
        <f t="shared" si="298"/>
        <v>2.5</v>
      </c>
      <c r="BL1906">
        <f t="shared" si="299"/>
        <v>57377.900000000045</v>
      </c>
    </row>
    <row r="1907" spans="1:64" x14ac:dyDescent="0.2">
      <c r="A1907" s="1">
        <v>1905</v>
      </c>
      <c r="B1907" s="7" t="s">
        <v>15</v>
      </c>
      <c r="C1907" s="3">
        <v>39987</v>
      </c>
      <c r="D1907" s="4" t="s">
        <v>626</v>
      </c>
      <c r="E1907" s="4" t="s">
        <v>164</v>
      </c>
      <c r="F1907" s="5" t="str">
        <f t="shared" si="290"/>
        <v>M</v>
      </c>
      <c r="G1907" s="6">
        <v>0.875</v>
      </c>
      <c r="H1907" s="6">
        <v>0.91319444444444453</v>
      </c>
      <c r="I1907" s="85">
        <f t="shared" si="291"/>
        <v>55.000000000000128</v>
      </c>
      <c r="J1907" s="86">
        <f>I1907*Segmentos!$D$7*(AH1907%)*IF(ISNUMBER(AI1907),AI1907%,0)</f>
        <v>1861860.0000000044</v>
      </c>
      <c r="K1907" s="86">
        <f>I1907*Segmentos!$D$7*(AL1907%)*IF(ISNUMBER(AM1907),AM1907%,0)</f>
        <v>2639428.0000000061</v>
      </c>
      <c r="L1907" s="4"/>
      <c r="M1907" s="2">
        <v>10.32</v>
      </c>
      <c r="N1907" s="2">
        <v>21.7</v>
      </c>
      <c r="O1907" s="2">
        <v>47.6</v>
      </c>
      <c r="P1907" s="2">
        <v>87.255200000000002</v>
      </c>
      <c r="Q1907" s="2">
        <v>5.95</v>
      </c>
      <c r="R1907" s="2">
        <v>11.4</v>
      </c>
      <c r="S1907" s="2">
        <v>52.2</v>
      </c>
      <c r="T1907" s="2">
        <v>8.3911999999999995</v>
      </c>
      <c r="U1907" s="2">
        <v>6.53</v>
      </c>
      <c r="V1907" s="2">
        <v>13.9</v>
      </c>
      <c r="W1907" s="2">
        <v>46.9</v>
      </c>
      <c r="X1907" s="2">
        <v>11.577999999999999</v>
      </c>
      <c r="Y1907" s="2">
        <v>11.62</v>
      </c>
      <c r="Z1907" s="2">
        <v>23.8</v>
      </c>
      <c r="AA1907" s="2">
        <v>48.8</v>
      </c>
      <c r="AB1907" s="2">
        <v>29.018999999999998</v>
      </c>
      <c r="AC1907" s="2">
        <v>13.78</v>
      </c>
      <c r="AD1907" s="2">
        <v>29.9</v>
      </c>
      <c r="AE1907" s="2">
        <v>46.1</v>
      </c>
      <c r="AF1907" s="2">
        <v>38.267000000000003</v>
      </c>
      <c r="AG1907" s="20">
        <v>8.4499999999999993</v>
      </c>
      <c r="AH1907" s="20">
        <v>21</v>
      </c>
      <c r="AI1907" s="20">
        <v>40.299999999999997</v>
      </c>
      <c r="AJ1907" s="20">
        <v>33.915900000000001</v>
      </c>
      <c r="AK1907" s="18">
        <v>12</v>
      </c>
      <c r="AL1907" s="18">
        <v>22.3</v>
      </c>
      <c r="AM1907" s="18">
        <v>53.8</v>
      </c>
      <c r="AN1907" s="18">
        <v>53.339399999999998</v>
      </c>
      <c r="AO1907" s="2">
        <v>6.97</v>
      </c>
      <c r="AP1907" s="2">
        <v>15.2</v>
      </c>
      <c r="AQ1907" s="2">
        <v>45.9</v>
      </c>
      <c r="AR1907" s="2">
        <v>6.4420000000000002</v>
      </c>
      <c r="AS1907" s="2">
        <v>7.94</v>
      </c>
      <c r="AT1907" s="2">
        <v>18.600000000000001</v>
      </c>
      <c r="AU1907" s="2">
        <v>42.6</v>
      </c>
      <c r="AV1907" s="2">
        <v>14.788</v>
      </c>
      <c r="AW1907" s="2">
        <v>9.11</v>
      </c>
      <c r="AX1907" s="2">
        <v>20.2</v>
      </c>
      <c r="AY1907" s="2">
        <v>45.1</v>
      </c>
      <c r="AZ1907" s="2">
        <v>22.142800000000001</v>
      </c>
      <c r="BA1907" s="2">
        <v>13.55</v>
      </c>
      <c r="BB1907" s="2">
        <v>26.4</v>
      </c>
      <c r="BC1907" s="2">
        <v>51.4</v>
      </c>
      <c r="BD1907" s="2">
        <v>43.882399999999997</v>
      </c>
      <c r="BE1907" s="4" t="str">
        <f t="shared" si="292"/>
        <v>NO APLICA</v>
      </c>
      <c r="BF1907" s="4">
        <f t="shared" si="293"/>
        <v>10.054</v>
      </c>
      <c r="BG1907">
        <f t="shared" si="294"/>
        <v>6.97</v>
      </c>
      <c r="BH1907">
        <f t="shared" si="295"/>
        <v>7.94</v>
      </c>
      <c r="BI1907">
        <f t="shared" si="296"/>
        <v>13.55</v>
      </c>
      <c r="BJ1907">
        <f t="shared" si="297"/>
        <v>12</v>
      </c>
      <c r="BK1907">
        <f t="shared" si="298"/>
        <v>8.4499999999999993</v>
      </c>
      <c r="BL1907">
        <f t="shared" si="299"/>
        <v>56810.60000000013</v>
      </c>
    </row>
    <row r="1908" spans="1:64" x14ac:dyDescent="0.2">
      <c r="A1908" s="1">
        <v>1906</v>
      </c>
      <c r="B1908" s="7" t="s">
        <v>40</v>
      </c>
      <c r="C1908" s="3">
        <v>39987</v>
      </c>
      <c r="D1908" s="4" t="s">
        <v>629</v>
      </c>
      <c r="E1908" s="4" t="s">
        <v>169</v>
      </c>
      <c r="F1908" s="5" t="str">
        <f t="shared" si="290"/>
        <v>M</v>
      </c>
      <c r="G1908" s="6">
        <v>0.91736111111111107</v>
      </c>
      <c r="H1908" s="6">
        <v>0.96458333333333324</v>
      </c>
      <c r="I1908" s="85">
        <f t="shared" si="291"/>
        <v>67.999999999999915</v>
      </c>
      <c r="J1908" s="86">
        <f>I1908*Segmentos!$D$7*(AH1908%)*IF(ISNUMBER(AI1908),AI1908%,0)</f>
        <v>311303.99999999965</v>
      </c>
      <c r="K1908" s="86">
        <f>I1908*Segmentos!$D$7*(AL1908%)*IF(ISNUMBER(AM1908),AM1908%,0)</f>
        <v>415615.99999999948</v>
      </c>
      <c r="L1908" s="4" t="s">
        <v>430</v>
      </c>
      <c r="M1908" s="2">
        <v>1.34</v>
      </c>
      <c r="N1908" s="2">
        <v>3.7</v>
      </c>
      <c r="O1908" s="2">
        <v>35.799999999999997</v>
      </c>
      <c r="P1908" s="2">
        <v>88.320400000000006</v>
      </c>
      <c r="Q1908" s="2">
        <v>0.52</v>
      </c>
      <c r="R1908" s="2">
        <v>1.5</v>
      </c>
      <c r="S1908" s="2">
        <v>34.799999999999997</v>
      </c>
      <c r="T1908" s="2">
        <v>5.7229000000000001</v>
      </c>
      <c r="U1908" s="2">
        <v>1.04</v>
      </c>
      <c r="V1908" s="2">
        <v>2.1</v>
      </c>
      <c r="W1908" s="2">
        <v>50.3</v>
      </c>
      <c r="X1908" s="2">
        <v>14.406499999999999</v>
      </c>
      <c r="Y1908" s="2">
        <v>1.1299999999999999</v>
      </c>
      <c r="Z1908" s="2">
        <v>4.9000000000000004</v>
      </c>
      <c r="AA1908" s="2">
        <v>23.2</v>
      </c>
      <c r="AB1908" s="2">
        <v>21.982299999999999</v>
      </c>
      <c r="AC1908" s="2">
        <v>2.13</v>
      </c>
      <c r="AD1908" s="2">
        <v>4.9000000000000004</v>
      </c>
      <c r="AE1908" s="2">
        <v>43.1</v>
      </c>
      <c r="AF1908" s="2">
        <v>46.2087</v>
      </c>
      <c r="AG1908" s="20">
        <v>1.1399999999999999</v>
      </c>
      <c r="AH1908" s="20">
        <v>3.5</v>
      </c>
      <c r="AI1908" s="20">
        <v>32.700000000000003</v>
      </c>
      <c r="AJ1908" s="20">
        <v>35.618499999999997</v>
      </c>
      <c r="AK1908" s="18">
        <v>1.52</v>
      </c>
      <c r="AL1908" s="18">
        <v>4</v>
      </c>
      <c r="AM1908" s="18">
        <v>38.200000000000003</v>
      </c>
      <c r="AN1908" s="18">
        <v>52.701900000000002</v>
      </c>
      <c r="AO1908" s="2">
        <v>0.4</v>
      </c>
      <c r="AP1908" s="2">
        <v>1.5</v>
      </c>
      <c r="AQ1908" s="2">
        <v>26.6</v>
      </c>
      <c r="AR1908" s="2">
        <v>2.9053</v>
      </c>
      <c r="AS1908" s="2">
        <v>0.69</v>
      </c>
      <c r="AT1908" s="2">
        <v>2.9</v>
      </c>
      <c r="AU1908" s="2">
        <v>23.9</v>
      </c>
      <c r="AV1908" s="2">
        <v>10.0426</v>
      </c>
      <c r="AW1908" s="2">
        <v>2.1</v>
      </c>
      <c r="AX1908" s="2">
        <v>4.8</v>
      </c>
      <c r="AY1908" s="2">
        <v>43.5</v>
      </c>
      <c r="AZ1908" s="2">
        <v>40.007899999999999</v>
      </c>
      <c r="BA1908" s="2">
        <v>1.4</v>
      </c>
      <c r="BB1908" s="2">
        <v>4</v>
      </c>
      <c r="BC1908" s="2">
        <v>34.700000000000003</v>
      </c>
      <c r="BD1908" s="2">
        <v>35.3645</v>
      </c>
      <c r="BE1908" s="4" t="str">
        <f t="shared" si="292"/>
        <v>ABURRIDO</v>
      </c>
      <c r="BF1908" s="4">
        <f t="shared" si="293"/>
        <v>1.2196000000000002</v>
      </c>
      <c r="BG1908">
        <f t="shared" si="294"/>
        <v>0.4</v>
      </c>
      <c r="BH1908">
        <f t="shared" si="295"/>
        <v>0.69</v>
      </c>
      <c r="BI1908">
        <f t="shared" si="296"/>
        <v>2.1</v>
      </c>
      <c r="BJ1908">
        <f t="shared" si="297"/>
        <v>1.52</v>
      </c>
      <c r="BK1908">
        <f t="shared" si="298"/>
        <v>1.1399999999999999</v>
      </c>
      <c r="BL1908">
        <f t="shared" si="299"/>
        <v>9007.2799999999897</v>
      </c>
    </row>
    <row r="1909" spans="1:64" x14ac:dyDescent="0.2">
      <c r="A1909" s="1">
        <v>1907</v>
      </c>
      <c r="B1909" s="7" t="s">
        <v>5</v>
      </c>
      <c r="C1909" s="3">
        <v>39987</v>
      </c>
      <c r="D1909" s="4" t="s">
        <v>3</v>
      </c>
      <c r="E1909" s="4" t="s">
        <v>164</v>
      </c>
      <c r="F1909" s="5" t="str">
        <f t="shared" si="290"/>
        <v>M</v>
      </c>
      <c r="G1909" s="6">
        <v>0.87430555555555556</v>
      </c>
      <c r="H1909" s="6">
        <v>0.91736111111111107</v>
      </c>
      <c r="I1909" s="85">
        <f t="shared" si="291"/>
        <v>61.999999999999943</v>
      </c>
      <c r="J1909" s="86">
        <f>I1909*Segmentos!$D$7*(AH1909%)*IF(ISNUMBER(AI1909),AI1909%,0)</f>
        <v>1679059.1999999986</v>
      </c>
      <c r="K1909" s="86">
        <f>I1909*Segmentos!$D$7*(AL1909%)*IF(ISNUMBER(AM1909),AM1909%,0)</f>
        <v>1700783.9999999986</v>
      </c>
      <c r="L1909" s="4"/>
      <c r="M1909" s="2">
        <v>6.82</v>
      </c>
      <c r="N1909" s="2">
        <v>18.3</v>
      </c>
      <c r="O1909" s="2">
        <v>37.299999999999997</v>
      </c>
      <c r="P1909" s="2">
        <v>79.195300000000003</v>
      </c>
      <c r="Q1909" s="2">
        <v>4.49</v>
      </c>
      <c r="R1909" s="2">
        <v>11.2</v>
      </c>
      <c r="S1909" s="2">
        <v>40.1</v>
      </c>
      <c r="T1909" s="2">
        <v>8.7022999999999993</v>
      </c>
      <c r="U1909" s="2">
        <v>7.54</v>
      </c>
      <c r="V1909" s="2">
        <v>19.5</v>
      </c>
      <c r="W1909" s="2">
        <v>38.700000000000003</v>
      </c>
      <c r="X1909" s="2">
        <v>18.3371</v>
      </c>
      <c r="Y1909" s="2">
        <v>5.95</v>
      </c>
      <c r="Z1909" s="2">
        <v>17.7</v>
      </c>
      <c r="AA1909" s="2">
        <v>33.6</v>
      </c>
      <c r="AB1909" s="2">
        <v>20.4072</v>
      </c>
      <c r="AC1909" s="2">
        <v>8.33</v>
      </c>
      <c r="AD1909" s="2">
        <v>21.7</v>
      </c>
      <c r="AE1909" s="2">
        <v>38.5</v>
      </c>
      <c r="AF1909" s="2">
        <v>31.7486</v>
      </c>
      <c r="AG1909" s="20">
        <v>6.78</v>
      </c>
      <c r="AH1909" s="20">
        <v>18.600000000000001</v>
      </c>
      <c r="AI1909" s="20">
        <v>36.4</v>
      </c>
      <c r="AJ1909" s="20">
        <v>37.353400000000001</v>
      </c>
      <c r="AK1909" s="18">
        <v>6.86</v>
      </c>
      <c r="AL1909" s="18">
        <v>18</v>
      </c>
      <c r="AM1909" s="18">
        <v>38.1</v>
      </c>
      <c r="AN1909" s="18">
        <v>41.841900000000003</v>
      </c>
      <c r="AO1909" s="2">
        <v>3.08</v>
      </c>
      <c r="AP1909" s="2">
        <v>10.6</v>
      </c>
      <c r="AQ1909" s="2">
        <v>29.1</v>
      </c>
      <c r="AR1909" s="2">
        <v>3.9028999999999998</v>
      </c>
      <c r="AS1909" s="2">
        <v>5.3</v>
      </c>
      <c r="AT1909" s="2">
        <v>15.6</v>
      </c>
      <c r="AU1909" s="2">
        <v>34</v>
      </c>
      <c r="AV1909" s="2">
        <v>13.5588</v>
      </c>
      <c r="AW1909" s="2">
        <v>6.94</v>
      </c>
      <c r="AX1909" s="2">
        <v>19.8</v>
      </c>
      <c r="AY1909" s="2">
        <v>35.1</v>
      </c>
      <c r="AZ1909" s="2">
        <v>23.168399999999998</v>
      </c>
      <c r="BA1909" s="2">
        <v>8.68</v>
      </c>
      <c r="BB1909" s="2">
        <v>20.9</v>
      </c>
      <c r="BC1909" s="2">
        <v>41.5</v>
      </c>
      <c r="BD1909" s="2">
        <v>38.565100000000001</v>
      </c>
      <c r="BE1909" s="4" t="str">
        <f t="shared" si="292"/>
        <v>NO APLICA</v>
      </c>
      <c r="BF1909" s="4">
        <f t="shared" si="293"/>
        <v>6.3975999999999997</v>
      </c>
      <c r="BG1909">
        <f t="shared" si="294"/>
        <v>3.08</v>
      </c>
      <c r="BH1909">
        <f t="shared" si="295"/>
        <v>5.3</v>
      </c>
      <c r="BI1909">
        <f t="shared" si="296"/>
        <v>8.68</v>
      </c>
      <c r="BJ1909">
        <f t="shared" si="297"/>
        <v>6.86</v>
      </c>
      <c r="BK1909">
        <f t="shared" si="298"/>
        <v>6.78</v>
      </c>
      <c r="BL1909">
        <f t="shared" si="299"/>
        <v>42320.579999999958</v>
      </c>
    </row>
    <row r="1910" spans="1:64" x14ac:dyDescent="0.2">
      <c r="A1910" s="1">
        <v>1908</v>
      </c>
      <c r="B1910" s="7" t="s">
        <v>49</v>
      </c>
      <c r="C1910" s="3">
        <v>39987</v>
      </c>
      <c r="D1910" s="4" t="s">
        <v>628</v>
      </c>
      <c r="E1910" s="4" t="s">
        <v>168</v>
      </c>
      <c r="F1910" s="5" t="str">
        <f t="shared" si="290"/>
        <v>M</v>
      </c>
      <c r="G1910" s="6">
        <v>0.9159722222222223</v>
      </c>
      <c r="H1910" s="6">
        <v>0.99513888888888891</v>
      </c>
      <c r="I1910" s="85">
        <f t="shared" si="291"/>
        <v>113.99999999999991</v>
      </c>
      <c r="J1910" s="86">
        <f>I1910*Segmentos!$D$7*(AH1910%)*IF(ISNUMBER(AI1910),AI1910%,0)</f>
        <v>895355.9999999993</v>
      </c>
      <c r="K1910" s="86">
        <f>I1910*Segmentos!$D$7*(AL1910%)*IF(ISNUMBER(AM1910),AM1910%,0)</f>
        <v>495079.1999999996</v>
      </c>
      <c r="L1910" s="4" t="s">
        <v>432</v>
      </c>
      <c r="M1910" s="2">
        <v>1.5</v>
      </c>
      <c r="N1910" s="2">
        <v>6.1</v>
      </c>
      <c r="O1910" s="2">
        <v>24.5</v>
      </c>
      <c r="P1910" s="2">
        <v>85.851699999999994</v>
      </c>
      <c r="Q1910" s="2">
        <v>1.08</v>
      </c>
      <c r="R1910" s="2">
        <v>3.6</v>
      </c>
      <c r="S1910" s="2">
        <v>29.9</v>
      </c>
      <c r="T1910" s="2">
        <v>10.3315</v>
      </c>
      <c r="U1910" s="2">
        <v>0.35</v>
      </c>
      <c r="V1910" s="2">
        <v>5.3</v>
      </c>
      <c r="W1910" s="2">
        <v>6.6</v>
      </c>
      <c r="X1910" s="2">
        <v>4.1920999999999999</v>
      </c>
      <c r="Y1910" s="2">
        <v>2.2599999999999998</v>
      </c>
      <c r="Z1910" s="2">
        <v>8.4</v>
      </c>
      <c r="AA1910" s="2">
        <v>26.9</v>
      </c>
      <c r="AB1910" s="2">
        <v>38.184199999999997</v>
      </c>
      <c r="AC1910" s="2">
        <v>1.77</v>
      </c>
      <c r="AD1910" s="2">
        <v>5.9</v>
      </c>
      <c r="AE1910" s="2">
        <v>30</v>
      </c>
      <c r="AF1910" s="2">
        <v>33.143999999999998</v>
      </c>
      <c r="AG1910" s="20">
        <v>1.97</v>
      </c>
      <c r="AH1910" s="20">
        <v>7.7</v>
      </c>
      <c r="AI1910" s="20">
        <v>25.5</v>
      </c>
      <c r="AJ1910" s="20">
        <v>53.434199999999997</v>
      </c>
      <c r="AK1910" s="18">
        <v>1.08</v>
      </c>
      <c r="AL1910" s="18">
        <v>4.7</v>
      </c>
      <c r="AM1910" s="18">
        <v>23.1</v>
      </c>
      <c r="AN1910" s="18">
        <v>32.4176</v>
      </c>
      <c r="AO1910" s="2">
        <v>1.04</v>
      </c>
      <c r="AP1910" s="2">
        <v>4.7</v>
      </c>
      <c r="AQ1910" s="2">
        <v>22.1</v>
      </c>
      <c r="AR1910" s="2">
        <v>6.4733000000000001</v>
      </c>
      <c r="AS1910" s="2">
        <v>1.43</v>
      </c>
      <c r="AT1910" s="2">
        <v>7.3</v>
      </c>
      <c r="AU1910" s="2">
        <v>19.5</v>
      </c>
      <c r="AV1910" s="2">
        <v>17.975300000000001</v>
      </c>
      <c r="AW1910" s="2">
        <v>1.44</v>
      </c>
      <c r="AX1910" s="2">
        <v>4.5999999999999996</v>
      </c>
      <c r="AY1910" s="2">
        <v>31.1</v>
      </c>
      <c r="AZ1910" s="2">
        <v>23.633199999999999</v>
      </c>
      <c r="BA1910" s="2">
        <v>1.73</v>
      </c>
      <c r="BB1910" s="2">
        <v>7</v>
      </c>
      <c r="BC1910" s="2">
        <v>24.8</v>
      </c>
      <c r="BD1910" s="2">
        <v>37.7699</v>
      </c>
      <c r="BE1910" s="4" t="str">
        <f t="shared" si="292"/>
        <v>ABURRIDO</v>
      </c>
      <c r="BF1910" s="4">
        <f t="shared" si="293"/>
        <v>1.4822</v>
      </c>
      <c r="BG1910">
        <f t="shared" si="294"/>
        <v>1.04</v>
      </c>
      <c r="BH1910">
        <f t="shared" si="295"/>
        <v>1.43</v>
      </c>
      <c r="BI1910">
        <f t="shared" si="296"/>
        <v>1.73</v>
      </c>
      <c r="BJ1910">
        <f t="shared" si="297"/>
        <v>1.08</v>
      </c>
      <c r="BK1910">
        <f t="shared" si="298"/>
        <v>1.97</v>
      </c>
      <c r="BL1910">
        <f t="shared" si="299"/>
        <v>17037.299999999985</v>
      </c>
    </row>
    <row r="1911" spans="1:64" x14ac:dyDescent="0.2">
      <c r="A1911" s="1">
        <v>1909</v>
      </c>
      <c r="B1911" s="7" t="s">
        <v>18</v>
      </c>
      <c r="C1911" s="3">
        <v>39987</v>
      </c>
      <c r="D1911" s="4" t="s">
        <v>17</v>
      </c>
      <c r="E1911" s="4" t="s">
        <v>168</v>
      </c>
      <c r="F1911" s="5" t="str">
        <f t="shared" si="290"/>
        <v>M</v>
      </c>
      <c r="G1911" s="6">
        <v>0.83333333333333337</v>
      </c>
      <c r="H1911" s="6">
        <v>0.9159722222222223</v>
      </c>
      <c r="I1911" s="85">
        <f t="shared" si="291"/>
        <v>119.00000000000006</v>
      </c>
      <c r="J1911" s="86">
        <f>I1911*Segmentos!$D$7*(AH1911%)*IF(ISNUMBER(AI1911),AI1911%,0)</f>
        <v>379610.00000000017</v>
      </c>
      <c r="K1911" s="86">
        <f>I1911*Segmentos!$D$7*(AL1911%)*IF(ISNUMBER(AM1911),AM1911%,0)</f>
        <v>142800.00000000006</v>
      </c>
      <c r="L1911" s="4" t="s">
        <v>431</v>
      </c>
      <c r="M1911" s="2">
        <v>0.54</v>
      </c>
      <c r="N1911" s="2">
        <v>2.4</v>
      </c>
      <c r="O1911" s="2">
        <v>22.1</v>
      </c>
      <c r="P1911" s="2">
        <v>91.418800000000005</v>
      </c>
      <c r="Q1911" s="2">
        <v>0.27</v>
      </c>
      <c r="R1911" s="2">
        <v>0.4</v>
      </c>
      <c r="S1911" s="2">
        <v>68.900000000000006</v>
      </c>
      <c r="T1911" s="2">
        <v>7.5491999999999999</v>
      </c>
      <c r="U1911" s="2">
        <v>0.04</v>
      </c>
      <c r="V1911" s="2">
        <v>0.9</v>
      </c>
      <c r="W1911" s="2">
        <v>4.2</v>
      </c>
      <c r="X1911" s="2">
        <v>1.3191999999999999</v>
      </c>
      <c r="Y1911" s="2">
        <v>0.74</v>
      </c>
      <c r="Z1911" s="2">
        <v>2.9</v>
      </c>
      <c r="AA1911" s="2">
        <v>25.4</v>
      </c>
      <c r="AB1911" s="2">
        <v>37.201799999999999</v>
      </c>
      <c r="AC1911" s="2">
        <v>0.81</v>
      </c>
      <c r="AD1911" s="2">
        <v>4</v>
      </c>
      <c r="AE1911" s="2">
        <v>20.2</v>
      </c>
      <c r="AF1911" s="2">
        <v>45.348599999999998</v>
      </c>
      <c r="AG1911" s="20">
        <v>0.8</v>
      </c>
      <c r="AH1911" s="20">
        <v>2.9</v>
      </c>
      <c r="AI1911" s="20">
        <v>27.5</v>
      </c>
      <c r="AJ1911" s="20">
        <v>64.616799999999998</v>
      </c>
      <c r="AK1911" s="18">
        <v>0.3</v>
      </c>
      <c r="AL1911" s="18">
        <v>2</v>
      </c>
      <c r="AM1911" s="18">
        <v>15</v>
      </c>
      <c r="AN1911" s="18">
        <v>26.802</v>
      </c>
      <c r="AO1911" s="2">
        <v>0.05</v>
      </c>
      <c r="AP1911" s="2">
        <v>0.8</v>
      </c>
      <c r="AQ1911" s="2">
        <v>6.8</v>
      </c>
      <c r="AR1911" s="2">
        <v>1.0106999999999999</v>
      </c>
      <c r="AS1911" s="2">
        <v>7.0000000000000007E-2</v>
      </c>
      <c r="AT1911" s="2">
        <v>1</v>
      </c>
      <c r="AU1911" s="2">
        <v>6.6</v>
      </c>
      <c r="AV1911" s="2">
        <v>2.5022000000000002</v>
      </c>
      <c r="AW1911" s="2">
        <v>1.1399999999999999</v>
      </c>
      <c r="AX1911" s="2">
        <v>3.3</v>
      </c>
      <c r="AY1911" s="2">
        <v>34.299999999999997</v>
      </c>
      <c r="AZ1911" s="2">
        <v>55.763599999999997</v>
      </c>
      <c r="BA1911" s="2">
        <v>0.5</v>
      </c>
      <c r="BB1911" s="2">
        <v>3.1</v>
      </c>
      <c r="BC1911" s="2">
        <v>16.2</v>
      </c>
      <c r="BD1911" s="2">
        <v>32.142400000000002</v>
      </c>
      <c r="BE1911" s="4" t="str">
        <f t="shared" si="292"/>
        <v>ABURRIDO</v>
      </c>
      <c r="BF1911" s="4">
        <f t="shared" si="293"/>
        <v>0.47499999999999998</v>
      </c>
      <c r="BG1911">
        <f t="shared" si="294"/>
        <v>0.05</v>
      </c>
      <c r="BH1911">
        <f t="shared" si="295"/>
        <v>7.0000000000000007E-2</v>
      </c>
      <c r="BI1911">
        <f t="shared" si="296"/>
        <v>1.1399999999999999</v>
      </c>
      <c r="BJ1911">
        <f t="shared" si="297"/>
        <v>0.3</v>
      </c>
      <c r="BK1911">
        <f t="shared" si="298"/>
        <v>0.8</v>
      </c>
      <c r="BL1911">
        <f t="shared" si="299"/>
        <v>6311.7600000000039</v>
      </c>
    </row>
    <row r="1912" spans="1:64" x14ac:dyDescent="0.2">
      <c r="A1912" s="1">
        <v>1910</v>
      </c>
      <c r="B1912" s="7" t="s">
        <v>9</v>
      </c>
      <c r="C1912" s="3">
        <v>39987</v>
      </c>
      <c r="D1912" s="4" t="s">
        <v>8</v>
      </c>
      <c r="E1912" s="4" t="s">
        <v>168</v>
      </c>
      <c r="F1912" s="5" t="str">
        <f t="shared" si="290"/>
        <v>M</v>
      </c>
      <c r="G1912" s="6">
        <v>0.78888888888888886</v>
      </c>
      <c r="H1912" s="6">
        <v>0.87361111111111101</v>
      </c>
      <c r="I1912" s="85">
        <f t="shared" si="291"/>
        <v>121.99999999999989</v>
      </c>
      <c r="J1912" s="86">
        <f>I1912*Segmentos!$D$7*(AH1912%)*IF(ISNUMBER(AI1912),AI1912%,0)</f>
        <v>2274031.1999999979</v>
      </c>
      <c r="K1912" s="86">
        <f>I1912*Segmentos!$D$7*(AL1912%)*IF(ISNUMBER(AM1912),AM1912%,0)</f>
        <v>1964736.7999999982</v>
      </c>
      <c r="L1912" s="4" t="s">
        <v>429</v>
      </c>
      <c r="M1912" s="2">
        <v>4.33</v>
      </c>
      <c r="N1912" s="2">
        <v>15.5</v>
      </c>
      <c r="O1912" s="2">
        <v>27.8</v>
      </c>
      <c r="P1912" s="2">
        <v>84.556100000000001</v>
      </c>
      <c r="Q1912" s="2">
        <v>1.88</v>
      </c>
      <c r="R1912" s="2">
        <v>8.3000000000000007</v>
      </c>
      <c r="S1912" s="2">
        <v>22.7</v>
      </c>
      <c r="T1912" s="2">
        <v>6.1342999999999996</v>
      </c>
      <c r="U1912" s="2">
        <v>4.0599999999999996</v>
      </c>
      <c r="V1912" s="2">
        <v>12.4</v>
      </c>
      <c r="W1912" s="2">
        <v>32.6</v>
      </c>
      <c r="X1912" s="2">
        <v>16.615500000000001</v>
      </c>
      <c r="Y1912" s="2">
        <v>4.71</v>
      </c>
      <c r="Z1912" s="2">
        <v>17.100000000000001</v>
      </c>
      <c r="AA1912" s="2">
        <v>27.6</v>
      </c>
      <c r="AB1912" s="2">
        <v>27.197700000000001</v>
      </c>
      <c r="AC1912" s="2">
        <v>5.39</v>
      </c>
      <c r="AD1912" s="2">
        <v>19.8</v>
      </c>
      <c r="AE1912" s="2">
        <v>27.2</v>
      </c>
      <c r="AF1912" s="2">
        <v>34.608600000000003</v>
      </c>
      <c r="AG1912" s="20">
        <v>4.66</v>
      </c>
      <c r="AH1912" s="20">
        <v>14.7</v>
      </c>
      <c r="AI1912" s="20">
        <v>31.7</v>
      </c>
      <c r="AJ1912" s="20">
        <v>43.2089</v>
      </c>
      <c r="AK1912" s="18">
        <v>4.03</v>
      </c>
      <c r="AL1912" s="18">
        <v>16.3</v>
      </c>
      <c r="AM1912" s="18">
        <v>24.7</v>
      </c>
      <c r="AN1912" s="18">
        <v>41.347200000000001</v>
      </c>
      <c r="AO1912" s="2">
        <v>0.88</v>
      </c>
      <c r="AP1912" s="2">
        <v>4.2</v>
      </c>
      <c r="AQ1912" s="2">
        <v>20.9</v>
      </c>
      <c r="AR1912" s="2">
        <v>1.8855</v>
      </c>
      <c r="AS1912" s="2">
        <v>3.02</v>
      </c>
      <c r="AT1912" s="2">
        <v>12.2</v>
      </c>
      <c r="AU1912" s="2">
        <v>24.8</v>
      </c>
      <c r="AV1912" s="2">
        <v>12.9884</v>
      </c>
      <c r="AW1912" s="2">
        <v>4.53</v>
      </c>
      <c r="AX1912" s="2">
        <v>17.3</v>
      </c>
      <c r="AY1912" s="2">
        <v>26.2</v>
      </c>
      <c r="AZ1912" s="2">
        <v>25.454499999999999</v>
      </c>
      <c r="BA1912" s="2">
        <v>5.91</v>
      </c>
      <c r="BB1912" s="2">
        <v>19.399999999999999</v>
      </c>
      <c r="BC1912" s="2">
        <v>30.5</v>
      </c>
      <c r="BD1912" s="2">
        <v>44.227699999999999</v>
      </c>
      <c r="BE1912" s="4" t="str">
        <f t="shared" si="292"/>
        <v>ABURRIDO</v>
      </c>
      <c r="BF1912" s="4">
        <f t="shared" si="293"/>
        <v>3.9254000000000007</v>
      </c>
      <c r="BG1912">
        <f t="shared" si="294"/>
        <v>0.88</v>
      </c>
      <c r="BH1912">
        <f t="shared" si="295"/>
        <v>3.02</v>
      </c>
      <c r="BI1912">
        <f t="shared" si="296"/>
        <v>5.91</v>
      </c>
      <c r="BJ1912">
        <f t="shared" si="297"/>
        <v>4.03</v>
      </c>
      <c r="BK1912">
        <f t="shared" si="298"/>
        <v>4.66</v>
      </c>
      <c r="BL1912">
        <f t="shared" si="299"/>
        <v>52569.799999999952</v>
      </c>
    </row>
    <row r="1913" spans="1:64" x14ac:dyDescent="0.2">
      <c r="A1913" s="1">
        <v>1911</v>
      </c>
      <c r="B1913" s="7" t="s">
        <v>1</v>
      </c>
      <c r="C1913" s="3">
        <v>39987</v>
      </c>
      <c r="D1913" s="4" t="s">
        <v>627</v>
      </c>
      <c r="E1913" s="4" t="s">
        <v>163</v>
      </c>
      <c r="F1913" s="5" t="str">
        <f t="shared" si="290"/>
        <v>M</v>
      </c>
      <c r="G1913" s="6">
        <v>0.8520833333333333</v>
      </c>
      <c r="H1913" s="6">
        <v>0.8833333333333333</v>
      </c>
      <c r="I1913" s="85">
        <f t="shared" si="291"/>
        <v>45</v>
      </c>
      <c r="J1913" s="86">
        <f>I1913*Segmentos!$D$7*(AH1913%)*IF(ISNUMBER(AI1913),AI1913%,0)</f>
        <v>712188</v>
      </c>
      <c r="K1913" s="86">
        <f>I1913*Segmentos!$D$7*(AL1913%)*IF(ISNUMBER(AM1913),AM1913%,0)</f>
        <v>1176264</v>
      </c>
      <c r="L1913" s="4"/>
      <c r="M1913" s="2">
        <v>5.29</v>
      </c>
      <c r="N1913" s="2">
        <v>9.9</v>
      </c>
      <c r="O1913" s="2">
        <v>53.2</v>
      </c>
      <c r="P1913" s="2">
        <v>79.0411</v>
      </c>
      <c r="Q1913" s="2">
        <v>3.62</v>
      </c>
      <c r="R1913" s="2">
        <v>7</v>
      </c>
      <c r="S1913" s="2">
        <v>51.5</v>
      </c>
      <c r="T1913" s="2">
        <v>9.0211000000000006</v>
      </c>
      <c r="U1913" s="2">
        <v>3.91</v>
      </c>
      <c r="V1913" s="2">
        <v>7.8</v>
      </c>
      <c r="W1913" s="2">
        <v>49.9</v>
      </c>
      <c r="X1913" s="2">
        <v>12.237399999999999</v>
      </c>
      <c r="Y1913" s="2">
        <v>5.75</v>
      </c>
      <c r="Z1913" s="2">
        <v>10.8</v>
      </c>
      <c r="AA1913" s="2">
        <v>53</v>
      </c>
      <c r="AB1913" s="2">
        <v>25.3491</v>
      </c>
      <c r="AC1913" s="2">
        <v>6.61</v>
      </c>
      <c r="AD1913" s="2">
        <v>12</v>
      </c>
      <c r="AE1913" s="2">
        <v>55.2</v>
      </c>
      <c r="AF1913" s="2">
        <v>32.433500000000002</v>
      </c>
      <c r="AG1913" s="20">
        <v>3.94</v>
      </c>
      <c r="AH1913" s="20">
        <v>7.3</v>
      </c>
      <c r="AI1913" s="20">
        <v>54.2</v>
      </c>
      <c r="AJ1913" s="20">
        <v>27.9056</v>
      </c>
      <c r="AK1913" s="18">
        <v>6.51</v>
      </c>
      <c r="AL1913" s="18">
        <v>12.4</v>
      </c>
      <c r="AM1913" s="18">
        <v>52.7</v>
      </c>
      <c r="AN1913" s="18">
        <v>51.1355</v>
      </c>
      <c r="AO1913" s="2">
        <v>3.67</v>
      </c>
      <c r="AP1913" s="2">
        <v>7.4</v>
      </c>
      <c r="AQ1913" s="2">
        <v>49.8</v>
      </c>
      <c r="AR1913" s="2">
        <v>5.9977999999999998</v>
      </c>
      <c r="AS1913" s="2">
        <v>6.84</v>
      </c>
      <c r="AT1913" s="2">
        <v>10.7</v>
      </c>
      <c r="AU1913" s="2">
        <v>64.099999999999994</v>
      </c>
      <c r="AV1913" s="2">
        <v>22.516500000000001</v>
      </c>
      <c r="AW1913" s="2">
        <v>5.19</v>
      </c>
      <c r="AX1913" s="2">
        <v>10.199999999999999</v>
      </c>
      <c r="AY1913" s="2">
        <v>50.9</v>
      </c>
      <c r="AZ1913" s="2">
        <v>22.3125</v>
      </c>
      <c r="BA1913" s="2">
        <v>4.93</v>
      </c>
      <c r="BB1913" s="2">
        <v>10.1</v>
      </c>
      <c r="BC1913" s="2">
        <v>49</v>
      </c>
      <c r="BD1913" s="2">
        <v>28.214300000000001</v>
      </c>
      <c r="BE1913" s="4" t="str">
        <f t="shared" si="292"/>
        <v>NO APLICA</v>
      </c>
      <c r="BF1913" s="4">
        <f t="shared" si="293"/>
        <v>5.7564000000000002</v>
      </c>
      <c r="BG1913">
        <f t="shared" si="294"/>
        <v>3.67</v>
      </c>
      <c r="BH1913">
        <f t="shared" si="295"/>
        <v>6.84</v>
      </c>
      <c r="BI1913">
        <f t="shared" si="296"/>
        <v>5.19</v>
      </c>
      <c r="BJ1913">
        <f t="shared" si="297"/>
        <v>6.51</v>
      </c>
      <c r="BK1913">
        <f t="shared" si="298"/>
        <v>3.94</v>
      </c>
      <c r="BL1913">
        <f t="shared" si="299"/>
        <v>23700.600000000002</v>
      </c>
    </row>
    <row r="1914" spans="1:64" x14ac:dyDescent="0.2">
      <c r="A1914" s="1">
        <v>1912</v>
      </c>
      <c r="B1914" s="7" t="s">
        <v>36</v>
      </c>
      <c r="C1914" s="3">
        <v>39987</v>
      </c>
      <c r="D1914" s="4" t="s">
        <v>626</v>
      </c>
      <c r="E1914" s="4" t="s">
        <v>163</v>
      </c>
      <c r="F1914" s="5" t="str">
        <f t="shared" si="290"/>
        <v>M</v>
      </c>
      <c r="G1914" s="6">
        <v>0.91874999999999996</v>
      </c>
      <c r="H1914" s="6">
        <v>0.94166666666666676</v>
      </c>
      <c r="I1914" s="85">
        <f t="shared" si="291"/>
        <v>33.000000000000199</v>
      </c>
      <c r="J1914" s="86">
        <f>I1914*Segmentos!$D$7*(AH1914%)*IF(ISNUMBER(AI1914),AI1914%,0)</f>
        <v>1612710.0000000102</v>
      </c>
      <c r="K1914" s="86">
        <f>I1914*Segmentos!$D$7*(AL1914%)*IF(ISNUMBER(AM1914),AM1914%,0)</f>
        <v>2392473.6000000145</v>
      </c>
      <c r="L1914" s="4"/>
      <c r="M1914" s="2">
        <v>15.32</v>
      </c>
      <c r="N1914" s="2">
        <v>22</v>
      </c>
      <c r="O1914" s="2">
        <v>69.5</v>
      </c>
      <c r="P1914" s="2">
        <v>85.313000000000002</v>
      </c>
      <c r="Q1914" s="2">
        <v>10.78</v>
      </c>
      <c r="R1914" s="2">
        <v>14.6</v>
      </c>
      <c r="S1914" s="2">
        <v>73.900000000000006</v>
      </c>
      <c r="T1914" s="2">
        <v>10.017099999999999</v>
      </c>
      <c r="U1914" s="2">
        <v>13.08</v>
      </c>
      <c r="V1914" s="2">
        <v>20</v>
      </c>
      <c r="W1914" s="2">
        <v>65.400000000000006</v>
      </c>
      <c r="X1914" s="2">
        <v>15.270200000000001</v>
      </c>
      <c r="Y1914" s="2">
        <v>18.61</v>
      </c>
      <c r="Z1914" s="2">
        <v>26.3</v>
      </c>
      <c r="AA1914" s="2">
        <v>70.7</v>
      </c>
      <c r="AB1914" s="2">
        <v>30.597899999999999</v>
      </c>
      <c r="AC1914" s="2">
        <v>16.100000000000001</v>
      </c>
      <c r="AD1914" s="2">
        <v>23.3</v>
      </c>
      <c r="AE1914" s="2">
        <v>69.2</v>
      </c>
      <c r="AF1914" s="2">
        <v>29.427700000000002</v>
      </c>
      <c r="AG1914" s="20">
        <v>12.19</v>
      </c>
      <c r="AH1914" s="20">
        <v>18.100000000000001</v>
      </c>
      <c r="AI1914" s="20">
        <v>67.5</v>
      </c>
      <c r="AJ1914" s="20">
        <v>32.1952</v>
      </c>
      <c r="AK1914" s="18">
        <v>18.149999999999999</v>
      </c>
      <c r="AL1914" s="18">
        <v>25.6</v>
      </c>
      <c r="AM1914" s="18">
        <v>70.8</v>
      </c>
      <c r="AN1914" s="18">
        <v>53.117699999999999</v>
      </c>
      <c r="AO1914" s="2">
        <v>14.07</v>
      </c>
      <c r="AP1914" s="2">
        <v>19.8</v>
      </c>
      <c r="AQ1914" s="2">
        <v>70.900000000000006</v>
      </c>
      <c r="AR1914" s="2">
        <v>8.5630000000000006</v>
      </c>
      <c r="AS1914" s="2">
        <v>15.39</v>
      </c>
      <c r="AT1914" s="2">
        <v>22.8</v>
      </c>
      <c r="AU1914" s="2">
        <v>67.5</v>
      </c>
      <c r="AV1914" s="2">
        <v>18.878599999999999</v>
      </c>
      <c r="AW1914" s="2">
        <v>14.71</v>
      </c>
      <c r="AX1914" s="2">
        <v>20.7</v>
      </c>
      <c r="AY1914" s="2">
        <v>70.900000000000006</v>
      </c>
      <c r="AZ1914" s="2">
        <v>23.554600000000001</v>
      </c>
      <c r="BA1914" s="2">
        <v>16.09</v>
      </c>
      <c r="BB1914" s="2">
        <v>23.2</v>
      </c>
      <c r="BC1914" s="2">
        <v>69.400000000000006</v>
      </c>
      <c r="BD1914" s="2">
        <v>34.316800000000001</v>
      </c>
      <c r="BE1914" s="4" t="str">
        <f t="shared" si="292"/>
        <v>NO APLICA</v>
      </c>
      <c r="BF1914" s="4">
        <f t="shared" si="293"/>
        <v>15.543199999999999</v>
      </c>
      <c r="BG1914">
        <f t="shared" si="294"/>
        <v>14.07</v>
      </c>
      <c r="BH1914">
        <f t="shared" si="295"/>
        <v>15.39</v>
      </c>
      <c r="BI1914">
        <f t="shared" si="296"/>
        <v>16.09</v>
      </c>
      <c r="BJ1914">
        <f t="shared" si="297"/>
        <v>18.149999999999999</v>
      </c>
      <c r="BK1914">
        <f t="shared" si="298"/>
        <v>12.19</v>
      </c>
      <c r="BL1914">
        <f t="shared" si="299"/>
        <v>50457.000000000298</v>
      </c>
    </row>
    <row r="1915" spans="1:64" x14ac:dyDescent="0.2">
      <c r="A1915" s="1">
        <v>1913</v>
      </c>
      <c r="B1915" s="7" t="s">
        <v>88</v>
      </c>
      <c r="C1915" s="3">
        <v>39987</v>
      </c>
      <c r="D1915" s="4" t="s">
        <v>626</v>
      </c>
      <c r="E1915" s="4" t="s">
        <v>163</v>
      </c>
      <c r="F1915" s="5" t="str">
        <f t="shared" si="290"/>
        <v>M</v>
      </c>
      <c r="G1915" s="6">
        <v>0.91736111111111107</v>
      </c>
      <c r="H1915" s="6">
        <v>0.91874999999999996</v>
      </c>
      <c r="I1915" s="85">
        <f t="shared" si="291"/>
        <v>1.9999999999999929</v>
      </c>
      <c r="J1915" s="86">
        <f>I1915*Segmentos!$D$7*(AH1915%)*IF(ISNUMBER(AI1915),AI1915%,0)</f>
        <v>88401.5999999997</v>
      </c>
      <c r="K1915" s="86">
        <f>I1915*Segmentos!$D$7*(AL1915%)*IF(ISNUMBER(AM1915),AM1915%,0)</f>
        <v>122220.79999999955</v>
      </c>
      <c r="L1915" s="4"/>
      <c r="M1915" s="2">
        <v>13.23</v>
      </c>
      <c r="N1915" s="2">
        <v>14.8</v>
      </c>
      <c r="O1915" s="2">
        <v>89.3</v>
      </c>
      <c r="P1915" s="2">
        <v>86.658600000000007</v>
      </c>
      <c r="Q1915" s="2">
        <v>8.34</v>
      </c>
      <c r="R1915" s="2">
        <v>9.3000000000000007</v>
      </c>
      <c r="S1915" s="2">
        <v>90.2</v>
      </c>
      <c r="T1915" s="2">
        <v>9.1155000000000008</v>
      </c>
      <c r="U1915" s="2">
        <v>9.44</v>
      </c>
      <c r="V1915" s="2">
        <v>11.2</v>
      </c>
      <c r="W1915" s="2">
        <v>84.1</v>
      </c>
      <c r="X1915" s="2">
        <v>12.9695</v>
      </c>
      <c r="Y1915" s="2">
        <v>15.03</v>
      </c>
      <c r="Z1915" s="2">
        <v>16.399999999999999</v>
      </c>
      <c r="AA1915" s="2">
        <v>91.5</v>
      </c>
      <c r="AB1915" s="2">
        <v>29.063800000000001</v>
      </c>
      <c r="AC1915" s="2">
        <v>16.510000000000002</v>
      </c>
      <c r="AD1915" s="2">
        <v>18.5</v>
      </c>
      <c r="AE1915" s="2">
        <v>89.3</v>
      </c>
      <c r="AF1915" s="2">
        <v>35.509700000000002</v>
      </c>
      <c r="AG1915" s="20">
        <v>11.01</v>
      </c>
      <c r="AH1915" s="20">
        <v>12.6</v>
      </c>
      <c r="AI1915" s="20">
        <v>87.7</v>
      </c>
      <c r="AJ1915" s="20">
        <v>34.209499999999998</v>
      </c>
      <c r="AK1915" s="18">
        <v>15.23</v>
      </c>
      <c r="AL1915" s="18">
        <v>16.899999999999999</v>
      </c>
      <c r="AM1915" s="18">
        <v>90.4</v>
      </c>
      <c r="AN1915" s="18">
        <v>52.449100000000001</v>
      </c>
      <c r="AO1915" s="2">
        <v>11.08</v>
      </c>
      <c r="AP1915" s="2">
        <v>11.9</v>
      </c>
      <c r="AQ1915" s="2">
        <v>92.9</v>
      </c>
      <c r="AR1915" s="2">
        <v>7.9325999999999999</v>
      </c>
      <c r="AS1915" s="2">
        <v>12.24</v>
      </c>
      <c r="AT1915" s="2">
        <v>13.6</v>
      </c>
      <c r="AU1915" s="2">
        <v>90.1</v>
      </c>
      <c r="AV1915" s="2">
        <v>17.6662</v>
      </c>
      <c r="AW1915" s="2">
        <v>11.99</v>
      </c>
      <c r="AX1915" s="2">
        <v>13.3</v>
      </c>
      <c r="AY1915" s="2">
        <v>90.3</v>
      </c>
      <c r="AZ1915" s="2">
        <v>22.589300000000001</v>
      </c>
      <c r="BA1915" s="2">
        <v>15.34</v>
      </c>
      <c r="BB1915" s="2">
        <v>17.5</v>
      </c>
      <c r="BC1915" s="2">
        <v>87.6</v>
      </c>
      <c r="BD1915" s="2">
        <v>38.470399999999998</v>
      </c>
      <c r="BE1915" s="4" t="str">
        <f t="shared" si="292"/>
        <v>NO APLICA</v>
      </c>
      <c r="BF1915" s="4">
        <f t="shared" si="293"/>
        <v>13.314400000000001</v>
      </c>
      <c r="BG1915">
        <f t="shared" si="294"/>
        <v>11.08</v>
      </c>
      <c r="BH1915">
        <f t="shared" si="295"/>
        <v>12.24</v>
      </c>
      <c r="BI1915">
        <f t="shared" si="296"/>
        <v>15.34</v>
      </c>
      <c r="BJ1915">
        <f t="shared" si="297"/>
        <v>15.23</v>
      </c>
      <c r="BK1915">
        <f t="shared" si="298"/>
        <v>11.01</v>
      </c>
      <c r="BL1915">
        <f t="shared" si="299"/>
        <v>2643.2799999999907</v>
      </c>
    </row>
    <row r="1916" spans="1:64" x14ac:dyDescent="0.2">
      <c r="A1916" s="1">
        <v>1914</v>
      </c>
      <c r="B1916" s="7" t="s">
        <v>20</v>
      </c>
      <c r="C1916" s="3">
        <v>39987</v>
      </c>
      <c r="D1916" s="4" t="s">
        <v>17</v>
      </c>
      <c r="E1916" s="4" t="s">
        <v>169</v>
      </c>
      <c r="F1916" s="5" t="str">
        <f t="shared" si="290"/>
        <v>M</v>
      </c>
      <c r="G1916" s="6">
        <v>0.91736111111111107</v>
      </c>
      <c r="H1916" s="6">
        <v>0.95763888888888893</v>
      </c>
      <c r="I1916" s="85">
        <f t="shared" si="291"/>
        <v>58.000000000000114</v>
      </c>
      <c r="J1916" s="86">
        <f>I1916*Segmentos!$D$7*(AH1916%)*IF(ISNUMBER(AI1916),AI1916%,0)</f>
        <v>48720.000000000087</v>
      </c>
      <c r="K1916" s="86">
        <f>I1916*Segmentos!$D$7*(AL1916%)*IF(ISNUMBER(AM1916),AM1916%,0)</f>
        <v>33222.40000000006</v>
      </c>
      <c r="L1916" s="4"/>
      <c r="M1916" s="2">
        <v>0.18</v>
      </c>
      <c r="N1916" s="2">
        <v>0.9</v>
      </c>
      <c r="O1916" s="2">
        <v>20</v>
      </c>
      <c r="P1916" s="2">
        <v>97.495999999999995</v>
      </c>
      <c r="Q1916" s="2">
        <v>0.01</v>
      </c>
      <c r="R1916" s="2">
        <v>0.5</v>
      </c>
      <c r="S1916" s="2">
        <v>1.7</v>
      </c>
      <c r="T1916" s="2">
        <v>0.7288</v>
      </c>
      <c r="U1916" s="2">
        <v>0.01</v>
      </c>
      <c r="V1916" s="2">
        <v>0.2</v>
      </c>
      <c r="W1916" s="2">
        <v>5.2</v>
      </c>
      <c r="X1916" s="2">
        <v>1.0996999999999999</v>
      </c>
      <c r="Y1916" s="2">
        <v>0.27</v>
      </c>
      <c r="Z1916" s="2">
        <v>1</v>
      </c>
      <c r="AA1916" s="2">
        <v>26.5</v>
      </c>
      <c r="AB1916" s="2">
        <v>44.767099999999999</v>
      </c>
      <c r="AC1916" s="2">
        <v>0.28000000000000003</v>
      </c>
      <c r="AD1916" s="2">
        <v>1.4</v>
      </c>
      <c r="AE1916" s="2">
        <v>19.899999999999999</v>
      </c>
      <c r="AF1916" s="2">
        <v>50.900300000000001</v>
      </c>
      <c r="AG1916" s="20">
        <v>0.21</v>
      </c>
      <c r="AH1916" s="20">
        <v>1.4</v>
      </c>
      <c r="AI1916" s="20">
        <v>15</v>
      </c>
      <c r="AJ1916" s="20">
        <v>55.927500000000002</v>
      </c>
      <c r="AK1916" s="18">
        <v>0.14000000000000001</v>
      </c>
      <c r="AL1916" s="18">
        <v>0.4</v>
      </c>
      <c r="AM1916" s="18">
        <v>35.799999999999997</v>
      </c>
      <c r="AN1916" s="18">
        <v>41.568399999999997</v>
      </c>
      <c r="AO1916" s="2">
        <v>0.06</v>
      </c>
      <c r="AP1916" s="2">
        <v>1.1000000000000001</v>
      </c>
      <c r="AQ1916" s="2">
        <v>5.3</v>
      </c>
      <c r="AR1916" s="2">
        <v>3.6172</v>
      </c>
      <c r="AS1916" s="2">
        <v>0.35</v>
      </c>
      <c r="AT1916" s="2">
        <v>1.2</v>
      </c>
      <c r="AU1916" s="2">
        <v>30.7</v>
      </c>
      <c r="AV1916" s="2">
        <v>43.384799999999998</v>
      </c>
      <c r="AW1916" s="2">
        <v>0.21</v>
      </c>
      <c r="AX1916" s="2">
        <v>1.1000000000000001</v>
      </c>
      <c r="AY1916" s="2">
        <v>19</v>
      </c>
      <c r="AZ1916" s="2">
        <v>33.678899999999999</v>
      </c>
      <c r="BA1916" s="2">
        <v>0.08</v>
      </c>
      <c r="BB1916" s="2">
        <v>0.5</v>
      </c>
      <c r="BC1916" s="2">
        <v>16.5</v>
      </c>
      <c r="BD1916" s="2">
        <v>16.815100000000001</v>
      </c>
      <c r="BE1916" s="4" t="str">
        <f t="shared" si="292"/>
        <v>NO APLICA</v>
      </c>
      <c r="BF1916" s="4">
        <f t="shared" si="293"/>
        <v>0.24260000000000001</v>
      </c>
      <c r="BG1916">
        <f t="shared" si="294"/>
        <v>0.06</v>
      </c>
      <c r="BH1916">
        <f t="shared" si="295"/>
        <v>0.35</v>
      </c>
      <c r="BI1916">
        <f t="shared" si="296"/>
        <v>0.21</v>
      </c>
      <c r="BJ1916">
        <f t="shared" si="297"/>
        <v>0.14000000000000001</v>
      </c>
      <c r="BK1916">
        <f t="shared" si="298"/>
        <v>0.21</v>
      </c>
      <c r="BL1916">
        <f t="shared" si="299"/>
        <v>1044.000000000002</v>
      </c>
    </row>
    <row r="1917" spans="1:64" x14ac:dyDescent="0.2">
      <c r="A1917" s="1">
        <v>1915</v>
      </c>
      <c r="B1917" s="7" t="s">
        <v>11</v>
      </c>
      <c r="C1917" s="3">
        <v>39987</v>
      </c>
      <c r="D1917" s="4" t="s">
        <v>8</v>
      </c>
      <c r="E1917" s="4" t="s">
        <v>166</v>
      </c>
      <c r="F1917" s="5" t="str">
        <f t="shared" si="290"/>
        <v>M</v>
      </c>
      <c r="G1917" s="6">
        <v>0.91111111111111109</v>
      </c>
      <c r="H1917" s="6">
        <v>0.91180555555555554</v>
      </c>
      <c r="I1917" s="85">
        <f t="shared" si="291"/>
        <v>0.99999999999999645</v>
      </c>
      <c r="J1917" s="86">
        <f>I1917*Segmentos!$D$7*(AH1917%)*IF(ISNUMBER(AI1917),AI1917%,0)</f>
        <v>16799.999999999942</v>
      </c>
      <c r="K1917" s="86">
        <f>I1917*Segmentos!$D$7*(AL1917%)*IF(ISNUMBER(AM1917),AM1917%,0)</f>
        <v>8799.9999999999709</v>
      </c>
      <c r="L1917" s="4"/>
      <c r="M1917" s="2">
        <v>3.16</v>
      </c>
      <c r="N1917" s="2">
        <v>3.2</v>
      </c>
      <c r="O1917" s="2">
        <v>100</v>
      </c>
      <c r="P1917" s="2">
        <v>91.494200000000006</v>
      </c>
      <c r="Q1917" s="2">
        <v>1.64</v>
      </c>
      <c r="R1917" s="2">
        <v>1.6</v>
      </c>
      <c r="S1917" s="2">
        <v>100</v>
      </c>
      <c r="T1917" s="2">
        <v>7.9032999999999998</v>
      </c>
      <c r="U1917" s="2">
        <v>1.32</v>
      </c>
      <c r="V1917" s="2">
        <v>1.3</v>
      </c>
      <c r="W1917" s="2">
        <v>100</v>
      </c>
      <c r="X1917" s="2">
        <v>7.9927999999999999</v>
      </c>
      <c r="Y1917" s="2">
        <v>3.58</v>
      </c>
      <c r="Z1917" s="2">
        <v>3.6</v>
      </c>
      <c r="AA1917" s="2">
        <v>100</v>
      </c>
      <c r="AB1917" s="2">
        <v>30.5806</v>
      </c>
      <c r="AC1917" s="2">
        <v>4.7300000000000004</v>
      </c>
      <c r="AD1917" s="2">
        <v>4.7</v>
      </c>
      <c r="AE1917" s="2">
        <v>100</v>
      </c>
      <c r="AF1917" s="2">
        <v>45.017600000000002</v>
      </c>
      <c r="AG1917" s="20">
        <v>4.17</v>
      </c>
      <c r="AH1917" s="20">
        <v>4.2</v>
      </c>
      <c r="AI1917" s="20">
        <v>100</v>
      </c>
      <c r="AJ1917" s="20">
        <v>57.351300000000002</v>
      </c>
      <c r="AK1917" s="18">
        <v>2.2400000000000002</v>
      </c>
      <c r="AL1917" s="18">
        <v>2.2000000000000002</v>
      </c>
      <c r="AM1917" s="18">
        <v>100</v>
      </c>
      <c r="AN1917" s="18">
        <v>34.143000000000001</v>
      </c>
      <c r="AO1917" s="2">
        <v>1.1499999999999999</v>
      </c>
      <c r="AP1917" s="2">
        <v>1.1000000000000001</v>
      </c>
      <c r="AQ1917" s="2">
        <v>100</v>
      </c>
      <c r="AR1917" s="2">
        <v>3.6387</v>
      </c>
      <c r="AS1917" s="2">
        <v>2.62</v>
      </c>
      <c r="AT1917" s="2">
        <v>2.6</v>
      </c>
      <c r="AU1917" s="2">
        <v>100</v>
      </c>
      <c r="AV1917" s="2">
        <v>16.693200000000001</v>
      </c>
      <c r="AW1917" s="2">
        <v>2.58</v>
      </c>
      <c r="AX1917" s="2">
        <v>2.6</v>
      </c>
      <c r="AY1917" s="2">
        <v>100</v>
      </c>
      <c r="AZ1917" s="2">
        <v>21.508500000000002</v>
      </c>
      <c r="BA1917" s="2">
        <v>4.4800000000000004</v>
      </c>
      <c r="BB1917" s="2">
        <v>4.5</v>
      </c>
      <c r="BC1917" s="2">
        <v>100</v>
      </c>
      <c r="BD1917" s="2">
        <v>49.653799999999997</v>
      </c>
      <c r="BE1917" s="4" t="str">
        <f t="shared" si="292"/>
        <v>NO APLICA</v>
      </c>
      <c r="BF1917" s="4">
        <f t="shared" si="293"/>
        <v>3.1093999999999999</v>
      </c>
      <c r="BG1917">
        <f t="shared" si="294"/>
        <v>1.1499999999999999</v>
      </c>
      <c r="BH1917">
        <f t="shared" si="295"/>
        <v>2.62</v>
      </c>
      <c r="BI1917">
        <f t="shared" si="296"/>
        <v>4.4800000000000004</v>
      </c>
      <c r="BJ1917">
        <f t="shared" si="297"/>
        <v>2.2400000000000002</v>
      </c>
      <c r="BK1917">
        <f t="shared" si="298"/>
        <v>4.17</v>
      </c>
      <c r="BL1917">
        <f t="shared" si="299"/>
        <v>319.99999999999886</v>
      </c>
    </row>
    <row r="1918" spans="1:64" x14ac:dyDescent="0.2">
      <c r="A1918" s="1">
        <v>1916</v>
      </c>
      <c r="B1918" s="7" t="s">
        <v>6</v>
      </c>
      <c r="C1918" s="3">
        <v>39987</v>
      </c>
      <c r="D1918" s="4" t="s">
        <v>3</v>
      </c>
      <c r="E1918" s="4" t="s">
        <v>166</v>
      </c>
      <c r="F1918" s="5" t="str">
        <f t="shared" si="290"/>
        <v>M</v>
      </c>
      <c r="G1918" s="6">
        <v>0.90833333333333333</v>
      </c>
      <c r="H1918" s="6">
        <v>0.90902777777777777</v>
      </c>
      <c r="I1918" s="85">
        <f t="shared" si="291"/>
        <v>0.99999999999999645</v>
      </c>
      <c r="J1918" s="86">
        <f>I1918*Segmentos!$D$7*(AH1918%)*IF(ISNUMBER(AI1918),AI1918%,0)</f>
        <v>36399.999999999869</v>
      </c>
      <c r="K1918" s="86">
        <f>I1918*Segmentos!$D$7*(AL1918%)*IF(ISNUMBER(AM1918),AM1918%,0)</f>
        <v>25199.999999999913</v>
      </c>
      <c r="L1918" s="4"/>
      <c r="M1918" s="2">
        <v>7.64</v>
      </c>
      <c r="N1918" s="2">
        <v>7.6</v>
      </c>
      <c r="O1918" s="2">
        <v>100</v>
      </c>
      <c r="P1918" s="2">
        <v>76.3643</v>
      </c>
      <c r="Q1918" s="2">
        <v>4.88</v>
      </c>
      <c r="R1918" s="2">
        <v>4.9000000000000004</v>
      </c>
      <c r="S1918" s="2">
        <v>100</v>
      </c>
      <c r="T1918" s="2">
        <v>8.1425999999999998</v>
      </c>
      <c r="U1918" s="2">
        <v>6.69</v>
      </c>
      <c r="V1918" s="2">
        <v>6.7</v>
      </c>
      <c r="W1918" s="2">
        <v>100</v>
      </c>
      <c r="X1918" s="2">
        <v>14.0115</v>
      </c>
      <c r="Y1918" s="2">
        <v>7.85</v>
      </c>
      <c r="Z1918" s="2">
        <v>7.8</v>
      </c>
      <c r="AA1918" s="2">
        <v>100</v>
      </c>
      <c r="AB1918" s="2">
        <v>23.152200000000001</v>
      </c>
      <c r="AC1918" s="2">
        <v>9.4700000000000006</v>
      </c>
      <c r="AD1918" s="2">
        <v>9.5</v>
      </c>
      <c r="AE1918" s="2">
        <v>100</v>
      </c>
      <c r="AF1918" s="2">
        <v>31.0581</v>
      </c>
      <c r="AG1918" s="20">
        <v>9.09</v>
      </c>
      <c r="AH1918" s="20">
        <v>9.1</v>
      </c>
      <c r="AI1918" s="20">
        <v>100</v>
      </c>
      <c r="AJ1918" s="20">
        <v>43.090499999999999</v>
      </c>
      <c r="AK1918" s="18">
        <v>6.33</v>
      </c>
      <c r="AL1918" s="18">
        <v>6.3</v>
      </c>
      <c r="AM1918" s="18">
        <v>100</v>
      </c>
      <c r="AN1918" s="18">
        <v>33.273800000000001</v>
      </c>
      <c r="AO1918" s="2">
        <v>4.25</v>
      </c>
      <c r="AP1918" s="2">
        <v>4.2</v>
      </c>
      <c r="AQ1918" s="2">
        <v>100</v>
      </c>
      <c r="AR1918" s="2">
        <v>4.6380999999999997</v>
      </c>
      <c r="AS1918" s="2">
        <v>5.67</v>
      </c>
      <c r="AT1918" s="2">
        <v>5.7</v>
      </c>
      <c r="AU1918" s="2">
        <v>100</v>
      </c>
      <c r="AV1918" s="2">
        <v>12.486000000000001</v>
      </c>
      <c r="AW1918" s="2">
        <v>8.61</v>
      </c>
      <c r="AX1918" s="2">
        <v>8.6</v>
      </c>
      <c r="AY1918" s="2">
        <v>100</v>
      </c>
      <c r="AZ1918" s="2">
        <v>24.7378</v>
      </c>
      <c r="BA1918" s="2">
        <v>9.01</v>
      </c>
      <c r="BB1918" s="2">
        <v>9</v>
      </c>
      <c r="BC1918" s="2">
        <v>100</v>
      </c>
      <c r="BD1918" s="2">
        <v>34.502299999999998</v>
      </c>
      <c r="BE1918" s="4" t="str">
        <f t="shared" si="292"/>
        <v>NO APLICA</v>
      </c>
      <c r="BF1918" s="4">
        <f t="shared" si="293"/>
        <v>6.8828000000000005</v>
      </c>
      <c r="BG1918">
        <f t="shared" si="294"/>
        <v>4.25</v>
      </c>
      <c r="BH1918">
        <f t="shared" si="295"/>
        <v>5.67</v>
      </c>
      <c r="BI1918">
        <f t="shared" si="296"/>
        <v>9.01</v>
      </c>
      <c r="BJ1918">
        <f t="shared" si="297"/>
        <v>6.33</v>
      </c>
      <c r="BK1918">
        <f t="shared" si="298"/>
        <v>9.09</v>
      </c>
      <c r="BL1918">
        <f t="shared" si="299"/>
        <v>759.99999999999727</v>
      </c>
    </row>
    <row r="1919" spans="1:64" x14ac:dyDescent="0.2">
      <c r="A1919" s="1">
        <v>1917</v>
      </c>
      <c r="B1919" s="7" t="s">
        <v>31</v>
      </c>
      <c r="C1919" s="3">
        <v>39987</v>
      </c>
      <c r="D1919" s="4" t="s">
        <v>628</v>
      </c>
      <c r="E1919" s="4" t="s">
        <v>166</v>
      </c>
      <c r="F1919" s="5" t="str">
        <f t="shared" si="290"/>
        <v>M</v>
      </c>
      <c r="G1919" s="6">
        <v>0.91111111111111109</v>
      </c>
      <c r="H1919" s="6">
        <v>0.91388888888888886</v>
      </c>
      <c r="I1919" s="85">
        <f t="shared" si="291"/>
        <v>3.9999999999999858</v>
      </c>
      <c r="J1919" s="86">
        <f>I1919*Segmentos!$D$7*(AH1919%)*IF(ISNUMBER(AI1919),AI1919%,0)</f>
        <v>11503.99999999996</v>
      </c>
      <c r="K1919" s="86">
        <f>I1919*Segmentos!$D$7*(AL1919%)*IF(ISNUMBER(AM1919),AM1919%,0)</f>
        <v>12879.999999999953</v>
      </c>
      <c r="L1919" s="4"/>
      <c r="M1919" s="2">
        <v>0.78</v>
      </c>
      <c r="N1919" s="2">
        <v>1.2</v>
      </c>
      <c r="O1919" s="2">
        <v>63.4</v>
      </c>
      <c r="P1919" s="2">
        <v>90.162899999999993</v>
      </c>
      <c r="Q1919" s="2">
        <v>0.04</v>
      </c>
      <c r="R1919" s="2">
        <v>0.1</v>
      </c>
      <c r="S1919" s="2">
        <v>75</v>
      </c>
      <c r="T1919" s="2">
        <v>0.80230000000000001</v>
      </c>
      <c r="U1919" s="2">
        <v>0.76</v>
      </c>
      <c r="V1919" s="2">
        <v>0.8</v>
      </c>
      <c r="W1919" s="2">
        <v>100</v>
      </c>
      <c r="X1919" s="2">
        <v>18.488700000000001</v>
      </c>
      <c r="Y1919" s="2">
        <v>0.56999999999999995</v>
      </c>
      <c r="Z1919" s="2">
        <v>0.9</v>
      </c>
      <c r="AA1919" s="2">
        <v>62.7</v>
      </c>
      <c r="AB1919" s="2">
        <v>19.451000000000001</v>
      </c>
      <c r="AC1919" s="2">
        <v>1.35</v>
      </c>
      <c r="AD1919" s="2">
        <v>2.4</v>
      </c>
      <c r="AE1919" s="2">
        <v>56</v>
      </c>
      <c r="AF1919" s="2">
        <v>51.420999999999999</v>
      </c>
      <c r="AG1919" s="20">
        <v>0.75</v>
      </c>
      <c r="AH1919" s="20">
        <v>1</v>
      </c>
      <c r="AI1919" s="20">
        <v>71.900000000000006</v>
      </c>
      <c r="AJ1919" s="20">
        <v>41.391300000000001</v>
      </c>
      <c r="AK1919" s="18">
        <v>0.8</v>
      </c>
      <c r="AL1919" s="18">
        <v>1.4</v>
      </c>
      <c r="AM1919" s="18">
        <v>57.5</v>
      </c>
      <c r="AN1919" s="18">
        <v>48.771700000000003</v>
      </c>
      <c r="AO1919" s="2">
        <v>0.18</v>
      </c>
      <c r="AP1919" s="2">
        <v>0.6</v>
      </c>
      <c r="AQ1919" s="2">
        <v>32.5</v>
      </c>
      <c r="AR1919" s="2">
        <v>2.3073000000000001</v>
      </c>
      <c r="AS1919" s="2">
        <v>2.04</v>
      </c>
      <c r="AT1919" s="2">
        <v>2.2999999999999998</v>
      </c>
      <c r="AU1919" s="2">
        <v>88.9</v>
      </c>
      <c r="AV1919" s="2">
        <v>52.2669</v>
      </c>
      <c r="AW1919" s="2">
        <v>0.55000000000000004</v>
      </c>
      <c r="AX1919" s="2">
        <v>1</v>
      </c>
      <c r="AY1919" s="2">
        <v>56.4</v>
      </c>
      <c r="AZ1919" s="2">
        <v>18.1874</v>
      </c>
      <c r="BA1919" s="2">
        <v>0.39</v>
      </c>
      <c r="BB1919" s="2">
        <v>1</v>
      </c>
      <c r="BC1919" s="2">
        <v>39.4</v>
      </c>
      <c r="BD1919" s="2">
        <v>17.401299999999999</v>
      </c>
      <c r="BE1919" s="4" t="str">
        <f t="shared" si="292"/>
        <v>NO APLICA</v>
      </c>
      <c r="BF1919" s="4">
        <f t="shared" si="293"/>
        <v>1.1549999999999998</v>
      </c>
      <c r="BG1919">
        <f t="shared" si="294"/>
        <v>0.18</v>
      </c>
      <c r="BH1919">
        <f t="shared" si="295"/>
        <v>2.04</v>
      </c>
      <c r="BI1919">
        <f t="shared" si="296"/>
        <v>0.55000000000000004</v>
      </c>
      <c r="BJ1919">
        <f t="shared" si="297"/>
        <v>0.8</v>
      </c>
      <c r="BK1919">
        <f t="shared" si="298"/>
        <v>0.75</v>
      </c>
      <c r="BL1919">
        <f t="shared" si="299"/>
        <v>304.31999999999891</v>
      </c>
    </row>
    <row r="1920" spans="1:64" x14ac:dyDescent="0.2">
      <c r="A1920" s="1">
        <v>1918</v>
      </c>
      <c r="B1920" s="7" t="s">
        <v>38</v>
      </c>
      <c r="C1920" s="3">
        <v>39987</v>
      </c>
      <c r="D1920" s="4" t="s">
        <v>8</v>
      </c>
      <c r="E1920" s="4" t="s">
        <v>165</v>
      </c>
      <c r="F1920" s="5" t="str">
        <f t="shared" si="290"/>
        <v>M</v>
      </c>
      <c r="G1920" s="6">
        <v>0.91736111111111107</v>
      </c>
      <c r="H1920" s="6">
        <v>0.99305555555555547</v>
      </c>
      <c r="I1920" s="85">
        <f t="shared" si="291"/>
        <v>108.99999999999993</v>
      </c>
      <c r="J1920" s="86">
        <f>I1920*Segmentos!$D$7*(AH1920%)*IF(ISNUMBER(AI1920),AI1920%,0)</f>
        <v>1942118.3999999985</v>
      </c>
      <c r="K1920" s="86">
        <f>I1920*Segmentos!$D$7*(AL1920%)*IF(ISNUMBER(AM1920),AM1920%,0)</f>
        <v>2100560.7999999989</v>
      </c>
      <c r="L1920" s="4"/>
      <c r="M1920" s="2">
        <v>4.6399999999999997</v>
      </c>
      <c r="N1920" s="2">
        <v>22.6</v>
      </c>
      <c r="O1920" s="2">
        <v>20.5</v>
      </c>
      <c r="P1920" s="2">
        <v>73.736099999999993</v>
      </c>
      <c r="Q1920" s="2">
        <v>3.83</v>
      </c>
      <c r="R1920" s="2">
        <v>17</v>
      </c>
      <c r="S1920" s="2">
        <v>22.5</v>
      </c>
      <c r="T1920" s="2">
        <v>10.1394</v>
      </c>
      <c r="U1920" s="2">
        <v>4.9000000000000004</v>
      </c>
      <c r="V1920" s="2">
        <v>24</v>
      </c>
      <c r="W1920" s="2">
        <v>20.399999999999999</v>
      </c>
      <c r="X1920" s="2">
        <v>16.325099999999999</v>
      </c>
      <c r="Y1920" s="2">
        <v>4.82</v>
      </c>
      <c r="Z1920" s="2">
        <v>25.6</v>
      </c>
      <c r="AA1920" s="2">
        <v>18.899999999999999</v>
      </c>
      <c r="AB1920" s="2">
        <v>22.612200000000001</v>
      </c>
      <c r="AC1920" s="2">
        <v>4.7300000000000004</v>
      </c>
      <c r="AD1920" s="2">
        <v>21.9</v>
      </c>
      <c r="AE1920" s="2">
        <v>21.6</v>
      </c>
      <c r="AF1920" s="2">
        <v>24.659400000000002</v>
      </c>
      <c r="AG1920" s="20">
        <v>4.45</v>
      </c>
      <c r="AH1920" s="20">
        <v>23.2</v>
      </c>
      <c r="AI1920" s="20">
        <v>19.2</v>
      </c>
      <c r="AJ1920" s="20">
        <v>33.490900000000003</v>
      </c>
      <c r="AK1920" s="18">
        <v>4.82</v>
      </c>
      <c r="AL1920" s="18">
        <v>22.1</v>
      </c>
      <c r="AM1920" s="18">
        <v>21.8</v>
      </c>
      <c r="AN1920" s="18">
        <v>40.245199999999997</v>
      </c>
      <c r="AO1920" s="2">
        <v>2.31</v>
      </c>
      <c r="AP1920" s="2">
        <v>15</v>
      </c>
      <c r="AQ1920" s="2">
        <v>15.4</v>
      </c>
      <c r="AR1920" s="2">
        <v>3.9998999999999998</v>
      </c>
      <c r="AS1920" s="2">
        <v>3.71</v>
      </c>
      <c r="AT1920" s="2">
        <v>20.8</v>
      </c>
      <c r="AU1920" s="2">
        <v>17.899999999999999</v>
      </c>
      <c r="AV1920" s="2">
        <v>12.9787</v>
      </c>
      <c r="AW1920" s="2">
        <v>5.27</v>
      </c>
      <c r="AX1920" s="2">
        <v>22.4</v>
      </c>
      <c r="AY1920" s="2">
        <v>23.5</v>
      </c>
      <c r="AZ1920" s="2">
        <v>24.046500000000002</v>
      </c>
      <c r="BA1920" s="2">
        <v>5.38</v>
      </c>
      <c r="BB1920" s="2">
        <v>26</v>
      </c>
      <c r="BC1920" s="2">
        <v>20.7</v>
      </c>
      <c r="BD1920" s="2">
        <v>32.710999999999999</v>
      </c>
      <c r="BE1920" s="4" t="str">
        <f t="shared" si="292"/>
        <v>ABURRIDO</v>
      </c>
      <c r="BF1920" s="4">
        <f t="shared" si="293"/>
        <v>4.2633999999999999</v>
      </c>
      <c r="BG1920">
        <f t="shared" si="294"/>
        <v>2.31</v>
      </c>
      <c r="BH1920">
        <f t="shared" si="295"/>
        <v>3.71</v>
      </c>
      <c r="BI1920">
        <f t="shared" si="296"/>
        <v>5.38</v>
      </c>
      <c r="BJ1920">
        <f t="shared" si="297"/>
        <v>4.82</v>
      </c>
      <c r="BK1920">
        <f t="shared" si="298"/>
        <v>4.45</v>
      </c>
      <c r="BL1920">
        <f t="shared" si="299"/>
        <v>50499.699999999975</v>
      </c>
    </row>
    <row r="1921" spans="1:64" x14ac:dyDescent="0.2">
      <c r="A1921" s="1">
        <v>1919</v>
      </c>
      <c r="B1921" s="7" t="s">
        <v>14</v>
      </c>
      <c r="C1921" s="3">
        <v>39987</v>
      </c>
      <c r="D1921" s="4" t="s">
        <v>626</v>
      </c>
      <c r="E1921" s="4" t="s">
        <v>163</v>
      </c>
      <c r="F1921" s="5" t="str">
        <f t="shared" si="290"/>
        <v>M</v>
      </c>
      <c r="G1921" s="6">
        <v>0.85</v>
      </c>
      <c r="H1921" s="6">
        <v>0.875</v>
      </c>
      <c r="I1921" s="85">
        <f t="shared" si="291"/>
        <v>36.000000000000028</v>
      </c>
      <c r="J1921" s="86">
        <f>I1921*Segmentos!$D$7*(AH1921%)*IF(ISNUMBER(AI1921),AI1921%,0)</f>
        <v>1015992.0000000009</v>
      </c>
      <c r="K1921" s="86">
        <f>I1921*Segmentos!$D$7*(AL1921%)*IF(ISNUMBER(AM1921),AM1921%,0)</f>
        <v>1427904.0000000014</v>
      </c>
      <c r="L1921" s="4"/>
      <c r="M1921" s="2">
        <v>8.56</v>
      </c>
      <c r="N1921" s="2">
        <v>12.7</v>
      </c>
      <c r="O1921" s="2">
        <v>67.599999999999994</v>
      </c>
      <c r="P1921" s="2">
        <v>84.223799999999997</v>
      </c>
      <c r="Q1921" s="2">
        <v>5.97</v>
      </c>
      <c r="R1921" s="2">
        <v>9.8000000000000007</v>
      </c>
      <c r="S1921" s="2">
        <v>60.9</v>
      </c>
      <c r="T1921" s="2">
        <v>9.8023000000000007</v>
      </c>
      <c r="U1921" s="2">
        <v>7.22</v>
      </c>
      <c r="V1921" s="2">
        <v>10.7</v>
      </c>
      <c r="W1921" s="2">
        <v>67.3</v>
      </c>
      <c r="X1921" s="2">
        <v>14.892799999999999</v>
      </c>
      <c r="Y1921" s="2">
        <v>8.59</v>
      </c>
      <c r="Z1921" s="2">
        <v>12.7</v>
      </c>
      <c r="AA1921" s="2">
        <v>67.7</v>
      </c>
      <c r="AB1921" s="2">
        <v>24.9666</v>
      </c>
      <c r="AC1921" s="2">
        <v>10.7</v>
      </c>
      <c r="AD1921" s="2">
        <v>15.4</v>
      </c>
      <c r="AE1921" s="2">
        <v>69.7</v>
      </c>
      <c r="AF1921" s="2">
        <v>34.562199999999997</v>
      </c>
      <c r="AG1921" s="20">
        <v>7.09</v>
      </c>
      <c r="AH1921" s="20">
        <v>10.3</v>
      </c>
      <c r="AI1921" s="20">
        <v>68.5</v>
      </c>
      <c r="AJ1921" s="20">
        <v>33.088099999999997</v>
      </c>
      <c r="AK1921" s="18">
        <v>9.89</v>
      </c>
      <c r="AL1921" s="18">
        <v>14.8</v>
      </c>
      <c r="AM1921" s="18">
        <v>67</v>
      </c>
      <c r="AN1921" s="18">
        <v>51.1357</v>
      </c>
      <c r="AO1921" s="2">
        <v>5.13</v>
      </c>
      <c r="AP1921" s="2">
        <v>9.8000000000000007</v>
      </c>
      <c r="AQ1921" s="2">
        <v>52.3</v>
      </c>
      <c r="AR1921" s="2">
        <v>5.5114000000000001</v>
      </c>
      <c r="AS1921" s="2">
        <v>5.32</v>
      </c>
      <c r="AT1921" s="2">
        <v>9.1</v>
      </c>
      <c r="AU1921" s="2">
        <v>58.2</v>
      </c>
      <c r="AV1921" s="2">
        <v>11.522600000000001</v>
      </c>
      <c r="AW1921" s="2">
        <v>7.43</v>
      </c>
      <c r="AX1921" s="2">
        <v>10.9</v>
      </c>
      <c r="AY1921" s="2">
        <v>68</v>
      </c>
      <c r="AZ1921" s="2">
        <v>21.0246</v>
      </c>
      <c r="BA1921" s="2">
        <v>12.25</v>
      </c>
      <c r="BB1921" s="2">
        <v>16.8</v>
      </c>
      <c r="BC1921" s="2">
        <v>72.8</v>
      </c>
      <c r="BD1921" s="2">
        <v>46.165199999999999</v>
      </c>
      <c r="BE1921" s="4" t="str">
        <f t="shared" si="292"/>
        <v>NO APLICA</v>
      </c>
      <c r="BF1921" s="4">
        <f t="shared" si="293"/>
        <v>8.0699999999999985</v>
      </c>
      <c r="BG1921">
        <f t="shared" si="294"/>
        <v>5.13</v>
      </c>
      <c r="BH1921">
        <f t="shared" si="295"/>
        <v>5.32</v>
      </c>
      <c r="BI1921">
        <f t="shared" si="296"/>
        <v>12.25</v>
      </c>
      <c r="BJ1921">
        <f t="shared" si="297"/>
        <v>9.89</v>
      </c>
      <c r="BK1921">
        <f t="shared" si="298"/>
        <v>7.09</v>
      </c>
      <c r="BL1921">
        <f t="shared" si="299"/>
        <v>30906.720000000019</v>
      </c>
    </row>
    <row r="1922" spans="1:64" x14ac:dyDescent="0.2">
      <c r="A1922" s="1">
        <v>1920</v>
      </c>
      <c r="B1922" s="7" t="s">
        <v>10</v>
      </c>
      <c r="C1922" s="3">
        <v>39987</v>
      </c>
      <c r="D1922" s="4" t="s">
        <v>8</v>
      </c>
      <c r="E1922" s="4" t="s">
        <v>164</v>
      </c>
      <c r="F1922" s="5" t="str">
        <f t="shared" si="290"/>
        <v>M</v>
      </c>
      <c r="G1922" s="6">
        <v>0.87361111111111101</v>
      </c>
      <c r="H1922" s="6">
        <v>0.91736111111111107</v>
      </c>
      <c r="I1922" s="85">
        <f t="shared" si="291"/>
        <v>63.000000000000099</v>
      </c>
      <c r="J1922" s="86">
        <f>I1922*Segmentos!$D$7*(AH1922%)*IF(ISNUMBER(AI1922),AI1922%,0)</f>
        <v>1565146.8000000026</v>
      </c>
      <c r="K1922" s="86">
        <f>I1922*Segmentos!$D$7*(AL1922%)*IF(ISNUMBER(AM1922),AM1922%,0)</f>
        <v>878119.20000000147</v>
      </c>
      <c r="L1922" s="4"/>
      <c r="M1922" s="2">
        <v>4.78</v>
      </c>
      <c r="N1922" s="2">
        <v>16.5</v>
      </c>
      <c r="O1922" s="2">
        <v>28.9</v>
      </c>
      <c r="P1922" s="2">
        <v>88.536000000000001</v>
      </c>
      <c r="Q1922" s="2">
        <v>1.87</v>
      </c>
      <c r="R1922" s="2">
        <v>9</v>
      </c>
      <c r="S1922" s="2">
        <v>20.8</v>
      </c>
      <c r="T1922" s="2">
        <v>5.7718999999999996</v>
      </c>
      <c r="U1922" s="2">
        <v>2.19</v>
      </c>
      <c r="V1922" s="2">
        <v>10.199999999999999</v>
      </c>
      <c r="W1922" s="2">
        <v>21.6</v>
      </c>
      <c r="X1922" s="2">
        <v>8.5241000000000007</v>
      </c>
      <c r="Y1922" s="2">
        <v>5.55</v>
      </c>
      <c r="Z1922" s="2">
        <v>21.7</v>
      </c>
      <c r="AA1922" s="2">
        <v>25.5</v>
      </c>
      <c r="AB1922" s="2">
        <v>30.3492</v>
      </c>
      <c r="AC1922" s="2">
        <v>7.21</v>
      </c>
      <c r="AD1922" s="2">
        <v>19.8</v>
      </c>
      <c r="AE1922" s="2">
        <v>36.5</v>
      </c>
      <c r="AF1922" s="2">
        <v>43.890700000000002</v>
      </c>
      <c r="AG1922" s="20">
        <v>6.2</v>
      </c>
      <c r="AH1922" s="20">
        <v>20.100000000000001</v>
      </c>
      <c r="AI1922" s="20">
        <v>30.9</v>
      </c>
      <c r="AJ1922" s="20">
        <v>54.503900000000002</v>
      </c>
      <c r="AK1922" s="18">
        <v>3.49</v>
      </c>
      <c r="AL1922" s="18">
        <v>13.3</v>
      </c>
      <c r="AM1922" s="18">
        <v>26.2</v>
      </c>
      <c r="AN1922" s="18">
        <v>34.0321</v>
      </c>
      <c r="AO1922" s="2">
        <v>1.95</v>
      </c>
      <c r="AP1922" s="2">
        <v>9.6</v>
      </c>
      <c r="AQ1922" s="2">
        <v>20.2</v>
      </c>
      <c r="AR1922" s="2">
        <v>3.9483000000000001</v>
      </c>
      <c r="AS1922" s="2">
        <v>3.95</v>
      </c>
      <c r="AT1922" s="2">
        <v>14.7</v>
      </c>
      <c r="AU1922" s="2">
        <v>26.9</v>
      </c>
      <c r="AV1922" s="2">
        <v>16.114000000000001</v>
      </c>
      <c r="AW1922" s="2">
        <v>3.95</v>
      </c>
      <c r="AX1922" s="2">
        <v>16.3</v>
      </c>
      <c r="AY1922" s="2">
        <v>24.3</v>
      </c>
      <c r="AZ1922" s="2">
        <v>21.0458</v>
      </c>
      <c r="BA1922" s="2">
        <v>6.68</v>
      </c>
      <c r="BB1922" s="2">
        <v>19.8</v>
      </c>
      <c r="BC1922" s="2">
        <v>33.799999999999997</v>
      </c>
      <c r="BD1922" s="2">
        <v>47.427799999999998</v>
      </c>
      <c r="BE1922" s="4" t="str">
        <f t="shared" si="292"/>
        <v>NO APLICA</v>
      </c>
      <c r="BF1922" s="4">
        <f t="shared" si="293"/>
        <v>4.6938000000000004</v>
      </c>
      <c r="BG1922">
        <f t="shared" si="294"/>
        <v>1.95</v>
      </c>
      <c r="BH1922">
        <f t="shared" si="295"/>
        <v>3.95</v>
      </c>
      <c r="BI1922">
        <f t="shared" si="296"/>
        <v>6.68</v>
      </c>
      <c r="BJ1922">
        <f t="shared" si="297"/>
        <v>3.49</v>
      </c>
      <c r="BK1922">
        <f t="shared" si="298"/>
        <v>6.2</v>
      </c>
      <c r="BL1922">
        <f t="shared" si="299"/>
        <v>30041.550000000043</v>
      </c>
    </row>
    <row r="1923" spans="1:64" x14ac:dyDescent="0.2">
      <c r="A1923" s="1">
        <v>1921</v>
      </c>
      <c r="B1923" s="7" t="s">
        <v>89</v>
      </c>
      <c r="C1923" s="3">
        <v>39987</v>
      </c>
      <c r="D1923" s="4" t="s">
        <v>628</v>
      </c>
      <c r="E1923" s="4" t="s">
        <v>169</v>
      </c>
      <c r="F1923" s="5" t="str">
        <f t="shared" si="290"/>
        <v>M</v>
      </c>
      <c r="G1923" s="6">
        <v>0.84097222222222223</v>
      </c>
      <c r="H1923" s="6">
        <v>0.875</v>
      </c>
      <c r="I1923" s="85">
        <f t="shared" si="291"/>
        <v>48.999999999999986</v>
      </c>
      <c r="J1923" s="86">
        <f>I1923*Segmentos!$D$7*(AH1923%)*IF(ISNUMBER(AI1923),AI1923%,0)</f>
        <v>130281.19999999994</v>
      </c>
      <c r="K1923" s="86">
        <f>I1923*Segmentos!$D$7*(AL1923%)*IF(ISNUMBER(AM1923),AM1923%,0)</f>
        <v>261914.79999999987</v>
      </c>
      <c r="L1923" s="4"/>
      <c r="M1923" s="2">
        <v>1.01</v>
      </c>
      <c r="N1923" s="2">
        <v>2.2999999999999998</v>
      </c>
      <c r="O1923" s="2">
        <v>44.2</v>
      </c>
      <c r="P1923" s="2">
        <v>87.770499999999998</v>
      </c>
      <c r="Q1923" s="2">
        <v>0.37</v>
      </c>
      <c r="R1923" s="2">
        <v>0.7</v>
      </c>
      <c r="S1923" s="2">
        <v>53.4</v>
      </c>
      <c r="T1923" s="2">
        <v>5.3608000000000002</v>
      </c>
      <c r="U1923" s="2">
        <v>0.23</v>
      </c>
      <c r="V1923" s="2">
        <v>2</v>
      </c>
      <c r="W1923" s="2">
        <v>11</v>
      </c>
      <c r="X1923" s="2">
        <v>4.1180000000000003</v>
      </c>
      <c r="Y1923" s="2">
        <v>1.1599999999999999</v>
      </c>
      <c r="Z1923" s="2">
        <v>2.5</v>
      </c>
      <c r="AA1923" s="2">
        <v>45.7</v>
      </c>
      <c r="AB1923" s="2">
        <v>29.641999999999999</v>
      </c>
      <c r="AC1923" s="2">
        <v>1.71</v>
      </c>
      <c r="AD1923" s="2">
        <v>3</v>
      </c>
      <c r="AE1923" s="2">
        <v>56.3</v>
      </c>
      <c r="AF1923" s="2">
        <v>48.6496</v>
      </c>
      <c r="AG1923" s="20">
        <v>0.66</v>
      </c>
      <c r="AH1923" s="20">
        <v>2.2999999999999998</v>
      </c>
      <c r="AI1923" s="20">
        <v>28.9</v>
      </c>
      <c r="AJ1923" s="20">
        <v>27.3689</v>
      </c>
      <c r="AK1923" s="18">
        <v>1.32</v>
      </c>
      <c r="AL1923" s="18">
        <v>2.2999999999999998</v>
      </c>
      <c r="AM1923" s="18">
        <v>58.1</v>
      </c>
      <c r="AN1923" s="18">
        <v>60.401600000000002</v>
      </c>
      <c r="AO1923" s="2">
        <v>0.2</v>
      </c>
      <c r="AP1923" s="2">
        <v>1</v>
      </c>
      <c r="AQ1923" s="2">
        <v>21</v>
      </c>
      <c r="AR1923" s="2">
        <v>1.8968</v>
      </c>
      <c r="AS1923" s="2">
        <v>0.54</v>
      </c>
      <c r="AT1923" s="2">
        <v>2.5</v>
      </c>
      <c r="AU1923" s="2">
        <v>21.5</v>
      </c>
      <c r="AV1923" s="2">
        <v>10.3865</v>
      </c>
      <c r="AW1923" s="2">
        <v>1.53</v>
      </c>
      <c r="AX1923" s="2">
        <v>3.1</v>
      </c>
      <c r="AY1923" s="2">
        <v>49.1</v>
      </c>
      <c r="AZ1923" s="2">
        <v>38.336799999999997</v>
      </c>
      <c r="BA1923" s="2">
        <v>1.1200000000000001</v>
      </c>
      <c r="BB1923" s="2">
        <v>1.9</v>
      </c>
      <c r="BC1923" s="2">
        <v>58.7</v>
      </c>
      <c r="BD1923" s="2">
        <v>37.150500000000001</v>
      </c>
      <c r="BE1923" s="4" t="str">
        <f t="shared" si="292"/>
        <v>NO APLICA</v>
      </c>
      <c r="BF1923" s="4">
        <f t="shared" si="293"/>
        <v>0.90620000000000012</v>
      </c>
      <c r="BG1923">
        <f t="shared" si="294"/>
        <v>0.2</v>
      </c>
      <c r="BH1923">
        <f t="shared" si="295"/>
        <v>0.54</v>
      </c>
      <c r="BI1923">
        <f t="shared" si="296"/>
        <v>1.53</v>
      </c>
      <c r="BJ1923">
        <f t="shared" si="297"/>
        <v>1.32</v>
      </c>
      <c r="BK1923">
        <f t="shared" si="298"/>
        <v>0.66</v>
      </c>
      <c r="BL1923">
        <f t="shared" si="299"/>
        <v>4981.3399999999983</v>
      </c>
    </row>
    <row r="1924" spans="1:64" x14ac:dyDescent="0.2">
      <c r="A1924" s="1">
        <v>1922</v>
      </c>
      <c r="B1924" s="7" t="s">
        <v>126</v>
      </c>
      <c r="C1924" s="3">
        <v>39987</v>
      </c>
      <c r="D1924" s="4" t="s">
        <v>628</v>
      </c>
      <c r="E1924" s="4" t="s">
        <v>163</v>
      </c>
      <c r="F1924" s="5" t="str">
        <f t="shared" ref="F1924:F1987" si="300">CONCATENATE(IF(WEEKDAY(C1924)=1,"D",""),IF(WEEKDAY(C1924)=2,"L",""),IF(WEEKDAY(C1924)=3,"M",""),IF(WEEKDAY(C1924)=4,"W",""),IF(WEEKDAY(C1924)=5,"J",""),IF(WEEKDAY(C1924)=6,"V",""),IF(WEEKDAY(C1924)=7,"S",""))</f>
        <v>M</v>
      </c>
      <c r="G1924" s="6">
        <v>0.875</v>
      </c>
      <c r="H1924" s="6">
        <v>0.91111111111111109</v>
      </c>
      <c r="I1924" s="85">
        <f t="shared" ref="I1924:I1987" si="301">IF(H1924&gt;=G1924,(H1924-G1924)*24*60,("24:00:00"-G1924+H1924)*24*60)</f>
        <v>51.999999999999972</v>
      </c>
      <c r="J1924" s="86">
        <f>I1924*Segmentos!$D$7*(AH1924%)*IF(ISNUMBER(AI1924),AI1924%,0)</f>
        <v>95846.399999999951</v>
      </c>
      <c r="K1924" s="86">
        <f>I1924*Segmentos!$D$7*(AL1924%)*IF(ISNUMBER(AM1924),AM1924%,0)</f>
        <v>221831.99999999991</v>
      </c>
      <c r="L1924" s="4"/>
      <c r="M1924" s="2">
        <v>0.78</v>
      </c>
      <c r="N1924" s="2">
        <v>2.2999999999999998</v>
      </c>
      <c r="O1924" s="2">
        <v>34.299999999999997</v>
      </c>
      <c r="P1924" s="2">
        <v>84.663700000000006</v>
      </c>
      <c r="Q1924" s="2">
        <v>0.01</v>
      </c>
      <c r="R1924" s="2">
        <v>0.1</v>
      </c>
      <c r="S1924" s="2">
        <v>9.6</v>
      </c>
      <c r="T1924" s="2">
        <v>9.6500000000000002E-2</v>
      </c>
      <c r="U1924" s="2">
        <v>0.19</v>
      </c>
      <c r="V1924" s="2">
        <v>1.1000000000000001</v>
      </c>
      <c r="W1924" s="2">
        <v>17.100000000000001</v>
      </c>
      <c r="X1924" s="2">
        <v>4.3051000000000004</v>
      </c>
      <c r="Y1924" s="2">
        <v>0.69</v>
      </c>
      <c r="Z1924" s="2">
        <v>2.8</v>
      </c>
      <c r="AA1924" s="2">
        <v>24.7</v>
      </c>
      <c r="AB1924" s="2">
        <v>22.103400000000001</v>
      </c>
      <c r="AC1924" s="2">
        <v>1.63</v>
      </c>
      <c r="AD1924" s="2">
        <v>3.7</v>
      </c>
      <c r="AE1924" s="2">
        <v>44.5</v>
      </c>
      <c r="AF1924" s="2">
        <v>58.158799999999999</v>
      </c>
      <c r="AG1924" s="20">
        <v>0.45</v>
      </c>
      <c r="AH1924" s="20">
        <v>1.8</v>
      </c>
      <c r="AI1924" s="20">
        <v>25.6</v>
      </c>
      <c r="AJ1924" s="20">
        <v>23.477699999999999</v>
      </c>
      <c r="AK1924" s="18">
        <v>1.07</v>
      </c>
      <c r="AL1924" s="18">
        <v>2.7</v>
      </c>
      <c r="AM1924" s="18">
        <v>39.5</v>
      </c>
      <c r="AN1924" s="18">
        <v>61.186100000000003</v>
      </c>
      <c r="AO1924" s="2">
        <v>7.0000000000000007E-2</v>
      </c>
      <c r="AP1924" s="2">
        <v>0.9</v>
      </c>
      <c r="AQ1924" s="2">
        <v>7.8</v>
      </c>
      <c r="AR1924" s="2">
        <v>0.82809999999999995</v>
      </c>
      <c r="AS1924" s="2">
        <v>1.05</v>
      </c>
      <c r="AT1924" s="2">
        <v>2.7</v>
      </c>
      <c r="AU1924" s="2">
        <v>39.1</v>
      </c>
      <c r="AV1924" s="2">
        <v>25.139199999999999</v>
      </c>
      <c r="AW1924" s="2">
        <v>0.75</v>
      </c>
      <c r="AX1924" s="2">
        <v>2.8</v>
      </c>
      <c r="AY1924" s="2">
        <v>27.1</v>
      </c>
      <c r="AZ1924" s="2">
        <v>23.619499999999999</v>
      </c>
      <c r="BA1924" s="2">
        <v>0.84</v>
      </c>
      <c r="BB1924" s="2">
        <v>2</v>
      </c>
      <c r="BC1924" s="2">
        <v>41.6</v>
      </c>
      <c r="BD1924" s="2">
        <v>35.076999999999998</v>
      </c>
      <c r="BE1924" s="4" t="str">
        <f t="shared" ref="BE1924:BE1987" si="302">IF(OR(E1924="NOTICIERO",E1924="INFORMATIVO"),"NO APLICA",IF(I1924&lt;60,"NO APLICA",IF(M1924&lt;6,"ABURRIDO",IF(O1924&lt;25,"ABURRIDO","ENTRETENIDO"))))</f>
        <v>NO APLICA</v>
      </c>
      <c r="BF1924" s="4">
        <f t="shared" ref="BF1924:BF1987" si="303">SUMPRODUCT($BG$2:$BK$2,BG1924:BK1924)/5</f>
        <v>0.84340000000000015</v>
      </c>
      <c r="BG1924">
        <f t="shared" ref="BG1924:BG1987" si="304">AO1924</f>
        <v>7.0000000000000007E-2</v>
      </c>
      <c r="BH1924">
        <f t="shared" ref="BH1924:BH1987" si="305">AS1924</f>
        <v>1.05</v>
      </c>
      <c r="BI1924">
        <f t="shared" ref="BI1924:BI1987" si="306">MAX(AW1924,BA1924)</f>
        <v>0.84</v>
      </c>
      <c r="BJ1924">
        <f t="shared" ref="BJ1924:BJ1987" si="307">AK1924</f>
        <v>1.07</v>
      </c>
      <c r="BK1924">
        <f t="shared" ref="BK1924:BK1987" si="308">AG1924</f>
        <v>0.45</v>
      </c>
      <c r="BL1924">
        <f t="shared" ref="BL1924:BL1987" si="309">IFERROR((I1924*N1924*O1924),0)</f>
        <v>4102.279999999997</v>
      </c>
    </row>
    <row r="1925" spans="1:64" x14ac:dyDescent="0.2">
      <c r="A1925" s="1">
        <v>1923</v>
      </c>
      <c r="B1925" s="7" t="s">
        <v>80</v>
      </c>
      <c r="C1925" s="3">
        <v>39987</v>
      </c>
      <c r="D1925" s="4" t="s">
        <v>3</v>
      </c>
      <c r="E1925" s="4" t="s">
        <v>167</v>
      </c>
      <c r="F1925" s="5" t="str">
        <f t="shared" si="300"/>
        <v>M</v>
      </c>
      <c r="G1925" s="6">
        <v>0.91736111111111107</v>
      </c>
      <c r="H1925" s="6">
        <v>9.0277777777777787E-3</v>
      </c>
      <c r="I1925" s="85">
        <f t="shared" si="301"/>
        <v>132.00000000000006</v>
      </c>
      <c r="J1925" s="86">
        <f>I1925*Segmentos!$D$7*(AH1925%)*IF(ISNUMBER(AI1925),AI1925%,0)</f>
        <v>3457713.6000000015</v>
      </c>
      <c r="K1925" s="86">
        <f>I1925*Segmentos!$D$7*(AL1925%)*IF(ISNUMBER(AM1925),AM1925%,0)</f>
        <v>2887315.2000000011</v>
      </c>
      <c r="L1925" s="4"/>
      <c r="M1925" s="2">
        <v>5.99</v>
      </c>
      <c r="N1925" s="2">
        <v>25.7</v>
      </c>
      <c r="O1925" s="2">
        <v>23.3</v>
      </c>
      <c r="P1925" s="2">
        <v>89.871099999999998</v>
      </c>
      <c r="Q1925" s="2">
        <v>4.41</v>
      </c>
      <c r="R1925" s="2">
        <v>16.8</v>
      </c>
      <c r="S1925" s="2">
        <v>26.3</v>
      </c>
      <c r="T1925" s="2">
        <v>11.0206</v>
      </c>
      <c r="U1925" s="2">
        <v>6.85</v>
      </c>
      <c r="V1925" s="2">
        <v>25</v>
      </c>
      <c r="W1925" s="2">
        <v>27.5</v>
      </c>
      <c r="X1925" s="2">
        <v>21.545400000000001</v>
      </c>
      <c r="Y1925" s="2">
        <v>5.84</v>
      </c>
      <c r="Z1925" s="2">
        <v>26.3</v>
      </c>
      <c r="AA1925" s="2">
        <v>22.2</v>
      </c>
      <c r="AB1925" s="2">
        <v>25.8645</v>
      </c>
      <c r="AC1925" s="2">
        <v>6.39</v>
      </c>
      <c r="AD1925" s="2">
        <v>30.3</v>
      </c>
      <c r="AE1925" s="2">
        <v>21.1</v>
      </c>
      <c r="AF1925" s="2">
        <v>31.4406</v>
      </c>
      <c r="AG1925" s="20">
        <v>6.56</v>
      </c>
      <c r="AH1925" s="20">
        <v>26.3</v>
      </c>
      <c r="AI1925" s="20">
        <v>24.9</v>
      </c>
      <c r="AJ1925" s="20">
        <v>46.686100000000003</v>
      </c>
      <c r="AK1925" s="18">
        <v>5.48</v>
      </c>
      <c r="AL1925" s="18">
        <v>25.2</v>
      </c>
      <c r="AM1925" s="18">
        <v>21.7</v>
      </c>
      <c r="AN1925" s="18">
        <v>43.185099999999998</v>
      </c>
      <c r="AO1925" s="2">
        <v>1.38</v>
      </c>
      <c r="AP1925" s="2">
        <v>11.3</v>
      </c>
      <c r="AQ1925" s="2">
        <v>12.2</v>
      </c>
      <c r="AR1925" s="2">
        <v>2.2622</v>
      </c>
      <c r="AS1925" s="2">
        <v>4.49</v>
      </c>
      <c r="AT1925" s="2">
        <v>21.7</v>
      </c>
      <c r="AU1925" s="2">
        <v>20.7</v>
      </c>
      <c r="AV1925" s="2">
        <v>14.8354</v>
      </c>
      <c r="AW1925" s="2">
        <v>6.48</v>
      </c>
      <c r="AX1925" s="2">
        <v>26.6</v>
      </c>
      <c r="AY1925" s="2">
        <v>24.3</v>
      </c>
      <c r="AZ1925" s="2">
        <v>27.9407</v>
      </c>
      <c r="BA1925" s="2">
        <v>7.81</v>
      </c>
      <c r="BB1925" s="2">
        <v>31.6</v>
      </c>
      <c r="BC1925" s="2">
        <v>24.7</v>
      </c>
      <c r="BD1925" s="2">
        <v>44.832900000000002</v>
      </c>
      <c r="BE1925" s="4" t="str">
        <f t="shared" si="302"/>
        <v>ABURRIDO</v>
      </c>
      <c r="BF1925" s="4">
        <f t="shared" si="303"/>
        <v>5.4593999999999996</v>
      </c>
      <c r="BG1925">
        <f t="shared" si="304"/>
        <v>1.38</v>
      </c>
      <c r="BH1925">
        <f t="shared" si="305"/>
        <v>4.49</v>
      </c>
      <c r="BI1925">
        <f t="shared" si="306"/>
        <v>7.81</v>
      </c>
      <c r="BJ1925">
        <f t="shared" si="307"/>
        <v>5.48</v>
      </c>
      <c r="BK1925">
        <f t="shared" si="308"/>
        <v>6.56</v>
      </c>
      <c r="BL1925">
        <f t="shared" si="309"/>
        <v>79042.920000000042</v>
      </c>
    </row>
    <row r="1926" spans="1:64" x14ac:dyDescent="0.2">
      <c r="A1926" s="1">
        <v>1924</v>
      </c>
      <c r="B1926" s="7" t="s">
        <v>23</v>
      </c>
      <c r="C1926" s="3">
        <v>39987</v>
      </c>
      <c r="D1926" s="4" t="s">
        <v>629</v>
      </c>
      <c r="E1926" s="4" t="s">
        <v>170</v>
      </c>
      <c r="F1926" s="5" t="str">
        <f t="shared" si="300"/>
        <v>M</v>
      </c>
      <c r="G1926" s="6">
        <v>0.89236111111111116</v>
      </c>
      <c r="H1926" s="6">
        <v>0.91666666666666663</v>
      </c>
      <c r="I1926" s="85">
        <f t="shared" si="301"/>
        <v>34.999999999999872</v>
      </c>
      <c r="J1926" s="86">
        <f>I1926*Segmentos!$D$7*(AH1926%)*IF(ISNUMBER(AI1926),AI1926%,0)</f>
        <v>42559.999999999854</v>
      </c>
      <c r="K1926" s="86">
        <f>I1926*Segmentos!$D$7*(AL1926%)*IF(ISNUMBER(AM1926),AM1926%,0)</f>
        <v>109619.99999999961</v>
      </c>
      <c r="L1926" s="4"/>
      <c r="M1926" s="2">
        <v>0.56000000000000005</v>
      </c>
      <c r="N1926" s="2">
        <v>1.2</v>
      </c>
      <c r="O1926" s="2">
        <v>47.4</v>
      </c>
      <c r="P1926" s="2">
        <v>41.644599999999997</v>
      </c>
      <c r="Q1926" s="2">
        <v>0.4</v>
      </c>
      <c r="R1926" s="2">
        <v>0.5</v>
      </c>
      <c r="S1926" s="2">
        <v>88.6</v>
      </c>
      <c r="T1926" s="2">
        <v>5.0106999999999999</v>
      </c>
      <c r="U1926" s="2">
        <v>0.51</v>
      </c>
      <c r="V1926" s="2">
        <v>1.8</v>
      </c>
      <c r="W1926" s="2">
        <v>28.6</v>
      </c>
      <c r="X1926" s="2">
        <v>7.9223999999999997</v>
      </c>
      <c r="Y1926" s="2">
        <v>1.02</v>
      </c>
      <c r="Z1926" s="2">
        <v>1.3</v>
      </c>
      <c r="AA1926" s="2">
        <v>77.900000000000006</v>
      </c>
      <c r="AB1926" s="2">
        <v>22.480599999999999</v>
      </c>
      <c r="AC1926" s="2">
        <v>0.25</v>
      </c>
      <c r="AD1926" s="2">
        <v>1</v>
      </c>
      <c r="AE1926" s="2">
        <v>24.4</v>
      </c>
      <c r="AF1926" s="2">
        <v>6.2309000000000001</v>
      </c>
      <c r="AG1926" s="20">
        <v>0.31</v>
      </c>
      <c r="AH1926" s="20">
        <v>0.8</v>
      </c>
      <c r="AI1926" s="20">
        <v>38</v>
      </c>
      <c r="AJ1926" s="20">
        <v>11.0869</v>
      </c>
      <c r="AK1926" s="18">
        <v>0.78</v>
      </c>
      <c r="AL1926" s="18">
        <v>1.5</v>
      </c>
      <c r="AM1926" s="18">
        <v>52.2</v>
      </c>
      <c r="AN1926" s="18">
        <v>30.557600000000001</v>
      </c>
      <c r="AO1926" s="2">
        <v>0.15</v>
      </c>
      <c r="AP1926" s="2">
        <v>0.4</v>
      </c>
      <c r="AQ1926" s="2">
        <v>41.9</v>
      </c>
      <c r="AR1926" s="2">
        <v>1.2553000000000001</v>
      </c>
      <c r="AS1926" s="2">
        <v>0.28000000000000003</v>
      </c>
      <c r="AT1926" s="2">
        <v>0.4</v>
      </c>
      <c r="AU1926" s="2">
        <v>71.599999999999994</v>
      </c>
      <c r="AV1926" s="2">
        <v>4.5949999999999998</v>
      </c>
      <c r="AW1926" s="2">
        <v>0.7</v>
      </c>
      <c r="AX1926" s="2">
        <v>1.7</v>
      </c>
      <c r="AY1926" s="2">
        <v>40.200000000000003</v>
      </c>
      <c r="AZ1926" s="2">
        <v>14.8841</v>
      </c>
      <c r="BA1926" s="2">
        <v>0.73</v>
      </c>
      <c r="BB1926" s="2">
        <v>1.5</v>
      </c>
      <c r="BC1926" s="2">
        <v>50.6</v>
      </c>
      <c r="BD1926" s="2">
        <v>20.9102</v>
      </c>
      <c r="BE1926" s="4" t="str">
        <f t="shared" si="302"/>
        <v>NO APLICA</v>
      </c>
      <c r="BF1926" s="4">
        <f t="shared" si="303"/>
        <v>0.46440000000000003</v>
      </c>
      <c r="BG1926">
        <f t="shared" si="304"/>
        <v>0.15</v>
      </c>
      <c r="BH1926">
        <f t="shared" si="305"/>
        <v>0.28000000000000003</v>
      </c>
      <c r="BI1926">
        <f t="shared" si="306"/>
        <v>0.73</v>
      </c>
      <c r="BJ1926">
        <f t="shared" si="307"/>
        <v>0.78</v>
      </c>
      <c r="BK1926">
        <f t="shared" si="308"/>
        <v>0.31</v>
      </c>
      <c r="BL1926">
        <f t="shared" si="309"/>
        <v>1990.7999999999925</v>
      </c>
    </row>
    <row r="1927" spans="1:64" x14ac:dyDescent="0.2">
      <c r="A1927" s="1">
        <v>1925</v>
      </c>
      <c r="B1927" s="7" t="s">
        <v>25</v>
      </c>
      <c r="C1927" s="3">
        <v>39987</v>
      </c>
      <c r="D1927" s="4" t="s">
        <v>629</v>
      </c>
      <c r="E1927" s="4" t="s">
        <v>171</v>
      </c>
      <c r="F1927" s="5" t="str">
        <f t="shared" si="300"/>
        <v>M</v>
      </c>
      <c r="G1927" s="6">
        <v>0.89375000000000004</v>
      </c>
      <c r="H1927" s="6">
        <v>0.89513888888888893</v>
      </c>
      <c r="I1927" s="85">
        <f t="shared" si="301"/>
        <v>1.9999999999999929</v>
      </c>
      <c r="J1927" s="86">
        <f>I1927*Segmentos!$D$7*(AH1927%)*IF(ISNUMBER(AI1927),AI1927%,0)</f>
        <v>5101.5999999999813</v>
      </c>
      <c r="K1927" s="86">
        <f>I1927*Segmentos!$D$7*(AL1927%)*IF(ISNUMBER(AM1927),AM1927%,0)</f>
        <v>7999.9999999999718</v>
      </c>
      <c r="L1927" s="4"/>
      <c r="M1927" s="2">
        <v>0.81</v>
      </c>
      <c r="N1927" s="2">
        <v>0.8</v>
      </c>
      <c r="O1927" s="2">
        <v>96.6</v>
      </c>
      <c r="P1927" s="2">
        <v>48.471400000000003</v>
      </c>
      <c r="Q1927" s="2">
        <v>0.49</v>
      </c>
      <c r="R1927" s="2">
        <v>0.5</v>
      </c>
      <c r="S1927" s="2">
        <v>100</v>
      </c>
      <c r="T1927" s="2">
        <v>4.9168000000000003</v>
      </c>
      <c r="U1927" s="2">
        <v>0.61</v>
      </c>
      <c r="V1927" s="2">
        <v>0.6</v>
      </c>
      <c r="W1927" s="2">
        <v>100</v>
      </c>
      <c r="X1927" s="2">
        <v>7.6444999999999999</v>
      </c>
      <c r="Y1927" s="2">
        <v>0.94</v>
      </c>
      <c r="Z1927" s="2">
        <v>0.9</v>
      </c>
      <c r="AA1927" s="2">
        <v>100</v>
      </c>
      <c r="AB1927" s="2">
        <v>16.565000000000001</v>
      </c>
      <c r="AC1927" s="2">
        <v>0.99</v>
      </c>
      <c r="AD1927" s="2">
        <v>1.1000000000000001</v>
      </c>
      <c r="AE1927" s="2">
        <v>91.8</v>
      </c>
      <c r="AF1927" s="2">
        <v>19.344999999999999</v>
      </c>
      <c r="AG1927" s="20">
        <v>0.62</v>
      </c>
      <c r="AH1927" s="20">
        <v>0.7</v>
      </c>
      <c r="AI1927" s="20">
        <v>91.1</v>
      </c>
      <c r="AJ1927" s="20">
        <v>17.639500000000002</v>
      </c>
      <c r="AK1927" s="18">
        <v>0.98</v>
      </c>
      <c r="AL1927" s="18">
        <v>1</v>
      </c>
      <c r="AM1927" s="18">
        <v>100</v>
      </c>
      <c r="AN1927" s="18">
        <v>30.831900000000001</v>
      </c>
      <c r="AO1927" s="2">
        <v>0.46</v>
      </c>
      <c r="AP1927" s="2">
        <v>0.5</v>
      </c>
      <c r="AQ1927" s="2">
        <v>100</v>
      </c>
      <c r="AR1927" s="2">
        <v>3.0123000000000002</v>
      </c>
      <c r="AS1927" s="2">
        <v>0.28999999999999998</v>
      </c>
      <c r="AT1927" s="2">
        <v>0.3</v>
      </c>
      <c r="AU1927" s="2">
        <v>100</v>
      </c>
      <c r="AV1927" s="2">
        <v>3.7719999999999998</v>
      </c>
      <c r="AW1927" s="2">
        <v>0.94</v>
      </c>
      <c r="AX1927" s="2">
        <v>1</v>
      </c>
      <c r="AY1927" s="2">
        <v>90.3</v>
      </c>
      <c r="AZ1927" s="2">
        <v>16.055099999999999</v>
      </c>
      <c r="BA1927" s="2">
        <v>1.1200000000000001</v>
      </c>
      <c r="BB1927" s="2">
        <v>1.1000000000000001</v>
      </c>
      <c r="BC1927" s="2">
        <v>100</v>
      </c>
      <c r="BD1927" s="2">
        <v>25.631900000000002</v>
      </c>
      <c r="BE1927" s="4" t="str">
        <f t="shared" si="302"/>
        <v>NO APLICA</v>
      </c>
      <c r="BF1927" s="4">
        <f t="shared" si="303"/>
        <v>0.66520000000000012</v>
      </c>
      <c r="BG1927">
        <f t="shared" si="304"/>
        <v>0.46</v>
      </c>
      <c r="BH1927">
        <f t="shared" si="305"/>
        <v>0.28999999999999998</v>
      </c>
      <c r="BI1927">
        <f t="shared" si="306"/>
        <v>1.1200000000000001</v>
      </c>
      <c r="BJ1927">
        <f t="shared" si="307"/>
        <v>0.98</v>
      </c>
      <c r="BK1927">
        <f t="shared" si="308"/>
        <v>0.62</v>
      </c>
      <c r="BL1927">
        <f t="shared" si="309"/>
        <v>154.55999999999943</v>
      </c>
    </row>
    <row r="1928" spans="1:64" x14ac:dyDescent="0.2">
      <c r="A1928" s="1">
        <v>1926</v>
      </c>
      <c r="B1928" s="7" t="s">
        <v>32</v>
      </c>
      <c r="C1928" s="3">
        <v>39987</v>
      </c>
      <c r="D1928" s="4" t="s">
        <v>628</v>
      </c>
      <c r="E1928" s="4" t="s">
        <v>164</v>
      </c>
      <c r="F1928" s="5" t="str">
        <f t="shared" si="300"/>
        <v>M</v>
      </c>
      <c r="G1928" s="6">
        <v>0.91388888888888886</v>
      </c>
      <c r="H1928" s="6">
        <v>0.9159722222222223</v>
      </c>
      <c r="I1928" s="85">
        <f t="shared" si="301"/>
        <v>3.0000000000001492</v>
      </c>
      <c r="J1928" s="86">
        <f>I1928*Segmentos!$D$7*(AH1928%)*IF(ISNUMBER(AI1928),AI1928%,0)</f>
        <v>8359.2000000004173</v>
      </c>
      <c r="K1928" s="86">
        <f>I1928*Segmentos!$D$7*(AL1928%)*IF(ISNUMBER(AM1928),AM1928%,0)</f>
        <v>6609.6000000003278</v>
      </c>
      <c r="L1928" s="4"/>
      <c r="M1928" s="2">
        <v>0.61</v>
      </c>
      <c r="N1928" s="2">
        <v>0.7</v>
      </c>
      <c r="O1928" s="2">
        <v>83.2</v>
      </c>
      <c r="P1928" s="2">
        <v>91.177800000000005</v>
      </c>
      <c r="Q1928" s="2">
        <v>0.56999999999999995</v>
      </c>
      <c r="R1928" s="2">
        <v>0.9</v>
      </c>
      <c r="S1928" s="2">
        <v>67.2</v>
      </c>
      <c r="T1928" s="2">
        <v>14.1896</v>
      </c>
      <c r="U1928" s="2">
        <v>0.51</v>
      </c>
      <c r="V1928" s="2">
        <v>0.8</v>
      </c>
      <c r="W1928" s="2">
        <v>66.7</v>
      </c>
      <c r="X1928" s="2">
        <v>15.808</v>
      </c>
      <c r="Y1928" s="2">
        <v>0.28999999999999998</v>
      </c>
      <c r="Z1928" s="2">
        <v>0.3</v>
      </c>
      <c r="AA1928" s="2">
        <v>100</v>
      </c>
      <c r="AB1928" s="2">
        <v>12.825699999999999</v>
      </c>
      <c r="AC1928" s="2">
        <v>0.99</v>
      </c>
      <c r="AD1928" s="2">
        <v>1.1000000000000001</v>
      </c>
      <c r="AE1928" s="2">
        <v>93</v>
      </c>
      <c r="AF1928" s="2">
        <v>48.354500000000002</v>
      </c>
      <c r="AG1928" s="20">
        <v>0.72</v>
      </c>
      <c r="AH1928" s="20">
        <v>0.9</v>
      </c>
      <c r="AI1928" s="20">
        <v>77.400000000000006</v>
      </c>
      <c r="AJ1928" s="20">
        <v>50.700400000000002</v>
      </c>
      <c r="AK1928" s="18">
        <v>0.52</v>
      </c>
      <c r="AL1928" s="18">
        <v>0.6</v>
      </c>
      <c r="AM1928" s="18">
        <v>91.8</v>
      </c>
      <c r="AN1928" s="18">
        <v>40.477400000000003</v>
      </c>
      <c r="AO1928" s="2">
        <v>0.23</v>
      </c>
      <c r="AP1928" s="2">
        <v>0.2</v>
      </c>
      <c r="AQ1928" s="2">
        <v>100</v>
      </c>
      <c r="AR1928" s="2">
        <v>3.6598000000000002</v>
      </c>
      <c r="AS1928" s="2">
        <v>2.02</v>
      </c>
      <c r="AT1928" s="2">
        <v>2.2999999999999998</v>
      </c>
      <c r="AU1928" s="2">
        <v>86.5</v>
      </c>
      <c r="AV1928" s="2">
        <v>66.105999999999995</v>
      </c>
      <c r="AW1928" s="2">
        <v>0.33</v>
      </c>
      <c r="AX1928" s="2">
        <v>0.4</v>
      </c>
      <c r="AY1928" s="2">
        <v>75.7</v>
      </c>
      <c r="AZ1928" s="2">
        <v>14.159599999999999</v>
      </c>
      <c r="BA1928" s="2">
        <v>0.13</v>
      </c>
      <c r="BB1928" s="2">
        <v>0.2</v>
      </c>
      <c r="BC1928" s="2">
        <v>66.7</v>
      </c>
      <c r="BD1928" s="2">
        <v>7.2523999999999997</v>
      </c>
      <c r="BE1928" s="4" t="str">
        <f t="shared" si="302"/>
        <v>NO APLICA</v>
      </c>
      <c r="BF1928" s="4">
        <f t="shared" si="303"/>
        <v>1.0500000000000003</v>
      </c>
      <c r="BG1928">
        <f t="shared" si="304"/>
        <v>0.23</v>
      </c>
      <c r="BH1928">
        <f t="shared" si="305"/>
        <v>2.02</v>
      </c>
      <c r="BI1928">
        <f t="shared" si="306"/>
        <v>0.33</v>
      </c>
      <c r="BJ1928">
        <f t="shared" si="307"/>
        <v>0.52</v>
      </c>
      <c r="BK1928">
        <f t="shared" si="308"/>
        <v>0.72</v>
      </c>
      <c r="BL1928">
        <f t="shared" si="309"/>
        <v>174.7200000000087</v>
      </c>
    </row>
    <row r="1929" spans="1:64" x14ac:dyDescent="0.2">
      <c r="A1929" s="1">
        <v>1927</v>
      </c>
      <c r="B1929" s="7" t="s">
        <v>19</v>
      </c>
      <c r="C1929" s="3">
        <v>39987</v>
      </c>
      <c r="D1929" s="4" t="s">
        <v>17</v>
      </c>
      <c r="E1929" s="4" t="s">
        <v>166</v>
      </c>
      <c r="F1929" s="5" t="str">
        <f t="shared" si="300"/>
        <v>M</v>
      </c>
      <c r="G1929" s="6">
        <v>0.9159722222222223</v>
      </c>
      <c r="H1929" s="6">
        <v>0.91736111111111107</v>
      </c>
      <c r="I1929" s="85">
        <f t="shared" si="301"/>
        <v>1.999999999999833</v>
      </c>
      <c r="J1929" s="86">
        <f>I1929*Segmentos!$D$7*(AH1929%)*IF(ISNUMBER(AI1929),AI1929%,0)</f>
        <v>2211.1999999998152</v>
      </c>
      <c r="K1929" s="86">
        <f>I1929*Segmentos!$D$7*(AL1929%)*IF(ISNUMBER(AM1929),AM1929%,0)</f>
        <v>1979.9999999998345</v>
      </c>
      <c r="L1929" s="4"/>
      <c r="M1929" s="2">
        <v>0.26</v>
      </c>
      <c r="N1929" s="2">
        <v>0.4</v>
      </c>
      <c r="O1929" s="2">
        <v>75.099999999999994</v>
      </c>
      <c r="P1929" s="2">
        <v>100</v>
      </c>
      <c r="Q1929" s="2">
        <v>0.19</v>
      </c>
      <c r="R1929" s="2">
        <v>0.4</v>
      </c>
      <c r="S1929" s="2">
        <v>50</v>
      </c>
      <c r="T1929" s="2">
        <v>12.2446</v>
      </c>
      <c r="U1929" s="2">
        <v>0</v>
      </c>
      <c r="V1929" s="2">
        <v>0</v>
      </c>
      <c r="W1929" s="8" t="s">
        <v>577</v>
      </c>
      <c r="X1929" s="2">
        <v>0</v>
      </c>
      <c r="Y1929" s="2">
        <v>0.31</v>
      </c>
      <c r="Z1929" s="2">
        <v>0.5</v>
      </c>
      <c r="AA1929" s="2">
        <v>62.2</v>
      </c>
      <c r="AB1929" s="2">
        <v>34.291200000000003</v>
      </c>
      <c r="AC1929" s="2">
        <v>0.43</v>
      </c>
      <c r="AD1929" s="2">
        <v>0.4</v>
      </c>
      <c r="AE1929" s="2">
        <v>100</v>
      </c>
      <c r="AF1929" s="2">
        <v>53.464300000000001</v>
      </c>
      <c r="AG1929" s="20">
        <v>0.28000000000000003</v>
      </c>
      <c r="AH1929" s="20">
        <v>0.4</v>
      </c>
      <c r="AI1929" s="20">
        <v>69.099999999999994</v>
      </c>
      <c r="AJ1929" s="20">
        <v>50.665500000000002</v>
      </c>
      <c r="AK1929" s="18">
        <v>0.25</v>
      </c>
      <c r="AL1929" s="18">
        <v>0.3</v>
      </c>
      <c r="AM1929" s="18">
        <v>82.5</v>
      </c>
      <c r="AN1929" s="18">
        <v>49.334499999999998</v>
      </c>
      <c r="AO1929" s="2">
        <v>0.08</v>
      </c>
      <c r="AP1929" s="2">
        <v>0.1</v>
      </c>
      <c r="AQ1929" s="2">
        <v>100</v>
      </c>
      <c r="AR1929" s="2">
        <v>3.4634999999999998</v>
      </c>
      <c r="AS1929" s="2">
        <v>0.16</v>
      </c>
      <c r="AT1929" s="2">
        <v>0.2</v>
      </c>
      <c r="AU1929" s="2">
        <v>100</v>
      </c>
      <c r="AV1929" s="2">
        <v>13.439500000000001</v>
      </c>
      <c r="AW1929" s="2">
        <v>0.51</v>
      </c>
      <c r="AX1929" s="2">
        <v>0.8</v>
      </c>
      <c r="AY1929" s="2">
        <v>62.4</v>
      </c>
      <c r="AZ1929" s="2">
        <v>55.0351</v>
      </c>
      <c r="BA1929" s="2">
        <v>0.19</v>
      </c>
      <c r="BB1929" s="2">
        <v>0.2</v>
      </c>
      <c r="BC1929" s="2">
        <v>100</v>
      </c>
      <c r="BD1929" s="2">
        <v>28.061900000000001</v>
      </c>
      <c r="BE1929" s="4" t="str">
        <f t="shared" si="302"/>
        <v>NO APLICA</v>
      </c>
      <c r="BF1929" s="4">
        <f t="shared" si="303"/>
        <v>0.27739999999999998</v>
      </c>
      <c r="BG1929">
        <f t="shared" si="304"/>
        <v>0.08</v>
      </c>
      <c r="BH1929">
        <f t="shared" si="305"/>
        <v>0.16</v>
      </c>
      <c r="BI1929">
        <f t="shared" si="306"/>
        <v>0.51</v>
      </c>
      <c r="BJ1929">
        <f t="shared" si="307"/>
        <v>0.25</v>
      </c>
      <c r="BK1929">
        <f t="shared" si="308"/>
        <v>0.28000000000000003</v>
      </c>
      <c r="BL1929">
        <f t="shared" si="309"/>
        <v>60.079999999994982</v>
      </c>
    </row>
    <row r="1930" spans="1:64" x14ac:dyDescent="0.2">
      <c r="A1930" s="1">
        <v>1928</v>
      </c>
      <c r="B1930" s="7" t="s">
        <v>2</v>
      </c>
      <c r="C1930" s="3">
        <v>39987</v>
      </c>
      <c r="D1930" s="4" t="s">
        <v>627</v>
      </c>
      <c r="E1930" s="4" t="s">
        <v>164</v>
      </c>
      <c r="F1930" s="5" t="str">
        <f t="shared" si="300"/>
        <v>M</v>
      </c>
      <c r="G1930" s="6">
        <v>0.8833333333333333</v>
      </c>
      <c r="H1930" s="6">
        <v>0.93333333333333324</v>
      </c>
      <c r="I1930" s="85">
        <f t="shared" si="301"/>
        <v>71.999999999999901</v>
      </c>
      <c r="J1930" s="86">
        <f>I1930*Segmentos!$D$7*(AH1930%)*IF(ISNUMBER(AI1930),AI1930%,0)</f>
        <v>1781683.1999999979</v>
      </c>
      <c r="K1930" s="86">
        <f>I1930*Segmentos!$D$7*(AL1930%)*IF(ISNUMBER(AM1930),AM1930%,0)</f>
        <v>2189980.799999997</v>
      </c>
      <c r="L1930" s="4"/>
      <c r="M1930" s="2">
        <v>6.94</v>
      </c>
      <c r="N1930" s="2">
        <v>21.1</v>
      </c>
      <c r="O1930" s="2">
        <v>32.799999999999997</v>
      </c>
      <c r="P1930" s="2">
        <v>85.344399999999993</v>
      </c>
      <c r="Q1930" s="2">
        <v>3.77</v>
      </c>
      <c r="R1930" s="2">
        <v>12.9</v>
      </c>
      <c r="S1930" s="2">
        <v>29.3</v>
      </c>
      <c r="T1930" s="2">
        <v>7.7313000000000001</v>
      </c>
      <c r="U1930" s="2">
        <v>5.77</v>
      </c>
      <c r="V1930" s="2">
        <v>18.399999999999999</v>
      </c>
      <c r="W1930" s="2">
        <v>31.3</v>
      </c>
      <c r="X1930" s="2">
        <v>14.8697</v>
      </c>
      <c r="Y1930" s="2">
        <v>6.95</v>
      </c>
      <c r="Z1930" s="2">
        <v>21.4</v>
      </c>
      <c r="AA1930" s="2">
        <v>32.5</v>
      </c>
      <c r="AB1930" s="2">
        <v>25.240500000000001</v>
      </c>
      <c r="AC1930" s="2">
        <v>9.2899999999999991</v>
      </c>
      <c r="AD1930" s="2">
        <v>26.8</v>
      </c>
      <c r="AE1930" s="2">
        <v>34.700000000000003</v>
      </c>
      <c r="AF1930" s="2">
        <v>37.502899999999997</v>
      </c>
      <c r="AG1930" s="20">
        <v>6.19</v>
      </c>
      <c r="AH1930" s="20">
        <v>20.9</v>
      </c>
      <c r="AI1930" s="20">
        <v>29.6</v>
      </c>
      <c r="AJ1930" s="20">
        <v>36.101700000000001</v>
      </c>
      <c r="AK1930" s="18">
        <v>7.62</v>
      </c>
      <c r="AL1930" s="18">
        <v>21.3</v>
      </c>
      <c r="AM1930" s="18">
        <v>35.700000000000003</v>
      </c>
      <c r="AN1930" s="18">
        <v>49.242699999999999</v>
      </c>
      <c r="AO1930" s="2">
        <v>6.43</v>
      </c>
      <c r="AP1930" s="2">
        <v>18.100000000000001</v>
      </c>
      <c r="AQ1930" s="2">
        <v>35.5</v>
      </c>
      <c r="AR1930" s="2">
        <v>8.6433999999999997</v>
      </c>
      <c r="AS1930" s="2">
        <v>8.7899999999999991</v>
      </c>
      <c r="AT1930" s="2">
        <v>24.4</v>
      </c>
      <c r="AU1930" s="2">
        <v>36.1</v>
      </c>
      <c r="AV1930" s="2">
        <v>23.832899999999999</v>
      </c>
      <c r="AW1930" s="2">
        <v>8.1300000000000008</v>
      </c>
      <c r="AX1930" s="2">
        <v>21.9</v>
      </c>
      <c r="AY1930" s="2">
        <v>37.1</v>
      </c>
      <c r="AZ1930" s="2">
        <v>28.764900000000001</v>
      </c>
      <c r="BA1930" s="2">
        <v>5.12</v>
      </c>
      <c r="BB1930" s="2">
        <v>19.5</v>
      </c>
      <c r="BC1930" s="2">
        <v>26.2</v>
      </c>
      <c r="BD1930" s="2">
        <v>24.103300000000001</v>
      </c>
      <c r="BE1930" s="4" t="str">
        <f t="shared" si="302"/>
        <v>NO APLICA</v>
      </c>
      <c r="BF1930" s="4">
        <f t="shared" si="303"/>
        <v>8.0076000000000001</v>
      </c>
      <c r="BG1930">
        <f t="shared" si="304"/>
        <v>6.43</v>
      </c>
      <c r="BH1930">
        <f t="shared" si="305"/>
        <v>8.7899999999999991</v>
      </c>
      <c r="BI1930">
        <f t="shared" si="306"/>
        <v>8.1300000000000008</v>
      </c>
      <c r="BJ1930">
        <f t="shared" si="307"/>
        <v>7.62</v>
      </c>
      <c r="BK1930">
        <f t="shared" si="308"/>
        <v>6.19</v>
      </c>
      <c r="BL1930">
        <f t="shared" si="309"/>
        <v>49829.759999999929</v>
      </c>
    </row>
    <row r="1931" spans="1:64" x14ac:dyDescent="0.2">
      <c r="A1931" s="1">
        <v>1929</v>
      </c>
      <c r="B1931" s="7" t="s">
        <v>16</v>
      </c>
      <c r="C1931" s="3">
        <v>39987</v>
      </c>
      <c r="D1931" s="4" t="s">
        <v>626</v>
      </c>
      <c r="E1931" s="4" t="s">
        <v>166</v>
      </c>
      <c r="F1931" s="5" t="str">
        <f t="shared" si="300"/>
        <v>M</v>
      </c>
      <c r="G1931" s="6">
        <v>0.91319444444444453</v>
      </c>
      <c r="H1931" s="6">
        <v>0.91736111111111107</v>
      </c>
      <c r="I1931" s="85">
        <f t="shared" si="301"/>
        <v>5.9999999999998188</v>
      </c>
      <c r="J1931" s="86">
        <f>I1931*Segmentos!$D$7*(AH1931%)*IF(ISNUMBER(AI1931),AI1931%,0)</f>
        <v>234201.59999999293</v>
      </c>
      <c r="K1931" s="86">
        <f>I1931*Segmentos!$D$7*(AL1931%)*IF(ISNUMBER(AM1931),AM1931%,0)</f>
        <v>327815.99999999005</v>
      </c>
      <c r="L1931" s="4"/>
      <c r="M1931" s="2">
        <v>11.81</v>
      </c>
      <c r="N1931" s="2">
        <v>13.6</v>
      </c>
      <c r="O1931" s="2">
        <v>86.5</v>
      </c>
      <c r="P1931" s="2">
        <v>88.049300000000002</v>
      </c>
      <c r="Q1931" s="2">
        <v>6.49</v>
      </c>
      <c r="R1931" s="2">
        <v>7.9</v>
      </c>
      <c r="S1931" s="2">
        <v>82</v>
      </c>
      <c r="T1931" s="2">
        <v>8.0742999999999991</v>
      </c>
      <c r="U1931" s="2">
        <v>7.33</v>
      </c>
      <c r="V1931" s="2">
        <v>9.3000000000000007</v>
      </c>
      <c r="W1931" s="2">
        <v>78.8</v>
      </c>
      <c r="X1931" s="2">
        <v>11.4679</v>
      </c>
      <c r="Y1931" s="2">
        <v>12.96</v>
      </c>
      <c r="Z1931" s="2">
        <v>15.4</v>
      </c>
      <c r="AA1931" s="2">
        <v>84.2</v>
      </c>
      <c r="AB1931" s="2">
        <v>28.5321</v>
      </c>
      <c r="AC1931" s="2">
        <v>16.329999999999998</v>
      </c>
      <c r="AD1931" s="2">
        <v>17.8</v>
      </c>
      <c r="AE1931" s="2">
        <v>91.9</v>
      </c>
      <c r="AF1931" s="2">
        <v>39.974899999999998</v>
      </c>
      <c r="AG1931" s="20">
        <v>9.74</v>
      </c>
      <c r="AH1931" s="20">
        <v>11.4</v>
      </c>
      <c r="AI1931" s="20">
        <v>85.6</v>
      </c>
      <c r="AJ1931" s="20">
        <v>34.470199999999998</v>
      </c>
      <c r="AK1931" s="18">
        <v>13.67</v>
      </c>
      <c r="AL1931" s="18">
        <v>15.7</v>
      </c>
      <c r="AM1931" s="18">
        <v>87</v>
      </c>
      <c r="AN1931" s="18">
        <v>53.579099999999997</v>
      </c>
      <c r="AO1931" s="2">
        <v>10.210000000000001</v>
      </c>
      <c r="AP1931" s="2">
        <v>12.4</v>
      </c>
      <c r="AQ1931" s="2">
        <v>82.5</v>
      </c>
      <c r="AR1931" s="2">
        <v>8.3180999999999994</v>
      </c>
      <c r="AS1931" s="2">
        <v>10.64</v>
      </c>
      <c r="AT1931" s="2">
        <v>13.3</v>
      </c>
      <c r="AU1931" s="2">
        <v>80</v>
      </c>
      <c r="AV1931" s="2">
        <v>17.4833</v>
      </c>
      <c r="AW1931" s="2">
        <v>10.24</v>
      </c>
      <c r="AX1931" s="2">
        <v>11.7</v>
      </c>
      <c r="AY1931" s="2">
        <v>87.2</v>
      </c>
      <c r="AZ1931" s="2">
        <v>21.954499999999999</v>
      </c>
      <c r="BA1931" s="2">
        <v>14.11</v>
      </c>
      <c r="BB1931" s="2">
        <v>15.6</v>
      </c>
      <c r="BC1931" s="2">
        <v>90.2</v>
      </c>
      <c r="BD1931" s="2">
        <v>40.293399999999998</v>
      </c>
      <c r="BE1931" s="4" t="str">
        <f t="shared" si="302"/>
        <v>NO APLICA</v>
      </c>
      <c r="BF1931" s="4">
        <f t="shared" si="303"/>
        <v>11.929599999999999</v>
      </c>
      <c r="BG1931">
        <f t="shared" si="304"/>
        <v>10.210000000000001</v>
      </c>
      <c r="BH1931">
        <f t="shared" si="305"/>
        <v>10.64</v>
      </c>
      <c r="BI1931">
        <f t="shared" si="306"/>
        <v>14.11</v>
      </c>
      <c r="BJ1931">
        <f t="shared" si="307"/>
        <v>13.67</v>
      </c>
      <c r="BK1931">
        <f t="shared" si="308"/>
        <v>9.74</v>
      </c>
      <c r="BL1931">
        <f t="shared" si="309"/>
        <v>7058.3999999997868</v>
      </c>
    </row>
    <row r="1932" spans="1:64" x14ac:dyDescent="0.2">
      <c r="A1932" s="1">
        <v>1930</v>
      </c>
      <c r="B1932" s="7" t="s">
        <v>22</v>
      </c>
      <c r="C1932" s="3">
        <v>39987</v>
      </c>
      <c r="D1932" s="4" t="s">
        <v>629</v>
      </c>
      <c r="E1932" s="4" t="s">
        <v>164</v>
      </c>
      <c r="F1932" s="5" t="str">
        <f t="shared" si="300"/>
        <v>M</v>
      </c>
      <c r="G1932" s="6">
        <v>0.83125000000000004</v>
      </c>
      <c r="H1932" s="6">
        <v>0.87430555555555556</v>
      </c>
      <c r="I1932" s="85">
        <f t="shared" si="301"/>
        <v>61.999999999999943</v>
      </c>
      <c r="J1932" s="86">
        <f>I1932*Segmentos!$D$7*(AH1932%)*IF(ISNUMBER(AI1932),AI1932%,0)</f>
        <v>573375.99999999953</v>
      </c>
      <c r="K1932" s="86">
        <f>I1932*Segmentos!$D$7*(AL1932%)*IF(ISNUMBER(AM1932),AM1932%,0)</f>
        <v>486129.59999999957</v>
      </c>
      <c r="L1932" s="4"/>
      <c r="M1932" s="2">
        <v>2.13</v>
      </c>
      <c r="N1932" s="2">
        <v>6.1</v>
      </c>
      <c r="O1932" s="2">
        <v>35.1</v>
      </c>
      <c r="P1932" s="2">
        <v>97.941299999999998</v>
      </c>
      <c r="Q1932" s="2">
        <v>0.65</v>
      </c>
      <c r="R1932" s="2">
        <v>2.2000000000000002</v>
      </c>
      <c r="S1932" s="2">
        <v>30.2</v>
      </c>
      <c r="T1932" s="2">
        <v>5.0301</v>
      </c>
      <c r="U1932" s="2">
        <v>0.98</v>
      </c>
      <c r="V1932" s="2">
        <v>1.8</v>
      </c>
      <c r="W1932" s="2">
        <v>54.4</v>
      </c>
      <c r="X1932" s="2">
        <v>9.4575999999999993</v>
      </c>
      <c r="Y1932" s="2">
        <v>0.98</v>
      </c>
      <c r="Z1932" s="2">
        <v>5.0999999999999996</v>
      </c>
      <c r="AA1932" s="2">
        <v>19.100000000000001</v>
      </c>
      <c r="AB1932" s="2">
        <v>13.2906</v>
      </c>
      <c r="AC1932" s="2">
        <v>4.6399999999999997</v>
      </c>
      <c r="AD1932" s="2">
        <v>11.6</v>
      </c>
      <c r="AE1932" s="2">
        <v>40</v>
      </c>
      <c r="AF1932" s="2">
        <v>70.162999999999997</v>
      </c>
      <c r="AG1932" s="20">
        <v>2.33</v>
      </c>
      <c r="AH1932" s="20">
        <v>6.8</v>
      </c>
      <c r="AI1932" s="20">
        <v>34</v>
      </c>
      <c r="AJ1932" s="20">
        <v>50.796399999999998</v>
      </c>
      <c r="AK1932" s="18">
        <v>1.95</v>
      </c>
      <c r="AL1932" s="18">
        <v>5.4</v>
      </c>
      <c r="AM1932" s="18">
        <v>36.299999999999997</v>
      </c>
      <c r="AN1932" s="18">
        <v>47.1449</v>
      </c>
      <c r="AO1932" s="2">
        <v>2.0699999999999998</v>
      </c>
      <c r="AP1932" s="2">
        <v>6.2</v>
      </c>
      <c r="AQ1932" s="2">
        <v>33.299999999999997</v>
      </c>
      <c r="AR1932" s="2">
        <v>10.417199999999999</v>
      </c>
      <c r="AS1932" s="2">
        <v>1.28</v>
      </c>
      <c r="AT1932" s="2">
        <v>4.3</v>
      </c>
      <c r="AU1932" s="2">
        <v>29.6</v>
      </c>
      <c r="AV1932" s="2">
        <v>12.960100000000001</v>
      </c>
      <c r="AW1932" s="2">
        <v>2.6</v>
      </c>
      <c r="AX1932" s="2">
        <v>7.3</v>
      </c>
      <c r="AY1932" s="2">
        <v>35.6</v>
      </c>
      <c r="AZ1932" s="2">
        <v>34.468200000000003</v>
      </c>
      <c r="BA1932" s="2">
        <v>2.27</v>
      </c>
      <c r="BB1932" s="2">
        <v>6.1</v>
      </c>
      <c r="BC1932" s="2">
        <v>37.4</v>
      </c>
      <c r="BD1932" s="2">
        <v>40.0959</v>
      </c>
      <c r="BE1932" s="4" t="str">
        <f t="shared" si="302"/>
        <v>NO APLICA</v>
      </c>
      <c r="BF1932" s="4">
        <f t="shared" si="303"/>
        <v>1.9194</v>
      </c>
      <c r="BG1932">
        <f t="shared" si="304"/>
        <v>2.0699999999999998</v>
      </c>
      <c r="BH1932">
        <f t="shared" si="305"/>
        <v>1.28</v>
      </c>
      <c r="BI1932">
        <f t="shared" si="306"/>
        <v>2.6</v>
      </c>
      <c r="BJ1932">
        <f t="shared" si="307"/>
        <v>1.95</v>
      </c>
      <c r="BK1932">
        <f t="shared" si="308"/>
        <v>2.33</v>
      </c>
      <c r="BL1932">
        <f t="shared" si="309"/>
        <v>13274.819999999989</v>
      </c>
    </row>
    <row r="1933" spans="1:64" x14ac:dyDescent="0.2">
      <c r="A1933" s="1">
        <v>1931</v>
      </c>
      <c r="B1933" s="7" t="s">
        <v>24</v>
      </c>
      <c r="C1933" s="3">
        <v>39987</v>
      </c>
      <c r="D1933" s="4" t="s">
        <v>629</v>
      </c>
      <c r="E1933" s="4" t="s">
        <v>170</v>
      </c>
      <c r="F1933" s="5" t="str">
        <f t="shared" si="300"/>
        <v>M</v>
      </c>
      <c r="G1933" s="6">
        <v>0.875</v>
      </c>
      <c r="H1933" s="6">
        <v>0.89027777777777783</v>
      </c>
      <c r="I1933" s="85">
        <f t="shared" si="301"/>
        <v>22.000000000000082</v>
      </c>
      <c r="J1933" s="86">
        <f>I1933*Segmentos!$D$7*(AH1933%)*IF(ISNUMBER(AI1933),AI1933%,0)</f>
        <v>88862.400000000343</v>
      </c>
      <c r="K1933" s="86">
        <f>I1933*Segmentos!$D$7*(AL1933%)*IF(ISNUMBER(AM1933),AM1933%,0)</f>
        <v>69669.600000000268</v>
      </c>
      <c r="L1933" s="4"/>
      <c r="M1933" s="2">
        <v>0.89</v>
      </c>
      <c r="N1933" s="2">
        <v>2.4</v>
      </c>
      <c r="O1933" s="2">
        <v>37.5</v>
      </c>
      <c r="P1933" s="2">
        <v>49.731499999999997</v>
      </c>
      <c r="Q1933" s="2">
        <v>1.1000000000000001</v>
      </c>
      <c r="R1933" s="2">
        <v>1.4</v>
      </c>
      <c r="S1933" s="2">
        <v>77.2</v>
      </c>
      <c r="T1933" s="2">
        <v>10.2265</v>
      </c>
      <c r="U1933" s="2">
        <v>0.59</v>
      </c>
      <c r="V1933" s="2">
        <v>0.7</v>
      </c>
      <c r="W1933" s="2">
        <v>86.8</v>
      </c>
      <c r="X1933" s="2">
        <v>6.9325000000000001</v>
      </c>
      <c r="Y1933" s="2">
        <v>1.07</v>
      </c>
      <c r="Z1933" s="2">
        <v>2.2000000000000002</v>
      </c>
      <c r="AA1933" s="2">
        <v>48.6</v>
      </c>
      <c r="AB1933" s="2">
        <v>17.642800000000001</v>
      </c>
      <c r="AC1933" s="2">
        <v>0.82</v>
      </c>
      <c r="AD1933" s="2">
        <v>4.0999999999999996</v>
      </c>
      <c r="AE1933" s="2">
        <v>19.899999999999999</v>
      </c>
      <c r="AF1933" s="2">
        <v>14.9297</v>
      </c>
      <c r="AG1933" s="20">
        <v>1.01</v>
      </c>
      <c r="AH1933" s="20">
        <v>2.7</v>
      </c>
      <c r="AI1933" s="20">
        <v>37.4</v>
      </c>
      <c r="AJ1933" s="20">
        <v>26.5395</v>
      </c>
      <c r="AK1933" s="18">
        <v>0.79</v>
      </c>
      <c r="AL1933" s="18">
        <v>2.1</v>
      </c>
      <c r="AM1933" s="18">
        <v>37.700000000000003</v>
      </c>
      <c r="AN1933" s="18">
        <v>23.192</v>
      </c>
      <c r="AO1933" s="2">
        <v>0.38</v>
      </c>
      <c r="AP1933" s="2">
        <v>1.7</v>
      </c>
      <c r="AQ1933" s="2">
        <v>22</v>
      </c>
      <c r="AR1933" s="2">
        <v>2.3020999999999998</v>
      </c>
      <c r="AS1933" s="2">
        <v>0.36</v>
      </c>
      <c r="AT1933" s="2">
        <v>1.1000000000000001</v>
      </c>
      <c r="AU1933" s="2">
        <v>32.1</v>
      </c>
      <c r="AV1933" s="2">
        <v>4.4386000000000001</v>
      </c>
      <c r="AW1933" s="2">
        <v>0.93</v>
      </c>
      <c r="AX1933" s="2">
        <v>2.2000000000000002</v>
      </c>
      <c r="AY1933" s="2">
        <v>42</v>
      </c>
      <c r="AZ1933" s="2">
        <v>14.911799999999999</v>
      </c>
      <c r="BA1933" s="2">
        <v>1.32</v>
      </c>
      <c r="BB1933" s="2">
        <v>3.4</v>
      </c>
      <c r="BC1933" s="2">
        <v>38.6</v>
      </c>
      <c r="BD1933" s="2">
        <v>28.078900000000001</v>
      </c>
      <c r="BE1933" s="4" t="str">
        <f t="shared" si="302"/>
        <v>NO APLICA</v>
      </c>
      <c r="BF1933" s="4">
        <f t="shared" si="303"/>
        <v>0.75359999999999994</v>
      </c>
      <c r="BG1933">
        <f t="shared" si="304"/>
        <v>0.38</v>
      </c>
      <c r="BH1933">
        <f t="shared" si="305"/>
        <v>0.36</v>
      </c>
      <c r="BI1933">
        <f t="shared" si="306"/>
        <v>1.32</v>
      </c>
      <c r="BJ1933">
        <f t="shared" si="307"/>
        <v>0.79</v>
      </c>
      <c r="BK1933">
        <f t="shared" si="308"/>
        <v>1.01</v>
      </c>
      <c r="BL1933">
        <f t="shared" si="309"/>
        <v>1980.0000000000073</v>
      </c>
    </row>
    <row r="1934" spans="1:64" x14ac:dyDescent="0.2">
      <c r="A1934" s="1">
        <v>1932</v>
      </c>
      <c r="B1934" s="7" t="s">
        <v>4</v>
      </c>
      <c r="C1934" s="3">
        <v>39987</v>
      </c>
      <c r="D1934" s="4" t="s">
        <v>3</v>
      </c>
      <c r="E1934" s="4" t="s">
        <v>165</v>
      </c>
      <c r="F1934" s="5" t="str">
        <f t="shared" si="300"/>
        <v>M</v>
      </c>
      <c r="G1934" s="6">
        <v>0.77916666666666667</v>
      </c>
      <c r="H1934" s="6">
        <v>0.87430555555555556</v>
      </c>
      <c r="I1934" s="85">
        <f t="shared" si="301"/>
        <v>137</v>
      </c>
      <c r="J1934" s="86">
        <f>I1934*Segmentos!$D$7*(AH1934%)*IF(ISNUMBER(AI1934),AI1934%,0)</f>
        <v>2042067.2</v>
      </c>
      <c r="K1934" s="86">
        <f>I1934*Segmentos!$D$7*(AL1934%)*IF(ISNUMBER(AM1934),AM1934%,0)</f>
        <v>3074280</v>
      </c>
      <c r="L1934" s="4"/>
      <c r="M1934" s="2">
        <v>4.7</v>
      </c>
      <c r="N1934" s="2">
        <v>16.3</v>
      </c>
      <c r="O1934" s="2">
        <v>28.9</v>
      </c>
      <c r="P1934" s="2">
        <v>69.711500000000001</v>
      </c>
      <c r="Q1934" s="2">
        <v>4.58</v>
      </c>
      <c r="R1934" s="2">
        <v>15.3</v>
      </c>
      <c r="S1934" s="2">
        <v>29.8</v>
      </c>
      <c r="T1934" s="2">
        <v>11.3157</v>
      </c>
      <c r="U1934" s="2">
        <v>6.97</v>
      </c>
      <c r="V1934" s="2">
        <v>21</v>
      </c>
      <c r="W1934" s="2">
        <v>33.299999999999997</v>
      </c>
      <c r="X1934" s="2">
        <v>21.660900000000002</v>
      </c>
      <c r="Y1934" s="2">
        <v>4.24</v>
      </c>
      <c r="Z1934" s="2">
        <v>14.4</v>
      </c>
      <c r="AA1934" s="2">
        <v>29.4</v>
      </c>
      <c r="AB1934" s="2">
        <v>18.559000000000001</v>
      </c>
      <c r="AC1934" s="2">
        <v>3.74</v>
      </c>
      <c r="AD1934" s="2">
        <v>15.5</v>
      </c>
      <c r="AE1934" s="2">
        <v>24.2</v>
      </c>
      <c r="AF1934" s="2">
        <v>18.175999999999998</v>
      </c>
      <c r="AG1934" s="20">
        <v>3.72</v>
      </c>
      <c r="AH1934" s="20">
        <v>13.7</v>
      </c>
      <c r="AI1934" s="20">
        <v>27.2</v>
      </c>
      <c r="AJ1934" s="20">
        <v>26.124199999999998</v>
      </c>
      <c r="AK1934" s="18">
        <v>5.6</v>
      </c>
      <c r="AL1934" s="18">
        <v>18.7</v>
      </c>
      <c r="AM1934" s="18">
        <v>30</v>
      </c>
      <c r="AN1934" s="18">
        <v>43.587299999999999</v>
      </c>
      <c r="AO1934" s="2">
        <v>2.2999999999999998</v>
      </c>
      <c r="AP1934" s="2">
        <v>9</v>
      </c>
      <c r="AQ1934" s="2">
        <v>25.5</v>
      </c>
      <c r="AR1934" s="2">
        <v>3.7262</v>
      </c>
      <c r="AS1934" s="2">
        <v>3.81</v>
      </c>
      <c r="AT1934" s="2">
        <v>13.9</v>
      </c>
      <c r="AU1934" s="2">
        <v>27.5</v>
      </c>
      <c r="AV1934" s="2">
        <v>12.4405</v>
      </c>
      <c r="AW1934" s="2">
        <v>3.61</v>
      </c>
      <c r="AX1934" s="2">
        <v>15.8</v>
      </c>
      <c r="AY1934" s="2">
        <v>22.8</v>
      </c>
      <c r="AZ1934" s="2">
        <v>15.367599999999999</v>
      </c>
      <c r="BA1934" s="2">
        <v>6.73</v>
      </c>
      <c r="BB1934" s="2">
        <v>20.100000000000001</v>
      </c>
      <c r="BC1934" s="2">
        <v>33.5</v>
      </c>
      <c r="BD1934" s="2">
        <v>38.177199999999999</v>
      </c>
      <c r="BE1934" s="4" t="str">
        <f t="shared" si="302"/>
        <v>ABURRIDO</v>
      </c>
      <c r="BF1934" s="4">
        <f t="shared" si="303"/>
        <v>4.7426000000000004</v>
      </c>
      <c r="BG1934">
        <f t="shared" si="304"/>
        <v>2.2999999999999998</v>
      </c>
      <c r="BH1934">
        <f t="shared" si="305"/>
        <v>3.81</v>
      </c>
      <c r="BI1934">
        <f t="shared" si="306"/>
        <v>6.73</v>
      </c>
      <c r="BJ1934">
        <f t="shared" si="307"/>
        <v>5.6</v>
      </c>
      <c r="BK1934">
        <f t="shared" si="308"/>
        <v>3.72</v>
      </c>
      <c r="BL1934">
        <f t="shared" si="309"/>
        <v>64536.59</v>
      </c>
    </row>
    <row r="1935" spans="1:64" x14ac:dyDescent="0.2">
      <c r="A1935" s="1">
        <v>1933</v>
      </c>
      <c r="B1935" s="7" t="s">
        <v>15</v>
      </c>
      <c r="C1935" s="3">
        <v>39988</v>
      </c>
      <c r="D1935" s="4" t="s">
        <v>626</v>
      </c>
      <c r="E1935" s="4" t="s">
        <v>164</v>
      </c>
      <c r="F1935" s="5" t="str">
        <f t="shared" si="300"/>
        <v>W</v>
      </c>
      <c r="G1935" s="6">
        <v>0.875</v>
      </c>
      <c r="H1935" s="6">
        <v>0.91388888888888886</v>
      </c>
      <c r="I1935" s="85">
        <f t="shared" si="301"/>
        <v>55.999999999999957</v>
      </c>
      <c r="J1935" s="86">
        <f>I1935*Segmentos!$D$7*(AH1935%)*IF(ISNUMBER(AI1935),AI1935%,0)</f>
        <v>1743436.7999999984</v>
      </c>
      <c r="K1935" s="86">
        <f>I1935*Segmentos!$D$7*(AL1935%)*IF(ISNUMBER(AM1935),AM1935%,0)</f>
        <v>2640959.9999999981</v>
      </c>
      <c r="L1935" s="4"/>
      <c r="M1935" s="2">
        <v>9.91</v>
      </c>
      <c r="N1935" s="2">
        <v>20.8</v>
      </c>
      <c r="O1935" s="2">
        <v>47.7</v>
      </c>
      <c r="P1935" s="2">
        <v>91.697299999999998</v>
      </c>
      <c r="Q1935" s="2">
        <v>5.66</v>
      </c>
      <c r="R1935" s="2">
        <v>11.8</v>
      </c>
      <c r="S1935" s="2">
        <v>48</v>
      </c>
      <c r="T1935" s="2">
        <v>8.7423999999999999</v>
      </c>
      <c r="U1935" s="2">
        <v>9.2100000000000009</v>
      </c>
      <c r="V1935" s="2">
        <v>18.899999999999999</v>
      </c>
      <c r="W1935" s="2">
        <v>48.8</v>
      </c>
      <c r="X1935" s="2">
        <v>17.8614</v>
      </c>
      <c r="Y1935" s="2">
        <v>9.32</v>
      </c>
      <c r="Z1935" s="2">
        <v>20.7</v>
      </c>
      <c r="AA1935" s="2">
        <v>45</v>
      </c>
      <c r="AB1935" s="2">
        <v>25.479199999999999</v>
      </c>
      <c r="AC1935" s="2">
        <v>13.04</v>
      </c>
      <c r="AD1935" s="2">
        <v>26.6</v>
      </c>
      <c r="AE1935" s="2">
        <v>49</v>
      </c>
      <c r="AF1935" s="2">
        <v>39.6143</v>
      </c>
      <c r="AG1935" s="20">
        <v>7.81</v>
      </c>
      <c r="AH1935" s="20">
        <v>18.8</v>
      </c>
      <c r="AI1935" s="20">
        <v>41.4</v>
      </c>
      <c r="AJ1935" s="20">
        <v>34.284300000000002</v>
      </c>
      <c r="AK1935" s="18">
        <v>11.8</v>
      </c>
      <c r="AL1935" s="18">
        <v>22.5</v>
      </c>
      <c r="AM1935" s="18">
        <v>52.4</v>
      </c>
      <c r="AN1935" s="18">
        <v>57.4131</v>
      </c>
      <c r="AO1935" s="2">
        <v>8.8800000000000008</v>
      </c>
      <c r="AP1935" s="2">
        <v>16.899999999999999</v>
      </c>
      <c r="AQ1935" s="2">
        <v>52.5</v>
      </c>
      <c r="AR1935" s="2">
        <v>8.9809000000000001</v>
      </c>
      <c r="AS1935" s="2">
        <v>8.4</v>
      </c>
      <c r="AT1935" s="2">
        <v>19.100000000000001</v>
      </c>
      <c r="AU1935" s="2">
        <v>44</v>
      </c>
      <c r="AV1935" s="2">
        <v>17.1251</v>
      </c>
      <c r="AW1935" s="2">
        <v>11.13</v>
      </c>
      <c r="AX1935" s="2">
        <v>23.6</v>
      </c>
      <c r="AY1935" s="2">
        <v>47.1</v>
      </c>
      <c r="AZ1935" s="2">
        <v>29.611899999999999</v>
      </c>
      <c r="BA1935" s="2">
        <v>10.15</v>
      </c>
      <c r="BB1935" s="2">
        <v>20.7</v>
      </c>
      <c r="BC1935" s="2">
        <v>49</v>
      </c>
      <c r="BD1935" s="2">
        <v>35.979300000000002</v>
      </c>
      <c r="BE1935" s="4" t="str">
        <f t="shared" si="302"/>
        <v>NO APLICA</v>
      </c>
      <c r="BF1935" s="4">
        <f t="shared" si="303"/>
        <v>9.6278000000000006</v>
      </c>
      <c r="BG1935">
        <f t="shared" si="304"/>
        <v>8.8800000000000008</v>
      </c>
      <c r="BH1935">
        <f t="shared" si="305"/>
        <v>8.4</v>
      </c>
      <c r="BI1935">
        <f t="shared" si="306"/>
        <v>11.13</v>
      </c>
      <c r="BJ1935">
        <f t="shared" si="307"/>
        <v>11.8</v>
      </c>
      <c r="BK1935">
        <f t="shared" si="308"/>
        <v>7.81</v>
      </c>
      <c r="BL1935">
        <f t="shared" si="309"/>
        <v>55560.959999999955</v>
      </c>
    </row>
    <row r="1936" spans="1:64" x14ac:dyDescent="0.2">
      <c r="A1936" s="1">
        <v>1934</v>
      </c>
      <c r="B1936" s="7" t="s">
        <v>105</v>
      </c>
      <c r="C1936" s="3">
        <v>39988</v>
      </c>
      <c r="D1936" s="4" t="s">
        <v>629</v>
      </c>
      <c r="E1936" s="4" t="s">
        <v>169</v>
      </c>
      <c r="F1936" s="5" t="str">
        <f t="shared" si="300"/>
        <v>W</v>
      </c>
      <c r="G1936" s="6">
        <v>0.91666666666666663</v>
      </c>
      <c r="H1936" s="6">
        <v>0.94652777777777775</v>
      </c>
      <c r="I1936" s="85">
        <f t="shared" si="301"/>
        <v>43.000000000000007</v>
      </c>
      <c r="J1936" s="86">
        <f>I1936*Segmentos!$D$7*(AH1936%)*IF(ISNUMBER(AI1936),AI1936%,0)</f>
        <v>122808.00000000004</v>
      </c>
      <c r="K1936" s="86">
        <f>I1936*Segmentos!$D$7*(AL1936%)*IF(ISNUMBER(AM1936),AM1936%,0)</f>
        <v>135656.40000000002</v>
      </c>
      <c r="L1936" s="4" t="s">
        <v>434</v>
      </c>
      <c r="M1936" s="2">
        <v>0.75</v>
      </c>
      <c r="N1936" s="2">
        <v>3.2</v>
      </c>
      <c r="O1936" s="2">
        <v>23.9</v>
      </c>
      <c r="P1936" s="2">
        <v>69.940899999999999</v>
      </c>
      <c r="Q1936" s="2">
        <v>0.11</v>
      </c>
      <c r="R1936" s="2">
        <v>1.2</v>
      </c>
      <c r="S1936" s="2">
        <v>8.8000000000000007</v>
      </c>
      <c r="T1936" s="2">
        <v>1.6987000000000001</v>
      </c>
      <c r="U1936" s="2">
        <v>0.8</v>
      </c>
      <c r="V1936" s="2">
        <v>4</v>
      </c>
      <c r="W1936" s="2">
        <v>20</v>
      </c>
      <c r="X1936" s="2">
        <v>15.6759</v>
      </c>
      <c r="Y1936" s="2">
        <v>1.19</v>
      </c>
      <c r="Z1936" s="2">
        <v>3.6</v>
      </c>
      <c r="AA1936" s="2">
        <v>33.200000000000003</v>
      </c>
      <c r="AB1936" s="2">
        <v>32.780299999999997</v>
      </c>
      <c r="AC1936" s="2">
        <v>0.65</v>
      </c>
      <c r="AD1936" s="2">
        <v>3.2</v>
      </c>
      <c r="AE1936" s="2">
        <v>20.399999999999999</v>
      </c>
      <c r="AF1936" s="2">
        <v>19.786000000000001</v>
      </c>
      <c r="AG1936" s="20">
        <v>0.72</v>
      </c>
      <c r="AH1936" s="20">
        <v>3</v>
      </c>
      <c r="AI1936" s="20">
        <v>23.8</v>
      </c>
      <c r="AJ1936" s="20">
        <v>31.629200000000001</v>
      </c>
      <c r="AK1936" s="18">
        <v>0.78</v>
      </c>
      <c r="AL1936" s="18">
        <v>3.3</v>
      </c>
      <c r="AM1936" s="18">
        <v>23.9</v>
      </c>
      <c r="AN1936" s="18">
        <v>38.311799999999998</v>
      </c>
      <c r="AO1936" s="2">
        <v>0.57999999999999996</v>
      </c>
      <c r="AP1936" s="2">
        <v>1.6</v>
      </c>
      <c r="AQ1936" s="2">
        <v>36.700000000000003</v>
      </c>
      <c r="AR1936" s="2">
        <v>5.9233000000000002</v>
      </c>
      <c r="AS1936" s="2">
        <v>0.23</v>
      </c>
      <c r="AT1936" s="2">
        <v>1.8</v>
      </c>
      <c r="AU1936" s="2">
        <v>12.7</v>
      </c>
      <c r="AV1936" s="2">
        <v>4.7225000000000001</v>
      </c>
      <c r="AW1936" s="2">
        <v>0.91</v>
      </c>
      <c r="AX1936" s="2">
        <v>2.2999999999999998</v>
      </c>
      <c r="AY1936" s="2">
        <v>38.799999999999997</v>
      </c>
      <c r="AZ1936" s="2">
        <v>24.341200000000001</v>
      </c>
      <c r="BA1936" s="2">
        <v>0.98</v>
      </c>
      <c r="BB1936" s="2">
        <v>5</v>
      </c>
      <c r="BC1936" s="2">
        <v>19.7</v>
      </c>
      <c r="BD1936" s="2">
        <v>34.953899999999997</v>
      </c>
      <c r="BE1936" s="4" t="str">
        <f t="shared" si="302"/>
        <v>NO APLICA</v>
      </c>
      <c r="BF1936" s="4">
        <f t="shared" si="303"/>
        <v>0.59519999999999995</v>
      </c>
      <c r="BG1936">
        <f t="shared" si="304"/>
        <v>0.57999999999999996</v>
      </c>
      <c r="BH1936">
        <f t="shared" si="305"/>
        <v>0.23</v>
      </c>
      <c r="BI1936">
        <f t="shared" si="306"/>
        <v>0.98</v>
      </c>
      <c r="BJ1936">
        <f t="shared" si="307"/>
        <v>0.78</v>
      </c>
      <c r="BK1936">
        <f t="shared" si="308"/>
        <v>0.72</v>
      </c>
      <c r="BL1936">
        <f t="shared" si="309"/>
        <v>3288.6400000000003</v>
      </c>
    </row>
    <row r="1937" spans="1:64" x14ac:dyDescent="0.2">
      <c r="A1937" s="1">
        <v>1935</v>
      </c>
      <c r="B1937" s="7" t="s">
        <v>5</v>
      </c>
      <c r="C1937" s="3">
        <v>39988</v>
      </c>
      <c r="D1937" s="4" t="s">
        <v>3</v>
      </c>
      <c r="E1937" s="4" t="s">
        <v>164</v>
      </c>
      <c r="F1937" s="5" t="str">
        <f t="shared" si="300"/>
        <v>W</v>
      </c>
      <c r="G1937" s="6">
        <v>0.87430555555555556</v>
      </c>
      <c r="H1937" s="6">
        <v>0.9159722222222223</v>
      </c>
      <c r="I1937" s="85">
        <f t="shared" si="301"/>
        <v>60.000000000000107</v>
      </c>
      <c r="J1937" s="86">
        <f>I1937*Segmentos!$D$7*(AH1937%)*IF(ISNUMBER(AI1937),AI1937%,0)</f>
        <v>1704576.000000003</v>
      </c>
      <c r="K1937" s="86">
        <f>I1937*Segmentos!$D$7*(AL1937%)*IF(ISNUMBER(AM1937),AM1937%,0)</f>
        <v>1602120.0000000026</v>
      </c>
      <c r="L1937" s="4"/>
      <c r="M1937" s="2">
        <v>6.87</v>
      </c>
      <c r="N1937" s="2">
        <v>18</v>
      </c>
      <c r="O1937" s="2">
        <v>38.1</v>
      </c>
      <c r="P1937" s="2">
        <v>78.528499999999994</v>
      </c>
      <c r="Q1937" s="2">
        <v>3.22</v>
      </c>
      <c r="R1937" s="2">
        <v>10.3</v>
      </c>
      <c r="S1937" s="2">
        <v>31.1</v>
      </c>
      <c r="T1937" s="2">
        <v>6.1273999999999997</v>
      </c>
      <c r="U1937" s="2">
        <v>6.61</v>
      </c>
      <c r="V1937" s="2">
        <v>17.8</v>
      </c>
      <c r="W1937" s="2">
        <v>37.200000000000003</v>
      </c>
      <c r="X1937" s="2">
        <v>15.840400000000001</v>
      </c>
      <c r="Y1937" s="2">
        <v>7.89</v>
      </c>
      <c r="Z1937" s="2">
        <v>21.5</v>
      </c>
      <c r="AA1937" s="2">
        <v>36.700000000000003</v>
      </c>
      <c r="AB1937" s="2">
        <v>26.5961</v>
      </c>
      <c r="AC1937" s="2">
        <v>7.99</v>
      </c>
      <c r="AD1937" s="2">
        <v>19</v>
      </c>
      <c r="AE1937" s="2">
        <v>42</v>
      </c>
      <c r="AF1937" s="2">
        <v>29.964700000000001</v>
      </c>
      <c r="AG1937" s="20">
        <v>7.11</v>
      </c>
      <c r="AH1937" s="20">
        <v>19.3</v>
      </c>
      <c r="AI1937" s="20">
        <v>36.799999999999997</v>
      </c>
      <c r="AJ1937" s="20">
        <v>38.526200000000003</v>
      </c>
      <c r="AK1937" s="18">
        <v>6.66</v>
      </c>
      <c r="AL1937" s="18">
        <v>16.899999999999999</v>
      </c>
      <c r="AM1937" s="18">
        <v>39.5</v>
      </c>
      <c r="AN1937" s="18">
        <v>40.002299999999998</v>
      </c>
      <c r="AO1937" s="2">
        <v>4.28</v>
      </c>
      <c r="AP1937" s="2">
        <v>12.1</v>
      </c>
      <c r="AQ1937" s="2">
        <v>35.299999999999997</v>
      </c>
      <c r="AR1937" s="2">
        <v>5.3464999999999998</v>
      </c>
      <c r="AS1937" s="2">
        <v>5.16</v>
      </c>
      <c r="AT1937" s="2">
        <v>16.7</v>
      </c>
      <c r="AU1937" s="2">
        <v>30.8</v>
      </c>
      <c r="AV1937" s="2">
        <v>12.979900000000001</v>
      </c>
      <c r="AW1937" s="2">
        <v>8.5</v>
      </c>
      <c r="AX1937" s="2">
        <v>19.100000000000001</v>
      </c>
      <c r="AY1937" s="2">
        <v>44.4</v>
      </c>
      <c r="AZ1937" s="2">
        <v>27.912500000000001</v>
      </c>
      <c r="BA1937" s="2">
        <v>7.38</v>
      </c>
      <c r="BB1937" s="2">
        <v>19.600000000000001</v>
      </c>
      <c r="BC1937" s="2">
        <v>37.6</v>
      </c>
      <c r="BD1937" s="2">
        <v>32.289700000000003</v>
      </c>
      <c r="BE1937" s="4" t="str">
        <f t="shared" si="302"/>
        <v>NO APLICA</v>
      </c>
      <c r="BF1937" s="4">
        <f t="shared" si="303"/>
        <v>6.4099999999999993</v>
      </c>
      <c r="BG1937">
        <f t="shared" si="304"/>
        <v>4.28</v>
      </c>
      <c r="BH1937">
        <f t="shared" si="305"/>
        <v>5.16</v>
      </c>
      <c r="BI1937">
        <f t="shared" si="306"/>
        <v>8.5</v>
      </c>
      <c r="BJ1937">
        <f t="shared" si="307"/>
        <v>6.66</v>
      </c>
      <c r="BK1937">
        <f t="shared" si="308"/>
        <v>7.11</v>
      </c>
      <c r="BL1937">
        <f t="shared" si="309"/>
        <v>41148.000000000073</v>
      </c>
    </row>
    <row r="1938" spans="1:64" x14ac:dyDescent="0.2">
      <c r="A1938" s="1">
        <v>1936</v>
      </c>
      <c r="B1938" s="7" t="s">
        <v>49</v>
      </c>
      <c r="C1938" s="3">
        <v>39988</v>
      </c>
      <c r="D1938" s="4" t="s">
        <v>628</v>
      </c>
      <c r="E1938" s="4" t="s">
        <v>168</v>
      </c>
      <c r="F1938" s="5" t="str">
        <f t="shared" si="300"/>
        <v>W</v>
      </c>
      <c r="G1938" s="6">
        <v>0.91736111111111107</v>
      </c>
      <c r="H1938" s="6">
        <v>8.3333333333333332E-3</v>
      </c>
      <c r="I1938" s="85">
        <f t="shared" si="301"/>
        <v>131.00000000000006</v>
      </c>
      <c r="J1938" s="86">
        <f>I1938*Segmentos!$D$7*(AH1938%)*IF(ISNUMBER(AI1938),AI1938%,0)</f>
        <v>625236.80000000028</v>
      </c>
      <c r="K1938" s="86">
        <f>I1938*Segmentos!$D$7*(AL1938%)*IF(ISNUMBER(AM1938),AM1938%,0)</f>
        <v>621411.60000000033</v>
      </c>
      <c r="L1938" s="4" t="s">
        <v>436</v>
      </c>
      <c r="M1938" s="2">
        <v>1.19</v>
      </c>
      <c r="N1938" s="2">
        <v>6.7</v>
      </c>
      <c r="O1938" s="2">
        <v>17.7</v>
      </c>
      <c r="P1938" s="2">
        <v>92.496399999999994</v>
      </c>
      <c r="Q1938" s="2">
        <v>0.16</v>
      </c>
      <c r="R1938" s="2">
        <v>3</v>
      </c>
      <c r="S1938" s="2">
        <v>5.0999999999999996</v>
      </c>
      <c r="T1938" s="2">
        <v>2.0150999999999999</v>
      </c>
      <c r="U1938" s="2">
        <v>1.47</v>
      </c>
      <c r="V1938" s="2">
        <v>7.9</v>
      </c>
      <c r="W1938" s="2">
        <v>18.600000000000001</v>
      </c>
      <c r="X1938" s="2">
        <v>23.951799999999999</v>
      </c>
      <c r="Y1938" s="2">
        <v>1.39</v>
      </c>
      <c r="Z1938" s="2">
        <v>8.9</v>
      </c>
      <c r="AA1938" s="2">
        <v>15.7</v>
      </c>
      <c r="AB1938" s="2">
        <v>31.835899999999999</v>
      </c>
      <c r="AC1938" s="2">
        <v>1.36</v>
      </c>
      <c r="AD1938" s="2">
        <v>5.9</v>
      </c>
      <c r="AE1938" s="2">
        <v>22.9</v>
      </c>
      <c r="AF1938" s="2">
        <v>34.6937</v>
      </c>
      <c r="AG1938" s="20">
        <v>1.2</v>
      </c>
      <c r="AH1938" s="20">
        <v>7.6</v>
      </c>
      <c r="AI1938" s="20">
        <v>15.7</v>
      </c>
      <c r="AJ1938" s="20">
        <v>44.093699999999998</v>
      </c>
      <c r="AK1938" s="18">
        <v>1.19</v>
      </c>
      <c r="AL1938" s="18">
        <v>5.9</v>
      </c>
      <c r="AM1938" s="18">
        <v>20.100000000000001</v>
      </c>
      <c r="AN1938" s="18">
        <v>48.402799999999999</v>
      </c>
      <c r="AO1938" s="2">
        <v>0.59</v>
      </c>
      <c r="AP1938" s="2">
        <v>4.7</v>
      </c>
      <c r="AQ1938" s="2">
        <v>12.5</v>
      </c>
      <c r="AR1938" s="2">
        <v>4.9790000000000001</v>
      </c>
      <c r="AS1938" s="2">
        <v>1.89</v>
      </c>
      <c r="AT1938" s="2">
        <v>7.7</v>
      </c>
      <c r="AU1938" s="2">
        <v>24.5</v>
      </c>
      <c r="AV1938" s="2">
        <v>32.214700000000001</v>
      </c>
      <c r="AW1938" s="2">
        <v>0.96</v>
      </c>
      <c r="AX1938" s="2">
        <v>6.7</v>
      </c>
      <c r="AY1938" s="2">
        <v>14.4</v>
      </c>
      <c r="AZ1938" s="2">
        <v>21.479500000000002</v>
      </c>
      <c r="BA1938" s="2">
        <v>1.1399999999999999</v>
      </c>
      <c r="BB1938" s="2">
        <v>6.8</v>
      </c>
      <c r="BC1938" s="2">
        <v>16.7</v>
      </c>
      <c r="BD1938" s="2">
        <v>33.823300000000003</v>
      </c>
      <c r="BE1938" s="4" t="str">
        <f t="shared" si="302"/>
        <v>ABURRIDO</v>
      </c>
      <c r="BF1938" s="4">
        <f t="shared" si="303"/>
        <v>1.3958000000000002</v>
      </c>
      <c r="BG1938">
        <f t="shared" si="304"/>
        <v>0.59</v>
      </c>
      <c r="BH1938">
        <f t="shared" si="305"/>
        <v>1.89</v>
      </c>
      <c r="BI1938">
        <f t="shared" si="306"/>
        <v>1.1399999999999999</v>
      </c>
      <c r="BJ1938">
        <f t="shared" si="307"/>
        <v>1.19</v>
      </c>
      <c r="BK1938">
        <f t="shared" si="308"/>
        <v>1.2</v>
      </c>
      <c r="BL1938">
        <f t="shared" si="309"/>
        <v>15535.290000000006</v>
      </c>
    </row>
    <row r="1939" spans="1:64" x14ac:dyDescent="0.2">
      <c r="A1939" s="1">
        <v>1937</v>
      </c>
      <c r="B1939" s="7" t="s">
        <v>18</v>
      </c>
      <c r="C1939" s="3">
        <v>39988</v>
      </c>
      <c r="D1939" s="4" t="s">
        <v>17</v>
      </c>
      <c r="E1939" s="4" t="s">
        <v>168</v>
      </c>
      <c r="F1939" s="5" t="str">
        <f t="shared" si="300"/>
        <v>W</v>
      </c>
      <c r="G1939" s="6">
        <v>0.83333333333333337</v>
      </c>
      <c r="H1939" s="6">
        <v>0.9145833333333333</v>
      </c>
      <c r="I1939" s="85">
        <f t="shared" si="301"/>
        <v>116.9999999999999</v>
      </c>
      <c r="J1939" s="86">
        <f>I1939*Segmentos!$D$7*(AH1939%)*IF(ISNUMBER(AI1939),AI1939%,0)</f>
        <v>289879.19999999978</v>
      </c>
      <c r="K1939" s="86">
        <f>I1939*Segmentos!$D$7*(AL1939%)*IF(ISNUMBER(AM1939),AM1939%,0)</f>
        <v>200912.39999999985</v>
      </c>
      <c r="L1939" s="4" t="s">
        <v>435</v>
      </c>
      <c r="M1939" s="2">
        <v>0.52</v>
      </c>
      <c r="N1939" s="2">
        <v>3.2</v>
      </c>
      <c r="O1939" s="2">
        <v>16.100000000000001</v>
      </c>
      <c r="P1939" s="2">
        <v>85.078000000000003</v>
      </c>
      <c r="Q1939" s="2">
        <v>0.01</v>
      </c>
      <c r="R1939" s="2">
        <v>0.7</v>
      </c>
      <c r="S1939" s="2">
        <v>0.9</v>
      </c>
      <c r="T1939" s="2">
        <v>0.16250000000000001</v>
      </c>
      <c r="U1939" s="2">
        <v>0.15</v>
      </c>
      <c r="V1939" s="2">
        <v>1.5</v>
      </c>
      <c r="W1939" s="2">
        <v>9.6</v>
      </c>
      <c r="X1939" s="2">
        <v>5.0385</v>
      </c>
      <c r="Y1939" s="2">
        <v>0.66</v>
      </c>
      <c r="Z1939" s="2">
        <v>3.3</v>
      </c>
      <c r="AA1939" s="2">
        <v>20.100000000000001</v>
      </c>
      <c r="AB1939" s="2">
        <v>31.9803</v>
      </c>
      <c r="AC1939" s="2">
        <v>0.89</v>
      </c>
      <c r="AD1939" s="2">
        <v>5.5</v>
      </c>
      <c r="AE1939" s="2">
        <v>16.2</v>
      </c>
      <c r="AF1939" s="2">
        <v>47.896700000000003</v>
      </c>
      <c r="AG1939" s="20">
        <v>0.61</v>
      </c>
      <c r="AH1939" s="20">
        <v>3.8</v>
      </c>
      <c r="AI1939" s="20">
        <v>16.3</v>
      </c>
      <c r="AJ1939" s="20">
        <v>47.767499999999998</v>
      </c>
      <c r="AK1939" s="18">
        <v>0.43</v>
      </c>
      <c r="AL1939" s="18">
        <v>2.7</v>
      </c>
      <c r="AM1939" s="18">
        <v>15.9</v>
      </c>
      <c r="AN1939" s="18">
        <v>37.310499999999998</v>
      </c>
      <c r="AO1939" s="2">
        <v>0.19</v>
      </c>
      <c r="AP1939" s="2">
        <v>1.4</v>
      </c>
      <c r="AQ1939" s="2">
        <v>14.1</v>
      </c>
      <c r="AR1939" s="2">
        <v>3.4727000000000001</v>
      </c>
      <c r="AS1939" s="2">
        <v>0.21</v>
      </c>
      <c r="AT1939" s="2">
        <v>2.2999999999999998</v>
      </c>
      <c r="AU1939" s="2">
        <v>9.1</v>
      </c>
      <c r="AV1939" s="2">
        <v>7.6203000000000003</v>
      </c>
      <c r="AW1939" s="2">
        <v>0.54</v>
      </c>
      <c r="AX1939" s="2">
        <v>2.6</v>
      </c>
      <c r="AY1939" s="2">
        <v>20.9</v>
      </c>
      <c r="AZ1939" s="2">
        <v>25.554500000000001</v>
      </c>
      <c r="BA1939" s="2">
        <v>0.77</v>
      </c>
      <c r="BB1939" s="2">
        <v>4.7</v>
      </c>
      <c r="BC1939" s="2">
        <v>16.3</v>
      </c>
      <c r="BD1939" s="2">
        <v>48.430500000000002</v>
      </c>
      <c r="BE1939" s="4" t="str">
        <f t="shared" si="302"/>
        <v>ABURRIDO</v>
      </c>
      <c r="BF1939" s="4">
        <f t="shared" si="303"/>
        <v>0.43439999999999995</v>
      </c>
      <c r="BG1939">
        <f t="shared" si="304"/>
        <v>0.19</v>
      </c>
      <c r="BH1939">
        <f t="shared" si="305"/>
        <v>0.21</v>
      </c>
      <c r="BI1939">
        <f t="shared" si="306"/>
        <v>0.77</v>
      </c>
      <c r="BJ1939">
        <f t="shared" si="307"/>
        <v>0.43</v>
      </c>
      <c r="BK1939">
        <f t="shared" si="308"/>
        <v>0.61</v>
      </c>
      <c r="BL1939">
        <f t="shared" si="309"/>
        <v>6027.8399999999956</v>
      </c>
    </row>
    <row r="1940" spans="1:64" x14ac:dyDescent="0.2">
      <c r="A1940" s="1">
        <v>1938</v>
      </c>
      <c r="B1940" s="7" t="s">
        <v>9</v>
      </c>
      <c r="C1940" s="3">
        <v>39988</v>
      </c>
      <c r="D1940" s="4" t="s">
        <v>8</v>
      </c>
      <c r="E1940" s="4" t="s">
        <v>168</v>
      </c>
      <c r="F1940" s="5" t="str">
        <f t="shared" si="300"/>
        <v>W</v>
      </c>
      <c r="G1940" s="6">
        <v>0.8041666666666667</v>
      </c>
      <c r="H1940" s="6">
        <v>0.87361111111111101</v>
      </c>
      <c r="I1940" s="85">
        <f t="shared" si="301"/>
        <v>99.999999999999801</v>
      </c>
      <c r="J1940" s="86">
        <f>I1940*Segmentos!$D$7*(AH1940%)*IF(ISNUMBER(AI1940),AI1940%,0)</f>
        <v>1495039.999999997</v>
      </c>
      <c r="K1940" s="86">
        <f>I1940*Segmentos!$D$7*(AL1940%)*IF(ISNUMBER(AM1940),AM1940%,0)</f>
        <v>1997039.9999999958</v>
      </c>
      <c r="L1940" s="4" t="s">
        <v>433</v>
      </c>
      <c r="M1940" s="2">
        <v>4.3899999999999997</v>
      </c>
      <c r="N1940" s="2">
        <v>14.3</v>
      </c>
      <c r="O1940" s="2">
        <v>30.7</v>
      </c>
      <c r="P1940" s="2">
        <v>78.879599999999996</v>
      </c>
      <c r="Q1940" s="2">
        <v>2.14</v>
      </c>
      <c r="R1940" s="2">
        <v>7.6</v>
      </c>
      <c r="S1940" s="2">
        <v>28.2</v>
      </c>
      <c r="T1940" s="2">
        <v>6.4268000000000001</v>
      </c>
      <c r="U1940" s="2">
        <v>1.3</v>
      </c>
      <c r="V1940" s="2">
        <v>10.199999999999999</v>
      </c>
      <c r="W1940" s="2">
        <v>12.8</v>
      </c>
      <c r="X1940" s="2">
        <v>4.8963999999999999</v>
      </c>
      <c r="Y1940" s="2">
        <v>5.42</v>
      </c>
      <c r="Z1940" s="2">
        <v>17.100000000000001</v>
      </c>
      <c r="AA1940" s="2">
        <v>31.6</v>
      </c>
      <c r="AB1940" s="2">
        <v>28.747599999999998</v>
      </c>
      <c r="AC1940" s="2">
        <v>6.58</v>
      </c>
      <c r="AD1940" s="2">
        <v>17.8</v>
      </c>
      <c r="AE1940" s="2">
        <v>36.9</v>
      </c>
      <c r="AF1940" s="2">
        <v>38.808799999999998</v>
      </c>
      <c r="AG1940" s="20">
        <v>3.73</v>
      </c>
      <c r="AH1940" s="20">
        <v>12.8</v>
      </c>
      <c r="AI1940" s="20">
        <v>29.2</v>
      </c>
      <c r="AJ1940" s="20">
        <v>31.841699999999999</v>
      </c>
      <c r="AK1940" s="18">
        <v>4.9800000000000004</v>
      </c>
      <c r="AL1940" s="18">
        <v>15.7</v>
      </c>
      <c r="AM1940" s="18">
        <v>31.8</v>
      </c>
      <c r="AN1940" s="18">
        <v>47.0379</v>
      </c>
      <c r="AO1940" s="2">
        <v>0.99</v>
      </c>
      <c r="AP1940" s="2">
        <v>4.7</v>
      </c>
      <c r="AQ1940" s="2">
        <v>21</v>
      </c>
      <c r="AR1940" s="2">
        <v>1.9472</v>
      </c>
      <c r="AS1940" s="2">
        <v>2.75</v>
      </c>
      <c r="AT1940" s="2">
        <v>11.8</v>
      </c>
      <c r="AU1940" s="2">
        <v>23.4</v>
      </c>
      <c r="AV1940" s="2">
        <v>10.89</v>
      </c>
      <c r="AW1940" s="2">
        <v>4.59</v>
      </c>
      <c r="AX1940" s="2">
        <v>13.6</v>
      </c>
      <c r="AY1940" s="2">
        <v>33.799999999999997</v>
      </c>
      <c r="AZ1940" s="2">
        <v>23.730799999999999</v>
      </c>
      <c r="BA1940" s="2">
        <v>6.15</v>
      </c>
      <c r="BB1940" s="2">
        <v>19</v>
      </c>
      <c r="BC1940" s="2">
        <v>32.299999999999997</v>
      </c>
      <c r="BD1940" s="2">
        <v>42.311599999999999</v>
      </c>
      <c r="BE1940" s="4" t="str">
        <f t="shared" si="302"/>
        <v>ABURRIDO</v>
      </c>
      <c r="BF1940" s="4">
        <f t="shared" si="303"/>
        <v>3.9400000000000004</v>
      </c>
      <c r="BG1940">
        <f t="shared" si="304"/>
        <v>0.99</v>
      </c>
      <c r="BH1940">
        <f t="shared" si="305"/>
        <v>2.75</v>
      </c>
      <c r="BI1940">
        <f t="shared" si="306"/>
        <v>6.15</v>
      </c>
      <c r="BJ1940">
        <f t="shared" si="307"/>
        <v>4.9800000000000004</v>
      </c>
      <c r="BK1940">
        <f t="shared" si="308"/>
        <v>3.73</v>
      </c>
      <c r="BL1940">
        <f t="shared" si="309"/>
        <v>43900.999999999913</v>
      </c>
    </row>
    <row r="1941" spans="1:64" x14ac:dyDescent="0.2">
      <c r="A1941" s="1">
        <v>1939</v>
      </c>
      <c r="B1941" s="7" t="s">
        <v>1</v>
      </c>
      <c r="C1941" s="3">
        <v>39988</v>
      </c>
      <c r="D1941" s="4" t="s">
        <v>627</v>
      </c>
      <c r="E1941" s="4" t="s">
        <v>163</v>
      </c>
      <c r="F1941" s="5" t="str">
        <f t="shared" si="300"/>
        <v>W</v>
      </c>
      <c r="G1941" s="6">
        <v>0.85069444444444453</v>
      </c>
      <c r="H1941" s="6">
        <v>0.88402777777777775</v>
      </c>
      <c r="I1941" s="85">
        <f t="shared" si="301"/>
        <v>47.999999999999829</v>
      </c>
      <c r="J1941" s="86">
        <f>I1941*Segmentos!$D$7*(AH1941%)*IF(ISNUMBER(AI1941),AI1941%,0)</f>
        <v>650476.79999999783</v>
      </c>
      <c r="K1941" s="86">
        <f>I1941*Segmentos!$D$7*(AL1941%)*IF(ISNUMBER(AM1941),AM1941%,0)</f>
        <v>1360799.9999999953</v>
      </c>
      <c r="L1941" s="4"/>
      <c r="M1941" s="2">
        <v>5.32</v>
      </c>
      <c r="N1941" s="2">
        <v>9.8000000000000007</v>
      </c>
      <c r="O1941" s="2">
        <v>54.1</v>
      </c>
      <c r="P1941" s="2">
        <v>81.410499999999999</v>
      </c>
      <c r="Q1941" s="2">
        <v>4.8099999999999996</v>
      </c>
      <c r="R1941" s="2">
        <v>8.5</v>
      </c>
      <c r="S1941" s="2">
        <v>56.7</v>
      </c>
      <c r="T1941" s="2">
        <v>12.2767</v>
      </c>
      <c r="U1941" s="2">
        <v>5.6</v>
      </c>
      <c r="V1941" s="2">
        <v>11.7</v>
      </c>
      <c r="W1941" s="2">
        <v>48</v>
      </c>
      <c r="X1941" s="2">
        <v>17.954000000000001</v>
      </c>
      <c r="Y1941" s="2">
        <v>4.58</v>
      </c>
      <c r="Z1941" s="2">
        <v>8.9</v>
      </c>
      <c r="AA1941" s="2">
        <v>51.6</v>
      </c>
      <c r="AB1941" s="2">
        <v>20.669</v>
      </c>
      <c r="AC1941" s="2">
        <v>6.08</v>
      </c>
      <c r="AD1941" s="2">
        <v>10.199999999999999</v>
      </c>
      <c r="AE1941" s="2">
        <v>59.6</v>
      </c>
      <c r="AF1941" s="2">
        <v>30.5107</v>
      </c>
      <c r="AG1941" s="20">
        <v>3.37</v>
      </c>
      <c r="AH1941" s="20">
        <v>6.9</v>
      </c>
      <c r="AI1941" s="20">
        <v>49.1</v>
      </c>
      <c r="AJ1941" s="20">
        <v>24.450900000000001</v>
      </c>
      <c r="AK1941" s="18">
        <v>7.09</v>
      </c>
      <c r="AL1941" s="18">
        <v>12.5</v>
      </c>
      <c r="AM1941" s="18">
        <v>56.7</v>
      </c>
      <c r="AN1941" s="18">
        <v>56.959600000000002</v>
      </c>
      <c r="AO1941" s="2">
        <v>3.91</v>
      </c>
      <c r="AP1941" s="2">
        <v>8.1</v>
      </c>
      <c r="AQ1941" s="2">
        <v>48.1</v>
      </c>
      <c r="AR1941" s="2">
        <v>6.5364000000000004</v>
      </c>
      <c r="AS1941" s="2">
        <v>6.79</v>
      </c>
      <c r="AT1941" s="2">
        <v>10.8</v>
      </c>
      <c r="AU1941" s="2">
        <v>63.2</v>
      </c>
      <c r="AV1941" s="2">
        <v>22.886299999999999</v>
      </c>
      <c r="AW1941" s="2">
        <v>5.63</v>
      </c>
      <c r="AX1941" s="2">
        <v>9.9</v>
      </c>
      <c r="AY1941" s="2">
        <v>56.7</v>
      </c>
      <c r="AZ1941" s="2">
        <v>24.779699999999998</v>
      </c>
      <c r="BA1941" s="2">
        <v>4.6500000000000004</v>
      </c>
      <c r="BB1941" s="2">
        <v>9.6999999999999993</v>
      </c>
      <c r="BC1941" s="2">
        <v>47.9</v>
      </c>
      <c r="BD1941" s="2">
        <v>27.207999999999998</v>
      </c>
      <c r="BE1941" s="4" t="str">
        <f t="shared" si="302"/>
        <v>NO APLICA</v>
      </c>
      <c r="BF1941" s="4">
        <f t="shared" si="303"/>
        <v>5.9164000000000003</v>
      </c>
      <c r="BG1941">
        <f t="shared" si="304"/>
        <v>3.91</v>
      </c>
      <c r="BH1941">
        <f t="shared" si="305"/>
        <v>6.79</v>
      </c>
      <c r="BI1941">
        <f t="shared" si="306"/>
        <v>5.63</v>
      </c>
      <c r="BJ1941">
        <f t="shared" si="307"/>
        <v>7.09</v>
      </c>
      <c r="BK1941">
        <f t="shared" si="308"/>
        <v>3.37</v>
      </c>
      <c r="BL1941">
        <f t="shared" si="309"/>
        <v>25448.639999999912</v>
      </c>
    </row>
    <row r="1942" spans="1:64" x14ac:dyDescent="0.2">
      <c r="A1942" s="1">
        <v>1940</v>
      </c>
      <c r="B1942" s="7" t="s">
        <v>36</v>
      </c>
      <c r="C1942" s="3">
        <v>39988</v>
      </c>
      <c r="D1942" s="4" t="s">
        <v>626</v>
      </c>
      <c r="E1942" s="4" t="s">
        <v>163</v>
      </c>
      <c r="F1942" s="5" t="str">
        <f t="shared" si="300"/>
        <v>W</v>
      </c>
      <c r="G1942" s="6">
        <v>0.9194444444444444</v>
      </c>
      <c r="H1942" s="6">
        <v>0.94305555555555554</v>
      </c>
      <c r="I1942" s="85">
        <f t="shared" si="301"/>
        <v>34.000000000000043</v>
      </c>
      <c r="J1942" s="86">
        <f>I1942*Segmentos!$D$7*(AH1942%)*IF(ISNUMBER(AI1942),AI1942%,0)</f>
        <v>1415515.2000000018</v>
      </c>
      <c r="K1942" s="86">
        <f>I1942*Segmentos!$D$7*(AL1942%)*IF(ISNUMBER(AM1942),AM1942%,0)</f>
        <v>2489126.4000000036</v>
      </c>
      <c r="L1942" s="4"/>
      <c r="M1942" s="2">
        <v>14.57</v>
      </c>
      <c r="N1942" s="2">
        <v>20.8</v>
      </c>
      <c r="O1942" s="2">
        <v>70</v>
      </c>
      <c r="P1942" s="2">
        <v>87.887600000000006</v>
      </c>
      <c r="Q1942" s="2">
        <v>9.5</v>
      </c>
      <c r="R1942" s="2">
        <v>13.1</v>
      </c>
      <c r="S1942" s="2">
        <v>72.2</v>
      </c>
      <c r="T1942" s="2">
        <v>9.5591000000000008</v>
      </c>
      <c r="U1942" s="2">
        <v>12.87</v>
      </c>
      <c r="V1942" s="2">
        <v>20.399999999999999</v>
      </c>
      <c r="W1942" s="2">
        <v>63.1</v>
      </c>
      <c r="X1942" s="2">
        <v>16.278500000000001</v>
      </c>
      <c r="Y1942" s="2">
        <v>15.52</v>
      </c>
      <c r="Z1942" s="2">
        <v>24</v>
      </c>
      <c r="AA1942" s="2">
        <v>64.7</v>
      </c>
      <c r="AB1942" s="2">
        <v>27.6402</v>
      </c>
      <c r="AC1942" s="2">
        <v>17.38</v>
      </c>
      <c r="AD1942" s="2">
        <v>22.1</v>
      </c>
      <c r="AE1942" s="2">
        <v>78.5</v>
      </c>
      <c r="AF1942" s="2">
        <v>34.409700000000001</v>
      </c>
      <c r="AG1942" s="20">
        <v>10.44</v>
      </c>
      <c r="AH1942" s="20">
        <v>16.600000000000001</v>
      </c>
      <c r="AI1942" s="20">
        <v>62.7</v>
      </c>
      <c r="AJ1942" s="20">
        <v>29.871400000000001</v>
      </c>
      <c r="AK1942" s="18">
        <v>18.3</v>
      </c>
      <c r="AL1942" s="18">
        <v>24.6</v>
      </c>
      <c r="AM1942" s="18">
        <v>74.400000000000006</v>
      </c>
      <c r="AN1942" s="18">
        <v>58.016199999999998</v>
      </c>
      <c r="AO1942" s="2">
        <v>14.1</v>
      </c>
      <c r="AP1942" s="2">
        <v>20.3</v>
      </c>
      <c r="AQ1942" s="2">
        <v>69.400000000000006</v>
      </c>
      <c r="AR1942" s="2">
        <v>9.2922999999999991</v>
      </c>
      <c r="AS1942" s="2">
        <v>13.2</v>
      </c>
      <c r="AT1942" s="2">
        <v>21</v>
      </c>
      <c r="AU1942" s="2">
        <v>62.7</v>
      </c>
      <c r="AV1942" s="2">
        <v>17.5379</v>
      </c>
      <c r="AW1942" s="2">
        <v>16.3</v>
      </c>
      <c r="AX1942" s="2">
        <v>21.9</v>
      </c>
      <c r="AY1942" s="2">
        <v>74.3</v>
      </c>
      <c r="AZ1942" s="2">
        <v>28.276</v>
      </c>
      <c r="BA1942" s="2">
        <v>14.19</v>
      </c>
      <c r="BB1942" s="2">
        <v>20</v>
      </c>
      <c r="BC1942" s="2">
        <v>71</v>
      </c>
      <c r="BD1942" s="2">
        <v>32.781300000000002</v>
      </c>
      <c r="BE1942" s="4" t="str">
        <f t="shared" si="302"/>
        <v>NO APLICA</v>
      </c>
      <c r="BF1942" s="4">
        <f t="shared" si="303"/>
        <v>14.6112</v>
      </c>
      <c r="BG1942">
        <f t="shared" si="304"/>
        <v>14.1</v>
      </c>
      <c r="BH1942">
        <f t="shared" si="305"/>
        <v>13.2</v>
      </c>
      <c r="BI1942">
        <f t="shared" si="306"/>
        <v>16.3</v>
      </c>
      <c r="BJ1942">
        <f t="shared" si="307"/>
        <v>18.3</v>
      </c>
      <c r="BK1942">
        <f t="shared" si="308"/>
        <v>10.44</v>
      </c>
      <c r="BL1942">
        <f t="shared" si="309"/>
        <v>49504.000000000065</v>
      </c>
    </row>
    <row r="1943" spans="1:64" x14ac:dyDescent="0.2">
      <c r="A1943" s="1">
        <v>1941</v>
      </c>
      <c r="B1943" s="7" t="s">
        <v>88</v>
      </c>
      <c r="C1943" s="3">
        <v>39988</v>
      </c>
      <c r="D1943" s="4" t="s">
        <v>626</v>
      </c>
      <c r="E1943" s="4" t="s">
        <v>163</v>
      </c>
      <c r="F1943" s="5" t="str">
        <f t="shared" si="300"/>
        <v>W</v>
      </c>
      <c r="G1943" s="6">
        <v>0.91805555555555562</v>
      </c>
      <c r="H1943" s="6">
        <v>0.9194444444444444</v>
      </c>
      <c r="I1943" s="85">
        <f t="shared" si="301"/>
        <v>1.999999999999833</v>
      </c>
      <c r="J1943" s="86">
        <f>I1943*Segmentos!$D$7*(AH1943%)*IF(ISNUMBER(AI1943),AI1943%,0)</f>
        <v>93567.999999992186</v>
      </c>
      <c r="K1943" s="86">
        <f>I1943*Segmentos!$D$7*(AL1943%)*IF(ISNUMBER(AM1943),AM1943%,0)</f>
        <v>136011.99999998865</v>
      </c>
      <c r="L1943" s="4"/>
      <c r="M1943" s="2">
        <v>14.5</v>
      </c>
      <c r="N1943" s="2">
        <v>16.2</v>
      </c>
      <c r="O1943" s="2">
        <v>89.5</v>
      </c>
      <c r="P1943" s="2">
        <v>89.462000000000003</v>
      </c>
      <c r="Q1943" s="2">
        <v>8.4700000000000006</v>
      </c>
      <c r="R1943" s="2">
        <v>9.1</v>
      </c>
      <c r="S1943" s="2">
        <v>93.4</v>
      </c>
      <c r="T1943" s="2">
        <v>8.7175999999999991</v>
      </c>
      <c r="U1943" s="2">
        <v>14.23</v>
      </c>
      <c r="V1943" s="2">
        <v>16.3</v>
      </c>
      <c r="W1943" s="2">
        <v>87.1</v>
      </c>
      <c r="X1943" s="2">
        <v>18.405000000000001</v>
      </c>
      <c r="Y1943" s="2">
        <v>12.53</v>
      </c>
      <c r="Z1943" s="2">
        <v>14.3</v>
      </c>
      <c r="AA1943" s="2">
        <v>87.7</v>
      </c>
      <c r="AB1943" s="2">
        <v>22.829799999999999</v>
      </c>
      <c r="AC1943" s="2">
        <v>19.510000000000002</v>
      </c>
      <c r="AD1943" s="2">
        <v>21.4</v>
      </c>
      <c r="AE1943" s="2">
        <v>91</v>
      </c>
      <c r="AF1943" s="2">
        <v>39.509599999999999</v>
      </c>
      <c r="AG1943" s="20">
        <v>11.7</v>
      </c>
      <c r="AH1943" s="20">
        <v>13.6</v>
      </c>
      <c r="AI1943" s="20">
        <v>86</v>
      </c>
      <c r="AJ1943" s="20">
        <v>34.247</v>
      </c>
      <c r="AK1943" s="18">
        <v>17.03</v>
      </c>
      <c r="AL1943" s="18">
        <v>18.5</v>
      </c>
      <c r="AM1943" s="18">
        <v>91.9</v>
      </c>
      <c r="AN1943" s="18">
        <v>55.2149</v>
      </c>
      <c r="AO1943" s="2">
        <v>10.24</v>
      </c>
      <c r="AP1943" s="2">
        <v>11.2</v>
      </c>
      <c r="AQ1943" s="2">
        <v>91.2</v>
      </c>
      <c r="AR1943" s="2">
        <v>6.9029999999999996</v>
      </c>
      <c r="AS1943" s="2">
        <v>12.64</v>
      </c>
      <c r="AT1943" s="2">
        <v>13.7</v>
      </c>
      <c r="AU1943" s="2">
        <v>92.1</v>
      </c>
      <c r="AV1943" s="2">
        <v>17.178000000000001</v>
      </c>
      <c r="AW1943" s="2">
        <v>17.73</v>
      </c>
      <c r="AX1943" s="2">
        <v>19.600000000000001</v>
      </c>
      <c r="AY1943" s="2">
        <v>90.3</v>
      </c>
      <c r="AZ1943" s="2">
        <v>31.452400000000001</v>
      </c>
      <c r="BA1943" s="2">
        <v>14.36</v>
      </c>
      <c r="BB1943" s="2">
        <v>16.5</v>
      </c>
      <c r="BC1943" s="2">
        <v>87.3</v>
      </c>
      <c r="BD1943" s="2">
        <v>33.9285</v>
      </c>
      <c r="BE1943" s="4" t="str">
        <f t="shared" si="302"/>
        <v>NO APLICA</v>
      </c>
      <c r="BF1943" s="4">
        <f t="shared" si="303"/>
        <v>14.3786</v>
      </c>
      <c r="BG1943">
        <f t="shared" si="304"/>
        <v>10.24</v>
      </c>
      <c r="BH1943">
        <f t="shared" si="305"/>
        <v>12.64</v>
      </c>
      <c r="BI1943">
        <f t="shared" si="306"/>
        <v>17.73</v>
      </c>
      <c r="BJ1943">
        <f t="shared" si="307"/>
        <v>17.03</v>
      </c>
      <c r="BK1943">
        <f t="shared" si="308"/>
        <v>11.7</v>
      </c>
      <c r="BL1943">
        <f t="shared" si="309"/>
        <v>2899.7999999997578</v>
      </c>
    </row>
    <row r="1944" spans="1:64" x14ac:dyDescent="0.2">
      <c r="A1944" s="1">
        <v>1942</v>
      </c>
      <c r="B1944" s="7" t="s">
        <v>20</v>
      </c>
      <c r="C1944" s="3">
        <v>39988</v>
      </c>
      <c r="D1944" s="4" t="s">
        <v>17</v>
      </c>
      <c r="E1944" s="4" t="s">
        <v>169</v>
      </c>
      <c r="F1944" s="5" t="str">
        <f t="shared" si="300"/>
        <v>W</v>
      </c>
      <c r="G1944" s="6">
        <v>0.9159722222222223</v>
      </c>
      <c r="H1944" s="6">
        <v>0.95833333333333337</v>
      </c>
      <c r="I1944" s="85">
        <f t="shared" si="301"/>
        <v>60.999999999999943</v>
      </c>
      <c r="J1944" s="86">
        <f>I1944*Segmentos!$D$7*(AH1944%)*IF(ISNUMBER(AI1944),AI1944%,0)</f>
        <v>173483.99999999988</v>
      </c>
      <c r="K1944" s="86">
        <f>I1944*Segmentos!$D$7*(AL1944%)*IF(ISNUMBER(AM1944),AM1944%,0)</f>
        <v>30255.999999999975</v>
      </c>
      <c r="L1944" s="4"/>
      <c r="M1944" s="2">
        <v>0.4</v>
      </c>
      <c r="N1944" s="2">
        <v>1.3</v>
      </c>
      <c r="O1944" s="2">
        <v>31.4</v>
      </c>
      <c r="P1944" s="2">
        <v>94.744299999999996</v>
      </c>
      <c r="Q1944" s="2">
        <v>0</v>
      </c>
      <c r="R1944" s="2">
        <v>0</v>
      </c>
      <c r="S1944" s="8" t="s">
        <v>577</v>
      </c>
      <c r="T1944" s="2">
        <v>0</v>
      </c>
      <c r="U1944" s="2">
        <v>0.05</v>
      </c>
      <c r="V1944" s="2">
        <v>0.6</v>
      </c>
      <c r="W1944" s="2">
        <v>8.1999999999999993</v>
      </c>
      <c r="X1944" s="2">
        <v>2.2578</v>
      </c>
      <c r="Y1944" s="2">
        <v>0.48</v>
      </c>
      <c r="Z1944" s="2">
        <v>1.8</v>
      </c>
      <c r="AA1944" s="2">
        <v>26.8</v>
      </c>
      <c r="AB1944" s="2">
        <v>33.554400000000001</v>
      </c>
      <c r="AC1944" s="2">
        <v>0.76</v>
      </c>
      <c r="AD1944" s="2">
        <v>1.9</v>
      </c>
      <c r="AE1944" s="2">
        <v>39.6</v>
      </c>
      <c r="AF1944" s="2">
        <v>58.932099999999998</v>
      </c>
      <c r="AG1944" s="20">
        <v>0.71</v>
      </c>
      <c r="AH1944" s="20">
        <v>1.8</v>
      </c>
      <c r="AI1944" s="20">
        <v>39.5</v>
      </c>
      <c r="AJ1944" s="20">
        <v>78.998400000000004</v>
      </c>
      <c r="AK1944" s="18">
        <v>0.13</v>
      </c>
      <c r="AL1944" s="18">
        <v>0.8</v>
      </c>
      <c r="AM1944" s="18">
        <v>15.5</v>
      </c>
      <c r="AN1944" s="18">
        <v>15.745799999999999</v>
      </c>
      <c r="AO1944" s="2">
        <v>0.1</v>
      </c>
      <c r="AP1944" s="2">
        <v>1.2</v>
      </c>
      <c r="AQ1944" s="2">
        <v>8.8000000000000007</v>
      </c>
      <c r="AR1944" s="2">
        <v>2.6551999999999998</v>
      </c>
      <c r="AS1944" s="2">
        <v>0.15</v>
      </c>
      <c r="AT1944" s="2">
        <v>0.6</v>
      </c>
      <c r="AU1944" s="2">
        <v>23.7</v>
      </c>
      <c r="AV1944" s="2">
        <v>7.5103</v>
      </c>
      <c r="AW1944" s="2">
        <v>0.31</v>
      </c>
      <c r="AX1944" s="2">
        <v>0.6</v>
      </c>
      <c r="AY1944" s="2">
        <v>49.1</v>
      </c>
      <c r="AZ1944" s="2">
        <v>20.936900000000001</v>
      </c>
      <c r="BA1944" s="2">
        <v>0.71</v>
      </c>
      <c r="BB1944" s="2">
        <v>2.2000000000000002</v>
      </c>
      <c r="BC1944" s="2">
        <v>32.299999999999997</v>
      </c>
      <c r="BD1944" s="2">
        <v>63.6419</v>
      </c>
      <c r="BE1944" s="4" t="str">
        <f t="shared" si="302"/>
        <v>ABURRIDO</v>
      </c>
      <c r="BF1944" s="4">
        <f t="shared" si="303"/>
        <v>0.35540000000000005</v>
      </c>
      <c r="BG1944">
        <f t="shared" si="304"/>
        <v>0.1</v>
      </c>
      <c r="BH1944">
        <f t="shared" si="305"/>
        <v>0.15</v>
      </c>
      <c r="BI1944">
        <f t="shared" si="306"/>
        <v>0.71</v>
      </c>
      <c r="BJ1944">
        <f t="shared" si="307"/>
        <v>0.13</v>
      </c>
      <c r="BK1944">
        <f t="shared" si="308"/>
        <v>0.71</v>
      </c>
      <c r="BL1944">
        <f t="shared" si="309"/>
        <v>2490.0199999999977</v>
      </c>
    </row>
    <row r="1945" spans="1:64" x14ac:dyDescent="0.2">
      <c r="A1945" s="1">
        <v>1943</v>
      </c>
      <c r="B1945" s="7" t="s">
        <v>11</v>
      </c>
      <c r="C1945" s="3">
        <v>39988</v>
      </c>
      <c r="D1945" s="4" t="s">
        <v>8</v>
      </c>
      <c r="E1945" s="4" t="s">
        <v>166</v>
      </c>
      <c r="F1945" s="5" t="str">
        <f t="shared" si="300"/>
        <v>W</v>
      </c>
      <c r="G1945" s="6">
        <v>0.90416666666666667</v>
      </c>
      <c r="H1945" s="6">
        <v>0.90486111111111101</v>
      </c>
      <c r="I1945" s="85">
        <f t="shared" si="301"/>
        <v>0.99999999999983658</v>
      </c>
      <c r="J1945" s="86">
        <f>I1945*Segmentos!$D$7*(AH1945%)*IF(ISNUMBER(AI1945),AI1945%,0)</f>
        <v>13999.999999997714</v>
      </c>
      <c r="K1945" s="86">
        <f>I1945*Segmentos!$D$7*(AL1945%)*IF(ISNUMBER(AM1945),AM1945%,0)</f>
        <v>10399.999999998301</v>
      </c>
      <c r="L1945" s="4"/>
      <c r="M1945" s="2">
        <v>3.06</v>
      </c>
      <c r="N1945" s="2">
        <v>3.1</v>
      </c>
      <c r="O1945" s="2">
        <v>100</v>
      </c>
      <c r="P1945" s="2">
        <v>83.849599999999995</v>
      </c>
      <c r="Q1945" s="2">
        <v>2.17</v>
      </c>
      <c r="R1945" s="2">
        <v>2.2000000000000002</v>
      </c>
      <c r="S1945" s="2">
        <v>100</v>
      </c>
      <c r="T1945" s="2">
        <v>9.9133999999999993</v>
      </c>
      <c r="U1945" s="2">
        <v>1.9</v>
      </c>
      <c r="V1945" s="2">
        <v>1.9</v>
      </c>
      <c r="W1945" s="2">
        <v>100</v>
      </c>
      <c r="X1945" s="2">
        <v>10.8902</v>
      </c>
      <c r="Y1945" s="2">
        <v>2.61</v>
      </c>
      <c r="Z1945" s="2">
        <v>2.6</v>
      </c>
      <c r="AA1945" s="2">
        <v>100</v>
      </c>
      <c r="AB1945" s="2">
        <v>21.116599999999998</v>
      </c>
      <c r="AC1945" s="2">
        <v>4.66</v>
      </c>
      <c r="AD1945" s="2">
        <v>4.7</v>
      </c>
      <c r="AE1945" s="2">
        <v>100</v>
      </c>
      <c r="AF1945" s="2">
        <v>41.929299999999998</v>
      </c>
      <c r="AG1945" s="20">
        <v>3.54</v>
      </c>
      <c r="AH1945" s="20">
        <v>3.5</v>
      </c>
      <c r="AI1945" s="20">
        <v>100</v>
      </c>
      <c r="AJ1945" s="20">
        <v>46.037700000000001</v>
      </c>
      <c r="AK1945" s="18">
        <v>2.63</v>
      </c>
      <c r="AL1945" s="18">
        <v>2.6</v>
      </c>
      <c r="AM1945" s="18">
        <v>100</v>
      </c>
      <c r="AN1945" s="18">
        <v>37.811900000000001</v>
      </c>
      <c r="AO1945" s="2">
        <v>0.87</v>
      </c>
      <c r="AP1945" s="2">
        <v>0.9</v>
      </c>
      <c r="AQ1945" s="2">
        <v>100</v>
      </c>
      <c r="AR1945" s="2">
        <v>2.6128999999999998</v>
      </c>
      <c r="AS1945" s="2">
        <v>1.6</v>
      </c>
      <c r="AT1945" s="2">
        <v>1.6</v>
      </c>
      <c r="AU1945" s="2">
        <v>100</v>
      </c>
      <c r="AV1945" s="2">
        <v>9.6464999999999996</v>
      </c>
      <c r="AW1945" s="2">
        <v>1.49</v>
      </c>
      <c r="AX1945" s="2">
        <v>1.5</v>
      </c>
      <c r="AY1945" s="2">
        <v>100</v>
      </c>
      <c r="AZ1945" s="2">
        <v>11.760300000000001</v>
      </c>
      <c r="BA1945" s="2">
        <v>5.7</v>
      </c>
      <c r="BB1945" s="2">
        <v>5.7</v>
      </c>
      <c r="BC1945" s="2">
        <v>100</v>
      </c>
      <c r="BD1945" s="2">
        <v>59.829900000000002</v>
      </c>
      <c r="BE1945" s="4" t="str">
        <f t="shared" si="302"/>
        <v>NO APLICA</v>
      </c>
      <c r="BF1945" s="4">
        <f t="shared" si="303"/>
        <v>3.0358000000000001</v>
      </c>
      <c r="BG1945">
        <f t="shared" si="304"/>
        <v>0.87</v>
      </c>
      <c r="BH1945">
        <f t="shared" si="305"/>
        <v>1.6</v>
      </c>
      <c r="BI1945">
        <f t="shared" si="306"/>
        <v>5.7</v>
      </c>
      <c r="BJ1945">
        <f t="shared" si="307"/>
        <v>2.63</v>
      </c>
      <c r="BK1945">
        <f t="shared" si="308"/>
        <v>3.54</v>
      </c>
      <c r="BL1945">
        <f t="shared" si="309"/>
        <v>309.99999999994935</v>
      </c>
    </row>
    <row r="1946" spans="1:64" x14ac:dyDescent="0.2">
      <c r="A1946" s="1">
        <v>1944</v>
      </c>
      <c r="B1946" s="7" t="s">
        <v>11</v>
      </c>
      <c r="C1946" s="3">
        <v>39988</v>
      </c>
      <c r="D1946" s="4" t="s">
        <v>627</v>
      </c>
      <c r="E1946" s="4" t="s">
        <v>166</v>
      </c>
      <c r="F1946" s="5" t="str">
        <f t="shared" si="300"/>
        <v>W</v>
      </c>
      <c r="G1946" s="6">
        <v>0.92500000000000004</v>
      </c>
      <c r="H1946" s="6">
        <v>0.92708333333333337</v>
      </c>
      <c r="I1946" s="85">
        <f t="shared" si="301"/>
        <v>2.9999999999999893</v>
      </c>
      <c r="J1946" s="86">
        <f>I1946*Segmentos!$D$7*(AH1946%)*IF(ISNUMBER(AI1946),AI1946%,0)</f>
        <v>41630.399999999856</v>
      </c>
      <c r="K1946" s="86">
        <f>I1946*Segmentos!$D$7*(AL1946%)*IF(ISNUMBER(AM1946),AM1946%,0)</f>
        <v>54431.999999999818</v>
      </c>
      <c r="L1946" s="4"/>
      <c r="M1946" s="2">
        <v>4.04</v>
      </c>
      <c r="N1946" s="2">
        <v>4.8</v>
      </c>
      <c r="O1946" s="2">
        <v>83.4</v>
      </c>
      <c r="P1946" s="2">
        <v>89.762500000000003</v>
      </c>
      <c r="Q1946" s="2">
        <v>2.16</v>
      </c>
      <c r="R1946" s="2">
        <v>2.2000000000000002</v>
      </c>
      <c r="S1946" s="2">
        <v>100</v>
      </c>
      <c r="T1946" s="2">
        <v>7.9923999999999999</v>
      </c>
      <c r="U1946" s="2">
        <v>2.68</v>
      </c>
      <c r="V1946" s="2">
        <v>3.5</v>
      </c>
      <c r="W1946" s="2">
        <v>77.5</v>
      </c>
      <c r="X1946" s="2">
        <v>12.4695</v>
      </c>
      <c r="Y1946" s="2">
        <v>3.65</v>
      </c>
      <c r="Z1946" s="2">
        <v>5.2</v>
      </c>
      <c r="AA1946" s="2">
        <v>70.900000000000006</v>
      </c>
      <c r="AB1946" s="2">
        <v>23.985800000000001</v>
      </c>
      <c r="AC1946" s="2">
        <v>6.21</v>
      </c>
      <c r="AD1946" s="2">
        <v>6.8</v>
      </c>
      <c r="AE1946" s="2">
        <v>91.2</v>
      </c>
      <c r="AF1946" s="2">
        <v>45.314900000000002</v>
      </c>
      <c r="AG1946" s="20">
        <v>3.44</v>
      </c>
      <c r="AH1946" s="20">
        <v>4.2</v>
      </c>
      <c r="AI1946" s="20">
        <v>82.6</v>
      </c>
      <c r="AJ1946" s="20">
        <v>36.309399999999997</v>
      </c>
      <c r="AK1946" s="18">
        <v>4.58</v>
      </c>
      <c r="AL1946" s="18">
        <v>5.4</v>
      </c>
      <c r="AM1946" s="18">
        <v>84</v>
      </c>
      <c r="AN1946" s="18">
        <v>53.453000000000003</v>
      </c>
      <c r="AO1946" s="2">
        <v>2.87</v>
      </c>
      <c r="AP1946" s="2">
        <v>3.6</v>
      </c>
      <c r="AQ1946" s="2">
        <v>79</v>
      </c>
      <c r="AR1946" s="2">
        <v>6.9714999999999998</v>
      </c>
      <c r="AS1946" s="2">
        <v>4.24</v>
      </c>
      <c r="AT1946" s="2">
        <v>6</v>
      </c>
      <c r="AU1946" s="2">
        <v>70.8</v>
      </c>
      <c r="AV1946" s="2">
        <v>20.7654</v>
      </c>
      <c r="AW1946" s="2">
        <v>3.14</v>
      </c>
      <c r="AX1946" s="2">
        <v>3.4</v>
      </c>
      <c r="AY1946" s="2">
        <v>92.9</v>
      </c>
      <c r="AZ1946" s="2">
        <v>20.037199999999999</v>
      </c>
      <c r="BA1946" s="2">
        <v>4.93</v>
      </c>
      <c r="BB1946" s="2">
        <v>5.6</v>
      </c>
      <c r="BC1946" s="2">
        <v>87.7</v>
      </c>
      <c r="BD1946" s="2">
        <v>41.988399999999999</v>
      </c>
      <c r="BE1946" s="4" t="str">
        <f t="shared" si="302"/>
        <v>NO APLICA</v>
      </c>
      <c r="BF1946" s="4">
        <f t="shared" si="303"/>
        <v>4.2868000000000013</v>
      </c>
      <c r="BG1946">
        <f t="shared" si="304"/>
        <v>2.87</v>
      </c>
      <c r="BH1946">
        <f t="shared" si="305"/>
        <v>4.24</v>
      </c>
      <c r="BI1946">
        <f t="shared" si="306"/>
        <v>4.93</v>
      </c>
      <c r="BJ1946">
        <f t="shared" si="307"/>
        <v>4.58</v>
      </c>
      <c r="BK1946">
        <f t="shared" si="308"/>
        <v>3.44</v>
      </c>
      <c r="BL1946">
        <f t="shared" si="309"/>
        <v>1200.9599999999957</v>
      </c>
    </row>
    <row r="1947" spans="1:64" x14ac:dyDescent="0.2">
      <c r="A1947" s="1">
        <v>1945</v>
      </c>
      <c r="B1947" s="7" t="s">
        <v>6</v>
      </c>
      <c r="C1947" s="3">
        <v>39988</v>
      </c>
      <c r="D1947" s="4" t="s">
        <v>3</v>
      </c>
      <c r="E1947" s="4" t="s">
        <v>166</v>
      </c>
      <c r="F1947" s="5" t="str">
        <f t="shared" si="300"/>
        <v>W</v>
      </c>
      <c r="G1947" s="6">
        <v>0.90902777777777777</v>
      </c>
      <c r="H1947" s="6">
        <v>0.90972222222222221</v>
      </c>
      <c r="I1947" s="85">
        <f t="shared" si="301"/>
        <v>0.99999999999999645</v>
      </c>
      <c r="J1947" s="86">
        <f>I1947*Segmentos!$D$7*(AH1947%)*IF(ISNUMBER(AI1947),AI1947%,0)</f>
        <v>40799.999999999854</v>
      </c>
      <c r="K1947" s="86">
        <f>I1947*Segmentos!$D$7*(AL1947%)*IF(ISNUMBER(AM1947),AM1947%,0)</f>
        <v>30399.999999999894</v>
      </c>
      <c r="L1947" s="4"/>
      <c r="M1947" s="2">
        <v>8.82</v>
      </c>
      <c r="N1947" s="2">
        <v>8.8000000000000007</v>
      </c>
      <c r="O1947" s="2">
        <v>100</v>
      </c>
      <c r="P1947" s="2">
        <v>82.870500000000007</v>
      </c>
      <c r="Q1947" s="2">
        <v>5.13</v>
      </c>
      <c r="R1947" s="2">
        <v>5.0999999999999996</v>
      </c>
      <c r="S1947" s="2">
        <v>100</v>
      </c>
      <c r="T1947" s="2">
        <v>8.0336999999999996</v>
      </c>
      <c r="U1947" s="2">
        <v>6.56</v>
      </c>
      <c r="V1947" s="2">
        <v>6.6</v>
      </c>
      <c r="W1947" s="2">
        <v>100</v>
      </c>
      <c r="X1947" s="2">
        <v>12.915800000000001</v>
      </c>
      <c r="Y1947" s="2">
        <v>10.6</v>
      </c>
      <c r="Z1947" s="2">
        <v>10.6</v>
      </c>
      <c r="AA1947" s="2">
        <v>100</v>
      </c>
      <c r="AB1947" s="2">
        <v>29.384499999999999</v>
      </c>
      <c r="AC1947" s="2">
        <v>10.55</v>
      </c>
      <c r="AD1947" s="2">
        <v>10.6</v>
      </c>
      <c r="AE1947" s="2">
        <v>100</v>
      </c>
      <c r="AF1947" s="2">
        <v>32.536499999999997</v>
      </c>
      <c r="AG1947" s="20">
        <v>10.17</v>
      </c>
      <c r="AH1947" s="20">
        <v>10.199999999999999</v>
      </c>
      <c r="AI1947" s="20">
        <v>100</v>
      </c>
      <c r="AJ1947" s="20">
        <v>45.325699999999998</v>
      </c>
      <c r="AK1947" s="18">
        <v>7.6</v>
      </c>
      <c r="AL1947" s="18">
        <v>7.6</v>
      </c>
      <c r="AM1947" s="18">
        <v>100</v>
      </c>
      <c r="AN1947" s="18">
        <v>37.544800000000002</v>
      </c>
      <c r="AO1947" s="2">
        <v>4.4800000000000004</v>
      </c>
      <c r="AP1947" s="2">
        <v>4.5</v>
      </c>
      <c r="AQ1947" s="2">
        <v>100</v>
      </c>
      <c r="AR1947" s="2">
        <v>4.5937999999999999</v>
      </c>
      <c r="AS1947" s="2">
        <v>7.95</v>
      </c>
      <c r="AT1947" s="2">
        <v>7.9</v>
      </c>
      <c r="AU1947" s="2">
        <v>100</v>
      </c>
      <c r="AV1947" s="2">
        <v>16.442799999999998</v>
      </c>
      <c r="AW1947" s="2">
        <v>9.99</v>
      </c>
      <c r="AX1947" s="2">
        <v>10</v>
      </c>
      <c r="AY1947" s="2">
        <v>100</v>
      </c>
      <c r="AZ1947" s="2">
        <v>26.980699999999999</v>
      </c>
      <c r="BA1947" s="2">
        <v>9.69</v>
      </c>
      <c r="BB1947" s="2">
        <v>9.6999999999999993</v>
      </c>
      <c r="BC1947" s="2">
        <v>100</v>
      </c>
      <c r="BD1947" s="2">
        <v>34.853099999999998</v>
      </c>
      <c r="BE1947" s="4" t="str">
        <f t="shared" si="302"/>
        <v>NO APLICA</v>
      </c>
      <c r="BF1947" s="4">
        <f t="shared" si="303"/>
        <v>8.3506</v>
      </c>
      <c r="BG1947">
        <f t="shared" si="304"/>
        <v>4.4800000000000004</v>
      </c>
      <c r="BH1947">
        <f t="shared" si="305"/>
        <v>7.95</v>
      </c>
      <c r="BI1947">
        <f t="shared" si="306"/>
        <v>9.99</v>
      </c>
      <c r="BJ1947">
        <f t="shared" si="307"/>
        <v>7.6</v>
      </c>
      <c r="BK1947">
        <f t="shared" si="308"/>
        <v>10.17</v>
      </c>
      <c r="BL1947">
        <f t="shared" si="309"/>
        <v>879.99999999999682</v>
      </c>
    </row>
    <row r="1948" spans="1:64" x14ac:dyDescent="0.2">
      <c r="A1948" s="1">
        <v>1946</v>
      </c>
      <c r="B1948" s="7" t="s">
        <v>31</v>
      </c>
      <c r="C1948" s="3">
        <v>39988</v>
      </c>
      <c r="D1948" s="4" t="s">
        <v>628</v>
      </c>
      <c r="E1948" s="4" t="s">
        <v>166</v>
      </c>
      <c r="F1948" s="5" t="str">
        <f t="shared" si="300"/>
        <v>W</v>
      </c>
      <c r="G1948" s="6">
        <v>0.91180555555555554</v>
      </c>
      <c r="H1948" s="6">
        <v>0.91527777777777775</v>
      </c>
      <c r="I1948" s="85">
        <f t="shared" si="301"/>
        <v>4.9999999999999822</v>
      </c>
      <c r="J1948" s="86">
        <f>I1948*Segmentos!$D$7*(AH1948%)*IF(ISNUMBER(AI1948),AI1948%,0)</f>
        <v>19243.999999999931</v>
      </c>
      <c r="K1948" s="86">
        <f>I1948*Segmentos!$D$7*(AL1948%)*IF(ISNUMBER(AM1948),AM1948%,0)</f>
        <v>29199.999999999894</v>
      </c>
      <c r="L1948" s="4"/>
      <c r="M1948" s="2">
        <v>1.21</v>
      </c>
      <c r="N1948" s="2">
        <v>1.8</v>
      </c>
      <c r="O1948" s="2">
        <v>65.900000000000006</v>
      </c>
      <c r="P1948" s="2">
        <v>84.259699999999995</v>
      </c>
      <c r="Q1948" s="2">
        <v>0</v>
      </c>
      <c r="R1948" s="2">
        <v>0</v>
      </c>
      <c r="S1948" s="8" t="s">
        <v>577</v>
      </c>
      <c r="T1948" s="2">
        <v>0</v>
      </c>
      <c r="U1948" s="2">
        <v>0.3</v>
      </c>
      <c r="V1948" s="2">
        <v>0.8</v>
      </c>
      <c r="W1948" s="2">
        <v>40</v>
      </c>
      <c r="X1948" s="2">
        <v>4.4335000000000004</v>
      </c>
      <c r="Y1948" s="2">
        <v>0.69</v>
      </c>
      <c r="Z1948" s="2">
        <v>1.6</v>
      </c>
      <c r="AA1948" s="2">
        <v>43.6</v>
      </c>
      <c r="AB1948" s="2">
        <v>14.1922</v>
      </c>
      <c r="AC1948" s="2">
        <v>2.87</v>
      </c>
      <c r="AD1948" s="2">
        <v>3.7</v>
      </c>
      <c r="AE1948" s="2">
        <v>77.900000000000006</v>
      </c>
      <c r="AF1948" s="2">
        <v>65.633899999999997</v>
      </c>
      <c r="AG1948" s="20">
        <v>0.96</v>
      </c>
      <c r="AH1948" s="20">
        <v>1.7</v>
      </c>
      <c r="AI1948" s="20">
        <v>56.6</v>
      </c>
      <c r="AJ1948" s="20">
        <v>31.531199999999998</v>
      </c>
      <c r="AK1948" s="18">
        <v>1.44</v>
      </c>
      <c r="AL1948" s="18">
        <v>2</v>
      </c>
      <c r="AM1948" s="18">
        <v>73</v>
      </c>
      <c r="AN1948" s="18">
        <v>52.728400000000001</v>
      </c>
      <c r="AO1948" s="2">
        <v>0.33</v>
      </c>
      <c r="AP1948" s="2">
        <v>0.5</v>
      </c>
      <c r="AQ1948" s="2">
        <v>60</v>
      </c>
      <c r="AR1948" s="2">
        <v>2.5065</v>
      </c>
      <c r="AS1948" s="2">
        <v>1.67</v>
      </c>
      <c r="AT1948" s="2">
        <v>2.5</v>
      </c>
      <c r="AU1948" s="2">
        <v>68.3</v>
      </c>
      <c r="AV1948" s="2">
        <v>25.664400000000001</v>
      </c>
      <c r="AW1948" s="2">
        <v>0.43</v>
      </c>
      <c r="AX1948" s="2">
        <v>0.7</v>
      </c>
      <c r="AY1948" s="2">
        <v>59.6</v>
      </c>
      <c r="AZ1948" s="2">
        <v>8.5155999999999992</v>
      </c>
      <c r="BA1948" s="2">
        <v>1.79</v>
      </c>
      <c r="BB1948" s="2">
        <v>2.7</v>
      </c>
      <c r="BC1948" s="2">
        <v>66.2</v>
      </c>
      <c r="BD1948" s="2">
        <v>47.5732</v>
      </c>
      <c r="BE1948" s="4" t="str">
        <f t="shared" si="302"/>
        <v>NO APLICA</v>
      </c>
      <c r="BF1948" s="4">
        <f t="shared" si="303"/>
        <v>1.4876</v>
      </c>
      <c r="BG1948">
        <f t="shared" si="304"/>
        <v>0.33</v>
      </c>
      <c r="BH1948">
        <f t="shared" si="305"/>
        <v>1.67</v>
      </c>
      <c r="BI1948">
        <f t="shared" si="306"/>
        <v>1.79</v>
      </c>
      <c r="BJ1948">
        <f t="shared" si="307"/>
        <v>1.44</v>
      </c>
      <c r="BK1948">
        <f t="shared" si="308"/>
        <v>0.96</v>
      </c>
      <c r="BL1948">
        <f t="shared" si="309"/>
        <v>593.09999999999798</v>
      </c>
    </row>
    <row r="1949" spans="1:64" x14ac:dyDescent="0.2">
      <c r="A1949" s="1">
        <v>1947</v>
      </c>
      <c r="B1949" s="7" t="s">
        <v>37</v>
      </c>
      <c r="C1949" s="3">
        <v>39988</v>
      </c>
      <c r="D1949" s="4" t="s">
        <v>629</v>
      </c>
      <c r="E1949" s="4" t="s">
        <v>173</v>
      </c>
      <c r="F1949" s="5" t="str">
        <f t="shared" si="300"/>
        <v>W</v>
      </c>
      <c r="G1949" s="6">
        <v>0.87430555555555556</v>
      </c>
      <c r="H1949" s="6">
        <v>0.875</v>
      </c>
      <c r="I1949" s="85">
        <f t="shared" si="301"/>
        <v>0.99999999999999645</v>
      </c>
      <c r="J1949" s="86">
        <f>I1949*Segmentos!$D$7*(AH1949%)*IF(ISNUMBER(AI1949),AI1949%,0)</f>
        <v>2799.99999999999</v>
      </c>
      <c r="K1949" s="86">
        <f>I1949*Segmentos!$D$7*(AL1949%)*IF(ISNUMBER(AM1949),AM1949%,0)</f>
        <v>3199.9999999999891</v>
      </c>
      <c r="L1949" s="4"/>
      <c r="M1949" s="2">
        <v>0.76</v>
      </c>
      <c r="N1949" s="2">
        <v>0.8</v>
      </c>
      <c r="O1949" s="2">
        <v>100</v>
      </c>
      <c r="P1949" s="2">
        <v>73.816000000000003</v>
      </c>
      <c r="Q1949" s="2">
        <v>0.26</v>
      </c>
      <c r="R1949" s="2">
        <v>0.3</v>
      </c>
      <c r="S1949" s="2">
        <v>100</v>
      </c>
      <c r="T1949" s="2">
        <v>4.1207000000000003</v>
      </c>
      <c r="U1949" s="2">
        <v>0</v>
      </c>
      <c r="V1949" s="2">
        <v>0</v>
      </c>
      <c r="W1949" s="8" t="s">
        <v>577</v>
      </c>
      <c r="X1949" s="2">
        <v>0</v>
      </c>
      <c r="Y1949" s="2">
        <v>0.63</v>
      </c>
      <c r="Z1949" s="2">
        <v>0.6</v>
      </c>
      <c r="AA1949" s="2">
        <v>100</v>
      </c>
      <c r="AB1949" s="2">
        <v>17.957599999999999</v>
      </c>
      <c r="AC1949" s="2">
        <v>1.63</v>
      </c>
      <c r="AD1949" s="2">
        <v>1.6</v>
      </c>
      <c r="AE1949" s="2">
        <v>100</v>
      </c>
      <c r="AF1949" s="2">
        <v>51.737699999999997</v>
      </c>
      <c r="AG1949" s="20">
        <v>0.68</v>
      </c>
      <c r="AH1949" s="20">
        <v>0.7</v>
      </c>
      <c r="AI1949" s="20">
        <v>100</v>
      </c>
      <c r="AJ1949" s="20">
        <v>31.318000000000001</v>
      </c>
      <c r="AK1949" s="18">
        <v>0.84</v>
      </c>
      <c r="AL1949" s="18">
        <v>0.8</v>
      </c>
      <c r="AM1949" s="18">
        <v>100</v>
      </c>
      <c r="AN1949" s="18">
        <v>42.498100000000001</v>
      </c>
      <c r="AO1949" s="2">
        <v>0.44</v>
      </c>
      <c r="AP1949" s="2">
        <v>0.4</v>
      </c>
      <c r="AQ1949" s="2">
        <v>100</v>
      </c>
      <c r="AR1949" s="2">
        <v>4.6829000000000001</v>
      </c>
      <c r="AS1949" s="2">
        <v>0.93</v>
      </c>
      <c r="AT1949" s="2">
        <v>0.9</v>
      </c>
      <c r="AU1949" s="2">
        <v>100</v>
      </c>
      <c r="AV1949" s="2">
        <v>19.866</v>
      </c>
      <c r="AW1949" s="2">
        <v>1.22</v>
      </c>
      <c r="AX1949" s="2">
        <v>1.2</v>
      </c>
      <c r="AY1949" s="2">
        <v>100</v>
      </c>
      <c r="AZ1949" s="2">
        <v>34.076099999999997</v>
      </c>
      <c r="BA1949" s="2">
        <v>0.41</v>
      </c>
      <c r="BB1949" s="2">
        <v>0.4</v>
      </c>
      <c r="BC1949" s="2">
        <v>100</v>
      </c>
      <c r="BD1949" s="2">
        <v>15.191000000000001</v>
      </c>
      <c r="BE1949" s="4" t="str">
        <f t="shared" si="302"/>
        <v>NO APLICA</v>
      </c>
      <c r="BF1949" s="4">
        <f t="shared" si="303"/>
        <v>0.93720000000000003</v>
      </c>
      <c r="BG1949">
        <f t="shared" si="304"/>
        <v>0.44</v>
      </c>
      <c r="BH1949">
        <f t="shared" si="305"/>
        <v>0.93</v>
      </c>
      <c r="BI1949">
        <f t="shared" si="306"/>
        <v>1.22</v>
      </c>
      <c r="BJ1949">
        <f t="shared" si="307"/>
        <v>0.84</v>
      </c>
      <c r="BK1949">
        <f t="shared" si="308"/>
        <v>0.68</v>
      </c>
      <c r="BL1949">
        <f t="shared" si="309"/>
        <v>79.999999999999716</v>
      </c>
    </row>
    <row r="1950" spans="1:64" x14ac:dyDescent="0.2">
      <c r="A1950" s="1">
        <v>1948</v>
      </c>
      <c r="B1950" s="7" t="s">
        <v>128</v>
      </c>
      <c r="C1950" s="3">
        <v>39988</v>
      </c>
      <c r="D1950" s="4" t="s">
        <v>3</v>
      </c>
      <c r="E1950" s="4" t="s">
        <v>185</v>
      </c>
      <c r="F1950" s="5" t="str">
        <f t="shared" si="300"/>
        <v>W</v>
      </c>
      <c r="G1950" s="6">
        <v>0.9159722222222223</v>
      </c>
      <c r="H1950" s="6">
        <v>1.2500000000000001E-2</v>
      </c>
      <c r="I1950" s="85">
        <f t="shared" si="301"/>
        <v>138.99999999999989</v>
      </c>
      <c r="J1950" s="86">
        <f>I1950*Segmentos!$D$7*(AH1950%)*IF(ISNUMBER(AI1950),AI1950%,0)</f>
        <v>4428428.7999999961</v>
      </c>
      <c r="K1950" s="86">
        <f>I1950*Segmentos!$D$7*(AL1950%)*IF(ISNUMBER(AM1950),AM1950%,0)</f>
        <v>5833551.9999999944</v>
      </c>
      <c r="L1950" s="4"/>
      <c r="M1950" s="2">
        <v>9.3000000000000007</v>
      </c>
      <c r="N1950" s="2">
        <v>30.5</v>
      </c>
      <c r="O1950" s="2">
        <v>30.5</v>
      </c>
      <c r="P1950" s="2">
        <v>79.784099999999995</v>
      </c>
      <c r="Q1950" s="2">
        <v>7.81</v>
      </c>
      <c r="R1950" s="2">
        <v>24.5</v>
      </c>
      <c r="S1950" s="2">
        <v>31.9</v>
      </c>
      <c r="T1950" s="2">
        <v>11.189500000000001</v>
      </c>
      <c r="U1950" s="2">
        <v>8.61</v>
      </c>
      <c r="V1950" s="2">
        <v>33.6</v>
      </c>
      <c r="W1950" s="2">
        <v>25.6</v>
      </c>
      <c r="X1950" s="2">
        <v>15.4872</v>
      </c>
      <c r="Y1950" s="2">
        <v>8.7200000000000006</v>
      </c>
      <c r="Z1950" s="2">
        <v>31.3</v>
      </c>
      <c r="AA1950" s="2">
        <v>27.9</v>
      </c>
      <c r="AB1950" s="2">
        <v>22.108699999999999</v>
      </c>
      <c r="AC1950" s="2">
        <v>11</v>
      </c>
      <c r="AD1950" s="2">
        <v>30.8</v>
      </c>
      <c r="AE1950" s="2">
        <v>35.700000000000003</v>
      </c>
      <c r="AF1950" s="2">
        <v>30.998699999999999</v>
      </c>
      <c r="AG1950" s="20">
        <v>7.96</v>
      </c>
      <c r="AH1950" s="20">
        <v>30.4</v>
      </c>
      <c r="AI1950" s="20">
        <v>26.2</v>
      </c>
      <c r="AJ1950" s="20">
        <v>32.399000000000001</v>
      </c>
      <c r="AK1950" s="18">
        <v>10.5</v>
      </c>
      <c r="AL1950" s="18">
        <v>30.5</v>
      </c>
      <c r="AM1950" s="18">
        <v>34.4</v>
      </c>
      <c r="AN1950" s="18">
        <v>47.385100000000001</v>
      </c>
      <c r="AO1950" s="2">
        <v>5.96</v>
      </c>
      <c r="AP1950" s="2">
        <v>20.8</v>
      </c>
      <c r="AQ1950" s="2">
        <v>28.6</v>
      </c>
      <c r="AR1950" s="2">
        <v>5.5853000000000002</v>
      </c>
      <c r="AS1950" s="2">
        <v>8.33</v>
      </c>
      <c r="AT1950" s="2">
        <v>29.7</v>
      </c>
      <c r="AU1950" s="2">
        <v>28</v>
      </c>
      <c r="AV1950" s="2">
        <v>15.7555</v>
      </c>
      <c r="AW1950" s="2">
        <v>9.5399999999999991</v>
      </c>
      <c r="AX1950" s="2">
        <v>33.9</v>
      </c>
      <c r="AY1950" s="2">
        <v>28.2</v>
      </c>
      <c r="AZ1950" s="2">
        <v>23.5398</v>
      </c>
      <c r="BA1950" s="2">
        <v>10.62</v>
      </c>
      <c r="BB1950" s="2">
        <v>31.2</v>
      </c>
      <c r="BC1950" s="2">
        <v>34.1</v>
      </c>
      <c r="BD1950" s="2">
        <v>34.903500000000001</v>
      </c>
      <c r="BE1950" s="4" t="str">
        <f t="shared" si="302"/>
        <v>ENTRETENIDO</v>
      </c>
      <c r="BF1950" s="4">
        <f t="shared" si="303"/>
        <v>9.0107999999999997</v>
      </c>
      <c r="BG1950">
        <f t="shared" si="304"/>
        <v>5.96</v>
      </c>
      <c r="BH1950">
        <f t="shared" si="305"/>
        <v>8.33</v>
      </c>
      <c r="BI1950">
        <f t="shared" si="306"/>
        <v>10.62</v>
      </c>
      <c r="BJ1950">
        <f t="shared" si="307"/>
        <v>10.5</v>
      </c>
      <c r="BK1950">
        <f t="shared" si="308"/>
        <v>7.96</v>
      </c>
      <c r="BL1950">
        <f t="shared" si="309"/>
        <v>129304.74999999988</v>
      </c>
    </row>
    <row r="1951" spans="1:64" x14ac:dyDescent="0.2">
      <c r="A1951" s="1">
        <v>1949</v>
      </c>
      <c r="B1951" s="7" t="s">
        <v>14</v>
      </c>
      <c r="C1951" s="3">
        <v>39988</v>
      </c>
      <c r="D1951" s="4" t="s">
        <v>626</v>
      </c>
      <c r="E1951" s="4" t="s">
        <v>163</v>
      </c>
      <c r="F1951" s="5" t="str">
        <f t="shared" si="300"/>
        <v>W</v>
      </c>
      <c r="G1951" s="6">
        <v>0.84791666666666676</v>
      </c>
      <c r="H1951" s="6">
        <v>0.875</v>
      </c>
      <c r="I1951" s="85">
        <f t="shared" si="301"/>
        <v>38.999999999999858</v>
      </c>
      <c r="J1951" s="86">
        <f>I1951*Segmentos!$D$7*(AH1951%)*IF(ISNUMBER(AI1951),AI1951%,0)</f>
        <v>895751.99999999674</v>
      </c>
      <c r="K1951" s="86">
        <f>I1951*Segmentos!$D$7*(AL1951%)*IF(ISNUMBER(AM1951),AM1951%,0)</f>
        <v>1448553.5999999947</v>
      </c>
      <c r="L1951" s="4"/>
      <c r="M1951" s="2">
        <v>7.62</v>
      </c>
      <c r="N1951" s="2">
        <v>12.4</v>
      </c>
      <c r="O1951" s="2">
        <v>61.5</v>
      </c>
      <c r="P1951" s="2">
        <v>85.730999999999995</v>
      </c>
      <c r="Q1951" s="2">
        <v>4.7</v>
      </c>
      <c r="R1951" s="2">
        <v>8.8000000000000007</v>
      </c>
      <c r="S1951" s="2">
        <v>53.2</v>
      </c>
      <c r="T1951" s="2">
        <v>8.8268000000000004</v>
      </c>
      <c r="U1951" s="2">
        <v>8.7200000000000006</v>
      </c>
      <c r="V1951" s="2">
        <v>13.7</v>
      </c>
      <c r="W1951" s="2">
        <v>63.4</v>
      </c>
      <c r="X1951" s="2">
        <v>20.552</v>
      </c>
      <c r="Y1951" s="2">
        <v>7.74</v>
      </c>
      <c r="Z1951" s="2">
        <v>13.6</v>
      </c>
      <c r="AA1951" s="2">
        <v>56.9</v>
      </c>
      <c r="AB1951" s="2">
        <v>25.7193</v>
      </c>
      <c r="AC1951" s="2">
        <v>8.3000000000000007</v>
      </c>
      <c r="AD1951" s="2">
        <v>12.3</v>
      </c>
      <c r="AE1951" s="2">
        <v>67.7</v>
      </c>
      <c r="AF1951" s="2">
        <v>30.632899999999999</v>
      </c>
      <c r="AG1951" s="20">
        <v>5.76</v>
      </c>
      <c r="AH1951" s="20">
        <v>9.9</v>
      </c>
      <c r="AI1951" s="20">
        <v>58</v>
      </c>
      <c r="AJ1951" s="20">
        <v>30.750499999999999</v>
      </c>
      <c r="AK1951" s="18">
        <v>9.3000000000000007</v>
      </c>
      <c r="AL1951" s="18">
        <v>14.6</v>
      </c>
      <c r="AM1951" s="18">
        <v>63.6</v>
      </c>
      <c r="AN1951" s="18">
        <v>54.980499999999999</v>
      </c>
      <c r="AO1951" s="2">
        <v>6.77</v>
      </c>
      <c r="AP1951" s="2">
        <v>10.5</v>
      </c>
      <c r="AQ1951" s="2">
        <v>64.599999999999994</v>
      </c>
      <c r="AR1951" s="2">
        <v>8.3177000000000003</v>
      </c>
      <c r="AS1951" s="2">
        <v>6.51</v>
      </c>
      <c r="AT1951" s="2">
        <v>10.199999999999999</v>
      </c>
      <c r="AU1951" s="2">
        <v>63.6</v>
      </c>
      <c r="AV1951" s="2">
        <v>16.1371</v>
      </c>
      <c r="AW1951" s="2">
        <v>8.09</v>
      </c>
      <c r="AX1951" s="2">
        <v>12.7</v>
      </c>
      <c r="AY1951" s="2">
        <v>63.6</v>
      </c>
      <c r="AZ1951" s="2">
        <v>26.153600000000001</v>
      </c>
      <c r="BA1951" s="2">
        <v>8.15</v>
      </c>
      <c r="BB1951" s="2">
        <v>14</v>
      </c>
      <c r="BC1951" s="2">
        <v>58.4</v>
      </c>
      <c r="BD1951" s="2">
        <v>35.122500000000002</v>
      </c>
      <c r="BE1951" s="4" t="str">
        <f t="shared" si="302"/>
        <v>NO APLICA</v>
      </c>
      <c r="BF1951" s="4">
        <f t="shared" si="303"/>
        <v>7.3028000000000004</v>
      </c>
      <c r="BG1951">
        <f t="shared" si="304"/>
        <v>6.77</v>
      </c>
      <c r="BH1951">
        <f t="shared" si="305"/>
        <v>6.51</v>
      </c>
      <c r="BI1951">
        <f t="shared" si="306"/>
        <v>8.15</v>
      </c>
      <c r="BJ1951">
        <f t="shared" si="307"/>
        <v>9.3000000000000007</v>
      </c>
      <c r="BK1951">
        <f t="shared" si="308"/>
        <v>5.76</v>
      </c>
      <c r="BL1951">
        <f t="shared" si="309"/>
        <v>29741.399999999892</v>
      </c>
    </row>
    <row r="1952" spans="1:64" x14ac:dyDescent="0.2">
      <c r="A1952" s="1">
        <v>1950</v>
      </c>
      <c r="B1952" s="7" t="s">
        <v>10</v>
      </c>
      <c r="C1952" s="3">
        <v>39988</v>
      </c>
      <c r="D1952" s="4" t="s">
        <v>8</v>
      </c>
      <c r="E1952" s="4" t="s">
        <v>164</v>
      </c>
      <c r="F1952" s="5" t="str">
        <f t="shared" si="300"/>
        <v>W</v>
      </c>
      <c r="G1952" s="6">
        <v>0.87361111111111101</v>
      </c>
      <c r="H1952" s="6">
        <v>0.90694444444444444</v>
      </c>
      <c r="I1952" s="85">
        <f t="shared" si="301"/>
        <v>48.000000000000149</v>
      </c>
      <c r="J1952" s="86">
        <f>I1952*Segmentos!$D$7*(AH1952%)*IF(ISNUMBER(AI1952),AI1952%,0)</f>
        <v>990720.00000000291</v>
      </c>
      <c r="K1952" s="86">
        <f>I1952*Segmentos!$D$7*(AL1952%)*IF(ISNUMBER(AM1952),AM1952%,0)</f>
        <v>815155.20000000251</v>
      </c>
      <c r="L1952" s="4"/>
      <c r="M1952" s="2">
        <v>4.68</v>
      </c>
      <c r="N1952" s="2">
        <v>13.2</v>
      </c>
      <c r="O1952" s="2">
        <v>35.4</v>
      </c>
      <c r="P1952" s="2">
        <v>84.540800000000004</v>
      </c>
      <c r="Q1952" s="2">
        <v>2.54</v>
      </c>
      <c r="R1952" s="2">
        <v>8.1</v>
      </c>
      <c r="S1952" s="2">
        <v>31.2</v>
      </c>
      <c r="T1952" s="2">
        <v>7.6475999999999997</v>
      </c>
      <c r="U1952" s="2">
        <v>2.4700000000000002</v>
      </c>
      <c r="V1952" s="2">
        <v>10.6</v>
      </c>
      <c r="W1952" s="2">
        <v>23.3</v>
      </c>
      <c r="X1952" s="2">
        <v>9.3384</v>
      </c>
      <c r="Y1952" s="2">
        <v>4.25</v>
      </c>
      <c r="Z1952" s="2">
        <v>15.2</v>
      </c>
      <c r="AA1952" s="2">
        <v>28</v>
      </c>
      <c r="AB1952" s="2">
        <v>22.676400000000001</v>
      </c>
      <c r="AC1952" s="2">
        <v>7.57</v>
      </c>
      <c r="AD1952" s="2">
        <v>15.7</v>
      </c>
      <c r="AE1952" s="2">
        <v>48.1</v>
      </c>
      <c r="AF1952" s="2">
        <v>44.878300000000003</v>
      </c>
      <c r="AG1952" s="20">
        <v>5.16</v>
      </c>
      <c r="AH1952" s="20">
        <v>15</v>
      </c>
      <c r="AI1952" s="20">
        <v>34.4</v>
      </c>
      <c r="AJ1952" s="20">
        <v>44.166600000000003</v>
      </c>
      <c r="AK1952" s="18">
        <v>4.26</v>
      </c>
      <c r="AL1952" s="18">
        <v>11.6</v>
      </c>
      <c r="AM1952" s="18">
        <v>36.6</v>
      </c>
      <c r="AN1952" s="18">
        <v>40.374200000000002</v>
      </c>
      <c r="AO1952" s="2">
        <v>2.21</v>
      </c>
      <c r="AP1952" s="2">
        <v>11.5</v>
      </c>
      <c r="AQ1952" s="2">
        <v>19.3</v>
      </c>
      <c r="AR1952" s="2">
        <v>4.3646000000000003</v>
      </c>
      <c r="AS1952" s="2">
        <v>3.39</v>
      </c>
      <c r="AT1952" s="2">
        <v>12</v>
      </c>
      <c r="AU1952" s="2">
        <v>28.2</v>
      </c>
      <c r="AV1952" s="2">
        <v>13.4756</v>
      </c>
      <c r="AW1952" s="2">
        <v>3.41</v>
      </c>
      <c r="AX1952" s="2">
        <v>11.5</v>
      </c>
      <c r="AY1952" s="2">
        <v>29.7</v>
      </c>
      <c r="AZ1952" s="2">
        <v>17.7029</v>
      </c>
      <c r="BA1952" s="2">
        <v>7.09</v>
      </c>
      <c r="BB1952" s="2">
        <v>15.7</v>
      </c>
      <c r="BC1952" s="2">
        <v>45</v>
      </c>
      <c r="BD1952" s="2">
        <v>48.997599999999998</v>
      </c>
      <c r="BE1952" s="4" t="str">
        <f t="shared" si="302"/>
        <v>NO APLICA</v>
      </c>
      <c r="BF1952" s="4">
        <f t="shared" si="303"/>
        <v>4.6280000000000001</v>
      </c>
      <c r="BG1952">
        <f t="shared" si="304"/>
        <v>2.21</v>
      </c>
      <c r="BH1952">
        <f t="shared" si="305"/>
        <v>3.39</v>
      </c>
      <c r="BI1952">
        <f t="shared" si="306"/>
        <v>7.09</v>
      </c>
      <c r="BJ1952">
        <f t="shared" si="307"/>
        <v>4.26</v>
      </c>
      <c r="BK1952">
        <f t="shared" si="308"/>
        <v>5.16</v>
      </c>
      <c r="BL1952">
        <f t="shared" si="309"/>
        <v>22429.440000000068</v>
      </c>
    </row>
    <row r="1953" spans="1:64" x14ac:dyDescent="0.2">
      <c r="A1953" s="1">
        <v>1951</v>
      </c>
      <c r="B1953" s="7" t="s">
        <v>129</v>
      </c>
      <c r="C1953" s="3">
        <v>39988</v>
      </c>
      <c r="D1953" s="4" t="s">
        <v>627</v>
      </c>
      <c r="E1953" s="4" t="s">
        <v>174</v>
      </c>
      <c r="F1953" s="5" t="str">
        <f t="shared" si="300"/>
        <v>W</v>
      </c>
      <c r="G1953" s="6">
        <v>0.92708333333333337</v>
      </c>
      <c r="H1953" s="6">
        <v>0.93819444444444444</v>
      </c>
      <c r="I1953" s="85">
        <f t="shared" si="301"/>
        <v>15.999999999999943</v>
      </c>
      <c r="J1953" s="86">
        <f>I1953*Segmentos!$D$7*(AH1953%)*IF(ISNUMBER(AI1953),AI1953%,0)</f>
        <v>201753.59999999928</v>
      </c>
      <c r="K1953" s="86">
        <f>I1953*Segmentos!$D$7*(AL1953%)*IF(ISNUMBER(AM1953),AM1953%,0)</f>
        <v>249599.99999999913</v>
      </c>
      <c r="L1953" s="4"/>
      <c r="M1953" s="2">
        <v>3.56</v>
      </c>
      <c r="N1953" s="2">
        <v>7.5</v>
      </c>
      <c r="O1953" s="2">
        <v>47.4</v>
      </c>
      <c r="P1953" s="2">
        <v>93.015500000000003</v>
      </c>
      <c r="Q1953" s="2">
        <v>2.4500000000000002</v>
      </c>
      <c r="R1953" s="2">
        <v>4.7</v>
      </c>
      <c r="S1953" s="2">
        <v>52.7</v>
      </c>
      <c r="T1953" s="2">
        <v>10.6997</v>
      </c>
      <c r="U1953" s="2">
        <v>3.12</v>
      </c>
      <c r="V1953" s="2">
        <v>6.5</v>
      </c>
      <c r="W1953" s="2">
        <v>47.9</v>
      </c>
      <c r="X1953" s="2">
        <v>17.071899999999999</v>
      </c>
      <c r="Y1953" s="2">
        <v>3.69</v>
      </c>
      <c r="Z1953" s="2">
        <v>8.6999999999999993</v>
      </c>
      <c r="AA1953" s="2">
        <v>42.6</v>
      </c>
      <c r="AB1953" s="2">
        <v>28.456700000000001</v>
      </c>
      <c r="AC1953" s="2">
        <v>4.29</v>
      </c>
      <c r="AD1953" s="2">
        <v>8.5</v>
      </c>
      <c r="AE1953" s="2">
        <v>50.2</v>
      </c>
      <c r="AF1953" s="2">
        <v>36.787100000000002</v>
      </c>
      <c r="AG1953" s="20">
        <v>3.17</v>
      </c>
      <c r="AH1953" s="20">
        <v>7.1</v>
      </c>
      <c r="AI1953" s="20">
        <v>44.4</v>
      </c>
      <c r="AJ1953" s="20">
        <v>39.276600000000002</v>
      </c>
      <c r="AK1953" s="18">
        <v>3.91</v>
      </c>
      <c r="AL1953" s="18">
        <v>7.8</v>
      </c>
      <c r="AM1953" s="18">
        <v>50</v>
      </c>
      <c r="AN1953" s="18">
        <v>53.738900000000001</v>
      </c>
      <c r="AO1953" s="2">
        <v>2.23</v>
      </c>
      <c r="AP1953" s="2">
        <v>5.2</v>
      </c>
      <c r="AQ1953" s="2">
        <v>42.9</v>
      </c>
      <c r="AR1953" s="2">
        <v>6.3677000000000001</v>
      </c>
      <c r="AS1953" s="2">
        <v>3.79</v>
      </c>
      <c r="AT1953" s="2">
        <v>6.9</v>
      </c>
      <c r="AU1953" s="2">
        <v>54.8</v>
      </c>
      <c r="AV1953" s="2">
        <v>21.812100000000001</v>
      </c>
      <c r="AW1953" s="2">
        <v>3.88</v>
      </c>
      <c r="AX1953" s="2">
        <v>7.2</v>
      </c>
      <c r="AY1953" s="2">
        <v>53.7</v>
      </c>
      <c r="AZ1953" s="2">
        <v>29.1267</v>
      </c>
      <c r="BA1953" s="2">
        <v>3.57</v>
      </c>
      <c r="BB1953" s="2">
        <v>8.6999999999999993</v>
      </c>
      <c r="BC1953" s="2">
        <v>41</v>
      </c>
      <c r="BD1953" s="2">
        <v>35.709099999999999</v>
      </c>
      <c r="BE1953" s="4" t="str">
        <f t="shared" si="302"/>
        <v>NO APLICA</v>
      </c>
      <c r="BF1953" s="4">
        <f t="shared" si="303"/>
        <v>3.6258000000000004</v>
      </c>
      <c r="BG1953">
        <f t="shared" si="304"/>
        <v>2.23</v>
      </c>
      <c r="BH1953">
        <f t="shared" si="305"/>
        <v>3.79</v>
      </c>
      <c r="BI1953">
        <f t="shared" si="306"/>
        <v>3.88</v>
      </c>
      <c r="BJ1953">
        <f t="shared" si="307"/>
        <v>3.91</v>
      </c>
      <c r="BK1953">
        <f t="shared" si="308"/>
        <v>3.17</v>
      </c>
      <c r="BL1953">
        <f t="shared" si="309"/>
        <v>5687.99999999998</v>
      </c>
    </row>
    <row r="1954" spans="1:64" x14ac:dyDescent="0.2">
      <c r="A1954" s="1">
        <v>1952</v>
      </c>
      <c r="B1954" s="7" t="s">
        <v>126</v>
      </c>
      <c r="C1954" s="3">
        <v>39988</v>
      </c>
      <c r="D1954" s="4" t="s">
        <v>628</v>
      </c>
      <c r="E1954" s="4" t="s">
        <v>163</v>
      </c>
      <c r="F1954" s="5" t="str">
        <f t="shared" si="300"/>
        <v>W</v>
      </c>
      <c r="G1954" s="6">
        <v>0.87569444444444444</v>
      </c>
      <c r="H1954" s="6">
        <v>0.91180555555555554</v>
      </c>
      <c r="I1954" s="85">
        <f t="shared" si="301"/>
        <v>51.999999999999972</v>
      </c>
      <c r="J1954" s="86">
        <f>I1954*Segmentos!$D$7*(AH1954%)*IF(ISNUMBER(AI1954),AI1954%,0)</f>
        <v>171911.99999999988</v>
      </c>
      <c r="K1954" s="86">
        <f>I1954*Segmentos!$D$7*(AL1954%)*IF(ISNUMBER(AM1954),AM1954%,0)</f>
        <v>211993.59999999986</v>
      </c>
      <c r="L1954" s="4"/>
      <c r="M1954" s="2">
        <v>0.94</v>
      </c>
      <c r="N1954" s="2">
        <v>2.9</v>
      </c>
      <c r="O1954" s="2">
        <v>32.5</v>
      </c>
      <c r="P1954" s="2">
        <v>90.994699999999995</v>
      </c>
      <c r="Q1954" s="2">
        <v>0</v>
      </c>
      <c r="R1954" s="2">
        <v>0</v>
      </c>
      <c r="S1954" s="8" t="s">
        <v>577</v>
      </c>
      <c r="T1954" s="2">
        <v>0</v>
      </c>
      <c r="U1954" s="2">
        <v>0.47</v>
      </c>
      <c r="V1954" s="2">
        <v>1.6</v>
      </c>
      <c r="W1954" s="2">
        <v>28.3</v>
      </c>
      <c r="X1954" s="2">
        <v>9.5028000000000006</v>
      </c>
      <c r="Y1954" s="2">
        <v>0.57999999999999996</v>
      </c>
      <c r="Z1954" s="2">
        <v>2.2999999999999998</v>
      </c>
      <c r="AA1954" s="2">
        <v>25.6</v>
      </c>
      <c r="AB1954" s="2">
        <v>16.608000000000001</v>
      </c>
      <c r="AC1954" s="2">
        <v>2.0299999999999998</v>
      </c>
      <c r="AD1954" s="2">
        <v>5.7</v>
      </c>
      <c r="AE1954" s="2">
        <v>35.799999999999997</v>
      </c>
      <c r="AF1954" s="2">
        <v>64.883899999999997</v>
      </c>
      <c r="AG1954" s="20">
        <v>0.84</v>
      </c>
      <c r="AH1954" s="20">
        <v>2.9</v>
      </c>
      <c r="AI1954" s="20">
        <v>28.5</v>
      </c>
      <c r="AJ1954" s="20">
        <v>38.720199999999998</v>
      </c>
      <c r="AK1954" s="18">
        <v>1.02</v>
      </c>
      <c r="AL1954" s="18">
        <v>2.8</v>
      </c>
      <c r="AM1954" s="18">
        <v>36.4</v>
      </c>
      <c r="AN1954" s="18">
        <v>52.274500000000003</v>
      </c>
      <c r="AO1954" s="2">
        <v>0.08</v>
      </c>
      <c r="AP1954" s="2">
        <v>1</v>
      </c>
      <c r="AQ1954" s="2">
        <v>7.8</v>
      </c>
      <c r="AR1954" s="2">
        <v>0.82079999999999997</v>
      </c>
      <c r="AS1954" s="2">
        <v>1.47</v>
      </c>
      <c r="AT1954" s="2">
        <v>3.1</v>
      </c>
      <c r="AU1954" s="2">
        <v>46.9</v>
      </c>
      <c r="AV1954" s="2">
        <v>31.548500000000001</v>
      </c>
      <c r="AW1954" s="2">
        <v>0.55000000000000004</v>
      </c>
      <c r="AX1954" s="2">
        <v>2.2999999999999998</v>
      </c>
      <c r="AY1954" s="2">
        <v>23.4</v>
      </c>
      <c r="AZ1954" s="2">
        <v>15.266999999999999</v>
      </c>
      <c r="BA1954" s="2">
        <v>1.1599999999999999</v>
      </c>
      <c r="BB1954" s="2">
        <v>3.7</v>
      </c>
      <c r="BC1954" s="2">
        <v>31.8</v>
      </c>
      <c r="BD1954" s="2">
        <v>43.358400000000003</v>
      </c>
      <c r="BE1954" s="4" t="str">
        <f t="shared" si="302"/>
        <v>NO APLICA</v>
      </c>
      <c r="BF1954" s="4">
        <f t="shared" si="303"/>
        <v>1.1335999999999999</v>
      </c>
      <c r="BG1954">
        <f t="shared" si="304"/>
        <v>0.08</v>
      </c>
      <c r="BH1954">
        <f t="shared" si="305"/>
        <v>1.47</v>
      </c>
      <c r="BI1954">
        <f t="shared" si="306"/>
        <v>1.1599999999999999</v>
      </c>
      <c r="BJ1954">
        <f t="shared" si="307"/>
        <v>1.02</v>
      </c>
      <c r="BK1954">
        <f t="shared" si="308"/>
        <v>0.84</v>
      </c>
      <c r="BL1954">
        <f t="shared" si="309"/>
        <v>4900.9999999999973</v>
      </c>
    </row>
    <row r="1955" spans="1:64" x14ac:dyDescent="0.2">
      <c r="A1955" s="1">
        <v>1953</v>
      </c>
      <c r="B1955" s="7" t="s">
        <v>68</v>
      </c>
      <c r="C1955" s="3">
        <v>39988</v>
      </c>
      <c r="D1955" s="4" t="s">
        <v>8</v>
      </c>
      <c r="E1955" s="4" t="s">
        <v>183</v>
      </c>
      <c r="F1955" s="5" t="str">
        <f t="shared" si="300"/>
        <v>W</v>
      </c>
      <c r="G1955" s="6">
        <v>0.90694444444444444</v>
      </c>
      <c r="H1955" s="6">
        <v>0.93125000000000002</v>
      </c>
      <c r="I1955" s="85">
        <f t="shared" si="301"/>
        <v>35.000000000000036</v>
      </c>
      <c r="J1955" s="86">
        <f>I1955*Segmentos!$D$7*(AH1955%)*IF(ISNUMBER(AI1955),AI1955%,0)</f>
        <v>832048.00000000093</v>
      </c>
      <c r="K1955" s="86">
        <f>I1955*Segmentos!$D$7*(AL1955%)*IF(ISNUMBER(AM1955),AM1955%,0)</f>
        <v>426888.00000000052</v>
      </c>
      <c r="L1955" s="4"/>
      <c r="M1955" s="2">
        <v>4.42</v>
      </c>
      <c r="N1955" s="2">
        <v>12.4</v>
      </c>
      <c r="O1955" s="2">
        <v>35.6</v>
      </c>
      <c r="P1955" s="2">
        <v>82.620099999999994</v>
      </c>
      <c r="Q1955" s="2">
        <v>3.04</v>
      </c>
      <c r="R1955" s="2">
        <v>8</v>
      </c>
      <c r="S1955" s="2">
        <v>38.200000000000003</v>
      </c>
      <c r="T1955" s="2">
        <v>9.4605999999999995</v>
      </c>
      <c r="U1955" s="2">
        <v>2.36</v>
      </c>
      <c r="V1955" s="2">
        <v>9.6999999999999993</v>
      </c>
      <c r="W1955" s="2">
        <v>24.4</v>
      </c>
      <c r="X1955" s="2">
        <v>9.2316000000000003</v>
      </c>
      <c r="Y1955" s="2">
        <v>5.46</v>
      </c>
      <c r="Z1955" s="2">
        <v>16</v>
      </c>
      <c r="AA1955" s="2">
        <v>34.200000000000003</v>
      </c>
      <c r="AB1955" s="2">
        <v>30.1205</v>
      </c>
      <c r="AC1955" s="2">
        <v>5.51</v>
      </c>
      <c r="AD1955" s="2">
        <v>13.3</v>
      </c>
      <c r="AE1955" s="2">
        <v>41.6</v>
      </c>
      <c r="AF1955" s="2">
        <v>33.807499999999997</v>
      </c>
      <c r="AG1955" s="20">
        <v>5.94</v>
      </c>
      <c r="AH1955" s="20">
        <v>15.2</v>
      </c>
      <c r="AI1955" s="20">
        <v>39.1</v>
      </c>
      <c r="AJ1955" s="20">
        <v>52.675699999999999</v>
      </c>
      <c r="AK1955" s="18">
        <v>3.05</v>
      </c>
      <c r="AL1955" s="18">
        <v>9.9</v>
      </c>
      <c r="AM1955" s="18">
        <v>30.8</v>
      </c>
      <c r="AN1955" s="18">
        <v>29.944400000000002</v>
      </c>
      <c r="AO1955" s="2">
        <v>1.5</v>
      </c>
      <c r="AP1955" s="2">
        <v>6.9</v>
      </c>
      <c r="AQ1955" s="2">
        <v>21.8</v>
      </c>
      <c r="AR1955" s="2">
        <v>3.0558000000000001</v>
      </c>
      <c r="AS1955" s="2">
        <v>2.63</v>
      </c>
      <c r="AT1955" s="2">
        <v>9.1</v>
      </c>
      <c r="AU1955" s="2">
        <v>28.7</v>
      </c>
      <c r="AV1955" s="2">
        <v>10.808</v>
      </c>
      <c r="AW1955" s="2">
        <v>3.65</v>
      </c>
      <c r="AX1955" s="2">
        <v>13.3</v>
      </c>
      <c r="AY1955" s="2">
        <v>27.5</v>
      </c>
      <c r="AZ1955" s="2">
        <v>19.625599999999999</v>
      </c>
      <c r="BA1955" s="2">
        <v>6.87</v>
      </c>
      <c r="BB1955" s="2">
        <v>15.3</v>
      </c>
      <c r="BC1955" s="2">
        <v>45</v>
      </c>
      <c r="BD1955" s="2">
        <v>49.130699999999997</v>
      </c>
      <c r="BE1955" s="4" t="str">
        <f t="shared" si="302"/>
        <v>NO APLICA</v>
      </c>
      <c r="BF1955" s="4">
        <f t="shared" si="303"/>
        <v>4.1041999999999996</v>
      </c>
      <c r="BG1955">
        <f t="shared" si="304"/>
        <v>1.5</v>
      </c>
      <c r="BH1955">
        <f t="shared" si="305"/>
        <v>2.63</v>
      </c>
      <c r="BI1955">
        <f t="shared" si="306"/>
        <v>6.87</v>
      </c>
      <c r="BJ1955">
        <f t="shared" si="307"/>
        <v>3.05</v>
      </c>
      <c r="BK1955">
        <f t="shared" si="308"/>
        <v>5.94</v>
      </c>
      <c r="BL1955">
        <f t="shared" si="309"/>
        <v>15450.400000000016</v>
      </c>
    </row>
    <row r="1956" spans="1:64" x14ac:dyDescent="0.2">
      <c r="A1956" s="1">
        <v>1954</v>
      </c>
      <c r="B1956" s="7" t="s">
        <v>23</v>
      </c>
      <c r="C1956" s="3">
        <v>39988</v>
      </c>
      <c r="D1956" s="4" t="s">
        <v>629</v>
      </c>
      <c r="E1956" s="4" t="s">
        <v>170</v>
      </c>
      <c r="F1956" s="5" t="str">
        <f t="shared" si="300"/>
        <v>W</v>
      </c>
      <c r="G1956" s="6">
        <v>0.89236111111111116</v>
      </c>
      <c r="H1956" s="6">
        <v>0.9159722222222223</v>
      </c>
      <c r="I1956" s="85">
        <f t="shared" si="301"/>
        <v>34.000000000000043</v>
      </c>
      <c r="J1956" s="86">
        <f>I1956*Segmentos!$D$7*(AH1956%)*IF(ISNUMBER(AI1956),AI1956%,0)</f>
        <v>144840.00000000015</v>
      </c>
      <c r="K1956" s="86">
        <f>I1956*Segmentos!$D$7*(AL1956%)*IF(ISNUMBER(AM1956),AM1956%,0)</f>
        <v>157107.20000000019</v>
      </c>
      <c r="L1956" s="4"/>
      <c r="M1956" s="2">
        <v>1.1399999999999999</v>
      </c>
      <c r="N1956" s="2">
        <v>1.6</v>
      </c>
      <c r="O1956" s="2">
        <v>71.599999999999994</v>
      </c>
      <c r="P1956" s="2">
        <v>44.171799999999998</v>
      </c>
      <c r="Q1956" s="2">
        <v>1.1499999999999999</v>
      </c>
      <c r="R1956" s="2">
        <v>1.2</v>
      </c>
      <c r="S1956" s="2">
        <v>92.8</v>
      </c>
      <c r="T1956" s="2">
        <v>7.4795999999999996</v>
      </c>
      <c r="U1956" s="2">
        <v>2.54</v>
      </c>
      <c r="V1956" s="2">
        <v>2.9</v>
      </c>
      <c r="W1956" s="2">
        <v>87.7</v>
      </c>
      <c r="X1956" s="2">
        <v>20.668099999999999</v>
      </c>
      <c r="Y1956" s="2">
        <v>1.17</v>
      </c>
      <c r="Z1956" s="2">
        <v>2.2000000000000002</v>
      </c>
      <c r="AA1956" s="2">
        <v>52.7</v>
      </c>
      <c r="AB1956" s="2">
        <v>13.4124</v>
      </c>
      <c r="AC1956" s="2">
        <v>0.2</v>
      </c>
      <c r="AD1956" s="2">
        <v>0.4</v>
      </c>
      <c r="AE1956" s="2">
        <v>56.8</v>
      </c>
      <c r="AF1956" s="2">
        <v>2.6116999999999999</v>
      </c>
      <c r="AG1956" s="20">
        <v>1.0900000000000001</v>
      </c>
      <c r="AH1956" s="20">
        <v>1.5</v>
      </c>
      <c r="AI1956" s="20">
        <v>71</v>
      </c>
      <c r="AJ1956" s="20">
        <v>20.0426</v>
      </c>
      <c r="AK1956" s="18">
        <v>1.18</v>
      </c>
      <c r="AL1956" s="18">
        <v>1.6</v>
      </c>
      <c r="AM1956" s="18">
        <v>72.2</v>
      </c>
      <c r="AN1956" s="18">
        <v>24.129200000000001</v>
      </c>
      <c r="AO1956" s="2">
        <v>0.12</v>
      </c>
      <c r="AP1956" s="2">
        <v>0.3</v>
      </c>
      <c r="AQ1956" s="2">
        <v>37.200000000000003</v>
      </c>
      <c r="AR1956" s="2">
        <v>0.52439999999999998</v>
      </c>
      <c r="AS1956" s="2">
        <v>0.13</v>
      </c>
      <c r="AT1956" s="2">
        <v>0.2</v>
      </c>
      <c r="AU1956" s="2">
        <v>64.7</v>
      </c>
      <c r="AV1956" s="2">
        <v>1.0697000000000001</v>
      </c>
      <c r="AW1956" s="2">
        <v>1.1200000000000001</v>
      </c>
      <c r="AX1956" s="2">
        <v>1.8</v>
      </c>
      <c r="AY1956" s="2">
        <v>62.6</v>
      </c>
      <c r="AZ1956" s="2">
        <v>12.534599999999999</v>
      </c>
      <c r="BA1956" s="2">
        <v>2.02</v>
      </c>
      <c r="BB1956" s="2">
        <v>2.6</v>
      </c>
      <c r="BC1956" s="2">
        <v>77.900000000000006</v>
      </c>
      <c r="BD1956" s="2">
        <v>30.042999999999999</v>
      </c>
      <c r="BE1956" s="4" t="str">
        <f t="shared" si="302"/>
        <v>NO APLICA</v>
      </c>
      <c r="BF1956" s="4">
        <f t="shared" si="303"/>
        <v>0.89879999999999993</v>
      </c>
      <c r="BG1956">
        <f t="shared" si="304"/>
        <v>0.12</v>
      </c>
      <c r="BH1956">
        <f t="shared" si="305"/>
        <v>0.13</v>
      </c>
      <c r="BI1956">
        <f t="shared" si="306"/>
        <v>2.02</v>
      </c>
      <c r="BJ1956">
        <f t="shared" si="307"/>
        <v>1.18</v>
      </c>
      <c r="BK1956">
        <f t="shared" si="308"/>
        <v>1.0900000000000001</v>
      </c>
      <c r="BL1956">
        <f t="shared" si="309"/>
        <v>3895.0400000000045</v>
      </c>
    </row>
    <row r="1957" spans="1:64" x14ac:dyDescent="0.2">
      <c r="A1957" s="1">
        <v>1955</v>
      </c>
      <c r="B1957" s="7" t="s">
        <v>25</v>
      </c>
      <c r="C1957" s="3">
        <v>39988</v>
      </c>
      <c r="D1957" s="4" t="s">
        <v>629</v>
      </c>
      <c r="E1957" s="4" t="s">
        <v>171</v>
      </c>
      <c r="F1957" s="5" t="str">
        <f t="shared" si="300"/>
        <v>W</v>
      </c>
      <c r="G1957" s="6">
        <v>0.89375000000000004</v>
      </c>
      <c r="H1957" s="6">
        <v>0.89513888888888893</v>
      </c>
      <c r="I1957" s="85">
        <f t="shared" si="301"/>
        <v>1.9999999999999929</v>
      </c>
      <c r="J1957" s="86">
        <f>I1957*Segmentos!$D$7*(AH1957%)*IF(ISNUMBER(AI1957),AI1957%,0)</f>
        <v>8799.9999999999709</v>
      </c>
      <c r="K1957" s="86">
        <f>I1957*Segmentos!$D$7*(AL1957%)*IF(ISNUMBER(AM1957),AM1957%,0)</f>
        <v>8799.9999999999709</v>
      </c>
      <c r="L1957" s="4"/>
      <c r="M1957" s="2">
        <v>1.0900000000000001</v>
      </c>
      <c r="N1957" s="2">
        <v>1.1000000000000001</v>
      </c>
      <c r="O1957" s="2">
        <v>100</v>
      </c>
      <c r="P1957" s="2">
        <v>53.990600000000001</v>
      </c>
      <c r="Q1957" s="2">
        <v>0.83</v>
      </c>
      <c r="R1957" s="2">
        <v>0.8</v>
      </c>
      <c r="S1957" s="2">
        <v>100</v>
      </c>
      <c r="T1957" s="2">
        <v>6.8887999999999998</v>
      </c>
      <c r="U1957" s="2">
        <v>1.86</v>
      </c>
      <c r="V1957" s="2">
        <v>1.9</v>
      </c>
      <c r="W1957" s="2">
        <v>100</v>
      </c>
      <c r="X1957" s="2">
        <v>19.349900000000002</v>
      </c>
      <c r="Y1957" s="2">
        <v>1.0900000000000001</v>
      </c>
      <c r="Z1957" s="2">
        <v>1.1000000000000001</v>
      </c>
      <c r="AA1957" s="2">
        <v>100</v>
      </c>
      <c r="AB1957" s="2">
        <v>15.9588</v>
      </c>
      <c r="AC1957" s="2">
        <v>0.72</v>
      </c>
      <c r="AD1957" s="2">
        <v>0.7</v>
      </c>
      <c r="AE1957" s="2">
        <v>100</v>
      </c>
      <c r="AF1957" s="2">
        <v>11.793100000000001</v>
      </c>
      <c r="AG1957" s="20">
        <v>1.07</v>
      </c>
      <c r="AH1957" s="20">
        <v>1.1000000000000001</v>
      </c>
      <c r="AI1957" s="20">
        <v>100</v>
      </c>
      <c r="AJ1957" s="20">
        <v>25.136700000000001</v>
      </c>
      <c r="AK1957" s="18">
        <v>1.1000000000000001</v>
      </c>
      <c r="AL1957" s="18">
        <v>1.1000000000000001</v>
      </c>
      <c r="AM1957" s="18">
        <v>100</v>
      </c>
      <c r="AN1957" s="18">
        <v>28.853899999999999</v>
      </c>
      <c r="AO1957" s="2">
        <v>0.23</v>
      </c>
      <c r="AP1957" s="2">
        <v>0.2</v>
      </c>
      <c r="AQ1957" s="2">
        <v>100</v>
      </c>
      <c r="AR1957" s="2">
        <v>1.2277</v>
      </c>
      <c r="AS1957" s="2">
        <v>0.38</v>
      </c>
      <c r="AT1957" s="2">
        <v>0.4</v>
      </c>
      <c r="AU1957" s="2">
        <v>100</v>
      </c>
      <c r="AV1957" s="2">
        <v>4.1109999999999998</v>
      </c>
      <c r="AW1957" s="2">
        <v>1.29</v>
      </c>
      <c r="AX1957" s="2">
        <v>1.3</v>
      </c>
      <c r="AY1957" s="2">
        <v>100</v>
      </c>
      <c r="AZ1957" s="2">
        <v>18.482800000000001</v>
      </c>
      <c r="BA1957" s="2">
        <v>1.58</v>
      </c>
      <c r="BB1957" s="2">
        <v>1.6</v>
      </c>
      <c r="BC1957" s="2">
        <v>100</v>
      </c>
      <c r="BD1957" s="2">
        <v>30.1691</v>
      </c>
      <c r="BE1957" s="4" t="str">
        <f t="shared" si="302"/>
        <v>NO APLICA</v>
      </c>
      <c r="BF1957" s="4">
        <f t="shared" si="303"/>
        <v>0.86660000000000004</v>
      </c>
      <c r="BG1957">
        <f t="shared" si="304"/>
        <v>0.23</v>
      </c>
      <c r="BH1957">
        <f t="shared" si="305"/>
        <v>0.38</v>
      </c>
      <c r="BI1957">
        <f t="shared" si="306"/>
        <v>1.58</v>
      </c>
      <c r="BJ1957">
        <f t="shared" si="307"/>
        <v>1.1000000000000001</v>
      </c>
      <c r="BK1957">
        <f t="shared" si="308"/>
        <v>1.07</v>
      </c>
      <c r="BL1957">
        <f t="shared" si="309"/>
        <v>219.9999999999992</v>
      </c>
    </row>
    <row r="1958" spans="1:64" x14ac:dyDescent="0.2">
      <c r="A1958" s="1">
        <v>1956</v>
      </c>
      <c r="B1958" s="7" t="s">
        <v>87</v>
      </c>
      <c r="C1958" s="3">
        <v>39988</v>
      </c>
      <c r="D1958" s="4" t="s">
        <v>628</v>
      </c>
      <c r="E1958" s="4" t="s">
        <v>169</v>
      </c>
      <c r="F1958" s="5" t="str">
        <f t="shared" si="300"/>
        <v>W</v>
      </c>
      <c r="G1958" s="6">
        <v>0.84166666666666667</v>
      </c>
      <c r="H1958" s="6">
        <v>0.87569444444444444</v>
      </c>
      <c r="I1958" s="85">
        <f t="shared" si="301"/>
        <v>48.999999999999986</v>
      </c>
      <c r="J1958" s="86">
        <f>I1958*Segmentos!$D$7*(AH1958%)*IF(ISNUMBER(AI1958),AI1958%,0)</f>
        <v>201683.99999999991</v>
      </c>
      <c r="K1958" s="86">
        <f>I1958*Segmentos!$D$7*(AL1958%)*IF(ISNUMBER(AM1958),AM1958%,0)</f>
        <v>207603.19999999992</v>
      </c>
      <c r="L1958" s="4"/>
      <c r="M1958" s="2">
        <v>1.04</v>
      </c>
      <c r="N1958" s="2">
        <v>3.3</v>
      </c>
      <c r="O1958" s="2">
        <v>31.3</v>
      </c>
      <c r="P1958" s="2">
        <v>80.445899999999995</v>
      </c>
      <c r="Q1958" s="2">
        <v>0.12</v>
      </c>
      <c r="R1958" s="2">
        <v>1.9</v>
      </c>
      <c r="S1958" s="2">
        <v>6.1</v>
      </c>
      <c r="T1958" s="2">
        <v>1.528</v>
      </c>
      <c r="U1958" s="2">
        <v>0.28000000000000003</v>
      </c>
      <c r="V1958" s="2">
        <v>2.7</v>
      </c>
      <c r="W1958" s="2">
        <v>10.4</v>
      </c>
      <c r="X1958" s="2">
        <v>4.6074999999999999</v>
      </c>
      <c r="Y1958" s="2">
        <v>1.4</v>
      </c>
      <c r="Z1958" s="2">
        <v>3.4</v>
      </c>
      <c r="AA1958" s="2">
        <v>40.6</v>
      </c>
      <c r="AB1958" s="2">
        <v>31.77</v>
      </c>
      <c r="AC1958" s="2">
        <v>1.68</v>
      </c>
      <c r="AD1958" s="2">
        <v>4.3</v>
      </c>
      <c r="AE1958" s="2">
        <v>38.700000000000003</v>
      </c>
      <c r="AF1958" s="2">
        <v>42.540300000000002</v>
      </c>
      <c r="AG1958" s="20">
        <v>1.03</v>
      </c>
      <c r="AH1958" s="20">
        <v>3.5</v>
      </c>
      <c r="AI1958" s="20">
        <v>29.4</v>
      </c>
      <c r="AJ1958" s="20">
        <v>37.744799999999998</v>
      </c>
      <c r="AK1958" s="18">
        <v>1.05</v>
      </c>
      <c r="AL1958" s="18">
        <v>3.2</v>
      </c>
      <c r="AM1958" s="18">
        <v>33.1</v>
      </c>
      <c r="AN1958" s="18">
        <v>42.701000000000001</v>
      </c>
      <c r="AO1958" s="2">
        <v>0.3</v>
      </c>
      <c r="AP1958" s="2">
        <v>1.4</v>
      </c>
      <c r="AQ1958" s="2">
        <v>21.5</v>
      </c>
      <c r="AR1958" s="2">
        <v>2.5030000000000001</v>
      </c>
      <c r="AS1958" s="2">
        <v>1.1000000000000001</v>
      </c>
      <c r="AT1958" s="2">
        <v>3.5</v>
      </c>
      <c r="AU1958" s="2">
        <v>31</v>
      </c>
      <c r="AV1958" s="2">
        <v>18.623100000000001</v>
      </c>
      <c r="AW1958" s="2">
        <v>0.99</v>
      </c>
      <c r="AX1958" s="2">
        <v>3.2</v>
      </c>
      <c r="AY1958" s="2">
        <v>30.7</v>
      </c>
      <c r="AZ1958" s="2">
        <v>21.951000000000001</v>
      </c>
      <c r="BA1958" s="2">
        <v>1.27</v>
      </c>
      <c r="BB1958" s="2">
        <v>3.9</v>
      </c>
      <c r="BC1958" s="2">
        <v>32.700000000000003</v>
      </c>
      <c r="BD1958" s="2">
        <v>37.368699999999997</v>
      </c>
      <c r="BE1958" s="4" t="str">
        <f t="shared" si="302"/>
        <v>NO APLICA</v>
      </c>
      <c r="BF1958" s="4">
        <f t="shared" si="303"/>
        <v>1.0593999999999999</v>
      </c>
      <c r="BG1958">
        <f t="shared" si="304"/>
        <v>0.3</v>
      </c>
      <c r="BH1958">
        <f t="shared" si="305"/>
        <v>1.1000000000000001</v>
      </c>
      <c r="BI1958">
        <f t="shared" si="306"/>
        <v>1.27</v>
      </c>
      <c r="BJ1958">
        <f t="shared" si="307"/>
        <v>1.05</v>
      </c>
      <c r="BK1958">
        <f t="shared" si="308"/>
        <v>1.03</v>
      </c>
      <c r="BL1958">
        <f t="shared" si="309"/>
        <v>5061.2099999999982</v>
      </c>
    </row>
    <row r="1959" spans="1:64" x14ac:dyDescent="0.2">
      <c r="A1959" s="1">
        <v>1957</v>
      </c>
      <c r="B1959" s="7" t="s">
        <v>32</v>
      </c>
      <c r="C1959" s="3">
        <v>39988</v>
      </c>
      <c r="D1959" s="4" t="s">
        <v>628</v>
      </c>
      <c r="E1959" s="4" t="s">
        <v>164</v>
      </c>
      <c r="F1959" s="5" t="str">
        <f t="shared" si="300"/>
        <v>W</v>
      </c>
      <c r="G1959" s="6">
        <v>0.91527777777777775</v>
      </c>
      <c r="H1959" s="6">
        <v>0.91736111111111107</v>
      </c>
      <c r="I1959" s="85">
        <f t="shared" si="301"/>
        <v>2.9999999999999893</v>
      </c>
      <c r="J1959" s="86">
        <f>I1959*Segmentos!$D$7*(AH1959%)*IF(ISNUMBER(AI1959),AI1959%,0)</f>
        <v>7175.9999999999745</v>
      </c>
      <c r="K1959" s="86">
        <f>I1959*Segmentos!$D$7*(AL1959%)*IF(ISNUMBER(AM1959),AM1959%,0)</f>
        <v>8171.9999999999709</v>
      </c>
      <c r="L1959" s="4"/>
      <c r="M1959" s="2">
        <v>0.65</v>
      </c>
      <c r="N1959" s="2">
        <v>1</v>
      </c>
      <c r="O1959" s="2">
        <v>64.099999999999994</v>
      </c>
      <c r="P1959" s="2">
        <v>89.380600000000001</v>
      </c>
      <c r="Q1959" s="2">
        <v>0</v>
      </c>
      <c r="R1959" s="2">
        <v>0</v>
      </c>
      <c r="S1959" s="8" t="s">
        <v>577</v>
      </c>
      <c r="T1959" s="2">
        <v>0</v>
      </c>
      <c r="U1959" s="2">
        <v>0.33</v>
      </c>
      <c r="V1959" s="2">
        <v>0.7</v>
      </c>
      <c r="W1959" s="2">
        <v>44.6</v>
      </c>
      <c r="X1959" s="2">
        <v>9.4550000000000001</v>
      </c>
      <c r="Y1959" s="2">
        <v>0.39</v>
      </c>
      <c r="Z1959" s="2">
        <v>0.8</v>
      </c>
      <c r="AA1959" s="2">
        <v>49.1</v>
      </c>
      <c r="AB1959" s="2">
        <v>15.75</v>
      </c>
      <c r="AC1959" s="2">
        <v>1.42</v>
      </c>
      <c r="AD1959" s="2">
        <v>1.9</v>
      </c>
      <c r="AE1959" s="2">
        <v>74.400000000000006</v>
      </c>
      <c r="AF1959" s="2">
        <v>64.175600000000003</v>
      </c>
      <c r="AG1959" s="20">
        <v>0.62</v>
      </c>
      <c r="AH1959" s="20">
        <v>1</v>
      </c>
      <c r="AI1959" s="20">
        <v>59.8</v>
      </c>
      <c r="AJ1959" s="20">
        <v>40.569899999999997</v>
      </c>
      <c r="AK1959" s="18">
        <v>0.67</v>
      </c>
      <c r="AL1959" s="18">
        <v>1</v>
      </c>
      <c r="AM1959" s="18">
        <v>68.099999999999994</v>
      </c>
      <c r="AN1959" s="18">
        <v>48.810699999999997</v>
      </c>
      <c r="AO1959" s="2">
        <v>0.64</v>
      </c>
      <c r="AP1959" s="2">
        <v>1.4</v>
      </c>
      <c r="AQ1959" s="2">
        <v>46.7</v>
      </c>
      <c r="AR1959" s="2">
        <v>9.6275999999999993</v>
      </c>
      <c r="AS1959" s="2">
        <v>1.17</v>
      </c>
      <c r="AT1959" s="2">
        <v>1.9</v>
      </c>
      <c r="AU1959" s="2">
        <v>61.4</v>
      </c>
      <c r="AV1959" s="2">
        <v>35.501899999999999</v>
      </c>
      <c r="AW1959" s="2">
        <v>0.2</v>
      </c>
      <c r="AX1959" s="2">
        <v>0.3</v>
      </c>
      <c r="AY1959" s="2">
        <v>66.7</v>
      </c>
      <c r="AZ1959" s="2">
        <v>7.9580000000000002</v>
      </c>
      <c r="BA1959" s="2">
        <v>0.69</v>
      </c>
      <c r="BB1959" s="2">
        <v>0.9</v>
      </c>
      <c r="BC1959" s="2">
        <v>73.7</v>
      </c>
      <c r="BD1959" s="2">
        <v>36.293100000000003</v>
      </c>
      <c r="BE1959" s="4" t="str">
        <f t="shared" si="302"/>
        <v>NO APLICA</v>
      </c>
      <c r="BF1959" s="4">
        <f t="shared" si="303"/>
        <v>0.86899999999999999</v>
      </c>
      <c r="BG1959">
        <f t="shared" si="304"/>
        <v>0.64</v>
      </c>
      <c r="BH1959">
        <f t="shared" si="305"/>
        <v>1.17</v>
      </c>
      <c r="BI1959">
        <f t="shared" si="306"/>
        <v>0.69</v>
      </c>
      <c r="BJ1959">
        <f t="shared" si="307"/>
        <v>0.67</v>
      </c>
      <c r="BK1959">
        <f t="shared" si="308"/>
        <v>0.62</v>
      </c>
      <c r="BL1959">
        <f t="shared" si="309"/>
        <v>192.2999999999993</v>
      </c>
    </row>
    <row r="1960" spans="1:64" x14ac:dyDescent="0.2">
      <c r="A1960" s="1">
        <v>1958</v>
      </c>
      <c r="B1960" s="7" t="s">
        <v>19</v>
      </c>
      <c r="C1960" s="3">
        <v>39988</v>
      </c>
      <c r="D1960" s="4" t="s">
        <v>17</v>
      </c>
      <c r="E1960" s="4" t="s">
        <v>166</v>
      </c>
      <c r="F1960" s="5" t="str">
        <f t="shared" si="300"/>
        <v>W</v>
      </c>
      <c r="G1960" s="6">
        <v>0.9145833333333333</v>
      </c>
      <c r="H1960" s="6">
        <v>0.9159722222222223</v>
      </c>
      <c r="I1960" s="85">
        <f t="shared" si="301"/>
        <v>2.0000000000001528</v>
      </c>
      <c r="J1960" s="86">
        <f>I1960*Segmentos!$D$7*(AH1960%)*IF(ISNUMBER(AI1960),AI1960%,0)</f>
        <v>7806.4000000005963</v>
      </c>
      <c r="K1960" s="86">
        <f>I1960*Segmentos!$D$7*(AL1960%)*IF(ISNUMBER(AM1960),AM1960%,0)</f>
        <v>3864.0000000002951</v>
      </c>
      <c r="L1960" s="4"/>
      <c r="M1960" s="2">
        <v>0.72</v>
      </c>
      <c r="N1960" s="2">
        <v>1</v>
      </c>
      <c r="O1960" s="2">
        <v>73</v>
      </c>
      <c r="P1960" s="2">
        <v>93.850700000000003</v>
      </c>
      <c r="Q1960" s="2">
        <v>0</v>
      </c>
      <c r="R1960" s="2">
        <v>0</v>
      </c>
      <c r="S1960" s="8" t="s">
        <v>577</v>
      </c>
      <c r="T1960" s="2">
        <v>0</v>
      </c>
      <c r="U1960" s="2">
        <v>0.28000000000000003</v>
      </c>
      <c r="V1960" s="2">
        <v>0.6</v>
      </c>
      <c r="W1960" s="2">
        <v>50</v>
      </c>
      <c r="X1960" s="2">
        <v>7.6908000000000003</v>
      </c>
      <c r="Y1960" s="2">
        <v>0.99</v>
      </c>
      <c r="Z1960" s="2">
        <v>1.3</v>
      </c>
      <c r="AA1960" s="2">
        <v>75.3</v>
      </c>
      <c r="AB1960" s="2">
        <v>38.542999999999999</v>
      </c>
      <c r="AC1960" s="2">
        <v>1.1100000000000001</v>
      </c>
      <c r="AD1960" s="2">
        <v>1.4</v>
      </c>
      <c r="AE1960" s="2">
        <v>76.8</v>
      </c>
      <c r="AF1960" s="2">
        <v>47.616799999999998</v>
      </c>
      <c r="AG1960" s="20">
        <v>1</v>
      </c>
      <c r="AH1960" s="20">
        <v>1.4</v>
      </c>
      <c r="AI1960" s="20">
        <v>69.7</v>
      </c>
      <c r="AJ1960" s="20">
        <v>62.165399999999998</v>
      </c>
      <c r="AK1960" s="18">
        <v>0.46</v>
      </c>
      <c r="AL1960" s="18">
        <v>0.6</v>
      </c>
      <c r="AM1960" s="18">
        <v>80.5</v>
      </c>
      <c r="AN1960" s="18">
        <v>31.685300000000002</v>
      </c>
      <c r="AO1960" s="2">
        <v>0.53</v>
      </c>
      <c r="AP1960" s="2">
        <v>0.5</v>
      </c>
      <c r="AQ1960" s="2">
        <v>100</v>
      </c>
      <c r="AR1960" s="2">
        <v>7.6368</v>
      </c>
      <c r="AS1960" s="2">
        <v>0</v>
      </c>
      <c r="AT1960" s="2">
        <v>0</v>
      </c>
      <c r="AU1960" s="8" t="s">
        <v>577</v>
      </c>
      <c r="AV1960" s="2">
        <v>0</v>
      </c>
      <c r="AW1960" s="2">
        <v>0.32</v>
      </c>
      <c r="AX1960" s="2">
        <v>0.4</v>
      </c>
      <c r="AY1960" s="2">
        <v>71.5</v>
      </c>
      <c r="AZ1960" s="2">
        <v>11.9114</v>
      </c>
      <c r="BA1960" s="2">
        <v>1.48</v>
      </c>
      <c r="BB1960" s="2">
        <v>2.1</v>
      </c>
      <c r="BC1960" s="2">
        <v>71.2</v>
      </c>
      <c r="BD1960" s="2">
        <v>74.302499999999995</v>
      </c>
      <c r="BE1960" s="4" t="str">
        <f t="shared" si="302"/>
        <v>NO APLICA</v>
      </c>
      <c r="BF1960" s="4">
        <f t="shared" si="303"/>
        <v>0.63219999999999998</v>
      </c>
      <c r="BG1960">
        <f t="shared" si="304"/>
        <v>0.53</v>
      </c>
      <c r="BH1960">
        <f t="shared" si="305"/>
        <v>0</v>
      </c>
      <c r="BI1960">
        <f t="shared" si="306"/>
        <v>1.48</v>
      </c>
      <c r="BJ1960">
        <f t="shared" si="307"/>
        <v>0.46</v>
      </c>
      <c r="BK1960">
        <f t="shared" si="308"/>
        <v>1</v>
      </c>
      <c r="BL1960">
        <f t="shared" si="309"/>
        <v>146.00000000001114</v>
      </c>
    </row>
    <row r="1961" spans="1:64" x14ac:dyDescent="0.2">
      <c r="A1961" s="1">
        <v>1959</v>
      </c>
      <c r="B1961" s="7" t="s">
        <v>2</v>
      </c>
      <c r="C1961" s="3">
        <v>39988</v>
      </c>
      <c r="D1961" s="4" t="s">
        <v>627</v>
      </c>
      <c r="E1961" s="4" t="s">
        <v>164</v>
      </c>
      <c r="F1961" s="5" t="str">
        <f t="shared" si="300"/>
        <v>W</v>
      </c>
      <c r="G1961" s="6">
        <v>0.88402777777777775</v>
      </c>
      <c r="H1961" s="6">
        <v>0.92500000000000004</v>
      </c>
      <c r="I1961" s="85">
        <f t="shared" si="301"/>
        <v>59.000000000000114</v>
      </c>
      <c r="J1961" s="86">
        <f>I1961*Segmentos!$D$7*(AH1961%)*IF(ISNUMBER(AI1961),AI1961%,0)</f>
        <v>1090320.0000000023</v>
      </c>
      <c r="K1961" s="86">
        <f>I1961*Segmentos!$D$7*(AL1961%)*IF(ISNUMBER(AM1961),AM1961%,0)</f>
        <v>1554508.4000000029</v>
      </c>
      <c r="L1961" s="4"/>
      <c r="M1961" s="2">
        <v>5.66</v>
      </c>
      <c r="N1961" s="2">
        <v>18.399999999999999</v>
      </c>
      <c r="O1961" s="2">
        <v>30.7</v>
      </c>
      <c r="P1961" s="2">
        <v>89.526499999999999</v>
      </c>
      <c r="Q1961" s="2">
        <v>3.76</v>
      </c>
      <c r="R1961" s="2">
        <v>11.4</v>
      </c>
      <c r="S1961" s="2">
        <v>32.9</v>
      </c>
      <c r="T1961" s="2">
        <v>9.9231999999999996</v>
      </c>
      <c r="U1961" s="2">
        <v>4.9400000000000004</v>
      </c>
      <c r="V1961" s="2">
        <v>18.100000000000001</v>
      </c>
      <c r="W1961" s="2">
        <v>27.4</v>
      </c>
      <c r="X1961" s="2">
        <v>16.400300000000001</v>
      </c>
      <c r="Y1961" s="2">
        <v>5.99</v>
      </c>
      <c r="Z1961" s="2">
        <v>19.8</v>
      </c>
      <c r="AA1961" s="2">
        <v>30.3</v>
      </c>
      <c r="AB1961" s="2">
        <v>27.984000000000002</v>
      </c>
      <c r="AC1961" s="2">
        <v>6.78</v>
      </c>
      <c r="AD1961" s="2">
        <v>21</v>
      </c>
      <c r="AE1961" s="2">
        <v>32.200000000000003</v>
      </c>
      <c r="AF1961" s="2">
        <v>35.219000000000001</v>
      </c>
      <c r="AG1961" s="20">
        <v>4.63</v>
      </c>
      <c r="AH1961" s="20">
        <v>16.8</v>
      </c>
      <c r="AI1961" s="20">
        <v>27.5</v>
      </c>
      <c r="AJ1961" s="20">
        <v>34.733699999999999</v>
      </c>
      <c r="AK1961" s="18">
        <v>6.59</v>
      </c>
      <c r="AL1961" s="18">
        <v>19.899999999999999</v>
      </c>
      <c r="AM1961" s="18">
        <v>33.1</v>
      </c>
      <c r="AN1961" s="18">
        <v>54.7928</v>
      </c>
      <c r="AO1961" s="2">
        <v>4.1399999999999997</v>
      </c>
      <c r="AP1961" s="2">
        <v>15.5</v>
      </c>
      <c r="AQ1961" s="2">
        <v>26.7</v>
      </c>
      <c r="AR1961" s="2">
        <v>7.1547000000000001</v>
      </c>
      <c r="AS1961" s="2">
        <v>6.74</v>
      </c>
      <c r="AT1961" s="2">
        <v>18.600000000000001</v>
      </c>
      <c r="AU1961" s="2">
        <v>36.200000000000003</v>
      </c>
      <c r="AV1961" s="2">
        <v>23.5139</v>
      </c>
      <c r="AW1961" s="2">
        <v>5.99</v>
      </c>
      <c r="AX1961" s="2">
        <v>21.8</v>
      </c>
      <c r="AY1961" s="2">
        <v>27.5</v>
      </c>
      <c r="AZ1961" s="2">
        <v>27.2486</v>
      </c>
      <c r="BA1961" s="2">
        <v>5.21</v>
      </c>
      <c r="BB1961" s="2">
        <v>16.7</v>
      </c>
      <c r="BC1961" s="2">
        <v>31.2</v>
      </c>
      <c r="BD1961" s="2">
        <v>31.609300000000001</v>
      </c>
      <c r="BE1961" s="4" t="str">
        <f t="shared" si="302"/>
        <v>NO APLICA</v>
      </c>
      <c r="BF1961" s="4">
        <f t="shared" si="303"/>
        <v>6.0682</v>
      </c>
      <c r="BG1961">
        <f t="shared" si="304"/>
        <v>4.1399999999999997</v>
      </c>
      <c r="BH1961">
        <f t="shared" si="305"/>
        <v>6.74</v>
      </c>
      <c r="BI1961">
        <f t="shared" si="306"/>
        <v>5.99</v>
      </c>
      <c r="BJ1961">
        <f t="shared" si="307"/>
        <v>6.59</v>
      </c>
      <c r="BK1961">
        <f t="shared" si="308"/>
        <v>4.63</v>
      </c>
      <c r="BL1961">
        <f t="shared" si="309"/>
        <v>33327.920000000056</v>
      </c>
    </row>
    <row r="1962" spans="1:64" x14ac:dyDescent="0.2">
      <c r="A1962" s="1">
        <v>1960</v>
      </c>
      <c r="B1962" s="7" t="s">
        <v>16</v>
      </c>
      <c r="C1962" s="3">
        <v>39988</v>
      </c>
      <c r="D1962" s="4" t="s">
        <v>626</v>
      </c>
      <c r="E1962" s="4" t="s">
        <v>166</v>
      </c>
      <c r="F1962" s="5" t="str">
        <f t="shared" si="300"/>
        <v>W</v>
      </c>
      <c r="G1962" s="6">
        <v>0.91388888888888886</v>
      </c>
      <c r="H1962" s="6">
        <v>0.91805555555555562</v>
      </c>
      <c r="I1962" s="85">
        <f t="shared" si="301"/>
        <v>6.0000000000001386</v>
      </c>
      <c r="J1962" s="86">
        <f>I1962*Segmentos!$D$7*(AH1962%)*IF(ISNUMBER(AI1962),AI1962%,0)</f>
        <v>240681.60000000554</v>
      </c>
      <c r="K1962" s="86">
        <f>I1962*Segmentos!$D$7*(AL1962%)*IF(ISNUMBER(AM1962),AM1962%,0)</f>
        <v>366300.00000000844</v>
      </c>
      <c r="L1962" s="4"/>
      <c r="M1962" s="2">
        <v>12.79</v>
      </c>
      <c r="N1962" s="2">
        <v>16.2</v>
      </c>
      <c r="O1962" s="2">
        <v>78.7</v>
      </c>
      <c r="P1962" s="2">
        <v>91.377799999999993</v>
      </c>
      <c r="Q1962" s="2">
        <v>6.75</v>
      </c>
      <c r="R1962" s="2">
        <v>9.3000000000000007</v>
      </c>
      <c r="S1962" s="2">
        <v>72.900000000000006</v>
      </c>
      <c r="T1962" s="2">
        <v>8.0526</v>
      </c>
      <c r="U1962" s="2">
        <v>11.08</v>
      </c>
      <c r="V1962" s="2">
        <v>13.8</v>
      </c>
      <c r="W1962" s="2">
        <v>80.5</v>
      </c>
      <c r="X1962" s="2">
        <v>16.605699999999999</v>
      </c>
      <c r="Y1962" s="2">
        <v>11.26</v>
      </c>
      <c r="Z1962" s="2">
        <v>14.8</v>
      </c>
      <c r="AA1962" s="2">
        <v>75.900000000000006</v>
      </c>
      <c r="AB1962" s="2">
        <v>23.756799999999998</v>
      </c>
      <c r="AC1962" s="2">
        <v>18.309999999999999</v>
      </c>
      <c r="AD1962" s="2">
        <v>22.6</v>
      </c>
      <c r="AE1962" s="2">
        <v>81</v>
      </c>
      <c r="AF1962" s="2">
        <v>42.962699999999998</v>
      </c>
      <c r="AG1962" s="20">
        <v>10.050000000000001</v>
      </c>
      <c r="AH1962" s="20">
        <v>13.7</v>
      </c>
      <c r="AI1962" s="20">
        <v>73.2</v>
      </c>
      <c r="AJ1962" s="20">
        <v>34.056800000000003</v>
      </c>
      <c r="AK1962" s="18">
        <v>15.26</v>
      </c>
      <c r="AL1962" s="18">
        <v>18.5</v>
      </c>
      <c r="AM1962" s="18">
        <v>82.5</v>
      </c>
      <c r="AN1962" s="18">
        <v>57.320999999999998</v>
      </c>
      <c r="AO1962" s="2">
        <v>9.75</v>
      </c>
      <c r="AP1962" s="2">
        <v>12</v>
      </c>
      <c r="AQ1962" s="2">
        <v>81.5</v>
      </c>
      <c r="AR1962" s="2">
        <v>7.61</v>
      </c>
      <c r="AS1962" s="2">
        <v>10.27</v>
      </c>
      <c r="AT1962" s="2">
        <v>13.5</v>
      </c>
      <c r="AU1962" s="2">
        <v>75.900000000000006</v>
      </c>
      <c r="AV1962" s="2">
        <v>16.173200000000001</v>
      </c>
      <c r="AW1962" s="2">
        <v>15.83</v>
      </c>
      <c r="AX1962" s="2">
        <v>19.899999999999999</v>
      </c>
      <c r="AY1962" s="2">
        <v>79.400000000000006</v>
      </c>
      <c r="AZ1962" s="2">
        <v>32.518599999999999</v>
      </c>
      <c r="BA1962" s="2">
        <v>12.82</v>
      </c>
      <c r="BB1962" s="2">
        <v>16.2</v>
      </c>
      <c r="BC1962" s="2">
        <v>79</v>
      </c>
      <c r="BD1962" s="2">
        <v>35.076000000000001</v>
      </c>
      <c r="BE1962" s="4" t="str">
        <f t="shared" si="302"/>
        <v>NO APLICA</v>
      </c>
      <c r="BF1962" s="4">
        <f t="shared" si="303"/>
        <v>12.4672</v>
      </c>
      <c r="BG1962">
        <f t="shared" si="304"/>
        <v>9.75</v>
      </c>
      <c r="BH1962">
        <f t="shared" si="305"/>
        <v>10.27</v>
      </c>
      <c r="BI1962">
        <f t="shared" si="306"/>
        <v>15.83</v>
      </c>
      <c r="BJ1962">
        <f t="shared" si="307"/>
        <v>15.26</v>
      </c>
      <c r="BK1962">
        <f t="shared" si="308"/>
        <v>10.050000000000001</v>
      </c>
      <c r="BL1962">
        <f t="shared" si="309"/>
        <v>7649.6400000001759</v>
      </c>
    </row>
    <row r="1963" spans="1:64" x14ac:dyDescent="0.2">
      <c r="A1963" s="1">
        <v>1961</v>
      </c>
      <c r="B1963" s="7" t="s">
        <v>22</v>
      </c>
      <c r="C1963" s="3">
        <v>39988</v>
      </c>
      <c r="D1963" s="4" t="s">
        <v>629</v>
      </c>
      <c r="E1963" s="4" t="s">
        <v>164</v>
      </c>
      <c r="F1963" s="5" t="str">
        <f t="shared" si="300"/>
        <v>W</v>
      </c>
      <c r="G1963" s="6">
        <v>0.83125000000000004</v>
      </c>
      <c r="H1963" s="6">
        <v>0.87430555555555556</v>
      </c>
      <c r="I1963" s="85">
        <f t="shared" si="301"/>
        <v>61.999999999999943</v>
      </c>
      <c r="J1963" s="86">
        <f>I1963*Segmentos!$D$7*(AH1963%)*IF(ISNUMBER(AI1963),AI1963%,0)</f>
        <v>419839.19999999966</v>
      </c>
      <c r="K1963" s="86">
        <f>I1963*Segmentos!$D$7*(AL1963%)*IF(ISNUMBER(AM1963),AM1963%,0)</f>
        <v>539697.59999999951</v>
      </c>
      <c r="L1963" s="4"/>
      <c r="M1963" s="2">
        <v>1.94</v>
      </c>
      <c r="N1963" s="2">
        <v>5.5</v>
      </c>
      <c r="O1963" s="2">
        <v>35.1</v>
      </c>
      <c r="P1963" s="2">
        <v>96.574100000000001</v>
      </c>
      <c r="Q1963" s="2">
        <v>0.56999999999999995</v>
      </c>
      <c r="R1963" s="2">
        <v>0.9</v>
      </c>
      <c r="S1963" s="2">
        <v>63.4</v>
      </c>
      <c r="T1963" s="2">
        <v>4.7342000000000004</v>
      </c>
      <c r="U1963" s="2">
        <v>0.68</v>
      </c>
      <c r="V1963" s="2">
        <v>3.1</v>
      </c>
      <c r="W1963" s="2">
        <v>22.3</v>
      </c>
      <c r="X1963" s="2">
        <v>7.1204000000000001</v>
      </c>
      <c r="Y1963" s="2">
        <v>0.75</v>
      </c>
      <c r="Z1963" s="2">
        <v>4</v>
      </c>
      <c r="AA1963" s="2">
        <v>18.8</v>
      </c>
      <c r="AB1963" s="2">
        <v>11.0791</v>
      </c>
      <c r="AC1963" s="2">
        <v>4.51</v>
      </c>
      <c r="AD1963" s="2">
        <v>10.8</v>
      </c>
      <c r="AE1963" s="2">
        <v>41.7</v>
      </c>
      <c r="AF1963" s="2">
        <v>73.640500000000003</v>
      </c>
      <c r="AG1963" s="20">
        <v>1.68</v>
      </c>
      <c r="AH1963" s="20">
        <v>5.7</v>
      </c>
      <c r="AI1963" s="20">
        <v>29.7</v>
      </c>
      <c r="AJ1963" s="20">
        <v>39.656599999999997</v>
      </c>
      <c r="AK1963" s="18">
        <v>2.1800000000000002</v>
      </c>
      <c r="AL1963" s="18">
        <v>5.4</v>
      </c>
      <c r="AM1963" s="18">
        <v>40.299999999999997</v>
      </c>
      <c r="AN1963" s="18">
        <v>56.917400000000001</v>
      </c>
      <c r="AO1963" s="2">
        <v>0.9</v>
      </c>
      <c r="AP1963" s="2">
        <v>4.4000000000000004</v>
      </c>
      <c r="AQ1963" s="2">
        <v>20.399999999999999</v>
      </c>
      <c r="AR1963" s="2">
        <v>4.8722000000000003</v>
      </c>
      <c r="AS1963" s="2">
        <v>1.42</v>
      </c>
      <c r="AT1963" s="2">
        <v>6.3</v>
      </c>
      <c r="AU1963" s="2">
        <v>22.6</v>
      </c>
      <c r="AV1963" s="2">
        <v>15.5504</v>
      </c>
      <c r="AW1963" s="2">
        <v>3.34</v>
      </c>
      <c r="AX1963" s="2">
        <v>7.2</v>
      </c>
      <c r="AY1963" s="2">
        <v>46.6</v>
      </c>
      <c r="AZ1963" s="2">
        <v>47.752000000000002</v>
      </c>
      <c r="BA1963" s="2">
        <v>1.49</v>
      </c>
      <c r="BB1963" s="2">
        <v>4.2</v>
      </c>
      <c r="BC1963" s="2">
        <v>35.6</v>
      </c>
      <c r="BD1963" s="2">
        <v>28.3995</v>
      </c>
      <c r="BE1963" s="4" t="str">
        <f t="shared" si="302"/>
        <v>NO APLICA</v>
      </c>
      <c r="BF1963" s="4">
        <f t="shared" si="303"/>
        <v>2.056</v>
      </c>
      <c r="BG1963">
        <f t="shared" si="304"/>
        <v>0.9</v>
      </c>
      <c r="BH1963">
        <f t="shared" si="305"/>
        <v>1.42</v>
      </c>
      <c r="BI1963">
        <f t="shared" si="306"/>
        <v>3.34</v>
      </c>
      <c r="BJ1963">
        <f t="shared" si="307"/>
        <v>2.1800000000000002</v>
      </c>
      <c r="BK1963">
        <f t="shared" si="308"/>
        <v>1.68</v>
      </c>
      <c r="BL1963">
        <f t="shared" si="309"/>
        <v>11969.099999999988</v>
      </c>
    </row>
    <row r="1964" spans="1:64" x14ac:dyDescent="0.2">
      <c r="A1964" s="1">
        <v>1962</v>
      </c>
      <c r="B1964" s="7" t="s">
        <v>24</v>
      </c>
      <c r="C1964" s="3">
        <v>39988</v>
      </c>
      <c r="D1964" s="4" t="s">
        <v>629</v>
      </c>
      <c r="E1964" s="4" t="s">
        <v>170</v>
      </c>
      <c r="F1964" s="5" t="str">
        <f t="shared" si="300"/>
        <v>W</v>
      </c>
      <c r="G1964" s="6">
        <v>0.87569444444444444</v>
      </c>
      <c r="H1964" s="6">
        <v>0.89166666666666661</v>
      </c>
      <c r="I1964" s="85">
        <f t="shared" si="301"/>
        <v>22.999999999999918</v>
      </c>
      <c r="J1964" s="86">
        <f>I1964*Segmentos!$D$7*(AH1964%)*IF(ISNUMBER(AI1964),AI1964%,0)</f>
        <v>82247.999999999709</v>
      </c>
      <c r="K1964" s="86">
        <f>I1964*Segmentos!$D$7*(AL1964%)*IF(ISNUMBER(AM1964),AM1964%,0)</f>
        <v>97740.799999999654</v>
      </c>
      <c r="L1964" s="4"/>
      <c r="M1964" s="2">
        <v>0.97</v>
      </c>
      <c r="N1964" s="2">
        <v>1.8</v>
      </c>
      <c r="O1964" s="2">
        <v>54.9</v>
      </c>
      <c r="P1964" s="2">
        <v>52.716200000000001</v>
      </c>
      <c r="Q1964" s="2">
        <v>0.63</v>
      </c>
      <c r="R1964" s="2">
        <v>1.2</v>
      </c>
      <c r="S1964" s="2">
        <v>50.7</v>
      </c>
      <c r="T1964" s="2">
        <v>5.7291999999999996</v>
      </c>
      <c r="U1964" s="2">
        <v>2.2799999999999998</v>
      </c>
      <c r="V1964" s="2">
        <v>2.8</v>
      </c>
      <c r="W1964" s="2">
        <v>81.900000000000006</v>
      </c>
      <c r="X1964" s="2">
        <v>25.994800000000001</v>
      </c>
      <c r="Y1964" s="2">
        <v>0.59</v>
      </c>
      <c r="Z1964" s="2">
        <v>0.9</v>
      </c>
      <c r="AA1964" s="2">
        <v>63.4</v>
      </c>
      <c r="AB1964" s="2">
        <v>9.5366</v>
      </c>
      <c r="AC1964" s="2">
        <v>0.64</v>
      </c>
      <c r="AD1964" s="2">
        <v>2.1</v>
      </c>
      <c r="AE1964" s="2">
        <v>30.2</v>
      </c>
      <c r="AF1964" s="2">
        <v>11.4556</v>
      </c>
      <c r="AG1964" s="20">
        <v>0.88</v>
      </c>
      <c r="AH1964" s="20">
        <v>2</v>
      </c>
      <c r="AI1964" s="20">
        <v>44.7</v>
      </c>
      <c r="AJ1964" s="20">
        <v>22.813500000000001</v>
      </c>
      <c r="AK1964" s="18">
        <v>1.05</v>
      </c>
      <c r="AL1964" s="18">
        <v>1.6</v>
      </c>
      <c r="AM1964" s="18">
        <v>66.400000000000006</v>
      </c>
      <c r="AN1964" s="18">
        <v>29.902699999999999</v>
      </c>
      <c r="AO1964" s="2">
        <v>0.13</v>
      </c>
      <c r="AP1964" s="2">
        <v>0.3</v>
      </c>
      <c r="AQ1964" s="2">
        <v>39.1</v>
      </c>
      <c r="AR1964" s="2">
        <v>0.75719999999999998</v>
      </c>
      <c r="AS1964" s="2">
        <v>0.35</v>
      </c>
      <c r="AT1964" s="2">
        <v>0.8</v>
      </c>
      <c r="AU1964" s="2">
        <v>44.3</v>
      </c>
      <c r="AV1964" s="2">
        <v>4.1984000000000004</v>
      </c>
      <c r="AW1964" s="2">
        <v>1.18</v>
      </c>
      <c r="AX1964" s="2">
        <v>2.5</v>
      </c>
      <c r="AY1964" s="2">
        <v>46.3</v>
      </c>
      <c r="AZ1964" s="2">
        <v>18.382100000000001</v>
      </c>
      <c r="BA1964" s="2">
        <v>1.41</v>
      </c>
      <c r="BB1964" s="2">
        <v>2.2000000000000002</v>
      </c>
      <c r="BC1964" s="2">
        <v>65.5</v>
      </c>
      <c r="BD1964" s="2">
        <v>29.378599999999999</v>
      </c>
      <c r="BE1964" s="4" t="str">
        <f t="shared" si="302"/>
        <v>NO APLICA</v>
      </c>
      <c r="BF1964" s="4">
        <f t="shared" si="303"/>
        <v>0.77239999999999998</v>
      </c>
      <c r="BG1964">
        <f t="shared" si="304"/>
        <v>0.13</v>
      </c>
      <c r="BH1964">
        <f t="shared" si="305"/>
        <v>0.35</v>
      </c>
      <c r="BI1964">
        <f t="shared" si="306"/>
        <v>1.41</v>
      </c>
      <c r="BJ1964">
        <f t="shared" si="307"/>
        <v>1.05</v>
      </c>
      <c r="BK1964">
        <f t="shared" si="308"/>
        <v>0.88</v>
      </c>
      <c r="BL1964">
        <f t="shared" si="309"/>
        <v>2272.8599999999919</v>
      </c>
    </row>
    <row r="1965" spans="1:64" x14ac:dyDescent="0.2">
      <c r="A1965" s="1">
        <v>1963</v>
      </c>
      <c r="B1965" s="7" t="s">
        <v>4</v>
      </c>
      <c r="C1965" s="3">
        <v>39988</v>
      </c>
      <c r="D1965" s="4" t="s">
        <v>3</v>
      </c>
      <c r="E1965" s="4" t="s">
        <v>165</v>
      </c>
      <c r="F1965" s="5" t="str">
        <f t="shared" si="300"/>
        <v>W</v>
      </c>
      <c r="G1965" s="6">
        <v>0.77986111111111101</v>
      </c>
      <c r="H1965" s="6">
        <v>0.87430555555555556</v>
      </c>
      <c r="I1965" s="85">
        <f t="shared" si="301"/>
        <v>136.00000000000017</v>
      </c>
      <c r="J1965" s="86">
        <f>I1965*Segmentos!$D$7*(AH1965%)*IF(ISNUMBER(AI1965),AI1965%,0)</f>
        <v>1782144.0000000023</v>
      </c>
      <c r="K1965" s="86">
        <f>I1965*Segmentos!$D$7*(AL1965%)*IF(ISNUMBER(AM1965),AM1965%,0)</f>
        <v>2189980.8000000021</v>
      </c>
      <c r="L1965" s="4"/>
      <c r="M1965" s="2">
        <v>3.67</v>
      </c>
      <c r="N1965" s="2">
        <v>17.899999999999999</v>
      </c>
      <c r="O1965" s="2">
        <v>20.5</v>
      </c>
      <c r="P1965" s="2">
        <v>61.446399999999997</v>
      </c>
      <c r="Q1965" s="2">
        <v>4.29</v>
      </c>
      <c r="R1965" s="2">
        <v>17.8</v>
      </c>
      <c r="S1965" s="2">
        <v>24.1</v>
      </c>
      <c r="T1965" s="2">
        <v>11.997</v>
      </c>
      <c r="U1965" s="2">
        <v>6.25</v>
      </c>
      <c r="V1965" s="2">
        <v>22.2</v>
      </c>
      <c r="W1965" s="2">
        <v>28.1</v>
      </c>
      <c r="X1965" s="2">
        <v>21.956800000000001</v>
      </c>
      <c r="Y1965" s="2">
        <v>3.2</v>
      </c>
      <c r="Z1965" s="2">
        <v>16.600000000000001</v>
      </c>
      <c r="AA1965" s="2">
        <v>19.2</v>
      </c>
      <c r="AB1965" s="2">
        <v>15.8188</v>
      </c>
      <c r="AC1965" s="2">
        <v>2.12</v>
      </c>
      <c r="AD1965" s="2">
        <v>16.3</v>
      </c>
      <c r="AE1965" s="2">
        <v>13</v>
      </c>
      <c r="AF1965" s="2">
        <v>11.6737</v>
      </c>
      <c r="AG1965" s="20">
        <v>3.27</v>
      </c>
      <c r="AH1965" s="20">
        <v>16.8</v>
      </c>
      <c r="AI1965" s="20">
        <v>19.5</v>
      </c>
      <c r="AJ1965" s="20">
        <v>25.9651</v>
      </c>
      <c r="AK1965" s="18">
        <v>4.03</v>
      </c>
      <c r="AL1965" s="18">
        <v>18.899999999999999</v>
      </c>
      <c r="AM1965" s="18">
        <v>21.3</v>
      </c>
      <c r="AN1965" s="18">
        <v>35.481299999999997</v>
      </c>
      <c r="AO1965" s="2">
        <v>1.86</v>
      </c>
      <c r="AP1965" s="2">
        <v>9.1</v>
      </c>
      <c r="AQ1965" s="2">
        <v>20.5</v>
      </c>
      <c r="AR1965" s="2">
        <v>3.4074</v>
      </c>
      <c r="AS1965" s="2">
        <v>3.08</v>
      </c>
      <c r="AT1965" s="2">
        <v>15.8</v>
      </c>
      <c r="AU1965" s="2">
        <v>19.399999999999999</v>
      </c>
      <c r="AV1965" s="2">
        <v>11.350899999999999</v>
      </c>
      <c r="AW1965" s="2">
        <v>3.82</v>
      </c>
      <c r="AX1965" s="2">
        <v>18.3</v>
      </c>
      <c r="AY1965" s="2">
        <v>20.9</v>
      </c>
      <c r="AZ1965" s="2">
        <v>18.385200000000001</v>
      </c>
      <c r="BA1965" s="2">
        <v>4.41</v>
      </c>
      <c r="BB1965" s="2">
        <v>21.3</v>
      </c>
      <c r="BC1965" s="2">
        <v>20.7</v>
      </c>
      <c r="BD1965" s="2">
        <v>28.302800000000001</v>
      </c>
      <c r="BE1965" s="4" t="str">
        <f t="shared" si="302"/>
        <v>ABURRIDO</v>
      </c>
      <c r="BF1965" s="4">
        <f t="shared" si="303"/>
        <v>3.4862000000000002</v>
      </c>
      <c r="BG1965">
        <f t="shared" si="304"/>
        <v>1.86</v>
      </c>
      <c r="BH1965">
        <f t="shared" si="305"/>
        <v>3.08</v>
      </c>
      <c r="BI1965">
        <f t="shared" si="306"/>
        <v>4.41</v>
      </c>
      <c r="BJ1965">
        <f t="shared" si="307"/>
        <v>4.03</v>
      </c>
      <c r="BK1965">
        <f t="shared" si="308"/>
        <v>3.27</v>
      </c>
      <c r="BL1965">
        <f t="shared" si="309"/>
        <v>49905.200000000055</v>
      </c>
    </row>
    <row r="1966" spans="1:64" x14ac:dyDescent="0.2">
      <c r="A1966" s="1">
        <v>1964</v>
      </c>
      <c r="B1966" s="7" t="s">
        <v>15</v>
      </c>
      <c r="C1966" s="3">
        <v>39989</v>
      </c>
      <c r="D1966" s="4" t="s">
        <v>626</v>
      </c>
      <c r="E1966" s="4" t="s">
        <v>164</v>
      </c>
      <c r="F1966" s="5" t="str">
        <f t="shared" si="300"/>
        <v>J</v>
      </c>
      <c r="G1966" s="6">
        <v>0.87430555555555556</v>
      </c>
      <c r="H1966" s="6">
        <v>0.91666666666666663</v>
      </c>
      <c r="I1966" s="85">
        <f t="shared" si="301"/>
        <v>60.999999999999943</v>
      </c>
      <c r="J1966" s="86">
        <f>I1966*Segmentos!$D$7*(AH1966%)*IF(ISNUMBER(AI1966),AI1966%,0)</f>
        <v>1789032.399999998</v>
      </c>
      <c r="K1966" s="86">
        <f>I1966*Segmentos!$D$7*(AL1966%)*IF(ISNUMBER(AM1966),AM1966%,0)</f>
        <v>3151406.3999999966</v>
      </c>
      <c r="L1966" s="4"/>
      <c r="M1966" s="2">
        <v>10.27</v>
      </c>
      <c r="N1966" s="2">
        <v>25.6</v>
      </c>
      <c r="O1966" s="2">
        <v>40.1</v>
      </c>
      <c r="P1966" s="2">
        <v>86.197800000000001</v>
      </c>
      <c r="Q1966" s="2">
        <v>4.57</v>
      </c>
      <c r="R1966" s="2">
        <v>14.1</v>
      </c>
      <c r="S1966" s="2">
        <v>32.4</v>
      </c>
      <c r="T1966" s="2">
        <v>6.3977000000000004</v>
      </c>
      <c r="U1966" s="2">
        <v>9.98</v>
      </c>
      <c r="V1966" s="2">
        <v>26.9</v>
      </c>
      <c r="W1966" s="2">
        <v>37.1</v>
      </c>
      <c r="X1966" s="2">
        <v>17.5593</v>
      </c>
      <c r="Y1966" s="2">
        <v>10.17</v>
      </c>
      <c r="Z1966" s="2">
        <v>26.9</v>
      </c>
      <c r="AA1966" s="2">
        <v>37.799999999999997</v>
      </c>
      <c r="AB1966" s="2">
        <v>25.2074</v>
      </c>
      <c r="AC1966" s="2">
        <v>13.44</v>
      </c>
      <c r="AD1966" s="2">
        <v>29.5</v>
      </c>
      <c r="AE1966" s="2">
        <v>45.6</v>
      </c>
      <c r="AF1966" s="2">
        <v>37.0334</v>
      </c>
      <c r="AG1966" s="20">
        <v>7.33</v>
      </c>
      <c r="AH1966" s="20">
        <v>22.7</v>
      </c>
      <c r="AI1966" s="20">
        <v>32.299999999999997</v>
      </c>
      <c r="AJ1966" s="20">
        <v>29.1967</v>
      </c>
      <c r="AK1966" s="18">
        <v>12.92</v>
      </c>
      <c r="AL1966" s="18">
        <v>28.2</v>
      </c>
      <c r="AM1966" s="18">
        <v>45.8</v>
      </c>
      <c r="AN1966" s="18">
        <v>57.001199999999997</v>
      </c>
      <c r="AO1966" s="2">
        <v>8.4700000000000006</v>
      </c>
      <c r="AP1966" s="2">
        <v>18.899999999999999</v>
      </c>
      <c r="AQ1966" s="2">
        <v>44.9</v>
      </c>
      <c r="AR1966" s="2">
        <v>7.7645</v>
      </c>
      <c r="AS1966" s="2">
        <v>8.25</v>
      </c>
      <c r="AT1966" s="2">
        <v>23.8</v>
      </c>
      <c r="AU1966" s="2">
        <v>34.700000000000003</v>
      </c>
      <c r="AV1966" s="2">
        <v>15.2576</v>
      </c>
      <c r="AW1966" s="2">
        <v>12.88</v>
      </c>
      <c r="AX1966" s="2">
        <v>28.9</v>
      </c>
      <c r="AY1966" s="2">
        <v>44.6</v>
      </c>
      <c r="AZ1966" s="2">
        <v>31.068200000000001</v>
      </c>
      <c r="BA1966" s="2">
        <v>9.99</v>
      </c>
      <c r="BB1966" s="2">
        <v>26.1</v>
      </c>
      <c r="BC1966" s="2">
        <v>38.200000000000003</v>
      </c>
      <c r="BD1966" s="2">
        <v>32.107500000000002</v>
      </c>
      <c r="BE1966" s="4" t="str">
        <f t="shared" si="302"/>
        <v>NO APLICA</v>
      </c>
      <c r="BF1966" s="4">
        <f t="shared" si="303"/>
        <v>10.1478</v>
      </c>
      <c r="BG1966">
        <f t="shared" si="304"/>
        <v>8.4700000000000006</v>
      </c>
      <c r="BH1966">
        <f t="shared" si="305"/>
        <v>8.25</v>
      </c>
      <c r="BI1966">
        <f t="shared" si="306"/>
        <v>12.88</v>
      </c>
      <c r="BJ1966">
        <f t="shared" si="307"/>
        <v>12.92</v>
      </c>
      <c r="BK1966">
        <f t="shared" si="308"/>
        <v>7.33</v>
      </c>
      <c r="BL1966">
        <f t="shared" si="309"/>
        <v>62620.159999999945</v>
      </c>
    </row>
    <row r="1967" spans="1:64" x14ac:dyDescent="0.2">
      <c r="A1967" s="1">
        <v>1965</v>
      </c>
      <c r="B1967" s="7" t="s">
        <v>5</v>
      </c>
      <c r="C1967" s="3">
        <v>39989</v>
      </c>
      <c r="D1967" s="4" t="s">
        <v>3</v>
      </c>
      <c r="E1967" s="4" t="s">
        <v>164</v>
      </c>
      <c r="F1967" s="5" t="str">
        <f t="shared" si="300"/>
        <v>J</v>
      </c>
      <c r="G1967" s="6">
        <v>0.87430555555555556</v>
      </c>
      <c r="H1967" s="6">
        <v>0.91874999999999996</v>
      </c>
      <c r="I1967" s="85">
        <f t="shared" si="301"/>
        <v>63.999999999999929</v>
      </c>
      <c r="J1967" s="86">
        <f>I1967*Segmentos!$D$7*(AH1967%)*IF(ISNUMBER(AI1967),AI1967%,0)</f>
        <v>1514163.1999999983</v>
      </c>
      <c r="K1967" s="86">
        <f>I1967*Segmentos!$D$7*(AL1967%)*IF(ISNUMBER(AM1967),AM1967%,0)</f>
        <v>1609113.599999998</v>
      </c>
      <c r="L1967" s="4"/>
      <c r="M1967" s="2">
        <v>6.1</v>
      </c>
      <c r="N1967" s="2">
        <v>20.100000000000001</v>
      </c>
      <c r="O1967" s="2">
        <v>30.4</v>
      </c>
      <c r="P1967" s="2">
        <v>81.310599999999994</v>
      </c>
      <c r="Q1967" s="2">
        <v>3.55</v>
      </c>
      <c r="R1967" s="2">
        <v>12.5</v>
      </c>
      <c r="S1967" s="2">
        <v>28.3</v>
      </c>
      <c r="T1967" s="2">
        <v>7.8845999999999998</v>
      </c>
      <c r="U1967" s="2">
        <v>5.93</v>
      </c>
      <c r="V1967" s="2">
        <v>19.8</v>
      </c>
      <c r="W1967" s="2">
        <v>30</v>
      </c>
      <c r="X1967" s="2">
        <v>16.563400000000001</v>
      </c>
      <c r="Y1967" s="2">
        <v>5.91</v>
      </c>
      <c r="Z1967" s="2">
        <v>20.5</v>
      </c>
      <c r="AA1967" s="2">
        <v>28.8</v>
      </c>
      <c r="AB1967" s="2">
        <v>23.237200000000001</v>
      </c>
      <c r="AC1967" s="2">
        <v>7.69</v>
      </c>
      <c r="AD1967" s="2">
        <v>23.8</v>
      </c>
      <c r="AE1967" s="2">
        <v>32.299999999999997</v>
      </c>
      <c r="AF1967" s="2">
        <v>33.625399999999999</v>
      </c>
      <c r="AG1967" s="20">
        <v>5.91</v>
      </c>
      <c r="AH1967" s="20">
        <v>20.9</v>
      </c>
      <c r="AI1967" s="20">
        <v>28.3</v>
      </c>
      <c r="AJ1967" s="20">
        <v>37.335700000000003</v>
      </c>
      <c r="AK1967" s="18">
        <v>6.28</v>
      </c>
      <c r="AL1967" s="18">
        <v>19.399999999999999</v>
      </c>
      <c r="AM1967" s="18">
        <v>32.4</v>
      </c>
      <c r="AN1967" s="18">
        <v>43.975000000000001</v>
      </c>
      <c r="AO1967" s="2">
        <v>3.37</v>
      </c>
      <c r="AP1967" s="2">
        <v>12.7</v>
      </c>
      <c r="AQ1967" s="2">
        <v>26.6</v>
      </c>
      <c r="AR1967" s="2">
        <v>4.9111000000000002</v>
      </c>
      <c r="AS1967" s="2">
        <v>4.45</v>
      </c>
      <c r="AT1967" s="2">
        <v>17.600000000000001</v>
      </c>
      <c r="AU1967" s="2">
        <v>25.2</v>
      </c>
      <c r="AV1967" s="2">
        <v>13.048999999999999</v>
      </c>
      <c r="AW1967" s="2">
        <v>6.31</v>
      </c>
      <c r="AX1967" s="2">
        <v>24.1</v>
      </c>
      <c r="AY1967" s="2">
        <v>26.2</v>
      </c>
      <c r="AZ1967" s="2">
        <v>24.1843</v>
      </c>
      <c r="BA1967" s="2">
        <v>7.68</v>
      </c>
      <c r="BB1967" s="2">
        <v>20.6</v>
      </c>
      <c r="BC1967" s="2">
        <v>37.299999999999997</v>
      </c>
      <c r="BD1967" s="2">
        <v>39.1663</v>
      </c>
      <c r="BE1967" s="4" t="str">
        <f t="shared" si="302"/>
        <v>NO APLICA</v>
      </c>
      <c r="BF1967" s="4">
        <f t="shared" si="303"/>
        <v>5.6474000000000002</v>
      </c>
      <c r="BG1967">
        <f t="shared" si="304"/>
        <v>3.37</v>
      </c>
      <c r="BH1967">
        <f t="shared" si="305"/>
        <v>4.45</v>
      </c>
      <c r="BI1967">
        <f t="shared" si="306"/>
        <v>7.68</v>
      </c>
      <c r="BJ1967">
        <f t="shared" si="307"/>
        <v>6.28</v>
      </c>
      <c r="BK1967">
        <f t="shared" si="308"/>
        <v>5.91</v>
      </c>
      <c r="BL1967">
        <f t="shared" si="309"/>
        <v>39106.559999999961</v>
      </c>
    </row>
    <row r="1968" spans="1:64" x14ac:dyDescent="0.2">
      <c r="A1968" s="1">
        <v>1966</v>
      </c>
      <c r="B1968" s="7" t="s">
        <v>49</v>
      </c>
      <c r="C1968" s="3">
        <v>39989</v>
      </c>
      <c r="D1968" s="4" t="s">
        <v>628</v>
      </c>
      <c r="E1968" s="4" t="s">
        <v>168</v>
      </c>
      <c r="F1968" s="5" t="str">
        <f t="shared" si="300"/>
        <v>J</v>
      </c>
      <c r="G1968" s="6">
        <v>0.91736111111111107</v>
      </c>
      <c r="H1968" s="6">
        <v>0.99791666666666667</v>
      </c>
      <c r="I1968" s="85">
        <f t="shared" si="301"/>
        <v>116.00000000000007</v>
      </c>
      <c r="J1968" s="86">
        <f>I1968*Segmentos!$D$7*(AH1968%)*IF(ISNUMBER(AI1968),AI1968%,0)</f>
        <v>730243.20000000042</v>
      </c>
      <c r="K1968" s="86">
        <f>I1968*Segmentos!$D$7*(AL1968%)*IF(ISNUMBER(AM1968),AM1968%,0)</f>
        <v>473651.2000000003</v>
      </c>
      <c r="L1968" s="4" t="s">
        <v>439</v>
      </c>
      <c r="M1968" s="2">
        <v>1.29</v>
      </c>
      <c r="N1968" s="2">
        <v>7.1</v>
      </c>
      <c r="O1968" s="2">
        <v>18</v>
      </c>
      <c r="P1968" s="2">
        <v>92.229500000000002</v>
      </c>
      <c r="Q1968" s="2">
        <v>0.35</v>
      </c>
      <c r="R1968" s="2">
        <v>3.7</v>
      </c>
      <c r="S1968" s="2">
        <v>9.6</v>
      </c>
      <c r="T1968" s="2">
        <v>4.2134999999999998</v>
      </c>
      <c r="U1968" s="2">
        <v>0.24</v>
      </c>
      <c r="V1968" s="2">
        <v>5.0999999999999996</v>
      </c>
      <c r="W1968" s="2">
        <v>4.7</v>
      </c>
      <c r="X1968" s="2">
        <v>3.6543999999999999</v>
      </c>
      <c r="Y1968" s="2">
        <v>1.04</v>
      </c>
      <c r="Z1968" s="2">
        <v>8.1</v>
      </c>
      <c r="AA1968" s="2">
        <v>12.8</v>
      </c>
      <c r="AB1968" s="2">
        <v>22.000699999999998</v>
      </c>
      <c r="AC1968" s="2">
        <v>2.65</v>
      </c>
      <c r="AD1968" s="2">
        <v>9.3000000000000007</v>
      </c>
      <c r="AE1968" s="2">
        <v>28.6</v>
      </c>
      <c r="AF1968" s="2">
        <v>62.360799999999998</v>
      </c>
      <c r="AG1968" s="20">
        <v>1.57</v>
      </c>
      <c r="AH1968" s="20">
        <v>8.6</v>
      </c>
      <c r="AI1968" s="20">
        <v>18.3</v>
      </c>
      <c r="AJ1968" s="20">
        <v>53.417200000000001</v>
      </c>
      <c r="AK1968" s="18">
        <v>1.03</v>
      </c>
      <c r="AL1968" s="18">
        <v>5.8</v>
      </c>
      <c r="AM1968" s="18">
        <v>17.600000000000001</v>
      </c>
      <c r="AN1968" s="18">
        <v>38.8123</v>
      </c>
      <c r="AO1968" s="2">
        <v>0.39</v>
      </c>
      <c r="AP1968" s="2">
        <v>5.4</v>
      </c>
      <c r="AQ1968" s="2">
        <v>7.3</v>
      </c>
      <c r="AR1968" s="2">
        <v>3.077</v>
      </c>
      <c r="AS1968" s="2">
        <v>1.27</v>
      </c>
      <c r="AT1968" s="2">
        <v>7</v>
      </c>
      <c r="AU1968" s="2">
        <v>18.3</v>
      </c>
      <c r="AV1968" s="2">
        <v>20.148599999999998</v>
      </c>
      <c r="AW1968" s="2">
        <v>1.76</v>
      </c>
      <c r="AX1968" s="2">
        <v>8.6</v>
      </c>
      <c r="AY1968" s="2">
        <v>20.399999999999999</v>
      </c>
      <c r="AZ1968" s="2">
        <v>36.302199999999999</v>
      </c>
      <c r="BA1968" s="2">
        <v>1.19</v>
      </c>
      <c r="BB1968" s="2">
        <v>6.6</v>
      </c>
      <c r="BC1968" s="2">
        <v>18</v>
      </c>
      <c r="BD1968" s="2">
        <v>32.701700000000002</v>
      </c>
      <c r="BE1968" s="4" t="str">
        <f t="shared" si="302"/>
        <v>ABURRIDO</v>
      </c>
      <c r="BF1968" s="4">
        <f t="shared" si="303"/>
        <v>1.3242</v>
      </c>
      <c r="BG1968">
        <f t="shared" si="304"/>
        <v>0.39</v>
      </c>
      <c r="BH1968">
        <f t="shared" si="305"/>
        <v>1.27</v>
      </c>
      <c r="BI1968">
        <f t="shared" si="306"/>
        <v>1.76</v>
      </c>
      <c r="BJ1968">
        <f t="shared" si="307"/>
        <v>1.03</v>
      </c>
      <c r="BK1968">
        <f t="shared" si="308"/>
        <v>1.57</v>
      </c>
      <c r="BL1968">
        <f t="shared" si="309"/>
        <v>14824.800000000008</v>
      </c>
    </row>
    <row r="1969" spans="1:64" x14ac:dyDescent="0.2">
      <c r="A1969" s="1">
        <v>1967</v>
      </c>
      <c r="B1969" s="7" t="s">
        <v>18</v>
      </c>
      <c r="C1969" s="3">
        <v>39989</v>
      </c>
      <c r="D1969" s="4" t="s">
        <v>17</v>
      </c>
      <c r="E1969" s="4" t="s">
        <v>168</v>
      </c>
      <c r="F1969" s="5" t="str">
        <f t="shared" si="300"/>
        <v>J</v>
      </c>
      <c r="G1969" s="6">
        <v>0.83263888888888893</v>
      </c>
      <c r="H1969" s="6">
        <v>0.9145833333333333</v>
      </c>
      <c r="I1969" s="85">
        <f t="shared" si="301"/>
        <v>117.9999999999999</v>
      </c>
      <c r="J1969" s="86">
        <f>I1969*Segmentos!$D$7*(AH1969%)*IF(ISNUMBER(AI1969),AI1969%,0)</f>
        <v>202015.99999999985</v>
      </c>
      <c r="K1969" s="86">
        <f>I1969*Segmentos!$D$7*(AL1969%)*IF(ISNUMBER(AM1969),AM1969%,0)</f>
        <v>201449.59999999983</v>
      </c>
      <c r="L1969" s="4" t="s">
        <v>438</v>
      </c>
      <c r="M1969" s="2">
        <v>0.42</v>
      </c>
      <c r="N1969" s="2">
        <v>3</v>
      </c>
      <c r="O1969" s="2">
        <v>14</v>
      </c>
      <c r="P1969" s="2">
        <v>100</v>
      </c>
      <c r="Q1969" s="2">
        <v>0.22</v>
      </c>
      <c r="R1969" s="2">
        <v>1.4</v>
      </c>
      <c r="S1969" s="2">
        <v>15.1</v>
      </c>
      <c r="T1969" s="2">
        <v>8.6045999999999996</v>
      </c>
      <c r="U1969" s="2">
        <v>0.37</v>
      </c>
      <c r="V1969" s="2">
        <v>1.6</v>
      </c>
      <c r="W1969" s="2">
        <v>23.1</v>
      </c>
      <c r="X1969" s="2">
        <v>18.388200000000001</v>
      </c>
      <c r="Y1969" s="2">
        <v>0.33</v>
      </c>
      <c r="Z1969" s="2">
        <v>2.6</v>
      </c>
      <c r="AA1969" s="2">
        <v>12.6</v>
      </c>
      <c r="AB1969" s="2">
        <v>22.752600000000001</v>
      </c>
      <c r="AC1969" s="2">
        <v>0.65</v>
      </c>
      <c r="AD1969" s="2">
        <v>5.2</v>
      </c>
      <c r="AE1969" s="2">
        <v>12.6</v>
      </c>
      <c r="AF1969" s="2">
        <v>50.254600000000003</v>
      </c>
      <c r="AG1969" s="20">
        <v>0.43</v>
      </c>
      <c r="AH1969" s="20">
        <v>4</v>
      </c>
      <c r="AI1969" s="20">
        <v>10.7</v>
      </c>
      <c r="AJ1969" s="20">
        <v>47.731699999999996</v>
      </c>
      <c r="AK1969" s="18">
        <v>0.42</v>
      </c>
      <c r="AL1969" s="18">
        <v>2.2000000000000002</v>
      </c>
      <c r="AM1969" s="18">
        <v>19.399999999999999</v>
      </c>
      <c r="AN1969" s="18">
        <v>52.268300000000004</v>
      </c>
      <c r="AO1969" s="2">
        <v>7.0000000000000007E-2</v>
      </c>
      <c r="AP1969" s="2">
        <v>2.2999999999999998</v>
      </c>
      <c r="AQ1969" s="2">
        <v>3.2</v>
      </c>
      <c r="AR1969" s="2">
        <v>1.8949</v>
      </c>
      <c r="AS1969" s="2">
        <v>0.33</v>
      </c>
      <c r="AT1969" s="2">
        <v>1.3</v>
      </c>
      <c r="AU1969" s="2">
        <v>25.1</v>
      </c>
      <c r="AV1969" s="2">
        <v>17.2956</v>
      </c>
      <c r="AW1969" s="2">
        <v>0.13</v>
      </c>
      <c r="AX1969" s="2">
        <v>2.1</v>
      </c>
      <c r="AY1969" s="2">
        <v>6.3</v>
      </c>
      <c r="AZ1969" s="2">
        <v>8.8923000000000005</v>
      </c>
      <c r="BA1969" s="2">
        <v>0.79</v>
      </c>
      <c r="BB1969" s="2">
        <v>5</v>
      </c>
      <c r="BC1969" s="2">
        <v>16</v>
      </c>
      <c r="BD1969" s="2">
        <v>71.917299999999997</v>
      </c>
      <c r="BE1969" s="4" t="str">
        <f t="shared" si="302"/>
        <v>ABURRIDO</v>
      </c>
      <c r="BF1969" s="4">
        <f t="shared" si="303"/>
        <v>0.46080000000000004</v>
      </c>
      <c r="BG1969">
        <f t="shared" si="304"/>
        <v>7.0000000000000007E-2</v>
      </c>
      <c r="BH1969">
        <f t="shared" si="305"/>
        <v>0.33</v>
      </c>
      <c r="BI1969">
        <f t="shared" si="306"/>
        <v>0.79</v>
      </c>
      <c r="BJ1969">
        <f t="shared" si="307"/>
        <v>0.42</v>
      </c>
      <c r="BK1969">
        <f t="shared" si="308"/>
        <v>0.43</v>
      </c>
      <c r="BL1969">
        <f t="shared" si="309"/>
        <v>4955.9999999999964</v>
      </c>
    </row>
    <row r="1970" spans="1:64" x14ac:dyDescent="0.2">
      <c r="A1970" s="1">
        <v>1968</v>
      </c>
      <c r="B1970" s="7" t="s">
        <v>9</v>
      </c>
      <c r="C1970" s="3">
        <v>39989</v>
      </c>
      <c r="D1970" s="4" t="s">
        <v>8</v>
      </c>
      <c r="E1970" s="4" t="s">
        <v>168</v>
      </c>
      <c r="F1970" s="5" t="str">
        <f t="shared" si="300"/>
        <v>J</v>
      </c>
      <c r="G1970" s="6">
        <v>0.79861111111111116</v>
      </c>
      <c r="H1970" s="6">
        <v>0.87361111111111101</v>
      </c>
      <c r="I1970" s="85">
        <f t="shared" si="301"/>
        <v>107.99999999999977</v>
      </c>
      <c r="J1970" s="86">
        <f>I1970*Segmentos!$D$7*(AH1970%)*IF(ISNUMBER(AI1970),AI1970%,0)</f>
        <v>1993679.9999999958</v>
      </c>
      <c r="K1970" s="86">
        <f>I1970*Segmentos!$D$7*(AL1970%)*IF(ISNUMBER(AM1970),AM1970%,0)</f>
        <v>2075673.5999999957</v>
      </c>
      <c r="L1970" s="4" t="s">
        <v>437</v>
      </c>
      <c r="M1970" s="2">
        <v>4.71</v>
      </c>
      <c r="N1970" s="2">
        <v>14.9</v>
      </c>
      <c r="O1970" s="2">
        <v>31.6</v>
      </c>
      <c r="P1970" s="2">
        <v>72.338700000000003</v>
      </c>
      <c r="Q1970" s="2">
        <v>2.58</v>
      </c>
      <c r="R1970" s="2">
        <v>9.6999999999999993</v>
      </c>
      <c r="S1970" s="2">
        <v>26.5</v>
      </c>
      <c r="T1970" s="2">
        <v>6.5922000000000001</v>
      </c>
      <c r="U1970" s="2">
        <v>2.73</v>
      </c>
      <c r="V1970" s="2">
        <v>12.5</v>
      </c>
      <c r="W1970" s="2">
        <v>21.7</v>
      </c>
      <c r="X1970" s="2">
        <v>8.7698</v>
      </c>
      <c r="Y1970" s="2">
        <v>6.22</v>
      </c>
      <c r="Z1970" s="2">
        <v>17</v>
      </c>
      <c r="AA1970" s="2">
        <v>36.700000000000003</v>
      </c>
      <c r="AB1970" s="2">
        <v>28.175699999999999</v>
      </c>
      <c r="AC1970" s="2">
        <v>5.72</v>
      </c>
      <c r="AD1970" s="2">
        <v>17.3</v>
      </c>
      <c r="AE1970" s="2">
        <v>33.1</v>
      </c>
      <c r="AF1970" s="2">
        <v>28.800999999999998</v>
      </c>
      <c r="AG1970" s="20">
        <v>4.63</v>
      </c>
      <c r="AH1970" s="20">
        <v>14.2</v>
      </c>
      <c r="AI1970" s="20">
        <v>32.5</v>
      </c>
      <c r="AJ1970" s="20">
        <v>33.694499999999998</v>
      </c>
      <c r="AK1970" s="18">
        <v>4.79</v>
      </c>
      <c r="AL1970" s="18">
        <v>15.6</v>
      </c>
      <c r="AM1970" s="18">
        <v>30.8</v>
      </c>
      <c r="AN1970" s="18">
        <v>38.644199999999998</v>
      </c>
      <c r="AO1970" s="2">
        <v>1.46</v>
      </c>
      <c r="AP1970" s="2">
        <v>7.6</v>
      </c>
      <c r="AQ1970" s="2">
        <v>19.100000000000001</v>
      </c>
      <c r="AR1970" s="2">
        <v>2.4407999999999999</v>
      </c>
      <c r="AS1970" s="2">
        <v>1.62</v>
      </c>
      <c r="AT1970" s="2">
        <v>7.5</v>
      </c>
      <c r="AU1970" s="2">
        <v>21.7</v>
      </c>
      <c r="AV1970" s="2">
        <v>5.4612999999999996</v>
      </c>
      <c r="AW1970" s="2">
        <v>4.49</v>
      </c>
      <c r="AX1970" s="2">
        <v>16.399999999999999</v>
      </c>
      <c r="AY1970" s="2">
        <v>27.4</v>
      </c>
      <c r="AZ1970" s="2">
        <v>19.793800000000001</v>
      </c>
      <c r="BA1970" s="2">
        <v>7.6</v>
      </c>
      <c r="BB1970" s="2">
        <v>20.2</v>
      </c>
      <c r="BC1970" s="2">
        <v>37.6</v>
      </c>
      <c r="BD1970" s="2">
        <v>44.642800000000001</v>
      </c>
      <c r="BE1970" s="4" t="str">
        <f t="shared" si="302"/>
        <v>ABURRIDO</v>
      </c>
      <c r="BF1970" s="4">
        <f t="shared" si="303"/>
        <v>4.0191999999999997</v>
      </c>
      <c r="BG1970">
        <f t="shared" si="304"/>
        <v>1.46</v>
      </c>
      <c r="BH1970">
        <f t="shared" si="305"/>
        <v>1.62</v>
      </c>
      <c r="BI1970">
        <f t="shared" si="306"/>
        <v>7.6</v>
      </c>
      <c r="BJ1970">
        <f t="shared" si="307"/>
        <v>4.79</v>
      </c>
      <c r="BK1970">
        <f t="shared" si="308"/>
        <v>4.63</v>
      </c>
      <c r="BL1970">
        <f t="shared" si="309"/>
        <v>50850.719999999899</v>
      </c>
    </row>
    <row r="1971" spans="1:64" x14ac:dyDescent="0.2">
      <c r="A1971" s="1">
        <v>1969</v>
      </c>
      <c r="B1971" s="7" t="s">
        <v>1</v>
      </c>
      <c r="C1971" s="3">
        <v>39989</v>
      </c>
      <c r="D1971" s="4" t="s">
        <v>627</v>
      </c>
      <c r="E1971" s="4" t="s">
        <v>163</v>
      </c>
      <c r="F1971" s="5" t="str">
        <f t="shared" si="300"/>
        <v>J</v>
      </c>
      <c r="G1971" s="6">
        <v>0.85</v>
      </c>
      <c r="H1971" s="6">
        <v>0.88402777777777775</v>
      </c>
      <c r="I1971" s="85">
        <f t="shared" si="301"/>
        <v>48.999999999999986</v>
      </c>
      <c r="J1971" s="86">
        <f>I1971*Segmentos!$D$7*(AH1971%)*IF(ISNUMBER(AI1971),AI1971%,0)</f>
        <v>621143.59999999974</v>
      </c>
      <c r="K1971" s="86">
        <f>I1971*Segmentos!$D$7*(AL1971%)*IF(ISNUMBER(AM1971),AM1971%,0)</f>
        <v>1271020.7999999993</v>
      </c>
      <c r="L1971" s="4"/>
      <c r="M1971" s="2">
        <v>4.8899999999999997</v>
      </c>
      <c r="N1971" s="2">
        <v>9</v>
      </c>
      <c r="O1971" s="2">
        <v>54.1</v>
      </c>
      <c r="P1971" s="2">
        <v>73.572999999999993</v>
      </c>
      <c r="Q1971" s="2">
        <v>3.61</v>
      </c>
      <c r="R1971" s="2">
        <v>7.5</v>
      </c>
      <c r="S1971" s="2">
        <v>47.9</v>
      </c>
      <c r="T1971" s="2">
        <v>9.0515000000000008</v>
      </c>
      <c r="U1971" s="2">
        <v>4.6100000000000003</v>
      </c>
      <c r="V1971" s="2">
        <v>10.5</v>
      </c>
      <c r="W1971" s="2">
        <v>44.1</v>
      </c>
      <c r="X1971" s="2">
        <v>14.528</v>
      </c>
      <c r="Y1971" s="2">
        <v>5.27</v>
      </c>
      <c r="Z1971" s="2">
        <v>9.3000000000000007</v>
      </c>
      <c r="AA1971" s="2">
        <v>56.7</v>
      </c>
      <c r="AB1971" s="2">
        <v>23.415199999999999</v>
      </c>
      <c r="AC1971" s="2">
        <v>5.38</v>
      </c>
      <c r="AD1971" s="2">
        <v>8.6999999999999993</v>
      </c>
      <c r="AE1971" s="2">
        <v>62.2</v>
      </c>
      <c r="AF1971" s="2">
        <v>26.578399999999998</v>
      </c>
      <c r="AG1971" s="20">
        <v>3.15</v>
      </c>
      <c r="AH1971" s="20">
        <v>6.7</v>
      </c>
      <c r="AI1971" s="20">
        <v>47.3</v>
      </c>
      <c r="AJ1971" s="20">
        <v>22.486899999999999</v>
      </c>
      <c r="AK1971" s="18">
        <v>6.46</v>
      </c>
      <c r="AL1971" s="18">
        <v>11.2</v>
      </c>
      <c r="AM1971" s="18">
        <v>57.9</v>
      </c>
      <c r="AN1971" s="18">
        <v>51.086100000000002</v>
      </c>
      <c r="AO1971" s="2">
        <v>3.48</v>
      </c>
      <c r="AP1971" s="2">
        <v>7.8</v>
      </c>
      <c r="AQ1971" s="2">
        <v>44.8</v>
      </c>
      <c r="AR1971" s="2">
        <v>5.7251000000000003</v>
      </c>
      <c r="AS1971" s="2">
        <v>5.92</v>
      </c>
      <c r="AT1971" s="2">
        <v>9.5</v>
      </c>
      <c r="AU1971" s="2">
        <v>62</v>
      </c>
      <c r="AV1971" s="2">
        <v>19.596599999999999</v>
      </c>
      <c r="AW1971" s="2">
        <v>5.73</v>
      </c>
      <c r="AX1971" s="2">
        <v>10.4</v>
      </c>
      <c r="AY1971" s="2">
        <v>55.1</v>
      </c>
      <c r="AZ1971" s="2">
        <v>24.7866</v>
      </c>
      <c r="BA1971" s="2">
        <v>4.08</v>
      </c>
      <c r="BB1971" s="2">
        <v>8.1</v>
      </c>
      <c r="BC1971" s="2">
        <v>50.4</v>
      </c>
      <c r="BD1971" s="2">
        <v>23.464700000000001</v>
      </c>
      <c r="BE1971" s="4" t="str">
        <f t="shared" si="302"/>
        <v>NO APLICA</v>
      </c>
      <c r="BF1971" s="4">
        <f t="shared" si="303"/>
        <v>5.4622000000000011</v>
      </c>
      <c r="BG1971">
        <f t="shared" si="304"/>
        <v>3.48</v>
      </c>
      <c r="BH1971">
        <f t="shared" si="305"/>
        <v>5.92</v>
      </c>
      <c r="BI1971">
        <f t="shared" si="306"/>
        <v>5.73</v>
      </c>
      <c r="BJ1971">
        <f t="shared" si="307"/>
        <v>6.46</v>
      </c>
      <c r="BK1971">
        <f t="shared" si="308"/>
        <v>3.15</v>
      </c>
      <c r="BL1971">
        <f t="shared" si="309"/>
        <v>23858.099999999995</v>
      </c>
    </row>
    <row r="1972" spans="1:64" x14ac:dyDescent="0.2">
      <c r="A1972" s="1">
        <v>1970</v>
      </c>
      <c r="B1972" s="7" t="s">
        <v>36</v>
      </c>
      <c r="C1972" s="3">
        <v>39989</v>
      </c>
      <c r="D1972" s="4" t="s">
        <v>626</v>
      </c>
      <c r="E1972" s="4" t="s">
        <v>163</v>
      </c>
      <c r="F1972" s="5" t="str">
        <f t="shared" si="300"/>
        <v>J</v>
      </c>
      <c r="G1972" s="6">
        <v>0.92222222222222217</v>
      </c>
      <c r="H1972" s="6">
        <v>0.9472222222222223</v>
      </c>
      <c r="I1972" s="85">
        <f t="shared" si="301"/>
        <v>36.000000000000192</v>
      </c>
      <c r="J1972" s="86">
        <f>I1972*Segmentos!$D$7*(AH1972%)*IF(ISNUMBER(AI1972),AI1972%,0)</f>
        <v>1303473.6000000071</v>
      </c>
      <c r="K1972" s="86">
        <f>I1972*Segmentos!$D$7*(AL1972%)*IF(ISNUMBER(AM1972),AM1972%,0)</f>
        <v>2315088.0000000126</v>
      </c>
      <c r="L1972" s="4"/>
      <c r="M1972" s="2">
        <v>12.74</v>
      </c>
      <c r="N1972" s="2">
        <v>19</v>
      </c>
      <c r="O1972" s="2">
        <v>67</v>
      </c>
      <c r="P1972" s="2">
        <v>84.051400000000001</v>
      </c>
      <c r="Q1972" s="2">
        <v>6.21</v>
      </c>
      <c r="R1972" s="2">
        <v>11.4</v>
      </c>
      <c r="S1972" s="2">
        <v>54.3</v>
      </c>
      <c r="T1972" s="2">
        <v>6.8376999999999999</v>
      </c>
      <c r="U1972" s="2">
        <v>13.98</v>
      </c>
      <c r="V1972" s="2">
        <v>19.8</v>
      </c>
      <c r="W1972" s="2">
        <v>70.5</v>
      </c>
      <c r="X1972" s="2">
        <v>19.3322</v>
      </c>
      <c r="Y1972" s="2">
        <v>14.56</v>
      </c>
      <c r="Z1972" s="2">
        <v>21.8</v>
      </c>
      <c r="AA1972" s="2">
        <v>66.8</v>
      </c>
      <c r="AB1972" s="2">
        <v>28.368300000000001</v>
      </c>
      <c r="AC1972" s="2">
        <v>13.63</v>
      </c>
      <c r="AD1972" s="2">
        <v>19.899999999999999</v>
      </c>
      <c r="AE1972" s="2">
        <v>68.5</v>
      </c>
      <c r="AF1972" s="2">
        <v>29.513200000000001</v>
      </c>
      <c r="AG1972" s="20">
        <v>9.0299999999999994</v>
      </c>
      <c r="AH1972" s="20">
        <v>14.3</v>
      </c>
      <c r="AI1972" s="20">
        <v>63.3</v>
      </c>
      <c r="AJ1972" s="20">
        <v>28.255700000000001</v>
      </c>
      <c r="AK1972" s="18">
        <v>16.09</v>
      </c>
      <c r="AL1972" s="18">
        <v>23.3</v>
      </c>
      <c r="AM1972" s="18">
        <v>69</v>
      </c>
      <c r="AN1972" s="18">
        <v>55.7958</v>
      </c>
      <c r="AO1972" s="2">
        <v>15.03</v>
      </c>
      <c r="AP1972" s="2">
        <v>21.2</v>
      </c>
      <c r="AQ1972" s="2">
        <v>71</v>
      </c>
      <c r="AR1972" s="2">
        <v>10.834099999999999</v>
      </c>
      <c r="AS1972" s="2">
        <v>14.53</v>
      </c>
      <c r="AT1972" s="2">
        <v>18.899999999999999</v>
      </c>
      <c r="AU1972" s="2">
        <v>76.8</v>
      </c>
      <c r="AV1972" s="2">
        <v>21.110800000000001</v>
      </c>
      <c r="AW1972" s="2">
        <v>12.86</v>
      </c>
      <c r="AX1972" s="2">
        <v>19.3</v>
      </c>
      <c r="AY1972" s="2">
        <v>66.7</v>
      </c>
      <c r="AZ1972" s="2">
        <v>24.3932</v>
      </c>
      <c r="BA1972" s="2">
        <v>10.97</v>
      </c>
      <c r="BB1972" s="2">
        <v>18.3</v>
      </c>
      <c r="BC1972" s="2">
        <v>60</v>
      </c>
      <c r="BD1972" s="2">
        <v>27.7134</v>
      </c>
      <c r="BE1972" s="4" t="str">
        <f t="shared" si="302"/>
        <v>NO APLICA</v>
      </c>
      <c r="BF1972" s="4">
        <f t="shared" si="303"/>
        <v>13.826199999999996</v>
      </c>
      <c r="BG1972">
        <f t="shared" si="304"/>
        <v>15.03</v>
      </c>
      <c r="BH1972">
        <f t="shared" si="305"/>
        <v>14.53</v>
      </c>
      <c r="BI1972">
        <f t="shared" si="306"/>
        <v>12.86</v>
      </c>
      <c r="BJ1972">
        <f t="shared" si="307"/>
        <v>16.09</v>
      </c>
      <c r="BK1972">
        <f t="shared" si="308"/>
        <v>9.0299999999999994</v>
      </c>
      <c r="BL1972">
        <f t="shared" si="309"/>
        <v>45828.000000000247</v>
      </c>
    </row>
    <row r="1973" spans="1:64" x14ac:dyDescent="0.2">
      <c r="A1973" s="1">
        <v>1971</v>
      </c>
      <c r="B1973" s="7" t="s">
        <v>88</v>
      </c>
      <c r="C1973" s="3">
        <v>39989</v>
      </c>
      <c r="D1973" s="4" t="s">
        <v>626</v>
      </c>
      <c r="E1973" s="4" t="s">
        <v>163</v>
      </c>
      <c r="F1973" s="5" t="str">
        <f t="shared" si="300"/>
        <v>J</v>
      </c>
      <c r="G1973" s="6">
        <v>0.92083333333333339</v>
      </c>
      <c r="H1973" s="6">
        <v>0.92222222222222217</v>
      </c>
      <c r="I1973" s="85">
        <f t="shared" si="301"/>
        <v>1.999999999999833</v>
      </c>
      <c r="J1973" s="86">
        <f>I1973*Segmentos!$D$7*(AH1973%)*IF(ISNUMBER(AI1973),AI1973%,0)</f>
        <v>73299.199999993871</v>
      </c>
      <c r="K1973" s="86">
        <f>I1973*Segmentos!$D$7*(AL1973%)*IF(ISNUMBER(AM1973),AM1973%,0)</f>
        <v>118791.99999999008</v>
      </c>
      <c r="L1973" s="4"/>
      <c r="M1973" s="2">
        <v>12.15</v>
      </c>
      <c r="N1973" s="2">
        <v>13.1</v>
      </c>
      <c r="O1973" s="2">
        <v>92.8</v>
      </c>
      <c r="P1973" s="2">
        <v>84.031999999999996</v>
      </c>
      <c r="Q1973" s="2">
        <v>4.12</v>
      </c>
      <c r="R1973" s="2">
        <v>4.4000000000000004</v>
      </c>
      <c r="S1973" s="2">
        <v>94.4</v>
      </c>
      <c r="T1973" s="2">
        <v>4.7545000000000002</v>
      </c>
      <c r="U1973" s="2">
        <v>12.48</v>
      </c>
      <c r="V1973" s="2">
        <v>13.5</v>
      </c>
      <c r="W1973" s="2">
        <v>92.7</v>
      </c>
      <c r="X1973" s="2">
        <v>18.091999999999999</v>
      </c>
      <c r="Y1973" s="2">
        <v>12.59</v>
      </c>
      <c r="Z1973" s="2">
        <v>13.8</v>
      </c>
      <c r="AA1973" s="2">
        <v>91</v>
      </c>
      <c r="AB1973" s="2">
        <v>25.703900000000001</v>
      </c>
      <c r="AC1973" s="2">
        <v>15.63</v>
      </c>
      <c r="AD1973" s="2">
        <v>16.600000000000001</v>
      </c>
      <c r="AE1973" s="2">
        <v>94.1</v>
      </c>
      <c r="AF1973" s="2">
        <v>35.4816</v>
      </c>
      <c r="AG1973" s="20">
        <v>9.1999999999999993</v>
      </c>
      <c r="AH1973" s="20">
        <v>10.4</v>
      </c>
      <c r="AI1973" s="20">
        <v>88.1</v>
      </c>
      <c r="AJ1973" s="20">
        <v>30.175000000000001</v>
      </c>
      <c r="AK1973" s="18">
        <v>14.82</v>
      </c>
      <c r="AL1973" s="18">
        <v>15.5</v>
      </c>
      <c r="AM1973" s="18">
        <v>95.8</v>
      </c>
      <c r="AN1973" s="18">
        <v>53.856900000000003</v>
      </c>
      <c r="AO1973" s="2">
        <v>11.59</v>
      </c>
      <c r="AP1973" s="2">
        <v>12.5</v>
      </c>
      <c r="AQ1973" s="2">
        <v>93</v>
      </c>
      <c r="AR1973" s="2">
        <v>8.7584</v>
      </c>
      <c r="AS1973" s="2">
        <v>13.7</v>
      </c>
      <c r="AT1973" s="2">
        <v>14.2</v>
      </c>
      <c r="AU1973" s="2">
        <v>96.4</v>
      </c>
      <c r="AV1973" s="2">
        <v>20.864599999999999</v>
      </c>
      <c r="AW1973" s="2">
        <v>12.58</v>
      </c>
      <c r="AX1973" s="2">
        <v>13.4</v>
      </c>
      <c r="AY1973" s="2">
        <v>93.6</v>
      </c>
      <c r="AZ1973" s="2">
        <v>25.003499999999999</v>
      </c>
      <c r="BA1973" s="2">
        <v>11.11</v>
      </c>
      <c r="BB1973" s="2">
        <v>12.4</v>
      </c>
      <c r="BC1973" s="2">
        <v>89.8</v>
      </c>
      <c r="BD1973" s="2">
        <v>29.4056</v>
      </c>
      <c r="BE1973" s="4" t="str">
        <f t="shared" si="302"/>
        <v>NO APLICA</v>
      </c>
      <c r="BF1973" s="4">
        <f t="shared" si="303"/>
        <v>12.9274</v>
      </c>
      <c r="BG1973">
        <f t="shared" si="304"/>
        <v>11.59</v>
      </c>
      <c r="BH1973">
        <f t="shared" si="305"/>
        <v>13.7</v>
      </c>
      <c r="BI1973">
        <f t="shared" si="306"/>
        <v>12.58</v>
      </c>
      <c r="BJ1973">
        <f t="shared" si="307"/>
        <v>14.82</v>
      </c>
      <c r="BK1973">
        <f t="shared" si="308"/>
        <v>9.1999999999999993</v>
      </c>
      <c r="BL1973">
        <f t="shared" si="309"/>
        <v>2431.3599999997969</v>
      </c>
    </row>
    <row r="1974" spans="1:64" x14ac:dyDescent="0.2">
      <c r="A1974" s="1">
        <v>1972</v>
      </c>
      <c r="B1974" s="7" t="s">
        <v>20</v>
      </c>
      <c r="C1974" s="3">
        <v>39989</v>
      </c>
      <c r="D1974" s="4" t="s">
        <v>17</v>
      </c>
      <c r="E1974" s="4" t="s">
        <v>169</v>
      </c>
      <c r="F1974" s="5" t="str">
        <f t="shared" si="300"/>
        <v>J</v>
      </c>
      <c r="G1974" s="6">
        <v>0.9159722222222223</v>
      </c>
      <c r="H1974" s="6">
        <v>0.95763888888888893</v>
      </c>
      <c r="I1974" s="85">
        <f t="shared" si="301"/>
        <v>59.999999999999943</v>
      </c>
      <c r="J1974" s="86">
        <f>I1974*Segmentos!$D$7*(AH1974%)*IF(ISNUMBER(AI1974),AI1974%,0)</f>
        <v>107159.9999999999</v>
      </c>
      <c r="K1974" s="86">
        <f>I1974*Segmentos!$D$7*(AL1974%)*IF(ISNUMBER(AM1974),AM1974%,0)</f>
        <v>33599.999999999971</v>
      </c>
      <c r="L1974" s="4"/>
      <c r="M1974" s="2">
        <v>0.28000000000000003</v>
      </c>
      <c r="N1974" s="2">
        <v>1.4</v>
      </c>
      <c r="O1974" s="2">
        <v>20</v>
      </c>
      <c r="P1974" s="2">
        <v>100</v>
      </c>
      <c r="Q1974" s="2">
        <v>0.02</v>
      </c>
      <c r="R1974" s="2">
        <v>0.4</v>
      </c>
      <c r="S1974" s="2">
        <v>5</v>
      </c>
      <c r="T1974" s="2">
        <v>1.2399</v>
      </c>
      <c r="U1974" s="2">
        <v>0.01</v>
      </c>
      <c r="V1974" s="2">
        <v>0.7</v>
      </c>
      <c r="W1974" s="2">
        <v>1.7</v>
      </c>
      <c r="X1974" s="2">
        <v>0.89029999999999998</v>
      </c>
      <c r="Y1974" s="2">
        <v>0.2</v>
      </c>
      <c r="Z1974" s="2">
        <v>1.3</v>
      </c>
      <c r="AA1974" s="2">
        <v>15.5</v>
      </c>
      <c r="AB1974" s="2">
        <v>20.636500000000002</v>
      </c>
      <c r="AC1974" s="2">
        <v>0.66</v>
      </c>
      <c r="AD1974" s="2">
        <v>2.5</v>
      </c>
      <c r="AE1974" s="2">
        <v>26.7</v>
      </c>
      <c r="AF1974" s="2">
        <v>77.233199999999997</v>
      </c>
      <c r="AG1974" s="20">
        <v>0.44</v>
      </c>
      <c r="AH1974" s="20">
        <v>1.9</v>
      </c>
      <c r="AI1974" s="20">
        <v>23.5</v>
      </c>
      <c r="AJ1974" s="20">
        <v>74.242199999999997</v>
      </c>
      <c r="AK1974" s="18">
        <v>0.14000000000000001</v>
      </c>
      <c r="AL1974" s="18">
        <v>1</v>
      </c>
      <c r="AM1974" s="18">
        <v>14</v>
      </c>
      <c r="AN1974" s="18">
        <v>25.7578</v>
      </c>
      <c r="AO1974" s="2">
        <v>0.04</v>
      </c>
      <c r="AP1974" s="2">
        <v>0.1</v>
      </c>
      <c r="AQ1974" s="2">
        <v>43.3</v>
      </c>
      <c r="AR1974" s="2">
        <v>1.6162000000000001</v>
      </c>
      <c r="AS1974" s="2">
        <v>0.02</v>
      </c>
      <c r="AT1974" s="2">
        <v>1</v>
      </c>
      <c r="AU1974" s="2">
        <v>1.7</v>
      </c>
      <c r="AV1974" s="2">
        <v>1.2526999999999999</v>
      </c>
      <c r="AW1974" s="2">
        <v>0.05</v>
      </c>
      <c r="AX1974" s="2">
        <v>0.9</v>
      </c>
      <c r="AY1974" s="2">
        <v>5.7</v>
      </c>
      <c r="AZ1974" s="2">
        <v>5.1700999999999997</v>
      </c>
      <c r="BA1974" s="2">
        <v>0.68</v>
      </c>
      <c r="BB1974" s="2">
        <v>2.4</v>
      </c>
      <c r="BC1974" s="2">
        <v>27.8</v>
      </c>
      <c r="BD1974" s="2">
        <v>91.960999999999999</v>
      </c>
      <c r="BE1974" s="4" t="str">
        <f t="shared" si="302"/>
        <v>NO APLICA</v>
      </c>
      <c r="BF1974" s="4">
        <f t="shared" si="303"/>
        <v>0.26800000000000002</v>
      </c>
      <c r="BG1974">
        <f t="shared" si="304"/>
        <v>0.04</v>
      </c>
      <c r="BH1974">
        <f t="shared" si="305"/>
        <v>0.02</v>
      </c>
      <c r="BI1974">
        <f t="shared" si="306"/>
        <v>0.68</v>
      </c>
      <c r="BJ1974">
        <f t="shared" si="307"/>
        <v>0.14000000000000001</v>
      </c>
      <c r="BK1974">
        <f t="shared" si="308"/>
        <v>0.44</v>
      </c>
      <c r="BL1974">
        <f t="shared" si="309"/>
        <v>1679.9999999999982</v>
      </c>
    </row>
    <row r="1975" spans="1:64" x14ac:dyDescent="0.2">
      <c r="A1975" s="1">
        <v>1973</v>
      </c>
      <c r="B1975" s="7" t="s">
        <v>11</v>
      </c>
      <c r="C1975" s="3">
        <v>39989</v>
      </c>
      <c r="D1975" s="4" t="s">
        <v>8</v>
      </c>
      <c r="E1975" s="4" t="s">
        <v>166</v>
      </c>
      <c r="F1975" s="5" t="str">
        <f t="shared" si="300"/>
        <v>J</v>
      </c>
      <c r="G1975" s="6">
        <v>0.90833333333333333</v>
      </c>
      <c r="H1975" s="6">
        <v>0.90972222222222221</v>
      </c>
      <c r="I1975" s="85">
        <f t="shared" si="301"/>
        <v>1.9999999999999929</v>
      </c>
      <c r="J1975" s="86">
        <f>I1975*Segmentos!$D$7*(AH1975%)*IF(ISNUMBER(AI1975),AI1975%,0)</f>
        <v>38199.999999999869</v>
      </c>
      <c r="K1975" s="86">
        <f>I1975*Segmentos!$D$7*(AL1975%)*IF(ISNUMBER(AM1975),AM1975%,0)</f>
        <v>26543.999999999909</v>
      </c>
      <c r="L1975" s="4"/>
      <c r="M1975" s="2">
        <v>4.03</v>
      </c>
      <c r="N1975" s="2">
        <v>4.2</v>
      </c>
      <c r="O1975" s="2">
        <v>95.2</v>
      </c>
      <c r="P1975" s="2">
        <v>86.144599999999997</v>
      </c>
      <c r="Q1975" s="2">
        <v>1.43</v>
      </c>
      <c r="R1975" s="2">
        <v>1.4</v>
      </c>
      <c r="S1975" s="2">
        <v>100</v>
      </c>
      <c r="T1975" s="2">
        <v>5.1017000000000001</v>
      </c>
      <c r="U1975" s="2">
        <v>1.08</v>
      </c>
      <c r="V1975" s="2">
        <v>1.1000000000000001</v>
      </c>
      <c r="W1975" s="2">
        <v>100</v>
      </c>
      <c r="X1975" s="2">
        <v>4.8330000000000002</v>
      </c>
      <c r="Y1975" s="2">
        <v>3.57</v>
      </c>
      <c r="Z1975" s="2">
        <v>3.9</v>
      </c>
      <c r="AA1975" s="2">
        <v>90.7</v>
      </c>
      <c r="AB1975" s="2">
        <v>22.496500000000001</v>
      </c>
      <c r="AC1975" s="2">
        <v>7.66</v>
      </c>
      <c r="AD1975" s="2">
        <v>8</v>
      </c>
      <c r="AE1975" s="2">
        <v>96.4</v>
      </c>
      <c r="AF1975" s="2">
        <v>53.7134</v>
      </c>
      <c r="AG1975" s="20">
        <v>4.78</v>
      </c>
      <c r="AH1975" s="20">
        <v>5</v>
      </c>
      <c r="AI1975" s="20">
        <v>95.5</v>
      </c>
      <c r="AJ1975" s="20">
        <v>48.401699999999998</v>
      </c>
      <c r="AK1975" s="18">
        <v>3.36</v>
      </c>
      <c r="AL1975" s="18">
        <v>3.5</v>
      </c>
      <c r="AM1975" s="18">
        <v>94.8</v>
      </c>
      <c r="AN1975" s="18">
        <v>37.742899999999999</v>
      </c>
      <c r="AO1975" s="2">
        <v>0.5</v>
      </c>
      <c r="AP1975" s="2">
        <v>0.6</v>
      </c>
      <c r="AQ1975" s="2">
        <v>79.900000000000006</v>
      </c>
      <c r="AR1975" s="2">
        <v>1.1575</v>
      </c>
      <c r="AS1975" s="2">
        <v>2.61</v>
      </c>
      <c r="AT1975" s="2">
        <v>2.6</v>
      </c>
      <c r="AU1975" s="2">
        <v>100</v>
      </c>
      <c r="AV1975" s="2">
        <v>12.289</v>
      </c>
      <c r="AW1975" s="2">
        <v>4.74</v>
      </c>
      <c r="AX1975" s="2">
        <v>5.3</v>
      </c>
      <c r="AY1975" s="2">
        <v>89.5</v>
      </c>
      <c r="AZ1975" s="2">
        <v>29.087199999999999</v>
      </c>
      <c r="BA1975" s="2">
        <v>5.33</v>
      </c>
      <c r="BB1975" s="2">
        <v>5.4</v>
      </c>
      <c r="BC1975" s="2">
        <v>98.6</v>
      </c>
      <c r="BD1975" s="2">
        <v>43.610900000000001</v>
      </c>
      <c r="BE1975" s="4" t="str">
        <f t="shared" si="302"/>
        <v>NO APLICA</v>
      </c>
      <c r="BF1975" s="4">
        <f t="shared" si="303"/>
        <v>3.4786000000000001</v>
      </c>
      <c r="BG1975">
        <f t="shared" si="304"/>
        <v>0.5</v>
      </c>
      <c r="BH1975">
        <f t="shared" si="305"/>
        <v>2.61</v>
      </c>
      <c r="BI1975">
        <f t="shared" si="306"/>
        <v>5.33</v>
      </c>
      <c r="BJ1975">
        <f t="shared" si="307"/>
        <v>3.36</v>
      </c>
      <c r="BK1975">
        <f t="shared" si="308"/>
        <v>4.78</v>
      </c>
      <c r="BL1975">
        <f t="shared" si="309"/>
        <v>799.67999999999722</v>
      </c>
    </row>
    <row r="1976" spans="1:64" x14ac:dyDescent="0.2">
      <c r="A1976" s="1">
        <v>1974</v>
      </c>
      <c r="B1976" s="7" t="s">
        <v>6</v>
      </c>
      <c r="C1976" s="3">
        <v>39989</v>
      </c>
      <c r="D1976" s="4" t="s">
        <v>3</v>
      </c>
      <c r="E1976" s="4" t="s">
        <v>166</v>
      </c>
      <c r="F1976" s="5" t="str">
        <f t="shared" si="300"/>
        <v>J</v>
      </c>
      <c r="G1976" s="6">
        <v>0.90972222222222221</v>
      </c>
      <c r="H1976" s="6">
        <v>0.91111111111111109</v>
      </c>
      <c r="I1976" s="85">
        <f t="shared" si="301"/>
        <v>1.9999999999999929</v>
      </c>
      <c r="J1976" s="86">
        <f>I1976*Segmentos!$D$7*(AH1976%)*IF(ISNUMBER(AI1976),AI1976%,0)</f>
        <v>56904.799999999799</v>
      </c>
      <c r="K1976" s="86">
        <f>I1976*Segmentos!$D$7*(AL1976%)*IF(ISNUMBER(AM1976),AM1976%,0)</f>
        <v>51887.999999999818</v>
      </c>
      <c r="L1976" s="4"/>
      <c r="M1976" s="2">
        <v>6.78</v>
      </c>
      <c r="N1976" s="2">
        <v>7.6</v>
      </c>
      <c r="O1976" s="2">
        <v>89.7</v>
      </c>
      <c r="P1976" s="2">
        <v>78.638999999999996</v>
      </c>
      <c r="Q1976" s="2">
        <v>3.76</v>
      </c>
      <c r="R1976" s="2">
        <v>4.2</v>
      </c>
      <c r="S1976" s="2">
        <v>89.4</v>
      </c>
      <c r="T1976" s="2">
        <v>7.2779999999999996</v>
      </c>
      <c r="U1976" s="2">
        <v>7.09</v>
      </c>
      <c r="V1976" s="2">
        <v>7.6</v>
      </c>
      <c r="W1976" s="2">
        <v>93.8</v>
      </c>
      <c r="X1976" s="2">
        <v>17.240400000000001</v>
      </c>
      <c r="Y1976" s="2">
        <v>7.07</v>
      </c>
      <c r="Z1976" s="2">
        <v>8</v>
      </c>
      <c r="AA1976" s="2">
        <v>88.4</v>
      </c>
      <c r="AB1976" s="2">
        <v>24.209199999999999</v>
      </c>
      <c r="AC1976" s="2">
        <v>7.86</v>
      </c>
      <c r="AD1976" s="2">
        <v>8.9</v>
      </c>
      <c r="AE1976" s="2">
        <v>88.5</v>
      </c>
      <c r="AF1976" s="2">
        <v>29.9114</v>
      </c>
      <c r="AG1976" s="20">
        <v>7.08</v>
      </c>
      <c r="AH1976" s="20">
        <v>8.3000000000000007</v>
      </c>
      <c r="AI1976" s="20">
        <v>85.7</v>
      </c>
      <c r="AJ1976" s="20">
        <v>38.965000000000003</v>
      </c>
      <c r="AK1976" s="18">
        <v>6.51</v>
      </c>
      <c r="AL1976" s="18">
        <v>6.9</v>
      </c>
      <c r="AM1976" s="18">
        <v>94</v>
      </c>
      <c r="AN1976" s="18">
        <v>39.674100000000003</v>
      </c>
      <c r="AO1976" s="2">
        <v>4.53</v>
      </c>
      <c r="AP1976" s="2">
        <v>5.2</v>
      </c>
      <c r="AQ1976" s="2">
        <v>87.2</v>
      </c>
      <c r="AR1976" s="2">
        <v>5.7422000000000004</v>
      </c>
      <c r="AS1976" s="2">
        <v>6.35</v>
      </c>
      <c r="AT1976" s="2">
        <v>6.7</v>
      </c>
      <c r="AU1976" s="2">
        <v>95.4</v>
      </c>
      <c r="AV1976" s="2">
        <v>16.2332</v>
      </c>
      <c r="AW1976" s="2">
        <v>8.09</v>
      </c>
      <c r="AX1976" s="2">
        <v>9.1999999999999993</v>
      </c>
      <c r="AY1976" s="2">
        <v>87.9</v>
      </c>
      <c r="AZ1976" s="2">
        <v>26.967099999999999</v>
      </c>
      <c r="BA1976" s="2">
        <v>6.69</v>
      </c>
      <c r="BB1976" s="2">
        <v>7.5</v>
      </c>
      <c r="BC1976" s="2">
        <v>88.9</v>
      </c>
      <c r="BD1976" s="2">
        <v>29.6966</v>
      </c>
      <c r="BE1976" s="4" t="str">
        <f t="shared" si="302"/>
        <v>NO APLICA</v>
      </c>
      <c r="BF1976" s="4">
        <f t="shared" si="303"/>
        <v>6.7675999999999998</v>
      </c>
      <c r="BG1976">
        <f t="shared" si="304"/>
        <v>4.53</v>
      </c>
      <c r="BH1976">
        <f t="shared" si="305"/>
        <v>6.35</v>
      </c>
      <c r="BI1976">
        <f t="shared" si="306"/>
        <v>8.09</v>
      </c>
      <c r="BJ1976">
        <f t="shared" si="307"/>
        <v>6.51</v>
      </c>
      <c r="BK1976">
        <f t="shared" si="308"/>
        <v>7.08</v>
      </c>
      <c r="BL1976">
        <f t="shared" si="309"/>
        <v>1363.4399999999953</v>
      </c>
    </row>
    <row r="1977" spans="1:64" x14ac:dyDescent="0.2">
      <c r="A1977" s="1">
        <v>1975</v>
      </c>
      <c r="B1977" s="7" t="s">
        <v>31</v>
      </c>
      <c r="C1977" s="3">
        <v>39989</v>
      </c>
      <c r="D1977" s="4" t="s">
        <v>628</v>
      </c>
      <c r="E1977" s="4" t="s">
        <v>166</v>
      </c>
      <c r="F1977" s="5" t="str">
        <f t="shared" si="300"/>
        <v>J</v>
      </c>
      <c r="G1977" s="6">
        <v>0.91111111111111109</v>
      </c>
      <c r="H1977" s="6">
        <v>0.9145833333333333</v>
      </c>
      <c r="I1977" s="85">
        <f t="shared" si="301"/>
        <v>4.9999999999999822</v>
      </c>
      <c r="J1977" s="86">
        <f>I1977*Segmentos!$D$7*(AH1977%)*IF(ISNUMBER(AI1977),AI1977%,0)</f>
        <v>12025.999999999956</v>
      </c>
      <c r="K1977" s="86">
        <f>I1977*Segmentos!$D$7*(AL1977%)*IF(ISNUMBER(AM1977),AM1977%,0)</f>
        <v>32515.999999999891</v>
      </c>
      <c r="L1977" s="4"/>
      <c r="M1977" s="2">
        <v>1.1299999999999999</v>
      </c>
      <c r="N1977" s="2">
        <v>1.5</v>
      </c>
      <c r="O1977" s="2">
        <v>76.5</v>
      </c>
      <c r="P1977" s="2">
        <v>91.284400000000005</v>
      </c>
      <c r="Q1977" s="2">
        <v>0</v>
      </c>
      <c r="R1977" s="2">
        <v>0</v>
      </c>
      <c r="S1977" s="8" t="s">
        <v>577</v>
      </c>
      <c r="T1977" s="2">
        <v>0</v>
      </c>
      <c r="U1977" s="2">
        <v>0.19</v>
      </c>
      <c r="V1977" s="2">
        <v>0.4</v>
      </c>
      <c r="W1977" s="2">
        <v>51.3</v>
      </c>
      <c r="X1977" s="2">
        <v>3.3109999999999999</v>
      </c>
      <c r="Y1977" s="2">
        <v>0.45</v>
      </c>
      <c r="Z1977" s="2">
        <v>0.6</v>
      </c>
      <c r="AA1977" s="2">
        <v>80.8</v>
      </c>
      <c r="AB1977" s="2">
        <v>10.718999999999999</v>
      </c>
      <c r="AC1977" s="2">
        <v>2.9</v>
      </c>
      <c r="AD1977" s="2">
        <v>3.7</v>
      </c>
      <c r="AE1977" s="2">
        <v>77.599999999999994</v>
      </c>
      <c r="AF1977" s="2">
        <v>77.254400000000004</v>
      </c>
      <c r="AG1977" s="20">
        <v>0.56999999999999995</v>
      </c>
      <c r="AH1977" s="20">
        <v>0.7</v>
      </c>
      <c r="AI1977" s="20">
        <v>85.9</v>
      </c>
      <c r="AJ1977" s="20">
        <v>22.061299999999999</v>
      </c>
      <c r="AK1977" s="18">
        <v>1.63</v>
      </c>
      <c r="AL1977" s="18">
        <v>2.2000000000000002</v>
      </c>
      <c r="AM1977" s="18">
        <v>73.900000000000006</v>
      </c>
      <c r="AN1977" s="18">
        <v>69.223100000000002</v>
      </c>
      <c r="AO1977" s="2">
        <v>0.35</v>
      </c>
      <c r="AP1977" s="2">
        <v>0.6</v>
      </c>
      <c r="AQ1977" s="2">
        <v>55.8</v>
      </c>
      <c r="AR1977" s="2">
        <v>3.1284999999999998</v>
      </c>
      <c r="AS1977" s="2">
        <v>0.66</v>
      </c>
      <c r="AT1977" s="2">
        <v>1</v>
      </c>
      <c r="AU1977" s="2">
        <v>68</v>
      </c>
      <c r="AV1977" s="2">
        <v>11.7433</v>
      </c>
      <c r="AW1977" s="2">
        <v>0.28999999999999998</v>
      </c>
      <c r="AX1977" s="2">
        <v>0.4</v>
      </c>
      <c r="AY1977" s="2">
        <v>70</v>
      </c>
      <c r="AZ1977" s="2">
        <v>6.8570000000000002</v>
      </c>
      <c r="BA1977" s="2">
        <v>2.2400000000000002</v>
      </c>
      <c r="BB1977" s="2">
        <v>2.8</v>
      </c>
      <c r="BC1977" s="2">
        <v>80.3</v>
      </c>
      <c r="BD1977" s="2">
        <v>69.555700000000002</v>
      </c>
      <c r="BE1977" s="4" t="str">
        <f t="shared" si="302"/>
        <v>NO APLICA</v>
      </c>
      <c r="BF1977" s="4">
        <f t="shared" si="303"/>
        <v>1.2121999999999999</v>
      </c>
      <c r="BG1977">
        <f t="shared" si="304"/>
        <v>0.35</v>
      </c>
      <c r="BH1977">
        <f t="shared" si="305"/>
        <v>0.66</v>
      </c>
      <c r="BI1977">
        <f t="shared" si="306"/>
        <v>2.2400000000000002</v>
      </c>
      <c r="BJ1977">
        <f t="shared" si="307"/>
        <v>1.63</v>
      </c>
      <c r="BK1977">
        <f t="shared" si="308"/>
        <v>0.56999999999999995</v>
      </c>
      <c r="BL1977">
        <f t="shared" si="309"/>
        <v>573.74999999999795</v>
      </c>
    </row>
    <row r="1978" spans="1:64" x14ac:dyDescent="0.2">
      <c r="A1978" s="1">
        <v>1976</v>
      </c>
      <c r="B1978" s="7" t="s">
        <v>37</v>
      </c>
      <c r="C1978" s="3">
        <v>39989</v>
      </c>
      <c r="D1978" s="4" t="s">
        <v>629</v>
      </c>
      <c r="E1978" s="4" t="s">
        <v>173</v>
      </c>
      <c r="F1978" s="5" t="str">
        <f t="shared" si="300"/>
        <v>J</v>
      </c>
      <c r="G1978" s="6">
        <v>0.87430555555555556</v>
      </c>
      <c r="H1978" s="6">
        <v>0.875</v>
      </c>
      <c r="I1978" s="85">
        <f t="shared" si="301"/>
        <v>0.99999999999999645</v>
      </c>
      <c r="J1978" s="86">
        <f>I1978*Segmentos!$D$7*(AH1978%)*IF(ISNUMBER(AI1978),AI1978%,0)</f>
        <v>3999.9999999999859</v>
      </c>
      <c r="K1978" s="86">
        <f>I1978*Segmentos!$D$7*(AL1978%)*IF(ISNUMBER(AM1978),AM1978%,0)</f>
        <v>3199.9999999999891</v>
      </c>
      <c r="L1978" s="4"/>
      <c r="M1978" s="2">
        <v>0.91</v>
      </c>
      <c r="N1978" s="2">
        <v>0.9</v>
      </c>
      <c r="O1978" s="2">
        <v>100</v>
      </c>
      <c r="P1978" s="2">
        <v>95.258700000000005</v>
      </c>
      <c r="Q1978" s="2">
        <v>0</v>
      </c>
      <c r="R1978" s="2">
        <v>0</v>
      </c>
      <c r="S1978" s="8" t="s">
        <v>577</v>
      </c>
      <c r="T1978" s="2">
        <v>0</v>
      </c>
      <c r="U1978" s="2">
        <v>0.84</v>
      </c>
      <c r="V1978" s="2">
        <v>0.8</v>
      </c>
      <c r="W1978" s="2">
        <v>100</v>
      </c>
      <c r="X1978" s="2">
        <v>18.3184</v>
      </c>
      <c r="Y1978" s="2">
        <v>0.17</v>
      </c>
      <c r="Z1978" s="2">
        <v>0.2</v>
      </c>
      <c r="AA1978" s="2">
        <v>100</v>
      </c>
      <c r="AB1978" s="2">
        <v>5.1111000000000004</v>
      </c>
      <c r="AC1978" s="2">
        <v>2.1</v>
      </c>
      <c r="AD1978" s="2">
        <v>2.1</v>
      </c>
      <c r="AE1978" s="2">
        <v>100</v>
      </c>
      <c r="AF1978" s="2">
        <v>71.829300000000003</v>
      </c>
      <c r="AG1978" s="20">
        <v>1</v>
      </c>
      <c r="AH1978" s="20">
        <v>1</v>
      </c>
      <c r="AI1978" s="20">
        <v>100</v>
      </c>
      <c r="AJ1978" s="20">
        <v>49.532699999999998</v>
      </c>
      <c r="AK1978" s="18">
        <v>0.84</v>
      </c>
      <c r="AL1978" s="18">
        <v>0.8</v>
      </c>
      <c r="AM1978" s="18">
        <v>100</v>
      </c>
      <c r="AN1978" s="18">
        <v>45.725999999999999</v>
      </c>
      <c r="AO1978" s="2">
        <v>0.27</v>
      </c>
      <c r="AP1978" s="2">
        <v>0.3</v>
      </c>
      <c r="AQ1978" s="2">
        <v>100</v>
      </c>
      <c r="AR1978" s="2">
        <v>3.0737999999999999</v>
      </c>
      <c r="AS1978" s="2">
        <v>0.74</v>
      </c>
      <c r="AT1978" s="2">
        <v>0.7</v>
      </c>
      <c r="AU1978" s="2">
        <v>100</v>
      </c>
      <c r="AV1978" s="2">
        <v>17.087</v>
      </c>
      <c r="AW1978" s="2">
        <v>2.21</v>
      </c>
      <c r="AX1978" s="2">
        <v>2.2000000000000002</v>
      </c>
      <c r="AY1978" s="2">
        <v>100</v>
      </c>
      <c r="AZ1978" s="2">
        <v>66.082999999999998</v>
      </c>
      <c r="BA1978" s="2">
        <v>0.23</v>
      </c>
      <c r="BB1978" s="2">
        <v>0.2</v>
      </c>
      <c r="BC1978" s="2">
        <v>100</v>
      </c>
      <c r="BD1978" s="2">
        <v>9.0149000000000008</v>
      </c>
      <c r="BE1978" s="4" t="str">
        <f t="shared" si="302"/>
        <v>NO APLICA</v>
      </c>
      <c r="BF1978" s="4">
        <f t="shared" si="303"/>
        <v>1.1667999999999998</v>
      </c>
      <c r="BG1978">
        <f t="shared" si="304"/>
        <v>0.27</v>
      </c>
      <c r="BH1978">
        <f t="shared" si="305"/>
        <v>0.74</v>
      </c>
      <c r="BI1978">
        <f t="shared" si="306"/>
        <v>2.21</v>
      </c>
      <c r="BJ1978">
        <f t="shared" si="307"/>
        <v>0.84</v>
      </c>
      <c r="BK1978">
        <f t="shared" si="308"/>
        <v>1</v>
      </c>
      <c r="BL1978">
        <f t="shared" si="309"/>
        <v>89.999999999999687</v>
      </c>
    </row>
    <row r="1979" spans="1:64" x14ac:dyDescent="0.2">
      <c r="A1979" s="1">
        <v>1977</v>
      </c>
      <c r="B1979" s="7" t="s">
        <v>43</v>
      </c>
      <c r="C1979" s="3">
        <v>39989</v>
      </c>
      <c r="D1979" s="4" t="s">
        <v>629</v>
      </c>
      <c r="E1979" s="4" t="s">
        <v>170</v>
      </c>
      <c r="F1979" s="5" t="str">
        <f t="shared" si="300"/>
        <v>J</v>
      </c>
      <c r="G1979" s="6">
        <v>0.91736111111111107</v>
      </c>
      <c r="H1979" s="6">
        <v>0.93472222222222223</v>
      </c>
      <c r="I1979" s="85">
        <f t="shared" si="301"/>
        <v>25.000000000000071</v>
      </c>
      <c r="J1979" s="86">
        <f>I1979*Segmentos!$D$7*(AH1979%)*IF(ISNUMBER(AI1979),AI1979%,0)</f>
        <v>50000.000000000138</v>
      </c>
      <c r="K1979" s="86">
        <f>I1979*Segmentos!$D$7*(AL1979%)*IF(ISNUMBER(AM1979),AM1979%,0)</f>
        <v>33100.000000000095</v>
      </c>
      <c r="L1979" s="4"/>
      <c r="M1979" s="2">
        <v>0.42</v>
      </c>
      <c r="N1979" s="2">
        <v>1</v>
      </c>
      <c r="O1979" s="2">
        <v>41.2</v>
      </c>
      <c r="P1979" s="2">
        <v>25.1905</v>
      </c>
      <c r="Q1979" s="2">
        <v>1.05</v>
      </c>
      <c r="R1979" s="2">
        <v>2.2000000000000002</v>
      </c>
      <c r="S1979" s="2">
        <v>48.3</v>
      </c>
      <c r="T1979" s="2">
        <v>10.4488</v>
      </c>
      <c r="U1979" s="2">
        <v>0.46</v>
      </c>
      <c r="V1979" s="2">
        <v>0.7</v>
      </c>
      <c r="W1979" s="2">
        <v>66.2</v>
      </c>
      <c r="X1979" s="2">
        <v>5.7413999999999996</v>
      </c>
      <c r="Y1979" s="2">
        <v>0.28999999999999998</v>
      </c>
      <c r="Z1979" s="2">
        <v>0.9</v>
      </c>
      <c r="AA1979" s="2">
        <v>31.9</v>
      </c>
      <c r="AB1979" s="2">
        <v>5.1586999999999996</v>
      </c>
      <c r="AC1979" s="2">
        <v>0.2</v>
      </c>
      <c r="AD1979" s="2">
        <v>0.7</v>
      </c>
      <c r="AE1979" s="2">
        <v>26.3</v>
      </c>
      <c r="AF1979" s="2">
        <v>3.8416000000000001</v>
      </c>
      <c r="AG1979" s="20">
        <v>0.52</v>
      </c>
      <c r="AH1979" s="20">
        <v>1</v>
      </c>
      <c r="AI1979" s="20">
        <v>50</v>
      </c>
      <c r="AJ1979" s="20">
        <v>14.6707</v>
      </c>
      <c r="AK1979" s="18">
        <v>0.34</v>
      </c>
      <c r="AL1979" s="18">
        <v>1</v>
      </c>
      <c r="AM1979" s="18">
        <v>33.1</v>
      </c>
      <c r="AN1979" s="18">
        <v>10.5198</v>
      </c>
      <c r="AO1979" s="2">
        <v>0.25</v>
      </c>
      <c r="AP1979" s="2">
        <v>1.1000000000000001</v>
      </c>
      <c r="AQ1979" s="2">
        <v>23</v>
      </c>
      <c r="AR1979" s="2">
        <v>1.637</v>
      </c>
      <c r="AS1979" s="2">
        <v>7.0000000000000007E-2</v>
      </c>
      <c r="AT1979" s="2">
        <v>0.9</v>
      </c>
      <c r="AU1979" s="2">
        <v>8</v>
      </c>
      <c r="AV1979" s="2">
        <v>0.91720000000000002</v>
      </c>
      <c r="AW1979" s="2">
        <v>0.72</v>
      </c>
      <c r="AX1979" s="2">
        <v>1.3</v>
      </c>
      <c r="AY1979" s="2">
        <v>55.7</v>
      </c>
      <c r="AZ1979" s="2">
        <v>12.377599999999999</v>
      </c>
      <c r="BA1979" s="2">
        <v>0.45</v>
      </c>
      <c r="BB1979" s="2">
        <v>0.9</v>
      </c>
      <c r="BC1979" s="2">
        <v>50.6</v>
      </c>
      <c r="BD1979" s="2">
        <v>10.258699999999999</v>
      </c>
      <c r="BE1979" s="4" t="str">
        <f t="shared" si="302"/>
        <v>NO APLICA</v>
      </c>
      <c r="BF1979" s="4">
        <f t="shared" si="303"/>
        <v>0.35140000000000005</v>
      </c>
      <c r="BG1979">
        <f t="shared" si="304"/>
        <v>0.25</v>
      </c>
      <c r="BH1979">
        <f t="shared" si="305"/>
        <v>7.0000000000000007E-2</v>
      </c>
      <c r="BI1979">
        <f t="shared" si="306"/>
        <v>0.72</v>
      </c>
      <c r="BJ1979">
        <f t="shared" si="307"/>
        <v>0.34</v>
      </c>
      <c r="BK1979">
        <f t="shared" si="308"/>
        <v>0.52</v>
      </c>
      <c r="BL1979">
        <f t="shared" si="309"/>
        <v>1030.000000000003</v>
      </c>
    </row>
    <row r="1980" spans="1:64" x14ac:dyDescent="0.2">
      <c r="A1980" s="1">
        <v>1978</v>
      </c>
      <c r="B1980" s="7" t="s">
        <v>44</v>
      </c>
      <c r="C1980" s="3">
        <v>39989</v>
      </c>
      <c r="D1980" s="4" t="s">
        <v>3</v>
      </c>
      <c r="E1980" s="4" t="s">
        <v>169</v>
      </c>
      <c r="F1980" s="5" t="str">
        <f t="shared" si="300"/>
        <v>J</v>
      </c>
      <c r="G1980" s="6">
        <v>0.91874999999999996</v>
      </c>
      <c r="H1980" s="6">
        <v>1.1805555555555555E-2</v>
      </c>
      <c r="I1980" s="85">
        <f t="shared" si="301"/>
        <v>134.00000000000006</v>
      </c>
      <c r="J1980" s="86">
        <f>I1980*Segmentos!$D$7*(AH1980%)*IF(ISNUMBER(AI1980),AI1980%,0)</f>
        <v>4238848.8000000017</v>
      </c>
      <c r="K1980" s="86">
        <f>I1980*Segmentos!$D$7*(AL1980%)*IF(ISNUMBER(AM1980),AM1980%,0)</f>
        <v>2809497.6000000015</v>
      </c>
      <c r="L1980" s="4"/>
      <c r="M1980" s="2">
        <v>6.51</v>
      </c>
      <c r="N1980" s="2">
        <v>27.6</v>
      </c>
      <c r="O1980" s="2">
        <v>23.6</v>
      </c>
      <c r="P1980" s="2">
        <v>86.378399999999999</v>
      </c>
      <c r="Q1980" s="2">
        <v>6.39</v>
      </c>
      <c r="R1980" s="2">
        <v>21.6</v>
      </c>
      <c r="S1980" s="2">
        <v>29.5</v>
      </c>
      <c r="T1980" s="2">
        <v>14.145200000000001</v>
      </c>
      <c r="U1980" s="2">
        <v>6.46</v>
      </c>
      <c r="V1980" s="2">
        <v>27.3</v>
      </c>
      <c r="W1980" s="2">
        <v>23.7</v>
      </c>
      <c r="X1980" s="2">
        <v>17.988900000000001</v>
      </c>
      <c r="Y1980" s="2">
        <v>6.83</v>
      </c>
      <c r="Z1980" s="2">
        <v>31.3</v>
      </c>
      <c r="AA1980" s="2">
        <v>21.8</v>
      </c>
      <c r="AB1980" s="2">
        <v>26.781400000000001</v>
      </c>
      <c r="AC1980" s="2">
        <v>6.3</v>
      </c>
      <c r="AD1980" s="2">
        <v>27.5</v>
      </c>
      <c r="AE1980" s="2">
        <v>22.9</v>
      </c>
      <c r="AF1980" s="2">
        <v>27.462900000000001</v>
      </c>
      <c r="AG1980" s="20">
        <v>7.93</v>
      </c>
      <c r="AH1980" s="20">
        <v>30.3</v>
      </c>
      <c r="AI1980" s="20">
        <v>26.1</v>
      </c>
      <c r="AJ1980" s="20">
        <v>49.930799999999998</v>
      </c>
      <c r="AK1980" s="18">
        <v>5.22</v>
      </c>
      <c r="AL1980" s="18">
        <v>25.2</v>
      </c>
      <c r="AM1980" s="18">
        <v>20.8</v>
      </c>
      <c r="AN1980" s="18">
        <v>36.447600000000001</v>
      </c>
      <c r="AO1980" s="2">
        <v>3.49</v>
      </c>
      <c r="AP1980" s="2">
        <v>20.6</v>
      </c>
      <c r="AQ1980" s="2">
        <v>16.899999999999999</v>
      </c>
      <c r="AR1980" s="2">
        <v>5.0637999999999996</v>
      </c>
      <c r="AS1980" s="2">
        <v>4.66</v>
      </c>
      <c r="AT1980" s="2">
        <v>22.2</v>
      </c>
      <c r="AU1980" s="2">
        <v>21</v>
      </c>
      <c r="AV1980" s="2">
        <v>13.6168</v>
      </c>
      <c r="AW1980" s="2">
        <v>5.95</v>
      </c>
      <c r="AX1980" s="2">
        <v>26.8</v>
      </c>
      <c r="AY1980" s="2">
        <v>22.2</v>
      </c>
      <c r="AZ1980" s="2">
        <v>22.7104</v>
      </c>
      <c r="BA1980" s="2">
        <v>8.85</v>
      </c>
      <c r="BB1980" s="2">
        <v>33.299999999999997</v>
      </c>
      <c r="BC1980" s="2">
        <v>26.6</v>
      </c>
      <c r="BD1980" s="2">
        <v>44.987400000000001</v>
      </c>
      <c r="BE1980" s="4" t="str">
        <f t="shared" si="302"/>
        <v>ABURRIDO</v>
      </c>
      <c r="BF1980" s="4">
        <f t="shared" si="303"/>
        <v>6.1288</v>
      </c>
      <c r="BG1980">
        <f t="shared" si="304"/>
        <v>3.49</v>
      </c>
      <c r="BH1980">
        <f t="shared" si="305"/>
        <v>4.66</v>
      </c>
      <c r="BI1980">
        <f t="shared" si="306"/>
        <v>8.85</v>
      </c>
      <c r="BJ1980">
        <f t="shared" si="307"/>
        <v>5.22</v>
      </c>
      <c r="BK1980">
        <f t="shared" si="308"/>
        <v>7.93</v>
      </c>
      <c r="BL1980">
        <f t="shared" si="309"/>
        <v>87282.240000000049</v>
      </c>
    </row>
    <row r="1981" spans="1:64" x14ac:dyDescent="0.2">
      <c r="A1981" s="1">
        <v>1979</v>
      </c>
      <c r="B1981" s="7" t="s">
        <v>14</v>
      </c>
      <c r="C1981" s="3">
        <v>39989</v>
      </c>
      <c r="D1981" s="4" t="s">
        <v>626</v>
      </c>
      <c r="E1981" s="4" t="s">
        <v>163</v>
      </c>
      <c r="F1981" s="5" t="str">
        <f t="shared" si="300"/>
        <v>J</v>
      </c>
      <c r="G1981" s="6">
        <v>0.85</v>
      </c>
      <c r="H1981" s="6">
        <v>0.87430555555555556</v>
      </c>
      <c r="I1981" s="85">
        <f t="shared" si="301"/>
        <v>35.000000000000036</v>
      </c>
      <c r="J1981" s="86">
        <f>I1981*Segmentos!$D$7*(AH1981%)*IF(ISNUMBER(AI1981),AI1981%,0)</f>
        <v>837802.00000000093</v>
      </c>
      <c r="K1981" s="86">
        <f>I1981*Segmentos!$D$7*(AL1981%)*IF(ISNUMBER(AM1981),AM1981%,0)</f>
        <v>1485330.0000000019</v>
      </c>
      <c r="L1981" s="4"/>
      <c r="M1981" s="2">
        <v>8.41</v>
      </c>
      <c r="N1981" s="2">
        <v>13.5</v>
      </c>
      <c r="O1981" s="2">
        <v>62.1</v>
      </c>
      <c r="P1981" s="2">
        <v>88.21</v>
      </c>
      <c r="Q1981" s="2">
        <v>5.35</v>
      </c>
      <c r="R1981" s="2">
        <v>11.6</v>
      </c>
      <c r="S1981" s="2">
        <v>46.1</v>
      </c>
      <c r="T1981" s="2">
        <v>9.3528000000000002</v>
      </c>
      <c r="U1981" s="2">
        <v>7.11</v>
      </c>
      <c r="V1981" s="2">
        <v>13.2</v>
      </c>
      <c r="W1981" s="2">
        <v>54</v>
      </c>
      <c r="X1981" s="2">
        <v>15.631500000000001</v>
      </c>
      <c r="Y1981" s="2">
        <v>7.59</v>
      </c>
      <c r="Z1981" s="2">
        <v>11.9</v>
      </c>
      <c r="AA1981" s="2">
        <v>63.6</v>
      </c>
      <c r="AB1981" s="2">
        <v>23.499400000000001</v>
      </c>
      <c r="AC1981" s="2">
        <v>11.54</v>
      </c>
      <c r="AD1981" s="2">
        <v>16.2</v>
      </c>
      <c r="AE1981" s="2">
        <v>71.099999999999994</v>
      </c>
      <c r="AF1981" s="2">
        <v>39.726199999999999</v>
      </c>
      <c r="AG1981" s="20">
        <v>5.96</v>
      </c>
      <c r="AH1981" s="20">
        <v>10.3</v>
      </c>
      <c r="AI1981" s="20">
        <v>58.1</v>
      </c>
      <c r="AJ1981" s="20">
        <v>29.646699999999999</v>
      </c>
      <c r="AK1981" s="18">
        <v>10.62</v>
      </c>
      <c r="AL1981" s="18">
        <v>16.5</v>
      </c>
      <c r="AM1981" s="18">
        <v>64.3</v>
      </c>
      <c r="AN1981" s="18">
        <v>58.563299999999998</v>
      </c>
      <c r="AO1981" s="2">
        <v>4.8099999999999996</v>
      </c>
      <c r="AP1981" s="2">
        <v>10.7</v>
      </c>
      <c r="AQ1981" s="2">
        <v>44.9</v>
      </c>
      <c r="AR1981" s="2">
        <v>5.5121000000000002</v>
      </c>
      <c r="AS1981" s="2">
        <v>7.19</v>
      </c>
      <c r="AT1981" s="2">
        <v>10.6</v>
      </c>
      <c r="AU1981" s="2">
        <v>68.099999999999994</v>
      </c>
      <c r="AV1981" s="2">
        <v>16.613499999999998</v>
      </c>
      <c r="AW1981" s="2">
        <v>8.3800000000000008</v>
      </c>
      <c r="AX1981" s="2">
        <v>13.4</v>
      </c>
      <c r="AY1981" s="2">
        <v>62.5</v>
      </c>
      <c r="AZ1981" s="2">
        <v>25.281400000000001</v>
      </c>
      <c r="BA1981" s="2">
        <v>10.16</v>
      </c>
      <c r="BB1981" s="2">
        <v>16.2</v>
      </c>
      <c r="BC1981" s="2">
        <v>62.8</v>
      </c>
      <c r="BD1981" s="2">
        <v>40.802999999999997</v>
      </c>
      <c r="BE1981" s="4" t="str">
        <f t="shared" si="302"/>
        <v>NO APLICA</v>
      </c>
      <c r="BF1981" s="4">
        <f t="shared" si="303"/>
        <v>8.1562000000000001</v>
      </c>
      <c r="BG1981">
        <f t="shared" si="304"/>
        <v>4.8099999999999996</v>
      </c>
      <c r="BH1981">
        <f t="shared" si="305"/>
        <v>7.19</v>
      </c>
      <c r="BI1981">
        <f t="shared" si="306"/>
        <v>10.16</v>
      </c>
      <c r="BJ1981">
        <f t="shared" si="307"/>
        <v>10.62</v>
      </c>
      <c r="BK1981">
        <f t="shared" si="308"/>
        <v>5.96</v>
      </c>
      <c r="BL1981">
        <f t="shared" si="309"/>
        <v>29342.250000000029</v>
      </c>
    </row>
    <row r="1982" spans="1:64" x14ac:dyDescent="0.2">
      <c r="A1982" s="1">
        <v>1980</v>
      </c>
      <c r="B1982" s="7" t="s">
        <v>10</v>
      </c>
      <c r="C1982" s="3">
        <v>39989</v>
      </c>
      <c r="D1982" s="4" t="s">
        <v>8</v>
      </c>
      <c r="E1982" s="4" t="s">
        <v>164</v>
      </c>
      <c r="F1982" s="5" t="str">
        <f t="shared" si="300"/>
        <v>J</v>
      </c>
      <c r="G1982" s="6">
        <v>0.87361111111111101</v>
      </c>
      <c r="H1982" s="6">
        <v>0.92569444444444438</v>
      </c>
      <c r="I1982" s="85">
        <f t="shared" si="301"/>
        <v>75.000000000000057</v>
      </c>
      <c r="J1982" s="86">
        <f>I1982*Segmentos!$D$7*(AH1982%)*IF(ISNUMBER(AI1982),AI1982%,0)</f>
        <v>1981020.0000000014</v>
      </c>
      <c r="K1982" s="86">
        <f>I1982*Segmentos!$D$7*(AL1982%)*IF(ISNUMBER(AM1982),AM1982%,0)</f>
        <v>1405800.0000000009</v>
      </c>
      <c r="L1982" s="4"/>
      <c r="M1982" s="2">
        <v>5.59</v>
      </c>
      <c r="N1982" s="2">
        <v>23</v>
      </c>
      <c r="O1982" s="2">
        <v>24.3</v>
      </c>
      <c r="P1982" s="2">
        <v>84.887699999999995</v>
      </c>
      <c r="Q1982" s="2">
        <v>2.44</v>
      </c>
      <c r="R1982" s="2">
        <v>11.7</v>
      </c>
      <c r="S1982" s="2">
        <v>20.9</v>
      </c>
      <c r="T1982" s="2">
        <v>6.1787999999999998</v>
      </c>
      <c r="U1982" s="2">
        <v>3.89</v>
      </c>
      <c r="V1982" s="2">
        <v>20.2</v>
      </c>
      <c r="W1982" s="2">
        <v>19.2</v>
      </c>
      <c r="X1982" s="2">
        <v>12.3714</v>
      </c>
      <c r="Y1982" s="2">
        <v>5.36</v>
      </c>
      <c r="Z1982" s="2">
        <v>25.9</v>
      </c>
      <c r="AA1982" s="2">
        <v>20.7</v>
      </c>
      <c r="AB1982" s="2">
        <v>24.035</v>
      </c>
      <c r="AC1982" s="2">
        <v>8.49</v>
      </c>
      <c r="AD1982" s="2">
        <v>27.9</v>
      </c>
      <c r="AE1982" s="2">
        <v>30.4</v>
      </c>
      <c r="AF1982" s="2">
        <v>42.302399999999999</v>
      </c>
      <c r="AG1982" s="20">
        <v>6.61</v>
      </c>
      <c r="AH1982" s="20">
        <v>24.1</v>
      </c>
      <c r="AI1982" s="20">
        <v>27.4</v>
      </c>
      <c r="AJ1982" s="20">
        <v>47.574100000000001</v>
      </c>
      <c r="AK1982" s="18">
        <v>4.68</v>
      </c>
      <c r="AL1982" s="18">
        <v>22</v>
      </c>
      <c r="AM1982" s="18">
        <v>21.3</v>
      </c>
      <c r="AN1982" s="18">
        <v>37.313499999999998</v>
      </c>
      <c r="AO1982" s="2">
        <v>2.46</v>
      </c>
      <c r="AP1982" s="2">
        <v>15.9</v>
      </c>
      <c r="AQ1982" s="2">
        <v>15.5</v>
      </c>
      <c r="AR1982" s="2">
        <v>4.0862999999999996</v>
      </c>
      <c r="AS1982" s="2">
        <v>3.66</v>
      </c>
      <c r="AT1982" s="2">
        <v>19</v>
      </c>
      <c r="AU1982" s="2">
        <v>19.3</v>
      </c>
      <c r="AV1982" s="2">
        <v>12.248799999999999</v>
      </c>
      <c r="AW1982" s="2">
        <v>6.57</v>
      </c>
      <c r="AX1982" s="2">
        <v>25.5</v>
      </c>
      <c r="AY1982" s="2">
        <v>25.7</v>
      </c>
      <c r="AZ1982" s="2">
        <v>28.650600000000001</v>
      </c>
      <c r="BA1982" s="2">
        <v>6.87</v>
      </c>
      <c r="BB1982" s="2">
        <v>25.4</v>
      </c>
      <c r="BC1982" s="2">
        <v>27</v>
      </c>
      <c r="BD1982" s="2">
        <v>39.901899999999998</v>
      </c>
      <c r="BE1982" s="4" t="str">
        <f t="shared" si="302"/>
        <v>NO APLICA</v>
      </c>
      <c r="BF1982" s="4">
        <f t="shared" si="303"/>
        <v>4.8614000000000006</v>
      </c>
      <c r="BG1982">
        <f t="shared" si="304"/>
        <v>2.46</v>
      </c>
      <c r="BH1982">
        <f t="shared" si="305"/>
        <v>3.66</v>
      </c>
      <c r="BI1982">
        <f t="shared" si="306"/>
        <v>6.87</v>
      </c>
      <c r="BJ1982">
        <f t="shared" si="307"/>
        <v>4.68</v>
      </c>
      <c r="BK1982">
        <f t="shared" si="308"/>
        <v>6.61</v>
      </c>
      <c r="BL1982">
        <f t="shared" si="309"/>
        <v>41917.500000000036</v>
      </c>
    </row>
    <row r="1983" spans="1:64" x14ac:dyDescent="0.2">
      <c r="A1983" s="1">
        <v>1981</v>
      </c>
      <c r="B1983" s="7" t="s">
        <v>89</v>
      </c>
      <c r="C1983" s="3">
        <v>39989</v>
      </c>
      <c r="D1983" s="4" t="s">
        <v>628</v>
      </c>
      <c r="E1983" s="4" t="s">
        <v>169</v>
      </c>
      <c r="F1983" s="5" t="str">
        <f t="shared" si="300"/>
        <v>J</v>
      </c>
      <c r="G1983" s="6">
        <v>0.84097222222222223</v>
      </c>
      <c r="H1983" s="6">
        <v>0.87569444444444444</v>
      </c>
      <c r="I1983" s="85">
        <f t="shared" si="301"/>
        <v>49.999999999999986</v>
      </c>
      <c r="J1983" s="86">
        <f>I1983*Segmentos!$D$7*(AH1983%)*IF(ISNUMBER(AI1983),AI1983%,0)</f>
        <v>100919.99999999996</v>
      </c>
      <c r="K1983" s="86">
        <f>I1983*Segmentos!$D$7*(AL1983%)*IF(ISNUMBER(AM1983),AM1983%,0)</f>
        <v>167279.99999999988</v>
      </c>
      <c r="L1983" s="4"/>
      <c r="M1983" s="2">
        <v>0.68</v>
      </c>
      <c r="N1983" s="2">
        <v>3.5</v>
      </c>
      <c r="O1983" s="2">
        <v>19.3</v>
      </c>
      <c r="P1983" s="2">
        <v>79.095799999999997</v>
      </c>
      <c r="Q1983" s="2">
        <v>0.28000000000000003</v>
      </c>
      <c r="R1983" s="2">
        <v>1</v>
      </c>
      <c r="S1983" s="2">
        <v>27</v>
      </c>
      <c r="T1983" s="2">
        <v>5.4135</v>
      </c>
      <c r="U1983" s="2">
        <v>0.63</v>
      </c>
      <c r="V1983" s="2">
        <v>3.9</v>
      </c>
      <c r="W1983" s="2">
        <v>16</v>
      </c>
      <c r="X1983" s="2">
        <v>15.2523</v>
      </c>
      <c r="Y1983" s="2">
        <v>0.52</v>
      </c>
      <c r="Z1983" s="2">
        <v>2.4</v>
      </c>
      <c r="AA1983" s="2">
        <v>21.5</v>
      </c>
      <c r="AB1983" s="2">
        <v>17.639800000000001</v>
      </c>
      <c r="AC1983" s="2">
        <v>1.07</v>
      </c>
      <c r="AD1983" s="2">
        <v>5.6</v>
      </c>
      <c r="AE1983" s="2">
        <v>19.100000000000001</v>
      </c>
      <c r="AF1983" s="2">
        <v>40.790199999999999</v>
      </c>
      <c r="AG1983" s="20">
        <v>0.51</v>
      </c>
      <c r="AH1983" s="20">
        <v>2.9</v>
      </c>
      <c r="AI1983" s="20">
        <v>17.399999999999999</v>
      </c>
      <c r="AJ1983" s="20">
        <v>27.944500000000001</v>
      </c>
      <c r="AK1983" s="18">
        <v>0.84</v>
      </c>
      <c r="AL1983" s="18">
        <v>4.0999999999999996</v>
      </c>
      <c r="AM1983" s="18">
        <v>20.399999999999999</v>
      </c>
      <c r="AN1983" s="18">
        <v>51.151200000000003</v>
      </c>
      <c r="AO1983" s="2">
        <v>0.45</v>
      </c>
      <c r="AP1983" s="2">
        <v>1.7</v>
      </c>
      <c r="AQ1983" s="2">
        <v>27</v>
      </c>
      <c r="AR1983" s="2">
        <v>5.6813000000000002</v>
      </c>
      <c r="AS1983" s="2">
        <v>0.82</v>
      </c>
      <c r="AT1983" s="2">
        <v>3.7</v>
      </c>
      <c r="AU1983" s="2">
        <v>22.5</v>
      </c>
      <c r="AV1983" s="2">
        <v>21.004000000000001</v>
      </c>
      <c r="AW1983" s="2">
        <v>0.69</v>
      </c>
      <c r="AX1983" s="2">
        <v>4.4000000000000004</v>
      </c>
      <c r="AY1983" s="2">
        <v>15.8</v>
      </c>
      <c r="AZ1983" s="2">
        <v>23.005800000000001</v>
      </c>
      <c r="BA1983" s="2">
        <v>0.66</v>
      </c>
      <c r="BB1983" s="2">
        <v>3.4</v>
      </c>
      <c r="BC1983" s="2">
        <v>19.5</v>
      </c>
      <c r="BD1983" s="2">
        <v>29.404699999999998</v>
      </c>
      <c r="BE1983" s="4" t="str">
        <f t="shared" si="302"/>
        <v>NO APLICA</v>
      </c>
      <c r="BF1983" s="4">
        <f t="shared" si="303"/>
        <v>0.72160000000000002</v>
      </c>
      <c r="BG1983">
        <f t="shared" si="304"/>
        <v>0.45</v>
      </c>
      <c r="BH1983">
        <f t="shared" si="305"/>
        <v>0.82</v>
      </c>
      <c r="BI1983">
        <f t="shared" si="306"/>
        <v>0.69</v>
      </c>
      <c r="BJ1983">
        <f t="shared" si="307"/>
        <v>0.84</v>
      </c>
      <c r="BK1983">
        <f t="shared" si="308"/>
        <v>0.51</v>
      </c>
      <c r="BL1983">
        <f t="shared" si="309"/>
        <v>3377.4999999999991</v>
      </c>
    </row>
    <row r="1984" spans="1:64" x14ac:dyDescent="0.2">
      <c r="A1984" s="1">
        <v>1982</v>
      </c>
      <c r="B1984" s="7" t="s">
        <v>126</v>
      </c>
      <c r="C1984" s="3">
        <v>39989</v>
      </c>
      <c r="D1984" s="4" t="s">
        <v>628</v>
      </c>
      <c r="E1984" s="4" t="s">
        <v>163</v>
      </c>
      <c r="F1984" s="5" t="str">
        <f t="shared" si="300"/>
        <v>J</v>
      </c>
      <c r="G1984" s="6">
        <v>0.87569444444444444</v>
      </c>
      <c r="H1984" s="6">
        <v>0.91111111111111109</v>
      </c>
      <c r="I1984" s="85">
        <f t="shared" si="301"/>
        <v>50.999999999999979</v>
      </c>
      <c r="J1984" s="86">
        <f>I1984*Segmentos!$D$7*(AH1984%)*IF(ISNUMBER(AI1984),AI1984%,0)</f>
        <v>44431.199999999983</v>
      </c>
      <c r="K1984" s="86">
        <f>I1984*Segmentos!$D$7*(AL1984%)*IF(ISNUMBER(AM1984),AM1984%,0)</f>
        <v>233743.19999999992</v>
      </c>
      <c r="L1984" s="4"/>
      <c r="M1984" s="2">
        <v>0.7</v>
      </c>
      <c r="N1984" s="2">
        <v>2.6</v>
      </c>
      <c r="O1984" s="2">
        <v>26.7</v>
      </c>
      <c r="P1984" s="2">
        <v>87.678299999999993</v>
      </c>
      <c r="Q1984" s="2">
        <v>0.18</v>
      </c>
      <c r="R1984" s="2">
        <v>0.6</v>
      </c>
      <c r="S1984" s="2">
        <v>32.1</v>
      </c>
      <c r="T1984" s="2">
        <v>3.7646999999999999</v>
      </c>
      <c r="U1984" s="2">
        <v>0.25</v>
      </c>
      <c r="V1984" s="2">
        <v>1.6</v>
      </c>
      <c r="W1984" s="2">
        <v>15.8</v>
      </c>
      <c r="X1984" s="2">
        <v>6.4497</v>
      </c>
      <c r="Y1984" s="2">
        <v>0.33</v>
      </c>
      <c r="Z1984" s="2">
        <v>2.4</v>
      </c>
      <c r="AA1984" s="2">
        <v>13.8</v>
      </c>
      <c r="AB1984" s="2">
        <v>12.2951</v>
      </c>
      <c r="AC1984" s="2">
        <v>1.59</v>
      </c>
      <c r="AD1984" s="2">
        <v>4.5999999999999996</v>
      </c>
      <c r="AE1984" s="2">
        <v>34.799999999999997</v>
      </c>
      <c r="AF1984" s="2">
        <v>65.168899999999994</v>
      </c>
      <c r="AG1984" s="20">
        <v>0.22</v>
      </c>
      <c r="AH1984" s="20">
        <v>1.8</v>
      </c>
      <c r="AI1984" s="20">
        <v>12.1</v>
      </c>
      <c r="AJ1984" s="20">
        <v>12.9366</v>
      </c>
      <c r="AK1984" s="18">
        <v>1.1399999999999999</v>
      </c>
      <c r="AL1984" s="18">
        <v>3.4</v>
      </c>
      <c r="AM1984" s="18">
        <v>33.700000000000003</v>
      </c>
      <c r="AN1984" s="18">
        <v>74.741699999999994</v>
      </c>
      <c r="AO1984" s="2">
        <v>0.32</v>
      </c>
      <c r="AP1984" s="2">
        <v>1.8</v>
      </c>
      <c r="AQ1984" s="2">
        <v>18.100000000000001</v>
      </c>
      <c r="AR1984" s="2">
        <v>4.3728999999999996</v>
      </c>
      <c r="AS1984" s="2">
        <v>0.94</v>
      </c>
      <c r="AT1984" s="2">
        <v>2.7</v>
      </c>
      <c r="AU1984" s="2">
        <v>35.200000000000003</v>
      </c>
      <c r="AV1984" s="2">
        <v>25.671800000000001</v>
      </c>
      <c r="AW1984" s="2">
        <v>0.53</v>
      </c>
      <c r="AX1984" s="2">
        <v>1.4</v>
      </c>
      <c r="AY1984" s="2">
        <v>39</v>
      </c>
      <c r="AZ1984" s="2">
        <v>18.912400000000002</v>
      </c>
      <c r="BA1984" s="2">
        <v>0.81</v>
      </c>
      <c r="BB1984" s="2">
        <v>3.8</v>
      </c>
      <c r="BC1984" s="2">
        <v>21.1</v>
      </c>
      <c r="BD1984" s="2">
        <v>38.721200000000003</v>
      </c>
      <c r="BE1984" s="4" t="str">
        <f t="shared" si="302"/>
        <v>NO APLICA</v>
      </c>
      <c r="BF1984" s="4">
        <f t="shared" si="303"/>
        <v>0.8054</v>
      </c>
      <c r="BG1984">
        <f t="shared" si="304"/>
        <v>0.32</v>
      </c>
      <c r="BH1984">
        <f t="shared" si="305"/>
        <v>0.94</v>
      </c>
      <c r="BI1984">
        <f t="shared" si="306"/>
        <v>0.81</v>
      </c>
      <c r="BJ1984">
        <f t="shared" si="307"/>
        <v>1.1399999999999999</v>
      </c>
      <c r="BK1984">
        <f t="shared" si="308"/>
        <v>0.22</v>
      </c>
      <c r="BL1984">
        <f t="shared" si="309"/>
        <v>3540.4199999999983</v>
      </c>
    </row>
    <row r="1985" spans="1:64" x14ac:dyDescent="0.2">
      <c r="A1985" s="1">
        <v>1983</v>
      </c>
      <c r="B1985" s="7" t="s">
        <v>23</v>
      </c>
      <c r="C1985" s="3">
        <v>39989</v>
      </c>
      <c r="D1985" s="4" t="s">
        <v>629</v>
      </c>
      <c r="E1985" s="4" t="s">
        <v>170</v>
      </c>
      <c r="F1985" s="5" t="str">
        <f t="shared" si="300"/>
        <v>J</v>
      </c>
      <c r="G1985" s="6">
        <v>0.89375000000000004</v>
      </c>
      <c r="H1985" s="6">
        <v>0.91666666666666663</v>
      </c>
      <c r="I1985" s="85">
        <f t="shared" si="301"/>
        <v>32.999999999999886</v>
      </c>
      <c r="J1985" s="86">
        <f>I1985*Segmentos!$D$7*(AH1985%)*IF(ISNUMBER(AI1985),AI1985%,0)</f>
        <v>151192.79999999946</v>
      </c>
      <c r="K1985" s="86">
        <f>I1985*Segmentos!$D$7*(AL1985%)*IF(ISNUMBER(AM1985),AM1985%,0)</f>
        <v>60059.999999999804</v>
      </c>
      <c r="L1985" s="4"/>
      <c r="M1985" s="2">
        <v>0.78</v>
      </c>
      <c r="N1985" s="2">
        <v>1.6</v>
      </c>
      <c r="O1985" s="2">
        <v>48.3</v>
      </c>
      <c r="P1985" s="2">
        <v>37.569200000000002</v>
      </c>
      <c r="Q1985" s="2">
        <v>0.88</v>
      </c>
      <c r="R1985" s="2">
        <v>0.9</v>
      </c>
      <c r="S1985" s="2">
        <v>92.4</v>
      </c>
      <c r="T1985" s="2">
        <v>7.0152000000000001</v>
      </c>
      <c r="U1985" s="2">
        <v>0.81</v>
      </c>
      <c r="V1985" s="2">
        <v>2.2999999999999998</v>
      </c>
      <c r="W1985" s="2">
        <v>36</v>
      </c>
      <c r="X1985" s="2">
        <v>8.1679999999999993</v>
      </c>
      <c r="Y1985" s="2">
        <v>0.7</v>
      </c>
      <c r="Z1985" s="2">
        <v>1.5</v>
      </c>
      <c r="AA1985" s="2">
        <v>44.9</v>
      </c>
      <c r="AB1985" s="2">
        <v>9.8567</v>
      </c>
      <c r="AC1985" s="2">
        <v>0.8</v>
      </c>
      <c r="AD1985" s="2">
        <v>1.6</v>
      </c>
      <c r="AE1985" s="2">
        <v>49.1</v>
      </c>
      <c r="AF1985" s="2">
        <v>12.529299999999999</v>
      </c>
      <c r="AG1985" s="20">
        <v>1.1200000000000001</v>
      </c>
      <c r="AH1985" s="20">
        <v>2.2999999999999998</v>
      </c>
      <c r="AI1985" s="20">
        <v>49.8</v>
      </c>
      <c r="AJ1985" s="20">
        <v>25.545100000000001</v>
      </c>
      <c r="AK1985" s="18">
        <v>0.48</v>
      </c>
      <c r="AL1985" s="18">
        <v>1</v>
      </c>
      <c r="AM1985" s="18">
        <v>45.5</v>
      </c>
      <c r="AN1985" s="18">
        <v>12.024100000000001</v>
      </c>
      <c r="AO1985" s="2">
        <v>0.15</v>
      </c>
      <c r="AP1985" s="2">
        <v>1.3</v>
      </c>
      <c r="AQ1985" s="2">
        <v>11.5</v>
      </c>
      <c r="AR1985" s="2">
        <v>0.76939999999999997</v>
      </c>
      <c r="AS1985" s="2">
        <v>0.37</v>
      </c>
      <c r="AT1985" s="2">
        <v>1</v>
      </c>
      <c r="AU1985" s="2">
        <v>37</v>
      </c>
      <c r="AV1985" s="2">
        <v>3.9318</v>
      </c>
      <c r="AW1985" s="2">
        <v>0.7</v>
      </c>
      <c r="AX1985" s="2">
        <v>1.2</v>
      </c>
      <c r="AY1985" s="2">
        <v>56.6</v>
      </c>
      <c r="AZ1985" s="2">
        <v>9.6996000000000002</v>
      </c>
      <c r="BA1985" s="2">
        <v>1.26</v>
      </c>
      <c r="BB1985" s="2">
        <v>2.4</v>
      </c>
      <c r="BC1985" s="2">
        <v>53.5</v>
      </c>
      <c r="BD1985" s="2">
        <v>23.168399999999998</v>
      </c>
      <c r="BE1985" s="4" t="str">
        <f t="shared" si="302"/>
        <v>NO APLICA</v>
      </c>
      <c r="BF1985" s="4">
        <f t="shared" si="303"/>
        <v>0.68819999999999992</v>
      </c>
      <c r="BG1985">
        <f t="shared" si="304"/>
        <v>0.15</v>
      </c>
      <c r="BH1985">
        <f t="shared" si="305"/>
        <v>0.37</v>
      </c>
      <c r="BI1985">
        <f t="shared" si="306"/>
        <v>1.26</v>
      </c>
      <c r="BJ1985">
        <f t="shared" si="307"/>
        <v>0.48</v>
      </c>
      <c r="BK1985">
        <f t="shared" si="308"/>
        <v>1.1200000000000001</v>
      </c>
      <c r="BL1985">
        <f t="shared" si="309"/>
        <v>2550.2399999999911</v>
      </c>
    </row>
    <row r="1986" spans="1:64" x14ac:dyDescent="0.2">
      <c r="A1986" s="1">
        <v>1984</v>
      </c>
      <c r="B1986" s="7" t="s">
        <v>25</v>
      </c>
      <c r="C1986" s="3">
        <v>39989</v>
      </c>
      <c r="D1986" s="4" t="s">
        <v>629</v>
      </c>
      <c r="E1986" s="4" t="s">
        <v>171</v>
      </c>
      <c r="F1986" s="5" t="str">
        <f t="shared" si="300"/>
        <v>J</v>
      </c>
      <c r="G1986" s="6">
        <v>0.89375000000000004</v>
      </c>
      <c r="H1986" s="6">
        <v>0.89583333333333337</v>
      </c>
      <c r="I1986" s="85">
        <f t="shared" si="301"/>
        <v>2.9999999999999893</v>
      </c>
      <c r="J1986" s="86">
        <f>I1986*Segmentos!$D$7*(AH1986%)*IF(ISNUMBER(AI1986),AI1986%,0)</f>
        <v>11147.999999999962</v>
      </c>
      <c r="K1986" s="86">
        <f>I1986*Segmentos!$D$7*(AL1986%)*IF(ISNUMBER(AM1986),AM1986%,0)</f>
        <v>6544.7999999999774</v>
      </c>
      <c r="L1986" s="4"/>
      <c r="M1986" s="2">
        <v>0.74</v>
      </c>
      <c r="N1986" s="2">
        <v>0.8</v>
      </c>
      <c r="O1986" s="2">
        <v>92.1</v>
      </c>
      <c r="P1986" s="2">
        <v>45.341299999999997</v>
      </c>
      <c r="Q1986" s="2">
        <v>0.86</v>
      </c>
      <c r="R1986" s="2">
        <v>0.9</v>
      </c>
      <c r="S1986" s="2">
        <v>91.6</v>
      </c>
      <c r="T1986" s="2">
        <v>8.7614999999999998</v>
      </c>
      <c r="U1986" s="2">
        <v>0.74</v>
      </c>
      <c r="V1986" s="2">
        <v>0.7</v>
      </c>
      <c r="W1986" s="2">
        <v>100</v>
      </c>
      <c r="X1986" s="2">
        <v>9.4594000000000005</v>
      </c>
      <c r="Y1986" s="2">
        <v>0.56999999999999995</v>
      </c>
      <c r="Z1986" s="2">
        <v>0.6</v>
      </c>
      <c r="AA1986" s="2">
        <v>89.3</v>
      </c>
      <c r="AB1986" s="2">
        <v>10.351599999999999</v>
      </c>
      <c r="AC1986" s="2">
        <v>0.84</v>
      </c>
      <c r="AD1986" s="2">
        <v>0.9</v>
      </c>
      <c r="AE1986" s="2">
        <v>90.1</v>
      </c>
      <c r="AF1986" s="2">
        <v>16.768799999999999</v>
      </c>
      <c r="AG1986" s="20">
        <v>0.93</v>
      </c>
      <c r="AH1986" s="20">
        <v>1</v>
      </c>
      <c r="AI1986" s="20">
        <v>92.9</v>
      </c>
      <c r="AJ1986" s="20">
        <v>26.876999999999999</v>
      </c>
      <c r="AK1986" s="18">
        <v>0.57999999999999996</v>
      </c>
      <c r="AL1986" s="18">
        <v>0.6</v>
      </c>
      <c r="AM1986" s="18">
        <v>90.9</v>
      </c>
      <c r="AN1986" s="18">
        <v>18.464200000000002</v>
      </c>
      <c r="AO1986" s="2">
        <v>0.06</v>
      </c>
      <c r="AP1986" s="2">
        <v>0.1</v>
      </c>
      <c r="AQ1986" s="2">
        <v>100</v>
      </c>
      <c r="AR1986" s="2">
        <v>0.43059999999999998</v>
      </c>
      <c r="AS1986" s="2">
        <v>0.49</v>
      </c>
      <c r="AT1986" s="2">
        <v>0.5</v>
      </c>
      <c r="AU1986" s="2">
        <v>100</v>
      </c>
      <c r="AV1986" s="2">
        <v>6.5388999999999999</v>
      </c>
      <c r="AW1986" s="2">
        <v>0.64</v>
      </c>
      <c r="AX1986" s="2">
        <v>0.7</v>
      </c>
      <c r="AY1986" s="2">
        <v>85.8</v>
      </c>
      <c r="AZ1986" s="2">
        <v>11.1807</v>
      </c>
      <c r="BA1986" s="2">
        <v>1.1599999999999999</v>
      </c>
      <c r="BB1986" s="2">
        <v>1.3</v>
      </c>
      <c r="BC1986" s="2">
        <v>93</v>
      </c>
      <c r="BD1986" s="2">
        <v>27.190999999999999</v>
      </c>
      <c r="BE1986" s="4" t="str">
        <f t="shared" si="302"/>
        <v>NO APLICA</v>
      </c>
      <c r="BF1986" s="4">
        <f t="shared" si="303"/>
        <v>0.69399999999999995</v>
      </c>
      <c r="BG1986">
        <f t="shared" si="304"/>
        <v>0.06</v>
      </c>
      <c r="BH1986">
        <f t="shared" si="305"/>
        <v>0.49</v>
      </c>
      <c r="BI1986">
        <f t="shared" si="306"/>
        <v>1.1599999999999999</v>
      </c>
      <c r="BJ1986">
        <f t="shared" si="307"/>
        <v>0.57999999999999996</v>
      </c>
      <c r="BK1986">
        <f t="shared" si="308"/>
        <v>0.93</v>
      </c>
      <c r="BL1986">
        <f t="shared" si="309"/>
        <v>221.0399999999992</v>
      </c>
    </row>
    <row r="1987" spans="1:64" x14ac:dyDescent="0.2">
      <c r="A1987" s="1">
        <v>1985</v>
      </c>
      <c r="B1987" s="7" t="s">
        <v>32</v>
      </c>
      <c r="C1987" s="3">
        <v>39989</v>
      </c>
      <c r="D1987" s="4" t="s">
        <v>628</v>
      </c>
      <c r="E1987" s="4" t="s">
        <v>164</v>
      </c>
      <c r="F1987" s="5" t="str">
        <f t="shared" si="300"/>
        <v>J</v>
      </c>
      <c r="G1987" s="6">
        <v>0.9145833333333333</v>
      </c>
      <c r="H1987" s="6">
        <v>0.91736111111111107</v>
      </c>
      <c r="I1987" s="85">
        <f t="shared" si="301"/>
        <v>3.9999999999999858</v>
      </c>
      <c r="J1987" s="86">
        <f>I1987*Segmentos!$D$7*(AH1987%)*IF(ISNUMBER(AI1987),AI1987%,0)</f>
        <v>8006.3999999999733</v>
      </c>
      <c r="K1987" s="86">
        <f>I1987*Segmentos!$D$7*(AL1987%)*IF(ISNUMBER(AM1987),AM1987%,0)</f>
        <v>10919.999999999962</v>
      </c>
      <c r="L1987" s="4"/>
      <c r="M1987" s="2">
        <v>0.6</v>
      </c>
      <c r="N1987" s="2">
        <v>1.4</v>
      </c>
      <c r="O1987" s="2">
        <v>43.9</v>
      </c>
      <c r="P1987" s="2">
        <v>93.520300000000006</v>
      </c>
      <c r="Q1987" s="2">
        <v>0.23</v>
      </c>
      <c r="R1987" s="2">
        <v>0.9</v>
      </c>
      <c r="S1987" s="2">
        <v>25</v>
      </c>
      <c r="T1987" s="2">
        <v>6.0327999999999999</v>
      </c>
      <c r="U1987" s="2">
        <v>0.48</v>
      </c>
      <c r="V1987" s="2">
        <v>1.4</v>
      </c>
      <c r="W1987" s="2">
        <v>33.4</v>
      </c>
      <c r="X1987" s="2">
        <v>15.639200000000001</v>
      </c>
      <c r="Y1987" s="2">
        <v>0.46</v>
      </c>
      <c r="Z1987" s="2">
        <v>1.1000000000000001</v>
      </c>
      <c r="AA1987" s="2">
        <v>41.1</v>
      </c>
      <c r="AB1987" s="2">
        <v>21.1389</v>
      </c>
      <c r="AC1987" s="2">
        <v>1</v>
      </c>
      <c r="AD1987" s="2">
        <v>1.8</v>
      </c>
      <c r="AE1987" s="2">
        <v>56</v>
      </c>
      <c r="AF1987" s="2">
        <v>50.709400000000002</v>
      </c>
      <c r="AG1987" s="20">
        <v>0.52</v>
      </c>
      <c r="AH1987" s="20">
        <v>1.2</v>
      </c>
      <c r="AI1987" s="20">
        <v>41.7</v>
      </c>
      <c r="AJ1987" s="20">
        <v>37.932499999999997</v>
      </c>
      <c r="AK1987" s="18">
        <v>0.68</v>
      </c>
      <c r="AL1987" s="18">
        <v>1.5</v>
      </c>
      <c r="AM1987" s="18">
        <v>45.5</v>
      </c>
      <c r="AN1987" s="18">
        <v>55.587800000000001</v>
      </c>
      <c r="AO1987" s="2">
        <v>0.33</v>
      </c>
      <c r="AP1987" s="2">
        <v>0.5</v>
      </c>
      <c r="AQ1987" s="2">
        <v>70.8</v>
      </c>
      <c r="AR1987" s="2">
        <v>5.5740999999999996</v>
      </c>
      <c r="AS1987" s="2">
        <v>0.5</v>
      </c>
      <c r="AT1987" s="2">
        <v>0.8</v>
      </c>
      <c r="AU1987" s="2">
        <v>59</v>
      </c>
      <c r="AV1987" s="2">
        <v>16.955200000000001</v>
      </c>
      <c r="AW1987" s="2">
        <v>0.43</v>
      </c>
      <c r="AX1987" s="2">
        <v>1.1000000000000001</v>
      </c>
      <c r="AY1987" s="2">
        <v>39.700000000000003</v>
      </c>
      <c r="AZ1987" s="2">
        <v>18.979099999999999</v>
      </c>
      <c r="BA1987" s="2">
        <v>0.88</v>
      </c>
      <c r="BB1987" s="2">
        <v>2.2000000000000002</v>
      </c>
      <c r="BC1987" s="2">
        <v>40.4</v>
      </c>
      <c r="BD1987" s="2">
        <v>52.011899999999997</v>
      </c>
      <c r="BE1987" s="4" t="str">
        <f t="shared" si="302"/>
        <v>NO APLICA</v>
      </c>
      <c r="BF1987" s="4">
        <f t="shared" si="303"/>
        <v>0.62020000000000008</v>
      </c>
      <c r="BG1987">
        <f t="shared" si="304"/>
        <v>0.33</v>
      </c>
      <c r="BH1987">
        <f t="shared" si="305"/>
        <v>0.5</v>
      </c>
      <c r="BI1987">
        <f t="shared" si="306"/>
        <v>0.88</v>
      </c>
      <c r="BJ1987">
        <f t="shared" si="307"/>
        <v>0.68</v>
      </c>
      <c r="BK1987">
        <f t="shared" si="308"/>
        <v>0.52</v>
      </c>
      <c r="BL1987">
        <f t="shared" si="309"/>
        <v>245.83999999999912</v>
      </c>
    </row>
    <row r="1988" spans="1:64" x14ac:dyDescent="0.2">
      <c r="A1988" s="1">
        <v>1986</v>
      </c>
      <c r="B1988" s="7" t="s">
        <v>19</v>
      </c>
      <c r="C1988" s="3">
        <v>39989</v>
      </c>
      <c r="D1988" s="4" t="s">
        <v>17</v>
      </c>
      <c r="E1988" s="4" t="s">
        <v>166</v>
      </c>
      <c r="F1988" s="5" t="str">
        <f t="shared" ref="F1988:F2051" si="310">CONCATENATE(IF(WEEKDAY(C1988)=1,"D",""),IF(WEEKDAY(C1988)=2,"L",""),IF(WEEKDAY(C1988)=3,"M",""),IF(WEEKDAY(C1988)=4,"W",""),IF(WEEKDAY(C1988)=5,"J",""),IF(WEEKDAY(C1988)=6,"V",""),IF(WEEKDAY(C1988)=7,"S",""))</f>
        <v>J</v>
      </c>
      <c r="G1988" s="6">
        <v>0.9145833333333333</v>
      </c>
      <c r="H1988" s="6">
        <v>0.9159722222222223</v>
      </c>
      <c r="I1988" s="85">
        <f t="shared" ref="I1988:I2051" si="311">IF(H1988&gt;=G1988,(H1988-G1988)*24*60,("24:00:00"-G1988+H1988)*24*60)</f>
        <v>2.0000000000001528</v>
      </c>
      <c r="J1988" s="86">
        <f>I1988*Segmentos!$D$7*(AH1988%)*IF(ISNUMBER(AI1988),AI1988%,0)</f>
        <v>2400.0000000001833</v>
      </c>
      <c r="K1988" s="86">
        <f>I1988*Segmentos!$D$7*(AL1988%)*IF(ISNUMBER(AM1988),AM1988%,0)</f>
        <v>1200.0000000000916</v>
      </c>
      <c r="L1988" s="4"/>
      <c r="M1988" s="2">
        <v>0.23</v>
      </c>
      <c r="N1988" s="2">
        <v>0.3</v>
      </c>
      <c r="O1988" s="2">
        <v>75.8</v>
      </c>
      <c r="P1988" s="2">
        <v>100</v>
      </c>
      <c r="Q1988" s="2">
        <v>0</v>
      </c>
      <c r="R1988" s="2">
        <v>0</v>
      </c>
      <c r="S1988" s="8" t="s">
        <v>577</v>
      </c>
      <c r="T1988" s="2">
        <v>0</v>
      </c>
      <c r="U1988" s="2">
        <v>0</v>
      </c>
      <c r="V1988" s="2">
        <v>0</v>
      </c>
      <c r="W1988" s="8" t="s">
        <v>577</v>
      </c>
      <c r="X1988" s="2">
        <v>0</v>
      </c>
      <c r="Y1988" s="2">
        <v>0.18</v>
      </c>
      <c r="Z1988" s="2">
        <v>0.4</v>
      </c>
      <c r="AA1988" s="2">
        <v>50</v>
      </c>
      <c r="AB1988" s="2">
        <v>22.4437</v>
      </c>
      <c r="AC1988" s="2">
        <v>0.55000000000000004</v>
      </c>
      <c r="AD1988" s="2">
        <v>0.6</v>
      </c>
      <c r="AE1988" s="2">
        <v>89.1</v>
      </c>
      <c r="AF1988" s="2">
        <v>77.556299999999993</v>
      </c>
      <c r="AG1988" s="20">
        <v>0.33</v>
      </c>
      <c r="AH1988" s="20">
        <v>0.3</v>
      </c>
      <c r="AI1988" s="20">
        <v>100</v>
      </c>
      <c r="AJ1988" s="20">
        <v>68.026200000000003</v>
      </c>
      <c r="AK1988" s="18">
        <v>0.14000000000000001</v>
      </c>
      <c r="AL1988" s="18">
        <v>0.3</v>
      </c>
      <c r="AM1988" s="18">
        <v>50</v>
      </c>
      <c r="AN1988" s="18">
        <v>31.973800000000001</v>
      </c>
      <c r="AO1988" s="2">
        <v>0.1</v>
      </c>
      <c r="AP1988" s="2">
        <v>0.1</v>
      </c>
      <c r="AQ1988" s="2">
        <v>100</v>
      </c>
      <c r="AR1988" s="2">
        <v>4.5457000000000001</v>
      </c>
      <c r="AS1988" s="2">
        <v>0.1</v>
      </c>
      <c r="AT1988" s="2">
        <v>0.2</v>
      </c>
      <c r="AU1988" s="2">
        <v>50</v>
      </c>
      <c r="AV1988" s="2">
        <v>9.5302000000000007</v>
      </c>
      <c r="AW1988" s="2">
        <v>0</v>
      </c>
      <c r="AX1988" s="2">
        <v>0</v>
      </c>
      <c r="AY1988" s="8" t="s">
        <v>577</v>
      </c>
      <c r="AZ1988" s="2">
        <v>0</v>
      </c>
      <c r="BA1988" s="2">
        <v>0.52</v>
      </c>
      <c r="BB1988" s="2">
        <v>0.7</v>
      </c>
      <c r="BC1988" s="2">
        <v>79.3</v>
      </c>
      <c r="BD1988" s="2">
        <v>85.924099999999996</v>
      </c>
      <c r="BE1988" s="4" t="str">
        <f t="shared" ref="BE1988:BE2051" si="312">IF(OR(E1988="NOTICIERO",E1988="INFORMATIVO"),"NO APLICA",IF(I1988&lt;60,"NO APLICA",IF(M1988&lt;6,"ABURRIDO",IF(O1988&lt;25,"ABURRIDO","ENTRETENIDO"))))</f>
        <v>NO APLICA</v>
      </c>
      <c r="BF1988" s="4">
        <f t="shared" ref="BF1988:BF2051" si="313">SUMPRODUCT($BG$2:$BK$2,BG1988:BK1988)/5</f>
        <v>0.2492</v>
      </c>
      <c r="BG1988">
        <f t="shared" ref="BG1988:BG2051" si="314">AO1988</f>
        <v>0.1</v>
      </c>
      <c r="BH1988">
        <f t="shared" ref="BH1988:BH2051" si="315">AS1988</f>
        <v>0.1</v>
      </c>
      <c r="BI1988">
        <f t="shared" ref="BI1988:BI2051" si="316">MAX(AW1988,BA1988)</f>
        <v>0.52</v>
      </c>
      <c r="BJ1988">
        <f t="shared" ref="BJ1988:BJ2051" si="317">AK1988</f>
        <v>0.14000000000000001</v>
      </c>
      <c r="BK1988">
        <f t="shared" ref="BK1988:BK2051" si="318">AG1988</f>
        <v>0.33</v>
      </c>
      <c r="BL1988">
        <f t="shared" ref="BL1988:BL2051" si="319">IFERROR((I1988*N1988*O1988),0)</f>
        <v>45.480000000003471</v>
      </c>
    </row>
    <row r="1989" spans="1:64" x14ac:dyDescent="0.2">
      <c r="A1989" s="1">
        <v>1987</v>
      </c>
      <c r="B1989" s="7" t="s">
        <v>2</v>
      </c>
      <c r="C1989" s="3">
        <v>39989</v>
      </c>
      <c r="D1989" s="4" t="s">
        <v>627</v>
      </c>
      <c r="E1989" s="4" t="s">
        <v>164</v>
      </c>
      <c r="F1989" s="5" t="str">
        <f t="shared" si="310"/>
        <v>J</v>
      </c>
      <c r="G1989" s="6">
        <v>0.88402777777777775</v>
      </c>
      <c r="H1989" s="6">
        <v>0.93125000000000002</v>
      </c>
      <c r="I1989" s="85">
        <f t="shared" si="311"/>
        <v>68.000000000000085</v>
      </c>
      <c r="J1989" s="86">
        <f>I1989*Segmentos!$D$7*(AH1989%)*IF(ISNUMBER(AI1989),AI1989%,0)</f>
        <v>1378414.4000000018</v>
      </c>
      <c r="K1989" s="86">
        <f>I1989*Segmentos!$D$7*(AL1989%)*IF(ISNUMBER(AM1989),AM1989%,0)</f>
        <v>1985491.2000000023</v>
      </c>
      <c r="L1989" s="4"/>
      <c r="M1989" s="2">
        <v>6.24</v>
      </c>
      <c r="N1989" s="2">
        <v>21.3</v>
      </c>
      <c r="O1989" s="2">
        <v>29.3</v>
      </c>
      <c r="P1989" s="2">
        <v>84.834500000000006</v>
      </c>
      <c r="Q1989" s="2">
        <v>4.96</v>
      </c>
      <c r="R1989" s="2">
        <v>16.5</v>
      </c>
      <c r="S1989" s="2">
        <v>30.1</v>
      </c>
      <c r="T1989" s="2">
        <v>11.2468</v>
      </c>
      <c r="U1989" s="2">
        <v>6.43</v>
      </c>
      <c r="V1989" s="2">
        <v>23.8</v>
      </c>
      <c r="W1989" s="2">
        <v>27.1</v>
      </c>
      <c r="X1989" s="2">
        <v>18.319800000000001</v>
      </c>
      <c r="Y1989" s="2">
        <v>5.14</v>
      </c>
      <c r="Z1989" s="2">
        <v>21.2</v>
      </c>
      <c r="AA1989" s="2">
        <v>24.3</v>
      </c>
      <c r="AB1989" s="2">
        <v>20.6172</v>
      </c>
      <c r="AC1989" s="2">
        <v>7.76</v>
      </c>
      <c r="AD1989" s="2">
        <v>22.3</v>
      </c>
      <c r="AE1989" s="2">
        <v>34.799999999999997</v>
      </c>
      <c r="AF1989" s="2">
        <v>34.650799999999997</v>
      </c>
      <c r="AG1989" s="20">
        <v>5.0599999999999996</v>
      </c>
      <c r="AH1989" s="20">
        <v>18.7</v>
      </c>
      <c r="AI1989" s="20">
        <v>27.1</v>
      </c>
      <c r="AJ1989" s="20">
        <v>32.672400000000003</v>
      </c>
      <c r="AK1989" s="18">
        <v>7.3</v>
      </c>
      <c r="AL1989" s="18">
        <v>23.7</v>
      </c>
      <c r="AM1989" s="18">
        <v>30.8</v>
      </c>
      <c r="AN1989" s="18">
        <v>52.162100000000002</v>
      </c>
      <c r="AO1989" s="2">
        <v>6.26</v>
      </c>
      <c r="AP1989" s="2">
        <v>20.399999999999999</v>
      </c>
      <c r="AQ1989" s="2">
        <v>30.7</v>
      </c>
      <c r="AR1989" s="2">
        <v>9.3057999999999996</v>
      </c>
      <c r="AS1989" s="2">
        <v>6.48</v>
      </c>
      <c r="AT1989" s="2">
        <v>19.600000000000001</v>
      </c>
      <c r="AU1989" s="2">
        <v>33.1</v>
      </c>
      <c r="AV1989" s="2">
        <v>19.413</v>
      </c>
      <c r="AW1989" s="2">
        <v>7.52</v>
      </c>
      <c r="AX1989" s="2">
        <v>24</v>
      </c>
      <c r="AY1989" s="2">
        <v>31.4</v>
      </c>
      <c r="AZ1989" s="2">
        <v>29.418800000000001</v>
      </c>
      <c r="BA1989" s="2">
        <v>5.13</v>
      </c>
      <c r="BB1989" s="2">
        <v>20.5</v>
      </c>
      <c r="BC1989" s="2">
        <v>25</v>
      </c>
      <c r="BD1989" s="2">
        <v>26.696899999999999</v>
      </c>
      <c r="BE1989" s="4" t="str">
        <f t="shared" si="312"/>
        <v>NO APLICA</v>
      </c>
      <c r="BF1989" s="4">
        <f t="shared" si="313"/>
        <v>6.7547999999999986</v>
      </c>
      <c r="BG1989">
        <f t="shared" si="314"/>
        <v>6.26</v>
      </c>
      <c r="BH1989">
        <f t="shared" si="315"/>
        <v>6.48</v>
      </c>
      <c r="BI1989">
        <f t="shared" si="316"/>
        <v>7.52</v>
      </c>
      <c r="BJ1989">
        <f t="shared" si="317"/>
        <v>7.3</v>
      </c>
      <c r="BK1989">
        <f t="shared" si="318"/>
        <v>5.0599999999999996</v>
      </c>
      <c r="BL1989">
        <f t="shared" si="319"/>
        <v>42438.120000000054</v>
      </c>
    </row>
    <row r="1990" spans="1:64" x14ac:dyDescent="0.2">
      <c r="A1990" s="1">
        <v>1988</v>
      </c>
      <c r="B1990" s="7" t="s">
        <v>16</v>
      </c>
      <c r="C1990" s="3">
        <v>39989</v>
      </c>
      <c r="D1990" s="4" t="s">
        <v>626</v>
      </c>
      <c r="E1990" s="4" t="s">
        <v>166</v>
      </c>
      <c r="F1990" s="5" t="str">
        <f t="shared" si="310"/>
        <v>J</v>
      </c>
      <c r="G1990" s="6">
        <v>0.91666666666666663</v>
      </c>
      <c r="H1990" s="6">
        <v>0.92083333333333339</v>
      </c>
      <c r="I1990" s="85">
        <f t="shared" si="311"/>
        <v>6.0000000000001386</v>
      </c>
      <c r="J1990" s="86">
        <f>I1990*Segmentos!$D$7*(AH1990%)*IF(ISNUMBER(AI1990),AI1990%,0)</f>
        <v>195076.80000000453</v>
      </c>
      <c r="K1990" s="86">
        <f>I1990*Segmentos!$D$7*(AL1990%)*IF(ISNUMBER(AM1990),AM1990%,0)</f>
        <v>356083.20000000822</v>
      </c>
      <c r="L1990" s="4"/>
      <c r="M1990" s="2">
        <v>11.62</v>
      </c>
      <c r="N1990" s="2">
        <v>14.6</v>
      </c>
      <c r="O1990" s="2">
        <v>79.5</v>
      </c>
      <c r="P1990" s="2">
        <v>85.136700000000005</v>
      </c>
      <c r="Q1990" s="2">
        <v>4.04</v>
      </c>
      <c r="R1990" s="2">
        <v>5</v>
      </c>
      <c r="S1990" s="2">
        <v>80.8</v>
      </c>
      <c r="T1990" s="2">
        <v>4.9366000000000003</v>
      </c>
      <c r="U1990" s="2">
        <v>11.41</v>
      </c>
      <c r="V1990" s="2">
        <v>15.3</v>
      </c>
      <c r="W1990" s="2">
        <v>74.7</v>
      </c>
      <c r="X1990" s="2">
        <v>17.525700000000001</v>
      </c>
      <c r="Y1990" s="2">
        <v>11.46</v>
      </c>
      <c r="Z1990" s="2">
        <v>15.3</v>
      </c>
      <c r="AA1990" s="2">
        <v>75.099999999999994</v>
      </c>
      <c r="AB1990" s="2">
        <v>24.785399999999999</v>
      </c>
      <c r="AC1990" s="2">
        <v>15.76</v>
      </c>
      <c r="AD1990" s="2">
        <v>18.5</v>
      </c>
      <c r="AE1990" s="2">
        <v>85</v>
      </c>
      <c r="AF1990" s="2">
        <v>37.8889</v>
      </c>
      <c r="AG1990" s="20">
        <v>8.11</v>
      </c>
      <c r="AH1990" s="20">
        <v>11.4</v>
      </c>
      <c r="AI1990" s="20">
        <v>71.3</v>
      </c>
      <c r="AJ1990" s="20">
        <v>28.184200000000001</v>
      </c>
      <c r="AK1990" s="18">
        <v>14.79</v>
      </c>
      <c r="AL1990" s="18">
        <v>17.600000000000001</v>
      </c>
      <c r="AM1990" s="18">
        <v>84.3</v>
      </c>
      <c r="AN1990" s="18">
        <v>56.952500000000001</v>
      </c>
      <c r="AO1990" s="2">
        <v>10.33</v>
      </c>
      <c r="AP1990" s="2">
        <v>13.5</v>
      </c>
      <c r="AQ1990" s="2">
        <v>76.8</v>
      </c>
      <c r="AR1990" s="2">
        <v>8.2691999999999997</v>
      </c>
      <c r="AS1990" s="2">
        <v>12.29</v>
      </c>
      <c r="AT1990" s="2">
        <v>15.8</v>
      </c>
      <c r="AU1990" s="2">
        <v>77.900000000000006</v>
      </c>
      <c r="AV1990" s="2">
        <v>19.834399999999999</v>
      </c>
      <c r="AW1990" s="2">
        <v>11.83</v>
      </c>
      <c r="AX1990" s="2">
        <v>15</v>
      </c>
      <c r="AY1990" s="2">
        <v>78.7</v>
      </c>
      <c r="AZ1990" s="2">
        <v>24.9071</v>
      </c>
      <c r="BA1990" s="2">
        <v>11.45</v>
      </c>
      <c r="BB1990" s="2">
        <v>14</v>
      </c>
      <c r="BC1990" s="2">
        <v>81.900000000000006</v>
      </c>
      <c r="BD1990" s="2">
        <v>32.125999999999998</v>
      </c>
      <c r="BE1990" s="4" t="str">
        <f t="shared" si="312"/>
        <v>NO APLICA</v>
      </c>
      <c r="BF1990" s="4">
        <f t="shared" si="313"/>
        <v>11.921599999999998</v>
      </c>
      <c r="BG1990">
        <f t="shared" si="314"/>
        <v>10.33</v>
      </c>
      <c r="BH1990">
        <f t="shared" si="315"/>
        <v>12.29</v>
      </c>
      <c r="BI1990">
        <f t="shared" si="316"/>
        <v>11.83</v>
      </c>
      <c r="BJ1990">
        <f t="shared" si="317"/>
        <v>14.79</v>
      </c>
      <c r="BK1990">
        <f t="shared" si="318"/>
        <v>8.11</v>
      </c>
      <c r="BL1990">
        <f t="shared" si="319"/>
        <v>6964.2000000001608</v>
      </c>
    </row>
    <row r="1991" spans="1:64" x14ac:dyDescent="0.2">
      <c r="A1991" s="1">
        <v>1989</v>
      </c>
      <c r="B1991" s="7" t="s">
        <v>22</v>
      </c>
      <c r="C1991" s="3">
        <v>39989</v>
      </c>
      <c r="D1991" s="4" t="s">
        <v>629</v>
      </c>
      <c r="E1991" s="4" t="s">
        <v>164</v>
      </c>
      <c r="F1991" s="5" t="str">
        <f t="shared" si="310"/>
        <v>J</v>
      </c>
      <c r="G1991" s="6">
        <v>0.83263888888888893</v>
      </c>
      <c r="H1991" s="6">
        <v>0.87430555555555556</v>
      </c>
      <c r="I1991" s="85">
        <f t="shared" si="311"/>
        <v>59.999999999999943</v>
      </c>
      <c r="J1991" s="86">
        <f>I1991*Segmentos!$D$7*(AH1991%)*IF(ISNUMBER(AI1991),AI1991%,0)</f>
        <v>425591.99999999965</v>
      </c>
      <c r="K1991" s="86">
        <f>I1991*Segmentos!$D$7*(AL1991%)*IF(ISNUMBER(AM1991),AM1991%,0)</f>
        <v>440447.99999999965</v>
      </c>
      <c r="L1991" s="4"/>
      <c r="M1991" s="2">
        <v>1.81</v>
      </c>
      <c r="N1991" s="2">
        <v>6.5</v>
      </c>
      <c r="O1991" s="2">
        <v>27.6</v>
      </c>
      <c r="P1991" s="2">
        <v>94.533900000000003</v>
      </c>
      <c r="Q1991" s="2">
        <v>0.36</v>
      </c>
      <c r="R1991" s="2">
        <v>1.8</v>
      </c>
      <c r="S1991" s="2">
        <v>20</v>
      </c>
      <c r="T1991" s="2">
        <v>3.1023000000000001</v>
      </c>
      <c r="U1991" s="2">
        <v>0.86</v>
      </c>
      <c r="V1991" s="2">
        <v>6.9</v>
      </c>
      <c r="W1991" s="2">
        <v>12.4</v>
      </c>
      <c r="X1991" s="2">
        <v>9.4137000000000004</v>
      </c>
      <c r="Y1991" s="2">
        <v>1.02</v>
      </c>
      <c r="Z1991" s="2">
        <v>5.7</v>
      </c>
      <c r="AA1991" s="2">
        <v>17.899999999999999</v>
      </c>
      <c r="AB1991" s="2">
        <v>15.8108</v>
      </c>
      <c r="AC1991" s="2">
        <v>3.86</v>
      </c>
      <c r="AD1991" s="2">
        <v>9.5</v>
      </c>
      <c r="AE1991" s="2">
        <v>40.700000000000003</v>
      </c>
      <c r="AF1991" s="2">
        <v>66.206999999999994</v>
      </c>
      <c r="AG1991" s="20">
        <v>1.77</v>
      </c>
      <c r="AH1991" s="20">
        <v>6.9</v>
      </c>
      <c r="AI1991" s="20">
        <v>25.7</v>
      </c>
      <c r="AJ1991" s="20">
        <v>43.899500000000003</v>
      </c>
      <c r="AK1991" s="18">
        <v>1.84</v>
      </c>
      <c r="AL1991" s="18">
        <v>6.2</v>
      </c>
      <c r="AM1991" s="18">
        <v>29.6</v>
      </c>
      <c r="AN1991" s="18">
        <v>50.634399999999999</v>
      </c>
      <c r="AO1991" s="2">
        <v>1.2</v>
      </c>
      <c r="AP1991" s="2">
        <v>4.9000000000000004</v>
      </c>
      <c r="AQ1991" s="2">
        <v>24.6</v>
      </c>
      <c r="AR1991" s="2">
        <v>6.8570000000000002</v>
      </c>
      <c r="AS1991" s="2">
        <v>1.25</v>
      </c>
      <c r="AT1991" s="2">
        <v>6.4</v>
      </c>
      <c r="AU1991" s="2">
        <v>19.5</v>
      </c>
      <c r="AV1991" s="2">
        <v>14.4231</v>
      </c>
      <c r="AW1991" s="2">
        <v>3.44</v>
      </c>
      <c r="AX1991" s="2">
        <v>8.6</v>
      </c>
      <c r="AY1991" s="2">
        <v>40</v>
      </c>
      <c r="AZ1991" s="2">
        <v>51.740600000000001</v>
      </c>
      <c r="BA1991" s="2">
        <v>1.07</v>
      </c>
      <c r="BB1991" s="2">
        <v>5.5</v>
      </c>
      <c r="BC1991" s="2">
        <v>19.399999999999999</v>
      </c>
      <c r="BD1991" s="2">
        <v>21.513200000000001</v>
      </c>
      <c r="BE1991" s="4" t="str">
        <f t="shared" si="312"/>
        <v>NO APLICA</v>
      </c>
      <c r="BF1991" s="4">
        <f t="shared" si="313"/>
        <v>2.0144000000000002</v>
      </c>
      <c r="BG1991">
        <f t="shared" si="314"/>
        <v>1.2</v>
      </c>
      <c r="BH1991">
        <f t="shared" si="315"/>
        <v>1.25</v>
      </c>
      <c r="BI1991">
        <f t="shared" si="316"/>
        <v>3.44</v>
      </c>
      <c r="BJ1991">
        <f t="shared" si="317"/>
        <v>1.84</v>
      </c>
      <c r="BK1991">
        <f t="shared" si="318"/>
        <v>1.77</v>
      </c>
      <c r="BL1991">
        <f t="shared" si="319"/>
        <v>10763.999999999991</v>
      </c>
    </row>
    <row r="1992" spans="1:64" x14ac:dyDescent="0.2">
      <c r="A1992" s="1">
        <v>1990</v>
      </c>
      <c r="B1992" s="7" t="s">
        <v>130</v>
      </c>
      <c r="C1992" s="3">
        <v>39989</v>
      </c>
      <c r="D1992" s="4" t="s">
        <v>8</v>
      </c>
      <c r="E1992" s="4" t="s">
        <v>176</v>
      </c>
      <c r="F1992" s="5" t="str">
        <f t="shared" si="310"/>
        <v>J</v>
      </c>
      <c r="G1992" s="6">
        <v>0.92569444444444438</v>
      </c>
      <c r="H1992" s="6">
        <v>2.9861111111111113E-2</v>
      </c>
      <c r="I1992" s="85">
        <f t="shared" si="311"/>
        <v>150.00000000000011</v>
      </c>
      <c r="J1992" s="86">
        <f>I1992*Segmentos!$D$7*(AH1992%)*IF(ISNUMBER(AI1992),AI1992%,0)</f>
        <v>4849320.0000000037</v>
      </c>
      <c r="K1992" s="86">
        <f>I1992*Segmentos!$D$7*(AL1992%)*IF(ISNUMBER(AM1992),AM1992%,0)</f>
        <v>5286600.0000000047</v>
      </c>
      <c r="L1992" s="4"/>
      <c r="M1992" s="2">
        <v>8.4700000000000006</v>
      </c>
      <c r="N1992" s="2">
        <v>32.6</v>
      </c>
      <c r="O1992" s="2">
        <v>26</v>
      </c>
      <c r="P1992" s="2">
        <v>89.467100000000002</v>
      </c>
      <c r="Q1992" s="2">
        <v>3.21</v>
      </c>
      <c r="R1992" s="2">
        <v>20.2</v>
      </c>
      <c r="S1992" s="2">
        <v>15.9</v>
      </c>
      <c r="T1992" s="2">
        <v>5.6618000000000004</v>
      </c>
      <c r="U1992" s="2">
        <v>7.44</v>
      </c>
      <c r="V1992" s="2">
        <v>32.4</v>
      </c>
      <c r="W1992" s="2">
        <v>23</v>
      </c>
      <c r="X1992" s="2">
        <v>16.488700000000001</v>
      </c>
      <c r="Y1992" s="2">
        <v>7.61</v>
      </c>
      <c r="Z1992" s="2">
        <v>32.5</v>
      </c>
      <c r="AA1992" s="2">
        <v>23.4</v>
      </c>
      <c r="AB1992" s="2">
        <v>23.750900000000001</v>
      </c>
      <c r="AC1992" s="2">
        <v>12.56</v>
      </c>
      <c r="AD1992" s="2">
        <v>39.1</v>
      </c>
      <c r="AE1992" s="2">
        <v>32.1</v>
      </c>
      <c r="AF1992" s="2">
        <v>43.565800000000003</v>
      </c>
      <c r="AG1992" s="20">
        <v>8.08</v>
      </c>
      <c r="AH1992" s="20">
        <v>32.200000000000003</v>
      </c>
      <c r="AI1992" s="20">
        <v>25.1</v>
      </c>
      <c r="AJ1992" s="20">
        <v>40.534999999999997</v>
      </c>
      <c r="AK1992" s="18">
        <v>8.81</v>
      </c>
      <c r="AL1992" s="18">
        <v>33</v>
      </c>
      <c r="AM1992" s="18">
        <v>26.7</v>
      </c>
      <c r="AN1992" s="18">
        <v>48.932200000000002</v>
      </c>
      <c r="AO1992" s="2">
        <v>4.0599999999999996</v>
      </c>
      <c r="AP1992" s="2">
        <v>25.2</v>
      </c>
      <c r="AQ1992" s="2">
        <v>16.100000000000001</v>
      </c>
      <c r="AR1992" s="2">
        <v>4.6878000000000002</v>
      </c>
      <c r="AS1992" s="2">
        <v>7</v>
      </c>
      <c r="AT1992" s="2">
        <v>28.8</v>
      </c>
      <c r="AU1992" s="2">
        <v>24.3</v>
      </c>
      <c r="AV1992" s="2">
        <v>16.301600000000001</v>
      </c>
      <c r="AW1992" s="2">
        <v>9.4700000000000006</v>
      </c>
      <c r="AX1992" s="2">
        <v>37.1</v>
      </c>
      <c r="AY1992" s="2">
        <v>25.5</v>
      </c>
      <c r="AZ1992" s="2">
        <v>28.788599999999999</v>
      </c>
      <c r="BA1992" s="2">
        <v>9.81</v>
      </c>
      <c r="BB1992" s="2">
        <v>33.5</v>
      </c>
      <c r="BC1992" s="2">
        <v>29.3</v>
      </c>
      <c r="BD1992" s="2">
        <v>39.689100000000003</v>
      </c>
      <c r="BE1992" s="4" t="str">
        <f t="shared" si="312"/>
        <v>ENTRETENIDO</v>
      </c>
      <c r="BF1992" s="4">
        <f t="shared" si="313"/>
        <v>7.8525999999999998</v>
      </c>
      <c r="BG1992">
        <f t="shared" si="314"/>
        <v>4.0599999999999996</v>
      </c>
      <c r="BH1992">
        <f t="shared" si="315"/>
        <v>7</v>
      </c>
      <c r="BI1992">
        <f t="shared" si="316"/>
        <v>9.81</v>
      </c>
      <c r="BJ1992">
        <f t="shared" si="317"/>
        <v>8.81</v>
      </c>
      <c r="BK1992">
        <f t="shared" si="318"/>
        <v>8.08</v>
      </c>
      <c r="BL1992">
        <f t="shared" si="319"/>
        <v>127140.00000000009</v>
      </c>
    </row>
    <row r="1993" spans="1:64" x14ac:dyDescent="0.2">
      <c r="A1993" s="1">
        <v>1991</v>
      </c>
      <c r="B1993" s="7" t="s">
        <v>24</v>
      </c>
      <c r="C1993" s="3">
        <v>39989</v>
      </c>
      <c r="D1993" s="4" t="s">
        <v>629</v>
      </c>
      <c r="E1993" s="4" t="s">
        <v>170</v>
      </c>
      <c r="F1993" s="5" t="str">
        <f t="shared" si="310"/>
        <v>J</v>
      </c>
      <c r="G1993" s="6">
        <v>0.87569444444444444</v>
      </c>
      <c r="H1993" s="6">
        <v>0.89097222222222217</v>
      </c>
      <c r="I1993" s="85">
        <f t="shared" si="311"/>
        <v>21.999999999999922</v>
      </c>
      <c r="J1993" s="86">
        <f>I1993*Segmentos!$D$7*(AH1993%)*IF(ISNUMBER(AI1993),AI1993%,0)</f>
        <v>66721.599999999773</v>
      </c>
      <c r="K1993" s="86">
        <f>I1993*Segmentos!$D$7*(AL1993%)*IF(ISNUMBER(AM1993),AM1993%,0)</f>
        <v>29567.999999999898</v>
      </c>
      <c r="L1993" s="4"/>
      <c r="M1993" s="2">
        <v>0.54</v>
      </c>
      <c r="N1993" s="2">
        <v>1.4</v>
      </c>
      <c r="O1993" s="2">
        <v>37.4</v>
      </c>
      <c r="P1993" s="2">
        <v>47.790500000000002</v>
      </c>
      <c r="Q1993" s="2">
        <v>0.54</v>
      </c>
      <c r="R1993" s="2">
        <v>0.9</v>
      </c>
      <c r="S1993" s="2">
        <v>56.8</v>
      </c>
      <c r="T1993" s="2">
        <v>7.9808000000000003</v>
      </c>
      <c r="U1993" s="2">
        <v>0.66</v>
      </c>
      <c r="V1993" s="2">
        <v>1.1000000000000001</v>
      </c>
      <c r="W1993" s="2">
        <v>57.9</v>
      </c>
      <c r="X1993" s="2">
        <v>12.2685</v>
      </c>
      <c r="Y1993" s="2">
        <v>0.37</v>
      </c>
      <c r="Z1993" s="2">
        <v>1</v>
      </c>
      <c r="AA1993" s="2">
        <v>37.9</v>
      </c>
      <c r="AB1993" s="2">
        <v>9.8202999999999996</v>
      </c>
      <c r="AC1993" s="2">
        <v>0.61</v>
      </c>
      <c r="AD1993" s="2">
        <v>2.2999999999999998</v>
      </c>
      <c r="AE1993" s="2">
        <v>26.6</v>
      </c>
      <c r="AF1993" s="2">
        <v>17.7209</v>
      </c>
      <c r="AG1993" s="20">
        <v>0.77</v>
      </c>
      <c r="AH1993" s="20">
        <v>1.7</v>
      </c>
      <c r="AI1993" s="20">
        <v>44.6</v>
      </c>
      <c r="AJ1993" s="20">
        <v>32.233199999999997</v>
      </c>
      <c r="AK1993" s="18">
        <v>0.33</v>
      </c>
      <c r="AL1993" s="18">
        <v>1.2</v>
      </c>
      <c r="AM1993" s="18">
        <v>28</v>
      </c>
      <c r="AN1993" s="18">
        <v>15.5573</v>
      </c>
      <c r="AO1993" s="2">
        <v>0.03</v>
      </c>
      <c r="AP1993" s="2">
        <v>0.4</v>
      </c>
      <c r="AQ1993" s="2">
        <v>8.6999999999999993</v>
      </c>
      <c r="AR1993" s="2">
        <v>0.32590000000000002</v>
      </c>
      <c r="AS1993" s="2">
        <v>0.51</v>
      </c>
      <c r="AT1993" s="2">
        <v>1.1000000000000001</v>
      </c>
      <c r="AU1993" s="2">
        <v>48.1</v>
      </c>
      <c r="AV1993" s="2">
        <v>9.9097000000000008</v>
      </c>
      <c r="AW1993" s="2">
        <v>0.32</v>
      </c>
      <c r="AX1993" s="2">
        <v>1.8</v>
      </c>
      <c r="AY1993" s="2">
        <v>17.2</v>
      </c>
      <c r="AZ1993" s="2">
        <v>8.0501000000000005</v>
      </c>
      <c r="BA1993" s="2">
        <v>0.87</v>
      </c>
      <c r="BB1993" s="2">
        <v>1.7</v>
      </c>
      <c r="BC1993" s="2">
        <v>52.1</v>
      </c>
      <c r="BD1993" s="2">
        <v>29.5047</v>
      </c>
      <c r="BE1993" s="4" t="str">
        <f t="shared" si="312"/>
        <v>NO APLICA</v>
      </c>
      <c r="BF1993" s="4">
        <f t="shared" si="313"/>
        <v>0.56920000000000004</v>
      </c>
      <c r="BG1993">
        <f t="shared" si="314"/>
        <v>0.03</v>
      </c>
      <c r="BH1993">
        <f t="shared" si="315"/>
        <v>0.51</v>
      </c>
      <c r="BI1993">
        <f t="shared" si="316"/>
        <v>0.87</v>
      </c>
      <c r="BJ1993">
        <f t="shared" si="317"/>
        <v>0.33</v>
      </c>
      <c r="BK1993">
        <f t="shared" si="318"/>
        <v>0.77</v>
      </c>
      <c r="BL1993">
        <f t="shared" si="319"/>
        <v>1151.9199999999958</v>
      </c>
    </row>
    <row r="1994" spans="1:64" x14ac:dyDescent="0.2">
      <c r="A1994" s="1">
        <v>1992</v>
      </c>
      <c r="B1994" s="7" t="s">
        <v>4</v>
      </c>
      <c r="C1994" s="3">
        <v>39989</v>
      </c>
      <c r="D1994" s="4" t="s">
        <v>3</v>
      </c>
      <c r="E1994" s="4" t="s">
        <v>165</v>
      </c>
      <c r="F1994" s="5" t="str">
        <f t="shared" si="310"/>
        <v>J</v>
      </c>
      <c r="G1994" s="6">
        <v>0.77916666666666667</v>
      </c>
      <c r="H1994" s="6">
        <v>0.87430555555555556</v>
      </c>
      <c r="I1994" s="85">
        <f t="shared" si="311"/>
        <v>137</v>
      </c>
      <c r="J1994" s="86">
        <f>I1994*Segmentos!$D$7*(AH1994%)*IF(ISNUMBER(AI1994),AI1994%,0)</f>
        <v>2042670</v>
      </c>
      <c r="K1994" s="86">
        <f>I1994*Segmentos!$D$7*(AL1994%)*IF(ISNUMBER(AM1994),AM1994%,0)</f>
        <v>2048424.0000000002</v>
      </c>
      <c r="L1994" s="4"/>
      <c r="M1994" s="2">
        <v>3.73</v>
      </c>
      <c r="N1994" s="2">
        <v>17.7</v>
      </c>
      <c r="O1994" s="2">
        <v>21.1</v>
      </c>
      <c r="P1994" s="2">
        <v>61.392400000000002</v>
      </c>
      <c r="Q1994" s="2">
        <v>4.25</v>
      </c>
      <c r="R1994" s="2">
        <v>17.899999999999999</v>
      </c>
      <c r="S1994" s="2">
        <v>23.8</v>
      </c>
      <c r="T1994" s="2">
        <v>11.674099999999999</v>
      </c>
      <c r="U1994" s="2">
        <v>5.08</v>
      </c>
      <c r="V1994" s="2">
        <v>21.8</v>
      </c>
      <c r="W1994" s="2">
        <v>23.3</v>
      </c>
      <c r="X1994" s="2">
        <v>17.52</v>
      </c>
      <c r="Y1994" s="2">
        <v>3.65</v>
      </c>
      <c r="Z1994" s="2">
        <v>19</v>
      </c>
      <c r="AA1994" s="2">
        <v>19.2</v>
      </c>
      <c r="AB1994" s="2">
        <v>17.741800000000001</v>
      </c>
      <c r="AC1994" s="2">
        <v>2.68</v>
      </c>
      <c r="AD1994" s="2">
        <v>13.8</v>
      </c>
      <c r="AE1994" s="2">
        <v>19.5</v>
      </c>
      <c r="AF1994" s="2">
        <v>14.4565</v>
      </c>
      <c r="AG1994" s="20">
        <v>3.73</v>
      </c>
      <c r="AH1994" s="20">
        <v>17.5</v>
      </c>
      <c r="AI1994" s="20">
        <v>21.3</v>
      </c>
      <c r="AJ1994" s="20">
        <v>29.091200000000001</v>
      </c>
      <c r="AK1994" s="18">
        <v>3.74</v>
      </c>
      <c r="AL1994" s="18">
        <v>17.8</v>
      </c>
      <c r="AM1994" s="18">
        <v>21</v>
      </c>
      <c r="AN1994" s="18">
        <v>32.301200000000001</v>
      </c>
      <c r="AO1994" s="2">
        <v>1.6</v>
      </c>
      <c r="AP1994" s="2">
        <v>9.5</v>
      </c>
      <c r="AQ1994" s="2">
        <v>16.8</v>
      </c>
      <c r="AR1994" s="2">
        <v>2.8849</v>
      </c>
      <c r="AS1994" s="2">
        <v>2.95</v>
      </c>
      <c r="AT1994" s="2">
        <v>14.9</v>
      </c>
      <c r="AU1994" s="2">
        <v>19.8</v>
      </c>
      <c r="AV1994" s="2">
        <v>10.7034</v>
      </c>
      <c r="AW1994" s="2">
        <v>4.08</v>
      </c>
      <c r="AX1994" s="2">
        <v>20</v>
      </c>
      <c r="AY1994" s="2">
        <v>20.399999999999999</v>
      </c>
      <c r="AZ1994" s="2">
        <v>19.303999999999998</v>
      </c>
      <c r="BA1994" s="2">
        <v>4.5199999999999996</v>
      </c>
      <c r="BB1994" s="2">
        <v>19.899999999999999</v>
      </c>
      <c r="BC1994" s="2">
        <v>22.8</v>
      </c>
      <c r="BD1994" s="2">
        <v>28.5002</v>
      </c>
      <c r="BE1994" s="4" t="str">
        <f t="shared" si="312"/>
        <v>ABURRIDO</v>
      </c>
      <c r="BF1994" s="4">
        <f t="shared" si="313"/>
        <v>3.4432</v>
      </c>
      <c r="BG1994">
        <f t="shared" si="314"/>
        <v>1.6</v>
      </c>
      <c r="BH1994">
        <f t="shared" si="315"/>
        <v>2.95</v>
      </c>
      <c r="BI1994">
        <f t="shared" si="316"/>
        <v>4.5199999999999996</v>
      </c>
      <c r="BJ1994">
        <f t="shared" si="317"/>
        <v>3.74</v>
      </c>
      <c r="BK1994">
        <f t="shared" si="318"/>
        <v>3.73</v>
      </c>
      <c r="BL1994">
        <f t="shared" si="319"/>
        <v>51165.390000000007</v>
      </c>
    </row>
    <row r="1995" spans="1:64" x14ac:dyDescent="0.2">
      <c r="A1995" s="1">
        <v>1993</v>
      </c>
      <c r="B1995" s="7" t="s">
        <v>15</v>
      </c>
      <c r="C1995" s="3">
        <v>39990</v>
      </c>
      <c r="D1995" s="4" t="s">
        <v>626</v>
      </c>
      <c r="E1995" s="4" t="s">
        <v>164</v>
      </c>
      <c r="F1995" s="5" t="str">
        <f t="shared" si="310"/>
        <v>V</v>
      </c>
      <c r="G1995" s="6">
        <v>0.875</v>
      </c>
      <c r="H1995" s="6">
        <v>0.9145833333333333</v>
      </c>
      <c r="I1995" s="85">
        <f t="shared" si="311"/>
        <v>56.999999999999957</v>
      </c>
      <c r="J1995" s="86">
        <f>I1995*Segmentos!$D$7*(AH1995%)*IF(ISNUMBER(AI1995),AI1995%,0)</f>
        <v>1726757.9999999986</v>
      </c>
      <c r="K1995" s="86">
        <f>I1995*Segmentos!$D$7*(AL1995%)*IF(ISNUMBER(AM1995),AM1995%,0)</f>
        <v>2394752.3999999985</v>
      </c>
      <c r="L1995" s="4"/>
      <c r="M1995" s="2">
        <v>9.11</v>
      </c>
      <c r="N1995" s="2">
        <v>20.6</v>
      </c>
      <c r="O1995" s="2">
        <v>44.2</v>
      </c>
      <c r="P1995" s="2">
        <v>89.852599999999995</v>
      </c>
      <c r="Q1995" s="2">
        <v>5.48</v>
      </c>
      <c r="R1995" s="2">
        <v>12.1</v>
      </c>
      <c r="S1995" s="2">
        <v>45.3</v>
      </c>
      <c r="T1995" s="2">
        <v>9.0238999999999994</v>
      </c>
      <c r="U1995" s="2">
        <v>6.28</v>
      </c>
      <c r="V1995" s="2">
        <v>15.3</v>
      </c>
      <c r="W1995" s="2">
        <v>41.1</v>
      </c>
      <c r="X1995" s="2">
        <v>12.9901</v>
      </c>
      <c r="Y1995" s="2">
        <v>10.01</v>
      </c>
      <c r="Z1995" s="2">
        <v>25.6</v>
      </c>
      <c r="AA1995" s="2">
        <v>39.1</v>
      </c>
      <c r="AB1995" s="2">
        <v>29.152200000000001</v>
      </c>
      <c r="AC1995" s="2">
        <v>11.94</v>
      </c>
      <c r="AD1995" s="2">
        <v>23.8</v>
      </c>
      <c r="AE1995" s="2">
        <v>50.2</v>
      </c>
      <c r="AF1995" s="2">
        <v>38.686399999999999</v>
      </c>
      <c r="AG1995" s="20">
        <v>7.58</v>
      </c>
      <c r="AH1995" s="20">
        <v>18.7</v>
      </c>
      <c r="AI1995" s="20">
        <v>40.5</v>
      </c>
      <c r="AJ1995" s="20">
        <v>35.488199999999999</v>
      </c>
      <c r="AK1995" s="18">
        <v>10.48</v>
      </c>
      <c r="AL1995" s="18">
        <v>22.3</v>
      </c>
      <c r="AM1995" s="18">
        <v>47.1</v>
      </c>
      <c r="AN1995" s="18">
        <v>54.364400000000003</v>
      </c>
      <c r="AO1995" s="2">
        <v>7.24</v>
      </c>
      <c r="AP1995" s="2">
        <v>16.899999999999999</v>
      </c>
      <c r="AQ1995" s="2">
        <v>42.8</v>
      </c>
      <c r="AR1995" s="2">
        <v>7.8038999999999996</v>
      </c>
      <c r="AS1995" s="2">
        <v>6.58</v>
      </c>
      <c r="AT1995" s="2">
        <v>17.600000000000001</v>
      </c>
      <c r="AU1995" s="2">
        <v>37.299999999999997</v>
      </c>
      <c r="AV1995" s="2">
        <v>14.303800000000001</v>
      </c>
      <c r="AW1995" s="2">
        <v>9.4700000000000006</v>
      </c>
      <c r="AX1995" s="2">
        <v>20.5</v>
      </c>
      <c r="AY1995" s="2">
        <v>46.2</v>
      </c>
      <c r="AZ1995" s="2">
        <v>26.851500000000001</v>
      </c>
      <c r="BA1995" s="2">
        <v>10.82</v>
      </c>
      <c r="BB1995" s="2">
        <v>23.4</v>
      </c>
      <c r="BC1995" s="2">
        <v>46.3</v>
      </c>
      <c r="BD1995" s="2">
        <v>40.8934</v>
      </c>
      <c r="BE1995" s="4" t="str">
        <f t="shared" si="312"/>
        <v>NO APLICA</v>
      </c>
      <c r="BF1995" s="4">
        <f t="shared" si="313"/>
        <v>8.4659999999999993</v>
      </c>
      <c r="BG1995">
        <f t="shared" si="314"/>
        <v>7.24</v>
      </c>
      <c r="BH1995">
        <f t="shared" si="315"/>
        <v>6.58</v>
      </c>
      <c r="BI1995">
        <f t="shared" si="316"/>
        <v>10.82</v>
      </c>
      <c r="BJ1995">
        <f t="shared" si="317"/>
        <v>10.48</v>
      </c>
      <c r="BK1995">
        <f t="shared" si="318"/>
        <v>7.58</v>
      </c>
      <c r="BL1995">
        <f t="shared" si="319"/>
        <v>51899.639999999963</v>
      </c>
    </row>
    <row r="1996" spans="1:64" x14ac:dyDescent="0.2">
      <c r="A1996" s="1">
        <v>1994</v>
      </c>
      <c r="B1996" s="7" t="s">
        <v>119</v>
      </c>
      <c r="C1996" s="3">
        <v>39990</v>
      </c>
      <c r="D1996" s="4" t="s">
        <v>626</v>
      </c>
      <c r="E1996" s="4" t="s">
        <v>168</v>
      </c>
      <c r="F1996" s="5" t="str">
        <f t="shared" si="310"/>
        <v>V</v>
      </c>
      <c r="G1996" s="6">
        <v>0.91874999999999996</v>
      </c>
      <c r="H1996" s="6">
        <v>0.99791666666666667</v>
      </c>
      <c r="I1996" s="85">
        <f t="shared" si="311"/>
        <v>114.00000000000007</v>
      </c>
      <c r="J1996" s="86">
        <f>I1996*Segmentos!$D$7*(AH1996%)*IF(ISNUMBER(AI1996),AI1996%,0)</f>
        <v>2003892.0000000009</v>
      </c>
      <c r="K1996" s="86">
        <f>I1996*Segmentos!$D$7*(AL1996%)*IF(ISNUMBER(AM1996),AM1996%,0)</f>
        <v>4002768.0000000023</v>
      </c>
      <c r="L1996" s="4" t="s">
        <v>443</v>
      </c>
      <c r="M1996" s="2">
        <v>6.7</v>
      </c>
      <c r="N1996" s="2">
        <v>26.1</v>
      </c>
      <c r="O1996" s="2">
        <v>25.6</v>
      </c>
      <c r="P1996" s="2">
        <v>79.365799999999993</v>
      </c>
      <c r="Q1996" s="2">
        <v>4.2</v>
      </c>
      <c r="R1996" s="2">
        <v>15.4</v>
      </c>
      <c r="S1996" s="2">
        <v>27.3</v>
      </c>
      <c r="T1996" s="2">
        <v>8.3051999999999992</v>
      </c>
      <c r="U1996" s="2">
        <v>5.86</v>
      </c>
      <c r="V1996" s="2">
        <v>25.3</v>
      </c>
      <c r="W1996" s="2">
        <v>23.2</v>
      </c>
      <c r="X1996" s="2">
        <v>14.5488</v>
      </c>
      <c r="Y1996" s="2">
        <v>8.43</v>
      </c>
      <c r="Z1996" s="2">
        <v>29.8</v>
      </c>
      <c r="AA1996" s="2">
        <v>28.3</v>
      </c>
      <c r="AB1996" s="2">
        <v>29.491700000000002</v>
      </c>
      <c r="AC1996" s="2">
        <v>6.95</v>
      </c>
      <c r="AD1996" s="2">
        <v>28.8</v>
      </c>
      <c r="AE1996" s="2">
        <v>24.1</v>
      </c>
      <c r="AF1996" s="2">
        <v>27.020099999999999</v>
      </c>
      <c r="AG1996" s="20">
        <v>4.3899999999999997</v>
      </c>
      <c r="AH1996" s="20">
        <v>23.5</v>
      </c>
      <c r="AI1996" s="20">
        <v>18.7</v>
      </c>
      <c r="AJ1996" s="20">
        <v>24.6798</v>
      </c>
      <c r="AK1996" s="18">
        <v>8.7799999999999994</v>
      </c>
      <c r="AL1996" s="18">
        <v>28.5</v>
      </c>
      <c r="AM1996" s="18">
        <v>30.8</v>
      </c>
      <c r="AN1996" s="18">
        <v>54.686</v>
      </c>
      <c r="AO1996" s="2">
        <v>5.22</v>
      </c>
      <c r="AP1996" s="2">
        <v>17.899999999999999</v>
      </c>
      <c r="AQ1996" s="2">
        <v>29.2</v>
      </c>
      <c r="AR1996" s="2">
        <v>6.7552000000000003</v>
      </c>
      <c r="AS1996" s="2">
        <v>3.61</v>
      </c>
      <c r="AT1996" s="2">
        <v>20.2</v>
      </c>
      <c r="AU1996" s="2">
        <v>17.899999999999999</v>
      </c>
      <c r="AV1996" s="2">
        <v>9.4322999999999997</v>
      </c>
      <c r="AW1996" s="2">
        <v>5.9</v>
      </c>
      <c r="AX1996" s="2">
        <v>22.6</v>
      </c>
      <c r="AY1996" s="2">
        <v>26.1</v>
      </c>
      <c r="AZ1996" s="2">
        <v>20.108499999999999</v>
      </c>
      <c r="BA1996" s="2">
        <v>9.49</v>
      </c>
      <c r="BB1996" s="2">
        <v>34.5</v>
      </c>
      <c r="BC1996" s="2">
        <v>27.5</v>
      </c>
      <c r="BD1996" s="2">
        <v>43.069899999999997</v>
      </c>
      <c r="BE1996" s="4" t="str">
        <f t="shared" si="312"/>
        <v>ENTRETENIDO</v>
      </c>
      <c r="BF1996" s="4">
        <f t="shared" si="313"/>
        <v>6.2177999999999995</v>
      </c>
      <c r="BG1996">
        <f t="shared" si="314"/>
        <v>5.22</v>
      </c>
      <c r="BH1996">
        <f t="shared" si="315"/>
        <v>3.61</v>
      </c>
      <c r="BI1996">
        <f t="shared" si="316"/>
        <v>9.49</v>
      </c>
      <c r="BJ1996">
        <f t="shared" si="317"/>
        <v>8.7799999999999994</v>
      </c>
      <c r="BK1996">
        <f t="shared" si="318"/>
        <v>4.3899999999999997</v>
      </c>
      <c r="BL1996">
        <f t="shared" si="319"/>
        <v>76170.240000000049</v>
      </c>
    </row>
    <row r="1997" spans="1:64" x14ac:dyDescent="0.2">
      <c r="A1997" s="1">
        <v>1995</v>
      </c>
      <c r="B1997" s="7" t="s">
        <v>5</v>
      </c>
      <c r="C1997" s="3">
        <v>39990</v>
      </c>
      <c r="D1997" s="4" t="s">
        <v>3</v>
      </c>
      <c r="E1997" s="4" t="s">
        <v>164</v>
      </c>
      <c r="F1997" s="5" t="str">
        <f t="shared" si="310"/>
        <v>V</v>
      </c>
      <c r="G1997" s="6">
        <v>0.87430555555555556</v>
      </c>
      <c r="H1997" s="6">
        <v>0.91736111111111107</v>
      </c>
      <c r="I1997" s="85">
        <f t="shared" si="311"/>
        <v>61.999999999999943</v>
      </c>
      <c r="J1997" s="86">
        <f>I1997*Segmentos!$D$7*(AH1997%)*IF(ISNUMBER(AI1997),AI1997%,0)</f>
        <v>1413599.9999999988</v>
      </c>
      <c r="K1997" s="86">
        <f>I1997*Segmentos!$D$7*(AL1997%)*IF(ISNUMBER(AM1997),AM1997%,0)</f>
        <v>1981569.599999998</v>
      </c>
      <c r="L1997" s="4"/>
      <c r="M1997" s="2">
        <v>6.91</v>
      </c>
      <c r="N1997" s="2">
        <v>17.399999999999999</v>
      </c>
      <c r="O1997" s="2">
        <v>39.799999999999997</v>
      </c>
      <c r="P1997" s="2">
        <v>85.183899999999994</v>
      </c>
      <c r="Q1997" s="2">
        <v>3.43</v>
      </c>
      <c r="R1997" s="2">
        <v>10.6</v>
      </c>
      <c r="S1997" s="2">
        <v>32.299999999999997</v>
      </c>
      <c r="T1997" s="2">
        <v>7.0674999999999999</v>
      </c>
      <c r="U1997" s="2">
        <v>6.15</v>
      </c>
      <c r="V1997" s="2">
        <v>16.100000000000001</v>
      </c>
      <c r="W1997" s="2">
        <v>38.200000000000003</v>
      </c>
      <c r="X1997" s="2">
        <v>15.910600000000001</v>
      </c>
      <c r="Y1997" s="2">
        <v>6.85</v>
      </c>
      <c r="Z1997" s="2">
        <v>21.2</v>
      </c>
      <c r="AA1997" s="2">
        <v>32.4</v>
      </c>
      <c r="AB1997" s="2">
        <v>24.959199999999999</v>
      </c>
      <c r="AC1997" s="2">
        <v>9.1999999999999993</v>
      </c>
      <c r="AD1997" s="2">
        <v>18.100000000000001</v>
      </c>
      <c r="AE1997" s="2">
        <v>50.7</v>
      </c>
      <c r="AF1997" s="2">
        <v>37.246600000000001</v>
      </c>
      <c r="AG1997" s="20">
        <v>5.7</v>
      </c>
      <c r="AH1997" s="20">
        <v>15.2</v>
      </c>
      <c r="AI1997" s="20">
        <v>37.5</v>
      </c>
      <c r="AJ1997" s="20">
        <v>33.366599999999998</v>
      </c>
      <c r="AK1997" s="18">
        <v>7.99</v>
      </c>
      <c r="AL1997" s="18">
        <v>19.3</v>
      </c>
      <c r="AM1997" s="18">
        <v>41.4</v>
      </c>
      <c r="AN1997" s="18">
        <v>51.817300000000003</v>
      </c>
      <c r="AO1997" s="2">
        <v>3.2</v>
      </c>
      <c r="AP1997" s="2">
        <v>15</v>
      </c>
      <c r="AQ1997" s="2">
        <v>21.4</v>
      </c>
      <c r="AR1997" s="2">
        <v>4.3125</v>
      </c>
      <c r="AS1997" s="2">
        <v>7.55</v>
      </c>
      <c r="AT1997" s="2">
        <v>18.100000000000001</v>
      </c>
      <c r="AU1997" s="2">
        <v>41.7</v>
      </c>
      <c r="AV1997" s="2">
        <v>20.5151</v>
      </c>
      <c r="AW1997" s="2">
        <v>9.86</v>
      </c>
      <c r="AX1997" s="2">
        <v>19.2</v>
      </c>
      <c r="AY1997" s="2">
        <v>51.3</v>
      </c>
      <c r="AZ1997" s="2">
        <v>34.9529</v>
      </c>
      <c r="BA1997" s="2">
        <v>5.38</v>
      </c>
      <c r="BB1997" s="2">
        <v>16.2</v>
      </c>
      <c r="BC1997" s="2">
        <v>33.200000000000003</v>
      </c>
      <c r="BD1997" s="2">
        <v>25.403400000000001</v>
      </c>
      <c r="BE1997" s="4" t="str">
        <f t="shared" si="312"/>
        <v>NO APLICA</v>
      </c>
      <c r="BF1997" s="4">
        <f t="shared" si="313"/>
        <v>7.7127999999999997</v>
      </c>
      <c r="BG1997">
        <f t="shared" si="314"/>
        <v>3.2</v>
      </c>
      <c r="BH1997">
        <f t="shared" si="315"/>
        <v>7.55</v>
      </c>
      <c r="BI1997">
        <f t="shared" si="316"/>
        <v>9.86</v>
      </c>
      <c r="BJ1997">
        <f t="shared" si="317"/>
        <v>7.99</v>
      </c>
      <c r="BK1997">
        <f t="shared" si="318"/>
        <v>5.7</v>
      </c>
      <c r="BL1997">
        <f t="shared" si="319"/>
        <v>42936.239999999947</v>
      </c>
    </row>
    <row r="1998" spans="1:64" x14ac:dyDescent="0.2">
      <c r="A1998" s="1">
        <v>1996</v>
      </c>
      <c r="B1998" s="7" t="s">
        <v>49</v>
      </c>
      <c r="C1998" s="3">
        <v>39990</v>
      </c>
      <c r="D1998" s="4" t="s">
        <v>629</v>
      </c>
      <c r="E1998" s="4" t="s">
        <v>168</v>
      </c>
      <c r="F1998" s="5" t="str">
        <f t="shared" si="310"/>
        <v>V</v>
      </c>
      <c r="G1998" s="6">
        <v>0.91666666666666663</v>
      </c>
      <c r="H1998" s="6">
        <v>0.99375000000000002</v>
      </c>
      <c r="I1998" s="85">
        <f t="shared" si="311"/>
        <v>111.00000000000009</v>
      </c>
      <c r="J1998" s="86">
        <f>I1998*Segmentos!$D$7*(AH1998%)*IF(ISNUMBER(AI1998),AI1998%,0)</f>
        <v>362304.00000000035</v>
      </c>
      <c r="K1998" s="86">
        <f>I1998*Segmentos!$D$7*(AL1998%)*IF(ISNUMBER(AM1998),AM1998%,0)</f>
        <v>520279.20000000042</v>
      </c>
      <c r="L1998" s="4" t="s">
        <v>441</v>
      </c>
      <c r="M1998" s="2">
        <v>1.01</v>
      </c>
      <c r="N1998" s="2">
        <v>3.8</v>
      </c>
      <c r="O1998" s="2">
        <v>26.2</v>
      </c>
      <c r="P1998" s="2">
        <v>85.557900000000004</v>
      </c>
      <c r="Q1998" s="2">
        <v>0</v>
      </c>
      <c r="R1998" s="2">
        <v>0.1</v>
      </c>
      <c r="S1998" s="2">
        <v>3.6</v>
      </c>
      <c r="T1998" s="2">
        <v>4.7899999999999998E-2</v>
      </c>
      <c r="U1998" s="2">
        <v>0.62</v>
      </c>
      <c r="V1998" s="2">
        <v>2.8</v>
      </c>
      <c r="W1998" s="2">
        <v>22.4</v>
      </c>
      <c r="X1998" s="2">
        <v>11.138400000000001</v>
      </c>
      <c r="Y1998" s="2">
        <v>1.1100000000000001</v>
      </c>
      <c r="Z1998" s="2">
        <v>4.2</v>
      </c>
      <c r="AA1998" s="2">
        <v>26.4</v>
      </c>
      <c r="AB1998" s="2">
        <v>27.923400000000001</v>
      </c>
      <c r="AC1998" s="2">
        <v>1.66</v>
      </c>
      <c r="AD1998" s="2">
        <v>6.1</v>
      </c>
      <c r="AE1998" s="2">
        <v>27.4</v>
      </c>
      <c r="AF1998" s="2">
        <v>46.448099999999997</v>
      </c>
      <c r="AG1998" s="20">
        <v>0.81</v>
      </c>
      <c r="AH1998" s="20">
        <v>3.4</v>
      </c>
      <c r="AI1998" s="20">
        <v>24</v>
      </c>
      <c r="AJ1998" s="20">
        <v>32.8553</v>
      </c>
      <c r="AK1998" s="18">
        <v>1.18</v>
      </c>
      <c r="AL1998" s="18">
        <v>4.2</v>
      </c>
      <c r="AM1998" s="18">
        <v>27.9</v>
      </c>
      <c r="AN1998" s="18">
        <v>52.702599999999997</v>
      </c>
      <c r="AO1998" s="2">
        <v>0.81</v>
      </c>
      <c r="AP1998" s="2">
        <v>2.6</v>
      </c>
      <c r="AQ1998" s="2">
        <v>30.8</v>
      </c>
      <c r="AR1998" s="2">
        <v>7.5204000000000004</v>
      </c>
      <c r="AS1998" s="2">
        <v>0.65</v>
      </c>
      <c r="AT1998" s="2">
        <v>3.2</v>
      </c>
      <c r="AU1998" s="2">
        <v>20.7</v>
      </c>
      <c r="AV1998" s="2">
        <v>12.2477</v>
      </c>
      <c r="AW1998" s="2">
        <v>1.1399999999999999</v>
      </c>
      <c r="AX1998" s="2">
        <v>3.1</v>
      </c>
      <c r="AY1998" s="2">
        <v>36.5</v>
      </c>
      <c r="AZ1998" s="2">
        <v>27.847200000000001</v>
      </c>
      <c r="BA1998" s="2">
        <v>1.1599999999999999</v>
      </c>
      <c r="BB1998" s="2">
        <v>5.0999999999999996</v>
      </c>
      <c r="BC1998" s="2">
        <v>22.8</v>
      </c>
      <c r="BD1998" s="2">
        <v>37.942599999999999</v>
      </c>
      <c r="BE1998" s="4" t="str">
        <f t="shared" si="312"/>
        <v>ABURRIDO</v>
      </c>
      <c r="BF1998" s="4">
        <f t="shared" si="313"/>
        <v>0.89539999999999986</v>
      </c>
      <c r="BG1998">
        <f t="shared" si="314"/>
        <v>0.81</v>
      </c>
      <c r="BH1998">
        <f t="shared" si="315"/>
        <v>0.65</v>
      </c>
      <c r="BI1998">
        <f t="shared" si="316"/>
        <v>1.1599999999999999</v>
      </c>
      <c r="BJ1998">
        <f t="shared" si="317"/>
        <v>1.18</v>
      </c>
      <c r="BK1998">
        <f t="shared" si="318"/>
        <v>0.81</v>
      </c>
      <c r="BL1998">
        <f t="shared" si="319"/>
        <v>11051.160000000007</v>
      </c>
    </row>
    <row r="1999" spans="1:64" x14ac:dyDescent="0.2">
      <c r="A1999" s="1">
        <v>1997</v>
      </c>
      <c r="B1999" s="7" t="s">
        <v>49</v>
      </c>
      <c r="C1999" s="3">
        <v>39990</v>
      </c>
      <c r="D1999" s="4" t="s">
        <v>628</v>
      </c>
      <c r="E1999" s="4" t="s">
        <v>168</v>
      </c>
      <c r="F1999" s="5" t="str">
        <f t="shared" si="310"/>
        <v>V</v>
      </c>
      <c r="G1999" s="6">
        <v>0.9159722222222223</v>
      </c>
      <c r="H1999" s="6">
        <v>0.98124999999999996</v>
      </c>
      <c r="I1999" s="85">
        <f t="shared" si="311"/>
        <v>93.999999999999829</v>
      </c>
      <c r="J1999" s="86">
        <f>I1999*Segmentos!$D$7*(AH1999%)*IF(ISNUMBER(AI1999),AI1999%,0)</f>
        <v>467443.19999999925</v>
      </c>
      <c r="K1999" s="86">
        <f>I1999*Segmentos!$D$7*(AL1999%)*IF(ISNUMBER(AM1999),AM1999%,0)</f>
        <v>657849.59999999893</v>
      </c>
      <c r="L1999" s="4" t="s">
        <v>444</v>
      </c>
      <c r="M1999" s="2">
        <v>1.51</v>
      </c>
      <c r="N1999" s="2">
        <v>7.8</v>
      </c>
      <c r="O1999" s="2">
        <v>19.399999999999999</v>
      </c>
      <c r="P1999" s="2">
        <v>75.247399999999999</v>
      </c>
      <c r="Q1999" s="2">
        <v>1.43</v>
      </c>
      <c r="R1999" s="2">
        <v>5</v>
      </c>
      <c r="S1999" s="2">
        <v>28.7</v>
      </c>
      <c r="T1999" s="2">
        <v>11.8781</v>
      </c>
      <c r="U1999" s="2">
        <v>2.4700000000000002</v>
      </c>
      <c r="V1999" s="2">
        <v>9.6999999999999993</v>
      </c>
      <c r="W1999" s="2">
        <v>25.4</v>
      </c>
      <c r="X1999" s="2">
        <v>25.7959</v>
      </c>
      <c r="Y1999" s="2">
        <v>1.77</v>
      </c>
      <c r="Z1999" s="2">
        <v>9.8000000000000007</v>
      </c>
      <c r="AA1999" s="2">
        <v>18</v>
      </c>
      <c r="AB1999" s="2">
        <v>26.0121</v>
      </c>
      <c r="AC1999" s="2">
        <v>0.71</v>
      </c>
      <c r="AD1999" s="2">
        <v>6.1</v>
      </c>
      <c r="AE1999" s="2">
        <v>11.6</v>
      </c>
      <c r="AF1999" s="2">
        <v>11.561299999999999</v>
      </c>
      <c r="AG1999" s="20">
        <v>1.24</v>
      </c>
      <c r="AH1999" s="20">
        <v>7.4</v>
      </c>
      <c r="AI1999" s="20">
        <v>16.8</v>
      </c>
      <c r="AJ1999" s="20">
        <v>29.389800000000001</v>
      </c>
      <c r="AK1999" s="18">
        <v>1.75</v>
      </c>
      <c r="AL1999" s="18">
        <v>8.1</v>
      </c>
      <c r="AM1999" s="18">
        <v>21.6</v>
      </c>
      <c r="AN1999" s="18">
        <v>45.857599999999998</v>
      </c>
      <c r="AO1999" s="2">
        <v>0.67</v>
      </c>
      <c r="AP1999" s="2">
        <v>3.6</v>
      </c>
      <c r="AQ1999" s="2">
        <v>18.600000000000001</v>
      </c>
      <c r="AR1999" s="2">
        <v>3.6566000000000001</v>
      </c>
      <c r="AS1999" s="2">
        <v>1.49</v>
      </c>
      <c r="AT1999" s="2">
        <v>8</v>
      </c>
      <c r="AU1999" s="2">
        <v>18.600000000000001</v>
      </c>
      <c r="AV1999" s="2">
        <v>16.313700000000001</v>
      </c>
      <c r="AW1999" s="2">
        <v>0.62</v>
      </c>
      <c r="AX1999" s="2">
        <v>5.4</v>
      </c>
      <c r="AY1999" s="2">
        <v>11.5</v>
      </c>
      <c r="AZ1999" s="2">
        <v>8.9353999999999996</v>
      </c>
      <c r="BA1999" s="2">
        <v>2.4300000000000002</v>
      </c>
      <c r="BB1999" s="2">
        <v>10.6</v>
      </c>
      <c r="BC1999" s="2">
        <v>22.9</v>
      </c>
      <c r="BD1999" s="2">
        <v>46.341799999999999</v>
      </c>
      <c r="BE1999" s="4" t="str">
        <f t="shared" si="312"/>
        <v>ABURRIDO</v>
      </c>
      <c r="BF1999" s="4">
        <f t="shared" si="313"/>
        <v>1.7012000000000005</v>
      </c>
      <c r="BG1999">
        <f t="shared" si="314"/>
        <v>0.67</v>
      </c>
      <c r="BH1999">
        <f t="shared" si="315"/>
        <v>1.49</v>
      </c>
      <c r="BI1999">
        <f t="shared" si="316"/>
        <v>2.4300000000000002</v>
      </c>
      <c r="BJ1999">
        <f t="shared" si="317"/>
        <v>1.75</v>
      </c>
      <c r="BK1999">
        <f t="shared" si="318"/>
        <v>1.24</v>
      </c>
      <c r="BL1999">
        <f t="shared" si="319"/>
        <v>14224.079999999973</v>
      </c>
    </row>
    <row r="2000" spans="1:64" x14ac:dyDescent="0.2">
      <c r="A2000" s="1">
        <v>1998</v>
      </c>
      <c r="B2000" s="7" t="s">
        <v>18</v>
      </c>
      <c r="C2000" s="3">
        <v>39990</v>
      </c>
      <c r="D2000" s="4" t="s">
        <v>17</v>
      </c>
      <c r="E2000" s="4" t="s">
        <v>168</v>
      </c>
      <c r="F2000" s="5" t="str">
        <f t="shared" si="310"/>
        <v>V</v>
      </c>
      <c r="G2000" s="6">
        <v>0.83333333333333337</v>
      </c>
      <c r="H2000" s="6">
        <v>0.9145833333333333</v>
      </c>
      <c r="I2000" s="85">
        <f t="shared" si="311"/>
        <v>116.9999999999999</v>
      </c>
      <c r="J2000" s="86">
        <f>I2000*Segmentos!$D$7*(AH2000%)*IF(ISNUMBER(AI2000),AI2000%,0)</f>
        <v>340095.59999999963</v>
      </c>
      <c r="K2000" s="86">
        <f>I2000*Segmentos!$D$7*(AL2000%)*IF(ISNUMBER(AM2000),AM2000%,0)</f>
        <v>194594.39999999985</v>
      </c>
      <c r="L2000" s="4" t="s">
        <v>442</v>
      </c>
      <c r="M2000" s="2">
        <v>0.56999999999999995</v>
      </c>
      <c r="N2000" s="2">
        <v>3.5</v>
      </c>
      <c r="O2000" s="2">
        <v>16.3</v>
      </c>
      <c r="P2000" s="2">
        <v>91.8416</v>
      </c>
      <c r="Q2000" s="2">
        <v>0.01</v>
      </c>
      <c r="R2000" s="2">
        <v>0.8</v>
      </c>
      <c r="S2000" s="2">
        <v>1.3</v>
      </c>
      <c r="T2000" s="2">
        <v>0.28089999999999998</v>
      </c>
      <c r="U2000" s="2">
        <v>0.34</v>
      </c>
      <c r="V2000" s="2">
        <v>2.4</v>
      </c>
      <c r="W2000" s="2">
        <v>14</v>
      </c>
      <c r="X2000" s="2">
        <v>11.583399999999999</v>
      </c>
      <c r="Y2000" s="2">
        <v>0.48</v>
      </c>
      <c r="Z2000" s="2">
        <v>4</v>
      </c>
      <c r="AA2000" s="2">
        <v>12.2</v>
      </c>
      <c r="AB2000" s="2">
        <v>23.174600000000002</v>
      </c>
      <c r="AC2000" s="2">
        <v>1.06</v>
      </c>
      <c r="AD2000" s="2">
        <v>5</v>
      </c>
      <c r="AE2000" s="2">
        <v>21.2</v>
      </c>
      <c r="AF2000" s="2">
        <v>56.802799999999998</v>
      </c>
      <c r="AG2000" s="20">
        <v>0.72</v>
      </c>
      <c r="AH2000" s="20">
        <v>4.3</v>
      </c>
      <c r="AI2000" s="20">
        <v>16.899999999999999</v>
      </c>
      <c r="AJ2000" s="20">
        <v>55.825600000000001</v>
      </c>
      <c r="AK2000" s="18">
        <v>0.42</v>
      </c>
      <c r="AL2000" s="18">
        <v>2.7</v>
      </c>
      <c r="AM2000" s="18">
        <v>15.4</v>
      </c>
      <c r="AN2000" s="18">
        <v>36.016100000000002</v>
      </c>
      <c r="AO2000" s="2">
        <v>0.1</v>
      </c>
      <c r="AP2000" s="2">
        <v>1.3</v>
      </c>
      <c r="AQ2000" s="2">
        <v>8.1</v>
      </c>
      <c r="AR2000" s="2">
        <v>1.8624000000000001</v>
      </c>
      <c r="AS2000" s="2">
        <v>0.11</v>
      </c>
      <c r="AT2000" s="2">
        <v>1.8</v>
      </c>
      <c r="AU2000" s="2">
        <v>6.3</v>
      </c>
      <c r="AV2000" s="2">
        <v>3.9866999999999999</v>
      </c>
      <c r="AW2000" s="2">
        <v>0.3</v>
      </c>
      <c r="AX2000" s="2">
        <v>2.5</v>
      </c>
      <c r="AY2000" s="2">
        <v>11.7</v>
      </c>
      <c r="AZ2000" s="2">
        <v>13.8032</v>
      </c>
      <c r="BA2000" s="2">
        <v>1.1599999999999999</v>
      </c>
      <c r="BB2000" s="2">
        <v>5.8</v>
      </c>
      <c r="BC2000" s="2">
        <v>20.100000000000001</v>
      </c>
      <c r="BD2000" s="2">
        <v>72.1892</v>
      </c>
      <c r="BE2000" s="4" t="str">
        <f t="shared" si="312"/>
        <v>ABURRIDO</v>
      </c>
      <c r="BF2000" s="4">
        <f t="shared" si="313"/>
        <v>0.5099999999999999</v>
      </c>
      <c r="BG2000">
        <f t="shared" si="314"/>
        <v>0.1</v>
      </c>
      <c r="BH2000">
        <f t="shared" si="315"/>
        <v>0.11</v>
      </c>
      <c r="BI2000">
        <f t="shared" si="316"/>
        <v>1.1599999999999999</v>
      </c>
      <c r="BJ2000">
        <f t="shared" si="317"/>
        <v>0.42</v>
      </c>
      <c r="BK2000">
        <f t="shared" si="318"/>
        <v>0.72</v>
      </c>
      <c r="BL2000">
        <f t="shared" si="319"/>
        <v>6674.8499999999949</v>
      </c>
    </row>
    <row r="2001" spans="1:64" x14ac:dyDescent="0.2">
      <c r="A2001" s="1">
        <v>1999</v>
      </c>
      <c r="B2001" s="7" t="s">
        <v>9</v>
      </c>
      <c r="C2001" s="3">
        <v>39990</v>
      </c>
      <c r="D2001" s="4" t="s">
        <v>8</v>
      </c>
      <c r="E2001" s="4" t="s">
        <v>168</v>
      </c>
      <c r="F2001" s="5" t="str">
        <f t="shared" si="310"/>
        <v>V</v>
      </c>
      <c r="G2001" s="6">
        <v>0.7993055555555556</v>
      </c>
      <c r="H2001" s="6">
        <v>0.87291666666666667</v>
      </c>
      <c r="I2001" s="85">
        <f t="shared" si="311"/>
        <v>105.99999999999994</v>
      </c>
      <c r="J2001" s="86">
        <f>I2001*Segmentos!$D$7*(AH2001%)*IF(ISNUMBER(AI2001),AI2001%,0)</f>
        <v>1626039.9999999995</v>
      </c>
      <c r="K2001" s="86">
        <f>I2001*Segmentos!$D$7*(AL2001%)*IF(ISNUMBER(AM2001),AM2001%,0)</f>
        <v>2355998.3999999985</v>
      </c>
      <c r="L2001" s="4" t="s">
        <v>440</v>
      </c>
      <c r="M2001" s="2">
        <v>4.7300000000000004</v>
      </c>
      <c r="N2001" s="2">
        <v>14.1</v>
      </c>
      <c r="O2001" s="2">
        <v>33.6</v>
      </c>
      <c r="P2001" s="2">
        <v>79.103999999999999</v>
      </c>
      <c r="Q2001" s="2">
        <v>1.35</v>
      </c>
      <c r="R2001" s="2">
        <v>7.2</v>
      </c>
      <c r="S2001" s="2">
        <v>18.8</v>
      </c>
      <c r="T2001" s="2">
        <v>3.7671999999999999</v>
      </c>
      <c r="U2001" s="2">
        <v>1.63</v>
      </c>
      <c r="V2001" s="2">
        <v>7.2</v>
      </c>
      <c r="W2001" s="2">
        <v>22.7</v>
      </c>
      <c r="X2001" s="2">
        <v>5.7008000000000001</v>
      </c>
      <c r="Y2001" s="2">
        <v>5.66</v>
      </c>
      <c r="Z2001" s="2">
        <v>18.600000000000001</v>
      </c>
      <c r="AA2001" s="2">
        <v>30.4</v>
      </c>
      <c r="AB2001" s="2">
        <v>27.926500000000001</v>
      </c>
      <c r="AC2001" s="2">
        <v>7.6</v>
      </c>
      <c r="AD2001" s="2">
        <v>17.899999999999999</v>
      </c>
      <c r="AE2001" s="2">
        <v>42.4</v>
      </c>
      <c r="AF2001" s="2">
        <v>41.709499999999998</v>
      </c>
      <c r="AG2001" s="20">
        <v>3.82</v>
      </c>
      <c r="AH2001" s="20">
        <v>11.8</v>
      </c>
      <c r="AI2001" s="20">
        <v>32.5</v>
      </c>
      <c r="AJ2001" s="20">
        <v>30.2669</v>
      </c>
      <c r="AK2001" s="18">
        <v>5.56</v>
      </c>
      <c r="AL2001" s="18">
        <v>16.2</v>
      </c>
      <c r="AM2001" s="18">
        <v>34.299999999999997</v>
      </c>
      <c r="AN2001" s="18">
        <v>48.8371</v>
      </c>
      <c r="AO2001" s="2">
        <v>1.38</v>
      </c>
      <c r="AP2001" s="2">
        <v>6.5</v>
      </c>
      <c r="AQ2001" s="2">
        <v>21.2</v>
      </c>
      <c r="AR2001" s="2">
        <v>2.5146999999999999</v>
      </c>
      <c r="AS2001" s="2">
        <v>3.75</v>
      </c>
      <c r="AT2001" s="2">
        <v>10.199999999999999</v>
      </c>
      <c r="AU2001" s="2">
        <v>36.799999999999997</v>
      </c>
      <c r="AV2001" s="2">
        <v>13.809699999999999</v>
      </c>
      <c r="AW2001" s="2">
        <v>4.3600000000000003</v>
      </c>
      <c r="AX2001" s="2">
        <v>15.1</v>
      </c>
      <c r="AY2001" s="2">
        <v>28.9</v>
      </c>
      <c r="AZ2001" s="2">
        <v>20.925899999999999</v>
      </c>
      <c r="BA2001" s="2">
        <v>6.54</v>
      </c>
      <c r="BB2001" s="2">
        <v>17.8</v>
      </c>
      <c r="BC2001" s="2">
        <v>36.799999999999997</v>
      </c>
      <c r="BD2001" s="2">
        <v>41.853700000000003</v>
      </c>
      <c r="BE2001" s="4" t="str">
        <f t="shared" si="312"/>
        <v>ABURRIDO</v>
      </c>
      <c r="BF2001" s="4">
        <f t="shared" si="313"/>
        <v>4.5727999999999991</v>
      </c>
      <c r="BG2001">
        <f t="shared" si="314"/>
        <v>1.38</v>
      </c>
      <c r="BH2001">
        <f t="shared" si="315"/>
        <v>3.75</v>
      </c>
      <c r="BI2001">
        <f t="shared" si="316"/>
        <v>6.54</v>
      </c>
      <c r="BJ2001">
        <f t="shared" si="317"/>
        <v>5.56</v>
      </c>
      <c r="BK2001">
        <f t="shared" si="318"/>
        <v>3.82</v>
      </c>
      <c r="BL2001">
        <f t="shared" si="319"/>
        <v>50218.559999999976</v>
      </c>
    </row>
    <row r="2002" spans="1:64" x14ac:dyDescent="0.2">
      <c r="A2002" s="1">
        <v>2000</v>
      </c>
      <c r="B2002" s="7" t="s">
        <v>20</v>
      </c>
      <c r="C2002" s="3">
        <v>39990</v>
      </c>
      <c r="D2002" s="4" t="s">
        <v>17</v>
      </c>
      <c r="E2002" s="4" t="s">
        <v>169</v>
      </c>
      <c r="F2002" s="5" t="str">
        <f t="shared" si="310"/>
        <v>V</v>
      </c>
      <c r="G2002" s="6">
        <v>0.9159722222222223</v>
      </c>
      <c r="H2002" s="6">
        <v>0.95833333333333337</v>
      </c>
      <c r="I2002" s="85">
        <f t="shared" si="311"/>
        <v>60.999999999999943</v>
      </c>
      <c r="J2002" s="86">
        <f>I2002*Segmentos!$D$7*(AH2002%)*IF(ISNUMBER(AI2002),AI2002%,0)</f>
        <v>59731.199999999939</v>
      </c>
      <c r="K2002" s="86">
        <f>I2002*Segmentos!$D$7*(AL2002%)*IF(ISNUMBER(AM2002),AM2002%,0)</f>
        <v>26791.199999999972</v>
      </c>
      <c r="L2002" s="4"/>
      <c r="M2002" s="2">
        <v>0.18</v>
      </c>
      <c r="N2002" s="2">
        <v>0.6</v>
      </c>
      <c r="O2002" s="2">
        <v>29.7</v>
      </c>
      <c r="P2002" s="2">
        <v>89.759500000000003</v>
      </c>
      <c r="Q2002" s="2">
        <v>0</v>
      </c>
      <c r="R2002" s="2">
        <v>0.2</v>
      </c>
      <c r="S2002" s="2">
        <v>1.6</v>
      </c>
      <c r="T2002" s="2">
        <v>0.33119999999999999</v>
      </c>
      <c r="U2002" s="2">
        <v>0</v>
      </c>
      <c r="V2002" s="2">
        <v>0</v>
      </c>
      <c r="W2002" s="8" t="s">
        <v>577</v>
      </c>
      <c r="X2002" s="2">
        <v>0</v>
      </c>
      <c r="Y2002" s="2">
        <v>0.02</v>
      </c>
      <c r="Z2002" s="2">
        <v>0.9</v>
      </c>
      <c r="AA2002" s="2">
        <v>2.4</v>
      </c>
      <c r="AB2002" s="2">
        <v>3.2111999999999998</v>
      </c>
      <c r="AC2002" s="2">
        <v>0.52</v>
      </c>
      <c r="AD2002" s="2">
        <v>0.9</v>
      </c>
      <c r="AE2002" s="2">
        <v>59.1</v>
      </c>
      <c r="AF2002" s="2">
        <v>86.217100000000002</v>
      </c>
      <c r="AG2002" s="20">
        <v>0.26</v>
      </c>
      <c r="AH2002" s="20">
        <v>0.6</v>
      </c>
      <c r="AI2002" s="20">
        <v>40.799999999999997</v>
      </c>
      <c r="AJ2002" s="20">
        <v>62.3247</v>
      </c>
      <c r="AK2002" s="18">
        <v>0.1</v>
      </c>
      <c r="AL2002" s="18">
        <v>0.6</v>
      </c>
      <c r="AM2002" s="18">
        <v>18.3</v>
      </c>
      <c r="AN2002" s="18">
        <v>27.434799999999999</v>
      </c>
      <c r="AO2002" s="2">
        <v>0.06</v>
      </c>
      <c r="AP2002" s="2">
        <v>0.1</v>
      </c>
      <c r="AQ2002" s="2">
        <v>67.2</v>
      </c>
      <c r="AR2002" s="2">
        <v>3.5821999999999998</v>
      </c>
      <c r="AS2002" s="2">
        <v>0</v>
      </c>
      <c r="AT2002" s="2">
        <v>0.2</v>
      </c>
      <c r="AU2002" s="2">
        <v>1.6</v>
      </c>
      <c r="AV2002" s="2">
        <v>0.28089999999999998</v>
      </c>
      <c r="AW2002" s="2">
        <v>0.4</v>
      </c>
      <c r="AX2002" s="2">
        <v>0.9</v>
      </c>
      <c r="AY2002" s="2">
        <v>42.4</v>
      </c>
      <c r="AZ2002" s="2">
        <v>57.7746</v>
      </c>
      <c r="BA2002" s="2">
        <v>0.15</v>
      </c>
      <c r="BB2002" s="2">
        <v>0.7</v>
      </c>
      <c r="BC2002" s="2">
        <v>19.600000000000001</v>
      </c>
      <c r="BD2002" s="2">
        <v>28.1218</v>
      </c>
      <c r="BE2002" s="4" t="str">
        <f t="shared" si="312"/>
        <v>ABURRIDO</v>
      </c>
      <c r="BF2002" s="4">
        <f t="shared" si="313"/>
        <v>0.15880000000000002</v>
      </c>
      <c r="BG2002">
        <f t="shared" si="314"/>
        <v>0.06</v>
      </c>
      <c r="BH2002">
        <f t="shared" si="315"/>
        <v>0</v>
      </c>
      <c r="BI2002">
        <f t="shared" si="316"/>
        <v>0.4</v>
      </c>
      <c r="BJ2002">
        <f t="shared" si="317"/>
        <v>0.1</v>
      </c>
      <c r="BK2002">
        <f t="shared" si="318"/>
        <v>0.26</v>
      </c>
      <c r="BL2002">
        <f t="shared" si="319"/>
        <v>1087.0199999999991</v>
      </c>
    </row>
    <row r="2003" spans="1:64" x14ac:dyDescent="0.2">
      <c r="A2003" s="1">
        <v>2001</v>
      </c>
      <c r="B2003" s="7" t="s">
        <v>11</v>
      </c>
      <c r="C2003" s="3">
        <v>39990</v>
      </c>
      <c r="D2003" s="4" t="s">
        <v>8</v>
      </c>
      <c r="E2003" s="4" t="s">
        <v>166</v>
      </c>
      <c r="F2003" s="5" t="str">
        <f t="shared" si="310"/>
        <v>V</v>
      </c>
      <c r="G2003" s="6">
        <v>0.90902777777777777</v>
      </c>
      <c r="H2003" s="6">
        <v>0.90972222222222221</v>
      </c>
      <c r="I2003" s="85">
        <f t="shared" si="311"/>
        <v>0.99999999999999645</v>
      </c>
      <c r="J2003" s="86">
        <f>I2003*Segmentos!$D$7*(AH2003%)*IF(ISNUMBER(AI2003),AI2003%,0)</f>
        <v>12399.999999999956</v>
      </c>
      <c r="K2003" s="86">
        <f>I2003*Segmentos!$D$7*(AL2003%)*IF(ISNUMBER(AM2003),AM2003%,0)</f>
        <v>15199.999999999947</v>
      </c>
      <c r="L2003" s="4"/>
      <c r="M2003" s="2">
        <v>3.43</v>
      </c>
      <c r="N2003" s="2">
        <v>3.4</v>
      </c>
      <c r="O2003" s="2">
        <v>100</v>
      </c>
      <c r="P2003" s="2">
        <v>82.463200000000001</v>
      </c>
      <c r="Q2003" s="2">
        <v>1.79</v>
      </c>
      <c r="R2003" s="2">
        <v>1.8</v>
      </c>
      <c r="S2003" s="2">
        <v>100</v>
      </c>
      <c r="T2003" s="2">
        <v>7.1928999999999998</v>
      </c>
      <c r="U2003" s="2">
        <v>1.76</v>
      </c>
      <c r="V2003" s="2">
        <v>1.8</v>
      </c>
      <c r="W2003" s="2">
        <v>100</v>
      </c>
      <c r="X2003" s="2">
        <v>8.8524999999999991</v>
      </c>
      <c r="Y2003" s="2">
        <v>3.35</v>
      </c>
      <c r="Z2003" s="2">
        <v>3.3</v>
      </c>
      <c r="AA2003" s="2">
        <v>100</v>
      </c>
      <c r="AB2003" s="2">
        <v>23.7776</v>
      </c>
      <c r="AC2003" s="2">
        <v>5.4</v>
      </c>
      <c r="AD2003" s="2">
        <v>5.4</v>
      </c>
      <c r="AE2003" s="2">
        <v>100</v>
      </c>
      <c r="AF2003" s="2">
        <v>42.6402</v>
      </c>
      <c r="AG2003" s="20">
        <v>3.06</v>
      </c>
      <c r="AH2003" s="20">
        <v>3.1</v>
      </c>
      <c r="AI2003" s="20">
        <v>100</v>
      </c>
      <c r="AJ2003" s="20">
        <v>34.921500000000002</v>
      </c>
      <c r="AK2003" s="18">
        <v>3.76</v>
      </c>
      <c r="AL2003" s="18">
        <v>3.8</v>
      </c>
      <c r="AM2003" s="18">
        <v>100</v>
      </c>
      <c r="AN2003" s="18">
        <v>47.541800000000002</v>
      </c>
      <c r="AO2003" s="2">
        <v>0.1</v>
      </c>
      <c r="AP2003" s="2">
        <v>0.1</v>
      </c>
      <c r="AQ2003" s="2">
        <v>100</v>
      </c>
      <c r="AR2003" s="2">
        <v>0.25309999999999999</v>
      </c>
      <c r="AS2003" s="2">
        <v>2.2200000000000002</v>
      </c>
      <c r="AT2003" s="2">
        <v>2.2000000000000002</v>
      </c>
      <c r="AU2003" s="2">
        <v>100</v>
      </c>
      <c r="AV2003" s="2">
        <v>11.7559</v>
      </c>
      <c r="AW2003" s="2">
        <v>3.18</v>
      </c>
      <c r="AX2003" s="2">
        <v>3.2</v>
      </c>
      <c r="AY2003" s="2">
        <v>100</v>
      </c>
      <c r="AZ2003" s="2">
        <v>21.954899999999999</v>
      </c>
      <c r="BA2003" s="2">
        <v>5.27</v>
      </c>
      <c r="BB2003" s="2">
        <v>5.3</v>
      </c>
      <c r="BC2003" s="2">
        <v>100</v>
      </c>
      <c r="BD2003" s="2">
        <v>48.499299999999998</v>
      </c>
      <c r="BE2003" s="4" t="str">
        <f t="shared" si="312"/>
        <v>NO APLICA</v>
      </c>
      <c r="BF2003" s="4">
        <f t="shared" si="313"/>
        <v>3.1749999999999998</v>
      </c>
      <c r="BG2003">
        <f t="shared" si="314"/>
        <v>0.1</v>
      </c>
      <c r="BH2003">
        <f t="shared" si="315"/>
        <v>2.2200000000000002</v>
      </c>
      <c r="BI2003">
        <f t="shared" si="316"/>
        <v>5.27</v>
      </c>
      <c r="BJ2003">
        <f t="shared" si="317"/>
        <v>3.76</v>
      </c>
      <c r="BK2003">
        <f t="shared" si="318"/>
        <v>3.06</v>
      </c>
      <c r="BL2003">
        <f t="shared" si="319"/>
        <v>339.99999999999881</v>
      </c>
    </row>
    <row r="2004" spans="1:64" x14ac:dyDescent="0.2">
      <c r="A2004" s="1">
        <v>2002</v>
      </c>
      <c r="B2004" s="7" t="s">
        <v>6</v>
      </c>
      <c r="C2004" s="3">
        <v>39990</v>
      </c>
      <c r="D2004" s="4" t="s">
        <v>3</v>
      </c>
      <c r="E2004" s="4" t="s">
        <v>166</v>
      </c>
      <c r="F2004" s="5" t="str">
        <f t="shared" si="310"/>
        <v>V</v>
      </c>
      <c r="G2004" s="6">
        <v>0.90902777777777777</v>
      </c>
      <c r="H2004" s="6">
        <v>0.90972222222222221</v>
      </c>
      <c r="I2004" s="85">
        <f t="shared" si="311"/>
        <v>0.99999999999999645</v>
      </c>
      <c r="J2004" s="86">
        <f>I2004*Segmentos!$D$7*(AH2004%)*IF(ISNUMBER(AI2004),AI2004%,0)</f>
        <v>31599.999999999891</v>
      </c>
      <c r="K2004" s="86">
        <f>I2004*Segmentos!$D$7*(AL2004%)*IF(ISNUMBER(AM2004),AM2004%,0)</f>
        <v>34799.999999999876</v>
      </c>
      <c r="L2004" s="4"/>
      <c r="M2004" s="2">
        <v>8.34</v>
      </c>
      <c r="N2004" s="2">
        <v>8.3000000000000007</v>
      </c>
      <c r="O2004" s="2">
        <v>100</v>
      </c>
      <c r="P2004" s="2">
        <v>86.0762</v>
      </c>
      <c r="Q2004" s="2">
        <v>4.0999999999999996</v>
      </c>
      <c r="R2004" s="2">
        <v>4.0999999999999996</v>
      </c>
      <c r="S2004" s="2">
        <v>100</v>
      </c>
      <c r="T2004" s="2">
        <v>7.0551000000000004</v>
      </c>
      <c r="U2004" s="2">
        <v>5.78</v>
      </c>
      <c r="V2004" s="2">
        <v>5.8</v>
      </c>
      <c r="W2004" s="2">
        <v>100</v>
      </c>
      <c r="X2004" s="2">
        <v>12.498699999999999</v>
      </c>
      <c r="Y2004" s="2">
        <v>9.44</v>
      </c>
      <c r="Z2004" s="2">
        <v>9.4</v>
      </c>
      <c r="AA2004" s="2">
        <v>100</v>
      </c>
      <c r="AB2004" s="2">
        <v>28.776299999999999</v>
      </c>
      <c r="AC2004" s="2">
        <v>11.14</v>
      </c>
      <c r="AD2004" s="2">
        <v>11.1</v>
      </c>
      <c r="AE2004" s="2">
        <v>100</v>
      </c>
      <c r="AF2004" s="2">
        <v>37.746000000000002</v>
      </c>
      <c r="AG2004" s="20">
        <v>7.9</v>
      </c>
      <c r="AH2004" s="20">
        <v>7.9</v>
      </c>
      <c r="AI2004" s="20">
        <v>100</v>
      </c>
      <c r="AJ2004" s="20">
        <v>38.665399999999998</v>
      </c>
      <c r="AK2004" s="18">
        <v>8.74</v>
      </c>
      <c r="AL2004" s="18">
        <v>8.6999999999999993</v>
      </c>
      <c r="AM2004" s="18">
        <v>100</v>
      </c>
      <c r="AN2004" s="18">
        <v>47.410899999999998</v>
      </c>
      <c r="AO2004" s="2">
        <v>3.91</v>
      </c>
      <c r="AP2004" s="2">
        <v>3.9</v>
      </c>
      <c r="AQ2004" s="2">
        <v>100</v>
      </c>
      <c r="AR2004" s="2">
        <v>4.4065000000000003</v>
      </c>
      <c r="AS2004" s="2">
        <v>8.74</v>
      </c>
      <c r="AT2004" s="2">
        <v>8.6999999999999993</v>
      </c>
      <c r="AU2004" s="2">
        <v>100</v>
      </c>
      <c r="AV2004" s="2">
        <v>19.861499999999999</v>
      </c>
      <c r="AW2004" s="2">
        <v>10.33</v>
      </c>
      <c r="AX2004" s="2">
        <v>10.3</v>
      </c>
      <c r="AY2004" s="2">
        <v>100</v>
      </c>
      <c r="AZ2004" s="2">
        <v>30.658799999999999</v>
      </c>
      <c r="BA2004" s="2">
        <v>7.88</v>
      </c>
      <c r="BB2004" s="2">
        <v>7.9</v>
      </c>
      <c r="BC2004" s="2">
        <v>100</v>
      </c>
      <c r="BD2004" s="2">
        <v>31.1495</v>
      </c>
      <c r="BE2004" s="4" t="str">
        <f t="shared" si="312"/>
        <v>NO APLICA</v>
      </c>
      <c r="BF2004" s="4">
        <f t="shared" si="313"/>
        <v>8.6668000000000003</v>
      </c>
      <c r="BG2004">
        <f t="shared" si="314"/>
        <v>3.91</v>
      </c>
      <c r="BH2004">
        <f t="shared" si="315"/>
        <v>8.74</v>
      </c>
      <c r="BI2004">
        <f t="shared" si="316"/>
        <v>10.33</v>
      </c>
      <c r="BJ2004">
        <f t="shared" si="317"/>
        <v>8.74</v>
      </c>
      <c r="BK2004">
        <f t="shared" si="318"/>
        <v>7.9</v>
      </c>
      <c r="BL2004">
        <f t="shared" si="319"/>
        <v>829.99999999999704</v>
      </c>
    </row>
    <row r="2005" spans="1:64" x14ac:dyDescent="0.2">
      <c r="A2005" s="1">
        <v>2003</v>
      </c>
      <c r="B2005" s="7" t="s">
        <v>31</v>
      </c>
      <c r="C2005" s="3">
        <v>39990</v>
      </c>
      <c r="D2005" s="4" t="s">
        <v>628</v>
      </c>
      <c r="E2005" s="4" t="s">
        <v>166</v>
      </c>
      <c r="F2005" s="5" t="str">
        <f t="shared" si="310"/>
        <v>V</v>
      </c>
      <c r="G2005" s="6">
        <v>0.91111111111111109</v>
      </c>
      <c r="H2005" s="6">
        <v>0.91388888888888886</v>
      </c>
      <c r="I2005" s="85">
        <f t="shared" si="311"/>
        <v>3.9999999999999858</v>
      </c>
      <c r="J2005" s="86">
        <f>I2005*Segmentos!$D$7*(AH2005%)*IF(ISNUMBER(AI2005),AI2005%,0)</f>
        <v>13644.799999999954</v>
      </c>
      <c r="K2005" s="86">
        <f>I2005*Segmentos!$D$7*(AL2005%)*IF(ISNUMBER(AM2005),AM2005%,0)</f>
        <v>21427.199999999924</v>
      </c>
      <c r="L2005" s="4"/>
      <c r="M2005" s="2">
        <v>1.1100000000000001</v>
      </c>
      <c r="N2005" s="2">
        <v>1.9</v>
      </c>
      <c r="O2005" s="2">
        <v>59.1</v>
      </c>
      <c r="P2005" s="2">
        <v>92.243799999999993</v>
      </c>
      <c r="Q2005" s="2">
        <v>0.3</v>
      </c>
      <c r="R2005" s="2">
        <v>1</v>
      </c>
      <c r="S2005" s="2">
        <v>29.6</v>
      </c>
      <c r="T2005" s="2">
        <v>4.1696</v>
      </c>
      <c r="U2005" s="2">
        <v>0.3</v>
      </c>
      <c r="V2005" s="2">
        <v>0.3</v>
      </c>
      <c r="W2005" s="2">
        <v>100</v>
      </c>
      <c r="X2005" s="2">
        <v>5.2784000000000004</v>
      </c>
      <c r="Y2005" s="2">
        <v>0.98</v>
      </c>
      <c r="Z2005" s="2">
        <v>2.1</v>
      </c>
      <c r="AA2005" s="2">
        <v>46.8</v>
      </c>
      <c r="AB2005" s="2">
        <v>23.971699999999998</v>
      </c>
      <c r="AC2005" s="2">
        <v>2.16</v>
      </c>
      <c r="AD2005" s="2">
        <v>3.1</v>
      </c>
      <c r="AE2005" s="2">
        <v>68.900000000000006</v>
      </c>
      <c r="AF2005" s="2">
        <v>58.824100000000001</v>
      </c>
      <c r="AG2005" s="20">
        <v>0.88</v>
      </c>
      <c r="AH2005" s="20">
        <v>1.3</v>
      </c>
      <c r="AI2005" s="20">
        <v>65.599999999999994</v>
      </c>
      <c r="AJ2005" s="20">
        <v>34.842500000000001</v>
      </c>
      <c r="AK2005" s="18">
        <v>1.32</v>
      </c>
      <c r="AL2005" s="18">
        <v>2.4</v>
      </c>
      <c r="AM2005" s="18">
        <v>55.8</v>
      </c>
      <c r="AN2005" s="18">
        <v>57.401400000000002</v>
      </c>
      <c r="AO2005" s="2">
        <v>0.14000000000000001</v>
      </c>
      <c r="AP2005" s="2">
        <v>0.3</v>
      </c>
      <c r="AQ2005" s="2">
        <v>50</v>
      </c>
      <c r="AR2005" s="2">
        <v>1.2991999999999999</v>
      </c>
      <c r="AS2005" s="2">
        <v>0.93</v>
      </c>
      <c r="AT2005" s="2">
        <v>1.9</v>
      </c>
      <c r="AU2005" s="2">
        <v>49.5</v>
      </c>
      <c r="AV2005" s="2">
        <v>16.932400000000001</v>
      </c>
      <c r="AW2005" s="2">
        <v>0.21</v>
      </c>
      <c r="AX2005" s="2">
        <v>0.6</v>
      </c>
      <c r="AY2005" s="2">
        <v>37</v>
      </c>
      <c r="AZ2005" s="2">
        <v>5.1237000000000004</v>
      </c>
      <c r="BA2005" s="2">
        <v>2.17</v>
      </c>
      <c r="BB2005" s="2">
        <v>3.3</v>
      </c>
      <c r="BC2005" s="2">
        <v>65.400000000000006</v>
      </c>
      <c r="BD2005" s="2">
        <v>68.888400000000004</v>
      </c>
      <c r="BE2005" s="4" t="str">
        <f t="shared" si="312"/>
        <v>NO APLICA</v>
      </c>
      <c r="BF2005" s="4">
        <f t="shared" si="313"/>
        <v>1.2658</v>
      </c>
      <c r="BG2005">
        <f t="shared" si="314"/>
        <v>0.14000000000000001</v>
      </c>
      <c r="BH2005">
        <f t="shared" si="315"/>
        <v>0.93</v>
      </c>
      <c r="BI2005">
        <f t="shared" si="316"/>
        <v>2.17</v>
      </c>
      <c r="BJ2005">
        <f t="shared" si="317"/>
        <v>1.32</v>
      </c>
      <c r="BK2005">
        <f t="shared" si="318"/>
        <v>0.88</v>
      </c>
      <c r="BL2005">
        <f t="shared" si="319"/>
        <v>449.15999999999843</v>
      </c>
    </row>
    <row r="2006" spans="1:64" x14ac:dyDescent="0.2">
      <c r="A2006" s="1">
        <v>2004</v>
      </c>
      <c r="B2006" s="7" t="s">
        <v>37</v>
      </c>
      <c r="C2006" s="3">
        <v>39990</v>
      </c>
      <c r="D2006" s="4" t="s">
        <v>3</v>
      </c>
      <c r="E2006" s="4" t="s">
        <v>173</v>
      </c>
      <c r="F2006" s="5" t="str">
        <f t="shared" si="310"/>
        <v>V</v>
      </c>
      <c r="G2006" s="6">
        <v>0.91736111111111107</v>
      </c>
      <c r="H2006" s="6">
        <v>0.91805555555555562</v>
      </c>
      <c r="I2006" s="85">
        <f t="shared" si="311"/>
        <v>1.0000000000001563</v>
      </c>
      <c r="J2006" s="86">
        <f>I2006*Segmentos!$D$7*(AH2006%)*IF(ISNUMBER(AI2006),AI2006%,0)</f>
        <v>20400.000000003187</v>
      </c>
      <c r="K2006" s="86">
        <f>I2006*Segmentos!$D$7*(AL2006%)*IF(ISNUMBER(AM2006),AM2006%,0)</f>
        <v>24800.000000003874</v>
      </c>
      <c r="L2006" s="4"/>
      <c r="M2006" s="2">
        <v>5.64</v>
      </c>
      <c r="N2006" s="2">
        <v>5.6</v>
      </c>
      <c r="O2006" s="2">
        <v>100</v>
      </c>
      <c r="P2006" s="2">
        <v>80.027600000000007</v>
      </c>
      <c r="Q2006" s="2">
        <v>1.77</v>
      </c>
      <c r="R2006" s="2">
        <v>1.8</v>
      </c>
      <c r="S2006" s="2">
        <v>100</v>
      </c>
      <c r="T2006" s="2">
        <v>4.1984000000000004</v>
      </c>
      <c r="U2006" s="2">
        <v>3.76</v>
      </c>
      <c r="V2006" s="2">
        <v>3.8</v>
      </c>
      <c r="W2006" s="2">
        <v>100</v>
      </c>
      <c r="X2006" s="2">
        <v>11.191000000000001</v>
      </c>
      <c r="Y2006" s="2">
        <v>5.61</v>
      </c>
      <c r="Z2006" s="2">
        <v>5.6</v>
      </c>
      <c r="AA2006" s="2">
        <v>100</v>
      </c>
      <c r="AB2006" s="2">
        <v>23.495699999999999</v>
      </c>
      <c r="AC2006" s="2">
        <v>8.83</v>
      </c>
      <c r="AD2006" s="2">
        <v>8.8000000000000007</v>
      </c>
      <c r="AE2006" s="2">
        <v>100</v>
      </c>
      <c r="AF2006" s="2">
        <v>41.142600000000002</v>
      </c>
      <c r="AG2006" s="20">
        <v>5.07</v>
      </c>
      <c r="AH2006" s="20">
        <v>5.0999999999999996</v>
      </c>
      <c r="AI2006" s="20">
        <v>100</v>
      </c>
      <c r="AJ2006" s="20">
        <v>34.115499999999997</v>
      </c>
      <c r="AK2006" s="18">
        <v>6.16</v>
      </c>
      <c r="AL2006" s="18">
        <v>6.2</v>
      </c>
      <c r="AM2006" s="18">
        <v>100</v>
      </c>
      <c r="AN2006" s="18">
        <v>45.912100000000002</v>
      </c>
      <c r="AO2006" s="2">
        <v>2.63</v>
      </c>
      <c r="AP2006" s="2">
        <v>2.6</v>
      </c>
      <c r="AQ2006" s="2">
        <v>100</v>
      </c>
      <c r="AR2006" s="2">
        <v>4.0788000000000002</v>
      </c>
      <c r="AS2006" s="2">
        <v>4.8899999999999997</v>
      </c>
      <c r="AT2006" s="2">
        <v>4.9000000000000004</v>
      </c>
      <c r="AU2006" s="2">
        <v>100</v>
      </c>
      <c r="AV2006" s="2">
        <v>15.2867</v>
      </c>
      <c r="AW2006" s="2">
        <v>9.06</v>
      </c>
      <c r="AX2006" s="2">
        <v>9.1</v>
      </c>
      <c r="AY2006" s="2">
        <v>100</v>
      </c>
      <c r="AZ2006" s="2">
        <v>36.983400000000003</v>
      </c>
      <c r="BA2006" s="2">
        <v>4.3600000000000003</v>
      </c>
      <c r="BB2006" s="2">
        <v>4.4000000000000004</v>
      </c>
      <c r="BC2006" s="2">
        <v>100</v>
      </c>
      <c r="BD2006" s="2">
        <v>23.678799999999999</v>
      </c>
      <c r="BE2006" s="4" t="str">
        <f t="shared" si="312"/>
        <v>NO APLICA</v>
      </c>
      <c r="BF2006" s="4">
        <f t="shared" si="313"/>
        <v>6.0817999999999994</v>
      </c>
      <c r="BG2006">
        <f t="shared" si="314"/>
        <v>2.63</v>
      </c>
      <c r="BH2006">
        <f t="shared" si="315"/>
        <v>4.8899999999999997</v>
      </c>
      <c r="BI2006">
        <f t="shared" si="316"/>
        <v>9.06</v>
      </c>
      <c r="BJ2006">
        <f t="shared" si="317"/>
        <v>6.16</v>
      </c>
      <c r="BK2006">
        <f t="shared" si="318"/>
        <v>5.07</v>
      </c>
      <c r="BL2006">
        <f t="shared" si="319"/>
        <v>560.00000000008754</v>
      </c>
    </row>
    <row r="2007" spans="1:64" x14ac:dyDescent="0.2">
      <c r="A2007" s="1">
        <v>2005</v>
      </c>
      <c r="B2007" s="7" t="s">
        <v>37</v>
      </c>
      <c r="C2007" s="3">
        <v>39990</v>
      </c>
      <c r="D2007" s="4" t="s">
        <v>629</v>
      </c>
      <c r="E2007" s="4" t="s">
        <v>173</v>
      </c>
      <c r="F2007" s="5" t="str">
        <f t="shared" si="310"/>
        <v>V</v>
      </c>
      <c r="G2007" s="6">
        <v>0.87430555555555556</v>
      </c>
      <c r="H2007" s="6">
        <v>0.875</v>
      </c>
      <c r="I2007" s="85">
        <f t="shared" si="311"/>
        <v>0.99999999999999645</v>
      </c>
      <c r="J2007" s="86">
        <f>I2007*Segmentos!$D$7*(AH2007%)*IF(ISNUMBER(AI2007),AI2007%,0)</f>
        <v>2799.99999999999</v>
      </c>
      <c r="K2007" s="86">
        <f>I2007*Segmentos!$D$7*(AL2007%)*IF(ISNUMBER(AM2007),AM2007%,0)</f>
        <v>3999.9999999999859</v>
      </c>
      <c r="L2007" s="4"/>
      <c r="M2007" s="2">
        <v>0.86</v>
      </c>
      <c r="N2007" s="2">
        <v>0.9</v>
      </c>
      <c r="O2007" s="2">
        <v>100</v>
      </c>
      <c r="P2007" s="2">
        <v>75.345200000000006</v>
      </c>
      <c r="Q2007" s="2">
        <v>0</v>
      </c>
      <c r="R2007" s="2">
        <v>0</v>
      </c>
      <c r="S2007" s="8" t="s">
        <v>577</v>
      </c>
      <c r="T2007" s="2">
        <v>0</v>
      </c>
      <c r="U2007" s="2">
        <v>0</v>
      </c>
      <c r="V2007" s="2">
        <v>0</v>
      </c>
      <c r="W2007" s="8" t="s">
        <v>577</v>
      </c>
      <c r="X2007" s="2">
        <v>0</v>
      </c>
      <c r="Y2007" s="2">
        <v>0.28000000000000003</v>
      </c>
      <c r="Z2007" s="2">
        <v>0.3</v>
      </c>
      <c r="AA2007" s="2">
        <v>100</v>
      </c>
      <c r="AB2007" s="2">
        <v>7.2621000000000002</v>
      </c>
      <c r="AC2007" s="2">
        <v>2.37</v>
      </c>
      <c r="AD2007" s="2">
        <v>2.4</v>
      </c>
      <c r="AE2007" s="2">
        <v>100</v>
      </c>
      <c r="AF2007" s="2">
        <v>68.083100000000002</v>
      </c>
      <c r="AG2007" s="20">
        <v>0.68</v>
      </c>
      <c r="AH2007" s="20">
        <v>0.7</v>
      </c>
      <c r="AI2007" s="20">
        <v>100</v>
      </c>
      <c r="AJ2007" s="20">
        <v>28.106300000000001</v>
      </c>
      <c r="AK2007" s="18">
        <v>1.03</v>
      </c>
      <c r="AL2007" s="18">
        <v>1</v>
      </c>
      <c r="AM2007" s="18">
        <v>100</v>
      </c>
      <c r="AN2007" s="18">
        <v>47.238900000000001</v>
      </c>
      <c r="AO2007" s="2">
        <v>0.43</v>
      </c>
      <c r="AP2007" s="2">
        <v>0.4</v>
      </c>
      <c r="AQ2007" s="2">
        <v>100</v>
      </c>
      <c r="AR2007" s="2">
        <v>4.1356000000000002</v>
      </c>
      <c r="AS2007" s="2">
        <v>0.76</v>
      </c>
      <c r="AT2007" s="2">
        <v>0.8</v>
      </c>
      <c r="AU2007" s="2">
        <v>100</v>
      </c>
      <c r="AV2007" s="2">
        <v>14.6531</v>
      </c>
      <c r="AW2007" s="2">
        <v>1.08</v>
      </c>
      <c r="AX2007" s="2">
        <v>1.1000000000000001</v>
      </c>
      <c r="AY2007" s="2">
        <v>100</v>
      </c>
      <c r="AZ2007" s="2">
        <v>27.245100000000001</v>
      </c>
      <c r="BA2007" s="2">
        <v>0.88</v>
      </c>
      <c r="BB2007" s="2">
        <v>0.9</v>
      </c>
      <c r="BC2007" s="2">
        <v>100</v>
      </c>
      <c r="BD2007" s="2">
        <v>29.311399999999999</v>
      </c>
      <c r="BE2007" s="4" t="str">
        <f t="shared" si="312"/>
        <v>NO APLICA</v>
      </c>
      <c r="BF2007" s="4">
        <f t="shared" si="313"/>
        <v>0.84899999999999998</v>
      </c>
      <c r="BG2007">
        <f t="shared" si="314"/>
        <v>0.43</v>
      </c>
      <c r="BH2007">
        <f t="shared" si="315"/>
        <v>0.76</v>
      </c>
      <c r="BI2007">
        <f t="shared" si="316"/>
        <v>1.08</v>
      </c>
      <c r="BJ2007">
        <f t="shared" si="317"/>
        <v>1.03</v>
      </c>
      <c r="BK2007">
        <f t="shared" si="318"/>
        <v>0.68</v>
      </c>
      <c r="BL2007">
        <f t="shared" si="319"/>
        <v>89.999999999999687</v>
      </c>
    </row>
    <row r="2008" spans="1:64" x14ac:dyDescent="0.2">
      <c r="A2008" s="1">
        <v>2006</v>
      </c>
      <c r="B2008" s="7" t="s">
        <v>14</v>
      </c>
      <c r="C2008" s="3">
        <v>39990</v>
      </c>
      <c r="D2008" s="4" t="s">
        <v>626</v>
      </c>
      <c r="E2008" s="4" t="s">
        <v>163</v>
      </c>
      <c r="F2008" s="5" t="str">
        <f t="shared" si="310"/>
        <v>V</v>
      </c>
      <c r="G2008" s="6">
        <v>0.84791666666666676</v>
      </c>
      <c r="H2008" s="6">
        <v>0.875</v>
      </c>
      <c r="I2008" s="85">
        <f t="shared" si="311"/>
        <v>38.999999999999858</v>
      </c>
      <c r="J2008" s="86">
        <f>I2008*Segmentos!$D$7*(AH2008%)*IF(ISNUMBER(AI2008),AI2008%,0)</f>
        <v>775756.79999999737</v>
      </c>
      <c r="K2008" s="86">
        <f>I2008*Segmentos!$D$7*(AL2008%)*IF(ISNUMBER(AM2008),AM2008%,0)</f>
        <v>1218437.9999999956</v>
      </c>
      <c r="L2008" s="4"/>
      <c r="M2008" s="2">
        <v>6.48</v>
      </c>
      <c r="N2008" s="2">
        <v>10.7</v>
      </c>
      <c r="O2008" s="2">
        <v>60.7</v>
      </c>
      <c r="P2008" s="2">
        <v>86.187200000000004</v>
      </c>
      <c r="Q2008" s="2">
        <v>5.75</v>
      </c>
      <c r="R2008" s="2">
        <v>8.6</v>
      </c>
      <c r="S2008" s="2">
        <v>66.599999999999994</v>
      </c>
      <c r="T2008" s="2">
        <v>12.765700000000001</v>
      </c>
      <c r="U2008" s="2">
        <v>4.09</v>
      </c>
      <c r="V2008" s="2">
        <v>7.3</v>
      </c>
      <c r="W2008" s="2">
        <v>56.4</v>
      </c>
      <c r="X2008" s="2">
        <v>11.3992</v>
      </c>
      <c r="Y2008" s="2">
        <v>6.87</v>
      </c>
      <c r="Z2008" s="2">
        <v>11.4</v>
      </c>
      <c r="AA2008" s="2">
        <v>60.2</v>
      </c>
      <c r="AB2008" s="2">
        <v>26.9588</v>
      </c>
      <c r="AC2008" s="2">
        <v>8.0299999999999994</v>
      </c>
      <c r="AD2008" s="2">
        <v>13.3</v>
      </c>
      <c r="AE2008" s="2">
        <v>60.5</v>
      </c>
      <c r="AF2008" s="2">
        <v>35.063499999999998</v>
      </c>
      <c r="AG2008" s="20">
        <v>5</v>
      </c>
      <c r="AH2008" s="20">
        <v>8.4</v>
      </c>
      <c r="AI2008" s="20">
        <v>59.2</v>
      </c>
      <c r="AJ2008" s="20">
        <v>31.546800000000001</v>
      </c>
      <c r="AK2008" s="18">
        <v>7.82</v>
      </c>
      <c r="AL2008" s="18">
        <v>12.7</v>
      </c>
      <c r="AM2008" s="18">
        <v>61.5</v>
      </c>
      <c r="AN2008" s="18">
        <v>54.6404</v>
      </c>
      <c r="AO2008" s="2">
        <v>4.97</v>
      </c>
      <c r="AP2008" s="2">
        <v>9.3000000000000007</v>
      </c>
      <c r="AQ2008" s="2">
        <v>53.3</v>
      </c>
      <c r="AR2008" s="2">
        <v>7.2157</v>
      </c>
      <c r="AS2008" s="2">
        <v>4.25</v>
      </c>
      <c r="AT2008" s="2">
        <v>7.9</v>
      </c>
      <c r="AU2008" s="2">
        <v>53.8</v>
      </c>
      <c r="AV2008" s="2">
        <v>12.444699999999999</v>
      </c>
      <c r="AW2008" s="2">
        <v>7.42</v>
      </c>
      <c r="AX2008" s="2">
        <v>11.1</v>
      </c>
      <c r="AY2008" s="2">
        <v>66.8</v>
      </c>
      <c r="AZ2008" s="2">
        <v>28.372900000000001</v>
      </c>
      <c r="BA2008" s="2">
        <v>7.49</v>
      </c>
      <c r="BB2008" s="2">
        <v>12.4</v>
      </c>
      <c r="BC2008" s="2">
        <v>60.6</v>
      </c>
      <c r="BD2008" s="2">
        <v>38.154000000000003</v>
      </c>
      <c r="BE2008" s="4" t="str">
        <f t="shared" si="312"/>
        <v>NO APLICA</v>
      </c>
      <c r="BF2008" s="4">
        <f t="shared" si="313"/>
        <v>5.7824</v>
      </c>
      <c r="BG2008">
        <f t="shared" si="314"/>
        <v>4.97</v>
      </c>
      <c r="BH2008">
        <f t="shared" si="315"/>
        <v>4.25</v>
      </c>
      <c r="BI2008">
        <f t="shared" si="316"/>
        <v>7.49</v>
      </c>
      <c r="BJ2008">
        <f t="shared" si="317"/>
        <v>7.82</v>
      </c>
      <c r="BK2008">
        <f t="shared" si="318"/>
        <v>5</v>
      </c>
      <c r="BL2008">
        <f t="shared" si="319"/>
        <v>25330.10999999991</v>
      </c>
    </row>
    <row r="2009" spans="1:64" x14ac:dyDescent="0.2">
      <c r="A2009" s="1">
        <v>2007</v>
      </c>
      <c r="B2009" s="7" t="s">
        <v>46</v>
      </c>
      <c r="C2009" s="3">
        <v>39990</v>
      </c>
      <c r="D2009" s="4" t="s">
        <v>627</v>
      </c>
      <c r="E2009" s="4" t="s">
        <v>170</v>
      </c>
      <c r="F2009" s="5" t="str">
        <f t="shared" si="310"/>
        <v>V</v>
      </c>
      <c r="G2009" s="6">
        <v>0.79652777777777783</v>
      </c>
      <c r="H2009" s="6">
        <v>0.88402777777777775</v>
      </c>
      <c r="I2009" s="85">
        <f t="shared" si="311"/>
        <v>125.99999999999987</v>
      </c>
      <c r="J2009" s="86">
        <f>I2009*Segmentos!$D$7*(AH2009%)*IF(ISNUMBER(AI2009),AI2009%,0)</f>
        <v>1438214.3999999985</v>
      </c>
      <c r="K2009" s="86">
        <f>I2009*Segmentos!$D$7*(AL2009%)*IF(ISNUMBER(AM2009),AM2009%,0)</f>
        <v>1775390.3999999983</v>
      </c>
      <c r="L2009" s="4"/>
      <c r="M2009" s="2">
        <v>3.22</v>
      </c>
      <c r="N2009" s="2">
        <v>11.5</v>
      </c>
      <c r="O2009" s="2">
        <v>27.9</v>
      </c>
      <c r="P2009" s="2">
        <v>58.385199999999998</v>
      </c>
      <c r="Q2009" s="2">
        <v>3.1</v>
      </c>
      <c r="R2009" s="2">
        <v>11.6</v>
      </c>
      <c r="S2009" s="2">
        <v>26.7</v>
      </c>
      <c r="T2009" s="2">
        <v>9.3782999999999994</v>
      </c>
      <c r="U2009" s="2">
        <v>3.57</v>
      </c>
      <c r="V2009" s="2">
        <v>12</v>
      </c>
      <c r="W2009" s="2">
        <v>29.8</v>
      </c>
      <c r="X2009" s="2">
        <v>13.579000000000001</v>
      </c>
      <c r="Y2009" s="2">
        <v>4.28</v>
      </c>
      <c r="Z2009" s="2">
        <v>15.8</v>
      </c>
      <c r="AA2009" s="2">
        <v>27</v>
      </c>
      <c r="AB2009" s="2">
        <v>22.931799999999999</v>
      </c>
      <c r="AC2009" s="2">
        <v>2.1</v>
      </c>
      <c r="AD2009" s="2">
        <v>7.3</v>
      </c>
      <c r="AE2009" s="2">
        <v>28.8</v>
      </c>
      <c r="AF2009" s="2">
        <v>12.496</v>
      </c>
      <c r="AG2009" s="20">
        <v>2.86</v>
      </c>
      <c r="AH2009" s="20">
        <v>11.6</v>
      </c>
      <c r="AI2009" s="20">
        <v>24.6</v>
      </c>
      <c r="AJ2009" s="20">
        <v>24.6343</v>
      </c>
      <c r="AK2009" s="18">
        <v>3.54</v>
      </c>
      <c r="AL2009" s="18">
        <v>11.4</v>
      </c>
      <c r="AM2009" s="18">
        <v>30.9</v>
      </c>
      <c r="AN2009" s="18">
        <v>33.750900000000001</v>
      </c>
      <c r="AO2009" s="2">
        <v>2.14</v>
      </c>
      <c r="AP2009" s="2">
        <v>9</v>
      </c>
      <c r="AQ2009" s="2">
        <v>23.9</v>
      </c>
      <c r="AR2009" s="2">
        <v>4.2541000000000002</v>
      </c>
      <c r="AS2009" s="2">
        <v>2.9</v>
      </c>
      <c r="AT2009" s="2">
        <v>11</v>
      </c>
      <c r="AU2009" s="2">
        <v>26.3</v>
      </c>
      <c r="AV2009" s="2">
        <v>11.579700000000001</v>
      </c>
      <c r="AW2009" s="2">
        <v>3.3</v>
      </c>
      <c r="AX2009" s="2">
        <v>11.3</v>
      </c>
      <c r="AY2009" s="2">
        <v>29.2</v>
      </c>
      <c r="AZ2009" s="2">
        <v>17.2515</v>
      </c>
      <c r="BA2009" s="2">
        <v>3.64</v>
      </c>
      <c r="BB2009" s="2">
        <v>12.7</v>
      </c>
      <c r="BC2009" s="2">
        <v>28.8</v>
      </c>
      <c r="BD2009" s="2">
        <v>25.3</v>
      </c>
      <c r="BE2009" s="4" t="str">
        <f t="shared" si="312"/>
        <v>ABURRIDO</v>
      </c>
      <c r="BF2009" s="4">
        <f t="shared" si="313"/>
        <v>3.1196000000000002</v>
      </c>
      <c r="BG2009">
        <f t="shared" si="314"/>
        <v>2.14</v>
      </c>
      <c r="BH2009">
        <f t="shared" si="315"/>
        <v>2.9</v>
      </c>
      <c r="BI2009">
        <f t="shared" si="316"/>
        <v>3.64</v>
      </c>
      <c r="BJ2009">
        <f t="shared" si="317"/>
        <v>3.54</v>
      </c>
      <c r="BK2009">
        <f t="shared" si="318"/>
        <v>2.86</v>
      </c>
      <c r="BL2009">
        <f t="shared" si="319"/>
        <v>40427.099999999962</v>
      </c>
    </row>
    <row r="2010" spans="1:64" x14ac:dyDescent="0.2">
      <c r="A2010" s="1">
        <v>2008</v>
      </c>
      <c r="B2010" s="7" t="s">
        <v>10</v>
      </c>
      <c r="C2010" s="3">
        <v>39990</v>
      </c>
      <c r="D2010" s="4" t="s">
        <v>8</v>
      </c>
      <c r="E2010" s="4" t="s">
        <v>164</v>
      </c>
      <c r="F2010" s="5" t="str">
        <f t="shared" si="310"/>
        <v>V</v>
      </c>
      <c r="G2010" s="6">
        <v>0.87291666666666667</v>
      </c>
      <c r="H2010" s="6">
        <v>0.91527777777777775</v>
      </c>
      <c r="I2010" s="85">
        <f t="shared" si="311"/>
        <v>60.999999999999943</v>
      </c>
      <c r="J2010" s="86">
        <f>I2010*Segmentos!$D$7*(AH2010%)*IF(ISNUMBER(AI2010),AI2010%,0)</f>
        <v>1159195.199999999</v>
      </c>
      <c r="K2010" s="86">
        <f>I2010*Segmentos!$D$7*(AL2010%)*IF(ISNUMBER(AM2010),AM2010%,0)</f>
        <v>1401731.1999999986</v>
      </c>
      <c r="L2010" s="4"/>
      <c r="M2010" s="2">
        <v>5.26</v>
      </c>
      <c r="N2010" s="2">
        <v>16</v>
      </c>
      <c r="O2010" s="2">
        <v>32.799999999999997</v>
      </c>
      <c r="P2010" s="2">
        <v>82.945499999999996</v>
      </c>
      <c r="Q2010" s="2">
        <v>1.85</v>
      </c>
      <c r="R2010" s="2">
        <v>7.8</v>
      </c>
      <c r="S2010" s="2">
        <v>23.5</v>
      </c>
      <c r="T2010" s="2">
        <v>4.8567999999999998</v>
      </c>
      <c r="U2010" s="2">
        <v>2.4700000000000002</v>
      </c>
      <c r="V2010" s="2">
        <v>9.5</v>
      </c>
      <c r="W2010" s="2">
        <v>25.9</v>
      </c>
      <c r="X2010" s="2">
        <v>8.1544000000000008</v>
      </c>
      <c r="Y2010" s="2">
        <v>5.62</v>
      </c>
      <c r="Z2010" s="2">
        <v>19.3</v>
      </c>
      <c r="AA2010" s="2">
        <v>29</v>
      </c>
      <c r="AB2010" s="2">
        <v>26.155000000000001</v>
      </c>
      <c r="AC2010" s="2">
        <v>8.4499999999999993</v>
      </c>
      <c r="AD2010" s="2">
        <v>21.4</v>
      </c>
      <c r="AE2010" s="2">
        <v>39.6</v>
      </c>
      <c r="AF2010" s="2">
        <v>43.779400000000003</v>
      </c>
      <c r="AG2010" s="20">
        <v>4.7300000000000004</v>
      </c>
      <c r="AH2010" s="20">
        <v>14.8</v>
      </c>
      <c r="AI2010" s="20">
        <v>32.1</v>
      </c>
      <c r="AJ2010" s="20">
        <v>35.427799999999998</v>
      </c>
      <c r="AK2010" s="18">
        <v>5.73</v>
      </c>
      <c r="AL2010" s="18">
        <v>17.2</v>
      </c>
      <c r="AM2010" s="18">
        <v>33.4</v>
      </c>
      <c r="AN2010" s="18">
        <v>47.517699999999998</v>
      </c>
      <c r="AO2010" s="2">
        <v>2.0099999999999998</v>
      </c>
      <c r="AP2010" s="2">
        <v>10.1</v>
      </c>
      <c r="AQ2010" s="2">
        <v>20</v>
      </c>
      <c r="AR2010" s="2">
        <v>3.4622000000000002</v>
      </c>
      <c r="AS2010" s="2">
        <v>4.09</v>
      </c>
      <c r="AT2010" s="2">
        <v>14.4</v>
      </c>
      <c r="AU2010" s="2">
        <v>28.4</v>
      </c>
      <c r="AV2010" s="2">
        <v>14.218</v>
      </c>
      <c r="AW2010" s="2">
        <v>4.2699999999999996</v>
      </c>
      <c r="AX2010" s="2">
        <v>15.4</v>
      </c>
      <c r="AY2010" s="2">
        <v>27.7</v>
      </c>
      <c r="AZ2010" s="2">
        <v>19.385100000000001</v>
      </c>
      <c r="BA2010" s="2">
        <v>7.6</v>
      </c>
      <c r="BB2010" s="2">
        <v>19.100000000000001</v>
      </c>
      <c r="BC2010" s="2">
        <v>39.799999999999997</v>
      </c>
      <c r="BD2010" s="2">
        <v>45.880099999999999</v>
      </c>
      <c r="BE2010" s="4" t="str">
        <f t="shared" si="312"/>
        <v>NO APLICA</v>
      </c>
      <c r="BF2010" s="4">
        <f t="shared" si="313"/>
        <v>5.1829999999999989</v>
      </c>
      <c r="BG2010">
        <f t="shared" si="314"/>
        <v>2.0099999999999998</v>
      </c>
      <c r="BH2010">
        <f t="shared" si="315"/>
        <v>4.09</v>
      </c>
      <c r="BI2010">
        <f t="shared" si="316"/>
        <v>7.6</v>
      </c>
      <c r="BJ2010">
        <f t="shared" si="317"/>
        <v>5.73</v>
      </c>
      <c r="BK2010">
        <f t="shared" si="318"/>
        <v>4.7300000000000004</v>
      </c>
      <c r="BL2010">
        <f t="shared" si="319"/>
        <v>32012.799999999967</v>
      </c>
    </row>
    <row r="2011" spans="1:64" x14ac:dyDescent="0.2">
      <c r="A2011" s="1">
        <v>2009</v>
      </c>
      <c r="B2011" s="7" t="s">
        <v>48</v>
      </c>
      <c r="C2011" s="3">
        <v>39990</v>
      </c>
      <c r="D2011" s="4" t="s">
        <v>8</v>
      </c>
      <c r="E2011" s="4" t="s">
        <v>176</v>
      </c>
      <c r="F2011" s="5" t="str">
        <f t="shared" si="310"/>
        <v>V</v>
      </c>
      <c r="G2011" s="6">
        <v>0.91527777777777775</v>
      </c>
      <c r="H2011" s="6">
        <v>3.6111111111111115E-2</v>
      </c>
      <c r="I2011" s="85">
        <f t="shared" si="311"/>
        <v>174.00000000000009</v>
      </c>
      <c r="J2011" s="86">
        <f>I2011*Segmentos!$D$7*(AH2011%)*IF(ISNUMBER(AI2011),AI2011%,0)</f>
        <v>5620756.8000000026</v>
      </c>
      <c r="K2011" s="86">
        <f>I2011*Segmentos!$D$7*(AL2011%)*IF(ISNUMBER(AM2011),AM2011%,0)</f>
        <v>6136214.4000000022</v>
      </c>
      <c r="L2011" s="4"/>
      <c r="M2011" s="2">
        <v>8.4600000000000009</v>
      </c>
      <c r="N2011" s="2">
        <v>30.8</v>
      </c>
      <c r="O2011" s="2">
        <v>27.5</v>
      </c>
      <c r="P2011" s="2">
        <v>79.183700000000002</v>
      </c>
      <c r="Q2011" s="2">
        <v>5.45</v>
      </c>
      <c r="R2011" s="2">
        <v>16.7</v>
      </c>
      <c r="S2011" s="2">
        <v>32.6</v>
      </c>
      <c r="T2011" s="2">
        <v>8.5078999999999994</v>
      </c>
      <c r="U2011" s="2">
        <v>8.1999999999999993</v>
      </c>
      <c r="V2011" s="2">
        <v>29.9</v>
      </c>
      <c r="W2011" s="2">
        <v>27.4</v>
      </c>
      <c r="X2011" s="2">
        <v>16.102399999999999</v>
      </c>
      <c r="Y2011" s="2">
        <v>7.58</v>
      </c>
      <c r="Z2011" s="2">
        <v>32.700000000000003</v>
      </c>
      <c r="AA2011" s="2">
        <v>23.2</v>
      </c>
      <c r="AB2011" s="2">
        <v>20.943000000000001</v>
      </c>
      <c r="AC2011" s="2">
        <v>10.94</v>
      </c>
      <c r="AD2011" s="2">
        <v>36.700000000000003</v>
      </c>
      <c r="AE2011" s="2">
        <v>29.8</v>
      </c>
      <c r="AF2011" s="2">
        <v>33.630400000000002</v>
      </c>
      <c r="AG2011" s="20">
        <v>8.07</v>
      </c>
      <c r="AH2011" s="20">
        <v>29.8</v>
      </c>
      <c r="AI2011" s="20">
        <v>27.1</v>
      </c>
      <c r="AJ2011" s="20">
        <v>35.859900000000003</v>
      </c>
      <c r="AK2011" s="18">
        <v>8.81</v>
      </c>
      <c r="AL2011" s="18">
        <v>31.6</v>
      </c>
      <c r="AM2011" s="18">
        <v>27.9</v>
      </c>
      <c r="AN2011" s="18">
        <v>43.323799999999999</v>
      </c>
      <c r="AO2011" s="2">
        <v>2.14</v>
      </c>
      <c r="AP2011" s="2">
        <v>18.100000000000001</v>
      </c>
      <c r="AQ2011" s="2">
        <v>11.8</v>
      </c>
      <c r="AR2011" s="2">
        <v>2.1903999999999999</v>
      </c>
      <c r="AS2011" s="2">
        <v>5.72</v>
      </c>
      <c r="AT2011" s="2">
        <v>27.4</v>
      </c>
      <c r="AU2011" s="2">
        <v>20.8</v>
      </c>
      <c r="AV2011" s="2">
        <v>11.786799999999999</v>
      </c>
      <c r="AW2011" s="2">
        <v>10.57</v>
      </c>
      <c r="AX2011" s="2">
        <v>29.8</v>
      </c>
      <c r="AY2011" s="2">
        <v>35.4</v>
      </c>
      <c r="AZ2011" s="2">
        <v>28.436599999999999</v>
      </c>
      <c r="BA2011" s="2">
        <v>10.26</v>
      </c>
      <c r="BB2011" s="2">
        <v>37</v>
      </c>
      <c r="BC2011" s="2">
        <v>27.7</v>
      </c>
      <c r="BD2011" s="2">
        <v>36.769799999999996</v>
      </c>
      <c r="BE2011" s="4" t="str">
        <f t="shared" si="312"/>
        <v>ENTRETENIDO</v>
      </c>
      <c r="BF2011" s="4">
        <f t="shared" si="313"/>
        <v>7.3758000000000008</v>
      </c>
      <c r="BG2011">
        <f t="shared" si="314"/>
        <v>2.14</v>
      </c>
      <c r="BH2011">
        <f t="shared" si="315"/>
        <v>5.72</v>
      </c>
      <c r="BI2011">
        <f t="shared" si="316"/>
        <v>10.57</v>
      </c>
      <c r="BJ2011">
        <f t="shared" si="317"/>
        <v>8.81</v>
      </c>
      <c r="BK2011">
        <f t="shared" si="318"/>
        <v>8.07</v>
      </c>
      <c r="BL2011">
        <f t="shared" si="319"/>
        <v>147378.00000000006</v>
      </c>
    </row>
    <row r="2012" spans="1:64" x14ac:dyDescent="0.2">
      <c r="A2012" s="1">
        <v>2010</v>
      </c>
      <c r="B2012" s="7" t="s">
        <v>89</v>
      </c>
      <c r="C2012" s="3">
        <v>39990</v>
      </c>
      <c r="D2012" s="4" t="s">
        <v>628</v>
      </c>
      <c r="E2012" s="4" t="s">
        <v>169</v>
      </c>
      <c r="F2012" s="5" t="str">
        <f t="shared" si="310"/>
        <v>V</v>
      </c>
      <c r="G2012" s="6">
        <v>0.84166666666666667</v>
      </c>
      <c r="H2012" s="6">
        <v>0.87569444444444444</v>
      </c>
      <c r="I2012" s="85">
        <f t="shared" si="311"/>
        <v>48.999999999999986</v>
      </c>
      <c r="J2012" s="86">
        <f>I2012*Segmentos!$D$7*(AH2012%)*IF(ISNUMBER(AI2012),AI2012%,0)</f>
        <v>221166.39999999988</v>
      </c>
      <c r="K2012" s="86">
        <f>I2012*Segmentos!$D$7*(AL2012%)*IF(ISNUMBER(AM2012),AM2012%,0)</f>
        <v>186905.59999999992</v>
      </c>
      <c r="L2012" s="4"/>
      <c r="M2012" s="2">
        <v>1.03</v>
      </c>
      <c r="N2012" s="2">
        <v>3</v>
      </c>
      <c r="O2012" s="2">
        <v>34.5</v>
      </c>
      <c r="P2012" s="2">
        <v>87.417199999999994</v>
      </c>
      <c r="Q2012" s="2">
        <v>0.34</v>
      </c>
      <c r="R2012" s="2">
        <v>0.8</v>
      </c>
      <c r="S2012" s="2">
        <v>40.6</v>
      </c>
      <c r="T2012" s="2">
        <v>4.7312000000000003</v>
      </c>
      <c r="U2012" s="2">
        <v>0.21</v>
      </c>
      <c r="V2012" s="2">
        <v>0.5</v>
      </c>
      <c r="W2012" s="2">
        <v>40.700000000000003</v>
      </c>
      <c r="X2012" s="2">
        <v>3.7761</v>
      </c>
      <c r="Y2012" s="2">
        <v>1.6</v>
      </c>
      <c r="Z2012" s="2">
        <v>5.0999999999999996</v>
      </c>
      <c r="AA2012" s="2">
        <v>31.3</v>
      </c>
      <c r="AB2012" s="2">
        <v>39.875100000000003</v>
      </c>
      <c r="AC2012" s="2">
        <v>1.4</v>
      </c>
      <c r="AD2012" s="2">
        <v>3.8</v>
      </c>
      <c r="AE2012" s="2">
        <v>37.1</v>
      </c>
      <c r="AF2012" s="2">
        <v>39.0349</v>
      </c>
      <c r="AG2012" s="20">
        <v>1.1299999999999999</v>
      </c>
      <c r="AH2012" s="20">
        <v>2.8</v>
      </c>
      <c r="AI2012" s="20">
        <v>40.299999999999997</v>
      </c>
      <c r="AJ2012" s="20">
        <v>45.5319</v>
      </c>
      <c r="AK2012" s="18">
        <v>0.94</v>
      </c>
      <c r="AL2012" s="18">
        <v>3.2</v>
      </c>
      <c r="AM2012" s="18">
        <v>29.8</v>
      </c>
      <c r="AN2012" s="18">
        <v>41.885300000000001</v>
      </c>
      <c r="AO2012" s="2">
        <v>0.5</v>
      </c>
      <c r="AP2012" s="2">
        <v>1.7</v>
      </c>
      <c r="AQ2012" s="2">
        <v>28.8</v>
      </c>
      <c r="AR2012" s="2">
        <v>4.6546000000000003</v>
      </c>
      <c r="AS2012" s="2">
        <v>1.5</v>
      </c>
      <c r="AT2012" s="2">
        <v>2.9</v>
      </c>
      <c r="AU2012" s="2">
        <v>51.1</v>
      </c>
      <c r="AV2012" s="2">
        <v>27.912199999999999</v>
      </c>
      <c r="AW2012" s="2">
        <v>0.99</v>
      </c>
      <c r="AX2012" s="2">
        <v>3.7</v>
      </c>
      <c r="AY2012" s="2">
        <v>26.4</v>
      </c>
      <c r="AZ2012" s="2">
        <v>24.039100000000001</v>
      </c>
      <c r="BA2012" s="2">
        <v>0.95</v>
      </c>
      <c r="BB2012" s="2">
        <v>2.8</v>
      </c>
      <c r="BC2012" s="2">
        <v>33.5</v>
      </c>
      <c r="BD2012" s="2">
        <v>30.811299999999999</v>
      </c>
      <c r="BE2012" s="4" t="str">
        <f t="shared" si="312"/>
        <v>NO APLICA</v>
      </c>
      <c r="BF2012" s="4">
        <f t="shared" si="313"/>
        <v>1.1501999999999999</v>
      </c>
      <c r="BG2012">
        <f t="shared" si="314"/>
        <v>0.5</v>
      </c>
      <c r="BH2012">
        <f t="shared" si="315"/>
        <v>1.5</v>
      </c>
      <c r="BI2012">
        <f t="shared" si="316"/>
        <v>0.99</v>
      </c>
      <c r="BJ2012">
        <f t="shared" si="317"/>
        <v>0.94</v>
      </c>
      <c r="BK2012">
        <f t="shared" si="318"/>
        <v>1.1299999999999999</v>
      </c>
      <c r="BL2012">
        <f t="shared" si="319"/>
        <v>5071.4999999999982</v>
      </c>
    </row>
    <row r="2013" spans="1:64" x14ac:dyDescent="0.2">
      <c r="A2013" s="1">
        <v>2011</v>
      </c>
      <c r="B2013" s="7" t="s">
        <v>126</v>
      </c>
      <c r="C2013" s="3">
        <v>39990</v>
      </c>
      <c r="D2013" s="4" t="s">
        <v>628</v>
      </c>
      <c r="E2013" s="4" t="s">
        <v>163</v>
      </c>
      <c r="F2013" s="5" t="str">
        <f t="shared" si="310"/>
        <v>V</v>
      </c>
      <c r="G2013" s="6">
        <v>0.87569444444444444</v>
      </c>
      <c r="H2013" s="6">
        <v>0.91111111111111109</v>
      </c>
      <c r="I2013" s="85">
        <f t="shared" si="311"/>
        <v>50.999999999999979</v>
      </c>
      <c r="J2013" s="86">
        <f>I2013*Segmentos!$D$7*(AH2013%)*IF(ISNUMBER(AI2013),AI2013%,0)</f>
        <v>71971.199999999968</v>
      </c>
      <c r="K2013" s="86">
        <f>I2013*Segmentos!$D$7*(AL2013%)*IF(ISNUMBER(AM2013),AM2013%,0)</f>
        <v>226195.19999999992</v>
      </c>
      <c r="L2013" s="4"/>
      <c r="M2013" s="2">
        <v>0.74</v>
      </c>
      <c r="N2013" s="2">
        <v>3</v>
      </c>
      <c r="O2013" s="2">
        <v>24.7</v>
      </c>
      <c r="P2013" s="2">
        <v>93.784899999999993</v>
      </c>
      <c r="Q2013" s="2">
        <v>7.0000000000000007E-2</v>
      </c>
      <c r="R2013" s="2">
        <v>1.3</v>
      </c>
      <c r="S2013" s="2">
        <v>5.2</v>
      </c>
      <c r="T2013" s="2">
        <v>1.3917999999999999</v>
      </c>
      <c r="U2013" s="2">
        <v>0.25</v>
      </c>
      <c r="V2013" s="2">
        <v>1.4</v>
      </c>
      <c r="W2013" s="2">
        <v>17.7</v>
      </c>
      <c r="X2013" s="2">
        <v>6.7077</v>
      </c>
      <c r="Y2013" s="2">
        <v>0.11</v>
      </c>
      <c r="Z2013" s="2">
        <v>2.8</v>
      </c>
      <c r="AA2013" s="2">
        <v>3.7</v>
      </c>
      <c r="AB2013" s="2">
        <v>3.9278</v>
      </c>
      <c r="AC2013" s="2">
        <v>1.97</v>
      </c>
      <c r="AD2013" s="2">
        <v>5.0999999999999996</v>
      </c>
      <c r="AE2013" s="2">
        <v>39</v>
      </c>
      <c r="AF2013" s="2">
        <v>81.757499999999993</v>
      </c>
      <c r="AG2013" s="20">
        <v>0.35</v>
      </c>
      <c r="AH2013" s="20">
        <v>2.4</v>
      </c>
      <c r="AI2013" s="20">
        <v>14.7</v>
      </c>
      <c r="AJ2013" s="20">
        <v>20.893899999999999</v>
      </c>
      <c r="AK2013" s="18">
        <v>1.1000000000000001</v>
      </c>
      <c r="AL2013" s="18">
        <v>3.6</v>
      </c>
      <c r="AM2013" s="18">
        <v>30.8</v>
      </c>
      <c r="AN2013" s="18">
        <v>72.891000000000005</v>
      </c>
      <c r="AO2013" s="2">
        <v>0.17</v>
      </c>
      <c r="AP2013" s="2">
        <v>1.1000000000000001</v>
      </c>
      <c r="AQ2013" s="2">
        <v>15</v>
      </c>
      <c r="AR2013" s="2">
        <v>2.3260999999999998</v>
      </c>
      <c r="AS2013" s="2">
        <v>0.53</v>
      </c>
      <c r="AT2013" s="2">
        <v>2.8</v>
      </c>
      <c r="AU2013" s="2">
        <v>18.8</v>
      </c>
      <c r="AV2013" s="2">
        <v>14.8744</v>
      </c>
      <c r="AW2013" s="2">
        <v>0.41</v>
      </c>
      <c r="AX2013" s="2">
        <v>2.1</v>
      </c>
      <c r="AY2013" s="2">
        <v>19.899999999999999</v>
      </c>
      <c r="AZ2013" s="2">
        <v>15.007199999999999</v>
      </c>
      <c r="BA2013" s="2">
        <v>1.27</v>
      </c>
      <c r="BB2013" s="2">
        <v>4.3</v>
      </c>
      <c r="BC2013" s="2">
        <v>29.4</v>
      </c>
      <c r="BD2013" s="2">
        <v>61.577199999999998</v>
      </c>
      <c r="BE2013" s="4" t="str">
        <f t="shared" si="312"/>
        <v>NO APLICA</v>
      </c>
      <c r="BF2013" s="4">
        <f t="shared" si="313"/>
        <v>0.77</v>
      </c>
      <c r="BG2013">
        <f t="shared" si="314"/>
        <v>0.17</v>
      </c>
      <c r="BH2013">
        <f t="shared" si="315"/>
        <v>0.53</v>
      </c>
      <c r="BI2013">
        <f t="shared" si="316"/>
        <v>1.27</v>
      </c>
      <c r="BJ2013">
        <f t="shared" si="317"/>
        <v>1.1000000000000001</v>
      </c>
      <c r="BK2013">
        <f t="shared" si="318"/>
        <v>0.35</v>
      </c>
      <c r="BL2013">
        <f t="shared" si="319"/>
        <v>3779.0999999999985</v>
      </c>
    </row>
    <row r="2014" spans="1:64" x14ac:dyDescent="0.2">
      <c r="A2014" s="1">
        <v>2012</v>
      </c>
      <c r="B2014" s="7" t="s">
        <v>47</v>
      </c>
      <c r="C2014" s="3">
        <v>39990</v>
      </c>
      <c r="D2014" s="4" t="s">
        <v>3</v>
      </c>
      <c r="E2014" s="4" t="s">
        <v>175</v>
      </c>
      <c r="F2014" s="5" t="str">
        <f t="shared" si="310"/>
        <v>V</v>
      </c>
      <c r="G2014" s="6">
        <v>0.91805555555555562</v>
      </c>
      <c r="H2014" s="6">
        <v>3.4027777777777775E-2</v>
      </c>
      <c r="I2014" s="85">
        <f t="shared" si="311"/>
        <v>166.99999999999989</v>
      </c>
      <c r="J2014" s="86">
        <f>I2014*Segmentos!$D$7*(AH2014%)*IF(ISNUMBER(AI2014),AI2014%,0)</f>
        <v>3467721.5999999978</v>
      </c>
      <c r="K2014" s="86">
        <f>I2014*Segmentos!$D$7*(AL2014%)*IF(ISNUMBER(AM2014),AM2014%,0)</f>
        <v>5282944.7999999952</v>
      </c>
      <c r="L2014" s="4"/>
      <c r="M2014" s="2">
        <v>6.63</v>
      </c>
      <c r="N2014" s="2">
        <v>27.4</v>
      </c>
      <c r="O2014" s="2">
        <v>24.2</v>
      </c>
      <c r="P2014" s="2">
        <v>89.103800000000007</v>
      </c>
      <c r="Q2014" s="2">
        <v>2.5299999999999998</v>
      </c>
      <c r="R2014" s="2">
        <v>14.8</v>
      </c>
      <c r="S2014" s="2">
        <v>17.100000000000001</v>
      </c>
      <c r="T2014" s="2">
        <v>5.6740000000000004</v>
      </c>
      <c r="U2014" s="2">
        <v>5.69</v>
      </c>
      <c r="V2014" s="2">
        <v>24.7</v>
      </c>
      <c r="W2014" s="2">
        <v>23</v>
      </c>
      <c r="X2014" s="2">
        <v>16.031600000000001</v>
      </c>
      <c r="Y2014" s="2">
        <v>7.54</v>
      </c>
      <c r="Z2014" s="2">
        <v>31</v>
      </c>
      <c r="AA2014" s="2">
        <v>24.4</v>
      </c>
      <c r="AB2014" s="2">
        <v>29.920300000000001</v>
      </c>
      <c r="AC2014" s="2">
        <v>8.49</v>
      </c>
      <c r="AD2014" s="2">
        <v>32.4</v>
      </c>
      <c r="AE2014" s="2">
        <v>26.2</v>
      </c>
      <c r="AF2014" s="2">
        <v>37.477899999999998</v>
      </c>
      <c r="AG2014" s="20">
        <v>5.19</v>
      </c>
      <c r="AH2014" s="20">
        <v>25.2</v>
      </c>
      <c r="AI2014" s="20">
        <v>20.6</v>
      </c>
      <c r="AJ2014" s="20">
        <v>33.118400000000001</v>
      </c>
      <c r="AK2014" s="18">
        <v>7.93</v>
      </c>
      <c r="AL2014" s="18">
        <v>29.4</v>
      </c>
      <c r="AM2014" s="18">
        <v>26.9</v>
      </c>
      <c r="AN2014" s="18">
        <v>55.985399999999998</v>
      </c>
      <c r="AO2014" s="2">
        <v>6.16</v>
      </c>
      <c r="AP2014" s="2">
        <v>24.8</v>
      </c>
      <c r="AQ2014" s="2">
        <v>24.8</v>
      </c>
      <c r="AR2014" s="2">
        <v>9.0431000000000008</v>
      </c>
      <c r="AS2014" s="2">
        <v>5.99</v>
      </c>
      <c r="AT2014" s="2">
        <v>25.3</v>
      </c>
      <c r="AU2014" s="2">
        <v>23.7</v>
      </c>
      <c r="AV2014" s="2">
        <v>17.736599999999999</v>
      </c>
      <c r="AW2014" s="2">
        <v>8.89</v>
      </c>
      <c r="AX2014" s="2">
        <v>29.9</v>
      </c>
      <c r="AY2014" s="2">
        <v>29.8</v>
      </c>
      <c r="AZ2014" s="2">
        <v>34.364100000000001</v>
      </c>
      <c r="BA2014" s="2">
        <v>5.43</v>
      </c>
      <c r="BB2014" s="2">
        <v>27.6</v>
      </c>
      <c r="BC2014" s="2">
        <v>19.7</v>
      </c>
      <c r="BD2014" s="2">
        <v>27.96</v>
      </c>
      <c r="BE2014" s="4" t="str">
        <f t="shared" si="312"/>
        <v>ABURRIDO</v>
      </c>
      <c r="BF2014" s="4">
        <f t="shared" si="313"/>
        <v>7.0458000000000016</v>
      </c>
      <c r="BG2014">
        <f t="shared" si="314"/>
        <v>6.16</v>
      </c>
      <c r="BH2014">
        <f t="shared" si="315"/>
        <v>5.99</v>
      </c>
      <c r="BI2014">
        <f t="shared" si="316"/>
        <v>8.89</v>
      </c>
      <c r="BJ2014">
        <f t="shared" si="317"/>
        <v>7.93</v>
      </c>
      <c r="BK2014">
        <f t="shared" si="318"/>
        <v>5.19</v>
      </c>
      <c r="BL2014">
        <f t="shared" si="319"/>
        <v>110734.35999999991</v>
      </c>
    </row>
    <row r="2015" spans="1:64" x14ac:dyDescent="0.2">
      <c r="A2015" s="1">
        <v>2013</v>
      </c>
      <c r="B2015" s="7" t="s">
        <v>23</v>
      </c>
      <c r="C2015" s="3">
        <v>39990</v>
      </c>
      <c r="D2015" s="4" t="s">
        <v>629</v>
      </c>
      <c r="E2015" s="4" t="s">
        <v>170</v>
      </c>
      <c r="F2015" s="5" t="str">
        <f t="shared" si="310"/>
        <v>V</v>
      </c>
      <c r="G2015" s="6">
        <v>0.89444444444444438</v>
      </c>
      <c r="H2015" s="6">
        <v>0.9159722222222223</v>
      </c>
      <c r="I2015" s="85">
        <f t="shared" si="311"/>
        <v>31.00000000000021</v>
      </c>
      <c r="J2015" s="86">
        <f>I2015*Segmentos!$D$7*(AH2015%)*IF(ISNUMBER(AI2015),AI2015%,0)</f>
        <v>57412.000000000386</v>
      </c>
      <c r="K2015" s="86">
        <f>I2015*Segmentos!$D$7*(AL2015%)*IF(ISNUMBER(AM2015),AM2015%,0)</f>
        <v>113832.00000000079</v>
      </c>
      <c r="L2015" s="4"/>
      <c r="M2015" s="2">
        <v>0.71</v>
      </c>
      <c r="N2015" s="2">
        <v>1.4</v>
      </c>
      <c r="O2015" s="2">
        <v>49.5</v>
      </c>
      <c r="P2015" s="2">
        <v>37.621200000000002</v>
      </c>
      <c r="Q2015" s="2">
        <v>0.4</v>
      </c>
      <c r="R2015" s="2">
        <v>0.7</v>
      </c>
      <c r="S2015" s="2">
        <v>52.9</v>
      </c>
      <c r="T2015" s="2">
        <v>3.4967999999999999</v>
      </c>
      <c r="U2015" s="2">
        <v>1.68</v>
      </c>
      <c r="V2015" s="2">
        <v>2.7</v>
      </c>
      <c r="W2015" s="2">
        <v>63.2</v>
      </c>
      <c r="X2015" s="2">
        <v>18.6465</v>
      </c>
      <c r="Y2015" s="2">
        <v>0.65</v>
      </c>
      <c r="Z2015" s="2">
        <v>1.6</v>
      </c>
      <c r="AA2015" s="2">
        <v>39.6</v>
      </c>
      <c r="AB2015" s="2">
        <v>10.1358</v>
      </c>
      <c r="AC2015" s="2">
        <v>0.31</v>
      </c>
      <c r="AD2015" s="2">
        <v>0.8</v>
      </c>
      <c r="AE2015" s="2">
        <v>37.4</v>
      </c>
      <c r="AF2015" s="2">
        <v>5.3421000000000003</v>
      </c>
      <c r="AG2015" s="20">
        <v>0.45</v>
      </c>
      <c r="AH2015" s="20">
        <v>1</v>
      </c>
      <c r="AI2015" s="20">
        <v>46.3</v>
      </c>
      <c r="AJ2015" s="20">
        <v>11.4398</v>
      </c>
      <c r="AK2015" s="18">
        <v>0.94</v>
      </c>
      <c r="AL2015" s="18">
        <v>1.8</v>
      </c>
      <c r="AM2015" s="18">
        <v>51</v>
      </c>
      <c r="AN2015" s="18">
        <v>26.1814</v>
      </c>
      <c r="AO2015" s="2">
        <v>0.21</v>
      </c>
      <c r="AP2015" s="2">
        <v>0.4</v>
      </c>
      <c r="AQ2015" s="2">
        <v>51.6</v>
      </c>
      <c r="AR2015" s="2">
        <v>1.2264999999999999</v>
      </c>
      <c r="AS2015" s="2">
        <v>0.05</v>
      </c>
      <c r="AT2015" s="2">
        <v>0.4</v>
      </c>
      <c r="AU2015" s="2">
        <v>11.6</v>
      </c>
      <c r="AV2015" s="2">
        <v>0.59360000000000002</v>
      </c>
      <c r="AW2015" s="2">
        <v>0.97</v>
      </c>
      <c r="AX2015" s="2">
        <v>2</v>
      </c>
      <c r="AY2015" s="2">
        <v>49.8</v>
      </c>
      <c r="AZ2015" s="2">
        <v>14.8146</v>
      </c>
      <c r="BA2015" s="2">
        <v>1.03</v>
      </c>
      <c r="BB2015" s="2">
        <v>1.9</v>
      </c>
      <c r="BC2015" s="2">
        <v>54.2</v>
      </c>
      <c r="BD2015" s="2">
        <v>20.9863</v>
      </c>
      <c r="BE2015" s="4" t="str">
        <f t="shared" si="312"/>
        <v>NO APLICA</v>
      </c>
      <c r="BF2015" s="4">
        <f t="shared" si="313"/>
        <v>0.49880000000000002</v>
      </c>
      <c r="BG2015">
        <f t="shared" si="314"/>
        <v>0.21</v>
      </c>
      <c r="BH2015">
        <f t="shared" si="315"/>
        <v>0.05</v>
      </c>
      <c r="BI2015">
        <f t="shared" si="316"/>
        <v>1.03</v>
      </c>
      <c r="BJ2015">
        <f t="shared" si="317"/>
        <v>0.94</v>
      </c>
      <c r="BK2015">
        <f t="shared" si="318"/>
        <v>0.45</v>
      </c>
      <c r="BL2015">
        <f t="shared" si="319"/>
        <v>2148.3000000000143</v>
      </c>
    </row>
    <row r="2016" spans="1:64" x14ac:dyDescent="0.2">
      <c r="A2016" s="1">
        <v>2014</v>
      </c>
      <c r="B2016" s="7" t="s">
        <v>25</v>
      </c>
      <c r="C2016" s="3">
        <v>39990</v>
      </c>
      <c r="D2016" s="4" t="s">
        <v>629</v>
      </c>
      <c r="E2016" s="4" t="s">
        <v>171</v>
      </c>
      <c r="F2016" s="5" t="str">
        <f t="shared" si="310"/>
        <v>V</v>
      </c>
      <c r="G2016" s="6">
        <v>0.89375000000000004</v>
      </c>
      <c r="H2016" s="6">
        <v>0.89583333333333337</v>
      </c>
      <c r="I2016" s="85">
        <f t="shared" si="311"/>
        <v>2.9999999999999893</v>
      </c>
      <c r="J2016" s="86">
        <f>I2016*Segmentos!$D$7*(AH2016%)*IF(ISNUMBER(AI2016),AI2016%,0)</f>
        <v>2399.9999999999918</v>
      </c>
      <c r="K2016" s="86">
        <f>I2016*Segmentos!$D$7*(AL2016%)*IF(ISNUMBER(AM2016),AM2016%,0)</f>
        <v>5999.9999999999791</v>
      </c>
      <c r="L2016" s="4"/>
      <c r="M2016" s="2">
        <v>0.39</v>
      </c>
      <c r="N2016" s="2">
        <v>0.4</v>
      </c>
      <c r="O2016" s="2">
        <v>100</v>
      </c>
      <c r="P2016" s="2">
        <v>27.2729</v>
      </c>
      <c r="Q2016" s="2">
        <v>0.12</v>
      </c>
      <c r="R2016" s="2">
        <v>0.1</v>
      </c>
      <c r="S2016" s="2">
        <v>100</v>
      </c>
      <c r="T2016" s="2">
        <v>1.4689000000000001</v>
      </c>
      <c r="U2016" s="2">
        <v>0.75</v>
      </c>
      <c r="V2016" s="2">
        <v>0.7</v>
      </c>
      <c r="W2016" s="2">
        <v>100</v>
      </c>
      <c r="X2016" s="2">
        <v>11.0586</v>
      </c>
      <c r="Y2016" s="2">
        <v>0.23</v>
      </c>
      <c r="Z2016" s="2">
        <v>0.2</v>
      </c>
      <c r="AA2016" s="2">
        <v>100</v>
      </c>
      <c r="AB2016" s="2">
        <v>4.7746000000000004</v>
      </c>
      <c r="AC2016" s="2">
        <v>0.43</v>
      </c>
      <c r="AD2016" s="2">
        <v>0.4</v>
      </c>
      <c r="AE2016" s="2">
        <v>100</v>
      </c>
      <c r="AF2016" s="2">
        <v>9.9708000000000006</v>
      </c>
      <c r="AG2016" s="20">
        <v>0.23</v>
      </c>
      <c r="AH2016" s="20">
        <v>0.2</v>
      </c>
      <c r="AI2016" s="20">
        <v>100</v>
      </c>
      <c r="AJ2016" s="20">
        <v>7.5884999999999998</v>
      </c>
      <c r="AK2016" s="18">
        <v>0.53</v>
      </c>
      <c r="AL2016" s="18">
        <v>0.5</v>
      </c>
      <c r="AM2016" s="18">
        <v>100</v>
      </c>
      <c r="AN2016" s="18">
        <v>19.6844</v>
      </c>
      <c r="AO2016" s="2">
        <v>0.12</v>
      </c>
      <c r="AP2016" s="2">
        <v>0.1</v>
      </c>
      <c r="AQ2016" s="2">
        <v>100</v>
      </c>
      <c r="AR2016" s="2">
        <v>0.94820000000000004</v>
      </c>
      <c r="AS2016" s="2">
        <v>0.16</v>
      </c>
      <c r="AT2016" s="2">
        <v>0.2</v>
      </c>
      <c r="AU2016" s="2">
        <v>100</v>
      </c>
      <c r="AV2016" s="2">
        <v>2.5688</v>
      </c>
      <c r="AW2016" s="2">
        <v>0.36</v>
      </c>
      <c r="AX2016" s="2">
        <v>0.4</v>
      </c>
      <c r="AY2016" s="2">
        <v>100</v>
      </c>
      <c r="AZ2016" s="2">
        <v>7.3258999999999999</v>
      </c>
      <c r="BA2016" s="2">
        <v>0.61</v>
      </c>
      <c r="BB2016" s="2">
        <v>0.6</v>
      </c>
      <c r="BC2016" s="2">
        <v>100</v>
      </c>
      <c r="BD2016" s="2">
        <v>16.43</v>
      </c>
      <c r="BE2016" s="4" t="str">
        <f t="shared" si="312"/>
        <v>NO APLICA</v>
      </c>
      <c r="BF2016" s="4">
        <f t="shared" si="313"/>
        <v>0.34100000000000003</v>
      </c>
      <c r="BG2016">
        <f t="shared" si="314"/>
        <v>0.12</v>
      </c>
      <c r="BH2016">
        <f t="shared" si="315"/>
        <v>0.16</v>
      </c>
      <c r="BI2016">
        <f t="shared" si="316"/>
        <v>0.61</v>
      </c>
      <c r="BJ2016">
        <f t="shared" si="317"/>
        <v>0.53</v>
      </c>
      <c r="BK2016">
        <f t="shared" si="318"/>
        <v>0.23</v>
      </c>
      <c r="BL2016">
        <f t="shared" si="319"/>
        <v>119.99999999999957</v>
      </c>
    </row>
    <row r="2017" spans="1:64" x14ac:dyDescent="0.2">
      <c r="A2017" s="1">
        <v>2015</v>
      </c>
      <c r="B2017" s="7" t="s">
        <v>32</v>
      </c>
      <c r="C2017" s="3">
        <v>39990</v>
      </c>
      <c r="D2017" s="4" t="s">
        <v>628</v>
      </c>
      <c r="E2017" s="4" t="s">
        <v>164</v>
      </c>
      <c r="F2017" s="5" t="str">
        <f t="shared" si="310"/>
        <v>V</v>
      </c>
      <c r="G2017" s="6">
        <v>0.91388888888888886</v>
      </c>
      <c r="H2017" s="6">
        <v>0.9159722222222223</v>
      </c>
      <c r="I2017" s="85">
        <f t="shared" si="311"/>
        <v>3.0000000000001492</v>
      </c>
      <c r="J2017" s="86">
        <f>I2017*Segmentos!$D$7*(AH2017%)*IF(ISNUMBER(AI2017),AI2017%,0)</f>
        <v>8551.2000000004246</v>
      </c>
      <c r="K2017" s="86">
        <f>I2017*Segmentos!$D$7*(AL2017%)*IF(ISNUMBER(AM2017),AM2017%,0)</f>
        <v>10080.0000000005</v>
      </c>
      <c r="L2017" s="4"/>
      <c r="M2017" s="2">
        <v>0.77</v>
      </c>
      <c r="N2017" s="2">
        <v>1.5</v>
      </c>
      <c r="O2017" s="2">
        <v>51.8</v>
      </c>
      <c r="P2017" s="2">
        <v>89.579499999999996</v>
      </c>
      <c r="Q2017" s="2">
        <v>0.68</v>
      </c>
      <c r="R2017" s="2">
        <v>1</v>
      </c>
      <c r="S2017" s="2">
        <v>66.7</v>
      </c>
      <c r="T2017" s="2">
        <v>13.222300000000001</v>
      </c>
      <c r="U2017" s="2">
        <v>0.42</v>
      </c>
      <c r="V2017" s="2">
        <v>0.6</v>
      </c>
      <c r="W2017" s="2">
        <v>64.8</v>
      </c>
      <c r="X2017" s="2">
        <v>10.208600000000001</v>
      </c>
      <c r="Y2017" s="2">
        <v>0.51</v>
      </c>
      <c r="Z2017" s="2">
        <v>1.1000000000000001</v>
      </c>
      <c r="AA2017" s="2">
        <v>44.6</v>
      </c>
      <c r="AB2017" s="2">
        <v>17.538599999999999</v>
      </c>
      <c r="AC2017" s="2">
        <v>1.27</v>
      </c>
      <c r="AD2017" s="2">
        <v>2.6</v>
      </c>
      <c r="AE2017" s="2">
        <v>49.5</v>
      </c>
      <c r="AF2017" s="2">
        <v>48.61</v>
      </c>
      <c r="AG2017" s="20">
        <v>0.71</v>
      </c>
      <c r="AH2017" s="20">
        <v>1.4</v>
      </c>
      <c r="AI2017" s="20">
        <v>50.9</v>
      </c>
      <c r="AJ2017" s="20">
        <v>39.175699999999999</v>
      </c>
      <c r="AK2017" s="18">
        <v>0.82</v>
      </c>
      <c r="AL2017" s="18">
        <v>1.6</v>
      </c>
      <c r="AM2017" s="18">
        <v>52.5</v>
      </c>
      <c r="AN2017" s="18">
        <v>50.403700000000001</v>
      </c>
      <c r="AO2017" s="2">
        <v>0.41</v>
      </c>
      <c r="AP2017" s="2">
        <v>0.9</v>
      </c>
      <c r="AQ2017" s="2">
        <v>43.5</v>
      </c>
      <c r="AR2017" s="2">
        <v>5.2134</v>
      </c>
      <c r="AS2017" s="2">
        <v>0.88</v>
      </c>
      <c r="AT2017" s="2">
        <v>1.2</v>
      </c>
      <c r="AU2017" s="2">
        <v>75.7</v>
      </c>
      <c r="AV2017" s="2">
        <v>22.794499999999999</v>
      </c>
      <c r="AW2017" s="2">
        <v>0.19</v>
      </c>
      <c r="AX2017" s="2">
        <v>0.3</v>
      </c>
      <c r="AY2017" s="2">
        <v>66.7</v>
      </c>
      <c r="AZ2017" s="2">
        <v>6.2271000000000001</v>
      </c>
      <c r="BA2017" s="2">
        <v>1.24</v>
      </c>
      <c r="BB2017" s="2">
        <v>2.7</v>
      </c>
      <c r="BC2017" s="2">
        <v>45.5</v>
      </c>
      <c r="BD2017" s="2">
        <v>55.3444</v>
      </c>
      <c r="BE2017" s="4" t="str">
        <f t="shared" si="312"/>
        <v>NO APLICA</v>
      </c>
      <c r="BF2017" s="4">
        <f t="shared" si="313"/>
        <v>0.92020000000000002</v>
      </c>
      <c r="BG2017">
        <f t="shared" si="314"/>
        <v>0.41</v>
      </c>
      <c r="BH2017">
        <f t="shared" si="315"/>
        <v>0.88</v>
      </c>
      <c r="BI2017">
        <f t="shared" si="316"/>
        <v>1.24</v>
      </c>
      <c r="BJ2017">
        <f t="shared" si="317"/>
        <v>0.82</v>
      </c>
      <c r="BK2017">
        <f t="shared" si="318"/>
        <v>0.71</v>
      </c>
      <c r="BL2017">
        <f t="shared" si="319"/>
        <v>233.10000000001159</v>
      </c>
    </row>
    <row r="2018" spans="1:64" x14ac:dyDescent="0.2">
      <c r="A2018" s="1">
        <v>2016</v>
      </c>
      <c r="B2018" s="7" t="s">
        <v>19</v>
      </c>
      <c r="C2018" s="3">
        <v>39990</v>
      </c>
      <c r="D2018" s="4" t="s">
        <v>17</v>
      </c>
      <c r="E2018" s="4" t="s">
        <v>166</v>
      </c>
      <c r="F2018" s="5" t="str">
        <f t="shared" si="310"/>
        <v>V</v>
      </c>
      <c r="G2018" s="6">
        <v>0.9145833333333333</v>
      </c>
      <c r="H2018" s="6">
        <v>0.9159722222222223</v>
      </c>
      <c r="I2018" s="85">
        <f t="shared" si="311"/>
        <v>2.0000000000001528</v>
      </c>
      <c r="J2018" s="86">
        <f>I2018*Segmentos!$D$7*(AH2018%)*IF(ISNUMBER(AI2018),AI2018%,0)</f>
        <v>3813.6000000002909</v>
      </c>
      <c r="K2018" s="86">
        <f>I2018*Segmentos!$D$7*(AL2018%)*IF(ISNUMBER(AM2018),AM2018%,0)</f>
        <v>800.00000000006116</v>
      </c>
      <c r="L2018" s="4"/>
      <c r="M2018" s="2">
        <v>0.3</v>
      </c>
      <c r="N2018" s="2">
        <v>0.5</v>
      </c>
      <c r="O2018" s="2">
        <v>63.6</v>
      </c>
      <c r="P2018" s="2">
        <v>49.283299999999997</v>
      </c>
      <c r="Q2018" s="2">
        <v>0</v>
      </c>
      <c r="R2018" s="2">
        <v>0</v>
      </c>
      <c r="S2018" s="8" t="s">
        <v>577</v>
      </c>
      <c r="T2018" s="2">
        <v>0</v>
      </c>
      <c r="U2018" s="2">
        <v>0</v>
      </c>
      <c r="V2018" s="2">
        <v>0</v>
      </c>
      <c r="W2018" s="8" t="s">
        <v>577</v>
      </c>
      <c r="X2018" s="2">
        <v>0</v>
      </c>
      <c r="Y2018" s="2">
        <v>0.4</v>
      </c>
      <c r="Z2018" s="2">
        <v>0.4</v>
      </c>
      <c r="AA2018" s="2">
        <v>100</v>
      </c>
      <c r="AB2018" s="2">
        <v>19.3949</v>
      </c>
      <c r="AC2018" s="2">
        <v>0.55000000000000004</v>
      </c>
      <c r="AD2018" s="2">
        <v>1.1000000000000001</v>
      </c>
      <c r="AE2018" s="2">
        <v>51.5</v>
      </c>
      <c r="AF2018" s="2">
        <v>29.888400000000001</v>
      </c>
      <c r="AG2018" s="20">
        <v>0.51</v>
      </c>
      <c r="AH2018" s="20">
        <v>0.7</v>
      </c>
      <c r="AI2018" s="20">
        <v>68.099999999999994</v>
      </c>
      <c r="AJ2018" s="20">
        <v>39.784700000000001</v>
      </c>
      <c r="AK2018" s="18">
        <v>0.11</v>
      </c>
      <c r="AL2018" s="18">
        <v>0.2</v>
      </c>
      <c r="AM2018" s="18">
        <v>50</v>
      </c>
      <c r="AN2018" s="18">
        <v>9.4985999999999997</v>
      </c>
      <c r="AO2018" s="2">
        <v>0.1</v>
      </c>
      <c r="AP2018" s="2">
        <v>0.1</v>
      </c>
      <c r="AQ2018" s="2">
        <v>100</v>
      </c>
      <c r="AR2018" s="2">
        <v>1.7314000000000001</v>
      </c>
      <c r="AS2018" s="2">
        <v>0</v>
      </c>
      <c r="AT2018" s="2">
        <v>0</v>
      </c>
      <c r="AU2018" s="8" t="s">
        <v>577</v>
      </c>
      <c r="AV2018" s="2">
        <v>0</v>
      </c>
      <c r="AW2018" s="2">
        <v>0.14000000000000001</v>
      </c>
      <c r="AX2018" s="2">
        <v>0.3</v>
      </c>
      <c r="AY2018" s="2">
        <v>50</v>
      </c>
      <c r="AZ2018" s="2">
        <v>6.5688000000000004</v>
      </c>
      <c r="BA2018" s="2">
        <v>0.65</v>
      </c>
      <c r="BB2018" s="2">
        <v>1</v>
      </c>
      <c r="BC2018" s="2">
        <v>65.5</v>
      </c>
      <c r="BD2018" s="2">
        <v>40.9831</v>
      </c>
      <c r="BE2018" s="4" t="str">
        <f t="shared" si="312"/>
        <v>NO APLICA</v>
      </c>
      <c r="BF2018" s="4">
        <f t="shared" si="313"/>
        <v>0.25900000000000001</v>
      </c>
      <c r="BG2018">
        <f t="shared" si="314"/>
        <v>0.1</v>
      </c>
      <c r="BH2018">
        <f t="shared" si="315"/>
        <v>0</v>
      </c>
      <c r="BI2018">
        <f t="shared" si="316"/>
        <v>0.65</v>
      </c>
      <c r="BJ2018">
        <f t="shared" si="317"/>
        <v>0.11</v>
      </c>
      <c r="BK2018">
        <f t="shared" si="318"/>
        <v>0.51</v>
      </c>
      <c r="BL2018">
        <f t="shared" si="319"/>
        <v>63.600000000004862</v>
      </c>
    </row>
    <row r="2019" spans="1:64" x14ac:dyDescent="0.2">
      <c r="A2019" s="1">
        <v>2017</v>
      </c>
      <c r="B2019" s="7" t="s">
        <v>2</v>
      </c>
      <c r="C2019" s="3">
        <v>39990</v>
      </c>
      <c r="D2019" s="4" t="s">
        <v>627</v>
      </c>
      <c r="E2019" s="4" t="s">
        <v>164</v>
      </c>
      <c r="F2019" s="5" t="str">
        <f t="shared" si="310"/>
        <v>V</v>
      </c>
      <c r="G2019" s="6">
        <v>0.88402777777777775</v>
      </c>
      <c r="H2019" s="6">
        <v>0.92986111111111114</v>
      </c>
      <c r="I2019" s="85">
        <f t="shared" si="311"/>
        <v>66.000000000000085</v>
      </c>
      <c r="J2019" s="86">
        <f>I2019*Segmentos!$D$7*(AH2019%)*IF(ISNUMBER(AI2019),AI2019%,0)</f>
        <v>1224960.0000000016</v>
      </c>
      <c r="K2019" s="86">
        <f>I2019*Segmentos!$D$7*(AL2019%)*IF(ISNUMBER(AM2019),AM2019%,0)</f>
        <v>1401708.0000000019</v>
      </c>
      <c r="L2019" s="4"/>
      <c r="M2019" s="2">
        <v>4.99</v>
      </c>
      <c r="N2019" s="2">
        <v>17.3</v>
      </c>
      <c r="O2019" s="2">
        <v>28.8</v>
      </c>
      <c r="P2019" s="2">
        <v>78.224999999999994</v>
      </c>
      <c r="Q2019" s="2">
        <v>3.77</v>
      </c>
      <c r="R2019" s="2">
        <v>12.1</v>
      </c>
      <c r="S2019" s="2">
        <v>31.1</v>
      </c>
      <c r="T2019" s="2">
        <v>9.8673999999999999</v>
      </c>
      <c r="U2019" s="2">
        <v>4.3499999999999996</v>
      </c>
      <c r="V2019" s="2">
        <v>16.2</v>
      </c>
      <c r="W2019" s="2">
        <v>26.9</v>
      </c>
      <c r="X2019" s="2">
        <v>14.3165</v>
      </c>
      <c r="Y2019" s="2">
        <v>6.13</v>
      </c>
      <c r="Z2019" s="2">
        <v>22.6</v>
      </c>
      <c r="AA2019" s="2">
        <v>27.1</v>
      </c>
      <c r="AB2019" s="2">
        <v>28.3657</v>
      </c>
      <c r="AC2019" s="2">
        <v>4.99</v>
      </c>
      <c r="AD2019" s="2">
        <v>15.9</v>
      </c>
      <c r="AE2019" s="2">
        <v>31.4</v>
      </c>
      <c r="AF2019" s="2">
        <v>25.6754</v>
      </c>
      <c r="AG2019" s="20">
        <v>4.63</v>
      </c>
      <c r="AH2019" s="20">
        <v>16</v>
      </c>
      <c r="AI2019" s="20">
        <v>29</v>
      </c>
      <c r="AJ2019" s="20">
        <v>34.447699999999998</v>
      </c>
      <c r="AK2019" s="18">
        <v>5.31</v>
      </c>
      <c r="AL2019" s="18">
        <v>18.5</v>
      </c>
      <c r="AM2019" s="18">
        <v>28.7</v>
      </c>
      <c r="AN2019" s="18">
        <v>43.7774</v>
      </c>
      <c r="AO2019" s="2">
        <v>4.8899999999999997</v>
      </c>
      <c r="AP2019" s="2">
        <v>18.899999999999999</v>
      </c>
      <c r="AQ2019" s="2">
        <v>25.9</v>
      </c>
      <c r="AR2019" s="2">
        <v>8.3825000000000003</v>
      </c>
      <c r="AS2019" s="2">
        <v>5.91</v>
      </c>
      <c r="AT2019" s="2">
        <v>17</v>
      </c>
      <c r="AU2019" s="2">
        <v>34.799999999999997</v>
      </c>
      <c r="AV2019" s="2">
        <v>20.4163</v>
      </c>
      <c r="AW2019" s="2">
        <v>5.21</v>
      </c>
      <c r="AX2019" s="2">
        <v>17.2</v>
      </c>
      <c r="AY2019" s="2">
        <v>30.3</v>
      </c>
      <c r="AZ2019" s="2">
        <v>23.471599999999999</v>
      </c>
      <c r="BA2019" s="2">
        <v>4.32</v>
      </c>
      <c r="BB2019" s="2">
        <v>17.100000000000001</v>
      </c>
      <c r="BC2019" s="2">
        <v>25.2</v>
      </c>
      <c r="BD2019" s="2">
        <v>25.954699999999999</v>
      </c>
      <c r="BE2019" s="4" t="str">
        <f t="shared" si="312"/>
        <v>NO APLICA</v>
      </c>
      <c r="BF2019" s="4">
        <f t="shared" si="313"/>
        <v>5.4235999999999995</v>
      </c>
      <c r="BG2019">
        <f t="shared" si="314"/>
        <v>4.8899999999999997</v>
      </c>
      <c r="BH2019">
        <f t="shared" si="315"/>
        <v>5.91</v>
      </c>
      <c r="BI2019">
        <f t="shared" si="316"/>
        <v>5.21</v>
      </c>
      <c r="BJ2019">
        <f t="shared" si="317"/>
        <v>5.31</v>
      </c>
      <c r="BK2019">
        <f t="shared" si="318"/>
        <v>4.63</v>
      </c>
      <c r="BL2019">
        <f t="shared" si="319"/>
        <v>32883.840000000047</v>
      </c>
    </row>
    <row r="2020" spans="1:64" x14ac:dyDescent="0.2">
      <c r="A2020" s="1">
        <v>2018</v>
      </c>
      <c r="B2020" s="7" t="s">
        <v>16</v>
      </c>
      <c r="C2020" s="3">
        <v>39990</v>
      </c>
      <c r="D2020" s="4" t="s">
        <v>626</v>
      </c>
      <c r="E2020" s="4" t="s">
        <v>166</v>
      </c>
      <c r="F2020" s="5" t="str">
        <f t="shared" si="310"/>
        <v>V</v>
      </c>
      <c r="G2020" s="6">
        <v>0.9145833333333333</v>
      </c>
      <c r="H2020" s="6">
        <v>0.91874999999999996</v>
      </c>
      <c r="I2020" s="85">
        <f t="shared" si="311"/>
        <v>5.9999999999999787</v>
      </c>
      <c r="J2020" s="86">
        <f>I2020*Segmentos!$D$7*(AH2020%)*IF(ISNUMBER(AI2020),AI2020%,0)</f>
        <v>214895.99999999924</v>
      </c>
      <c r="K2020" s="86">
        <f>I2020*Segmentos!$D$7*(AL2020%)*IF(ISNUMBER(AM2020),AM2020%,0)</f>
        <v>305510.39999999892</v>
      </c>
      <c r="L2020" s="4"/>
      <c r="M2020" s="2">
        <v>10.94</v>
      </c>
      <c r="N2020" s="2">
        <v>13.4</v>
      </c>
      <c r="O2020" s="2">
        <v>81.5</v>
      </c>
      <c r="P2020" s="2">
        <v>88.496799999999993</v>
      </c>
      <c r="Q2020" s="2">
        <v>5.0199999999999996</v>
      </c>
      <c r="R2020" s="2">
        <v>6.5</v>
      </c>
      <c r="S2020" s="2">
        <v>76.7</v>
      </c>
      <c r="T2020" s="2">
        <v>6.7751999999999999</v>
      </c>
      <c r="U2020" s="2">
        <v>8.02</v>
      </c>
      <c r="V2020" s="2">
        <v>10</v>
      </c>
      <c r="W2020" s="2">
        <v>80</v>
      </c>
      <c r="X2020" s="2">
        <v>13.5966</v>
      </c>
      <c r="Y2020" s="2">
        <v>11.86</v>
      </c>
      <c r="Z2020" s="2">
        <v>14.3</v>
      </c>
      <c r="AA2020" s="2">
        <v>83.1</v>
      </c>
      <c r="AB2020" s="2">
        <v>28.327400000000001</v>
      </c>
      <c r="AC2020" s="2">
        <v>14.98</v>
      </c>
      <c r="AD2020" s="2">
        <v>18.3</v>
      </c>
      <c r="AE2020" s="2">
        <v>81.8</v>
      </c>
      <c r="AF2020" s="2">
        <v>39.797600000000003</v>
      </c>
      <c r="AG2020" s="20">
        <v>8.92</v>
      </c>
      <c r="AH2020" s="20">
        <v>11</v>
      </c>
      <c r="AI2020" s="20">
        <v>81.400000000000006</v>
      </c>
      <c r="AJ2020" s="20">
        <v>34.2605</v>
      </c>
      <c r="AK2020" s="18">
        <v>12.75</v>
      </c>
      <c r="AL2020" s="18">
        <v>15.6</v>
      </c>
      <c r="AM2020" s="18">
        <v>81.599999999999994</v>
      </c>
      <c r="AN2020" s="18">
        <v>54.236199999999997</v>
      </c>
      <c r="AO2020" s="2">
        <v>6.24</v>
      </c>
      <c r="AP2020" s="2">
        <v>8.6999999999999993</v>
      </c>
      <c r="AQ2020" s="2">
        <v>71.8</v>
      </c>
      <c r="AR2020" s="2">
        <v>5.5208000000000004</v>
      </c>
      <c r="AS2020" s="2">
        <v>6.69</v>
      </c>
      <c r="AT2020" s="2">
        <v>8.8000000000000007</v>
      </c>
      <c r="AU2020" s="2">
        <v>76.099999999999994</v>
      </c>
      <c r="AV2020" s="2">
        <v>11.921799999999999</v>
      </c>
      <c r="AW2020" s="2">
        <v>10.39</v>
      </c>
      <c r="AX2020" s="2">
        <v>13.2</v>
      </c>
      <c r="AY2020" s="2">
        <v>78.7</v>
      </c>
      <c r="AZ2020" s="2">
        <v>24.163900000000002</v>
      </c>
      <c r="BA2020" s="2">
        <v>15.13</v>
      </c>
      <c r="BB2020" s="2">
        <v>17.600000000000001</v>
      </c>
      <c r="BC2020" s="2">
        <v>86</v>
      </c>
      <c r="BD2020" s="2">
        <v>46.890300000000003</v>
      </c>
      <c r="BE2020" s="4" t="str">
        <f t="shared" si="312"/>
        <v>NO APLICA</v>
      </c>
      <c r="BF2020" s="4">
        <f t="shared" si="313"/>
        <v>10.082599999999999</v>
      </c>
      <c r="BG2020">
        <f t="shared" si="314"/>
        <v>6.24</v>
      </c>
      <c r="BH2020">
        <f t="shared" si="315"/>
        <v>6.69</v>
      </c>
      <c r="BI2020">
        <f t="shared" si="316"/>
        <v>15.13</v>
      </c>
      <c r="BJ2020">
        <f t="shared" si="317"/>
        <v>12.75</v>
      </c>
      <c r="BK2020">
        <f t="shared" si="318"/>
        <v>8.92</v>
      </c>
      <c r="BL2020">
        <f t="shared" si="319"/>
        <v>6552.5999999999776</v>
      </c>
    </row>
    <row r="2021" spans="1:64" x14ac:dyDescent="0.2">
      <c r="A2021" s="1">
        <v>2019</v>
      </c>
      <c r="B2021" s="7" t="s">
        <v>22</v>
      </c>
      <c r="C2021" s="3">
        <v>39990</v>
      </c>
      <c r="D2021" s="4" t="s">
        <v>629</v>
      </c>
      <c r="E2021" s="4" t="s">
        <v>164</v>
      </c>
      <c r="F2021" s="5" t="str">
        <f t="shared" si="310"/>
        <v>V</v>
      </c>
      <c r="G2021" s="6">
        <v>0.83194444444444438</v>
      </c>
      <c r="H2021" s="6">
        <v>0.87430555555555556</v>
      </c>
      <c r="I2021" s="85">
        <f t="shared" si="311"/>
        <v>61.000000000000099</v>
      </c>
      <c r="J2021" s="86">
        <f>I2021*Segmentos!$D$7*(AH2021%)*IF(ISNUMBER(AI2021),AI2021%,0)</f>
        <v>331156.80000000051</v>
      </c>
      <c r="K2021" s="86">
        <f>I2021*Segmentos!$D$7*(AL2021%)*IF(ISNUMBER(AM2021),AM2021%,0)</f>
        <v>501176.00000000093</v>
      </c>
      <c r="L2021" s="4"/>
      <c r="M2021" s="2">
        <v>1.73</v>
      </c>
      <c r="N2021" s="2">
        <v>5.5</v>
      </c>
      <c r="O2021" s="2">
        <v>31.4</v>
      </c>
      <c r="P2021" s="2">
        <v>94.363600000000005</v>
      </c>
      <c r="Q2021" s="2">
        <v>0.16</v>
      </c>
      <c r="R2021" s="2">
        <v>1.2</v>
      </c>
      <c r="S2021" s="2">
        <v>13.6</v>
      </c>
      <c r="T2021" s="2">
        <v>1.4314</v>
      </c>
      <c r="U2021" s="2">
        <v>0.8</v>
      </c>
      <c r="V2021" s="2">
        <v>4</v>
      </c>
      <c r="W2021" s="2">
        <v>19.8</v>
      </c>
      <c r="X2021" s="2">
        <v>9.1516999999999999</v>
      </c>
      <c r="Y2021" s="2">
        <v>1.1000000000000001</v>
      </c>
      <c r="Z2021" s="2">
        <v>6.2</v>
      </c>
      <c r="AA2021" s="2">
        <v>17.7</v>
      </c>
      <c r="AB2021" s="2">
        <v>17.679200000000002</v>
      </c>
      <c r="AC2021" s="2">
        <v>3.69</v>
      </c>
      <c r="AD2021" s="2">
        <v>8</v>
      </c>
      <c r="AE2021" s="2">
        <v>45.9</v>
      </c>
      <c r="AF2021" s="2">
        <v>66.101299999999995</v>
      </c>
      <c r="AG2021" s="20">
        <v>1.37</v>
      </c>
      <c r="AH2021" s="20">
        <v>5.8</v>
      </c>
      <c r="AI2021" s="20">
        <v>23.4</v>
      </c>
      <c r="AJ2021" s="20">
        <v>35.420699999999997</v>
      </c>
      <c r="AK2021" s="18">
        <v>2.0499999999999998</v>
      </c>
      <c r="AL2021" s="18">
        <v>5.2</v>
      </c>
      <c r="AM2021" s="18">
        <v>39.5</v>
      </c>
      <c r="AN2021" s="18">
        <v>58.942900000000002</v>
      </c>
      <c r="AO2021" s="2">
        <v>1.44</v>
      </c>
      <c r="AP2021" s="2">
        <v>8.1999999999999993</v>
      </c>
      <c r="AQ2021" s="2">
        <v>17.5</v>
      </c>
      <c r="AR2021" s="2">
        <v>8.5792000000000002</v>
      </c>
      <c r="AS2021" s="2">
        <v>2.0299999999999998</v>
      </c>
      <c r="AT2021" s="2">
        <v>6.1</v>
      </c>
      <c r="AU2021" s="2">
        <v>33</v>
      </c>
      <c r="AV2021" s="2">
        <v>24.369599999999998</v>
      </c>
      <c r="AW2021" s="2">
        <v>2.19</v>
      </c>
      <c r="AX2021" s="2">
        <v>6.5</v>
      </c>
      <c r="AY2021" s="2">
        <v>33.9</v>
      </c>
      <c r="AZ2021" s="2">
        <v>34.4315</v>
      </c>
      <c r="BA2021" s="2">
        <v>1.29</v>
      </c>
      <c r="BB2021" s="2">
        <v>3.6</v>
      </c>
      <c r="BC2021" s="2">
        <v>35.6</v>
      </c>
      <c r="BD2021" s="2">
        <v>26.9833</v>
      </c>
      <c r="BE2021" s="4" t="str">
        <f t="shared" si="312"/>
        <v>NO APLICA</v>
      </c>
      <c r="BF2021" s="4">
        <f t="shared" si="313"/>
        <v>1.9685999999999999</v>
      </c>
      <c r="BG2021">
        <f t="shared" si="314"/>
        <v>1.44</v>
      </c>
      <c r="BH2021">
        <f t="shared" si="315"/>
        <v>2.0299999999999998</v>
      </c>
      <c r="BI2021">
        <f t="shared" si="316"/>
        <v>2.19</v>
      </c>
      <c r="BJ2021">
        <f t="shared" si="317"/>
        <v>2.0499999999999998</v>
      </c>
      <c r="BK2021">
        <f t="shared" si="318"/>
        <v>1.37</v>
      </c>
      <c r="BL2021">
        <f t="shared" si="319"/>
        <v>10534.700000000017</v>
      </c>
    </row>
    <row r="2022" spans="1:64" x14ac:dyDescent="0.2">
      <c r="A2022" s="1">
        <v>2020</v>
      </c>
      <c r="B2022" s="7" t="s">
        <v>24</v>
      </c>
      <c r="C2022" s="3">
        <v>39990</v>
      </c>
      <c r="D2022" s="4" t="s">
        <v>629</v>
      </c>
      <c r="E2022" s="4" t="s">
        <v>170</v>
      </c>
      <c r="F2022" s="5" t="str">
        <f t="shared" si="310"/>
        <v>V</v>
      </c>
      <c r="G2022" s="6">
        <v>0.87569444444444444</v>
      </c>
      <c r="H2022" s="6">
        <v>0.89166666666666661</v>
      </c>
      <c r="I2022" s="85">
        <f t="shared" si="311"/>
        <v>22.999999999999918</v>
      </c>
      <c r="J2022" s="86">
        <f>I2022*Segmentos!$D$7*(AH2022%)*IF(ISNUMBER(AI2022),AI2022%,0)</f>
        <v>40985.999999999854</v>
      </c>
      <c r="K2022" s="86">
        <f>I2022*Segmentos!$D$7*(AL2022%)*IF(ISNUMBER(AM2022),AM2022%,0)</f>
        <v>39523.199999999859</v>
      </c>
      <c r="L2022" s="4"/>
      <c r="M2022" s="2">
        <v>0.45</v>
      </c>
      <c r="N2022" s="2">
        <v>1.4</v>
      </c>
      <c r="O2022" s="2">
        <v>32.6</v>
      </c>
      <c r="P2022" s="2">
        <v>41.027299999999997</v>
      </c>
      <c r="Q2022" s="2">
        <v>0.21</v>
      </c>
      <c r="R2022" s="2">
        <v>0.4</v>
      </c>
      <c r="S2022" s="2">
        <v>47.8</v>
      </c>
      <c r="T2022" s="2">
        <v>3.1804000000000001</v>
      </c>
      <c r="U2022" s="2">
        <v>0.52</v>
      </c>
      <c r="V2022" s="2">
        <v>1.3</v>
      </c>
      <c r="W2022" s="2">
        <v>39.799999999999997</v>
      </c>
      <c r="X2022" s="2">
        <v>10.018800000000001</v>
      </c>
      <c r="Y2022" s="2">
        <v>0.56999999999999995</v>
      </c>
      <c r="Z2022" s="2">
        <v>1.4</v>
      </c>
      <c r="AA2022" s="2">
        <v>41.6</v>
      </c>
      <c r="AB2022" s="2">
        <v>15.3116</v>
      </c>
      <c r="AC2022" s="2">
        <v>0.42</v>
      </c>
      <c r="AD2022" s="2">
        <v>1.9</v>
      </c>
      <c r="AE2022" s="2">
        <v>21.8</v>
      </c>
      <c r="AF2022" s="2">
        <v>12.516500000000001</v>
      </c>
      <c r="AG2022" s="20">
        <v>0.46</v>
      </c>
      <c r="AH2022" s="20">
        <v>1.5</v>
      </c>
      <c r="AI2022" s="20">
        <v>29.7</v>
      </c>
      <c r="AJ2022" s="20">
        <v>19.779599999999999</v>
      </c>
      <c r="AK2022" s="18">
        <v>0.44</v>
      </c>
      <c r="AL2022" s="18">
        <v>1.2</v>
      </c>
      <c r="AM2022" s="18">
        <v>35.799999999999997</v>
      </c>
      <c r="AN2022" s="18">
        <v>21.247699999999998</v>
      </c>
      <c r="AO2022" s="2">
        <v>0.08</v>
      </c>
      <c r="AP2022" s="2">
        <v>0.3</v>
      </c>
      <c r="AQ2022" s="2">
        <v>26.1</v>
      </c>
      <c r="AR2022" s="2">
        <v>0.84509999999999996</v>
      </c>
      <c r="AS2022" s="2">
        <v>0.64</v>
      </c>
      <c r="AT2022" s="2">
        <v>1.5</v>
      </c>
      <c r="AU2022" s="2">
        <v>43.3</v>
      </c>
      <c r="AV2022" s="2">
        <v>12.888199999999999</v>
      </c>
      <c r="AW2022" s="2">
        <v>0.2</v>
      </c>
      <c r="AX2022" s="2">
        <v>0.3</v>
      </c>
      <c r="AY2022" s="2">
        <v>59.9</v>
      </c>
      <c r="AZ2022" s="2">
        <v>5.2460000000000004</v>
      </c>
      <c r="BA2022" s="2">
        <v>0.63</v>
      </c>
      <c r="BB2022" s="2">
        <v>2.4</v>
      </c>
      <c r="BC2022" s="2">
        <v>26.2</v>
      </c>
      <c r="BD2022" s="2">
        <v>22.047899999999998</v>
      </c>
      <c r="BE2022" s="4" t="str">
        <f t="shared" si="312"/>
        <v>NO APLICA</v>
      </c>
      <c r="BF2022" s="4">
        <f t="shared" si="313"/>
        <v>0.54259999999999997</v>
      </c>
      <c r="BG2022">
        <f t="shared" si="314"/>
        <v>0.08</v>
      </c>
      <c r="BH2022">
        <f t="shared" si="315"/>
        <v>0.64</v>
      </c>
      <c r="BI2022">
        <f t="shared" si="316"/>
        <v>0.63</v>
      </c>
      <c r="BJ2022">
        <f t="shared" si="317"/>
        <v>0.44</v>
      </c>
      <c r="BK2022">
        <f t="shared" si="318"/>
        <v>0.46</v>
      </c>
      <c r="BL2022">
        <f t="shared" si="319"/>
        <v>1049.7199999999962</v>
      </c>
    </row>
    <row r="2023" spans="1:64" x14ac:dyDescent="0.2">
      <c r="A2023" s="1">
        <v>2021</v>
      </c>
      <c r="B2023" s="7" t="s">
        <v>4</v>
      </c>
      <c r="C2023" s="3">
        <v>39990</v>
      </c>
      <c r="D2023" s="4" t="s">
        <v>3</v>
      </c>
      <c r="E2023" s="4" t="s">
        <v>165</v>
      </c>
      <c r="F2023" s="5" t="str">
        <f t="shared" si="310"/>
        <v>V</v>
      </c>
      <c r="G2023" s="6">
        <v>0.77847222222222223</v>
      </c>
      <c r="H2023" s="6">
        <v>0.87430555555555556</v>
      </c>
      <c r="I2023" s="85">
        <f t="shared" si="311"/>
        <v>138</v>
      </c>
      <c r="J2023" s="86">
        <f>I2023*Segmentos!$D$7*(AH2023%)*IF(ISNUMBER(AI2023),AI2023%,0)</f>
        <v>1252267.2</v>
      </c>
      <c r="K2023" s="86">
        <f>I2023*Segmentos!$D$7*(AL2023%)*IF(ISNUMBER(AM2023),AM2023%,0)</f>
        <v>2940890.4</v>
      </c>
      <c r="L2023" s="4"/>
      <c r="M2023" s="2">
        <v>3.88</v>
      </c>
      <c r="N2023" s="2">
        <v>14.7</v>
      </c>
      <c r="O2023" s="2">
        <v>26.4</v>
      </c>
      <c r="P2023" s="2">
        <v>65.376099999999994</v>
      </c>
      <c r="Q2023" s="2">
        <v>4.6500000000000004</v>
      </c>
      <c r="R2023" s="2">
        <v>14.5</v>
      </c>
      <c r="S2023" s="2">
        <v>32.1</v>
      </c>
      <c r="T2023" s="2">
        <v>13.0557</v>
      </c>
      <c r="U2023" s="2">
        <v>4.7300000000000004</v>
      </c>
      <c r="V2023" s="2">
        <v>16.399999999999999</v>
      </c>
      <c r="W2023" s="2">
        <v>28.9</v>
      </c>
      <c r="X2023" s="2">
        <v>16.703099999999999</v>
      </c>
      <c r="Y2023" s="2">
        <v>4.51</v>
      </c>
      <c r="Z2023" s="2">
        <v>17</v>
      </c>
      <c r="AA2023" s="2">
        <v>26.5</v>
      </c>
      <c r="AB2023" s="2">
        <v>22.432200000000002</v>
      </c>
      <c r="AC2023" s="2">
        <v>2.39</v>
      </c>
      <c r="AD2023" s="2">
        <v>11.8</v>
      </c>
      <c r="AE2023" s="2">
        <v>20.3</v>
      </c>
      <c r="AF2023" s="2">
        <v>13.1851</v>
      </c>
      <c r="AG2023" s="20">
        <v>2.27</v>
      </c>
      <c r="AH2023" s="20">
        <v>11.4</v>
      </c>
      <c r="AI2023" s="20">
        <v>19.899999999999999</v>
      </c>
      <c r="AJ2023" s="20">
        <v>18.144400000000001</v>
      </c>
      <c r="AK2023" s="18">
        <v>5.34</v>
      </c>
      <c r="AL2023" s="18">
        <v>17.7</v>
      </c>
      <c r="AM2023" s="18">
        <v>30.1</v>
      </c>
      <c r="AN2023" s="18">
        <v>47.231699999999996</v>
      </c>
      <c r="AO2023" s="2">
        <v>2.69</v>
      </c>
      <c r="AP2023" s="2">
        <v>9.6999999999999993</v>
      </c>
      <c r="AQ2023" s="2">
        <v>27.7</v>
      </c>
      <c r="AR2023" s="2">
        <v>4.9569000000000001</v>
      </c>
      <c r="AS2023" s="2">
        <v>3.64</v>
      </c>
      <c r="AT2023" s="2">
        <v>13.1</v>
      </c>
      <c r="AU2023" s="2">
        <v>27.8</v>
      </c>
      <c r="AV2023" s="2">
        <v>13.494999999999999</v>
      </c>
      <c r="AW2023" s="2">
        <v>4.3600000000000003</v>
      </c>
      <c r="AX2023" s="2">
        <v>17.8</v>
      </c>
      <c r="AY2023" s="2">
        <v>24.5</v>
      </c>
      <c r="AZ2023" s="2">
        <v>21.113099999999999</v>
      </c>
      <c r="BA2023" s="2">
        <v>4</v>
      </c>
      <c r="BB2023" s="2">
        <v>14.8</v>
      </c>
      <c r="BC2023" s="2">
        <v>27.1</v>
      </c>
      <c r="BD2023" s="2">
        <v>25.8111</v>
      </c>
      <c r="BE2023" s="4" t="str">
        <f t="shared" si="312"/>
        <v>ABURRIDO</v>
      </c>
      <c r="BF2023" s="4">
        <f t="shared" si="313"/>
        <v>3.8554000000000004</v>
      </c>
      <c r="BG2023">
        <f t="shared" si="314"/>
        <v>2.69</v>
      </c>
      <c r="BH2023">
        <f t="shared" si="315"/>
        <v>3.64</v>
      </c>
      <c r="BI2023">
        <f t="shared" si="316"/>
        <v>4.3600000000000003</v>
      </c>
      <c r="BJ2023">
        <f t="shared" si="317"/>
        <v>5.34</v>
      </c>
      <c r="BK2023">
        <f t="shared" si="318"/>
        <v>2.27</v>
      </c>
      <c r="BL2023">
        <f t="shared" si="319"/>
        <v>53555.039999999994</v>
      </c>
    </row>
    <row r="2024" spans="1:64" x14ac:dyDescent="0.2">
      <c r="A2024" s="1">
        <v>2022</v>
      </c>
      <c r="B2024" s="7" t="s">
        <v>15</v>
      </c>
      <c r="C2024" s="3">
        <v>39991</v>
      </c>
      <c r="D2024" s="4" t="s">
        <v>626</v>
      </c>
      <c r="E2024" s="4" t="s">
        <v>164</v>
      </c>
      <c r="F2024" s="5" t="str">
        <f t="shared" si="310"/>
        <v>S</v>
      </c>
      <c r="G2024" s="6">
        <v>0.87430555555555556</v>
      </c>
      <c r="H2024" s="6">
        <v>0.91249999999999998</v>
      </c>
      <c r="I2024" s="85">
        <f t="shared" si="311"/>
        <v>54.999999999999964</v>
      </c>
      <c r="J2024" s="86">
        <f>I2024*Segmentos!$D$7*(AH2024%)*IF(ISNUMBER(AI2024),AI2024%,0)</f>
        <v>830983.99999999942</v>
      </c>
      <c r="K2024" s="86">
        <f>I2024*Segmentos!$D$7*(AL2024%)*IF(ISNUMBER(AM2024),AM2024%,0)</f>
        <v>1115333.9999999993</v>
      </c>
      <c r="L2024" s="4"/>
      <c r="M2024" s="2">
        <v>4.47</v>
      </c>
      <c r="N2024" s="2">
        <v>13.6</v>
      </c>
      <c r="O2024" s="2">
        <v>32.799999999999997</v>
      </c>
      <c r="P2024" s="2">
        <v>90.014799999999994</v>
      </c>
      <c r="Q2024" s="2">
        <v>2.4500000000000002</v>
      </c>
      <c r="R2024" s="2">
        <v>9.6</v>
      </c>
      <c r="S2024" s="2">
        <v>25.5</v>
      </c>
      <c r="T2024" s="2">
        <v>8.2469999999999999</v>
      </c>
      <c r="U2024" s="2">
        <v>3.92</v>
      </c>
      <c r="V2024" s="2">
        <v>11.5</v>
      </c>
      <c r="W2024" s="2">
        <v>34.200000000000003</v>
      </c>
      <c r="X2024" s="2">
        <v>16.5671</v>
      </c>
      <c r="Y2024" s="2">
        <v>4.5999999999999996</v>
      </c>
      <c r="Z2024" s="2">
        <v>16.3</v>
      </c>
      <c r="AA2024" s="2">
        <v>28.2</v>
      </c>
      <c r="AB2024" s="2">
        <v>27.3643</v>
      </c>
      <c r="AC2024" s="2">
        <v>5.72</v>
      </c>
      <c r="AD2024" s="2">
        <v>14.7</v>
      </c>
      <c r="AE2024" s="2">
        <v>39</v>
      </c>
      <c r="AF2024" s="2">
        <v>37.836399999999998</v>
      </c>
      <c r="AG2024" s="20">
        <v>3.79</v>
      </c>
      <c r="AH2024" s="20">
        <v>14.2</v>
      </c>
      <c r="AI2024" s="20">
        <v>26.6</v>
      </c>
      <c r="AJ2024" s="20">
        <v>36.204000000000001</v>
      </c>
      <c r="AK2024" s="18">
        <v>5.08</v>
      </c>
      <c r="AL2024" s="18">
        <v>13.1</v>
      </c>
      <c r="AM2024" s="18">
        <v>38.700000000000003</v>
      </c>
      <c r="AN2024" s="18">
        <v>53.8108</v>
      </c>
      <c r="AO2024" s="2">
        <v>3.7</v>
      </c>
      <c r="AP2024" s="2">
        <v>11</v>
      </c>
      <c r="AQ2024" s="2">
        <v>33.6</v>
      </c>
      <c r="AR2024" s="2">
        <v>8.1555</v>
      </c>
      <c r="AS2024" s="2">
        <v>4.8600000000000003</v>
      </c>
      <c r="AT2024" s="2">
        <v>13.6</v>
      </c>
      <c r="AU2024" s="2">
        <v>35.6</v>
      </c>
      <c r="AV2024" s="2">
        <v>21.566600000000001</v>
      </c>
      <c r="AW2024" s="2">
        <v>5.46</v>
      </c>
      <c r="AX2024" s="2">
        <v>15</v>
      </c>
      <c r="AY2024" s="2">
        <v>36.5</v>
      </c>
      <c r="AZ2024" s="2">
        <v>31.6556</v>
      </c>
      <c r="BA2024" s="2">
        <v>3.71</v>
      </c>
      <c r="BB2024" s="2">
        <v>13.4</v>
      </c>
      <c r="BC2024" s="2">
        <v>27.7</v>
      </c>
      <c r="BD2024" s="2">
        <v>28.6372</v>
      </c>
      <c r="BE2024" s="4" t="str">
        <f t="shared" si="312"/>
        <v>NO APLICA</v>
      </c>
      <c r="BF2024" s="4">
        <f t="shared" si="313"/>
        <v>4.8647999999999998</v>
      </c>
      <c r="BG2024">
        <f t="shared" si="314"/>
        <v>3.7</v>
      </c>
      <c r="BH2024">
        <f t="shared" si="315"/>
        <v>4.8600000000000003</v>
      </c>
      <c r="BI2024">
        <f t="shared" si="316"/>
        <v>5.46</v>
      </c>
      <c r="BJ2024">
        <f t="shared" si="317"/>
        <v>5.08</v>
      </c>
      <c r="BK2024">
        <f t="shared" si="318"/>
        <v>3.79</v>
      </c>
      <c r="BL2024">
        <f t="shared" si="319"/>
        <v>24534.399999999983</v>
      </c>
    </row>
    <row r="2025" spans="1:64" x14ac:dyDescent="0.2">
      <c r="A2025" s="1">
        <v>2023</v>
      </c>
      <c r="B2025" s="7" t="s">
        <v>113</v>
      </c>
      <c r="C2025" s="3">
        <v>39991</v>
      </c>
      <c r="D2025" s="4" t="s">
        <v>626</v>
      </c>
      <c r="E2025" s="4" t="s">
        <v>176</v>
      </c>
      <c r="F2025" s="5" t="str">
        <f t="shared" si="310"/>
        <v>S</v>
      </c>
      <c r="G2025" s="6">
        <v>0.83333333333333337</v>
      </c>
      <c r="H2025" s="6">
        <v>0.87430555555555556</v>
      </c>
      <c r="I2025" s="85">
        <f t="shared" si="311"/>
        <v>58.99999999999995</v>
      </c>
      <c r="J2025" s="86">
        <f>I2025*Segmentos!$D$7*(AH2025%)*IF(ISNUMBER(AI2025),AI2025%,0)</f>
        <v>631889.99999999953</v>
      </c>
      <c r="K2025" s="86">
        <f>I2025*Segmentos!$D$7*(AL2025%)*IF(ISNUMBER(AM2025),AM2025%,0)</f>
        <v>518680.79999999958</v>
      </c>
      <c r="L2025" s="4"/>
      <c r="M2025" s="2">
        <v>2.4300000000000002</v>
      </c>
      <c r="N2025" s="2">
        <v>10.199999999999999</v>
      </c>
      <c r="O2025" s="2">
        <v>23.8</v>
      </c>
      <c r="P2025" s="2">
        <v>85.866799999999998</v>
      </c>
      <c r="Q2025" s="2">
        <v>2.77</v>
      </c>
      <c r="R2025" s="2">
        <v>8.1999999999999993</v>
      </c>
      <c r="S2025" s="2">
        <v>33.9</v>
      </c>
      <c r="T2025" s="2">
        <v>16.345800000000001</v>
      </c>
      <c r="U2025" s="2">
        <v>2.73</v>
      </c>
      <c r="V2025" s="2">
        <v>10.9</v>
      </c>
      <c r="W2025" s="2">
        <v>25.1</v>
      </c>
      <c r="X2025" s="2">
        <v>20.257000000000001</v>
      </c>
      <c r="Y2025" s="2">
        <v>2.5099999999999998</v>
      </c>
      <c r="Z2025" s="2">
        <v>13.6</v>
      </c>
      <c r="AA2025" s="2">
        <v>18.399999999999999</v>
      </c>
      <c r="AB2025" s="2">
        <v>26.1936</v>
      </c>
      <c r="AC2025" s="2">
        <v>1.99</v>
      </c>
      <c r="AD2025" s="2">
        <v>7.7</v>
      </c>
      <c r="AE2025" s="2">
        <v>25.8</v>
      </c>
      <c r="AF2025" s="2">
        <v>23.070499999999999</v>
      </c>
      <c r="AG2025" s="20">
        <v>2.67</v>
      </c>
      <c r="AH2025" s="20">
        <v>10.5</v>
      </c>
      <c r="AI2025" s="20">
        <v>25.5</v>
      </c>
      <c r="AJ2025" s="20">
        <v>44.887500000000003</v>
      </c>
      <c r="AK2025" s="18">
        <v>2.2000000000000002</v>
      </c>
      <c r="AL2025" s="18">
        <v>9.9</v>
      </c>
      <c r="AM2025" s="18">
        <v>22.2</v>
      </c>
      <c r="AN2025" s="18">
        <v>40.979300000000002</v>
      </c>
      <c r="AO2025" s="2">
        <v>1.89</v>
      </c>
      <c r="AP2025" s="2">
        <v>7.1</v>
      </c>
      <c r="AQ2025" s="2">
        <v>26.4</v>
      </c>
      <c r="AR2025" s="2">
        <v>7.3095999999999997</v>
      </c>
      <c r="AS2025" s="2">
        <v>2.81</v>
      </c>
      <c r="AT2025" s="2">
        <v>11.5</v>
      </c>
      <c r="AU2025" s="2">
        <v>24.4</v>
      </c>
      <c r="AV2025" s="2">
        <v>21.8782</v>
      </c>
      <c r="AW2025" s="2">
        <v>2.61</v>
      </c>
      <c r="AX2025" s="2">
        <v>11</v>
      </c>
      <c r="AY2025" s="2">
        <v>23.8</v>
      </c>
      <c r="AZ2025" s="2">
        <v>26.6037</v>
      </c>
      <c r="BA2025" s="2">
        <v>2.2200000000000002</v>
      </c>
      <c r="BB2025" s="2">
        <v>9.6999999999999993</v>
      </c>
      <c r="BC2025" s="2">
        <v>22.9</v>
      </c>
      <c r="BD2025" s="2">
        <v>30.075199999999999</v>
      </c>
      <c r="BE2025" s="4" t="str">
        <f t="shared" si="312"/>
        <v>NO APLICA</v>
      </c>
      <c r="BF2025" s="4">
        <f t="shared" si="313"/>
        <v>2.5735999999999999</v>
      </c>
      <c r="BG2025">
        <f t="shared" si="314"/>
        <v>1.89</v>
      </c>
      <c r="BH2025">
        <f t="shared" si="315"/>
        <v>2.81</v>
      </c>
      <c r="BI2025">
        <f t="shared" si="316"/>
        <v>2.61</v>
      </c>
      <c r="BJ2025">
        <f t="shared" si="317"/>
        <v>2.2000000000000002</v>
      </c>
      <c r="BK2025">
        <f t="shared" si="318"/>
        <v>2.67</v>
      </c>
      <c r="BL2025">
        <f t="shared" si="319"/>
        <v>14322.839999999989</v>
      </c>
    </row>
    <row r="2026" spans="1:64" x14ac:dyDescent="0.2">
      <c r="A2026" s="1">
        <v>2024</v>
      </c>
      <c r="B2026" s="7" t="s">
        <v>5</v>
      </c>
      <c r="C2026" s="3">
        <v>39991</v>
      </c>
      <c r="D2026" s="4" t="s">
        <v>3</v>
      </c>
      <c r="E2026" s="4" t="s">
        <v>164</v>
      </c>
      <c r="F2026" s="5" t="str">
        <f t="shared" si="310"/>
        <v>S</v>
      </c>
      <c r="G2026" s="6">
        <v>0.87430555555555556</v>
      </c>
      <c r="H2026" s="6">
        <v>0.9159722222222223</v>
      </c>
      <c r="I2026" s="85">
        <f t="shared" si="311"/>
        <v>60.000000000000107</v>
      </c>
      <c r="J2026" s="86">
        <f>I2026*Segmentos!$D$7*(AH2026%)*IF(ISNUMBER(AI2026),AI2026%,0)</f>
        <v>1725720.0000000026</v>
      </c>
      <c r="K2026" s="86">
        <f>I2026*Segmentos!$D$7*(AL2026%)*IF(ISNUMBER(AM2026),AM2026%,0)</f>
        <v>1456104.0000000023</v>
      </c>
      <c r="L2026" s="4"/>
      <c r="M2026" s="2">
        <v>6.6</v>
      </c>
      <c r="N2026" s="2">
        <v>18.2</v>
      </c>
      <c r="O2026" s="2">
        <v>36.200000000000003</v>
      </c>
      <c r="P2026" s="2">
        <v>84.424499999999995</v>
      </c>
      <c r="Q2026" s="2">
        <v>3.62</v>
      </c>
      <c r="R2026" s="2">
        <v>10.1</v>
      </c>
      <c r="S2026" s="2">
        <v>35.700000000000003</v>
      </c>
      <c r="T2026" s="2">
        <v>7.7225999999999999</v>
      </c>
      <c r="U2026" s="2">
        <v>4.29</v>
      </c>
      <c r="V2026" s="2">
        <v>15.7</v>
      </c>
      <c r="W2026" s="2">
        <v>27.3</v>
      </c>
      <c r="X2026" s="2">
        <v>11.510199999999999</v>
      </c>
      <c r="Y2026" s="2">
        <v>8.31</v>
      </c>
      <c r="Z2026" s="2">
        <v>22.3</v>
      </c>
      <c r="AA2026" s="2">
        <v>37.299999999999997</v>
      </c>
      <c r="AB2026" s="2">
        <v>31.395399999999999</v>
      </c>
      <c r="AC2026" s="2">
        <v>8.0500000000000007</v>
      </c>
      <c r="AD2026" s="2">
        <v>20.2</v>
      </c>
      <c r="AE2026" s="2">
        <v>39.799999999999997</v>
      </c>
      <c r="AF2026" s="2">
        <v>33.796300000000002</v>
      </c>
      <c r="AG2026" s="20">
        <v>7.18</v>
      </c>
      <c r="AH2026" s="20">
        <v>19.7</v>
      </c>
      <c r="AI2026" s="20">
        <v>36.5</v>
      </c>
      <c r="AJ2026" s="20">
        <v>43.573500000000003</v>
      </c>
      <c r="AK2026" s="18">
        <v>6.07</v>
      </c>
      <c r="AL2026" s="18">
        <v>16.899999999999999</v>
      </c>
      <c r="AM2026" s="18">
        <v>35.9</v>
      </c>
      <c r="AN2026" s="18">
        <v>40.850999999999999</v>
      </c>
      <c r="AO2026" s="2">
        <v>1.91</v>
      </c>
      <c r="AP2026" s="2">
        <v>10.6</v>
      </c>
      <c r="AQ2026" s="2">
        <v>18</v>
      </c>
      <c r="AR2026" s="2">
        <v>2.6697000000000002</v>
      </c>
      <c r="AS2026" s="2">
        <v>7.05</v>
      </c>
      <c r="AT2026" s="2">
        <v>15.1</v>
      </c>
      <c r="AU2026" s="2">
        <v>46.6</v>
      </c>
      <c r="AV2026" s="2">
        <v>19.859100000000002</v>
      </c>
      <c r="AW2026" s="2">
        <v>7.96</v>
      </c>
      <c r="AX2026" s="2">
        <v>21.4</v>
      </c>
      <c r="AY2026" s="2">
        <v>37.200000000000003</v>
      </c>
      <c r="AZ2026" s="2">
        <v>29.295300000000001</v>
      </c>
      <c r="BA2026" s="2">
        <v>6.65</v>
      </c>
      <c r="BB2026" s="2">
        <v>19.8</v>
      </c>
      <c r="BC2026" s="2">
        <v>33.700000000000003</v>
      </c>
      <c r="BD2026" s="2">
        <v>32.600499999999997</v>
      </c>
      <c r="BE2026" s="4" t="str">
        <f t="shared" si="312"/>
        <v>NO APLICA</v>
      </c>
      <c r="BF2026" s="4">
        <f t="shared" si="313"/>
        <v>6.7018000000000004</v>
      </c>
      <c r="BG2026">
        <f t="shared" si="314"/>
        <v>1.91</v>
      </c>
      <c r="BH2026">
        <f t="shared" si="315"/>
        <v>7.05</v>
      </c>
      <c r="BI2026">
        <f t="shared" si="316"/>
        <v>7.96</v>
      </c>
      <c r="BJ2026">
        <f t="shared" si="317"/>
        <v>6.07</v>
      </c>
      <c r="BK2026">
        <f t="shared" si="318"/>
        <v>7.18</v>
      </c>
      <c r="BL2026">
        <f t="shared" si="319"/>
        <v>39530.400000000067</v>
      </c>
    </row>
    <row r="2027" spans="1:64" x14ac:dyDescent="0.2">
      <c r="A2027" s="1">
        <v>2025</v>
      </c>
      <c r="B2027" s="7" t="s">
        <v>49</v>
      </c>
      <c r="C2027" s="3">
        <v>39991</v>
      </c>
      <c r="D2027" s="4" t="s">
        <v>628</v>
      </c>
      <c r="E2027" s="4" t="s">
        <v>168</v>
      </c>
      <c r="F2027" s="5" t="str">
        <f t="shared" si="310"/>
        <v>S</v>
      </c>
      <c r="G2027" s="6">
        <v>0.9159722222222223</v>
      </c>
      <c r="H2027" s="6">
        <v>3.472222222222222E-3</v>
      </c>
      <c r="I2027" s="85">
        <f t="shared" si="311"/>
        <v>125.9999999999999</v>
      </c>
      <c r="J2027" s="86">
        <f>I2027*Segmentos!$D$7*(AH2027%)*IF(ISNUMBER(AI2027),AI2027%,0)</f>
        <v>771724.79999999946</v>
      </c>
      <c r="K2027" s="86">
        <f>I2027*Segmentos!$D$7*(AL2027%)*IF(ISNUMBER(AM2027),AM2027%,0)</f>
        <v>752975.99999999942</v>
      </c>
      <c r="L2027" s="4" t="s">
        <v>449</v>
      </c>
      <c r="M2027" s="2">
        <v>1.51</v>
      </c>
      <c r="N2027" s="2">
        <v>7.3</v>
      </c>
      <c r="O2027" s="2">
        <v>20.6</v>
      </c>
      <c r="P2027" s="2">
        <v>81.417000000000002</v>
      </c>
      <c r="Q2027" s="2">
        <v>0.87</v>
      </c>
      <c r="R2027" s="2">
        <v>3.7</v>
      </c>
      <c r="S2027" s="2">
        <v>23.1</v>
      </c>
      <c r="T2027" s="2">
        <v>7.8022999999999998</v>
      </c>
      <c r="U2027" s="2">
        <v>0.91</v>
      </c>
      <c r="V2027" s="2">
        <v>4.5999999999999996</v>
      </c>
      <c r="W2027" s="2">
        <v>19.8</v>
      </c>
      <c r="X2027" s="2">
        <v>10.3186</v>
      </c>
      <c r="Y2027" s="2">
        <v>2.72</v>
      </c>
      <c r="Z2027" s="2">
        <v>11.6</v>
      </c>
      <c r="AA2027" s="2">
        <v>23.4</v>
      </c>
      <c r="AB2027" s="2">
        <v>43.408900000000003</v>
      </c>
      <c r="AC2027" s="2">
        <v>1.1200000000000001</v>
      </c>
      <c r="AD2027" s="2">
        <v>7</v>
      </c>
      <c r="AE2027" s="2">
        <v>16</v>
      </c>
      <c r="AF2027" s="2">
        <v>19.8873</v>
      </c>
      <c r="AG2027" s="20">
        <v>1.53</v>
      </c>
      <c r="AH2027" s="20">
        <v>8.8000000000000007</v>
      </c>
      <c r="AI2027" s="20">
        <v>17.399999999999999</v>
      </c>
      <c r="AJ2027" s="20">
        <v>39.1325</v>
      </c>
      <c r="AK2027" s="18">
        <v>1.49</v>
      </c>
      <c r="AL2027" s="18">
        <v>6</v>
      </c>
      <c r="AM2027" s="18">
        <v>24.9</v>
      </c>
      <c r="AN2027" s="18">
        <v>42.284500000000001</v>
      </c>
      <c r="AO2027" s="2">
        <v>0.6</v>
      </c>
      <c r="AP2027" s="2">
        <v>4.8</v>
      </c>
      <c r="AQ2027" s="2">
        <v>12.4</v>
      </c>
      <c r="AR2027" s="2">
        <v>3.5587</v>
      </c>
      <c r="AS2027" s="2">
        <v>1.1100000000000001</v>
      </c>
      <c r="AT2027" s="2">
        <v>6.6</v>
      </c>
      <c r="AU2027" s="2">
        <v>16.8</v>
      </c>
      <c r="AV2027" s="2">
        <v>13.184200000000001</v>
      </c>
      <c r="AW2027" s="2">
        <v>1.72</v>
      </c>
      <c r="AX2027" s="2">
        <v>7.9</v>
      </c>
      <c r="AY2027" s="2">
        <v>21.7</v>
      </c>
      <c r="AZ2027" s="2">
        <v>26.666899999999998</v>
      </c>
      <c r="BA2027" s="2">
        <v>1.84</v>
      </c>
      <c r="BB2027" s="2">
        <v>8</v>
      </c>
      <c r="BC2027" s="2">
        <v>23</v>
      </c>
      <c r="BD2027" s="2">
        <v>38.007199999999997</v>
      </c>
      <c r="BE2027" s="4" t="str">
        <f t="shared" si="312"/>
        <v>ABURRIDO</v>
      </c>
      <c r="BF2027" s="4">
        <f t="shared" si="313"/>
        <v>1.3572000000000002</v>
      </c>
      <c r="BG2027">
        <f t="shared" si="314"/>
        <v>0.6</v>
      </c>
      <c r="BH2027">
        <f t="shared" si="315"/>
        <v>1.1100000000000001</v>
      </c>
      <c r="BI2027">
        <f t="shared" si="316"/>
        <v>1.84</v>
      </c>
      <c r="BJ2027">
        <f t="shared" si="317"/>
        <v>1.49</v>
      </c>
      <c r="BK2027">
        <f t="shared" si="318"/>
        <v>1.53</v>
      </c>
      <c r="BL2027">
        <f t="shared" si="319"/>
        <v>18947.879999999986</v>
      </c>
    </row>
    <row r="2028" spans="1:64" x14ac:dyDescent="0.2">
      <c r="A2028" s="1">
        <v>2026</v>
      </c>
      <c r="B2028" s="7" t="s">
        <v>9</v>
      </c>
      <c r="C2028" s="3">
        <v>39991</v>
      </c>
      <c r="D2028" s="4" t="s">
        <v>8</v>
      </c>
      <c r="E2028" s="4" t="s">
        <v>168</v>
      </c>
      <c r="F2028" s="5" t="str">
        <f t="shared" si="310"/>
        <v>S</v>
      </c>
      <c r="G2028" s="6">
        <v>0.79513888888888884</v>
      </c>
      <c r="H2028" s="6">
        <v>0.87361111111111101</v>
      </c>
      <c r="I2028" s="85">
        <f t="shared" si="311"/>
        <v>112.99999999999991</v>
      </c>
      <c r="J2028" s="86">
        <f>I2028*Segmentos!$D$7*(AH2028%)*IF(ISNUMBER(AI2028),AI2028%,0)</f>
        <v>1323591.5999999989</v>
      </c>
      <c r="K2028" s="86">
        <f>I2028*Segmentos!$D$7*(AL2028%)*IF(ISNUMBER(AM2028),AM2028%,0)</f>
        <v>2278170.399999998</v>
      </c>
      <c r="L2028" s="4" t="s">
        <v>446</v>
      </c>
      <c r="M2028" s="2">
        <v>4.04</v>
      </c>
      <c r="N2028" s="2">
        <v>14.4</v>
      </c>
      <c r="O2028" s="2">
        <v>28</v>
      </c>
      <c r="P2028" s="2">
        <v>76.479500000000002</v>
      </c>
      <c r="Q2028" s="2">
        <v>2.29</v>
      </c>
      <c r="R2028" s="2">
        <v>10</v>
      </c>
      <c r="S2028" s="2">
        <v>22.9</v>
      </c>
      <c r="T2028" s="2">
        <v>7.2333999999999996</v>
      </c>
      <c r="U2028" s="2">
        <v>3.75</v>
      </c>
      <c r="V2028" s="2">
        <v>13.8</v>
      </c>
      <c r="W2028" s="2">
        <v>27.2</v>
      </c>
      <c r="X2028" s="2">
        <v>14.885199999999999</v>
      </c>
      <c r="Y2028" s="2">
        <v>4.5199999999999996</v>
      </c>
      <c r="Z2028" s="2">
        <v>16.8</v>
      </c>
      <c r="AA2028" s="2">
        <v>26.8</v>
      </c>
      <c r="AB2028" s="2">
        <v>25.295200000000001</v>
      </c>
      <c r="AC2028" s="2">
        <v>4.67</v>
      </c>
      <c r="AD2028" s="2">
        <v>14.9</v>
      </c>
      <c r="AE2028" s="2">
        <v>31.3</v>
      </c>
      <c r="AF2028" s="2">
        <v>29.0657</v>
      </c>
      <c r="AG2028" s="20">
        <v>2.93</v>
      </c>
      <c r="AH2028" s="20">
        <v>12.9</v>
      </c>
      <c r="AI2028" s="20">
        <v>22.7</v>
      </c>
      <c r="AJ2028" s="20">
        <v>26.357399999999998</v>
      </c>
      <c r="AK2028" s="18">
        <v>5.03</v>
      </c>
      <c r="AL2028" s="18">
        <v>15.8</v>
      </c>
      <c r="AM2028" s="18">
        <v>31.9</v>
      </c>
      <c r="AN2028" s="18">
        <v>50.122100000000003</v>
      </c>
      <c r="AO2028" s="2">
        <v>0.55000000000000004</v>
      </c>
      <c r="AP2028" s="2">
        <v>5.6</v>
      </c>
      <c r="AQ2028" s="2">
        <v>9.9</v>
      </c>
      <c r="AR2028" s="2">
        <v>1.1480999999999999</v>
      </c>
      <c r="AS2028" s="2">
        <v>2.08</v>
      </c>
      <c r="AT2028" s="2">
        <v>11</v>
      </c>
      <c r="AU2028" s="2">
        <v>18.899999999999999</v>
      </c>
      <c r="AV2028" s="2">
        <v>8.6834000000000007</v>
      </c>
      <c r="AW2028" s="2">
        <v>3.38</v>
      </c>
      <c r="AX2028" s="2">
        <v>16</v>
      </c>
      <c r="AY2028" s="2">
        <v>21.1</v>
      </c>
      <c r="AZ2028" s="2">
        <v>18.398900000000001</v>
      </c>
      <c r="BA2028" s="2">
        <v>6.65</v>
      </c>
      <c r="BB2028" s="2">
        <v>17.7</v>
      </c>
      <c r="BC2028" s="2">
        <v>37.6</v>
      </c>
      <c r="BD2028" s="2">
        <v>48.249299999999998</v>
      </c>
      <c r="BE2028" s="4" t="str">
        <f t="shared" si="312"/>
        <v>ABURRIDO</v>
      </c>
      <c r="BF2028" s="4">
        <f t="shared" si="313"/>
        <v>3.72</v>
      </c>
      <c r="BG2028">
        <f t="shared" si="314"/>
        <v>0.55000000000000004</v>
      </c>
      <c r="BH2028">
        <f t="shared" si="315"/>
        <v>2.08</v>
      </c>
      <c r="BI2028">
        <f t="shared" si="316"/>
        <v>6.65</v>
      </c>
      <c r="BJ2028">
        <f t="shared" si="317"/>
        <v>5.03</v>
      </c>
      <c r="BK2028">
        <f t="shared" si="318"/>
        <v>2.93</v>
      </c>
      <c r="BL2028">
        <f t="shared" si="319"/>
        <v>45561.599999999969</v>
      </c>
    </row>
    <row r="2029" spans="1:64" x14ac:dyDescent="0.2">
      <c r="A2029" s="1">
        <v>2027</v>
      </c>
      <c r="B2029" s="7" t="s">
        <v>84</v>
      </c>
      <c r="C2029" s="3">
        <v>39991</v>
      </c>
      <c r="D2029" s="4" t="s">
        <v>626</v>
      </c>
      <c r="E2029" s="4" t="s">
        <v>168</v>
      </c>
      <c r="F2029" s="5" t="str">
        <f t="shared" si="310"/>
        <v>S</v>
      </c>
      <c r="G2029" s="6">
        <v>0.9159722222222223</v>
      </c>
      <c r="H2029" s="6">
        <v>1.7361111111111112E-2</v>
      </c>
      <c r="I2029" s="85">
        <f t="shared" si="311"/>
        <v>145.99999999999989</v>
      </c>
      <c r="J2029" s="86">
        <f>I2029*Segmentos!$D$7*(AH2029%)*IF(ISNUMBER(AI2029),AI2029%,0)</f>
        <v>2236427.9999999981</v>
      </c>
      <c r="K2029" s="86">
        <f>I2029*Segmentos!$D$7*(AL2029%)*IF(ISNUMBER(AM2029),AM2029%,0)</f>
        <v>2140476.7999999984</v>
      </c>
      <c r="L2029" s="4" t="s">
        <v>447</v>
      </c>
      <c r="M2029" s="2">
        <v>3.75</v>
      </c>
      <c r="N2029" s="2">
        <v>19.100000000000001</v>
      </c>
      <c r="O2029" s="2">
        <v>19.600000000000001</v>
      </c>
      <c r="P2029" s="2">
        <v>90.130700000000004</v>
      </c>
      <c r="Q2029" s="2">
        <v>2.4300000000000002</v>
      </c>
      <c r="R2029" s="2">
        <v>11.6</v>
      </c>
      <c r="S2029" s="2">
        <v>20.9</v>
      </c>
      <c r="T2029" s="2">
        <v>9.7538999999999998</v>
      </c>
      <c r="U2029" s="2">
        <v>2.81</v>
      </c>
      <c r="V2029" s="2">
        <v>12.6</v>
      </c>
      <c r="W2029" s="2">
        <v>22.3</v>
      </c>
      <c r="X2029" s="2">
        <v>14.1791</v>
      </c>
      <c r="Y2029" s="2">
        <v>5.47</v>
      </c>
      <c r="Z2029" s="2">
        <v>26.4</v>
      </c>
      <c r="AA2029" s="2">
        <v>20.7</v>
      </c>
      <c r="AB2029" s="2">
        <v>38.827500000000001</v>
      </c>
      <c r="AC2029" s="2">
        <v>3.47</v>
      </c>
      <c r="AD2029" s="2">
        <v>20.399999999999999</v>
      </c>
      <c r="AE2029" s="2">
        <v>17</v>
      </c>
      <c r="AF2029" s="2">
        <v>27.370200000000001</v>
      </c>
      <c r="AG2029" s="20">
        <v>3.84</v>
      </c>
      <c r="AH2029" s="20">
        <v>18.5</v>
      </c>
      <c r="AI2029" s="20">
        <v>20.7</v>
      </c>
      <c r="AJ2029" s="20">
        <v>43.762300000000003</v>
      </c>
      <c r="AK2029" s="18">
        <v>3.67</v>
      </c>
      <c r="AL2029" s="18">
        <v>19.600000000000001</v>
      </c>
      <c r="AM2029" s="18">
        <v>18.7</v>
      </c>
      <c r="AN2029" s="18">
        <v>46.368400000000001</v>
      </c>
      <c r="AO2029" s="2">
        <v>1.68</v>
      </c>
      <c r="AP2029" s="2">
        <v>12.1</v>
      </c>
      <c r="AQ2029" s="2">
        <v>13.9</v>
      </c>
      <c r="AR2029" s="2">
        <v>4.4055999999999997</v>
      </c>
      <c r="AS2029" s="2">
        <v>3.56</v>
      </c>
      <c r="AT2029" s="2">
        <v>16.899999999999999</v>
      </c>
      <c r="AU2029" s="2">
        <v>21.1</v>
      </c>
      <c r="AV2029" s="2">
        <v>18.855699999999999</v>
      </c>
      <c r="AW2029" s="2">
        <v>4.71</v>
      </c>
      <c r="AX2029" s="2">
        <v>19.399999999999999</v>
      </c>
      <c r="AY2029" s="2">
        <v>24.3</v>
      </c>
      <c r="AZ2029" s="2">
        <v>32.549999999999997</v>
      </c>
      <c r="BA2029" s="2">
        <v>3.73</v>
      </c>
      <c r="BB2029" s="2">
        <v>22.2</v>
      </c>
      <c r="BC2029" s="2">
        <v>16.8</v>
      </c>
      <c r="BD2029" s="2">
        <v>34.319400000000002</v>
      </c>
      <c r="BE2029" s="4" t="str">
        <f t="shared" si="312"/>
        <v>ABURRIDO</v>
      </c>
      <c r="BF2029" s="4">
        <f t="shared" si="313"/>
        <v>3.7525999999999997</v>
      </c>
      <c r="BG2029">
        <f t="shared" si="314"/>
        <v>1.68</v>
      </c>
      <c r="BH2029">
        <f t="shared" si="315"/>
        <v>3.56</v>
      </c>
      <c r="BI2029">
        <f t="shared" si="316"/>
        <v>4.71</v>
      </c>
      <c r="BJ2029">
        <f t="shared" si="317"/>
        <v>3.67</v>
      </c>
      <c r="BK2029">
        <f t="shared" si="318"/>
        <v>3.84</v>
      </c>
      <c r="BL2029">
        <f t="shared" si="319"/>
        <v>54656.559999999969</v>
      </c>
    </row>
    <row r="2030" spans="1:64" x14ac:dyDescent="0.2">
      <c r="A2030" s="1">
        <v>2028</v>
      </c>
      <c r="B2030" s="7" t="s">
        <v>57</v>
      </c>
      <c r="C2030" s="3">
        <v>39991</v>
      </c>
      <c r="D2030" s="4" t="s">
        <v>8</v>
      </c>
      <c r="E2030" s="4" t="s">
        <v>181</v>
      </c>
      <c r="F2030" s="5" t="str">
        <f t="shared" si="310"/>
        <v>S</v>
      </c>
      <c r="G2030" s="6">
        <v>0.91388888888888886</v>
      </c>
      <c r="H2030" s="6">
        <v>0.91666666666666663</v>
      </c>
      <c r="I2030" s="85">
        <f t="shared" si="311"/>
        <v>3.9999999999999858</v>
      </c>
      <c r="J2030" s="86">
        <f>I2030*Segmentos!$D$7*(AH2030%)*IF(ISNUMBER(AI2030),AI2030%,0)</f>
        <v>58180.799999999806</v>
      </c>
      <c r="K2030" s="86">
        <f>I2030*Segmentos!$D$7*(AL2030%)*IF(ISNUMBER(AM2030),AM2030%,0)</f>
        <v>94099.199999999662</v>
      </c>
      <c r="L2030" s="4"/>
      <c r="M2030" s="2">
        <v>4.82</v>
      </c>
      <c r="N2030" s="2">
        <v>7.8</v>
      </c>
      <c r="O2030" s="2">
        <v>61.4</v>
      </c>
      <c r="P2030" s="2">
        <v>77.171999999999997</v>
      </c>
      <c r="Q2030" s="2">
        <v>3.2</v>
      </c>
      <c r="R2030" s="2">
        <v>3.7</v>
      </c>
      <c r="S2030" s="2">
        <v>85.9</v>
      </c>
      <c r="T2030" s="2">
        <v>8.5645000000000007</v>
      </c>
      <c r="U2030" s="2">
        <v>4.07</v>
      </c>
      <c r="V2030" s="2">
        <v>8.3000000000000007</v>
      </c>
      <c r="W2030" s="2">
        <v>49.1</v>
      </c>
      <c r="X2030" s="2">
        <v>13.6791</v>
      </c>
      <c r="Y2030" s="2">
        <v>5.13</v>
      </c>
      <c r="Z2030" s="2">
        <v>8.1999999999999993</v>
      </c>
      <c r="AA2030" s="2">
        <v>62.5</v>
      </c>
      <c r="AB2030" s="2">
        <v>24.275600000000001</v>
      </c>
      <c r="AC2030" s="2">
        <v>5.83</v>
      </c>
      <c r="AD2030" s="2">
        <v>9.3000000000000007</v>
      </c>
      <c r="AE2030" s="2">
        <v>62.4</v>
      </c>
      <c r="AF2030" s="2">
        <v>30.652799999999999</v>
      </c>
      <c r="AG2030" s="20">
        <v>3.66</v>
      </c>
      <c r="AH2030" s="20">
        <v>6.9</v>
      </c>
      <c r="AI2030" s="20">
        <v>52.7</v>
      </c>
      <c r="AJ2030" s="20">
        <v>27.803999999999998</v>
      </c>
      <c r="AK2030" s="18">
        <v>5.86</v>
      </c>
      <c r="AL2030" s="18">
        <v>8.6999999999999993</v>
      </c>
      <c r="AM2030" s="18">
        <v>67.599999999999994</v>
      </c>
      <c r="AN2030" s="18">
        <v>49.368000000000002</v>
      </c>
      <c r="AO2030" s="2">
        <v>2.4500000000000002</v>
      </c>
      <c r="AP2030" s="2">
        <v>4.2</v>
      </c>
      <c r="AQ2030" s="2">
        <v>57.9</v>
      </c>
      <c r="AR2030" s="2">
        <v>4.2957000000000001</v>
      </c>
      <c r="AS2030" s="2">
        <v>3.25</v>
      </c>
      <c r="AT2030" s="2">
        <v>4.7</v>
      </c>
      <c r="AU2030" s="2">
        <v>69.7</v>
      </c>
      <c r="AV2030" s="2">
        <v>11.461499999999999</v>
      </c>
      <c r="AW2030" s="2">
        <v>5.44</v>
      </c>
      <c r="AX2030" s="2">
        <v>10</v>
      </c>
      <c r="AY2030" s="2">
        <v>54.3</v>
      </c>
      <c r="AZ2030" s="2">
        <v>25.0657</v>
      </c>
      <c r="BA2030" s="2">
        <v>5.93</v>
      </c>
      <c r="BB2030" s="2">
        <v>9.1</v>
      </c>
      <c r="BC2030" s="2">
        <v>65.2</v>
      </c>
      <c r="BD2030" s="2">
        <v>36.3491</v>
      </c>
      <c r="BE2030" s="4" t="str">
        <f t="shared" si="312"/>
        <v>NO APLICA</v>
      </c>
      <c r="BF2030" s="4">
        <f t="shared" si="313"/>
        <v>4.3199999999999985</v>
      </c>
      <c r="BG2030">
        <f t="shared" si="314"/>
        <v>2.4500000000000002</v>
      </c>
      <c r="BH2030">
        <f t="shared" si="315"/>
        <v>3.25</v>
      </c>
      <c r="BI2030">
        <f t="shared" si="316"/>
        <v>5.93</v>
      </c>
      <c r="BJ2030">
        <f t="shared" si="317"/>
        <v>5.86</v>
      </c>
      <c r="BK2030">
        <f t="shared" si="318"/>
        <v>3.66</v>
      </c>
      <c r="BL2030">
        <f t="shared" si="319"/>
        <v>1915.6799999999932</v>
      </c>
    </row>
    <row r="2031" spans="1:64" x14ac:dyDescent="0.2">
      <c r="A2031" s="1">
        <v>2029</v>
      </c>
      <c r="B2031" s="7" t="s">
        <v>131</v>
      </c>
      <c r="C2031" s="3">
        <v>39991</v>
      </c>
      <c r="D2031" s="4" t="s">
        <v>3</v>
      </c>
      <c r="E2031" s="4" t="s">
        <v>184</v>
      </c>
      <c r="F2031" s="5" t="str">
        <f t="shared" si="310"/>
        <v>S</v>
      </c>
      <c r="G2031" s="6">
        <v>0.9159722222222223</v>
      </c>
      <c r="H2031" s="6">
        <v>9.0277777777777787E-3</v>
      </c>
      <c r="I2031" s="85">
        <f t="shared" si="311"/>
        <v>133.99999999999989</v>
      </c>
      <c r="J2031" s="86">
        <f>I2031*Segmentos!$D$7*(AH2031%)*IF(ISNUMBER(AI2031),AI2031%,0)</f>
        <v>4315175.1999999965</v>
      </c>
      <c r="K2031" s="86">
        <f>I2031*Segmentos!$D$7*(AL2031%)*IF(ISNUMBER(AM2031),AM2031%,0)</f>
        <v>2481358.3999999976</v>
      </c>
      <c r="L2031" s="4" t="s">
        <v>445</v>
      </c>
      <c r="M2031" s="2">
        <v>6.25</v>
      </c>
      <c r="N2031" s="2">
        <v>18.600000000000001</v>
      </c>
      <c r="O2031" s="2">
        <v>33.6</v>
      </c>
      <c r="P2031" s="2">
        <v>82.576800000000006</v>
      </c>
      <c r="Q2031" s="2">
        <v>2.83</v>
      </c>
      <c r="R2031" s="2">
        <v>10.6</v>
      </c>
      <c r="S2031" s="2">
        <v>26.8</v>
      </c>
      <c r="T2031" s="2">
        <v>6.2374000000000001</v>
      </c>
      <c r="U2031" s="2">
        <v>6.51</v>
      </c>
      <c r="V2031" s="2">
        <v>13.3</v>
      </c>
      <c r="W2031" s="2">
        <v>49</v>
      </c>
      <c r="X2031" s="2">
        <v>18.031099999999999</v>
      </c>
      <c r="Y2031" s="2">
        <v>6.37</v>
      </c>
      <c r="Z2031" s="2">
        <v>22.3</v>
      </c>
      <c r="AA2031" s="2">
        <v>28.5</v>
      </c>
      <c r="AB2031" s="2">
        <v>24.841100000000001</v>
      </c>
      <c r="AC2031" s="2">
        <v>7.72</v>
      </c>
      <c r="AD2031" s="2">
        <v>22.7</v>
      </c>
      <c r="AE2031" s="2">
        <v>34</v>
      </c>
      <c r="AF2031" s="2">
        <v>33.467199999999998</v>
      </c>
      <c r="AG2031" s="20">
        <v>8.0299999999999994</v>
      </c>
      <c r="AH2031" s="20">
        <v>21.7</v>
      </c>
      <c r="AI2031" s="20">
        <v>37.1</v>
      </c>
      <c r="AJ2031" s="20">
        <v>50.350299999999997</v>
      </c>
      <c r="AK2031" s="18">
        <v>4.6399999999999997</v>
      </c>
      <c r="AL2031" s="18">
        <v>15.8</v>
      </c>
      <c r="AM2031" s="18">
        <v>29.3</v>
      </c>
      <c r="AN2031" s="18">
        <v>32.226500000000001</v>
      </c>
      <c r="AO2031" s="2">
        <v>1.5</v>
      </c>
      <c r="AP2031" s="2">
        <v>8.1</v>
      </c>
      <c r="AQ2031" s="2">
        <v>18.600000000000001</v>
      </c>
      <c r="AR2031" s="2">
        <v>2.1652999999999998</v>
      </c>
      <c r="AS2031" s="2">
        <v>5.31</v>
      </c>
      <c r="AT2031" s="2">
        <v>18</v>
      </c>
      <c r="AU2031" s="2">
        <v>29.4</v>
      </c>
      <c r="AV2031" s="2">
        <v>15.466100000000001</v>
      </c>
      <c r="AW2031" s="2">
        <v>9.5299999999999994</v>
      </c>
      <c r="AX2031" s="2">
        <v>23.2</v>
      </c>
      <c r="AY2031" s="2">
        <v>41.2</v>
      </c>
      <c r="AZ2031" s="2">
        <v>36.212200000000003</v>
      </c>
      <c r="BA2031" s="2">
        <v>5.68</v>
      </c>
      <c r="BB2031" s="2">
        <v>18.5</v>
      </c>
      <c r="BC2031" s="2">
        <v>30.7</v>
      </c>
      <c r="BD2031" s="2">
        <v>28.7332</v>
      </c>
      <c r="BE2031" s="4" t="str">
        <f t="shared" si="312"/>
        <v>ENTRETENIDO</v>
      </c>
      <c r="BF2031" s="4">
        <f t="shared" si="313"/>
        <v>6.3321999999999994</v>
      </c>
      <c r="BG2031">
        <f t="shared" si="314"/>
        <v>1.5</v>
      </c>
      <c r="BH2031">
        <f t="shared" si="315"/>
        <v>5.31</v>
      </c>
      <c r="BI2031">
        <f t="shared" si="316"/>
        <v>9.5299999999999994</v>
      </c>
      <c r="BJ2031">
        <f t="shared" si="317"/>
        <v>4.6399999999999997</v>
      </c>
      <c r="BK2031">
        <f t="shared" si="318"/>
        <v>8.0299999999999994</v>
      </c>
      <c r="BL2031">
        <f t="shared" si="319"/>
        <v>83744.639999999941</v>
      </c>
    </row>
    <row r="2032" spans="1:64" x14ac:dyDescent="0.2">
      <c r="A2032" s="1">
        <v>2030</v>
      </c>
      <c r="B2032" s="7" t="s">
        <v>11</v>
      </c>
      <c r="C2032" s="3">
        <v>39991</v>
      </c>
      <c r="D2032" s="4" t="s">
        <v>8</v>
      </c>
      <c r="E2032" s="4" t="s">
        <v>166</v>
      </c>
      <c r="F2032" s="5" t="str">
        <f t="shared" si="310"/>
        <v>S</v>
      </c>
      <c r="G2032" s="6">
        <v>0.90416666666666667</v>
      </c>
      <c r="H2032" s="6">
        <v>0.90555555555555556</v>
      </c>
      <c r="I2032" s="85">
        <f t="shared" si="311"/>
        <v>1.9999999999999929</v>
      </c>
      <c r="J2032" s="86">
        <f>I2032*Segmentos!$D$7*(AH2032%)*IF(ISNUMBER(AI2032),AI2032%,0)</f>
        <v>21391.999999999924</v>
      </c>
      <c r="K2032" s="86">
        <f>I2032*Segmentos!$D$7*(AL2032%)*IF(ISNUMBER(AM2032),AM2032%,0)</f>
        <v>29962.399999999892</v>
      </c>
      <c r="L2032" s="4"/>
      <c r="M2032" s="2">
        <v>3.22</v>
      </c>
      <c r="N2032" s="2">
        <v>3.6</v>
      </c>
      <c r="O2032" s="2">
        <v>90.2</v>
      </c>
      <c r="P2032" s="2">
        <v>76.235399999999998</v>
      </c>
      <c r="Q2032" s="2">
        <v>1.79</v>
      </c>
      <c r="R2032" s="2">
        <v>1.8</v>
      </c>
      <c r="S2032" s="2">
        <v>100</v>
      </c>
      <c r="T2032" s="2">
        <v>7.0476999999999999</v>
      </c>
      <c r="U2032" s="2">
        <v>2.71</v>
      </c>
      <c r="V2032" s="2">
        <v>3</v>
      </c>
      <c r="W2032" s="2">
        <v>90.7</v>
      </c>
      <c r="X2032" s="2">
        <v>13.4557</v>
      </c>
      <c r="Y2032" s="2">
        <v>3</v>
      </c>
      <c r="Z2032" s="2">
        <v>3.5</v>
      </c>
      <c r="AA2032" s="2">
        <v>86.8</v>
      </c>
      <c r="AB2032" s="2">
        <v>20.949300000000001</v>
      </c>
      <c r="AC2032" s="2">
        <v>4.4800000000000004</v>
      </c>
      <c r="AD2032" s="2">
        <v>5</v>
      </c>
      <c r="AE2032" s="2">
        <v>90.3</v>
      </c>
      <c r="AF2032" s="2">
        <v>34.782800000000002</v>
      </c>
      <c r="AG2032" s="20">
        <v>2.65</v>
      </c>
      <c r="AH2032" s="20">
        <v>2.8</v>
      </c>
      <c r="AI2032" s="20">
        <v>95.5</v>
      </c>
      <c r="AJ2032" s="20">
        <v>29.668399999999998</v>
      </c>
      <c r="AK2032" s="18">
        <v>3.75</v>
      </c>
      <c r="AL2032" s="18">
        <v>4.3</v>
      </c>
      <c r="AM2032" s="18">
        <v>87.1</v>
      </c>
      <c r="AN2032" s="18">
        <v>46.567</v>
      </c>
      <c r="AO2032" s="2">
        <v>1.51</v>
      </c>
      <c r="AP2032" s="2">
        <v>1.5</v>
      </c>
      <c r="AQ2032" s="2">
        <v>100</v>
      </c>
      <c r="AR2032" s="2">
        <v>3.8938999999999999</v>
      </c>
      <c r="AS2032" s="2">
        <v>2.67</v>
      </c>
      <c r="AT2032" s="2">
        <v>2.7</v>
      </c>
      <c r="AU2032" s="2">
        <v>100</v>
      </c>
      <c r="AV2032" s="2">
        <v>13.9276</v>
      </c>
      <c r="AW2032" s="2">
        <v>2.38</v>
      </c>
      <c r="AX2032" s="2">
        <v>2.8</v>
      </c>
      <c r="AY2032" s="2">
        <v>84.4</v>
      </c>
      <c r="AZ2032" s="2">
        <v>16.161100000000001</v>
      </c>
      <c r="BA2032" s="2">
        <v>4.67</v>
      </c>
      <c r="BB2032" s="2">
        <v>5.3</v>
      </c>
      <c r="BC2032" s="2">
        <v>88.8</v>
      </c>
      <c r="BD2032" s="2">
        <v>42.252800000000001</v>
      </c>
      <c r="BE2032" s="4" t="str">
        <f t="shared" si="312"/>
        <v>NO APLICA</v>
      </c>
      <c r="BF2032" s="4">
        <f t="shared" si="313"/>
        <v>3.282</v>
      </c>
      <c r="BG2032">
        <f t="shared" si="314"/>
        <v>1.51</v>
      </c>
      <c r="BH2032">
        <f t="shared" si="315"/>
        <v>2.67</v>
      </c>
      <c r="BI2032">
        <f t="shared" si="316"/>
        <v>4.67</v>
      </c>
      <c r="BJ2032">
        <f t="shared" si="317"/>
        <v>3.75</v>
      </c>
      <c r="BK2032">
        <f t="shared" si="318"/>
        <v>2.65</v>
      </c>
      <c r="BL2032">
        <f t="shared" si="319"/>
        <v>649.43999999999767</v>
      </c>
    </row>
    <row r="2033" spans="1:64" x14ac:dyDescent="0.2">
      <c r="A2033" s="1">
        <v>2031</v>
      </c>
      <c r="B2033" s="7" t="s">
        <v>11</v>
      </c>
      <c r="C2033" s="3">
        <v>39991</v>
      </c>
      <c r="D2033" s="4" t="s">
        <v>627</v>
      </c>
      <c r="E2033" s="4" t="s">
        <v>166</v>
      </c>
      <c r="F2033" s="5" t="str">
        <f t="shared" si="310"/>
        <v>S</v>
      </c>
      <c r="G2033" s="6">
        <v>0.9145833333333333</v>
      </c>
      <c r="H2033" s="6">
        <v>0.91666666666666663</v>
      </c>
      <c r="I2033" s="85">
        <f t="shared" si="311"/>
        <v>2.9999999999999893</v>
      </c>
      <c r="J2033" s="86">
        <f>I2033*Segmentos!$D$7*(AH2033%)*IF(ISNUMBER(AI2033),AI2033%,0)</f>
        <v>43145.999999999854</v>
      </c>
      <c r="K2033" s="86">
        <f>I2033*Segmentos!$D$7*(AL2033%)*IF(ISNUMBER(AM2033),AM2033%,0)</f>
        <v>49079.999999999833</v>
      </c>
      <c r="L2033" s="4"/>
      <c r="M2033" s="2">
        <v>3.84</v>
      </c>
      <c r="N2033" s="2">
        <v>4.7</v>
      </c>
      <c r="O2033" s="2">
        <v>80.900000000000006</v>
      </c>
      <c r="P2033" s="2">
        <v>88.056600000000003</v>
      </c>
      <c r="Q2033" s="2">
        <v>2.08</v>
      </c>
      <c r="R2033" s="2">
        <v>2.2999999999999998</v>
      </c>
      <c r="S2033" s="2">
        <v>91</v>
      </c>
      <c r="T2033" s="2">
        <v>7.9440999999999997</v>
      </c>
      <c r="U2033" s="2">
        <v>1.65</v>
      </c>
      <c r="V2033" s="2">
        <v>2.9</v>
      </c>
      <c r="W2033" s="2">
        <v>57.8</v>
      </c>
      <c r="X2033" s="2">
        <v>7.9135999999999997</v>
      </c>
      <c r="Y2033" s="2">
        <v>3.56</v>
      </c>
      <c r="Z2033" s="2">
        <v>4.3</v>
      </c>
      <c r="AA2033" s="2">
        <v>82.6</v>
      </c>
      <c r="AB2033" s="2">
        <v>24.055199999999999</v>
      </c>
      <c r="AC2033" s="2">
        <v>6.4</v>
      </c>
      <c r="AD2033" s="2">
        <v>7.6</v>
      </c>
      <c r="AE2033" s="2">
        <v>84.1</v>
      </c>
      <c r="AF2033" s="2">
        <v>48.143700000000003</v>
      </c>
      <c r="AG2033" s="20">
        <v>3.56</v>
      </c>
      <c r="AH2033" s="20">
        <v>4.5</v>
      </c>
      <c r="AI2033" s="20">
        <v>79.900000000000006</v>
      </c>
      <c r="AJ2033" s="20">
        <v>38.688099999999999</v>
      </c>
      <c r="AK2033" s="18">
        <v>4.0999999999999996</v>
      </c>
      <c r="AL2033" s="18">
        <v>5</v>
      </c>
      <c r="AM2033" s="18">
        <v>81.8</v>
      </c>
      <c r="AN2033" s="18">
        <v>49.368499999999997</v>
      </c>
      <c r="AO2033" s="2">
        <v>3.12</v>
      </c>
      <c r="AP2033" s="2">
        <v>3.3</v>
      </c>
      <c r="AQ2033" s="2">
        <v>93.2</v>
      </c>
      <c r="AR2033" s="2">
        <v>7.8010000000000002</v>
      </c>
      <c r="AS2033" s="2">
        <v>4.5599999999999996</v>
      </c>
      <c r="AT2033" s="2">
        <v>5.5</v>
      </c>
      <c r="AU2033" s="2">
        <v>82.5</v>
      </c>
      <c r="AV2033" s="2">
        <v>23.004100000000001</v>
      </c>
      <c r="AW2033" s="2">
        <v>3.36</v>
      </c>
      <c r="AX2033" s="2">
        <v>5.3</v>
      </c>
      <c r="AY2033" s="2">
        <v>63.6</v>
      </c>
      <c r="AZ2033" s="2">
        <v>22.126799999999999</v>
      </c>
      <c r="BA2033" s="2">
        <v>4</v>
      </c>
      <c r="BB2033" s="2">
        <v>4.3</v>
      </c>
      <c r="BC2033" s="2">
        <v>93.1</v>
      </c>
      <c r="BD2033" s="2">
        <v>35.124699999999997</v>
      </c>
      <c r="BE2033" s="4" t="str">
        <f t="shared" si="312"/>
        <v>NO APLICA</v>
      </c>
      <c r="BF2033" s="4">
        <f t="shared" si="313"/>
        <v>4.1128</v>
      </c>
      <c r="BG2033">
        <f t="shared" si="314"/>
        <v>3.12</v>
      </c>
      <c r="BH2033">
        <f t="shared" si="315"/>
        <v>4.5599999999999996</v>
      </c>
      <c r="BI2033">
        <f t="shared" si="316"/>
        <v>4</v>
      </c>
      <c r="BJ2033">
        <f t="shared" si="317"/>
        <v>4.0999999999999996</v>
      </c>
      <c r="BK2033">
        <f t="shared" si="318"/>
        <v>3.56</v>
      </c>
      <c r="BL2033">
        <f t="shared" si="319"/>
        <v>1140.689999999996</v>
      </c>
    </row>
    <row r="2034" spans="1:64" x14ac:dyDescent="0.2">
      <c r="A2034" s="1">
        <v>2032</v>
      </c>
      <c r="B2034" s="7" t="s">
        <v>6</v>
      </c>
      <c r="C2034" s="3">
        <v>39991</v>
      </c>
      <c r="D2034" s="4" t="s">
        <v>3</v>
      </c>
      <c r="E2034" s="4" t="s">
        <v>166</v>
      </c>
      <c r="F2034" s="5" t="str">
        <f t="shared" si="310"/>
        <v>S</v>
      </c>
      <c r="G2034" s="6">
        <v>0.90763888888888899</v>
      </c>
      <c r="H2034" s="6">
        <v>0.90902777777777777</v>
      </c>
      <c r="I2034" s="85">
        <f t="shared" si="311"/>
        <v>1.999999999999833</v>
      </c>
      <c r="J2034" s="86">
        <f>I2034*Segmentos!$D$7*(AH2034%)*IF(ISNUMBER(AI2034),AI2034%,0)</f>
        <v>67720.799999994328</v>
      </c>
      <c r="K2034" s="86">
        <f>I2034*Segmentos!$D$7*(AL2034%)*IF(ISNUMBER(AM2034),AM2034%,0)</f>
        <v>48806.399999995934</v>
      </c>
      <c r="L2034" s="4"/>
      <c r="M2034" s="2">
        <v>7.22</v>
      </c>
      <c r="N2034" s="2">
        <v>7.4</v>
      </c>
      <c r="O2034" s="2">
        <v>97.8</v>
      </c>
      <c r="P2034" s="2">
        <v>87.099400000000003</v>
      </c>
      <c r="Q2034" s="2">
        <v>2.95</v>
      </c>
      <c r="R2034" s="2">
        <v>3.3</v>
      </c>
      <c r="S2034" s="2">
        <v>89.1</v>
      </c>
      <c r="T2034" s="2">
        <v>5.9360999999999997</v>
      </c>
      <c r="U2034" s="2">
        <v>3.63</v>
      </c>
      <c r="V2034" s="2">
        <v>3.7</v>
      </c>
      <c r="W2034" s="2">
        <v>97.6</v>
      </c>
      <c r="X2034" s="2">
        <v>9.1792999999999996</v>
      </c>
      <c r="Y2034" s="2">
        <v>9.3000000000000007</v>
      </c>
      <c r="Z2034" s="2">
        <v>9.5</v>
      </c>
      <c r="AA2034" s="2">
        <v>97.4</v>
      </c>
      <c r="AB2034" s="2">
        <v>33.1126</v>
      </c>
      <c r="AC2034" s="2">
        <v>9.82</v>
      </c>
      <c r="AD2034" s="2">
        <v>9.9</v>
      </c>
      <c r="AE2034" s="2">
        <v>99.6</v>
      </c>
      <c r="AF2034" s="2">
        <v>38.871400000000001</v>
      </c>
      <c r="AG2034" s="20">
        <v>8.43</v>
      </c>
      <c r="AH2034" s="20">
        <v>8.6999999999999993</v>
      </c>
      <c r="AI2034" s="20">
        <v>97.3</v>
      </c>
      <c r="AJ2034" s="20">
        <v>48.2057</v>
      </c>
      <c r="AK2034" s="18">
        <v>6.14</v>
      </c>
      <c r="AL2034" s="18">
        <v>6.2</v>
      </c>
      <c r="AM2034" s="18">
        <v>98.4</v>
      </c>
      <c r="AN2034" s="18">
        <v>38.893700000000003</v>
      </c>
      <c r="AO2034" s="2">
        <v>1.63</v>
      </c>
      <c r="AP2034" s="2">
        <v>1.9</v>
      </c>
      <c r="AQ2034" s="2">
        <v>85.3</v>
      </c>
      <c r="AR2034" s="2">
        <v>2.1496</v>
      </c>
      <c r="AS2034" s="2">
        <v>7.12</v>
      </c>
      <c r="AT2034" s="2">
        <v>7.1</v>
      </c>
      <c r="AU2034" s="2">
        <v>100</v>
      </c>
      <c r="AV2034" s="2">
        <v>18.9208</v>
      </c>
      <c r="AW2034" s="2">
        <v>8.35</v>
      </c>
      <c r="AX2034" s="2">
        <v>8.4</v>
      </c>
      <c r="AY2034" s="2">
        <v>99.1</v>
      </c>
      <c r="AZ2034" s="2">
        <v>28.9468</v>
      </c>
      <c r="BA2034" s="2">
        <v>8.0299999999999994</v>
      </c>
      <c r="BB2034" s="2">
        <v>8.3000000000000007</v>
      </c>
      <c r="BC2034" s="2">
        <v>96.5</v>
      </c>
      <c r="BD2034" s="2">
        <v>37.082099999999997</v>
      </c>
      <c r="BE2034" s="4" t="str">
        <f t="shared" si="312"/>
        <v>NO APLICA</v>
      </c>
      <c r="BF2034" s="4">
        <f t="shared" si="313"/>
        <v>6.9271999999999991</v>
      </c>
      <c r="BG2034">
        <f t="shared" si="314"/>
        <v>1.63</v>
      </c>
      <c r="BH2034">
        <f t="shared" si="315"/>
        <v>7.12</v>
      </c>
      <c r="BI2034">
        <f t="shared" si="316"/>
        <v>8.35</v>
      </c>
      <c r="BJ2034">
        <f t="shared" si="317"/>
        <v>6.14</v>
      </c>
      <c r="BK2034">
        <f t="shared" si="318"/>
        <v>8.43</v>
      </c>
      <c r="BL2034">
        <f t="shared" si="319"/>
        <v>1447.4399999998791</v>
      </c>
    </row>
    <row r="2035" spans="1:64" x14ac:dyDescent="0.2">
      <c r="A2035" s="1">
        <v>2033</v>
      </c>
      <c r="B2035" s="7" t="s">
        <v>31</v>
      </c>
      <c r="C2035" s="3">
        <v>39991</v>
      </c>
      <c r="D2035" s="4" t="s">
        <v>628</v>
      </c>
      <c r="E2035" s="4" t="s">
        <v>166</v>
      </c>
      <c r="F2035" s="5" t="str">
        <f t="shared" si="310"/>
        <v>S</v>
      </c>
      <c r="G2035" s="6">
        <v>0.91249999999999998</v>
      </c>
      <c r="H2035" s="6">
        <v>0.9159722222222223</v>
      </c>
      <c r="I2035" s="85">
        <f t="shared" si="311"/>
        <v>5.0000000000001421</v>
      </c>
      <c r="J2035" s="86">
        <f>I2035*Segmentos!$D$7*(AH2035%)*IF(ISNUMBER(AI2035),AI2035%,0)</f>
        <v>32778.000000000939</v>
      </c>
      <c r="K2035" s="86">
        <f>I2035*Segmentos!$D$7*(AL2035%)*IF(ISNUMBER(AM2035),AM2035%,0)</f>
        <v>25500.000000000728</v>
      </c>
      <c r="L2035" s="4"/>
      <c r="M2035" s="2">
        <v>1.45</v>
      </c>
      <c r="N2035" s="2">
        <v>2.6</v>
      </c>
      <c r="O2035" s="2">
        <v>55.8</v>
      </c>
      <c r="P2035" s="2">
        <v>63.142099999999999</v>
      </c>
      <c r="Q2035" s="2">
        <v>1.26</v>
      </c>
      <c r="R2035" s="2">
        <v>1.3</v>
      </c>
      <c r="S2035" s="2">
        <v>96.6</v>
      </c>
      <c r="T2035" s="2">
        <v>9.1867000000000001</v>
      </c>
      <c r="U2035" s="2">
        <v>1.32</v>
      </c>
      <c r="V2035" s="2">
        <v>2</v>
      </c>
      <c r="W2035" s="2">
        <v>67.3</v>
      </c>
      <c r="X2035" s="2">
        <v>12.0273</v>
      </c>
      <c r="Y2035" s="2">
        <v>2.08</v>
      </c>
      <c r="Z2035" s="2">
        <v>4.3</v>
      </c>
      <c r="AA2035" s="2">
        <v>48.3</v>
      </c>
      <c r="AB2035" s="2">
        <v>26.7378</v>
      </c>
      <c r="AC2035" s="2">
        <v>1.06</v>
      </c>
      <c r="AD2035" s="2">
        <v>2.1</v>
      </c>
      <c r="AE2035" s="2">
        <v>49.8</v>
      </c>
      <c r="AF2035" s="2">
        <v>15.1904</v>
      </c>
      <c r="AG2035" s="20">
        <v>1.63</v>
      </c>
      <c r="AH2035" s="20">
        <v>2.7</v>
      </c>
      <c r="AI2035" s="20">
        <v>60.7</v>
      </c>
      <c r="AJ2035" s="20">
        <v>33.625700000000002</v>
      </c>
      <c r="AK2035" s="18">
        <v>1.29</v>
      </c>
      <c r="AL2035" s="18">
        <v>2.5</v>
      </c>
      <c r="AM2035" s="18">
        <v>51</v>
      </c>
      <c r="AN2035" s="18">
        <v>29.516500000000001</v>
      </c>
      <c r="AO2035" s="2">
        <v>0.62</v>
      </c>
      <c r="AP2035" s="2">
        <v>1</v>
      </c>
      <c r="AQ2035" s="2">
        <v>61</v>
      </c>
      <c r="AR2035" s="2">
        <v>2.9613</v>
      </c>
      <c r="AS2035" s="2">
        <v>1.05</v>
      </c>
      <c r="AT2035" s="2">
        <v>1.5</v>
      </c>
      <c r="AU2035" s="2">
        <v>70.7</v>
      </c>
      <c r="AV2035" s="2">
        <v>10.0936</v>
      </c>
      <c r="AW2035" s="2">
        <v>1.47</v>
      </c>
      <c r="AX2035" s="2">
        <v>2.1</v>
      </c>
      <c r="AY2035" s="2">
        <v>69.8</v>
      </c>
      <c r="AZ2035" s="2">
        <v>18.472799999999999</v>
      </c>
      <c r="BA2035" s="2">
        <v>1.9</v>
      </c>
      <c r="BB2035" s="2">
        <v>4.0999999999999996</v>
      </c>
      <c r="BC2035" s="2">
        <v>46.7</v>
      </c>
      <c r="BD2035" s="2">
        <v>31.6145</v>
      </c>
      <c r="BE2035" s="4" t="str">
        <f t="shared" si="312"/>
        <v>NO APLICA</v>
      </c>
      <c r="BF2035" s="4">
        <f t="shared" si="313"/>
        <v>1.3371999999999999</v>
      </c>
      <c r="BG2035">
        <f t="shared" si="314"/>
        <v>0.62</v>
      </c>
      <c r="BH2035">
        <f t="shared" si="315"/>
        <v>1.05</v>
      </c>
      <c r="BI2035">
        <f t="shared" si="316"/>
        <v>1.9</v>
      </c>
      <c r="BJ2035">
        <f t="shared" si="317"/>
        <v>1.29</v>
      </c>
      <c r="BK2035">
        <f t="shared" si="318"/>
        <v>1.63</v>
      </c>
      <c r="BL2035">
        <f t="shared" si="319"/>
        <v>725.40000000002055</v>
      </c>
    </row>
    <row r="2036" spans="1:64" x14ac:dyDescent="0.2">
      <c r="A2036" s="1">
        <v>2034</v>
      </c>
      <c r="B2036" s="7" t="s">
        <v>62</v>
      </c>
      <c r="C2036" s="3">
        <v>39991</v>
      </c>
      <c r="D2036" s="4" t="s">
        <v>629</v>
      </c>
      <c r="E2036" s="4" t="s">
        <v>166</v>
      </c>
      <c r="F2036" s="5" t="str">
        <f t="shared" si="310"/>
        <v>S</v>
      </c>
      <c r="G2036" s="6">
        <v>0.85624999999999996</v>
      </c>
      <c r="H2036" s="6">
        <v>0.87430555555555556</v>
      </c>
      <c r="I2036" s="85">
        <f t="shared" si="311"/>
        <v>26.000000000000068</v>
      </c>
      <c r="J2036" s="86">
        <f>I2036*Segmentos!$D$7*(AH2036%)*IF(ISNUMBER(AI2036),AI2036%,0)</f>
        <v>57106.40000000014</v>
      </c>
      <c r="K2036" s="86">
        <f>I2036*Segmentos!$D$7*(AL2036%)*IF(ISNUMBER(AM2036),AM2036%,0)</f>
        <v>61089.600000000159</v>
      </c>
      <c r="L2036" s="4"/>
      <c r="M2036" s="2">
        <v>0.56000000000000005</v>
      </c>
      <c r="N2036" s="2">
        <v>1.5</v>
      </c>
      <c r="O2036" s="2">
        <v>38.299999999999997</v>
      </c>
      <c r="P2036" s="2">
        <v>91.794499999999999</v>
      </c>
      <c r="Q2036" s="2">
        <v>0.01</v>
      </c>
      <c r="R2036" s="2">
        <v>0.2</v>
      </c>
      <c r="S2036" s="2">
        <v>3.8</v>
      </c>
      <c r="T2036" s="2">
        <v>0.24709999999999999</v>
      </c>
      <c r="U2036" s="2">
        <v>0.78</v>
      </c>
      <c r="V2036" s="2">
        <v>1.5</v>
      </c>
      <c r="W2036" s="2">
        <v>50.7</v>
      </c>
      <c r="X2036" s="2">
        <v>26.668500000000002</v>
      </c>
      <c r="Y2036" s="2">
        <v>0.38</v>
      </c>
      <c r="Z2036" s="2">
        <v>1.6</v>
      </c>
      <c r="AA2036" s="2">
        <v>23.8</v>
      </c>
      <c r="AB2036" s="2">
        <v>18.356400000000001</v>
      </c>
      <c r="AC2036" s="2">
        <v>0.86</v>
      </c>
      <c r="AD2036" s="2">
        <v>1.9</v>
      </c>
      <c r="AE2036" s="2">
        <v>45</v>
      </c>
      <c r="AF2036" s="2">
        <v>46.522500000000001</v>
      </c>
      <c r="AG2036" s="20">
        <v>0.55000000000000004</v>
      </c>
      <c r="AH2036" s="20">
        <v>1.9</v>
      </c>
      <c r="AI2036" s="20">
        <v>28.9</v>
      </c>
      <c r="AJ2036" s="20">
        <v>42.637999999999998</v>
      </c>
      <c r="AK2036" s="18">
        <v>0.56999999999999995</v>
      </c>
      <c r="AL2036" s="18">
        <v>1.1000000000000001</v>
      </c>
      <c r="AM2036" s="18">
        <v>53.4</v>
      </c>
      <c r="AN2036" s="18">
        <v>49.156500000000001</v>
      </c>
      <c r="AO2036" s="2">
        <v>0.04</v>
      </c>
      <c r="AP2036" s="2">
        <v>0.8</v>
      </c>
      <c r="AQ2036" s="2">
        <v>5</v>
      </c>
      <c r="AR2036" s="2">
        <v>0.68149999999999999</v>
      </c>
      <c r="AS2036" s="2">
        <v>0.56000000000000005</v>
      </c>
      <c r="AT2036" s="2">
        <v>0.9</v>
      </c>
      <c r="AU2036" s="2">
        <v>61.6</v>
      </c>
      <c r="AV2036" s="2">
        <v>20.136500000000002</v>
      </c>
      <c r="AW2036" s="2">
        <v>0.49</v>
      </c>
      <c r="AX2036" s="2">
        <v>1.2</v>
      </c>
      <c r="AY2036" s="2">
        <v>41.7</v>
      </c>
      <c r="AZ2036" s="2">
        <v>23.0107</v>
      </c>
      <c r="BA2036" s="2">
        <v>0.76</v>
      </c>
      <c r="BB2036" s="2">
        <v>2.2000000000000002</v>
      </c>
      <c r="BC2036" s="2">
        <v>34.799999999999997</v>
      </c>
      <c r="BD2036" s="2">
        <v>47.965699999999998</v>
      </c>
      <c r="BE2036" s="4" t="str">
        <f t="shared" si="312"/>
        <v>NO APLICA</v>
      </c>
      <c r="BF2036" s="4">
        <f t="shared" si="313"/>
        <v>0.56840000000000013</v>
      </c>
      <c r="BG2036">
        <f t="shared" si="314"/>
        <v>0.04</v>
      </c>
      <c r="BH2036">
        <f t="shared" si="315"/>
        <v>0.56000000000000005</v>
      </c>
      <c r="BI2036">
        <f t="shared" si="316"/>
        <v>0.76</v>
      </c>
      <c r="BJ2036">
        <f t="shared" si="317"/>
        <v>0.56999999999999995</v>
      </c>
      <c r="BK2036">
        <f t="shared" si="318"/>
        <v>0.55000000000000004</v>
      </c>
      <c r="BL2036">
        <f t="shared" si="319"/>
        <v>1493.7000000000037</v>
      </c>
    </row>
    <row r="2037" spans="1:64" x14ac:dyDescent="0.2">
      <c r="A2037" s="1">
        <v>2035</v>
      </c>
      <c r="B2037" s="7" t="s">
        <v>60</v>
      </c>
      <c r="C2037" s="3">
        <v>39991</v>
      </c>
      <c r="D2037" s="4" t="s">
        <v>17</v>
      </c>
      <c r="E2037" s="4" t="s">
        <v>169</v>
      </c>
      <c r="F2037" s="5" t="str">
        <f t="shared" si="310"/>
        <v>S</v>
      </c>
      <c r="G2037" s="6">
        <v>0.875</v>
      </c>
      <c r="H2037" s="6">
        <v>0.9145833333333333</v>
      </c>
      <c r="I2037" s="85">
        <f t="shared" si="311"/>
        <v>56.999999999999957</v>
      </c>
      <c r="J2037" s="86">
        <f>I2037*Segmentos!$D$7*(AH2037%)*IF(ISNUMBER(AI2037),AI2037%,0)</f>
        <v>132787.1999999999</v>
      </c>
      <c r="K2037" s="86">
        <f>I2037*Segmentos!$D$7*(AL2037%)*IF(ISNUMBER(AM2037),AM2037%,0)</f>
        <v>61103.999999999956</v>
      </c>
      <c r="L2037" s="4" t="s">
        <v>211</v>
      </c>
      <c r="M2037" s="2">
        <v>0.42</v>
      </c>
      <c r="N2037" s="2">
        <v>2.4</v>
      </c>
      <c r="O2037" s="2">
        <v>17.5</v>
      </c>
      <c r="P2037" s="2">
        <v>88.616600000000005</v>
      </c>
      <c r="Q2037" s="2">
        <v>0.15</v>
      </c>
      <c r="R2037" s="2">
        <v>0.4</v>
      </c>
      <c r="S2037" s="2">
        <v>35.1</v>
      </c>
      <c r="T2037" s="2">
        <v>5.1578999999999997</v>
      </c>
      <c r="U2037" s="2">
        <v>0.02</v>
      </c>
      <c r="V2037" s="2">
        <v>0.1</v>
      </c>
      <c r="W2037" s="2">
        <v>22.8</v>
      </c>
      <c r="X2037" s="2">
        <v>1.0147999999999999</v>
      </c>
      <c r="Y2037" s="2">
        <v>0.78</v>
      </c>
      <c r="Z2037" s="2">
        <v>4.8</v>
      </c>
      <c r="AA2037" s="2">
        <v>16.3</v>
      </c>
      <c r="AB2037" s="2">
        <v>48.154000000000003</v>
      </c>
      <c r="AC2037" s="2">
        <v>0.5</v>
      </c>
      <c r="AD2037" s="2">
        <v>2.8</v>
      </c>
      <c r="AE2037" s="2">
        <v>18</v>
      </c>
      <c r="AF2037" s="2">
        <v>34.289900000000003</v>
      </c>
      <c r="AG2037" s="20">
        <v>0.59</v>
      </c>
      <c r="AH2037" s="20">
        <v>2.8</v>
      </c>
      <c r="AI2037" s="20">
        <v>20.8</v>
      </c>
      <c r="AJ2037" s="20">
        <v>58.744199999999999</v>
      </c>
      <c r="AK2037" s="18">
        <v>0.27</v>
      </c>
      <c r="AL2037" s="18">
        <v>2</v>
      </c>
      <c r="AM2037" s="18">
        <v>13.4</v>
      </c>
      <c r="AN2037" s="18">
        <v>29.872399999999999</v>
      </c>
      <c r="AO2037" s="2">
        <v>0.06</v>
      </c>
      <c r="AP2037" s="2">
        <v>0.9</v>
      </c>
      <c r="AQ2037" s="2">
        <v>6.5</v>
      </c>
      <c r="AR2037" s="2">
        <v>1.3894</v>
      </c>
      <c r="AS2037" s="2">
        <v>0.1</v>
      </c>
      <c r="AT2037" s="2">
        <v>1.5</v>
      </c>
      <c r="AU2037" s="2">
        <v>6.6</v>
      </c>
      <c r="AV2037" s="2">
        <v>4.5869</v>
      </c>
      <c r="AW2037" s="2">
        <v>0.97</v>
      </c>
      <c r="AX2037" s="2">
        <v>3.6</v>
      </c>
      <c r="AY2037" s="2">
        <v>26.9</v>
      </c>
      <c r="AZ2037" s="2">
        <v>58.627600000000001</v>
      </c>
      <c r="BA2037" s="2">
        <v>0.3</v>
      </c>
      <c r="BB2037" s="2">
        <v>2.4</v>
      </c>
      <c r="BC2037" s="2">
        <v>12.2</v>
      </c>
      <c r="BD2037" s="2">
        <v>24.012699999999999</v>
      </c>
      <c r="BE2037" s="4" t="str">
        <f t="shared" si="312"/>
        <v>NO APLICA</v>
      </c>
      <c r="BF2037" s="4">
        <f t="shared" si="313"/>
        <v>0.41660000000000003</v>
      </c>
      <c r="BG2037">
        <f t="shared" si="314"/>
        <v>0.06</v>
      </c>
      <c r="BH2037">
        <f t="shared" si="315"/>
        <v>0.1</v>
      </c>
      <c r="BI2037">
        <f t="shared" si="316"/>
        <v>0.97</v>
      </c>
      <c r="BJ2037">
        <f t="shared" si="317"/>
        <v>0.27</v>
      </c>
      <c r="BK2037">
        <f t="shared" si="318"/>
        <v>0.59</v>
      </c>
      <c r="BL2037">
        <f t="shared" si="319"/>
        <v>2393.9999999999982</v>
      </c>
    </row>
    <row r="2038" spans="1:64" x14ac:dyDescent="0.2">
      <c r="A2038" s="1">
        <v>2036</v>
      </c>
      <c r="B2038" s="7" t="s">
        <v>52</v>
      </c>
      <c r="C2038" s="3">
        <v>39991</v>
      </c>
      <c r="D2038" s="4" t="s">
        <v>627</v>
      </c>
      <c r="E2038" s="4" t="s">
        <v>177</v>
      </c>
      <c r="F2038" s="5" t="str">
        <f t="shared" si="310"/>
        <v>S</v>
      </c>
      <c r="G2038" s="6">
        <v>0.91666666666666663</v>
      </c>
      <c r="H2038" s="6">
        <v>2.2222222222222223E-2</v>
      </c>
      <c r="I2038" s="85">
        <f t="shared" si="311"/>
        <v>152.00000000000006</v>
      </c>
      <c r="J2038" s="86">
        <f>I2038*Segmentos!$D$7*(AH2038%)*IF(ISNUMBER(AI2038),AI2038%,0)</f>
        <v>2307238.4000000004</v>
      </c>
      <c r="K2038" s="86">
        <f>I2038*Segmentos!$D$7*(AL2038%)*IF(ISNUMBER(AM2038),AM2038%,0)</f>
        <v>4439798.4000000022</v>
      </c>
      <c r="L2038" s="4"/>
      <c r="M2038" s="2">
        <v>5.63</v>
      </c>
      <c r="N2038" s="2">
        <v>22.7</v>
      </c>
      <c r="O2038" s="2">
        <v>24.8</v>
      </c>
      <c r="P2038" s="2">
        <v>86.093999999999994</v>
      </c>
      <c r="Q2038" s="2">
        <v>3.14</v>
      </c>
      <c r="R2038" s="2">
        <v>13</v>
      </c>
      <c r="S2038" s="2">
        <v>24.2</v>
      </c>
      <c r="T2038" s="2">
        <v>8.0053000000000001</v>
      </c>
      <c r="U2038" s="2">
        <v>3.69</v>
      </c>
      <c r="V2038" s="2">
        <v>17.399999999999999</v>
      </c>
      <c r="W2038" s="2">
        <v>21.2</v>
      </c>
      <c r="X2038" s="2">
        <v>11.8142</v>
      </c>
      <c r="Y2038" s="2">
        <v>5.12</v>
      </c>
      <c r="Z2038" s="2">
        <v>24.2</v>
      </c>
      <c r="AA2038" s="2">
        <v>21.2</v>
      </c>
      <c r="AB2038" s="2">
        <v>23.125299999999999</v>
      </c>
      <c r="AC2038" s="2">
        <v>8.6</v>
      </c>
      <c r="AD2038" s="2">
        <v>29.7</v>
      </c>
      <c r="AE2038" s="2">
        <v>28.9</v>
      </c>
      <c r="AF2038" s="2">
        <v>43.149299999999997</v>
      </c>
      <c r="AG2038" s="20">
        <v>3.79</v>
      </c>
      <c r="AH2038" s="20">
        <v>21.2</v>
      </c>
      <c r="AI2038" s="20">
        <v>17.899999999999999</v>
      </c>
      <c r="AJ2038" s="20">
        <v>27.517499999999998</v>
      </c>
      <c r="AK2038" s="18">
        <v>7.29</v>
      </c>
      <c r="AL2038" s="18">
        <v>24.1</v>
      </c>
      <c r="AM2038" s="18">
        <v>30.3</v>
      </c>
      <c r="AN2038" s="18">
        <v>58.576500000000003</v>
      </c>
      <c r="AO2038" s="2">
        <v>2.5</v>
      </c>
      <c r="AP2038" s="2">
        <v>13.4</v>
      </c>
      <c r="AQ2038" s="2">
        <v>18.600000000000001</v>
      </c>
      <c r="AR2038" s="2">
        <v>4.1778000000000004</v>
      </c>
      <c r="AS2038" s="2">
        <v>3.7</v>
      </c>
      <c r="AT2038" s="2">
        <v>19.7</v>
      </c>
      <c r="AU2038" s="2">
        <v>18.7</v>
      </c>
      <c r="AV2038" s="2">
        <v>12.470599999999999</v>
      </c>
      <c r="AW2038" s="2">
        <v>6.36</v>
      </c>
      <c r="AX2038" s="2">
        <v>26</v>
      </c>
      <c r="AY2038" s="2">
        <v>24.4</v>
      </c>
      <c r="AZ2038" s="2">
        <v>27.973700000000001</v>
      </c>
      <c r="BA2038" s="2">
        <v>7.08</v>
      </c>
      <c r="BB2038" s="2">
        <v>24.6</v>
      </c>
      <c r="BC2038" s="2">
        <v>28.8</v>
      </c>
      <c r="BD2038" s="2">
        <v>41.471899999999998</v>
      </c>
      <c r="BE2038" s="4" t="str">
        <f t="shared" si="312"/>
        <v>ABURRIDO</v>
      </c>
      <c r="BF2038" s="4">
        <f t="shared" si="313"/>
        <v>5.0320000000000009</v>
      </c>
      <c r="BG2038">
        <f t="shared" si="314"/>
        <v>2.5</v>
      </c>
      <c r="BH2038">
        <f t="shared" si="315"/>
        <v>3.7</v>
      </c>
      <c r="BI2038">
        <f t="shared" si="316"/>
        <v>7.08</v>
      </c>
      <c r="BJ2038">
        <f t="shared" si="317"/>
        <v>7.29</v>
      </c>
      <c r="BK2038">
        <f t="shared" si="318"/>
        <v>3.79</v>
      </c>
      <c r="BL2038">
        <f t="shared" si="319"/>
        <v>85569.920000000027</v>
      </c>
    </row>
    <row r="2039" spans="1:64" x14ac:dyDescent="0.2">
      <c r="A2039" s="1">
        <v>2037</v>
      </c>
      <c r="B2039" s="7" t="s">
        <v>132</v>
      </c>
      <c r="C2039" s="3">
        <v>39991</v>
      </c>
      <c r="D2039" s="4" t="s">
        <v>629</v>
      </c>
      <c r="E2039" s="4" t="s">
        <v>170</v>
      </c>
      <c r="F2039" s="5" t="str">
        <f t="shared" si="310"/>
        <v>S</v>
      </c>
      <c r="G2039" s="6">
        <v>0.875</v>
      </c>
      <c r="H2039" s="6">
        <v>0.89513888888888893</v>
      </c>
      <c r="I2039" s="85">
        <f t="shared" si="311"/>
        <v>29.000000000000057</v>
      </c>
      <c r="J2039" s="86">
        <f>I2039*Segmentos!$D$7*(AH2039%)*IF(ISNUMBER(AI2039),AI2039%,0)</f>
        <v>32480.000000000069</v>
      </c>
      <c r="K2039" s="86">
        <f>I2039*Segmentos!$D$7*(AL2039%)*IF(ISNUMBER(AM2039),AM2039%,0)</f>
        <v>37236.000000000073</v>
      </c>
      <c r="L2039" s="4"/>
      <c r="M2039" s="2">
        <v>0.31</v>
      </c>
      <c r="N2039" s="2">
        <v>1</v>
      </c>
      <c r="O2039" s="2">
        <v>30.2</v>
      </c>
      <c r="P2039" s="2">
        <v>37.284100000000002</v>
      </c>
      <c r="Q2039" s="2">
        <v>0.04</v>
      </c>
      <c r="R2039" s="2">
        <v>0.3</v>
      </c>
      <c r="S2039" s="2">
        <v>10.3</v>
      </c>
      <c r="T2039" s="2">
        <v>0.71789999999999998</v>
      </c>
      <c r="U2039" s="2">
        <v>0.56999999999999995</v>
      </c>
      <c r="V2039" s="2">
        <v>1.6</v>
      </c>
      <c r="W2039" s="2">
        <v>36.200000000000003</v>
      </c>
      <c r="X2039" s="2">
        <v>14.3399</v>
      </c>
      <c r="Y2039" s="2">
        <v>0.48</v>
      </c>
      <c r="Z2039" s="2">
        <v>1.5</v>
      </c>
      <c r="AA2039" s="2">
        <v>32.700000000000003</v>
      </c>
      <c r="AB2039" s="2">
        <v>16.867799999999999</v>
      </c>
      <c r="AC2039" s="2">
        <v>0.14000000000000001</v>
      </c>
      <c r="AD2039" s="2">
        <v>0.7</v>
      </c>
      <c r="AE2039" s="2">
        <v>21</v>
      </c>
      <c r="AF2039" s="2">
        <v>5.3585000000000003</v>
      </c>
      <c r="AG2039" s="20">
        <v>0.28999999999999998</v>
      </c>
      <c r="AH2039" s="20">
        <v>1</v>
      </c>
      <c r="AI2039" s="20">
        <v>28</v>
      </c>
      <c r="AJ2039" s="20">
        <v>16.4772</v>
      </c>
      <c r="AK2039" s="18">
        <v>0.33</v>
      </c>
      <c r="AL2039" s="18">
        <v>1</v>
      </c>
      <c r="AM2039" s="18">
        <v>32.1</v>
      </c>
      <c r="AN2039" s="18">
        <v>20.806899999999999</v>
      </c>
      <c r="AO2039" s="2">
        <v>0</v>
      </c>
      <c r="AP2039" s="2">
        <v>0</v>
      </c>
      <c r="AQ2039" s="8" t="s">
        <v>577</v>
      </c>
      <c r="AR2039" s="2">
        <v>0</v>
      </c>
      <c r="AS2039" s="2">
        <v>0.28999999999999998</v>
      </c>
      <c r="AT2039" s="2">
        <v>1.2</v>
      </c>
      <c r="AU2039" s="2">
        <v>25.2</v>
      </c>
      <c r="AV2039" s="2">
        <v>7.6657000000000002</v>
      </c>
      <c r="AW2039" s="2">
        <v>0.43</v>
      </c>
      <c r="AX2039" s="2">
        <v>0.9</v>
      </c>
      <c r="AY2039" s="2">
        <v>47.5</v>
      </c>
      <c r="AZ2039" s="2">
        <v>14.6609</v>
      </c>
      <c r="BA2039" s="2">
        <v>0.33</v>
      </c>
      <c r="BB2039" s="2">
        <v>1.4</v>
      </c>
      <c r="BC2039" s="2">
        <v>23.9</v>
      </c>
      <c r="BD2039" s="2">
        <v>14.957599999999999</v>
      </c>
      <c r="BE2039" s="4" t="str">
        <f t="shared" si="312"/>
        <v>NO APLICA</v>
      </c>
      <c r="BF2039" s="4">
        <f t="shared" si="313"/>
        <v>0.30780000000000002</v>
      </c>
      <c r="BG2039">
        <f t="shared" si="314"/>
        <v>0</v>
      </c>
      <c r="BH2039">
        <f t="shared" si="315"/>
        <v>0.28999999999999998</v>
      </c>
      <c r="BI2039">
        <f t="shared" si="316"/>
        <v>0.43</v>
      </c>
      <c r="BJ2039">
        <f t="shared" si="317"/>
        <v>0.33</v>
      </c>
      <c r="BK2039">
        <f t="shared" si="318"/>
        <v>0.28999999999999998</v>
      </c>
      <c r="BL2039">
        <f t="shared" si="319"/>
        <v>875.80000000000166</v>
      </c>
    </row>
    <row r="2040" spans="1:64" x14ac:dyDescent="0.2">
      <c r="A2040" s="1">
        <v>2038</v>
      </c>
      <c r="B2040" s="7" t="s">
        <v>115</v>
      </c>
      <c r="C2040" s="3">
        <v>39991</v>
      </c>
      <c r="D2040" s="4" t="s">
        <v>17</v>
      </c>
      <c r="E2040" s="4" t="s">
        <v>169</v>
      </c>
      <c r="F2040" s="5" t="str">
        <f t="shared" si="310"/>
        <v>S</v>
      </c>
      <c r="G2040" s="6">
        <v>0.83333333333333337</v>
      </c>
      <c r="H2040" s="6">
        <v>0.875</v>
      </c>
      <c r="I2040" s="85">
        <f t="shared" si="311"/>
        <v>59.999999999999943</v>
      </c>
      <c r="J2040" s="86">
        <f>I2040*Segmentos!$D$7*(AH2040%)*IF(ISNUMBER(AI2040),AI2040%,0)</f>
        <v>117575.9999999999</v>
      </c>
      <c r="K2040" s="86">
        <f>I2040*Segmentos!$D$7*(AL2040%)*IF(ISNUMBER(AM2040),AM2040%,0)</f>
        <v>105215.9999999999</v>
      </c>
      <c r="L2040" s="4"/>
      <c r="M2040" s="2">
        <v>0.46</v>
      </c>
      <c r="N2040" s="2">
        <v>1.9</v>
      </c>
      <c r="O2040" s="2">
        <v>24</v>
      </c>
      <c r="P2040" s="2">
        <v>97.649000000000001</v>
      </c>
      <c r="Q2040" s="2">
        <v>0</v>
      </c>
      <c r="R2040" s="2">
        <v>0</v>
      </c>
      <c r="S2040" s="8" t="s">
        <v>577</v>
      </c>
      <c r="T2040" s="2">
        <v>0</v>
      </c>
      <c r="U2040" s="2">
        <v>0.05</v>
      </c>
      <c r="V2040" s="2">
        <v>1.5</v>
      </c>
      <c r="W2040" s="2">
        <v>3.7</v>
      </c>
      <c r="X2040" s="2">
        <v>2.3828</v>
      </c>
      <c r="Y2040" s="2">
        <v>0.81</v>
      </c>
      <c r="Z2040" s="2">
        <v>2.8</v>
      </c>
      <c r="AA2040" s="2">
        <v>29</v>
      </c>
      <c r="AB2040" s="2">
        <v>50.434199999999997</v>
      </c>
      <c r="AC2040" s="2">
        <v>0.64</v>
      </c>
      <c r="AD2040" s="2">
        <v>2.4</v>
      </c>
      <c r="AE2040" s="2">
        <v>26.7</v>
      </c>
      <c r="AF2040" s="2">
        <v>44.832000000000001</v>
      </c>
      <c r="AG2040" s="20">
        <v>0.48</v>
      </c>
      <c r="AH2040" s="20">
        <v>2.2999999999999998</v>
      </c>
      <c r="AI2040" s="20">
        <v>21.3</v>
      </c>
      <c r="AJ2040" s="20">
        <v>48.416800000000002</v>
      </c>
      <c r="AK2040" s="18">
        <v>0.44</v>
      </c>
      <c r="AL2040" s="18">
        <v>1.6</v>
      </c>
      <c r="AM2040" s="18">
        <v>27.4</v>
      </c>
      <c r="AN2040" s="18">
        <v>49.232199999999999</v>
      </c>
      <c r="AO2040" s="2">
        <v>0.27</v>
      </c>
      <c r="AP2040" s="2">
        <v>1.2</v>
      </c>
      <c r="AQ2040" s="2">
        <v>23.2</v>
      </c>
      <c r="AR2040" s="2">
        <v>6.1914999999999996</v>
      </c>
      <c r="AS2040" s="2">
        <v>0.15</v>
      </c>
      <c r="AT2040" s="2">
        <v>1.1000000000000001</v>
      </c>
      <c r="AU2040" s="2">
        <v>13.2</v>
      </c>
      <c r="AV2040" s="2">
        <v>7.0808999999999997</v>
      </c>
      <c r="AW2040" s="2">
        <v>0.74</v>
      </c>
      <c r="AX2040" s="2">
        <v>3.3</v>
      </c>
      <c r="AY2040" s="2">
        <v>22.3</v>
      </c>
      <c r="AZ2040" s="2">
        <v>45.0916</v>
      </c>
      <c r="BA2040" s="2">
        <v>0.48</v>
      </c>
      <c r="BB2040" s="2">
        <v>1.5</v>
      </c>
      <c r="BC2040" s="2">
        <v>31.7</v>
      </c>
      <c r="BD2040" s="2">
        <v>39.284999999999997</v>
      </c>
      <c r="BE2040" s="4" t="str">
        <f t="shared" si="312"/>
        <v>NO APLICA</v>
      </c>
      <c r="BF2040" s="4">
        <f t="shared" si="313"/>
        <v>0.4002</v>
      </c>
      <c r="BG2040">
        <f t="shared" si="314"/>
        <v>0.27</v>
      </c>
      <c r="BH2040">
        <f t="shared" si="315"/>
        <v>0.15</v>
      </c>
      <c r="BI2040">
        <f t="shared" si="316"/>
        <v>0.74</v>
      </c>
      <c r="BJ2040">
        <f t="shared" si="317"/>
        <v>0.44</v>
      </c>
      <c r="BK2040">
        <f t="shared" si="318"/>
        <v>0.48</v>
      </c>
      <c r="BL2040">
        <f t="shared" si="319"/>
        <v>2735.9999999999973</v>
      </c>
    </row>
    <row r="2041" spans="1:64" x14ac:dyDescent="0.2">
      <c r="A2041" s="1">
        <v>2039</v>
      </c>
      <c r="B2041" s="7" t="s">
        <v>58</v>
      </c>
      <c r="C2041" s="3">
        <v>39991</v>
      </c>
      <c r="D2041" s="4" t="s">
        <v>8</v>
      </c>
      <c r="E2041" s="4" t="s">
        <v>182</v>
      </c>
      <c r="F2041" s="5" t="str">
        <f t="shared" si="310"/>
        <v>S</v>
      </c>
      <c r="G2041" s="6">
        <v>0.91666666666666663</v>
      </c>
      <c r="H2041" s="6">
        <v>2.5000000000000001E-2</v>
      </c>
      <c r="I2041" s="85">
        <f t="shared" si="311"/>
        <v>156.00000000000003</v>
      </c>
      <c r="J2041" s="86">
        <f>I2041*Segmentos!$D$7*(AH2041%)*IF(ISNUMBER(AI2041),AI2041%,0)</f>
        <v>2618179.2000000007</v>
      </c>
      <c r="K2041" s="86">
        <f>I2041*Segmentos!$D$7*(AL2041%)*IF(ISNUMBER(AM2041),AM2041%,0)</f>
        <v>4016688.0000000005</v>
      </c>
      <c r="L2041" s="4"/>
      <c r="M2041" s="2">
        <v>5.36</v>
      </c>
      <c r="N2041" s="2">
        <v>19.7</v>
      </c>
      <c r="O2041" s="2">
        <v>27.2</v>
      </c>
      <c r="P2041" s="2">
        <v>73.894999999999996</v>
      </c>
      <c r="Q2041" s="2">
        <v>4.45</v>
      </c>
      <c r="R2041" s="2">
        <v>12.4</v>
      </c>
      <c r="S2041" s="2">
        <v>36</v>
      </c>
      <c r="T2041" s="2">
        <v>10.228199999999999</v>
      </c>
      <c r="U2041" s="2">
        <v>3.15</v>
      </c>
      <c r="V2041" s="2">
        <v>14.1</v>
      </c>
      <c r="W2041" s="2">
        <v>22.3</v>
      </c>
      <c r="X2041" s="2">
        <v>9.0944000000000003</v>
      </c>
      <c r="Y2041" s="2">
        <v>4.55</v>
      </c>
      <c r="Z2041" s="2">
        <v>23.8</v>
      </c>
      <c r="AA2041" s="2">
        <v>19.100000000000001</v>
      </c>
      <c r="AB2041" s="2">
        <v>18.497199999999999</v>
      </c>
      <c r="AC2041" s="2">
        <v>7.98</v>
      </c>
      <c r="AD2041" s="2">
        <v>23.4</v>
      </c>
      <c r="AE2041" s="2">
        <v>34.1</v>
      </c>
      <c r="AF2041" s="2">
        <v>36.075200000000002</v>
      </c>
      <c r="AG2041" s="20">
        <v>4.1900000000000004</v>
      </c>
      <c r="AH2041" s="20">
        <v>18.899999999999999</v>
      </c>
      <c r="AI2041" s="20">
        <v>22.2</v>
      </c>
      <c r="AJ2041" s="20">
        <v>27.389900000000001</v>
      </c>
      <c r="AK2041" s="18">
        <v>6.42</v>
      </c>
      <c r="AL2041" s="18">
        <v>20.5</v>
      </c>
      <c r="AM2041" s="18">
        <v>31.4</v>
      </c>
      <c r="AN2041" s="18">
        <v>46.505200000000002</v>
      </c>
      <c r="AO2041" s="2">
        <v>2.87</v>
      </c>
      <c r="AP2041" s="2">
        <v>12.6</v>
      </c>
      <c r="AQ2041" s="2">
        <v>22.7</v>
      </c>
      <c r="AR2041" s="2">
        <v>4.3201999999999998</v>
      </c>
      <c r="AS2041" s="2">
        <v>3.99</v>
      </c>
      <c r="AT2041" s="2">
        <v>16.5</v>
      </c>
      <c r="AU2041" s="2">
        <v>24.1</v>
      </c>
      <c r="AV2041" s="2">
        <v>12.1091</v>
      </c>
      <c r="AW2041" s="2">
        <v>4.08</v>
      </c>
      <c r="AX2041" s="2">
        <v>18.3</v>
      </c>
      <c r="AY2041" s="2">
        <v>22.3</v>
      </c>
      <c r="AZ2041" s="2">
        <v>16.163</v>
      </c>
      <c r="BA2041" s="2">
        <v>7.83</v>
      </c>
      <c r="BB2041" s="2">
        <v>24.7</v>
      </c>
      <c r="BC2041" s="2">
        <v>31.7</v>
      </c>
      <c r="BD2041" s="2">
        <v>41.302700000000002</v>
      </c>
      <c r="BE2041" s="4" t="str">
        <f t="shared" si="312"/>
        <v>ABURRIDO</v>
      </c>
      <c r="BF2041" s="4">
        <f t="shared" si="313"/>
        <v>5.3376000000000001</v>
      </c>
      <c r="BG2041">
        <f t="shared" si="314"/>
        <v>2.87</v>
      </c>
      <c r="BH2041">
        <f t="shared" si="315"/>
        <v>3.99</v>
      </c>
      <c r="BI2041">
        <f t="shared" si="316"/>
        <v>7.83</v>
      </c>
      <c r="BJ2041">
        <f t="shared" si="317"/>
        <v>6.42</v>
      </c>
      <c r="BK2041">
        <f t="shared" si="318"/>
        <v>4.1900000000000004</v>
      </c>
      <c r="BL2041">
        <f t="shared" si="319"/>
        <v>83591.040000000008</v>
      </c>
    </row>
    <row r="2042" spans="1:64" x14ac:dyDescent="0.2">
      <c r="A2042" s="1">
        <v>2040</v>
      </c>
      <c r="B2042" s="7" t="s">
        <v>61</v>
      </c>
      <c r="C2042" s="3">
        <v>39991</v>
      </c>
      <c r="D2042" s="4" t="s">
        <v>17</v>
      </c>
      <c r="E2042" s="4" t="s">
        <v>169</v>
      </c>
      <c r="F2042" s="5" t="str">
        <f t="shared" si="310"/>
        <v>S</v>
      </c>
      <c r="G2042" s="6">
        <v>0.91666666666666663</v>
      </c>
      <c r="H2042" s="6">
        <v>0.95972222222222225</v>
      </c>
      <c r="I2042" s="85">
        <f t="shared" si="311"/>
        <v>62.000000000000099</v>
      </c>
      <c r="J2042" s="86">
        <f>I2042*Segmentos!$D$7*(AH2042%)*IF(ISNUMBER(AI2042),AI2042%,0)</f>
        <v>21427.200000000041</v>
      </c>
      <c r="K2042" s="86">
        <f>I2042*Segmentos!$D$7*(AL2042%)*IF(ISNUMBER(AM2042),AM2042%,0)</f>
        <v>119040.00000000019</v>
      </c>
      <c r="L2042" s="4"/>
      <c r="M2042" s="2">
        <v>0.28999999999999998</v>
      </c>
      <c r="N2042" s="2">
        <v>1.4</v>
      </c>
      <c r="O2042" s="2">
        <v>21.6</v>
      </c>
      <c r="P2042" s="2">
        <v>97.570099999999996</v>
      </c>
      <c r="Q2042" s="2">
        <v>0</v>
      </c>
      <c r="R2042" s="2">
        <v>0</v>
      </c>
      <c r="S2042" s="8" t="s">
        <v>577</v>
      </c>
      <c r="T2042" s="2">
        <v>0</v>
      </c>
      <c r="U2042" s="2">
        <v>0.05</v>
      </c>
      <c r="V2042" s="2">
        <v>0.4</v>
      </c>
      <c r="W2042" s="2">
        <v>12.8</v>
      </c>
      <c r="X2042" s="2">
        <v>3.7113999999999998</v>
      </c>
      <c r="Y2042" s="2">
        <v>0.8</v>
      </c>
      <c r="Z2042" s="2">
        <v>2.7</v>
      </c>
      <c r="AA2042" s="2">
        <v>29.8</v>
      </c>
      <c r="AB2042" s="2">
        <v>78.423400000000001</v>
      </c>
      <c r="AC2042" s="2">
        <v>0.14000000000000001</v>
      </c>
      <c r="AD2042" s="2">
        <v>1.5</v>
      </c>
      <c r="AE2042" s="2">
        <v>9.6</v>
      </c>
      <c r="AF2042" s="2">
        <v>15.4352</v>
      </c>
      <c r="AG2042" s="20">
        <v>0.09</v>
      </c>
      <c r="AH2042" s="20">
        <v>1.2</v>
      </c>
      <c r="AI2042" s="20">
        <v>7.2</v>
      </c>
      <c r="AJ2042" s="20">
        <v>13.6351</v>
      </c>
      <c r="AK2042" s="18">
        <v>0.48</v>
      </c>
      <c r="AL2042" s="18">
        <v>1.5</v>
      </c>
      <c r="AM2042" s="18">
        <v>32</v>
      </c>
      <c r="AN2042" s="18">
        <v>83.935000000000002</v>
      </c>
      <c r="AO2042" s="2">
        <v>0.45</v>
      </c>
      <c r="AP2042" s="2">
        <v>1.5</v>
      </c>
      <c r="AQ2042" s="2">
        <v>29.8</v>
      </c>
      <c r="AR2042" s="2">
        <v>16.4589</v>
      </c>
      <c r="AS2042" s="2">
        <v>0.46</v>
      </c>
      <c r="AT2042" s="2">
        <v>1.7</v>
      </c>
      <c r="AU2042" s="2">
        <v>27</v>
      </c>
      <c r="AV2042" s="2">
        <v>33.877400000000002</v>
      </c>
      <c r="AW2042" s="2">
        <v>0.39</v>
      </c>
      <c r="AX2042" s="2">
        <v>1</v>
      </c>
      <c r="AY2042" s="2">
        <v>39</v>
      </c>
      <c r="AZ2042" s="2">
        <v>36.770499999999998</v>
      </c>
      <c r="BA2042" s="2">
        <v>0.08</v>
      </c>
      <c r="BB2042" s="2">
        <v>1.4</v>
      </c>
      <c r="BC2042" s="2">
        <v>5.9</v>
      </c>
      <c r="BD2042" s="2">
        <v>10.4633</v>
      </c>
      <c r="BE2042" s="4" t="str">
        <f t="shared" si="312"/>
        <v>ABURRIDO</v>
      </c>
      <c r="BF2042" s="4">
        <f t="shared" si="313"/>
        <v>0.41079999999999994</v>
      </c>
      <c r="BG2042">
        <f t="shared" si="314"/>
        <v>0.45</v>
      </c>
      <c r="BH2042">
        <f t="shared" si="315"/>
        <v>0.46</v>
      </c>
      <c r="BI2042">
        <f t="shared" si="316"/>
        <v>0.39</v>
      </c>
      <c r="BJ2042">
        <f t="shared" si="317"/>
        <v>0.48</v>
      </c>
      <c r="BK2042">
        <f t="shared" si="318"/>
        <v>0.09</v>
      </c>
      <c r="BL2042">
        <f t="shared" si="319"/>
        <v>1874.8800000000031</v>
      </c>
    </row>
    <row r="2043" spans="1:64" x14ac:dyDescent="0.2">
      <c r="A2043" s="1">
        <v>2041</v>
      </c>
      <c r="B2043" s="7" t="s">
        <v>53</v>
      </c>
      <c r="C2043" s="3">
        <v>39991</v>
      </c>
      <c r="D2043" s="4" t="s">
        <v>3</v>
      </c>
      <c r="E2043" s="4" t="s">
        <v>178</v>
      </c>
      <c r="F2043" s="5" t="str">
        <f t="shared" si="310"/>
        <v>S</v>
      </c>
      <c r="G2043" s="6">
        <v>0.79236111111111107</v>
      </c>
      <c r="H2043" s="6">
        <v>0.87430555555555556</v>
      </c>
      <c r="I2043" s="85">
        <f t="shared" si="311"/>
        <v>118.00000000000006</v>
      </c>
      <c r="J2043" s="86">
        <f>I2043*Segmentos!$D$7*(AH2043%)*IF(ISNUMBER(AI2043),AI2043%,0)</f>
        <v>1730352.0000000007</v>
      </c>
      <c r="K2043" s="86">
        <f>I2043*Segmentos!$D$7*(AL2043%)*IF(ISNUMBER(AM2043),AM2043%,0)</f>
        <v>1079936.0000000007</v>
      </c>
      <c r="L2043" s="4"/>
      <c r="M2043" s="2">
        <v>2.93</v>
      </c>
      <c r="N2043" s="2">
        <v>10.8</v>
      </c>
      <c r="O2043" s="2">
        <v>27.2</v>
      </c>
      <c r="P2043" s="2">
        <v>77.312799999999996</v>
      </c>
      <c r="Q2043" s="2">
        <v>2.35</v>
      </c>
      <c r="R2043" s="2">
        <v>7.9</v>
      </c>
      <c r="S2043" s="2">
        <v>29.9</v>
      </c>
      <c r="T2043" s="2">
        <v>10.316599999999999</v>
      </c>
      <c r="U2043" s="2">
        <v>2.37</v>
      </c>
      <c r="V2043" s="2">
        <v>11.7</v>
      </c>
      <c r="W2043" s="2">
        <v>20.2</v>
      </c>
      <c r="X2043" s="2">
        <v>13.0878</v>
      </c>
      <c r="Y2043" s="2">
        <v>3.36</v>
      </c>
      <c r="Z2043" s="2">
        <v>10.8</v>
      </c>
      <c r="AA2043" s="2">
        <v>31.2</v>
      </c>
      <c r="AB2043" s="2">
        <v>26.1311</v>
      </c>
      <c r="AC2043" s="2">
        <v>3.21</v>
      </c>
      <c r="AD2043" s="2">
        <v>11.7</v>
      </c>
      <c r="AE2043" s="2">
        <v>27.5</v>
      </c>
      <c r="AF2043" s="2">
        <v>27.7773</v>
      </c>
      <c r="AG2043" s="20">
        <v>3.65</v>
      </c>
      <c r="AH2043" s="20">
        <v>13</v>
      </c>
      <c r="AI2043" s="20">
        <v>28.2</v>
      </c>
      <c r="AJ2043" s="20">
        <v>45.683100000000003</v>
      </c>
      <c r="AK2043" s="18">
        <v>2.2799999999999998</v>
      </c>
      <c r="AL2043" s="18">
        <v>8.8000000000000007</v>
      </c>
      <c r="AM2043" s="18">
        <v>26</v>
      </c>
      <c r="AN2043" s="18">
        <v>31.6297</v>
      </c>
      <c r="AO2043" s="2">
        <v>0.23</v>
      </c>
      <c r="AP2043" s="2">
        <v>4.4000000000000004</v>
      </c>
      <c r="AQ2043" s="2">
        <v>5.3</v>
      </c>
      <c r="AR2043" s="2">
        <v>0.66269999999999996</v>
      </c>
      <c r="AS2043" s="2">
        <v>1.43</v>
      </c>
      <c r="AT2043" s="2">
        <v>7.1</v>
      </c>
      <c r="AU2043" s="2">
        <v>20.2</v>
      </c>
      <c r="AV2043" s="2">
        <v>8.3209</v>
      </c>
      <c r="AW2043" s="2">
        <v>2.88</v>
      </c>
      <c r="AX2043" s="2">
        <v>12.1</v>
      </c>
      <c r="AY2043" s="2">
        <v>23.9</v>
      </c>
      <c r="AZ2043" s="2">
        <v>21.8536</v>
      </c>
      <c r="BA2043" s="2">
        <v>4.5999999999999996</v>
      </c>
      <c r="BB2043" s="2">
        <v>13.7</v>
      </c>
      <c r="BC2043" s="2">
        <v>33.5</v>
      </c>
      <c r="BD2043" s="2">
        <v>46.4756</v>
      </c>
      <c r="BE2043" s="4" t="str">
        <f t="shared" si="312"/>
        <v>ABURRIDO</v>
      </c>
      <c r="BF2043" s="4">
        <f t="shared" si="313"/>
        <v>2.5406</v>
      </c>
      <c r="BG2043">
        <f t="shared" si="314"/>
        <v>0.23</v>
      </c>
      <c r="BH2043">
        <f t="shared" si="315"/>
        <v>1.43</v>
      </c>
      <c r="BI2043">
        <f t="shared" si="316"/>
        <v>4.5999999999999996</v>
      </c>
      <c r="BJ2043">
        <f t="shared" si="317"/>
        <v>2.2799999999999998</v>
      </c>
      <c r="BK2043">
        <f t="shared" si="318"/>
        <v>3.65</v>
      </c>
      <c r="BL2043">
        <f t="shared" si="319"/>
        <v>34663.680000000022</v>
      </c>
    </row>
    <row r="2044" spans="1:64" x14ac:dyDescent="0.2">
      <c r="A2044" s="1">
        <v>2042</v>
      </c>
      <c r="B2044" s="7" t="s">
        <v>10</v>
      </c>
      <c r="C2044" s="3">
        <v>39991</v>
      </c>
      <c r="D2044" s="4" t="s">
        <v>8</v>
      </c>
      <c r="E2044" s="4" t="s">
        <v>164</v>
      </c>
      <c r="F2044" s="5" t="str">
        <f t="shared" si="310"/>
        <v>S</v>
      </c>
      <c r="G2044" s="6">
        <v>0.87361111111111101</v>
      </c>
      <c r="H2044" s="6">
        <v>0.91388888888888886</v>
      </c>
      <c r="I2044" s="85">
        <f t="shared" si="311"/>
        <v>58.000000000000114</v>
      </c>
      <c r="J2044" s="86">
        <f>I2044*Segmentos!$D$7*(AH2044%)*IF(ISNUMBER(AI2044),AI2044%,0)</f>
        <v>1020800.0000000021</v>
      </c>
      <c r="K2044" s="86">
        <f>I2044*Segmentos!$D$7*(AL2044%)*IF(ISNUMBER(AM2044),AM2044%,0)</f>
        <v>1225516.8000000026</v>
      </c>
      <c r="L2044" s="4"/>
      <c r="M2044" s="2">
        <v>4.8600000000000003</v>
      </c>
      <c r="N2044" s="2">
        <v>18.100000000000001</v>
      </c>
      <c r="O2044" s="2">
        <v>26.8</v>
      </c>
      <c r="P2044" s="2">
        <v>82.686199999999999</v>
      </c>
      <c r="Q2044" s="2">
        <v>3.99</v>
      </c>
      <c r="R2044" s="2">
        <v>11.6</v>
      </c>
      <c r="S2044" s="2">
        <v>34.5</v>
      </c>
      <c r="T2044" s="2">
        <v>11.3188</v>
      </c>
      <c r="U2044" s="2">
        <v>4.1399999999999997</v>
      </c>
      <c r="V2044" s="2">
        <v>17.2</v>
      </c>
      <c r="W2044" s="2">
        <v>24.2</v>
      </c>
      <c r="X2044" s="2">
        <v>14.789199999999999</v>
      </c>
      <c r="Y2044" s="2">
        <v>4.8899999999999997</v>
      </c>
      <c r="Z2044" s="2">
        <v>20.9</v>
      </c>
      <c r="AA2044" s="2">
        <v>23.4</v>
      </c>
      <c r="AB2044" s="2">
        <v>24.584099999999999</v>
      </c>
      <c r="AC2044" s="2">
        <v>5.73</v>
      </c>
      <c r="AD2044" s="2">
        <v>19.5</v>
      </c>
      <c r="AE2044" s="2">
        <v>29.3</v>
      </c>
      <c r="AF2044" s="2">
        <v>31.994</v>
      </c>
      <c r="AG2044" s="20">
        <v>4.3899999999999997</v>
      </c>
      <c r="AH2044" s="20">
        <v>17.600000000000001</v>
      </c>
      <c r="AI2044" s="20">
        <v>25</v>
      </c>
      <c r="AJ2044" s="20">
        <v>35.454000000000001</v>
      </c>
      <c r="AK2044" s="18">
        <v>5.28</v>
      </c>
      <c r="AL2044" s="18">
        <v>18.600000000000001</v>
      </c>
      <c r="AM2044" s="18">
        <v>28.4</v>
      </c>
      <c r="AN2044" s="18">
        <v>47.232199999999999</v>
      </c>
      <c r="AO2044" s="2">
        <v>1.91</v>
      </c>
      <c r="AP2044" s="2">
        <v>9.1999999999999993</v>
      </c>
      <c r="AQ2044" s="2">
        <v>20.7</v>
      </c>
      <c r="AR2044" s="2">
        <v>3.5484</v>
      </c>
      <c r="AS2044" s="2">
        <v>3.37</v>
      </c>
      <c r="AT2044" s="2">
        <v>12.3</v>
      </c>
      <c r="AU2044" s="2">
        <v>27.4</v>
      </c>
      <c r="AV2044" s="2">
        <v>12.636699999999999</v>
      </c>
      <c r="AW2044" s="2">
        <v>4.41</v>
      </c>
      <c r="AX2044" s="2">
        <v>19.100000000000001</v>
      </c>
      <c r="AY2044" s="2">
        <v>23.1</v>
      </c>
      <c r="AZ2044" s="2">
        <v>21.581099999999999</v>
      </c>
      <c r="BA2044" s="2">
        <v>6.89</v>
      </c>
      <c r="BB2044" s="2">
        <v>23.3</v>
      </c>
      <c r="BC2044" s="2">
        <v>29.6</v>
      </c>
      <c r="BD2044" s="2">
        <v>44.92</v>
      </c>
      <c r="BE2044" s="4" t="str">
        <f t="shared" si="312"/>
        <v>NO APLICA</v>
      </c>
      <c r="BF2044" s="4">
        <f t="shared" si="313"/>
        <v>4.5907999999999998</v>
      </c>
      <c r="BG2044">
        <f t="shared" si="314"/>
        <v>1.91</v>
      </c>
      <c r="BH2044">
        <f t="shared" si="315"/>
        <v>3.37</v>
      </c>
      <c r="BI2044">
        <f t="shared" si="316"/>
        <v>6.89</v>
      </c>
      <c r="BJ2044">
        <f t="shared" si="317"/>
        <v>5.28</v>
      </c>
      <c r="BK2044">
        <f t="shared" si="318"/>
        <v>4.3899999999999997</v>
      </c>
      <c r="BL2044">
        <f t="shared" si="319"/>
        <v>28134.640000000061</v>
      </c>
    </row>
    <row r="2045" spans="1:64" x14ac:dyDescent="0.2">
      <c r="A2045" s="1">
        <v>2043</v>
      </c>
      <c r="B2045" s="7" t="s">
        <v>85</v>
      </c>
      <c r="C2045" s="3">
        <v>39991</v>
      </c>
      <c r="D2045" s="4" t="s">
        <v>629</v>
      </c>
      <c r="E2045" s="4" t="s">
        <v>180</v>
      </c>
      <c r="F2045" s="5" t="str">
        <f t="shared" si="310"/>
        <v>S</v>
      </c>
      <c r="G2045" s="6">
        <v>0.91527777777777775</v>
      </c>
      <c r="H2045" s="6">
        <v>0.93541666666666667</v>
      </c>
      <c r="I2045" s="85">
        <f t="shared" si="311"/>
        <v>29.000000000000057</v>
      </c>
      <c r="J2045" s="86">
        <f>I2045*Segmentos!$D$7*(AH2045%)*IF(ISNUMBER(AI2045),AI2045%,0)</f>
        <v>12528.000000000025</v>
      </c>
      <c r="K2045" s="86">
        <f>I2045*Segmentos!$D$7*(AL2045%)*IF(ISNUMBER(AM2045),AM2045%,0)</f>
        <v>26726.400000000052</v>
      </c>
      <c r="L2045" s="4"/>
      <c r="M2045" s="2">
        <v>0.18</v>
      </c>
      <c r="N2045" s="2">
        <v>1.1000000000000001</v>
      </c>
      <c r="O2045" s="2">
        <v>16.3</v>
      </c>
      <c r="P2045" s="2">
        <v>80.737399999999994</v>
      </c>
      <c r="Q2045" s="2">
        <v>0</v>
      </c>
      <c r="R2045" s="2">
        <v>0</v>
      </c>
      <c r="S2045" s="8" t="s">
        <v>577</v>
      </c>
      <c r="T2045" s="2">
        <v>0</v>
      </c>
      <c r="U2045" s="2">
        <v>0.03</v>
      </c>
      <c r="V2045" s="2">
        <v>0.9</v>
      </c>
      <c r="W2045" s="2">
        <v>3.4</v>
      </c>
      <c r="X2045" s="2">
        <v>2.9845999999999999</v>
      </c>
      <c r="Y2045" s="2">
        <v>0.32</v>
      </c>
      <c r="Z2045" s="2">
        <v>1.9</v>
      </c>
      <c r="AA2045" s="2">
        <v>16.5</v>
      </c>
      <c r="AB2045" s="2">
        <v>42.726399999999998</v>
      </c>
      <c r="AC2045" s="2">
        <v>0.24</v>
      </c>
      <c r="AD2045" s="2">
        <v>1</v>
      </c>
      <c r="AE2045" s="2">
        <v>23.3</v>
      </c>
      <c r="AF2045" s="2">
        <v>35.026400000000002</v>
      </c>
      <c r="AG2045" s="20">
        <v>0.11</v>
      </c>
      <c r="AH2045" s="20">
        <v>0.9</v>
      </c>
      <c r="AI2045" s="20">
        <v>12</v>
      </c>
      <c r="AJ2045" s="20">
        <v>23.996400000000001</v>
      </c>
      <c r="AK2045" s="18">
        <v>0.24</v>
      </c>
      <c r="AL2045" s="18">
        <v>1.2</v>
      </c>
      <c r="AM2045" s="18">
        <v>19.2</v>
      </c>
      <c r="AN2045" s="18">
        <v>56.741</v>
      </c>
      <c r="AO2045" s="2">
        <v>0.1</v>
      </c>
      <c r="AP2045" s="2">
        <v>1.2</v>
      </c>
      <c r="AQ2045" s="2">
        <v>8.5</v>
      </c>
      <c r="AR2045" s="2">
        <v>5.1283000000000003</v>
      </c>
      <c r="AS2045" s="2">
        <v>0.17</v>
      </c>
      <c r="AT2045" s="2">
        <v>1</v>
      </c>
      <c r="AU2045" s="2">
        <v>17.7</v>
      </c>
      <c r="AV2045" s="2">
        <v>16.953600000000002</v>
      </c>
      <c r="AW2045" s="2">
        <v>0.19</v>
      </c>
      <c r="AX2045" s="2">
        <v>1.3</v>
      </c>
      <c r="AY2045" s="2">
        <v>15.3</v>
      </c>
      <c r="AZ2045" s="2">
        <v>24.795999999999999</v>
      </c>
      <c r="BA2045" s="2">
        <v>0.2</v>
      </c>
      <c r="BB2045" s="2">
        <v>1</v>
      </c>
      <c r="BC2045" s="2">
        <v>19.100000000000001</v>
      </c>
      <c r="BD2045" s="2">
        <v>33.859499999999997</v>
      </c>
      <c r="BE2045" s="4" t="str">
        <f t="shared" si="312"/>
        <v>NO APLICA</v>
      </c>
      <c r="BF2045" s="4">
        <f t="shared" si="313"/>
        <v>0.17560000000000003</v>
      </c>
      <c r="BG2045">
        <f t="shared" si="314"/>
        <v>0.1</v>
      </c>
      <c r="BH2045">
        <f t="shared" si="315"/>
        <v>0.17</v>
      </c>
      <c r="BI2045">
        <f t="shared" si="316"/>
        <v>0.2</v>
      </c>
      <c r="BJ2045">
        <f t="shared" si="317"/>
        <v>0.24</v>
      </c>
      <c r="BK2045">
        <f t="shared" si="318"/>
        <v>0.11</v>
      </c>
      <c r="BL2045">
        <f t="shared" si="319"/>
        <v>519.97000000000105</v>
      </c>
    </row>
    <row r="2046" spans="1:64" x14ac:dyDescent="0.2">
      <c r="A2046" s="1">
        <v>2044</v>
      </c>
      <c r="B2046" s="7" t="s">
        <v>25</v>
      </c>
      <c r="C2046" s="3">
        <v>39991</v>
      </c>
      <c r="D2046" s="4" t="s">
        <v>629</v>
      </c>
      <c r="E2046" s="4" t="s">
        <v>171</v>
      </c>
      <c r="F2046" s="5" t="str">
        <f t="shared" si="310"/>
        <v>S</v>
      </c>
      <c r="G2046" s="6">
        <v>0.8847222222222223</v>
      </c>
      <c r="H2046" s="6">
        <v>0.88541666666666663</v>
      </c>
      <c r="I2046" s="85">
        <f t="shared" si="311"/>
        <v>0.99999999999983658</v>
      </c>
      <c r="J2046" s="86">
        <f>I2046*Segmentos!$D$7*(AH2046%)*IF(ISNUMBER(AI2046),AI2046%,0)</f>
        <v>1599.9999999997385</v>
      </c>
      <c r="K2046" s="86">
        <f>I2046*Segmentos!$D$7*(AL2046%)*IF(ISNUMBER(AM2046),AM2046%,0)</f>
        <v>1599.9999999997385</v>
      </c>
      <c r="L2046" s="4"/>
      <c r="M2046" s="2">
        <v>0.41</v>
      </c>
      <c r="N2046" s="2">
        <v>0.4</v>
      </c>
      <c r="O2046" s="2">
        <v>100</v>
      </c>
      <c r="P2046" s="2">
        <v>45.660499999999999</v>
      </c>
      <c r="Q2046" s="2">
        <v>0</v>
      </c>
      <c r="R2046" s="2">
        <v>0</v>
      </c>
      <c r="S2046" s="8" t="s">
        <v>577</v>
      </c>
      <c r="T2046" s="2">
        <v>0</v>
      </c>
      <c r="U2046" s="2">
        <v>0.79</v>
      </c>
      <c r="V2046" s="2">
        <v>0.8</v>
      </c>
      <c r="W2046" s="2">
        <v>100</v>
      </c>
      <c r="X2046" s="2">
        <v>18.537099999999999</v>
      </c>
      <c r="Y2046" s="2">
        <v>0.46</v>
      </c>
      <c r="Z2046" s="2">
        <v>0.5</v>
      </c>
      <c r="AA2046" s="2">
        <v>100</v>
      </c>
      <c r="AB2046" s="2">
        <v>15.160500000000001</v>
      </c>
      <c r="AC2046" s="2">
        <v>0.33</v>
      </c>
      <c r="AD2046" s="2">
        <v>0.3</v>
      </c>
      <c r="AE2046" s="2">
        <v>100</v>
      </c>
      <c r="AF2046" s="2">
        <v>11.962899999999999</v>
      </c>
      <c r="AG2046" s="20">
        <v>0.41</v>
      </c>
      <c r="AH2046" s="20">
        <v>0.4</v>
      </c>
      <c r="AI2046" s="20">
        <v>100</v>
      </c>
      <c r="AJ2046" s="20">
        <v>21.683299999999999</v>
      </c>
      <c r="AK2046" s="18">
        <v>0.41</v>
      </c>
      <c r="AL2046" s="18">
        <v>0.4</v>
      </c>
      <c r="AM2046" s="18">
        <v>100</v>
      </c>
      <c r="AN2046" s="18">
        <v>23.9772</v>
      </c>
      <c r="AO2046" s="2">
        <v>0</v>
      </c>
      <c r="AP2046" s="2">
        <v>0</v>
      </c>
      <c r="AQ2046" s="8" t="s">
        <v>577</v>
      </c>
      <c r="AR2046" s="2">
        <v>0</v>
      </c>
      <c r="AS2046" s="2">
        <v>0.23</v>
      </c>
      <c r="AT2046" s="2">
        <v>0.2</v>
      </c>
      <c r="AU2046" s="2">
        <v>100</v>
      </c>
      <c r="AV2046" s="2">
        <v>5.5873999999999997</v>
      </c>
      <c r="AW2046" s="2">
        <v>0.45</v>
      </c>
      <c r="AX2046" s="2">
        <v>0.4</v>
      </c>
      <c r="AY2046" s="2">
        <v>100</v>
      </c>
      <c r="AZ2046" s="2">
        <v>14.442600000000001</v>
      </c>
      <c r="BA2046" s="2">
        <v>0.6</v>
      </c>
      <c r="BB2046" s="2">
        <v>0.6</v>
      </c>
      <c r="BC2046" s="2">
        <v>100</v>
      </c>
      <c r="BD2046" s="2">
        <v>25.630600000000001</v>
      </c>
      <c r="BE2046" s="4" t="str">
        <f t="shared" si="312"/>
        <v>NO APLICA</v>
      </c>
      <c r="BF2046" s="4">
        <f t="shared" si="313"/>
        <v>0.35399999999999998</v>
      </c>
      <c r="BG2046">
        <f t="shared" si="314"/>
        <v>0</v>
      </c>
      <c r="BH2046">
        <f t="shared" si="315"/>
        <v>0.23</v>
      </c>
      <c r="BI2046">
        <f t="shared" si="316"/>
        <v>0.6</v>
      </c>
      <c r="BJ2046">
        <f t="shared" si="317"/>
        <v>0.41</v>
      </c>
      <c r="BK2046">
        <f t="shared" si="318"/>
        <v>0.41</v>
      </c>
      <c r="BL2046">
        <f t="shared" si="319"/>
        <v>39.999999999993463</v>
      </c>
    </row>
    <row r="2047" spans="1:64" x14ac:dyDescent="0.2">
      <c r="A2047" s="1">
        <v>2045</v>
      </c>
      <c r="B2047" s="7" t="s">
        <v>51</v>
      </c>
      <c r="C2047" s="3">
        <v>39991</v>
      </c>
      <c r="D2047" s="4" t="s">
        <v>627</v>
      </c>
      <c r="E2047" s="4" t="s">
        <v>177</v>
      </c>
      <c r="F2047" s="5" t="str">
        <f t="shared" si="310"/>
        <v>S</v>
      </c>
      <c r="G2047" s="6">
        <v>0.82013888888888886</v>
      </c>
      <c r="H2047" s="6">
        <v>0.87361111111111101</v>
      </c>
      <c r="I2047" s="85">
        <f t="shared" si="311"/>
        <v>76.999999999999886</v>
      </c>
      <c r="J2047" s="86">
        <f>I2047*Segmentos!$D$7*(AH2047%)*IF(ISNUMBER(AI2047),AI2047%,0)</f>
        <v>1827764.3999999973</v>
      </c>
      <c r="K2047" s="86">
        <f>I2047*Segmentos!$D$7*(AL2047%)*IF(ISNUMBER(AM2047),AM2047%,0)</f>
        <v>1756339.1999999979</v>
      </c>
      <c r="L2047" s="4"/>
      <c r="M2047" s="2">
        <v>5.83</v>
      </c>
      <c r="N2047" s="2">
        <v>14.1</v>
      </c>
      <c r="O2047" s="2">
        <v>41.2</v>
      </c>
      <c r="P2047" s="2">
        <v>85.498500000000007</v>
      </c>
      <c r="Q2047" s="2">
        <v>1.85</v>
      </c>
      <c r="R2047" s="2">
        <v>7.4</v>
      </c>
      <c r="S2047" s="2">
        <v>25</v>
      </c>
      <c r="T2047" s="2">
        <v>4.5174000000000003</v>
      </c>
      <c r="U2047" s="2">
        <v>2.65</v>
      </c>
      <c r="V2047" s="2">
        <v>12.8</v>
      </c>
      <c r="W2047" s="2">
        <v>20.7</v>
      </c>
      <c r="X2047" s="2">
        <v>8.1396999999999995</v>
      </c>
      <c r="Y2047" s="2">
        <v>5.34</v>
      </c>
      <c r="Z2047" s="2">
        <v>13.7</v>
      </c>
      <c r="AA2047" s="2">
        <v>39.1</v>
      </c>
      <c r="AB2047" s="2">
        <v>23.1172</v>
      </c>
      <c r="AC2047" s="2">
        <v>10.32</v>
      </c>
      <c r="AD2047" s="2">
        <v>18.8</v>
      </c>
      <c r="AE2047" s="2">
        <v>54.8</v>
      </c>
      <c r="AF2047" s="2">
        <v>49.724200000000003</v>
      </c>
      <c r="AG2047" s="20">
        <v>5.95</v>
      </c>
      <c r="AH2047" s="20">
        <v>15.1</v>
      </c>
      <c r="AI2047" s="20">
        <v>39.299999999999997</v>
      </c>
      <c r="AJ2047" s="20">
        <v>41.388599999999997</v>
      </c>
      <c r="AK2047" s="18">
        <v>5.72</v>
      </c>
      <c r="AL2047" s="18">
        <v>13.2</v>
      </c>
      <c r="AM2047" s="18">
        <v>43.2</v>
      </c>
      <c r="AN2047" s="18">
        <v>44.11</v>
      </c>
      <c r="AO2047" s="2">
        <v>1.7</v>
      </c>
      <c r="AP2047" s="2">
        <v>7.4</v>
      </c>
      <c r="AQ2047" s="2">
        <v>23</v>
      </c>
      <c r="AR2047" s="2">
        <v>2.7286000000000001</v>
      </c>
      <c r="AS2047" s="2">
        <v>4.74</v>
      </c>
      <c r="AT2047" s="2">
        <v>11.5</v>
      </c>
      <c r="AU2047" s="2">
        <v>41.1</v>
      </c>
      <c r="AV2047" s="2">
        <v>15.334300000000001</v>
      </c>
      <c r="AW2047" s="2">
        <v>6.37</v>
      </c>
      <c r="AX2047" s="2">
        <v>18.100000000000001</v>
      </c>
      <c r="AY2047" s="2">
        <v>35.1</v>
      </c>
      <c r="AZ2047" s="2">
        <v>26.865400000000001</v>
      </c>
      <c r="BA2047" s="2">
        <v>7.22</v>
      </c>
      <c r="BB2047" s="2">
        <v>14.5</v>
      </c>
      <c r="BC2047" s="2">
        <v>49.7</v>
      </c>
      <c r="BD2047" s="2">
        <v>40.5702</v>
      </c>
      <c r="BE2047" s="4" t="str">
        <f t="shared" si="312"/>
        <v>ABURRIDO</v>
      </c>
      <c r="BF2047" s="4">
        <f t="shared" si="313"/>
        <v>5.3943999999999992</v>
      </c>
      <c r="BG2047">
        <f t="shared" si="314"/>
        <v>1.7</v>
      </c>
      <c r="BH2047">
        <f t="shared" si="315"/>
        <v>4.74</v>
      </c>
      <c r="BI2047">
        <f t="shared" si="316"/>
        <v>7.22</v>
      </c>
      <c r="BJ2047">
        <f t="shared" si="317"/>
        <v>5.72</v>
      </c>
      <c r="BK2047">
        <f t="shared" si="318"/>
        <v>5.95</v>
      </c>
      <c r="BL2047">
        <f t="shared" si="319"/>
        <v>44730.839999999938</v>
      </c>
    </row>
    <row r="2048" spans="1:64" x14ac:dyDescent="0.2">
      <c r="A2048" s="1">
        <v>2046</v>
      </c>
      <c r="B2048" s="7" t="s">
        <v>66</v>
      </c>
      <c r="C2048" s="3">
        <v>39991</v>
      </c>
      <c r="D2048" s="4" t="s">
        <v>628</v>
      </c>
      <c r="E2048" s="4" t="s">
        <v>168</v>
      </c>
      <c r="F2048" s="5" t="str">
        <f t="shared" si="310"/>
        <v>S</v>
      </c>
      <c r="G2048" s="6">
        <v>0.84027777777777779</v>
      </c>
      <c r="H2048" s="6">
        <v>0.91249999999999998</v>
      </c>
      <c r="I2048" s="85">
        <f t="shared" si="311"/>
        <v>103.99999999999994</v>
      </c>
      <c r="J2048" s="86">
        <f>I2048*Segmentos!$D$7*(AH2048%)*IF(ISNUMBER(AI2048),AI2048%,0)</f>
        <v>602534.39999999967</v>
      </c>
      <c r="K2048" s="86">
        <f>I2048*Segmentos!$D$7*(AL2048%)*IF(ISNUMBER(AM2048),AM2048%,0)</f>
        <v>505606.39999999985</v>
      </c>
      <c r="L2048" s="4" t="s">
        <v>448</v>
      </c>
      <c r="M2048" s="2">
        <v>1.32</v>
      </c>
      <c r="N2048" s="2">
        <v>6.3</v>
      </c>
      <c r="O2048" s="2">
        <v>20.9</v>
      </c>
      <c r="P2048" s="2">
        <v>67.336600000000004</v>
      </c>
      <c r="Q2048" s="2">
        <v>1.35</v>
      </c>
      <c r="R2048" s="2">
        <v>4.9000000000000004</v>
      </c>
      <c r="S2048" s="2">
        <v>27.6</v>
      </c>
      <c r="T2048" s="2">
        <v>11.482799999999999</v>
      </c>
      <c r="U2048" s="2">
        <v>1.1399999999999999</v>
      </c>
      <c r="V2048" s="2">
        <v>4.9000000000000004</v>
      </c>
      <c r="W2048" s="2">
        <v>23.3</v>
      </c>
      <c r="X2048" s="2">
        <v>12.234999999999999</v>
      </c>
      <c r="Y2048" s="2">
        <v>1.68</v>
      </c>
      <c r="Z2048" s="2">
        <v>7.8</v>
      </c>
      <c r="AA2048" s="2">
        <v>21.5</v>
      </c>
      <c r="AB2048" s="2">
        <v>25.375399999999999</v>
      </c>
      <c r="AC2048" s="2">
        <v>1.0900000000000001</v>
      </c>
      <c r="AD2048" s="2">
        <v>6.5</v>
      </c>
      <c r="AE2048" s="2">
        <v>16.7</v>
      </c>
      <c r="AF2048" s="2">
        <v>18.243400000000001</v>
      </c>
      <c r="AG2048" s="20">
        <v>1.44</v>
      </c>
      <c r="AH2048" s="20">
        <v>6.8</v>
      </c>
      <c r="AI2048" s="20">
        <v>21.3</v>
      </c>
      <c r="AJ2048" s="20">
        <v>34.854500000000002</v>
      </c>
      <c r="AK2048" s="18">
        <v>1.21</v>
      </c>
      <c r="AL2048" s="18">
        <v>5.9</v>
      </c>
      <c r="AM2048" s="18">
        <v>20.6</v>
      </c>
      <c r="AN2048" s="18">
        <v>32.482100000000003</v>
      </c>
      <c r="AO2048" s="2">
        <v>0.41</v>
      </c>
      <c r="AP2048" s="2">
        <v>4.8</v>
      </c>
      <c r="AQ2048" s="2">
        <v>8.6999999999999993</v>
      </c>
      <c r="AR2048" s="2">
        <v>2.3123</v>
      </c>
      <c r="AS2048" s="2">
        <v>1.25</v>
      </c>
      <c r="AT2048" s="2">
        <v>4.3</v>
      </c>
      <c r="AU2048" s="2">
        <v>29.1</v>
      </c>
      <c r="AV2048" s="2">
        <v>14.089600000000001</v>
      </c>
      <c r="AW2048" s="2">
        <v>1.59</v>
      </c>
      <c r="AX2048" s="2">
        <v>6.8</v>
      </c>
      <c r="AY2048" s="2">
        <v>23.4</v>
      </c>
      <c r="AZ2048" s="2">
        <v>23.3827</v>
      </c>
      <c r="BA2048" s="2">
        <v>1.41</v>
      </c>
      <c r="BB2048" s="2">
        <v>7.5</v>
      </c>
      <c r="BC2048" s="2">
        <v>18.8</v>
      </c>
      <c r="BD2048" s="2">
        <v>27.5519</v>
      </c>
      <c r="BE2048" s="4" t="str">
        <f t="shared" si="312"/>
        <v>ABURRIDO</v>
      </c>
      <c r="BF2048" s="4">
        <f t="shared" si="313"/>
        <v>1.2784</v>
      </c>
      <c r="BG2048">
        <f t="shared" si="314"/>
        <v>0.41</v>
      </c>
      <c r="BH2048">
        <f t="shared" si="315"/>
        <v>1.25</v>
      </c>
      <c r="BI2048">
        <f t="shared" si="316"/>
        <v>1.59</v>
      </c>
      <c r="BJ2048">
        <f t="shared" si="317"/>
        <v>1.21</v>
      </c>
      <c r="BK2048">
        <f t="shared" si="318"/>
        <v>1.44</v>
      </c>
      <c r="BL2048">
        <f t="shared" si="319"/>
        <v>13693.679999999991</v>
      </c>
    </row>
    <row r="2049" spans="1:64" x14ac:dyDescent="0.2">
      <c r="A2049" s="1">
        <v>2047</v>
      </c>
      <c r="B2049" s="7" t="s">
        <v>19</v>
      </c>
      <c r="C2049" s="3">
        <v>39991</v>
      </c>
      <c r="D2049" s="4" t="s">
        <v>17</v>
      </c>
      <c r="E2049" s="4" t="s">
        <v>166</v>
      </c>
      <c r="F2049" s="5" t="str">
        <f t="shared" si="310"/>
        <v>S</v>
      </c>
      <c r="G2049" s="6">
        <v>0.9145833333333333</v>
      </c>
      <c r="H2049" s="6">
        <v>0.91666666666666663</v>
      </c>
      <c r="I2049" s="85">
        <f t="shared" si="311"/>
        <v>2.9999999999999893</v>
      </c>
      <c r="J2049" s="86">
        <f>I2049*Segmentos!$D$7*(AH2049%)*IF(ISNUMBER(AI2049),AI2049%,0)</f>
        <v>5518.7999999999802</v>
      </c>
      <c r="K2049" s="86">
        <f>I2049*Segmentos!$D$7*(AL2049%)*IF(ISNUMBER(AM2049),AM2049%,0)</f>
        <v>2707.1999999999907</v>
      </c>
      <c r="L2049" s="4"/>
      <c r="M2049" s="2">
        <v>0.35</v>
      </c>
      <c r="N2049" s="2">
        <v>0.6</v>
      </c>
      <c r="O2049" s="2">
        <v>62.2</v>
      </c>
      <c r="P2049" s="2">
        <v>88.509100000000004</v>
      </c>
      <c r="Q2049" s="2">
        <v>0</v>
      </c>
      <c r="R2049" s="2">
        <v>0</v>
      </c>
      <c r="S2049" s="8" t="s">
        <v>577</v>
      </c>
      <c r="T2049" s="2">
        <v>0</v>
      </c>
      <c r="U2049" s="2">
        <v>0.06</v>
      </c>
      <c r="V2049" s="2">
        <v>0.2</v>
      </c>
      <c r="W2049" s="2">
        <v>33.299999999999997</v>
      </c>
      <c r="X2049" s="2">
        <v>3.1034999999999999</v>
      </c>
      <c r="Y2049" s="2">
        <v>0.35</v>
      </c>
      <c r="Z2049" s="2">
        <v>0.7</v>
      </c>
      <c r="AA2049" s="2">
        <v>51.1</v>
      </c>
      <c r="AB2049" s="2">
        <v>26.2591</v>
      </c>
      <c r="AC2049" s="2">
        <v>0.71</v>
      </c>
      <c r="AD2049" s="2">
        <v>1</v>
      </c>
      <c r="AE2049" s="2">
        <v>72.599999999999994</v>
      </c>
      <c r="AF2049" s="2">
        <v>59.146500000000003</v>
      </c>
      <c r="AG2049" s="20">
        <v>0.49</v>
      </c>
      <c r="AH2049" s="20">
        <v>0.7</v>
      </c>
      <c r="AI2049" s="20">
        <v>65.7</v>
      </c>
      <c r="AJ2049" s="20">
        <v>58.8245</v>
      </c>
      <c r="AK2049" s="18">
        <v>0.22</v>
      </c>
      <c r="AL2049" s="18">
        <v>0.4</v>
      </c>
      <c r="AM2049" s="18">
        <v>56.4</v>
      </c>
      <c r="AN2049" s="18">
        <v>29.6846</v>
      </c>
      <c r="AO2049" s="2">
        <v>0.42</v>
      </c>
      <c r="AP2049" s="2">
        <v>0.9</v>
      </c>
      <c r="AQ2049" s="2">
        <v>44.8</v>
      </c>
      <c r="AR2049" s="2">
        <v>11.7296</v>
      </c>
      <c r="AS2049" s="2">
        <v>0.2</v>
      </c>
      <c r="AT2049" s="2">
        <v>0.4</v>
      </c>
      <c r="AU2049" s="2">
        <v>48.1</v>
      </c>
      <c r="AV2049" s="2">
        <v>11.1168</v>
      </c>
      <c r="AW2049" s="2">
        <v>0.76</v>
      </c>
      <c r="AX2049" s="2">
        <v>0.9</v>
      </c>
      <c r="AY2049" s="2">
        <v>88.3</v>
      </c>
      <c r="AZ2049" s="2">
        <v>55.683799999999998</v>
      </c>
      <c r="BA2049" s="2">
        <v>0.1</v>
      </c>
      <c r="BB2049" s="2">
        <v>0.3</v>
      </c>
      <c r="BC2049" s="2">
        <v>33.299999999999997</v>
      </c>
      <c r="BD2049" s="2">
        <v>9.9788999999999994</v>
      </c>
      <c r="BE2049" s="4" t="str">
        <f t="shared" si="312"/>
        <v>NO APLICA</v>
      </c>
      <c r="BF2049" s="4">
        <f t="shared" si="313"/>
        <v>0.41560000000000008</v>
      </c>
      <c r="BG2049">
        <f t="shared" si="314"/>
        <v>0.42</v>
      </c>
      <c r="BH2049">
        <f t="shared" si="315"/>
        <v>0.2</v>
      </c>
      <c r="BI2049">
        <f t="shared" si="316"/>
        <v>0.76</v>
      </c>
      <c r="BJ2049">
        <f t="shared" si="317"/>
        <v>0.22</v>
      </c>
      <c r="BK2049">
        <f t="shared" si="318"/>
        <v>0.49</v>
      </c>
      <c r="BL2049">
        <f t="shared" si="319"/>
        <v>111.95999999999961</v>
      </c>
    </row>
    <row r="2050" spans="1:64" x14ac:dyDescent="0.2">
      <c r="A2050" s="1">
        <v>2048</v>
      </c>
      <c r="B2050" s="7" t="s">
        <v>2</v>
      </c>
      <c r="C2050" s="3">
        <v>39991</v>
      </c>
      <c r="D2050" s="4" t="s">
        <v>627</v>
      </c>
      <c r="E2050" s="4" t="s">
        <v>164</v>
      </c>
      <c r="F2050" s="5" t="str">
        <f t="shared" si="310"/>
        <v>S</v>
      </c>
      <c r="G2050" s="6">
        <v>0.87361111111111101</v>
      </c>
      <c r="H2050" s="6">
        <v>0.9145833333333333</v>
      </c>
      <c r="I2050" s="85">
        <f t="shared" si="311"/>
        <v>59.000000000000114</v>
      </c>
      <c r="J2050" s="86">
        <f>I2050*Segmentos!$D$7*(AH2050%)*IF(ISNUMBER(AI2050),AI2050%,0)</f>
        <v>1163432.8000000021</v>
      </c>
      <c r="K2050" s="86">
        <f>I2050*Segmentos!$D$7*(AL2050%)*IF(ISNUMBER(AM2050),AM2050%,0)</f>
        <v>1311357.6000000024</v>
      </c>
      <c r="L2050" s="4"/>
      <c r="M2050" s="2">
        <v>5.26</v>
      </c>
      <c r="N2050" s="2">
        <v>16</v>
      </c>
      <c r="O2050" s="2">
        <v>32.9</v>
      </c>
      <c r="P2050" s="2">
        <v>88.217600000000004</v>
      </c>
      <c r="Q2050" s="2">
        <v>2.4700000000000002</v>
      </c>
      <c r="R2050" s="2">
        <v>9</v>
      </c>
      <c r="S2050" s="2">
        <v>27.5</v>
      </c>
      <c r="T2050" s="2">
        <v>6.9024000000000001</v>
      </c>
      <c r="U2050" s="2">
        <v>2.19</v>
      </c>
      <c r="V2050" s="2">
        <v>9.5</v>
      </c>
      <c r="W2050" s="2">
        <v>23.1</v>
      </c>
      <c r="X2050" s="2">
        <v>7.6871999999999998</v>
      </c>
      <c r="Y2050" s="2">
        <v>5.01</v>
      </c>
      <c r="Z2050" s="2">
        <v>18</v>
      </c>
      <c r="AA2050" s="2">
        <v>27.8</v>
      </c>
      <c r="AB2050" s="2">
        <v>24.794699999999999</v>
      </c>
      <c r="AC2050" s="2">
        <v>8.8699999999999992</v>
      </c>
      <c r="AD2050" s="2">
        <v>21.9</v>
      </c>
      <c r="AE2050" s="2">
        <v>40.5</v>
      </c>
      <c r="AF2050" s="2">
        <v>48.833300000000001</v>
      </c>
      <c r="AG2050" s="20">
        <v>4.9400000000000004</v>
      </c>
      <c r="AH2050" s="20">
        <v>15.7</v>
      </c>
      <c r="AI2050" s="20">
        <v>31.4</v>
      </c>
      <c r="AJ2050" s="20">
        <v>39.276899999999998</v>
      </c>
      <c r="AK2050" s="18">
        <v>5.55</v>
      </c>
      <c r="AL2050" s="18">
        <v>16.2</v>
      </c>
      <c r="AM2050" s="18">
        <v>34.299999999999997</v>
      </c>
      <c r="AN2050" s="18">
        <v>48.940600000000003</v>
      </c>
      <c r="AO2050" s="2">
        <v>3.03</v>
      </c>
      <c r="AP2050" s="2">
        <v>11.3</v>
      </c>
      <c r="AQ2050" s="2">
        <v>26.9</v>
      </c>
      <c r="AR2050" s="2">
        <v>5.556</v>
      </c>
      <c r="AS2050" s="2">
        <v>6.21</v>
      </c>
      <c r="AT2050" s="2">
        <v>14.7</v>
      </c>
      <c r="AU2050" s="2">
        <v>42.2</v>
      </c>
      <c r="AV2050" s="2">
        <v>22.947800000000001</v>
      </c>
      <c r="AW2050" s="2">
        <v>5.7</v>
      </c>
      <c r="AX2050" s="2">
        <v>16.3</v>
      </c>
      <c r="AY2050" s="2">
        <v>35.1</v>
      </c>
      <c r="AZ2050" s="2">
        <v>27.482399999999998</v>
      </c>
      <c r="BA2050" s="2">
        <v>5.0199999999999996</v>
      </c>
      <c r="BB2050" s="2">
        <v>17.899999999999999</v>
      </c>
      <c r="BC2050" s="2">
        <v>28.1</v>
      </c>
      <c r="BD2050" s="2">
        <v>32.231400000000001</v>
      </c>
      <c r="BE2050" s="4" t="str">
        <f t="shared" si="312"/>
        <v>NO APLICA</v>
      </c>
      <c r="BF2050" s="4">
        <f t="shared" si="313"/>
        <v>5.5581999999999994</v>
      </c>
      <c r="BG2050">
        <f t="shared" si="314"/>
        <v>3.03</v>
      </c>
      <c r="BH2050">
        <f t="shared" si="315"/>
        <v>6.21</v>
      </c>
      <c r="BI2050">
        <f t="shared" si="316"/>
        <v>5.7</v>
      </c>
      <c r="BJ2050">
        <f t="shared" si="317"/>
        <v>5.55</v>
      </c>
      <c r="BK2050">
        <f t="shared" si="318"/>
        <v>4.9400000000000004</v>
      </c>
      <c r="BL2050">
        <f t="shared" si="319"/>
        <v>31057.600000000057</v>
      </c>
    </row>
    <row r="2051" spans="1:64" x14ac:dyDescent="0.2">
      <c r="A2051" s="1">
        <v>2049</v>
      </c>
      <c r="B2051" s="7" t="s">
        <v>16</v>
      </c>
      <c r="C2051" s="3">
        <v>39991</v>
      </c>
      <c r="D2051" s="4" t="s">
        <v>626</v>
      </c>
      <c r="E2051" s="4" t="s">
        <v>166</v>
      </c>
      <c r="F2051" s="5" t="str">
        <f t="shared" si="310"/>
        <v>S</v>
      </c>
      <c r="G2051" s="6">
        <v>0.91249999999999998</v>
      </c>
      <c r="H2051" s="6">
        <v>0.9159722222222223</v>
      </c>
      <c r="I2051" s="85">
        <f t="shared" si="311"/>
        <v>5.0000000000001421</v>
      </c>
      <c r="J2051" s="86">
        <f>I2051*Segmentos!$D$7*(AH2051%)*IF(ISNUMBER(AI2051),AI2051%,0)</f>
        <v>91048.000000002576</v>
      </c>
      <c r="K2051" s="86">
        <f>I2051*Segmentos!$D$7*(AL2051%)*IF(ISNUMBER(AM2051),AM2051%,0)</f>
        <v>128336.00000000367</v>
      </c>
      <c r="L2051" s="4"/>
      <c r="M2051" s="2">
        <v>5.52</v>
      </c>
      <c r="N2051" s="2">
        <v>9.1</v>
      </c>
      <c r="O2051" s="2">
        <v>61</v>
      </c>
      <c r="P2051" s="2">
        <v>90.387200000000007</v>
      </c>
      <c r="Q2051" s="2">
        <v>2.89</v>
      </c>
      <c r="R2051" s="2">
        <v>3.8</v>
      </c>
      <c r="S2051" s="2">
        <v>75.900000000000006</v>
      </c>
      <c r="T2051" s="2">
        <v>7.8895</v>
      </c>
      <c r="U2051" s="2">
        <v>3.76</v>
      </c>
      <c r="V2051" s="2">
        <v>7</v>
      </c>
      <c r="W2051" s="2">
        <v>53.6</v>
      </c>
      <c r="X2051" s="2">
        <v>12.908300000000001</v>
      </c>
      <c r="Y2051" s="2">
        <v>4.75</v>
      </c>
      <c r="Z2051" s="2">
        <v>8.6999999999999993</v>
      </c>
      <c r="AA2051" s="2">
        <v>54.6</v>
      </c>
      <c r="AB2051" s="2">
        <v>22.9346</v>
      </c>
      <c r="AC2051" s="2">
        <v>8.69</v>
      </c>
      <c r="AD2051" s="2">
        <v>13.4</v>
      </c>
      <c r="AE2051" s="2">
        <v>65</v>
      </c>
      <c r="AF2051" s="2">
        <v>46.654800000000002</v>
      </c>
      <c r="AG2051" s="20">
        <v>4.5599999999999996</v>
      </c>
      <c r="AH2051" s="20">
        <v>7.6</v>
      </c>
      <c r="AI2051" s="20">
        <v>59.9</v>
      </c>
      <c r="AJ2051" s="20">
        <v>35.422499999999999</v>
      </c>
      <c r="AK2051" s="18">
        <v>6.39</v>
      </c>
      <c r="AL2051" s="18">
        <v>10.4</v>
      </c>
      <c r="AM2051" s="18">
        <v>61.7</v>
      </c>
      <c r="AN2051" s="18">
        <v>54.964700000000001</v>
      </c>
      <c r="AO2051" s="2">
        <v>3.06</v>
      </c>
      <c r="AP2051" s="2">
        <v>4.2</v>
      </c>
      <c r="AQ2051" s="2">
        <v>73.3</v>
      </c>
      <c r="AR2051" s="2">
        <v>5.4675000000000002</v>
      </c>
      <c r="AS2051" s="2">
        <v>4.8099999999999996</v>
      </c>
      <c r="AT2051" s="2">
        <v>7.4</v>
      </c>
      <c r="AU2051" s="2">
        <v>65.2</v>
      </c>
      <c r="AV2051" s="2">
        <v>17.345099999999999</v>
      </c>
      <c r="AW2051" s="2">
        <v>4.5999999999999996</v>
      </c>
      <c r="AX2051" s="2">
        <v>9.1</v>
      </c>
      <c r="AY2051" s="2">
        <v>50.6</v>
      </c>
      <c r="AZ2051" s="2">
        <v>21.648399999999999</v>
      </c>
      <c r="BA2051" s="2">
        <v>7.33</v>
      </c>
      <c r="BB2051" s="2">
        <v>11.4</v>
      </c>
      <c r="BC2051" s="2">
        <v>64.400000000000006</v>
      </c>
      <c r="BD2051" s="2">
        <v>45.926099999999998</v>
      </c>
      <c r="BE2051" s="4" t="str">
        <f t="shared" si="312"/>
        <v>NO APLICA</v>
      </c>
      <c r="BF2051" s="4">
        <f t="shared" si="313"/>
        <v>5.5605999999999991</v>
      </c>
      <c r="BG2051">
        <f t="shared" si="314"/>
        <v>3.06</v>
      </c>
      <c r="BH2051">
        <f t="shared" si="315"/>
        <v>4.8099999999999996</v>
      </c>
      <c r="BI2051">
        <f t="shared" si="316"/>
        <v>7.33</v>
      </c>
      <c r="BJ2051">
        <f t="shared" si="317"/>
        <v>6.39</v>
      </c>
      <c r="BK2051">
        <f t="shared" si="318"/>
        <v>4.5599999999999996</v>
      </c>
      <c r="BL2051">
        <f t="shared" si="319"/>
        <v>2775.5000000000787</v>
      </c>
    </row>
    <row r="2052" spans="1:64" x14ac:dyDescent="0.2">
      <c r="A2052" s="1">
        <v>2050</v>
      </c>
      <c r="B2052" s="7" t="s">
        <v>72</v>
      </c>
      <c r="C2052" s="3">
        <v>39991</v>
      </c>
      <c r="D2052" s="4" t="s">
        <v>629</v>
      </c>
      <c r="E2052" s="4" t="s">
        <v>175</v>
      </c>
      <c r="F2052" s="5" t="str">
        <f t="shared" ref="F2052:F2115" si="320">CONCATENATE(IF(WEEKDAY(C2052)=1,"D",""),IF(WEEKDAY(C2052)=2,"L",""),IF(WEEKDAY(C2052)=3,"M",""),IF(WEEKDAY(C2052)=4,"W",""),IF(WEEKDAY(C2052)=5,"J",""),IF(WEEKDAY(C2052)=6,"V",""),IF(WEEKDAY(C2052)=7,"S",""))</f>
        <v>S</v>
      </c>
      <c r="G2052" s="6">
        <v>0.89583333333333337</v>
      </c>
      <c r="H2052" s="6">
        <v>0.91527777777777775</v>
      </c>
      <c r="I2052" s="85">
        <f t="shared" ref="I2052:I2115" si="321">IF(H2052&gt;=G2052,(H2052-G2052)*24*60,("24:00:00"-G2052+H2052)*24*60)</f>
        <v>27.999999999999901</v>
      </c>
      <c r="J2052" s="86">
        <f>I2052*Segmentos!$D$7*(AH2052%)*IF(ISNUMBER(AI2052),AI2052%,0)</f>
        <v>8623.9999999999709</v>
      </c>
      <c r="K2052" s="86">
        <f>I2052*Segmentos!$D$7*(AL2052%)*IF(ISNUMBER(AM2052),AM2052%,0)</f>
        <v>44351.999999999847</v>
      </c>
      <c r="L2052" s="4"/>
      <c r="M2052" s="2">
        <v>0.24</v>
      </c>
      <c r="N2052" s="2">
        <v>1.1000000000000001</v>
      </c>
      <c r="O2052" s="2">
        <v>20.9</v>
      </c>
      <c r="P2052" s="2">
        <v>44.791600000000003</v>
      </c>
      <c r="Q2052" s="2">
        <v>0</v>
      </c>
      <c r="R2052" s="2">
        <v>0.1</v>
      </c>
      <c r="S2052" s="2">
        <v>3.6</v>
      </c>
      <c r="T2052" s="2">
        <v>8.8599999999999998E-2</v>
      </c>
      <c r="U2052" s="2">
        <v>0.12</v>
      </c>
      <c r="V2052" s="2">
        <v>1.5</v>
      </c>
      <c r="W2052" s="2">
        <v>7.8</v>
      </c>
      <c r="X2052" s="2">
        <v>4.79</v>
      </c>
      <c r="Y2052" s="2">
        <v>0.47</v>
      </c>
      <c r="Z2052" s="2">
        <v>1.7</v>
      </c>
      <c r="AA2052" s="2">
        <v>28.4</v>
      </c>
      <c r="AB2052" s="2">
        <v>26.3294</v>
      </c>
      <c r="AC2052" s="2">
        <v>0.22</v>
      </c>
      <c r="AD2052" s="2">
        <v>0.9</v>
      </c>
      <c r="AE2052" s="2">
        <v>23.3</v>
      </c>
      <c r="AF2052" s="2">
        <v>13.583600000000001</v>
      </c>
      <c r="AG2052" s="20">
        <v>0.08</v>
      </c>
      <c r="AH2052" s="20">
        <v>1.1000000000000001</v>
      </c>
      <c r="AI2052" s="20">
        <v>7</v>
      </c>
      <c r="AJ2052" s="20">
        <v>6.9909999999999997</v>
      </c>
      <c r="AK2052" s="18">
        <v>0.38</v>
      </c>
      <c r="AL2052" s="18">
        <v>1.2</v>
      </c>
      <c r="AM2052" s="18">
        <v>33</v>
      </c>
      <c r="AN2052" s="18">
        <v>37.800600000000003</v>
      </c>
      <c r="AO2052" s="2">
        <v>0.1</v>
      </c>
      <c r="AP2052" s="2">
        <v>0.6</v>
      </c>
      <c r="AQ2052" s="2">
        <v>17.399999999999999</v>
      </c>
      <c r="AR2052" s="2">
        <v>1.9911000000000001</v>
      </c>
      <c r="AS2052" s="2">
        <v>0.01</v>
      </c>
      <c r="AT2052" s="2">
        <v>0.2</v>
      </c>
      <c r="AU2052" s="2">
        <v>3.6</v>
      </c>
      <c r="AV2052" s="2">
        <v>0.33900000000000002</v>
      </c>
      <c r="AW2052" s="2">
        <v>0.48</v>
      </c>
      <c r="AX2052" s="2">
        <v>1.8</v>
      </c>
      <c r="AY2052" s="2">
        <v>26.5</v>
      </c>
      <c r="AZ2052" s="2">
        <v>25.950199999999999</v>
      </c>
      <c r="BA2052" s="2">
        <v>0.23</v>
      </c>
      <c r="BB2052" s="2">
        <v>1.3</v>
      </c>
      <c r="BC2052" s="2">
        <v>17.2</v>
      </c>
      <c r="BD2052" s="2">
        <v>16.511199999999999</v>
      </c>
      <c r="BE2052" s="4" t="str">
        <f t="shared" ref="BE2052:BE2115" si="322">IF(OR(E2052="NOTICIERO",E2052="INFORMATIVO"),"NO APLICA",IF(I2052&lt;60,"NO APLICA",IF(M2052&lt;6,"ABURRIDO",IF(O2052&lt;25,"ABURRIDO","ENTRETENIDO"))))</f>
        <v>NO APLICA</v>
      </c>
      <c r="BF2052" s="4">
        <f t="shared" ref="BF2052:BF2115" si="323">SUMPRODUCT($BG$2:$BK$2,BG2052:BK2052)/5</f>
        <v>0.21000000000000002</v>
      </c>
      <c r="BG2052">
        <f t="shared" ref="BG2052:BG2115" si="324">AO2052</f>
        <v>0.1</v>
      </c>
      <c r="BH2052">
        <f t="shared" ref="BH2052:BH2115" si="325">AS2052</f>
        <v>0.01</v>
      </c>
      <c r="BI2052">
        <f t="shared" ref="BI2052:BI2115" si="326">MAX(AW2052,BA2052)</f>
        <v>0.48</v>
      </c>
      <c r="BJ2052">
        <f t="shared" ref="BJ2052:BJ2115" si="327">AK2052</f>
        <v>0.38</v>
      </c>
      <c r="BK2052">
        <f t="shared" ref="BK2052:BK2115" si="328">AG2052</f>
        <v>0.08</v>
      </c>
      <c r="BL2052">
        <f t="shared" ref="BL2052:BL2115" si="329">IFERROR((I2052*N2052*O2052),0)</f>
        <v>643.71999999999775</v>
      </c>
    </row>
    <row r="2053" spans="1:64" x14ac:dyDescent="0.2">
      <c r="A2053" s="1">
        <v>2051</v>
      </c>
      <c r="B2053" s="7" t="s">
        <v>39</v>
      </c>
      <c r="C2053" s="3">
        <v>39992</v>
      </c>
      <c r="D2053" s="4" t="s">
        <v>627</v>
      </c>
      <c r="E2053" s="4" t="s">
        <v>174</v>
      </c>
      <c r="F2053" s="5" t="str">
        <f t="shared" si="320"/>
        <v>D</v>
      </c>
      <c r="G2053" s="6">
        <v>0.91666666666666663</v>
      </c>
      <c r="H2053" s="6">
        <v>2.5694444444444447E-2</v>
      </c>
      <c r="I2053" s="85">
        <f t="shared" si="321"/>
        <v>157.00000000000006</v>
      </c>
      <c r="J2053" s="86">
        <f>I2053*Segmentos!$D$7*(AH2053%)*IF(ISNUMBER(AI2053),AI2053%,0)</f>
        <v>3381528.8000000012</v>
      </c>
      <c r="K2053" s="86">
        <f>I2053*Segmentos!$D$7*(AL2053%)*IF(ISNUMBER(AM2053),AM2053%,0)</f>
        <v>5134528.0000000019</v>
      </c>
      <c r="L2053" s="4"/>
      <c r="M2053" s="2">
        <v>6.84</v>
      </c>
      <c r="N2053" s="2">
        <v>27</v>
      </c>
      <c r="O2053" s="2">
        <v>25.3</v>
      </c>
      <c r="P2053" s="2">
        <v>85.281199999999998</v>
      </c>
      <c r="Q2053" s="2">
        <v>5.36</v>
      </c>
      <c r="R2053" s="2">
        <v>19.2</v>
      </c>
      <c r="S2053" s="2">
        <v>28</v>
      </c>
      <c r="T2053" s="2">
        <v>11.1593</v>
      </c>
      <c r="U2053" s="2">
        <v>4.75</v>
      </c>
      <c r="V2053" s="2">
        <v>24.5</v>
      </c>
      <c r="W2053" s="2">
        <v>19.3</v>
      </c>
      <c r="X2053" s="2">
        <v>12.4129</v>
      </c>
      <c r="Y2053" s="2">
        <v>6.74</v>
      </c>
      <c r="Z2053" s="2">
        <v>32.200000000000003</v>
      </c>
      <c r="AA2053" s="2">
        <v>20.9</v>
      </c>
      <c r="AB2053" s="2">
        <v>24.805199999999999</v>
      </c>
      <c r="AC2053" s="2">
        <v>9.01</v>
      </c>
      <c r="AD2053" s="2">
        <v>28</v>
      </c>
      <c r="AE2053" s="2">
        <v>32.200000000000003</v>
      </c>
      <c r="AF2053" s="2">
        <v>36.903799999999997</v>
      </c>
      <c r="AG2053" s="20">
        <v>5.37</v>
      </c>
      <c r="AH2053" s="20">
        <v>24.7</v>
      </c>
      <c r="AI2053" s="20">
        <v>21.8</v>
      </c>
      <c r="AJ2053" s="20">
        <v>31.767800000000001</v>
      </c>
      <c r="AK2053" s="18">
        <v>8.16</v>
      </c>
      <c r="AL2053" s="18">
        <v>29.2</v>
      </c>
      <c r="AM2053" s="18">
        <v>28</v>
      </c>
      <c r="AN2053" s="18">
        <v>53.513399999999997</v>
      </c>
      <c r="AO2053" s="2">
        <v>4.79</v>
      </c>
      <c r="AP2053" s="2">
        <v>19.8</v>
      </c>
      <c r="AQ2053" s="2">
        <v>24.2</v>
      </c>
      <c r="AR2053" s="2">
        <v>6.5358000000000001</v>
      </c>
      <c r="AS2053" s="2">
        <v>6.95</v>
      </c>
      <c r="AT2053" s="2">
        <v>27.1</v>
      </c>
      <c r="AU2053" s="2">
        <v>25.6</v>
      </c>
      <c r="AV2053" s="2">
        <v>19.0868</v>
      </c>
      <c r="AW2053" s="2">
        <v>8.2799999999999994</v>
      </c>
      <c r="AX2053" s="2">
        <v>26.6</v>
      </c>
      <c r="AY2053" s="2">
        <v>31.1</v>
      </c>
      <c r="AZ2053" s="2">
        <v>29.700299999999999</v>
      </c>
      <c r="BA2053" s="2">
        <v>6.27</v>
      </c>
      <c r="BB2053" s="2">
        <v>29.3</v>
      </c>
      <c r="BC2053" s="2">
        <v>21.4</v>
      </c>
      <c r="BD2053" s="2">
        <v>29.958400000000001</v>
      </c>
      <c r="BE2053" s="4" t="str">
        <f t="shared" si="322"/>
        <v>ENTRETENIDO</v>
      </c>
      <c r="BF2053" s="4">
        <f t="shared" si="323"/>
        <v>7.1517999999999997</v>
      </c>
      <c r="BG2053">
        <f t="shared" si="324"/>
        <v>4.79</v>
      </c>
      <c r="BH2053">
        <f t="shared" si="325"/>
        <v>6.95</v>
      </c>
      <c r="BI2053">
        <f t="shared" si="326"/>
        <v>8.2799999999999994</v>
      </c>
      <c r="BJ2053">
        <f t="shared" si="327"/>
        <v>8.16</v>
      </c>
      <c r="BK2053">
        <f t="shared" si="328"/>
        <v>5.37</v>
      </c>
      <c r="BL2053">
        <f t="shared" si="329"/>
        <v>107246.70000000006</v>
      </c>
    </row>
    <row r="2054" spans="1:64" x14ac:dyDescent="0.2">
      <c r="A2054" s="1">
        <v>2052</v>
      </c>
      <c r="B2054" s="7" t="s">
        <v>77</v>
      </c>
      <c r="C2054" s="3">
        <v>39992</v>
      </c>
      <c r="D2054" s="4" t="s">
        <v>626</v>
      </c>
      <c r="E2054" s="4" t="s">
        <v>164</v>
      </c>
      <c r="F2054" s="5" t="str">
        <f t="shared" si="320"/>
        <v>D</v>
      </c>
      <c r="G2054" s="6">
        <v>0.87430555555555556</v>
      </c>
      <c r="H2054" s="6">
        <v>0.91319444444444453</v>
      </c>
      <c r="I2054" s="85">
        <f t="shared" si="321"/>
        <v>56.000000000000121</v>
      </c>
      <c r="J2054" s="86">
        <f>I2054*Segmentos!$D$7*(AH2054%)*IF(ISNUMBER(AI2054),AI2054%,0)</f>
        <v>1285760.0000000028</v>
      </c>
      <c r="K2054" s="86">
        <f>I2054*Segmentos!$D$7*(AL2054%)*IF(ISNUMBER(AM2054),AM2054%,0)</f>
        <v>1226937.6000000027</v>
      </c>
      <c r="L2054" s="4"/>
      <c r="M2054" s="2">
        <v>5.6</v>
      </c>
      <c r="N2054" s="2">
        <v>18.899999999999999</v>
      </c>
      <c r="O2054" s="2">
        <v>29.6</v>
      </c>
      <c r="P2054" s="2">
        <v>88.580500000000001</v>
      </c>
      <c r="Q2054" s="2">
        <v>3.49</v>
      </c>
      <c r="R2054" s="2">
        <v>12.3</v>
      </c>
      <c r="S2054" s="2">
        <v>28.4</v>
      </c>
      <c r="T2054" s="2">
        <v>9.2213999999999992</v>
      </c>
      <c r="U2054" s="2">
        <v>5.34</v>
      </c>
      <c r="V2054" s="2">
        <v>16.8</v>
      </c>
      <c r="W2054" s="2">
        <v>31.9</v>
      </c>
      <c r="X2054" s="2">
        <v>17.727699999999999</v>
      </c>
      <c r="Y2054" s="2">
        <v>5.29</v>
      </c>
      <c r="Z2054" s="2">
        <v>22.1</v>
      </c>
      <c r="AA2054" s="2">
        <v>23.9</v>
      </c>
      <c r="AB2054" s="2">
        <v>24.703700000000001</v>
      </c>
      <c r="AC2054" s="2">
        <v>7.11</v>
      </c>
      <c r="AD2054" s="2">
        <v>20.8</v>
      </c>
      <c r="AE2054" s="2">
        <v>34.200000000000003</v>
      </c>
      <c r="AF2054" s="2">
        <v>36.927599999999998</v>
      </c>
      <c r="AG2054" s="20">
        <v>5.73</v>
      </c>
      <c r="AH2054" s="20">
        <v>20</v>
      </c>
      <c r="AI2054" s="20">
        <v>28.7</v>
      </c>
      <c r="AJ2054" s="20">
        <v>43.055</v>
      </c>
      <c r="AK2054" s="18">
        <v>5.47</v>
      </c>
      <c r="AL2054" s="18">
        <v>17.899999999999999</v>
      </c>
      <c r="AM2054" s="18">
        <v>30.6</v>
      </c>
      <c r="AN2054" s="18">
        <v>45.525399999999998</v>
      </c>
      <c r="AO2054" s="2">
        <v>4.33</v>
      </c>
      <c r="AP2054" s="2">
        <v>14.5</v>
      </c>
      <c r="AQ2054" s="2">
        <v>29.8</v>
      </c>
      <c r="AR2054" s="2">
        <v>7.4898999999999996</v>
      </c>
      <c r="AS2054" s="2">
        <v>3.77</v>
      </c>
      <c r="AT2054" s="2">
        <v>16.7</v>
      </c>
      <c r="AU2054" s="2">
        <v>22.6</v>
      </c>
      <c r="AV2054" s="2">
        <v>13.157999999999999</v>
      </c>
      <c r="AW2054" s="2">
        <v>7.39</v>
      </c>
      <c r="AX2054" s="2">
        <v>20.7</v>
      </c>
      <c r="AY2054" s="2">
        <v>35.6</v>
      </c>
      <c r="AZ2054" s="2">
        <v>33.616199999999999</v>
      </c>
      <c r="BA2054" s="2">
        <v>5.66</v>
      </c>
      <c r="BB2054" s="2">
        <v>20.100000000000001</v>
      </c>
      <c r="BC2054" s="2">
        <v>28.2</v>
      </c>
      <c r="BD2054" s="2">
        <v>34.316400000000002</v>
      </c>
      <c r="BE2054" s="4" t="str">
        <f t="shared" si="322"/>
        <v>NO APLICA</v>
      </c>
      <c r="BF2054" s="4">
        <f t="shared" si="323"/>
        <v>5.2728000000000002</v>
      </c>
      <c r="BG2054">
        <f t="shared" si="324"/>
        <v>4.33</v>
      </c>
      <c r="BH2054">
        <f t="shared" si="325"/>
        <v>3.77</v>
      </c>
      <c r="BI2054">
        <f t="shared" si="326"/>
        <v>7.39</v>
      </c>
      <c r="BJ2054">
        <f t="shared" si="327"/>
        <v>5.47</v>
      </c>
      <c r="BK2054">
        <f t="shared" si="328"/>
        <v>5.73</v>
      </c>
      <c r="BL2054">
        <f t="shared" si="329"/>
        <v>31328.640000000065</v>
      </c>
    </row>
    <row r="2055" spans="1:64" x14ac:dyDescent="0.2">
      <c r="A2055" s="1">
        <v>2053</v>
      </c>
      <c r="B2055" s="7" t="s">
        <v>107</v>
      </c>
      <c r="C2055" s="3">
        <v>39992</v>
      </c>
      <c r="D2055" s="4" t="s">
        <v>626</v>
      </c>
      <c r="E2055" s="4" t="s">
        <v>176</v>
      </c>
      <c r="F2055" s="5" t="str">
        <f t="shared" si="320"/>
        <v>D</v>
      </c>
      <c r="G2055" s="6">
        <v>0.91874999999999996</v>
      </c>
      <c r="H2055" s="6">
        <v>0.99652777777777779</v>
      </c>
      <c r="I2055" s="85">
        <f t="shared" si="321"/>
        <v>112.00000000000009</v>
      </c>
      <c r="J2055" s="86">
        <f>I2055*Segmentos!$D$7*(AH2055%)*IF(ISNUMBER(AI2055),AI2055%,0)</f>
        <v>3622886.4000000032</v>
      </c>
      <c r="K2055" s="86">
        <f>I2055*Segmentos!$D$7*(AL2055%)*IF(ISNUMBER(AM2055),AM2055%,0)</f>
        <v>4326336.0000000037</v>
      </c>
      <c r="L2055" s="4"/>
      <c r="M2055" s="2">
        <v>8.91</v>
      </c>
      <c r="N2055" s="2">
        <v>26.8</v>
      </c>
      <c r="O2055" s="2">
        <v>33.200000000000003</v>
      </c>
      <c r="P2055" s="2">
        <v>87.600499999999997</v>
      </c>
      <c r="Q2055" s="2">
        <v>5.7</v>
      </c>
      <c r="R2055" s="2">
        <v>15.2</v>
      </c>
      <c r="S2055" s="2">
        <v>37.5</v>
      </c>
      <c r="T2055" s="2">
        <v>9.3422999999999998</v>
      </c>
      <c r="U2055" s="2">
        <v>6.72</v>
      </c>
      <c r="V2055" s="2">
        <v>20.8</v>
      </c>
      <c r="W2055" s="2">
        <v>32.299999999999997</v>
      </c>
      <c r="X2055" s="2">
        <v>13.849</v>
      </c>
      <c r="Y2055" s="2">
        <v>8.1300000000000008</v>
      </c>
      <c r="Z2055" s="2">
        <v>30.9</v>
      </c>
      <c r="AA2055" s="2">
        <v>26.3</v>
      </c>
      <c r="AB2055" s="2">
        <v>23.593699999999998</v>
      </c>
      <c r="AC2055" s="2">
        <v>12.65</v>
      </c>
      <c r="AD2055" s="2">
        <v>33</v>
      </c>
      <c r="AE2055" s="2">
        <v>38.4</v>
      </c>
      <c r="AF2055" s="2">
        <v>40.8155</v>
      </c>
      <c r="AG2055" s="20">
        <v>8.09</v>
      </c>
      <c r="AH2055" s="20">
        <v>27.6</v>
      </c>
      <c r="AI2055" s="20">
        <v>29.3</v>
      </c>
      <c r="AJ2055" s="20">
        <v>37.7303</v>
      </c>
      <c r="AK2055" s="18">
        <v>9.66</v>
      </c>
      <c r="AL2055" s="18">
        <v>26.1</v>
      </c>
      <c r="AM2055" s="18">
        <v>37</v>
      </c>
      <c r="AN2055" s="18">
        <v>49.870199999999997</v>
      </c>
      <c r="AO2055" s="2">
        <v>3.03</v>
      </c>
      <c r="AP2055" s="2">
        <v>18.600000000000001</v>
      </c>
      <c r="AQ2055" s="2">
        <v>16.3</v>
      </c>
      <c r="AR2055" s="2">
        <v>3.2534999999999998</v>
      </c>
      <c r="AS2055" s="2">
        <v>7.95</v>
      </c>
      <c r="AT2055" s="2">
        <v>24.4</v>
      </c>
      <c r="AU2055" s="2">
        <v>32.6</v>
      </c>
      <c r="AV2055" s="2">
        <v>17.21</v>
      </c>
      <c r="AW2055" s="2">
        <v>10.050000000000001</v>
      </c>
      <c r="AX2055" s="2">
        <v>27.2</v>
      </c>
      <c r="AY2055" s="2">
        <v>37</v>
      </c>
      <c r="AZ2055" s="2">
        <v>28.4072</v>
      </c>
      <c r="BA2055" s="2">
        <v>10.29</v>
      </c>
      <c r="BB2055" s="2">
        <v>30.4</v>
      </c>
      <c r="BC2055" s="2">
        <v>33.9</v>
      </c>
      <c r="BD2055" s="2">
        <v>38.729799999999997</v>
      </c>
      <c r="BE2055" s="4" t="str">
        <f t="shared" si="322"/>
        <v>ENTRETENIDO</v>
      </c>
      <c r="BF2055" s="4">
        <f t="shared" si="323"/>
        <v>8.3763999999999985</v>
      </c>
      <c r="BG2055">
        <f t="shared" si="324"/>
        <v>3.03</v>
      </c>
      <c r="BH2055">
        <f t="shared" si="325"/>
        <v>7.95</v>
      </c>
      <c r="BI2055">
        <f t="shared" si="326"/>
        <v>10.29</v>
      </c>
      <c r="BJ2055">
        <f t="shared" si="327"/>
        <v>9.66</v>
      </c>
      <c r="BK2055">
        <f t="shared" si="328"/>
        <v>8.09</v>
      </c>
      <c r="BL2055">
        <f t="shared" si="329"/>
        <v>99653.120000000083</v>
      </c>
    </row>
    <row r="2056" spans="1:64" x14ac:dyDescent="0.2">
      <c r="A2056" s="1">
        <v>2054</v>
      </c>
      <c r="B2056" s="7" t="s">
        <v>99</v>
      </c>
      <c r="C2056" s="3">
        <v>39992</v>
      </c>
      <c r="D2056" s="4" t="s">
        <v>627</v>
      </c>
      <c r="E2056" s="4" t="s">
        <v>182</v>
      </c>
      <c r="F2056" s="5" t="str">
        <f t="shared" si="320"/>
        <v>D</v>
      </c>
      <c r="G2056" s="6">
        <v>0.79027777777777775</v>
      </c>
      <c r="H2056" s="6">
        <v>0.87361111111111101</v>
      </c>
      <c r="I2056" s="85">
        <f t="shared" si="321"/>
        <v>119.99999999999989</v>
      </c>
      <c r="J2056" s="86">
        <f>I2056*Segmentos!$D$7*(AH2056%)*IF(ISNUMBER(AI2056),AI2056%,0)</f>
        <v>2113727.9999999981</v>
      </c>
      <c r="K2056" s="86">
        <f>I2056*Segmentos!$D$7*(AL2056%)*IF(ISNUMBER(AM2056),AM2056%,0)</f>
        <v>2312639.9999999977</v>
      </c>
      <c r="L2056" s="4"/>
      <c r="M2056" s="2">
        <v>4.63</v>
      </c>
      <c r="N2056" s="2">
        <v>18.3</v>
      </c>
      <c r="O2056" s="2">
        <v>25.3</v>
      </c>
      <c r="P2056" s="2">
        <v>80.378299999999996</v>
      </c>
      <c r="Q2056" s="2">
        <v>3.64</v>
      </c>
      <c r="R2056" s="2">
        <v>13.8</v>
      </c>
      <c r="S2056" s="2">
        <v>26.3</v>
      </c>
      <c r="T2056" s="2">
        <v>10.5388</v>
      </c>
      <c r="U2056" s="2">
        <v>3.52</v>
      </c>
      <c r="V2056" s="2">
        <v>16.8</v>
      </c>
      <c r="W2056" s="2">
        <v>21</v>
      </c>
      <c r="X2056" s="2">
        <v>12.818099999999999</v>
      </c>
      <c r="Y2056" s="2">
        <v>5.14</v>
      </c>
      <c r="Z2056" s="2">
        <v>20.8</v>
      </c>
      <c r="AA2056" s="2">
        <v>24.7</v>
      </c>
      <c r="AB2056" s="2">
        <v>26.303899999999999</v>
      </c>
      <c r="AC2056" s="2">
        <v>5.39</v>
      </c>
      <c r="AD2056" s="2">
        <v>19.2</v>
      </c>
      <c r="AE2056" s="2">
        <v>28</v>
      </c>
      <c r="AF2056" s="2">
        <v>30.717600000000001</v>
      </c>
      <c r="AG2056" s="20">
        <v>4.41</v>
      </c>
      <c r="AH2056" s="20">
        <v>20.2</v>
      </c>
      <c r="AI2056" s="20">
        <v>21.8</v>
      </c>
      <c r="AJ2056" s="20">
        <v>36.288499999999999</v>
      </c>
      <c r="AK2056" s="18">
        <v>4.84</v>
      </c>
      <c r="AL2056" s="18">
        <v>16.5</v>
      </c>
      <c r="AM2056" s="18">
        <v>29.2</v>
      </c>
      <c r="AN2056" s="18">
        <v>44.089799999999997</v>
      </c>
      <c r="AO2056" s="2">
        <v>0.96</v>
      </c>
      <c r="AP2056" s="2">
        <v>8.4</v>
      </c>
      <c r="AQ2056" s="2">
        <v>11.4</v>
      </c>
      <c r="AR2056" s="2">
        <v>1.8274999999999999</v>
      </c>
      <c r="AS2056" s="2">
        <v>4.03</v>
      </c>
      <c r="AT2056" s="2">
        <v>16.600000000000001</v>
      </c>
      <c r="AU2056" s="2">
        <v>24.2</v>
      </c>
      <c r="AV2056" s="2">
        <v>15.3904</v>
      </c>
      <c r="AW2056" s="2">
        <v>4.99</v>
      </c>
      <c r="AX2056" s="2">
        <v>19.100000000000001</v>
      </c>
      <c r="AY2056" s="2">
        <v>26.1</v>
      </c>
      <c r="AZ2056" s="2">
        <v>24.865600000000001</v>
      </c>
      <c r="BA2056" s="2">
        <v>5.77</v>
      </c>
      <c r="BB2056" s="2">
        <v>21.4</v>
      </c>
      <c r="BC2056" s="2">
        <v>26.9</v>
      </c>
      <c r="BD2056" s="2">
        <v>38.294800000000002</v>
      </c>
      <c r="BE2056" s="4" t="str">
        <f t="shared" si="322"/>
        <v>ABURRIDO</v>
      </c>
      <c r="BF2056" s="4">
        <f t="shared" si="323"/>
        <v>4.3726000000000003</v>
      </c>
      <c r="BG2056">
        <f t="shared" si="324"/>
        <v>0.96</v>
      </c>
      <c r="BH2056">
        <f t="shared" si="325"/>
        <v>4.03</v>
      </c>
      <c r="BI2056">
        <f t="shared" si="326"/>
        <v>5.77</v>
      </c>
      <c r="BJ2056">
        <f t="shared" si="327"/>
        <v>4.84</v>
      </c>
      <c r="BK2056">
        <f t="shared" si="328"/>
        <v>4.41</v>
      </c>
      <c r="BL2056">
        <f t="shared" si="329"/>
        <v>55558.799999999952</v>
      </c>
    </row>
    <row r="2057" spans="1:64" x14ac:dyDescent="0.2">
      <c r="A2057" s="1">
        <v>2055</v>
      </c>
      <c r="B2057" s="7" t="s">
        <v>5</v>
      </c>
      <c r="C2057" s="3">
        <v>39992</v>
      </c>
      <c r="D2057" s="4" t="s">
        <v>3</v>
      </c>
      <c r="E2057" s="4" t="s">
        <v>164</v>
      </c>
      <c r="F2057" s="5" t="str">
        <f t="shared" si="320"/>
        <v>D</v>
      </c>
      <c r="G2057" s="6">
        <v>0.87430555555555556</v>
      </c>
      <c r="H2057" s="6">
        <v>0.91666666666666663</v>
      </c>
      <c r="I2057" s="85">
        <f t="shared" si="321"/>
        <v>60.999999999999943</v>
      </c>
      <c r="J2057" s="86">
        <f>I2057*Segmentos!$D$7*(AH2057%)*IF(ISNUMBER(AI2057),AI2057%,0)</f>
        <v>2054870.3999999978</v>
      </c>
      <c r="K2057" s="86">
        <f>I2057*Segmentos!$D$7*(AL2057%)*IF(ISNUMBER(AM2057),AM2057%,0)</f>
        <v>2080636.7999999982</v>
      </c>
      <c r="L2057" s="4"/>
      <c r="M2057" s="2">
        <v>8.4700000000000006</v>
      </c>
      <c r="N2057" s="2">
        <v>23.4</v>
      </c>
      <c r="O2057" s="2">
        <v>36.1</v>
      </c>
      <c r="P2057" s="2">
        <v>86.880099999999999</v>
      </c>
      <c r="Q2057" s="2">
        <v>4.66</v>
      </c>
      <c r="R2057" s="2">
        <v>14.2</v>
      </c>
      <c r="S2057" s="2">
        <v>32.9</v>
      </c>
      <c r="T2057" s="2">
        <v>7.9739000000000004</v>
      </c>
      <c r="U2057" s="2">
        <v>7.51</v>
      </c>
      <c r="V2057" s="2">
        <v>20.7</v>
      </c>
      <c r="W2057" s="2">
        <v>36.299999999999997</v>
      </c>
      <c r="X2057" s="2">
        <v>16.161999999999999</v>
      </c>
      <c r="Y2057" s="2">
        <v>8.58</v>
      </c>
      <c r="Z2057" s="2">
        <v>27.9</v>
      </c>
      <c r="AA2057" s="2">
        <v>30.7</v>
      </c>
      <c r="AB2057" s="2">
        <v>25.999400000000001</v>
      </c>
      <c r="AC2057" s="2">
        <v>10.91</v>
      </c>
      <c r="AD2057" s="2">
        <v>25.9</v>
      </c>
      <c r="AE2057" s="2">
        <v>42.1</v>
      </c>
      <c r="AF2057" s="2">
        <v>36.744799999999998</v>
      </c>
      <c r="AG2057" s="20">
        <v>8.41</v>
      </c>
      <c r="AH2057" s="20">
        <v>24.2</v>
      </c>
      <c r="AI2057" s="20">
        <v>34.799999999999997</v>
      </c>
      <c r="AJ2057" s="20">
        <v>40.946300000000001</v>
      </c>
      <c r="AK2057" s="18">
        <v>8.52</v>
      </c>
      <c r="AL2057" s="18">
        <v>22.8</v>
      </c>
      <c r="AM2057" s="18">
        <v>37.4</v>
      </c>
      <c r="AN2057" s="18">
        <v>45.933799999999998</v>
      </c>
      <c r="AO2057" s="2">
        <v>5.38</v>
      </c>
      <c r="AP2057" s="2">
        <v>18.2</v>
      </c>
      <c r="AQ2057" s="2">
        <v>29.6</v>
      </c>
      <c r="AR2057" s="2">
        <v>6.0372000000000003</v>
      </c>
      <c r="AS2057" s="2">
        <v>9.83</v>
      </c>
      <c r="AT2057" s="2">
        <v>23.2</v>
      </c>
      <c r="AU2057" s="2">
        <v>42.4</v>
      </c>
      <c r="AV2057" s="2">
        <v>22.216100000000001</v>
      </c>
      <c r="AW2057" s="2">
        <v>9.4700000000000006</v>
      </c>
      <c r="AX2057" s="2">
        <v>25.6</v>
      </c>
      <c r="AY2057" s="2">
        <v>37</v>
      </c>
      <c r="AZ2057" s="2">
        <v>27.9528</v>
      </c>
      <c r="BA2057" s="2">
        <v>7.81</v>
      </c>
      <c r="BB2057" s="2">
        <v>23.5</v>
      </c>
      <c r="BC2057" s="2">
        <v>33.200000000000003</v>
      </c>
      <c r="BD2057" s="2">
        <v>30.673999999999999</v>
      </c>
      <c r="BE2057" s="4" t="str">
        <f t="shared" si="322"/>
        <v>NO APLICA</v>
      </c>
      <c r="BF2057" s="4">
        <f t="shared" si="323"/>
        <v>9.0062000000000015</v>
      </c>
      <c r="BG2057">
        <f t="shared" si="324"/>
        <v>5.38</v>
      </c>
      <c r="BH2057">
        <f t="shared" si="325"/>
        <v>9.83</v>
      </c>
      <c r="BI2057">
        <f t="shared" si="326"/>
        <v>9.4700000000000006</v>
      </c>
      <c r="BJ2057">
        <f t="shared" si="327"/>
        <v>8.52</v>
      </c>
      <c r="BK2057">
        <f t="shared" si="328"/>
        <v>8.41</v>
      </c>
      <c r="BL2057">
        <f t="shared" si="329"/>
        <v>51529.139999999948</v>
      </c>
    </row>
    <row r="2058" spans="1:64" x14ac:dyDescent="0.2">
      <c r="A2058" s="1">
        <v>2056</v>
      </c>
      <c r="B2058" s="7" t="s">
        <v>49</v>
      </c>
      <c r="C2058" s="3">
        <v>39992</v>
      </c>
      <c r="D2058" s="4" t="s">
        <v>3</v>
      </c>
      <c r="E2058" s="4" t="s">
        <v>168</v>
      </c>
      <c r="F2058" s="5" t="str">
        <f t="shared" si="320"/>
        <v>D</v>
      </c>
      <c r="G2058" s="6">
        <v>0.7895833333333333</v>
      </c>
      <c r="H2058" s="6">
        <v>0.87430555555555556</v>
      </c>
      <c r="I2058" s="85">
        <f t="shared" si="321"/>
        <v>122.00000000000004</v>
      </c>
      <c r="J2058" s="86">
        <f>I2058*Segmentos!$D$7*(AH2058%)*IF(ISNUMBER(AI2058),AI2058%,0)</f>
        <v>1898856.8000000005</v>
      </c>
      <c r="K2058" s="86">
        <f>I2058*Segmentos!$D$7*(AL2058%)*IF(ISNUMBER(AM2058),AM2058%,0)</f>
        <v>1823948.8000000005</v>
      </c>
      <c r="L2058" s="4" t="s">
        <v>451</v>
      </c>
      <c r="M2058" s="2">
        <v>3.81</v>
      </c>
      <c r="N2058" s="2">
        <v>15.6</v>
      </c>
      <c r="O2058" s="2">
        <v>24.4</v>
      </c>
      <c r="P2058" s="2">
        <v>86.524799999999999</v>
      </c>
      <c r="Q2058" s="2">
        <v>2.4500000000000002</v>
      </c>
      <c r="R2058" s="2">
        <v>12.8</v>
      </c>
      <c r="S2058" s="2">
        <v>19.2</v>
      </c>
      <c r="T2058" s="2">
        <v>9.2843</v>
      </c>
      <c r="U2058" s="2">
        <v>4.7699999999999996</v>
      </c>
      <c r="V2058" s="2">
        <v>13.5</v>
      </c>
      <c r="W2058" s="2">
        <v>35.4</v>
      </c>
      <c r="X2058" s="2">
        <v>22.726199999999999</v>
      </c>
      <c r="Y2058" s="2">
        <v>4.71</v>
      </c>
      <c r="Z2058" s="2">
        <v>18.100000000000001</v>
      </c>
      <c r="AA2058" s="2">
        <v>25.9</v>
      </c>
      <c r="AB2058" s="2">
        <v>31.594799999999999</v>
      </c>
      <c r="AC2058" s="2">
        <v>3.07</v>
      </c>
      <c r="AD2058" s="2">
        <v>16.100000000000001</v>
      </c>
      <c r="AE2058" s="2">
        <v>19.100000000000001</v>
      </c>
      <c r="AF2058" s="2">
        <v>22.919499999999999</v>
      </c>
      <c r="AG2058" s="20">
        <v>3.89</v>
      </c>
      <c r="AH2058" s="20">
        <v>16.7</v>
      </c>
      <c r="AI2058" s="20">
        <v>23.3</v>
      </c>
      <c r="AJ2058" s="20">
        <v>41.941000000000003</v>
      </c>
      <c r="AK2058" s="18">
        <v>3.73</v>
      </c>
      <c r="AL2058" s="18">
        <v>14.6</v>
      </c>
      <c r="AM2058" s="18">
        <v>25.6</v>
      </c>
      <c r="AN2058" s="18">
        <v>44.583799999999997</v>
      </c>
      <c r="AO2058" s="2">
        <v>3</v>
      </c>
      <c r="AP2058" s="2">
        <v>11.3</v>
      </c>
      <c r="AQ2058" s="2">
        <v>26.6</v>
      </c>
      <c r="AR2058" s="2">
        <v>7.4459</v>
      </c>
      <c r="AS2058" s="2">
        <v>4.2300000000000004</v>
      </c>
      <c r="AT2058" s="2">
        <v>14.5</v>
      </c>
      <c r="AU2058" s="2">
        <v>29.3</v>
      </c>
      <c r="AV2058" s="2">
        <v>21.212399999999999</v>
      </c>
      <c r="AW2058" s="2">
        <v>3.36</v>
      </c>
      <c r="AX2058" s="2">
        <v>13.5</v>
      </c>
      <c r="AY2058" s="2">
        <v>24.9</v>
      </c>
      <c r="AZ2058" s="2">
        <v>21.955200000000001</v>
      </c>
      <c r="BA2058" s="2">
        <v>4.12</v>
      </c>
      <c r="BB2058" s="2">
        <v>19</v>
      </c>
      <c r="BC2058" s="2">
        <v>21.7</v>
      </c>
      <c r="BD2058" s="2">
        <v>35.911299999999997</v>
      </c>
      <c r="BE2058" s="4" t="str">
        <f t="shared" si="322"/>
        <v>ABURRIDO</v>
      </c>
      <c r="BF2058" s="4">
        <f t="shared" si="323"/>
        <v>3.9868000000000001</v>
      </c>
      <c r="BG2058">
        <f t="shared" si="324"/>
        <v>3</v>
      </c>
      <c r="BH2058">
        <f t="shared" si="325"/>
        <v>4.2300000000000004</v>
      </c>
      <c r="BI2058">
        <f t="shared" si="326"/>
        <v>4.12</v>
      </c>
      <c r="BJ2058">
        <f t="shared" si="327"/>
        <v>3.73</v>
      </c>
      <c r="BK2058">
        <f t="shared" si="328"/>
        <v>3.89</v>
      </c>
      <c r="BL2058">
        <f t="shared" si="329"/>
        <v>46438.080000000016</v>
      </c>
    </row>
    <row r="2059" spans="1:64" x14ac:dyDescent="0.2">
      <c r="A2059" s="1">
        <v>2057</v>
      </c>
      <c r="B2059" s="7" t="s">
        <v>101</v>
      </c>
      <c r="C2059" s="3">
        <v>39992</v>
      </c>
      <c r="D2059" s="4" t="s">
        <v>628</v>
      </c>
      <c r="E2059" s="4" t="s">
        <v>168</v>
      </c>
      <c r="F2059" s="5" t="str">
        <f t="shared" si="320"/>
        <v>D</v>
      </c>
      <c r="G2059" s="6">
        <v>0.91736111111111107</v>
      </c>
      <c r="H2059" s="6">
        <v>4.1666666666666666E-3</v>
      </c>
      <c r="I2059" s="85">
        <f t="shared" si="321"/>
        <v>125.00000000000006</v>
      </c>
      <c r="J2059" s="86">
        <f>I2059*Segmentos!$D$7*(AH2059%)*IF(ISNUMBER(AI2059),AI2059%,0)</f>
        <v>1692000.0000000007</v>
      </c>
      <c r="K2059" s="86">
        <f>I2059*Segmentos!$D$7*(AL2059%)*IF(ISNUMBER(AM2059),AM2059%,0)</f>
        <v>1721500.0000000009</v>
      </c>
      <c r="L2059" s="4" t="s">
        <v>453</v>
      </c>
      <c r="M2059" s="2">
        <v>3.41</v>
      </c>
      <c r="N2059" s="2">
        <v>12.5</v>
      </c>
      <c r="O2059" s="2">
        <v>27.3</v>
      </c>
      <c r="P2059" s="2">
        <v>78.835499999999996</v>
      </c>
      <c r="Q2059" s="2">
        <v>3.53</v>
      </c>
      <c r="R2059" s="2">
        <v>9.6</v>
      </c>
      <c r="S2059" s="2">
        <v>36.700000000000003</v>
      </c>
      <c r="T2059" s="2">
        <v>13.598800000000001</v>
      </c>
      <c r="U2059" s="2">
        <v>1.7</v>
      </c>
      <c r="V2059" s="2">
        <v>8.8000000000000007</v>
      </c>
      <c r="W2059" s="2">
        <v>19.399999999999999</v>
      </c>
      <c r="X2059" s="2">
        <v>8.2302</v>
      </c>
      <c r="Y2059" s="2">
        <v>5.85</v>
      </c>
      <c r="Z2059" s="2">
        <v>18.5</v>
      </c>
      <c r="AA2059" s="2">
        <v>31.7</v>
      </c>
      <c r="AB2059" s="2">
        <v>39.914400000000001</v>
      </c>
      <c r="AC2059" s="2">
        <v>2.2599999999999998</v>
      </c>
      <c r="AD2059" s="2">
        <v>10.9</v>
      </c>
      <c r="AE2059" s="2">
        <v>20.6</v>
      </c>
      <c r="AF2059" s="2">
        <v>17.092199999999998</v>
      </c>
      <c r="AG2059" s="20">
        <v>3.39</v>
      </c>
      <c r="AH2059" s="20">
        <v>14.1</v>
      </c>
      <c r="AI2059" s="20">
        <v>24</v>
      </c>
      <c r="AJ2059" s="20">
        <v>37.107199999999999</v>
      </c>
      <c r="AK2059" s="18">
        <v>3.44</v>
      </c>
      <c r="AL2059" s="18">
        <v>11</v>
      </c>
      <c r="AM2059" s="18">
        <v>31.3</v>
      </c>
      <c r="AN2059" s="18">
        <v>41.728400000000001</v>
      </c>
      <c r="AO2059" s="2">
        <v>1.05</v>
      </c>
      <c r="AP2059" s="2">
        <v>7</v>
      </c>
      <c r="AQ2059" s="2">
        <v>14.9</v>
      </c>
      <c r="AR2059" s="2">
        <v>2.6442999999999999</v>
      </c>
      <c r="AS2059" s="2">
        <v>2.8</v>
      </c>
      <c r="AT2059" s="2">
        <v>12</v>
      </c>
      <c r="AU2059" s="2">
        <v>23.4</v>
      </c>
      <c r="AV2059" s="2">
        <v>14.2437</v>
      </c>
      <c r="AW2059" s="2">
        <v>1.8</v>
      </c>
      <c r="AX2059" s="2">
        <v>10.1</v>
      </c>
      <c r="AY2059" s="2">
        <v>17.899999999999999</v>
      </c>
      <c r="AZ2059" s="2">
        <v>11.9534</v>
      </c>
      <c r="BA2059" s="2">
        <v>5.65</v>
      </c>
      <c r="BB2059" s="2">
        <v>16.2</v>
      </c>
      <c r="BC2059" s="2">
        <v>35</v>
      </c>
      <c r="BD2059" s="2">
        <v>49.994100000000003</v>
      </c>
      <c r="BE2059" s="4" t="str">
        <f t="shared" si="322"/>
        <v>ABURRIDO</v>
      </c>
      <c r="BF2059" s="4">
        <f t="shared" si="323"/>
        <v>3.6040000000000005</v>
      </c>
      <c r="BG2059">
        <f t="shared" si="324"/>
        <v>1.05</v>
      </c>
      <c r="BH2059">
        <f t="shared" si="325"/>
        <v>2.8</v>
      </c>
      <c r="BI2059">
        <f t="shared" si="326"/>
        <v>5.65</v>
      </c>
      <c r="BJ2059">
        <f t="shared" si="327"/>
        <v>3.44</v>
      </c>
      <c r="BK2059">
        <f t="shared" si="328"/>
        <v>3.39</v>
      </c>
      <c r="BL2059">
        <f t="shared" si="329"/>
        <v>42656.250000000022</v>
      </c>
    </row>
    <row r="2060" spans="1:64" x14ac:dyDescent="0.2">
      <c r="A2060" s="1">
        <v>2058</v>
      </c>
      <c r="B2060" s="7" t="s">
        <v>9</v>
      </c>
      <c r="C2060" s="3">
        <v>39992</v>
      </c>
      <c r="D2060" s="4" t="s">
        <v>8</v>
      </c>
      <c r="E2060" s="4" t="s">
        <v>168</v>
      </c>
      <c r="F2060" s="5" t="str">
        <f t="shared" si="320"/>
        <v>D</v>
      </c>
      <c r="G2060" s="6">
        <v>0.78472222222222221</v>
      </c>
      <c r="H2060" s="6">
        <v>0.87361111111111101</v>
      </c>
      <c r="I2060" s="85">
        <f t="shared" si="321"/>
        <v>127.99999999999986</v>
      </c>
      <c r="J2060" s="86">
        <f>I2060*Segmentos!$D$7*(AH2060%)*IF(ISNUMBER(AI2060),AI2060%,0)</f>
        <v>3045990.3999999966</v>
      </c>
      <c r="K2060" s="86">
        <f>I2060*Segmentos!$D$7*(AL2060%)*IF(ISNUMBER(AM2060),AM2060%,0)</f>
        <v>3578265.5999999964</v>
      </c>
      <c r="L2060" s="4" t="s">
        <v>450</v>
      </c>
      <c r="M2060" s="2">
        <v>6.49</v>
      </c>
      <c r="N2060" s="2">
        <v>21.1</v>
      </c>
      <c r="O2060" s="2">
        <v>30.8</v>
      </c>
      <c r="P2060" s="2">
        <v>83.055999999999997</v>
      </c>
      <c r="Q2060" s="2">
        <v>5.03</v>
      </c>
      <c r="R2060" s="2">
        <v>15.5</v>
      </c>
      <c r="S2060" s="2">
        <v>32.4</v>
      </c>
      <c r="T2060" s="2">
        <v>10.7341</v>
      </c>
      <c r="U2060" s="2">
        <v>5.09</v>
      </c>
      <c r="V2060" s="2">
        <v>19.5</v>
      </c>
      <c r="W2060" s="2">
        <v>26.1</v>
      </c>
      <c r="X2060" s="2">
        <v>13.645899999999999</v>
      </c>
      <c r="Y2060" s="2">
        <v>7.61</v>
      </c>
      <c r="Z2060" s="2">
        <v>25</v>
      </c>
      <c r="AA2060" s="2">
        <v>30.5</v>
      </c>
      <c r="AB2060" s="2">
        <v>28.746500000000001</v>
      </c>
      <c r="AC2060" s="2">
        <v>7.13</v>
      </c>
      <c r="AD2060" s="2">
        <v>21.4</v>
      </c>
      <c r="AE2060" s="2">
        <v>33.299999999999997</v>
      </c>
      <c r="AF2060" s="2">
        <v>29.929500000000001</v>
      </c>
      <c r="AG2060" s="20">
        <v>5.96</v>
      </c>
      <c r="AH2060" s="20">
        <v>21.4</v>
      </c>
      <c r="AI2060" s="20">
        <v>27.8</v>
      </c>
      <c r="AJ2060" s="20">
        <v>36.176699999999997</v>
      </c>
      <c r="AK2060" s="18">
        <v>6.97</v>
      </c>
      <c r="AL2060" s="18">
        <v>20.8</v>
      </c>
      <c r="AM2060" s="18">
        <v>33.6</v>
      </c>
      <c r="AN2060" s="18">
        <v>46.879300000000001</v>
      </c>
      <c r="AO2060" s="2">
        <v>0.88</v>
      </c>
      <c r="AP2060" s="2">
        <v>5.9</v>
      </c>
      <c r="AQ2060" s="2">
        <v>15</v>
      </c>
      <c r="AR2060" s="2">
        <v>1.234</v>
      </c>
      <c r="AS2060" s="2">
        <v>3.34</v>
      </c>
      <c r="AT2060" s="2">
        <v>14.9</v>
      </c>
      <c r="AU2060" s="2">
        <v>22.4</v>
      </c>
      <c r="AV2060" s="2">
        <v>9.4139999999999997</v>
      </c>
      <c r="AW2060" s="2">
        <v>6.62</v>
      </c>
      <c r="AX2060" s="2">
        <v>21.7</v>
      </c>
      <c r="AY2060" s="2">
        <v>30.5</v>
      </c>
      <c r="AZ2060" s="2">
        <v>24.328199999999999</v>
      </c>
      <c r="BA2060" s="2">
        <v>9.82</v>
      </c>
      <c r="BB2060" s="2">
        <v>28.4</v>
      </c>
      <c r="BC2060" s="2">
        <v>34.5</v>
      </c>
      <c r="BD2060" s="2">
        <v>48.079799999999999</v>
      </c>
      <c r="BE2060" s="4" t="str">
        <f t="shared" si="322"/>
        <v>ENTRETENIDO</v>
      </c>
      <c r="BF2060" s="4">
        <f t="shared" si="323"/>
        <v>5.6832000000000003</v>
      </c>
      <c r="BG2060">
        <f t="shared" si="324"/>
        <v>0.88</v>
      </c>
      <c r="BH2060">
        <f t="shared" si="325"/>
        <v>3.34</v>
      </c>
      <c r="BI2060">
        <f t="shared" si="326"/>
        <v>9.82</v>
      </c>
      <c r="BJ2060">
        <f t="shared" si="327"/>
        <v>6.97</v>
      </c>
      <c r="BK2060">
        <f t="shared" si="328"/>
        <v>5.96</v>
      </c>
      <c r="BL2060">
        <f t="shared" si="329"/>
        <v>83184.639999999912</v>
      </c>
    </row>
    <row r="2061" spans="1:64" x14ac:dyDescent="0.2">
      <c r="A2061" s="1">
        <v>2059</v>
      </c>
      <c r="B2061" s="7" t="s">
        <v>35</v>
      </c>
      <c r="C2061" s="3">
        <v>39992</v>
      </c>
      <c r="D2061" s="4" t="s">
        <v>626</v>
      </c>
      <c r="E2061" s="4" t="s">
        <v>163</v>
      </c>
      <c r="F2061" s="5" t="str">
        <f t="shared" si="320"/>
        <v>D</v>
      </c>
      <c r="G2061" s="6">
        <v>0.91736111111111107</v>
      </c>
      <c r="H2061" s="6">
        <v>0.91874999999999996</v>
      </c>
      <c r="I2061" s="85">
        <f t="shared" si="321"/>
        <v>1.9999999999999929</v>
      </c>
      <c r="J2061" s="86">
        <f>I2061*Segmentos!$D$7*(AH2061%)*IF(ISNUMBER(AI2061),AI2061%,0)</f>
        <v>69164.799999999756</v>
      </c>
      <c r="K2061" s="86">
        <f>I2061*Segmentos!$D$7*(AL2061%)*IF(ISNUMBER(AM2061),AM2061%,0)</f>
        <v>70137.599999999758</v>
      </c>
      <c r="L2061" s="4"/>
      <c r="M2061" s="2">
        <v>8.69</v>
      </c>
      <c r="N2061" s="2">
        <v>10.199999999999999</v>
      </c>
      <c r="O2061" s="2">
        <v>84.9</v>
      </c>
      <c r="P2061" s="2">
        <v>91.578699999999998</v>
      </c>
      <c r="Q2061" s="2">
        <v>5.53</v>
      </c>
      <c r="R2061" s="2">
        <v>6.6</v>
      </c>
      <c r="S2061" s="2">
        <v>83.3</v>
      </c>
      <c r="T2061" s="2">
        <v>9.718</v>
      </c>
      <c r="U2061" s="2">
        <v>6</v>
      </c>
      <c r="V2061" s="2">
        <v>7.9</v>
      </c>
      <c r="W2061" s="2">
        <v>76.3</v>
      </c>
      <c r="X2061" s="2">
        <v>13.2555</v>
      </c>
      <c r="Y2061" s="2">
        <v>7.48</v>
      </c>
      <c r="Z2061" s="2">
        <v>9</v>
      </c>
      <c r="AA2061" s="2">
        <v>83.3</v>
      </c>
      <c r="AB2061" s="2">
        <v>23.285299999999999</v>
      </c>
      <c r="AC2061" s="2">
        <v>13.1</v>
      </c>
      <c r="AD2061" s="2">
        <v>14.7</v>
      </c>
      <c r="AE2061" s="2">
        <v>89.1</v>
      </c>
      <c r="AF2061" s="2">
        <v>45.319899999999997</v>
      </c>
      <c r="AG2061" s="20">
        <v>8.6300000000000008</v>
      </c>
      <c r="AH2061" s="20">
        <v>10.1</v>
      </c>
      <c r="AI2061" s="20">
        <v>85.6</v>
      </c>
      <c r="AJ2061" s="20">
        <v>43.141300000000001</v>
      </c>
      <c r="AK2061" s="18">
        <v>8.75</v>
      </c>
      <c r="AL2061" s="18">
        <v>10.4</v>
      </c>
      <c r="AM2061" s="18">
        <v>84.3</v>
      </c>
      <c r="AN2061" s="18">
        <v>48.4373</v>
      </c>
      <c r="AO2061" s="2">
        <v>5.39</v>
      </c>
      <c r="AP2061" s="2">
        <v>6.8</v>
      </c>
      <c r="AQ2061" s="2">
        <v>78.8</v>
      </c>
      <c r="AR2061" s="2">
        <v>6.2012999999999998</v>
      </c>
      <c r="AS2061" s="2">
        <v>7.18</v>
      </c>
      <c r="AT2061" s="2">
        <v>8.8000000000000007</v>
      </c>
      <c r="AU2061" s="2">
        <v>81.599999999999994</v>
      </c>
      <c r="AV2061" s="2">
        <v>16.6599</v>
      </c>
      <c r="AW2061" s="2">
        <v>10.29</v>
      </c>
      <c r="AX2061" s="2">
        <v>12.8</v>
      </c>
      <c r="AY2061" s="2">
        <v>80.400000000000006</v>
      </c>
      <c r="AZ2061" s="2">
        <v>31.1845</v>
      </c>
      <c r="BA2061" s="2">
        <v>9.3000000000000007</v>
      </c>
      <c r="BB2061" s="2">
        <v>10.1</v>
      </c>
      <c r="BC2061" s="2">
        <v>92.1</v>
      </c>
      <c r="BD2061" s="2">
        <v>37.533000000000001</v>
      </c>
      <c r="BE2061" s="4" t="str">
        <f t="shared" si="322"/>
        <v>NO APLICA</v>
      </c>
      <c r="BF2061" s="4">
        <f t="shared" si="323"/>
        <v>8.2383999999999986</v>
      </c>
      <c r="BG2061">
        <f t="shared" si="324"/>
        <v>5.39</v>
      </c>
      <c r="BH2061">
        <f t="shared" si="325"/>
        <v>7.18</v>
      </c>
      <c r="BI2061">
        <f t="shared" si="326"/>
        <v>10.29</v>
      </c>
      <c r="BJ2061">
        <f t="shared" si="327"/>
        <v>8.75</v>
      </c>
      <c r="BK2061">
        <f t="shared" si="328"/>
        <v>8.6300000000000008</v>
      </c>
      <c r="BL2061">
        <f t="shared" si="329"/>
        <v>1731.9599999999939</v>
      </c>
    </row>
    <row r="2062" spans="1:64" x14ac:dyDescent="0.2">
      <c r="A2062" s="1">
        <v>2060</v>
      </c>
      <c r="B2062" s="7" t="s">
        <v>133</v>
      </c>
      <c r="C2062" s="3">
        <v>39992</v>
      </c>
      <c r="D2062" s="4" t="s">
        <v>629</v>
      </c>
      <c r="E2062" s="4" t="s">
        <v>170</v>
      </c>
      <c r="F2062" s="5" t="str">
        <f t="shared" si="320"/>
        <v>D</v>
      </c>
      <c r="G2062" s="6">
        <v>0.89513888888888893</v>
      </c>
      <c r="H2062" s="6">
        <v>0.91041666666666676</v>
      </c>
      <c r="I2062" s="85">
        <f t="shared" si="321"/>
        <v>22.000000000000082</v>
      </c>
      <c r="J2062" s="86">
        <f>I2062*Segmentos!$D$7*(AH2062%)*IF(ISNUMBER(AI2062),AI2062%,0)</f>
        <v>8078.4000000000306</v>
      </c>
      <c r="K2062" s="86">
        <f>I2062*Segmentos!$D$7*(AL2062%)*IF(ISNUMBER(AM2062),AM2062%,0)</f>
        <v>20152.000000000076</v>
      </c>
      <c r="L2062" s="4"/>
      <c r="M2062" s="2">
        <v>0.16</v>
      </c>
      <c r="N2062" s="2">
        <v>0.7</v>
      </c>
      <c r="O2062" s="2">
        <v>23.4</v>
      </c>
      <c r="P2062" s="2">
        <v>30.102399999999999</v>
      </c>
      <c r="Q2062" s="2">
        <v>0.21</v>
      </c>
      <c r="R2062" s="2">
        <v>1.3</v>
      </c>
      <c r="S2062" s="2">
        <v>15.7</v>
      </c>
      <c r="T2062" s="2">
        <v>6.4234999999999998</v>
      </c>
      <c r="U2062" s="2">
        <v>0.01</v>
      </c>
      <c r="V2062" s="2">
        <v>0.3</v>
      </c>
      <c r="W2062" s="2">
        <v>4.5</v>
      </c>
      <c r="X2062" s="2">
        <v>0.53049999999999997</v>
      </c>
      <c r="Y2062" s="2">
        <v>0.1</v>
      </c>
      <c r="Z2062" s="2">
        <v>0.6</v>
      </c>
      <c r="AA2062" s="2">
        <v>17.5</v>
      </c>
      <c r="AB2062" s="2">
        <v>5.6906999999999996</v>
      </c>
      <c r="AC2062" s="2">
        <v>0.28999999999999998</v>
      </c>
      <c r="AD2062" s="2">
        <v>0.7</v>
      </c>
      <c r="AE2062" s="2">
        <v>39.799999999999997</v>
      </c>
      <c r="AF2062" s="2">
        <v>17.457699999999999</v>
      </c>
      <c r="AG2062" s="20">
        <v>0.09</v>
      </c>
      <c r="AH2062" s="20">
        <v>0.9</v>
      </c>
      <c r="AI2062" s="20">
        <v>10.199999999999999</v>
      </c>
      <c r="AJ2062" s="20">
        <v>8.2617999999999991</v>
      </c>
      <c r="AK2062" s="18">
        <v>0.23</v>
      </c>
      <c r="AL2062" s="18">
        <v>0.5</v>
      </c>
      <c r="AM2062" s="18">
        <v>45.8</v>
      </c>
      <c r="AN2062" s="18">
        <v>21.840599999999998</v>
      </c>
      <c r="AO2062" s="2">
        <v>0</v>
      </c>
      <c r="AP2062" s="2">
        <v>0</v>
      </c>
      <c r="AQ2062" s="8" t="s">
        <v>577</v>
      </c>
      <c r="AR2062" s="2">
        <v>0</v>
      </c>
      <c r="AS2062" s="2">
        <v>0.31</v>
      </c>
      <c r="AT2062" s="2">
        <v>0.4</v>
      </c>
      <c r="AU2062" s="2">
        <v>77.7</v>
      </c>
      <c r="AV2062" s="2">
        <v>12.3667</v>
      </c>
      <c r="AW2062" s="2">
        <v>0.16</v>
      </c>
      <c r="AX2062" s="2">
        <v>0.2</v>
      </c>
      <c r="AY2062" s="2">
        <v>77.3</v>
      </c>
      <c r="AZ2062" s="2">
        <v>8.2102000000000004</v>
      </c>
      <c r="BA2062" s="2">
        <v>0.14000000000000001</v>
      </c>
      <c r="BB2062" s="2">
        <v>1.5</v>
      </c>
      <c r="BC2062" s="2">
        <v>9.3000000000000007</v>
      </c>
      <c r="BD2062" s="2">
        <v>9.5254999999999992</v>
      </c>
      <c r="BE2062" s="4" t="str">
        <f t="shared" si="322"/>
        <v>NO APLICA</v>
      </c>
      <c r="BF2062" s="4">
        <f t="shared" si="323"/>
        <v>0.20680000000000001</v>
      </c>
      <c r="BG2062">
        <f t="shared" si="324"/>
        <v>0</v>
      </c>
      <c r="BH2062">
        <f t="shared" si="325"/>
        <v>0.31</v>
      </c>
      <c r="BI2062">
        <f t="shared" si="326"/>
        <v>0.16</v>
      </c>
      <c r="BJ2062">
        <f t="shared" si="327"/>
        <v>0.23</v>
      </c>
      <c r="BK2062">
        <f t="shared" si="328"/>
        <v>0.09</v>
      </c>
      <c r="BL2062">
        <f t="shared" si="329"/>
        <v>360.36000000000126</v>
      </c>
    </row>
    <row r="2063" spans="1:64" x14ac:dyDescent="0.2">
      <c r="A2063" s="1">
        <v>2061</v>
      </c>
      <c r="B2063" s="7" t="s">
        <v>11</v>
      </c>
      <c r="C2063" s="3">
        <v>39992</v>
      </c>
      <c r="D2063" s="4" t="s">
        <v>8</v>
      </c>
      <c r="E2063" s="4" t="s">
        <v>166</v>
      </c>
      <c r="F2063" s="5" t="str">
        <f t="shared" si="320"/>
        <v>D</v>
      </c>
      <c r="G2063" s="6">
        <v>0.90069444444444446</v>
      </c>
      <c r="H2063" s="6">
        <v>0.90208333333333324</v>
      </c>
      <c r="I2063" s="85">
        <f t="shared" si="321"/>
        <v>1.999999999999833</v>
      </c>
      <c r="J2063" s="86">
        <f>I2063*Segmentos!$D$7*(AH2063%)*IF(ISNUMBER(AI2063),AI2063%,0)</f>
        <v>54311.99999999546</v>
      </c>
      <c r="K2063" s="86">
        <f>I2063*Segmentos!$D$7*(AL2063%)*IF(ISNUMBER(AM2063),AM2063%,0)</f>
        <v>61685.599999994854</v>
      </c>
      <c r="L2063" s="4"/>
      <c r="M2063" s="2">
        <v>7.31</v>
      </c>
      <c r="N2063" s="2">
        <v>7.9</v>
      </c>
      <c r="O2063" s="2">
        <v>92.9</v>
      </c>
      <c r="P2063" s="2">
        <v>85.491600000000005</v>
      </c>
      <c r="Q2063" s="2">
        <v>3.81</v>
      </c>
      <c r="R2063" s="2">
        <v>4</v>
      </c>
      <c r="S2063" s="2">
        <v>96.3</v>
      </c>
      <c r="T2063" s="2">
        <v>7.4353999999999996</v>
      </c>
      <c r="U2063" s="2">
        <v>5.67</v>
      </c>
      <c r="V2063" s="2">
        <v>5.9</v>
      </c>
      <c r="W2063" s="2">
        <v>96</v>
      </c>
      <c r="X2063" s="2">
        <v>13.9117</v>
      </c>
      <c r="Y2063" s="2">
        <v>7.02</v>
      </c>
      <c r="Z2063" s="2">
        <v>7.7</v>
      </c>
      <c r="AA2063" s="2">
        <v>91.5</v>
      </c>
      <c r="AB2063" s="2">
        <v>24.238099999999999</v>
      </c>
      <c r="AC2063" s="2">
        <v>10.39</v>
      </c>
      <c r="AD2063" s="2">
        <v>11.3</v>
      </c>
      <c r="AE2063" s="2">
        <v>92.2</v>
      </c>
      <c r="AF2063" s="2">
        <v>39.906399999999998</v>
      </c>
      <c r="AG2063" s="20">
        <v>6.82</v>
      </c>
      <c r="AH2063" s="20">
        <v>7.3</v>
      </c>
      <c r="AI2063" s="20">
        <v>93</v>
      </c>
      <c r="AJ2063" s="20">
        <v>37.853999999999999</v>
      </c>
      <c r="AK2063" s="18">
        <v>7.75</v>
      </c>
      <c r="AL2063" s="18">
        <v>8.3000000000000007</v>
      </c>
      <c r="AM2063" s="18">
        <v>92.9</v>
      </c>
      <c r="AN2063" s="18">
        <v>47.637500000000003</v>
      </c>
      <c r="AO2063" s="2">
        <v>2.2799999999999998</v>
      </c>
      <c r="AP2063" s="2">
        <v>2.8</v>
      </c>
      <c r="AQ2063" s="2">
        <v>81.5</v>
      </c>
      <c r="AR2063" s="2">
        <v>2.9100999999999999</v>
      </c>
      <c r="AS2063" s="2">
        <v>3.94</v>
      </c>
      <c r="AT2063" s="2">
        <v>4.5</v>
      </c>
      <c r="AU2063" s="2">
        <v>88.4</v>
      </c>
      <c r="AV2063" s="2">
        <v>10.1561</v>
      </c>
      <c r="AW2063" s="2">
        <v>7.85</v>
      </c>
      <c r="AX2063" s="2">
        <v>8.6999999999999993</v>
      </c>
      <c r="AY2063" s="2">
        <v>90.7</v>
      </c>
      <c r="AZ2063" s="2">
        <v>26.418199999999999</v>
      </c>
      <c r="BA2063" s="2">
        <v>10.27</v>
      </c>
      <c r="BB2063" s="2">
        <v>10.7</v>
      </c>
      <c r="BC2063" s="2">
        <v>96.3</v>
      </c>
      <c r="BD2063" s="2">
        <v>46.007100000000001</v>
      </c>
      <c r="BE2063" s="4" t="str">
        <f t="shared" si="322"/>
        <v>NO APLICA</v>
      </c>
      <c r="BF2063" s="4">
        <f t="shared" si="323"/>
        <v>6.3605999999999998</v>
      </c>
      <c r="BG2063">
        <f t="shared" si="324"/>
        <v>2.2799999999999998</v>
      </c>
      <c r="BH2063">
        <f t="shared" si="325"/>
        <v>3.94</v>
      </c>
      <c r="BI2063">
        <f t="shared" si="326"/>
        <v>10.27</v>
      </c>
      <c r="BJ2063">
        <f t="shared" si="327"/>
        <v>7.75</v>
      </c>
      <c r="BK2063">
        <f t="shared" si="328"/>
        <v>6.82</v>
      </c>
      <c r="BL2063">
        <f t="shared" si="329"/>
        <v>1467.8199999998776</v>
      </c>
    </row>
    <row r="2064" spans="1:64" x14ac:dyDescent="0.2">
      <c r="A2064" s="1">
        <v>2062</v>
      </c>
      <c r="B2064" s="7" t="s">
        <v>11</v>
      </c>
      <c r="C2064" s="3">
        <v>39992</v>
      </c>
      <c r="D2064" s="4" t="s">
        <v>627</v>
      </c>
      <c r="E2064" s="4" t="s">
        <v>166</v>
      </c>
      <c r="F2064" s="5" t="str">
        <f t="shared" si="320"/>
        <v>D</v>
      </c>
      <c r="G2064" s="6">
        <v>0.9145833333333333</v>
      </c>
      <c r="H2064" s="6">
        <v>0.91666666666666663</v>
      </c>
      <c r="I2064" s="85">
        <f t="shared" si="321"/>
        <v>2.9999999999999893</v>
      </c>
      <c r="J2064" s="86">
        <f>I2064*Segmentos!$D$7*(AH2064%)*IF(ISNUMBER(AI2064),AI2064%,0)</f>
        <v>82328.399999999703</v>
      </c>
      <c r="K2064" s="86">
        <f>I2064*Segmentos!$D$7*(AL2064%)*IF(ISNUMBER(AM2064),AM2064%,0)</f>
        <v>102083.99999999965</v>
      </c>
      <c r="L2064" s="4"/>
      <c r="M2064" s="2">
        <v>7.72</v>
      </c>
      <c r="N2064" s="2">
        <v>8.6</v>
      </c>
      <c r="O2064" s="2">
        <v>89.9</v>
      </c>
      <c r="P2064" s="2">
        <v>83.052899999999994</v>
      </c>
      <c r="Q2064" s="2">
        <v>2.97</v>
      </c>
      <c r="R2064" s="2">
        <v>3.4</v>
      </c>
      <c r="S2064" s="2">
        <v>87.7</v>
      </c>
      <c r="T2064" s="2">
        <v>5.3331999999999997</v>
      </c>
      <c r="U2064" s="2">
        <v>6.75</v>
      </c>
      <c r="V2064" s="2">
        <v>7.2</v>
      </c>
      <c r="W2064" s="2">
        <v>93.7</v>
      </c>
      <c r="X2064" s="2">
        <v>15.215999999999999</v>
      </c>
      <c r="Y2064" s="2">
        <v>9.2200000000000006</v>
      </c>
      <c r="Z2064" s="2">
        <v>10.1</v>
      </c>
      <c r="AA2064" s="2">
        <v>91.5</v>
      </c>
      <c r="AB2064" s="2">
        <v>29.293199999999999</v>
      </c>
      <c r="AC2064" s="2">
        <v>9.4</v>
      </c>
      <c r="AD2064" s="2">
        <v>10.8</v>
      </c>
      <c r="AE2064" s="2">
        <v>87.2</v>
      </c>
      <c r="AF2064" s="2">
        <v>33.210500000000003</v>
      </c>
      <c r="AG2064" s="20">
        <v>6.89</v>
      </c>
      <c r="AH2064" s="20">
        <v>7.7</v>
      </c>
      <c r="AI2064" s="20">
        <v>89.1</v>
      </c>
      <c r="AJ2064" s="20">
        <v>35.166200000000003</v>
      </c>
      <c r="AK2064" s="18">
        <v>8.4700000000000006</v>
      </c>
      <c r="AL2064" s="18">
        <v>9.4</v>
      </c>
      <c r="AM2064" s="18">
        <v>90.5</v>
      </c>
      <c r="AN2064" s="18">
        <v>47.886699999999998</v>
      </c>
      <c r="AO2064" s="2">
        <v>7.64</v>
      </c>
      <c r="AP2064" s="2">
        <v>8.6999999999999993</v>
      </c>
      <c r="AQ2064" s="2">
        <v>87.6</v>
      </c>
      <c r="AR2064" s="2">
        <v>8.9779</v>
      </c>
      <c r="AS2064" s="2">
        <v>9.68</v>
      </c>
      <c r="AT2064" s="2">
        <v>11.3</v>
      </c>
      <c r="AU2064" s="2">
        <v>85.5</v>
      </c>
      <c r="AV2064" s="2">
        <v>22.9343</v>
      </c>
      <c r="AW2064" s="2">
        <v>6.81</v>
      </c>
      <c r="AX2064" s="2">
        <v>7.6</v>
      </c>
      <c r="AY2064" s="2">
        <v>90</v>
      </c>
      <c r="AZ2064" s="2">
        <v>21.065200000000001</v>
      </c>
      <c r="BA2064" s="2">
        <v>7.3</v>
      </c>
      <c r="BB2064" s="2">
        <v>7.7</v>
      </c>
      <c r="BC2064" s="2">
        <v>94.3</v>
      </c>
      <c r="BD2064" s="2">
        <v>30.075500000000002</v>
      </c>
      <c r="BE2064" s="4" t="str">
        <f t="shared" si="322"/>
        <v>NO APLICA</v>
      </c>
      <c r="BF2064" s="4">
        <f t="shared" si="323"/>
        <v>8.3935999999999993</v>
      </c>
      <c r="BG2064">
        <f t="shared" si="324"/>
        <v>7.64</v>
      </c>
      <c r="BH2064">
        <f t="shared" si="325"/>
        <v>9.68</v>
      </c>
      <c r="BI2064">
        <f t="shared" si="326"/>
        <v>7.3</v>
      </c>
      <c r="BJ2064">
        <f t="shared" si="327"/>
        <v>8.4700000000000006</v>
      </c>
      <c r="BK2064">
        <f t="shared" si="328"/>
        <v>6.89</v>
      </c>
      <c r="BL2064">
        <f t="shared" si="329"/>
        <v>2319.4199999999919</v>
      </c>
    </row>
    <row r="2065" spans="1:64" x14ac:dyDescent="0.2">
      <c r="A2065" s="1">
        <v>2063</v>
      </c>
      <c r="B2065" s="7" t="s">
        <v>6</v>
      </c>
      <c r="C2065" s="3">
        <v>39992</v>
      </c>
      <c r="D2065" s="4" t="s">
        <v>3</v>
      </c>
      <c r="E2065" s="4" t="s">
        <v>166</v>
      </c>
      <c r="F2065" s="5" t="str">
        <f t="shared" si="320"/>
        <v>D</v>
      </c>
      <c r="G2065" s="6">
        <v>0.90833333333333333</v>
      </c>
      <c r="H2065" s="6">
        <v>0.90902777777777777</v>
      </c>
      <c r="I2065" s="85">
        <f t="shared" si="321"/>
        <v>0.99999999999999645</v>
      </c>
      <c r="J2065" s="86">
        <f>I2065*Segmentos!$D$7*(AH2065%)*IF(ISNUMBER(AI2065),AI2065%,0)</f>
        <v>43599.999999999847</v>
      </c>
      <c r="K2065" s="86">
        <f>I2065*Segmentos!$D$7*(AL2065%)*IF(ISNUMBER(AM2065),AM2065%,0)</f>
        <v>39999.999999999862</v>
      </c>
      <c r="L2065" s="4"/>
      <c r="M2065" s="2">
        <v>10.43</v>
      </c>
      <c r="N2065" s="2">
        <v>10.4</v>
      </c>
      <c r="O2065" s="2">
        <v>100</v>
      </c>
      <c r="P2065" s="2">
        <v>87.146699999999996</v>
      </c>
      <c r="Q2065" s="2">
        <v>5.63</v>
      </c>
      <c r="R2065" s="2">
        <v>5.6</v>
      </c>
      <c r="S2065" s="2">
        <v>100</v>
      </c>
      <c r="T2065" s="2">
        <v>7.8468999999999998</v>
      </c>
      <c r="U2065" s="2">
        <v>8.56</v>
      </c>
      <c r="V2065" s="2">
        <v>8.6</v>
      </c>
      <c r="W2065" s="2">
        <v>100</v>
      </c>
      <c r="X2065" s="2">
        <v>15.001799999999999</v>
      </c>
      <c r="Y2065" s="2">
        <v>10.77</v>
      </c>
      <c r="Z2065" s="2">
        <v>10.8</v>
      </c>
      <c r="AA2065" s="2">
        <v>100</v>
      </c>
      <c r="AB2065" s="2">
        <v>26.575399999999998</v>
      </c>
      <c r="AC2065" s="2">
        <v>13.75</v>
      </c>
      <c r="AD2065" s="2">
        <v>13.8</v>
      </c>
      <c r="AE2065" s="2">
        <v>100</v>
      </c>
      <c r="AF2065" s="2">
        <v>37.7226</v>
      </c>
      <c r="AG2065" s="20">
        <v>10.89</v>
      </c>
      <c r="AH2065" s="20">
        <v>10.9</v>
      </c>
      <c r="AI2065" s="20">
        <v>100</v>
      </c>
      <c r="AJ2065" s="20">
        <v>43.166200000000003</v>
      </c>
      <c r="AK2065" s="18">
        <v>10.01</v>
      </c>
      <c r="AL2065" s="18">
        <v>10</v>
      </c>
      <c r="AM2065" s="18">
        <v>100</v>
      </c>
      <c r="AN2065" s="18">
        <v>43.980499999999999</v>
      </c>
      <c r="AO2065" s="2">
        <v>4.88</v>
      </c>
      <c r="AP2065" s="2">
        <v>4.9000000000000004</v>
      </c>
      <c r="AQ2065" s="2">
        <v>100</v>
      </c>
      <c r="AR2065" s="2">
        <v>4.4604999999999997</v>
      </c>
      <c r="AS2065" s="2">
        <v>12.29</v>
      </c>
      <c r="AT2065" s="2">
        <v>12.3</v>
      </c>
      <c r="AU2065" s="2">
        <v>100</v>
      </c>
      <c r="AV2065" s="2">
        <v>22.619800000000001</v>
      </c>
      <c r="AW2065" s="2">
        <v>10.9</v>
      </c>
      <c r="AX2065" s="2">
        <v>10.9</v>
      </c>
      <c r="AY2065" s="2">
        <v>100</v>
      </c>
      <c r="AZ2065" s="2">
        <v>26.183399999999999</v>
      </c>
      <c r="BA2065" s="2">
        <v>10.59</v>
      </c>
      <c r="BB2065" s="2">
        <v>10.6</v>
      </c>
      <c r="BC2065" s="2">
        <v>100</v>
      </c>
      <c r="BD2065" s="2">
        <v>33.882899999999999</v>
      </c>
      <c r="BE2065" s="4" t="str">
        <f t="shared" si="322"/>
        <v>NO APLICA</v>
      </c>
      <c r="BF2065" s="4">
        <f t="shared" si="323"/>
        <v>10.746400000000001</v>
      </c>
      <c r="BG2065">
        <f t="shared" si="324"/>
        <v>4.88</v>
      </c>
      <c r="BH2065">
        <f t="shared" si="325"/>
        <v>12.29</v>
      </c>
      <c r="BI2065">
        <f t="shared" si="326"/>
        <v>10.9</v>
      </c>
      <c r="BJ2065">
        <f t="shared" si="327"/>
        <v>10.01</v>
      </c>
      <c r="BK2065">
        <f t="shared" si="328"/>
        <v>10.89</v>
      </c>
      <c r="BL2065">
        <f t="shared" si="329"/>
        <v>1039.9999999999964</v>
      </c>
    </row>
    <row r="2066" spans="1:64" x14ac:dyDescent="0.2">
      <c r="A2066" s="1">
        <v>2064</v>
      </c>
      <c r="B2066" s="7" t="s">
        <v>31</v>
      </c>
      <c r="C2066" s="3">
        <v>39992</v>
      </c>
      <c r="D2066" s="4" t="s">
        <v>628</v>
      </c>
      <c r="E2066" s="4" t="s">
        <v>166</v>
      </c>
      <c r="F2066" s="5" t="str">
        <f t="shared" si="320"/>
        <v>D</v>
      </c>
      <c r="G2066" s="6">
        <v>0.91388888888888886</v>
      </c>
      <c r="H2066" s="6">
        <v>0.91736111111111107</v>
      </c>
      <c r="I2066" s="85">
        <f t="shared" si="321"/>
        <v>4.9999999999999822</v>
      </c>
      <c r="J2066" s="86">
        <f>I2066*Segmentos!$D$7*(AH2066%)*IF(ISNUMBER(AI2066),AI2066%,0)</f>
        <v>35785.999999999869</v>
      </c>
      <c r="K2066" s="86">
        <f>I2066*Segmentos!$D$7*(AL2066%)*IF(ISNUMBER(AM2066),AM2066%,0)</f>
        <v>35047.999999999876</v>
      </c>
      <c r="L2066" s="4"/>
      <c r="M2066" s="2">
        <v>1.74</v>
      </c>
      <c r="N2066" s="2">
        <v>2.7</v>
      </c>
      <c r="O2066" s="2">
        <v>64.5</v>
      </c>
      <c r="P2066" s="2">
        <v>62.927900000000001</v>
      </c>
      <c r="Q2066" s="2">
        <v>1.23</v>
      </c>
      <c r="R2066" s="2">
        <v>1.8</v>
      </c>
      <c r="S2066" s="2">
        <v>69.400000000000006</v>
      </c>
      <c r="T2066" s="2">
        <v>7.4137000000000004</v>
      </c>
      <c r="U2066" s="2">
        <v>1.93</v>
      </c>
      <c r="V2066" s="2">
        <v>2.9</v>
      </c>
      <c r="W2066" s="2">
        <v>65.599999999999994</v>
      </c>
      <c r="X2066" s="2">
        <v>14.6053</v>
      </c>
      <c r="Y2066" s="2">
        <v>2.2000000000000002</v>
      </c>
      <c r="Z2066" s="2">
        <v>3.9</v>
      </c>
      <c r="AA2066" s="2">
        <v>56.9</v>
      </c>
      <c r="AB2066" s="2">
        <v>23.394400000000001</v>
      </c>
      <c r="AC2066" s="2">
        <v>1.48</v>
      </c>
      <c r="AD2066" s="2">
        <v>2</v>
      </c>
      <c r="AE2066" s="2">
        <v>74.599999999999994</v>
      </c>
      <c r="AF2066" s="2">
        <v>17.514399999999998</v>
      </c>
      <c r="AG2066" s="20">
        <v>1.76</v>
      </c>
      <c r="AH2066" s="20">
        <v>2.9</v>
      </c>
      <c r="AI2066" s="20">
        <v>61.7</v>
      </c>
      <c r="AJ2066" s="20">
        <v>30.176400000000001</v>
      </c>
      <c r="AK2066" s="18">
        <v>1.73</v>
      </c>
      <c r="AL2066" s="18">
        <v>2.6</v>
      </c>
      <c r="AM2066" s="18">
        <v>67.400000000000006</v>
      </c>
      <c r="AN2066" s="18">
        <v>32.751399999999997</v>
      </c>
      <c r="AO2066" s="2">
        <v>0.74</v>
      </c>
      <c r="AP2066" s="2">
        <v>0.7</v>
      </c>
      <c r="AQ2066" s="2">
        <v>100</v>
      </c>
      <c r="AR2066" s="2">
        <v>2.9272999999999998</v>
      </c>
      <c r="AS2066" s="2">
        <v>1.46</v>
      </c>
      <c r="AT2066" s="2">
        <v>1.7</v>
      </c>
      <c r="AU2066" s="2">
        <v>84</v>
      </c>
      <c r="AV2066" s="2">
        <v>11.5822</v>
      </c>
      <c r="AW2066" s="2">
        <v>1.44</v>
      </c>
      <c r="AX2066" s="2">
        <v>2.6</v>
      </c>
      <c r="AY2066" s="2">
        <v>55.7</v>
      </c>
      <c r="AZ2066" s="2">
        <v>14.888299999999999</v>
      </c>
      <c r="BA2066" s="2">
        <v>2.4300000000000002</v>
      </c>
      <c r="BB2066" s="2">
        <v>3.9</v>
      </c>
      <c r="BC2066" s="2">
        <v>62</v>
      </c>
      <c r="BD2066" s="2">
        <v>33.53</v>
      </c>
      <c r="BE2066" s="4" t="str">
        <f t="shared" si="322"/>
        <v>NO APLICA</v>
      </c>
      <c r="BF2066" s="4">
        <f t="shared" si="323"/>
        <v>1.7354000000000003</v>
      </c>
      <c r="BG2066">
        <f t="shared" si="324"/>
        <v>0.74</v>
      </c>
      <c r="BH2066">
        <f t="shared" si="325"/>
        <v>1.46</v>
      </c>
      <c r="BI2066">
        <f t="shared" si="326"/>
        <v>2.4300000000000002</v>
      </c>
      <c r="BJ2066">
        <f t="shared" si="327"/>
        <v>1.73</v>
      </c>
      <c r="BK2066">
        <f t="shared" si="328"/>
        <v>1.76</v>
      </c>
      <c r="BL2066">
        <f t="shared" si="329"/>
        <v>870.74999999999704</v>
      </c>
    </row>
    <row r="2067" spans="1:64" x14ac:dyDescent="0.2">
      <c r="A2067" s="1">
        <v>2065</v>
      </c>
      <c r="B2067" s="7" t="s">
        <v>76</v>
      </c>
      <c r="C2067" s="3">
        <v>39992</v>
      </c>
      <c r="D2067" s="4" t="s">
        <v>626</v>
      </c>
      <c r="E2067" s="4" t="s">
        <v>165</v>
      </c>
      <c r="F2067" s="5" t="str">
        <f t="shared" si="320"/>
        <v>D</v>
      </c>
      <c r="G2067" s="6">
        <v>0.82291666666666663</v>
      </c>
      <c r="H2067" s="6">
        <v>0.87430555555555556</v>
      </c>
      <c r="I2067" s="85">
        <f t="shared" si="321"/>
        <v>74.000000000000057</v>
      </c>
      <c r="J2067" s="86">
        <f>I2067*Segmentos!$D$7*(AH2067%)*IF(ISNUMBER(AI2067),AI2067%,0)</f>
        <v>898389.60000000056</v>
      </c>
      <c r="K2067" s="86">
        <f>I2067*Segmentos!$D$7*(AL2067%)*IF(ISNUMBER(AM2067),AM2067%,0)</f>
        <v>917481.60000000079</v>
      </c>
      <c r="L2067" s="4"/>
      <c r="M2067" s="2">
        <v>3.07</v>
      </c>
      <c r="N2067" s="2">
        <v>13.8</v>
      </c>
      <c r="O2067" s="2">
        <v>22.3</v>
      </c>
      <c r="P2067" s="2">
        <v>76.319500000000005</v>
      </c>
      <c r="Q2067" s="2">
        <v>1.64</v>
      </c>
      <c r="R2067" s="2">
        <v>8.6</v>
      </c>
      <c r="S2067" s="2">
        <v>19</v>
      </c>
      <c r="T2067" s="2">
        <v>6.7911999999999999</v>
      </c>
      <c r="U2067" s="2">
        <v>2.97</v>
      </c>
      <c r="V2067" s="2">
        <v>14.4</v>
      </c>
      <c r="W2067" s="2">
        <v>20.7</v>
      </c>
      <c r="X2067" s="2">
        <v>15.468999999999999</v>
      </c>
      <c r="Y2067" s="2">
        <v>3.43</v>
      </c>
      <c r="Z2067" s="2">
        <v>16.3</v>
      </c>
      <c r="AA2067" s="2">
        <v>21.1</v>
      </c>
      <c r="AB2067" s="2">
        <v>25.183800000000002</v>
      </c>
      <c r="AC2067" s="2">
        <v>3.54</v>
      </c>
      <c r="AD2067" s="2">
        <v>13.8</v>
      </c>
      <c r="AE2067" s="2">
        <v>25.6</v>
      </c>
      <c r="AF2067" s="2">
        <v>28.875499999999999</v>
      </c>
      <c r="AG2067" s="20">
        <v>3.04</v>
      </c>
      <c r="AH2067" s="20">
        <v>15.1</v>
      </c>
      <c r="AI2067" s="20">
        <v>20.100000000000001</v>
      </c>
      <c r="AJ2067" s="20">
        <v>35.816899999999997</v>
      </c>
      <c r="AK2067" s="18">
        <v>3.1</v>
      </c>
      <c r="AL2067" s="18">
        <v>12.6</v>
      </c>
      <c r="AM2067" s="18">
        <v>24.6</v>
      </c>
      <c r="AN2067" s="18">
        <v>40.502600000000001</v>
      </c>
      <c r="AO2067" s="2">
        <v>1.27</v>
      </c>
      <c r="AP2067" s="2">
        <v>9.5</v>
      </c>
      <c r="AQ2067" s="2">
        <v>13.3</v>
      </c>
      <c r="AR2067" s="2">
        <v>3.4386999999999999</v>
      </c>
      <c r="AS2067" s="2">
        <v>2.19</v>
      </c>
      <c r="AT2067" s="2">
        <v>11.9</v>
      </c>
      <c r="AU2067" s="2">
        <v>18.5</v>
      </c>
      <c r="AV2067" s="2">
        <v>12.001200000000001</v>
      </c>
      <c r="AW2067" s="2">
        <v>3.74</v>
      </c>
      <c r="AX2067" s="2">
        <v>14.4</v>
      </c>
      <c r="AY2067" s="2">
        <v>25.9</v>
      </c>
      <c r="AZ2067" s="2">
        <v>26.701000000000001</v>
      </c>
      <c r="BA2067" s="2">
        <v>3.59</v>
      </c>
      <c r="BB2067" s="2">
        <v>15.7</v>
      </c>
      <c r="BC2067" s="2">
        <v>23</v>
      </c>
      <c r="BD2067" s="2">
        <v>34.178699999999999</v>
      </c>
      <c r="BE2067" s="4" t="str">
        <f t="shared" si="322"/>
        <v>ABURRIDO</v>
      </c>
      <c r="BF2067" s="4">
        <f t="shared" si="323"/>
        <v>2.7402000000000002</v>
      </c>
      <c r="BG2067">
        <f t="shared" si="324"/>
        <v>1.27</v>
      </c>
      <c r="BH2067">
        <f t="shared" si="325"/>
        <v>2.19</v>
      </c>
      <c r="BI2067">
        <f t="shared" si="326"/>
        <v>3.74</v>
      </c>
      <c r="BJ2067">
        <f t="shared" si="327"/>
        <v>3.1</v>
      </c>
      <c r="BK2067">
        <f t="shared" si="328"/>
        <v>3.04</v>
      </c>
      <c r="BL2067">
        <f t="shared" si="329"/>
        <v>22772.76000000002</v>
      </c>
    </row>
    <row r="2068" spans="1:64" x14ac:dyDescent="0.2">
      <c r="A2068" s="1">
        <v>2066</v>
      </c>
      <c r="B2068" s="7" t="s">
        <v>132</v>
      </c>
      <c r="C2068" s="3">
        <v>39992</v>
      </c>
      <c r="D2068" s="4" t="s">
        <v>629</v>
      </c>
      <c r="E2068" s="4" t="s">
        <v>170</v>
      </c>
      <c r="F2068" s="5" t="str">
        <f t="shared" si="320"/>
        <v>D</v>
      </c>
      <c r="G2068" s="6">
        <v>0.87569444444444444</v>
      </c>
      <c r="H2068" s="6">
        <v>0.89444444444444438</v>
      </c>
      <c r="I2068" s="85">
        <f t="shared" si="321"/>
        <v>26.999999999999904</v>
      </c>
      <c r="J2068" s="86">
        <f>I2068*Segmentos!$D$7*(AH2068%)*IF(ISNUMBER(AI2068),AI2068%,0)</f>
        <v>21869.999999999924</v>
      </c>
      <c r="K2068" s="86">
        <f>I2068*Segmentos!$D$7*(AL2068%)*IF(ISNUMBER(AM2068),AM2068%,0)</f>
        <v>6479.9999999999773</v>
      </c>
      <c r="L2068" s="4"/>
      <c r="M2068" s="2">
        <v>0.13</v>
      </c>
      <c r="N2068" s="2">
        <v>0.6</v>
      </c>
      <c r="O2068" s="2">
        <v>20</v>
      </c>
      <c r="P2068" s="2">
        <v>34.024500000000003</v>
      </c>
      <c r="Q2068" s="2">
        <v>7.0000000000000007E-2</v>
      </c>
      <c r="R2068" s="2">
        <v>1.1000000000000001</v>
      </c>
      <c r="S2068" s="2">
        <v>6.7</v>
      </c>
      <c r="T2068" s="2">
        <v>3.1648999999999998</v>
      </c>
      <c r="U2068" s="2">
        <v>0.33</v>
      </c>
      <c r="V2068" s="2">
        <v>1</v>
      </c>
      <c r="W2068" s="2">
        <v>34.200000000000003</v>
      </c>
      <c r="X2068" s="2">
        <v>18.164200000000001</v>
      </c>
      <c r="Y2068" s="2">
        <v>7.0000000000000007E-2</v>
      </c>
      <c r="Z2068" s="2">
        <v>0.3</v>
      </c>
      <c r="AA2068" s="2">
        <v>25.9</v>
      </c>
      <c r="AB2068" s="2">
        <v>5.2031000000000001</v>
      </c>
      <c r="AC2068" s="2">
        <v>0.09</v>
      </c>
      <c r="AD2068" s="2">
        <v>0.6</v>
      </c>
      <c r="AE2068" s="2">
        <v>15.2</v>
      </c>
      <c r="AF2068" s="2">
        <v>7.4923000000000002</v>
      </c>
      <c r="AG2068" s="20">
        <v>0.21</v>
      </c>
      <c r="AH2068" s="20">
        <v>0.9</v>
      </c>
      <c r="AI2068" s="20">
        <v>22.5</v>
      </c>
      <c r="AJ2068" s="20">
        <v>25.765000000000001</v>
      </c>
      <c r="AK2068" s="18">
        <v>0.06</v>
      </c>
      <c r="AL2068" s="18">
        <v>0.4</v>
      </c>
      <c r="AM2068" s="18">
        <v>15</v>
      </c>
      <c r="AN2068" s="18">
        <v>8.2593999999999994</v>
      </c>
      <c r="AO2068" s="2">
        <v>0</v>
      </c>
      <c r="AP2068" s="2">
        <v>0</v>
      </c>
      <c r="AQ2068" s="8" t="s">
        <v>577</v>
      </c>
      <c r="AR2068" s="2">
        <v>0</v>
      </c>
      <c r="AS2068" s="2">
        <v>0.12</v>
      </c>
      <c r="AT2068" s="2">
        <v>0.6</v>
      </c>
      <c r="AU2068" s="2">
        <v>20.3</v>
      </c>
      <c r="AV2068" s="2">
        <v>6.9272</v>
      </c>
      <c r="AW2068" s="2">
        <v>0.03</v>
      </c>
      <c r="AX2068" s="2">
        <v>0.4</v>
      </c>
      <c r="AY2068" s="2">
        <v>8.9</v>
      </c>
      <c r="AZ2068" s="2">
        <v>2.5377999999999998</v>
      </c>
      <c r="BA2068" s="2">
        <v>0.24</v>
      </c>
      <c r="BB2068" s="2">
        <v>1.1000000000000001</v>
      </c>
      <c r="BC2068" s="2">
        <v>22.9</v>
      </c>
      <c r="BD2068" s="2">
        <v>24.5594</v>
      </c>
      <c r="BE2068" s="4" t="str">
        <f t="shared" si="322"/>
        <v>NO APLICA</v>
      </c>
      <c r="BF2068" s="4">
        <f t="shared" si="323"/>
        <v>0.14399999999999999</v>
      </c>
      <c r="BG2068">
        <f t="shared" si="324"/>
        <v>0</v>
      </c>
      <c r="BH2068">
        <f t="shared" si="325"/>
        <v>0.12</v>
      </c>
      <c r="BI2068">
        <f t="shared" si="326"/>
        <v>0.24</v>
      </c>
      <c r="BJ2068">
        <f t="shared" si="327"/>
        <v>0.06</v>
      </c>
      <c r="BK2068">
        <f t="shared" si="328"/>
        <v>0.21</v>
      </c>
      <c r="BL2068">
        <f t="shared" si="329"/>
        <v>323.99999999999886</v>
      </c>
    </row>
    <row r="2069" spans="1:64" x14ac:dyDescent="0.2">
      <c r="A2069" s="1">
        <v>2067</v>
      </c>
      <c r="B2069" s="7" t="s">
        <v>115</v>
      </c>
      <c r="C2069" s="3">
        <v>39992</v>
      </c>
      <c r="D2069" s="4" t="s">
        <v>17</v>
      </c>
      <c r="E2069" s="4" t="s">
        <v>169</v>
      </c>
      <c r="F2069" s="5" t="str">
        <f t="shared" si="320"/>
        <v>D</v>
      </c>
      <c r="G2069" s="6">
        <v>0.83333333333333337</v>
      </c>
      <c r="H2069" s="6">
        <v>0.87569444444444444</v>
      </c>
      <c r="I2069" s="85">
        <f t="shared" si="321"/>
        <v>60.999999999999943</v>
      </c>
      <c r="J2069" s="86">
        <f>I2069*Segmentos!$D$7*(AH2069%)*IF(ISNUMBER(AI2069),AI2069%,0)</f>
        <v>104236.79999999992</v>
      </c>
      <c r="K2069" s="86">
        <f>I2069*Segmentos!$D$7*(AL2069%)*IF(ISNUMBER(AM2069),AM2069%,0)</f>
        <v>84985.199999999939</v>
      </c>
      <c r="L2069" s="4"/>
      <c r="M2069" s="2">
        <v>0.38</v>
      </c>
      <c r="N2069" s="2">
        <v>1.2</v>
      </c>
      <c r="O2069" s="2">
        <v>31.2</v>
      </c>
      <c r="P2069" s="2">
        <v>61.193899999999999</v>
      </c>
      <c r="Q2069" s="2">
        <v>0.01</v>
      </c>
      <c r="R2069" s="2">
        <v>0.6</v>
      </c>
      <c r="S2069" s="2">
        <v>1.6</v>
      </c>
      <c r="T2069" s="2">
        <v>0.28770000000000001</v>
      </c>
      <c r="U2069" s="2">
        <v>0.41</v>
      </c>
      <c r="V2069" s="2">
        <v>0.5</v>
      </c>
      <c r="W2069" s="2">
        <v>86.9</v>
      </c>
      <c r="X2069" s="2">
        <v>14.118600000000001</v>
      </c>
      <c r="Y2069" s="2">
        <v>0.31</v>
      </c>
      <c r="Z2069" s="2">
        <v>1.9</v>
      </c>
      <c r="AA2069" s="2">
        <v>16.600000000000001</v>
      </c>
      <c r="AB2069" s="2">
        <v>14.8773</v>
      </c>
      <c r="AC2069" s="2">
        <v>0.6</v>
      </c>
      <c r="AD2069" s="2">
        <v>1.4</v>
      </c>
      <c r="AE2069" s="2">
        <v>43.7</v>
      </c>
      <c r="AF2069" s="2">
        <v>31.910299999999999</v>
      </c>
      <c r="AG2069" s="20">
        <v>0.43</v>
      </c>
      <c r="AH2069" s="20">
        <v>1.6</v>
      </c>
      <c r="AI2069" s="20">
        <v>26.7</v>
      </c>
      <c r="AJ2069" s="20">
        <v>32.818300000000001</v>
      </c>
      <c r="AK2069" s="18">
        <v>0.33</v>
      </c>
      <c r="AL2069" s="18">
        <v>0.9</v>
      </c>
      <c r="AM2069" s="18">
        <v>38.700000000000003</v>
      </c>
      <c r="AN2069" s="18">
        <v>28.375699999999998</v>
      </c>
      <c r="AO2069" s="2">
        <v>0.01</v>
      </c>
      <c r="AP2069" s="2">
        <v>0.3</v>
      </c>
      <c r="AQ2069" s="2">
        <v>3.3</v>
      </c>
      <c r="AR2069" s="2">
        <v>0.16009999999999999</v>
      </c>
      <c r="AS2069" s="2">
        <v>1.1599999999999999</v>
      </c>
      <c r="AT2069" s="2">
        <v>1.7</v>
      </c>
      <c r="AU2069" s="2">
        <v>69.5</v>
      </c>
      <c r="AV2069" s="2">
        <v>41.659799999999997</v>
      </c>
      <c r="AW2069" s="2">
        <v>0.04</v>
      </c>
      <c r="AX2069" s="2">
        <v>1.4</v>
      </c>
      <c r="AY2069" s="2">
        <v>3</v>
      </c>
      <c r="AZ2069" s="2">
        <v>1.9283999999999999</v>
      </c>
      <c r="BA2069" s="2">
        <v>0.28000000000000003</v>
      </c>
      <c r="BB2069" s="2">
        <v>1.1000000000000001</v>
      </c>
      <c r="BC2069" s="2">
        <v>26.4</v>
      </c>
      <c r="BD2069" s="2">
        <v>17.445499999999999</v>
      </c>
      <c r="BE2069" s="4" t="str">
        <f t="shared" si="322"/>
        <v>ABURRIDO</v>
      </c>
      <c r="BF2069" s="4">
        <f t="shared" si="323"/>
        <v>0.623</v>
      </c>
      <c r="BG2069">
        <f t="shared" si="324"/>
        <v>0.01</v>
      </c>
      <c r="BH2069">
        <f t="shared" si="325"/>
        <v>1.1599999999999999</v>
      </c>
      <c r="BI2069">
        <f t="shared" si="326"/>
        <v>0.28000000000000003</v>
      </c>
      <c r="BJ2069">
        <f t="shared" si="327"/>
        <v>0.33</v>
      </c>
      <c r="BK2069">
        <f t="shared" si="328"/>
        <v>0.43</v>
      </c>
      <c r="BL2069">
        <f t="shared" si="329"/>
        <v>2283.8399999999979</v>
      </c>
    </row>
    <row r="2070" spans="1:64" x14ac:dyDescent="0.2">
      <c r="A2070" s="1">
        <v>2068</v>
      </c>
      <c r="B2070" s="7" t="s">
        <v>61</v>
      </c>
      <c r="C2070" s="3">
        <v>39992</v>
      </c>
      <c r="D2070" s="4" t="s">
        <v>17</v>
      </c>
      <c r="E2070" s="4" t="s">
        <v>169</v>
      </c>
      <c r="F2070" s="5" t="str">
        <f t="shared" si="320"/>
        <v>D</v>
      </c>
      <c r="G2070" s="6">
        <v>0.87569444444444444</v>
      </c>
      <c r="H2070" s="6">
        <v>0.95972222222222225</v>
      </c>
      <c r="I2070" s="85">
        <f t="shared" si="321"/>
        <v>121.00000000000006</v>
      </c>
      <c r="J2070" s="86">
        <f>I2070*Segmentos!$D$7*(AH2070%)*IF(ISNUMBER(AI2070),AI2070%,0)</f>
        <v>152218.00000000012</v>
      </c>
      <c r="K2070" s="86">
        <f>I2070*Segmentos!$D$7*(AL2070%)*IF(ISNUMBER(AM2070),AM2070%,0)</f>
        <v>163979.20000000004</v>
      </c>
      <c r="L2070" s="4"/>
      <c r="M2070" s="2">
        <v>0.32</v>
      </c>
      <c r="N2070" s="2">
        <v>3.2</v>
      </c>
      <c r="O2070" s="2">
        <v>10.1</v>
      </c>
      <c r="P2070" s="2">
        <v>65.184799999999996</v>
      </c>
      <c r="Q2070" s="2">
        <v>0.05</v>
      </c>
      <c r="R2070" s="2">
        <v>1</v>
      </c>
      <c r="S2070" s="2">
        <v>5.3</v>
      </c>
      <c r="T2070" s="2">
        <v>1.7858000000000001</v>
      </c>
      <c r="U2070" s="2">
        <v>0.12</v>
      </c>
      <c r="V2070" s="2">
        <v>3</v>
      </c>
      <c r="W2070" s="2">
        <v>4.0999999999999996</v>
      </c>
      <c r="X2070" s="2">
        <v>5.1197999999999997</v>
      </c>
      <c r="Y2070" s="2">
        <v>0.79</v>
      </c>
      <c r="Z2070" s="2">
        <v>5.7</v>
      </c>
      <c r="AA2070" s="2">
        <v>13.9</v>
      </c>
      <c r="AB2070" s="2">
        <v>47.0779</v>
      </c>
      <c r="AC2070" s="2">
        <v>0.17</v>
      </c>
      <c r="AD2070" s="2">
        <v>2.2000000000000002</v>
      </c>
      <c r="AE2070" s="2">
        <v>7.7</v>
      </c>
      <c r="AF2070" s="2">
        <v>11.2013</v>
      </c>
      <c r="AG2070" s="20">
        <v>0.31</v>
      </c>
      <c r="AH2070" s="20">
        <v>3.7</v>
      </c>
      <c r="AI2070" s="20">
        <v>8.5</v>
      </c>
      <c r="AJ2070" s="20">
        <v>29.507300000000001</v>
      </c>
      <c r="AK2070" s="18">
        <v>0.34</v>
      </c>
      <c r="AL2070" s="18">
        <v>2.8</v>
      </c>
      <c r="AM2070" s="18">
        <v>12.1</v>
      </c>
      <c r="AN2070" s="18">
        <v>35.677500000000002</v>
      </c>
      <c r="AO2070" s="2">
        <v>0.06</v>
      </c>
      <c r="AP2070" s="2">
        <v>1.1000000000000001</v>
      </c>
      <c r="AQ2070" s="2">
        <v>5.7</v>
      </c>
      <c r="AR2070" s="2">
        <v>1.3662000000000001</v>
      </c>
      <c r="AS2070" s="2">
        <v>0.36</v>
      </c>
      <c r="AT2070" s="2">
        <v>4.0999999999999996</v>
      </c>
      <c r="AU2070" s="2">
        <v>8.8000000000000007</v>
      </c>
      <c r="AV2070" s="2">
        <v>15.874000000000001</v>
      </c>
      <c r="AW2070" s="2">
        <v>0.41</v>
      </c>
      <c r="AX2070" s="2">
        <v>2.8</v>
      </c>
      <c r="AY2070" s="2">
        <v>14.6</v>
      </c>
      <c r="AZ2070" s="2">
        <v>23.650500000000001</v>
      </c>
      <c r="BA2070" s="2">
        <v>0.32</v>
      </c>
      <c r="BB2070" s="2">
        <v>3.6</v>
      </c>
      <c r="BC2070" s="2">
        <v>8.8000000000000007</v>
      </c>
      <c r="BD2070" s="2">
        <v>24.2941</v>
      </c>
      <c r="BE2070" s="4" t="str">
        <f t="shared" si="322"/>
        <v>ABURRIDO</v>
      </c>
      <c r="BF2070" s="4">
        <f t="shared" si="323"/>
        <v>0.33860000000000001</v>
      </c>
      <c r="BG2070">
        <f t="shared" si="324"/>
        <v>0.06</v>
      </c>
      <c r="BH2070">
        <f t="shared" si="325"/>
        <v>0.36</v>
      </c>
      <c r="BI2070">
        <f t="shared" si="326"/>
        <v>0.41</v>
      </c>
      <c r="BJ2070">
        <f t="shared" si="327"/>
        <v>0.34</v>
      </c>
      <c r="BK2070">
        <f t="shared" si="328"/>
        <v>0.31</v>
      </c>
      <c r="BL2070">
        <f t="shared" si="329"/>
        <v>3910.7200000000021</v>
      </c>
    </row>
    <row r="2071" spans="1:64" x14ac:dyDescent="0.2">
      <c r="A2071" s="1">
        <v>2069</v>
      </c>
      <c r="B2071" s="7" t="s">
        <v>10</v>
      </c>
      <c r="C2071" s="3">
        <v>39992</v>
      </c>
      <c r="D2071" s="4" t="s">
        <v>8</v>
      </c>
      <c r="E2071" s="4" t="s">
        <v>164</v>
      </c>
      <c r="F2071" s="5" t="str">
        <f t="shared" si="320"/>
        <v>D</v>
      </c>
      <c r="G2071" s="6">
        <v>0.87361111111111101</v>
      </c>
      <c r="H2071" s="6">
        <v>0.90277777777777779</v>
      </c>
      <c r="I2071" s="85">
        <f t="shared" si="321"/>
        <v>42.000000000000171</v>
      </c>
      <c r="J2071" s="86">
        <f>I2071*Segmentos!$D$7*(AH2071%)*IF(ISNUMBER(AI2071),AI2071%,0)</f>
        <v>1051680.0000000042</v>
      </c>
      <c r="K2071" s="86">
        <f>I2071*Segmentos!$D$7*(AL2071%)*IF(ISNUMBER(AM2071),AM2071%,0)</f>
        <v>1179360.0000000047</v>
      </c>
      <c r="L2071" s="4"/>
      <c r="M2071" s="2">
        <v>6.65</v>
      </c>
      <c r="N2071" s="2">
        <v>19.7</v>
      </c>
      <c r="O2071" s="2">
        <v>33.700000000000003</v>
      </c>
      <c r="P2071" s="2">
        <v>84.413700000000006</v>
      </c>
      <c r="Q2071" s="2">
        <v>4.45</v>
      </c>
      <c r="R2071" s="2">
        <v>12.3</v>
      </c>
      <c r="S2071" s="2">
        <v>36.200000000000003</v>
      </c>
      <c r="T2071" s="2">
        <v>9.4271999999999991</v>
      </c>
      <c r="U2071" s="2">
        <v>3.73</v>
      </c>
      <c r="V2071" s="2">
        <v>16.399999999999999</v>
      </c>
      <c r="W2071" s="2">
        <v>22.8</v>
      </c>
      <c r="X2071" s="2">
        <v>9.9270999999999994</v>
      </c>
      <c r="Y2071" s="2">
        <v>6.77</v>
      </c>
      <c r="Z2071" s="2">
        <v>22.1</v>
      </c>
      <c r="AA2071" s="2">
        <v>30.6</v>
      </c>
      <c r="AB2071" s="2">
        <v>25.380199999999999</v>
      </c>
      <c r="AC2071" s="2">
        <v>9.52</v>
      </c>
      <c r="AD2071" s="2">
        <v>23.4</v>
      </c>
      <c r="AE2071" s="2">
        <v>40.700000000000003</v>
      </c>
      <c r="AF2071" s="2">
        <v>39.679200000000002</v>
      </c>
      <c r="AG2071" s="20">
        <v>6.25</v>
      </c>
      <c r="AH2071" s="20">
        <v>20</v>
      </c>
      <c r="AI2071" s="20">
        <v>31.3</v>
      </c>
      <c r="AJ2071" s="20">
        <v>37.633499999999998</v>
      </c>
      <c r="AK2071" s="18">
        <v>7.01</v>
      </c>
      <c r="AL2071" s="18">
        <v>19.5</v>
      </c>
      <c r="AM2071" s="18">
        <v>36</v>
      </c>
      <c r="AN2071" s="18">
        <v>46.780099999999997</v>
      </c>
      <c r="AO2071" s="2">
        <v>2.25</v>
      </c>
      <c r="AP2071" s="2">
        <v>9.6999999999999993</v>
      </c>
      <c r="AQ2071" s="2">
        <v>23.1</v>
      </c>
      <c r="AR2071" s="2">
        <v>3.1248</v>
      </c>
      <c r="AS2071" s="2">
        <v>4.5199999999999996</v>
      </c>
      <c r="AT2071" s="2">
        <v>15.5</v>
      </c>
      <c r="AU2071" s="2">
        <v>29.2</v>
      </c>
      <c r="AV2071" s="2">
        <v>12.6241</v>
      </c>
      <c r="AW2071" s="2">
        <v>6.45</v>
      </c>
      <c r="AX2071" s="2">
        <v>22.9</v>
      </c>
      <c r="AY2071" s="2">
        <v>28.2</v>
      </c>
      <c r="AZ2071" s="2">
        <v>23.535499999999999</v>
      </c>
      <c r="BA2071" s="2">
        <v>9.2899999999999991</v>
      </c>
      <c r="BB2071" s="2">
        <v>22.6</v>
      </c>
      <c r="BC2071" s="2">
        <v>41.1</v>
      </c>
      <c r="BD2071" s="2">
        <v>45.129199999999997</v>
      </c>
      <c r="BE2071" s="4" t="str">
        <f t="shared" si="322"/>
        <v>NO APLICA</v>
      </c>
      <c r="BF2071" s="4">
        <f t="shared" si="323"/>
        <v>6.1611999999999991</v>
      </c>
      <c r="BG2071">
        <f t="shared" si="324"/>
        <v>2.25</v>
      </c>
      <c r="BH2071">
        <f t="shared" si="325"/>
        <v>4.5199999999999996</v>
      </c>
      <c r="BI2071">
        <f t="shared" si="326"/>
        <v>9.2899999999999991</v>
      </c>
      <c r="BJ2071">
        <f t="shared" si="327"/>
        <v>7.01</v>
      </c>
      <c r="BK2071">
        <f t="shared" si="328"/>
        <v>6.25</v>
      </c>
      <c r="BL2071">
        <f t="shared" si="329"/>
        <v>27883.380000000114</v>
      </c>
    </row>
    <row r="2072" spans="1:64" x14ac:dyDescent="0.2">
      <c r="A2072" s="1">
        <v>2070</v>
      </c>
      <c r="B2072" s="7" t="s">
        <v>27</v>
      </c>
      <c r="C2072" s="3">
        <v>39992</v>
      </c>
      <c r="D2072" s="4" t="s">
        <v>629</v>
      </c>
      <c r="E2072" s="4" t="s">
        <v>169</v>
      </c>
      <c r="F2072" s="5" t="str">
        <f t="shared" si="320"/>
        <v>D</v>
      </c>
      <c r="G2072" s="6">
        <v>0.91666666666666663</v>
      </c>
      <c r="H2072" s="6">
        <v>0.95</v>
      </c>
      <c r="I2072" s="85">
        <f t="shared" si="321"/>
        <v>47.999999999999986</v>
      </c>
      <c r="J2072" s="86">
        <f>I2072*Segmentos!$D$7*(AH2072%)*IF(ISNUMBER(AI2072),AI2072%,0)</f>
        <v>327398.39999999991</v>
      </c>
      <c r="K2072" s="86">
        <f>I2072*Segmentos!$D$7*(AL2072%)*IF(ISNUMBER(AM2072),AM2072%,0)</f>
        <v>372556.79999999993</v>
      </c>
      <c r="L2072" s="4"/>
      <c r="M2072" s="2">
        <v>1.84</v>
      </c>
      <c r="N2072" s="2">
        <v>4.2</v>
      </c>
      <c r="O2072" s="2">
        <v>43.5</v>
      </c>
      <c r="P2072" s="2">
        <v>96.085599999999999</v>
      </c>
      <c r="Q2072" s="2">
        <v>0.2</v>
      </c>
      <c r="R2072" s="2">
        <v>0.6</v>
      </c>
      <c r="S2072" s="2">
        <v>33.299999999999997</v>
      </c>
      <c r="T2072" s="2">
        <v>1.7256</v>
      </c>
      <c r="U2072" s="2">
        <v>1.91</v>
      </c>
      <c r="V2072" s="2">
        <v>2.7</v>
      </c>
      <c r="W2072" s="2">
        <v>70.599999999999994</v>
      </c>
      <c r="X2072" s="2">
        <v>20.911899999999999</v>
      </c>
      <c r="Y2072" s="2">
        <v>2.11</v>
      </c>
      <c r="Z2072" s="2">
        <v>6.2</v>
      </c>
      <c r="AA2072" s="2">
        <v>34.200000000000003</v>
      </c>
      <c r="AB2072" s="2">
        <v>32.590699999999998</v>
      </c>
      <c r="AC2072" s="2">
        <v>2.38</v>
      </c>
      <c r="AD2072" s="2">
        <v>5.3</v>
      </c>
      <c r="AE2072" s="2">
        <v>45</v>
      </c>
      <c r="AF2072" s="2">
        <v>40.857500000000002</v>
      </c>
      <c r="AG2072" s="20">
        <v>1.72</v>
      </c>
      <c r="AH2072" s="20">
        <v>4.2</v>
      </c>
      <c r="AI2072" s="20">
        <v>40.6</v>
      </c>
      <c r="AJ2072" s="20">
        <v>42.622</v>
      </c>
      <c r="AK2072" s="18">
        <v>1.95</v>
      </c>
      <c r="AL2072" s="18">
        <v>4.2</v>
      </c>
      <c r="AM2072" s="18">
        <v>46.2</v>
      </c>
      <c r="AN2072" s="18">
        <v>53.4636</v>
      </c>
      <c r="AO2072" s="2">
        <v>1.1499999999999999</v>
      </c>
      <c r="AP2072" s="2">
        <v>2.5</v>
      </c>
      <c r="AQ2072" s="2">
        <v>46.7</v>
      </c>
      <c r="AR2072" s="2">
        <v>6.5784000000000002</v>
      </c>
      <c r="AS2072" s="2">
        <v>0.85</v>
      </c>
      <c r="AT2072" s="2">
        <v>2.9</v>
      </c>
      <c r="AU2072" s="2">
        <v>29.3</v>
      </c>
      <c r="AV2072" s="2">
        <v>9.8337000000000003</v>
      </c>
      <c r="AW2072" s="2">
        <v>1.77</v>
      </c>
      <c r="AX2072" s="2">
        <v>5.0999999999999996</v>
      </c>
      <c r="AY2072" s="2">
        <v>35.1</v>
      </c>
      <c r="AZ2072" s="2">
        <v>26.650600000000001</v>
      </c>
      <c r="BA2072" s="2">
        <v>2.65</v>
      </c>
      <c r="BB2072" s="2">
        <v>4.9000000000000004</v>
      </c>
      <c r="BC2072" s="2">
        <v>54.5</v>
      </c>
      <c r="BD2072" s="2">
        <v>53.0229</v>
      </c>
      <c r="BE2072" s="4" t="str">
        <f t="shared" si="322"/>
        <v>NO APLICA</v>
      </c>
      <c r="BF2072" s="4">
        <f t="shared" si="323"/>
        <v>1.6216000000000002</v>
      </c>
      <c r="BG2072">
        <f t="shared" si="324"/>
        <v>1.1499999999999999</v>
      </c>
      <c r="BH2072">
        <f t="shared" si="325"/>
        <v>0.85</v>
      </c>
      <c r="BI2072">
        <f t="shared" si="326"/>
        <v>2.65</v>
      </c>
      <c r="BJ2072">
        <f t="shared" si="327"/>
        <v>1.95</v>
      </c>
      <c r="BK2072">
        <f t="shared" si="328"/>
        <v>1.72</v>
      </c>
      <c r="BL2072">
        <f t="shared" si="329"/>
        <v>8769.5999999999967</v>
      </c>
    </row>
    <row r="2073" spans="1:64" x14ac:dyDescent="0.2">
      <c r="A2073" s="1">
        <v>2071</v>
      </c>
      <c r="B2073" s="7" t="s">
        <v>68</v>
      </c>
      <c r="C2073" s="3">
        <v>39992</v>
      </c>
      <c r="D2073" s="4" t="s">
        <v>8</v>
      </c>
      <c r="E2073" s="4" t="s">
        <v>183</v>
      </c>
      <c r="F2073" s="5" t="str">
        <f t="shared" si="320"/>
        <v>D</v>
      </c>
      <c r="G2073" s="6">
        <v>0.90277777777777779</v>
      </c>
      <c r="H2073" s="6">
        <v>0.93819444444444444</v>
      </c>
      <c r="I2073" s="85">
        <f t="shared" si="321"/>
        <v>50.999999999999979</v>
      </c>
      <c r="J2073" s="86">
        <f>I2073*Segmentos!$D$7*(AH2073%)*IF(ISNUMBER(AI2073),AI2073%,0)</f>
        <v>1267411.1999999995</v>
      </c>
      <c r="K2073" s="86">
        <f>I2073*Segmentos!$D$7*(AL2073%)*IF(ISNUMBER(AM2073),AM2073%,0)</f>
        <v>1044357.5999999996</v>
      </c>
      <c r="L2073" s="4"/>
      <c r="M2073" s="2">
        <v>5.64</v>
      </c>
      <c r="N2073" s="2">
        <v>15.9</v>
      </c>
      <c r="O2073" s="2">
        <v>35.6</v>
      </c>
      <c r="P2073" s="2">
        <v>80.933199999999999</v>
      </c>
      <c r="Q2073" s="2">
        <v>4.71</v>
      </c>
      <c r="R2073" s="2">
        <v>9</v>
      </c>
      <c r="S2073" s="2">
        <v>52.5</v>
      </c>
      <c r="T2073" s="2">
        <v>11.267899999999999</v>
      </c>
      <c r="U2073" s="2">
        <v>4.7300000000000004</v>
      </c>
      <c r="V2073" s="2">
        <v>14.2</v>
      </c>
      <c r="W2073" s="2">
        <v>33.299999999999997</v>
      </c>
      <c r="X2073" s="2">
        <v>14.220800000000001</v>
      </c>
      <c r="Y2073" s="2">
        <v>5.84</v>
      </c>
      <c r="Z2073" s="2">
        <v>17.600000000000001</v>
      </c>
      <c r="AA2073" s="2">
        <v>33.200000000000003</v>
      </c>
      <c r="AB2073" s="2">
        <v>24.731999999999999</v>
      </c>
      <c r="AC2073" s="2">
        <v>6.52</v>
      </c>
      <c r="AD2073" s="2">
        <v>18.899999999999999</v>
      </c>
      <c r="AE2073" s="2">
        <v>34.6</v>
      </c>
      <c r="AF2073" s="2">
        <v>30.712599999999998</v>
      </c>
      <c r="AG2073" s="20">
        <v>6.22</v>
      </c>
      <c r="AH2073" s="20">
        <v>17.600000000000001</v>
      </c>
      <c r="AI2073" s="20">
        <v>35.299999999999997</v>
      </c>
      <c r="AJ2073" s="20">
        <v>42.302100000000003</v>
      </c>
      <c r="AK2073" s="18">
        <v>5.13</v>
      </c>
      <c r="AL2073" s="18">
        <v>14.3</v>
      </c>
      <c r="AM2073" s="18">
        <v>35.799999999999997</v>
      </c>
      <c r="AN2073" s="18">
        <v>38.631100000000004</v>
      </c>
      <c r="AO2073" s="2">
        <v>2.35</v>
      </c>
      <c r="AP2073" s="2">
        <v>9.6999999999999993</v>
      </c>
      <c r="AQ2073" s="2">
        <v>24.3</v>
      </c>
      <c r="AR2073" s="2">
        <v>3.6785000000000001</v>
      </c>
      <c r="AS2073" s="2">
        <v>3.52</v>
      </c>
      <c r="AT2073" s="2">
        <v>10.4</v>
      </c>
      <c r="AU2073" s="2">
        <v>33.9</v>
      </c>
      <c r="AV2073" s="2">
        <v>11.1097</v>
      </c>
      <c r="AW2073" s="2">
        <v>5.73</v>
      </c>
      <c r="AX2073" s="2">
        <v>16.2</v>
      </c>
      <c r="AY2073" s="2">
        <v>35.4</v>
      </c>
      <c r="AZ2073" s="2">
        <v>23.638100000000001</v>
      </c>
      <c r="BA2073" s="2">
        <v>7.74</v>
      </c>
      <c r="BB2073" s="2">
        <v>20.6</v>
      </c>
      <c r="BC2073" s="2">
        <v>37.6</v>
      </c>
      <c r="BD2073" s="2">
        <v>42.506799999999998</v>
      </c>
      <c r="BE2073" s="4" t="str">
        <f t="shared" si="322"/>
        <v>NO APLICA</v>
      </c>
      <c r="BF2073" s="4">
        <f t="shared" si="323"/>
        <v>5.0781999999999998</v>
      </c>
      <c r="BG2073">
        <f t="shared" si="324"/>
        <v>2.35</v>
      </c>
      <c r="BH2073">
        <f t="shared" si="325"/>
        <v>3.52</v>
      </c>
      <c r="BI2073">
        <f t="shared" si="326"/>
        <v>7.74</v>
      </c>
      <c r="BJ2073">
        <f t="shared" si="327"/>
        <v>5.13</v>
      </c>
      <c r="BK2073">
        <f t="shared" si="328"/>
        <v>6.22</v>
      </c>
      <c r="BL2073">
        <f t="shared" si="329"/>
        <v>28868.03999999999</v>
      </c>
    </row>
    <row r="2074" spans="1:64" x14ac:dyDescent="0.2">
      <c r="A2074" s="1">
        <v>2072</v>
      </c>
      <c r="B2074" s="7" t="s">
        <v>85</v>
      </c>
      <c r="C2074" s="3">
        <v>39992</v>
      </c>
      <c r="D2074" s="4" t="s">
        <v>629</v>
      </c>
      <c r="E2074" s="4" t="s">
        <v>180</v>
      </c>
      <c r="F2074" s="5" t="str">
        <f t="shared" si="320"/>
        <v>D</v>
      </c>
      <c r="G2074" s="6">
        <v>0.85763888888888884</v>
      </c>
      <c r="H2074" s="6">
        <v>0.875</v>
      </c>
      <c r="I2074" s="85">
        <f t="shared" si="321"/>
        <v>25.000000000000071</v>
      </c>
      <c r="J2074" s="86">
        <f>I2074*Segmentos!$D$7*(AH2074%)*IF(ISNUMBER(AI2074),AI2074%,0)</f>
        <v>24860.000000000073</v>
      </c>
      <c r="K2074" s="86">
        <f>I2074*Segmentos!$D$7*(AL2074%)*IF(ISNUMBER(AM2074),AM2074%,0)</f>
        <v>50850.000000000131</v>
      </c>
      <c r="L2074" s="4"/>
      <c r="M2074" s="2">
        <v>0.39</v>
      </c>
      <c r="N2074" s="2">
        <v>1.9</v>
      </c>
      <c r="O2074" s="2">
        <v>21.1</v>
      </c>
      <c r="P2074" s="2">
        <v>78.523399999999995</v>
      </c>
      <c r="Q2074" s="2">
        <v>0.11</v>
      </c>
      <c r="R2074" s="2">
        <v>1.2</v>
      </c>
      <c r="S2074" s="2">
        <v>9.9</v>
      </c>
      <c r="T2074" s="2">
        <v>3.8132000000000001</v>
      </c>
      <c r="U2074" s="2">
        <v>0.34</v>
      </c>
      <c r="V2074" s="2">
        <v>1.8</v>
      </c>
      <c r="W2074" s="2">
        <v>18.8</v>
      </c>
      <c r="X2074" s="2">
        <v>14.3591</v>
      </c>
      <c r="Y2074" s="2">
        <v>0.25</v>
      </c>
      <c r="Z2074" s="2">
        <v>1.1000000000000001</v>
      </c>
      <c r="AA2074" s="2">
        <v>23.8</v>
      </c>
      <c r="AB2074" s="2">
        <v>15.0307</v>
      </c>
      <c r="AC2074" s="2">
        <v>0.69</v>
      </c>
      <c r="AD2074" s="2">
        <v>3</v>
      </c>
      <c r="AE2074" s="2">
        <v>23.3</v>
      </c>
      <c r="AF2074" s="2">
        <v>45.320399999999999</v>
      </c>
      <c r="AG2074" s="20">
        <v>0.25</v>
      </c>
      <c r="AH2074" s="20">
        <v>2.2000000000000002</v>
      </c>
      <c r="AI2074" s="20">
        <v>11.3</v>
      </c>
      <c r="AJ2074" s="20">
        <v>23.901299999999999</v>
      </c>
      <c r="AK2074" s="18">
        <v>0.52</v>
      </c>
      <c r="AL2074" s="18">
        <v>1.5</v>
      </c>
      <c r="AM2074" s="18">
        <v>33.9</v>
      </c>
      <c r="AN2074" s="18">
        <v>54.622</v>
      </c>
      <c r="AO2074" s="2">
        <v>0.04</v>
      </c>
      <c r="AP2074" s="2">
        <v>0.8</v>
      </c>
      <c r="AQ2074" s="2">
        <v>5.5</v>
      </c>
      <c r="AR2074" s="2">
        <v>0.90110000000000001</v>
      </c>
      <c r="AS2074" s="2">
        <v>0.64</v>
      </c>
      <c r="AT2074" s="2">
        <v>3</v>
      </c>
      <c r="AU2074" s="2">
        <v>21.5</v>
      </c>
      <c r="AV2074" s="2">
        <v>28.365600000000001</v>
      </c>
      <c r="AW2074" s="2">
        <v>0.21</v>
      </c>
      <c r="AX2074" s="2">
        <v>1.2</v>
      </c>
      <c r="AY2074" s="2">
        <v>17.600000000000001</v>
      </c>
      <c r="AZ2074" s="2">
        <v>11.8963</v>
      </c>
      <c r="BA2074" s="2">
        <v>0.49</v>
      </c>
      <c r="BB2074" s="2">
        <v>2</v>
      </c>
      <c r="BC2074" s="2">
        <v>23.9</v>
      </c>
      <c r="BD2074" s="2">
        <v>37.360300000000002</v>
      </c>
      <c r="BE2074" s="4" t="str">
        <f t="shared" si="322"/>
        <v>NO APLICA</v>
      </c>
      <c r="BF2074" s="4">
        <f t="shared" si="323"/>
        <v>0.4894</v>
      </c>
      <c r="BG2074">
        <f t="shared" si="324"/>
        <v>0.04</v>
      </c>
      <c r="BH2074">
        <f t="shared" si="325"/>
        <v>0.64</v>
      </c>
      <c r="BI2074">
        <f t="shared" si="326"/>
        <v>0.49</v>
      </c>
      <c r="BJ2074">
        <f t="shared" si="327"/>
        <v>0.52</v>
      </c>
      <c r="BK2074">
        <f t="shared" si="328"/>
        <v>0.25</v>
      </c>
      <c r="BL2074">
        <f t="shared" si="329"/>
        <v>1002.250000000003</v>
      </c>
    </row>
    <row r="2075" spans="1:64" x14ac:dyDescent="0.2">
      <c r="A2075" s="1">
        <v>2073</v>
      </c>
      <c r="B2075" s="7" t="s">
        <v>23</v>
      </c>
      <c r="C2075" s="3">
        <v>39992</v>
      </c>
      <c r="D2075" s="4" t="s">
        <v>629</v>
      </c>
      <c r="E2075" s="4" t="s">
        <v>170</v>
      </c>
      <c r="F2075" s="5" t="str">
        <f t="shared" si="320"/>
        <v>D</v>
      </c>
      <c r="G2075" s="6">
        <v>0.91111111111111109</v>
      </c>
      <c r="H2075" s="6">
        <v>0.9159722222222223</v>
      </c>
      <c r="I2075" s="85">
        <f t="shared" si="321"/>
        <v>7.000000000000135</v>
      </c>
      <c r="J2075" s="86">
        <f>I2075*Segmentos!$D$7*(AH2075%)*IF(ISNUMBER(AI2075),AI2075%,0)</f>
        <v>12348.000000000238</v>
      </c>
      <c r="K2075" s="86">
        <f>I2075*Segmentos!$D$7*(AL2075%)*IF(ISNUMBER(AM2075),AM2075%,0)</f>
        <v>8668.8000000001684</v>
      </c>
      <c r="L2075" s="4"/>
      <c r="M2075" s="2">
        <v>0.38</v>
      </c>
      <c r="N2075" s="2">
        <v>0.7</v>
      </c>
      <c r="O2075" s="2">
        <v>58.1</v>
      </c>
      <c r="P2075" s="2">
        <v>38.673400000000001</v>
      </c>
      <c r="Q2075" s="2">
        <v>0</v>
      </c>
      <c r="R2075" s="2">
        <v>0</v>
      </c>
      <c r="S2075" s="8" t="s">
        <v>577</v>
      </c>
      <c r="T2075" s="2">
        <v>0</v>
      </c>
      <c r="U2075" s="2">
        <v>0</v>
      </c>
      <c r="V2075" s="2">
        <v>0</v>
      </c>
      <c r="W2075" s="8" t="s">
        <v>577</v>
      </c>
      <c r="X2075" s="2">
        <v>0</v>
      </c>
      <c r="Y2075" s="2">
        <v>0.8</v>
      </c>
      <c r="Z2075" s="2">
        <v>1.4</v>
      </c>
      <c r="AA2075" s="2">
        <v>56.9</v>
      </c>
      <c r="AB2075" s="2">
        <v>23.993099999999998</v>
      </c>
      <c r="AC2075" s="2">
        <v>0.44</v>
      </c>
      <c r="AD2075" s="2">
        <v>0.7</v>
      </c>
      <c r="AE2075" s="2">
        <v>60.3</v>
      </c>
      <c r="AF2075" s="2">
        <v>14.680300000000001</v>
      </c>
      <c r="AG2075" s="20">
        <v>0.46</v>
      </c>
      <c r="AH2075" s="20">
        <v>0.9</v>
      </c>
      <c r="AI2075" s="20">
        <v>49</v>
      </c>
      <c r="AJ2075" s="20">
        <v>22.1462</v>
      </c>
      <c r="AK2075" s="18">
        <v>0.31</v>
      </c>
      <c r="AL2075" s="18">
        <v>0.4</v>
      </c>
      <c r="AM2075" s="18">
        <v>77.400000000000006</v>
      </c>
      <c r="AN2075" s="18">
        <v>16.527200000000001</v>
      </c>
      <c r="AO2075" s="2">
        <v>0</v>
      </c>
      <c r="AP2075" s="2">
        <v>0</v>
      </c>
      <c r="AQ2075" s="8" t="s">
        <v>577</v>
      </c>
      <c r="AR2075" s="2">
        <v>0</v>
      </c>
      <c r="AS2075" s="2">
        <v>0.2</v>
      </c>
      <c r="AT2075" s="2">
        <v>0.2</v>
      </c>
      <c r="AU2075" s="2">
        <v>100</v>
      </c>
      <c r="AV2075" s="2">
        <v>4.4909999999999997</v>
      </c>
      <c r="AW2075" s="2">
        <v>0.69</v>
      </c>
      <c r="AX2075" s="2">
        <v>1</v>
      </c>
      <c r="AY2075" s="2">
        <v>71.400000000000006</v>
      </c>
      <c r="AZ2075" s="2">
        <v>20.237100000000002</v>
      </c>
      <c r="BA2075" s="2">
        <v>0.36</v>
      </c>
      <c r="BB2075" s="2">
        <v>0.9</v>
      </c>
      <c r="BC2075" s="2">
        <v>41.4</v>
      </c>
      <c r="BD2075" s="2">
        <v>13.9453</v>
      </c>
      <c r="BE2075" s="4" t="str">
        <f t="shared" si="322"/>
        <v>NO APLICA</v>
      </c>
      <c r="BF2075" s="4">
        <f t="shared" si="323"/>
        <v>0.36099999999999999</v>
      </c>
      <c r="BG2075">
        <f t="shared" si="324"/>
        <v>0</v>
      </c>
      <c r="BH2075">
        <f t="shared" si="325"/>
        <v>0.2</v>
      </c>
      <c r="BI2075">
        <f t="shared" si="326"/>
        <v>0.69</v>
      </c>
      <c r="BJ2075">
        <f t="shared" si="327"/>
        <v>0.31</v>
      </c>
      <c r="BK2075">
        <f t="shared" si="328"/>
        <v>0.46</v>
      </c>
      <c r="BL2075">
        <f t="shared" si="329"/>
        <v>284.69000000000551</v>
      </c>
    </row>
    <row r="2076" spans="1:64" x14ac:dyDescent="0.2">
      <c r="A2076" s="1">
        <v>2074</v>
      </c>
      <c r="B2076" s="7" t="s">
        <v>25</v>
      </c>
      <c r="C2076" s="3">
        <v>39992</v>
      </c>
      <c r="D2076" s="4" t="s">
        <v>629</v>
      </c>
      <c r="E2076" s="4" t="s">
        <v>171</v>
      </c>
      <c r="F2076" s="5" t="str">
        <f t="shared" si="320"/>
        <v>D</v>
      </c>
      <c r="G2076" s="6">
        <v>0.89861111111111114</v>
      </c>
      <c r="H2076" s="6">
        <v>0.9</v>
      </c>
      <c r="I2076" s="85">
        <f t="shared" si="321"/>
        <v>1.9999999999999929</v>
      </c>
      <c r="J2076" s="86">
        <f>I2076*Segmentos!$D$7*(AH2076%)*IF(ISNUMBER(AI2076),AI2076%,0)</f>
        <v>3199.9999999999891</v>
      </c>
      <c r="K2076" s="86">
        <f>I2076*Segmentos!$D$7*(AL2076%)*IF(ISNUMBER(AM2076),AM2076%,0)</f>
        <v>2399.9999999999918</v>
      </c>
      <c r="L2076" s="4"/>
      <c r="M2076" s="2">
        <v>0.31</v>
      </c>
      <c r="N2076" s="2">
        <v>0.3</v>
      </c>
      <c r="O2076" s="2">
        <v>100</v>
      </c>
      <c r="P2076" s="2">
        <v>42.808100000000003</v>
      </c>
      <c r="Q2076" s="2">
        <v>0.32</v>
      </c>
      <c r="R2076" s="2">
        <v>0.3</v>
      </c>
      <c r="S2076" s="2">
        <v>100</v>
      </c>
      <c r="T2076" s="2">
        <v>7.3902999999999999</v>
      </c>
      <c r="U2076" s="2">
        <v>0</v>
      </c>
      <c r="V2076" s="2">
        <v>0</v>
      </c>
      <c r="W2076" s="8" t="s">
        <v>577</v>
      </c>
      <c r="X2076" s="2">
        <v>0</v>
      </c>
      <c r="Y2076" s="2">
        <v>0.45</v>
      </c>
      <c r="Z2076" s="2">
        <v>0.4</v>
      </c>
      <c r="AA2076" s="2">
        <v>100</v>
      </c>
      <c r="AB2076" s="2">
        <v>18.028600000000001</v>
      </c>
      <c r="AC2076" s="2">
        <v>0.39</v>
      </c>
      <c r="AD2076" s="2">
        <v>0.4</v>
      </c>
      <c r="AE2076" s="2">
        <v>100</v>
      </c>
      <c r="AF2076" s="2">
        <v>17.389199999999999</v>
      </c>
      <c r="AG2076" s="20">
        <v>0.38</v>
      </c>
      <c r="AH2076" s="20">
        <v>0.4</v>
      </c>
      <c r="AI2076" s="20">
        <v>100</v>
      </c>
      <c r="AJ2076" s="20">
        <v>24.554200000000002</v>
      </c>
      <c r="AK2076" s="18">
        <v>0.25</v>
      </c>
      <c r="AL2076" s="18">
        <v>0.3</v>
      </c>
      <c r="AM2076" s="18">
        <v>100</v>
      </c>
      <c r="AN2076" s="18">
        <v>18.253900000000002</v>
      </c>
      <c r="AO2076" s="2">
        <v>0</v>
      </c>
      <c r="AP2076" s="2">
        <v>0</v>
      </c>
      <c r="AQ2076" s="8" t="s">
        <v>577</v>
      </c>
      <c r="AR2076" s="2">
        <v>0</v>
      </c>
      <c r="AS2076" s="2">
        <v>0.34</v>
      </c>
      <c r="AT2076" s="2">
        <v>0.3</v>
      </c>
      <c r="AU2076" s="2">
        <v>100</v>
      </c>
      <c r="AV2076" s="2">
        <v>10.1693</v>
      </c>
      <c r="AW2076" s="2">
        <v>0.28999999999999998</v>
      </c>
      <c r="AX2076" s="2">
        <v>0.3</v>
      </c>
      <c r="AY2076" s="2">
        <v>100</v>
      </c>
      <c r="AZ2076" s="2">
        <v>11.5373</v>
      </c>
      <c r="BA2076" s="2">
        <v>0.4</v>
      </c>
      <c r="BB2076" s="2">
        <v>0.4</v>
      </c>
      <c r="BC2076" s="2">
        <v>100</v>
      </c>
      <c r="BD2076" s="2">
        <v>21.101600000000001</v>
      </c>
      <c r="BE2076" s="4" t="str">
        <f t="shared" si="322"/>
        <v>NO APLICA</v>
      </c>
      <c r="BF2076" s="4">
        <f t="shared" si="323"/>
        <v>0.31640000000000007</v>
      </c>
      <c r="BG2076">
        <f t="shared" si="324"/>
        <v>0</v>
      </c>
      <c r="BH2076">
        <f t="shared" si="325"/>
        <v>0.34</v>
      </c>
      <c r="BI2076">
        <f t="shared" si="326"/>
        <v>0.4</v>
      </c>
      <c r="BJ2076">
        <f t="shared" si="327"/>
        <v>0.25</v>
      </c>
      <c r="BK2076">
        <f t="shared" si="328"/>
        <v>0.38</v>
      </c>
      <c r="BL2076">
        <f t="shared" si="329"/>
        <v>59.999999999999787</v>
      </c>
    </row>
    <row r="2077" spans="1:64" x14ac:dyDescent="0.2">
      <c r="A2077" s="1">
        <v>2075</v>
      </c>
      <c r="B2077" s="7" t="s">
        <v>66</v>
      </c>
      <c r="C2077" s="3">
        <v>39992</v>
      </c>
      <c r="D2077" s="4" t="s">
        <v>628</v>
      </c>
      <c r="E2077" s="4" t="s">
        <v>168</v>
      </c>
      <c r="F2077" s="5" t="str">
        <f t="shared" si="320"/>
        <v>D</v>
      </c>
      <c r="G2077" s="6">
        <v>0.83472222222222225</v>
      </c>
      <c r="H2077" s="6">
        <v>0.91388888888888886</v>
      </c>
      <c r="I2077" s="85">
        <f t="shared" si="321"/>
        <v>113.99999999999991</v>
      </c>
      <c r="J2077" s="86">
        <f>I2077*Segmentos!$D$7*(AH2077%)*IF(ISNUMBER(AI2077),AI2077%,0)</f>
        <v>799048.79999999935</v>
      </c>
      <c r="K2077" s="86">
        <f>I2077*Segmentos!$D$7*(AL2077%)*IF(ISNUMBER(AM2077),AM2077%,0)</f>
        <v>527135.99999999965</v>
      </c>
      <c r="L2077" s="4" t="s">
        <v>452</v>
      </c>
      <c r="M2077" s="2">
        <v>1.43</v>
      </c>
      <c r="N2077" s="2">
        <v>8.1999999999999993</v>
      </c>
      <c r="O2077" s="2">
        <v>17.399999999999999</v>
      </c>
      <c r="P2077" s="2">
        <v>63.871000000000002</v>
      </c>
      <c r="Q2077" s="2">
        <v>1.39</v>
      </c>
      <c r="R2077" s="2">
        <v>3.6</v>
      </c>
      <c r="S2077" s="2">
        <v>38.1</v>
      </c>
      <c r="T2077" s="2">
        <v>10.331200000000001</v>
      </c>
      <c r="U2077" s="2">
        <v>1.46</v>
      </c>
      <c r="V2077" s="2">
        <v>8</v>
      </c>
      <c r="W2077" s="2">
        <v>18.399999999999999</v>
      </c>
      <c r="X2077" s="2">
        <v>13.6972</v>
      </c>
      <c r="Y2077" s="2">
        <v>2.14</v>
      </c>
      <c r="Z2077" s="2">
        <v>12</v>
      </c>
      <c r="AA2077" s="2">
        <v>17.8</v>
      </c>
      <c r="AB2077" s="2">
        <v>28.1858</v>
      </c>
      <c r="AC2077" s="2">
        <v>0.8</v>
      </c>
      <c r="AD2077" s="2">
        <v>7.4</v>
      </c>
      <c r="AE2077" s="2">
        <v>10.8</v>
      </c>
      <c r="AF2077" s="2">
        <v>11.6568</v>
      </c>
      <c r="AG2077" s="20">
        <v>1.74</v>
      </c>
      <c r="AH2077" s="20">
        <v>9.9</v>
      </c>
      <c r="AI2077" s="20">
        <v>17.7</v>
      </c>
      <c r="AJ2077" s="20">
        <v>36.891100000000002</v>
      </c>
      <c r="AK2077" s="18">
        <v>1.1499999999999999</v>
      </c>
      <c r="AL2077" s="18">
        <v>6.8</v>
      </c>
      <c r="AM2077" s="18">
        <v>17</v>
      </c>
      <c r="AN2077" s="18">
        <v>26.979900000000001</v>
      </c>
      <c r="AO2077" s="2">
        <v>0.64</v>
      </c>
      <c r="AP2077" s="2">
        <v>6.4</v>
      </c>
      <c r="AQ2077" s="2">
        <v>10</v>
      </c>
      <c r="AR2077" s="2">
        <v>3.1271</v>
      </c>
      <c r="AS2077" s="2">
        <v>1.59</v>
      </c>
      <c r="AT2077" s="2">
        <v>6.8</v>
      </c>
      <c r="AU2077" s="2">
        <v>23.3</v>
      </c>
      <c r="AV2077" s="2">
        <v>15.6694</v>
      </c>
      <c r="AW2077" s="2">
        <v>0.89</v>
      </c>
      <c r="AX2077" s="2">
        <v>7.4</v>
      </c>
      <c r="AY2077" s="2">
        <v>12</v>
      </c>
      <c r="AZ2077" s="2">
        <v>11.3788</v>
      </c>
      <c r="BA2077" s="2">
        <v>1.97</v>
      </c>
      <c r="BB2077" s="2">
        <v>10.199999999999999</v>
      </c>
      <c r="BC2077" s="2">
        <v>19.3</v>
      </c>
      <c r="BD2077" s="2">
        <v>33.695799999999998</v>
      </c>
      <c r="BE2077" s="4" t="str">
        <f t="shared" si="322"/>
        <v>ABURRIDO</v>
      </c>
      <c r="BF2077" s="4">
        <f t="shared" si="323"/>
        <v>1.5681999999999998</v>
      </c>
      <c r="BG2077">
        <f t="shared" si="324"/>
        <v>0.64</v>
      </c>
      <c r="BH2077">
        <f t="shared" si="325"/>
        <v>1.59</v>
      </c>
      <c r="BI2077">
        <f t="shared" si="326"/>
        <v>1.97</v>
      </c>
      <c r="BJ2077">
        <f t="shared" si="327"/>
        <v>1.1499999999999999</v>
      </c>
      <c r="BK2077">
        <f t="shared" si="328"/>
        <v>1.74</v>
      </c>
      <c r="BL2077">
        <f t="shared" si="329"/>
        <v>16265.519999999986</v>
      </c>
    </row>
    <row r="2078" spans="1:64" x14ac:dyDescent="0.2">
      <c r="A2078" s="1">
        <v>2076</v>
      </c>
      <c r="B2078" s="7" t="s">
        <v>19</v>
      </c>
      <c r="C2078" s="3">
        <v>39992</v>
      </c>
      <c r="D2078" s="4" t="s">
        <v>17</v>
      </c>
      <c r="E2078" s="4" t="s">
        <v>166</v>
      </c>
      <c r="F2078" s="5" t="str">
        <f t="shared" si="320"/>
        <v>D</v>
      </c>
      <c r="G2078" s="6">
        <v>0.91527777777777775</v>
      </c>
      <c r="H2078" s="6">
        <v>0.91666666666666663</v>
      </c>
      <c r="I2078" s="85">
        <f t="shared" si="321"/>
        <v>1.9999999999999929</v>
      </c>
      <c r="J2078" s="86">
        <f>I2078*Segmentos!$D$7*(AH2078%)*IF(ISNUMBER(AI2078),AI2078%,0)</f>
        <v>5343.9999999999818</v>
      </c>
      <c r="K2078" s="86">
        <f>I2078*Segmentos!$D$7*(AL2078%)*IF(ISNUMBER(AM2078),AM2078%,0)</f>
        <v>4799.9999999999836</v>
      </c>
      <c r="L2078" s="4"/>
      <c r="M2078" s="2">
        <v>0.65</v>
      </c>
      <c r="N2078" s="2">
        <v>0.7</v>
      </c>
      <c r="O2078" s="2">
        <v>91.3</v>
      </c>
      <c r="P2078" s="2">
        <v>100</v>
      </c>
      <c r="Q2078" s="2">
        <v>0.83</v>
      </c>
      <c r="R2078" s="2">
        <v>0.8</v>
      </c>
      <c r="S2078" s="2">
        <v>100</v>
      </c>
      <c r="T2078" s="2">
        <v>21.1921</v>
      </c>
      <c r="U2078" s="2">
        <v>0.72</v>
      </c>
      <c r="V2078" s="2">
        <v>0.7</v>
      </c>
      <c r="W2078" s="2">
        <v>100</v>
      </c>
      <c r="X2078" s="2">
        <v>23.1037</v>
      </c>
      <c r="Y2078" s="2">
        <v>0.89</v>
      </c>
      <c r="Z2078" s="2">
        <v>1.1000000000000001</v>
      </c>
      <c r="AA2078" s="2">
        <v>80.8</v>
      </c>
      <c r="AB2078" s="2">
        <v>40.084800000000001</v>
      </c>
      <c r="AC2078" s="2">
        <v>0.31</v>
      </c>
      <c r="AD2078" s="2">
        <v>0.3</v>
      </c>
      <c r="AE2078" s="2">
        <v>100</v>
      </c>
      <c r="AF2078" s="2">
        <v>15.619300000000001</v>
      </c>
      <c r="AG2078" s="20">
        <v>0.66</v>
      </c>
      <c r="AH2078" s="20">
        <v>0.8</v>
      </c>
      <c r="AI2078" s="20">
        <v>83.5</v>
      </c>
      <c r="AJ2078" s="20">
        <v>48.258000000000003</v>
      </c>
      <c r="AK2078" s="18">
        <v>0.64</v>
      </c>
      <c r="AL2078" s="18">
        <v>0.6</v>
      </c>
      <c r="AM2078" s="18">
        <v>100</v>
      </c>
      <c r="AN2078" s="18">
        <v>51.741999999999997</v>
      </c>
      <c r="AO2078" s="2">
        <v>0.27</v>
      </c>
      <c r="AP2078" s="2">
        <v>0.3</v>
      </c>
      <c r="AQ2078" s="2">
        <v>100</v>
      </c>
      <c r="AR2078" s="2">
        <v>4.6003999999999996</v>
      </c>
      <c r="AS2078" s="2">
        <v>0.94</v>
      </c>
      <c r="AT2078" s="2">
        <v>1.1000000000000001</v>
      </c>
      <c r="AU2078" s="2">
        <v>85.9</v>
      </c>
      <c r="AV2078" s="2">
        <v>31.7105</v>
      </c>
      <c r="AW2078" s="2">
        <v>0.1</v>
      </c>
      <c r="AX2078" s="2">
        <v>0.2</v>
      </c>
      <c r="AY2078" s="2">
        <v>50</v>
      </c>
      <c r="AZ2078" s="2">
        <v>4.3228</v>
      </c>
      <c r="BA2078" s="2">
        <v>1.01</v>
      </c>
      <c r="BB2078" s="2">
        <v>1</v>
      </c>
      <c r="BC2078" s="2">
        <v>100</v>
      </c>
      <c r="BD2078" s="2">
        <v>59.366300000000003</v>
      </c>
      <c r="BE2078" s="4" t="str">
        <f t="shared" si="322"/>
        <v>NO APLICA</v>
      </c>
      <c r="BF2078" s="4">
        <f t="shared" si="323"/>
        <v>0.83560000000000001</v>
      </c>
      <c r="BG2078">
        <f t="shared" si="324"/>
        <v>0.27</v>
      </c>
      <c r="BH2078">
        <f t="shared" si="325"/>
        <v>0.94</v>
      </c>
      <c r="BI2078">
        <f t="shared" si="326"/>
        <v>1.01</v>
      </c>
      <c r="BJ2078">
        <f t="shared" si="327"/>
        <v>0.64</v>
      </c>
      <c r="BK2078">
        <f t="shared" si="328"/>
        <v>0.66</v>
      </c>
      <c r="BL2078">
        <f t="shared" si="329"/>
        <v>127.81999999999954</v>
      </c>
    </row>
    <row r="2079" spans="1:64" x14ac:dyDescent="0.2">
      <c r="A2079" s="1">
        <v>2077</v>
      </c>
      <c r="B2079" s="7" t="s">
        <v>2</v>
      </c>
      <c r="C2079" s="3">
        <v>39992</v>
      </c>
      <c r="D2079" s="4" t="s">
        <v>627</v>
      </c>
      <c r="E2079" s="4" t="s">
        <v>164</v>
      </c>
      <c r="F2079" s="5" t="str">
        <f t="shared" si="320"/>
        <v>D</v>
      </c>
      <c r="G2079" s="6">
        <v>0.87361111111111101</v>
      </c>
      <c r="H2079" s="6">
        <v>0.9145833333333333</v>
      </c>
      <c r="I2079" s="85">
        <f t="shared" si="321"/>
        <v>59.000000000000114</v>
      </c>
      <c r="J2079" s="86">
        <f>I2079*Segmentos!$D$7*(AH2079%)*IF(ISNUMBER(AI2079),AI2079%,0)</f>
        <v>1399008.0000000028</v>
      </c>
      <c r="K2079" s="86">
        <f>I2079*Segmentos!$D$7*(AL2079%)*IF(ISNUMBER(AM2079),AM2079%,0)</f>
        <v>1515120.0000000028</v>
      </c>
      <c r="L2079" s="4"/>
      <c r="M2079" s="2">
        <v>6.17</v>
      </c>
      <c r="N2079" s="2">
        <v>22</v>
      </c>
      <c r="O2079" s="2">
        <v>28</v>
      </c>
      <c r="P2079" s="2">
        <v>87.796599999999998</v>
      </c>
      <c r="Q2079" s="2">
        <v>3.17</v>
      </c>
      <c r="R2079" s="2">
        <v>13.5</v>
      </c>
      <c r="S2079" s="2">
        <v>23.5</v>
      </c>
      <c r="T2079" s="2">
        <v>7.5171000000000001</v>
      </c>
      <c r="U2079" s="2">
        <v>5.21</v>
      </c>
      <c r="V2079" s="2">
        <v>22</v>
      </c>
      <c r="W2079" s="2">
        <v>23.7</v>
      </c>
      <c r="X2079" s="2">
        <v>15.5382</v>
      </c>
      <c r="Y2079" s="2">
        <v>6.87</v>
      </c>
      <c r="Z2079" s="2">
        <v>24.8</v>
      </c>
      <c r="AA2079" s="2">
        <v>27.7</v>
      </c>
      <c r="AB2079" s="2">
        <v>28.840599999999998</v>
      </c>
      <c r="AC2079" s="2">
        <v>7.69</v>
      </c>
      <c r="AD2079" s="2">
        <v>23.9</v>
      </c>
      <c r="AE2079" s="2">
        <v>32.200000000000003</v>
      </c>
      <c r="AF2079" s="2">
        <v>35.900599999999997</v>
      </c>
      <c r="AG2079" s="20">
        <v>5.91</v>
      </c>
      <c r="AH2079" s="20">
        <v>22.8</v>
      </c>
      <c r="AI2079" s="20">
        <v>26</v>
      </c>
      <c r="AJ2079" s="20">
        <v>39.8902</v>
      </c>
      <c r="AK2079" s="18">
        <v>6.41</v>
      </c>
      <c r="AL2079" s="18">
        <v>21.4</v>
      </c>
      <c r="AM2079" s="18">
        <v>30</v>
      </c>
      <c r="AN2079" s="18">
        <v>47.906399999999998</v>
      </c>
      <c r="AO2079" s="2">
        <v>5.07</v>
      </c>
      <c r="AP2079" s="2">
        <v>16.2</v>
      </c>
      <c r="AQ2079" s="2">
        <v>31.2</v>
      </c>
      <c r="AR2079" s="2">
        <v>7.8731</v>
      </c>
      <c r="AS2079" s="2">
        <v>7.43</v>
      </c>
      <c r="AT2079" s="2">
        <v>20</v>
      </c>
      <c r="AU2079" s="2">
        <v>37.1</v>
      </c>
      <c r="AV2079" s="2">
        <v>23.258500000000002</v>
      </c>
      <c r="AW2079" s="2">
        <v>5.56</v>
      </c>
      <c r="AX2079" s="2">
        <v>24.1</v>
      </c>
      <c r="AY2079" s="2">
        <v>23.1</v>
      </c>
      <c r="AZ2079" s="2">
        <v>22.7135</v>
      </c>
      <c r="BA2079" s="2">
        <v>6.24</v>
      </c>
      <c r="BB2079" s="2">
        <v>23.3</v>
      </c>
      <c r="BC2079" s="2">
        <v>26.7</v>
      </c>
      <c r="BD2079" s="2">
        <v>33.951500000000003</v>
      </c>
      <c r="BE2079" s="4" t="str">
        <f t="shared" si="322"/>
        <v>NO APLICA</v>
      </c>
      <c r="BF2079" s="4">
        <f t="shared" si="323"/>
        <v>6.5929999999999991</v>
      </c>
      <c r="BG2079">
        <f t="shared" si="324"/>
        <v>5.07</v>
      </c>
      <c r="BH2079">
        <f t="shared" si="325"/>
        <v>7.43</v>
      </c>
      <c r="BI2079">
        <f t="shared" si="326"/>
        <v>6.24</v>
      </c>
      <c r="BJ2079">
        <f t="shared" si="327"/>
        <v>6.41</v>
      </c>
      <c r="BK2079">
        <f t="shared" si="328"/>
        <v>5.91</v>
      </c>
      <c r="BL2079">
        <f t="shared" si="329"/>
        <v>36344.000000000073</v>
      </c>
    </row>
    <row r="2080" spans="1:64" x14ac:dyDescent="0.2">
      <c r="A2080" s="1">
        <v>2078</v>
      </c>
      <c r="B2080" s="7" t="s">
        <v>69</v>
      </c>
      <c r="C2080" s="3">
        <v>39992</v>
      </c>
      <c r="D2080" s="4" t="s">
        <v>3</v>
      </c>
      <c r="E2080" s="4" t="s">
        <v>176</v>
      </c>
      <c r="F2080" s="5" t="str">
        <f t="shared" si="320"/>
        <v>D</v>
      </c>
      <c r="G2080" s="6">
        <v>0.91666666666666663</v>
      </c>
      <c r="H2080" s="6">
        <v>0.9902777777777777</v>
      </c>
      <c r="I2080" s="85">
        <f t="shared" si="321"/>
        <v>105.99999999999994</v>
      </c>
      <c r="J2080" s="86">
        <f>I2080*Segmentos!$D$7*(AH2080%)*IF(ISNUMBER(AI2080),AI2080%,0)</f>
        <v>1045075.1999999994</v>
      </c>
      <c r="K2080" s="86">
        <f>I2080*Segmentos!$D$7*(AL2080%)*IF(ISNUMBER(AM2080),AM2080%,0)</f>
        <v>932630.39999999944</v>
      </c>
      <c r="L2080" s="4"/>
      <c r="M2080" s="2">
        <v>2.3199999999999998</v>
      </c>
      <c r="N2080" s="2">
        <v>14.8</v>
      </c>
      <c r="O2080" s="2">
        <v>15.7</v>
      </c>
      <c r="P2080" s="2">
        <v>92.742000000000004</v>
      </c>
      <c r="Q2080" s="2">
        <v>1.52</v>
      </c>
      <c r="R2080" s="2">
        <v>11</v>
      </c>
      <c r="S2080" s="2">
        <v>13.8</v>
      </c>
      <c r="T2080" s="2">
        <v>10.1044</v>
      </c>
      <c r="U2080" s="2">
        <v>0.69</v>
      </c>
      <c r="V2080" s="2">
        <v>8.1</v>
      </c>
      <c r="W2080" s="2">
        <v>8.5</v>
      </c>
      <c r="X2080" s="2">
        <v>5.7595000000000001</v>
      </c>
      <c r="Y2080" s="2">
        <v>1.51</v>
      </c>
      <c r="Z2080" s="2">
        <v>13.1</v>
      </c>
      <c r="AA2080" s="2">
        <v>11.5</v>
      </c>
      <c r="AB2080" s="2">
        <v>17.747800000000002</v>
      </c>
      <c r="AC2080" s="2">
        <v>4.51</v>
      </c>
      <c r="AD2080" s="2">
        <v>22.6</v>
      </c>
      <c r="AE2080" s="2">
        <v>20</v>
      </c>
      <c r="AF2080" s="2">
        <v>59.130299999999998</v>
      </c>
      <c r="AG2080" s="20">
        <v>2.46</v>
      </c>
      <c r="AH2080" s="20">
        <v>15.6</v>
      </c>
      <c r="AI2080" s="20">
        <v>15.8</v>
      </c>
      <c r="AJ2080" s="20">
        <v>46.567900000000002</v>
      </c>
      <c r="AK2080" s="18">
        <v>2.2000000000000002</v>
      </c>
      <c r="AL2080" s="18">
        <v>14.1</v>
      </c>
      <c r="AM2080" s="18">
        <v>15.6</v>
      </c>
      <c r="AN2080" s="18">
        <v>46.174100000000003</v>
      </c>
      <c r="AO2080" s="2">
        <v>3.34</v>
      </c>
      <c r="AP2080" s="2">
        <v>14.9</v>
      </c>
      <c r="AQ2080" s="2">
        <v>22.4</v>
      </c>
      <c r="AR2080" s="2">
        <v>14.556900000000001</v>
      </c>
      <c r="AS2080" s="2">
        <v>2.61</v>
      </c>
      <c r="AT2080" s="2">
        <v>16.8</v>
      </c>
      <c r="AU2080" s="2">
        <v>15.5</v>
      </c>
      <c r="AV2080" s="2">
        <v>22.950900000000001</v>
      </c>
      <c r="AW2080" s="2">
        <v>2.4900000000000002</v>
      </c>
      <c r="AX2080" s="2">
        <v>14.5</v>
      </c>
      <c r="AY2080" s="2">
        <v>17.2</v>
      </c>
      <c r="AZ2080" s="2">
        <v>28.589500000000001</v>
      </c>
      <c r="BA2080" s="2">
        <v>1.74</v>
      </c>
      <c r="BB2080" s="2">
        <v>13.9</v>
      </c>
      <c r="BC2080" s="2">
        <v>12.6</v>
      </c>
      <c r="BD2080" s="2">
        <v>26.6447</v>
      </c>
      <c r="BE2080" s="4" t="str">
        <f t="shared" si="322"/>
        <v>ABURRIDO</v>
      </c>
      <c r="BF2080" s="4">
        <f t="shared" si="323"/>
        <v>2.5857999999999999</v>
      </c>
      <c r="BG2080">
        <f t="shared" si="324"/>
        <v>3.34</v>
      </c>
      <c r="BH2080">
        <f t="shared" si="325"/>
        <v>2.61</v>
      </c>
      <c r="BI2080">
        <f t="shared" si="326"/>
        <v>2.4900000000000002</v>
      </c>
      <c r="BJ2080">
        <f t="shared" si="327"/>
        <v>2.2000000000000002</v>
      </c>
      <c r="BK2080">
        <f t="shared" si="328"/>
        <v>2.46</v>
      </c>
      <c r="BL2080">
        <f t="shared" si="329"/>
        <v>24630.159999999989</v>
      </c>
    </row>
    <row r="2081" spans="1:64" x14ac:dyDescent="0.2">
      <c r="A2081" s="1">
        <v>2079</v>
      </c>
      <c r="B2081" s="7" t="s">
        <v>16</v>
      </c>
      <c r="C2081" s="3">
        <v>39992</v>
      </c>
      <c r="D2081" s="4" t="s">
        <v>626</v>
      </c>
      <c r="E2081" s="4" t="s">
        <v>166</v>
      </c>
      <c r="F2081" s="5" t="str">
        <f t="shared" si="320"/>
        <v>D</v>
      </c>
      <c r="G2081" s="6">
        <v>0.91319444444444453</v>
      </c>
      <c r="H2081" s="6">
        <v>0.91736111111111107</v>
      </c>
      <c r="I2081" s="85">
        <f t="shared" si="321"/>
        <v>5.9999999999998188</v>
      </c>
      <c r="J2081" s="86">
        <f>I2081*Segmentos!$D$7*(AH2081%)*IF(ISNUMBER(AI2081),AI2081%,0)</f>
        <v>158995.19999999518</v>
      </c>
      <c r="K2081" s="86">
        <f>I2081*Segmentos!$D$7*(AL2081%)*IF(ISNUMBER(AM2081),AM2081%,0)</f>
        <v>169963.19999999486</v>
      </c>
      <c r="L2081" s="4"/>
      <c r="M2081" s="2">
        <v>6.87</v>
      </c>
      <c r="N2081" s="2">
        <v>8.9</v>
      </c>
      <c r="O2081" s="2">
        <v>77.2</v>
      </c>
      <c r="P2081" s="2">
        <v>92.427199999999999</v>
      </c>
      <c r="Q2081" s="2">
        <v>4.5599999999999996</v>
      </c>
      <c r="R2081" s="2">
        <v>5.2</v>
      </c>
      <c r="S2081" s="2">
        <v>87.8</v>
      </c>
      <c r="T2081" s="2">
        <v>10.234299999999999</v>
      </c>
      <c r="U2081" s="2">
        <v>5.05</v>
      </c>
      <c r="V2081" s="2">
        <v>6.7</v>
      </c>
      <c r="W2081" s="2">
        <v>75.099999999999994</v>
      </c>
      <c r="X2081" s="2">
        <v>14.2593</v>
      </c>
      <c r="Y2081" s="2">
        <v>5.92</v>
      </c>
      <c r="Z2081" s="2">
        <v>8.4</v>
      </c>
      <c r="AA2081" s="2">
        <v>70.2</v>
      </c>
      <c r="AB2081" s="2">
        <v>23.520399999999999</v>
      </c>
      <c r="AC2081" s="2">
        <v>10.050000000000001</v>
      </c>
      <c r="AD2081" s="2">
        <v>12.6</v>
      </c>
      <c r="AE2081" s="2">
        <v>80</v>
      </c>
      <c r="AF2081" s="2">
        <v>44.413200000000003</v>
      </c>
      <c r="AG2081" s="20">
        <v>6.63</v>
      </c>
      <c r="AH2081" s="20">
        <v>9.1</v>
      </c>
      <c r="AI2081" s="20">
        <v>72.8</v>
      </c>
      <c r="AJ2081" s="20">
        <v>42.342500000000001</v>
      </c>
      <c r="AK2081" s="18">
        <v>7.08</v>
      </c>
      <c r="AL2081" s="18">
        <v>8.6999999999999993</v>
      </c>
      <c r="AM2081" s="18">
        <v>81.400000000000006</v>
      </c>
      <c r="AN2081" s="18">
        <v>50.084699999999998</v>
      </c>
      <c r="AO2081" s="2">
        <v>2.99</v>
      </c>
      <c r="AP2081" s="2">
        <v>5.0999999999999996</v>
      </c>
      <c r="AQ2081" s="2">
        <v>58.7</v>
      </c>
      <c r="AR2081" s="2">
        <v>4.3986000000000001</v>
      </c>
      <c r="AS2081" s="2">
        <v>4.78</v>
      </c>
      <c r="AT2081" s="2">
        <v>7.1</v>
      </c>
      <c r="AU2081" s="2">
        <v>67.8</v>
      </c>
      <c r="AV2081" s="2">
        <v>14.1828</v>
      </c>
      <c r="AW2081" s="2">
        <v>8.84</v>
      </c>
      <c r="AX2081" s="2">
        <v>10.5</v>
      </c>
      <c r="AY2081" s="2">
        <v>84.5</v>
      </c>
      <c r="AZ2081" s="2">
        <v>34.206200000000003</v>
      </c>
      <c r="BA2081" s="2">
        <v>7.69</v>
      </c>
      <c r="BB2081" s="2">
        <v>9.9</v>
      </c>
      <c r="BC2081" s="2">
        <v>78.099999999999994</v>
      </c>
      <c r="BD2081" s="2">
        <v>39.639600000000002</v>
      </c>
      <c r="BE2081" s="4" t="str">
        <f t="shared" si="322"/>
        <v>NO APLICA</v>
      </c>
      <c r="BF2081" s="4">
        <f t="shared" si="323"/>
        <v>6.2430000000000003</v>
      </c>
      <c r="BG2081">
        <f t="shared" si="324"/>
        <v>2.99</v>
      </c>
      <c r="BH2081">
        <f t="shared" si="325"/>
        <v>4.78</v>
      </c>
      <c r="BI2081">
        <f t="shared" si="326"/>
        <v>8.84</v>
      </c>
      <c r="BJ2081">
        <f t="shared" si="327"/>
        <v>7.08</v>
      </c>
      <c r="BK2081">
        <f t="shared" si="328"/>
        <v>6.63</v>
      </c>
      <c r="BL2081">
        <f t="shared" si="329"/>
        <v>4122.4799999998759</v>
      </c>
    </row>
    <row r="2082" spans="1:64" x14ac:dyDescent="0.2">
      <c r="A2082" s="1">
        <v>2080</v>
      </c>
      <c r="B2082" s="7" t="s">
        <v>39</v>
      </c>
      <c r="C2082" s="3">
        <v>39993</v>
      </c>
      <c r="D2082" s="4" t="s">
        <v>627</v>
      </c>
      <c r="E2082" s="4" t="s">
        <v>174</v>
      </c>
      <c r="F2082" s="5" t="str">
        <f t="shared" si="320"/>
        <v>L</v>
      </c>
      <c r="G2082" s="6">
        <v>0.92638888888888893</v>
      </c>
      <c r="H2082" s="6">
        <v>3.6805555555555557E-2</v>
      </c>
      <c r="I2082" s="85">
        <f t="shared" si="321"/>
        <v>158.99999999999997</v>
      </c>
      <c r="J2082" s="86">
        <f>I2082*Segmentos!$D$7*(AH2082%)*IF(ISNUMBER(AI2082),AI2082%,0)</f>
        <v>3370799.9999999995</v>
      </c>
      <c r="K2082" s="86">
        <f>I2082*Segmentos!$D$7*(AL2082%)*IF(ISNUMBER(AM2082),AM2082%,0)</f>
        <v>5112104.3999999994</v>
      </c>
      <c r="L2082" s="4"/>
      <c r="M2082" s="2">
        <v>6.73</v>
      </c>
      <c r="N2082" s="2">
        <v>21.5</v>
      </c>
      <c r="O2082" s="2">
        <v>31.3</v>
      </c>
      <c r="P2082" s="2">
        <v>86.805400000000006</v>
      </c>
      <c r="Q2082" s="2">
        <v>4.2699999999999996</v>
      </c>
      <c r="R2082" s="2">
        <v>20.7</v>
      </c>
      <c r="S2082" s="2">
        <v>20.6</v>
      </c>
      <c r="T2082" s="2">
        <v>9.1941000000000006</v>
      </c>
      <c r="U2082" s="2">
        <v>6.25</v>
      </c>
      <c r="V2082" s="2">
        <v>20.5</v>
      </c>
      <c r="W2082" s="2">
        <v>30.6</v>
      </c>
      <c r="X2082" s="2">
        <v>16.903700000000001</v>
      </c>
      <c r="Y2082" s="2">
        <v>6.25</v>
      </c>
      <c r="Z2082" s="2">
        <v>21.9</v>
      </c>
      <c r="AA2082" s="2">
        <v>28.5</v>
      </c>
      <c r="AB2082" s="2">
        <v>23.791499999999999</v>
      </c>
      <c r="AC2082" s="2">
        <v>8.7200000000000006</v>
      </c>
      <c r="AD2082" s="2">
        <v>22.1</v>
      </c>
      <c r="AE2082" s="2">
        <v>39.4</v>
      </c>
      <c r="AF2082" s="2">
        <v>36.9161</v>
      </c>
      <c r="AG2082" s="20">
        <v>5.3</v>
      </c>
      <c r="AH2082" s="20">
        <v>20</v>
      </c>
      <c r="AI2082" s="20">
        <v>26.5</v>
      </c>
      <c r="AJ2082" s="20">
        <v>32.3992</v>
      </c>
      <c r="AK2082" s="18">
        <v>8.0299999999999994</v>
      </c>
      <c r="AL2082" s="18">
        <v>22.9</v>
      </c>
      <c r="AM2082" s="18">
        <v>35.1</v>
      </c>
      <c r="AN2082" s="18">
        <v>54.406199999999998</v>
      </c>
      <c r="AO2082" s="2">
        <v>4.95</v>
      </c>
      <c r="AP2082" s="2">
        <v>19.899999999999999</v>
      </c>
      <c r="AQ2082" s="2">
        <v>24.9</v>
      </c>
      <c r="AR2082" s="2">
        <v>6.9749999999999996</v>
      </c>
      <c r="AS2082" s="2">
        <v>7.14</v>
      </c>
      <c r="AT2082" s="2">
        <v>24.2</v>
      </c>
      <c r="AU2082" s="2">
        <v>29.5</v>
      </c>
      <c r="AV2082" s="2">
        <v>20.270600000000002</v>
      </c>
      <c r="AW2082" s="2">
        <v>7.81</v>
      </c>
      <c r="AX2082" s="2">
        <v>21.3</v>
      </c>
      <c r="AY2082" s="2">
        <v>36.6</v>
      </c>
      <c r="AZ2082" s="2">
        <v>28.956399999999999</v>
      </c>
      <c r="BA2082" s="2">
        <v>6.2</v>
      </c>
      <c r="BB2082" s="2">
        <v>20.5</v>
      </c>
      <c r="BC2082" s="2">
        <v>30.2</v>
      </c>
      <c r="BD2082" s="2">
        <v>30.603400000000001</v>
      </c>
      <c r="BE2082" s="4" t="str">
        <f t="shared" si="322"/>
        <v>ENTRETENIDO</v>
      </c>
      <c r="BF2082" s="4">
        <f t="shared" si="323"/>
        <v>7.081599999999999</v>
      </c>
      <c r="BG2082">
        <f t="shared" si="324"/>
        <v>4.95</v>
      </c>
      <c r="BH2082">
        <f t="shared" si="325"/>
        <v>7.14</v>
      </c>
      <c r="BI2082">
        <f t="shared" si="326"/>
        <v>7.81</v>
      </c>
      <c r="BJ2082">
        <f t="shared" si="327"/>
        <v>8.0299999999999994</v>
      </c>
      <c r="BK2082">
        <f t="shared" si="328"/>
        <v>5.3</v>
      </c>
      <c r="BL2082">
        <f t="shared" si="329"/>
        <v>106999.04999999999</v>
      </c>
    </row>
    <row r="2083" spans="1:64" x14ac:dyDescent="0.2">
      <c r="A2083" s="1">
        <v>2081</v>
      </c>
      <c r="B2083" s="7" t="s">
        <v>12</v>
      </c>
      <c r="C2083" s="3">
        <v>39993</v>
      </c>
      <c r="D2083" s="4" t="s">
        <v>8</v>
      </c>
      <c r="E2083" s="4" t="s">
        <v>167</v>
      </c>
      <c r="F2083" s="5" t="str">
        <f t="shared" si="320"/>
        <v>L</v>
      </c>
      <c r="G2083" s="6">
        <v>0.92222222222222217</v>
      </c>
      <c r="H2083" s="6">
        <v>0.98958333333333337</v>
      </c>
      <c r="I2083" s="85">
        <f t="shared" si="321"/>
        <v>97.000000000000142</v>
      </c>
      <c r="J2083" s="86">
        <f>I2083*Segmentos!$D$7*(AH2083%)*IF(ISNUMBER(AI2083),AI2083%,0)</f>
        <v>3357286.4000000046</v>
      </c>
      <c r="K2083" s="86">
        <f>I2083*Segmentos!$D$7*(AL2083%)*IF(ISNUMBER(AM2083),AM2083%,0)</f>
        <v>2547763.2000000044</v>
      </c>
      <c r="L2083" s="4"/>
      <c r="M2083" s="2">
        <v>7.56</v>
      </c>
      <c r="N2083" s="2">
        <v>23.5</v>
      </c>
      <c r="O2083" s="2">
        <v>32.200000000000003</v>
      </c>
      <c r="P2083" s="2">
        <v>85.859700000000004</v>
      </c>
      <c r="Q2083" s="2">
        <v>5.45</v>
      </c>
      <c r="R2083" s="2">
        <v>15.9</v>
      </c>
      <c r="S2083" s="2">
        <v>34.299999999999997</v>
      </c>
      <c r="T2083" s="2">
        <v>10.326499999999999</v>
      </c>
      <c r="U2083" s="2">
        <v>8.86</v>
      </c>
      <c r="V2083" s="2">
        <v>22.2</v>
      </c>
      <c r="W2083" s="2">
        <v>39.799999999999997</v>
      </c>
      <c r="X2083" s="2">
        <v>21.084299999999999</v>
      </c>
      <c r="Y2083" s="2">
        <v>8.31</v>
      </c>
      <c r="Z2083" s="2">
        <v>25</v>
      </c>
      <c r="AA2083" s="2">
        <v>33.299999999999997</v>
      </c>
      <c r="AB2083" s="2">
        <v>27.857600000000001</v>
      </c>
      <c r="AC2083" s="2">
        <v>7.13</v>
      </c>
      <c r="AD2083" s="2">
        <v>26.8</v>
      </c>
      <c r="AE2083" s="2">
        <v>26.6</v>
      </c>
      <c r="AF2083" s="2">
        <v>26.5913</v>
      </c>
      <c r="AG2083" s="20">
        <v>8.66</v>
      </c>
      <c r="AH2083" s="20">
        <v>25.6</v>
      </c>
      <c r="AI2083" s="20">
        <v>33.799999999999997</v>
      </c>
      <c r="AJ2083" s="20">
        <v>46.653399999999998</v>
      </c>
      <c r="AK2083" s="18">
        <v>6.57</v>
      </c>
      <c r="AL2083" s="18">
        <v>21.6</v>
      </c>
      <c r="AM2083" s="18">
        <v>30.4</v>
      </c>
      <c r="AN2083" s="18">
        <v>39.206299999999999</v>
      </c>
      <c r="AO2083" s="2">
        <v>2.2799999999999998</v>
      </c>
      <c r="AP2083" s="2">
        <v>13.2</v>
      </c>
      <c r="AQ2083" s="2">
        <v>17.3</v>
      </c>
      <c r="AR2083" s="2">
        <v>2.8260000000000001</v>
      </c>
      <c r="AS2083" s="2">
        <v>5.19</v>
      </c>
      <c r="AT2083" s="2">
        <v>18.600000000000001</v>
      </c>
      <c r="AU2083" s="2">
        <v>27.8</v>
      </c>
      <c r="AV2083" s="2">
        <v>12.977</v>
      </c>
      <c r="AW2083" s="2">
        <v>8.84</v>
      </c>
      <c r="AX2083" s="2">
        <v>25.3</v>
      </c>
      <c r="AY2083" s="2">
        <v>34.9</v>
      </c>
      <c r="AZ2083" s="2">
        <v>28.843699999999998</v>
      </c>
      <c r="BA2083" s="2">
        <v>9.48</v>
      </c>
      <c r="BB2083" s="2">
        <v>27.8</v>
      </c>
      <c r="BC2083" s="2">
        <v>34.1</v>
      </c>
      <c r="BD2083" s="2">
        <v>41.213000000000001</v>
      </c>
      <c r="BE2083" s="4" t="str">
        <f t="shared" si="322"/>
        <v>ENTRETENIDO</v>
      </c>
      <c r="BF2083" s="4">
        <f t="shared" si="323"/>
        <v>6.6292</v>
      </c>
      <c r="BG2083">
        <f t="shared" si="324"/>
        <v>2.2799999999999998</v>
      </c>
      <c r="BH2083">
        <f t="shared" si="325"/>
        <v>5.19</v>
      </c>
      <c r="BI2083">
        <f t="shared" si="326"/>
        <v>9.48</v>
      </c>
      <c r="BJ2083">
        <f t="shared" si="327"/>
        <v>6.57</v>
      </c>
      <c r="BK2083">
        <f t="shared" si="328"/>
        <v>8.66</v>
      </c>
      <c r="BL2083">
        <f t="shared" si="329"/>
        <v>73399.900000000111</v>
      </c>
    </row>
    <row r="2084" spans="1:64" x14ac:dyDescent="0.2">
      <c r="A2084" s="1">
        <v>2082</v>
      </c>
      <c r="B2084" s="7" t="s">
        <v>15</v>
      </c>
      <c r="C2084" s="3">
        <v>39993</v>
      </c>
      <c r="D2084" s="4" t="s">
        <v>626</v>
      </c>
      <c r="E2084" s="4" t="s">
        <v>164</v>
      </c>
      <c r="F2084" s="5" t="str">
        <f t="shared" si="320"/>
        <v>L</v>
      </c>
      <c r="G2084" s="6">
        <v>0.875</v>
      </c>
      <c r="H2084" s="6">
        <v>0.91388888888888886</v>
      </c>
      <c r="I2084" s="85">
        <f t="shared" si="321"/>
        <v>55.999999999999957</v>
      </c>
      <c r="J2084" s="86">
        <f>I2084*Segmentos!$D$7*(AH2084%)*IF(ISNUMBER(AI2084),AI2084%,0)</f>
        <v>1834963.1999999986</v>
      </c>
      <c r="K2084" s="86">
        <f>I2084*Segmentos!$D$7*(AL2084%)*IF(ISNUMBER(AM2084),AM2084%,0)</f>
        <v>2448902.399999998</v>
      </c>
      <c r="L2084" s="4"/>
      <c r="M2084" s="2">
        <v>9.64</v>
      </c>
      <c r="N2084" s="2">
        <v>25.7</v>
      </c>
      <c r="O2084" s="2">
        <v>37.6</v>
      </c>
      <c r="P2084" s="2">
        <v>86.924300000000002</v>
      </c>
      <c r="Q2084" s="2">
        <v>7.27</v>
      </c>
      <c r="R2084" s="2">
        <v>16.2</v>
      </c>
      <c r="S2084" s="2">
        <v>44.9</v>
      </c>
      <c r="T2084" s="2">
        <v>10.9407</v>
      </c>
      <c r="U2084" s="2">
        <v>8.61</v>
      </c>
      <c r="V2084" s="2">
        <v>25.2</v>
      </c>
      <c r="W2084" s="2">
        <v>34.200000000000003</v>
      </c>
      <c r="X2084" s="2">
        <v>16.286899999999999</v>
      </c>
      <c r="Y2084" s="2">
        <v>10</v>
      </c>
      <c r="Z2084" s="2">
        <v>28.3</v>
      </c>
      <c r="AA2084" s="2">
        <v>35.299999999999997</v>
      </c>
      <c r="AB2084" s="2">
        <v>26.6311</v>
      </c>
      <c r="AC2084" s="2">
        <v>11.17</v>
      </c>
      <c r="AD2084" s="2">
        <v>28.4</v>
      </c>
      <c r="AE2084" s="2">
        <v>39.299999999999997</v>
      </c>
      <c r="AF2084" s="2">
        <v>33.065600000000003</v>
      </c>
      <c r="AG2084" s="20">
        <v>8.1999999999999993</v>
      </c>
      <c r="AH2084" s="20">
        <v>24.6</v>
      </c>
      <c r="AI2084" s="20">
        <v>33.299999999999997</v>
      </c>
      <c r="AJ2084" s="20">
        <v>35.079900000000002</v>
      </c>
      <c r="AK2084" s="18">
        <v>10.94</v>
      </c>
      <c r="AL2084" s="18">
        <v>26.6</v>
      </c>
      <c r="AM2084" s="18">
        <v>41.1</v>
      </c>
      <c r="AN2084" s="18">
        <v>51.8444</v>
      </c>
      <c r="AO2084" s="2">
        <v>10.56</v>
      </c>
      <c r="AP2084" s="2">
        <v>24.6</v>
      </c>
      <c r="AQ2084" s="2">
        <v>43</v>
      </c>
      <c r="AR2084" s="2">
        <v>10.4032</v>
      </c>
      <c r="AS2084" s="2">
        <v>8.7799999999999994</v>
      </c>
      <c r="AT2084" s="2">
        <v>22.4</v>
      </c>
      <c r="AU2084" s="2">
        <v>39.1</v>
      </c>
      <c r="AV2084" s="2">
        <v>17.451599999999999</v>
      </c>
      <c r="AW2084" s="2">
        <v>9.61</v>
      </c>
      <c r="AX2084" s="2">
        <v>24.9</v>
      </c>
      <c r="AY2084" s="2">
        <v>38.6</v>
      </c>
      <c r="AZ2084" s="2">
        <v>24.9176</v>
      </c>
      <c r="BA2084" s="2">
        <v>9.89</v>
      </c>
      <c r="BB2084" s="2">
        <v>28.4</v>
      </c>
      <c r="BC2084" s="2">
        <v>34.799999999999997</v>
      </c>
      <c r="BD2084" s="2">
        <v>34.151800000000001</v>
      </c>
      <c r="BE2084" s="4" t="str">
        <f t="shared" si="322"/>
        <v>NO APLICA</v>
      </c>
      <c r="BF2084" s="4">
        <f t="shared" si="323"/>
        <v>9.5038</v>
      </c>
      <c r="BG2084">
        <f t="shared" si="324"/>
        <v>10.56</v>
      </c>
      <c r="BH2084">
        <f t="shared" si="325"/>
        <v>8.7799999999999994</v>
      </c>
      <c r="BI2084">
        <f t="shared" si="326"/>
        <v>9.89</v>
      </c>
      <c r="BJ2084">
        <f t="shared" si="327"/>
        <v>10.94</v>
      </c>
      <c r="BK2084">
        <f t="shared" si="328"/>
        <v>8.1999999999999993</v>
      </c>
      <c r="BL2084">
        <f t="shared" si="329"/>
        <v>54113.919999999962</v>
      </c>
    </row>
    <row r="2085" spans="1:64" x14ac:dyDescent="0.2">
      <c r="A2085" s="1">
        <v>2083</v>
      </c>
      <c r="B2085" s="7" t="s">
        <v>5</v>
      </c>
      <c r="C2085" s="3">
        <v>39993</v>
      </c>
      <c r="D2085" s="4" t="s">
        <v>3</v>
      </c>
      <c r="E2085" s="4" t="s">
        <v>164</v>
      </c>
      <c r="F2085" s="5" t="str">
        <f t="shared" si="320"/>
        <v>L</v>
      </c>
      <c r="G2085" s="6">
        <v>0.87430555555555556</v>
      </c>
      <c r="H2085" s="6">
        <v>0.9159722222222223</v>
      </c>
      <c r="I2085" s="85">
        <f t="shared" si="321"/>
        <v>60.000000000000107</v>
      </c>
      <c r="J2085" s="86">
        <f>I2085*Segmentos!$D$7*(AH2085%)*IF(ISNUMBER(AI2085),AI2085%,0)</f>
        <v>1495872.0000000023</v>
      </c>
      <c r="K2085" s="86">
        <f>I2085*Segmentos!$D$7*(AL2085%)*IF(ISNUMBER(AM2085),AM2085%,0)</f>
        <v>1620528.0000000028</v>
      </c>
      <c r="L2085" s="4"/>
      <c r="M2085" s="2">
        <v>6.5</v>
      </c>
      <c r="N2085" s="2">
        <v>19.600000000000001</v>
      </c>
      <c r="O2085" s="2">
        <v>33.1</v>
      </c>
      <c r="P2085" s="2">
        <v>80.706699999999998</v>
      </c>
      <c r="Q2085" s="2">
        <v>3.08</v>
      </c>
      <c r="R2085" s="2">
        <v>13</v>
      </c>
      <c r="S2085" s="2">
        <v>23.7</v>
      </c>
      <c r="T2085" s="2">
        <v>6.3789999999999996</v>
      </c>
      <c r="U2085" s="2">
        <v>7.71</v>
      </c>
      <c r="V2085" s="2">
        <v>23</v>
      </c>
      <c r="W2085" s="2">
        <v>33.6</v>
      </c>
      <c r="X2085" s="2">
        <v>20.075500000000002</v>
      </c>
      <c r="Y2085" s="2">
        <v>6.41</v>
      </c>
      <c r="Z2085" s="2">
        <v>21</v>
      </c>
      <c r="AA2085" s="2">
        <v>30.6</v>
      </c>
      <c r="AB2085" s="2">
        <v>23.4938</v>
      </c>
      <c r="AC2085" s="2">
        <v>7.55</v>
      </c>
      <c r="AD2085" s="2">
        <v>19.7</v>
      </c>
      <c r="AE2085" s="2">
        <v>38.4</v>
      </c>
      <c r="AF2085" s="2">
        <v>30.758500000000002</v>
      </c>
      <c r="AG2085" s="20">
        <v>6.23</v>
      </c>
      <c r="AH2085" s="20">
        <v>21.2</v>
      </c>
      <c r="AI2085" s="20">
        <v>29.4</v>
      </c>
      <c r="AJ2085" s="20">
        <v>36.664400000000001</v>
      </c>
      <c r="AK2085" s="18">
        <v>6.75</v>
      </c>
      <c r="AL2085" s="18">
        <v>18.2</v>
      </c>
      <c r="AM2085" s="18">
        <v>37.1</v>
      </c>
      <c r="AN2085" s="18">
        <v>44.042299999999997</v>
      </c>
      <c r="AO2085" s="2">
        <v>3.35</v>
      </c>
      <c r="AP2085" s="2">
        <v>15.5</v>
      </c>
      <c r="AQ2085" s="2">
        <v>21.6</v>
      </c>
      <c r="AR2085" s="2">
        <v>4.5418000000000003</v>
      </c>
      <c r="AS2085" s="2">
        <v>7.17</v>
      </c>
      <c r="AT2085" s="2">
        <v>22.4</v>
      </c>
      <c r="AU2085" s="2">
        <v>32</v>
      </c>
      <c r="AV2085" s="2">
        <v>19.6098</v>
      </c>
      <c r="AW2085" s="2">
        <v>6.9</v>
      </c>
      <c r="AX2085" s="2">
        <v>18</v>
      </c>
      <c r="AY2085" s="2">
        <v>38.299999999999997</v>
      </c>
      <c r="AZ2085" s="2">
        <v>24.610800000000001</v>
      </c>
      <c r="BA2085" s="2">
        <v>6.72</v>
      </c>
      <c r="BB2085" s="2">
        <v>20.399999999999999</v>
      </c>
      <c r="BC2085" s="2">
        <v>32.9</v>
      </c>
      <c r="BD2085" s="2">
        <v>31.944400000000002</v>
      </c>
      <c r="BE2085" s="4" t="str">
        <f t="shared" si="322"/>
        <v>NO APLICA</v>
      </c>
      <c r="BF2085" s="4">
        <f t="shared" si="323"/>
        <v>6.5814000000000004</v>
      </c>
      <c r="BG2085">
        <f t="shared" si="324"/>
        <v>3.35</v>
      </c>
      <c r="BH2085">
        <f t="shared" si="325"/>
        <v>7.17</v>
      </c>
      <c r="BI2085">
        <f t="shared" si="326"/>
        <v>6.9</v>
      </c>
      <c r="BJ2085">
        <f t="shared" si="327"/>
        <v>6.75</v>
      </c>
      <c r="BK2085">
        <f t="shared" si="328"/>
        <v>6.23</v>
      </c>
      <c r="BL2085">
        <f t="shared" si="329"/>
        <v>38925.600000000079</v>
      </c>
    </row>
    <row r="2086" spans="1:64" x14ac:dyDescent="0.2">
      <c r="A2086" s="1">
        <v>2084</v>
      </c>
      <c r="B2086" s="7" t="s">
        <v>18</v>
      </c>
      <c r="C2086" s="3">
        <v>39993</v>
      </c>
      <c r="D2086" s="4" t="s">
        <v>17</v>
      </c>
      <c r="E2086" s="4" t="s">
        <v>168</v>
      </c>
      <c r="F2086" s="5" t="str">
        <f t="shared" si="320"/>
        <v>L</v>
      </c>
      <c r="G2086" s="6">
        <v>0.83333333333333337</v>
      </c>
      <c r="H2086" s="6">
        <v>0.91527777777777775</v>
      </c>
      <c r="I2086" s="85">
        <f t="shared" si="321"/>
        <v>117.9999999999999</v>
      </c>
      <c r="J2086" s="86">
        <f>I2086*Segmentos!$D$7*(AH2086%)*IF(ISNUMBER(AI2086),AI2086%,0)</f>
        <v>223255.9999999998</v>
      </c>
      <c r="K2086" s="86">
        <f>I2086*Segmentos!$D$7*(AL2086%)*IF(ISNUMBER(AM2086),AM2086%,0)</f>
        <v>225049.59999999983</v>
      </c>
      <c r="L2086" s="4" t="s">
        <v>455</v>
      </c>
      <c r="M2086" s="2">
        <v>0.48</v>
      </c>
      <c r="N2086" s="2">
        <v>3.7</v>
      </c>
      <c r="O2086" s="2">
        <v>12.8</v>
      </c>
      <c r="P2086" s="2">
        <v>96.672200000000004</v>
      </c>
      <c r="Q2086" s="2">
        <v>0</v>
      </c>
      <c r="R2086" s="2">
        <v>0</v>
      </c>
      <c r="S2086" s="8" t="s">
        <v>577</v>
      </c>
      <c r="T2086" s="2">
        <v>0</v>
      </c>
      <c r="U2086" s="2">
        <v>0.38</v>
      </c>
      <c r="V2086" s="2">
        <v>4.0999999999999996</v>
      </c>
      <c r="W2086" s="2">
        <v>9.3000000000000007</v>
      </c>
      <c r="X2086" s="2">
        <v>16.2986</v>
      </c>
      <c r="Y2086" s="2">
        <v>0.43</v>
      </c>
      <c r="Z2086" s="2">
        <v>4</v>
      </c>
      <c r="AA2086" s="2">
        <v>10.7</v>
      </c>
      <c r="AB2086" s="2">
        <v>25.590599999999998</v>
      </c>
      <c r="AC2086" s="2">
        <v>0.83</v>
      </c>
      <c r="AD2086" s="2">
        <v>5.2</v>
      </c>
      <c r="AE2086" s="2">
        <v>16</v>
      </c>
      <c r="AF2086" s="2">
        <v>54.783099999999997</v>
      </c>
      <c r="AG2086" s="20">
        <v>0.47</v>
      </c>
      <c r="AH2086" s="20">
        <v>4.3</v>
      </c>
      <c r="AI2086" s="20">
        <v>11</v>
      </c>
      <c r="AJ2086" s="20">
        <v>45.192999999999998</v>
      </c>
      <c r="AK2086" s="18">
        <v>0.48</v>
      </c>
      <c r="AL2086" s="18">
        <v>3.2</v>
      </c>
      <c r="AM2086" s="18">
        <v>14.9</v>
      </c>
      <c r="AN2086" s="18">
        <v>51.479199999999999</v>
      </c>
      <c r="AO2086" s="2">
        <v>0.09</v>
      </c>
      <c r="AP2086" s="2">
        <v>2.4</v>
      </c>
      <c r="AQ2086" s="2">
        <v>3.7</v>
      </c>
      <c r="AR2086" s="2">
        <v>1.917</v>
      </c>
      <c r="AS2086" s="2">
        <v>0.15</v>
      </c>
      <c r="AT2086" s="2">
        <v>2.2999999999999998</v>
      </c>
      <c r="AU2086" s="2">
        <v>6.7</v>
      </c>
      <c r="AV2086" s="2">
        <v>6.7453000000000003</v>
      </c>
      <c r="AW2086" s="2">
        <v>0.52</v>
      </c>
      <c r="AX2086" s="2">
        <v>4.2</v>
      </c>
      <c r="AY2086" s="2">
        <v>12.3</v>
      </c>
      <c r="AZ2086" s="2">
        <v>29.950500000000002</v>
      </c>
      <c r="BA2086" s="2">
        <v>0.75</v>
      </c>
      <c r="BB2086" s="2">
        <v>4.5999999999999996</v>
      </c>
      <c r="BC2086" s="2">
        <v>16.100000000000001</v>
      </c>
      <c r="BD2086" s="2">
        <v>58.0595</v>
      </c>
      <c r="BE2086" s="4" t="str">
        <f t="shared" si="322"/>
        <v>ABURRIDO</v>
      </c>
      <c r="BF2086" s="4">
        <f t="shared" si="323"/>
        <v>0.38919999999999999</v>
      </c>
      <c r="BG2086">
        <f t="shared" si="324"/>
        <v>0.09</v>
      </c>
      <c r="BH2086">
        <f t="shared" si="325"/>
        <v>0.15</v>
      </c>
      <c r="BI2086">
        <f t="shared" si="326"/>
        <v>0.75</v>
      </c>
      <c r="BJ2086">
        <f t="shared" si="327"/>
        <v>0.48</v>
      </c>
      <c r="BK2086">
        <f t="shared" si="328"/>
        <v>0.47</v>
      </c>
      <c r="BL2086">
        <f t="shared" si="329"/>
        <v>5588.4799999999959</v>
      </c>
    </row>
    <row r="2087" spans="1:64" x14ac:dyDescent="0.2">
      <c r="A2087" s="1">
        <v>2085</v>
      </c>
      <c r="B2087" s="7" t="s">
        <v>9</v>
      </c>
      <c r="C2087" s="3">
        <v>39993</v>
      </c>
      <c r="D2087" s="4" t="s">
        <v>8</v>
      </c>
      <c r="E2087" s="4" t="s">
        <v>168</v>
      </c>
      <c r="F2087" s="5" t="str">
        <f t="shared" si="320"/>
        <v>L</v>
      </c>
      <c r="G2087" s="6">
        <v>0.80138888888888893</v>
      </c>
      <c r="H2087" s="6">
        <v>0.87361111111111101</v>
      </c>
      <c r="I2087" s="85">
        <f t="shared" si="321"/>
        <v>103.99999999999979</v>
      </c>
      <c r="J2087" s="86">
        <f>I2087*Segmentos!$D$7*(AH2087%)*IF(ISNUMBER(AI2087),AI2087%,0)</f>
        <v>2606239.9999999944</v>
      </c>
      <c r="K2087" s="86">
        <f>I2087*Segmentos!$D$7*(AL2087%)*IF(ISNUMBER(AM2087),AM2087%,0)</f>
        <v>2515676.7999999952</v>
      </c>
      <c r="L2087" s="4" t="s">
        <v>454</v>
      </c>
      <c r="M2087" s="2">
        <v>6.16</v>
      </c>
      <c r="N2087" s="2">
        <v>17.100000000000001</v>
      </c>
      <c r="O2087" s="2">
        <v>36.1</v>
      </c>
      <c r="P2087" s="2">
        <v>83.752200000000002</v>
      </c>
      <c r="Q2087" s="2">
        <v>2.46</v>
      </c>
      <c r="R2087" s="2">
        <v>9.4</v>
      </c>
      <c r="S2087" s="2">
        <v>26.1</v>
      </c>
      <c r="T2087" s="2">
        <v>5.5682</v>
      </c>
      <c r="U2087" s="2">
        <v>4.8600000000000003</v>
      </c>
      <c r="V2087" s="2">
        <v>13.1</v>
      </c>
      <c r="W2087" s="2">
        <v>37.200000000000003</v>
      </c>
      <c r="X2087" s="2">
        <v>13.8399</v>
      </c>
      <c r="Y2087" s="2">
        <v>7.1</v>
      </c>
      <c r="Z2087" s="2">
        <v>19.399999999999999</v>
      </c>
      <c r="AA2087" s="2">
        <v>36.6</v>
      </c>
      <c r="AB2087" s="2">
        <v>28.516100000000002</v>
      </c>
      <c r="AC2087" s="2">
        <v>8.0299999999999994</v>
      </c>
      <c r="AD2087" s="2">
        <v>21.4</v>
      </c>
      <c r="AE2087" s="2">
        <v>37.4</v>
      </c>
      <c r="AF2087" s="2">
        <v>35.828000000000003</v>
      </c>
      <c r="AG2087" s="20">
        <v>6.26</v>
      </c>
      <c r="AH2087" s="20">
        <v>17.899999999999999</v>
      </c>
      <c r="AI2087" s="20">
        <v>35</v>
      </c>
      <c r="AJ2087" s="20">
        <v>40.3827</v>
      </c>
      <c r="AK2087" s="18">
        <v>6.07</v>
      </c>
      <c r="AL2087" s="18">
        <v>16.3</v>
      </c>
      <c r="AM2087" s="18">
        <v>37.1</v>
      </c>
      <c r="AN2087" s="18">
        <v>43.369399999999999</v>
      </c>
      <c r="AO2087" s="2">
        <v>1.95</v>
      </c>
      <c r="AP2087" s="2">
        <v>8.4</v>
      </c>
      <c r="AQ2087" s="2">
        <v>23.2</v>
      </c>
      <c r="AR2087" s="2">
        <v>2.9034</v>
      </c>
      <c r="AS2087" s="2">
        <v>3.19</v>
      </c>
      <c r="AT2087" s="2">
        <v>10.9</v>
      </c>
      <c r="AU2087" s="2">
        <v>29.3</v>
      </c>
      <c r="AV2087" s="2">
        <v>9.5671999999999997</v>
      </c>
      <c r="AW2087" s="2">
        <v>7.69</v>
      </c>
      <c r="AX2087" s="2">
        <v>19.3</v>
      </c>
      <c r="AY2087" s="2">
        <v>39.9</v>
      </c>
      <c r="AZ2087" s="2">
        <v>30.051400000000001</v>
      </c>
      <c r="BA2087" s="2">
        <v>7.92</v>
      </c>
      <c r="BB2087" s="2">
        <v>21.4</v>
      </c>
      <c r="BC2087" s="2">
        <v>36.9</v>
      </c>
      <c r="BD2087" s="2">
        <v>41.2301</v>
      </c>
      <c r="BE2087" s="4" t="str">
        <f t="shared" si="322"/>
        <v>ENTRETENIDO</v>
      </c>
      <c r="BF2087" s="4">
        <f t="shared" si="323"/>
        <v>5.0762</v>
      </c>
      <c r="BG2087">
        <f t="shared" si="324"/>
        <v>1.95</v>
      </c>
      <c r="BH2087">
        <f t="shared" si="325"/>
        <v>3.19</v>
      </c>
      <c r="BI2087">
        <f t="shared" si="326"/>
        <v>7.92</v>
      </c>
      <c r="BJ2087">
        <f t="shared" si="327"/>
        <v>6.07</v>
      </c>
      <c r="BK2087">
        <f t="shared" si="328"/>
        <v>6.26</v>
      </c>
      <c r="BL2087">
        <f t="shared" si="329"/>
        <v>64200.239999999874</v>
      </c>
    </row>
    <row r="2088" spans="1:64" x14ac:dyDescent="0.2">
      <c r="A2088" s="1">
        <v>2086</v>
      </c>
      <c r="B2088" s="7" t="s">
        <v>1</v>
      </c>
      <c r="C2088" s="3">
        <v>39993</v>
      </c>
      <c r="D2088" s="4" t="s">
        <v>627</v>
      </c>
      <c r="E2088" s="4" t="s">
        <v>163</v>
      </c>
      <c r="F2088" s="5" t="str">
        <f t="shared" si="320"/>
        <v>L</v>
      </c>
      <c r="G2088" s="6">
        <v>0.84791666666666676</v>
      </c>
      <c r="H2088" s="6">
        <v>0.88402777777777775</v>
      </c>
      <c r="I2088" s="85">
        <f t="shared" si="321"/>
        <v>51.999999999999815</v>
      </c>
      <c r="J2088" s="86">
        <f>I2088*Segmentos!$D$7*(AH2088%)*IF(ISNUMBER(AI2088),AI2088%,0)</f>
        <v>622439.99999999767</v>
      </c>
      <c r="K2088" s="86">
        <f>I2088*Segmentos!$D$7*(AL2088%)*IF(ISNUMBER(AM2088),AM2088%,0)</f>
        <v>1195583.9999999958</v>
      </c>
      <c r="L2088" s="4"/>
      <c r="M2088" s="2">
        <v>4.42</v>
      </c>
      <c r="N2088" s="2">
        <v>9.8000000000000007</v>
      </c>
      <c r="O2088" s="2">
        <v>45</v>
      </c>
      <c r="P2088" s="2">
        <v>69.9358</v>
      </c>
      <c r="Q2088" s="2">
        <v>3.96</v>
      </c>
      <c r="R2088" s="2">
        <v>10.5</v>
      </c>
      <c r="S2088" s="2">
        <v>37.700000000000003</v>
      </c>
      <c r="T2088" s="2">
        <v>10.4582</v>
      </c>
      <c r="U2088" s="2">
        <v>3.47</v>
      </c>
      <c r="V2088" s="2">
        <v>9.6</v>
      </c>
      <c r="W2088" s="2">
        <v>36.299999999999997</v>
      </c>
      <c r="X2088" s="2">
        <v>11.509</v>
      </c>
      <c r="Y2088" s="2">
        <v>5.72</v>
      </c>
      <c r="Z2088" s="2">
        <v>11.6</v>
      </c>
      <c r="AA2088" s="2">
        <v>49.3</v>
      </c>
      <c r="AB2088" s="2">
        <v>26.696999999999999</v>
      </c>
      <c r="AC2088" s="2">
        <v>4.0999999999999996</v>
      </c>
      <c r="AD2088" s="2">
        <v>8</v>
      </c>
      <c r="AE2088" s="2">
        <v>50.9</v>
      </c>
      <c r="AF2088" s="2">
        <v>21.271599999999999</v>
      </c>
      <c r="AG2088" s="20">
        <v>2.98</v>
      </c>
      <c r="AH2088" s="20">
        <v>7.5</v>
      </c>
      <c r="AI2088" s="20">
        <v>39.9</v>
      </c>
      <c r="AJ2088" s="20">
        <v>22.363299999999999</v>
      </c>
      <c r="AK2088" s="18">
        <v>5.72</v>
      </c>
      <c r="AL2088" s="18">
        <v>12</v>
      </c>
      <c r="AM2088" s="18">
        <v>47.9</v>
      </c>
      <c r="AN2088" s="18">
        <v>47.572499999999998</v>
      </c>
      <c r="AO2088" s="2">
        <v>4.55</v>
      </c>
      <c r="AP2088" s="2">
        <v>8</v>
      </c>
      <c r="AQ2088" s="2">
        <v>57</v>
      </c>
      <c r="AR2088" s="2">
        <v>7.8593999999999999</v>
      </c>
      <c r="AS2088" s="2">
        <v>5.48</v>
      </c>
      <c r="AT2088" s="2">
        <v>10.1</v>
      </c>
      <c r="AU2088" s="2">
        <v>54.2</v>
      </c>
      <c r="AV2088" s="2">
        <v>19.1038</v>
      </c>
      <c r="AW2088" s="2">
        <v>4.5599999999999996</v>
      </c>
      <c r="AX2088" s="2">
        <v>10.199999999999999</v>
      </c>
      <c r="AY2088" s="2">
        <v>44.7</v>
      </c>
      <c r="AZ2088" s="2">
        <v>20.756699999999999</v>
      </c>
      <c r="BA2088" s="2">
        <v>3.67</v>
      </c>
      <c r="BB2088" s="2">
        <v>9.9</v>
      </c>
      <c r="BC2088" s="2">
        <v>37.1</v>
      </c>
      <c r="BD2088" s="2">
        <v>22.215900000000001</v>
      </c>
      <c r="BE2088" s="4" t="str">
        <f t="shared" si="322"/>
        <v>NO APLICA</v>
      </c>
      <c r="BF2088" s="4">
        <f t="shared" si="323"/>
        <v>4.9398</v>
      </c>
      <c r="BG2088">
        <f t="shared" si="324"/>
        <v>4.55</v>
      </c>
      <c r="BH2088">
        <f t="shared" si="325"/>
        <v>5.48</v>
      </c>
      <c r="BI2088">
        <f t="shared" si="326"/>
        <v>4.5599999999999996</v>
      </c>
      <c r="BJ2088">
        <f t="shared" si="327"/>
        <v>5.72</v>
      </c>
      <c r="BK2088">
        <f t="shared" si="328"/>
        <v>2.98</v>
      </c>
      <c r="BL2088">
        <f t="shared" si="329"/>
        <v>22931.99999999992</v>
      </c>
    </row>
    <row r="2089" spans="1:64" x14ac:dyDescent="0.2">
      <c r="A2089" s="1">
        <v>2087</v>
      </c>
      <c r="B2089" s="7" t="s">
        <v>36</v>
      </c>
      <c r="C2089" s="3">
        <v>39993</v>
      </c>
      <c r="D2089" s="4" t="s">
        <v>626</v>
      </c>
      <c r="E2089" s="4" t="s">
        <v>163</v>
      </c>
      <c r="F2089" s="5" t="str">
        <f t="shared" si="320"/>
        <v>L</v>
      </c>
      <c r="G2089" s="6">
        <v>0.91874999999999996</v>
      </c>
      <c r="H2089" s="6">
        <v>0.94374999999999998</v>
      </c>
      <c r="I2089" s="85">
        <f t="shared" si="321"/>
        <v>36.000000000000028</v>
      </c>
      <c r="J2089" s="86">
        <f>I2089*Segmentos!$D$7*(AH2089%)*IF(ISNUMBER(AI2089),AI2089%,0)</f>
        <v>1774656.0000000014</v>
      </c>
      <c r="K2089" s="86">
        <f>I2089*Segmentos!$D$7*(AL2089%)*IF(ISNUMBER(AM2089),AM2089%,0)</f>
        <v>2377872.0000000019</v>
      </c>
      <c r="L2089" s="4"/>
      <c r="M2089" s="2">
        <v>14.54</v>
      </c>
      <c r="N2089" s="2">
        <v>22.2</v>
      </c>
      <c r="O2089" s="2">
        <v>65.599999999999994</v>
      </c>
      <c r="P2089" s="2">
        <v>82.263000000000005</v>
      </c>
      <c r="Q2089" s="2">
        <v>10.4</v>
      </c>
      <c r="R2089" s="2">
        <v>15.9</v>
      </c>
      <c r="S2089" s="2">
        <v>65.2</v>
      </c>
      <c r="T2089" s="2">
        <v>9.8137000000000008</v>
      </c>
      <c r="U2089" s="2">
        <v>11.57</v>
      </c>
      <c r="V2089" s="2">
        <v>20.100000000000001</v>
      </c>
      <c r="W2089" s="2">
        <v>57.5</v>
      </c>
      <c r="X2089" s="2">
        <v>13.721299999999999</v>
      </c>
      <c r="Y2089" s="2">
        <v>15.5</v>
      </c>
      <c r="Z2089" s="2">
        <v>22.3</v>
      </c>
      <c r="AA2089" s="2">
        <v>69.5</v>
      </c>
      <c r="AB2089" s="2">
        <v>25.889199999999999</v>
      </c>
      <c r="AC2089" s="2">
        <v>17.68</v>
      </c>
      <c r="AD2089" s="2">
        <v>26.5</v>
      </c>
      <c r="AE2089" s="2">
        <v>66.8</v>
      </c>
      <c r="AF2089" s="2">
        <v>32.838700000000003</v>
      </c>
      <c r="AG2089" s="20">
        <v>12.34</v>
      </c>
      <c r="AH2089" s="20">
        <v>19.5</v>
      </c>
      <c r="AI2089" s="20">
        <v>63.2</v>
      </c>
      <c r="AJ2089" s="20">
        <v>33.127299999999998</v>
      </c>
      <c r="AK2089" s="18">
        <v>16.52</v>
      </c>
      <c r="AL2089" s="18">
        <v>24.5</v>
      </c>
      <c r="AM2089" s="18">
        <v>67.400000000000006</v>
      </c>
      <c r="AN2089" s="18">
        <v>49.1357</v>
      </c>
      <c r="AO2089" s="2">
        <v>14.97</v>
      </c>
      <c r="AP2089" s="2">
        <v>23.5</v>
      </c>
      <c r="AQ2089" s="2">
        <v>63.6</v>
      </c>
      <c r="AR2089" s="2">
        <v>9.2546999999999997</v>
      </c>
      <c r="AS2089" s="2">
        <v>13.76</v>
      </c>
      <c r="AT2089" s="2">
        <v>21.3</v>
      </c>
      <c r="AU2089" s="2">
        <v>64.599999999999994</v>
      </c>
      <c r="AV2089" s="2">
        <v>17.148399999999999</v>
      </c>
      <c r="AW2089" s="2">
        <v>14.02</v>
      </c>
      <c r="AX2089" s="2">
        <v>21.7</v>
      </c>
      <c r="AY2089" s="2">
        <v>64.599999999999994</v>
      </c>
      <c r="AZ2089" s="2">
        <v>22.807700000000001</v>
      </c>
      <c r="BA2089" s="2">
        <v>15.25</v>
      </c>
      <c r="BB2089" s="2">
        <v>22.6</v>
      </c>
      <c r="BC2089" s="2">
        <v>67.599999999999994</v>
      </c>
      <c r="BD2089" s="2">
        <v>33.052100000000003</v>
      </c>
      <c r="BE2089" s="4" t="str">
        <f t="shared" si="322"/>
        <v>NO APLICA</v>
      </c>
      <c r="BF2089" s="4">
        <f t="shared" si="323"/>
        <v>14.545600000000002</v>
      </c>
      <c r="BG2089">
        <f t="shared" si="324"/>
        <v>14.97</v>
      </c>
      <c r="BH2089">
        <f t="shared" si="325"/>
        <v>13.76</v>
      </c>
      <c r="BI2089">
        <f t="shared" si="326"/>
        <v>15.25</v>
      </c>
      <c r="BJ2089">
        <f t="shared" si="327"/>
        <v>16.52</v>
      </c>
      <c r="BK2089">
        <f t="shared" si="328"/>
        <v>12.34</v>
      </c>
      <c r="BL2089">
        <f t="shared" si="329"/>
        <v>52427.520000000033</v>
      </c>
    </row>
    <row r="2090" spans="1:64" x14ac:dyDescent="0.2">
      <c r="A2090" s="1">
        <v>2088</v>
      </c>
      <c r="B2090" s="7" t="s">
        <v>88</v>
      </c>
      <c r="C2090" s="3">
        <v>39993</v>
      </c>
      <c r="D2090" s="4" t="s">
        <v>626</v>
      </c>
      <c r="E2090" s="4" t="s">
        <v>163</v>
      </c>
      <c r="F2090" s="5" t="str">
        <f t="shared" si="320"/>
        <v>L</v>
      </c>
      <c r="G2090" s="6">
        <v>0.91736111111111107</v>
      </c>
      <c r="H2090" s="6">
        <v>0.91874999999999996</v>
      </c>
      <c r="I2090" s="85">
        <f t="shared" si="321"/>
        <v>1.9999999999999929</v>
      </c>
      <c r="J2090" s="86">
        <f>I2090*Segmentos!$D$7*(AH2090%)*IF(ISNUMBER(AI2090),AI2090%,0)</f>
        <v>98945.599999999642</v>
      </c>
      <c r="K2090" s="86">
        <f>I2090*Segmentos!$D$7*(AL2090%)*IF(ISNUMBER(AM2090),AM2090%,0)</f>
        <v>126547.19999999953</v>
      </c>
      <c r="L2090" s="4"/>
      <c r="M2090" s="2">
        <v>14.19</v>
      </c>
      <c r="N2090" s="2">
        <v>15.6</v>
      </c>
      <c r="O2090" s="2">
        <v>90.8</v>
      </c>
      <c r="P2090" s="2">
        <v>83.771900000000002</v>
      </c>
      <c r="Q2090" s="2">
        <v>9.66</v>
      </c>
      <c r="R2090" s="2">
        <v>10.6</v>
      </c>
      <c r="S2090" s="2">
        <v>91.2</v>
      </c>
      <c r="T2090" s="2">
        <v>9.5183</v>
      </c>
      <c r="U2090" s="2">
        <v>11.91</v>
      </c>
      <c r="V2090" s="2">
        <v>13.5</v>
      </c>
      <c r="W2090" s="2">
        <v>88.3</v>
      </c>
      <c r="X2090" s="2">
        <v>14.747299999999999</v>
      </c>
      <c r="Y2090" s="2">
        <v>15.26</v>
      </c>
      <c r="Z2090" s="2">
        <v>16.600000000000001</v>
      </c>
      <c r="AA2090" s="2">
        <v>92</v>
      </c>
      <c r="AB2090" s="2">
        <v>26.601400000000002</v>
      </c>
      <c r="AC2090" s="2">
        <v>16.97</v>
      </c>
      <c r="AD2090" s="2">
        <v>18.7</v>
      </c>
      <c r="AE2090" s="2">
        <v>90.8</v>
      </c>
      <c r="AF2090" s="2">
        <v>32.905000000000001</v>
      </c>
      <c r="AG2090" s="20">
        <v>12.4</v>
      </c>
      <c r="AH2090" s="20">
        <v>14.2</v>
      </c>
      <c r="AI2090" s="20">
        <v>87.1</v>
      </c>
      <c r="AJ2090" s="20">
        <v>34.747199999999999</v>
      </c>
      <c r="AK2090" s="18">
        <v>15.79</v>
      </c>
      <c r="AL2090" s="18">
        <v>16.899999999999999</v>
      </c>
      <c r="AM2090" s="18">
        <v>93.6</v>
      </c>
      <c r="AN2090" s="18">
        <v>49.024700000000003</v>
      </c>
      <c r="AO2090" s="2">
        <v>9.81</v>
      </c>
      <c r="AP2090" s="2">
        <v>11.1</v>
      </c>
      <c r="AQ2090" s="2">
        <v>88.8</v>
      </c>
      <c r="AR2090" s="2">
        <v>6.3319000000000001</v>
      </c>
      <c r="AS2090" s="2">
        <v>13.68</v>
      </c>
      <c r="AT2090" s="2">
        <v>15.4</v>
      </c>
      <c r="AU2090" s="2">
        <v>89.1</v>
      </c>
      <c r="AV2090" s="2">
        <v>17.797499999999999</v>
      </c>
      <c r="AW2090" s="2">
        <v>14.95</v>
      </c>
      <c r="AX2090" s="2">
        <v>16.8</v>
      </c>
      <c r="AY2090" s="2">
        <v>89</v>
      </c>
      <c r="AZ2090" s="2">
        <v>25.3855</v>
      </c>
      <c r="BA2090" s="2">
        <v>15.15</v>
      </c>
      <c r="BB2090" s="2">
        <v>16.2</v>
      </c>
      <c r="BC2090" s="2">
        <v>93.5</v>
      </c>
      <c r="BD2090" s="2">
        <v>34.256999999999998</v>
      </c>
      <c r="BE2090" s="4" t="str">
        <f t="shared" si="322"/>
        <v>NO APLICA</v>
      </c>
      <c r="BF2090" s="4">
        <f t="shared" si="323"/>
        <v>13.884800000000002</v>
      </c>
      <c r="BG2090">
        <f t="shared" si="324"/>
        <v>9.81</v>
      </c>
      <c r="BH2090">
        <f t="shared" si="325"/>
        <v>13.68</v>
      </c>
      <c r="BI2090">
        <f t="shared" si="326"/>
        <v>15.15</v>
      </c>
      <c r="BJ2090">
        <f t="shared" si="327"/>
        <v>15.79</v>
      </c>
      <c r="BK2090">
        <f t="shared" si="328"/>
        <v>12.4</v>
      </c>
      <c r="BL2090">
        <f t="shared" si="329"/>
        <v>2832.95999999999</v>
      </c>
    </row>
    <row r="2091" spans="1:64" x14ac:dyDescent="0.2">
      <c r="A2091" s="1">
        <v>2089</v>
      </c>
      <c r="B2091" s="7" t="s">
        <v>20</v>
      </c>
      <c r="C2091" s="3">
        <v>39993</v>
      </c>
      <c r="D2091" s="4" t="s">
        <v>17</v>
      </c>
      <c r="E2091" s="4" t="s">
        <v>169</v>
      </c>
      <c r="F2091" s="5" t="str">
        <f t="shared" si="320"/>
        <v>L</v>
      </c>
      <c r="G2091" s="6">
        <v>0.91666666666666663</v>
      </c>
      <c r="H2091" s="6">
        <v>0.96250000000000002</v>
      </c>
      <c r="I2091" s="85">
        <f t="shared" si="321"/>
        <v>66.000000000000085</v>
      </c>
      <c r="J2091" s="86">
        <f>I2091*Segmentos!$D$7*(AH2091%)*IF(ISNUMBER(AI2091),AI2091%,0)</f>
        <v>148764.0000000002</v>
      </c>
      <c r="K2091" s="86">
        <f>I2091*Segmentos!$D$7*(AL2091%)*IF(ISNUMBER(AM2091),AM2091%,0)</f>
        <v>28908.000000000033</v>
      </c>
      <c r="L2091" s="4"/>
      <c r="M2091" s="2">
        <v>0.32</v>
      </c>
      <c r="N2091" s="2">
        <v>1.9</v>
      </c>
      <c r="O2091" s="2">
        <v>17.2</v>
      </c>
      <c r="P2091" s="2">
        <v>100</v>
      </c>
      <c r="Q2091" s="2">
        <v>0.01</v>
      </c>
      <c r="R2091" s="2">
        <v>0.3</v>
      </c>
      <c r="S2091" s="2">
        <v>1.5</v>
      </c>
      <c r="T2091" s="2">
        <v>0.26619999999999999</v>
      </c>
      <c r="U2091" s="2">
        <v>0.3</v>
      </c>
      <c r="V2091" s="2">
        <v>1.4</v>
      </c>
      <c r="W2091" s="2">
        <v>21.6</v>
      </c>
      <c r="X2091" s="2">
        <v>19.527200000000001</v>
      </c>
      <c r="Y2091" s="2">
        <v>0.33</v>
      </c>
      <c r="Z2091" s="2">
        <v>1.7</v>
      </c>
      <c r="AA2091" s="2">
        <v>19.399999999999999</v>
      </c>
      <c r="AB2091" s="2">
        <v>30.528300000000002</v>
      </c>
      <c r="AC2091" s="2">
        <v>0.49</v>
      </c>
      <c r="AD2091" s="2">
        <v>3.1</v>
      </c>
      <c r="AE2091" s="2">
        <v>15.7</v>
      </c>
      <c r="AF2091" s="2">
        <v>49.6783</v>
      </c>
      <c r="AG2091" s="20">
        <v>0.55000000000000004</v>
      </c>
      <c r="AH2091" s="20">
        <v>2.2999999999999998</v>
      </c>
      <c r="AI2091" s="20">
        <v>24.5</v>
      </c>
      <c r="AJ2091" s="20">
        <v>81.974199999999996</v>
      </c>
      <c r="AK2091" s="18">
        <v>0.11</v>
      </c>
      <c r="AL2091" s="18">
        <v>1.5</v>
      </c>
      <c r="AM2091" s="18">
        <v>7.3</v>
      </c>
      <c r="AN2091" s="18">
        <v>18.0258</v>
      </c>
      <c r="AO2091" s="2">
        <v>0.15</v>
      </c>
      <c r="AP2091" s="2">
        <v>0.3</v>
      </c>
      <c r="AQ2091" s="2">
        <v>50.4</v>
      </c>
      <c r="AR2091" s="2">
        <v>4.9882999999999997</v>
      </c>
      <c r="AS2091" s="2">
        <v>0.4</v>
      </c>
      <c r="AT2091" s="2">
        <v>0.9</v>
      </c>
      <c r="AU2091" s="2">
        <v>47.1</v>
      </c>
      <c r="AV2091" s="2">
        <v>27.752700000000001</v>
      </c>
      <c r="AW2091" s="2">
        <v>0.41</v>
      </c>
      <c r="AX2091" s="2">
        <v>2</v>
      </c>
      <c r="AY2091" s="2">
        <v>20.6</v>
      </c>
      <c r="AZ2091" s="2">
        <v>36.786499999999997</v>
      </c>
      <c r="BA2091" s="2">
        <v>0.26</v>
      </c>
      <c r="BB2091" s="2">
        <v>2.8</v>
      </c>
      <c r="BC2091" s="2">
        <v>9.1</v>
      </c>
      <c r="BD2091" s="2">
        <v>30.4725</v>
      </c>
      <c r="BE2091" s="4" t="str">
        <f t="shared" si="322"/>
        <v>ABURRIDO</v>
      </c>
      <c r="BF2091" s="4">
        <f t="shared" si="323"/>
        <v>0.35520000000000002</v>
      </c>
      <c r="BG2091">
        <f t="shared" si="324"/>
        <v>0.15</v>
      </c>
      <c r="BH2091">
        <f t="shared" si="325"/>
        <v>0.4</v>
      </c>
      <c r="BI2091">
        <f t="shared" si="326"/>
        <v>0.41</v>
      </c>
      <c r="BJ2091">
        <f t="shared" si="327"/>
        <v>0.11</v>
      </c>
      <c r="BK2091">
        <f t="shared" si="328"/>
        <v>0.55000000000000004</v>
      </c>
      <c r="BL2091">
        <f t="shared" si="329"/>
        <v>2156.8800000000028</v>
      </c>
    </row>
    <row r="2092" spans="1:64" x14ac:dyDescent="0.2">
      <c r="A2092" s="1">
        <v>2090</v>
      </c>
      <c r="B2092" s="7" t="s">
        <v>11</v>
      </c>
      <c r="C2092" s="3">
        <v>39993</v>
      </c>
      <c r="D2092" s="4" t="s">
        <v>8</v>
      </c>
      <c r="E2092" s="4" t="s">
        <v>166</v>
      </c>
      <c r="F2092" s="5" t="str">
        <f t="shared" si="320"/>
        <v>L</v>
      </c>
      <c r="G2092" s="6">
        <v>0.91111111111111109</v>
      </c>
      <c r="H2092" s="6">
        <v>0.91249999999999998</v>
      </c>
      <c r="I2092" s="85">
        <f t="shared" si="321"/>
        <v>1.9999999999999929</v>
      </c>
      <c r="J2092" s="86">
        <f>I2092*Segmentos!$D$7*(AH2092%)*IF(ISNUMBER(AI2092),AI2092%,0)</f>
        <v>44359.199999999844</v>
      </c>
      <c r="K2092" s="86">
        <f>I2092*Segmentos!$D$7*(AL2092%)*IF(ISNUMBER(AM2092),AM2092%,0)</f>
        <v>39718.399999999856</v>
      </c>
      <c r="L2092" s="4"/>
      <c r="M2092" s="2">
        <v>5.24</v>
      </c>
      <c r="N2092" s="2">
        <v>5.9</v>
      </c>
      <c r="O2092" s="2">
        <v>88.2</v>
      </c>
      <c r="P2092" s="2">
        <v>83.875500000000002</v>
      </c>
      <c r="Q2092" s="2">
        <v>3.75</v>
      </c>
      <c r="R2092" s="2">
        <v>3.9</v>
      </c>
      <c r="S2092" s="2">
        <v>95.7</v>
      </c>
      <c r="T2092" s="2">
        <v>10.000400000000001</v>
      </c>
      <c r="U2092" s="2">
        <v>5.51</v>
      </c>
      <c r="V2092" s="2">
        <v>6.2</v>
      </c>
      <c r="W2092" s="2">
        <v>89.5</v>
      </c>
      <c r="X2092" s="2">
        <v>18.496700000000001</v>
      </c>
      <c r="Y2092" s="2">
        <v>4.67</v>
      </c>
      <c r="Z2092" s="2">
        <v>5</v>
      </c>
      <c r="AA2092" s="2">
        <v>92.9</v>
      </c>
      <c r="AB2092" s="2">
        <v>22.074400000000001</v>
      </c>
      <c r="AC2092" s="2">
        <v>6.34</v>
      </c>
      <c r="AD2092" s="2">
        <v>7.7</v>
      </c>
      <c r="AE2092" s="2">
        <v>82.8</v>
      </c>
      <c r="AF2092" s="2">
        <v>33.304099999999998</v>
      </c>
      <c r="AG2092" s="20">
        <v>5.53</v>
      </c>
      <c r="AH2092" s="20">
        <v>6.1</v>
      </c>
      <c r="AI2092" s="20">
        <v>90.9</v>
      </c>
      <c r="AJ2092" s="20">
        <v>41.9773</v>
      </c>
      <c r="AK2092" s="18">
        <v>4.9800000000000004</v>
      </c>
      <c r="AL2092" s="18">
        <v>5.8</v>
      </c>
      <c r="AM2092" s="18">
        <v>85.6</v>
      </c>
      <c r="AN2092" s="18">
        <v>41.898299999999999</v>
      </c>
      <c r="AO2092" s="2">
        <v>2.96</v>
      </c>
      <c r="AP2092" s="2">
        <v>3.1</v>
      </c>
      <c r="AQ2092" s="2">
        <v>95.3</v>
      </c>
      <c r="AR2092" s="2">
        <v>5.1752000000000002</v>
      </c>
      <c r="AS2092" s="2">
        <v>3.04</v>
      </c>
      <c r="AT2092" s="2">
        <v>3.7</v>
      </c>
      <c r="AU2092" s="2">
        <v>81.5</v>
      </c>
      <c r="AV2092" s="2">
        <v>10.699299999999999</v>
      </c>
      <c r="AW2092" s="2">
        <v>5.34</v>
      </c>
      <c r="AX2092" s="2">
        <v>6.5</v>
      </c>
      <c r="AY2092" s="2">
        <v>82.5</v>
      </c>
      <c r="AZ2092" s="2">
        <v>24.584499999999998</v>
      </c>
      <c r="BA2092" s="2">
        <v>7.09</v>
      </c>
      <c r="BB2092" s="2">
        <v>7.6</v>
      </c>
      <c r="BC2092" s="2">
        <v>92.9</v>
      </c>
      <c r="BD2092" s="2">
        <v>43.416499999999999</v>
      </c>
      <c r="BE2092" s="4" t="str">
        <f t="shared" si="322"/>
        <v>NO APLICA</v>
      </c>
      <c r="BF2092" s="4">
        <f t="shared" si="323"/>
        <v>4.6790000000000003</v>
      </c>
      <c r="BG2092">
        <f t="shared" si="324"/>
        <v>2.96</v>
      </c>
      <c r="BH2092">
        <f t="shared" si="325"/>
        <v>3.04</v>
      </c>
      <c r="BI2092">
        <f t="shared" si="326"/>
        <v>7.09</v>
      </c>
      <c r="BJ2092">
        <f t="shared" si="327"/>
        <v>4.9800000000000004</v>
      </c>
      <c r="BK2092">
        <f t="shared" si="328"/>
        <v>5.53</v>
      </c>
      <c r="BL2092">
        <f t="shared" si="329"/>
        <v>1040.7599999999964</v>
      </c>
    </row>
    <row r="2093" spans="1:64" x14ac:dyDescent="0.2">
      <c r="A2093" s="1">
        <v>2091</v>
      </c>
      <c r="B2093" s="7" t="s">
        <v>11</v>
      </c>
      <c r="C2093" s="3">
        <v>39993</v>
      </c>
      <c r="D2093" s="4" t="s">
        <v>627</v>
      </c>
      <c r="E2093" s="4" t="s">
        <v>166</v>
      </c>
      <c r="F2093" s="5" t="str">
        <f t="shared" si="320"/>
        <v>L</v>
      </c>
      <c r="G2093" s="6">
        <v>0.9243055555555556</v>
      </c>
      <c r="H2093" s="6">
        <v>0.92638888888888893</v>
      </c>
      <c r="I2093" s="85">
        <f t="shared" si="321"/>
        <v>2.9999999999999893</v>
      </c>
      <c r="J2093" s="86">
        <f>I2093*Segmentos!$D$7*(AH2093%)*IF(ISNUMBER(AI2093),AI2093%,0)</f>
        <v>50759.999999999825</v>
      </c>
      <c r="K2093" s="86">
        <f>I2093*Segmentos!$D$7*(AL2093%)*IF(ISNUMBER(AM2093),AM2093%,0)</f>
        <v>59875.199999999801</v>
      </c>
      <c r="L2093" s="4"/>
      <c r="M2093" s="2">
        <v>4.6500000000000004</v>
      </c>
      <c r="N2093" s="2">
        <v>5.0999999999999996</v>
      </c>
      <c r="O2093" s="2">
        <v>91.4</v>
      </c>
      <c r="P2093" s="2">
        <v>86.220500000000001</v>
      </c>
      <c r="Q2093" s="2">
        <v>4.57</v>
      </c>
      <c r="R2093" s="2">
        <v>4.8</v>
      </c>
      <c r="S2093" s="2">
        <v>95.5</v>
      </c>
      <c r="T2093" s="2">
        <v>14.1389</v>
      </c>
      <c r="U2093" s="2">
        <v>1.78</v>
      </c>
      <c r="V2093" s="2">
        <v>2.2000000000000002</v>
      </c>
      <c r="W2093" s="2">
        <v>80.900000000000006</v>
      </c>
      <c r="X2093" s="2">
        <v>6.9245000000000001</v>
      </c>
      <c r="Y2093" s="2">
        <v>3.46</v>
      </c>
      <c r="Z2093" s="2">
        <v>4.0999999999999996</v>
      </c>
      <c r="AA2093" s="2">
        <v>84.1</v>
      </c>
      <c r="AB2093" s="2">
        <v>18.979299999999999</v>
      </c>
      <c r="AC2093" s="2">
        <v>7.58</v>
      </c>
      <c r="AD2093" s="2">
        <v>8</v>
      </c>
      <c r="AE2093" s="2">
        <v>95.3</v>
      </c>
      <c r="AF2093" s="2">
        <v>46.177799999999998</v>
      </c>
      <c r="AG2093" s="20">
        <v>4.2300000000000004</v>
      </c>
      <c r="AH2093" s="20">
        <v>4.7</v>
      </c>
      <c r="AI2093" s="20">
        <v>90</v>
      </c>
      <c r="AJ2093" s="20">
        <v>37.235599999999998</v>
      </c>
      <c r="AK2093" s="18">
        <v>5.0199999999999996</v>
      </c>
      <c r="AL2093" s="18">
        <v>5.4</v>
      </c>
      <c r="AM2093" s="18">
        <v>92.4</v>
      </c>
      <c r="AN2093" s="18">
        <v>48.984900000000003</v>
      </c>
      <c r="AO2093" s="2">
        <v>3.46</v>
      </c>
      <c r="AP2093" s="2">
        <v>3.8</v>
      </c>
      <c r="AQ2093" s="2">
        <v>90.7</v>
      </c>
      <c r="AR2093" s="2">
        <v>7.0251999999999999</v>
      </c>
      <c r="AS2093" s="2">
        <v>5.18</v>
      </c>
      <c r="AT2093" s="2">
        <v>5.2</v>
      </c>
      <c r="AU2093" s="2">
        <v>98.9</v>
      </c>
      <c r="AV2093" s="2">
        <v>21.180299999999999</v>
      </c>
      <c r="AW2093" s="2">
        <v>4.5999999999999996</v>
      </c>
      <c r="AX2093" s="2">
        <v>5.0999999999999996</v>
      </c>
      <c r="AY2093" s="2">
        <v>90.2</v>
      </c>
      <c r="AZ2093" s="2">
        <v>24.561399999999999</v>
      </c>
      <c r="BA2093" s="2">
        <v>4.71</v>
      </c>
      <c r="BB2093" s="2">
        <v>5.3</v>
      </c>
      <c r="BC2093" s="2">
        <v>88.1</v>
      </c>
      <c r="BD2093" s="2">
        <v>33.453499999999998</v>
      </c>
      <c r="BE2093" s="4" t="str">
        <f t="shared" si="322"/>
        <v>NO APLICA</v>
      </c>
      <c r="BF2093" s="4">
        <f t="shared" si="323"/>
        <v>4.7718000000000007</v>
      </c>
      <c r="BG2093">
        <f t="shared" si="324"/>
        <v>3.46</v>
      </c>
      <c r="BH2093">
        <f t="shared" si="325"/>
        <v>5.18</v>
      </c>
      <c r="BI2093">
        <f t="shared" si="326"/>
        <v>4.71</v>
      </c>
      <c r="BJ2093">
        <f t="shared" si="327"/>
        <v>5.0199999999999996</v>
      </c>
      <c r="BK2093">
        <f t="shared" si="328"/>
        <v>4.2300000000000004</v>
      </c>
      <c r="BL2093">
        <f t="shared" si="329"/>
        <v>1398.4199999999948</v>
      </c>
    </row>
    <row r="2094" spans="1:64" x14ac:dyDescent="0.2">
      <c r="A2094" s="1">
        <v>2092</v>
      </c>
      <c r="B2094" s="7" t="s">
        <v>6</v>
      </c>
      <c r="C2094" s="3">
        <v>39993</v>
      </c>
      <c r="D2094" s="4" t="s">
        <v>3</v>
      </c>
      <c r="E2094" s="4" t="s">
        <v>166</v>
      </c>
      <c r="F2094" s="5" t="str">
        <f t="shared" si="320"/>
        <v>L</v>
      </c>
      <c r="G2094" s="6">
        <v>0.90833333333333333</v>
      </c>
      <c r="H2094" s="6">
        <v>0.90902777777777777</v>
      </c>
      <c r="I2094" s="85">
        <f t="shared" si="321"/>
        <v>0.99999999999999645</v>
      </c>
      <c r="J2094" s="86">
        <f>I2094*Segmentos!$D$7*(AH2094%)*IF(ISNUMBER(AI2094),AI2094%,0)</f>
        <v>35199.999999999884</v>
      </c>
      <c r="K2094" s="86">
        <f>I2094*Segmentos!$D$7*(AL2094%)*IF(ISNUMBER(AM2094),AM2094%,0)</f>
        <v>27599.999999999905</v>
      </c>
      <c r="L2094" s="4"/>
      <c r="M2094" s="2">
        <v>7.84</v>
      </c>
      <c r="N2094" s="2">
        <v>7.8</v>
      </c>
      <c r="O2094" s="2">
        <v>100</v>
      </c>
      <c r="P2094" s="2">
        <v>85.363799999999998</v>
      </c>
      <c r="Q2094" s="2">
        <v>3.92</v>
      </c>
      <c r="R2094" s="2">
        <v>3.9</v>
      </c>
      <c r="S2094" s="2">
        <v>100</v>
      </c>
      <c r="T2094" s="2">
        <v>7.1235999999999997</v>
      </c>
      <c r="U2094" s="2">
        <v>8.91</v>
      </c>
      <c r="V2094" s="2">
        <v>8.9</v>
      </c>
      <c r="W2094" s="2">
        <v>100</v>
      </c>
      <c r="X2094" s="2">
        <v>20.357500000000002</v>
      </c>
      <c r="Y2094" s="2">
        <v>9.74</v>
      </c>
      <c r="Z2094" s="2">
        <v>9.6999999999999993</v>
      </c>
      <c r="AA2094" s="2">
        <v>100</v>
      </c>
      <c r="AB2094" s="2">
        <v>31.320399999999999</v>
      </c>
      <c r="AC2094" s="2">
        <v>7.43</v>
      </c>
      <c r="AD2094" s="2">
        <v>7.4</v>
      </c>
      <c r="AE2094" s="2">
        <v>100</v>
      </c>
      <c r="AF2094" s="2">
        <v>26.5624</v>
      </c>
      <c r="AG2094" s="20">
        <v>8.82</v>
      </c>
      <c r="AH2094" s="20">
        <v>8.8000000000000007</v>
      </c>
      <c r="AI2094" s="20">
        <v>100</v>
      </c>
      <c r="AJ2094" s="20">
        <v>45.6081</v>
      </c>
      <c r="AK2094" s="18">
        <v>6.94</v>
      </c>
      <c r="AL2094" s="18">
        <v>6.9</v>
      </c>
      <c r="AM2094" s="18">
        <v>100</v>
      </c>
      <c r="AN2094" s="18">
        <v>39.755699999999997</v>
      </c>
      <c r="AO2094" s="2">
        <v>5.84</v>
      </c>
      <c r="AP2094" s="2">
        <v>5.8</v>
      </c>
      <c r="AQ2094" s="2">
        <v>100</v>
      </c>
      <c r="AR2094" s="2">
        <v>6.9490999999999996</v>
      </c>
      <c r="AS2094" s="2">
        <v>7.93</v>
      </c>
      <c r="AT2094" s="2">
        <v>7.9</v>
      </c>
      <c r="AU2094" s="2">
        <v>100</v>
      </c>
      <c r="AV2094" s="2">
        <v>19.0259</v>
      </c>
      <c r="AW2094" s="2">
        <v>8.5500000000000007</v>
      </c>
      <c r="AX2094" s="2">
        <v>8.6</v>
      </c>
      <c r="AY2094" s="2">
        <v>100</v>
      </c>
      <c r="AZ2094" s="2">
        <v>26.787500000000001</v>
      </c>
      <c r="BA2094" s="2">
        <v>7.81</v>
      </c>
      <c r="BB2094" s="2">
        <v>7.8</v>
      </c>
      <c r="BC2094" s="2">
        <v>100</v>
      </c>
      <c r="BD2094" s="2">
        <v>32.601399999999998</v>
      </c>
      <c r="BE2094" s="4" t="str">
        <f t="shared" si="322"/>
        <v>NO APLICA</v>
      </c>
      <c r="BF2094" s="4">
        <f t="shared" si="323"/>
        <v>7.8594000000000008</v>
      </c>
      <c r="BG2094">
        <f t="shared" si="324"/>
        <v>5.84</v>
      </c>
      <c r="BH2094">
        <f t="shared" si="325"/>
        <v>7.93</v>
      </c>
      <c r="BI2094">
        <f t="shared" si="326"/>
        <v>8.5500000000000007</v>
      </c>
      <c r="BJ2094">
        <f t="shared" si="327"/>
        <v>6.94</v>
      </c>
      <c r="BK2094">
        <f t="shared" si="328"/>
        <v>8.82</v>
      </c>
      <c r="BL2094">
        <f t="shared" si="329"/>
        <v>779.99999999999727</v>
      </c>
    </row>
    <row r="2095" spans="1:64" x14ac:dyDescent="0.2">
      <c r="A2095" s="1">
        <v>2093</v>
      </c>
      <c r="B2095" s="7" t="s">
        <v>31</v>
      </c>
      <c r="C2095" s="3">
        <v>39993</v>
      </c>
      <c r="D2095" s="4" t="s">
        <v>628</v>
      </c>
      <c r="E2095" s="4" t="s">
        <v>166</v>
      </c>
      <c r="F2095" s="5" t="str">
        <f t="shared" si="320"/>
        <v>L</v>
      </c>
      <c r="G2095" s="6">
        <v>0.91319444444444453</v>
      </c>
      <c r="H2095" s="6">
        <v>0.91666666666666663</v>
      </c>
      <c r="I2095" s="85">
        <f t="shared" si="321"/>
        <v>4.9999999999998224</v>
      </c>
      <c r="J2095" s="86">
        <f>I2095*Segmentos!$D$7*(AH2095%)*IF(ISNUMBER(AI2095),AI2095%,0)</f>
        <v>14559.999999999482</v>
      </c>
      <c r="K2095" s="86">
        <f>I2095*Segmentos!$D$7*(AL2095%)*IF(ISNUMBER(AM2095),AM2095%,0)</f>
        <v>17039.999999999396</v>
      </c>
      <c r="L2095" s="4"/>
      <c r="M2095" s="2">
        <v>0.79</v>
      </c>
      <c r="N2095" s="2">
        <v>1.3</v>
      </c>
      <c r="O2095" s="2">
        <v>61.4</v>
      </c>
      <c r="P2095" s="2">
        <v>73.435100000000006</v>
      </c>
      <c r="Q2095" s="2">
        <v>0.04</v>
      </c>
      <c r="R2095" s="2">
        <v>0.1</v>
      </c>
      <c r="S2095" s="2">
        <v>80</v>
      </c>
      <c r="T2095" s="2">
        <v>0.68600000000000005</v>
      </c>
      <c r="U2095" s="2">
        <v>0.42</v>
      </c>
      <c r="V2095" s="2">
        <v>1.1000000000000001</v>
      </c>
      <c r="W2095" s="2">
        <v>40</v>
      </c>
      <c r="X2095" s="2">
        <v>8.2769999999999992</v>
      </c>
      <c r="Y2095" s="2">
        <v>0.53</v>
      </c>
      <c r="Z2095" s="2">
        <v>0.7</v>
      </c>
      <c r="AA2095" s="2">
        <v>79.400000000000006</v>
      </c>
      <c r="AB2095" s="2">
        <v>14.5283</v>
      </c>
      <c r="AC2095" s="2">
        <v>1.64</v>
      </c>
      <c r="AD2095" s="2">
        <v>2.6</v>
      </c>
      <c r="AE2095" s="2">
        <v>62.7</v>
      </c>
      <c r="AF2095" s="2">
        <v>49.9437</v>
      </c>
      <c r="AG2095" s="20">
        <v>0.71</v>
      </c>
      <c r="AH2095" s="20">
        <v>1.4</v>
      </c>
      <c r="AI2095" s="20">
        <v>52</v>
      </c>
      <c r="AJ2095" s="20">
        <v>31.391400000000001</v>
      </c>
      <c r="AK2095" s="18">
        <v>0.86</v>
      </c>
      <c r="AL2095" s="18">
        <v>1.2</v>
      </c>
      <c r="AM2095" s="18">
        <v>71</v>
      </c>
      <c r="AN2095" s="18">
        <v>42.043599999999998</v>
      </c>
      <c r="AO2095" s="2">
        <v>0.22</v>
      </c>
      <c r="AP2095" s="2">
        <v>0.5</v>
      </c>
      <c r="AQ2095" s="2">
        <v>42.9</v>
      </c>
      <c r="AR2095" s="2">
        <v>2.206</v>
      </c>
      <c r="AS2095" s="2">
        <v>0.53</v>
      </c>
      <c r="AT2095" s="2">
        <v>1.3</v>
      </c>
      <c r="AU2095" s="2">
        <v>40.200000000000003</v>
      </c>
      <c r="AV2095" s="2">
        <v>10.92</v>
      </c>
      <c r="AW2095" s="2">
        <v>1.05</v>
      </c>
      <c r="AX2095" s="2">
        <v>1.1000000000000001</v>
      </c>
      <c r="AY2095" s="2">
        <v>96.3</v>
      </c>
      <c r="AZ2095" s="2">
        <v>28.083200000000001</v>
      </c>
      <c r="BA2095" s="2">
        <v>0.9</v>
      </c>
      <c r="BB2095" s="2">
        <v>1.6</v>
      </c>
      <c r="BC2095" s="2">
        <v>55.5</v>
      </c>
      <c r="BD2095" s="2">
        <v>32.225999999999999</v>
      </c>
      <c r="BE2095" s="4" t="str">
        <f t="shared" si="322"/>
        <v>NO APLICA</v>
      </c>
      <c r="BF2095" s="4">
        <f t="shared" si="323"/>
        <v>0.70899999999999996</v>
      </c>
      <c r="BG2095">
        <f t="shared" si="324"/>
        <v>0.22</v>
      </c>
      <c r="BH2095">
        <f t="shared" si="325"/>
        <v>0.53</v>
      </c>
      <c r="BI2095">
        <f t="shared" si="326"/>
        <v>1.05</v>
      </c>
      <c r="BJ2095">
        <f t="shared" si="327"/>
        <v>0.86</v>
      </c>
      <c r="BK2095">
        <f t="shared" si="328"/>
        <v>0.71</v>
      </c>
      <c r="BL2095">
        <f t="shared" si="329"/>
        <v>399.09999999998581</v>
      </c>
    </row>
    <row r="2096" spans="1:64" x14ac:dyDescent="0.2">
      <c r="A2096" s="1">
        <v>2094</v>
      </c>
      <c r="B2096" s="7" t="s">
        <v>108</v>
      </c>
      <c r="C2096" s="3">
        <v>39993</v>
      </c>
      <c r="D2096" s="4" t="s">
        <v>3</v>
      </c>
      <c r="E2096" s="4" t="s">
        <v>167</v>
      </c>
      <c r="F2096" s="5" t="str">
        <f t="shared" si="320"/>
        <v>L</v>
      </c>
      <c r="G2096" s="6">
        <v>0.9159722222222223</v>
      </c>
      <c r="H2096" s="6">
        <v>0.96805555555555556</v>
      </c>
      <c r="I2096" s="85">
        <f t="shared" si="321"/>
        <v>74.999999999999886</v>
      </c>
      <c r="J2096" s="86">
        <f>I2096*Segmentos!$D$7*(AH2096%)*IF(ISNUMBER(AI2096),AI2096%,0)</f>
        <v>1884479.9999999974</v>
      </c>
      <c r="K2096" s="86">
        <f>I2096*Segmentos!$D$7*(AL2096%)*IF(ISNUMBER(AM2096),AM2096%,0)</f>
        <v>1844369.9999999972</v>
      </c>
      <c r="L2096" s="4"/>
      <c r="M2096" s="2">
        <v>6.2</v>
      </c>
      <c r="N2096" s="2">
        <v>20.7</v>
      </c>
      <c r="O2096" s="2">
        <v>29.9</v>
      </c>
      <c r="P2096" s="2">
        <v>86.041399999999996</v>
      </c>
      <c r="Q2096" s="2">
        <v>3.36</v>
      </c>
      <c r="R2096" s="2">
        <v>12.2</v>
      </c>
      <c r="S2096" s="2">
        <v>27.6</v>
      </c>
      <c r="T2096" s="2">
        <v>7.7797000000000001</v>
      </c>
      <c r="U2096" s="2">
        <v>6.55</v>
      </c>
      <c r="V2096" s="2">
        <v>22.8</v>
      </c>
      <c r="W2096" s="2">
        <v>28.8</v>
      </c>
      <c r="X2096" s="2">
        <v>19.0717</v>
      </c>
      <c r="Y2096" s="2">
        <v>7.99</v>
      </c>
      <c r="Z2096" s="2">
        <v>25.9</v>
      </c>
      <c r="AA2096" s="2">
        <v>30.8</v>
      </c>
      <c r="AB2096" s="2">
        <v>32.751800000000003</v>
      </c>
      <c r="AC2096" s="2">
        <v>5.8</v>
      </c>
      <c r="AD2096" s="2">
        <v>19.100000000000001</v>
      </c>
      <c r="AE2096" s="2">
        <v>30.4</v>
      </c>
      <c r="AF2096" s="2">
        <v>26.438199999999998</v>
      </c>
      <c r="AG2096" s="20">
        <v>6.27</v>
      </c>
      <c r="AH2096" s="20">
        <v>20.8</v>
      </c>
      <c r="AI2096" s="20">
        <v>30.2</v>
      </c>
      <c r="AJ2096" s="20">
        <v>41.2575</v>
      </c>
      <c r="AK2096" s="18">
        <v>6.14</v>
      </c>
      <c r="AL2096" s="18">
        <v>20.7</v>
      </c>
      <c r="AM2096" s="18">
        <v>29.7</v>
      </c>
      <c r="AN2096" s="18">
        <v>44.783900000000003</v>
      </c>
      <c r="AO2096" s="2">
        <v>5.5</v>
      </c>
      <c r="AP2096" s="2">
        <v>18.600000000000001</v>
      </c>
      <c r="AQ2096" s="2">
        <v>29.6</v>
      </c>
      <c r="AR2096" s="2">
        <v>8.3393999999999995</v>
      </c>
      <c r="AS2096" s="2">
        <v>6.47</v>
      </c>
      <c r="AT2096" s="2">
        <v>22</v>
      </c>
      <c r="AU2096" s="2">
        <v>29.4</v>
      </c>
      <c r="AV2096" s="2">
        <v>19.767800000000001</v>
      </c>
      <c r="AW2096" s="2">
        <v>5.74</v>
      </c>
      <c r="AX2096" s="2">
        <v>19.8</v>
      </c>
      <c r="AY2096" s="2">
        <v>29</v>
      </c>
      <c r="AZ2096" s="2">
        <v>22.917100000000001</v>
      </c>
      <c r="BA2096" s="2">
        <v>6.59</v>
      </c>
      <c r="BB2096" s="2">
        <v>21.3</v>
      </c>
      <c r="BC2096" s="2">
        <v>30.9</v>
      </c>
      <c r="BD2096" s="2">
        <v>35.017099999999999</v>
      </c>
      <c r="BE2096" s="4" t="str">
        <f t="shared" si="322"/>
        <v>ENTRETENIDO</v>
      </c>
      <c r="BF2096" s="4">
        <f t="shared" si="323"/>
        <v>6.3533999999999997</v>
      </c>
      <c r="BG2096">
        <f t="shared" si="324"/>
        <v>5.5</v>
      </c>
      <c r="BH2096">
        <f t="shared" si="325"/>
        <v>6.47</v>
      </c>
      <c r="BI2096">
        <f t="shared" si="326"/>
        <v>6.59</v>
      </c>
      <c r="BJ2096">
        <f t="shared" si="327"/>
        <v>6.14</v>
      </c>
      <c r="BK2096">
        <f t="shared" si="328"/>
        <v>6.27</v>
      </c>
      <c r="BL2096">
        <f t="shared" si="329"/>
        <v>46419.74999999992</v>
      </c>
    </row>
    <row r="2097" spans="1:64" x14ac:dyDescent="0.2">
      <c r="A2097" s="1">
        <v>2095</v>
      </c>
      <c r="B2097" s="7" t="s">
        <v>14</v>
      </c>
      <c r="C2097" s="3">
        <v>39993</v>
      </c>
      <c r="D2097" s="4" t="s">
        <v>626</v>
      </c>
      <c r="E2097" s="4" t="s">
        <v>163</v>
      </c>
      <c r="F2097" s="5" t="str">
        <f t="shared" si="320"/>
        <v>L</v>
      </c>
      <c r="G2097" s="6">
        <v>0.85138888888888886</v>
      </c>
      <c r="H2097" s="6">
        <v>0.875</v>
      </c>
      <c r="I2097" s="85">
        <f t="shared" si="321"/>
        <v>34.000000000000043</v>
      </c>
      <c r="J2097" s="86">
        <f>I2097*Segmentos!$D$7*(AH2097%)*IF(ISNUMBER(AI2097),AI2097%,0)</f>
        <v>768508.80000000086</v>
      </c>
      <c r="K2097" s="86">
        <f>I2097*Segmentos!$D$7*(AL2097%)*IF(ISNUMBER(AM2097),AM2097%,0)</f>
        <v>1215513.6000000017</v>
      </c>
      <c r="L2097" s="4"/>
      <c r="M2097" s="2">
        <v>7.37</v>
      </c>
      <c r="N2097" s="2">
        <v>11.8</v>
      </c>
      <c r="O2097" s="2">
        <v>62.4</v>
      </c>
      <c r="P2097" s="2">
        <v>88.6935</v>
      </c>
      <c r="Q2097" s="2">
        <v>5.57</v>
      </c>
      <c r="R2097" s="2">
        <v>8.6</v>
      </c>
      <c r="S2097" s="2">
        <v>65.099999999999994</v>
      </c>
      <c r="T2097" s="2">
        <v>11.186400000000001</v>
      </c>
      <c r="U2097" s="2">
        <v>9.58</v>
      </c>
      <c r="V2097" s="2">
        <v>13.9</v>
      </c>
      <c r="W2097" s="2">
        <v>68.599999999999994</v>
      </c>
      <c r="X2097" s="2">
        <v>24.163599999999999</v>
      </c>
      <c r="Y2097" s="2">
        <v>6</v>
      </c>
      <c r="Z2097" s="2">
        <v>11.4</v>
      </c>
      <c r="AA2097" s="2">
        <v>52.6</v>
      </c>
      <c r="AB2097" s="2">
        <v>21.3111</v>
      </c>
      <c r="AC2097" s="2">
        <v>8.11</v>
      </c>
      <c r="AD2097" s="2">
        <v>12.5</v>
      </c>
      <c r="AE2097" s="2">
        <v>65</v>
      </c>
      <c r="AF2097" s="2">
        <v>32.032400000000003</v>
      </c>
      <c r="AG2097" s="20">
        <v>5.65</v>
      </c>
      <c r="AH2097" s="20">
        <v>10.199999999999999</v>
      </c>
      <c r="AI2097" s="20">
        <v>55.4</v>
      </c>
      <c r="AJ2097" s="20">
        <v>32.2819</v>
      </c>
      <c r="AK2097" s="18">
        <v>8.92</v>
      </c>
      <c r="AL2097" s="18">
        <v>13.3</v>
      </c>
      <c r="AM2097" s="18">
        <v>67.2</v>
      </c>
      <c r="AN2097" s="18">
        <v>56.4116</v>
      </c>
      <c r="AO2097" s="2">
        <v>5.6</v>
      </c>
      <c r="AP2097" s="2">
        <v>10.9</v>
      </c>
      <c r="AQ2097" s="2">
        <v>51.4</v>
      </c>
      <c r="AR2097" s="2">
        <v>7.3686999999999996</v>
      </c>
      <c r="AS2097" s="2">
        <v>5.84</v>
      </c>
      <c r="AT2097" s="2">
        <v>10.8</v>
      </c>
      <c r="AU2097" s="2">
        <v>53.9</v>
      </c>
      <c r="AV2097" s="2">
        <v>15.4735</v>
      </c>
      <c r="AW2097" s="2">
        <v>8.39</v>
      </c>
      <c r="AX2097" s="2">
        <v>13</v>
      </c>
      <c r="AY2097" s="2">
        <v>64.599999999999994</v>
      </c>
      <c r="AZ2097" s="2">
        <v>29.0212</v>
      </c>
      <c r="BA2097" s="2">
        <v>7.99</v>
      </c>
      <c r="BB2097" s="2">
        <v>11.8</v>
      </c>
      <c r="BC2097" s="2">
        <v>68</v>
      </c>
      <c r="BD2097" s="2">
        <v>36.830100000000002</v>
      </c>
      <c r="BE2097" s="4" t="str">
        <f t="shared" si="322"/>
        <v>NO APLICA</v>
      </c>
      <c r="BF2097" s="4">
        <f t="shared" si="323"/>
        <v>6.9353999999999996</v>
      </c>
      <c r="BG2097">
        <f t="shared" si="324"/>
        <v>5.6</v>
      </c>
      <c r="BH2097">
        <f t="shared" si="325"/>
        <v>5.84</v>
      </c>
      <c r="BI2097">
        <f t="shared" si="326"/>
        <v>8.39</v>
      </c>
      <c r="BJ2097">
        <f t="shared" si="327"/>
        <v>8.92</v>
      </c>
      <c r="BK2097">
        <f t="shared" si="328"/>
        <v>5.65</v>
      </c>
      <c r="BL2097">
        <f t="shared" si="329"/>
        <v>25034.88000000003</v>
      </c>
    </row>
    <row r="2098" spans="1:64" x14ac:dyDescent="0.2">
      <c r="A2098" s="1">
        <v>2096</v>
      </c>
      <c r="B2098" s="7" t="s">
        <v>10</v>
      </c>
      <c r="C2098" s="3">
        <v>39993</v>
      </c>
      <c r="D2098" s="4" t="s">
        <v>8</v>
      </c>
      <c r="E2098" s="4" t="s">
        <v>164</v>
      </c>
      <c r="F2098" s="5" t="str">
        <f t="shared" si="320"/>
        <v>L</v>
      </c>
      <c r="G2098" s="6">
        <v>0.87361111111111101</v>
      </c>
      <c r="H2098" s="6">
        <v>0.92222222222222217</v>
      </c>
      <c r="I2098" s="85">
        <f t="shared" si="321"/>
        <v>70.000000000000071</v>
      </c>
      <c r="J2098" s="86">
        <f>I2098*Segmentos!$D$7*(AH2098%)*IF(ISNUMBER(AI2098),AI2098%,0)</f>
        <v>2248120.0000000028</v>
      </c>
      <c r="K2098" s="86">
        <f>I2098*Segmentos!$D$7*(AL2098%)*IF(ISNUMBER(AM2098),AM2098%,0)</f>
        <v>1707888.0000000016</v>
      </c>
      <c r="L2098" s="4"/>
      <c r="M2098" s="2">
        <v>7.02</v>
      </c>
      <c r="N2098" s="2">
        <v>23</v>
      </c>
      <c r="O2098" s="2">
        <v>30.5</v>
      </c>
      <c r="P2098" s="2">
        <v>85.503600000000006</v>
      </c>
      <c r="Q2098" s="2">
        <v>3.46</v>
      </c>
      <c r="R2098" s="2">
        <v>15.3</v>
      </c>
      <c r="S2098" s="2">
        <v>22.6</v>
      </c>
      <c r="T2098" s="2">
        <v>7.0313999999999997</v>
      </c>
      <c r="U2098" s="2">
        <v>6.25</v>
      </c>
      <c r="V2098" s="2">
        <v>25.1</v>
      </c>
      <c r="W2098" s="2">
        <v>24.9</v>
      </c>
      <c r="X2098" s="2">
        <v>15.9604</v>
      </c>
      <c r="Y2098" s="2">
        <v>7.63</v>
      </c>
      <c r="Z2098" s="2">
        <v>22.1</v>
      </c>
      <c r="AA2098" s="2">
        <v>34.6</v>
      </c>
      <c r="AB2098" s="2">
        <v>27.4468</v>
      </c>
      <c r="AC2098" s="2">
        <v>8.77</v>
      </c>
      <c r="AD2098" s="2">
        <v>26.4</v>
      </c>
      <c r="AE2098" s="2">
        <v>33.200000000000003</v>
      </c>
      <c r="AF2098" s="2">
        <v>35.064900000000002</v>
      </c>
      <c r="AG2098" s="20">
        <v>8.0399999999999991</v>
      </c>
      <c r="AH2098" s="20">
        <v>25.9</v>
      </c>
      <c r="AI2098" s="20">
        <v>31</v>
      </c>
      <c r="AJ2098" s="20">
        <v>46.436199999999999</v>
      </c>
      <c r="AK2098" s="18">
        <v>6.1</v>
      </c>
      <c r="AL2098" s="18">
        <v>20.399999999999999</v>
      </c>
      <c r="AM2098" s="18">
        <v>29.9</v>
      </c>
      <c r="AN2098" s="18">
        <v>39.067399999999999</v>
      </c>
      <c r="AO2098" s="2">
        <v>3.8</v>
      </c>
      <c r="AP2098" s="2">
        <v>17.899999999999999</v>
      </c>
      <c r="AQ2098" s="2">
        <v>21.2</v>
      </c>
      <c r="AR2098" s="2">
        <v>5.0557999999999996</v>
      </c>
      <c r="AS2098" s="2">
        <v>4.9800000000000004</v>
      </c>
      <c r="AT2098" s="2">
        <v>19.7</v>
      </c>
      <c r="AU2098" s="2">
        <v>25.3</v>
      </c>
      <c r="AV2098" s="2">
        <v>13.3596</v>
      </c>
      <c r="AW2098" s="2">
        <v>6.77</v>
      </c>
      <c r="AX2098" s="2">
        <v>23</v>
      </c>
      <c r="AY2098" s="2">
        <v>29.4</v>
      </c>
      <c r="AZ2098" s="2">
        <v>23.698699999999999</v>
      </c>
      <c r="BA2098" s="2">
        <v>9.3000000000000007</v>
      </c>
      <c r="BB2098" s="2">
        <v>26.4</v>
      </c>
      <c r="BC2098" s="2">
        <v>35.200000000000003</v>
      </c>
      <c r="BD2098" s="2">
        <v>43.389499999999998</v>
      </c>
      <c r="BE2098" s="4" t="str">
        <f t="shared" si="322"/>
        <v>NO APLICA</v>
      </c>
      <c r="BF2098" s="4">
        <f t="shared" si="323"/>
        <v>6.5372000000000003</v>
      </c>
      <c r="BG2098">
        <f t="shared" si="324"/>
        <v>3.8</v>
      </c>
      <c r="BH2098">
        <f t="shared" si="325"/>
        <v>4.9800000000000004</v>
      </c>
      <c r="BI2098">
        <f t="shared" si="326"/>
        <v>9.3000000000000007</v>
      </c>
      <c r="BJ2098">
        <f t="shared" si="327"/>
        <v>6.1</v>
      </c>
      <c r="BK2098">
        <f t="shared" si="328"/>
        <v>8.0399999999999991</v>
      </c>
      <c r="BL2098">
        <f t="shared" si="329"/>
        <v>49105.000000000051</v>
      </c>
    </row>
    <row r="2099" spans="1:64" x14ac:dyDescent="0.2">
      <c r="A2099" s="1">
        <v>2097</v>
      </c>
      <c r="B2099" s="7" t="s">
        <v>27</v>
      </c>
      <c r="C2099" s="3">
        <v>39993</v>
      </c>
      <c r="D2099" s="4" t="s">
        <v>629</v>
      </c>
      <c r="E2099" s="4" t="s">
        <v>169</v>
      </c>
      <c r="F2099" s="5" t="str">
        <f t="shared" si="320"/>
        <v>L</v>
      </c>
      <c r="G2099" s="6">
        <v>0.91666666666666663</v>
      </c>
      <c r="H2099" s="6">
        <v>0.95</v>
      </c>
      <c r="I2099" s="85">
        <f t="shared" si="321"/>
        <v>47.999999999999986</v>
      </c>
      <c r="J2099" s="86">
        <f>I2099*Segmentos!$D$7*(AH2099%)*IF(ISNUMBER(AI2099),AI2099%,0)</f>
        <v>44697.599999999991</v>
      </c>
      <c r="K2099" s="86">
        <f>I2099*Segmentos!$D$7*(AL2099%)*IF(ISNUMBER(AM2099),AM2099%,0)</f>
        <v>170899.19999999992</v>
      </c>
      <c r="L2099" s="4"/>
      <c r="M2099" s="2">
        <v>0.56999999999999995</v>
      </c>
      <c r="N2099" s="2">
        <v>1.6</v>
      </c>
      <c r="O2099" s="2">
        <v>36.299999999999997</v>
      </c>
      <c r="P2099" s="2">
        <v>95.907899999999998</v>
      </c>
      <c r="Q2099" s="2">
        <v>0.12</v>
      </c>
      <c r="R2099" s="2">
        <v>0.8</v>
      </c>
      <c r="S2099" s="2">
        <v>15.8</v>
      </c>
      <c r="T2099" s="2">
        <v>3.4413999999999998</v>
      </c>
      <c r="U2099" s="2">
        <v>0.71</v>
      </c>
      <c r="V2099" s="2">
        <v>2</v>
      </c>
      <c r="W2099" s="2">
        <v>35.6</v>
      </c>
      <c r="X2099" s="2">
        <v>24.859400000000001</v>
      </c>
      <c r="Y2099" s="2">
        <v>0.59</v>
      </c>
      <c r="Z2099" s="2">
        <v>1.2</v>
      </c>
      <c r="AA2099" s="2">
        <v>49.9</v>
      </c>
      <c r="AB2099" s="2">
        <v>29.187799999999999</v>
      </c>
      <c r="AC2099" s="2">
        <v>0.7</v>
      </c>
      <c r="AD2099" s="2">
        <v>2.1</v>
      </c>
      <c r="AE2099" s="2">
        <v>33.700000000000003</v>
      </c>
      <c r="AF2099" s="2">
        <v>38.4193</v>
      </c>
      <c r="AG2099" s="20">
        <v>0.24</v>
      </c>
      <c r="AH2099" s="20">
        <v>0.8</v>
      </c>
      <c r="AI2099" s="20">
        <v>29.1</v>
      </c>
      <c r="AJ2099" s="20">
        <v>19.1463</v>
      </c>
      <c r="AK2099" s="18">
        <v>0.87</v>
      </c>
      <c r="AL2099" s="18">
        <v>2.2999999999999998</v>
      </c>
      <c r="AM2099" s="18">
        <v>38.700000000000003</v>
      </c>
      <c r="AN2099" s="18">
        <v>76.761700000000005</v>
      </c>
      <c r="AO2099" s="2">
        <v>0.66</v>
      </c>
      <c r="AP2099" s="2">
        <v>1.8</v>
      </c>
      <c r="AQ2099" s="2">
        <v>37.4</v>
      </c>
      <c r="AR2099" s="2">
        <v>12.0084</v>
      </c>
      <c r="AS2099" s="2">
        <v>0.44</v>
      </c>
      <c r="AT2099" s="2">
        <v>1.5</v>
      </c>
      <c r="AU2099" s="2">
        <v>29.8</v>
      </c>
      <c r="AV2099" s="2">
        <v>16.171199999999999</v>
      </c>
      <c r="AW2099" s="2">
        <v>0.14000000000000001</v>
      </c>
      <c r="AX2099" s="2">
        <v>0.5</v>
      </c>
      <c r="AY2099" s="2">
        <v>27.3</v>
      </c>
      <c r="AZ2099" s="2">
        <v>6.7069000000000001</v>
      </c>
      <c r="BA2099" s="2">
        <v>0.95</v>
      </c>
      <c r="BB2099" s="2">
        <v>2.4</v>
      </c>
      <c r="BC2099" s="2">
        <v>39.799999999999997</v>
      </c>
      <c r="BD2099" s="2">
        <v>61.0214</v>
      </c>
      <c r="BE2099" s="4" t="str">
        <f t="shared" si="322"/>
        <v>NO APLICA</v>
      </c>
      <c r="BF2099" s="4">
        <f t="shared" si="323"/>
        <v>0.65060000000000007</v>
      </c>
      <c r="BG2099">
        <f t="shared" si="324"/>
        <v>0.66</v>
      </c>
      <c r="BH2099">
        <f t="shared" si="325"/>
        <v>0.44</v>
      </c>
      <c r="BI2099">
        <f t="shared" si="326"/>
        <v>0.95</v>
      </c>
      <c r="BJ2099">
        <f t="shared" si="327"/>
        <v>0.87</v>
      </c>
      <c r="BK2099">
        <f t="shared" si="328"/>
        <v>0.24</v>
      </c>
      <c r="BL2099">
        <f t="shared" si="329"/>
        <v>2787.8399999999992</v>
      </c>
    </row>
    <row r="2100" spans="1:64" x14ac:dyDescent="0.2">
      <c r="A2100" s="1">
        <v>2098</v>
      </c>
      <c r="B2100" s="7" t="s">
        <v>89</v>
      </c>
      <c r="C2100" s="3">
        <v>39993</v>
      </c>
      <c r="D2100" s="4" t="s">
        <v>628</v>
      </c>
      <c r="E2100" s="4" t="s">
        <v>169</v>
      </c>
      <c r="F2100" s="5" t="str">
        <f t="shared" si="320"/>
        <v>L</v>
      </c>
      <c r="G2100" s="6">
        <v>0.84236111111111101</v>
      </c>
      <c r="H2100" s="6">
        <v>0.875</v>
      </c>
      <c r="I2100" s="85">
        <f t="shared" si="321"/>
        <v>47.000000000000156</v>
      </c>
      <c r="J2100" s="86">
        <f>I2100*Segmentos!$D$7*(AH2100%)*IF(ISNUMBER(AI2100),AI2100%,0)</f>
        <v>146113.60000000047</v>
      </c>
      <c r="K2100" s="86">
        <f>I2100*Segmentos!$D$7*(AL2100%)*IF(ISNUMBER(AM2100),AM2100%,0)</f>
        <v>228420.00000000076</v>
      </c>
      <c r="L2100" s="4"/>
      <c r="M2100" s="2">
        <v>1.01</v>
      </c>
      <c r="N2100" s="2">
        <v>3</v>
      </c>
      <c r="O2100" s="2">
        <v>34.1</v>
      </c>
      <c r="P2100" s="2">
        <v>70.824399999999997</v>
      </c>
      <c r="Q2100" s="2">
        <v>0.06</v>
      </c>
      <c r="R2100" s="2">
        <v>0.8</v>
      </c>
      <c r="S2100" s="2">
        <v>8.3000000000000007</v>
      </c>
      <c r="T2100" s="2">
        <v>0.75670000000000004</v>
      </c>
      <c r="U2100" s="2">
        <v>0.56000000000000005</v>
      </c>
      <c r="V2100" s="2">
        <v>2.6</v>
      </c>
      <c r="W2100" s="2">
        <v>21.7</v>
      </c>
      <c r="X2100" s="2">
        <v>8.2482000000000006</v>
      </c>
      <c r="Y2100" s="2">
        <v>1.93</v>
      </c>
      <c r="Z2100" s="2">
        <v>3.7</v>
      </c>
      <c r="AA2100" s="2">
        <v>52.6</v>
      </c>
      <c r="AB2100" s="2">
        <v>40.163600000000002</v>
      </c>
      <c r="AC2100" s="2">
        <v>0.94</v>
      </c>
      <c r="AD2100" s="2">
        <v>3.7</v>
      </c>
      <c r="AE2100" s="2">
        <v>25.7</v>
      </c>
      <c r="AF2100" s="2">
        <v>21.655899999999999</v>
      </c>
      <c r="AG2100" s="20">
        <v>0.78</v>
      </c>
      <c r="AH2100" s="20">
        <v>2.9</v>
      </c>
      <c r="AI2100" s="20">
        <v>26.8</v>
      </c>
      <c r="AJ2100" s="20">
        <v>26.057300000000001</v>
      </c>
      <c r="AK2100" s="18">
        <v>1.21</v>
      </c>
      <c r="AL2100" s="18">
        <v>3</v>
      </c>
      <c r="AM2100" s="18">
        <v>40.5</v>
      </c>
      <c r="AN2100" s="18">
        <v>44.767099999999999</v>
      </c>
      <c r="AO2100" s="2">
        <v>0.56999999999999995</v>
      </c>
      <c r="AP2100" s="2">
        <v>0.6</v>
      </c>
      <c r="AQ2100" s="2">
        <v>94.1</v>
      </c>
      <c r="AR2100" s="2">
        <v>4.3632</v>
      </c>
      <c r="AS2100" s="2">
        <v>1.1200000000000001</v>
      </c>
      <c r="AT2100" s="2">
        <v>3</v>
      </c>
      <c r="AU2100" s="2">
        <v>37</v>
      </c>
      <c r="AV2100" s="2">
        <v>17.346699999999998</v>
      </c>
      <c r="AW2100" s="2">
        <v>0.97</v>
      </c>
      <c r="AX2100" s="2">
        <v>2.2999999999999998</v>
      </c>
      <c r="AY2100" s="2">
        <v>42.6</v>
      </c>
      <c r="AZ2100" s="2">
        <v>19.619800000000001</v>
      </c>
      <c r="BA2100" s="2">
        <v>1.0900000000000001</v>
      </c>
      <c r="BB2100" s="2">
        <v>4.0999999999999996</v>
      </c>
      <c r="BC2100" s="2">
        <v>26.8</v>
      </c>
      <c r="BD2100" s="2">
        <v>29.494700000000002</v>
      </c>
      <c r="BE2100" s="4" t="str">
        <f t="shared" si="322"/>
        <v>NO APLICA</v>
      </c>
      <c r="BF2100" s="4">
        <f t="shared" si="323"/>
        <v>1.0396000000000001</v>
      </c>
      <c r="BG2100">
        <f t="shared" si="324"/>
        <v>0.56999999999999995</v>
      </c>
      <c r="BH2100">
        <f t="shared" si="325"/>
        <v>1.1200000000000001</v>
      </c>
      <c r="BI2100">
        <f t="shared" si="326"/>
        <v>1.0900000000000001</v>
      </c>
      <c r="BJ2100">
        <f t="shared" si="327"/>
        <v>1.21</v>
      </c>
      <c r="BK2100">
        <f t="shared" si="328"/>
        <v>0.78</v>
      </c>
      <c r="BL2100">
        <f t="shared" si="329"/>
        <v>4808.1000000000158</v>
      </c>
    </row>
    <row r="2101" spans="1:64" x14ac:dyDescent="0.2">
      <c r="A2101" s="1">
        <v>2099</v>
      </c>
      <c r="B2101" s="7" t="s">
        <v>126</v>
      </c>
      <c r="C2101" s="3">
        <v>39993</v>
      </c>
      <c r="D2101" s="4" t="s">
        <v>628</v>
      </c>
      <c r="E2101" s="4" t="s">
        <v>163</v>
      </c>
      <c r="F2101" s="5" t="str">
        <f t="shared" si="320"/>
        <v>L</v>
      </c>
      <c r="G2101" s="6">
        <v>0.875</v>
      </c>
      <c r="H2101" s="6">
        <v>0.91319444444444453</v>
      </c>
      <c r="I2101" s="85">
        <f t="shared" si="321"/>
        <v>55.000000000000128</v>
      </c>
      <c r="J2101" s="86">
        <f>I2101*Segmentos!$D$7*(AH2101%)*IF(ISNUMBER(AI2101),AI2101%,0)</f>
        <v>84084.000000000204</v>
      </c>
      <c r="K2101" s="86">
        <f>I2101*Segmentos!$D$7*(AL2101%)*IF(ISNUMBER(AM2101),AM2101%,0)</f>
        <v>224532.00000000052</v>
      </c>
      <c r="L2101" s="4"/>
      <c r="M2101" s="2">
        <v>0.71</v>
      </c>
      <c r="N2101" s="2">
        <v>4</v>
      </c>
      <c r="O2101" s="2">
        <v>17.7</v>
      </c>
      <c r="P2101" s="2">
        <v>87.525000000000006</v>
      </c>
      <c r="Q2101" s="2">
        <v>0.04</v>
      </c>
      <c r="R2101" s="2">
        <v>1.7</v>
      </c>
      <c r="S2101" s="2">
        <v>2.2999999999999998</v>
      </c>
      <c r="T2101" s="2">
        <v>0.79810000000000003</v>
      </c>
      <c r="U2101" s="2">
        <v>0.26</v>
      </c>
      <c r="V2101" s="2">
        <v>3.6</v>
      </c>
      <c r="W2101" s="2">
        <v>7.2</v>
      </c>
      <c r="X2101" s="2">
        <v>6.6818999999999997</v>
      </c>
      <c r="Y2101" s="2">
        <v>0.63</v>
      </c>
      <c r="Z2101" s="2">
        <v>3.7</v>
      </c>
      <c r="AA2101" s="2">
        <v>17.100000000000001</v>
      </c>
      <c r="AB2101" s="2">
        <v>22.765699999999999</v>
      </c>
      <c r="AC2101" s="2">
        <v>1.42</v>
      </c>
      <c r="AD2101" s="2">
        <v>5.8</v>
      </c>
      <c r="AE2101" s="2">
        <v>24.3</v>
      </c>
      <c r="AF2101" s="2">
        <v>57.279299999999999</v>
      </c>
      <c r="AG2101" s="20">
        <v>0.38</v>
      </c>
      <c r="AH2101" s="20">
        <v>3.9</v>
      </c>
      <c r="AI2101" s="20">
        <v>9.8000000000000007</v>
      </c>
      <c r="AJ2101" s="20">
        <v>22.127700000000001</v>
      </c>
      <c r="AK2101" s="18">
        <v>1.01</v>
      </c>
      <c r="AL2101" s="18">
        <v>4.2</v>
      </c>
      <c r="AM2101" s="18">
        <v>24.3</v>
      </c>
      <c r="AN2101" s="18">
        <v>65.397300000000001</v>
      </c>
      <c r="AO2101" s="2">
        <v>0.28000000000000003</v>
      </c>
      <c r="AP2101" s="2">
        <v>2.6</v>
      </c>
      <c r="AQ2101" s="2">
        <v>10.9</v>
      </c>
      <c r="AR2101" s="2">
        <v>3.7743000000000002</v>
      </c>
      <c r="AS2101" s="2">
        <v>0.68</v>
      </c>
      <c r="AT2101" s="2">
        <v>3.2</v>
      </c>
      <c r="AU2101" s="2">
        <v>21.3</v>
      </c>
      <c r="AV2101" s="2">
        <v>18.339099999999998</v>
      </c>
      <c r="AW2101" s="2">
        <v>0.64</v>
      </c>
      <c r="AX2101" s="2">
        <v>3.5</v>
      </c>
      <c r="AY2101" s="2">
        <v>18.5</v>
      </c>
      <c r="AZ2101" s="2">
        <v>22.7193</v>
      </c>
      <c r="BA2101" s="2">
        <v>0.91</v>
      </c>
      <c r="BB2101" s="2">
        <v>5.3</v>
      </c>
      <c r="BC2101" s="2">
        <v>17</v>
      </c>
      <c r="BD2101" s="2">
        <v>42.692300000000003</v>
      </c>
      <c r="BE2101" s="4" t="str">
        <f t="shared" si="322"/>
        <v>NO APLICA</v>
      </c>
      <c r="BF2101" s="4">
        <f t="shared" si="323"/>
        <v>0.72460000000000002</v>
      </c>
      <c r="BG2101">
        <f t="shared" si="324"/>
        <v>0.28000000000000003</v>
      </c>
      <c r="BH2101">
        <f t="shared" si="325"/>
        <v>0.68</v>
      </c>
      <c r="BI2101">
        <f t="shared" si="326"/>
        <v>0.91</v>
      </c>
      <c r="BJ2101">
        <f t="shared" si="327"/>
        <v>1.01</v>
      </c>
      <c r="BK2101">
        <f t="shared" si="328"/>
        <v>0.38</v>
      </c>
      <c r="BL2101">
        <f t="shared" si="329"/>
        <v>3894.0000000000091</v>
      </c>
    </row>
    <row r="2102" spans="1:64" x14ac:dyDescent="0.2">
      <c r="A2102" s="1">
        <v>2100</v>
      </c>
      <c r="B2102" s="7" t="s">
        <v>23</v>
      </c>
      <c r="C2102" s="3">
        <v>39993</v>
      </c>
      <c r="D2102" s="4" t="s">
        <v>629</v>
      </c>
      <c r="E2102" s="4" t="s">
        <v>170</v>
      </c>
      <c r="F2102" s="5" t="str">
        <f t="shared" si="320"/>
        <v>L</v>
      </c>
      <c r="G2102" s="6">
        <v>0.8930555555555556</v>
      </c>
      <c r="H2102" s="6">
        <v>0.9159722222222223</v>
      </c>
      <c r="I2102" s="85">
        <f t="shared" si="321"/>
        <v>33.000000000000043</v>
      </c>
      <c r="J2102" s="86">
        <f>I2102*Segmentos!$D$7*(AH2102%)*IF(ISNUMBER(AI2102),AI2102%,0)</f>
        <v>24974.400000000034</v>
      </c>
      <c r="K2102" s="86">
        <f>I2102*Segmentos!$D$7*(AL2102%)*IF(ISNUMBER(AM2102),AM2102%,0)</f>
        <v>92466.000000000116</v>
      </c>
      <c r="L2102" s="4"/>
      <c r="M2102" s="2">
        <v>0.47</v>
      </c>
      <c r="N2102" s="2">
        <v>1.3</v>
      </c>
      <c r="O2102" s="2">
        <v>35.1</v>
      </c>
      <c r="P2102" s="2">
        <v>38.355200000000004</v>
      </c>
      <c r="Q2102" s="2">
        <v>0</v>
      </c>
      <c r="R2102" s="2">
        <v>0</v>
      </c>
      <c r="S2102" s="8" t="s">
        <v>577</v>
      </c>
      <c r="T2102" s="2">
        <v>0</v>
      </c>
      <c r="U2102" s="2">
        <v>1.44</v>
      </c>
      <c r="V2102" s="2">
        <v>2.8</v>
      </c>
      <c r="W2102" s="2">
        <v>51.3</v>
      </c>
      <c r="X2102" s="2">
        <v>24.7867</v>
      </c>
      <c r="Y2102" s="2">
        <v>0.2</v>
      </c>
      <c r="Z2102" s="2">
        <v>1.1000000000000001</v>
      </c>
      <c r="AA2102" s="2">
        <v>18.100000000000001</v>
      </c>
      <c r="AB2102" s="2">
        <v>4.8596000000000004</v>
      </c>
      <c r="AC2102" s="2">
        <v>0.32</v>
      </c>
      <c r="AD2102" s="2">
        <v>1.3</v>
      </c>
      <c r="AE2102" s="2">
        <v>25.4</v>
      </c>
      <c r="AF2102" s="2">
        <v>8.7088999999999999</v>
      </c>
      <c r="AG2102" s="20">
        <v>0.19</v>
      </c>
      <c r="AH2102" s="20">
        <v>1.1000000000000001</v>
      </c>
      <c r="AI2102" s="20">
        <v>17.2</v>
      </c>
      <c r="AJ2102" s="20">
        <v>7.4151999999999996</v>
      </c>
      <c r="AK2102" s="18">
        <v>0.72</v>
      </c>
      <c r="AL2102" s="18">
        <v>1.5</v>
      </c>
      <c r="AM2102" s="18">
        <v>46.7</v>
      </c>
      <c r="AN2102" s="18">
        <v>30.94</v>
      </c>
      <c r="AO2102" s="2">
        <v>0.77</v>
      </c>
      <c r="AP2102" s="2">
        <v>2</v>
      </c>
      <c r="AQ2102" s="2">
        <v>37.799999999999997</v>
      </c>
      <c r="AR2102" s="2">
        <v>6.8620000000000001</v>
      </c>
      <c r="AS2102" s="2">
        <v>0.21</v>
      </c>
      <c r="AT2102" s="2">
        <v>0.4</v>
      </c>
      <c r="AU2102" s="2">
        <v>48.2</v>
      </c>
      <c r="AV2102" s="2">
        <v>3.7389000000000001</v>
      </c>
      <c r="AW2102" s="2">
        <v>0.5</v>
      </c>
      <c r="AX2102" s="2">
        <v>1.5</v>
      </c>
      <c r="AY2102" s="2">
        <v>33.299999999999997</v>
      </c>
      <c r="AZ2102" s="2">
        <v>11.821199999999999</v>
      </c>
      <c r="BA2102" s="2">
        <v>0.51</v>
      </c>
      <c r="BB2102" s="2">
        <v>1.5</v>
      </c>
      <c r="BC2102" s="2">
        <v>33.200000000000003</v>
      </c>
      <c r="BD2102" s="2">
        <v>15.933</v>
      </c>
      <c r="BE2102" s="4" t="str">
        <f t="shared" si="322"/>
        <v>NO APLICA</v>
      </c>
      <c r="BF2102" s="4">
        <f t="shared" si="323"/>
        <v>0.41559999999999997</v>
      </c>
      <c r="BG2102">
        <f t="shared" si="324"/>
        <v>0.77</v>
      </c>
      <c r="BH2102">
        <f t="shared" si="325"/>
        <v>0.21</v>
      </c>
      <c r="BI2102">
        <f t="shared" si="326"/>
        <v>0.51</v>
      </c>
      <c r="BJ2102">
        <f t="shared" si="327"/>
        <v>0.72</v>
      </c>
      <c r="BK2102">
        <f t="shared" si="328"/>
        <v>0.19</v>
      </c>
      <c r="BL2102">
        <f t="shared" si="329"/>
        <v>1505.790000000002</v>
      </c>
    </row>
    <row r="2103" spans="1:64" x14ac:dyDescent="0.2">
      <c r="A2103" s="1">
        <v>2101</v>
      </c>
      <c r="B2103" s="7" t="s">
        <v>25</v>
      </c>
      <c r="C2103" s="3">
        <v>39993</v>
      </c>
      <c r="D2103" s="4" t="s">
        <v>629</v>
      </c>
      <c r="E2103" s="4" t="s">
        <v>171</v>
      </c>
      <c r="F2103" s="5" t="str">
        <f t="shared" si="320"/>
        <v>L</v>
      </c>
      <c r="G2103" s="6">
        <v>0.8930555555555556</v>
      </c>
      <c r="H2103" s="6">
        <v>0.89513888888888893</v>
      </c>
      <c r="I2103" s="85">
        <f t="shared" si="321"/>
        <v>2.9999999999999893</v>
      </c>
      <c r="J2103" s="86">
        <f>I2103*Segmentos!$D$7*(AH2103%)*IF(ISNUMBER(AI2103),AI2103%,0)</f>
        <v>4641.5999999999849</v>
      </c>
      <c r="K2103" s="86">
        <f>I2103*Segmentos!$D$7*(AL2103%)*IF(ISNUMBER(AM2103),AM2103%,0)</f>
        <v>6929.9999999999745</v>
      </c>
      <c r="L2103" s="4"/>
      <c r="M2103" s="2">
        <v>0.5</v>
      </c>
      <c r="N2103" s="2">
        <v>0.6</v>
      </c>
      <c r="O2103" s="2">
        <v>87.4</v>
      </c>
      <c r="P2103" s="2">
        <v>47.250399999999999</v>
      </c>
      <c r="Q2103" s="2">
        <v>0</v>
      </c>
      <c r="R2103" s="2">
        <v>0</v>
      </c>
      <c r="S2103" s="8" t="s">
        <v>577</v>
      </c>
      <c r="T2103" s="2">
        <v>0</v>
      </c>
      <c r="U2103" s="2">
        <v>1.4</v>
      </c>
      <c r="V2103" s="2">
        <v>1.7</v>
      </c>
      <c r="W2103" s="2">
        <v>83.3</v>
      </c>
      <c r="X2103" s="2">
        <v>27.588699999999999</v>
      </c>
      <c r="Y2103" s="2">
        <v>0.21</v>
      </c>
      <c r="Z2103" s="2">
        <v>0.2</v>
      </c>
      <c r="AA2103" s="2">
        <v>100</v>
      </c>
      <c r="AB2103" s="2">
        <v>5.8531000000000004</v>
      </c>
      <c r="AC2103" s="2">
        <v>0.45</v>
      </c>
      <c r="AD2103" s="2">
        <v>0.5</v>
      </c>
      <c r="AE2103" s="2">
        <v>91.6</v>
      </c>
      <c r="AF2103" s="2">
        <v>13.8085</v>
      </c>
      <c r="AG2103" s="20">
        <v>0.4</v>
      </c>
      <c r="AH2103" s="20">
        <v>0.4</v>
      </c>
      <c r="AI2103" s="20">
        <v>96.7</v>
      </c>
      <c r="AJ2103" s="20">
        <v>18.065899999999999</v>
      </c>
      <c r="AK2103" s="18">
        <v>0.59</v>
      </c>
      <c r="AL2103" s="18">
        <v>0.7</v>
      </c>
      <c r="AM2103" s="18">
        <v>82.5</v>
      </c>
      <c r="AN2103" s="18">
        <v>29.1844</v>
      </c>
      <c r="AO2103" s="2">
        <v>0.15</v>
      </c>
      <c r="AP2103" s="2">
        <v>0.2</v>
      </c>
      <c r="AQ2103" s="2">
        <v>100</v>
      </c>
      <c r="AR2103" s="2">
        <v>1.5949</v>
      </c>
      <c r="AS2103" s="2">
        <v>0.23</v>
      </c>
      <c r="AT2103" s="2">
        <v>0.2</v>
      </c>
      <c r="AU2103" s="2">
        <v>100</v>
      </c>
      <c r="AV2103" s="2">
        <v>4.7583000000000002</v>
      </c>
      <c r="AW2103" s="2">
        <v>0.79</v>
      </c>
      <c r="AX2103" s="2">
        <v>0.8</v>
      </c>
      <c r="AY2103" s="2">
        <v>100</v>
      </c>
      <c r="AZ2103" s="2">
        <v>21.4374</v>
      </c>
      <c r="BA2103" s="2">
        <v>0.54</v>
      </c>
      <c r="BB2103" s="2">
        <v>0.7</v>
      </c>
      <c r="BC2103" s="2">
        <v>74.099999999999994</v>
      </c>
      <c r="BD2103" s="2">
        <v>19.459599999999998</v>
      </c>
      <c r="BE2103" s="4" t="str">
        <f t="shared" si="322"/>
        <v>NO APLICA</v>
      </c>
      <c r="BF2103" s="4">
        <f t="shared" si="323"/>
        <v>0.44680000000000009</v>
      </c>
      <c r="BG2103">
        <f t="shared" si="324"/>
        <v>0.15</v>
      </c>
      <c r="BH2103">
        <f t="shared" si="325"/>
        <v>0.23</v>
      </c>
      <c r="BI2103">
        <f t="shared" si="326"/>
        <v>0.79</v>
      </c>
      <c r="BJ2103">
        <f t="shared" si="327"/>
        <v>0.59</v>
      </c>
      <c r="BK2103">
        <f t="shared" si="328"/>
        <v>0.4</v>
      </c>
      <c r="BL2103">
        <f t="shared" si="329"/>
        <v>157.31999999999945</v>
      </c>
    </row>
    <row r="2104" spans="1:64" x14ac:dyDescent="0.2">
      <c r="A2104" s="1">
        <v>2102</v>
      </c>
      <c r="B2104" s="7" t="s">
        <v>33</v>
      </c>
      <c r="C2104" s="3">
        <v>39993</v>
      </c>
      <c r="D2104" s="4" t="s">
        <v>628</v>
      </c>
      <c r="E2104" s="4" t="s">
        <v>163</v>
      </c>
      <c r="F2104" s="5" t="str">
        <f t="shared" si="320"/>
        <v>L</v>
      </c>
      <c r="G2104" s="6">
        <v>0.91666666666666663</v>
      </c>
      <c r="H2104" s="6">
        <v>0.99930555555555556</v>
      </c>
      <c r="I2104" s="85">
        <f t="shared" si="321"/>
        <v>119.00000000000006</v>
      </c>
      <c r="J2104" s="86">
        <f>I2104*Segmentos!$D$7*(AH2104%)*IF(ISNUMBER(AI2104),AI2104%,0)</f>
        <v>484377.60000000021</v>
      </c>
      <c r="K2104" s="86">
        <f>I2104*Segmentos!$D$7*(AL2104%)*IF(ISNUMBER(AM2104),AM2104%,0)</f>
        <v>428162.00000000023</v>
      </c>
      <c r="L2104" s="4"/>
      <c r="M2104" s="2">
        <v>0.95</v>
      </c>
      <c r="N2104" s="2">
        <v>4.0999999999999996</v>
      </c>
      <c r="O2104" s="2">
        <v>23.2</v>
      </c>
      <c r="P2104" s="2">
        <v>90.805199999999999</v>
      </c>
      <c r="Q2104" s="2">
        <v>0.04</v>
      </c>
      <c r="R2104" s="2">
        <v>0.8</v>
      </c>
      <c r="S2104" s="2">
        <v>5.2</v>
      </c>
      <c r="T2104" s="2">
        <v>0.66869999999999996</v>
      </c>
      <c r="U2104" s="2">
        <v>1.0900000000000001</v>
      </c>
      <c r="V2104" s="2">
        <v>3.1</v>
      </c>
      <c r="W2104" s="2">
        <v>34.700000000000003</v>
      </c>
      <c r="X2104" s="2">
        <v>21.760999999999999</v>
      </c>
      <c r="Y2104" s="2">
        <v>1.26</v>
      </c>
      <c r="Z2104" s="2">
        <v>5.5</v>
      </c>
      <c r="AA2104" s="2">
        <v>22.9</v>
      </c>
      <c r="AB2104" s="2">
        <v>35.4377</v>
      </c>
      <c r="AC2104" s="2">
        <v>1.05</v>
      </c>
      <c r="AD2104" s="2">
        <v>5.2</v>
      </c>
      <c r="AE2104" s="2">
        <v>20.399999999999999</v>
      </c>
      <c r="AF2104" s="2">
        <v>32.937899999999999</v>
      </c>
      <c r="AG2104" s="20">
        <v>1.02</v>
      </c>
      <c r="AH2104" s="20">
        <v>4.8</v>
      </c>
      <c r="AI2104" s="20">
        <v>21.2</v>
      </c>
      <c r="AJ2104" s="20">
        <v>46.003599999999999</v>
      </c>
      <c r="AK2104" s="18">
        <v>0.89</v>
      </c>
      <c r="AL2104" s="18">
        <v>3.5</v>
      </c>
      <c r="AM2104" s="18">
        <v>25.7</v>
      </c>
      <c r="AN2104" s="18">
        <v>44.801699999999997</v>
      </c>
      <c r="AO2104" s="2">
        <v>0.19</v>
      </c>
      <c r="AP2104" s="2">
        <v>2.5</v>
      </c>
      <c r="AQ2104" s="2">
        <v>7.5</v>
      </c>
      <c r="AR2104" s="2">
        <v>1.9682999999999999</v>
      </c>
      <c r="AS2104" s="2">
        <v>0.92</v>
      </c>
      <c r="AT2104" s="2">
        <v>3.9</v>
      </c>
      <c r="AU2104" s="2">
        <v>23.7</v>
      </c>
      <c r="AV2104" s="2">
        <v>19.385200000000001</v>
      </c>
      <c r="AW2104" s="2">
        <v>0.8</v>
      </c>
      <c r="AX2104" s="2">
        <v>3</v>
      </c>
      <c r="AY2104" s="2">
        <v>26.3</v>
      </c>
      <c r="AZ2104" s="2">
        <v>21.916399999999999</v>
      </c>
      <c r="BA2104" s="2">
        <v>1.3</v>
      </c>
      <c r="BB2104" s="2">
        <v>5.5</v>
      </c>
      <c r="BC2104" s="2">
        <v>23.7</v>
      </c>
      <c r="BD2104" s="2">
        <v>47.535400000000003</v>
      </c>
      <c r="BE2104" s="4" t="str">
        <f t="shared" si="322"/>
        <v>ABURRIDO</v>
      </c>
      <c r="BF2104" s="4">
        <f t="shared" si="323"/>
        <v>0.96540000000000015</v>
      </c>
      <c r="BG2104">
        <f t="shared" si="324"/>
        <v>0.19</v>
      </c>
      <c r="BH2104">
        <f t="shared" si="325"/>
        <v>0.92</v>
      </c>
      <c r="BI2104">
        <f t="shared" si="326"/>
        <v>1.3</v>
      </c>
      <c r="BJ2104">
        <f t="shared" si="327"/>
        <v>0.89</v>
      </c>
      <c r="BK2104">
        <f t="shared" si="328"/>
        <v>1.02</v>
      </c>
      <c r="BL2104">
        <f t="shared" si="329"/>
        <v>11319.280000000004</v>
      </c>
    </row>
    <row r="2105" spans="1:64" x14ac:dyDescent="0.2">
      <c r="A2105" s="1">
        <v>2103</v>
      </c>
      <c r="B2105" s="7" t="s">
        <v>19</v>
      </c>
      <c r="C2105" s="3">
        <v>39993</v>
      </c>
      <c r="D2105" s="4" t="s">
        <v>17</v>
      </c>
      <c r="E2105" s="4" t="s">
        <v>166</v>
      </c>
      <c r="F2105" s="5" t="str">
        <f t="shared" si="320"/>
        <v>L</v>
      </c>
      <c r="G2105" s="6">
        <v>0.91527777777777775</v>
      </c>
      <c r="H2105" s="6">
        <v>0.91666666666666663</v>
      </c>
      <c r="I2105" s="85">
        <f t="shared" si="321"/>
        <v>1.9999999999999929</v>
      </c>
      <c r="J2105" s="86">
        <f>I2105*Segmentos!$D$7*(AH2105%)*IF(ISNUMBER(AI2105),AI2105%,0)</f>
        <v>4166.3999999999851</v>
      </c>
      <c r="K2105" s="86">
        <f>I2105*Segmentos!$D$7*(AL2105%)*IF(ISNUMBER(AM2105),AM2105%,0)</f>
        <v>4812.7999999999838</v>
      </c>
      <c r="L2105" s="4"/>
      <c r="M2105" s="2">
        <v>0.56999999999999995</v>
      </c>
      <c r="N2105" s="2">
        <v>0.8</v>
      </c>
      <c r="O2105" s="2">
        <v>70.5</v>
      </c>
      <c r="P2105" s="2">
        <v>100</v>
      </c>
      <c r="Q2105" s="2">
        <v>0</v>
      </c>
      <c r="R2105" s="2">
        <v>0</v>
      </c>
      <c r="S2105" s="8" t="s">
        <v>577</v>
      </c>
      <c r="T2105" s="2">
        <v>0</v>
      </c>
      <c r="U2105" s="2">
        <v>0.72</v>
      </c>
      <c r="V2105" s="2">
        <v>1.2</v>
      </c>
      <c r="W2105" s="2">
        <v>58.6</v>
      </c>
      <c r="X2105" s="2">
        <v>26.794</v>
      </c>
      <c r="Y2105" s="2">
        <v>0.9</v>
      </c>
      <c r="Z2105" s="2">
        <v>1.3</v>
      </c>
      <c r="AA2105" s="2">
        <v>68.2</v>
      </c>
      <c r="AB2105" s="2">
        <v>46.986899999999999</v>
      </c>
      <c r="AC2105" s="2">
        <v>0.45</v>
      </c>
      <c r="AD2105" s="2">
        <v>0.5</v>
      </c>
      <c r="AE2105" s="2">
        <v>96.6</v>
      </c>
      <c r="AF2105" s="2">
        <v>26.219100000000001</v>
      </c>
      <c r="AG2105" s="20">
        <v>0.51</v>
      </c>
      <c r="AH2105" s="20">
        <v>0.8</v>
      </c>
      <c r="AI2105" s="20">
        <v>65.099999999999994</v>
      </c>
      <c r="AJ2105" s="20">
        <v>42.676200000000001</v>
      </c>
      <c r="AK2105" s="18">
        <v>0.62</v>
      </c>
      <c r="AL2105" s="18">
        <v>0.8</v>
      </c>
      <c r="AM2105" s="18">
        <v>75.2</v>
      </c>
      <c r="AN2105" s="18">
        <v>57.323799999999999</v>
      </c>
      <c r="AO2105" s="2">
        <v>0.05</v>
      </c>
      <c r="AP2105" s="2">
        <v>0.1</v>
      </c>
      <c r="AQ2105" s="2">
        <v>50</v>
      </c>
      <c r="AR2105" s="2">
        <v>0.9304</v>
      </c>
      <c r="AS2105" s="2">
        <v>0.15</v>
      </c>
      <c r="AT2105" s="2">
        <v>0.3</v>
      </c>
      <c r="AU2105" s="2">
        <v>50</v>
      </c>
      <c r="AV2105" s="2">
        <v>6.0125000000000002</v>
      </c>
      <c r="AW2105" s="2">
        <v>0.72</v>
      </c>
      <c r="AX2105" s="2">
        <v>1.2</v>
      </c>
      <c r="AY2105" s="2">
        <v>60.3</v>
      </c>
      <c r="AZ2105" s="2">
        <v>36.476700000000001</v>
      </c>
      <c r="BA2105" s="2">
        <v>0.84</v>
      </c>
      <c r="BB2105" s="2">
        <v>1</v>
      </c>
      <c r="BC2105" s="2">
        <v>84</v>
      </c>
      <c r="BD2105" s="2">
        <v>56.580399999999997</v>
      </c>
      <c r="BE2105" s="4" t="str">
        <f t="shared" si="322"/>
        <v>NO APLICA</v>
      </c>
      <c r="BF2105" s="4">
        <f t="shared" si="323"/>
        <v>0.43220000000000003</v>
      </c>
      <c r="BG2105">
        <f t="shared" si="324"/>
        <v>0.05</v>
      </c>
      <c r="BH2105">
        <f t="shared" si="325"/>
        <v>0.15</v>
      </c>
      <c r="BI2105">
        <f t="shared" si="326"/>
        <v>0.84</v>
      </c>
      <c r="BJ2105">
        <f t="shared" si="327"/>
        <v>0.62</v>
      </c>
      <c r="BK2105">
        <f t="shared" si="328"/>
        <v>0.51</v>
      </c>
      <c r="BL2105">
        <f t="shared" si="329"/>
        <v>112.7999999999996</v>
      </c>
    </row>
    <row r="2106" spans="1:64" x14ac:dyDescent="0.2">
      <c r="A2106" s="1">
        <v>2104</v>
      </c>
      <c r="B2106" s="7" t="s">
        <v>2</v>
      </c>
      <c r="C2106" s="3">
        <v>39993</v>
      </c>
      <c r="D2106" s="4" t="s">
        <v>627</v>
      </c>
      <c r="E2106" s="4" t="s">
        <v>164</v>
      </c>
      <c r="F2106" s="5" t="str">
        <f t="shared" si="320"/>
        <v>L</v>
      </c>
      <c r="G2106" s="6">
        <v>0.88402777777777775</v>
      </c>
      <c r="H2106" s="6">
        <v>0.9243055555555556</v>
      </c>
      <c r="I2106" s="85">
        <f t="shared" si="321"/>
        <v>58.000000000000114</v>
      </c>
      <c r="J2106" s="86">
        <f>I2106*Segmentos!$D$7*(AH2106%)*IF(ISNUMBER(AI2106),AI2106%,0)</f>
        <v>1160000.0000000023</v>
      </c>
      <c r="K2106" s="86">
        <f>I2106*Segmentos!$D$7*(AL2106%)*IF(ISNUMBER(AM2106),AM2106%,0)</f>
        <v>1311055.2000000027</v>
      </c>
      <c r="L2106" s="4"/>
      <c r="M2106" s="2">
        <v>5.35</v>
      </c>
      <c r="N2106" s="2">
        <v>20.399999999999999</v>
      </c>
      <c r="O2106" s="2">
        <v>26.3</v>
      </c>
      <c r="P2106" s="2">
        <v>81.614699999999999</v>
      </c>
      <c r="Q2106" s="2">
        <v>4.6500000000000004</v>
      </c>
      <c r="R2106" s="2">
        <v>14</v>
      </c>
      <c r="S2106" s="2">
        <v>33.200000000000003</v>
      </c>
      <c r="T2106" s="2">
        <v>11.8376</v>
      </c>
      <c r="U2106" s="2">
        <v>4.16</v>
      </c>
      <c r="V2106" s="2">
        <v>18.399999999999999</v>
      </c>
      <c r="W2106" s="2">
        <v>22.7</v>
      </c>
      <c r="X2106" s="2">
        <v>13.303100000000001</v>
      </c>
      <c r="Y2106" s="2">
        <v>5.92</v>
      </c>
      <c r="Z2106" s="2">
        <v>24.4</v>
      </c>
      <c r="AA2106" s="2">
        <v>24.2</v>
      </c>
      <c r="AB2106" s="2">
        <v>26.622699999999998</v>
      </c>
      <c r="AC2106" s="2">
        <v>5.97</v>
      </c>
      <c r="AD2106" s="2">
        <v>21.3</v>
      </c>
      <c r="AE2106" s="2">
        <v>28</v>
      </c>
      <c r="AF2106" s="2">
        <v>29.851400000000002</v>
      </c>
      <c r="AG2106" s="20">
        <v>5.0199999999999996</v>
      </c>
      <c r="AH2106" s="20">
        <v>20</v>
      </c>
      <c r="AI2106" s="20">
        <v>25</v>
      </c>
      <c r="AJ2106" s="20">
        <v>36.277999999999999</v>
      </c>
      <c r="AK2106" s="18">
        <v>5.66</v>
      </c>
      <c r="AL2106" s="18">
        <v>20.7</v>
      </c>
      <c r="AM2106" s="18">
        <v>27.3</v>
      </c>
      <c r="AN2106" s="18">
        <v>45.3367</v>
      </c>
      <c r="AO2106" s="2">
        <v>5.07</v>
      </c>
      <c r="AP2106" s="2">
        <v>17.7</v>
      </c>
      <c r="AQ2106" s="2">
        <v>28.7</v>
      </c>
      <c r="AR2106" s="2">
        <v>8.4445999999999994</v>
      </c>
      <c r="AS2106" s="2">
        <v>7.03</v>
      </c>
      <c r="AT2106" s="2">
        <v>22.1</v>
      </c>
      <c r="AU2106" s="2">
        <v>31.8</v>
      </c>
      <c r="AV2106" s="2">
        <v>23.610700000000001</v>
      </c>
      <c r="AW2106" s="2">
        <v>4.96</v>
      </c>
      <c r="AX2106" s="2">
        <v>19.899999999999999</v>
      </c>
      <c r="AY2106" s="2">
        <v>25</v>
      </c>
      <c r="AZ2106" s="2">
        <v>21.7544</v>
      </c>
      <c r="BA2106" s="2">
        <v>4.76</v>
      </c>
      <c r="BB2106" s="2">
        <v>20.5</v>
      </c>
      <c r="BC2106" s="2">
        <v>23.2</v>
      </c>
      <c r="BD2106" s="2">
        <v>27.805099999999999</v>
      </c>
      <c r="BE2106" s="4" t="str">
        <f t="shared" si="322"/>
        <v>NO APLICA</v>
      </c>
      <c r="BF2106" s="4">
        <f t="shared" si="323"/>
        <v>5.8877999999999995</v>
      </c>
      <c r="BG2106">
        <f t="shared" si="324"/>
        <v>5.07</v>
      </c>
      <c r="BH2106">
        <f t="shared" si="325"/>
        <v>7.03</v>
      </c>
      <c r="BI2106">
        <f t="shared" si="326"/>
        <v>4.96</v>
      </c>
      <c r="BJ2106">
        <f t="shared" si="327"/>
        <v>5.66</v>
      </c>
      <c r="BK2106">
        <f t="shared" si="328"/>
        <v>5.0199999999999996</v>
      </c>
      <c r="BL2106">
        <f t="shared" si="329"/>
        <v>31118.160000000062</v>
      </c>
    </row>
    <row r="2107" spans="1:64" x14ac:dyDescent="0.2">
      <c r="A2107" s="1">
        <v>2105</v>
      </c>
      <c r="B2107" s="7" t="s">
        <v>16</v>
      </c>
      <c r="C2107" s="3">
        <v>39993</v>
      </c>
      <c r="D2107" s="4" t="s">
        <v>626</v>
      </c>
      <c r="E2107" s="4" t="s">
        <v>166</v>
      </c>
      <c r="F2107" s="5" t="str">
        <f t="shared" si="320"/>
        <v>L</v>
      </c>
      <c r="G2107" s="6">
        <v>0.91388888888888886</v>
      </c>
      <c r="H2107" s="6">
        <v>0.91736111111111107</v>
      </c>
      <c r="I2107" s="85">
        <f t="shared" si="321"/>
        <v>4.9999999999999822</v>
      </c>
      <c r="J2107" s="86">
        <f>I2107*Segmentos!$D$7*(AH2107%)*IF(ISNUMBER(AI2107),AI2107%,0)</f>
        <v>227405.99999999916</v>
      </c>
      <c r="K2107" s="86">
        <f>I2107*Segmentos!$D$7*(AL2107%)*IF(ISNUMBER(AM2107),AM2107%,0)</f>
        <v>298775.99999999895</v>
      </c>
      <c r="L2107" s="4"/>
      <c r="M2107" s="2">
        <v>13.24</v>
      </c>
      <c r="N2107" s="2">
        <v>16.5</v>
      </c>
      <c r="O2107" s="2">
        <v>80.400000000000006</v>
      </c>
      <c r="P2107" s="2">
        <v>87.631100000000004</v>
      </c>
      <c r="Q2107" s="2">
        <v>9.15</v>
      </c>
      <c r="R2107" s="2">
        <v>10.5</v>
      </c>
      <c r="S2107" s="2">
        <v>86.9</v>
      </c>
      <c r="T2107" s="2">
        <v>10.108599999999999</v>
      </c>
      <c r="U2107" s="2">
        <v>10.69</v>
      </c>
      <c r="V2107" s="2">
        <v>15.3</v>
      </c>
      <c r="W2107" s="2">
        <v>69.8</v>
      </c>
      <c r="X2107" s="2">
        <v>14.835800000000001</v>
      </c>
      <c r="Y2107" s="2">
        <v>13.39</v>
      </c>
      <c r="Z2107" s="2">
        <v>16.899999999999999</v>
      </c>
      <c r="AA2107" s="2">
        <v>79.099999999999994</v>
      </c>
      <c r="AB2107" s="2">
        <v>26.171299999999999</v>
      </c>
      <c r="AC2107" s="2">
        <v>16.8</v>
      </c>
      <c r="AD2107" s="2">
        <v>19.8</v>
      </c>
      <c r="AE2107" s="2">
        <v>84.9</v>
      </c>
      <c r="AF2107" s="2">
        <v>36.5154</v>
      </c>
      <c r="AG2107" s="20">
        <v>11.4</v>
      </c>
      <c r="AH2107" s="20">
        <v>15.1</v>
      </c>
      <c r="AI2107" s="20">
        <v>75.3</v>
      </c>
      <c r="AJ2107" s="20">
        <v>35.787700000000001</v>
      </c>
      <c r="AK2107" s="18">
        <v>14.9</v>
      </c>
      <c r="AL2107" s="18">
        <v>17.7</v>
      </c>
      <c r="AM2107" s="18">
        <v>84.4</v>
      </c>
      <c r="AN2107" s="18">
        <v>51.843400000000003</v>
      </c>
      <c r="AO2107" s="2">
        <v>10.52</v>
      </c>
      <c r="AP2107" s="2">
        <v>13.1</v>
      </c>
      <c r="AQ2107" s="2">
        <v>80.099999999999994</v>
      </c>
      <c r="AR2107" s="2">
        <v>7.6116999999999999</v>
      </c>
      <c r="AS2107" s="2">
        <v>12</v>
      </c>
      <c r="AT2107" s="2">
        <v>15.8</v>
      </c>
      <c r="AU2107" s="2">
        <v>76.099999999999994</v>
      </c>
      <c r="AV2107" s="2">
        <v>17.4937</v>
      </c>
      <c r="AW2107" s="2">
        <v>13.74</v>
      </c>
      <c r="AX2107" s="2">
        <v>16.8</v>
      </c>
      <c r="AY2107" s="2">
        <v>81.599999999999994</v>
      </c>
      <c r="AZ2107" s="2">
        <v>26.145299999999999</v>
      </c>
      <c r="BA2107" s="2">
        <v>14.35</v>
      </c>
      <c r="BB2107" s="2">
        <v>17.5</v>
      </c>
      <c r="BC2107" s="2">
        <v>81.900000000000006</v>
      </c>
      <c r="BD2107" s="2">
        <v>36.380400000000002</v>
      </c>
      <c r="BE2107" s="4" t="str">
        <f t="shared" si="322"/>
        <v>NO APLICA</v>
      </c>
      <c r="BF2107" s="4">
        <f t="shared" si="323"/>
        <v>12.856999999999999</v>
      </c>
      <c r="BG2107">
        <f t="shared" si="324"/>
        <v>10.52</v>
      </c>
      <c r="BH2107">
        <f t="shared" si="325"/>
        <v>12</v>
      </c>
      <c r="BI2107">
        <f t="shared" si="326"/>
        <v>14.35</v>
      </c>
      <c r="BJ2107">
        <f t="shared" si="327"/>
        <v>14.9</v>
      </c>
      <c r="BK2107">
        <f t="shared" si="328"/>
        <v>11.4</v>
      </c>
      <c r="BL2107">
        <f t="shared" si="329"/>
        <v>6632.9999999999764</v>
      </c>
    </row>
    <row r="2108" spans="1:64" x14ac:dyDescent="0.2">
      <c r="A2108" s="1">
        <v>2106</v>
      </c>
      <c r="B2108" s="7" t="s">
        <v>22</v>
      </c>
      <c r="C2108" s="3">
        <v>39993</v>
      </c>
      <c r="D2108" s="4" t="s">
        <v>629</v>
      </c>
      <c r="E2108" s="4" t="s">
        <v>164</v>
      </c>
      <c r="F2108" s="5" t="str">
        <f t="shared" si="320"/>
        <v>L</v>
      </c>
      <c r="G2108" s="6">
        <v>0.83333333333333337</v>
      </c>
      <c r="H2108" s="6">
        <v>0.87430555555555556</v>
      </c>
      <c r="I2108" s="85">
        <f t="shared" si="321"/>
        <v>58.99999999999995</v>
      </c>
      <c r="J2108" s="86">
        <f>I2108*Segmentos!$D$7*(AH2108%)*IF(ISNUMBER(AI2108),AI2108%,0)</f>
        <v>287872.79999999981</v>
      </c>
      <c r="K2108" s="86">
        <f>I2108*Segmentos!$D$7*(AL2108%)*IF(ISNUMBER(AM2108),AM2108%,0)</f>
        <v>259127.99999999983</v>
      </c>
      <c r="L2108" s="4"/>
      <c r="M2108" s="2">
        <v>1.1599999999999999</v>
      </c>
      <c r="N2108" s="2">
        <v>4.5999999999999996</v>
      </c>
      <c r="O2108" s="2">
        <v>25.2</v>
      </c>
      <c r="P2108" s="2">
        <v>89.986599999999996</v>
      </c>
      <c r="Q2108" s="2">
        <v>0.26</v>
      </c>
      <c r="R2108" s="2">
        <v>1.5</v>
      </c>
      <c r="S2108" s="2">
        <v>17.100000000000001</v>
      </c>
      <c r="T2108" s="2">
        <v>3.4278</v>
      </c>
      <c r="U2108" s="2">
        <v>1.05</v>
      </c>
      <c r="V2108" s="2">
        <v>5.0999999999999996</v>
      </c>
      <c r="W2108" s="2">
        <v>20.5</v>
      </c>
      <c r="X2108" s="2">
        <v>17.121300000000002</v>
      </c>
      <c r="Y2108" s="2">
        <v>0.62</v>
      </c>
      <c r="Z2108" s="2">
        <v>3.5</v>
      </c>
      <c r="AA2108" s="2">
        <v>17.600000000000001</v>
      </c>
      <c r="AB2108" s="2">
        <v>14.118</v>
      </c>
      <c r="AC2108" s="2">
        <v>2.17</v>
      </c>
      <c r="AD2108" s="2">
        <v>6.8</v>
      </c>
      <c r="AE2108" s="2">
        <v>31.9</v>
      </c>
      <c r="AF2108" s="2">
        <v>55.319600000000001</v>
      </c>
      <c r="AG2108" s="20">
        <v>1.21</v>
      </c>
      <c r="AH2108" s="20">
        <v>5.7</v>
      </c>
      <c r="AI2108" s="20">
        <v>21.4</v>
      </c>
      <c r="AJ2108" s="20">
        <v>44.656100000000002</v>
      </c>
      <c r="AK2108" s="18">
        <v>1.1100000000000001</v>
      </c>
      <c r="AL2108" s="18">
        <v>3.6</v>
      </c>
      <c r="AM2108" s="18">
        <v>30.5</v>
      </c>
      <c r="AN2108" s="18">
        <v>45.330500000000001</v>
      </c>
      <c r="AO2108" s="2">
        <v>1.62</v>
      </c>
      <c r="AP2108" s="2">
        <v>4.9000000000000004</v>
      </c>
      <c r="AQ2108" s="2">
        <v>32.9</v>
      </c>
      <c r="AR2108" s="2">
        <v>13.7203</v>
      </c>
      <c r="AS2108" s="2">
        <v>0.9</v>
      </c>
      <c r="AT2108" s="2">
        <v>5.7</v>
      </c>
      <c r="AU2108" s="2">
        <v>15.6</v>
      </c>
      <c r="AV2108" s="2">
        <v>15.347899999999999</v>
      </c>
      <c r="AW2108" s="2">
        <v>1.44</v>
      </c>
      <c r="AX2108" s="2">
        <v>4.8</v>
      </c>
      <c r="AY2108" s="2">
        <v>30.2</v>
      </c>
      <c r="AZ2108" s="2">
        <v>32.26</v>
      </c>
      <c r="BA2108" s="2">
        <v>0.96</v>
      </c>
      <c r="BB2108" s="2">
        <v>3.7</v>
      </c>
      <c r="BC2108" s="2">
        <v>25.9</v>
      </c>
      <c r="BD2108" s="2">
        <v>28.6584</v>
      </c>
      <c r="BE2108" s="4" t="str">
        <f t="shared" si="322"/>
        <v>NO APLICA</v>
      </c>
      <c r="BF2108" s="4">
        <f t="shared" si="323"/>
        <v>1.1840000000000002</v>
      </c>
      <c r="BG2108">
        <f t="shared" si="324"/>
        <v>1.62</v>
      </c>
      <c r="BH2108">
        <f t="shared" si="325"/>
        <v>0.9</v>
      </c>
      <c r="BI2108">
        <f t="shared" si="326"/>
        <v>1.44</v>
      </c>
      <c r="BJ2108">
        <f t="shared" si="327"/>
        <v>1.1100000000000001</v>
      </c>
      <c r="BK2108">
        <f t="shared" si="328"/>
        <v>1.21</v>
      </c>
      <c r="BL2108">
        <f t="shared" si="329"/>
        <v>6839.2799999999934</v>
      </c>
    </row>
    <row r="2109" spans="1:64" x14ac:dyDescent="0.2">
      <c r="A2109" s="1">
        <v>2107</v>
      </c>
      <c r="B2109" s="7" t="s">
        <v>24</v>
      </c>
      <c r="C2109" s="3">
        <v>39993</v>
      </c>
      <c r="D2109" s="4" t="s">
        <v>629</v>
      </c>
      <c r="E2109" s="4" t="s">
        <v>170</v>
      </c>
      <c r="F2109" s="5" t="str">
        <f t="shared" si="320"/>
        <v>L</v>
      </c>
      <c r="G2109" s="6">
        <v>0.875</v>
      </c>
      <c r="H2109" s="6">
        <v>0.88888888888888884</v>
      </c>
      <c r="I2109" s="85">
        <f t="shared" si="321"/>
        <v>19.999999999999929</v>
      </c>
      <c r="J2109" s="86">
        <f>I2109*Segmentos!$D$7*(AH2109%)*IF(ISNUMBER(AI2109),AI2109%,0)</f>
        <v>27551.999999999898</v>
      </c>
      <c r="K2109" s="86">
        <f>I2109*Segmentos!$D$7*(AL2109%)*IF(ISNUMBER(AM2109),AM2109%,0)</f>
        <v>27327.999999999898</v>
      </c>
      <c r="L2109" s="4"/>
      <c r="M2109" s="2">
        <v>0.35</v>
      </c>
      <c r="N2109" s="2">
        <v>1</v>
      </c>
      <c r="O2109" s="2">
        <v>36.9</v>
      </c>
      <c r="P2109" s="2">
        <v>42.523400000000002</v>
      </c>
      <c r="Q2109" s="2">
        <v>0.19</v>
      </c>
      <c r="R2109" s="2">
        <v>0.5</v>
      </c>
      <c r="S2109" s="2">
        <v>40</v>
      </c>
      <c r="T2109" s="2">
        <v>3.8246000000000002</v>
      </c>
      <c r="U2109" s="2">
        <v>0.53</v>
      </c>
      <c r="V2109" s="2">
        <v>1.7</v>
      </c>
      <c r="W2109" s="2">
        <v>31</v>
      </c>
      <c r="X2109" s="2">
        <v>13.3575</v>
      </c>
      <c r="Y2109" s="2">
        <v>0.09</v>
      </c>
      <c r="Z2109" s="2">
        <v>0.4</v>
      </c>
      <c r="AA2109" s="2">
        <v>22.1</v>
      </c>
      <c r="AB2109" s="2">
        <v>3.3811</v>
      </c>
      <c r="AC2109" s="2">
        <v>0.55000000000000004</v>
      </c>
      <c r="AD2109" s="2">
        <v>1.2</v>
      </c>
      <c r="AE2109" s="2">
        <v>46.4</v>
      </c>
      <c r="AF2109" s="2">
        <v>21.9602</v>
      </c>
      <c r="AG2109" s="20">
        <v>0.34</v>
      </c>
      <c r="AH2109" s="20">
        <v>1.2</v>
      </c>
      <c r="AI2109" s="20">
        <v>28.7</v>
      </c>
      <c r="AJ2109" s="20">
        <v>19.5914</v>
      </c>
      <c r="AK2109" s="18">
        <v>0.36</v>
      </c>
      <c r="AL2109" s="18">
        <v>0.7</v>
      </c>
      <c r="AM2109" s="18">
        <v>48.8</v>
      </c>
      <c r="AN2109" s="18">
        <v>22.931999999999999</v>
      </c>
      <c r="AO2109" s="2">
        <v>0.1</v>
      </c>
      <c r="AP2109" s="2">
        <v>0.5</v>
      </c>
      <c r="AQ2109" s="2">
        <v>21.9</v>
      </c>
      <c r="AR2109" s="2">
        <v>1.3692</v>
      </c>
      <c r="AS2109" s="2">
        <v>0.31</v>
      </c>
      <c r="AT2109" s="2">
        <v>0.6</v>
      </c>
      <c r="AU2109" s="2">
        <v>48.6</v>
      </c>
      <c r="AV2109" s="2">
        <v>8.1605000000000008</v>
      </c>
      <c r="AW2109" s="2">
        <v>0.34</v>
      </c>
      <c r="AX2109" s="2">
        <v>1.1000000000000001</v>
      </c>
      <c r="AY2109" s="2">
        <v>32.700000000000003</v>
      </c>
      <c r="AZ2109" s="2">
        <v>11.974</v>
      </c>
      <c r="BA2109" s="2">
        <v>0.45</v>
      </c>
      <c r="BB2109" s="2">
        <v>1.2</v>
      </c>
      <c r="BC2109" s="2">
        <v>37.799999999999997</v>
      </c>
      <c r="BD2109" s="2">
        <v>21.0197</v>
      </c>
      <c r="BE2109" s="4" t="str">
        <f t="shared" si="322"/>
        <v>NO APLICA</v>
      </c>
      <c r="BF2109" s="4">
        <f t="shared" si="323"/>
        <v>0.33940000000000003</v>
      </c>
      <c r="BG2109">
        <f t="shared" si="324"/>
        <v>0.1</v>
      </c>
      <c r="BH2109">
        <f t="shared" si="325"/>
        <v>0.31</v>
      </c>
      <c r="BI2109">
        <f t="shared" si="326"/>
        <v>0.45</v>
      </c>
      <c r="BJ2109">
        <f t="shared" si="327"/>
        <v>0.36</v>
      </c>
      <c r="BK2109">
        <f t="shared" si="328"/>
        <v>0.34</v>
      </c>
      <c r="BL2109">
        <f t="shared" si="329"/>
        <v>737.99999999999739</v>
      </c>
    </row>
    <row r="2110" spans="1:64" x14ac:dyDescent="0.2">
      <c r="A2110" s="1">
        <v>2108</v>
      </c>
      <c r="B2110" s="7" t="s">
        <v>4</v>
      </c>
      <c r="C2110" s="3">
        <v>39993</v>
      </c>
      <c r="D2110" s="4" t="s">
        <v>3</v>
      </c>
      <c r="E2110" s="4" t="s">
        <v>165</v>
      </c>
      <c r="F2110" s="5" t="str">
        <f t="shared" si="320"/>
        <v>L</v>
      </c>
      <c r="G2110" s="6">
        <v>0.77777777777777779</v>
      </c>
      <c r="H2110" s="6">
        <v>0.87430555555555556</v>
      </c>
      <c r="I2110" s="85">
        <f t="shared" si="321"/>
        <v>139</v>
      </c>
      <c r="J2110" s="86">
        <f>I2110*Segmentos!$D$7*(AH2110%)*IF(ISNUMBER(AI2110),AI2110%,0)</f>
        <v>2120361.5999999996</v>
      </c>
      <c r="K2110" s="86">
        <f>I2110*Segmentos!$D$7*(AL2110%)*IF(ISNUMBER(AM2110),AM2110%,0)</f>
        <v>2232062</v>
      </c>
      <c r="L2110" s="4"/>
      <c r="M2110" s="2">
        <v>3.92</v>
      </c>
      <c r="N2110" s="2">
        <v>17.7</v>
      </c>
      <c r="O2110" s="2">
        <v>22.2</v>
      </c>
      <c r="P2110" s="2">
        <v>71.635999999999996</v>
      </c>
      <c r="Q2110" s="2">
        <v>4.2</v>
      </c>
      <c r="R2110" s="2">
        <v>17.100000000000001</v>
      </c>
      <c r="S2110" s="2">
        <v>24.6</v>
      </c>
      <c r="T2110" s="2">
        <v>12.804</v>
      </c>
      <c r="U2110" s="2">
        <v>5.32</v>
      </c>
      <c r="V2110" s="2">
        <v>20.2</v>
      </c>
      <c r="W2110" s="2">
        <v>26.4</v>
      </c>
      <c r="X2110" s="2">
        <v>20.377800000000001</v>
      </c>
      <c r="Y2110" s="2">
        <v>3.8</v>
      </c>
      <c r="Z2110" s="2">
        <v>17.399999999999999</v>
      </c>
      <c r="AA2110" s="2">
        <v>21.8</v>
      </c>
      <c r="AB2110" s="2">
        <v>20.481999999999999</v>
      </c>
      <c r="AC2110" s="2">
        <v>3</v>
      </c>
      <c r="AD2110" s="2">
        <v>16.7</v>
      </c>
      <c r="AE2110" s="2">
        <v>18</v>
      </c>
      <c r="AF2110" s="2">
        <v>17.972200000000001</v>
      </c>
      <c r="AG2110" s="20">
        <v>3.81</v>
      </c>
      <c r="AH2110" s="20">
        <v>16.8</v>
      </c>
      <c r="AI2110" s="20">
        <v>22.7</v>
      </c>
      <c r="AJ2110" s="20">
        <v>32.984099999999998</v>
      </c>
      <c r="AK2110" s="18">
        <v>4.03</v>
      </c>
      <c r="AL2110" s="18">
        <v>18.5</v>
      </c>
      <c r="AM2110" s="18">
        <v>21.7</v>
      </c>
      <c r="AN2110" s="18">
        <v>38.651899999999998</v>
      </c>
      <c r="AO2110" s="2">
        <v>2.09</v>
      </c>
      <c r="AP2110" s="2">
        <v>9.1999999999999993</v>
      </c>
      <c r="AQ2110" s="2">
        <v>22.8</v>
      </c>
      <c r="AR2110" s="2">
        <v>4.1750999999999996</v>
      </c>
      <c r="AS2110" s="2">
        <v>3.31</v>
      </c>
      <c r="AT2110" s="2">
        <v>17.2</v>
      </c>
      <c r="AU2110" s="2">
        <v>19.2</v>
      </c>
      <c r="AV2110" s="2">
        <v>13.310499999999999</v>
      </c>
      <c r="AW2110" s="2">
        <v>3.48</v>
      </c>
      <c r="AX2110" s="2">
        <v>18.8</v>
      </c>
      <c r="AY2110" s="2">
        <v>18.5</v>
      </c>
      <c r="AZ2110" s="2">
        <v>18.255400000000002</v>
      </c>
      <c r="BA2110" s="2">
        <v>5.13</v>
      </c>
      <c r="BB2110" s="2">
        <v>19.600000000000001</v>
      </c>
      <c r="BC2110" s="2">
        <v>26.2</v>
      </c>
      <c r="BD2110" s="2">
        <v>35.895000000000003</v>
      </c>
      <c r="BE2110" s="4" t="str">
        <f t="shared" si="322"/>
        <v>ABURRIDO</v>
      </c>
      <c r="BF2110" s="4">
        <f t="shared" si="323"/>
        <v>3.8603999999999998</v>
      </c>
      <c r="BG2110">
        <f t="shared" si="324"/>
        <v>2.09</v>
      </c>
      <c r="BH2110">
        <f t="shared" si="325"/>
        <v>3.31</v>
      </c>
      <c r="BI2110">
        <f t="shared" si="326"/>
        <v>5.13</v>
      </c>
      <c r="BJ2110">
        <f t="shared" si="327"/>
        <v>4.03</v>
      </c>
      <c r="BK2110">
        <f t="shared" si="328"/>
        <v>3.81</v>
      </c>
      <c r="BL2110">
        <f t="shared" si="329"/>
        <v>54618.659999999989</v>
      </c>
    </row>
    <row r="2111" spans="1:64" x14ac:dyDescent="0.2">
      <c r="A2111" s="1">
        <v>2109</v>
      </c>
      <c r="B2111" s="7" t="s">
        <v>15</v>
      </c>
      <c r="C2111" s="3">
        <v>39994</v>
      </c>
      <c r="D2111" s="4" t="s">
        <v>626</v>
      </c>
      <c r="E2111" s="4" t="s">
        <v>164</v>
      </c>
      <c r="F2111" s="5" t="str">
        <f t="shared" si="320"/>
        <v>M</v>
      </c>
      <c r="G2111" s="6">
        <v>0.875</v>
      </c>
      <c r="H2111" s="6">
        <v>0.9145833333333333</v>
      </c>
      <c r="I2111" s="85">
        <f t="shared" si="321"/>
        <v>56.999999999999957</v>
      </c>
      <c r="J2111" s="86">
        <f>I2111*Segmentos!$D$7*(AH2111%)*IF(ISNUMBER(AI2111),AI2111%,0)</f>
        <v>1983987.5999999987</v>
      </c>
      <c r="K2111" s="86">
        <f>I2111*Segmentos!$D$7*(AL2111%)*IF(ISNUMBER(AM2111),AM2111%,0)</f>
        <v>2947720.7999999975</v>
      </c>
      <c r="L2111" s="4"/>
      <c r="M2111" s="2">
        <v>10.93</v>
      </c>
      <c r="N2111" s="2">
        <v>23.7</v>
      </c>
      <c r="O2111" s="2">
        <v>46.2</v>
      </c>
      <c r="P2111" s="2">
        <v>84.5578</v>
      </c>
      <c r="Q2111" s="2">
        <v>5.38</v>
      </c>
      <c r="R2111" s="2">
        <v>14.4</v>
      </c>
      <c r="S2111" s="2">
        <v>37.4</v>
      </c>
      <c r="T2111" s="2">
        <v>6.9442000000000004</v>
      </c>
      <c r="U2111" s="2">
        <v>10.17</v>
      </c>
      <c r="V2111" s="2">
        <v>22.6</v>
      </c>
      <c r="W2111" s="2">
        <v>45</v>
      </c>
      <c r="X2111" s="2">
        <v>16.495899999999999</v>
      </c>
      <c r="Y2111" s="2">
        <v>10.24</v>
      </c>
      <c r="Z2111" s="2">
        <v>24.2</v>
      </c>
      <c r="AA2111" s="2">
        <v>42.3</v>
      </c>
      <c r="AB2111" s="2">
        <v>23.374600000000001</v>
      </c>
      <c r="AC2111" s="2">
        <v>14.87</v>
      </c>
      <c r="AD2111" s="2">
        <v>28.6</v>
      </c>
      <c r="AE2111" s="2">
        <v>52</v>
      </c>
      <c r="AF2111" s="2">
        <v>37.743099999999998</v>
      </c>
      <c r="AG2111" s="20">
        <v>8.7100000000000009</v>
      </c>
      <c r="AH2111" s="20">
        <v>21.7</v>
      </c>
      <c r="AI2111" s="20">
        <v>40.1</v>
      </c>
      <c r="AJ2111" s="20">
        <v>31.944400000000002</v>
      </c>
      <c r="AK2111" s="18">
        <v>12.94</v>
      </c>
      <c r="AL2111" s="18">
        <v>25.4</v>
      </c>
      <c r="AM2111" s="18">
        <v>50.9</v>
      </c>
      <c r="AN2111" s="18">
        <v>52.613399999999999</v>
      </c>
      <c r="AO2111" s="2">
        <v>9.2100000000000009</v>
      </c>
      <c r="AP2111" s="2">
        <v>20.9</v>
      </c>
      <c r="AQ2111" s="2">
        <v>44</v>
      </c>
      <c r="AR2111" s="2">
        <v>7.7812000000000001</v>
      </c>
      <c r="AS2111" s="2">
        <v>9.33</v>
      </c>
      <c r="AT2111" s="2">
        <v>21.2</v>
      </c>
      <c r="AU2111" s="2">
        <v>44</v>
      </c>
      <c r="AV2111" s="2">
        <v>15.900399999999999</v>
      </c>
      <c r="AW2111" s="2">
        <v>11.15</v>
      </c>
      <c r="AX2111" s="2">
        <v>24.1</v>
      </c>
      <c r="AY2111" s="2">
        <v>46.3</v>
      </c>
      <c r="AZ2111" s="2">
        <v>24.799800000000001</v>
      </c>
      <c r="BA2111" s="2">
        <v>12.18</v>
      </c>
      <c r="BB2111" s="2">
        <v>25.6</v>
      </c>
      <c r="BC2111" s="2">
        <v>47.6</v>
      </c>
      <c r="BD2111" s="2">
        <v>36.0764</v>
      </c>
      <c r="BE2111" s="4" t="str">
        <f t="shared" si="322"/>
        <v>NO APLICA</v>
      </c>
      <c r="BF2111" s="4">
        <f t="shared" si="323"/>
        <v>10.5566</v>
      </c>
      <c r="BG2111">
        <f t="shared" si="324"/>
        <v>9.2100000000000009</v>
      </c>
      <c r="BH2111">
        <f t="shared" si="325"/>
        <v>9.33</v>
      </c>
      <c r="BI2111">
        <f t="shared" si="326"/>
        <v>12.18</v>
      </c>
      <c r="BJ2111">
        <f t="shared" si="327"/>
        <v>12.94</v>
      </c>
      <c r="BK2111">
        <f t="shared" si="328"/>
        <v>8.7100000000000009</v>
      </c>
      <c r="BL2111">
        <f t="shared" si="329"/>
        <v>62411.579999999958</v>
      </c>
    </row>
    <row r="2112" spans="1:64" x14ac:dyDescent="0.2">
      <c r="A2112" s="1">
        <v>2110</v>
      </c>
      <c r="B2112" s="7" t="s">
        <v>118</v>
      </c>
      <c r="C2112" s="3">
        <v>39994</v>
      </c>
      <c r="D2112" s="4" t="s">
        <v>8</v>
      </c>
      <c r="E2112" s="4" t="s">
        <v>166</v>
      </c>
      <c r="F2112" s="5" t="str">
        <f t="shared" si="320"/>
        <v>M</v>
      </c>
      <c r="G2112" s="6">
        <v>0.91874999999999996</v>
      </c>
      <c r="H2112" s="6">
        <v>0.98888888888888893</v>
      </c>
      <c r="I2112" s="85">
        <f t="shared" si="321"/>
        <v>101.00000000000011</v>
      </c>
      <c r="J2112" s="86">
        <f>I2112*Segmentos!$D$7*(AH2112%)*IF(ISNUMBER(AI2112),AI2112%,0)</f>
        <v>2974369.2000000034</v>
      </c>
      <c r="K2112" s="86">
        <f>I2112*Segmentos!$D$7*(AL2112%)*IF(ISNUMBER(AM2112),AM2112%,0)</f>
        <v>2852724.8000000035</v>
      </c>
      <c r="L2112" s="4"/>
      <c r="M2112" s="2">
        <v>7.2</v>
      </c>
      <c r="N2112" s="2">
        <v>25.4</v>
      </c>
      <c r="O2112" s="2">
        <v>28.4</v>
      </c>
      <c r="P2112" s="2">
        <v>89.548500000000004</v>
      </c>
      <c r="Q2112" s="2">
        <v>3.34</v>
      </c>
      <c r="R2112" s="2">
        <v>18.3</v>
      </c>
      <c r="S2112" s="2">
        <v>18.3</v>
      </c>
      <c r="T2112" s="2">
        <v>6.9246999999999996</v>
      </c>
      <c r="U2112" s="2">
        <v>7.58</v>
      </c>
      <c r="V2112" s="2">
        <v>26.8</v>
      </c>
      <c r="W2112" s="2">
        <v>28.3</v>
      </c>
      <c r="X2112" s="2">
        <v>19.7699</v>
      </c>
      <c r="Y2112" s="2">
        <v>6.51</v>
      </c>
      <c r="Z2112" s="2">
        <v>26.1</v>
      </c>
      <c r="AA2112" s="2">
        <v>24.9</v>
      </c>
      <c r="AB2112" s="2">
        <v>23.9177</v>
      </c>
      <c r="AC2112" s="2">
        <v>9.5399999999999991</v>
      </c>
      <c r="AD2112" s="2">
        <v>27.4</v>
      </c>
      <c r="AE2112" s="2">
        <v>34.9</v>
      </c>
      <c r="AF2112" s="2">
        <v>38.936199999999999</v>
      </c>
      <c r="AG2112" s="20">
        <v>7.36</v>
      </c>
      <c r="AH2112" s="20">
        <v>25.3</v>
      </c>
      <c r="AI2112" s="20">
        <v>29.1</v>
      </c>
      <c r="AJ2112" s="20">
        <v>43.4009</v>
      </c>
      <c r="AK2112" s="18">
        <v>7.06</v>
      </c>
      <c r="AL2112" s="18">
        <v>25.4</v>
      </c>
      <c r="AM2112" s="18">
        <v>27.8</v>
      </c>
      <c r="AN2112" s="18">
        <v>46.147599999999997</v>
      </c>
      <c r="AO2112" s="2">
        <v>2.71</v>
      </c>
      <c r="AP2112" s="2">
        <v>17.3</v>
      </c>
      <c r="AQ2112" s="2">
        <v>15.6</v>
      </c>
      <c r="AR2112" s="2">
        <v>3.6787000000000001</v>
      </c>
      <c r="AS2112" s="2">
        <v>5.66</v>
      </c>
      <c r="AT2112" s="2">
        <v>20.3</v>
      </c>
      <c r="AU2112" s="2">
        <v>27.9</v>
      </c>
      <c r="AV2112" s="2">
        <v>15.492900000000001</v>
      </c>
      <c r="AW2112" s="2">
        <v>7.5</v>
      </c>
      <c r="AX2112" s="2">
        <v>29.2</v>
      </c>
      <c r="AY2112" s="2">
        <v>25.7</v>
      </c>
      <c r="AZ2112" s="2">
        <v>26.809100000000001</v>
      </c>
      <c r="BA2112" s="2">
        <v>9.15</v>
      </c>
      <c r="BB2112" s="2">
        <v>27.7</v>
      </c>
      <c r="BC2112" s="2">
        <v>33</v>
      </c>
      <c r="BD2112" s="2">
        <v>43.567900000000002</v>
      </c>
      <c r="BE2112" s="4" t="str">
        <f t="shared" si="322"/>
        <v>NO APLICA</v>
      </c>
      <c r="BF2112" s="4">
        <f t="shared" si="323"/>
        <v>6.7160000000000011</v>
      </c>
      <c r="BG2112">
        <f t="shared" si="324"/>
        <v>2.71</v>
      </c>
      <c r="BH2112">
        <f t="shared" si="325"/>
        <v>5.66</v>
      </c>
      <c r="BI2112">
        <f t="shared" si="326"/>
        <v>9.15</v>
      </c>
      <c r="BJ2112">
        <f t="shared" si="327"/>
        <v>7.06</v>
      </c>
      <c r="BK2112">
        <f t="shared" si="328"/>
        <v>7.36</v>
      </c>
      <c r="BL2112">
        <f t="shared" si="329"/>
        <v>72857.360000000073</v>
      </c>
    </row>
    <row r="2113" spans="1:64" x14ac:dyDescent="0.2">
      <c r="A2113" s="1">
        <v>2111</v>
      </c>
      <c r="B2113" s="7" t="s">
        <v>40</v>
      </c>
      <c r="C2113" s="3">
        <v>39994</v>
      </c>
      <c r="D2113" s="4" t="s">
        <v>629</v>
      </c>
      <c r="E2113" s="4" t="s">
        <v>169</v>
      </c>
      <c r="F2113" s="5" t="str">
        <f t="shared" si="320"/>
        <v>M</v>
      </c>
      <c r="G2113" s="6">
        <v>0.91666666666666663</v>
      </c>
      <c r="H2113" s="6">
        <v>0.94652777777777775</v>
      </c>
      <c r="I2113" s="85">
        <f t="shared" si="321"/>
        <v>43.000000000000007</v>
      </c>
      <c r="J2113" s="86">
        <f>I2113*Segmentos!$D$7*(AH2113%)*IF(ISNUMBER(AI2113),AI2113%,0)</f>
        <v>182904.80000000005</v>
      </c>
      <c r="K2113" s="86">
        <f>I2113*Segmentos!$D$7*(AL2113%)*IF(ISNUMBER(AM2113),AM2113%,0)</f>
        <v>234057.60000000009</v>
      </c>
      <c r="L2113" s="4" t="s">
        <v>457</v>
      </c>
      <c r="M2113" s="2">
        <v>1.23</v>
      </c>
      <c r="N2113" s="2">
        <v>3.5</v>
      </c>
      <c r="O2113" s="2">
        <v>35.5</v>
      </c>
      <c r="P2113" s="2">
        <v>86.834900000000005</v>
      </c>
      <c r="Q2113" s="2">
        <v>0.9</v>
      </c>
      <c r="R2113" s="2">
        <v>1.3</v>
      </c>
      <c r="S2113" s="2">
        <v>67.7</v>
      </c>
      <c r="T2113" s="2">
        <v>10.589399999999999</v>
      </c>
      <c r="U2113" s="2">
        <v>1.26</v>
      </c>
      <c r="V2113" s="2">
        <v>5.3</v>
      </c>
      <c r="W2113" s="2">
        <v>23.6</v>
      </c>
      <c r="X2113" s="2">
        <v>18.683199999999999</v>
      </c>
      <c r="Y2113" s="2">
        <v>1.98</v>
      </c>
      <c r="Z2113" s="2">
        <v>4.9000000000000004</v>
      </c>
      <c r="AA2113" s="2">
        <v>40.200000000000003</v>
      </c>
      <c r="AB2113" s="2">
        <v>41.503799999999998</v>
      </c>
      <c r="AC2113" s="2">
        <v>0.69</v>
      </c>
      <c r="AD2113" s="2">
        <v>2</v>
      </c>
      <c r="AE2113" s="2">
        <v>34.200000000000003</v>
      </c>
      <c r="AF2113" s="2">
        <v>16.058499999999999</v>
      </c>
      <c r="AG2113" s="20">
        <v>1.07</v>
      </c>
      <c r="AH2113" s="20">
        <v>2.6</v>
      </c>
      <c r="AI2113" s="20">
        <v>40.9</v>
      </c>
      <c r="AJ2113" s="20">
        <v>35.951999999999998</v>
      </c>
      <c r="AK2113" s="18">
        <v>1.37</v>
      </c>
      <c r="AL2113" s="18">
        <v>4.2</v>
      </c>
      <c r="AM2113" s="18">
        <v>32.4</v>
      </c>
      <c r="AN2113" s="18">
        <v>50.882899999999999</v>
      </c>
      <c r="AO2113" s="2">
        <v>0.47</v>
      </c>
      <c r="AP2113" s="2">
        <v>0.8</v>
      </c>
      <c r="AQ2113" s="2">
        <v>56.6</v>
      </c>
      <c r="AR2113" s="2">
        <v>3.6480000000000001</v>
      </c>
      <c r="AS2113" s="2">
        <v>0.67</v>
      </c>
      <c r="AT2113" s="2">
        <v>2.4</v>
      </c>
      <c r="AU2113" s="2">
        <v>28.3</v>
      </c>
      <c r="AV2113" s="2">
        <v>10.4702</v>
      </c>
      <c r="AW2113" s="2">
        <v>0.92</v>
      </c>
      <c r="AX2113" s="2">
        <v>2.8</v>
      </c>
      <c r="AY2113" s="2">
        <v>33.200000000000003</v>
      </c>
      <c r="AZ2113" s="2">
        <v>18.822700000000001</v>
      </c>
      <c r="BA2113" s="2">
        <v>1.99</v>
      </c>
      <c r="BB2113" s="2">
        <v>5.3</v>
      </c>
      <c r="BC2113" s="2">
        <v>37.299999999999997</v>
      </c>
      <c r="BD2113" s="2">
        <v>53.893900000000002</v>
      </c>
      <c r="BE2113" s="4" t="str">
        <f t="shared" si="322"/>
        <v>NO APLICA</v>
      </c>
      <c r="BF2113" s="4">
        <f t="shared" si="323"/>
        <v>1.1620000000000001</v>
      </c>
      <c r="BG2113">
        <f t="shared" si="324"/>
        <v>0.47</v>
      </c>
      <c r="BH2113">
        <f t="shared" si="325"/>
        <v>0.67</v>
      </c>
      <c r="BI2113">
        <f t="shared" si="326"/>
        <v>1.99</v>
      </c>
      <c r="BJ2113">
        <f t="shared" si="327"/>
        <v>1.37</v>
      </c>
      <c r="BK2113">
        <f t="shared" si="328"/>
        <v>1.07</v>
      </c>
      <c r="BL2113">
        <f t="shared" si="329"/>
        <v>5342.7500000000009</v>
      </c>
    </row>
    <row r="2114" spans="1:64" x14ac:dyDescent="0.2">
      <c r="A2114" s="1">
        <v>2112</v>
      </c>
      <c r="B2114" s="7" t="s">
        <v>5</v>
      </c>
      <c r="C2114" s="3">
        <v>39994</v>
      </c>
      <c r="D2114" s="4" t="s">
        <v>3</v>
      </c>
      <c r="E2114" s="4" t="s">
        <v>164</v>
      </c>
      <c r="F2114" s="5" t="str">
        <f t="shared" si="320"/>
        <v>M</v>
      </c>
      <c r="G2114" s="6">
        <v>0.87430555555555556</v>
      </c>
      <c r="H2114" s="6">
        <v>0.91736111111111107</v>
      </c>
      <c r="I2114" s="85">
        <f t="shared" si="321"/>
        <v>61.999999999999943</v>
      </c>
      <c r="J2114" s="86">
        <f>I2114*Segmentos!$D$7*(AH2114%)*IF(ISNUMBER(AI2114),AI2114%,0)</f>
        <v>1556943.9999999986</v>
      </c>
      <c r="K2114" s="86">
        <f>I2114*Segmentos!$D$7*(AL2114%)*IF(ISNUMBER(AM2114),AM2114%,0)</f>
        <v>1493307.1999999986</v>
      </c>
      <c r="L2114" s="4"/>
      <c r="M2114" s="2">
        <v>6.15</v>
      </c>
      <c r="N2114" s="2">
        <v>16.600000000000001</v>
      </c>
      <c r="O2114" s="2">
        <v>37</v>
      </c>
      <c r="P2114" s="2">
        <v>81.295900000000003</v>
      </c>
      <c r="Q2114" s="2">
        <v>4.59</v>
      </c>
      <c r="R2114" s="2">
        <v>11.3</v>
      </c>
      <c r="S2114" s="2">
        <v>40.5</v>
      </c>
      <c r="T2114" s="2">
        <v>10.128</v>
      </c>
      <c r="U2114" s="2">
        <v>6.94</v>
      </c>
      <c r="V2114" s="2">
        <v>18.2</v>
      </c>
      <c r="W2114" s="2">
        <v>38.1</v>
      </c>
      <c r="X2114" s="2">
        <v>19.225000000000001</v>
      </c>
      <c r="Y2114" s="2">
        <v>6.19</v>
      </c>
      <c r="Z2114" s="2">
        <v>17.7</v>
      </c>
      <c r="AA2114" s="2">
        <v>34.9</v>
      </c>
      <c r="AB2114" s="2">
        <v>24.1662</v>
      </c>
      <c r="AC2114" s="2">
        <v>6.4</v>
      </c>
      <c r="AD2114" s="2">
        <v>17.3</v>
      </c>
      <c r="AE2114" s="2">
        <v>37</v>
      </c>
      <c r="AF2114" s="2">
        <v>27.776700000000002</v>
      </c>
      <c r="AG2114" s="20">
        <v>6.28</v>
      </c>
      <c r="AH2114" s="20">
        <v>17.2</v>
      </c>
      <c r="AI2114" s="20">
        <v>36.5</v>
      </c>
      <c r="AJ2114" s="20">
        <v>39.394500000000001</v>
      </c>
      <c r="AK2114" s="18">
        <v>6.03</v>
      </c>
      <c r="AL2114" s="18">
        <v>16.100000000000001</v>
      </c>
      <c r="AM2114" s="18">
        <v>37.4</v>
      </c>
      <c r="AN2114" s="18">
        <v>41.901400000000002</v>
      </c>
      <c r="AO2114" s="2">
        <v>3.85</v>
      </c>
      <c r="AP2114" s="2">
        <v>13.5</v>
      </c>
      <c r="AQ2114" s="2">
        <v>28.5</v>
      </c>
      <c r="AR2114" s="2">
        <v>5.5594000000000001</v>
      </c>
      <c r="AS2114" s="2">
        <v>4.42</v>
      </c>
      <c r="AT2114" s="2">
        <v>16.600000000000001</v>
      </c>
      <c r="AU2114" s="2">
        <v>26.6</v>
      </c>
      <c r="AV2114" s="2">
        <v>12.8711</v>
      </c>
      <c r="AW2114" s="2">
        <v>7.99</v>
      </c>
      <c r="AX2114" s="2">
        <v>21.1</v>
      </c>
      <c r="AY2114" s="2">
        <v>37.9</v>
      </c>
      <c r="AZ2114" s="2">
        <v>30.3797</v>
      </c>
      <c r="BA2114" s="2">
        <v>6.42</v>
      </c>
      <c r="BB2114" s="2">
        <v>14.2</v>
      </c>
      <c r="BC2114" s="2">
        <v>45.2</v>
      </c>
      <c r="BD2114" s="2">
        <v>32.485599999999998</v>
      </c>
      <c r="BE2114" s="4" t="str">
        <f t="shared" si="322"/>
        <v>NO APLICA</v>
      </c>
      <c r="BF2114" s="4">
        <f t="shared" si="323"/>
        <v>5.7759999999999998</v>
      </c>
      <c r="BG2114">
        <f t="shared" si="324"/>
        <v>3.85</v>
      </c>
      <c r="BH2114">
        <f t="shared" si="325"/>
        <v>4.42</v>
      </c>
      <c r="BI2114">
        <f t="shared" si="326"/>
        <v>7.99</v>
      </c>
      <c r="BJ2114">
        <f t="shared" si="327"/>
        <v>6.03</v>
      </c>
      <c r="BK2114">
        <f t="shared" si="328"/>
        <v>6.28</v>
      </c>
      <c r="BL2114">
        <f t="shared" si="329"/>
        <v>38080.399999999965</v>
      </c>
    </row>
    <row r="2115" spans="1:64" x14ac:dyDescent="0.2">
      <c r="A2115" s="1">
        <v>2113</v>
      </c>
      <c r="B2115" s="7" t="s">
        <v>18</v>
      </c>
      <c r="C2115" s="3">
        <v>39994</v>
      </c>
      <c r="D2115" s="4" t="s">
        <v>17</v>
      </c>
      <c r="E2115" s="4" t="s">
        <v>168</v>
      </c>
      <c r="F2115" s="5" t="str">
        <f t="shared" si="320"/>
        <v>M</v>
      </c>
      <c r="G2115" s="6">
        <v>0.83333333333333337</v>
      </c>
      <c r="H2115" s="6">
        <v>0.91388888888888886</v>
      </c>
      <c r="I2115" s="85">
        <f t="shared" si="321"/>
        <v>115.99999999999991</v>
      </c>
      <c r="J2115" s="86">
        <f>I2115*Segmentos!$D$7*(AH2115%)*IF(ISNUMBER(AI2115),AI2115%,0)</f>
        <v>265593.5999999998</v>
      </c>
      <c r="K2115" s="86">
        <f>I2115*Segmentos!$D$7*(AL2115%)*IF(ISNUMBER(AM2115),AM2115%,0)</f>
        <v>321551.99999999977</v>
      </c>
      <c r="L2115" s="4" t="s">
        <v>458</v>
      </c>
      <c r="M2115" s="2">
        <v>0.64</v>
      </c>
      <c r="N2115" s="2">
        <v>3.5</v>
      </c>
      <c r="O2115" s="2">
        <v>18.5</v>
      </c>
      <c r="P2115" s="2">
        <v>89.024100000000004</v>
      </c>
      <c r="Q2115" s="2">
        <v>0.01</v>
      </c>
      <c r="R2115" s="2">
        <v>0.8</v>
      </c>
      <c r="S2115" s="2">
        <v>0.9</v>
      </c>
      <c r="T2115" s="2">
        <v>0.1661</v>
      </c>
      <c r="U2115" s="2">
        <v>0.2</v>
      </c>
      <c r="V2115" s="2">
        <v>2.2999999999999998</v>
      </c>
      <c r="W2115" s="2">
        <v>8.8000000000000007</v>
      </c>
      <c r="X2115" s="2">
        <v>5.9347000000000003</v>
      </c>
      <c r="Y2115" s="2">
        <v>0.87</v>
      </c>
      <c r="Z2115" s="2">
        <v>3.6</v>
      </c>
      <c r="AA2115" s="2">
        <v>24.3</v>
      </c>
      <c r="AB2115" s="2">
        <v>35.803100000000001</v>
      </c>
      <c r="AC2115" s="2">
        <v>1.03</v>
      </c>
      <c r="AD2115" s="2">
        <v>5.4</v>
      </c>
      <c r="AE2115" s="2">
        <v>19</v>
      </c>
      <c r="AF2115" s="2">
        <v>47.120199999999997</v>
      </c>
      <c r="AG2115" s="20">
        <v>0.56999999999999995</v>
      </c>
      <c r="AH2115" s="20">
        <v>3.6</v>
      </c>
      <c r="AI2115" s="20">
        <v>15.9</v>
      </c>
      <c r="AJ2115" s="20">
        <v>37.962200000000003</v>
      </c>
      <c r="AK2115" s="18">
        <v>0.7</v>
      </c>
      <c r="AL2115" s="18">
        <v>3.3</v>
      </c>
      <c r="AM2115" s="18">
        <v>21</v>
      </c>
      <c r="AN2115" s="18">
        <v>51.061900000000001</v>
      </c>
      <c r="AO2115" s="2">
        <v>0.04</v>
      </c>
      <c r="AP2115" s="2">
        <v>1.1000000000000001</v>
      </c>
      <c r="AQ2115" s="2">
        <v>3.8</v>
      </c>
      <c r="AR2115" s="2">
        <v>0.62029999999999996</v>
      </c>
      <c r="AS2115" s="2">
        <v>0.44</v>
      </c>
      <c r="AT2115" s="2">
        <v>1.5</v>
      </c>
      <c r="AU2115" s="2">
        <v>28.9</v>
      </c>
      <c r="AV2115" s="2">
        <v>13.6396</v>
      </c>
      <c r="AW2115" s="2">
        <v>0.33</v>
      </c>
      <c r="AX2115" s="2">
        <v>2</v>
      </c>
      <c r="AY2115" s="2">
        <v>16.899999999999999</v>
      </c>
      <c r="AZ2115" s="2">
        <v>13.230399999999999</v>
      </c>
      <c r="BA2115" s="2">
        <v>1.1499999999999999</v>
      </c>
      <c r="BB2115" s="2">
        <v>6.4</v>
      </c>
      <c r="BC2115" s="2">
        <v>18.100000000000001</v>
      </c>
      <c r="BD2115" s="2">
        <v>61.533799999999999</v>
      </c>
      <c r="BE2115" s="4" t="str">
        <f t="shared" si="322"/>
        <v>ABURRIDO</v>
      </c>
      <c r="BF2115" s="4">
        <f t="shared" si="323"/>
        <v>0.65459999999999996</v>
      </c>
      <c r="BG2115">
        <f t="shared" si="324"/>
        <v>0.04</v>
      </c>
      <c r="BH2115">
        <f t="shared" si="325"/>
        <v>0.44</v>
      </c>
      <c r="BI2115">
        <f t="shared" si="326"/>
        <v>1.1499999999999999</v>
      </c>
      <c r="BJ2115">
        <f t="shared" si="327"/>
        <v>0.7</v>
      </c>
      <c r="BK2115">
        <f t="shared" si="328"/>
        <v>0.56999999999999995</v>
      </c>
      <c r="BL2115">
        <f t="shared" si="329"/>
        <v>7510.9999999999945</v>
      </c>
    </row>
    <row r="2116" spans="1:64" x14ac:dyDescent="0.2">
      <c r="A2116" s="1">
        <v>2114</v>
      </c>
      <c r="B2116" s="7" t="s">
        <v>9</v>
      </c>
      <c r="C2116" s="3">
        <v>39994</v>
      </c>
      <c r="D2116" s="4" t="s">
        <v>8</v>
      </c>
      <c r="E2116" s="4" t="s">
        <v>168</v>
      </c>
      <c r="F2116" s="5" t="str">
        <f t="shared" ref="F2116:F2179" si="330">CONCATENATE(IF(WEEKDAY(C2116)=1,"D",""),IF(WEEKDAY(C2116)=2,"L",""),IF(WEEKDAY(C2116)=3,"M",""),IF(WEEKDAY(C2116)=4,"W",""),IF(WEEKDAY(C2116)=5,"J",""),IF(WEEKDAY(C2116)=6,"V",""),IF(WEEKDAY(C2116)=7,"S",""))</f>
        <v>M</v>
      </c>
      <c r="G2116" s="6">
        <v>0.7944444444444444</v>
      </c>
      <c r="H2116" s="6">
        <v>0.87291666666666667</v>
      </c>
      <c r="I2116" s="85">
        <f t="shared" ref="I2116:I2179" si="331">IF(H2116&gt;=G2116,(H2116-G2116)*24*60,("24:00:00"-G2116+H2116)*24*60)</f>
        <v>113.00000000000009</v>
      </c>
      <c r="J2116" s="86">
        <f>I2116*Segmentos!$D$7*(AH2116%)*IF(ISNUMBER(AI2116),AI2116%,0)</f>
        <v>1929994.8000000017</v>
      </c>
      <c r="K2116" s="86">
        <f>I2116*Segmentos!$D$7*(AL2116%)*IF(ISNUMBER(AM2116),AM2116%,0)</f>
        <v>2422358.4000000018</v>
      </c>
      <c r="L2116" s="4" t="s">
        <v>456</v>
      </c>
      <c r="M2116" s="2">
        <v>4.84</v>
      </c>
      <c r="N2116" s="2">
        <v>15.2</v>
      </c>
      <c r="O2116" s="2">
        <v>31.7</v>
      </c>
      <c r="P2116" s="2">
        <v>79.795100000000005</v>
      </c>
      <c r="Q2116" s="2">
        <v>1.54</v>
      </c>
      <c r="R2116" s="2">
        <v>10.7</v>
      </c>
      <c r="S2116" s="2">
        <v>14.5</v>
      </c>
      <c r="T2116" s="2">
        <v>4.2526000000000002</v>
      </c>
      <c r="U2116" s="2">
        <v>3.36</v>
      </c>
      <c r="V2116" s="2">
        <v>12.4</v>
      </c>
      <c r="W2116" s="2">
        <v>27.1</v>
      </c>
      <c r="X2116" s="2">
        <v>11.6395</v>
      </c>
      <c r="Y2116" s="2">
        <v>5.3</v>
      </c>
      <c r="Z2116" s="2">
        <v>16.600000000000001</v>
      </c>
      <c r="AA2116" s="2">
        <v>31.9</v>
      </c>
      <c r="AB2116" s="2">
        <v>25.827500000000001</v>
      </c>
      <c r="AC2116" s="2">
        <v>7.03</v>
      </c>
      <c r="AD2116" s="2">
        <v>18.100000000000001</v>
      </c>
      <c r="AE2116" s="2">
        <v>38.799999999999997</v>
      </c>
      <c r="AF2116" s="2">
        <v>38.075400000000002</v>
      </c>
      <c r="AG2116" s="20">
        <v>4.2699999999999996</v>
      </c>
      <c r="AH2116" s="20">
        <v>12.9</v>
      </c>
      <c r="AI2116" s="20">
        <v>33.1</v>
      </c>
      <c r="AJ2116" s="20">
        <v>33.407400000000003</v>
      </c>
      <c r="AK2116" s="18">
        <v>5.35</v>
      </c>
      <c r="AL2116" s="18">
        <v>17.399999999999999</v>
      </c>
      <c r="AM2116" s="18">
        <v>30.8</v>
      </c>
      <c r="AN2116" s="18">
        <v>46.387599999999999</v>
      </c>
      <c r="AO2116" s="2">
        <v>1.91</v>
      </c>
      <c r="AP2116" s="2">
        <v>9.1999999999999993</v>
      </c>
      <c r="AQ2116" s="2">
        <v>20.7</v>
      </c>
      <c r="AR2116" s="2">
        <v>3.4399000000000002</v>
      </c>
      <c r="AS2116" s="2">
        <v>4.57</v>
      </c>
      <c r="AT2116" s="2">
        <v>10.7</v>
      </c>
      <c r="AU2116" s="2">
        <v>42.6</v>
      </c>
      <c r="AV2116" s="2">
        <v>16.602699999999999</v>
      </c>
      <c r="AW2116" s="2">
        <v>5.0999999999999996</v>
      </c>
      <c r="AX2116" s="2">
        <v>15.5</v>
      </c>
      <c r="AY2116" s="2">
        <v>33</v>
      </c>
      <c r="AZ2116" s="2">
        <v>24.1921</v>
      </c>
      <c r="BA2116" s="2">
        <v>5.63</v>
      </c>
      <c r="BB2116" s="2">
        <v>19.399999999999999</v>
      </c>
      <c r="BC2116" s="2">
        <v>29</v>
      </c>
      <c r="BD2116" s="2">
        <v>35.560400000000001</v>
      </c>
      <c r="BE2116" s="4" t="str">
        <f t="shared" ref="BE2116:BE2179" si="332">IF(OR(E2116="NOTICIERO",E2116="INFORMATIVO"),"NO APLICA",IF(I2116&lt;60,"NO APLICA",IF(M2116&lt;6,"ABURRIDO",IF(O2116&lt;25,"ABURRIDO","ENTRETENIDO"))))</f>
        <v>ABURRIDO</v>
      </c>
      <c r="BF2116" s="4">
        <f t="shared" ref="BF2116:BF2179" si="333">SUMPRODUCT($BG$2:$BK$2,BG2116:BK2116)/5</f>
        <v>4.6915999999999993</v>
      </c>
      <c r="BG2116">
        <f t="shared" ref="BG2116:BG2179" si="334">AO2116</f>
        <v>1.91</v>
      </c>
      <c r="BH2116">
        <f t="shared" ref="BH2116:BH2179" si="335">AS2116</f>
        <v>4.57</v>
      </c>
      <c r="BI2116">
        <f t="shared" ref="BI2116:BI2179" si="336">MAX(AW2116,BA2116)</f>
        <v>5.63</v>
      </c>
      <c r="BJ2116">
        <f t="shared" ref="BJ2116:BJ2179" si="337">AK2116</f>
        <v>5.35</v>
      </c>
      <c r="BK2116">
        <f t="shared" ref="BK2116:BK2179" si="338">AG2116</f>
        <v>4.2699999999999996</v>
      </c>
      <c r="BL2116">
        <f t="shared" ref="BL2116:BL2179" si="339">IFERROR((I2116*N2116*O2116),0)</f>
        <v>54447.920000000042</v>
      </c>
    </row>
    <row r="2117" spans="1:64" x14ac:dyDescent="0.2">
      <c r="A2117" s="1">
        <v>2115</v>
      </c>
      <c r="B2117" s="7" t="s">
        <v>1</v>
      </c>
      <c r="C2117" s="3">
        <v>39994</v>
      </c>
      <c r="D2117" s="4" t="s">
        <v>627</v>
      </c>
      <c r="E2117" s="4" t="s">
        <v>163</v>
      </c>
      <c r="F2117" s="5" t="str">
        <f t="shared" si="330"/>
        <v>M</v>
      </c>
      <c r="G2117" s="6">
        <v>0.85069444444444453</v>
      </c>
      <c r="H2117" s="6">
        <v>0.88402777777777775</v>
      </c>
      <c r="I2117" s="85">
        <f t="shared" si="331"/>
        <v>47.999999999999829</v>
      </c>
      <c r="J2117" s="86">
        <f>I2117*Segmentos!$D$7*(AH2117%)*IF(ISNUMBER(AI2117),AI2117%,0)</f>
        <v>837273.59999999707</v>
      </c>
      <c r="K2117" s="86">
        <f>I2117*Segmentos!$D$7*(AL2117%)*IF(ISNUMBER(AM2117),AM2117%,0)</f>
        <v>1496678.3999999948</v>
      </c>
      <c r="L2117" s="4"/>
      <c r="M2117" s="2">
        <v>6.16</v>
      </c>
      <c r="N2117" s="2">
        <v>10.5</v>
      </c>
      <c r="O2117" s="2">
        <v>58.8</v>
      </c>
      <c r="P2117" s="2">
        <v>76.128</v>
      </c>
      <c r="Q2117" s="2">
        <v>5.93</v>
      </c>
      <c r="R2117" s="2">
        <v>10.7</v>
      </c>
      <c r="S2117" s="2">
        <v>55.5</v>
      </c>
      <c r="T2117" s="2">
        <v>12.240600000000001</v>
      </c>
      <c r="U2117" s="2">
        <v>6.56</v>
      </c>
      <c r="V2117" s="2">
        <v>11.7</v>
      </c>
      <c r="W2117" s="2">
        <v>56.1</v>
      </c>
      <c r="X2117" s="2">
        <v>16.994</v>
      </c>
      <c r="Y2117" s="2">
        <v>5.67</v>
      </c>
      <c r="Z2117" s="2">
        <v>10</v>
      </c>
      <c r="AA2117" s="2">
        <v>56.6</v>
      </c>
      <c r="AB2117" s="2">
        <v>20.709199999999999</v>
      </c>
      <c r="AC2117" s="2">
        <v>6.45</v>
      </c>
      <c r="AD2117" s="2">
        <v>10</v>
      </c>
      <c r="AE2117" s="2">
        <v>64.7</v>
      </c>
      <c r="AF2117" s="2">
        <v>26.184100000000001</v>
      </c>
      <c r="AG2117" s="20">
        <v>4.3499999999999996</v>
      </c>
      <c r="AH2117" s="20">
        <v>7.9</v>
      </c>
      <c r="AI2117" s="20">
        <v>55.2</v>
      </c>
      <c r="AJ2117" s="20">
        <v>25.515499999999999</v>
      </c>
      <c r="AK2117" s="18">
        <v>7.79</v>
      </c>
      <c r="AL2117" s="18">
        <v>12.8</v>
      </c>
      <c r="AM2117" s="18">
        <v>60.9</v>
      </c>
      <c r="AN2117" s="18">
        <v>50.612499999999997</v>
      </c>
      <c r="AO2117" s="2">
        <v>4.24</v>
      </c>
      <c r="AP2117" s="2">
        <v>9.9</v>
      </c>
      <c r="AQ2117" s="2">
        <v>42.9</v>
      </c>
      <c r="AR2117" s="2">
        <v>5.7221000000000002</v>
      </c>
      <c r="AS2117" s="2">
        <v>5.89</v>
      </c>
      <c r="AT2117" s="2">
        <v>10.6</v>
      </c>
      <c r="AU2117" s="2">
        <v>55.4</v>
      </c>
      <c r="AV2117" s="2">
        <v>16.028700000000001</v>
      </c>
      <c r="AW2117" s="2">
        <v>8.65</v>
      </c>
      <c r="AX2117" s="2">
        <v>13.1</v>
      </c>
      <c r="AY2117" s="2">
        <v>65.8</v>
      </c>
      <c r="AZ2117" s="2">
        <v>30.754899999999999</v>
      </c>
      <c r="BA2117" s="2">
        <v>4.99</v>
      </c>
      <c r="BB2117" s="2">
        <v>8.5</v>
      </c>
      <c r="BC2117" s="2">
        <v>58.5</v>
      </c>
      <c r="BD2117" s="2">
        <v>23.622299999999999</v>
      </c>
      <c r="BE2117" s="4" t="str">
        <f t="shared" si="332"/>
        <v>NO APLICA</v>
      </c>
      <c r="BF2117" s="4">
        <f t="shared" si="333"/>
        <v>6.6577999999999999</v>
      </c>
      <c r="BG2117">
        <f t="shared" si="334"/>
        <v>4.24</v>
      </c>
      <c r="BH2117">
        <f t="shared" si="335"/>
        <v>5.89</v>
      </c>
      <c r="BI2117">
        <f t="shared" si="336"/>
        <v>8.65</v>
      </c>
      <c r="BJ2117">
        <f t="shared" si="337"/>
        <v>7.79</v>
      </c>
      <c r="BK2117">
        <f t="shared" si="338"/>
        <v>4.3499999999999996</v>
      </c>
      <c r="BL2117">
        <f t="shared" si="339"/>
        <v>29635.199999999892</v>
      </c>
    </row>
    <row r="2118" spans="1:64" x14ac:dyDescent="0.2">
      <c r="A2118" s="1">
        <v>2116</v>
      </c>
      <c r="B2118" s="7" t="s">
        <v>36</v>
      </c>
      <c r="C2118" s="3">
        <v>39994</v>
      </c>
      <c r="D2118" s="4" t="s">
        <v>626</v>
      </c>
      <c r="E2118" s="4" t="s">
        <v>163</v>
      </c>
      <c r="F2118" s="5" t="str">
        <f t="shared" si="330"/>
        <v>M</v>
      </c>
      <c r="G2118" s="6">
        <v>0.9194444444444444</v>
      </c>
      <c r="H2118" s="6">
        <v>0.94305555555555554</v>
      </c>
      <c r="I2118" s="85">
        <f t="shared" si="331"/>
        <v>34.000000000000043</v>
      </c>
      <c r="J2118" s="86">
        <f>I2118*Segmentos!$D$7*(AH2118%)*IF(ISNUMBER(AI2118),AI2118%,0)</f>
        <v>1705236.0000000021</v>
      </c>
      <c r="K2118" s="86">
        <f>I2118*Segmentos!$D$7*(AL2118%)*IF(ISNUMBER(AM2118),AM2118%,0)</f>
        <v>2782886.4000000032</v>
      </c>
      <c r="L2118" s="4"/>
      <c r="M2118" s="2">
        <v>16.7</v>
      </c>
      <c r="N2118" s="2">
        <v>24.7</v>
      </c>
      <c r="O2118" s="2">
        <v>67.599999999999994</v>
      </c>
      <c r="P2118" s="2">
        <v>83.459599999999995</v>
      </c>
      <c r="Q2118" s="2">
        <v>12.04</v>
      </c>
      <c r="R2118" s="2">
        <v>19.7</v>
      </c>
      <c r="S2118" s="2">
        <v>61.1</v>
      </c>
      <c r="T2118" s="2">
        <v>10.041600000000001</v>
      </c>
      <c r="U2118" s="2">
        <v>16.28</v>
      </c>
      <c r="V2118" s="2">
        <v>27.9</v>
      </c>
      <c r="W2118" s="2">
        <v>58.4</v>
      </c>
      <c r="X2118" s="2">
        <v>17.061800000000002</v>
      </c>
      <c r="Y2118" s="2">
        <v>19.03</v>
      </c>
      <c r="Z2118" s="2">
        <v>25.3</v>
      </c>
      <c r="AA2118" s="2">
        <v>75.3</v>
      </c>
      <c r="AB2118" s="2">
        <v>28.092500000000001</v>
      </c>
      <c r="AC2118" s="2">
        <v>17.22</v>
      </c>
      <c r="AD2118" s="2">
        <v>24.7</v>
      </c>
      <c r="AE2118" s="2">
        <v>69.900000000000006</v>
      </c>
      <c r="AF2118" s="2">
        <v>28.2637</v>
      </c>
      <c r="AG2118" s="20">
        <v>12.51</v>
      </c>
      <c r="AH2118" s="20">
        <v>19.5</v>
      </c>
      <c r="AI2118" s="20">
        <v>64.3</v>
      </c>
      <c r="AJ2118" s="20">
        <v>29.673500000000001</v>
      </c>
      <c r="AK2118" s="18">
        <v>20.47</v>
      </c>
      <c r="AL2118" s="18">
        <v>29.4</v>
      </c>
      <c r="AM2118" s="18">
        <v>69.599999999999994</v>
      </c>
      <c r="AN2118" s="18">
        <v>53.786099999999998</v>
      </c>
      <c r="AO2118" s="2">
        <v>16.09</v>
      </c>
      <c r="AP2118" s="2">
        <v>23.3</v>
      </c>
      <c r="AQ2118" s="2">
        <v>69.099999999999994</v>
      </c>
      <c r="AR2118" s="2">
        <v>8.7910000000000004</v>
      </c>
      <c r="AS2118" s="2">
        <v>14.69</v>
      </c>
      <c r="AT2118" s="2">
        <v>20.9</v>
      </c>
      <c r="AU2118" s="2">
        <v>70.3</v>
      </c>
      <c r="AV2118" s="2">
        <v>16.172499999999999</v>
      </c>
      <c r="AW2118" s="2">
        <v>16.510000000000002</v>
      </c>
      <c r="AX2118" s="2">
        <v>23.2</v>
      </c>
      <c r="AY2118" s="2">
        <v>71</v>
      </c>
      <c r="AZ2118" s="2">
        <v>23.722899999999999</v>
      </c>
      <c r="BA2118" s="2">
        <v>18.170000000000002</v>
      </c>
      <c r="BB2118" s="2">
        <v>28.3</v>
      </c>
      <c r="BC2118" s="2">
        <v>64.099999999999994</v>
      </c>
      <c r="BD2118" s="2">
        <v>34.773200000000003</v>
      </c>
      <c r="BE2118" s="4" t="str">
        <f t="shared" si="332"/>
        <v>NO APLICA</v>
      </c>
      <c r="BF2118" s="4">
        <f t="shared" si="333"/>
        <v>16.3932</v>
      </c>
      <c r="BG2118">
        <f t="shared" si="334"/>
        <v>16.09</v>
      </c>
      <c r="BH2118">
        <f t="shared" si="335"/>
        <v>14.69</v>
      </c>
      <c r="BI2118">
        <f t="shared" si="336"/>
        <v>18.170000000000002</v>
      </c>
      <c r="BJ2118">
        <f t="shared" si="337"/>
        <v>20.47</v>
      </c>
      <c r="BK2118">
        <f t="shared" si="338"/>
        <v>12.51</v>
      </c>
      <c r="BL2118">
        <f t="shared" si="339"/>
        <v>56770.480000000061</v>
      </c>
    </row>
    <row r="2119" spans="1:64" x14ac:dyDescent="0.2">
      <c r="A2119" s="1">
        <v>2117</v>
      </c>
      <c r="B2119" s="7" t="s">
        <v>88</v>
      </c>
      <c r="C2119" s="3">
        <v>39994</v>
      </c>
      <c r="D2119" s="4" t="s">
        <v>626</v>
      </c>
      <c r="E2119" s="4" t="s">
        <v>163</v>
      </c>
      <c r="F2119" s="5" t="str">
        <f t="shared" si="330"/>
        <v>M</v>
      </c>
      <c r="G2119" s="6">
        <v>0.91805555555555562</v>
      </c>
      <c r="H2119" s="6">
        <v>0.9194444444444444</v>
      </c>
      <c r="I2119" s="85">
        <f t="shared" si="331"/>
        <v>1.999999999999833</v>
      </c>
      <c r="J2119" s="86">
        <f>I2119*Segmentos!$D$7*(AH2119%)*IF(ISNUMBER(AI2119),AI2119%,0)</f>
        <v>90511.19999999243</v>
      </c>
      <c r="K2119" s="86">
        <f>I2119*Segmentos!$D$7*(AL2119%)*IF(ISNUMBER(AM2119),AM2119%,0)</f>
        <v>150694.39999998742</v>
      </c>
      <c r="L2119" s="4"/>
      <c r="M2119" s="2">
        <v>15.28</v>
      </c>
      <c r="N2119" s="2">
        <v>15.7</v>
      </c>
      <c r="O2119" s="2">
        <v>97.3</v>
      </c>
      <c r="P2119" s="2">
        <v>82.633200000000002</v>
      </c>
      <c r="Q2119" s="2">
        <v>7.44</v>
      </c>
      <c r="R2119" s="2">
        <v>7.8</v>
      </c>
      <c r="S2119" s="2">
        <v>95.8</v>
      </c>
      <c r="T2119" s="2">
        <v>6.7118000000000002</v>
      </c>
      <c r="U2119" s="2">
        <v>15.77</v>
      </c>
      <c r="V2119" s="2">
        <v>16.100000000000001</v>
      </c>
      <c r="W2119" s="2">
        <v>98.2</v>
      </c>
      <c r="X2119" s="2">
        <v>17.886199999999999</v>
      </c>
      <c r="Y2119" s="2">
        <v>14.05</v>
      </c>
      <c r="Z2119" s="2">
        <v>14.5</v>
      </c>
      <c r="AA2119" s="2">
        <v>97.1</v>
      </c>
      <c r="AB2119" s="2">
        <v>22.4437</v>
      </c>
      <c r="AC2119" s="2">
        <v>20.05</v>
      </c>
      <c r="AD2119" s="2">
        <v>20.6</v>
      </c>
      <c r="AE2119" s="2">
        <v>97.2</v>
      </c>
      <c r="AF2119" s="2">
        <v>35.5916</v>
      </c>
      <c r="AG2119" s="20">
        <v>11.34</v>
      </c>
      <c r="AH2119" s="20">
        <v>11.7</v>
      </c>
      <c r="AI2119" s="20">
        <v>96.7</v>
      </c>
      <c r="AJ2119" s="20">
        <v>29.110199999999999</v>
      </c>
      <c r="AK2119" s="18">
        <v>18.829999999999998</v>
      </c>
      <c r="AL2119" s="18">
        <v>19.3</v>
      </c>
      <c r="AM2119" s="18">
        <v>97.6</v>
      </c>
      <c r="AN2119" s="18">
        <v>53.523099999999999</v>
      </c>
      <c r="AO2119" s="2">
        <v>10.46</v>
      </c>
      <c r="AP2119" s="2">
        <v>10.9</v>
      </c>
      <c r="AQ2119" s="2">
        <v>95.6</v>
      </c>
      <c r="AR2119" s="2">
        <v>6.18</v>
      </c>
      <c r="AS2119" s="2">
        <v>11.95</v>
      </c>
      <c r="AT2119" s="2">
        <v>12.5</v>
      </c>
      <c r="AU2119" s="2">
        <v>95.6</v>
      </c>
      <c r="AV2119" s="2">
        <v>14.2385</v>
      </c>
      <c r="AW2119" s="2">
        <v>16.010000000000002</v>
      </c>
      <c r="AX2119" s="2">
        <v>16.7</v>
      </c>
      <c r="AY2119" s="2">
        <v>95.9</v>
      </c>
      <c r="AZ2119" s="2">
        <v>24.896599999999999</v>
      </c>
      <c r="BA2119" s="2">
        <v>18.02</v>
      </c>
      <c r="BB2119" s="2">
        <v>18.2</v>
      </c>
      <c r="BC2119" s="2">
        <v>99.1</v>
      </c>
      <c r="BD2119" s="2">
        <v>37.318100000000001</v>
      </c>
      <c r="BE2119" s="4" t="str">
        <f t="shared" si="332"/>
        <v>NO APLICA</v>
      </c>
      <c r="BF2119" s="4">
        <f t="shared" si="333"/>
        <v>14.3988</v>
      </c>
      <c r="BG2119">
        <f t="shared" si="334"/>
        <v>10.46</v>
      </c>
      <c r="BH2119">
        <f t="shared" si="335"/>
        <v>11.95</v>
      </c>
      <c r="BI2119">
        <f t="shared" si="336"/>
        <v>18.02</v>
      </c>
      <c r="BJ2119">
        <f t="shared" si="337"/>
        <v>18.829999999999998</v>
      </c>
      <c r="BK2119">
        <f t="shared" si="338"/>
        <v>11.34</v>
      </c>
      <c r="BL2119">
        <f t="shared" si="339"/>
        <v>3055.2199999997447</v>
      </c>
    </row>
    <row r="2120" spans="1:64" x14ac:dyDescent="0.2">
      <c r="A2120" s="1">
        <v>2118</v>
      </c>
      <c r="B2120" s="7" t="s">
        <v>20</v>
      </c>
      <c r="C2120" s="3">
        <v>39994</v>
      </c>
      <c r="D2120" s="4" t="s">
        <v>17</v>
      </c>
      <c r="E2120" s="4" t="s">
        <v>169</v>
      </c>
      <c r="F2120" s="5" t="str">
        <f t="shared" si="330"/>
        <v>M</v>
      </c>
      <c r="G2120" s="6">
        <v>0.91527777777777775</v>
      </c>
      <c r="H2120" s="6">
        <v>0.95833333333333337</v>
      </c>
      <c r="I2120" s="85">
        <f t="shared" si="331"/>
        <v>62.000000000000099</v>
      </c>
      <c r="J2120" s="86">
        <f>I2120*Segmentos!$D$7*(AH2120%)*IF(ISNUMBER(AI2120),AI2120%,0)</f>
        <v>49104.000000000087</v>
      </c>
      <c r="K2120" s="86">
        <f>I2120*Segmentos!$D$7*(AL2120%)*IF(ISNUMBER(AM2120),AM2120%,0)</f>
        <v>34918.40000000006</v>
      </c>
      <c r="L2120" s="4"/>
      <c r="M2120" s="2">
        <v>0.17</v>
      </c>
      <c r="N2120" s="2">
        <v>1.2</v>
      </c>
      <c r="O2120" s="2">
        <v>14.6</v>
      </c>
      <c r="P2120" s="2">
        <v>83.198499999999996</v>
      </c>
      <c r="Q2120" s="2">
        <v>0</v>
      </c>
      <c r="R2120" s="2">
        <v>0</v>
      </c>
      <c r="S2120" s="8" t="s">
        <v>577</v>
      </c>
      <c r="T2120" s="2">
        <v>0</v>
      </c>
      <c r="U2120" s="2">
        <v>0</v>
      </c>
      <c r="V2120" s="2">
        <v>0</v>
      </c>
      <c r="W2120" s="8" t="s">
        <v>577</v>
      </c>
      <c r="X2120" s="2">
        <v>0</v>
      </c>
      <c r="Y2120" s="2">
        <v>0.26</v>
      </c>
      <c r="Z2120" s="2">
        <v>0.9</v>
      </c>
      <c r="AA2120" s="2">
        <v>28.4</v>
      </c>
      <c r="AB2120" s="2">
        <v>36.737900000000003</v>
      </c>
      <c r="AC2120" s="2">
        <v>0.28999999999999998</v>
      </c>
      <c r="AD2120" s="2">
        <v>2.8</v>
      </c>
      <c r="AE2120" s="2">
        <v>10.5</v>
      </c>
      <c r="AF2120" s="2">
        <v>46.460500000000003</v>
      </c>
      <c r="AG2120" s="20">
        <v>0.2</v>
      </c>
      <c r="AH2120" s="20">
        <v>1.2</v>
      </c>
      <c r="AI2120" s="20">
        <v>16.5</v>
      </c>
      <c r="AJ2120" s="20">
        <v>45.931899999999999</v>
      </c>
      <c r="AK2120" s="18">
        <v>0.15</v>
      </c>
      <c r="AL2120" s="18">
        <v>1.1000000000000001</v>
      </c>
      <c r="AM2120" s="18">
        <v>12.8</v>
      </c>
      <c r="AN2120" s="18">
        <v>37.266599999999997</v>
      </c>
      <c r="AO2120" s="2">
        <v>0.08</v>
      </c>
      <c r="AP2120" s="2">
        <v>0.1</v>
      </c>
      <c r="AQ2120" s="2">
        <v>87.1</v>
      </c>
      <c r="AR2120" s="2">
        <v>4.4570999999999996</v>
      </c>
      <c r="AS2120" s="2">
        <v>0.05</v>
      </c>
      <c r="AT2120" s="2">
        <v>0.2</v>
      </c>
      <c r="AU2120" s="2">
        <v>25.8</v>
      </c>
      <c r="AV2120" s="2">
        <v>5.5373999999999999</v>
      </c>
      <c r="AW2120" s="2">
        <v>0.39</v>
      </c>
      <c r="AX2120" s="2">
        <v>1.5</v>
      </c>
      <c r="AY2120" s="2">
        <v>26.9</v>
      </c>
      <c r="AZ2120" s="2">
        <v>55.064700000000002</v>
      </c>
      <c r="BA2120" s="2">
        <v>0.1</v>
      </c>
      <c r="BB2120" s="2">
        <v>1.8</v>
      </c>
      <c r="BC2120" s="2">
        <v>5.3</v>
      </c>
      <c r="BD2120" s="2">
        <v>18.139299999999999</v>
      </c>
      <c r="BE2120" s="4" t="str">
        <f t="shared" si="332"/>
        <v>ABURRIDO</v>
      </c>
      <c r="BF2120" s="4">
        <f t="shared" si="333"/>
        <v>0.17899999999999999</v>
      </c>
      <c r="BG2120">
        <f t="shared" si="334"/>
        <v>0.08</v>
      </c>
      <c r="BH2120">
        <f t="shared" si="335"/>
        <v>0.05</v>
      </c>
      <c r="BI2120">
        <f t="shared" si="336"/>
        <v>0.39</v>
      </c>
      <c r="BJ2120">
        <f t="shared" si="337"/>
        <v>0.15</v>
      </c>
      <c r="BK2120">
        <f t="shared" si="338"/>
        <v>0.2</v>
      </c>
      <c r="BL2120">
        <f t="shared" si="339"/>
        <v>1086.2400000000018</v>
      </c>
    </row>
    <row r="2121" spans="1:64" x14ac:dyDescent="0.2">
      <c r="A2121" s="1">
        <v>2119</v>
      </c>
      <c r="B2121" s="7" t="s">
        <v>11</v>
      </c>
      <c r="C2121" s="3">
        <v>39994</v>
      </c>
      <c r="D2121" s="4" t="s">
        <v>8</v>
      </c>
      <c r="E2121" s="4" t="s">
        <v>166</v>
      </c>
      <c r="F2121" s="5" t="str">
        <f t="shared" si="330"/>
        <v>M</v>
      </c>
      <c r="G2121" s="6">
        <v>0.90972222222222221</v>
      </c>
      <c r="H2121" s="6">
        <v>0.91111111111111109</v>
      </c>
      <c r="I2121" s="85">
        <f t="shared" si="331"/>
        <v>1.9999999999999929</v>
      </c>
      <c r="J2121" s="86">
        <f>I2121*Segmentos!$D$7*(AH2121%)*IF(ISNUMBER(AI2121),AI2121%,0)</f>
        <v>34407.999999999876</v>
      </c>
      <c r="K2121" s="86">
        <f>I2121*Segmentos!$D$7*(AL2121%)*IF(ISNUMBER(AM2121),AM2121%,0)</f>
        <v>35327.999999999884</v>
      </c>
      <c r="L2121" s="4"/>
      <c r="M2121" s="2">
        <v>4.3499999999999996</v>
      </c>
      <c r="N2121" s="2">
        <v>4.7</v>
      </c>
      <c r="O2121" s="2">
        <v>92.7</v>
      </c>
      <c r="P2121" s="2">
        <v>91.402699999999996</v>
      </c>
      <c r="Q2121" s="2">
        <v>2.35</v>
      </c>
      <c r="R2121" s="2">
        <v>2.9</v>
      </c>
      <c r="S2121" s="2">
        <v>80.900000000000006</v>
      </c>
      <c r="T2121" s="2">
        <v>8.2426999999999992</v>
      </c>
      <c r="U2121" s="2">
        <v>1.96</v>
      </c>
      <c r="V2121" s="2">
        <v>2.2000000000000002</v>
      </c>
      <c r="W2121" s="2">
        <v>90.2</v>
      </c>
      <c r="X2121" s="2">
        <v>8.6508000000000003</v>
      </c>
      <c r="Y2121" s="2">
        <v>3.74</v>
      </c>
      <c r="Z2121" s="2">
        <v>4.3</v>
      </c>
      <c r="AA2121" s="2">
        <v>87.8</v>
      </c>
      <c r="AB2121" s="2">
        <v>23.165800000000001</v>
      </c>
      <c r="AC2121" s="2">
        <v>7.45</v>
      </c>
      <c r="AD2121" s="2">
        <v>7.6</v>
      </c>
      <c r="AE2121" s="2">
        <v>97.9</v>
      </c>
      <c r="AF2121" s="2">
        <v>51.343299999999999</v>
      </c>
      <c r="AG2121" s="20">
        <v>4.2699999999999996</v>
      </c>
      <c r="AH2121" s="20">
        <v>4.5999999999999996</v>
      </c>
      <c r="AI2121" s="20">
        <v>93.5</v>
      </c>
      <c r="AJ2121" s="20">
        <v>42.5259</v>
      </c>
      <c r="AK2121" s="18">
        <v>4.43</v>
      </c>
      <c r="AL2121" s="18">
        <v>4.8</v>
      </c>
      <c r="AM2121" s="18">
        <v>92</v>
      </c>
      <c r="AN2121" s="18">
        <v>48.876800000000003</v>
      </c>
      <c r="AO2121" s="2">
        <v>1.67</v>
      </c>
      <c r="AP2121" s="2">
        <v>1.7</v>
      </c>
      <c r="AQ2121" s="2">
        <v>100</v>
      </c>
      <c r="AR2121" s="2">
        <v>3.8328000000000002</v>
      </c>
      <c r="AS2121" s="2">
        <v>3.03</v>
      </c>
      <c r="AT2121" s="2">
        <v>3.5</v>
      </c>
      <c r="AU2121" s="2">
        <v>86.6</v>
      </c>
      <c r="AV2121" s="2">
        <v>14.0207</v>
      </c>
      <c r="AW2121" s="2">
        <v>4.97</v>
      </c>
      <c r="AX2121" s="2">
        <v>5.4</v>
      </c>
      <c r="AY2121" s="2">
        <v>91.9</v>
      </c>
      <c r="AZ2121" s="2">
        <v>30.0046</v>
      </c>
      <c r="BA2121" s="2">
        <v>5.41</v>
      </c>
      <c r="BB2121" s="2">
        <v>5.7</v>
      </c>
      <c r="BC2121" s="2">
        <v>94.8</v>
      </c>
      <c r="BD2121" s="2">
        <v>43.544600000000003</v>
      </c>
      <c r="BE2121" s="4" t="str">
        <f t="shared" si="332"/>
        <v>NO APLICA</v>
      </c>
      <c r="BF2121" s="4">
        <f t="shared" si="333"/>
        <v>3.8751999999999995</v>
      </c>
      <c r="BG2121">
        <f t="shared" si="334"/>
        <v>1.67</v>
      </c>
      <c r="BH2121">
        <f t="shared" si="335"/>
        <v>3.03</v>
      </c>
      <c r="BI2121">
        <f t="shared" si="336"/>
        <v>5.41</v>
      </c>
      <c r="BJ2121">
        <f t="shared" si="337"/>
        <v>4.43</v>
      </c>
      <c r="BK2121">
        <f t="shared" si="338"/>
        <v>4.2699999999999996</v>
      </c>
      <c r="BL2121">
        <f t="shared" si="339"/>
        <v>871.37999999999693</v>
      </c>
    </row>
    <row r="2122" spans="1:64" x14ac:dyDescent="0.2">
      <c r="A2122" s="1">
        <v>2120</v>
      </c>
      <c r="B2122" s="7" t="s">
        <v>6</v>
      </c>
      <c r="C2122" s="3">
        <v>39994</v>
      </c>
      <c r="D2122" s="4" t="s">
        <v>3</v>
      </c>
      <c r="E2122" s="4" t="s">
        <v>166</v>
      </c>
      <c r="F2122" s="5" t="str">
        <f t="shared" si="330"/>
        <v>M</v>
      </c>
      <c r="G2122" s="6">
        <v>0.90902777777777777</v>
      </c>
      <c r="H2122" s="6">
        <v>0.90972222222222221</v>
      </c>
      <c r="I2122" s="85">
        <f t="shared" si="331"/>
        <v>0.99999999999999645</v>
      </c>
      <c r="J2122" s="86">
        <f>I2122*Segmentos!$D$7*(AH2122%)*IF(ISNUMBER(AI2122),AI2122%,0)</f>
        <v>27199.999999999905</v>
      </c>
      <c r="K2122" s="86">
        <f>I2122*Segmentos!$D$7*(AL2122%)*IF(ISNUMBER(AM2122),AM2122%,0)</f>
        <v>23599.99999999992</v>
      </c>
      <c r="L2122" s="4"/>
      <c r="M2122" s="2">
        <v>6.35</v>
      </c>
      <c r="N2122" s="2">
        <v>6.3</v>
      </c>
      <c r="O2122" s="2">
        <v>100</v>
      </c>
      <c r="P2122" s="2">
        <v>77.559200000000004</v>
      </c>
      <c r="Q2122" s="2">
        <v>4.66</v>
      </c>
      <c r="R2122" s="2">
        <v>4.7</v>
      </c>
      <c r="S2122" s="2">
        <v>100</v>
      </c>
      <c r="T2122" s="2">
        <v>9.4998000000000005</v>
      </c>
      <c r="U2122" s="2">
        <v>8.2200000000000006</v>
      </c>
      <c r="V2122" s="2">
        <v>8.1999999999999993</v>
      </c>
      <c r="W2122" s="2">
        <v>100</v>
      </c>
      <c r="X2122" s="2">
        <v>21.052700000000002</v>
      </c>
      <c r="Y2122" s="2">
        <v>5.74</v>
      </c>
      <c r="Z2122" s="2">
        <v>5.7</v>
      </c>
      <c r="AA2122" s="2">
        <v>100</v>
      </c>
      <c r="AB2122" s="2">
        <v>20.716000000000001</v>
      </c>
      <c r="AC2122" s="2">
        <v>6.56</v>
      </c>
      <c r="AD2122" s="2">
        <v>6.6</v>
      </c>
      <c r="AE2122" s="2">
        <v>100</v>
      </c>
      <c r="AF2122" s="2">
        <v>26.290600000000001</v>
      </c>
      <c r="AG2122" s="20">
        <v>6.8</v>
      </c>
      <c r="AH2122" s="20">
        <v>6.8</v>
      </c>
      <c r="AI2122" s="20">
        <v>100</v>
      </c>
      <c r="AJ2122" s="20">
        <v>39.3949</v>
      </c>
      <c r="AK2122" s="18">
        <v>5.94</v>
      </c>
      <c r="AL2122" s="18">
        <v>5.9</v>
      </c>
      <c r="AM2122" s="18">
        <v>100</v>
      </c>
      <c r="AN2122" s="18">
        <v>38.164200000000001</v>
      </c>
      <c r="AO2122" s="2">
        <v>5.0599999999999996</v>
      </c>
      <c r="AP2122" s="2">
        <v>5.0999999999999996</v>
      </c>
      <c r="AQ2122" s="2">
        <v>100</v>
      </c>
      <c r="AR2122" s="2">
        <v>6.7496</v>
      </c>
      <c r="AS2122" s="2">
        <v>4.2</v>
      </c>
      <c r="AT2122" s="2">
        <v>4.2</v>
      </c>
      <c r="AU2122" s="2">
        <v>100</v>
      </c>
      <c r="AV2122" s="2">
        <v>11.302300000000001</v>
      </c>
      <c r="AW2122" s="2">
        <v>9.0299999999999994</v>
      </c>
      <c r="AX2122" s="2">
        <v>9</v>
      </c>
      <c r="AY2122" s="2">
        <v>100</v>
      </c>
      <c r="AZ2122" s="2">
        <v>31.729600000000001</v>
      </c>
      <c r="BA2122" s="2">
        <v>5.94</v>
      </c>
      <c r="BB2122" s="2">
        <v>5.9</v>
      </c>
      <c r="BC2122" s="2">
        <v>100</v>
      </c>
      <c r="BD2122" s="2">
        <v>27.777699999999999</v>
      </c>
      <c r="BE2122" s="4" t="str">
        <f t="shared" si="332"/>
        <v>NO APLICA</v>
      </c>
      <c r="BF2122" s="4">
        <f t="shared" si="333"/>
        <v>6.1517999999999997</v>
      </c>
      <c r="BG2122">
        <f t="shared" si="334"/>
        <v>5.0599999999999996</v>
      </c>
      <c r="BH2122">
        <f t="shared" si="335"/>
        <v>4.2</v>
      </c>
      <c r="BI2122">
        <f t="shared" si="336"/>
        <v>9.0299999999999994</v>
      </c>
      <c r="BJ2122">
        <f t="shared" si="337"/>
        <v>5.94</v>
      </c>
      <c r="BK2122">
        <f t="shared" si="338"/>
        <v>6.8</v>
      </c>
      <c r="BL2122">
        <f t="shared" si="339"/>
        <v>629.99999999999773</v>
      </c>
    </row>
    <row r="2123" spans="1:64" x14ac:dyDescent="0.2">
      <c r="A2123" s="1">
        <v>2121</v>
      </c>
      <c r="B2123" s="7" t="s">
        <v>31</v>
      </c>
      <c r="C2123" s="3">
        <v>39994</v>
      </c>
      <c r="D2123" s="4" t="s">
        <v>628</v>
      </c>
      <c r="E2123" s="4" t="s">
        <v>166</v>
      </c>
      <c r="F2123" s="5" t="str">
        <f t="shared" si="330"/>
        <v>M</v>
      </c>
      <c r="G2123" s="6">
        <v>0.91041666666666676</v>
      </c>
      <c r="H2123" s="6">
        <v>0.91388888888888886</v>
      </c>
      <c r="I2123" s="85">
        <f t="shared" si="331"/>
        <v>4.9999999999998224</v>
      </c>
      <c r="J2123" s="86">
        <f>I2123*Segmentos!$D$7*(AH2123%)*IF(ISNUMBER(AI2123),AI2123%,0)</f>
        <v>10061.999999999643</v>
      </c>
      <c r="K2123" s="86">
        <f>I2123*Segmentos!$D$7*(AL2123%)*IF(ISNUMBER(AM2123),AM2123%,0)</f>
        <v>20411.999999999276</v>
      </c>
      <c r="L2123" s="4"/>
      <c r="M2123" s="2">
        <v>0.78</v>
      </c>
      <c r="N2123" s="2">
        <v>1.5</v>
      </c>
      <c r="O2123" s="2">
        <v>50.7</v>
      </c>
      <c r="P2123" s="2">
        <v>93.604200000000006</v>
      </c>
      <c r="Q2123" s="2">
        <v>0</v>
      </c>
      <c r="R2123" s="2">
        <v>0</v>
      </c>
      <c r="S2123" s="8" t="s">
        <v>577</v>
      </c>
      <c r="T2123" s="2">
        <v>0</v>
      </c>
      <c r="U2123" s="2">
        <v>0.43</v>
      </c>
      <c r="V2123" s="2">
        <v>0.8</v>
      </c>
      <c r="W2123" s="2">
        <v>55.9</v>
      </c>
      <c r="X2123" s="2">
        <v>10.7828</v>
      </c>
      <c r="Y2123" s="2">
        <v>0.69</v>
      </c>
      <c r="Z2123" s="2">
        <v>1.7</v>
      </c>
      <c r="AA2123" s="2">
        <v>40.200000000000003</v>
      </c>
      <c r="AB2123" s="2">
        <v>24.312799999999999</v>
      </c>
      <c r="AC2123" s="2">
        <v>1.49</v>
      </c>
      <c r="AD2123" s="2">
        <v>2.7</v>
      </c>
      <c r="AE2123" s="2">
        <v>55.8</v>
      </c>
      <c r="AF2123" s="2">
        <v>58.508600000000001</v>
      </c>
      <c r="AG2123" s="20">
        <v>0.52</v>
      </c>
      <c r="AH2123" s="20">
        <v>0.9</v>
      </c>
      <c r="AI2123" s="20">
        <v>55.9</v>
      </c>
      <c r="AJ2123" s="20">
        <v>29.344000000000001</v>
      </c>
      <c r="AK2123" s="18">
        <v>1.02</v>
      </c>
      <c r="AL2123" s="18">
        <v>2.1</v>
      </c>
      <c r="AM2123" s="18">
        <v>48.6</v>
      </c>
      <c r="AN2123" s="18">
        <v>64.260199999999998</v>
      </c>
      <c r="AO2123" s="2">
        <v>0.24</v>
      </c>
      <c r="AP2123" s="2">
        <v>0.8</v>
      </c>
      <c r="AQ2123" s="2">
        <v>31.8</v>
      </c>
      <c r="AR2123" s="2">
        <v>3.1541999999999999</v>
      </c>
      <c r="AS2123" s="2">
        <v>0.96</v>
      </c>
      <c r="AT2123" s="2">
        <v>1.8</v>
      </c>
      <c r="AU2123" s="2">
        <v>52.4</v>
      </c>
      <c r="AV2123" s="2">
        <v>25.225999999999999</v>
      </c>
      <c r="AW2123" s="2">
        <v>0.5</v>
      </c>
      <c r="AX2123" s="2">
        <v>0.5</v>
      </c>
      <c r="AY2123" s="2">
        <v>100</v>
      </c>
      <c r="AZ2123" s="2">
        <v>17.104800000000001</v>
      </c>
      <c r="BA2123" s="2">
        <v>1.05</v>
      </c>
      <c r="BB2123" s="2">
        <v>2.4</v>
      </c>
      <c r="BC2123" s="2">
        <v>44</v>
      </c>
      <c r="BD2123" s="2">
        <v>48.119100000000003</v>
      </c>
      <c r="BE2123" s="4" t="str">
        <f t="shared" si="332"/>
        <v>NO APLICA</v>
      </c>
      <c r="BF2123" s="4">
        <f t="shared" si="333"/>
        <v>0.88700000000000012</v>
      </c>
      <c r="BG2123">
        <f t="shared" si="334"/>
        <v>0.24</v>
      </c>
      <c r="BH2123">
        <f t="shared" si="335"/>
        <v>0.96</v>
      </c>
      <c r="BI2123">
        <f t="shared" si="336"/>
        <v>1.05</v>
      </c>
      <c r="BJ2123">
        <f t="shared" si="337"/>
        <v>1.02</v>
      </c>
      <c r="BK2123">
        <f t="shared" si="338"/>
        <v>0.52</v>
      </c>
      <c r="BL2123">
        <f t="shared" si="339"/>
        <v>380.24999999998653</v>
      </c>
    </row>
    <row r="2124" spans="1:64" x14ac:dyDescent="0.2">
      <c r="A2124" s="1">
        <v>2122</v>
      </c>
      <c r="B2124" s="7" t="s">
        <v>37</v>
      </c>
      <c r="C2124" s="3">
        <v>39994</v>
      </c>
      <c r="D2124" s="4" t="s">
        <v>3</v>
      </c>
      <c r="E2124" s="4" t="s">
        <v>173</v>
      </c>
      <c r="F2124" s="5" t="str">
        <f t="shared" si="330"/>
        <v>M</v>
      </c>
      <c r="G2124" s="6">
        <v>0.91736111111111107</v>
      </c>
      <c r="H2124" s="6">
        <v>0.91805555555555562</v>
      </c>
      <c r="I2124" s="85">
        <f t="shared" si="331"/>
        <v>1.0000000000001563</v>
      </c>
      <c r="J2124" s="86">
        <f>I2124*Segmentos!$D$7*(AH2124%)*IF(ISNUMBER(AI2124),AI2124%,0)</f>
        <v>17600.000000002754</v>
      </c>
      <c r="K2124" s="86">
        <f>I2124*Segmentos!$D$7*(AL2124%)*IF(ISNUMBER(AM2124),AM2124%,0)</f>
        <v>19600.000000003063</v>
      </c>
      <c r="L2124" s="4"/>
      <c r="M2124" s="2">
        <v>4.68</v>
      </c>
      <c r="N2124" s="2">
        <v>4.7</v>
      </c>
      <c r="O2124" s="2">
        <v>100</v>
      </c>
      <c r="P2124" s="2">
        <v>82.175200000000004</v>
      </c>
      <c r="Q2124" s="2">
        <v>4.38</v>
      </c>
      <c r="R2124" s="2">
        <v>4.4000000000000004</v>
      </c>
      <c r="S2124" s="2">
        <v>100</v>
      </c>
      <c r="T2124" s="2">
        <v>12.829499999999999</v>
      </c>
      <c r="U2124" s="2">
        <v>5.65</v>
      </c>
      <c r="V2124" s="2">
        <v>5.7</v>
      </c>
      <c r="W2124" s="2">
        <v>100</v>
      </c>
      <c r="X2124" s="2">
        <v>20.812799999999999</v>
      </c>
      <c r="Y2124" s="2">
        <v>3.04</v>
      </c>
      <c r="Z2124" s="2">
        <v>3</v>
      </c>
      <c r="AA2124" s="2">
        <v>100</v>
      </c>
      <c r="AB2124" s="2">
        <v>15.7509</v>
      </c>
      <c r="AC2124" s="2">
        <v>5.69</v>
      </c>
      <c r="AD2124" s="2">
        <v>5.7</v>
      </c>
      <c r="AE2124" s="2">
        <v>100</v>
      </c>
      <c r="AF2124" s="2">
        <v>32.781999999999996</v>
      </c>
      <c r="AG2124" s="20">
        <v>4.43</v>
      </c>
      <c r="AH2124" s="20">
        <v>4.4000000000000004</v>
      </c>
      <c r="AI2124" s="20">
        <v>100</v>
      </c>
      <c r="AJ2124" s="20">
        <v>36.909300000000002</v>
      </c>
      <c r="AK2124" s="18">
        <v>4.9000000000000004</v>
      </c>
      <c r="AL2124" s="18">
        <v>4.9000000000000004</v>
      </c>
      <c r="AM2124" s="18">
        <v>100</v>
      </c>
      <c r="AN2124" s="18">
        <v>45.265900000000002</v>
      </c>
      <c r="AO2124" s="2">
        <v>2.14</v>
      </c>
      <c r="AP2124" s="2">
        <v>2.1</v>
      </c>
      <c r="AQ2124" s="2">
        <v>100</v>
      </c>
      <c r="AR2124" s="2">
        <v>4.1104000000000003</v>
      </c>
      <c r="AS2124" s="2">
        <v>3.23</v>
      </c>
      <c r="AT2124" s="2">
        <v>3.2</v>
      </c>
      <c r="AU2124" s="2">
        <v>100</v>
      </c>
      <c r="AV2124" s="2">
        <v>12.486800000000001</v>
      </c>
      <c r="AW2124" s="2">
        <v>7.27</v>
      </c>
      <c r="AX2124" s="2">
        <v>7.3</v>
      </c>
      <c r="AY2124" s="2">
        <v>100</v>
      </c>
      <c r="AZ2124" s="2">
        <v>36.712899999999998</v>
      </c>
      <c r="BA2124" s="2">
        <v>4.29</v>
      </c>
      <c r="BB2124" s="2">
        <v>4.3</v>
      </c>
      <c r="BC2124" s="2">
        <v>100</v>
      </c>
      <c r="BD2124" s="2">
        <v>28.865100000000002</v>
      </c>
      <c r="BE2124" s="4" t="str">
        <f t="shared" si="332"/>
        <v>NO APLICA</v>
      </c>
      <c r="BF2124" s="4">
        <f t="shared" si="333"/>
        <v>4.6293999999999995</v>
      </c>
      <c r="BG2124">
        <f t="shared" si="334"/>
        <v>2.14</v>
      </c>
      <c r="BH2124">
        <f t="shared" si="335"/>
        <v>3.23</v>
      </c>
      <c r="BI2124">
        <f t="shared" si="336"/>
        <v>7.27</v>
      </c>
      <c r="BJ2124">
        <f t="shared" si="337"/>
        <v>4.9000000000000004</v>
      </c>
      <c r="BK2124">
        <f t="shared" si="338"/>
        <v>4.43</v>
      </c>
      <c r="BL2124">
        <f t="shared" si="339"/>
        <v>470.00000000007344</v>
      </c>
    </row>
    <row r="2125" spans="1:64" x14ac:dyDescent="0.2">
      <c r="A2125" s="1">
        <v>2123</v>
      </c>
      <c r="B2125" s="7" t="s">
        <v>37</v>
      </c>
      <c r="C2125" s="3">
        <v>39994</v>
      </c>
      <c r="D2125" s="4" t="s">
        <v>629</v>
      </c>
      <c r="E2125" s="4" t="s">
        <v>173</v>
      </c>
      <c r="F2125" s="5" t="str">
        <f t="shared" si="330"/>
        <v>M</v>
      </c>
      <c r="G2125" s="6">
        <v>0.87361111111111101</v>
      </c>
      <c r="H2125" s="6">
        <v>0.87430555555555556</v>
      </c>
      <c r="I2125" s="85">
        <f t="shared" si="331"/>
        <v>1.0000000000001563</v>
      </c>
      <c r="J2125" s="86">
        <f>I2125*Segmentos!$D$7*(AH2125%)*IF(ISNUMBER(AI2125),AI2125%,0)</f>
        <v>4800.0000000007503</v>
      </c>
      <c r="K2125" s="86">
        <f>I2125*Segmentos!$D$7*(AL2125%)*IF(ISNUMBER(AM2125),AM2125%,0)</f>
        <v>3600.000000000563</v>
      </c>
      <c r="L2125" s="4"/>
      <c r="M2125" s="2">
        <v>1.04</v>
      </c>
      <c r="N2125" s="2">
        <v>1</v>
      </c>
      <c r="O2125" s="2">
        <v>100</v>
      </c>
      <c r="P2125" s="2">
        <v>78.027000000000001</v>
      </c>
      <c r="Q2125" s="2">
        <v>0</v>
      </c>
      <c r="R2125" s="2">
        <v>0</v>
      </c>
      <c r="S2125" s="8" t="s">
        <v>577</v>
      </c>
      <c r="T2125" s="2">
        <v>0</v>
      </c>
      <c r="U2125" s="2">
        <v>1.19</v>
      </c>
      <c r="V2125" s="2">
        <v>1.2</v>
      </c>
      <c r="W2125" s="2">
        <v>100</v>
      </c>
      <c r="X2125" s="2">
        <v>18.694800000000001</v>
      </c>
      <c r="Y2125" s="2">
        <v>0.2</v>
      </c>
      <c r="Z2125" s="2">
        <v>0.2</v>
      </c>
      <c r="AA2125" s="2">
        <v>100</v>
      </c>
      <c r="AB2125" s="2">
        <v>4.3842999999999996</v>
      </c>
      <c r="AC2125" s="2">
        <v>2.23</v>
      </c>
      <c r="AD2125" s="2">
        <v>2.2000000000000002</v>
      </c>
      <c r="AE2125" s="2">
        <v>100</v>
      </c>
      <c r="AF2125" s="2">
        <v>54.947899999999997</v>
      </c>
      <c r="AG2125" s="20">
        <v>1.24</v>
      </c>
      <c r="AH2125" s="20">
        <v>1.2</v>
      </c>
      <c r="AI2125" s="20">
        <v>100</v>
      </c>
      <c r="AJ2125" s="20">
        <v>44.363199999999999</v>
      </c>
      <c r="AK2125" s="18">
        <v>0.85</v>
      </c>
      <c r="AL2125" s="18">
        <v>0.9</v>
      </c>
      <c r="AM2125" s="18">
        <v>100</v>
      </c>
      <c r="AN2125" s="18">
        <v>33.663800000000002</v>
      </c>
      <c r="AO2125" s="2">
        <v>0.56999999999999995</v>
      </c>
      <c r="AP2125" s="2">
        <v>0.6</v>
      </c>
      <c r="AQ2125" s="2">
        <v>100</v>
      </c>
      <c r="AR2125" s="2">
        <v>4.6957000000000004</v>
      </c>
      <c r="AS2125" s="2">
        <v>0.87</v>
      </c>
      <c r="AT2125" s="2">
        <v>0.9</v>
      </c>
      <c r="AU2125" s="2">
        <v>100</v>
      </c>
      <c r="AV2125" s="2">
        <v>14.479900000000001</v>
      </c>
      <c r="AW2125" s="2">
        <v>0.76</v>
      </c>
      <c r="AX2125" s="2">
        <v>0.8</v>
      </c>
      <c r="AY2125" s="2">
        <v>100</v>
      </c>
      <c r="AZ2125" s="2">
        <v>16.378799999999998</v>
      </c>
      <c r="BA2125" s="2">
        <v>1.47</v>
      </c>
      <c r="BB2125" s="2">
        <v>1.5</v>
      </c>
      <c r="BC2125" s="2">
        <v>100</v>
      </c>
      <c r="BD2125" s="2">
        <v>42.4726</v>
      </c>
      <c r="BE2125" s="4" t="str">
        <f t="shared" si="332"/>
        <v>NO APLICA</v>
      </c>
      <c r="BF2125" s="4">
        <f t="shared" si="333"/>
        <v>1.0472000000000001</v>
      </c>
      <c r="BG2125">
        <f t="shared" si="334"/>
        <v>0.56999999999999995</v>
      </c>
      <c r="BH2125">
        <f t="shared" si="335"/>
        <v>0.87</v>
      </c>
      <c r="BI2125">
        <f t="shared" si="336"/>
        <v>1.47</v>
      </c>
      <c r="BJ2125">
        <f t="shared" si="337"/>
        <v>0.85</v>
      </c>
      <c r="BK2125">
        <f t="shared" si="338"/>
        <v>1.24</v>
      </c>
      <c r="BL2125">
        <f t="shared" si="339"/>
        <v>100.00000000001563</v>
      </c>
    </row>
    <row r="2126" spans="1:64" x14ac:dyDescent="0.2">
      <c r="A2126" s="1">
        <v>2124</v>
      </c>
      <c r="B2126" s="7" t="s">
        <v>14</v>
      </c>
      <c r="C2126" s="3">
        <v>39994</v>
      </c>
      <c r="D2126" s="4" t="s">
        <v>626</v>
      </c>
      <c r="E2126" s="4" t="s">
        <v>163</v>
      </c>
      <c r="F2126" s="5" t="str">
        <f t="shared" si="330"/>
        <v>M</v>
      </c>
      <c r="G2126" s="6">
        <v>0.85069444444444453</v>
      </c>
      <c r="H2126" s="6">
        <v>0.875</v>
      </c>
      <c r="I2126" s="85">
        <f t="shared" si="331"/>
        <v>34.999999999999872</v>
      </c>
      <c r="J2126" s="86">
        <f>I2126*Segmentos!$D$7*(AH2126%)*IF(ISNUMBER(AI2126),AI2126%,0)</f>
        <v>965999.99999999639</v>
      </c>
      <c r="K2126" s="86">
        <f>I2126*Segmentos!$D$7*(AL2126%)*IF(ISNUMBER(AM2126),AM2126%,0)</f>
        <v>1388099.9999999949</v>
      </c>
      <c r="L2126" s="4"/>
      <c r="M2126" s="2">
        <v>8.48</v>
      </c>
      <c r="N2126" s="2">
        <v>13.6</v>
      </c>
      <c r="O2126" s="2">
        <v>62.5</v>
      </c>
      <c r="P2126" s="2">
        <v>82.087900000000005</v>
      </c>
      <c r="Q2126" s="2">
        <v>6.31</v>
      </c>
      <c r="R2126" s="2">
        <v>9.5</v>
      </c>
      <c r="S2126" s="2">
        <v>66.5</v>
      </c>
      <c r="T2126" s="2">
        <v>10.1898</v>
      </c>
      <c r="U2126" s="2">
        <v>6.65</v>
      </c>
      <c r="V2126" s="2">
        <v>14.6</v>
      </c>
      <c r="W2126" s="2">
        <v>45.6</v>
      </c>
      <c r="X2126" s="2">
        <v>13.4931</v>
      </c>
      <c r="Y2126" s="2">
        <v>8.26</v>
      </c>
      <c r="Z2126" s="2">
        <v>13.3</v>
      </c>
      <c r="AA2126" s="2">
        <v>62.3</v>
      </c>
      <c r="AB2126" s="2">
        <v>23.597100000000001</v>
      </c>
      <c r="AC2126" s="2">
        <v>10.96</v>
      </c>
      <c r="AD2126" s="2">
        <v>15.3</v>
      </c>
      <c r="AE2126" s="2">
        <v>71.599999999999994</v>
      </c>
      <c r="AF2126" s="2">
        <v>34.8078</v>
      </c>
      <c r="AG2126" s="20">
        <v>6.91</v>
      </c>
      <c r="AH2126" s="20">
        <v>12</v>
      </c>
      <c r="AI2126" s="20">
        <v>57.5</v>
      </c>
      <c r="AJ2126" s="20">
        <v>31.722899999999999</v>
      </c>
      <c r="AK2126" s="18">
        <v>9.9</v>
      </c>
      <c r="AL2126" s="18">
        <v>15</v>
      </c>
      <c r="AM2126" s="18">
        <v>66.099999999999994</v>
      </c>
      <c r="AN2126" s="18">
        <v>50.365000000000002</v>
      </c>
      <c r="AO2126" s="2">
        <v>5.52</v>
      </c>
      <c r="AP2126" s="2">
        <v>10.7</v>
      </c>
      <c r="AQ2126" s="2">
        <v>51.5</v>
      </c>
      <c r="AR2126" s="2">
        <v>5.8419999999999996</v>
      </c>
      <c r="AS2126" s="2">
        <v>7.13</v>
      </c>
      <c r="AT2126" s="2">
        <v>13.3</v>
      </c>
      <c r="AU2126" s="2">
        <v>53.7</v>
      </c>
      <c r="AV2126" s="2">
        <v>15.1973</v>
      </c>
      <c r="AW2126" s="2">
        <v>8.75</v>
      </c>
      <c r="AX2126" s="2">
        <v>14.5</v>
      </c>
      <c r="AY2126" s="2">
        <v>60.1</v>
      </c>
      <c r="AZ2126" s="2">
        <v>24.3444</v>
      </c>
      <c r="BA2126" s="2">
        <v>9.91</v>
      </c>
      <c r="BB2126" s="2">
        <v>13.8</v>
      </c>
      <c r="BC2126" s="2">
        <v>71.599999999999994</v>
      </c>
      <c r="BD2126" s="2">
        <v>36.7042</v>
      </c>
      <c r="BE2126" s="4" t="str">
        <f t="shared" si="332"/>
        <v>NO APLICA</v>
      </c>
      <c r="BF2126" s="4">
        <f t="shared" si="333"/>
        <v>8.117799999999999</v>
      </c>
      <c r="BG2126">
        <f t="shared" si="334"/>
        <v>5.52</v>
      </c>
      <c r="BH2126">
        <f t="shared" si="335"/>
        <v>7.13</v>
      </c>
      <c r="BI2126">
        <f t="shared" si="336"/>
        <v>9.91</v>
      </c>
      <c r="BJ2126">
        <f t="shared" si="337"/>
        <v>9.9</v>
      </c>
      <c r="BK2126">
        <f t="shared" si="338"/>
        <v>6.91</v>
      </c>
      <c r="BL2126">
        <f t="shared" si="339"/>
        <v>29749.999999999891</v>
      </c>
    </row>
    <row r="2127" spans="1:64" x14ac:dyDescent="0.2">
      <c r="A2127" s="1">
        <v>2125</v>
      </c>
      <c r="B2127" s="7" t="s">
        <v>10</v>
      </c>
      <c r="C2127" s="3">
        <v>39994</v>
      </c>
      <c r="D2127" s="4" t="s">
        <v>8</v>
      </c>
      <c r="E2127" s="4" t="s">
        <v>164</v>
      </c>
      <c r="F2127" s="5" t="str">
        <f t="shared" si="330"/>
        <v>M</v>
      </c>
      <c r="G2127" s="6">
        <v>0.87291666666666667</v>
      </c>
      <c r="H2127" s="6">
        <v>0.91874999999999996</v>
      </c>
      <c r="I2127" s="85">
        <f t="shared" si="331"/>
        <v>65.999999999999929</v>
      </c>
      <c r="J2127" s="86">
        <f>I2127*Segmentos!$D$7*(AH2127%)*IF(ISNUMBER(AI2127),AI2127%,0)</f>
        <v>1620986.3999999985</v>
      </c>
      <c r="K2127" s="86">
        <f>I2127*Segmentos!$D$7*(AL2127%)*IF(ISNUMBER(AM2127),AM2127%,0)</f>
        <v>1657919.9999999981</v>
      </c>
      <c r="L2127" s="4"/>
      <c r="M2127" s="2">
        <v>6.21</v>
      </c>
      <c r="N2127" s="2">
        <v>20.5</v>
      </c>
      <c r="O2127" s="2">
        <v>30.3</v>
      </c>
      <c r="P2127" s="2">
        <v>85.032399999999996</v>
      </c>
      <c r="Q2127" s="2">
        <v>2.5</v>
      </c>
      <c r="R2127" s="2">
        <v>11.3</v>
      </c>
      <c r="S2127" s="2">
        <v>22.2</v>
      </c>
      <c r="T2127" s="2">
        <v>5.6990999999999996</v>
      </c>
      <c r="U2127" s="2">
        <v>3.95</v>
      </c>
      <c r="V2127" s="2">
        <v>17.899999999999999</v>
      </c>
      <c r="W2127" s="2">
        <v>22</v>
      </c>
      <c r="X2127" s="2">
        <v>11.3294</v>
      </c>
      <c r="Y2127" s="2">
        <v>6.13</v>
      </c>
      <c r="Z2127" s="2">
        <v>22.9</v>
      </c>
      <c r="AA2127" s="2">
        <v>26.8</v>
      </c>
      <c r="AB2127" s="2">
        <v>24.761900000000001</v>
      </c>
      <c r="AC2127" s="2">
        <v>9.6199999999999992</v>
      </c>
      <c r="AD2127" s="2">
        <v>24.8</v>
      </c>
      <c r="AE2127" s="2">
        <v>38.9</v>
      </c>
      <c r="AF2127" s="2">
        <v>43.241999999999997</v>
      </c>
      <c r="AG2127" s="20">
        <v>6.13</v>
      </c>
      <c r="AH2127" s="20">
        <v>21.1</v>
      </c>
      <c r="AI2127" s="20">
        <v>29.1</v>
      </c>
      <c r="AJ2127" s="20">
        <v>39.817300000000003</v>
      </c>
      <c r="AK2127" s="18">
        <v>6.28</v>
      </c>
      <c r="AL2127" s="18">
        <v>20</v>
      </c>
      <c r="AM2127" s="18">
        <v>31.4</v>
      </c>
      <c r="AN2127" s="18">
        <v>45.2151</v>
      </c>
      <c r="AO2127" s="2">
        <v>3.26</v>
      </c>
      <c r="AP2127" s="2">
        <v>15.7</v>
      </c>
      <c r="AQ2127" s="2">
        <v>20.7</v>
      </c>
      <c r="AR2127" s="2">
        <v>4.8693</v>
      </c>
      <c r="AS2127" s="2">
        <v>4.7</v>
      </c>
      <c r="AT2127" s="2">
        <v>19.7</v>
      </c>
      <c r="AU2127" s="2">
        <v>23.8</v>
      </c>
      <c r="AV2127" s="2">
        <v>14.170199999999999</v>
      </c>
      <c r="AW2127" s="2">
        <v>6.77</v>
      </c>
      <c r="AX2127" s="2">
        <v>23.4</v>
      </c>
      <c r="AY2127" s="2">
        <v>28.9</v>
      </c>
      <c r="AZ2127" s="2">
        <v>26.632100000000001</v>
      </c>
      <c r="BA2127" s="2">
        <v>7.51</v>
      </c>
      <c r="BB2127" s="2">
        <v>20.2</v>
      </c>
      <c r="BC2127" s="2">
        <v>37.299999999999997</v>
      </c>
      <c r="BD2127" s="2">
        <v>39.360799999999998</v>
      </c>
      <c r="BE2127" s="4" t="str">
        <f t="shared" si="332"/>
        <v>NO APLICA</v>
      </c>
      <c r="BF2127" s="4">
        <f t="shared" si="333"/>
        <v>5.7030000000000003</v>
      </c>
      <c r="BG2127">
        <f t="shared" si="334"/>
        <v>3.26</v>
      </c>
      <c r="BH2127">
        <f t="shared" si="335"/>
        <v>4.7</v>
      </c>
      <c r="BI2127">
        <f t="shared" si="336"/>
        <v>7.51</v>
      </c>
      <c r="BJ2127">
        <f t="shared" si="337"/>
        <v>6.28</v>
      </c>
      <c r="BK2127">
        <f t="shared" si="338"/>
        <v>6.13</v>
      </c>
      <c r="BL2127">
        <f t="shared" si="339"/>
        <v>40995.899999999958</v>
      </c>
    </row>
    <row r="2128" spans="1:64" x14ac:dyDescent="0.2">
      <c r="A2128" s="1">
        <v>2126</v>
      </c>
      <c r="B2128" s="7" t="s">
        <v>117</v>
      </c>
      <c r="C2128" s="3">
        <v>39994</v>
      </c>
      <c r="D2128" s="4" t="s">
        <v>628</v>
      </c>
      <c r="E2128" s="4" t="s">
        <v>117</v>
      </c>
      <c r="F2128" s="5" t="str">
        <f t="shared" si="330"/>
        <v>M</v>
      </c>
      <c r="G2128" s="6">
        <v>0.91666666666666663</v>
      </c>
      <c r="H2128" s="6">
        <v>0.9902777777777777</v>
      </c>
      <c r="I2128" s="85">
        <f t="shared" si="331"/>
        <v>105.99999999999994</v>
      </c>
      <c r="J2128" s="86">
        <f>I2128*Segmentos!$D$7*(AH2128%)*IF(ISNUMBER(AI2128),AI2128%,0)</f>
        <v>426119.99999999977</v>
      </c>
      <c r="K2128" s="86">
        <f>I2128*Segmentos!$D$7*(AL2128%)*IF(ISNUMBER(AM2128),AM2128%,0)</f>
        <v>729915.99999999953</v>
      </c>
      <c r="L2128" s="4" t="s">
        <v>459</v>
      </c>
      <c r="M2128" s="2">
        <v>1.37</v>
      </c>
      <c r="N2128" s="2">
        <v>6</v>
      </c>
      <c r="O2128" s="2">
        <v>22.7</v>
      </c>
      <c r="P2128" s="2">
        <v>90.175700000000006</v>
      </c>
      <c r="Q2128" s="2">
        <v>0.09</v>
      </c>
      <c r="R2128" s="2">
        <v>1.8</v>
      </c>
      <c r="S2128" s="2">
        <v>4.8</v>
      </c>
      <c r="T2128" s="2">
        <v>0.93410000000000004</v>
      </c>
      <c r="U2128" s="2">
        <v>2.34</v>
      </c>
      <c r="V2128" s="2">
        <v>8.1</v>
      </c>
      <c r="W2128" s="2">
        <v>28.8</v>
      </c>
      <c r="X2128" s="2">
        <v>32.247599999999998</v>
      </c>
      <c r="Y2128" s="2">
        <v>1.39</v>
      </c>
      <c r="Z2128" s="2">
        <v>6.3</v>
      </c>
      <c r="AA2128" s="2">
        <v>22.1</v>
      </c>
      <c r="AB2128" s="2">
        <v>26.9605</v>
      </c>
      <c r="AC2128" s="2">
        <v>1.39</v>
      </c>
      <c r="AD2128" s="2">
        <v>6.7</v>
      </c>
      <c r="AE2128" s="2">
        <v>20.9</v>
      </c>
      <c r="AF2128" s="2">
        <v>30.0335</v>
      </c>
      <c r="AG2128" s="20">
        <v>1</v>
      </c>
      <c r="AH2128" s="20">
        <v>6.7</v>
      </c>
      <c r="AI2128" s="20">
        <v>15</v>
      </c>
      <c r="AJ2128" s="20">
        <v>31.3081</v>
      </c>
      <c r="AK2128" s="18">
        <v>1.7</v>
      </c>
      <c r="AL2128" s="18">
        <v>5.5</v>
      </c>
      <c r="AM2128" s="18">
        <v>31.3</v>
      </c>
      <c r="AN2128" s="18">
        <v>58.867600000000003</v>
      </c>
      <c r="AO2128" s="2">
        <v>0.47</v>
      </c>
      <c r="AP2128" s="2">
        <v>4.0999999999999996</v>
      </c>
      <c r="AQ2128" s="2">
        <v>11.4</v>
      </c>
      <c r="AR2128" s="2">
        <v>3.3816999999999999</v>
      </c>
      <c r="AS2128" s="2">
        <v>1.1599999999999999</v>
      </c>
      <c r="AT2128" s="2">
        <v>5.8</v>
      </c>
      <c r="AU2128" s="2">
        <v>19.899999999999999</v>
      </c>
      <c r="AV2128" s="2">
        <v>16.794799999999999</v>
      </c>
      <c r="AW2128" s="2">
        <v>1.38</v>
      </c>
      <c r="AX2128" s="2">
        <v>5.8</v>
      </c>
      <c r="AY2128" s="2">
        <v>24</v>
      </c>
      <c r="AZ2128" s="2">
        <v>26.0945</v>
      </c>
      <c r="BA2128" s="2">
        <v>1.75</v>
      </c>
      <c r="BB2128" s="2">
        <v>6.9</v>
      </c>
      <c r="BC2128" s="2">
        <v>25.2</v>
      </c>
      <c r="BD2128" s="2">
        <v>43.904699999999998</v>
      </c>
      <c r="BE2128" s="4" t="str">
        <f t="shared" si="332"/>
        <v>ABURRIDO</v>
      </c>
      <c r="BF2128" s="4">
        <f t="shared" si="333"/>
        <v>1.3199999999999998</v>
      </c>
      <c r="BG2128">
        <f t="shared" si="334"/>
        <v>0.47</v>
      </c>
      <c r="BH2128">
        <f t="shared" si="335"/>
        <v>1.1599999999999999</v>
      </c>
      <c r="BI2128">
        <f t="shared" si="336"/>
        <v>1.75</v>
      </c>
      <c r="BJ2128">
        <f t="shared" si="337"/>
        <v>1.7</v>
      </c>
      <c r="BK2128">
        <f t="shared" si="338"/>
        <v>1</v>
      </c>
      <c r="BL2128">
        <f t="shared" si="339"/>
        <v>14437.199999999992</v>
      </c>
    </row>
    <row r="2129" spans="1:64" x14ac:dyDescent="0.2">
      <c r="A2129" s="1">
        <v>2127</v>
      </c>
      <c r="B2129" s="7" t="s">
        <v>89</v>
      </c>
      <c r="C2129" s="3">
        <v>39994</v>
      </c>
      <c r="D2129" s="4" t="s">
        <v>628</v>
      </c>
      <c r="E2129" s="4" t="s">
        <v>169</v>
      </c>
      <c r="F2129" s="5" t="str">
        <f t="shared" si="330"/>
        <v>M</v>
      </c>
      <c r="G2129" s="6">
        <v>0.84166666666666667</v>
      </c>
      <c r="H2129" s="6">
        <v>0.875</v>
      </c>
      <c r="I2129" s="85">
        <f t="shared" si="331"/>
        <v>47.999999999999986</v>
      </c>
      <c r="J2129" s="86">
        <f>I2129*Segmentos!$D$7*(AH2129%)*IF(ISNUMBER(AI2129),AI2129%,0)</f>
        <v>102835.19999999997</v>
      </c>
      <c r="K2129" s="86">
        <f>I2129*Segmentos!$D$7*(AL2129%)*IF(ISNUMBER(AM2129),AM2129%,0)</f>
        <v>156671.99999999994</v>
      </c>
      <c r="L2129" s="4"/>
      <c r="M2129" s="2">
        <v>0.69</v>
      </c>
      <c r="N2129" s="2">
        <v>2.8</v>
      </c>
      <c r="O2129" s="2">
        <v>24.3</v>
      </c>
      <c r="P2129" s="2">
        <v>94.925899999999999</v>
      </c>
      <c r="Q2129" s="2">
        <v>0.1</v>
      </c>
      <c r="R2129" s="2">
        <v>1.1000000000000001</v>
      </c>
      <c r="S2129" s="2">
        <v>9.1999999999999993</v>
      </c>
      <c r="T2129" s="2">
        <v>2.3553999999999999</v>
      </c>
      <c r="U2129" s="2">
        <v>0.4</v>
      </c>
      <c r="V2129" s="2">
        <v>1.9</v>
      </c>
      <c r="W2129" s="2">
        <v>21</v>
      </c>
      <c r="X2129" s="2">
        <v>11.582599999999999</v>
      </c>
      <c r="Y2129" s="2">
        <v>1.1200000000000001</v>
      </c>
      <c r="Z2129" s="2">
        <v>4.4000000000000004</v>
      </c>
      <c r="AA2129" s="2">
        <v>25.1</v>
      </c>
      <c r="AB2129" s="2">
        <v>45.603400000000001</v>
      </c>
      <c r="AC2129" s="2">
        <v>0.78</v>
      </c>
      <c r="AD2129" s="2">
        <v>2.8</v>
      </c>
      <c r="AE2129" s="2">
        <v>27.6</v>
      </c>
      <c r="AF2129" s="2">
        <v>35.384500000000003</v>
      </c>
      <c r="AG2129" s="20">
        <v>0.54</v>
      </c>
      <c r="AH2129" s="20">
        <v>2.6</v>
      </c>
      <c r="AI2129" s="20">
        <v>20.6</v>
      </c>
      <c r="AJ2129" s="20">
        <v>35.573300000000003</v>
      </c>
      <c r="AK2129" s="18">
        <v>0.82</v>
      </c>
      <c r="AL2129" s="18">
        <v>3</v>
      </c>
      <c r="AM2129" s="18">
        <v>27.2</v>
      </c>
      <c r="AN2129" s="18">
        <v>59.352600000000002</v>
      </c>
      <c r="AO2129" s="2">
        <v>0.22</v>
      </c>
      <c r="AP2129" s="2">
        <v>1.4</v>
      </c>
      <c r="AQ2129" s="2">
        <v>15.6</v>
      </c>
      <c r="AR2129" s="2">
        <v>3.4037999999999999</v>
      </c>
      <c r="AS2129" s="2">
        <v>0.36</v>
      </c>
      <c r="AT2129" s="2">
        <v>2.9</v>
      </c>
      <c r="AU2129" s="2">
        <v>12.5</v>
      </c>
      <c r="AV2129" s="2">
        <v>10.893000000000001</v>
      </c>
      <c r="AW2129" s="2">
        <v>0.75</v>
      </c>
      <c r="AX2129" s="2">
        <v>2.4</v>
      </c>
      <c r="AY2129" s="2">
        <v>31.2</v>
      </c>
      <c r="AZ2129" s="2">
        <v>29.822399999999998</v>
      </c>
      <c r="BA2129" s="2">
        <v>0.96</v>
      </c>
      <c r="BB2129" s="2">
        <v>3.5</v>
      </c>
      <c r="BC2129" s="2">
        <v>27.3</v>
      </c>
      <c r="BD2129" s="2">
        <v>50.806699999999999</v>
      </c>
      <c r="BE2129" s="4" t="str">
        <f t="shared" si="332"/>
        <v>NO APLICA</v>
      </c>
      <c r="BF2129" s="4">
        <f t="shared" si="333"/>
        <v>0.59560000000000002</v>
      </c>
      <c r="BG2129">
        <f t="shared" si="334"/>
        <v>0.22</v>
      </c>
      <c r="BH2129">
        <f t="shared" si="335"/>
        <v>0.36</v>
      </c>
      <c r="BI2129">
        <f t="shared" si="336"/>
        <v>0.96</v>
      </c>
      <c r="BJ2129">
        <f t="shared" si="337"/>
        <v>0.82</v>
      </c>
      <c r="BK2129">
        <f t="shared" si="338"/>
        <v>0.54</v>
      </c>
      <c r="BL2129">
        <f t="shared" si="339"/>
        <v>3265.9199999999987</v>
      </c>
    </row>
    <row r="2130" spans="1:64" x14ac:dyDescent="0.2">
      <c r="A2130" s="1">
        <v>2128</v>
      </c>
      <c r="B2130" s="7" t="s">
        <v>126</v>
      </c>
      <c r="C2130" s="3">
        <v>39994</v>
      </c>
      <c r="D2130" s="4" t="s">
        <v>628</v>
      </c>
      <c r="E2130" s="4" t="s">
        <v>163</v>
      </c>
      <c r="F2130" s="5" t="str">
        <f t="shared" si="330"/>
        <v>M</v>
      </c>
      <c r="G2130" s="6">
        <v>0.875</v>
      </c>
      <c r="H2130" s="6">
        <v>0.91041666666666676</v>
      </c>
      <c r="I2130" s="85">
        <f t="shared" si="331"/>
        <v>51.000000000000142</v>
      </c>
      <c r="J2130" s="86">
        <f>I2130*Segmentos!$D$7*(AH2130%)*IF(ISNUMBER(AI2130),AI2130%,0)</f>
        <v>81151.20000000023</v>
      </c>
      <c r="K2130" s="86">
        <f>I2130*Segmentos!$D$7*(AL2130%)*IF(ISNUMBER(AM2130),AM2130%,0)</f>
        <v>195187.20000000056</v>
      </c>
      <c r="L2130" s="4"/>
      <c r="M2130" s="2">
        <v>0.69</v>
      </c>
      <c r="N2130" s="2">
        <v>2.2000000000000002</v>
      </c>
      <c r="O2130" s="2">
        <v>31.9</v>
      </c>
      <c r="P2130" s="2">
        <v>94.709599999999995</v>
      </c>
      <c r="Q2130" s="2">
        <v>0</v>
      </c>
      <c r="R2130" s="2">
        <v>0</v>
      </c>
      <c r="S2130" s="8" t="s">
        <v>577</v>
      </c>
      <c r="T2130" s="2">
        <v>0</v>
      </c>
      <c r="U2130" s="2">
        <v>0.31</v>
      </c>
      <c r="V2130" s="2">
        <v>1.4</v>
      </c>
      <c r="W2130" s="2">
        <v>22.4</v>
      </c>
      <c r="X2130" s="2">
        <v>8.9608000000000008</v>
      </c>
      <c r="Y2130" s="2">
        <v>0.68</v>
      </c>
      <c r="Z2130" s="2">
        <v>3.5</v>
      </c>
      <c r="AA2130" s="2">
        <v>19.7</v>
      </c>
      <c r="AB2130" s="2">
        <v>27.6891</v>
      </c>
      <c r="AC2130" s="2">
        <v>1.28</v>
      </c>
      <c r="AD2130" s="2">
        <v>2.6</v>
      </c>
      <c r="AE2130" s="2">
        <v>49.9</v>
      </c>
      <c r="AF2130" s="2">
        <v>58.059800000000003</v>
      </c>
      <c r="AG2130" s="20">
        <v>0.39</v>
      </c>
      <c r="AH2130" s="20">
        <v>1.7</v>
      </c>
      <c r="AI2130" s="20">
        <v>23.4</v>
      </c>
      <c r="AJ2130" s="20">
        <v>25.328600000000002</v>
      </c>
      <c r="AK2130" s="18">
        <v>0.96</v>
      </c>
      <c r="AL2130" s="18">
        <v>2.6</v>
      </c>
      <c r="AM2130" s="18">
        <v>36.799999999999997</v>
      </c>
      <c r="AN2130" s="18">
        <v>69.381</v>
      </c>
      <c r="AO2130" s="2">
        <v>0.15</v>
      </c>
      <c r="AP2130" s="2">
        <v>0.7</v>
      </c>
      <c r="AQ2130" s="2">
        <v>20.100000000000001</v>
      </c>
      <c r="AR2130" s="2">
        <v>2.1863999999999999</v>
      </c>
      <c r="AS2130" s="2">
        <v>0.7</v>
      </c>
      <c r="AT2130" s="2">
        <v>2.2999999999999998</v>
      </c>
      <c r="AU2130" s="2">
        <v>29.8</v>
      </c>
      <c r="AV2130" s="2">
        <v>21.099499999999999</v>
      </c>
      <c r="AW2130" s="2">
        <v>0.62</v>
      </c>
      <c r="AX2130" s="2">
        <v>2.2000000000000002</v>
      </c>
      <c r="AY2130" s="2">
        <v>27.9</v>
      </c>
      <c r="AZ2130" s="2">
        <v>24.5459</v>
      </c>
      <c r="BA2130" s="2">
        <v>0.89</v>
      </c>
      <c r="BB2130" s="2">
        <v>2.4</v>
      </c>
      <c r="BC2130" s="2">
        <v>36.9</v>
      </c>
      <c r="BD2130" s="2">
        <v>46.877800000000001</v>
      </c>
      <c r="BE2130" s="4" t="str">
        <f t="shared" si="332"/>
        <v>NO APLICA</v>
      </c>
      <c r="BF2130" s="4">
        <f t="shared" si="333"/>
        <v>0.70839999999999992</v>
      </c>
      <c r="BG2130">
        <f t="shared" si="334"/>
        <v>0.15</v>
      </c>
      <c r="BH2130">
        <f t="shared" si="335"/>
        <v>0.7</v>
      </c>
      <c r="BI2130">
        <f t="shared" si="336"/>
        <v>0.89</v>
      </c>
      <c r="BJ2130">
        <f t="shared" si="337"/>
        <v>0.96</v>
      </c>
      <c r="BK2130">
        <f t="shared" si="338"/>
        <v>0.39</v>
      </c>
      <c r="BL2130">
        <f t="shared" si="339"/>
        <v>3579.1800000000098</v>
      </c>
    </row>
    <row r="2131" spans="1:64" x14ac:dyDescent="0.2">
      <c r="A2131" s="1">
        <v>2129</v>
      </c>
      <c r="B2131" s="7" t="s">
        <v>80</v>
      </c>
      <c r="C2131" s="3">
        <v>39994</v>
      </c>
      <c r="D2131" s="4" t="s">
        <v>3</v>
      </c>
      <c r="E2131" s="4" t="s">
        <v>167</v>
      </c>
      <c r="F2131" s="5" t="str">
        <f t="shared" si="330"/>
        <v>M</v>
      </c>
      <c r="G2131" s="6">
        <v>0.91805555555555562</v>
      </c>
      <c r="H2131" s="6">
        <v>6.9444444444444441E-3</v>
      </c>
      <c r="I2131" s="85">
        <f t="shared" si="331"/>
        <v>127.99999999999991</v>
      </c>
      <c r="J2131" s="86">
        <f>I2131*Segmentos!$D$7*(AH2131%)*IF(ISNUMBER(AI2131),AI2131%,0)</f>
        <v>2591795.1999999979</v>
      </c>
      <c r="K2131" s="86">
        <f>I2131*Segmentos!$D$7*(AL2131%)*IF(ISNUMBER(AM2131),AM2131%,0)</f>
        <v>2505215.9999999986</v>
      </c>
      <c r="L2131" s="4"/>
      <c r="M2131" s="2">
        <v>4.97</v>
      </c>
      <c r="N2131" s="2">
        <v>21.6</v>
      </c>
      <c r="O2131" s="2">
        <v>23</v>
      </c>
      <c r="P2131" s="2">
        <v>82.387900000000002</v>
      </c>
      <c r="Q2131" s="2">
        <v>2.4700000000000002</v>
      </c>
      <c r="R2131" s="2">
        <v>16.399999999999999</v>
      </c>
      <c r="S2131" s="2">
        <v>15.1</v>
      </c>
      <c r="T2131" s="2">
        <v>6.8379000000000003</v>
      </c>
      <c r="U2131" s="2">
        <v>5.44</v>
      </c>
      <c r="V2131" s="2">
        <v>23.3</v>
      </c>
      <c r="W2131" s="2">
        <v>23.3</v>
      </c>
      <c r="X2131" s="2">
        <v>18.9086</v>
      </c>
      <c r="Y2131" s="2">
        <v>5.42</v>
      </c>
      <c r="Z2131" s="2">
        <v>23.3</v>
      </c>
      <c r="AA2131" s="2">
        <v>23.3</v>
      </c>
      <c r="AB2131" s="2">
        <v>26.509499999999999</v>
      </c>
      <c r="AC2131" s="2">
        <v>5.54</v>
      </c>
      <c r="AD2131" s="2">
        <v>21.6</v>
      </c>
      <c r="AE2131" s="2">
        <v>25.6</v>
      </c>
      <c r="AF2131" s="2">
        <v>30.131900000000002</v>
      </c>
      <c r="AG2131" s="20">
        <v>5.0599999999999996</v>
      </c>
      <c r="AH2131" s="20">
        <v>22.3</v>
      </c>
      <c r="AI2131" s="20">
        <v>22.7</v>
      </c>
      <c r="AJ2131" s="20">
        <v>39.786700000000003</v>
      </c>
      <c r="AK2131" s="18">
        <v>4.8899999999999997</v>
      </c>
      <c r="AL2131" s="18">
        <v>21</v>
      </c>
      <c r="AM2131" s="18">
        <v>23.3</v>
      </c>
      <c r="AN2131" s="18">
        <v>42.601199999999999</v>
      </c>
      <c r="AO2131" s="2">
        <v>1.37</v>
      </c>
      <c r="AP2131" s="2">
        <v>15</v>
      </c>
      <c r="AQ2131" s="2">
        <v>9.1999999999999993</v>
      </c>
      <c r="AR2131" s="2">
        <v>2.4798</v>
      </c>
      <c r="AS2131" s="2">
        <v>3.88</v>
      </c>
      <c r="AT2131" s="2">
        <v>17.600000000000001</v>
      </c>
      <c r="AU2131" s="2">
        <v>22</v>
      </c>
      <c r="AV2131" s="2">
        <v>14.151899999999999</v>
      </c>
      <c r="AW2131" s="2">
        <v>6.64</v>
      </c>
      <c r="AX2131" s="2">
        <v>23.2</v>
      </c>
      <c r="AY2131" s="2">
        <v>28.6</v>
      </c>
      <c r="AZ2131" s="2">
        <v>31.625599999999999</v>
      </c>
      <c r="BA2131" s="2">
        <v>5.38</v>
      </c>
      <c r="BB2131" s="2">
        <v>24.6</v>
      </c>
      <c r="BC2131" s="2">
        <v>21.9</v>
      </c>
      <c r="BD2131" s="2">
        <v>34.130699999999997</v>
      </c>
      <c r="BE2131" s="4" t="str">
        <f t="shared" si="332"/>
        <v>ABURRIDO</v>
      </c>
      <c r="BF2131" s="4">
        <f t="shared" si="333"/>
        <v>4.672600000000001</v>
      </c>
      <c r="BG2131">
        <f t="shared" si="334"/>
        <v>1.37</v>
      </c>
      <c r="BH2131">
        <f t="shared" si="335"/>
        <v>3.88</v>
      </c>
      <c r="BI2131">
        <f t="shared" si="336"/>
        <v>6.64</v>
      </c>
      <c r="BJ2131">
        <f t="shared" si="337"/>
        <v>4.8899999999999997</v>
      </c>
      <c r="BK2131">
        <f t="shared" si="338"/>
        <v>5.0599999999999996</v>
      </c>
      <c r="BL2131">
        <f t="shared" si="339"/>
        <v>63590.399999999965</v>
      </c>
    </row>
    <row r="2132" spans="1:64" x14ac:dyDescent="0.2">
      <c r="A2132" s="1">
        <v>2130</v>
      </c>
      <c r="B2132" s="7" t="s">
        <v>23</v>
      </c>
      <c r="C2132" s="3">
        <v>39994</v>
      </c>
      <c r="D2132" s="4" t="s">
        <v>629</v>
      </c>
      <c r="E2132" s="4" t="s">
        <v>170</v>
      </c>
      <c r="F2132" s="5" t="str">
        <f t="shared" si="330"/>
        <v>M</v>
      </c>
      <c r="G2132" s="6">
        <v>0.89444444444444438</v>
      </c>
      <c r="H2132" s="6">
        <v>0.9159722222222223</v>
      </c>
      <c r="I2132" s="85">
        <f t="shared" si="331"/>
        <v>31.00000000000021</v>
      </c>
      <c r="J2132" s="86">
        <f>I2132*Segmentos!$D$7*(AH2132%)*IF(ISNUMBER(AI2132),AI2132%,0)</f>
        <v>102300.0000000007</v>
      </c>
      <c r="K2132" s="86">
        <f>I2132*Segmentos!$D$7*(AL2132%)*IF(ISNUMBER(AM2132),AM2132%,0)</f>
        <v>295070.400000002</v>
      </c>
      <c r="L2132" s="4"/>
      <c r="M2132" s="2">
        <v>1.64</v>
      </c>
      <c r="N2132" s="2">
        <v>2.6</v>
      </c>
      <c r="O2132" s="2">
        <v>63</v>
      </c>
      <c r="P2132" s="2">
        <v>49.780799999999999</v>
      </c>
      <c r="Q2132" s="2">
        <v>1.06</v>
      </c>
      <c r="R2132" s="2">
        <v>1.7</v>
      </c>
      <c r="S2132" s="2">
        <v>63</v>
      </c>
      <c r="T2132" s="2">
        <v>5.3769</v>
      </c>
      <c r="U2132" s="2">
        <v>3.89</v>
      </c>
      <c r="V2132" s="2">
        <v>6.7</v>
      </c>
      <c r="W2132" s="2">
        <v>58.1</v>
      </c>
      <c r="X2132" s="2">
        <v>24.768699999999999</v>
      </c>
      <c r="Y2132" s="2">
        <v>1.57</v>
      </c>
      <c r="Z2132" s="2">
        <v>2.5</v>
      </c>
      <c r="AA2132" s="2">
        <v>64</v>
      </c>
      <c r="AB2132" s="2">
        <v>14.086</v>
      </c>
      <c r="AC2132" s="2">
        <v>0.56000000000000005</v>
      </c>
      <c r="AD2132" s="2">
        <v>0.6</v>
      </c>
      <c r="AE2132" s="2">
        <v>95.3</v>
      </c>
      <c r="AF2132" s="2">
        <v>5.5491999999999999</v>
      </c>
      <c r="AG2132" s="20">
        <v>0.83</v>
      </c>
      <c r="AH2132" s="20">
        <v>1.5</v>
      </c>
      <c r="AI2132" s="20">
        <v>55</v>
      </c>
      <c r="AJ2132" s="20">
        <v>11.925000000000001</v>
      </c>
      <c r="AK2132" s="18">
        <v>2.37</v>
      </c>
      <c r="AL2132" s="18">
        <v>3.6</v>
      </c>
      <c r="AM2132" s="18">
        <v>66.099999999999994</v>
      </c>
      <c r="AN2132" s="18">
        <v>37.855800000000002</v>
      </c>
      <c r="AO2132" s="2">
        <v>0.03</v>
      </c>
      <c r="AP2132" s="2">
        <v>0.1</v>
      </c>
      <c r="AQ2132" s="2">
        <v>29</v>
      </c>
      <c r="AR2132" s="2">
        <v>0.1129</v>
      </c>
      <c r="AS2132" s="2">
        <v>0.04</v>
      </c>
      <c r="AT2132" s="2">
        <v>0.5</v>
      </c>
      <c r="AU2132" s="2">
        <v>8</v>
      </c>
      <c r="AV2132" s="2">
        <v>0.24929999999999999</v>
      </c>
      <c r="AW2132" s="2">
        <v>0.94</v>
      </c>
      <c r="AX2132" s="2">
        <v>2.2000000000000002</v>
      </c>
      <c r="AY2132" s="2">
        <v>42.4</v>
      </c>
      <c r="AZ2132" s="2">
        <v>8.2042000000000002</v>
      </c>
      <c r="BA2132" s="2">
        <v>3.55</v>
      </c>
      <c r="BB2132" s="2">
        <v>4.8</v>
      </c>
      <c r="BC2132" s="2">
        <v>73.400000000000006</v>
      </c>
      <c r="BD2132" s="2">
        <v>41.214399999999998</v>
      </c>
      <c r="BE2132" s="4" t="str">
        <f t="shared" si="332"/>
        <v>NO APLICA</v>
      </c>
      <c r="BF2132" s="4">
        <f t="shared" si="333"/>
        <v>1.4347999999999996</v>
      </c>
      <c r="BG2132">
        <f t="shared" si="334"/>
        <v>0.03</v>
      </c>
      <c r="BH2132">
        <f t="shared" si="335"/>
        <v>0.04</v>
      </c>
      <c r="BI2132">
        <f t="shared" si="336"/>
        <v>3.55</v>
      </c>
      <c r="BJ2132">
        <f t="shared" si="337"/>
        <v>2.37</v>
      </c>
      <c r="BK2132">
        <f t="shared" si="338"/>
        <v>0.83</v>
      </c>
      <c r="BL2132">
        <f t="shared" si="339"/>
        <v>5077.8000000000347</v>
      </c>
    </row>
    <row r="2133" spans="1:64" x14ac:dyDescent="0.2">
      <c r="A2133" s="1">
        <v>2131</v>
      </c>
      <c r="B2133" s="7" t="s">
        <v>25</v>
      </c>
      <c r="C2133" s="3">
        <v>39994</v>
      </c>
      <c r="D2133" s="4" t="s">
        <v>629</v>
      </c>
      <c r="E2133" s="4" t="s">
        <v>171</v>
      </c>
      <c r="F2133" s="5" t="str">
        <f t="shared" si="330"/>
        <v>M</v>
      </c>
      <c r="G2133" s="6">
        <v>0.89375000000000004</v>
      </c>
      <c r="H2133" s="6">
        <v>0.89583333333333337</v>
      </c>
      <c r="I2133" s="85">
        <f t="shared" si="331"/>
        <v>2.9999999999999893</v>
      </c>
      <c r="J2133" s="86">
        <f>I2133*Segmentos!$D$7*(AH2133%)*IF(ISNUMBER(AI2133),AI2133%,0)</f>
        <v>5999.9999999999791</v>
      </c>
      <c r="K2133" s="86">
        <f>I2133*Segmentos!$D$7*(AL2133%)*IF(ISNUMBER(AM2133),AM2133%,0)</f>
        <v>23375.99999999992</v>
      </c>
      <c r="L2133" s="4"/>
      <c r="M2133" s="2">
        <v>1.23</v>
      </c>
      <c r="N2133" s="2">
        <v>1.3</v>
      </c>
      <c r="O2133" s="2">
        <v>97.9</v>
      </c>
      <c r="P2133" s="2">
        <v>50.226999999999997</v>
      </c>
      <c r="Q2133" s="2">
        <v>0.69</v>
      </c>
      <c r="R2133" s="2">
        <v>0.7</v>
      </c>
      <c r="S2133" s="2">
        <v>100</v>
      </c>
      <c r="T2133" s="2">
        <v>4.7061000000000002</v>
      </c>
      <c r="U2133" s="2">
        <v>2.62</v>
      </c>
      <c r="V2133" s="2">
        <v>2.8</v>
      </c>
      <c r="W2133" s="2">
        <v>95.4</v>
      </c>
      <c r="X2133" s="2">
        <v>22.444800000000001</v>
      </c>
      <c r="Y2133" s="2">
        <v>1</v>
      </c>
      <c r="Z2133" s="2">
        <v>1</v>
      </c>
      <c r="AA2133" s="2">
        <v>100</v>
      </c>
      <c r="AB2133" s="2">
        <v>12.0442</v>
      </c>
      <c r="AC2133" s="2">
        <v>0.82</v>
      </c>
      <c r="AD2133" s="2">
        <v>0.8</v>
      </c>
      <c r="AE2133" s="2">
        <v>100</v>
      </c>
      <c r="AF2133" s="2">
        <v>11.0319</v>
      </c>
      <c r="AG2133" s="20">
        <v>0.46</v>
      </c>
      <c r="AH2133" s="20">
        <v>0.5</v>
      </c>
      <c r="AI2133" s="20">
        <v>100</v>
      </c>
      <c r="AJ2133" s="20">
        <v>8.8764000000000003</v>
      </c>
      <c r="AK2133" s="18">
        <v>1.93</v>
      </c>
      <c r="AL2133" s="18">
        <v>2</v>
      </c>
      <c r="AM2133" s="18">
        <v>97.4</v>
      </c>
      <c r="AN2133" s="18">
        <v>41.3506</v>
      </c>
      <c r="AO2133" s="2">
        <v>0.09</v>
      </c>
      <c r="AP2133" s="2">
        <v>0.1</v>
      </c>
      <c r="AQ2133" s="2">
        <v>100</v>
      </c>
      <c r="AR2133" s="2">
        <v>0.39700000000000002</v>
      </c>
      <c r="AS2133" s="2">
        <v>0.15</v>
      </c>
      <c r="AT2133" s="2">
        <v>0.1</v>
      </c>
      <c r="AU2133" s="2">
        <v>100</v>
      </c>
      <c r="AV2133" s="2">
        <v>1.3092999999999999</v>
      </c>
      <c r="AW2133" s="2">
        <v>0.83</v>
      </c>
      <c r="AX2133" s="2">
        <v>0.8</v>
      </c>
      <c r="AY2133" s="2">
        <v>100</v>
      </c>
      <c r="AZ2133" s="2">
        <v>9.7270000000000003</v>
      </c>
      <c r="BA2133" s="2">
        <v>2.48</v>
      </c>
      <c r="BB2133" s="2">
        <v>2.6</v>
      </c>
      <c r="BC2133" s="2">
        <v>97.3</v>
      </c>
      <c r="BD2133" s="2">
        <v>38.793700000000001</v>
      </c>
      <c r="BE2133" s="4" t="str">
        <f t="shared" si="332"/>
        <v>NO APLICA</v>
      </c>
      <c r="BF2133" s="4">
        <f t="shared" si="333"/>
        <v>1.0813999999999999</v>
      </c>
      <c r="BG2133">
        <f t="shared" si="334"/>
        <v>0.09</v>
      </c>
      <c r="BH2133">
        <f t="shared" si="335"/>
        <v>0.15</v>
      </c>
      <c r="BI2133">
        <f t="shared" si="336"/>
        <v>2.48</v>
      </c>
      <c r="BJ2133">
        <f t="shared" si="337"/>
        <v>1.93</v>
      </c>
      <c r="BK2133">
        <f t="shared" si="338"/>
        <v>0.46</v>
      </c>
      <c r="BL2133">
        <f t="shared" si="339"/>
        <v>381.80999999999864</v>
      </c>
    </row>
    <row r="2134" spans="1:64" x14ac:dyDescent="0.2">
      <c r="A2134" s="1">
        <v>2132</v>
      </c>
      <c r="B2134" s="7" t="s">
        <v>32</v>
      </c>
      <c r="C2134" s="3">
        <v>39994</v>
      </c>
      <c r="D2134" s="4" t="s">
        <v>628</v>
      </c>
      <c r="E2134" s="4" t="s">
        <v>164</v>
      </c>
      <c r="F2134" s="5" t="str">
        <f t="shared" si="330"/>
        <v>M</v>
      </c>
      <c r="G2134" s="6">
        <v>0.91388888888888886</v>
      </c>
      <c r="H2134" s="6">
        <v>0.91666666666666663</v>
      </c>
      <c r="I2134" s="85">
        <f t="shared" si="331"/>
        <v>3.9999999999999858</v>
      </c>
      <c r="J2134" s="86">
        <f>I2134*Segmentos!$D$7*(AH2134%)*IF(ISNUMBER(AI2134),AI2134%,0)</f>
        <v>15519.999999999945</v>
      </c>
      <c r="K2134" s="86">
        <f>I2134*Segmentos!$D$7*(AL2134%)*IF(ISNUMBER(AM2134),AM2134%,0)</f>
        <v>5407.99999999998</v>
      </c>
      <c r="L2134" s="4"/>
      <c r="M2134" s="2">
        <v>0.63</v>
      </c>
      <c r="N2134" s="2">
        <v>1.5</v>
      </c>
      <c r="O2134" s="2">
        <v>43.1</v>
      </c>
      <c r="P2134" s="2">
        <v>94.214200000000005</v>
      </c>
      <c r="Q2134" s="2">
        <v>7.0000000000000007E-2</v>
      </c>
      <c r="R2134" s="2">
        <v>0.3</v>
      </c>
      <c r="S2134" s="2">
        <v>25</v>
      </c>
      <c r="T2134" s="2">
        <v>1.7889999999999999</v>
      </c>
      <c r="U2134" s="2">
        <v>0.35</v>
      </c>
      <c r="V2134" s="2">
        <v>0.3</v>
      </c>
      <c r="W2134" s="2">
        <v>100</v>
      </c>
      <c r="X2134" s="2">
        <v>10.8101</v>
      </c>
      <c r="Y2134" s="2">
        <v>0.68</v>
      </c>
      <c r="Z2134" s="2">
        <v>0.9</v>
      </c>
      <c r="AA2134" s="2">
        <v>75.099999999999994</v>
      </c>
      <c r="AB2134" s="2">
        <v>29.808499999999999</v>
      </c>
      <c r="AC2134" s="2">
        <v>1.06</v>
      </c>
      <c r="AD2134" s="2">
        <v>3.3</v>
      </c>
      <c r="AE2134" s="2">
        <v>32.200000000000003</v>
      </c>
      <c r="AF2134" s="2">
        <v>51.806600000000003</v>
      </c>
      <c r="AG2134" s="20">
        <v>0.95</v>
      </c>
      <c r="AH2134" s="20">
        <v>2</v>
      </c>
      <c r="AI2134" s="20">
        <v>48.5</v>
      </c>
      <c r="AJ2134" s="20">
        <v>67.221900000000005</v>
      </c>
      <c r="AK2134" s="18">
        <v>0.34</v>
      </c>
      <c r="AL2134" s="18">
        <v>1</v>
      </c>
      <c r="AM2134" s="18">
        <v>33.799999999999997</v>
      </c>
      <c r="AN2134" s="18">
        <v>26.9923</v>
      </c>
      <c r="AO2134" s="2">
        <v>0.11</v>
      </c>
      <c r="AP2134" s="2">
        <v>0.1</v>
      </c>
      <c r="AQ2134" s="2">
        <v>100</v>
      </c>
      <c r="AR2134" s="2">
        <v>1.8274999999999999</v>
      </c>
      <c r="AS2134" s="2">
        <v>1.17</v>
      </c>
      <c r="AT2134" s="2">
        <v>2.2999999999999998</v>
      </c>
      <c r="AU2134" s="2">
        <v>50.9</v>
      </c>
      <c r="AV2134" s="2">
        <v>38.356699999999996</v>
      </c>
      <c r="AW2134" s="2">
        <v>0.19</v>
      </c>
      <c r="AX2134" s="2">
        <v>0.8</v>
      </c>
      <c r="AY2134" s="2">
        <v>25</v>
      </c>
      <c r="AZ2134" s="2">
        <v>8.3130000000000006</v>
      </c>
      <c r="BA2134" s="2">
        <v>0.8</v>
      </c>
      <c r="BB2134" s="2">
        <v>1.9</v>
      </c>
      <c r="BC2134" s="2">
        <v>42.3</v>
      </c>
      <c r="BD2134" s="2">
        <v>45.716999999999999</v>
      </c>
      <c r="BE2134" s="4" t="str">
        <f t="shared" si="332"/>
        <v>NO APLICA</v>
      </c>
      <c r="BF2134" s="4">
        <f t="shared" si="333"/>
        <v>0.8358000000000001</v>
      </c>
      <c r="BG2134">
        <f t="shared" si="334"/>
        <v>0.11</v>
      </c>
      <c r="BH2134">
        <f t="shared" si="335"/>
        <v>1.17</v>
      </c>
      <c r="BI2134">
        <f t="shared" si="336"/>
        <v>0.8</v>
      </c>
      <c r="BJ2134">
        <f t="shared" si="337"/>
        <v>0.34</v>
      </c>
      <c r="BK2134">
        <f t="shared" si="338"/>
        <v>0.95</v>
      </c>
      <c r="BL2134">
        <f t="shared" si="339"/>
        <v>258.59999999999911</v>
      </c>
    </row>
    <row r="2135" spans="1:64" x14ac:dyDescent="0.2">
      <c r="A2135" s="1">
        <v>2133</v>
      </c>
      <c r="B2135" s="7" t="s">
        <v>19</v>
      </c>
      <c r="C2135" s="3">
        <v>39994</v>
      </c>
      <c r="D2135" s="4" t="s">
        <v>17</v>
      </c>
      <c r="E2135" s="4" t="s">
        <v>166</v>
      </c>
      <c r="F2135" s="5" t="str">
        <f t="shared" si="330"/>
        <v>M</v>
      </c>
      <c r="G2135" s="6">
        <v>0.91388888888888886</v>
      </c>
      <c r="H2135" s="6">
        <v>0.91527777777777775</v>
      </c>
      <c r="I2135" s="85">
        <f t="shared" si="331"/>
        <v>1.9999999999999929</v>
      </c>
      <c r="J2135" s="86">
        <f>I2135*Segmentos!$D$7*(AH2135%)*IF(ISNUMBER(AI2135),AI2135%,0)</f>
        <v>5599.99999999998</v>
      </c>
      <c r="K2135" s="86">
        <f>I2135*Segmentos!$D$7*(AL2135%)*IF(ISNUMBER(AM2135),AM2135%,0)</f>
        <v>9129.5999999999676</v>
      </c>
      <c r="L2135" s="4"/>
      <c r="M2135" s="2">
        <v>0.91</v>
      </c>
      <c r="N2135" s="2">
        <v>0.9</v>
      </c>
      <c r="O2135" s="2">
        <v>96.7</v>
      </c>
      <c r="P2135" s="2">
        <v>89.851600000000005</v>
      </c>
      <c r="Q2135" s="2">
        <v>0</v>
      </c>
      <c r="R2135" s="2">
        <v>0</v>
      </c>
      <c r="S2135" s="8" t="s">
        <v>577</v>
      </c>
      <c r="T2135" s="2">
        <v>0</v>
      </c>
      <c r="U2135" s="2">
        <v>0.56000000000000005</v>
      </c>
      <c r="V2135" s="2">
        <v>0.6</v>
      </c>
      <c r="W2135" s="2">
        <v>100</v>
      </c>
      <c r="X2135" s="2">
        <v>11.633100000000001</v>
      </c>
      <c r="Y2135" s="2">
        <v>1.2</v>
      </c>
      <c r="Z2135" s="2">
        <v>1.3</v>
      </c>
      <c r="AA2135" s="2">
        <v>92</v>
      </c>
      <c r="AB2135" s="2">
        <v>35.292499999999997</v>
      </c>
      <c r="AC2135" s="2">
        <v>1.32</v>
      </c>
      <c r="AD2135" s="2">
        <v>1.3</v>
      </c>
      <c r="AE2135" s="2">
        <v>100</v>
      </c>
      <c r="AF2135" s="2">
        <v>42.926099999999998</v>
      </c>
      <c r="AG2135" s="20">
        <v>0.65</v>
      </c>
      <c r="AH2135" s="20">
        <v>0.7</v>
      </c>
      <c r="AI2135" s="20">
        <v>100</v>
      </c>
      <c r="AJ2135" s="20">
        <v>30.667300000000001</v>
      </c>
      <c r="AK2135" s="18">
        <v>1.1299999999999999</v>
      </c>
      <c r="AL2135" s="18">
        <v>1.2</v>
      </c>
      <c r="AM2135" s="18">
        <v>95.1</v>
      </c>
      <c r="AN2135" s="18">
        <v>59.1843</v>
      </c>
      <c r="AO2135" s="2">
        <v>0</v>
      </c>
      <c r="AP2135" s="2">
        <v>0</v>
      </c>
      <c r="AQ2135" s="8" t="s">
        <v>577</v>
      </c>
      <c r="AR2135" s="2">
        <v>0</v>
      </c>
      <c r="AS2135" s="2">
        <v>0.2</v>
      </c>
      <c r="AT2135" s="2">
        <v>0.2</v>
      </c>
      <c r="AU2135" s="2">
        <v>100</v>
      </c>
      <c r="AV2135" s="2">
        <v>4.3813000000000004</v>
      </c>
      <c r="AW2135" s="2">
        <v>0.81</v>
      </c>
      <c r="AX2135" s="2">
        <v>0.8</v>
      </c>
      <c r="AY2135" s="2">
        <v>100</v>
      </c>
      <c r="AZ2135" s="2">
        <v>23.181000000000001</v>
      </c>
      <c r="BA2135" s="2">
        <v>1.64</v>
      </c>
      <c r="BB2135" s="2">
        <v>1.7</v>
      </c>
      <c r="BC2135" s="2">
        <v>95.3</v>
      </c>
      <c r="BD2135" s="2">
        <v>62.289200000000001</v>
      </c>
      <c r="BE2135" s="4" t="str">
        <f t="shared" si="332"/>
        <v>NO APLICA</v>
      </c>
      <c r="BF2135" s="4">
        <f t="shared" si="333"/>
        <v>0.75960000000000005</v>
      </c>
      <c r="BG2135">
        <f t="shared" si="334"/>
        <v>0</v>
      </c>
      <c r="BH2135">
        <f t="shared" si="335"/>
        <v>0.2</v>
      </c>
      <c r="BI2135">
        <f t="shared" si="336"/>
        <v>1.64</v>
      </c>
      <c r="BJ2135">
        <f t="shared" si="337"/>
        <v>1.1299999999999999</v>
      </c>
      <c r="BK2135">
        <f t="shared" si="338"/>
        <v>0.65</v>
      </c>
      <c r="BL2135">
        <f t="shared" si="339"/>
        <v>174.05999999999938</v>
      </c>
    </row>
    <row r="2136" spans="1:64" x14ac:dyDescent="0.2">
      <c r="A2136" s="1">
        <v>2134</v>
      </c>
      <c r="B2136" s="7" t="s">
        <v>2</v>
      </c>
      <c r="C2136" s="3">
        <v>39994</v>
      </c>
      <c r="D2136" s="4" t="s">
        <v>627</v>
      </c>
      <c r="E2136" s="4" t="s">
        <v>164</v>
      </c>
      <c r="F2136" s="5" t="str">
        <f t="shared" si="330"/>
        <v>M</v>
      </c>
      <c r="G2136" s="6">
        <v>0.88402777777777775</v>
      </c>
      <c r="H2136" s="6">
        <v>0.93194444444444446</v>
      </c>
      <c r="I2136" s="85">
        <f t="shared" si="331"/>
        <v>69.000000000000071</v>
      </c>
      <c r="J2136" s="86">
        <f>I2136*Segmentos!$D$7*(AH2136%)*IF(ISNUMBER(AI2136),AI2136%,0)</f>
        <v>1306252.8000000012</v>
      </c>
      <c r="K2136" s="86">
        <f>I2136*Segmentos!$D$7*(AL2136%)*IF(ISNUMBER(AM2136),AM2136%,0)</f>
        <v>1925431.2000000023</v>
      </c>
      <c r="L2136" s="4"/>
      <c r="M2136" s="2">
        <v>5.92</v>
      </c>
      <c r="N2136" s="2">
        <v>21.8</v>
      </c>
      <c r="O2136" s="2">
        <v>27.1</v>
      </c>
      <c r="P2136" s="2">
        <v>86.164900000000003</v>
      </c>
      <c r="Q2136" s="2">
        <v>5.0999999999999996</v>
      </c>
      <c r="R2136" s="2">
        <v>15.9</v>
      </c>
      <c r="S2136" s="2">
        <v>32.1</v>
      </c>
      <c r="T2136" s="2">
        <v>12.392899999999999</v>
      </c>
      <c r="U2136" s="2">
        <v>4.71</v>
      </c>
      <c r="V2136" s="2">
        <v>22</v>
      </c>
      <c r="W2136" s="2">
        <v>21.4</v>
      </c>
      <c r="X2136" s="2">
        <v>14.386799999999999</v>
      </c>
      <c r="Y2136" s="2">
        <v>6.3</v>
      </c>
      <c r="Z2136" s="2">
        <v>23</v>
      </c>
      <c r="AA2136" s="2">
        <v>27.4</v>
      </c>
      <c r="AB2136" s="2">
        <v>27.099699999999999</v>
      </c>
      <c r="AC2136" s="2">
        <v>6.75</v>
      </c>
      <c r="AD2136" s="2">
        <v>23.7</v>
      </c>
      <c r="AE2136" s="2">
        <v>28.5</v>
      </c>
      <c r="AF2136" s="2">
        <v>32.285499999999999</v>
      </c>
      <c r="AG2136" s="20">
        <v>4.72</v>
      </c>
      <c r="AH2136" s="20">
        <v>20.399999999999999</v>
      </c>
      <c r="AI2136" s="20">
        <v>23.2</v>
      </c>
      <c r="AJ2136" s="20">
        <v>32.619300000000003</v>
      </c>
      <c r="AK2136" s="18">
        <v>6.99</v>
      </c>
      <c r="AL2136" s="18">
        <v>23.1</v>
      </c>
      <c r="AM2136" s="18">
        <v>30.2</v>
      </c>
      <c r="AN2136" s="18">
        <v>53.5456</v>
      </c>
      <c r="AO2136" s="2">
        <v>5.29</v>
      </c>
      <c r="AP2136" s="2">
        <v>18.899999999999999</v>
      </c>
      <c r="AQ2136" s="2">
        <v>27.9</v>
      </c>
      <c r="AR2136" s="2">
        <v>8.4171999999999993</v>
      </c>
      <c r="AS2136" s="2">
        <v>6.75</v>
      </c>
      <c r="AT2136" s="2">
        <v>21.8</v>
      </c>
      <c r="AU2136" s="2">
        <v>31</v>
      </c>
      <c r="AV2136" s="2">
        <v>21.653400000000001</v>
      </c>
      <c r="AW2136" s="2">
        <v>7.31</v>
      </c>
      <c r="AX2136" s="2">
        <v>25</v>
      </c>
      <c r="AY2136" s="2">
        <v>29.2</v>
      </c>
      <c r="AZ2136" s="2">
        <v>30.6328</v>
      </c>
      <c r="BA2136" s="2">
        <v>4.57</v>
      </c>
      <c r="BB2136" s="2">
        <v>20.3</v>
      </c>
      <c r="BC2136" s="2">
        <v>22.5</v>
      </c>
      <c r="BD2136" s="2">
        <v>25.461500000000001</v>
      </c>
      <c r="BE2136" s="4" t="str">
        <f t="shared" si="332"/>
        <v>NO APLICA</v>
      </c>
      <c r="BF2136" s="4">
        <f t="shared" si="333"/>
        <v>6.6383999999999999</v>
      </c>
      <c r="BG2136">
        <f t="shared" si="334"/>
        <v>5.29</v>
      </c>
      <c r="BH2136">
        <f t="shared" si="335"/>
        <v>6.75</v>
      </c>
      <c r="BI2136">
        <f t="shared" si="336"/>
        <v>7.31</v>
      </c>
      <c r="BJ2136">
        <f t="shared" si="337"/>
        <v>6.99</v>
      </c>
      <c r="BK2136">
        <f t="shared" si="338"/>
        <v>4.72</v>
      </c>
      <c r="BL2136">
        <f t="shared" si="339"/>
        <v>40763.820000000043</v>
      </c>
    </row>
    <row r="2137" spans="1:64" x14ac:dyDescent="0.2">
      <c r="A2137" s="1">
        <v>2135</v>
      </c>
      <c r="B2137" s="7" t="s">
        <v>16</v>
      </c>
      <c r="C2137" s="3">
        <v>39994</v>
      </c>
      <c r="D2137" s="4" t="s">
        <v>626</v>
      </c>
      <c r="E2137" s="4" t="s">
        <v>166</v>
      </c>
      <c r="F2137" s="5" t="str">
        <f t="shared" si="330"/>
        <v>M</v>
      </c>
      <c r="G2137" s="6">
        <v>0.9145833333333333</v>
      </c>
      <c r="H2137" s="6">
        <v>0.91805555555555562</v>
      </c>
      <c r="I2137" s="85">
        <f t="shared" si="331"/>
        <v>5.0000000000001421</v>
      </c>
      <c r="J2137" s="86">
        <f>I2137*Segmentos!$D$7*(AH2137%)*IF(ISNUMBER(AI2137),AI2137%,0)</f>
        <v>206892.00000000588</v>
      </c>
      <c r="K2137" s="86">
        <f>I2137*Segmentos!$D$7*(AL2137%)*IF(ISNUMBER(AM2137),AM2137%,0)</f>
        <v>339200.00000000966</v>
      </c>
      <c r="L2137" s="4"/>
      <c r="M2137" s="2">
        <v>13.83</v>
      </c>
      <c r="N2137" s="2">
        <v>16.5</v>
      </c>
      <c r="O2137" s="2">
        <v>83.8</v>
      </c>
      <c r="P2137" s="2">
        <v>84.552499999999995</v>
      </c>
      <c r="Q2137" s="2">
        <v>6.35</v>
      </c>
      <c r="R2137" s="2">
        <v>7.3</v>
      </c>
      <c r="S2137" s="2">
        <v>87.5</v>
      </c>
      <c r="T2137" s="2">
        <v>6.4770000000000003</v>
      </c>
      <c r="U2137" s="2">
        <v>13.57</v>
      </c>
      <c r="V2137" s="2">
        <v>16.3</v>
      </c>
      <c r="W2137" s="2">
        <v>83.1</v>
      </c>
      <c r="X2137" s="2">
        <v>17.393699999999999</v>
      </c>
      <c r="Y2137" s="2">
        <v>12.32</v>
      </c>
      <c r="Z2137" s="2">
        <v>14.8</v>
      </c>
      <c r="AA2137" s="2">
        <v>83.1</v>
      </c>
      <c r="AB2137" s="2">
        <v>22.2362</v>
      </c>
      <c r="AC2137" s="2">
        <v>19.149999999999999</v>
      </c>
      <c r="AD2137" s="2">
        <v>22.8</v>
      </c>
      <c r="AE2137" s="2">
        <v>83.9</v>
      </c>
      <c r="AF2137" s="2">
        <v>38.445700000000002</v>
      </c>
      <c r="AG2137" s="20">
        <v>10.36</v>
      </c>
      <c r="AH2137" s="20">
        <v>12.6</v>
      </c>
      <c r="AI2137" s="20">
        <v>82.1</v>
      </c>
      <c r="AJ2137" s="20">
        <v>30.043399999999998</v>
      </c>
      <c r="AK2137" s="18">
        <v>16.96</v>
      </c>
      <c r="AL2137" s="18">
        <v>20</v>
      </c>
      <c r="AM2137" s="18">
        <v>84.8</v>
      </c>
      <c r="AN2137" s="18">
        <v>54.5092</v>
      </c>
      <c r="AO2137" s="2">
        <v>9.36</v>
      </c>
      <c r="AP2137" s="2">
        <v>11.9</v>
      </c>
      <c r="AQ2137" s="2">
        <v>78.400000000000006</v>
      </c>
      <c r="AR2137" s="2">
        <v>6.2549999999999999</v>
      </c>
      <c r="AS2137" s="2">
        <v>9.8000000000000007</v>
      </c>
      <c r="AT2137" s="2">
        <v>11.2</v>
      </c>
      <c r="AU2137" s="2">
        <v>87.3</v>
      </c>
      <c r="AV2137" s="2">
        <v>13.1966</v>
      </c>
      <c r="AW2137" s="2">
        <v>14.18</v>
      </c>
      <c r="AX2137" s="2">
        <v>17.3</v>
      </c>
      <c r="AY2137" s="2">
        <v>82</v>
      </c>
      <c r="AZ2137" s="2">
        <v>24.933499999999999</v>
      </c>
      <c r="BA2137" s="2">
        <v>17.149999999999999</v>
      </c>
      <c r="BB2137" s="2">
        <v>20.2</v>
      </c>
      <c r="BC2137" s="2">
        <v>84.8</v>
      </c>
      <c r="BD2137" s="2">
        <v>40.167400000000001</v>
      </c>
      <c r="BE2137" s="4" t="str">
        <f t="shared" si="332"/>
        <v>NO APLICA</v>
      </c>
      <c r="BF2137" s="4">
        <f t="shared" si="333"/>
        <v>12.865</v>
      </c>
      <c r="BG2137">
        <f t="shared" si="334"/>
        <v>9.36</v>
      </c>
      <c r="BH2137">
        <f t="shared" si="335"/>
        <v>9.8000000000000007</v>
      </c>
      <c r="BI2137">
        <f t="shared" si="336"/>
        <v>17.149999999999999</v>
      </c>
      <c r="BJ2137">
        <f t="shared" si="337"/>
        <v>16.96</v>
      </c>
      <c r="BK2137">
        <f t="shared" si="338"/>
        <v>10.36</v>
      </c>
      <c r="BL2137">
        <f t="shared" si="339"/>
        <v>6913.5000000001965</v>
      </c>
    </row>
    <row r="2138" spans="1:64" x14ac:dyDescent="0.2">
      <c r="A2138" s="1">
        <v>2136</v>
      </c>
      <c r="B2138" s="7" t="s">
        <v>22</v>
      </c>
      <c r="C2138" s="3">
        <v>39994</v>
      </c>
      <c r="D2138" s="4" t="s">
        <v>629</v>
      </c>
      <c r="E2138" s="4" t="s">
        <v>164</v>
      </c>
      <c r="F2138" s="5" t="str">
        <f t="shared" si="330"/>
        <v>M</v>
      </c>
      <c r="G2138" s="6">
        <v>0.83194444444444438</v>
      </c>
      <c r="H2138" s="6">
        <v>0.87361111111111101</v>
      </c>
      <c r="I2138" s="85">
        <f t="shared" si="331"/>
        <v>59.999999999999943</v>
      </c>
      <c r="J2138" s="86">
        <f>I2138*Segmentos!$D$7*(AH2138%)*IF(ISNUMBER(AI2138),AI2138%,0)</f>
        <v>387983.99999999965</v>
      </c>
      <c r="K2138" s="86">
        <f>I2138*Segmentos!$D$7*(AL2138%)*IF(ISNUMBER(AM2138),AM2138%,0)</f>
        <v>347351.99999999959</v>
      </c>
      <c r="L2138" s="4"/>
      <c r="M2138" s="2">
        <v>1.52</v>
      </c>
      <c r="N2138" s="2">
        <v>4.9000000000000004</v>
      </c>
      <c r="O2138" s="2">
        <v>30.8</v>
      </c>
      <c r="P2138" s="2">
        <v>92.524699999999996</v>
      </c>
      <c r="Q2138" s="2">
        <v>0.13</v>
      </c>
      <c r="R2138" s="2">
        <v>2.1</v>
      </c>
      <c r="S2138" s="2">
        <v>5.8</v>
      </c>
      <c r="T2138" s="2">
        <v>1.2723</v>
      </c>
      <c r="U2138" s="2">
        <v>0.7</v>
      </c>
      <c r="V2138" s="2">
        <v>2.8</v>
      </c>
      <c r="W2138" s="2">
        <v>25.1</v>
      </c>
      <c r="X2138" s="2">
        <v>8.9688999999999997</v>
      </c>
      <c r="Y2138" s="2">
        <v>0.4</v>
      </c>
      <c r="Z2138" s="2">
        <v>3.5</v>
      </c>
      <c r="AA2138" s="2">
        <v>11.5</v>
      </c>
      <c r="AB2138" s="2">
        <v>7.1740000000000004</v>
      </c>
      <c r="AC2138" s="2">
        <v>3.77</v>
      </c>
      <c r="AD2138" s="2">
        <v>9</v>
      </c>
      <c r="AE2138" s="2">
        <v>41.7</v>
      </c>
      <c r="AF2138" s="2">
        <v>75.109499999999997</v>
      </c>
      <c r="AG2138" s="20">
        <v>1.63</v>
      </c>
      <c r="AH2138" s="20">
        <v>5.9</v>
      </c>
      <c r="AI2138" s="20">
        <v>27.4</v>
      </c>
      <c r="AJ2138" s="20">
        <v>46.9178</v>
      </c>
      <c r="AK2138" s="18">
        <v>1.43</v>
      </c>
      <c r="AL2138" s="18">
        <v>4.0999999999999996</v>
      </c>
      <c r="AM2138" s="18">
        <v>35.299999999999997</v>
      </c>
      <c r="AN2138" s="18">
        <v>45.606900000000003</v>
      </c>
      <c r="AO2138" s="2">
        <v>1.48</v>
      </c>
      <c r="AP2138" s="2">
        <v>4.0999999999999996</v>
      </c>
      <c r="AQ2138" s="2">
        <v>36.200000000000003</v>
      </c>
      <c r="AR2138" s="2">
        <v>9.8103999999999996</v>
      </c>
      <c r="AS2138" s="2">
        <v>1.33</v>
      </c>
      <c r="AT2138" s="2">
        <v>5.7</v>
      </c>
      <c r="AU2138" s="2">
        <v>23.3</v>
      </c>
      <c r="AV2138" s="2">
        <v>17.790400000000002</v>
      </c>
      <c r="AW2138" s="2">
        <v>1.2</v>
      </c>
      <c r="AX2138" s="2">
        <v>5.5</v>
      </c>
      <c r="AY2138" s="2">
        <v>21.8</v>
      </c>
      <c r="AZ2138" s="2">
        <v>20.978400000000001</v>
      </c>
      <c r="BA2138" s="2">
        <v>1.89</v>
      </c>
      <c r="BB2138" s="2">
        <v>4.3</v>
      </c>
      <c r="BC2138" s="2">
        <v>43.5</v>
      </c>
      <c r="BD2138" s="2">
        <v>43.945500000000003</v>
      </c>
      <c r="BE2138" s="4" t="str">
        <f t="shared" si="332"/>
        <v>NO APLICA</v>
      </c>
      <c r="BF2138" s="4">
        <f t="shared" si="333"/>
        <v>1.5489999999999999</v>
      </c>
      <c r="BG2138">
        <f t="shared" si="334"/>
        <v>1.48</v>
      </c>
      <c r="BH2138">
        <f t="shared" si="335"/>
        <v>1.33</v>
      </c>
      <c r="BI2138">
        <f t="shared" si="336"/>
        <v>1.89</v>
      </c>
      <c r="BJ2138">
        <f t="shared" si="337"/>
        <v>1.43</v>
      </c>
      <c r="BK2138">
        <f t="shared" si="338"/>
        <v>1.63</v>
      </c>
      <c r="BL2138">
        <f t="shared" si="339"/>
        <v>9055.1999999999916</v>
      </c>
    </row>
    <row r="2139" spans="1:64" x14ac:dyDescent="0.2">
      <c r="A2139" s="1">
        <v>2137</v>
      </c>
      <c r="B2139" s="7" t="s">
        <v>24</v>
      </c>
      <c r="C2139" s="3">
        <v>39994</v>
      </c>
      <c r="D2139" s="4" t="s">
        <v>629</v>
      </c>
      <c r="E2139" s="4" t="s">
        <v>170</v>
      </c>
      <c r="F2139" s="5" t="str">
        <f t="shared" si="330"/>
        <v>M</v>
      </c>
      <c r="G2139" s="6">
        <v>0.875</v>
      </c>
      <c r="H2139" s="6">
        <v>0.89166666666666661</v>
      </c>
      <c r="I2139" s="85">
        <f t="shared" si="331"/>
        <v>23.999999999999915</v>
      </c>
      <c r="J2139" s="86">
        <f>I2139*Segmentos!$D$7*(AH2139%)*IF(ISNUMBER(AI2139),AI2139%,0)</f>
        <v>24115.199999999917</v>
      </c>
      <c r="K2139" s="86">
        <f>I2139*Segmentos!$D$7*(AL2139%)*IF(ISNUMBER(AM2139),AM2139%,0)</f>
        <v>137635.19999999955</v>
      </c>
      <c r="L2139" s="4"/>
      <c r="M2139" s="2">
        <v>0.88</v>
      </c>
      <c r="N2139" s="2">
        <v>2.2000000000000002</v>
      </c>
      <c r="O2139" s="2">
        <v>40.299999999999997</v>
      </c>
      <c r="P2139" s="2">
        <v>51.3596</v>
      </c>
      <c r="Q2139" s="2">
        <v>0.35</v>
      </c>
      <c r="R2139" s="2">
        <v>0.8</v>
      </c>
      <c r="S2139" s="2">
        <v>41.7</v>
      </c>
      <c r="T2139" s="2">
        <v>3.3599000000000001</v>
      </c>
      <c r="U2139" s="2">
        <v>1.63</v>
      </c>
      <c r="V2139" s="2">
        <v>3.3</v>
      </c>
      <c r="W2139" s="2">
        <v>49</v>
      </c>
      <c r="X2139" s="2">
        <v>19.930199999999999</v>
      </c>
      <c r="Y2139" s="2">
        <v>0.72</v>
      </c>
      <c r="Z2139" s="2">
        <v>1</v>
      </c>
      <c r="AA2139" s="2">
        <v>69.2</v>
      </c>
      <c r="AB2139" s="2">
        <v>12.3627</v>
      </c>
      <c r="AC2139" s="2">
        <v>0.82</v>
      </c>
      <c r="AD2139" s="2">
        <v>3.2</v>
      </c>
      <c r="AE2139" s="2">
        <v>25.8</v>
      </c>
      <c r="AF2139" s="2">
        <v>15.706799999999999</v>
      </c>
      <c r="AG2139" s="20">
        <v>0.25</v>
      </c>
      <c r="AH2139" s="20">
        <v>1.6</v>
      </c>
      <c r="AI2139" s="20">
        <v>15.7</v>
      </c>
      <c r="AJ2139" s="20">
        <v>6.8552999999999997</v>
      </c>
      <c r="AK2139" s="18">
        <v>1.45</v>
      </c>
      <c r="AL2139" s="18">
        <v>2.7</v>
      </c>
      <c r="AM2139" s="18">
        <v>53.1</v>
      </c>
      <c r="AN2139" s="18">
        <v>44.504300000000001</v>
      </c>
      <c r="AO2139" s="2">
        <v>0.17</v>
      </c>
      <c r="AP2139" s="2">
        <v>0.4</v>
      </c>
      <c r="AQ2139" s="2">
        <v>41.7</v>
      </c>
      <c r="AR2139" s="2">
        <v>1.1063000000000001</v>
      </c>
      <c r="AS2139" s="2">
        <v>0.17</v>
      </c>
      <c r="AT2139" s="2">
        <v>1.1000000000000001</v>
      </c>
      <c r="AU2139" s="2">
        <v>15.6</v>
      </c>
      <c r="AV2139" s="2">
        <v>2.1756000000000002</v>
      </c>
      <c r="AW2139" s="2">
        <v>0.59</v>
      </c>
      <c r="AX2139" s="2">
        <v>1.3</v>
      </c>
      <c r="AY2139" s="2">
        <v>44.7</v>
      </c>
      <c r="AZ2139" s="2">
        <v>9.8407</v>
      </c>
      <c r="BA2139" s="2">
        <v>1.71</v>
      </c>
      <c r="BB2139" s="2">
        <v>4</v>
      </c>
      <c r="BC2139" s="2">
        <v>43</v>
      </c>
      <c r="BD2139" s="2">
        <v>38.237000000000002</v>
      </c>
      <c r="BE2139" s="4" t="str">
        <f t="shared" si="332"/>
        <v>NO APLICA</v>
      </c>
      <c r="BF2139" s="4">
        <f t="shared" si="333"/>
        <v>0.79200000000000004</v>
      </c>
      <c r="BG2139">
        <f t="shared" si="334"/>
        <v>0.17</v>
      </c>
      <c r="BH2139">
        <f t="shared" si="335"/>
        <v>0.17</v>
      </c>
      <c r="BI2139">
        <f t="shared" si="336"/>
        <v>1.71</v>
      </c>
      <c r="BJ2139">
        <f t="shared" si="337"/>
        <v>1.45</v>
      </c>
      <c r="BK2139">
        <f t="shared" si="338"/>
        <v>0.25</v>
      </c>
      <c r="BL2139">
        <f t="shared" si="339"/>
        <v>2127.8399999999924</v>
      </c>
    </row>
    <row r="2140" spans="1:64" x14ac:dyDescent="0.2">
      <c r="A2140" s="1">
        <v>2138</v>
      </c>
      <c r="B2140" s="7" t="s">
        <v>4</v>
      </c>
      <c r="C2140" s="3">
        <v>39994</v>
      </c>
      <c r="D2140" s="4" t="s">
        <v>3</v>
      </c>
      <c r="E2140" s="4" t="s">
        <v>165</v>
      </c>
      <c r="F2140" s="5" t="str">
        <f t="shared" si="330"/>
        <v>M</v>
      </c>
      <c r="G2140" s="6">
        <v>0.77916666666666667</v>
      </c>
      <c r="H2140" s="6">
        <v>0.87430555555555556</v>
      </c>
      <c r="I2140" s="85">
        <f t="shared" si="331"/>
        <v>137</v>
      </c>
      <c r="J2140" s="86">
        <f>I2140*Segmentos!$D$7*(AH2140%)*IF(ISNUMBER(AI2140),AI2140%,0)</f>
        <v>1282758.4000000001</v>
      </c>
      <c r="K2140" s="86">
        <f>I2140*Segmentos!$D$7*(AL2140%)*IF(ISNUMBER(AM2140),AM2140%,0)</f>
        <v>2310806.4</v>
      </c>
      <c r="L2140" s="4"/>
      <c r="M2140" s="2">
        <v>3.33</v>
      </c>
      <c r="N2140" s="2">
        <v>15.2</v>
      </c>
      <c r="O2140" s="2">
        <v>22</v>
      </c>
      <c r="P2140" s="2">
        <v>59.796300000000002</v>
      </c>
      <c r="Q2140" s="2">
        <v>4.76</v>
      </c>
      <c r="R2140" s="2">
        <v>16.600000000000001</v>
      </c>
      <c r="S2140" s="2">
        <v>28.8</v>
      </c>
      <c r="T2140" s="2">
        <v>14.263500000000001</v>
      </c>
      <c r="U2140" s="2">
        <v>4.46</v>
      </c>
      <c r="V2140" s="2">
        <v>20.7</v>
      </c>
      <c r="W2140" s="2">
        <v>21.6</v>
      </c>
      <c r="X2140" s="2">
        <v>16.792100000000001</v>
      </c>
      <c r="Y2140" s="2">
        <v>2.96</v>
      </c>
      <c r="Z2140" s="2">
        <v>14.4</v>
      </c>
      <c r="AA2140" s="2">
        <v>20.6</v>
      </c>
      <c r="AB2140" s="2">
        <v>15.679399999999999</v>
      </c>
      <c r="AC2140" s="2">
        <v>2.2200000000000002</v>
      </c>
      <c r="AD2140" s="2">
        <v>11.7</v>
      </c>
      <c r="AE2140" s="2">
        <v>19</v>
      </c>
      <c r="AF2140" s="2">
        <v>13.061299999999999</v>
      </c>
      <c r="AG2140" s="20">
        <v>2.35</v>
      </c>
      <c r="AH2140" s="20">
        <v>13.3</v>
      </c>
      <c r="AI2140" s="20">
        <v>17.600000000000001</v>
      </c>
      <c r="AJ2140" s="20">
        <v>19.984200000000001</v>
      </c>
      <c r="AK2140" s="18">
        <v>4.22</v>
      </c>
      <c r="AL2140" s="18">
        <v>16.8</v>
      </c>
      <c r="AM2140" s="18">
        <v>25.1</v>
      </c>
      <c r="AN2140" s="18">
        <v>39.812100000000001</v>
      </c>
      <c r="AO2140" s="2">
        <v>1.69</v>
      </c>
      <c r="AP2140" s="2">
        <v>8.6</v>
      </c>
      <c r="AQ2140" s="2">
        <v>19.7</v>
      </c>
      <c r="AR2140" s="2">
        <v>3.3043999999999998</v>
      </c>
      <c r="AS2140" s="2">
        <v>2.39</v>
      </c>
      <c r="AT2140" s="2">
        <v>15.4</v>
      </c>
      <c r="AU2140" s="2">
        <v>15.5</v>
      </c>
      <c r="AV2140" s="2">
        <v>9.4652999999999992</v>
      </c>
      <c r="AW2140" s="2">
        <v>4.01</v>
      </c>
      <c r="AX2140" s="2">
        <v>16.2</v>
      </c>
      <c r="AY2140" s="2">
        <v>24.7</v>
      </c>
      <c r="AZ2140" s="2">
        <v>20.6981</v>
      </c>
      <c r="BA2140" s="2">
        <v>3.83</v>
      </c>
      <c r="BB2140" s="2">
        <v>16.100000000000001</v>
      </c>
      <c r="BC2140" s="2">
        <v>23.8</v>
      </c>
      <c r="BD2140" s="2">
        <v>26.328399999999998</v>
      </c>
      <c r="BE2140" s="4" t="str">
        <f t="shared" si="332"/>
        <v>ABURRIDO</v>
      </c>
      <c r="BF2140" s="4">
        <f t="shared" si="333"/>
        <v>3.0224000000000002</v>
      </c>
      <c r="BG2140">
        <f t="shared" si="334"/>
        <v>1.69</v>
      </c>
      <c r="BH2140">
        <f t="shared" si="335"/>
        <v>2.39</v>
      </c>
      <c r="BI2140">
        <f t="shared" si="336"/>
        <v>4.01</v>
      </c>
      <c r="BJ2140">
        <f t="shared" si="337"/>
        <v>4.22</v>
      </c>
      <c r="BK2140">
        <f t="shared" si="338"/>
        <v>2.35</v>
      </c>
      <c r="BL2140">
        <f t="shared" si="339"/>
        <v>45812.800000000003</v>
      </c>
    </row>
    <row r="2141" spans="1:64" x14ac:dyDescent="0.2">
      <c r="A2141" s="1">
        <v>2139</v>
      </c>
      <c r="B2141" s="7" t="s">
        <v>15</v>
      </c>
      <c r="C2141" s="3">
        <v>39995</v>
      </c>
      <c r="D2141" s="4" t="s">
        <v>626</v>
      </c>
      <c r="E2141" s="4" t="s">
        <v>164</v>
      </c>
      <c r="F2141" s="5" t="str">
        <f t="shared" si="330"/>
        <v>W</v>
      </c>
      <c r="G2141" s="6">
        <v>0.875</v>
      </c>
      <c r="H2141" s="6">
        <v>0.91319444444444453</v>
      </c>
      <c r="I2141" s="85">
        <f t="shared" si="331"/>
        <v>55.000000000000128</v>
      </c>
      <c r="J2141" s="86">
        <f>I2141*Segmentos!$D$7*(AH2141%)*IF(ISNUMBER(AI2141),AI2141%,0)</f>
        <v>1434136.0000000033</v>
      </c>
      <c r="K2141" s="86">
        <f>I2141*Segmentos!$D$7*(AL2141%)*IF(ISNUMBER(AM2141),AM2141%,0)</f>
        <v>2401828.0000000056</v>
      </c>
      <c r="L2141" s="4"/>
      <c r="M2141" s="2">
        <v>8.81</v>
      </c>
      <c r="N2141" s="2">
        <v>19.7</v>
      </c>
      <c r="O2141" s="2">
        <v>44.6</v>
      </c>
      <c r="P2141" s="2">
        <v>85.679000000000002</v>
      </c>
      <c r="Q2141" s="2">
        <v>4.5</v>
      </c>
      <c r="R2141" s="2">
        <v>10.199999999999999</v>
      </c>
      <c r="S2141" s="2">
        <v>44</v>
      </c>
      <c r="T2141" s="2">
        <v>7.2958999999999996</v>
      </c>
      <c r="U2141" s="2">
        <v>8.9499999999999993</v>
      </c>
      <c r="V2141" s="2">
        <v>23.2</v>
      </c>
      <c r="W2141" s="2">
        <v>38.5</v>
      </c>
      <c r="X2141" s="2">
        <v>18.255299999999998</v>
      </c>
      <c r="Y2141" s="2">
        <v>8.91</v>
      </c>
      <c r="Z2141" s="2">
        <v>21.4</v>
      </c>
      <c r="AA2141" s="2">
        <v>41.6</v>
      </c>
      <c r="AB2141" s="2">
        <v>25.5777</v>
      </c>
      <c r="AC2141" s="2">
        <v>10.82</v>
      </c>
      <c r="AD2141" s="2">
        <v>20.8</v>
      </c>
      <c r="AE2141" s="2">
        <v>51.9</v>
      </c>
      <c r="AF2141" s="2">
        <v>34.5501</v>
      </c>
      <c r="AG2141" s="20">
        <v>6.5</v>
      </c>
      <c r="AH2141" s="20">
        <v>17.2</v>
      </c>
      <c r="AI2141" s="20">
        <v>37.9</v>
      </c>
      <c r="AJ2141" s="20">
        <v>30.018599999999999</v>
      </c>
      <c r="AK2141" s="18">
        <v>10.89</v>
      </c>
      <c r="AL2141" s="18">
        <v>22.1</v>
      </c>
      <c r="AM2141" s="18">
        <v>49.4</v>
      </c>
      <c r="AN2141" s="18">
        <v>55.660400000000003</v>
      </c>
      <c r="AO2141" s="2">
        <v>8.07</v>
      </c>
      <c r="AP2141" s="2">
        <v>19.100000000000001</v>
      </c>
      <c r="AQ2141" s="2">
        <v>42.2</v>
      </c>
      <c r="AR2141" s="2">
        <v>8.5762</v>
      </c>
      <c r="AS2141" s="2">
        <v>5.88</v>
      </c>
      <c r="AT2141" s="2">
        <v>17.100000000000001</v>
      </c>
      <c r="AU2141" s="2">
        <v>34.5</v>
      </c>
      <c r="AV2141" s="2">
        <v>12.6035</v>
      </c>
      <c r="AW2141" s="2">
        <v>9.7100000000000009</v>
      </c>
      <c r="AX2141" s="2">
        <v>21.2</v>
      </c>
      <c r="AY2141" s="2">
        <v>45.7</v>
      </c>
      <c r="AZ2141" s="2">
        <v>27.167999999999999</v>
      </c>
      <c r="BA2141" s="2">
        <v>10.02</v>
      </c>
      <c r="BB2141" s="2">
        <v>20.3</v>
      </c>
      <c r="BC2141" s="2">
        <v>49.3</v>
      </c>
      <c r="BD2141" s="2">
        <v>37.331299999999999</v>
      </c>
      <c r="BE2141" s="4" t="str">
        <f t="shared" si="332"/>
        <v>NO APLICA</v>
      </c>
      <c r="BF2141" s="4">
        <f t="shared" si="333"/>
        <v>7.9918000000000005</v>
      </c>
      <c r="BG2141">
        <f t="shared" si="334"/>
        <v>8.07</v>
      </c>
      <c r="BH2141">
        <f t="shared" si="335"/>
        <v>5.88</v>
      </c>
      <c r="BI2141">
        <f t="shared" si="336"/>
        <v>10.02</v>
      </c>
      <c r="BJ2141">
        <f t="shared" si="337"/>
        <v>10.89</v>
      </c>
      <c r="BK2141">
        <f t="shared" si="338"/>
        <v>6.5</v>
      </c>
      <c r="BL2141">
        <f t="shared" si="339"/>
        <v>48324.100000000115</v>
      </c>
    </row>
    <row r="2142" spans="1:64" x14ac:dyDescent="0.2">
      <c r="A2142" s="1">
        <v>2140</v>
      </c>
      <c r="B2142" s="7" t="s">
        <v>105</v>
      </c>
      <c r="C2142" s="3">
        <v>39995</v>
      </c>
      <c r="D2142" s="4" t="s">
        <v>629</v>
      </c>
      <c r="E2142" s="4" t="s">
        <v>169</v>
      </c>
      <c r="F2142" s="5" t="str">
        <f t="shared" si="330"/>
        <v>W</v>
      </c>
      <c r="G2142" s="6">
        <v>0.91805555555555562</v>
      </c>
      <c r="H2142" s="6">
        <v>0.94861111111111107</v>
      </c>
      <c r="I2142" s="85">
        <f t="shared" si="331"/>
        <v>43.999999999999844</v>
      </c>
      <c r="J2142" s="86">
        <f>I2142*Segmentos!$D$7*(AH2142%)*IF(ISNUMBER(AI2142),AI2142%,0)</f>
        <v>77932.799999999726</v>
      </c>
      <c r="K2142" s="86">
        <f>I2142*Segmentos!$D$7*(AL2142%)*IF(ISNUMBER(AM2142),AM2142%,0)</f>
        <v>83071.999999999709</v>
      </c>
      <c r="L2142" s="4" t="s">
        <v>462</v>
      </c>
      <c r="M2142" s="2">
        <v>0.46</v>
      </c>
      <c r="N2142" s="2">
        <v>2.2999999999999998</v>
      </c>
      <c r="O2142" s="2">
        <v>19.600000000000001</v>
      </c>
      <c r="P2142" s="2">
        <v>83.491799999999998</v>
      </c>
      <c r="Q2142" s="2">
        <v>0.37</v>
      </c>
      <c r="R2142" s="2">
        <v>1.9</v>
      </c>
      <c r="S2142" s="2">
        <v>19.600000000000001</v>
      </c>
      <c r="T2142" s="2">
        <v>11.087400000000001</v>
      </c>
      <c r="U2142" s="2">
        <v>0.45</v>
      </c>
      <c r="V2142" s="2">
        <v>1.9</v>
      </c>
      <c r="W2142" s="2">
        <v>23.3</v>
      </c>
      <c r="X2142" s="2">
        <v>17.020800000000001</v>
      </c>
      <c r="Y2142" s="2">
        <v>0.6</v>
      </c>
      <c r="Z2142" s="2">
        <v>2.9</v>
      </c>
      <c r="AA2142" s="2">
        <v>20.5</v>
      </c>
      <c r="AB2142" s="2">
        <v>32.011400000000002</v>
      </c>
      <c r="AC2142" s="2">
        <v>0.39</v>
      </c>
      <c r="AD2142" s="2">
        <v>2.2999999999999998</v>
      </c>
      <c r="AE2142" s="2">
        <v>16.8</v>
      </c>
      <c r="AF2142" s="2">
        <v>23.372299999999999</v>
      </c>
      <c r="AG2142" s="20">
        <v>0.45</v>
      </c>
      <c r="AH2142" s="20">
        <v>2.7</v>
      </c>
      <c r="AI2142" s="20">
        <v>16.399999999999999</v>
      </c>
      <c r="AJ2142" s="20">
        <v>38.766800000000003</v>
      </c>
      <c r="AK2142" s="18">
        <v>0.47</v>
      </c>
      <c r="AL2142" s="18">
        <v>2</v>
      </c>
      <c r="AM2142" s="18">
        <v>23.6</v>
      </c>
      <c r="AN2142" s="18">
        <v>44.725000000000001</v>
      </c>
      <c r="AO2142" s="2">
        <v>0.24</v>
      </c>
      <c r="AP2142" s="2">
        <v>0.8</v>
      </c>
      <c r="AQ2142" s="2">
        <v>30</v>
      </c>
      <c r="AR2142" s="2">
        <v>4.6702000000000004</v>
      </c>
      <c r="AS2142" s="2">
        <v>0.09</v>
      </c>
      <c r="AT2142" s="2">
        <v>0.5</v>
      </c>
      <c r="AU2142" s="2">
        <v>16.7</v>
      </c>
      <c r="AV2142" s="2">
        <v>3.4868000000000001</v>
      </c>
      <c r="AW2142" s="2">
        <v>0.56000000000000005</v>
      </c>
      <c r="AX2142" s="2">
        <v>3.3</v>
      </c>
      <c r="AY2142" s="2">
        <v>17.100000000000001</v>
      </c>
      <c r="AZ2142" s="2">
        <v>29.144100000000002</v>
      </c>
      <c r="BA2142" s="2">
        <v>0.66</v>
      </c>
      <c r="BB2142" s="2">
        <v>3.1</v>
      </c>
      <c r="BC2142" s="2">
        <v>21.2</v>
      </c>
      <c r="BD2142" s="2">
        <v>46.190600000000003</v>
      </c>
      <c r="BE2142" s="4" t="str">
        <f t="shared" si="332"/>
        <v>NO APLICA</v>
      </c>
      <c r="BF2142" s="4">
        <f t="shared" si="333"/>
        <v>0.35039999999999999</v>
      </c>
      <c r="BG2142">
        <f t="shared" si="334"/>
        <v>0.24</v>
      </c>
      <c r="BH2142">
        <f t="shared" si="335"/>
        <v>0.09</v>
      </c>
      <c r="BI2142">
        <f t="shared" si="336"/>
        <v>0.66</v>
      </c>
      <c r="BJ2142">
        <f t="shared" si="337"/>
        <v>0.47</v>
      </c>
      <c r="BK2142">
        <f t="shared" si="338"/>
        <v>0.45</v>
      </c>
      <c r="BL2142">
        <f t="shared" si="339"/>
        <v>1983.5199999999929</v>
      </c>
    </row>
    <row r="2143" spans="1:64" x14ac:dyDescent="0.2">
      <c r="A2143" s="1">
        <v>2141</v>
      </c>
      <c r="B2143" s="7" t="s">
        <v>5</v>
      </c>
      <c r="C2143" s="3">
        <v>39995</v>
      </c>
      <c r="D2143" s="4" t="s">
        <v>3</v>
      </c>
      <c r="E2143" s="4" t="s">
        <v>164</v>
      </c>
      <c r="F2143" s="5" t="str">
        <f t="shared" si="330"/>
        <v>W</v>
      </c>
      <c r="G2143" s="6">
        <v>0.87361111111111101</v>
      </c>
      <c r="H2143" s="6">
        <v>0.91736111111111107</v>
      </c>
      <c r="I2143" s="85">
        <f t="shared" si="331"/>
        <v>63.000000000000099</v>
      </c>
      <c r="J2143" s="86">
        <f>I2143*Segmentos!$D$7*(AH2143%)*IF(ISNUMBER(AI2143),AI2143%,0)</f>
        <v>1569758.4000000025</v>
      </c>
      <c r="K2143" s="86">
        <f>I2143*Segmentos!$D$7*(AL2143%)*IF(ISNUMBER(AM2143),AM2143%,0)</f>
        <v>1572858.0000000028</v>
      </c>
      <c r="L2143" s="4"/>
      <c r="M2143" s="2">
        <v>6.22</v>
      </c>
      <c r="N2143" s="2">
        <v>17.399999999999999</v>
      </c>
      <c r="O2143" s="2">
        <v>35.700000000000003</v>
      </c>
      <c r="P2143" s="2">
        <v>78.332800000000006</v>
      </c>
      <c r="Q2143" s="2">
        <v>2.94</v>
      </c>
      <c r="R2143" s="2">
        <v>8.5</v>
      </c>
      <c r="S2143" s="2">
        <v>34.5</v>
      </c>
      <c r="T2143" s="2">
        <v>6.17</v>
      </c>
      <c r="U2143" s="2">
        <v>5.79</v>
      </c>
      <c r="V2143" s="2">
        <v>17.899999999999999</v>
      </c>
      <c r="W2143" s="2">
        <v>32.4</v>
      </c>
      <c r="X2143" s="2">
        <v>15.2768</v>
      </c>
      <c r="Y2143" s="2">
        <v>6.72</v>
      </c>
      <c r="Z2143" s="2">
        <v>20.399999999999999</v>
      </c>
      <c r="AA2143" s="2">
        <v>32.9</v>
      </c>
      <c r="AB2143" s="2">
        <v>24.974799999999998</v>
      </c>
      <c r="AC2143" s="2">
        <v>7.72</v>
      </c>
      <c r="AD2143" s="2">
        <v>19.100000000000001</v>
      </c>
      <c r="AE2143" s="2">
        <v>40.5</v>
      </c>
      <c r="AF2143" s="2">
        <v>31.911200000000001</v>
      </c>
      <c r="AG2143" s="20">
        <v>6.22</v>
      </c>
      <c r="AH2143" s="20">
        <v>17.899999999999999</v>
      </c>
      <c r="AI2143" s="20">
        <v>34.799999999999997</v>
      </c>
      <c r="AJ2143" s="20">
        <v>37.165100000000002</v>
      </c>
      <c r="AK2143" s="18">
        <v>6.22</v>
      </c>
      <c r="AL2143" s="18">
        <v>17.100000000000001</v>
      </c>
      <c r="AM2143" s="18">
        <v>36.5</v>
      </c>
      <c r="AN2143" s="18">
        <v>41.167700000000004</v>
      </c>
      <c r="AO2143" s="2">
        <v>3.63</v>
      </c>
      <c r="AP2143" s="2">
        <v>11.1</v>
      </c>
      <c r="AQ2143" s="2">
        <v>32.6</v>
      </c>
      <c r="AR2143" s="2">
        <v>4.9897</v>
      </c>
      <c r="AS2143" s="2">
        <v>6.8</v>
      </c>
      <c r="AT2143" s="2">
        <v>19.7</v>
      </c>
      <c r="AU2143" s="2">
        <v>34.4</v>
      </c>
      <c r="AV2143" s="2">
        <v>18.8569</v>
      </c>
      <c r="AW2143" s="2">
        <v>6.94</v>
      </c>
      <c r="AX2143" s="2">
        <v>19.899999999999999</v>
      </c>
      <c r="AY2143" s="2">
        <v>34.9</v>
      </c>
      <c r="AZ2143" s="2">
        <v>25.111599999999999</v>
      </c>
      <c r="BA2143" s="2">
        <v>6.09</v>
      </c>
      <c r="BB2143" s="2">
        <v>16.100000000000001</v>
      </c>
      <c r="BC2143" s="2">
        <v>37.799999999999997</v>
      </c>
      <c r="BD2143" s="2">
        <v>29.374600000000001</v>
      </c>
      <c r="BE2143" s="4" t="str">
        <f t="shared" si="332"/>
        <v>NO APLICA</v>
      </c>
      <c r="BF2143" s="4">
        <f t="shared" si="333"/>
        <v>6.4090000000000007</v>
      </c>
      <c r="BG2143">
        <f t="shared" si="334"/>
        <v>3.63</v>
      </c>
      <c r="BH2143">
        <f t="shared" si="335"/>
        <v>6.8</v>
      </c>
      <c r="BI2143">
        <f t="shared" si="336"/>
        <v>6.94</v>
      </c>
      <c r="BJ2143">
        <f t="shared" si="337"/>
        <v>6.22</v>
      </c>
      <c r="BK2143">
        <f t="shared" si="338"/>
        <v>6.22</v>
      </c>
      <c r="BL2143">
        <f t="shared" si="339"/>
        <v>39134.340000000062</v>
      </c>
    </row>
    <row r="2144" spans="1:64" x14ac:dyDescent="0.2">
      <c r="A2144" s="1">
        <v>2142</v>
      </c>
      <c r="B2144" s="7" t="s">
        <v>18</v>
      </c>
      <c r="C2144" s="3">
        <v>39995</v>
      </c>
      <c r="D2144" s="4" t="s">
        <v>17</v>
      </c>
      <c r="E2144" s="4" t="s">
        <v>168</v>
      </c>
      <c r="F2144" s="5" t="str">
        <f t="shared" si="330"/>
        <v>W</v>
      </c>
      <c r="G2144" s="6">
        <v>0.83333333333333337</v>
      </c>
      <c r="H2144" s="6">
        <v>0.91527777777777775</v>
      </c>
      <c r="I2144" s="85">
        <f t="shared" si="331"/>
        <v>117.9999999999999</v>
      </c>
      <c r="J2144" s="86">
        <f>I2144*Segmentos!$D$7*(AH2144%)*IF(ISNUMBER(AI2144),AI2144%,0)</f>
        <v>164444.79999999987</v>
      </c>
      <c r="K2144" s="86">
        <f>I2144*Segmentos!$D$7*(AL2144%)*IF(ISNUMBER(AM2144),AM2144%,0)</f>
        <v>215987.19999999987</v>
      </c>
      <c r="L2144" s="4" t="s">
        <v>463</v>
      </c>
      <c r="M2144" s="2">
        <v>0.41</v>
      </c>
      <c r="N2144" s="2">
        <v>2.4</v>
      </c>
      <c r="O2144" s="2">
        <v>17</v>
      </c>
      <c r="P2144" s="2">
        <v>90.311800000000005</v>
      </c>
      <c r="Q2144" s="2">
        <v>0.01</v>
      </c>
      <c r="R2144" s="2">
        <v>0.4</v>
      </c>
      <c r="S2144" s="2">
        <v>2.5</v>
      </c>
      <c r="T2144" s="2">
        <v>0.39589999999999997</v>
      </c>
      <c r="U2144" s="2">
        <v>0.08</v>
      </c>
      <c r="V2144" s="2">
        <v>1.8</v>
      </c>
      <c r="W2144" s="2">
        <v>4.3</v>
      </c>
      <c r="X2144" s="2">
        <v>3.4975999999999998</v>
      </c>
      <c r="Y2144" s="2">
        <v>0.77</v>
      </c>
      <c r="Z2144" s="2">
        <v>3.9</v>
      </c>
      <c r="AA2144" s="2">
        <v>19.5</v>
      </c>
      <c r="AB2144" s="2">
        <v>50.0321</v>
      </c>
      <c r="AC2144" s="2">
        <v>0.5</v>
      </c>
      <c r="AD2144" s="2">
        <v>2.4</v>
      </c>
      <c r="AE2144" s="2">
        <v>20.6</v>
      </c>
      <c r="AF2144" s="2">
        <v>36.386200000000002</v>
      </c>
      <c r="AG2144" s="20">
        <v>0.35</v>
      </c>
      <c r="AH2144" s="20">
        <v>2.6</v>
      </c>
      <c r="AI2144" s="20">
        <v>13.4</v>
      </c>
      <c r="AJ2144" s="20">
        <v>36.447800000000001</v>
      </c>
      <c r="AK2144" s="18">
        <v>0.46</v>
      </c>
      <c r="AL2144" s="18">
        <v>2.2000000000000002</v>
      </c>
      <c r="AM2144" s="18">
        <v>20.8</v>
      </c>
      <c r="AN2144" s="18">
        <v>53.863999999999997</v>
      </c>
      <c r="AO2144" s="2">
        <v>0.05</v>
      </c>
      <c r="AP2144" s="2">
        <v>1.5</v>
      </c>
      <c r="AQ2144" s="2">
        <v>3.3</v>
      </c>
      <c r="AR2144" s="2">
        <v>1.1835</v>
      </c>
      <c r="AS2144" s="2">
        <v>0.02</v>
      </c>
      <c r="AT2144" s="2">
        <v>1.3</v>
      </c>
      <c r="AU2144" s="2">
        <v>1.4</v>
      </c>
      <c r="AV2144" s="2">
        <v>0.85960000000000003</v>
      </c>
      <c r="AW2144" s="2">
        <v>0.78</v>
      </c>
      <c r="AX2144" s="2">
        <v>2.1</v>
      </c>
      <c r="AY2144" s="2">
        <v>37.6</v>
      </c>
      <c r="AZ2144" s="2">
        <v>49.872700000000002</v>
      </c>
      <c r="BA2144" s="2">
        <v>0.45</v>
      </c>
      <c r="BB2144" s="2">
        <v>3.5</v>
      </c>
      <c r="BC2144" s="2">
        <v>12.8</v>
      </c>
      <c r="BD2144" s="2">
        <v>38.396000000000001</v>
      </c>
      <c r="BE2144" s="4" t="str">
        <f t="shared" si="332"/>
        <v>ABURRIDO</v>
      </c>
      <c r="BF2144" s="4">
        <f t="shared" si="333"/>
        <v>0.33019999999999994</v>
      </c>
      <c r="BG2144">
        <f t="shared" si="334"/>
        <v>0.05</v>
      </c>
      <c r="BH2144">
        <f t="shared" si="335"/>
        <v>0.02</v>
      </c>
      <c r="BI2144">
        <f t="shared" si="336"/>
        <v>0.78</v>
      </c>
      <c r="BJ2144">
        <f t="shared" si="337"/>
        <v>0.46</v>
      </c>
      <c r="BK2144">
        <f t="shared" si="338"/>
        <v>0.35</v>
      </c>
      <c r="BL2144">
        <f t="shared" si="339"/>
        <v>4814.399999999996</v>
      </c>
    </row>
    <row r="2145" spans="1:64" x14ac:dyDescent="0.2">
      <c r="A2145" s="1">
        <v>2143</v>
      </c>
      <c r="B2145" s="7" t="s">
        <v>9</v>
      </c>
      <c r="C2145" s="3">
        <v>39995</v>
      </c>
      <c r="D2145" s="4" t="s">
        <v>8</v>
      </c>
      <c r="E2145" s="4" t="s">
        <v>168</v>
      </c>
      <c r="F2145" s="5" t="str">
        <f t="shared" si="330"/>
        <v>W</v>
      </c>
      <c r="G2145" s="6">
        <v>0.7895833333333333</v>
      </c>
      <c r="H2145" s="6">
        <v>0.87291666666666667</v>
      </c>
      <c r="I2145" s="85">
        <f t="shared" si="331"/>
        <v>120.00000000000006</v>
      </c>
      <c r="J2145" s="86">
        <f>I2145*Segmentos!$D$7*(AH2145%)*IF(ISNUMBER(AI2145),AI2145%,0)</f>
        <v>2173392.0000000014</v>
      </c>
      <c r="K2145" s="86">
        <f>I2145*Segmentos!$D$7*(AL2145%)*IF(ISNUMBER(AM2145),AM2145%,0)</f>
        <v>2417184.0000000014</v>
      </c>
      <c r="L2145" s="4" t="s">
        <v>460</v>
      </c>
      <c r="M2145" s="2">
        <v>4.8</v>
      </c>
      <c r="N2145" s="2">
        <v>14.2</v>
      </c>
      <c r="O2145" s="2">
        <v>33.700000000000003</v>
      </c>
      <c r="P2145" s="2">
        <v>86.885099999999994</v>
      </c>
      <c r="Q2145" s="2">
        <v>2.06</v>
      </c>
      <c r="R2145" s="2">
        <v>8.8000000000000007</v>
      </c>
      <c r="S2145" s="2">
        <v>23.3</v>
      </c>
      <c r="T2145" s="2">
        <v>6.2328000000000001</v>
      </c>
      <c r="U2145" s="2">
        <v>2.35</v>
      </c>
      <c r="V2145" s="2">
        <v>9.3000000000000007</v>
      </c>
      <c r="W2145" s="2">
        <v>25.3</v>
      </c>
      <c r="X2145" s="2">
        <v>8.9330999999999996</v>
      </c>
      <c r="Y2145" s="2">
        <v>5.56</v>
      </c>
      <c r="Z2145" s="2">
        <v>15.7</v>
      </c>
      <c r="AA2145" s="2">
        <v>35.4</v>
      </c>
      <c r="AB2145" s="2">
        <v>29.727499999999999</v>
      </c>
      <c r="AC2145" s="2">
        <v>7.06</v>
      </c>
      <c r="AD2145" s="2">
        <v>18.8</v>
      </c>
      <c r="AE2145" s="2">
        <v>37.6</v>
      </c>
      <c r="AF2145" s="2">
        <v>41.991700000000002</v>
      </c>
      <c r="AG2145" s="20">
        <v>4.54</v>
      </c>
      <c r="AH2145" s="20">
        <v>12.9</v>
      </c>
      <c r="AI2145" s="20">
        <v>35.1</v>
      </c>
      <c r="AJ2145" s="20">
        <v>38.987000000000002</v>
      </c>
      <c r="AK2145" s="18">
        <v>5.03</v>
      </c>
      <c r="AL2145" s="18">
        <v>15.4</v>
      </c>
      <c r="AM2145" s="18">
        <v>32.700000000000003</v>
      </c>
      <c r="AN2145" s="18">
        <v>47.898099999999999</v>
      </c>
      <c r="AO2145" s="2">
        <v>0.9</v>
      </c>
      <c r="AP2145" s="2">
        <v>4</v>
      </c>
      <c r="AQ2145" s="2">
        <v>22.6</v>
      </c>
      <c r="AR2145" s="2">
        <v>1.7750999999999999</v>
      </c>
      <c r="AS2145" s="2">
        <v>2.58</v>
      </c>
      <c r="AT2145" s="2">
        <v>9.5</v>
      </c>
      <c r="AU2145" s="2">
        <v>27.1</v>
      </c>
      <c r="AV2145" s="2">
        <v>10.305999999999999</v>
      </c>
      <c r="AW2145" s="2">
        <v>4.33</v>
      </c>
      <c r="AX2145" s="2">
        <v>13.6</v>
      </c>
      <c r="AY2145" s="2">
        <v>32</v>
      </c>
      <c r="AZ2145" s="2">
        <v>22.558</v>
      </c>
      <c r="BA2145" s="2">
        <v>7.53</v>
      </c>
      <c r="BB2145" s="2">
        <v>20.399999999999999</v>
      </c>
      <c r="BC2145" s="2">
        <v>37</v>
      </c>
      <c r="BD2145" s="2">
        <v>52.246000000000002</v>
      </c>
      <c r="BE2145" s="4" t="str">
        <f t="shared" si="332"/>
        <v>ABURRIDO</v>
      </c>
      <c r="BF2145" s="4">
        <f t="shared" si="333"/>
        <v>4.3478000000000003</v>
      </c>
      <c r="BG2145">
        <f t="shared" si="334"/>
        <v>0.9</v>
      </c>
      <c r="BH2145">
        <f t="shared" si="335"/>
        <v>2.58</v>
      </c>
      <c r="BI2145">
        <f t="shared" si="336"/>
        <v>7.53</v>
      </c>
      <c r="BJ2145">
        <f t="shared" si="337"/>
        <v>5.03</v>
      </c>
      <c r="BK2145">
        <f t="shared" si="338"/>
        <v>4.54</v>
      </c>
      <c r="BL2145">
        <f t="shared" si="339"/>
        <v>57424.800000000025</v>
      </c>
    </row>
    <row r="2146" spans="1:64" x14ac:dyDescent="0.2">
      <c r="A2146" s="1">
        <v>2144</v>
      </c>
      <c r="B2146" s="7" t="s">
        <v>1</v>
      </c>
      <c r="C2146" s="3">
        <v>39995</v>
      </c>
      <c r="D2146" s="4" t="s">
        <v>627</v>
      </c>
      <c r="E2146" s="4" t="s">
        <v>163</v>
      </c>
      <c r="F2146" s="5" t="str">
        <f t="shared" si="330"/>
        <v>W</v>
      </c>
      <c r="G2146" s="6">
        <v>0.85416666666666663</v>
      </c>
      <c r="H2146" s="6">
        <v>0.8833333333333333</v>
      </c>
      <c r="I2146" s="85">
        <f t="shared" si="331"/>
        <v>42.000000000000014</v>
      </c>
      <c r="J2146" s="86">
        <f>I2146*Segmentos!$D$7*(AH2146%)*IF(ISNUMBER(AI2146),AI2146%,0)</f>
        <v>624456.00000000035</v>
      </c>
      <c r="K2146" s="86">
        <f>I2146*Segmentos!$D$7*(AL2146%)*IF(ISNUMBER(AM2146),AM2146%,0)</f>
        <v>1199772.0000000005</v>
      </c>
      <c r="L2146" s="4"/>
      <c r="M2146" s="2">
        <v>5.53</v>
      </c>
      <c r="N2146" s="2">
        <v>9.4</v>
      </c>
      <c r="O2146" s="2">
        <v>58.9</v>
      </c>
      <c r="P2146" s="2">
        <v>72.861500000000007</v>
      </c>
      <c r="Q2146" s="2">
        <v>6.17</v>
      </c>
      <c r="R2146" s="2">
        <v>9.5</v>
      </c>
      <c r="S2146" s="2">
        <v>65.099999999999994</v>
      </c>
      <c r="T2146" s="2">
        <v>13.570600000000001</v>
      </c>
      <c r="U2146" s="2">
        <v>4.03</v>
      </c>
      <c r="V2146" s="2">
        <v>9.4</v>
      </c>
      <c r="W2146" s="2">
        <v>42.7</v>
      </c>
      <c r="X2146" s="2">
        <v>11.1267</v>
      </c>
      <c r="Y2146" s="2">
        <v>5.81</v>
      </c>
      <c r="Z2146" s="2">
        <v>9.1</v>
      </c>
      <c r="AA2146" s="2">
        <v>63.9</v>
      </c>
      <c r="AB2146" s="2">
        <v>22.614699999999999</v>
      </c>
      <c r="AC2146" s="2">
        <v>5.91</v>
      </c>
      <c r="AD2146" s="2">
        <v>9.6</v>
      </c>
      <c r="AE2146" s="2">
        <v>61.8</v>
      </c>
      <c r="AF2146" s="2">
        <v>25.549499999999998</v>
      </c>
      <c r="AG2146" s="20">
        <v>3.72</v>
      </c>
      <c r="AH2146" s="20">
        <v>7</v>
      </c>
      <c r="AI2146" s="20">
        <v>53.1</v>
      </c>
      <c r="AJ2146" s="20">
        <v>23.274799999999999</v>
      </c>
      <c r="AK2146" s="18">
        <v>7.16</v>
      </c>
      <c r="AL2146" s="18">
        <v>11.5</v>
      </c>
      <c r="AM2146" s="18">
        <v>62.1</v>
      </c>
      <c r="AN2146" s="18">
        <v>49.5867</v>
      </c>
      <c r="AO2146" s="2">
        <v>5.4</v>
      </c>
      <c r="AP2146" s="2">
        <v>10.199999999999999</v>
      </c>
      <c r="AQ2146" s="2">
        <v>53.1</v>
      </c>
      <c r="AR2146" s="2">
        <v>7.7763999999999998</v>
      </c>
      <c r="AS2146" s="2">
        <v>5.77</v>
      </c>
      <c r="AT2146" s="2">
        <v>10.5</v>
      </c>
      <c r="AU2146" s="2">
        <v>55</v>
      </c>
      <c r="AV2146" s="2">
        <v>16.753699999999998</v>
      </c>
      <c r="AW2146" s="2">
        <v>4.74</v>
      </c>
      <c r="AX2146" s="2">
        <v>8.5</v>
      </c>
      <c r="AY2146" s="2">
        <v>55.8</v>
      </c>
      <c r="AZ2146" s="2">
        <v>17.963799999999999</v>
      </c>
      <c r="BA2146" s="2">
        <v>6.02</v>
      </c>
      <c r="BB2146" s="2">
        <v>9.1999999999999993</v>
      </c>
      <c r="BC2146" s="2">
        <v>65.5</v>
      </c>
      <c r="BD2146" s="2">
        <v>30.3675</v>
      </c>
      <c r="BE2146" s="4" t="str">
        <f t="shared" si="332"/>
        <v>NO APLICA</v>
      </c>
      <c r="BF2146" s="4">
        <f t="shared" si="333"/>
        <v>5.8107999999999986</v>
      </c>
      <c r="BG2146">
        <f t="shared" si="334"/>
        <v>5.4</v>
      </c>
      <c r="BH2146">
        <f t="shared" si="335"/>
        <v>5.77</v>
      </c>
      <c r="BI2146">
        <f t="shared" si="336"/>
        <v>6.02</v>
      </c>
      <c r="BJ2146">
        <f t="shared" si="337"/>
        <v>7.16</v>
      </c>
      <c r="BK2146">
        <f t="shared" si="338"/>
        <v>3.72</v>
      </c>
      <c r="BL2146">
        <f t="shared" si="339"/>
        <v>23253.720000000008</v>
      </c>
    </row>
    <row r="2147" spans="1:64" x14ac:dyDescent="0.2">
      <c r="A2147" s="1">
        <v>2145</v>
      </c>
      <c r="B2147" s="7" t="s">
        <v>36</v>
      </c>
      <c r="C2147" s="3">
        <v>39995</v>
      </c>
      <c r="D2147" s="4" t="s">
        <v>626</v>
      </c>
      <c r="E2147" s="4" t="s">
        <v>163</v>
      </c>
      <c r="F2147" s="5" t="str">
        <f t="shared" si="330"/>
        <v>W</v>
      </c>
      <c r="G2147" s="6">
        <v>0.91874999999999996</v>
      </c>
      <c r="H2147" s="6">
        <v>0.94166666666666676</v>
      </c>
      <c r="I2147" s="85">
        <f t="shared" si="331"/>
        <v>33.000000000000199</v>
      </c>
      <c r="J2147" s="86">
        <f>I2147*Segmentos!$D$7*(AH2147%)*IF(ISNUMBER(AI2147),AI2147%,0)</f>
        <v>1496880.0000000091</v>
      </c>
      <c r="K2147" s="86">
        <f>I2147*Segmentos!$D$7*(AL2147%)*IF(ISNUMBER(AM2147),AM2147%,0)</f>
        <v>2311161.6000000141</v>
      </c>
      <c r="L2147" s="4"/>
      <c r="M2147" s="2">
        <v>14.58</v>
      </c>
      <c r="N2147" s="2">
        <v>21.6</v>
      </c>
      <c r="O2147" s="2">
        <v>67.599999999999994</v>
      </c>
      <c r="P2147" s="2">
        <v>82.2042</v>
      </c>
      <c r="Q2147" s="2">
        <v>10.06</v>
      </c>
      <c r="R2147" s="2">
        <v>14.9</v>
      </c>
      <c r="S2147" s="2">
        <v>67.5</v>
      </c>
      <c r="T2147" s="2">
        <v>9.4582999999999995</v>
      </c>
      <c r="U2147" s="2">
        <v>12.06</v>
      </c>
      <c r="V2147" s="2">
        <v>24.3</v>
      </c>
      <c r="W2147" s="2">
        <v>49.6</v>
      </c>
      <c r="X2147" s="2">
        <v>14.252000000000001</v>
      </c>
      <c r="Y2147" s="2">
        <v>17.46</v>
      </c>
      <c r="Z2147" s="2">
        <v>24.5</v>
      </c>
      <c r="AA2147" s="2">
        <v>71.400000000000006</v>
      </c>
      <c r="AB2147" s="2">
        <v>29.0627</v>
      </c>
      <c r="AC2147" s="2">
        <v>15.91</v>
      </c>
      <c r="AD2147" s="2">
        <v>20.6</v>
      </c>
      <c r="AE2147" s="2">
        <v>77.2</v>
      </c>
      <c r="AF2147" s="2">
        <v>29.431100000000001</v>
      </c>
      <c r="AG2147" s="20">
        <v>11.35</v>
      </c>
      <c r="AH2147" s="20">
        <v>18</v>
      </c>
      <c r="AI2147" s="20">
        <v>63</v>
      </c>
      <c r="AJ2147" s="20">
        <v>30.3645</v>
      </c>
      <c r="AK2147" s="18">
        <v>17.5</v>
      </c>
      <c r="AL2147" s="18">
        <v>24.8</v>
      </c>
      <c r="AM2147" s="18">
        <v>70.599999999999994</v>
      </c>
      <c r="AN2147" s="18">
        <v>51.839700000000001</v>
      </c>
      <c r="AO2147" s="2">
        <v>17.489999999999998</v>
      </c>
      <c r="AP2147" s="2">
        <v>26</v>
      </c>
      <c r="AQ2147" s="2">
        <v>67.3</v>
      </c>
      <c r="AR2147" s="2">
        <v>10.773199999999999</v>
      </c>
      <c r="AS2147" s="2">
        <v>12.93</v>
      </c>
      <c r="AT2147" s="2">
        <v>19</v>
      </c>
      <c r="AU2147" s="2">
        <v>68</v>
      </c>
      <c r="AV2147" s="2">
        <v>16.0504</v>
      </c>
      <c r="AW2147" s="2">
        <v>14.32</v>
      </c>
      <c r="AX2147" s="2">
        <v>21.5</v>
      </c>
      <c r="AY2147" s="2">
        <v>66.599999999999994</v>
      </c>
      <c r="AZ2147" s="2">
        <v>23.2058</v>
      </c>
      <c r="BA2147" s="2">
        <v>14.91</v>
      </c>
      <c r="BB2147" s="2">
        <v>21.8</v>
      </c>
      <c r="BC2147" s="2">
        <v>68.3</v>
      </c>
      <c r="BD2147" s="2">
        <v>32.174799999999998</v>
      </c>
      <c r="BE2147" s="4" t="str">
        <f t="shared" si="332"/>
        <v>NO APLICA</v>
      </c>
      <c r="BF2147" s="4">
        <f t="shared" si="333"/>
        <v>14.402000000000001</v>
      </c>
      <c r="BG2147">
        <f t="shared" si="334"/>
        <v>17.489999999999998</v>
      </c>
      <c r="BH2147">
        <f t="shared" si="335"/>
        <v>12.93</v>
      </c>
      <c r="BI2147">
        <f t="shared" si="336"/>
        <v>14.91</v>
      </c>
      <c r="BJ2147">
        <f t="shared" si="337"/>
        <v>17.5</v>
      </c>
      <c r="BK2147">
        <f t="shared" si="338"/>
        <v>11.35</v>
      </c>
      <c r="BL2147">
        <f t="shared" si="339"/>
        <v>48185.28000000029</v>
      </c>
    </row>
    <row r="2148" spans="1:64" x14ac:dyDescent="0.2">
      <c r="A2148" s="1">
        <v>2146</v>
      </c>
      <c r="B2148" s="7" t="s">
        <v>88</v>
      </c>
      <c r="C2148" s="3">
        <v>39995</v>
      </c>
      <c r="D2148" s="4" t="s">
        <v>626</v>
      </c>
      <c r="E2148" s="4" t="s">
        <v>163</v>
      </c>
      <c r="F2148" s="5" t="str">
        <f t="shared" si="330"/>
        <v>W</v>
      </c>
      <c r="G2148" s="6">
        <v>0.91736111111111107</v>
      </c>
      <c r="H2148" s="6">
        <v>0.91874999999999996</v>
      </c>
      <c r="I2148" s="85">
        <f t="shared" si="331"/>
        <v>1.9999999999999929</v>
      </c>
      <c r="J2148" s="86">
        <f>I2148*Segmentos!$D$7*(AH2148%)*IF(ISNUMBER(AI2148),AI2148%,0)</f>
        <v>74905.599999999729</v>
      </c>
      <c r="K2148" s="86">
        <f>I2148*Segmentos!$D$7*(AL2148%)*IF(ISNUMBER(AM2148),AM2148%,0)</f>
        <v>123175.99999999958</v>
      </c>
      <c r="L2148" s="4"/>
      <c r="M2148" s="2">
        <v>12.52</v>
      </c>
      <c r="N2148" s="2">
        <v>14.6</v>
      </c>
      <c r="O2148" s="2">
        <v>85.5</v>
      </c>
      <c r="P2148" s="2">
        <v>83.491399999999999</v>
      </c>
      <c r="Q2148" s="2">
        <v>6.55</v>
      </c>
      <c r="R2148" s="2">
        <v>7.2</v>
      </c>
      <c r="S2148" s="2">
        <v>90.7</v>
      </c>
      <c r="T2148" s="2">
        <v>7.2865000000000002</v>
      </c>
      <c r="U2148" s="2">
        <v>11.1</v>
      </c>
      <c r="V2148" s="2">
        <v>13.5</v>
      </c>
      <c r="W2148" s="2">
        <v>82.3</v>
      </c>
      <c r="X2148" s="2">
        <v>15.518599999999999</v>
      </c>
      <c r="Y2148" s="2">
        <v>13.65</v>
      </c>
      <c r="Z2148" s="2">
        <v>15.2</v>
      </c>
      <c r="AA2148" s="2">
        <v>90</v>
      </c>
      <c r="AB2148" s="2">
        <v>26.886299999999999</v>
      </c>
      <c r="AC2148" s="2">
        <v>15.44</v>
      </c>
      <c r="AD2148" s="2">
        <v>18.7</v>
      </c>
      <c r="AE2148" s="2">
        <v>82.6</v>
      </c>
      <c r="AF2148" s="2">
        <v>33.799999999999997</v>
      </c>
      <c r="AG2148" s="20">
        <v>9.35</v>
      </c>
      <c r="AH2148" s="20">
        <v>11.2</v>
      </c>
      <c r="AI2148" s="20">
        <v>83.6</v>
      </c>
      <c r="AJ2148" s="20">
        <v>29.5748</v>
      </c>
      <c r="AK2148" s="18">
        <v>15.38</v>
      </c>
      <c r="AL2148" s="18">
        <v>17.8</v>
      </c>
      <c r="AM2148" s="18">
        <v>86.5</v>
      </c>
      <c r="AN2148" s="18">
        <v>53.916600000000003</v>
      </c>
      <c r="AO2148" s="2">
        <v>11.7</v>
      </c>
      <c r="AP2148" s="2">
        <v>13.1</v>
      </c>
      <c r="AQ2148" s="2">
        <v>89.5</v>
      </c>
      <c r="AR2148" s="2">
        <v>8.5304000000000002</v>
      </c>
      <c r="AS2148" s="2">
        <v>10.46</v>
      </c>
      <c r="AT2148" s="2">
        <v>12.7</v>
      </c>
      <c r="AU2148" s="2">
        <v>82.5</v>
      </c>
      <c r="AV2148" s="2">
        <v>15.3748</v>
      </c>
      <c r="AW2148" s="2">
        <v>13.22</v>
      </c>
      <c r="AX2148" s="2">
        <v>15</v>
      </c>
      <c r="AY2148" s="2">
        <v>88.2</v>
      </c>
      <c r="AZ2148" s="2">
        <v>25.3492</v>
      </c>
      <c r="BA2148" s="2">
        <v>13.4</v>
      </c>
      <c r="BB2148" s="2">
        <v>16</v>
      </c>
      <c r="BC2148" s="2">
        <v>84</v>
      </c>
      <c r="BD2148" s="2">
        <v>34.237000000000002</v>
      </c>
      <c r="BE2148" s="4" t="str">
        <f t="shared" si="332"/>
        <v>NO APLICA</v>
      </c>
      <c r="BF2148" s="4">
        <f t="shared" si="333"/>
        <v>11.967600000000001</v>
      </c>
      <c r="BG2148">
        <f t="shared" si="334"/>
        <v>11.7</v>
      </c>
      <c r="BH2148">
        <f t="shared" si="335"/>
        <v>10.46</v>
      </c>
      <c r="BI2148">
        <f t="shared" si="336"/>
        <v>13.4</v>
      </c>
      <c r="BJ2148">
        <f t="shared" si="337"/>
        <v>15.38</v>
      </c>
      <c r="BK2148">
        <f t="shared" si="338"/>
        <v>9.35</v>
      </c>
      <c r="BL2148">
        <f t="shared" si="339"/>
        <v>2496.5999999999913</v>
      </c>
    </row>
    <row r="2149" spans="1:64" x14ac:dyDescent="0.2">
      <c r="A2149" s="1">
        <v>2147</v>
      </c>
      <c r="B2149" s="7" t="s">
        <v>20</v>
      </c>
      <c r="C2149" s="3">
        <v>39995</v>
      </c>
      <c r="D2149" s="4" t="s">
        <v>17</v>
      </c>
      <c r="E2149" s="4" t="s">
        <v>169</v>
      </c>
      <c r="F2149" s="5" t="str">
        <f t="shared" si="330"/>
        <v>W</v>
      </c>
      <c r="G2149" s="6">
        <v>0.91666666666666663</v>
      </c>
      <c r="H2149" s="6">
        <v>0.95833333333333337</v>
      </c>
      <c r="I2149" s="85">
        <f t="shared" si="331"/>
        <v>60.000000000000107</v>
      </c>
      <c r="J2149" s="86">
        <f>I2149*Segmentos!$D$7*(AH2149%)*IF(ISNUMBER(AI2149),AI2149%,0)</f>
        <v>31680.000000000055</v>
      </c>
      <c r="K2149" s="86">
        <f>I2149*Segmentos!$D$7*(AL2149%)*IF(ISNUMBER(AM2149),AM2149%,0)</f>
        <v>44184.000000000073</v>
      </c>
      <c r="L2149" s="4"/>
      <c r="M2149" s="2">
        <v>0.16</v>
      </c>
      <c r="N2149" s="2">
        <v>0.9</v>
      </c>
      <c r="O2149" s="2">
        <v>17.600000000000001</v>
      </c>
      <c r="P2149" s="2">
        <v>99.284099999999995</v>
      </c>
      <c r="Q2149" s="2">
        <v>0.01</v>
      </c>
      <c r="R2149" s="2">
        <v>0.5</v>
      </c>
      <c r="S2149" s="2">
        <v>1.7</v>
      </c>
      <c r="T2149" s="2">
        <v>0.97070000000000001</v>
      </c>
      <c r="U2149" s="2">
        <v>0.03</v>
      </c>
      <c r="V2149" s="2">
        <v>1.2</v>
      </c>
      <c r="W2149" s="2">
        <v>2.6</v>
      </c>
      <c r="X2149" s="2">
        <v>4.2107999999999999</v>
      </c>
      <c r="Y2149" s="2">
        <v>0.13</v>
      </c>
      <c r="Z2149" s="2">
        <v>0.5</v>
      </c>
      <c r="AA2149" s="2">
        <v>25.1</v>
      </c>
      <c r="AB2149" s="2">
        <v>24.911899999999999</v>
      </c>
      <c r="AC2149" s="2">
        <v>0.33</v>
      </c>
      <c r="AD2149" s="2">
        <v>1.2</v>
      </c>
      <c r="AE2149" s="2">
        <v>28.3</v>
      </c>
      <c r="AF2149" s="2">
        <v>69.190799999999996</v>
      </c>
      <c r="AG2149" s="20">
        <v>0.14000000000000001</v>
      </c>
      <c r="AH2149" s="20">
        <v>1.1000000000000001</v>
      </c>
      <c r="AI2149" s="20">
        <v>12</v>
      </c>
      <c r="AJ2149" s="20">
        <v>40.978700000000003</v>
      </c>
      <c r="AK2149" s="18">
        <v>0.17</v>
      </c>
      <c r="AL2149" s="18">
        <v>0.7</v>
      </c>
      <c r="AM2149" s="18">
        <v>26.3</v>
      </c>
      <c r="AN2149" s="18">
        <v>58.305300000000003</v>
      </c>
      <c r="AO2149" s="2">
        <v>0.03</v>
      </c>
      <c r="AP2149" s="2">
        <v>0.5</v>
      </c>
      <c r="AQ2149" s="2">
        <v>6.5</v>
      </c>
      <c r="AR2149" s="2">
        <v>2.31</v>
      </c>
      <c r="AS2149" s="2">
        <v>0.01</v>
      </c>
      <c r="AT2149" s="2">
        <v>0.6</v>
      </c>
      <c r="AU2149" s="2">
        <v>2.6</v>
      </c>
      <c r="AV2149" s="2">
        <v>2.0476000000000001</v>
      </c>
      <c r="AW2149" s="2">
        <v>0.15</v>
      </c>
      <c r="AX2149" s="2">
        <v>1</v>
      </c>
      <c r="AY2149" s="2">
        <v>15</v>
      </c>
      <c r="AZ2149" s="2">
        <v>27.6037</v>
      </c>
      <c r="BA2149" s="2">
        <v>0.28000000000000003</v>
      </c>
      <c r="BB2149" s="2">
        <v>1.1000000000000001</v>
      </c>
      <c r="BC2149" s="2">
        <v>25.5</v>
      </c>
      <c r="BD2149" s="2">
        <v>67.322800000000001</v>
      </c>
      <c r="BE2149" s="4" t="str">
        <f t="shared" si="332"/>
        <v>ABURRIDO</v>
      </c>
      <c r="BF2149" s="4">
        <f t="shared" si="333"/>
        <v>0.12260000000000001</v>
      </c>
      <c r="BG2149">
        <f t="shared" si="334"/>
        <v>0.03</v>
      </c>
      <c r="BH2149">
        <f t="shared" si="335"/>
        <v>0.01</v>
      </c>
      <c r="BI2149">
        <f t="shared" si="336"/>
        <v>0.28000000000000003</v>
      </c>
      <c r="BJ2149">
        <f t="shared" si="337"/>
        <v>0.17</v>
      </c>
      <c r="BK2149">
        <f t="shared" si="338"/>
        <v>0.14000000000000001</v>
      </c>
      <c r="BL2149">
        <f t="shared" si="339"/>
        <v>950.4000000000018</v>
      </c>
    </row>
    <row r="2150" spans="1:64" x14ac:dyDescent="0.2">
      <c r="A2150" s="1">
        <v>2148</v>
      </c>
      <c r="B2150" s="7" t="s">
        <v>11</v>
      </c>
      <c r="C2150" s="3">
        <v>39995</v>
      </c>
      <c r="D2150" s="4" t="s">
        <v>8</v>
      </c>
      <c r="E2150" s="4" t="s">
        <v>166</v>
      </c>
      <c r="F2150" s="5" t="str">
        <f t="shared" si="330"/>
        <v>W</v>
      </c>
      <c r="G2150" s="6">
        <v>0.90833333333333333</v>
      </c>
      <c r="H2150" s="6">
        <v>0.90972222222222221</v>
      </c>
      <c r="I2150" s="85">
        <f t="shared" si="331"/>
        <v>1.9999999999999929</v>
      </c>
      <c r="J2150" s="86">
        <f>I2150*Segmentos!$D$7*(AH2150%)*IF(ISNUMBER(AI2150),AI2150%,0)</f>
        <v>30607.199999999892</v>
      </c>
      <c r="K2150" s="86">
        <f>I2150*Segmentos!$D$7*(AL2150%)*IF(ISNUMBER(AM2150),AM2150%,0)</f>
        <v>31848.799999999886</v>
      </c>
      <c r="L2150" s="4"/>
      <c r="M2150" s="2">
        <v>3.9</v>
      </c>
      <c r="N2150" s="2">
        <v>4</v>
      </c>
      <c r="O2150" s="2">
        <v>97.6</v>
      </c>
      <c r="P2150" s="2">
        <v>89.289599999999993</v>
      </c>
      <c r="Q2150" s="2">
        <v>1.84</v>
      </c>
      <c r="R2150" s="2">
        <v>1.8</v>
      </c>
      <c r="S2150" s="2">
        <v>100</v>
      </c>
      <c r="T2150" s="2">
        <v>7.0374999999999996</v>
      </c>
      <c r="U2150" s="2">
        <v>2.6</v>
      </c>
      <c r="V2150" s="2">
        <v>2.6</v>
      </c>
      <c r="W2150" s="2">
        <v>100</v>
      </c>
      <c r="X2150" s="2">
        <v>12.452500000000001</v>
      </c>
      <c r="Y2150" s="2">
        <v>2.4500000000000002</v>
      </c>
      <c r="Z2150" s="2">
        <v>2.7</v>
      </c>
      <c r="AA2150" s="2">
        <v>92.1</v>
      </c>
      <c r="AB2150" s="2">
        <v>16.585599999999999</v>
      </c>
      <c r="AC2150" s="2">
        <v>7.08</v>
      </c>
      <c r="AD2150" s="2">
        <v>7.2</v>
      </c>
      <c r="AE2150" s="2">
        <v>98.5</v>
      </c>
      <c r="AF2150" s="2">
        <v>53.213900000000002</v>
      </c>
      <c r="AG2150" s="20">
        <v>3.85</v>
      </c>
      <c r="AH2150" s="20">
        <v>3.9</v>
      </c>
      <c r="AI2150" s="20">
        <v>98.1</v>
      </c>
      <c r="AJ2150" s="20">
        <v>41.750300000000003</v>
      </c>
      <c r="AK2150" s="18">
        <v>3.95</v>
      </c>
      <c r="AL2150" s="18">
        <v>4.0999999999999996</v>
      </c>
      <c r="AM2150" s="18">
        <v>97.1</v>
      </c>
      <c r="AN2150" s="18">
        <v>47.539200000000001</v>
      </c>
      <c r="AO2150" s="2">
        <v>0.52</v>
      </c>
      <c r="AP2150" s="2">
        <v>0.5</v>
      </c>
      <c r="AQ2150" s="2">
        <v>100</v>
      </c>
      <c r="AR2150" s="2">
        <v>1.3128</v>
      </c>
      <c r="AS2150" s="2">
        <v>3.41</v>
      </c>
      <c r="AT2150" s="2">
        <v>3.7</v>
      </c>
      <c r="AU2150" s="2">
        <v>92.4</v>
      </c>
      <c r="AV2150" s="2">
        <v>17.1937</v>
      </c>
      <c r="AW2150" s="2">
        <v>3.5</v>
      </c>
      <c r="AX2150" s="2">
        <v>3.6</v>
      </c>
      <c r="AY2150" s="2">
        <v>96.6</v>
      </c>
      <c r="AZ2150" s="2">
        <v>23.015000000000001</v>
      </c>
      <c r="BA2150" s="2">
        <v>5.45</v>
      </c>
      <c r="BB2150" s="2">
        <v>5.5</v>
      </c>
      <c r="BC2150" s="2">
        <v>100</v>
      </c>
      <c r="BD2150" s="2">
        <v>47.7682</v>
      </c>
      <c r="BE2150" s="4" t="str">
        <f t="shared" si="332"/>
        <v>NO APLICA</v>
      </c>
      <c r="BF2150" s="4">
        <f t="shared" si="333"/>
        <v>3.8329999999999997</v>
      </c>
      <c r="BG2150">
        <f t="shared" si="334"/>
        <v>0.52</v>
      </c>
      <c r="BH2150">
        <f t="shared" si="335"/>
        <v>3.41</v>
      </c>
      <c r="BI2150">
        <f t="shared" si="336"/>
        <v>5.45</v>
      </c>
      <c r="BJ2150">
        <f t="shared" si="337"/>
        <v>3.95</v>
      </c>
      <c r="BK2150">
        <f t="shared" si="338"/>
        <v>3.85</v>
      </c>
      <c r="BL2150">
        <f t="shared" si="339"/>
        <v>780.79999999999723</v>
      </c>
    </row>
    <row r="2151" spans="1:64" x14ac:dyDescent="0.2">
      <c r="A2151" s="1">
        <v>2149</v>
      </c>
      <c r="B2151" s="7" t="s">
        <v>11</v>
      </c>
      <c r="C2151" s="3">
        <v>39995</v>
      </c>
      <c r="D2151" s="4" t="s">
        <v>627</v>
      </c>
      <c r="E2151" s="4" t="s">
        <v>166</v>
      </c>
      <c r="F2151" s="5" t="str">
        <f t="shared" si="330"/>
        <v>W</v>
      </c>
      <c r="G2151" s="6">
        <v>0.92638888888888893</v>
      </c>
      <c r="H2151" s="6">
        <v>0.92847222222222225</v>
      </c>
      <c r="I2151" s="85">
        <f t="shared" si="331"/>
        <v>2.9999999999999893</v>
      </c>
      <c r="J2151" s="86">
        <f>I2151*Segmentos!$D$7*(AH2151%)*IF(ISNUMBER(AI2151),AI2151%,0)</f>
        <v>56807.999999999811</v>
      </c>
      <c r="K2151" s="86">
        <f>I2151*Segmentos!$D$7*(AL2151%)*IF(ISNUMBER(AM2151),AM2151%,0)</f>
        <v>61171.199999999793</v>
      </c>
      <c r="L2151" s="4"/>
      <c r="M2151" s="2">
        <v>4.91</v>
      </c>
      <c r="N2151" s="2">
        <v>5.9</v>
      </c>
      <c r="O2151" s="2">
        <v>82.8</v>
      </c>
      <c r="P2151" s="2">
        <v>85.698099999999997</v>
      </c>
      <c r="Q2151" s="2">
        <v>2.61</v>
      </c>
      <c r="R2151" s="2">
        <v>2.8</v>
      </c>
      <c r="S2151" s="2">
        <v>93.5</v>
      </c>
      <c r="T2151" s="2">
        <v>7.6005000000000003</v>
      </c>
      <c r="U2151" s="2">
        <v>3.79</v>
      </c>
      <c r="V2151" s="2">
        <v>4</v>
      </c>
      <c r="W2151" s="2">
        <v>95.7</v>
      </c>
      <c r="X2151" s="2">
        <v>13.879</v>
      </c>
      <c r="Y2151" s="2">
        <v>5.46</v>
      </c>
      <c r="Z2151" s="2">
        <v>7.5</v>
      </c>
      <c r="AA2151" s="2">
        <v>73</v>
      </c>
      <c r="AB2151" s="2">
        <v>28.0989</v>
      </c>
      <c r="AC2151" s="2">
        <v>6.31</v>
      </c>
      <c r="AD2151" s="2">
        <v>7.4</v>
      </c>
      <c r="AE2151" s="2">
        <v>85.1</v>
      </c>
      <c r="AF2151" s="2">
        <v>36.119700000000002</v>
      </c>
      <c r="AG2151" s="20">
        <v>4.7300000000000004</v>
      </c>
      <c r="AH2151" s="20">
        <v>6</v>
      </c>
      <c r="AI2151" s="20">
        <v>78.900000000000006</v>
      </c>
      <c r="AJ2151" s="20">
        <v>39.181899999999999</v>
      </c>
      <c r="AK2151" s="18">
        <v>5.07</v>
      </c>
      <c r="AL2151" s="18">
        <v>5.9</v>
      </c>
      <c r="AM2151" s="18">
        <v>86.4</v>
      </c>
      <c r="AN2151" s="18">
        <v>46.516199999999998</v>
      </c>
      <c r="AO2151" s="2">
        <v>3.9</v>
      </c>
      <c r="AP2151" s="2">
        <v>4.5999999999999996</v>
      </c>
      <c r="AQ2151" s="2">
        <v>84.6</v>
      </c>
      <c r="AR2151" s="2">
        <v>7.4344999999999999</v>
      </c>
      <c r="AS2151" s="2">
        <v>4.96</v>
      </c>
      <c r="AT2151" s="2">
        <v>6.1</v>
      </c>
      <c r="AU2151" s="2">
        <v>81.599999999999994</v>
      </c>
      <c r="AV2151" s="2">
        <v>19.0535</v>
      </c>
      <c r="AW2151" s="2">
        <v>5.47</v>
      </c>
      <c r="AX2151" s="2">
        <v>6.7</v>
      </c>
      <c r="AY2151" s="2">
        <v>82.1</v>
      </c>
      <c r="AZ2151" s="2">
        <v>27.440300000000001</v>
      </c>
      <c r="BA2151" s="2">
        <v>4.76</v>
      </c>
      <c r="BB2151" s="2">
        <v>5.7</v>
      </c>
      <c r="BC2151" s="2">
        <v>83.7</v>
      </c>
      <c r="BD2151" s="2">
        <v>31.7698</v>
      </c>
      <c r="BE2151" s="4" t="str">
        <f t="shared" si="332"/>
        <v>NO APLICA</v>
      </c>
      <c r="BF2151" s="4">
        <f t="shared" si="333"/>
        <v>5.0018000000000002</v>
      </c>
      <c r="BG2151">
        <f t="shared" si="334"/>
        <v>3.9</v>
      </c>
      <c r="BH2151">
        <f t="shared" si="335"/>
        <v>4.96</v>
      </c>
      <c r="BI2151">
        <f t="shared" si="336"/>
        <v>5.47</v>
      </c>
      <c r="BJ2151">
        <f t="shared" si="337"/>
        <v>5.07</v>
      </c>
      <c r="BK2151">
        <f t="shared" si="338"/>
        <v>4.7300000000000004</v>
      </c>
      <c r="BL2151">
        <f t="shared" si="339"/>
        <v>1465.5599999999949</v>
      </c>
    </row>
    <row r="2152" spans="1:64" x14ac:dyDescent="0.2">
      <c r="A2152" s="1">
        <v>2150</v>
      </c>
      <c r="B2152" s="7" t="s">
        <v>6</v>
      </c>
      <c r="C2152" s="3">
        <v>39995</v>
      </c>
      <c r="D2152" s="4" t="s">
        <v>3</v>
      </c>
      <c r="E2152" s="4" t="s">
        <v>166</v>
      </c>
      <c r="F2152" s="5" t="str">
        <f t="shared" si="330"/>
        <v>W</v>
      </c>
      <c r="G2152" s="6">
        <v>0.90902777777777777</v>
      </c>
      <c r="H2152" s="6">
        <v>0.91041666666666676</v>
      </c>
      <c r="I2152" s="85">
        <f t="shared" si="331"/>
        <v>2.0000000000001528</v>
      </c>
      <c r="J2152" s="86">
        <f>I2152*Segmentos!$D$7*(AH2152%)*IF(ISNUMBER(AI2152),AI2152%,0)</f>
        <v>61056.000000004671</v>
      </c>
      <c r="K2152" s="86">
        <f>I2152*Segmentos!$D$7*(AL2152%)*IF(ISNUMBER(AM2152),AM2152%,0)</f>
        <v>62482.400000004774</v>
      </c>
      <c r="L2152" s="4"/>
      <c r="M2152" s="2">
        <v>7.76</v>
      </c>
      <c r="N2152" s="2">
        <v>8.1999999999999993</v>
      </c>
      <c r="O2152" s="2">
        <v>94.7</v>
      </c>
      <c r="P2152" s="2">
        <v>82.709599999999995</v>
      </c>
      <c r="Q2152" s="2">
        <v>3.7</v>
      </c>
      <c r="R2152" s="2">
        <v>3.9</v>
      </c>
      <c r="S2152" s="2">
        <v>94.6</v>
      </c>
      <c r="T2152" s="2">
        <v>6.5811999999999999</v>
      </c>
      <c r="U2152" s="2">
        <v>6.73</v>
      </c>
      <c r="V2152" s="2">
        <v>7.4</v>
      </c>
      <c r="W2152" s="2">
        <v>90.4</v>
      </c>
      <c r="X2152" s="2">
        <v>15.0351</v>
      </c>
      <c r="Y2152" s="2">
        <v>7.98</v>
      </c>
      <c r="Z2152" s="2">
        <v>8.6</v>
      </c>
      <c r="AA2152" s="2">
        <v>92.9</v>
      </c>
      <c r="AB2152" s="2">
        <v>25.114999999999998</v>
      </c>
      <c r="AC2152" s="2">
        <v>10.28</v>
      </c>
      <c r="AD2152" s="2">
        <v>10.5</v>
      </c>
      <c r="AE2152" s="2">
        <v>98</v>
      </c>
      <c r="AF2152" s="2">
        <v>35.978400000000001</v>
      </c>
      <c r="AG2152" s="20">
        <v>7.66</v>
      </c>
      <c r="AH2152" s="20">
        <v>8</v>
      </c>
      <c r="AI2152" s="20">
        <v>95.4</v>
      </c>
      <c r="AJ2152" s="20">
        <v>38.726599999999998</v>
      </c>
      <c r="AK2152" s="18">
        <v>7.85</v>
      </c>
      <c r="AL2152" s="18">
        <v>8.3000000000000007</v>
      </c>
      <c r="AM2152" s="18">
        <v>94.1</v>
      </c>
      <c r="AN2152" s="18">
        <v>43.982999999999997</v>
      </c>
      <c r="AO2152" s="2">
        <v>3.23</v>
      </c>
      <c r="AP2152" s="2">
        <v>3.5</v>
      </c>
      <c r="AQ2152" s="2">
        <v>92.4</v>
      </c>
      <c r="AR2152" s="2">
        <v>3.7631999999999999</v>
      </c>
      <c r="AS2152" s="2">
        <v>8.56</v>
      </c>
      <c r="AT2152" s="2">
        <v>8.8000000000000007</v>
      </c>
      <c r="AU2152" s="2">
        <v>96.9</v>
      </c>
      <c r="AV2152" s="2">
        <v>20.094799999999999</v>
      </c>
      <c r="AW2152" s="2">
        <v>8.91</v>
      </c>
      <c r="AX2152" s="2">
        <v>9.3000000000000007</v>
      </c>
      <c r="AY2152" s="2">
        <v>96</v>
      </c>
      <c r="AZ2152" s="2">
        <v>27.294799999999999</v>
      </c>
      <c r="BA2152" s="2">
        <v>7.73</v>
      </c>
      <c r="BB2152" s="2">
        <v>8.4</v>
      </c>
      <c r="BC2152" s="2">
        <v>92.6</v>
      </c>
      <c r="BD2152" s="2">
        <v>31.556899999999999</v>
      </c>
      <c r="BE2152" s="4" t="str">
        <f t="shared" si="332"/>
        <v>NO APLICA</v>
      </c>
      <c r="BF2152" s="4">
        <f t="shared" si="333"/>
        <v>7.9748000000000001</v>
      </c>
      <c r="BG2152">
        <f t="shared" si="334"/>
        <v>3.23</v>
      </c>
      <c r="BH2152">
        <f t="shared" si="335"/>
        <v>8.56</v>
      </c>
      <c r="BI2152">
        <f t="shared" si="336"/>
        <v>8.91</v>
      </c>
      <c r="BJ2152">
        <f t="shared" si="337"/>
        <v>7.85</v>
      </c>
      <c r="BK2152">
        <f t="shared" si="338"/>
        <v>7.66</v>
      </c>
      <c r="BL2152">
        <f t="shared" si="339"/>
        <v>1553.0800000001186</v>
      </c>
    </row>
    <row r="2153" spans="1:64" x14ac:dyDescent="0.2">
      <c r="A2153" s="1">
        <v>2151</v>
      </c>
      <c r="B2153" s="7" t="s">
        <v>31</v>
      </c>
      <c r="C2153" s="3">
        <v>39995</v>
      </c>
      <c r="D2153" s="4" t="s">
        <v>628</v>
      </c>
      <c r="E2153" s="4" t="s">
        <v>166</v>
      </c>
      <c r="F2153" s="5" t="str">
        <f t="shared" si="330"/>
        <v>W</v>
      </c>
      <c r="G2153" s="6">
        <v>0.91111111111111109</v>
      </c>
      <c r="H2153" s="6">
        <v>0.91388888888888886</v>
      </c>
      <c r="I2153" s="85">
        <f t="shared" si="331"/>
        <v>3.9999999999999858</v>
      </c>
      <c r="J2153" s="86">
        <f>I2153*Segmentos!$D$7*(AH2153%)*IF(ISNUMBER(AI2153),AI2153%,0)</f>
        <v>11775.999999999958</v>
      </c>
      <c r="K2153" s="86">
        <f>I2153*Segmentos!$D$7*(AL2153%)*IF(ISNUMBER(AM2153),AM2153%,0)</f>
        <v>7790.3999999999742</v>
      </c>
      <c r="L2153" s="4"/>
      <c r="M2153" s="2">
        <v>0.62</v>
      </c>
      <c r="N2153" s="2">
        <v>1</v>
      </c>
      <c r="O2153" s="2">
        <v>64</v>
      </c>
      <c r="P2153" s="2">
        <v>59.354100000000003</v>
      </c>
      <c r="Q2153" s="2">
        <v>0.57999999999999996</v>
      </c>
      <c r="R2153" s="2">
        <v>0.6</v>
      </c>
      <c r="S2153" s="2">
        <v>100</v>
      </c>
      <c r="T2153" s="2">
        <v>9.2425999999999995</v>
      </c>
      <c r="U2153" s="2">
        <v>0.1</v>
      </c>
      <c r="V2153" s="2">
        <v>0.2</v>
      </c>
      <c r="W2153" s="2">
        <v>50</v>
      </c>
      <c r="X2153" s="2">
        <v>1.9736</v>
      </c>
      <c r="Y2153" s="2">
        <v>0.81</v>
      </c>
      <c r="Z2153" s="2">
        <v>1.1000000000000001</v>
      </c>
      <c r="AA2153" s="2">
        <v>70.5</v>
      </c>
      <c r="AB2153" s="2">
        <v>22.7882</v>
      </c>
      <c r="AC2153" s="2">
        <v>0.81</v>
      </c>
      <c r="AD2153" s="2">
        <v>1.5</v>
      </c>
      <c r="AE2153" s="2">
        <v>53.7</v>
      </c>
      <c r="AF2153" s="2">
        <v>25.349699999999999</v>
      </c>
      <c r="AG2153" s="20">
        <v>0.77</v>
      </c>
      <c r="AH2153" s="20">
        <v>1</v>
      </c>
      <c r="AI2153" s="20">
        <v>73.599999999999994</v>
      </c>
      <c r="AJ2153" s="20">
        <v>34.668500000000002</v>
      </c>
      <c r="AK2153" s="18">
        <v>0.49</v>
      </c>
      <c r="AL2153" s="18">
        <v>0.9</v>
      </c>
      <c r="AM2153" s="18">
        <v>54.1</v>
      </c>
      <c r="AN2153" s="18">
        <v>24.685600000000001</v>
      </c>
      <c r="AO2153" s="2">
        <v>0.26</v>
      </c>
      <c r="AP2153" s="2">
        <v>0.8</v>
      </c>
      <c r="AQ2153" s="2">
        <v>31.3</v>
      </c>
      <c r="AR2153" s="2">
        <v>2.6558000000000002</v>
      </c>
      <c r="AS2153" s="2">
        <v>0.56999999999999995</v>
      </c>
      <c r="AT2153" s="2">
        <v>1.4</v>
      </c>
      <c r="AU2153" s="2">
        <v>41.4</v>
      </c>
      <c r="AV2153" s="2">
        <v>11.9846</v>
      </c>
      <c r="AW2153" s="2">
        <v>0.2</v>
      </c>
      <c r="AX2153" s="2">
        <v>0.2</v>
      </c>
      <c r="AY2153" s="2">
        <v>100</v>
      </c>
      <c r="AZ2153" s="2">
        <v>5.3745000000000003</v>
      </c>
      <c r="BA2153" s="2">
        <v>1.08</v>
      </c>
      <c r="BB2153" s="2">
        <v>1.4</v>
      </c>
      <c r="BC2153" s="2">
        <v>78.900000000000006</v>
      </c>
      <c r="BD2153" s="2">
        <v>39.339199999999998</v>
      </c>
      <c r="BE2153" s="4" t="str">
        <f t="shared" si="332"/>
        <v>NO APLICA</v>
      </c>
      <c r="BF2153" s="4">
        <f t="shared" si="333"/>
        <v>0.69840000000000002</v>
      </c>
      <c r="BG2153">
        <f t="shared" si="334"/>
        <v>0.26</v>
      </c>
      <c r="BH2153">
        <f t="shared" si="335"/>
        <v>0.56999999999999995</v>
      </c>
      <c r="BI2153">
        <f t="shared" si="336"/>
        <v>1.08</v>
      </c>
      <c r="BJ2153">
        <f t="shared" si="337"/>
        <v>0.49</v>
      </c>
      <c r="BK2153">
        <f t="shared" si="338"/>
        <v>0.77</v>
      </c>
      <c r="BL2153">
        <f t="shared" si="339"/>
        <v>255.99999999999909</v>
      </c>
    </row>
    <row r="2154" spans="1:64" x14ac:dyDescent="0.2">
      <c r="A2154" s="1">
        <v>2152</v>
      </c>
      <c r="B2154" s="7" t="s">
        <v>128</v>
      </c>
      <c r="C2154" s="3">
        <v>39995</v>
      </c>
      <c r="D2154" s="4" t="s">
        <v>3</v>
      </c>
      <c r="E2154" s="4" t="s">
        <v>185</v>
      </c>
      <c r="F2154" s="5" t="str">
        <f t="shared" si="330"/>
        <v>W</v>
      </c>
      <c r="G2154" s="6">
        <v>0.91736111111111107</v>
      </c>
      <c r="H2154" s="6">
        <v>1.7361111111111112E-2</v>
      </c>
      <c r="I2154" s="85">
        <f t="shared" si="331"/>
        <v>144.00000000000006</v>
      </c>
      <c r="J2154" s="86">
        <f>I2154*Segmentos!$D$7*(AH2154%)*IF(ISNUMBER(AI2154),AI2154%,0)</f>
        <v>3589632.0000000014</v>
      </c>
      <c r="K2154" s="86">
        <f>I2154*Segmentos!$D$7*(AL2154%)*IF(ISNUMBER(AM2154),AM2154%,0)</f>
        <v>6271200.0000000028</v>
      </c>
      <c r="L2154" s="4"/>
      <c r="M2154" s="2">
        <v>8.68</v>
      </c>
      <c r="N2154" s="2">
        <v>32</v>
      </c>
      <c r="O2154" s="2">
        <v>27.1</v>
      </c>
      <c r="P2154" s="2">
        <v>80.745999999999995</v>
      </c>
      <c r="Q2154" s="2">
        <v>5.25</v>
      </c>
      <c r="R2154" s="2">
        <v>21.7</v>
      </c>
      <c r="S2154" s="2">
        <v>24.2</v>
      </c>
      <c r="T2154" s="2">
        <v>8.1487999999999996</v>
      </c>
      <c r="U2154" s="2">
        <v>9.81</v>
      </c>
      <c r="V2154" s="2">
        <v>33.700000000000003</v>
      </c>
      <c r="W2154" s="2">
        <v>29.1</v>
      </c>
      <c r="X2154" s="2">
        <v>19.128699999999998</v>
      </c>
      <c r="Y2154" s="2">
        <v>8.91</v>
      </c>
      <c r="Z2154" s="2">
        <v>34.799999999999997</v>
      </c>
      <c r="AA2154" s="2">
        <v>25.6</v>
      </c>
      <c r="AB2154" s="2">
        <v>24.479199999999999</v>
      </c>
      <c r="AC2154" s="2">
        <v>9.49</v>
      </c>
      <c r="AD2154" s="2">
        <v>33.799999999999997</v>
      </c>
      <c r="AE2154" s="2">
        <v>28.1</v>
      </c>
      <c r="AF2154" s="2">
        <v>28.9893</v>
      </c>
      <c r="AG2154" s="20">
        <v>6.23</v>
      </c>
      <c r="AH2154" s="20">
        <v>30.4</v>
      </c>
      <c r="AI2154" s="20">
        <v>20.5</v>
      </c>
      <c r="AJ2154" s="20">
        <v>27.5151</v>
      </c>
      <c r="AK2154" s="18">
        <v>10.88</v>
      </c>
      <c r="AL2154" s="18">
        <v>33.5</v>
      </c>
      <c r="AM2154" s="18">
        <v>32.5</v>
      </c>
      <c r="AN2154" s="18">
        <v>53.230899999999998</v>
      </c>
      <c r="AO2154" s="2">
        <v>5.84</v>
      </c>
      <c r="AP2154" s="2">
        <v>22.9</v>
      </c>
      <c r="AQ2154" s="2">
        <v>25.5</v>
      </c>
      <c r="AR2154" s="2">
        <v>5.9368999999999996</v>
      </c>
      <c r="AS2154" s="2">
        <v>6.85</v>
      </c>
      <c r="AT2154" s="2">
        <v>28.3</v>
      </c>
      <c r="AU2154" s="2">
        <v>24.2</v>
      </c>
      <c r="AV2154" s="2">
        <v>14.0459</v>
      </c>
      <c r="AW2154" s="2">
        <v>10.039999999999999</v>
      </c>
      <c r="AX2154" s="2">
        <v>34</v>
      </c>
      <c r="AY2154" s="2">
        <v>29.5</v>
      </c>
      <c r="AZ2154" s="2">
        <v>26.854399999999998</v>
      </c>
      <c r="BA2154" s="2">
        <v>9.52</v>
      </c>
      <c r="BB2154" s="2">
        <v>35.299999999999997</v>
      </c>
      <c r="BC2154" s="2">
        <v>26.9</v>
      </c>
      <c r="BD2154" s="2">
        <v>33.908799999999999</v>
      </c>
      <c r="BE2154" s="4" t="str">
        <f t="shared" si="332"/>
        <v>ENTRETENIDO</v>
      </c>
      <c r="BF2154" s="4">
        <f t="shared" si="333"/>
        <v>8.1399999999999988</v>
      </c>
      <c r="BG2154">
        <f t="shared" si="334"/>
        <v>5.84</v>
      </c>
      <c r="BH2154">
        <f t="shared" si="335"/>
        <v>6.85</v>
      </c>
      <c r="BI2154">
        <f t="shared" si="336"/>
        <v>10.039999999999999</v>
      </c>
      <c r="BJ2154">
        <f t="shared" si="337"/>
        <v>10.88</v>
      </c>
      <c r="BK2154">
        <f t="shared" si="338"/>
        <v>6.23</v>
      </c>
      <c r="BL2154">
        <f t="shared" si="339"/>
        <v>124876.80000000006</v>
      </c>
    </row>
    <row r="2155" spans="1:64" x14ac:dyDescent="0.2">
      <c r="A2155" s="1">
        <v>2153</v>
      </c>
      <c r="B2155" s="7" t="s">
        <v>14</v>
      </c>
      <c r="C2155" s="3">
        <v>39995</v>
      </c>
      <c r="D2155" s="4" t="s">
        <v>626</v>
      </c>
      <c r="E2155" s="4" t="s">
        <v>163</v>
      </c>
      <c r="F2155" s="5" t="str">
        <f t="shared" si="330"/>
        <v>W</v>
      </c>
      <c r="G2155" s="6">
        <v>0.85138888888888886</v>
      </c>
      <c r="H2155" s="6">
        <v>0.875</v>
      </c>
      <c r="I2155" s="85">
        <f t="shared" si="331"/>
        <v>34.000000000000043</v>
      </c>
      <c r="J2155" s="86">
        <f>I2155*Segmentos!$D$7*(AH2155%)*IF(ISNUMBER(AI2155),AI2155%,0)</f>
        <v>711715.20000000088</v>
      </c>
      <c r="K2155" s="86">
        <f>I2155*Segmentos!$D$7*(AL2155%)*IF(ISNUMBER(AM2155),AM2155%,0)</f>
        <v>1133097.6000000015</v>
      </c>
      <c r="L2155" s="4"/>
      <c r="M2155" s="2">
        <v>6.86</v>
      </c>
      <c r="N2155" s="2">
        <v>10.9</v>
      </c>
      <c r="O2155" s="2">
        <v>63.1</v>
      </c>
      <c r="P2155" s="2">
        <v>84.364099999999993</v>
      </c>
      <c r="Q2155" s="2">
        <v>4.57</v>
      </c>
      <c r="R2155" s="2">
        <v>7.9</v>
      </c>
      <c r="S2155" s="2">
        <v>58.1</v>
      </c>
      <c r="T2155" s="2">
        <v>9.3707999999999991</v>
      </c>
      <c r="U2155" s="2">
        <v>6.03</v>
      </c>
      <c r="V2155" s="2">
        <v>11.6</v>
      </c>
      <c r="W2155" s="2">
        <v>52.1</v>
      </c>
      <c r="X2155" s="2">
        <v>15.5436</v>
      </c>
      <c r="Y2155" s="2">
        <v>7.27</v>
      </c>
      <c r="Z2155" s="2">
        <v>10.8</v>
      </c>
      <c r="AA2155" s="2">
        <v>67.2</v>
      </c>
      <c r="AB2155" s="2">
        <v>26.394200000000001</v>
      </c>
      <c r="AC2155" s="2">
        <v>8.19</v>
      </c>
      <c r="AD2155" s="2">
        <v>12</v>
      </c>
      <c r="AE2155" s="2">
        <v>68.3</v>
      </c>
      <c r="AF2155" s="2">
        <v>33.055500000000002</v>
      </c>
      <c r="AG2155" s="20">
        <v>5.26</v>
      </c>
      <c r="AH2155" s="20">
        <v>8.4</v>
      </c>
      <c r="AI2155" s="20">
        <v>62.3</v>
      </c>
      <c r="AJ2155" s="20">
        <v>30.687200000000001</v>
      </c>
      <c r="AK2155" s="18">
        <v>8.31</v>
      </c>
      <c r="AL2155" s="18">
        <v>13.1</v>
      </c>
      <c r="AM2155" s="18">
        <v>63.6</v>
      </c>
      <c r="AN2155" s="18">
        <v>53.676900000000003</v>
      </c>
      <c r="AO2155" s="2">
        <v>5.56</v>
      </c>
      <c r="AP2155" s="2">
        <v>10.6</v>
      </c>
      <c r="AQ2155" s="2">
        <v>52.5</v>
      </c>
      <c r="AR2155" s="2">
        <v>7.4657</v>
      </c>
      <c r="AS2155" s="2">
        <v>3.66</v>
      </c>
      <c r="AT2155" s="2">
        <v>8.1</v>
      </c>
      <c r="AU2155" s="2">
        <v>45.5</v>
      </c>
      <c r="AV2155" s="2">
        <v>9.9248999999999992</v>
      </c>
      <c r="AW2155" s="2">
        <v>7.81</v>
      </c>
      <c r="AX2155" s="2">
        <v>13.1</v>
      </c>
      <c r="AY2155" s="2">
        <v>59.5</v>
      </c>
      <c r="AZ2155" s="2">
        <v>27.616499999999998</v>
      </c>
      <c r="BA2155" s="2">
        <v>8.36</v>
      </c>
      <c r="BB2155" s="2">
        <v>10.9</v>
      </c>
      <c r="BC2155" s="2">
        <v>76.8</v>
      </c>
      <c r="BD2155" s="2">
        <v>39.356999999999999</v>
      </c>
      <c r="BE2155" s="4" t="str">
        <f t="shared" si="332"/>
        <v>NO APLICA</v>
      </c>
      <c r="BF2155" s="4">
        <f t="shared" si="333"/>
        <v>5.9459999999999997</v>
      </c>
      <c r="BG2155">
        <f t="shared" si="334"/>
        <v>5.56</v>
      </c>
      <c r="BH2155">
        <f t="shared" si="335"/>
        <v>3.66</v>
      </c>
      <c r="BI2155">
        <f t="shared" si="336"/>
        <v>8.36</v>
      </c>
      <c r="BJ2155">
        <f t="shared" si="337"/>
        <v>8.31</v>
      </c>
      <c r="BK2155">
        <f t="shared" si="338"/>
        <v>5.26</v>
      </c>
      <c r="BL2155">
        <f t="shared" si="339"/>
        <v>23384.86000000003</v>
      </c>
    </row>
    <row r="2156" spans="1:64" x14ac:dyDescent="0.2">
      <c r="A2156" s="1">
        <v>2154</v>
      </c>
      <c r="B2156" s="7" t="s">
        <v>92</v>
      </c>
      <c r="C2156" s="3">
        <v>39995</v>
      </c>
      <c r="D2156" s="4" t="s">
        <v>8</v>
      </c>
      <c r="E2156" s="4" t="s">
        <v>168</v>
      </c>
      <c r="F2156" s="5" t="str">
        <f t="shared" si="330"/>
        <v>W</v>
      </c>
      <c r="G2156" s="6">
        <v>0.91666666666666663</v>
      </c>
      <c r="H2156" s="6">
        <v>2.9861111111111113E-2</v>
      </c>
      <c r="I2156" s="85">
        <f t="shared" si="331"/>
        <v>163.00000000000006</v>
      </c>
      <c r="J2156" s="86">
        <f>I2156*Segmentos!$D$7*(AH2156%)*IF(ISNUMBER(AI2156),AI2156%,0)</f>
        <v>4239043.200000002</v>
      </c>
      <c r="K2156" s="86">
        <f>I2156*Segmentos!$D$7*(AL2156%)*IF(ISNUMBER(AM2156),AM2156%,0)</f>
        <v>3054098.4000000013</v>
      </c>
      <c r="L2156" s="4" t="s">
        <v>461</v>
      </c>
      <c r="M2156" s="2">
        <v>5.55</v>
      </c>
      <c r="N2156" s="2">
        <v>23.9</v>
      </c>
      <c r="O2156" s="2">
        <v>23.2</v>
      </c>
      <c r="P2156" s="2">
        <v>83.712100000000007</v>
      </c>
      <c r="Q2156" s="2">
        <v>5.33</v>
      </c>
      <c r="R2156" s="2">
        <v>17.100000000000001</v>
      </c>
      <c r="S2156" s="2">
        <v>31.2</v>
      </c>
      <c r="T2156" s="2">
        <v>13.430099999999999</v>
      </c>
      <c r="U2156" s="2">
        <v>5.39</v>
      </c>
      <c r="V2156" s="2">
        <v>23.2</v>
      </c>
      <c r="W2156" s="2">
        <v>23.2</v>
      </c>
      <c r="X2156" s="2">
        <v>17.0564</v>
      </c>
      <c r="Y2156" s="2">
        <v>5.73</v>
      </c>
      <c r="Z2156" s="2">
        <v>27.4</v>
      </c>
      <c r="AA2156" s="2">
        <v>20.9</v>
      </c>
      <c r="AB2156" s="2">
        <v>25.529699999999998</v>
      </c>
      <c r="AC2156" s="2">
        <v>5.59</v>
      </c>
      <c r="AD2156" s="2">
        <v>24.7</v>
      </c>
      <c r="AE2156" s="2">
        <v>22.7</v>
      </c>
      <c r="AF2156" s="2">
        <v>27.695799999999998</v>
      </c>
      <c r="AG2156" s="20">
        <v>6.5</v>
      </c>
      <c r="AH2156" s="20">
        <v>25.8</v>
      </c>
      <c r="AI2156" s="20">
        <v>25.2</v>
      </c>
      <c r="AJ2156" s="20">
        <v>46.536700000000003</v>
      </c>
      <c r="AK2156" s="18">
        <v>4.6900000000000004</v>
      </c>
      <c r="AL2156" s="18">
        <v>22.2</v>
      </c>
      <c r="AM2156" s="18">
        <v>21.1</v>
      </c>
      <c r="AN2156" s="18">
        <v>37.175400000000003</v>
      </c>
      <c r="AO2156" s="2">
        <v>1.8</v>
      </c>
      <c r="AP2156" s="2">
        <v>13.3</v>
      </c>
      <c r="AQ2156" s="2">
        <v>13.5</v>
      </c>
      <c r="AR2156" s="2">
        <v>2.9729999999999999</v>
      </c>
      <c r="AS2156" s="2">
        <v>4.68</v>
      </c>
      <c r="AT2156" s="2">
        <v>20.100000000000001</v>
      </c>
      <c r="AU2156" s="2">
        <v>23.3</v>
      </c>
      <c r="AV2156" s="2">
        <v>15.5723</v>
      </c>
      <c r="AW2156" s="2">
        <v>6.05</v>
      </c>
      <c r="AX2156" s="2">
        <v>25.6</v>
      </c>
      <c r="AY2156" s="2">
        <v>23.6</v>
      </c>
      <c r="AZ2156" s="2">
        <v>26.255199999999999</v>
      </c>
      <c r="BA2156" s="2">
        <v>6.73</v>
      </c>
      <c r="BB2156" s="2">
        <v>27.8</v>
      </c>
      <c r="BC2156" s="2">
        <v>24.2</v>
      </c>
      <c r="BD2156" s="2">
        <v>38.9116</v>
      </c>
      <c r="BE2156" s="4" t="str">
        <f t="shared" si="332"/>
        <v>ABURRIDO</v>
      </c>
      <c r="BF2156" s="4">
        <f t="shared" si="333"/>
        <v>5.1538000000000004</v>
      </c>
      <c r="BG2156">
        <f t="shared" si="334"/>
        <v>1.8</v>
      </c>
      <c r="BH2156">
        <f t="shared" si="335"/>
        <v>4.68</v>
      </c>
      <c r="BI2156">
        <f t="shared" si="336"/>
        <v>6.73</v>
      </c>
      <c r="BJ2156">
        <f t="shared" si="337"/>
        <v>4.6900000000000004</v>
      </c>
      <c r="BK2156">
        <f t="shared" si="338"/>
        <v>6.5</v>
      </c>
      <c r="BL2156">
        <f t="shared" si="339"/>
        <v>90380.24000000002</v>
      </c>
    </row>
    <row r="2157" spans="1:64" x14ac:dyDescent="0.2">
      <c r="A2157" s="1">
        <v>2155</v>
      </c>
      <c r="B2157" s="7" t="s">
        <v>10</v>
      </c>
      <c r="C2157" s="3">
        <v>39995</v>
      </c>
      <c r="D2157" s="4" t="s">
        <v>8</v>
      </c>
      <c r="E2157" s="4" t="s">
        <v>164</v>
      </c>
      <c r="F2157" s="5" t="str">
        <f t="shared" si="330"/>
        <v>W</v>
      </c>
      <c r="G2157" s="6">
        <v>0.87291666666666667</v>
      </c>
      <c r="H2157" s="6">
        <v>0.91666666666666663</v>
      </c>
      <c r="I2157" s="85">
        <f t="shared" si="331"/>
        <v>62.999999999999936</v>
      </c>
      <c r="J2157" s="86">
        <f>I2157*Segmentos!$D$7*(AH2157%)*IF(ISNUMBER(AI2157),AI2157%,0)</f>
        <v>1424984.3999999985</v>
      </c>
      <c r="K2157" s="86">
        <f>I2157*Segmentos!$D$7*(AL2157%)*IF(ISNUMBER(AM2157),AM2157%,0)</f>
        <v>1387184.3999999985</v>
      </c>
      <c r="L2157" s="4"/>
      <c r="M2157" s="2">
        <v>5.57</v>
      </c>
      <c r="N2157" s="2">
        <v>18</v>
      </c>
      <c r="O2157" s="2">
        <v>31</v>
      </c>
      <c r="P2157" s="2">
        <v>88.506399999999999</v>
      </c>
      <c r="Q2157" s="2">
        <v>2.4700000000000002</v>
      </c>
      <c r="R2157" s="2">
        <v>8.9</v>
      </c>
      <c r="S2157" s="2">
        <v>27.9</v>
      </c>
      <c r="T2157" s="2">
        <v>6.5627000000000004</v>
      </c>
      <c r="U2157" s="2">
        <v>3.78</v>
      </c>
      <c r="V2157" s="2">
        <v>15.7</v>
      </c>
      <c r="W2157" s="2">
        <v>24</v>
      </c>
      <c r="X2157" s="2">
        <v>12.5852</v>
      </c>
      <c r="Y2157" s="2">
        <v>4.88</v>
      </c>
      <c r="Z2157" s="2">
        <v>20.9</v>
      </c>
      <c r="AA2157" s="2">
        <v>23.4</v>
      </c>
      <c r="AB2157" s="2">
        <v>22.9267</v>
      </c>
      <c r="AC2157" s="2">
        <v>8.9</v>
      </c>
      <c r="AD2157" s="2">
        <v>21.4</v>
      </c>
      <c r="AE2157" s="2">
        <v>41.6</v>
      </c>
      <c r="AF2157" s="2">
        <v>46.431800000000003</v>
      </c>
      <c r="AG2157" s="20">
        <v>5.65</v>
      </c>
      <c r="AH2157" s="20">
        <v>18.3</v>
      </c>
      <c r="AI2157" s="20">
        <v>30.9</v>
      </c>
      <c r="AJ2157" s="20">
        <v>42.603200000000001</v>
      </c>
      <c r="AK2157" s="18">
        <v>5.49</v>
      </c>
      <c r="AL2157" s="18">
        <v>17.7</v>
      </c>
      <c r="AM2157" s="18">
        <v>31.1</v>
      </c>
      <c r="AN2157" s="18">
        <v>45.903300000000002</v>
      </c>
      <c r="AO2157" s="2">
        <v>2.34</v>
      </c>
      <c r="AP2157" s="2">
        <v>9</v>
      </c>
      <c r="AQ2157" s="2">
        <v>25.9</v>
      </c>
      <c r="AR2157" s="2">
        <v>4.0612000000000004</v>
      </c>
      <c r="AS2157" s="2">
        <v>4.0999999999999996</v>
      </c>
      <c r="AT2157" s="2">
        <v>16</v>
      </c>
      <c r="AU2157" s="2">
        <v>25.7</v>
      </c>
      <c r="AV2157" s="2">
        <v>14.3653</v>
      </c>
      <c r="AW2157" s="2">
        <v>4.9400000000000004</v>
      </c>
      <c r="AX2157" s="2">
        <v>18.899999999999999</v>
      </c>
      <c r="AY2157" s="2">
        <v>26.1</v>
      </c>
      <c r="AZ2157" s="2">
        <v>22.590399999999999</v>
      </c>
      <c r="BA2157" s="2">
        <v>7.8</v>
      </c>
      <c r="BB2157" s="2">
        <v>20.9</v>
      </c>
      <c r="BC2157" s="2">
        <v>37.299999999999997</v>
      </c>
      <c r="BD2157" s="2">
        <v>47.489600000000003</v>
      </c>
      <c r="BE2157" s="4" t="str">
        <f t="shared" si="332"/>
        <v>NO APLICA</v>
      </c>
      <c r="BF2157" s="4">
        <f t="shared" si="333"/>
        <v>5.3248000000000006</v>
      </c>
      <c r="BG2157">
        <f t="shared" si="334"/>
        <v>2.34</v>
      </c>
      <c r="BH2157">
        <f t="shared" si="335"/>
        <v>4.0999999999999996</v>
      </c>
      <c r="BI2157">
        <f t="shared" si="336"/>
        <v>7.8</v>
      </c>
      <c r="BJ2157">
        <f t="shared" si="337"/>
        <v>5.49</v>
      </c>
      <c r="BK2157">
        <f t="shared" si="338"/>
        <v>5.65</v>
      </c>
      <c r="BL2157">
        <f t="shared" si="339"/>
        <v>35153.999999999964</v>
      </c>
    </row>
    <row r="2158" spans="1:64" x14ac:dyDescent="0.2">
      <c r="A2158" s="1">
        <v>2156</v>
      </c>
      <c r="B2158" s="7" t="s">
        <v>117</v>
      </c>
      <c r="C2158" s="3">
        <v>39995</v>
      </c>
      <c r="D2158" s="4" t="s">
        <v>628</v>
      </c>
      <c r="E2158" s="4" t="s">
        <v>117</v>
      </c>
      <c r="F2158" s="5" t="str">
        <f t="shared" si="330"/>
        <v>W</v>
      </c>
      <c r="G2158" s="6">
        <v>0.9159722222222223</v>
      </c>
      <c r="H2158" s="6">
        <v>0.98888888888888893</v>
      </c>
      <c r="I2158" s="85">
        <f t="shared" si="331"/>
        <v>104.99999999999994</v>
      </c>
      <c r="J2158" s="86">
        <f>I2158*Segmentos!$D$7*(AH2158%)*IF(ISNUMBER(AI2158),AI2158%,0)</f>
        <v>466031.99999999971</v>
      </c>
      <c r="K2158" s="86">
        <f>I2158*Segmentos!$D$7*(AL2158%)*IF(ISNUMBER(AM2158),AM2158%,0)</f>
        <v>402695.99999999977</v>
      </c>
      <c r="L2158" s="4" t="s">
        <v>459</v>
      </c>
      <c r="M2158" s="2">
        <v>1.03</v>
      </c>
      <c r="N2158" s="2">
        <v>6.1</v>
      </c>
      <c r="O2158" s="2">
        <v>16.7</v>
      </c>
      <c r="P2158" s="2">
        <v>71.580399999999997</v>
      </c>
      <c r="Q2158" s="2">
        <v>0.19</v>
      </c>
      <c r="R2158" s="2">
        <v>3.5</v>
      </c>
      <c r="S2158" s="2">
        <v>5.5</v>
      </c>
      <c r="T2158" s="2">
        <v>2.2622</v>
      </c>
      <c r="U2158" s="2">
        <v>0.93</v>
      </c>
      <c r="V2158" s="2">
        <v>3.9</v>
      </c>
      <c r="W2158" s="2">
        <v>23.9</v>
      </c>
      <c r="X2158" s="2">
        <v>13.525700000000001</v>
      </c>
      <c r="Y2158" s="2">
        <v>1.44</v>
      </c>
      <c r="Z2158" s="2">
        <v>7.9</v>
      </c>
      <c r="AA2158" s="2">
        <v>18.399999999999999</v>
      </c>
      <c r="AB2158" s="2">
        <v>29.645099999999999</v>
      </c>
      <c r="AC2158" s="2">
        <v>1.1399999999999999</v>
      </c>
      <c r="AD2158" s="2">
        <v>7.4</v>
      </c>
      <c r="AE2158" s="2">
        <v>15.5</v>
      </c>
      <c r="AF2158" s="2">
        <v>26.147300000000001</v>
      </c>
      <c r="AG2158" s="20">
        <v>1.1100000000000001</v>
      </c>
      <c r="AH2158" s="20">
        <v>7.3</v>
      </c>
      <c r="AI2158" s="20">
        <v>15.2</v>
      </c>
      <c r="AJ2158" s="20">
        <v>36.777000000000001</v>
      </c>
      <c r="AK2158" s="18">
        <v>0.95</v>
      </c>
      <c r="AL2158" s="18">
        <v>5.0999999999999996</v>
      </c>
      <c r="AM2158" s="18">
        <v>18.8</v>
      </c>
      <c r="AN2158" s="18">
        <v>34.803400000000003</v>
      </c>
      <c r="AO2158" s="2">
        <v>0.16</v>
      </c>
      <c r="AP2158" s="2">
        <v>1.3</v>
      </c>
      <c r="AQ2158" s="2">
        <v>12.2</v>
      </c>
      <c r="AR2158" s="2">
        <v>1.246</v>
      </c>
      <c r="AS2158" s="2">
        <v>1.02</v>
      </c>
      <c r="AT2158" s="2">
        <v>4.8</v>
      </c>
      <c r="AU2158" s="2">
        <v>21</v>
      </c>
      <c r="AV2158" s="2">
        <v>15.5581</v>
      </c>
      <c r="AW2158" s="2">
        <v>0.8</v>
      </c>
      <c r="AX2158" s="2">
        <v>5.0999999999999996</v>
      </c>
      <c r="AY2158" s="2">
        <v>15.7</v>
      </c>
      <c r="AZ2158" s="2">
        <v>15.940099999999999</v>
      </c>
      <c r="BA2158" s="2">
        <v>1.46</v>
      </c>
      <c r="BB2158" s="2">
        <v>9.1</v>
      </c>
      <c r="BC2158" s="2">
        <v>16.100000000000001</v>
      </c>
      <c r="BD2158" s="2">
        <v>38.836199999999998</v>
      </c>
      <c r="BE2158" s="4" t="str">
        <f t="shared" si="332"/>
        <v>ABURRIDO</v>
      </c>
      <c r="BF2158" s="4">
        <f t="shared" si="333"/>
        <v>1.0648000000000002</v>
      </c>
      <c r="BG2158">
        <f t="shared" si="334"/>
        <v>0.16</v>
      </c>
      <c r="BH2158">
        <f t="shared" si="335"/>
        <v>1.02</v>
      </c>
      <c r="BI2158">
        <f t="shared" si="336"/>
        <v>1.46</v>
      </c>
      <c r="BJ2158">
        <f t="shared" si="337"/>
        <v>0.95</v>
      </c>
      <c r="BK2158">
        <f t="shared" si="338"/>
        <v>1.1100000000000001</v>
      </c>
      <c r="BL2158">
        <f t="shared" si="339"/>
        <v>10696.349999999993</v>
      </c>
    </row>
    <row r="2159" spans="1:64" x14ac:dyDescent="0.2">
      <c r="A2159" s="1">
        <v>2157</v>
      </c>
      <c r="B2159" s="7" t="s">
        <v>89</v>
      </c>
      <c r="C2159" s="3">
        <v>39995</v>
      </c>
      <c r="D2159" s="4" t="s">
        <v>628</v>
      </c>
      <c r="E2159" s="4" t="s">
        <v>169</v>
      </c>
      <c r="F2159" s="5" t="str">
        <f t="shared" si="330"/>
        <v>W</v>
      </c>
      <c r="G2159" s="6">
        <v>0.84097222222222223</v>
      </c>
      <c r="H2159" s="6">
        <v>0.875</v>
      </c>
      <c r="I2159" s="85">
        <f t="shared" si="331"/>
        <v>48.999999999999986</v>
      </c>
      <c r="J2159" s="86">
        <f>I2159*Segmentos!$D$7*(AH2159%)*IF(ISNUMBER(AI2159),AI2159%,0)</f>
        <v>116894.39999999995</v>
      </c>
      <c r="K2159" s="86">
        <f>I2159*Segmentos!$D$7*(AL2159%)*IF(ISNUMBER(AM2159),AM2159%,0)</f>
        <v>173361.99999999991</v>
      </c>
      <c r="L2159" s="4"/>
      <c r="M2159" s="2">
        <v>0.75</v>
      </c>
      <c r="N2159" s="2">
        <v>2.5</v>
      </c>
      <c r="O2159" s="2">
        <v>29.7</v>
      </c>
      <c r="P2159" s="2">
        <v>75.16</v>
      </c>
      <c r="Q2159" s="2">
        <v>0.09</v>
      </c>
      <c r="R2159" s="2">
        <v>0.4</v>
      </c>
      <c r="S2159" s="2">
        <v>20.399999999999999</v>
      </c>
      <c r="T2159" s="2">
        <v>1.5049999999999999</v>
      </c>
      <c r="U2159" s="2">
        <v>0.86</v>
      </c>
      <c r="V2159" s="2">
        <v>2.4</v>
      </c>
      <c r="W2159" s="2">
        <v>35.6</v>
      </c>
      <c r="X2159" s="2">
        <v>18.1691</v>
      </c>
      <c r="Y2159" s="2">
        <v>1.29</v>
      </c>
      <c r="Z2159" s="2">
        <v>3.6</v>
      </c>
      <c r="AA2159" s="2">
        <v>36.299999999999997</v>
      </c>
      <c r="AB2159" s="2">
        <v>38.465499999999999</v>
      </c>
      <c r="AC2159" s="2">
        <v>0.51</v>
      </c>
      <c r="AD2159" s="2">
        <v>2.7</v>
      </c>
      <c r="AE2159" s="2">
        <v>19.100000000000001</v>
      </c>
      <c r="AF2159" s="2">
        <v>17.020399999999999</v>
      </c>
      <c r="AG2159" s="20">
        <v>0.57999999999999996</v>
      </c>
      <c r="AH2159" s="20">
        <v>2.1</v>
      </c>
      <c r="AI2159" s="20">
        <v>28.4</v>
      </c>
      <c r="AJ2159" s="20">
        <v>27.943200000000001</v>
      </c>
      <c r="AK2159" s="18">
        <v>0.89</v>
      </c>
      <c r="AL2159" s="18">
        <v>2.9</v>
      </c>
      <c r="AM2159" s="18">
        <v>30.5</v>
      </c>
      <c r="AN2159" s="18">
        <v>47.216799999999999</v>
      </c>
      <c r="AO2159" s="2">
        <v>0.3</v>
      </c>
      <c r="AP2159" s="2">
        <v>2.1</v>
      </c>
      <c r="AQ2159" s="2">
        <v>14.6</v>
      </c>
      <c r="AR2159" s="2">
        <v>3.3252999999999999</v>
      </c>
      <c r="AS2159" s="2">
        <v>0.55000000000000004</v>
      </c>
      <c r="AT2159" s="2">
        <v>2.1</v>
      </c>
      <c r="AU2159" s="2">
        <v>27</v>
      </c>
      <c r="AV2159" s="2">
        <v>12.2988</v>
      </c>
      <c r="AW2159" s="2">
        <v>0.34</v>
      </c>
      <c r="AX2159" s="2">
        <v>2.9</v>
      </c>
      <c r="AY2159" s="2">
        <v>11.8</v>
      </c>
      <c r="AZ2159" s="2">
        <v>9.7750000000000004</v>
      </c>
      <c r="BA2159" s="2">
        <v>1.29</v>
      </c>
      <c r="BB2159" s="2">
        <v>2.7</v>
      </c>
      <c r="BC2159" s="2">
        <v>48.6</v>
      </c>
      <c r="BD2159" s="2">
        <v>49.760899999999999</v>
      </c>
      <c r="BE2159" s="4" t="str">
        <f t="shared" si="332"/>
        <v>NO APLICA</v>
      </c>
      <c r="BF2159" s="4">
        <f t="shared" si="333"/>
        <v>0.79020000000000012</v>
      </c>
      <c r="BG2159">
        <f t="shared" si="334"/>
        <v>0.3</v>
      </c>
      <c r="BH2159">
        <f t="shared" si="335"/>
        <v>0.55000000000000004</v>
      </c>
      <c r="BI2159">
        <f t="shared" si="336"/>
        <v>1.29</v>
      </c>
      <c r="BJ2159">
        <f t="shared" si="337"/>
        <v>0.89</v>
      </c>
      <c r="BK2159">
        <f t="shared" si="338"/>
        <v>0.57999999999999996</v>
      </c>
      <c r="BL2159">
        <f t="shared" si="339"/>
        <v>3638.2499999999991</v>
      </c>
    </row>
    <row r="2160" spans="1:64" x14ac:dyDescent="0.2">
      <c r="A2160" s="1">
        <v>2158</v>
      </c>
      <c r="B2160" s="7" t="s">
        <v>126</v>
      </c>
      <c r="C2160" s="3">
        <v>39995</v>
      </c>
      <c r="D2160" s="4" t="s">
        <v>628</v>
      </c>
      <c r="E2160" s="4" t="s">
        <v>163</v>
      </c>
      <c r="F2160" s="5" t="str">
        <f t="shared" si="330"/>
        <v>W</v>
      </c>
      <c r="G2160" s="6">
        <v>0.875</v>
      </c>
      <c r="H2160" s="6">
        <v>0.91111111111111109</v>
      </c>
      <c r="I2160" s="85">
        <f t="shared" si="331"/>
        <v>51.999999999999972</v>
      </c>
      <c r="J2160" s="86">
        <f>I2160*Segmentos!$D$7*(AH2160%)*IF(ISNUMBER(AI2160),AI2160%,0)</f>
        <v>107827.19999999995</v>
      </c>
      <c r="K2160" s="86">
        <f>I2160*Segmentos!$D$7*(AL2160%)*IF(ISNUMBER(AM2160),AM2160%,0)</f>
        <v>199367.99999999991</v>
      </c>
      <c r="L2160" s="4"/>
      <c r="M2160" s="2">
        <v>0.74</v>
      </c>
      <c r="N2160" s="2">
        <v>2.7</v>
      </c>
      <c r="O2160" s="2">
        <v>27.8</v>
      </c>
      <c r="P2160" s="2">
        <v>78.865799999999993</v>
      </c>
      <c r="Q2160" s="2">
        <v>0.12</v>
      </c>
      <c r="R2160" s="2">
        <v>0.8</v>
      </c>
      <c r="S2160" s="2">
        <v>14</v>
      </c>
      <c r="T2160" s="2">
        <v>2.0621999999999998</v>
      </c>
      <c r="U2160" s="2">
        <v>0.21</v>
      </c>
      <c r="V2160" s="2">
        <v>2.2000000000000002</v>
      </c>
      <c r="W2160" s="2">
        <v>9.4</v>
      </c>
      <c r="X2160" s="2">
        <v>4.6322999999999999</v>
      </c>
      <c r="Y2160" s="2">
        <v>0.76</v>
      </c>
      <c r="Z2160" s="2">
        <v>3.4</v>
      </c>
      <c r="AA2160" s="2">
        <v>22</v>
      </c>
      <c r="AB2160" s="2">
        <v>23.737400000000001</v>
      </c>
      <c r="AC2160" s="2">
        <v>1.39</v>
      </c>
      <c r="AD2160" s="2">
        <v>3.2</v>
      </c>
      <c r="AE2160" s="2">
        <v>43.3</v>
      </c>
      <c r="AF2160" s="2">
        <v>48.433900000000001</v>
      </c>
      <c r="AG2160" s="20">
        <v>0.51</v>
      </c>
      <c r="AH2160" s="20">
        <v>2.7</v>
      </c>
      <c r="AI2160" s="20">
        <v>19.2</v>
      </c>
      <c r="AJ2160" s="20">
        <v>25.5914</v>
      </c>
      <c r="AK2160" s="18">
        <v>0.96</v>
      </c>
      <c r="AL2160" s="18">
        <v>2.7</v>
      </c>
      <c r="AM2160" s="18">
        <v>35.5</v>
      </c>
      <c r="AN2160" s="18">
        <v>53.2744</v>
      </c>
      <c r="AO2160" s="2">
        <v>0.4</v>
      </c>
      <c r="AP2160" s="2">
        <v>1.7</v>
      </c>
      <c r="AQ2160" s="2">
        <v>23.5</v>
      </c>
      <c r="AR2160" s="2">
        <v>4.6123000000000003</v>
      </c>
      <c r="AS2160" s="2">
        <v>0.91</v>
      </c>
      <c r="AT2160" s="2">
        <v>2.4</v>
      </c>
      <c r="AU2160" s="2">
        <v>38.200000000000003</v>
      </c>
      <c r="AV2160" s="2">
        <v>21.240300000000001</v>
      </c>
      <c r="AW2160" s="2">
        <v>0.51</v>
      </c>
      <c r="AX2160" s="2">
        <v>1.1000000000000001</v>
      </c>
      <c r="AY2160" s="2">
        <v>47.2</v>
      </c>
      <c r="AZ2160" s="2">
        <v>15.6097</v>
      </c>
      <c r="BA2160" s="2">
        <v>0.92</v>
      </c>
      <c r="BB2160" s="2">
        <v>4.3</v>
      </c>
      <c r="BC2160" s="2">
        <v>21.3</v>
      </c>
      <c r="BD2160" s="2">
        <v>37.403500000000001</v>
      </c>
      <c r="BE2160" s="4" t="str">
        <f t="shared" si="332"/>
        <v>NO APLICA</v>
      </c>
      <c r="BF2160" s="4">
        <f t="shared" si="333"/>
        <v>0.83600000000000008</v>
      </c>
      <c r="BG2160">
        <f t="shared" si="334"/>
        <v>0.4</v>
      </c>
      <c r="BH2160">
        <f t="shared" si="335"/>
        <v>0.91</v>
      </c>
      <c r="BI2160">
        <f t="shared" si="336"/>
        <v>0.92</v>
      </c>
      <c r="BJ2160">
        <f t="shared" si="337"/>
        <v>0.96</v>
      </c>
      <c r="BK2160">
        <f t="shared" si="338"/>
        <v>0.51</v>
      </c>
      <c r="BL2160">
        <f t="shared" si="339"/>
        <v>3903.1199999999981</v>
      </c>
    </row>
    <row r="2161" spans="1:64" x14ac:dyDescent="0.2">
      <c r="A2161" s="1">
        <v>2159</v>
      </c>
      <c r="B2161" s="7" t="s">
        <v>23</v>
      </c>
      <c r="C2161" s="3">
        <v>39995</v>
      </c>
      <c r="D2161" s="4" t="s">
        <v>629</v>
      </c>
      <c r="E2161" s="4" t="s">
        <v>170</v>
      </c>
      <c r="F2161" s="5" t="str">
        <f t="shared" si="330"/>
        <v>W</v>
      </c>
      <c r="G2161" s="6">
        <v>0.89583333333333337</v>
      </c>
      <c r="H2161" s="6">
        <v>0.91736111111111107</v>
      </c>
      <c r="I2161" s="85">
        <f t="shared" si="331"/>
        <v>30.99999999999989</v>
      </c>
      <c r="J2161" s="86">
        <f>I2161*Segmentos!$D$7*(AH2161%)*IF(ISNUMBER(AI2161),AI2161%,0)</f>
        <v>39307.999999999854</v>
      </c>
      <c r="K2161" s="86">
        <f>I2161*Segmentos!$D$7*(AL2161%)*IF(ISNUMBER(AM2161),AM2161%,0)</f>
        <v>119498.79999999955</v>
      </c>
      <c r="L2161" s="4"/>
      <c r="M2161" s="2">
        <v>0.66</v>
      </c>
      <c r="N2161" s="2">
        <v>1.7</v>
      </c>
      <c r="O2161" s="2">
        <v>39</v>
      </c>
      <c r="P2161" s="2">
        <v>46.943800000000003</v>
      </c>
      <c r="Q2161" s="2">
        <v>0.3</v>
      </c>
      <c r="R2161" s="2">
        <v>0.7</v>
      </c>
      <c r="S2161" s="2">
        <v>44.7</v>
      </c>
      <c r="T2161" s="2">
        <v>3.5823999999999998</v>
      </c>
      <c r="U2161" s="2">
        <v>1.34</v>
      </c>
      <c r="V2161" s="2">
        <v>2.6</v>
      </c>
      <c r="W2161" s="2">
        <v>51.2</v>
      </c>
      <c r="X2161" s="2">
        <v>20.063600000000001</v>
      </c>
      <c r="Y2161" s="2">
        <v>0.97</v>
      </c>
      <c r="Z2161" s="2">
        <v>3</v>
      </c>
      <c r="AA2161" s="2">
        <v>32</v>
      </c>
      <c r="AB2161" s="2">
        <v>20.537800000000001</v>
      </c>
      <c r="AC2161" s="2">
        <v>0.12</v>
      </c>
      <c r="AD2161" s="2">
        <v>0.4</v>
      </c>
      <c r="AE2161" s="2">
        <v>31.1</v>
      </c>
      <c r="AF2161" s="2">
        <v>2.76</v>
      </c>
      <c r="AG2161" s="20">
        <v>0.32</v>
      </c>
      <c r="AH2161" s="20">
        <v>1</v>
      </c>
      <c r="AI2161" s="20">
        <v>31.7</v>
      </c>
      <c r="AJ2161" s="20">
        <v>10.8287</v>
      </c>
      <c r="AK2161" s="18">
        <v>0.96</v>
      </c>
      <c r="AL2161" s="18">
        <v>2.2999999999999998</v>
      </c>
      <c r="AM2161" s="18">
        <v>41.9</v>
      </c>
      <c r="AN2161" s="18">
        <v>36.115200000000002</v>
      </c>
      <c r="AO2161" s="2">
        <v>0.06</v>
      </c>
      <c r="AP2161" s="2">
        <v>0.4</v>
      </c>
      <c r="AQ2161" s="2">
        <v>16.5</v>
      </c>
      <c r="AR2161" s="2">
        <v>0.5</v>
      </c>
      <c r="AS2161" s="2">
        <v>0.03</v>
      </c>
      <c r="AT2161" s="2">
        <v>0.2</v>
      </c>
      <c r="AU2161" s="2">
        <v>19.399999999999999</v>
      </c>
      <c r="AV2161" s="2">
        <v>0.46779999999999999</v>
      </c>
      <c r="AW2161" s="2">
        <v>0.51</v>
      </c>
      <c r="AX2161" s="2">
        <v>1.4</v>
      </c>
      <c r="AY2161" s="2">
        <v>36.4</v>
      </c>
      <c r="AZ2161" s="2">
        <v>10.394</v>
      </c>
      <c r="BA2161" s="2">
        <v>1.3</v>
      </c>
      <c r="BB2161" s="2">
        <v>3.2</v>
      </c>
      <c r="BC2161" s="2">
        <v>41.2</v>
      </c>
      <c r="BD2161" s="2">
        <v>35.582000000000001</v>
      </c>
      <c r="BE2161" s="4" t="str">
        <f t="shared" si="332"/>
        <v>NO APLICA</v>
      </c>
      <c r="BF2161" s="4">
        <f t="shared" si="333"/>
        <v>0.54880000000000007</v>
      </c>
      <c r="BG2161">
        <f t="shared" si="334"/>
        <v>0.06</v>
      </c>
      <c r="BH2161">
        <f t="shared" si="335"/>
        <v>0.03</v>
      </c>
      <c r="BI2161">
        <f t="shared" si="336"/>
        <v>1.3</v>
      </c>
      <c r="BJ2161">
        <f t="shared" si="337"/>
        <v>0.96</v>
      </c>
      <c r="BK2161">
        <f t="shared" si="338"/>
        <v>0.32</v>
      </c>
      <c r="BL2161">
        <f t="shared" si="339"/>
        <v>2055.2999999999925</v>
      </c>
    </row>
    <row r="2162" spans="1:64" x14ac:dyDescent="0.2">
      <c r="A2162" s="1">
        <v>2160</v>
      </c>
      <c r="B2162" s="7" t="s">
        <v>25</v>
      </c>
      <c r="C2162" s="3">
        <v>39995</v>
      </c>
      <c r="D2162" s="4" t="s">
        <v>629</v>
      </c>
      <c r="E2162" s="4" t="s">
        <v>171</v>
      </c>
      <c r="F2162" s="5" t="str">
        <f t="shared" si="330"/>
        <v>W</v>
      </c>
      <c r="G2162" s="6">
        <v>0.89444444444444438</v>
      </c>
      <c r="H2162" s="6">
        <v>0.8965277777777777</v>
      </c>
      <c r="I2162" s="85">
        <f t="shared" si="331"/>
        <v>2.9999999999999893</v>
      </c>
      <c r="J2162" s="86">
        <f>I2162*Segmentos!$D$7*(AH2162%)*IF(ISNUMBER(AI2162),AI2162%,0)</f>
        <v>1975.1999999999932</v>
      </c>
      <c r="K2162" s="86">
        <f>I2162*Segmentos!$D$7*(AL2162%)*IF(ISNUMBER(AM2162),AM2162%,0)</f>
        <v>8793.5999999999694</v>
      </c>
      <c r="L2162" s="4"/>
      <c r="M2162" s="2">
        <v>0.44</v>
      </c>
      <c r="N2162" s="2">
        <v>0.5</v>
      </c>
      <c r="O2162" s="2">
        <v>90</v>
      </c>
      <c r="P2162" s="2">
        <v>47.9223</v>
      </c>
      <c r="Q2162" s="2">
        <v>0.19</v>
      </c>
      <c r="R2162" s="2">
        <v>0.2</v>
      </c>
      <c r="S2162" s="2">
        <v>100</v>
      </c>
      <c r="T2162" s="2">
        <v>3.4016999999999999</v>
      </c>
      <c r="U2162" s="2">
        <v>0.9</v>
      </c>
      <c r="V2162" s="2">
        <v>1</v>
      </c>
      <c r="W2162" s="2">
        <v>94.9</v>
      </c>
      <c r="X2162" s="2">
        <v>20.529599999999999</v>
      </c>
      <c r="Y2162" s="2">
        <v>0.28999999999999998</v>
      </c>
      <c r="Z2162" s="2">
        <v>0.3</v>
      </c>
      <c r="AA2162" s="2">
        <v>95.1</v>
      </c>
      <c r="AB2162" s="2">
        <v>9.2979000000000003</v>
      </c>
      <c r="AC2162" s="2">
        <v>0.41</v>
      </c>
      <c r="AD2162" s="2">
        <v>0.5</v>
      </c>
      <c r="AE2162" s="2">
        <v>79.7</v>
      </c>
      <c r="AF2162" s="2">
        <v>14.693199999999999</v>
      </c>
      <c r="AG2162" s="20">
        <v>0.15</v>
      </c>
      <c r="AH2162" s="20">
        <v>0.2</v>
      </c>
      <c r="AI2162" s="20">
        <v>82.3</v>
      </c>
      <c r="AJ2162" s="20">
        <v>7.5820999999999996</v>
      </c>
      <c r="AK2162" s="18">
        <v>0.71</v>
      </c>
      <c r="AL2162" s="18">
        <v>0.8</v>
      </c>
      <c r="AM2162" s="18">
        <v>91.6</v>
      </c>
      <c r="AN2162" s="18">
        <v>40.340200000000003</v>
      </c>
      <c r="AO2162" s="2">
        <v>0.19</v>
      </c>
      <c r="AP2162" s="2">
        <v>0.3</v>
      </c>
      <c r="AQ2162" s="2">
        <v>59.4</v>
      </c>
      <c r="AR2162" s="2">
        <v>2.3100999999999998</v>
      </c>
      <c r="AS2162" s="2">
        <v>0.43</v>
      </c>
      <c r="AT2162" s="2">
        <v>0.4</v>
      </c>
      <c r="AU2162" s="2">
        <v>100</v>
      </c>
      <c r="AV2162" s="2">
        <v>10.2256</v>
      </c>
      <c r="AW2162" s="2">
        <v>0.32</v>
      </c>
      <c r="AX2162" s="2">
        <v>0.4</v>
      </c>
      <c r="AY2162" s="2">
        <v>79.900000000000006</v>
      </c>
      <c r="AZ2162" s="2">
        <v>10.012600000000001</v>
      </c>
      <c r="BA2162" s="2">
        <v>0.61</v>
      </c>
      <c r="BB2162" s="2">
        <v>0.6</v>
      </c>
      <c r="BC2162" s="2">
        <v>95.4</v>
      </c>
      <c r="BD2162" s="2">
        <v>25.373999999999999</v>
      </c>
      <c r="BE2162" s="4" t="str">
        <f t="shared" si="332"/>
        <v>NO APLICA</v>
      </c>
      <c r="BF2162" s="4">
        <f t="shared" si="333"/>
        <v>0.47120000000000006</v>
      </c>
      <c r="BG2162">
        <f t="shared" si="334"/>
        <v>0.19</v>
      </c>
      <c r="BH2162">
        <f t="shared" si="335"/>
        <v>0.43</v>
      </c>
      <c r="BI2162">
        <f t="shared" si="336"/>
        <v>0.61</v>
      </c>
      <c r="BJ2162">
        <f t="shared" si="337"/>
        <v>0.71</v>
      </c>
      <c r="BK2162">
        <f t="shared" si="338"/>
        <v>0.15</v>
      </c>
      <c r="BL2162">
        <f t="shared" si="339"/>
        <v>134.99999999999952</v>
      </c>
    </row>
    <row r="2163" spans="1:64" x14ac:dyDescent="0.2">
      <c r="A2163" s="1">
        <v>2161</v>
      </c>
      <c r="B2163" s="7" t="s">
        <v>32</v>
      </c>
      <c r="C2163" s="3">
        <v>39995</v>
      </c>
      <c r="D2163" s="4" t="s">
        <v>628</v>
      </c>
      <c r="E2163" s="4" t="s">
        <v>164</v>
      </c>
      <c r="F2163" s="5" t="str">
        <f t="shared" si="330"/>
        <v>W</v>
      </c>
      <c r="G2163" s="6">
        <v>0.91388888888888886</v>
      </c>
      <c r="H2163" s="6">
        <v>0.9159722222222223</v>
      </c>
      <c r="I2163" s="85">
        <f t="shared" si="331"/>
        <v>3.0000000000001492</v>
      </c>
      <c r="J2163" s="86">
        <f>I2163*Segmentos!$D$7*(AH2163%)*IF(ISNUMBER(AI2163),AI2163%,0)</f>
        <v>8769.6000000004369</v>
      </c>
      <c r="K2163" s="86">
        <f>I2163*Segmentos!$D$7*(AL2163%)*IF(ISNUMBER(AM2163),AM2163%,0)</f>
        <v>3580.8000000001775</v>
      </c>
      <c r="L2163" s="4"/>
      <c r="M2163" s="2">
        <v>0.51</v>
      </c>
      <c r="N2163" s="2">
        <v>0.6</v>
      </c>
      <c r="O2163" s="2">
        <v>79.099999999999994</v>
      </c>
      <c r="P2163" s="2">
        <v>54.985300000000002</v>
      </c>
      <c r="Q2163" s="2">
        <v>0.57999999999999996</v>
      </c>
      <c r="R2163" s="2">
        <v>0.6</v>
      </c>
      <c r="S2163" s="2">
        <v>100</v>
      </c>
      <c r="T2163" s="2">
        <v>10.4162</v>
      </c>
      <c r="U2163" s="2">
        <v>0.09</v>
      </c>
      <c r="V2163" s="2">
        <v>0.3</v>
      </c>
      <c r="W2163" s="2">
        <v>33.299999999999997</v>
      </c>
      <c r="X2163" s="2">
        <v>1.9681</v>
      </c>
      <c r="Y2163" s="2">
        <v>0.95</v>
      </c>
      <c r="Z2163" s="2">
        <v>1.1000000000000001</v>
      </c>
      <c r="AA2163" s="2">
        <v>84.4</v>
      </c>
      <c r="AB2163" s="2">
        <v>30.0137</v>
      </c>
      <c r="AC2163" s="2">
        <v>0.36</v>
      </c>
      <c r="AD2163" s="2">
        <v>0.5</v>
      </c>
      <c r="AE2163" s="2">
        <v>71.599999999999994</v>
      </c>
      <c r="AF2163" s="2">
        <v>12.587300000000001</v>
      </c>
      <c r="AG2163" s="20">
        <v>0.76</v>
      </c>
      <c r="AH2163" s="20">
        <v>0.9</v>
      </c>
      <c r="AI2163" s="20">
        <v>81.2</v>
      </c>
      <c r="AJ2163" s="20">
        <v>38.691099999999999</v>
      </c>
      <c r="AK2163" s="18">
        <v>0.28999999999999998</v>
      </c>
      <c r="AL2163" s="18">
        <v>0.4</v>
      </c>
      <c r="AM2163" s="18">
        <v>74.599999999999994</v>
      </c>
      <c r="AN2163" s="18">
        <v>16.2942</v>
      </c>
      <c r="AO2163" s="2">
        <v>7.0000000000000007E-2</v>
      </c>
      <c r="AP2163" s="2">
        <v>0.2</v>
      </c>
      <c r="AQ2163" s="2">
        <v>33.299999999999997</v>
      </c>
      <c r="AR2163" s="2">
        <v>0.79930000000000001</v>
      </c>
      <c r="AS2163" s="2">
        <v>0.19</v>
      </c>
      <c r="AT2163" s="2">
        <v>0.6</v>
      </c>
      <c r="AU2163" s="2">
        <v>33.299999999999997</v>
      </c>
      <c r="AV2163" s="2">
        <v>4.4687000000000001</v>
      </c>
      <c r="AW2163" s="2">
        <v>0.52</v>
      </c>
      <c r="AX2163" s="2">
        <v>0.5</v>
      </c>
      <c r="AY2163" s="2">
        <v>100</v>
      </c>
      <c r="AZ2163" s="2">
        <v>16.143699999999999</v>
      </c>
      <c r="BA2163" s="2">
        <v>0.82</v>
      </c>
      <c r="BB2163" s="2">
        <v>0.9</v>
      </c>
      <c r="BC2163" s="2">
        <v>89.5</v>
      </c>
      <c r="BD2163" s="2">
        <v>33.573599999999999</v>
      </c>
      <c r="BE2163" s="4" t="str">
        <f t="shared" si="332"/>
        <v>NO APLICA</v>
      </c>
      <c r="BF2163" s="4">
        <f t="shared" si="333"/>
        <v>0.42460000000000003</v>
      </c>
      <c r="BG2163">
        <f t="shared" si="334"/>
        <v>7.0000000000000007E-2</v>
      </c>
      <c r="BH2163">
        <f t="shared" si="335"/>
        <v>0.19</v>
      </c>
      <c r="BI2163">
        <f t="shared" si="336"/>
        <v>0.82</v>
      </c>
      <c r="BJ2163">
        <f t="shared" si="337"/>
        <v>0.28999999999999998</v>
      </c>
      <c r="BK2163">
        <f t="shared" si="338"/>
        <v>0.76</v>
      </c>
      <c r="BL2163">
        <f t="shared" si="339"/>
        <v>142.38000000000707</v>
      </c>
    </row>
    <row r="2164" spans="1:64" x14ac:dyDescent="0.2">
      <c r="A2164" s="1">
        <v>2162</v>
      </c>
      <c r="B2164" s="7" t="s">
        <v>19</v>
      </c>
      <c r="C2164" s="3">
        <v>39995</v>
      </c>
      <c r="D2164" s="4" t="s">
        <v>17</v>
      </c>
      <c r="E2164" s="4" t="s">
        <v>166</v>
      </c>
      <c r="F2164" s="5" t="str">
        <f t="shared" si="330"/>
        <v>W</v>
      </c>
      <c r="G2164" s="6">
        <v>0.91527777777777775</v>
      </c>
      <c r="H2164" s="6">
        <v>0.91666666666666663</v>
      </c>
      <c r="I2164" s="85">
        <f t="shared" si="331"/>
        <v>1.9999999999999929</v>
      </c>
      <c r="J2164" s="86">
        <f>I2164*Segmentos!$D$7*(AH2164%)*IF(ISNUMBER(AI2164),AI2164%,0)</f>
        <v>3662.3999999999874</v>
      </c>
      <c r="K2164" s="86">
        <f>I2164*Segmentos!$D$7*(AL2164%)*IF(ISNUMBER(AM2164),AM2164%,0)</f>
        <v>1634.3999999999942</v>
      </c>
      <c r="L2164" s="4"/>
      <c r="M2164" s="2">
        <v>0.31</v>
      </c>
      <c r="N2164" s="2">
        <v>0.4</v>
      </c>
      <c r="O2164" s="2">
        <v>73.2</v>
      </c>
      <c r="P2164" s="2">
        <v>92.825599999999994</v>
      </c>
      <c r="Q2164" s="2">
        <v>0</v>
      </c>
      <c r="R2164" s="2">
        <v>0</v>
      </c>
      <c r="S2164" s="8" t="s">
        <v>577</v>
      </c>
      <c r="T2164" s="2">
        <v>0</v>
      </c>
      <c r="U2164" s="2">
        <v>0</v>
      </c>
      <c r="V2164" s="2">
        <v>0</v>
      </c>
      <c r="W2164" s="8" t="s">
        <v>577</v>
      </c>
      <c r="X2164" s="2">
        <v>0</v>
      </c>
      <c r="Y2164" s="2">
        <v>0.27</v>
      </c>
      <c r="Z2164" s="2">
        <v>0.5</v>
      </c>
      <c r="AA2164" s="2">
        <v>50</v>
      </c>
      <c r="AB2164" s="2">
        <v>23.900400000000001</v>
      </c>
      <c r="AC2164" s="2">
        <v>0.7</v>
      </c>
      <c r="AD2164" s="2">
        <v>0.8</v>
      </c>
      <c r="AE2164" s="2">
        <v>87.2</v>
      </c>
      <c r="AF2164" s="2">
        <v>68.925200000000004</v>
      </c>
      <c r="AG2164" s="20">
        <v>0.42</v>
      </c>
      <c r="AH2164" s="20">
        <v>0.6</v>
      </c>
      <c r="AI2164" s="20">
        <v>76.3</v>
      </c>
      <c r="AJ2164" s="20">
        <v>59.985100000000003</v>
      </c>
      <c r="AK2164" s="18">
        <v>0.21</v>
      </c>
      <c r="AL2164" s="18">
        <v>0.3</v>
      </c>
      <c r="AM2164" s="18">
        <v>68.099999999999994</v>
      </c>
      <c r="AN2164" s="18">
        <v>32.840499999999999</v>
      </c>
      <c r="AO2164" s="2">
        <v>0</v>
      </c>
      <c r="AP2164" s="2">
        <v>0</v>
      </c>
      <c r="AQ2164" s="8" t="s">
        <v>577</v>
      </c>
      <c r="AR2164" s="2">
        <v>0</v>
      </c>
      <c r="AS2164" s="2">
        <v>0</v>
      </c>
      <c r="AT2164" s="2">
        <v>0</v>
      </c>
      <c r="AU2164" s="8" t="s">
        <v>577</v>
      </c>
      <c r="AV2164" s="2">
        <v>0</v>
      </c>
      <c r="AW2164" s="2">
        <v>0.48</v>
      </c>
      <c r="AX2164" s="2">
        <v>0.8</v>
      </c>
      <c r="AY2164" s="2">
        <v>63.4</v>
      </c>
      <c r="AZ2164" s="2">
        <v>41.341200000000001</v>
      </c>
      <c r="BA2164" s="2">
        <v>0.45</v>
      </c>
      <c r="BB2164" s="2">
        <v>0.5</v>
      </c>
      <c r="BC2164" s="2">
        <v>83.5</v>
      </c>
      <c r="BD2164" s="2">
        <v>51.484299999999998</v>
      </c>
      <c r="BE2164" s="4" t="str">
        <f t="shared" si="332"/>
        <v>NO APLICA</v>
      </c>
      <c r="BF2164" s="4">
        <f t="shared" si="333"/>
        <v>0.20280000000000001</v>
      </c>
      <c r="BG2164">
        <f t="shared" si="334"/>
        <v>0</v>
      </c>
      <c r="BH2164">
        <f t="shared" si="335"/>
        <v>0</v>
      </c>
      <c r="BI2164">
        <f t="shared" si="336"/>
        <v>0.48</v>
      </c>
      <c r="BJ2164">
        <f t="shared" si="337"/>
        <v>0.21</v>
      </c>
      <c r="BK2164">
        <f t="shared" si="338"/>
        <v>0.42</v>
      </c>
      <c r="BL2164">
        <f t="shared" si="339"/>
        <v>58.559999999999796</v>
      </c>
    </row>
    <row r="2165" spans="1:64" x14ac:dyDescent="0.2">
      <c r="A2165" s="1">
        <v>2163</v>
      </c>
      <c r="B2165" s="7" t="s">
        <v>2</v>
      </c>
      <c r="C2165" s="3">
        <v>39995</v>
      </c>
      <c r="D2165" s="4" t="s">
        <v>627</v>
      </c>
      <c r="E2165" s="4" t="s">
        <v>164</v>
      </c>
      <c r="F2165" s="5" t="str">
        <f t="shared" si="330"/>
        <v>W</v>
      </c>
      <c r="G2165" s="6">
        <v>0.8833333333333333</v>
      </c>
      <c r="H2165" s="6">
        <v>0.92638888888888893</v>
      </c>
      <c r="I2165" s="85">
        <f t="shared" si="331"/>
        <v>62.000000000000099</v>
      </c>
      <c r="J2165" s="86">
        <f>I2165*Segmentos!$D$7*(AH2165%)*IF(ISNUMBER(AI2165),AI2165%,0)</f>
        <v>1306960.0000000023</v>
      </c>
      <c r="K2165" s="86">
        <f>I2165*Segmentos!$D$7*(AL2165%)*IF(ISNUMBER(AM2165),AM2165%,0)</f>
        <v>1719756.0000000028</v>
      </c>
      <c r="L2165" s="4"/>
      <c r="M2165" s="2">
        <v>6.14</v>
      </c>
      <c r="N2165" s="2">
        <v>18.600000000000001</v>
      </c>
      <c r="O2165" s="2">
        <v>33</v>
      </c>
      <c r="P2165" s="2">
        <v>81.263999999999996</v>
      </c>
      <c r="Q2165" s="2">
        <v>5.7</v>
      </c>
      <c r="R2165" s="2">
        <v>13.4</v>
      </c>
      <c r="S2165" s="2">
        <v>42.4</v>
      </c>
      <c r="T2165" s="2">
        <v>12.5936</v>
      </c>
      <c r="U2165" s="2">
        <v>4.17</v>
      </c>
      <c r="V2165" s="2">
        <v>18.7</v>
      </c>
      <c r="W2165" s="2">
        <v>22.3</v>
      </c>
      <c r="X2165" s="2">
        <v>11.569599999999999</v>
      </c>
      <c r="Y2165" s="2">
        <v>7.48</v>
      </c>
      <c r="Z2165" s="2">
        <v>22</v>
      </c>
      <c r="AA2165" s="2">
        <v>34.1</v>
      </c>
      <c r="AB2165" s="2">
        <v>29.244700000000002</v>
      </c>
      <c r="AC2165" s="2">
        <v>6.41</v>
      </c>
      <c r="AD2165" s="2">
        <v>18.2</v>
      </c>
      <c r="AE2165" s="2">
        <v>35.200000000000003</v>
      </c>
      <c r="AF2165" s="2">
        <v>27.856000000000002</v>
      </c>
      <c r="AG2165" s="20">
        <v>5.26</v>
      </c>
      <c r="AH2165" s="20">
        <v>17</v>
      </c>
      <c r="AI2165" s="20">
        <v>31</v>
      </c>
      <c r="AJ2165" s="20">
        <v>33.053699999999999</v>
      </c>
      <c r="AK2165" s="18">
        <v>6.93</v>
      </c>
      <c r="AL2165" s="18">
        <v>20.100000000000001</v>
      </c>
      <c r="AM2165" s="18">
        <v>34.5</v>
      </c>
      <c r="AN2165" s="18">
        <v>48.2102</v>
      </c>
      <c r="AO2165" s="2">
        <v>5.83</v>
      </c>
      <c r="AP2165" s="2">
        <v>15</v>
      </c>
      <c r="AQ2165" s="2">
        <v>39</v>
      </c>
      <c r="AR2165" s="2">
        <v>8.4337</v>
      </c>
      <c r="AS2165" s="2">
        <v>6.64</v>
      </c>
      <c r="AT2165" s="2">
        <v>21.1</v>
      </c>
      <c r="AU2165" s="2">
        <v>31.5</v>
      </c>
      <c r="AV2165" s="2">
        <v>19.357500000000002</v>
      </c>
      <c r="AW2165" s="2">
        <v>5.98</v>
      </c>
      <c r="AX2165" s="2">
        <v>20.399999999999999</v>
      </c>
      <c r="AY2165" s="2">
        <v>29.3</v>
      </c>
      <c r="AZ2165" s="2">
        <v>22.7576</v>
      </c>
      <c r="BA2165" s="2">
        <v>6.06</v>
      </c>
      <c r="BB2165" s="2">
        <v>16.899999999999999</v>
      </c>
      <c r="BC2165" s="2">
        <v>35.9</v>
      </c>
      <c r="BD2165" s="2">
        <v>30.715199999999999</v>
      </c>
      <c r="BE2165" s="4" t="str">
        <f t="shared" si="332"/>
        <v>NO APLICA</v>
      </c>
      <c r="BF2165" s="4">
        <f t="shared" si="333"/>
        <v>6.3093999999999992</v>
      </c>
      <c r="BG2165">
        <f t="shared" si="334"/>
        <v>5.83</v>
      </c>
      <c r="BH2165">
        <f t="shared" si="335"/>
        <v>6.64</v>
      </c>
      <c r="BI2165">
        <f t="shared" si="336"/>
        <v>6.06</v>
      </c>
      <c r="BJ2165">
        <f t="shared" si="337"/>
        <v>6.93</v>
      </c>
      <c r="BK2165">
        <f t="shared" si="338"/>
        <v>5.26</v>
      </c>
      <c r="BL2165">
        <f t="shared" si="339"/>
        <v>38055.600000000064</v>
      </c>
    </row>
    <row r="2166" spans="1:64" x14ac:dyDescent="0.2">
      <c r="A2166" s="1">
        <v>2164</v>
      </c>
      <c r="B2166" s="7" t="s">
        <v>16</v>
      </c>
      <c r="C2166" s="3">
        <v>39995</v>
      </c>
      <c r="D2166" s="4" t="s">
        <v>626</v>
      </c>
      <c r="E2166" s="4" t="s">
        <v>166</v>
      </c>
      <c r="F2166" s="5" t="str">
        <f t="shared" si="330"/>
        <v>W</v>
      </c>
      <c r="G2166" s="6">
        <v>0.91319444444444453</v>
      </c>
      <c r="H2166" s="6">
        <v>0.91736111111111107</v>
      </c>
      <c r="I2166" s="85">
        <f t="shared" si="331"/>
        <v>5.9999999999998188</v>
      </c>
      <c r="J2166" s="86">
        <f>I2166*Segmentos!$D$7*(AH2166%)*IF(ISNUMBER(AI2166),AI2166%,0)</f>
        <v>194738.39999999412</v>
      </c>
      <c r="K2166" s="86">
        <f>I2166*Segmentos!$D$7*(AL2166%)*IF(ISNUMBER(AM2166),AM2166%,0)</f>
        <v>321407.99999999028</v>
      </c>
      <c r="L2166" s="4"/>
      <c r="M2166" s="2">
        <v>10.87</v>
      </c>
      <c r="N2166" s="2">
        <v>13.7</v>
      </c>
      <c r="O2166" s="2">
        <v>79.599999999999994</v>
      </c>
      <c r="P2166" s="2">
        <v>84.082899999999995</v>
      </c>
      <c r="Q2166" s="2">
        <v>4.71</v>
      </c>
      <c r="R2166" s="2">
        <v>5.5</v>
      </c>
      <c r="S2166" s="2">
        <v>85</v>
      </c>
      <c r="T2166" s="2">
        <v>6.0787000000000004</v>
      </c>
      <c r="U2166" s="2">
        <v>9.8699999999999992</v>
      </c>
      <c r="V2166" s="2">
        <v>11.6</v>
      </c>
      <c r="W2166" s="2">
        <v>85.1</v>
      </c>
      <c r="X2166" s="2">
        <v>16.000299999999999</v>
      </c>
      <c r="Y2166" s="2">
        <v>11.92</v>
      </c>
      <c r="Z2166" s="2">
        <v>15.5</v>
      </c>
      <c r="AA2166" s="2">
        <v>77</v>
      </c>
      <c r="AB2166" s="2">
        <v>27.2196</v>
      </c>
      <c r="AC2166" s="2">
        <v>13.7</v>
      </c>
      <c r="AD2166" s="2">
        <v>17.5</v>
      </c>
      <c r="AE2166" s="2">
        <v>78.5</v>
      </c>
      <c r="AF2166" s="2">
        <v>34.784300000000002</v>
      </c>
      <c r="AG2166" s="20">
        <v>8.09</v>
      </c>
      <c r="AH2166" s="20">
        <v>11.1</v>
      </c>
      <c r="AI2166" s="20">
        <v>73.099999999999994</v>
      </c>
      <c r="AJ2166" s="20">
        <v>29.682700000000001</v>
      </c>
      <c r="AK2166" s="18">
        <v>13.39</v>
      </c>
      <c r="AL2166" s="18">
        <v>16</v>
      </c>
      <c r="AM2166" s="18">
        <v>83.7</v>
      </c>
      <c r="AN2166" s="18">
        <v>54.400199999999998</v>
      </c>
      <c r="AO2166" s="2">
        <v>9.6999999999999993</v>
      </c>
      <c r="AP2166" s="2">
        <v>10.8</v>
      </c>
      <c r="AQ2166" s="2">
        <v>89.7</v>
      </c>
      <c r="AR2166" s="2">
        <v>8.1988000000000003</v>
      </c>
      <c r="AS2166" s="2">
        <v>9.82</v>
      </c>
      <c r="AT2166" s="2">
        <v>11.5</v>
      </c>
      <c r="AU2166" s="2">
        <v>85.4</v>
      </c>
      <c r="AV2166" s="2">
        <v>16.726299999999998</v>
      </c>
      <c r="AW2166" s="2">
        <v>11.26</v>
      </c>
      <c r="AX2166" s="2">
        <v>15.3</v>
      </c>
      <c r="AY2166" s="2">
        <v>73.400000000000006</v>
      </c>
      <c r="AZ2166" s="2">
        <v>25.027799999999999</v>
      </c>
      <c r="BA2166" s="2">
        <v>11.53</v>
      </c>
      <c r="BB2166" s="2">
        <v>14.5</v>
      </c>
      <c r="BC2166" s="2">
        <v>79.7</v>
      </c>
      <c r="BD2166" s="2">
        <v>34.130000000000003</v>
      </c>
      <c r="BE2166" s="4" t="str">
        <f t="shared" si="332"/>
        <v>NO APLICA</v>
      </c>
      <c r="BF2166" s="4">
        <f t="shared" si="333"/>
        <v>10.610999999999999</v>
      </c>
      <c r="BG2166">
        <f t="shared" si="334"/>
        <v>9.6999999999999993</v>
      </c>
      <c r="BH2166">
        <f t="shared" si="335"/>
        <v>9.82</v>
      </c>
      <c r="BI2166">
        <f t="shared" si="336"/>
        <v>11.53</v>
      </c>
      <c r="BJ2166">
        <f t="shared" si="337"/>
        <v>13.39</v>
      </c>
      <c r="BK2166">
        <f t="shared" si="338"/>
        <v>8.09</v>
      </c>
      <c r="BL2166">
        <f t="shared" si="339"/>
        <v>6543.1199999998016</v>
      </c>
    </row>
    <row r="2167" spans="1:64" x14ac:dyDescent="0.2">
      <c r="A2167" s="1">
        <v>2165</v>
      </c>
      <c r="B2167" s="7" t="s">
        <v>22</v>
      </c>
      <c r="C2167" s="3">
        <v>39995</v>
      </c>
      <c r="D2167" s="4" t="s">
        <v>629</v>
      </c>
      <c r="E2167" s="4" t="s">
        <v>164</v>
      </c>
      <c r="F2167" s="5" t="str">
        <f t="shared" si="330"/>
        <v>W</v>
      </c>
      <c r="G2167" s="6">
        <v>0.83333333333333337</v>
      </c>
      <c r="H2167" s="6">
        <v>0.87361111111111101</v>
      </c>
      <c r="I2167" s="85">
        <f t="shared" si="331"/>
        <v>57.999999999999794</v>
      </c>
      <c r="J2167" s="86">
        <f>I2167*Segmentos!$D$7*(AH2167%)*IF(ISNUMBER(AI2167),AI2167%,0)</f>
        <v>256243.99999999907</v>
      </c>
      <c r="K2167" s="86">
        <f>I2167*Segmentos!$D$7*(AL2167%)*IF(ISNUMBER(AM2167),AM2167%,0)</f>
        <v>389759.9999999986</v>
      </c>
      <c r="L2167" s="4"/>
      <c r="M2167" s="2">
        <v>1.41</v>
      </c>
      <c r="N2167" s="2">
        <v>4.7</v>
      </c>
      <c r="O2167" s="2">
        <v>29.7</v>
      </c>
      <c r="P2167" s="2">
        <v>90.598699999999994</v>
      </c>
      <c r="Q2167" s="2">
        <v>0.17</v>
      </c>
      <c r="R2167" s="2">
        <v>1.1000000000000001</v>
      </c>
      <c r="S2167" s="2">
        <v>15.2</v>
      </c>
      <c r="T2167" s="2">
        <v>1.7976000000000001</v>
      </c>
      <c r="U2167" s="2">
        <v>0.46</v>
      </c>
      <c r="V2167" s="2">
        <v>3.2</v>
      </c>
      <c r="W2167" s="2">
        <v>14.5</v>
      </c>
      <c r="X2167" s="2">
        <v>6.1595000000000004</v>
      </c>
      <c r="Y2167" s="2">
        <v>1.02</v>
      </c>
      <c r="Z2167" s="2">
        <v>5.0999999999999996</v>
      </c>
      <c r="AA2167" s="2">
        <v>20.100000000000001</v>
      </c>
      <c r="AB2167" s="2">
        <v>19.4663</v>
      </c>
      <c r="AC2167" s="2">
        <v>2.99</v>
      </c>
      <c r="AD2167" s="2">
        <v>7.3</v>
      </c>
      <c r="AE2167" s="2">
        <v>41</v>
      </c>
      <c r="AF2167" s="2">
        <v>63.1753</v>
      </c>
      <c r="AG2167" s="20">
        <v>1.1000000000000001</v>
      </c>
      <c r="AH2167" s="20">
        <v>4.7</v>
      </c>
      <c r="AI2167" s="20">
        <v>23.5</v>
      </c>
      <c r="AJ2167" s="20">
        <v>33.527299999999997</v>
      </c>
      <c r="AK2167" s="18">
        <v>1.69</v>
      </c>
      <c r="AL2167" s="18">
        <v>4.8</v>
      </c>
      <c r="AM2167" s="18">
        <v>35</v>
      </c>
      <c r="AN2167" s="18">
        <v>57.071399999999997</v>
      </c>
      <c r="AO2167" s="2">
        <v>1.22</v>
      </c>
      <c r="AP2167" s="2">
        <v>5.7</v>
      </c>
      <c r="AQ2167" s="2">
        <v>21.4</v>
      </c>
      <c r="AR2167" s="2">
        <v>8.5861000000000001</v>
      </c>
      <c r="AS2167" s="2">
        <v>1.53</v>
      </c>
      <c r="AT2167" s="2">
        <v>5.3</v>
      </c>
      <c r="AU2167" s="2">
        <v>29.2</v>
      </c>
      <c r="AV2167" s="2">
        <v>21.744700000000002</v>
      </c>
      <c r="AW2167" s="2">
        <v>1.7</v>
      </c>
      <c r="AX2167" s="2">
        <v>5.5</v>
      </c>
      <c r="AY2167" s="2">
        <v>30.7</v>
      </c>
      <c r="AZ2167" s="2">
        <v>31.4833</v>
      </c>
      <c r="BA2167" s="2">
        <v>1.17</v>
      </c>
      <c r="BB2167" s="2">
        <v>3.6</v>
      </c>
      <c r="BC2167" s="2">
        <v>32.700000000000003</v>
      </c>
      <c r="BD2167" s="2">
        <v>28.784600000000001</v>
      </c>
      <c r="BE2167" s="4" t="str">
        <f t="shared" si="332"/>
        <v>NO APLICA</v>
      </c>
      <c r="BF2167" s="4">
        <f t="shared" si="333"/>
        <v>1.5348000000000002</v>
      </c>
      <c r="BG2167">
        <f t="shared" si="334"/>
        <v>1.22</v>
      </c>
      <c r="BH2167">
        <f t="shared" si="335"/>
        <v>1.53</v>
      </c>
      <c r="BI2167">
        <f t="shared" si="336"/>
        <v>1.7</v>
      </c>
      <c r="BJ2167">
        <f t="shared" si="337"/>
        <v>1.69</v>
      </c>
      <c r="BK2167">
        <f t="shared" si="338"/>
        <v>1.1000000000000001</v>
      </c>
      <c r="BL2167">
        <f t="shared" si="339"/>
        <v>8096.2199999999721</v>
      </c>
    </row>
    <row r="2168" spans="1:64" x14ac:dyDescent="0.2">
      <c r="A2168" s="1">
        <v>2166</v>
      </c>
      <c r="B2168" s="7" t="s">
        <v>24</v>
      </c>
      <c r="C2168" s="3">
        <v>39995</v>
      </c>
      <c r="D2168" s="4" t="s">
        <v>629</v>
      </c>
      <c r="E2168" s="4" t="s">
        <v>170</v>
      </c>
      <c r="F2168" s="5" t="str">
        <f t="shared" si="330"/>
        <v>W</v>
      </c>
      <c r="G2168" s="6">
        <v>0.875</v>
      </c>
      <c r="H2168" s="6">
        <v>0.8930555555555556</v>
      </c>
      <c r="I2168" s="85">
        <f t="shared" si="331"/>
        <v>26.000000000000068</v>
      </c>
      <c r="J2168" s="86">
        <f>I2168*Segmentos!$D$7*(AH2168%)*IF(ISNUMBER(AI2168),AI2168%,0)</f>
        <v>21621.600000000057</v>
      </c>
      <c r="K2168" s="86">
        <f>I2168*Segmentos!$D$7*(AL2168%)*IF(ISNUMBER(AM2168),AM2168%,0)</f>
        <v>50918.40000000014</v>
      </c>
      <c r="L2168" s="4"/>
      <c r="M2168" s="2">
        <v>0.36</v>
      </c>
      <c r="N2168" s="2">
        <v>1.3</v>
      </c>
      <c r="O2168" s="2">
        <v>27</v>
      </c>
      <c r="P2168" s="2">
        <v>30.7317</v>
      </c>
      <c r="Q2168" s="2">
        <v>0.17</v>
      </c>
      <c r="R2168" s="2">
        <v>0.6</v>
      </c>
      <c r="S2168" s="2">
        <v>29.9</v>
      </c>
      <c r="T2168" s="2">
        <v>2.4453</v>
      </c>
      <c r="U2168" s="2">
        <v>0.54</v>
      </c>
      <c r="V2168" s="2">
        <v>1.8</v>
      </c>
      <c r="W2168" s="2">
        <v>30.1</v>
      </c>
      <c r="X2168" s="2">
        <v>9.6882999999999999</v>
      </c>
      <c r="Y2168" s="2">
        <v>0.52</v>
      </c>
      <c r="Z2168" s="2">
        <v>1.5</v>
      </c>
      <c r="AA2168" s="2">
        <v>33.9</v>
      </c>
      <c r="AB2168" s="2">
        <v>13.117000000000001</v>
      </c>
      <c r="AC2168" s="2">
        <v>0.2</v>
      </c>
      <c r="AD2168" s="2">
        <v>1.2</v>
      </c>
      <c r="AE2168" s="2">
        <v>15.7</v>
      </c>
      <c r="AF2168" s="2">
        <v>5.4809999999999999</v>
      </c>
      <c r="AG2168" s="20">
        <v>0.21</v>
      </c>
      <c r="AH2168" s="20">
        <v>0.9</v>
      </c>
      <c r="AI2168" s="20">
        <v>23.1</v>
      </c>
      <c r="AJ2168" s="20">
        <v>8.4283999999999999</v>
      </c>
      <c r="AK2168" s="18">
        <v>0.5</v>
      </c>
      <c r="AL2168" s="18">
        <v>1.7</v>
      </c>
      <c r="AM2168" s="18">
        <v>28.8</v>
      </c>
      <c r="AN2168" s="18">
        <v>22.3033</v>
      </c>
      <c r="AO2168" s="2">
        <v>0.01</v>
      </c>
      <c r="AP2168" s="2">
        <v>0.1</v>
      </c>
      <c r="AQ2168" s="2">
        <v>7.7</v>
      </c>
      <c r="AR2168" s="2">
        <v>7.7299999999999994E-2</v>
      </c>
      <c r="AS2168" s="2">
        <v>0.32</v>
      </c>
      <c r="AT2168" s="2">
        <v>1.5</v>
      </c>
      <c r="AU2168" s="2">
        <v>21.8</v>
      </c>
      <c r="AV2168" s="2">
        <v>6.0486000000000004</v>
      </c>
      <c r="AW2168" s="2">
        <v>0.1</v>
      </c>
      <c r="AX2168" s="2">
        <v>0.6</v>
      </c>
      <c r="AY2168" s="2">
        <v>16.2</v>
      </c>
      <c r="AZ2168" s="2">
        <v>2.4232999999999998</v>
      </c>
      <c r="BA2168" s="2">
        <v>0.68</v>
      </c>
      <c r="BB2168" s="2">
        <v>2.1</v>
      </c>
      <c r="BC2168" s="2">
        <v>31.5</v>
      </c>
      <c r="BD2168" s="2">
        <v>22.182400000000001</v>
      </c>
      <c r="BE2168" s="4" t="str">
        <f t="shared" si="332"/>
        <v>NO APLICA</v>
      </c>
      <c r="BF2168" s="4">
        <f t="shared" si="333"/>
        <v>0.4098</v>
      </c>
      <c r="BG2168">
        <f t="shared" si="334"/>
        <v>0.01</v>
      </c>
      <c r="BH2168">
        <f t="shared" si="335"/>
        <v>0.32</v>
      </c>
      <c r="BI2168">
        <f t="shared" si="336"/>
        <v>0.68</v>
      </c>
      <c r="BJ2168">
        <f t="shared" si="337"/>
        <v>0.5</v>
      </c>
      <c r="BK2168">
        <f t="shared" si="338"/>
        <v>0.21</v>
      </c>
      <c r="BL2168">
        <f t="shared" si="339"/>
        <v>912.60000000000241</v>
      </c>
    </row>
    <row r="2169" spans="1:64" x14ac:dyDescent="0.2">
      <c r="A2169" s="1">
        <v>2167</v>
      </c>
      <c r="B2169" s="7" t="s">
        <v>4</v>
      </c>
      <c r="C2169" s="3">
        <v>39995</v>
      </c>
      <c r="D2169" s="4" t="s">
        <v>3</v>
      </c>
      <c r="E2169" s="4" t="s">
        <v>165</v>
      </c>
      <c r="F2169" s="5" t="str">
        <f t="shared" si="330"/>
        <v>W</v>
      </c>
      <c r="G2169" s="6">
        <v>0.77708333333333324</v>
      </c>
      <c r="H2169" s="6">
        <v>0.87361111111111101</v>
      </c>
      <c r="I2169" s="85">
        <f t="shared" si="331"/>
        <v>139</v>
      </c>
      <c r="J2169" s="86">
        <f>I2169*Segmentos!$D$7*(AH2169%)*IF(ISNUMBER(AI2169),AI2169%,0)</f>
        <v>1162596.0000000002</v>
      </c>
      <c r="K2169" s="86">
        <f>I2169*Segmentos!$D$7*(AL2169%)*IF(ISNUMBER(AM2169),AM2169%,0)</f>
        <v>2315851.2000000002</v>
      </c>
      <c r="L2169" s="4"/>
      <c r="M2169" s="2">
        <v>3.18</v>
      </c>
      <c r="N2169" s="2">
        <v>14</v>
      </c>
      <c r="O2169" s="2">
        <v>22.6</v>
      </c>
      <c r="P2169" s="2">
        <v>58.357199999999999</v>
      </c>
      <c r="Q2169" s="2">
        <v>3.82</v>
      </c>
      <c r="R2169" s="2">
        <v>14.3</v>
      </c>
      <c r="S2169" s="2">
        <v>26.7</v>
      </c>
      <c r="T2169" s="2">
        <v>11.7121</v>
      </c>
      <c r="U2169" s="2">
        <v>3.88</v>
      </c>
      <c r="V2169" s="2">
        <v>16.600000000000001</v>
      </c>
      <c r="W2169" s="2">
        <v>23.3</v>
      </c>
      <c r="X2169" s="2">
        <v>14.9284</v>
      </c>
      <c r="Y2169" s="2">
        <v>2.67</v>
      </c>
      <c r="Z2169" s="2">
        <v>14.5</v>
      </c>
      <c r="AA2169" s="2">
        <v>18.5</v>
      </c>
      <c r="AB2169" s="2">
        <v>14.504</v>
      </c>
      <c r="AC2169" s="2">
        <v>2.85</v>
      </c>
      <c r="AD2169" s="2">
        <v>11.8</v>
      </c>
      <c r="AE2169" s="2">
        <v>24.2</v>
      </c>
      <c r="AF2169" s="2">
        <v>17.212700000000002</v>
      </c>
      <c r="AG2169" s="20">
        <v>2.09</v>
      </c>
      <c r="AH2169" s="20">
        <v>12.3</v>
      </c>
      <c r="AI2169" s="20">
        <v>17</v>
      </c>
      <c r="AJ2169" s="20">
        <v>18.219100000000001</v>
      </c>
      <c r="AK2169" s="18">
        <v>4.16</v>
      </c>
      <c r="AL2169" s="18">
        <v>15.6</v>
      </c>
      <c r="AM2169" s="18">
        <v>26.7</v>
      </c>
      <c r="AN2169" s="18">
        <v>40.138100000000001</v>
      </c>
      <c r="AO2169" s="2">
        <v>1.51</v>
      </c>
      <c r="AP2169" s="2">
        <v>9.6</v>
      </c>
      <c r="AQ2169" s="2">
        <v>15.7</v>
      </c>
      <c r="AR2169" s="2">
        <v>3.0230000000000001</v>
      </c>
      <c r="AS2169" s="2">
        <v>2.62</v>
      </c>
      <c r="AT2169" s="2">
        <v>11.6</v>
      </c>
      <c r="AU2169" s="2">
        <v>22.6</v>
      </c>
      <c r="AV2169" s="2">
        <v>10.5983</v>
      </c>
      <c r="AW2169" s="2">
        <v>3.77</v>
      </c>
      <c r="AX2169" s="2">
        <v>15.1</v>
      </c>
      <c r="AY2169" s="2">
        <v>25</v>
      </c>
      <c r="AZ2169" s="2">
        <v>19.911100000000001</v>
      </c>
      <c r="BA2169" s="2">
        <v>3.53</v>
      </c>
      <c r="BB2169" s="2">
        <v>15.9</v>
      </c>
      <c r="BC2169" s="2">
        <v>22.2</v>
      </c>
      <c r="BD2169" s="2">
        <v>24.8248</v>
      </c>
      <c r="BE2169" s="4" t="str">
        <f t="shared" si="332"/>
        <v>ABURRIDO</v>
      </c>
      <c r="BF2169" s="4">
        <f t="shared" si="333"/>
        <v>2.9964000000000004</v>
      </c>
      <c r="BG2169">
        <f t="shared" si="334"/>
        <v>1.51</v>
      </c>
      <c r="BH2169">
        <f t="shared" si="335"/>
        <v>2.62</v>
      </c>
      <c r="BI2169">
        <f t="shared" si="336"/>
        <v>3.77</v>
      </c>
      <c r="BJ2169">
        <f t="shared" si="337"/>
        <v>4.16</v>
      </c>
      <c r="BK2169">
        <f t="shared" si="338"/>
        <v>2.09</v>
      </c>
      <c r="BL2169">
        <f t="shared" si="339"/>
        <v>43979.600000000006</v>
      </c>
    </row>
    <row r="2170" spans="1:64" x14ac:dyDescent="0.2">
      <c r="A2170" s="1">
        <v>2168</v>
      </c>
      <c r="B2170" s="7" t="s">
        <v>15</v>
      </c>
      <c r="C2170" s="3">
        <v>39996</v>
      </c>
      <c r="D2170" s="4" t="s">
        <v>626</v>
      </c>
      <c r="E2170" s="4" t="s">
        <v>164</v>
      </c>
      <c r="F2170" s="5" t="str">
        <f t="shared" si="330"/>
        <v>J</v>
      </c>
      <c r="G2170" s="6">
        <v>0.875</v>
      </c>
      <c r="H2170" s="6">
        <v>0.91388888888888886</v>
      </c>
      <c r="I2170" s="85">
        <f t="shared" si="331"/>
        <v>55.999999999999957</v>
      </c>
      <c r="J2170" s="86">
        <f>I2170*Segmentos!$D$7*(AH2170%)*IF(ISNUMBER(AI2170),AI2170%,0)</f>
        <v>1574988.7999999986</v>
      </c>
      <c r="K2170" s="86">
        <f>I2170*Segmentos!$D$7*(AL2170%)*IF(ISNUMBER(AM2170),AM2170%,0)</f>
        <v>2172441.5999999982</v>
      </c>
      <c r="L2170" s="4"/>
      <c r="M2170" s="2">
        <v>8.43</v>
      </c>
      <c r="N2170" s="2">
        <v>20.3</v>
      </c>
      <c r="O2170" s="2">
        <v>41.6</v>
      </c>
      <c r="P2170" s="2">
        <v>88.822400000000002</v>
      </c>
      <c r="Q2170" s="2">
        <v>7.69</v>
      </c>
      <c r="R2170" s="2">
        <v>15.8</v>
      </c>
      <c r="S2170" s="2">
        <v>48.6</v>
      </c>
      <c r="T2170" s="2">
        <v>13.509</v>
      </c>
      <c r="U2170" s="2">
        <v>4.3899999999999997</v>
      </c>
      <c r="V2170" s="2">
        <v>15.2</v>
      </c>
      <c r="W2170" s="2">
        <v>28.8</v>
      </c>
      <c r="X2170" s="2">
        <v>9.6929999999999996</v>
      </c>
      <c r="Y2170" s="2">
        <v>8.8800000000000008</v>
      </c>
      <c r="Z2170" s="2">
        <v>22.7</v>
      </c>
      <c r="AA2170" s="2">
        <v>39</v>
      </c>
      <c r="AB2170" s="2">
        <v>27.616399999999999</v>
      </c>
      <c r="AC2170" s="2">
        <v>10.99</v>
      </c>
      <c r="AD2170" s="2">
        <v>23.5</v>
      </c>
      <c r="AE2170" s="2">
        <v>46.8</v>
      </c>
      <c r="AF2170" s="2">
        <v>38.003999999999998</v>
      </c>
      <c r="AG2170" s="20">
        <v>7.02</v>
      </c>
      <c r="AH2170" s="20">
        <v>18.8</v>
      </c>
      <c r="AI2170" s="20">
        <v>37.4</v>
      </c>
      <c r="AJ2170" s="20">
        <v>35.089199999999998</v>
      </c>
      <c r="AK2170" s="18">
        <v>9.7100000000000009</v>
      </c>
      <c r="AL2170" s="18">
        <v>21.6</v>
      </c>
      <c r="AM2170" s="18">
        <v>44.9</v>
      </c>
      <c r="AN2170" s="18">
        <v>53.733199999999997</v>
      </c>
      <c r="AO2170" s="2">
        <v>8.14</v>
      </c>
      <c r="AP2170" s="2">
        <v>17.7</v>
      </c>
      <c r="AQ2170" s="2">
        <v>46.1</v>
      </c>
      <c r="AR2170" s="2">
        <v>9.3673000000000002</v>
      </c>
      <c r="AS2170" s="2">
        <v>6.74</v>
      </c>
      <c r="AT2170" s="2">
        <v>19.5</v>
      </c>
      <c r="AU2170" s="2">
        <v>34.5</v>
      </c>
      <c r="AV2170" s="2">
        <v>15.640700000000001</v>
      </c>
      <c r="AW2170" s="2">
        <v>8.59</v>
      </c>
      <c r="AX2170" s="2">
        <v>21</v>
      </c>
      <c r="AY2170" s="2">
        <v>40.9</v>
      </c>
      <c r="AZ2170" s="2">
        <v>26.003299999999999</v>
      </c>
      <c r="BA2170" s="2">
        <v>9.3699999999999992</v>
      </c>
      <c r="BB2170" s="2">
        <v>20.9</v>
      </c>
      <c r="BC2170" s="2">
        <v>44.9</v>
      </c>
      <c r="BD2170" s="2">
        <v>37.811100000000003</v>
      </c>
      <c r="BE2170" s="4" t="str">
        <f t="shared" si="332"/>
        <v>NO APLICA</v>
      </c>
      <c r="BF2170" s="4">
        <f t="shared" si="333"/>
        <v>8.0477999999999987</v>
      </c>
      <c r="BG2170">
        <f t="shared" si="334"/>
        <v>8.14</v>
      </c>
      <c r="BH2170">
        <f t="shared" si="335"/>
        <v>6.74</v>
      </c>
      <c r="BI2170">
        <f t="shared" si="336"/>
        <v>9.3699999999999992</v>
      </c>
      <c r="BJ2170">
        <f t="shared" si="337"/>
        <v>9.7100000000000009</v>
      </c>
      <c r="BK2170">
        <f t="shared" si="338"/>
        <v>7.02</v>
      </c>
      <c r="BL2170">
        <f t="shared" si="339"/>
        <v>47290.879999999968</v>
      </c>
    </row>
    <row r="2171" spans="1:64" x14ac:dyDescent="0.2">
      <c r="A2171" s="1">
        <v>2169</v>
      </c>
      <c r="B2171" s="7" t="s">
        <v>5</v>
      </c>
      <c r="C2171" s="3">
        <v>39996</v>
      </c>
      <c r="D2171" s="4" t="s">
        <v>3</v>
      </c>
      <c r="E2171" s="4" t="s">
        <v>164</v>
      </c>
      <c r="F2171" s="5" t="str">
        <f t="shared" si="330"/>
        <v>J</v>
      </c>
      <c r="G2171" s="6">
        <v>0.87361111111111101</v>
      </c>
      <c r="H2171" s="6">
        <v>0.91736111111111107</v>
      </c>
      <c r="I2171" s="85">
        <f t="shared" si="331"/>
        <v>63.000000000000099</v>
      </c>
      <c r="J2171" s="86">
        <f>I2171*Segmentos!$D$7*(AH2171%)*IF(ISNUMBER(AI2171),AI2171%,0)</f>
        <v>1297951.2000000023</v>
      </c>
      <c r="K2171" s="86">
        <f>I2171*Segmentos!$D$7*(AL2171%)*IF(ISNUMBER(AM2171),AM2171%,0)</f>
        <v>1546776.0000000028</v>
      </c>
      <c r="L2171" s="4"/>
      <c r="M2171" s="2">
        <v>5.67</v>
      </c>
      <c r="N2171" s="2">
        <v>17.3</v>
      </c>
      <c r="O2171" s="2">
        <v>32.799999999999997</v>
      </c>
      <c r="P2171" s="2">
        <v>77.100099999999998</v>
      </c>
      <c r="Q2171" s="2">
        <v>2.7</v>
      </c>
      <c r="R2171" s="2">
        <v>11.5</v>
      </c>
      <c r="S2171" s="2">
        <v>23.5</v>
      </c>
      <c r="T2171" s="2">
        <v>6.1189</v>
      </c>
      <c r="U2171" s="2">
        <v>6.45</v>
      </c>
      <c r="V2171" s="2">
        <v>16.5</v>
      </c>
      <c r="W2171" s="2">
        <v>39.1</v>
      </c>
      <c r="X2171" s="2">
        <v>18.392600000000002</v>
      </c>
      <c r="Y2171" s="2">
        <v>5.88</v>
      </c>
      <c r="Z2171" s="2">
        <v>19.600000000000001</v>
      </c>
      <c r="AA2171" s="2">
        <v>30</v>
      </c>
      <c r="AB2171" s="2">
        <v>23.602499999999999</v>
      </c>
      <c r="AC2171" s="2">
        <v>6.49</v>
      </c>
      <c r="AD2171" s="2">
        <v>18.7</v>
      </c>
      <c r="AE2171" s="2">
        <v>34.700000000000003</v>
      </c>
      <c r="AF2171" s="2">
        <v>28.9861</v>
      </c>
      <c r="AG2171" s="20">
        <v>5.15</v>
      </c>
      <c r="AH2171" s="20">
        <v>18.2</v>
      </c>
      <c r="AI2171" s="20">
        <v>28.3</v>
      </c>
      <c r="AJ2171" s="20">
        <v>33.241199999999999</v>
      </c>
      <c r="AK2171" s="18">
        <v>6.13</v>
      </c>
      <c r="AL2171" s="18">
        <v>16.5</v>
      </c>
      <c r="AM2171" s="18">
        <v>37.200000000000003</v>
      </c>
      <c r="AN2171" s="18">
        <v>43.858800000000002</v>
      </c>
      <c r="AO2171" s="2">
        <v>2.89</v>
      </c>
      <c r="AP2171" s="2">
        <v>11.8</v>
      </c>
      <c r="AQ2171" s="2">
        <v>24.5</v>
      </c>
      <c r="AR2171" s="2">
        <v>4.2914000000000003</v>
      </c>
      <c r="AS2171" s="2">
        <v>4.6100000000000003</v>
      </c>
      <c r="AT2171" s="2">
        <v>15.6</v>
      </c>
      <c r="AU2171" s="2">
        <v>29.6</v>
      </c>
      <c r="AV2171" s="2">
        <v>13.820600000000001</v>
      </c>
      <c r="AW2171" s="2">
        <v>6.75</v>
      </c>
      <c r="AX2171" s="2">
        <v>18.5</v>
      </c>
      <c r="AY2171" s="2">
        <v>36.5</v>
      </c>
      <c r="AZ2171" s="2">
        <v>26.413599999999999</v>
      </c>
      <c r="BA2171" s="2">
        <v>6.25</v>
      </c>
      <c r="BB2171" s="2">
        <v>19</v>
      </c>
      <c r="BC2171" s="2">
        <v>33</v>
      </c>
      <c r="BD2171" s="2">
        <v>32.5745</v>
      </c>
      <c r="BE2171" s="4" t="str">
        <f t="shared" si="332"/>
        <v>NO APLICA</v>
      </c>
      <c r="BF2171" s="4">
        <f t="shared" si="333"/>
        <v>5.3056000000000001</v>
      </c>
      <c r="BG2171">
        <f t="shared" si="334"/>
        <v>2.89</v>
      </c>
      <c r="BH2171">
        <f t="shared" si="335"/>
        <v>4.6100000000000003</v>
      </c>
      <c r="BI2171">
        <f t="shared" si="336"/>
        <v>6.75</v>
      </c>
      <c r="BJ2171">
        <f t="shared" si="337"/>
        <v>6.13</v>
      </c>
      <c r="BK2171">
        <f t="shared" si="338"/>
        <v>5.15</v>
      </c>
      <c r="BL2171">
        <f t="shared" si="339"/>
        <v>35748.720000000052</v>
      </c>
    </row>
    <row r="2172" spans="1:64" x14ac:dyDescent="0.2">
      <c r="A2172" s="1">
        <v>2170</v>
      </c>
      <c r="B2172" s="7" t="s">
        <v>49</v>
      </c>
      <c r="C2172" s="3">
        <v>39996</v>
      </c>
      <c r="D2172" s="4" t="s">
        <v>628</v>
      </c>
      <c r="E2172" s="4" t="s">
        <v>168</v>
      </c>
      <c r="F2172" s="5" t="str">
        <f t="shared" si="330"/>
        <v>J</v>
      </c>
      <c r="G2172" s="6">
        <v>0.91666666666666663</v>
      </c>
      <c r="H2172" s="6">
        <v>6.2500000000000003E-3</v>
      </c>
      <c r="I2172" s="85">
        <f t="shared" si="331"/>
        <v>129.00000000000009</v>
      </c>
      <c r="J2172" s="86">
        <f>I2172*Segmentos!$D$7*(AH2172%)*IF(ISNUMBER(AI2172),AI2172%,0)</f>
        <v>674515.20000000042</v>
      </c>
      <c r="K2172" s="86">
        <f>I2172*Segmentos!$D$7*(AL2172%)*IF(ISNUMBER(AM2172),AM2172%,0)</f>
        <v>268732.80000000022</v>
      </c>
      <c r="L2172" s="4" t="s">
        <v>466</v>
      </c>
      <c r="M2172" s="2">
        <v>0.89</v>
      </c>
      <c r="N2172" s="2">
        <v>7</v>
      </c>
      <c r="O2172" s="2">
        <v>12.7</v>
      </c>
      <c r="P2172" s="2">
        <v>92.500200000000007</v>
      </c>
      <c r="Q2172" s="2">
        <v>0.46</v>
      </c>
      <c r="R2172" s="2">
        <v>4</v>
      </c>
      <c r="S2172" s="2">
        <v>11.4</v>
      </c>
      <c r="T2172" s="2">
        <v>7.9109999999999996</v>
      </c>
      <c r="U2172" s="2">
        <v>0.59</v>
      </c>
      <c r="V2172" s="2">
        <v>5.9</v>
      </c>
      <c r="W2172" s="2">
        <v>10.1</v>
      </c>
      <c r="X2172" s="2">
        <v>12.9079</v>
      </c>
      <c r="Y2172" s="2">
        <v>0.86</v>
      </c>
      <c r="Z2172" s="2">
        <v>8.5</v>
      </c>
      <c r="AA2172" s="2">
        <v>10.1</v>
      </c>
      <c r="AB2172" s="2">
        <v>26.462900000000001</v>
      </c>
      <c r="AC2172" s="2">
        <v>1.33</v>
      </c>
      <c r="AD2172" s="2">
        <v>7.9</v>
      </c>
      <c r="AE2172" s="2">
        <v>16.8</v>
      </c>
      <c r="AF2172" s="2">
        <v>45.218499999999999</v>
      </c>
      <c r="AG2172" s="20">
        <v>1.3</v>
      </c>
      <c r="AH2172" s="20">
        <v>8.6</v>
      </c>
      <c r="AI2172" s="20">
        <v>15.2</v>
      </c>
      <c r="AJ2172" s="20">
        <v>64.137299999999996</v>
      </c>
      <c r="AK2172" s="18">
        <v>0.52</v>
      </c>
      <c r="AL2172" s="18">
        <v>5.6</v>
      </c>
      <c r="AM2172" s="18">
        <v>9.3000000000000007</v>
      </c>
      <c r="AN2172" s="18">
        <v>28.3629</v>
      </c>
      <c r="AO2172" s="2">
        <v>0.13</v>
      </c>
      <c r="AP2172" s="2">
        <v>5</v>
      </c>
      <c r="AQ2172" s="2">
        <v>2.6</v>
      </c>
      <c r="AR2172" s="2">
        <v>1.4971000000000001</v>
      </c>
      <c r="AS2172" s="2">
        <v>1.22</v>
      </c>
      <c r="AT2172" s="2">
        <v>7.1</v>
      </c>
      <c r="AU2172" s="2">
        <v>17.2</v>
      </c>
      <c r="AV2172" s="2">
        <v>27.914400000000001</v>
      </c>
      <c r="AW2172" s="2">
        <v>0.54</v>
      </c>
      <c r="AX2172" s="2">
        <v>5</v>
      </c>
      <c r="AY2172" s="2">
        <v>10.7</v>
      </c>
      <c r="AZ2172" s="2">
        <v>15.984</v>
      </c>
      <c r="BA2172" s="2">
        <v>1.18</v>
      </c>
      <c r="BB2172" s="2">
        <v>9</v>
      </c>
      <c r="BC2172" s="2">
        <v>13.1</v>
      </c>
      <c r="BD2172" s="2">
        <v>47.104799999999997</v>
      </c>
      <c r="BE2172" s="4" t="str">
        <f t="shared" si="332"/>
        <v>ABURRIDO</v>
      </c>
      <c r="BF2172" s="4">
        <f t="shared" si="333"/>
        <v>1.0214000000000003</v>
      </c>
      <c r="BG2172">
        <f t="shared" si="334"/>
        <v>0.13</v>
      </c>
      <c r="BH2172">
        <f t="shared" si="335"/>
        <v>1.22</v>
      </c>
      <c r="BI2172">
        <f t="shared" si="336"/>
        <v>1.18</v>
      </c>
      <c r="BJ2172">
        <f t="shared" si="337"/>
        <v>0.52</v>
      </c>
      <c r="BK2172">
        <f t="shared" si="338"/>
        <v>1.3</v>
      </c>
      <c r="BL2172">
        <f t="shared" si="339"/>
        <v>11468.100000000006</v>
      </c>
    </row>
    <row r="2173" spans="1:64" x14ac:dyDescent="0.2">
      <c r="A2173" s="1">
        <v>2171</v>
      </c>
      <c r="B2173" s="7" t="s">
        <v>18</v>
      </c>
      <c r="C2173" s="3">
        <v>39996</v>
      </c>
      <c r="D2173" s="4" t="s">
        <v>17</v>
      </c>
      <c r="E2173" s="4" t="s">
        <v>168</v>
      </c>
      <c r="F2173" s="5" t="str">
        <f t="shared" si="330"/>
        <v>J</v>
      </c>
      <c r="G2173" s="6">
        <v>0.83333333333333337</v>
      </c>
      <c r="H2173" s="6">
        <v>0.91527777777777775</v>
      </c>
      <c r="I2173" s="85">
        <f t="shared" si="331"/>
        <v>117.9999999999999</v>
      </c>
      <c r="J2173" s="86">
        <f>I2173*Segmentos!$D$7*(AH2173%)*IF(ISNUMBER(AI2173),AI2173%,0)</f>
        <v>80995.199999999939</v>
      </c>
      <c r="K2173" s="86">
        <f>I2173*Segmentos!$D$7*(AL2173%)*IF(ISNUMBER(AM2173),AM2173%,0)</f>
        <v>142732.79999999993</v>
      </c>
      <c r="L2173" s="4" t="s">
        <v>465</v>
      </c>
      <c r="M2173" s="2">
        <v>0.24</v>
      </c>
      <c r="N2173" s="2">
        <v>2.4</v>
      </c>
      <c r="O2173" s="2">
        <v>10.199999999999999</v>
      </c>
      <c r="P2173" s="2">
        <v>92.655600000000007</v>
      </c>
      <c r="Q2173" s="2">
        <v>0.01</v>
      </c>
      <c r="R2173" s="2">
        <v>0.6</v>
      </c>
      <c r="S2173" s="2">
        <v>0.8</v>
      </c>
      <c r="T2173" s="2">
        <v>0.3488</v>
      </c>
      <c r="U2173" s="2">
        <v>7.0000000000000007E-2</v>
      </c>
      <c r="V2173" s="2">
        <v>3</v>
      </c>
      <c r="W2173" s="2">
        <v>2.4</v>
      </c>
      <c r="X2173" s="2">
        <v>5.6402000000000001</v>
      </c>
      <c r="Y2173" s="2">
        <v>0.38</v>
      </c>
      <c r="Z2173" s="2">
        <v>3</v>
      </c>
      <c r="AA2173" s="2">
        <v>12.6</v>
      </c>
      <c r="AB2173" s="2">
        <v>43.015700000000002</v>
      </c>
      <c r="AC2173" s="2">
        <v>0.34</v>
      </c>
      <c r="AD2173" s="2">
        <v>2.2999999999999998</v>
      </c>
      <c r="AE2173" s="2">
        <v>15.3</v>
      </c>
      <c r="AF2173" s="2">
        <v>43.651000000000003</v>
      </c>
      <c r="AG2173" s="20">
        <v>0.17</v>
      </c>
      <c r="AH2173" s="20">
        <v>2.6</v>
      </c>
      <c r="AI2173" s="20">
        <v>6.6</v>
      </c>
      <c r="AJ2173" s="20">
        <v>31.748699999999999</v>
      </c>
      <c r="AK2173" s="18">
        <v>0.3</v>
      </c>
      <c r="AL2173" s="18">
        <v>2.1</v>
      </c>
      <c r="AM2173" s="18">
        <v>14.4</v>
      </c>
      <c r="AN2173" s="18">
        <v>60.9069</v>
      </c>
      <c r="AO2173" s="2">
        <v>0.01</v>
      </c>
      <c r="AP2173" s="2">
        <v>0.9</v>
      </c>
      <c r="AQ2173" s="2">
        <v>1</v>
      </c>
      <c r="AR2173" s="2">
        <v>0.39639999999999997</v>
      </c>
      <c r="AS2173" s="2">
        <v>0.03</v>
      </c>
      <c r="AT2173" s="2">
        <v>2.2000000000000002</v>
      </c>
      <c r="AU2173" s="2">
        <v>1.5</v>
      </c>
      <c r="AV2173" s="2">
        <v>2.9540000000000002</v>
      </c>
      <c r="AW2173" s="2">
        <v>0.42</v>
      </c>
      <c r="AX2173" s="2">
        <v>1.7</v>
      </c>
      <c r="AY2173" s="2">
        <v>24.9</v>
      </c>
      <c r="AZ2173" s="2">
        <v>46.813800000000001</v>
      </c>
      <c r="BA2173" s="2">
        <v>0.28999999999999998</v>
      </c>
      <c r="BB2173" s="2">
        <v>3.3</v>
      </c>
      <c r="BC2173" s="2">
        <v>8.6999999999999993</v>
      </c>
      <c r="BD2173" s="2">
        <v>42.491500000000002</v>
      </c>
      <c r="BE2173" s="4" t="str">
        <f t="shared" si="332"/>
        <v>ABURRIDO</v>
      </c>
      <c r="BF2173" s="4">
        <f t="shared" si="333"/>
        <v>0.18860000000000002</v>
      </c>
      <c r="BG2173">
        <f t="shared" si="334"/>
        <v>0.01</v>
      </c>
      <c r="BH2173">
        <f t="shared" si="335"/>
        <v>0.03</v>
      </c>
      <c r="BI2173">
        <f t="shared" si="336"/>
        <v>0.42</v>
      </c>
      <c r="BJ2173">
        <f t="shared" si="337"/>
        <v>0.3</v>
      </c>
      <c r="BK2173">
        <f t="shared" si="338"/>
        <v>0.17</v>
      </c>
      <c r="BL2173">
        <f t="shared" si="339"/>
        <v>2888.6399999999971</v>
      </c>
    </row>
    <row r="2174" spans="1:64" x14ac:dyDescent="0.2">
      <c r="A2174" s="1">
        <v>2172</v>
      </c>
      <c r="B2174" s="7" t="s">
        <v>9</v>
      </c>
      <c r="C2174" s="3">
        <v>39996</v>
      </c>
      <c r="D2174" s="4" t="s">
        <v>8</v>
      </c>
      <c r="E2174" s="4" t="s">
        <v>168</v>
      </c>
      <c r="F2174" s="5" t="str">
        <f t="shared" si="330"/>
        <v>J</v>
      </c>
      <c r="G2174" s="6">
        <v>0.80138888888888893</v>
      </c>
      <c r="H2174" s="6">
        <v>0.87361111111111101</v>
      </c>
      <c r="I2174" s="85">
        <f t="shared" si="331"/>
        <v>103.99999999999979</v>
      </c>
      <c r="J2174" s="86">
        <f>I2174*Segmentos!$D$7*(AH2174%)*IF(ISNUMBER(AI2174),AI2174%,0)</f>
        <v>1508831.9999999967</v>
      </c>
      <c r="K2174" s="86">
        <f>I2174*Segmentos!$D$7*(AL2174%)*IF(ISNUMBER(AM2174),AM2174%,0)</f>
        <v>1809599.9999999963</v>
      </c>
      <c r="L2174" s="4" t="s">
        <v>464</v>
      </c>
      <c r="M2174" s="2">
        <v>4</v>
      </c>
      <c r="N2174" s="2">
        <v>13.4</v>
      </c>
      <c r="O2174" s="2">
        <v>29.8</v>
      </c>
      <c r="P2174" s="2">
        <v>78.432900000000004</v>
      </c>
      <c r="Q2174" s="2">
        <v>2.54</v>
      </c>
      <c r="R2174" s="2">
        <v>8.6999999999999993</v>
      </c>
      <c r="S2174" s="2">
        <v>29.1</v>
      </c>
      <c r="T2174" s="2">
        <v>8.2984000000000009</v>
      </c>
      <c r="U2174" s="2">
        <v>1.01</v>
      </c>
      <c r="V2174" s="2">
        <v>6</v>
      </c>
      <c r="W2174" s="2">
        <v>16.7</v>
      </c>
      <c r="X2174" s="2">
        <v>4.1394000000000002</v>
      </c>
      <c r="Y2174" s="2">
        <v>4.75</v>
      </c>
      <c r="Z2174" s="2">
        <v>14.9</v>
      </c>
      <c r="AA2174" s="2">
        <v>31.8</v>
      </c>
      <c r="AB2174" s="2">
        <v>27.5032</v>
      </c>
      <c r="AC2174" s="2">
        <v>5.98</v>
      </c>
      <c r="AD2174" s="2">
        <v>19.100000000000001</v>
      </c>
      <c r="AE2174" s="2">
        <v>31.2</v>
      </c>
      <c r="AF2174" s="2">
        <v>38.491799999999998</v>
      </c>
      <c r="AG2174" s="20">
        <v>3.62</v>
      </c>
      <c r="AH2174" s="20">
        <v>11.7</v>
      </c>
      <c r="AI2174" s="20">
        <v>31</v>
      </c>
      <c r="AJ2174" s="20">
        <v>33.6648</v>
      </c>
      <c r="AK2174" s="18">
        <v>4.34</v>
      </c>
      <c r="AL2174" s="18">
        <v>15</v>
      </c>
      <c r="AM2174" s="18">
        <v>29</v>
      </c>
      <c r="AN2174" s="18">
        <v>44.768099999999997</v>
      </c>
      <c r="AO2174" s="2">
        <v>1.98</v>
      </c>
      <c r="AP2174" s="2">
        <v>7.6</v>
      </c>
      <c r="AQ2174" s="2">
        <v>26</v>
      </c>
      <c r="AR2174" s="2">
        <v>4.2483000000000004</v>
      </c>
      <c r="AS2174" s="2">
        <v>1.78</v>
      </c>
      <c r="AT2174" s="2">
        <v>7.6</v>
      </c>
      <c r="AU2174" s="2">
        <v>23.3</v>
      </c>
      <c r="AV2174" s="2">
        <v>7.6858000000000004</v>
      </c>
      <c r="AW2174" s="2">
        <v>4.03</v>
      </c>
      <c r="AX2174" s="2">
        <v>16.7</v>
      </c>
      <c r="AY2174" s="2">
        <v>24.1</v>
      </c>
      <c r="AZ2174" s="2">
        <v>22.741199999999999</v>
      </c>
      <c r="BA2174" s="2">
        <v>5.82</v>
      </c>
      <c r="BB2174" s="2">
        <v>15.9</v>
      </c>
      <c r="BC2174" s="2">
        <v>36.700000000000003</v>
      </c>
      <c r="BD2174" s="2">
        <v>43.7575</v>
      </c>
      <c r="BE2174" s="4" t="str">
        <f t="shared" si="332"/>
        <v>ABURRIDO</v>
      </c>
      <c r="BF2174" s="4">
        <f t="shared" si="333"/>
        <v>3.4664000000000001</v>
      </c>
      <c r="BG2174">
        <f t="shared" si="334"/>
        <v>1.98</v>
      </c>
      <c r="BH2174">
        <f t="shared" si="335"/>
        <v>1.78</v>
      </c>
      <c r="BI2174">
        <f t="shared" si="336"/>
        <v>5.82</v>
      </c>
      <c r="BJ2174">
        <f t="shared" si="337"/>
        <v>4.34</v>
      </c>
      <c r="BK2174">
        <f t="shared" si="338"/>
        <v>3.62</v>
      </c>
      <c r="BL2174">
        <f t="shared" si="339"/>
        <v>41529.279999999919</v>
      </c>
    </row>
    <row r="2175" spans="1:64" x14ac:dyDescent="0.2">
      <c r="A2175" s="1">
        <v>2173</v>
      </c>
      <c r="B2175" s="7" t="s">
        <v>1</v>
      </c>
      <c r="C2175" s="3">
        <v>39996</v>
      </c>
      <c r="D2175" s="4" t="s">
        <v>627</v>
      </c>
      <c r="E2175" s="4" t="s">
        <v>163</v>
      </c>
      <c r="F2175" s="5" t="str">
        <f t="shared" si="330"/>
        <v>J</v>
      </c>
      <c r="G2175" s="6">
        <v>0.84791666666666676</v>
      </c>
      <c r="H2175" s="6">
        <v>0.88402777777777775</v>
      </c>
      <c r="I2175" s="85">
        <f t="shared" si="331"/>
        <v>51.999999999999815</v>
      </c>
      <c r="J2175" s="86">
        <f>I2175*Segmentos!$D$7*(AH2175%)*IF(ISNUMBER(AI2175),AI2175%,0)</f>
        <v>820393.59999999707</v>
      </c>
      <c r="K2175" s="86">
        <f>I2175*Segmentos!$D$7*(AL2175%)*IF(ISNUMBER(AM2175),AM2175%,0)</f>
        <v>1556255.9999999944</v>
      </c>
      <c r="L2175" s="4"/>
      <c r="M2175" s="2">
        <v>5.8</v>
      </c>
      <c r="N2175" s="2">
        <v>10.7</v>
      </c>
      <c r="O2175" s="2">
        <v>54.4</v>
      </c>
      <c r="P2175" s="2">
        <v>73.645600000000002</v>
      </c>
      <c r="Q2175" s="2">
        <v>4.34</v>
      </c>
      <c r="R2175" s="2">
        <v>8.4</v>
      </c>
      <c r="S2175" s="2">
        <v>51.4</v>
      </c>
      <c r="T2175" s="2">
        <v>9.1972000000000005</v>
      </c>
      <c r="U2175" s="2">
        <v>4.42</v>
      </c>
      <c r="V2175" s="2">
        <v>9.6</v>
      </c>
      <c r="W2175" s="2">
        <v>46.2</v>
      </c>
      <c r="X2175" s="2">
        <v>11.781499999999999</v>
      </c>
      <c r="Y2175" s="2">
        <v>5.76</v>
      </c>
      <c r="Z2175" s="2">
        <v>10.7</v>
      </c>
      <c r="AA2175" s="2">
        <v>54</v>
      </c>
      <c r="AB2175" s="2">
        <v>21.614899999999999</v>
      </c>
      <c r="AC2175" s="2">
        <v>7.45</v>
      </c>
      <c r="AD2175" s="2">
        <v>12.4</v>
      </c>
      <c r="AE2175" s="2">
        <v>59.8</v>
      </c>
      <c r="AF2175" s="2">
        <v>31.052</v>
      </c>
      <c r="AG2175" s="20">
        <v>3.96</v>
      </c>
      <c r="AH2175" s="20">
        <v>8.1999999999999993</v>
      </c>
      <c r="AI2175" s="20">
        <v>48.1</v>
      </c>
      <c r="AJ2175" s="20">
        <v>23.846699999999998</v>
      </c>
      <c r="AK2175" s="18">
        <v>7.46</v>
      </c>
      <c r="AL2175" s="18">
        <v>12.9</v>
      </c>
      <c r="AM2175" s="18">
        <v>58</v>
      </c>
      <c r="AN2175" s="18">
        <v>49.798900000000003</v>
      </c>
      <c r="AO2175" s="2">
        <v>4.4000000000000004</v>
      </c>
      <c r="AP2175" s="2">
        <v>8.1</v>
      </c>
      <c r="AQ2175" s="2">
        <v>54.3</v>
      </c>
      <c r="AR2175" s="2">
        <v>6.1052</v>
      </c>
      <c r="AS2175" s="2">
        <v>6.01</v>
      </c>
      <c r="AT2175" s="2">
        <v>12.1</v>
      </c>
      <c r="AU2175" s="2">
        <v>49.9</v>
      </c>
      <c r="AV2175" s="2">
        <v>16.822600000000001</v>
      </c>
      <c r="AW2175" s="2">
        <v>5.2</v>
      </c>
      <c r="AX2175" s="2">
        <v>9.1999999999999993</v>
      </c>
      <c r="AY2175" s="2">
        <v>56.6</v>
      </c>
      <c r="AZ2175" s="2">
        <v>18.995699999999999</v>
      </c>
      <c r="BA2175" s="2">
        <v>6.52</v>
      </c>
      <c r="BB2175" s="2">
        <v>11.7</v>
      </c>
      <c r="BC2175" s="2">
        <v>55.8</v>
      </c>
      <c r="BD2175" s="2">
        <v>31.722200000000001</v>
      </c>
      <c r="BE2175" s="4" t="str">
        <f t="shared" si="332"/>
        <v>NO APLICA</v>
      </c>
      <c r="BF2175" s="4">
        <f t="shared" si="333"/>
        <v>6.0119999999999996</v>
      </c>
      <c r="BG2175">
        <f t="shared" si="334"/>
        <v>4.4000000000000004</v>
      </c>
      <c r="BH2175">
        <f t="shared" si="335"/>
        <v>6.01</v>
      </c>
      <c r="BI2175">
        <f t="shared" si="336"/>
        <v>6.52</v>
      </c>
      <c r="BJ2175">
        <f t="shared" si="337"/>
        <v>7.46</v>
      </c>
      <c r="BK2175">
        <f t="shared" si="338"/>
        <v>3.96</v>
      </c>
      <c r="BL2175">
        <f t="shared" si="339"/>
        <v>30268.159999999887</v>
      </c>
    </row>
    <row r="2176" spans="1:64" x14ac:dyDescent="0.2">
      <c r="A2176" s="1">
        <v>2174</v>
      </c>
      <c r="B2176" s="7" t="s">
        <v>36</v>
      </c>
      <c r="C2176" s="3">
        <v>39996</v>
      </c>
      <c r="D2176" s="4" t="s">
        <v>626</v>
      </c>
      <c r="E2176" s="4" t="s">
        <v>163</v>
      </c>
      <c r="F2176" s="5" t="str">
        <f t="shared" si="330"/>
        <v>J</v>
      </c>
      <c r="G2176" s="6">
        <v>0.91874999999999996</v>
      </c>
      <c r="H2176" s="6">
        <v>0.94236111111111109</v>
      </c>
      <c r="I2176" s="85">
        <f t="shared" si="331"/>
        <v>34.000000000000043</v>
      </c>
      <c r="J2176" s="86">
        <f>I2176*Segmentos!$D$7*(AH2176%)*IF(ISNUMBER(AI2176),AI2176%,0)</f>
        <v>1347379.2000000018</v>
      </c>
      <c r="K2176" s="86">
        <f>I2176*Segmentos!$D$7*(AL2176%)*IF(ISNUMBER(AM2176),AM2176%,0)</f>
        <v>2474764.8000000031</v>
      </c>
      <c r="L2176" s="4"/>
      <c r="M2176" s="2">
        <v>14.27</v>
      </c>
      <c r="N2176" s="2">
        <v>22.5</v>
      </c>
      <c r="O2176" s="2">
        <v>63.5</v>
      </c>
      <c r="P2176" s="2">
        <v>84.367199999999997</v>
      </c>
      <c r="Q2176" s="2">
        <v>12.85</v>
      </c>
      <c r="R2176" s="2">
        <v>21.8</v>
      </c>
      <c r="S2176" s="2">
        <v>59</v>
      </c>
      <c r="T2176" s="2">
        <v>12.6791</v>
      </c>
      <c r="U2176" s="2">
        <v>11.32</v>
      </c>
      <c r="V2176" s="2">
        <v>18</v>
      </c>
      <c r="W2176" s="2">
        <v>62.8</v>
      </c>
      <c r="X2176" s="2">
        <v>14.0282</v>
      </c>
      <c r="Y2176" s="2">
        <v>17.36</v>
      </c>
      <c r="Z2176" s="2">
        <v>27.7</v>
      </c>
      <c r="AA2176" s="2">
        <v>62.7</v>
      </c>
      <c r="AB2176" s="2">
        <v>30.293299999999999</v>
      </c>
      <c r="AC2176" s="2">
        <v>14.1</v>
      </c>
      <c r="AD2176" s="2">
        <v>20.9</v>
      </c>
      <c r="AE2176" s="2">
        <v>67.400000000000006</v>
      </c>
      <c r="AF2176" s="2">
        <v>27.366599999999998</v>
      </c>
      <c r="AG2176" s="20">
        <v>9.94</v>
      </c>
      <c r="AH2176" s="20">
        <v>17.2</v>
      </c>
      <c r="AI2176" s="20">
        <v>57.6</v>
      </c>
      <c r="AJ2176" s="20">
        <v>27.865100000000002</v>
      </c>
      <c r="AK2176" s="18">
        <v>18.18</v>
      </c>
      <c r="AL2176" s="18">
        <v>27.2</v>
      </c>
      <c r="AM2176" s="18">
        <v>66.900000000000006</v>
      </c>
      <c r="AN2176" s="18">
        <v>56.502200000000002</v>
      </c>
      <c r="AO2176" s="2">
        <v>13.49</v>
      </c>
      <c r="AP2176" s="2">
        <v>18.600000000000001</v>
      </c>
      <c r="AQ2176" s="2">
        <v>72.7</v>
      </c>
      <c r="AR2176" s="2">
        <v>8.7120999999999995</v>
      </c>
      <c r="AS2176" s="2">
        <v>14.18</v>
      </c>
      <c r="AT2176" s="2">
        <v>21.7</v>
      </c>
      <c r="AU2176" s="2">
        <v>65.400000000000006</v>
      </c>
      <c r="AV2176" s="2">
        <v>18.468</v>
      </c>
      <c r="AW2176" s="2">
        <v>12.43</v>
      </c>
      <c r="AX2176" s="2">
        <v>18.8</v>
      </c>
      <c r="AY2176" s="2">
        <v>66</v>
      </c>
      <c r="AZ2176" s="2">
        <v>21.127099999999999</v>
      </c>
      <c r="BA2176" s="2">
        <v>15.93</v>
      </c>
      <c r="BB2176" s="2">
        <v>26.7</v>
      </c>
      <c r="BC2176" s="2">
        <v>59.6</v>
      </c>
      <c r="BD2176" s="2">
        <v>36.06</v>
      </c>
      <c r="BE2176" s="4" t="str">
        <f t="shared" si="332"/>
        <v>NO APLICA</v>
      </c>
      <c r="BF2176" s="4">
        <f t="shared" si="333"/>
        <v>14.7768</v>
      </c>
      <c r="BG2176">
        <f t="shared" si="334"/>
        <v>13.49</v>
      </c>
      <c r="BH2176">
        <f t="shared" si="335"/>
        <v>14.18</v>
      </c>
      <c r="BI2176">
        <f t="shared" si="336"/>
        <v>15.93</v>
      </c>
      <c r="BJ2176">
        <f t="shared" si="337"/>
        <v>18.18</v>
      </c>
      <c r="BK2176">
        <f t="shared" si="338"/>
        <v>9.94</v>
      </c>
      <c r="BL2176">
        <f t="shared" si="339"/>
        <v>48577.500000000058</v>
      </c>
    </row>
    <row r="2177" spans="1:64" x14ac:dyDescent="0.2">
      <c r="A2177" s="1">
        <v>2175</v>
      </c>
      <c r="B2177" s="7" t="s">
        <v>88</v>
      </c>
      <c r="C2177" s="3">
        <v>39996</v>
      </c>
      <c r="D2177" s="4" t="s">
        <v>626</v>
      </c>
      <c r="E2177" s="4" t="s">
        <v>163</v>
      </c>
      <c r="F2177" s="5" t="str">
        <f t="shared" si="330"/>
        <v>J</v>
      </c>
      <c r="G2177" s="6">
        <v>0.91805555555555562</v>
      </c>
      <c r="H2177" s="6">
        <v>0.91874999999999996</v>
      </c>
      <c r="I2177" s="85">
        <f t="shared" si="331"/>
        <v>0.99999999999983658</v>
      </c>
      <c r="J2177" s="86">
        <f>I2177*Segmentos!$D$7*(AH2177%)*IF(ISNUMBER(AI2177),AI2177%,0)</f>
        <v>35599.999999994187</v>
      </c>
      <c r="K2177" s="86">
        <f>I2177*Segmentos!$D$7*(AL2177%)*IF(ISNUMBER(AM2177),AM2177%,0)</f>
        <v>64399.999999989479</v>
      </c>
      <c r="L2177" s="4"/>
      <c r="M2177" s="2">
        <v>12.65</v>
      </c>
      <c r="N2177" s="2">
        <v>12.7</v>
      </c>
      <c r="O2177" s="2">
        <v>100</v>
      </c>
      <c r="P2177" s="2">
        <v>87.936400000000006</v>
      </c>
      <c r="Q2177" s="2">
        <v>10.9</v>
      </c>
      <c r="R2177" s="2">
        <v>10.9</v>
      </c>
      <c r="S2177" s="2">
        <v>100</v>
      </c>
      <c r="T2177" s="2">
        <v>12.6448</v>
      </c>
      <c r="U2177" s="2">
        <v>8.27</v>
      </c>
      <c r="V2177" s="2">
        <v>8.3000000000000007</v>
      </c>
      <c r="W2177" s="2">
        <v>100</v>
      </c>
      <c r="X2177" s="2">
        <v>12.0525</v>
      </c>
      <c r="Y2177" s="2">
        <v>13.19</v>
      </c>
      <c r="Z2177" s="2">
        <v>13.2</v>
      </c>
      <c r="AA2177" s="2">
        <v>100</v>
      </c>
      <c r="AB2177" s="2">
        <v>27.075299999999999</v>
      </c>
      <c r="AC2177" s="2">
        <v>15.85</v>
      </c>
      <c r="AD2177" s="2">
        <v>15.8</v>
      </c>
      <c r="AE2177" s="2">
        <v>100</v>
      </c>
      <c r="AF2177" s="2">
        <v>36.163800000000002</v>
      </c>
      <c r="AG2177" s="20">
        <v>8.86</v>
      </c>
      <c r="AH2177" s="20">
        <v>8.9</v>
      </c>
      <c r="AI2177" s="20">
        <v>100</v>
      </c>
      <c r="AJ2177" s="20">
        <v>29.212900000000001</v>
      </c>
      <c r="AK2177" s="18">
        <v>16.07</v>
      </c>
      <c r="AL2177" s="18">
        <v>16.100000000000001</v>
      </c>
      <c r="AM2177" s="18">
        <v>100</v>
      </c>
      <c r="AN2177" s="18">
        <v>58.723500000000001</v>
      </c>
      <c r="AO2177" s="2">
        <v>10.86</v>
      </c>
      <c r="AP2177" s="2">
        <v>10.9</v>
      </c>
      <c r="AQ2177" s="2">
        <v>100</v>
      </c>
      <c r="AR2177" s="2">
        <v>8.2487999999999992</v>
      </c>
      <c r="AS2177" s="2">
        <v>11.8</v>
      </c>
      <c r="AT2177" s="2">
        <v>11.8</v>
      </c>
      <c r="AU2177" s="2">
        <v>100</v>
      </c>
      <c r="AV2177" s="2">
        <v>18.0684</v>
      </c>
      <c r="AW2177" s="2">
        <v>11.12</v>
      </c>
      <c r="AX2177" s="2">
        <v>11.1</v>
      </c>
      <c r="AY2177" s="2">
        <v>100</v>
      </c>
      <c r="AZ2177" s="2">
        <v>22.214500000000001</v>
      </c>
      <c r="BA2177" s="2">
        <v>14.8</v>
      </c>
      <c r="BB2177" s="2">
        <v>14.8</v>
      </c>
      <c r="BC2177" s="2">
        <v>100</v>
      </c>
      <c r="BD2177" s="2">
        <v>39.404800000000002</v>
      </c>
      <c r="BE2177" s="4" t="str">
        <f t="shared" si="332"/>
        <v>NO APLICA</v>
      </c>
      <c r="BF2177" s="4">
        <f t="shared" si="333"/>
        <v>12.883199999999999</v>
      </c>
      <c r="BG2177">
        <f t="shared" si="334"/>
        <v>10.86</v>
      </c>
      <c r="BH2177">
        <f t="shared" si="335"/>
        <v>11.8</v>
      </c>
      <c r="BI2177">
        <f t="shared" si="336"/>
        <v>14.8</v>
      </c>
      <c r="BJ2177">
        <f t="shared" si="337"/>
        <v>16.07</v>
      </c>
      <c r="BK2177">
        <f t="shared" si="338"/>
        <v>8.86</v>
      </c>
      <c r="BL2177">
        <f t="shared" si="339"/>
        <v>1269.9999999997924</v>
      </c>
    </row>
    <row r="2178" spans="1:64" x14ac:dyDescent="0.2">
      <c r="A2178" s="1">
        <v>2176</v>
      </c>
      <c r="B2178" s="7" t="s">
        <v>20</v>
      </c>
      <c r="C2178" s="3">
        <v>39996</v>
      </c>
      <c r="D2178" s="4" t="s">
        <v>17</v>
      </c>
      <c r="E2178" s="4" t="s">
        <v>169</v>
      </c>
      <c r="F2178" s="5" t="str">
        <f t="shared" si="330"/>
        <v>J</v>
      </c>
      <c r="G2178" s="6">
        <v>0.91666666666666663</v>
      </c>
      <c r="H2178" s="6">
        <v>0.95833333333333337</v>
      </c>
      <c r="I2178" s="85">
        <f t="shared" si="331"/>
        <v>60.000000000000107</v>
      </c>
      <c r="J2178" s="86">
        <f>I2178*Segmentos!$D$7*(AH2178%)*IF(ISNUMBER(AI2178),AI2178%,0)</f>
        <v>48336.00000000008</v>
      </c>
      <c r="K2178" s="86">
        <f>I2178*Segmentos!$D$7*(AL2178%)*IF(ISNUMBER(AM2178),AM2178%,0)</f>
        <v>41472.000000000073</v>
      </c>
      <c r="L2178" s="4"/>
      <c r="M2178" s="2">
        <v>0.19</v>
      </c>
      <c r="N2178" s="2">
        <v>1.8</v>
      </c>
      <c r="O2178" s="2">
        <v>10.7</v>
      </c>
      <c r="P2178" s="2">
        <v>74.090999999999994</v>
      </c>
      <c r="Q2178" s="2">
        <v>0</v>
      </c>
      <c r="R2178" s="2">
        <v>0</v>
      </c>
      <c r="S2178" s="8" t="s">
        <v>577</v>
      </c>
      <c r="T2178" s="2">
        <v>0</v>
      </c>
      <c r="U2178" s="2">
        <v>0.25</v>
      </c>
      <c r="V2178" s="2">
        <v>2.7</v>
      </c>
      <c r="W2178" s="2">
        <v>9.1999999999999993</v>
      </c>
      <c r="X2178" s="2">
        <v>20.4785</v>
      </c>
      <c r="Y2178" s="2">
        <v>0.24</v>
      </c>
      <c r="Z2178" s="2">
        <v>2.2000000000000002</v>
      </c>
      <c r="AA2178" s="2">
        <v>10.6</v>
      </c>
      <c r="AB2178" s="2">
        <v>27.452999999999999</v>
      </c>
      <c r="AC2178" s="2">
        <v>0.2</v>
      </c>
      <c r="AD2178" s="2">
        <v>1.6</v>
      </c>
      <c r="AE2178" s="2">
        <v>12.4</v>
      </c>
      <c r="AF2178" s="2">
        <v>26.159500000000001</v>
      </c>
      <c r="AG2178" s="20">
        <v>0.2</v>
      </c>
      <c r="AH2178" s="20">
        <v>1.9</v>
      </c>
      <c r="AI2178" s="20">
        <v>10.6</v>
      </c>
      <c r="AJ2178" s="20">
        <v>37.284300000000002</v>
      </c>
      <c r="AK2178" s="18">
        <v>0.18</v>
      </c>
      <c r="AL2178" s="18">
        <v>1.6</v>
      </c>
      <c r="AM2178" s="18">
        <v>10.8</v>
      </c>
      <c r="AN2178" s="18">
        <v>36.806699999999999</v>
      </c>
      <c r="AO2178" s="2">
        <v>0</v>
      </c>
      <c r="AP2178" s="2">
        <v>0.1</v>
      </c>
      <c r="AQ2178" s="2">
        <v>1.7</v>
      </c>
      <c r="AR2178" s="2">
        <v>6.9400000000000003E-2</v>
      </c>
      <c r="AS2178" s="2">
        <v>0.09</v>
      </c>
      <c r="AT2178" s="2">
        <v>1.4</v>
      </c>
      <c r="AU2178" s="2">
        <v>6.2</v>
      </c>
      <c r="AV2178" s="2">
        <v>7.5007999999999999</v>
      </c>
      <c r="AW2178" s="2">
        <v>0.52</v>
      </c>
      <c r="AX2178" s="2">
        <v>2.8</v>
      </c>
      <c r="AY2178" s="2">
        <v>18.600000000000001</v>
      </c>
      <c r="AZ2178" s="2">
        <v>58.6081</v>
      </c>
      <c r="BA2178" s="2">
        <v>0.05</v>
      </c>
      <c r="BB2178" s="2">
        <v>1.7</v>
      </c>
      <c r="BC2178" s="2">
        <v>3.1</v>
      </c>
      <c r="BD2178" s="2">
        <v>7.9126000000000003</v>
      </c>
      <c r="BE2178" s="4" t="str">
        <f t="shared" si="332"/>
        <v>ABURRIDO</v>
      </c>
      <c r="BF2178" s="4">
        <f t="shared" si="333"/>
        <v>0.22960000000000003</v>
      </c>
      <c r="BG2178">
        <f t="shared" si="334"/>
        <v>0</v>
      </c>
      <c r="BH2178">
        <f t="shared" si="335"/>
        <v>0.09</v>
      </c>
      <c r="BI2178">
        <f t="shared" si="336"/>
        <v>0.52</v>
      </c>
      <c r="BJ2178">
        <f t="shared" si="337"/>
        <v>0.18</v>
      </c>
      <c r="BK2178">
        <f t="shared" si="338"/>
        <v>0.2</v>
      </c>
      <c r="BL2178">
        <f t="shared" si="339"/>
        <v>1155.600000000002</v>
      </c>
    </row>
    <row r="2179" spans="1:64" x14ac:dyDescent="0.2">
      <c r="A2179" s="1">
        <v>2177</v>
      </c>
      <c r="B2179" s="7" t="s">
        <v>11</v>
      </c>
      <c r="C2179" s="3">
        <v>39996</v>
      </c>
      <c r="D2179" s="4" t="s">
        <v>8</v>
      </c>
      <c r="E2179" s="4" t="s">
        <v>166</v>
      </c>
      <c r="F2179" s="5" t="str">
        <f t="shared" si="330"/>
        <v>J</v>
      </c>
      <c r="G2179" s="6">
        <v>0.91041666666666676</v>
      </c>
      <c r="H2179" s="6">
        <v>0.91180555555555554</v>
      </c>
      <c r="I2179" s="85">
        <f t="shared" si="331"/>
        <v>1.999999999999833</v>
      </c>
      <c r="J2179" s="86">
        <f>I2179*Segmentos!$D$7*(AH2179%)*IF(ISNUMBER(AI2179),AI2179%,0)</f>
        <v>34260.799999997143</v>
      </c>
      <c r="K2179" s="86">
        <f>I2179*Segmentos!$D$7*(AL2179%)*IF(ISNUMBER(AM2179),AM2179%,0)</f>
        <v>36416.799999996962</v>
      </c>
      <c r="L2179" s="4"/>
      <c r="M2179" s="2">
        <v>4.41</v>
      </c>
      <c r="N2179" s="2">
        <v>4.9000000000000004</v>
      </c>
      <c r="O2179" s="2">
        <v>90.3</v>
      </c>
      <c r="P2179" s="2">
        <v>84.240799999999993</v>
      </c>
      <c r="Q2179" s="2">
        <v>1.63</v>
      </c>
      <c r="R2179" s="2">
        <v>1.8</v>
      </c>
      <c r="S2179" s="2">
        <v>88.6</v>
      </c>
      <c r="T2179" s="2">
        <v>5.2016999999999998</v>
      </c>
      <c r="U2179" s="2">
        <v>2.64</v>
      </c>
      <c r="V2179" s="2">
        <v>2.7</v>
      </c>
      <c r="W2179" s="2">
        <v>98.1</v>
      </c>
      <c r="X2179" s="2">
        <v>10.5701</v>
      </c>
      <c r="Y2179" s="2">
        <v>3.78</v>
      </c>
      <c r="Z2179" s="2">
        <v>4.5999999999999996</v>
      </c>
      <c r="AA2179" s="2">
        <v>82.7</v>
      </c>
      <c r="AB2179" s="2">
        <v>21.3504</v>
      </c>
      <c r="AC2179" s="2">
        <v>7.51</v>
      </c>
      <c r="AD2179" s="2">
        <v>8.1</v>
      </c>
      <c r="AE2179" s="2">
        <v>92.7</v>
      </c>
      <c r="AF2179" s="2">
        <v>47.118600000000001</v>
      </c>
      <c r="AG2179" s="20">
        <v>4.26</v>
      </c>
      <c r="AH2179" s="20">
        <v>4.9000000000000004</v>
      </c>
      <c r="AI2179" s="20">
        <v>87.4</v>
      </c>
      <c r="AJ2179" s="20">
        <v>38.606900000000003</v>
      </c>
      <c r="AK2179" s="18">
        <v>4.54</v>
      </c>
      <c r="AL2179" s="18">
        <v>4.9000000000000004</v>
      </c>
      <c r="AM2179" s="18">
        <v>92.9</v>
      </c>
      <c r="AN2179" s="18">
        <v>45.633800000000001</v>
      </c>
      <c r="AO2179" s="2">
        <v>1.32</v>
      </c>
      <c r="AP2179" s="2">
        <v>1.9</v>
      </c>
      <c r="AQ2179" s="2">
        <v>68.3</v>
      </c>
      <c r="AR2179" s="2">
        <v>2.7675999999999998</v>
      </c>
      <c r="AS2179" s="2">
        <v>3.07</v>
      </c>
      <c r="AT2179" s="2">
        <v>3.6</v>
      </c>
      <c r="AU2179" s="2">
        <v>86.4</v>
      </c>
      <c r="AV2179" s="2">
        <v>12.939399999999999</v>
      </c>
      <c r="AW2179" s="2">
        <v>4.03</v>
      </c>
      <c r="AX2179" s="2">
        <v>4</v>
      </c>
      <c r="AY2179" s="2">
        <v>100</v>
      </c>
      <c r="AZ2179" s="2">
        <v>22.160399999999999</v>
      </c>
      <c r="BA2179" s="2">
        <v>6.33</v>
      </c>
      <c r="BB2179" s="2">
        <v>7.1</v>
      </c>
      <c r="BC2179" s="2">
        <v>89</v>
      </c>
      <c r="BD2179" s="2">
        <v>46.373399999999997</v>
      </c>
      <c r="BE2179" s="4" t="str">
        <f t="shared" si="332"/>
        <v>NO APLICA</v>
      </c>
      <c r="BF2179" s="4">
        <f t="shared" si="333"/>
        <v>4.1446000000000005</v>
      </c>
      <c r="BG2179">
        <f t="shared" si="334"/>
        <v>1.32</v>
      </c>
      <c r="BH2179">
        <f t="shared" si="335"/>
        <v>3.07</v>
      </c>
      <c r="BI2179">
        <f t="shared" si="336"/>
        <v>6.33</v>
      </c>
      <c r="BJ2179">
        <f t="shared" si="337"/>
        <v>4.54</v>
      </c>
      <c r="BK2179">
        <f t="shared" si="338"/>
        <v>4.26</v>
      </c>
      <c r="BL2179">
        <f t="shared" si="339"/>
        <v>884.93999999992604</v>
      </c>
    </row>
    <row r="2180" spans="1:64" x14ac:dyDescent="0.2">
      <c r="A2180" s="1">
        <v>2178</v>
      </c>
      <c r="B2180" s="7" t="s">
        <v>6</v>
      </c>
      <c r="C2180" s="3">
        <v>39996</v>
      </c>
      <c r="D2180" s="4" t="s">
        <v>3</v>
      </c>
      <c r="E2180" s="4" t="s">
        <v>166</v>
      </c>
      <c r="F2180" s="5" t="str">
        <f t="shared" ref="F2180:F2243" si="340">CONCATENATE(IF(WEEKDAY(C2180)=1,"D",""),IF(WEEKDAY(C2180)=2,"L",""),IF(WEEKDAY(C2180)=3,"M",""),IF(WEEKDAY(C2180)=4,"W",""),IF(WEEKDAY(C2180)=5,"J",""),IF(WEEKDAY(C2180)=6,"V",""),IF(WEEKDAY(C2180)=7,"S",""))</f>
        <v>J</v>
      </c>
      <c r="G2180" s="6">
        <v>0.90763888888888899</v>
      </c>
      <c r="H2180" s="6">
        <v>0.90833333333333333</v>
      </c>
      <c r="I2180" s="85">
        <f t="shared" ref="I2180:I2243" si="341">IF(H2180&gt;=G2180,(H2180-G2180)*24*60,("24:00:00"-G2180+H2180)*24*60)</f>
        <v>0.99999999999983658</v>
      </c>
      <c r="J2180" s="86">
        <f>I2180*Segmentos!$D$7*(AH2180%)*IF(ISNUMBER(AI2180),AI2180%,0)</f>
        <v>27599.999999995493</v>
      </c>
      <c r="K2180" s="86">
        <f>I2180*Segmentos!$D$7*(AL2180%)*IF(ISNUMBER(AM2180),AM2180%,0)</f>
        <v>27199.999999995558</v>
      </c>
      <c r="L2180" s="4"/>
      <c r="M2180" s="2">
        <v>6.86</v>
      </c>
      <c r="N2180" s="2">
        <v>6.9</v>
      </c>
      <c r="O2180" s="2">
        <v>100</v>
      </c>
      <c r="P2180" s="2">
        <v>77.936499999999995</v>
      </c>
      <c r="Q2180" s="2">
        <v>2.4</v>
      </c>
      <c r="R2180" s="2">
        <v>2.4</v>
      </c>
      <c r="S2180" s="2">
        <v>100</v>
      </c>
      <c r="T2180" s="2">
        <v>4.5496999999999996</v>
      </c>
      <c r="U2180" s="2">
        <v>8.19</v>
      </c>
      <c r="V2180" s="2">
        <v>8.1999999999999993</v>
      </c>
      <c r="W2180" s="2">
        <v>100</v>
      </c>
      <c r="X2180" s="2">
        <v>19.515599999999999</v>
      </c>
      <c r="Y2180" s="2">
        <v>7.65</v>
      </c>
      <c r="Z2180" s="2">
        <v>7.6</v>
      </c>
      <c r="AA2180" s="2">
        <v>100</v>
      </c>
      <c r="AB2180" s="2">
        <v>25.644200000000001</v>
      </c>
      <c r="AC2180" s="2">
        <v>7.57</v>
      </c>
      <c r="AD2180" s="2">
        <v>7.6</v>
      </c>
      <c r="AE2180" s="2">
        <v>100</v>
      </c>
      <c r="AF2180" s="2">
        <v>28.2271</v>
      </c>
      <c r="AG2180" s="20">
        <v>6.89</v>
      </c>
      <c r="AH2180" s="20">
        <v>6.9</v>
      </c>
      <c r="AI2180" s="20">
        <v>100</v>
      </c>
      <c r="AJ2180" s="20">
        <v>37.115900000000003</v>
      </c>
      <c r="AK2180" s="18">
        <v>6.84</v>
      </c>
      <c r="AL2180" s="18">
        <v>6.8</v>
      </c>
      <c r="AM2180" s="18">
        <v>100</v>
      </c>
      <c r="AN2180" s="18">
        <v>40.820599999999999</v>
      </c>
      <c r="AO2180" s="2">
        <v>2.23</v>
      </c>
      <c r="AP2180" s="2">
        <v>2.2000000000000002</v>
      </c>
      <c r="AQ2180" s="2">
        <v>100</v>
      </c>
      <c r="AR2180" s="2">
        <v>2.7690000000000001</v>
      </c>
      <c r="AS2180" s="2">
        <v>6.46</v>
      </c>
      <c r="AT2180" s="2">
        <v>6.5</v>
      </c>
      <c r="AU2180" s="2">
        <v>100</v>
      </c>
      <c r="AV2180" s="2">
        <v>16.1555</v>
      </c>
      <c r="AW2180" s="2">
        <v>6.51</v>
      </c>
      <c r="AX2180" s="2">
        <v>6.5</v>
      </c>
      <c r="AY2180" s="2">
        <v>100</v>
      </c>
      <c r="AZ2180" s="2">
        <v>21.256699999999999</v>
      </c>
      <c r="BA2180" s="2">
        <v>8.68</v>
      </c>
      <c r="BB2180" s="2">
        <v>8.6999999999999993</v>
      </c>
      <c r="BC2180" s="2">
        <v>100</v>
      </c>
      <c r="BD2180" s="2">
        <v>37.755299999999998</v>
      </c>
      <c r="BE2180" s="4" t="str">
        <f t="shared" ref="BE2180:BE2243" si="342">IF(OR(E2180="NOTICIERO",E2180="INFORMATIVO"),"NO APLICA",IF(I2180&lt;60,"NO APLICA",IF(M2180&lt;6,"ABURRIDO",IF(O2180&lt;25,"ABURRIDO","ENTRETENIDO"))))</f>
        <v>NO APLICA</v>
      </c>
      <c r="BF2180" s="4">
        <f t="shared" ref="BF2180:BF2243" si="343">SUMPRODUCT($BG$2:$BK$2,BG2180:BK2180)/5</f>
        <v>6.7829999999999995</v>
      </c>
      <c r="BG2180">
        <f t="shared" ref="BG2180:BG2243" si="344">AO2180</f>
        <v>2.23</v>
      </c>
      <c r="BH2180">
        <f t="shared" ref="BH2180:BH2243" si="345">AS2180</f>
        <v>6.46</v>
      </c>
      <c r="BI2180">
        <f t="shared" ref="BI2180:BI2243" si="346">MAX(AW2180,BA2180)</f>
        <v>8.68</v>
      </c>
      <c r="BJ2180">
        <f t="shared" ref="BJ2180:BJ2243" si="347">AK2180</f>
        <v>6.84</v>
      </c>
      <c r="BK2180">
        <f t="shared" ref="BK2180:BK2243" si="348">AG2180</f>
        <v>6.89</v>
      </c>
      <c r="BL2180">
        <f t="shared" ref="BL2180:BL2243" si="349">IFERROR((I2180*N2180*O2180),0)</f>
        <v>689.99999999988722</v>
      </c>
    </row>
    <row r="2181" spans="1:64" x14ac:dyDescent="0.2">
      <c r="A2181" s="1">
        <v>2179</v>
      </c>
      <c r="B2181" s="7" t="s">
        <v>31</v>
      </c>
      <c r="C2181" s="3">
        <v>39996</v>
      </c>
      <c r="D2181" s="4" t="s">
        <v>628</v>
      </c>
      <c r="E2181" s="4" t="s">
        <v>166</v>
      </c>
      <c r="F2181" s="5" t="str">
        <f t="shared" si="340"/>
        <v>J</v>
      </c>
      <c r="G2181" s="6">
        <v>0.91111111111111109</v>
      </c>
      <c r="H2181" s="6">
        <v>0.9145833333333333</v>
      </c>
      <c r="I2181" s="85">
        <f t="shared" si="341"/>
        <v>4.9999999999999822</v>
      </c>
      <c r="J2181" s="86">
        <f>I2181*Segmentos!$D$7*(AH2181%)*IF(ISNUMBER(AI2181),AI2181%,0)</f>
        <v>8671.9999999999691</v>
      </c>
      <c r="K2181" s="86">
        <f>I2181*Segmentos!$D$7*(AL2181%)*IF(ISNUMBER(AM2181),AM2181%,0)</f>
        <v>24047.999999999916</v>
      </c>
      <c r="L2181" s="4"/>
      <c r="M2181" s="2">
        <v>0.85</v>
      </c>
      <c r="N2181" s="2">
        <v>1.4</v>
      </c>
      <c r="O2181" s="2">
        <v>63.1</v>
      </c>
      <c r="P2181" s="2">
        <v>95.009299999999996</v>
      </c>
      <c r="Q2181" s="2">
        <v>0.4</v>
      </c>
      <c r="R2181" s="2">
        <v>0.4</v>
      </c>
      <c r="S2181" s="2">
        <v>100</v>
      </c>
      <c r="T2181" s="2">
        <v>7.4337999999999997</v>
      </c>
      <c r="U2181" s="2">
        <v>0.03</v>
      </c>
      <c r="V2181" s="2">
        <v>0.2</v>
      </c>
      <c r="W2181" s="2">
        <v>20</v>
      </c>
      <c r="X2181" s="2">
        <v>0.73340000000000005</v>
      </c>
      <c r="Y2181" s="2">
        <v>0.72</v>
      </c>
      <c r="Z2181" s="2">
        <v>1.3</v>
      </c>
      <c r="AA2181" s="2">
        <v>54</v>
      </c>
      <c r="AB2181" s="2">
        <v>23.736599999999999</v>
      </c>
      <c r="AC2181" s="2">
        <v>1.73</v>
      </c>
      <c r="AD2181" s="2">
        <v>2.6</v>
      </c>
      <c r="AE2181" s="2">
        <v>66.099999999999994</v>
      </c>
      <c r="AF2181" s="2">
        <v>63.105499999999999</v>
      </c>
      <c r="AG2181" s="20">
        <v>0.46</v>
      </c>
      <c r="AH2181" s="20">
        <v>0.8</v>
      </c>
      <c r="AI2181" s="20">
        <v>54.2</v>
      </c>
      <c r="AJ2181" s="20">
        <v>24.156300000000002</v>
      </c>
      <c r="AK2181" s="18">
        <v>1.21</v>
      </c>
      <c r="AL2181" s="18">
        <v>1.8</v>
      </c>
      <c r="AM2181" s="18">
        <v>66.8</v>
      </c>
      <c r="AN2181" s="18">
        <v>70.852999999999994</v>
      </c>
      <c r="AO2181" s="2">
        <v>0.46</v>
      </c>
      <c r="AP2181" s="2">
        <v>1.2</v>
      </c>
      <c r="AQ2181" s="2">
        <v>39.1</v>
      </c>
      <c r="AR2181" s="2">
        <v>5.6059000000000001</v>
      </c>
      <c r="AS2181" s="2">
        <v>0.84</v>
      </c>
      <c r="AT2181" s="2">
        <v>1.5</v>
      </c>
      <c r="AU2181" s="2">
        <v>57.1</v>
      </c>
      <c r="AV2181" s="2">
        <v>20.511600000000001</v>
      </c>
      <c r="AW2181" s="2">
        <v>0</v>
      </c>
      <c r="AX2181" s="2">
        <v>0</v>
      </c>
      <c r="AY2181" s="8" t="s">
        <v>577</v>
      </c>
      <c r="AZ2181" s="2">
        <v>0</v>
      </c>
      <c r="BA2181" s="2">
        <v>1.62</v>
      </c>
      <c r="BB2181" s="2">
        <v>2.4</v>
      </c>
      <c r="BC2181" s="2">
        <v>68.7</v>
      </c>
      <c r="BD2181" s="2">
        <v>68.891800000000003</v>
      </c>
      <c r="BE2181" s="4" t="str">
        <f t="shared" si="342"/>
        <v>NO APLICA</v>
      </c>
      <c r="BF2181" s="4">
        <f t="shared" si="343"/>
        <v>1.05</v>
      </c>
      <c r="BG2181">
        <f t="shared" si="344"/>
        <v>0.46</v>
      </c>
      <c r="BH2181">
        <f t="shared" si="345"/>
        <v>0.84</v>
      </c>
      <c r="BI2181">
        <f t="shared" si="346"/>
        <v>1.62</v>
      </c>
      <c r="BJ2181">
        <f t="shared" si="347"/>
        <v>1.21</v>
      </c>
      <c r="BK2181">
        <f t="shared" si="348"/>
        <v>0.46</v>
      </c>
      <c r="BL2181">
        <f t="shared" si="349"/>
        <v>441.69999999999845</v>
      </c>
    </row>
    <row r="2182" spans="1:64" x14ac:dyDescent="0.2">
      <c r="A2182" s="1">
        <v>2180</v>
      </c>
      <c r="B2182" s="7" t="s">
        <v>43</v>
      </c>
      <c r="C2182" s="3">
        <v>39996</v>
      </c>
      <c r="D2182" s="4" t="s">
        <v>629</v>
      </c>
      <c r="E2182" s="4" t="s">
        <v>170</v>
      </c>
      <c r="F2182" s="5" t="str">
        <f t="shared" si="340"/>
        <v>J</v>
      </c>
      <c r="G2182" s="6">
        <v>0.9159722222222223</v>
      </c>
      <c r="H2182" s="6">
        <v>0.93472222222222223</v>
      </c>
      <c r="I2182" s="85">
        <f t="shared" si="341"/>
        <v>26.999999999999904</v>
      </c>
      <c r="J2182" s="86">
        <f>I2182*Segmentos!$D$7*(AH2182%)*IF(ISNUMBER(AI2182),AI2182%,0)</f>
        <v>19245.599999999933</v>
      </c>
      <c r="K2182" s="86">
        <f>I2182*Segmentos!$D$7*(AL2182%)*IF(ISNUMBER(AM2182),AM2182%,0)</f>
        <v>36115.199999999873</v>
      </c>
      <c r="L2182" s="4"/>
      <c r="M2182" s="2">
        <v>0.26</v>
      </c>
      <c r="N2182" s="2">
        <v>2</v>
      </c>
      <c r="O2182" s="2">
        <v>12.9</v>
      </c>
      <c r="P2182" s="2">
        <v>30.098099999999999</v>
      </c>
      <c r="Q2182" s="2">
        <v>0.06</v>
      </c>
      <c r="R2182" s="2">
        <v>1.5</v>
      </c>
      <c r="S2182" s="2">
        <v>3.7</v>
      </c>
      <c r="T2182" s="2">
        <v>1.0730999999999999</v>
      </c>
      <c r="U2182" s="2">
        <v>0.56000000000000005</v>
      </c>
      <c r="V2182" s="2">
        <v>3.1</v>
      </c>
      <c r="W2182" s="2">
        <v>17.7</v>
      </c>
      <c r="X2182" s="2">
        <v>13.469799999999999</v>
      </c>
      <c r="Y2182" s="2">
        <v>0.39</v>
      </c>
      <c r="Z2182" s="2">
        <v>2.9</v>
      </c>
      <c r="AA2182" s="2">
        <v>13.5</v>
      </c>
      <c r="AB2182" s="2">
        <v>13.1257</v>
      </c>
      <c r="AC2182" s="2">
        <v>0.06</v>
      </c>
      <c r="AD2182" s="2">
        <v>0.8</v>
      </c>
      <c r="AE2182" s="2">
        <v>8</v>
      </c>
      <c r="AF2182" s="2">
        <v>2.4295</v>
      </c>
      <c r="AG2182" s="20">
        <v>0.18</v>
      </c>
      <c r="AH2182" s="20">
        <v>1.8</v>
      </c>
      <c r="AI2182" s="20">
        <v>9.9</v>
      </c>
      <c r="AJ2182" s="20">
        <v>9.8206000000000007</v>
      </c>
      <c r="AK2182" s="18">
        <v>0.33</v>
      </c>
      <c r="AL2182" s="18">
        <v>2.2000000000000002</v>
      </c>
      <c r="AM2182" s="18">
        <v>15.2</v>
      </c>
      <c r="AN2182" s="18">
        <v>20.2775</v>
      </c>
      <c r="AO2182" s="2">
        <v>0.47</v>
      </c>
      <c r="AP2182" s="2">
        <v>1.2</v>
      </c>
      <c r="AQ2182" s="2">
        <v>39.200000000000003</v>
      </c>
      <c r="AR2182" s="2">
        <v>5.9535999999999998</v>
      </c>
      <c r="AS2182" s="2">
        <v>7.0000000000000007E-2</v>
      </c>
      <c r="AT2182" s="2">
        <v>1.7</v>
      </c>
      <c r="AU2182" s="2">
        <v>4.4000000000000004</v>
      </c>
      <c r="AV2182" s="2">
        <v>1.8956</v>
      </c>
      <c r="AW2182" s="2">
        <v>0.25</v>
      </c>
      <c r="AX2182" s="2">
        <v>2.4</v>
      </c>
      <c r="AY2182" s="2">
        <v>10.7</v>
      </c>
      <c r="AZ2182" s="2">
        <v>8.3374000000000006</v>
      </c>
      <c r="BA2182" s="2">
        <v>0.31</v>
      </c>
      <c r="BB2182" s="2">
        <v>2.2000000000000002</v>
      </c>
      <c r="BC2182" s="2">
        <v>14.5</v>
      </c>
      <c r="BD2182" s="2">
        <v>13.9115</v>
      </c>
      <c r="BE2182" s="4" t="str">
        <f t="shared" si="342"/>
        <v>NO APLICA</v>
      </c>
      <c r="BF2182" s="4">
        <f t="shared" si="343"/>
        <v>0.22200000000000003</v>
      </c>
      <c r="BG2182">
        <f t="shared" si="344"/>
        <v>0.47</v>
      </c>
      <c r="BH2182">
        <f t="shared" si="345"/>
        <v>7.0000000000000007E-2</v>
      </c>
      <c r="BI2182">
        <f t="shared" si="346"/>
        <v>0.31</v>
      </c>
      <c r="BJ2182">
        <f t="shared" si="347"/>
        <v>0.33</v>
      </c>
      <c r="BK2182">
        <f t="shared" si="348"/>
        <v>0.18</v>
      </c>
      <c r="BL2182">
        <f t="shared" si="349"/>
        <v>696.59999999999752</v>
      </c>
    </row>
    <row r="2183" spans="1:64" x14ac:dyDescent="0.2">
      <c r="A2183" s="1">
        <v>2181</v>
      </c>
      <c r="B2183" s="7" t="s">
        <v>44</v>
      </c>
      <c r="C2183" s="3">
        <v>39996</v>
      </c>
      <c r="D2183" s="4" t="s">
        <v>3</v>
      </c>
      <c r="E2183" s="4" t="s">
        <v>169</v>
      </c>
      <c r="F2183" s="5" t="str">
        <f t="shared" si="340"/>
        <v>J</v>
      </c>
      <c r="G2183" s="6">
        <v>0.91736111111111107</v>
      </c>
      <c r="H2183" s="6">
        <v>2.8472222222222222E-2</v>
      </c>
      <c r="I2183" s="85">
        <f t="shared" si="341"/>
        <v>160.00000000000006</v>
      </c>
      <c r="J2183" s="86">
        <f>I2183*Segmentos!$D$7*(AH2183%)*IF(ISNUMBER(AI2183),AI2183%,0)</f>
        <v>3890304.0000000019</v>
      </c>
      <c r="K2183" s="86">
        <f>I2183*Segmentos!$D$7*(AL2183%)*IF(ISNUMBER(AM2183),AM2183%,0)</f>
        <v>2315904.0000000009</v>
      </c>
      <c r="L2183" s="4"/>
      <c r="M2183" s="2">
        <v>4.78</v>
      </c>
      <c r="N2183" s="2">
        <v>26.2</v>
      </c>
      <c r="O2183" s="2">
        <v>18.2</v>
      </c>
      <c r="P2183" s="2">
        <v>82.828699999999998</v>
      </c>
      <c r="Q2183" s="2">
        <v>3.75</v>
      </c>
      <c r="R2183" s="2">
        <v>19.8</v>
      </c>
      <c r="S2183" s="2">
        <v>19</v>
      </c>
      <c r="T2183" s="2">
        <v>10.861599999999999</v>
      </c>
      <c r="U2183" s="2">
        <v>5</v>
      </c>
      <c r="V2183" s="2">
        <v>22.8</v>
      </c>
      <c r="W2183" s="2">
        <v>21.9</v>
      </c>
      <c r="X2183" s="2">
        <v>18.187999999999999</v>
      </c>
      <c r="Y2183" s="2">
        <v>5.4</v>
      </c>
      <c r="Z2183" s="2">
        <v>31.7</v>
      </c>
      <c r="AA2183" s="2">
        <v>17</v>
      </c>
      <c r="AB2183" s="2">
        <v>27.630400000000002</v>
      </c>
      <c r="AC2183" s="2">
        <v>4.59</v>
      </c>
      <c r="AD2183" s="2">
        <v>26.8</v>
      </c>
      <c r="AE2183" s="2">
        <v>17.100000000000001</v>
      </c>
      <c r="AF2183" s="2">
        <v>26.148599999999998</v>
      </c>
      <c r="AG2183" s="20">
        <v>6.06</v>
      </c>
      <c r="AH2183" s="20">
        <v>30.7</v>
      </c>
      <c r="AI2183" s="20">
        <v>19.8</v>
      </c>
      <c r="AJ2183" s="20">
        <v>49.864800000000002</v>
      </c>
      <c r="AK2183" s="18">
        <v>3.62</v>
      </c>
      <c r="AL2183" s="18">
        <v>22.2</v>
      </c>
      <c r="AM2183" s="18">
        <v>16.3</v>
      </c>
      <c r="AN2183" s="18">
        <v>32.963900000000002</v>
      </c>
      <c r="AO2183" s="2">
        <v>2.74</v>
      </c>
      <c r="AP2183" s="2">
        <v>20.100000000000001</v>
      </c>
      <c r="AQ2183" s="2">
        <v>13.6</v>
      </c>
      <c r="AR2183" s="2">
        <v>5.1874000000000002</v>
      </c>
      <c r="AS2183" s="2">
        <v>3.69</v>
      </c>
      <c r="AT2183" s="2">
        <v>21.8</v>
      </c>
      <c r="AU2183" s="2">
        <v>16.899999999999999</v>
      </c>
      <c r="AV2183" s="2">
        <v>14.1113</v>
      </c>
      <c r="AW2183" s="2">
        <v>4.28</v>
      </c>
      <c r="AX2183" s="2">
        <v>23.8</v>
      </c>
      <c r="AY2183" s="2">
        <v>18</v>
      </c>
      <c r="AZ2183" s="2">
        <v>21.3673</v>
      </c>
      <c r="BA2183" s="2">
        <v>6.35</v>
      </c>
      <c r="BB2183" s="2">
        <v>32.299999999999997</v>
      </c>
      <c r="BC2183" s="2">
        <v>19.600000000000001</v>
      </c>
      <c r="BD2183" s="2">
        <v>42.162700000000001</v>
      </c>
      <c r="BE2183" s="4" t="str">
        <f t="shared" si="342"/>
        <v>ABURRIDO</v>
      </c>
      <c r="BF2183" s="4">
        <f t="shared" si="343"/>
        <v>4.5741999999999994</v>
      </c>
      <c r="BG2183">
        <f t="shared" si="344"/>
        <v>2.74</v>
      </c>
      <c r="BH2183">
        <f t="shared" si="345"/>
        <v>3.69</v>
      </c>
      <c r="BI2183">
        <f t="shared" si="346"/>
        <v>6.35</v>
      </c>
      <c r="BJ2183">
        <f t="shared" si="347"/>
        <v>3.62</v>
      </c>
      <c r="BK2183">
        <f t="shared" si="348"/>
        <v>6.06</v>
      </c>
      <c r="BL2183">
        <f t="shared" si="349"/>
        <v>76294.400000000023</v>
      </c>
    </row>
    <row r="2184" spans="1:64" x14ac:dyDescent="0.2">
      <c r="A2184" s="1">
        <v>2182</v>
      </c>
      <c r="B2184" s="7" t="s">
        <v>14</v>
      </c>
      <c r="C2184" s="3">
        <v>39996</v>
      </c>
      <c r="D2184" s="4" t="s">
        <v>626</v>
      </c>
      <c r="E2184" s="4" t="s">
        <v>163</v>
      </c>
      <c r="F2184" s="5" t="str">
        <f t="shared" si="340"/>
        <v>J</v>
      </c>
      <c r="G2184" s="6">
        <v>0.84861111111111109</v>
      </c>
      <c r="H2184" s="6">
        <v>0.875</v>
      </c>
      <c r="I2184" s="85">
        <f t="shared" si="341"/>
        <v>38.000000000000028</v>
      </c>
      <c r="J2184" s="86">
        <f>I2184*Segmentos!$D$7*(AH2184%)*IF(ISNUMBER(AI2184),AI2184%,0)</f>
        <v>634873.60000000033</v>
      </c>
      <c r="K2184" s="86">
        <f>I2184*Segmentos!$D$7*(AL2184%)*IF(ISNUMBER(AM2184),AM2184%,0)</f>
        <v>1071600.0000000007</v>
      </c>
      <c r="L2184" s="4"/>
      <c r="M2184" s="2">
        <v>5.68</v>
      </c>
      <c r="N2184" s="2">
        <v>10.9</v>
      </c>
      <c r="O2184" s="2">
        <v>52</v>
      </c>
      <c r="P2184" s="2">
        <v>80.787899999999993</v>
      </c>
      <c r="Q2184" s="2">
        <v>6.24</v>
      </c>
      <c r="R2184" s="2">
        <v>10.7</v>
      </c>
      <c r="S2184" s="2">
        <v>58.3</v>
      </c>
      <c r="T2184" s="2">
        <v>14.814399999999999</v>
      </c>
      <c r="U2184" s="2">
        <v>5.03</v>
      </c>
      <c r="V2184" s="2">
        <v>9.4</v>
      </c>
      <c r="W2184" s="2">
        <v>53.6</v>
      </c>
      <c r="X2184" s="2">
        <v>15.0032</v>
      </c>
      <c r="Y2184" s="2">
        <v>5.78</v>
      </c>
      <c r="Z2184" s="2">
        <v>11</v>
      </c>
      <c r="AA2184" s="2">
        <v>52.4</v>
      </c>
      <c r="AB2184" s="2">
        <v>24.267099999999999</v>
      </c>
      <c r="AC2184" s="2">
        <v>5.72</v>
      </c>
      <c r="AD2184" s="2">
        <v>11.9</v>
      </c>
      <c r="AE2184" s="2">
        <v>48</v>
      </c>
      <c r="AF2184" s="2">
        <v>26.703299999999999</v>
      </c>
      <c r="AG2184" s="20">
        <v>4.17</v>
      </c>
      <c r="AH2184" s="20">
        <v>9.1999999999999993</v>
      </c>
      <c r="AI2184" s="20">
        <v>45.4</v>
      </c>
      <c r="AJ2184" s="20">
        <v>28.126300000000001</v>
      </c>
      <c r="AK2184" s="18">
        <v>7.05</v>
      </c>
      <c r="AL2184" s="18">
        <v>12.5</v>
      </c>
      <c r="AM2184" s="18">
        <v>56.4</v>
      </c>
      <c r="AN2184" s="18">
        <v>52.6616</v>
      </c>
      <c r="AO2184" s="2">
        <v>4.0999999999999996</v>
      </c>
      <c r="AP2184" s="2">
        <v>9.4</v>
      </c>
      <c r="AQ2184" s="2">
        <v>43.8</v>
      </c>
      <c r="AR2184" s="2">
        <v>6.3779000000000003</v>
      </c>
      <c r="AS2184" s="2">
        <v>4.87</v>
      </c>
      <c r="AT2184" s="2">
        <v>8.4</v>
      </c>
      <c r="AU2184" s="2">
        <v>58.1</v>
      </c>
      <c r="AV2184" s="2">
        <v>15.2453</v>
      </c>
      <c r="AW2184" s="2">
        <v>5.5</v>
      </c>
      <c r="AX2184" s="2">
        <v>11</v>
      </c>
      <c r="AY2184" s="2">
        <v>50.1</v>
      </c>
      <c r="AZ2184" s="2">
        <v>22.492599999999999</v>
      </c>
      <c r="BA2184" s="2">
        <v>6.73</v>
      </c>
      <c r="BB2184" s="2">
        <v>12.8</v>
      </c>
      <c r="BC2184" s="2">
        <v>52.7</v>
      </c>
      <c r="BD2184" s="2">
        <v>36.6721</v>
      </c>
      <c r="BE2184" s="4" t="str">
        <f t="shared" si="342"/>
        <v>NO APLICA</v>
      </c>
      <c r="BF2184" s="4">
        <f t="shared" si="343"/>
        <v>5.5565999999999995</v>
      </c>
      <c r="BG2184">
        <f t="shared" si="344"/>
        <v>4.0999999999999996</v>
      </c>
      <c r="BH2184">
        <f t="shared" si="345"/>
        <v>4.87</v>
      </c>
      <c r="BI2184">
        <f t="shared" si="346"/>
        <v>6.73</v>
      </c>
      <c r="BJ2184">
        <f t="shared" si="347"/>
        <v>7.05</v>
      </c>
      <c r="BK2184">
        <f t="shared" si="348"/>
        <v>4.17</v>
      </c>
      <c r="BL2184">
        <f t="shared" si="349"/>
        <v>21538.400000000016</v>
      </c>
    </row>
    <row r="2185" spans="1:64" x14ac:dyDescent="0.2">
      <c r="A2185" s="1">
        <v>2183</v>
      </c>
      <c r="B2185" s="7" t="s">
        <v>10</v>
      </c>
      <c r="C2185" s="3">
        <v>39996</v>
      </c>
      <c r="D2185" s="4" t="s">
        <v>8</v>
      </c>
      <c r="E2185" s="4" t="s">
        <v>164</v>
      </c>
      <c r="F2185" s="5" t="str">
        <f t="shared" si="340"/>
        <v>J</v>
      </c>
      <c r="G2185" s="6">
        <v>0.87361111111111101</v>
      </c>
      <c r="H2185" s="6">
        <v>0.92708333333333337</v>
      </c>
      <c r="I2185" s="85">
        <f t="shared" si="341"/>
        <v>77.000000000000199</v>
      </c>
      <c r="J2185" s="86">
        <f>I2185*Segmentos!$D$7*(AH2185%)*IF(ISNUMBER(AI2185),AI2185%,0)</f>
        <v>1736380.8000000047</v>
      </c>
      <c r="K2185" s="86">
        <f>I2185*Segmentos!$D$7*(AL2185%)*IF(ISNUMBER(AM2185),AM2185%,0)</f>
        <v>1742664.0000000044</v>
      </c>
      <c r="L2185" s="4"/>
      <c r="M2185" s="2">
        <v>5.66</v>
      </c>
      <c r="N2185" s="2">
        <v>21.1</v>
      </c>
      <c r="O2185" s="2">
        <v>26.9</v>
      </c>
      <c r="P2185" s="2">
        <v>86.0291</v>
      </c>
      <c r="Q2185" s="2">
        <v>3.48</v>
      </c>
      <c r="R2185" s="2">
        <v>15.2</v>
      </c>
      <c r="S2185" s="2">
        <v>22.9</v>
      </c>
      <c r="T2185" s="2">
        <v>8.8373000000000008</v>
      </c>
      <c r="U2185" s="2">
        <v>2.7</v>
      </c>
      <c r="V2185" s="2">
        <v>16</v>
      </c>
      <c r="W2185" s="2">
        <v>16.8</v>
      </c>
      <c r="X2185" s="2">
        <v>8.6132000000000009</v>
      </c>
      <c r="Y2185" s="2">
        <v>6.11</v>
      </c>
      <c r="Z2185" s="2">
        <v>23.9</v>
      </c>
      <c r="AA2185" s="2">
        <v>25.5</v>
      </c>
      <c r="AB2185" s="2">
        <v>27.418299999999999</v>
      </c>
      <c r="AC2185" s="2">
        <v>8.25</v>
      </c>
      <c r="AD2185" s="2">
        <v>24.6</v>
      </c>
      <c r="AE2185" s="2">
        <v>33.5</v>
      </c>
      <c r="AF2185" s="2">
        <v>41.160299999999999</v>
      </c>
      <c r="AG2185" s="20">
        <v>5.65</v>
      </c>
      <c r="AH2185" s="20">
        <v>21.6</v>
      </c>
      <c r="AI2185" s="20">
        <v>26.1</v>
      </c>
      <c r="AJ2185" s="20">
        <v>40.732199999999999</v>
      </c>
      <c r="AK2185" s="18">
        <v>5.67</v>
      </c>
      <c r="AL2185" s="18">
        <v>20.5</v>
      </c>
      <c r="AM2185" s="18">
        <v>27.6</v>
      </c>
      <c r="AN2185" s="18">
        <v>45.296900000000001</v>
      </c>
      <c r="AO2185" s="2">
        <v>2.66</v>
      </c>
      <c r="AP2185" s="2">
        <v>15.5</v>
      </c>
      <c r="AQ2185" s="2">
        <v>17.2</v>
      </c>
      <c r="AR2185" s="2">
        <v>4.4219999999999997</v>
      </c>
      <c r="AS2185" s="2">
        <v>3.97</v>
      </c>
      <c r="AT2185" s="2">
        <v>16.100000000000001</v>
      </c>
      <c r="AU2185" s="2">
        <v>24.6</v>
      </c>
      <c r="AV2185" s="2">
        <v>13.2987</v>
      </c>
      <c r="AW2185" s="2">
        <v>5.41</v>
      </c>
      <c r="AX2185" s="2">
        <v>21.1</v>
      </c>
      <c r="AY2185" s="2">
        <v>25.6</v>
      </c>
      <c r="AZ2185" s="2">
        <v>23.6433</v>
      </c>
      <c r="BA2185" s="2">
        <v>7.67</v>
      </c>
      <c r="BB2185" s="2">
        <v>25.4</v>
      </c>
      <c r="BC2185" s="2">
        <v>30.2</v>
      </c>
      <c r="BD2185" s="2">
        <v>44.665199999999999</v>
      </c>
      <c r="BE2185" s="4" t="str">
        <f t="shared" si="342"/>
        <v>NO APLICA</v>
      </c>
      <c r="BF2185" s="4">
        <f t="shared" si="343"/>
        <v>5.2873999999999999</v>
      </c>
      <c r="BG2185">
        <f t="shared" si="344"/>
        <v>2.66</v>
      </c>
      <c r="BH2185">
        <f t="shared" si="345"/>
        <v>3.97</v>
      </c>
      <c r="BI2185">
        <f t="shared" si="346"/>
        <v>7.67</v>
      </c>
      <c r="BJ2185">
        <f t="shared" si="347"/>
        <v>5.67</v>
      </c>
      <c r="BK2185">
        <f t="shared" si="348"/>
        <v>5.65</v>
      </c>
      <c r="BL2185">
        <f t="shared" si="349"/>
        <v>43704.430000000117</v>
      </c>
    </row>
    <row r="2186" spans="1:64" x14ac:dyDescent="0.2">
      <c r="A2186" s="1">
        <v>2184</v>
      </c>
      <c r="B2186" s="7" t="s">
        <v>89</v>
      </c>
      <c r="C2186" s="3">
        <v>39996</v>
      </c>
      <c r="D2186" s="4" t="s">
        <v>628</v>
      </c>
      <c r="E2186" s="4" t="s">
        <v>169</v>
      </c>
      <c r="F2186" s="5" t="str">
        <f t="shared" si="340"/>
        <v>J</v>
      </c>
      <c r="G2186" s="6">
        <v>0.84097222222222223</v>
      </c>
      <c r="H2186" s="6">
        <v>0.87569444444444444</v>
      </c>
      <c r="I2186" s="85">
        <f t="shared" si="341"/>
        <v>49.999999999999986</v>
      </c>
      <c r="J2186" s="86">
        <f>I2186*Segmentos!$D$7*(AH2186%)*IF(ISNUMBER(AI2186),AI2186%,0)</f>
        <v>157919.99999999991</v>
      </c>
      <c r="K2186" s="86">
        <f>I2186*Segmentos!$D$7*(AL2186%)*IF(ISNUMBER(AM2186),AM2186%,0)</f>
        <v>154439.99999999994</v>
      </c>
      <c r="L2186" s="4"/>
      <c r="M2186" s="2">
        <v>0.78</v>
      </c>
      <c r="N2186" s="2">
        <v>2.5</v>
      </c>
      <c r="O2186" s="2">
        <v>31.1</v>
      </c>
      <c r="P2186" s="2">
        <v>87.336600000000004</v>
      </c>
      <c r="Q2186" s="2">
        <v>0.27</v>
      </c>
      <c r="R2186" s="2">
        <v>0.3</v>
      </c>
      <c r="S2186" s="2">
        <v>100</v>
      </c>
      <c r="T2186" s="2">
        <v>5.1238999999999999</v>
      </c>
      <c r="U2186" s="2">
        <v>0.22</v>
      </c>
      <c r="V2186" s="2">
        <v>2.1</v>
      </c>
      <c r="W2186" s="2">
        <v>10.3</v>
      </c>
      <c r="X2186" s="2">
        <v>5.1413000000000002</v>
      </c>
      <c r="Y2186" s="2">
        <v>1.49</v>
      </c>
      <c r="Z2186" s="2">
        <v>4</v>
      </c>
      <c r="AA2186" s="2">
        <v>37.200000000000003</v>
      </c>
      <c r="AB2186" s="2">
        <v>49.286499999999997</v>
      </c>
      <c r="AC2186" s="2">
        <v>0.76</v>
      </c>
      <c r="AD2186" s="2">
        <v>2.5</v>
      </c>
      <c r="AE2186" s="2">
        <v>29.8</v>
      </c>
      <c r="AF2186" s="2">
        <v>27.785</v>
      </c>
      <c r="AG2186" s="20">
        <v>0.78</v>
      </c>
      <c r="AH2186" s="20">
        <v>2.4</v>
      </c>
      <c r="AI2186" s="20">
        <v>32.9</v>
      </c>
      <c r="AJ2186" s="20">
        <v>41.331800000000001</v>
      </c>
      <c r="AK2186" s="18">
        <v>0.78</v>
      </c>
      <c r="AL2186" s="18">
        <v>2.6</v>
      </c>
      <c r="AM2186" s="18">
        <v>29.7</v>
      </c>
      <c r="AN2186" s="18">
        <v>46.004800000000003</v>
      </c>
      <c r="AO2186" s="2">
        <v>0.19</v>
      </c>
      <c r="AP2186" s="2">
        <v>1.3</v>
      </c>
      <c r="AQ2186" s="2">
        <v>14.4</v>
      </c>
      <c r="AR2186" s="2">
        <v>2.3287</v>
      </c>
      <c r="AS2186" s="2">
        <v>0.95</v>
      </c>
      <c r="AT2186" s="2">
        <v>2.2000000000000002</v>
      </c>
      <c r="AU2186" s="2">
        <v>43.7</v>
      </c>
      <c r="AV2186" s="2">
        <v>23.3398</v>
      </c>
      <c r="AW2186" s="2">
        <v>0.16</v>
      </c>
      <c r="AX2186" s="2">
        <v>2</v>
      </c>
      <c r="AY2186" s="2">
        <v>8.1</v>
      </c>
      <c r="AZ2186" s="2">
        <v>5.2900999999999998</v>
      </c>
      <c r="BA2186" s="2">
        <v>1.31</v>
      </c>
      <c r="BB2186" s="2">
        <v>3.4</v>
      </c>
      <c r="BC2186" s="2">
        <v>38.6</v>
      </c>
      <c r="BD2186" s="2">
        <v>56.378100000000003</v>
      </c>
      <c r="BE2186" s="4" t="str">
        <f t="shared" si="342"/>
        <v>NO APLICA</v>
      </c>
      <c r="BF2186" s="4">
        <f t="shared" si="343"/>
        <v>0.94800000000000006</v>
      </c>
      <c r="BG2186">
        <f t="shared" si="344"/>
        <v>0.19</v>
      </c>
      <c r="BH2186">
        <f t="shared" si="345"/>
        <v>0.95</v>
      </c>
      <c r="BI2186">
        <f t="shared" si="346"/>
        <v>1.31</v>
      </c>
      <c r="BJ2186">
        <f t="shared" si="347"/>
        <v>0.78</v>
      </c>
      <c r="BK2186">
        <f t="shared" si="348"/>
        <v>0.78</v>
      </c>
      <c r="BL2186">
        <f t="shared" si="349"/>
        <v>3887.4999999999991</v>
      </c>
    </row>
    <row r="2187" spans="1:64" x14ac:dyDescent="0.2">
      <c r="A2187" s="1">
        <v>2185</v>
      </c>
      <c r="B2187" s="7" t="s">
        <v>126</v>
      </c>
      <c r="C2187" s="3">
        <v>39996</v>
      </c>
      <c r="D2187" s="4" t="s">
        <v>628</v>
      </c>
      <c r="E2187" s="4" t="s">
        <v>163</v>
      </c>
      <c r="F2187" s="5" t="str">
        <f t="shared" si="340"/>
        <v>J</v>
      </c>
      <c r="G2187" s="6">
        <v>0.87569444444444444</v>
      </c>
      <c r="H2187" s="6">
        <v>0.91111111111111109</v>
      </c>
      <c r="I2187" s="85">
        <f t="shared" si="341"/>
        <v>50.999999999999979</v>
      </c>
      <c r="J2187" s="86">
        <f>I2187*Segmentos!$D$7*(AH2187%)*IF(ISNUMBER(AI2187),AI2187%,0)</f>
        <v>64178.399999999987</v>
      </c>
      <c r="K2187" s="86">
        <f>I2187*Segmentos!$D$7*(AL2187%)*IF(ISNUMBER(AM2187),AM2187%,0)</f>
        <v>197308.79999999993</v>
      </c>
      <c r="L2187" s="4"/>
      <c r="M2187" s="2">
        <v>0.65</v>
      </c>
      <c r="N2187" s="2">
        <v>2.7</v>
      </c>
      <c r="O2187" s="2">
        <v>24.5</v>
      </c>
      <c r="P2187" s="2">
        <v>89.588899999999995</v>
      </c>
      <c r="Q2187" s="2">
        <v>0.03</v>
      </c>
      <c r="R2187" s="2">
        <v>1.1000000000000001</v>
      </c>
      <c r="S2187" s="2">
        <v>2.9</v>
      </c>
      <c r="T2187" s="2">
        <v>0.74880000000000002</v>
      </c>
      <c r="U2187" s="2">
        <v>0.03</v>
      </c>
      <c r="V2187" s="2">
        <v>0.9</v>
      </c>
      <c r="W2187" s="2">
        <v>3.6</v>
      </c>
      <c r="X2187" s="2">
        <v>0.9022</v>
      </c>
      <c r="Y2187" s="2">
        <v>0.49</v>
      </c>
      <c r="Z2187" s="2">
        <v>3</v>
      </c>
      <c r="AA2187" s="2">
        <v>16.5</v>
      </c>
      <c r="AB2187" s="2">
        <v>20.0593</v>
      </c>
      <c r="AC2187" s="2">
        <v>1.5</v>
      </c>
      <c r="AD2187" s="2">
        <v>4.3</v>
      </c>
      <c r="AE2187" s="2">
        <v>34.9</v>
      </c>
      <c r="AF2187" s="2">
        <v>67.878600000000006</v>
      </c>
      <c r="AG2187" s="20">
        <v>0.32</v>
      </c>
      <c r="AH2187" s="20">
        <v>2.2000000000000002</v>
      </c>
      <c r="AI2187" s="20">
        <v>14.3</v>
      </c>
      <c r="AJ2187" s="20">
        <v>20.729099999999999</v>
      </c>
      <c r="AK2187" s="18">
        <v>0.95</v>
      </c>
      <c r="AL2187" s="18">
        <v>3.1</v>
      </c>
      <c r="AM2187" s="18">
        <v>31.2</v>
      </c>
      <c r="AN2187" s="18">
        <v>68.859700000000004</v>
      </c>
      <c r="AO2187" s="2">
        <v>0.31</v>
      </c>
      <c r="AP2187" s="2">
        <v>1.9</v>
      </c>
      <c r="AQ2187" s="2">
        <v>16.100000000000001</v>
      </c>
      <c r="AR2187" s="2">
        <v>4.6158999999999999</v>
      </c>
      <c r="AS2187" s="2">
        <v>0.87</v>
      </c>
      <c r="AT2187" s="2">
        <v>2.9</v>
      </c>
      <c r="AU2187" s="2">
        <v>30.2</v>
      </c>
      <c r="AV2187" s="2">
        <v>26.271999999999998</v>
      </c>
      <c r="AW2187" s="2">
        <v>0.1</v>
      </c>
      <c r="AX2187" s="2">
        <v>0.4</v>
      </c>
      <c r="AY2187" s="2">
        <v>23.5</v>
      </c>
      <c r="AZ2187" s="2">
        <v>3.8496000000000001</v>
      </c>
      <c r="BA2187" s="2">
        <v>1.04</v>
      </c>
      <c r="BB2187" s="2">
        <v>4.4000000000000004</v>
      </c>
      <c r="BC2187" s="2">
        <v>23.4</v>
      </c>
      <c r="BD2187" s="2">
        <v>54.851399999999998</v>
      </c>
      <c r="BE2187" s="4" t="str">
        <f t="shared" si="342"/>
        <v>NO APLICA</v>
      </c>
      <c r="BF2187" s="4">
        <f t="shared" si="343"/>
        <v>0.83060000000000012</v>
      </c>
      <c r="BG2187">
        <f t="shared" si="344"/>
        <v>0.31</v>
      </c>
      <c r="BH2187">
        <f t="shared" si="345"/>
        <v>0.87</v>
      </c>
      <c r="BI2187">
        <f t="shared" si="346"/>
        <v>1.04</v>
      </c>
      <c r="BJ2187">
        <f t="shared" si="347"/>
        <v>0.95</v>
      </c>
      <c r="BK2187">
        <f t="shared" si="348"/>
        <v>0.32</v>
      </c>
      <c r="BL2187">
        <f t="shared" si="349"/>
        <v>3373.6499999999992</v>
      </c>
    </row>
    <row r="2188" spans="1:64" x14ac:dyDescent="0.2">
      <c r="A2188" s="1">
        <v>2186</v>
      </c>
      <c r="B2188" s="7" t="s">
        <v>23</v>
      </c>
      <c r="C2188" s="3">
        <v>39996</v>
      </c>
      <c r="D2188" s="4" t="s">
        <v>629</v>
      </c>
      <c r="E2188" s="4" t="s">
        <v>170</v>
      </c>
      <c r="F2188" s="5" t="str">
        <f t="shared" si="340"/>
        <v>J</v>
      </c>
      <c r="G2188" s="6">
        <v>0.89444444444444438</v>
      </c>
      <c r="H2188" s="6">
        <v>0.91527777777777775</v>
      </c>
      <c r="I2188" s="85">
        <f t="shared" si="341"/>
        <v>30.000000000000053</v>
      </c>
      <c r="J2188" s="86">
        <f>I2188*Segmentos!$D$7*(AH2188%)*IF(ISNUMBER(AI2188),AI2188%,0)</f>
        <v>43920.00000000008</v>
      </c>
      <c r="K2188" s="86">
        <f>I2188*Segmentos!$D$7*(AL2188%)*IF(ISNUMBER(AM2188),AM2188%,0)</f>
        <v>56616.000000000095</v>
      </c>
      <c r="L2188" s="4"/>
      <c r="M2188" s="2">
        <v>0.43</v>
      </c>
      <c r="N2188" s="2">
        <v>1.3</v>
      </c>
      <c r="O2188" s="2">
        <v>32.299999999999997</v>
      </c>
      <c r="P2188" s="2">
        <v>30.932099999999998</v>
      </c>
      <c r="Q2188" s="2">
        <v>7.0000000000000007E-2</v>
      </c>
      <c r="R2188" s="2">
        <v>0.9</v>
      </c>
      <c r="S2188" s="2">
        <v>7.9</v>
      </c>
      <c r="T2188" s="2">
        <v>0.8881</v>
      </c>
      <c r="U2188" s="2">
        <v>0.6</v>
      </c>
      <c r="V2188" s="2">
        <v>1.6</v>
      </c>
      <c r="W2188" s="2">
        <v>36.5</v>
      </c>
      <c r="X2188" s="2">
        <v>8.9742999999999995</v>
      </c>
      <c r="Y2188" s="2">
        <v>0.57999999999999996</v>
      </c>
      <c r="Z2188" s="2">
        <v>1.4</v>
      </c>
      <c r="AA2188" s="2">
        <v>42</v>
      </c>
      <c r="AB2188" s="2">
        <v>12.3048</v>
      </c>
      <c r="AC2188" s="2">
        <v>0.37</v>
      </c>
      <c r="AD2188" s="2">
        <v>1.3</v>
      </c>
      <c r="AE2188" s="2">
        <v>28.6</v>
      </c>
      <c r="AF2188" s="2">
        <v>8.7649000000000008</v>
      </c>
      <c r="AG2188" s="20">
        <v>0.38</v>
      </c>
      <c r="AH2188" s="20">
        <v>1.2</v>
      </c>
      <c r="AI2188" s="20">
        <v>30.5</v>
      </c>
      <c r="AJ2188" s="20">
        <v>12.8454</v>
      </c>
      <c r="AK2188" s="18">
        <v>0.48</v>
      </c>
      <c r="AL2188" s="18">
        <v>1.4</v>
      </c>
      <c r="AM2188" s="18">
        <v>33.700000000000003</v>
      </c>
      <c r="AN2188" s="18">
        <v>18.0867</v>
      </c>
      <c r="AO2188" s="2">
        <v>0.11</v>
      </c>
      <c r="AP2188" s="2">
        <v>0.3</v>
      </c>
      <c r="AQ2188" s="2">
        <v>37.4</v>
      </c>
      <c r="AR2188" s="2">
        <v>0.8901</v>
      </c>
      <c r="AS2188" s="2">
        <v>0.41</v>
      </c>
      <c r="AT2188" s="2">
        <v>1.9</v>
      </c>
      <c r="AU2188" s="2">
        <v>21.2</v>
      </c>
      <c r="AV2188" s="2">
        <v>6.4638</v>
      </c>
      <c r="AW2188" s="2">
        <v>0.18</v>
      </c>
      <c r="AX2188" s="2">
        <v>0.6</v>
      </c>
      <c r="AY2188" s="2">
        <v>32.1</v>
      </c>
      <c r="AZ2188" s="2">
        <v>3.7284000000000002</v>
      </c>
      <c r="BA2188" s="2">
        <v>0.73</v>
      </c>
      <c r="BB2188" s="2">
        <v>1.9</v>
      </c>
      <c r="BC2188" s="2">
        <v>38.700000000000003</v>
      </c>
      <c r="BD2188" s="2">
        <v>19.849799999999998</v>
      </c>
      <c r="BE2188" s="4" t="str">
        <f t="shared" si="342"/>
        <v>NO APLICA</v>
      </c>
      <c r="BF2188" s="4">
        <f t="shared" si="343"/>
        <v>0.48200000000000004</v>
      </c>
      <c r="BG2188">
        <f t="shared" si="344"/>
        <v>0.11</v>
      </c>
      <c r="BH2188">
        <f t="shared" si="345"/>
        <v>0.41</v>
      </c>
      <c r="BI2188">
        <f t="shared" si="346"/>
        <v>0.73</v>
      </c>
      <c r="BJ2188">
        <f t="shared" si="347"/>
        <v>0.48</v>
      </c>
      <c r="BK2188">
        <f t="shared" si="348"/>
        <v>0.38</v>
      </c>
      <c r="BL2188">
        <f t="shared" si="349"/>
        <v>1259.7000000000021</v>
      </c>
    </row>
    <row r="2189" spans="1:64" x14ac:dyDescent="0.2">
      <c r="A2189" s="1">
        <v>2187</v>
      </c>
      <c r="B2189" s="7" t="s">
        <v>25</v>
      </c>
      <c r="C2189" s="3">
        <v>39996</v>
      </c>
      <c r="D2189" s="4" t="s">
        <v>629</v>
      </c>
      <c r="E2189" s="4" t="s">
        <v>171</v>
      </c>
      <c r="F2189" s="5" t="str">
        <f t="shared" si="340"/>
        <v>J</v>
      </c>
      <c r="G2189" s="6">
        <v>0.8930555555555556</v>
      </c>
      <c r="H2189" s="6">
        <v>0.89513888888888893</v>
      </c>
      <c r="I2189" s="85">
        <f t="shared" si="341"/>
        <v>2.9999999999999893</v>
      </c>
      <c r="J2189" s="86">
        <f>I2189*Segmentos!$D$7*(AH2189%)*IF(ISNUMBER(AI2189),AI2189%,0)</f>
        <v>6731.9999999999773</v>
      </c>
      <c r="K2189" s="86">
        <f>I2189*Segmentos!$D$7*(AL2189%)*IF(ISNUMBER(AM2189),AM2189%,0)</f>
        <v>5968.7999999999802</v>
      </c>
      <c r="L2189" s="4"/>
      <c r="M2189" s="2">
        <v>0.49</v>
      </c>
      <c r="N2189" s="2">
        <v>0.6</v>
      </c>
      <c r="O2189" s="2">
        <v>88</v>
      </c>
      <c r="P2189" s="2">
        <v>41.077100000000002</v>
      </c>
      <c r="Q2189" s="2">
        <v>0.14000000000000001</v>
      </c>
      <c r="R2189" s="2">
        <v>0.1</v>
      </c>
      <c r="S2189" s="2">
        <v>100</v>
      </c>
      <c r="T2189" s="2">
        <v>1.9413</v>
      </c>
      <c r="U2189" s="2">
        <v>0.54</v>
      </c>
      <c r="V2189" s="2">
        <v>0.7</v>
      </c>
      <c r="W2189" s="2">
        <v>79.400000000000006</v>
      </c>
      <c r="X2189" s="2">
        <v>9.4434000000000005</v>
      </c>
      <c r="Y2189" s="2">
        <v>0.59</v>
      </c>
      <c r="Z2189" s="2">
        <v>0.7</v>
      </c>
      <c r="AA2189" s="2">
        <v>86.2</v>
      </c>
      <c r="AB2189" s="2">
        <v>14.614599999999999</v>
      </c>
      <c r="AC2189" s="2">
        <v>0.55000000000000004</v>
      </c>
      <c r="AD2189" s="2">
        <v>0.6</v>
      </c>
      <c r="AE2189" s="2">
        <v>94.8</v>
      </c>
      <c r="AF2189" s="2">
        <v>15.0777</v>
      </c>
      <c r="AG2189" s="20">
        <v>0.53</v>
      </c>
      <c r="AH2189" s="20">
        <v>0.6</v>
      </c>
      <c r="AI2189" s="20">
        <v>93.5</v>
      </c>
      <c r="AJ2189" s="20">
        <v>20.7957</v>
      </c>
      <c r="AK2189" s="18">
        <v>0.46</v>
      </c>
      <c r="AL2189" s="18">
        <v>0.6</v>
      </c>
      <c r="AM2189" s="18">
        <v>82.9</v>
      </c>
      <c r="AN2189" s="18">
        <v>20.281400000000001</v>
      </c>
      <c r="AO2189" s="2">
        <v>0.21</v>
      </c>
      <c r="AP2189" s="2">
        <v>0.2</v>
      </c>
      <c r="AQ2189" s="2">
        <v>100</v>
      </c>
      <c r="AR2189" s="2">
        <v>1.8713</v>
      </c>
      <c r="AS2189" s="2">
        <v>0.36</v>
      </c>
      <c r="AT2189" s="2">
        <v>0.4</v>
      </c>
      <c r="AU2189" s="2">
        <v>82.2</v>
      </c>
      <c r="AV2189" s="2">
        <v>6.6132999999999997</v>
      </c>
      <c r="AW2189" s="2">
        <v>0.47</v>
      </c>
      <c r="AX2189" s="2">
        <v>0.5</v>
      </c>
      <c r="AY2189" s="2">
        <v>85.8</v>
      </c>
      <c r="AZ2189" s="2">
        <v>11.1616</v>
      </c>
      <c r="BA2189" s="2">
        <v>0.67</v>
      </c>
      <c r="BB2189" s="2">
        <v>0.7</v>
      </c>
      <c r="BC2189" s="2">
        <v>90.2</v>
      </c>
      <c r="BD2189" s="2">
        <v>21.430900000000001</v>
      </c>
      <c r="BE2189" s="4" t="str">
        <f t="shared" si="342"/>
        <v>NO APLICA</v>
      </c>
      <c r="BF2189" s="4">
        <f t="shared" si="343"/>
        <v>0.46360000000000001</v>
      </c>
      <c r="BG2189">
        <f t="shared" si="344"/>
        <v>0.21</v>
      </c>
      <c r="BH2189">
        <f t="shared" si="345"/>
        <v>0.36</v>
      </c>
      <c r="BI2189">
        <f t="shared" si="346"/>
        <v>0.67</v>
      </c>
      <c r="BJ2189">
        <f t="shared" si="347"/>
        <v>0.46</v>
      </c>
      <c r="BK2189">
        <f t="shared" si="348"/>
        <v>0.53</v>
      </c>
      <c r="BL2189">
        <f t="shared" si="349"/>
        <v>158.39999999999944</v>
      </c>
    </row>
    <row r="2190" spans="1:64" x14ac:dyDescent="0.2">
      <c r="A2190" s="1">
        <v>2188</v>
      </c>
      <c r="B2190" s="7" t="s">
        <v>32</v>
      </c>
      <c r="C2190" s="3">
        <v>39996</v>
      </c>
      <c r="D2190" s="4" t="s">
        <v>628</v>
      </c>
      <c r="E2190" s="4" t="s">
        <v>164</v>
      </c>
      <c r="F2190" s="5" t="str">
        <f t="shared" si="340"/>
        <v>J</v>
      </c>
      <c r="G2190" s="6">
        <v>0.9145833333333333</v>
      </c>
      <c r="H2190" s="6">
        <v>0.91666666666666663</v>
      </c>
      <c r="I2190" s="85">
        <f t="shared" si="341"/>
        <v>2.9999999999999893</v>
      </c>
      <c r="J2190" s="86">
        <f>I2190*Segmentos!$D$7*(AH2190%)*IF(ISNUMBER(AI2190),AI2190%,0)</f>
        <v>1897.1999999999937</v>
      </c>
      <c r="K2190" s="86">
        <f>I2190*Segmentos!$D$7*(AL2190%)*IF(ISNUMBER(AM2190),AM2190%,0)</f>
        <v>4483.1999999999853</v>
      </c>
      <c r="L2190" s="4"/>
      <c r="M2190" s="2">
        <v>0.28000000000000003</v>
      </c>
      <c r="N2190" s="2">
        <v>0.6</v>
      </c>
      <c r="O2190" s="2">
        <v>48.4</v>
      </c>
      <c r="P2190" s="2">
        <v>96.532399999999996</v>
      </c>
      <c r="Q2190" s="2">
        <v>0.13</v>
      </c>
      <c r="R2190" s="2">
        <v>0.4</v>
      </c>
      <c r="S2190" s="2">
        <v>33.299999999999997</v>
      </c>
      <c r="T2190" s="2">
        <v>7.7249999999999996</v>
      </c>
      <c r="U2190" s="2">
        <v>0</v>
      </c>
      <c r="V2190" s="2">
        <v>0</v>
      </c>
      <c r="W2190" s="8" t="s">
        <v>577</v>
      </c>
      <c r="X2190" s="2">
        <v>0</v>
      </c>
      <c r="Y2190" s="2">
        <v>0.4</v>
      </c>
      <c r="Z2190" s="2">
        <v>0.6</v>
      </c>
      <c r="AA2190" s="2">
        <v>63.3</v>
      </c>
      <c r="AB2190" s="2">
        <v>40.593000000000004</v>
      </c>
      <c r="AC2190" s="2">
        <v>0.42</v>
      </c>
      <c r="AD2190" s="2">
        <v>1</v>
      </c>
      <c r="AE2190" s="2">
        <v>43</v>
      </c>
      <c r="AF2190" s="2">
        <v>48.214399999999998</v>
      </c>
      <c r="AG2190" s="20">
        <v>0.18</v>
      </c>
      <c r="AH2190" s="20">
        <v>0.3</v>
      </c>
      <c r="AI2190" s="20">
        <v>52.7</v>
      </c>
      <c r="AJ2190" s="20">
        <v>29.605</v>
      </c>
      <c r="AK2190" s="18">
        <v>0.37</v>
      </c>
      <c r="AL2190" s="18">
        <v>0.8</v>
      </c>
      <c r="AM2190" s="18">
        <v>46.7</v>
      </c>
      <c r="AN2190" s="18">
        <v>66.927400000000006</v>
      </c>
      <c r="AO2190" s="2">
        <v>0.28000000000000003</v>
      </c>
      <c r="AP2190" s="2">
        <v>0.3</v>
      </c>
      <c r="AQ2190" s="2">
        <v>100</v>
      </c>
      <c r="AR2190" s="2">
        <v>10.6785</v>
      </c>
      <c r="AS2190" s="2">
        <v>0.39</v>
      </c>
      <c r="AT2190" s="2">
        <v>0.7</v>
      </c>
      <c r="AU2190" s="2">
        <v>55.9</v>
      </c>
      <c r="AV2190" s="2">
        <v>29.9145</v>
      </c>
      <c r="AW2190" s="2">
        <v>0.22</v>
      </c>
      <c r="AX2190" s="2">
        <v>0.3</v>
      </c>
      <c r="AY2190" s="2">
        <v>66.7</v>
      </c>
      <c r="AZ2190" s="2">
        <v>21.7362</v>
      </c>
      <c r="BA2190" s="2">
        <v>0.26</v>
      </c>
      <c r="BB2190" s="2">
        <v>0.8</v>
      </c>
      <c r="BC2190" s="2">
        <v>33.299999999999997</v>
      </c>
      <c r="BD2190" s="2">
        <v>34.203299999999999</v>
      </c>
      <c r="BE2190" s="4" t="str">
        <f t="shared" si="342"/>
        <v>NO APLICA</v>
      </c>
      <c r="BF2190" s="4">
        <f t="shared" si="343"/>
        <v>0.32080000000000003</v>
      </c>
      <c r="BG2190">
        <f t="shared" si="344"/>
        <v>0.28000000000000003</v>
      </c>
      <c r="BH2190">
        <f t="shared" si="345"/>
        <v>0.39</v>
      </c>
      <c r="BI2190">
        <f t="shared" si="346"/>
        <v>0.26</v>
      </c>
      <c r="BJ2190">
        <f t="shared" si="347"/>
        <v>0.37</v>
      </c>
      <c r="BK2190">
        <f t="shared" si="348"/>
        <v>0.18</v>
      </c>
      <c r="BL2190">
        <f t="shared" si="349"/>
        <v>87.119999999999692</v>
      </c>
    </row>
    <row r="2191" spans="1:64" x14ac:dyDescent="0.2">
      <c r="A2191" s="1">
        <v>2189</v>
      </c>
      <c r="B2191" s="7" t="s">
        <v>19</v>
      </c>
      <c r="C2191" s="3">
        <v>39996</v>
      </c>
      <c r="D2191" s="4" t="s">
        <v>17</v>
      </c>
      <c r="E2191" s="4" t="s">
        <v>166</v>
      </c>
      <c r="F2191" s="5" t="str">
        <f t="shared" si="340"/>
        <v>J</v>
      </c>
      <c r="G2191" s="6">
        <v>0.91527777777777775</v>
      </c>
      <c r="H2191" s="6">
        <v>0.91666666666666663</v>
      </c>
      <c r="I2191" s="85">
        <f t="shared" si="341"/>
        <v>1.9999999999999929</v>
      </c>
      <c r="J2191" s="86">
        <f>I2191*Segmentos!$D$7*(AH2191%)*IF(ISNUMBER(AI2191),AI2191%,0)</f>
        <v>3199.9999999999891</v>
      </c>
      <c r="K2191" s="86">
        <f>I2191*Segmentos!$D$7*(AL2191%)*IF(ISNUMBER(AM2191),AM2191%,0)</f>
        <v>3443.9999999999877</v>
      </c>
      <c r="L2191" s="4"/>
      <c r="M2191" s="2">
        <v>0.41</v>
      </c>
      <c r="N2191" s="2">
        <v>0.4</v>
      </c>
      <c r="O2191" s="2">
        <v>92.3</v>
      </c>
      <c r="P2191" s="2">
        <v>57.028399999999998</v>
      </c>
      <c r="Q2191" s="2">
        <v>0</v>
      </c>
      <c r="R2191" s="2">
        <v>0</v>
      </c>
      <c r="S2191" s="8" t="s">
        <v>577</v>
      </c>
      <c r="T2191" s="2">
        <v>0</v>
      </c>
      <c r="U2191" s="2">
        <v>1.51</v>
      </c>
      <c r="V2191" s="2">
        <v>1.5</v>
      </c>
      <c r="W2191" s="2">
        <v>100</v>
      </c>
      <c r="X2191" s="2">
        <v>43.8765</v>
      </c>
      <c r="Y2191" s="2">
        <v>0.12</v>
      </c>
      <c r="Z2191" s="2">
        <v>0.2</v>
      </c>
      <c r="AA2191" s="2">
        <v>50</v>
      </c>
      <c r="AB2191" s="2">
        <v>4.7413999999999996</v>
      </c>
      <c r="AC2191" s="2">
        <v>0.18</v>
      </c>
      <c r="AD2191" s="2">
        <v>0.2</v>
      </c>
      <c r="AE2191" s="2">
        <v>100</v>
      </c>
      <c r="AF2191" s="2">
        <v>8.4103999999999992</v>
      </c>
      <c r="AG2191" s="20">
        <v>0.42</v>
      </c>
      <c r="AH2191" s="20">
        <v>0.4</v>
      </c>
      <c r="AI2191" s="20">
        <v>100</v>
      </c>
      <c r="AJ2191" s="20">
        <v>27.620899999999999</v>
      </c>
      <c r="AK2191" s="18">
        <v>0.4</v>
      </c>
      <c r="AL2191" s="18">
        <v>0.5</v>
      </c>
      <c r="AM2191" s="18">
        <v>86.1</v>
      </c>
      <c r="AN2191" s="18">
        <v>29.407499999999999</v>
      </c>
      <c r="AO2191" s="2">
        <v>0</v>
      </c>
      <c r="AP2191" s="2">
        <v>0</v>
      </c>
      <c r="AQ2191" s="8" t="s">
        <v>577</v>
      </c>
      <c r="AR2191" s="2">
        <v>0</v>
      </c>
      <c r="AS2191" s="2">
        <v>0.9</v>
      </c>
      <c r="AT2191" s="2">
        <v>0.9</v>
      </c>
      <c r="AU2191" s="2">
        <v>100</v>
      </c>
      <c r="AV2191" s="2">
        <v>27.620899999999999</v>
      </c>
      <c r="AW2191" s="2">
        <v>0.21</v>
      </c>
      <c r="AX2191" s="2">
        <v>0.2</v>
      </c>
      <c r="AY2191" s="2">
        <v>100</v>
      </c>
      <c r="AZ2191" s="2">
        <v>8.4103999999999992</v>
      </c>
      <c r="BA2191" s="2">
        <v>0.4</v>
      </c>
      <c r="BB2191" s="2">
        <v>0.5</v>
      </c>
      <c r="BC2191" s="2">
        <v>81.599999999999994</v>
      </c>
      <c r="BD2191" s="2">
        <v>20.9971</v>
      </c>
      <c r="BE2191" s="4" t="str">
        <f t="shared" si="342"/>
        <v>NO APLICA</v>
      </c>
      <c r="BF2191" s="4">
        <f t="shared" si="343"/>
        <v>0.5616000000000001</v>
      </c>
      <c r="BG2191">
        <f t="shared" si="344"/>
        <v>0</v>
      </c>
      <c r="BH2191">
        <f t="shared" si="345"/>
        <v>0.9</v>
      </c>
      <c r="BI2191">
        <f t="shared" si="346"/>
        <v>0.4</v>
      </c>
      <c r="BJ2191">
        <f t="shared" si="347"/>
        <v>0.4</v>
      </c>
      <c r="BK2191">
        <f t="shared" si="348"/>
        <v>0.42</v>
      </c>
      <c r="BL2191">
        <f t="shared" si="349"/>
        <v>73.839999999999733</v>
      </c>
    </row>
    <row r="2192" spans="1:64" x14ac:dyDescent="0.2">
      <c r="A2192" s="1">
        <v>2190</v>
      </c>
      <c r="B2192" s="7" t="s">
        <v>2</v>
      </c>
      <c r="C2192" s="3">
        <v>39996</v>
      </c>
      <c r="D2192" s="4" t="s">
        <v>627</v>
      </c>
      <c r="E2192" s="4" t="s">
        <v>164</v>
      </c>
      <c r="F2192" s="5" t="str">
        <f t="shared" si="340"/>
        <v>J</v>
      </c>
      <c r="G2192" s="6">
        <v>0.88402777777777775</v>
      </c>
      <c r="H2192" s="6">
        <v>0.93055555555555547</v>
      </c>
      <c r="I2192" s="85">
        <f t="shared" si="341"/>
        <v>66.999999999999915</v>
      </c>
      <c r="J2192" s="86">
        <f>I2192*Segmentos!$D$7*(AH2192%)*IF(ISNUMBER(AI2192),AI2192%,0)</f>
        <v>1450576.7999999986</v>
      </c>
      <c r="K2192" s="86">
        <f>I2192*Segmentos!$D$7*(AL2192%)*IF(ISNUMBER(AM2192),AM2192%,0)</f>
        <v>1815967.9999999977</v>
      </c>
      <c r="L2192" s="4"/>
      <c r="M2192" s="2">
        <v>6.13</v>
      </c>
      <c r="N2192" s="2">
        <v>20.399999999999999</v>
      </c>
      <c r="O2192" s="2">
        <v>30</v>
      </c>
      <c r="P2192" s="2">
        <v>83.336299999999994</v>
      </c>
      <c r="Q2192" s="2">
        <v>4.2699999999999996</v>
      </c>
      <c r="R2192" s="2">
        <v>15.2</v>
      </c>
      <c r="S2192" s="2">
        <v>28.1</v>
      </c>
      <c r="T2192" s="2">
        <v>9.6873000000000005</v>
      </c>
      <c r="U2192" s="2">
        <v>3.57</v>
      </c>
      <c r="V2192" s="2">
        <v>14.5</v>
      </c>
      <c r="W2192" s="2">
        <v>24.7</v>
      </c>
      <c r="X2192" s="2">
        <v>10.1767</v>
      </c>
      <c r="Y2192" s="2">
        <v>6.26</v>
      </c>
      <c r="Z2192" s="2">
        <v>22.8</v>
      </c>
      <c r="AA2192" s="2">
        <v>27.4</v>
      </c>
      <c r="AB2192" s="2">
        <v>25.142600000000002</v>
      </c>
      <c r="AC2192" s="2">
        <v>8.58</v>
      </c>
      <c r="AD2192" s="2">
        <v>24.6</v>
      </c>
      <c r="AE2192" s="2">
        <v>34.9</v>
      </c>
      <c r="AF2192" s="2">
        <v>38.329599999999999</v>
      </c>
      <c r="AG2192" s="20">
        <v>5.42</v>
      </c>
      <c r="AH2192" s="20">
        <v>18.600000000000001</v>
      </c>
      <c r="AI2192" s="20">
        <v>29.1</v>
      </c>
      <c r="AJ2192" s="20">
        <v>34.972299999999997</v>
      </c>
      <c r="AK2192" s="18">
        <v>6.76</v>
      </c>
      <c r="AL2192" s="18">
        <v>22</v>
      </c>
      <c r="AM2192" s="18">
        <v>30.8</v>
      </c>
      <c r="AN2192" s="18">
        <v>48.363900000000001</v>
      </c>
      <c r="AO2192" s="2">
        <v>6.13</v>
      </c>
      <c r="AP2192" s="2">
        <v>19.8</v>
      </c>
      <c r="AQ2192" s="2">
        <v>30.9</v>
      </c>
      <c r="AR2192" s="2">
        <v>9.1052999999999997</v>
      </c>
      <c r="AS2192" s="2">
        <v>5.51</v>
      </c>
      <c r="AT2192" s="2">
        <v>20.7</v>
      </c>
      <c r="AU2192" s="2">
        <v>26.6</v>
      </c>
      <c r="AV2192" s="2">
        <v>16.516200000000001</v>
      </c>
      <c r="AW2192" s="2">
        <v>7.35</v>
      </c>
      <c r="AX2192" s="2">
        <v>22</v>
      </c>
      <c r="AY2192" s="2">
        <v>33.4</v>
      </c>
      <c r="AZ2192" s="2">
        <v>28.763500000000001</v>
      </c>
      <c r="BA2192" s="2">
        <v>5.56</v>
      </c>
      <c r="BB2192" s="2">
        <v>19.2</v>
      </c>
      <c r="BC2192" s="2">
        <v>29</v>
      </c>
      <c r="BD2192" s="2">
        <v>28.9513</v>
      </c>
      <c r="BE2192" s="4" t="str">
        <f t="shared" si="342"/>
        <v>NO APLICA</v>
      </c>
      <c r="BF2192" s="4">
        <f t="shared" si="343"/>
        <v>6.2667999999999999</v>
      </c>
      <c r="BG2192">
        <f t="shared" si="344"/>
        <v>6.13</v>
      </c>
      <c r="BH2192">
        <f t="shared" si="345"/>
        <v>5.51</v>
      </c>
      <c r="BI2192">
        <f t="shared" si="346"/>
        <v>7.35</v>
      </c>
      <c r="BJ2192">
        <f t="shared" si="347"/>
        <v>6.76</v>
      </c>
      <c r="BK2192">
        <f t="shared" si="348"/>
        <v>5.42</v>
      </c>
      <c r="BL2192">
        <f t="shared" si="349"/>
        <v>41003.999999999942</v>
      </c>
    </row>
    <row r="2193" spans="1:64" x14ac:dyDescent="0.2">
      <c r="A2193" s="1">
        <v>2191</v>
      </c>
      <c r="B2193" s="7" t="s">
        <v>16</v>
      </c>
      <c r="C2193" s="3">
        <v>39996</v>
      </c>
      <c r="D2193" s="4" t="s">
        <v>626</v>
      </c>
      <c r="E2193" s="4" t="s">
        <v>166</v>
      </c>
      <c r="F2193" s="5" t="str">
        <f t="shared" si="340"/>
        <v>J</v>
      </c>
      <c r="G2193" s="6">
        <v>0.91388888888888886</v>
      </c>
      <c r="H2193" s="6">
        <v>0.91805555555555562</v>
      </c>
      <c r="I2193" s="85">
        <f t="shared" si="341"/>
        <v>6.0000000000001386</v>
      </c>
      <c r="J2193" s="86">
        <f>I2193*Segmentos!$D$7*(AH2193%)*IF(ISNUMBER(AI2193),AI2193%,0)</f>
        <v>204928.80000000476</v>
      </c>
      <c r="K2193" s="86">
        <f>I2193*Segmentos!$D$7*(AL2193%)*IF(ISNUMBER(AM2193),AM2193%,0)</f>
        <v>342326.40000000788</v>
      </c>
      <c r="L2193" s="4"/>
      <c r="M2193" s="2">
        <v>11.55</v>
      </c>
      <c r="N2193" s="2">
        <v>13.8</v>
      </c>
      <c r="O2193" s="2">
        <v>83.9</v>
      </c>
      <c r="P2193" s="2">
        <v>92.027699999999996</v>
      </c>
      <c r="Q2193" s="2">
        <v>9.08</v>
      </c>
      <c r="R2193" s="2">
        <v>11.9</v>
      </c>
      <c r="S2193" s="2">
        <v>76.5</v>
      </c>
      <c r="T2193" s="2">
        <v>12.0672</v>
      </c>
      <c r="U2193" s="2">
        <v>5.66</v>
      </c>
      <c r="V2193" s="2">
        <v>7.8</v>
      </c>
      <c r="W2193" s="2">
        <v>72.3</v>
      </c>
      <c r="X2193" s="2">
        <v>9.4497999999999998</v>
      </c>
      <c r="Y2193" s="2">
        <v>12.66</v>
      </c>
      <c r="Z2193" s="2">
        <v>14.2</v>
      </c>
      <c r="AA2193" s="2">
        <v>89.4</v>
      </c>
      <c r="AB2193" s="2">
        <v>29.793800000000001</v>
      </c>
      <c r="AC2193" s="2">
        <v>15.57</v>
      </c>
      <c r="AD2193" s="2">
        <v>18.2</v>
      </c>
      <c r="AE2193" s="2">
        <v>85.6</v>
      </c>
      <c r="AF2193" s="2">
        <v>40.716999999999999</v>
      </c>
      <c r="AG2193" s="20">
        <v>8.52</v>
      </c>
      <c r="AH2193" s="20">
        <v>10.3</v>
      </c>
      <c r="AI2193" s="20">
        <v>82.9</v>
      </c>
      <c r="AJ2193" s="20">
        <v>32.2044</v>
      </c>
      <c r="AK2193" s="18">
        <v>14.28</v>
      </c>
      <c r="AL2193" s="18">
        <v>16.899999999999999</v>
      </c>
      <c r="AM2193" s="18">
        <v>84.4</v>
      </c>
      <c r="AN2193" s="18">
        <v>59.823300000000003</v>
      </c>
      <c r="AO2193" s="2">
        <v>10.029999999999999</v>
      </c>
      <c r="AP2193" s="2">
        <v>12.4</v>
      </c>
      <c r="AQ2193" s="2">
        <v>81.099999999999994</v>
      </c>
      <c r="AR2193" s="2">
        <v>8.7309999999999999</v>
      </c>
      <c r="AS2193" s="2">
        <v>10.57</v>
      </c>
      <c r="AT2193" s="2">
        <v>12.9</v>
      </c>
      <c r="AU2193" s="2">
        <v>81.7</v>
      </c>
      <c r="AV2193" s="2">
        <v>18.560300000000002</v>
      </c>
      <c r="AW2193" s="2">
        <v>9.61</v>
      </c>
      <c r="AX2193" s="2">
        <v>11.9</v>
      </c>
      <c r="AY2193" s="2">
        <v>80.5</v>
      </c>
      <c r="AZ2193" s="2">
        <v>22.012599999999999</v>
      </c>
      <c r="BA2193" s="2">
        <v>14</v>
      </c>
      <c r="BB2193" s="2">
        <v>16</v>
      </c>
      <c r="BC2193" s="2">
        <v>87.4</v>
      </c>
      <c r="BD2193" s="2">
        <v>42.723799999999997</v>
      </c>
      <c r="BE2193" s="4" t="str">
        <f t="shared" si="342"/>
        <v>NO APLICA</v>
      </c>
      <c r="BF2193" s="4">
        <f t="shared" si="343"/>
        <v>11.8262</v>
      </c>
      <c r="BG2193">
        <f t="shared" si="344"/>
        <v>10.029999999999999</v>
      </c>
      <c r="BH2193">
        <f t="shared" si="345"/>
        <v>10.57</v>
      </c>
      <c r="BI2193">
        <f t="shared" si="346"/>
        <v>14</v>
      </c>
      <c r="BJ2193">
        <f t="shared" si="347"/>
        <v>14.28</v>
      </c>
      <c r="BK2193">
        <f t="shared" si="348"/>
        <v>8.52</v>
      </c>
      <c r="BL2193">
        <f t="shared" si="349"/>
        <v>6946.9200000001611</v>
      </c>
    </row>
    <row r="2194" spans="1:64" x14ac:dyDescent="0.2">
      <c r="A2194" s="1">
        <v>2192</v>
      </c>
      <c r="B2194" s="7" t="s">
        <v>22</v>
      </c>
      <c r="C2194" s="3">
        <v>39996</v>
      </c>
      <c r="D2194" s="4" t="s">
        <v>629</v>
      </c>
      <c r="E2194" s="4" t="s">
        <v>164</v>
      </c>
      <c r="F2194" s="5" t="str">
        <f t="shared" si="340"/>
        <v>J</v>
      </c>
      <c r="G2194" s="6">
        <v>0.83125000000000004</v>
      </c>
      <c r="H2194" s="6">
        <v>0.87222222222222223</v>
      </c>
      <c r="I2194" s="85">
        <f t="shared" si="341"/>
        <v>58.99999999999995</v>
      </c>
      <c r="J2194" s="86">
        <f>I2194*Segmentos!$D$7*(AH2194%)*IF(ISNUMBER(AI2194),AI2194%,0)</f>
        <v>376750.39999999973</v>
      </c>
      <c r="K2194" s="86">
        <f>I2194*Segmentos!$D$7*(AL2194%)*IF(ISNUMBER(AM2194),AM2194%,0)</f>
        <v>450571.1999999996</v>
      </c>
      <c r="L2194" s="4"/>
      <c r="M2194" s="2">
        <v>1.76</v>
      </c>
      <c r="N2194" s="2">
        <v>4.7</v>
      </c>
      <c r="O2194" s="2">
        <v>37.200000000000003</v>
      </c>
      <c r="P2194" s="2">
        <v>89.242800000000003</v>
      </c>
      <c r="Q2194" s="2">
        <v>0.59</v>
      </c>
      <c r="R2194" s="2">
        <v>1.3</v>
      </c>
      <c r="S2194" s="2">
        <v>46.8</v>
      </c>
      <c r="T2194" s="2">
        <v>4.9992999999999999</v>
      </c>
      <c r="U2194" s="2">
        <v>0.97</v>
      </c>
      <c r="V2194" s="2">
        <v>3.3</v>
      </c>
      <c r="W2194" s="2">
        <v>29.7</v>
      </c>
      <c r="X2194" s="2">
        <v>10.289</v>
      </c>
      <c r="Y2194" s="2">
        <v>1.41</v>
      </c>
      <c r="Z2194" s="2">
        <v>4</v>
      </c>
      <c r="AA2194" s="2">
        <v>35</v>
      </c>
      <c r="AB2194" s="2">
        <v>21.055599999999998</v>
      </c>
      <c r="AC2194" s="2">
        <v>3.18</v>
      </c>
      <c r="AD2194" s="2">
        <v>8.1</v>
      </c>
      <c r="AE2194" s="2">
        <v>39.4</v>
      </c>
      <c r="AF2194" s="2">
        <v>52.899000000000001</v>
      </c>
      <c r="AG2194" s="20">
        <v>1.6</v>
      </c>
      <c r="AH2194" s="20">
        <v>5.2</v>
      </c>
      <c r="AI2194" s="20">
        <v>30.7</v>
      </c>
      <c r="AJ2194" s="20">
        <v>38.348300000000002</v>
      </c>
      <c r="AK2194" s="18">
        <v>1.91</v>
      </c>
      <c r="AL2194" s="18">
        <v>4.3</v>
      </c>
      <c r="AM2194" s="18">
        <v>44.4</v>
      </c>
      <c r="AN2194" s="18">
        <v>50.894500000000001</v>
      </c>
      <c r="AO2194" s="2">
        <v>1.38</v>
      </c>
      <c r="AP2194" s="2">
        <v>6.5</v>
      </c>
      <c r="AQ2194" s="2">
        <v>21.2</v>
      </c>
      <c r="AR2194" s="2">
        <v>7.6440999999999999</v>
      </c>
      <c r="AS2194" s="2">
        <v>1.57</v>
      </c>
      <c r="AT2194" s="2">
        <v>4.8</v>
      </c>
      <c r="AU2194" s="2">
        <v>32.5</v>
      </c>
      <c r="AV2194" s="2">
        <v>17.478200000000001</v>
      </c>
      <c r="AW2194" s="2">
        <v>1.83</v>
      </c>
      <c r="AX2194" s="2">
        <v>5.4</v>
      </c>
      <c r="AY2194" s="2">
        <v>34.1</v>
      </c>
      <c r="AZ2194" s="2">
        <v>26.6723</v>
      </c>
      <c r="BA2194" s="2">
        <v>1.93</v>
      </c>
      <c r="BB2194" s="2">
        <v>3.7</v>
      </c>
      <c r="BC2194" s="2">
        <v>52.3</v>
      </c>
      <c r="BD2194" s="2">
        <v>37.4482</v>
      </c>
      <c r="BE2194" s="4" t="str">
        <f t="shared" si="342"/>
        <v>NO APLICA</v>
      </c>
      <c r="BF2194" s="4">
        <f t="shared" si="343"/>
        <v>1.7021999999999999</v>
      </c>
      <c r="BG2194">
        <f t="shared" si="344"/>
        <v>1.38</v>
      </c>
      <c r="BH2194">
        <f t="shared" si="345"/>
        <v>1.57</v>
      </c>
      <c r="BI2194">
        <f t="shared" si="346"/>
        <v>1.93</v>
      </c>
      <c r="BJ2194">
        <f t="shared" si="347"/>
        <v>1.91</v>
      </c>
      <c r="BK2194">
        <f t="shared" si="348"/>
        <v>1.6</v>
      </c>
      <c r="BL2194">
        <f t="shared" si="349"/>
        <v>10315.559999999992</v>
      </c>
    </row>
    <row r="2195" spans="1:64" x14ac:dyDescent="0.2">
      <c r="A2195" s="1">
        <v>2193</v>
      </c>
      <c r="B2195" s="7" t="s">
        <v>130</v>
      </c>
      <c r="C2195" s="3">
        <v>39996</v>
      </c>
      <c r="D2195" s="4" t="s">
        <v>8</v>
      </c>
      <c r="E2195" s="4" t="s">
        <v>176</v>
      </c>
      <c r="F2195" s="5" t="str">
        <f t="shared" si="340"/>
        <v>J</v>
      </c>
      <c r="G2195" s="6">
        <v>0.92708333333333337</v>
      </c>
      <c r="H2195" s="6">
        <v>1.5277777777777777E-2</v>
      </c>
      <c r="I2195" s="85">
        <f t="shared" si="341"/>
        <v>126.99999999999994</v>
      </c>
      <c r="J2195" s="86">
        <f>I2195*Segmentos!$D$7*(AH2195%)*IF(ISNUMBER(AI2195),AI2195%,0)</f>
        <v>3511803.9999999986</v>
      </c>
      <c r="K2195" s="86">
        <f>I2195*Segmentos!$D$7*(AL2195%)*IF(ISNUMBER(AM2195),AM2195%,0)</f>
        <v>4194352.799999998</v>
      </c>
      <c r="L2195" s="4"/>
      <c r="M2195" s="2">
        <v>7.62</v>
      </c>
      <c r="N2195" s="2">
        <v>29.3</v>
      </c>
      <c r="O2195" s="2">
        <v>26</v>
      </c>
      <c r="P2195" s="2">
        <v>88.2684</v>
      </c>
      <c r="Q2195" s="2">
        <v>3.52</v>
      </c>
      <c r="R2195" s="2">
        <v>20.100000000000001</v>
      </c>
      <c r="S2195" s="2">
        <v>17.5</v>
      </c>
      <c r="T2195" s="2">
        <v>6.8022999999999998</v>
      </c>
      <c r="U2195" s="2">
        <v>6.43</v>
      </c>
      <c r="V2195" s="2">
        <v>28.4</v>
      </c>
      <c r="W2195" s="2">
        <v>22.7</v>
      </c>
      <c r="X2195" s="2">
        <v>15.6081</v>
      </c>
      <c r="Y2195" s="2">
        <v>7.98</v>
      </c>
      <c r="Z2195" s="2">
        <v>28.6</v>
      </c>
      <c r="AA2195" s="2">
        <v>27.9</v>
      </c>
      <c r="AB2195" s="2">
        <v>27.2761</v>
      </c>
      <c r="AC2195" s="2">
        <v>10.15</v>
      </c>
      <c r="AD2195" s="2">
        <v>35.1</v>
      </c>
      <c r="AE2195" s="2">
        <v>28.9</v>
      </c>
      <c r="AF2195" s="2">
        <v>38.582000000000001</v>
      </c>
      <c r="AG2195" s="20">
        <v>6.92</v>
      </c>
      <c r="AH2195" s="20">
        <v>31</v>
      </c>
      <c r="AI2195" s="20">
        <v>22.3</v>
      </c>
      <c r="AJ2195" s="20">
        <v>38.030200000000001</v>
      </c>
      <c r="AK2195" s="18">
        <v>8.25</v>
      </c>
      <c r="AL2195" s="18">
        <v>27.8</v>
      </c>
      <c r="AM2195" s="18">
        <v>29.7</v>
      </c>
      <c r="AN2195" s="18">
        <v>50.238199999999999</v>
      </c>
      <c r="AO2195" s="2">
        <v>4.1900000000000004</v>
      </c>
      <c r="AP2195" s="2">
        <v>23.1</v>
      </c>
      <c r="AQ2195" s="2">
        <v>18.100000000000001</v>
      </c>
      <c r="AR2195" s="2">
        <v>5.3026999999999997</v>
      </c>
      <c r="AS2195" s="2">
        <v>4.49</v>
      </c>
      <c r="AT2195" s="2">
        <v>23.5</v>
      </c>
      <c r="AU2195" s="2">
        <v>19.100000000000001</v>
      </c>
      <c r="AV2195" s="2">
        <v>11.464499999999999</v>
      </c>
      <c r="AW2195" s="2">
        <v>10.42</v>
      </c>
      <c r="AX2195" s="2">
        <v>29.3</v>
      </c>
      <c r="AY2195" s="2">
        <v>35.6</v>
      </c>
      <c r="AZ2195" s="2">
        <v>34.701900000000002</v>
      </c>
      <c r="BA2195" s="2">
        <v>8.3000000000000007</v>
      </c>
      <c r="BB2195" s="2">
        <v>34.4</v>
      </c>
      <c r="BC2195" s="2">
        <v>24.1</v>
      </c>
      <c r="BD2195" s="2">
        <v>36.799399999999999</v>
      </c>
      <c r="BE2195" s="4" t="str">
        <f t="shared" si="342"/>
        <v>ENTRETENIDO</v>
      </c>
      <c r="BF2195" s="4">
        <f t="shared" si="343"/>
        <v>6.8845999999999989</v>
      </c>
      <c r="BG2195">
        <f t="shared" si="344"/>
        <v>4.1900000000000004</v>
      </c>
      <c r="BH2195">
        <f t="shared" si="345"/>
        <v>4.49</v>
      </c>
      <c r="BI2195">
        <f t="shared" si="346"/>
        <v>10.42</v>
      </c>
      <c r="BJ2195">
        <f t="shared" si="347"/>
        <v>8.25</v>
      </c>
      <c r="BK2195">
        <f t="shared" si="348"/>
        <v>6.92</v>
      </c>
      <c r="BL2195">
        <f t="shared" si="349"/>
        <v>96748.599999999962</v>
      </c>
    </row>
    <row r="2196" spans="1:64" x14ac:dyDescent="0.2">
      <c r="A2196" s="1">
        <v>2194</v>
      </c>
      <c r="B2196" s="7" t="s">
        <v>24</v>
      </c>
      <c r="C2196" s="3">
        <v>39996</v>
      </c>
      <c r="D2196" s="4" t="s">
        <v>629</v>
      </c>
      <c r="E2196" s="4" t="s">
        <v>170</v>
      </c>
      <c r="F2196" s="5" t="str">
        <f t="shared" si="340"/>
        <v>J</v>
      </c>
      <c r="G2196" s="6">
        <v>0.87361111111111101</v>
      </c>
      <c r="H2196" s="6">
        <v>0.89166666666666661</v>
      </c>
      <c r="I2196" s="85">
        <f t="shared" si="341"/>
        <v>26.000000000000068</v>
      </c>
      <c r="J2196" s="86">
        <f>I2196*Segmentos!$D$7*(AH2196%)*IF(ISNUMBER(AI2196),AI2196%,0)</f>
        <v>42744.000000000109</v>
      </c>
      <c r="K2196" s="86">
        <f>I2196*Segmentos!$D$7*(AL2196%)*IF(ISNUMBER(AM2196),AM2196%,0)</f>
        <v>57283.200000000143</v>
      </c>
      <c r="L2196" s="4"/>
      <c r="M2196" s="2">
        <v>0.49</v>
      </c>
      <c r="N2196" s="2">
        <v>1.1000000000000001</v>
      </c>
      <c r="O2196" s="2">
        <v>43.9</v>
      </c>
      <c r="P2196" s="2">
        <v>41.935699999999997</v>
      </c>
      <c r="Q2196" s="2">
        <v>0</v>
      </c>
      <c r="R2196" s="2">
        <v>0</v>
      </c>
      <c r="S2196" s="8" t="s">
        <v>577</v>
      </c>
      <c r="T2196" s="2">
        <v>0</v>
      </c>
      <c r="U2196" s="2">
        <v>0.56999999999999995</v>
      </c>
      <c r="V2196" s="2">
        <v>0.7</v>
      </c>
      <c r="W2196" s="2">
        <v>76.900000000000006</v>
      </c>
      <c r="X2196" s="2">
        <v>10.210100000000001</v>
      </c>
      <c r="Y2196" s="2">
        <v>0.38</v>
      </c>
      <c r="Z2196" s="2">
        <v>1.8</v>
      </c>
      <c r="AA2196" s="2">
        <v>21.7</v>
      </c>
      <c r="AB2196" s="2">
        <v>9.7222000000000008</v>
      </c>
      <c r="AC2196" s="2">
        <v>0.78</v>
      </c>
      <c r="AD2196" s="2">
        <v>1.3</v>
      </c>
      <c r="AE2196" s="2">
        <v>58.8</v>
      </c>
      <c r="AF2196" s="2">
        <v>22.003399999999999</v>
      </c>
      <c r="AG2196" s="20">
        <v>0.41</v>
      </c>
      <c r="AH2196" s="20">
        <v>1</v>
      </c>
      <c r="AI2196" s="20">
        <v>41.1</v>
      </c>
      <c r="AJ2196" s="20">
        <v>16.6296</v>
      </c>
      <c r="AK2196" s="18">
        <v>0.56000000000000005</v>
      </c>
      <c r="AL2196" s="18">
        <v>1.2</v>
      </c>
      <c r="AM2196" s="18">
        <v>45.9</v>
      </c>
      <c r="AN2196" s="18">
        <v>25.306100000000001</v>
      </c>
      <c r="AO2196" s="2">
        <v>0.09</v>
      </c>
      <c r="AP2196" s="2">
        <v>0.1</v>
      </c>
      <c r="AQ2196" s="2">
        <v>84.6</v>
      </c>
      <c r="AR2196" s="2">
        <v>0.85050000000000003</v>
      </c>
      <c r="AS2196" s="2">
        <v>7.0000000000000007E-2</v>
      </c>
      <c r="AT2196" s="2">
        <v>0.3</v>
      </c>
      <c r="AU2196" s="2">
        <v>23.1</v>
      </c>
      <c r="AV2196" s="2">
        <v>1.3363</v>
      </c>
      <c r="AW2196" s="2">
        <v>0.54</v>
      </c>
      <c r="AX2196" s="2">
        <v>1.1000000000000001</v>
      </c>
      <c r="AY2196" s="2">
        <v>49.8</v>
      </c>
      <c r="AZ2196" s="2">
        <v>13.214</v>
      </c>
      <c r="BA2196" s="2">
        <v>0.81</v>
      </c>
      <c r="BB2196" s="2">
        <v>1.9</v>
      </c>
      <c r="BC2196" s="2">
        <v>42.7</v>
      </c>
      <c r="BD2196" s="2">
        <v>26.5349</v>
      </c>
      <c r="BE2196" s="4" t="str">
        <f t="shared" si="342"/>
        <v>NO APLICA</v>
      </c>
      <c r="BF2196" s="4">
        <f t="shared" si="343"/>
        <v>0.38</v>
      </c>
      <c r="BG2196">
        <f t="shared" si="344"/>
        <v>0.09</v>
      </c>
      <c r="BH2196">
        <f t="shared" si="345"/>
        <v>7.0000000000000007E-2</v>
      </c>
      <c r="BI2196">
        <f t="shared" si="346"/>
        <v>0.81</v>
      </c>
      <c r="BJ2196">
        <f t="shared" si="347"/>
        <v>0.56000000000000005</v>
      </c>
      <c r="BK2196">
        <f t="shared" si="348"/>
        <v>0.41</v>
      </c>
      <c r="BL2196">
        <f t="shared" si="349"/>
        <v>1255.5400000000034</v>
      </c>
    </row>
    <row r="2197" spans="1:64" x14ac:dyDescent="0.2">
      <c r="A2197" s="1">
        <v>2195</v>
      </c>
      <c r="B2197" s="7" t="s">
        <v>4</v>
      </c>
      <c r="C2197" s="3">
        <v>39996</v>
      </c>
      <c r="D2197" s="4" t="s">
        <v>3</v>
      </c>
      <c r="E2197" s="4" t="s">
        <v>165</v>
      </c>
      <c r="F2197" s="5" t="str">
        <f t="shared" si="340"/>
        <v>J</v>
      </c>
      <c r="G2197" s="6">
        <v>0.77708333333333324</v>
      </c>
      <c r="H2197" s="6">
        <v>0.87361111111111101</v>
      </c>
      <c r="I2197" s="85">
        <f t="shared" si="341"/>
        <v>139</v>
      </c>
      <c r="J2197" s="86">
        <f>I2197*Segmentos!$D$7*(AH2197%)*IF(ISNUMBER(AI2197),AI2197%,0)</f>
        <v>1777532.0000000002</v>
      </c>
      <c r="K2197" s="86">
        <f>I2197*Segmentos!$D$7*(AL2197%)*IF(ISNUMBER(AM2197),AM2197%,0)</f>
        <v>2747696.4</v>
      </c>
      <c r="L2197" s="4"/>
      <c r="M2197" s="2">
        <v>4.1100000000000003</v>
      </c>
      <c r="N2197" s="2">
        <v>15.6</v>
      </c>
      <c r="O2197" s="2">
        <v>26.4</v>
      </c>
      <c r="P2197" s="2">
        <v>62.0779</v>
      </c>
      <c r="Q2197" s="2">
        <v>4.38</v>
      </c>
      <c r="R2197" s="2">
        <v>14.5</v>
      </c>
      <c r="S2197" s="2">
        <v>30.3</v>
      </c>
      <c r="T2197" s="2">
        <v>11.026199999999999</v>
      </c>
      <c r="U2197" s="2">
        <v>5.21</v>
      </c>
      <c r="V2197" s="2">
        <v>18.8</v>
      </c>
      <c r="W2197" s="2">
        <v>27.8</v>
      </c>
      <c r="X2197" s="2">
        <v>16.4968</v>
      </c>
      <c r="Y2197" s="2">
        <v>2.78</v>
      </c>
      <c r="Z2197" s="2">
        <v>12.6</v>
      </c>
      <c r="AA2197" s="2">
        <v>22.1</v>
      </c>
      <c r="AB2197" s="2">
        <v>12.404500000000001</v>
      </c>
      <c r="AC2197" s="2">
        <v>4.47</v>
      </c>
      <c r="AD2197" s="2">
        <v>16.8</v>
      </c>
      <c r="AE2197" s="2">
        <v>26.6</v>
      </c>
      <c r="AF2197" s="2">
        <v>22.150300000000001</v>
      </c>
      <c r="AG2197" s="20">
        <v>3.19</v>
      </c>
      <c r="AH2197" s="20">
        <v>13.9</v>
      </c>
      <c r="AI2197" s="20">
        <v>23</v>
      </c>
      <c r="AJ2197" s="20">
        <v>22.866499999999998</v>
      </c>
      <c r="AK2197" s="18">
        <v>4.9400000000000004</v>
      </c>
      <c r="AL2197" s="18">
        <v>17.100000000000001</v>
      </c>
      <c r="AM2197" s="18">
        <v>28.9</v>
      </c>
      <c r="AN2197" s="18">
        <v>39.211399999999998</v>
      </c>
      <c r="AO2197" s="2">
        <v>1.66</v>
      </c>
      <c r="AP2197" s="2">
        <v>8</v>
      </c>
      <c r="AQ2197" s="2">
        <v>20.8</v>
      </c>
      <c r="AR2197" s="2">
        <v>2.7305999999999999</v>
      </c>
      <c r="AS2197" s="2">
        <v>2.76</v>
      </c>
      <c r="AT2197" s="2">
        <v>13.9</v>
      </c>
      <c r="AU2197" s="2">
        <v>19.8</v>
      </c>
      <c r="AV2197" s="2">
        <v>9.1595999999999993</v>
      </c>
      <c r="AW2197" s="2">
        <v>3.21</v>
      </c>
      <c r="AX2197" s="2">
        <v>15.8</v>
      </c>
      <c r="AY2197" s="2">
        <v>20.3</v>
      </c>
      <c r="AZ2197" s="2">
        <v>13.9278</v>
      </c>
      <c r="BA2197" s="2">
        <v>6.28</v>
      </c>
      <c r="BB2197" s="2">
        <v>18.5</v>
      </c>
      <c r="BC2197" s="2">
        <v>33.9</v>
      </c>
      <c r="BD2197" s="2">
        <v>36.259900000000002</v>
      </c>
      <c r="BE2197" s="4" t="str">
        <f t="shared" si="342"/>
        <v>ABURRIDO</v>
      </c>
      <c r="BF2197" s="4">
        <f t="shared" si="343"/>
        <v>4.0019999999999998</v>
      </c>
      <c r="BG2197">
        <f t="shared" si="344"/>
        <v>1.66</v>
      </c>
      <c r="BH2197">
        <f t="shared" si="345"/>
        <v>2.76</v>
      </c>
      <c r="BI2197">
        <f t="shared" si="346"/>
        <v>6.28</v>
      </c>
      <c r="BJ2197">
        <f t="shared" si="347"/>
        <v>4.9400000000000004</v>
      </c>
      <c r="BK2197">
        <f t="shared" si="348"/>
        <v>3.19</v>
      </c>
      <c r="BL2197">
        <f t="shared" si="349"/>
        <v>57245.760000000002</v>
      </c>
    </row>
    <row r="2198" spans="1:64" x14ac:dyDescent="0.2">
      <c r="A2198" s="1">
        <v>2196</v>
      </c>
      <c r="B2198" s="7" t="s">
        <v>15</v>
      </c>
      <c r="C2198" s="3">
        <v>39997</v>
      </c>
      <c r="D2198" s="4" t="s">
        <v>626</v>
      </c>
      <c r="E2198" s="4" t="s">
        <v>164</v>
      </c>
      <c r="F2198" s="5" t="str">
        <f t="shared" si="340"/>
        <v>V</v>
      </c>
      <c r="G2198" s="6">
        <v>0.87430555555555556</v>
      </c>
      <c r="H2198" s="6">
        <v>0.91319444444444453</v>
      </c>
      <c r="I2198" s="85">
        <f t="shared" si="341"/>
        <v>56.000000000000121</v>
      </c>
      <c r="J2198" s="86">
        <f>I2198*Segmentos!$D$7*(AH2198%)*IF(ISNUMBER(AI2198),AI2198%,0)</f>
        <v>1313312.000000003</v>
      </c>
      <c r="K2198" s="86">
        <f>I2198*Segmentos!$D$7*(AL2198%)*IF(ISNUMBER(AM2198),AM2198%,0)</f>
        <v>2207654.400000005</v>
      </c>
      <c r="L2198" s="4"/>
      <c r="M2198" s="2">
        <v>7.96</v>
      </c>
      <c r="N2198" s="2">
        <v>16.8</v>
      </c>
      <c r="O2198" s="2">
        <v>47.3</v>
      </c>
      <c r="P2198" s="2">
        <v>89.318700000000007</v>
      </c>
      <c r="Q2198" s="2">
        <v>4.55</v>
      </c>
      <c r="R2198" s="2">
        <v>11</v>
      </c>
      <c r="S2198" s="2">
        <v>41.4</v>
      </c>
      <c r="T2198" s="2">
        <v>8.5265000000000004</v>
      </c>
      <c r="U2198" s="2">
        <v>4.92</v>
      </c>
      <c r="V2198" s="2">
        <v>10</v>
      </c>
      <c r="W2198" s="2">
        <v>49.4</v>
      </c>
      <c r="X2198" s="2">
        <v>11.583</v>
      </c>
      <c r="Y2198" s="2">
        <v>8.1999999999999993</v>
      </c>
      <c r="Z2198" s="2">
        <v>20.399999999999999</v>
      </c>
      <c r="AA2198" s="2">
        <v>40.1</v>
      </c>
      <c r="AB2198" s="2">
        <v>27.174499999999998</v>
      </c>
      <c r="AC2198" s="2">
        <v>11.41</v>
      </c>
      <c r="AD2198" s="2">
        <v>20.9</v>
      </c>
      <c r="AE2198" s="2">
        <v>54.5</v>
      </c>
      <c r="AF2198" s="2">
        <v>42.034700000000001</v>
      </c>
      <c r="AG2198" s="20">
        <v>5.87</v>
      </c>
      <c r="AH2198" s="20">
        <v>14.3</v>
      </c>
      <c r="AI2198" s="20">
        <v>41</v>
      </c>
      <c r="AJ2198" s="20">
        <v>31.289000000000001</v>
      </c>
      <c r="AK2198" s="18">
        <v>9.83</v>
      </c>
      <c r="AL2198" s="18">
        <v>19.100000000000001</v>
      </c>
      <c r="AM2198" s="18">
        <v>51.6</v>
      </c>
      <c r="AN2198" s="18">
        <v>58.029699999999998</v>
      </c>
      <c r="AO2198" s="2">
        <v>8.1199999999999992</v>
      </c>
      <c r="AP2198" s="2">
        <v>17</v>
      </c>
      <c r="AQ2198" s="2">
        <v>47.6</v>
      </c>
      <c r="AR2198" s="2">
        <v>9.9581</v>
      </c>
      <c r="AS2198" s="2">
        <v>4.0999999999999996</v>
      </c>
      <c r="AT2198" s="2">
        <v>12.5</v>
      </c>
      <c r="AU2198" s="2">
        <v>32.799999999999997</v>
      </c>
      <c r="AV2198" s="2">
        <v>10.143700000000001</v>
      </c>
      <c r="AW2198" s="2">
        <v>9.4700000000000006</v>
      </c>
      <c r="AX2198" s="2">
        <v>18.5</v>
      </c>
      <c r="AY2198" s="2">
        <v>51.2</v>
      </c>
      <c r="AZ2198" s="2">
        <v>30.570399999999999</v>
      </c>
      <c r="BA2198" s="2">
        <v>8.99</v>
      </c>
      <c r="BB2198" s="2">
        <v>18</v>
      </c>
      <c r="BC2198" s="2">
        <v>50</v>
      </c>
      <c r="BD2198" s="2">
        <v>38.646500000000003</v>
      </c>
      <c r="BE2198" s="4" t="str">
        <f t="shared" si="342"/>
        <v>NO APLICA</v>
      </c>
      <c r="BF2198" s="4">
        <f t="shared" si="343"/>
        <v>6.9421999999999997</v>
      </c>
      <c r="BG2198">
        <f t="shared" si="344"/>
        <v>8.1199999999999992</v>
      </c>
      <c r="BH2198">
        <f t="shared" si="345"/>
        <v>4.0999999999999996</v>
      </c>
      <c r="BI2198">
        <f t="shared" si="346"/>
        <v>9.4700000000000006</v>
      </c>
      <c r="BJ2198">
        <f t="shared" si="347"/>
        <v>9.83</v>
      </c>
      <c r="BK2198">
        <f t="shared" si="348"/>
        <v>5.87</v>
      </c>
      <c r="BL2198">
        <f t="shared" si="349"/>
        <v>44499.840000000098</v>
      </c>
    </row>
    <row r="2199" spans="1:64" x14ac:dyDescent="0.2">
      <c r="A2199" s="1">
        <v>2197</v>
      </c>
      <c r="B2199" s="7" t="s">
        <v>5</v>
      </c>
      <c r="C2199" s="3">
        <v>39997</v>
      </c>
      <c r="D2199" s="4" t="s">
        <v>3</v>
      </c>
      <c r="E2199" s="4" t="s">
        <v>164</v>
      </c>
      <c r="F2199" s="5" t="str">
        <f t="shared" si="340"/>
        <v>V</v>
      </c>
      <c r="G2199" s="6">
        <v>0.87430555555555556</v>
      </c>
      <c r="H2199" s="6">
        <v>0.91805555555555562</v>
      </c>
      <c r="I2199" s="85">
        <f t="shared" si="341"/>
        <v>63.000000000000099</v>
      </c>
      <c r="J2199" s="86">
        <f>I2199*Segmentos!$D$7*(AH2199%)*IF(ISNUMBER(AI2199),AI2199%,0)</f>
        <v>1034233.2000000017</v>
      </c>
      <c r="K2199" s="86">
        <f>I2199*Segmentos!$D$7*(AL2199%)*IF(ISNUMBER(AM2199),AM2199%,0)</f>
        <v>1198461.600000002</v>
      </c>
      <c r="L2199" s="4"/>
      <c r="M2199" s="2">
        <v>4.4400000000000004</v>
      </c>
      <c r="N2199" s="2">
        <v>15.1</v>
      </c>
      <c r="O2199" s="2">
        <v>29.4</v>
      </c>
      <c r="P2199" s="2">
        <v>74.546199999999999</v>
      </c>
      <c r="Q2199" s="2">
        <v>3.14</v>
      </c>
      <c r="R2199" s="2">
        <v>10.1</v>
      </c>
      <c r="S2199" s="2">
        <v>31</v>
      </c>
      <c r="T2199" s="2">
        <v>8.7897999999999996</v>
      </c>
      <c r="U2199" s="2">
        <v>3.33</v>
      </c>
      <c r="V2199" s="2">
        <v>12.4</v>
      </c>
      <c r="W2199" s="2">
        <v>26.8</v>
      </c>
      <c r="X2199" s="2">
        <v>11.7196</v>
      </c>
      <c r="Y2199" s="2">
        <v>5.58</v>
      </c>
      <c r="Z2199" s="2">
        <v>18.899999999999999</v>
      </c>
      <c r="AA2199" s="2">
        <v>29.4</v>
      </c>
      <c r="AB2199" s="2">
        <v>27.647600000000001</v>
      </c>
      <c r="AC2199" s="2">
        <v>4.79</v>
      </c>
      <c r="AD2199" s="2">
        <v>15.9</v>
      </c>
      <c r="AE2199" s="2">
        <v>30.2</v>
      </c>
      <c r="AF2199" s="2">
        <v>26.389199999999999</v>
      </c>
      <c r="AG2199" s="20">
        <v>4.1100000000000003</v>
      </c>
      <c r="AH2199" s="20">
        <v>14.3</v>
      </c>
      <c r="AI2199" s="20">
        <v>28.7</v>
      </c>
      <c r="AJ2199" s="20">
        <v>32.727400000000003</v>
      </c>
      <c r="AK2199" s="18">
        <v>4.74</v>
      </c>
      <c r="AL2199" s="18">
        <v>15.8</v>
      </c>
      <c r="AM2199" s="18">
        <v>30.1</v>
      </c>
      <c r="AN2199" s="18">
        <v>41.818800000000003</v>
      </c>
      <c r="AO2199" s="2">
        <v>2.69</v>
      </c>
      <c r="AP2199" s="2">
        <v>11</v>
      </c>
      <c r="AQ2199" s="2">
        <v>24.4</v>
      </c>
      <c r="AR2199" s="2">
        <v>4.9267000000000003</v>
      </c>
      <c r="AS2199" s="2">
        <v>3.8</v>
      </c>
      <c r="AT2199" s="2">
        <v>13.5</v>
      </c>
      <c r="AU2199" s="2">
        <v>28</v>
      </c>
      <c r="AV2199" s="2">
        <v>14.052199999999999</v>
      </c>
      <c r="AW2199" s="2">
        <v>4.41</v>
      </c>
      <c r="AX2199" s="2">
        <v>15.1</v>
      </c>
      <c r="AY2199" s="2">
        <v>29.1</v>
      </c>
      <c r="AZ2199" s="2">
        <v>21.271699999999999</v>
      </c>
      <c r="BA2199" s="2">
        <v>5.33</v>
      </c>
      <c r="BB2199" s="2">
        <v>17.100000000000001</v>
      </c>
      <c r="BC2199" s="2">
        <v>31.2</v>
      </c>
      <c r="BD2199" s="2">
        <v>34.2956</v>
      </c>
      <c r="BE2199" s="4" t="str">
        <f t="shared" si="342"/>
        <v>NO APLICA</v>
      </c>
      <c r="BF2199" s="4">
        <f t="shared" si="343"/>
        <v>4.2856000000000005</v>
      </c>
      <c r="BG2199">
        <f t="shared" si="344"/>
        <v>2.69</v>
      </c>
      <c r="BH2199">
        <f t="shared" si="345"/>
        <v>3.8</v>
      </c>
      <c r="BI2199">
        <f t="shared" si="346"/>
        <v>5.33</v>
      </c>
      <c r="BJ2199">
        <f t="shared" si="347"/>
        <v>4.74</v>
      </c>
      <c r="BK2199">
        <f t="shared" si="348"/>
        <v>4.1100000000000003</v>
      </c>
      <c r="BL2199">
        <f t="shared" si="349"/>
        <v>27968.220000000041</v>
      </c>
    </row>
    <row r="2200" spans="1:64" x14ac:dyDescent="0.2">
      <c r="A2200" s="1">
        <v>2198</v>
      </c>
      <c r="B2200" s="7" t="s">
        <v>49</v>
      </c>
      <c r="C2200" s="3">
        <v>39997</v>
      </c>
      <c r="D2200" s="4" t="s">
        <v>629</v>
      </c>
      <c r="E2200" s="4" t="s">
        <v>168</v>
      </c>
      <c r="F2200" s="5" t="str">
        <f t="shared" si="340"/>
        <v>V</v>
      </c>
      <c r="G2200" s="6">
        <v>0.91805555555555562</v>
      </c>
      <c r="H2200" s="6">
        <v>0.99791666666666667</v>
      </c>
      <c r="I2200" s="85">
        <f t="shared" si="341"/>
        <v>114.99999999999991</v>
      </c>
      <c r="J2200" s="86">
        <f>I2200*Segmentos!$D$7*(AH2200%)*IF(ISNUMBER(AI2200),AI2200%,0)</f>
        <v>170199.99999999988</v>
      </c>
      <c r="K2200" s="86">
        <f>I2200*Segmentos!$D$7*(AL2200%)*IF(ISNUMBER(AM2200),AM2200%,0)</f>
        <v>189519.99999999988</v>
      </c>
      <c r="L2200" s="4" t="s">
        <v>468</v>
      </c>
      <c r="M2200" s="2">
        <v>0.39</v>
      </c>
      <c r="N2200" s="2">
        <v>3.9</v>
      </c>
      <c r="O2200" s="2">
        <v>10.199999999999999</v>
      </c>
      <c r="P2200" s="2">
        <v>72.857699999999994</v>
      </c>
      <c r="Q2200" s="2">
        <v>0.08</v>
      </c>
      <c r="R2200" s="2">
        <v>1.7</v>
      </c>
      <c r="S2200" s="2">
        <v>4.7</v>
      </c>
      <c r="T2200" s="2">
        <v>2.4125000000000001</v>
      </c>
      <c r="U2200" s="2">
        <v>0.45</v>
      </c>
      <c r="V2200" s="2">
        <v>4.0999999999999996</v>
      </c>
      <c r="W2200" s="2">
        <v>11.2</v>
      </c>
      <c r="X2200" s="2">
        <v>17.669899999999998</v>
      </c>
      <c r="Y2200" s="2">
        <v>0.49</v>
      </c>
      <c r="Z2200" s="2">
        <v>3.6</v>
      </c>
      <c r="AA2200" s="2">
        <v>13.5</v>
      </c>
      <c r="AB2200" s="2">
        <v>27.0349</v>
      </c>
      <c r="AC2200" s="2">
        <v>0.42</v>
      </c>
      <c r="AD2200" s="2">
        <v>5</v>
      </c>
      <c r="AE2200" s="2">
        <v>8.4</v>
      </c>
      <c r="AF2200" s="2">
        <v>25.740400000000001</v>
      </c>
      <c r="AG2200" s="20">
        <v>0.37</v>
      </c>
      <c r="AH2200" s="20">
        <v>3.7</v>
      </c>
      <c r="AI2200" s="20">
        <v>10</v>
      </c>
      <c r="AJ2200" s="20">
        <v>32.326799999999999</v>
      </c>
      <c r="AK2200" s="18">
        <v>0.42</v>
      </c>
      <c r="AL2200" s="18">
        <v>4</v>
      </c>
      <c r="AM2200" s="18">
        <v>10.3</v>
      </c>
      <c r="AN2200" s="18">
        <v>40.530900000000003</v>
      </c>
      <c r="AO2200" s="2">
        <v>0.1</v>
      </c>
      <c r="AP2200" s="2">
        <v>2.2999999999999998</v>
      </c>
      <c r="AQ2200" s="2">
        <v>4.3</v>
      </c>
      <c r="AR2200" s="2">
        <v>2.0021</v>
      </c>
      <c r="AS2200" s="2">
        <v>0.1</v>
      </c>
      <c r="AT2200" s="2">
        <v>2.9</v>
      </c>
      <c r="AU2200" s="2">
        <v>3.4</v>
      </c>
      <c r="AV2200" s="2">
        <v>4.0651999999999999</v>
      </c>
      <c r="AW2200" s="2">
        <v>0.44</v>
      </c>
      <c r="AX2200" s="2">
        <v>3.5</v>
      </c>
      <c r="AY2200" s="2">
        <v>12.4</v>
      </c>
      <c r="AZ2200" s="2">
        <v>23.299700000000001</v>
      </c>
      <c r="BA2200" s="2">
        <v>0.61</v>
      </c>
      <c r="BB2200" s="2">
        <v>5.0999999999999996</v>
      </c>
      <c r="BC2200" s="2">
        <v>12</v>
      </c>
      <c r="BD2200" s="2">
        <v>43.490600000000001</v>
      </c>
      <c r="BE2200" s="4" t="str">
        <f t="shared" si="342"/>
        <v>ABURRIDO</v>
      </c>
      <c r="BF2200" s="4">
        <f t="shared" si="343"/>
        <v>0.313</v>
      </c>
      <c r="BG2200">
        <f t="shared" si="344"/>
        <v>0.1</v>
      </c>
      <c r="BH2200">
        <f t="shared" si="345"/>
        <v>0.1</v>
      </c>
      <c r="BI2200">
        <f t="shared" si="346"/>
        <v>0.61</v>
      </c>
      <c r="BJ2200">
        <f t="shared" si="347"/>
        <v>0.42</v>
      </c>
      <c r="BK2200">
        <f t="shared" si="348"/>
        <v>0.37</v>
      </c>
      <c r="BL2200">
        <f t="shared" si="349"/>
        <v>4574.6999999999962</v>
      </c>
    </row>
    <row r="2201" spans="1:64" x14ac:dyDescent="0.2">
      <c r="A2201" s="1">
        <v>2199</v>
      </c>
      <c r="B2201" s="7" t="s">
        <v>49</v>
      </c>
      <c r="C2201" s="3">
        <v>39997</v>
      </c>
      <c r="D2201" s="4" t="s">
        <v>628</v>
      </c>
      <c r="E2201" s="4" t="s">
        <v>168</v>
      </c>
      <c r="F2201" s="5" t="str">
        <f t="shared" si="340"/>
        <v>V</v>
      </c>
      <c r="G2201" s="6">
        <v>0.91666666666666663</v>
      </c>
      <c r="H2201" s="6">
        <v>0.9916666666666667</v>
      </c>
      <c r="I2201" s="85">
        <f t="shared" si="341"/>
        <v>108.0000000000001</v>
      </c>
      <c r="J2201" s="86">
        <f>I2201*Segmentos!$D$7*(AH2201%)*IF(ISNUMBER(AI2201),AI2201%,0)</f>
        <v>373766.40000000037</v>
      </c>
      <c r="K2201" s="86">
        <f>I2201*Segmentos!$D$7*(AL2201%)*IF(ISNUMBER(AM2201),AM2201%,0)</f>
        <v>441936.00000000041</v>
      </c>
      <c r="L2201" s="4" t="s">
        <v>470</v>
      </c>
      <c r="M2201" s="2">
        <v>0.95</v>
      </c>
      <c r="N2201" s="2">
        <v>6.8</v>
      </c>
      <c r="O2201" s="2">
        <v>13.8</v>
      </c>
      <c r="P2201" s="2">
        <v>94.996600000000001</v>
      </c>
      <c r="Q2201" s="2">
        <v>7.0000000000000007E-2</v>
      </c>
      <c r="R2201" s="2">
        <v>2</v>
      </c>
      <c r="S2201" s="2">
        <v>3.3</v>
      </c>
      <c r="T2201" s="2">
        <v>1.1432</v>
      </c>
      <c r="U2201" s="2">
        <v>0.28999999999999998</v>
      </c>
      <c r="V2201" s="2">
        <v>2.6</v>
      </c>
      <c r="W2201" s="2">
        <v>11.1</v>
      </c>
      <c r="X2201" s="2">
        <v>6.1585999999999999</v>
      </c>
      <c r="Y2201" s="2">
        <v>1.1499999999999999</v>
      </c>
      <c r="Z2201" s="2">
        <v>10.199999999999999</v>
      </c>
      <c r="AA2201" s="2">
        <v>11.3</v>
      </c>
      <c r="AB2201" s="2">
        <v>34.1584</v>
      </c>
      <c r="AC2201" s="2">
        <v>1.62</v>
      </c>
      <c r="AD2201" s="2">
        <v>8.9</v>
      </c>
      <c r="AE2201" s="2">
        <v>18.100000000000001</v>
      </c>
      <c r="AF2201" s="2">
        <v>53.536299999999997</v>
      </c>
      <c r="AG2201" s="20">
        <v>0.87</v>
      </c>
      <c r="AH2201" s="20">
        <v>8.4</v>
      </c>
      <c r="AI2201" s="20">
        <v>10.3</v>
      </c>
      <c r="AJ2201" s="20">
        <v>41.2911</v>
      </c>
      <c r="AK2201" s="18">
        <v>1.02</v>
      </c>
      <c r="AL2201" s="18">
        <v>5.5</v>
      </c>
      <c r="AM2201" s="18">
        <v>18.600000000000001</v>
      </c>
      <c r="AN2201" s="18">
        <v>53.705500000000001</v>
      </c>
      <c r="AO2201" s="2">
        <v>0.49</v>
      </c>
      <c r="AP2201" s="2">
        <v>7</v>
      </c>
      <c r="AQ2201" s="2">
        <v>7.1</v>
      </c>
      <c r="AR2201" s="2">
        <v>5.4126000000000003</v>
      </c>
      <c r="AS2201" s="2">
        <v>1.56</v>
      </c>
      <c r="AT2201" s="2">
        <v>6.7</v>
      </c>
      <c r="AU2201" s="2">
        <v>23.2</v>
      </c>
      <c r="AV2201" s="2">
        <v>34.498199999999997</v>
      </c>
      <c r="AW2201" s="2">
        <v>0.46</v>
      </c>
      <c r="AX2201" s="2">
        <v>7.3</v>
      </c>
      <c r="AY2201" s="2">
        <v>6.3</v>
      </c>
      <c r="AZ2201" s="2">
        <v>13.2257</v>
      </c>
      <c r="BA2201" s="2">
        <v>1.0900000000000001</v>
      </c>
      <c r="BB2201" s="2">
        <v>6.5</v>
      </c>
      <c r="BC2201" s="2">
        <v>16.7</v>
      </c>
      <c r="BD2201" s="2">
        <v>41.860100000000003</v>
      </c>
      <c r="BE2201" s="4" t="str">
        <f t="shared" si="342"/>
        <v>ABURRIDO</v>
      </c>
      <c r="BF2201" s="4">
        <f t="shared" si="343"/>
        <v>1.1919999999999999</v>
      </c>
      <c r="BG2201">
        <f t="shared" si="344"/>
        <v>0.49</v>
      </c>
      <c r="BH2201">
        <f t="shared" si="345"/>
        <v>1.56</v>
      </c>
      <c r="BI2201">
        <f t="shared" si="346"/>
        <v>1.0900000000000001</v>
      </c>
      <c r="BJ2201">
        <f t="shared" si="347"/>
        <v>1.02</v>
      </c>
      <c r="BK2201">
        <f t="shared" si="348"/>
        <v>0.87</v>
      </c>
      <c r="BL2201">
        <f t="shared" si="349"/>
        <v>10134.72000000001</v>
      </c>
    </row>
    <row r="2202" spans="1:64" x14ac:dyDescent="0.2">
      <c r="A2202" s="1">
        <v>2200</v>
      </c>
      <c r="B2202" s="7" t="s">
        <v>18</v>
      </c>
      <c r="C2202" s="3">
        <v>39997</v>
      </c>
      <c r="D2202" s="4" t="s">
        <v>17</v>
      </c>
      <c r="E2202" s="4" t="s">
        <v>168</v>
      </c>
      <c r="F2202" s="5" t="str">
        <f t="shared" si="340"/>
        <v>V</v>
      </c>
      <c r="G2202" s="6">
        <v>0.83333333333333337</v>
      </c>
      <c r="H2202" s="6">
        <v>0.9145833333333333</v>
      </c>
      <c r="I2202" s="85">
        <f t="shared" si="341"/>
        <v>116.9999999999999</v>
      </c>
      <c r="J2202" s="86">
        <f>I2202*Segmentos!$D$7*(AH2202%)*IF(ISNUMBER(AI2202),AI2202%,0)</f>
        <v>82555.199999999939</v>
      </c>
      <c r="K2202" s="86">
        <f>I2202*Segmentos!$D$7*(AL2202%)*IF(ISNUMBER(AM2202),AM2202%,0)</f>
        <v>101789.99999999991</v>
      </c>
      <c r="L2202" s="4" t="s">
        <v>469</v>
      </c>
      <c r="M2202" s="2">
        <v>0.19</v>
      </c>
      <c r="N2202" s="2">
        <v>2.5</v>
      </c>
      <c r="O2202" s="2">
        <v>7.8</v>
      </c>
      <c r="P2202" s="2">
        <v>80.194800000000001</v>
      </c>
      <c r="Q2202" s="2">
        <v>0.03</v>
      </c>
      <c r="R2202" s="2">
        <v>1</v>
      </c>
      <c r="S2202" s="2">
        <v>2.8</v>
      </c>
      <c r="T2202" s="2">
        <v>1.9534</v>
      </c>
      <c r="U2202" s="2">
        <v>0.02</v>
      </c>
      <c r="V2202" s="2">
        <v>1.6</v>
      </c>
      <c r="W2202" s="2">
        <v>1.5</v>
      </c>
      <c r="X2202" s="2">
        <v>1.9933000000000001</v>
      </c>
      <c r="Y2202" s="2">
        <v>0.39</v>
      </c>
      <c r="Z2202" s="2">
        <v>3</v>
      </c>
      <c r="AA2202" s="2">
        <v>12.9</v>
      </c>
      <c r="AB2202" s="2">
        <v>46.905200000000001</v>
      </c>
      <c r="AC2202" s="2">
        <v>0.22</v>
      </c>
      <c r="AD2202" s="2">
        <v>3.4</v>
      </c>
      <c r="AE2202" s="2">
        <v>6.5</v>
      </c>
      <c r="AF2202" s="2">
        <v>29.343</v>
      </c>
      <c r="AG2202" s="20">
        <v>0.18</v>
      </c>
      <c r="AH2202" s="20">
        <v>3.6</v>
      </c>
      <c r="AI2202" s="20">
        <v>4.9000000000000004</v>
      </c>
      <c r="AJ2202" s="20">
        <v>34.438200000000002</v>
      </c>
      <c r="AK2202" s="18">
        <v>0.21</v>
      </c>
      <c r="AL2202" s="18">
        <v>1.5</v>
      </c>
      <c r="AM2202" s="18">
        <v>14.5</v>
      </c>
      <c r="AN2202" s="18">
        <v>45.756599999999999</v>
      </c>
      <c r="AO2202" s="2">
        <v>0.22</v>
      </c>
      <c r="AP2202" s="2">
        <v>1.4</v>
      </c>
      <c r="AQ2202" s="2">
        <v>15.2</v>
      </c>
      <c r="AR2202" s="2">
        <v>9.7440999999999995</v>
      </c>
      <c r="AS2202" s="2">
        <v>0.06</v>
      </c>
      <c r="AT2202" s="2">
        <v>1</v>
      </c>
      <c r="AU2202" s="2">
        <v>6.3</v>
      </c>
      <c r="AV2202" s="2">
        <v>5.6994999999999996</v>
      </c>
      <c r="AW2202" s="2">
        <v>0.22</v>
      </c>
      <c r="AX2202" s="2">
        <v>2.2999999999999998</v>
      </c>
      <c r="AY2202" s="2">
        <v>9.5</v>
      </c>
      <c r="AZ2202" s="2">
        <v>26.250499999999999</v>
      </c>
      <c r="BA2202" s="2">
        <v>0.24</v>
      </c>
      <c r="BB2202" s="2">
        <v>3.8</v>
      </c>
      <c r="BC2202" s="2">
        <v>6.5</v>
      </c>
      <c r="BD2202" s="2">
        <v>38.500700000000002</v>
      </c>
      <c r="BE2202" s="4" t="str">
        <f t="shared" si="342"/>
        <v>ABURRIDO</v>
      </c>
      <c r="BF2202" s="4">
        <f t="shared" si="343"/>
        <v>0.15759999999999999</v>
      </c>
      <c r="BG2202">
        <f t="shared" si="344"/>
        <v>0.22</v>
      </c>
      <c r="BH2202">
        <f t="shared" si="345"/>
        <v>0.06</v>
      </c>
      <c r="BI2202">
        <f t="shared" si="346"/>
        <v>0.24</v>
      </c>
      <c r="BJ2202">
        <f t="shared" si="347"/>
        <v>0.21</v>
      </c>
      <c r="BK2202">
        <f t="shared" si="348"/>
        <v>0.18</v>
      </c>
      <c r="BL2202">
        <f t="shared" si="349"/>
        <v>2281.4999999999982</v>
      </c>
    </row>
    <row r="2203" spans="1:64" x14ac:dyDescent="0.2">
      <c r="A2203" s="1">
        <v>2201</v>
      </c>
      <c r="B2203" s="7" t="s">
        <v>9</v>
      </c>
      <c r="C2203" s="3">
        <v>39997</v>
      </c>
      <c r="D2203" s="4" t="s">
        <v>8</v>
      </c>
      <c r="E2203" s="4" t="s">
        <v>168</v>
      </c>
      <c r="F2203" s="5" t="str">
        <f t="shared" si="340"/>
        <v>V</v>
      </c>
      <c r="G2203" s="6">
        <v>0.8</v>
      </c>
      <c r="H2203" s="6">
        <v>0.87361111111111101</v>
      </c>
      <c r="I2203" s="85">
        <f t="shared" si="341"/>
        <v>105.99999999999979</v>
      </c>
      <c r="J2203" s="86">
        <f>I2203*Segmentos!$D$7*(AH2203%)*IF(ISNUMBER(AI2203),AI2203%,0)</f>
        <v>1561252.7999999968</v>
      </c>
      <c r="K2203" s="86">
        <f>I2203*Segmentos!$D$7*(AL2203%)*IF(ISNUMBER(AM2203),AM2203%,0)</f>
        <v>2242281.5999999954</v>
      </c>
      <c r="L2203" s="4" t="s">
        <v>467</v>
      </c>
      <c r="M2203" s="2">
        <v>4.5199999999999996</v>
      </c>
      <c r="N2203" s="2">
        <v>13.6</v>
      </c>
      <c r="O2203" s="2">
        <v>33.299999999999997</v>
      </c>
      <c r="P2203" s="2">
        <v>79.775999999999996</v>
      </c>
      <c r="Q2203" s="2">
        <v>4.54</v>
      </c>
      <c r="R2203" s="2">
        <v>12.9</v>
      </c>
      <c r="S2203" s="2">
        <v>35.200000000000003</v>
      </c>
      <c r="T2203" s="2">
        <v>13.3849</v>
      </c>
      <c r="U2203" s="2">
        <v>2.2599999999999998</v>
      </c>
      <c r="V2203" s="2">
        <v>8.6</v>
      </c>
      <c r="W2203" s="2">
        <v>26.4</v>
      </c>
      <c r="X2203" s="2">
        <v>8.3598999999999997</v>
      </c>
      <c r="Y2203" s="2">
        <v>5.0599999999999996</v>
      </c>
      <c r="Z2203" s="2">
        <v>13.7</v>
      </c>
      <c r="AA2203" s="2">
        <v>36.9</v>
      </c>
      <c r="AB2203" s="2">
        <v>26.3948</v>
      </c>
      <c r="AC2203" s="2">
        <v>5.46</v>
      </c>
      <c r="AD2203" s="2">
        <v>17</v>
      </c>
      <c r="AE2203" s="2">
        <v>32.1</v>
      </c>
      <c r="AF2203" s="2">
        <v>31.636399999999998</v>
      </c>
      <c r="AG2203" s="20">
        <v>3.67</v>
      </c>
      <c r="AH2203" s="20">
        <v>11.4</v>
      </c>
      <c r="AI2203" s="20">
        <v>32.299999999999997</v>
      </c>
      <c r="AJ2203" s="20">
        <v>30.7681</v>
      </c>
      <c r="AK2203" s="18">
        <v>5.28</v>
      </c>
      <c r="AL2203" s="18">
        <v>15.6</v>
      </c>
      <c r="AM2203" s="18">
        <v>33.9</v>
      </c>
      <c r="AN2203" s="18">
        <v>49.007899999999999</v>
      </c>
      <c r="AO2203" s="2">
        <v>1.2</v>
      </c>
      <c r="AP2203" s="2">
        <v>6.8</v>
      </c>
      <c r="AQ2203" s="2">
        <v>17.600000000000001</v>
      </c>
      <c r="AR2203" s="2">
        <v>2.3157999999999999</v>
      </c>
      <c r="AS2203" s="2">
        <v>1.89</v>
      </c>
      <c r="AT2203" s="2">
        <v>7.2</v>
      </c>
      <c r="AU2203" s="2">
        <v>26.3</v>
      </c>
      <c r="AV2203" s="2">
        <v>7.3448000000000002</v>
      </c>
      <c r="AW2203" s="2">
        <v>3.24</v>
      </c>
      <c r="AX2203" s="2">
        <v>12.6</v>
      </c>
      <c r="AY2203" s="2">
        <v>25.6</v>
      </c>
      <c r="AZ2203" s="2">
        <v>16.433199999999999</v>
      </c>
      <c r="BA2203" s="2">
        <v>7.94</v>
      </c>
      <c r="BB2203" s="2">
        <v>19.899999999999999</v>
      </c>
      <c r="BC2203" s="2">
        <v>39.9</v>
      </c>
      <c r="BD2203" s="2">
        <v>53.682200000000002</v>
      </c>
      <c r="BE2203" s="4" t="str">
        <f t="shared" si="342"/>
        <v>ABURRIDO</v>
      </c>
      <c r="BF2203" s="4">
        <f t="shared" si="343"/>
        <v>4.1852</v>
      </c>
      <c r="BG2203">
        <f t="shared" si="344"/>
        <v>1.2</v>
      </c>
      <c r="BH2203">
        <f t="shared" si="345"/>
        <v>1.89</v>
      </c>
      <c r="BI2203">
        <f t="shared" si="346"/>
        <v>7.94</v>
      </c>
      <c r="BJ2203">
        <f t="shared" si="347"/>
        <v>5.28</v>
      </c>
      <c r="BK2203">
        <f t="shared" si="348"/>
        <v>3.67</v>
      </c>
      <c r="BL2203">
        <f t="shared" si="349"/>
        <v>48005.279999999897</v>
      </c>
    </row>
    <row r="2204" spans="1:64" x14ac:dyDescent="0.2">
      <c r="A2204" s="1">
        <v>2202</v>
      </c>
      <c r="B2204" s="7" t="s">
        <v>20</v>
      </c>
      <c r="C2204" s="3">
        <v>39997</v>
      </c>
      <c r="D2204" s="4" t="s">
        <v>17</v>
      </c>
      <c r="E2204" s="4" t="s">
        <v>169</v>
      </c>
      <c r="F2204" s="5" t="str">
        <f t="shared" si="340"/>
        <v>V</v>
      </c>
      <c r="G2204" s="6">
        <v>0.91666666666666663</v>
      </c>
      <c r="H2204" s="6">
        <v>0.95833333333333337</v>
      </c>
      <c r="I2204" s="85">
        <f t="shared" si="341"/>
        <v>60.000000000000107</v>
      </c>
      <c r="J2204" s="86">
        <f>I2204*Segmentos!$D$7*(AH2204%)*IF(ISNUMBER(AI2204),AI2204%,0)</f>
        <v>116376.00000000022</v>
      </c>
      <c r="K2204" s="86">
        <f>I2204*Segmentos!$D$7*(AL2204%)*IF(ISNUMBER(AM2204),AM2204%,0)</f>
        <v>149040.00000000026</v>
      </c>
      <c r="L2204" s="4"/>
      <c r="M2204" s="2">
        <v>0.56000000000000005</v>
      </c>
      <c r="N2204" s="2">
        <v>1.8</v>
      </c>
      <c r="O2204" s="2">
        <v>30.4</v>
      </c>
      <c r="P2204" s="2">
        <v>90.700699999999998</v>
      </c>
      <c r="Q2204" s="2">
        <v>0.05</v>
      </c>
      <c r="R2204" s="2">
        <v>1</v>
      </c>
      <c r="S2204" s="2">
        <v>4.8</v>
      </c>
      <c r="T2204" s="2">
        <v>1.3029999999999999</v>
      </c>
      <c r="U2204" s="2">
        <v>0</v>
      </c>
      <c r="V2204" s="2">
        <v>0</v>
      </c>
      <c r="W2204" s="8" t="s">
        <v>577</v>
      </c>
      <c r="X2204" s="2">
        <v>0</v>
      </c>
      <c r="Y2204" s="2">
        <v>0.08</v>
      </c>
      <c r="Z2204" s="2">
        <v>1.5</v>
      </c>
      <c r="AA2204" s="2">
        <v>5.6</v>
      </c>
      <c r="AB2204" s="2">
        <v>4.01</v>
      </c>
      <c r="AC2204" s="2">
        <v>1.6</v>
      </c>
      <c r="AD2204" s="2">
        <v>3.7</v>
      </c>
      <c r="AE2204" s="2">
        <v>43</v>
      </c>
      <c r="AF2204" s="2">
        <v>85.387699999999995</v>
      </c>
      <c r="AG2204" s="20">
        <v>0.48</v>
      </c>
      <c r="AH2204" s="20">
        <v>1.3</v>
      </c>
      <c r="AI2204" s="20">
        <v>37.299999999999997</v>
      </c>
      <c r="AJ2204" s="20">
        <v>36.939300000000003</v>
      </c>
      <c r="AK2204" s="18">
        <v>0.63</v>
      </c>
      <c r="AL2204" s="18">
        <v>2.2999999999999998</v>
      </c>
      <c r="AM2204" s="18">
        <v>27</v>
      </c>
      <c r="AN2204" s="18">
        <v>53.761400000000002</v>
      </c>
      <c r="AO2204" s="2">
        <v>0.06</v>
      </c>
      <c r="AP2204" s="2">
        <v>0.8</v>
      </c>
      <c r="AQ2204" s="2">
        <v>8.5</v>
      </c>
      <c r="AR2204" s="2">
        <v>1.1298999999999999</v>
      </c>
      <c r="AS2204" s="2">
        <v>0.04</v>
      </c>
      <c r="AT2204" s="2">
        <v>0.9</v>
      </c>
      <c r="AU2204" s="2">
        <v>4.3</v>
      </c>
      <c r="AV2204" s="2">
        <v>1.4340999999999999</v>
      </c>
      <c r="AW2204" s="2">
        <v>0.51</v>
      </c>
      <c r="AX2204" s="2">
        <v>2.4</v>
      </c>
      <c r="AY2204" s="2">
        <v>21.2</v>
      </c>
      <c r="AZ2204" s="2">
        <v>23.832000000000001</v>
      </c>
      <c r="BA2204" s="2">
        <v>1.03</v>
      </c>
      <c r="BB2204" s="2">
        <v>2.2000000000000002</v>
      </c>
      <c r="BC2204" s="2">
        <v>46.3</v>
      </c>
      <c r="BD2204" s="2">
        <v>64.304699999999997</v>
      </c>
      <c r="BE2204" s="4" t="str">
        <f t="shared" si="342"/>
        <v>ABURRIDO</v>
      </c>
      <c r="BF2204" s="4">
        <f t="shared" si="343"/>
        <v>0.44500000000000001</v>
      </c>
      <c r="BG2204">
        <f t="shared" si="344"/>
        <v>0.06</v>
      </c>
      <c r="BH2204">
        <f t="shared" si="345"/>
        <v>0.04</v>
      </c>
      <c r="BI2204">
        <f t="shared" si="346"/>
        <v>1.03</v>
      </c>
      <c r="BJ2204">
        <f t="shared" si="347"/>
        <v>0.63</v>
      </c>
      <c r="BK2204">
        <f t="shared" si="348"/>
        <v>0.48</v>
      </c>
      <c r="BL2204">
        <f t="shared" si="349"/>
        <v>3283.2000000000057</v>
      </c>
    </row>
    <row r="2205" spans="1:64" x14ac:dyDescent="0.2">
      <c r="A2205" s="1">
        <v>2203</v>
      </c>
      <c r="B2205" s="7" t="s">
        <v>11</v>
      </c>
      <c r="C2205" s="3">
        <v>39997</v>
      </c>
      <c r="D2205" s="4" t="s">
        <v>8</v>
      </c>
      <c r="E2205" s="4" t="s">
        <v>166</v>
      </c>
      <c r="F2205" s="5" t="str">
        <f t="shared" si="340"/>
        <v>V</v>
      </c>
      <c r="G2205" s="6">
        <v>0.91041666666666676</v>
      </c>
      <c r="H2205" s="6">
        <v>0.91111111111111109</v>
      </c>
      <c r="I2205" s="85">
        <f t="shared" si="341"/>
        <v>0.99999999999983658</v>
      </c>
      <c r="J2205" s="86">
        <f>I2205*Segmentos!$D$7*(AH2205%)*IF(ISNUMBER(AI2205),AI2205%,0)</f>
        <v>11999.999999998039</v>
      </c>
      <c r="K2205" s="86">
        <f>I2205*Segmentos!$D$7*(AL2205%)*IF(ISNUMBER(AM2205),AM2205%,0)</f>
        <v>16399.999999997319</v>
      </c>
      <c r="L2205" s="4"/>
      <c r="M2205" s="2">
        <v>3.55</v>
      </c>
      <c r="N2205" s="2">
        <v>3.6</v>
      </c>
      <c r="O2205" s="2">
        <v>100</v>
      </c>
      <c r="P2205" s="2">
        <v>88.509</v>
      </c>
      <c r="Q2205" s="2">
        <v>1.43</v>
      </c>
      <c r="R2205" s="2">
        <v>1.4</v>
      </c>
      <c r="S2205" s="2">
        <v>100</v>
      </c>
      <c r="T2205" s="2">
        <v>5.9538000000000002</v>
      </c>
      <c r="U2205" s="2">
        <v>1.2</v>
      </c>
      <c r="V2205" s="2">
        <v>1.2</v>
      </c>
      <c r="W2205" s="2">
        <v>100</v>
      </c>
      <c r="X2205" s="2">
        <v>6.2755000000000001</v>
      </c>
      <c r="Y2205" s="2">
        <v>4.2300000000000004</v>
      </c>
      <c r="Z2205" s="2">
        <v>4.2</v>
      </c>
      <c r="AA2205" s="2">
        <v>100</v>
      </c>
      <c r="AB2205" s="2">
        <v>31.139700000000001</v>
      </c>
      <c r="AC2205" s="2">
        <v>5.52</v>
      </c>
      <c r="AD2205" s="2">
        <v>5.5</v>
      </c>
      <c r="AE2205" s="2">
        <v>100</v>
      </c>
      <c r="AF2205" s="2">
        <v>45.14</v>
      </c>
      <c r="AG2205" s="20">
        <v>2.96</v>
      </c>
      <c r="AH2205" s="20">
        <v>3</v>
      </c>
      <c r="AI2205" s="20">
        <v>100</v>
      </c>
      <c r="AJ2205" s="20">
        <v>34.947400000000002</v>
      </c>
      <c r="AK2205" s="18">
        <v>4.09</v>
      </c>
      <c r="AL2205" s="18">
        <v>4.0999999999999996</v>
      </c>
      <c r="AM2205" s="18">
        <v>100</v>
      </c>
      <c r="AN2205" s="18">
        <v>53.561599999999999</v>
      </c>
      <c r="AO2205" s="2">
        <v>1.0900000000000001</v>
      </c>
      <c r="AP2205" s="2">
        <v>1.1000000000000001</v>
      </c>
      <c r="AQ2205" s="2">
        <v>100</v>
      </c>
      <c r="AR2205" s="2">
        <v>2.9567999999999999</v>
      </c>
      <c r="AS2205" s="2">
        <v>2.04</v>
      </c>
      <c r="AT2205" s="2">
        <v>2</v>
      </c>
      <c r="AU2205" s="2">
        <v>100</v>
      </c>
      <c r="AV2205" s="2">
        <v>11.188800000000001</v>
      </c>
      <c r="AW2205" s="2">
        <v>2.58</v>
      </c>
      <c r="AX2205" s="2">
        <v>2.6</v>
      </c>
      <c r="AY2205" s="2">
        <v>100</v>
      </c>
      <c r="AZ2205" s="2">
        <v>18.4511</v>
      </c>
      <c r="BA2205" s="2">
        <v>5.86</v>
      </c>
      <c r="BB2205" s="2">
        <v>5.9</v>
      </c>
      <c r="BC2205" s="2">
        <v>100</v>
      </c>
      <c r="BD2205" s="2">
        <v>55.912300000000002</v>
      </c>
      <c r="BE2205" s="4" t="str">
        <f t="shared" si="342"/>
        <v>NO APLICA</v>
      </c>
      <c r="BF2205" s="4">
        <f t="shared" si="343"/>
        <v>3.4106000000000001</v>
      </c>
      <c r="BG2205">
        <f t="shared" si="344"/>
        <v>1.0900000000000001</v>
      </c>
      <c r="BH2205">
        <f t="shared" si="345"/>
        <v>2.04</v>
      </c>
      <c r="BI2205">
        <f t="shared" si="346"/>
        <v>5.86</v>
      </c>
      <c r="BJ2205">
        <f t="shared" si="347"/>
        <v>4.09</v>
      </c>
      <c r="BK2205">
        <f t="shared" si="348"/>
        <v>2.96</v>
      </c>
      <c r="BL2205">
        <f t="shared" si="349"/>
        <v>359.99999999994117</v>
      </c>
    </row>
    <row r="2206" spans="1:64" x14ac:dyDescent="0.2">
      <c r="A2206" s="1">
        <v>2204</v>
      </c>
      <c r="B2206" s="7" t="s">
        <v>6</v>
      </c>
      <c r="C2206" s="3">
        <v>39997</v>
      </c>
      <c r="D2206" s="4" t="s">
        <v>3</v>
      </c>
      <c r="E2206" s="4" t="s">
        <v>166</v>
      </c>
      <c r="F2206" s="5" t="str">
        <f t="shared" si="340"/>
        <v>V</v>
      </c>
      <c r="G2206" s="6">
        <v>0.90902777777777777</v>
      </c>
      <c r="H2206" s="6">
        <v>0.91041666666666676</v>
      </c>
      <c r="I2206" s="85">
        <f t="shared" si="341"/>
        <v>2.0000000000001528</v>
      </c>
      <c r="J2206" s="86">
        <f>I2206*Segmentos!$D$7*(AH2206%)*IF(ISNUMBER(AI2206),AI2206%,0)</f>
        <v>41819.200000003191</v>
      </c>
      <c r="K2206" s="86">
        <f>I2206*Segmentos!$D$7*(AL2206%)*IF(ISNUMBER(AM2206),AM2206%,0)</f>
        <v>31715.200000002424</v>
      </c>
      <c r="L2206" s="4"/>
      <c r="M2206" s="2">
        <v>4.5599999999999996</v>
      </c>
      <c r="N2206" s="2">
        <v>5.0999999999999996</v>
      </c>
      <c r="O2206" s="2">
        <v>89.3</v>
      </c>
      <c r="P2206" s="2">
        <v>73.295100000000005</v>
      </c>
      <c r="Q2206" s="2">
        <v>1.85</v>
      </c>
      <c r="R2206" s="2">
        <v>1.9</v>
      </c>
      <c r="S2206" s="2">
        <v>97.9</v>
      </c>
      <c r="T2206" s="2">
        <v>4.9630000000000001</v>
      </c>
      <c r="U2206" s="2">
        <v>2.46</v>
      </c>
      <c r="V2206" s="2">
        <v>2.5</v>
      </c>
      <c r="W2206" s="2">
        <v>98.1</v>
      </c>
      <c r="X2206" s="2">
        <v>8.2744</v>
      </c>
      <c r="Y2206" s="2">
        <v>6.54</v>
      </c>
      <c r="Z2206" s="2">
        <v>7.6</v>
      </c>
      <c r="AA2206" s="2">
        <v>86.2</v>
      </c>
      <c r="AB2206" s="2">
        <v>31.033999999999999</v>
      </c>
      <c r="AC2206" s="2">
        <v>5.51</v>
      </c>
      <c r="AD2206" s="2">
        <v>6.2</v>
      </c>
      <c r="AE2206" s="2">
        <v>89</v>
      </c>
      <c r="AF2206" s="2">
        <v>29.023700000000002</v>
      </c>
      <c r="AG2206" s="20">
        <v>5.27</v>
      </c>
      <c r="AH2206" s="20">
        <v>5.9</v>
      </c>
      <c r="AI2206" s="20">
        <v>88.6</v>
      </c>
      <c r="AJ2206" s="20">
        <v>40.122599999999998</v>
      </c>
      <c r="AK2206" s="18">
        <v>3.93</v>
      </c>
      <c r="AL2206" s="18">
        <v>4.4000000000000004</v>
      </c>
      <c r="AM2206" s="18">
        <v>90.1</v>
      </c>
      <c r="AN2206" s="18">
        <v>33.172499999999999</v>
      </c>
      <c r="AO2206" s="2">
        <v>3.42</v>
      </c>
      <c r="AP2206" s="2">
        <v>3.8</v>
      </c>
      <c r="AQ2206" s="2">
        <v>90</v>
      </c>
      <c r="AR2206" s="2">
        <v>5.9935</v>
      </c>
      <c r="AS2206" s="2">
        <v>3.52</v>
      </c>
      <c r="AT2206" s="2">
        <v>4.2</v>
      </c>
      <c r="AU2206" s="2">
        <v>84.7</v>
      </c>
      <c r="AV2206" s="2">
        <v>12.4589</v>
      </c>
      <c r="AW2206" s="2">
        <v>4.58</v>
      </c>
      <c r="AX2206" s="2">
        <v>5.4</v>
      </c>
      <c r="AY2206" s="2">
        <v>85</v>
      </c>
      <c r="AZ2206" s="2">
        <v>21.140599999999999</v>
      </c>
      <c r="BA2206" s="2">
        <v>5.48</v>
      </c>
      <c r="BB2206" s="2">
        <v>5.8</v>
      </c>
      <c r="BC2206" s="2">
        <v>94</v>
      </c>
      <c r="BD2206" s="2">
        <v>33.702100000000002</v>
      </c>
      <c r="BE2206" s="4" t="str">
        <f t="shared" si="342"/>
        <v>NO APLICA</v>
      </c>
      <c r="BF2206" s="4">
        <f t="shared" si="343"/>
        <v>4.2872000000000003</v>
      </c>
      <c r="BG2206">
        <f t="shared" si="344"/>
        <v>3.42</v>
      </c>
      <c r="BH2206">
        <f t="shared" si="345"/>
        <v>3.52</v>
      </c>
      <c r="BI2206">
        <f t="shared" si="346"/>
        <v>5.48</v>
      </c>
      <c r="BJ2206">
        <f t="shared" si="347"/>
        <v>3.93</v>
      </c>
      <c r="BK2206">
        <f t="shared" si="348"/>
        <v>5.27</v>
      </c>
      <c r="BL2206">
        <f t="shared" si="349"/>
        <v>910.86000000006959</v>
      </c>
    </row>
    <row r="2207" spans="1:64" x14ac:dyDescent="0.2">
      <c r="A2207" s="1">
        <v>2205</v>
      </c>
      <c r="B2207" s="7" t="s">
        <v>31</v>
      </c>
      <c r="C2207" s="3">
        <v>39997</v>
      </c>
      <c r="D2207" s="4" t="s">
        <v>628</v>
      </c>
      <c r="E2207" s="4" t="s">
        <v>166</v>
      </c>
      <c r="F2207" s="5" t="str">
        <f t="shared" si="340"/>
        <v>V</v>
      </c>
      <c r="G2207" s="6">
        <v>0.91111111111111109</v>
      </c>
      <c r="H2207" s="6">
        <v>0.9145833333333333</v>
      </c>
      <c r="I2207" s="85">
        <f t="shared" si="341"/>
        <v>4.9999999999999822</v>
      </c>
      <c r="J2207" s="86">
        <f>I2207*Segmentos!$D$7*(AH2207%)*IF(ISNUMBER(AI2207),AI2207%,0)</f>
        <v>9519.9999999999654</v>
      </c>
      <c r="K2207" s="86">
        <f>I2207*Segmentos!$D$7*(AL2207%)*IF(ISNUMBER(AM2207),AM2207%,0)</f>
        <v>16521.999999999942</v>
      </c>
      <c r="L2207" s="4"/>
      <c r="M2207" s="2">
        <v>0.69</v>
      </c>
      <c r="N2207" s="2">
        <v>0.9</v>
      </c>
      <c r="O2207" s="2">
        <v>81.2</v>
      </c>
      <c r="P2207" s="2">
        <v>75.794200000000004</v>
      </c>
      <c r="Q2207" s="2">
        <v>0</v>
      </c>
      <c r="R2207" s="2">
        <v>0</v>
      </c>
      <c r="S2207" s="8" t="s">
        <v>577</v>
      </c>
      <c r="T2207" s="2">
        <v>0</v>
      </c>
      <c r="U2207" s="2">
        <v>0</v>
      </c>
      <c r="V2207" s="2">
        <v>0</v>
      </c>
      <c r="W2207" s="8" t="s">
        <v>577</v>
      </c>
      <c r="X2207" s="2">
        <v>0</v>
      </c>
      <c r="Y2207" s="2">
        <v>0.02</v>
      </c>
      <c r="Z2207" s="2">
        <v>0.1</v>
      </c>
      <c r="AA2207" s="2">
        <v>40</v>
      </c>
      <c r="AB2207" s="2">
        <v>0.73270000000000002</v>
      </c>
      <c r="AC2207" s="2">
        <v>2.08</v>
      </c>
      <c r="AD2207" s="2">
        <v>2.5</v>
      </c>
      <c r="AE2207" s="2">
        <v>82</v>
      </c>
      <c r="AF2207" s="2">
        <v>75.061499999999995</v>
      </c>
      <c r="AG2207" s="20">
        <v>0.52</v>
      </c>
      <c r="AH2207" s="20">
        <v>0.5</v>
      </c>
      <c r="AI2207" s="20">
        <v>95.2</v>
      </c>
      <c r="AJ2207" s="20">
        <v>26.886600000000001</v>
      </c>
      <c r="AK2207" s="18">
        <v>0.85</v>
      </c>
      <c r="AL2207" s="18">
        <v>1.1000000000000001</v>
      </c>
      <c r="AM2207" s="18">
        <v>75.099999999999994</v>
      </c>
      <c r="AN2207" s="18">
        <v>48.907600000000002</v>
      </c>
      <c r="AO2207" s="2">
        <v>0.12</v>
      </c>
      <c r="AP2207" s="2">
        <v>0.3</v>
      </c>
      <c r="AQ2207" s="2">
        <v>40</v>
      </c>
      <c r="AR2207" s="2">
        <v>1.4189000000000001</v>
      </c>
      <c r="AS2207" s="2">
        <v>0.62</v>
      </c>
      <c r="AT2207" s="2">
        <v>0.9</v>
      </c>
      <c r="AU2207" s="2">
        <v>72.3</v>
      </c>
      <c r="AV2207" s="2">
        <v>15.0601</v>
      </c>
      <c r="AW2207" s="2">
        <v>0.66</v>
      </c>
      <c r="AX2207" s="2">
        <v>0.7</v>
      </c>
      <c r="AY2207" s="2">
        <v>94.2</v>
      </c>
      <c r="AZ2207" s="2">
        <v>20.819099999999999</v>
      </c>
      <c r="BA2207" s="2">
        <v>0.92</v>
      </c>
      <c r="BB2207" s="2">
        <v>1.1000000000000001</v>
      </c>
      <c r="BC2207" s="2">
        <v>82.1</v>
      </c>
      <c r="BD2207" s="2">
        <v>38.496000000000002</v>
      </c>
      <c r="BE2207" s="4" t="str">
        <f t="shared" si="342"/>
        <v>NO APLICA</v>
      </c>
      <c r="BF2207" s="4">
        <f t="shared" si="343"/>
        <v>0.67960000000000009</v>
      </c>
      <c r="BG2207">
        <f t="shared" si="344"/>
        <v>0.12</v>
      </c>
      <c r="BH2207">
        <f t="shared" si="345"/>
        <v>0.62</v>
      </c>
      <c r="BI2207">
        <f t="shared" si="346"/>
        <v>0.92</v>
      </c>
      <c r="BJ2207">
        <f t="shared" si="347"/>
        <v>0.85</v>
      </c>
      <c r="BK2207">
        <f t="shared" si="348"/>
        <v>0.52</v>
      </c>
      <c r="BL2207">
        <f t="shared" si="349"/>
        <v>365.39999999999873</v>
      </c>
    </row>
    <row r="2208" spans="1:64" x14ac:dyDescent="0.2">
      <c r="A2208" s="1">
        <v>2206</v>
      </c>
      <c r="B2208" s="7" t="s">
        <v>14</v>
      </c>
      <c r="C2208" s="3">
        <v>39997</v>
      </c>
      <c r="D2208" s="4" t="s">
        <v>626</v>
      </c>
      <c r="E2208" s="4" t="s">
        <v>163</v>
      </c>
      <c r="F2208" s="5" t="str">
        <f t="shared" si="340"/>
        <v>V</v>
      </c>
      <c r="G2208" s="6">
        <v>0.84861111111111109</v>
      </c>
      <c r="H2208" s="6">
        <v>0.87430555555555556</v>
      </c>
      <c r="I2208" s="85">
        <f t="shared" si="341"/>
        <v>37.000000000000028</v>
      </c>
      <c r="J2208" s="86">
        <f>I2208*Segmentos!$D$7*(AH2208%)*IF(ISNUMBER(AI2208),AI2208%,0)</f>
        <v>554511.60000000033</v>
      </c>
      <c r="K2208" s="86">
        <f>I2208*Segmentos!$D$7*(AL2208%)*IF(ISNUMBER(AM2208),AM2208%,0)</f>
        <v>1090937.600000001</v>
      </c>
      <c r="L2208" s="4"/>
      <c r="M2208" s="2">
        <v>5.66</v>
      </c>
      <c r="N2208" s="2">
        <v>10.4</v>
      </c>
      <c r="O2208" s="2">
        <v>54.2</v>
      </c>
      <c r="P2208" s="2">
        <v>86.2881</v>
      </c>
      <c r="Q2208" s="2">
        <v>3.11</v>
      </c>
      <c r="R2208" s="2">
        <v>7.6</v>
      </c>
      <c r="S2208" s="2">
        <v>40.799999999999997</v>
      </c>
      <c r="T2208" s="2">
        <v>7.9210000000000003</v>
      </c>
      <c r="U2208" s="2">
        <v>3.36</v>
      </c>
      <c r="V2208" s="2">
        <v>7.9</v>
      </c>
      <c r="W2208" s="2">
        <v>42.3</v>
      </c>
      <c r="X2208" s="2">
        <v>10.751899999999999</v>
      </c>
      <c r="Y2208" s="2">
        <v>7.13</v>
      </c>
      <c r="Z2208" s="2">
        <v>11.6</v>
      </c>
      <c r="AA2208" s="2">
        <v>61.5</v>
      </c>
      <c r="AB2208" s="2">
        <v>32.119399999999999</v>
      </c>
      <c r="AC2208" s="2">
        <v>7.09</v>
      </c>
      <c r="AD2208" s="2">
        <v>12.4</v>
      </c>
      <c r="AE2208" s="2">
        <v>57.2</v>
      </c>
      <c r="AF2208" s="2">
        <v>35.495800000000003</v>
      </c>
      <c r="AG2208" s="20">
        <v>3.77</v>
      </c>
      <c r="AH2208" s="20">
        <v>6.9</v>
      </c>
      <c r="AI2208" s="20">
        <v>54.3</v>
      </c>
      <c r="AJ2208" s="20">
        <v>27.302099999999999</v>
      </c>
      <c r="AK2208" s="18">
        <v>7.36</v>
      </c>
      <c r="AL2208" s="18">
        <v>13.6</v>
      </c>
      <c r="AM2208" s="18">
        <v>54.2</v>
      </c>
      <c r="AN2208" s="18">
        <v>58.985999999999997</v>
      </c>
      <c r="AO2208" s="2">
        <v>4.32</v>
      </c>
      <c r="AP2208" s="2">
        <v>10.199999999999999</v>
      </c>
      <c r="AQ2208" s="2">
        <v>42.3</v>
      </c>
      <c r="AR2208" s="2">
        <v>7.2081</v>
      </c>
      <c r="AS2208" s="2">
        <v>3.06</v>
      </c>
      <c r="AT2208" s="2">
        <v>5.7</v>
      </c>
      <c r="AU2208" s="2">
        <v>53.6</v>
      </c>
      <c r="AV2208" s="2">
        <v>10.299899999999999</v>
      </c>
      <c r="AW2208" s="2">
        <v>8.32</v>
      </c>
      <c r="AX2208" s="2">
        <v>13.6</v>
      </c>
      <c r="AY2208" s="2">
        <v>61.2</v>
      </c>
      <c r="AZ2208" s="2">
        <v>36.501899999999999</v>
      </c>
      <c r="BA2208" s="2">
        <v>5.52</v>
      </c>
      <c r="BB2208" s="2">
        <v>10.8</v>
      </c>
      <c r="BC2208" s="2">
        <v>51</v>
      </c>
      <c r="BD2208" s="2">
        <v>32.278199999999998</v>
      </c>
      <c r="BE2208" s="4" t="str">
        <f t="shared" si="342"/>
        <v>NO APLICA</v>
      </c>
      <c r="BF2208" s="4">
        <f t="shared" si="343"/>
        <v>5.3368000000000002</v>
      </c>
      <c r="BG2208">
        <f t="shared" si="344"/>
        <v>4.32</v>
      </c>
      <c r="BH2208">
        <f t="shared" si="345"/>
        <v>3.06</v>
      </c>
      <c r="BI2208">
        <f t="shared" si="346"/>
        <v>8.32</v>
      </c>
      <c r="BJ2208">
        <f t="shared" si="347"/>
        <v>7.36</v>
      </c>
      <c r="BK2208">
        <f t="shared" si="348"/>
        <v>3.77</v>
      </c>
      <c r="BL2208">
        <f t="shared" si="349"/>
        <v>20856.160000000018</v>
      </c>
    </row>
    <row r="2209" spans="1:64" x14ac:dyDescent="0.2">
      <c r="A2209" s="1">
        <v>2207</v>
      </c>
      <c r="B2209" s="7" t="s">
        <v>46</v>
      </c>
      <c r="C2209" s="3">
        <v>39997</v>
      </c>
      <c r="D2209" s="4" t="s">
        <v>627</v>
      </c>
      <c r="E2209" s="4" t="s">
        <v>170</v>
      </c>
      <c r="F2209" s="5" t="str">
        <f t="shared" si="340"/>
        <v>V</v>
      </c>
      <c r="G2209" s="6">
        <v>0.80833333333333324</v>
      </c>
      <c r="H2209" s="6">
        <v>0.8833333333333333</v>
      </c>
      <c r="I2209" s="85">
        <f t="shared" si="341"/>
        <v>108.0000000000001</v>
      </c>
      <c r="J2209" s="86">
        <f>I2209*Segmentos!$D$7*(AH2209%)*IF(ISNUMBER(AI2209),AI2209%,0)</f>
        <v>1448150.4000000013</v>
      </c>
      <c r="K2209" s="86">
        <f>I2209*Segmentos!$D$7*(AL2209%)*IF(ISNUMBER(AM2209),AM2209%,0)</f>
        <v>1892592.0000000016</v>
      </c>
      <c r="L2209" s="4"/>
      <c r="M2209" s="2">
        <v>3.89</v>
      </c>
      <c r="N2209" s="2">
        <v>12.1</v>
      </c>
      <c r="O2209" s="2">
        <v>32.200000000000003</v>
      </c>
      <c r="P2209" s="2">
        <v>63.028799999999997</v>
      </c>
      <c r="Q2209" s="2">
        <v>3.68</v>
      </c>
      <c r="R2209" s="2">
        <v>12.6</v>
      </c>
      <c r="S2209" s="2">
        <v>29.1</v>
      </c>
      <c r="T2209" s="2">
        <v>9.9421999999999997</v>
      </c>
      <c r="U2209" s="2">
        <v>3.5</v>
      </c>
      <c r="V2209" s="2">
        <v>14.5</v>
      </c>
      <c r="W2209" s="2">
        <v>24.1</v>
      </c>
      <c r="X2209" s="2">
        <v>11.879799999999999</v>
      </c>
      <c r="Y2209" s="2">
        <v>5.55</v>
      </c>
      <c r="Z2209" s="2">
        <v>13.7</v>
      </c>
      <c r="AA2209" s="2">
        <v>40.6</v>
      </c>
      <c r="AB2209" s="2">
        <v>26.554200000000002</v>
      </c>
      <c r="AC2209" s="2">
        <v>2.76</v>
      </c>
      <c r="AD2209" s="2">
        <v>8.8000000000000007</v>
      </c>
      <c r="AE2209" s="2">
        <v>31.2</v>
      </c>
      <c r="AF2209" s="2">
        <v>14.6525</v>
      </c>
      <c r="AG2209" s="20">
        <v>3.34</v>
      </c>
      <c r="AH2209" s="20">
        <v>11.1</v>
      </c>
      <c r="AI2209" s="20">
        <v>30.2</v>
      </c>
      <c r="AJ2209" s="20">
        <v>25.6828</v>
      </c>
      <c r="AK2209" s="18">
        <v>4.3899999999999997</v>
      </c>
      <c r="AL2209" s="18">
        <v>13</v>
      </c>
      <c r="AM2209" s="18">
        <v>33.700000000000003</v>
      </c>
      <c r="AN2209" s="18">
        <v>37.3459</v>
      </c>
      <c r="AO2209" s="2">
        <v>1.97</v>
      </c>
      <c r="AP2209" s="2">
        <v>8.1999999999999993</v>
      </c>
      <c r="AQ2209" s="2">
        <v>24.1</v>
      </c>
      <c r="AR2209" s="2">
        <v>3.4940000000000002</v>
      </c>
      <c r="AS2209" s="2">
        <v>3.67</v>
      </c>
      <c r="AT2209" s="2">
        <v>11</v>
      </c>
      <c r="AU2209" s="2">
        <v>33.299999999999997</v>
      </c>
      <c r="AV2209" s="2">
        <v>13.0863</v>
      </c>
      <c r="AW2209" s="2">
        <v>2.98</v>
      </c>
      <c r="AX2209" s="2">
        <v>9.8000000000000007</v>
      </c>
      <c r="AY2209" s="2">
        <v>30.5</v>
      </c>
      <c r="AZ2209" s="2">
        <v>13.8725</v>
      </c>
      <c r="BA2209" s="2">
        <v>5.25</v>
      </c>
      <c r="BB2209" s="2">
        <v>15.5</v>
      </c>
      <c r="BC2209" s="2">
        <v>33.799999999999997</v>
      </c>
      <c r="BD2209" s="2">
        <v>32.576000000000001</v>
      </c>
      <c r="BE2209" s="4" t="str">
        <f t="shared" si="342"/>
        <v>ABURRIDO</v>
      </c>
      <c r="BF2209" s="4">
        <f t="shared" si="343"/>
        <v>4.0339999999999998</v>
      </c>
      <c r="BG2209">
        <f t="shared" si="344"/>
        <v>1.97</v>
      </c>
      <c r="BH2209">
        <f t="shared" si="345"/>
        <v>3.67</v>
      </c>
      <c r="BI2209">
        <f t="shared" si="346"/>
        <v>5.25</v>
      </c>
      <c r="BJ2209">
        <f t="shared" si="347"/>
        <v>4.3899999999999997</v>
      </c>
      <c r="BK2209">
        <f t="shared" si="348"/>
        <v>3.34</v>
      </c>
      <c r="BL2209">
        <f t="shared" si="349"/>
        <v>42078.960000000036</v>
      </c>
    </row>
    <row r="2210" spans="1:64" x14ac:dyDescent="0.2">
      <c r="A2210" s="1">
        <v>2208</v>
      </c>
      <c r="B2210" s="7" t="s">
        <v>10</v>
      </c>
      <c r="C2210" s="3">
        <v>39997</v>
      </c>
      <c r="D2210" s="4" t="s">
        <v>8</v>
      </c>
      <c r="E2210" s="4" t="s">
        <v>164</v>
      </c>
      <c r="F2210" s="5" t="str">
        <f t="shared" si="340"/>
        <v>V</v>
      </c>
      <c r="G2210" s="6">
        <v>0.87361111111111101</v>
      </c>
      <c r="H2210" s="6">
        <v>0.91666666666666663</v>
      </c>
      <c r="I2210" s="85">
        <f t="shared" si="341"/>
        <v>62.000000000000099</v>
      </c>
      <c r="J2210" s="86">
        <f>I2210*Segmentos!$D$7*(AH2210%)*IF(ISNUMBER(AI2210),AI2210%,0)</f>
        <v>1180380.8000000019</v>
      </c>
      <c r="K2210" s="86">
        <f>I2210*Segmentos!$D$7*(AL2210%)*IF(ISNUMBER(AM2210),AM2210%,0)</f>
        <v>1296568.8000000021</v>
      </c>
      <c r="L2210" s="4"/>
      <c r="M2210" s="2">
        <v>5</v>
      </c>
      <c r="N2210" s="2">
        <v>16</v>
      </c>
      <c r="O2210" s="2">
        <v>31.3</v>
      </c>
      <c r="P2210" s="2">
        <v>85.410200000000003</v>
      </c>
      <c r="Q2210" s="2">
        <v>3.23</v>
      </c>
      <c r="R2210" s="2">
        <v>10.9</v>
      </c>
      <c r="S2210" s="2">
        <v>29.6</v>
      </c>
      <c r="T2210" s="2">
        <v>9.2058</v>
      </c>
      <c r="U2210" s="2">
        <v>1.72</v>
      </c>
      <c r="V2210" s="2">
        <v>8.9</v>
      </c>
      <c r="W2210" s="2">
        <v>19.2</v>
      </c>
      <c r="X2210" s="2">
        <v>6.1486999999999998</v>
      </c>
      <c r="Y2210" s="2">
        <v>5.76</v>
      </c>
      <c r="Z2210" s="2">
        <v>19.100000000000001</v>
      </c>
      <c r="AA2210" s="2">
        <v>30.2</v>
      </c>
      <c r="AB2210" s="2">
        <v>29.0242</v>
      </c>
      <c r="AC2210" s="2">
        <v>7.32</v>
      </c>
      <c r="AD2210" s="2">
        <v>20.3</v>
      </c>
      <c r="AE2210" s="2">
        <v>36</v>
      </c>
      <c r="AF2210" s="2">
        <v>41.031399999999998</v>
      </c>
      <c r="AG2210" s="20">
        <v>4.75</v>
      </c>
      <c r="AH2210" s="20">
        <v>16.3</v>
      </c>
      <c r="AI2210" s="20">
        <v>29.2</v>
      </c>
      <c r="AJ2210" s="20">
        <v>38.425800000000002</v>
      </c>
      <c r="AK2210" s="18">
        <v>5.24</v>
      </c>
      <c r="AL2210" s="18">
        <v>15.7</v>
      </c>
      <c r="AM2210" s="18">
        <v>33.299999999999997</v>
      </c>
      <c r="AN2210" s="18">
        <v>46.984400000000001</v>
      </c>
      <c r="AO2210" s="2">
        <v>2.02</v>
      </c>
      <c r="AP2210" s="2">
        <v>12.1</v>
      </c>
      <c r="AQ2210" s="2">
        <v>16.7</v>
      </c>
      <c r="AR2210" s="2">
        <v>3.7583000000000002</v>
      </c>
      <c r="AS2210" s="2">
        <v>4.0999999999999996</v>
      </c>
      <c r="AT2210" s="2">
        <v>12.7</v>
      </c>
      <c r="AU2210" s="2">
        <v>32.200000000000003</v>
      </c>
      <c r="AV2210" s="2">
        <v>15.3994</v>
      </c>
      <c r="AW2210" s="2">
        <v>4.5599999999999996</v>
      </c>
      <c r="AX2210" s="2">
        <v>14.6</v>
      </c>
      <c r="AY2210" s="2">
        <v>31.2</v>
      </c>
      <c r="AZ2210" s="2">
        <v>22.363199999999999</v>
      </c>
      <c r="BA2210" s="2">
        <v>6.72</v>
      </c>
      <c r="BB2210" s="2">
        <v>20.100000000000001</v>
      </c>
      <c r="BC2210" s="2">
        <v>33.5</v>
      </c>
      <c r="BD2210" s="2">
        <v>43.889299999999999</v>
      </c>
      <c r="BE2210" s="4" t="str">
        <f t="shared" si="342"/>
        <v>NO APLICA</v>
      </c>
      <c r="BF2210" s="4">
        <f t="shared" si="343"/>
        <v>4.8667999999999996</v>
      </c>
      <c r="BG2210">
        <f t="shared" si="344"/>
        <v>2.02</v>
      </c>
      <c r="BH2210">
        <f t="shared" si="345"/>
        <v>4.0999999999999996</v>
      </c>
      <c r="BI2210">
        <f t="shared" si="346"/>
        <v>6.72</v>
      </c>
      <c r="BJ2210">
        <f t="shared" si="347"/>
        <v>5.24</v>
      </c>
      <c r="BK2210">
        <f t="shared" si="348"/>
        <v>4.75</v>
      </c>
      <c r="BL2210">
        <f t="shared" si="349"/>
        <v>31049.600000000049</v>
      </c>
    </row>
    <row r="2211" spans="1:64" x14ac:dyDescent="0.2">
      <c r="A2211" s="1">
        <v>2209</v>
      </c>
      <c r="B2211" s="7" t="s">
        <v>48</v>
      </c>
      <c r="C2211" s="3">
        <v>39997</v>
      </c>
      <c r="D2211" s="4" t="s">
        <v>8</v>
      </c>
      <c r="E2211" s="4" t="s">
        <v>176</v>
      </c>
      <c r="F2211" s="5" t="str">
        <f t="shared" si="340"/>
        <v>V</v>
      </c>
      <c r="G2211" s="6">
        <v>0.91666666666666663</v>
      </c>
      <c r="H2211" s="6">
        <v>3.6111111111111115E-2</v>
      </c>
      <c r="I2211" s="85">
        <f t="shared" si="341"/>
        <v>172.00000000000009</v>
      </c>
      <c r="J2211" s="86">
        <f>I2211*Segmentos!$D$7*(AH2211%)*IF(ISNUMBER(AI2211),AI2211%,0)</f>
        <v>4902000.0000000019</v>
      </c>
      <c r="K2211" s="86">
        <f>I2211*Segmentos!$D$7*(AL2211%)*IF(ISNUMBER(AM2211),AM2211%,0)</f>
        <v>4763024.0000000019</v>
      </c>
      <c r="L2211" s="4"/>
      <c r="M2211" s="2">
        <v>7.03</v>
      </c>
      <c r="N2211" s="2">
        <v>29.4</v>
      </c>
      <c r="O2211" s="2">
        <v>23.9</v>
      </c>
      <c r="P2211" s="2">
        <v>78.027799999999999</v>
      </c>
      <c r="Q2211" s="2">
        <v>4.3</v>
      </c>
      <c r="R2211" s="2">
        <v>19.2</v>
      </c>
      <c r="S2211" s="2">
        <v>22.4</v>
      </c>
      <c r="T2211" s="2">
        <v>7.9722</v>
      </c>
      <c r="U2211" s="2">
        <v>4.63</v>
      </c>
      <c r="V2211" s="2">
        <v>24.4</v>
      </c>
      <c r="W2211" s="2">
        <v>19</v>
      </c>
      <c r="X2211" s="2">
        <v>10.7814</v>
      </c>
      <c r="Y2211" s="2">
        <v>8.1300000000000008</v>
      </c>
      <c r="Z2211" s="2">
        <v>31.7</v>
      </c>
      <c r="AA2211" s="2">
        <v>25.6</v>
      </c>
      <c r="AB2211" s="2">
        <v>26.657399999999999</v>
      </c>
      <c r="AC2211" s="2">
        <v>8.9499999999999993</v>
      </c>
      <c r="AD2211" s="2">
        <v>35.5</v>
      </c>
      <c r="AE2211" s="2">
        <v>25.2</v>
      </c>
      <c r="AF2211" s="2">
        <v>32.616900000000001</v>
      </c>
      <c r="AG2211" s="20">
        <v>7.14</v>
      </c>
      <c r="AH2211" s="20">
        <v>28.5</v>
      </c>
      <c r="AI2211" s="20">
        <v>25</v>
      </c>
      <c r="AJ2211" s="20">
        <v>37.622199999999999</v>
      </c>
      <c r="AK2211" s="18">
        <v>6.92</v>
      </c>
      <c r="AL2211" s="18">
        <v>30.1</v>
      </c>
      <c r="AM2211" s="18">
        <v>23</v>
      </c>
      <c r="AN2211" s="18">
        <v>40.405700000000003</v>
      </c>
      <c r="AO2211" s="2">
        <v>1.66</v>
      </c>
      <c r="AP2211" s="2">
        <v>18.100000000000001</v>
      </c>
      <c r="AQ2211" s="2">
        <v>9.1999999999999993</v>
      </c>
      <c r="AR2211" s="2">
        <v>2.0091999999999999</v>
      </c>
      <c r="AS2211" s="2">
        <v>5.42</v>
      </c>
      <c r="AT2211" s="2">
        <v>23</v>
      </c>
      <c r="AU2211" s="2">
        <v>23.5</v>
      </c>
      <c r="AV2211" s="2">
        <v>13.2538</v>
      </c>
      <c r="AW2211" s="2">
        <v>9.14</v>
      </c>
      <c r="AX2211" s="2">
        <v>31.1</v>
      </c>
      <c r="AY2211" s="2">
        <v>29.4</v>
      </c>
      <c r="AZ2211" s="2">
        <v>29.1813</v>
      </c>
      <c r="BA2211" s="2">
        <v>7.9</v>
      </c>
      <c r="BB2211" s="2">
        <v>34.9</v>
      </c>
      <c r="BC2211" s="2">
        <v>22.6</v>
      </c>
      <c r="BD2211" s="2">
        <v>33.583500000000001</v>
      </c>
      <c r="BE2211" s="4" t="str">
        <f t="shared" si="342"/>
        <v>ABURRIDO</v>
      </c>
      <c r="BF2211" s="4">
        <f t="shared" si="343"/>
        <v>6.4776000000000007</v>
      </c>
      <c r="BG2211">
        <f t="shared" si="344"/>
        <v>1.66</v>
      </c>
      <c r="BH2211">
        <f t="shared" si="345"/>
        <v>5.42</v>
      </c>
      <c r="BI2211">
        <f t="shared" si="346"/>
        <v>9.14</v>
      </c>
      <c r="BJ2211">
        <f t="shared" si="347"/>
        <v>6.92</v>
      </c>
      <c r="BK2211">
        <f t="shared" si="348"/>
        <v>7.14</v>
      </c>
      <c r="BL2211">
        <f t="shared" si="349"/>
        <v>120857.52000000005</v>
      </c>
    </row>
    <row r="2212" spans="1:64" x14ac:dyDescent="0.2">
      <c r="A2212" s="1">
        <v>2210</v>
      </c>
      <c r="B2212" s="7" t="s">
        <v>89</v>
      </c>
      <c r="C2212" s="3">
        <v>39997</v>
      </c>
      <c r="D2212" s="4" t="s">
        <v>628</v>
      </c>
      <c r="E2212" s="4" t="s">
        <v>169</v>
      </c>
      <c r="F2212" s="5" t="str">
        <f t="shared" si="340"/>
        <v>V</v>
      </c>
      <c r="G2212" s="6">
        <v>0.84236111111111101</v>
      </c>
      <c r="H2212" s="6">
        <v>0.87569444444444444</v>
      </c>
      <c r="I2212" s="85">
        <f t="shared" si="341"/>
        <v>48.000000000000149</v>
      </c>
      <c r="J2212" s="86">
        <f>I2212*Segmentos!$D$7*(AH2212%)*IF(ISNUMBER(AI2212),AI2212%,0)</f>
        <v>129158.4000000004</v>
      </c>
      <c r="K2212" s="86">
        <f>I2212*Segmentos!$D$7*(AL2212%)*IF(ISNUMBER(AM2212),AM2212%,0)</f>
        <v>164102.40000000052</v>
      </c>
      <c r="L2212" s="4"/>
      <c r="M2212" s="2">
        <v>0.77</v>
      </c>
      <c r="N2212" s="2">
        <v>3.2</v>
      </c>
      <c r="O2212" s="2">
        <v>24</v>
      </c>
      <c r="P2212" s="2">
        <v>90.712999999999994</v>
      </c>
      <c r="Q2212" s="2">
        <v>0.3</v>
      </c>
      <c r="R2212" s="2">
        <v>0.9</v>
      </c>
      <c r="S2212" s="2">
        <v>35.1</v>
      </c>
      <c r="T2212" s="2">
        <v>5.8922999999999996</v>
      </c>
      <c r="U2212" s="2">
        <v>0.3</v>
      </c>
      <c r="V2212" s="2">
        <v>1.2</v>
      </c>
      <c r="W2212" s="2">
        <v>25</v>
      </c>
      <c r="X2212" s="2">
        <v>7.3333000000000004</v>
      </c>
      <c r="Y2212" s="2">
        <v>0.83</v>
      </c>
      <c r="Z2212" s="2">
        <v>3.5</v>
      </c>
      <c r="AA2212" s="2">
        <v>24</v>
      </c>
      <c r="AB2212" s="2">
        <v>28.731000000000002</v>
      </c>
      <c r="AC2212" s="2">
        <v>1.27</v>
      </c>
      <c r="AD2212" s="2">
        <v>5.5</v>
      </c>
      <c r="AE2212" s="2">
        <v>22.9</v>
      </c>
      <c r="AF2212" s="2">
        <v>48.756399999999999</v>
      </c>
      <c r="AG2212" s="20">
        <v>0.68</v>
      </c>
      <c r="AH2212" s="20">
        <v>3.1</v>
      </c>
      <c r="AI2212" s="20">
        <v>21.7</v>
      </c>
      <c r="AJ2212" s="20">
        <v>37.753700000000002</v>
      </c>
      <c r="AK2212" s="18">
        <v>0.86</v>
      </c>
      <c r="AL2212" s="18">
        <v>3.3</v>
      </c>
      <c r="AM2212" s="18">
        <v>25.9</v>
      </c>
      <c r="AN2212" s="18">
        <v>52.959299999999999</v>
      </c>
      <c r="AO2212" s="2">
        <v>0.64</v>
      </c>
      <c r="AP2212" s="2">
        <v>1.9</v>
      </c>
      <c r="AQ2212" s="2">
        <v>34.1</v>
      </c>
      <c r="AR2212" s="2">
        <v>8.1743000000000006</v>
      </c>
      <c r="AS2212" s="2">
        <v>0.48</v>
      </c>
      <c r="AT2212" s="2">
        <v>1.1000000000000001</v>
      </c>
      <c r="AU2212" s="2">
        <v>44.5</v>
      </c>
      <c r="AV2212" s="2">
        <v>12.337899999999999</v>
      </c>
      <c r="AW2212" s="2">
        <v>0.94</v>
      </c>
      <c r="AX2212" s="2">
        <v>4.4000000000000004</v>
      </c>
      <c r="AY2212" s="2">
        <v>21.4</v>
      </c>
      <c r="AZ2212" s="2">
        <v>31.505800000000001</v>
      </c>
      <c r="BA2212" s="2">
        <v>0.86</v>
      </c>
      <c r="BB2212" s="2">
        <v>4</v>
      </c>
      <c r="BC2212" s="2">
        <v>21.6</v>
      </c>
      <c r="BD2212" s="2">
        <v>38.695</v>
      </c>
      <c r="BE2212" s="4" t="str">
        <f t="shared" si="342"/>
        <v>NO APLICA</v>
      </c>
      <c r="BF2212" s="4">
        <f t="shared" si="343"/>
        <v>0.6956</v>
      </c>
      <c r="BG2212">
        <f t="shared" si="344"/>
        <v>0.64</v>
      </c>
      <c r="BH2212">
        <f t="shared" si="345"/>
        <v>0.48</v>
      </c>
      <c r="BI2212">
        <f t="shared" si="346"/>
        <v>0.94</v>
      </c>
      <c r="BJ2212">
        <f t="shared" si="347"/>
        <v>0.86</v>
      </c>
      <c r="BK2212">
        <f t="shared" si="348"/>
        <v>0.68</v>
      </c>
      <c r="BL2212">
        <f t="shared" si="349"/>
        <v>3686.4000000000115</v>
      </c>
    </row>
    <row r="2213" spans="1:64" x14ac:dyDescent="0.2">
      <c r="A2213" s="1">
        <v>2211</v>
      </c>
      <c r="B2213" s="7" t="s">
        <v>126</v>
      </c>
      <c r="C2213" s="3">
        <v>39997</v>
      </c>
      <c r="D2213" s="4" t="s">
        <v>628</v>
      </c>
      <c r="E2213" s="4" t="s">
        <v>163</v>
      </c>
      <c r="F2213" s="5" t="str">
        <f t="shared" si="340"/>
        <v>V</v>
      </c>
      <c r="G2213" s="6">
        <v>0.87569444444444444</v>
      </c>
      <c r="H2213" s="6">
        <v>0.91111111111111109</v>
      </c>
      <c r="I2213" s="85">
        <f t="shared" si="341"/>
        <v>50.999999999999979</v>
      </c>
      <c r="J2213" s="86">
        <f>I2213*Segmentos!$D$7*(AH2213%)*IF(ISNUMBER(AI2213),AI2213%,0)</f>
        <v>81273.599999999977</v>
      </c>
      <c r="K2213" s="86">
        <f>I2213*Segmentos!$D$7*(AL2213%)*IF(ISNUMBER(AM2213),AM2213%,0)</f>
        <v>228296.39999999991</v>
      </c>
      <c r="L2213" s="4"/>
      <c r="M2213" s="2">
        <v>0.77</v>
      </c>
      <c r="N2213" s="2">
        <v>2.4</v>
      </c>
      <c r="O2213" s="2">
        <v>32.5</v>
      </c>
      <c r="P2213" s="2">
        <v>95.043700000000001</v>
      </c>
      <c r="Q2213" s="2">
        <v>0.05</v>
      </c>
      <c r="R2213" s="2">
        <v>1</v>
      </c>
      <c r="S2213" s="2">
        <v>4.8</v>
      </c>
      <c r="T2213" s="2">
        <v>0.93830000000000002</v>
      </c>
      <c r="U2213" s="2">
        <v>0.05</v>
      </c>
      <c r="V2213" s="2">
        <v>0.3</v>
      </c>
      <c r="W2213" s="2">
        <v>21.5</v>
      </c>
      <c r="X2213" s="2">
        <v>1.4014</v>
      </c>
      <c r="Y2213" s="2">
        <v>0.13</v>
      </c>
      <c r="Z2213" s="2">
        <v>1.1000000000000001</v>
      </c>
      <c r="AA2213" s="2">
        <v>12.3</v>
      </c>
      <c r="AB2213" s="2">
        <v>4.6982999999999997</v>
      </c>
      <c r="AC2213" s="2">
        <v>2.1800000000000002</v>
      </c>
      <c r="AD2213" s="2">
        <v>5.6</v>
      </c>
      <c r="AE2213" s="2">
        <v>38.6</v>
      </c>
      <c r="AF2213" s="2">
        <v>88.005700000000004</v>
      </c>
      <c r="AG2213" s="20">
        <v>0.4</v>
      </c>
      <c r="AH2213" s="20">
        <v>1.6</v>
      </c>
      <c r="AI2213" s="20">
        <v>24.9</v>
      </c>
      <c r="AJ2213" s="20">
        <v>23.631699999999999</v>
      </c>
      <c r="AK2213" s="18">
        <v>1.1000000000000001</v>
      </c>
      <c r="AL2213" s="18">
        <v>3.1</v>
      </c>
      <c r="AM2213" s="18">
        <v>36.1</v>
      </c>
      <c r="AN2213" s="18">
        <v>71.412000000000006</v>
      </c>
      <c r="AO2213" s="2">
        <v>0.76</v>
      </c>
      <c r="AP2213" s="2">
        <v>2.4</v>
      </c>
      <c r="AQ2213" s="2">
        <v>32</v>
      </c>
      <c r="AR2213" s="2">
        <v>10.168200000000001</v>
      </c>
      <c r="AS2213" s="2">
        <v>0.38</v>
      </c>
      <c r="AT2213" s="2">
        <v>0.9</v>
      </c>
      <c r="AU2213" s="2">
        <v>44.5</v>
      </c>
      <c r="AV2213" s="2">
        <v>10.385999999999999</v>
      </c>
      <c r="AW2213" s="2">
        <v>0.64</v>
      </c>
      <c r="AX2213" s="2">
        <v>1.6</v>
      </c>
      <c r="AY2213" s="2">
        <v>39.799999999999997</v>
      </c>
      <c r="AZ2213" s="2">
        <v>22.597000000000001</v>
      </c>
      <c r="BA2213" s="2">
        <v>1.1000000000000001</v>
      </c>
      <c r="BB2213" s="2">
        <v>3.8</v>
      </c>
      <c r="BC2213" s="2">
        <v>28.8</v>
      </c>
      <c r="BD2213" s="2">
        <v>51.892400000000002</v>
      </c>
      <c r="BE2213" s="4" t="str">
        <f t="shared" si="342"/>
        <v>NO APLICA</v>
      </c>
      <c r="BF2213" s="4">
        <f t="shared" si="343"/>
        <v>0.72200000000000009</v>
      </c>
      <c r="BG2213">
        <f t="shared" si="344"/>
        <v>0.76</v>
      </c>
      <c r="BH2213">
        <f t="shared" si="345"/>
        <v>0.38</v>
      </c>
      <c r="BI2213">
        <f t="shared" si="346"/>
        <v>1.1000000000000001</v>
      </c>
      <c r="BJ2213">
        <f t="shared" si="347"/>
        <v>1.1000000000000001</v>
      </c>
      <c r="BK2213">
        <f t="shared" si="348"/>
        <v>0.4</v>
      </c>
      <c r="BL2213">
        <f t="shared" si="349"/>
        <v>3977.9999999999982</v>
      </c>
    </row>
    <row r="2214" spans="1:64" x14ac:dyDescent="0.2">
      <c r="A2214" s="1">
        <v>2212</v>
      </c>
      <c r="B2214" s="7" t="s">
        <v>134</v>
      </c>
      <c r="C2214" s="3">
        <v>39997</v>
      </c>
      <c r="D2214" s="4" t="s">
        <v>626</v>
      </c>
      <c r="E2214" s="4" t="s">
        <v>174</v>
      </c>
      <c r="F2214" s="5" t="str">
        <f t="shared" si="340"/>
        <v>V</v>
      </c>
      <c r="G2214" s="6">
        <v>0.91736111111111107</v>
      </c>
      <c r="H2214" s="6">
        <v>1.1805555555555555E-2</v>
      </c>
      <c r="I2214" s="85">
        <f t="shared" si="341"/>
        <v>136.00000000000006</v>
      </c>
      <c r="J2214" s="86">
        <f>I2214*Segmentos!$D$7*(AH2214%)*IF(ISNUMBER(AI2214),AI2214%,0)</f>
        <v>4124336.0000000014</v>
      </c>
      <c r="K2214" s="86">
        <f>I2214*Segmentos!$D$7*(AL2214%)*IF(ISNUMBER(AM2214),AM2214%,0)</f>
        <v>6512768.0000000009</v>
      </c>
      <c r="L2214" s="4"/>
      <c r="M2214" s="2">
        <v>9.8800000000000008</v>
      </c>
      <c r="N2214" s="2">
        <v>29.4</v>
      </c>
      <c r="O2214" s="2">
        <v>33.6</v>
      </c>
      <c r="P2214" s="2">
        <v>87.511799999999994</v>
      </c>
      <c r="Q2214" s="2">
        <v>9.4499999999999993</v>
      </c>
      <c r="R2214" s="2">
        <v>26.2</v>
      </c>
      <c r="S2214" s="2">
        <v>36.1</v>
      </c>
      <c r="T2214" s="2">
        <v>13.968999999999999</v>
      </c>
      <c r="U2214" s="2">
        <v>6.71</v>
      </c>
      <c r="V2214" s="2">
        <v>22.1</v>
      </c>
      <c r="W2214" s="2">
        <v>30.4</v>
      </c>
      <c r="X2214" s="2">
        <v>12.4672</v>
      </c>
      <c r="Y2214" s="2">
        <v>10.57</v>
      </c>
      <c r="Z2214" s="2">
        <v>34.4</v>
      </c>
      <c r="AA2214" s="2">
        <v>30.8</v>
      </c>
      <c r="AB2214" s="2">
        <v>27.6432</v>
      </c>
      <c r="AC2214" s="2">
        <v>11.5</v>
      </c>
      <c r="AD2214" s="2">
        <v>31.3</v>
      </c>
      <c r="AE2214" s="2">
        <v>36.700000000000003</v>
      </c>
      <c r="AF2214" s="2">
        <v>33.432299999999998</v>
      </c>
      <c r="AG2214" s="20">
        <v>7.58</v>
      </c>
      <c r="AH2214" s="20">
        <v>25.7</v>
      </c>
      <c r="AI2214" s="20">
        <v>29.5</v>
      </c>
      <c r="AJ2214" s="20">
        <v>31.851099999999999</v>
      </c>
      <c r="AK2214" s="18">
        <v>11.96</v>
      </c>
      <c r="AL2214" s="18">
        <v>32.799999999999997</v>
      </c>
      <c r="AM2214" s="18">
        <v>36.5</v>
      </c>
      <c r="AN2214" s="18">
        <v>55.660699999999999</v>
      </c>
      <c r="AO2214" s="2">
        <v>5.87</v>
      </c>
      <c r="AP2214" s="2">
        <v>22.6</v>
      </c>
      <c r="AQ2214" s="2">
        <v>26</v>
      </c>
      <c r="AR2214" s="2">
        <v>5.6852999999999998</v>
      </c>
      <c r="AS2214" s="2">
        <v>6.68</v>
      </c>
      <c r="AT2214" s="2">
        <v>24</v>
      </c>
      <c r="AU2214" s="2">
        <v>27.8</v>
      </c>
      <c r="AV2214" s="2">
        <v>13.0311</v>
      </c>
      <c r="AW2214" s="2">
        <v>9.7100000000000009</v>
      </c>
      <c r="AX2214" s="2">
        <v>29.5</v>
      </c>
      <c r="AY2214" s="2">
        <v>32.9</v>
      </c>
      <c r="AZ2214" s="2">
        <v>24.722300000000001</v>
      </c>
      <c r="BA2214" s="2">
        <v>13</v>
      </c>
      <c r="BB2214" s="2">
        <v>34.4</v>
      </c>
      <c r="BC2214" s="2">
        <v>37.799999999999997</v>
      </c>
      <c r="BD2214" s="2">
        <v>44.073099999999997</v>
      </c>
      <c r="BE2214" s="4" t="str">
        <f t="shared" si="342"/>
        <v>ENTRETENIDO</v>
      </c>
      <c r="BF2214" s="4">
        <f t="shared" si="343"/>
        <v>9.2005999999999997</v>
      </c>
      <c r="BG2214">
        <f t="shared" si="344"/>
        <v>5.87</v>
      </c>
      <c r="BH2214">
        <f t="shared" si="345"/>
        <v>6.68</v>
      </c>
      <c r="BI2214">
        <f t="shared" si="346"/>
        <v>13</v>
      </c>
      <c r="BJ2214">
        <f t="shared" si="347"/>
        <v>11.96</v>
      </c>
      <c r="BK2214">
        <f t="shared" si="348"/>
        <v>7.58</v>
      </c>
      <c r="BL2214">
        <f t="shared" si="349"/>
        <v>134346.24000000005</v>
      </c>
    </row>
    <row r="2215" spans="1:64" x14ac:dyDescent="0.2">
      <c r="A2215" s="1">
        <v>2213</v>
      </c>
      <c r="B2215" s="7" t="s">
        <v>47</v>
      </c>
      <c r="C2215" s="3">
        <v>39997</v>
      </c>
      <c r="D2215" s="4" t="s">
        <v>3</v>
      </c>
      <c r="E2215" s="4" t="s">
        <v>175</v>
      </c>
      <c r="F2215" s="5" t="str">
        <f t="shared" si="340"/>
        <v>V</v>
      </c>
      <c r="G2215" s="6">
        <v>0.91805555555555562</v>
      </c>
      <c r="H2215" s="6">
        <v>3.7499999999999999E-2</v>
      </c>
      <c r="I2215" s="85">
        <f t="shared" si="341"/>
        <v>171.99999999999991</v>
      </c>
      <c r="J2215" s="86">
        <f>I2215*Segmentos!$D$7*(AH2215%)*IF(ISNUMBER(AI2215),AI2215%,0)</f>
        <v>2507622.399999999</v>
      </c>
      <c r="K2215" s="86">
        <f>I2215*Segmentos!$D$7*(AL2215%)*IF(ISNUMBER(AM2215),AM2215%,0)</f>
        <v>5405340.7999999989</v>
      </c>
      <c r="L2215" s="4"/>
      <c r="M2215" s="2">
        <v>5.86</v>
      </c>
      <c r="N2215" s="2">
        <v>30</v>
      </c>
      <c r="O2215" s="2">
        <v>19.5</v>
      </c>
      <c r="P2215" s="2">
        <v>85.1815</v>
      </c>
      <c r="Q2215" s="2">
        <v>4.3499999999999996</v>
      </c>
      <c r="R2215" s="2">
        <v>21.1</v>
      </c>
      <c r="S2215" s="2">
        <v>20.6</v>
      </c>
      <c r="T2215" s="2">
        <v>10.542899999999999</v>
      </c>
      <c r="U2215" s="2">
        <v>5.85</v>
      </c>
      <c r="V2215" s="2">
        <v>26.8</v>
      </c>
      <c r="W2215" s="2">
        <v>21.8</v>
      </c>
      <c r="X2215" s="2">
        <v>17.8432</v>
      </c>
      <c r="Y2215" s="2">
        <v>5.28</v>
      </c>
      <c r="Z2215" s="2">
        <v>34.700000000000003</v>
      </c>
      <c r="AA2215" s="2">
        <v>15.2</v>
      </c>
      <c r="AB2215" s="2">
        <v>22.648900000000001</v>
      </c>
      <c r="AC2215" s="2">
        <v>7.15</v>
      </c>
      <c r="AD2215" s="2">
        <v>32.4</v>
      </c>
      <c r="AE2215" s="2">
        <v>22.1</v>
      </c>
      <c r="AF2215" s="2">
        <v>34.146500000000003</v>
      </c>
      <c r="AG2215" s="20">
        <v>3.64</v>
      </c>
      <c r="AH2215" s="20">
        <v>27.2</v>
      </c>
      <c r="AI2215" s="20">
        <v>13.4</v>
      </c>
      <c r="AJ2215" s="20">
        <v>25.1172</v>
      </c>
      <c r="AK2215" s="18">
        <v>7.86</v>
      </c>
      <c r="AL2215" s="18">
        <v>32.6</v>
      </c>
      <c r="AM2215" s="18">
        <v>24.1</v>
      </c>
      <c r="AN2215" s="18">
        <v>60.064300000000003</v>
      </c>
      <c r="AO2215" s="2">
        <v>5</v>
      </c>
      <c r="AP2215" s="2">
        <v>24.8</v>
      </c>
      <c r="AQ2215" s="2">
        <v>20.2</v>
      </c>
      <c r="AR2215" s="2">
        <v>7.9501999999999997</v>
      </c>
      <c r="AS2215" s="2">
        <v>6.27</v>
      </c>
      <c r="AT2215" s="2">
        <v>27.7</v>
      </c>
      <c r="AU2215" s="2">
        <v>22.6</v>
      </c>
      <c r="AV2215" s="2">
        <v>20.066600000000001</v>
      </c>
      <c r="AW2215" s="2">
        <v>6.09</v>
      </c>
      <c r="AX2215" s="2">
        <v>31.3</v>
      </c>
      <c r="AY2215" s="2">
        <v>19.399999999999999</v>
      </c>
      <c r="AZ2215" s="2">
        <v>25.444800000000001</v>
      </c>
      <c r="BA2215" s="2">
        <v>5.7</v>
      </c>
      <c r="BB2215" s="2">
        <v>31.9</v>
      </c>
      <c r="BC2215" s="2">
        <v>17.899999999999999</v>
      </c>
      <c r="BD2215" s="2">
        <v>31.719899999999999</v>
      </c>
      <c r="BE2215" s="4" t="str">
        <f t="shared" si="342"/>
        <v>ABURRIDO</v>
      </c>
      <c r="BF2215" s="4">
        <f t="shared" si="343"/>
        <v>6.0693999999999999</v>
      </c>
      <c r="BG2215">
        <f t="shared" si="344"/>
        <v>5</v>
      </c>
      <c r="BH2215">
        <f t="shared" si="345"/>
        <v>6.27</v>
      </c>
      <c r="BI2215">
        <f t="shared" si="346"/>
        <v>6.09</v>
      </c>
      <c r="BJ2215">
        <f t="shared" si="347"/>
        <v>7.86</v>
      </c>
      <c r="BK2215">
        <f t="shared" si="348"/>
        <v>3.64</v>
      </c>
      <c r="BL2215">
        <f t="shared" si="349"/>
        <v>100619.99999999994</v>
      </c>
    </row>
    <row r="2216" spans="1:64" x14ac:dyDescent="0.2">
      <c r="A2216" s="1">
        <v>2214</v>
      </c>
      <c r="B2216" s="7" t="s">
        <v>23</v>
      </c>
      <c r="C2216" s="3">
        <v>39997</v>
      </c>
      <c r="D2216" s="4" t="s">
        <v>629</v>
      </c>
      <c r="E2216" s="4" t="s">
        <v>170</v>
      </c>
      <c r="F2216" s="5" t="str">
        <f t="shared" si="340"/>
        <v>V</v>
      </c>
      <c r="G2216" s="6">
        <v>0.89444444444444438</v>
      </c>
      <c r="H2216" s="6">
        <v>0.91736111111111107</v>
      </c>
      <c r="I2216" s="85">
        <f t="shared" si="341"/>
        <v>33.000000000000043</v>
      </c>
      <c r="J2216" s="86">
        <f>I2216*Segmentos!$D$7*(AH2216%)*IF(ISNUMBER(AI2216),AI2216%,0)</f>
        <v>32076.00000000004</v>
      </c>
      <c r="K2216" s="86">
        <f>I2216*Segmentos!$D$7*(AL2216%)*IF(ISNUMBER(AM2216),AM2216%,0)</f>
        <v>131947.20000000016</v>
      </c>
      <c r="L2216" s="4"/>
      <c r="M2216" s="2">
        <v>0.66</v>
      </c>
      <c r="N2216" s="2">
        <v>1.2</v>
      </c>
      <c r="O2216" s="2">
        <v>56.7</v>
      </c>
      <c r="P2216" s="2">
        <v>31.629000000000001</v>
      </c>
      <c r="Q2216" s="2">
        <v>0</v>
      </c>
      <c r="R2216" s="2">
        <v>0.1</v>
      </c>
      <c r="S2216" s="2">
        <v>3</v>
      </c>
      <c r="T2216" s="2">
        <v>1.9E-2</v>
      </c>
      <c r="U2216" s="2">
        <v>1.92</v>
      </c>
      <c r="V2216" s="2">
        <v>2.6</v>
      </c>
      <c r="W2216" s="2">
        <v>74.5</v>
      </c>
      <c r="X2216" s="2">
        <v>19.4056</v>
      </c>
      <c r="Y2216" s="2">
        <v>0.71</v>
      </c>
      <c r="Z2216" s="2">
        <v>1.7</v>
      </c>
      <c r="AA2216" s="2">
        <v>42.5</v>
      </c>
      <c r="AB2216" s="2">
        <v>10.0974</v>
      </c>
      <c r="AC2216" s="2">
        <v>0.13</v>
      </c>
      <c r="AD2216" s="2">
        <v>0.3</v>
      </c>
      <c r="AE2216" s="2">
        <v>39.4</v>
      </c>
      <c r="AF2216" s="2">
        <v>2.1070000000000002</v>
      </c>
      <c r="AG2216" s="20">
        <v>0.25</v>
      </c>
      <c r="AH2216" s="20">
        <v>0.5</v>
      </c>
      <c r="AI2216" s="20">
        <v>48.6</v>
      </c>
      <c r="AJ2216" s="20">
        <v>5.6825000000000001</v>
      </c>
      <c r="AK2216" s="18">
        <v>1.02</v>
      </c>
      <c r="AL2216" s="18">
        <v>1.7</v>
      </c>
      <c r="AM2216" s="18">
        <v>58.8</v>
      </c>
      <c r="AN2216" s="18">
        <v>25.9465</v>
      </c>
      <c r="AO2216" s="2">
        <v>0.14000000000000001</v>
      </c>
      <c r="AP2216" s="2">
        <v>0.3</v>
      </c>
      <c r="AQ2216" s="2">
        <v>52.5</v>
      </c>
      <c r="AR2216" s="2">
        <v>0.75049999999999994</v>
      </c>
      <c r="AS2216" s="2">
        <v>0.17</v>
      </c>
      <c r="AT2216" s="2">
        <v>0.2</v>
      </c>
      <c r="AU2216" s="2">
        <v>75.8</v>
      </c>
      <c r="AV2216" s="2">
        <v>1.7805</v>
      </c>
      <c r="AW2216" s="2">
        <v>0.98</v>
      </c>
      <c r="AX2216" s="2">
        <v>1.3</v>
      </c>
      <c r="AY2216" s="2">
        <v>78.2</v>
      </c>
      <c r="AZ2216" s="2">
        <v>13.5595</v>
      </c>
      <c r="BA2216" s="2">
        <v>0.84</v>
      </c>
      <c r="BB2216" s="2">
        <v>1.9</v>
      </c>
      <c r="BC2216" s="2">
        <v>44.8</v>
      </c>
      <c r="BD2216" s="2">
        <v>15.538600000000001</v>
      </c>
      <c r="BE2216" s="4" t="str">
        <f t="shared" si="342"/>
        <v>NO APLICA</v>
      </c>
      <c r="BF2216" s="4">
        <f t="shared" si="343"/>
        <v>0.51839999999999997</v>
      </c>
      <c r="BG2216">
        <f t="shared" si="344"/>
        <v>0.14000000000000001</v>
      </c>
      <c r="BH2216">
        <f t="shared" si="345"/>
        <v>0.17</v>
      </c>
      <c r="BI2216">
        <f t="shared" si="346"/>
        <v>0.98</v>
      </c>
      <c r="BJ2216">
        <f t="shared" si="347"/>
        <v>1.02</v>
      </c>
      <c r="BK2216">
        <f t="shared" si="348"/>
        <v>0.25</v>
      </c>
      <c r="BL2216">
        <f t="shared" si="349"/>
        <v>2245.3200000000029</v>
      </c>
    </row>
    <row r="2217" spans="1:64" x14ac:dyDescent="0.2">
      <c r="A2217" s="1">
        <v>2215</v>
      </c>
      <c r="B2217" s="7" t="s">
        <v>25</v>
      </c>
      <c r="C2217" s="3">
        <v>39997</v>
      </c>
      <c r="D2217" s="4" t="s">
        <v>629</v>
      </c>
      <c r="E2217" s="4" t="s">
        <v>171</v>
      </c>
      <c r="F2217" s="5" t="str">
        <f t="shared" si="340"/>
        <v>V</v>
      </c>
      <c r="G2217" s="6">
        <v>0.89375000000000004</v>
      </c>
      <c r="H2217" s="6">
        <v>0.89583333333333337</v>
      </c>
      <c r="I2217" s="85">
        <f t="shared" si="341"/>
        <v>2.9999999999999893</v>
      </c>
      <c r="J2217" s="86">
        <f>I2217*Segmentos!$D$7*(AH2217%)*IF(ISNUMBER(AI2217),AI2217%,0)</f>
        <v>5873.99999999998</v>
      </c>
      <c r="K2217" s="86">
        <f>I2217*Segmentos!$D$7*(AL2217%)*IF(ISNUMBER(AM2217),AM2217%,0)</f>
        <v>7904.3999999999705</v>
      </c>
      <c r="L2217" s="4"/>
      <c r="M2217" s="2">
        <v>0.6</v>
      </c>
      <c r="N2217" s="2">
        <v>0.6</v>
      </c>
      <c r="O2217" s="2">
        <v>95.6</v>
      </c>
      <c r="P2217" s="2">
        <v>45.465299999999999</v>
      </c>
      <c r="Q2217" s="2">
        <v>0</v>
      </c>
      <c r="R2217" s="2">
        <v>0</v>
      </c>
      <c r="S2217" s="8" t="s">
        <v>577</v>
      </c>
      <c r="T2217" s="2">
        <v>0</v>
      </c>
      <c r="U2217" s="2">
        <v>1.24</v>
      </c>
      <c r="V2217" s="2">
        <v>1.3</v>
      </c>
      <c r="W2217" s="2">
        <v>97.9</v>
      </c>
      <c r="X2217" s="2">
        <v>19.7502</v>
      </c>
      <c r="Y2217" s="2">
        <v>0.32</v>
      </c>
      <c r="Z2217" s="2">
        <v>0.4</v>
      </c>
      <c r="AA2217" s="2">
        <v>91.7</v>
      </c>
      <c r="AB2217" s="2">
        <v>7.2384000000000004</v>
      </c>
      <c r="AC2217" s="2">
        <v>0.74</v>
      </c>
      <c r="AD2217" s="2">
        <v>0.8</v>
      </c>
      <c r="AE2217" s="2">
        <v>94.9</v>
      </c>
      <c r="AF2217" s="2">
        <v>18.476700000000001</v>
      </c>
      <c r="AG2217" s="20">
        <v>0.53</v>
      </c>
      <c r="AH2217" s="20">
        <v>0.5</v>
      </c>
      <c r="AI2217" s="20">
        <v>97.9</v>
      </c>
      <c r="AJ2217" s="20">
        <v>19.226600000000001</v>
      </c>
      <c r="AK2217" s="18">
        <v>0.66</v>
      </c>
      <c r="AL2217" s="18">
        <v>0.7</v>
      </c>
      <c r="AM2217" s="18">
        <v>94.1</v>
      </c>
      <c r="AN2217" s="18">
        <v>26.238700000000001</v>
      </c>
      <c r="AO2217" s="2">
        <v>0.21</v>
      </c>
      <c r="AP2217" s="2">
        <v>0.2</v>
      </c>
      <c r="AQ2217" s="2">
        <v>91.6</v>
      </c>
      <c r="AR2217" s="2">
        <v>1.7199</v>
      </c>
      <c r="AS2217" s="2">
        <v>0.37</v>
      </c>
      <c r="AT2217" s="2">
        <v>0.4</v>
      </c>
      <c r="AU2217" s="2">
        <v>81.8</v>
      </c>
      <c r="AV2217" s="2">
        <v>6.1407999999999996</v>
      </c>
      <c r="AW2217" s="2">
        <v>1.01</v>
      </c>
      <c r="AX2217" s="2">
        <v>1</v>
      </c>
      <c r="AY2217" s="2">
        <v>97.6</v>
      </c>
      <c r="AZ2217" s="2">
        <v>21.951599999999999</v>
      </c>
      <c r="BA2217" s="2">
        <v>0.54</v>
      </c>
      <c r="BB2217" s="2">
        <v>0.5</v>
      </c>
      <c r="BC2217" s="2">
        <v>100</v>
      </c>
      <c r="BD2217" s="2">
        <v>15.653</v>
      </c>
      <c r="BE2217" s="4" t="str">
        <f t="shared" si="342"/>
        <v>NO APLICA</v>
      </c>
      <c r="BF2217" s="4">
        <f t="shared" si="343"/>
        <v>0.59360000000000013</v>
      </c>
      <c r="BG2217">
        <f t="shared" si="344"/>
        <v>0.21</v>
      </c>
      <c r="BH2217">
        <f t="shared" si="345"/>
        <v>0.37</v>
      </c>
      <c r="BI2217">
        <f t="shared" si="346"/>
        <v>1.01</v>
      </c>
      <c r="BJ2217">
        <f t="shared" si="347"/>
        <v>0.66</v>
      </c>
      <c r="BK2217">
        <f t="shared" si="348"/>
        <v>0.53</v>
      </c>
      <c r="BL2217">
        <f t="shared" si="349"/>
        <v>172.07999999999939</v>
      </c>
    </row>
    <row r="2218" spans="1:64" x14ac:dyDescent="0.2">
      <c r="A2218" s="1">
        <v>2216</v>
      </c>
      <c r="B2218" s="7" t="s">
        <v>32</v>
      </c>
      <c r="C2218" s="3">
        <v>39997</v>
      </c>
      <c r="D2218" s="4" t="s">
        <v>628</v>
      </c>
      <c r="E2218" s="4" t="s">
        <v>164</v>
      </c>
      <c r="F2218" s="5" t="str">
        <f t="shared" si="340"/>
        <v>V</v>
      </c>
      <c r="G2218" s="6">
        <v>0.9145833333333333</v>
      </c>
      <c r="H2218" s="6">
        <v>0.91666666666666663</v>
      </c>
      <c r="I2218" s="85">
        <f t="shared" si="341"/>
        <v>2.9999999999999893</v>
      </c>
      <c r="J2218" s="86">
        <f>I2218*Segmentos!$D$7*(AH2218%)*IF(ISNUMBER(AI2218),AI2218%,0)</f>
        <v>904.79999999999688</v>
      </c>
      <c r="K2218" s="86">
        <f>I2218*Segmentos!$D$7*(AL2218%)*IF(ISNUMBER(AM2218),AM2218%,0)</f>
        <v>4799.9999999999836</v>
      </c>
      <c r="L2218" s="4"/>
      <c r="M2218" s="2">
        <v>0.24</v>
      </c>
      <c r="N2218" s="2">
        <v>0.2</v>
      </c>
      <c r="O2218" s="2">
        <v>94.2</v>
      </c>
      <c r="P2218" s="2">
        <v>79.663700000000006</v>
      </c>
      <c r="Q2218" s="2">
        <v>0</v>
      </c>
      <c r="R2218" s="2">
        <v>0</v>
      </c>
      <c r="S2218" s="8" t="s">
        <v>577</v>
      </c>
      <c r="T2218" s="2">
        <v>0</v>
      </c>
      <c r="U2218" s="2">
        <v>0</v>
      </c>
      <c r="V2218" s="2">
        <v>0</v>
      </c>
      <c r="W2218" s="8" t="s">
        <v>577</v>
      </c>
      <c r="X2218" s="2">
        <v>0</v>
      </c>
      <c r="Y2218" s="2">
        <v>0.02</v>
      </c>
      <c r="Z2218" s="2">
        <v>0.1</v>
      </c>
      <c r="AA2218" s="2">
        <v>33.299999999999997</v>
      </c>
      <c r="AB2218" s="2">
        <v>2.4636999999999998</v>
      </c>
      <c r="AC2218" s="2">
        <v>0.69</v>
      </c>
      <c r="AD2218" s="2">
        <v>0.7</v>
      </c>
      <c r="AE2218" s="2">
        <v>100</v>
      </c>
      <c r="AF2218" s="2">
        <v>77.2</v>
      </c>
      <c r="AG2218" s="20">
        <v>0.09</v>
      </c>
      <c r="AH2218" s="20">
        <v>0.1</v>
      </c>
      <c r="AI2218" s="20">
        <v>75.400000000000006</v>
      </c>
      <c r="AJ2218" s="20">
        <v>15.086600000000001</v>
      </c>
      <c r="AK2218" s="18">
        <v>0.36</v>
      </c>
      <c r="AL2218" s="18">
        <v>0.4</v>
      </c>
      <c r="AM2218" s="18">
        <v>100</v>
      </c>
      <c r="AN2218" s="18">
        <v>64.576999999999998</v>
      </c>
      <c r="AO2218" s="2">
        <v>7.0000000000000007E-2</v>
      </c>
      <c r="AP2218" s="2">
        <v>0.2</v>
      </c>
      <c r="AQ2218" s="2">
        <v>33.299999999999997</v>
      </c>
      <c r="AR2218" s="2">
        <v>2.4636999999999998</v>
      </c>
      <c r="AS2218" s="2">
        <v>0.38</v>
      </c>
      <c r="AT2218" s="2">
        <v>0.4</v>
      </c>
      <c r="AU2218" s="2">
        <v>100</v>
      </c>
      <c r="AV2218" s="2">
        <v>28.668500000000002</v>
      </c>
      <c r="AW2218" s="2">
        <v>0.5</v>
      </c>
      <c r="AX2218" s="2">
        <v>0.5</v>
      </c>
      <c r="AY2218" s="2">
        <v>100</v>
      </c>
      <c r="AZ2218" s="2">
        <v>48.531500000000001</v>
      </c>
      <c r="BA2218" s="2">
        <v>0</v>
      </c>
      <c r="BB2218" s="2">
        <v>0</v>
      </c>
      <c r="BC2218" s="8" t="s">
        <v>577</v>
      </c>
      <c r="BD2218" s="2">
        <v>0</v>
      </c>
      <c r="BE2218" s="4" t="str">
        <f t="shared" si="342"/>
        <v>NO APLICA</v>
      </c>
      <c r="BF2218" s="4">
        <f t="shared" si="343"/>
        <v>0.3594</v>
      </c>
      <c r="BG2218">
        <f t="shared" si="344"/>
        <v>7.0000000000000007E-2</v>
      </c>
      <c r="BH2218">
        <f t="shared" si="345"/>
        <v>0.38</v>
      </c>
      <c r="BI2218">
        <f t="shared" si="346"/>
        <v>0.5</v>
      </c>
      <c r="BJ2218">
        <f t="shared" si="347"/>
        <v>0.36</v>
      </c>
      <c r="BK2218">
        <f t="shared" si="348"/>
        <v>0.09</v>
      </c>
      <c r="BL2218">
        <f t="shared" si="349"/>
        <v>56.519999999999804</v>
      </c>
    </row>
    <row r="2219" spans="1:64" x14ac:dyDescent="0.2">
      <c r="A2219" s="1">
        <v>2217</v>
      </c>
      <c r="B2219" s="7" t="s">
        <v>19</v>
      </c>
      <c r="C2219" s="3">
        <v>39997</v>
      </c>
      <c r="D2219" s="4" t="s">
        <v>17</v>
      </c>
      <c r="E2219" s="4" t="s">
        <v>166</v>
      </c>
      <c r="F2219" s="5" t="str">
        <f t="shared" si="340"/>
        <v>V</v>
      </c>
      <c r="G2219" s="6">
        <v>0.9145833333333333</v>
      </c>
      <c r="H2219" s="6">
        <v>0.91666666666666663</v>
      </c>
      <c r="I2219" s="85">
        <f t="shared" si="341"/>
        <v>2.9999999999999893</v>
      </c>
      <c r="J2219" s="86">
        <f>I2219*Segmentos!$D$7*(AH2219%)*IF(ISNUMBER(AI2219),AI2219%,0)</f>
        <v>1967.9999999999932</v>
      </c>
      <c r="K2219" s="86">
        <f>I2219*Segmentos!$D$7*(AL2219%)*IF(ISNUMBER(AM2219),AM2219%,0)</f>
        <v>2049.5999999999931</v>
      </c>
      <c r="L2219" s="4"/>
      <c r="M2219" s="2">
        <v>0.18</v>
      </c>
      <c r="N2219" s="2">
        <v>0.2</v>
      </c>
      <c r="O2219" s="2">
        <v>83.8</v>
      </c>
      <c r="P2219" s="2">
        <v>68.395600000000002</v>
      </c>
      <c r="Q2219" s="2">
        <v>0.28999999999999998</v>
      </c>
      <c r="R2219" s="2">
        <v>0.3</v>
      </c>
      <c r="S2219" s="2">
        <v>100</v>
      </c>
      <c r="T2219" s="2">
        <v>17.944199999999999</v>
      </c>
      <c r="U2219" s="2">
        <v>0</v>
      </c>
      <c r="V2219" s="2">
        <v>0</v>
      </c>
      <c r="W2219" s="8" t="s">
        <v>577</v>
      </c>
      <c r="X2219" s="2">
        <v>0</v>
      </c>
      <c r="Y2219" s="2">
        <v>0.46</v>
      </c>
      <c r="Z2219" s="2">
        <v>0.6</v>
      </c>
      <c r="AA2219" s="2">
        <v>79.2</v>
      </c>
      <c r="AB2219" s="2">
        <v>50.4514</v>
      </c>
      <c r="AC2219" s="2">
        <v>0</v>
      </c>
      <c r="AD2219" s="2">
        <v>0</v>
      </c>
      <c r="AE2219" s="8" t="s">
        <v>577</v>
      </c>
      <c r="AF2219" s="2">
        <v>0</v>
      </c>
      <c r="AG2219" s="20">
        <v>0.18</v>
      </c>
      <c r="AH2219" s="20">
        <v>0.2</v>
      </c>
      <c r="AI2219" s="20">
        <v>82</v>
      </c>
      <c r="AJ2219" s="20">
        <v>32.032600000000002</v>
      </c>
      <c r="AK2219" s="18">
        <v>0.18</v>
      </c>
      <c r="AL2219" s="18">
        <v>0.2</v>
      </c>
      <c r="AM2219" s="18">
        <v>85.4</v>
      </c>
      <c r="AN2219" s="18">
        <v>36.363100000000003</v>
      </c>
      <c r="AO2219" s="2">
        <v>0.27</v>
      </c>
      <c r="AP2219" s="2">
        <v>0.3</v>
      </c>
      <c r="AQ2219" s="2">
        <v>100</v>
      </c>
      <c r="AR2219" s="2">
        <v>11.2448</v>
      </c>
      <c r="AS2219" s="2">
        <v>0.37</v>
      </c>
      <c r="AT2219" s="2">
        <v>0.4</v>
      </c>
      <c r="AU2219" s="2">
        <v>100</v>
      </c>
      <c r="AV2219" s="2">
        <v>30.6206</v>
      </c>
      <c r="AW2219" s="2">
        <v>0.25</v>
      </c>
      <c r="AX2219" s="2">
        <v>0.4</v>
      </c>
      <c r="AY2219" s="2">
        <v>66.7</v>
      </c>
      <c r="AZ2219" s="2">
        <v>26.530200000000001</v>
      </c>
      <c r="BA2219" s="2">
        <v>0</v>
      </c>
      <c r="BB2219" s="2">
        <v>0</v>
      </c>
      <c r="BC2219" s="8" t="s">
        <v>577</v>
      </c>
      <c r="BD2219" s="2">
        <v>0</v>
      </c>
      <c r="BE2219" s="4" t="str">
        <f t="shared" si="342"/>
        <v>NO APLICA</v>
      </c>
      <c r="BF2219" s="4">
        <f t="shared" si="343"/>
        <v>0.28600000000000003</v>
      </c>
      <c r="BG2219">
        <f t="shared" si="344"/>
        <v>0.27</v>
      </c>
      <c r="BH2219">
        <f t="shared" si="345"/>
        <v>0.37</v>
      </c>
      <c r="BI2219">
        <f t="shared" si="346"/>
        <v>0.25</v>
      </c>
      <c r="BJ2219">
        <f t="shared" si="347"/>
        <v>0.18</v>
      </c>
      <c r="BK2219">
        <f t="shared" si="348"/>
        <v>0.18</v>
      </c>
      <c r="BL2219">
        <f t="shared" si="349"/>
        <v>50.279999999999816</v>
      </c>
    </row>
    <row r="2220" spans="1:64" x14ac:dyDescent="0.2">
      <c r="A2220" s="1">
        <v>2218</v>
      </c>
      <c r="B2220" s="7" t="s">
        <v>2</v>
      </c>
      <c r="C2220" s="3">
        <v>39997</v>
      </c>
      <c r="D2220" s="4" t="s">
        <v>627</v>
      </c>
      <c r="E2220" s="4" t="s">
        <v>164</v>
      </c>
      <c r="F2220" s="5" t="str">
        <f t="shared" si="340"/>
        <v>V</v>
      </c>
      <c r="G2220" s="6">
        <v>0.8833333333333333</v>
      </c>
      <c r="H2220" s="6">
        <v>0.92847222222222225</v>
      </c>
      <c r="I2220" s="85">
        <f t="shared" si="341"/>
        <v>65.000000000000085</v>
      </c>
      <c r="J2220" s="86">
        <f>I2220*Segmentos!$D$7*(AH2220%)*IF(ISNUMBER(AI2220),AI2220%,0)</f>
        <v>1055912.0000000014</v>
      </c>
      <c r="K2220" s="86">
        <f>I2220*Segmentos!$D$7*(AL2220%)*IF(ISNUMBER(AM2220),AM2220%,0)</f>
        <v>1000480.0000000015</v>
      </c>
      <c r="L2220" s="4"/>
      <c r="M2220" s="2">
        <v>3.96</v>
      </c>
      <c r="N2220" s="2">
        <v>14.6</v>
      </c>
      <c r="O2220" s="2">
        <v>27.1</v>
      </c>
      <c r="P2220" s="2">
        <v>71.846500000000006</v>
      </c>
      <c r="Q2220" s="2">
        <v>2.8</v>
      </c>
      <c r="R2220" s="2">
        <v>9.1</v>
      </c>
      <c r="S2220" s="2">
        <v>30.7</v>
      </c>
      <c r="T2220" s="2">
        <v>8.4772999999999996</v>
      </c>
      <c r="U2220" s="2">
        <v>2.48</v>
      </c>
      <c r="V2220" s="2">
        <v>11.2</v>
      </c>
      <c r="W2220" s="2">
        <v>22.2</v>
      </c>
      <c r="X2220" s="2">
        <v>9.4513999999999996</v>
      </c>
      <c r="Y2220" s="2">
        <v>4.78</v>
      </c>
      <c r="Z2220" s="2">
        <v>19.5</v>
      </c>
      <c r="AA2220" s="2">
        <v>24.5</v>
      </c>
      <c r="AB2220" s="2">
        <v>25.626000000000001</v>
      </c>
      <c r="AC2220" s="2">
        <v>4.75</v>
      </c>
      <c r="AD2220" s="2">
        <v>15.1</v>
      </c>
      <c r="AE2220" s="2">
        <v>31.4</v>
      </c>
      <c r="AF2220" s="2">
        <v>28.291799999999999</v>
      </c>
      <c r="AG2220" s="20">
        <v>4.07</v>
      </c>
      <c r="AH2220" s="20">
        <v>14.3</v>
      </c>
      <c r="AI2220" s="20">
        <v>28.4</v>
      </c>
      <c r="AJ2220" s="20">
        <v>35.03</v>
      </c>
      <c r="AK2220" s="18">
        <v>3.86</v>
      </c>
      <c r="AL2220" s="18">
        <v>14.8</v>
      </c>
      <c r="AM2220" s="18">
        <v>26</v>
      </c>
      <c r="AN2220" s="18">
        <v>36.816499999999998</v>
      </c>
      <c r="AO2220" s="2">
        <v>3.35</v>
      </c>
      <c r="AP2220" s="2">
        <v>14.6</v>
      </c>
      <c r="AQ2220" s="2">
        <v>23</v>
      </c>
      <c r="AR2220" s="2">
        <v>6.6528</v>
      </c>
      <c r="AS2220" s="2">
        <v>4.83</v>
      </c>
      <c r="AT2220" s="2">
        <v>13.7</v>
      </c>
      <c r="AU2220" s="2">
        <v>35.200000000000003</v>
      </c>
      <c r="AV2220" s="2">
        <v>19.314</v>
      </c>
      <c r="AW2220" s="2">
        <v>3.67</v>
      </c>
      <c r="AX2220" s="2">
        <v>14.8</v>
      </c>
      <c r="AY2220" s="2">
        <v>24.7</v>
      </c>
      <c r="AZ2220" s="2">
        <v>19.148</v>
      </c>
      <c r="BA2220" s="2">
        <v>3.84</v>
      </c>
      <c r="BB2220" s="2">
        <v>14.9</v>
      </c>
      <c r="BC2220" s="2">
        <v>25.8</v>
      </c>
      <c r="BD2220" s="2">
        <v>26.7317</v>
      </c>
      <c r="BE2220" s="4" t="str">
        <f t="shared" si="342"/>
        <v>NO APLICA</v>
      </c>
      <c r="BF2220" s="4">
        <f t="shared" si="343"/>
        <v>4.2077999999999998</v>
      </c>
      <c r="BG2220">
        <f t="shared" si="344"/>
        <v>3.35</v>
      </c>
      <c r="BH2220">
        <f t="shared" si="345"/>
        <v>4.83</v>
      </c>
      <c r="BI2220">
        <f t="shared" si="346"/>
        <v>3.84</v>
      </c>
      <c r="BJ2220">
        <f t="shared" si="347"/>
        <v>3.86</v>
      </c>
      <c r="BK2220">
        <f t="shared" si="348"/>
        <v>4.07</v>
      </c>
      <c r="BL2220">
        <f t="shared" si="349"/>
        <v>25717.900000000034</v>
      </c>
    </row>
    <row r="2221" spans="1:64" x14ac:dyDescent="0.2">
      <c r="A2221" s="1">
        <v>2219</v>
      </c>
      <c r="B2221" s="7" t="s">
        <v>16</v>
      </c>
      <c r="C2221" s="3">
        <v>39997</v>
      </c>
      <c r="D2221" s="4" t="s">
        <v>626</v>
      </c>
      <c r="E2221" s="4" t="s">
        <v>166</v>
      </c>
      <c r="F2221" s="5" t="str">
        <f t="shared" si="340"/>
        <v>V</v>
      </c>
      <c r="G2221" s="6">
        <v>0.91319444444444453</v>
      </c>
      <c r="H2221" s="6">
        <v>0.91736111111111107</v>
      </c>
      <c r="I2221" s="85">
        <f t="shared" si="341"/>
        <v>5.9999999999998188</v>
      </c>
      <c r="J2221" s="86">
        <f>I2221*Segmentos!$D$7*(AH2221%)*IF(ISNUMBER(AI2221),AI2221%,0)</f>
        <v>163699.19999999503</v>
      </c>
      <c r="K2221" s="86">
        <f>I2221*Segmentos!$D$7*(AL2221%)*IF(ISNUMBER(AM2221),AM2221%,0)</f>
        <v>246741.59999999253</v>
      </c>
      <c r="L2221" s="4"/>
      <c r="M2221" s="2">
        <v>8.66</v>
      </c>
      <c r="N2221" s="2">
        <v>11.7</v>
      </c>
      <c r="O2221" s="2">
        <v>74.3</v>
      </c>
      <c r="P2221" s="2">
        <v>90.761799999999994</v>
      </c>
      <c r="Q2221" s="2">
        <v>5.37</v>
      </c>
      <c r="R2221" s="2">
        <v>7.6</v>
      </c>
      <c r="S2221" s="2">
        <v>71</v>
      </c>
      <c r="T2221" s="2">
        <v>9.3878000000000004</v>
      </c>
      <c r="U2221" s="2">
        <v>4.51</v>
      </c>
      <c r="V2221" s="2">
        <v>6</v>
      </c>
      <c r="W2221" s="2">
        <v>74.599999999999994</v>
      </c>
      <c r="X2221" s="2">
        <v>9.9077000000000002</v>
      </c>
      <c r="Y2221" s="2">
        <v>9.43</v>
      </c>
      <c r="Z2221" s="2">
        <v>13.3</v>
      </c>
      <c r="AA2221" s="2">
        <v>71.099999999999994</v>
      </c>
      <c r="AB2221" s="2">
        <v>29.196999999999999</v>
      </c>
      <c r="AC2221" s="2">
        <v>12.28</v>
      </c>
      <c r="AD2221" s="2">
        <v>15.9</v>
      </c>
      <c r="AE2221" s="2">
        <v>77.3</v>
      </c>
      <c r="AF2221" s="2">
        <v>42.269399999999997</v>
      </c>
      <c r="AG2221" s="20">
        <v>6.81</v>
      </c>
      <c r="AH2221" s="20">
        <v>9.8000000000000007</v>
      </c>
      <c r="AI2221" s="20">
        <v>69.599999999999994</v>
      </c>
      <c r="AJ2221" s="20">
        <v>33.884599999999999</v>
      </c>
      <c r="AK2221" s="18">
        <v>10.32</v>
      </c>
      <c r="AL2221" s="18">
        <v>13.3</v>
      </c>
      <c r="AM2221" s="18">
        <v>77.3</v>
      </c>
      <c r="AN2221" s="18">
        <v>56.877299999999998</v>
      </c>
      <c r="AO2221" s="2">
        <v>7.53</v>
      </c>
      <c r="AP2221" s="2">
        <v>9.3000000000000007</v>
      </c>
      <c r="AQ2221" s="2">
        <v>81</v>
      </c>
      <c r="AR2221" s="2">
        <v>8.6305999999999994</v>
      </c>
      <c r="AS2221" s="2">
        <v>6.15</v>
      </c>
      <c r="AT2221" s="2">
        <v>7.6</v>
      </c>
      <c r="AU2221" s="2">
        <v>81</v>
      </c>
      <c r="AV2221" s="2">
        <v>14.2103</v>
      </c>
      <c r="AW2221" s="2">
        <v>9.01</v>
      </c>
      <c r="AX2221" s="2">
        <v>10.8</v>
      </c>
      <c r="AY2221" s="2">
        <v>83.3</v>
      </c>
      <c r="AZ2221" s="2">
        <v>27.1752</v>
      </c>
      <c r="BA2221" s="2">
        <v>10.15</v>
      </c>
      <c r="BB2221" s="2">
        <v>15.3</v>
      </c>
      <c r="BC2221" s="2">
        <v>66.400000000000006</v>
      </c>
      <c r="BD2221" s="2">
        <v>40.745699999999999</v>
      </c>
      <c r="BE2221" s="4" t="str">
        <f t="shared" si="342"/>
        <v>NO APLICA</v>
      </c>
      <c r="BF2221" s="4">
        <f t="shared" si="343"/>
        <v>8.0411999999999999</v>
      </c>
      <c r="BG2221">
        <f t="shared" si="344"/>
        <v>7.53</v>
      </c>
      <c r="BH2221">
        <f t="shared" si="345"/>
        <v>6.15</v>
      </c>
      <c r="BI2221">
        <f t="shared" si="346"/>
        <v>10.15</v>
      </c>
      <c r="BJ2221">
        <f t="shared" si="347"/>
        <v>10.32</v>
      </c>
      <c r="BK2221">
        <f t="shared" si="348"/>
        <v>6.81</v>
      </c>
      <c r="BL2221">
        <f t="shared" si="349"/>
        <v>5215.8599999998414</v>
      </c>
    </row>
    <row r="2222" spans="1:64" x14ac:dyDescent="0.2">
      <c r="A2222" s="1">
        <v>2220</v>
      </c>
      <c r="B2222" s="7" t="s">
        <v>22</v>
      </c>
      <c r="C2222" s="3">
        <v>39997</v>
      </c>
      <c r="D2222" s="4" t="s">
        <v>629</v>
      </c>
      <c r="E2222" s="4" t="s">
        <v>164</v>
      </c>
      <c r="F2222" s="5" t="str">
        <f t="shared" si="340"/>
        <v>V</v>
      </c>
      <c r="G2222" s="6">
        <v>0.83333333333333337</v>
      </c>
      <c r="H2222" s="6">
        <v>0.87291666666666667</v>
      </c>
      <c r="I2222" s="85">
        <f t="shared" si="341"/>
        <v>56.999999999999957</v>
      </c>
      <c r="J2222" s="86">
        <f>I2222*Segmentos!$D$7*(AH2222%)*IF(ISNUMBER(AI2222),AI2222%,0)</f>
        <v>333267.59999999969</v>
      </c>
      <c r="K2222" s="86">
        <f>I2222*Segmentos!$D$7*(AL2222%)*IF(ISNUMBER(AM2222),AM2222%,0)</f>
        <v>374421.59999999974</v>
      </c>
      <c r="L2222" s="4"/>
      <c r="M2222" s="2">
        <v>1.57</v>
      </c>
      <c r="N2222" s="2">
        <v>4.5</v>
      </c>
      <c r="O2222" s="2">
        <v>35.1</v>
      </c>
      <c r="P2222" s="2">
        <v>95.0261</v>
      </c>
      <c r="Q2222" s="2">
        <v>0.11</v>
      </c>
      <c r="R2222" s="2">
        <v>0.7</v>
      </c>
      <c r="S2222" s="2">
        <v>16.399999999999999</v>
      </c>
      <c r="T2222" s="2">
        <v>1.1581999999999999</v>
      </c>
      <c r="U2222" s="2">
        <v>0.5</v>
      </c>
      <c r="V2222" s="2">
        <v>1.9</v>
      </c>
      <c r="W2222" s="2">
        <v>27</v>
      </c>
      <c r="X2222" s="2">
        <v>6.3663999999999996</v>
      </c>
      <c r="Y2222" s="2">
        <v>0.79</v>
      </c>
      <c r="Z2222" s="2">
        <v>4</v>
      </c>
      <c r="AA2222" s="2">
        <v>19.7</v>
      </c>
      <c r="AB2222" s="2">
        <v>14.042199999999999</v>
      </c>
      <c r="AC2222" s="2">
        <v>3.7</v>
      </c>
      <c r="AD2222" s="2">
        <v>8.5</v>
      </c>
      <c r="AE2222" s="2">
        <v>43.5</v>
      </c>
      <c r="AF2222" s="2">
        <v>73.459400000000002</v>
      </c>
      <c r="AG2222" s="20">
        <v>1.48</v>
      </c>
      <c r="AH2222" s="20">
        <v>4.7</v>
      </c>
      <c r="AI2222" s="20">
        <v>31.1</v>
      </c>
      <c r="AJ2222" s="20">
        <v>42.3232</v>
      </c>
      <c r="AK2222" s="18">
        <v>1.66</v>
      </c>
      <c r="AL2222" s="18">
        <v>4.2</v>
      </c>
      <c r="AM2222" s="18">
        <v>39.1</v>
      </c>
      <c r="AN2222" s="18">
        <v>52.7029</v>
      </c>
      <c r="AO2222" s="2">
        <v>0.86</v>
      </c>
      <c r="AP2222" s="2">
        <v>4.0999999999999996</v>
      </c>
      <c r="AQ2222" s="2">
        <v>21.1</v>
      </c>
      <c r="AR2222" s="2">
        <v>5.6970999999999998</v>
      </c>
      <c r="AS2222" s="2">
        <v>1.28</v>
      </c>
      <c r="AT2222" s="2">
        <v>3.5</v>
      </c>
      <c r="AU2222" s="2">
        <v>36.9</v>
      </c>
      <c r="AV2222" s="2">
        <v>17.029</v>
      </c>
      <c r="AW2222" s="2">
        <v>2.41</v>
      </c>
      <c r="AX2222" s="2">
        <v>6</v>
      </c>
      <c r="AY2222" s="2">
        <v>40.200000000000003</v>
      </c>
      <c r="AZ2222" s="2">
        <v>41.8123</v>
      </c>
      <c r="BA2222" s="2">
        <v>1.32</v>
      </c>
      <c r="BB2222" s="2">
        <v>4</v>
      </c>
      <c r="BC2222" s="2">
        <v>32.6</v>
      </c>
      <c r="BD2222" s="2">
        <v>30.4877</v>
      </c>
      <c r="BE2222" s="4" t="str">
        <f t="shared" si="342"/>
        <v>NO APLICA</v>
      </c>
      <c r="BF2222" s="4">
        <f t="shared" si="343"/>
        <v>1.6385999999999998</v>
      </c>
      <c r="BG2222">
        <f t="shared" si="344"/>
        <v>0.86</v>
      </c>
      <c r="BH2222">
        <f t="shared" si="345"/>
        <v>1.28</v>
      </c>
      <c r="BI2222">
        <f t="shared" si="346"/>
        <v>2.41</v>
      </c>
      <c r="BJ2222">
        <f t="shared" si="347"/>
        <v>1.66</v>
      </c>
      <c r="BK2222">
        <f t="shared" si="348"/>
        <v>1.48</v>
      </c>
      <c r="BL2222">
        <f t="shared" si="349"/>
        <v>9003.1499999999942</v>
      </c>
    </row>
    <row r="2223" spans="1:64" x14ac:dyDescent="0.2">
      <c r="A2223" s="1">
        <v>2221</v>
      </c>
      <c r="B2223" s="7" t="s">
        <v>24</v>
      </c>
      <c r="C2223" s="3">
        <v>39997</v>
      </c>
      <c r="D2223" s="4" t="s">
        <v>629</v>
      </c>
      <c r="E2223" s="4" t="s">
        <v>170</v>
      </c>
      <c r="F2223" s="5" t="str">
        <f t="shared" si="340"/>
        <v>V</v>
      </c>
      <c r="G2223" s="6">
        <v>0.87430555555555556</v>
      </c>
      <c r="H2223" s="6">
        <v>0.89097222222222217</v>
      </c>
      <c r="I2223" s="85">
        <f t="shared" si="341"/>
        <v>23.999999999999915</v>
      </c>
      <c r="J2223" s="86">
        <f>I2223*Segmentos!$D$7*(AH2223%)*IF(ISNUMBER(AI2223),AI2223%,0)</f>
        <v>62150.39999999979</v>
      </c>
      <c r="K2223" s="86">
        <f>I2223*Segmentos!$D$7*(AL2223%)*IF(ISNUMBER(AM2223),AM2223%,0)</f>
        <v>26380.799999999908</v>
      </c>
      <c r="L2223" s="4"/>
      <c r="M2223" s="2">
        <v>0.44</v>
      </c>
      <c r="N2223" s="2">
        <v>0.9</v>
      </c>
      <c r="O2223" s="2">
        <v>48.4</v>
      </c>
      <c r="P2223" s="2">
        <v>52.064100000000003</v>
      </c>
      <c r="Q2223" s="2">
        <v>0.03</v>
      </c>
      <c r="R2223" s="2">
        <v>0.3</v>
      </c>
      <c r="S2223" s="2">
        <v>8.3000000000000007</v>
      </c>
      <c r="T2223" s="2">
        <v>0.49819999999999998</v>
      </c>
      <c r="U2223" s="2">
        <v>0.5</v>
      </c>
      <c r="V2223" s="2">
        <v>0.9</v>
      </c>
      <c r="W2223" s="2">
        <v>56.1</v>
      </c>
      <c r="X2223" s="2">
        <v>12.2493</v>
      </c>
      <c r="Y2223" s="2">
        <v>0.28999999999999998</v>
      </c>
      <c r="Z2223" s="2">
        <v>0.7</v>
      </c>
      <c r="AA2223" s="2">
        <v>42.2</v>
      </c>
      <c r="AB2223" s="2">
        <v>9.9358000000000004</v>
      </c>
      <c r="AC2223" s="2">
        <v>0.76</v>
      </c>
      <c r="AD2223" s="2">
        <v>1.5</v>
      </c>
      <c r="AE2223" s="2">
        <v>52.3</v>
      </c>
      <c r="AF2223" s="2">
        <v>29.380800000000001</v>
      </c>
      <c r="AG2223" s="20">
        <v>0.62</v>
      </c>
      <c r="AH2223" s="20">
        <v>1.3</v>
      </c>
      <c r="AI2223" s="20">
        <v>49.8</v>
      </c>
      <c r="AJ2223" s="20">
        <v>34.783299999999997</v>
      </c>
      <c r="AK2223" s="18">
        <v>0.28000000000000003</v>
      </c>
      <c r="AL2223" s="18">
        <v>0.6</v>
      </c>
      <c r="AM2223" s="18">
        <v>45.8</v>
      </c>
      <c r="AN2223" s="18">
        <v>17.280799999999999</v>
      </c>
      <c r="AO2223" s="2">
        <v>0.14000000000000001</v>
      </c>
      <c r="AP2223" s="2">
        <v>0.4</v>
      </c>
      <c r="AQ2223" s="2">
        <v>30.8</v>
      </c>
      <c r="AR2223" s="2">
        <v>1.7766</v>
      </c>
      <c r="AS2223" s="2">
        <v>0.31</v>
      </c>
      <c r="AT2223" s="2">
        <v>0.9</v>
      </c>
      <c r="AU2223" s="2">
        <v>33.299999999999997</v>
      </c>
      <c r="AV2223" s="2">
        <v>7.9885000000000002</v>
      </c>
      <c r="AW2223" s="2">
        <v>0.65</v>
      </c>
      <c r="AX2223" s="2">
        <v>1.2</v>
      </c>
      <c r="AY2223" s="2">
        <v>56</v>
      </c>
      <c r="AZ2223" s="2">
        <v>21.992699999999999</v>
      </c>
      <c r="BA2223" s="2">
        <v>0.45</v>
      </c>
      <c r="BB2223" s="2">
        <v>0.9</v>
      </c>
      <c r="BC2223" s="2">
        <v>52.7</v>
      </c>
      <c r="BD2223" s="2">
        <v>20.3063</v>
      </c>
      <c r="BE2223" s="4" t="str">
        <f t="shared" si="342"/>
        <v>NO APLICA</v>
      </c>
      <c r="BF2223" s="4">
        <f t="shared" si="343"/>
        <v>0.41620000000000001</v>
      </c>
      <c r="BG2223">
        <f t="shared" si="344"/>
        <v>0.14000000000000001</v>
      </c>
      <c r="BH2223">
        <f t="shared" si="345"/>
        <v>0.31</v>
      </c>
      <c r="BI2223">
        <f t="shared" si="346"/>
        <v>0.65</v>
      </c>
      <c r="BJ2223">
        <f t="shared" si="347"/>
        <v>0.28000000000000003</v>
      </c>
      <c r="BK2223">
        <f t="shared" si="348"/>
        <v>0.62</v>
      </c>
      <c r="BL2223">
        <f t="shared" si="349"/>
        <v>1045.4399999999962</v>
      </c>
    </row>
    <row r="2224" spans="1:64" x14ac:dyDescent="0.2">
      <c r="A2224" s="1">
        <v>2222</v>
      </c>
      <c r="B2224" s="7" t="s">
        <v>4</v>
      </c>
      <c r="C2224" s="3">
        <v>39997</v>
      </c>
      <c r="D2224" s="4" t="s">
        <v>3</v>
      </c>
      <c r="E2224" s="4" t="s">
        <v>165</v>
      </c>
      <c r="F2224" s="5" t="str">
        <f t="shared" si="340"/>
        <v>V</v>
      </c>
      <c r="G2224" s="6">
        <v>0.77847222222222223</v>
      </c>
      <c r="H2224" s="6">
        <v>0.87430555555555556</v>
      </c>
      <c r="I2224" s="85">
        <f t="shared" si="341"/>
        <v>138</v>
      </c>
      <c r="J2224" s="86">
        <f>I2224*Segmentos!$D$7*(AH2224%)*IF(ISNUMBER(AI2224),AI2224%,0)</f>
        <v>1338876</v>
      </c>
      <c r="K2224" s="86">
        <f>I2224*Segmentos!$D$7*(AL2224%)*IF(ISNUMBER(AM2224),AM2224%,0)</f>
        <v>1979251.2000000002</v>
      </c>
      <c r="L2224" s="4"/>
      <c r="M2224" s="2">
        <v>3.03</v>
      </c>
      <c r="N2224" s="2">
        <v>12.5</v>
      </c>
      <c r="O2224" s="2">
        <v>24.2</v>
      </c>
      <c r="P2224" s="2">
        <v>63.230899999999998</v>
      </c>
      <c r="Q2224" s="2">
        <v>3.67</v>
      </c>
      <c r="R2224" s="2">
        <v>16.3</v>
      </c>
      <c r="S2224" s="2">
        <v>22.6</v>
      </c>
      <c r="T2224" s="2">
        <v>12.789899999999999</v>
      </c>
      <c r="U2224" s="2">
        <v>5.34</v>
      </c>
      <c r="V2224" s="2">
        <v>18.100000000000001</v>
      </c>
      <c r="W2224" s="2">
        <v>29.6</v>
      </c>
      <c r="X2224" s="2">
        <v>23.369499999999999</v>
      </c>
      <c r="Y2224" s="2">
        <v>1.97</v>
      </c>
      <c r="Z2224" s="2">
        <v>11.5</v>
      </c>
      <c r="AA2224" s="2">
        <v>17.100000000000001</v>
      </c>
      <c r="AB2224" s="2">
        <v>12.117000000000001</v>
      </c>
      <c r="AC2224" s="2">
        <v>2.1800000000000002</v>
      </c>
      <c r="AD2224" s="2">
        <v>8</v>
      </c>
      <c r="AE2224" s="2">
        <v>27.3</v>
      </c>
      <c r="AF2224" s="2">
        <v>14.954499999999999</v>
      </c>
      <c r="AG2224" s="20">
        <v>2.42</v>
      </c>
      <c r="AH2224" s="20">
        <v>10.5</v>
      </c>
      <c r="AI2224" s="20">
        <v>23.1</v>
      </c>
      <c r="AJ2224" s="20">
        <v>23.96</v>
      </c>
      <c r="AK2224" s="18">
        <v>3.58</v>
      </c>
      <c r="AL2224" s="18">
        <v>14.4</v>
      </c>
      <c r="AM2224" s="18">
        <v>24.9</v>
      </c>
      <c r="AN2224" s="18">
        <v>39.270899999999997</v>
      </c>
      <c r="AO2224" s="2">
        <v>1.22</v>
      </c>
      <c r="AP2224" s="2">
        <v>8.6999999999999993</v>
      </c>
      <c r="AQ2224" s="2">
        <v>14</v>
      </c>
      <c r="AR2224" s="2">
        <v>2.7831000000000001</v>
      </c>
      <c r="AS2224" s="2">
        <v>2.5099999999999998</v>
      </c>
      <c r="AT2224" s="2">
        <v>9.5</v>
      </c>
      <c r="AU2224" s="2">
        <v>26.3</v>
      </c>
      <c r="AV2224" s="2">
        <v>11.5242</v>
      </c>
      <c r="AW2224" s="2">
        <v>2.75</v>
      </c>
      <c r="AX2224" s="2">
        <v>11.2</v>
      </c>
      <c r="AY2224" s="2">
        <v>24.6</v>
      </c>
      <c r="AZ2224" s="2">
        <v>16.483899999999998</v>
      </c>
      <c r="BA2224" s="2">
        <v>4.0599999999999996</v>
      </c>
      <c r="BB2224" s="2">
        <v>16.3</v>
      </c>
      <c r="BC2224" s="2">
        <v>24.8</v>
      </c>
      <c r="BD2224" s="2">
        <v>32.439599999999999</v>
      </c>
      <c r="BE2224" s="4" t="str">
        <f t="shared" si="342"/>
        <v>ABURRIDO</v>
      </c>
      <c r="BF2224" s="4">
        <f t="shared" si="343"/>
        <v>2.9671999999999996</v>
      </c>
      <c r="BG2224">
        <f t="shared" si="344"/>
        <v>1.22</v>
      </c>
      <c r="BH2224">
        <f t="shared" si="345"/>
        <v>2.5099999999999998</v>
      </c>
      <c r="BI2224">
        <f t="shared" si="346"/>
        <v>4.0599999999999996</v>
      </c>
      <c r="BJ2224">
        <f t="shared" si="347"/>
        <v>3.58</v>
      </c>
      <c r="BK2224">
        <f t="shared" si="348"/>
        <v>2.42</v>
      </c>
      <c r="BL2224">
        <f t="shared" si="349"/>
        <v>41745</v>
      </c>
    </row>
    <row r="2225" spans="1:64" x14ac:dyDescent="0.2">
      <c r="A2225" s="1">
        <v>2223</v>
      </c>
      <c r="B2225" s="7" t="s">
        <v>15</v>
      </c>
      <c r="C2225" s="3">
        <v>39998</v>
      </c>
      <c r="D2225" s="4" t="s">
        <v>626</v>
      </c>
      <c r="E2225" s="4" t="s">
        <v>164</v>
      </c>
      <c r="F2225" s="5" t="str">
        <f t="shared" si="340"/>
        <v>S</v>
      </c>
      <c r="G2225" s="6">
        <v>0.87430555555555556</v>
      </c>
      <c r="H2225" s="6">
        <v>0.91388888888888886</v>
      </c>
      <c r="I2225" s="85">
        <f t="shared" si="341"/>
        <v>56.999999999999957</v>
      </c>
      <c r="J2225" s="86">
        <f>I2225*Segmentos!$D$7*(AH2225%)*IF(ISNUMBER(AI2225),AI2225%,0)</f>
        <v>1373882.399999999</v>
      </c>
      <c r="K2225" s="86">
        <f>I2225*Segmentos!$D$7*(AL2225%)*IF(ISNUMBER(AM2225),AM2225%,0)</f>
        <v>1411775.9999999991</v>
      </c>
      <c r="L2225" s="4"/>
      <c r="M2225" s="2">
        <v>6.12</v>
      </c>
      <c r="N2225" s="2">
        <v>16.3</v>
      </c>
      <c r="O2225" s="2">
        <v>37.6</v>
      </c>
      <c r="P2225" s="2">
        <v>78.477999999999994</v>
      </c>
      <c r="Q2225" s="2">
        <v>2.5099999999999998</v>
      </c>
      <c r="R2225" s="2">
        <v>11.1</v>
      </c>
      <c r="S2225" s="2">
        <v>22.6</v>
      </c>
      <c r="T2225" s="2">
        <v>5.3822999999999999</v>
      </c>
      <c r="U2225" s="2">
        <v>5.69</v>
      </c>
      <c r="V2225" s="2">
        <v>15.9</v>
      </c>
      <c r="W2225" s="2">
        <v>35.700000000000003</v>
      </c>
      <c r="X2225" s="2">
        <v>15.2942</v>
      </c>
      <c r="Y2225" s="2">
        <v>6.93</v>
      </c>
      <c r="Z2225" s="2">
        <v>16.7</v>
      </c>
      <c r="AA2225" s="2">
        <v>41.4</v>
      </c>
      <c r="AB2225" s="2">
        <v>26.241599999999998</v>
      </c>
      <c r="AC2225" s="2">
        <v>7.49</v>
      </c>
      <c r="AD2225" s="2">
        <v>18.7</v>
      </c>
      <c r="AE2225" s="2">
        <v>40</v>
      </c>
      <c r="AF2225" s="2">
        <v>31.56</v>
      </c>
      <c r="AG2225" s="20">
        <v>6.03</v>
      </c>
      <c r="AH2225" s="20">
        <v>16.600000000000001</v>
      </c>
      <c r="AI2225" s="20">
        <v>36.299999999999997</v>
      </c>
      <c r="AJ2225" s="20">
        <v>36.700499999999998</v>
      </c>
      <c r="AK2225" s="18">
        <v>6.2</v>
      </c>
      <c r="AL2225" s="18">
        <v>16</v>
      </c>
      <c r="AM2225" s="18">
        <v>38.700000000000003</v>
      </c>
      <c r="AN2225" s="18">
        <v>41.777500000000003</v>
      </c>
      <c r="AO2225" s="2">
        <v>3.77</v>
      </c>
      <c r="AP2225" s="2">
        <v>12</v>
      </c>
      <c r="AQ2225" s="2">
        <v>31.5</v>
      </c>
      <c r="AR2225" s="2">
        <v>5.2911000000000001</v>
      </c>
      <c r="AS2225" s="2">
        <v>5.25</v>
      </c>
      <c r="AT2225" s="2">
        <v>15.4</v>
      </c>
      <c r="AU2225" s="2">
        <v>34</v>
      </c>
      <c r="AV2225" s="2">
        <v>14.8294</v>
      </c>
      <c r="AW2225" s="2">
        <v>3.97</v>
      </c>
      <c r="AX2225" s="2">
        <v>15.6</v>
      </c>
      <c r="AY2225" s="2">
        <v>25.5</v>
      </c>
      <c r="AZ2225" s="2">
        <v>14.638</v>
      </c>
      <c r="BA2225" s="2">
        <v>8.9</v>
      </c>
      <c r="BB2225" s="2">
        <v>18.5</v>
      </c>
      <c r="BC2225" s="2">
        <v>48</v>
      </c>
      <c r="BD2225" s="2">
        <v>43.719499999999996</v>
      </c>
      <c r="BE2225" s="4" t="str">
        <f t="shared" si="342"/>
        <v>NO APLICA</v>
      </c>
      <c r="BF2225" s="4">
        <f t="shared" si="343"/>
        <v>6.3733999999999993</v>
      </c>
      <c r="BG2225">
        <f t="shared" si="344"/>
        <v>3.77</v>
      </c>
      <c r="BH2225">
        <f t="shared" si="345"/>
        <v>5.25</v>
      </c>
      <c r="BI2225">
        <f t="shared" si="346"/>
        <v>8.9</v>
      </c>
      <c r="BJ2225">
        <f t="shared" si="347"/>
        <v>6.2</v>
      </c>
      <c r="BK2225">
        <f t="shared" si="348"/>
        <v>6.03</v>
      </c>
      <c r="BL2225">
        <f t="shared" si="349"/>
        <v>34934.159999999974</v>
      </c>
    </row>
    <row r="2226" spans="1:64" x14ac:dyDescent="0.2">
      <c r="A2226" s="1">
        <v>2224</v>
      </c>
      <c r="B2226" s="7" t="s">
        <v>5</v>
      </c>
      <c r="C2226" s="3">
        <v>39998</v>
      </c>
      <c r="D2226" s="4" t="s">
        <v>3</v>
      </c>
      <c r="E2226" s="4" t="s">
        <v>164</v>
      </c>
      <c r="F2226" s="5" t="str">
        <f t="shared" si="340"/>
        <v>S</v>
      </c>
      <c r="G2226" s="6">
        <v>0.87430555555555556</v>
      </c>
      <c r="H2226" s="6">
        <v>0.91805555555555562</v>
      </c>
      <c r="I2226" s="85">
        <f t="shared" si="341"/>
        <v>63.000000000000099</v>
      </c>
      <c r="J2226" s="86">
        <f>I2226*Segmentos!$D$7*(AH2226%)*IF(ISNUMBER(AI2226),AI2226%,0)</f>
        <v>1234296.0000000021</v>
      </c>
      <c r="K2226" s="86">
        <f>I2226*Segmentos!$D$7*(AL2226%)*IF(ISNUMBER(AM2226),AM2226%,0)</f>
        <v>952761.60000000172</v>
      </c>
      <c r="L2226" s="4"/>
      <c r="M2226" s="2">
        <v>4.32</v>
      </c>
      <c r="N2226" s="2">
        <v>14.7</v>
      </c>
      <c r="O2226" s="2">
        <v>29.4</v>
      </c>
      <c r="P2226" s="2">
        <v>83.510999999999996</v>
      </c>
      <c r="Q2226" s="2">
        <v>2.0099999999999998</v>
      </c>
      <c r="R2226" s="2">
        <v>8.1</v>
      </c>
      <c r="S2226" s="2">
        <v>24.7</v>
      </c>
      <c r="T2226" s="2">
        <v>6.4763000000000002</v>
      </c>
      <c r="U2226" s="2">
        <v>4.34</v>
      </c>
      <c r="V2226" s="2">
        <v>13.3</v>
      </c>
      <c r="W2226" s="2">
        <v>32.6</v>
      </c>
      <c r="X2226" s="2">
        <v>17.614799999999999</v>
      </c>
      <c r="Y2226" s="2">
        <v>3.95</v>
      </c>
      <c r="Z2226" s="2">
        <v>15.1</v>
      </c>
      <c r="AA2226" s="2">
        <v>26.1</v>
      </c>
      <c r="AB2226" s="2">
        <v>22.586500000000001</v>
      </c>
      <c r="AC2226" s="2">
        <v>5.8</v>
      </c>
      <c r="AD2226" s="2">
        <v>18.399999999999999</v>
      </c>
      <c r="AE2226" s="2">
        <v>31.5</v>
      </c>
      <c r="AF2226" s="2">
        <v>36.833500000000001</v>
      </c>
      <c r="AG2226" s="20">
        <v>4.9000000000000004</v>
      </c>
      <c r="AH2226" s="20">
        <v>15.5</v>
      </c>
      <c r="AI2226" s="20">
        <v>31.6</v>
      </c>
      <c r="AJ2226" s="20">
        <v>44.996499999999997</v>
      </c>
      <c r="AK2226" s="18">
        <v>3.79</v>
      </c>
      <c r="AL2226" s="18">
        <v>13.9</v>
      </c>
      <c r="AM2226" s="18">
        <v>27.2</v>
      </c>
      <c r="AN2226" s="18">
        <v>38.514600000000002</v>
      </c>
      <c r="AO2226" s="2">
        <v>2.75</v>
      </c>
      <c r="AP2226" s="2">
        <v>11.7</v>
      </c>
      <c r="AQ2226" s="2">
        <v>23.5</v>
      </c>
      <c r="AR2226" s="2">
        <v>5.8193999999999999</v>
      </c>
      <c r="AS2226" s="2">
        <v>3.68</v>
      </c>
      <c r="AT2226" s="2">
        <v>15.4</v>
      </c>
      <c r="AU2226" s="2">
        <v>23.9</v>
      </c>
      <c r="AV2226" s="2">
        <v>15.691599999999999</v>
      </c>
      <c r="AW2226" s="2">
        <v>4.97</v>
      </c>
      <c r="AX2226" s="2">
        <v>13.3</v>
      </c>
      <c r="AY2226" s="2">
        <v>37.4</v>
      </c>
      <c r="AZ2226" s="2">
        <v>27.6312</v>
      </c>
      <c r="BA2226" s="2">
        <v>4.6399999999999997</v>
      </c>
      <c r="BB2226" s="2">
        <v>16.100000000000001</v>
      </c>
      <c r="BC2226" s="2">
        <v>28.8</v>
      </c>
      <c r="BD2226" s="2">
        <v>34.3688</v>
      </c>
      <c r="BE2226" s="4" t="str">
        <f t="shared" si="342"/>
        <v>NO APLICA</v>
      </c>
      <c r="BF2226" s="4">
        <f t="shared" si="343"/>
        <v>4.0847999999999995</v>
      </c>
      <c r="BG2226">
        <f t="shared" si="344"/>
        <v>2.75</v>
      </c>
      <c r="BH2226">
        <f t="shared" si="345"/>
        <v>3.68</v>
      </c>
      <c r="BI2226">
        <f t="shared" si="346"/>
        <v>4.97</v>
      </c>
      <c r="BJ2226">
        <f t="shared" si="347"/>
        <v>3.79</v>
      </c>
      <c r="BK2226">
        <f t="shared" si="348"/>
        <v>4.9000000000000004</v>
      </c>
      <c r="BL2226">
        <f t="shared" si="349"/>
        <v>27227.34000000004</v>
      </c>
    </row>
    <row r="2227" spans="1:64" x14ac:dyDescent="0.2">
      <c r="A2227" s="1">
        <v>2225</v>
      </c>
      <c r="B2227" s="7" t="s">
        <v>49</v>
      </c>
      <c r="C2227" s="3">
        <v>39998</v>
      </c>
      <c r="D2227" s="4" t="s">
        <v>628</v>
      </c>
      <c r="E2227" s="4" t="s">
        <v>168</v>
      </c>
      <c r="F2227" s="5" t="str">
        <f t="shared" si="340"/>
        <v>S</v>
      </c>
      <c r="G2227" s="6">
        <v>0.91736111111111107</v>
      </c>
      <c r="H2227" s="6">
        <v>3.472222222222222E-3</v>
      </c>
      <c r="I2227" s="85">
        <f t="shared" si="341"/>
        <v>124.00000000000007</v>
      </c>
      <c r="J2227" s="86">
        <f>I2227*Segmentos!$D$7*(AH2227%)*IF(ISNUMBER(AI2227),AI2227%,0)</f>
        <v>1253689.6000000008</v>
      </c>
      <c r="K2227" s="86">
        <f>I2227*Segmentos!$D$7*(AL2227%)*IF(ISNUMBER(AM2227),AM2227%,0)</f>
        <v>878019.20000000042</v>
      </c>
      <c r="L2227" s="4" t="s">
        <v>474</v>
      </c>
      <c r="M2227" s="2">
        <v>2.13</v>
      </c>
      <c r="N2227" s="2">
        <v>7</v>
      </c>
      <c r="O2227" s="2">
        <v>30.4</v>
      </c>
      <c r="P2227" s="2">
        <v>87.484800000000007</v>
      </c>
      <c r="Q2227" s="2">
        <v>1.02</v>
      </c>
      <c r="R2227" s="2">
        <v>3.8</v>
      </c>
      <c r="S2227" s="2">
        <v>26.8</v>
      </c>
      <c r="T2227" s="2">
        <v>7.0198</v>
      </c>
      <c r="U2227" s="2">
        <v>2.48</v>
      </c>
      <c r="V2227" s="2">
        <v>7.1</v>
      </c>
      <c r="W2227" s="2">
        <v>35.1</v>
      </c>
      <c r="X2227" s="2">
        <v>21.361499999999999</v>
      </c>
      <c r="Y2227" s="2">
        <v>3.08</v>
      </c>
      <c r="Z2227" s="2">
        <v>9.8000000000000007</v>
      </c>
      <c r="AA2227" s="2">
        <v>31.4</v>
      </c>
      <c r="AB2227" s="2">
        <v>37.448300000000003</v>
      </c>
      <c r="AC2227" s="2">
        <v>1.6</v>
      </c>
      <c r="AD2227" s="2">
        <v>6</v>
      </c>
      <c r="AE2227" s="2">
        <v>26.6</v>
      </c>
      <c r="AF2227" s="2">
        <v>21.655200000000001</v>
      </c>
      <c r="AG2227" s="20">
        <v>2.52</v>
      </c>
      <c r="AH2227" s="20">
        <v>8.9</v>
      </c>
      <c r="AI2227" s="20">
        <v>28.4</v>
      </c>
      <c r="AJ2227" s="20">
        <v>49.195</v>
      </c>
      <c r="AK2227" s="18">
        <v>1.77</v>
      </c>
      <c r="AL2227" s="18">
        <v>5.3</v>
      </c>
      <c r="AM2227" s="18">
        <v>33.4</v>
      </c>
      <c r="AN2227" s="18">
        <v>38.289700000000003</v>
      </c>
      <c r="AO2227" s="2">
        <v>0.93</v>
      </c>
      <c r="AP2227" s="2">
        <v>2.9</v>
      </c>
      <c r="AQ2227" s="2">
        <v>32.4</v>
      </c>
      <c r="AR2227" s="2">
        <v>4.1852999999999998</v>
      </c>
      <c r="AS2227" s="2">
        <v>3.22</v>
      </c>
      <c r="AT2227" s="2">
        <v>8.4</v>
      </c>
      <c r="AU2227" s="2">
        <v>38.200000000000003</v>
      </c>
      <c r="AV2227" s="2">
        <v>29.1266</v>
      </c>
      <c r="AW2227" s="2">
        <v>0.72</v>
      </c>
      <c r="AX2227" s="2">
        <v>5.8</v>
      </c>
      <c r="AY2227" s="2">
        <v>12.3</v>
      </c>
      <c r="AZ2227" s="2">
        <v>8.5140999999999991</v>
      </c>
      <c r="BA2227" s="2">
        <v>2.9</v>
      </c>
      <c r="BB2227" s="2">
        <v>8.1999999999999993</v>
      </c>
      <c r="BC2227" s="2">
        <v>35.200000000000003</v>
      </c>
      <c r="BD2227" s="2">
        <v>45.658799999999999</v>
      </c>
      <c r="BE2227" s="4" t="str">
        <f t="shared" si="342"/>
        <v>ABURRIDO</v>
      </c>
      <c r="BF2227" s="4">
        <f t="shared" si="343"/>
        <v>2.665</v>
      </c>
      <c r="BG2227">
        <f t="shared" si="344"/>
        <v>0.93</v>
      </c>
      <c r="BH2227">
        <f t="shared" si="345"/>
        <v>3.22</v>
      </c>
      <c r="BI2227">
        <f t="shared" si="346"/>
        <v>2.9</v>
      </c>
      <c r="BJ2227">
        <f t="shared" si="347"/>
        <v>1.77</v>
      </c>
      <c r="BK2227">
        <f t="shared" si="348"/>
        <v>2.52</v>
      </c>
      <c r="BL2227">
        <f t="shared" si="349"/>
        <v>26387.200000000012</v>
      </c>
    </row>
    <row r="2228" spans="1:64" x14ac:dyDescent="0.2">
      <c r="A2228" s="1">
        <v>2226</v>
      </c>
      <c r="B2228" s="7" t="s">
        <v>9</v>
      </c>
      <c r="C2228" s="3">
        <v>39998</v>
      </c>
      <c r="D2228" s="4" t="s">
        <v>8</v>
      </c>
      <c r="E2228" s="4" t="s">
        <v>168</v>
      </c>
      <c r="F2228" s="5" t="str">
        <f t="shared" si="340"/>
        <v>S</v>
      </c>
      <c r="G2228" s="6">
        <v>0.77222222222222225</v>
      </c>
      <c r="H2228" s="6">
        <v>0.87291666666666667</v>
      </c>
      <c r="I2228" s="85">
        <f t="shared" si="341"/>
        <v>144.99999999999997</v>
      </c>
      <c r="J2228" s="86">
        <f>I2228*Segmentos!$D$7*(AH2228%)*IF(ISNUMBER(AI2228),AI2228%,0)</f>
        <v>1848923.9999999995</v>
      </c>
      <c r="K2228" s="86">
        <f>I2228*Segmentos!$D$7*(AL2228%)*IF(ISNUMBER(AM2228),AM2228%,0)</f>
        <v>2437043.9999999991</v>
      </c>
      <c r="L2228" s="4" t="s">
        <v>472</v>
      </c>
      <c r="M2228" s="2">
        <v>3.72</v>
      </c>
      <c r="N2228" s="2">
        <v>13.8</v>
      </c>
      <c r="O2228" s="2">
        <v>26.9</v>
      </c>
      <c r="P2228" s="2">
        <v>70.962999999999994</v>
      </c>
      <c r="Q2228" s="2">
        <v>2.4300000000000002</v>
      </c>
      <c r="R2228" s="2">
        <v>12.6</v>
      </c>
      <c r="S2228" s="2">
        <v>19.3</v>
      </c>
      <c r="T2228" s="2">
        <v>7.7465999999999999</v>
      </c>
      <c r="U2228" s="2">
        <v>4.43</v>
      </c>
      <c r="V2228" s="2">
        <v>13.8</v>
      </c>
      <c r="W2228" s="2">
        <v>32.1</v>
      </c>
      <c r="X2228" s="2">
        <v>17.756900000000002</v>
      </c>
      <c r="Y2228" s="2">
        <v>5.04</v>
      </c>
      <c r="Z2228" s="2">
        <v>16.3</v>
      </c>
      <c r="AA2228" s="2">
        <v>30.8</v>
      </c>
      <c r="AB2228" s="2">
        <v>28.412400000000002</v>
      </c>
      <c r="AC2228" s="2">
        <v>2.72</v>
      </c>
      <c r="AD2228" s="2">
        <v>12.1</v>
      </c>
      <c r="AE2228" s="2">
        <v>22.6</v>
      </c>
      <c r="AF2228" s="2">
        <v>17.0471</v>
      </c>
      <c r="AG2228" s="20">
        <v>3.18</v>
      </c>
      <c r="AH2228" s="20">
        <v>12.6</v>
      </c>
      <c r="AI2228" s="20">
        <v>25.3</v>
      </c>
      <c r="AJ2228" s="20">
        <v>28.841699999999999</v>
      </c>
      <c r="AK2228" s="18">
        <v>4.2</v>
      </c>
      <c r="AL2228" s="18">
        <v>14.9</v>
      </c>
      <c r="AM2228" s="18">
        <v>28.2</v>
      </c>
      <c r="AN2228" s="18">
        <v>42.121299999999998</v>
      </c>
      <c r="AO2228" s="2">
        <v>1.58</v>
      </c>
      <c r="AP2228" s="2">
        <v>6.4</v>
      </c>
      <c r="AQ2228" s="2">
        <v>24.7</v>
      </c>
      <c r="AR2228" s="2">
        <v>3.3058000000000001</v>
      </c>
      <c r="AS2228" s="2">
        <v>2.52</v>
      </c>
      <c r="AT2228" s="2">
        <v>12.2</v>
      </c>
      <c r="AU2228" s="2">
        <v>20.7</v>
      </c>
      <c r="AV2228" s="2">
        <v>10.6188</v>
      </c>
      <c r="AW2228" s="2">
        <v>2.48</v>
      </c>
      <c r="AX2228" s="2">
        <v>11.7</v>
      </c>
      <c r="AY2228" s="2">
        <v>21.2</v>
      </c>
      <c r="AZ2228" s="2">
        <v>13.628500000000001</v>
      </c>
      <c r="BA2228" s="2">
        <v>5.93</v>
      </c>
      <c r="BB2228" s="2">
        <v>18.399999999999999</v>
      </c>
      <c r="BC2228" s="2">
        <v>32.299999999999997</v>
      </c>
      <c r="BD2228" s="2">
        <v>43.409799999999997</v>
      </c>
      <c r="BE2228" s="4" t="str">
        <f t="shared" si="342"/>
        <v>ABURRIDO</v>
      </c>
      <c r="BF2228" s="4">
        <f t="shared" si="343"/>
        <v>3.7034000000000007</v>
      </c>
      <c r="BG2228">
        <f t="shared" si="344"/>
        <v>1.58</v>
      </c>
      <c r="BH2228">
        <f t="shared" si="345"/>
        <v>2.52</v>
      </c>
      <c r="BI2228">
        <f t="shared" si="346"/>
        <v>5.93</v>
      </c>
      <c r="BJ2228">
        <f t="shared" si="347"/>
        <v>4.2</v>
      </c>
      <c r="BK2228">
        <f t="shared" si="348"/>
        <v>3.18</v>
      </c>
      <c r="BL2228">
        <f t="shared" si="349"/>
        <v>53826.899999999994</v>
      </c>
    </row>
    <row r="2229" spans="1:64" x14ac:dyDescent="0.2">
      <c r="A2229" s="1">
        <v>2227</v>
      </c>
      <c r="B2229" s="7" t="s">
        <v>57</v>
      </c>
      <c r="C2229" s="3">
        <v>39998</v>
      </c>
      <c r="D2229" s="4" t="s">
        <v>8</v>
      </c>
      <c r="E2229" s="4" t="s">
        <v>181</v>
      </c>
      <c r="F2229" s="5" t="str">
        <f t="shared" si="340"/>
        <v>S</v>
      </c>
      <c r="G2229" s="6">
        <v>0.90486111111111101</v>
      </c>
      <c r="H2229" s="6">
        <v>0.90694444444444444</v>
      </c>
      <c r="I2229" s="85">
        <f t="shared" si="341"/>
        <v>3.0000000000001492</v>
      </c>
      <c r="J2229" s="86">
        <f>I2229*Segmentos!$D$7*(AH2229%)*IF(ISNUMBER(AI2229),AI2229%,0)</f>
        <v>30960.000000001539</v>
      </c>
      <c r="K2229" s="86">
        <f>I2229*Segmentos!$D$7*(AL2229%)*IF(ISNUMBER(AM2229),AM2229%,0)</f>
        <v>31954.800000001593</v>
      </c>
      <c r="L2229" s="4"/>
      <c r="M2229" s="2">
        <v>2.64</v>
      </c>
      <c r="N2229" s="2">
        <v>3.1</v>
      </c>
      <c r="O2229" s="2">
        <v>85.9</v>
      </c>
      <c r="P2229" s="2">
        <v>80.768799999999999</v>
      </c>
      <c r="Q2229" s="2">
        <v>2.4900000000000002</v>
      </c>
      <c r="R2229" s="2">
        <v>3.3</v>
      </c>
      <c r="S2229" s="2">
        <v>76.2</v>
      </c>
      <c r="T2229" s="2">
        <v>12.690899999999999</v>
      </c>
      <c r="U2229" s="2">
        <v>1.52</v>
      </c>
      <c r="V2229" s="2">
        <v>1.5</v>
      </c>
      <c r="W2229" s="2">
        <v>100</v>
      </c>
      <c r="X2229" s="2">
        <v>9.7385999999999999</v>
      </c>
      <c r="Y2229" s="2">
        <v>3.01</v>
      </c>
      <c r="Z2229" s="2">
        <v>3.3</v>
      </c>
      <c r="AA2229" s="2">
        <v>90.5</v>
      </c>
      <c r="AB2229" s="2">
        <v>27.225000000000001</v>
      </c>
      <c r="AC2229" s="2">
        <v>3.1</v>
      </c>
      <c r="AD2229" s="2">
        <v>3.7</v>
      </c>
      <c r="AE2229" s="2">
        <v>83</v>
      </c>
      <c r="AF2229" s="2">
        <v>31.1143</v>
      </c>
      <c r="AG2229" s="20">
        <v>2.6</v>
      </c>
      <c r="AH2229" s="20">
        <v>3</v>
      </c>
      <c r="AI2229" s="20">
        <v>86</v>
      </c>
      <c r="AJ2229" s="20">
        <v>37.748100000000001</v>
      </c>
      <c r="AK2229" s="18">
        <v>2.67</v>
      </c>
      <c r="AL2229" s="18">
        <v>3.1</v>
      </c>
      <c r="AM2229" s="18">
        <v>85.9</v>
      </c>
      <c r="AN2229" s="18">
        <v>43.020600000000002</v>
      </c>
      <c r="AO2229" s="2">
        <v>1.39</v>
      </c>
      <c r="AP2229" s="2">
        <v>2.7</v>
      </c>
      <c r="AQ2229" s="2">
        <v>50.7</v>
      </c>
      <c r="AR2229" s="2">
        <v>4.6618000000000004</v>
      </c>
      <c r="AS2229" s="2">
        <v>2.44</v>
      </c>
      <c r="AT2229" s="2">
        <v>2.8</v>
      </c>
      <c r="AU2229" s="2">
        <v>88</v>
      </c>
      <c r="AV2229" s="2">
        <v>16.416499999999999</v>
      </c>
      <c r="AW2229" s="2">
        <v>1.73</v>
      </c>
      <c r="AX2229" s="2">
        <v>2.1</v>
      </c>
      <c r="AY2229" s="2">
        <v>80.5</v>
      </c>
      <c r="AZ2229" s="2">
        <v>15.206899999999999</v>
      </c>
      <c r="BA2229" s="2">
        <v>3.8</v>
      </c>
      <c r="BB2229" s="2">
        <v>4</v>
      </c>
      <c r="BC2229" s="2">
        <v>94.1</v>
      </c>
      <c r="BD2229" s="2">
        <v>44.483600000000003</v>
      </c>
      <c r="BE2229" s="4" t="str">
        <f t="shared" si="342"/>
        <v>NO APLICA</v>
      </c>
      <c r="BF2229" s="4">
        <f t="shared" si="343"/>
        <v>2.7833999999999994</v>
      </c>
      <c r="BG2229">
        <f t="shared" si="344"/>
        <v>1.39</v>
      </c>
      <c r="BH2229">
        <f t="shared" si="345"/>
        <v>2.44</v>
      </c>
      <c r="BI2229">
        <f t="shared" si="346"/>
        <v>3.8</v>
      </c>
      <c r="BJ2229">
        <f t="shared" si="347"/>
        <v>2.67</v>
      </c>
      <c r="BK2229">
        <f t="shared" si="348"/>
        <v>2.6</v>
      </c>
      <c r="BL2229">
        <f t="shared" si="349"/>
        <v>798.87000000003979</v>
      </c>
    </row>
    <row r="2230" spans="1:64" x14ac:dyDescent="0.2">
      <c r="A2230" s="1">
        <v>2228</v>
      </c>
      <c r="B2230" s="7" t="s">
        <v>137</v>
      </c>
      <c r="C2230" s="3">
        <v>39998</v>
      </c>
      <c r="D2230" s="4" t="s">
        <v>629</v>
      </c>
      <c r="E2230" s="4" t="s">
        <v>169</v>
      </c>
      <c r="F2230" s="5" t="str">
        <f t="shared" si="340"/>
        <v>S</v>
      </c>
      <c r="G2230" s="6">
        <v>0.9159722222222223</v>
      </c>
      <c r="H2230" s="6">
        <v>0.93402777777777779</v>
      </c>
      <c r="I2230" s="85">
        <f t="shared" si="341"/>
        <v>25.999999999999908</v>
      </c>
      <c r="J2230" s="86">
        <f>I2230*Segmentos!$D$7*(AH2230%)*IF(ISNUMBER(AI2230),AI2230%,0)</f>
        <v>39873.59999999986</v>
      </c>
      <c r="K2230" s="86">
        <f>I2230*Segmentos!$D$7*(AL2230%)*IF(ISNUMBER(AM2230),AM2230%,0)</f>
        <v>54776.799999999799</v>
      </c>
      <c r="L2230" s="4"/>
      <c r="M2230" s="2">
        <v>0.46</v>
      </c>
      <c r="N2230" s="2">
        <v>2.1</v>
      </c>
      <c r="O2230" s="2">
        <v>22.2</v>
      </c>
      <c r="P2230" s="2">
        <v>74.682100000000005</v>
      </c>
      <c r="Q2230" s="2">
        <v>0.62</v>
      </c>
      <c r="R2230" s="2">
        <v>2</v>
      </c>
      <c r="S2230" s="2">
        <v>30.8</v>
      </c>
      <c r="T2230" s="2">
        <v>16.771699999999999</v>
      </c>
      <c r="U2230" s="2">
        <v>0.03</v>
      </c>
      <c r="V2230" s="2">
        <v>0.4</v>
      </c>
      <c r="W2230" s="2">
        <v>6.8</v>
      </c>
      <c r="X2230" s="2">
        <v>1.0012000000000001</v>
      </c>
      <c r="Y2230" s="2">
        <v>0.6</v>
      </c>
      <c r="Z2230" s="2">
        <v>1.4</v>
      </c>
      <c r="AA2230" s="2">
        <v>41.4</v>
      </c>
      <c r="AB2230" s="2">
        <v>28.7087</v>
      </c>
      <c r="AC2230" s="2">
        <v>0.53</v>
      </c>
      <c r="AD2230" s="2">
        <v>3.7</v>
      </c>
      <c r="AE2230" s="2">
        <v>14.3</v>
      </c>
      <c r="AF2230" s="2">
        <v>28.200500000000002</v>
      </c>
      <c r="AG2230" s="20">
        <v>0.38</v>
      </c>
      <c r="AH2230" s="20">
        <v>1.8</v>
      </c>
      <c r="AI2230" s="20">
        <v>21.3</v>
      </c>
      <c r="AJ2230" s="20">
        <v>29.280100000000001</v>
      </c>
      <c r="AK2230" s="18">
        <v>0.53</v>
      </c>
      <c r="AL2230" s="18">
        <v>2.2999999999999998</v>
      </c>
      <c r="AM2230" s="18">
        <v>22.9</v>
      </c>
      <c r="AN2230" s="18">
        <v>45.402099999999997</v>
      </c>
      <c r="AO2230" s="2">
        <v>0.1</v>
      </c>
      <c r="AP2230" s="2">
        <v>0.4</v>
      </c>
      <c r="AQ2230" s="2">
        <v>26.2</v>
      </c>
      <c r="AR2230" s="2">
        <v>1.8549</v>
      </c>
      <c r="AS2230" s="2">
        <v>0.63</v>
      </c>
      <c r="AT2230" s="2">
        <v>1.4</v>
      </c>
      <c r="AU2230" s="2">
        <v>45.3</v>
      </c>
      <c r="AV2230" s="2">
        <v>22.7255</v>
      </c>
      <c r="AW2230" s="2">
        <v>0.4</v>
      </c>
      <c r="AX2230" s="2">
        <v>1.7</v>
      </c>
      <c r="AY2230" s="2">
        <v>23.3</v>
      </c>
      <c r="AZ2230" s="2">
        <v>18.6721</v>
      </c>
      <c r="BA2230" s="2">
        <v>0.5</v>
      </c>
      <c r="BB2230" s="2">
        <v>3.2</v>
      </c>
      <c r="BC2230" s="2">
        <v>15.8</v>
      </c>
      <c r="BD2230" s="2">
        <v>31.429600000000001</v>
      </c>
      <c r="BE2230" s="4" t="str">
        <f t="shared" si="342"/>
        <v>NO APLICA</v>
      </c>
      <c r="BF2230" s="4">
        <f t="shared" si="343"/>
        <v>0.50600000000000001</v>
      </c>
      <c r="BG2230">
        <f t="shared" si="344"/>
        <v>0.1</v>
      </c>
      <c r="BH2230">
        <f t="shared" si="345"/>
        <v>0.63</v>
      </c>
      <c r="BI2230">
        <f t="shared" si="346"/>
        <v>0.5</v>
      </c>
      <c r="BJ2230">
        <f t="shared" si="347"/>
        <v>0.53</v>
      </c>
      <c r="BK2230">
        <f t="shared" si="348"/>
        <v>0.38</v>
      </c>
      <c r="BL2230">
        <f t="shared" si="349"/>
        <v>1212.1199999999958</v>
      </c>
    </row>
    <row r="2231" spans="1:64" x14ac:dyDescent="0.2">
      <c r="A2231" s="1">
        <v>2229</v>
      </c>
      <c r="B2231" s="7" t="s">
        <v>11</v>
      </c>
      <c r="C2231" s="3">
        <v>39998</v>
      </c>
      <c r="D2231" s="4" t="s">
        <v>8</v>
      </c>
      <c r="E2231" s="4" t="s">
        <v>166</v>
      </c>
      <c r="F2231" s="5" t="str">
        <f t="shared" si="340"/>
        <v>S</v>
      </c>
      <c r="G2231" s="6">
        <v>0.90277777777777779</v>
      </c>
      <c r="H2231" s="6">
        <v>0.90416666666666667</v>
      </c>
      <c r="I2231" s="85">
        <f t="shared" si="341"/>
        <v>1.9999999999999929</v>
      </c>
      <c r="J2231" s="86">
        <f>I2231*Segmentos!$D$7*(AH2231%)*IF(ISNUMBER(AI2231),AI2231%,0)</f>
        <v>28766.3999999999</v>
      </c>
      <c r="K2231" s="86">
        <f>I2231*Segmentos!$D$7*(AL2231%)*IF(ISNUMBER(AM2231),AM2231%,0)</f>
        <v>29296.799999999901</v>
      </c>
      <c r="L2231" s="4"/>
      <c r="M2231" s="2">
        <v>3.67</v>
      </c>
      <c r="N2231" s="2">
        <v>3.9</v>
      </c>
      <c r="O2231" s="2">
        <v>93.1</v>
      </c>
      <c r="P2231" s="2">
        <v>83.023899999999998</v>
      </c>
      <c r="Q2231" s="2">
        <v>2.64</v>
      </c>
      <c r="R2231" s="2">
        <v>3.3</v>
      </c>
      <c r="S2231" s="2">
        <v>81.2</v>
      </c>
      <c r="T2231" s="2">
        <v>9.9596999999999998</v>
      </c>
      <c r="U2231" s="2">
        <v>3.05</v>
      </c>
      <c r="V2231" s="2">
        <v>3</v>
      </c>
      <c r="W2231" s="2">
        <v>100</v>
      </c>
      <c r="X2231" s="2">
        <v>14.4527</v>
      </c>
      <c r="Y2231" s="2">
        <v>3.6</v>
      </c>
      <c r="Z2231" s="2">
        <v>4.0999999999999996</v>
      </c>
      <c r="AA2231" s="2">
        <v>88.2</v>
      </c>
      <c r="AB2231" s="2">
        <v>24.003799999999998</v>
      </c>
      <c r="AC2231" s="2">
        <v>4.66</v>
      </c>
      <c r="AD2231" s="2">
        <v>4.8</v>
      </c>
      <c r="AE2231" s="2">
        <v>98.1</v>
      </c>
      <c r="AF2231" s="2">
        <v>34.607700000000001</v>
      </c>
      <c r="AG2231" s="20">
        <v>3.63</v>
      </c>
      <c r="AH2231" s="20">
        <v>3.9</v>
      </c>
      <c r="AI2231" s="20">
        <v>92.2</v>
      </c>
      <c r="AJ2231" s="20">
        <v>38.973599999999998</v>
      </c>
      <c r="AK2231" s="18">
        <v>3.71</v>
      </c>
      <c r="AL2231" s="18">
        <v>3.9</v>
      </c>
      <c r="AM2231" s="18">
        <v>93.9</v>
      </c>
      <c r="AN2231" s="18">
        <v>44.0503</v>
      </c>
      <c r="AO2231" s="2">
        <v>1.52</v>
      </c>
      <c r="AP2231" s="2">
        <v>1.5</v>
      </c>
      <c r="AQ2231" s="2">
        <v>100</v>
      </c>
      <c r="AR2231" s="2">
        <v>3.7458999999999998</v>
      </c>
      <c r="AS2231" s="2">
        <v>3.37</v>
      </c>
      <c r="AT2231" s="2">
        <v>3.5</v>
      </c>
      <c r="AU2231" s="2">
        <v>96.5</v>
      </c>
      <c r="AV2231" s="2">
        <v>16.777699999999999</v>
      </c>
      <c r="AW2231" s="2">
        <v>3.56</v>
      </c>
      <c r="AX2231" s="2">
        <v>4</v>
      </c>
      <c r="AY2231" s="2">
        <v>88.4</v>
      </c>
      <c r="AZ2231" s="2">
        <v>23.1099</v>
      </c>
      <c r="BA2231" s="2">
        <v>4.55</v>
      </c>
      <c r="BB2231" s="2">
        <v>4.8</v>
      </c>
      <c r="BC2231" s="2">
        <v>93.9</v>
      </c>
      <c r="BD2231" s="2">
        <v>39.390500000000003</v>
      </c>
      <c r="BE2231" s="4" t="str">
        <f t="shared" si="342"/>
        <v>NO APLICA</v>
      </c>
      <c r="BF2231" s="4">
        <f t="shared" si="343"/>
        <v>3.6006</v>
      </c>
      <c r="BG2231">
        <f t="shared" si="344"/>
        <v>1.52</v>
      </c>
      <c r="BH2231">
        <f t="shared" si="345"/>
        <v>3.37</v>
      </c>
      <c r="BI2231">
        <f t="shared" si="346"/>
        <v>4.55</v>
      </c>
      <c r="BJ2231">
        <f t="shared" si="347"/>
        <v>3.71</v>
      </c>
      <c r="BK2231">
        <f t="shared" si="348"/>
        <v>3.63</v>
      </c>
      <c r="BL2231">
        <f t="shared" si="349"/>
        <v>726.17999999999734</v>
      </c>
    </row>
    <row r="2232" spans="1:64" x14ac:dyDescent="0.2">
      <c r="A2232" s="1">
        <v>2230</v>
      </c>
      <c r="B2232" s="7" t="s">
        <v>11</v>
      </c>
      <c r="C2232" s="3">
        <v>39998</v>
      </c>
      <c r="D2232" s="4" t="s">
        <v>627</v>
      </c>
      <c r="E2232" s="4" t="s">
        <v>166</v>
      </c>
      <c r="F2232" s="5" t="str">
        <f t="shared" si="340"/>
        <v>S</v>
      </c>
      <c r="G2232" s="6">
        <v>0.9145833333333333</v>
      </c>
      <c r="H2232" s="6">
        <v>0.91736111111111107</v>
      </c>
      <c r="I2232" s="85">
        <f t="shared" si="341"/>
        <v>3.9999999999999858</v>
      </c>
      <c r="J2232" s="86">
        <f>I2232*Segmentos!$D$7*(AH2232%)*IF(ISNUMBER(AI2232),AI2232%,0)</f>
        <v>45038.399999999841</v>
      </c>
      <c r="K2232" s="86">
        <f>I2232*Segmentos!$D$7*(AL2232%)*IF(ISNUMBER(AM2232),AM2232%,0)</f>
        <v>87139.199999999691</v>
      </c>
      <c r="L2232" s="4"/>
      <c r="M2232" s="2">
        <v>4.22</v>
      </c>
      <c r="N2232" s="2">
        <v>4.5999999999999996</v>
      </c>
      <c r="O2232" s="2">
        <v>90.9</v>
      </c>
      <c r="P2232" s="2">
        <v>76.788300000000007</v>
      </c>
      <c r="Q2232" s="2">
        <v>1.07</v>
      </c>
      <c r="R2232" s="2">
        <v>1.2</v>
      </c>
      <c r="S2232" s="2">
        <v>88.9</v>
      </c>
      <c r="T2232" s="2">
        <v>3.2618</v>
      </c>
      <c r="U2232" s="2">
        <v>1.89</v>
      </c>
      <c r="V2232" s="2">
        <v>2.2000000000000002</v>
      </c>
      <c r="W2232" s="2">
        <v>86.8</v>
      </c>
      <c r="X2232" s="2">
        <v>7.19</v>
      </c>
      <c r="Y2232" s="2">
        <v>4.0199999999999996</v>
      </c>
      <c r="Z2232" s="2">
        <v>4.5999999999999996</v>
      </c>
      <c r="AA2232" s="2">
        <v>87.3</v>
      </c>
      <c r="AB2232" s="2">
        <v>21.582799999999999</v>
      </c>
      <c r="AC2232" s="2">
        <v>7.49</v>
      </c>
      <c r="AD2232" s="2">
        <v>8</v>
      </c>
      <c r="AE2232" s="2">
        <v>93.7</v>
      </c>
      <c r="AF2232" s="2">
        <v>44.753700000000002</v>
      </c>
      <c r="AG2232" s="20">
        <v>2.86</v>
      </c>
      <c r="AH2232" s="20">
        <v>3.3</v>
      </c>
      <c r="AI2232" s="20">
        <v>85.3</v>
      </c>
      <c r="AJ2232" s="20">
        <v>24.651199999999999</v>
      </c>
      <c r="AK2232" s="18">
        <v>5.45</v>
      </c>
      <c r="AL2232" s="18">
        <v>5.8</v>
      </c>
      <c r="AM2232" s="18">
        <v>93.9</v>
      </c>
      <c r="AN2232" s="18">
        <v>52.137099999999997</v>
      </c>
      <c r="AO2232" s="2">
        <v>1.86</v>
      </c>
      <c r="AP2232" s="2">
        <v>2.5</v>
      </c>
      <c r="AQ2232" s="2">
        <v>74</v>
      </c>
      <c r="AR2232" s="2">
        <v>3.6926000000000001</v>
      </c>
      <c r="AS2232" s="2">
        <v>4.71</v>
      </c>
      <c r="AT2232" s="2">
        <v>5.0999999999999996</v>
      </c>
      <c r="AU2232" s="2">
        <v>92.2</v>
      </c>
      <c r="AV2232" s="2">
        <v>18.878599999999999</v>
      </c>
      <c r="AW2232" s="2">
        <v>4.63</v>
      </c>
      <c r="AX2232" s="2">
        <v>5.4</v>
      </c>
      <c r="AY2232" s="2">
        <v>86.1</v>
      </c>
      <c r="AZ2232" s="2">
        <v>24.2362</v>
      </c>
      <c r="BA2232" s="2">
        <v>4.3</v>
      </c>
      <c r="BB2232" s="2">
        <v>4.4000000000000004</v>
      </c>
      <c r="BC2232" s="2">
        <v>97.3</v>
      </c>
      <c r="BD2232" s="2">
        <v>29.980799999999999</v>
      </c>
      <c r="BE2232" s="4" t="str">
        <f t="shared" si="342"/>
        <v>NO APLICA</v>
      </c>
      <c r="BF2232" s="4">
        <f t="shared" si="343"/>
        <v>4.3418000000000001</v>
      </c>
      <c r="BG2232">
        <f t="shared" si="344"/>
        <v>1.86</v>
      </c>
      <c r="BH2232">
        <f t="shared" si="345"/>
        <v>4.71</v>
      </c>
      <c r="BI2232">
        <f t="shared" si="346"/>
        <v>4.63</v>
      </c>
      <c r="BJ2232">
        <f t="shared" si="347"/>
        <v>5.45</v>
      </c>
      <c r="BK2232">
        <f t="shared" si="348"/>
        <v>2.86</v>
      </c>
      <c r="BL2232">
        <f t="shared" si="349"/>
        <v>1672.5599999999943</v>
      </c>
    </row>
    <row r="2233" spans="1:64" x14ac:dyDescent="0.2">
      <c r="A2233" s="1">
        <v>2231</v>
      </c>
      <c r="B2233" s="7" t="s">
        <v>6</v>
      </c>
      <c r="C2233" s="3">
        <v>39998</v>
      </c>
      <c r="D2233" s="4" t="s">
        <v>3</v>
      </c>
      <c r="E2233" s="4" t="s">
        <v>166</v>
      </c>
      <c r="F2233" s="5" t="str">
        <f t="shared" si="340"/>
        <v>S</v>
      </c>
      <c r="G2233" s="6">
        <v>0.90902777777777777</v>
      </c>
      <c r="H2233" s="6">
        <v>0.91041666666666676</v>
      </c>
      <c r="I2233" s="85">
        <f t="shared" si="341"/>
        <v>2.0000000000001528</v>
      </c>
      <c r="J2233" s="86">
        <f>I2233*Segmentos!$D$7*(AH2233%)*IF(ISNUMBER(AI2233),AI2233%,0)</f>
        <v>42504.800000003248</v>
      </c>
      <c r="K2233" s="86">
        <f>I2233*Segmentos!$D$7*(AL2233%)*IF(ISNUMBER(AM2233),AM2233%,0)</f>
        <v>30096.000000002299</v>
      </c>
      <c r="L2233" s="4"/>
      <c r="M2233" s="2">
        <v>4.5</v>
      </c>
      <c r="N2233" s="2">
        <v>5.5</v>
      </c>
      <c r="O2233" s="2">
        <v>81.2</v>
      </c>
      <c r="P2233" s="2">
        <v>87.475999999999999</v>
      </c>
      <c r="Q2233" s="2">
        <v>2.1800000000000002</v>
      </c>
      <c r="R2233" s="2">
        <v>2.7</v>
      </c>
      <c r="S2233" s="2">
        <v>80.3</v>
      </c>
      <c r="T2233" s="2">
        <v>7.0899000000000001</v>
      </c>
      <c r="U2233" s="2">
        <v>4.16</v>
      </c>
      <c r="V2233" s="2">
        <v>5.5</v>
      </c>
      <c r="W2233" s="2">
        <v>75.099999999999994</v>
      </c>
      <c r="X2233" s="2">
        <v>16.957599999999999</v>
      </c>
      <c r="Y2233" s="2">
        <v>3.32</v>
      </c>
      <c r="Z2233" s="2">
        <v>4.5</v>
      </c>
      <c r="AA2233" s="2">
        <v>74.2</v>
      </c>
      <c r="AB2233" s="2">
        <v>19.092500000000001</v>
      </c>
      <c r="AC2233" s="2">
        <v>6.94</v>
      </c>
      <c r="AD2233" s="2">
        <v>7.9</v>
      </c>
      <c r="AE2233" s="2">
        <v>87.6</v>
      </c>
      <c r="AF2233" s="2">
        <v>44.335999999999999</v>
      </c>
      <c r="AG2233" s="20">
        <v>5.31</v>
      </c>
      <c r="AH2233" s="20">
        <v>6.7</v>
      </c>
      <c r="AI2233" s="20">
        <v>79.3</v>
      </c>
      <c r="AJ2233" s="20">
        <v>49.053699999999999</v>
      </c>
      <c r="AK2233" s="18">
        <v>3.76</v>
      </c>
      <c r="AL2233" s="18">
        <v>4.5</v>
      </c>
      <c r="AM2233" s="18">
        <v>83.6</v>
      </c>
      <c r="AN2233" s="18">
        <v>38.4223</v>
      </c>
      <c r="AO2233" s="2">
        <v>2.16</v>
      </c>
      <c r="AP2233" s="2">
        <v>2.2999999999999998</v>
      </c>
      <c r="AQ2233" s="2">
        <v>93.3</v>
      </c>
      <c r="AR2233" s="2">
        <v>4.6025</v>
      </c>
      <c r="AS2233" s="2">
        <v>3.51</v>
      </c>
      <c r="AT2233" s="2">
        <v>4.3</v>
      </c>
      <c r="AU2233" s="2">
        <v>81.5</v>
      </c>
      <c r="AV2233" s="2">
        <v>15.0343</v>
      </c>
      <c r="AW2233" s="2">
        <v>5.62</v>
      </c>
      <c r="AX2233" s="2">
        <v>6.1</v>
      </c>
      <c r="AY2233" s="2">
        <v>92.4</v>
      </c>
      <c r="AZ2233" s="2">
        <v>31.415900000000001</v>
      </c>
      <c r="BA2233" s="2">
        <v>4.8899999999999997</v>
      </c>
      <c r="BB2233" s="2">
        <v>6.8</v>
      </c>
      <c r="BC2233" s="2">
        <v>72.3</v>
      </c>
      <c r="BD2233" s="2">
        <v>36.423400000000001</v>
      </c>
      <c r="BE2233" s="4" t="str">
        <f t="shared" si="342"/>
        <v>NO APLICA</v>
      </c>
      <c r="BF2233" s="4">
        <f t="shared" si="343"/>
        <v>4.1820000000000004</v>
      </c>
      <c r="BG2233">
        <f t="shared" si="344"/>
        <v>2.16</v>
      </c>
      <c r="BH2233">
        <f t="shared" si="345"/>
        <v>3.51</v>
      </c>
      <c r="BI2233">
        <f t="shared" si="346"/>
        <v>5.62</v>
      </c>
      <c r="BJ2233">
        <f t="shared" si="347"/>
        <v>3.76</v>
      </c>
      <c r="BK2233">
        <f t="shared" si="348"/>
        <v>5.31</v>
      </c>
      <c r="BL2233">
        <f t="shared" si="349"/>
        <v>893.20000000006826</v>
      </c>
    </row>
    <row r="2234" spans="1:64" x14ac:dyDescent="0.2">
      <c r="A2234" s="1">
        <v>2232</v>
      </c>
      <c r="B2234" s="7" t="s">
        <v>31</v>
      </c>
      <c r="C2234" s="3">
        <v>39998</v>
      </c>
      <c r="D2234" s="4" t="s">
        <v>628</v>
      </c>
      <c r="E2234" s="4" t="s">
        <v>166</v>
      </c>
      <c r="F2234" s="5" t="str">
        <f t="shared" si="340"/>
        <v>S</v>
      </c>
      <c r="G2234" s="6">
        <v>0.91388888888888886</v>
      </c>
      <c r="H2234" s="6">
        <v>0.91736111111111107</v>
      </c>
      <c r="I2234" s="85">
        <f t="shared" si="341"/>
        <v>4.9999999999999822</v>
      </c>
      <c r="J2234" s="86">
        <f>I2234*Segmentos!$D$7*(AH2234%)*IF(ISNUMBER(AI2234),AI2234%,0)</f>
        <v>22571.999999999916</v>
      </c>
      <c r="K2234" s="86">
        <f>I2234*Segmentos!$D$7*(AL2234%)*IF(ISNUMBER(AM2234),AM2234%,0)</f>
        <v>9437.9999999999673</v>
      </c>
      <c r="L2234" s="4"/>
      <c r="M2234" s="2">
        <v>0.76</v>
      </c>
      <c r="N2234" s="2">
        <v>1.4</v>
      </c>
      <c r="O2234" s="2">
        <v>53</v>
      </c>
      <c r="P2234" s="2">
        <v>70.583100000000002</v>
      </c>
      <c r="Q2234" s="2">
        <v>0.73</v>
      </c>
      <c r="R2234" s="2">
        <v>1.1000000000000001</v>
      </c>
      <c r="S2234" s="2">
        <v>68.7</v>
      </c>
      <c r="T2234" s="2">
        <v>11.361499999999999</v>
      </c>
      <c r="U2234" s="2">
        <v>1.34</v>
      </c>
      <c r="V2234" s="2">
        <v>2.7</v>
      </c>
      <c r="W2234" s="2">
        <v>50.1</v>
      </c>
      <c r="X2234" s="2">
        <v>25.9697</v>
      </c>
      <c r="Y2234" s="2">
        <v>0.77</v>
      </c>
      <c r="Z2234" s="2">
        <v>1.4</v>
      </c>
      <c r="AA2234" s="2">
        <v>53.6</v>
      </c>
      <c r="AB2234" s="2">
        <v>21.1677</v>
      </c>
      <c r="AC2234" s="2">
        <v>0.4</v>
      </c>
      <c r="AD2234" s="2">
        <v>0.8</v>
      </c>
      <c r="AE2234" s="2">
        <v>47.8</v>
      </c>
      <c r="AF2234" s="2">
        <v>12.084199999999999</v>
      </c>
      <c r="AG2234" s="20">
        <v>1.1000000000000001</v>
      </c>
      <c r="AH2234" s="20">
        <v>1.9</v>
      </c>
      <c r="AI2234" s="20">
        <v>59.4</v>
      </c>
      <c r="AJ2234" s="20">
        <v>48.333799999999997</v>
      </c>
      <c r="AK2234" s="18">
        <v>0.46</v>
      </c>
      <c r="AL2234" s="18">
        <v>1.1000000000000001</v>
      </c>
      <c r="AM2234" s="18">
        <v>42.9</v>
      </c>
      <c r="AN2234" s="18">
        <v>22.249300000000002</v>
      </c>
      <c r="AO2234" s="2">
        <v>0.62</v>
      </c>
      <c r="AP2234" s="2">
        <v>1</v>
      </c>
      <c r="AQ2234" s="2">
        <v>65.3</v>
      </c>
      <c r="AR2234" s="2">
        <v>6.2903000000000002</v>
      </c>
      <c r="AS2234" s="2">
        <v>0.17</v>
      </c>
      <c r="AT2234" s="2">
        <v>0.7</v>
      </c>
      <c r="AU2234" s="2">
        <v>25.9</v>
      </c>
      <c r="AV2234" s="2">
        <v>3.4758</v>
      </c>
      <c r="AW2234" s="2">
        <v>1.1399999999999999</v>
      </c>
      <c r="AX2234" s="2">
        <v>1.7</v>
      </c>
      <c r="AY2234" s="2">
        <v>67.3</v>
      </c>
      <c r="AZ2234" s="2">
        <v>30.281400000000001</v>
      </c>
      <c r="BA2234" s="2">
        <v>0.86</v>
      </c>
      <c r="BB2234" s="2">
        <v>1.8</v>
      </c>
      <c r="BC2234" s="2">
        <v>46.9</v>
      </c>
      <c r="BD2234" s="2">
        <v>30.535499999999999</v>
      </c>
      <c r="BE2234" s="4" t="str">
        <f t="shared" si="342"/>
        <v>NO APLICA</v>
      </c>
      <c r="BF2234" s="4">
        <f t="shared" si="343"/>
        <v>0.61519999999999997</v>
      </c>
      <c r="BG2234">
        <f t="shared" si="344"/>
        <v>0.62</v>
      </c>
      <c r="BH2234">
        <f t="shared" si="345"/>
        <v>0.17</v>
      </c>
      <c r="BI2234">
        <f t="shared" si="346"/>
        <v>1.1399999999999999</v>
      </c>
      <c r="BJ2234">
        <f t="shared" si="347"/>
        <v>0.46</v>
      </c>
      <c r="BK2234">
        <f t="shared" si="348"/>
        <v>1.1000000000000001</v>
      </c>
      <c r="BL2234">
        <f t="shared" si="349"/>
        <v>370.99999999999869</v>
      </c>
    </row>
    <row r="2235" spans="1:64" x14ac:dyDescent="0.2">
      <c r="A2235" s="1">
        <v>2233</v>
      </c>
      <c r="B2235" s="7" t="s">
        <v>62</v>
      </c>
      <c r="C2235" s="3">
        <v>39998</v>
      </c>
      <c r="D2235" s="4" t="s">
        <v>629</v>
      </c>
      <c r="E2235" s="4" t="s">
        <v>166</v>
      </c>
      <c r="F2235" s="5" t="str">
        <f t="shared" si="340"/>
        <v>S</v>
      </c>
      <c r="G2235" s="6">
        <v>0.85486111111111107</v>
      </c>
      <c r="H2235" s="6">
        <v>0.875</v>
      </c>
      <c r="I2235" s="85">
        <f t="shared" si="341"/>
        <v>29.000000000000057</v>
      </c>
      <c r="J2235" s="86">
        <f>I2235*Segmentos!$D$7*(AH2235%)*IF(ISNUMBER(AI2235),AI2235%,0)</f>
        <v>5046.00000000001</v>
      </c>
      <c r="K2235" s="86">
        <f>I2235*Segmentos!$D$7*(AL2235%)*IF(ISNUMBER(AM2235),AM2235%,0)</f>
        <v>15172.800000000028</v>
      </c>
      <c r="L2235" s="4"/>
      <c r="M2235" s="2">
        <v>0.08</v>
      </c>
      <c r="N2235" s="2">
        <v>0.4</v>
      </c>
      <c r="O2235" s="2">
        <v>20.9</v>
      </c>
      <c r="P2235" s="2">
        <v>90.793899999999994</v>
      </c>
      <c r="Q2235" s="2">
        <v>0.01</v>
      </c>
      <c r="R2235" s="2">
        <v>0.3</v>
      </c>
      <c r="S2235" s="2">
        <v>3.4</v>
      </c>
      <c r="T2235" s="2">
        <v>1.6308</v>
      </c>
      <c r="U2235" s="2">
        <v>0</v>
      </c>
      <c r="V2235" s="2">
        <v>0</v>
      </c>
      <c r="W2235" s="8" t="s">
        <v>577</v>
      </c>
      <c r="X2235" s="2">
        <v>0</v>
      </c>
      <c r="Y2235" s="2">
        <v>7.0000000000000007E-2</v>
      </c>
      <c r="Z2235" s="2">
        <v>0.2</v>
      </c>
      <c r="AA2235" s="2">
        <v>34.5</v>
      </c>
      <c r="AB2235" s="2">
        <v>21.420400000000001</v>
      </c>
      <c r="AC2235" s="2">
        <v>0.19</v>
      </c>
      <c r="AD2235" s="2">
        <v>0.9</v>
      </c>
      <c r="AE2235" s="2">
        <v>20.8</v>
      </c>
      <c r="AF2235" s="2">
        <v>67.742699999999999</v>
      </c>
      <c r="AG2235" s="20">
        <v>0.05</v>
      </c>
      <c r="AH2235" s="20">
        <v>0.5</v>
      </c>
      <c r="AI2235" s="20">
        <v>8.6999999999999993</v>
      </c>
      <c r="AJ2235" s="20">
        <v>24.6829</v>
      </c>
      <c r="AK2235" s="18">
        <v>0.11</v>
      </c>
      <c r="AL2235" s="18">
        <v>0.3</v>
      </c>
      <c r="AM2235" s="18">
        <v>43.6</v>
      </c>
      <c r="AN2235" s="18">
        <v>66.111000000000004</v>
      </c>
      <c r="AO2235" s="2">
        <v>0.34</v>
      </c>
      <c r="AP2235" s="2">
        <v>0.7</v>
      </c>
      <c r="AQ2235" s="2">
        <v>51.4</v>
      </c>
      <c r="AR2235" s="2">
        <v>40.889899999999997</v>
      </c>
      <c r="AS2235" s="2">
        <v>0.01</v>
      </c>
      <c r="AT2235" s="2">
        <v>0.2</v>
      </c>
      <c r="AU2235" s="2">
        <v>3.4</v>
      </c>
      <c r="AV2235" s="2">
        <v>1.6308</v>
      </c>
      <c r="AW2235" s="2">
        <v>0.05</v>
      </c>
      <c r="AX2235" s="2">
        <v>0.7</v>
      </c>
      <c r="AY2235" s="2">
        <v>7.7</v>
      </c>
      <c r="AZ2235" s="2">
        <v>16.464400000000001</v>
      </c>
      <c r="BA2235" s="2">
        <v>7.0000000000000007E-2</v>
      </c>
      <c r="BB2235" s="2">
        <v>0.2</v>
      </c>
      <c r="BC2235" s="2">
        <v>33.299999999999997</v>
      </c>
      <c r="BD2235" s="2">
        <v>31.808800000000002</v>
      </c>
      <c r="BE2235" s="4" t="str">
        <f t="shared" si="342"/>
        <v>NO APLICA</v>
      </c>
      <c r="BF2235" s="4">
        <f t="shared" si="343"/>
        <v>7.6200000000000018E-2</v>
      </c>
      <c r="BG2235">
        <f t="shared" si="344"/>
        <v>0.34</v>
      </c>
      <c r="BH2235">
        <f t="shared" si="345"/>
        <v>0.01</v>
      </c>
      <c r="BI2235">
        <f t="shared" si="346"/>
        <v>7.0000000000000007E-2</v>
      </c>
      <c r="BJ2235">
        <f t="shared" si="347"/>
        <v>0.11</v>
      </c>
      <c r="BK2235">
        <f t="shared" si="348"/>
        <v>0.05</v>
      </c>
      <c r="BL2235">
        <f t="shared" si="349"/>
        <v>242.44000000000045</v>
      </c>
    </row>
    <row r="2236" spans="1:64" x14ac:dyDescent="0.2">
      <c r="A2236" s="1">
        <v>2234</v>
      </c>
      <c r="B2236" s="7" t="s">
        <v>60</v>
      </c>
      <c r="C2236" s="3">
        <v>39998</v>
      </c>
      <c r="D2236" s="4" t="s">
        <v>17</v>
      </c>
      <c r="E2236" s="4" t="s">
        <v>169</v>
      </c>
      <c r="F2236" s="5" t="str">
        <f t="shared" si="340"/>
        <v>S</v>
      </c>
      <c r="G2236" s="6">
        <v>0.87361111111111101</v>
      </c>
      <c r="H2236" s="6">
        <v>0.91527777777777775</v>
      </c>
      <c r="I2236" s="85">
        <f t="shared" si="341"/>
        <v>60.000000000000107</v>
      </c>
      <c r="J2236" s="86">
        <f>I2236*Segmentos!$D$7*(AH2236%)*IF(ISNUMBER(AI2236),AI2236%,0)</f>
        <v>42024.000000000073</v>
      </c>
      <c r="K2236" s="86">
        <f>I2236*Segmentos!$D$7*(AL2236%)*IF(ISNUMBER(AM2236),AM2236%,0)</f>
        <v>26544.00000000004</v>
      </c>
      <c r="L2236" s="4" t="s">
        <v>235</v>
      </c>
      <c r="M2236" s="2">
        <v>0.14000000000000001</v>
      </c>
      <c r="N2236" s="2">
        <v>1.6</v>
      </c>
      <c r="O2236" s="2">
        <v>9.1999999999999993</v>
      </c>
      <c r="P2236" s="2">
        <v>56.460099999999997</v>
      </c>
      <c r="Q2236" s="2">
        <v>0.08</v>
      </c>
      <c r="R2236" s="2">
        <v>0.6</v>
      </c>
      <c r="S2236" s="2">
        <v>11.8</v>
      </c>
      <c r="T2236" s="2">
        <v>5.0148999999999999</v>
      </c>
      <c r="U2236" s="2">
        <v>0</v>
      </c>
      <c r="V2236" s="2">
        <v>0</v>
      </c>
      <c r="W2236" s="8" t="s">
        <v>577</v>
      </c>
      <c r="X2236" s="2">
        <v>0</v>
      </c>
      <c r="Y2236" s="2">
        <v>0.27</v>
      </c>
      <c r="Z2236" s="2">
        <v>2.2999999999999998</v>
      </c>
      <c r="AA2236" s="2">
        <v>11.6</v>
      </c>
      <c r="AB2236" s="2">
        <v>31.597200000000001</v>
      </c>
      <c r="AC2236" s="2">
        <v>0.15</v>
      </c>
      <c r="AD2236" s="2">
        <v>2.2999999999999998</v>
      </c>
      <c r="AE2236" s="2">
        <v>6.6</v>
      </c>
      <c r="AF2236" s="2">
        <v>19.847999999999999</v>
      </c>
      <c r="AG2236" s="20">
        <v>0.18</v>
      </c>
      <c r="AH2236" s="20">
        <v>1.7</v>
      </c>
      <c r="AI2236" s="20">
        <v>10.3</v>
      </c>
      <c r="AJ2236" s="20">
        <v>32.927199999999999</v>
      </c>
      <c r="AK2236" s="18">
        <v>0.11</v>
      </c>
      <c r="AL2236" s="18">
        <v>1.4</v>
      </c>
      <c r="AM2236" s="18">
        <v>7.9</v>
      </c>
      <c r="AN2236" s="18">
        <v>23.532900000000001</v>
      </c>
      <c r="AO2236" s="2">
        <v>0.1</v>
      </c>
      <c r="AP2236" s="2">
        <v>1.1000000000000001</v>
      </c>
      <c r="AQ2236" s="2">
        <v>9.6999999999999993</v>
      </c>
      <c r="AR2236" s="2">
        <v>4.4629000000000003</v>
      </c>
      <c r="AS2236" s="2">
        <v>0.01</v>
      </c>
      <c r="AT2236" s="2">
        <v>0.7</v>
      </c>
      <c r="AU2236" s="2">
        <v>1.7</v>
      </c>
      <c r="AV2236" s="2">
        <v>1.0047999999999999</v>
      </c>
      <c r="AW2236" s="2">
        <v>0.17</v>
      </c>
      <c r="AX2236" s="2">
        <v>2.1</v>
      </c>
      <c r="AY2236" s="2">
        <v>8.1999999999999993</v>
      </c>
      <c r="AZ2236" s="2">
        <v>19.575399999999998</v>
      </c>
      <c r="BA2236" s="2">
        <v>0.21</v>
      </c>
      <c r="BB2236" s="2">
        <v>1.8</v>
      </c>
      <c r="BC2236" s="2">
        <v>11.6</v>
      </c>
      <c r="BD2236" s="2">
        <v>31.416899999999998</v>
      </c>
      <c r="BE2236" s="4" t="str">
        <f t="shared" si="342"/>
        <v>ABURRIDO</v>
      </c>
      <c r="BF2236" s="4">
        <f t="shared" si="343"/>
        <v>0.1046</v>
      </c>
      <c r="BG2236">
        <f t="shared" si="344"/>
        <v>0.1</v>
      </c>
      <c r="BH2236">
        <f t="shared" si="345"/>
        <v>0.01</v>
      </c>
      <c r="BI2236">
        <f t="shared" si="346"/>
        <v>0.21</v>
      </c>
      <c r="BJ2236">
        <f t="shared" si="347"/>
        <v>0.11</v>
      </c>
      <c r="BK2236">
        <f t="shared" si="348"/>
        <v>0.18</v>
      </c>
      <c r="BL2236">
        <f t="shared" si="349"/>
        <v>883.20000000000152</v>
      </c>
    </row>
    <row r="2237" spans="1:64" x14ac:dyDescent="0.2">
      <c r="A2237" s="1">
        <v>2235</v>
      </c>
      <c r="B2237" s="7" t="s">
        <v>52</v>
      </c>
      <c r="C2237" s="3">
        <v>39998</v>
      </c>
      <c r="D2237" s="4" t="s">
        <v>627</v>
      </c>
      <c r="E2237" s="4" t="s">
        <v>177</v>
      </c>
      <c r="F2237" s="5" t="str">
        <f t="shared" si="340"/>
        <v>S</v>
      </c>
      <c r="G2237" s="6">
        <v>0.91736111111111107</v>
      </c>
      <c r="H2237" s="6">
        <v>2.7777777777777776E-2</v>
      </c>
      <c r="I2237" s="85">
        <f t="shared" si="341"/>
        <v>159.00000000000006</v>
      </c>
      <c r="J2237" s="86">
        <f>I2237*Segmentos!$D$7*(AH2237%)*IF(ISNUMBER(AI2237),AI2237%,0)</f>
        <v>2649830.4000000013</v>
      </c>
      <c r="K2237" s="86">
        <f>I2237*Segmentos!$D$7*(AL2237%)*IF(ISNUMBER(AM2237),AM2237%,0)</f>
        <v>3808686.0000000019</v>
      </c>
      <c r="L2237" s="4"/>
      <c r="M2237" s="2">
        <v>5.13</v>
      </c>
      <c r="N2237" s="2">
        <v>27.3</v>
      </c>
      <c r="O2237" s="2">
        <v>18.8</v>
      </c>
      <c r="P2237" s="2">
        <v>88.3596</v>
      </c>
      <c r="Q2237" s="2">
        <v>2.19</v>
      </c>
      <c r="R2237" s="2">
        <v>14.1</v>
      </c>
      <c r="S2237" s="2">
        <v>15.5</v>
      </c>
      <c r="T2237" s="2">
        <v>6.2918000000000003</v>
      </c>
      <c r="U2237" s="2">
        <v>3.38</v>
      </c>
      <c r="V2237" s="2">
        <v>25.8</v>
      </c>
      <c r="W2237" s="2">
        <v>13.1</v>
      </c>
      <c r="X2237" s="2">
        <v>12.212899999999999</v>
      </c>
      <c r="Y2237" s="2">
        <v>4.8</v>
      </c>
      <c r="Z2237" s="2">
        <v>28.1</v>
      </c>
      <c r="AA2237" s="2">
        <v>17.100000000000001</v>
      </c>
      <c r="AB2237" s="2">
        <v>24.426200000000001</v>
      </c>
      <c r="AC2237" s="2">
        <v>8.0399999999999991</v>
      </c>
      <c r="AD2237" s="2">
        <v>34.200000000000003</v>
      </c>
      <c r="AE2237" s="2">
        <v>23.5</v>
      </c>
      <c r="AF2237" s="2">
        <v>45.428699999999999</v>
      </c>
      <c r="AG2237" s="20">
        <v>4.17</v>
      </c>
      <c r="AH2237" s="20">
        <v>24.8</v>
      </c>
      <c r="AI2237" s="20">
        <v>16.8</v>
      </c>
      <c r="AJ2237" s="20">
        <v>34.058900000000001</v>
      </c>
      <c r="AK2237" s="18">
        <v>6</v>
      </c>
      <c r="AL2237" s="18">
        <v>29.5</v>
      </c>
      <c r="AM2237" s="18">
        <v>20.3</v>
      </c>
      <c r="AN2237" s="18">
        <v>54.300800000000002</v>
      </c>
      <c r="AO2237" s="2">
        <v>2.39</v>
      </c>
      <c r="AP2237" s="2">
        <v>14.8</v>
      </c>
      <c r="AQ2237" s="2">
        <v>16.2</v>
      </c>
      <c r="AR2237" s="2">
        <v>4.4969999999999999</v>
      </c>
      <c r="AS2237" s="2">
        <v>4.08</v>
      </c>
      <c r="AT2237" s="2">
        <v>23.5</v>
      </c>
      <c r="AU2237" s="2">
        <v>17.399999999999999</v>
      </c>
      <c r="AV2237" s="2">
        <v>15.4755</v>
      </c>
      <c r="AW2237" s="2">
        <v>5.99</v>
      </c>
      <c r="AX2237" s="2">
        <v>29.9</v>
      </c>
      <c r="AY2237" s="2">
        <v>20</v>
      </c>
      <c r="AZ2237" s="2">
        <v>29.656500000000001</v>
      </c>
      <c r="BA2237" s="2">
        <v>5.87</v>
      </c>
      <c r="BB2237" s="2">
        <v>31</v>
      </c>
      <c r="BC2237" s="2">
        <v>18.899999999999999</v>
      </c>
      <c r="BD2237" s="2">
        <v>38.730699999999999</v>
      </c>
      <c r="BE2237" s="4" t="str">
        <f t="shared" si="342"/>
        <v>ABURRIDO</v>
      </c>
      <c r="BF2237" s="4">
        <f t="shared" si="343"/>
        <v>4.7215999999999996</v>
      </c>
      <c r="BG2237">
        <f t="shared" si="344"/>
        <v>2.39</v>
      </c>
      <c r="BH2237">
        <f t="shared" si="345"/>
        <v>4.08</v>
      </c>
      <c r="BI2237">
        <f t="shared" si="346"/>
        <v>5.99</v>
      </c>
      <c r="BJ2237">
        <f t="shared" si="347"/>
        <v>6</v>
      </c>
      <c r="BK2237">
        <f t="shared" si="348"/>
        <v>4.17</v>
      </c>
      <c r="BL2237">
        <f t="shared" si="349"/>
        <v>81605.160000000033</v>
      </c>
    </row>
    <row r="2238" spans="1:64" x14ac:dyDescent="0.2">
      <c r="A2238" s="1">
        <v>2236</v>
      </c>
      <c r="B2238" s="7" t="s">
        <v>132</v>
      </c>
      <c r="C2238" s="3">
        <v>39998</v>
      </c>
      <c r="D2238" s="4" t="s">
        <v>629</v>
      </c>
      <c r="E2238" s="4" t="s">
        <v>170</v>
      </c>
      <c r="F2238" s="5" t="str">
        <f t="shared" si="340"/>
        <v>S</v>
      </c>
      <c r="G2238" s="6">
        <v>0.87569444444444444</v>
      </c>
      <c r="H2238" s="6">
        <v>0.89513888888888893</v>
      </c>
      <c r="I2238" s="85">
        <f t="shared" si="341"/>
        <v>28.00000000000006</v>
      </c>
      <c r="J2238" s="86">
        <f>I2238*Segmentos!$D$7*(AH2238%)*IF(ISNUMBER(AI2238),AI2238%,0)</f>
        <v>11200.000000000024</v>
      </c>
      <c r="K2238" s="86">
        <f>I2238*Segmentos!$D$7*(AL2238%)*IF(ISNUMBER(AM2238),AM2238%,0)</f>
        <v>9161.6000000000186</v>
      </c>
      <c r="L2238" s="4"/>
      <c r="M2238" s="2">
        <v>0.08</v>
      </c>
      <c r="N2238" s="2">
        <v>0.2</v>
      </c>
      <c r="O2238" s="2">
        <v>52.4</v>
      </c>
      <c r="P2238" s="2">
        <v>13.663</v>
      </c>
      <c r="Q2238" s="2">
        <v>0</v>
      </c>
      <c r="R2238" s="2">
        <v>0</v>
      </c>
      <c r="S2238" s="8" t="s">
        <v>577</v>
      </c>
      <c r="T2238" s="2">
        <v>0</v>
      </c>
      <c r="U2238" s="2">
        <v>0</v>
      </c>
      <c r="V2238" s="2">
        <v>0</v>
      </c>
      <c r="W2238" s="8" t="s">
        <v>577</v>
      </c>
      <c r="X2238" s="2">
        <v>0</v>
      </c>
      <c r="Y2238" s="2">
        <v>0.13</v>
      </c>
      <c r="Z2238" s="2">
        <v>0.3</v>
      </c>
      <c r="AA2238" s="2">
        <v>44.4</v>
      </c>
      <c r="AB2238" s="2">
        <v>6.6310000000000002</v>
      </c>
      <c r="AC2238" s="2">
        <v>0.13</v>
      </c>
      <c r="AD2238" s="2">
        <v>0.2</v>
      </c>
      <c r="AE2238" s="2">
        <v>63.3</v>
      </c>
      <c r="AF2238" s="2">
        <v>7.0319000000000003</v>
      </c>
      <c r="AG2238" s="20">
        <v>0.06</v>
      </c>
      <c r="AH2238" s="20">
        <v>0.1</v>
      </c>
      <c r="AI2238" s="20">
        <v>100</v>
      </c>
      <c r="AJ2238" s="20">
        <v>5.0978000000000003</v>
      </c>
      <c r="AK2238" s="18">
        <v>0.1</v>
      </c>
      <c r="AL2238" s="18">
        <v>0.2</v>
      </c>
      <c r="AM2238" s="18">
        <v>40.9</v>
      </c>
      <c r="AN2238" s="18">
        <v>8.5652000000000008</v>
      </c>
      <c r="AO2238" s="2">
        <v>0.1</v>
      </c>
      <c r="AP2238" s="2">
        <v>0.3</v>
      </c>
      <c r="AQ2238" s="2">
        <v>32.1</v>
      </c>
      <c r="AR2238" s="2">
        <v>1.9340999999999999</v>
      </c>
      <c r="AS2238" s="2">
        <v>0.14000000000000001</v>
      </c>
      <c r="AT2238" s="2">
        <v>0.1</v>
      </c>
      <c r="AU2238" s="2">
        <v>96.4</v>
      </c>
      <c r="AV2238" s="2">
        <v>5.2796000000000003</v>
      </c>
      <c r="AW2238" s="2">
        <v>0</v>
      </c>
      <c r="AX2238" s="2">
        <v>0</v>
      </c>
      <c r="AY2238" s="8" t="s">
        <v>577</v>
      </c>
      <c r="AZ2238" s="2">
        <v>0</v>
      </c>
      <c r="BA2238" s="2">
        <v>0.1</v>
      </c>
      <c r="BB2238" s="2">
        <v>0.2</v>
      </c>
      <c r="BC2238" s="2">
        <v>44.3</v>
      </c>
      <c r="BD2238" s="2">
        <v>6.4493</v>
      </c>
      <c r="BE2238" s="4" t="str">
        <f t="shared" si="342"/>
        <v>NO APLICA</v>
      </c>
      <c r="BF2238" s="4">
        <f t="shared" si="343"/>
        <v>0.11280000000000001</v>
      </c>
      <c r="BG2238">
        <f t="shared" si="344"/>
        <v>0.1</v>
      </c>
      <c r="BH2238">
        <f t="shared" si="345"/>
        <v>0.14000000000000001</v>
      </c>
      <c r="BI2238">
        <f t="shared" si="346"/>
        <v>0.1</v>
      </c>
      <c r="BJ2238">
        <f t="shared" si="347"/>
        <v>0.1</v>
      </c>
      <c r="BK2238">
        <f t="shared" si="348"/>
        <v>0.06</v>
      </c>
      <c r="BL2238">
        <f t="shared" si="349"/>
        <v>293.44000000000062</v>
      </c>
    </row>
    <row r="2239" spans="1:64" x14ac:dyDescent="0.2">
      <c r="A2239" s="1">
        <v>2237</v>
      </c>
      <c r="B2239" s="7" t="s">
        <v>115</v>
      </c>
      <c r="C2239" s="3">
        <v>39998</v>
      </c>
      <c r="D2239" s="4" t="s">
        <v>17</v>
      </c>
      <c r="E2239" s="4" t="s">
        <v>169</v>
      </c>
      <c r="F2239" s="5" t="str">
        <f t="shared" si="340"/>
        <v>S</v>
      </c>
      <c r="G2239" s="6">
        <v>0.83333333333333337</v>
      </c>
      <c r="H2239" s="6">
        <v>0.87361111111111101</v>
      </c>
      <c r="I2239" s="85">
        <f t="shared" si="341"/>
        <v>57.999999999999794</v>
      </c>
      <c r="J2239" s="86">
        <f>I2239*Segmentos!$D$7*(AH2239%)*IF(ISNUMBER(AI2239),AI2239%,0)</f>
        <v>35983.199999999873</v>
      </c>
      <c r="K2239" s="86">
        <f>I2239*Segmentos!$D$7*(AL2239%)*IF(ISNUMBER(AM2239),AM2239%,0)</f>
        <v>43198.399999999849</v>
      </c>
      <c r="L2239" s="4"/>
      <c r="M2239" s="2">
        <v>0.17</v>
      </c>
      <c r="N2239" s="2">
        <v>0.9</v>
      </c>
      <c r="O2239" s="2">
        <v>19.100000000000001</v>
      </c>
      <c r="P2239" s="2">
        <v>99.666300000000007</v>
      </c>
      <c r="Q2239" s="2">
        <v>0</v>
      </c>
      <c r="R2239" s="2">
        <v>0</v>
      </c>
      <c r="S2239" s="8" t="s">
        <v>577</v>
      </c>
      <c r="T2239" s="2">
        <v>0</v>
      </c>
      <c r="U2239" s="2">
        <v>0.14000000000000001</v>
      </c>
      <c r="V2239" s="2">
        <v>0.3</v>
      </c>
      <c r="W2239" s="2">
        <v>46.6</v>
      </c>
      <c r="X2239" s="2">
        <v>17.145600000000002</v>
      </c>
      <c r="Y2239" s="2">
        <v>0</v>
      </c>
      <c r="Z2239" s="2">
        <v>0.1</v>
      </c>
      <c r="AA2239" s="2">
        <v>1.7</v>
      </c>
      <c r="AB2239" s="2">
        <v>0.31459999999999999</v>
      </c>
      <c r="AC2239" s="2">
        <v>0.42</v>
      </c>
      <c r="AD2239" s="2">
        <v>2.4</v>
      </c>
      <c r="AE2239" s="2">
        <v>17.600000000000001</v>
      </c>
      <c r="AF2239" s="2">
        <v>82.206100000000006</v>
      </c>
      <c r="AG2239" s="20">
        <v>0.16</v>
      </c>
      <c r="AH2239" s="20">
        <v>1.1000000000000001</v>
      </c>
      <c r="AI2239" s="20">
        <v>14.1</v>
      </c>
      <c r="AJ2239" s="20">
        <v>44.454300000000003</v>
      </c>
      <c r="AK2239" s="18">
        <v>0.18</v>
      </c>
      <c r="AL2239" s="18">
        <v>0.7</v>
      </c>
      <c r="AM2239" s="18">
        <v>26.6</v>
      </c>
      <c r="AN2239" s="18">
        <v>55.2119</v>
      </c>
      <c r="AO2239" s="2">
        <v>0.11</v>
      </c>
      <c r="AP2239" s="2">
        <v>0.7</v>
      </c>
      <c r="AQ2239" s="2">
        <v>15.9</v>
      </c>
      <c r="AR2239" s="2">
        <v>6.9928999999999997</v>
      </c>
      <c r="AS2239" s="2">
        <v>0.03</v>
      </c>
      <c r="AT2239" s="2">
        <v>1</v>
      </c>
      <c r="AU2239" s="2">
        <v>3.2</v>
      </c>
      <c r="AV2239" s="2">
        <v>4.4400000000000004</v>
      </c>
      <c r="AW2239" s="2">
        <v>0.14000000000000001</v>
      </c>
      <c r="AX2239" s="2">
        <v>0.7</v>
      </c>
      <c r="AY2239" s="2">
        <v>20</v>
      </c>
      <c r="AZ2239" s="2">
        <v>23.395199999999999</v>
      </c>
      <c r="BA2239" s="2">
        <v>0.28999999999999998</v>
      </c>
      <c r="BB2239" s="2">
        <v>1</v>
      </c>
      <c r="BC2239" s="2">
        <v>28.8</v>
      </c>
      <c r="BD2239" s="2">
        <v>64.838200000000001</v>
      </c>
      <c r="BE2239" s="4" t="str">
        <f t="shared" si="342"/>
        <v>NO APLICA</v>
      </c>
      <c r="BF2239" s="4">
        <f t="shared" si="343"/>
        <v>0.1444</v>
      </c>
      <c r="BG2239">
        <f t="shared" si="344"/>
        <v>0.11</v>
      </c>
      <c r="BH2239">
        <f t="shared" si="345"/>
        <v>0.03</v>
      </c>
      <c r="BI2239">
        <f t="shared" si="346"/>
        <v>0.28999999999999998</v>
      </c>
      <c r="BJ2239">
        <f t="shared" si="347"/>
        <v>0.18</v>
      </c>
      <c r="BK2239">
        <f t="shared" si="348"/>
        <v>0.16</v>
      </c>
      <c r="BL2239">
        <f t="shared" si="349"/>
        <v>997.01999999999657</v>
      </c>
    </row>
    <row r="2240" spans="1:64" x14ac:dyDescent="0.2">
      <c r="A2240" s="1">
        <v>2238</v>
      </c>
      <c r="B2240" s="7" t="s">
        <v>61</v>
      </c>
      <c r="C2240" s="3">
        <v>39998</v>
      </c>
      <c r="D2240" s="4" t="s">
        <v>17</v>
      </c>
      <c r="E2240" s="4" t="s">
        <v>169</v>
      </c>
      <c r="F2240" s="5" t="str">
        <f t="shared" si="340"/>
        <v>S</v>
      </c>
      <c r="G2240" s="6">
        <v>0.91666666666666663</v>
      </c>
      <c r="H2240" s="6">
        <v>0.95972222222222225</v>
      </c>
      <c r="I2240" s="85">
        <f t="shared" si="341"/>
        <v>62.000000000000099</v>
      </c>
      <c r="J2240" s="86">
        <f>I2240*Segmentos!$D$7*(AH2240%)*IF(ISNUMBER(AI2240),AI2240%,0)</f>
        <v>179452.80000000034</v>
      </c>
      <c r="K2240" s="86">
        <f>I2240*Segmentos!$D$7*(AL2240%)*IF(ISNUMBER(AM2240),AM2240%,0)</f>
        <v>189968.00000000029</v>
      </c>
      <c r="L2240" s="4"/>
      <c r="M2240" s="2">
        <v>0.75</v>
      </c>
      <c r="N2240" s="2">
        <v>1.9</v>
      </c>
      <c r="O2240" s="2">
        <v>39.1</v>
      </c>
      <c r="P2240" s="2">
        <v>95.144099999999995</v>
      </c>
      <c r="Q2240" s="2">
        <v>0.36</v>
      </c>
      <c r="R2240" s="2">
        <v>1.2</v>
      </c>
      <c r="S2240" s="2">
        <v>29.1</v>
      </c>
      <c r="T2240" s="2">
        <v>7.5204000000000004</v>
      </c>
      <c r="U2240" s="2">
        <v>0.16</v>
      </c>
      <c r="V2240" s="2">
        <v>0.8</v>
      </c>
      <c r="W2240" s="2">
        <v>19.399999999999999</v>
      </c>
      <c r="X2240" s="2">
        <v>4.2915999999999999</v>
      </c>
      <c r="Y2240" s="2">
        <v>0.34</v>
      </c>
      <c r="Z2240" s="2">
        <v>2.2000000000000002</v>
      </c>
      <c r="AA2240" s="2">
        <v>15.1</v>
      </c>
      <c r="AB2240" s="2">
        <v>12.5413</v>
      </c>
      <c r="AC2240" s="2">
        <v>1.71</v>
      </c>
      <c r="AD2240" s="2">
        <v>2.7</v>
      </c>
      <c r="AE2240" s="2">
        <v>63.3</v>
      </c>
      <c r="AF2240" s="2">
        <v>70.790800000000004</v>
      </c>
      <c r="AG2240" s="20">
        <v>0.73</v>
      </c>
      <c r="AH2240" s="20">
        <v>1.8</v>
      </c>
      <c r="AI2240" s="20">
        <v>40.200000000000003</v>
      </c>
      <c r="AJ2240" s="20">
        <v>43.686799999999998</v>
      </c>
      <c r="AK2240" s="18">
        <v>0.78</v>
      </c>
      <c r="AL2240" s="18">
        <v>2</v>
      </c>
      <c r="AM2240" s="18">
        <v>38.299999999999997</v>
      </c>
      <c r="AN2240" s="18">
        <v>51.457299999999996</v>
      </c>
      <c r="AO2240" s="2">
        <v>0.01</v>
      </c>
      <c r="AP2240" s="2">
        <v>0.4</v>
      </c>
      <c r="AQ2240" s="2">
        <v>3.2</v>
      </c>
      <c r="AR2240" s="2">
        <v>0.1875</v>
      </c>
      <c r="AS2240" s="2">
        <v>0.49</v>
      </c>
      <c r="AT2240" s="2">
        <v>1.3</v>
      </c>
      <c r="AU2240" s="2">
        <v>39.5</v>
      </c>
      <c r="AV2240" s="2">
        <v>13.7423</v>
      </c>
      <c r="AW2240" s="2">
        <v>0.06</v>
      </c>
      <c r="AX2240" s="2">
        <v>0.8</v>
      </c>
      <c r="AY2240" s="2">
        <v>7.9</v>
      </c>
      <c r="AZ2240" s="2">
        <v>2.2833000000000001</v>
      </c>
      <c r="BA2240" s="2">
        <v>1.64</v>
      </c>
      <c r="BB2240" s="2">
        <v>3.6</v>
      </c>
      <c r="BC2240" s="2">
        <v>45.5</v>
      </c>
      <c r="BD2240" s="2">
        <v>78.930999999999997</v>
      </c>
      <c r="BE2240" s="4" t="str">
        <f t="shared" si="342"/>
        <v>ABURRIDO</v>
      </c>
      <c r="BF2240" s="4">
        <f t="shared" si="343"/>
        <v>0.84099999999999997</v>
      </c>
      <c r="BG2240">
        <f t="shared" si="344"/>
        <v>0.01</v>
      </c>
      <c r="BH2240">
        <f t="shared" si="345"/>
        <v>0.49</v>
      </c>
      <c r="BI2240">
        <f t="shared" si="346"/>
        <v>1.64</v>
      </c>
      <c r="BJ2240">
        <f t="shared" si="347"/>
        <v>0.78</v>
      </c>
      <c r="BK2240">
        <f t="shared" si="348"/>
        <v>0.73</v>
      </c>
      <c r="BL2240">
        <f t="shared" si="349"/>
        <v>4605.9800000000068</v>
      </c>
    </row>
    <row r="2241" spans="1:64" x14ac:dyDescent="0.2">
      <c r="A2241" s="1">
        <v>2239</v>
      </c>
      <c r="B2241" s="7" t="s">
        <v>53</v>
      </c>
      <c r="C2241" s="3">
        <v>39998</v>
      </c>
      <c r="D2241" s="4" t="s">
        <v>3</v>
      </c>
      <c r="E2241" s="4" t="s">
        <v>178</v>
      </c>
      <c r="F2241" s="5" t="str">
        <f t="shared" si="340"/>
        <v>S</v>
      </c>
      <c r="G2241" s="6">
        <v>0.7944444444444444</v>
      </c>
      <c r="H2241" s="6">
        <v>0.87430555555555556</v>
      </c>
      <c r="I2241" s="85">
        <f t="shared" si="341"/>
        <v>115.00000000000007</v>
      </c>
      <c r="J2241" s="86">
        <f>I2241*Segmentos!$D$7*(AH2241%)*IF(ISNUMBER(AI2241),AI2241%,0)</f>
        <v>1089280.0000000009</v>
      </c>
      <c r="K2241" s="86">
        <f>I2241*Segmentos!$D$7*(AL2241%)*IF(ISNUMBER(AM2241),AM2241%,0)</f>
        <v>468096.00000000029</v>
      </c>
      <c r="L2241" s="4"/>
      <c r="M2241" s="2">
        <v>1.66</v>
      </c>
      <c r="N2241" s="2">
        <v>7.2</v>
      </c>
      <c r="O2241" s="2">
        <v>23.2</v>
      </c>
      <c r="P2241" s="2">
        <v>65.174999999999997</v>
      </c>
      <c r="Q2241" s="2">
        <v>2.06</v>
      </c>
      <c r="R2241" s="2">
        <v>6.9</v>
      </c>
      <c r="S2241" s="2">
        <v>29.7</v>
      </c>
      <c r="T2241" s="2">
        <v>13.457000000000001</v>
      </c>
      <c r="U2241" s="2">
        <v>0.9</v>
      </c>
      <c r="V2241" s="2">
        <v>7.1</v>
      </c>
      <c r="W2241" s="2">
        <v>12.7</v>
      </c>
      <c r="X2241" s="2">
        <v>7.4131999999999998</v>
      </c>
      <c r="Y2241" s="2">
        <v>2.2200000000000002</v>
      </c>
      <c r="Z2241" s="2">
        <v>9.4</v>
      </c>
      <c r="AA2241" s="2">
        <v>23.6</v>
      </c>
      <c r="AB2241" s="2">
        <v>25.672000000000001</v>
      </c>
      <c r="AC2241" s="2">
        <v>1.45</v>
      </c>
      <c r="AD2241" s="2">
        <v>5.3</v>
      </c>
      <c r="AE2241" s="2">
        <v>27.1</v>
      </c>
      <c r="AF2241" s="2">
        <v>18.632899999999999</v>
      </c>
      <c r="AG2241" s="20">
        <v>2.37</v>
      </c>
      <c r="AH2241" s="20">
        <v>8</v>
      </c>
      <c r="AI2241" s="20">
        <v>29.6</v>
      </c>
      <c r="AJ2241" s="20">
        <v>44.091700000000003</v>
      </c>
      <c r="AK2241" s="18">
        <v>1.02</v>
      </c>
      <c r="AL2241" s="18">
        <v>6.4</v>
      </c>
      <c r="AM2241" s="18">
        <v>15.9</v>
      </c>
      <c r="AN2241" s="18">
        <v>21.083300000000001</v>
      </c>
      <c r="AO2241" s="2">
        <v>0.28999999999999998</v>
      </c>
      <c r="AP2241" s="2">
        <v>3.6</v>
      </c>
      <c r="AQ2241" s="2">
        <v>8</v>
      </c>
      <c r="AR2241" s="2">
        <v>1.2351000000000001</v>
      </c>
      <c r="AS2241" s="2">
        <v>1.1299999999999999</v>
      </c>
      <c r="AT2241" s="2">
        <v>6.5</v>
      </c>
      <c r="AU2241" s="2">
        <v>17.399999999999999</v>
      </c>
      <c r="AV2241" s="2">
        <v>9.7621000000000002</v>
      </c>
      <c r="AW2241" s="2">
        <v>1.05</v>
      </c>
      <c r="AX2241" s="2">
        <v>5.7</v>
      </c>
      <c r="AY2241" s="2">
        <v>18.5</v>
      </c>
      <c r="AZ2241" s="2">
        <v>11.832100000000001</v>
      </c>
      <c r="BA2241" s="2">
        <v>2.82</v>
      </c>
      <c r="BB2241" s="2">
        <v>9.6999999999999993</v>
      </c>
      <c r="BC2241" s="2">
        <v>29.1</v>
      </c>
      <c r="BD2241" s="2">
        <v>42.345799999999997</v>
      </c>
      <c r="BE2241" s="4" t="str">
        <f t="shared" si="342"/>
        <v>ABURRIDO</v>
      </c>
      <c r="BF2241" s="4">
        <f t="shared" si="343"/>
        <v>1.639</v>
      </c>
      <c r="BG2241">
        <f t="shared" si="344"/>
        <v>0.28999999999999998</v>
      </c>
      <c r="BH2241">
        <f t="shared" si="345"/>
        <v>1.1299999999999999</v>
      </c>
      <c r="BI2241">
        <f t="shared" si="346"/>
        <v>2.82</v>
      </c>
      <c r="BJ2241">
        <f t="shared" si="347"/>
        <v>1.02</v>
      </c>
      <c r="BK2241">
        <f t="shared" si="348"/>
        <v>2.37</v>
      </c>
      <c r="BL2241">
        <f t="shared" si="349"/>
        <v>19209.600000000013</v>
      </c>
    </row>
    <row r="2242" spans="1:64" x14ac:dyDescent="0.2">
      <c r="A2242" s="1">
        <v>2240</v>
      </c>
      <c r="B2242" s="7" t="s">
        <v>10</v>
      </c>
      <c r="C2242" s="3">
        <v>39998</v>
      </c>
      <c r="D2242" s="4" t="s">
        <v>8</v>
      </c>
      <c r="E2242" s="4" t="s">
        <v>164</v>
      </c>
      <c r="F2242" s="5" t="str">
        <f t="shared" si="340"/>
        <v>S</v>
      </c>
      <c r="G2242" s="6">
        <v>0.87291666666666667</v>
      </c>
      <c r="H2242" s="6">
        <v>0.90486111111111101</v>
      </c>
      <c r="I2242" s="85">
        <f t="shared" si="341"/>
        <v>45.999999999999837</v>
      </c>
      <c r="J2242" s="86">
        <f>I2242*Segmentos!$D$7*(AH2242%)*IF(ISNUMBER(AI2242),AI2242%,0)</f>
        <v>676935.99999999756</v>
      </c>
      <c r="K2242" s="86">
        <f>I2242*Segmentos!$D$7*(AL2242%)*IF(ISNUMBER(AM2242),AM2242%,0)</f>
        <v>743028.79999999725</v>
      </c>
      <c r="L2242" s="4"/>
      <c r="M2242" s="2">
        <v>3.86</v>
      </c>
      <c r="N2242" s="2">
        <v>12.5</v>
      </c>
      <c r="O2242" s="2">
        <v>30.8</v>
      </c>
      <c r="P2242" s="2">
        <v>83.999899999999997</v>
      </c>
      <c r="Q2242" s="2">
        <v>3.13</v>
      </c>
      <c r="R2242" s="2">
        <v>8.4</v>
      </c>
      <c r="S2242" s="2">
        <v>37.1</v>
      </c>
      <c r="T2242" s="2">
        <v>11.3863</v>
      </c>
      <c r="U2242" s="2">
        <v>1.93</v>
      </c>
      <c r="V2242" s="2">
        <v>12</v>
      </c>
      <c r="W2242" s="2">
        <v>16.2</v>
      </c>
      <c r="X2242" s="2">
        <v>8.8223000000000003</v>
      </c>
      <c r="Y2242" s="2">
        <v>5.39</v>
      </c>
      <c r="Z2242" s="2">
        <v>14.1</v>
      </c>
      <c r="AA2242" s="2">
        <v>38.1</v>
      </c>
      <c r="AB2242" s="2">
        <v>34.640700000000002</v>
      </c>
      <c r="AC2242" s="2">
        <v>4.08</v>
      </c>
      <c r="AD2242" s="2">
        <v>13.5</v>
      </c>
      <c r="AE2242" s="2">
        <v>30.1</v>
      </c>
      <c r="AF2242" s="2">
        <v>29.150600000000001</v>
      </c>
      <c r="AG2242" s="20">
        <v>3.66</v>
      </c>
      <c r="AH2242" s="20">
        <v>13</v>
      </c>
      <c r="AI2242" s="20">
        <v>28.3</v>
      </c>
      <c r="AJ2242" s="20">
        <v>37.848799999999997</v>
      </c>
      <c r="AK2242" s="18">
        <v>4.03</v>
      </c>
      <c r="AL2242" s="18">
        <v>12.2</v>
      </c>
      <c r="AM2242" s="18">
        <v>33.1</v>
      </c>
      <c r="AN2242" s="18">
        <v>46.1511</v>
      </c>
      <c r="AO2242" s="2">
        <v>1.47</v>
      </c>
      <c r="AP2242" s="2">
        <v>7.1</v>
      </c>
      <c r="AQ2242" s="2">
        <v>20.6</v>
      </c>
      <c r="AR2242" s="2">
        <v>3.4912999999999998</v>
      </c>
      <c r="AS2242" s="2">
        <v>3.44</v>
      </c>
      <c r="AT2242" s="2">
        <v>12.7</v>
      </c>
      <c r="AU2242" s="2">
        <v>27</v>
      </c>
      <c r="AV2242" s="2">
        <v>16.485900000000001</v>
      </c>
      <c r="AW2242" s="2">
        <v>4.12</v>
      </c>
      <c r="AX2242" s="2">
        <v>12.3</v>
      </c>
      <c r="AY2242" s="2">
        <v>33.4</v>
      </c>
      <c r="AZ2242" s="2">
        <v>25.816400000000002</v>
      </c>
      <c r="BA2242" s="2">
        <v>4.58</v>
      </c>
      <c r="BB2242" s="2">
        <v>14.1</v>
      </c>
      <c r="BC2242" s="2">
        <v>32.4</v>
      </c>
      <c r="BD2242" s="2">
        <v>38.206200000000003</v>
      </c>
      <c r="BE2242" s="4" t="str">
        <f t="shared" si="342"/>
        <v>NO APLICA</v>
      </c>
      <c r="BF2242" s="4">
        <f t="shared" si="343"/>
        <v>3.6733999999999996</v>
      </c>
      <c r="BG2242">
        <f t="shared" si="344"/>
        <v>1.47</v>
      </c>
      <c r="BH2242">
        <f t="shared" si="345"/>
        <v>3.44</v>
      </c>
      <c r="BI2242">
        <f t="shared" si="346"/>
        <v>4.58</v>
      </c>
      <c r="BJ2242">
        <f t="shared" si="347"/>
        <v>4.03</v>
      </c>
      <c r="BK2242">
        <f t="shared" si="348"/>
        <v>3.66</v>
      </c>
      <c r="BL2242">
        <f t="shared" si="349"/>
        <v>17709.999999999938</v>
      </c>
    </row>
    <row r="2243" spans="1:64" x14ac:dyDescent="0.2">
      <c r="A2243" s="1">
        <v>2241</v>
      </c>
      <c r="B2243" s="7" t="s">
        <v>68</v>
      </c>
      <c r="C2243" s="3">
        <v>39998</v>
      </c>
      <c r="D2243" s="4" t="s">
        <v>8</v>
      </c>
      <c r="E2243" s="4" t="s">
        <v>183</v>
      </c>
      <c r="F2243" s="5" t="str">
        <f t="shared" si="340"/>
        <v>S</v>
      </c>
      <c r="G2243" s="6">
        <v>0.90694444444444444</v>
      </c>
      <c r="H2243" s="6">
        <v>0.92986111111111114</v>
      </c>
      <c r="I2243" s="85">
        <f t="shared" si="341"/>
        <v>33.000000000000043</v>
      </c>
      <c r="J2243" s="86">
        <f>I2243*Segmentos!$D$7*(AH2243%)*IF(ISNUMBER(AI2243),AI2243%,0)</f>
        <v>725260.80000000086</v>
      </c>
      <c r="K2243" s="86">
        <f>I2243*Segmentos!$D$7*(AL2243%)*IF(ISNUMBER(AM2243),AM2243%,0)</f>
        <v>545292.0000000007</v>
      </c>
      <c r="L2243" s="4"/>
      <c r="M2243" s="2">
        <v>4.78</v>
      </c>
      <c r="N2243" s="2">
        <v>10.9</v>
      </c>
      <c r="O2243" s="2">
        <v>43.7</v>
      </c>
      <c r="P2243" s="2">
        <v>83.317999999999998</v>
      </c>
      <c r="Q2243" s="2">
        <v>3.92</v>
      </c>
      <c r="R2243" s="2">
        <v>10.199999999999999</v>
      </c>
      <c r="S2243" s="2">
        <v>38.299999999999997</v>
      </c>
      <c r="T2243" s="2">
        <v>11.4026</v>
      </c>
      <c r="U2243" s="2">
        <v>3.66</v>
      </c>
      <c r="V2243" s="2">
        <v>9.6999999999999993</v>
      </c>
      <c r="W2243" s="2">
        <v>37.6</v>
      </c>
      <c r="X2243" s="2">
        <v>13.386799999999999</v>
      </c>
      <c r="Y2243" s="2">
        <v>4.6900000000000004</v>
      </c>
      <c r="Z2243" s="2">
        <v>11.1</v>
      </c>
      <c r="AA2243" s="2">
        <v>42.1</v>
      </c>
      <c r="AB2243" s="2">
        <v>24.137699999999999</v>
      </c>
      <c r="AC2243" s="2">
        <v>6.01</v>
      </c>
      <c r="AD2243" s="2">
        <v>11.8</v>
      </c>
      <c r="AE2243" s="2">
        <v>50.8</v>
      </c>
      <c r="AF2243" s="2">
        <v>34.390900000000002</v>
      </c>
      <c r="AG2243" s="20">
        <v>5.48</v>
      </c>
      <c r="AH2243" s="20">
        <v>13.6</v>
      </c>
      <c r="AI2243" s="20">
        <v>40.4</v>
      </c>
      <c r="AJ2243" s="20">
        <v>45.368499999999997</v>
      </c>
      <c r="AK2243" s="18">
        <v>4.1399999999999997</v>
      </c>
      <c r="AL2243" s="18">
        <v>8.5</v>
      </c>
      <c r="AM2243" s="18">
        <v>48.6</v>
      </c>
      <c r="AN2243" s="18">
        <v>37.9495</v>
      </c>
      <c r="AO2243" s="2">
        <v>3.01</v>
      </c>
      <c r="AP2243" s="2">
        <v>6.4</v>
      </c>
      <c r="AQ2243" s="2">
        <v>47.4</v>
      </c>
      <c r="AR2243" s="2">
        <v>5.7422000000000004</v>
      </c>
      <c r="AS2243" s="2">
        <v>3.66</v>
      </c>
      <c r="AT2243" s="2">
        <v>9.1999999999999993</v>
      </c>
      <c r="AU2243" s="2">
        <v>39.9</v>
      </c>
      <c r="AV2243" s="2">
        <v>14.0419</v>
      </c>
      <c r="AW2243" s="2">
        <v>4.3499999999999996</v>
      </c>
      <c r="AX2243" s="2">
        <v>9.4</v>
      </c>
      <c r="AY2243" s="2">
        <v>46.5</v>
      </c>
      <c r="AZ2243" s="2">
        <v>21.8093</v>
      </c>
      <c r="BA2243" s="2">
        <v>6.25</v>
      </c>
      <c r="BB2243" s="2">
        <v>14.4</v>
      </c>
      <c r="BC2243" s="2">
        <v>43.3</v>
      </c>
      <c r="BD2243" s="2">
        <v>41.724600000000002</v>
      </c>
      <c r="BE2243" s="4" t="str">
        <f t="shared" si="342"/>
        <v>NO APLICA</v>
      </c>
      <c r="BF2243" s="4">
        <f t="shared" si="343"/>
        <v>4.5751999999999997</v>
      </c>
      <c r="BG2243">
        <f t="shared" si="344"/>
        <v>3.01</v>
      </c>
      <c r="BH2243">
        <f t="shared" si="345"/>
        <v>3.66</v>
      </c>
      <c r="BI2243">
        <f t="shared" si="346"/>
        <v>6.25</v>
      </c>
      <c r="BJ2243">
        <f t="shared" si="347"/>
        <v>4.1399999999999997</v>
      </c>
      <c r="BK2243">
        <f t="shared" si="348"/>
        <v>5.48</v>
      </c>
      <c r="BL2243">
        <f t="shared" si="349"/>
        <v>15718.890000000023</v>
      </c>
    </row>
    <row r="2244" spans="1:64" x14ac:dyDescent="0.2">
      <c r="A2244" s="1">
        <v>2242</v>
      </c>
      <c r="B2244" s="7" t="s">
        <v>136</v>
      </c>
      <c r="C2244" s="3">
        <v>39998</v>
      </c>
      <c r="D2244" s="4" t="s">
        <v>626</v>
      </c>
      <c r="E2244" s="4" t="s">
        <v>174</v>
      </c>
      <c r="F2244" s="5" t="str">
        <f t="shared" ref="F2244:F2307" si="350">CONCATENATE(IF(WEEKDAY(C2244)=1,"D",""),IF(WEEKDAY(C2244)=2,"L",""),IF(WEEKDAY(C2244)=3,"M",""),IF(WEEKDAY(C2244)=4,"W",""),IF(WEEKDAY(C2244)=5,"J",""),IF(WEEKDAY(C2244)=6,"V",""),IF(WEEKDAY(C2244)=7,"S",""))</f>
        <v>S</v>
      </c>
      <c r="G2244" s="6">
        <v>0.91736111111111107</v>
      </c>
      <c r="H2244" s="6">
        <v>0.98472222222222217</v>
      </c>
      <c r="I2244" s="85">
        <f t="shared" ref="I2244:I2307" si="351">IF(H2244&gt;=G2244,(H2244-G2244)*24*60,("24:00:00"-G2244+H2244)*24*60)</f>
        <v>96.999999999999972</v>
      </c>
      <c r="J2244" s="86">
        <f>I2244*Segmentos!$D$7*(AH2244%)*IF(ISNUMBER(AI2244),AI2244%,0)</f>
        <v>2612015.9999999991</v>
      </c>
      <c r="K2244" s="86">
        <f>I2244*Segmentos!$D$7*(AL2244%)*IF(ISNUMBER(AM2244),AM2244%,0)</f>
        <v>3049330.7999999989</v>
      </c>
      <c r="L2244" s="4"/>
      <c r="M2244" s="2">
        <v>7.32</v>
      </c>
      <c r="N2244" s="2">
        <v>20.2</v>
      </c>
      <c r="O2244" s="2">
        <v>36.200000000000003</v>
      </c>
      <c r="P2244" s="2">
        <v>80.840199999999996</v>
      </c>
      <c r="Q2244" s="2">
        <v>6.05</v>
      </c>
      <c r="R2244" s="2">
        <v>16.2</v>
      </c>
      <c r="S2244" s="2">
        <v>37.4</v>
      </c>
      <c r="T2244" s="2">
        <v>11.151</v>
      </c>
      <c r="U2244" s="2">
        <v>5.84</v>
      </c>
      <c r="V2244" s="2">
        <v>18.3</v>
      </c>
      <c r="W2244" s="2">
        <v>31.9</v>
      </c>
      <c r="X2244" s="2">
        <v>13.512</v>
      </c>
      <c r="Y2244" s="2">
        <v>8.56</v>
      </c>
      <c r="Z2244" s="2">
        <v>22.3</v>
      </c>
      <c r="AA2244" s="2">
        <v>38.4</v>
      </c>
      <c r="AB2244" s="2">
        <v>27.904499999999999</v>
      </c>
      <c r="AC2244" s="2">
        <v>7.8</v>
      </c>
      <c r="AD2244" s="2">
        <v>21.6</v>
      </c>
      <c r="AE2244" s="2">
        <v>36</v>
      </c>
      <c r="AF2244" s="2">
        <v>28.2728</v>
      </c>
      <c r="AG2244" s="20">
        <v>6.74</v>
      </c>
      <c r="AH2244" s="20">
        <v>20.399999999999999</v>
      </c>
      <c r="AI2244" s="20">
        <v>33</v>
      </c>
      <c r="AJ2244" s="20">
        <v>35.293100000000003</v>
      </c>
      <c r="AK2244" s="18">
        <v>7.85</v>
      </c>
      <c r="AL2244" s="18">
        <v>20.100000000000001</v>
      </c>
      <c r="AM2244" s="18">
        <v>39.1</v>
      </c>
      <c r="AN2244" s="18">
        <v>45.5471</v>
      </c>
      <c r="AO2244" s="2">
        <v>3.43</v>
      </c>
      <c r="AP2244" s="2">
        <v>10.5</v>
      </c>
      <c r="AQ2244" s="2">
        <v>32.799999999999997</v>
      </c>
      <c r="AR2244" s="2">
        <v>4.1417999999999999</v>
      </c>
      <c r="AS2244" s="2">
        <v>6.07</v>
      </c>
      <c r="AT2244" s="2">
        <v>19.7</v>
      </c>
      <c r="AU2244" s="2">
        <v>30.8</v>
      </c>
      <c r="AV2244" s="2">
        <v>14.765599999999999</v>
      </c>
      <c r="AW2244" s="2">
        <v>7.57</v>
      </c>
      <c r="AX2244" s="2">
        <v>19.600000000000001</v>
      </c>
      <c r="AY2244" s="2">
        <v>38.6</v>
      </c>
      <c r="AZ2244" s="2">
        <v>24.0261</v>
      </c>
      <c r="BA2244" s="2">
        <v>8.9600000000000009</v>
      </c>
      <c r="BB2244" s="2">
        <v>23.8</v>
      </c>
      <c r="BC2244" s="2">
        <v>37.700000000000003</v>
      </c>
      <c r="BD2244" s="2">
        <v>37.906700000000001</v>
      </c>
      <c r="BE2244" s="4" t="str">
        <f t="shared" ref="BE2244:BE2307" si="352">IF(OR(E2244="NOTICIERO",E2244="INFORMATIVO"),"NO APLICA",IF(I2244&lt;60,"NO APLICA",IF(M2244&lt;6,"ABURRIDO",IF(O2244&lt;25,"ABURRIDO","ENTRETENIDO"))))</f>
        <v>ENTRETENIDO</v>
      </c>
      <c r="BF2244" s="4">
        <f t="shared" ref="BF2244:BF2307" si="353">SUMPRODUCT($BG$2:$BK$2,BG2244:BK2244)/5</f>
        <v>6.9401999999999999</v>
      </c>
      <c r="BG2244">
        <f t="shared" ref="BG2244:BG2307" si="354">AO2244</f>
        <v>3.43</v>
      </c>
      <c r="BH2244">
        <f t="shared" ref="BH2244:BH2307" si="355">AS2244</f>
        <v>6.07</v>
      </c>
      <c r="BI2244">
        <f t="shared" ref="BI2244:BI2307" si="356">MAX(AW2244,BA2244)</f>
        <v>8.9600000000000009</v>
      </c>
      <c r="BJ2244">
        <f t="shared" ref="BJ2244:BJ2307" si="357">AK2244</f>
        <v>7.85</v>
      </c>
      <c r="BK2244">
        <f t="shared" ref="BK2244:BK2307" si="358">AG2244</f>
        <v>6.74</v>
      </c>
      <c r="BL2244">
        <f t="shared" ref="BL2244:BL2307" si="359">IFERROR((I2244*N2244*O2244),0)</f>
        <v>70930.279999999984</v>
      </c>
    </row>
    <row r="2245" spans="1:64" x14ac:dyDescent="0.2">
      <c r="A2245" s="1">
        <v>2243</v>
      </c>
      <c r="B2245" s="7" t="s">
        <v>25</v>
      </c>
      <c r="C2245" s="3">
        <v>39998</v>
      </c>
      <c r="D2245" s="4" t="s">
        <v>629</v>
      </c>
      <c r="E2245" s="4" t="s">
        <v>171</v>
      </c>
      <c r="F2245" s="5" t="str">
        <f t="shared" si="350"/>
        <v>S</v>
      </c>
      <c r="G2245" s="6">
        <v>0.8847222222222223</v>
      </c>
      <c r="H2245" s="6">
        <v>0.88611111111111107</v>
      </c>
      <c r="I2245" s="85">
        <f t="shared" si="351"/>
        <v>1.999999999999833</v>
      </c>
      <c r="J2245" s="86">
        <f>I2245*Segmentos!$D$7*(AH2245%)*IF(ISNUMBER(AI2245),AI2245%,0)</f>
        <v>1599.9999999998663</v>
      </c>
      <c r="K2245" s="86">
        <f>I2245*Segmentos!$D$7*(AL2245%)*IF(ISNUMBER(AM2245),AM2245%,0)</f>
        <v>1599.9999999998663</v>
      </c>
      <c r="L2245" s="4"/>
      <c r="M2245" s="2">
        <v>0.22</v>
      </c>
      <c r="N2245" s="2">
        <v>0.2</v>
      </c>
      <c r="O2245" s="2">
        <v>100</v>
      </c>
      <c r="P2245" s="2">
        <v>31.715199999999999</v>
      </c>
      <c r="Q2245" s="2">
        <v>0</v>
      </c>
      <c r="R2245" s="2">
        <v>0</v>
      </c>
      <c r="S2245" s="8" t="s">
        <v>577</v>
      </c>
      <c r="T2245" s="2">
        <v>0</v>
      </c>
      <c r="U2245" s="2">
        <v>0.31</v>
      </c>
      <c r="V2245" s="2">
        <v>0.3</v>
      </c>
      <c r="W2245" s="2">
        <v>100</v>
      </c>
      <c r="X2245" s="2">
        <v>9.4527000000000001</v>
      </c>
      <c r="Y2245" s="2">
        <v>0.36</v>
      </c>
      <c r="Z2245" s="2">
        <v>0.4</v>
      </c>
      <c r="AA2245" s="2">
        <v>100</v>
      </c>
      <c r="AB2245" s="2">
        <v>15.3894</v>
      </c>
      <c r="AC2245" s="2">
        <v>0.15</v>
      </c>
      <c r="AD2245" s="2">
        <v>0.1</v>
      </c>
      <c r="AE2245" s="2">
        <v>100</v>
      </c>
      <c r="AF2245" s="2">
        <v>6.8730000000000002</v>
      </c>
      <c r="AG2245" s="20">
        <v>0.2</v>
      </c>
      <c r="AH2245" s="20">
        <v>0.2</v>
      </c>
      <c r="AI2245" s="20">
        <v>100</v>
      </c>
      <c r="AJ2245" s="20">
        <v>13.380100000000001</v>
      </c>
      <c r="AK2245" s="18">
        <v>0.24</v>
      </c>
      <c r="AL2245" s="18">
        <v>0.2</v>
      </c>
      <c r="AM2245" s="18">
        <v>100</v>
      </c>
      <c r="AN2245" s="18">
        <v>18.335000000000001</v>
      </c>
      <c r="AO2245" s="2">
        <v>0.16</v>
      </c>
      <c r="AP2245" s="2">
        <v>0.2</v>
      </c>
      <c r="AQ2245" s="2">
        <v>100</v>
      </c>
      <c r="AR2245" s="2">
        <v>2.5508999999999999</v>
      </c>
      <c r="AS2245" s="2">
        <v>7.0000000000000007E-2</v>
      </c>
      <c r="AT2245" s="2">
        <v>0.1</v>
      </c>
      <c r="AU2245" s="2">
        <v>100</v>
      </c>
      <c r="AV2245" s="2">
        <v>2.3210000000000002</v>
      </c>
      <c r="AW2245" s="2">
        <v>0</v>
      </c>
      <c r="AX2245" s="2">
        <v>0</v>
      </c>
      <c r="AY2245" s="8" t="s">
        <v>577</v>
      </c>
      <c r="AZ2245" s="2">
        <v>0</v>
      </c>
      <c r="BA2245" s="2">
        <v>0.49</v>
      </c>
      <c r="BB2245" s="2">
        <v>0.5</v>
      </c>
      <c r="BC2245" s="2">
        <v>100</v>
      </c>
      <c r="BD2245" s="2">
        <v>26.843299999999999</v>
      </c>
      <c r="BE2245" s="4" t="str">
        <f t="shared" si="352"/>
        <v>NO APLICA</v>
      </c>
      <c r="BF2245" s="4">
        <f t="shared" si="353"/>
        <v>0.23580000000000001</v>
      </c>
      <c r="BG2245">
        <f t="shared" si="354"/>
        <v>0.16</v>
      </c>
      <c r="BH2245">
        <f t="shared" si="355"/>
        <v>7.0000000000000007E-2</v>
      </c>
      <c r="BI2245">
        <f t="shared" si="356"/>
        <v>0.49</v>
      </c>
      <c r="BJ2245">
        <f t="shared" si="357"/>
        <v>0.24</v>
      </c>
      <c r="BK2245">
        <f t="shared" si="358"/>
        <v>0.2</v>
      </c>
      <c r="BL2245">
        <f t="shared" si="359"/>
        <v>39.99999999999666</v>
      </c>
    </row>
    <row r="2246" spans="1:64" x14ac:dyDescent="0.2">
      <c r="A2246" s="1">
        <v>2244</v>
      </c>
      <c r="B2246" s="7" t="s">
        <v>51</v>
      </c>
      <c r="C2246" s="3">
        <v>39998</v>
      </c>
      <c r="D2246" s="4" t="s">
        <v>627</v>
      </c>
      <c r="E2246" s="4" t="s">
        <v>177</v>
      </c>
      <c r="F2246" s="5" t="str">
        <f t="shared" si="350"/>
        <v>S</v>
      </c>
      <c r="G2246" s="6">
        <v>0.79305555555555562</v>
      </c>
      <c r="H2246" s="6">
        <v>0.875</v>
      </c>
      <c r="I2246" s="85">
        <f t="shared" si="351"/>
        <v>117.9999999999999</v>
      </c>
      <c r="J2246" s="86">
        <f>I2246*Segmentos!$D$7*(AH2246%)*IF(ISNUMBER(AI2246),AI2246%,0)</f>
        <v>1926231.9999999986</v>
      </c>
      <c r="K2246" s="86">
        <f>I2246*Segmentos!$D$7*(AL2246%)*IF(ISNUMBER(AM2246),AM2246%,0)</f>
        <v>3523432.7999999966</v>
      </c>
      <c r="L2246" s="4"/>
      <c r="M2246" s="2">
        <v>5.85</v>
      </c>
      <c r="N2246" s="2">
        <v>16.100000000000001</v>
      </c>
      <c r="O2246" s="2">
        <v>36.4</v>
      </c>
      <c r="P2246" s="2">
        <v>88.499700000000004</v>
      </c>
      <c r="Q2246" s="2">
        <v>4.4800000000000004</v>
      </c>
      <c r="R2246" s="2">
        <v>11.8</v>
      </c>
      <c r="S2246" s="2">
        <v>38.1</v>
      </c>
      <c r="T2246" s="2">
        <v>11.314500000000001</v>
      </c>
      <c r="U2246" s="2">
        <v>2.25</v>
      </c>
      <c r="V2246" s="2">
        <v>11.4</v>
      </c>
      <c r="W2246" s="2">
        <v>19.600000000000001</v>
      </c>
      <c r="X2246" s="2">
        <v>7.1321000000000003</v>
      </c>
      <c r="Y2246" s="2">
        <v>3.63</v>
      </c>
      <c r="Z2246" s="2">
        <v>13.8</v>
      </c>
      <c r="AA2246" s="2">
        <v>26.2</v>
      </c>
      <c r="AB2246" s="2">
        <v>16.198399999999999</v>
      </c>
      <c r="AC2246" s="2">
        <v>10.84</v>
      </c>
      <c r="AD2246" s="2">
        <v>23.2</v>
      </c>
      <c r="AE2246" s="2">
        <v>46.7</v>
      </c>
      <c r="AF2246" s="2">
        <v>53.854799999999997</v>
      </c>
      <c r="AG2246" s="20">
        <v>4.08</v>
      </c>
      <c r="AH2246" s="20">
        <v>15.4</v>
      </c>
      <c r="AI2246" s="20">
        <v>26.5</v>
      </c>
      <c r="AJ2246" s="20">
        <v>29.268699999999999</v>
      </c>
      <c r="AK2246" s="18">
        <v>7.45</v>
      </c>
      <c r="AL2246" s="18">
        <v>16.7</v>
      </c>
      <c r="AM2246" s="18">
        <v>44.7</v>
      </c>
      <c r="AN2246" s="18">
        <v>59.231000000000002</v>
      </c>
      <c r="AO2246" s="2">
        <v>2.23</v>
      </c>
      <c r="AP2246" s="2">
        <v>8.1999999999999993</v>
      </c>
      <c r="AQ2246" s="2">
        <v>27</v>
      </c>
      <c r="AR2246" s="2">
        <v>3.6804000000000001</v>
      </c>
      <c r="AS2246" s="2">
        <v>4.1500000000000004</v>
      </c>
      <c r="AT2246" s="2">
        <v>15.7</v>
      </c>
      <c r="AU2246" s="2">
        <v>26.5</v>
      </c>
      <c r="AV2246" s="2">
        <v>13.85</v>
      </c>
      <c r="AW2246" s="2">
        <v>5.57</v>
      </c>
      <c r="AX2246" s="2">
        <v>14.4</v>
      </c>
      <c r="AY2246" s="2">
        <v>38.799999999999997</v>
      </c>
      <c r="AZ2246" s="2">
        <v>24.247900000000001</v>
      </c>
      <c r="BA2246" s="2">
        <v>8.06</v>
      </c>
      <c r="BB2246" s="2">
        <v>19.8</v>
      </c>
      <c r="BC2246" s="2">
        <v>40.700000000000003</v>
      </c>
      <c r="BD2246" s="2">
        <v>46.721499999999999</v>
      </c>
      <c r="BE2246" s="4" t="str">
        <f t="shared" si="352"/>
        <v>ABURRIDO</v>
      </c>
      <c r="BF2246" s="4">
        <f t="shared" si="353"/>
        <v>5.5214000000000008</v>
      </c>
      <c r="BG2246">
        <f t="shared" si="354"/>
        <v>2.23</v>
      </c>
      <c r="BH2246">
        <f t="shared" si="355"/>
        <v>4.1500000000000004</v>
      </c>
      <c r="BI2246">
        <f t="shared" si="356"/>
        <v>8.06</v>
      </c>
      <c r="BJ2246">
        <f t="shared" si="357"/>
        <v>7.45</v>
      </c>
      <c r="BK2246">
        <f t="shared" si="358"/>
        <v>4.08</v>
      </c>
      <c r="BL2246">
        <f t="shared" si="359"/>
        <v>69152.719999999943</v>
      </c>
    </row>
    <row r="2247" spans="1:64" x14ac:dyDescent="0.2">
      <c r="A2247" s="1">
        <v>2245</v>
      </c>
      <c r="B2247" s="7" t="s">
        <v>135</v>
      </c>
      <c r="C2247" s="3">
        <v>39998</v>
      </c>
      <c r="D2247" s="4" t="s">
        <v>626</v>
      </c>
      <c r="E2247" s="4" t="s">
        <v>168</v>
      </c>
      <c r="F2247" s="5" t="str">
        <f t="shared" si="350"/>
        <v>S</v>
      </c>
      <c r="G2247" s="6">
        <v>0.77569444444444446</v>
      </c>
      <c r="H2247" s="6">
        <v>0.87430555555555556</v>
      </c>
      <c r="I2247" s="85">
        <f t="shared" si="351"/>
        <v>141.99999999999997</v>
      </c>
      <c r="J2247" s="86">
        <f>I2247*Segmentos!$D$7*(AH2247%)*IF(ISNUMBER(AI2247),AI2247%,0)</f>
        <v>2797286.3999999994</v>
      </c>
      <c r="K2247" s="86">
        <f>I2247*Segmentos!$D$7*(AL2247%)*IF(ISNUMBER(AM2247),AM2247%,0)</f>
        <v>2108813.5999999992</v>
      </c>
      <c r="L2247" s="4" t="s">
        <v>471</v>
      </c>
      <c r="M2247" s="2">
        <v>4.29</v>
      </c>
      <c r="N2247" s="2">
        <v>14.9</v>
      </c>
      <c r="O2247" s="2">
        <v>28.8</v>
      </c>
      <c r="P2247" s="2">
        <v>87.547200000000004</v>
      </c>
      <c r="Q2247" s="2">
        <v>1.27</v>
      </c>
      <c r="R2247" s="2">
        <v>7.8</v>
      </c>
      <c r="S2247" s="2">
        <v>16.2</v>
      </c>
      <c r="T2247" s="2">
        <v>4.3135000000000003</v>
      </c>
      <c r="U2247" s="2">
        <v>4.75</v>
      </c>
      <c r="V2247" s="2">
        <v>13.5</v>
      </c>
      <c r="W2247" s="2">
        <v>35.1</v>
      </c>
      <c r="X2247" s="2">
        <v>20.330400000000001</v>
      </c>
      <c r="Y2247" s="2">
        <v>4.7699999999999996</v>
      </c>
      <c r="Z2247" s="2">
        <v>16.899999999999999</v>
      </c>
      <c r="AA2247" s="2">
        <v>28.3</v>
      </c>
      <c r="AB2247" s="2">
        <v>28.742100000000001</v>
      </c>
      <c r="AC2247" s="2">
        <v>5.0999999999999996</v>
      </c>
      <c r="AD2247" s="2">
        <v>17.600000000000001</v>
      </c>
      <c r="AE2247" s="2">
        <v>29</v>
      </c>
      <c r="AF2247" s="2">
        <v>34.161299999999997</v>
      </c>
      <c r="AG2247" s="20">
        <v>4.9400000000000004</v>
      </c>
      <c r="AH2247" s="20">
        <v>16.2</v>
      </c>
      <c r="AI2247" s="20">
        <v>30.4</v>
      </c>
      <c r="AJ2247" s="20">
        <v>47.819800000000001</v>
      </c>
      <c r="AK2247" s="18">
        <v>3.7</v>
      </c>
      <c r="AL2247" s="18">
        <v>13.7</v>
      </c>
      <c r="AM2247" s="18">
        <v>27.1</v>
      </c>
      <c r="AN2247" s="18">
        <v>39.727400000000003</v>
      </c>
      <c r="AO2247" s="2">
        <v>1.32</v>
      </c>
      <c r="AP2247" s="2">
        <v>7.1</v>
      </c>
      <c r="AQ2247" s="2">
        <v>18.5</v>
      </c>
      <c r="AR2247" s="2">
        <v>2.9485999999999999</v>
      </c>
      <c r="AS2247" s="2">
        <v>2.4</v>
      </c>
      <c r="AT2247" s="2">
        <v>10.9</v>
      </c>
      <c r="AU2247" s="2">
        <v>21.9</v>
      </c>
      <c r="AV2247" s="2">
        <v>10.7834</v>
      </c>
      <c r="AW2247" s="2">
        <v>4.72</v>
      </c>
      <c r="AX2247" s="2">
        <v>14.2</v>
      </c>
      <c r="AY2247" s="2">
        <v>33.200000000000003</v>
      </c>
      <c r="AZ2247" s="2">
        <v>27.7105</v>
      </c>
      <c r="BA2247" s="2">
        <v>5.9</v>
      </c>
      <c r="BB2247" s="2">
        <v>19.899999999999999</v>
      </c>
      <c r="BC2247" s="2">
        <v>29.7</v>
      </c>
      <c r="BD2247" s="2">
        <v>46.104700000000001</v>
      </c>
      <c r="BE2247" s="4" t="str">
        <f t="shared" si="352"/>
        <v>ABURRIDO</v>
      </c>
      <c r="BF2247" s="4">
        <f t="shared" si="353"/>
        <v>3.7012</v>
      </c>
      <c r="BG2247">
        <f t="shared" si="354"/>
        <v>1.32</v>
      </c>
      <c r="BH2247">
        <f t="shared" si="355"/>
        <v>2.4</v>
      </c>
      <c r="BI2247">
        <f t="shared" si="356"/>
        <v>5.9</v>
      </c>
      <c r="BJ2247">
        <f t="shared" si="357"/>
        <v>3.7</v>
      </c>
      <c r="BK2247">
        <f t="shared" si="358"/>
        <v>4.9400000000000004</v>
      </c>
      <c r="BL2247">
        <f t="shared" si="359"/>
        <v>60935.039999999994</v>
      </c>
    </row>
    <row r="2248" spans="1:64" x14ac:dyDescent="0.2">
      <c r="A2248" s="1">
        <v>2246</v>
      </c>
      <c r="B2248" s="7" t="s">
        <v>66</v>
      </c>
      <c r="C2248" s="3">
        <v>39998</v>
      </c>
      <c r="D2248" s="4" t="s">
        <v>628</v>
      </c>
      <c r="E2248" s="4" t="s">
        <v>168</v>
      </c>
      <c r="F2248" s="5" t="str">
        <f t="shared" si="350"/>
        <v>S</v>
      </c>
      <c r="G2248" s="6">
        <v>0.83750000000000002</v>
      </c>
      <c r="H2248" s="6">
        <v>0.91388888888888886</v>
      </c>
      <c r="I2248" s="85">
        <f t="shared" si="351"/>
        <v>109.99999999999993</v>
      </c>
      <c r="J2248" s="86">
        <f>I2248*Segmentos!$D$7*(AH2248%)*IF(ISNUMBER(AI2248),AI2248%,0)</f>
        <v>356971.99999999977</v>
      </c>
      <c r="K2248" s="86">
        <f>I2248*Segmentos!$D$7*(AL2248%)*IF(ISNUMBER(AM2248),AM2248%,0)</f>
        <v>628231.99999999965</v>
      </c>
      <c r="L2248" s="4" t="s">
        <v>473</v>
      </c>
      <c r="M2248" s="2">
        <v>1.1299999999999999</v>
      </c>
      <c r="N2248" s="2">
        <v>6</v>
      </c>
      <c r="O2248" s="2">
        <v>19</v>
      </c>
      <c r="P2248" s="2">
        <v>58.088799999999999</v>
      </c>
      <c r="Q2248" s="2">
        <v>0.52</v>
      </c>
      <c r="R2248" s="2">
        <v>4</v>
      </c>
      <c r="S2248" s="2">
        <v>12.8</v>
      </c>
      <c r="T2248" s="2">
        <v>4.4093999999999998</v>
      </c>
      <c r="U2248" s="2">
        <v>1.94</v>
      </c>
      <c r="V2248" s="2">
        <v>6.9</v>
      </c>
      <c r="W2248" s="2">
        <v>27.9</v>
      </c>
      <c r="X2248" s="2">
        <v>20.845500000000001</v>
      </c>
      <c r="Y2248" s="2">
        <v>1.72</v>
      </c>
      <c r="Z2248" s="2">
        <v>7.7</v>
      </c>
      <c r="AA2248" s="2">
        <v>22.4</v>
      </c>
      <c r="AB2248" s="2">
        <v>26.0381</v>
      </c>
      <c r="AC2248" s="2">
        <v>0.4</v>
      </c>
      <c r="AD2248" s="2">
        <v>4.8</v>
      </c>
      <c r="AE2248" s="2">
        <v>8.4</v>
      </c>
      <c r="AF2248" s="2">
        <v>6.7957999999999998</v>
      </c>
      <c r="AG2248" s="20">
        <v>0.81</v>
      </c>
      <c r="AH2248" s="20">
        <v>6.1</v>
      </c>
      <c r="AI2248" s="20">
        <v>13.3</v>
      </c>
      <c r="AJ2248" s="20">
        <v>19.616900000000001</v>
      </c>
      <c r="AK2248" s="18">
        <v>1.43</v>
      </c>
      <c r="AL2248" s="18">
        <v>5.9</v>
      </c>
      <c r="AM2248" s="18">
        <v>24.2</v>
      </c>
      <c r="AN2248" s="18">
        <v>38.471899999999998</v>
      </c>
      <c r="AO2248" s="2">
        <v>1.1399999999999999</v>
      </c>
      <c r="AP2248" s="2">
        <v>5.4</v>
      </c>
      <c r="AQ2248" s="2">
        <v>21.1</v>
      </c>
      <c r="AR2248" s="2">
        <v>6.3948999999999998</v>
      </c>
      <c r="AS2248" s="2">
        <v>1.0900000000000001</v>
      </c>
      <c r="AT2248" s="2">
        <v>6.3</v>
      </c>
      <c r="AU2248" s="2">
        <v>17.5</v>
      </c>
      <c r="AV2248" s="2">
        <v>12.3476</v>
      </c>
      <c r="AW2248" s="2">
        <v>0.89</v>
      </c>
      <c r="AX2248" s="2">
        <v>5.8</v>
      </c>
      <c r="AY2248" s="2">
        <v>15.3</v>
      </c>
      <c r="AZ2248" s="2">
        <v>13.104900000000001</v>
      </c>
      <c r="BA2248" s="2">
        <v>1.34</v>
      </c>
      <c r="BB2248" s="2">
        <v>6.1</v>
      </c>
      <c r="BC2248" s="2">
        <v>21.9</v>
      </c>
      <c r="BD2248" s="2">
        <v>26.241399999999999</v>
      </c>
      <c r="BE2248" s="4" t="str">
        <f t="shared" si="352"/>
        <v>ABURRIDO</v>
      </c>
      <c r="BF2248" s="4">
        <f t="shared" si="353"/>
        <v>1.1883999999999999</v>
      </c>
      <c r="BG2248">
        <f t="shared" si="354"/>
        <v>1.1399999999999999</v>
      </c>
      <c r="BH2248">
        <f t="shared" si="355"/>
        <v>1.0900000000000001</v>
      </c>
      <c r="BI2248">
        <f t="shared" si="356"/>
        <v>1.34</v>
      </c>
      <c r="BJ2248">
        <f t="shared" si="357"/>
        <v>1.43</v>
      </c>
      <c r="BK2248">
        <f t="shared" si="358"/>
        <v>0.81</v>
      </c>
      <c r="BL2248">
        <f t="shared" si="359"/>
        <v>12539.999999999991</v>
      </c>
    </row>
    <row r="2249" spans="1:64" x14ac:dyDescent="0.2">
      <c r="A2249" s="1">
        <v>2247</v>
      </c>
      <c r="B2249" s="7" t="s">
        <v>54</v>
      </c>
      <c r="C2249" s="3">
        <v>39998</v>
      </c>
      <c r="D2249" s="4" t="s">
        <v>3</v>
      </c>
      <c r="E2249" s="4" t="s">
        <v>179</v>
      </c>
      <c r="F2249" s="5" t="str">
        <f t="shared" si="350"/>
        <v>S</v>
      </c>
      <c r="G2249" s="6">
        <v>0.91805555555555562</v>
      </c>
      <c r="H2249" s="6">
        <v>1.4583333333333332E-2</v>
      </c>
      <c r="I2249" s="85">
        <f t="shared" si="351"/>
        <v>138.99999999999991</v>
      </c>
      <c r="J2249" s="86">
        <f>I2249*Segmentos!$D$7*(AH2249%)*IF(ISNUMBER(AI2249),AI2249%,0)</f>
        <v>2968428.399999998</v>
      </c>
      <c r="K2249" s="86">
        <f>I2249*Segmentos!$D$7*(AL2249%)*IF(ISNUMBER(AM2249),AM2249%,0)</f>
        <v>2801572.799999998</v>
      </c>
      <c r="L2249" s="4"/>
      <c r="M2249" s="2">
        <v>5.18</v>
      </c>
      <c r="N2249" s="2">
        <v>20.399999999999999</v>
      </c>
      <c r="O2249" s="2">
        <v>25.5</v>
      </c>
      <c r="P2249" s="2">
        <v>80.841899999999995</v>
      </c>
      <c r="Q2249" s="2">
        <v>2.57</v>
      </c>
      <c r="R2249" s="2">
        <v>11.3</v>
      </c>
      <c r="S2249" s="2">
        <v>22.9</v>
      </c>
      <c r="T2249" s="2">
        <v>6.6938000000000004</v>
      </c>
      <c r="U2249" s="2">
        <v>2.94</v>
      </c>
      <c r="V2249" s="2">
        <v>13.2</v>
      </c>
      <c r="W2249" s="2">
        <v>22.4</v>
      </c>
      <c r="X2249" s="2">
        <v>9.6310000000000002</v>
      </c>
      <c r="Y2249" s="2">
        <v>6.46</v>
      </c>
      <c r="Z2249" s="2">
        <v>24.1</v>
      </c>
      <c r="AA2249" s="2">
        <v>26.8</v>
      </c>
      <c r="AB2249" s="2">
        <v>29.758299999999998</v>
      </c>
      <c r="AC2249" s="2">
        <v>6.79</v>
      </c>
      <c r="AD2249" s="2">
        <v>26.2</v>
      </c>
      <c r="AE2249" s="2">
        <v>25.9</v>
      </c>
      <c r="AF2249" s="2">
        <v>34.758800000000001</v>
      </c>
      <c r="AG2249" s="20">
        <v>5.33</v>
      </c>
      <c r="AH2249" s="20">
        <v>20.3</v>
      </c>
      <c r="AI2249" s="20">
        <v>26.3</v>
      </c>
      <c r="AJ2249" s="20">
        <v>39.4529</v>
      </c>
      <c r="AK2249" s="18">
        <v>5.05</v>
      </c>
      <c r="AL2249" s="18">
        <v>20.399999999999999</v>
      </c>
      <c r="AM2249" s="18">
        <v>24.7</v>
      </c>
      <c r="AN2249" s="18">
        <v>41.389000000000003</v>
      </c>
      <c r="AO2249" s="2">
        <v>2.72</v>
      </c>
      <c r="AP2249" s="2">
        <v>10.4</v>
      </c>
      <c r="AQ2249" s="2">
        <v>26.1</v>
      </c>
      <c r="AR2249" s="2">
        <v>4.6374000000000004</v>
      </c>
      <c r="AS2249" s="2">
        <v>4.28</v>
      </c>
      <c r="AT2249" s="2">
        <v>19.5</v>
      </c>
      <c r="AU2249" s="2">
        <v>22</v>
      </c>
      <c r="AV2249" s="2">
        <v>14.720499999999999</v>
      </c>
      <c r="AW2249" s="2">
        <v>6.33</v>
      </c>
      <c r="AX2249" s="2">
        <v>19.2</v>
      </c>
      <c r="AY2249" s="2">
        <v>33</v>
      </c>
      <c r="AZ2249" s="2">
        <v>28.375299999999999</v>
      </c>
      <c r="BA2249" s="2">
        <v>5.54</v>
      </c>
      <c r="BB2249" s="2">
        <v>24.6</v>
      </c>
      <c r="BC2249" s="2">
        <v>22.5</v>
      </c>
      <c r="BD2249" s="2">
        <v>33.108699999999999</v>
      </c>
      <c r="BE2249" s="4" t="str">
        <f t="shared" si="352"/>
        <v>ABURRIDO</v>
      </c>
      <c r="BF2249" s="4">
        <f t="shared" si="353"/>
        <v>4.9154</v>
      </c>
      <c r="BG2249">
        <f t="shared" si="354"/>
        <v>2.72</v>
      </c>
      <c r="BH2249">
        <f t="shared" si="355"/>
        <v>4.28</v>
      </c>
      <c r="BI2249">
        <f t="shared" si="356"/>
        <v>6.33</v>
      </c>
      <c r="BJ2249">
        <f t="shared" si="357"/>
        <v>5.05</v>
      </c>
      <c r="BK2249">
        <f t="shared" si="358"/>
        <v>5.33</v>
      </c>
      <c r="BL2249">
        <f t="shared" si="359"/>
        <v>72307.799999999945</v>
      </c>
    </row>
    <row r="2250" spans="1:64" x14ac:dyDescent="0.2">
      <c r="A2250" s="1">
        <v>2248</v>
      </c>
      <c r="B2250" s="7" t="s">
        <v>19</v>
      </c>
      <c r="C2250" s="3">
        <v>39998</v>
      </c>
      <c r="D2250" s="4" t="s">
        <v>17</v>
      </c>
      <c r="E2250" s="4" t="s">
        <v>166</v>
      </c>
      <c r="F2250" s="5" t="str">
        <f t="shared" si="350"/>
        <v>S</v>
      </c>
      <c r="G2250" s="6">
        <v>0.91527777777777775</v>
      </c>
      <c r="H2250" s="6">
        <v>0.91666666666666663</v>
      </c>
      <c r="I2250" s="85">
        <f t="shared" si="351"/>
        <v>1.9999999999999929</v>
      </c>
      <c r="J2250" s="86">
        <f>I2250*Segmentos!$D$7*(AH2250%)*IF(ISNUMBER(AI2250),AI2250%,0)</f>
        <v>3292.7999999999884</v>
      </c>
      <c r="K2250" s="86">
        <f>I2250*Segmentos!$D$7*(AL2250%)*IF(ISNUMBER(AM2250),AM2250%,0)</f>
        <v>399.99999999999864</v>
      </c>
      <c r="L2250" s="4"/>
      <c r="M2250" s="2">
        <v>0.21</v>
      </c>
      <c r="N2250" s="2">
        <v>0.3</v>
      </c>
      <c r="O2250" s="2">
        <v>66.7</v>
      </c>
      <c r="P2250" s="2">
        <v>48.795099999999998</v>
      </c>
      <c r="Q2250" s="2">
        <v>0</v>
      </c>
      <c r="R2250" s="2">
        <v>0</v>
      </c>
      <c r="S2250" s="8" t="s">
        <v>577</v>
      </c>
      <c r="T2250" s="2">
        <v>0</v>
      </c>
      <c r="U2250" s="2">
        <v>0</v>
      </c>
      <c r="V2250" s="2">
        <v>0</v>
      </c>
      <c r="W2250" s="8" t="s">
        <v>577</v>
      </c>
      <c r="X2250" s="2">
        <v>0</v>
      </c>
      <c r="Y2250" s="2">
        <v>0.27</v>
      </c>
      <c r="Z2250" s="2">
        <v>0.5</v>
      </c>
      <c r="AA2250" s="2">
        <v>50</v>
      </c>
      <c r="AB2250" s="2">
        <v>18.068999999999999</v>
      </c>
      <c r="AC2250" s="2">
        <v>0.41</v>
      </c>
      <c r="AD2250" s="2">
        <v>0.5</v>
      </c>
      <c r="AE2250" s="2">
        <v>83</v>
      </c>
      <c r="AF2250" s="2">
        <v>30.726099999999999</v>
      </c>
      <c r="AG2250" s="20">
        <v>0.42</v>
      </c>
      <c r="AH2250" s="20">
        <v>0.6</v>
      </c>
      <c r="AI2250" s="20">
        <v>68.599999999999994</v>
      </c>
      <c r="AJ2250" s="20">
        <v>45.109499999999997</v>
      </c>
      <c r="AK2250" s="18">
        <v>0.03</v>
      </c>
      <c r="AL2250" s="18">
        <v>0.1</v>
      </c>
      <c r="AM2250" s="18">
        <v>50</v>
      </c>
      <c r="AN2250" s="18">
        <v>3.6856</v>
      </c>
      <c r="AO2250" s="2">
        <v>0.25</v>
      </c>
      <c r="AP2250" s="2">
        <v>0.5</v>
      </c>
      <c r="AQ2250" s="2">
        <v>50</v>
      </c>
      <c r="AR2250" s="2">
        <v>6.2763</v>
      </c>
      <c r="AS2250" s="2">
        <v>7.0000000000000007E-2</v>
      </c>
      <c r="AT2250" s="2">
        <v>0.1</v>
      </c>
      <c r="AU2250" s="2">
        <v>50</v>
      </c>
      <c r="AV2250" s="2">
        <v>3.6856</v>
      </c>
      <c r="AW2250" s="2">
        <v>0.37</v>
      </c>
      <c r="AX2250" s="2">
        <v>0.4</v>
      </c>
      <c r="AY2250" s="2">
        <v>100</v>
      </c>
      <c r="AZ2250" s="2">
        <v>24.4498</v>
      </c>
      <c r="BA2250" s="2">
        <v>0.16</v>
      </c>
      <c r="BB2250" s="2">
        <v>0.3</v>
      </c>
      <c r="BC2250" s="2">
        <v>50</v>
      </c>
      <c r="BD2250" s="2">
        <v>14.3834</v>
      </c>
      <c r="BE2250" s="4" t="str">
        <f t="shared" si="352"/>
        <v>NO APLICA</v>
      </c>
      <c r="BF2250" s="4">
        <f t="shared" si="353"/>
        <v>0.20119999999999999</v>
      </c>
      <c r="BG2250">
        <f t="shared" si="354"/>
        <v>0.25</v>
      </c>
      <c r="BH2250">
        <f t="shared" si="355"/>
        <v>7.0000000000000007E-2</v>
      </c>
      <c r="BI2250">
        <f t="shared" si="356"/>
        <v>0.37</v>
      </c>
      <c r="BJ2250">
        <f t="shared" si="357"/>
        <v>0.03</v>
      </c>
      <c r="BK2250">
        <f t="shared" si="358"/>
        <v>0.42</v>
      </c>
      <c r="BL2250">
        <f t="shared" si="359"/>
        <v>40.019999999999861</v>
      </c>
    </row>
    <row r="2251" spans="1:64" x14ac:dyDescent="0.2">
      <c r="A2251" s="1">
        <v>2249</v>
      </c>
      <c r="B2251" s="7" t="s">
        <v>2</v>
      </c>
      <c r="C2251" s="3">
        <v>39998</v>
      </c>
      <c r="D2251" s="4" t="s">
        <v>627</v>
      </c>
      <c r="E2251" s="4" t="s">
        <v>164</v>
      </c>
      <c r="F2251" s="5" t="str">
        <f t="shared" si="350"/>
        <v>S</v>
      </c>
      <c r="G2251" s="6">
        <v>0.875</v>
      </c>
      <c r="H2251" s="6">
        <v>0.9145833333333333</v>
      </c>
      <c r="I2251" s="85">
        <f t="shared" si="351"/>
        <v>56.999999999999957</v>
      </c>
      <c r="J2251" s="86">
        <f>I2251*Segmentos!$D$7*(AH2251%)*IF(ISNUMBER(AI2251),AI2251%,0)</f>
        <v>932291.99999999907</v>
      </c>
      <c r="K2251" s="86">
        <f>I2251*Segmentos!$D$7*(AL2251%)*IF(ISNUMBER(AM2251),AM2251%,0)</f>
        <v>1323038.3999999992</v>
      </c>
      <c r="L2251" s="4"/>
      <c r="M2251" s="2">
        <v>4.99</v>
      </c>
      <c r="N2251" s="2">
        <v>15.5</v>
      </c>
      <c r="O2251" s="2">
        <v>32.299999999999997</v>
      </c>
      <c r="P2251" s="2">
        <v>88.975099999999998</v>
      </c>
      <c r="Q2251" s="2">
        <v>4.37</v>
      </c>
      <c r="R2251" s="2">
        <v>11.5</v>
      </c>
      <c r="S2251" s="2">
        <v>38.200000000000003</v>
      </c>
      <c r="T2251" s="2">
        <v>12.994300000000001</v>
      </c>
      <c r="U2251" s="2">
        <v>2.75</v>
      </c>
      <c r="V2251" s="2">
        <v>13.5</v>
      </c>
      <c r="W2251" s="2">
        <v>20.3</v>
      </c>
      <c r="X2251" s="2">
        <v>10.2629</v>
      </c>
      <c r="Y2251" s="2">
        <v>3.05</v>
      </c>
      <c r="Z2251" s="2">
        <v>13.3</v>
      </c>
      <c r="AA2251" s="2">
        <v>23</v>
      </c>
      <c r="AB2251" s="2">
        <v>16.038</v>
      </c>
      <c r="AC2251" s="2">
        <v>8.5</v>
      </c>
      <c r="AD2251" s="2">
        <v>20.7</v>
      </c>
      <c r="AE2251" s="2">
        <v>41.1</v>
      </c>
      <c r="AF2251" s="2">
        <v>49.68</v>
      </c>
      <c r="AG2251" s="20">
        <v>4.08</v>
      </c>
      <c r="AH2251" s="20">
        <v>14.5</v>
      </c>
      <c r="AI2251" s="20">
        <v>28.2</v>
      </c>
      <c r="AJ2251" s="20">
        <v>34.512</v>
      </c>
      <c r="AK2251" s="18">
        <v>5.82</v>
      </c>
      <c r="AL2251" s="18">
        <v>16.3</v>
      </c>
      <c r="AM2251" s="18">
        <v>35.6</v>
      </c>
      <c r="AN2251" s="18">
        <v>54.463099999999997</v>
      </c>
      <c r="AO2251" s="2">
        <v>2.76</v>
      </c>
      <c r="AP2251" s="2">
        <v>9.6999999999999993</v>
      </c>
      <c r="AQ2251" s="2">
        <v>28.4</v>
      </c>
      <c r="AR2251" s="2">
        <v>5.3723000000000001</v>
      </c>
      <c r="AS2251" s="2">
        <v>4.42</v>
      </c>
      <c r="AT2251" s="2">
        <v>16.600000000000001</v>
      </c>
      <c r="AU2251" s="2">
        <v>26.7</v>
      </c>
      <c r="AV2251" s="2">
        <v>17.3581</v>
      </c>
      <c r="AW2251" s="2">
        <v>4.83</v>
      </c>
      <c r="AX2251" s="2">
        <v>15.4</v>
      </c>
      <c r="AY2251" s="2">
        <v>31.2</v>
      </c>
      <c r="AZ2251" s="2">
        <v>24.715599999999998</v>
      </c>
      <c r="BA2251" s="2">
        <v>6.09</v>
      </c>
      <c r="BB2251" s="2">
        <v>16.5</v>
      </c>
      <c r="BC2251" s="2">
        <v>37</v>
      </c>
      <c r="BD2251" s="2">
        <v>41.529200000000003</v>
      </c>
      <c r="BE2251" s="4" t="str">
        <f t="shared" si="352"/>
        <v>NO APLICA</v>
      </c>
      <c r="BF2251" s="4">
        <f t="shared" si="353"/>
        <v>4.8957999999999995</v>
      </c>
      <c r="BG2251">
        <f t="shared" si="354"/>
        <v>2.76</v>
      </c>
      <c r="BH2251">
        <f t="shared" si="355"/>
        <v>4.42</v>
      </c>
      <c r="BI2251">
        <f t="shared" si="356"/>
        <v>6.09</v>
      </c>
      <c r="BJ2251">
        <f t="shared" si="357"/>
        <v>5.82</v>
      </c>
      <c r="BK2251">
        <f t="shared" si="358"/>
        <v>4.08</v>
      </c>
      <c r="BL2251">
        <f t="shared" si="359"/>
        <v>28537.049999999974</v>
      </c>
    </row>
    <row r="2252" spans="1:64" x14ac:dyDescent="0.2">
      <c r="A2252" s="1">
        <v>2250</v>
      </c>
      <c r="B2252" s="7" t="s">
        <v>16</v>
      </c>
      <c r="C2252" s="3">
        <v>39998</v>
      </c>
      <c r="D2252" s="4" t="s">
        <v>626</v>
      </c>
      <c r="E2252" s="4" t="s">
        <v>166</v>
      </c>
      <c r="F2252" s="5" t="str">
        <f t="shared" si="350"/>
        <v>S</v>
      </c>
      <c r="G2252" s="6">
        <v>0.91388888888888886</v>
      </c>
      <c r="H2252" s="6">
        <v>0.91736111111111107</v>
      </c>
      <c r="I2252" s="85">
        <f t="shared" si="351"/>
        <v>4.9999999999999822</v>
      </c>
      <c r="J2252" s="86">
        <f>I2252*Segmentos!$D$7*(AH2252%)*IF(ISNUMBER(AI2252),AI2252%,0)</f>
        <v>131637.99999999953</v>
      </c>
      <c r="K2252" s="86">
        <f>I2252*Segmentos!$D$7*(AL2252%)*IF(ISNUMBER(AM2252),AM2252%,0)</f>
        <v>141791.99999999953</v>
      </c>
      <c r="L2252" s="4"/>
      <c r="M2252" s="2">
        <v>6.82</v>
      </c>
      <c r="N2252" s="2">
        <v>8.3000000000000007</v>
      </c>
      <c r="O2252" s="2">
        <v>82</v>
      </c>
      <c r="P2252" s="2">
        <v>81.344800000000006</v>
      </c>
      <c r="Q2252" s="2">
        <v>4.05</v>
      </c>
      <c r="R2252" s="2">
        <v>4.3</v>
      </c>
      <c r="S2252" s="2">
        <v>93.8</v>
      </c>
      <c r="T2252" s="2">
        <v>8.0525000000000002</v>
      </c>
      <c r="U2252" s="2">
        <v>4.59</v>
      </c>
      <c r="V2252" s="2">
        <v>6</v>
      </c>
      <c r="W2252" s="2">
        <v>76.400000000000006</v>
      </c>
      <c r="X2252" s="2">
        <v>11.468400000000001</v>
      </c>
      <c r="Y2252" s="2">
        <v>7.52</v>
      </c>
      <c r="Z2252" s="2">
        <v>10.1</v>
      </c>
      <c r="AA2252" s="2">
        <v>74.400000000000006</v>
      </c>
      <c r="AB2252" s="2">
        <v>26.484200000000001</v>
      </c>
      <c r="AC2252" s="2">
        <v>9.0299999999999994</v>
      </c>
      <c r="AD2252" s="2">
        <v>10.199999999999999</v>
      </c>
      <c r="AE2252" s="2">
        <v>88.3</v>
      </c>
      <c r="AF2252" s="2">
        <v>35.339700000000001</v>
      </c>
      <c r="AG2252" s="20">
        <v>6.55</v>
      </c>
      <c r="AH2252" s="20">
        <v>8.3000000000000007</v>
      </c>
      <c r="AI2252" s="20">
        <v>79.3</v>
      </c>
      <c r="AJ2252" s="20">
        <v>37.030799999999999</v>
      </c>
      <c r="AK2252" s="18">
        <v>7.07</v>
      </c>
      <c r="AL2252" s="18">
        <v>8.4</v>
      </c>
      <c r="AM2252" s="18">
        <v>84.4</v>
      </c>
      <c r="AN2252" s="18">
        <v>44.314100000000003</v>
      </c>
      <c r="AO2252" s="2">
        <v>4.25</v>
      </c>
      <c r="AP2252" s="2">
        <v>4.5999999999999996</v>
      </c>
      <c r="AQ2252" s="2">
        <v>91.7</v>
      </c>
      <c r="AR2252" s="2">
        <v>5.5423999999999998</v>
      </c>
      <c r="AS2252" s="2">
        <v>6.69</v>
      </c>
      <c r="AT2252" s="2">
        <v>8.3000000000000007</v>
      </c>
      <c r="AU2252" s="2">
        <v>80.3</v>
      </c>
      <c r="AV2252" s="2">
        <v>17.586600000000001</v>
      </c>
      <c r="AW2252" s="2">
        <v>4.82</v>
      </c>
      <c r="AX2252" s="2">
        <v>6.4</v>
      </c>
      <c r="AY2252" s="2">
        <v>74.8</v>
      </c>
      <c r="AZ2252" s="2">
        <v>16.521100000000001</v>
      </c>
      <c r="BA2252" s="2">
        <v>9.1300000000000008</v>
      </c>
      <c r="BB2252" s="2">
        <v>10.8</v>
      </c>
      <c r="BC2252" s="2">
        <v>84.8</v>
      </c>
      <c r="BD2252" s="2">
        <v>41.694699999999997</v>
      </c>
      <c r="BE2252" s="4" t="str">
        <f t="shared" si="352"/>
        <v>NO APLICA</v>
      </c>
      <c r="BF2252" s="4">
        <f t="shared" si="353"/>
        <v>7.2123999999999997</v>
      </c>
      <c r="BG2252">
        <f t="shared" si="354"/>
        <v>4.25</v>
      </c>
      <c r="BH2252">
        <f t="shared" si="355"/>
        <v>6.69</v>
      </c>
      <c r="BI2252">
        <f t="shared" si="356"/>
        <v>9.1300000000000008</v>
      </c>
      <c r="BJ2252">
        <f t="shared" si="357"/>
        <v>7.07</v>
      </c>
      <c r="BK2252">
        <f t="shared" si="358"/>
        <v>6.55</v>
      </c>
      <c r="BL2252">
        <f t="shared" si="359"/>
        <v>3402.9999999999882</v>
      </c>
    </row>
    <row r="2253" spans="1:64" x14ac:dyDescent="0.2">
      <c r="A2253" s="1">
        <v>2251</v>
      </c>
      <c r="B2253" s="7" t="s">
        <v>72</v>
      </c>
      <c r="C2253" s="3">
        <v>39998</v>
      </c>
      <c r="D2253" s="4" t="s">
        <v>629</v>
      </c>
      <c r="E2253" s="4" t="s">
        <v>175</v>
      </c>
      <c r="F2253" s="5" t="str">
        <f t="shared" si="350"/>
        <v>S</v>
      </c>
      <c r="G2253" s="6">
        <v>0.89583333333333337</v>
      </c>
      <c r="H2253" s="6">
        <v>0.9159722222222223</v>
      </c>
      <c r="I2253" s="85">
        <f t="shared" si="351"/>
        <v>29.000000000000057</v>
      </c>
      <c r="J2253" s="86">
        <f>I2253*Segmentos!$D$7*(AH2253%)*IF(ISNUMBER(AI2253),AI2253%,0)</f>
        <v>40716.000000000087</v>
      </c>
      <c r="K2253" s="86">
        <f>I2253*Segmentos!$D$7*(AL2253%)*IF(ISNUMBER(AM2253),AM2253%,0)</f>
        <v>20184.00000000004</v>
      </c>
      <c r="L2253" s="4"/>
      <c r="M2253" s="2">
        <v>0.26</v>
      </c>
      <c r="N2253" s="2">
        <v>0.9</v>
      </c>
      <c r="O2253" s="2">
        <v>27.1</v>
      </c>
      <c r="P2253" s="2">
        <v>58.121299999999998</v>
      </c>
      <c r="Q2253" s="2">
        <v>0</v>
      </c>
      <c r="R2253" s="2">
        <v>0</v>
      </c>
      <c r="S2253" s="8" t="s">
        <v>577</v>
      </c>
      <c r="T2253" s="2">
        <v>0</v>
      </c>
      <c r="U2253" s="2">
        <v>0.64</v>
      </c>
      <c r="V2253" s="2">
        <v>1.5</v>
      </c>
      <c r="W2253" s="2">
        <v>43.8</v>
      </c>
      <c r="X2253" s="2">
        <v>30.577200000000001</v>
      </c>
      <c r="Y2253" s="2">
        <v>0.17</v>
      </c>
      <c r="Z2253" s="2">
        <v>0.7</v>
      </c>
      <c r="AA2253" s="2">
        <v>24.1</v>
      </c>
      <c r="AB2253" s="2">
        <v>11.523999999999999</v>
      </c>
      <c r="AC2253" s="2">
        <v>0.22</v>
      </c>
      <c r="AD2253" s="2">
        <v>1.3</v>
      </c>
      <c r="AE2253" s="2">
        <v>16.600000000000001</v>
      </c>
      <c r="AF2253" s="2">
        <v>16.020099999999999</v>
      </c>
      <c r="AG2253" s="20">
        <v>0.35</v>
      </c>
      <c r="AH2253" s="20">
        <v>0.9</v>
      </c>
      <c r="AI2253" s="20">
        <v>39</v>
      </c>
      <c r="AJ2253" s="20">
        <v>37.669499999999999</v>
      </c>
      <c r="AK2253" s="18">
        <v>0.17</v>
      </c>
      <c r="AL2253" s="18">
        <v>1</v>
      </c>
      <c r="AM2253" s="18">
        <v>17.399999999999999</v>
      </c>
      <c r="AN2253" s="18">
        <v>20.451799999999999</v>
      </c>
      <c r="AO2253" s="2">
        <v>0.02</v>
      </c>
      <c r="AP2253" s="2">
        <v>0.5</v>
      </c>
      <c r="AQ2253" s="2">
        <v>3.4</v>
      </c>
      <c r="AR2253" s="2">
        <v>0.41110000000000002</v>
      </c>
      <c r="AS2253" s="2">
        <v>0.13</v>
      </c>
      <c r="AT2253" s="2">
        <v>0.6</v>
      </c>
      <c r="AU2253" s="2">
        <v>21.8</v>
      </c>
      <c r="AV2253" s="2">
        <v>6.5277000000000003</v>
      </c>
      <c r="AW2253" s="2">
        <v>0.01</v>
      </c>
      <c r="AX2253" s="2">
        <v>0.3</v>
      </c>
      <c r="AY2253" s="2">
        <v>3.4</v>
      </c>
      <c r="AZ2253" s="2">
        <v>0.56410000000000005</v>
      </c>
      <c r="BA2253" s="2">
        <v>0.57999999999999996</v>
      </c>
      <c r="BB2253" s="2">
        <v>1.8</v>
      </c>
      <c r="BC2253" s="2">
        <v>32.4</v>
      </c>
      <c r="BD2253" s="2">
        <v>50.618400000000001</v>
      </c>
      <c r="BE2253" s="4" t="str">
        <f t="shared" si="352"/>
        <v>NO APLICA</v>
      </c>
      <c r="BF2253" s="4">
        <f t="shared" si="353"/>
        <v>0.27639999999999998</v>
      </c>
      <c r="BG2253">
        <f t="shared" si="354"/>
        <v>0.02</v>
      </c>
      <c r="BH2253">
        <f t="shared" si="355"/>
        <v>0.13</v>
      </c>
      <c r="BI2253">
        <f t="shared" si="356"/>
        <v>0.57999999999999996</v>
      </c>
      <c r="BJ2253">
        <f t="shared" si="357"/>
        <v>0.17</v>
      </c>
      <c r="BK2253">
        <f t="shared" si="358"/>
        <v>0.35</v>
      </c>
      <c r="BL2253">
        <f t="shared" si="359"/>
        <v>707.31000000000142</v>
      </c>
    </row>
    <row r="2254" spans="1:64" x14ac:dyDescent="0.2">
      <c r="A2254" s="1">
        <v>2252</v>
      </c>
      <c r="B2254" s="7" t="s">
        <v>39</v>
      </c>
      <c r="C2254" s="3">
        <v>39999</v>
      </c>
      <c r="D2254" s="4" t="s">
        <v>627</v>
      </c>
      <c r="E2254" s="4" t="s">
        <v>174</v>
      </c>
      <c r="F2254" s="5" t="str">
        <f t="shared" si="350"/>
        <v>D</v>
      </c>
      <c r="G2254" s="6">
        <v>0.92569444444444438</v>
      </c>
      <c r="H2254" s="6">
        <v>3.125E-2</v>
      </c>
      <c r="I2254" s="85">
        <f t="shared" si="351"/>
        <v>152.00000000000011</v>
      </c>
      <c r="J2254" s="86">
        <f>I2254*Segmentos!$D$7*(AH2254%)*IF(ISNUMBER(AI2254),AI2254%,0)</f>
        <v>3484569.6000000024</v>
      </c>
      <c r="K2254" s="86">
        <f>I2254*Segmentos!$D$7*(AL2254%)*IF(ISNUMBER(AM2254),AM2254%,0)</f>
        <v>5474553.6000000034</v>
      </c>
      <c r="L2254" s="4"/>
      <c r="M2254" s="2">
        <v>7.45</v>
      </c>
      <c r="N2254" s="2">
        <v>23</v>
      </c>
      <c r="O2254" s="2">
        <v>32.4</v>
      </c>
      <c r="P2254" s="2">
        <v>85.655699999999996</v>
      </c>
      <c r="Q2254" s="2">
        <v>4.7699999999999996</v>
      </c>
      <c r="R2254" s="2">
        <v>17</v>
      </c>
      <c r="S2254" s="2">
        <v>28.1</v>
      </c>
      <c r="T2254" s="2">
        <v>9.1449999999999996</v>
      </c>
      <c r="U2254" s="2">
        <v>6.61</v>
      </c>
      <c r="V2254" s="2">
        <v>22.1</v>
      </c>
      <c r="W2254" s="2">
        <v>29.9</v>
      </c>
      <c r="X2254" s="2">
        <v>15.9285</v>
      </c>
      <c r="Y2254" s="2">
        <v>5.33</v>
      </c>
      <c r="Z2254" s="2">
        <v>25.1</v>
      </c>
      <c r="AA2254" s="2">
        <v>21.2</v>
      </c>
      <c r="AB2254" s="2">
        <v>18.112500000000001</v>
      </c>
      <c r="AC2254" s="2">
        <v>11.25</v>
      </c>
      <c r="AD2254" s="2">
        <v>24.7</v>
      </c>
      <c r="AE2254" s="2">
        <v>45.5</v>
      </c>
      <c r="AF2254" s="2">
        <v>42.469799999999999</v>
      </c>
      <c r="AG2254" s="20">
        <v>5.74</v>
      </c>
      <c r="AH2254" s="20">
        <v>19.899999999999999</v>
      </c>
      <c r="AI2254" s="20">
        <v>28.8</v>
      </c>
      <c r="AJ2254" s="20">
        <v>31.3032</v>
      </c>
      <c r="AK2254" s="18">
        <v>8.99</v>
      </c>
      <c r="AL2254" s="18">
        <v>25.8</v>
      </c>
      <c r="AM2254" s="18">
        <v>34.9</v>
      </c>
      <c r="AN2254" s="18">
        <v>54.352499999999999</v>
      </c>
      <c r="AO2254" s="2">
        <v>5.66</v>
      </c>
      <c r="AP2254" s="2">
        <v>21.7</v>
      </c>
      <c r="AQ2254" s="2">
        <v>26.1</v>
      </c>
      <c r="AR2254" s="2">
        <v>7.1087999999999996</v>
      </c>
      <c r="AS2254" s="2">
        <v>7.34</v>
      </c>
      <c r="AT2254" s="2">
        <v>22.3</v>
      </c>
      <c r="AU2254" s="2">
        <v>32.9</v>
      </c>
      <c r="AV2254" s="2">
        <v>18.599399999999999</v>
      </c>
      <c r="AW2254" s="2">
        <v>8.26</v>
      </c>
      <c r="AX2254" s="2">
        <v>22.8</v>
      </c>
      <c r="AY2254" s="2">
        <v>36.200000000000003</v>
      </c>
      <c r="AZ2254" s="2">
        <v>27.307500000000001</v>
      </c>
      <c r="BA2254" s="2">
        <v>7.41</v>
      </c>
      <c r="BB2254" s="2">
        <v>23.9</v>
      </c>
      <c r="BC2254" s="2">
        <v>31</v>
      </c>
      <c r="BD2254" s="2">
        <v>32.64</v>
      </c>
      <c r="BE2254" s="4" t="str">
        <f t="shared" si="352"/>
        <v>ENTRETENIDO</v>
      </c>
      <c r="BF2254" s="4">
        <f t="shared" si="353"/>
        <v>7.5179999999999989</v>
      </c>
      <c r="BG2254">
        <f t="shared" si="354"/>
        <v>5.66</v>
      </c>
      <c r="BH2254">
        <f t="shared" si="355"/>
        <v>7.34</v>
      </c>
      <c r="BI2254">
        <f t="shared" si="356"/>
        <v>8.26</v>
      </c>
      <c r="BJ2254">
        <f t="shared" si="357"/>
        <v>8.99</v>
      </c>
      <c r="BK2254">
        <f t="shared" si="358"/>
        <v>5.74</v>
      </c>
      <c r="BL2254">
        <f t="shared" si="359"/>
        <v>113270.40000000008</v>
      </c>
    </row>
    <row r="2255" spans="1:64" x14ac:dyDescent="0.2">
      <c r="A2255" s="1">
        <v>2253</v>
      </c>
      <c r="B2255" s="7" t="s">
        <v>77</v>
      </c>
      <c r="C2255" s="3">
        <v>39999</v>
      </c>
      <c r="D2255" s="4" t="s">
        <v>626</v>
      </c>
      <c r="E2255" s="4" t="s">
        <v>164</v>
      </c>
      <c r="F2255" s="5" t="str">
        <f t="shared" si="350"/>
        <v>D</v>
      </c>
      <c r="G2255" s="6">
        <v>0.87430555555555556</v>
      </c>
      <c r="H2255" s="6">
        <v>0.91388888888888886</v>
      </c>
      <c r="I2255" s="85">
        <f t="shared" si="351"/>
        <v>56.999999999999957</v>
      </c>
      <c r="J2255" s="86">
        <f>I2255*Segmentos!$D$7*(AH2255%)*IF(ISNUMBER(AI2255),AI2255%,0)</f>
        <v>1194719.9999999991</v>
      </c>
      <c r="K2255" s="86">
        <f>I2255*Segmentos!$D$7*(AL2255%)*IF(ISNUMBER(AM2255),AM2255%,0)</f>
        <v>1308902.3999999987</v>
      </c>
      <c r="L2255" s="4"/>
      <c r="M2255" s="2">
        <v>5.5</v>
      </c>
      <c r="N2255" s="2">
        <v>19.2</v>
      </c>
      <c r="O2255" s="2">
        <v>28.7</v>
      </c>
      <c r="P2255" s="2">
        <v>88.869200000000006</v>
      </c>
      <c r="Q2255" s="2">
        <v>2.41</v>
      </c>
      <c r="R2255" s="2">
        <v>9.3000000000000007</v>
      </c>
      <c r="S2255" s="2">
        <v>25.8</v>
      </c>
      <c r="T2255" s="2">
        <v>6.5019</v>
      </c>
      <c r="U2255" s="2">
        <v>5.26</v>
      </c>
      <c r="V2255" s="2">
        <v>18.600000000000001</v>
      </c>
      <c r="W2255" s="2">
        <v>28.4</v>
      </c>
      <c r="X2255" s="2">
        <v>17.830200000000001</v>
      </c>
      <c r="Y2255" s="2">
        <v>6.18</v>
      </c>
      <c r="Z2255" s="2">
        <v>21.7</v>
      </c>
      <c r="AA2255" s="2">
        <v>28.5</v>
      </c>
      <c r="AB2255" s="2">
        <v>29.474299999999999</v>
      </c>
      <c r="AC2255" s="2">
        <v>6.61</v>
      </c>
      <c r="AD2255" s="2">
        <v>22.2</v>
      </c>
      <c r="AE2255" s="2">
        <v>29.7</v>
      </c>
      <c r="AF2255" s="2">
        <v>35.062800000000003</v>
      </c>
      <c r="AG2255" s="20">
        <v>5.22</v>
      </c>
      <c r="AH2255" s="20">
        <v>20</v>
      </c>
      <c r="AI2255" s="20">
        <v>26.2</v>
      </c>
      <c r="AJ2255" s="20">
        <v>40.037799999999997</v>
      </c>
      <c r="AK2255" s="18">
        <v>5.75</v>
      </c>
      <c r="AL2255" s="18">
        <v>18.399999999999999</v>
      </c>
      <c r="AM2255" s="18">
        <v>31.2</v>
      </c>
      <c r="AN2255" s="18">
        <v>48.831299999999999</v>
      </c>
      <c r="AO2255" s="2">
        <v>5.66</v>
      </c>
      <c r="AP2255" s="2">
        <v>16.3</v>
      </c>
      <c r="AQ2255" s="2">
        <v>34.799999999999997</v>
      </c>
      <c r="AR2255" s="2">
        <v>9.9896999999999991</v>
      </c>
      <c r="AS2255" s="2">
        <v>5.59</v>
      </c>
      <c r="AT2255" s="2">
        <v>17.3</v>
      </c>
      <c r="AU2255" s="2">
        <v>32.4</v>
      </c>
      <c r="AV2255" s="2">
        <v>19.893699999999999</v>
      </c>
      <c r="AW2255" s="2">
        <v>5.66</v>
      </c>
      <c r="AX2255" s="2">
        <v>20.3</v>
      </c>
      <c r="AY2255" s="2">
        <v>27.9</v>
      </c>
      <c r="AZ2255" s="2">
        <v>26.3249</v>
      </c>
      <c r="BA2255" s="2">
        <v>5.28</v>
      </c>
      <c r="BB2255" s="2">
        <v>20.2</v>
      </c>
      <c r="BC2255" s="2">
        <v>26.1</v>
      </c>
      <c r="BD2255" s="2">
        <v>32.660800000000002</v>
      </c>
      <c r="BE2255" s="4" t="str">
        <f t="shared" si="352"/>
        <v>NO APLICA</v>
      </c>
      <c r="BF2255" s="4">
        <f t="shared" si="353"/>
        <v>5.6075999999999997</v>
      </c>
      <c r="BG2255">
        <f t="shared" si="354"/>
        <v>5.66</v>
      </c>
      <c r="BH2255">
        <f t="shared" si="355"/>
        <v>5.59</v>
      </c>
      <c r="BI2255">
        <f t="shared" si="356"/>
        <v>5.66</v>
      </c>
      <c r="BJ2255">
        <f t="shared" si="357"/>
        <v>5.75</v>
      </c>
      <c r="BK2255">
        <f t="shared" si="358"/>
        <v>5.22</v>
      </c>
      <c r="BL2255">
        <f t="shared" si="359"/>
        <v>31409.279999999977</v>
      </c>
    </row>
    <row r="2256" spans="1:64" x14ac:dyDescent="0.2">
      <c r="A2256" s="1">
        <v>2254</v>
      </c>
      <c r="B2256" s="7" t="s">
        <v>107</v>
      </c>
      <c r="C2256" s="3">
        <v>39999</v>
      </c>
      <c r="D2256" s="4" t="s">
        <v>626</v>
      </c>
      <c r="E2256" s="4" t="s">
        <v>176</v>
      </c>
      <c r="F2256" s="5" t="str">
        <f t="shared" si="350"/>
        <v>D</v>
      </c>
      <c r="G2256" s="6">
        <v>0.91805555555555562</v>
      </c>
      <c r="H2256" s="6">
        <v>5.5555555555555558E-3</v>
      </c>
      <c r="I2256" s="85">
        <f t="shared" si="351"/>
        <v>125.9999999999999</v>
      </c>
      <c r="J2256" s="86">
        <f>I2256*Segmentos!$D$7*(AH2256%)*IF(ISNUMBER(AI2256),AI2256%,0)</f>
        <v>3594326.3999999976</v>
      </c>
      <c r="K2256" s="86">
        <f>I2256*Segmentos!$D$7*(AL2256%)*IF(ISNUMBER(AM2256),AM2256%,0)</f>
        <v>4192070.399999998</v>
      </c>
      <c r="L2256" s="4"/>
      <c r="M2256" s="2">
        <v>7.76</v>
      </c>
      <c r="N2256" s="2">
        <v>28.2</v>
      </c>
      <c r="O2256" s="2">
        <v>27.5</v>
      </c>
      <c r="P2256" s="2">
        <v>84.624499999999998</v>
      </c>
      <c r="Q2256" s="2">
        <v>3.7</v>
      </c>
      <c r="R2256" s="2">
        <v>20.9</v>
      </c>
      <c r="S2256" s="2">
        <v>17.7</v>
      </c>
      <c r="T2256" s="2">
        <v>6.7256</v>
      </c>
      <c r="U2256" s="2">
        <v>7.79</v>
      </c>
      <c r="V2256" s="2">
        <v>30.5</v>
      </c>
      <c r="W2256" s="2">
        <v>25.6</v>
      </c>
      <c r="X2256" s="2">
        <v>17.814800000000002</v>
      </c>
      <c r="Y2256" s="2">
        <v>8.9600000000000009</v>
      </c>
      <c r="Z2256" s="2">
        <v>31.3</v>
      </c>
      <c r="AA2256" s="2">
        <v>28.6</v>
      </c>
      <c r="AB2256" s="2">
        <v>28.859300000000001</v>
      </c>
      <c r="AC2256" s="2">
        <v>8.7200000000000006</v>
      </c>
      <c r="AD2256" s="2">
        <v>27.7</v>
      </c>
      <c r="AE2256" s="2">
        <v>31.5</v>
      </c>
      <c r="AF2256" s="2">
        <v>31.224799999999998</v>
      </c>
      <c r="AG2256" s="20">
        <v>7.14</v>
      </c>
      <c r="AH2256" s="20">
        <v>28.3</v>
      </c>
      <c r="AI2256" s="20">
        <v>25.2</v>
      </c>
      <c r="AJ2256" s="20">
        <v>36.954300000000003</v>
      </c>
      <c r="AK2256" s="18">
        <v>8.32</v>
      </c>
      <c r="AL2256" s="18">
        <v>28.1</v>
      </c>
      <c r="AM2256" s="18">
        <v>29.6</v>
      </c>
      <c r="AN2256" s="18">
        <v>47.670200000000001</v>
      </c>
      <c r="AO2256" s="2">
        <v>3.97</v>
      </c>
      <c r="AP2256" s="2">
        <v>20</v>
      </c>
      <c r="AQ2256" s="2">
        <v>19.899999999999999</v>
      </c>
      <c r="AR2256" s="2">
        <v>4.7343999999999999</v>
      </c>
      <c r="AS2256" s="2">
        <v>6.17</v>
      </c>
      <c r="AT2256" s="2">
        <v>23.9</v>
      </c>
      <c r="AU2256" s="2">
        <v>25.8</v>
      </c>
      <c r="AV2256" s="2">
        <v>14.811999999999999</v>
      </c>
      <c r="AW2256" s="2">
        <v>8.6199999999999992</v>
      </c>
      <c r="AX2256" s="2">
        <v>29.5</v>
      </c>
      <c r="AY2256" s="2">
        <v>29.2</v>
      </c>
      <c r="AZ2256" s="2">
        <v>27.028500000000001</v>
      </c>
      <c r="BA2256" s="2">
        <v>9.11</v>
      </c>
      <c r="BB2256" s="2">
        <v>32</v>
      </c>
      <c r="BC2256" s="2">
        <v>28.4</v>
      </c>
      <c r="BD2256" s="2">
        <v>38.049700000000001</v>
      </c>
      <c r="BE2256" s="4" t="str">
        <f t="shared" si="352"/>
        <v>ENTRETENIDO</v>
      </c>
      <c r="BF2256" s="4">
        <f t="shared" si="353"/>
        <v>7.1676000000000002</v>
      </c>
      <c r="BG2256">
        <f t="shared" si="354"/>
        <v>3.97</v>
      </c>
      <c r="BH2256">
        <f t="shared" si="355"/>
        <v>6.17</v>
      </c>
      <c r="BI2256">
        <f t="shared" si="356"/>
        <v>9.11</v>
      </c>
      <c r="BJ2256">
        <f t="shared" si="357"/>
        <v>8.32</v>
      </c>
      <c r="BK2256">
        <f t="shared" si="358"/>
        <v>7.14</v>
      </c>
      <c r="BL2256">
        <f t="shared" si="359"/>
        <v>97712.999999999913</v>
      </c>
    </row>
    <row r="2257" spans="1:64" x14ac:dyDescent="0.2">
      <c r="A2257" s="1">
        <v>2255</v>
      </c>
      <c r="B2257" s="7" t="s">
        <v>114</v>
      </c>
      <c r="C2257" s="3">
        <v>39999</v>
      </c>
      <c r="D2257" s="4" t="s">
        <v>8</v>
      </c>
      <c r="E2257" s="4" t="s">
        <v>180</v>
      </c>
      <c r="F2257" s="5" t="str">
        <f t="shared" si="350"/>
        <v>D</v>
      </c>
      <c r="G2257" s="6">
        <v>0.91180555555555554</v>
      </c>
      <c r="H2257" s="6">
        <v>0.99513888888888891</v>
      </c>
      <c r="I2257" s="85">
        <f t="shared" si="351"/>
        <v>120.00000000000006</v>
      </c>
      <c r="J2257" s="86">
        <f>I2257*Segmentos!$D$7*(AH2257%)*IF(ISNUMBER(AI2257),AI2257%,0)</f>
        <v>2523648.0000000009</v>
      </c>
      <c r="K2257" s="86">
        <f>I2257*Segmentos!$D$7*(AL2257%)*IF(ISNUMBER(AM2257),AM2257%,0)</f>
        <v>2054400.0000000012</v>
      </c>
      <c r="L2257" s="4"/>
      <c r="M2257" s="2">
        <v>4.74</v>
      </c>
      <c r="N2257" s="2">
        <v>22.3</v>
      </c>
      <c r="O2257" s="2">
        <v>21.3</v>
      </c>
      <c r="P2257" s="2">
        <v>82.234999999999999</v>
      </c>
      <c r="Q2257" s="2">
        <v>6.99</v>
      </c>
      <c r="R2257" s="2">
        <v>22.4</v>
      </c>
      <c r="S2257" s="2">
        <v>31.2</v>
      </c>
      <c r="T2257" s="2">
        <v>20.220099999999999</v>
      </c>
      <c r="U2257" s="2">
        <v>5.03</v>
      </c>
      <c r="V2257" s="2">
        <v>26.1</v>
      </c>
      <c r="W2257" s="2">
        <v>19.2</v>
      </c>
      <c r="X2257" s="2">
        <v>18.276800000000001</v>
      </c>
      <c r="Y2257" s="2">
        <v>5.09</v>
      </c>
      <c r="Z2257" s="2">
        <v>25.9</v>
      </c>
      <c r="AA2257" s="2">
        <v>19.7</v>
      </c>
      <c r="AB2257" s="2">
        <v>26.056100000000001</v>
      </c>
      <c r="AC2257" s="2">
        <v>3.11</v>
      </c>
      <c r="AD2257" s="2">
        <v>16.5</v>
      </c>
      <c r="AE2257" s="2">
        <v>18.8</v>
      </c>
      <c r="AF2257" s="2">
        <v>17.681999999999999</v>
      </c>
      <c r="AG2257" s="20">
        <v>5.24</v>
      </c>
      <c r="AH2257" s="20">
        <v>24.8</v>
      </c>
      <c r="AI2257" s="20">
        <v>21.2</v>
      </c>
      <c r="AJ2257" s="20">
        <v>43.095599999999997</v>
      </c>
      <c r="AK2257" s="18">
        <v>4.29</v>
      </c>
      <c r="AL2257" s="18">
        <v>20</v>
      </c>
      <c r="AM2257" s="18">
        <v>21.4</v>
      </c>
      <c r="AN2257" s="18">
        <v>39.139400000000002</v>
      </c>
      <c r="AO2257" s="2">
        <v>2.34</v>
      </c>
      <c r="AP2257" s="2">
        <v>16.899999999999999</v>
      </c>
      <c r="AQ2257" s="2">
        <v>13.8</v>
      </c>
      <c r="AR2257" s="2">
        <v>4.4367999999999999</v>
      </c>
      <c r="AS2257" s="2">
        <v>4.54</v>
      </c>
      <c r="AT2257" s="2">
        <v>20</v>
      </c>
      <c r="AU2257" s="2">
        <v>22.7</v>
      </c>
      <c r="AV2257" s="2">
        <v>17.3508</v>
      </c>
      <c r="AW2257" s="2">
        <v>5.57</v>
      </c>
      <c r="AX2257" s="2">
        <v>24.3</v>
      </c>
      <c r="AY2257" s="2">
        <v>22.9</v>
      </c>
      <c r="AZ2257" s="2">
        <v>27.749199999999998</v>
      </c>
      <c r="BA2257" s="2">
        <v>4.92</v>
      </c>
      <c r="BB2257" s="2">
        <v>23.6</v>
      </c>
      <c r="BC2257" s="2">
        <v>20.8</v>
      </c>
      <c r="BD2257" s="2">
        <v>32.698300000000003</v>
      </c>
      <c r="BE2257" s="4" t="str">
        <f t="shared" si="352"/>
        <v>ABURRIDO</v>
      </c>
      <c r="BF2257" s="4">
        <f t="shared" si="353"/>
        <v>4.6550000000000002</v>
      </c>
      <c r="BG2257">
        <f t="shared" si="354"/>
        <v>2.34</v>
      </c>
      <c r="BH2257">
        <f t="shared" si="355"/>
        <v>4.54</v>
      </c>
      <c r="BI2257">
        <f t="shared" si="356"/>
        <v>5.57</v>
      </c>
      <c r="BJ2257">
        <f t="shared" si="357"/>
        <v>4.29</v>
      </c>
      <c r="BK2257">
        <f t="shared" si="358"/>
        <v>5.24</v>
      </c>
      <c r="BL2257">
        <f t="shared" si="359"/>
        <v>56998.800000000032</v>
      </c>
    </row>
    <row r="2258" spans="1:64" x14ac:dyDescent="0.2">
      <c r="A2258" s="1">
        <v>2256</v>
      </c>
      <c r="B2258" s="7" t="s">
        <v>138</v>
      </c>
      <c r="C2258" s="3">
        <v>39999</v>
      </c>
      <c r="D2258" s="4" t="s">
        <v>627</v>
      </c>
      <c r="E2258" s="4" t="s">
        <v>172</v>
      </c>
      <c r="F2258" s="5" t="str">
        <f t="shared" si="350"/>
        <v>D</v>
      </c>
      <c r="G2258" s="6">
        <v>0.79166666666666663</v>
      </c>
      <c r="H2258" s="6">
        <v>0.88402777777777775</v>
      </c>
      <c r="I2258" s="85">
        <f t="shared" si="351"/>
        <v>133</v>
      </c>
      <c r="J2258" s="86">
        <f>I2258*Segmentos!$D$7*(AH2258%)*IF(ISNUMBER(AI2258),AI2258%,0)</f>
        <v>1900729.5999999999</v>
      </c>
      <c r="K2258" s="86">
        <f>I2258*Segmentos!$D$7*(AL2258%)*IF(ISNUMBER(AM2258),AM2258%,0)</f>
        <v>2150982.4</v>
      </c>
      <c r="L2258" s="4"/>
      <c r="M2258" s="2">
        <v>3.82</v>
      </c>
      <c r="N2258" s="2">
        <v>15.3</v>
      </c>
      <c r="O2258" s="2">
        <v>25</v>
      </c>
      <c r="P2258" s="2">
        <v>91.153400000000005</v>
      </c>
      <c r="Q2258" s="2">
        <v>1.89</v>
      </c>
      <c r="R2258" s="2">
        <v>11.1</v>
      </c>
      <c r="S2258" s="2">
        <v>17</v>
      </c>
      <c r="T2258" s="2">
        <v>7.5102000000000002</v>
      </c>
      <c r="U2258" s="2">
        <v>1.89</v>
      </c>
      <c r="V2258" s="2">
        <v>12.6</v>
      </c>
      <c r="W2258" s="2">
        <v>15</v>
      </c>
      <c r="X2258" s="2">
        <v>9.4685000000000006</v>
      </c>
      <c r="Y2258" s="2">
        <v>3.54</v>
      </c>
      <c r="Z2258" s="2">
        <v>15.7</v>
      </c>
      <c r="AA2258" s="2">
        <v>22.6</v>
      </c>
      <c r="AB2258" s="2">
        <v>24.956</v>
      </c>
      <c r="AC2258" s="2">
        <v>6.28</v>
      </c>
      <c r="AD2258" s="2">
        <v>18.8</v>
      </c>
      <c r="AE2258" s="2">
        <v>33.4</v>
      </c>
      <c r="AF2258" s="2">
        <v>49.218699999999998</v>
      </c>
      <c r="AG2258" s="20">
        <v>3.57</v>
      </c>
      <c r="AH2258" s="20">
        <v>15.4</v>
      </c>
      <c r="AI2258" s="20">
        <v>23.2</v>
      </c>
      <c r="AJ2258" s="20">
        <v>40.394300000000001</v>
      </c>
      <c r="AK2258" s="18">
        <v>4.05</v>
      </c>
      <c r="AL2258" s="18">
        <v>15.2</v>
      </c>
      <c r="AM2258" s="18">
        <v>26.6</v>
      </c>
      <c r="AN2258" s="18">
        <v>50.759099999999997</v>
      </c>
      <c r="AO2258" s="2">
        <v>1.9</v>
      </c>
      <c r="AP2258" s="2">
        <v>10.199999999999999</v>
      </c>
      <c r="AQ2258" s="2">
        <v>18.600000000000001</v>
      </c>
      <c r="AR2258" s="2">
        <v>4.9501999999999997</v>
      </c>
      <c r="AS2258" s="2">
        <v>2.61</v>
      </c>
      <c r="AT2258" s="2">
        <v>10.4</v>
      </c>
      <c r="AU2258" s="2">
        <v>25.2</v>
      </c>
      <c r="AV2258" s="2">
        <v>13.742599999999999</v>
      </c>
      <c r="AW2258" s="2">
        <v>2.95</v>
      </c>
      <c r="AX2258" s="2">
        <v>14.5</v>
      </c>
      <c r="AY2258" s="2">
        <v>20.399999999999999</v>
      </c>
      <c r="AZ2258" s="2">
        <v>20.248000000000001</v>
      </c>
      <c r="BA2258" s="2">
        <v>5.71</v>
      </c>
      <c r="BB2258" s="2">
        <v>20.2</v>
      </c>
      <c r="BC2258" s="2">
        <v>28.3</v>
      </c>
      <c r="BD2258" s="2">
        <v>52.212499999999999</v>
      </c>
      <c r="BE2258" s="4" t="str">
        <f t="shared" si="352"/>
        <v>ABURRIDO</v>
      </c>
      <c r="BF2258" s="4">
        <f t="shared" si="353"/>
        <v>3.7185999999999999</v>
      </c>
      <c r="BG2258">
        <f t="shared" si="354"/>
        <v>1.9</v>
      </c>
      <c r="BH2258">
        <f t="shared" si="355"/>
        <v>2.61</v>
      </c>
      <c r="BI2258">
        <f t="shared" si="356"/>
        <v>5.71</v>
      </c>
      <c r="BJ2258">
        <f t="shared" si="357"/>
        <v>4.05</v>
      </c>
      <c r="BK2258">
        <f t="shared" si="358"/>
        <v>3.57</v>
      </c>
      <c r="BL2258">
        <f t="shared" si="359"/>
        <v>50872.5</v>
      </c>
    </row>
    <row r="2259" spans="1:64" x14ac:dyDescent="0.2">
      <c r="A2259" s="1">
        <v>2257</v>
      </c>
      <c r="B2259" s="7" t="s">
        <v>5</v>
      </c>
      <c r="C2259" s="3">
        <v>39999</v>
      </c>
      <c r="D2259" s="4" t="s">
        <v>3</v>
      </c>
      <c r="E2259" s="4" t="s">
        <v>164</v>
      </c>
      <c r="F2259" s="5" t="str">
        <f t="shared" si="350"/>
        <v>D</v>
      </c>
      <c r="G2259" s="6">
        <v>0.87430555555555556</v>
      </c>
      <c r="H2259" s="6">
        <v>0.91666666666666663</v>
      </c>
      <c r="I2259" s="85">
        <f t="shared" si="351"/>
        <v>60.999999999999943</v>
      </c>
      <c r="J2259" s="86">
        <f>I2259*Segmentos!$D$7*(AH2259%)*IF(ISNUMBER(AI2259),AI2259%,0)</f>
        <v>1965663.9999999981</v>
      </c>
      <c r="K2259" s="86">
        <f>I2259*Segmentos!$D$7*(AL2259%)*IF(ISNUMBER(AM2259),AM2259%,0)</f>
        <v>1726348.7999999986</v>
      </c>
      <c r="L2259" s="4"/>
      <c r="M2259" s="2">
        <v>7.54</v>
      </c>
      <c r="N2259" s="2">
        <v>19.3</v>
      </c>
      <c r="O2259" s="2">
        <v>39.1</v>
      </c>
      <c r="P2259" s="2">
        <v>85.396600000000007</v>
      </c>
      <c r="Q2259" s="2">
        <v>3.11</v>
      </c>
      <c r="R2259" s="2">
        <v>9.1999999999999993</v>
      </c>
      <c r="S2259" s="2">
        <v>33.9</v>
      </c>
      <c r="T2259" s="2">
        <v>5.8804999999999996</v>
      </c>
      <c r="U2259" s="2">
        <v>7.37</v>
      </c>
      <c r="V2259" s="2">
        <v>18.100000000000001</v>
      </c>
      <c r="W2259" s="2">
        <v>40.799999999999997</v>
      </c>
      <c r="X2259" s="2">
        <v>17.490500000000001</v>
      </c>
      <c r="Y2259" s="2">
        <v>6.92</v>
      </c>
      <c r="Z2259" s="2">
        <v>19.399999999999999</v>
      </c>
      <c r="AA2259" s="2">
        <v>35.6</v>
      </c>
      <c r="AB2259" s="2">
        <v>23.130600000000001</v>
      </c>
      <c r="AC2259" s="2">
        <v>10.46</v>
      </c>
      <c r="AD2259" s="2">
        <v>25.2</v>
      </c>
      <c r="AE2259" s="2">
        <v>41.6</v>
      </c>
      <c r="AF2259" s="2">
        <v>38.895099999999999</v>
      </c>
      <c r="AG2259" s="20">
        <v>8.07</v>
      </c>
      <c r="AH2259" s="20">
        <v>21.2</v>
      </c>
      <c r="AI2259" s="20">
        <v>38</v>
      </c>
      <c r="AJ2259" s="20">
        <v>43.369100000000003</v>
      </c>
      <c r="AK2259" s="18">
        <v>7.06</v>
      </c>
      <c r="AL2259" s="18">
        <v>17.600000000000001</v>
      </c>
      <c r="AM2259" s="18">
        <v>40.200000000000003</v>
      </c>
      <c r="AN2259" s="18">
        <v>42.027500000000003</v>
      </c>
      <c r="AO2259" s="2">
        <v>3.44</v>
      </c>
      <c r="AP2259" s="2">
        <v>14.7</v>
      </c>
      <c r="AQ2259" s="2">
        <v>23.5</v>
      </c>
      <c r="AR2259" s="2">
        <v>4.2564000000000002</v>
      </c>
      <c r="AS2259" s="2">
        <v>6.53</v>
      </c>
      <c r="AT2259" s="2">
        <v>18.600000000000001</v>
      </c>
      <c r="AU2259" s="2">
        <v>35</v>
      </c>
      <c r="AV2259" s="2">
        <v>16.279800000000002</v>
      </c>
      <c r="AW2259" s="2">
        <v>8.0299999999999994</v>
      </c>
      <c r="AX2259" s="2">
        <v>18.899999999999999</v>
      </c>
      <c r="AY2259" s="2">
        <v>42.4</v>
      </c>
      <c r="AZ2259" s="2">
        <v>26.129300000000001</v>
      </c>
      <c r="BA2259" s="2">
        <v>8.93</v>
      </c>
      <c r="BB2259" s="2">
        <v>21.3</v>
      </c>
      <c r="BC2259" s="2">
        <v>41.9</v>
      </c>
      <c r="BD2259" s="2">
        <v>38.731099999999998</v>
      </c>
      <c r="BE2259" s="4" t="str">
        <f t="shared" si="352"/>
        <v>NO APLICA</v>
      </c>
      <c r="BF2259" s="4">
        <f t="shared" si="353"/>
        <v>7.1278000000000006</v>
      </c>
      <c r="BG2259">
        <f t="shared" si="354"/>
        <v>3.44</v>
      </c>
      <c r="BH2259">
        <f t="shared" si="355"/>
        <v>6.53</v>
      </c>
      <c r="BI2259">
        <f t="shared" si="356"/>
        <v>8.93</v>
      </c>
      <c r="BJ2259">
        <f t="shared" si="357"/>
        <v>7.06</v>
      </c>
      <c r="BK2259">
        <f t="shared" si="358"/>
        <v>8.07</v>
      </c>
      <c r="BL2259">
        <f t="shared" si="359"/>
        <v>46032.429999999964</v>
      </c>
    </row>
    <row r="2260" spans="1:64" x14ac:dyDescent="0.2">
      <c r="A2260" s="1">
        <v>2258</v>
      </c>
      <c r="B2260" s="7" t="s">
        <v>49</v>
      </c>
      <c r="C2260" s="3">
        <v>39999</v>
      </c>
      <c r="D2260" s="4" t="s">
        <v>3</v>
      </c>
      <c r="E2260" s="4" t="s">
        <v>168</v>
      </c>
      <c r="F2260" s="5" t="str">
        <f t="shared" si="350"/>
        <v>D</v>
      </c>
      <c r="G2260" s="6">
        <v>0.79861111111111116</v>
      </c>
      <c r="H2260" s="6">
        <v>0.87430555555555556</v>
      </c>
      <c r="I2260" s="85">
        <f t="shared" si="351"/>
        <v>108.99999999999993</v>
      </c>
      <c r="J2260" s="86">
        <f>I2260*Segmentos!$D$7*(AH2260%)*IF(ISNUMBER(AI2260),AI2260%,0)</f>
        <v>1433044.7999999991</v>
      </c>
      <c r="K2260" s="86">
        <f>I2260*Segmentos!$D$7*(AL2260%)*IF(ISNUMBER(AM2260),AM2260%,0)</f>
        <v>1352471.9999999991</v>
      </c>
      <c r="L2260" s="4" t="s">
        <v>476</v>
      </c>
      <c r="M2260" s="2">
        <v>3.18</v>
      </c>
      <c r="N2260" s="2">
        <v>12</v>
      </c>
      <c r="O2260" s="2">
        <v>26.5</v>
      </c>
      <c r="P2260" s="2">
        <v>77.259100000000004</v>
      </c>
      <c r="Q2260" s="2">
        <v>1.33</v>
      </c>
      <c r="R2260" s="2">
        <v>6.6</v>
      </c>
      <c r="S2260" s="2">
        <v>20.100000000000001</v>
      </c>
      <c r="T2260" s="2">
        <v>5.3849</v>
      </c>
      <c r="U2260" s="2">
        <v>2.57</v>
      </c>
      <c r="V2260" s="2">
        <v>12.5</v>
      </c>
      <c r="W2260" s="2">
        <v>20.6</v>
      </c>
      <c r="X2260" s="2">
        <v>13.096399999999999</v>
      </c>
      <c r="Y2260" s="2">
        <v>3.92</v>
      </c>
      <c r="Z2260" s="2">
        <v>14.3</v>
      </c>
      <c r="AA2260" s="2">
        <v>27.4</v>
      </c>
      <c r="AB2260" s="2">
        <v>28.1219</v>
      </c>
      <c r="AC2260" s="2">
        <v>3.85</v>
      </c>
      <c r="AD2260" s="2">
        <v>12.4</v>
      </c>
      <c r="AE2260" s="2">
        <v>31</v>
      </c>
      <c r="AF2260" s="2">
        <v>30.655999999999999</v>
      </c>
      <c r="AG2260" s="20">
        <v>3.28</v>
      </c>
      <c r="AH2260" s="20">
        <v>13.2</v>
      </c>
      <c r="AI2260" s="20">
        <v>24.9</v>
      </c>
      <c r="AJ2260" s="20">
        <v>37.810400000000001</v>
      </c>
      <c r="AK2260" s="18">
        <v>3.09</v>
      </c>
      <c r="AL2260" s="18">
        <v>11</v>
      </c>
      <c r="AM2260" s="18">
        <v>28.2</v>
      </c>
      <c r="AN2260" s="18">
        <v>39.448700000000002</v>
      </c>
      <c r="AO2260" s="2">
        <v>1</v>
      </c>
      <c r="AP2260" s="2">
        <v>7.2</v>
      </c>
      <c r="AQ2260" s="2">
        <v>14</v>
      </c>
      <c r="AR2260" s="2">
        <v>2.6627000000000001</v>
      </c>
      <c r="AS2260" s="2">
        <v>1.1000000000000001</v>
      </c>
      <c r="AT2260" s="2">
        <v>8.5</v>
      </c>
      <c r="AU2260" s="2">
        <v>13</v>
      </c>
      <c r="AV2260" s="2">
        <v>5.8891999999999998</v>
      </c>
      <c r="AW2260" s="2">
        <v>1.83</v>
      </c>
      <c r="AX2260" s="2">
        <v>9.8000000000000007</v>
      </c>
      <c r="AY2260" s="2">
        <v>18.8</v>
      </c>
      <c r="AZ2260" s="2">
        <v>12.7783</v>
      </c>
      <c r="BA2260" s="2">
        <v>6.02</v>
      </c>
      <c r="BB2260" s="2">
        <v>17.100000000000001</v>
      </c>
      <c r="BC2260" s="2">
        <v>35.1</v>
      </c>
      <c r="BD2260" s="2">
        <v>55.928800000000003</v>
      </c>
      <c r="BE2260" s="4" t="str">
        <f t="shared" si="352"/>
        <v>ABURRIDO</v>
      </c>
      <c r="BF2260" s="4">
        <f t="shared" si="353"/>
        <v>2.9791999999999996</v>
      </c>
      <c r="BG2260">
        <f t="shared" si="354"/>
        <v>1</v>
      </c>
      <c r="BH2260">
        <f t="shared" si="355"/>
        <v>1.1000000000000001</v>
      </c>
      <c r="BI2260">
        <f t="shared" si="356"/>
        <v>6.02</v>
      </c>
      <c r="BJ2260">
        <f t="shared" si="357"/>
        <v>3.09</v>
      </c>
      <c r="BK2260">
        <f t="shared" si="358"/>
        <v>3.28</v>
      </c>
      <c r="BL2260">
        <f t="shared" si="359"/>
        <v>34661.999999999978</v>
      </c>
    </row>
    <row r="2261" spans="1:64" x14ac:dyDescent="0.2">
      <c r="A2261" s="1">
        <v>2259</v>
      </c>
      <c r="B2261" s="7" t="s">
        <v>101</v>
      </c>
      <c r="C2261" s="3">
        <v>39999</v>
      </c>
      <c r="D2261" s="4" t="s">
        <v>628</v>
      </c>
      <c r="E2261" s="4" t="s">
        <v>168</v>
      </c>
      <c r="F2261" s="5" t="str">
        <f t="shared" si="350"/>
        <v>D</v>
      </c>
      <c r="G2261" s="6">
        <v>0.91736111111111107</v>
      </c>
      <c r="H2261" s="6">
        <v>0.99791666666666667</v>
      </c>
      <c r="I2261" s="85">
        <f t="shared" si="351"/>
        <v>116.00000000000007</v>
      </c>
      <c r="J2261" s="86">
        <f>I2261*Segmentos!$D$7*(AH2261%)*IF(ISNUMBER(AI2261),AI2261%,0)</f>
        <v>1714804.800000001</v>
      </c>
      <c r="K2261" s="86">
        <f>I2261*Segmentos!$D$7*(AL2261%)*IF(ISNUMBER(AM2261),AM2261%,0)</f>
        <v>1586880.0000000009</v>
      </c>
      <c r="L2261" s="4" t="s">
        <v>478</v>
      </c>
      <c r="M2261" s="2">
        <v>3.56</v>
      </c>
      <c r="N2261" s="2">
        <v>9.6</v>
      </c>
      <c r="O2261" s="2">
        <v>37</v>
      </c>
      <c r="P2261" s="2">
        <v>90.697900000000004</v>
      </c>
      <c r="Q2261" s="2">
        <v>1.93</v>
      </c>
      <c r="R2261" s="2">
        <v>5.8</v>
      </c>
      <c r="S2261" s="2">
        <v>33.200000000000003</v>
      </c>
      <c r="T2261" s="2">
        <v>8.2190999999999992</v>
      </c>
      <c r="U2261" s="2">
        <v>3.26</v>
      </c>
      <c r="V2261" s="2">
        <v>8.9</v>
      </c>
      <c r="W2261" s="2">
        <v>36.700000000000003</v>
      </c>
      <c r="X2261" s="2">
        <v>17.448799999999999</v>
      </c>
      <c r="Y2261" s="2">
        <v>4.4800000000000004</v>
      </c>
      <c r="Z2261" s="2">
        <v>13.7</v>
      </c>
      <c r="AA2261" s="2">
        <v>32.700000000000003</v>
      </c>
      <c r="AB2261" s="2">
        <v>33.684100000000001</v>
      </c>
      <c r="AC2261" s="2">
        <v>3.75</v>
      </c>
      <c r="AD2261" s="2">
        <v>8.3000000000000007</v>
      </c>
      <c r="AE2261" s="2">
        <v>44.9</v>
      </c>
      <c r="AF2261" s="2">
        <v>31.346</v>
      </c>
      <c r="AG2261" s="20">
        <v>3.7</v>
      </c>
      <c r="AH2261" s="20">
        <v>9.6999999999999993</v>
      </c>
      <c r="AI2261" s="20">
        <v>38.1</v>
      </c>
      <c r="AJ2261" s="20">
        <v>44.686700000000002</v>
      </c>
      <c r="AK2261" s="18">
        <v>3.43</v>
      </c>
      <c r="AL2261" s="18">
        <v>9.5</v>
      </c>
      <c r="AM2261" s="18">
        <v>36</v>
      </c>
      <c r="AN2261" s="18">
        <v>46.011200000000002</v>
      </c>
      <c r="AO2261" s="2">
        <v>0.65</v>
      </c>
      <c r="AP2261" s="2">
        <v>4.0999999999999996</v>
      </c>
      <c r="AQ2261" s="2">
        <v>15.9</v>
      </c>
      <c r="AR2261" s="2">
        <v>1.8237000000000001</v>
      </c>
      <c r="AS2261" s="2">
        <v>2.76</v>
      </c>
      <c r="AT2261" s="2">
        <v>8.4</v>
      </c>
      <c r="AU2261" s="2">
        <v>32.799999999999997</v>
      </c>
      <c r="AV2261" s="2">
        <v>15.5038</v>
      </c>
      <c r="AW2261" s="2">
        <v>3.39</v>
      </c>
      <c r="AX2261" s="2">
        <v>10.5</v>
      </c>
      <c r="AY2261" s="2">
        <v>32.200000000000003</v>
      </c>
      <c r="AZ2261" s="2">
        <v>24.853999999999999</v>
      </c>
      <c r="BA2261" s="2">
        <v>4.97</v>
      </c>
      <c r="BB2261" s="2">
        <v>11.2</v>
      </c>
      <c r="BC2261" s="2">
        <v>44.5</v>
      </c>
      <c r="BD2261" s="2">
        <v>48.516399999999997</v>
      </c>
      <c r="BE2261" s="4" t="str">
        <f t="shared" si="352"/>
        <v>ABURRIDO</v>
      </c>
      <c r="BF2261" s="4">
        <f t="shared" si="353"/>
        <v>3.3676000000000004</v>
      </c>
      <c r="BG2261">
        <f t="shared" si="354"/>
        <v>0.65</v>
      </c>
      <c r="BH2261">
        <f t="shared" si="355"/>
        <v>2.76</v>
      </c>
      <c r="BI2261">
        <f t="shared" si="356"/>
        <v>4.97</v>
      </c>
      <c r="BJ2261">
        <f t="shared" si="357"/>
        <v>3.43</v>
      </c>
      <c r="BK2261">
        <f t="shared" si="358"/>
        <v>3.7</v>
      </c>
      <c r="BL2261">
        <f t="shared" si="359"/>
        <v>41203.200000000019</v>
      </c>
    </row>
    <row r="2262" spans="1:64" x14ac:dyDescent="0.2">
      <c r="A2262" s="1">
        <v>2260</v>
      </c>
      <c r="B2262" s="7" t="s">
        <v>9</v>
      </c>
      <c r="C2262" s="3">
        <v>39999</v>
      </c>
      <c r="D2262" s="4" t="s">
        <v>8</v>
      </c>
      <c r="E2262" s="4" t="s">
        <v>168</v>
      </c>
      <c r="F2262" s="5" t="str">
        <f t="shared" si="350"/>
        <v>D</v>
      </c>
      <c r="G2262" s="6">
        <v>0.78680555555555554</v>
      </c>
      <c r="H2262" s="6">
        <v>0.87361111111111101</v>
      </c>
      <c r="I2262" s="85">
        <f t="shared" si="351"/>
        <v>124.99999999999987</v>
      </c>
      <c r="J2262" s="86">
        <f>I2262*Segmentos!$D$7*(AH2262%)*IF(ISNUMBER(AI2262),AI2262%,0)</f>
        <v>2367999.9999999981</v>
      </c>
      <c r="K2262" s="86">
        <f>I2262*Segmentos!$D$7*(AL2262%)*IF(ISNUMBER(AM2262),AM2262%,0)</f>
        <v>3404999.9999999958</v>
      </c>
      <c r="L2262" s="4" t="s">
        <v>475</v>
      </c>
      <c r="M2262" s="2">
        <v>5.81</v>
      </c>
      <c r="N2262" s="2">
        <v>14.9</v>
      </c>
      <c r="O2262" s="2">
        <v>39.1</v>
      </c>
      <c r="P2262" s="2">
        <v>75.935000000000002</v>
      </c>
      <c r="Q2262" s="2">
        <v>6.02</v>
      </c>
      <c r="R2262" s="2">
        <v>10.5</v>
      </c>
      <c r="S2262" s="2">
        <v>57.6</v>
      </c>
      <c r="T2262" s="2">
        <v>13.1313</v>
      </c>
      <c r="U2262" s="2">
        <v>7.83</v>
      </c>
      <c r="V2262" s="2">
        <v>20.3</v>
      </c>
      <c r="W2262" s="2">
        <v>38.5</v>
      </c>
      <c r="X2262" s="2">
        <v>21.4557</v>
      </c>
      <c r="Y2262" s="2">
        <v>6.48</v>
      </c>
      <c r="Z2262" s="2">
        <v>17.2</v>
      </c>
      <c r="AA2262" s="2">
        <v>37.700000000000003</v>
      </c>
      <c r="AB2262" s="2">
        <v>24.981999999999999</v>
      </c>
      <c r="AC2262" s="2">
        <v>3.82</v>
      </c>
      <c r="AD2262" s="2">
        <v>11.5</v>
      </c>
      <c r="AE2262" s="2">
        <v>33.1</v>
      </c>
      <c r="AF2262" s="2">
        <v>16.366</v>
      </c>
      <c r="AG2262" s="20">
        <v>4.72</v>
      </c>
      <c r="AH2262" s="20">
        <v>14.8</v>
      </c>
      <c r="AI2262" s="20">
        <v>32</v>
      </c>
      <c r="AJ2262" s="20">
        <v>29.2361</v>
      </c>
      <c r="AK2262" s="18">
        <v>6.8</v>
      </c>
      <c r="AL2262" s="18">
        <v>15</v>
      </c>
      <c r="AM2262" s="18">
        <v>45.4</v>
      </c>
      <c r="AN2262" s="18">
        <v>46.698900000000002</v>
      </c>
      <c r="AO2262" s="2">
        <v>4.12</v>
      </c>
      <c r="AP2262" s="2">
        <v>9.8000000000000007</v>
      </c>
      <c r="AQ2262" s="2">
        <v>42</v>
      </c>
      <c r="AR2262" s="2">
        <v>5.8841000000000001</v>
      </c>
      <c r="AS2262" s="2">
        <v>4.83</v>
      </c>
      <c r="AT2262" s="2">
        <v>10.7</v>
      </c>
      <c r="AU2262" s="2">
        <v>45.1</v>
      </c>
      <c r="AV2262" s="2">
        <v>13.8881</v>
      </c>
      <c r="AW2262" s="2">
        <v>5.19</v>
      </c>
      <c r="AX2262" s="2">
        <v>15.6</v>
      </c>
      <c r="AY2262" s="2">
        <v>33.299999999999997</v>
      </c>
      <c r="AZ2262" s="2">
        <v>19.477</v>
      </c>
      <c r="BA2262" s="2">
        <v>7.33</v>
      </c>
      <c r="BB2262" s="2">
        <v>18.2</v>
      </c>
      <c r="BC2262" s="2">
        <v>40.299999999999997</v>
      </c>
      <c r="BD2262" s="2">
        <v>36.685699999999997</v>
      </c>
      <c r="BE2262" s="4" t="str">
        <f t="shared" si="352"/>
        <v>ABURRIDO</v>
      </c>
      <c r="BF2262" s="4">
        <f t="shared" si="353"/>
        <v>5.7366000000000001</v>
      </c>
      <c r="BG2262">
        <f t="shared" si="354"/>
        <v>4.12</v>
      </c>
      <c r="BH2262">
        <f t="shared" si="355"/>
        <v>4.83</v>
      </c>
      <c r="BI2262">
        <f t="shared" si="356"/>
        <v>7.33</v>
      </c>
      <c r="BJ2262">
        <f t="shared" si="357"/>
        <v>6.8</v>
      </c>
      <c r="BK2262">
        <f t="shared" si="358"/>
        <v>4.72</v>
      </c>
      <c r="BL2262">
        <f t="shared" si="359"/>
        <v>72823.749999999927</v>
      </c>
    </row>
    <row r="2263" spans="1:64" x14ac:dyDescent="0.2">
      <c r="A2263" s="1">
        <v>2261</v>
      </c>
      <c r="B2263" s="7" t="s">
        <v>35</v>
      </c>
      <c r="C2263" s="3">
        <v>39999</v>
      </c>
      <c r="D2263" s="4" t="s">
        <v>626</v>
      </c>
      <c r="E2263" s="4" t="s">
        <v>163</v>
      </c>
      <c r="F2263" s="5" t="str">
        <f t="shared" si="350"/>
        <v>D</v>
      </c>
      <c r="G2263" s="6">
        <v>0.91736111111111107</v>
      </c>
      <c r="H2263" s="6">
        <v>0.91805555555555562</v>
      </c>
      <c r="I2263" s="85">
        <f t="shared" si="351"/>
        <v>1.0000000000001563</v>
      </c>
      <c r="J2263" s="86">
        <f>I2263*Segmentos!$D$7*(AH2263%)*IF(ISNUMBER(AI2263),AI2263%,0)</f>
        <v>30400.000000004751</v>
      </c>
      <c r="K2263" s="86">
        <f>I2263*Segmentos!$D$7*(AL2263%)*IF(ISNUMBER(AM2263),AM2263%,0)</f>
        <v>39600.000000006192</v>
      </c>
      <c r="L2263" s="4"/>
      <c r="M2263" s="2">
        <v>8.85</v>
      </c>
      <c r="N2263" s="2">
        <v>8.9</v>
      </c>
      <c r="O2263" s="2">
        <v>100</v>
      </c>
      <c r="P2263" s="2">
        <v>83.699200000000005</v>
      </c>
      <c r="Q2263" s="2">
        <v>3.63</v>
      </c>
      <c r="R2263" s="2">
        <v>3.6</v>
      </c>
      <c r="S2263" s="2">
        <v>100</v>
      </c>
      <c r="T2263" s="2">
        <v>5.7214999999999998</v>
      </c>
      <c r="U2263" s="2">
        <v>8.6</v>
      </c>
      <c r="V2263" s="2">
        <v>8.6</v>
      </c>
      <c r="W2263" s="2">
        <v>100</v>
      </c>
      <c r="X2263" s="2">
        <v>17.052700000000002</v>
      </c>
      <c r="Y2263" s="2">
        <v>9.66</v>
      </c>
      <c r="Z2263" s="2">
        <v>9.6999999999999993</v>
      </c>
      <c r="AA2263" s="2">
        <v>100</v>
      </c>
      <c r="AB2263" s="2">
        <v>26.956499999999998</v>
      </c>
      <c r="AC2263" s="2">
        <v>10.94</v>
      </c>
      <c r="AD2263" s="2">
        <v>10.9</v>
      </c>
      <c r="AE2263" s="2">
        <v>100</v>
      </c>
      <c r="AF2263" s="2">
        <v>33.968499999999999</v>
      </c>
      <c r="AG2263" s="20">
        <v>7.65</v>
      </c>
      <c r="AH2263" s="20">
        <v>7.6</v>
      </c>
      <c r="AI2263" s="20">
        <v>100</v>
      </c>
      <c r="AJ2263" s="20">
        <v>34.3003</v>
      </c>
      <c r="AK2263" s="18">
        <v>9.94</v>
      </c>
      <c r="AL2263" s="18">
        <v>9.9</v>
      </c>
      <c r="AM2263" s="18">
        <v>100</v>
      </c>
      <c r="AN2263" s="18">
        <v>49.398899999999998</v>
      </c>
      <c r="AO2263" s="2">
        <v>6.17</v>
      </c>
      <c r="AP2263" s="2">
        <v>6.2</v>
      </c>
      <c r="AQ2263" s="2">
        <v>100</v>
      </c>
      <c r="AR2263" s="2">
        <v>6.3730000000000002</v>
      </c>
      <c r="AS2263" s="2">
        <v>9.33</v>
      </c>
      <c r="AT2263" s="2">
        <v>9.3000000000000007</v>
      </c>
      <c r="AU2263" s="2">
        <v>100</v>
      </c>
      <c r="AV2263" s="2">
        <v>19.4299</v>
      </c>
      <c r="AW2263" s="2">
        <v>8.35</v>
      </c>
      <c r="AX2263" s="2">
        <v>8.4</v>
      </c>
      <c r="AY2263" s="2">
        <v>100</v>
      </c>
      <c r="AZ2263" s="2">
        <v>22.7121</v>
      </c>
      <c r="BA2263" s="2">
        <v>9.7200000000000006</v>
      </c>
      <c r="BB2263" s="2">
        <v>9.6999999999999993</v>
      </c>
      <c r="BC2263" s="2">
        <v>100</v>
      </c>
      <c r="BD2263" s="2">
        <v>35.184199999999997</v>
      </c>
      <c r="BE2263" s="4" t="str">
        <f t="shared" si="352"/>
        <v>NO APLICA</v>
      </c>
      <c r="BF2263" s="4">
        <f t="shared" si="353"/>
        <v>9.0698000000000008</v>
      </c>
      <c r="BG2263">
        <f t="shared" si="354"/>
        <v>6.17</v>
      </c>
      <c r="BH2263">
        <f t="shared" si="355"/>
        <v>9.33</v>
      </c>
      <c r="BI2263">
        <f t="shared" si="356"/>
        <v>9.7200000000000006</v>
      </c>
      <c r="BJ2263">
        <f t="shared" si="357"/>
        <v>9.94</v>
      </c>
      <c r="BK2263">
        <f t="shared" si="358"/>
        <v>7.65</v>
      </c>
      <c r="BL2263">
        <f t="shared" si="359"/>
        <v>890.00000000013915</v>
      </c>
    </row>
    <row r="2264" spans="1:64" x14ac:dyDescent="0.2">
      <c r="A2264" s="1">
        <v>2262</v>
      </c>
      <c r="B2264" s="7" t="s">
        <v>133</v>
      </c>
      <c r="C2264" s="3">
        <v>39999</v>
      </c>
      <c r="D2264" s="4" t="s">
        <v>629</v>
      </c>
      <c r="E2264" s="4" t="s">
        <v>170</v>
      </c>
      <c r="F2264" s="5" t="str">
        <f t="shared" si="350"/>
        <v>D</v>
      </c>
      <c r="G2264" s="6">
        <v>0.89375000000000004</v>
      </c>
      <c r="H2264" s="6">
        <v>0.90972222222222221</v>
      </c>
      <c r="I2264" s="85">
        <f t="shared" si="351"/>
        <v>22.999999999999918</v>
      </c>
      <c r="J2264" s="86">
        <f>I2264*Segmentos!$D$7*(AH2264%)*IF(ISNUMBER(AI2264),AI2264%,0)</f>
        <v>7838.3999999999714</v>
      </c>
      <c r="K2264" s="86">
        <f>I2264*Segmentos!$D$7*(AL2264%)*IF(ISNUMBER(AM2264),AM2264%,0)</f>
        <v>33855.999999999876</v>
      </c>
      <c r="L2264" s="4"/>
      <c r="M2264" s="2">
        <v>0.22</v>
      </c>
      <c r="N2264" s="2">
        <v>0.5</v>
      </c>
      <c r="O2264" s="2">
        <v>40.799999999999997</v>
      </c>
      <c r="P2264" s="2">
        <v>20.595400000000001</v>
      </c>
      <c r="Q2264" s="2">
        <v>0.47</v>
      </c>
      <c r="R2264" s="2">
        <v>0.8</v>
      </c>
      <c r="S2264" s="2">
        <v>60.9</v>
      </c>
      <c r="T2264" s="2">
        <v>7.4137000000000004</v>
      </c>
      <c r="U2264" s="2">
        <v>0.41</v>
      </c>
      <c r="V2264" s="2">
        <v>1.3</v>
      </c>
      <c r="W2264" s="2">
        <v>30.8</v>
      </c>
      <c r="X2264" s="2">
        <v>8.0238999999999994</v>
      </c>
      <c r="Y2264" s="2">
        <v>0</v>
      </c>
      <c r="Z2264" s="2">
        <v>0</v>
      </c>
      <c r="AA2264" s="8" t="s">
        <v>577</v>
      </c>
      <c r="AB2264" s="2">
        <v>0</v>
      </c>
      <c r="AC2264" s="2">
        <v>0.17</v>
      </c>
      <c r="AD2264" s="2">
        <v>0.4</v>
      </c>
      <c r="AE2264" s="2">
        <v>42.1</v>
      </c>
      <c r="AF2264" s="2">
        <v>5.1577999999999999</v>
      </c>
      <c r="AG2264" s="20">
        <v>0.09</v>
      </c>
      <c r="AH2264" s="20">
        <v>0.6</v>
      </c>
      <c r="AI2264" s="20">
        <v>14.2</v>
      </c>
      <c r="AJ2264" s="20">
        <v>3.9691999999999998</v>
      </c>
      <c r="AK2264" s="18">
        <v>0.34</v>
      </c>
      <c r="AL2264" s="18">
        <v>0.5</v>
      </c>
      <c r="AM2264" s="18">
        <v>73.599999999999994</v>
      </c>
      <c r="AN2264" s="18">
        <v>16.626200000000001</v>
      </c>
      <c r="AO2264" s="2">
        <v>0</v>
      </c>
      <c r="AP2264" s="2">
        <v>0</v>
      </c>
      <c r="AQ2264" s="8" t="s">
        <v>577</v>
      </c>
      <c r="AR2264" s="2">
        <v>0</v>
      </c>
      <c r="AS2264" s="2">
        <v>0</v>
      </c>
      <c r="AT2264" s="2">
        <v>0</v>
      </c>
      <c r="AU2264" s="8" t="s">
        <v>577</v>
      </c>
      <c r="AV2264" s="2">
        <v>0</v>
      </c>
      <c r="AW2264" s="2">
        <v>0.38</v>
      </c>
      <c r="AX2264" s="2">
        <v>0.8</v>
      </c>
      <c r="AY2264" s="2">
        <v>47.3</v>
      </c>
      <c r="AZ2264" s="2">
        <v>10.297800000000001</v>
      </c>
      <c r="BA2264" s="2">
        <v>0.28999999999999998</v>
      </c>
      <c r="BB2264" s="2">
        <v>0.8</v>
      </c>
      <c r="BC2264" s="2">
        <v>35.799999999999997</v>
      </c>
      <c r="BD2264" s="2">
        <v>10.297599999999999</v>
      </c>
      <c r="BE2264" s="4" t="str">
        <f t="shared" si="352"/>
        <v>NO APLICA</v>
      </c>
      <c r="BF2264" s="4">
        <f t="shared" si="353"/>
        <v>0.16200000000000001</v>
      </c>
      <c r="BG2264">
        <f t="shared" si="354"/>
        <v>0</v>
      </c>
      <c r="BH2264">
        <f t="shared" si="355"/>
        <v>0</v>
      </c>
      <c r="BI2264">
        <f t="shared" si="356"/>
        <v>0.38</v>
      </c>
      <c r="BJ2264">
        <f t="shared" si="357"/>
        <v>0.34</v>
      </c>
      <c r="BK2264">
        <f t="shared" si="358"/>
        <v>0.09</v>
      </c>
      <c r="BL2264">
        <f t="shared" si="359"/>
        <v>469.19999999999828</v>
      </c>
    </row>
    <row r="2265" spans="1:64" x14ac:dyDescent="0.2">
      <c r="A2265" s="1">
        <v>2263</v>
      </c>
      <c r="B2265" s="7" t="s">
        <v>11</v>
      </c>
      <c r="C2265" s="3">
        <v>39999</v>
      </c>
      <c r="D2265" s="4" t="s">
        <v>8</v>
      </c>
      <c r="E2265" s="4" t="s">
        <v>166</v>
      </c>
      <c r="F2265" s="5" t="str">
        <f t="shared" si="350"/>
        <v>D</v>
      </c>
      <c r="G2265" s="6">
        <v>0.90972222222222221</v>
      </c>
      <c r="H2265" s="6">
        <v>0.91111111111111109</v>
      </c>
      <c r="I2265" s="85">
        <f t="shared" si="351"/>
        <v>1.9999999999999929</v>
      </c>
      <c r="J2265" s="86">
        <f>I2265*Segmentos!$D$7*(AH2265%)*IF(ISNUMBER(AI2265),AI2265%,0)</f>
        <v>41500.79999999985</v>
      </c>
      <c r="K2265" s="86">
        <f>I2265*Segmentos!$D$7*(AL2265%)*IF(ISNUMBER(AM2265),AM2265%,0)</f>
        <v>41577.599999999853</v>
      </c>
      <c r="L2265" s="4"/>
      <c r="M2265" s="2">
        <v>5.16</v>
      </c>
      <c r="N2265" s="2">
        <v>6.3</v>
      </c>
      <c r="O2265" s="2">
        <v>81.900000000000006</v>
      </c>
      <c r="P2265" s="2">
        <v>81.586699999999993</v>
      </c>
      <c r="Q2265" s="2">
        <v>4.42</v>
      </c>
      <c r="R2265" s="2">
        <v>4.7</v>
      </c>
      <c r="S2265" s="2">
        <v>94.5</v>
      </c>
      <c r="T2265" s="2">
        <v>11.6457</v>
      </c>
      <c r="U2265" s="2">
        <v>5.37</v>
      </c>
      <c r="V2265" s="2">
        <v>6.4</v>
      </c>
      <c r="W2265" s="2">
        <v>83.4</v>
      </c>
      <c r="X2265" s="2">
        <v>17.801200000000001</v>
      </c>
      <c r="Y2265" s="2">
        <v>5.53</v>
      </c>
      <c r="Z2265" s="2">
        <v>7.3</v>
      </c>
      <c r="AA2265" s="2">
        <v>75.400000000000006</v>
      </c>
      <c r="AB2265" s="2">
        <v>25.7958</v>
      </c>
      <c r="AC2265" s="2">
        <v>5.08</v>
      </c>
      <c r="AD2265" s="2">
        <v>6.1</v>
      </c>
      <c r="AE2265" s="2">
        <v>83.1</v>
      </c>
      <c r="AF2265" s="2">
        <v>26.344000000000001</v>
      </c>
      <c r="AG2265" s="20">
        <v>5.15</v>
      </c>
      <c r="AH2265" s="20">
        <v>6.6</v>
      </c>
      <c r="AI2265" s="20">
        <v>78.599999999999994</v>
      </c>
      <c r="AJ2265" s="20">
        <v>38.6312</v>
      </c>
      <c r="AK2265" s="18">
        <v>5.17</v>
      </c>
      <c r="AL2265" s="18">
        <v>6.1</v>
      </c>
      <c r="AM2265" s="18">
        <v>85.2</v>
      </c>
      <c r="AN2265" s="18">
        <v>42.955500000000001</v>
      </c>
      <c r="AO2265" s="2">
        <v>3.88</v>
      </c>
      <c r="AP2265" s="2">
        <v>4.4000000000000004</v>
      </c>
      <c r="AQ2265" s="2">
        <v>88</v>
      </c>
      <c r="AR2265" s="2">
        <v>6.6925999999999997</v>
      </c>
      <c r="AS2265" s="2">
        <v>5.59</v>
      </c>
      <c r="AT2265" s="2">
        <v>6.6</v>
      </c>
      <c r="AU2265" s="2">
        <v>85.1</v>
      </c>
      <c r="AV2265" s="2">
        <v>19.4499</v>
      </c>
      <c r="AW2265" s="2">
        <v>4.0999999999999996</v>
      </c>
      <c r="AX2265" s="2">
        <v>5.2</v>
      </c>
      <c r="AY2265" s="2">
        <v>78.8</v>
      </c>
      <c r="AZ2265" s="2">
        <v>18.644200000000001</v>
      </c>
      <c r="BA2265" s="2">
        <v>6.08</v>
      </c>
      <c r="BB2265" s="2">
        <v>7.5</v>
      </c>
      <c r="BC2265" s="2">
        <v>81</v>
      </c>
      <c r="BD2265" s="2">
        <v>36.8001</v>
      </c>
      <c r="BE2265" s="4" t="str">
        <f t="shared" si="352"/>
        <v>NO APLICA</v>
      </c>
      <c r="BF2265" s="4">
        <f t="shared" si="353"/>
        <v>5.4804000000000004</v>
      </c>
      <c r="BG2265">
        <f t="shared" si="354"/>
        <v>3.88</v>
      </c>
      <c r="BH2265">
        <f t="shared" si="355"/>
        <v>5.59</v>
      </c>
      <c r="BI2265">
        <f t="shared" si="356"/>
        <v>6.08</v>
      </c>
      <c r="BJ2265">
        <f t="shared" si="357"/>
        <v>5.17</v>
      </c>
      <c r="BK2265">
        <f t="shared" si="358"/>
        <v>5.15</v>
      </c>
      <c r="BL2265">
        <f t="shared" si="359"/>
        <v>1031.9399999999964</v>
      </c>
    </row>
    <row r="2266" spans="1:64" x14ac:dyDescent="0.2">
      <c r="A2266" s="1">
        <v>2264</v>
      </c>
      <c r="B2266" s="7" t="s">
        <v>11</v>
      </c>
      <c r="C2266" s="3">
        <v>39999</v>
      </c>
      <c r="D2266" s="4" t="s">
        <v>627</v>
      </c>
      <c r="E2266" s="4" t="s">
        <v>166</v>
      </c>
      <c r="F2266" s="5" t="str">
        <f t="shared" si="350"/>
        <v>D</v>
      </c>
      <c r="G2266" s="6">
        <v>0.92361111111111116</v>
      </c>
      <c r="H2266" s="6">
        <v>0.92569444444444438</v>
      </c>
      <c r="I2266" s="85">
        <f t="shared" si="351"/>
        <v>2.9999999999998295</v>
      </c>
      <c r="J2266" s="86">
        <f>I2266*Segmentos!$D$7*(AH2266%)*IF(ISNUMBER(AI2266),AI2266%,0)</f>
        <v>61949.999999996486</v>
      </c>
      <c r="K2266" s="86">
        <f>I2266*Segmentos!$D$7*(AL2266%)*IF(ISNUMBER(AM2266),AM2266%,0)</f>
        <v>100799.99999999427</v>
      </c>
      <c r="L2266" s="4"/>
      <c r="M2266" s="2">
        <v>6.88</v>
      </c>
      <c r="N2266" s="2">
        <v>7.9</v>
      </c>
      <c r="O2266" s="2">
        <v>87.5</v>
      </c>
      <c r="P2266" s="2">
        <v>89.548199999999994</v>
      </c>
      <c r="Q2266" s="2">
        <v>4.4800000000000004</v>
      </c>
      <c r="R2266" s="2">
        <v>5.3</v>
      </c>
      <c r="S2266" s="2">
        <v>84.6</v>
      </c>
      <c r="T2266" s="2">
        <v>9.7331000000000003</v>
      </c>
      <c r="U2266" s="2">
        <v>3.84</v>
      </c>
      <c r="V2266" s="2">
        <v>4.3</v>
      </c>
      <c r="W2266" s="2">
        <v>88.5</v>
      </c>
      <c r="X2266" s="2">
        <v>10.4725</v>
      </c>
      <c r="Y2266" s="2">
        <v>7.3</v>
      </c>
      <c r="Z2266" s="2">
        <v>9</v>
      </c>
      <c r="AA2266" s="2">
        <v>81.5</v>
      </c>
      <c r="AB2266" s="2">
        <v>28.047799999999999</v>
      </c>
      <c r="AC2266" s="2">
        <v>9.67</v>
      </c>
      <c r="AD2266" s="2">
        <v>10.4</v>
      </c>
      <c r="AE2266" s="2">
        <v>92.7</v>
      </c>
      <c r="AF2266" s="2">
        <v>41.294800000000002</v>
      </c>
      <c r="AG2266" s="20">
        <v>5.15</v>
      </c>
      <c r="AH2266" s="20">
        <v>5.9</v>
      </c>
      <c r="AI2266" s="20">
        <v>87.5</v>
      </c>
      <c r="AJ2266" s="20">
        <v>31.823599999999999</v>
      </c>
      <c r="AK2266" s="18">
        <v>8.44</v>
      </c>
      <c r="AL2266" s="18">
        <v>9.6</v>
      </c>
      <c r="AM2266" s="18">
        <v>87.5</v>
      </c>
      <c r="AN2266" s="18">
        <v>57.724600000000002</v>
      </c>
      <c r="AO2266" s="2">
        <v>5.52</v>
      </c>
      <c r="AP2266" s="2">
        <v>5.9</v>
      </c>
      <c r="AQ2266" s="2">
        <v>92.9</v>
      </c>
      <c r="AR2266" s="2">
        <v>7.8545999999999996</v>
      </c>
      <c r="AS2266" s="2">
        <v>6.15</v>
      </c>
      <c r="AT2266" s="2">
        <v>6.5</v>
      </c>
      <c r="AU2266" s="2">
        <v>94.7</v>
      </c>
      <c r="AV2266" s="2">
        <v>17.636199999999999</v>
      </c>
      <c r="AW2266" s="2">
        <v>5.4</v>
      </c>
      <c r="AX2266" s="2">
        <v>6.5</v>
      </c>
      <c r="AY2266" s="2">
        <v>83.7</v>
      </c>
      <c r="AZ2266" s="2">
        <v>20.210699999999999</v>
      </c>
      <c r="BA2266" s="2">
        <v>8.8000000000000007</v>
      </c>
      <c r="BB2266" s="2">
        <v>10.3</v>
      </c>
      <c r="BC2266" s="2">
        <v>85.8</v>
      </c>
      <c r="BD2266" s="2">
        <v>43.846800000000002</v>
      </c>
      <c r="BE2266" s="4" t="str">
        <f t="shared" si="352"/>
        <v>NO APLICA</v>
      </c>
      <c r="BF2266" s="4">
        <f t="shared" si="353"/>
        <v>7.0768000000000004</v>
      </c>
      <c r="BG2266">
        <f t="shared" si="354"/>
        <v>5.52</v>
      </c>
      <c r="BH2266">
        <f t="shared" si="355"/>
        <v>6.15</v>
      </c>
      <c r="BI2266">
        <f t="shared" si="356"/>
        <v>8.8000000000000007</v>
      </c>
      <c r="BJ2266">
        <f t="shared" si="357"/>
        <v>8.44</v>
      </c>
      <c r="BK2266">
        <f t="shared" si="358"/>
        <v>5.15</v>
      </c>
      <c r="BL2266">
        <f t="shared" si="359"/>
        <v>2073.7499999998822</v>
      </c>
    </row>
    <row r="2267" spans="1:64" x14ac:dyDescent="0.2">
      <c r="A2267" s="1">
        <v>2265</v>
      </c>
      <c r="B2267" s="7" t="s">
        <v>6</v>
      </c>
      <c r="C2267" s="3">
        <v>39999</v>
      </c>
      <c r="D2267" s="4" t="s">
        <v>3</v>
      </c>
      <c r="E2267" s="4" t="s">
        <v>166</v>
      </c>
      <c r="F2267" s="5" t="str">
        <f t="shared" si="350"/>
        <v>D</v>
      </c>
      <c r="G2267" s="6">
        <v>0.90902777777777777</v>
      </c>
      <c r="H2267" s="6">
        <v>0.90972222222222221</v>
      </c>
      <c r="I2267" s="85">
        <f t="shared" si="351"/>
        <v>0.99999999999999645</v>
      </c>
      <c r="J2267" s="86">
        <f>I2267*Segmentos!$D$7*(AH2267%)*IF(ISNUMBER(AI2267),AI2267%,0)</f>
        <v>48799.999999999825</v>
      </c>
      <c r="K2267" s="86">
        <f>I2267*Segmentos!$D$7*(AL2267%)*IF(ISNUMBER(AM2267),AM2267%,0)</f>
        <v>35999.999999999876</v>
      </c>
      <c r="L2267" s="4"/>
      <c r="M2267" s="2">
        <v>10.5</v>
      </c>
      <c r="N2267" s="2">
        <v>10.5</v>
      </c>
      <c r="O2267" s="2">
        <v>100</v>
      </c>
      <c r="P2267" s="2">
        <v>87.646699999999996</v>
      </c>
      <c r="Q2267" s="2">
        <v>3.6</v>
      </c>
      <c r="R2267" s="2">
        <v>3.6</v>
      </c>
      <c r="S2267" s="2">
        <v>100</v>
      </c>
      <c r="T2267" s="2">
        <v>5.0137999999999998</v>
      </c>
      <c r="U2267" s="2">
        <v>7.34</v>
      </c>
      <c r="V2267" s="2">
        <v>7.3</v>
      </c>
      <c r="W2267" s="2">
        <v>100</v>
      </c>
      <c r="X2267" s="2">
        <v>12.8314</v>
      </c>
      <c r="Y2267" s="2">
        <v>11.59</v>
      </c>
      <c r="Z2267" s="2">
        <v>11.6</v>
      </c>
      <c r="AA2267" s="2">
        <v>100</v>
      </c>
      <c r="AB2267" s="2">
        <v>28.5427</v>
      </c>
      <c r="AC2267" s="2">
        <v>15.06</v>
      </c>
      <c r="AD2267" s="2">
        <v>15.1</v>
      </c>
      <c r="AE2267" s="2">
        <v>100</v>
      </c>
      <c r="AF2267" s="2">
        <v>41.258800000000001</v>
      </c>
      <c r="AG2267" s="20">
        <v>12.17</v>
      </c>
      <c r="AH2267" s="20">
        <v>12.2</v>
      </c>
      <c r="AI2267" s="20">
        <v>100</v>
      </c>
      <c r="AJ2267" s="20">
        <v>48.1935</v>
      </c>
      <c r="AK2267" s="18">
        <v>9</v>
      </c>
      <c r="AL2267" s="18">
        <v>9</v>
      </c>
      <c r="AM2267" s="18">
        <v>100</v>
      </c>
      <c r="AN2267" s="18">
        <v>39.453200000000002</v>
      </c>
      <c r="AO2267" s="2">
        <v>4.3899999999999997</v>
      </c>
      <c r="AP2267" s="2">
        <v>4.4000000000000004</v>
      </c>
      <c r="AQ2267" s="2">
        <v>100</v>
      </c>
      <c r="AR2267" s="2">
        <v>3.9996999999999998</v>
      </c>
      <c r="AS2267" s="2">
        <v>7.87</v>
      </c>
      <c r="AT2267" s="2">
        <v>7.9</v>
      </c>
      <c r="AU2267" s="2">
        <v>100</v>
      </c>
      <c r="AV2267" s="2">
        <v>14.4718</v>
      </c>
      <c r="AW2267" s="2">
        <v>10.72</v>
      </c>
      <c r="AX2267" s="2">
        <v>10.7</v>
      </c>
      <c r="AY2267" s="2">
        <v>100</v>
      </c>
      <c r="AZ2267" s="2">
        <v>25.717500000000001</v>
      </c>
      <c r="BA2267" s="2">
        <v>13.6</v>
      </c>
      <c r="BB2267" s="2">
        <v>13.6</v>
      </c>
      <c r="BC2267" s="2">
        <v>100</v>
      </c>
      <c r="BD2267" s="2">
        <v>43.457700000000003</v>
      </c>
      <c r="BE2267" s="4" t="str">
        <f t="shared" si="352"/>
        <v>NO APLICA</v>
      </c>
      <c r="BF2267" s="4">
        <f t="shared" si="353"/>
        <v>9.7205999999999992</v>
      </c>
      <c r="BG2267">
        <f t="shared" si="354"/>
        <v>4.3899999999999997</v>
      </c>
      <c r="BH2267">
        <f t="shared" si="355"/>
        <v>7.87</v>
      </c>
      <c r="BI2267">
        <f t="shared" si="356"/>
        <v>13.6</v>
      </c>
      <c r="BJ2267">
        <f t="shared" si="357"/>
        <v>9</v>
      </c>
      <c r="BK2267">
        <f t="shared" si="358"/>
        <v>12.17</v>
      </c>
      <c r="BL2267">
        <f t="shared" si="359"/>
        <v>1049.9999999999964</v>
      </c>
    </row>
    <row r="2268" spans="1:64" x14ac:dyDescent="0.2">
      <c r="A2268" s="1">
        <v>2266</v>
      </c>
      <c r="B2268" s="7" t="s">
        <v>31</v>
      </c>
      <c r="C2268" s="3">
        <v>39999</v>
      </c>
      <c r="D2268" s="4" t="s">
        <v>628</v>
      </c>
      <c r="E2268" s="4" t="s">
        <v>166</v>
      </c>
      <c r="F2268" s="5" t="str">
        <f t="shared" si="350"/>
        <v>D</v>
      </c>
      <c r="G2268" s="6">
        <v>0.91388888888888886</v>
      </c>
      <c r="H2268" s="6">
        <v>0.91736111111111107</v>
      </c>
      <c r="I2268" s="85">
        <f t="shared" si="351"/>
        <v>4.9999999999999822</v>
      </c>
      <c r="J2268" s="86">
        <f>I2268*Segmentos!$D$7*(AH2268%)*IF(ISNUMBER(AI2268),AI2268%,0)</f>
        <v>44219.999999999847</v>
      </c>
      <c r="K2268" s="86">
        <f>I2268*Segmentos!$D$7*(AL2268%)*IF(ISNUMBER(AM2268),AM2268%,0)</f>
        <v>46055.999999999833</v>
      </c>
      <c r="L2268" s="4"/>
      <c r="M2268" s="2">
        <v>2.2599999999999998</v>
      </c>
      <c r="N2268" s="2">
        <v>3.6</v>
      </c>
      <c r="O2268" s="2">
        <v>63.4</v>
      </c>
      <c r="P2268" s="2">
        <v>86.359800000000007</v>
      </c>
      <c r="Q2268" s="2">
        <v>1.7</v>
      </c>
      <c r="R2268" s="2">
        <v>2.7</v>
      </c>
      <c r="S2268" s="2">
        <v>62.2</v>
      </c>
      <c r="T2268" s="2">
        <v>10.8308</v>
      </c>
      <c r="U2268" s="2">
        <v>1.6</v>
      </c>
      <c r="V2268" s="2">
        <v>3.8</v>
      </c>
      <c r="W2268" s="2">
        <v>41.6</v>
      </c>
      <c r="X2268" s="2">
        <v>12.7995</v>
      </c>
      <c r="Y2268" s="2">
        <v>3.08</v>
      </c>
      <c r="Z2268" s="2">
        <v>3.6</v>
      </c>
      <c r="AA2268" s="2">
        <v>85</v>
      </c>
      <c r="AB2268" s="2">
        <v>34.7027</v>
      </c>
      <c r="AC2268" s="2">
        <v>2.2400000000000002</v>
      </c>
      <c r="AD2268" s="2">
        <v>3.8</v>
      </c>
      <c r="AE2268" s="2">
        <v>59.3</v>
      </c>
      <c r="AF2268" s="2">
        <v>28.026800000000001</v>
      </c>
      <c r="AG2268" s="20">
        <v>2.19</v>
      </c>
      <c r="AH2268" s="20">
        <v>3.3</v>
      </c>
      <c r="AI2268" s="20">
        <v>67</v>
      </c>
      <c r="AJ2268" s="20">
        <v>39.729300000000002</v>
      </c>
      <c r="AK2268" s="18">
        <v>2.3199999999999998</v>
      </c>
      <c r="AL2268" s="18">
        <v>3.8</v>
      </c>
      <c r="AM2268" s="18">
        <v>60.6</v>
      </c>
      <c r="AN2268" s="18">
        <v>46.630499999999998</v>
      </c>
      <c r="AO2268" s="2">
        <v>1.34</v>
      </c>
      <c r="AP2268" s="2">
        <v>2.7</v>
      </c>
      <c r="AQ2268" s="2">
        <v>50.4</v>
      </c>
      <c r="AR2268" s="2">
        <v>5.5827999999999998</v>
      </c>
      <c r="AS2268" s="2">
        <v>1.6</v>
      </c>
      <c r="AT2268" s="2">
        <v>2.6</v>
      </c>
      <c r="AU2268" s="2">
        <v>62.3</v>
      </c>
      <c r="AV2268" s="2">
        <v>13.4854</v>
      </c>
      <c r="AW2268" s="2">
        <v>2.0099999999999998</v>
      </c>
      <c r="AX2268" s="2">
        <v>3.3</v>
      </c>
      <c r="AY2268" s="2">
        <v>60.5</v>
      </c>
      <c r="AZ2268" s="2">
        <v>22.0228</v>
      </c>
      <c r="BA2268" s="2">
        <v>3.1</v>
      </c>
      <c r="BB2268" s="2">
        <v>4.5999999999999996</v>
      </c>
      <c r="BC2268" s="2">
        <v>67.400000000000006</v>
      </c>
      <c r="BD2268" s="2">
        <v>45.268900000000002</v>
      </c>
      <c r="BE2268" s="4" t="str">
        <f t="shared" si="352"/>
        <v>NO APLICA</v>
      </c>
      <c r="BF2268" s="4">
        <f t="shared" si="353"/>
        <v>2.1575999999999995</v>
      </c>
      <c r="BG2268">
        <f t="shared" si="354"/>
        <v>1.34</v>
      </c>
      <c r="BH2268">
        <f t="shared" si="355"/>
        <v>1.6</v>
      </c>
      <c r="BI2268">
        <f t="shared" si="356"/>
        <v>3.1</v>
      </c>
      <c r="BJ2268">
        <f t="shared" si="357"/>
        <v>2.3199999999999998</v>
      </c>
      <c r="BK2268">
        <f t="shared" si="358"/>
        <v>2.19</v>
      </c>
      <c r="BL2268">
        <f t="shared" si="359"/>
        <v>1141.199999999996</v>
      </c>
    </row>
    <row r="2269" spans="1:64" x14ac:dyDescent="0.2">
      <c r="A2269" s="1">
        <v>2267</v>
      </c>
      <c r="B2269" s="7" t="s">
        <v>76</v>
      </c>
      <c r="C2269" s="3">
        <v>39999</v>
      </c>
      <c r="D2269" s="4" t="s">
        <v>626</v>
      </c>
      <c r="E2269" s="4" t="s">
        <v>165</v>
      </c>
      <c r="F2269" s="5" t="str">
        <f t="shared" si="350"/>
        <v>D</v>
      </c>
      <c r="G2269" s="6">
        <v>0.81180555555555556</v>
      </c>
      <c r="H2269" s="6">
        <v>0.87430555555555556</v>
      </c>
      <c r="I2269" s="85">
        <f t="shared" si="351"/>
        <v>90</v>
      </c>
      <c r="J2269" s="86">
        <f>I2269*Segmentos!$D$7*(AH2269%)*IF(ISNUMBER(AI2269),AI2269%,0)</f>
        <v>1140480.0000000002</v>
      </c>
      <c r="K2269" s="86">
        <f>I2269*Segmentos!$D$7*(AL2269%)*IF(ISNUMBER(AM2269),AM2269%,0)</f>
        <v>1144223.9999999998</v>
      </c>
      <c r="L2269" s="4"/>
      <c r="M2269" s="2">
        <v>3.17</v>
      </c>
      <c r="N2269" s="2">
        <v>11.3</v>
      </c>
      <c r="O2269" s="2">
        <v>28</v>
      </c>
      <c r="P2269" s="2">
        <v>75.198499999999996</v>
      </c>
      <c r="Q2269" s="2">
        <v>1.61</v>
      </c>
      <c r="R2269" s="2">
        <v>7.5</v>
      </c>
      <c r="S2269" s="2">
        <v>21.6</v>
      </c>
      <c r="T2269" s="2">
        <v>6.3647999999999998</v>
      </c>
      <c r="U2269" s="2">
        <v>2.15</v>
      </c>
      <c r="V2269" s="2">
        <v>7</v>
      </c>
      <c r="W2269" s="2">
        <v>30.9</v>
      </c>
      <c r="X2269" s="2">
        <v>10.674799999999999</v>
      </c>
      <c r="Y2269" s="2">
        <v>4.1900000000000004</v>
      </c>
      <c r="Z2269" s="2">
        <v>14.6</v>
      </c>
      <c r="AA2269" s="2">
        <v>28.7</v>
      </c>
      <c r="AB2269" s="2">
        <v>29.350300000000001</v>
      </c>
      <c r="AC2269" s="2">
        <v>3.7</v>
      </c>
      <c r="AD2269" s="2">
        <v>13.1</v>
      </c>
      <c r="AE2269" s="2">
        <v>28.2</v>
      </c>
      <c r="AF2269" s="2">
        <v>28.808700000000002</v>
      </c>
      <c r="AG2269" s="20">
        <v>3.17</v>
      </c>
      <c r="AH2269" s="20">
        <v>11</v>
      </c>
      <c r="AI2269" s="20">
        <v>28.8</v>
      </c>
      <c r="AJ2269" s="20">
        <v>35.655500000000004</v>
      </c>
      <c r="AK2269" s="18">
        <v>3.17</v>
      </c>
      <c r="AL2269" s="18">
        <v>11.6</v>
      </c>
      <c r="AM2269" s="18">
        <v>27.4</v>
      </c>
      <c r="AN2269" s="18">
        <v>39.542999999999999</v>
      </c>
      <c r="AO2269" s="2">
        <v>1.43</v>
      </c>
      <c r="AP2269" s="2">
        <v>8.1</v>
      </c>
      <c r="AQ2269" s="2">
        <v>17.8</v>
      </c>
      <c r="AR2269" s="2">
        <v>3.7155</v>
      </c>
      <c r="AS2269" s="2">
        <v>2.23</v>
      </c>
      <c r="AT2269" s="2">
        <v>6.7</v>
      </c>
      <c r="AU2269" s="2">
        <v>33.1</v>
      </c>
      <c r="AV2269" s="2">
        <v>11.6273</v>
      </c>
      <c r="AW2269" s="2">
        <v>3.32</v>
      </c>
      <c r="AX2269" s="2">
        <v>11.7</v>
      </c>
      <c r="AY2269" s="2">
        <v>28.4</v>
      </c>
      <c r="AZ2269" s="2">
        <v>22.6053</v>
      </c>
      <c r="BA2269" s="2">
        <v>4.0999999999999996</v>
      </c>
      <c r="BB2269" s="2">
        <v>14.6</v>
      </c>
      <c r="BC2269" s="2">
        <v>28.1</v>
      </c>
      <c r="BD2269" s="2">
        <v>37.250399999999999</v>
      </c>
      <c r="BE2269" s="4" t="str">
        <f t="shared" si="352"/>
        <v>ABURRIDO</v>
      </c>
      <c r="BF2269" s="4">
        <f t="shared" si="353"/>
        <v>2.899</v>
      </c>
      <c r="BG2269">
        <f t="shared" si="354"/>
        <v>1.43</v>
      </c>
      <c r="BH2269">
        <f t="shared" si="355"/>
        <v>2.23</v>
      </c>
      <c r="BI2269">
        <f t="shared" si="356"/>
        <v>4.0999999999999996</v>
      </c>
      <c r="BJ2269">
        <f t="shared" si="357"/>
        <v>3.17</v>
      </c>
      <c r="BK2269">
        <f t="shared" si="358"/>
        <v>3.17</v>
      </c>
      <c r="BL2269">
        <f t="shared" si="359"/>
        <v>28476.000000000004</v>
      </c>
    </row>
    <row r="2270" spans="1:64" x14ac:dyDescent="0.2">
      <c r="A2270" s="1">
        <v>2268</v>
      </c>
      <c r="B2270" s="7" t="s">
        <v>132</v>
      </c>
      <c r="C2270" s="3">
        <v>39999</v>
      </c>
      <c r="D2270" s="4" t="s">
        <v>629</v>
      </c>
      <c r="E2270" s="4" t="s">
        <v>170</v>
      </c>
      <c r="F2270" s="5" t="str">
        <f t="shared" si="350"/>
        <v>D</v>
      </c>
      <c r="G2270" s="6">
        <v>0.87638888888888899</v>
      </c>
      <c r="H2270" s="6">
        <v>0.8930555555555556</v>
      </c>
      <c r="I2270" s="85">
        <f t="shared" si="351"/>
        <v>23.999999999999915</v>
      </c>
      <c r="J2270" s="86">
        <f>I2270*Segmentos!$D$7*(AH2270%)*IF(ISNUMBER(AI2270),AI2270%,0)</f>
        <v>796.79999999999734</v>
      </c>
      <c r="K2270" s="86">
        <f>I2270*Segmentos!$D$7*(AL2270%)*IF(ISNUMBER(AM2270),AM2270%,0)</f>
        <v>20044.799999999934</v>
      </c>
      <c r="L2270" s="4"/>
      <c r="M2270" s="2">
        <v>0.12</v>
      </c>
      <c r="N2270" s="2">
        <v>0.5</v>
      </c>
      <c r="O2270" s="2">
        <v>24.4</v>
      </c>
      <c r="P2270" s="2">
        <v>27.911000000000001</v>
      </c>
      <c r="Q2270" s="2">
        <v>0.19</v>
      </c>
      <c r="R2270" s="2">
        <v>0.8</v>
      </c>
      <c r="S2270" s="2">
        <v>25</v>
      </c>
      <c r="T2270" s="2">
        <v>7.5804</v>
      </c>
      <c r="U2270" s="2">
        <v>0.27</v>
      </c>
      <c r="V2270" s="2">
        <v>0.5</v>
      </c>
      <c r="W2270" s="2">
        <v>56.1</v>
      </c>
      <c r="X2270" s="2">
        <v>13.247299999999999</v>
      </c>
      <c r="Y2270" s="2">
        <v>0.08</v>
      </c>
      <c r="Z2270" s="2">
        <v>0.4</v>
      </c>
      <c r="AA2270" s="2">
        <v>18.899999999999999</v>
      </c>
      <c r="AB2270" s="2">
        <v>5.8503999999999996</v>
      </c>
      <c r="AC2270" s="2">
        <v>0.02</v>
      </c>
      <c r="AD2270" s="2">
        <v>0.4</v>
      </c>
      <c r="AE2270" s="2">
        <v>4.2</v>
      </c>
      <c r="AF2270" s="2">
        <v>1.2329000000000001</v>
      </c>
      <c r="AG2270" s="20">
        <v>0.01</v>
      </c>
      <c r="AH2270" s="20">
        <v>0.1</v>
      </c>
      <c r="AI2270" s="20">
        <v>8.3000000000000007</v>
      </c>
      <c r="AJ2270" s="20">
        <v>0.94310000000000005</v>
      </c>
      <c r="AK2270" s="18">
        <v>0.22</v>
      </c>
      <c r="AL2270" s="18">
        <v>0.8</v>
      </c>
      <c r="AM2270" s="18">
        <v>26.1</v>
      </c>
      <c r="AN2270" s="18">
        <v>26.9679</v>
      </c>
      <c r="AO2270" s="2">
        <v>0.01</v>
      </c>
      <c r="AP2270" s="2">
        <v>0.2</v>
      </c>
      <c r="AQ2270" s="2">
        <v>4.2</v>
      </c>
      <c r="AR2270" s="2">
        <v>0.25069999999999998</v>
      </c>
      <c r="AS2270" s="2">
        <v>0.01</v>
      </c>
      <c r="AT2270" s="2">
        <v>0.2</v>
      </c>
      <c r="AU2270" s="2">
        <v>4.2</v>
      </c>
      <c r="AV2270" s="2">
        <v>0.46350000000000002</v>
      </c>
      <c r="AW2270" s="2">
        <v>0.25</v>
      </c>
      <c r="AX2270" s="2">
        <v>0.6</v>
      </c>
      <c r="AY2270" s="2">
        <v>43.6</v>
      </c>
      <c r="AZ2270" s="2">
        <v>17.194299999999998</v>
      </c>
      <c r="BA2270" s="2">
        <v>0.11</v>
      </c>
      <c r="BB2270" s="2">
        <v>0.6</v>
      </c>
      <c r="BC2270" s="2">
        <v>17.2</v>
      </c>
      <c r="BD2270" s="2">
        <v>10.0024</v>
      </c>
      <c r="BE2270" s="4" t="str">
        <f t="shared" si="352"/>
        <v>NO APLICA</v>
      </c>
      <c r="BF2270" s="4">
        <f t="shared" si="353"/>
        <v>0.1072</v>
      </c>
      <c r="BG2270">
        <f t="shared" si="354"/>
        <v>0.01</v>
      </c>
      <c r="BH2270">
        <f t="shared" si="355"/>
        <v>0.01</v>
      </c>
      <c r="BI2270">
        <f t="shared" si="356"/>
        <v>0.25</v>
      </c>
      <c r="BJ2270">
        <f t="shared" si="357"/>
        <v>0.22</v>
      </c>
      <c r="BK2270">
        <f t="shared" si="358"/>
        <v>0.01</v>
      </c>
      <c r="BL2270">
        <f t="shared" si="359"/>
        <v>292.79999999999893</v>
      </c>
    </row>
    <row r="2271" spans="1:64" x14ac:dyDescent="0.2">
      <c r="A2271" s="1">
        <v>2269</v>
      </c>
      <c r="B2271" s="7" t="s">
        <v>115</v>
      </c>
      <c r="C2271" s="3">
        <v>39999</v>
      </c>
      <c r="D2271" s="4" t="s">
        <v>17</v>
      </c>
      <c r="E2271" s="4" t="s">
        <v>169</v>
      </c>
      <c r="F2271" s="5" t="str">
        <f t="shared" si="350"/>
        <v>D</v>
      </c>
      <c r="G2271" s="6">
        <v>0.8340277777777777</v>
      </c>
      <c r="H2271" s="6">
        <v>0.87430555555555556</v>
      </c>
      <c r="I2271" s="85">
        <f t="shared" si="351"/>
        <v>58.000000000000114</v>
      </c>
      <c r="J2271" s="86">
        <f>I2271*Segmentos!$D$7*(AH2271%)*IF(ISNUMBER(AI2271),AI2271%,0)</f>
        <v>48024.000000000095</v>
      </c>
      <c r="K2271" s="86">
        <f>I2271*Segmentos!$D$7*(AL2271%)*IF(ISNUMBER(AM2271),AM2271%,0)</f>
        <v>12528.000000000024</v>
      </c>
      <c r="L2271" s="4"/>
      <c r="M2271" s="2">
        <v>0.12</v>
      </c>
      <c r="N2271" s="2">
        <v>0.8</v>
      </c>
      <c r="O2271" s="2">
        <v>14.5</v>
      </c>
      <c r="P2271" s="2">
        <v>87.251199999999997</v>
      </c>
      <c r="Q2271" s="2">
        <v>0</v>
      </c>
      <c r="R2271" s="2">
        <v>0</v>
      </c>
      <c r="S2271" s="8" t="s">
        <v>577</v>
      </c>
      <c r="T2271" s="2">
        <v>0</v>
      </c>
      <c r="U2271" s="2">
        <v>0</v>
      </c>
      <c r="V2271" s="2">
        <v>0</v>
      </c>
      <c r="W2271" s="8" t="s">
        <v>577</v>
      </c>
      <c r="X2271" s="2">
        <v>0</v>
      </c>
      <c r="Y2271" s="2">
        <v>0.39</v>
      </c>
      <c r="Z2271" s="2">
        <v>2.6</v>
      </c>
      <c r="AA2271" s="2">
        <v>15</v>
      </c>
      <c r="AB2271" s="2">
        <v>82.013900000000007</v>
      </c>
      <c r="AC2271" s="2">
        <v>0.02</v>
      </c>
      <c r="AD2271" s="2">
        <v>0.2</v>
      </c>
      <c r="AE2271" s="2">
        <v>9.4</v>
      </c>
      <c r="AF2271" s="2">
        <v>5.2373000000000003</v>
      </c>
      <c r="AG2271" s="20">
        <v>0.2</v>
      </c>
      <c r="AH2271" s="20">
        <v>1.5</v>
      </c>
      <c r="AI2271" s="20">
        <v>13.8</v>
      </c>
      <c r="AJ2271" s="20">
        <v>68.355500000000006</v>
      </c>
      <c r="AK2271" s="18">
        <v>0.05</v>
      </c>
      <c r="AL2271" s="18">
        <v>0.3</v>
      </c>
      <c r="AM2271" s="18">
        <v>18</v>
      </c>
      <c r="AN2271" s="18">
        <v>18.895700000000001</v>
      </c>
      <c r="AO2271" s="2">
        <v>0.13</v>
      </c>
      <c r="AP2271" s="2">
        <v>0.4</v>
      </c>
      <c r="AQ2271" s="2">
        <v>30.2</v>
      </c>
      <c r="AR2271" s="2">
        <v>10.3368</v>
      </c>
      <c r="AS2271" s="2">
        <v>0.08</v>
      </c>
      <c r="AT2271" s="2">
        <v>0.8</v>
      </c>
      <c r="AU2271" s="2">
        <v>10.1</v>
      </c>
      <c r="AV2271" s="2">
        <v>12.162699999999999</v>
      </c>
      <c r="AW2271" s="2">
        <v>0.13</v>
      </c>
      <c r="AX2271" s="2">
        <v>1.3</v>
      </c>
      <c r="AY2271" s="2">
        <v>10.5</v>
      </c>
      <c r="AZ2271" s="2">
        <v>27.912400000000002</v>
      </c>
      <c r="BA2271" s="2">
        <v>0.13</v>
      </c>
      <c r="BB2271" s="2">
        <v>0.7</v>
      </c>
      <c r="BC2271" s="2">
        <v>20.3</v>
      </c>
      <c r="BD2271" s="2">
        <v>36.839399999999998</v>
      </c>
      <c r="BE2271" s="4" t="str">
        <f t="shared" si="352"/>
        <v>NO APLICA</v>
      </c>
      <c r="BF2271" s="4">
        <f t="shared" si="353"/>
        <v>0.10600000000000001</v>
      </c>
      <c r="BG2271">
        <f t="shared" si="354"/>
        <v>0.13</v>
      </c>
      <c r="BH2271">
        <f t="shared" si="355"/>
        <v>0.08</v>
      </c>
      <c r="BI2271">
        <f t="shared" si="356"/>
        <v>0.13</v>
      </c>
      <c r="BJ2271">
        <f t="shared" si="357"/>
        <v>0.05</v>
      </c>
      <c r="BK2271">
        <f t="shared" si="358"/>
        <v>0.2</v>
      </c>
      <c r="BL2271">
        <f t="shared" si="359"/>
        <v>672.80000000000132</v>
      </c>
    </row>
    <row r="2272" spans="1:64" x14ac:dyDescent="0.2">
      <c r="A2272" s="1">
        <v>2270</v>
      </c>
      <c r="B2272" s="7" t="s">
        <v>61</v>
      </c>
      <c r="C2272" s="3">
        <v>39999</v>
      </c>
      <c r="D2272" s="4" t="s">
        <v>17</v>
      </c>
      <c r="E2272" s="4" t="s">
        <v>169</v>
      </c>
      <c r="F2272" s="5" t="str">
        <f t="shared" si="350"/>
        <v>D</v>
      </c>
      <c r="G2272" s="6">
        <v>0.87430555555555556</v>
      </c>
      <c r="H2272" s="6">
        <v>0.9604166666666667</v>
      </c>
      <c r="I2272" s="85">
        <f t="shared" si="351"/>
        <v>124.00000000000004</v>
      </c>
      <c r="J2272" s="86">
        <f>I2272*Segmentos!$D$7*(AH2272%)*IF(ISNUMBER(AI2272),AI2272%,0)</f>
        <v>86750.400000000023</v>
      </c>
      <c r="K2272" s="86">
        <f>I2272*Segmentos!$D$7*(AL2272%)*IF(ISNUMBER(AM2272),AM2272%,0)</f>
        <v>108028.80000000003</v>
      </c>
      <c r="L2272" s="4"/>
      <c r="M2272" s="2">
        <v>0.2</v>
      </c>
      <c r="N2272" s="2">
        <v>2.6</v>
      </c>
      <c r="O2272" s="2">
        <v>7.9</v>
      </c>
      <c r="P2272" s="2">
        <v>90.125600000000006</v>
      </c>
      <c r="Q2272" s="2">
        <v>7.0000000000000007E-2</v>
      </c>
      <c r="R2272" s="2">
        <v>0.8</v>
      </c>
      <c r="S2272" s="2">
        <v>9</v>
      </c>
      <c r="T2272" s="2">
        <v>5.2351999999999999</v>
      </c>
      <c r="U2272" s="2">
        <v>0.31</v>
      </c>
      <c r="V2272" s="2">
        <v>1</v>
      </c>
      <c r="W2272" s="2">
        <v>29.3</v>
      </c>
      <c r="X2272" s="2">
        <v>28.8809</v>
      </c>
      <c r="Y2272" s="2">
        <v>0.32</v>
      </c>
      <c r="Z2272" s="2">
        <v>4.5</v>
      </c>
      <c r="AA2272" s="2">
        <v>7.2</v>
      </c>
      <c r="AB2272" s="2">
        <v>42.725200000000001</v>
      </c>
      <c r="AC2272" s="2">
        <v>0.09</v>
      </c>
      <c r="AD2272" s="2">
        <v>2.7</v>
      </c>
      <c r="AE2272" s="2">
        <v>3.4</v>
      </c>
      <c r="AF2272" s="2">
        <v>13.2842</v>
      </c>
      <c r="AG2272" s="20">
        <v>0.18</v>
      </c>
      <c r="AH2272" s="20">
        <v>3.3</v>
      </c>
      <c r="AI2272" s="20">
        <v>5.3</v>
      </c>
      <c r="AJ2272" s="20">
        <v>37.409199999999998</v>
      </c>
      <c r="AK2272" s="18">
        <v>0.22</v>
      </c>
      <c r="AL2272" s="18">
        <v>1.8</v>
      </c>
      <c r="AM2272" s="18">
        <v>12.1</v>
      </c>
      <c r="AN2272" s="18">
        <v>52.716500000000003</v>
      </c>
      <c r="AO2272" s="2">
        <v>0.09</v>
      </c>
      <c r="AP2272" s="2">
        <v>0.7</v>
      </c>
      <c r="AQ2272" s="2">
        <v>12.6</v>
      </c>
      <c r="AR2272" s="2">
        <v>4.3387000000000002</v>
      </c>
      <c r="AS2272" s="2">
        <v>0.26</v>
      </c>
      <c r="AT2272" s="2">
        <v>1.9</v>
      </c>
      <c r="AU2272" s="2">
        <v>13.7</v>
      </c>
      <c r="AV2272" s="2">
        <v>26.0185</v>
      </c>
      <c r="AW2272" s="2">
        <v>0.12</v>
      </c>
      <c r="AX2272" s="2">
        <v>2</v>
      </c>
      <c r="AY2272" s="2">
        <v>5.7</v>
      </c>
      <c r="AZ2272" s="2">
        <v>14.977600000000001</v>
      </c>
      <c r="BA2272" s="2">
        <v>0.26</v>
      </c>
      <c r="BB2272" s="2">
        <v>3.8</v>
      </c>
      <c r="BC2272" s="2">
        <v>6.8</v>
      </c>
      <c r="BD2272" s="2">
        <v>44.790799999999997</v>
      </c>
      <c r="BE2272" s="4" t="str">
        <f t="shared" si="352"/>
        <v>ABURRIDO</v>
      </c>
      <c r="BF2272" s="4">
        <f t="shared" si="353"/>
        <v>0.23180000000000006</v>
      </c>
      <c r="BG2272">
        <f t="shared" si="354"/>
        <v>0.09</v>
      </c>
      <c r="BH2272">
        <f t="shared" si="355"/>
        <v>0.26</v>
      </c>
      <c r="BI2272">
        <f t="shared" si="356"/>
        <v>0.26</v>
      </c>
      <c r="BJ2272">
        <f t="shared" si="357"/>
        <v>0.22</v>
      </c>
      <c r="BK2272">
        <f t="shared" si="358"/>
        <v>0.18</v>
      </c>
      <c r="BL2272">
        <f t="shared" si="359"/>
        <v>2546.9600000000014</v>
      </c>
    </row>
    <row r="2273" spans="1:64" x14ac:dyDescent="0.2">
      <c r="A2273" s="1">
        <v>2271</v>
      </c>
      <c r="B2273" s="7" t="s">
        <v>10</v>
      </c>
      <c r="C2273" s="3">
        <v>39999</v>
      </c>
      <c r="D2273" s="4" t="s">
        <v>8</v>
      </c>
      <c r="E2273" s="4" t="s">
        <v>164</v>
      </c>
      <c r="F2273" s="5" t="str">
        <f t="shared" si="350"/>
        <v>D</v>
      </c>
      <c r="G2273" s="6">
        <v>0.87361111111111101</v>
      </c>
      <c r="H2273" s="6">
        <v>0.91180555555555554</v>
      </c>
      <c r="I2273" s="85">
        <f t="shared" si="351"/>
        <v>55.000000000000128</v>
      </c>
      <c r="J2273" s="86">
        <f>I2273*Segmentos!$D$7*(AH2273%)*IF(ISNUMBER(AI2273),AI2273%,0)</f>
        <v>1207140.000000003</v>
      </c>
      <c r="K2273" s="86">
        <f>I2273*Segmentos!$D$7*(AL2273%)*IF(ISNUMBER(AM2273),AM2273%,0)</f>
        <v>1254000.000000003</v>
      </c>
      <c r="L2273" s="4"/>
      <c r="M2273" s="2">
        <v>5.6</v>
      </c>
      <c r="N2273" s="2">
        <v>16.8</v>
      </c>
      <c r="O2273" s="2">
        <v>33.299999999999997</v>
      </c>
      <c r="P2273" s="2">
        <v>77.646199999999993</v>
      </c>
      <c r="Q2273" s="2">
        <v>4.22</v>
      </c>
      <c r="R2273" s="2">
        <v>11</v>
      </c>
      <c r="S2273" s="2">
        <v>38.5</v>
      </c>
      <c r="T2273" s="2">
        <v>9.7540999999999993</v>
      </c>
      <c r="U2273" s="2">
        <v>5.69</v>
      </c>
      <c r="V2273" s="2">
        <v>21.5</v>
      </c>
      <c r="W2273" s="2">
        <v>26.5</v>
      </c>
      <c r="X2273" s="2">
        <v>16.538599999999999</v>
      </c>
      <c r="Y2273" s="2">
        <v>5.83</v>
      </c>
      <c r="Z2273" s="2">
        <v>18.5</v>
      </c>
      <c r="AA2273" s="2">
        <v>31.6</v>
      </c>
      <c r="AB2273" s="2">
        <v>23.870999999999999</v>
      </c>
      <c r="AC2273" s="2">
        <v>6.04</v>
      </c>
      <c r="AD2273" s="2">
        <v>15.3</v>
      </c>
      <c r="AE2273" s="2">
        <v>39.4</v>
      </c>
      <c r="AF2273" s="2">
        <v>27.482500000000002</v>
      </c>
      <c r="AG2273" s="20">
        <v>5.48</v>
      </c>
      <c r="AH2273" s="20">
        <v>18.600000000000001</v>
      </c>
      <c r="AI2273" s="20">
        <v>29.5</v>
      </c>
      <c r="AJ2273" s="20">
        <v>36.0167</v>
      </c>
      <c r="AK2273" s="18">
        <v>5.71</v>
      </c>
      <c r="AL2273" s="18">
        <v>15.2</v>
      </c>
      <c r="AM2273" s="18">
        <v>37.5</v>
      </c>
      <c r="AN2273" s="18">
        <v>41.629399999999997</v>
      </c>
      <c r="AO2273" s="2">
        <v>3.7</v>
      </c>
      <c r="AP2273" s="2">
        <v>13.7</v>
      </c>
      <c r="AQ2273" s="2">
        <v>27</v>
      </c>
      <c r="AR2273" s="2">
        <v>5.6025999999999998</v>
      </c>
      <c r="AS2273" s="2">
        <v>4.99</v>
      </c>
      <c r="AT2273" s="2">
        <v>15.4</v>
      </c>
      <c r="AU2273" s="2">
        <v>32.4</v>
      </c>
      <c r="AV2273" s="2">
        <v>15.2386</v>
      </c>
      <c r="AW2273" s="2">
        <v>5.25</v>
      </c>
      <c r="AX2273" s="2">
        <v>15.1</v>
      </c>
      <c r="AY2273" s="2">
        <v>34.9</v>
      </c>
      <c r="AZ2273" s="2">
        <v>20.934799999999999</v>
      </c>
      <c r="BA2273" s="2">
        <v>6.76</v>
      </c>
      <c r="BB2273" s="2">
        <v>19.8</v>
      </c>
      <c r="BC2273" s="2">
        <v>34.1</v>
      </c>
      <c r="BD2273" s="2">
        <v>35.870100000000001</v>
      </c>
      <c r="BE2273" s="4" t="str">
        <f t="shared" si="352"/>
        <v>NO APLICA</v>
      </c>
      <c r="BF2273" s="4">
        <f t="shared" si="353"/>
        <v>5.5175999999999998</v>
      </c>
      <c r="BG2273">
        <f t="shared" si="354"/>
        <v>3.7</v>
      </c>
      <c r="BH2273">
        <f t="shared" si="355"/>
        <v>4.99</v>
      </c>
      <c r="BI2273">
        <f t="shared" si="356"/>
        <v>6.76</v>
      </c>
      <c r="BJ2273">
        <f t="shared" si="357"/>
        <v>5.71</v>
      </c>
      <c r="BK2273">
        <f t="shared" si="358"/>
        <v>5.48</v>
      </c>
      <c r="BL2273">
        <f t="shared" si="359"/>
        <v>30769.20000000007</v>
      </c>
    </row>
    <row r="2274" spans="1:64" x14ac:dyDescent="0.2">
      <c r="A2274" s="1">
        <v>2272</v>
      </c>
      <c r="B2274" s="7" t="s">
        <v>27</v>
      </c>
      <c r="C2274" s="3">
        <v>39999</v>
      </c>
      <c r="D2274" s="4" t="s">
        <v>629</v>
      </c>
      <c r="E2274" s="4" t="s">
        <v>169</v>
      </c>
      <c r="F2274" s="5" t="str">
        <f t="shared" si="350"/>
        <v>D</v>
      </c>
      <c r="G2274" s="6">
        <v>0.91666666666666663</v>
      </c>
      <c r="H2274" s="6">
        <v>0.95</v>
      </c>
      <c r="I2274" s="85">
        <f t="shared" si="351"/>
        <v>47.999999999999986</v>
      </c>
      <c r="J2274" s="86">
        <f>I2274*Segmentos!$D$7*(AH2274%)*IF(ISNUMBER(AI2274),AI2274%,0)</f>
        <v>136857.59999999998</v>
      </c>
      <c r="K2274" s="86">
        <f>I2274*Segmentos!$D$7*(AL2274%)*IF(ISNUMBER(AM2274),AM2274%,0)</f>
        <v>109689.59999999995</v>
      </c>
      <c r="L2274" s="4"/>
      <c r="M2274" s="2">
        <v>0.64</v>
      </c>
      <c r="N2274" s="2">
        <v>2.6</v>
      </c>
      <c r="O2274" s="2">
        <v>24.8</v>
      </c>
      <c r="P2274" s="2">
        <v>73.328599999999994</v>
      </c>
      <c r="Q2274" s="2">
        <v>0.61</v>
      </c>
      <c r="R2274" s="2">
        <v>2.4</v>
      </c>
      <c r="S2274" s="2">
        <v>25.7</v>
      </c>
      <c r="T2274" s="2">
        <v>11.5724</v>
      </c>
      <c r="U2274" s="2">
        <v>0.39</v>
      </c>
      <c r="V2274" s="2">
        <v>2.2000000000000002</v>
      </c>
      <c r="W2274" s="2">
        <v>18</v>
      </c>
      <c r="X2274" s="2">
        <v>9.3980999999999995</v>
      </c>
      <c r="Y2274" s="2">
        <v>1.21</v>
      </c>
      <c r="Z2274" s="2">
        <v>4.0999999999999996</v>
      </c>
      <c r="AA2274" s="2">
        <v>29.1</v>
      </c>
      <c r="AB2274" s="2">
        <v>40.647300000000001</v>
      </c>
      <c r="AC2274" s="2">
        <v>0.31</v>
      </c>
      <c r="AD2274" s="2">
        <v>1.6</v>
      </c>
      <c r="AE2274" s="2">
        <v>20</v>
      </c>
      <c r="AF2274" s="2">
        <v>11.710699999999999</v>
      </c>
      <c r="AG2274" s="20">
        <v>0.71</v>
      </c>
      <c r="AH2274" s="20">
        <v>2.2000000000000002</v>
      </c>
      <c r="AI2274" s="20">
        <v>32.4</v>
      </c>
      <c r="AJ2274" s="20">
        <v>38.449800000000003</v>
      </c>
      <c r="AK2274" s="18">
        <v>0.57999999999999996</v>
      </c>
      <c r="AL2274" s="18">
        <v>2.9</v>
      </c>
      <c r="AM2274" s="18">
        <v>19.7</v>
      </c>
      <c r="AN2274" s="18">
        <v>34.878799999999998</v>
      </c>
      <c r="AO2274" s="2">
        <v>0.09</v>
      </c>
      <c r="AP2274" s="2">
        <v>0.6</v>
      </c>
      <c r="AQ2274" s="2">
        <v>14.8</v>
      </c>
      <c r="AR2274" s="2">
        <v>1.1721999999999999</v>
      </c>
      <c r="AS2274" s="2">
        <v>0.54</v>
      </c>
      <c r="AT2274" s="2">
        <v>2</v>
      </c>
      <c r="AU2274" s="2">
        <v>26.9</v>
      </c>
      <c r="AV2274" s="2">
        <v>13.6747</v>
      </c>
      <c r="AW2274" s="2">
        <v>0.98</v>
      </c>
      <c r="AX2274" s="2">
        <v>3.7</v>
      </c>
      <c r="AY2274" s="2">
        <v>26.2</v>
      </c>
      <c r="AZ2274" s="2">
        <v>32.095399999999998</v>
      </c>
      <c r="BA2274" s="2">
        <v>0.6</v>
      </c>
      <c r="BB2274" s="2">
        <v>2.6</v>
      </c>
      <c r="BC2274" s="2">
        <v>23.2</v>
      </c>
      <c r="BD2274" s="2">
        <v>26.386299999999999</v>
      </c>
      <c r="BE2274" s="4" t="str">
        <f t="shared" si="352"/>
        <v>NO APLICA</v>
      </c>
      <c r="BF2274" s="4">
        <f t="shared" si="353"/>
        <v>0.64539999999999986</v>
      </c>
      <c r="BG2274">
        <f t="shared" si="354"/>
        <v>0.09</v>
      </c>
      <c r="BH2274">
        <f t="shared" si="355"/>
        <v>0.54</v>
      </c>
      <c r="BI2274">
        <f t="shared" si="356"/>
        <v>0.98</v>
      </c>
      <c r="BJ2274">
        <f t="shared" si="357"/>
        <v>0.57999999999999996</v>
      </c>
      <c r="BK2274">
        <f t="shared" si="358"/>
        <v>0.71</v>
      </c>
      <c r="BL2274">
        <f t="shared" si="359"/>
        <v>3095.0399999999995</v>
      </c>
    </row>
    <row r="2275" spans="1:64" x14ac:dyDescent="0.2">
      <c r="A2275" s="1">
        <v>2273</v>
      </c>
      <c r="B2275" s="7" t="s">
        <v>85</v>
      </c>
      <c r="C2275" s="3">
        <v>39999</v>
      </c>
      <c r="D2275" s="4" t="s">
        <v>629</v>
      </c>
      <c r="E2275" s="4" t="s">
        <v>180</v>
      </c>
      <c r="F2275" s="5" t="str">
        <f t="shared" si="350"/>
        <v>D</v>
      </c>
      <c r="G2275" s="6">
        <v>0.85763888888888884</v>
      </c>
      <c r="H2275" s="6">
        <v>0.87569444444444444</v>
      </c>
      <c r="I2275" s="85">
        <f t="shared" si="351"/>
        <v>26.000000000000068</v>
      </c>
      <c r="J2275" s="86">
        <f>I2275*Segmentos!$D$7*(AH2275%)*IF(ISNUMBER(AI2275),AI2275%,0)</f>
        <v>46612.800000000127</v>
      </c>
      <c r="K2275" s="86">
        <f>I2275*Segmentos!$D$7*(AL2275%)*IF(ISNUMBER(AM2275),AM2275%,0)</f>
        <v>77168.000000000189</v>
      </c>
      <c r="L2275" s="4"/>
      <c r="M2275" s="2">
        <v>0.61</v>
      </c>
      <c r="N2275" s="2">
        <v>1.6</v>
      </c>
      <c r="O2275" s="2">
        <v>37.799999999999997</v>
      </c>
      <c r="P2275" s="2">
        <v>81.143600000000006</v>
      </c>
      <c r="Q2275" s="2">
        <v>0.02</v>
      </c>
      <c r="R2275" s="2">
        <v>0.3</v>
      </c>
      <c r="S2275" s="2">
        <v>7.7</v>
      </c>
      <c r="T2275" s="2">
        <v>0.4919</v>
      </c>
      <c r="U2275" s="2">
        <v>0.3</v>
      </c>
      <c r="V2275" s="2">
        <v>0.4</v>
      </c>
      <c r="W2275" s="2">
        <v>83.3</v>
      </c>
      <c r="X2275" s="2">
        <v>8.4240999999999993</v>
      </c>
      <c r="Y2275" s="2">
        <v>0.27</v>
      </c>
      <c r="Z2275" s="2">
        <v>1.3</v>
      </c>
      <c r="AA2275" s="2">
        <v>21.7</v>
      </c>
      <c r="AB2275" s="2">
        <v>10.743499999999999</v>
      </c>
      <c r="AC2275" s="2">
        <v>1.41</v>
      </c>
      <c r="AD2275" s="2">
        <v>3.4</v>
      </c>
      <c r="AE2275" s="2">
        <v>41.4</v>
      </c>
      <c r="AF2275" s="2">
        <v>61.484200000000001</v>
      </c>
      <c r="AG2275" s="20">
        <v>0.46</v>
      </c>
      <c r="AH2275" s="20">
        <v>1.8</v>
      </c>
      <c r="AI2275" s="20">
        <v>24.9</v>
      </c>
      <c r="AJ2275" s="20">
        <v>28.750299999999999</v>
      </c>
      <c r="AK2275" s="18">
        <v>0.75</v>
      </c>
      <c r="AL2275" s="18">
        <v>1.4</v>
      </c>
      <c r="AM2275" s="18">
        <v>53</v>
      </c>
      <c r="AN2275" s="18">
        <v>52.393300000000004</v>
      </c>
      <c r="AO2275" s="2">
        <v>0.13</v>
      </c>
      <c r="AP2275" s="2">
        <v>0.5</v>
      </c>
      <c r="AQ2275" s="2">
        <v>28.1</v>
      </c>
      <c r="AR2275" s="2">
        <v>1.8396999999999999</v>
      </c>
      <c r="AS2275" s="2">
        <v>0.56999999999999995</v>
      </c>
      <c r="AT2275" s="2">
        <v>1.3</v>
      </c>
      <c r="AU2275" s="2">
        <v>42.2</v>
      </c>
      <c r="AV2275" s="2">
        <v>16.688800000000001</v>
      </c>
      <c r="AW2275" s="2">
        <v>0.66</v>
      </c>
      <c r="AX2275" s="2">
        <v>1.3</v>
      </c>
      <c r="AY2275" s="2">
        <v>52.3</v>
      </c>
      <c r="AZ2275" s="2">
        <v>25.149899999999999</v>
      </c>
      <c r="BA2275" s="2">
        <v>0.74</v>
      </c>
      <c r="BB2275" s="2">
        <v>2.4</v>
      </c>
      <c r="BC2275" s="2">
        <v>31.1</v>
      </c>
      <c r="BD2275" s="2">
        <v>37.465299999999999</v>
      </c>
      <c r="BE2275" s="4" t="str">
        <f t="shared" si="352"/>
        <v>NO APLICA</v>
      </c>
      <c r="BF2275" s="4">
        <f t="shared" si="353"/>
        <v>0.58979999999999999</v>
      </c>
      <c r="BG2275">
        <f t="shared" si="354"/>
        <v>0.13</v>
      </c>
      <c r="BH2275">
        <f t="shared" si="355"/>
        <v>0.56999999999999995</v>
      </c>
      <c r="BI2275">
        <f t="shared" si="356"/>
        <v>0.74</v>
      </c>
      <c r="BJ2275">
        <f t="shared" si="357"/>
        <v>0.75</v>
      </c>
      <c r="BK2275">
        <f t="shared" si="358"/>
        <v>0.46</v>
      </c>
      <c r="BL2275">
        <f t="shared" si="359"/>
        <v>1572.4800000000039</v>
      </c>
    </row>
    <row r="2276" spans="1:64" x14ac:dyDescent="0.2">
      <c r="A2276" s="1">
        <v>2274</v>
      </c>
      <c r="B2276" s="7" t="s">
        <v>23</v>
      </c>
      <c r="C2276" s="3">
        <v>39999</v>
      </c>
      <c r="D2276" s="4" t="s">
        <v>629</v>
      </c>
      <c r="E2276" s="4" t="s">
        <v>170</v>
      </c>
      <c r="F2276" s="5" t="str">
        <f t="shared" si="350"/>
        <v>D</v>
      </c>
      <c r="G2276" s="6">
        <v>0.91041666666666676</v>
      </c>
      <c r="H2276" s="6">
        <v>0.9159722222222223</v>
      </c>
      <c r="I2276" s="85">
        <f t="shared" si="351"/>
        <v>7.9999999999999716</v>
      </c>
      <c r="J2276" s="86">
        <f>I2276*Segmentos!$D$7*(AH2276%)*IF(ISNUMBER(AI2276),AI2276%,0)</f>
        <v>6047.9999999999782</v>
      </c>
      <c r="K2276" s="86">
        <f>I2276*Segmentos!$D$7*(AL2276%)*IF(ISNUMBER(AM2276),AM2276%,0)</f>
        <v>11407.99999999996</v>
      </c>
      <c r="L2276" s="4"/>
      <c r="M2276" s="2">
        <v>0.28999999999999998</v>
      </c>
      <c r="N2276" s="2">
        <v>0.5</v>
      </c>
      <c r="O2276" s="2">
        <v>55.4</v>
      </c>
      <c r="P2276" s="2">
        <v>31.219000000000001</v>
      </c>
      <c r="Q2276" s="2">
        <v>0</v>
      </c>
      <c r="R2276" s="2">
        <v>0</v>
      </c>
      <c r="S2276" s="8" t="s">
        <v>577</v>
      </c>
      <c r="T2276" s="2">
        <v>0</v>
      </c>
      <c r="U2276" s="2">
        <v>0.88</v>
      </c>
      <c r="V2276" s="2">
        <v>1.9</v>
      </c>
      <c r="W2276" s="2">
        <v>45.5</v>
      </c>
      <c r="X2276" s="2">
        <v>19.453600000000002</v>
      </c>
      <c r="Y2276" s="2">
        <v>0.18</v>
      </c>
      <c r="Z2276" s="2">
        <v>0.2</v>
      </c>
      <c r="AA2276" s="2">
        <v>75</v>
      </c>
      <c r="AB2276" s="2">
        <v>5.6304999999999996</v>
      </c>
      <c r="AC2276" s="2">
        <v>0.18</v>
      </c>
      <c r="AD2276" s="2">
        <v>0.2</v>
      </c>
      <c r="AE2276" s="2">
        <v>100</v>
      </c>
      <c r="AF2276" s="2">
        <v>6.1348000000000003</v>
      </c>
      <c r="AG2276" s="20">
        <v>0.2</v>
      </c>
      <c r="AH2276" s="20">
        <v>0.5</v>
      </c>
      <c r="AI2276" s="20">
        <v>37.799999999999997</v>
      </c>
      <c r="AJ2276" s="20">
        <v>10.158799999999999</v>
      </c>
      <c r="AK2276" s="18">
        <v>0.38</v>
      </c>
      <c r="AL2276" s="18">
        <v>0.5</v>
      </c>
      <c r="AM2276" s="18">
        <v>71.3</v>
      </c>
      <c r="AN2276" s="18">
        <v>21.060099999999998</v>
      </c>
      <c r="AO2276" s="2">
        <v>0.03</v>
      </c>
      <c r="AP2276" s="2">
        <v>0.2</v>
      </c>
      <c r="AQ2276" s="2">
        <v>12.5</v>
      </c>
      <c r="AR2276" s="2">
        <v>0.30690000000000001</v>
      </c>
      <c r="AS2276" s="2">
        <v>0.27</v>
      </c>
      <c r="AT2276" s="2">
        <v>1.1000000000000001</v>
      </c>
      <c r="AU2276" s="2">
        <v>25</v>
      </c>
      <c r="AV2276" s="2">
        <v>6.2232000000000003</v>
      </c>
      <c r="AW2276" s="2">
        <v>0.38</v>
      </c>
      <c r="AX2276" s="2">
        <v>0.4</v>
      </c>
      <c r="AY2276" s="2">
        <v>100</v>
      </c>
      <c r="AZ2276" s="2">
        <v>11.6919</v>
      </c>
      <c r="BA2276" s="2">
        <v>0.32</v>
      </c>
      <c r="BB2276" s="2">
        <v>0.4</v>
      </c>
      <c r="BC2276" s="2">
        <v>75</v>
      </c>
      <c r="BD2276" s="2">
        <v>12.997</v>
      </c>
      <c r="BE2276" s="4" t="str">
        <f t="shared" si="352"/>
        <v>NO APLICA</v>
      </c>
      <c r="BF2276" s="4">
        <f t="shared" si="353"/>
        <v>0.28660000000000002</v>
      </c>
      <c r="BG2276">
        <f t="shared" si="354"/>
        <v>0.03</v>
      </c>
      <c r="BH2276">
        <f t="shared" si="355"/>
        <v>0.27</v>
      </c>
      <c r="BI2276">
        <f t="shared" si="356"/>
        <v>0.38</v>
      </c>
      <c r="BJ2276">
        <f t="shared" si="357"/>
        <v>0.38</v>
      </c>
      <c r="BK2276">
        <f t="shared" si="358"/>
        <v>0.2</v>
      </c>
      <c r="BL2276">
        <f t="shared" si="359"/>
        <v>221.5999999999992</v>
      </c>
    </row>
    <row r="2277" spans="1:64" x14ac:dyDescent="0.2">
      <c r="A2277" s="1">
        <v>2275</v>
      </c>
      <c r="B2277" s="7" t="s">
        <v>25</v>
      </c>
      <c r="C2277" s="3">
        <v>39999</v>
      </c>
      <c r="D2277" s="4" t="s">
        <v>629</v>
      </c>
      <c r="E2277" s="4" t="s">
        <v>171</v>
      </c>
      <c r="F2277" s="5" t="str">
        <f t="shared" si="350"/>
        <v>D</v>
      </c>
      <c r="G2277" s="6">
        <v>0.89861111111111114</v>
      </c>
      <c r="H2277" s="6">
        <v>0.89930555555555547</v>
      </c>
      <c r="I2277" s="85">
        <f t="shared" si="351"/>
        <v>0.99999999999983658</v>
      </c>
      <c r="J2277" s="86">
        <f>I2277*Segmentos!$D$7*(AH2277%)*IF(ISNUMBER(AI2277),AI2277%,0)</f>
        <v>399.99999999993463</v>
      </c>
      <c r="K2277" s="86">
        <f>I2277*Segmentos!$D$7*(AL2277%)*IF(ISNUMBER(AM2277),AM2277%,0)</f>
        <v>1199.999999999804</v>
      </c>
      <c r="L2277" s="4"/>
      <c r="M2277" s="2">
        <v>0.22</v>
      </c>
      <c r="N2277" s="2">
        <v>0.2</v>
      </c>
      <c r="O2277" s="2">
        <v>100</v>
      </c>
      <c r="P2277" s="2">
        <v>32.154200000000003</v>
      </c>
      <c r="Q2277" s="2">
        <v>0.19</v>
      </c>
      <c r="R2277" s="2">
        <v>0.2</v>
      </c>
      <c r="S2277" s="2">
        <v>100</v>
      </c>
      <c r="T2277" s="2">
        <v>4.7098000000000004</v>
      </c>
      <c r="U2277" s="2">
        <v>0.37</v>
      </c>
      <c r="V2277" s="2">
        <v>0.4</v>
      </c>
      <c r="W2277" s="2">
        <v>100</v>
      </c>
      <c r="X2277" s="2">
        <v>11.313800000000001</v>
      </c>
      <c r="Y2277" s="2">
        <v>0</v>
      </c>
      <c r="Z2277" s="2">
        <v>0</v>
      </c>
      <c r="AA2277" s="8" t="s">
        <v>577</v>
      </c>
      <c r="AB2277" s="2">
        <v>0</v>
      </c>
      <c r="AC2277" s="2">
        <v>0.34</v>
      </c>
      <c r="AD2277" s="2">
        <v>0.3</v>
      </c>
      <c r="AE2277" s="2">
        <v>100</v>
      </c>
      <c r="AF2277" s="2">
        <v>16.130600000000001</v>
      </c>
      <c r="AG2277" s="20">
        <v>0.11</v>
      </c>
      <c r="AH2277" s="20">
        <v>0.1</v>
      </c>
      <c r="AI2277" s="20">
        <v>100</v>
      </c>
      <c r="AJ2277" s="20">
        <v>7.5686</v>
      </c>
      <c r="AK2277" s="18">
        <v>0.32</v>
      </c>
      <c r="AL2277" s="18">
        <v>0.3</v>
      </c>
      <c r="AM2277" s="18">
        <v>100</v>
      </c>
      <c r="AN2277" s="18">
        <v>24.585599999999999</v>
      </c>
      <c r="AO2277" s="2">
        <v>0.03</v>
      </c>
      <c r="AP2277" s="2">
        <v>0</v>
      </c>
      <c r="AQ2277" s="2">
        <v>100</v>
      </c>
      <c r="AR2277" s="2">
        <v>0.4672</v>
      </c>
      <c r="AS2277" s="2">
        <v>0.05</v>
      </c>
      <c r="AT2277" s="2">
        <v>0.1</v>
      </c>
      <c r="AU2277" s="2">
        <v>100</v>
      </c>
      <c r="AV2277" s="2">
        <v>1.728</v>
      </c>
      <c r="AW2277" s="2">
        <v>0.46</v>
      </c>
      <c r="AX2277" s="2">
        <v>0.5</v>
      </c>
      <c r="AY2277" s="2">
        <v>100</v>
      </c>
      <c r="AZ2277" s="2">
        <v>19.438400000000001</v>
      </c>
      <c r="BA2277" s="2">
        <v>0.19</v>
      </c>
      <c r="BB2277" s="2">
        <v>0.2</v>
      </c>
      <c r="BC2277" s="2">
        <v>100</v>
      </c>
      <c r="BD2277" s="2">
        <v>10.5206</v>
      </c>
      <c r="BE2277" s="4" t="str">
        <f t="shared" si="352"/>
        <v>NO APLICA</v>
      </c>
      <c r="BF2277" s="4">
        <f t="shared" si="353"/>
        <v>0.20820000000000002</v>
      </c>
      <c r="BG2277">
        <f t="shared" si="354"/>
        <v>0.03</v>
      </c>
      <c r="BH2277">
        <f t="shared" si="355"/>
        <v>0.05</v>
      </c>
      <c r="BI2277">
        <f t="shared" si="356"/>
        <v>0.46</v>
      </c>
      <c r="BJ2277">
        <f t="shared" si="357"/>
        <v>0.32</v>
      </c>
      <c r="BK2277">
        <f t="shared" si="358"/>
        <v>0.11</v>
      </c>
      <c r="BL2277">
        <f t="shared" si="359"/>
        <v>19.999999999996732</v>
      </c>
    </row>
    <row r="2278" spans="1:64" x14ac:dyDescent="0.2">
      <c r="A2278" s="1">
        <v>2276</v>
      </c>
      <c r="B2278" s="7" t="s">
        <v>66</v>
      </c>
      <c r="C2278" s="3">
        <v>39999</v>
      </c>
      <c r="D2278" s="4" t="s">
        <v>628</v>
      </c>
      <c r="E2278" s="4" t="s">
        <v>168</v>
      </c>
      <c r="F2278" s="5" t="str">
        <f t="shared" si="350"/>
        <v>D</v>
      </c>
      <c r="G2278" s="6">
        <v>0.83333333333333337</v>
      </c>
      <c r="H2278" s="6">
        <v>0.91388888888888886</v>
      </c>
      <c r="I2278" s="85">
        <f t="shared" si="351"/>
        <v>115.99999999999991</v>
      </c>
      <c r="J2278" s="86">
        <f>I2278*Segmentos!$D$7*(AH2278%)*IF(ISNUMBER(AI2278),AI2278%,0)</f>
        <v>572111.99999999942</v>
      </c>
      <c r="K2278" s="86">
        <f>I2278*Segmentos!$D$7*(AL2278%)*IF(ISNUMBER(AM2278),AM2278%,0)</f>
        <v>795249.59999999916</v>
      </c>
      <c r="L2278" s="4" t="s">
        <v>477</v>
      </c>
      <c r="M2278" s="2">
        <v>1.49</v>
      </c>
      <c r="N2278" s="2">
        <v>8.8000000000000007</v>
      </c>
      <c r="O2278" s="2">
        <v>16.8</v>
      </c>
      <c r="P2278" s="2">
        <v>84.603099999999998</v>
      </c>
      <c r="Q2278" s="2">
        <v>1.41</v>
      </c>
      <c r="R2278" s="2">
        <v>5.7</v>
      </c>
      <c r="S2278" s="2">
        <v>24.8</v>
      </c>
      <c r="T2278" s="2">
        <v>13.372999999999999</v>
      </c>
      <c r="U2278" s="2">
        <v>1.68</v>
      </c>
      <c r="V2278" s="2">
        <v>8.1</v>
      </c>
      <c r="W2278" s="2">
        <v>20.8</v>
      </c>
      <c r="X2278" s="2">
        <v>20.016999999999999</v>
      </c>
      <c r="Y2278" s="2">
        <v>2.23</v>
      </c>
      <c r="Z2278" s="2">
        <v>11.4</v>
      </c>
      <c r="AA2278" s="2">
        <v>19.600000000000001</v>
      </c>
      <c r="AB2278" s="2">
        <v>37.426299999999998</v>
      </c>
      <c r="AC2278" s="2">
        <v>0.74</v>
      </c>
      <c r="AD2278" s="2">
        <v>8.6999999999999993</v>
      </c>
      <c r="AE2278" s="2">
        <v>8.5</v>
      </c>
      <c r="AF2278" s="2">
        <v>13.786799999999999</v>
      </c>
      <c r="AG2278" s="20">
        <v>1.23</v>
      </c>
      <c r="AH2278" s="20">
        <v>9</v>
      </c>
      <c r="AI2278" s="20">
        <v>13.7</v>
      </c>
      <c r="AJ2278" s="20">
        <v>33.3127</v>
      </c>
      <c r="AK2278" s="18">
        <v>1.71</v>
      </c>
      <c r="AL2278" s="18">
        <v>8.6999999999999993</v>
      </c>
      <c r="AM2278" s="18">
        <v>19.7</v>
      </c>
      <c r="AN2278" s="18">
        <v>51.290399999999998</v>
      </c>
      <c r="AO2278" s="2">
        <v>1</v>
      </c>
      <c r="AP2278" s="2">
        <v>7.1</v>
      </c>
      <c r="AQ2278" s="2">
        <v>14.1</v>
      </c>
      <c r="AR2278" s="2">
        <v>6.24</v>
      </c>
      <c r="AS2278" s="2">
        <v>0.97</v>
      </c>
      <c r="AT2278" s="2">
        <v>8.1</v>
      </c>
      <c r="AU2278" s="2">
        <v>12</v>
      </c>
      <c r="AV2278" s="2">
        <v>12.138</v>
      </c>
      <c r="AW2278" s="2">
        <v>2</v>
      </c>
      <c r="AX2278" s="2">
        <v>6</v>
      </c>
      <c r="AY2278" s="2">
        <v>33.4</v>
      </c>
      <c r="AZ2278" s="2">
        <v>32.789900000000003</v>
      </c>
      <c r="BA2278" s="2">
        <v>1.53</v>
      </c>
      <c r="BB2278" s="2">
        <v>11.9</v>
      </c>
      <c r="BC2278" s="2">
        <v>12.9</v>
      </c>
      <c r="BD2278" s="2">
        <v>33.435200000000002</v>
      </c>
      <c r="BE2278" s="4" t="str">
        <f t="shared" si="352"/>
        <v>ABURRIDO</v>
      </c>
      <c r="BF2278" s="4">
        <f t="shared" si="353"/>
        <v>1.3915999999999999</v>
      </c>
      <c r="BG2278">
        <f t="shared" si="354"/>
        <v>1</v>
      </c>
      <c r="BH2278">
        <f t="shared" si="355"/>
        <v>0.97</v>
      </c>
      <c r="BI2278">
        <f t="shared" si="356"/>
        <v>2</v>
      </c>
      <c r="BJ2278">
        <f t="shared" si="357"/>
        <v>1.71</v>
      </c>
      <c r="BK2278">
        <f t="shared" si="358"/>
        <v>1.23</v>
      </c>
      <c r="BL2278">
        <f t="shared" si="359"/>
        <v>17149.439999999991</v>
      </c>
    </row>
    <row r="2279" spans="1:64" x14ac:dyDescent="0.2">
      <c r="A2279" s="1">
        <v>2277</v>
      </c>
      <c r="B2279" s="7" t="s">
        <v>19</v>
      </c>
      <c r="C2279" s="3">
        <v>39999</v>
      </c>
      <c r="D2279" s="4" t="s">
        <v>17</v>
      </c>
      <c r="E2279" s="4" t="s">
        <v>166</v>
      </c>
      <c r="F2279" s="5" t="str">
        <f t="shared" si="350"/>
        <v>D</v>
      </c>
      <c r="G2279" s="6">
        <v>0.9145833333333333</v>
      </c>
      <c r="H2279" s="6">
        <v>0.9159722222222223</v>
      </c>
      <c r="I2279" s="85">
        <f t="shared" si="351"/>
        <v>2.0000000000001528</v>
      </c>
      <c r="J2279" s="86">
        <f>I2279*Segmentos!$D$7*(AH2279%)*IF(ISNUMBER(AI2279),AI2279%,0)</f>
        <v>1600.0000000001223</v>
      </c>
      <c r="K2279" s="86">
        <f>I2279*Segmentos!$D$7*(AL2279%)*IF(ISNUMBER(AM2279),AM2279%,0)</f>
        <v>3849.6000000002941</v>
      </c>
      <c r="L2279" s="4"/>
      <c r="M2279" s="2">
        <v>0.36</v>
      </c>
      <c r="N2279" s="2">
        <v>0.4</v>
      </c>
      <c r="O2279" s="2">
        <v>84.2</v>
      </c>
      <c r="P2279" s="2">
        <v>100</v>
      </c>
      <c r="Q2279" s="2">
        <v>0.77</v>
      </c>
      <c r="R2279" s="2">
        <v>0.8</v>
      </c>
      <c r="S2279" s="2">
        <v>100</v>
      </c>
      <c r="T2279" s="2">
        <v>35.855699999999999</v>
      </c>
      <c r="U2279" s="2">
        <v>0.28999999999999998</v>
      </c>
      <c r="V2279" s="2">
        <v>0.3</v>
      </c>
      <c r="W2279" s="2">
        <v>100</v>
      </c>
      <c r="X2279" s="2">
        <v>16.625699999999998</v>
      </c>
      <c r="Y2279" s="2">
        <v>0.28000000000000003</v>
      </c>
      <c r="Z2279" s="2">
        <v>0.5</v>
      </c>
      <c r="AA2279" s="2">
        <v>55.5</v>
      </c>
      <c r="AB2279" s="2">
        <v>23.339600000000001</v>
      </c>
      <c r="AC2279" s="2">
        <v>0.27</v>
      </c>
      <c r="AD2279" s="2">
        <v>0.3</v>
      </c>
      <c r="AE2279" s="2">
        <v>100</v>
      </c>
      <c r="AF2279" s="2">
        <v>24.178899999999999</v>
      </c>
      <c r="AG2279" s="20">
        <v>0.18</v>
      </c>
      <c r="AH2279" s="20">
        <v>0.2</v>
      </c>
      <c r="AI2279" s="20">
        <v>100</v>
      </c>
      <c r="AJ2279" s="20">
        <v>24.178899999999999</v>
      </c>
      <c r="AK2279" s="18">
        <v>0.52</v>
      </c>
      <c r="AL2279" s="18">
        <v>0.6</v>
      </c>
      <c r="AM2279" s="18">
        <v>80.2</v>
      </c>
      <c r="AN2279" s="18">
        <v>75.821100000000001</v>
      </c>
      <c r="AO2279" s="2">
        <v>0.15</v>
      </c>
      <c r="AP2279" s="2">
        <v>0.2</v>
      </c>
      <c r="AQ2279" s="2">
        <v>100</v>
      </c>
      <c r="AR2279" s="2">
        <v>4.6315999999999997</v>
      </c>
      <c r="AS2279" s="2">
        <v>0.35</v>
      </c>
      <c r="AT2279" s="2">
        <v>0.4</v>
      </c>
      <c r="AU2279" s="2">
        <v>82</v>
      </c>
      <c r="AV2279" s="2">
        <v>21.321999999999999</v>
      </c>
      <c r="AW2279" s="2">
        <v>0.3</v>
      </c>
      <c r="AX2279" s="2">
        <v>0.3</v>
      </c>
      <c r="AY2279" s="2">
        <v>100</v>
      </c>
      <c r="AZ2279" s="2">
        <v>24.178899999999999</v>
      </c>
      <c r="BA2279" s="2">
        <v>0.47</v>
      </c>
      <c r="BB2279" s="2">
        <v>0.6</v>
      </c>
      <c r="BC2279" s="2">
        <v>78.099999999999994</v>
      </c>
      <c r="BD2279" s="2">
        <v>49.8675</v>
      </c>
      <c r="BE2279" s="4" t="str">
        <f t="shared" si="352"/>
        <v>NO APLICA</v>
      </c>
      <c r="BF2279" s="4">
        <f t="shared" si="353"/>
        <v>0.37280000000000002</v>
      </c>
      <c r="BG2279">
        <f t="shared" si="354"/>
        <v>0.15</v>
      </c>
      <c r="BH2279">
        <f t="shared" si="355"/>
        <v>0.35</v>
      </c>
      <c r="BI2279">
        <f t="shared" si="356"/>
        <v>0.47</v>
      </c>
      <c r="BJ2279">
        <f t="shared" si="357"/>
        <v>0.52</v>
      </c>
      <c r="BK2279">
        <f t="shared" si="358"/>
        <v>0.18</v>
      </c>
      <c r="BL2279">
        <f t="shared" si="359"/>
        <v>67.360000000005144</v>
      </c>
    </row>
    <row r="2280" spans="1:64" x14ac:dyDescent="0.2">
      <c r="A2280" s="1">
        <v>2278</v>
      </c>
      <c r="B2280" s="7" t="s">
        <v>2</v>
      </c>
      <c r="C2280" s="3">
        <v>39999</v>
      </c>
      <c r="D2280" s="4" t="s">
        <v>627</v>
      </c>
      <c r="E2280" s="4" t="s">
        <v>164</v>
      </c>
      <c r="F2280" s="5" t="str">
        <f t="shared" si="350"/>
        <v>D</v>
      </c>
      <c r="G2280" s="6">
        <v>0.88402777777777775</v>
      </c>
      <c r="H2280" s="6">
        <v>0.92361111111111116</v>
      </c>
      <c r="I2280" s="85">
        <f t="shared" si="351"/>
        <v>57.000000000000114</v>
      </c>
      <c r="J2280" s="86">
        <f>I2280*Segmentos!$D$7*(AH2280%)*IF(ISNUMBER(AI2280),AI2280%,0)</f>
        <v>1245928.8000000026</v>
      </c>
      <c r="K2280" s="86">
        <f>I2280*Segmentos!$D$7*(AL2280%)*IF(ISNUMBER(AM2280),AM2280%,0)</f>
        <v>1456509.6000000024</v>
      </c>
      <c r="L2280" s="4"/>
      <c r="M2280" s="2">
        <v>5.95</v>
      </c>
      <c r="N2280" s="2">
        <v>18.399999999999999</v>
      </c>
      <c r="O2280" s="2">
        <v>32.4</v>
      </c>
      <c r="P2280" s="2">
        <v>89.177000000000007</v>
      </c>
      <c r="Q2280" s="2">
        <v>2.81</v>
      </c>
      <c r="R2280" s="2">
        <v>11.3</v>
      </c>
      <c r="S2280" s="2">
        <v>24.7</v>
      </c>
      <c r="T2280" s="2">
        <v>7.0228000000000002</v>
      </c>
      <c r="U2280" s="2">
        <v>3.42</v>
      </c>
      <c r="V2280" s="2">
        <v>14.9</v>
      </c>
      <c r="W2280" s="2">
        <v>22.9</v>
      </c>
      <c r="X2280" s="2">
        <v>10.735200000000001</v>
      </c>
      <c r="Y2280" s="2">
        <v>6.21</v>
      </c>
      <c r="Z2280" s="2">
        <v>19.7</v>
      </c>
      <c r="AA2280" s="2">
        <v>31.5</v>
      </c>
      <c r="AB2280" s="2">
        <v>27.5091</v>
      </c>
      <c r="AC2280" s="2">
        <v>8.92</v>
      </c>
      <c r="AD2280" s="2">
        <v>23</v>
      </c>
      <c r="AE2280" s="2">
        <v>38.799999999999997</v>
      </c>
      <c r="AF2280" s="2">
        <v>43.9099</v>
      </c>
      <c r="AG2280" s="20">
        <v>5.47</v>
      </c>
      <c r="AH2280" s="20">
        <v>17.8</v>
      </c>
      <c r="AI2280" s="20">
        <v>30.7</v>
      </c>
      <c r="AJ2280" s="20">
        <v>38.913400000000003</v>
      </c>
      <c r="AK2280" s="18">
        <v>6.38</v>
      </c>
      <c r="AL2280" s="18">
        <v>18.899999999999999</v>
      </c>
      <c r="AM2280" s="18">
        <v>33.799999999999997</v>
      </c>
      <c r="AN2280" s="18">
        <v>50.263599999999997</v>
      </c>
      <c r="AO2280" s="2">
        <v>4.59</v>
      </c>
      <c r="AP2280" s="2">
        <v>16.600000000000001</v>
      </c>
      <c r="AQ2280" s="2">
        <v>27.7</v>
      </c>
      <c r="AR2280" s="2">
        <v>7.5185000000000004</v>
      </c>
      <c r="AS2280" s="2">
        <v>5.57</v>
      </c>
      <c r="AT2280" s="2">
        <v>17.7</v>
      </c>
      <c r="AU2280" s="2">
        <v>31.4</v>
      </c>
      <c r="AV2280" s="2">
        <v>18.388999999999999</v>
      </c>
      <c r="AW2280" s="2">
        <v>4.88</v>
      </c>
      <c r="AX2280" s="2">
        <v>15.8</v>
      </c>
      <c r="AY2280" s="2">
        <v>30.9</v>
      </c>
      <c r="AZ2280" s="2">
        <v>21.043600000000001</v>
      </c>
      <c r="BA2280" s="2">
        <v>7.35</v>
      </c>
      <c r="BB2280" s="2">
        <v>21.2</v>
      </c>
      <c r="BC2280" s="2">
        <v>34.700000000000003</v>
      </c>
      <c r="BD2280" s="2">
        <v>42.225900000000003</v>
      </c>
      <c r="BE2280" s="4" t="str">
        <f t="shared" si="352"/>
        <v>NO APLICA</v>
      </c>
      <c r="BF2280" s="4">
        <f t="shared" si="353"/>
        <v>6.0952000000000002</v>
      </c>
      <c r="BG2280">
        <f t="shared" si="354"/>
        <v>4.59</v>
      </c>
      <c r="BH2280">
        <f t="shared" si="355"/>
        <v>5.57</v>
      </c>
      <c r="BI2280">
        <f t="shared" si="356"/>
        <v>7.35</v>
      </c>
      <c r="BJ2280">
        <f t="shared" si="357"/>
        <v>6.38</v>
      </c>
      <c r="BK2280">
        <f t="shared" si="358"/>
        <v>5.47</v>
      </c>
      <c r="BL2280">
        <f t="shared" si="359"/>
        <v>33981.120000000061</v>
      </c>
    </row>
    <row r="2281" spans="1:64" x14ac:dyDescent="0.2">
      <c r="A2281" s="1">
        <v>2279</v>
      </c>
      <c r="B2281" s="7" t="s">
        <v>69</v>
      </c>
      <c r="C2281" s="3">
        <v>39999</v>
      </c>
      <c r="D2281" s="4" t="s">
        <v>3</v>
      </c>
      <c r="E2281" s="4" t="s">
        <v>176</v>
      </c>
      <c r="F2281" s="5" t="str">
        <f t="shared" si="350"/>
        <v>D</v>
      </c>
      <c r="G2281" s="6">
        <v>0.91666666666666663</v>
      </c>
      <c r="H2281" s="6">
        <v>0.99097222222222225</v>
      </c>
      <c r="I2281" s="85">
        <f t="shared" si="351"/>
        <v>107.0000000000001</v>
      </c>
      <c r="J2281" s="86">
        <f>I2281*Segmentos!$D$7*(AH2281%)*IF(ISNUMBER(AI2281),AI2281%,0)</f>
        <v>1879818.8000000014</v>
      </c>
      <c r="K2281" s="86">
        <f>I2281*Segmentos!$D$7*(AL2281%)*IF(ISNUMBER(AM2281),AM2281%,0)</f>
        <v>1517773.6000000015</v>
      </c>
      <c r="L2281" s="4"/>
      <c r="M2281" s="2">
        <v>3.94</v>
      </c>
      <c r="N2281" s="2">
        <v>15.7</v>
      </c>
      <c r="O2281" s="2">
        <v>25</v>
      </c>
      <c r="P2281" s="2">
        <v>95.487200000000001</v>
      </c>
      <c r="Q2281" s="2">
        <v>1.21</v>
      </c>
      <c r="R2281" s="2">
        <v>6.9</v>
      </c>
      <c r="S2281" s="2">
        <v>17.5</v>
      </c>
      <c r="T2281" s="2">
        <v>4.8917000000000002</v>
      </c>
      <c r="U2281" s="2">
        <v>3.1</v>
      </c>
      <c r="V2281" s="2">
        <v>13.7</v>
      </c>
      <c r="W2281" s="2">
        <v>22.6</v>
      </c>
      <c r="X2281" s="2">
        <v>15.7159</v>
      </c>
      <c r="Y2281" s="2">
        <v>2.73</v>
      </c>
      <c r="Z2281" s="2">
        <v>17.5</v>
      </c>
      <c r="AA2281" s="2">
        <v>15.6</v>
      </c>
      <c r="AB2281" s="2">
        <v>19.5306</v>
      </c>
      <c r="AC2281" s="2">
        <v>6.96</v>
      </c>
      <c r="AD2281" s="2">
        <v>19.899999999999999</v>
      </c>
      <c r="AE2281" s="2">
        <v>34.9</v>
      </c>
      <c r="AF2281" s="2">
        <v>55.348999999999997</v>
      </c>
      <c r="AG2281" s="20">
        <v>4.38</v>
      </c>
      <c r="AH2281" s="20">
        <v>16.7</v>
      </c>
      <c r="AI2281" s="20">
        <v>26.3</v>
      </c>
      <c r="AJ2281" s="20">
        <v>50.261499999999998</v>
      </c>
      <c r="AK2281" s="18">
        <v>3.55</v>
      </c>
      <c r="AL2281" s="18">
        <v>14.9</v>
      </c>
      <c r="AM2281" s="18">
        <v>23.8</v>
      </c>
      <c r="AN2281" s="18">
        <v>45.225700000000003</v>
      </c>
      <c r="AO2281" s="2">
        <v>5.87</v>
      </c>
      <c r="AP2281" s="2">
        <v>13.7</v>
      </c>
      <c r="AQ2281" s="2">
        <v>42.9</v>
      </c>
      <c r="AR2281" s="2">
        <v>15.5395</v>
      </c>
      <c r="AS2281" s="2">
        <v>4.59</v>
      </c>
      <c r="AT2281" s="2">
        <v>16.399999999999999</v>
      </c>
      <c r="AU2281" s="2">
        <v>28</v>
      </c>
      <c r="AV2281" s="2">
        <v>24.482199999999999</v>
      </c>
      <c r="AW2281" s="2">
        <v>3.15</v>
      </c>
      <c r="AX2281" s="2">
        <v>16.2</v>
      </c>
      <c r="AY2281" s="2">
        <v>19.399999999999999</v>
      </c>
      <c r="AZ2281" s="2">
        <v>21.957599999999999</v>
      </c>
      <c r="BA2281" s="2">
        <v>3.61</v>
      </c>
      <c r="BB2281" s="2">
        <v>15.6</v>
      </c>
      <c r="BC2281" s="2">
        <v>23.2</v>
      </c>
      <c r="BD2281" s="2">
        <v>33.507899999999999</v>
      </c>
      <c r="BE2281" s="4" t="str">
        <f t="shared" si="352"/>
        <v>ABURRIDO</v>
      </c>
      <c r="BF2281" s="4">
        <f t="shared" si="353"/>
        <v>4.2824</v>
      </c>
      <c r="BG2281">
        <f t="shared" si="354"/>
        <v>5.87</v>
      </c>
      <c r="BH2281">
        <f t="shared" si="355"/>
        <v>4.59</v>
      </c>
      <c r="BI2281">
        <f t="shared" si="356"/>
        <v>3.61</v>
      </c>
      <c r="BJ2281">
        <f t="shared" si="357"/>
        <v>3.55</v>
      </c>
      <c r="BK2281">
        <f t="shared" si="358"/>
        <v>4.38</v>
      </c>
      <c r="BL2281">
        <f t="shared" si="359"/>
        <v>41997.500000000036</v>
      </c>
    </row>
    <row r="2282" spans="1:64" x14ac:dyDescent="0.2">
      <c r="A2282" s="1">
        <v>2280</v>
      </c>
      <c r="B2282" s="7" t="s">
        <v>16</v>
      </c>
      <c r="C2282" s="3">
        <v>39999</v>
      </c>
      <c r="D2282" s="4" t="s">
        <v>626</v>
      </c>
      <c r="E2282" s="4" t="s">
        <v>166</v>
      </c>
      <c r="F2282" s="5" t="str">
        <f t="shared" si="350"/>
        <v>D</v>
      </c>
      <c r="G2282" s="6">
        <v>0.91388888888888886</v>
      </c>
      <c r="H2282" s="6">
        <v>0.91736111111111107</v>
      </c>
      <c r="I2282" s="85">
        <f t="shared" si="351"/>
        <v>4.9999999999999822</v>
      </c>
      <c r="J2282" s="86">
        <f>I2282*Segmentos!$D$7*(AH2282%)*IF(ISNUMBER(AI2282),AI2282%,0)</f>
        <v>144823.99999999948</v>
      </c>
      <c r="K2282" s="86">
        <f>I2282*Segmentos!$D$7*(AL2282%)*IF(ISNUMBER(AM2282),AM2282%,0)</f>
        <v>181439.99999999936</v>
      </c>
      <c r="L2282" s="4"/>
      <c r="M2282" s="2">
        <v>8.2200000000000006</v>
      </c>
      <c r="N2282" s="2">
        <v>9.8000000000000007</v>
      </c>
      <c r="O2282" s="2">
        <v>84.1</v>
      </c>
      <c r="P2282" s="2">
        <v>85.811199999999999</v>
      </c>
      <c r="Q2282" s="2">
        <v>3.16</v>
      </c>
      <c r="R2282" s="2">
        <v>4</v>
      </c>
      <c r="S2282" s="2">
        <v>80</v>
      </c>
      <c r="T2282" s="2">
        <v>5.5132000000000003</v>
      </c>
      <c r="U2282" s="2">
        <v>6.85</v>
      </c>
      <c r="V2282" s="2">
        <v>8.1999999999999993</v>
      </c>
      <c r="W2282" s="2">
        <v>83.7</v>
      </c>
      <c r="X2282" s="2">
        <v>14.9893</v>
      </c>
      <c r="Y2282" s="2">
        <v>8.7799999999999994</v>
      </c>
      <c r="Z2282" s="2">
        <v>10.9</v>
      </c>
      <c r="AA2282" s="2">
        <v>80.8</v>
      </c>
      <c r="AB2282" s="2">
        <v>27.069800000000001</v>
      </c>
      <c r="AC2282" s="2">
        <v>11.15</v>
      </c>
      <c r="AD2282" s="2">
        <v>12.7</v>
      </c>
      <c r="AE2282" s="2">
        <v>87.5</v>
      </c>
      <c r="AF2282" s="2">
        <v>38.238799999999998</v>
      </c>
      <c r="AG2282" s="20">
        <v>7.27</v>
      </c>
      <c r="AH2282" s="20">
        <v>8.6</v>
      </c>
      <c r="AI2282" s="20">
        <v>84.2</v>
      </c>
      <c r="AJ2282" s="20">
        <v>36.039499999999997</v>
      </c>
      <c r="AK2282" s="18">
        <v>9.07</v>
      </c>
      <c r="AL2282" s="18">
        <v>10.8</v>
      </c>
      <c r="AM2282" s="18">
        <v>84</v>
      </c>
      <c r="AN2282" s="18">
        <v>49.771700000000003</v>
      </c>
      <c r="AO2282" s="2">
        <v>6.2</v>
      </c>
      <c r="AP2282" s="2">
        <v>7.1</v>
      </c>
      <c r="AQ2282" s="2">
        <v>87.8</v>
      </c>
      <c r="AR2282" s="2">
        <v>7.0755999999999997</v>
      </c>
      <c r="AS2282" s="2">
        <v>7.8</v>
      </c>
      <c r="AT2282" s="2">
        <v>10.3</v>
      </c>
      <c r="AU2282" s="2">
        <v>76</v>
      </c>
      <c r="AV2282" s="2">
        <v>17.947199999999999</v>
      </c>
      <c r="AW2282" s="2">
        <v>7.57</v>
      </c>
      <c r="AX2282" s="2">
        <v>9.6</v>
      </c>
      <c r="AY2282" s="2">
        <v>79.2</v>
      </c>
      <c r="AZ2282" s="2">
        <v>22.718900000000001</v>
      </c>
      <c r="BA2282" s="2">
        <v>9.52</v>
      </c>
      <c r="BB2282" s="2">
        <v>10.4</v>
      </c>
      <c r="BC2282" s="2">
        <v>91.4</v>
      </c>
      <c r="BD2282" s="2">
        <v>38.069499999999998</v>
      </c>
      <c r="BE2282" s="4" t="str">
        <f t="shared" si="352"/>
        <v>NO APLICA</v>
      </c>
      <c r="BF2282" s="4">
        <f t="shared" si="353"/>
        <v>8.266</v>
      </c>
      <c r="BG2282">
        <f t="shared" si="354"/>
        <v>6.2</v>
      </c>
      <c r="BH2282">
        <f t="shared" si="355"/>
        <v>7.8</v>
      </c>
      <c r="BI2282">
        <f t="shared" si="356"/>
        <v>9.52</v>
      </c>
      <c r="BJ2282">
        <f t="shared" si="357"/>
        <v>9.07</v>
      </c>
      <c r="BK2282">
        <f t="shared" si="358"/>
        <v>7.27</v>
      </c>
      <c r="BL2282">
        <f t="shared" si="359"/>
        <v>4120.8999999999851</v>
      </c>
    </row>
    <row r="2283" spans="1:64" x14ac:dyDescent="0.2">
      <c r="A2283" s="1">
        <v>2281</v>
      </c>
      <c r="B2283" s="7" t="s">
        <v>12</v>
      </c>
      <c r="C2283" s="3">
        <v>40000</v>
      </c>
      <c r="D2283" s="4" t="s">
        <v>8</v>
      </c>
      <c r="E2283" s="4" t="s">
        <v>167</v>
      </c>
      <c r="F2283" s="5" t="str">
        <f t="shared" si="350"/>
        <v>L</v>
      </c>
      <c r="G2283" s="6">
        <v>0.9194444444444444</v>
      </c>
      <c r="H2283" s="6">
        <v>0.98402777777777783</v>
      </c>
      <c r="I2283" s="85">
        <f t="shared" si="351"/>
        <v>93.000000000000142</v>
      </c>
      <c r="J2283" s="86">
        <f>I2283*Segmentos!$D$7*(AH2283%)*IF(ISNUMBER(AI2283),AI2283%,0)</f>
        <v>3401493.6000000057</v>
      </c>
      <c r="K2283" s="86">
        <f>I2283*Segmentos!$D$7*(AL2283%)*IF(ISNUMBER(AM2283),AM2283%,0)</f>
        <v>2299704.0000000037</v>
      </c>
      <c r="L2283" s="4"/>
      <c r="M2283" s="2">
        <v>7.59</v>
      </c>
      <c r="N2283" s="2">
        <v>24</v>
      </c>
      <c r="O2283" s="2">
        <v>31.6</v>
      </c>
      <c r="P2283" s="2">
        <v>85.554100000000005</v>
      </c>
      <c r="Q2283" s="2">
        <v>5.58</v>
      </c>
      <c r="R2283" s="2">
        <v>16.8</v>
      </c>
      <c r="S2283" s="2">
        <v>33.1</v>
      </c>
      <c r="T2283" s="2">
        <v>10.481199999999999</v>
      </c>
      <c r="U2283" s="2">
        <v>6.39</v>
      </c>
      <c r="V2283" s="2">
        <v>22.6</v>
      </c>
      <c r="W2283" s="2">
        <v>28.2</v>
      </c>
      <c r="X2283" s="2">
        <v>15.079700000000001</v>
      </c>
      <c r="Y2283" s="2">
        <v>9.2899999999999991</v>
      </c>
      <c r="Z2283" s="2">
        <v>26.8</v>
      </c>
      <c r="AA2283" s="2">
        <v>34.700000000000003</v>
      </c>
      <c r="AB2283" s="2">
        <v>30.882999999999999</v>
      </c>
      <c r="AC2283" s="2">
        <v>7.87</v>
      </c>
      <c r="AD2283" s="2">
        <v>26.1</v>
      </c>
      <c r="AE2283" s="2">
        <v>30.2</v>
      </c>
      <c r="AF2283" s="2">
        <v>29.110099999999999</v>
      </c>
      <c r="AG2283" s="20">
        <v>9.15</v>
      </c>
      <c r="AH2283" s="20">
        <v>26.2</v>
      </c>
      <c r="AI2283" s="20">
        <v>34.9</v>
      </c>
      <c r="AJ2283" s="20">
        <v>48.897100000000002</v>
      </c>
      <c r="AK2283" s="18">
        <v>6.19</v>
      </c>
      <c r="AL2283" s="18">
        <v>22</v>
      </c>
      <c r="AM2283" s="18">
        <v>28.1</v>
      </c>
      <c r="AN2283" s="18">
        <v>36.6571</v>
      </c>
      <c r="AO2283" s="2">
        <v>1.38</v>
      </c>
      <c r="AP2283" s="2">
        <v>12</v>
      </c>
      <c r="AQ2283" s="2">
        <v>11.5</v>
      </c>
      <c r="AR2283" s="2">
        <v>1.7009000000000001</v>
      </c>
      <c r="AS2283" s="2">
        <v>4.42</v>
      </c>
      <c r="AT2283" s="2">
        <v>18.399999999999999</v>
      </c>
      <c r="AU2283" s="2">
        <v>24</v>
      </c>
      <c r="AV2283" s="2">
        <v>10.9648</v>
      </c>
      <c r="AW2283" s="2">
        <v>7.7</v>
      </c>
      <c r="AX2283" s="2">
        <v>24.8</v>
      </c>
      <c r="AY2283" s="2">
        <v>31.1</v>
      </c>
      <c r="AZ2283" s="2">
        <v>24.924499999999998</v>
      </c>
      <c r="BA2283" s="2">
        <v>11.12</v>
      </c>
      <c r="BB2283" s="2">
        <v>30.1</v>
      </c>
      <c r="BC2283" s="2">
        <v>36.9</v>
      </c>
      <c r="BD2283" s="2">
        <v>47.963999999999999</v>
      </c>
      <c r="BE2283" s="4" t="str">
        <f t="shared" si="352"/>
        <v>ENTRETENIDO</v>
      </c>
      <c r="BF2283" s="4">
        <f t="shared" si="353"/>
        <v>6.716800000000001</v>
      </c>
      <c r="BG2283">
        <f t="shared" si="354"/>
        <v>1.38</v>
      </c>
      <c r="BH2283">
        <f t="shared" si="355"/>
        <v>4.42</v>
      </c>
      <c r="BI2283">
        <f t="shared" si="356"/>
        <v>11.12</v>
      </c>
      <c r="BJ2283">
        <f t="shared" si="357"/>
        <v>6.19</v>
      </c>
      <c r="BK2283">
        <f t="shared" si="358"/>
        <v>9.15</v>
      </c>
      <c r="BL2283">
        <f t="shared" si="359"/>
        <v>70531.200000000114</v>
      </c>
    </row>
    <row r="2284" spans="1:64" x14ac:dyDescent="0.2">
      <c r="A2284" s="1">
        <v>2282</v>
      </c>
      <c r="B2284" s="7" t="s">
        <v>15</v>
      </c>
      <c r="C2284" s="3">
        <v>40000</v>
      </c>
      <c r="D2284" s="4" t="s">
        <v>626</v>
      </c>
      <c r="E2284" s="4" t="s">
        <v>164</v>
      </c>
      <c r="F2284" s="5" t="str">
        <f t="shared" si="350"/>
        <v>L</v>
      </c>
      <c r="G2284" s="6">
        <v>0.875</v>
      </c>
      <c r="H2284" s="6">
        <v>0.91388888888888886</v>
      </c>
      <c r="I2284" s="85">
        <f t="shared" si="351"/>
        <v>55.999999999999957</v>
      </c>
      <c r="J2284" s="86">
        <f>I2284*Segmentos!$D$7*(AH2284%)*IF(ISNUMBER(AI2284),AI2284%,0)</f>
        <v>1796345.5999999987</v>
      </c>
      <c r="K2284" s="86">
        <f>I2284*Segmentos!$D$7*(AL2284%)*IF(ISNUMBER(AM2284),AM2284%,0)</f>
        <v>2701350.399999998</v>
      </c>
      <c r="L2284" s="4"/>
      <c r="M2284" s="2">
        <v>10.14</v>
      </c>
      <c r="N2284" s="2">
        <v>22</v>
      </c>
      <c r="O2284" s="2">
        <v>46.1</v>
      </c>
      <c r="P2284" s="2">
        <v>85.557400000000001</v>
      </c>
      <c r="Q2284" s="2">
        <v>5.77</v>
      </c>
      <c r="R2284" s="2">
        <v>13.5</v>
      </c>
      <c r="S2284" s="2">
        <v>42.8</v>
      </c>
      <c r="T2284" s="2">
        <v>8.1227999999999998</v>
      </c>
      <c r="U2284" s="2">
        <v>6.42</v>
      </c>
      <c r="V2284" s="2">
        <v>19</v>
      </c>
      <c r="W2284" s="2">
        <v>33.9</v>
      </c>
      <c r="X2284" s="2">
        <v>11.3597</v>
      </c>
      <c r="Y2284" s="2">
        <v>9.59</v>
      </c>
      <c r="Z2284" s="2">
        <v>23.7</v>
      </c>
      <c r="AA2284" s="2">
        <v>40.5</v>
      </c>
      <c r="AB2284" s="2">
        <v>23.884</v>
      </c>
      <c r="AC2284" s="2">
        <v>15.23</v>
      </c>
      <c r="AD2284" s="2">
        <v>26.8</v>
      </c>
      <c r="AE2284" s="2">
        <v>56.9</v>
      </c>
      <c r="AF2284" s="2">
        <v>42.190899999999999</v>
      </c>
      <c r="AG2284" s="20">
        <v>8.0299999999999994</v>
      </c>
      <c r="AH2284" s="20">
        <v>20.2</v>
      </c>
      <c r="AI2284" s="20">
        <v>39.700000000000003</v>
      </c>
      <c r="AJ2284" s="20">
        <v>32.136299999999999</v>
      </c>
      <c r="AK2284" s="18">
        <v>12.05</v>
      </c>
      <c r="AL2284" s="18">
        <v>23.6</v>
      </c>
      <c r="AM2284" s="18">
        <v>51.1</v>
      </c>
      <c r="AN2284" s="18">
        <v>53.421199999999999</v>
      </c>
      <c r="AO2284" s="2">
        <v>8.39</v>
      </c>
      <c r="AP2284" s="2">
        <v>18.600000000000001</v>
      </c>
      <c r="AQ2284" s="2">
        <v>45</v>
      </c>
      <c r="AR2284" s="2">
        <v>7.7333999999999996</v>
      </c>
      <c r="AS2284" s="2">
        <v>6.09</v>
      </c>
      <c r="AT2284" s="2">
        <v>18.899999999999999</v>
      </c>
      <c r="AU2284" s="2">
        <v>32.200000000000003</v>
      </c>
      <c r="AV2284" s="2">
        <v>11.3155</v>
      </c>
      <c r="AW2284" s="2">
        <v>9.98</v>
      </c>
      <c r="AX2284" s="2">
        <v>19.899999999999999</v>
      </c>
      <c r="AY2284" s="2">
        <v>50.2</v>
      </c>
      <c r="AZ2284" s="2">
        <v>24.2087</v>
      </c>
      <c r="BA2284" s="2">
        <v>13.09</v>
      </c>
      <c r="BB2284" s="2">
        <v>26.3</v>
      </c>
      <c r="BC2284" s="2">
        <v>49.7</v>
      </c>
      <c r="BD2284" s="2">
        <v>42.299700000000001</v>
      </c>
      <c r="BE2284" s="4" t="str">
        <f t="shared" si="352"/>
        <v>NO APLICA</v>
      </c>
      <c r="BF2284" s="4">
        <f t="shared" si="353"/>
        <v>9.2904</v>
      </c>
      <c r="BG2284">
        <f t="shared" si="354"/>
        <v>8.39</v>
      </c>
      <c r="BH2284">
        <f t="shared" si="355"/>
        <v>6.09</v>
      </c>
      <c r="BI2284">
        <f t="shared" si="356"/>
        <v>13.09</v>
      </c>
      <c r="BJ2284">
        <f t="shared" si="357"/>
        <v>12.05</v>
      </c>
      <c r="BK2284">
        <f t="shared" si="358"/>
        <v>8.0299999999999994</v>
      </c>
      <c r="BL2284">
        <f t="shared" si="359"/>
        <v>56795.199999999961</v>
      </c>
    </row>
    <row r="2285" spans="1:64" x14ac:dyDescent="0.2">
      <c r="A2285" s="1">
        <v>2283</v>
      </c>
      <c r="B2285" s="7" t="s">
        <v>5</v>
      </c>
      <c r="C2285" s="3">
        <v>40000</v>
      </c>
      <c r="D2285" s="4" t="s">
        <v>3</v>
      </c>
      <c r="E2285" s="4" t="s">
        <v>164</v>
      </c>
      <c r="F2285" s="5" t="str">
        <f t="shared" si="350"/>
        <v>L</v>
      </c>
      <c r="G2285" s="6">
        <v>0.87430555555555556</v>
      </c>
      <c r="H2285" s="6">
        <v>0.91805555555555562</v>
      </c>
      <c r="I2285" s="85">
        <f t="shared" si="351"/>
        <v>63.000000000000099</v>
      </c>
      <c r="J2285" s="86">
        <f>I2285*Segmentos!$D$7*(AH2285%)*IF(ISNUMBER(AI2285),AI2285%,0)</f>
        <v>2039688.0000000033</v>
      </c>
      <c r="K2285" s="86">
        <f>I2285*Segmentos!$D$7*(AL2285%)*IF(ISNUMBER(AM2285),AM2285%,0)</f>
        <v>1896652.8000000033</v>
      </c>
      <c r="L2285" s="4"/>
      <c r="M2285" s="2">
        <v>7.81</v>
      </c>
      <c r="N2285" s="2">
        <v>20.2</v>
      </c>
      <c r="O2285" s="2">
        <v>38.6</v>
      </c>
      <c r="P2285" s="2">
        <v>86.231800000000007</v>
      </c>
      <c r="Q2285" s="2">
        <v>3.66</v>
      </c>
      <c r="R2285" s="2">
        <v>12</v>
      </c>
      <c r="S2285" s="2">
        <v>30.4</v>
      </c>
      <c r="T2285" s="2">
        <v>6.7489999999999997</v>
      </c>
      <c r="U2285" s="2">
        <v>8.7799999999999994</v>
      </c>
      <c r="V2285" s="2">
        <v>20.399999999999999</v>
      </c>
      <c r="W2285" s="2">
        <v>42.9</v>
      </c>
      <c r="X2285" s="2">
        <v>20.325199999999999</v>
      </c>
      <c r="Y2285" s="2">
        <v>8.23</v>
      </c>
      <c r="Z2285" s="2">
        <v>24.1</v>
      </c>
      <c r="AA2285" s="2">
        <v>34.1</v>
      </c>
      <c r="AB2285" s="2">
        <v>26.8306</v>
      </c>
      <c r="AC2285" s="2">
        <v>8.91</v>
      </c>
      <c r="AD2285" s="2">
        <v>20.7</v>
      </c>
      <c r="AE2285" s="2">
        <v>43</v>
      </c>
      <c r="AF2285" s="2">
        <v>32.326999999999998</v>
      </c>
      <c r="AG2285" s="20">
        <v>8.1</v>
      </c>
      <c r="AH2285" s="20">
        <v>21.3</v>
      </c>
      <c r="AI2285" s="20">
        <v>38</v>
      </c>
      <c r="AJ2285" s="20">
        <v>42.448099999999997</v>
      </c>
      <c r="AK2285" s="18">
        <v>7.54</v>
      </c>
      <c r="AL2285" s="18">
        <v>19.2</v>
      </c>
      <c r="AM2285" s="18">
        <v>39.200000000000003</v>
      </c>
      <c r="AN2285" s="18">
        <v>43.7836</v>
      </c>
      <c r="AO2285" s="2">
        <v>4.3600000000000003</v>
      </c>
      <c r="AP2285" s="2">
        <v>13.7</v>
      </c>
      <c r="AQ2285" s="2">
        <v>31.9</v>
      </c>
      <c r="AR2285" s="2">
        <v>5.2664</v>
      </c>
      <c r="AS2285" s="2">
        <v>7.52</v>
      </c>
      <c r="AT2285" s="2">
        <v>19.7</v>
      </c>
      <c r="AU2285" s="2">
        <v>38.200000000000003</v>
      </c>
      <c r="AV2285" s="2">
        <v>18.291899999999998</v>
      </c>
      <c r="AW2285" s="2">
        <v>8.41</v>
      </c>
      <c r="AX2285" s="2">
        <v>18.5</v>
      </c>
      <c r="AY2285" s="2">
        <v>45.5</v>
      </c>
      <c r="AZ2285" s="2">
        <v>26.7226</v>
      </c>
      <c r="BA2285" s="2">
        <v>8.5</v>
      </c>
      <c r="BB2285" s="2">
        <v>23.7</v>
      </c>
      <c r="BC2285" s="2">
        <v>35.9</v>
      </c>
      <c r="BD2285" s="2">
        <v>35.950800000000001</v>
      </c>
      <c r="BE2285" s="4" t="str">
        <f t="shared" si="352"/>
        <v>NO APLICA</v>
      </c>
      <c r="BF2285" s="4">
        <f t="shared" si="353"/>
        <v>7.5468000000000002</v>
      </c>
      <c r="BG2285">
        <f t="shared" si="354"/>
        <v>4.3600000000000003</v>
      </c>
      <c r="BH2285">
        <f t="shared" si="355"/>
        <v>7.52</v>
      </c>
      <c r="BI2285">
        <f t="shared" si="356"/>
        <v>8.5</v>
      </c>
      <c r="BJ2285">
        <f t="shared" si="357"/>
        <v>7.54</v>
      </c>
      <c r="BK2285">
        <f t="shared" si="358"/>
        <v>8.1</v>
      </c>
      <c r="BL2285">
        <f t="shared" si="359"/>
        <v>49122.360000000081</v>
      </c>
    </row>
    <row r="2286" spans="1:64" x14ac:dyDescent="0.2">
      <c r="A2286" s="1">
        <v>2284</v>
      </c>
      <c r="B2286" s="7" t="s">
        <v>18</v>
      </c>
      <c r="C2286" s="3">
        <v>40000</v>
      </c>
      <c r="D2286" s="4" t="s">
        <v>17</v>
      </c>
      <c r="E2286" s="4" t="s">
        <v>168</v>
      </c>
      <c r="F2286" s="5" t="str">
        <f t="shared" si="350"/>
        <v>L</v>
      </c>
      <c r="G2286" s="6">
        <v>0.83263888888888893</v>
      </c>
      <c r="H2286" s="6">
        <v>0.9145833333333333</v>
      </c>
      <c r="I2286" s="85">
        <f t="shared" si="351"/>
        <v>117.9999999999999</v>
      </c>
      <c r="J2286" s="86">
        <f>I2286*Segmentos!$D$7*(AH2286%)*IF(ISNUMBER(AI2286),AI2286%,0)</f>
        <v>138248.79999999987</v>
      </c>
      <c r="K2286" s="86">
        <f>I2286*Segmentos!$D$7*(AL2286%)*IF(ISNUMBER(AM2286),AM2286%,0)</f>
        <v>66079.999999999956</v>
      </c>
      <c r="L2286" s="4" t="s">
        <v>480</v>
      </c>
      <c r="M2286" s="2">
        <v>0.21</v>
      </c>
      <c r="N2286" s="2">
        <v>2.4</v>
      </c>
      <c r="O2286" s="2">
        <v>8.8000000000000007</v>
      </c>
      <c r="P2286" s="2">
        <v>90.037999999999997</v>
      </c>
      <c r="Q2286" s="2">
        <v>0.01</v>
      </c>
      <c r="R2286" s="2">
        <v>0.7</v>
      </c>
      <c r="S2286" s="2">
        <v>0.8</v>
      </c>
      <c r="T2286" s="2">
        <v>0.4017</v>
      </c>
      <c r="U2286" s="2">
        <v>0.02</v>
      </c>
      <c r="V2286" s="2">
        <v>1.1000000000000001</v>
      </c>
      <c r="W2286" s="2">
        <v>1.7</v>
      </c>
      <c r="X2286" s="2">
        <v>1.6652</v>
      </c>
      <c r="Y2286" s="2">
        <v>0.06</v>
      </c>
      <c r="Z2286" s="2">
        <v>2.4</v>
      </c>
      <c r="AA2286" s="2">
        <v>2.6</v>
      </c>
      <c r="AB2286" s="2">
        <v>7.8597000000000001</v>
      </c>
      <c r="AC2286" s="2">
        <v>0.56999999999999995</v>
      </c>
      <c r="AD2286" s="2">
        <v>4.2</v>
      </c>
      <c r="AE2286" s="2">
        <v>13.8</v>
      </c>
      <c r="AF2286" s="2">
        <v>80.111400000000003</v>
      </c>
      <c r="AG2286" s="20">
        <v>0.28999999999999998</v>
      </c>
      <c r="AH2286" s="20">
        <v>2.9</v>
      </c>
      <c r="AI2286" s="20">
        <v>10.1</v>
      </c>
      <c r="AJ2286" s="20">
        <v>58.701300000000003</v>
      </c>
      <c r="AK2286" s="18">
        <v>0.14000000000000001</v>
      </c>
      <c r="AL2286" s="18">
        <v>2</v>
      </c>
      <c r="AM2286" s="18">
        <v>7</v>
      </c>
      <c r="AN2286" s="18">
        <v>31.3367</v>
      </c>
      <c r="AO2286" s="2">
        <v>0.04</v>
      </c>
      <c r="AP2286" s="2">
        <v>2.2000000000000002</v>
      </c>
      <c r="AQ2286" s="2">
        <v>2</v>
      </c>
      <c r="AR2286" s="2">
        <v>2.0407000000000002</v>
      </c>
      <c r="AS2286" s="2">
        <v>0.09</v>
      </c>
      <c r="AT2286" s="2">
        <v>2</v>
      </c>
      <c r="AU2286" s="2">
        <v>4.2</v>
      </c>
      <c r="AV2286" s="2">
        <v>8.0114000000000001</v>
      </c>
      <c r="AW2286" s="2">
        <v>0.32</v>
      </c>
      <c r="AX2286" s="2">
        <v>0.7</v>
      </c>
      <c r="AY2286" s="2">
        <v>44.7</v>
      </c>
      <c r="AZ2286" s="2">
        <v>39.395499999999998</v>
      </c>
      <c r="BA2286" s="2">
        <v>0.25</v>
      </c>
      <c r="BB2286" s="2">
        <v>4</v>
      </c>
      <c r="BC2286" s="2">
        <v>6.3</v>
      </c>
      <c r="BD2286" s="2">
        <v>40.590400000000002</v>
      </c>
      <c r="BE2286" s="4" t="str">
        <f t="shared" si="352"/>
        <v>ABURRIDO</v>
      </c>
      <c r="BF2286" s="4">
        <f t="shared" si="353"/>
        <v>0.17599999999999999</v>
      </c>
      <c r="BG2286">
        <f t="shared" si="354"/>
        <v>0.04</v>
      </c>
      <c r="BH2286">
        <f t="shared" si="355"/>
        <v>0.09</v>
      </c>
      <c r="BI2286">
        <f t="shared" si="356"/>
        <v>0.32</v>
      </c>
      <c r="BJ2286">
        <f t="shared" si="357"/>
        <v>0.14000000000000001</v>
      </c>
      <c r="BK2286">
        <f t="shared" si="358"/>
        <v>0.28999999999999998</v>
      </c>
      <c r="BL2286">
        <f t="shared" si="359"/>
        <v>2492.159999999998</v>
      </c>
    </row>
    <row r="2287" spans="1:64" x14ac:dyDescent="0.2">
      <c r="A2287" s="1">
        <v>2285</v>
      </c>
      <c r="B2287" s="7" t="s">
        <v>9</v>
      </c>
      <c r="C2287" s="3">
        <v>40000</v>
      </c>
      <c r="D2287" s="4" t="s">
        <v>8</v>
      </c>
      <c r="E2287" s="4" t="s">
        <v>168</v>
      </c>
      <c r="F2287" s="5" t="str">
        <f t="shared" si="350"/>
        <v>L</v>
      </c>
      <c r="G2287" s="6">
        <v>0.79027777777777775</v>
      </c>
      <c r="H2287" s="6">
        <v>0.87361111111111101</v>
      </c>
      <c r="I2287" s="85">
        <f t="shared" si="351"/>
        <v>119.99999999999989</v>
      </c>
      <c r="J2287" s="86">
        <f>I2287*Segmentos!$D$7*(AH2287%)*IF(ISNUMBER(AI2287),AI2287%,0)</f>
        <v>2148431.9999999981</v>
      </c>
      <c r="K2287" s="86">
        <f>I2287*Segmentos!$D$7*(AL2287%)*IF(ISNUMBER(AM2287),AM2287%,0)</f>
        <v>2678399.9999999977</v>
      </c>
      <c r="L2287" s="4" t="s">
        <v>479</v>
      </c>
      <c r="M2287" s="2">
        <v>5.05</v>
      </c>
      <c r="N2287" s="2">
        <v>16.2</v>
      </c>
      <c r="O2287" s="2">
        <v>31.1</v>
      </c>
      <c r="P2287" s="2">
        <v>83.870900000000006</v>
      </c>
      <c r="Q2287" s="2">
        <v>3.5</v>
      </c>
      <c r="R2287" s="2">
        <v>10.5</v>
      </c>
      <c r="S2287" s="2">
        <v>33.299999999999997</v>
      </c>
      <c r="T2287" s="2">
        <v>9.7058999999999997</v>
      </c>
      <c r="U2287" s="2">
        <v>3.48</v>
      </c>
      <c r="V2287" s="2">
        <v>15</v>
      </c>
      <c r="W2287" s="2">
        <v>23.3</v>
      </c>
      <c r="X2287" s="2">
        <v>12.1265</v>
      </c>
      <c r="Y2287" s="2">
        <v>5.87</v>
      </c>
      <c r="Z2287" s="2">
        <v>17.399999999999999</v>
      </c>
      <c r="AA2287" s="2">
        <v>33.700000000000003</v>
      </c>
      <c r="AB2287" s="2">
        <v>28.8019</v>
      </c>
      <c r="AC2287" s="2">
        <v>6.1</v>
      </c>
      <c r="AD2287" s="2">
        <v>18.8</v>
      </c>
      <c r="AE2287" s="2">
        <v>32.4</v>
      </c>
      <c r="AF2287" s="2">
        <v>33.236600000000003</v>
      </c>
      <c r="AG2287" s="20">
        <v>4.4800000000000004</v>
      </c>
      <c r="AH2287" s="20">
        <v>14.3</v>
      </c>
      <c r="AI2287" s="20">
        <v>31.3</v>
      </c>
      <c r="AJ2287" s="20">
        <v>35.314700000000002</v>
      </c>
      <c r="AK2287" s="18">
        <v>5.56</v>
      </c>
      <c r="AL2287" s="18">
        <v>18</v>
      </c>
      <c r="AM2287" s="18">
        <v>31</v>
      </c>
      <c r="AN2287" s="18">
        <v>48.5563</v>
      </c>
      <c r="AO2287" s="2">
        <v>1.75</v>
      </c>
      <c r="AP2287" s="2">
        <v>8.8000000000000007</v>
      </c>
      <c r="AQ2287" s="2">
        <v>20</v>
      </c>
      <c r="AR2287" s="2">
        <v>3.1709000000000001</v>
      </c>
      <c r="AS2287" s="2">
        <v>3.37</v>
      </c>
      <c r="AT2287" s="2">
        <v>11.3</v>
      </c>
      <c r="AU2287" s="2">
        <v>29.9</v>
      </c>
      <c r="AV2287" s="2">
        <v>12.3459</v>
      </c>
      <c r="AW2287" s="2">
        <v>5.14</v>
      </c>
      <c r="AX2287" s="2">
        <v>16.7</v>
      </c>
      <c r="AY2287" s="2">
        <v>30.7</v>
      </c>
      <c r="AZ2287" s="2">
        <v>24.521899999999999</v>
      </c>
      <c r="BA2287" s="2">
        <v>6.89</v>
      </c>
      <c r="BB2287" s="2">
        <v>20.8</v>
      </c>
      <c r="BC2287" s="2">
        <v>33.1</v>
      </c>
      <c r="BD2287" s="2">
        <v>43.8322</v>
      </c>
      <c r="BE2287" s="4" t="str">
        <f t="shared" si="352"/>
        <v>ABURRIDO</v>
      </c>
      <c r="BF2287" s="4">
        <f t="shared" si="353"/>
        <v>4.6155999999999997</v>
      </c>
      <c r="BG2287">
        <f t="shared" si="354"/>
        <v>1.75</v>
      </c>
      <c r="BH2287">
        <f t="shared" si="355"/>
        <v>3.37</v>
      </c>
      <c r="BI2287">
        <f t="shared" si="356"/>
        <v>6.89</v>
      </c>
      <c r="BJ2287">
        <f t="shared" si="357"/>
        <v>5.56</v>
      </c>
      <c r="BK2287">
        <f t="shared" si="358"/>
        <v>4.4800000000000004</v>
      </c>
      <c r="BL2287">
        <f t="shared" si="359"/>
        <v>60458.399999999943</v>
      </c>
    </row>
    <row r="2288" spans="1:64" x14ac:dyDescent="0.2">
      <c r="A2288" s="1">
        <v>2286</v>
      </c>
      <c r="B2288" s="7" t="s">
        <v>1</v>
      </c>
      <c r="C2288" s="3">
        <v>40000</v>
      </c>
      <c r="D2288" s="4" t="s">
        <v>627</v>
      </c>
      <c r="E2288" s="4" t="s">
        <v>163</v>
      </c>
      <c r="F2288" s="5" t="str">
        <f t="shared" si="350"/>
        <v>L</v>
      </c>
      <c r="G2288" s="6">
        <v>0.84652777777777777</v>
      </c>
      <c r="H2288" s="6">
        <v>0.8833333333333333</v>
      </c>
      <c r="I2288" s="85">
        <f t="shared" si="351"/>
        <v>52.999999999999972</v>
      </c>
      <c r="J2288" s="86">
        <f>I2288*Segmentos!$D$7*(AH2288%)*IF(ISNUMBER(AI2288),AI2288%,0)</f>
        <v>682936.79999999958</v>
      </c>
      <c r="K2288" s="86">
        <f>I2288*Segmentos!$D$7*(AL2288%)*IF(ISNUMBER(AM2288),AM2288%,0)</f>
        <v>1497249.9999999991</v>
      </c>
      <c r="L2288" s="4"/>
      <c r="M2288" s="2">
        <v>5.24</v>
      </c>
      <c r="N2288" s="2">
        <v>10.3</v>
      </c>
      <c r="O2288" s="2">
        <v>51</v>
      </c>
      <c r="P2288" s="2">
        <v>78.876099999999994</v>
      </c>
      <c r="Q2288" s="2">
        <v>3.75</v>
      </c>
      <c r="R2288" s="2">
        <v>9.3000000000000007</v>
      </c>
      <c r="S2288" s="2">
        <v>40.4</v>
      </c>
      <c r="T2288" s="2">
        <v>9.4125999999999994</v>
      </c>
      <c r="U2288" s="2">
        <v>5.51</v>
      </c>
      <c r="V2288" s="2">
        <v>13.3</v>
      </c>
      <c r="W2288" s="2">
        <v>41.5</v>
      </c>
      <c r="X2288" s="2">
        <v>17.397300000000001</v>
      </c>
      <c r="Y2288" s="2">
        <v>3.46</v>
      </c>
      <c r="Z2288" s="2">
        <v>8.5</v>
      </c>
      <c r="AA2288" s="2">
        <v>40.799999999999997</v>
      </c>
      <c r="AB2288" s="2">
        <v>15.379300000000001</v>
      </c>
      <c r="AC2288" s="2">
        <v>7.42</v>
      </c>
      <c r="AD2288" s="2">
        <v>10.5</v>
      </c>
      <c r="AE2288" s="2">
        <v>71</v>
      </c>
      <c r="AF2288" s="2">
        <v>36.686799999999998</v>
      </c>
      <c r="AG2288" s="20">
        <v>3.23</v>
      </c>
      <c r="AH2288" s="20">
        <v>7.8</v>
      </c>
      <c r="AI2288" s="20">
        <v>41.3</v>
      </c>
      <c r="AJ2288" s="20">
        <v>23.0505</v>
      </c>
      <c r="AK2288" s="18">
        <v>7.06</v>
      </c>
      <c r="AL2288" s="18">
        <v>12.5</v>
      </c>
      <c r="AM2288" s="18">
        <v>56.5</v>
      </c>
      <c r="AN2288" s="18">
        <v>55.825600000000001</v>
      </c>
      <c r="AO2288" s="2">
        <v>4.1500000000000004</v>
      </c>
      <c r="AP2288" s="2">
        <v>10.9</v>
      </c>
      <c r="AQ2288" s="2">
        <v>38.1</v>
      </c>
      <c r="AR2288" s="2">
        <v>6.8291000000000004</v>
      </c>
      <c r="AS2288" s="2">
        <v>6.15</v>
      </c>
      <c r="AT2288" s="2">
        <v>13.3</v>
      </c>
      <c r="AU2288" s="2">
        <v>46.3</v>
      </c>
      <c r="AV2288" s="2">
        <v>20.392299999999999</v>
      </c>
      <c r="AW2288" s="2">
        <v>5.49</v>
      </c>
      <c r="AX2288" s="2">
        <v>9.4</v>
      </c>
      <c r="AY2288" s="2">
        <v>58.7</v>
      </c>
      <c r="AZ2288" s="2">
        <v>23.775200000000002</v>
      </c>
      <c r="BA2288" s="2">
        <v>4.84</v>
      </c>
      <c r="BB2288" s="2">
        <v>9</v>
      </c>
      <c r="BC2288" s="2">
        <v>53.5</v>
      </c>
      <c r="BD2288" s="2">
        <v>27.8795</v>
      </c>
      <c r="BE2288" s="4" t="str">
        <f t="shared" si="352"/>
        <v>NO APLICA</v>
      </c>
      <c r="BF2288" s="4">
        <f t="shared" si="353"/>
        <v>5.6276000000000002</v>
      </c>
      <c r="BG2288">
        <f t="shared" si="354"/>
        <v>4.1500000000000004</v>
      </c>
      <c r="BH2288">
        <f t="shared" si="355"/>
        <v>6.15</v>
      </c>
      <c r="BI2288">
        <f t="shared" si="356"/>
        <v>5.49</v>
      </c>
      <c r="BJ2288">
        <f t="shared" si="357"/>
        <v>7.06</v>
      </c>
      <c r="BK2288">
        <f t="shared" si="358"/>
        <v>3.23</v>
      </c>
      <c r="BL2288">
        <f t="shared" si="359"/>
        <v>27840.899999999987</v>
      </c>
    </row>
    <row r="2289" spans="1:64" x14ac:dyDescent="0.2">
      <c r="A2289" s="1">
        <v>2287</v>
      </c>
      <c r="B2289" s="7" t="s">
        <v>36</v>
      </c>
      <c r="C2289" s="3">
        <v>40000</v>
      </c>
      <c r="D2289" s="4" t="s">
        <v>626</v>
      </c>
      <c r="E2289" s="4" t="s">
        <v>163</v>
      </c>
      <c r="F2289" s="5" t="str">
        <f t="shared" si="350"/>
        <v>L</v>
      </c>
      <c r="G2289" s="6">
        <v>0.91874999999999996</v>
      </c>
      <c r="H2289" s="6">
        <v>0.94305555555555554</v>
      </c>
      <c r="I2289" s="85">
        <f t="shared" si="351"/>
        <v>35.000000000000036</v>
      </c>
      <c r="J2289" s="86">
        <f>I2289*Segmentos!$D$7*(AH2289%)*IF(ISNUMBER(AI2289),AI2289%,0)</f>
        <v>1699740.0000000019</v>
      </c>
      <c r="K2289" s="86">
        <f>I2289*Segmentos!$D$7*(AL2289%)*IF(ISNUMBER(AM2289),AM2289%,0)</f>
        <v>2611840.0000000033</v>
      </c>
      <c r="L2289" s="4"/>
      <c r="M2289" s="2">
        <v>15.57</v>
      </c>
      <c r="N2289" s="2">
        <v>23</v>
      </c>
      <c r="O2289" s="2">
        <v>67.8</v>
      </c>
      <c r="P2289" s="2">
        <v>81.644999999999996</v>
      </c>
      <c r="Q2289" s="2">
        <v>11.76</v>
      </c>
      <c r="R2289" s="2">
        <v>20.2</v>
      </c>
      <c r="S2289" s="2">
        <v>58.3</v>
      </c>
      <c r="T2289" s="2">
        <v>10.2849</v>
      </c>
      <c r="U2289" s="2">
        <v>14.12</v>
      </c>
      <c r="V2289" s="2">
        <v>23</v>
      </c>
      <c r="W2289" s="2">
        <v>61.3</v>
      </c>
      <c r="X2289" s="2">
        <v>15.5176</v>
      </c>
      <c r="Y2289" s="2">
        <v>16.04</v>
      </c>
      <c r="Z2289" s="2">
        <v>24.1</v>
      </c>
      <c r="AA2289" s="2">
        <v>66.5</v>
      </c>
      <c r="AB2289" s="2">
        <v>24.828700000000001</v>
      </c>
      <c r="AC2289" s="2">
        <v>18.02</v>
      </c>
      <c r="AD2289" s="2">
        <v>23.3</v>
      </c>
      <c r="AE2289" s="2">
        <v>77.400000000000006</v>
      </c>
      <c r="AF2289" s="2">
        <v>31.0138</v>
      </c>
      <c r="AG2289" s="20">
        <v>12.17</v>
      </c>
      <c r="AH2289" s="20">
        <v>19</v>
      </c>
      <c r="AI2289" s="20">
        <v>63.9</v>
      </c>
      <c r="AJ2289" s="20">
        <v>30.278700000000001</v>
      </c>
      <c r="AK2289" s="18">
        <v>18.64</v>
      </c>
      <c r="AL2289" s="18">
        <v>26.5</v>
      </c>
      <c r="AM2289" s="18">
        <v>70.400000000000006</v>
      </c>
      <c r="AN2289" s="18">
        <v>51.366399999999999</v>
      </c>
      <c r="AO2289" s="2">
        <v>13.71</v>
      </c>
      <c r="AP2289" s="2">
        <v>21.4</v>
      </c>
      <c r="AQ2289" s="2">
        <v>64.099999999999994</v>
      </c>
      <c r="AR2289" s="2">
        <v>7.8516000000000004</v>
      </c>
      <c r="AS2289" s="2">
        <v>16.489999999999998</v>
      </c>
      <c r="AT2289" s="2">
        <v>24.1</v>
      </c>
      <c r="AU2289" s="2">
        <v>68.400000000000006</v>
      </c>
      <c r="AV2289" s="2">
        <v>19.045500000000001</v>
      </c>
      <c r="AW2289" s="2">
        <v>13.84</v>
      </c>
      <c r="AX2289" s="2">
        <v>19.600000000000001</v>
      </c>
      <c r="AY2289" s="2">
        <v>70.8</v>
      </c>
      <c r="AZ2289" s="2">
        <v>20.859200000000001</v>
      </c>
      <c r="BA2289" s="2">
        <v>16.88</v>
      </c>
      <c r="BB2289" s="2">
        <v>25.3</v>
      </c>
      <c r="BC2289" s="2">
        <v>66.7</v>
      </c>
      <c r="BD2289" s="2">
        <v>33.888800000000003</v>
      </c>
      <c r="BE2289" s="4" t="str">
        <f t="shared" si="352"/>
        <v>NO APLICA</v>
      </c>
      <c r="BF2289" s="4">
        <f t="shared" si="353"/>
        <v>16.241399999999999</v>
      </c>
      <c r="BG2289">
        <f t="shared" si="354"/>
        <v>13.71</v>
      </c>
      <c r="BH2289">
        <f t="shared" si="355"/>
        <v>16.489999999999998</v>
      </c>
      <c r="BI2289">
        <f t="shared" si="356"/>
        <v>16.88</v>
      </c>
      <c r="BJ2289">
        <f t="shared" si="357"/>
        <v>18.64</v>
      </c>
      <c r="BK2289">
        <f t="shared" si="358"/>
        <v>12.17</v>
      </c>
      <c r="BL2289">
        <f t="shared" si="359"/>
        <v>54579.000000000051</v>
      </c>
    </row>
    <row r="2290" spans="1:64" x14ac:dyDescent="0.2">
      <c r="A2290" s="1">
        <v>2288</v>
      </c>
      <c r="B2290" s="7" t="s">
        <v>88</v>
      </c>
      <c r="C2290" s="3">
        <v>40000</v>
      </c>
      <c r="D2290" s="4" t="s">
        <v>626</v>
      </c>
      <c r="E2290" s="4" t="s">
        <v>163</v>
      </c>
      <c r="F2290" s="5" t="str">
        <f t="shared" si="350"/>
        <v>L</v>
      </c>
      <c r="G2290" s="6">
        <v>0.91736111111111107</v>
      </c>
      <c r="H2290" s="6">
        <v>0.91874999999999996</v>
      </c>
      <c r="I2290" s="85">
        <f t="shared" si="351"/>
        <v>1.9999999999999929</v>
      </c>
      <c r="J2290" s="86">
        <f>I2290*Segmentos!$D$7*(AH2290%)*IF(ISNUMBER(AI2290),AI2290%,0)</f>
        <v>86899.999999999709</v>
      </c>
      <c r="K2290" s="86">
        <f>I2290*Segmentos!$D$7*(AL2290%)*IF(ISNUMBER(AM2290),AM2290%,0)</f>
        <v>127358.39999999954</v>
      </c>
      <c r="L2290" s="4"/>
      <c r="M2290" s="2">
        <v>13.51</v>
      </c>
      <c r="N2290" s="2">
        <v>14.8</v>
      </c>
      <c r="O2290" s="2">
        <v>91.3</v>
      </c>
      <c r="P2290" s="2">
        <v>84.512200000000007</v>
      </c>
      <c r="Q2290" s="2">
        <v>10.029999999999999</v>
      </c>
      <c r="R2290" s="2">
        <v>11.4</v>
      </c>
      <c r="S2290" s="2">
        <v>88</v>
      </c>
      <c r="T2290" s="2">
        <v>10.467499999999999</v>
      </c>
      <c r="U2290" s="2">
        <v>9.39</v>
      </c>
      <c r="V2290" s="2">
        <v>10.5</v>
      </c>
      <c r="W2290" s="2">
        <v>89.6</v>
      </c>
      <c r="X2290" s="2">
        <v>12.322699999999999</v>
      </c>
      <c r="Y2290" s="2">
        <v>13.14</v>
      </c>
      <c r="Z2290" s="2">
        <v>14.1</v>
      </c>
      <c r="AA2290" s="2">
        <v>93.5</v>
      </c>
      <c r="AB2290" s="2">
        <v>24.283799999999999</v>
      </c>
      <c r="AC2290" s="2">
        <v>18.23</v>
      </c>
      <c r="AD2290" s="2">
        <v>20</v>
      </c>
      <c r="AE2290" s="2">
        <v>91.3</v>
      </c>
      <c r="AF2290" s="2">
        <v>37.438200000000002</v>
      </c>
      <c r="AG2290" s="20">
        <v>10.85</v>
      </c>
      <c r="AH2290" s="20">
        <v>12.5</v>
      </c>
      <c r="AI2290" s="20">
        <v>86.9</v>
      </c>
      <c r="AJ2290" s="20">
        <v>32.195300000000003</v>
      </c>
      <c r="AK2290" s="18">
        <v>15.91</v>
      </c>
      <c r="AL2290" s="18">
        <v>16.899999999999999</v>
      </c>
      <c r="AM2290" s="18">
        <v>94.2</v>
      </c>
      <c r="AN2290" s="18">
        <v>52.316899999999997</v>
      </c>
      <c r="AO2290" s="2">
        <v>11.71</v>
      </c>
      <c r="AP2290" s="2">
        <v>12.5</v>
      </c>
      <c r="AQ2290" s="2">
        <v>93.5</v>
      </c>
      <c r="AR2290" s="2">
        <v>8.0077999999999996</v>
      </c>
      <c r="AS2290" s="2">
        <v>13.32</v>
      </c>
      <c r="AT2290" s="2">
        <v>14.5</v>
      </c>
      <c r="AU2290" s="2">
        <v>92.2</v>
      </c>
      <c r="AV2290" s="2">
        <v>18.365100000000002</v>
      </c>
      <c r="AW2290" s="2">
        <v>12.54</v>
      </c>
      <c r="AX2290" s="2">
        <v>13.5</v>
      </c>
      <c r="AY2290" s="2">
        <v>92.6</v>
      </c>
      <c r="AZ2290" s="2">
        <v>22.5578</v>
      </c>
      <c r="BA2290" s="2">
        <v>14.85</v>
      </c>
      <c r="BB2290" s="2">
        <v>16.600000000000001</v>
      </c>
      <c r="BC2290" s="2">
        <v>89.5</v>
      </c>
      <c r="BD2290" s="2">
        <v>35.581499999999998</v>
      </c>
      <c r="BE2290" s="4" t="str">
        <f t="shared" si="352"/>
        <v>NO APLICA</v>
      </c>
      <c r="BF2290" s="4">
        <f t="shared" si="353"/>
        <v>13.731200000000001</v>
      </c>
      <c r="BG2290">
        <f t="shared" si="354"/>
        <v>11.71</v>
      </c>
      <c r="BH2290">
        <f t="shared" si="355"/>
        <v>13.32</v>
      </c>
      <c r="BI2290">
        <f t="shared" si="356"/>
        <v>14.85</v>
      </c>
      <c r="BJ2290">
        <f t="shared" si="357"/>
        <v>15.91</v>
      </c>
      <c r="BK2290">
        <f t="shared" si="358"/>
        <v>10.85</v>
      </c>
      <c r="BL2290">
        <f t="shared" si="359"/>
        <v>2702.4799999999905</v>
      </c>
    </row>
    <row r="2291" spans="1:64" x14ac:dyDescent="0.2">
      <c r="A2291" s="1">
        <v>2289</v>
      </c>
      <c r="B2291" s="7" t="s">
        <v>20</v>
      </c>
      <c r="C2291" s="3">
        <v>40000</v>
      </c>
      <c r="D2291" s="4" t="s">
        <v>17</v>
      </c>
      <c r="E2291" s="4" t="s">
        <v>169</v>
      </c>
      <c r="F2291" s="5" t="str">
        <f t="shared" si="350"/>
        <v>L</v>
      </c>
      <c r="G2291" s="6">
        <v>0.91666666666666663</v>
      </c>
      <c r="H2291" s="6">
        <v>0.95833333333333337</v>
      </c>
      <c r="I2291" s="85">
        <f t="shared" si="351"/>
        <v>60.000000000000107</v>
      </c>
      <c r="J2291" s="86">
        <f>I2291*Segmentos!$D$7*(AH2291%)*IF(ISNUMBER(AI2291),AI2291%,0)</f>
        <v>96120.000000000189</v>
      </c>
      <c r="K2291" s="86">
        <f>I2291*Segmentos!$D$7*(AL2291%)*IF(ISNUMBER(AM2291),AM2291%,0)</f>
        <v>9072.0000000000164</v>
      </c>
      <c r="L2291" s="4"/>
      <c r="M2291" s="2">
        <v>0.2</v>
      </c>
      <c r="N2291" s="2">
        <v>0.6</v>
      </c>
      <c r="O2291" s="2">
        <v>35.799999999999997</v>
      </c>
      <c r="P2291" s="2">
        <v>98.752300000000005</v>
      </c>
      <c r="Q2291" s="2">
        <v>0.1</v>
      </c>
      <c r="R2291" s="2">
        <v>0.3</v>
      </c>
      <c r="S2291" s="2">
        <v>33.299999999999997</v>
      </c>
      <c r="T2291" s="2">
        <v>7.8144999999999998</v>
      </c>
      <c r="U2291" s="2">
        <v>0</v>
      </c>
      <c r="V2291" s="2">
        <v>0</v>
      </c>
      <c r="W2291" s="8" t="s">
        <v>577</v>
      </c>
      <c r="X2291" s="2">
        <v>0</v>
      </c>
      <c r="Y2291" s="2">
        <v>0.16</v>
      </c>
      <c r="Z2291" s="2">
        <v>0.5</v>
      </c>
      <c r="AA2291" s="2">
        <v>30.2</v>
      </c>
      <c r="AB2291" s="2">
        <v>23.659199999999998</v>
      </c>
      <c r="AC2291" s="2">
        <v>0.42</v>
      </c>
      <c r="AD2291" s="2">
        <v>1.1000000000000001</v>
      </c>
      <c r="AE2291" s="2">
        <v>38.700000000000003</v>
      </c>
      <c r="AF2291" s="2">
        <v>67.278700000000001</v>
      </c>
      <c r="AG2291" s="20">
        <v>0.39</v>
      </c>
      <c r="AH2291" s="20">
        <v>0.9</v>
      </c>
      <c r="AI2291" s="20">
        <v>44.5</v>
      </c>
      <c r="AJ2291" s="20">
        <v>89.200800000000001</v>
      </c>
      <c r="AK2291" s="18">
        <v>0.04</v>
      </c>
      <c r="AL2291" s="18">
        <v>0.3</v>
      </c>
      <c r="AM2291" s="18">
        <v>12.6</v>
      </c>
      <c r="AN2291" s="18">
        <v>9.5515000000000008</v>
      </c>
      <c r="AO2291" s="2">
        <v>0.12</v>
      </c>
      <c r="AP2291" s="2">
        <v>0.3</v>
      </c>
      <c r="AQ2291" s="2">
        <v>39.9</v>
      </c>
      <c r="AR2291" s="2">
        <v>6.2751999999999999</v>
      </c>
      <c r="AS2291" s="2">
        <v>0.17</v>
      </c>
      <c r="AT2291" s="2">
        <v>0.5</v>
      </c>
      <c r="AU2291" s="2">
        <v>33.299999999999997</v>
      </c>
      <c r="AV2291" s="2">
        <v>18.438099999999999</v>
      </c>
      <c r="AW2291" s="2">
        <v>0.34</v>
      </c>
      <c r="AX2291" s="2">
        <v>1.1000000000000001</v>
      </c>
      <c r="AY2291" s="2">
        <v>31.4</v>
      </c>
      <c r="AZ2291" s="2">
        <v>47.371200000000002</v>
      </c>
      <c r="BA2291" s="2">
        <v>0.14000000000000001</v>
      </c>
      <c r="BB2291" s="2">
        <v>0.3</v>
      </c>
      <c r="BC2291" s="2">
        <v>49.3</v>
      </c>
      <c r="BD2291" s="2">
        <v>26.6678</v>
      </c>
      <c r="BE2291" s="4" t="str">
        <f t="shared" si="352"/>
        <v>ABURRIDO</v>
      </c>
      <c r="BF2291" s="4">
        <f t="shared" si="353"/>
        <v>0.21800000000000003</v>
      </c>
      <c r="BG2291">
        <f t="shared" si="354"/>
        <v>0.12</v>
      </c>
      <c r="BH2291">
        <f t="shared" si="355"/>
        <v>0.17</v>
      </c>
      <c r="BI2291">
        <f t="shared" si="356"/>
        <v>0.34</v>
      </c>
      <c r="BJ2291">
        <f t="shared" si="357"/>
        <v>0.04</v>
      </c>
      <c r="BK2291">
        <f t="shared" si="358"/>
        <v>0.39</v>
      </c>
      <c r="BL2291">
        <f t="shared" si="359"/>
        <v>1288.8000000000022</v>
      </c>
    </row>
    <row r="2292" spans="1:64" x14ac:dyDescent="0.2">
      <c r="A2292" s="1">
        <v>2290</v>
      </c>
      <c r="B2292" s="7" t="s">
        <v>11</v>
      </c>
      <c r="C2292" s="3">
        <v>40000</v>
      </c>
      <c r="D2292" s="4" t="s">
        <v>8</v>
      </c>
      <c r="E2292" s="4" t="s">
        <v>166</v>
      </c>
      <c r="F2292" s="5" t="str">
        <f t="shared" si="350"/>
        <v>L</v>
      </c>
      <c r="G2292" s="6">
        <v>0.91180555555555554</v>
      </c>
      <c r="H2292" s="6">
        <v>0.91319444444444453</v>
      </c>
      <c r="I2292" s="85">
        <f t="shared" si="351"/>
        <v>2.0000000000001528</v>
      </c>
      <c r="J2292" s="86">
        <f>I2292*Segmentos!$D$7*(AH2292%)*IF(ISNUMBER(AI2292),AI2292%,0)</f>
        <v>41724.000000003194</v>
      </c>
      <c r="K2292" s="86">
        <f>I2292*Segmentos!$D$7*(AL2292%)*IF(ISNUMBER(AM2292),AM2292%,0)</f>
        <v>51571.200000003941</v>
      </c>
      <c r="L2292" s="4"/>
      <c r="M2292" s="2">
        <v>5.88</v>
      </c>
      <c r="N2292" s="2">
        <v>6.3</v>
      </c>
      <c r="O2292" s="2">
        <v>93.4</v>
      </c>
      <c r="P2292" s="2">
        <v>88.104100000000003</v>
      </c>
      <c r="Q2292" s="2">
        <v>3.27</v>
      </c>
      <c r="R2292" s="2">
        <v>3.3</v>
      </c>
      <c r="S2292" s="2">
        <v>100</v>
      </c>
      <c r="T2292" s="2">
        <v>8.1704000000000008</v>
      </c>
      <c r="U2292" s="2">
        <v>5.29</v>
      </c>
      <c r="V2292" s="2">
        <v>6.1</v>
      </c>
      <c r="W2292" s="2">
        <v>86.8</v>
      </c>
      <c r="X2292" s="2">
        <v>16.611699999999999</v>
      </c>
      <c r="Y2292" s="2">
        <v>6.62</v>
      </c>
      <c r="Z2292" s="2">
        <v>7.4</v>
      </c>
      <c r="AA2292" s="2">
        <v>89</v>
      </c>
      <c r="AB2292" s="2">
        <v>29.252400000000002</v>
      </c>
      <c r="AC2292" s="2">
        <v>6.93</v>
      </c>
      <c r="AD2292" s="2">
        <v>7</v>
      </c>
      <c r="AE2292" s="2">
        <v>99.7</v>
      </c>
      <c r="AF2292" s="2">
        <v>34.069600000000001</v>
      </c>
      <c r="AG2292" s="20">
        <v>5.26</v>
      </c>
      <c r="AH2292" s="20">
        <v>5.7</v>
      </c>
      <c r="AI2292" s="20">
        <v>91.5</v>
      </c>
      <c r="AJ2292" s="20">
        <v>37.3339</v>
      </c>
      <c r="AK2292" s="18">
        <v>6.45</v>
      </c>
      <c r="AL2292" s="18">
        <v>6.8</v>
      </c>
      <c r="AM2292" s="18">
        <v>94.8</v>
      </c>
      <c r="AN2292" s="18">
        <v>50.770200000000003</v>
      </c>
      <c r="AO2292" s="2">
        <v>2.46</v>
      </c>
      <c r="AP2292" s="2">
        <v>2.7</v>
      </c>
      <c r="AQ2292" s="2">
        <v>91.6</v>
      </c>
      <c r="AR2292" s="2">
        <v>4.0320999999999998</v>
      </c>
      <c r="AS2292" s="2">
        <v>4.04</v>
      </c>
      <c r="AT2292" s="2">
        <v>4.4000000000000004</v>
      </c>
      <c r="AU2292" s="2">
        <v>92.7</v>
      </c>
      <c r="AV2292" s="2">
        <v>13.3253</v>
      </c>
      <c r="AW2292" s="2">
        <v>5.73</v>
      </c>
      <c r="AX2292" s="2">
        <v>5.9</v>
      </c>
      <c r="AY2292" s="2">
        <v>96.5</v>
      </c>
      <c r="AZ2292" s="2">
        <v>24.648</v>
      </c>
      <c r="BA2292" s="2">
        <v>8.0399999999999991</v>
      </c>
      <c r="BB2292" s="2">
        <v>8.6999999999999993</v>
      </c>
      <c r="BC2292" s="2">
        <v>92.1</v>
      </c>
      <c r="BD2292" s="2">
        <v>46.098700000000001</v>
      </c>
      <c r="BE2292" s="4" t="str">
        <f t="shared" si="352"/>
        <v>NO APLICA</v>
      </c>
      <c r="BF2292" s="4">
        <f t="shared" si="353"/>
        <v>5.4687999999999999</v>
      </c>
      <c r="BG2292">
        <f t="shared" si="354"/>
        <v>2.46</v>
      </c>
      <c r="BH2292">
        <f t="shared" si="355"/>
        <v>4.04</v>
      </c>
      <c r="BI2292">
        <f t="shared" si="356"/>
        <v>8.0399999999999991</v>
      </c>
      <c r="BJ2292">
        <f t="shared" si="357"/>
        <v>6.45</v>
      </c>
      <c r="BK2292">
        <f t="shared" si="358"/>
        <v>5.26</v>
      </c>
      <c r="BL2292">
        <f t="shared" si="359"/>
        <v>1176.84000000009</v>
      </c>
    </row>
    <row r="2293" spans="1:64" x14ac:dyDescent="0.2">
      <c r="A2293" s="1">
        <v>2291</v>
      </c>
      <c r="B2293" s="7" t="s">
        <v>6</v>
      </c>
      <c r="C2293" s="3">
        <v>40000</v>
      </c>
      <c r="D2293" s="4" t="s">
        <v>3</v>
      </c>
      <c r="E2293" s="4" t="s">
        <v>166</v>
      </c>
      <c r="F2293" s="5" t="str">
        <f t="shared" si="350"/>
        <v>L</v>
      </c>
      <c r="G2293" s="6">
        <v>0.91041666666666676</v>
      </c>
      <c r="H2293" s="6">
        <v>0.91111111111111109</v>
      </c>
      <c r="I2293" s="85">
        <f t="shared" si="351"/>
        <v>0.99999999999983658</v>
      </c>
      <c r="J2293" s="86">
        <f>I2293*Segmentos!$D$7*(AH2293%)*IF(ISNUMBER(AI2293),AI2293%,0)</f>
        <v>40399.999999993393</v>
      </c>
      <c r="K2293" s="86">
        <f>I2293*Segmentos!$D$7*(AL2293%)*IF(ISNUMBER(AM2293),AM2293%,0)</f>
        <v>28799.999999995296</v>
      </c>
      <c r="L2293" s="4"/>
      <c r="M2293" s="2">
        <v>8.6</v>
      </c>
      <c r="N2293" s="2">
        <v>8.6</v>
      </c>
      <c r="O2293" s="2">
        <v>100</v>
      </c>
      <c r="P2293" s="2">
        <v>89.003600000000006</v>
      </c>
      <c r="Q2293" s="2">
        <v>4.4400000000000004</v>
      </c>
      <c r="R2293" s="2">
        <v>4.4000000000000004</v>
      </c>
      <c r="S2293" s="2">
        <v>100</v>
      </c>
      <c r="T2293" s="2">
        <v>7.6788999999999996</v>
      </c>
      <c r="U2293" s="2">
        <v>6.12</v>
      </c>
      <c r="V2293" s="2">
        <v>6.1</v>
      </c>
      <c r="W2293" s="2">
        <v>100</v>
      </c>
      <c r="X2293" s="2">
        <v>13.2941</v>
      </c>
      <c r="Y2293" s="2">
        <v>10.41</v>
      </c>
      <c r="Z2293" s="2">
        <v>10.4</v>
      </c>
      <c r="AA2293" s="2">
        <v>100</v>
      </c>
      <c r="AB2293" s="2">
        <v>31.832799999999999</v>
      </c>
      <c r="AC2293" s="2">
        <v>10.65</v>
      </c>
      <c r="AD2293" s="2">
        <v>10.6</v>
      </c>
      <c r="AE2293" s="2">
        <v>100</v>
      </c>
      <c r="AF2293" s="2">
        <v>36.197800000000001</v>
      </c>
      <c r="AG2293" s="20">
        <v>10.1</v>
      </c>
      <c r="AH2293" s="20">
        <v>10.1</v>
      </c>
      <c r="AI2293" s="20">
        <v>100</v>
      </c>
      <c r="AJ2293" s="20">
        <v>49.642400000000002</v>
      </c>
      <c r="AK2293" s="18">
        <v>7.23</v>
      </c>
      <c r="AL2293" s="18">
        <v>7.2</v>
      </c>
      <c r="AM2293" s="18">
        <v>100</v>
      </c>
      <c r="AN2293" s="18">
        <v>39.361199999999997</v>
      </c>
      <c r="AO2293" s="2">
        <v>3.75</v>
      </c>
      <c r="AP2293" s="2">
        <v>3.7</v>
      </c>
      <c r="AQ2293" s="2">
        <v>100</v>
      </c>
      <c r="AR2293" s="2">
        <v>4.2392000000000003</v>
      </c>
      <c r="AS2293" s="2">
        <v>7.43</v>
      </c>
      <c r="AT2293" s="2">
        <v>7.4</v>
      </c>
      <c r="AU2293" s="2">
        <v>100</v>
      </c>
      <c r="AV2293" s="2">
        <v>16.951799999999999</v>
      </c>
      <c r="AW2293" s="2">
        <v>8.49</v>
      </c>
      <c r="AX2293" s="2">
        <v>8.5</v>
      </c>
      <c r="AY2293" s="2">
        <v>100</v>
      </c>
      <c r="AZ2293" s="2">
        <v>25.2789</v>
      </c>
      <c r="BA2293" s="2">
        <v>10.73</v>
      </c>
      <c r="BB2293" s="2">
        <v>10.7</v>
      </c>
      <c r="BC2293" s="2">
        <v>100</v>
      </c>
      <c r="BD2293" s="2">
        <v>42.533799999999999</v>
      </c>
      <c r="BE2293" s="4" t="str">
        <f t="shared" si="352"/>
        <v>NO APLICA</v>
      </c>
      <c r="BF2293" s="4">
        <f t="shared" si="353"/>
        <v>8.2416</v>
      </c>
      <c r="BG2293">
        <f t="shared" si="354"/>
        <v>3.75</v>
      </c>
      <c r="BH2293">
        <f t="shared" si="355"/>
        <v>7.43</v>
      </c>
      <c r="BI2293">
        <f t="shared" si="356"/>
        <v>10.73</v>
      </c>
      <c r="BJ2293">
        <f t="shared" si="357"/>
        <v>7.23</v>
      </c>
      <c r="BK2293">
        <f t="shared" si="358"/>
        <v>10.1</v>
      </c>
      <c r="BL2293">
        <f t="shared" si="359"/>
        <v>859.99999999985948</v>
      </c>
    </row>
    <row r="2294" spans="1:64" x14ac:dyDescent="0.2">
      <c r="A2294" s="1">
        <v>2292</v>
      </c>
      <c r="B2294" s="7" t="s">
        <v>31</v>
      </c>
      <c r="C2294" s="3">
        <v>40000</v>
      </c>
      <c r="D2294" s="4" t="s">
        <v>628</v>
      </c>
      <c r="E2294" s="4" t="s">
        <v>166</v>
      </c>
      <c r="F2294" s="5" t="str">
        <f t="shared" si="350"/>
        <v>L</v>
      </c>
      <c r="G2294" s="6">
        <v>0.91111111111111109</v>
      </c>
      <c r="H2294" s="6">
        <v>0.9145833333333333</v>
      </c>
      <c r="I2294" s="85">
        <f t="shared" si="351"/>
        <v>4.9999999999999822</v>
      </c>
      <c r="J2294" s="86">
        <f>I2294*Segmentos!$D$7*(AH2294%)*IF(ISNUMBER(AI2294),AI2294%,0)</f>
        <v>9023.9999999999654</v>
      </c>
      <c r="K2294" s="86">
        <f>I2294*Segmentos!$D$7*(AL2294%)*IF(ISNUMBER(AM2294),AM2294%,0)</f>
        <v>24227.999999999913</v>
      </c>
      <c r="L2294" s="4"/>
      <c r="M2294" s="2">
        <v>0.84</v>
      </c>
      <c r="N2294" s="2">
        <v>1.3</v>
      </c>
      <c r="O2294" s="2">
        <v>64.099999999999994</v>
      </c>
      <c r="P2294" s="2">
        <v>94.247399999999999</v>
      </c>
      <c r="Q2294" s="2">
        <v>0</v>
      </c>
      <c r="R2294" s="2">
        <v>0</v>
      </c>
      <c r="S2294" s="8" t="s">
        <v>577</v>
      </c>
      <c r="T2294" s="2">
        <v>0</v>
      </c>
      <c r="U2294" s="2">
        <v>0.53</v>
      </c>
      <c r="V2294" s="2">
        <v>0.5</v>
      </c>
      <c r="W2294" s="2">
        <v>100</v>
      </c>
      <c r="X2294" s="2">
        <v>12.504</v>
      </c>
      <c r="Y2294" s="2">
        <v>1.25</v>
      </c>
      <c r="Z2294" s="2">
        <v>2.2999999999999998</v>
      </c>
      <c r="AA2294" s="2">
        <v>54.9</v>
      </c>
      <c r="AB2294" s="2">
        <v>41.354500000000002</v>
      </c>
      <c r="AC2294" s="2">
        <v>1.1000000000000001</v>
      </c>
      <c r="AD2294" s="2">
        <v>1.6</v>
      </c>
      <c r="AE2294" s="2">
        <v>68.2</v>
      </c>
      <c r="AF2294" s="2">
        <v>40.389000000000003</v>
      </c>
      <c r="AG2294" s="20">
        <v>0.46</v>
      </c>
      <c r="AH2294" s="20">
        <v>0.8</v>
      </c>
      <c r="AI2294" s="20">
        <v>56.4</v>
      </c>
      <c r="AJ2294" s="20">
        <v>24.471599999999999</v>
      </c>
      <c r="AK2294" s="18">
        <v>1.18</v>
      </c>
      <c r="AL2294" s="18">
        <v>1.8</v>
      </c>
      <c r="AM2294" s="18">
        <v>67.3</v>
      </c>
      <c r="AN2294" s="18">
        <v>69.775800000000004</v>
      </c>
      <c r="AO2294" s="2">
        <v>0.3</v>
      </c>
      <c r="AP2294" s="2">
        <v>0.8</v>
      </c>
      <c r="AQ2294" s="2">
        <v>38.700000000000003</v>
      </c>
      <c r="AR2294" s="2">
        <v>3.649</v>
      </c>
      <c r="AS2294" s="2">
        <v>0.48</v>
      </c>
      <c r="AT2294" s="2">
        <v>0.8</v>
      </c>
      <c r="AU2294" s="2">
        <v>62.1</v>
      </c>
      <c r="AV2294" s="2">
        <v>11.8428</v>
      </c>
      <c r="AW2294" s="2">
        <v>0.34</v>
      </c>
      <c r="AX2294" s="2">
        <v>0.6</v>
      </c>
      <c r="AY2294" s="2">
        <v>59.3</v>
      </c>
      <c r="AZ2294" s="2">
        <v>11.0403</v>
      </c>
      <c r="BA2294" s="2">
        <v>1.58</v>
      </c>
      <c r="BB2294" s="2">
        <v>2.2999999999999998</v>
      </c>
      <c r="BC2294" s="2">
        <v>67.8</v>
      </c>
      <c r="BD2294" s="2">
        <v>67.715299999999999</v>
      </c>
      <c r="BE2294" s="4" t="str">
        <f t="shared" si="352"/>
        <v>NO APLICA</v>
      </c>
      <c r="BF2294" s="4">
        <f t="shared" si="353"/>
        <v>0.87439999999999996</v>
      </c>
      <c r="BG2294">
        <f t="shared" si="354"/>
        <v>0.3</v>
      </c>
      <c r="BH2294">
        <f t="shared" si="355"/>
        <v>0.48</v>
      </c>
      <c r="BI2294">
        <f t="shared" si="356"/>
        <v>1.58</v>
      </c>
      <c r="BJ2294">
        <f t="shared" si="357"/>
        <v>1.18</v>
      </c>
      <c r="BK2294">
        <f t="shared" si="358"/>
        <v>0.46</v>
      </c>
      <c r="BL2294">
        <f t="shared" si="359"/>
        <v>416.6499999999985</v>
      </c>
    </row>
    <row r="2295" spans="1:64" x14ac:dyDescent="0.2">
      <c r="A2295" s="1">
        <v>2293</v>
      </c>
      <c r="B2295" s="7" t="s">
        <v>108</v>
      </c>
      <c r="C2295" s="3">
        <v>40000</v>
      </c>
      <c r="D2295" s="4" t="s">
        <v>3</v>
      </c>
      <c r="E2295" s="4" t="s">
        <v>167</v>
      </c>
      <c r="F2295" s="5" t="str">
        <f t="shared" si="350"/>
        <v>L</v>
      </c>
      <c r="G2295" s="6">
        <v>0.91805555555555562</v>
      </c>
      <c r="H2295" s="6">
        <v>0.97013888888888899</v>
      </c>
      <c r="I2295" s="85">
        <f t="shared" si="351"/>
        <v>75.000000000000057</v>
      </c>
      <c r="J2295" s="86">
        <f>I2295*Segmentos!$D$7*(AH2295%)*IF(ISNUMBER(AI2295),AI2295%,0)</f>
        <v>1621920.0000000012</v>
      </c>
      <c r="K2295" s="86">
        <f>I2295*Segmentos!$D$7*(AL2295%)*IF(ISNUMBER(AM2295),AM2295%,0)</f>
        <v>2227500.0000000019</v>
      </c>
      <c r="L2295" s="4"/>
      <c r="M2295" s="2">
        <v>6.46</v>
      </c>
      <c r="N2295" s="2">
        <v>22.1</v>
      </c>
      <c r="O2295" s="2">
        <v>29.2</v>
      </c>
      <c r="P2295" s="2">
        <v>86.992800000000003</v>
      </c>
      <c r="Q2295" s="2">
        <v>3.84</v>
      </c>
      <c r="R2295" s="2">
        <v>15.1</v>
      </c>
      <c r="S2295" s="2">
        <v>25.4</v>
      </c>
      <c r="T2295" s="2">
        <v>8.6233000000000004</v>
      </c>
      <c r="U2295" s="2">
        <v>5.54</v>
      </c>
      <c r="V2295" s="2">
        <v>21.1</v>
      </c>
      <c r="W2295" s="2">
        <v>26.2</v>
      </c>
      <c r="X2295" s="2">
        <v>15.6214</v>
      </c>
      <c r="Y2295" s="2">
        <v>6.13</v>
      </c>
      <c r="Z2295" s="2">
        <v>22.3</v>
      </c>
      <c r="AA2295" s="2">
        <v>27.5</v>
      </c>
      <c r="AB2295" s="2">
        <v>24.3384</v>
      </c>
      <c r="AC2295" s="2">
        <v>8.69</v>
      </c>
      <c r="AD2295" s="2">
        <v>26.2</v>
      </c>
      <c r="AE2295" s="2">
        <v>33.200000000000003</v>
      </c>
      <c r="AF2295" s="2">
        <v>38.409700000000001</v>
      </c>
      <c r="AG2295" s="20">
        <v>5.4</v>
      </c>
      <c r="AH2295" s="20">
        <v>21.8</v>
      </c>
      <c r="AI2295" s="20">
        <v>24.8</v>
      </c>
      <c r="AJ2295" s="20">
        <v>34.498800000000003</v>
      </c>
      <c r="AK2295" s="18">
        <v>7.42</v>
      </c>
      <c r="AL2295" s="18">
        <v>22.5</v>
      </c>
      <c r="AM2295" s="18">
        <v>33</v>
      </c>
      <c r="AN2295" s="18">
        <v>52.494</v>
      </c>
      <c r="AO2295" s="2">
        <v>4.72</v>
      </c>
      <c r="AP2295" s="2">
        <v>16</v>
      </c>
      <c r="AQ2295" s="2">
        <v>29.4</v>
      </c>
      <c r="AR2295" s="2">
        <v>6.9379999999999997</v>
      </c>
      <c r="AS2295" s="2">
        <v>5.67</v>
      </c>
      <c r="AT2295" s="2">
        <v>22.5</v>
      </c>
      <c r="AU2295" s="2">
        <v>25.3</v>
      </c>
      <c r="AV2295" s="2">
        <v>16.818100000000001</v>
      </c>
      <c r="AW2295" s="2">
        <v>7.5</v>
      </c>
      <c r="AX2295" s="2">
        <v>22.4</v>
      </c>
      <c r="AY2295" s="2">
        <v>33.5</v>
      </c>
      <c r="AZ2295" s="2">
        <v>29.0077</v>
      </c>
      <c r="BA2295" s="2">
        <v>6.64</v>
      </c>
      <c r="BB2295" s="2">
        <v>23.5</v>
      </c>
      <c r="BC2295" s="2">
        <v>28.2</v>
      </c>
      <c r="BD2295" s="2">
        <v>34.228999999999999</v>
      </c>
      <c r="BE2295" s="4" t="str">
        <f t="shared" si="352"/>
        <v>ENTRETENIDO</v>
      </c>
      <c r="BF2295" s="4">
        <f t="shared" si="353"/>
        <v>6.3124000000000002</v>
      </c>
      <c r="BG2295">
        <f t="shared" si="354"/>
        <v>4.72</v>
      </c>
      <c r="BH2295">
        <f t="shared" si="355"/>
        <v>5.67</v>
      </c>
      <c r="BI2295">
        <f t="shared" si="356"/>
        <v>7.5</v>
      </c>
      <c r="BJ2295">
        <f t="shared" si="357"/>
        <v>7.42</v>
      </c>
      <c r="BK2295">
        <f t="shared" si="358"/>
        <v>5.4</v>
      </c>
      <c r="BL2295">
        <f t="shared" si="359"/>
        <v>48399.000000000036</v>
      </c>
    </row>
    <row r="2296" spans="1:64" x14ac:dyDescent="0.2">
      <c r="A2296" s="1">
        <v>2294</v>
      </c>
      <c r="B2296" s="7" t="s">
        <v>14</v>
      </c>
      <c r="C2296" s="3">
        <v>40000</v>
      </c>
      <c r="D2296" s="4" t="s">
        <v>626</v>
      </c>
      <c r="E2296" s="4" t="s">
        <v>163</v>
      </c>
      <c r="F2296" s="5" t="str">
        <f t="shared" si="350"/>
        <v>L</v>
      </c>
      <c r="G2296" s="6">
        <v>0.85138888888888886</v>
      </c>
      <c r="H2296" s="6">
        <v>0.875</v>
      </c>
      <c r="I2296" s="85">
        <f t="shared" si="351"/>
        <v>34.000000000000043</v>
      </c>
      <c r="J2296" s="86">
        <f>I2296*Segmentos!$D$7*(AH2296%)*IF(ISNUMBER(AI2296),AI2296%,0)</f>
        <v>837460.80000000098</v>
      </c>
      <c r="K2296" s="86">
        <f>I2296*Segmentos!$D$7*(AL2296%)*IF(ISNUMBER(AM2296),AM2296%,0)</f>
        <v>1412360.0000000019</v>
      </c>
      <c r="L2296" s="4"/>
      <c r="M2296" s="2">
        <v>8.39</v>
      </c>
      <c r="N2296" s="2">
        <v>12.8</v>
      </c>
      <c r="O2296" s="2">
        <v>65.3</v>
      </c>
      <c r="P2296" s="2">
        <v>80.866299999999995</v>
      </c>
      <c r="Q2296" s="2">
        <v>5.97</v>
      </c>
      <c r="R2296" s="2">
        <v>9.4</v>
      </c>
      <c r="S2296" s="2">
        <v>63.3</v>
      </c>
      <c r="T2296" s="2">
        <v>9.6105</v>
      </c>
      <c r="U2296" s="2">
        <v>8.51</v>
      </c>
      <c r="V2296" s="2">
        <v>16.600000000000001</v>
      </c>
      <c r="W2296" s="2">
        <v>51.4</v>
      </c>
      <c r="X2296" s="2">
        <v>17.2151</v>
      </c>
      <c r="Y2296" s="2">
        <v>7.83</v>
      </c>
      <c r="Z2296" s="2">
        <v>11.7</v>
      </c>
      <c r="AA2296" s="2">
        <v>67.2</v>
      </c>
      <c r="AB2296" s="2">
        <v>22.3066</v>
      </c>
      <c r="AC2296" s="2">
        <v>10.02</v>
      </c>
      <c r="AD2296" s="2">
        <v>13.3</v>
      </c>
      <c r="AE2296" s="2">
        <v>75.599999999999994</v>
      </c>
      <c r="AF2296" s="2">
        <v>31.734100000000002</v>
      </c>
      <c r="AG2296" s="20">
        <v>6.17</v>
      </c>
      <c r="AH2296" s="20">
        <v>9.9</v>
      </c>
      <c r="AI2296" s="20">
        <v>62.2</v>
      </c>
      <c r="AJ2296" s="20">
        <v>28.229700000000001</v>
      </c>
      <c r="AK2296" s="18">
        <v>10.39</v>
      </c>
      <c r="AL2296" s="18">
        <v>15.5</v>
      </c>
      <c r="AM2296" s="18">
        <v>67</v>
      </c>
      <c r="AN2296" s="18">
        <v>52.636600000000001</v>
      </c>
      <c r="AO2296" s="2">
        <v>3.8</v>
      </c>
      <c r="AP2296" s="2">
        <v>7.8</v>
      </c>
      <c r="AQ2296" s="2">
        <v>49</v>
      </c>
      <c r="AR2296" s="2">
        <v>4.0023999999999997</v>
      </c>
      <c r="AS2296" s="2">
        <v>6.37</v>
      </c>
      <c r="AT2296" s="2">
        <v>11.9</v>
      </c>
      <c r="AU2296" s="2">
        <v>53.4</v>
      </c>
      <c r="AV2296" s="2">
        <v>13.538399999999999</v>
      </c>
      <c r="AW2296" s="2">
        <v>8.2200000000000006</v>
      </c>
      <c r="AX2296" s="2">
        <v>11.6</v>
      </c>
      <c r="AY2296" s="2">
        <v>70.8</v>
      </c>
      <c r="AZ2296" s="2">
        <v>22.7821</v>
      </c>
      <c r="BA2296" s="2">
        <v>10.98</v>
      </c>
      <c r="BB2296" s="2">
        <v>15.8</v>
      </c>
      <c r="BC2296" s="2">
        <v>69.599999999999994</v>
      </c>
      <c r="BD2296" s="2">
        <v>40.543399999999998</v>
      </c>
      <c r="BE2296" s="4" t="str">
        <f t="shared" si="352"/>
        <v>NO APLICA</v>
      </c>
      <c r="BF2296" s="4">
        <f t="shared" si="353"/>
        <v>7.9623999999999997</v>
      </c>
      <c r="BG2296">
        <f t="shared" si="354"/>
        <v>3.8</v>
      </c>
      <c r="BH2296">
        <f t="shared" si="355"/>
        <v>6.37</v>
      </c>
      <c r="BI2296">
        <f t="shared" si="356"/>
        <v>10.98</v>
      </c>
      <c r="BJ2296">
        <f t="shared" si="357"/>
        <v>10.39</v>
      </c>
      <c r="BK2296">
        <f t="shared" si="358"/>
        <v>6.17</v>
      </c>
      <c r="BL2296">
        <f t="shared" si="359"/>
        <v>28418.560000000034</v>
      </c>
    </row>
    <row r="2297" spans="1:64" x14ac:dyDescent="0.2">
      <c r="A2297" s="1">
        <v>2295</v>
      </c>
      <c r="B2297" s="7" t="s">
        <v>10</v>
      </c>
      <c r="C2297" s="3">
        <v>40000</v>
      </c>
      <c r="D2297" s="4" t="s">
        <v>8</v>
      </c>
      <c r="E2297" s="4" t="s">
        <v>164</v>
      </c>
      <c r="F2297" s="5" t="str">
        <f t="shared" si="350"/>
        <v>L</v>
      </c>
      <c r="G2297" s="6">
        <v>0.87361111111111101</v>
      </c>
      <c r="H2297" s="6">
        <v>0.9194444444444444</v>
      </c>
      <c r="I2297" s="85">
        <f t="shared" si="351"/>
        <v>66.000000000000085</v>
      </c>
      <c r="J2297" s="86">
        <f>I2297*Segmentos!$D$7*(AH2297%)*IF(ISNUMBER(AI2297),AI2297%,0)</f>
        <v>1601952.0000000021</v>
      </c>
      <c r="K2297" s="86">
        <f>I2297*Segmentos!$D$7*(AL2297%)*IF(ISNUMBER(AM2297),AM2297%,0)</f>
        <v>1555910.400000002</v>
      </c>
      <c r="L2297" s="4"/>
      <c r="M2297" s="2">
        <v>5.98</v>
      </c>
      <c r="N2297" s="2">
        <v>20.9</v>
      </c>
      <c r="O2297" s="2">
        <v>28.6</v>
      </c>
      <c r="P2297" s="2">
        <v>85.860299999999995</v>
      </c>
      <c r="Q2297" s="2">
        <v>3.77</v>
      </c>
      <c r="R2297" s="2">
        <v>14.3</v>
      </c>
      <c r="S2297" s="2">
        <v>26.4</v>
      </c>
      <c r="T2297" s="2">
        <v>9.0272000000000006</v>
      </c>
      <c r="U2297" s="2">
        <v>3.98</v>
      </c>
      <c r="V2297" s="2">
        <v>17.3</v>
      </c>
      <c r="W2297" s="2">
        <v>23</v>
      </c>
      <c r="X2297" s="2">
        <v>11.992800000000001</v>
      </c>
      <c r="Y2297" s="2">
        <v>6.81</v>
      </c>
      <c r="Z2297" s="2">
        <v>24.4</v>
      </c>
      <c r="AA2297" s="2">
        <v>27.9</v>
      </c>
      <c r="AB2297" s="2">
        <v>28.8873</v>
      </c>
      <c r="AC2297" s="2">
        <v>7.62</v>
      </c>
      <c r="AD2297" s="2">
        <v>23.3</v>
      </c>
      <c r="AE2297" s="2">
        <v>32.700000000000003</v>
      </c>
      <c r="AF2297" s="2">
        <v>35.9529</v>
      </c>
      <c r="AG2297" s="20">
        <v>6.07</v>
      </c>
      <c r="AH2297" s="20">
        <v>20.5</v>
      </c>
      <c r="AI2297" s="20">
        <v>29.6</v>
      </c>
      <c r="AJ2297" s="20">
        <v>41.410400000000003</v>
      </c>
      <c r="AK2297" s="18">
        <v>5.89</v>
      </c>
      <c r="AL2297" s="18">
        <v>21.2</v>
      </c>
      <c r="AM2297" s="18">
        <v>27.8</v>
      </c>
      <c r="AN2297" s="18">
        <v>44.449800000000003</v>
      </c>
      <c r="AO2297" s="2">
        <v>1.93</v>
      </c>
      <c r="AP2297" s="2">
        <v>11.6</v>
      </c>
      <c r="AQ2297" s="2">
        <v>16.7</v>
      </c>
      <c r="AR2297" s="2">
        <v>3.0350000000000001</v>
      </c>
      <c r="AS2297" s="2">
        <v>3.98</v>
      </c>
      <c r="AT2297" s="2">
        <v>16.100000000000001</v>
      </c>
      <c r="AU2297" s="2">
        <v>24.6</v>
      </c>
      <c r="AV2297" s="2">
        <v>12.5899</v>
      </c>
      <c r="AW2297" s="2">
        <v>5.25</v>
      </c>
      <c r="AX2297" s="2">
        <v>20.2</v>
      </c>
      <c r="AY2297" s="2">
        <v>26</v>
      </c>
      <c r="AZ2297" s="2">
        <v>21.689599999999999</v>
      </c>
      <c r="BA2297" s="2">
        <v>8.82</v>
      </c>
      <c r="BB2297" s="2">
        <v>26.8</v>
      </c>
      <c r="BC2297" s="2">
        <v>33</v>
      </c>
      <c r="BD2297" s="2">
        <v>48.5458</v>
      </c>
      <c r="BE2297" s="4" t="str">
        <f t="shared" si="352"/>
        <v>NO APLICA</v>
      </c>
      <c r="BF2297" s="4">
        <f t="shared" si="353"/>
        <v>5.6234000000000002</v>
      </c>
      <c r="BG2297">
        <f t="shared" si="354"/>
        <v>1.93</v>
      </c>
      <c r="BH2297">
        <f t="shared" si="355"/>
        <v>3.98</v>
      </c>
      <c r="BI2297">
        <f t="shared" si="356"/>
        <v>8.82</v>
      </c>
      <c r="BJ2297">
        <f t="shared" si="357"/>
        <v>5.89</v>
      </c>
      <c r="BK2297">
        <f t="shared" si="358"/>
        <v>6.07</v>
      </c>
      <c r="BL2297">
        <f t="shared" si="359"/>
        <v>39450.840000000047</v>
      </c>
    </row>
    <row r="2298" spans="1:64" x14ac:dyDescent="0.2">
      <c r="A2298" s="1">
        <v>2296</v>
      </c>
      <c r="B2298" s="7" t="s">
        <v>27</v>
      </c>
      <c r="C2298" s="3">
        <v>40000</v>
      </c>
      <c r="D2298" s="4" t="s">
        <v>629</v>
      </c>
      <c r="E2298" s="4" t="s">
        <v>169</v>
      </c>
      <c r="F2298" s="5" t="str">
        <f t="shared" si="350"/>
        <v>L</v>
      </c>
      <c r="G2298" s="6">
        <v>0.91736111111111107</v>
      </c>
      <c r="H2298" s="6">
        <v>0.95</v>
      </c>
      <c r="I2298" s="85">
        <f t="shared" si="351"/>
        <v>46.999999999999993</v>
      </c>
      <c r="J2298" s="86">
        <f>I2298*Segmentos!$D$7*(AH2298%)*IF(ISNUMBER(AI2298),AI2298%,0)</f>
        <v>128140.79999999997</v>
      </c>
      <c r="K2298" s="86">
        <f>I2298*Segmentos!$D$7*(AL2298%)*IF(ISNUMBER(AM2298),AM2298%,0)</f>
        <v>125151.59999999998</v>
      </c>
      <c r="L2298" s="4"/>
      <c r="M2298" s="2">
        <v>0.67</v>
      </c>
      <c r="N2298" s="2">
        <v>1.9</v>
      </c>
      <c r="O2298" s="2">
        <v>36.1</v>
      </c>
      <c r="P2298" s="2">
        <v>78.958699999999993</v>
      </c>
      <c r="Q2298" s="2">
        <v>0</v>
      </c>
      <c r="R2298" s="2">
        <v>0.1</v>
      </c>
      <c r="S2298" s="2">
        <v>2.1</v>
      </c>
      <c r="T2298" s="2">
        <v>2.3E-2</v>
      </c>
      <c r="U2298" s="2">
        <v>0.53</v>
      </c>
      <c r="V2298" s="2">
        <v>2.4</v>
      </c>
      <c r="W2298" s="2">
        <v>22.3</v>
      </c>
      <c r="X2298" s="2">
        <v>13.071</v>
      </c>
      <c r="Y2298" s="2">
        <v>0.35</v>
      </c>
      <c r="Z2298" s="2">
        <v>1.2</v>
      </c>
      <c r="AA2298" s="2">
        <v>30.6</v>
      </c>
      <c r="AB2298" s="2">
        <v>12.2788</v>
      </c>
      <c r="AC2298" s="2">
        <v>1.39</v>
      </c>
      <c r="AD2298" s="2">
        <v>3.1</v>
      </c>
      <c r="AE2298" s="2">
        <v>45</v>
      </c>
      <c r="AF2298" s="2">
        <v>53.585900000000002</v>
      </c>
      <c r="AG2298" s="20">
        <v>0.67</v>
      </c>
      <c r="AH2298" s="20">
        <v>1.6</v>
      </c>
      <c r="AI2298" s="20">
        <v>42.6</v>
      </c>
      <c r="AJ2298" s="20">
        <v>37.256500000000003</v>
      </c>
      <c r="AK2298" s="18">
        <v>0.68</v>
      </c>
      <c r="AL2298" s="18">
        <v>2.1</v>
      </c>
      <c r="AM2298" s="18">
        <v>31.7</v>
      </c>
      <c r="AN2298" s="18">
        <v>41.702100000000002</v>
      </c>
      <c r="AO2298" s="2">
        <v>0.51</v>
      </c>
      <c r="AP2298" s="2">
        <v>1.7</v>
      </c>
      <c r="AQ2298" s="2">
        <v>29.8</v>
      </c>
      <c r="AR2298" s="2">
        <v>6.5605000000000002</v>
      </c>
      <c r="AS2298" s="2">
        <v>0.97</v>
      </c>
      <c r="AT2298" s="2">
        <v>2.1</v>
      </c>
      <c r="AU2298" s="2">
        <v>46.9</v>
      </c>
      <c r="AV2298" s="2">
        <v>25.1386</v>
      </c>
      <c r="AW2298" s="2">
        <v>0.56999999999999995</v>
      </c>
      <c r="AX2298" s="2">
        <v>1.8</v>
      </c>
      <c r="AY2298" s="2">
        <v>30.9</v>
      </c>
      <c r="AZ2298" s="2">
        <v>19.081199999999999</v>
      </c>
      <c r="BA2298" s="2">
        <v>0.63</v>
      </c>
      <c r="BB2298" s="2">
        <v>1.8</v>
      </c>
      <c r="BC2298" s="2">
        <v>34.6</v>
      </c>
      <c r="BD2298" s="2">
        <v>28.1784</v>
      </c>
      <c r="BE2298" s="4" t="str">
        <f t="shared" si="352"/>
        <v>NO APLICA</v>
      </c>
      <c r="BF2298" s="4">
        <f t="shared" si="353"/>
        <v>0.76319999999999999</v>
      </c>
      <c r="BG2298">
        <f t="shared" si="354"/>
        <v>0.51</v>
      </c>
      <c r="BH2298">
        <f t="shared" si="355"/>
        <v>0.97</v>
      </c>
      <c r="BI2298">
        <f t="shared" si="356"/>
        <v>0.63</v>
      </c>
      <c r="BJ2298">
        <f t="shared" si="357"/>
        <v>0.68</v>
      </c>
      <c r="BK2298">
        <f t="shared" si="358"/>
        <v>0.67</v>
      </c>
      <c r="BL2298">
        <f t="shared" si="359"/>
        <v>3223.7299999999996</v>
      </c>
    </row>
    <row r="2299" spans="1:64" x14ac:dyDescent="0.2">
      <c r="A2299" s="1">
        <v>2297</v>
      </c>
      <c r="B2299" s="7" t="s">
        <v>89</v>
      </c>
      <c r="C2299" s="3">
        <v>40000</v>
      </c>
      <c r="D2299" s="4" t="s">
        <v>628</v>
      </c>
      <c r="E2299" s="4" t="s">
        <v>169</v>
      </c>
      <c r="F2299" s="5" t="str">
        <f t="shared" si="350"/>
        <v>L</v>
      </c>
      <c r="G2299" s="6">
        <v>0.84166666666666667</v>
      </c>
      <c r="H2299" s="6">
        <v>0.87569444444444444</v>
      </c>
      <c r="I2299" s="85">
        <f t="shared" si="351"/>
        <v>48.999999999999986</v>
      </c>
      <c r="J2299" s="86">
        <f>I2299*Segmentos!$D$7*(AH2299%)*IF(ISNUMBER(AI2299),AI2299%,0)</f>
        <v>192628.7999999999</v>
      </c>
      <c r="K2299" s="86">
        <f>I2299*Segmentos!$D$7*(AL2299%)*IF(ISNUMBER(AM2299),AM2299%,0)</f>
        <v>297037.99999999988</v>
      </c>
      <c r="L2299" s="4"/>
      <c r="M2299" s="2">
        <v>1.26</v>
      </c>
      <c r="N2299" s="2">
        <v>3.7</v>
      </c>
      <c r="O2299" s="2">
        <v>34.200000000000003</v>
      </c>
      <c r="P2299" s="2">
        <v>97.929599999999994</v>
      </c>
      <c r="Q2299" s="2">
        <v>0.08</v>
      </c>
      <c r="R2299" s="2">
        <v>1.3</v>
      </c>
      <c r="S2299" s="2">
        <v>6.6</v>
      </c>
      <c r="T2299" s="2">
        <v>1.085</v>
      </c>
      <c r="U2299" s="2">
        <v>1</v>
      </c>
      <c r="V2299" s="2">
        <v>3.4</v>
      </c>
      <c r="W2299" s="2">
        <v>28.9</v>
      </c>
      <c r="X2299" s="2">
        <v>16.2377</v>
      </c>
      <c r="Y2299" s="2">
        <v>1.8</v>
      </c>
      <c r="Z2299" s="2">
        <v>4</v>
      </c>
      <c r="AA2299" s="2">
        <v>44.6</v>
      </c>
      <c r="AB2299" s="2">
        <v>41.236699999999999</v>
      </c>
      <c r="AC2299" s="2">
        <v>1.54</v>
      </c>
      <c r="AD2299" s="2">
        <v>4.7</v>
      </c>
      <c r="AE2299" s="2">
        <v>32.5</v>
      </c>
      <c r="AF2299" s="2">
        <v>39.370199999999997</v>
      </c>
      <c r="AG2299" s="20">
        <v>0.98</v>
      </c>
      <c r="AH2299" s="20">
        <v>3.9</v>
      </c>
      <c r="AI2299" s="20">
        <v>25.2</v>
      </c>
      <c r="AJ2299" s="20">
        <v>36.299100000000003</v>
      </c>
      <c r="AK2299" s="18">
        <v>1.51</v>
      </c>
      <c r="AL2299" s="18">
        <v>3.5</v>
      </c>
      <c r="AM2299" s="18">
        <v>43.3</v>
      </c>
      <c r="AN2299" s="18">
        <v>61.630499999999998</v>
      </c>
      <c r="AO2299" s="2">
        <v>0.47</v>
      </c>
      <c r="AP2299" s="2">
        <v>2.5</v>
      </c>
      <c r="AQ2299" s="2">
        <v>18.5</v>
      </c>
      <c r="AR2299" s="2">
        <v>3.9975000000000001</v>
      </c>
      <c r="AS2299" s="2">
        <v>1.95</v>
      </c>
      <c r="AT2299" s="2">
        <v>4.5</v>
      </c>
      <c r="AU2299" s="2">
        <v>43.7</v>
      </c>
      <c r="AV2299" s="2">
        <v>33.438299999999998</v>
      </c>
      <c r="AW2299" s="2">
        <v>1.1599999999999999</v>
      </c>
      <c r="AX2299" s="2">
        <v>2.5</v>
      </c>
      <c r="AY2299" s="2">
        <v>46.5</v>
      </c>
      <c r="AZ2299" s="2">
        <v>26.003299999999999</v>
      </c>
      <c r="BA2299" s="2">
        <v>1.1599999999999999</v>
      </c>
      <c r="BB2299" s="2">
        <v>4.4000000000000004</v>
      </c>
      <c r="BC2299" s="2">
        <v>26.1</v>
      </c>
      <c r="BD2299" s="2">
        <v>34.490499999999997</v>
      </c>
      <c r="BE2299" s="4" t="str">
        <f t="shared" si="352"/>
        <v>NO APLICA</v>
      </c>
      <c r="BF2299" s="4">
        <f t="shared" si="353"/>
        <v>1.4346000000000001</v>
      </c>
      <c r="BG2299">
        <f t="shared" si="354"/>
        <v>0.47</v>
      </c>
      <c r="BH2299">
        <f t="shared" si="355"/>
        <v>1.95</v>
      </c>
      <c r="BI2299">
        <f t="shared" si="356"/>
        <v>1.1599999999999999</v>
      </c>
      <c r="BJ2299">
        <f t="shared" si="357"/>
        <v>1.51</v>
      </c>
      <c r="BK2299">
        <f t="shared" si="358"/>
        <v>0.98</v>
      </c>
      <c r="BL2299">
        <f t="shared" si="359"/>
        <v>6200.4599999999991</v>
      </c>
    </row>
    <row r="2300" spans="1:64" x14ac:dyDescent="0.2">
      <c r="A2300" s="1">
        <v>2298</v>
      </c>
      <c r="B2300" s="7" t="s">
        <v>126</v>
      </c>
      <c r="C2300" s="3">
        <v>40000</v>
      </c>
      <c r="D2300" s="4" t="s">
        <v>628</v>
      </c>
      <c r="E2300" s="4" t="s">
        <v>163</v>
      </c>
      <c r="F2300" s="5" t="str">
        <f t="shared" si="350"/>
        <v>L</v>
      </c>
      <c r="G2300" s="6">
        <v>0.87569444444444444</v>
      </c>
      <c r="H2300" s="6">
        <v>0.91111111111111109</v>
      </c>
      <c r="I2300" s="85">
        <f t="shared" si="351"/>
        <v>50.999999999999979</v>
      </c>
      <c r="J2300" s="86">
        <f>I2300*Segmentos!$D$7*(AH2300%)*IF(ISNUMBER(AI2300),AI2300%,0)</f>
        <v>79559.999999999985</v>
      </c>
      <c r="K2300" s="86">
        <f>I2300*Segmentos!$D$7*(AL2300%)*IF(ISNUMBER(AM2300),AM2300%,0)</f>
        <v>278888.39999999991</v>
      </c>
      <c r="L2300" s="4"/>
      <c r="M2300" s="2">
        <v>0.89</v>
      </c>
      <c r="N2300" s="2">
        <v>2.2000000000000002</v>
      </c>
      <c r="O2300" s="2">
        <v>40.299999999999997</v>
      </c>
      <c r="P2300" s="2">
        <v>91.4268</v>
      </c>
      <c r="Q2300" s="2">
        <v>0.09</v>
      </c>
      <c r="R2300" s="2">
        <v>0.5</v>
      </c>
      <c r="S2300" s="2">
        <v>19.600000000000001</v>
      </c>
      <c r="T2300" s="2">
        <v>1.5246999999999999</v>
      </c>
      <c r="U2300" s="2">
        <v>0.49</v>
      </c>
      <c r="V2300" s="2">
        <v>1.4</v>
      </c>
      <c r="W2300" s="2">
        <v>34.200000000000003</v>
      </c>
      <c r="X2300" s="2">
        <v>10.4864</v>
      </c>
      <c r="Y2300" s="2">
        <v>1.2</v>
      </c>
      <c r="Z2300" s="2">
        <v>2.1</v>
      </c>
      <c r="AA2300" s="2">
        <v>58.1</v>
      </c>
      <c r="AB2300" s="2">
        <v>36.321399999999997</v>
      </c>
      <c r="AC2300" s="2">
        <v>1.28</v>
      </c>
      <c r="AD2300" s="2">
        <v>3.7</v>
      </c>
      <c r="AE2300" s="2">
        <v>34.200000000000003</v>
      </c>
      <c r="AF2300" s="2">
        <v>43.094299999999997</v>
      </c>
      <c r="AG2300" s="20">
        <v>0.38</v>
      </c>
      <c r="AH2300" s="20">
        <v>1.3</v>
      </c>
      <c r="AI2300" s="20">
        <v>30</v>
      </c>
      <c r="AJ2300" s="20">
        <v>18.343599999999999</v>
      </c>
      <c r="AK2300" s="18">
        <v>1.36</v>
      </c>
      <c r="AL2300" s="18">
        <v>3.1</v>
      </c>
      <c r="AM2300" s="18">
        <v>44.1</v>
      </c>
      <c r="AN2300" s="18">
        <v>73.083200000000005</v>
      </c>
      <c r="AO2300" s="2">
        <v>0.25</v>
      </c>
      <c r="AP2300" s="2">
        <v>2.5</v>
      </c>
      <c r="AQ2300" s="2">
        <v>9.9</v>
      </c>
      <c r="AR2300" s="2">
        <v>2.7576999999999998</v>
      </c>
      <c r="AS2300" s="2">
        <v>0.57999999999999996</v>
      </c>
      <c r="AT2300" s="2">
        <v>1</v>
      </c>
      <c r="AU2300" s="2">
        <v>57.9</v>
      </c>
      <c r="AV2300" s="2">
        <v>13.1838</v>
      </c>
      <c r="AW2300" s="2">
        <v>0.42</v>
      </c>
      <c r="AX2300" s="2">
        <v>2.2000000000000002</v>
      </c>
      <c r="AY2300" s="2">
        <v>19.100000000000001</v>
      </c>
      <c r="AZ2300" s="2">
        <v>12.4833</v>
      </c>
      <c r="BA2300" s="2">
        <v>1.61</v>
      </c>
      <c r="BB2300" s="2">
        <v>2.8</v>
      </c>
      <c r="BC2300" s="2">
        <v>56.9</v>
      </c>
      <c r="BD2300" s="2">
        <v>63.002000000000002</v>
      </c>
      <c r="BE2300" s="4" t="str">
        <f t="shared" si="352"/>
        <v>NO APLICA</v>
      </c>
      <c r="BF2300" s="4">
        <f t="shared" si="353"/>
        <v>0.93359999999999999</v>
      </c>
      <c r="BG2300">
        <f t="shared" si="354"/>
        <v>0.25</v>
      </c>
      <c r="BH2300">
        <f t="shared" si="355"/>
        <v>0.57999999999999996</v>
      </c>
      <c r="BI2300">
        <f t="shared" si="356"/>
        <v>1.61</v>
      </c>
      <c r="BJ2300">
        <f t="shared" si="357"/>
        <v>1.36</v>
      </c>
      <c r="BK2300">
        <f t="shared" si="358"/>
        <v>0.38</v>
      </c>
      <c r="BL2300">
        <f t="shared" si="359"/>
        <v>4521.659999999998</v>
      </c>
    </row>
    <row r="2301" spans="1:64" x14ac:dyDescent="0.2">
      <c r="A2301" s="1">
        <v>2299</v>
      </c>
      <c r="B2301" s="7" t="s">
        <v>23</v>
      </c>
      <c r="C2301" s="3">
        <v>40000</v>
      </c>
      <c r="D2301" s="4" t="s">
        <v>629</v>
      </c>
      <c r="E2301" s="4" t="s">
        <v>170</v>
      </c>
      <c r="F2301" s="5" t="str">
        <f t="shared" si="350"/>
        <v>L</v>
      </c>
      <c r="G2301" s="6">
        <v>0.875</v>
      </c>
      <c r="H2301" s="6">
        <v>0.91666666666666663</v>
      </c>
      <c r="I2301" s="85">
        <f t="shared" si="351"/>
        <v>59.999999999999943</v>
      </c>
      <c r="J2301" s="86">
        <f>I2301*Segmentos!$D$7*(AH2301%)*IF(ISNUMBER(AI2301),AI2301%,0)</f>
        <v>67319.999999999942</v>
      </c>
      <c r="K2301" s="86">
        <f>I2301*Segmentos!$D$7*(AL2301%)*IF(ISNUMBER(AM2301),AM2301%,0)</f>
        <v>178559.99999999983</v>
      </c>
      <c r="L2301" s="4"/>
      <c r="M2301" s="2">
        <v>0.53</v>
      </c>
      <c r="N2301" s="2">
        <v>2.4</v>
      </c>
      <c r="O2301" s="2">
        <v>21.6</v>
      </c>
      <c r="P2301" s="2">
        <v>28.2194</v>
      </c>
      <c r="Q2301" s="2">
        <v>0.13</v>
      </c>
      <c r="R2301" s="2">
        <v>0.3</v>
      </c>
      <c r="S2301" s="2">
        <v>45</v>
      </c>
      <c r="T2301" s="2">
        <v>1.1617</v>
      </c>
      <c r="U2301" s="2">
        <v>1.08</v>
      </c>
      <c r="V2301" s="2">
        <v>4.5999999999999996</v>
      </c>
      <c r="W2301" s="2">
        <v>23.2</v>
      </c>
      <c r="X2301" s="2">
        <v>12.0863</v>
      </c>
      <c r="Y2301" s="2">
        <v>0.75</v>
      </c>
      <c r="Z2301" s="2">
        <v>2</v>
      </c>
      <c r="AA2301" s="2">
        <v>37.299999999999997</v>
      </c>
      <c r="AB2301" s="2">
        <v>11.929399999999999</v>
      </c>
      <c r="AC2301" s="2">
        <v>0.17</v>
      </c>
      <c r="AD2301" s="2">
        <v>2.5</v>
      </c>
      <c r="AE2301" s="2">
        <v>6.9</v>
      </c>
      <c r="AF2301" s="2">
        <v>3.0421</v>
      </c>
      <c r="AG2301" s="20">
        <v>0.28000000000000003</v>
      </c>
      <c r="AH2301" s="20">
        <v>1.7</v>
      </c>
      <c r="AI2301" s="20">
        <v>16.5</v>
      </c>
      <c r="AJ2301" s="20">
        <v>7.1543999999999999</v>
      </c>
      <c r="AK2301" s="18">
        <v>0.75</v>
      </c>
      <c r="AL2301" s="18">
        <v>3.1</v>
      </c>
      <c r="AM2301" s="18">
        <v>24</v>
      </c>
      <c r="AN2301" s="18">
        <v>21.065000000000001</v>
      </c>
      <c r="AO2301" s="2">
        <v>0.28000000000000003</v>
      </c>
      <c r="AP2301" s="2">
        <v>1.4</v>
      </c>
      <c r="AQ2301" s="2">
        <v>19.100000000000001</v>
      </c>
      <c r="AR2301" s="2">
        <v>1.6169</v>
      </c>
      <c r="AS2301" s="2">
        <v>0.39</v>
      </c>
      <c r="AT2301" s="2">
        <v>1.3</v>
      </c>
      <c r="AU2301" s="2">
        <v>30.6</v>
      </c>
      <c r="AV2301" s="2">
        <v>4.6589</v>
      </c>
      <c r="AW2301" s="2">
        <v>0.99</v>
      </c>
      <c r="AX2301" s="2">
        <v>3.4</v>
      </c>
      <c r="AY2301" s="2">
        <v>29.3</v>
      </c>
      <c r="AZ2301" s="2">
        <v>15.1754</v>
      </c>
      <c r="BA2301" s="2">
        <v>0.33</v>
      </c>
      <c r="BB2301" s="2">
        <v>2.7</v>
      </c>
      <c r="BC2301" s="2">
        <v>12.2</v>
      </c>
      <c r="BD2301" s="2">
        <v>6.7683</v>
      </c>
      <c r="BE2301" s="4" t="str">
        <f t="shared" si="352"/>
        <v>NO APLICA</v>
      </c>
      <c r="BF2301" s="4">
        <f t="shared" si="353"/>
        <v>0.59339999999999993</v>
      </c>
      <c r="BG2301">
        <f t="shared" si="354"/>
        <v>0.28000000000000003</v>
      </c>
      <c r="BH2301">
        <f t="shared" si="355"/>
        <v>0.39</v>
      </c>
      <c r="BI2301">
        <f t="shared" si="356"/>
        <v>0.99</v>
      </c>
      <c r="BJ2301">
        <f t="shared" si="357"/>
        <v>0.75</v>
      </c>
      <c r="BK2301">
        <f t="shared" si="358"/>
        <v>0.28000000000000003</v>
      </c>
      <c r="BL2301">
        <f t="shared" si="359"/>
        <v>3110.3999999999969</v>
      </c>
    </row>
    <row r="2302" spans="1:64" x14ac:dyDescent="0.2">
      <c r="A2302" s="1">
        <v>2300</v>
      </c>
      <c r="B2302" s="7" t="s">
        <v>25</v>
      </c>
      <c r="C2302" s="3">
        <v>40000</v>
      </c>
      <c r="D2302" s="4" t="s">
        <v>629</v>
      </c>
      <c r="E2302" s="4" t="s">
        <v>171</v>
      </c>
      <c r="F2302" s="5" t="str">
        <f t="shared" si="350"/>
        <v>L</v>
      </c>
      <c r="G2302" s="6">
        <v>0.89513888888888893</v>
      </c>
      <c r="H2302" s="6">
        <v>0.8965277777777777</v>
      </c>
      <c r="I2302" s="85">
        <f t="shared" si="351"/>
        <v>1.999999999999833</v>
      </c>
      <c r="J2302" s="86">
        <f>I2302*Segmentos!$D$7*(AH2302%)*IF(ISNUMBER(AI2302),AI2302%,0)</f>
        <v>5599.9999999995316</v>
      </c>
      <c r="K2302" s="86">
        <f>I2302*Segmentos!$D$7*(AL2302%)*IF(ISNUMBER(AM2302),AM2302%,0)</f>
        <v>5702.3999999995231</v>
      </c>
      <c r="L2302" s="4"/>
      <c r="M2302" s="2">
        <v>0.68</v>
      </c>
      <c r="N2302" s="2">
        <v>0.7</v>
      </c>
      <c r="O2302" s="2">
        <v>94</v>
      </c>
      <c r="P2302" s="2">
        <v>52.585599999999999</v>
      </c>
      <c r="Q2302" s="2">
        <v>0</v>
      </c>
      <c r="R2302" s="2">
        <v>0</v>
      </c>
      <c r="S2302" s="8" t="s">
        <v>577</v>
      </c>
      <c r="T2302" s="2">
        <v>0</v>
      </c>
      <c r="U2302" s="2">
        <v>0.53</v>
      </c>
      <c r="V2302" s="2">
        <v>0.5</v>
      </c>
      <c r="W2302" s="2">
        <v>100</v>
      </c>
      <c r="X2302" s="2">
        <v>8.5571000000000002</v>
      </c>
      <c r="Y2302" s="2">
        <v>0.56999999999999995</v>
      </c>
      <c r="Z2302" s="2">
        <v>0.7</v>
      </c>
      <c r="AA2302" s="2">
        <v>79.2</v>
      </c>
      <c r="AB2302" s="2">
        <v>12.8963</v>
      </c>
      <c r="AC2302" s="2">
        <v>1.23</v>
      </c>
      <c r="AD2302" s="2">
        <v>1.2</v>
      </c>
      <c r="AE2302" s="2">
        <v>100</v>
      </c>
      <c r="AF2302" s="2">
        <v>31.132300000000001</v>
      </c>
      <c r="AG2302" s="20">
        <v>0.68</v>
      </c>
      <c r="AH2302" s="20">
        <v>0.7</v>
      </c>
      <c r="AI2302" s="20">
        <v>100</v>
      </c>
      <c r="AJ2302" s="20">
        <v>24.945699999999999</v>
      </c>
      <c r="AK2302" s="18">
        <v>0.68</v>
      </c>
      <c r="AL2302" s="18">
        <v>0.8</v>
      </c>
      <c r="AM2302" s="18">
        <v>89.1</v>
      </c>
      <c r="AN2302" s="18">
        <v>27.64</v>
      </c>
      <c r="AO2302" s="2">
        <v>0.16</v>
      </c>
      <c r="AP2302" s="2">
        <v>0.2</v>
      </c>
      <c r="AQ2302" s="2">
        <v>100</v>
      </c>
      <c r="AR2302" s="2">
        <v>1.37</v>
      </c>
      <c r="AS2302" s="2">
        <v>0.28999999999999998</v>
      </c>
      <c r="AT2302" s="2">
        <v>0.3</v>
      </c>
      <c r="AU2302" s="2">
        <v>84.9</v>
      </c>
      <c r="AV2302" s="2">
        <v>4.8762999999999996</v>
      </c>
      <c r="AW2302" s="2">
        <v>1.23</v>
      </c>
      <c r="AX2302" s="2">
        <v>1.2</v>
      </c>
      <c r="AY2302" s="2">
        <v>100</v>
      </c>
      <c r="AZ2302" s="2">
        <v>27.229500000000002</v>
      </c>
      <c r="BA2302" s="2">
        <v>0.65</v>
      </c>
      <c r="BB2302" s="2">
        <v>0.7</v>
      </c>
      <c r="BC2302" s="2">
        <v>88.4</v>
      </c>
      <c r="BD2302" s="2">
        <v>19.1099</v>
      </c>
      <c r="BE2302" s="4" t="str">
        <f t="shared" si="352"/>
        <v>NO APLICA</v>
      </c>
      <c r="BF2302" s="4">
        <f t="shared" si="353"/>
        <v>0.6369999999999999</v>
      </c>
      <c r="BG2302">
        <f t="shared" si="354"/>
        <v>0.16</v>
      </c>
      <c r="BH2302">
        <f t="shared" si="355"/>
        <v>0.28999999999999998</v>
      </c>
      <c r="BI2302">
        <f t="shared" si="356"/>
        <v>1.23</v>
      </c>
      <c r="BJ2302">
        <f t="shared" si="357"/>
        <v>0.68</v>
      </c>
      <c r="BK2302">
        <f t="shared" si="358"/>
        <v>0.68</v>
      </c>
      <c r="BL2302">
        <f t="shared" si="359"/>
        <v>131.59999999998902</v>
      </c>
    </row>
    <row r="2303" spans="1:64" x14ac:dyDescent="0.2">
      <c r="A2303" s="1">
        <v>2301</v>
      </c>
      <c r="B2303" s="7" t="s">
        <v>33</v>
      </c>
      <c r="C2303" s="3">
        <v>40000</v>
      </c>
      <c r="D2303" s="4" t="s">
        <v>628</v>
      </c>
      <c r="E2303" s="4" t="s">
        <v>163</v>
      </c>
      <c r="F2303" s="5" t="str">
        <f t="shared" si="350"/>
        <v>L</v>
      </c>
      <c r="G2303" s="6">
        <v>0.91666666666666663</v>
      </c>
      <c r="H2303" s="6">
        <v>0.99861111111111101</v>
      </c>
      <c r="I2303" s="85">
        <f t="shared" si="351"/>
        <v>117.9999999999999</v>
      </c>
      <c r="J2303" s="86">
        <f>I2303*Segmentos!$D$7*(AH2303%)*IF(ISNUMBER(AI2303),AI2303%,0)</f>
        <v>407902.39999999962</v>
      </c>
      <c r="K2303" s="86">
        <f>I2303*Segmentos!$D$7*(AL2303%)*IF(ISNUMBER(AM2303),AM2303%,0)</f>
        <v>517831.19999999966</v>
      </c>
      <c r="L2303" s="4"/>
      <c r="M2303" s="2">
        <v>0.99</v>
      </c>
      <c r="N2303" s="2">
        <v>6.4</v>
      </c>
      <c r="O2303" s="2">
        <v>15.5</v>
      </c>
      <c r="P2303" s="2">
        <v>95.141800000000003</v>
      </c>
      <c r="Q2303" s="2">
        <v>0.06</v>
      </c>
      <c r="R2303" s="2">
        <v>2.5</v>
      </c>
      <c r="S2303" s="2">
        <v>2.4</v>
      </c>
      <c r="T2303" s="2">
        <v>0.98309999999999997</v>
      </c>
      <c r="U2303" s="2">
        <v>0.44</v>
      </c>
      <c r="V2303" s="2">
        <v>5.2</v>
      </c>
      <c r="W2303" s="2">
        <v>8.5</v>
      </c>
      <c r="X2303" s="2">
        <v>8.8703000000000003</v>
      </c>
      <c r="Y2303" s="2">
        <v>1.6</v>
      </c>
      <c r="Z2303" s="2">
        <v>7</v>
      </c>
      <c r="AA2303" s="2">
        <v>22.7</v>
      </c>
      <c r="AB2303" s="2">
        <v>45.549300000000002</v>
      </c>
      <c r="AC2303" s="2">
        <v>1.25</v>
      </c>
      <c r="AD2303" s="2">
        <v>8.5</v>
      </c>
      <c r="AE2303" s="2">
        <v>14.8</v>
      </c>
      <c r="AF2303" s="2">
        <v>39.739100000000001</v>
      </c>
      <c r="AG2303" s="20">
        <v>0.86</v>
      </c>
      <c r="AH2303" s="20">
        <v>5.8</v>
      </c>
      <c r="AI2303" s="20">
        <v>14.9</v>
      </c>
      <c r="AJ2303" s="20">
        <v>39.288200000000003</v>
      </c>
      <c r="AK2303" s="18">
        <v>1.1000000000000001</v>
      </c>
      <c r="AL2303" s="18">
        <v>6.9</v>
      </c>
      <c r="AM2303" s="18">
        <v>15.9</v>
      </c>
      <c r="AN2303" s="18">
        <v>55.8536</v>
      </c>
      <c r="AO2303" s="2">
        <v>0.28999999999999998</v>
      </c>
      <c r="AP2303" s="2">
        <v>3.9</v>
      </c>
      <c r="AQ2303" s="2">
        <v>7.5</v>
      </c>
      <c r="AR2303" s="2">
        <v>3.1029</v>
      </c>
      <c r="AS2303" s="2">
        <v>0.31</v>
      </c>
      <c r="AT2303" s="2">
        <v>5.4</v>
      </c>
      <c r="AU2303" s="2">
        <v>5.6</v>
      </c>
      <c r="AV2303" s="2">
        <v>6.4984999999999999</v>
      </c>
      <c r="AW2303" s="2">
        <v>0.95</v>
      </c>
      <c r="AX2303" s="2">
        <v>5.5</v>
      </c>
      <c r="AY2303" s="2">
        <v>17.2</v>
      </c>
      <c r="AZ2303" s="2">
        <v>26.471</v>
      </c>
      <c r="BA2303" s="2">
        <v>1.6</v>
      </c>
      <c r="BB2303" s="2">
        <v>8.1999999999999993</v>
      </c>
      <c r="BC2303" s="2">
        <v>19.399999999999999</v>
      </c>
      <c r="BD2303" s="2">
        <v>59.069400000000002</v>
      </c>
      <c r="BE2303" s="4" t="str">
        <f t="shared" si="352"/>
        <v>ABURRIDO</v>
      </c>
      <c r="BF2303" s="4">
        <f t="shared" si="353"/>
        <v>0.8338000000000001</v>
      </c>
      <c r="BG2303">
        <f t="shared" si="354"/>
        <v>0.28999999999999998</v>
      </c>
      <c r="BH2303">
        <f t="shared" si="355"/>
        <v>0.31</v>
      </c>
      <c r="BI2303">
        <f t="shared" si="356"/>
        <v>1.6</v>
      </c>
      <c r="BJ2303">
        <f t="shared" si="357"/>
        <v>1.1000000000000001</v>
      </c>
      <c r="BK2303">
        <f t="shared" si="358"/>
        <v>0.86</v>
      </c>
      <c r="BL2303">
        <f t="shared" si="359"/>
        <v>11705.599999999989</v>
      </c>
    </row>
    <row r="2304" spans="1:64" x14ac:dyDescent="0.2">
      <c r="A2304" s="1">
        <v>2302</v>
      </c>
      <c r="B2304" s="7" t="s">
        <v>32</v>
      </c>
      <c r="C2304" s="3">
        <v>40000</v>
      </c>
      <c r="D2304" s="4" t="s">
        <v>628</v>
      </c>
      <c r="E2304" s="4" t="s">
        <v>164</v>
      </c>
      <c r="F2304" s="5" t="str">
        <f t="shared" si="350"/>
        <v>L</v>
      </c>
      <c r="G2304" s="6">
        <v>0.9145833333333333</v>
      </c>
      <c r="H2304" s="6">
        <v>0.91666666666666663</v>
      </c>
      <c r="I2304" s="85">
        <f t="shared" si="351"/>
        <v>2.9999999999999893</v>
      </c>
      <c r="J2304" s="86">
        <f>I2304*Segmentos!$D$7*(AH2304%)*IF(ISNUMBER(AI2304),AI2304%,0)</f>
        <v>1785.599999999994</v>
      </c>
      <c r="K2304" s="86">
        <f>I2304*Segmentos!$D$7*(AL2304%)*IF(ISNUMBER(AM2304),AM2304%,0)</f>
        <v>7232.3999999999733</v>
      </c>
      <c r="L2304" s="4"/>
      <c r="M2304" s="2">
        <v>0.39</v>
      </c>
      <c r="N2304" s="2">
        <v>0.5</v>
      </c>
      <c r="O2304" s="2">
        <v>75.8</v>
      </c>
      <c r="P2304" s="2">
        <v>100</v>
      </c>
      <c r="Q2304" s="2">
        <v>0</v>
      </c>
      <c r="R2304" s="2">
        <v>0</v>
      </c>
      <c r="S2304" s="8" t="s">
        <v>577</v>
      </c>
      <c r="T2304" s="2">
        <v>0</v>
      </c>
      <c r="U2304" s="2">
        <v>0.39</v>
      </c>
      <c r="V2304" s="2">
        <v>0.5</v>
      </c>
      <c r="W2304" s="2">
        <v>72.5</v>
      </c>
      <c r="X2304" s="2">
        <v>20.841000000000001</v>
      </c>
      <c r="Y2304" s="2">
        <v>0.96</v>
      </c>
      <c r="Z2304" s="2">
        <v>1.1000000000000001</v>
      </c>
      <c r="AA2304" s="2">
        <v>86.5</v>
      </c>
      <c r="AB2304" s="2">
        <v>72.791899999999998</v>
      </c>
      <c r="AC2304" s="2">
        <v>0.08</v>
      </c>
      <c r="AD2304" s="2">
        <v>0.2</v>
      </c>
      <c r="AE2304" s="2">
        <v>33.299999999999997</v>
      </c>
      <c r="AF2304" s="2">
        <v>6.367</v>
      </c>
      <c r="AG2304" s="20">
        <v>0.15</v>
      </c>
      <c r="AH2304" s="20">
        <v>0.3</v>
      </c>
      <c r="AI2304" s="20">
        <v>49.6</v>
      </c>
      <c r="AJ2304" s="20">
        <v>18.575099999999999</v>
      </c>
      <c r="AK2304" s="18">
        <v>0.6</v>
      </c>
      <c r="AL2304" s="18">
        <v>0.7</v>
      </c>
      <c r="AM2304" s="18">
        <v>86.1</v>
      </c>
      <c r="AN2304" s="18">
        <v>81.424899999999994</v>
      </c>
      <c r="AO2304" s="2">
        <v>0.27</v>
      </c>
      <c r="AP2304" s="2">
        <v>0.5</v>
      </c>
      <c r="AQ2304" s="2">
        <v>59.3</v>
      </c>
      <c r="AR2304" s="2">
        <v>7.7015000000000002</v>
      </c>
      <c r="AS2304" s="2">
        <v>0</v>
      </c>
      <c r="AT2304" s="2">
        <v>0</v>
      </c>
      <c r="AU2304" s="8" t="s">
        <v>577</v>
      </c>
      <c r="AV2304" s="2">
        <v>0</v>
      </c>
      <c r="AW2304" s="2">
        <v>0.43</v>
      </c>
      <c r="AX2304" s="2">
        <v>0.7</v>
      </c>
      <c r="AY2304" s="2">
        <v>63</v>
      </c>
      <c r="AZ2304" s="2">
        <v>32.082999999999998</v>
      </c>
      <c r="BA2304" s="2">
        <v>0.61</v>
      </c>
      <c r="BB2304" s="2">
        <v>0.7</v>
      </c>
      <c r="BC2304" s="2">
        <v>88.4</v>
      </c>
      <c r="BD2304" s="2">
        <v>60.215499999999999</v>
      </c>
      <c r="BE2304" s="4" t="str">
        <f t="shared" si="352"/>
        <v>NO APLICA</v>
      </c>
      <c r="BF2304" s="4">
        <f t="shared" si="353"/>
        <v>0.29400000000000004</v>
      </c>
      <c r="BG2304">
        <f t="shared" si="354"/>
        <v>0.27</v>
      </c>
      <c r="BH2304">
        <f t="shared" si="355"/>
        <v>0</v>
      </c>
      <c r="BI2304">
        <f t="shared" si="356"/>
        <v>0.61</v>
      </c>
      <c r="BJ2304">
        <f t="shared" si="357"/>
        <v>0.6</v>
      </c>
      <c r="BK2304">
        <f t="shared" si="358"/>
        <v>0.15</v>
      </c>
      <c r="BL2304">
        <f t="shared" si="359"/>
        <v>113.69999999999959</v>
      </c>
    </row>
    <row r="2305" spans="1:64" x14ac:dyDescent="0.2">
      <c r="A2305" s="1">
        <v>2303</v>
      </c>
      <c r="B2305" s="7" t="s">
        <v>19</v>
      </c>
      <c r="C2305" s="3">
        <v>40000</v>
      </c>
      <c r="D2305" s="4" t="s">
        <v>17</v>
      </c>
      <c r="E2305" s="4" t="s">
        <v>166</v>
      </c>
      <c r="F2305" s="5" t="str">
        <f t="shared" si="350"/>
        <v>L</v>
      </c>
      <c r="G2305" s="6">
        <v>0.9145833333333333</v>
      </c>
      <c r="H2305" s="6">
        <v>0.91666666666666663</v>
      </c>
      <c r="I2305" s="85">
        <f t="shared" si="351"/>
        <v>2.9999999999999893</v>
      </c>
      <c r="J2305" s="86">
        <f>I2305*Segmentos!$D$7*(AH2305%)*IF(ISNUMBER(AI2305),AI2305%,0)</f>
        <v>399.5999999999986</v>
      </c>
      <c r="K2305" s="86">
        <f>I2305*Segmentos!$D$7*(AL2305%)*IF(ISNUMBER(AM2305),AM2305%,0)</f>
        <v>399.5999999999986</v>
      </c>
      <c r="L2305" s="4"/>
      <c r="M2305" s="2">
        <v>0.03</v>
      </c>
      <c r="N2305" s="2">
        <v>0.1</v>
      </c>
      <c r="O2305" s="2">
        <v>33.299999999999997</v>
      </c>
      <c r="P2305" s="2">
        <v>62.501899999999999</v>
      </c>
      <c r="Q2305" s="2">
        <v>0</v>
      </c>
      <c r="R2305" s="2">
        <v>0</v>
      </c>
      <c r="S2305" s="8" t="s">
        <v>577</v>
      </c>
      <c r="T2305" s="2">
        <v>0</v>
      </c>
      <c r="U2305" s="2">
        <v>7.0000000000000007E-2</v>
      </c>
      <c r="V2305" s="2">
        <v>0.2</v>
      </c>
      <c r="W2305" s="2">
        <v>33.299999999999997</v>
      </c>
      <c r="X2305" s="2">
        <v>27.922699999999999</v>
      </c>
      <c r="Y2305" s="2">
        <v>0</v>
      </c>
      <c r="Z2305" s="2">
        <v>0</v>
      </c>
      <c r="AA2305" s="8" t="s">
        <v>577</v>
      </c>
      <c r="AB2305" s="2">
        <v>0</v>
      </c>
      <c r="AC2305" s="2">
        <v>0.06</v>
      </c>
      <c r="AD2305" s="2">
        <v>0.2</v>
      </c>
      <c r="AE2305" s="2">
        <v>33.299999999999997</v>
      </c>
      <c r="AF2305" s="2">
        <v>34.5792</v>
      </c>
      <c r="AG2305" s="20">
        <v>0.03</v>
      </c>
      <c r="AH2305" s="20">
        <v>0.1</v>
      </c>
      <c r="AI2305" s="20">
        <v>33.299999999999997</v>
      </c>
      <c r="AJ2305" s="20">
        <v>27.922699999999999</v>
      </c>
      <c r="AK2305" s="18">
        <v>0.04</v>
      </c>
      <c r="AL2305" s="18">
        <v>0.1</v>
      </c>
      <c r="AM2305" s="18">
        <v>33.299999999999997</v>
      </c>
      <c r="AN2305" s="18">
        <v>34.5792</v>
      </c>
      <c r="AO2305" s="2">
        <v>0</v>
      </c>
      <c r="AP2305" s="2">
        <v>0</v>
      </c>
      <c r="AQ2305" s="8" t="s">
        <v>577</v>
      </c>
      <c r="AR2305" s="2">
        <v>0</v>
      </c>
      <c r="AS2305" s="2">
        <v>0</v>
      </c>
      <c r="AT2305" s="2">
        <v>0</v>
      </c>
      <c r="AU2305" s="8" t="s">
        <v>577</v>
      </c>
      <c r="AV2305" s="2">
        <v>0</v>
      </c>
      <c r="AW2305" s="2">
        <v>0.06</v>
      </c>
      <c r="AX2305" s="2">
        <v>0.2</v>
      </c>
      <c r="AY2305" s="2">
        <v>33.299999999999997</v>
      </c>
      <c r="AZ2305" s="2">
        <v>34.5792</v>
      </c>
      <c r="BA2305" s="2">
        <v>0.04</v>
      </c>
      <c r="BB2305" s="2">
        <v>0.1</v>
      </c>
      <c r="BC2305" s="2">
        <v>33.299999999999997</v>
      </c>
      <c r="BD2305" s="2">
        <v>27.922699999999999</v>
      </c>
      <c r="BE2305" s="4" t="str">
        <f t="shared" si="352"/>
        <v>NO APLICA</v>
      </c>
      <c r="BF2305" s="4">
        <f t="shared" si="353"/>
        <v>2.52E-2</v>
      </c>
      <c r="BG2305">
        <f t="shared" si="354"/>
        <v>0</v>
      </c>
      <c r="BH2305">
        <f t="shared" si="355"/>
        <v>0</v>
      </c>
      <c r="BI2305">
        <f t="shared" si="356"/>
        <v>0.06</v>
      </c>
      <c r="BJ2305">
        <f t="shared" si="357"/>
        <v>0.04</v>
      </c>
      <c r="BK2305">
        <f t="shared" si="358"/>
        <v>0.03</v>
      </c>
      <c r="BL2305">
        <f t="shared" si="359"/>
        <v>9.9899999999999629</v>
      </c>
    </row>
    <row r="2306" spans="1:64" x14ac:dyDescent="0.2">
      <c r="A2306" s="1">
        <v>2304</v>
      </c>
      <c r="B2306" s="7" t="s">
        <v>2</v>
      </c>
      <c r="C2306" s="3">
        <v>40000</v>
      </c>
      <c r="D2306" s="4" t="s">
        <v>627</v>
      </c>
      <c r="E2306" s="4" t="s">
        <v>164</v>
      </c>
      <c r="F2306" s="5" t="str">
        <f t="shared" si="350"/>
        <v>L</v>
      </c>
      <c r="G2306" s="6">
        <v>0.8833333333333333</v>
      </c>
      <c r="H2306" s="6">
        <v>0.93125000000000002</v>
      </c>
      <c r="I2306" s="85">
        <f t="shared" si="351"/>
        <v>69.000000000000071</v>
      </c>
      <c r="J2306" s="86">
        <f>I2306*Segmentos!$D$7*(AH2306%)*IF(ISNUMBER(AI2306),AI2306%,0)</f>
        <v>1428134.4000000015</v>
      </c>
      <c r="K2306" s="86">
        <f>I2306*Segmentos!$D$7*(AL2306%)*IF(ISNUMBER(AM2306),AM2306%,0)</f>
        <v>1811139.600000002</v>
      </c>
      <c r="L2306" s="4"/>
      <c r="M2306" s="2">
        <v>5.91</v>
      </c>
      <c r="N2306" s="2">
        <v>20.399999999999999</v>
      </c>
      <c r="O2306" s="2">
        <v>29</v>
      </c>
      <c r="P2306" s="2">
        <v>85.872399999999999</v>
      </c>
      <c r="Q2306" s="2">
        <v>4.26</v>
      </c>
      <c r="R2306" s="2">
        <v>15.7</v>
      </c>
      <c r="S2306" s="2">
        <v>27.1</v>
      </c>
      <c r="T2306" s="2">
        <v>10.336499999999999</v>
      </c>
      <c r="U2306" s="2">
        <v>6.26</v>
      </c>
      <c r="V2306" s="2">
        <v>19.399999999999999</v>
      </c>
      <c r="W2306" s="2">
        <v>32.200000000000003</v>
      </c>
      <c r="X2306" s="2">
        <v>19.065999999999999</v>
      </c>
      <c r="Y2306" s="2">
        <v>4.9400000000000004</v>
      </c>
      <c r="Z2306" s="2">
        <v>20.2</v>
      </c>
      <c r="AA2306" s="2">
        <v>24.4</v>
      </c>
      <c r="AB2306" s="2">
        <v>21.211400000000001</v>
      </c>
      <c r="AC2306" s="2">
        <v>7.39</v>
      </c>
      <c r="AD2306" s="2">
        <v>23.5</v>
      </c>
      <c r="AE2306" s="2">
        <v>31.4</v>
      </c>
      <c r="AF2306" s="2">
        <v>35.258600000000001</v>
      </c>
      <c r="AG2306" s="20">
        <v>5.17</v>
      </c>
      <c r="AH2306" s="20">
        <v>19.600000000000001</v>
      </c>
      <c r="AI2306" s="20">
        <v>26.4</v>
      </c>
      <c r="AJ2306" s="20">
        <v>35.658499999999997</v>
      </c>
      <c r="AK2306" s="18">
        <v>6.58</v>
      </c>
      <c r="AL2306" s="18">
        <v>21.1</v>
      </c>
      <c r="AM2306" s="18">
        <v>31.1</v>
      </c>
      <c r="AN2306" s="18">
        <v>50.213900000000002</v>
      </c>
      <c r="AO2306" s="2">
        <v>5.9</v>
      </c>
      <c r="AP2306" s="2">
        <v>19.100000000000001</v>
      </c>
      <c r="AQ2306" s="2">
        <v>30.9</v>
      </c>
      <c r="AR2306" s="2">
        <v>9.3731000000000009</v>
      </c>
      <c r="AS2306" s="2">
        <v>5.83</v>
      </c>
      <c r="AT2306" s="2">
        <v>19</v>
      </c>
      <c r="AU2306" s="2">
        <v>30.7</v>
      </c>
      <c r="AV2306" s="2">
        <v>18.669499999999999</v>
      </c>
      <c r="AW2306" s="2">
        <v>6.11</v>
      </c>
      <c r="AX2306" s="2">
        <v>21.8</v>
      </c>
      <c r="AY2306" s="2">
        <v>28.1</v>
      </c>
      <c r="AZ2306" s="2">
        <v>25.533999999999999</v>
      </c>
      <c r="BA2306" s="2">
        <v>5.8</v>
      </c>
      <c r="BB2306" s="2">
        <v>20.6</v>
      </c>
      <c r="BC2306" s="2">
        <v>28.2</v>
      </c>
      <c r="BD2306" s="2">
        <v>32.2958</v>
      </c>
      <c r="BE2306" s="4" t="str">
        <f t="shared" si="352"/>
        <v>NO APLICA</v>
      </c>
      <c r="BF2306" s="4">
        <f t="shared" si="353"/>
        <v>5.9581999999999997</v>
      </c>
      <c r="BG2306">
        <f t="shared" si="354"/>
        <v>5.9</v>
      </c>
      <c r="BH2306">
        <f t="shared" si="355"/>
        <v>5.83</v>
      </c>
      <c r="BI2306">
        <f t="shared" si="356"/>
        <v>6.11</v>
      </c>
      <c r="BJ2306">
        <f t="shared" si="357"/>
        <v>6.58</v>
      </c>
      <c r="BK2306">
        <f t="shared" si="358"/>
        <v>5.17</v>
      </c>
      <c r="BL2306">
        <f t="shared" si="359"/>
        <v>40820.400000000038</v>
      </c>
    </row>
    <row r="2307" spans="1:64" x14ac:dyDescent="0.2">
      <c r="A2307" s="1">
        <v>2305</v>
      </c>
      <c r="B2307" s="7" t="s">
        <v>16</v>
      </c>
      <c r="C2307" s="3">
        <v>40000</v>
      </c>
      <c r="D2307" s="4" t="s">
        <v>626</v>
      </c>
      <c r="E2307" s="4" t="s">
        <v>166</v>
      </c>
      <c r="F2307" s="5" t="str">
        <f t="shared" si="350"/>
        <v>L</v>
      </c>
      <c r="G2307" s="6">
        <v>0.91388888888888886</v>
      </c>
      <c r="H2307" s="6">
        <v>0.91736111111111107</v>
      </c>
      <c r="I2307" s="85">
        <f t="shared" si="351"/>
        <v>4.9999999999999822</v>
      </c>
      <c r="J2307" s="86">
        <f>I2307*Segmentos!$D$7*(AH2307%)*IF(ISNUMBER(AI2307),AI2307%,0)</f>
        <v>215749.99999999921</v>
      </c>
      <c r="K2307" s="86">
        <f>I2307*Segmentos!$D$7*(AL2307%)*IF(ISNUMBER(AM2307),AM2307%,0)</f>
        <v>298319.99999999895</v>
      </c>
      <c r="L2307" s="4"/>
      <c r="M2307" s="2">
        <v>12.99</v>
      </c>
      <c r="N2307" s="2">
        <v>14.6</v>
      </c>
      <c r="O2307" s="2">
        <v>88.7</v>
      </c>
      <c r="P2307" s="2">
        <v>85.685599999999994</v>
      </c>
      <c r="Q2307" s="2">
        <v>7.76</v>
      </c>
      <c r="R2307" s="2">
        <v>9.8000000000000007</v>
      </c>
      <c r="S2307" s="2">
        <v>79.3</v>
      </c>
      <c r="T2307" s="2">
        <v>8.5459999999999994</v>
      </c>
      <c r="U2307" s="2">
        <v>9.18</v>
      </c>
      <c r="V2307" s="2">
        <v>10.9</v>
      </c>
      <c r="W2307" s="2">
        <v>84.3</v>
      </c>
      <c r="X2307" s="2">
        <v>12.6967</v>
      </c>
      <c r="Y2307" s="2">
        <v>11.83</v>
      </c>
      <c r="Z2307" s="2">
        <v>13.3</v>
      </c>
      <c r="AA2307" s="2">
        <v>88.8</v>
      </c>
      <c r="AB2307" s="2">
        <v>23.040800000000001</v>
      </c>
      <c r="AC2307" s="2">
        <v>19.12</v>
      </c>
      <c r="AD2307" s="2">
        <v>20.7</v>
      </c>
      <c r="AE2307" s="2">
        <v>92.4</v>
      </c>
      <c r="AF2307" s="2">
        <v>41.402000000000001</v>
      </c>
      <c r="AG2307" s="20">
        <v>10.82</v>
      </c>
      <c r="AH2307" s="20">
        <v>12.5</v>
      </c>
      <c r="AI2307" s="20">
        <v>86.3</v>
      </c>
      <c r="AJ2307" s="20">
        <v>33.872500000000002</v>
      </c>
      <c r="AK2307" s="18">
        <v>14.94</v>
      </c>
      <c r="AL2307" s="18">
        <v>16.5</v>
      </c>
      <c r="AM2307" s="18">
        <v>90.4</v>
      </c>
      <c r="AN2307" s="18">
        <v>51.813099999999999</v>
      </c>
      <c r="AO2307" s="2">
        <v>10.42</v>
      </c>
      <c r="AP2307" s="2">
        <v>13.6</v>
      </c>
      <c r="AQ2307" s="2">
        <v>76.8</v>
      </c>
      <c r="AR2307" s="2">
        <v>7.5126999999999997</v>
      </c>
      <c r="AS2307" s="2">
        <v>9.84</v>
      </c>
      <c r="AT2307" s="2">
        <v>11.6</v>
      </c>
      <c r="AU2307" s="2">
        <v>85</v>
      </c>
      <c r="AV2307" s="2">
        <v>14.303699999999999</v>
      </c>
      <c r="AW2307" s="2">
        <v>11.83</v>
      </c>
      <c r="AX2307" s="2">
        <v>12.8</v>
      </c>
      <c r="AY2307" s="2">
        <v>92.2</v>
      </c>
      <c r="AZ2307" s="2">
        <v>22.437799999999999</v>
      </c>
      <c r="BA2307" s="2">
        <v>16.399999999999999</v>
      </c>
      <c r="BB2307" s="2">
        <v>18.100000000000001</v>
      </c>
      <c r="BC2307" s="2">
        <v>90.8</v>
      </c>
      <c r="BD2307" s="2">
        <v>41.4313</v>
      </c>
      <c r="BE2307" s="4" t="str">
        <f t="shared" si="352"/>
        <v>NO APLICA</v>
      </c>
      <c r="BF2307" s="4">
        <f t="shared" si="353"/>
        <v>12.5564</v>
      </c>
      <c r="BG2307">
        <f t="shared" si="354"/>
        <v>10.42</v>
      </c>
      <c r="BH2307">
        <f t="shared" si="355"/>
        <v>9.84</v>
      </c>
      <c r="BI2307">
        <f t="shared" si="356"/>
        <v>16.399999999999999</v>
      </c>
      <c r="BJ2307">
        <f t="shared" si="357"/>
        <v>14.94</v>
      </c>
      <c r="BK2307">
        <f t="shared" si="358"/>
        <v>10.82</v>
      </c>
      <c r="BL2307">
        <f t="shared" si="359"/>
        <v>6475.0999999999776</v>
      </c>
    </row>
    <row r="2308" spans="1:64" x14ac:dyDescent="0.2">
      <c r="A2308" s="1">
        <v>2306</v>
      </c>
      <c r="B2308" s="7" t="s">
        <v>22</v>
      </c>
      <c r="C2308" s="3">
        <v>40000</v>
      </c>
      <c r="D2308" s="4" t="s">
        <v>629</v>
      </c>
      <c r="E2308" s="4" t="s">
        <v>164</v>
      </c>
      <c r="F2308" s="5" t="str">
        <f t="shared" ref="F2308:F2371" si="360">CONCATENATE(IF(WEEKDAY(C2308)=1,"D",""),IF(WEEKDAY(C2308)=2,"L",""),IF(WEEKDAY(C2308)=3,"M",""),IF(WEEKDAY(C2308)=4,"W",""),IF(WEEKDAY(C2308)=5,"J",""),IF(WEEKDAY(C2308)=6,"V",""),IF(WEEKDAY(C2308)=7,"S",""))</f>
        <v>L</v>
      </c>
      <c r="G2308" s="6">
        <v>0.83194444444444438</v>
      </c>
      <c r="H2308" s="6">
        <v>0.87361111111111101</v>
      </c>
      <c r="I2308" s="85">
        <f t="shared" ref="I2308:I2371" si="361">IF(H2308&gt;=G2308,(H2308-G2308)*24*60,("24:00:00"-G2308+H2308)*24*60)</f>
        <v>59.999999999999943</v>
      </c>
      <c r="J2308" s="86">
        <f>I2308*Segmentos!$D$7*(AH2308%)*IF(ISNUMBER(AI2308),AI2308%,0)</f>
        <v>288671.99999999971</v>
      </c>
      <c r="K2308" s="86">
        <f>I2308*Segmentos!$D$7*(AL2308%)*IF(ISNUMBER(AM2308),AM2308%,0)</f>
        <v>367199.99999999965</v>
      </c>
      <c r="L2308" s="4"/>
      <c r="M2308" s="2">
        <v>1.38</v>
      </c>
      <c r="N2308" s="2">
        <v>4.2</v>
      </c>
      <c r="O2308" s="2">
        <v>33.1</v>
      </c>
      <c r="P2308" s="2">
        <v>96.560699999999997</v>
      </c>
      <c r="Q2308" s="2">
        <v>0.69</v>
      </c>
      <c r="R2308" s="2">
        <v>1.8</v>
      </c>
      <c r="S2308" s="2">
        <v>38.700000000000003</v>
      </c>
      <c r="T2308" s="2">
        <v>8.0327000000000002</v>
      </c>
      <c r="U2308" s="2">
        <v>1.21</v>
      </c>
      <c r="V2308" s="2">
        <v>3.8</v>
      </c>
      <c r="W2308" s="2">
        <v>31.8</v>
      </c>
      <c r="X2308" s="2">
        <v>17.7346</v>
      </c>
      <c r="Y2308" s="2">
        <v>0.56999999999999995</v>
      </c>
      <c r="Z2308" s="2">
        <v>2</v>
      </c>
      <c r="AA2308" s="2">
        <v>29.3</v>
      </c>
      <c r="AB2308" s="2">
        <v>11.860900000000001</v>
      </c>
      <c r="AC2308" s="2">
        <v>2.56</v>
      </c>
      <c r="AD2308" s="2">
        <v>7.6</v>
      </c>
      <c r="AE2308" s="2">
        <v>33.799999999999997</v>
      </c>
      <c r="AF2308" s="2">
        <v>58.932499999999997</v>
      </c>
      <c r="AG2308" s="20">
        <v>1.21</v>
      </c>
      <c r="AH2308" s="20">
        <v>3.1</v>
      </c>
      <c r="AI2308" s="20">
        <v>38.799999999999997</v>
      </c>
      <c r="AJ2308" s="20">
        <v>40.090699999999998</v>
      </c>
      <c r="AK2308" s="18">
        <v>1.53</v>
      </c>
      <c r="AL2308" s="18">
        <v>5.0999999999999996</v>
      </c>
      <c r="AM2308" s="18">
        <v>30</v>
      </c>
      <c r="AN2308" s="18">
        <v>56.47</v>
      </c>
      <c r="AO2308" s="2">
        <v>0.85</v>
      </c>
      <c r="AP2308" s="2">
        <v>5.6</v>
      </c>
      <c r="AQ2308" s="2">
        <v>15</v>
      </c>
      <c r="AR2308" s="2">
        <v>6.4894999999999996</v>
      </c>
      <c r="AS2308" s="2">
        <v>1.1000000000000001</v>
      </c>
      <c r="AT2308" s="2">
        <v>3.9</v>
      </c>
      <c r="AU2308" s="2">
        <v>28</v>
      </c>
      <c r="AV2308" s="2">
        <v>16.907399999999999</v>
      </c>
      <c r="AW2308" s="2">
        <v>1.96</v>
      </c>
      <c r="AX2308" s="2">
        <v>4.4000000000000004</v>
      </c>
      <c r="AY2308" s="2">
        <v>44.8</v>
      </c>
      <c r="AZ2308" s="2">
        <v>39.3872</v>
      </c>
      <c r="BA2308" s="2">
        <v>1.26</v>
      </c>
      <c r="BB2308" s="2">
        <v>3.7</v>
      </c>
      <c r="BC2308" s="2">
        <v>33.700000000000003</v>
      </c>
      <c r="BD2308" s="2">
        <v>33.776499999999999</v>
      </c>
      <c r="BE2308" s="4" t="str">
        <f t="shared" ref="BE2308:BE2371" si="362">IF(OR(E2308="NOTICIERO",E2308="INFORMATIVO"),"NO APLICA",IF(I2308&lt;60,"NO APLICA",IF(M2308&lt;6,"ABURRIDO",IF(O2308&lt;25,"ABURRIDO","ENTRETENIDO"))))</f>
        <v>NO APLICA</v>
      </c>
      <c r="BF2308" s="4">
        <f t="shared" ref="BF2308:BF2371" si="363">SUMPRODUCT($BG$2:$BK$2,BG2308:BK2308)/5</f>
        <v>1.3934</v>
      </c>
      <c r="BG2308">
        <f t="shared" ref="BG2308:BG2371" si="364">AO2308</f>
        <v>0.85</v>
      </c>
      <c r="BH2308">
        <f t="shared" ref="BH2308:BH2371" si="365">AS2308</f>
        <v>1.1000000000000001</v>
      </c>
      <c r="BI2308">
        <f t="shared" ref="BI2308:BI2371" si="366">MAX(AW2308,BA2308)</f>
        <v>1.96</v>
      </c>
      <c r="BJ2308">
        <f t="shared" ref="BJ2308:BJ2371" si="367">AK2308</f>
        <v>1.53</v>
      </c>
      <c r="BK2308">
        <f t="shared" ref="BK2308:BK2371" si="368">AG2308</f>
        <v>1.21</v>
      </c>
      <c r="BL2308">
        <f t="shared" ref="BL2308:BL2371" si="369">IFERROR((I2308*N2308*O2308),0)</f>
        <v>8341.1999999999935</v>
      </c>
    </row>
    <row r="2309" spans="1:64" x14ac:dyDescent="0.2">
      <c r="A2309" s="1">
        <v>2307</v>
      </c>
      <c r="B2309" s="7" t="s">
        <v>4</v>
      </c>
      <c r="C2309" s="3">
        <v>40000</v>
      </c>
      <c r="D2309" s="4" t="s">
        <v>3</v>
      </c>
      <c r="E2309" s="4" t="s">
        <v>165</v>
      </c>
      <c r="F2309" s="5" t="str">
        <f t="shared" si="360"/>
        <v>L</v>
      </c>
      <c r="G2309" s="6">
        <v>0.77569444444444446</v>
      </c>
      <c r="H2309" s="6">
        <v>0.87430555555555556</v>
      </c>
      <c r="I2309" s="85">
        <f t="shared" si="361"/>
        <v>141.99999999999997</v>
      </c>
      <c r="J2309" s="86">
        <f>I2309*Segmentos!$D$7*(AH2309%)*IF(ISNUMBER(AI2309),AI2309%,0)</f>
        <v>1711497.5999999999</v>
      </c>
      <c r="K2309" s="86">
        <f>I2309*Segmentos!$D$7*(AL2309%)*IF(ISNUMBER(AM2309),AM2309%,0)</f>
        <v>2501017.5999999992</v>
      </c>
      <c r="L2309" s="4"/>
      <c r="M2309" s="2">
        <v>3.75</v>
      </c>
      <c r="N2309" s="2">
        <v>16.8</v>
      </c>
      <c r="O2309" s="2">
        <v>22.4</v>
      </c>
      <c r="P2309" s="2">
        <v>68.760099999999994</v>
      </c>
      <c r="Q2309" s="2">
        <v>3.92</v>
      </c>
      <c r="R2309" s="2">
        <v>19.2</v>
      </c>
      <c r="S2309" s="2">
        <v>20.5</v>
      </c>
      <c r="T2309" s="2">
        <v>11.9975</v>
      </c>
      <c r="U2309" s="2">
        <v>5.65</v>
      </c>
      <c r="V2309" s="2">
        <v>20.9</v>
      </c>
      <c r="W2309" s="2">
        <v>27</v>
      </c>
      <c r="X2309" s="2">
        <v>21.738199999999999</v>
      </c>
      <c r="Y2309" s="2">
        <v>2.95</v>
      </c>
      <c r="Z2309" s="2">
        <v>14.3</v>
      </c>
      <c r="AA2309" s="2">
        <v>20.6</v>
      </c>
      <c r="AB2309" s="2">
        <v>15.9748</v>
      </c>
      <c r="AC2309" s="2">
        <v>3.16</v>
      </c>
      <c r="AD2309" s="2">
        <v>15.1</v>
      </c>
      <c r="AE2309" s="2">
        <v>21</v>
      </c>
      <c r="AF2309" s="2">
        <v>19.049600000000002</v>
      </c>
      <c r="AG2309" s="20">
        <v>3.01</v>
      </c>
      <c r="AH2309" s="20">
        <v>16.2</v>
      </c>
      <c r="AI2309" s="20">
        <v>18.600000000000001</v>
      </c>
      <c r="AJ2309" s="20">
        <v>26.214300000000001</v>
      </c>
      <c r="AK2309" s="18">
        <v>4.41</v>
      </c>
      <c r="AL2309" s="18">
        <v>17.2</v>
      </c>
      <c r="AM2309" s="18">
        <v>25.6</v>
      </c>
      <c r="AN2309" s="18">
        <v>42.5458</v>
      </c>
      <c r="AO2309" s="2">
        <v>1.59</v>
      </c>
      <c r="AP2309" s="2">
        <v>9.4</v>
      </c>
      <c r="AQ2309" s="2">
        <v>16.899999999999999</v>
      </c>
      <c r="AR2309" s="2">
        <v>3.1762000000000001</v>
      </c>
      <c r="AS2309" s="2">
        <v>2.71</v>
      </c>
      <c r="AT2309" s="2">
        <v>16</v>
      </c>
      <c r="AU2309" s="2">
        <v>17</v>
      </c>
      <c r="AV2309" s="2">
        <v>10.9398</v>
      </c>
      <c r="AW2309" s="2">
        <v>3.54</v>
      </c>
      <c r="AX2309" s="2">
        <v>14.9</v>
      </c>
      <c r="AY2309" s="2">
        <v>23.8</v>
      </c>
      <c r="AZ2309" s="2">
        <v>18.647600000000001</v>
      </c>
      <c r="BA2309" s="2">
        <v>5.13</v>
      </c>
      <c r="BB2309" s="2">
        <v>20.7</v>
      </c>
      <c r="BC2309" s="2">
        <v>24.7</v>
      </c>
      <c r="BD2309" s="2">
        <v>35.996499999999997</v>
      </c>
      <c r="BE2309" s="4" t="str">
        <f t="shared" si="362"/>
        <v>ABURRIDO</v>
      </c>
      <c r="BF2309" s="4">
        <f t="shared" si="363"/>
        <v>3.5520000000000005</v>
      </c>
      <c r="BG2309">
        <f t="shared" si="364"/>
        <v>1.59</v>
      </c>
      <c r="BH2309">
        <f t="shared" si="365"/>
        <v>2.71</v>
      </c>
      <c r="BI2309">
        <f t="shared" si="366"/>
        <v>5.13</v>
      </c>
      <c r="BJ2309">
        <f t="shared" si="367"/>
        <v>4.41</v>
      </c>
      <c r="BK2309">
        <f t="shared" si="368"/>
        <v>3.01</v>
      </c>
      <c r="BL2309">
        <f t="shared" si="369"/>
        <v>53437.439999999988</v>
      </c>
    </row>
    <row r="2310" spans="1:64" x14ac:dyDescent="0.2">
      <c r="A2310" s="1">
        <v>2308</v>
      </c>
      <c r="B2310" s="7" t="s">
        <v>15</v>
      </c>
      <c r="C2310" s="3">
        <v>40001</v>
      </c>
      <c r="D2310" s="4" t="s">
        <v>626</v>
      </c>
      <c r="E2310" s="4" t="s">
        <v>164</v>
      </c>
      <c r="F2310" s="5" t="str">
        <f t="shared" si="360"/>
        <v>M</v>
      </c>
      <c r="G2310" s="6">
        <v>0.875</v>
      </c>
      <c r="H2310" s="6">
        <v>0.91527777777777775</v>
      </c>
      <c r="I2310" s="85">
        <f t="shared" si="361"/>
        <v>57.999999999999957</v>
      </c>
      <c r="J2310" s="86">
        <f>I2310*Segmentos!$D$7*(AH2310%)*IF(ISNUMBER(AI2310),AI2310%,0)</f>
        <v>1722599.9999999986</v>
      </c>
      <c r="K2310" s="86">
        <f>I2310*Segmentos!$D$7*(AL2310%)*IF(ISNUMBER(AM2310),AM2310%,0)</f>
        <v>2425420.7999999984</v>
      </c>
      <c r="L2310" s="4"/>
      <c r="M2310" s="2">
        <v>9.0299999999999994</v>
      </c>
      <c r="N2310" s="2">
        <v>22.2</v>
      </c>
      <c r="O2310" s="2">
        <v>40.799999999999997</v>
      </c>
      <c r="P2310" s="2">
        <v>87.305899999999994</v>
      </c>
      <c r="Q2310" s="2">
        <v>4.9400000000000004</v>
      </c>
      <c r="R2310" s="2">
        <v>12.4</v>
      </c>
      <c r="S2310" s="2">
        <v>39.9</v>
      </c>
      <c r="T2310" s="2">
        <v>7.9729000000000001</v>
      </c>
      <c r="U2310" s="2">
        <v>5.32</v>
      </c>
      <c r="V2310" s="2">
        <v>15.9</v>
      </c>
      <c r="W2310" s="2">
        <v>33.6</v>
      </c>
      <c r="X2310" s="2">
        <v>10.7925</v>
      </c>
      <c r="Y2310" s="2">
        <v>8.83</v>
      </c>
      <c r="Z2310" s="2">
        <v>23.9</v>
      </c>
      <c r="AA2310" s="2">
        <v>36.9</v>
      </c>
      <c r="AB2310" s="2">
        <v>25.194199999999999</v>
      </c>
      <c r="AC2310" s="2">
        <v>13.66</v>
      </c>
      <c r="AD2310" s="2">
        <v>29.6</v>
      </c>
      <c r="AE2310" s="2">
        <v>46.2</v>
      </c>
      <c r="AF2310" s="2">
        <v>43.346200000000003</v>
      </c>
      <c r="AG2310" s="20">
        <v>7.43</v>
      </c>
      <c r="AH2310" s="20">
        <v>19.8</v>
      </c>
      <c r="AI2310" s="20">
        <v>37.5</v>
      </c>
      <c r="AJ2310" s="20">
        <v>34.094099999999997</v>
      </c>
      <c r="AK2310" s="18">
        <v>10.47</v>
      </c>
      <c r="AL2310" s="18">
        <v>24.2</v>
      </c>
      <c r="AM2310" s="18">
        <v>43.2</v>
      </c>
      <c r="AN2310" s="18">
        <v>53.211799999999997</v>
      </c>
      <c r="AO2310" s="2">
        <v>6.89</v>
      </c>
      <c r="AP2310" s="2">
        <v>18.399999999999999</v>
      </c>
      <c r="AQ2310" s="2">
        <v>37.299999999999997</v>
      </c>
      <c r="AR2310" s="2">
        <v>7.2755000000000001</v>
      </c>
      <c r="AS2310" s="2">
        <v>5.82</v>
      </c>
      <c r="AT2310" s="2">
        <v>16</v>
      </c>
      <c r="AU2310" s="2">
        <v>36.4</v>
      </c>
      <c r="AV2310" s="2">
        <v>12.398099999999999</v>
      </c>
      <c r="AW2310" s="2">
        <v>8.0500000000000007</v>
      </c>
      <c r="AX2310" s="2">
        <v>22.9</v>
      </c>
      <c r="AY2310" s="2">
        <v>35.200000000000003</v>
      </c>
      <c r="AZ2310" s="2">
        <v>22.3842</v>
      </c>
      <c r="BA2310" s="2">
        <v>12.22</v>
      </c>
      <c r="BB2310" s="2">
        <v>26.2</v>
      </c>
      <c r="BC2310" s="2">
        <v>46.6</v>
      </c>
      <c r="BD2310" s="2">
        <v>45.247999999999998</v>
      </c>
      <c r="BE2310" s="4" t="str">
        <f t="shared" si="362"/>
        <v>NO APLICA</v>
      </c>
      <c r="BF2310" s="4">
        <f t="shared" si="363"/>
        <v>8.5338000000000012</v>
      </c>
      <c r="BG2310">
        <f t="shared" si="364"/>
        <v>6.89</v>
      </c>
      <c r="BH2310">
        <f t="shared" si="365"/>
        <v>5.82</v>
      </c>
      <c r="BI2310">
        <f t="shared" si="366"/>
        <v>12.22</v>
      </c>
      <c r="BJ2310">
        <f t="shared" si="367"/>
        <v>10.47</v>
      </c>
      <c r="BK2310">
        <f t="shared" si="368"/>
        <v>7.43</v>
      </c>
      <c r="BL2310">
        <f t="shared" si="369"/>
        <v>52534.079999999958</v>
      </c>
    </row>
    <row r="2311" spans="1:64" x14ac:dyDescent="0.2">
      <c r="A2311" s="1">
        <v>2309</v>
      </c>
      <c r="B2311" s="7" t="s">
        <v>140</v>
      </c>
      <c r="C2311" s="3">
        <v>40001</v>
      </c>
      <c r="D2311" s="4" t="s">
        <v>629</v>
      </c>
      <c r="E2311" s="4" t="s">
        <v>169</v>
      </c>
      <c r="F2311" s="5" t="str">
        <f t="shared" si="360"/>
        <v>M</v>
      </c>
      <c r="G2311" s="6">
        <v>0.91736111111111107</v>
      </c>
      <c r="H2311" s="6">
        <v>0.95</v>
      </c>
      <c r="I2311" s="85">
        <f t="shared" si="361"/>
        <v>46.999999999999993</v>
      </c>
      <c r="J2311" s="86">
        <f>I2311*Segmentos!$D$7*(AH2311%)*IF(ISNUMBER(AI2311),AI2311%,0)</f>
        <v>206611.99999999997</v>
      </c>
      <c r="K2311" s="86">
        <f>I2311*Segmentos!$D$7*(AL2311%)*IF(ISNUMBER(AM2311),AM2311%,0)</f>
        <v>157882.39999999997</v>
      </c>
      <c r="L2311" s="4" t="s">
        <v>481</v>
      </c>
      <c r="M2311" s="2">
        <v>0.95</v>
      </c>
      <c r="N2311" s="2">
        <v>3.4</v>
      </c>
      <c r="O2311" s="2">
        <v>27.9</v>
      </c>
      <c r="P2311" s="2">
        <v>88.068899999999999</v>
      </c>
      <c r="Q2311" s="2">
        <v>1.29</v>
      </c>
      <c r="R2311" s="2">
        <v>2.7</v>
      </c>
      <c r="S2311" s="2">
        <v>48.6</v>
      </c>
      <c r="T2311" s="2">
        <v>19.941600000000001</v>
      </c>
      <c r="U2311" s="2">
        <v>0.56000000000000005</v>
      </c>
      <c r="V2311" s="2">
        <v>1.9</v>
      </c>
      <c r="W2311" s="2">
        <v>29.8</v>
      </c>
      <c r="X2311" s="2">
        <v>10.882</v>
      </c>
      <c r="Y2311" s="2">
        <v>1.41</v>
      </c>
      <c r="Z2311" s="2">
        <v>4.4000000000000004</v>
      </c>
      <c r="AA2311" s="2">
        <v>32.4</v>
      </c>
      <c r="AB2311" s="2">
        <v>38.666499999999999</v>
      </c>
      <c r="AC2311" s="2">
        <v>0.61</v>
      </c>
      <c r="AD2311" s="2">
        <v>3.9</v>
      </c>
      <c r="AE2311" s="2">
        <v>15.6</v>
      </c>
      <c r="AF2311" s="2">
        <v>18.578800000000001</v>
      </c>
      <c r="AG2311" s="20">
        <v>1.0900000000000001</v>
      </c>
      <c r="AH2311" s="20">
        <v>3.5</v>
      </c>
      <c r="AI2311" s="20">
        <v>31.4</v>
      </c>
      <c r="AJ2311" s="20">
        <v>47.827100000000002</v>
      </c>
      <c r="AK2311" s="18">
        <v>0.83</v>
      </c>
      <c r="AL2311" s="18">
        <v>3.4</v>
      </c>
      <c r="AM2311" s="18">
        <v>24.7</v>
      </c>
      <c r="AN2311" s="18">
        <v>40.241700000000002</v>
      </c>
      <c r="AO2311" s="2">
        <v>0.09</v>
      </c>
      <c r="AP2311" s="2">
        <v>1</v>
      </c>
      <c r="AQ2311" s="2">
        <v>9.3000000000000007</v>
      </c>
      <c r="AR2311" s="2">
        <v>0.91849999999999998</v>
      </c>
      <c r="AS2311" s="2">
        <v>0.63</v>
      </c>
      <c r="AT2311" s="2">
        <v>2.2999999999999998</v>
      </c>
      <c r="AU2311" s="2">
        <v>27.8</v>
      </c>
      <c r="AV2311" s="2">
        <v>12.761900000000001</v>
      </c>
      <c r="AW2311" s="2">
        <v>1.1100000000000001</v>
      </c>
      <c r="AX2311" s="2">
        <v>4.2</v>
      </c>
      <c r="AY2311" s="2">
        <v>26.1</v>
      </c>
      <c r="AZ2311" s="2">
        <v>29.474</v>
      </c>
      <c r="BA2311" s="2">
        <v>1.27</v>
      </c>
      <c r="BB2311" s="2">
        <v>4.0999999999999996</v>
      </c>
      <c r="BC2311" s="2">
        <v>30.6</v>
      </c>
      <c r="BD2311" s="2">
        <v>44.914400000000001</v>
      </c>
      <c r="BE2311" s="4" t="str">
        <f t="shared" si="362"/>
        <v>NO APLICA</v>
      </c>
      <c r="BF2311" s="4">
        <f t="shared" si="363"/>
        <v>0.82879999999999998</v>
      </c>
      <c r="BG2311">
        <f t="shared" si="364"/>
        <v>0.09</v>
      </c>
      <c r="BH2311">
        <f t="shared" si="365"/>
        <v>0.63</v>
      </c>
      <c r="BI2311">
        <f t="shared" si="366"/>
        <v>1.27</v>
      </c>
      <c r="BJ2311">
        <f t="shared" si="367"/>
        <v>0.83</v>
      </c>
      <c r="BK2311">
        <f t="shared" si="368"/>
        <v>1.0900000000000001</v>
      </c>
      <c r="BL2311">
        <f t="shared" si="369"/>
        <v>4458.4199999999992</v>
      </c>
    </row>
    <row r="2312" spans="1:64" x14ac:dyDescent="0.2">
      <c r="A2312" s="1">
        <v>2310</v>
      </c>
      <c r="B2312" s="7" t="s">
        <v>5</v>
      </c>
      <c r="C2312" s="3">
        <v>40001</v>
      </c>
      <c r="D2312" s="4" t="s">
        <v>3</v>
      </c>
      <c r="E2312" s="4" t="s">
        <v>164</v>
      </c>
      <c r="F2312" s="5" t="str">
        <f t="shared" si="360"/>
        <v>M</v>
      </c>
      <c r="G2312" s="6">
        <v>0.87361111111111101</v>
      </c>
      <c r="H2312" s="6">
        <v>0.91736111111111107</v>
      </c>
      <c r="I2312" s="85">
        <f t="shared" si="361"/>
        <v>63.000000000000099</v>
      </c>
      <c r="J2312" s="86">
        <f>I2312*Segmentos!$D$7*(AH2312%)*IF(ISNUMBER(AI2312),AI2312%,0)</f>
        <v>1469361.600000002</v>
      </c>
      <c r="K2312" s="86">
        <f>I2312*Segmentos!$D$7*(AL2312%)*IF(ISNUMBER(AM2312),AM2312%,0)</f>
        <v>1501164.0000000023</v>
      </c>
      <c r="L2312" s="4"/>
      <c r="M2312" s="2">
        <v>5.89</v>
      </c>
      <c r="N2312" s="2">
        <v>17.899999999999999</v>
      </c>
      <c r="O2312" s="2">
        <v>32.9</v>
      </c>
      <c r="P2312" s="2">
        <v>83.483400000000003</v>
      </c>
      <c r="Q2312" s="2">
        <v>4.5599999999999996</v>
      </c>
      <c r="R2312" s="2">
        <v>11.8</v>
      </c>
      <c r="S2312" s="2">
        <v>38.700000000000003</v>
      </c>
      <c r="T2312" s="2">
        <v>10.795</v>
      </c>
      <c r="U2312" s="2">
        <v>5.24</v>
      </c>
      <c r="V2312" s="2">
        <v>14.4</v>
      </c>
      <c r="W2312" s="2">
        <v>36.5</v>
      </c>
      <c r="X2312" s="2">
        <v>15.5909</v>
      </c>
      <c r="Y2312" s="2">
        <v>6.74</v>
      </c>
      <c r="Z2312" s="2">
        <v>21.8</v>
      </c>
      <c r="AA2312" s="2">
        <v>30.9</v>
      </c>
      <c r="AB2312" s="2">
        <v>28.232199999999999</v>
      </c>
      <c r="AC2312" s="2">
        <v>6.2</v>
      </c>
      <c r="AD2312" s="2">
        <v>19.600000000000001</v>
      </c>
      <c r="AE2312" s="2">
        <v>31.6</v>
      </c>
      <c r="AF2312" s="2">
        <v>28.865400000000001</v>
      </c>
      <c r="AG2312" s="20">
        <v>5.83</v>
      </c>
      <c r="AH2312" s="20">
        <v>17.2</v>
      </c>
      <c r="AI2312" s="20">
        <v>33.9</v>
      </c>
      <c r="AJ2312" s="20">
        <v>39.197099999999999</v>
      </c>
      <c r="AK2312" s="18">
        <v>5.94</v>
      </c>
      <c r="AL2312" s="18">
        <v>18.5</v>
      </c>
      <c r="AM2312" s="18">
        <v>32.200000000000003</v>
      </c>
      <c r="AN2312" s="18">
        <v>44.286299999999997</v>
      </c>
      <c r="AO2312" s="2">
        <v>2.29</v>
      </c>
      <c r="AP2312" s="2">
        <v>13.4</v>
      </c>
      <c r="AQ2312" s="2">
        <v>17.100000000000001</v>
      </c>
      <c r="AR2312" s="2">
        <v>3.5463</v>
      </c>
      <c r="AS2312" s="2">
        <v>5</v>
      </c>
      <c r="AT2312" s="2">
        <v>15.1</v>
      </c>
      <c r="AU2312" s="2">
        <v>33.1</v>
      </c>
      <c r="AV2312" s="2">
        <v>15.606299999999999</v>
      </c>
      <c r="AW2312" s="2">
        <v>6.17</v>
      </c>
      <c r="AX2312" s="2">
        <v>19</v>
      </c>
      <c r="AY2312" s="2">
        <v>32.5</v>
      </c>
      <c r="AZ2312" s="2">
        <v>25.152100000000001</v>
      </c>
      <c r="BA2312" s="2">
        <v>7.21</v>
      </c>
      <c r="BB2312" s="2">
        <v>19.899999999999999</v>
      </c>
      <c r="BC2312" s="2">
        <v>36.299999999999997</v>
      </c>
      <c r="BD2312" s="2">
        <v>39.178600000000003</v>
      </c>
      <c r="BE2312" s="4" t="str">
        <f t="shared" si="362"/>
        <v>NO APLICA</v>
      </c>
      <c r="BF2312" s="4">
        <f t="shared" si="363"/>
        <v>5.5712000000000002</v>
      </c>
      <c r="BG2312">
        <f t="shared" si="364"/>
        <v>2.29</v>
      </c>
      <c r="BH2312">
        <f t="shared" si="365"/>
        <v>5</v>
      </c>
      <c r="BI2312">
        <f t="shared" si="366"/>
        <v>7.21</v>
      </c>
      <c r="BJ2312">
        <f t="shared" si="367"/>
        <v>5.94</v>
      </c>
      <c r="BK2312">
        <f t="shared" si="368"/>
        <v>5.83</v>
      </c>
      <c r="BL2312">
        <f t="shared" si="369"/>
        <v>37101.330000000053</v>
      </c>
    </row>
    <row r="2313" spans="1:64" x14ac:dyDescent="0.2">
      <c r="A2313" s="1">
        <v>2311</v>
      </c>
      <c r="B2313" s="7" t="s">
        <v>49</v>
      </c>
      <c r="C2313" s="3">
        <v>40001</v>
      </c>
      <c r="D2313" s="4" t="s">
        <v>628</v>
      </c>
      <c r="E2313" s="4" t="s">
        <v>168</v>
      </c>
      <c r="F2313" s="5" t="str">
        <f t="shared" si="360"/>
        <v>M</v>
      </c>
      <c r="G2313" s="6">
        <v>0.91736111111111107</v>
      </c>
      <c r="H2313" s="6">
        <v>5.5555555555555558E-3</v>
      </c>
      <c r="I2313" s="85">
        <f t="shared" si="361"/>
        <v>127.00000000000006</v>
      </c>
      <c r="J2313" s="86">
        <f>I2313*Segmentos!$D$7*(AH2313%)*IF(ISNUMBER(AI2313),AI2313%,0)</f>
        <v>1318768.0000000007</v>
      </c>
      <c r="K2313" s="86">
        <f>I2313*Segmentos!$D$7*(AL2313%)*IF(ISNUMBER(AM2313),AM2313%,0)</f>
        <v>1162354.8000000005</v>
      </c>
      <c r="L2313" s="4" t="s">
        <v>483</v>
      </c>
      <c r="M2313" s="2">
        <v>2.4300000000000002</v>
      </c>
      <c r="N2313" s="2">
        <v>9.8000000000000007</v>
      </c>
      <c r="O2313" s="2">
        <v>24.9</v>
      </c>
      <c r="P2313" s="2">
        <v>91.611099999999993</v>
      </c>
      <c r="Q2313" s="2">
        <v>0.87</v>
      </c>
      <c r="R2313" s="2">
        <v>2.6</v>
      </c>
      <c r="S2313" s="2">
        <v>33.200000000000003</v>
      </c>
      <c r="T2313" s="2">
        <v>5.4523999999999999</v>
      </c>
      <c r="U2313" s="2">
        <v>2.99</v>
      </c>
      <c r="V2313" s="2">
        <v>10.8</v>
      </c>
      <c r="W2313" s="2">
        <v>27.8</v>
      </c>
      <c r="X2313" s="2">
        <v>23.645499999999998</v>
      </c>
      <c r="Y2313" s="2">
        <v>2.77</v>
      </c>
      <c r="Z2313" s="2">
        <v>12</v>
      </c>
      <c r="AA2313" s="2">
        <v>23</v>
      </c>
      <c r="AB2313" s="2">
        <v>30.815300000000001</v>
      </c>
      <c r="AC2313" s="2">
        <v>2.56</v>
      </c>
      <c r="AD2313" s="2">
        <v>10.7</v>
      </c>
      <c r="AE2313" s="2">
        <v>23.8</v>
      </c>
      <c r="AF2313" s="2">
        <v>31.697900000000001</v>
      </c>
      <c r="AG2313" s="20">
        <v>2.59</v>
      </c>
      <c r="AH2313" s="20">
        <v>11</v>
      </c>
      <c r="AI2313" s="20">
        <v>23.6</v>
      </c>
      <c r="AJ2313" s="20">
        <v>46.305399999999999</v>
      </c>
      <c r="AK2313" s="18">
        <v>2.29</v>
      </c>
      <c r="AL2313" s="18">
        <v>8.6999999999999993</v>
      </c>
      <c r="AM2313" s="18">
        <v>26.3</v>
      </c>
      <c r="AN2313" s="18">
        <v>45.305799999999998</v>
      </c>
      <c r="AO2313" s="2">
        <v>1.34</v>
      </c>
      <c r="AP2313" s="2">
        <v>8.3000000000000007</v>
      </c>
      <c r="AQ2313" s="2">
        <v>16.2</v>
      </c>
      <c r="AR2313" s="2">
        <v>5.5186999999999999</v>
      </c>
      <c r="AS2313" s="2">
        <v>1.24</v>
      </c>
      <c r="AT2313" s="2">
        <v>7.6</v>
      </c>
      <c r="AU2313" s="2">
        <v>16.3</v>
      </c>
      <c r="AV2313" s="2">
        <v>10.308400000000001</v>
      </c>
      <c r="AW2313" s="2">
        <v>3.12</v>
      </c>
      <c r="AX2313" s="2">
        <v>9.4</v>
      </c>
      <c r="AY2313" s="2">
        <v>33.200000000000003</v>
      </c>
      <c r="AZ2313" s="2">
        <v>33.767200000000003</v>
      </c>
      <c r="BA2313" s="2">
        <v>2.91</v>
      </c>
      <c r="BB2313" s="2">
        <v>11.7</v>
      </c>
      <c r="BC2313" s="2">
        <v>24.8</v>
      </c>
      <c r="BD2313" s="2">
        <v>42.016800000000003</v>
      </c>
      <c r="BE2313" s="4" t="str">
        <f t="shared" si="362"/>
        <v>ABURRIDO</v>
      </c>
      <c r="BF2313" s="4">
        <f t="shared" si="363"/>
        <v>2.048</v>
      </c>
      <c r="BG2313">
        <f t="shared" si="364"/>
        <v>1.34</v>
      </c>
      <c r="BH2313">
        <f t="shared" si="365"/>
        <v>1.24</v>
      </c>
      <c r="BI2313">
        <f t="shared" si="366"/>
        <v>3.12</v>
      </c>
      <c r="BJ2313">
        <f t="shared" si="367"/>
        <v>2.29</v>
      </c>
      <c r="BK2313">
        <f t="shared" si="368"/>
        <v>2.59</v>
      </c>
      <c r="BL2313">
        <f t="shared" si="369"/>
        <v>30990.540000000012</v>
      </c>
    </row>
    <row r="2314" spans="1:64" x14ac:dyDescent="0.2">
      <c r="A2314" s="1">
        <v>2312</v>
      </c>
      <c r="B2314" s="7" t="s">
        <v>18</v>
      </c>
      <c r="C2314" s="3">
        <v>40001</v>
      </c>
      <c r="D2314" s="4" t="s">
        <v>17</v>
      </c>
      <c r="E2314" s="4" t="s">
        <v>168</v>
      </c>
      <c r="F2314" s="5" t="str">
        <f t="shared" si="360"/>
        <v>M</v>
      </c>
      <c r="G2314" s="6">
        <v>0.82638888888888884</v>
      </c>
      <c r="H2314" s="6">
        <v>0.91527777777777775</v>
      </c>
      <c r="I2314" s="85">
        <f t="shared" si="361"/>
        <v>128.00000000000003</v>
      </c>
      <c r="J2314" s="86">
        <f>I2314*Segmentos!$D$7*(AH2314%)*IF(ISNUMBER(AI2314),AI2314%,0)</f>
        <v>185651.2000000001</v>
      </c>
      <c r="K2314" s="86">
        <f>I2314*Segmentos!$D$7*(AL2314%)*IF(ISNUMBER(AM2314),AM2314%,0)</f>
        <v>173465.60000000003</v>
      </c>
      <c r="L2314" s="4" t="s">
        <v>482</v>
      </c>
      <c r="M2314" s="2">
        <v>0.35</v>
      </c>
      <c r="N2314" s="2">
        <v>3.8</v>
      </c>
      <c r="O2314" s="2">
        <v>9.1999999999999993</v>
      </c>
      <c r="P2314" s="2">
        <v>91.893100000000004</v>
      </c>
      <c r="Q2314" s="2">
        <v>0.04</v>
      </c>
      <c r="R2314" s="2">
        <v>1.2</v>
      </c>
      <c r="S2314" s="2">
        <v>3.3</v>
      </c>
      <c r="T2314" s="2">
        <v>1.6887000000000001</v>
      </c>
      <c r="U2314" s="2">
        <v>0.06</v>
      </c>
      <c r="V2314" s="2">
        <v>3</v>
      </c>
      <c r="W2314" s="2">
        <v>2.1</v>
      </c>
      <c r="X2314" s="2">
        <v>3.3864000000000001</v>
      </c>
      <c r="Y2314" s="2">
        <v>0.57999999999999996</v>
      </c>
      <c r="Z2314" s="2">
        <v>4.8</v>
      </c>
      <c r="AA2314" s="2">
        <v>12.2</v>
      </c>
      <c r="AB2314" s="2">
        <v>45.2498</v>
      </c>
      <c r="AC2314" s="2">
        <v>0.48</v>
      </c>
      <c r="AD2314" s="2">
        <v>4.7</v>
      </c>
      <c r="AE2314" s="2">
        <v>10.1</v>
      </c>
      <c r="AF2314" s="2">
        <v>41.568199999999997</v>
      </c>
      <c r="AG2314" s="20">
        <v>0.36</v>
      </c>
      <c r="AH2314" s="20">
        <v>4.9000000000000004</v>
      </c>
      <c r="AI2314" s="20">
        <v>7.4</v>
      </c>
      <c r="AJ2314" s="20">
        <v>45.131900000000002</v>
      </c>
      <c r="AK2314" s="18">
        <v>0.34</v>
      </c>
      <c r="AL2314" s="18">
        <v>2.8</v>
      </c>
      <c r="AM2314" s="18">
        <v>12.1</v>
      </c>
      <c r="AN2314" s="18">
        <v>46.761200000000002</v>
      </c>
      <c r="AO2314" s="2">
        <v>0.11</v>
      </c>
      <c r="AP2314" s="2">
        <v>1.5</v>
      </c>
      <c r="AQ2314" s="2">
        <v>7.5</v>
      </c>
      <c r="AR2314" s="2">
        <v>3.2158000000000002</v>
      </c>
      <c r="AS2314" s="2">
        <v>0.25</v>
      </c>
      <c r="AT2314" s="2">
        <v>4</v>
      </c>
      <c r="AU2314" s="2">
        <v>6.3</v>
      </c>
      <c r="AV2314" s="2">
        <v>14.5304</v>
      </c>
      <c r="AW2314" s="2">
        <v>0.23</v>
      </c>
      <c r="AX2314" s="2">
        <v>3.6</v>
      </c>
      <c r="AY2314" s="2">
        <v>6.3</v>
      </c>
      <c r="AZ2314" s="2">
        <v>17.484500000000001</v>
      </c>
      <c r="BA2314" s="2">
        <v>0.56000000000000005</v>
      </c>
      <c r="BB2314" s="2">
        <v>4.4000000000000004</v>
      </c>
      <c r="BC2314" s="2">
        <v>12.7</v>
      </c>
      <c r="BD2314" s="2">
        <v>56.662399999999998</v>
      </c>
      <c r="BE2314" s="4" t="str">
        <f t="shared" si="362"/>
        <v>ABURRIDO</v>
      </c>
      <c r="BF2314" s="4">
        <f t="shared" si="363"/>
        <v>0.34859999999999997</v>
      </c>
      <c r="BG2314">
        <f t="shared" si="364"/>
        <v>0.11</v>
      </c>
      <c r="BH2314">
        <f t="shared" si="365"/>
        <v>0.25</v>
      </c>
      <c r="BI2314">
        <f t="shared" si="366"/>
        <v>0.56000000000000005</v>
      </c>
      <c r="BJ2314">
        <f t="shared" si="367"/>
        <v>0.34</v>
      </c>
      <c r="BK2314">
        <f t="shared" si="368"/>
        <v>0.36</v>
      </c>
      <c r="BL2314">
        <f t="shared" si="369"/>
        <v>4474.88</v>
      </c>
    </row>
    <row r="2315" spans="1:64" x14ac:dyDescent="0.2">
      <c r="A2315" s="1">
        <v>2313</v>
      </c>
      <c r="B2315" s="7" t="s">
        <v>1</v>
      </c>
      <c r="C2315" s="3">
        <v>40001</v>
      </c>
      <c r="D2315" s="4" t="s">
        <v>627</v>
      </c>
      <c r="E2315" s="4" t="s">
        <v>163</v>
      </c>
      <c r="F2315" s="5" t="str">
        <f t="shared" si="360"/>
        <v>M</v>
      </c>
      <c r="G2315" s="6">
        <v>0.84791666666666676</v>
      </c>
      <c r="H2315" s="6">
        <v>0.8833333333333333</v>
      </c>
      <c r="I2315" s="85">
        <f t="shared" si="361"/>
        <v>50.999999999999815</v>
      </c>
      <c r="J2315" s="86">
        <f>I2315*Segmentos!$D$7*(AH2315%)*IF(ISNUMBER(AI2315),AI2315%,0)</f>
        <v>486988.79999999824</v>
      </c>
      <c r="K2315" s="86">
        <f>I2315*Segmentos!$D$7*(AL2315%)*IF(ISNUMBER(AM2315),AM2315%,0)</f>
        <v>1549237.1999999946</v>
      </c>
      <c r="L2315" s="4"/>
      <c r="M2315" s="2">
        <v>5.14</v>
      </c>
      <c r="N2315" s="2">
        <v>10.1</v>
      </c>
      <c r="O2315" s="2">
        <v>51.1</v>
      </c>
      <c r="P2315" s="2">
        <v>81.211100000000002</v>
      </c>
      <c r="Q2315" s="2">
        <v>4.13</v>
      </c>
      <c r="R2315" s="2">
        <v>9.6999999999999993</v>
      </c>
      <c r="S2315" s="2">
        <v>42.7</v>
      </c>
      <c r="T2315" s="2">
        <v>10.8864</v>
      </c>
      <c r="U2315" s="2">
        <v>3.39</v>
      </c>
      <c r="V2315" s="2">
        <v>8.8000000000000007</v>
      </c>
      <c r="W2315" s="2">
        <v>38.4</v>
      </c>
      <c r="X2315" s="2">
        <v>11.215299999999999</v>
      </c>
      <c r="Y2315" s="2">
        <v>4.82</v>
      </c>
      <c r="Z2315" s="2">
        <v>9.6</v>
      </c>
      <c r="AA2315" s="2">
        <v>50.2</v>
      </c>
      <c r="AB2315" s="2">
        <v>22.4895</v>
      </c>
      <c r="AC2315" s="2">
        <v>7.07</v>
      </c>
      <c r="AD2315" s="2">
        <v>11.5</v>
      </c>
      <c r="AE2315" s="2">
        <v>61.7</v>
      </c>
      <c r="AF2315" s="2">
        <v>36.619799999999998</v>
      </c>
      <c r="AG2315" s="20">
        <v>2.4</v>
      </c>
      <c r="AH2315" s="20">
        <v>6.4</v>
      </c>
      <c r="AI2315" s="20">
        <v>37.299999999999997</v>
      </c>
      <c r="AJ2315" s="20">
        <v>17.9392</v>
      </c>
      <c r="AK2315" s="18">
        <v>7.63</v>
      </c>
      <c r="AL2315" s="18">
        <v>13.3</v>
      </c>
      <c r="AM2315" s="18">
        <v>57.1</v>
      </c>
      <c r="AN2315" s="18">
        <v>63.271900000000002</v>
      </c>
      <c r="AO2315" s="2">
        <v>4.12</v>
      </c>
      <c r="AP2315" s="2">
        <v>10.199999999999999</v>
      </c>
      <c r="AQ2315" s="2">
        <v>40.6</v>
      </c>
      <c r="AR2315" s="2">
        <v>7.1150000000000002</v>
      </c>
      <c r="AS2315" s="2">
        <v>5.16</v>
      </c>
      <c r="AT2315" s="2">
        <v>8.6999999999999993</v>
      </c>
      <c r="AU2315" s="2">
        <v>59.2</v>
      </c>
      <c r="AV2315" s="2">
        <v>17.946200000000001</v>
      </c>
      <c r="AW2315" s="2">
        <v>6.08</v>
      </c>
      <c r="AX2315" s="2">
        <v>11.1</v>
      </c>
      <c r="AY2315" s="2">
        <v>54.9</v>
      </c>
      <c r="AZ2315" s="2">
        <v>27.586500000000001</v>
      </c>
      <c r="BA2315" s="2">
        <v>4.72</v>
      </c>
      <c r="BB2315" s="2">
        <v>10</v>
      </c>
      <c r="BC2315" s="2">
        <v>47.1</v>
      </c>
      <c r="BD2315" s="2">
        <v>28.563400000000001</v>
      </c>
      <c r="BE2315" s="4" t="str">
        <f t="shared" si="362"/>
        <v>NO APLICA</v>
      </c>
      <c r="BF2315" s="4">
        <f t="shared" si="363"/>
        <v>5.4076000000000004</v>
      </c>
      <c r="BG2315">
        <f t="shared" si="364"/>
        <v>4.12</v>
      </c>
      <c r="BH2315">
        <f t="shared" si="365"/>
        <v>5.16</v>
      </c>
      <c r="BI2315">
        <f t="shared" si="366"/>
        <v>6.08</v>
      </c>
      <c r="BJ2315">
        <f t="shared" si="367"/>
        <v>7.63</v>
      </c>
      <c r="BK2315">
        <f t="shared" si="368"/>
        <v>2.4</v>
      </c>
      <c r="BL2315">
        <f t="shared" si="369"/>
        <v>26321.609999999902</v>
      </c>
    </row>
    <row r="2316" spans="1:64" x14ac:dyDescent="0.2">
      <c r="A2316" s="1">
        <v>2314</v>
      </c>
      <c r="B2316" s="7" t="s">
        <v>36</v>
      </c>
      <c r="C2316" s="3">
        <v>40001</v>
      </c>
      <c r="D2316" s="4" t="s">
        <v>626</v>
      </c>
      <c r="E2316" s="4" t="s">
        <v>163</v>
      </c>
      <c r="F2316" s="5" t="str">
        <f t="shared" si="360"/>
        <v>M</v>
      </c>
      <c r="G2316" s="6">
        <v>0.92083333333333339</v>
      </c>
      <c r="H2316" s="6">
        <v>0.94305555555555554</v>
      </c>
      <c r="I2316" s="85">
        <f t="shared" si="361"/>
        <v>31.999999999999886</v>
      </c>
      <c r="J2316" s="86">
        <f>I2316*Segmentos!$D$7*(AH2316%)*IF(ISNUMBER(AI2316),AI2316%,0)</f>
        <v>1336063.9999999953</v>
      </c>
      <c r="K2316" s="86">
        <f>I2316*Segmentos!$D$7*(AL2316%)*IF(ISNUMBER(AM2316),AM2316%,0)</f>
        <v>2358643.1999999918</v>
      </c>
      <c r="L2316" s="4"/>
      <c r="M2316" s="2">
        <v>14.65</v>
      </c>
      <c r="N2316" s="2">
        <v>21.6</v>
      </c>
      <c r="O2316" s="2">
        <v>67.900000000000006</v>
      </c>
      <c r="P2316" s="2">
        <v>84.661900000000003</v>
      </c>
      <c r="Q2316" s="2">
        <v>10.62</v>
      </c>
      <c r="R2316" s="2">
        <v>15.8</v>
      </c>
      <c r="S2316" s="2">
        <v>67</v>
      </c>
      <c r="T2316" s="2">
        <v>10.2385</v>
      </c>
      <c r="U2316" s="2">
        <v>11.32</v>
      </c>
      <c r="V2316" s="2">
        <v>19.3</v>
      </c>
      <c r="W2316" s="2">
        <v>58.6</v>
      </c>
      <c r="X2316" s="2">
        <v>13.715299999999999</v>
      </c>
      <c r="Y2316" s="2">
        <v>15.71</v>
      </c>
      <c r="Z2316" s="2">
        <v>24.3</v>
      </c>
      <c r="AA2316" s="2">
        <v>64.599999999999994</v>
      </c>
      <c r="AB2316" s="2">
        <v>26.804400000000001</v>
      </c>
      <c r="AC2316" s="2">
        <v>17.87</v>
      </c>
      <c r="AD2316" s="2">
        <v>23.5</v>
      </c>
      <c r="AE2316" s="2">
        <v>76.099999999999994</v>
      </c>
      <c r="AF2316" s="2">
        <v>33.903700000000001</v>
      </c>
      <c r="AG2316" s="20">
        <v>10.42</v>
      </c>
      <c r="AH2316" s="20">
        <v>17</v>
      </c>
      <c r="AI2316" s="20">
        <v>61.4</v>
      </c>
      <c r="AJ2316" s="20">
        <v>28.581199999999999</v>
      </c>
      <c r="AK2316" s="18">
        <v>18.46</v>
      </c>
      <c r="AL2316" s="18">
        <v>25.7</v>
      </c>
      <c r="AM2316" s="18">
        <v>71.7</v>
      </c>
      <c r="AN2316" s="18">
        <v>56.080599999999997</v>
      </c>
      <c r="AO2316" s="2">
        <v>12.43</v>
      </c>
      <c r="AP2316" s="2">
        <v>18.5</v>
      </c>
      <c r="AQ2316" s="2">
        <v>67.400000000000006</v>
      </c>
      <c r="AR2316" s="2">
        <v>7.8525</v>
      </c>
      <c r="AS2316" s="2">
        <v>13.18</v>
      </c>
      <c r="AT2316" s="2">
        <v>18.899999999999999</v>
      </c>
      <c r="AU2316" s="2">
        <v>69.900000000000006</v>
      </c>
      <c r="AV2316" s="2">
        <v>16.782599999999999</v>
      </c>
      <c r="AW2316" s="2">
        <v>13.68</v>
      </c>
      <c r="AX2316" s="2">
        <v>21.5</v>
      </c>
      <c r="AY2316" s="2">
        <v>63.7</v>
      </c>
      <c r="AZ2316" s="2">
        <v>22.7392</v>
      </c>
      <c r="BA2316" s="2">
        <v>16.850000000000001</v>
      </c>
      <c r="BB2316" s="2">
        <v>24.1</v>
      </c>
      <c r="BC2316" s="2">
        <v>69.8</v>
      </c>
      <c r="BD2316" s="2">
        <v>37.287500000000001</v>
      </c>
      <c r="BE2316" s="4" t="str">
        <f t="shared" si="362"/>
        <v>NO APLICA</v>
      </c>
      <c r="BF2316" s="4">
        <f t="shared" si="363"/>
        <v>14.618800000000004</v>
      </c>
      <c r="BG2316">
        <f t="shared" si="364"/>
        <v>12.43</v>
      </c>
      <c r="BH2316">
        <f t="shared" si="365"/>
        <v>13.18</v>
      </c>
      <c r="BI2316">
        <f t="shared" si="366"/>
        <v>16.850000000000001</v>
      </c>
      <c r="BJ2316">
        <f t="shared" si="367"/>
        <v>18.46</v>
      </c>
      <c r="BK2316">
        <f t="shared" si="368"/>
        <v>10.42</v>
      </c>
      <c r="BL2316">
        <f t="shared" si="369"/>
        <v>46932.479999999836</v>
      </c>
    </row>
    <row r="2317" spans="1:64" x14ac:dyDescent="0.2">
      <c r="A2317" s="1">
        <v>2315</v>
      </c>
      <c r="B2317" s="7" t="s">
        <v>88</v>
      </c>
      <c r="C2317" s="3">
        <v>40001</v>
      </c>
      <c r="D2317" s="4" t="s">
        <v>626</v>
      </c>
      <c r="E2317" s="4" t="s">
        <v>163</v>
      </c>
      <c r="F2317" s="5" t="str">
        <f t="shared" si="360"/>
        <v>M</v>
      </c>
      <c r="G2317" s="6">
        <v>0.9194444444444444</v>
      </c>
      <c r="H2317" s="6">
        <v>0.92083333333333339</v>
      </c>
      <c r="I2317" s="85">
        <f t="shared" si="361"/>
        <v>2.0000000000001528</v>
      </c>
      <c r="J2317" s="86">
        <f>I2317*Segmentos!$D$7*(AH2317%)*IF(ISNUMBER(AI2317),AI2317%,0)</f>
        <v>84262.400000006426</v>
      </c>
      <c r="K2317" s="86">
        <f>I2317*Segmentos!$D$7*(AL2317%)*IF(ISNUMBER(AM2317),AM2317%,0)</f>
        <v>139921.60000001069</v>
      </c>
      <c r="L2317" s="4"/>
      <c r="M2317" s="2">
        <v>14.19</v>
      </c>
      <c r="N2317" s="2">
        <v>15.1</v>
      </c>
      <c r="O2317" s="2">
        <v>94.1</v>
      </c>
      <c r="P2317" s="2">
        <v>84.492400000000004</v>
      </c>
      <c r="Q2317" s="2">
        <v>8.3800000000000008</v>
      </c>
      <c r="R2317" s="2">
        <v>8.8000000000000007</v>
      </c>
      <c r="S2317" s="2">
        <v>95.3</v>
      </c>
      <c r="T2317" s="2">
        <v>8.3190000000000008</v>
      </c>
      <c r="U2317" s="2">
        <v>10.39</v>
      </c>
      <c r="V2317" s="2">
        <v>10.9</v>
      </c>
      <c r="W2317" s="2">
        <v>95.6</v>
      </c>
      <c r="X2317" s="2">
        <v>12.962400000000001</v>
      </c>
      <c r="Y2317" s="2">
        <v>14.23</v>
      </c>
      <c r="Z2317" s="2">
        <v>15.4</v>
      </c>
      <c r="AA2317" s="2">
        <v>92.3</v>
      </c>
      <c r="AB2317" s="2">
        <v>25.004000000000001</v>
      </c>
      <c r="AC2317" s="2">
        <v>19.55</v>
      </c>
      <c r="AD2317" s="2">
        <v>20.7</v>
      </c>
      <c r="AE2317" s="2">
        <v>94.6</v>
      </c>
      <c r="AF2317" s="2">
        <v>38.207000000000001</v>
      </c>
      <c r="AG2317" s="20">
        <v>10.57</v>
      </c>
      <c r="AH2317" s="20">
        <v>11.6</v>
      </c>
      <c r="AI2317" s="20">
        <v>90.8</v>
      </c>
      <c r="AJ2317" s="20">
        <v>29.842099999999999</v>
      </c>
      <c r="AK2317" s="18">
        <v>17.47</v>
      </c>
      <c r="AL2317" s="18">
        <v>18.2</v>
      </c>
      <c r="AM2317" s="18">
        <v>96.1</v>
      </c>
      <c r="AN2317" s="18">
        <v>54.650300000000001</v>
      </c>
      <c r="AO2317" s="2">
        <v>10.210000000000001</v>
      </c>
      <c r="AP2317" s="2">
        <v>10.8</v>
      </c>
      <c r="AQ2317" s="2">
        <v>94.3</v>
      </c>
      <c r="AR2317" s="2">
        <v>6.6397000000000004</v>
      </c>
      <c r="AS2317" s="2">
        <v>10.63</v>
      </c>
      <c r="AT2317" s="2">
        <v>11.5</v>
      </c>
      <c r="AU2317" s="2">
        <v>92.8</v>
      </c>
      <c r="AV2317" s="2">
        <v>13.9422</v>
      </c>
      <c r="AW2317" s="2">
        <v>13.76</v>
      </c>
      <c r="AX2317" s="2">
        <v>14.9</v>
      </c>
      <c r="AY2317" s="2">
        <v>92.4</v>
      </c>
      <c r="AZ2317" s="2">
        <v>23.552</v>
      </c>
      <c r="BA2317" s="2">
        <v>17.71</v>
      </c>
      <c r="BB2317" s="2">
        <v>18.5</v>
      </c>
      <c r="BC2317" s="2">
        <v>95.6</v>
      </c>
      <c r="BD2317" s="2">
        <v>40.358499999999999</v>
      </c>
      <c r="BE2317" s="4" t="str">
        <f t="shared" si="362"/>
        <v>NO APLICA</v>
      </c>
      <c r="BF2317" s="4">
        <f t="shared" si="363"/>
        <v>13.528</v>
      </c>
      <c r="BG2317">
        <f t="shared" si="364"/>
        <v>10.210000000000001</v>
      </c>
      <c r="BH2317">
        <f t="shared" si="365"/>
        <v>10.63</v>
      </c>
      <c r="BI2317">
        <f t="shared" si="366"/>
        <v>17.71</v>
      </c>
      <c r="BJ2317">
        <f t="shared" si="367"/>
        <v>17.47</v>
      </c>
      <c r="BK2317">
        <f t="shared" si="368"/>
        <v>10.57</v>
      </c>
      <c r="BL2317">
        <f t="shared" si="369"/>
        <v>2841.8200000002166</v>
      </c>
    </row>
    <row r="2318" spans="1:64" x14ac:dyDescent="0.2">
      <c r="A2318" s="1">
        <v>2316</v>
      </c>
      <c r="B2318" s="7" t="s">
        <v>20</v>
      </c>
      <c r="C2318" s="3">
        <v>40001</v>
      </c>
      <c r="D2318" s="4" t="s">
        <v>17</v>
      </c>
      <c r="E2318" s="4" t="s">
        <v>169</v>
      </c>
      <c r="F2318" s="5" t="str">
        <f t="shared" si="360"/>
        <v>M</v>
      </c>
      <c r="G2318" s="6">
        <v>0.91666666666666663</v>
      </c>
      <c r="H2318" s="6">
        <v>0.95833333333333337</v>
      </c>
      <c r="I2318" s="85">
        <f t="shared" si="361"/>
        <v>60.000000000000107</v>
      </c>
      <c r="J2318" s="86">
        <f>I2318*Segmentos!$D$7*(AH2318%)*IF(ISNUMBER(AI2318),AI2318%,0)</f>
        <v>30384.000000000058</v>
      </c>
      <c r="K2318" s="86">
        <f>I2318*Segmentos!$D$7*(AL2318%)*IF(ISNUMBER(AM2318),AM2318%,0)</f>
        <v>4320.0000000000073</v>
      </c>
      <c r="L2318" s="4"/>
      <c r="M2318" s="2">
        <v>7.0000000000000007E-2</v>
      </c>
      <c r="N2318" s="2">
        <v>0.6</v>
      </c>
      <c r="O2318" s="2">
        <v>11.4</v>
      </c>
      <c r="P2318" s="2">
        <v>92.816500000000005</v>
      </c>
      <c r="Q2318" s="2">
        <v>0</v>
      </c>
      <c r="R2318" s="2">
        <v>0</v>
      </c>
      <c r="S2318" s="8" t="s">
        <v>577</v>
      </c>
      <c r="T2318" s="2">
        <v>0</v>
      </c>
      <c r="U2318" s="2">
        <v>0.03</v>
      </c>
      <c r="V2318" s="2">
        <v>0.8</v>
      </c>
      <c r="W2318" s="2">
        <v>4.3</v>
      </c>
      <c r="X2318" s="2">
        <v>9.3423999999999996</v>
      </c>
      <c r="Y2318" s="2">
        <v>0.13</v>
      </c>
      <c r="Z2318" s="2">
        <v>0.9</v>
      </c>
      <c r="AA2318" s="2">
        <v>15</v>
      </c>
      <c r="AB2318" s="2">
        <v>54.102400000000003</v>
      </c>
      <c r="AC2318" s="2">
        <v>7.0000000000000007E-2</v>
      </c>
      <c r="AD2318" s="2">
        <v>0.5</v>
      </c>
      <c r="AE2318" s="2">
        <v>12.5</v>
      </c>
      <c r="AF2318" s="2">
        <v>29.371700000000001</v>
      </c>
      <c r="AG2318" s="20">
        <v>0.12</v>
      </c>
      <c r="AH2318" s="20">
        <v>0.6</v>
      </c>
      <c r="AI2318" s="20">
        <v>21.1</v>
      </c>
      <c r="AJ2318" s="20">
        <v>79.835800000000006</v>
      </c>
      <c r="AK2318" s="18">
        <v>0.02</v>
      </c>
      <c r="AL2318" s="18">
        <v>0.6</v>
      </c>
      <c r="AM2318" s="18">
        <v>3</v>
      </c>
      <c r="AN2318" s="18">
        <v>12.980700000000001</v>
      </c>
      <c r="AO2318" s="2">
        <v>0.02</v>
      </c>
      <c r="AP2318" s="2">
        <v>0.3</v>
      </c>
      <c r="AQ2318" s="2">
        <v>7.9</v>
      </c>
      <c r="AR2318" s="2">
        <v>3.1610999999999998</v>
      </c>
      <c r="AS2318" s="2">
        <v>0</v>
      </c>
      <c r="AT2318" s="2">
        <v>0</v>
      </c>
      <c r="AU2318" s="8" t="s">
        <v>577</v>
      </c>
      <c r="AV2318" s="2">
        <v>0</v>
      </c>
      <c r="AW2318" s="2">
        <v>0.1</v>
      </c>
      <c r="AX2318" s="2">
        <v>0.7</v>
      </c>
      <c r="AY2318" s="2">
        <v>14.6</v>
      </c>
      <c r="AZ2318" s="2">
        <v>38.2866</v>
      </c>
      <c r="BA2318" s="2">
        <v>0.1</v>
      </c>
      <c r="BB2318" s="2">
        <v>1</v>
      </c>
      <c r="BC2318" s="2">
        <v>10</v>
      </c>
      <c r="BD2318" s="2">
        <v>51.3688</v>
      </c>
      <c r="BE2318" s="4" t="str">
        <f t="shared" si="362"/>
        <v>ABURRIDO</v>
      </c>
      <c r="BF2318" s="4">
        <f t="shared" si="363"/>
        <v>4.4000000000000004E-2</v>
      </c>
      <c r="BG2318">
        <f t="shared" si="364"/>
        <v>0.02</v>
      </c>
      <c r="BH2318">
        <f t="shared" si="365"/>
        <v>0</v>
      </c>
      <c r="BI2318">
        <f t="shared" si="366"/>
        <v>0.1</v>
      </c>
      <c r="BJ2318">
        <f t="shared" si="367"/>
        <v>0.02</v>
      </c>
      <c r="BK2318">
        <f t="shared" si="368"/>
        <v>0.12</v>
      </c>
      <c r="BL2318">
        <f t="shared" si="369"/>
        <v>410.40000000000072</v>
      </c>
    </row>
    <row r="2319" spans="1:64" x14ac:dyDescent="0.2">
      <c r="A2319" s="1">
        <v>2317</v>
      </c>
      <c r="B2319" s="7" t="s">
        <v>11</v>
      </c>
      <c r="C2319" s="3">
        <v>40001</v>
      </c>
      <c r="D2319" s="4" t="s">
        <v>8</v>
      </c>
      <c r="E2319" s="4" t="s">
        <v>166</v>
      </c>
      <c r="F2319" s="5" t="str">
        <f t="shared" si="360"/>
        <v>M</v>
      </c>
      <c r="G2319" s="6">
        <v>0.90555555555555556</v>
      </c>
      <c r="H2319" s="6">
        <v>0.90625</v>
      </c>
      <c r="I2319" s="85">
        <f t="shared" si="361"/>
        <v>0.99999999999999645</v>
      </c>
      <c r="J2319" s="86">
        <f>I2319*Segmentos!$D$7*(AH2319%)*IF(ISNUMBER(AI2319),AI2319%,0)</f>
        <v>11199.99999999996</v>
      </c>
      <c r="K2319" s="86">
        <f>I2319*Segmentos!$D$7*(AL2319%)*IF(ISNUMBER(AM2319),AM2319%,0)</f>
        <v>17999.999999999938</v>
      </c>
      <c r="L2319" s="4"/>
      <c r="M2319" s="2">
        <v>3.71</v>
      </c>
      <c r="N2319" s="2">
        <v>3.7</v>
      </c>
      <c r="O2319" s="2">
        <v>100</v>
      </c>
      <c r="P2319" s="2">
        <v>79.063100000000006</v>
      </c>
      <c r="Q2319" s="2">
        <v>1.46</v>
      </c>
      <c r="R2319" s="2">
        <v>1.5</v>
      </c>
      <c r="S2319" s="2">
        <v>100</v>
      </c>
      <c r="T2319" s="2">
        <v>5.1723999999999997</v>
      </c>
      <c r="U2319" s="2">
        <v>1.83</v>
      </c>
      <c r="V2319" s="2">
        <v>1.8</v>
      </c>
      <c r="W2319" s="2">
        <v>100</v>
      </c>
      <c r="X2319" s="2">
        <v>8.1707999999999998</v>
      </c>
      <c r="Y2319" s="2">
        <v>5.25</v>
      </c>
      <c r="Z2319" s="2">
        <v>5.3</v>
      </c>
      <c r="AA2319" s="2">
        <v>100</v>
      </c>
      <c r="AB2319" s="2">
        <v>33.028700000000001</v>
      </c>
      <c r="AC2319" s="2">
        <v>4.67</v>
      </c>
      <c r="AD2319" s="2">
        <v>4.7</v>
      </c>
      <c r="AE2319" s="2">
        <v>100</v>
      </c>
      <c r="AF2319" s="2">
        <v>32.691200000000002</v>
      </c>
      <c r="AG2319" s="20">
        <v>2.81</v>
      </c>
      <c r="AH2319" s="20">
        <v>2.8</v>
      </c>
      <c r="AI2319" s="20">
        <v>100</v>
      </c>
      <c r="AJ2319" s="20">
        <v>28.4148</v>
      </c>
      <c r="AK2319" s="18">
        <v>4.5199999999999996</v>
      </c>
      <c r="AL2319" s="18">
        <v>4.5</v>
      </c>
      <c r="AM2319" s="18">
        <v>100</v>
      </c>
      <c r="AN2319" s="18">
        <v>50.648299999999999</v>
      </c>
      <c r="AO2319" s="2">
        <v>2.72</v>
      </c>
      <c r="AP2319" s="2">
        <v>2.7</v>
      </c>
      <c r="AQ2319" s="2">
        <v>100</v>
      </c>
      <c r="AR2319" s="2">
        <v>6.3419999999999996</v>
      </c>
      <c r="AS2319" s="2">
        <v>2.11</v>
      </c>
      <c r="AT2319" s="2">
        <v>2.1</v>
      </c>
      <c r="AU2319" s="2">
        <v>100</v>
      </c>
      <c r="AV2319" s="2">
        <v>9.9100999999999999</v>
      </c>
      <c r="AW2319" s="2">
        <v>2.98</v>
      </c>
      <c r="AX2319" s="2">
        <v>3</v>
      </c>
      <c r="AY2319" s="2">
        <v>100</v>
      </c>
      <c r="AZ2319" s="2">
        <v>18.254300000000001</v>
      </c>
      <c r="BA2319" s="2">
        <v>5.46</v>
      </c>
      <c r="BB2319" s="2">
        <v>5.5</v>
      </c>
      <c r="BC2319" s="2">
        <v>100</v>
      </c>
      <c r="BD2319" s="2">
        <v>44.556699999999999</v>
      </c>
      <c r="BE2319" s="4" t="str">
        <f t="shared" si="362"/>
        <v>NO APLICA</v>
      </c>
      <c r="BF2319" s="4">
        <f t="shared" si="363"/>
        <v>3.5211999999999994</v>
      </c>
      <c r="BG2319">
        <f t="shared" si="364"/>
        <v>2.72</v>
      </c>
      <c r="BH2319">
        <f t="shared" si="365"/>
        <v>2.11</v>
      </c>
      <c r="BI2319">
        <f t="shared" si="366"/>
        <v>5.46</v>
      </c>
      <c r="BJ2319">
        <f t="shared" si="367"/>
        <v>4.5199999999999996</v>
      </c>
      <c r="BK2319">
        <f t="shared" si="368"/>
        <v>2.81</v>
      </c>
      <c r="BL2319">
        <f t="shared" si="369"/>
        <v>369.99999999999869</v>
      </c>
    </row>
    <row r="2320" spans="1:64" x14ac:dyDescent="0.2">
      <c r="A2320" s="1">
        <v>2318</v>
      </c>
      <c r="B2320" s="7" t="s">
        <v>6</v>
      </c>
      <c r="C2320" s="3">
        <v>40001</v>
      </c>
      <c r="D2320" s="4" t="s">
        <v>3</v>
      </c>
      <c r="E2320" s="4" t="s">
        <v>166</v>
      </c>
      <c r="F2320" s="5" t="str">
        <f t="shared" si="360"/>
        <v>M</v>
      </c>
      <c r="G2320" s="6">
        <v>0.90972222222222221</v>
      </c>
      <c r="H2320" s="6">
        <v>0.91111111111111109</v>
      </c>
      <c r="I2320" s="85">
        <f t="shared" si="361"/>
        <v>1.9999999999999929</v>
      </c>
      <c r="J2320" s="86">
        <f>I2320*Segmentos!$D$7*(AH2320%)*IF(ISNUMBER(AI2320),AI2320%,0)</f>
        <v>38714.39999999987</v>
      </c>
      <c r="K2320" s="86">
        <f>I2320*Segmentos!$D$7*(AL2320%)*IF(ISNUMBER(AM2320),AM2320%,0)</f>
        <v>43487.999999999847</v>
      </c>
      <c r="L2320" s="4"/>
      <c r="M2320" s="2">
        <v>5.15</v>
      </c>
      <c r="N2320" s="2">
        <v>5.9</v>
      </c>
      <c r="O2320" s="2">
        <v>88</v>
      </c>
      <c r="P2320" s="2">
        <v>81.594499999999996</v>
      </c>
      <c r="Q2320" s="2">
        <v>3.28</v>
      </c>
      <c r="R2320" s="2">
        <v>3.5</v>
      </c>
      <c r="S2320" s="2">
        <v>93.5</v>
      </c>
      <c r="T2320" s="2">
        <v>8.657</v>
      </c>
      <c r="U2320" s="2">
        <v>4.24</v>
      </c>
      <c r="V2320" s="2">
        <v>4.5999999999999996</v>
      </c>
      <c r="W2320" s="2">
        <v>92.6</v>
      </c>
      <c r="X2320" s="2">
        <v>14.0732</v>
      </c>
      <c r="Y2320" s="2">
        <v>5.82</v>
      </c>
      <c r="Z2320" s="2">
        <v>6.9</v>
      </c>
      <c r="AA2320" s="2">
        <v>84.7</v>
      </c>
      <c r="AB2320" s="2">
        <v>27.2088</v>
      </c>
      <c r="AC2320" s="2">
        <v>6.09</v>
      </c>
      <c r="AD2320" s="2">
        <v>7</v>
      </c>
      <c r="AE2320" s="2">
        <v>87.5</v>
      </c>
      <c r="AF2320" s="2">
        <v>31.6555</v>
      </c>
      <c r="AG2320" s="20">
        <v>4.8</v>
      </c>
      <c r="AH2320" s="20">
        <v>5.7</v>
      </c>
      <c r="AI2320" s="20">
        <v>84.9</v>
      </c>
      <c r="AJ2320" s="20">
        <v>36.080500000000001</v>
      </c>
      <c r="AK2320" s="18">
        <v>5.47</v>
      </c>
      <c r="AL2320" s="18">
        <v>6</v>
      </c>
      <c r="AM2320" s="18">
        <v>90.6</v>
      </c>
      <c r="AN2320" s="18">
        <v>45.514000000000003</v>
      </c>
      <c r="AO2320" s="2">
        <v>2.31</v>
      </c>
      <c r="AP2320" s="2">
        <v>2.8</v>
      </c>
      <c r="AQ2320" s="2">
        <v>82.3</v>
      </c>
      <c r="AR2320" s="2">
        <v>3.9904000000000002</v>
      </c>
      <c r="AS2320" s="2">
        <v>5.5</v>
      </c>
      <c r="AT2320" s="2">
        <v>6.1</v>
      </c>
      <c r="AU2320" s="2">
        <v>90.7</v>
      </c>
      <c r="AV2320" s="2">
        <v>19.191700000000001</v>
      </c>
      <c r="AW2320" s="2">
        <v>6.28</v>
      </c>
      <c r="AX2320" s="2">
        <v>7.5</v>
      </c>
      <c r="AY2320" s="2">
        <v>84.2</v>
      </c>
      <c r="AZ2320" s="2">
        <v>28.5991</v>
      </c>
      <c r="BA2320" s="2">
        <v>4.92</v>
      </c>
      <c r="BB2320" s="2">
        <v>5.4</v>
      </c>
      <c r="BC2320" s="2">
        <v>90.9</v>
      </c>
      <c r="BD2320" s="2">
        <v>29.813300000000002</v>
      </c>
      <c r="BE2320" s="4" t="str">
        <f t="shared" si="362"/>
        <v>NO APLICA</v>
      </c>
      <c r="BF2320" s="4">
        <f t="shared" si="363"/>
        <v>5.3554000000000004</v>
      </c>
      <c r="BG2320">
        <f t="shared" si="364"/>
        <v>2.31</v>
      </c>
      <c r="BH2320">
        <f t="shared" si="365"/>
        <v>5.5</v>
      </c>
      <c r="BI2320">
        <f t="shared" si="366"/>
        <v>6.28</v>
      </c>
      <c r="BJ2320">
        <f t="shared" si="367"/>
        <v>5.47</v>
      </c>
      <c r="BK2320">
        <f t="shared" si="368"/>
        <v>4.8</v>
      </c>
      <c r="BL2320">
        <f t="shared" si="369"/>
        <v>1038.3999999999962</v>
      </c>
    </row>
    <row r="2321" spans="1:64" x14ac:dyDescent="0.2">
      <c r="A2321" s="1">
        <v>2319</v>
      </c>
      <c r="B2321" s="7" t="s">
        <v>31</v>
      </c>
      <c r="C2321" s="3">
        <v>40001</v>
      </c>
      <c r="D2321" s="4" t="s">
        <v>628</v>
      </c>
      <c r="E2321" s="4" t="s">
        <v>166</v>
      </c>
      <c r="F2321" s="5" t="str">
        <f t="shared" si="360"/>
        <v>M</v>
      </c>
      <c r="G2321" s="6">
        <v>0.91111111111111109</v>
      </c>
      <c r="H2321" s="6">
        <v>0.9145833333333333</v>
      </c>
      <c r="I2321" s="85">
        <f t="shared" si="361"/>
        <v>4.9999999999999822</v>
      </c>
      <c r="J2321" s="86">
        <f>I2321*Segmentos!$D$7*(AH2321%)*IF(ISNUMBER(AI2321),AI2321%,0)</f>
        <v>9935.9999999999673</v>
      </c>
      <c r="K2321" s="86">
        <f>I2321*Segmentos!$D$7*(AL2321%)*IF(ISNUMBER(AM2321),AM2321%,0)</f>
        <v>39551.999999999862</v>
      </c>
      <c r="L2321" s="4"/>
      <c r="M2321" s="2">
        <v>1.27</v>
      </c>
      <c r="N2321" s="2">
        <v>1.7</v>
      </c>
      <c r="O2321" s="2">
        <v>75.2</v>
      </c>
      <c r="P2321" s="2">
        <v>90.358800000000002</v>
      </c>
      <c r="Q2321" s="2">
        <v>0.82</v>
      </c>
      <c r="R2321" s="2">
        <v>1.2</v>
      </c>
      <c r="S2321" s="2">
        <v>68.400000000000006</v>
      </c>
      <c r="T2321" s="2">
        <v>9.7276000000000007</v>
      </c>
      <c r="U2321" s="2">
        <v>1.1299999999999999</v>
      </c>
      <c r="V2321" s="2">
        <v>1.8</v>
      </c>
      <c r="W2321" s="2">
        <v>64.599999999999994</v>
      </c>
      <c r="X2321" s="2">
        <v>16.865100000000002</v>
      </c>
      <c r="Y2321" s="2">
        <v>0.21</v>
      </c>
      <c r="Z2321" s="2">
        <v>0.3</v>
      </c>
      <c r="AA2321" s="2">
        <v>61.1</v>
      </c>
      <c r="AB2321" s="2">
        <v>4.3155000000000001</v>
      </c>
      <c r="AC2321" s="2">
        <v>2.5499999999999998</v>
      </c>
      <c r="AD2321" s="2">
        <v>3.1</v>
      </c>
      <c r="AE2321" s="2">
        <v>81.599999999999994</v>
      </c>
      <c r="AF2321" s="2">
        <v>59.450499999999998</v>
      </c>
      <c r="AG2321" s="20">
        <v>0.52</v>
      </c>
      <c r="AH2321" s="20">
        <v>0.9</v>
      </c>
      <c r="AI2321" s="20">
        <v>55.2</v>
      </c>
      <c r="AJ2321" s="20">
        <v>17.539100000000001</v>
      </c>
      <c r="AK2321" s="18">
        <v>1.95</v>
      </c>
      <c r="AL2321" s="18">
        <v>2.4</v>
      </c>
      <c r="AM2321" s="18">
        <v>82.4</v>
      </c>
      <c r="AN2321" s="18">
        <v>72.819699999999997</v>
      </c>
      <c r="AO2321" s="2">
        <v>0.25</v>
      </c>
      <c r="AP2321" s="2">
        <v>0.8</v>
      </c>
      <c r="AQ2321" s="2">
        <v>32.299999999999997</v>
      </c>
      <c r="AR2321" s="2">
        <v>1.9160999999999999</v>
      </c>
      <c r="AS2321" s="2">
        <v>1.02</v>
      </c>
      <c r="AT2321" s="2">
        <v>1.4</v>
      </c>
      <c r="AU2321" s="2">
        <v>75.400000000000006</v>
      </c>
      <c r="AV2321" s="2">
        <v>15.9428</v>
      </c>
      <c r="AW2321" s="2">
        <v>1.17</v>
      </c>
      <c r="AX2321" s="2">
        <v>1.3</v>
      </c>
      <c r="AY2321" s="2">
        <v>91.9</v>
      </c>
      <c r="AZ2321" s="2">
        <v>23.972300000000001</v>
      </c>
      <c r="BA2321" s="2">
        <v>1.78</v>
      </c>
      <c r="BB2321" s="2">
        <v>2.5</v>
      </c>
      <c r="BC2321" s="2">
        <v>72.400000000000006</v>
      </c>
      <c r="BD2321" s="2">
        <v>48.527500000000003</v>
      </c>
      <c r="BE2321" s="4" t="str">
        <f t="shared" si="362"/>
        <v>NO APLICA</v>
      </c>
      <c r="BF2321" s="4">
        <f t="shared" si="363"/>
        <v>1.2425999999999999</v>
      </c>
      <c r="BG2321">
        <f t="shared" si="364"/>
        <v>0.25</v>
      </c>
      <c r="BH2321">
        <f t="shared" si="365"/>
        <v>1.02</v>
      </c>
      <c r="BI2321">
        <f t="shared" si="366"/>
        <v>1.78</v>
      </c>
      <c r="BJ2321">
        <f t="shared" si="367"/>
        <v>1.95</v>
      </c>
      <c r="BK2321">
        <f t="shared" si="368"/>
        <v>0.52</v>
      </c>
      <c r="BL2321">
        <f t="shared" si="369"/>
        <v>639.19999999999777</v>
      </c>
    </row>
    <row r="2322" spans="1:64" x14ac:dyDescent="0.2">
      <c r="A2322" s="1">
        <v>2320</v>
      </c>
      <c r="B2322" s="7" t="s">
        <v>14</v>
      </c>
      <c r="C2322" s="3">
        <v>40001</v>
      </c>
      <c r="D2322" s="4" t="s">
        <v>626</v>
      </c>
      <c r="E2322" s="4" t="s">
        <v>163</v>
      </c>
      <c r="F2322" s="5" t="str">
        <f t="shared" si="360"/>
        <v>M</v>
      </c>
      <c r="G2322" s="6">
        <v>0.8520833333333333</v>
      </c>
      <c r="H2322" s="6">
        <v>0.875</v>
      </c>
      <c r="I2322" s="85">
        <f t="shared" si="361"/>
        <v>33.000000000000043</v>
      </c>
      <c r="J2322" s="86">
        <f>I2322*Segmentos!$D$7*(AH2322%)*IF(ISNUMBER(AI2322),AI2322%,0)</f>
        <v>667220.40000000072</v>
      </c>
      <c r="K2322" s="86">
        <f>I2322*Segmentos!$D$7*(AL2322%)*IF(ISNUMBER(AM2322),AM2322%,0)</f>
        <v>1007424.0000000012</v>
      </c>
      <c r="L2322" s="4"/>
      <c r="M2322" s="2">
        <v>6.42</v>
      </c>
      <c r="N2322" s="2">
        <v>10.4</v>
      </c>
      <c r="O2322" s="2">
        <v>61.5</v>
      </c>
      <c r="P2322" s="2">
        <v>86.637200000000007</v>
      </c>
      <c r="Q2322" s="2">
        <v>3.09</v>
      </c>
      <c r="R2322" s="2">
        <v>5.4</v>
      </c>
      <c r="S2322" s="2">
        <v>57.5</v>
      </c>
      <c r="T2322" s="2">
        <v>6.9634999999999998</v>
      </c>
      <c r="U2322" s="2">
        <v>3.46</v>
      </c>
      <c r="V2322" s="2">
        <v>7.8</v>
      </c>
      <c r="W2322" s="2">
        <v>44.2</v>
      </c>
      <c r="X2322" s="2">
        <v>9.7805999999999997</v>
      </c>
      <c r="Y2322" s="2">
        <v>7.53</v>
      </c>
      <c r="Z2322" s="2">
        <v>12.9</v>
      </c>
      <c r="AA2322" s="2">
        <v>58.6</v>
      </c>
      <c r="AB2322" s="2">
        <v>29.993099999999998</v>
      </c>
      <c r="AC2322" s="2">
        <v>9.01</v>
      </c>
      <c r="AD2322" s="2">
        <v>12.5</v>
      </c>
      <c r="AE2322" s="2">
        <v>71.900000000000006</v>
      </c>
      <c r="AF2322" s="2">
        <v>39.899900000000002</v>
      </c>
      <c r="AG2322" s="20">
        <v>5.0599999999999996</v>
      </c>
      <c r="AH2322" s="20">
        <v>8.6999999999999993</v>
      </c>
      <c r="AI2322" s="20">
        <v>58.1</v>
      </c>
      <c r="AJ2322" s="20">
        <v>32.395099999999999</v>
      </c>
      <c r="AK2322" s="18">
        <v>7.65</v>
      </c>
      <c r="AL2322" s="18">
        <v>12</v>
      </c>
      <c r="AM2322" s="18">
        <v>63.6</v>
      </c>
      <c r="AN2322" s="18">
        <v>54.241999999999997</v>
      </c>
      <c r="AO2322" s="2">
        <v>3.4</v>
      </c>
      <c r="AP2322" s="2">
        <v>8</v>
      </c>
      <c r="AQ2322" s="2">
        <v>42.5</v>
      </c>
      <c r="AR2322" s="2">
        <v>5.0159000000000002</v>
      </c>
      <c r="AS2322" s="2">
        <v>4.4000000000000004</v>
      </c>
      <c r="AT2322" s="2">
        <v>8.3000000000000007</v>
      </c>
      <c r="AU2322" s="2">
        <v>52.8</v>
      </c>
      <c r="AV2322" s="2">
        <v>13.082800000000001</v>
      </c>
      <c r="AW2322" s="2">
        <v>6.89</v>
      </c>
      <c r="AX2322" s="2">
        <v>9.6999999999999993</v>
      </c>
      <c r="AY2322" s="2">
        <v>70.8</v>
      </c>
      <c r="AZ2322" s="2">
        <v>26.7485</v>
      </c>
      <c r="BA2322" s="2">
        <v>8.09</v>
      </c>
      <c r="BB2322" s="2">
        <v>12.9</v>
      </c>
      <c r="BC2322" s="2">
        <v>62.7</v>
      </c>
      <c r="BD2322" s="2">
        <v>41.79</v>
      </c>
      <c r="BE2322" s="4" t="str">
        <f t="shared" si="362"/>
        <v>NO APLICA</v>
      </c>
      <c r="BF2322" s="4">
        <f t="shared" si="363"/>
        <v>5.8498000000000001</v>
      </c>
      <c r="BG2322">
        <f t="shared" si="364"/>
        <v>3.4</v>
      </c>
      <c r="BH2322">
        <f t="shared" si="365"/>
        <v>4.4000000000000004</v>
      </c>
      <c r="BI2322">
        <f t="shared" si="366"/>
        <v>8.09</v>
      </c>
      <c r="BJ2322">
        <f t="shared" si="367"/>
        <v>7.65</v>
      </c>
      <c r="BK2322">
        <f t="shared" si="368"/>
        <v>5.0599999999999996</v>
      </c>
      <c r="BL2322">
        <f t="shared" si="369"/>
        <v>21106.800000000028</v>
      </c>
    </row>
    <row r="2323" spans="1:64" x14ac:dyDescent="0.2">
      <c r="A2323" s="1">
        <v>2321</v>
      </c>
      <c r="B2323" s="7" t="s">
        <v>10</v>
      </c>
      <c r="C2323" s="3">
        <v>40001</v>
      </c>
      <c r="D2323" s="4" t="s">
        <v>8</v>
      </c>
      <c r="E2323" s="4" t="s">
        <v>164</v>
      </c>
      <c r="F2323" s="5" t="str">
        <f t="shared" si="360"/>
        <v>M</v>
      </c>
      <c r="G2323" s="6">
        <v>0.87152777777777779</v>
      </c>
      <c r="H2323" s="6">
        <v>0.90763888888888899</v>
      </c>
      <c r="I2323" s="85">
        <f t="shared" si="361"/>
        <v>52.000000000000135</v>
      </c>
      <c r="J2323" s="86">
        <f>I2323*Segmentos!$D$7*(AH2323%)*IF(ISNUMBER(AI2323),AI2323%,0)</f>
        <v>858624.0000000021</v>
      </c>
      <c r="K2323" s="86">
        <f>I2323*Segmentos!$D$7*(AL2323%)*IF(ISNUMBER(AM2323),AM2323%,0)</f>
        <v>1131312.0000000028</v>
      </c>
      <c r="L2323" s="4"/>
      <c r="M2323" s="2">
        <v>4.82</v>
      </c>
      <c r="N2323" s="2">
        <v>17.899999999999999</v>
      </c>
      <c r="O2323" s="2">
        <v>27</v>
      </c>
      <c r="P2323" s="2">
        <v>85.795000000000002</v>
      </c>
      <c r="Q2323" s="2">
        <v>2.06</v>
      </c>
      <c r="R2323" s="2">
        <v>8.8000000000000007</v>
      </c>
      <c r="S2323" s="2">
        <v>23.3</v>
      </c>
      <c r="T2323" s="2">
        <v>6.1115000000000004</v>
      </c>
      <c r="U2323" s="2">
        <v>3.95</v>
      </c>
      <c r="V2323" s="2">
        <v>14.8</v>
      </c>
      <c r="W2323" s="2">
        <v>26.8</v>
      </c>
      <c r="X2323" s="2">
        <v>14.7697</v>
      </c>
      <c r="Y2323" s="2">
        <v>4.92</v>
      </c>
      <c r="Z2323" s="2">
        <v>20.5</v>
      </c>
      <c r="AA2323" s="2">
        <v>24</v>
      </c>
      <c r="AB2323" s="2">
        <v>25.878900000000002</v>
      </c>
      <c r="AC2323" s="2">
        <v>6.67</v>
      </c>
      <c r="AD2323" s="2">
        <v>22.1</v>
      </c>
      <c r="AE2323" s="2">
        <v>30.2</v>
      </c>
      <c r="AF2323" s="2">
        <v>39.034799999999997</v>
      </c>
      <c r="AG2323" s="20">
        <v>4.12</v>
      </c>
      <c r="AH2323" s="20">
        <v>17.2</v>
      </c>
      <c r="AI2323" s="20">
        <v>24</v>
      </c>
      <c r="AJ2323" s="20">
        <v>34.864800000000002</v>
      </c>
      <c r="AK2323" s="18">
        <v>5.44</v>
      </c>
      <c r="AL2323" s="18">
        <v>18.5</v>
      </c>
      <c r="AM2323" s="18">
        <v>29.4</v>
      </c>
      <c r="AN2323" s="18">
        <v>50.930100000000003</v>
      </c>
      <c r="AO2323" s="2">
        <v>3.58</v>
      </c>
      <c r="AP2323" s="2">
        <v>13.5</v>
      </c>
      <c r="AQ2323" s="2">
        <v>26.6</v>
      </c>
      <c r="AR2323" s="2">
        <v>6.9684999999999997</v>
      </c>
      <c r="AS2323" s="2">
        <v>3.4</v>
      </c>
      <c r="AT2323" s="2">
        <v>14.4</v>
      </c>
      <c r="AU2323" s="2">
        <v>23.6</v>
      </c>
      <c r="AV2323" s="2">
        <v>13.342700000000001</v>
      </c>
      <c r="AW2323" s="2">
        <v>4.67</v>
      </c>
      <c r="AX2323" s="2">
        <v>16.8</v>
      </c>
      <c r="AY2323" s="2">
        <v>27.8</v>
      </c>
      <c r="AZ2323" s="2">
        <v>23.918299999999999</v>
      </c>
      <c r="BA2323" s="2">
        <v>6.09</v>
      </c>
      <c r="BB2323" s="2">
        <v>21.9</v>
      </c>
      <c r="BC2323" s="2">
        <v>27.8</v>
      </c>
      <c r="BD2323" s="2">
        <v>41.565399999999997</v>
      </c>
      <c r="BE2323" s="4" t="str">
        <f t="shared" si="362"/>
        <v>NO APLICA</v>
      </c>
      <c r="BF2323" s="4">
        <f t="shared" si="363"/>
        <v>4.5274000000000001</v>
      </c>
      <c r="BG2323">
        <f t="shared" si="364"/>
        <v>3.58</v>
      </c>
      <c r="BH2323">
        <f t="shared" si="365"/>
        <v>3.4</v>
      </c>
      <c r="BI2323">
        <f t="shared" si="366"/>
        <v>6.09</v>
      </c>
      <c r="BJ2323">
        <f t="shared" si="367"/>
        <v>5.44</v>
      </c>
      <c r="BK2323">
        <f t="shared" si="368"/>
        <v>4.12</v>
      </c>
      <c r="BL2323">
        <f t="shared" si="369"/>
        <v>25131.600000000064</v>
      </c>
    </row>
    <row r="2324" spans="1:64" x14ac:dyDescent="0.2">
      <c r="A2324" s="1">
        <v>2322</v>
      </c>
      <c r="B2324" s="7" t="s">
        <v>139</v>
      </c>
      <c r="C2324" s="3">
        <v>40001</v>
      </c>
      <c r="D2324" s="4" t="s">
        <v>8</v>
      </c>
      <c r="E2324" s="4" t="s">
        <v>175</v>
      </c>
      <c r="F2324" s="5" t="str">
        <f t="shared" si="360"/>
        <v>M</v>
      </c>
      <c r="G2324" s="6">
        <v>0.79236111111111107</v>
      </c>
      <c r="H2324" s="6">
        <v>0.87152777777777779</v>
      </c>
      <c r="I2324" s="85">
        <f t="shared" si="361"/>
        <v>114.00000000000007</v>
      </c>
      <c r="J2324" s="86">
        <f>I2324*Segmentos!$D$7*(AH2324%)*IF(ISNUMBER(AI2324),AI2324%,0)</f>
        <v>1167724.8000000007</v>
      </c>
      <c r="K2324" s="86">
        <f>I2324*Segmentos!$D$7*(AL2324%)*IF(ISNUMBER(AM2324),AM2324%,0)</f>
        <v>2008041.6000000013</v>
      </c>
      <c r="L2324" s="4"/>
      <c r="M2324" s="2">
        <v>3.53</v>
      </c>
      <c r="N2324" s="2">
        <v>16.899999999999999</v>
      </c>
      <c r="O2324" s="2">
        <v>20.9</v>
      </c>
      <c r="P2324" s="2">
        <v>85.340500000000006</v>
      </c>
      <c r="Q2324" s="2">
        <v>2.6</v>
      </c>
      <c r="R2324" s="2">
        <v>12.9</v>
      </c>
      <c r="S2324" s="2">
        <v>20.100000000000001</v>
      </c>
      <c r="T2324" s="2">
        <v>10.4826</v>
      </c>
      <c r="U2324" s="2">
        <v>2.84</v>
      </c>
      <c r="V2324" s="2">
        <v>15.5</v>
      </c>
      <c r="W2324" s="2">
        <v>18.3</v>
      </c>
      <c r="X2324" s="2">
        <v>14.372</v>
      </c>
      <c r="Y2324" s="2">
        <v>3.37</v>
      </c>
      <c r="Z2324" s="2">
        <v>17.399999999999999</v>
      </c>
      <c r="AA2324" s="2">
        <v>19.3</v>
      </c>
      <c r="AB2324" s="2">
        <v>24.0701</v>
      </c>
      <c r="AC2324" s="2">
        <v>4.59</v>
      </c>
      <c r="AD2324" s="2">
        <v>19.3</v>
      </c>
      <c r="AE2324" s="2">
        <v>23.8</v>
      </c>
      <c r="AF2324" s="2">
        <v>36.415799999999997</v>
      </c>
      <c r="AG2324" s="20">
        <v>2.5499999999999998</v>
      </c>
      <c r="AH2324" s="20">
        <v>13.2</v>
      </c>
      <c r="AI2324" s="20">
        <v>19.399999999999999</v>
      </c>
      <c r="AJ2324" s="20">
        <v>29.256699999999999</v>
      </c>
      <c r="AK2324" s="18">
        <v>4.41</v>
      </c>
      <c r="AL2324" s="18">
        <v>20.2</v>
      </c>
      <c r="AM2324" s="18">
        <v>21.8</v>
      </c>
      <c r="AN2324" s="18">
        <v>56.083799999999997</v>
      </c>
      <c r="AO2324" s="2">
        <v>1.23</v>
      </c>
      <c r="AP2324" s="2">
        <v>9.3000000000000007</v>
      </c>
      <c r="AQ2324" s="2">
        <v>13.2</v>
      </c>
      <c r="AR2324" s="2">
        <v>3.2464</v>
      </c>
      <c r="AS2324" s="2">
        <v>2.09</v>
      </c>
      <c r="AT2324" s="2">
        <v>12.6</v>
      </c>
      <c r="AU2324" s="2">
        <v>16.600000000000001</v>
      </c>
      <c r="AV2324" s="2">
        <v>11.155099999999999</v>
      </c>
      <c r="AW2324" s="2">
        <v>4.2</v>
      </c>
      <c r="AX2324" s="2">
        <v>20</v>
      </c>
      <c r="AY2324" s="2">
        <v>21</v>
      </c>
      <c r="AZ2324" s="2">
        <v>29.183199999999999</v>
      </c>
      <c r="BA2324" s="2">
        <v>4.51</v>
      </c>
      <c r="BB2324" s="2">
        <v>19.2</v>
      </c>
      <c r="BC2324" s="2">
        <v>23.5</v>
      </c>
      <c r="BD2324" s="2">
        <v>41.755899999999997</v>
      </c>
      <c r="BE2324" s="4" t="str">
        <f t="shared" si="362"/>
        <v>ABURRIDO</v>
      </c>
      <c r="BF2324" s="4">
        <f t="shared" si="363"/>
        <v>3.0451999999999999</v>
      </c>
      <c r="BG2324">
        <f t="shared" si="364"/>
        <v>1.23</v>
      </c>
      <c r="BH2324">
        <f t="shared" si="365"/>
        <v>2.09</v>
      </c>
      <c r="BI2324">
        <f t="shared" si="366"/>
        <v>4.51</v>
      </c>
      <c r="BJ2324">
        <f t="shared" si="367"/>
        <v>4.41</v>
      </c>
      <c r="BK2324">
        <f t="shared" si="368"/>
        <v>2.5499999999999998</v>
      </c>
      <c r="BL2324">
        <f t="shared" si="369"/>
        <v>40265.940000000017</v>
      </c>
    </row>
    <row r="2325" spans="1:64" x14ac:dyDescent="0.2">
      <c r="A2325" s="1">
        <v>2323</v>
      </c>
      <c r="B2325" s="7" t="s">
        <v>89</v>
      </c>
      <c r="C2325" s="3">
        <v>40001</v>
      </c>
      <c r="D2325" s="4" t="s">
        <v>628</v>
      </c>
      <c r="E2325" s="4" t="s">
        <v>169</v>
      </c>
      <c r="F2325" s="5" t="str">
        <f t="shared" si="360"/>
        <v>M</v>
      </c>
      <c r="G2325" s="6">
        <v>0.84097222222222223</v>
      </c>
      <c r="H2325" s="6">
        <v>0.875</v>
      </c>
      <c r="I2325" s="85">
        <f t="shared" si="361"/>
        <v>48.999999999999986</v>
      </c>
      <c r="J2325" s="86">
        <f>I2325*Segmentos!$D$7*(AH2325%)*IF(ISNUMBER(AI2325),AI2325%,0)</f>
        <v>243843.59999999992</v>
      </c>
      <c r="K2325" s="86">
        <f>I2325*Segmentos!$D$7*(AL2325%)*IF(ISNUMBER(AM2325),AM2325%,0)</f>
        <v>280436.79999999987</v>
      </c>
      <c r="L2325" s="4"/>
      <c r="M2325" s="2">
        <v>1.34</v>
      </c>
      <c r="N2325" s="2">
        <v>3</v>
      </c>
      <c r="O2325" s="2">
        <v>44.3</v>
      </c>
      <c r="P2325" s="2">
        <v>82.688299999999998</v>
      </c>
      <c r="Q2325" s="2">
        <v>1.18</v>
      </c>
      <c r="R2325" s="2">
        <v>1.9</v>
      </c>
      <c r="S2325" s="2">
        <v>63.4</v>
      </c>
      <c r="T2325" s="2">
        <v>12.178699999999999</v>
      </c>
      <c r="U2325" s="2">
        <v>1.27</v>
      </c>
      <c r="V2325" s="2">
        <v>2.5</v>
      </c>
      <c r="W2325" s="2">
        <v>51.5</v>
      </c>
      <c r="X2325" s="2">
        <v>16.4101</v>
      </c>
      <c r="Y2325" s="2">
        <v>1.77</v>
      </c>
      <c r="Z2325" s="2">
        <v>3.6</v>
      </c>
      <c r="AA2325" s="2">
        <v>49</v>
      </c>
      <c r="AB2325" s="2">
        <v>32.269300000000001</v>
      </c>
      <c r="AC2325" s="2">
        <v>1.08</v>
      </c>
      <c r="AD2325" s="2">
        <v>3.4</v>
      </c>
      <c r="AE2325" s="2">
        <v>31.2</v>
      </c>
      <c r="AF2325" s="2">
        <v>21.830200000000001</v>
      </c>
      <c r="AG2325" s="20">
        <v>1.23</v>
      </c>
      <c r="AH2325" s="20">
        <v>3.3</v>
      </c>
      <c r="AI2325" s="20">
        <v>37.700000000000003</v>
      </c>
      <c r="AJ2325" s="20">
        <v>35.971499999999999</v>
      </c>
      <c r="AK2325" s="18">
        <v>1.44</v>
      </c>
      <c r="AL2325" s="18">
        <v>2.8</v>
      </c>
      <c r="AM2325" s="18">
        <v>51.1</v>
      </c>
      <c r="AN2325" s="18">
        <v>46.716799999999999</v>
      </c>
      <c r="AO2325" s="2">
        <v>0.19</v>
      </c>
      <c r="AP2325" s="2">
        <v>0.7</v>
      </c>
      <c r="AQ2325" s="2">
        <v>26.6</v>
      </c>
      <c r="AR2325" s="2">
        <v>1.3019000000000001</v>
      </c>
      <c r="AS2325" s="2">
        <v>0.87</v>
      </c>
      <c r="AT2325" s="2">
        <v>2.7</v>
      </c>
      <c r="AU2325" s="2">
        <v>32</v>
      </c>
      <c r="AV2325" s="2">
        <v>11.8765</v>
      </c>
      <c r="AW2325" s="2">
        <v>0.81</v>
      </c>
      <c r="AX2325" s="2">
        <v>2.8</v>
      </c>
      <c r="AY2325" s="2">
        <v>28.8</v>
      </c>
      <c r="AZ2325" s="2">
        <v>14.3139</v>
      </c>
      <c r="BA2325" s="2">
        <v>2.33</v>
      </c>
      <c r="BB2325" s="2">
        <v>4</v>
      </c>
      <c r="BC2325" s="2">
        <v>58</v>
      </c>
      <c r="BD2325" s="2">
        <v>55.195999999999998</v>
      </c>
      <c r="BE2325" s="4" t="str">
        <f t="shared" si="362"/>
        <v>NO APLICA</v>
      </c>
      <c r="BF2325" s="4">
        <f t="shared" si="363"/>
        <v>1.3371999999999999</v>
      </c>
      <c r="BG2325">
        <f t="shared" si="364"/>
        <v>0.19</v>
      </c>
      <c r="BH2325">
        <f t="shared" si="365"/>
        <v>0.87</v>
      </c>
      <c r="BI2325">
        <f t="shared" si="366"/>
        <v>2.33</v>
      </c>
      <c r="BJ2325">
        <f t="shared" si="367"/>
        <v>1.44</v>
      </c>
      <c r="BK2325">
        <f t="shared" si="368"/>
        <v>1.23</v>
      </c>
      <c r="BL2325">
        <f t="shared" si="369"/>
        <v>6512.0999999999967</v>
      </c>
    </row>
    <row r="2326" spans="1:64" x14ac:dyDescent="0.2">
      <c r="A2326" s="1">
        <v>2324</v>
      </c>
      <c r="B2326" s="7" t="s">
        <v>126</v>
      </c>
      <c r="C2326" s="3">
        <v>40001</v>
      </c>
      <c r="D2326" s="4" t="s">
        <v>628</v>
      </c>
      <c r="E2326" s="4" t="s">
        <v>163</v>
      </c>
      <c r="F2326" s="5" t="str">
        <f t="shared" si="360"/>
        <v>M</v>
      </c>
      <c r="G2326" s="6">
        <v>0.875</v>
      </c>
      <c r="H2326" s="6">
        <v>0.91111111111111109</v>
      </c>
      <c r="I2326" s="85">
        <f t="shared" si="361"/>
        <v>51.999999999999972</v>
      </c>
      <c r="J2326" s="86">
        <f>I2326*Segmentos!$D$7*(AH2326%)*IF(ISNUMBER(AI2326),AI2326%,0)</f>
        <v>103999.99999999996</v>
      </c>
      <c r="K2326" s="86">
        <f>I2326*Segmentos!$D$7*(AL2326%)*IF(ISNUMBER(AM2326),AM2326%,0)</f>
        <v>294694.39999999991</v>
      </c>
      <c r="L2326" s="4"/>
      <c r="M2326" s="2">
        <v>0.98</v>
      </c>
      <c r="N2326" s="2">
        <v>3.5</v>
      </c>
      <c r="O2326" s="2">
        <v>28.1</v>
      </c>
      <c r="P2326" s="2">
        <v>84.529700000000005</v>
      </c>
      <c r="Q2326" s="2">
        <v>1.06</v>
      </c>
      <c r="R2326" s="2">
        <v>3.1</v>
      </c>
      <c r="S2326" s="2">
        <v>34.200000000000003</v>
      </c>
      <c r="T2326" s="2">
        <v>15.1943</v>
      </c>
      <c r="U2326" s="2">
        <v>0.59</v>
      </c>
      <c r="V2326" s="2">
        <v>2.1</v>
      </c>
      <c r="W2326" s="2">
        <v>27.6</v>
      </c>
      <c r="X2326" s="2">
        <v>10.7279</v>
      </c>
      <c r="Y2326" s="2">
        <v>0.27</v>
      </c>
      <c r="Z2326" s="2">
        <v>2.6</v>
      </c>
      <c r="AA2326" s="2">
        <v>10.3</v>
      </c>
      <c r="AB2326" s="2">
        <v>6.9058000000000002</v>
      </c>
      <c r="AC2326" s="2">
        <v>1.83</v>
      </c>
      <c r="AD2326" s="2">
        <v>5.3</v>
      </c>
      <c r="AE2326" s="2">
        <v>34.299999999999997</v>
      </c>
      <c r="AF2326" s="2">
        <v>51.701700000000002</v>
      </c>
      <c r="AG2326" s="20">
        <v>0.49</v>
      </c>
      <c r="AH2326" s="20">
        <v>2.5</v>
      </c>
      <c r="AI2326" s="20">
        <v>20</v>
      </c>
      <c r="AJ2326" s="20">
        <v>20.079000000000001</v>
      </c>
      <c r="AK2326" s="18">
        <v>1.42</v>
      </c>
      <c r="AL2326" s="18">
        <v>4.4000000000000004</v>
      </c>
      <c r="AM2326" s="18">
        <v>32.200000000000003</v>
      </c>
      <c r="AN2326" s="18">
        <v>64.450699999999998</v>
      </c>
      <c r="AO2326" s="2">
        <v>0.27</v>
      </c>
      <c r="AP2326" s="2">
        <v>1.1000000000000001</v>
      </c>
      <c r="AQ2326" s="2">
        <v>25.3</v>
      </c>
      <c r="AR2326" s="2">
        <v>2.5531999999999999</v>
      </c>
      <c r="AS2326" s="2">
        <v>1.17</v>
      </c>
      <c r="AT2326" s="2">
        <v>2.8</v>
      </c>
      <c r="AU2326" s="2">
        <v>42.5</v>
      </c>
      <c r="AV2326" s="2">
        <v>22.273599999999998</v>
      </c>
      <c r="AW2326" s="2">
        <v>0.72</v>
      </c>
      <c r="AX2326" s="2">
        <v>2.7</v>
      </c>
      <c r="AY2326" s="2">
        <v>26.1</v>
      </c>
      <c r="AZ2326" s="2">
        <v>17.775200000000002</v>
      </c>
      <c r="BA2326" s="2">
        <v>1.27</v>
      </c>
      <c r="BB2326" s="2">
        <v>5.0999999999999996</v>
      </c>
      <c r="BC2326" s="2">
        <v>24.7</v>
      </c>
      <c r="BD2326" s="2">
        <v>41.927700000000002</v>
      </c>
      <c r="BE2326" s="4" t="str">
        <f t="shared" si="362"/>
        <v>NO APLICA</v>
      </c>
      <c r="BF2326" s="4">
        <f t="shared" si="363"/>
        <v>1.0855999999999999</v>
      </c>
      <c r="BG2326">
        <f t="shared" si="364"/>
        <v>0.27</v>
      </c>
      <c r="BH2326">
        <f t="shared" si="365"/>
        <v>1.17</v>
      </c>
      <c r="BI2326">
        <f t="shared" si="366"/>
        <v>1.27</v>
      </c>
      <c r="BJ2326">
        <f t="shared" si="367"/>
        <v>1.42</v>
      </c>
      <c r="BK2326">
        <f t="shared" si="368"/>
        <v>0.49</v>
      </c>
      <c r="BL2326">
        <f t="shared" si="369"/>
        <v>5114.1999999999971</v>
      </c>
    </row>
    <row r="2327" spans="1:64" x14ac:dyDescent="0.2">
      <c r="A2327" s="1">
        <v>2325</v>
      </c>
      <c r="B2327" s="7" t="s">
        <v>68</v>
      </c>
      <c r="C2327" s="3">
        <v>40001</v>
      </c>
      <c r="D2327" s="4" t="s">
        <v>8</v>
      </c>
      <c r="E2327" s="4" t="s">
        <v>183</v>
      </c>
      <c r="F2327" s="5" t="str">
        <f t="shared" si="360"/>
        <v>M</v>
      </c>
      <c r="G2327" s="6">
        <v>0.90763888888888899</v>
      </c>
      <c r="H2327" s="6">
        <v>0.9375</v>
      </c>
      <c r="I2327" s="85">
        <f t="shared" si="361"/>
        <v>42.999999999999844</v>
      </c>
      <c r="J2327" s="86">
        <f>I2327*Segmentos!$D$7*(AH2327%)*IF(ISNUMBER(AI2327),AI2327%,0)</f>
        <v>1017706.7999999962</v>
      </c>
      <c r="K2327" s="86">
        <f>I2327*Segmentos!$D$7*(AL2327%)*IF(ISNUMBER(AM2327),AM2327%,0)</f>
        <v>935507.99999999651</v>
      </c>
      <c r="L2327" s="4"/>
      <c r="M2327" s="2">
        <v>5.66</v>
      </c>
      <c r="N2327" s="2">
        <v>15.5</v>
      </c>
      <c r="O2327" s="2">
        <v>36.6</v>
      </c>
      <c r="P2327" s="2">
        <v>81.255200000000002</v>
      </c>
      <c r="Q2327" s="2">
        <v>2.62</v>
      </c>
      <c r="R2327" s="2">
        <v>10.1</v>
      </c>
      <c r="S2327" s="2">
        <v>25.9</v>
      </c>
      <c r="T2327" s="2">
        <v>6.2760999999999996</v>
      </c>
      <c r="U2327" s="2">
        <v>3.97</v>
      </c>
      <c r="V2327" s="2">
        <v>12.1</v>
      </c>
      <c r="W2327" s="2">
        <v>32.700000000000003</v>
      </c>
      <c r="X2327" s="2">
        <v>11.9276</v>
      </c>
      <c r="Y2327" s="2">
        <v>6.7</v>
      </c>
      <c r="Z2327" s="2">
        <v>17.899999999999999</v>
      </c>
      <c r="AA2327" s="2">
        <v>37.4</v>
      </c>
      <c r="AB2327" s="2">
        <v>28.384899999999998</v>
      </c>
      <c r="AC2327" s="2">
        <v>7.36</v>
      </c>
      <c r="AD2327" s="2">
        <v>18.100000000000001</v>
      </c>
      <c r="AE2327" s="2">
        <v>40.700000000000003</v>
      </c>
      <c r="AF2327" s="2">
        <v>34.666600000000003</v>
      </c>
      <c r="AG2327" s="20">
        <v>5.91</v>
      </c>
      <c r="AH2327" s="20">
        <v>16.3</v>
      </c>
      <c r="AI2327" s="20">
        <v>36.299999999999997</v>
      </c>
      <c r="AJ2327" s="20">
        <v>40.1843</v>
      </c>
      <c r="AK2327" s="18">
        <v>5.45</v>
      </c>
      <c r="AL2327" s="18">
        <v>14.7</v>
      </c>
      <c r="AM2327" s="18">
        <v>37</v>
      </c>
      <c r="AN2327" s="18">
        <v>41.070999999999998</v>
      </c>
      <c r="AO2327" s="2">
        <v>2.92</v>
      </c>
      <c r="AP2327" s="2">
        <v>12</v>
      </c>
      <c r="AQ2327" s="2">
        <v>24.3</v>
      </c>
      <c r="AR2327" s="2">
        <v>4.5694999999999997</v>
      </c>
      <c r="AS2327" s="2">
        <v>3.13</v>
      </c>
      <c r="AT2327" s="2">
        <v>9.5</v>
      </c>
      <c r="AU2327" s="2">
        <v>33.1</v>
      </c>
      <c r="AV2327" s="2">
        <v>9.8871000000000002</v>
      </c>
      <c r="AW2327" s="2">
        <v>5.71</v>
      </c>
      <c r="AX2327" s="2">
        <v>15.7</v>
      </c>
      <c r="AY2327" s="2">
        <v>36.299999999999997</v>
      </c>
      <c r="AZ2327" s="2">
        <v>23.533999999999999</v>
      </c>
      <c r="BA2327" s="2">
        <v>7.88</v>
      </c>
      <c r="BB2327" s="2">
        <v>19.7</v>
      </c>
      <c r="BC2327" s="2">
        <v>40</v>
      </c>
      <c r="BD2327" s="2">
        <v>43.264699999999998</v>
      </c>
      <c r="BE2327" s="4" t="str">
        <f t="shared" si="362"/>
        <v>NO APLICA</v>
      </c>
      <c r="BF2327" s="4">
        <f t="shared" si="363"/>
        <v>5.0347999999999997</v>
      </c>
      <c r="BG2327">
        <f t="shared" si="364"/>
        <v>2.92</v>
      </c>
      <c r="BH2327">
        <f t="shared" si="365"/>
        <v>3.13</v>
      </c>
      <c r="BI2327">
        <f t="shared" si="366"/>
        <v>7.88</v>
      </c>
      <c r="BJ2327">
        <f t="shared" si="367"/>
        <v>5.45</v>
      </c>
      <c r="BK2327">
        <f t="shared" si="368"/>
        <v>5.91</v>
      </c>
      <c r="BL2327">
        <f t="shared" si="369"/>
        <v>24393.899999999914</v>
      </c>
    </row>
    <row r="2328" spans="1:64" x14ac:dyDescent="0.2">
      <c r="A2328" s="1">
        <v>2326</v>
      </c>
      <c r="B2328" s="7" t="s">
        <v>80</v>
      </c>
      <c r="C2328" s="3">
        <v>40001</v>
      </c>
      <c r="D2328" s="4" t="s">
        <v>3</v>
      </c>
      <c r="E2328" s="4" t="s">
        <v>167</v>
      </c>
      <c r="F2328" s="5" t="str">
        <f t="shared" si="360"/>
        <v>M</v>
      </c>
      <c r="G2328" s="6">
        <v>0.91736111111111107</v>
      </c>
      <c r="H2328" s="6">
        <v>5.5555555555555558E-3</v>
      </c>
      <c r="I2328" s="85">
        <f t="shared" si="361"/>
        <v>127.00000000000006</v>
      </c>
      <c r="J2328" s="86">
        <f>I2328*Segmentos!$D$7*(AH2328%)*IF(ISNUMBER(AI2328),AI2328%,0)</f>
        <v>2481681.600000001</v>
      </c>
      <c r="K2328" s="86">
        <f>I2328*Segmentos!$D$7*(AL2328%)*IF(ISNUMBER(AM2328),AM2328%,0)</f>
        <v>2912364.0000000014</v>
      </c>
      <c r="L2328" s="4"/>
      <c r="M2328" s="2">
        <v>5.34</v>
      </c>
      <c r="N2328" s="2">
        <v>20.9</v>
      </c>
      <c r="O2328" s="2">
        <v>25.6</v>
      </c>
      <c r="P2328" s="2">
        <v>89.263800000000003</v>
      </c>
      <c r="Q2328" s="2">
        <v>1.32</v>
      </c>
      <c r="R2328" s="2">
        <v>12.9</v>
      </c>
      <c r="S2328" s="2">
        <v>10.3</v>
      </c>
      <c r="T2328" s="2">
        <v>3.6835</v>
      </c>
      <c r="U2328" s="2">
        <v>6.8</v>
      </c>
      <c r="V2328" s="2">
        <v>19.3</v>
      </c>
      <c r="W2328" s="2">
        <v>35.200000000000003</v>
      </c>
      <c r="X2328" s="2">
        <v>23.8492</v>
      </c>
      <c r="Y2328" s="2">
        <v>6.16</v>
      </c>
      <c r="Z2328" s="2">
        <v>25.2</v>
      </c>
      <c r="AA2328" s="2">
        <v>24.4</v>
      </c>
      <c r="AB2328" s="2">
        <v>30.425599999999999</v>
      </c>
      <c r="AC2328" s="2">
        <v>5.7</v>
      </c>
      <c r="AD2328" s="2">
        <v>22</v>
      </c>
      <c r="AE2328" s="2">
        <v>25.9</v>
      </c>
      <c r="AF2328" s="2">
        <v>31.305499999999999</v>
      </c>
      <c r="AG2328" s="20">
        <v>4.8899999999999997</v>
      </c>
      <c r="AH2328" s="20">
        <v>20.7</v>
      </c>
      <c r="AI2328" s="20">
        <v>23.6</v>
      </c>
      <c r="AJ2328" s="20">
        <v>38.778399999999998</v>
      </c>
      <c r="AK2328" s="18">
        <v>5.74</v>
      </c>
      <c r="AL2328" s="18">
        <v>21</v>
      </c>
      <c r="AM2328" s="18">
        <v>27.3</v>
      </c>
      <c r="AN2328" s="18">
        <v>50.485399999999998</v>
      </c>
      <c r="AO2328" s="2">
        <v>2.37</v>
      </c>
      <c r="AP2328" s="2">
        <v>13</v>
      </c>
      <c r="AQ2328" s="2">
        <v>18.2</v>
      </c>
      <c r="AR2328" s="2">
        <v>4.3247</v>
      </c>
      <c r="AS2328" s="2">
        <v>2.96</v>
      </c>
      <c r="AT2328" s="2">
        <v>16</v>
      </c>
      <c r="AU2328" s="2">
        <v>18.5</v>
      </c>
      <c r="AV2328" s="2">
        <v>10.9102</v>
      </c>
      <c r="AW2328" s="2">
        <v>5.25</v>
      </c>
      <c r="AX2328" s="2">
        <v>19.399999999999999</v>
      </c>
      <c r="AY2328" s="2">
        <v>27</v>
      </c>
      <c r="AZ2328" s="2">
        <v>25.262799999999999</v>
      </c>
      <c r="BA2328" s="2">
        <v>7.61</v>
      </c>
      <c r="BB2328" s="2">
        <v>27</v>
      </c>
      <c r="BC2328" s="2">
        <v>28.2</v>
      </c>
      <c r="BD2328" s="2">
        <v>48.765999999999998</v>
      </c>
      <c r="BE2328" s="4" t="str">
        <f t="shared" si="362"/>
        <v>ABURRIDO</v>
      </c>
      <c r="BF2328" s="4">
        <f t="shared" si="363"/>
        <v>4.7840000000000007</v>
      </c>
      <c r="BG2328">
        <f t="shared" si="364"/>
        <v>2.37</v>
      </c>
      <c r="BH2328">
        <f t="shared" si="365"/>
        <v>2.96</v>
      </c>
      <c r="BI2328">
        <f t="shared" si="366"/>
        <v>7.61</v>
      </c>
      <c r="BJ2328">
        <f t="shared" si="367"/>
        <v>5.74</v>
      </c>
      <c r="BK2328">
        <f t="shared" si="368"/>
        <v>4.8899999999999997</v>
      </c>
      <c r="BL2328">
        <f t="shared" si="369"/>
        <v>67950.080000000031</v>
      </c>
    </row>
    <row r="2329" spans="1:64" x14ac:dyDescent="0.2">
      <c r="A2329" s="1">
        <v>2327</v>
      </c>
      <c r="B2329" s="7" t="s">
        <v>23</v>
      </c>
      <c r="C2329" s="3">
        <v>40001</v>
      </c>
      <c r="D2329" s="4" t="s">
        <v>629</v>
      </c>
      <c r="E2329" s="4" t="s">
        <v>170</v>
      </c>
      <c r="F2329" s="5" t="str">
        <f t="shared" si="360"/>
        <v>M</v>
      </c>
      <c r="G2329" s="6">
        <v>0.87569444444444444</v>
      </c>
      <c r="H2329" s="6">
        <v>0.91666666666666663</v>
      </c>
      <c r="I2329" s="85">
        <f t="shared" si="361"/>
        <v>58.99999999999995</v>
      </c>
      <c r="J2329" s="86">
        <f>I2329*Segmentos!$D$7*(AH2329%)*IF(ISNUMBER(AI2329),AI2329%,0)</f>
        <v>67495.999999999956</v>
      </c>
      <c r="K2329" s="86">
        <f>I2329*Segmentos!$D$7*(AL2329%)*IF(ISNUMBER(AM2329),AM2329%,0)</f>
        <v>141198.7999999999</v>
      </c>
      <c r="L2329" s="4"/>
      <c r="M2329" s="2">
        <v>0.45</v>
      </c>
      <c r="N2329" s="2">
        <v>2.6</v>
      </c>
      <c r="O2329" s="2">
        <v>17.399999999999999</v>
      </c>
      <c r="P2329" s="2">
        <v>27.848400000000002</v>
      </c>
      <c r="Q2329" s="2">
        <v>0.06</v>
      </c>
      <c r="R2329" s="2">
        <v>1</v>
      </c>
      <c r="S2329" s="2">
        <v>5.8</v>
      </c>
      <c r="T2329" s="2">
        <v>0.60560000000000003</v>
      </c>
      <c r="U2329" s="2">
        <v>0.92</v>
      </c>
      <c r="V2329" s="2">
        <v>3.7</v>
      </c>
      <c r="W2329" s="2">
        <v>24.9</v>
      </c>
      <c r="X2329" s="2">
        <v>11.8177</v>
      </c>
      <c r="Y2329" s="2">
        <v>0.56999999999999995</v>
      </c>
      <c r="Z2329" s="2">
        <v>3</v>
      </c>
      <c r="AA2329" s="2">
        <v>18.8</v>
      </c>
      <c r="AB2329" s="2">
        <v>10.295400000000001</v>
      </c>
      <c r="AC2329" s="2">
        <v>0.25</v>
      </c>
      <c r="AD2329" s="2">
        <v>2.2999999999999998</v>
      </c>
      <c r="AE2329" s="2">
        <v>10.9</v>
      </c>
      <c r="AF2329" s="2">
        <v>5.1298000000000004</v>
      </c>
      <c r="AG2329" s="20">
        <v>0.28000000000000003</v>
      </c>
      <c r="AH2329" s="20">
        <v>2</v>
      </c>
      <c r="AI2329" s="20">
        <v>14.3</v>
      </c>
      <c r="AJ2329" s="20">
        <v>8.3196999999999992</v>
      </c>
      <c r="AK2329" s="18">
        <v>0.6</v>
      </c>
      <c r="AL2329" s="18">
        <v>3.1</v>
      </c>
      <c r="AM2329" s="18">
        <v>19.3</v>
      </c>
      <c r="AN2329" s="18">
        <v>19.528700000000001</v>
      </c>
      <c r="AO2329" s="2">
        <v>0.09</v>
      </c>
      <c r="AP2329" s="2">
        <v>0.6</v>
      </c>
      <c r="AQ2329" s="2">
        <v>17</v>
      </c>
      <c r="AR2329" s="2">
        <v>0.63900000000000001</v>
      </c>
      <c r="AS2329" s="2">
        <v>0.1</v>
      </c>
      <c r="AT2329" s="2">
        <v>1.3</v>
      </c>
      <c r="AU2329" s="2">
        <v>7.6</v>
      </c>
      <c r="AV2329" s="2">
        <v>1.3560000000000001</v>
      </c>
      <c r="AW2329" s="2">
        <v>0.61</v>
      </c>
      <c r="AX2329" s="2">
        <v>2.7</v>
      </c>
      <c r="AY2329" s="2">
        <v>22.2</v>
      </c>
      <c r="AZ2329" s="2">
        <v>10.777100000000001</v>
      </c>
      <c r="BA2329" s="2">
        <v>0.64</v>
      </c>
      <c r="BB2329" s="2">
        <v>3.8</v>
      </c>
      <c r="BC2329" s="2">
        <v>16.8</v>
      </c>
      <c r="BD2329" s="2">
        <v>15.0763</v>
      </c>
      <c r="BE2329" s="4" t="str">
        <f t="shared" si="362"/>
        <v>NO APLICA</v>
      </c>
      <c r="BF2329" s="4">
        <f t="shared" si="363"/>
        <v>0.33540000000000003</v>
      </c>
      <c r="BG2329">
        <f t="shared" si="364"/>
        <v>0.09</v>
      </c>
      <c r="BH2329">
        <f t="shared" si="365"/>
        <v>0.1</v>
      </c>
      <c r="BI2329">
        <f t="shared" si="366"/>
        <v>0.64</v>
      </c>
      <c r="BJ2329">
        <f t="shared" si="367"/>
        <v>0.6</v>
      </c>
      <c r="BK2329">
        <f t="shared" si="368"/>
        <v>0.28000000000000003</v>
      </c>
      <c r="BL2329">
        <f t="shared" si="369"/>
        <v>2669.1599999999976</v>
      </c>
    </row>
    <row r="2330" spans="1:64" x14ac:dyDescent="0.2">
      <c r="A2330" s="1">
        <v>2328</v>
      </c>
      <c r="B2330" s="7" t="s">
        <v>25</v>
      </c>
      <c r="C2330" s="3">
        <v>40001</v>
      </c>
      <c r="D2330" s="4" t="s">
        <v>629</v>
      </c>
      <c r="E2330" s="4" t="s">
        <v>171</v>
      </c>
      <c r="F2330" s="5" t="str">
        <f t="shared" si="360"/>
        <v>M</v>
      </c>
      <c r="G2330" s="6">
        <v>0.89513888888888893</v>
      </c>
      <c r="H2330" s="6">
        <v>0.8965277777777777</v>
      </c>
      <c r="I2330" s="85">
        <f t="shared" si="361"/>
        <v>1.999999999999833</v>
      </c>
      <c r="J2330" s="86">
        <f>I2330*Segmentos!$D$7*(AH2330%)*IF(ISNUMBER(AI2330),AI2330%,0)</f>
        <v>3999.9999999996658</v>
      </c>
      <c r="K2330" s="86">
        <f>I2330*Segmentos!$D$7*(AL2330%)*IF(ISNUMBER(AM2330),AM2330%,0)</f>
        <v>8298.3999999993066</v>
      </c>
      <c r="L2330" s="4"/>
      <c r="M2330" s="2">
        <v>0.77</v>
      </c>
      <c r="N2330" s="2">
        <v>0.8</v>
      </c>
      <c r="O2330" s="2">
        <v>95.8</v>
      </c>
      <c r="P2330" s="2">
        <v>65.467500000000001</v>
      </c>
      <c r="Q2330" s="2">
        <v>0.24</v>
      </c>
      <c r="R2330" s="2">
        <v>0.2</v>
      </c>
      <c r="S2330" s="2">
        <v>100</v>
      </c>
      <c r="T2330" s="2">
        <v>3.4116</v>
      </c>
      <c r="U2330" s="2">
        <v>1.0900000000000001</v>
      </c>
      <c r="V2330" s="2">
        <v>1.1000000000000001</v>
      </c>
      <c r="W2330" s="2">
        <v>100</v>
      </c>
      <c r="X2330" s="2">
        <v>19.267700000000001</v>
      </c>
      <c r="Y2330" s="2">
        <v>0.76</v>
      </c>
      <c r="Z2330" s="2">
        <v>0.9</v>
      </c>
      <c r="AA2330" s="2">
        <v>86.9</v>
      </c>
      <c r="AB2330" s="2">
        <v>18.878799999999998</v>
      </c>
      <c r="AC2330" s="2">
        <v>0.86</v>
      </c>
      <c r="AD2330" s="2">
        <v>0.9</v>
      </c>
      <c r="AE2330" s="2">
        <v>100</v>
      </c>
      <c r="AF2330" s="2">
        <v>23.909300000000002</v>
      </c>
      <c r="AG2330" s="20">
        <v>0.47</v>
      </c>
      <c r="AH2330" s="20">
        <v>0.5</v>
      </c>
      <c r="AI2330" s="20">
        <v>100</v>
      </c>
      <c r="AJ2330" s="20">
        <v>18.777699999999999</v>
      </c>
      <c r="AK2330" s="18">
        <v>1.05</v>
      </c>
      <c r="AL2330" s="18">
        <v>1.1000000000000001</v>
      </c>
      <c r="AM2330" s="18">
        <v>94.3</v>
      </c>
      <c r="AN2330" s="18">
        <v>46.689799999999998</v>
      </c>
      <c r="AO2330" s="2">
        <v>0</v>
      </c>
      <c r="AP2330" s="2">
        <v>0</v>
      </c>
      <c r="AQ2330" s="8" t="s">
        <v>577</v>
      </c>
      <c r="AR2330" s="2">
        <v>0</v>
      </c>
      <c r="AS2330" s="2">
        <v>0.43</v>
      </c>
      <c r="AT2330" s="2">
        <v>0.4</v>
      </c>
      <c r="AU2330" s="2">
        <v>100</v>
      </c>
      <c r="AV2330" s="2">
        <v>8.0691000000000006</v>
      </c>
      <c r="AW2330" s="2">
        <v>0.99</v>
      </c>
      <c r="AX2330" s="2">
        <v>1</v>
      </c>
      <c r="AY2330" s="2">
        <v>100</v>
      </c>
      <c r="AZ2330" s="2">
        <v>24.047699999999999</v>
      </c>
      <c r="BA2330" s="2">
        <v>1.03</v>
      </c>
      <c r="BB2330" s="2">
        <v>1.1000000000000001</v>
      </c>
      <c r="BC2330" s="2">
        <v>92.1</v>
      </c>
      <c r="BD2330" s="2">
        <v>33.3506</v>
      </c>
      <c r="BE2330" s="4" t="str">
        <f t="shared" si="362"/>
        <v>NO APLICA</v>
      </c>
      <c r="BF2330" s="4">
        <f t="shared" si="363"/>
        <v>0.64459999999999995</v>
      </c>
      <c r="BG2330">
        <f t="shared" si="364"/>
        <v>0</v>
      </c>
      <c r="BH2330">
        <f t="shared" si="365"/>
        <v>0.43</v>
      </c>
      <c r="BI2330">
        <f t="shared" si="366"/>
        <v>1.03</v>
      </c>
      <c r="BJ2330">
        <f t="shared" si="367"/>
        <v>1.05</v>
      </c>
      <c r="BK2330">
        <f t="shared" si="368"/>
        <v>0.47</v>
      </c>
      <c r="BL2330">
        <f t="shared" si="369"/>
        <v>153.27999999998721</v>
      </c>
    </row>
    <row r="2331" spans="1:64" x14ac:dyDescent="0.2">
      <c r="A2331" s="1">
        <v>2329</v>
      </c>
      <c r="B2331" s="7" t="s">
        <v>32</v>
      </c>
      <c r="C2331" s="3">
        <v>40001</v>
      </c>
      <c r="D2331" s="4" t="s">
        <v>628</v>
      </c>
      <c r="E2331" s="4" t="s">
        <v>164</v>
      </c>
      <c r="F2331" s="5" t="str">
        <f t="shared" si="360"/>
        <v>M</v>
      </c>
      <c r="G2331" s="6">
        <v>0.9145833333333333</v>
      </c>
      <c r="H2331" s="6">
        <v>0.91736111111111107</v>
      </c>
      <c r="I2331" s="85">
        <f t="shared" si="361"/>
        <v>3.9999999999999858</v>
      </c>
      <c r="J2331" s="86">
        <f>I2331*Segmentos!$D$7*(AH2331%)*IF(ISNUMBER(AI2331),AI2331%,0)</f>
        <v>6897.5999999999758</v>
      </c>
      <c r="K2331" s="86">
        <f>I2331*Segmentos!$D$7*(AL2331%)*IF(ISNUMBER(AM2331),AM2331%,0)</f>
        <v>13535.999999999951</v>
      </c>
      <c r="L2331" s="4"/>
      <c r="M2331" s="2">
        <v>0.65</v>
      </c>
      <c r="N2331" s="2">
        <v>1.2</v>
      </c>
      <c r="O2331" s="2">
        <v>53.3</v>
      </c>
      <c r="P2331" s="2">
        <v>80.473200000000006</v>
      </c>
      <c r="Q2331" s="2">
        <v>0.73</v>
      </c>
      <c r="R2331" s="2">
        <v>0.7</v>
      </c>
      <c r="S2331" s="2">
        <v>100</v>
      </c>
      <c r="T2331" s="2">
        <v>14.9094</v>
      </c>
      <c r="U2331" s="2">
        <v>0.65</v>
      </c>
      <c r="V2331" s="2">
        <v>1.1000000000000001</v>
      </c>
      <c r="W2331" s="2">
        <v>58.9</v>
      </c>
      <c r="X2331" s="2">
        <v>16.6782</v>
      </c>
      <c r="Y2331" s="2">
        <v>0.27</v>
      </c>
      <c r="Z2331" s="2">
        <v>0.4</v>
      </c>
      <c r="AA2331" s="2">
        <v>73.900000000000006</v>
      </c>
      <c r="AB2331" s="2">
        <v>9.7138000000000009</v>
      </c>
      <c r="AC2331" s="2">
        <v>0.97</v>
      </c>
      <c r="AD2331" s="2">
        <v>2.2999999999999998</v>
      </c>
      <c r="AE2331" s="2">
        <v>41.5</v>
      </c>
      <c r="AF2331" s="2">
        <v>39.171799999999998</v>
      </c>
      <c r="AG2331" s="20">
        <v>0.45</v>
      </c>
      <c r="AH2331" s="20">
        <v>0.9</v>
      </c>
      <c r="AI2331" s="20">
        <v>47.9</v>
      </c>
      <c r="AJ2331" s="20">
        <v>26.1206</v>
      </c>
      <c r="AK2331" s="18">
        <v>0.84</v>
      </c>
      <c r="AL2331" s="18">
        <v>1.5</v>
      </c>
      <c r="AM2331" s="18">
        <v>56.4</v>
      </c>
      <c r="AN2331" s="18">
        <v>54.352699999999999</v>
      </c>
      <c r="AO2331" s="2">
        <v>0.2</v>
      </c>
      <c r="AP2331" s="2">
        <v>0.4</v>
      </c>
      <c r="AQ2331" s="2">
        <v>54.8</v>
      </c>
      <c r="AR2331" s="2">
        <v>2.6941999999999999</v>
      </c>
      <c r="AS2331" s="2">
        <v>0.94</v>
      </c>
      <c r="AT2331" s="2">
        <v>1.2</v>
      </c>
      <c r="AU2331" s="2">
        <v>79.3</v>
      </c>
      <c r="AV2331" s="2">
        <v>25.565100000000001</v>
      </c>
      <c r="AW2331" s="2">
        <v>0.46</v>
      </c>
      <c r="AX2331" s="2">
        <v>1</v>
      </c>
      <c r="AY2331" s="2">
        <v>47.3</v>
      </c>
      <c r="AZ2331" s="2">
        <v>16.1417</v>
      </c>
      <c r="BA2331" s="2">
        <v>0.77</v>
      </c>
      <c r="BB2331" s="2">
        <v>1.7</v>
      </c>
      <c r="BC2331" s="2">
        <v>45.3</v>
      </c>
      <c r="BD2331" s="2">
        <v>36.072200000000002</v>
      </c>
      <c r="BE2331" s="4" t="str">
        <f t="shared" si="362"/>
        <v>NO APLICA</v>
      </c>
      <c r="BF2331" s="4">
        <f t="shared" si="363"/>
        <v>0.76380000000000003</v>
      </c>
      <c r="BG2331">
        <f t="shared" si="364"/>
        <v>0.2</v>
      </c>
      <c r="BH2331">
        <f t="shared" si="365"/>
        <v>0.94</v>
      </c>
      <c r="BI2331">
        <f t="shared" si="366"/>
        <v>0.77</v>
      </c>
      <c r="BJ2331">
        <f t="shared" si="367"/>
        <v>0.84</v>
      </c>
      <c r="BK2331">
        <f t="shared" si="368"/>
        <v>0.45</v>
      </c>
      <c r="BL2331">
        <f t="shared" si="369"/>
        <v>255.83999999999907</v>
      </c>
    </row>
    <row r="2332" spans="1:64" x14ac:dyDescent="0.2">
      <c r="A2332" s="1">
        <v>2330</v>
      </c>
      <c r="B2332" s="7" t="s">
        <v>19</v>
      </c>
      <c r="C2332" s="3">
        <v>40001</v>
      </c>
      <c r="D2332" s="4" t="s">
        <v>17</v>
      </c>
      <c r="E2332" s="4" t="s">
        <v>166</v>
      </c>
      <c r="F2332" s="5" t="str">
        <f t="shared" si="360"/>
        <v>M</v>
      </c>
      <c r="G2332" s="6">
        <v>0.91527777777777775</v>
      </c>
      <c r="H2332" s="6">
        <v>0.91666666666666663</v>
      </c>
      <c r="I2332" s="85">
        <f t="shared" si="361"/>
        <v>1.9999999999999929</v>
      </c>
      <c r="J2332" s="86">
        <f>I2332*Segmentos!$D$7*(AH2332%)*IF(ISNUMBER(AI2332),AI2332%,0)</f>
        <v>2091.9999999999927</v>
      </c>
      <c r="K2332" s="86">
        <f>I2332*Segmentos!$D$7*(AL2332%)*IF(ISNUMBER(AM2332),AM2332%,0)</f>
        <v>1199.9999999999959</v>
      </c>
      <c r="L2332" s="4"/>
      <c r="M2332" s="2">
        <v>0.21</v>
      </c>
      <c r="N2332" s="2">
        <v>0.4</v>
      </c>
      <c r="O2332" s="2">
        <v>51.3</v>
      </c>
      <c r="P2332" s="2">
        <v>89.500699999999995</v>
      </c>
      <c r="Q2332" s="2">
        <v>0</v>
      </c>
      <c r="R2332" s="2">
        <v>0</v>
      </c>
      <c r="S2332" s="8" t="s">
        <v>577</v>
      </c>
      <c r="T2332" s="2">
        <v>0</v>
      </c>
      <c r="U2332" s="2">
        <v>0</v>
      </c>
      <c r="V2332" s="2">
        <v>0</v>
      </c>
      <c r="W2332" s="8" t="s">
        <v>577</v>
      </c>
      <c r="X2332" s="2">
        <v>0</v>
      </c>
      <c r="Y2332" s="2">
        <v>0.39</v>
      </c>
      <c r="Z2332" s="2">
        <v>0.8</v>
      </c>
      <c r="AA2332" s="2">
        <v>50</v>
      </c>
      <c r="AB2332" s="2">
        <v>50.630200000000002</v>
      </c>
      <c r="AC2332" s="2">
        <v>0.27</v>
      </c>
      <c r="AD2332" s="2">
        <v>0.5</v>
      </c>
      <c r="AE2332" s="2">
        <v>53.1</v>
      </c>
      <c r="AF2332" s="2">
        <v>38.8705</v>
      </c>
      <c r="AG2332" s="20">
        <v>0.25</v>
      </c>
      <c r="AH2332" s="20">
        <v>0.5</v>
      </c>
      <c r="AI2332" s="20">
        <v>52.3</v>
      </c>
      <c r="AJ2332" s="20">
        <v>51.590899999999998</v>
      </c>
      <c r="AK2332" s="18">
        <v>0.17</v>
      </c>
      <c r="AL2332" s="18">
        <v>0.3</v>
      </c>
      <c r="AM2332" s="18">
        <v>50</v>
      </c>
      <c r="AN2332" s="18">
        <v>37.909700000000001</v>
      </c>
      <c r="AO2332" s="2">
        <v>0.14000000000000001</v>
      </c>
      <c r="AP2332" s="2">
        <v>0.2</v>
      </c>
      <c r="AQ2332" s="2">
        <v>76.8</v>
      </c>
      <c r="AR2332" s="2">
        <v>6.5556999999999999</v>
      </c>
      <c r="AS2332" s="2">
        <v>0</v>
      </c>
      <c r="AT2332" s="2">
        <v>0</v>
      </c>
      <c r="AU2332" s="8" t="s">
        <v>577</v>
      </c>
      <c r="AV2332" s="2">
        <v>0</v>
      </c>
      <c r="AW2332" s="2">
        <v>0.38</v>
      </c>
      <c r="AX2332" s="2">
        <v>0.8</v>
      </c>
      <c r="AY2332" s="2">
        <v>50</v>
      </c>
      <c r="AZ2332" s="2">
        <v>47.622100000000003</v>
      </c>
      <c r="BA2332" s="2">
        <v>0.21</v>
      </c>
      <c r="BB2332" s="2">
        <v>0.4</v>
      </c>
      <c r="BC2332" s="2">
        <v>50</v>
      </c>
      <c r="BD2332" s="2">
        <v>35.322899999999997</v>
      </c>
      <c r="BE2332" s="4" t="str">
        <f t="shared" si="362"/>
        <v>NO APLICA</v>
      </c>
      <c r="BF2332" s="4">
        <f t="shared" si="363"/>
        <v>0.16840000000000002</v>
      </c>
      <c r="BG2332">
        <f t="shared" si="364"/>
        <v>0.14000000000000001</v>
      </c>
      <c r="BH2332">
        <f t="shared" si="365"/>
        <v>0</v>
      </c>
      <c r="BI2332">
        <f t="shared" si="366"/>
        <v>0.38</v>
      </c>
      <c r="BJ2332">
        <f t="shared" si="367"/>
        <v>0.17</v>
      </c>
      <c r="BK2332">
        <f t="shared" si="368"/>
        <v>0.25</v>
      </c>
      <c r="BL2332">
        <f t="shared" si="369"/>
        <v>41.03999999999985</v>
      </c>
    </row>
    <row r="2333" spans="1:64" x14ac:dyDescent="0.2">
      <c r="A2333" s="1">
        <v>2331</v>
      </c>
      <c r="B2333" s="7" t="s">
        <v>2</v>
      </c>
      <c r="C2333" s="3">
        <v>40001</v>
      </c>
      <c r="D2333" s="4" t="s">
        <v>627</v>
      </c>
      <c r="E2333" s="4" t="s">
        <v>164</v>
      </c>
      <c r="F2333" s="5" t="str">
        <f t="shared" si="360"/>
        <v>M</v>
      </c>
      <c r="G2333" s="6">
        <v>0.8833333333333333</v>
      </c>
      <c r="H2333" s="6">
        <v>0.93958333333333333</v>
      </c>
      <c r="I2333" s="85">
        <f t="shared" si="361"/>
        <v>81.000000000000028</v>
      </c>
      <c r="J2333" s="86">
        <f>I2333*Segmentos!$D$7*(AH2333%)*IF(ISNUMBER(AI2333),AI2333%,0)</f>
        <v>1559671.2000000004</v>
      </c>
      <c r="K2333" s="86">
        <f>I2333*Segmentos!$D$7*(AL2333%)*IF(ISNUMBER(AM2333),AM2333%,0)</f>
        <v>2270592.0000000005</v>
      </c>
      <c r="L2333" s="4"/>
      <c r="M2333" s="2">
        <v>5.96</v>
      </c>
      <c r="N2333" s="2">
        <v>25.4</v>
      </c>
      <c r="O2333" s="2">
        <v>23.5</v>
      </c>
      <c r="P2333" s="2">
        <v>83.973799999999997</v>
      </c>
      <c r="Q2333" s="2">
        <v>3.34</v>
      </c>
      <c r="R2333" s="2">
        <v>18</v>
      </c>
      <c r="S2333" s="2">
        <v>18.600000000000001</v>
      </c>
      <c r="T2333" s="2">
        <v>7.8452000000000002</v>
      </c>
      <c r="U2333" s="2">
        <v>3.97</v>
      </c>
      <c r="V2333" s="2">
        <v>20</v>
      </c>
      <c r="W2333" s="2">
        <v>19.899999999999999</v>
      </c>
      <c r="X2333" s="2">
        <v>11.721299999999999</v>
      </c>
      <c r="Y2333" s="2">
        <v>5.22</v>
      </c>
      <c r="Z2333" s="2">
        <v>26</v>
      </c>
      <c r="AA2333" s="2">
        <v>20</v>
      </c>
      <c r="AB2333" s="2">
        <v>21.702000000000002</v>
      </c>
      <c r="AC2333" s="2">
        <v>9.24</v>
      </c>
      <c r="AD2333" s="2">
        <v>32.1</v>
      </c>
      <c r="AE2333" s="2">
        <v>28.8</v>
      </c>
      <c r="AF2333" s="2">
        <v>42.705199999999998</v>
      </c>
      <c r="AG2333" s="20">
        <v>4.8</v>
      </c>
      <c r="AH2333" s="20">
        <v>21.3</v>
      </c>
      <c r="AI2333" s="20">
        <v>22.6</v>
      </c>
      <c r="AJ2333" s="20">
        <v>32.049700000000001</v>
      </c>
      <c r="AK2333" s="18">
        <v>7.01</v>
      </c>
      <c r="AL2333" s="18">
        <v>29.2</v>
      </c>
      <c r="AM2333" s="18">
        <v>24</v>
      </c>
      <c r="AN2333" s="18">
        <v>51.924100000000003</v>
      </c>
      <c r="AO2333" s="2">
        <v>6.53</v>
      </c>
      <c r="AP2333" s="2">
        <v>26</v>
      </c>
      <c r="AQ2333" s="2">
        <v>25.1</v>
      </c>
      <c r="AR2333" s="2">
        <v>10.0566</v>
      </c>
      <c r="AS2333" s="2">
        <v>4.32</v>
      </c>
      <c r="AT2333" s="2">
        <v>21.7</v>
      </c>
      <c r="AU2333" s="2">
        <v>19.899999999999999</v>
      </c>
      <c r="AV2333" s="2">
        <v>13.407500000000001</v>
      </c>
      <c r="AW2333" s="2">
        <v>7.78</v>
      </c>
      <c r="AX2333" s="2">
        <v>28.8</v>
      </c>
      <c r="AY2333" s="2">
        <v>27</v>
      </c>
      <c r="AZ2333" s="2">
        <v>31.511700000000001</v>
      </c>
      <c r="BA2333" s="2">
        <v>5.38</v>
      </c>
      <c r="BB2333" s="2">
        <v>24.8</v>
      </c>
      <c r="BC2333" s="2">
        <v>21.7</v>
      </c>
      <c r="BD2333" s="2">
        <v>28.998100000000001</v>
      </c>
      <c r="BE2333" s="4" t="str">
        <f t="shared" si="362"/>
        <v>NO APLICA</v>
      </c>
      <c r="BF2333" s="4">
        <f t="shared" si="363"/>
        <v>5.9401999999999999</v>
      </c>
      <c r="BG2333">
        <f t="shared" si="364"/>
        <v>6.53</v>
      </c>
      <c r="BH2333">
        <f t="shared" si="365"/>
        <v>4.32</v>
      </c>
      <c r="BI2333">
        <f t="shared" si="366"/>
        <v>7.78</v>
      </c>
      <c r="BJ2333">
        <f t="shared" si="367"/>
        <v>7.01</v>
      </c>
      <c r="BK2333">
        <f t="shared" si="368"/>
        <v>4.8</v>
      </c>
      <c r="BL2333">
        <f t="shared" si="369"/>
        <v>48348.900000000016</v>
      </c>
    </row>
    <row r="2334" spans="1:64" x14ac:dyDescent="0.2">
      <c r="A2334" s="1">
        <v>2332</v>
      </c>
      <c r="B2334" s="7" t="s">
        <v>16</v>
      </c>
      <c r="C2334" s="3">
        <v>40001</v>
      </c>
      <c r="D2334" s="4" t="s">
        <v>626</v>
      </c>
      <c r="E2334" s="4" t="s">
        <v>166</v>
      </c>
      <c r="F2334" s="5" t="str">
        <f t="shared" si="360"/>
        <v>M</v>
      </c>
      <c r="G2334" s="6">
        <v>0.91527777777777775</v>
      </c>
      <c r="H2334" s="6">
        <v>0.9194444444444444</v>
      </c>
      <c r="I2334" s="85">
        <f t="shared" si="361"/>
        <v>5.9999999999999787</v>
      </c>
      <c r="J2334" s="86">
        <f>I2334*Segmentos!$D$7*(AH2334%)*IF(ISNUMBER(AI2334),AI2334%,0)</f>
        <v>242911.19999999914</v>
      </c>
      <c r="K2334" s="86">
        <f>I2334*Segmentos!$D$7*(AL2334%)*IF(ISNUMBER(AM2334),AM2334%,0)</f>
        <v>390139.19999999861</v>
      </c>
      <c r="L2334" s="4"/>
      <c r="M2334" s="2">
        <v>13.38</v>
      </c>
      <c r="N2334" s="2">
        <v>16.8</v>
      </c>
      <c r="O2334" s="2">
        <v>79.8</v>
      </c>
      <c r="P2334" s="2">
        <v>86.479600000000005</v>
      </c>
      <c r="Q2334" s="2">
        <v>7.81</v>
      </c>
      <c r="R2334" s="2">
        <v>10.8</v>
      </c>
      <c r="S2334" s="2">
        <v>72.3</v>
      </c>
      <c r="T2334" s="2">
        <v>8.4169</v>
      </c>
      <c r="U2334" s="2">
        <v>10</v>
      </c>
      <c r="V2334" s="2">
        <v>12.6</v>
      </c>
      <c r="W2334" s="2">
        <v>79.5</v>
      </c>
      <c r="X2334" s="2">
        <v>13.5474</v>
      </c>
      <c r="Y2334" s="2">
        <v>12.84</v>
      </c>
      <c r="Z2334" s="2">
        <v>17.399999999999999</v>
      </c>
      <c r="AA2334" s="2">
        <v>73.900000000000006</v>
      </c>
      <c r="AB2334" s="2">
        <v>24.495999999999999</v>
      </c>
      <c r="AC2334" s="2">
        <v>18.86</v>
      </c>
      <c r="AD2334" s="2">
        <v>21.9</v>
      </c>
      <c r="AE2334" s="2">
        <v>86.1</v>
      </c>
      <c r="AF2334" s="2">
        <v>40.019199999999998</v>
      </c>
      <c r="AG2334" s="20">
        <v>10.15</v>
      </c>
      <c r="AH2334" s="20">
        <v>13.3</v>
      </c>
      <c r="AI2334" s="20">
        <v>76.099999999999994</v>
      </c>
      <c r="AJ2334" s="20">
        <v>31.1084</v>
      </c>
      <c r="AK2334" s="18">
        <v>16.3</v>
      </c>
      <c r="AL2334" s="18">
        <v>19.8</v>
      </c>
      <c r="AM2334" s="18">
        <v>82.1</v>
      </c>
      <c r="AN2334" s="18">
        <v>55.371299999999998</v>
      </c>
      <c r="AO2334" s="2">
        <v>8.66</v>
      </c>
      <c r="AP2334" s="2">
        <v>12.8</v>
      </c>
      <c r="AQ2334" s="2">
        <v>67.5</v>
      </c>
      <c r="AR2334" s="2">
        <v>6.1147999999999998</v>
      </c>
      <c r="AS2334" s="2">
        <v>10.4</v>
      </c>
      <c r="AT2334" s="2">
        <v>13</v>
      </c>
      <c r="AU2334" s="2">
        <v>80.2</v>
      </c>
      <c r="AV2334" s="2">
        <v>14.812099999999999</v>
      </c>
      <c r="AW2334" s="2">
        <v>12.67</v>
      </c>
      <c r="AX2334" s="2">
        <v>16.3</v>
      </c>
      <c r="AY2334" s="2">
        <v>77.7</v>
      </c>
      <c r="AZ2334" s="2">
        <v>23.5366</v>
      </c>
      <c r="BA2334" s="2">
        <v>16.98</v>
      </c>
      <c r="BB2334" s="2">
        <v>20.399999999999999</v>
      </c>
      <c r="BC2334" s="2">
        <v>83.2</v>
      </c>
      <c r="BD2334" s="2">
        <v>42.016100000000002</v>
      </c>
      <c r="BE2334" s="4" t="str">
        <f t="shared" si="362"/>
        <v>NO APLICA</v>
      </c>
      <c r="BF2334" s="4">
        <f t="shared" si="363"/>
        <v>12.888</v>
      </c>
      <c r="BG2334">
        <f t="shared" si="364"/>
        <v>8.66</v>
      </c>
      <c r="BH2334">
        <f t="shared" si="365"/>
        <v>10.4</v>
      </c>
      <c r="BI2334">
        <f t="shared" si="366"/>
        <v>16.98</v>
      </c>
      <c r="BJ2334">
        <f t="shared" si="367"/>
        <v>16.3</v>
      </c>
      <c r="BK2334">
        <f t="shared" si="368"/>
        <v>10.15</v>
      </c>
      <c r="BL2334">
        <f t="shared" si="369"/>
        <v>8043.839999999971</v>
      </c>
    </row>
    <row r="2335" spans="1:64" x14ac:dyDescent="0.2">
      <c r="A2335" s="1">
        <v>2333</v>
      </c>
      <c r="B2335" s="7" t="s">
        <v>22</v>
      </c>
      <c r="C2335" s="3">
        <v>40001</v>
      </c>
      <c r="D2335" s="4" t="s">
        <v>629</v>
      </c>
      <c r="E2335" s="4" t="s">
        <v>164</v>
      </c>
      <c r="F2335" s="5" t="str">
        <f t="shared" si="360"/>
        <v>M</v>
      </c>
      <c r="G2335" s="6">
        <v>0.83194444444444438</v>
      </c>
      <c r="H2335" s="6">
        <v>0.87430555555555556</v>
      </c>
      <c r="I2335" s="85">
        <f t="shared" si="361"/>
        <v>61.000000000000099</v>
      </c>
      <c r="J2335" s="86">
        <f>I2335*Segmentos!$D$7*(AH2335%)*IF(ISNUMBER(AI2335),AI2335%,0)</f>
        <v>213256.00000000035</v>
      </c>
      <c r="K2335" s="86">
        <f>I2335*Segmentos!$D$7*(AL2335%)*IF(ISNUMBER(AM2335),AM2335%,0)</f>
        <v>544168.80000000086</v>
      </c>
      <c r="L2335" s="4"/>
      <c r="M2335" s="2">
        <v>1.59</v>
      </c>
      <c r="N2335" s="2">
        <v>5.5</v>
      </c>
      <c r="O2335" s="2">
        <v>28.9</v>
      </c>
      <c r="P2335" s="2">
        <v>93.014399999999995</v>
      </c>
      <c r="Q2335" s="2">
        <v>0.3</v>
      </c>
      <c r="R2335" s="2">
        <v>2.6</v>
      </c>
      <c r="S2335" s="2">
        <v>11.8</v>
      </c>
      <c r="T2335" s="2">
        <v>2.9514</v>
      </c>
      <c r="U2335" s="2">
        <v>1.43</v>
      </c>
      <c r="V2335" s="2">
        <v>6.3</v>
      </c>
      <c r="W2335" s="2">
        <v>22.6</v>
      </c>
      <c r="X2335" s="2">
        <v>17.566299999999998</v>
      </c>
      <c r="Y2335" s="2">
        <v>1.06</v>
      </c>
      <c r="Z2335" s="2">
        <v>4.7</v>
      </c>
      <c r="AA2335" s="2">
        <v>22.7</v>
      </c>
      <c r="AB2335" s="2">
        <v>18.322399999999998</v>
      </c>
      <c r="AC2335" s="2">
        <v>2.81</v>
      </c>
      <c r="AD2335" s="2">
        <v>7.2</v>
      </c>
      <c r="AE2335" s="2">
        <v>39.1</v>
      </c>
      <c r="AF2335" s="2">
        <v>54.174300000000002</v>
      </c>
      <c r="AG2335" s="20">
        <v>0.87</v>
      </c>
      <c r="AH2335" s="20">
        <v>4.5999999999999996</v>
      </c>
      <c r="AI2335" s="20">
        <v>19</v>
      </c>
      <c r="AJ2335" s="20">
        <v>24.290099999999999</v>
      </c>
      <c r="AK2335" s="18">
        <v>2.23</v>
      </c>
      <c r="AL2335" s="18">
        <v>6.3</v>
      </c>
      <c r="AM2335" s="18">
        <v>35.4</v>
      </c>
      <c r="AN2335" s="18">
        <v>68.724199999999996</v>
      </c>
      <c r="AO2335" s="2">
        <v>0.63</v>
      </c>
      <c r="AP2335" s="2">
        <v>4.4000000000000004</v>
      </c>
      <c r="AQ2335" s="2">
        <v>14.3</v>
      </c>
      <c r="AR2335" s="2">
        <v>4.0625999999999998</v>
      </c>
      <c r="AS2335" s="2">
        <v>1.28</v>
      </c>
      <c r="AT2335" s="2">
        <v>5.4</v>
      </c>
      <c r="AU2335" s="2">
        <v>23.9</v>
      </c>
      <c r="AV2335" s="2">
        <v>16.5688</v>
      </c>
      <c r="AW2335" s="2">
        <v>1.78</v>
      </c>
      <c r="AX2335" s="2">
        <v>6.7</v>
      </c>
      <c r="AY2335" s="2">
        <v>26.5</v>
      </c>
      <c r="AZ2335" s="2">
        <v>30.009699999999999</v>
      </c>
      <c r="BA2335" s="2">
        <v>1.89</v>
      </c>
      <c r="BB2335" s="2">
        <v>4.9000000000000004</v>
      </c>
      <c r="BC2335" s="2">
        <v>38.200000000000003</v>
      </c>
      <c r="BD2335" s="2">
        <v>42.3733</v>
      </c>
      <c r="BE2335" s="4" t="str">
        <f t="shared" si="362"/>
        <v>NO APLICA</v>
      </c>
      <c r="BF2335" s="4">
        <f t="shared" si="363"/>
        <v>1.4792000000000001</v>
      </c>
      <c r="BG2335">
        <f t="shared" si="364"/>
        <v>0.63</v>
      </c>
      <c r="BH2335">
        <f t="shared" si="365"/>
        <v>1.28</v>
      </c>
      <c r="BI2335">
        <f t="shared" si="366"/>
        <v>1.89</v>
      </c>
      <c r="BJ2335">
        <f t="shared" si="367"/>
        <v>2.23</v>
      </c>
      <c r="BK2335">
        <f t="shared" si="368"/>
        <v>0.87</v>
      </c>
      <c r="BL2335">
        <f t="shared" si="369"/>
        <v>9695.9500000000153</v>
      </c>
    </row>
    <row r="2336" spans="1:64" x14ac:dyDescent="0.2">
      <c r="A2336" s="1">
        <v>2334</v>
      </c>
      <c r="B2336" s="7" t="s">
        <v>4</v>
      </c>
      <c r="C2336" s="3">
        <v>40001</v>
      </c>
      <c r="D2336" s="4" t="s">
        <v>3</v>
      </c>
      <c r="E2336" s="4" t="s">
        <v>165</v>
      </c>
      <c r="F2336" s="5" t="str">
        <f t="shared" si="360"/>
        <v>M</v>
      </c>
      <c r="G2336" s="6">
        <v>0.77916666666666667</v>
      </c>
      <c r="H2336" s="6">
        <v>0.87361111111111101</v>
      </c>
      <c r="I2336" s="85">
        <f t="shared" si="361"/>
        <v>135.99999999999983</v>
      </c>
      <c r="J2336" s="86">
        <f>I2336*Segmentos!$D$7*(AH2336%)*IF(ISNUMBER(AI2336),AI2336%,0)</f>
        <v>1623567.9999999979</v>
      </c>
      <c r="K2336" s="86">
        <f>I2336*Segmentos!$D$7*(AL2336%)*IF(ISNUMBER(AM2336),AM2336%,0)</f>
        <v>2256076.799999997</v>
      </c>
      <c r="L2336" s="4"/>
      <c r="M2336" s="2">
        <v>3.59</v>
      </c>
      <c r="N2336" s="2">
        <v>14.5</v>
      </c>
      <c r="O2336" s="2">
        <v>24.7</v>
      </c>
      <c r="P2336" s="2">
        <v>65.663399999999996</v>
      </c>
      <c r="Q2336" s="2">
        <v>4.3</v>
      </c>
      <c r="R2336" s="2">
        <v>17.100000000000001</v>
      </c>
      <c r="S2336" s="2">
        <v>25.1</v>
      </c>
      <c r="T2336" s="2">
        <v>13.1045</v>
      </c>
      <c r="U2336" s="2">
        <v>6.35</v>
      </c>
      <c r="V2336" s="2">
        <v>20.100000000000001</v>
      </c>
      <c r="W2336" s="2">
        <v>31.7</v>
      </c>
      <c r="X2336" s="2">
        <v>24.349499999999999</v>
      </c>
      <c r="Y2336" s="2">
        <v>2.73</v>
      </c>
      <c r="Z2336" s="2">
        <v>13</v>
      </c>
      <c r="AA2336" s="2">
        <v>21.1</v>
      </c>
      <c r="AB2336" s="2">
        <v>14.753</v>
      </c>
      <c r="AC2336" s="2">
        <v>2.2400000000000002</v>
      </c>
      <c r="AD2336" s="2">
        <v>11.1</v>
      </c>
      <c r="AE2336" s="2">
        <v>20.3</v>
      </c>
      <c r="AF2336" s="2">
        <v>13.4564</v>
      </c>
      <c r="AG2336" s="20">
        <v>2.98</v>
      </c>
      <c r="AH2336" s="20">
        <v>12.7</v>
      </c>
      <c r="AI2336" s="20">
        <v>23.5</v>
      </c>
      <c r="AJ2336" s="20">
        <v>25.825900000000001</v>
      </c>
      <c r="AK2336" s="18">
        <v>4.1500000000000004</v>
      </c>
      <c r="AL2336" s="18">
        <v>16.2</v>
      </c>
      <c r="AM2336" s="18">
        <v>25.6</v>
      </c>
      <c r="AN2336" s="18">
        <v>39.837499999999999</v>
      </c>
      <c r="AO2336" s="2">
        <v>0.9</v>
      </c>
      <c r="AP2336" s="2">
        <v>5.5</v>
      </c>
      <c r="AQ2336" s="2">
        <v>16.2</v>
      </c>
      <c r="AR2336" s="2">
        <v>1.7898000000000001</v>
      </c>
      <c r="AS2336" s="2">
        <v>2.39</v>
      </c>
      <c r="AT2336" s="2">
        <v>12</v>
      </c>
      <c r="AU2336" s="2">
        <v>20</v>
      </c>
      <c r="AV2336" s="2">
        <v>9.6315000000000008</v>
      </c>
      <c r="AW2336" s="2">
        <v>3.09</v>
      </c>
      <c r="AX2336" s="2">
        <v>16.399999999999999</v>
      </c>
      <c r="AY2336" s="2">
        <v>18.8</v>
      </c>
      <c r="AZ2336" s="2">
        <v>16.2514</v>
      </c>
      <c r="BA2336" s="2">
        <v>5.43</v>
      </c>
      <c r="BB2336" s="2">
        <v>17.100000000000001</v>
      </c>
      <c r="BC2336" s="2">
        <v>31.7</v>
      </c>
      <c r="BD2336" s="2">
        <v>37.990699999999997</v>
      </c>
      <c r="BE2336" s="4" t="str">
        <f t="shared" si="362"/>
        <v>ABURRIDO</v>
      </c>
      <c r="BF2336" s="4">
        <f t="shared" si="363"/>
        <v>3.4113999999999995</v>
      </c>
      <c r="BG2336">
        <f t="shared" si="364"/>
        <v>0.9</v>
      </c>
      <c r="BH2336">
        <f t="shared" si="365"/>
        <v>2.39</v>
      </c>
      <c r="BI2336">
        <f t="shared" si="366"/>
        <v>5.43</v>
      </c>
      <c r="BJ2336">
        <f t="shared" si="367"/>
        <v>4.1500000000000004</v>
      </c>
      <c r="BK2336">
        <f t="shared" si="368"/>
        <v>2.98</v>
      </c>
      <c r="BL2336">
        <f t="shared" si="369"/>
        <v>48708.399999999936</v>
      </c>
    </row>
    <row r="2337" spans="1:64" x14ac:dyDescent="0.2">
      <c r="A2337" s="1">
        <v>2335</v>
      </c>
      <c r="B2337" s="7" t="s">
        <v>15</v>
      </c>
      <c r="C2337" s="3">
        <v>40002</v>
      </c>
      <c r="D2337" s="4" t="s">
        <v>626</v>
      </c>
      <c r="E2337" s="4" t="s">
        <v>164</v>
      </c>
      <c r="F2337" s="5" t="str">
        <f t="shared" si="360"/>
        <v>W</v>
      </c>
      <c r="G2337" s="6">
        <v>0.875</v>
      </c>
      <c r="H2337" s="6">
        <v>0.9145833333333333</v>
      </c>
      <c r="I2337" s="85">
        <f t="shared" si="361"/>
        <v>56.999999999999957</v>
      </c>
      <c r="J2337" s="86">
        <f>I2337*Segmentos!$D$7*(AH2337%)*IF(ISNUMBER(AI2337),AI2337%,0)</f>
        <v>1432295.9999999986</v>
      </c>
      <c r="K2337" s="86">
        <f>I2337*Segmentos!$D$7*(AL2337%)*IF(ISNUMBER(AM2337),AM2337%,0)</f>
        <v>2110550.399999998</v>
      </c>
      <c r="L2337" s="4"/>
      <c r="M2337" s="2">
        <v>7.83</v>
      </c>
      <c r="N2337" s="2">
        <v>20.7</v>
      </c>
      <c r="O2337" s="2">
        <v>37.9</v>
      </c>
      <c r="P2337" s="2">
        <v>90.207400000000007</v>
      </c>
      <c r="Q2337" s="2">
        <v>4.7699999999999996</v>
      </c>
      <c r="R2337" s="2">
        <v>13.8</v>
      </c>
      <c r="S2337" s="2">
        <v>34.6</v>
      </c>
      <c r="T2337" s="2">
        <v>9.1629000000000005</v>
      </c>
      <c r="U2337" s="2">
        <v>5.98</v>
      </c>
      <c r="V2337" s="2">
        <v>16.7</v>
      </c>
      <c r="W2337" s="2">
        <v>35.9</v>
      </c>
      <c r="X2337" s="2">
        <v>14.4291</v>
      </c>
      <c r="Y2337" s="2">
        <v>9.25</v>
      </c>
      <c r="Z2337" s="2">
        <v>22.6</v>
      </c>
      <c r="AA2337" s="2">
        <v>40.9</v>
      </c>
      <c r="AB2337" s="2">
        <v>31.458300000000001</v>
      </c>
      <c r="AC2337" s="2">
        <v>9.3000000000000007</v>
      </c>
      <c r="AD2337" s="2">
        <v>25</v>
      </c>
      <c r="AE2337" s="2">
        <v>37.1</v>
      </c>
      <c r="AF2337" s="2">
        <v>35.1571</v>
      </c>
      <c r="AG2337" s="20">
        <v>6.27</v>
      </c>
      <c r="AH2337" s="20">
        <v>18</v>
      </c>
      <c r="AI2337" s="20">
        <v>34.9</v>
      </c>
      <c r="AJ2337" s="20">
        <v>34.246499999999997</v>
      </c>
      <c r="AK2337" s="18">
        <v>9.25</v>
      </c>
      <c r="AL2337" s="18">
        <v>23.2</v>
      </c>
      <c r="AM2337" s="18">
        <v>39.9</v>
      </c>
      <c r="AN2337" s="18">
        <v>55.960799999999999</v>
      </c>
      <c r="AO2337" s="2">
        <v>7.75</v>
      </c>
      <c r="AP2337" s="2">
        <v>16.2</v>
      </c>
      <c r="AQ2337" s="2">
        <v>47.8</v>
      </c>
      <c r="AR2337" s="2">
        <v>9.7558000000000007</v>
      </c>
      <c r="AS2337" s="2">
        <v>7.2</v>
      </c>
      <c r="AT2337" s="2">
        <v>20.2</v>
      </c>
      <c r="AU2337" s="2">
        <v>35.700000000000003</v>
      </c>
      <c r="AV2337" s="2">
        <v>18.267299999999999</v>
      </c>
      <c r="AW2337" s="2">
        <v>7.72</v>
      </c>
      <c r="AX2337" s="2">
        <v>18.399999999999999</v>
      </c>
      <c r="AY2337" s="2">
        <v>41.9</v>
      </c>
      <c r="AZ2337" s="2">
        <v>25.567799999999998</v>
      </c>
      <c r="BA2337" s="2">
        <v>8.31</v>
      </c>
      <c r="BB2337" s="2">
        <v>24</v>
      </c>
      <c r="BC2337" s="2">
        <v>34.700000000000003</v>
      </c>
      <c r="BD2337" s="2">
        <v>36.616500000000002</v>
      </c>
      <c r="BE2337" s="4" t="str">
        <f t="shared" si="362"/>
        <v>NO APLICA</v>
      </c>
      <c r="BF2337" s="4">
        <f t="shared" si="363"/>
        <v>7.7596000000000007</v>
      </c>
      <c r="BG2337">
        <f t="shared" si="364"/>
        <v>7.75</v>
      </c>
      <c r="BH2337">
        <f t="shared" si="365"/>
        <v>7.2</v>
      </c>
      <c r="BI2337">
        <f t="shared" si="366"/>
        <v>8.31</v>
      </c>
      <c r="BJ2337">
        <f t="shared" si="367"/>
        <v>9.25</v>
      </c>
      <c r="BK2337">
        <f t="shared" si="368"/>
        <v>6.27</v>
      </c>
      <c r="BL2337">
        <f t="shared" si="369"/>
        <v>44718.20999999997</v>
      </c>
    </row>
    <row r="2338" spans="1:64" x14ac:dyDescent="0.2">
      <c r="A2338" s="1">
        <v>2336</v>
      </c>
      <c r="B2338" s="7" t="s">
        <v>105</v>
      </c>
      <c r="C2338" s="3">
        <v>40002</v>
      </c>
      <c r="D2338" s="4" t="s">
        <v>629</v>
      </c>
      <c r="E2338" s="4" t="s">
        <v>169</v>
      </c>
      <c r="F2338" s="5" t="str">
        <f t="shared" si="360"/>
        <v>W</v>
      </c>
      <c r="G2338" s="6">
        <v>0.91736111111111107</v>
      </c>
      <c r="H2338" s="6">
        <v>0.95</v>
      </c>
      <c r="I2338" s="85">
        <f t="shared" si="361"/>
        <v>46.999999999999993</v>
      </c>
      <c r="J2338" s="86">
        <f>I2338*Segmentos!$D$7*(AH2338%)*IF(ISNUMBER(AI2338),AI2338%,0)</f>
        <v>79486.39999999998</v>
      </c>
      <c r="K2338" s="86">
        <f>I2338*Segmentos!$D$7*(AL2338%)*IF(ISNUMBER(AM2338),AM2338%,0)</f>
        <v>128930.4</v>
      </c>
      <c r="L2338" s="4" t="s">
        <v>486</v>
      </c>
      <c r="M2338" s="2">
        <v>0.55000000000000004</v>
      </c>
      <c r="N2338" s="2">
        <v>2</v>
      </c>
      <c r="O2338" s="2">
        <v>26.9</v>
      </c>
      <c r="P2338" s="2">
        <v>58.473100000000002</v>
      </c>
      <c r="Q2338" s="2">
        <v>7.0000000000000007E-2</v>
      </c>
      <c r="R2338" s="2">
        <v>1</v>
      </c>
      <c r="S2338" s="2">
        <v>6.6</v>
      </c>
      <c r="T2338" s="2">
        <v>1.2144999999999999</v>
      </c>
      <c r="U2338" s="2">
        <v>0.02</v>
      </c>
      <c r="V2338" s="2">
        <v>1</v>
      </c>
      <c r="W2338" s="2">
        <v>2.1</v>
      </c>
      <c r="X2338" s="2">
        <v>0.49590000000000001</v>
      </c>
      <c r="Y2338" s="2">
        <v>0.89</v>
      </c>
      <c r="Z2338" s="2">
        <v>2.5</v>
      </c>
      <c r="AA2338" s="2">
        <v>36.299999999999997</v>
      </c>
      <c r="AB2338" s="2">
        <v>28.113800000000001</v>
      </c>
      <c r="AC2338" s="2">
        <v>0.82</v>
      </c>
      <c r="AD2338" s="2">
        <v>2.8</v>
      </c>
      <c r="AE2338" s="2">
        <v>29.1</v>
      </c>
      <c r="AF2338" s="2">
        <v>28.649000000000001</v>
      </c>
      <c r="AG2338" s="20">
        <v>0.41</v>
      </c>
      <c r="AH2338" s="20">
        <v>1.4</v>
      </c>
      <c r="AI2338" s="20">
        <v>30.2</v>
      </c>
      <c r="AJ2338" s="20">
        <v>20.650500000000001</v>
      </c>
      <c r="AK2338" s="18">
        <v>0.68</v>
      </c>
      <c r="AL2338" s="18">
        <v>2.7</v>
      </c>
      <c r="AM2338" s="18">
        <v>25.4</v>
      </c>
      <c r="AN2338" s="18">
        <v>37.822600000000001</v>
      </c>
      <c r="AO2338" s="2">
        <v>0.23</v>
      </c>
      <c r="AP2338" s="2">
        <v>1</v>
      </c>
      <c r="AQ2338" s="2">
        <v>22.5</v>
      </c>
      <c r="AR2338" s="2">
        <v>2.6901000000000002</v>
      </c>
      <c r="AS2338" s="2">
        <v>0.44</v>
      </c>
      <c r="AT2338" s="2">
        <v>2.2999999999999998</v>
      </c>
      <c r="AU2338" s="2">
        <v>18.8</v>
      </c>
      <c r="AV2338" s="2">
        <v>10.2666</v>
      </c>
      <c r="AW2338" s="2">
        <v>0.62</v>
      </c>
      <c r="AX2338" s="2">
        <v>2.2000000000000002</v>
      </c>
      <c r="AY2338" s="2">
        <v>28.7</v>
      </c>
      <c r="AZ2338" s="2">
        <v>19.106000000000002</v>
      </c>
      <c r="BA2338" s="2">
        <v>0.65</v>
      </c>
      <c r="BB2338" s="2">
        <v>2.1</v>
      </c>
      <c r="BC2338" s="2">
        <v>31.4</v>
      </c>
      <c r="BD2338" s="2">
        <v>26.410399999999999</v>
      </c>
      <c r="BE2338" s="4" t="str">
        <f t="shared" si="362"/>
        <v>NO APLICA</v>
      </c>
      <c r="BF2338" s="4">
        <f t="shared" si="363"/>
        <v>0.50840000000000007</v>
      </c>
      <c r="BG2338">
        <f t="shared" si="364"/>
        <v>0.23</v>
      </c>
      <c r="BH2338">
        <f t="shared" si="365"/>
        <v>0.44</v>
      </c>
      <c r="BI2338">
        <f t="shared" si="366"/>
        <v>0.65</v>
      </c>
      <c r="BJ2338">
        <f t="shared" si="367"/>
        <v>0.68</v>
      </c>
      <c r="BK2338">
        <f t="shared" si="368"/>
        <v>0.41</v>
      </c>
      <c r="BL2338">
        <f t="shared" si="369"/>
        <v>2528.5999999999995</v>
      </c>
    </row>
    <row r="2339" spans="1:64" x14ac:dyDescent="0.2">
      <c r="A2339" s="1">
        <v>2337</v>
      </c>
      <c r="B2339" s="7" t="s">
        <v>5</v>
      </c>
      <c r="C2339" s="3">
        <v>40002</v>
      </c>
      <c r="D2339" s="4" t="s">
        <v>3</v>
      </c>
      <c r="E2339" s="4" t="s">
        <v>164</v>
      </c>
      <c r="F2339" s="5" t="str">
        <f t="shared" si="360"/>
        <v>W</v>
      </c>
      <c r="G2339" s="6">
        <v>0.87361111111111101</v>
      </c>
      <c r="H2339" s="6">
        <v>0.91805555555555562</v>
      </c>
      <c r="I2339" s="85">
        <f t="shared" si="361"/>
        <v>64.000000000000256</v>
      </c>
      <c r="J2339" s="86">
        <f>I2339*Segmentos!$D$7*(AH2339%)*IF(ISNUMBER(AI2339),AI2339%,0)</f>
        <v>1880064.0000000072</v>
      </c>
      <c r="K2339" s="86">
        <f>I2339*Segmentos!$D$7*(AL2339%)*IF(ISNUMBER(AM2339),AM2339%,0)</f>
        <v>2039808.0000000079</v>
      </c>
      <c r="L2339" s="4"/>
      <c r="M2339" s="2">
        <v>7.66</v>
      </c>
      <c r="N2339" s="2">
        <v>19.7</v>
      </c>
      <c r="O2339" s="2">
        <v>38.799999999999997</v>
      </c>
      <c r="P2339" s="2">
        <v>81.994399999999999</v>
      </c>
      <c r="Q2339" s="2">
        <v>4.58</v>
      </c>
      <c r="R2339" s="2">
        <v>15.1</v>
      </c>
      <c r="S2339" s="2">
        <v>30.3</v>
      </c>
      <c r="T2339" s="2">
        <v>8.1747999999999994</v>
      </c>
      <c r="U2339" s="2">
        <v>7.18</v>
      </c>
      <c r="V2339" s="2">
        <v>16.600000000000001</v>
      </c>
      <c r="W2339" s="2">
        <v>43.1</v>
      </c>
      <c r="X2339" s="2">
        <v>16.111599999999999</v>
      </c>
      <c r="Y2339" s="2">
        <v>7.89</v>
      </c>
      <c r="Z2339" s="2">
        <v>22.4</v>
      </c>
      <c r="AA2339" s="2">
        <v>35.299999999999997</v>
      </c>
      <c r="AB2339" s="2">
        <v>24.917400000000001</v>
      </c>
      <c r="AC2339" s="2">
        <v>9.34</v>
      </c>
      <c r="AD2339" s="2">
        <v>21.7</v>
      </c>
      <c r="AE2339" s="2">
        <v>43</v>
      </c>
      <c r="AF2339" s="2">
        <v>32.790599999999998</v>
      </c>
      <c r="AG2339" s="20">
        <v>7.35</v>
      </c>
      <c r="AH2339" s="20">
        <v>20.399999999999999</v>
      </c>
      <c r="AI2339" s="20">
        <v>36</v>
      </c>
      <c r="AJ2339" s="20">
        <v>37.314599999999999</v>
      </c>
      <c r="AK2339" s="18">
        <v>7.95</v>
      </c>
      <c r="AL2339" s="18">
        <v>19.2</v>
      </c>
      <c r="AM2339" s="18">
        <v>41.5</v>
      </c>
      <c r="AN2339" s="18">
        <v>44.6798</v>
      </c>
      <c r="AO2339" s="2">
        <v>2.16</v>
      </c>
      <c r="AP2339" s="2">
        <v>11</v>
      </c>
      <c r="AQ2339" s="2">
        <v>19.600000000000001</v>
      </c>
      <c r="AR2339" s="2">
        <v>2.5291000000000001</v>
      </c>
      <c r="AS2339" s="2">
        <v>6.26</v>
      </c>
      <c r="AT2339" s="2">
        <v>19.2</v>
      </c>
      <c r="AU2339" s="2">
        <v>32.700000000000003</v>
      </c>
      <c r="AV2339" s="2">
        <v>14.7478</v>
      </c>
      <c r="AW2339" s="2">
        <v>8.06</v>
      </c>
      <c r="AX2339" s="2">
        <v>17.2</v>
      </c>
      <c r="AY2339" s="2">
        <v>46.8</v>
      </c>
      <c r="AZ2339" s="2">
        <v>24.7803</v>
      </c>
      <c r="BA2339" s="2">
        <v>9.75</v>
      </c>
      <c r="BB2339" s="2">
        <v>24.5</v>
      </c>
      <c r="BC2339" s="2">
        <v>39.799999999999997</v>
      </c>
      <c r="BD2339" s="2">
        <v>39.937199999999997</v>
      </c>
      <c r="BE2339" s="4" t="str">
        <f t="shared" si="362"/>
        <v>NO APLICA</v>
      </c>
      <c r="BF2339" s="4">
        <f t="shared" si="363"/>
        <v>7.1870000000000003</v>
      </c>
      <c r="BG2339">
        <f t="shared" si="364"/>
        <v>2.16</v>
      </c>
      <c r="BH2339">
        <f t="shared" si="365"/>
        <v>6.26</v>
      </c>
      <c r="BI2339">
        <f t="shared" si="366"/>
        <v>9.75</v>
      </c>
      <c r="BJ2339">
        <f t="shared" si="367"/>
        <v>7.95</v>
      </c>
      <c r="BK2339">
        <f t="shared" si="368"/>
        <v>7.35</v>
      </c>
      <c r="BL2339">
        <f t="shared" si="369"/>
        <v>48919.04000000019</v>
      </c>
    </row>
    <row r="2340" spans="1:64" x14ac:dyDescent="0.2">
      <c r="A2340" s="1">
        <v>2338</v>
      </c>
      <c r="B2340" s="7" t="s">
        <v>49</v>
      </c>
      <c r="C2340" s="3">
        <v>40002</v>
      </c>
      <c r="D2340" s="4" t="s">
        <v>628</v>
      </c>
      <c r="E2340" s="4" t="s">
        <v>168</v>
      </c>
      <c r="F2340" s="5" t="str">
        <f t="shared" si="360"/>
        <v>W</v>
      </c>
      <c r="G2340" s="6">
        <v>0.91666666666666663</v>
      </c>
      <c r="H2340" s="6">
        <v>3.472222222222222E-3</v>
      </c>
      <c r="I2340" s="85">
        <f t="shared" si="361"/>
        <v>125.00000000000006</v>
      </c>
      <c r="J2340" s="86">
        <f>I2340*Segmentos!$D$7*(AH2340%)*IF(ISNUMBER(AI2340),AI2340%,0)</f>
        <v>322500.00000000012</v>
      </c>
      <c r="K2340" s="86">
        <f>I2340*Segmentos!$D$7*(AL2340%)*IF(ISNUMBER(AM2340),AM2340%,0)</f>
        <v>369600.00000000017</v>
      </c>
      <c r="L2340" s="4" t="s">
        <v>488</v>
      </c>
      <c r="M2340" s="2">
        <v>0.7</v>
      </c>
      <c r="N2340" s="2">
        <v>7.6</v>
      </c>
      <c r="O2340" s="2">
        <v>9.1999999999999993</v>
      </c>
      <c r="P2340" s="2">
        <v>76.842399999999998</v>
      </c>
      <c r="Q2340" s="2">
        <v>0.21</v>
      </c>
      <c r="R2340" s="2">
        <v>4.3</v>
      </c>
      <c r="S2340" s="2">
        <v>4.8</v>
      </c>
      <c r="T2340" s="2">
        <v>3.7740999999999998</v>
      </c>
      <c r="U2340" s="2">
        <v>0.99</v>
      </c>
      <c r="V2340" s="2">
        <v>9.3000000000000007</v>
      </c>
      <c r="W2340" s="2">
        <v>10.6</v>
      </c>
      <c r="X2340" s="2">
        <v>22.6631</v>
      </c>
      <c r="Y2340" s="2">
        <v>0.89</v>
      </c>
      <c r="Z2340" s="2">
        <v>9.4</v>
      </c>
      <c r="AA2340" s="2">
        <v>9.4</v>
      </c>
      <c r="AB2340" s="2">
        <v>28.7242</v>
      </c>
      <c r="AC2340" s="2">
        <v>0.6</v>
      </c>
      <c r="AD2340" s="2">
        <v>6.6</v>
      </c>
      <c r="AE2340" s="2">
        <v>9.1999999999999993</v>
      </c>
      <c r="AF2340" s="2">
        <v>21.680900000000001</v>
      </c>
      <c r="AG2340" s="20">
        <v>0.65</v>
      </c>
      <c r="AH2340" s="20">
        <v>8.6</v>
      </c>
      <c r="AI2340" s="20">
        <v>7.5</v>
      </c>
      <c r="AJ2340" s="20">
        <v>33.8613</v>
      </c>
      <c r="AK2340" s="18">
        <v>0.75</v>
      </c>
      <c r="AL2340" s="18">
        <v>6.6</v>
      </c>
      <c r="AM2340" s="18">
        <v>11.2</v>
      </c>
      <c r="AN2340" s="18">
        <v>42.981099999999998</v>
      </c>
      <c r="AO2340" s="2">
        <v>0.18</v>
      </c>
      <c r="AP2340" s="2">
        <v>3.4</v>
      </c>
      <c r="AQ2340" s="2">
        <v>5.3</v>
      </c>
      <c r="AR2340" s="2">
        <v>2.1254</v>
      </c>
      <c r="AS2340" s="2">
        <v>0.76</v>
      </c>
      <c r="AT2340" s="2">
        <v>7.5</v>
      </c>
      <c r="AU2340" s="2">
        <v>10.199999999999999</v>
      </c>
      <c r="AV2340" s="2">
        <v>18.4132</v>
      </c>
      <c r="AW2340" s="2">
        <v>0.87</v>
      </c>
      <c r="AX2340" s="2">
        <v>7.9</v>
      </c>
      <c r="AY2340" s="2">
        <v>11.1</v>
      </c>
      <c r="AZ2340" s="2">
        <v>27.454499999999999</v>
      </c>
      <c r="BA2340" s="2">
        <v>0.69</v>
      </c>
      <c r="BB2340" s="2">
        <v>8.6</v>
      </c>
      <c r="BC2340" s="2">
        <v>7.9</v>
      </c>
      <c r="BD2340" s="2">
        <v>28.8492</v>
      </c>
      <c r="BE2340" s="4" t="str">
        <f t="shared" si="362"/>
        <v>ABURRIDO</v>
      </c>
      <c r="BF2340" s="4">
        <f t="shared" si="363"/>
        <v>0.72499999999999998</v>
      </c>
      <c r="BG2340">
        <f t="shared" si="364"/>
        <v>0.18</v>
      </c>
      <c r="BH2340">
        <f t="shared" si="365"/>
        <v>0.76</v>
      </c>
      <c r="BI2340">
        <f t="shared" si="366"/>
        <v>0.87</v>
      </c>
      <c r="BJ2340">
        <f t="shared" si="367"/>
        <v>0.75</v>
      </c>
      <c r="BK2340">
        <f t="shared" si="368"/>
        <v>0.65</v>
      </c>
      <c r="BL2340">
        <f t="shared" si="369"/>
        <v>8740.0000000000018</v>
      </c>
    </row>
    <row r="2341" spans="1:64" x14ac:dyDescent="0.2">
      <c r="A2341" s="1">
        <v>2339</v>
      </c>
      <c r="B2341" s="7" t="s">
        <v>18</v>
      </c>
      <c r="C2341" s="3">
        <v>40002</v>
      </c>
      <c r="D2341" s="4" t="s">
        <v>17</v>
      </c>
      <c r="E2341" s="4" t="s">
        <v>168</v>
      </c>
      <c r="F2341" s="5" t="str">
        <f t="shared" si="360"/>
        <v>W</v>
      </c>
      <c r="G2341" s="6">
        <v>0.8340277777777777</v>
      </c>
      <c r="H2341" s="6">
        <v>0.91527777777777775</v>
      </c>
      <c r="I2341" s="85">
        <f t="shared" si="361"/>
        <v>117.00000000000006</v>
      </c>
      <c r="J2341" s="86">
        <f>I2341*Segmentos!$D$7*(AH2341%)*IF(ISNUMBER(AI2341),AI2341%,0)</f>
        <v>80589.600000000035</v>
      </c>
      <c r="K2341" s="86">
        <f>I2341*Segmentos!$D$7*(AL2341%)*IF(ISNUMBER(AM2341),AM2341%,0)</f>
        <v>71136.000000000029</v>
      </c>
      <c r="L2341" s="4" t="s">
        <v>487</v>
      </c>
      <c r="M2341" s="2">
        <v>0.16</v>
      </c>
      <c r="N2341" s="2">
        <v>2</v>
      </c>
      <c r="O2341" s="2">
        <v>7.9</v>
      </c>
      <c r="P2341" s="2">
        <v>97.003600000000006</v>
      </c>
      <c r="Q2341" s="2">
        <v>0</v>
      </c>
      <c r="R2341" s="2">
        <v>0</v>
      </c>
      <c r="S2341" s="8" t="s">
        <v>577</v>
      </c>
      <c r="T2341" s="2">
        <v>0</v>
      </c>
      <c r="U2341" s="2">
        <v>0.08</v>
      </c>
      <c r="V2341" s="2">
        <v>2.2000000000000002</v>
      </c>
      <c r="W2341" s="2">
        <v>3.7</v>
      </c>
      <c r="X2341" s="2">
        <v>10.385400000000001</v>
      </c>
      <c r="Y2341" s="2">
        <v>0.14000000000000001</v>
      </c>
      <c r="Z2341" s="2">
        <v>1.3</v>
      </c>
      <c r="AA2341" s="2">
        <v>10.6</v>
      </c>
      <c r="AB2341" s="2">
        <v>24.44</v>
      </c>
      <c r="AC2341" s="2">
        <v>0.31</v>
      </c>
      <c r="AD2341" s="2">
        <v>3.6</v>
      </c>
      <c r="AE2341" s="2">
        <v>8.6</v>
      </c>
      <c r="AF2341" s="2">
        <v>62.178199999999997</v>
      </c>
      <c r="AG2341" s="20">
        <v>0.17</v>
      </c>
      <c r="AH2341" s="20">
        <v>2.1</v>
      </c>
      <c r="AI2341" s="20">
        <v>8.1999999999999993</v>
      </c>
      <c r="AJ2341" s="20">
        <v>49.076700000000002</v>
      </c>
      <c r="AK2341" s="18">
        <v>0.15</v>
      </c>
      <c r="AL2341" s="18">
        <v>2</v>
      </c>
      <c r="AM2341" s="18">
        <v>7.6</v>
      </c>
      <c r="AN2341" s="18">
        <v>47.9268</v>
      </c>
      <c r="AO2341" s="2">
        <v>0.05</v>
      </c>
      <c r="AP2341" s="2">
        <v>0.2</v>
      </c>
      <c r="AQ2341" s="2">
        <v>19.899999999999999</v>
      </c>
      <c r="AR2341" s="2">
        <v>3.2850000000000001</v>
      </c>
      <c r="AS2341" s="2">
        <v>0.03</v>
      </c>
      <c r="AT2341" s="2">
        <v>0.6</v>
      </c>
      <c r="AU2341" s="2">
        <v>6</v>
      </c>
      <c r="AV2341" s="2">
        <v>4.5118</v>
      </c>
      <c r="AW2341" s="2">
        <v>0.12</v>
      </c>
      <c r="AX2341" s="2">
        <v>1.6</v>
      </c>
      <c r="AY2341" s="2">
        <v>7.2</v>
      </c>
      <c r="AZ2341" s="2">
        <v>20.107900000000001</v>
      </c>
      <c r="BA2341" s="2">
        <v>0.3</v>
      </c>
      <c r="BB2341" s="2">
        <v>3.7</v>
      </c>
      <c r="BC2341" s="2">
        <v>8</v>
      </c>
      <c r="BD2341" s="2">
        <v>69.0989</v>
      </c>
      <c r="BE2341" s="4" t="str">
        <f t="shared" si="362"/>
        <v>ABURRIDO</v>
      </c>
      <c r="BF2341" s="4">
        <f t="shared" si="363"/>
        <v>0.13859999999999997</v>
      </c>
      <c r="BG2341">
        <f t="shared" si="364"/>
        <v>0.05</v>
      </c>
      <c r="BH2341">
        <f t="shared" si="365"/>
        <v>0.03</v>
      </c>
      <c r="BI2341">
        <f t="shared" si="366"/>
        <v>0.3</v>
      </c>
      <c r="BJ2341">
        <f t="shared" si="367"/>
        <v>0.15</v>
      </c>
      <c r="BK2341">
        <f t="shared" si="368"/>
        <v>0.17</v>
      </c>
      <c r="BL2341">
        <f t="shared" si="369"/>
        <v>1848.600000000001</v>
      </c>
    </row>
    <row r="2342" spans="1:64" x14ac:dyDescent="0.2">
      <c r="A2342" s="1">
        <v>2340</v>
      </c>
      <c r="B2342" s="7" t="s">
        <v>9</v>
      </c>
      <c r="C2342" s="3">
        <v>40002</v>
      </c>
      <c r="D2342" s="4" t="s">
        <v>8</v>
      </c>
      <c r="E2342" s="4" t="s">
        <v>168</v>
      </c>
      <c r="F2342" s="5" t="str">
        <f t="shared" si="360"/>
        <v>W</v>
      </c>
      <c r="G2342" s="6">
        <v>0.79166666666666663</v>
      </c>
      <c r="H2342" s="6">
        <v>0.87291666666666667</v>
      </c>
      <c r="I2342" s="85">
        <f t="shared" si="361"/>
        <v>117.00000000000006</v>
      </c>
      <c r="J2342" s="86">
        <f>I2342*Segmentos!$D$7*(AH2342%)*IF(ISNUMBER(AI2342),AI2342%,0)</f>
        <v>1718496.0000000009</v>
      </c>
      <c r="K2342" s="86">
        <f>I2342*Segmentos!$D$7*(AL2342%)*IF(ISNUMBER(AM2342),AM2342%,0)</f>
        <v>2148120.0000000014</v>
      </c>
      <c r="L2342" s="4" t="s">
        <v>484</v>
      </c>
      <c r="M2342" s="2">
        <v>4.16</v>
      </c>
      <c r="N2342" s="2">
        <v>12.8</v>
      </c>
      <c r="O2342" s="2">
        <v>32.5</v>
      </c>
      <c r="P2342" s="2">
        <v>81.313599999999994</v>
      </c>
      <c r="Q2342" s="2">
        <v>2.5499999999999998</v>
      </c>
      <c r="R2342" s="2">
        <v>6.7</v>
      </c>
      <c r="S2342" s="2">
        <v>38</v>
      </c>
      <c r="T2342" s="2">
        <v>8.3180999999999994</v>
      </c>
      <c r="U2342" s="2">
        <v>2.83</v>
      </c>
      <c r="V2342" s="2">
        <v>8.9</v>
      </c>
      <c r="W2342" s="2">
        <v>31.9</v>
      </c>
      <c r="X2342" s="2">
        <v>11.5909</v>
      </c>
      <c r="Y2342" s="2">
        <v>6.64</v>
      </c>
      <c r="Z2342" s="2">
        <v>16.5</v>
      </c>
      <c r="AA2342" s="2">
        <v>40.4</v>
      </c>
      <c r="AB2342" s="2">
        <v>38.337600000000002</v>
      </c>
      <c r="AC2342" s="2">
        <v>3.6</v>
      </c>
      <c r="AD2342" s="2">
        <v>15.2</v>
      </c>
      <c r="AE2342" s="2">
        <v>23.7</v>
      </c>
      <c r="AF2342" s="2">
        <v>23.0671</v>
      </c>
      <c r="AG2342" s="20">
        <v>3.68</v>
      </c>
      <c r="AH2342" s="20">
        <v>12</v>
      </c>
      <c r="AI2342" s="20">
        <v>30.6</v>
      </c>
      <c r="AJ2342" s="20">
        <v>34.099899999999998</v>
      </c>
      <c r="AK2342" s="18">
        <v>4.5999999999999996</v>
      </c>
      <c r="AL2342" s="18">
        <v>13.5</v>
      </c>
      <c r="AM2342" s="18">
        <v>34</v>
      </c>
      <c r="AN2342" s="18">
        <v>47.213799999999999</v>
      </c>
      <c r="AO2342" s="2">
        <v>0.46</v>
      </c>
      <c r="AP2342" s="2">
        <v>3.3</v>
      </c>
      <c r="AQ2342" s="2">
        <v>13.7</v>
      </c>
      <c r="AR2342" s="2">
        <v>0.9778</v>
      </c>
      <c r="AS2342" s="2">
        <v>2.5</v>
      </c>
      <c r="AT2342" s="2">
        <v>11.9</v>
      </c>
      <c r="AU2342" s="2">
        <v>20.9</v>
      </c>
      <c r="AV2342" s="2">
        <v>10.7507</v>
      </c>
      <c r="AW2342" s="2">
        <v>3.72</v>
      </c>
      <c r="AX2342" s="2">
        <v>13.9</v>
      </c>
      <c r="AY2342" s="2">
        <v>26.7</v>
      </c>
      <c r="AZ2342" s="2">
        <v>20.886199999999999</v>
      </c>
      <c r="BA2342" s="2">
        <v>6.51</v>
      </c>
      <c r="BB2342" s="2">
        <v>15.2</v>
      </c>
      <c r="BC2342" s="2">
        <v>42.8</v>
      </c>
      <c r="BD2342" s="2">
        <v>48.698999999999998</v>
      </c>
      <c r="BE2342" s="4" t="str">
        <f t="shared" si="362"/>
        <v>ABURRIDO</v>
      </c>
      <c r="BF2342" s="4">
        <f t="shared" si="363"/>
        <v>3.8454000000000006</v>
      </c>
      <c r="BG2342">
        <f t="shared" si="364"/>
        <v>0.46</v>
      </c>
      <c r="BH2342">
        <f t="shared" si="365"/>
        <v>2.5</v>
      </c>
      <c r="BI2342">
        <f t="shared" si="366"/>
        <v>6.51</v>
      </c>
      <c r="BJ2342">
        <f t="shared" si="367"/>
        <v>4.5999999999999996</v>
      </c>
      <c r="BK2342">
        <f t="shared" si="368"/>
        <v>3.68</v>
      </c>
      <c r="BL2342">
        <f t="shared" si="369"/>
        <v>48672.000000000029</v>
      </c>
    </row>
    <row r="2343" spans="1:64" x14ac:dyDescent="0.2">
      <c r="A2343" s="1">
        <v>2341</v>
      </c>
      <c r="B2343" s="7" t="s">
        <v>1</v>
      </c>
      <c r="C2343" s="3">
        <v>40002</v>
      </c>
      <c r="D2343" s="4" t="s">
        <v>627</v>
      </c>
      <c r="E2343" s="4" t="s">
        <v>163</v>
      </c>
      <c r="F2343" s="5" t="str">
        <f t="shared" si="360"/>
        <v>W</v>
      </c>
      <c r="G2343" s="6">
        <v>0.85069444444444453</v>
      </c>
      <c r="H2343" s="6">
        <v>0.88402777777777775</v>
      </c>
      <c r="I2343" s="85">
        <f t="shared" si="361"/>
        <v>47.999999999999829</v>
      </c>
      <c r="J2343" s="86">
        <f>I2343*Segmentos!$D$7*(AH2343%)*IF(ISNUMBER(AI2343),AI2343%,0)</f>
        <v>843014.39999999711</v>
      </c>
      <c r="K2343" s="86">
        <f>I2343*Segmentos!$D$7*(AL2343%)*IF(ISNUMBER(AM2343),AM2343%,0)</f>
        <v>1522559.9999999946</v>
      </c>
      <c r="L2343" s="4"/>
      <c r="M2343" s="2">
        <v>6.25</v>
      </c>
      <c r="N2343" s="2">
        <v>10.8</v>
      </c>
      <c r="O2343" s="2">
        <v>58.1</v>
      </c>
      <c r="P2343" s="2">
        <v>80.186499999999995</v>
      </c>
      <c r="Q2343" s="2">
        <v>4.16</v>
      </c>
      <c r="R2343" s="2">
        <v>6.9</v>
      </c>
      <c r="S2343" s="2">
        <v>60.7</v>
      </c>
      <c r="T2343" s="2">
        <v>8.8953000000000007</v>
      </c>
      <c r="U2343" s="2">
        <v>4.49</v>
      </c>
      <c r="V2343" s="2">
        <v>10</v>
      </c>
      <c r="W2343" s="2">
        <v>44.9</v>
      </c>
      <c r="X2343" s="2">
        <v>12.054500000000001</v>
      </c>
      <c r="Y2343" s="2">
        <v>6.18</v>
      </c>
      <c r="Z2343" s="2">
        <v>10.5</v>
      </c>
      <c r="AA2343" s="2">
        <v>58.6</v>
      </c>
      <c r="AB2343" s="2">
        <v>23.390899999999998</v>
      </c>
      <c r="AC2343" s="2">
        <v>8.52</v>
      </c>
      <c r="AD2343" s="2">
        <v>13.5</v>
      </c>
      <c r="AE2343" s="2">
        <v>63.3</v>
      </c>
      <c r="AF2343" s="2">
        <v>35.8459</v>
      </c>
      <c r="AG2343" s="20">
        <v>4.38</v>
      </c>
      <c r="AH2343" s="20">
        <v>8.3000000000000007</v>
      </c>
      <c r="AI2343" s="20">
        <v>52.9</v>
      </c>
      <c r="AJ2343" s="20">
        <v>26.613499999999998</v>
      </c>
      <c r="AK2343" s="18">
        <v>7.95</v>
      </c>
      <c r="AL2343" s="18">
        <v>13</v>
      </c>
      <c r="AM2343" s="18">
        <v>61</v>
      </c>
      <c r="AN2343" s="18">
        <v>53.573099999999997</v>
      </c>
      <c r="AO2343" s="2">
        <v>4.0599999999999996</v>
      </c>
      <c r="AP2343" s="2">
        <v>9.1</v>
      </c>
      <c r="AQ2343" s="2">
        <v>44.4</v>
      </c>
      <c r="AR2343" s="2">
        <v>5.6947000000000001</v>
      </c>
      <c r="AS2343" s="2">
        <v>7.53</v>
      </c>
      <c r="AT2343" s="2">
        <v>12</v>
      </c>
      <c r="AU2343" s="2">
        <v>62.5</v>
      </c>
      <c r="AV2343" s="2">
        <v>21.262899999999998</v>
      </c>
      <c r="AW2343" s="2">
        <v>6.68</v>
      </c>
      <c r="AX2343" s="2">
        <v>9.3000000000000007</v>
      </c>
      <c r="AY2343" s="2">
        <v>72.099999999999994</v>
      </c>
      <c r="AZ2343" s="2">
        <v>24.6279</v>
      </c>
      <c r="BA2343" s="2">
        <v>5.83</v>
      </c>
      <c r="BB2343" s="2">
        <v>11.6</v>
      </c>
      <c r="BC2343" s="2">
        <v>50.1</v>
      </c>
      <c r="BD2343" s="2">
        <v>28.600999999999999</v>
      </c>
      <c r="BE2343" s="4" t="str">
        <f t="shared" si="362"/>
        <v>NO APLICA</v>
      </c>
      <c r="BF2343" s="4">
        <f t="shared" si="363"/>
        <v>6.7263999999999999</v>
      </c>
      <c r="BG2343">
        <f t="shared" si="364"/>
        <v>4.0599999999999996</v>
      </c>
      <c r="BH2343">
        <f t="shared" si="365"/>
        <v>7.53</v>
      </c>
      <c r="BI2343">
        <f t="shared" si="366"/>
        <v>6.68</v>
      </c>
      <c r="BJ2343">
        <f t="shared" si="367"/>
        <v>7.95</v>
      </c>
      <c r="BK2343">
        <f t="shared" si="368"/>
        <v>4.38</v>
      </c>
      <c r="BL2343">
        <f t="shared" si="369"/>
        <v>30119.039999999895</v>
      </c>
    </row>
    <row r="2344" spans="1:64" x14ac:dyDescent="0.2">
      <c r="A2344" s="1">
        <v>2342</v>
      </c>
      <c r="B2344" s="7" t="s">
        <v>36</v>
      </c>
      <c r="C2344" s="3">
        <v>40002</v>
      </c>
      <c r="D2344" s="4" t="s">
        <v>626</v>
      </c>
      <c r="E2344" s="4" t="s">
        <v>163</v>
      </c>
      <c r="F2344" s="5" t="str">
        <f t="shared" si="360"/>
        <v>W</v>
      </c>
      <c r="G2344" s="6">
        <v>0.9194444444444444</v>
      </c>
      <c r="H2344" s="6">
        <v>0.94305555555555554</v>
      </c>
      <c r="I2344" s="85">
        <f t="shared" si="361"/>
        <v>34.000000000000043</v>
      </c>
      <c r="J2344" s="86">
        <f>I2344*Segmentos!$D$7*(AH2344%)*IF(ISNUMBER(AI2344),AI2344%,0)</f>
        <v>1629579.2000000023</v>
      </c>
      <c r="K2344" s="86">
        <f>I2344*Segmentos!$D$7*(AL2344%)*IF(ISNUMBER(AM2344),AM2344%,0)</f>
        <v>2452243.200000003</v>
      </c>
      <c r="L2344" s="4"/>
      <c r="M2344" s="2">
        <v>15.17</v>
      </c>
      <c r="N2344" s="2">
        <v>22.5</v>
      </c>
      <c r="O2344" s="2">
        <v>67.5</v>
      </c>
      <c r="P2344" s="2">
        <v>89.903700000000001</v>
      </c>
      <c r="Q2344" s="2">
        <v>10.87</v>
      </c>
      <c r="R2344" s="2">
        <v>16.2</v>
      </c>
      <c r="S2344" s="2">
        <v>67.2</v>
      </c>
      <c r="T2344" s="2">
        <v>10.750299999999999</v>
      </c>
      <c r="U2344" s="2">
        <v>13.08</v>
      </c>
      <c r="V2344" s="2">
        <v>20.3</v>
      </c>
      <c r="W2344" s="2">
        <v>64.5</v>
      </c>
      <c r="X2344" s="2">
        <v>16.2456</v>
      </c>
      <c r="Y2344" s="2">
        <v>16.649999999999999</v>
      </c>
      <c r="Z2344" s="2">
        <v>24.5</v>
      </c>
      <c r="AA2344" s="2">
        <v>67.900000000000006</v>
      </c>
      <c r="AB2344" s="2">
        <v>29.129200000000001</v>
      </c>
      <c r="AC2344" s="2">
        <v>17.36</v>
      </c>
      <c r="AD2344" s="2">
        <v>25.2</v>
      </c>
      <c r="AE2344" s="2">
        <v>68.8</v>
      </c>
      <c r="AF2344" s="2">
        <v>33.778599999999997</v>
      </c>
      <c r="AG2344" s="20">
        <v>12.01</v>
      </c>
      <c r="AH2344" s="20">
        <v>18.100000000000001</v>
      </c>
      <c r="AI2344" s="20">
        <v>66.2</v>
      </c>
      <c r="AJ2344" s="20">
        <v>33.76</v>
      </c>
      <c r="AK2344" s="18">
        <v>18.03</v>
      </c>
      <c r="AL2344" s="18">
        <v>26.4</v>
      </c>
      <c r="AM2344" s="18">
        <v>68.3</v>
      </c>
      <c r="AN2344" s="18">
        <v>56.143700000000003</v>
      </c>
      <c r="AO2344" s="2">
        <v>14.84</v>
      </c>
      <c r="AP2344" s="2">
        <v>21</v>
      </c>
      <c r="AQ2344" s="2">
        <v>70.8</v>
      </c>
      <c r="AR2344" s="2">
        <v>9.6126000000000005</v>
      </c>
      <c r="AS2344" s="2">
        <v>15.64</v>
      </c>
      <c r="AT2344" s="2">
        <v>21.4</v>
      </c>
      <c r="AU2344" s="2">
        <v>72.900000000000006</v>
      </c>
      <c r="AV2344" s="2">
        <v>20.411999999999999</v>
      </c>
      <c r="AW2344" s="2">
        <v>15.99</v>
      </c>
      <c r="AX2344" s="2">
        <v>21.7</v>
      </c>
      <c r="AY2344" s="2">
        <v>73.7</v>
      </c>
      <c r="AZ2344" s="2">
        <v>27.244499999999999</v>
      </c>
      <c r="BA2344" s="2">
        <v>14.38</v>
      </c>
      <c r="BB2344" s="2">
        <v>24.1</v>
      </c>
      <c r="BC2344" s="2">
        <v>59.7</v>
      </c>
      <c r="BD2344" s="2">
        <v>32.634500000000003</v>
      </c>
      <c r="BE2344" s="4" t="str">
        <f t="shared" si="362"/>
        <v>NO APLICA</v>
      </c>
      <c r="BF2344" s="4">
        <f t="shared" si="363"/>
        <v>15.6614</v>
      </c>
      <c r="BG2344">
        <f t="shared" si="364"/>
        <v>14.84</v>
      </c>
      <c r="BH2344">
        <f t="shared" si="365"/>
        <v>15.64</v>
      </c>
      <c r="BI2344">
        <f t="shared" si="366"/>
        <v>15.99</v>
      </c>
      <c r="BJ2344">
        <f t="shared" si="367"/>
        <v>18.03</v>
      </c>
      <c r="BK2344">
        <f t="shared" si="368"/>
        <v>12.01</v>
      </c>
      <c r="BL2344">
        <f t="shared" si="369"/>
        <v>51637.500000000058</v>
      </c>
    </row>
    <row r="2345" spans="1:64" x14ac:dyDescent="0.2">
      <c r="A2345" s="1">
        <v>2343</v>
      </c>
      <c r="B2345" s="7" t="s">
        <v>88</v>
      </c>
      <c r="C2345" s="3">
        <v>40002</v>
      </c>
      <c r="D2345" s="4" t="s">
        <v>626</v>
      </c>
      <c r="E2345" s="4" t="s">
        <v>163</v>
      </c>
      <c r="F2345" s="5" t="str">
        <f t="shared" si="360"/>
        <v>W</v>
      </c>
      <c r="G2345" s="6">
        <v>0.91805555555555562</v>
      </c>
      <c r="H2345" s="6">
        <v>0.9194444444444444</v>
      </c>
      <c r="I2345" s="85">
        <f t="shared" si="361"/>
        <v>1.999999999999833</v>
      </c>
      <c r="J2345" s="86">
        <f>I2345*Segmentos!$D$7*(AH2345%)*IF(ISNUMBER(AI2345),AI2345%,0)</f>
        <v>85552.799999992872</v>
      </c>
      <c r="K2345" s="86">
        <f>I2345*Segmentos!$D$7*(AL2345%)*IF(ISNUMBER(AM2345),AM2345%,0)</f>
        <v>123899.99999998964</v>
      </c>
      <c r="L2345" s="4"/>
      <c r="M2345" s="2">
        <v>13.2</v>
      </c>
      <c r="N2345" s="2">
        <v>15.4</v>
      </c>
      <c r="O2345" s="2">
        <v>85.7</v>
      </c>
      <c r="P2345" s="2">
        <v>91.530600000000007</v>
      </c>
      <c r="Q2345" s="2">
        <v>8.51</v>
      </c>
      <c r="R2345" s="2">
        <v>10</v>
      </c>
      <c r="S2345" s="2">
        <v>85.2</v>
      </c>
      <c r="T2345" s="2">
        <v>9.8423999999999996</v>
      </c>
      <c r="U2345" s="2">
        <v>8.77</v>
      </c>
      <c r="V2345" s="2">
        <v>10.5</v>
      </c>
      <c r="W2345" s="2">
        <v>83.1</v>
      </c>
      <c r="X2345" s="2">
        <v>12.743600000000001</v>
      </c>
      <c r="Y2345" s="2">
        <v>15.11</v>
      </c>
      <c r="Z2345" s="2">
        <v>17.600000000000001</v>
      </c>
      <c r="AA2345" s="2">
        <v>85.8</v>
      </c>
      <c r="AB2345" s="2">
        <v>30.932200000000002</v>
      </c>
      <c r="AC2345" s="2">
        <v>16.7</v>
      </c>
      <c r="AD2345" s="2">
        <v>19.3</v>
      </c>
      <c r="AE2345" s="2">
        <v>86.7</v>
      </c>
      <c r="AF2345" s="2">
        <v>38.0124</v>
      </c>
      <c r="AG2345" s="20">
        <v>10.7</v>
      </c>
      <c r="AH2345" s="20">
        <v>12.9</v>
      </c>
      <c r="AI2345" s="20">
        <v>82.9</v>
      </c>
      <c r="AJ2345" s="20">
        <v>35.218299999999999</v>
      </c>
      <c r="AK2345" s="18">
        <v>15.45</v>
      </c>
      <c r="AL2345" s="18">
        <v>17.7</v>
      </c>
      <c r="AM2345" s="18">
        <v>87.5</v>
      </c>
      <c r="AN2345" s="18">
        <v>56.3123</v>
      </c>
      <c r="AO2345" s="2">
        <v>12.04</v>
      </c>
      <c r="AP2345" s="2">
        <v>13.8</v>
      </c>
      <c r="AQ2345" s="2">
        <v>87.3</v>
      </c>
      <c r="AR2345" s="2">
        <v>9.1271000000000004</v>
      </c>
      <c r="AS2345" s="2">
        <v>11.54</v>
      </c>
      <c r="AT2345" s="2">
        <v>13.4</v>
      </c>
      <c r="AU2345" s="2">
        <v>85.9</v>
      </c>
      <c r="AV2345" s="2">
        <v>17.626300000000001</v>
      </c>
      <c r="AW2345" s="2">
        <v>13.2</v>
      </c>
      <c r="AX2345" s="2">
        <v>14.6</v>
      </c>
      <c r="AY2345" s="2">
        <v>90.4</v>
      </c>
      <c r="AZ2345" s="2">
        <v>26.320900000000002</v>
      </c>
      <c r="BA2345" s="2">
        <v>14.48</v>
      </c>
      <c r="BB2345" s="2">
        <v>17.600000000000001</v>
      </c>
      <c r="BC2345" s="2">
        <v>82.3</v>
      </c>
      <c r="BD2345" s="2">
        <v>38.456299999999999</v>
      </c>
      <c r="BE2345" s="4" t="str">
        <f t="shared" si="362"/>
        <v>NO APLICA</v>
      </c>
      <c r="BF2345" s="4">
        <f t="shared" si="363"/>
        <v>12.873999999999999</v>
      </c>
      <c r="BG2345">
        <f t="shared" si="364"/>
        <v>12.04</v>
      </c>
      <c r="BH2345">
        <f t="shared" si="365"/>
        <v>11.54</v>
      </c>
      <c r="BI2345">
        <f t="shared" si="366"/>
        <v>14.48</v>
      </c>
      <c r="BJ2345">
        <f t="shared" si="367"/>
        <v>15.45</v>
      </c>
      <c r="BK2345">
        <f t="shared" si="368"/>
        <v>10.7</v>
      </c>
      <c r="BL2345">
        <f t="shared" si="369"/>
        <v>2639.5599999997798</v>
      </c>
    </row>
    <row r="2346" spans="1:64" x14ac:dyDescent="0.2">
      <c r="A2346" s="1">
        <v>2344</v>
      </c>
      <c r="B2346" s="7" t="s">
        <v>20</v>
      </c>
      <c r="C2346" s="3">
        <v>40002</v>
      </c>
      <c r="D2346" s="4" t="s">
        <v>17</v>
      </c>
      <c r="E2346" s="4" t="s">
        <v>169</v>
      </c>
      <c r="F2346" s="5" t="str">
        <f t="shared" si="360"/>
        <v>W</v>
      </c>
      <c r="G2346" s="6">
        <v>0.91666666666666663</v>
      </c>
      <c r="H2346" s="6">
        <v>0.95833333333333337</v>
      </c>
      <c r="I2346" s="85">
        <f t="shared" si="361"/>
        <v>60.000000000000107</v>
      </c>
      <c r="J2346" s="86">
        <f>I2346*Segmentos!$D$7*(AH2346%)*IF(ISNUMBER(AI2346),AI2346%,0)</f>
        <v>120960.00000000019</v>
      </c>
      <c r="K2346" s="86">
        <f>I2346*Segmentos!$D$7*(AL2346%)*IF(ISNUMBER(AM2346),AM2346%,0)</f>
        <v>115392.00000000019</v>
      </c>
      <c r="L2346" s="4"/>
      <c r="M2346" s="2">
        <v>0.5</v>
      </c>
      <c r="N2346" s="2">
        <v>1.1000000000000001</v>
      </c>
      <c r="O2346" s="2">
        <v>45.5</v>
      </c>
      <c r="P2346" s="2">
        <v>100</v>
      </c>
      <c r="Q2346" s="2">
        <v>0</v>
      </c>
      <c r="R2346" s="2">
        <v>0</v>
      </c>
      <c r="S2346" s="8" t="s">
        <v>577</v>
      </c>
      <c r="T2346" s="2">
        <v>0</v>
      </c>
      <c r="U2346" s="2">
        <v>0</v>
      </c>
      <c r="V2346" s="2">
        <v>0</v>
      </c>
      <c r="W2346" s="8" t="s">
        <v>577</v>
      </c>
      <c r="X2346" s="2">
        <v>0</v>
      </c>
      <c r="Y2346" s="2">
        <v>0.05</v>
      </c>
      <c r="Z2346" s="2">
        <v>1</v>
      </c>
      <c r="AA2346" s="2">
        <v>4.4000000000000004</v>
      </c>
      <c r="AB2346" s="2">
        <v>2.6873999999999998</v>
      </c>
      <c r="AC2346" s="2">
        <v>1.48</v>
      </c>
      <c r="AD2346" s="2">
        <v>2.4</v>
      </c>
      <c r="AE2346" s="2">
        <v>61</v>
      </c>
      <c r="AF2346" s="2">
        <v>97.312600000000003</v>
      </c>
      <c r="AG2346" s="20">
        <v>0.51</v>
      </c>
      <c r="AH2346" s="20">
        <v>1.4</v>
      </c>
      <c r="AI2346" s="20">
        <v>36</v>
      </c>
      <c r="AJ2346" s="20">
        <v>48.0715</v>
      </c>
      <c r="AK2346" s="18">
        <v>0.49</v>
      </c>
      <c r="AL2346" s="18">
        <v>0.8</v>
      </c>
      <c r="AM2346" s="18">
        <v>60.1</v>
      </c>
      <c r="AN2346" s="18">
        <v>51.9285</v>
      </c>
      <c r="AO2346" s="2">
        <v>0.16</v>
      </c>
      <c r="AP2346" s="2">
        <v>1</v>
      </c>
      <c r="AQ2346" s="2">
        <v>16.3</v>
      </c>
      <c r="AR2346" s="2">
        <v>3.6036000000000001</v>
      </c>
      <c r="AS2346" s="2">
        <v>0.01</v>
      </c>
      <c r="AT2346" s="2">
        <v>0.3</v>
      </c>
      <c r="AU2346" s="2">
        <v>1.7</v>
      </c>
      <c r="AV2346" s="2">
        <v>0.2472</v>
      </c>
      <c r="AW2346" s="2">
        <v>0.27</v>
      </c>
      <c r="AX2346" s="2">
        <v>0.3</v>
      </c>
      <c r="AY2346" s="2">
        <v>95</v>
      </c>
      <c r="AZ2346" s="2">
        <v>15.666600000000001</v>
      </c>
      <c r="BA2346" s="2">
        <v>1.05</v>
      </c>
      <c r="BB2346" s="2">
        <v>2.2000000000000002</v>
      </c>
      <c r="BC2346" s="2">
        <v>48.3</v>
      </c>
      <c r="BD2346" s="2">
        <v>80.482600000000005</v>
      </c>
      <c r="BE2346" s="4" t="str">
        <f t="shared" si="362"/>
        <v>ABURRIDO</v>
      </c>
      <c r="BF2346" s="4">
        <f t="shared" si="363"/>
        <v>0.4346000000000001</v>
      </c>
      <c r="BG2346">
        <f t="shared" si="364"/>
        <v>0.16</v>
      </c>
      <c r="BH2346">
        <f t="shared" si="365"/>
        <v>0.01</v>
      </c>
      <c r="BI2346">
        <f t="shared" si="366"/>
        <v>1.05</v>
      </c>
      <c r="BJ2346">
        <f t="shared" si="367"/>
        <v>0.49</v>
      </c>
      <c r="BK2346">
        <f t="shared" si="368"/>
        <v>0.51</v>
      </c>
      <c r="BL2346">
        <f t="shared" si="369"/>
        <v>3003.0000000000059</v>
      </c>
    </row>
    <row r="2347" spans="1:64" x14ac:dyDescent="0.2">
      <c r="A2347" s="1">
        <v>2345</v>
      </c>
      <c r="B2347" s="7" t="s">
        <v>11</v>
      </c>
      <c r="C2347" s="3">
        <v>40002</v>
      </c>
      <c r="D2347" s="4" t="s">
        <v>8</v>
      </c>
      <c r="E2347" s="4" t="s">
        <v>166</v>
      </c>
      <c r="F2347" s="5" t="str">
        <f t="shared" si="360"/>
        <v>W</v>
      </c>
      <c r="G2347" s="6">
        <v>0.91041666666666676</v>
      </c>
      <c r="H2347" s="6">
        <v>0.91180555555555554</v>
      </c>
      <c r="I2347" s="85">
        <f t="shared" si="361"/>
        <v>1.999999999999833</v>
      </c>
      <c r="J2347" s="86">
        <f>I2347*Segmentos!$D$7*(AH2347%)*IF(ISNUMBER(AI2347),AI2347%,0)</f>
        <v>22109.59999999815</v>
      </c>
      <c r="K2347" s="86">
        <f>I2347*Segmentos!$D$7*(AL2347%)*IF(ISNUMBER(AM2347),AM2347%,0)</f>
        <v>28238.399999997648</v>
      </c>
      <c r="L2347" s="4"/>
      <c r="M2347" s="2">
        <v>3.17</v>
      </c>
      <c r="N2347" s="2">
        <v>3.3</v>
      </c>
      <c r="O2347" s="2">
        <v>95.3</v>
      </c>
      <c r="P2347" s="2">
        <v>92.4435</v>
      </c>
      <c r="Q2347" s="2">
        <v>0.69</v>
      </c>
      <c r="R2347" s="2">
        <v>0.7</v>
      </c>
      <c r="S2347" s="2">
        <v>100</v>
      </c>
      <c r="T2347" s="2">
        <v>3.3544</v>
      </c>
      <c r="U2347" s="2">
        <v>2.12</v>
      </c>
      <c r="V2347" s="2">
        <v>2.4</v>
      </c>
      <c r="W2347" s="2">
        <v>87.8</v>
      </c>
      <c r="X2347" s="2">
        <v>12.9693</v>
      </c>
      <c r="Y2347" s="2">
        <v>2.89</v>
      </c>
      <c r="Z2347" s="2">
        <v>3.1</v>
      </c>
      <c r="AA2347" s="2">
        <v>92.9</v>
      </c>
      <c r="AB2347" s="2">
        <v>24.876200000000001</v>
      </c>
      <c r="AC2347" s="2">
        <v>5.36</v>
      </c>
      <c r="AD2347" s="2">
        <v>5.4</v>
      </c>
      <c r="AE2347" s="2">
        <v>98.4</v>
      </c>
      <c r="AF2347" s="2">
        <v>51.243600000000001</v>
      </c>
      <c r="AG2347" s="20">
        <v>2.77</v>
      </c>
      <c r="AH2347" s="20">
        <v>2.9</v>
      </c>
      <c r="AI2347" s="20">
        <v>95.3</v>
      </c>
      <c r="AJ2347" s="20">
        <v>38.241500000000002</v>
      </c>
      <c r="AK2347" s="18">
        <v>3.54</v>
      </c>
      <c r="AL2347" s="18">
        <v>3.7</v>
      </c>
      <c r="AM2347" s="18">
        <v>95.4</v>
      </c>
      <c r="AN2347" s="18">
        <v>54.201999999999998</v>
      </c>
      <c r="AO2347" s="2">
        <v>0.83</v>
      </c>
      <c r="AP2347" s="2">
        <v>0.8</v>
      </c>
      <c r="AQ2347" s="2">
        <v>100</v>
      </c>
      <c r="AR2347" s="2">
        <v>2.6366999999999998</v>
      </c>
      <c r="AS2347" s="2">
        <v>2.35</v>
      </c>
      <c r="AT2347" s="2">
        <v>2.5</v>
      </c>
      <c r="AU2347" s="2">
        <v>94.8</v>
      </c>
      <c r="AV2347" s="2">
        <v>15.054600000000001</v>
      </c>
      <c r="AW2347" s="2">
        <v>2.78</v>
      </c>
      <c r="AX2347" s="2">
        <v>3</v>
      </c>
      <c r="AY2347" s="2">
        <v>92.4</v>
      </c>
      <c r="AZ2347" s="2">
        <v>23.2515</v>
      </c>
      <c r="BA2347" s="2">
        <v>4.62</v>
      </c>
      <c r="BB2347" s="2">
        <v>4.8</v>
      </c>
      <c r="BC2347" s="2">
        <v>96.6</v>
      </c>
      <c r="BD2347" s="2">
        <v>51.500700000000002</v>
      </c>
      <c r="BE2347" s="4" t="str">
        <f t="shared" si="362"/>
        <v>NO APLICA</v>
      </c>
      <c r="BF2347" s="4">
        <f t="shared" si="363"/>
        <v>3.0554000000000001</v>
      </c>
      <c r="BG2347">
        <f t="shared" si="364"/>
        <v>0.83</v>
      </c>
      <c r="BH2347">
        <f t="shared" si="365"/>
        <v>2.35</v>
      </c>
      <c r="BI2347">
        <f t="shared" si="366"/>
        <v>4.62</v>
      </c>
      <c r="BJ2347">
        <f t="shared" si="367"/>
        <v>3.54</v>
      </c>
      <c r="BK2347">
        <f t="shared" si="368"/>
        <v>2.77</v>
      </c>
      <c r="BL2347">
        <f t="shared" si="369"/>
        <v>628.97999999994749</v>
      </c>
    </row>
    <row r="2348" spans="1:64" x14ac:dyDescent="0.2">
      <c r="A2348" s="1">
        <v>2346</v>
      </c>
      <c r="B2348" s="7" t="s">
        <v>11</v>
      </c>
      <c r="C2348" s="3">
        <v>40002</v>
      </c>
      <c r="D2348" s="4" t="s">
        <v>627</v>
      </c>
      <c r="E2348" s="4" t="s">
        <v>166</v>
      </c>
      <c r="F2348" s="5" t="str">
        <f t="shared" si="360"/>
        <v>W</v>
      </c>
      <c r="G2348" s="6">
        <v>0.92638888888888893</v>
      </c>
      <c r="H2348" s="6">
        <v>0.9291666666666667</v>
      </c>
      <c r="I2348" s="85">
        <f t="shared" si="361"/>
        <v>3.9999999999999858</v>
      </c>
      <c r="J2348" s="86">
        <f>I2348*Segmentos!$D$7*(AH2348%)*IF(ISNUMBER(AI2348),AI2348%,0)</f>
        <v>55431.999999999804</v>
      </c>
      <c r="K2348" s="86">
        <f>I2348*Segmentos!$D$7*(AL2348%)*IF(ISNUMBER(AM2348),AM2348%,0)</f>
        <v>64371.199999999772</v>
      </c>
      <c r="L2348" s="4"/>
      <c r="M2348" s="2">
        <v>3.8</v>
      </c>
      <c r="N2348" s="2">
        <v>4.5</v>
      </c>
      <c r="O2348" s="2">
        <v>85.1</v>
      </c>
      <c r="P2348" s="2">
        <v>87.009100000000004</v>
      </c>
      <c r="Q2348" s="2">
        <v>2.41</v>
      </c>
      <c r="R2348" s="2">
        <v>2.8</v>
      </c>
      <c r="S2348" s="2">
        <v>85.3</v>
      </c>
      <c r="T2348" s="2">
        <v>9.2065000000000001</v>
      </c>
      <c r="U2348" s="2">
        <v>3.71</v>
      </c>
      <c r="V2348" s="2">
        <v>4.0999999999999996</v>
      </c>
      <c r="W2348" s="2">
        <v>90.7</v>
      </c>
      <c r="X2348" s="2">
        <v>17.821000000000002</v>
      </c>
      <c r="Y2348" s="2">
        <v>3.65</v>
      </c>
      <c r="Z2348" s="2">
        <v>4.4000000000000004</v>
      </c>
      <c r="AA2348" s="2">
        <v>82.6</v>
      </c>
      <c r="AB2348" s="2">
        <v>24.729500000000002</v>
      </c>
      <c r="AC2348" s="2">
        <v>4.6900000000000004</v>
      </c>
      <c r="AD2348" s="2">
        <v>5.6</v>
      </c>
      <c r="AE2348" s="2">
        <v>84.3</v>
      </c>
      <c r="AF2348" s="2">
        <v>35.252099999999999</v>
      </c>
      <c r="AG2348" s="20">
        <v>3.5</v>
      </c>
      <c r="AH2348" s="20">
        <v>4.0999999999999996</v>
      </c>
      <c r="AI2348" s="20">
        <v>84.5</v>
      </c>
      <c r="AJ2348" s="20">
        <v>38.0473</v>
      </c>
      <c r="AK2348" s="18">
        <v>4.0599999999999996</v>
      </c>
      <c r="AL2348" s="18">
        <v>4.7</v>
      </c>
      <c r="AM2348" s="18">
        <v>85.6</v>
      </c>
      <c r="AN2348" s="18">
        <v>48.961799999999997</v>
      </c>
      <c r="AO2348" s="2">
        <v>2.86</v>
      </c>
      <c r="AP2348" s="2">
        <v>3.6</v>
      </c>
      <c r="AQ2348" s="2">
        <v>79.5</v>
      </c>
      <c r="AR2348" s="2">
        <v>7.1523000000000003</v>
      </c>
      <c r="AS2348" s="2">
        <v>4.82</v>
      </c>
      <c r="AT2348" s="2">
        <v>5.2</v>
      </c>
      <c r="AU2348" s="2">
        <v>92.6</v>
      </c>
      <c r="AV2348" s="2">
        <v>24.3338</v>
      </c>
      <c r="AW2348" s="2">
        <v>3.06</v>
      </c>
      <c r="AX2348" s="2">
        <v>4.0999999999999996</v>
      </c>
      <c r="AY2348" s="2">
        <v>73.900000000000006</v>
      </c>
      <c r="AZ2348" s="2">
        <v>20.161100000000001</v>
      </c>
      <c r="BA2348" s="2">
        <v>4.03</v>
      </c>
      <c r="BB2348" s="2">
        <v>4.5</v>
      </c>
      <c r="BC2348" s="2">
        <v>89.2</v>
      </c>
      <c r="BD2348" s="2">
        <v>35.361899999999999</v>
      </c>
      <c r="BE2348" s="4" t="str">
        <f t="shared" si="362"/>
        <v>NO APLICA</v>
      </c>
      <c r="BF2348" s="4">
        <f t="shared" si="363"/>
        <v>4.1901999999999999</v>
      </c>
      <c r="BG2348">
        <f t="shared" si="364"/>
        <v>2.86</v>
      </c>
      <c r="BH2348">
        <f t="shared" si="365"/>
        <v>4.82</v>
      </c>
      <c r="BI2348">
        <f t="shared" si="366"/>
        <v>4.03</v>
      </c>
      <c r="BJ2348">
        <f t="shared" si="367"/>
        <v>4.0599999999999996</v>
      </c>
      <c r="BK2348">
        <f t="shared" si="368"/>
        <v>3.5</v>
      </c>
      <c r="BL2348">
        <f t="shared" si="369"/>
        <v>1531.7999999999945</v>
      </c>
    </row>
    <row r="2349" spans="1:64" x14ac:dyDescent="0.2">
      <c r="A2349" s="1">
        <v>2347</v>
      </c>
      <c r="B2349" s="7" t="s">
        <v>6</v>
      </c>
      <c r="C2349" s="3">
        <v>40002</v>
      </c>
      <c r="D2349" s="4" t="s">
        <v>3</v>
      </c>
      <c r="E2349" s="4" t="s">
        <v>166</v>
      </c>
      <c r="F2349" s="5" t="str">
        <f t="shared" si="360"/>
        <v>W</v>
      </c>
      <c r="G2349" s="6">
        <v>0.91111111111111109</v>
      </c>
      <c r="H2349" s="6">
        <v>0.91249999999999998</v>
      </c>
      <c r="I2349" s="85">
        <f t="shared" si="361"/>
        <v>1.9999999999999929</v>
      </c>
      <c r="J2349" s="86">
        <f>I2349*Segmentos!$D$7*(AH2349%)*IF(ISNUMBER(AI2349),AI2349%,0)</f>
        <v>70804.799999999756</v>
      </c>
      <c r="K2349" s="86">
        <f>I2349*Segmentos!$D$7*(AL2349%)*IF(ISNUMBER(AM2349),AM2349%,0)</f>
        <v>67631.199999999764</v>
      </c>
      <c r="L2349" s="4"/>
      <c r="M2349" s="2">
        <v>8.64</v>
      </c>
      <c r="N2349" s="2">
        <v>9.5</v>
      </c>
      <c r="O2349" s="2">
        <v>91.1</v>
      </c>
      <c r="P2349" s="2">
        <v>83.751400000000004</v>
      </c>
      <c r="Q2349" s="2">
        <v>5.18</v>
      </c>
      <c r="R2349" s="2">
        <v>5.9</v>
      </c>
      <c r="S2349" s="2">
        <v>87.2</v>
      </c>
      <c r="T2349" s="2">
        <v>8.3853000000000009</v>
      </c>
      <c r="U2349" s="2">
        <v>8.1999999999999993</v>
      </c>
      <c r="V2349" s="2">
        <v>8.9</v>
      </c>
      <c r="W2349" s="2">
        <v>92.1</v>
      </c>
      <c r="X2349" s="2">
        <v>16.6738</v>
      </c>
      <c r="Y2349" s="2">
        <v>9.43</v>
      </c>
      <c r="Z2349" s="2">
        <v>10.199999999999999</v>
      </c>
      <c r="AA2349" s="2">
        <v>92.5</v>
      </c>
      <c r="AB2349" s="2">
        <v>26.991599999999998</v>
      </c>
      <c r="AC2349" s="2">
        <v>9.9600000000000009</v>
      </c>
      <c r="AD2349" s="2">
        <v>11</v>
      </c>
      <c r="AE2349" s="2">
        <v>90.5</v>
      </c>
      <c r="AF2349" s="2">
        <v>31.700700000000001</v>
      </c>
      <c r="AG2349" s="20">
        <v>8.86</v>
      </c>
      <c r="AH2349" s="20">
        <v>9.9</v>
      </c>
      <c r="AI2349" s="20">
        <v>89.4</v>
      </c>
      <c r="AJ2349" s="20">
        <v>40.775199999999998</v>
      </c>
      <c r="AK2349" s="18">
        <v>8.43</v>
      </c>
      <c r="AL2349" s="18">
        <v>9.1</v>
      </c>
      <c r="AM2349" s="18">
        <v>92.9</v>
      </c>
      <c r="AN2349" s="18">
        <v>42.976199999999999</v>
      </c>
      <c r="AO2349" s="2">
        <v>1.0900000000000001</v>
      </c>
      <c r="AP2349" s="2">
        <v>1.5</v>
      </c>
      <c r="AQ2349" s="2">
        <v>72.3</v>
      </c>
      <c r="AR2349" s="2">
        <v>1.1507000000000001</v>
      </c>
      <c r="AS2349" s="2">
        <v>6.74</v>
      </c>
      <c r="AT2349" s="2">
        <v>7.8</v>
      </c>
      <c r="AU2349" s="2">
        <v>86.6</v>
      </c>
      <c r="AV2349" s="2">
        <v>14.4049</v>
      </c>
      <c r="AW2349" s="2">
        <v>8.93</v>
      </c>
      <c r="AX2349" s="2">
        <v>9.6999999999999993</v>
      </c>
      <c r="AY2349" s="2">
        <v>91.8</v>
      </c>
      <c r="AZ2349" s="2">
        <v>24.888200000000001</v>
      </c>
      <c r="BA2349" s="2">
        <v>11.66</v>
      </c>
      <c r="BB2349" s="2">
        <v>12.5</v>
      </c>
      <c r="BC2349" s="2">
        <v>93</v>
      </c>
      <c r="BD2349" s="2">
        <v>43.307699999999997</v>
      </c>
      <c r="BE2349" s="4" t="str">
        <f t="shared" si="362"/>
        <v>NO APLICA</v>
      </c>
      <c r="BF2349" s="4">
        <f t="shared" si="363"/>
        <v>8.0233999999999988</v>
      </c>
      <c r="BG2349">
        <f t="shared" si="364"/>
        <v>1.0900000000000001</v>
      </c>
      <c r="BH2349">
        <f t="shared" si="365"/>
        <v>6.74</v>
      </c>
      <c r="BI2349">
        <f t="shared" si="366"/>
        <v>11.66</v>
      </c>
      <c r="BJ2349">
        <f t="shared" si="367"/>
        <v>8.43</v>
      </c>
      <c r="BK2349">
        <f t="shared" si="368"/>
        <v>8.86</v>
      </c>
      <c r="BL2349">
        <f t="shared" si="369"/>
        <v>1730.8999999999937</v>
      </c>
    </row>
    <row r="2350" spans="1:64" x14ac:dyDescent="0.2">
      <c r="A2350" s="1">
        <v>2348</v>
      </c>
      <c r="B2350" s="7" t="s">
        <v>31</v>
      </c>
      <c r="C2350" s="3">
        <v>40002</v>
      </c>
      <c r="D2350" s="4" t="s">
        <v>628</v>
      </c>
      <c r="E2350" s="4" t="s">
        <v>166</v>
      </c>
      <c r="F2350" s="5" t="str">
        <f t="shared" si="360"/>
        <v>W</v>
      </c>
      <c r="G2350" s="6">
        <v>0.91111111111111109</v>
      </c>
      <c r="H2350" s="6">
        <v>0.9145833333333333</v>
      </c>
      <c r="I2350" s="85">
        <f t="shared" si="361"/>
        <v>4.9999999999999822</v>
      </c>
      <c r="J2350" s="86">
        <f>I2350*Segmentos!$D$7*(AH2350%)*IF(ISNUMBER(AI2350),AI2350%,0)</f>
        <v>9791.9999999999636</v>
      </c>
      <c r="K2350" s="86">
        <f>I2350*Segmentos!$D$7*(AL2350%)*IF(ISNUMBER(AM2350),AM2350%,0)</f>
        <v>9217.9999999999673</v>
      </c>
      <c r="L2350" s="4"/>
      <c r="M2350" s="2">
        <v>0.49</v>
      </c>
      <c r="N2350" s="2">
        <v>1</v>
      </c>
      <c r="O2350" s="2">
        <v>49.7</v>
      </c>
      <c r="P2350" s="2">
        <v>97.623699999999999</v>
      </c>
      <c r="Q2350" s="2">
        <v>0.11</v>
      </c>
      <c r="R2350" s="2">
        <v>0.3</v>
      </c>
      <c r="S2350" s="2">
        <v>40</v>
      </c>
      <c r="T2350" s="2">
        <v>3.6818</v>
      </c>
      <c r="U2350" s="2">
        <v>0.13</v>
      </c>
      <c r="V2350" s="2">
        <v>0.5</v>
      </c>
      <c r="W2350" s="2">
        <v>27.3</v>
      </c>
      <c r="X2350" s="2">
        <v>5.4348000000000001</v>
      </c>
      <c r="Y2350" s="2">
        <v>0.47</v>
      </c>
      <c r="Z2350" s="2">
        <v>0.9</v>
      </c>
      <c r="AA2350" s="2">
        <v>50.1</v>
      </c>
      <c r="AB2350" s="2">
        <v>27.934899999999999</v>
      </c>
      <c r="AC2350" s="2">
        <v>0.92</v>
      </c>
      <c r="AD2350" s="2">
        <v>1.7</v>
      </c>
      <c r="AE2350" s="2">
        <v>54.4</v>
      </c>
      <c r="AF2350" s="2">
        <v>60.572200000000002</v>
      </c>
      <c r="AG2350" s="20">
        <v>0.51</v>
      </c>
      <c r="AH2350" s="20">
        <v>0.8</v>
      </c>
      <c r="AI2350" s="20">
        <v>61.2</v>
      </c>
      <c r="AJ2350" s="20">
        <v>48.6569</v>
      </c>
      <c r="AK2350" s="18">
        <v>0.46</v>
      </c>
      <c r="AL2350" s="18">
        <v>1.1000000000000001</v>
      </c>
      <c r="AM2350" s="18">
        <v>41.9</v>
      </c>
      <c r="AN2350" s="18">
        <v>48.966799999999999</v>
      </c>
      <c r="AO2350" s="2">
        <v>0.74</v>
      </c>
      <c r="AP2350" s="2">
        <v>1.5</v>
      </c>
      <c r="AQ2350" s="2">
        <v>48.7</v>
      </c>
      <c r="AR2350" s="2">
        <v>16.3672</v>
      </c>
      <c r="AS2350" s="2">
        <v>0.63</v>
      </c>
      <c r="AT2350" s="2">
        <v>1.7</v>
      </c>
      <c r="AU2350" s="2">
        <v>36.299999999999997</v>
      </c>
      <c r="AV2350" s="2">
        <v>28.028099999999998</v>
      </c>
      <c r="AW2350" s="2">
        <v>0.02</v>
      </c>
      <c r="AX2350" s="2">
        <v>0.1</v>
      </c>
      <c r="AY2350" s="2">
        <v>20</v>
      </c>
      <c r="AZ2350" s="2">
        <v>1.4241999999999999</v>
      </c>
      <c r="BA2350" s="2">
        <v>0.67</v>
      </c>
      <c r="BB2350" s="2">
        <v>1</v>
      </c>
      <c r="BC2350" s="2">
        <v>66.099999999999994</v>
      </c>
      <c r="BD2350" s="2">
        <v>51.804200000000002</v>
      </c>
      <c r="BE2350" s="4" t="str">
        <f t="shared" si="362"/>
        <v>NO APLICA</v>
      </c>
      <c r="BF2350" s="4">
        <f t="shared" si="363"/>
        <v>0.623</v>
      </c>
      <c r="BG2350">
        <f t="shared" si="364"/>
        <v>0.74</v>
      </c>
      <c r="BH2350">
        <f t="shared" si="365"/>
        <v>0.63</v>
      </c>
      <c r="BI2350">
        <f t="shared" si="366"/>
        <v>0.67</v>
      </c>
      <c r="BJ2350">
        <f t="shared" si="367"/>
        <v>0.46</v>
      </c>
      <c r="BK2350">
        <f t="shared" si="368"/>
        <v>0.51</v>
      </c>
      <c r="BL2350">
        <f t="shared" si="369"/>
        <v>248.49999999999912</v>
      </c>
    </row>
    <row r="2351" spans="1:64" x14ac:dyDescent="0.2">
      <c r="A2351" s="1">
        <v>2349</v>
      </c>
      <c r="B2351" s="7" t="s">
        <v>37</v>
      </c>
      <c r="C2351" s="3">
        <v>40002</v>
      </c>
      <c r="D2351" s="4" t="s">
        <v>3</v>
      </c>
      <c r="E2351" s="4" t="s">
        <v>173</v>
      </c>
      <c r="F2351" s="5" t="str">
        <f t="shared" si="360"/>
        <v>W</v>
      </c>
      <c r="G2351" s="6">
        <v>0.91805555555555562</v>
      </c>
      <c r="H2351" s="6">
        <v>0.91874999999999996</v>
      </c>
      <c r="I2351" s="85">
        <f t="shared" si="361"/>
        <v>0.99999999999983658</v>
      </c>
      <c r="J2351" s="86">
        <f>I2351*Segmentos!$D$7*(AH2351%)*IF(ISNUMBER(AI2351),AI2351%,0)</f>
        <v>19999.999999996733</v>
      </c>
      <c r="K2351" s="86">
        <f>I2351*Segmentos!$D$7*(AL2351%)*IF(ISNUMBER(AM2351),AM2351%,0)</f>
        <v>23999.999999996078</v>
      </c>
      <c r="L2351" s="4"/>
      <c r="M2351" s="2">
        <v>5.48</v>
      </c>
      <c r="N2351" s="2">
        <v>5.5</v>
      </c>
      <c r="O2351" s="2">
        <v>100</v>
      </c>
      <c r="P2351" s="2">
        <v>83.682599999999994</v>
      </c>
      <c r="Q2351" s="2">
        <v>4.03</v>
      </c>
      <c r="R2351" s="2">
        <v>4</v>
      </c>
      <c r="S2351" s="2">
        <v>100</v>
      </c>
      <c r="T2351" s="2">
        <v>10.255699999999999</v>
      </c>
      <c r="U2351" s="2">
        <v>4.24</v>
      </c>
      <c r="V2351" s="2">
        <v>4.2</v>
      </c>
      <c r="W2351" s="2">
        <v>100</v>
      </c>
      <c r="X2351" s="2">
        <v>13.5617</v>
      </c>
      <c r="Y2351" s="2">
        <v>3.91</v>
      </c>
      <c r="Z2351" s="2">
        <v>3.9</v>
      </c>
      <c r="AA2351" s="2">
        <v>100</v>
      </c>
      <c r="AB2351" s="2">
        <v>17.6084</v>
      </c>
      <c r="AC2351" s="2">
        <v>8.43</v>
      </c>
      <c r="AD2351" s="2">
        <v>8.4</v>
      </c>
      <c r="AE2351" s="2">
        <v>100</v>
      </c>
      <c r="AF2351" s="2">
        <v>42.256799999999998</v>
      </c>
      <c r="AG2351" s="20">
        <v>4.96</v>
      </c>
      <c r="AH2351" s="20">
        <v>5</v>
      </c>
      <c r="AI2351" s="20">
        <v>100</v>
      </c>
      <c r="AJ2351" s="20">
        <v>35.920999999999999</v>
      </c>
      <c r="AK2351" s="18">
        <v>5.95</v>
      </c>
      <c r="AL2351" s="18">
        <v>6</v>
      </c>
      <c r="AM2351" s="18">
        <v>100</v>
      </c>
      <c r="AN2351" s="18">
        <v>47.761600000000001</v>
      </c>
      <c r="AO2351" s="2">
        <v>0.56000000000000005</v>
      </c>
      <c r="AP2351" s="2">
        <v>0.6</v>
      </c>
      <c r="AQ2351" s="2">
        <v>100</v>
      </c>
      <c r="AR2351" s="2">
        <v>0.9415</v>
      </c>
      <c r="AS2351" s="2">
        <v>3.28</v>
      </c>
      <c r="AT2351" s="2">
        <v>3.3</v>
      </c>
      <c r="AU2351" s="2">
        <v>100</v>
      </c>
      <c r="AV2351" s="2">
        <v>11.0406</v>
      </c>
      <c r="AW2351" s="2">
        <v>8.57</v>
      </c>
      <c r="AX2351" s="2">
        <v>8.6</v>
      </c>
      <c r="AY2351" s="2">
        <v>100</v>
      </c>
      <c r="AZ2351" s="2">
        <v>37.625300000000003</v>
      </c>
      <c r="BA2351" s="2">
        <v>5.83</v>
      </c>
      <c r="BB2351" s="2">
        <v>5.8</v>
      </c>
      <c r="BC2351" s="2">
        <v>100</v>
      </c>
      <c r="BD2351" s="2">
        <v>34.075099999999999</v>
      </c>
      <c r="BE2351" s="4" t="str">
        <f t="shared" si="362"/>
        <v>NO APLICA</v>
      </c>
      <c r="BF2351" s="4">
        <f t="shared" si="363"/>
        <v>5.0498000000000003</v>
      </c>
      <c r="BG2351">
        <f t="shared" si="364"/>
        <v>0.56000000000000005</v>
      </c>
      <c r="BH2351">
        <f t="shared" si="365"/>
        <v>3.28</v>
      </c>
      <c r="BI2351">
        <f t="shared" si="366"/>
        <v>8.57</v>
      </c>
      <c r="BJ2351">
        <f t="shared" si="367"/>
        <v>5.95</v>
      </c>
      <c r="BK2351">
        <f t="shared" si="368"/>
        <v>4.96</v>
      </c>
      <c r="BL2351">
        <f t="shared" si="369"/>
        <v>549.99999999991007</v>
      </c>
    </row>
    <row r="2352" spans="1:64" x14ac:dyDescent="0.2">
      <c r="A2352" s="1">
        <v>2350</v>
      </c>
      <c r="B2352" s="7" t="s">
        <v>128</v>
      </c>
      <c r="C2352" s="3">
        <v>40002</v>
      </c>
      <c r="D2352" s="4" t="s">
        <v>3</v>
      </c>
      <c r="E2352" s="4" t="s">
        <v>185</v>
      </c>
      <c r="F2352" s="5" t="str">
        <f t="shared" si="360"/>
        <v>W</v>
      </c>
      <c r="G2352" s="6">
        <v>0.91874999999999996</v>
      </c>
      <c r="H2352" s="6">
        <v>1.0416666666666666E-2</v>
      </c>
      <c r="I2352" s="85">
        <f t="shared" si="361"/>
        <v>132.00000000000006</v>
      </c>
      <c r="J2352" s="86">
        <f>I2352*Segmentos!$D$7*(AH2352%)*IF(ISNUMBER(AI2352),AI2352%,0)</f>
        <v>3144504.0000000009</v>
      </c>
      <c r="K2352" s="86">
        <f>I2352*Segmentos!$D$7*(AL2352%)*IF(ISNUMBER(AM2352),AM2352%,0)</f>
        <v>4564982.4000000022</v>
      </c>
      <c r="L2352" s="4"/>
      <c r="M2352" s="2">
        <v>7.37</v>
      </c>
      <c r="N2352" s="2">
        <v>29.4</v>
      </c>
      <c r="O2352" s="2">
        <v>25</v>
      </c>
      <c r="P2352" s="2">
        <v>83.003500000000003</v>
      </c>
      <c r="Q2352" s="2">
        <v>4.55</v>
      </c>
      <c r="R2352" s="2">
        <v>20.3</v>
      </c>
      <c r="S2352" s="2">
        <v>22.4</v>
      </c>
      <c r="T2352" s="2">
        <v>8.5531000000000006</v>
      </c>
      <c r="U2352" s="2">
        <v>7.16</v>
      </c>
      <c r="V2352" s="2">
        <v>31.5</v>
      </c>
      <c r="W2352" s="2">
        <v>22.8</v>
      </c>
      <c r="X2352" s="2">
        <v>16.913699999999999</v>
      </c>
      <c r="Y2352" s="2">
        <v>7.43</v>
      </c>
      <c r="Z2352" s="2">
        <v>33</v>
      </c>
      <c r="AA2352" s="2">
        <v>22.5</v>
      </c>
      <c r="AB2352" s="2">
        <v>24.725100000000001</v>
      </c>
      <c r="AC2352" s="2">
        <v>8.8699999999999992</v>
      </c>
      <c r="AD2352" s="2">
        <v>29.6</v>
      </c>
      <c r="AE2352" s="2">
        <v>30</v>
      </c>
      <c r="AF2352" s="2">
        <v>32.811599999999999</v>
      </c>
      <c r="AG2352" s="20">
        <v>5.95</v>
      </c>
      <c r="AH2352" s="20">
        <v>27.7</v>
      </c>
      <c r="AI2352" s="20">
        <v>21.5</v>
      </c>
      <c r="AJ2352" s="20">
        <v>31.8201</v>
      </c>
      <c r="AK2352" s="18">
        <v>8.64</v>
      </c>
      <c r="AL2352" s="18">
        <v>31.1</v>
      </c>
      <c r="AM2352" s="18">
        <v>27.8</v>
      </c>
      <c r="AN2352" s="18">
        <v>51.183399999999999</v>
      </c>
      <c r="AO2352" s="2">
        <v>3.32</v>
      </c>
      <c r="AP2352" s="2">
        <v>17.899999999999999</v>
      </c>
      <c r="AQ2352" s="2">
        <v>18.600000000000001</v>
      </c>
      <c r="AR2352" s="2">
        <v>4.0907999999999998</v>
      </c>
      <c r="AS2352" s="2">
        <v>5.64</v>
      </c>
      <c r="AT2352" s="2">
        <v>28.1</v>
      </c>
      <c r="AU2352" s="2">
        <v>20</v>
      </c>
      <c r="AV2352" s="2">
        <v>13.9884</v>
      </c>
      <c r="AW2352" s="2">
        <v>9.02</v>
      </c>
      <c r="AX2352" s="2">
        <v>28.2</v>
      </c>
      <c r="AY2352" s="2">
        <v>32</v>
      </c>
      <c r="AZ2352" s="2">
        <v>29.210799999999999</v>
      </c>
      <c r="BA2352" s="2">
        <v>8.2799999999999994</v>
      </c>
      <c r="BB2352" s="2">
        <v>34.4</v>
      </c>
      <c r="BC2352" s="2">
        <v>24.1</v>
      </c>
      <c r="BD2352" s="2">
        <v>35.713500000000003</v>
      </c>
      <c r="BE2352" s="4" t="str">
        <f t="shared" si="362"/>
        <v>ENTRETENIDO</v>
      </c>
      <c r="BF2352" s="4">
        <f t="shared" si="363"/>
        <v>6.8068</v>
      </c>
      <c r="BG2352">
        <f t="shared" si="364"/>
        <v>3.32</v>
      </c>
      <c r="BH2352">
        <f t="shared" si="365"/>
        <v>5.64</v>
      </c>
      <c r="BI2352">
        <f t="shared" si="366"/>
        <v>9.02</v>
      </c>
      <c r="BJ2352">
        <f t="shared" si="367"/>
        <v>8.64</v>
      </c>
      <c r="BK2352">
        <f t="shared" si="368"/>
        <v>5.95</v>
      </c>
      <c r="BL2352">
        <f t="shared" si="369"/>
        <v>97020.000000000044</v>
      </c>
    </row>
    <row r="2353" spans="1:64" x14ac:dyDescent="0.2">
      <c r="A2353" s="1">
        <v>2351</v>
      </c>
      <c r="B2353" s="7" t="s">
        <v>14</v>
      </c>
      <c r="C2353" s="3">
        <v>40002</v>
      </c>
      <c r="D2353" s="4" t="s">
        <v>626</v>
      </c>
      <c r="E2353" s="4" t="s">
        <v>163</v>
      </c>
      <c r="F2353" s="5" t="str">
        <f t="shared" si="360"/>
        <v>W</v>
      </c>
      <c r="G2353" s="6">
        <v>0.85138888888888886</v>
      </c>
      <c r="H2353" s="6">
        <v>0.875</v>
      </c>
      <c r="I2353" s="85">
        <f t="shared" si="361"/>
        <v>34.000000000000043</v>
      </c>
      <c r="J2353" s="86">
        <f>I2353*Segmentos!$D$7*(AH2353%)*IF(ISNUMBER(AI2353),AI2353%,0)</f>
        <v>850353.60000000102</v>
      </c>
      <c r="K2353" s="86">
        <f>I2353*Segmentos!$D$7*(AL2353%)*IF(ISNUMBER(AM2353),AM2353%,0)</f>
        <v>1416984.0000000016</v>
      </c>
      <c r="L2353" s="4"/>
      <c r="M2353" s="2">
        <v>8.44</v>
      </c>
      <c r="N2353" s="2">
        <v>12.8</v>
      </c>
      <c r="O2353" s="2">
        <v>66.099999999999994</v>
      </c>
      <c r="P2353" s="2">
        <v>88.0762</v>
      </c>
      <c r="Q2353" s="2">
        <v>6.03</v>
      </c>
      <c r="R2353" s="2">
        <v>9.5</v>
      </c>
      <c r="S2353" s="2">
        <v>63.3</v>
      </c>
      <c r="T2353" s="2">
        <v>10.510199999999999</v>
      </c>
      <c r="U2353" s="2">
        <v>7.71</v>
      </c>
      <c r="V2353" s="2">
        <v>11.1</v>
      </c>
      <c r="W2353" s="2">
        <v>69.400000000000006</v>
      </c>
      <c r="X2353" s="2">
        <v>16.884599999999999</v>
      </c>
      <c r="Y2353" s="2">
        <v>9.0399999999999991</v>
      </c>
      <c r="Z2353" s="2">
        <v>15.8</v>
      </c>
      <c r="AA2353" s="2">
        <v>57.3</v>
      </c>
      <c r="AB2353" s="2">
        <v>27.860199999999999</v>
      </c>
      <c r="AC2353" s="2">
        <v>9.58</v>
      </c>
      <c r="AD2353" s="2">
        <v>12.8</v>
      </c>
      <c r="AE2353" s="2">
        <v>75</v>
      </c>
      <c r="AF2353" s="2">
        <v>32.821199999999997</v>
      </c>
      <c r="AG2353" s="20">
        <v>6.24</v>
      </c>
      <c r="AH2353" s="20">
        <v>10.199999999999999</v>
      </c>
      <c r="AI2353" s="20">
        <v>61.3</v>
      </c>
      <c r="AJ2353" s="20">
        <v>30.910900000000002</v>
      </c>
      <c r="AK2353" s="18">
        <v>10.42</v>
      </c>
      <c r="AL2353" s="18">
        <v>15.1</v>
      </c>
      <c r="AM2353" s="18">
        <v>69</v>
      </c>
      <c r="AN2353" s="18">
        <v>57.165199999999999</v>
      </c>
      <c r="AO2353" s="2">
        <v>4.74</v>
      </c>
      <c r="AP2353" s="2">
        <v>8.9</v>
      </c>
      <c r="AQ2353" s="2">
        <v>53.3</v>
      </c>
      <c r="AR2353" s="2">
        <v>5.4128999999999996</v>
      </c>
      <c r="AS2353" s="2">
        <v>7.02</v>
      </c>
      <c r="AT2353" s="2">
        <v>12.1</v>
      </c>
      <c r="AU2353" s="2">
        <v>58</v>
      </c>
      <c r="AV2353" s="2">
        <v>16.1389</v>
      </c>
      <c r="AW2353" s="2">
        <v>8.41</v>
      </c>
      <c r="AX2353" s="2">
        <v>11.6</v>
      </c>
      <c r="AY2353" s="2">
        <v>72.5</v>
      </c>
      <c r="AZ2353" s="2">
        <v>25.232800000000001</v>
      </c>
      <c r="BA2353" s="2">
        <v>10.33</v>
      </c>
      <c r="BB2353" s="2">
        <v>15.1</v>
      </c>
      <c r="BC2353" s="2">
        <v>68.2</v>
      </c>
      <c r="BD2353" s="2">
        <v>41.291600000000003</v>
      </c>
      <c r="BE2353" s="4" t="str">
        <f t="shared" si="362"/>
        <v>NO APLICA</v>
      </c>
      <c r="BF2353" s="4">
        <f t="shared" si="363"/>
        <v>8.1306000000000012</v>
      </c>
      <c r="BG2353">
        <f t="shared" si="364"/>
        <v>4.74</v>
      </c>
      <c r="BH2353">
        <f t="shared" si="365"/>
        <v>7.02</v>
      </c>
      <c r="BI2353">
        <f t="shared" si="366"/>
        <v>10.33</v>
      </c>
      <c r="BJ2353">
        <f t="shared" si="367"/>
        <v>10.42</v>
      </c>
      <c r="BK2353">
        <f t="shared" si="368"/>
        <v>6.24</v>
      </c>
      <c r="BL2353">
        <f t="shared" si="369"/>
        <v>28766.720000000034</v>
      </c>
    </row>
    <row r="2354" spans="1:64" x14ac:dyDescent="0.2">
      <c r="A2354" s="1">
        <v>2352</v>
      </c>
      <c r="B2354" s="7" t="s">
        <v>92</v>
      </c>
      <c r="C2354" s="3">
        <v>40002</v>
      </c>
      <c r="D2354" s="4" t="s">
        <v>8</v>
      </c>
      <c r="E2354" s="4" t="s">
        <v>168</v>
      </c>
      <c r="F2354" s="5" t="str">
        <f t="shared" si="360"/>
        <v>W</v>
      </c>
      <c r="G2354" s="6">
        <v>0.91805555555555562</v>
      </c>
      <c r="H2354" s="6">
        <v>0.98819444444444438</v>
      </c>
      <c r="I2354" s="85">
        <f t="shared" si="361"/>
        <v>100.9999999999998</v>
      </c>
      <c r="J2354" s="86">
        <f>I2354*Segmentos!$D$7*(AH2354%)*IF(ISNUMBER(AI2354),AI2354%,0)</f>
        <v>2492437.599999995</v>
      </c>
      <c r="K2354" s="86">
        <f>I2354*Segmentos!$D$7*(AL2354%)*IF(ISNUMBER(AM2354),AM2354%,0)</f>
        <v>2211334.3999999957</v>
      </c>
      <c r="L2354" s="4" t="s">
        <v>485</v>
      </c>
      <c r="M2354" s="2">
        <v>5.8</v>
      </c>
      <c r="N2354" s="2">
        <v>19.600000000000001</v>
      </c>
      <c r="O2354" s="2">
        <v>29.6</v>
      </c>
      <c r="P2354" s="2">
        <v>85.301699999999997</v>
      </c>
      <c r="Q2354" s="2">
        <v>1.96</v>
      </c>
      <c r="R2354" s="2">
        <v>8.4</v>
      </c>
      <c r="S2354" s="2">
        <v>23.5</v>
      </c>
      <c r="T2354" s="2">
        <v>4.8070000000000004</v>
      </c>
      <c r="U2354" s="2">
        <v>2.7</v>
      </c>
      <c r="V2354" s="2">
        <v>18.2</v>
      </c>
      <c r="W2354" s="2">
        <v>14.9</v>
      </c>
      <c r="X2354" s="2">
        <v>8.3229000000000006</v>
      </c>
      <c r="Y2354" s="2">
        <v>7.86</v>
      </c>
      <c r="Z2354" s="2">
        <v>22.5</v>
      </c>
      <c r="AA2354" s="2">
        <v>35</v>
      </c>
      <c r="AB2354" s="2">
        <v>34.119199999999999</v>
      </c>
      <c r="AC2354" s="2">
        <v>7.88</v>
      </c>
      <c r="AD2354" s="2">
        <v>23.6</v>
      </c>
      <c r="AE2354" s="2">
        <v>33.4</v>
      </c>
      <c r="AF2354" s="2">
        <v>38.052599999999998</v>
      </c>
      <c r="AG2354" s="20">
        <v>6.17</v>
      </c>
      <c r="AH2354" s="20">
        <v>21.8</v>
      </c>
      <c r="AI2354" s="20">
        <v>28.3</v>
      </c>
      <c r="AJ2354" s="20">
        <v>43.035200000000003</v>
      </c>
      <c r="AK2354" s="18">
        <v>5.47</v>
      </c>
      <c r="AL2354" s="18">
        <v>17.600000000000001</v>
      </c>
      <c r="AM2354" s="18">
        <v>31.1</v>
      </c>
      <c r="AN2354" s="18">
        <v>42.266500000000001</v>
      </c>
      <c r="AO2354" s="2">
        <v>2.2000000000000002</v>
      </c>
      <c r="AP2354" s="2">
        <v>8.4</v>
      </c>
      <c r="AQ2354" s="2">
        <v>26.2</v>
      </c>
      <c r="AR2354" s="2">
        <v>3.5268000000000002</v>
      </c>
      <c r="AS2354" s="2">
        <v>4.6900000000000004</v>
      </c>
      <c r="AT2354" s="2">
        <v>16.5</v>
      </c>
      <c r="AU2354" s="2">
        <v>28.4</v>
      </c>
      <c r="AV2354" s="2">
        <v>15.1751</v>
      </c>
      <c r="AW2354" s="2">
        <v>4.91</v>
      </c>
      <c r="AX2354" s="2">
        <v>18.399999999999999</v>
      </c>
      <c r="AY2354" s="2">
        <v>26.8</v>
      </c>
      <c r="AZ2354" s="2">
        <v>20.7727</v>
      </c>
      <c r="BA2354" s="2">
        <v>8.14</v>
      </c>
      <c r="BB2354" s="2">
        <v>25.5</v>
      </c>
      <c r="BC2354" s="2">
        <v>32</v>
      </c>
      <c r="BD2354" s="2">
        <v>45.826999999999998</v>
      </c>
      <c r="BE2354" s="4" t="str">
        <f t="shared" si="362"/>
        <v>ABURRIDO</v>
      </c>
      <c r="BF2354" s="4">
        <f t="shared" si="363"/>
        <v>5.6880000000000006</v>
      </c>
      <c r="BG2354">
        <f t="shared" si="364"/>
        <v>2.2000000000000002</v>
      </c>
      <c r="BH2354">
        <f t="shared" si="365"/>
        <v>4.6900000000000004</v>
      </c>
      <c r="BI2354">
        <f t="shared" si="366"/>
        <v>8.14</v>
      </c>
      <c r="BJ2354">
        <f t="shared" si="367"/>
        <v>5.47</v>
      </c>
      <c r="BK2354">
        <f t="shared" si="368"/>
        <v>6.17</v>
      </c>
      <c r="BL2354">
        <f t="shared" si="369"/>
        <v>58596.159999999894</v>
      </c>
    </row>
    <row r="2355" spans="1:64" x14ac:dyDescent="0.2">
      <c r="A2355" s="1">
        <v>2353</v>
      </c>
      <c r="B2355" s="7" t="s">
        <v>10</v>
      </c>
      <c r="C2355" s="3">
        <v>40002</v>
      </c>
      <c r="D2355" s="4" t="s">
        <v>8</v>
      </c>
      <c r="E2355" s="4" t="s">
        <v>164</v>
      </c>
      <c r="F2355" s="5" t="str">
        <f t="shared" si="360"/>
        <v>W</v>
      </c>
      <c r="G2355" s="6">
        <v>0.87291666666666667</v>
      </c>
      <c r="H2355" s="6">
        <v>0.91805555555555562</v>
      </c>
      <c r="I2355" s="85">
        <f t="shared" si="361"/>
        <v>65.000000000000085</v>
      </c>
      <c r="J2355" s="86">
        <f>I2355*Segmentos!$D$7*(AH2355%)*IF(ISNUMBER(AI2355),AI2355%,0)</f>
        <v>1038752.0000000014</v>
      </c>
      <c r="K2355" s="86">
        <f>I2355*Segmentos!$D$7*(AL2355%)*IF(ISNUMBER(AM2355),AM2355%,0)</f>
        <v>1170936.0000000016</v>
      </c>
      <c r="L2355" s="4"/>
      <c r="M2355" s="2">
        <v>4.26</v>
      </c>
      <c r="N2355" s="2">
        <v>16.899999999999999</v>
      </c>
      <c r="O2355" s="2">
        <v>25.2</v>
      </c>
      <c r="P2355" s="2">
        <v>88.224900000000005</v>
      </c>
      <c r="Q2355" s="2">
        <v>1.54</v>
      </c>
      <c r="R2355" s="2">
        <v>9.8000000000000007</v>
      </c>
      <c r="S2355" s="2">
        <v>15.7</v>
      </c>
      <c r="T2355" s="2">
        <v>5.3316999999999997</v>
      </c>
      <c r="U2355" s="2">
        <v>2.78</v>
      </c>
      <c r="V2355" s="2">
        <v>13.5</v>
      </c>
      <c r="W2355" s="2">
        <v>20.6</v>
      </c>
      <c r="X2355" s="2">
        <v>12.075699999999999</v>
      </c>
      <c r="Y2355" s="2">
        <v>4.8600000000000003</v>
      </c>
      <c r="Z2355" s="2">
        <v>21.9</v>
      </c>
      <c r="AA2355" s="2">
        <v>22.2</v>
      </c>
      <c r="AB2355" s="2">
        <v>29.743300000000001</v>
      </c>
      <c r="AC2355" s="2">
        <v>6.04</v>
      </c>
      <c r="AD2355" s="2">
        <v>18.100000000000001</v>
      </c>
      <c r="AE2355" s="2">
        <v>33.4</v>
      </c>
      <c r="AF2355" s="2">
        <v>41.074199999999998</v>
      </c>
      <c r="AG2355" s="20">
        <v>3.99</v>
      </c>
      <c r="AH2355" s="20">
        <v>17.600000000000001</v>
      </c>
      <c r="AI2355" s="20">
        <v>22.7</v>
      </c>
      <c r="AJ2355" s="20">
        <v>39.200499999999998</v>
      </c>
      <c r="AK2355" s="18">
        <v>4.5</v>
      </c>
      <c r="AL2355" s="18">
        <v>16.2</v>
      </c>
      <c r="AM2355" s="18">
        <v>27.8</v>
      </c>
      <c r="AN2355" s="18">
        <v>49.0244</v>
      </c>
      <c r="AO2355" s="2">
        <v>1.61</v>
      </c>
      <c r="AP2355" s="2">
        <v>10.5</v>
      </c>
      <c r="AQ2355" s="2">
        <v>15.2</v>
      </c>
      <c r="AR2355" s="2">
        <v>3.6353</v>
      </c>
      <c r="AS2355" s="2">
        <v>3.66</v>
      </c>
      <c r="AT2355" s="2">
        <v>17</v>
      </c>
      <c r="AU2355" s="2">
        <v>21.5</v>
      </c>
      <c r="AV2355" s="2">
        <v>16.725000000000001</v>
      </c>
      <c r="AW2355" s="2">
        <v>4.24</v>
      </c>
      <c r="AX2355" s="2">
        <v>15</v>
      </c>
      <c r="AY2355" s="2">
        <v>28.3</v>
      </c>
      <c r="AZ2355" s="2">
        <v>25.2376</v>
      </c>
      <c r="BA2355" s="2">
        <v>5.37</v>
      </c>
      <c r="BB2355" s="2">
        <v>20</v>
      </c>
      <c r="BC2355" s="2">
        <v>26.9</v>
      </c>
      <c r="BD2355" s="2">
        <v>42.626899999999999</v>
      </c>
      <c r="BE2355" s="4" t="str">
        <f t="shared" si="362"/>
        <v>NO APLICA</v>
      </c>
      <c r="BF2355" s="4">
        <f t="shared" si="363"/>
        <v>4.0952000000000002</v>
      </c>
      <c r="BG2355">
        <f t="shared" si="364"/>
        <v>1.61</v>
      </c>
      <c r="BH2355">
        <f t="shared" si="365"/>
        <v>3.66</v>
      </c>
      <c r="BI2355">
        <f t="shared" si="366"/>
        <v>5.37</v>
      </c>
      <c r="BJ2355">
        <f t="shared" si="367"/>
        <v>4.5</v>
      </c>
      <c r="BK2355">
        <f t="shared" si="368"/>
        <v>3.99</v>
      </c>
      <c r="BL2355">
        <f t="shared" si="369"/>
        <v>27682.200000000033</v>
      </c>
    </row>
    <row r="2356" spans="1:64" x14ac:dyDescent="0.2">
      <c r="A2356" s="1">
        <v>2354</v>
      </c>
      <c r="B2356" s="7" t="s">
        <v>89</v>
      </c>
      <c r="C2356" s="3">
        <v>40002</v>
      </c>
      <c r="D2356" s="4" t="s">
        <v>628</v>
      </c>
      <c r="E2356" s="4" t="s">
        <v>169</v>
      </c>
      <c r="F2356" s="5" t="str">
        <f t="shared" si="360"/>
        <v>W</v>
      </c>
      <c r="G2356" s="6">
        <v>0.84097222222222223</v>
      </c>
      <c r="H2356" s="6">
        <v>0.875</v>
      </c>
      <c r="I2356" s="85">
        <f t="shared" si="361"/>
        <v>48.999999999999986</v>
      </c>
      <c r="J2356" s="86">
        <f>I2356*Segmentos!$D$7*(AH2356%)*IF(ISNUMBER(AI2356),AI2356%,0)</f>
        <v>91786.799999999974</v>
      </c>
      <c r="K2356" s="86">
        <f>I2356*Segmentos!$D$7*(AL2356%)*IF(ISNUMBER(AM2356),AM2356%,0)</f>
        <v>124714.79999999996</v>
      </c>
      <c r="L2356" s="4"/>
      <c r="M2356" s="2">
        <v>0.56000000000000005</v>
      </c>
      <c r="N2356" s="2">
        <v>2.1</v>
      </c>
      <c r="O2356" s="2">
        <v>26.5</v>
      </c>
      <c r="P2356" s="2">
        <v>84.250100000000003</v>
      </c>
      <c r="Q2356" s="2">
        <v>0.52</v>
      </c>
      <c r="R2356" s="2">
        <v>0.6</v>
      </c>
      <c r="S2356" s="2">
        <v>85.7</v>
      </c>
      <c r="T2356" s="2">
        <v>13.0617</v>
      </c>
      <c r="U2356" s="2">
        <v>0.35</v>
      </c>
      <c r="V2356" s="2">
        <v>1.3</v>
      </c>
      <c r="W2356" s="2">
        <v>26.4</v>
      </c>
      <c r="X2356" s="2">
        <v>11.1129</v>
      </c>
      <c r="Y2356" s="2">
        <v>1</v>
      </c>
      <c r="Z2356" s="2">
        <v>3</v>
      </c>
      <c r="AA2356" s="2">
        <v>32.799999999999997</v>
      </c>
      <c r="AB2356" s="2">
        <v>44.356699999999996</v>
      </c>
      <c r="AC2356" s="2">
        <v>0.32</v>
      </c>
      <c r="AD2356" s="2">
        <v>2.5</v>
      </c>
      <c r="AE2356" s="2">
        <v>12.6</v>
      </c>
      <c r="AF2356" s="2">
        <v>15.7188</v>
      </c>
      <c r="AG2356" s="20">
        <v>0.47</v>
      </c>
      <c r="AH2356" s="20">
        <v>2.1</v>
      </c>
      <c r="AI2356" s="20">
        <v>22.3</v>
      </c>
      <c r="AJ2356" s="20">
        <v>33.413400000000003</v>
      </c>
      <c r="AK2356" s="18">
        <v>0.64</v>
      </c>
      <c r="AL2356" s="18">
        <v>2.1</v>
      </c>
      <c r="AM2356" s="18">
        <v>30.3</v>
      </c>
      <c r="AN2356" s="18">
        <v>50.836599999999997</v>
      </c>
      <c r="AO2356" s="2">
        <v>0.21</v>
      </c>
      <c r="AP2356" s="2">
        <v>1.1000000000000001</v>
      </c>
      <c r="AQ2356" s="2">
        <v>19.399999999999999</v>
      </c>
      <c r="AR2356" s="2">
        <v>3.5327999999999999</v>
      </c>
      <c r="AS2356" s="2">
        <v>0.91</v>
      </c>
      <c r="AT2356" s="2">
        <v>2.6</v>
      </c>
      <c r="AU2356" s="2">
        <v>35.1</v>
      </c>
      <c r="AV2356" s="2">
        <v>30.075199999999999</v>
      </c>
      <c r="AW2356" s="2">
        <v>0.4</v>
      </c>
      <c r="AX2356" s="2">
        <v>1.6</v>
      </c>
      <c r="AY2356" s="2">
        <v>24.8</v>
      </c>
      <c r="AZ2356" s="2">
        <v>17.189499999999999</v>
      </c>
      <c r="BA2356" s="2">
        <v>0.57999999999999996</v>
      </c>
      <c r="BB2356" s="2">
        <v>2.5</v>
      </c>
      <c r="BC2356" s="2">
        <v>23.2</v>
      </c>
      <c r="BD2356" s="2">
        <v>33.452599999999997</v>
      </c>
      <c r="BE2356" s="4" t="str">
        <f t="shared" si="362"/>
        <v>NO APLICA</v>
      </c>
      <c r="BF2356" s="4">
        <f t="shared" si="363"/>
        <v>0.6734</v>
      </c>
      <c r="BG2356">
        <f t="shared" si="364"/>
        <v>0.21</v>
      </c>
      <c r="BH2356">
        <f t="shared" si="365"/>
        <v>0.91</v>
      </c>
      <c r="BI2356">
        <f t="shared" si="366"/>
        <v>0.57999999999999996</v>
      </c>
      <c r="BJ2356">
        <f t="shared" si="367"/>
        <v>0.64</v>
      </c>
      <c r="BK2356">
        <f t="shared" si="368"/>
        <v>0.47</v>
      </c>
      <c r="BL2356">
        <f t="shared" si="369"/>
        <v>2726.8499999999995</v>
      </c>
    </row>
    <row r="2357" spans="1:64" x14ac:dyDescent="0.2">
      <c r="A2357" s="1">
        <v>2355</v>
      </c>
      <c r="B2357" s="7" t="s">
        <v>126</v>
      </c>
      <c r="C2357" s="3">
        <v>40002</v>
      </c>
      <c r="D2357" s="4" t="s">
        <v>628</v>
      </c>
      <c r="E2357" s="4" t="s">
        <v>163</v>
      </c>
      <c r="F2357" s="5" t="str">
        <f t="shared" si="360"/>
        <v>W</v>
      </c>
      <c r="G2357" s="6">
        <v>0.875</v>
      </c>
      <c r="H2357" s="6">
        <v>0.91111111111111109</v>
      </c>
      <c r="I2357" s="85">
        <f t="shared" si="361"/>
        <v>51.999999999999972</v>
      </c>
      <c r="J2357" s="86">
        <f>I2357*Segmentos!$D$7*(AH2357%)*IF(ISNUMBER(AI2357),AI2357%,0)</f>
        <v>89980.799999999959</v>
      </c>
      <c r="K2357" s="86">
        <f>I2357*Segmentos!$D$7*(AL2357%)*IF(ISNUMBER(AM2357),AM2357%,0)</f>
        <v>164673.59999999992</v>
      </c>
      <c r="L2357" s="4"/>
      <c r="M2357" s="2">
        <v>0.62</v>
      </c>
      <c r="N2357" s="2">
        <v>2.5</v>
      </c>
      <c r="O2357" s="2">
        <v>24.7</v>
      </c>
      <c r="P2357" s="2">
        <v>94.135599999999997</v>
      </c>
      <c r="Q2357" s="2">
        <v>0.28999999999999998</v>
      </c>
      <c r="R2357" s="2">
        <v>1.1000000000000001</v>
      </c>
      <c r="S2357" s="2">
        <v>26.9</v>
      </c>
      <c r="T2357" s="2">
        <v>7.3545999999999996</v>
      </c>
      <c r="U2357" s="2">
        <v>0.1</v>
      </c>
      <c r="V2357" s="2">
        <v>1.2</v>
      </c>
      <c r="W2357" s="2">
        <v>8.1999999999999993</v>
      </c>
      <c r="X2357" s="2">
        <v>3.1141999999999999</v>
      </c>
      <c r="Y2357" s="2">
        <v>0.55000000000000004</v>
      </c>
      <c r="Z2357" s="2">
        <v>2.9</v>
      </c>
      <c r="AA2357" s="2">
        <v>18.899999999999999</v>
      </c>
      <c r="AB2357" s="2">
        <v>24.6693</v>
      </c>
      <c r="AC2357" s="2">
        <v>1.18</v>
      </c>
      <c r="AD2357" s="2">
        <v>3.7</v>
      </c>
      <c r="AE2357" s="2">
        <v>31.8</v>
      </c>
      <c r="AF2357" s="2">
        <v>58.997500000000002</v>
      </c>
      <c r="AG2357" s="20">
        <v>0.42</v>
      </c>
      <c r="AH2357" s="20">
        <v>2.1</v>
      </c>
      <c r="AI2357" s="20">
        <v>20.6</v>
      </c>
      <c r="AJ2357" s="20">
        <v>30.681699999999999</v>
      </c>
      <c r="AK2357" s="18">
        <v>0.79</v>
      </c>
      <c r="AL2357" s="18">
        <v>2.9</v>
      </c>
      <c r="AM2357" s="18">
        <v>27.3</v>
      </c>
      <c r="AN2357" s="18">
        <v>63.453899999999997</v>
      </c>
      <c r="AO2357" s="2">
        <v>0.34</v>
      </c>
      <c r="AP2357" s="2">
        <v>1.8</v>
      </c>
      <c r="AQ2357" s="2">
        <v>18.399999999999999</v>
      </c>
      <c r="AR2357" s="2">
        <v>5.5823999999999998</v>
      </c>
      <c r="AS2357" s="2">
        <v>0.82</v>
      </c>
      <c r="AT2357" s="2">
        <v>2.4</v>
      </c>
      <c r="AU2357" s="2">
        <v>34.299999999999997</v>
      </c>
      <c r="AV2357" s="2">
        <v>27.492799999999999</v>
      </c>
      <c r="AW2357" s="2">
        <v>0.11</v>
      </c>
      <c r="AX2357" s="2">
        <v>0.2</v>
      </c>
      <c r="AY2357" s="2">
        <v>67.3</v>
      </c>
      <c r="AZ2357" s="2">
        <v>4.8085000000000004</v>
      </c>
      <c r="BA2357" s="2">
        <v>0.96</v>
      </c>
      <c r="BB2357" s="2">
        <v>4.5</v>
      </c>
      <c r="BC2357" s="2">
        <v>21.3</v>
      </c>
      <c r="BD2357" s="2">
        <v>56.251899999999999</v>
      </c>
      <c r="BE2357" s="4" t="str">
        <f t="shared" si="362"/>
        <v>NO APLICA</v>
      </c>
      <c r="BF2357" s="4">
        <f t="shared" si="363"/>
        <v>0.77840000000000009</v>
      </c>
      <c r="BG2357">
        <f t="shared" si="364"/>
        <v>0.34</v>
      </c>
      <c r="BH2357">
        <f t="shared" si="365"/>
        <v>0.82</v>
      </c>
      <c r="BI2357">
        <f t="shared" si="366"/>
        <v>0.96</v>
      </c>
      <c r="BJ2357">
        <f t="shared" si="367"/>
        <v>0.79</v>
      </c>
      <c r="BK2357">
        <f t="shared" si="368"/>
        <v>0.42</v>
      </c>
      <c r="BL2357">
        <f t="shared" si="369"/>
        <v>3210.9999999999986</v>
      </c>
    </row>
    <row r="2358" spans="1:64" x14ac:dyDescent="0.2">
      <c r="A2358" s="1">
        <v>2356</v>
      </c>
      <c r="B2358" s="7" t="s">
        <v>23</v>
      </c>
      <c r="C2358" s="3">
        <v>40002</v>
      </c>
      <c r="D2358" s="4" t="s">
        <v>629</v>
      </c>
      <c r="E2358" s="4" t="s">
        <v>170</v>
      </c>
      <c r="F2358" s="5" t="str">
        <f t="shared" si="360"/>
        <v>W</v>
      </c>
      <c r="G2358" s="6">
        <v>0.87430555555555556</v>
      </c>
      <c r="H2358" s="6">
        <v>0.91666666666666663</v>
      </c>
      <c r="I2358" s="85">
        <f t="shared" si="361"/>
        <v>60.999999999999943</v>
      </c>
      <c r="J2358" s="86">
        <f>I2358*Segmentos!$D$7*(AH2358%)*IF(ISNUMBER(AI2358),AI2358%,0)</f>
        <v>54241.199999999953</v>
      </c>
      <c r="K2358" s="86">
        <f>I2358*Segmentos!$D$7*(AL2358%)*IF(ISNUMBER(AM2358),AM2358%,0)</f>
        <v>205911.59999999983</v>
      </c>
      <c r="L2358" s="4"/>
      <c r="M2358" s="2">
        <v>0.56000000000000005</v>
      </c>
      <c r="N2358" s="2">
        <v>2.2000000000000002</v>
      </c>
      <c r="O2358" s="2">
        <v>25.7</v>
      </c>
      <c r="P2358" s="2">
        <v>36.234699999999997</v>
      </c>
      <c r="Q2358" s="2">
        <v>0.06</v>
      </c>
      <c r="R2358" s="2">
        <v>0.9</v>
      </c>
      <c r="S2358" s="2">
        <v>6.6</v>
      </c>
      <c r="T2358" s="2">
        <v>0.62070000000000003</v>
      </c>
      <c r="U2358" s="2">
        <v>1.1399999999999999</v>
      </c>
      <c r="V2358" s="2">
        <v>3.6</v>
      </c>
      <c r="W2358" s="2">
        <v>31.4</v>
      </c>
      <c r="X2358" s="2">
        <v>15.5375</v>
      </c>
      <c r="Y2358" s="2">
        <v>0.66</v>
      </c>
      <c r="Z2358" s="2">
        <v>1.7</v>
      </c>
      <c r="AA2358" s="2">
        <v>37.700000000000003</v>
      </c>
      <c r="AB2358" s="2">
        <v>12.6524</v>
      </c>
      <c r="AC2358" s="2">
        <v>0.35</v>
      </c>
      <c r="AD2358" s="2">
        <v>2.2999999999999998</v>
      </c>
      <c r="AE2358" s="2">
        <v>15.4</v>
      </c>
      <c r="AF2358" s="2">
        <v>7.4241000000000001</v>
      </c>
      <c r="AG2358" s="20">
        <v>0.22</v>
      </c>
      <c r="AH2358" s="20">
        <v>1.3</v>
      </c>
      <c r="AI2358" s="20">
        <v>17.100000000000001</v>
      </c>
      <c r="AJ2358" s="20">
        <v>6.8554000000000004</v>
      </c>
      <c r="AK2358" s="18">
        <v>0.86</v>
      </c>
      <c r="AL2358" s="18">
        <v>2.9</v>
      </c>
      <c r="AM2358" s="18">
        <v>29.1</v>
      </c>
      <c r="AN2358" s="18">
        <v>29.379300000000001</v>
      </c>
      <c r="AO2358" s="2">
        <v>0.17</v>
      </c>
      <c r="AP2358" s="2">
        <v>0.9</v>
      </c>
      <c r="AQ2358" s="2">
        <v>19.600000000000001</v>
      </c>
      <c r="AR2358" s="2">
        <v>1.2161999999999999</v>
      </c>
      <c r="AS2358" s="2">
        <v>0.12</v>
      </c>
      <c r="AT2358" s="2">
        <v>1.1000000000000001</v>
      </c>
      <c r="AU2358" s="2">
        <v>11.2</v>
      </c>
      <c r="AV2358" s="2">
        <v>1.7804</v>
      </c>
      <c r="AW2358" s="2">
        <v>1.18</v>
      </c>
      <c r="AX2358" s="2">
        <v>2.6</v>
      </c>
      <c r="AY2358" s="2">
        <v>44.9</v>
      </c>
      <c r="AZ2358" s="2">
        <v>22.189900000000002</v>
      </c>
      <c r="BA2358" s="2">
        <v>0.44</v>
      </c>
      <c r="BB2358" s="2">
        <v>2.8</v>
      </c>
      <c r="BC2358" s="2">
        <v>15.9</v>
      </c>
      <c r="BD2358" s="2">
        <v>11.0481</v>
      </c>
      <c r="BE2358" s="4" t="str">
        <f t="shared" si="362"/>
        <v>ABURRIDO</v>
      </c>
      <c r="BF2358" s="4">
        <f t="shared" si="363"/>
        <v>0.53980000000000006</v>
      </c>
      <c r="BG2358">
        <f t="shared" si="364"/>
        <v>0.17</v>
      </c>
      <c r="BH2358">
        <f t="shared" si="365"/>
        <v>0.12</v>
      </c>
      <c r="BI2358">
        <f t="shared" si="366"/>
        <v>1.18</v>
      </c>
      <c r="BJ2358">
        <f t="shared" si="367"/>
        <v>0.86</v>
      </c>
      <c r="BK2358">
        <f t="shared" si="368"/>
        <v>0.22</v>
      </c>
      <c r="BL2358">
        <f t="shared" si="369"/>
        <v>3448.9399999999969</v>
      </c>
    </row>
    <row r="2359" spans="1:64" x14ac:dyDescent="0.2">
      <c r="A2359" s="1">
        <v>2357</v>
      </c>
      <c r="B2359" s="7" t="s">
        <v>25</v>
      </c>
      <c r="C2359" s="3">
        <v>40002</v>
      </c>
      <c r="D2359" s="4" t="s">
        <v>629</v>
      </c>
      <c r="E2359" s="4" t="s">
        <v>171</v>
      </c>
      <c r="F2359" s="5" t="str">
        <f t="shared" si="360"/>
        <v>W</v>
      </c>
      <c r="G2359" s="6">
        <v>0.89513888888888893</v>
      </c>
      <c r="H2359" s="6">
        <v>0.89583333333333337</v>
      </c>
      <c r="I2359" s="85">
        <f t="shared" si="361"/>
        <v>0.99999999999999645</v>
      </c>
      <c r="J2359" s="86">
        <f>I2359*Segmentos!$D$7*(AH2359%)*IF(ISNUMBER(AI2359),AI2359%,0)</f>
        <v>799.99999999999727</v>
      </c>
      <c r="K2359" s="86">
        <f>I2359*Segmentos!$D$7*(AL2359%)*IF(ISNUMBER(AM2359),AM2359%,0)</f>
        <v>3599.9999999999877</v>
      </c>
      <c r="L2359" s="4"/>
      <c r="M2359" s="2">
        <v>0.59</v>
      </c>
      <c r="N2359" s="2">
        <v>0.6</v>
      </c>
      <c r="O2359" s="2">
        <v>100</v>
      </c>
      <c r="P2359" s="2">
        <v>48.668599999999998</v>
      </c>
      <c r="Q2359" s="2">
        <v>0</v>
      </c>
      <c r="R2359" s="2">
        <v>0</v>
      </c>
      <c r="S2359" s="8" t="s">
        <v>577</v>
      </c>
      <c r="T2359" s="2">
        <v>0</v>
      </c>
      <c r="U2359" s="2">
        <v>0.98</v>
      </c>
      <c r="V2359" s="2">
        <v>1</v>
      </c>
      <c r="W2359" s="2">
        <v>100</v>
      </c>
      <c r="X2359" s="2">
        <v>16.883700000000001</v>
      </c>
      <c r="Y2359" s="2">
        <v>0.46</v>
      </c>
      <c r="Z2359" s="2">
        <v>0.5</v>
      </c>
      <c r="AA2359" s="2">
        <v>100</v>
      </c>
      <c r="AB2359" s="2">
        <v>11.1151</v>
      </c>
      <c r="AC2359" s="2">
        <v>0.77</v>
      </c>
      <c r="AD2359" s="2">
        <v>0.8</v>
      </c>
      <c r="AE2359" s="2">
        <v>100</v>
      </c>
      <c r="AF2359" s="2">
        <v>20.669799999999999</v>
      </c>
      <c r="AG2359" s="20">
        <v>0.23</v>
      </c>
      <c r="AH2359" s="20">
        <v>0.2</v>
      </c>
      <c r="AI2359" s="20">
        <v>100</v>
      </c>
      <c r="AJ2359" s="20">
        <v>8.8119999999999994</v>
      </c>
      <c r="AK2359" s="18">
        <v>0.92</v>
      </c>
      <c r="AL2359" s="18">
        <v>0.9</v>
      </c>
      <c r="AM2359" s="18">
        <v>100</v>
      </c>
      <c r="AN2359" s="18">
        <v>39.8566</v>
      </c>
      <c r="AO2359" s="2">
        <v>0.38</v>
      </c>
      <c r="AP2359" s="2">
        <v>0.4</v>
      </c>
      <c r="AQ2359" s="2">
        <v>100</v>
      </c>
      <c r="AR2359" s="2">
        <v>3.3895</v>
      </c>
      <c r="AS2359" s="2">
        <v>0.18</v>
      </c>
      <c r="AT2359" s="2">
        <v>0.2</v>
      </c>
      <c r="AU2359" s="2">
        <v>100</v>
      </c>
      <c r="AV2359" s="2">
        <v>3.2784</v>
      </c>
      <c r="AW2359" s="2">
        <v>0.86</v>
      </c>
      <c r="AX2359" s="2">
        <v>0.9</v>
      </c>
      <c r="AY2359" s="2">
        <v>100</v>
      </c>
      <c r="AZ2359" s="2">
        <v>20.284600000000001</v>
      </c>
      <c r="BA2359" s="2">
        <v>0.69</v>
      </c>
      <c r="BB2359" s="2">
        <v>0.7</v>
      </c>
      <c r="BC2359" s="2">
        <v>100</v>
      </c>
      <c r="BD2359" s="2">
        <v>21.716000000000001</v>
      </c>
      <c r="BE2359" s="4" t="str">
        <f t="shared" si="362"/>
        <v>NO APLICA</v>
      </c>
      <c r="BF2359" s="4">
        <f t="shared" si="363"/>
        <v>0.49680000000000007</v>
      </c>
      <c r="BG2359">
        <f t="shared" si="364"/>
        <v>0.38</v>
      </c>
      <c r="BH2359">
        <f t="shared" si="365"/>
        <v>0.18</v>
      </c>
      <c r="BI2359">
        <f t="shared" si="366"/>
        <v>0.86</v>
      </c>
      <c r="BJ2359">
        <f t="shared" si="367"/>
        <v>0.92</v>
      </c>
      <c r="BK2359">
        <f t="shared" si="368"/>
        <v>0.23</v>
      </c>
      <c r="BL2359">
        <f t="shared" si="369"/>
        <v>59.999999999999787</v>
      </c>
    </row>
    <row r="2360" spans="1:64" x14ac:dyDescent="0.2">
      <c r="A2360" s="1">
        <v>2358</v>
      </c>
      <c r="B2360" s="7" t="s">
        <v>32</v>
      </c>
      <c r="C2360" s="3">
        <v>40002</v>
      </c>
      <c r="D2360" s="4" t="s">
        <v>628</v>
      </c>
      <c r="E2360" s="4" t="s">
        <v>164</v>
      </c>
      <c r="F2360" s="5" t="str">
        <f t="shared" si="360"/>
        <v>W</v>
      </c>
      <c r="G2360" s="6">
        <v>0.9145833333333333</v>
      </c>
      <c r="H2360" s="6">
        <v>0.91666666666666663</v>
      </c>
      <c r="I2360" s="85">
        <f t="shared" si="361"/>
        <v>2.9999999999999893</v>
      </c>
      <c r="J2360" s="86">
        <f>I2360*Segmentos!$D$7*(AH2360%)*IF(ISNUMBER(AI2360),AI2360%,0)</f>
        <v>3173.9999999999891</v>
      </c>
      <c r="K2360" s="86">
        <f>I2360*Segmentos!$D$7*(AL2360%)*IF(ISNUMBER(AM2360),AM2360%,0)</f>
        <v>2235.5999999999922</v>
      </c>
      <c r="L2360" s="4"/>
      <c r="M2360" s="2">
        <v>0.21</v>
      </c>
      <c r="N2360" s="2">
        <v>0.4</v>
      </c>
      <c r="O2360" s="2">
        <v>56.6</v>
      </c>
      <c r="P2360" s="2">
        <v>100</v>
      </c>
      <c r="Q2360" s="2">
        <v>0.09</v>
      </c>
      <c r="R2360" s="2">
        <v>0.3</v>
      </c>
      <c r="S2360" s="2">
        <v>33.299999999999997</v>
      </c>
      <c r="T2360" s="2">
        <v>7.4109999999999996</v>
      </c>
      <c r="U2360" s="2">
        <v>0.43</v>
      </c>
      <c r="V2360" s="2">
        <v>0.5</v>
      </c>
      <c r="W2360" s="2">
        <v>81.2</v>
      </c>
      <c r="X2360" s="2">
        <v>44.017499999999998</v>
      </c>
      <c r="Y2360" s="2">
        <v>0.12</v>
      </c>
      <c r="Z2360" s="2">
        <v>0.4</v>
      </c>
      <c r="AA2360" s="2">
        <v>33.299999999999997</v>
      </c>
      <c r="AB2360" s="2">
        <v>17.263000000000002</v>
      </c>
      <c r="AC2360" s="2">
        <v>0.2</v>
      </c>
      <c r="AD2360" s="2">
        <v>0.3</v>
      </c>
      <c r="AE2360" s="2">
        <v>64.8</v>
      </c>
      <c r="AF2360" s="2">
        <v>31.308499999999999</v>
      </c>
      <c r="AG2360" s="20">
        <v>0.24</v>
      </c>
      <c r="AH2360" s="20">
        <v>0.5</v>
      </c>
      <c r="AI2360" s="20">
        <v>52.9</v>
      </c>
      <c r="AJ2360" s="20">
        <v>54.989100000000001</v>
      </c>
      <c r="AK2360" s="18">
        <v>0.18</v>
      </c>
      <c r="AL2360" s="18">
        <v>0.3</v>
      </c>
      <c r="AM2360" s="18">
        <v>62.1</v>
      </c>
      <c r="AN2360" s="18">
        <v>45.010899999999999</v>
      </c>
      <c r="AO2360" s="2">
        <v>0.43</v>
      </c>
      <c r="AP2360" s="2">
        <v>0.4</v>
      </c>
      <c r="AQ2360" s="2">
        <v>100</v>
      </c>
      <c r="AR2360" s="2">
        <v>22.802800000000001</v>
      </c>
      <c r="AS2360" s="2">
        <v>0.53</v>
      </c>
      <c r="AT2360" s="2">
        <v>1.2</v>
      </c>
      <c r="AU2360" s="2">
        <v>46.1</v>
      </c>
      <c r="AV2360" s="2">
        <v>56.822899999999997</v>
      </c>
      <c r="AW2360" s="2">
        <v>0.15</v>
      </c>
      <c r="AX2360" s="2">
        <v>0.2</v>
      </c>
      <c r="AY2360" s="2">
        <v>66.7</v>
      </c>
      <c r="AZ2360" s="2">
        <v>20.374199999999998</v>
      </c>
      <c r="BA2360" s="2">
        <v>0</v>
      </c>
      <c r="BB2360" s="2">
        <v>0</v>
      </c>
      <c r="BC2360" s="8" t="s">
        <v>577</v>
      </c>
      <c r="BD2360" s="2">
        <v>0</v>
      </c>
      <c r="BE2360" s="4" t="str">
        <f t="shared" si="362"/>
        <v>NO APLICA</v>
      </c>
      <c r="BF2360" s="4">
        <f t="shared" si="363"/>
        <v>0.34080000000000005</v>
      </c>
      <c r="BG2360">
        <f t="shared" si="364"/>
        <v>0.43</v>
      </c>
      <c r="BH2360">
        <f t="shared" si="365"/>
        <v>0.53</v>
      </c>
      <c r="BI2360">
        <f t="shared" si="366"/>
        <v>0.15</v>
      </c>
      <c r="BJ2360">
        <f t="shared" si="367"/>
        <v>0.18</v>
      </c>
      <c r="BK2360">
        <f t="shared" si="368"/>
        <v>0.24</v>
      </c>
      <c r="BL2360">
        <f t="shared" si="369"/>
        <v>67.91999999999976</v>
      </c>
    </row>
    <row r="2361" spans="1:64" x14ac:dyDescent="0.2">
      <c r="A2361" s="1">
        <v>2359</v>
      </c>
      <c r="B2361" s="7" t="s">
        <v>19</v>
      </c>
      <c r="C2361" s="3">
        <v>40002</v>
      </c>
      <c r="D2361" s="4" t="s">
        <v>17</v>
      </c>
      <c r="E2361" s="4" t="s">
        <v>166</v>
      </c>
      <c r="F2361" s="5" t="str">
        <f t="shared" si="360"/>
        <v>W</v>
      </c>
      <c r="G2361" s="6">
        <v>0.91527777777777775</v>
      </c>
      <c r="H2361" s="6">
        <v>0.91666666666666663</v>
      </c>
      <c r="I2361" s="85">
        <f t="shared" si="361"/>
        <v>1.9999999999999929</v>
      </c>
      <c r="J2361" s="86">
        <f>I2361*Segmentos!$D$7*(AH2361%)*IF(ISNUMBER(AI2361),AI2361%,0)</f>
        <v>4194.399999999986</v>
      </c>
      <c r="K2361" s="86">
        <f>I2361*Segmentos!$D$7*(AL2361%)*IF(ISNUMBER(AM2361),AM2361%,0)</f>
        <v>1249.5999999999956</v>
      </c>
      <c r="L2361" s="4"/>
      <c r="M2361" s="2">
        <v>0.33</v>
      </c>
      <c r="N2361" s="2">
        <v>0.4</v>
      </c>
      <c r="O2361" s="2">
        <v>75.7</v>
      </c>
      <c r="P2361" s="2">
        <v>100</v>
      </c>
      <c r="Q2361" s="2">
        <v>0.14000000000000001</v>
      </c>
      <c r="R2361" s="2">
        <v>0.3</v>
      </c>
      <c r="S2361" s="2">
        <v>50</v>
      </c>
      <c r="T2361" s="2">
        <v>6.9607999999999999</v>
      </c>
      <c r="U2361" s="2">
        <v>0</v>
      </c>
      <c r="V2361" s="2">
        <v>0</v>
      </c>
      <c r="W2361" s="8" t="s">
        <v>577</v>
      </c>
      <c r="X2361" s="2">
        <v>0</v>
      </c>
      <c r="Y2361" s="2">
        <v>0.47</v>
      </c>
      <c r="Z2361" s="2">
        <v>0.7</v>
      </c>
      <c r="AA2361" s="2">
        <v>62.7</v>
      </c>
      <c r="AB2361" s="2">
        <v>42.092599999999997</v>
      </c>
      <c r="AC2361" s="2">
        <v>0.51</v>
      </c>
      <c r="AD2361" s="2">
        <v>0.5</v>
      </c>
      <c r="AE2361" s="2">
        <v>100</v>
      </c>
      <c r="AF2361" s="2">
        <v>50.946599999999997</v>
      </c>
      <c r="AG2361" s="20">
        <v>0.5</v>
      </c>
      <c r="AH2361" s="20">
        <v>0.7</v>
      </c>
      <c r="AI2361" s="20">
        <v>74.900000000000006</v>
      </c>
      <c r="AJ2361" s="20">
        <v>72.486699999999999</v>
      </c>
      <c r="AK2361" s="18">
        <v>0.17</v>
      </c>
      <c r="AL2361" s="18">
        <v>0.2</v>
      </c>
      <c r="AM2361" s="18">
        <v>78.099999999999994</v>
      </c>
      <c r="AN2361" s="18">
        <v>27.513300000000001</v>
      </c>
      <c r="AO2361" s="2">
        <v>0.08</v>
      </c>
      <c r="AP2361" s="2">
        <v>0.1</v>
      </c>
      <c r="AQ2361" s="2">
        <v>100</v>
      </c>
      <c r="AR2361" s="2">
        <v>2.78</v>
      </c>
      <c r="AS2361" s="2">
        <v>0.22</v>
      </c>
      <c r="AT2361" s="2">
        <v>0.4</v>
      </c>
      <c r="AU2361" s="2">
        <v>50</v>
      </c>
      <c r="AV2361" s="2">
        <v>14.6753</v>
      </c>
      <c r="AW2361" s="2">
        <v>0</v>
      </c>
      <c r="AX2361" s="2">
        <v>0</v>
      </c>
      <c r="AY2361" s="8" t="s">
        <v>577</v>
      </c>
      <c r="AZ2361" s="2">
        <v>0</v>
      </c>
      <c r="BA2361" s="2">
        <v>0.71</v>
      </c>
      <c r="BB2361" s="2">
        <v>0.9</v>
      </c>
      <c r="BC2361" s="2">
        <v>82.6</v>
      </c>
      <c r="BD2361" s="2">
        <v>82.544700000000006</v>
      </c>
      <c r="BE2361" s="4" t="str">
        <f t="shared" si="362"/>
        <v>NO APLICA</v>
      </c>
      <c r="BF2361" s="4">
        <f t="shared" si="363"/>
        <v>0.36940000000000001</v>
      </c>
      <c r="BG2361">
        <f t="shared" si="364"/>
        <v>0.08</v>
      </c>
      <c r="BH2361">
        <f t="shared" si="365"/>
        <v>0.22</v>
      </c>
      <c r="BI2361">
        <f t="shared" si="366"/>
        <v>0.71</v>
      </c>
      <c r="BJ2361">
        <f t="shared" si="367"/>
        <v>0.17</v>
      </c>
      <c r="BK2361">
        <f t="shared" si="368"/>
        <v>0.5</v>
      </c>
      <c r="BL2361">
        <f t="shared" si="369"/>
        <v>60.559999999999789</v>
      </c>
    </row>
    <row r="2362" spans="1:64" x14ac:dyDescent="0.2">
      <c r="A2362" s="1">
        <v>2360</v>
      </c>
      <c r="B2362" s="7" t="s">
        <v>2</v>
      </c>
      <c r="C2362" s="3">
        <v>40002</v>
      </c>
      <c r="D2362" s="4" t="s">
        <v>627</v>
      </c>
      <c r="E2362" s="4" t="s">
        <v>164</v>
      </c>
      <c r="F2362" s="5" t="str">
        <f t="shared" si="360"/>
        <v>W</v>
      </c>
      <c r="G2362" s="6">
        <v>0.88402777777777775</v>
      </c>
      <c r="H2362" s="6">
        <v>0.92638888888888893</v>
      </c>
      <c r="I2362" s="85">
        <f t="shared" si="361"/>
        <v>61.000000000000099</v>
      </c>
      <c r="J2362" s="86">
        <f>I2362*Segmentos!$D$7*(AH2362%)*IF(ISNUMBER(AI2362),AI2362%,0)</f>
        <v>1177714.8000000019</v>
      </c>
      <c r="K2362" s="86">
        <f>I2362*Segmentos!$D$7*(AL2362%)*IF(ISNUMBER(AM2362),AM2362%,0)</f>
        <v>1579656.0000000028</v>
      </c>
      <c r="L2362" s="4"/>
      <c r="M2362" s="2">
        <v>5.68</v>
      </c>
      <c r="N2362" s="2">
        <v>18.399999999999999</v>
      </c>
      <c r="O2362" s="2">
        <v>30.8</v>
      </c>
      <c r="P2362" s="2">
        <v>84.806399999999996</v>
      </c>
      <c r="Q2362" s="2">
        <v>4.21</v>
      </c>
      <c r="R2362" s="2">
        <v>13.3</v>
      </c>
      <c r="S2362" s="2">
        <v>31.7</v>
      </c>
      <c r="T2362" s="2">
        <v>10.4908</v>
      </c>
      <c r="U2362" s="2">
        <v>4.3600000000000003</v>
      </c>
      <c r="V2362" s="2">
        <v>17.899999999999999</v>
      </c>
      <c r="W2362" s="2">
        <v>24.3</v>
      </c>
      <c r="X2362" s="2">
        <v>13.6319</v>
      </c>
      <c r="Y2362" s="2">
        <v>6.06</v>
      </c>
      <c r="Z2362" s="2">
        <v>19.100000000000001</v>
      </c>
      <c r="AA2362" s="2">
        <v>31.8</v>
      </c>
      <c r="AB2362" s="2">
        <v>26.696999999999999</v>
      </c>
      <c r="AC2362" s="2">
        <v>6.93</v>
      </c>
      <c r="AD2362" s="2">
        <v>20.8</v>
      </c>
      <c r="AE2362" s="2">
        <v>33.299999999999997</v>
      </c>
      <c r="AF2362" s="2">
        <v>33.986699999999999</v>
      </c>
      <c r="AG2362" s="20">
        <v>4.82</v>
      </c>
      <c r="AH2362" s="20">
        <v>17.3</v>
      </c>
      <c r="AI2362" s="20">
        <v>27.9</v>
      </c>
      <c r="AJ2362" s="20">
        <v>34.153700000000001</v>
      </c>
      <c r="AK2362" s="18">
        <v>6.46</v>
      </c>
      <c r="AL2362" s="18">
        <v>19.5</v>
      </c>
      <c r="AM2362" s="18">
        <v>33.200000000000003</v>
      </c>
      <c r="AN2362" s="18">
        <v>50.652799999999999</v>
      </c>
      <c r="AO2362" s="2">
        <v>4.7699999999999996</v>
      </c>
      <c r="AP2362" s="2">
        <v>14.5</v>
      </c>
      <c r="AQ2362" s="2">
        <v>32.799999999999997</v>
      </c>
      <c r="AR2362" s="2">
        <v>7.7747000000000002</v>
      </c>
      <c r="AS2362" s="2">
        <v>7.54</v>
      </c>
      <c r="AT2362" s="2">
        <v>22</v>
      </c>
      <c r="AU2362" s="2">
        <v>34.299999999999997</v>
      </c>
      <c r="AV2362" s="2">
        <v>24.796700000000001</v>
      </c>
      <c r="AW2362" s="2">
        <v>6.5</v>
      </c>
      <c r="AX2362" s="2">
        <v>17.399999999999999</v>
      </c>
      <c r="AY2362" s="2">
        <v>37.4</v>
      </c>
      <c r="AZ2362" s="2">
        <v>27.896699999999999</v>
      </c>
      <c r="BA2362" s="2">
        <v>4.26</v>
      </c>
      <c r="BB2362" s="2">
        <v>18.3</v>
      </c>
      <c r="BC2362" s="2">
        <v>23.3</v>
      </c>
      <c r="BD2362" s="2">
        <v>24.3383</v>
      </c>
      <c r="BE2362" s="4" t="str">
        <f t="shared" si="362"/>
        <v>NO APLICA</v>
      </c>
      <c r="BF2362" s="4">
        <f t="shared" si="363"/>
        <v>6.6037999999999997</v>
      </c>
      <c r="BG2362">
        <f t="shared" si="364"/>
        <v>4.7699999999999996</v>
      </c>
      <c r="BH2362">
        <f t="shared" si="365"/>
        <v>7.54</v>
      </c>
      <c r="BI2362">
        <f t="shared" si="366"/>
        <v>6.5</v>
      </c>
      <c r="BJ2362">
        <f t="shared" si="367"/>
        <v>6.46</v>
      </c>
      <c r="BK2362">
        <f t="shared" si="368"/>
        <v>4.82</v>
      </c>
      <c r="BL2362">
        <f t="shared" si="369"/>
        <v>34569.920000000049</v>
      </c>
    </row>
    <row r="2363" spans="1:64" x14ac:dyDescent="0.2">
      <c r="A2363" s="1">
        <v>2361</v>
      </c>
      <c r="B2363" s="7" t="s">
        <v>16</v>
      </c>
      <c r="C2363" s="3">
        <v>40002</v>
      </c>
      <c r="D2363" s="4" t="s">
        <v>626</v>
      </c>
      <c r="E2363" s="4" t="s">
        <v>166</v>
      </c>
      <c r="F2363" s="5" t="str">
        <f t="shared" si="360"/>
        <v>W</v>
      </c>
      <c r="G2363" s="6">
        <v>0.9145833333333333</v>
      </c>
      <c r="H2363" s="6">
        <v>0.91805555555555562</v>
      </c>
      <c r="I2363" s="85">
        <f t="shared" si="361"/>
        <v>5.0000000000001421</v>
      </c>
      <c r="J2363" s="86">
        <f>I2363*Segmentos!$D$7*(AH2363%)*IF(ISNUMBER(AI2363),AI2363%,0)</f>
        <v>181060.00000000515</v>
      </c>
      <c r="K2363" s="86">
        <f>I2363*Segmentos!$D$7*(AL2363%)*IF(ISNUMBER(AM2363),AM2363%,0)</f>
        <v>234354.00000000666</v>
      </c>
      <c r="L2363" s="4"/>
      <c r="M2363" s="2">
        <v>10.45</v>
      </c>
      <c r="N2363" s="2">
        <v>12.5</v>
      </c>
      <c r="O2363" s="2">
        <v>83.4</v>
      </c>
      <c r="P2363" s="2">
        <v>92.361199999999997</v>
      </c>
      <c r="Q2363" s="2">
        <v>5.93</v>
      </c>
      <c r="R2363" s="2">
        <v>8</v>
      </c>
      <c r="S2363" s="2">
        <v>74.5</v>
      </c>
      <c r="T2363" s="2">
        <v>8.7387999999999995</v>
      </c>
      <c r="U2363" s="2">
        <v>6.43</v>
      </c>
      <c r="V2363" s="2">
        <v>7.8</v>
      </c>
      <c r="W2363" s="2">
        <v>82.1</v>
      </c>
      <c r="X2363" s="2">
        <v>11.919499999999999</v>
      </c>
      <c r="Y2363" s="2">
        <v>10.52</v>
      </c>
      <c r="Z2363" s="2">
        <v>13</v>
      </c>
      <c r="AA2363" s="2">
        <v>80.900000000000006</v>
      </c>
      <c r="AB2363" s="2">
        <v>27.448799999999999</v>
      </c>
      <c r="AC2363" s="2">
        <v>15.25</v>
      </c>
      <c r="AD2363" s="2">
        <v>17.399999999999999</v>
      </c>
      <c r="AE2363" s="2">
        <v>87.6</v>
      </c>
      <c r="AF2363" s="2">
        <v>44.254100000000001</v>
      </c>
      <c r="AG2363" s="20">
        <v>9.0399999999999991</v>
      </c>
      <c r="AH2363" s="20">
        <v>11</v>
      </c>
      <c r="AI2363" s="20">
        <v>82.3</v>
      </c>
      <c r="AJ2363" s="20">
        <v>37.881999999999998</v>
      </c>
      <c r="AK2363" s="18">
        <v>11.73</v>
      </c>
      <c r="AL2363" s="18">
        <v>13.9</v>
      </c>
      <c r="AM2363" s="18">
        <v>84.3</v>
      </c>
      <c r="AN2363" s="18">
        <v>54.479300000000002</v>
      </c>
      <c r="AO2363" s="2">
        <v>9.23</v>
      </c>
      <c r="AP2363" s="2">
        <v>11.6</v>
      </c>
      <c r="AQ2363" s="2">
        <v>79.599999999999994</v>
      </c>
      <c r="AR2363" s="2">
        <v>8.9172999999999991</v>
      </c>
      <c r="AS2363" s="2">
        <v>9.0500000000000007</v>
      </c>
      <c r="AT2363" s="2">
        <v>12.3</v>
      </c>
      <c r="AU2363" s="2">
        <v>73.400000000000006</v>
      </c>
      <c r="AV2363" s="2">
        <v>17.608899999999998</v>
      </c>
      <c r="AW2363" s="2">
        <v>9.09</v>
      </c>
      <c r="AX2363" s="2">
        <v>11.1</v>
      </c>
      <c r="AY2363" s="2">
        <v>81.5</v>
      </c>
      <c r="AZ2363" s="2">
        <v>23.084700000000002</v>
      </c>
      <c r="BA2363" s="2">
        <v>12.63</v>
      </c>
      <c r="BB2363" s="2">
        <v>13.9</v>
      </c>
      <c r="BC2363" s="2">
        <v>90.6</v>
      </c>
      <c r="BD2363" s="2">
        <v>42.750300000000003</v>
      </c>
      <c r="BE2363" s="4" t="str">
        <f t="shared" si="362"/>
        <v>NO APLICA</v>
      </c>
      <c r="BF2363" s="4">
        <f t="shared" si="363"/>
        <v>10.462800000000001</v>
      </c>
      <c r="BG2363">
        <f t="shared" si="364"/>
        <v>9.23</v>
      </c>
      <c r="BH2363">
        <f t="shared" si="365"/>
        <v>9.0500000000000007</v>
      </c>
      <c r="BI2363">
        <f t="shared" si="366"/>
        <v>12.63</v>
      </c>
      <c r="BJ2363">
        <f t="shared" si="367"/>
        <v>11.73</v>
      </c>
      <c r="BK2363">
        <f t="shared" si="368"/>
        <v>9.0399999999999991</v>
      </c>
      <c r="BL2363">
        <f t="shared" si="369"/>
        <v>5212.5000000001482</v>
      </c>
    </row>
    <row r="2364" spans="1:64" x14ac:dyDescent="0.2">
      <c r="A2364" s="1">
        <v>2362</v>
      </c>
      <c r="B2364" s="7" t="s">
        <v>22</v>
      </c>
      <c r="C2364" s="3">
        <v>40002</v>
      </c>
      <c r="D2364" s="4" t="s">
        <v>629</v>
      </c>
      <c r="E2364" s="4" t="s">
        <v>164</v>
      </c>
      <c r="F2364" s="5" t="str">
        <f t="shared" si="360"/>
        <v>W</v>
      </c>
      <c r="G2364" s="6">
        <v>0.83263888888888893</v>
      </c>
      <c r="H2364" s="6">
        <v>0.87361111111111101</v>
      </c>
      <c r="I2364" s="85">
        <f t="shared" si="361"/>
        <v>58.999999999999787</v>
      </c>
      <c r="J2364" s="86">
        <f>I2364*Segmentos!$D$7*(AH2364%)*IF(ISNUMBER(AI2364),AI2364%,0)</f>
        <v>260897.99999999907</v>
      </c>
      <c r="K2364" s="86">
        <f>I2364*Segmentos!$D$7*(AL2364%)*IF(ISNUMBER(AM2364),AM2364%,0)</f>
        <v>283247.19999999896</v>
      </c>
      <c r="L2364" s="4"/>
      <c r="M2364" s="2">
        <v>1.1399999999999999</v>
      </c>
      <c r="N2364" s="2">
        <v>3.3</v>
      </c>
      <c r="O2364" s="2">
        <v>34.4</v>
      </c>
      <c r="P2364" s="2">
        <v>92.156199999999998</v>
      </c>
      <c r="Q2364" s="2">
        <v>0.52</v>
      </c>
      <c r="R2364" s="2">
        <v>1.1000000000000001</v>
      </c>
      <c r="S2364" s="2">
        <v>48.6</v>
      </c>
      <c r="T2364" s="2">
        <v>6.9608999999999996</v>
      </c>
      <c r="U2364" s="2">
        <v>0.74</v>
      </c>
      <c r="V2364" s="2">
        <v>1.9</v>
      </c>
      <c r="W2364" s="2">
        <v>39.299999999999997</v>
      </c>
      <c r="X2364" s="2">
        <v>12.431100000000001</v>
      </c>
      <c r="Y2364" s="2">
        <v>0.55000000000000004</v>
      </c>
      <c r="Z2364" s="2">
        <v>2.4</v>
      </c>
      <c r="AA2364" s="2">
        <v>23.4</v>
      </c>
      <c r="AB2364" s="2">
        <v>13.101699999999999</v>
      </c>
      <c r="AC2364" s="2">
        <v>2.2599999999999998</v>
      </c>
      <c r="AD2364" s="2">
        <v>6.3</v>
      </c>
      <c r="AE2364" s="2">
        <v>36</v>
      </c>
      <c r="AF2364" s="2">
        <v>59.662500000000001</v>
      </c>
      <c r="AG2364" s="20">
        <v>1.0900000000000001</v>
      </c>
      <c r="AH2364" s="20">
        <v>3.3</v>
      </c>
      <c r="AI2364" s="20">
        <v>33.5</v>
      </c>
      <c r="AJ2364" s="20">
        <v>41.797800000000002</v>
      </c>
      <c r="AK2364" s="18">
        <v>1.19</v>
      </c>
      <c r="AL2364" s="18">
        <v>3.4</v>
      </c>
      <c r="AM2364" s="18">
        <v>35.299999999999997</v>
      </c>
      <c r="AN2364" s="18">
        <v>50.358400000000003</v>
      </c>
      <c r="AO2364" s="2">
        <v>1.34</v>
      </c>
      <c r="AP2364" s="2">
        <v>3.7</v>
      </c>
      <c r="AQ2364" s="2">
        <v>36.4</v>
      </c>
      <c r="AR2364" s="2">
        <v>11.8146</v>
      </c>
      <c r="AS2364" s="2">
        <v>1.51</v>
      </c>
      <c r="AT2364" s="2">
        <v>4.4000000000000004</v>
      </c>
      <c r="AU2364" s="2">
        <v>34.200000000000003</v>
      </c>
      <c r="AV2364" s="2">
        <v>26.825299999999999</v>
      </c>
      <c r="AW2364" s="2">
        <v>1.0900000000000001</v>
      </c>
      <c r="AX2364" s="2">
        <v>4.8</v>
      </c>
      <c r="AY2364" s="2">
        <v>22.8</v>
      </c>
      <c r="AZ2364" s="2">
        <v>25.302199999999999</v>
      </c>
      <c r="BA2364" s="2">
        <v>0.91</v>
      </c>
      <c r="BB2364" s="2">
        <v>1.5</v>
      </c>
      <c r="BC2364" s="2">
        <v>61.4</v>
      </c>
      <c r="BD2364" s="2">
        <v>28.214099999999998</v>
      </c>
      <c r="BE2364" s="4" t="str">
        <f t="shared" si="362"/>
        <v>NO APLICA</v>
      </c>
      <c r="BF2364" s="4">
        <f t="shared" si="363"/>
        <v>1.2949999999999999</v>
      </c>
      <c r="BG2364">
        <f t="shared" si="364"/>
        <v>1.34</v>
      </c>
      <c r="BH2364">
        <f t="shared" si="365"/>
        <v>1.51</v>
      </c>
      <c r="BI2364">
        <f t="shared" si="366"/>
        <v>1.0900000000000001</v>
      </c>
      <c r="BJ2364">
        <f t="shared" si="367"/>
        <v>1.19</v>
      </c>
      <c r="BK2364">
        <f t="shared" si="368"/>
        <v>1.0900000000000001</v>
      </c>
      <c r="BL2364">
        <f t="shared" si="369"/>
        <v>6697.6799999999748</v>
      </c>
    </row>
    <row r="2365" spans="1:64" x14ac:dyDescent="0.2">
      <c r="A2365" s="1">
        <v>2363</v>
      </c>
      <c r="B2365" s="7" t="s">
        <v>4</v>
      </c>
      <c r="C2365" s="3">
        <v>40002</v>
      </c>
      <c r="D2365" s="4" t="s">
        <v>3</v>
      </c>
      <c r="E2365" s="4" t="s">
        <v>165</v>
      </c>
      <c r="F2365" s="5" t="str">
        <f t="shared" si="360"/>
        <v>W</v>
      </c>
      <c r="G2365" s="6">
        <v>0.77708333333333324</v>
      </c>
      <c r="H2365" s="6">
        <v>0.87361111111111101</v>
      </c>
      <c r="I2365" s="85">
        <f t="shared" si="361"/>
        <v>139</v>
      </c>
      <c r="J2365" s="86">
        <f>I2365*Segmentos!$D$7*(AH2365%)*IF(ISNUMBER(AI2365),AI2365%,0)</f>
        <v>1709422.0000000002</v>
      </c>
      <c r="K2365" s="86">
        <f>I2365*Segmentos!$D$7*(AL2365%)*IF(ISNUMBER(AM2365),AM2365%,0)</f>
        <v>2956585.5999999996</v>
      </c>
      <c r="L2365" s="4"/>
      <c r="M2365" s="2">
        <v>4.26</v>
      </c>
      <c r="N2365" s="2">
        <v>16.5</v>
      </c>
      <c r="O2365" s="2">
        <v>25.9</v>
      </c>
      <c r="P2365" s="2">
        <v>73.665400000000005</v>
      </c>
      <c r="Q2365" s="2">
        <v>6.16</v>
      </c>
      <c r="R2365" s="2">
        <v>19.8</v>
      </c>
      <c r="S2365" s="2">
        <v>31.2</v>
      </c>
      <c r="T2365" s="2">
        <v>17.779699999999998</v>
      </c>
      <c r="U2365" s="2">
        <v>4.62</v>
      </c>
      <c r="V2365" s="2">
        <v>18.3</v>
      </c>
      <c r="W2365" s="2">
        <v>25.2</v>
      </c>
      <c r="X2365" s="2">
        <v>16.770199999999999</v>
      </c>
      <c r="Y2365" s="2">
        <v>3.33</v>
      </c>
      <c r="Z2365" s="2">
        <v>16.5</v>
      </c>
      <c r="AA2365" s="2">
        <v>20.2</v>
      </c>
      <c r="AB2365" s="2">
        <v>16.985600000000002</v>
      </c>
      <c r="AC2365" s="2">
        <v>3.9</v>
      </c>
      <c r="AD2365" s="2">
        <v>13.6</v>
      </c>
      <c r="AE2365" s="2">
        <v>28.8</v>
      </c>
      <c r="AF2365" s="2">
        <v>22.129899999999999</v>
      </c>
      <c r="AG2365" s="20">
        <v>3.08</v>
      </c>
      <c r="AH2365" s="20">
        <v>14.3</v>
      </c>
      <c r="AI2365" s="20">
        <v>21.5</v>
      </c>
      <c r="AJ2365" s="20">
        <v>25.284400000000002</v>
      </c>
      <c r="AK2365" s="18">
        <v>5.32</v>
      </c>
      <c r="AL2365" s="18">
        <v>18.399999999999999</v>
      </c>
      <c r="AM2365" s="18">
        <v>28.9</v>
      </c>
      <c r="AN2365" s="18">
        <v>48.381</v>
      </c>
      <c r="AO2365" s="2">
        <v>1.81</v>
      </c>
      <c r="AP2365" s="2">
        <v>6.2</v>
      </c>
      <c r="AQ2365" s="2">
        <v>29.4</v>
      </c>
      <c r="AR2365" s="2">
        <v>3.4268000000000001</v>
      </c>
      <c r="AS2365" s="2">
        <v>3.97</v>
      </c>
      <c r="AT2365" s="2">
        <v>14.9</v>
      </c>
      <c r="AU2365" s="2">
        <v>26.6</v>
      </c>
      <c r="AV2365" s="2">
        <v>15.116099999999999</v>
      </c>
      <c r="AW2365" s="2">
        <v>4.3600000000000003</v>
      </c>
      <c r="AX2365" s="2">
        <v>15.6</v>
      </c>
      <c r="AY2365" s="2">
        <v>27.9</v>
      </c>
      <c r="AZ2365" s="2">
        <v>21.712</v>
      </c>
      <c r="BA2365" s="2">
        <v>5.04</v>
      </c>
      <c r="BB2365" s="2">
        <v>20.9</v>
      </c>
      <c r="BC2365" s="2">
        <v>24.1</v>
      </c>
      <c r="BD2365" s="2">
        <v>33.410499999999999</v>
      </c>
      <c r="BE2365" s="4" t="str">
        <f t="shared" si="362"/>
        <v>ABURRIDO</v>
      </c>
      <c r="BF2365" s="4">
        <f t="shared" si="363"/>
        <v>4.1657999999999999</v>
      </c>
      <c r="BG2365">
        <f t="shared" si="364"/>
        <v>1.81</v>
      </c>
      <c r="BH2365">
        <f t="shared" si="365"/>
        <v>3.97</v>
      </c>
      <c r="BI2365">
        <f t="shared" si="366"/>
        <v>5.04</v>
      </c>
      <c r="BJ2365">
        <f t="shared" si="367"/>
        <v>5.32</v>
      </c>
      <c r="BK2365">
        <f t="shared" si="368"/>
        <v>3.08</v>
      </c>
      <c r="BL2365">
        <f t="shared" si="369"/>
        <v>59401.649999999994</v>
      </c>
    </row>
    <row r="2366" spans="1:64" x14ac:dyDescent="0.2">
      <c r="A2366" s="1">
        <v>2364</v>
      </c>
      <c r="B2366" s="7" t="s">
        <v>15</v>
      </c>
      <c r="C2366" s="3">
        <v>40003</v>
      </c>
      <c r="D2366" s="4" t="s">
        <v>626</v>
      </c>
      <c r="E2366" s="4" t="s">
        <v>164</v>
      </c>
      <c r="F2366" s="5" t="str">
        <f t="shared" si="360"/>
        <v>J</v>
      </c>
      <c r="G2366" s="6">
        <v>0.875</v>
      </c>
      <c r="H2366" s="6">
        <v>0.9145833333333333</v>
      </c>
      <c r="I2366" s="85">
        <f t="shared" si="361"/>
        <v>56.999999999999957</v>
      </c>
      <c r="J2366" s="86">
        <f>I2366*Segmentos!$D$7*(AH2366%)*IF(ISNUMBER(AI2366),AI2366%,0)</f>
        <v>1621900.7999999989</v>
      </c>
      <c r="K2366" s="86">
        <f>I2366*Segmentos!$D$7*(AL2366%)*IF(ISNUMBER(AM2366),AM2366%,0)</f>
        <v>2171836.7999999984</v>
      </c>
      <c r="L2366" s="4"/>
      <c r="M2366" s="2">
        <v>8.39</v>
      </c>
      <c r="N2366" s="2">
        <v>19.5</v>
      </c>
      <c r="O2366" s="2">
        <v>43.1</v>
      </c>
      <c r="P2366" s="2">
        <v>89.110500000000002</v>
      </c>
      <c r="Q2366" s="2">
        <v>5.14</v>
      </c>
      <c r="R2366" s="2">
        <v>14.2</v>
      </c>
      <c r="S2366" s="2">
        <v>36.200000000000003</v>
      </c>
      <c r="T2366" s="2">
        <v>9.1084999999999994</v>
      </c>
      <c r="U2366" s="2">
        <v>3.99</v>
      </c>
      <c r="V2366" s="2">
        <v>13.5</v>
      </c>
      <c r="W2366" s="2">
        <v>29.6</v>
      </c>
      <c r="X2366" s="2">
        <v>8.8788</v>
      </c>
      <c r="Y2366" s="2">
        <v>9.4700000000000006</v>
      </c>
      <c r="Z2366" s="2">
        <v>22.3</v>
      </c>
      <c r="AA2366" s="2">
        <v>42.5</v>
      </c>
      <c r="AB2366" s="2">
        <v>29.712700000000002</v>
      </c>
      <c r="AC2366" s="2">
        <v>11.88</v>
      </c>
      <c r="AD2366" s="2">
        <v>23.5</v>
      </c>
      <c r="AE2366" s="2">
        <v>50.6</v>
      </c>
      <c r="AF2366" s="2">
        <v>41.410299999999999</v>
      </c>
      <c r="AG2366" s="20">
        <v>7.12</v>
      </c>
      <c r="AH2366" s="20">
        <v>17.100000000000001</v>
      </c>
      <c r="AI2366" s="20">
        <v>41.6</v>
      </c>
      <c r="AJ2366" s="20">
        <v>35.878799999999998</v>
      </c>
      <c r="AK2366" s="18">
        <v>9.5299999999999994</v>
      </c>
      <c r="AL2366" s="18">
        <v>21.6</v>
      </c>
      <c r="AM2366" s="18">
        <v>44.1</v>
      </c>
      <c r="AN2366" s="18">
        <v>53.231699999999996</v>
      </c>
      <c r="AO2366" s="2">
        <v>8.48</v>
      </c>
      <c r="AP2366" s="2">
        <v>21.6</v>
      </c>
      <c r="AQ2366" s="2">
        <v>39.299999999999997</v>
      </c>
      <c r="AR2366" s="2">
        <v>9.84</v>
      </c>
      <c r="AS2366" s="2">
        <v>6.34</v>
      </c>
      <c r="AT2366" s="2">
        <v>16.8</v>
      </c>
      <c r="AU2366" s="2">
        <v>37.6</v>
      </c>
      <c r="AV2366" s="2">
        <v>14.827199999999999</v>
      </c>
      <c r="AW2366" s="2">
        <v>8.75</v>
      </c>
      <c r="AX2366" s="2">
        <v>17.7</v>
      </c>
      <c r="AY2366" s="2">
        <v>49.4</v>
      </c>
      <c r="AZ2366" s="2">
        <v>26.7121</v>
      </c>
      <c r="BA2366" s="2">
        <v>9.2799999999999994</v>
      </c>
      <c r="BB2366" s="2">
        <v>21.7</v>
      </c>
      <c r="BC2366" s="2">
        <v>42.7</v>
      </c>
      <c r="BD2366" s="2">
        <v>37.731099999999998</v>
      </c>
      <c r="BE2366" s="4" t="str">
        <f t="shared" si="362"/>
        <v>NO APLICA</v>
      </c>
      <c r="BF2366" s="4">
        <f t="shared" si="363"/>
        <v>7.8811999999999998</v>
      </c>
      <c r="BG2366">
        <f t="shared" si="364"/>
        <v>8.48</v>
      </c>
      <c r="BH2366">
        <f t="shared" si="365"/>
        <v>6.34</v>
      </c>
      <c r="BI2366">
        <f t="shared" si="366"/>
        <v>9.2799999999999994</v>
      </c>
      <c r="BJ2366">
        <f t="shared" si="367"/>
        <v>9.5299999999999994</v>
      </c>
      <c r="BK2366">
        <f t="shared" si="368"/>
        <v>7.12</v>
      </c>
      <c r="BL2366">
        <f t="shared" si="369"/>
        <v>47905.649999999965</v>
      </c>
    </row>
    <row r="2367" spans="1:64" x14ac:dyDescent="0.2">
      <c r="A2367" s="1">
        <v>2365</v>
      </c>
      <c r="B2367" s="7" t="s">
        <v>5</v>
      </c>
      <c r="C2367" s="3">
        <v>40003</v>
      </c>
      <c r="D2367" s="4" t="s">
        <v>3</v>
      </c>
      <c r="E2367" s="4" t="s">
        <v>164</v>
      </c>
      <c r="F2367" s="5" t="str">
        <f t="shared" si="360"/>
        <v>J</v>
      </c>
      <c r="G2367" s="6">
        <v>0.87361111111111101</v>
      </c>
      <c r="H2367" s="6">
        <v>0.91666666666666663</v>
      </c>
      <c r="I2367" s="85">
        <f t="shared" si="361"/>
        <v>62.000000000000099</v>
      </c>
      <c r="J2367" s="86">
        <f>I2367*Segmentos!$D$7*(AH2367%)*IF(ISNUMBER(AI2367),AI2367%,0)</f>
        <v>1249920.0000000021</v>
      </c>
      <c r="K2367" s="86">
        <f>I2367*Segmentos!$D$7*(AL2367%)*IF(ISNUMBER(AM2367),AM2367%,0)</f>
        <v>1139932.0000000019</v>
      </c>
      <c r="L2367" s="4"/>
      <c r="M2367" s="2">
        <v>4.8</v>
      </c>
      <c r="N2367" s="2">
        <v>15.2</v>
      </c>
      <c r="O2367" s="2">
        <v>31.6</v>
      </c>
      <c r="P2367" s="2">
        <v>80.121399999999994</v>
      </c>
      <c r="Q2367" s="2">
        <v>2.74</v>
      </c>
      <c r="R2367" s="2">
        <v>7.8</v>
      </c>
      <c r="S2367" s="2">
        <v>35.200000000000003</v>
      </c>
      <c r="T2367" s="2">
        <v>7.6147999999999998</v>
      </c>
      <c r="U2367" s="2">
        <v>3.21</v>
      </c>
      <c r="V2367" s="2">
        <v>15.8</v>
      </c>
      <c r="W2367" s="2">
        <v>20.3</v>
      </c>
      <c r="X2367" s="2">
        <v>11.229799999999999</v>
      </c>
      <c r="Y2367" s="2">
        <v>5.69</v>
      </c>
      <c r="Z2367" s="2">
        <v>16.600000000000001</v>
      </c>
      <c r="AA2367" s="2">
        <v>34.4</v>
      </c>
      <c r="AB2367" s="2">
        <v>28.0108</v>
      </c>
      <c r="AC2367" s="2">
        <v>6.08</v>
      </c>
      <c r="AD2367" s="2">
        <v>17.399999999999999</v>
      </c>
      <c r="AE2367" s="2">
        <v>35</v>
      </c>
      <c r="AF2367" s="2">
        <v>33.265900000000002</v>
      </c>
      <c r="AG2367" s="20">
        <v>5.04</v>
      </c>
      <c r="AH2367" s="20">
        <v>16</v>
      </c>
      <c r="AI2367" s="20">
        <v>31.5</v>
      </c>
      <c r="AJ2367" s="20">
        <v>39.859699999999997</v>
      </c>
      <c r="AK2367" s="18">
        <v>4.59</v>
      </c>
      <c r="AL2367" s="18">
        <v>14.5</v>
      </c>
      <c r="AM2367" s="18">
        <v>31.7</v>
      </c>
      <c r="AN2367" s="18">
        <v>40.261699999999998</v>
      </c>
      <c r="AO2367" s="2">
        <v>3.89</v>
      </c>
      <c r="AP2367" s="2">
        <v>14.1</v>
      </c>
      <c r="AQ2367" s="2">
        <v>27.6</v>
      </c>
      <c r="AR2367" s="2">
        <v>7.0871000000000004</v>
      </c>
      <c r="AS2367" s="2">
        <v>4.5</v>
      </c>
      <c r="AT2367" s="2">
        <v>14.6</v>
      </c>
      <c r="AU2367" s="2">
        <v>30.9</v>
      </c>
      <c r="AV2367" s="2">
        <v>16.5307</v>
      </c>
      <c r="AW2367" s="2">
        <v>6.05</v>
      </c>
      <c r="AX2367" s="2">
        <v>14.8</v>
      </c>
      <c r="AY2367" s="2">
        <v>40.9</v>
      </c>
      <c r="AZ2367" s="2">
        <v>29.005400000000002</v>
      </c>
      <c r="BA2367" s="2">
        <v>4.3099999999999996</v>
      </c>
      <c r="BB2367" s="2">
        <v>16.2</v>
      </c>
      <c r="BC2367" s="2">
        <v>26.6</v>
      </c>
      <c r="BD2367" s="2">
        <v>27.498200000000001</v>
      </c>
      <c r="BE2367" s="4" t="str">
        <f t="shared" si="362"/>
        <v>NO APLICA</v>
      </c>
      <c r="BF2367" s="4">
        <f t="shared" si="363"/>
        <v>4.9580000000000002</v>
      </c>
      <c r="BG2367">
        <f t="shared" si="364"/>
        <v>3.89</v>
      </c>
      <c r="BH2367">
        <f t="shared" si="365"/>
        <v>4.5</v>
      </c>
      <c r="BI2367">
        <f t="shared" si="366"/>
        <v>6.05</v>
      </c>
      <c r="BJ2367">
        <f t="shared" si="367"/>
        <v>4.59</v>
      </c>
      <c r="BK2367">
        <f t="shared" si="368"/>
        <v>5.04</v>
      </c>
      <c r="BL2367">
        <f t="shared" si="369"/>
        <v>29779.840000000047</v>
      </c>
    </row>
    <row r="2368" spans="1:64" x14ac:dyDescent="0.2">
      <c r="A2368" s="1">
        <v>2366</v>
      </c>
      <c r="B2368" s="7" t="s">
        <v>49</v>
      </c>
      <c r="C2368" s="3">
        <v>40003</v>
      </c>
      <c r="D2368" s="4" t="s">
        <v>628</v>
      </c>
      <c r="E2368" s="4" t="s">
        <v>168</v>
      </c>
      <c r="F2368" s="5" t="str">
        <f t="shared" si="360"/>
        <v>J</v>
      </c>
      <c r="G2368" s="6">
        <v>0.91736111111111107</v>
      </c>
      <c r="H2368" s="6">
        <v>2.1527777777777781E-2</v>
      </c>
      <c r="I2368" s="85">
        <f t="shared" si="361"/>
        <v>150.00000000000006</v>
      </c>
      <c r="J2368" s="86">
        <f>I2368*Segmentos!$D$7*(AH2368%)*IF(ISNUMBER(AI2368),AI2368%,0)</f>
        <v>1102920.0000000002</v>
      </c>
      <c r="K2368" s="86">
        <f>I2368*Segmentos!$D$7*(AL2368%)*IF(ISNUMBER(AM2368),AM2368%,0)</f>
        <v>1206660.0000000005</v>
      </c>
      <c r="L2368" s="4" t="s">
        <v>491</v>
      </c>
      <c r="M2368" s="2">
        <v>1.93</v>
      </c>
      <c r="N2368" s="2">
        <v>9.6</v>
      </c>
      <c r="O2368" s="2">
        <v>20.100000000000001</v>
      </c>
      <c r="P2368" s="2">
        <v>86.937799999999996</v>
      </c>
      <c r="Q2368" s="2">
        <v>0.15</v>
      </c>
      <c r="R2368" s="2">
        <v>2.8</v>
      </c>
      <c r="S2368" s="2">
        <v>5.2</v>
      </c>
      <c r="T2368" s="2">
        <v>1.0994999999999999</v>
      </c>
      <c r="U2368" s="2">
        <v>1.81</v>
      </c>
      <c r="V2368" s="2">
        <v>9.6</v>
      </c>
      <c r="W2368" s="2">
        <v>18.8</v>
      </c>
      <c r="X2368" s="2">
        <v>17.0398</v>
      </c>
      <c r="Y2368" s="2">
        <v>2.44</v>
      </c>
      <c r="Z2368" s="2">
        <v>12.5</v>
      </c>
      <c r="AA2368" s="2">
        <v>19.600000000000001</v>
      </c>
      <c r="AB2368" s="2">
        <v>32.375999999999998</v>
      </c>
      <c r="AC2368" s="2">
        <v>2.4700000000000002</v>
      </c>
      <c r="AD2368" s="2">
        <v>10.4</v>
      </c>
      <c r="AE2368" s="2">
        <v>23.6</v>
      </c>
      <c r="AF2368" s="2">
        <v>36.422600000000003</v>
      </c>
      <c r="AG2368" s="20">
        <v>1.84</v>
      </c>
      <c r="AH2368" s="20">
        <v>10.1</v>
      </c>
      <c r="AI2368" s="20">
        <v>18.2</v>
      </c>
      <c r="AJ2368" s="20">
        <v>39.217700000000001</v>
      </c>
      <c r="AK2368" s="18">
        <v>2.02</v>
      </c>
      <c r="AL2368" s="18">
        <v>9.1</v>
      </c>
      <c r="AM2368" s="18">
        <v>22.1</v>
      </c>
      <c r="AN2368" s="18">
        <v>47.720100000000002</v>
      </c>
      <c r="AO2368" s="2">
        <v>0.46</v>
      </c>
      <c r="AP2368" s="2">
        <v>4.8</v>
      </c>
      <c r="AQ2368" s="2">
        <v>9.6999999999999993</v>
      </c>
      <c r="AR2368" s="2">
        <v>2.2587000000000002</v>
      </c>
      <c r="AS2368" s="2">
        <v>1.76</v>
      </c>
      <c r="AT2368" s="2">
        <v>9.6</v>
      </c>
      <c r="AU2368" s="2">
        <v>18.3</v>
      </c>
      <c r="AV2368" s="2">
        <v>17.4634</v>
      </c>
      <c r="AW2368" s="2">
        <v>1.87</v>
      </c>
      <c r="AX2368" s="2">
        <v>8.6999999999999993</v>
      </c>
      <c r="AY2368" s="2">
        <v>21.6</v>
      </c>
      <c r="AZ2368" s="2">
        <v>24.240500000000001</v>
      </c>
      <c r="BA2368" s="2">
        <v>2.4900000000000002</v>
      </c>
      <c r="BB2368" s="2">
        <v>11.7</v>
      </c>
      <c r="BC2368" s="2">
        <v>21.4</v>
      </c>
      <c r="BD2368" s="2">
        <v>42.975200000000001</v>
      </c>
      <c r="BE2368" s="4" t="str">
        <f t="shared" si="362"/>
        <v>ABURRIDO</v>
      </c>
      <c r="BF2368" s="4">
        <f t="shared" si="363"/>
        <v>1.8866000000000003</v>
      </c>
      <c r="BG2368">
        <f t="shared" si="364"/>
        <v>0.46</v>
      </c>
      <c r="BH2368">
        <f t="shared" si="365"/>
        <v>1.76</v>
      </c>
      <c r="BI2368">
        <f t="shared" si="366"/>
        <v>2.4900000000000002</v>
      </c>
      <c r="BJ2368">
        <f t="shared" si="367"/>
        <v>2.02</v>
      </c>
      <c r="BK2368">
        <f t="shared" si="368"/>
        <v>1.84</v>
      </c>
      <c r="BL2368">
        <f t="shared" si="369"/>
        <v>28944.000000000011</v>
      </c>
    </row>
    <row r="2369" spans="1:64" x14ac:dyDescent="0.2">
      <c r="A2369" s="1">
        <v>2367</v>
      </c>
      <c r="B2369" s="7" t="s">
        <v>18</v>
      </c>
      <c r="C2369" s="3">
        <v>40003</v>
      </c>
      <c r="D2369" s="4" t="s">
        <v>17</v>
      </c>
      <c r="E2369" s="4" t="s">
        <v>168</v>
      </c>
      <c r="F2369" s="5" t="str">
        <f t="shared" si="360"/>
        <v>J</v>
      </c>
      <c r="G2369" s="6">
        <v>0.83333333333333337</v>
      </c>
      <c r="H2369" s="6">
        <v>0.91527777777777775</v>
      </c>
      <c r="I2369" s="85">
        <f t="shared" si="361"/>
        <v>117.9999999999999</v>
      </c>
      <c r="J2369" s="86">
        <f>I2369*Segmentos!$D$7*(AH2369%)*IF(ISNUMBER(AI2369),AI2369%,0)</f>
        <v>81561.599999999948</v>
      </c>
      <c r="K2369" s="86">
        <f>I2369*Segmentos!$D$7*(AL2369%)*IF(ISNUMBER(AM2369),AM2369%,0)</f>
        <v>174923.19999999987</v>
      </c>
      <c r="L2369" s="4" t="s">
        <v>490</v>
      </c>
      <c r="M2369" s="2">
        <v>0.27</v>
      </c>
      <c r="N2369" s="2">
        <v>2.1</v>
      </c>
      <c r="O2369" s="2">
        <v>12.7</v>
      </c>
      <c r="P2369" s="2">
        <v>78.455500000000001</v>
      </c>
      <c r="Q2369" s="2">
        <v>0.01</v>
      </c>
      <c r="R2369" s="2">
        <v>0.9</v>
      </c>
      <c r="S2369" s="2">
        <v>1.2</v>
      </c>
      <c r="T2369" s="2">
        <v>0.49730000000000002</v>
      </c>
      <c r="U2369" s="2">
        <v>0.82</v>
      </c>
      <c r="V2369" s="2">
        <v>2.2999999999999998</v>
      </c>
      <c r="W2369" s="2">
        <v>35.700000000000003</v>
      </c>
      <c r="X2369" s="2">
        <v>50.091500000000003</v>
      </c>
      <c r="Y2369" s="2">
        <v>7.0000000000000007E-2</v>
      </c>
      <c r="Z2369" s="2">
        <v>2.2999999999999998</v>
      </c>
      <c r="AA2369" s="2">
        <v>3.1</v>
      </c>
      <c r="AB2369" s="2">
        <v>6.2603</v>
      </c>
      <c r="AC2369" s="2">
        <v>0.23</v>
      </c>
      <c r="AD2369" s="2">
        <v>2.5</v>
      </c>
      <c r="AE2369" s="2">
        <v>9.1</v>
      </c>
      <c r="AF2369" s="2">
        <v>21.606400000000001</v>
      </c>
      <c r="AG2369" s="20">
        <v>0.17</v>
      </c>
      <c r="AH2369" s="20">
        <v>2.7</v>
      </c>
      <c r="AI2369" s="20">
        <v>6.4</v>
      </c>
      <c r="AJ2369" s="20">
        <v>23.48</v>
      </c>
      <c r="AK2369" s="18">
        <v>0.36</v>
      </c>
      <c r="AL2369" s="18">
        <v>1.7</v>
      </c>
      <c r="AM2369" s="18">
        <v>21.8</v>
      </c>
      <c r="AN2369" s="18">
        <v>54.975499999999997</v>
      </c>
      <c r="AO2369" s="2">
        <v>0</v>
      </c>
      <c r="AP2369" s="2">
        <v>0.2</v>
      </c>
      <c r="AQ2369" s="2">
        <v>0.8</v>
      </c>
      <c r="AR2369" s="2">
        <v>5.1200000000000002E-2</v>
      </c>
      <c r="AS2369" s="2">
        <v>0.11</v>
      </c>
      <c r="AT2369" s="2">
        <v>2.5</v>
      </c>
      <c r="AU2369" s="2">
        <v>4.5</v>
      </c>
      <c r="AV2369" s="2">
        <v>7.0640000000000001</v>
      </c>
      <c r="AW2369" s="2">
        <v>0.59</v>
      </c>
      <c r="AX2369" s="2">
        <v>2.2000000000000002</v>
      </c>
      <c r="AY2369" s="2">
        <v>26.4</v>
      </c>
      <c r="AZ2369" s="2">
        <v>49.0548</v>
      </c>
      <c r="BA2369" s="2">
        <v>0.2</v>
      </c>
      <c r="BB2369" s="2">
        <v>2.4</v>
      </c>
      <c r="BC2369" s="2">
        <v>8.3000000000000007</v>
      </c>
      <c r="BD2369" s="2">
        <v>22.285599999999999</v>
      </c>
      <c r="BE2369" s="4" t="str">
        <f t="shared" si="362"/>
        <v>ABURRIDO</v>
      </c>
      <c r="BF2369" s="4">
        <f t="shared" si="363"/>
        <v>0.27779999999999999</v>
      </c>
      <c r="BG2369">
        <f t="shared" si="364"/>
        <v>0</v>
      </c>
      <c r="BH2369">
        <f t="shared" si="365"/>
        <v>0.11</v>
      </c>
      <c r="BI2369">
        <f t="shared" si="366"/>
        <v>0.59</v>
      </c>
      <c r="BJ2369">
        <f t="shared" si="367"/>
        <v>0.36</v>
      </c>
      <c r="BK2369">
        <f t="shared" si="368"/>
        <v>0.17</v>
      </c>
      <c r="BL2369">
        <f t="shared" si="369"/>
        <v>3147.0599999999972</v>
      </c>
    </row>
    <row r="2370" spans="1:64" x14ac:dyDescent="0.2">
      <c r="A2370" s="1">
        <v>2368</v>
      </c>
      <c r="B2370" s="7" t="s">
        <v>9</v>
      </c>
      <c r="C2370" s="3">
        <v>40003</v>
      </c>
      <c r="D2370" s="4" t="s">
        <v>8</v>
      </c>
      <c r="E2370" s="4" t="s">
        <v>168</v>
      </c>
      <c r="F2370" s="5" t="str">
        <f t="shared" si="360"/>
        <v>J</v>
      </c>
      <c r="G2370" s="6">
        <v>0.7909722222222223</v>
      </c>
      <c r="H2370" s="6">
        <v>0.87361111111111101</v>
      </c>
      <c r="I2370" s="85">
        <f t="shared" si="361"/>
        <v>118.99999999999974</v>
      </c>
      <c r="J2370" s="86">
        <f>I2370*Segmentos!$D$7*(AH2370%)*IF(ISNUMBER(AI2370),AI2370%,0)</f>
        <v>1817558.3999999964</v>
      </c>
      <c r="K2370" s="86">
        <f>I2370*Segmentos!$D$7*(AL2370%)*IF(ISNUMBER(AM2370),AM2370%,0)</f>
        <v>2149425.599999995</v>
      </c>
      <c r="L2370" s="4" t="s">
        <v>489</v>
      </c>
      <c r="M2370" s="2">
        <v>4.18</v>
      </c>
      <c r="N2370" s="2">
        <v>14.5</v>
      </c>
      <c r="O2370" s="2">
        <v>28.9</v>
      </c>
      <c r="P2370" s="2">
        <v>83.916600000000003</v>
      </c>
      <c r="Q2370" s="2">
        <v>2.5099999999999998</v>
      </c>
      <c r="R2370" s="2">
        <v>9.8000000000000007</v>
      </c>
      <c r="S2370" s="2">
        <v>25.6</v>
      </c>
      <c r="T2370" s="2">
        <v>8.4138999999999999</v>
      </c>
      <c r="U2370" s="2">
        <v>3.8</v>
      </c>
      <c r="V2370" s="2">
        <v>13.4</v>
      </c>
      <c r="W2370" s="2">
        <v>28.3</v>
      </c>
      <c r="X2370" s="2">
        <v>15.962</v>
      </c>
      <c r="Y2370" s="2">
        <v>4.67</v>
      </c>
      <c r="Z2370" s="2">
        <v>14.9</v>
      </c>
      <c r="AA2370" s="2">
        <v>31.3</v>
      </c>
      <c r="AB2370" s="2">
        <v>27.6477</v>
      </c>
      <c r="AC2370" s="2">
        <v>4.84</v>
      </c>
      <c r="AD2370" s="2">
        <v>17.2</v>
      </c>
      <c r="AE2370" s="2">
        <v>28.2</v>
      </c>
      <c r="AF2370" s="2">
        <v>31.893000000000001</v>
      </c>
      <c r="AG2370" s="20">
        <v>3.83</v>
      </c>
      <c r="AH2370" s="20">
        <v>12.9</v>
      </c>
      <c r="AI2370" s="20">
        <v>29.6</v>
      </c>
      <c r="AJ2370" s="20">
        <v>36.412799999999997</v>
      </c>
      <c r="AK2370" s="18">
        <v>4.51</v>
      </c>
      <c r="AL2370" s="18">
        <v>15.9</v>
      </c>
      <c r="AM2370" s="18">
        <v>28.4</v>
      </c>
      <c r="AN2370" s="18">
        <v>47.503799999999998</v>
      </c>
      <c r="AO2370" s="2">
        <v>0.43</v>
      </c>
      <c r="AP2370" s="2">
        <v>6.5</v>
      </c>
      <c r="AQ2370" s="2">
        <v>6.6</v>
      </c>
      <c r="AR2370" s="2">
        <v>0.94199999999999995</v>
      </c>
      <c r="AS2370" s="2">
        <v>2.83</v>
      </c>
      <c r="AT2370" s="2">
        <v>11.4</v>
      </c>
      <c r="AU2370" s="2">
        <v>24.8</v>
      </c>
      <c r="AV2370" s="2">
        <v>12.4832</v>
      </c>
      <c r="AW2370" s="2">
        <v>3.91</v>
      </c>
      <c r="AX2370" s="2">
        <v>14.4</v>
      </c>
      <c r="AY2370" s="2">
        <v>27.1</v>
      </c>
      <c r="AZ2370" s="2">
        <v>22.540400000000002</v>
      </c>
      <c r="BA2370" s="2">
        <v>6.24</v>
      </c>
      <c r="BB2370" s="2">
        <v>18.600000000000001</v>
      </c>
      <c r="BC2370" s="2">
        <v>33.6</v>
      </c>
      <c r="BD2370" s="2">
        <v>47.951000000000001</v>
      </c>
      <c r="BE2370" s="4" t="str">
        <f t="shared" si="362"/>
        <v>ABURRIDO</v>
      </c>
      <c r="BF2370" s="4">
        <f t="shared" si="363"/>
        <v>3.8945999999999996</v>
      </c>
      <c r="BG2370">
        <f t="shared" si="364"/>
        <v>0.43</v>
      </c>
      <c r="BH2370">
        <f t="shared" si="365"/>
        <v>2.83</v>
      </c>
      <c r="BI2370">
        <f t="shared" si="366"/>
        <v>6.24</v>
      </c>
      <c r="BJ2370">
        <f t="shared" si="367"/>
        <v>4.51</v>
      </c>
      <c r="BK2370">
        <f t="shared" si="368"/>
        <v>3.83</v>
      </c>
      <c r="BL2370">
        <f t="shared" si="369"/>
        <v>49866.949999999895</v>
      </c>
    </row>
    <row r="2371" spans="1:64" x14ac:dyDescent="0.2">
      <c r="A2371" s="1">
        <v>2369</v>
      </c>
      <c r="B2371" s="7" t="s">
        <v>1</v>
      </c>
      <c r="C2371" s="3">
        <v>40003</v>
      </c>
      <c r="D2371" s="4" t="s">
        <v>627</v>
      </c>
      <c r="E2371" s="4" t="s">
        <v>163</v>
      </c>
      <c r="F2371" s="5" t="str">
        <f t="shared" si="360"/>
        <v>J</v>
      </c>
      <c r="G2371" s="6">
        <v>0.84722222222222221</v>
      </c>
      <c r="H2371" s="6">
        <v>0.88402777777777775</v>
      </c>
      <c r="I2371" s="85">
        <f t="shared" si="361"/>
        <v>52.999999999999972</v>
      </c>
      <c r="J2371" s="86">
        <f>I2371*Segmentos!$D$7*(AH2371%)*IF(ISNUMBER(AI2371),AI2371%,0)</f>
        <v>666019.19999999972</v>
      </c>
      <c r="K2371" s="86">
        <f>I2371*Segmentos!$D$7*(AL2371%)*IF(ISNUMBER(AM2371),AM2371%,0)</f>
        <v>1565323.199999999</v>
      </c>
      <c r="L2371" s="4"/>
      <c r="M2371" s="2">
        <v>5.36</v>
      </c>
      <c r="N2371" s="2">
        <v>9.8000000000000007</v>
      </c>
      <c r="O2371" s="2">
        <v>54.5</v>
      </c>
      <c r="P2371" s="2">
        <v>78.638099999999994</v>
      </c>
      <c r="Q2371" s="2">
        <v>5.08</v>
      </c>
      <c r="R2371" s="2">
        <v>9.4</v>
      </c>
      <c r="S2371" s="2">
        <v>54</v>
      </c>
      <c r="T2371" s="2">
        <v>12.4329</v>
      </c>
      <c r="U2371" s="2">
        <v>5.37</v>
      </c>
      <c r="V2371" s="2">
        <v>11.3</v>
      </c>
      <c r="W2371" s="2">
        <v>47.3</v>
      </c>
      <c r="X2371" s="2">
        <v>16.491</v>
      </c>
      <c r="Y2371" s="2">
        <v>4.95</v>
      </c>
      <c r="Z2371" s="2">
        <v>8.5</v>
      </c>
      <c r="AA2371" s="2">
        <v>58.5</v>
      </c>
      <c r="AB2371" s="2">
        <v>21.439</v>
      </c>
      <c r="AC2371" s="2">
        <v>5.88</v>
      </c>
      <c r="AD2371" s="2">
        <v>10.3</v>
      </c>
      <c r="AE2371" s="2">
        <v>56.9</v>
      </c>
      <c r="AF2371" s="2">
        <v>28.275200000000002</v>
      </c>
      <c r="AG2371" s="20">
        <v>3.13</v>
      </c>
      <c r="AH2371" s="20">
        <v>6.8</v>
      </c>
      <c r="AI2371" s="20">
        <v>46.2</v>
      </c>
      <c r="AJ2371" s="20">
        <v>21.766200000000001</v>
      </c>
      <c r="AK2371" s="18">
        <v>7.38</v>
      </c>
      <c r="AL2371" s="18">
        <v>12.6</v>
      </c>
      <c r="AM2371" s="18">
        <v>58.6</v>
      </c>
      <c r="AN2371" s="18">
        <v>56.8718</v>
      </c>
      <c r="AO2371" s="2">
        <v>4.49</v>
      </c>
      <c r="AP2371" s="2">
        <v>9</v>
      </c>
      <c r="AQ2371" s="2">
        <v>49.9</v>
      </c>
      <c r="AR2371" s="2">
        <v>7.1962999999999999</v>
      </c>
      <c r="AS2371" s="2">
        <v>4.92</v>
      </c>
      <c r="AT2371" s="2">
        <v>9</v>
      </c>
      <c r="AU2371" s="2">
        <v>54.4</v>
      </c>
      <c r="AV2371" s="2">
        <v>15.8841</v>
      </c>
      <c r="AW2371" s="2">
        <v>5.4</v>
      </c>
      <c r="AX2371" s="2">
        <v>9.3000000000000007</v>
      </c>
      <c r="AY2371" s="2">
        <v>58</v>
      </c>
      <c r="AZ2371" s="2">
        <v>22.746099999999998</v>
      </c>
      <c r="BA2371" s="2">
        <v>5.85</v>
      </c>
      <c r="BB2371" s="2">
        <v>10.9</v>
      </c>
      <c r="BC2371" s="2">
        <v>53.5</v>
      </c>
      <c r="BD2371" s="2">
        <v>32.811500000000002</v>
      </c>
      <c r="BE2371" s="4" t="str">
        <f t="shared" si="362"/>
        <v>NO APLICA</v>
      </c>
      <c r="BF2371" s="4">
        <f t="shared" si="363"/>
        <v>5.3079999999999998</v>
      </c>
      <c r="BG2371">
        <f t="shared" si="364"/>
        <v>4.49</v>
      </c>
      <c r="BH2371">
        <f t="shared" si="365"/>
        <v>4.92</v>
      </c>
      <c r="BI2371">
        <f t="shared" si="366"/>
        <v>5.85</v>
      </c>
      <c r="BJ2371">
        <f t="shared" si="367"/>
        <v>7.38</v>
      </c>
      <c r="BK2371">
        <f t="shared" si="368"/>
        <v>3.13</v>
      </c>
      <c r="BL2371">
        <f t="shared" si="369"/>
        <v>28307.299999999985</v>
      </c>
    </row>
    <row r="2372" spans="1:64" x14ac:dyDescent="0.2">
      <c r="A2372" s="1">
        <v>2370</v>
      </c>
      <c r="B2372" s="7" t="s">
        <v>36</v>
      </c>
      <c r="C2372" s="3">
        <v>40003</v>
      </c>
      <c r="D2372" s="4" t="s">
        <v>626</v>
      </c>
      <c r="E2372" s="4" t="s">
        <v>163</v>
      </c>
      <c r="F2372" s="5" t="str">
        <f t="shared" ref="F2372:F2435" si="370">CONCATENATE(IF(WEEKDAY(C2372)=1,"D",""),IF(WEEKDAY(C2372)=2,"L",""),IF(WEEKDAY(C2372)=3,"M",""),IF(WEEKDAY(C2372)=4,"W",""),IF(WEEKDAY(C2372)=5,"J",""),IF(WEEKDAY(C2372)=6,"V",""),IF(WEEKDAY(C2372)=7,"S",""))</f>
        <v>J</v>
      </c>
      <c r="G2372" s="6">
        <v>0.9194444444444444</v>
      </c>
      <c r="H2372" s="6">
        <v>0.94166666666666676</v>
      </c>
      <c r="I2372" s="85">
        <f t="shared" ref="I2372:I2435" si="371">IF(H2372&gt;=G2372,(H2372-G2372)*24*60,("24:00:00"-G2372+H2372)*24*60)</f>
        <v>32.000000000000206</v>
      </c>
      <c r="J2372" s="86">
        <f>I2372*Segmentos!$D$7*(AH2372%)*IF(ISNUMBER(AI2372),AI2372%,0)</f>
        <v>1462489.6000000094</v>
      </c>
      <c r="K2372" s="86">
        <f>I2372*Segmentos!$D$7*(AL2372%)*IF(ISNUMBER(AM2372),AM2372%,0)</f>
        <v>2243763.2000000146</v>
      </c>
      <c r="L2372" s="4"/>
      <c r="M2372" s="2">
        <v>14.62</v>
      </c>
      <c r="N2372" s="2">
        <v>22.8</v>
      </c>
      <c r="O2372" s="2">
        <v>64.099999999999994</v>
      </c>
      <c r="P2372" s="2">
        <v>87.764899999999997</v>
      </c>
      <c r="Q2372" s="2">
        <v>9.73</v>
      </c>
      <c r="R2372" s="2">
        <v>16.600000000000001</v>
      </c>
      <c r="S2372" s="2">
        <v>58.4</v>
      </c>
      <c r="T2372" s="2">
        <v>9.7393000000000001</v>
      </c>
      <c r="U2372" s="2">
        <v>10.74</v>
      </c>
      <c r="V2372" s="2">
        <v>22.1</v>
      </c>
      <c r="W2372" s="2">
        <v>48.5</v>
      </c>
      <c r="X2372" s="2">
        <v>13.514099999999999</v>
      </c>
      <c r="Y2372" s="2">
        <v>17.28</v>
      </c>
      <c r="Z2372" s="2">
        <v>25.7</v>
      </c>
      <c r="AA2372" s="2">
        <v>67.099999999999994</v>
      </c>
      <c r="AB2372" s="2">
        <v>30.628900000000002</v>
      </c>
      <c r="AC2372" s="2">
        <v>17.2</v>
      </c>
      <c r="AD2372" s="2">
        <v>23.8</v>
      </c>
      <c r="AE2372" s="2">
        <v>72.3</v>
      </c>
      <c r="AF2372" s="2">
        <v>33.8825</v>
      </c>
      <c r="AG2372" s="20">
        <v>11.42</v>
      </c>
      <c r="AH2372" s="20">
        <v>18.7</v>
      </c>
      <c r="AI2372" s="20">
        <v>61.1</v>
      </c>
      <c r="AJ2372" s="20">
        <v>32.53</v>
      </c>
      <c r="AK2372" s="18">
        <v>17.510000000000002</v>
      </c>
      <c r="AL2372" s="18">
        <v>26.6</v>
      </c>
      <c r="AM2372" s="18">
        <v>65.900000000000006</v>
      </c>
      <c r="AN2372" s="18">
        <v>55.234900000000003</v>
      </c>
      <c r="AO2372" s="2">
        <v>13.98</v>
      </c>
      <c r="AP2372" s="2">
        <v>20.3</v>
      </c>
      <c r="AQ2372" s="2">
        <v>69</v>
      </c>
      <c r="AR2372" s="2">
        <v>9.1682000000000006</v>
      </c>
      <c r="AS2372" s="2">
        <v>12.74</v>
      </c>
      <c r="AT2372" s="2">
        <v>21.2</v>
      </c>
      <c r="AU2372" s="2">
        <v>60.2</v>
      </c>
      <c r="AV2372" s="2">
        <v>16.848600000000001</v>
      </c>
      <c r="AW2372" s="2">
        <v>15.62</v>
      </c>
      <c r="AX2372" s="2">
        <v>24.1</v>
      </c>
      <c r="AY2372" s="2">
        <v>64.7</v>
      </c>
      <c r="AZ2372" s="2">
        <v>26.952500000000001</v>
      </c>
      <c r="BA2372" s="2">
        <v>15.14</v>
      </c>
      <c r="BB2372" s="2">
        <v>23.5</v>
      </c>
      <c r="BC2372" s="2">
        <v>64.400000000000006</v>
      </c>
      <c r="BD2372" s="2">
        <v>34.7956</v>
      </c>
      <c r="BE2372" s="4" t="str">
        <f t="shared" ref="BE2372:BE2435" si="372">IF(OR(E2372="NOTICIERO",E2372="INFORMATIVO"),"NO APLICA",IF(I2372&lt;60,"NO APLICA",IF(M2372&lt;6,"ABURRIDO",IF(O2372&lt;25,"ABURRIDO","ENTRETENIDO"))))</f>
        <v>NO APLICA</v>
      </c>
      <c r="BF2372" s="4">
        <f t="shared" ref="BF2372:BF2435" si="373">SUMPRODUCT($BG$2:$BK$2,BG2372:BK2372)/5</f>
        <v>14.194800000000001</v>
      </c>
      <c r="BG2372">
        <f t="shared" ref="BG2372:BG2435" si="374">AO2372</f>
        <v>13.98</v>
      </c>
      <c r="BH2372">
        <f t="shared" ref="BH2372:BH2435" si="375">AS2372</f>
        <v>12.74</v>
      </c>
      <c r="BI2372">
        <f t="shared" ref="BI2372:BI2435" si="376">MAX(AW2372,BA2372)</f>
        <v>15.62</v>
      </c>
      <c r="BJ2372">
        <f t="shared" ref="BJ2372:BJ2435" si="377">AK2372</f>
        <v>17.510000000000002</v>
      </c>
      <c r="BK2372">
        <f t="shared" ref="BK2372:BK2435" si="378">AG2372</f>
        <v>11.42</v>
      </c>
      <c r="BL2372">
        <f t="shared" ref="BL2372:BL2435" si="379">IFERROR((I2372*N2372*O2372),0)</f>
        <v>46767.360000000299</v>
      </c>
    </row>
    <row r="2373" spans="1:64" x14ac:dyDescent="0.2">
      <c r="A2373" s="1">
        <v>2371</v>
      </c>
      <c r="B2373" s="7" t="s">
        <v>88</v>
      </c>
      <c r="C2373" s="3">
        <v>40003</v>
      </c>
      <c r="D2373" s="4" t="s">
        <v>626</v>
      </c>
      <c r="E2373" s="4" t="s">
        <v>163</v>
      </c>
      <c r="F2373" s="5" t="str">
        <f t="shared" si="370"/>
        <v>J</v>
      </c>
      <c r="G2373" s="6">
        <v>0.91805555555555562</v>
      </c>
      <c r="H2373" s="6">
        <v>0.9194444444444444</v>
      </c>
      <c r="I2373" s="85">
        <f t="shared" si="371"/>
        <v>1.999999999999833</v>
      </c>
      <c r="J2373" s="86">
        <f>I2373*Segmentos!$D$7*(AH2373%)*IF(ISNUMBER(AI2373),AI2373%,0)</f>
        <v>76127.999999993655</v>
      </c>
      <c r="K2373" s="86">
        <f>I2373*Segmentos!$D$7*(AL2373%)*IF(ISNUMBER(AM2373),AM2373%,0)</f>
        <v>109875.19999999083</v>
      </c>
      <c r="L2373" s="4"/>
      <c r="M2373" s="2">
        <v>11.73</v>
      </c>
      <c r="N2373" s="2">
        <v>12.7</v>
      </c>
      <c r="O2373" s="2">
        <v>92.3</v>
      </c>
      <c r="P2373" s="2">
        <v>87.837299999999999</v>
      </c>
      <c r="Q2373" s="2">
        <v>8.1300000000000008</v>
      </c>
      <c r="R2373" s="2">
        <v>8.4</v>
      </c>
      <c r="S2373" s="2">
        <v>97</v>
      </c>
      <c r="T2373" s="2">
        <v>10.1556</v>
      </c>
      <c r="U2373" s="2">
        <v>6.39</v>
      </c>
      <c r="V2373" s="2">
        <v>7.1</v>
      </c>
      <c r="W2373" s="2">
        <v>89.8</v>
      </c>
      <c r="X2373" s="2">
        <v>10.035399999999999</v>
      </c>
      <c r="Y2373" s="2">
        <v>12.25</v>
      </c>
      <c r="Z2373" s="2">
        <v>13.4</v>
      </c>
      <c r="AA2373" s="2">
        <v>91.4</v>
      </c>
      <c r="AB2373" s="2">
        <v>27.084</v>
      </c>
      <c r="AC2373" s="2">
        <v>16.489999999999998</v>
      </c>
      <c r="AD2373" s="2">
        <v>17.8</v>
      </c>
      <c r="AE2373" s="2">
        <v>92.5</v>
      </c>
      <c r="AF2373" s="2">
        <v>40.562199999999997</v>
      </c>
      <c r="AG2373" s="20">
        <v>9.49</v>
      </c>
      <c r="AH2373" s="20">
        <v>10.4</v>
      </c>
      <c r="AI2373" s="20">
        <v>91.5</v>
      </c>
      <c r="AJ2373" s="20">
        <v>33.736899999999999</v>
      </c>
      <c r="AK2373" s="18">
        <v>13.74</v>
      </c>
      <c r="AL2373" s="18">
        <v>14.8</v>
      </c>
      <c r="AM2373" s="18">
        <v>92.8</v>
      </c>
      <c r="AN2373" s="18">
        <v>54.1004</v>
      </c>
      <c r="AO2373" s="2">
        <v>10.130000000000001</v>
      </c>
      <c r="AP2373" s="2">
        <v>11.9</v>
      </c>
      <c r="AQ2373" s="2">
        <v>85.5</v>
      </c>
      <c r="AR2373" s="2">
        <v>8.2957999999999998</v>
      </c>
      <c r="AS2373" s="2">
        <v>9.36</v>
      </c>
      <c r="AT2373" s="2">
        <v>10.1</v>
      </c>
      <c r="AU2373" s="2">
        <v>92.2</v>
      </c>
      <c r="AV2373" s="2">
        <v>15.4436</v>
      </c>
      <c r="AW2373" s="2">
        <v>11.33</v>
      </c>
      <c r="AX2373" s="2">
        <v>12.6</v>
      </c>
      <c r="AY2373" s="2">
        <v>89.7</v>
      </c>
      <c r="AZ2373" s="2">
        <v>24.3947</v>
      </c>
      <c r="BA2373" s="2">
        <v>13.84</v>
      </c>
      <c r="BB2373" s="2">
        <v>14.5</v>
      </c>
      <c r="BC2373" s="2">
        <v>95.7</v>
      </c>
      <c r="BD2373" s="2">
        <v>39.703200000000002</v>
      </c>
      <c r="BE2373" s="4" t="str">
        <f t="shared" si="372"/>
        <v>NO APLICA</v>
      </c>
      <c r="BF2373" s="4">
        <f t="shared" si="373"/>
        <v>11.317</v>
      </c>
      <c r="BG2373">
        <f t="shared" si="374"/>
        <v>10.130000000000001</v>
      </c>
      <c r="BH2373">
        <f t="shared" si="375"/>
        <v>9.36</v>
      </c>
      <c r="BI2373">
        <f t="shared" si="376"/>
        <v>13.84</v>
      </c>
      <c r="BJ2373">
        <f t="shared" si="377"/>
        <v>13.74</v>
      </c>
      <c r="BK2373">
        <f t="shared" si="378"/>
        <v>9.49</v>
      </c>
      <c r="BL2373">
        <f t="shared" si="379"/>
        <v>2344.4199999998041</v>
      </c>
    </row>
    <row r="2374" spans="1:64" x14ac:dyDescent="0.2">
      <c r="A2374" s="1">
        <v>2372</v>
      </c>
      <c r="B2374" s="7" t="s">
        <v>20</v>
      </c>
      <c r="C2374" s="3">
        <v>40003</v>
      </c>
      <c r="D2374" s="4" t="s">
        <v>17</v>
      </c>
      <c r="E2374" s="4" t="s">
        <v>169</v>
      </c>
      <c r="F2374" s="5" t="str">
        <f t="shared" si="370"/>
        <v>J</v>
      </c>
      <c r="G2374" s="6">
        <v>0.91666666666666663</v>
      </c>
      <c r="H2374" s="6">
        <v>0.95763888888888893</v>
      </c>
      <c r="I2374" s="85">
        <f t="shared" si="371"/>
        <v>59.000000000000114</v>
      </c>
      <c r="J2374" s="86">
        <f>I2374*Segmentos!$D$7*(AH2374%)*IF(ISNUMBER(AI2374),AI2374%,0)</f>
        <v>133576.00000000029</v>
      </c>
      <c r="K2374" s="86">
        <f>I2374*Segmentos!$D$7*(AL2374%)*IF(ISNUMBER(AM2374),AM2374%,0)</f>
        <v>106695.60000000022</v>
      </c>
      <c r="L2374" s="4"/>
      <c r="M2374" s="2">
        <v>0.51</v>
      </c>
      <c r="N2374" s="2">
        <v>1.6</v>
      </c>
      <c r="O2374" s="2">
        <v>33.1</v>
      </c>
      <c r="P2374" s="2">
        <v>82.355800000000002</v>
      </c>
      <c r="Q2374" s="2">
        <v>0.01</v>
      </c>
      <c r="R2374" s="2">
        <v>0.2</v>
      </c>
      <c r="S2374" s="2">
        <v>3.4</v>
      </c>
      <c r="T2374" s="2">
        <v>0.2132</v>
      </c>
      <c r="U2374" s="2">
        <v>0.09</v>
      </c>
      <c r="V2374" s="2">
        <v>0.7</v>
      </c>
      <c r="W2374" s="2">
        <v>11.9</v>
      </c>
      <c r="X2374" s="2">
        <v>2.9468999999999999</v>
      </c>
      <c r="Y2374" s="2">
        <v>0.09</v>
      </c>
      <c r="Z2374" s="2">
        <v>1.3</v>
      </c>
      <c r="AA2374" s="2">
        <v>7</v>
      </c>
      <c r="AB2374" s="2">
        <v>4.3861999999999997</v>
      </c>
      <c r="AC2374" s="2">
        <v>1.42</v>
      </c>
      <c r="AD2374" s="2">
        <v>3</v>
      </c>
      <c r="AE2374" s="2">
        <v>48.2</v>
      </c>
      <c r="AF2374" s="2">
        <v>74.8095</v>
      </c>
      <c r="AG2374" s="20">
        <v>0.57999999999999996</v>
      </c>
      <c r="AH2374" s="20">
        <v>2</v>
      </c>
      <c r="AI2374" s="20">
        <v>28.3</v>
      </c>
      <c r="AJ2374" s="20">
        <v>43.786799999999999</v>
      </c>
      <c r="AK2374" s="18">
        <v>0.46</v>
      </c>
      <c r="AL2374" s="18">
        <v>1.1000000000000001</v>
      </c>
      <c r="AM2374" s="18">
        <v>41.1</v>
      </c>
      <c r="AN2374" s="18">
        <v>38.569000000000003</v>
      </c>
      <c r="AO2374" s="2">
        <v>0.01</v>
      </c>
      <c r="AP2374" s="2">
        <v>0.1</v>
      </c>
      <c r="AQ2374" s="2">
        <v>11.9</v>
      </c>
      <c r="AR2374" s="2">
        <v>0.19989999999999999</v>
      </c>
      <c r="AS2374" s="2">
        <v>0.03</v>
      </c>
      <c r="AT2374" s="2">
        <v>0.9</v>
      </c>
      <c r="AU2374" s="2">
        <v>3.7</v>
      </c>
      <c r="AV2374" s="2">
        <v>1.1224000000000001</v>
      </c>
      <c r="AW2374" s="2">
        <v>0.36</v>
      </c>
      <c r="AX2374" s="2">
        <v>2.2000000000000002</v>
      </c>
      <c r="AY2374" s="2">
        <v>16.399999999999999</v>
      </c>
      <c r="AZ2374" s="2">
        <v>16.667400000000001</v>
      </c>
      <c r="BA2374" s="2">
        <v>1.05</v>
      </c>
      <c r="BB2374" s="2">
        <v>1.9</v>
      </c>
      <c r="BC2374" s="2">
        <v>55.9</v>
      </c>
      <c r="BD2374" s="2">
        <v>64.366</v>
      </c>
      <c r="BE2374" s="4" t="str">
        <f t="shared" si="372"/>
        <v>NO APLICA</v>
      </c>
      <c r="BF2374" s="4">
        <f t="shared" si="373"/>
        <v>0.42960000000000004</v>
      </c>
      <c r="BG2374">
        <f t="shared" si="374"/>
        <v>0.01</v>
      </c>
      <c r="BH2374">
        <f t="shared" si="375"/>
        <v>0.03</v>
      </c>
      <c r="BI2374">
        <f t="shared" si="376"/>
        <v>1.05</v>
      </c>
      <c r="BJ2374">
        <f t="shared" si="377"/>
        <v>0.46</v>
      </c>
      <c r="BK2374">
        <f t="shared" si="378"/>
        <v>0.57999999999999996</v>
      </c>
      <c r="BL2374">
        <f t="shared" si="379"/>
        <v>3124.6400000000062</v>
      </c>
    </row>
    <row r="2375" spans="1:64" x14ac:dyDescent="0.2">
      <c r="A2375" s="1">
        <v>2373</v>
      </c>
      <c r="B2375" s="7" t="s">
        <v>11</v>
      </c>
      <c r="C2375" s="3">
        <v>40003</v>
      </c>
      <c r="D2375" s="4" t="s">
        <v>8</v>
      </c>
      <c r="E2375" s="4" t="s">
        <v>166</v>
      </c>
      <c r="F2375" s="5" t="str">
        <f t="shared" si="370"/>
        <v>J</v>
      </c>
      <c r="G2375" s="6">
        <v>0.90902777777777777</v>
      </c>
      <c r="H2375" s="6">
        <v>0.91041666666666676</v>
      </c>
      <c r="I2375" s="85">
        <f t="shared" si="371"/>
        <v>2.0000000000001528</v>
      </c>
      <c r="J2375" s="86">
        <f>I2375*Segmentos!$D$7*(AH2375%)*IF(ISNUMBER(AI2375),AI2375%,0)</f>
        <v>34236.000000002612</v>
      </c>
      <c r="K2375" s="86">
        <f>I2375*Segmentos!$D$7*(AL2375%)*IF(ISNUMBER(AM2375),AM2375%,0)</f>
        <v>26404.000000002019</v>
      </c>
      <c r="L2375" s="4"/>
      <c r="M2375" s="2">
        <v>3.75</v>
      </c>
      <c r="N2375" s="2">
        <v>4</v>
      </c>
      <c r="O2375" s="2">
        <v>94.7</v>
      </c>
      <c r="P2375" s="2">
        <v>81.162000000000006</v>
      </c>
      <c r="Q2375" s="2">
        <v>1.88</v>
      </c>
      <c r="R2375" s="2">
        <v>1.9</v>
      </c>
      <c r="S2375" s="2">
        <v>100</v>
      </c>
      <c r="T2375" s="2">
        <v>6.7666000000000004</v>
      </c>
      <c r="U2375" s="2">
        <v>4.1900000000000004</v>
      </c>
      <c r="V2375" s="2">
        <v>4.7</v>
      </c>
      <c r="W2375" s="2">
        <v>89.4</v>
      </c>
      <c r="X2375" s="2">
        <v>18.975999999999999</v>
      </c>
      <c r="Y2375" s="2">
        <v>2.5099999999999998</v>
      </c>
      <c r="Z2375" s="2">
        <v>2.6</v>
      </c>
      <c r="AA2375" s="2">
        <v>95.6</v>
      </c>
      <c r="AB2375" s="2">
        <v>16.052700000000002</v>
      </c>
      <c r="AC2375" s="2">
        <v>5.55</v>
      </c>
      <c r="AD2375" s="2">
        <v>5.8</v>
      </c>
      <c r="AE2375" s="2">
        <v>96.2</v>
      </c>
      <c r="AF2375" s="2">
        <v>39.366799999999998</v>
      </c>
      <c r="AG2375" s="20">
        <v>4.2699999999999996</v>
      </c>
      <c r="AH2375" s="20">
        <v>4.5</v>
      </c>
      <c r="AI2375" s="20">
        <v>95.1</v>
      </c>
      <c r="AJ2375" s="20">
        <v>43.830599999999997</v>
      </c>
      <c r="AK2375" s="18">
        <v>3.29</v>
      </c>
      <c r="AL2375" s="18">
        <v>3.5</v>
      </c>
      <c r="AM2375" s="18">
        <v>94.3</v>
      </c>
      <c r="AN2375" s="18">
        <v>37.331499999999998</v>
      </c>
      <c r="AO2375" s="2">
        <v>0.81</v>
      </c>
      <c r="AP2375" s="2">
        <v>0.9</v>
      </c>
      <c r="AQ2375" s="2">
        <v>94.4</v>
      </c>
      <c r="AR2375" s="2">
        <v>1.9067000000000001</v>
      </c>
      <c r="AS2375" s="2">
        <v>2.48</v>
      </c>
      <c r="AT2375" s="2">
        <v>3</v>
      </c>
      <c r="AU2375" s="2">
        <v>83.2</v>
      </c>
      <c r="AV2375" s="2">
        <v>11.8165</v>
      </c>
      <c r="AW2375" s="2">
        <v>3.26</v>
      </c>
      <c r="AX2375" s="2">
        <v>3.3</v>
      </c>
      <c r="AY2375" s="2">
        <v>100</v>
      </c>
      <c r="AZ2375" s="2">
        <v>20.2911</v>
      </c>
      <c r="BA2375" s="2">
        <v>5.7</v>
      </c>
      <c r="BB2375" s="2">
        <v>5.9</v>
      </c>
      <c r="BC2375" s="2">
        <v>95.9</v>
      </c>
      <c r="BD2375" s="2">
        <v>47.147799999999997</v>
      </c>
      <c r="BE2375" s="4" t="str">
        <f t="shared" si="372"/>
        <v>NO APLICA</v>
      </c>
      <c r="BF2375" s="4">
        <f t="shared" si="373"/>
        <v>3.5194000000000001</v>
      </c>
      <c r="BG2375">
        <f t="shared" si="374"/>
        <v>0.81</v>
      </c>
      <c r="BH2375">
        <f t="shared" si="375"/>
        <v>2.48</v>
      </c>
      <c r="BI2375">
        <f t="shared" si="376"/>
        <v>5.7</v>
      </c>
      <c r="BJ2375">
        <f t="shared" si="377"/>
        <v>3.29</v>
      </c>
      <c r="BK2375">
        <f t="shared" si="378"/>
        <v>4.2699999999999996</v>
      </c>
      <c r="BL2375">
        <f t="shared" si="379"/>
        <v>757.60000000005789</v>
      </c>
    </row>
    <row r="2376" spans="1:64" x14ac:dyDescent="0.2">
      <c r="A2376" s="1">
        <v>2374</v>
      </c>
      <c r="B2376" s="7" t="s">
        <v>6</v>
      </c>
      <c r="C2376" s="3">
        <v>40003</v>
      </c>
      <c r="D2376" s="4" t="s">
        <v>3</v>
      </c>
      <c r="E2376" s="4" t="s">
        <v>166</v>
      </c>
      <c r="F2376" s="5" t="str">
        <f t="shared" si="370"/>
        <v>J</v>
      </c>
      <c r="G2376" s="6">
        <v>0.90902777777777777</v>
      </c>
      <c r="H2376" s="6">
        <v>0.91041666666666676</v>
      </c>
      <c r="I2376" s="85">
        <f t="shared" si="371"/>
        <v>2.0000000000001528</v>
      </c>
      <c r="J2376" s="86">
        <f>I2376*Segmentos!$D$7*(AH2376%)*IF(ISNUMBER(AI2376),AI2376%,0)</f>
        <v>61317.60000000467</v>
      </c>
      <c r="K2376" s="86">
        <f>I2376*Segmentos!$D$7*(AL2376%)*IF(ISNUMBER(AM2376),AM2376%,0)</f>
        <v>40368.000000003085</v>
      </c>
      <c r="L2376" s="4"/>
      <c r="M2376" s="2">
        <v>6.28</v>
      </c>
      <c r="N2376" s="2">
        <v>7.2</v>
      </c>
      <c r="O2376" s="2">
        <v>87.6</v>
      </c>
      <c r="P2376" s="2">
        <v>81.018699999999995</v>
      </c>
      <c r="Q2376" s="2">
        <v>3.36</v>
      </c>
      <c r="R2376" s="2">
        <v>3.6</v>
      </c>
      <c r="S2376" s="2">
        <v>93.1</v>
      </c>
      <c r="T2376" s="2">
        <v>7.2392000000000003</v>
      </c>
      <c r="U2376" s="2">
        <v>4.7</v>
      </c>
      <c r="V2376" s="2">
        <v>6.1</v>
      </c>
      <c r="W2376" s="2">
        <v>77.5</v>
      </c>
      <c r="X2376" s="2">
        <v>12.712199999999999</v>
      </c>
      <c r="Y2376" s="2">
        <v>7.85</v>
      </c>
      <c r="Z2376" s="2">
        <v>8.8000000000000007</v>
      </c>
      <c r="AA2376" s="2">
        <v>88.8</v>
      </c>
      <c r="AB2376" s="2">
        <v>29.914999999999999</v>
      </c>
      <c r="AC2376" s="2">
        <v>7.36</v>
      </c>
      <c r="AD2376" s="2">
        <v>8.1999999999999993</v>
      </c>
      <c r="AE2376" s="2">
        <v>90.1</v>
      </c>
      <c r="AF2376" s="2">
        <v>31.152200000000001</v>
      </c>
      <c r="AG2376" s="20">
        <v>7.69</v>
      </c>
      <c r="AH2376" s="20">
        <v>8.6999999999999993</v>
      </c>
      <c r="AI2376" s="20">
        <v>88.1</v>
      </c>
      <c r="AJ2376" s="20">
        <v>47.061900000000001</v>
      </c>
      <c r="AK2376" s="18">
        <v>5.01</v>
      </c>
      <c r="AL2376" s="18">
        <v>5.8</v>
      </c>
      <c r="AM2376" s="18">
        <v>87</v>
      </c>
      <c r="AN2376" s="18">
        <v>33.956800000000001</v>
      </c>
      <c r="AO2376" s="2">
        <v>6.16</v>
      </c>
      <c r="AP2376" s="2">
        <v>6.6</v>
      </c>
      <c r="AQ2376" s="2">
        <v>93</v>
      </c>
      <c r="AR2376" s="2">
        <v>8.6869999999999994</v>
      </c>
      <c r="AS2376" s="2">
        <v>6.91</v>
      </c>
      <c r="AT2376" s="2">
        <v>7.7</v>
      </c>
      <c r="AU2376" s="2">
        <v>90</v>
      </c>
      <c r="AV2376" s="2">
        <v>19.648399999999999</v>
      </c>
      <c r="AW2376" s="2">
        <v>5.96</v>
      </c>
      <c r="AX2376" s="2">
        <v>6.7</v>
      </c>
      <c r="AY2376" s="2">
        <v>89.2</v>
      </c>
      <c r="AZ2376" s="2">
        <v>22.1081</v>
      </c>
      <c r="BA2376" s="2">
        <v>6.19</v>
      </c>
      <c r="BB2376" s="2">
        <v>7.4</v>
      </c>
      <c r="BC2376" s="2">
        <v>83.8</v>
      </c>
      <c r="BD2376" s="2">
        <v>30.575099999999999</v>
      </c>
      <c r="BE2376" s="4" t="str">
        <f t="shared" si="372"/>
        <v>NO APLICA</v>
      </c>
      <c r="BF2376" s="4">
        <f t="shared" si="373"/>
        <v>6.4533999999999994</v>
      </c>
      <c r="BG2376">
        <f t="shared" si="374"/>
        <v>6.16</v>
      </c>
      <c r="BH2376">
        <f t="shared" si="375"/>
        <v>6.91</v>
      </c>
      <c r="BI2376">
        <f t="shared" si="376"/>
        <v>6.19</v>
      </c>
      <c r="BJ2376">
        <f t="shared" si="377"/>
        <v>5.01</v>
      </c>
      <c r="BK2376">
        <f t="shared" si="378"/>
        <v>7.69</v>
      </c>
      <c r="BL2376">
        <f t="shared" si="379"/>
        <v>1261.4400000000962</v>
      </c>
    </row>
    <row r="2377" spans="1:64" x14ac:dyDescent="0.2">
      <c r="A2377" s="1">
        <v>2375</v>
      </c>
      <c r="B2377" s="7" t="s">
        <v>31</v>
      </c>
      <c r="C2377" s="3">
        <v>40003</v>
      </c>
      <c r="D2377" s="4" t="s">
        <v>628</v>
      </c>
      <c r="E2377" s="4" t="s">
        <v>166</v>
      </c>
      <c r="F2377" s="5" t="str">
        <f t="shared" si="370"/>
        <v>J</v>
      </c>
      <c r="G2377" s="6">
        <v>0.91111111111111109</v>
      </c>
      <c r="H2377" s="6">
        <v>0.9145833333333333</v>
      </c>
      <c r="I2377" s="85">
        <f t="shared" si="371"/>
        <v>4.9999999999999822</v>
      </c>
      <c r="J2377" s="86">
        <f>I2377*Segmentos!$D$7*(AH2377%)*IF(ISNUMBER(AI2377),AI2377%,0)</f>
        <v>13243.999999999953</v>
      </c>
      <c r="K2377" s="86">
        <f>I2377*Segmentos!$D$7*(AL2377%)*IF(ISNUMBER(AM2377),AM2377%,0)</f>
        <v>21479.999999999924</v>
      </c>
      <c r="L2377" s="4"/>
      <c r="M2377" s="2">
        <v>0.88</v>
      </c>
      <c r="N2377" s="2">
        <v>1.6</v>
      </c>
      <c r="O2377" s="2">
        <v>55.9</v>
      </c>
      <c r="P2377" s="2">
        <v>97.515600000000006</v>
      </c>
      <c r="Q2377" s="2">
        <v>0</v>
      </c>
      <c r="R2377" s="2">
        <v>0</v>
      </c>
      <c r="S2377" s="8" t="s">
        <v>577</v>
      </c>
      <c r="T2377" s="2">
        <v>0</v>
      </c>
      <c r="U2377" s="2">
        <v>0</v>
      </c>
      <c r="V2377" s="2">
        <v>0</v>
      </c>
      <c r="W2377" s="8" t="s">
        <v>577</v>
      </c>
      <c r="X2377" s="2">
        <v>0</v>
      </c>
      <c r="Y2377" s="2">
        <v>0.82</v>
      </c>
      <c r="Z2377" s="2">
        <v>1.7</v>
      </c>
      <c r="AA2377" s="2">
        <v>49</v>
      </c>
      <c r="AB2377" s="2">
        <v>26.881599999999999</v>
      </c>
      <c r="AC2377" s="2">
        <v>1.94</v>
      </c>
      <c r="AD2377" s="2">
        <v>3.3</v>
      </c>
      <c r="AE2377" s="2">
        <v>59.1</v>
      </c>
      <c r="AF2377" s="2">
        <v>70.634</v>
      </c>
      <c r="AG2377" s="20">
        <v>0.68</v>
      </c>
      <c r="AH2377" s="20">
        <v>1.1000000000000001</v>
      </c>
      <c r="AI2377" s="20">
        <v>60.2</v>
      </c>
      <c r="AJ2377" s="20">
        <v>35.850499999999997</v>
      </c>
      <c r="AK2377" s="18">
        <v>1.06</v>
      </c>
      <c r="AL2377" s="18">
        <v>2</v>
      </c>
      <c r="AM2377" s="18">
        <v>53.7</v>
      </c>
      <c r="AN2377" s="18">
        <v>61.665100000000002</v>
      </c>
      <c r="AO2377" s="2">
        <v>0.26</v>
      </c>
      <c r="AP2377" s="2">
        <v>0.9</v>
      </c>
      <c r="AQ2377" s="2">
        <v>27.1</v>
      </c>
      <c r="AR2377" s="2">
        <v>3.0956999999999999</v>
      </c>
      <c r="AS2377" s="2">
        <v>0.5</v>
      </c>
      <c r="AT2377" s="2">
        <v>1.3</v>
      </c>
      <c r="AU2377" s="2">
        <v>37.9</v>
      </c>
      <c r="AV2377" s="2">
        <v>12.1578</v>
      </c>
      <c r="AW2377" s="2">
        <v>0.82</v>
      </c>
      <c r="AX2377" s="2">
        <v>1.4</v>
      </c>
      <c r="AY2377" s="2">
        <v>60.5</v>
      </c>
      <c r="AZ2377" s="2">
        <v>26.1357</v>
      </c>
      <c r="BA2377" s="2">
        <v>1.32</v>
      </c>
      <c r="BB2377" s="2">
        <v>2.1</v>
      </c>
      <c r="BC2377" s="2">
        <v>63.9</v>
      </c>
      <c r="BD2377" s="2">
        <v>56.126399999999997</v>
      </c>
      <c r="BE2377" s="4" t="str">
        <f t="shared" si="372"/>
        <v>NO APLICA</v>
      </c>
      <c r="BF2377" s="4">
        <f t="shared" si="373"/>
        <v>0.80359999999999998</v>
      </c>
      <c r="BG2377">
        <f t="shared" si="374"/>
        <v>0.26</v>
      </c>
      <c r="BH2377">
        <f t="shared" si="375"/>
        <v>0.5</v>
      </c>
      <c r="BI2377">
        <f t="shared" si="376"/>
        <v>1.32</v>
      </c>
      <c r="BJ2377">
        <f t="shared" si="377"/>
        <v>1.06</v>
      </c>
      <c r="BK2377">
        <f t="shared" si="378"/>
        <v>0.68</v>
      </c>
      <c r="BL2377">
        <f t="shared" si="379"/>
        <v>447.1999999999984</v>
      </c>
    </row>
    <row r="2378" spans="1:64" x14ac:dyDescent="0.2">
      <c r="A2378" s="1">
        <v>2376</v>
      </c>
      <c r="B2378" s="7" t="s">
        <v>43</v>
      </c>
      <c r="C2378" s="3">
        <v>40003</v>
      </c>
      <c r="D2378" s="4" t="s">
        <v>629</v>
      </c>
      <c r="E2378" s="4" t="s">
        <v>170</v>
      </c>
      <c r="F2378" s="5" t="str">
        <f t="shared" si="370"/>
        <v>J</v>
      </c>
      <c r="G2378" s="6">
        <v>0.9159722222222223</v>
      </c>
      <c r="H2378" s="6">
        <v>0.93402777777777779</v>
      </c>
      <c r="I2378" s="85">
        <f t="shared" si="371"/>
        <v>25.999999999999908</v>
      </c>
      <c r="J2378" s="86">
        <f>I2378*Segmentos!$D$7*(AH2378%)*IF(ISNUMBER(AI2378),AI2378%,0)</f>
        <v>75046.399999999732</v>
      </c>
      <c r="K2378" s="86">
        <f>I2378*Segmentos!$D$7*(AL2378%)*IF(ISNUMBER(AM2378),AM2378%,0)</f>
        <v>80620.799999999712</v>
      </c>
      <c r="L2378" s="4"/>
      <c r="M2378" s="2">
        <v>0.75</v>
      </c>
      <c r="N2378" s="2">
        <v>1.5</v>
      </c>
      <c r="O2378" s="2">
        <v>49.4</v>
      </c>
      <c r="P2378" s="2">
        <v>50.65</v>
      </c>
      <c r="Q2378" s="2">
        <v>0.77</v>
      </c>
      <c r="R2378" s="2">
        <v>1.1000000000000001</v>
      </c>
      <c r="S2378" s="2">
        <v>72.099999999999994</v>
      </c>
      <c r="T2378" s="2">
        <v>8.6598000000000006</v>
      </c>
      <c r="U2378" s="2">
        <v>0.67</v>
      </c>
      <c r="V2378" s="2">
        <v>2.5</v>
      </c>
      <c r="W2378" s="2">
        <v>26.6</v>
      </c>
      <c r="X2378" s="2">
        <v>9.4085000000000001</v>
      </c>
      <c r="Y2378" s="2">
        <v>1.49</v>
      </c>
      <c r="Z2378" s="2">
        <v>1.9</v>
      </c>
      <c r="AA2378" s="2">
        <v>79.599999999999994</v>
      </c>
      <c r="AB2378" s="2">
        <v>29.733899999999998</v>
      </c>
      <c r="AC2378" s="2">
        <v>0.13</v>
      </c>
      <c r="AD2378" s="2">
        <v>0.8</v>
      </c>
      <c r="AE2378" s="2">
        <v>16.100000000000001</v>
      </c>
      <c r="AF2378" s="2">
        <v>2.8477000000000001</v>
      </c>
      <c r="AG2378" s="20">
        <v>0.73</v>
      </c>
      <c r="AH2378" s="20">
        <v>1.1000000000000001</v>
      </c>
      <c r="AI2378" s="20">
        <v>65.599999999999994</v>
      </c>
      <c r="AJ2378" s="20">
        <v>23.364999999999998</v>
      </c>
      <c r="AK2378" s="18">
        <v>0.77</v>
      </c>
      <c r="AL2378" s="18">
        <v>1.9</v>
      </c>
      <c r="AM2378" s="18">
        <v>40.799999999999997</v>
      </c>
      <c r="AN2378" s="18">
        <v>27.2849</v>
      </c>
      <c r="AO2378" s="2">
        <v>0.27</v>
      </c>
      <c r="AP2378" s="2">
        <v>0.6</v>
      </c>
      <c r="AQ2378" s="2">
        <v>42.1</v>
      </c>
      <c r="AR2378" s="2">
        <v>2.0051000000000001</v>
      </c>
      <c r="AS2378" s="2">
        <v>0.6</v>
      </c>
      <c r="AT2378" s="2">
        <v>1.5</v>
      </c>
      <c r="AU2378" s="2">
        <v>40.6</v>
      </c>
      <c r="AV2378" s="2">
        <v>8.9514999999999993</v>
      </c>
      <c r="AW2378" s="2">
        <v>0.59</v>
      </c>
      <c r="AX2378" s="2">
        <v>1</v>
      </c>
      <c r="AY2378" s="2">
        <v>59.2</v>
      </c>
      <c r="AZ2378" s="2">
        <v>11.534000000000001</v>
      </c>
      <c r="BA2378" s="2">
        <v>1.0900000000000001</v>
      </c>
      <c r="BB2378" s="2">
        <v>2.2000000000000002</v>
      </c>
      <c r="BC2378" s="2">
        <v>50.1</v>
      </c>
      <c r="BD2378" s="2">
        <v>28.159400000000002</v>
      </c>
      <c r="BE2378" s="4" t="str">
        <f t="shared" si="372"/>
        <v>NO APLICA</v>
      </c>
      <c r="BF2378" s="4">
        <f t="shared" si="373"/>
        <v>0.74480000000000002</v>
      </c>
      <c r="BG2378">
        <f t="shared" si="374"/>
        <v>0.27</v>
      </c>
      <c r="BH2378">
        <f t="shared" si="375"/>
        <v>0.6</v>
      </c>
      <c r="BI2378">
        <f t="shared" si="376"/>
        <v>1.0900000000000001</v>
      </c>
      <c r="BJ2378">
        <f t="shared" si="377"/>
        <v>0.77</v>
      </c>
      <c r="BK2378">
        <f t="shared" si="378"/>
        <v>0.73</v>
      </c>
      <c r="BL2378">
        <f t="shared" si="379"/>
        <v>1926.5999999999929</v>
      </c>
    </row>
    <row r="2379" spans="1:64" x14ac:dyDescent="0.2">
      <c r="A2379" s="1">
        <v>2377</v>
      </c>
      <c r="B2379" s="7" t="s">
        <v>44</v>
      </c>
      <c r="C2379" s="3">
        <v>40003</v>
      </c>
      <c r="D2379" s="4" t="s">
        <v>3</v>
      </c>
      <c r="E2379" s="4" t="s">
        <v>169</v>
      </c>
      <c r="F2379" s="5" t="str">
        <f t="shared" si="370"/>
        <v>J</v>
      </c>
      <c r="G2379" s="6">
        <v>0.91666666666666663</v>
      </c>
      <c r="H2379" s="6">
        <v>1.3888888888888888E-2</v>
      </c>
      <c r="I2379" s="85">
        <f t="shared" si="371"/>
        <v>140.00000000000006</v>
      </c>
      <c r="J2379" s="86">
        <f>I2379*Segmentos!$D$7*(AH2379%)*IF(ISNUMBER(AI2379),AI2379%,0)</f>
        <v>2741256.0000000005</v>
      </c>
      <c r="K2379" s="86">
        <f>I2379*Segmentos!$D$7*(AL2379%)*IF(ISNUMBER(AM2379),AM2379%,0)</f>
        <v>1983296.0000000007</v>
      </c>
      <c r="L2379" s="4"/>
      <c r="M2379" s="2">
        <v>4.18</v>
      </c>
      <c r="N2379" s="2">
        <v>24.5</v>
      </c>
      <c r="O2379" s="2">
        <v>17</v>
      </c>
      <c r="P2379" s="2">
        <v>90.686199999999999</v>
      </c>
      <c r="Q2379" s="2">
        <v>2.57</v>
      </c>
      <c r="R2379" s="2">
        <v>15.8</v>
      </c>
      <c r="S2379" s="2">
        <v>16.3</v>
      </c>
      <c r="T2379" s="2">
        <v>9.3051999999999992</v>
      </c>
      <c r="U2379" s="2">
        <v>4.68</v>
      </c>
      <c r="V2379" s="2">
        <v>23.3</v>
      </c>
      <c r="W2379" s="2">
        <v>20.100000000000001</v>
      </c>
      <c r="X2379" s="2">
        <v>21.305099999999999</v>
      </c>
      <c r="Y2379" s="2">
        <v>5.16</v>
      </c>
      <c r="Z2379" s="2">
        <v>31.6</v>
      </c>
      <c r="AA2379" s="2">
        <v>16.3</v>
      </c>
      <c r="AB2379" s="2">
        <v>33.027000000000001</v>
      </c>
      <c r="AC2379" s="2">
        <v>3.8</v>
      </c>
      <c r="AD2379" s="2">
        <v>23.5</v>
      </c>
      <c r="AE2379" s="2">
        <v>16.2</v>
      </c>
      <c r="AF2379" s="2">
        <v>27.048999999999999</v>
      </c>
      <c r="AG2379" s="20">
        <v>4.9000000000000004</v>
      </c>
      <c r="AH2379" s="20">
        <v>25.9</v>
      </c>
      <c r="AI2379" s="20">
        <v>18.899999999999999</v>
      </c>
      <c r="AJ2379" s="20">
        <v>50.4285</v>
      </c>
      <c r="AK2379" s="18">
        <v>3.53</v>
      </c>
      <c r="AL2379" s="18">
        <v>23.3</v>
      </c>
      <c r="AM2379" s="18">
        <v>15.2</v>
      </c>
      <c r="AN2379" s="18">
        <v>40.2577</v>
      </c>
      <c r="AO2379" s="2">
        <v>1.86</v>
      </c>
      <c r="AP2379" s="2">
        <v>12.5</v>
      </c>
      <c r="AQ2379" s="2">
        <v>14.9</v>
      </c>
      <c r="AR2379" s="2">
        <v>4.4146000000000001</v>
      </c>
      <c r="AS2379" s="2">
        <v>4.28</v>
      </c>
      <c r="AT2379" s="2">
        <v>23.4</v>
      </c>
      <c r="AU2379" s="2">
        <v>18.3</v>
      </c>
      <c r="AV2379" s="2">
        <v>20.465699999999998</v>
      </c>
      <c r="AW2379" s="2">
        <v>3.99</v>
      </c>
      <c r="AX2379" s="2">
        <v>23.9</v>
      </c>
      <c r="AY2379" s="2">
        <v>16.7</v>
      </c>
      <c r="AZ2379" s="2">
        <v>24.896999999999998</v>
      </c>
      <c r="BA2379" s="2">
        <v>4.92</v>
      </c>
      <c r="BB2379" s="2">
        <v>29.1</v>
      </c>
      <c r="BC2379" s="2">
        <v>16.899999999999999</v>
      </c>
      <c r="BD2379" s="2">
        <v>40.908799999999999</v>
      </c>
      <c r="BE2379" s="4" t="str">
        <f t="shared" si="372"/>
        <v>ABURRIDO</v>
      </c>
      <c r="BF2379" s="4">
        <f t="shared" si="373"/>
        <v>4.1896000000000004</v>
      </c>
      <c r="BG2379">
        <f t="shared" si="374"/>
        <v>1.86</v>
      </c>
      <c r="BH2379">
        <f t="shared" si="375"/>
        <v>4.28</v>
      </c>
      <c r="BI2379">
        <f t="shared" si="376"/>
        <v>4.92</v>
      </c>
      <c r="BJ2379">
        <f t="shared" si="377"/>
        <v>3.53</v>
      </c>
      <c r="BK2379">
        <f t="shared" si="378"/>
        <v>4.9000000000000004</v>
      </c>
      <c r="BL2379">
        <f t="shared" si="379"/>
        <v>58310.000000000022</v>
      </c>
    </row>
    <row r="2380" spans="1:64" x14ac:dyDescent="0.2">
      <c r="A2380" s="1">
        <v>2378</v>
      </c>
      <c r="B2380" s="7" t="s">
        <v>14</v>
      </c>
      <c r="C2380" s="3">
        <v>40003</v>
      </c>
      <c r="D2380" s="4" t="s">
        <v>626</v>
      </c>
      <c r="E2380" s="4" t="s">
        <v>163</v>
      </c>
      <c r="F2380" s="5" t="str">
        <f t="shared" si="370"/>
        <v>J</v>
      </c>
      <c r="G2380" s="6">
        <v>0.8520833333333333</v>
      </c>
      <c r="H2380" s="6">
        <v>0.875</v>
      </c>
      <c r="I2380" s="85">
        <f t="shared" si="371"/>
        <v>33.000000000000043</v>
      </c>
      <c r="J2380" s="86">
        <f>I2380*Segmentos!$D$7*(AH2380%)*IF(ISNUMBER(AI2380),AI2380%,0)</f>
        <v>563310.00000000058</v>
      </c>
      <c r="K2380" s="86">
        <f>I2380*Segmentos!$D$7*(AL2380%)*IF(ISNUMBER(AM2380),AM2380%,0)</f>
        <v>801411.60000000114</v>
      </c>
      <c r="L2380" s="4"/>
      <c r="M2380" s="2">
        <v>5.21</v>
      </c>
      <c r="N2380" s="2">
        <v>9.3000000000000007</v>
      </c>
      <c r="O2380" s="2">
        <v>56.2</v>
      </c>
      <c r="P2380" s="2">
        <v>84.056600000000003</v>
      </c>
      <c r="Q2380" s="2">
        <v>4.4400000000000004</v>
      </c>
      <c r="R2380" s="2">
        <v>8.5</v>
      </c>
      <c r="S2380" s="2">
        <v>52.3</v>
      </c>
      <c r="T2380" s="2">
        <v>11.952299999999999</v>
      </c>
      <c r="U2380" s="2">
        <v>3.52</v>
      </c>
      <c r="V2380" s="2">
        <v>6.8</v>
      </c>
      <c r="W2380" s="2">
        <v>52.1</v>
      </c>
      <c r="X2380" s="2">
        <v>11.9131</v>
      </c>
      <c r="Y2380" s="2">
        <v>5.69</v>
      </c>
      <c r="Z2380" s="2">
        <v>10</v>
      </c>
      <c r="AA2380" s="2">
        <v>57</v>
      </c>
      <c r="AB2380" s="2">
        <v>27.151499999999999</v>
      </c>
      <c r="AC2380" s="2">
        <v>6.23</v>
      </c>
      <c r="AD2380" s="2">
        <v>10.6</v>
      </c>
      <c r="AE2380" s="2">
        <v>58.8</v>
      </c>
      <c r="AF2380" s="2">
        <v>33.0396</v>
      </c>
      <c r="AG2380" s="20">
        <v>4.24</v>
      </c>
      <c r="AH2380" s="20">
        <v>7.5</v>
      </c>
      <c r="AI2380" s="20">
        <v>56.9</v>
      </c>
      <c r="AJ2380" s="20">
        <v>32.506500000000003</v>
      </c>
      <c r="AK2380" s="18">
        <v>6.07</v>
      </c>
      <c r="AL2380" s="18">
        <v>10.9</v>
      </c>
      <c r="AM2380" s="18">
        <v>55.7</v>
      </c>
      <c r="AN2380" s="18">
        <v>51.5501</v>
      </c>
      <c r="AO2380" s="2">
        <v>6.03</v>
      </c>
      <c r="AP2380" s="2">
        <v>11.5</v>
      </c>
      <c r="AQ2380" s="2">
        <v>52.6</v>
      </c>
      <c r="AR2380" s="2">
        <v>10.647500000000001</v>
      </c>
      <c r="AS2380" s="2">
        <v>3.76</v>
      </c>
      <c r="AT2380" s="2">
        <v>7</v>
      </c>
      <c r="AU2380" s="2">
        <v>53.5</v>
      </c>
      <c r="AV2380" s="2">
        <v>13.3881</v>
      </c>
      <c r="AW2380" s="2">
        <v>5.23</v>
      </c>
      <c r="AX2380" s="2">
        <v>9.9</v>
      </c>
      <c r="AY2380" s="2">
        <v>52.7</v>
      </c>
      <c r="AZ2380" s="2">
        <v>24.2744</v>
      </c>
      <c r="BA2380" s="2">
        <v>5.78</v>
      </c>
      <c r="BB2380" s="2">
        <v>9.4</v>
      </c>
      <c r="BC2380" s="2">
        <v>61.3</v>
      </c>
      <c r="BD2380" s="2">
        <v>35.746600000000001</v>
      </c>
      <c r="BE2380" s="4" t="str">
        <f t="shared" si="372"/>
        <v>NO APLICA</v>
      </c>
      <c r="BF2380" s="4">
        <f t="shared" si="373"/>
        <v>4.9085999999999999</v>
      </c>
      <c r="BG2380">
        <f t="shared" si="374"/>
        <v>6.03</v>
      </c>
      <c r="BH2380">
        <f t="shared" si="375"/>
        <v>3.76</v>
      </c>
      <c r="BI2380">
        <f t="shared" si="376"/>
        <v>5.78</v>
      </c>
      <c r="BJ2380">
        <f t="shared" si="377"/>
        <v>6.07</v>
      </c>
      <c r="BK2380">
        <f t="shared" si="378"/>
        <v>4.24</v>
      </c>
      <c r="BL2380">
        <f t="shared" si="379"/>
        <v>17247.780000000024</v>
      </c>
    </row>
    <row r="2381" spans="1:64" x14ac:dyDescent="0.2">
      <c r="A2381" s="1">
        <v>2379</v>
      </c>
      <c r="B2381" s="7" t="s">
        <v>10</v>
      </c>
      <c r="C2381" s="3">
        <v>40003</v>
      </c>
      <c r="D2381" s="4" t="s">
        <v>8</v>
      </c>
      <c r="E2381" s="4" t="s">
        <v>164</v>
      </c>
      <c r="F2381" s="5" t="str">
        <f t="shared" si="370"/>
        <v>J</v>
      </c>
      <c r="G2381" s="6">
        <v>0.87361111111111101</v>
      </c>
      <c r="H2381" s="6">
        <v>0.92708333333333337</v>
      </c>
      <c r="I2381" s="85">
        <f t="shared" si="371"/>
        <v>77.000000000000199</v>
      </c>
      <c r="J2381" s="86">
        <f>I2381*Segmentos!$D$7*(AH2381%)*IF(ISNUMBER(AI2381),AI2381%,0)</f>
        <v>1790712.0000000044</v>
      </c>
      <c r="K2381" s="86">
        <f>I2381*Segmentos!$D$7*(AL2381%)*IF(ISNUMBER(AM2381),AM2381%,0)</f>
        <v>1526817.6000000038</v>
      </c>
      <c r="L2381" s="4"/>
      <c r="M2381" s="2">
        <v>5.36</v>
      </c>
      <c r="N2381" s="2">
        <v>19.8</v>
      </c>
      <c r="O2381" s="2">
        <v>27.1</v>
      </c>
      <c r="P2381" s="2">
        <v>85.057900000000004</v>
      </c>
      <c r="Q2381" s="2">
        <v>2.04</v>
      </c>
      <c r="R2381" s="2">
        <v>10.4</v>
      </c>
      <c r="S2381" s="2">
        <v>19.600000000000001</v>
      </c>
      <c r="T2381" s="2">
        <v>5.4116</v>
      </c>
      <c r="U2381" s="2">
        <v>4.99</v>
      </c>
      <c r="V2381" s="2">
        <v>18.899999999999999</v>
      </c>
      <c r="W2381" s="2">
        <v>26.4</v>
      </c>
      <c r="X2381" s="2">
        <v>16.589700000000001</v>
      </c>
      <c r="Y2381" s="2">
        <v>5.57</v>
      </c>
      <c r="Z2381" s="2">
        <v>21.9</v>
      </c>
      <c r="AA2381" s="2">
        <v>25.4</v>
      </c>
      <c r="AB2381" s="2">
        <v>26.0761</v>
      </c>
      <c r="AC2381" s="2">
        <v>7.1</v>
      </c>
      <c r="AD2381" s="2">
        <v>23.1</v>
      </c>
      <c r="AE2381" s="2">
        <v>30.7</v>
      </c>
      <c r="AF2381" s="2">
        <v>36.980499999999999</v>
      </c>
      <c r="AG2381" s="20">
        <v>5.82</v>
      </c>
      <c r="AH2381" s="20">
        <v>19</v>
      </c>
      <c r="AI2381" s="20">
        <v>30.6</v>
      </c>
      <c r="AJ2381" s="20">
        <v>43.79</v>
      </c>
      <c r="AK2381" s="18">
        <v>4.95</v>
      </c>
      <c r="AL2381" s="18">
        <v>20.399999999999999</v>
      </c>
      <c r="AM2381" s="18">
        <v>24.3</v>
      </c>
      <c r="AN2381" s="18">
        <v>41.267899999999997</v>
      </c>
      <c r="AO2381" s="2">
        <v>1.18</v>
      </c>
      <c r="AP2381" s="2">
        <v>12.4</v>
      </c>
      <c r="AQ2381" s="2">
        <v>9.5</v>
      </c>
      <c r="AR2381" s="2">
        <v>2.0449000000000002</v>
      </c>
      <c r="AS2381" s="2">
        <v>4.04</v>
      </c>
      <c r="AT2381" s="2">
        <v>17.399999999999999</v>
      </c>
      <c r="AU2381" s="2">
        <v>23.3</v>
      </c>
      <c r="AV2381" s="2">
        <v>14.134399999999999</v>
      </c>
      <c r="AW2381" s="2">
        <v>4.72</v>
      </c>
      <c r="AX2381" s="2">
        <v>20.399999999999999</v>
      </c>
      <c r="AY2381" s="2">
        <v>23.2</v>
      </c>
      <c r="AZ2381" s="2">
        <v>21.520499999999998</v>
      </c>
      <c r="BA2381" s="2">
        <v>7.79</v>
      </c>
      <c r="BB2381" s="2">
        <v>22.7</v>
      </c>
      <c r="BC2381" s="2">
        <v>34.299999999999997</v>
      </c>
      <c r="BD2381" s="2">
        <v>47.3581</v>
      </c>
      <c r="BE2381" s="4" t="str">
        <f t="shared" si="372"/>
        <v>NO APLICA</v>
      </c>
      <c r="BF2381" s="4">
        <f t="shared" si="373"/>
        <v>5.1305999999999994</v>
      </c>
      <c r="BG2381">
        <f t="shared" si="374"/>
        <v>1.18</v>
      </c>
      <c r="BH2381">
        <f t="shared" si="375"/>
        <v>4.04</v>
      </c>
      <c r="BI2381">
        <f t="shared" si="376"/>
        <v>7.79</v>
      </c>
      <c r="BJ2381">
        <f t="shared" si="377"/>
        <v>4.95</v>
      </c>
      <c r="BK2381">
        <f t="shared" si="378"/>
        <v>5.82</v>
      </c>
      <c r="BL2381">
        <f t="shared" si="379"/>
        <v>41316.660000000113</v>
      </c>
    </row>
    <row r="2382" spans="1:64" x14ac:dyDescent="0.2">
      <c r="A2382" s="1">
        <v>2380</v>
      </c>
      <c r="B2382" s="7" t="s">
        <v>89</v>
      </c>
      <c r="C2382" s="3">
        <v>40003</v>
      </c>
      <c r="D2382" s="4" t="s">
        <v>628</v>
      </c>
      <c r="E2382" s="4" t="s">
        <v>169</v>
      </c>
      <c r="F2382" s="5" t="str">
        <f t="shared" si="370"/>
        <v>J</v>
      </c>
      <c r="G2382" s="6">
        <v>0.84097222222222223</v>
      </c>
      <c r="H2382" s="6">
        <v>0.875</v>
      </c>
      <c r="I2382" s="85">
        <f t="shared" si="371"/>
        <v>48.999999999999986</v>
      </c>
      <c r="J2382" s="86">
        <f>I2382*Segmentos!$D$7*(AH2382%)*IF(ISNUMBER(AI2382),AI2382%,0)</f>
        <v>189571.19999999995</v>
      </c>
      <c r="K2382" s="86">
        <f>I2382*Segmentos!$D$7*(AL2382%)*IF(ISNUMBER(AM2382),AM2382%,0)</f>
        <v>245627.19999999992</v>
      </c>
      <c r="L2382" s="4"/>
      <c r="M2382" s="2">
        <v>1.1000000000000001</v>
      </c>
      <c r="N2382" s="2">
        <v>2.6</v>
      </c>
      <c r="O2382" s="2">
        <v>43</v>
      </c>
      <c r="P2382" s="2">
        <v>93.357299999999995</v>
      </c>
      <c r="Q2382" s="2">
        <v>0.27</v>
      </c>
      <c r="R2382" s="2">
        <v>0.3</v>
      </c>
      <c r="S2382" s="2">
        <v>100</v>
      </c>
      <c r="T2382" s="2">
        <v>3.887</v>
      </c>
      <c r="U2382" s="2">
        <v>0.03</v>
      </c>
      <c r="V2382" s="2">
        <v>0.8</v>
      </c>
      <c r="W2382" s="2">
        <v>4.0999999999999996</v>
      </c>
      <c r="X2382" s="2">
        <v>0.60089999999999999</v>
      </c>
      <c r="Y2382" s="2">
        <v>2.11</v>
      </c>
      <c r="Z2382" s="2">
        <v>3.7</v>
      </c>
      <c r="AA2382" s="2">
        <v>56.3</v>
      </c>
      <c r="AB2382" s="2">
        <v>52.851399999999998</v>
      </c>
      <c r="AC2382" s="2">
        <v>1.29</v>
      </c>
      <c r="AD2382" s="2">
        <v>3.8</v>
      </c>
      <c r="AE2382" s="2">
        <v>34.4</v>
      </c>
      <c r="AF2382" s="2">
        <v>36.018000000000001</v>
      </c>
      <c r="AG2382" s="20">
        <v>0.95</v>
      </c>
      <c r="AH2382" s="20">
        <v>2.6</v>
      </c>
      <c r="AI2382" s="20">
        <v>37.200000000000003</v>
      </c>
      <c r="AJ2382" s="20">
        <v>38.322400000000002</v>
      </c>
      <c r="AK2382" s="18">
        <v>1.23</v>
      </c>
      <c r="AL2382" s="18">
        <v>2.6</v>
      </c>
      <c r="AM2382" s="18">
        <v>48.2</v>
      </c>
      <c r="AN2382" s="18">
        <v>55.0349</v>
      </c>
      <c r="AO2382" s="2">
        <v>0.51</v>
      </c>
      <c r="AP2382" s="2">
        <v>1.7</v>
      </c>
      <c r="AQ2382" s="2">
        <v>29.2</v>
      </c>
      <c r="AR2382" s="2">
        <v>4.7037000000000004</v>
      </c>
      <c r="AS2382" s="2">
        <v>1.44</v>
      </c>
      <c r="AT2382" s="2">
        <v>3.9</v>
      </c>
      <c r="AU2382" s="2">
        <v>37</v>
      </c>
      <c r="AV2382" s="2">
        <v>26.9068</v>
      </c>
      <c r="AW2382" s="2">
        <v>0.78</v>
      </c>
      <c r="AX2382" s="2">
        <v>2.9</v>
      </c>
      <c r="AY2382" s="2">
        <v>26.3</v>
      </c>
      <c r="AZ2382" s="2">
        <v>18.9298</v>
      </c>
      <c r="BA2382" s="2">
        <v>1.32</v>
      </c>
      <c r="BB2382" s="2">
        <v>1.7</v>
      </c>
      <c r="BC2382" s="2">
        <v>76</v>
      </c>
      <c r="BD2382" s="2">
        <v>42.817</v>
      </c>
      <c r="BE2382" s="4" t="str">
        <f t="shared" si="372"/>
        <v>NO APLICA</v>
      </c>
      <c r="BF2382" s="4">
        <f t="shared" si="373"/>
        <v>1.2465999999999999</v>
      </c>
      <c r="BG2382">
        <f t="shared" si="374"/>
        <v>0.51</v>
      </c>
      <c r="BH2382">
        <f t="shared" si="375"/>
        <v>1.44</v>
      </c>
      <c r="BI2382">
        <f t="shared" si="376"/>
        <v>1.32</v>
      </c>
      <c r="BJ2382">
        <f t="shared" si="377"/>
        <v>1.23</v>
      </c>
      <c r="BK2382">
        <f t="shared" si="378"/>
        <v>0.95</v>
      </c>
      <c r="BL2382">
        <f t="shared" si="379"/>
        <v>5478.199999999998</v>
      </c>
    </row>
    <row r="2383" spans="1:64" x14ac:dyDescent="0.2">
      <c r="A2383" s="1">
        <v>2381</v>
      </c>
      <c r="B2383" s="7" t="s">
        <v>126</v>
      </c>
      <c r="C2383" s="3">
        <v>40003</v>
      </c>
      <c r="D2383" s="4" t="s">
        <v>628</v>
      </c>
      <c r="E2383" s="4" t="s">
        <v>163</v>
      </c>
      <c r="F2383" s="5" t="str">
        <f t="shared" si="370"/>
        <v>J</v>
      </c>
      <c r="G2383" s="6">
        <v>0.875</v>
      </c>
      <c r="H2383" s="6">
        <v>0.91111111111111109</v>
      </c>
      <c r="I2383" s="85">
        <f t="shared" si="371"/>
        <v>51.999999999999972</v>
      </c>
      <c r="J2383" s="86">
        <f>I2383*Segmentos!$D$7*(AH2383%)*IF(ISNUMBER(AI2383),AI2383%,0)</f>
        <v>86257.599999999962</v>
      </c>
      <c r="K2383" s="86">
        <f>I2383*Segmentos!$D$7*(AL2383%)*IF(ISNUMBER(AM2383),AM2383%,0)</f>
        <v>270191.99999999983</v>
      </c>
      <c r="L2383" s="4"/>
      <c r="M2383" s="2">
        <v>0.88</v>
      </c>
      <c r="N2383" s="2">
        <v>2.2000000000000002</v>
      </c>
      <c r="O2383" s="2">
        <v>40.1</v>
      </c>
      <c r="P2383" s="2">
        <v>96.438299999999998</v>
      </c>
      <c r="Q2383" s="2">
        <v>0.04</v>
      </c>
      <c r="R2383" s="2">
        <v>0.3</v>
      </c>
      <c r="S2383" s="2">
        <v>13.5</v>
      </c>
      <c r="T2383" s="2">
        <v>0.67420000000000002</v>
      </c>
      <c r="U2383" s="2">
        <v>0.47</v>
      </c>
      <c r="V2383" s="2">
        <v>1.3</v>
      </c>
      <c r="W2383" s="2">
        <v>35.1</v>
      </c>
      <c r="X2383" s="2">
        <v>10.7179</v>
      </c>
      <c r="Y2383" s="2">
        <v>0.53</v>
      </c>
      <c r="Z2383" s="2">
        <v>2.2999999999999998</v>
      </c>
      <c r="AA2383" s="2">
        <v>22.9</v>
      </c>
      <c r="AB2383" s="2">
        <v>17.267099999999999</v>
      </c>
      <c r="AC2383" s="2">
        <v>1.89</v>
      </c>
      <c r="AD2383" s="2">
        <v>3.6</v>
      </c>
      <c r="AE2383" s="2">
        <v>52.4</v>
      </c>
      <c r="AF2383" s="2">
        <v>67.778999999999996</v>
      </c>
      <c r="AG2383" s="20">
        <v>0.41</v>
      </c>
      <c r="AH2383" s="20">
        <v>1.3</v>
      </c>
      <c r="AI2383" s="20">
        <v>31.9</v>
      </c>
      <c r="AJ2383" s="20">
        <v>21.5063</v>
      </c>
      <c r="AK2383" s="18">
        <v>1.3</v>
      </c>
      <c r="AL2383" s="18">
        <v>3</v>
      </c>
      <c r="AM2383" s="18">
        <v>43.3</v>
      </c>
      <c r="AN2383" s="18">
        <v>74.932000000000002</v>
      </c>
      <c r="AO2383" s="2">
        <v>0.35</v>
      </c>
      <c r="AP2383" s="2">
        <v>1.3</v>
      </c>
      <c r="AQ2383" s="2">
        <v>26.8</v>
      </c>
      <c r="AR2383" s="2">
        <v>4.1768999999999998</v>
      </c>
      <c r="AS2383" s="2">
        <v>0.81</v>
      </c>
      <c r="AT2383" s="2">
        <v>3.6</v>
      </c>
      <c r="AU2383" s="2">
        <v>22.3</v>
      </c>
      <c r="AV2383" s="2">
        <v>19.6297</v>
      </c>
      <c r="AW2383" s="2">
        <v>0.67</v>
      </c>
      <c r="AX2383" s="2">
        <v>1.3</v>
      </c>
      <c r="AY2383" s="2">
        <v>53</v>
      </c>
      <c r="AZ2383" s="2">
        <v>21.191299999999998</v>
      </c>
      <c r="BA2383" s="2">
        <v>1.23</v>
      </c>
      <c r="BB2383" s="2">
        <v>2.2999999999999998</v>
      </c>
      <c r="BC2383" s="2">
        <v>53.1</v>
      </c>
      <c r="BD2383" s="2">
        <v>51.440399999999997</v>
      </c>
      <c r="BE2383" s="4" t="str">
        <f t="shared" si="372"/>
        <v>NO APLICA</v>
      </c>
      <c r="BF2383" s="4">
        <f t="shared" si="373"/>
        <v>0.91679999999999995</v>
      </c>
      <c r="BG2383">
        <f t="shared" si="374"/>
        <v>0.35</v>
      </c>
      <c r="BH2383">
        <f t="shared" si="375"/>
        <v>0.81</v>
      </c>
      <c r="BI2383">
        <f t="shared" si="376"/>
        <v>1.23</v>
      </c>
      <c r="BJ2383">
        <f t="shared" si="377"/>
        <v>1.3</v>
      </c>
      <c r="BK2383">
        <f t="shared" si="378"/>
        <v>0.41</v>
      </c>
      <c r="BL2383">
        <f t="shared" si="379"/>
        <v>4587.4399999999978</v>
      </c>
    </row>
    <row r="2384" spans="1:64" x14ac:dyDescent="0.2">
      <c r="A2384" s="1">
        <v>2382</v>
      </c>
      <c r="B2384" s="7" t="s">
        <v>23</v>
      </c>
      <c r="C2384" s="3">
        <v>40003</v>
      </c>
      <c r="D2384" s="4" t="s">
        <v>629</v>
      </c>
      <c r="E2384" s="4" t="s">
        <v>170</v>
      </c>
      <c r="F2384" s="5" t="str">
        <f t="shared" si="370"/>
        <v>J</v>
      </c>
      <c r="G2384" s="6">
        <v>0.87430555555555556</v>
      </c>
      <c r="H2384" s="6">
        <v>0.91527777777777775</v>
      </c>
      <c r="I2384" s="85">
        <f t="shared" si="371"/>
        <v>58.99999999999995</v>
      </c>
      <c r="J2384" s="86">
        <f>I2384*Segmentos!$D$7*(AH2384%)*IF(ISNUMBER(AI2384),AI2384%,0)</f>
        <v>111132.39999999991</v>
      </c>
      <c r="K2384" s="86">
        <f>I2384*Segmentos!$D$7*(AL2384%)*IF(ISNUMBER(AM2384),AM2384%,0)</f>
        <v>100819.19999999992</v>
      </c>
      <c r="L2384" s="4"/>
      <c r="M2384" s="2">
        <v>0.45</v>
      </c>
      <c r="N2384" s="2">
        <v>2.1</v>
      </c>
      <c r="O2384" s="2">
        <v>21.7</v>
      </c>
      <c r="P2384" s="2">
        <v>45.2027</v>
      </c>
      <c r="Q2384" s="2">
        <v>0.32</v>
      </c>
      <c r="R2384" s="2">
        <v>1.7</v>
      </c>
      <c r="S2384" s="2">
        <v>19.600000000000001</v>
      </c>
      <c r="T2384" s="2">
        <v>5.4675000000000002</v>
      </c>
      <c r="U2384" s="2">
        <v>0.57999999999999996</v>
      </c>
      <c r="V2384" s="2">
        <v>2.6</v>
      </c>
      <c r="W2384" s="2">
        <v>21.9</v>
      </c>
      <c r="X2384" s="2">
        <v>12.2218</v>
      </c>
      <c r="Y2384" s="2">
        <v>0.64</v>
      </c>
      <c r="Z2384" s="2">
        <v>2.8</v>
      </c>
      <c r="AA2384" s="2">
        <v>23.1</v>
      </c>
      <c r="AB2384" s="2">
        <v>19.032399999999999</v>
      </c>
      <c r="AC2384" s="2">
        <v>0.26</v>
      </c>
      <c r="AD2384" s="2">
        <v>1.3</v>
      </c>
      <c r="AE2384" s="2">
        <v>20.2</v>
      </c>
      <c r="AF2384" s="2">
        <v>8.4809999999999999</v>
      </c>
      <c r="AG2384" s="20">
        <v>0.48</v>
      </c>
      <c r="AH2384" s="20">
        <v>1.7</v>
      </c>
      <c r="AI2384" s="20">
        <v>27.7</v>
      </c>
      <c r="AJ2384" s="20">
        <v>22.8474</v>
      </c>
      <c r="AK2384" s="18">
        <v>0.42</v>
      </c>
      <c r="AL2384" s="18">
        <v>2.4</v>
      </c>
      <c r="AM2384" s="18">
        <v>17.8</v>
      </c>
      <c r="AN2384" s="18">
        <v>22.3553</v>
      </c>
      <c r="AO2384" s="2">
        <v>0.01</v>
      </c>
      <c r="AP2384" s="2">
        <v>0.5</v>
      </c>
      <c r="AQ2384" s="2">
        <v>1.7</v>
      </c>
      <c r="AR2384" s="2">
        <v>0.1004</v>
      </c>
      <c r="AS2384" s="2">
        <v>1.38</v>
      </c>
      <c r="AT2384" s="2">
        <v>3.2</v>
      </c>
      <c r="AU2384" s="2">
        <v>43.1</v>
      </c>
      <c r="AV2384" s="2">
        <v>30.731400000000001</v>
      </c>
      <c r="AW2384" s="2">
        <v>0.25</v>
      </c>
      <c r="AX2384" s="2">
        <v>0.9</v>
      </c>
      <c r="AY2384" s="2">
        <v>27</v>
      </c>
      <c r="AZ2384" s="2">
        <v>7.2138</v>
      </c>
      <c r="BA2384" s="2">
        <v>0.19</v>
      </c>
      <c r="BB2384" s="2">
        <v>2.7</v>
      </c>
      <c r="BC2384" s="2">
        <v>6.9</v>
      </c>
      <c r="BD2384" s="2">
        <v>7.157</v>
      </c>
      <c r="BE2384" s="4" t="str">
        <f t="shared" si="372"/>
        <v>NO APLICA</v>
      </c>
      <c r="BF2384" s="4">
        <f t="shared" si="373"/>
        <v>0.71679999999999988</v>
      </c>
      <c r="BG2384">
        <f t="shared" si="374"/>
        <v>0.01</v>
      </c>
      <c r="BH2384">
        <f t="shared" si="375"/>
        <v>1.38</v>
      </c>
      <c r="BI2384">
        <f t="shared" si="376"/>
        <v>0.25</v>
      </c>
      <c r="BJ2384">
        <f t="shared" si="377"/>
        <v>0.42</v>
      </c>
      <c r="BK2384">
        <f t="shared" si="378"/>
        <v>0.48</v>
      </c>
      <c r="BL2384">
        <f t="shared" si="379"/>
        <v>2688.6299999999978</v>
      </c>
    </row>
    <row r="2385" spans="1:64" x14ac:dyDescent="0.2">
      <c r="A2385" s="1">
        <v>2383</v>
      </c>
      <c r="B2385" s="7" t="s">
        <v>25</v>
      </c>
      <c r="C2385" s="3">
        <v>40003</v>
      </c>
      <c r="D2385" s="4" t="s">
        <v>629</v>
      </c>
      <c r="E2385" s="4" t="s">
        <v>171</v>
      </c>
      <c r="F2385" s="5" t="str">
        <f t="shared" si="370"/>
        <v>J</v>
      </c>
      <c r="G2385" s="6">
        <v>0.89375000000000004</v>
      </c>
      <c r="H2385" s="6">
        <v>0.89513888888888893</v>
      </c>
      <c r="I2385" s="85">
        <f t="shared" si="371"/>
        <v>1.9999999999999929</v>
      </c>
      <c r="J2385" s="86">
        <f>I2385*Segmentos!$D$7*(AH2385%)*IF(ISNUMBER(AI2385),AI2385%,0)</f>
        <v>2819.1999999999903</v>
      </c>
      <c r="K2385" s="86">
        <f>I2385*Segmentos!$D$7*(AL2385%)*IF(ISNUMBER(AM2385),AM2385%,0)</f>
        <v>8632.799999999972</v>
      </c>
      <c r="L2385" s="4"/>
      <c r="M2385" s="2">
        <v>0.74</v>
      </c>
      <c r="N2385" s="2">
        <v>0.8</v>
      </c>
      <c r="O2385" s="2">
        <v>95.6</v>
      </c>
      <c r="P2385" s="2">
        <v>70.582700000000003</v>
      </c>
      <c r="Q2385" s="2">
        <v>0.1</v>
      </c>
      <c r="R2385" s="2">
        <v>0.1</v>
      </c>
      <c r="S2385" s="2">
        <v>100</v>
      </c>
      <c r="T2385" s="2">
        <v>1.5658000000000001</v>
      </c>
      <c r="U2385" s="2">
        <v>0.16</v>
      </c>
      <c r="V2385" s="2">
        <v>0.2</v>
      </c>
      <c r="W2385" s="2">
        <v>100</v>
      </c>
      <c r="X2385" s="2">
        <v>3.1863000000000001</v>
      </c>
      <c r="Y2385" s="2">
        <v>0.59</v>
      </c>
      <c r="Z2385" s="2">
        <v>0.7</v>
      </c>
      <c r="AA2385" s="2">
        <v>83.8</v>
      </c>
      <c r="AB2385" s="2">
        <v>16.601700000000001</v>
      </c>
      <c r="AC2385" s="2">
        <v>1.56</v>
      </c>
      <c r="AD2385" s="2">
        <v>1.6</v>
      </c>
      <c r="AE2385" s="2">
        <v>100</v>
      </c>
      <c r="AF2385" s="2">
        <v>49.2288</v>
      </c>
      <c r="AG2385" s="20">
        <v>0.35</v>
      </c>
      <c r="AH2385" s="20">
        <v>0.4</v>
      </c>
      <c r="AI2385" s="20">
        <v>88.1</v>
      </c>
      <c r="AJ2385" s="20">
        <v>16.1144</v>
      </c>
      <c r="AK2385" s="18">
        <v>1.08</v>
      </c>
      <c r="AL2385" s="18">
        <v>1.1000000000000001</v>
      </c>
      <c r="AM2385" s="18">
        <v>98.1</v>
      </c>
      <c r="AN2385" s="18">
        <v>54.468299999999999</v>
      </c>
      <c r="AO2385" s="2">
        <v>0</v>
      </c>
      <c r="AP2385" s="2">
        <v>0</v>
      </c>
      <c r="AQ2385" s="8" t="s">
        <v>577</v>
      </c>
      <c r="AR2385" s="2">
        <v>0</v>
      </c>
      <c r="AS2385" s="2">
        <v>1.21</v>
      </c>
      <c r="AT2385" s="2">
        <v>1.4</v>
      </c>
      <c r="AU2385" s="2">
        <v>88.8</v>
      </c>
      <c r="AV2385" s="2">
        <v>25.540199999999999</v>
      </c>
      <c r="AW2385" s="2">
        <v>0.45</v>
      </c>
      <c r="AX2385" s="2">
        <v>0.5</v>
      </c>
      <c r="AY2385" s="2">
        <v>100</v>
      </c>
      <c r="AZ2385" s="2">
        <v>12.548</v>
      </c>
      <c r="BA2385" s="2">
        <v>0.88</v>
      </c>
      <c r="BB2385" s="2">
        <v>0.9</v>
      </c>
      <c r="BC2385" s="2">
        <v>100</v>
      </c>
      <c r="BD2385" s="2">
        <v>32.494399999999999</v>
      </c>
      <c r="BE2385" s="4" t="str">
        <f t="shared" si="372"/>
        <v>NO APLICA</v>
      </c>
      <c r="BF2385" s="4">
        <f t="shared" si="373"/>
        <v>0.90559999999999996</v>
      </c>
      <c r="BG2385">
        <f t="shared" si="374"/>
        <v>0</v>
      </c>
      <c r="BH2385">
        <f t="shared" si="375"/>
        <v>1.21</v>
      </c>
      <c r="BI2385">
        <f t="shared" si="376"/>
        <v>0.88</v>
      </c>
      <c r="BJ2385">
        <f t="shared" si="377"/>
        <v>1.08</v>
      </c>
      <c r="BK2385">
        <f t="shared" si="378"/>
        <v>0.35</v>
      </c>
      <c r="BL2385">
        <f t="shared" si="379"/>
        <v>152.95999999999944</v>
      </c>
    </row>
    <row r="2386" spans="1:64" x14ac:dyDescent="0.2">
      <c r="A2386" s="1">
        <v>2384</v>
      </c>
      <c r="B2386" s="7" t="s">
        <v>32</v>
      </c>
      <c r="C2386" s="3">
        <v>40003</v>
      </c>
      <c r="D2386" s="4" t="s">
        <v>628</v>
      </c>
      <c r="E2386" s="4" t="s">
        <v>164</v>
      </c>
      <c r="F2386" s="5" t="str">
        <f t="shared" si="370"/>
        <v>J</v>
      </c>
      <c r="G2386" s="6">
        <v>0.9145833333333333</v>
      </c>
      <c r="H2386" s="6">
        <v>0.91736111111111107</v>
      </c>
      <c r="I2386" s="85">
        <f t="shared" si="371"/>
        <v>3.9999999999999858</v>
      </c>
      <c r="J2386" s="86">
        <f>I2386*Segmentos!$D$7*(AH2386%)*IF(ISNUMBER(AI2386),AI2386%,0)</f>
        <v>1199.9999999999959</v>
      </c>
      <c r="K2386" s="86">
        <f>I2386*Segmentos!$D$7*(AL2386%)*IF(ISNUMBER(AM2386),AM2386%,0)</f>
        <v>9380.7999999999683</v>
      </c>
      <c r="L2386" s="4"/>
      <c r="M2386" s="2">
        <v>0.34</v>
      </c>
      <c r="N2386" s="2">
        <v>0.7</v>
      </c>
      <c r="O2386" s="2">
        <v>47</v>
      </c>
      <c r="P2386" s="2">
        <v>100</v>
      </c>
      <c r="Q2386" s="2">
        <v>0.04</v>
      </c>
      <c r="R2386" s="2">
        <v>0.1</v>
      </c>
      <c r="S2386" s="2">
        <v>25</v>
      </c>
      <c r="T2386" s="2">
        <v>1.7857000000000001</v>
      </c>
      <c r="U2386" s="2">
        <v>0.19</v>
      </c>
      <c r="V2386" s="2">
        <v>0.7</v>
      </c>
      <c r="W2386" s="2">
        <v>25</v>
      </c>
      <c r="X2386" s="2">
        <v>11.2896</v>
      </c>
      <c r="Y2386" s="2">
        <v>0.48</v>
      </c>
      <c r="Z2386" s="2">
        <v>1.3</v>
      </c>
      <c r="AA2386" s="2">
        <v>37.4</v>
      </c>
      <c r="AB2386" s="2">
        <v>40.841900000000003</v>
      </c>
      <c r="AC2386" s="2">
        <v>0.48</v>
      </c>
      <c r="AD2386" s="2">
        <v>0.5</v>
      </c>
      <c r="AE2386" s="2">
        <v>90.1</v>
      </c>
      <c r="AF2386" s="2">
        <v>46.082799999999999</v>
      </c>
      <c r="AG2386" s="20">
        <v>0.08</v>
      </c>
      <c r="AH2386" s="20">
        <v>0.3</v>
      </c>
      <c r="AI2386" s="20">
        <v>25</v>
      </c>
      <c r="AJ2386" s="20">
        <v>11.7247</v>
      </c>
      <c r="AK2386" s="18">
        <v>0.57999999999999996</v>
      </c>
      <c r="AL2386" s="18">
        <v>1.1000000000000001</v>
      </c>
      <c r="AM2386" s="18">
        <v>53.3</v>
      </c>
      <c r="AN2386" s="18">
        <v>88.275300000000001</v>
      </c>
      <c r="AO2386" s="2">
        <v>0.19</v>
      </c>
      <c r="AP2386" s="2">
        <v>0.5</v>
      </c>
      <c r="AQ2386" s="2">
        <v>37</v>
      </c>
      <c r="AR2386" s="2">
        <v>6.1372</v>
      </c>
      <c r="AS2386" s="2">
        <v>0</v>
      </c>
      <c r="AT2386" s="2">
        <v>0</v>
      </c>
      <c r="AU2386" s="8" t="s">
        <v>577</v>
      </c>
      <c r="AV2386" s="2">
        <v>0</v>
      </c>
      <c r="AW2386" s="2">
        <v>0.91</v>
      </c>
      <c r="AX2386" s="2">
        <v>2.1</v>
      </c>
      <c r="AY2386" s="2">
        <v>42.6</v>
      </c>
      <c r="AZ2386" s="2">
        <v>75.809200000000004</v>
      </c>
      <c r="BA2386" s="2">
        <v>0.16</v>
      </c>
      <c r="BB2386" s="2">
        <v>0.2</v>
      </c>
      <c r="BC2386" s="2">
        <v>100</v>
      </c>
      <c r="BD2386" s="2">
        <v>18.053599999999999</v>
      </c>
      <c r="BE2386" s="4" t="str">
        <f t="shared" si="372"/>
        <v>NO APLICA</v>
      </c>
      <c r="BF2386" s="4">
        <f t="shared" si="373"/>
        <v>0.36799999999999999</v>
      </c>
      <c r="BG2386">
        <f t="shared" si="374"/>
        <v>0.19</v>
      </c>
      <c r="BH2386">
        <f t="shared" si="375"/>
        <v>0</v>
      </c>
      <c r="BI2386">
        <f t="shared" si="376"/>
        <v>0.91</v>
      </c>
      <c r="BJ2386">
        <f t="shared" si="377"/>
        <v>0.57999999999999996</v>
      </c>
      <c r="BK2386">
        <f t="shared" si="378"/>
        <v>0.08</v>
      </c>
      <c r="BL2386">
        <f t="shared" si="379"/>
        <v>131.59999999999954</v>
      </c>
    </row>
    <row r="2387" spans="1:64" x14ac:dyDescent="0.2">
      <c r="A2387" s="1">
        <v>2385</v>
      </c>
      <c r="B2387" s="7" t="s">
        <v>19</v>
      </c>
      <c r="C2387" s="3">
        <v>40003</v>
      </c>
      <c r="D2387" s="4" t="s">
        <v>17</v>
      </c>
      <c r="E2387" s="4" t="s">
        <v>166</v>
      </c>
      <c r="F2387" s="5" t="str">
        <f t="shared" si="370"/>
        <v>J</v>
      </c>
      <c r="G2387" s="6">
        <v>0.91527777777777775</v>
      </c>
      <c r="H2387" s="6">
        <v>0.91666666666666663</v>
      </c>
      <c r="I2387" s="85">
        <f t="shared" si="371"/>
        <v>1.9999999999999929</v>
      </c>
      <c r="J2387" s="86">
        <f>I2387*Segmentos!$D$7*(AH2387%)*IF(ISNUMBER(AI2387),AI2387%,0)</f>
        <v>0</v>
      </c>
      <c r="K2387" s="86">
        <f>I2387*Segmentos!$D$7*(AL2387%)*IF(ISNUMBER(AM2387),AM2387%,0)</f>
        <v>2399.9999999999918</v>
      </c>
      <c r="L2387" s="4"/>
      <c r="M2387" s="2">
        <v>0.16</v>
      </c>
      <c r="N2387" s="2">
        <v>0.2</v>
      </c>
      <c r="O2387" s="2">
        <v>100</v>
      </c>
      <c r="P2387" s="2">
        <v>61.658999999999999</v>
      </c>
      <c r="Q2387" s="2">
        <v>0</v>
      </c>
      <c r="R2387" s="2">
        <v>0</v>
      </c>
      <c r="S2387" s="8" t="s">
        <v>577</v>
      </c>
      <c r="T2387" s="2">
        <v>0</v>
      </c>
      <c r="U2387" s="2">
        <v>0.74</v>
      </c>
      <c r="V2387" s="2">
        <v>0.7</v>
      </c>
      <c r="W2387" s="2">
        <v>100</v>
      </c>
      <c r="X2387" s="2">
        <v>61.658999999999999</v>
      </c>
      <c r="Y2387" s="2">
        <v>0</v>
      </c>
      <c r="Z2387" s="2">
        <v>0</v>
      </c>
      <c r="AA2387" s="8" t="s">
        <v>577</v>
      </c>
      <c r="AB2387" s="2">
        <v>0</v>
      </c>
      <c r="AC2387" s="2">
        <v>0</v>
      </c>
      <c r="AD2387" s="2">
        <v>0</v>
      </c>
      <c r="AE2387" s="8" t="s">
        <v>577</v>
      </c>
      <c r="AF2387" s="2">
        <v>0</v>
      </c>
      <c r="AG2387" s="20">
        <v>0</v>
      </c>
      <c r="AH2387" s="20">
        <v>0</v>
      </c>
      <c r="AI2387" s="21" t="s">
        <v>577</v>
      </c>
      <c r="AJ2387" s="20">
        <v>0</v>
      </c>
      <c r="AK2387" s="18">
        <v>0.3</v>
      </c>
      <c r="AL2387" s="18">
        <v>0.3</v>
      </c>
      <c r="AM2387" s="18">
        <v>100</v>
      </c>
      <c r="AN2387" s="18">
        <v>61.658999999999999</v>
      </c>
      <c r="AO2387" s="2">
        <v>0</v>
      </c>
      <c r="AP2387" s="2">
        <v>0</v>
      </c>
      <c r="AQ2387" s="8" t="s">
        <v>577</v>
      </c>
      <c r="AR2387" s="2">
        <v>0</v>
      </c>
      <c r="AS2387" s="2">
        <v>0</v>
      </c>
      <c r="AT2387" s="2">
        <v>0</v>
      </c>
      <c r="AU2387" s="8" t="s">
        <v>577</v>
      </c>
      <c r="AV2387" s="2">
        <v>0</v>
      </c>
      <c r="AW2387" s="2">
        <v>0.54</v>
      </c>
      <c r="AX2387" s="2">
        <v>0.5</v>
      </c>
      <c r="AY2387" s="2">
        <v>100</v>
      </c>
      <c r="AZ2387" s="2">
        <v>61.658999999999999</v>
      </c>
      <c r="BA2387" s="2">
        <v>0</v>
      </c>
      <c r="BB2387" s="2">
        <v>0</v>
      </c>
      <c r="BC2387" s="8" t="s">
        <v>577</v>
      </c>
      <c r="BD2387" s="2">
        <v>0</v>
      </c>
      <c r="BE2387" s="4" t="str">
        <f t="shared" si="372"/>
        <v>NO APLICA</v>
      </c>
      <c r="BF2387" s="4">
        <f t="shared" si="373"/>
        <v>0.19800000000000001</v>
      </c>
      <c r="BG2387">
        <f t="shared" si="374"/>
        <v>0</v>
      </c>
      <c r="BH2387">
        <f t="shared" si="375"/>
        <v>0</v>
      </c>
      <c r="BI2387">
        <f t="shared" si="376"/>
        <v>0.54</v>
      </c>
      <c r="BJ2387">
        <f t="shared" si="377"/>
        <v>0.3</v>
      </c>
      <c r="BK2387">
        <f t="shared" si="378"/>
        <v>0</v>
      </c>
      <c r="BL2387">
        <f t="shared" si="379"/>
        <v>39.999999999999858</v>
      </c>
    </row>
    <row r="2388" spans="1:64" x14ac:dyDescent="0.2">
      <c r="A2388" s="1">
        <v>2386</v>
      </c>
      <c r="B2388" s="7" t="s">
        <v>2</v>
      </c>
      <c r="C2388" s="3">
        <v>40003</v>
      </c>
      <c r="D2388" s="4" t="s">
        <v>627</v>
      </c>
      <c r="E2388" s="4" t="s">
        <v>164</v>
      </c>
      <c r="F2388" s="5" t="str">
        <f t="shared" si="370"/>
        <v>J</v>
      </c>
      <c r="G2388" s="6">
        <v>0.88402777777777775</v>
      </c>
      <c r="H2388" s="6">
        <v>0.93333333333333324</v>
      </c>
      <c r="I2388" s="85">
        <f t="shared" si="371"/>
        <v>70.999999999999915</v>
      </c>
      <c r="J2388" s="86">
        <f>I2388*Segmentos!$D$7*(AH2388%)*IF(ISNUMBER(AI2388),AI2388%,0)</f>
        <v>1434171.5999999982</v>
      </c>
      <c r="K2388" s="86">
        <f>I2388*Segmentos!$D$7*(AL2388%)*IF(ISNUMBER(AM2388),AM2388%,0)</f>
        <v>2022988.7999999973</v>
      </c>
      <c r="L2388" s="4"/>
      <c r="M2388" s="2">
        <v>6.15</v>
      </c>
      <c r="N2388" s="2">
        <v>20.399999999999999</v>
      </c>
      <c r="O2388" s="2">
        <v>30.2</v>
      </c>
      <c r="P2388" s="2">
        <v>86.613600000000005</v>
      </c>
      <c r="Q2388" s="2">
        <v>4.57</v>
      </c>
      <c r="R2388" s="2">
        <v>12.5</v>
      </c>
      <c r="S2388" s="2">
        <v>36.700000000000003</v>
      </c>
      <c r="T2388" s="2">
        <v>10.751300000000001</v>
      </c>
      <c r="U2388" s="2">
        <v>5.36</v>
      </c>
      <c r="V2388" s="2">
        <v>19.899999999999999</v>
      </c>
      <c r="W2388" s="2">
        <v>27</v>
      </c>
      <c r="X2388" s="2">
        <v>15.831200000000001</v>
      </c>
      <c r="Y2388" s="2">
        <v>5.41</v>
      </c>
      <c r="Z2388" s="2">
        <v>20.5</v>
      </c>
      <c r="AA2388" s="2">
        <v>26.3</v>
      </c>
      <c r="AB2388" s="2">
        <v>22.510100000000001</v>
      </c>
      <c r="AC2388" s="2">
        <v>8.11</v>
      </c>
      <c r="AD2388" s="2">
        <v>24.5</v>
      </c>
      <c r="AE2388" s="2">
        <v>33.1</v>
      </c>
      <c r="AF2388" s="2">
        <v>37.521000000000001</v>
      </c>
      <c r="AG2388" s="20">
        <v>5.05</v>
      </c>
      <c r="AH2388" s="20">
        <v>18.100000000000001</v>
      </c>
      <c r="AI2388" s="20">
        <v>27.9</v>
      </c>
      <c r="AJ2388" s="20">
        <v>33.735799999999998</v>
      </c>
      <c r="AK2388" s="18">
        <v>7.14</v>
      </c>
      <c r="AL2388" s="18">
        <v>22.4</v>
      </c>
      <c r="AM2388" s="18">
        <v>31.8</v>
      </c>
      <c r="AN2388" s="18">
        <v>52.877800000000001</v>
      </c>
      <c r="AO2388" s="2">
        <v>5.9</v>
      </c>
      <c r="AP2388" s="2">
        <v>19.100000000000001</v>
      </c>
      <c r="AQ2388" s="2">
        <v>31</v>
      </c>
      <c r="AR2388" s="2">
        <v>9.0907999999999998</v>
      </c>
      <c r="AS2388" s="2">
        <v>6.56</v>
      </c>
      <c r="AT2388" s="2">
        <v>21.4</v>
      </c>
      <c r="AU2388" s="2">
        <v>30.6</v>
      </c>
      <c r="AV2388" s="2">
        <v>20.3766</v>
      </c>
      <c r="AW2388" s="2">
        <v>6.82</v>
      </c>
      <c r="AX2388" s="2">
        <v>21.4</v>
      </c>
      <c r="AY2388" s="2">
        <v>31.9</v>
      </c>
      <c r="AZ2388" s="2">
        <v>27.642399999999999</v>
      </c>
      <c r="BA2388" s="2">
        <v>5.47</v>
      </c>
      <c r="BB2388" s="2">
        <v>19.3</v>
      </c>
      <c r="BC2388" s="2">
        <v>28.3</v>
      </c>
      <c r="BD2388" s="2">
        <v>29.503900000000002</v>
      </c>
      <c r="BE2388" s="4" t="str">
        <f t="shared" si="372"/>
        <v>NO APLICA</v>
      </c>
      <c r="BF2388" s="4">
        <f t="shared" si="373"/>
        <v>6.5207999999999995</v>
      </c>
      <c r="BG2388">
        <f t="shared" si="374"/>
        <v>5.9</v>
      </c>
      <c r="BH2388">
        <f t="shared" si="375"/>
        <v>6.56</v>
      </c>
      <c r="BI2388">
        <f t="shared" si="376"/>
        <v>6.82</v>
      </c>
      <c r="BJ2388">
        <f t="shared" si="377"/>
        <v>7.14</v>
      </c>
      <c r="BK2388">
        <f t="shared" si="378"/>
        <v>5.05</v>
      </c>
      <c r="BL2388">
        <f t="shared" si="379"/>
        <v>43741.679999999949</v>
      </c>
    </row>
    <row r="2389" spans="1:64" x14ac:dyDescent="0.2">
      <c r="A2389" s="1">
        <v>2387</v>
      </c>
      <c r="B2389" s="7" t="s">
        <v>16</v>
      </c>
      <c r="C2389" s="3">
        <v>40003</v>
      </c>
      <c r="D2389" s="4" t="s">
        <v>626</v>
      </c>
      <c r="E2389" s="4" t="s">
        <v>166</v>
      </c>
      <c r="F2389" s="5" t="str">
        <f t="shared" si="370"/>
        <v>J</v>
      </c>
      <c r="G2389" s="6">
        <v>0.9145833333333333</v>
      </c>
      <c r="H2389" s="6">
        <v>0.91805555555555562</v>
      </c>
      <c r="I2389" s="85">
        <f t="shared" si="371"/>
        <v>5.0000000000001421</v>
      </c>
      <c r="J2389" s="86">
        <f>I2389*Segmentos!$D$7*(AH2389%)*IF(ISNUMBER(AI2389),AI2389%,0)</f>
        <v>191520.00000000541</v>
      </c>
      <c r="K2389" s="86">
        <f>I2389*Segmentos!$D$7*(AL2389%)*IF(ISNUMBER(AM2389),AM2389%,0)</f>
        <v>278850.00000000792</v>
      </c>
      <c r="L2389" s="4"/>
      <c r="M2389" s="2">
        <v>11.88</v>
      </c>
      <c r="N2389" s="2">
        <v>14</v>
      </c>
      <c r="O2389" s="2">
        <v>84.9</v>
      </c>
      <c r="P2389" s="2">
        <v>90.726399999999998</v>
      </c>
      <c r="Q2389" s="2">
        <v>6.82</v>
      </c>
      <c r="R2389" s="2">
        <v>8.4</v>
      </c>
      <c r="S2389" s="2">
        <v>81.3</v>
      </c>
      <c r="T2389" s="2">
        <v>8.6914999999999996</v>
      </c>
      <c r="U2389" s="2">
        <v>5.69</v>
      </c>
      <c r="V2389" s="2">
        <v>7.3</v>
      </c>
      <c r="W2389" s="2">
        <v>77.8</v>
      </c>
      <c r="X2389" s="2">
        <v>9.1033000000000008</v>
      </c>
      <c r="Y2389" s="2">
        <v>11.98</v>
      </c>
      <c r="Z2389" s="2">
        <v>14.6</v>
      </c>
      <c r="AA2389" s="2">
        <v>81.900000000000006</v>
      </c>
      <c r="AB2389" s="2">
        <v>27.003299999999999</v>
      </c>
      <c r="AC2389" s="2">
        <v>18.329999999999998</v>
      </c>
      <c r="AD2389" s="2">
        <v>20.6</v>
      </c>
      <c r="AE2389" s="2">
        <v>89.2</v>
      </c>
      <c r="AF2389" s="2">
        <v>45.9283</v>
      </c>
      <c r="AG2389" s="20">
        <v>9.57</v>
      </c>
      <c r="AH2389" s="20">
        <v>11.2</v>
      </c>
      <c r="AI2389" s="20">
        <v>85.5</v>
      </c>
      <c r="AJ2389" s="20">
        <v>34.663800000000002</v>
      </c>
      <c r="AK2389" s="18">
        <v>13.97</v>
      </c>
      <c r="AL2389" s="18">
        <v>16.5</v>
      </c>
      <c r="AM2389" s="18">
        <v>84.5</v>
      </c>
      <c r="AN2389" s="18">
        <v>56.062600000000003</v>
      </c>
      <c r="AO2389" s="2">
        <v>8.89</v>
      </c>
      <c r="AP2389" s="2">
        <v>10.4</v>
      </c>
      <c r="AQ2389" s="2">
        <v>85.6</v>
      </c>
      <c r="AR2389" s="2">
        <v>7.4179000000000004</v>
      </c>
      <c r="AS2389" s="2">
        <v>7.79</v>
      </c>
      <c r="AT2389" s="2">
        <v>10.6</v>
      </c>
      <c r="AU2389" s="2">
        <v>73.599999999999994</v>
      </c>
      <c r="AV2389" s="2">
        <v>13.1052</v>
      </c>
      <c r="AW2389" s="2">
        <v>12.77</v>
      </c>
      <c r="AX2389" s="2">
        <v>15.5</v>
      </c>
      <c r="AY2389" s="2">
        <v>82.6</v>
      </c>
      <c r="AZ2389" s="2">
        <v>28.040700000000001</v>
      </c>
      <c r="BA2389" s="2">
        <v>14.42</v>
      </c>
      <c r="BB2389" s="2">
        <v>15.9</v>
      </c>
      <c r="BC2389" s="2">
        <v>90.7</v>
      </c>
      <c r="BD2389" s="2">
        <v>42.162599999999998</v>
      </c>
      <c r="BE2389" s="4" t="str">
        <f t="shared" si="372"/>
        <v>NO APLICA</v>
      </c>
      <c r="BF2389" s="4">
        <f t="shared" si="373"/>
        <v>10.773</v>
      </c>
      <c r="BG2389">
        <f t="shared" si="374"/>
        <v>8.89</v>
      </c>
      <c r="BH2389">
        <f t="shared" si="375"/>
        <v>7.79</v>
      </c>
      <c r="BI2389">
        <f t="shared" si="376"/>
        <v>14.42</v>
      </c>
      <c r="BJ2389">
        <f t="shared" si="377"/>
        <v>13.97</v>
      </c>
      <c r="BK2389">
        <f t="shared" si="378"/>
        <v>9.57</v>
      </c>
      <c r="BL2389">
        <f t="shared" si="379"/>
        <v>5943.0000000001692</v>
      </c>
    </row>
    <row r="2390" spans="1:64" x14ac:dyDescent="0.2">
      <c r="A2390" s="1">
        <v>2388</v>
      </c>
      <c r="B2390" s="7" t="s">
        <v>22</v>
      </c>
      <c r="C2390" s="3">
        <v>40003</v>
      </c>
      <c r="D2390" s="4" t="s">
        <v>629</v>
      </c>
      <c r="E2390" s="4" t="s">
        <v>164</v>
      </c>
      <c r="F2390" s="5" t="str">
        <f t="shared" si="370"/>
        <v>J</v>
      </c>
      <c r="G2390" s="6">
        <v>0.83194444444444438</v>
      </c>
      <c r="H2390" s="6">
        <v>0.87291666666666667</v>
      </c>
      <c r="I2390" s="85">
        <f t="shared" si="371"/>
        <v>59.000000000000114</v>
      </c>
      <c r="J2390" s="86">
        <f>I2390*Segmentos!$D$7*(AH2390%)*IF(ISNUMBER(AI2390),AI2390%,0)</f>
        <v>300380.80000000057</v>
      </c>
      <c r="K2390" s="86">
        <f>I2390*Segmentos!$D$7*(AL2390%)*IF(ISNUMBER(AM2390),AM2390%,0)</f>
        <v>444553.20000000083</v>
      </c>
      <c r="L2390" s="4"/>
      <c r="M2390" s="2">
        <v>1.61</v>
      </c>
      <c r="N2390" s="2">
        <v>4.0999999999999996</v>
      </c>
      <c r="O2390" s="2">
        <v>39</v>
      </c>
      <c r="P2390" s="2">
        <v>98.569800000000001</v>
      </c>
      <c r="Q2390" s="2">
        <v>0.12</v>
      </c>
      <c r="R2390" s="2">
        <v>0.5</v>
      </c>
      <c r="S2390" s="2">
        <v>24.8</v>
      </c>
      <c r="T2390" s="2">
        <v>1.2721</v>
      </c>
      <c r="U2390" s="2">
        <v>0.45</v>
      </c>
      <c r="V2390" s="2">
        <v>3</v>
      </c>
      <c r="W2390" s="2">
        <v>14.7</v>
      </c>
      <c r="X2390" s="2">
        <v>5.7286999999999999</v>
      </c>
      <c r="Y2390" s="2">
        <v>0.64</v>
      </c>
      <c r="Z2390" s="2">
        <v>2.1</v>
      </c>
      <c r="AA2390" s="2">
        <v>30.2</v>
      </c>
      <c r="AB2390" s="2">
        <v>11.6274</v>
      </c>
      <c r="AC2390" s="2">
        <v>3.97</v>
      </c>
      <c r="AD2390" s="2">
        <v>8.5</v>
      </c>
      <c r="AE2390" s="2">
        <v>46.9</v>
      </c>
      <c r="AF2390" s="2">
        <v>79.941599999999994</v>
      </c>
      <c r="AG2390" s="20">
        <v>1.28</v>
      </c>
      <c r="AH2390" s="20">
        <v>4.3</v>
      </c>
      <c r="AI2390" s="20">
        <v>29.6</v>
      </c>
      <c r="AJ2390" s="20">
        <v>37.235799999999998</v>
      </c>
      <c r="AK2390" s="18">
        <v>1.9</v>
      </c>
      <c r="AL2390" s="18">
        <v>3.9</v>
      </c>
      <c r="AM2390" s="18">
        <v>48.3</v>
      </c>
      <c r="AN2390" s="18">
        <v>61.334000000000003</v>
      </c>
      <c r="AO2390" s="2">
        <v>0.78</v>
      </c>
      <c r="AP2390" s="2">
        <v>2.7</v>
      </c>
      <c r="AQ2390" s="2">
        <v>28.5</v>
      </c>
      <c r="AR2390" s="2">
        <v>5.2237</v>
      </c>
      <c r="AS2390" s="2">
        <v>1.1399999999999999</v>
      </c>
      <c r="AT2390" s="2">
        <v>3</v>
      </c>
      <c r="AU2390" s="2">
        <v>37.799999999999997</v>
      </c>
      <c r="AV2390" s="2">
        <v>15.4278</v>
      </c>
      <c r="AW2390" s="2">
        <v>2.02</v>
      </c>
      <c r="AX2390" s="2">
        <v>5.2</v>
      </c>
      <c r="AY2390" s="2">
        <v>38.5</v>
      </c>
      <c r="AZ2390" s="2">
        <v>35.627899999999997</v>
      </c>
      <c r="BA2390" s="2">
        <v>1.8</v>
      </c>
      <c r="BB2390" s="2">
        <v>4.3</v>
      </c>
      <c r="BC2390" s="2">
        <v>41.8</v>
      </c>
      <c r="BD2390" s="2">
        <v>42.290300000000002</v>
      </c>
      <c r="BE2390" s="4" t="str">
        <f t="shared" si="372"/>
        <v>NO APLICA</v>
      </c>
      <c r="BF2390" s="4">
        <f t="shared" si="373"/>
        <v>1.4704000000000002</v>
      </c>
      <c r="BG2390">
        <f t="shared" si="374"/>
        <v>0.78</v>
      </c>
      <c r="BH2390">
        <f t="shared" si="375"/>
        <v>1.1399999999999999</v>
      </c>
      <c r="BI2390">
        <f t="shared" si="376"/>
        <v>2.02</v>
      </c>
      <c r="BJ2390">
        <f t="shared" si="377"/>
        <v>1.9</v>
      </c>
      <c r="BK2390">
        <f t="shared" si="378"/>
        <v>1.28</v>
      </c>
      <c r="BL2390">
        <f t="shared" si="379"/>
        <v>9434.1000000000167</v>
      </c>
    </row>
    <row r="2391" spans="1:64" x14ac:dyDescent="0.2">
      <c r="A2391" s="1">
        <v>2389</v>
      </c>
      <c r="B2391" s="7" t="s">
        <v>130</v>
      </c>
      <c r="C2391" s="3">
        <v>40003</v>
      </c>
      <c r="D2391" s="4" t="s">
        <v>8</v>
      </c>
      <c r="E2391" s="4" t="s">
        <v>176</v>
      </c>
      <c r="F2391" s="5" t="str">
        <f t="shared" si="370"/>
        <v>J</v>
      </c>
      <c r="G2391" s="6">
        <v>0.92708333333333337</v>
      </c>
      <c r="H2391" s="6">
        <v>1.1805555555555555E-2</v>
      </c>
      <c r="I2391" s="85">
        <f t="shared" si="371"/>
        <v>121.99999999999994</v>
      </c>
      <c r="J2391" s="86">
        <f>I2391*Segmentos!$D$7*(AH2391%)*IF(ISNUMBER(AI2391),AI2391%,0)</f>
        <v>2801363.9999999986</v>
      </c>
      <c r="K2391" s="86">
        <f>I2391*Segmentos!$D$7*(AL2391%)*IF(ISNUMBER(AM2391),AM2391%,0)</f>
        <v>3461091.1999999983</v>
      </c>
      <c r="L2391" s="4"/>
      <c r="M2391" s="2">
        <v>6.46</v>
      </c>
      <c r="N2391" s="2">
        <v>28.3</v>
      </c>
      <c r="O2391" s="2">
        <v>22.8</v>
      </c>
      <c r="P2391" s="2">
        <v>86.892099999999999</v>
      </c>
      <c r="Q2391" s="2">
        <v>2.1800000000000002</v>
      </c>
      <c r="R2391" s="2">
        <v>17.600000000000001</v>
      </c>
      <c r="S2391" s="2">
        <v>12.4</v>
      </c>
      <c r="T2391" s="2">
        <v>4.8994999999999997</v>
      </c>
      <c r="U2391" s="2">
        <v>6.65</v>
      </c>
      <c r="V2391" s="2">
        <v>27.1</v>
      </c>
      <c r="W2391" s="2">
        <v>24.5</v>
      </c>
      <c r="X2391" s="2">
        <v>18.772099999999998</v>
      </c>
      <c r="Y2391" s="2">
        <v>6.89</v>
      </c>
      <c r="Z2391" s="2">
        <v>31.4</v>
      </c>
      <c r="AA2391" s="2">
        <v>21.9</v>
      </c>
      <c r="AB2391" s="2">
        <v>27.371400000000001</v>
      </c>
      <c r="AC2391" s="2">
        <v>8.1199999999999992</v>
      </c>
      <c r="AD2391" s="2">
        <v>31.7</v>
      </c>
      <c r="AE2391" s="2">
        <v>25.6</v>
      </c>
      <c r="AF2391" s="2">
        <v>35.8491</v>
      </c>
      <c r="AG2391" s="20">
        <v>5.76</v>
      </c>
      <c r="AH2391" s="20">
        <v>26.7</v>
      </c>
      <c r="AI2391" s="20">
        <v>21.5</v>
      </c>
      <c r="AJ2391" s="20">
        <v>36.741999999999997</v>
      </c>
      <c r="AK2391" s="18">
        <v>7.09</v>
      </c>
      <c r="AL2391" s="18">
        <v>29.8</v>
      </c>
      <c r="AM2391" s="18">
        <v>23.8</v>
      </c>
      <c r="AN2391" s="18">
        <v>50.150100000000002</v>
      </c>
      <c r="AO2391" s="2">
        <v>2.72</v>
      </c>
      <c r="AP2391" s="2">
        <v>17.600000000000001</v>
      </c>
      <c r="AQ2391" s="2">
        <v>15.4</v>
      </c>
      <c r="AR2391" s="2">
        <v>3.9963000000000002</v>
      </c>
      <c r="AS2391" s="2">
        <v>4.55</v>
      </c>
      <c r="AT2391" s="2">
        <v>26.7</v>
      </c>
      <c r="AU2391" s="2">
        <v>17</v>
      </c>
      <c r="AV2391" s="2">
        <v>13.496</v>
      </c>
      <c r="AW2391" s="2">
        <v>8.1199999999999992</v>
      </c>
      <c r="AX2391" s="2">
        <v>32.1</v>
      </c>
      <c r="AY2391" s="2">
        <v>25.3</v>
      </c>
      <c r="AZ2391" s="2">
        <v>31.415900000000001</v>
      </c>
      <c r="BA2391" s="2">
        <v>7.37</v>
      </c>
      <c r="BB2391" s="2">
        <v>29.4</v>
      </c>
      <c r="BC2391" s="2">
        <v>25</v>
      </c>
      <c r="BD2391" s="2">
        <v>37.984000000000002</v>
      </c>
      <c r="BE2391" s="4" t="str">
        <f t="shared" si="372"/>
        <v>ABURRIDO</v>
      </c>
      <c r="BF2391" s="4">
        <f t="shared" si="373"/>
        <v>5.839599999999999</v>
      </c>
      <c r="BG2391">
        <f t="shared" si="374"/>
        <v>2.72</v>
      </c>
      <c r="BH2391">
        <f t="shared" si="375"/>
        <v>4.55</v>
      </c>
      <c r="BI2391">
        <f t="shared" si="376"/>
        <v>8.1199999999999992</v>
      </c>
      <c r="BJ2391">
        <f t="shared" si="377"/>
        <v>7.09</v>
      </c>
      <c r="BK2391">
        <f t="shared" si="378"/>
        <v>5.76</v>
      </c>
      <c r="BL2391">
        <f t="shared" si="379"/>
        <v>78719.27999999997</v>
      </c>
    </row>
    <row r="2392" spans="1:64" x14ac:dyDescent="0.2">
      <c r="A2392" s="1">
        <v>2390</v>
      </c>
      <c r="B2392" s="7" t="s">
        <v>4</v>
      </c>
      <c r="C2392" s="3">
        <v>40003</v>
      </c>
      <c r="D2392" s="4" t="s">
        <v>3</v>
      </c>
      <c r="E2392" s="4" t="s">
        <v>165</v>
      </c>
      <c r="F2392" s="5" t="str">
        <f t="shared" si="370"/>
        <v>J</v>
      </c>
      <c r="G2392" s="6">
        <v>0.7715277777777777</v>
      </c>
      <c r="H2392" s="6">
        <v>0.87361111111111101</v>
      </c>
      <c r="I2392" s="85">
        <f t="shared" si="371"/>
        <v>146.99999999999994</v>
      </c>
      <c r="J2392" s="86">
        <f>I2392*Segmentos!$D$7*(AH2392%)*IF(ISNUMBER(AI2392),AI2392%,0)</f>
        <v>1811627.9999999993</v>
      </c>
      <c r="K2392" s="86">
        <f>I2392*Segmentos!$D$7*(AL2392%)*IF(ISNUMBER(AM2392),AM2392%,0)</f>
        <v>2239809.5999999992</v>
      </c>
      <c r="L2392" s="4"/>
      <c r="M2392" s="2">
        <v>3.47</v>
      </c>
      <c r="N2392" s="2">
        <v>15.5</v>
      </c>
      <c r="O2392" s="2">
        <v>22.3</v>
      </c>
      <c r="P2392" s="2">
        <v>71.395399999999995</v>
      </c>
      <c r="Q2392" s="2">
        <v>4</v>
      </c>
      <c r="R2392" s="2">
        <v>20.100000000000001</v>
      </c>
      <c r="S2392" s="2">
        <v>19.899999999999999</v>
      </c>
      <c r="T2392" s="2">
        <v>13.7216</v>
      </c>
      <c r="U2392" s="2">
        <v>5.27</v>
      </c>
      <c r="V2392" s="2">
        <v>20</v>
      </c>
      <c r="W2392" s="2">
        <v>26.3</v>
      </c>
      <c r="X2392" s="2">
        <v>22.7317</v>
      </c>
      <c r="Y2392" s="2">
        <v>2.88</v>
      </c>
      <c r="Z2392" s="2">
        <v>14.1</v>
      </c>
      <c r="AA2392" s="2">
        <v>20.5</v>
      </c>
      <c r="AB2392" s="2">
        <v>17.5273</v>
      </c>
      <c r="AC2392" s="2">
        <v>2.58</v>
      </c>
      <c r="AD2392" s="2">
        <v>11.7</v>
      </c>
      <c r="AE2392" s="2">
        <v>22</v>
      </c>
      <c r="AF2392" s="2">
        <v>17.4148</v>
      </c>
      <c r="AG2392" s="20">
        <v>3.08</v>
      </c>
      <c r="AH2392" s="20">
        <v>13</v>
      </c>
      <c r="AI2392" s="20">
        <v>23.7</v>
      </c>
      <c r="AJ2392" s="20">
        <v>30.098199999999999</v>
      </c>
      <c r="AK2392" s="18">
        <v>3.82</v>
      </c>
      <c r="AL2392" s="18">
        <v>17.8</v>
      </c>
      <c r="AM2392" s="18">
        <v>21.4</v>
      </c>
      <c r="AN2392" s="18">
        <v>41.2971</v>
      </c>
      <c r="AO2392" s="2">
        <v>1.65</v>
      </c>
      <c r="AP2392" s="2">
        <v>9</v>
      </c>
      <c r="AQ2392" s="2">
        <v>18.3</v>
      </c>
      <c r="AR2392" s="2">
        <v>3.7113</v>
      </c>
      <c r="AS2392" s="2">
        <v>2.0499999999999998</v>
      </c>
      <c r="AT2392" s="2">
        <v>10.8</v>
      </c>
      <c r="AU2392" s="2">
        <v>19</v>
      </c>
      <c r="AV2392" s="2">
        <v>9.2989999999999995</v>
      </c>
      <c r="AW2392" s="2">
        <v>4.01</v>
      </c>
      <c r="AX2392" s="2">
        <v>16.600000000000001</v>
      </c>
      <c r="AY2392" s="2">
        <v>24.1</v>
      </c>
      <c r="AZ2392" s="2">
        <v>23.7166</v>
      </c>
      <c r="BA2392" s="2">
        <v>4.4000000000000004</v>
      </c>
      <c r="BB2392" s="2">
        <v>19.3</v>
      </c>
      <c r="BC2392" s="2">
        <v>22.8</v>
      </c>
      <c r="BD2392" s="2">
        <v>34.668399999999998</v>
      </c>
      <c r="BE2392" s="4" t="str">
        <f t="shared" si="372"/>
        <v>ABURRIDO</v>
      </c>
      <c r="BF2392" s="4">
        <f t="shared" si="373"/>
        <v>3.0097999999999998</v>
      </c>
      <c r="BG2392">
        <f t="shared" si="374"/>
        <v>1.65</v>
      </c>
      <c r="BH2392">
        <f t="shared" si="375"/>
        <v>2.0499999999999998</v>
      </c>
      <c r="BI2392">
        <f t="shared" si="376"/>
        <v>4.4000000000000004</v>
      </c>
      <c r="BJ2392">
        <f t="shared" si="377"/>
        <v>3.82</v>
      </c>
      <c r="BK2392">
        <f t="shared" si="378"/>
        <v>3.08</v>
      </c>
      <c r="BL2392">
        <f t="shared" si="379"/>
        <v>50810.549999999981</v>
      </c>
    </row>
    <row r="2393" spans="1:64" x14ac:dyDescent="0.2">
      <c r="A2393" s="1">
        <v>2391</v>
      </c>
      <c r="B2393" s="7" t="s">
        <v>15</v>
      </c>
      <c r="C2393" s="3">
        <v>40004</v>
      </c>
      <c r="D2393" s="4" t="s">
        <v>626</v>
      </c>
      <c r="E2393" s="4" t="s">
        <v>164</v>
      </c>
      <c r="F2393" s="5" t="str">
        <f t="shared" si="370"/>
        <v>V</v>
      </c>
      <c r="G2393" s="6">
        <v>0.875</v>
      </c>
      <c r="H2393" s="6">
        <v>0.91388888888888886</v>
      </c>
      <c r="I2393" s="85">
        <f t="shared" si="371"/>
        <v>55.999999999999957</v>
      </c>
      <c r="J2393" s="86">
        <f>I2393*Segmentos!$D$7*(AH2393%)*IF(ISNUMBER(AI2393),AI2393%,0)</f>
        <v>1388799.9999999991</v>
      </c>
      <c r="K2393" s="86">
        <f>I2393*Segmentos!$D$7*(AL2393%)*IF(ISNUMBER(AM2393),AM2393%,0)</f>
        <v>2078428.7999999984</v>
      </c>
      <c r="L2393" s="4"/>
      <c r="M2393" s="2">
        <v>7.83</v>
      </c>
      <c r="N2393" s="2">
        <v>17.7</v>
      </c>
      <c r="O2393" s="2">
        <v>44.1</v>
      </c>
      <c r="P2393" s="2">
        <v>92.144599999999997</v>
      </c>
      <c r="Q2393" s="2">
        <v>4.68</v>
      </c>
      <c r="R2393" s="2">
        <v>10.5</v>
      </c>
      <c r="S2393" s="2">
        <v>44.5</v>
      </c>
      <c r="T2393" s="2">
        <v>9.1919000000000004</v>
      </c>
      <c r="U2393" s="2">
        <v>3.83</v>
      </c>
      <c r="V2393" s="2">
        <v>13.3</v>
      </c>
      <c r="W2393" s="2">
        <v>28.9</v>
      </c>
      <c r="X2393" s="2">
        <v>9.4547000000000008</v>
      </c>
      <c r="Y2393" s="2">
        <v>6.88</v>
      </c>
      <c r="Z2393" s="2">
        <v>18.600000000000001</v>
      </c>
      <c r="AA2393" s="2">
        <v>36.9</v>
      </c>
      <c r="AB2393" s="2">
        <v>23.905899999999999</v>
      </c>
      <c r="AC2393" s="2">
        <v>12.84</v>
      </c>
      <c r="AD2393" s="2">
        <v>23.5</v>
      </c>
      <c r="AE2393" s="2">
        <v>54.7</v>
      </c>
      <c r="AF2393" s="2">
        <v>49.592100000000002</v>
      </c>
      <c r="AG2393" s="20">
        <v>6.21</v>
      </c>
      <c r="AH2393" s="20">
        <v>15.5</v>
      </c>
      <c r="AI2393" s="20">
        <v>40</v>
      </c>
      <c r="AJ2393" s="20">
        <v>34.659700000000001</v>
      </c>
      <c r="AK2393" s="18">
        <v>9.2899999999999991</v>
      </c>
      <c r="AL2393" s="18">
        <v>19.7</v>
      </c>
      <c r="AM2393" s="18">
        <v>47.1</v>
      </c>
      <c r="AN2393" s="18">
        <v>57.484900000000003</v>
      </c>
      <c r="AO2393" s="2">
        <v>7.39</v>
      </c>
      <c r="AP2393" s="2">
        <v>16.5</v>
      </c>
      <c r="AQ2393" s="2">
        <v>44.7</v>
      </c>
      <c r="AR2393" s="2">
        <v>9.5075000000000003</v>
      </c>
      <c r="AS2393" s="2">
        <v>6.27</v>
      </c>
      <c r="AT2393" s="2">
        <v>16</v>
      </c>
      <c r="AU2393" s="2">
        <v>39.200000000000003</v>
      </c>
      <c r="AV2393" s="2">
        <v>16.2652</v>
      </c>
      <c r="AW2393" s="2">
        <v>6.4</v>
      </c>
      <c r="AX2393" s="2">
        <v>16.2</v>
      </c>
      <c r="AY2393" s="2">
        <v>39.4</v>
      </c>
      <c r="AZ2393" s="2">
        <v>21.649899999999999</v>
      </c>
      <c r="BA2393" s="2">
        <v>9.92</v>
      </c>
      <c r="BB2393" s="2">
        <v>20.2</v>
      </c>
      <c r="BC2393" s="2">
        <v>49.1</v>
      </c>
      <c r="BD2393" s="2">
        <v>44.722099999999998</v>
      </c>
      <c r="BE2393" s="4" t="str">
        <f t="shared" si="372"/>
        <v>NO APLICA</v>
      </c>
      <c r="BF2393" s="4">
        <f t="shared" si="373"/>
        <v>7.8346</v>
      </c>
      <c r="BG2393">
        <f t="shared" si="374"/>
        <v>7.39</v>
      </c>
      <c r="BH2393">
        <f t="shared" si="375"/>
        <v>6.27</v>
      </c>
      <c r="BI2393">
        <f t="shared" si="376"/>
        <v>9.92</v>
      </c>
      <c r="BJ2393">
        <f t="shared" si="377"/>
        <v>9.2899999999999991</v>
      </c>
      <c r="BK2393">
        <f t="shared" si="378"/>
        <v>6.21</v>
      </c>
      <c r="BL2393">
        <f t="shared" si="379"/>
        <v>43711.919999999969</v>
      </c>
    </row>
    <row r="2394" spans="1:64" x14ac:dyDescent="0.2">
      <c r="A2394" s="1">
        <v>2392</v>
      </c>
      <c r="B2394" s="7" t="s">
        <v>40</v>
      </c>
      <c r="C2394" s="3">
        <v>40004</v>
      </c>
      <c r="D2394" s="4" t="s">
        <v>629</v>
      </c>
      <c r="E2394" s="4" t="s">
        <v>169</v>
      </c>
      <c r="F2394" s="5" t="str">
        <f t="shared" si="370"/>
        <v>V</v>
      </c>
      <c r="G2394" s="6">
        <v>0.91666666666666663</v>
      </c>
      <c r="H2394" s="6">
        <v>0.94930555555555562</v>
      </c>
      <c r="I2394" s="85">
        <f t="shared" si="371"/>
        <v>47.000000000000156</v>
      </c>
      <c r="J2394" s="86">
        <f>I2394*Segmentos!$D$7*(AH2394%)*IF(ISNUMBER(AI2394),AI2394%,0)</f>
        <v>122425.60000000044</v>
      </c>
      <c r="K2394" s="86">
        <f>I2394*Segmentos!$D$7*(AL2394%)*IF(ISNUMBER(AM2394),AM2394%,0)</f>
        <v>75275.200000000259</v>
      </c>
      <c r="L2394" s="4" t="s">
        <v>492</v>
      </c>
      <c r="M2394" s="2">
        <v>0.52</v>
      </c>
      <c r="N2394" s="2">
        <v>2.4</v>
      </c>
      <c r="O2394" s="2">
        <v>21.5</v>
      </c>
      <c r="P2394" s="2">
        <v>83.699399999999997</v>
      </c>
      <c r="Q2394" s="2">
        <v>0.27</v>
      </c>
      <c r="R2394" s="2">
        <v>1.1000000000000001</v>
      </c>
      <c r="S2394" s="2">
        <v>25</v>
      </c>
      <c r="T2394" s="2">
        <v>7.1317000000000004</v>
      </c>
      <c r="U2394" s="2">
        <v>0.16</v>
      </c>
      <c r="V2394" s="2">
        <v>2.1</v>
      </c>
      <c r="W2394" s="2">
        <v>7.6</v>
      </c>
      <c r="X2394" s="2">
        <v>5.5126999999999997</v>
      </c>
      <c r="Y2394" s="2">
        <v>0.9</v>
      </c>
      <c r="Z2394" s="2">
        <v>3.5</v>
      </c>
      <c r="AA2394" s="2">
        <v>25.6</v>
      </c>
      <c r="AB2394" s="2">
        <v>42.621699999999997</v>
      </c>
      <c r="AC2394" s="2">
        <v>0.54</v>
      </c>
      <c r="AD2394" s="2">
        <v>2.2999999999999998</v>
      </c>
      <c r="AE2394" s="2">
        <v>23.2</v>
      </c>
      <c r="AF2394" s="2">
        <v>28.433399999999999</v>
      </c>
      <c r="AG2394" s="20">
        <v>0.65</v>
      </c>
      <c r="AH2394" s="20">
        <v>2.2000000000000002</v>
      </c>
      <c r="AI2394" s="20">
        <v>29.6</v>
      </c>
      <c r="AJ2394" s="20">
        <v>49.507300000000001</v>
      </c>
      <c r="AK2394" s="18">
        <v>0.4</v>
      </c>
      <c r="AL2394" s="18">
        <v>2.6</v>
      </c>
      <c r="AM2394" s="18">
        <v>15.4</v>
      </c>
      <c r="AN2394" s="18">
        <v>34.1922</v>
      </c>
      <c r="AO2394" s="2">
        <v>0.65</v>
      </c>
      <c r="AP2394" s="2">
        <v>3.1</v>
      </c>
      <c r="AQ2394" s="2">
        <v>20.9</v>
      </c>
      <c r="AR2394" s="2">
        <v>11.493499999999999</v>
      </c>
      <c r="AS2394" s="2">
        <v>0.74</v>
      </c>
      <c r="AT2394" s="2">
        <v>2.2000000000000002</v>
      </c>
      <c r="AU2394" s="2">
        <v>33.200000000000003</v>
      </c>
      <c r="AV2394" s="2">
        <v>26.221900000000002</v>
      </c>
      <c r="AW2394" s="2">
        <v>0.39</v>
      </c>
      <c r="AX2394" s="2">
        <v>0.6</v>
      </c>
      <c r="AY2394" s="2">
        <v>61.6</v>
      </c>
      <c r="AZ2394" s="2">
        <v>18.213100000000001</v>
      </c>
      <c r="BA2394" s="2">
        <v>0.45</v>
      </c>
      <c r="BB2394" s="2">
        <v>3.7</v>
      </c>
      <c r="BC2394" s="2">
        <v>12.3</v>
      </c>
      <c r="BD2394" s="2">
        <v>27.771000000000001</v>
      </c>
      <c r="BE2394" s="4" t="str">
        <f t="shared" si="372"/>
        <v>NO APLICA</v>
      </c>
      <c r="BF2394" s="4">
        <f t="shared" si="373"/>
        <v>0.59599999999999986</v>
      </c>
      <c r="BG2394">
        <f t="shared" si="374"/>
        <v>0.65</v>
      </c>
      <c r="BH2394">
        <f t="shared" si="375"/>
        <v>0.74</v>
      </c>
      <c r="BI2394">
        <f t="shared" si="376"/>
        <v>0.45</v>
      </c>
      <c r="BJ2394">
        <f t="shared" si="377"/>
        <v>0.4</v>
      </c>
      <c r="BK2394">
        <f t="shared" si="378"/>
        <v>0.65</v>
      </c>
      <c r="BL2394">
        <f t="shared" si="379"/>
        <v>2425.200000000008</v>
      </c>
    </row>
    <row r="2395" spans="1:64" x14ac:dyDescent="0.2">
      <c r="A2395" s="1">
        <v>2393</v>
      </c>
      <c r="B2395" s="7" t="s">
        <v>5</v>
      </c>
      <c r="C2395" s="3">
        <v>40004</v>
      </c>
      <c r="D2395" s="4" t="s">
        <v>3</v>
      </c>
      <c r="E2395" s="4" t="s">
        <v>164</v>
      </c>
      <c r="F2395" s="5" t="str">
        <f t="shared" si="370"/>
        <v>V</v>
      </c>
      <c r="G2395" s="6">
        <v>0.87361111111111101</v>
      </c>
      <c r="H2395" s="6">
        <v>0.91736111111111107</v>
      </c>
      <c r="I2395" s="85">
        <f t="shared" si="371"/>
        <v>63.000000000000099</v>
      </c>
      <c r="J2395" s="86">
        <f>I2395*Segmentos!$D$7*(AH2395%)*IF(ISNUMBER(AI2395),AI2395%,0)</f>
        <v>1357045.200000002</v>
      </c>
      <c r="K2395" s="86">
        <f>I2395*Segmentos!$D$7*(AL2395%)*IF(ISNUMBER(AM2395),AM2395%,0)</f>
        <v>1434888.0000000023</v>
      </c>
      <c r="L2395" s="4"/>
      <c r="M2395" s="2">
        <v>5.55</v>
      </c>
      <c r="N2395" s="2">
        <v>15.1</v>
      </c>
      <c r="O2395" s="2">
        <v>36.700000000000003</v>
      </c>
      <c r="P2395" s="2">
        <v>81.702699999999993</v>
      </c>
      <c r="Q2395" s="2">
        <v>2.83</v>
      </c>
      <c r="R2395" s="2">
        <v>7.6</v>
      </c>
      <c r="S2395" s="2">
        <v>37.299999999999997</v>
      </c>
      <c r="T2395" s="2">
        <v>6.9579000000000004</v>
      </c>
      <c r="U2395" s="2">
        <v>4.45</v>
      </c>
      <c r="V2395" s="2">
        <v>15.6</v>
      </c>
      <c r="W2395" s="2">
        <v>28.5</v>
      </c>
      <c r="X2395" s="2">
        <v>13.7514</v>
      </c>
      <c r="Y2395" s="2">
        <v>6.28</v>
      </c>
      <c r="Z2395" s="2">
        <v>17.2</v>
      </c>
      <c r="AA2395" s="2">
        <v>36.6</v>
      </c>
      <c r="AB2395" s="2">
        <v>27.331299999999999</v>
      </c>
      <c r="AC2395" s="2">
        <v>6.96</v>
      </c>
      <c r="AD2395" s="2">
        <v>16.8</v>
      </c>
      <c r="AE2395" s="2">
        <v>41.4</v>
      </c>
      <c r="AF2395" s="2">
        <v>33.662100000000002</v>
      </c>
      <c r="AG2395" s="20">
        <v>5.39</v>
      </c>
      <c r="AH2395" s="20">
        <v>15.7</v>
      </c>
      <c r="AI2395" s="20">
        <v>34.299999999999997</v>
      </c>
      <c r="AJ2395" s="20">
        <v>37.670900000000003</v>
      </c>
      <c r="AK2395" s="18">
        <v>5.69</v>
      </c>
      <c r="AL2395" s="18">
        <v>14.6</v>
      </c>
      <c r="AM2395" s="18">
        <v>39</v>
      </c>
      <c r="AN2395" s="18">
        <v>44.0319</v>
      </c>
      <c r="AO2395" s="2">
        <v>2.56</v>
      </c>
      <c r="AP2395" s="2">
        <v>10.4</v>
      </c>
      <c r="AQ2395" s="2">
        <v>24.7</v>
      </c>
      <c r="AR2395" s="2">
        <v>4.1159999999999997</v>
      </c>
      <c r="AS2395" s="2">
        <v>5.22</v>
      </c>
      <c r="AT2395" s="2">
        <v>13.2</v>
      </c>
      <c r="AU2395" s="2">
        <v>39.6</v>
      </c>
      <c r="AV2395" s="2">
        <v>16.9345</v>
      </c>
      <c r="AW2395" s="2">
        <v>6.03</v>
      </c>
      <c r="AX2395" s="2">
        <v>16.600000000000001</v>
      </c>
      <c r="AY2395" s="2">
        <v>36.200000000000003</v>
      </c>
      <c r="AZ2395" s="2">
        <v>25.5382</v>
      </c>
      <c r="BA2395" s="2">
        <v>6.22</v>
      </c>
      <c r="BB2395" s="2">
        <v>16.5</v>
      </c>
      <c r="BC2395" s="2">
        <v>37.799999999999997</v>
      </c>
      <c r="BD2395" s="2">
        <v>35.114100000000001</v>
      </c>
      <c r="BE2395" s="4" t="str">
        <f t="shared" si="372"/>
        <v>NO APLICA</v>
      </c>
      <c r="BF2395" s="4">
        <f t="shared" si="373"/>
        <v>5.3239999999999998</v>
      </c>
      <c r="BG2395">
        <f t="shared" si="374"/>
        <v>2.56</v>
      </c>
      <c r="BH2395">
        <f t="shared" si="375"/>
        <v>5.22</v>
      </c>
      <c r="BI2395">
        <f t="shared" si="376"/>
        <v>6.22</v>
      </c>
      <c r="BJ2395">
        <f t="shared" si="377"/>
        <v>5.69</v>
      </c>
      <c r="BK2395">
        <f t="shared" si="378"/>
        <v>5.39</v>
      </c>
      <c r="BL2395">
        <f t="shared" si="379"/>
        <v>34912.710000000057</v>
      </c>
    </row>
    <row r="2396" spans="1:64" x14ac:dyDescent="0.2">
      <c r="A2396" s="1">
        <v>2394</v>
      </c>
      <c r="B2396" s="7" t="s">
        <v>49</v>
      </c>
      <c r="C2396" s="3">
        <v>40004</v>
      </c>
      <c r="D2396" s="4" t="s">
        <v>628</v>
      </c>
      <c r="E2396" s="4" t="s">
        <v>168</v>
      </c>
      <c r="F2396" s="5" t="str">
        <f t="shared" si="370"/>
        <v>V</v>
      </c>
      <c r="G2396" s="6">
        <v>0.91736111111111107</v>
      </c>
      <c r="H2396" s="6">
        <v>7.6388888888888886E-3</v>
      </c>
      <c r="I2396" s="85">
        <f t="shared" si="371"/>
        <v>130.00000000000006</v>
      </c>
      <c r="J2396" s="86">
        <f>I2396*Segmentos!$D$7*(AH2396%)*IF(ISNUMBER(AI2396),AI2396%,0)</f>
        <v>584584.00000000023</v>
      </c>
      <c r="K2396" s="86">
        <f>I2396*Segmentos!$D$7*(AL2396%)*IF(ISNUMBER(AM2396),AM2396%,0)</f>
        <v>711776.00000000023</v>
      </c>
      <c r="L2396" s="4" t="s">
        <v>494</v>
      </c>
      <c r="M2396" s="2">
        <v>1.24</v>
      </c>
      <c r="N2396" s="2">
        <v>6.5</v>
      </c>
      <c r="O2396" s="2">
        <v>19.100000000000001</v>
      </c>
      <c r="P2396" s="2">
        <v>95.065600000000003</v>
      </c>
      <c r="Q2396" s="2">
        <v>0.26</v>
      </c>
      <c r="R2396" s="2">
        <v>3.3</v>
      </c>
      <c r="S2396" s="2">
        <v>7.8</v>
      </c>
      <c r="T2396" s="2">
        <v>3.3184999999999998</v>
      </c>
      <c r="U2396" s="2">
        <v>0.56999999999999995</v>
      </c>
      <c r="V2396" s="2">
        <v>3.9</v>
      </c>
      <c r="W2396" s="2">
        <v>14.6</v>
      </c>
      <c r="X2396" s="2">
        <v>9.1700999999999997</v>
      </c>
      <c r="Y2396" s="2">
        <v>1.4</v>
      </c>
      <c r="Z2396" s="2">
        <v>8.4</v>
      </c>
      <c r="AA2396" s="2">
        <v>16.600000000000001</v>
      </c>
      <c r="AB2396" s="2">
        <v>31.717500000000001</v>
      </c>
      <c r="AC2396" s="2">
        <v>2.0299999999999998</v>
      </c>
      <c r="AD2396" s="2">
        <v>8.1</v>
      </c>
      <c r="AE2396" s="2">
        <v>25.1</v>
      </c>
      <c r="AF2396" s="2">
        <v>50.859499999999997</v>
      </c>
      <c r="AG2396" s="20">
        <v>1.1200000000000001</v>
      </c>
      <c r="AH2396" s="20">
        <v>7.3</v>
      </c>
      <c r="AI2396" s="20">
        <v>15.4</v>
      </c>
      <c r="AJ2396" s="20">
        <v>40.474600000000002</v>
      </c>
      <c r="AK2396" s="18">
        <v>1.36</v>
      </c>
      <c r="AL2396" s="18">
        <v>5.9</v>
      </c>
      <c r="AM2396" s="18">
        <v>23.2</v>
      </c>
      <c r="AN2396" s="18">
        <v>54.591000000000001</v>
      </c>
      <c r="AO2396" s="2">
        <v>0.92</v>
      </c>
      <c r="AP2396" s="2">
        <v>5</v>
      </c>
      <c r="AQ2396" s="2">
        <v>18.600000000000001</v>
      </c>
      <c r="AR2396" s="2">
        <v>7.6974999999999998</v>
      </c>
      <c r="AS2396" s="2">
        <v>0.76</v>
      </c>
      <c r="AT2396" s="2">
        <v>6</v>
      </c>
      <c r="AU2396" s="2">
        <v>12.7</v>
      </c>
      <c r="AV2396" s="2">
        <v>12.774900000000001</v>
      </c>
      <c r="AW2396" s="2">
        <v>0.57999999999999996</v>
      </c>
      <c r="AX2396" s="2">
        <v>4.5999999999999996</v>
      </c>
      <c r="AY2396" s="2">
        <v>12.8</v>
      </c>
      <c r="AZ2396" s="2">
        <v>12.8376</v>
      </c>
      <c r="BA2396" s="2">
        <v>2.11</v>
      </c>
      <c r="BB2396" s="2">
        <v>8.8000000000000007</v>
      </c>
      <c r="BC2396" s="2">
        <v>24.1</v>
      </c>
      <c r="BD2396" s="2">
        <v>61.755699999999997</v>
      </c>
      <c r="BE2396" s="4" t="str">
        <f t="shared" si="372"/>
        <v>ABURRIDO</v>
      </c>
      <c r="BF2396" s="4">
        <f t="shared" si="373"/>
        <v>1.2818000000000001</v>
      </c>
      <c r="BG2396">
        <f t="shared" si="374"/>
        <v>0.92</v>
      </c>
      <c r="BH2396">
        <f t="shared" si="375"/>
        <v>0.76</v>
      </c>
      <c r="BI2396">
        <f t="shared" si="376"/>
        <v>2.11</v>
      </c>
      <c r="BJ2396">
        <f t="shared" si="377"/>
        <v>1.36</v>
      </c>
      <c r="BK2396">
        <f t="shared" si="378"/>
        <v>1.1200000000000001</v>
      </c>
      <c r="BL2396">
        <f t="shared" si="379"/>
        <v>16139.500000000007</v>
      </c>
    </row>
    <row r="2397" spans="1:64" x14ac:dyDescent="0.2">
      <c r="A2397" s="1">
        <v>2395</v>
      </c>
      <c r="B2397" s="7" t="s">
        <v>18</v>
      </c>
      <c r="C2397" s="3">
        <v>40004</v>
      </c>
      <c r="D2397" s="4" t="s">
        <v>17</v>
      </c>
      <c r="E2397" s="4" t="s">
        <v>168</v>
      </c>
      <c r="F2397" s="5" t="str">
        <f t="shared" si="370"/>
        <v>V</v>
      </c>
      <c r="G2397" s="6">
        <v>0.83333333333333337</v>
      </c>
      <c r="H2397" s="6">
        <v>0.91527777777777775</v>
      </c>
      <c r="I2397" s="85">
        <f t="shared" si="371"/>
        <v>117.9999999999999</v>
      </c>
      <c r="J2397" s="86">
        <f>I2397*Segmentos!$D$7*(AH2397%)*IF(ISNUMBER(AI2397),AI2397%,0)</f>
        <v>327756.7999999997</v>
      </c>
      <c r="K2397" s="86">
        <f>I2397*Segmentos!$D$7*(AL2397%)*IF(ISNUMBER(AM2397),AM2397%,0)</f>
        <v>453686.39999999973</v>
      </c>
      <c r="L2397" s="4" t="s">
        <v>493</v>
      </c>
      <c r="M2397" s="2">
        <v>0.84</v>
      </c>
      <c r="N2397" s="2">
        <v>2.8</v>
      </c>
      <c r="O2397" s="2">
        <v>30.4</v>
      </c>
      <c r="P2397" s="2">
        <v>98.881699999999995</v>
      </c>
      <c r="Q2397" s="2">
        <v>0</v>
      </c>
      <c r="R2397" s="2">
        <v>0</v>
      </c>
      <c r="S2397" s="8" t="s">
        <v>577</v>
      </c>
      <c r="T2397" s="2">
        <v>0</v>
      </c>
      <c r="U2397" s="2">
        <v>0.5</v>
      </c>
      <c r="V2397" s="2">
        <v>1.9</v>
      </c>
      <c r="W2397" s="2">
        <v>25.5</v>
      </c>
      <c r="X2397" s="2">
        <v>12.2685</v>
      </c>
      <c r="Y2397" s="2">
        <v>1.21</v>
      </c>
      <c r="Z2397" s="2">
        <v>3.7</v>
      </c>
      <c r="AA2397" s="2">
        <v>33</v>
      </c>
      <c r="AB2397" s="2">
        <v>42.081899999999997</v>
      </c>
      <c r="AC2397" s="2">
        <v>1.1499999999999999</v>
      </c>
      <c r="AD2397" s="2">
        <v>3.9</v>
      </c>
      <c r="AE2397" s="2">
        <v>29.7</v>
      </c>
      <c r="AF2397" s="2">
        <v>44.531300000000002</v>
      </c>
      <c r="AG2397" s="20">
        <v>0.7</v>
      </c>
      <c r="AH2397" s="20">
        <v>2.8</v>
      </c>
      <c r="AI2397" s="20">
        <v>24.8</v>
      </c>
      <c r="AJ2397" s="20">
        <v>39.157499999999999</v>
      </c>
      <c r="AK2397" s="18">
        <v>0.96</v>
      </c>
      <c r="AL2397" s="18">
        <v>2.7</v>
      </c>
      <c r="AM2397" s="18">
        <v>35.6</v>
      </c>
      <c r="AN2397" s="18">
        <v>59.724200000000003</v>
      </c>
      <c r="AO2397" s="2">
        <v>0.09</v>
      </c>
      <c r="AP2397" s="2">
        <v>1.6</v>
      </c>
      <c r="AQ2397" s="2">
        <v>5.6</v>
      </c>
      <c r="AR2397" s="2">
        <v>1.1725000000000001</v>
      </c>
      <c r="AS2397" s="2">
        <v>0.43</v>
      </c>
      <c r="AT2397" s="2">
        <v>1.7</v>
      </c>
      <c r="AU2397" s="2">
        <v>26.1</v>
      </c>
      <c r="AV2397" s="2">
        <v>11.2448</v>
      </c>
      <c r="AW2397" s="2">
        <v>0.85</v>
      </c>
      <c r="AX2397" s="2">
        <v>2.8</v>
      </c>
      <c r="AY2397" s="2">
        <v>30.5</v>
      </c>
      <c r="AZ2397" s="2">
        <v>28.911799999999999</v>
      </c>
      <c r="BA2397" s="2">
        <v>1.27</v>
      </c>
      <c r="BB2397" s="2">
        <v>3.7</v>
      </c>
      <c r="BC2397" s="2">
        <v>34.5</v>
      </c>
      <c r="BD2397" s="2">
        <v>57.552700000000002</v>
      </c>
      <c r="BE2397" s="4" t="str">
        <f t="shared" si="372"/>
        <v>ABURRIDO</v>
      </c>
      <c r="BF2397" s="4">
        <f t="shared" si="373"/>
        <v>0.73319999999999996</v>
      </c>
      <c r="BG2397">
        <f t="shared" si="374"/>
        <v>0.09</v>
      </c>
      <c r="BH2397">
        <f t="shared" si="375"/>
        <v>0.43</v>
      </c>
      <c r="BI2397">
        <f t="shared" si="376"/>
        <v>1.27</v>
      </c>
      <c r="BJ2397">
        <f t="shared" si="377"/>
        <v>0.96</v>
      </c>
      <c r="BK2397">
        <f t="shared" si="378"/>
        <v>0.7</v>
      </c>
      <c r="BL2397">
        <f t="shared" si="379"/>
        <v>10044.159999999991</v>
      </c>
    </row>
    <row r="2398" spans="1:64" x14ac:dyDescent="0.2">
      <c r="A2398" s="1">
        <v>2396</v>
      </c>
      <c r="B2398" s="7" t="s">
        <v>20</v>
      </c>
      <c r="C2398" s="3">
        <v>40004</v>
      </c>
      <c r="D2398" s="4" t="s">
        <v>17</v>
      </c>
      <c r="E2398" s="4" t="s">
        <v>169</v>
      </c>
      <c r="F2398" s="5" t="str">
        <f t="shared" si="370"/>
        <v>V</v>
      </c>
      <c r="G2398" s="6">
        <v>0.91666666666666663</v>
      </c>
      <c r="H2398" s="6">
        <v>0.95833333333333337</v>
      </c>
      <c r="I2398" s="85">
        <f t="shared" si="371"/>
        <v>60.000000000000107</v>
      </c>
      <c r="J2398" s="86">
        <f>I2398*Segmentos!$D$7*(AH2398%)*IF(ISNUMBER(AI2398),AI2398%,0)</f>
        <v>35208.000000000065</v>
      </c>
      <c r="K2398" s="86">
        <f>I2398*Segmentos!$D$7*(AL2398%)*IF(ISNUMBER(AM2398),AM2398%,0)</f>
        <v>50400.00000000008</v>
      </c>
      <c r="L2398" s="4"/>
      <c r="M2398" s="2">
        <v>0.18</v>
      </c>
      <c r="N2398" s="2">
        <v>0.8</v>
      </c>
      <c r="O2398" s="2">
        <v>22.4</v>
      </c>
      <c r="P2398" s="2">
        <v>98.358400000000003</v>
      </c>
      <c r="Q2398" s="2">
        <v>0</v>
      </c>
      <c r="R2398" s="2">
        <v>0</v>
      </c>
      <c r="S2398" s="8" t="s">
        <v>577</v>
      </c>
      <c r="T2398" s="2">
        <v>0</v>
      </c>
      <c r="U2398" s="2">
        <v>0.04</v>
      </c>
      <c r="V2398" s="2">
        <v>0.6</v>
      </c>
      <c r="W2398" s="2">
        <v>6.7</v>
      </c>
      <c r="X2398" s="2">
        <v>4.5029000000000003</v>
      </c>
      <c r="Y2398" s="2">
        <v>0.04</v>
      </c>
      <c r="Z2398" s="2">
        <v>0.9</v>
      </c>
      <c r="AA2398" s="2">
        <v>4.4000000000000004</v>
      </c>
      <c r="AB2398" s="2">
        <v>6.2569999999999997</v>
      </c>
      <c r="AC2398" s="2">
        <v>0.49</v>
      </c>
      <c r="AD2398" s="2">
        <v>1.3</v>
      </c>
      <c r="AE2398" s="2">
        <v>38</v>
      </c>
      <c r="AF2398" s="2">
        <v>87.598500000000001</v>
      </c>
      <c r="AG2398" s="20">
        <v>0.15</v>
      </c>
      <c r="AH2398" s="20">
        <v>0.9</v>
      </c>
      <c r="AI2398" s="20">
        <v>16.3</v>
      </c>
      <c r="AJ2398" s="20">
        <v>39.564999999999998</v>
      </c>
      <c r="AK2398" s="18">
        <v>0.21</v>
      </c>
      <c r="AL2398" s="18">
        <v>0.7</v>
      </c>
      <c r="AM2398" s="18">
        <v>30</v>
      </c>
      <c r="AN2398" s="18">
        <v>58.793500000000002</v>
      </c>
      <c r="AO2398" s="2">
        <v>0.02</v>
      </c>
      <c r="AP2398" s="2">
        <v>0.5</v>
      </c>
      <c r="AQ2398" s="2">
        <v>3</v>
      </c>
      <c r="AR2398" s="2">
        <v>0.92520000000000002</v>
      </c>
      <c r="AS2398" s="2">
        <v>0.2</v>
      </c>
      <c r="AT2398" s="2">
        <v>0.2</v>
      </c>
      <c r="AU2398" s="2">
        <v>100</v>
      </c>
      <c r="AV2398" s="2">
        <v>24.025300000000001</v>
      </c>
      <c r="AW2398" s="2">
        <v>0.13</v>
      </c>
      <c r="AX2398" s="2">
        <v>1</v>
      </c>
      <c r="AY2398" s="2">
        <v>12.9</v>
      </c>
      <c r="AZ2398" s="2">
        <v>20.708100000000002</v>
      </c>
      <c r="BA2398" s="2">
        <v>0.25</v>
      </c>
      <c r="BB2398" s="2">
        <v>1.1000000000000001</v>
      </c>
      <c r="BC2398" s="2">
        <v>23.5</v>
      </c>
      <c r="BD2398" s="2">
        <v>52.699800000000003</v>
      </c>
      <c r="BE2398" s="4" t="str">
        <f t="shared" si="372"/>
        <v>ABURRIDO</v>
      </c>
      <c r="BF2398" s="4">
        <f t="shared" si="373"/>
        <v>0.19420000000000001</v>
      </c>
      <c r="BG2398">
        <f t="shared" si="374"/>
        <v>0.02</v>
      </c>
      <c r="BH2398">
        <f t="shared" si="375"/>
        <v>0.2</v>
      </c>
      <c r="BI2398">
        <f t="shared" si="376"/>
        <v>0.25</v>
      </c>
      <c r="BJ2398">
        <f t="shared" si="377"/>
        <v>0.21</v>
      </c>
      <c r="BK2398">
        <f t="shared" si="378"/>
        <v>0.15</v>
      </c>
      <c r="BL2398">
        <f t="shared" si="379"/>
        <v>1075.2000000000019</v>
      </c>
    </row>
    <row r="2399" spans="1:64" x14ac:dyDescent="0.2">
      <c r="A2399" s="1">
        <v>2397</v>
      </c>
      <c r="B2399" s="7" t="s">
        <v>11</v>
      </c>
      <c r="C2399" s="3">
        <v>40004</v>
      </c>
      <c r="D2399" s="4" t="s">
        <v>8</v>
      </c>
      <c r="E2399" s="4" t="s">
        <v>166</v>
      </c>
      <c r="F2399" s="5" t="str">
        <f t="shared" si="370"/>
        <v>V</v>
      </c>
      <c r="G2399" s="6">
        <v>0.90833333333333333</v>
      </c>
      <c r="H2399" s="6">
        <v>0.90972222222222221</v>
      </c>
      <c r="I2399" s="85">
        <f t="shared" si="371"/>
        <v>1.9999999999999929</v>
      </c>
      <c r="J2399" s="86">
        <f>I2399*Segmentos!$D$7*(AH2399%)*IF(ISNUMBER(AI2399),AI2399%,0)</f>
        <v>24710.399999999914</v>
      </c>
      <c r="K2399" s="86">
        <f>I2399*Segmentos!$D$7*(AL2399%)*IF(ISNUMBER(AM2399),AM2399%,0)</f>
        <v>28111.199999999899</v>
      </c>
      <c r="L2399" s="4"/>
      <c r="M2399" s="2">
        <v>3.32</v>
      </c>
      <c r="N2399" s="2">
        <v>3.6</v>
      </c>
      <c r="O2399" s="2">
        <v>91.6</v>
      </c>
      <c r="P2399" s="2">
        <v>84.654799999999994</v>
      </c>
      <c r="Q2399" s="2">
        <v>1.42</v>
      </c>
      <c r="R2399" s="2">
        <v>1.4</v>
      </c>
      <c r="S2399" s="2">
        <v>100</v>
      </c>
      <c r="T2399" s="2">
        <v>6.0477999999999996</v>
      </c>
      <c r="U2399" s="2">
        <v>2.66</v>
      </c>
      <c r="V2399" s="2">
        <v>3.3</v>
      </c>
      <c r="W2399" s="2">
        <v>81.2</v>
      </c>
      <c r="X2399" s="2">
        <v>14.2494</v>
      </c>
      <c r="Y2399" s="2">
        <v>2.58</v>
      </c>
      <c r="Z2399" s="2">
        <v>2.9</v>
      </c>
      <c r="AA2399" s="2">
        <v>88.9</v>
      </c>
      <c r="AB2399" s="2">
        <v>19.4343</v>
      </c>
      <c r="AC2399" s="2">
        <v>5.37</v>
      </c>
      <c r="AD2399" s="2">
        <v>5.6</v>
      </c>
      <c r="AE2399" s="2">
        <v>95.7</v>
      </c>
      <c r="AF2399" s="2">
        <v>44.923200000000001</v>
      </c>
      <c r="AG2399" s="20">
        <v>3.13</v>
      </c>
      <c r="AH2399" s="20">
        <v>3.3</v>
      </c>
      <c r="AI2399" s="20">
        <v>93.6</v>
      </c>
      <c r="AJ2399" s="20">
        <v>37.852499999999999</v>
      </c>
      <c r="AK2399" s="18">
        <v>3.49</v>
      </c>
      <c r="AL2399" s="18">
        <v>3.9</v>
      </c>
      <c r="AM2399" s="18">
        <v>90.1</v>
      </c>
      <c r="AN2399" s="18">
        <v>46.802300000000002</v>
      </c>
      <c r="AO2399" s="2">
        <v>0.73</v>
      </c>
      <c r="AP2399" s="2">
        <v>1</v>
      </c>
      <c r="AQ2399" s="2">
        <v>72.599999999999994</v>
      </c>
      <c r="AR2399" s="2">
        <v>2.0390000000000001</v>
      </c>
      <c r="AS2399" s="2">
        <v>2.37</v>
      </c>
      <c r="AT2399" s="2">
        <v>2.4</v>
      </c>
      <c r="AU2399" s="2">
        <v>100</v>
      </c>
      <c r="AV2399" s="2">
        <v>13.3384</v>
      </c>
      <c r="AW2399" s="2">
        <v>5.07</v>
      </c>
      <c r="AX2399" s="2">
        <v>5.4</v>
      </c>
      <c r="AY2399" s="2">
        <v>94.4</v>
      </c>
      <c r="AZ2399" s="2">
        <v>37.196800000000003</v>
      </c>
      <c r="BA2399" s="2">
        <v>3.28</v>
      </c>
      <c r="BB2399" s="2">
        <v>3.8</v>
      </c>
      <c r="BC2399" s="2">
        <v>87.1</v>
      </c>
      <c r="BD2399" s="2">
        <v>32.080599999999997</v>
      </c>
      <c r="BE2399" s="4" t="str">
        <f t="shared" si="372"/>
        <v>NO APLICA</v>
      </c>
      <c r="BF2399" s="4">
        <f t="shared" si="373"/>
        <v>3.2112000000000003</v>
      </c>
      <c r="BG2399">
        <f t="shared" si="374"/>
        <v>0.73</v>
      </c>
      <c r="BH2399">
        <f t="shared" si="375"/>
        <v>2.37</v>
      </c>
      <c r="BI2399">
        <f t="shared" si="376"/>
        <v>5.07</v>
      </c>
      <c r="BJ2399">
        <f t="shared" si="377"/>
        <v>3.49</v>
      </c>
      <c r="BK2399">
        <f t="shared" si="378"/>
        <v>3.13</v>
      </c>
      <c r="BL2399">
        <f t="shared" si="379"/>
        <v>659.51999999999759</v>
      </c>
    </row>
    <row r="2400" spans="1:64" x14ac:dyDescent="0.2">
      <c r="A2400" s="1">
        <v>2398</v>
      </c>
      <c r="B2400" s="7" t="s">
        <v>6</v>
      </c>
      <c r="C2400" s="3">
        <v>40004</v>
      </c>
      <c r="D2400" s="4" t="s">
        <v>3</v>
      </c>
      <c r="E2400" s="4" t="s">
        <v>166</v>
      </c>
      <c r="F2400" s="5" t="str">
        <f t="shared" si="370"/>
        <v>V</v>
      </c>
      <c r="G2400" s="6">
        <v>0.90902777777777777</v>
      </c>
      <c r="H2400" s="6">
        <v>0.90972222222222221</v>
      </c>
      <c r="I2400" s="85">
        <f t="shared" si="371"/>
        <v>0.99999999999999645</v>
      </c>
      <c r="J2400" s="86">
        <f>I2400*Segmentos!$D$7*(AH2400%)*IF(ISNUMBER(AI2400),AI2400%,0)</f>
        <v>23199.999999999916</v>
      </c>
      <c r="K2400" s="86">
        <f>I2400*Segmentos!$D$7*(AL2400%)*IF(ISNUMBER(AM2400),AM2400%,0)</f>
        <v>21999.999999999924</v>
      </c>
      <c r="L2400" s="4"/>
      <c r="M2400" s="2">
        <v>5.63</v>
      </c>
      <c r="N2400" s="2">
        <v>5.6</v>
      </c>
      <c r="O2400" s="2">
        <v>100</v>
      </c>
      <c r="P2400" s="2">
        <v>84.932900000000004</v>
      </c>
      <c r="Q2400" s="2">
        <v>2.69</v>
      </c>
      <c r="R2400" s="2">
        <v>2.7</v>
      </c>
      <c r="S2400" s="2">
        <v>100</v>
      </c>
      <c r="T2400" s="2">
        <v>6.7647000000000004</v>
      </c>
      <c r="U2400" s="2">
        <v>5.82</v>
      </c>
      <c r="V2400" s="2">
        <v>5.8</v>
      </c>
      <c r="W2400" s="2">
        <v>100</v>
      </c>
      <c r="X2400" s="2">
        <v>18.436499999999999</v>
      </c>
      <c r="Y2400" s="2">
        <v>5.93</v>
      </c>
      <c r="Z2400" s="2">
        <v>5.9</v>
      </c>
      <c r="AA2400" s="2">
        <v>100</v>
      </c>
      <c r="AB2400" s="2">
        <v>26.416</v>
      </c>
      <c r="AC2400" s="2">
        <v>6.72</v>
      </c>
      <c r="AD2400" s="2">
        <v>6.7</v>
      </c>
      <c r="AE2400" s="2">
        <v>100</v>
      </c>
      <c r="AF2400" s="2">
        <v>33.3157</v>
      </c>
      <c r="AG2400" s="20">
        <v>5.78</v>
      </c>
      <c r="AH2400" s="20">
        <v>5.8</v>
      </c>
      <c r="AI2400" s="20">
        <v>100</v>
      </c>
      <c r="AJ2400" s="20">
        <v>41.404499999999999</v>
      </c>
      <c r="AK2400" s="18">
        <v>5.49</v>
      </c>
      <c r="AL2400" s="18">
        <v>5.5</v>
      </c>
      <c r="AM2400" s="18">
        <v>100</v>
      </c>
      <c r="AN2400" s="18">
        <v>43.528399999999998</v>
      </c>
      <c r="AO2400" s="2">
        <v>4.42</v>
      </c>
      <c r="AP2400" s="2">
        <v>4.4000000000000004</v>
      </c>
      <c r="AQ2400" s="2">
        <v>100</v>
      </c>
      <c r="AR2400" s="2">
        <v>7.2998000000000003</v>
      </c>
      <c r="AS2400" s="2">
        <v>5.93</v>
      </c>
      <c r="AT2400" s="2">
        <v>5.9</v>
      </c>
      <c r="AU2400" s="2">
        <v>100</v>
      </c>
      <c r="AV2400" s="2">
        <v>19.7057</v>
      </c>
      <c r="AW2400" s="2">
        <v>6.25</v>
      </c>
      <c r="AX2400" s="2">
        <v>6.3</v>
      </c>
      <c r="AY2400" s="2">
        <v>100</v>
      </c>
      <c r="AZ2400" s="2">
        <v>27.1479</v>
      </c>
      <c r="BA2400" s="2">
        <v>5.32</v>
      </c>
      <c r="BB2400" s="2">
        <v>5.3</v>
      </c>
      <c r="BC2400" s="2">
        <v>100</v>
      </c>
      <c r="BD2400" s="2">
        <v>30.779499999999999</v>
      </c>
      <c r="BE2400" s="4" t="str">
        <f t="shared" si="372"/>
        <v>NO APLICA</v>
      </c>
      <c r="BF2400" s="4">
        <f t="shared" si="373"/>
        <v>5.8102</v>
      </c>
      <c r="BG2400">
        <f t="shared" si="374"/>
        <v>4.42</v>
      </c>
      <c r="BH2400">
        <f t="shared" si="375"/>
        <v>5.93</v>
      </c>
      <c r="BI2400">
        <f t="shared" si="376"/>
        <v>6.25</v>
      </c>
      <c r="BJ2400">
        <f t="shared" si="377"/>
        <v>5.49</v>
      </c>
      <c r="BK2400">
        <f t="shared" si="378"/>
        <v>5.78</v>
      </c>
      <c r="BL2400">
        <f t="shared" si="379"/>
        <v>559.99999999999795</v>
      </c>
    </row>
    <row r="2401" spans="1:64" x14ac:dyDescent="0.2">
      <c r="A2401" s="1">
        <v>2399</v>
      </c>
      <c r="B2401" s="7" t="s">
        <v>31</v>
      </c>
      <c r="C2401" s="3">
        <v>40004</v>
      </c>
      <c r="D2401" s="4" t="s">
        <v>628</v>
      </c>
      <c r="E2401" s="4" t="s">
        <v>166</v>
      </c>
      <c r="F2401" s="5" t="str">
        <f t="shared" si="370"/>
        <v>V</v>
      </c>
      <c r="G2401" s="6">
        <v>0.91180555555555554</v>
      </c>
      <c r="H2401" s="6">
        <v>0.91527777777777775</v>
      </c>
      <c r="I2401" s="85">
        <f t="shared" si="371"/>
        <v>4.9999999999999822</v>
      </c>
      <c r="J2401" s="86">
        <f>I2401*Segmentos!$D$7*(AH2401%)*IF(ISNUMBER(AI2401),AI2401%,0)</f>
        <v>10429.99999999996</v>
      </c>
      <c r="K2401" s="86">
        <f>I2401*Segmentos!$D$7*(AL2401%)*IF(ISNUMBER(AM2401),AM2401%,0)</f>
        <v>14035.999999999951</v>
      </c>
      <c r="L2401" s="4"/>
      <c r="M2401" s="2">
        <v>0.63</v>
      </c>
      <c r="N2401" s="2">
        <v>0.9</v>
      </c>
      <c r="O2401" s="2">
        <v>67.900000000000006</v>
      </c>
      <c r="P2401" s="2">
        <v>95.391300000000001</v>
      </c>
      <c r="Q2401" s="2">
        <v>0</v>
      </c>
      <c r="R2401" s="2">
        <v>0</v>
      </c>
      <c r="S2401" s="8" t="s">
        <v>577</v>
      </c>
      <c r="T2401" s="2">
        <v>0</v>
      </c>
      <c r="U2401" s="2">
        <v>0.09</v>
      </c>
      <c r="V2401" s="2">
        <v>0.2</v>
      </c>
      <c r="W2401" s="2">
        <v>40</v>
      </c>
      <c r="X2401" s="2">
        <v>2.931</v>
      </c>
      <c r="Y2401" s="2">
        <v>0.51</v>
      </c>
      <c r="Z2401" s="2">
        <v>1.2</v>
      </c>
      <c r="AA2401" s="2">
        <v>41.6</v>
      </c>
      <c r="AB2401" s="2">
        <v>22.675599999999999</v>
      </c>
      <c r="AC2401" s="2">
        <v>1.4</v>
      </c>
      <c r="AD2401" s="2">
        <v>1.6</v>
      </c>
      <c r="AE2401" s="2">
        <v>88.7</v>
      </c>
      <c r="AF2401" s="2">
        <v>69.784700000000001</v>
      </c>
      <c r="AG2401" s="20">
        <v>0.56000000000000005</v>
      </c>
      <c r="AH2401" s="20">
        <v>0.7</v>
      </c>
      <c r="AI2401" s="20">
        <v>74.5</v>
      </c>
      <c r="AJ2401" s="20">
        <v>40.093800000000002</v>
      </c>
      <c r="AK2401" s="18">
        <v>0.69</v>
      </c>
      <c r="AL2401" s="18">
        <v>1.1000000000000001</v>
      </c>
      <c r="AM2401" s="18">
        <v>63.8</v>
      </c>
      <c r="AN2401" s="18">
        <v>55.297499999999999</v>
      </c>
      <c r="AO2401" s="2">
        <v>0.44</v>
      </c>
      <c r="AP2401" s="2">
        <v>1</v>
      </c>
      <c r="AQ2401" s="2">
        <v>41.8</v>
      </c>
      <c r="AR2401" s="2">
        <v>7.2290000000000001</v>
      </c>
      <c r="AS2401" s="2">
        <v>0.73</v>
      </c>
      <c r="AT2401" s="2">
        <v>1</v>
      </c>
      <c r="AU2401" s="2">
        <v>72.3</v>
      </c>
      <c r="AV2401" s="2">
        <v>24.509899999999998</v>
      </c>
      <c r="AW2401" s="2">
        <v>0.24</v>
      </c>
      <c r="AX2401" s="2">
        <v>0.5</v>
      </c>
      <c r="AY2401" s="2">
        <v>52.8</v>
      </c>
      <c r="AZ2401" s="2">
        <v>10.698399999999999</v>
      </c>
      <c r="BA2401" s="2">
        <v>0.91</v>
      </c>
      <c r="BB2401" s="2">
        <v>1.2</v>
      </c>
      <c r="BC2401" s="2">
        <v>76.7</v>
      </c>
      <c r="BD2401" s="2">
        <v>52.954000000000001</v>
      </c>
      <c r="BE2401" s="4" t="str">
        <f t="shared" si="372"/>
        <v>NO APLICA</v>
      </c>
      <c r="BF2401" s="4">
        <f t="shared" si="373"/>
        <v>0.73660000000000003</v>
      </c>
      <c r="BG2401">
        <f t="shared" si="374"/>
        <v>0.44</v>
      </c>
      <c r="BH2401">
        <f t="shared" si="375"/>
        <v>0.73</v>
      </c>
      <c r="BI2401">
        <f t="shared" si="376"/>
        <v>0.91</v>
      </c>
      <c r="BJ2401">
        <f t="shared" si="377"/>
        <v>0.69</v>
      </c>
      <c r="BK2401">
        <f t="shared" si="378"/>
        <v>0.56000000000000005</v>
      </c>
      <c r="BL2401">
        <f t="shared" si="379"/>
        <v>305.54999999999893</v>
      </c>
    </row>
    <row r="2402" spans="1:64" x14ac:dyDescent="0.2">
      <c r="A2402" s="1">
        <v>2400</v>
      </c>
      <c r="B2402" s="7" t="s">
        <v>14</v>
      </c>
      <c r="C2402" s="3">
        <v>40004</v>
      </c>
      <c r="D2402" s="4" t="s">
        <v>626</v>
      </c>
      <c r="E2402" s="4" t="s">
        <v>163</v>
      </c>
      <c r="F2402" s="5" t="str">
        <f t="shared" si="370"/>
        <v>V</v>
      </c>
      <c r="G2402" s="6">
        <v>0.85416666666666663</v>
      </c>
      <c r="H2402" s="6">
        <v>0.875</v>
      </c>
      <c r="I2402" s="85">
        <f t="shared" si="371"/>
        <v>30.000000000000053</v>
      </c>
      <c r="J2402" s="86">
        <f>I2402*Segmentos!$D$7*(AH2402%)*IF(ISNUMBER(AI2402),AI2402%,0)</f>
        <v>579348.00000000093</v>
      </c>
      <c r="K2402" s="86">
        <f>I2402*Segmentos!$D$7*(AL2402%)*IF(ISNUMBER(AM2402),AM2402%,0)</f>
        <v>791856.0000000014</v>
      </c>
      <c r="L2402" s="4"/>
      <c r="M2402" s="2">
        <v>5.76</v>
      </c>
      <c r="N2402" s="2">
        <v>9.3000000000000007</v>
      </c>
      <c r="O2402" s="2">
        <v>61.7</v>
      </c>
      <c r="P2402" s="2">
        <v>87.275800000000004</v>
      </c>
      <c r="Q2402" s="2">
        <v>3.1</v>
      </c>
      <c r="R2402" s="2">
        <v>5.8</v>
      </c>
      <c r="S2402" s="2">
        <v>53.1</v>
      </c>
      <c r="T2402" s="2">
        <v>7.8338999999999999</v>
      </c>
      <c r="U2402" s="2">
        <v>3.11</v>
      </c>
      <c r="V2402" s="2">
        <v>5.7</v>
      </c>
      <c r="W2402" s="2">
        <v>54.3</v>
      </c>
      <c r="X2402" s="2">
        <v>9.8747000000000007</v>
      </c>
      <c r="Y2402" s="2">
        <v>6.35</v>
      </c>
      <c r="Z2402" s="2">
        <v>10.4</v>
      </c>
      <c r="AA2402" s="2">
        <v>61.1</v>
      </c>
      <c r="AB2402" s="2">
        <v>28.3902</v>
      </c>
      <c r="AC2402" s="2">
        <v>8.2799999999999994</v>
      </c>
      <c r="AD2402" s="2">
        <v>12.5</v>
      </c>
      <c r="AE2402" s="2">
        <v>66.400000000000006</v>
      </c>
      <c r="AF2402" s="2">
        <v>41.177100000000003</v>
      </c>
      <c r="AG2402" s="20">
        <v>4.8</v>
      </c>
      <c r="AH2402" s="20">
        <v>7.7</v>
      </c>
      <c r="AI2402" s="20">
        <v>62.7</v>
      </c>
      <c r="AJ2402" s="20">
        <v>34.514499999999998</v>
      </c>
      <c r="AK2402" s="18">
        <v>6.63</v>
      </c>
      <c r="AL2402" s="18">
        <v>10.8</v>
      </c>
      <c r="AM2402" s="18">
        <v>61.1</v>
      </c>
      <c r="AN2402" s="18">
        <v>52.761299999999999</v>
      </c>
      <c r="AO2402" s="2">
        <v>5.5</v>
      </c>
      <c r="AP2402" s="2">
        <v>8.8000000000000007</v>
      </c>
      <c r="AQ2402" s="2">
        <v>62.4</v>
      </c>
      <c r="AR2402" s="2">
        <v>9.0991</v>
      </c>
      <c r="AS2402" s="2">
        <v>4.8099999999999996</v>
      </c>
      <c r="AT2402" s="2">
        <v>7.1</v>
      </c>
      <c r="AU2402" s="2">
        <v>67.400000000000006</v>
      </c>
      <c r="AV2402" s="2">
        <v>16.062899999999999</v>
      </c>
      <c r="AW2402" s="2">
        <v>5.05</v>
      </c>
      <c r="AX2402" s="2">
        <v>7.8</v>
      </c>
      <c r="AY2402" s="2">
        <v>64.7</v>
      </c>
      <c r="AZ2402" s="2">
        <v>22.009699999999999</v>
      </c>
      <c r="BA2402" s="2">
        <v>6.91</v>
      </c>
      <c r="BB2402" s="2">
        <v>11.9</v>
      </c>
      <c r="BC2402" s="2">
        <v>58.2</v>
      </c>
      <c r="BD2402" s="2">
        <v>40.104100000000003</v>
      </c>
      <c r="BE2402" s="4" t="str">
        <f t="shared" si="372"/>
        <v>NO APLICA</v>
      </c>
      <c r="BF2402" s="4">
        <f t="shared" si="373"/>
        <v>5.7266000000000004</v>
      </c>
      <c r="BG2402">
        <f t="shared" si="374"/>
        <v>5.5</v>
      </c>
      <c r="BH2402">
        <f t="shared" si="375"/>
        <v>4.8099999999999996</v>
      </c>
      <c r="BI2402">
        <f t="shared" si="376"/>
        <v>6.91</v>
      </c>
      <c r="BJ2402">
        <f t="shared" si="377"/>
        <v>6.63</v>
      </c>
      <c r="BK2402">
        <f t="shared" si="378"/>
        <v>4.8</v>
      </c>
      <c r="BL2402">
        <f t="shared" si="379"/>
        <v>17214.300000000032</v>
      </c>
    </row>
    <row r="2403" spans="1:64" x14ac:dyDescent="0.2">
      <c r="A2403" s="1">
        <v>2401</v>
      </c>
      <c r="B2403" s="7" t="s">
        <v>46</v>
      </c>
      <c r="C2403" s="3">
        <v>40004</v>
      </c>
      <c r="D2403" s="4" t="s">
        <v>627</v>
      </c>
      <c r="E2403" s="4" t="s">
        <v>170</v>
      </c>
      <c r="F2403" s="5" t="str">
        <f t="shared" si="370"/>
        <v>V</v>
      </c>
      <c r="G2403" s="6">
        <v>0.7944444444444444</v>
      </c>
      <c r="H2403" s="6">
        <v>0.88402777777777775</v>
      </c>
      <c r="I2403" s="85">
        <f t="shared" si="371"/>
        <v>129.00000000000003</v>
      </c>
      <c r="J2403" s="86">
        <f>I2403*Segmentos!$D$7*(AH2403%)*IF(ISNUMBER(AI2403),AI2403%,0)</f>
        <v>1837992.0000000002</v>
      </c>
      <c r="K2403" s="86">
        <f>I2403*Segmentos!$D$7*(AL2403%)*IF(ISNUMBER(AM2403),AM2403%,0)</f>
        <v>2161420.8000000007</v>
      </c>
      <c r="L2403" s="4"/>
      <c r="M2403" s="2">
        <v>3.89</v>
      </c>
      <c r="N2403" s="2">
        <v>13.3</v>
      </c>
      <c r="O2403" s="2">
        <v>29.2</v>
      </c>
      <c r="P2403" s="2">
        <v>69.763499999999993</v>
      </c>
      <c r="Q2403" s="2">
        <v>4.8099999999999996</v>
      </c>
      <c r="R2403" s="2">
        <v>14.7</v>
      </c>
      <c r="S2403" s="2">
        <v>32.799999999999997</v>
      </c>
      <c r="T2403" s="2">
        <v>14.4095</v>
      </c>
      <c r="U2403" s="2">
        <v>4.6900000000000004</v>
      </c>
      <c r="V2403" s="2">
        <v>15.3</v>
      </c>
      <c r="W2403" s="2">
        <v>30.7</v>
      </c>
      <c r="X2403" s="2">
        <v>17.671299999999999</v>
      </c>
      <c r="Y2403" s="2">
        <v>3.26</v>
      </c>
      <c r="Z2403" s="2">
        <v>11.6</v>
      </c>
      <c r="AA2403" s="2">
        <v>28.1</v>
      </c>
      <c r="AB2403" s="2">
        <v>17.2944</v>
      </c>
      <c r="AC2403" s="2">
        <v>3.46</v>
      </c>
      <c r="AD2403" s="2">
        <v>12.9</v>
      </c>
      <c r="AE2403" s="2">
        <v>26.8</v>
      </c>
      <c r="AF2403" s="2">
        <v>20.388300000000001</v>
      </c>
      <c r="AG2403" s="20">
        <v>3.55</v>
      </c>
      <c r="AH2403" s="20">
        <v>13</v>
      </c>
      <c r="AI2403" s="20">
        <v>27.4</v>
      </c>
      <c r="AJ2403" s="20">
        <v>30.2835</v>
      </c>
      <c r="AK2403" s="18">
        <v>4.18</v>
      </c>
      <c r="AL2403" s="18">
        <v>13.6</v>
      </c>
      <c r="AM2403" s="18">
        <v>30.8</v>
      </c>
      <c r="AN2403" s="18">
        <v>39.479999999999997</v>
      </c>
      <c r="AO2403" s="2">
        <v>2.25</v>
      </c>
      <c r="AP2403" s="2">
        <v>11.7</v>
      </c>
      <c r="AQ2403" s="2">
        <v>19.3</v>
      </c>
      <c r="AR2403" s="2">
        <v>4.4107000000000003</v>
      </c>
      <c r="AS2403" s="2">
        <v>4.9400000000000004</v>
      </c>
      <c r="AT2403" s="2">
        <v>12.8</v>
      </c>
      <c r="AU2403" s="2">
        <v>38.700000000000003</v>
      </c>
      <c r="AV2403" s="2">
        <v>19.522600000000001</v>
      </c>
      <c r="AW2403" s="2">
        <v>4.28</v>
      </c>
      <c r="AX2403" s="2">
        <v>12.6</v>
      </c>
      <c r="AY2403" s="2">
        <v>34.1</v>
      </c>
      <c r="AZ2403" s="2">
        <v>22.109400000000001</v>
      </c>
      <c r="BA2403" s="2">
        <v>3.45</v>
      </c>
      <c r="BB2403" s="2">
        <v>14.7</v>
      </c>
      <c r="BC2403" s="2">
        <v>23.5</v>
      </c>
      <c r="BD2403" s="2">
        <v>23.720800000000001</v>
      </c>
      <c r="BE2403" s="4" t="str">
        <f t="shared" si="372"/>
        <v>ABURRIDO</v>
      </c>
      <c r="BF2403" s="4">
        <f t="shared" si="373"/>
        <v>4.2706</v>
      </c>
      <c r="BG2403">
        <f t="shared" si="374"/>
        <v>2.25</v>
      </c>
      <c r="BH2403">
        <f t="shared" si="375"/>
        <v>4.9400000000000004</v>
      </c>
      <c r="BI2403">
        <f t="shared" si="376"/>
        <v>4.28</v>
      </c>
      <c r="BJ2403">
        <f t="shared" si="377"/>
        <v>4.18</v>
      </c>
      <c r="BK2403">
        <f t="shared" si="378"/>
        <v>3.55</v>
      </c>
      <c r="BL2403">
        <f t="shared" si="379"/>
        <v>50098.440000000017</v>
      </c>
    </row>
    <row r="2404" spans="1:64" x14ac:dyDescent="0.2">
      <c r="A2404" s="1">
        <v>2402</v>
      </c>
      <c r="B2404" s="7" t="s">
        <v>10</v>
      </c>
      <c r="C2404" s="3">
        <v>40004</v>
      </c>
      <c r="D2404" s="4" t="s">
        <v>8</v>
      </c>
      <c r="E2404" s="4" t="s">
        <v>164</v>
      </c>
      <c r="F2404" s="5" t="str">
        <f t="shared" si="370"/>
        <v>V</v>
      </c>
      <c r="G2404" s="6">
        <v>0.87291666666666667</v>
      </c>
      <c r="H2404" s="6">
        <v>0.91666666666666663</v>
      </c>
      <c r="I2404" s="85">
        <f t="shared" si="371"/>
        <v>62.999999999999936</v>
      </c>
      <c r="J2404" s="86">
        <f>I2404*Segmentos!$D$7*(AH2404%)*IF(ISNUMBER(AI2404),AI2404%,0)</f>
        <v>1148363.9999999986</v>
      </c>
      <c r="K2404" s="86">
        <f>I2404*Segmentos!$D$7*(AL2404%)*IF(ISNUMBER(AM2404),AM2404%,0)</f>
        <v>1045094.3999999992</v>
      </c>
      <c r="L2404" s="4"/>
      <c r="M2404" s="2">
        <v>4.33</v>
      </c>
      <c r="N2404" s="2">
        <v>14.9</v>
      </c>
      <c r="O2404" s="2">
        <v>29.1</v>
      </c>
      <c r="P2404" s="2">
        <v>85.6554</v>
      </c>
      <c r="Q2404" s="2">
        <v>2.4900000000000002</v>
      </c>
      <c r="R2404" s="2">
        <v>8.3000000000000007</v>
      </c>
      <c r="S2404" s="2">
        <v>30</v>
      </c>
      <c r="T2404" s="2">
        <v>8.2121999999999993</v>
      </c>
      <c r="U2404" s="2">
        <v>3.22</v>
      </c>
      <c r="V2404" s="2">
        <v>13.2</v>
      </c>
      <c r="W2404" s="2">
        <v>24.4</v>
      </c>
      <c r="X2404" s="2">
        <v>13.324199999999999</v>
      </c>
      <c r="Y2404" s="2">
        <v>3.89</v>
      </c>
      <c r="Z2404" s="2">
        <v>14.8</v>
      </c>
      <c r="AA2404" s="2">
        <v>26.3</v>
      </c>
      <c r="AB2404" s="2">
        <v>22.674900000000001</v>
      </c>
      <c r="AC2404" s="2">
        <v>6.39</v>
      </c>
      <c r="AD2404" s="2">
        <v>19.5</v>
      </c>
      <c r="AE2404" s="2">
        <v>32.799999999999997</v>
      </c>
      <c r="AF2404" s="2">
        <v>41.444099999999999</v>
      </c>
      <c r="AG2404" s="20">
        <v>4.54</v>
      </c>
      <c r="AH2404" s="20">
        <v>15.5</v>
      </c>
      <c r="AI2404" s="20">
        <v>29.4</v>
      </c>
      <c r="AJ2404" s="20">
        <v>42.585000000000001</v>
      </c>
      <c r="AK2404" s="18">
        <v>4.1500000000000004</v>
      </c>
      <c r="AL2404" s="18">
        <v>14.4</v>
      </c>
      <c r="AM2404" s="18">
        <v>28.8</v>
      </c>
      <c r="AN2404" s="18">
        <v>43.070399999999999</v>
      </c>
      <c r="AO2404" s="2">
        <v>1.97</v>
      </c>
      <c r="AP2404" s="2">
        <v>8.8000000000000007</v>
      </c>
      <c r="AQ2404" s="2">
        <v>22.5</v>
      </c>
      <c r="AR2404" s="2">
        <v>4.2640000000000002</v>
      </c>
      <c r="AS2404" s="2">
        <v>3.11</v>
      </c>
      <c r="AT2404" s="2">
        <v>13.1</v>
      </c>
      <c r="AU2404" s="2">
        <v>23.8</v>
      </c>
      <c r="AV2404" s="2">
        <v>13.5245</v>
      </c>
      <c r="AW2404" s="2">
        <v>5.09</v>
      </c>
      <c r="AX2404" s="2">
        <v>15.5</v>
      </c>
      <c r="AY2404" s="2">
        <v>32.9</v>
      </c>
      <c r="AZ2404" s="2">
        <v>28.8995</v>
      </c>
      <c r="BA2404" s="2">
        <v>5.15</v>
      </c>
      <c r="BB2404" s="2">
        <v>17.3</v>
      </c>
      <c r="BC2404" s="2">
        <v>29.8</v>
      </c>
      <c r="BD2404" s="2">
        <v>38.967399999999998</v>
      </c>
      <c r="BE2404" s="4" t="str">
        <f t="shared" si="372"/>
        <v>NO APLICA</v>
      </c>
      <c r="BF2404" s="4">
        <f t="shared" si="373"/>
        <v>3.8472</v>
      </c>
      <c r="BG2404">
        <f t="shared" si="374"/>
        <v>1.97</v>
      </c>
      <c r="BH2404">
        <f t="shared" si="375"/>
        <v>3.11</v>
      </c>
      <c r="BI2404">
        <f t="shared" si="376"/>
        <v>5.15</v>
      </c>
      <c r="BJ2404">
        <f t="shared" si="377"/>
        <v>4.1500000000000004</v>
      </c>
      <c r="BK2404">
        <f t="shared" si="378"/>
        <v>4.54</v>
      </c>
      <c r="BL2404">
        <f t="shared" si="379"/>
        <v>27316.169999999973</v>
      </c>
    </row>
    <row r="2405" spans="1:64" x14ac:dyDescent="0.2">
      <c r="A2405" s="1">
        <v>2403</v>
      </c>
      <c r="B2405" s="7" t="s">
        <v>48</v>
      </c>
      <c r="C2405" s="3">
        <v>40004</v>
      </c>
      <c r="D2405" s="4" t="s">
        <v>8</v>
      </c>
      <c r="E2405" s="4" t="s">
        <v>176</v>
      </c>
      <c r="F2405" s="5" t="str">
        <f t="shared" si="370"/>
        <v>V</v>
      </c>
      <c r="G2405" s="6">
        <v>0.91666666666666663</v>
      </c>
      <c r="H2405" s="6">
        <v>3.4722222222222224E-2</v>
      </c>
      <c r="I2405" s="85">
        <f t="shared" si="371"/>
        <v>170.00000000000006</v>
      </c>
      <c r="J2405" s="86">
        <f>I2405*Segmentos!$D$7*(AH2405%)*IF(ISNUMBER(AI2405),AI2405%,0)</f>
        <v>4910280.0000000019</v>
      </c>
      <c r="K2405" s="86">
        <f>I2405*Segmentos!$D$7*(AL2405%)*IF(ISNUMBER(AM2405),AM2405%,0)</f>
        <v>5039820.0000000019</v>
      </c>
      <c r="L2405" s="4"/>
      <c r="M2405" s="2">
        <v>7.31</v>
      </c>
      <c r="N2405" s="2">
        <v>29.8</v>
      </c>
      <c r="O2405" s="2">
        <v>24.6</v>
      </c>
      <c r="P2405" s="2">
        <v>83.982799999999997</v>
      </c>
      <c r="Q2405" s="2">
        <v>4.2699999999999996</v>
      </c>
      <c r="R2405" s="2">
        <v>21.2</v>
      </c>
      <c r="S2405" s="2">
        <v>20.2</v>
      </c>
      <c r="T2405" s="2">
        <v>8.1851000000000003</v>
      </c>
      <c r="U2405" s="2">
        <v>4.3600000000000003</v>
      </c>
      <c r="V2405" s="2">
        <v>24.3</v>
      </c>
      <c r="W2405" s="2">
        <v>17.899999999999999</v>
      </c>
      <c r="X2405" s="2">
        <v>10.494400000000001</v>
      </c>
      <c r="Y2405" s="2">
        <v>6.66</v>
      </c>
      <c r="Z2405" s="2">
        <v>28.4</v>
      </c>
      <c r="AA2405" s="2">
        <v>23.4</v>
      </c>
      <c r="AB2405" s="2">
        <v>22.567399999999999</v>
      </c>
      <c r="AC2405" s="2">
        <v>11.34</v>
      </c>
      <c r="AD2405" s="2">
        <v>38.799999999999997</v>
      </c>
      <c r="AE2405" s="2">
        <v>29.2</v>
      </c>
      <c r="AF2405" s="2">
        <v>42.735799999999998</v>
      </c>
      <c r="AG2405" s="20">
        <v>7.21</v>
      </c>
      <c r="AH2405" s="20">
        <v>29</v>
      </c>
      <c r="AI2405" s="20">
        <v>24.9</v>
      </c>
      <c r="AJ2405" s="20">
        <v>39.256900000000002</v>
      </c>
      <c r="AK2405" s="18">
        <v>7.41</v>
      </c>
      <c r="AL2405" s="18">
        <v>30.5</v>
      </c>
      <c r="AM2405" s="18">
        <v>24.3</v>
      </c>
      <c r="AN2405" s="18">
        <v>44.725999999999999</v>
      </c>
      <c r="AO2405" s="2">
        <v>2.09</v>
      </c>
      <c r="AP2405" s="2">
        <v>16.8</v>
      </c>
      <c r="AQ2405" s="2">
        <v>12.4</v>
      </c>
      <c r="AR2405" s="2">
        <v>2.6204999999999998</v>
      </c>
      <c r="AS2405" s="2">
        <v>4.63</v>
      </c>
      <c r="AT2405" s="2">
        <v>22.8</v>
      </c>
      <c r="AU2405" s="2">
        <v>20.3</v>
      </c>
      <c r="AV2405" s="2">
        <v>11.723800000000001</v>
      </c>
      <c r="AW2405" s="2">
        <v>9.09</v>
      </c>
      <c r="AX2405" s="2">
        <v>31.1</v>
      </c>
      <c r="AY2405" s="2">
        <v>29.2</v>
      </c>
      <c r="AZ2405" s="2">
        <v>30.016999999999999</v>
      </c>
      <c r="BA2405" s="2">
        <v>9.01</v>
      </c>
      <c r="BB2405" s="2">
        <v>36.4</v>
      </c>
      <c r="BC2405" s="2">
        <v>24.8</v>
      </c>
      <c r="BD2405" s="2">
        <v>39.621600000000001</v>
      </c>
      <c r="BE2405" s="4" t="str">
        <f t="shared" si="372"/>
        <v>ABURRIDO</v>
      </c>
      <c r="BF2405" s="4">
        <f t="shared" si="373"/>
        <v>6.2539999999999996</v>
      </c>
      <c r="BG2405">
        <f t="shared" si="374"/>
        <v>2.09</v>
      </c>
      <c r="BH2405">
        <f t="shared" si="375"/>
        <v>4.63</v>
      </c>
      <c r="BI2405">
        <f t="shared" si="376"/>
        <v>9.09</v>
      </c>
      <c r="BJ2405">
        <f t="shared" si="377"/>
        <v>7.41</v>
      </c>
      <c r="BK2405">
        <f t="shared" si="378"/>
        <v>7.21</v>
      </c>
      <c r="BL2405">
        <f t="shared" si="379"/>
        <v>124623.60000000005</v>
      </c>
    </row>
    <row r="2406" spans="1:64" x14ac:dyDescent="0.2">
      <c r="A2406" s="1">
        <v>2404</v>
      </c>
      <c r="B2406" s="7" t="s">
        <v>89</v>
      </c>
      <c r="C2406" s="3">
        <v>40004</v>
      </c>
      <c r="D2406" s="4" t="s">
        <v>628</v>
      </c>
      <c r="E2406" s="4" t="s">
        <v>169</v>
      </c>
      <c r="F2406" s="5" t="str">
        <f t="shared" si="370"/>
        <v>V</v>
      </c>
      <c r="G2406" s="6">
        <v>0.84027777777777779</v>
      </c>
      <c r="H2406" s="6">
        <v>0.875</v>
      </c>
      <c r="I2406" s="85">
        <f t="shared" si="371"/>
        <v>49.999999999999986</v>
      </c>
      <c r="J2406" s="86">
        <f>I2406*Segmentos!$D$7*(AH2406%)*IF(ISNUMBER(AI2406),AI2406%,0)</f>
        <v>135539.99999999997</v>
      </c>
      <c r="K2406" s="86">
        <f>I2406*Segmentos!$D$7*(AL2406%)*IF(ISNUMBER(AM2406),AM2406%,0)</f>
        <v>215599.99999999991</v>
      </c>
      <c r="L2406" s="4"/>
      <c r="M2406" s="2">
        <v>0.89</v>
      </c>
      <c r="N2406" s="2">
        <v>3.1</v>
      </c>
      <c r="O2406" s="2">
        <v>28.5</v>
      </c>
      <c r="P2406" s="2">
        <v>92.878699999999995</v>
      </c>
      <c r="Q2406" s="2">
        <v>0.21</v>
      </c>
      <c r="R2406" s="2">
        <v>1.8</v>
      </c>
      <c r="S2406" s="2">
        <v>11.9</v>
      </c>
      <c r="T2406" s="2">
        <v>3.7374999999999998</v>
      </c>
      <c r="U2406" s="2">
        <v>0.11</v>
      </c>
      <c r="V2406" s="2">
        <v>1.2</v>
      </c>
      <c r="W2406" s="2">
        <v>9.3000000000000007</v>
      </c>
      <c r="X2406" s="2">
        <v>2.4194</v>
      </c>
      <c r="Y2406" s="2">
        <v>2.1</v>
      </c>
      <c r="Z2406" s="2">
        <v>5.5</v>
      </c>
      <c r="AA2406" s="2">
        <v>37.9</v>
      </c>
      <c r="AB2406" s="2">
        <v>64.926599999999993</v>
      </c>
      <c r="AC2406" s="2">
        <v>0.64</v>
      </c>
      <c r="AD2406" s="2">
        <v>2.8</v>
      </c>
      <c r="AE2406" s="2">
        <v>22.5</v>
      </c>
      <c r="AF2406" s="2">
        <v>21.795100000000001</v>
      </c>
      <c r="AG2406" s="20">
        <v>0.67</v>
      </c>
      <c r="AH2406" s="20">
        <v>2.7</v>
      </c>
      <c r="AI2406" s="20">
        <v>25.1</v>
      </c>
      <c r="AJ2406" s="20">
        <v>33.232300000000002</v>
      </c>
      <c r="AK2406" s="18">
        <v>1.0900000000000001</v>
      </c>
      <c r="AL2406" s="18">
        <v>3.5</v>
      </c>
      <c r="AM2406" s="18">
        <v>30.8</v>
      </c>
      <c r="AN2406" s="18">
        <v>59.6464</v>
      </c>
      <c r="AO2406" s="2">
        <v>0.6</v>
      </c>
      <c r="AP2406" s="2">
        <v>3.4</v>
      </c>
      <c r="AQ2406" s="2">
        <v>17.600000000000001</v>
      </c>
      <c r="AR2406" s="2">
        <v>6.8925999999999998</v>
      </c>
      <c r="AS2406" s="2">
        <v>0.19</v>
      </c>
      <c r="AT2406" s="2">
        <v>1.4</v>
      </c>
      <c r="AU2406" s="2">
        <v>13.9</v>
      </c>
      <c r="AV2406" s="2">
        <v>4.4573</v>
      </c>
      <c r="AW2406" s="2">
        <v>1.07</v>
      </c>
      <c r="AX2406" s="2">
        <v>2.2000000000000002</v>
      </c>
      <c r="AY2406" s="2">
        <v>49.1</v>
      </c>
      <c r="AZ2406" s="2">
        <v>32.235999999999997</v>
      </c>
      <c r="BA2406" s="2">
        <v>1.23</v>
      </c>
      <c r="BB2406" s="2">
        <v>4.7</v>
      </c>
      <c r="BC2406" s="2">
        <v>26.1</v>
      </c>
      <c r="BD2406" s="2">
        <v>49.2928</v>
      </c>
      <c r="BE2406" s="4" t="str">
        <f t="shared" si="372"/>
        <v>NO APLICA</v>
      </c>
      <c r="BF2406" s="4">
        <f t="shared" si="373"/>
        <v>0.68940000000000001</v>
      </c>
      <c r="BG2406">
        <f t="shared" si="374"/>
        <v>0.6</v>
      </c>
      <c r="BH2406">
        <f t="shared" si="375"/>
        <v>0.19</v>
      </c>
      <c r="BI2406">
        <f t="shared" si="376"/>
        <v>1.23</v>
      </c>
      <c r="BJ2406">
        <f t="shared" si="377"/>
        <v>1.0900000000000001</v>
      </c>
      <c r="BK2406">
        <f t="shared" si="378"/>
        <v>0.67</v>
      </c>
      <c r="BL2406">
        <f t="shared" si="379"/>
        <v>4417.4999999999991</v>
      </c>
    </row>
    <row r="2407" spans="1:64" x14ac:dyDescent="0.2">
      <c r="A2407" s="1">
        <v>2405</v>
      </c>
      <c r="B2407" s="7" t="s">
        <v>126</v>
      </c>
      <c r="C2407" s="3">
        <v>40004</v>
      </c>
      <c r="D2407" s="4" t="s">
        <v>628</v>
      </c>
      <c r="E2407" s="4" t="s">
        <v>163</v>
      </c>
      <c r="F2407" s="5" t="str">
        <f t="shared" si="370"/>
        <v>V</v>
      </c>
      <c r="G2407" s="6">
        <v>0.875</v>
      </c>
      <c r="H2407" s="6">
        <v>0.91180555555555554</v>
      </c>
      <c r="I2407" s="85">
        <f t="shared" si="371"/>
        <v>52.999999999999972</v>
      </c>
      <c r="J2407" s="86">
        <f>I2407*Segmentos!$D$7*(AH2407%)*IF(ISNUMBER(AI2407),AI2407%,0)</f>
        <v>96671.999999999942</v>
      </c>
      <c r="K2407" s="86">
        <f>I2407*Segmentos!$D$7*(AL2407%)*IF(ISNUMBER(AM2407),AM2407%,0)</f>
        <v>203943.99999999991</v>
      </c>
      <c r="L2407" s="4"/>
      <c r="M2407" s="2">
        <v>0.73</v>
      </c>
      <c r="N2407" s="2">
        <v>3.4</v>
      </c>
      <c r="O2407" s="2">
        <v>21.4</v>
      </c>
      <c r="P2407" s="2">
        <v>83.153800000000004</v>
      </c>
      <c r="Q2407" s="2">
        <v>0.03</v>
      </c>
      <c r="R2407" s="2">
        <v>0.9</v>
      </c>
      <c r="S2407" s="2">
        <v>2.9</v>
      </c>
      <c r="T2407" s="2">
        <v>0.48559999999999998</v>
      </c>
      <c r="U2407" s="2">
        <v>0.04</v>
      </c>
      <c r="V2407" s="2">
        <v>1</v>
      </c>
      <c r="W2407" s="2">
        <v>4.5</v>
      </c>
      <c r="X2407" s="2">
        <v>1.0763</v>
      </c>
      <c r="Y2407" s="2">
        <v>0.83</v>
      </c>
      <c r="Z2407" s="2">
        <v>6.1</v>
      </c>
      <c r="AA2407" s="2">
        <v>13.6</v>
      </c>
      <c r="AB2407" s="2">
        <v>28.195599999999999</v>
      </c>
      <c r="AC2407" s="2">
        <v>1.42</v>
      </c>
      <c r="AD2407" s="2">
        <v>3.7</v>
      </c>
      <c r="AE2407" s="2">
        <v>38.1</v>
      </c>
      <c r="AF2407" s="2">
        <v>53.3964</v>
      </c>
      <c r="AG2407" s="20">
        <v>0.46</v>
      </c>
      <c r="AH2407" s="20">
        <v>3</v>
      </c>
      <c r="AI2407" s="20">
        <v>15.2</v>
      </c>
      <c r="AJ2407" s="20">
        <v>25.040400000000002</v>
      </c>
      <c r="AK2407" s="18">
        <v>0.97</v>
      </c>
      <c r="AL2407" s="18">
        <v>3.7</v>
      </c>
      <c r="AM2407" s="18">
        <v>26</v>
      </c>
      <c r="AN2407" s="18">
        <v>58.113399999999999</v>
      </c>
      <c r="AO2407" s="2">
        <v>0.59</v>
      </c>
      <c r="AP2407" s="2">
        <v>2.1</v>
      </c>
      <c r="AQ2407" s="2">
        <v>27.7</v>
      </c>
      <c r="AR2407" s="2">
        <v>7.3986000000000001</v>
      </c>
      <c r="AS2407" s="2">
        <v>1.05</v>
      </c>
      <c r="AT2407" s="2">
        <v>2.2000000000000002</v>
      </c>
      <c r="AU2407" s="2">
        <v>47.1</v>
      </c>
      <c r="AV2407" s="2">
        <v>26.499700000000001</v>
      </c>
      <c r="AW2407" s="2">
        <v>0.09</v>
      </c>
      <c r="AX2407" s="2">
        <v>2</v>
      </c>
      <c r="AY2407" s="2">
        <v>4.7</v>
      </c>
      <c r="AZ2407" s="2">
        <v>3.0775999999999999</v>
      </c>
      <c r="BA2407" s="2">
        <v>1.05</v>
      </c>
      <c r="BB2407" s="2">
        <v>5.5</v>
      </c>
      <c r="BC2407" s="2">
        <v>19.2</v>
      </c>
      <c r="BD2407" s="2">
        <v>46.177900000000001</v>
      </c>
      <c r="BE2407" s="4" t="str">
        <f t="shared" si="372"/>
        <v>NO APLICA</v>
      </c>
      <c r="BF2407" s="4">
        <f t="shared" si="373"/>
        <v>0.94720000000000015</v>
      </c>
      <c r="BG2407">
        <f t="shared" si="374"/>
        <v>0.59</v>
      </c>
      <c r="BH2407">
        <f t="shared" si="375"/>
        <v>1.05</v>
      </c>
      <c r="BI2407">
        <f t="shared" si="376"/>
        <v>1.05</v>
      </c>
      <c r="BJ2407">
        <f t="shared" si="377"/>
        <v>0.97</v>
      </c>
      <c r="BK2407">
        <f t="shared" si="378"/>
        <v>0.46</v>
      </c>
      <c r="BL2407">
        <f t="shared" si="379"/>
        <v>3856.2799999999975</v>
      </c>
    </row>
    <row r="2408" spans="1:64" x14ac:dyDescent="0.2">
      <c r="A2408" s="1">
        <v>2406</v>
      </c>
      <c r="B2408" s="7" t="s">
        <v>141</v>
      </c>
      <c r="C2408" s="3">
        <v>40004</v>
      </c>
      <c r="D2408" s="4" t="s">
        <v>8</v>
      </c>
      <c r="E2408" s="4" t="s">
        <v>171</v>
      </c>
      <c r="F2408" s="5" t="str">
        <f t="shared" si="370"/>
        <v>V</v>
      </c>
      <c r="G2408" s="6">
        <v>0.81041666666666667</v>
      </c>
      <c r="H2408" s="6">
        <v>0.87291666666666667</v>
      </c>
      <c r="I2408" s="85">
        <f t="shared" si="371"/>
        <v>90</v>
      </c>
      <c r="J2408" s="86">
        <f>I2408*Segmentos!$D$7*(AH2408%)*IF(ISNUMBER(AI2408),AI2408%,0)</f>
        <v>743903.99999999988</v>
      </c>
      <c r="K2408" s="86">
        <f>I2408*Segmentos!$D$7*(AL2408%)*IF(ISNUMBER(AM2408),AM2408%,0)</f>
        <v>1497636.0000000002</v>
      </c>
      <c r="L2408" s="4"/>
      <c r="M2408" s="2">
        <v>3.17</v>
      </c>
      <c r="N2408" s="2">
        <v>11.6</v>
      </c>
      <c r="O2408" s="2">
        <v>27.2</v>
      </c>
      <c r="P2408" s="2">
        <v>79.434399999999997</v>
      </c>
      <c r="Q2408" s="2">
        <v>2.92</v>
      </c>
      <c r="R2408" s="2">
        <v>8</v>
      </c>
      <c r="S2408" s="2">
        <v>36.4</v>
      </c>
      <c r="T2408" s="2">
        <v>12.2049</v>
      </c>
      <c r="U2408" s="2">
        <v>1.78</v>
      </c>
      <c r="V2408" s="2">
        <v>7.4</v>
      </c>
      <c r="W2408" s="2">
        <v>24.1</v>
      </c>
      <c r="X2408" s="2">
        <v>9.3742000000000001</v>
      </c>
      <c r="Y2408" s="2">
        <v>3.79</v>
      </c>
      <c r="Z2408" s="2">
        <v>14.7</v>
      </c>
      <c r="AA2408" s="2">
        <v>25.7</v>
      </c>
      <c r="AB2408" s="2">
        <v>28.096299999999999</v>
      </c>
      <c r="AC2408" s="2">
        <v>3.61</v>
      </c>
      <c r="AD2408" s="2">
        <v>13.4</v>
      </c>
      <c r="AE2408" s="2">
        <v>27</v>
      </c>
      <c r="AF2408" s="2">
        <v>29.759</v>
      </c>
      <c r="AG2408" s="20">
        <v>2.0699999999999998</v>
      </c>
      <c r="AH2408" s="20">
        <v>8.1999999999999993</v>
      </c>
      <c r="AI2408" s="20">
        <v>25.2</v>
      </c>
      <c r="AJ2408" s="20">
        <v>24.6829</v>
      </c>
      <c r="AK2408" s="18">
        <v>4.1500000000000004</v>
      </c>
      <c r="AL2408" s="18">
        <v>14.7</v>
      </c>
      <c r="AM2408" s="18">
        <v>28.3</v>
      </c>
      <c r="AN2408" s="18">
        <v>54.7515</v>
      </c>
      <c r="AO2408" s="2">
        <v>0.7</v>
      </c>
      <c r="AP2408" s="2">
        <v>5.9</v>
      </c>
      <c r="AQ2408" s="2">
        <v>11.8</v>
      </c>
      <c r="AR2408" s="2">
        <v>1.9094</v>
      </c>
      <c r="AS2408" s="2">
        <v>3.39</v>
      </c>
      <c r="AT2408" s="2">
        <v>9.8000000000000007</v>
      </c>
      <c r="AU2408" s="2">
        <v>34.4</v>
      </c>
      <c r="AV2408" s="2">
        <v>18.732399999999998</v>
      </c>
      <c r="AW2408" s="2">
        <v>2.19</v>
      </c>
      <c r="AX2408" s="2">
        <v>9.9</v>
      </c>
      <c r="AY2408" s="2">
        <v>22.1</v>
      </c>
      <c r="AZ2408" s="2">
        <v>15.784000000000001</v>
      </c>
      <c r="BA2408" s="2">
        <v>4.4800000000000004</v>
      </c>
      <c r="BB2408" s="2">
        <v>15.6</v>
      </c>
      <c r="BC2408" s="2">
        <v>28.7</v>
      </c>
      <c r="BD2408" s="2">
        <v>43.008499999999998</v>
      </c>
      <c r="BE2408" s="4" t="str">
        <f t="shared" si="372"/>
        <v>ABURRIDO</v>
      </c>
      <c r="BF2408" s="4">
        <f t="shared" si="373"/>
        <v>3.4336000000000007</v>
      </c>
      <c r="BG2408">
        <f t="shared" si="374"/>
        <v>0.7</v>
      </c>
      <c r="BH2408">
        <f t="shared" si="375"/>
        <v>3.39</v>
      </c>
      <c r="BI2408">
        <f t="shared" si="376"/>
        <v>4.4800000000000004</v>
      </c>
      <c r="BJ2408">
        <f t="shared" si="377"/>
        <v>4.1500000000000004</v>
      </c>
      <c r="BK2408">
        <f t="shared" si="378"/>
        <v>2.0699999999999998</v>
      </c>
      <c r="BL2408">
        <f t="shared" si="379"/>
        <v>28396.799999999999</v>
      </c>
    </row>
    <row r="2409" spans="1:64" x14ac:dyDescent="0.2">
      <c r="A2409" s="1">
        <v>2407</v>
      </c>
      <c r="B2409" s="7" t="s">
        <v>134</v>
      </c>
      <c r="C2409" s="3">
        <v>40004</v>
      </c>
      <c r="D2409" s="4" t="s">
        <v>626</v>
      </c>
      <c r="E2409" s="4" t="s">
        <v>174</v>
      </c>
      <c r="F2409" s="5" t="str">
        <f t="shared" si="370"/>
        <v>V</v>
      </c>
      <c r="G2409" s="6">
        <v>0.91736111111111107</v>
      </c>
      <c r="H2409" s="6">
        <v>0.99444444444444446</v>
      </c>
      <c r="I2409" s="85">
        <f t="shared" si="371"/>
        <v>111.00000000000009</v>
      </c>
      <c r="J2409" s="86">
        <f>I2409*Segmentos!$D$7*(AH2409%)*IF(ISNUMBER(AI2409),AI2409%,0)</f>
        <v>2707378.8000000021</v>
      </c>
      <c r="K2409" s="86">
        <f>I2409*Segmentos!$D$7*(AL2409%)*IF(ISNUMBER(AM2409),AM2409%,0)</f>
        <v>4766428.8000000026</v>
      </c>
      <c r="L2409" s="4"/>
      <c r="M2409" s="2">
        <v>8.5399999999999991</v>
      </c>
      <c r="N2409" s="2">
        <v>25.2</v>
      </c>
      <c r="O2409" s="2">
        <v>33.799999999999997</v>
      </c>
      <c r="P2409" s="2">
        <v>89.3001</v>
      </c>
      <c r="Q2409" s="2">
        <v>6.37</v>
      </c>
      <c r="R2409" s="2">
        <v>16.600000000000001</v>
      </c>
      <c r="S2409" s="2">
        <v>38.299999999999997</v>
      </c>
      <c r="T2409" s="2">
        <v>11.119300000000001</v>
      </c>
      <c r="U2409" s="2">
        <v>6.43</v>
      </c>
      <c r="V2409" s="2">
        <v>20.5</v>
      </c>
      <c r="W2409" s="2">
        <v>31.4</v>
      </c>
      <c r="X2409" s="2">
        <v>14.092599999999999</v>
      </c>
      <c r="Y2409" s="2">
        <v>8.73</v>
      </c>
      <c r="Z2409" s="2">
        <v>28.4</v>
      </c>
      <c r="AA2409" s="2">
        <v>30.8</v>
      </c>
      <c r="AB2409" s="2">
        <v>26.96</v>
      </c>
      <c r="AC2409" s="2">
        <v>10.82</v>
      </c>
      <c r="AD2409" s="2">
        <v>29.9</v>
      </c>
      <c r="AE2409" s="2">
        <v>36.200000000000003</v>
      </c>
      <c r="AF2409" s="2">
        <v>37.128300000000003</v>
      </c>
      <c r="AG2409" s="20">
        <v>6.11</v>
      </c>
      <c r="AH2409" s="20">
        <v>21.7</v>
      </c>
      <c r="AI2409" s="20">
        <v>28.1</v>
      </c>
      <c r="AJ2409" s="20">
        <v>30.320399999999999</v>
      </c>
      <c r="AK2409" s="18">
        <v>10.73</v>
      </c>
      <c r="AL2409" s="18">
        <v>28.4</v>
      </c>
      <c r="AM2409" s="18">
        <v>37.799999999999997</v>
      </c>
      <c r="AN2409" s="18">
        <v>58.979700000000001</v>
      </c>
      <c r="AO2409" s="2">
        <v>5.64</v>
      </c>
      <c r="AP2409" s="2">
        <v>19.5</v>
      </c>
      <c r="AQ2409" s="2">
        <v>29</v>
      </c>
      <c r="AR2409" s="2">
        <v>6.4485999999999999</v>
      </c>
      <c r="AS2409" s="2">
        <v>6.11</v>
      </c>
      <c r="AT2409" s="2">
        <v>18.899999999999999</v>
      </c>
      <c r="AU2409" s="2">
        <v>32.299999999999997</v>
      </c>
      <c r="AV2409" s="2">
        <v>14.075699999999999</v>
      </c>
      <c r="AW2409" s="2">
        <v>9.11</v>
      </c>
      <c r="AX2409" s="2">
        <v>27.2</v>
      </c>
      <c r="AY2409" s="2">
        <v>33.5</v>
      </c>
      <c r="AZ2409" s="2">
        <v>27.385100000000001</v>
      </c>
      <c r="BA2409" s="2">
        <v>10.34</v>
      </c>
      <c r="BB2409" s="2">
        <v>29.1</v>
      </c>
      <c r="BC2409" s="2">
        <v>35.6</v>
      </c>
      <c r="BD2409" s="2">
        <v>41.390700000000002</v>
      </c>
      <c r="BE2409" s="4" t="str">
        <f t="shared" si="372"/>
        <v>ENTRETENIDO</v>
      </c>
      <c r="BF2409" s="4">
        <f t="shared" si="373"/>
        <v>7.8864000000000001</v>
      </c>
      <c r="BG2409">
        <f t="shared" si="374"/>
        <v>5.64</v>
      </c>
      <c r="BH2409">
        <f t="shared" si="375"/>
        <v>6.11</v>
      </c>
      <c r="BI2409">
        <f t="shared" si="376"/>
        <v>10.34</v>
      </c>
      <c r="BJ2409">
        <f t="shared" si="377"/>
        <v>10.73</v>
      </c>
      <c r="BK2409">
        <f t="shared" si="378"/>
        <v>6.11</v>
      </c>
      <c r="BL2409">
        <f t="shared" si="379"/>
        <v>94545.360000000059</v>
      </c>
    </row>
    <row r="2410" spans="1:64" x14ac:dyDescent="0.2">
      <c r="A2410" s="1">
        <v>2408</v>
      </c>
      <c r="B2410" s="7" t="s">
        <v>47</v>
      </c>
      <c r="C2410" s="3">
        <v>40004</v>
      </c>
      <c r="D2410" s="4" t="s">
        <v>3</v>
      </c>
      <c r="E2410" s="4" t="s">
        <v>175</v>
      </c>
      <c r="F2410" s="5" t="str">
        <f t="shared" si="370"/>
        <v>V</v>
      </c>
      <c r="G2410" s="6">
        <v>0.91736111111111107</v>
      </c>
      <c r="H2410" s="6">
        <v>2.7777777777777776E-2</v>
      </c>
      <c r="I2410" s="85">
        <f t="shared" si="371"/>
        <v>159.00000000000006</v>
      </c>
      <c r="J2410" s="86">
        <f>I2410*Segmentos!$D$7*(AH2410%)*IF(ISNUMBER(AI2410),AI2410%,0)</f>
        <v>1918176.0000000005</v>
      </c>
      <c r="K2410" s="86">
        <f>I2410*Segmentos!$D$7*(AL2410%)*IF(ISNUMBER(AM2410),AM2410%,0)</f>
        <v>3637602.0000000005</v>
      </c>
      <c r="L2410" s="4"/>
      <c r="M2410" s="2">
        <v>4.4400000000000004</v>
      </c>
      <c r="N2410" s="2">
        <v>25.7</v>
      </c>
      <c r="O2410" s="2">
        <v>17.3</v>
      </c>
      <c r="P2410" s="2">
        <v>88.439300000000003</v>
      </c>
      <c r="Q2410" s="2">
        <v>3.26</v>
      </c>
      <c r="R2410" s="2">
        <v>20.2</v>
      </c>
      <c r="S2410" s="2">
        <v>16.2</v>
      </c>
      <c r="T2410" s="2">
        <v>10.8399</v>
      </c>
      <c r="U2410" s="2">
        <v>3.69</v>
      </c>
      <c r="V2410" s="2">
        <v>21.5</v>
      </c>
      <c r="W2410" s="2">
        <v>17.2</v>
      </c>
      <c r="X2410" s="2">
        <v>15.418200000000001</v>
      </c>
      <c r="Y2410" s="2">
        <v>3.81</v>
      </c>
      <c r="Z2410" s="2">
        <v>28.6</v>
      </c>
      <c r="AA2410" s="2">
        <v>13.3</v>
      </c>
      <c r="AB2410" s="2">
        <v>22.383400000000002</v>
      </c>
      <c r="AC2410" s="2">
        <v>6.09</v>
      </c>
      <c r="AD2410" s="2">
        <v>28.4</v>
      </c>
      <c r="AE2410" s="2">
        <v>21.5</v>
      </c>
      <c r="AF2410" s="2">
        <v>39.797800000000002</v>
      </c>
      <c r="AG2410" s="20">
        <v>3.02</v>
      </c>
      <c r="AH2410" s="20">
        <v>23.2</v>
      </c>
      <c r="AI2410" s="20">
        <v>13</v>
      </c>
      <c r="AJ2410" s="20">
        <v>28.4878</v>
      </c>
      <c r="AK2410" s="18">
        <v>5.73</v>
      </c>
      <c r="AL2410" s="18">
        <v>27.9</v>
      </c>
      <c r="AM2410" s="18">
        <v>20.5</v>
      </c>
      <c r="AN2410" s="18">
        <v>59.951599999999999</v>
      </c>
      <c r="AO2410" s="2">
        <v>4.96</v>
      </c>
      <c r="AP2410" s="2">
        <v>23.6</v>
      </c>
      <c r="AQ2410" s="2">
        <v>21</v>
      </c>
      <c r="AR2410" s="2">
        <v>10.7866</v>
      </c>
      <c r="AS2410" s="2">
        <v>5.79</v>
      </c>
      <c r="AT2410" s="2">
        <v>24</v>
      </c>
      <c r="AU2410" s="2">
        <v>24.1</v>
      </c>
      <c r="AV2410" s="2">
        <v>25.3872</v>
      </c>
      <c r="AW2410" s="2">
        <v>3.92</v>
      </c>
      <c r="AX2410" s="2">
        <v>25.8</v>
      </c>
      <c r="AY2410" s="2">
        <v>15.2</v>
      </c>
      <c r="AZ2410" s="2">
        <v>22.423200000000001</v>
      </c>
      <c r="BA2410" s="2">
        <v>3.92</v>
      </c>
      <c r="BB2410" s="2">
        <v>27</v>
      </c>
      <c r="BC2410" s="2">
        <v>14.5</v>
      </c>
      <c r="BD2410" s="2">
        <v>29.842400000000001</v>
      </c>
      <c r="BE2410" s="4" t="str">
        <f t="shared" si="372"/>
        <v>ABURRIDO</v>
      </c>
      <c r="BF2410" s="4">
        <f t="shared" si="373"/>
        <v>4.9171999999999993</v>
      </c>
      <c r="BG2410">
        <f t="shared" si="374"/>
        <v>4.96</v>
      </c>
      <c r="BH2410">
        <f t="shared" si="375"/>
        <v>5.79</v>
      </c>
      <c r="BI2410">
        <f t="shared" si="376"/>
        <v>3.92</v>
      </c>
      <c r="BJ2410">
        <f t="shared" si="377"/>
        <v>5.73</v>
      </c>
      <c r="BK2410">
        <f t="shared" si="378"/>
        <v>3.02</v>
      </c>
      <c r="BL2410">
        <f t="shared" si="379"/>
        <v>70692.990000000034</v>
      </c>
    </row>
    <row r="2411" spans="1:64" x14ac:dyDescent="0.2">
      <c r="A2411" s="1">
        <v>2409</v>
      </c>
      <c r="B2411" s="7" t="s">
        <v>23</v>
      </c>
      <c r="C2411" s="3">
        <v>40004</v>
      </c>
      <c r="D2411" s="4" t="s">
        <v>629</v>
      </c>
      <c r="E2411" s="4" t="s">
        <v>170</v>
      </c>
      <c r="F2411" s="5" t="str">
        <f t="shared" si="370"/>
        <v>V</v>
      </c>
      <c r="G2411" s="6">
        <v>0.875</v>
      </c>
      <c r="H2411" s="6">
        <v>0.9159722222222223</v>
      </c>
      <c r="I2411" s="85">
        <f t="shared" si="371"/>
        <v>59.000000000000114</v>
      </c>
      <c r="J2411" s="86">
        <f>I2411*Segmentos!$D$7*(AH2411%)*IF(ISNUMBER(AI2411),AI2411%,0)</f>
        <v>122413.20000000023</v>
      </c>
      <c r="K2411" s="86">
        <f>I2411*Segmentos!$D$7*(AL2411%)*IF(ISNUMBER(AM2411),AM2411%,0)</f>
        <v>139004.00000000026</v>
      </c>
      <c r="L2411" s="4"/>
      <c r="M2411" s="2">
        <v>0.56000000000000005</v>
      </c>
      <c r="N2411" s="2">
        <v>2.5</v>
      </c>
      <c r="O2411" s="2">
        <v>21.9</v>
      </c>
      <c r="P2411" s="2">
        <v>46.878</v>
      </c>
      <c r="Q2411" s="2">
        <v>0.64</v>
      </c>
      <c r="R2411" s="2">
        <v>1.6</v>
      </c>
      <c r="S2411" s="2">
        <v>38.9</v>
      </c>
      <c r="T2411" s="2">
        <v>8.9795999999999996</v>
      </c>
      <c r="U2411" s="2">
        <v>0.92</v>
      </c>
      <c r="V2411" s="2">
        <v>2.6</v>
      </c>
      <c r="W2411" s="2">
        <v>34.9</v>
      </c>
      <c r="X2411" s="2">
        <v>16.251300000000001</v>
      </c>
      <c r="Y2411" s="2">
        <v>0.46</v>
      </c>
      <c r="Z2411" s="2">
        <v>2.2000000000000002</v>
      </c>
      <c r="AA2411" s="2">
        <v>20.399999999999999</v>
      </c>
      <c r="AB2411" s="2">
        <v>11.362299999999999</v>
      </c>
      <c r="AC2411" s="2">
        <v>0.37</v>
      </c>
      <c r="AD2411" s="2">
        <v>3.2</v>
      </c>
      <c r="AE2411" s="2">
        <v>11.6</v>
      </c>
      <c r="AF2411" s="2">
        <v>10.284800000000001</v>
      </c>
      <c r="AG2411" s="20">
        <v>0.52</v>
      </c>
      <c r="AH2411" s="20">
        <v>1.9</v>
      </c>
      <c r="AI2411" s="20">
        <v>27.3</v>
      </c>
      <c r="AJ2411" s="20">
        <v>20.6416</v>
      </c>
      <c r="AK2411" s="18">
        <v>0.59</v>
      </c>
      <c r="AL2411" s="18">
        <v>3.1</v>
      </c>
      <c r="AM2411" s="18">
        <v>19</v>
      </c>
      <c r="AN2411" s="18">
        <v>26.236499999999999</v>
      </c>
      <c r="AO2411" s="2">
        <v>0.42</v>
      </c>
      <c r="AP2411" s="2">
        <v>0.9</v>
      </c>
      <c r="AQ2411" s="2">
        <v>44.2</v>
      </c>
      <c r="AR2411" s="2">
        <v>3.843</v>
      </c>
      <c r="AS2411" s="2">
        <v>0.49</v>
      </c>
      <c r="AT2411" s="2">
        <v>2.2000000000000002</v>
      </c>
      <c r="AU2411" s="2">
        <v>22.6</v>
      </c>
      <c r="AV2411" s="2">
        <v>9.0048999999999992</v>
      </c>
      <c r="AW2411" s="2">
        <v>0.65</v>
      </c>
      <c r="AX2411" s="2">
        <v>1.8</v>
      </c>
      <c r="AY2411" s="2">
        <v>36.799999999999997</v>
      </c>
      <c r="AZ2411" s="2">
        <v>15.7043</v>
      </c>
      <c r="BA2411" s="2">
        <v>0.56999999999999995</v>
      </c>
      <c r="BB2411" s="2">
        <v>3.8</v>
      </c>
      <c r="BC2411" s="2">
        <v>15</v>
      </c>
      <c r="BD2411" s="2">
        <v>18.325800000000001</v>
      </c>
      <c r="BE2411" s="4" t="str">
        <f t="shared" si="372"/>
        <v>NO APLICA</v>
      </c>
      <c r="BF2411" s="4">
        <f t="shared" si="373"/>
        <v>0.54540000000000011</v>
      </c>
      <c r="BG2411">
        <f t="shared" si="374"/>
        <v>0.42</v>
      </c>
      <c r="BH2411">
        <f t="shared" si="375"/>
        <v>0.49</v>
      </c>
      <c r="BI2411">
        <f t="shared" si="376"/>
        <v>0.65</v>
      </c>
      <c r="BJ2411">
        <f t="shared" si="377"/>
        <v>0.59</v>
      </c>
      <c r="BK2411">
        <f t="shared" si="378"/>
        <v>0.52</v>
      </c>
      <c r="BL2411">
        <f t="shared" si="379"/>
        <v>3230.2500000000059</v>
      </c>
    </row>
    <row r="2412" spans="1:64" x14ac:dyDescent="0.2">
      <c r="A2412" s="1">
        <v>2410</v>
      </c>
      <c r="B2412" s="7" t="s">
        <v>25</v>
      </c>
      <c r="C2412" s="3">
        <v>40004</v>
      </c>
      <c r="D2412" s="4" t="s">
        <v>629</v>
      </c>
      <c r="E2412" s="4" t="s">
        <v>171</v>
      </c>
      <c r="F2412" s="5" t="str">
        <f t="shared" si="370"/>
        <v>V</v>
      </c>
      <c r="G2412" s="6">
        <v>0.89444444444444438</v>
      </c>
      <c r="H2412" s="6">
        <v>0.89583333333333337</v>
      </c>
      <c r="I2412" s="85">
        <f t="shared" si="371"/>
        <v>2.0000000000001528</v>
      </c>
      <c r="J2412" s="86">
        <f>I2412*Segmentos!$D$7*(AH2412%)*IF(ISNUMBER(AI2412),AI2412%,0)</f>
        <v>7336.0000000005612</v>
      </c>
      <c r="K2412" s="86">
        <f>I2412*Segmentos!$D$7*(AL2412%)*IF(ISNUMBER(AM2412),AM2412%,0)</f>
        <v>11088.000000000846</v>
      </c>
      <c r="L2412" s="4"/>
      <c r="M2412" s="2">
        <v>1.1599999999999999</v>
      </c>
      <c r="N2412" s="2">
        <v>1.2</v>
      </c>
      <c r="O2412" s="2">
        <v>96</v>
      </c>
      <c r="P2412" s="2">
        <v>72.975499999999997</v>
      </c>
      <c r="Q2412" s="2">
        <v>0.62</v>
      </c>
      <c r="R2412" s="2">
        <v>0.6</v>
      </c>
      <c r="S2412" s="2">
        <v>100</v>
      </c>
      <c r="T2412" s="2">
        <v>6.4960000000000004</v>
      </c>
      <c r="U2412" s="2">
        <v>0.84</v>
      </c>
      <c r="V2412" s="2">
        <v>0.8</v>
      </c>
      <c r="W2412" s="2">
        <v>100</v>
      </c>
      <c r="X2412" s="2">
        <v>11.082000000000001</v>
      </c>
      <c r="Y2412" s="2">
        <v>0.85</v>
      </c>
      <c r="Z2412" s="2">
        <v>0.9</v>
      </c>
      <c r="AA2412" s="2">
        <v>94</v>
      </c>
      <c r="AB2412" s="2">
        <v>15.7888</v>
      </c>
      <c r="AC2412" s="2">
        <v>1.93</v>
      </c>
      <c r="AD2412" s="2">
        <v>2</v>
      </c>
      <c r="AE2412" s="2">
        <v>95.1</v>
      </c>
      <c r="AF2412" s="2">
        <v>39.608699999999999</v>
      </c>
      <c r="AG2412" s="20">
        <v>0.95</v>
      </c>
      <c r="AH2412" s="20">
        <v>1</v>
      </c>
      <c r="AI2412" s="20">
        <v>91.7</v>
      </c>
      <c r="AJ2412" s="20">
        <v>28.357500000000002</v>
      </c>
      <c r="AK2412" s="18">
        <v>1.36</v>
      </c>
      <c r="AL2412" s="18">
        <v>1.4</v>
      </c>
      <c r="AM2412" s="18">
        <v>99</v>
      </c>
      <c r="AN2412" s="18">
        <v>44.618000000000002</v>
      </c>
      <c r="AO2412" s="2">
        <v>0.71</v>
      </c>
      <c r="AP2412" s="2">
        <v>0.9</v>
      </c>
      <c r="AQ2412" s="2">
        <v>82.7</v>
      </c>
      <c r="AR2412" s="2">
        <v>4.8495999999999997</v>
      </c>
      <c r="AS2412" s="2">
        <v>0.72</v>
      </c>
      <c r="AT2412" s="2">
        <v>0.7</v>
      </c>
      <c r="AU2412" s="2">
        <v>100</v>
      </c>
      <c r="AV2412" s="2">
        <v>9.8683999999999994</v>
      </c>
      <c r="AW2412" s="2">
        <v>0.64</v>
      </c>
      <c r="AX2412" s="2">
        <v>0.8</v>
      </c>
      <c r="AY2412" s="2">
        <v>85.1</v>
      </c>
      <c r="AZ2412" s="2">
        <v>11.607799999999999</v>
      </c>
      <c r="BA2412" s="2">
        <v>1.94</v>
      </c>
      <c r="BB2412" s="2">
        <v>1.9</v>
      </c>
      <c r="BC2412" s="2">
        <v>100</v>
      </c>
      <c r="BD2412" s="2">
        <v>46.6496</v>
      </c>
      <c r="BE2412" s="4" t="str">
        <f t="shared" si="372"/>
        <v>NO APLICA</v>
      </c>
      <c r="BF2412" s="4">
        <f t="shared" si="373"/>
        <v>1.1801999999999999</v>
      </c>
      <c r="BG2412">
        <f t="shared" si="374"/>
        <v>0.71</v>
      </c>
      <c r="BH2412">
        <f t="shared" si="375"/>
        <v>0.72</v>
      </c>
      <c r="BI2412">
        <f t="shared" si="376"/>
        <v>1.94</v>
      </c>
      <c r="BJ2412">
        <f t="shared" si="377"/>
        <v>1.36</v>
      </c>
      <c r="BK2412">
        <f t="shared" si="378"/>
        <v>0.95</v>
      </c>
      <c r="BL2412">
        <f t="shared" si="379"/>
        <v>230.4000000000176</v>
      </c>
    </row>
    <row r="2413" spans="1:64" x14ac:dyDescent="0.2">
      <c r="A2413" s="1">
        <v>2411</v>
      </c>
      <c r="B2413" s="7" t="s">
        <v>32</v>
      </c>
      <c r="C2413" s="3">
        <v>40004</v>
      </c>
      <c r="D2413" s="4" t="s">
        <v>628</v>
      </c>
      <c r="E2413" s="4" t="s">
        <v>164</v>
      </c>
      <c r="F2413" s="5" t="str">
        <f t="shared" si="370"/>
        <v>V</v>
      </c>
      <c r="G2413" s="6">
        <v>0.91527777777777775</v>
      </c>
      <c r="H2413" s="6">
        <v>0.91736111111111107</v>
      </c>
      <c r="I2413" s="85">
        <f t="shared" si="371"/>
        <v>2.9999999999999893</v>
      </c>
      <c r="J2413" s="86">
        <f>I2413*Segmentos!$D$7*(AH2413%)*IF(ISNUMBER(AI2413),AI2413%,0)</f>
        <v>4343.9999999999854</v>
      </c>
      <c r="K2413" s="86">
        <f>I2413*Segmentos!$D$7*(AL2413%)*IF(ISNUMBER(AM2413),AM2413%,0)</f>
        <v>4799.9999999999836</v>
      </c>
      <c r="L2413" s="4"/>
      <c r="M2413" s="2">
        <v>0.36</v>
      </c>
      <c r="N2413" s="2">
        <v>0.4</v>
      </c>
      <c r="O2413" s="2">
        <v>95.8</v>
      </c>
      <c r="P2413" s="2">
        <v>100</v>
      </c>
      <c r="Q2413" s="2">
        <v>0</v>
      </c>
      <c r="R2413" s="2">
        <v>0</v>
      </c>
      <c r="S2413" s="8" t="s">
        <v>577</v>
      </c>
      <c r="T2413" s="2">
        <v>0</v>
      </c>
      <c r="U2413" s="2">
        <v>0.15</v>
      </c>
      <c r="V2413" s="2">
        <v>0.2</v>
      </c>
      <c r="W2413" s="2">
        <v>66.7</v>
      </c>
      <c r="X2413" s="2">
        <v>8.8764000000000003</v>
      </c>
      <c r="Y2413" s="2">
        <v>0.11</v>
      </c>
      <c r="Z2413" s="2">
        <v>0.1</v>
      </c>
      <c r="AA2413" s="2">
        <v>100</v>
      </c>
      <c r="AB2413" s="2">
        <v>8.7132000000000005</v>
      </c>
      <c r="AC2413" s="2">
        <v>0.89</v>
      </c>
      <c r="AD2413" s="2">
        <v>0.9</v>
      </c>
      <c r="AE2413" s="2">
        <v>100</v>
      </c>
      <c r="AF2413" s="2">
        <v>82.410499999999999</v>
      </c>
      <c r="AG2413" s="20">
        <v>0.32</v>
      </c>
      <c r="AH2413" s="20">
        <v>0.4</v>
      </c>
      <c r="AI2413" s="20">
        <v>90.5</v>
      </c>
      <c r="AJ2413" s="20">
        <v>42.308300000000003</v>
      </c>
      <c r="AK2413" s="18">
        <v>0.39</v>
      </c>
      <c r="AL2413" s="18">
        <v>0.4</v>
      </c>
      <c r="AM2413" s="18">
        <v>100</v>
      </c>
      <c r="AN2413" s="18">
        <v>57.691699999999997</v>
      </c>
      <c r="AO2413" s="2">
        <v>0.28000000000000003</v>
      </c>
      <c r="AP2413" s="2">
        <v>0.3</v>
      </c>
      <c r="AQ2413" s="2">
        <v>100</v>
      </c>
      <c r="AR2413" s="2">
        <v>8.7132000000000005</v>
      </c>
      <c r="AS2413" s="2">
        <v>0.51</v>
      </c>
      <c r="AT2413" s="2">
        <v>0.6</v>
      </c>
      <c r="AU2413" s="2">
        <v>87.7</v>
      </c>
      <c r="AV2413" s="2">
        <v>31.7639</v>
      </c>
      <c r="AW2413" s="2">
        <v>0</v>
      </c>
      <c r="AX2413" s="2">
        <v>0</v>
      </c>
      <c r="AY2413" s="8" t="s">
        <v>577</v>
      </c>
      <c r="AZ2413" s="2">
        <v>0</v>
      </c>
      <c r="BA2413" s="2">
        <v>0.55000000000000004</v>
      </c>
      <c r="BB2413" s="2">
        <v>0.6</v>
      </c>
      <c r="BC2413" s="2">
        <v>100</v>
      </c>
      <c r="BD2413" s="2">
        <v>59.523000000000003</v>
      </c>
      <c r="BE2413" s="4" t="str">
        <f t="shared" si="372"/>
        <v>NO APLICA</v>
      </c>
      <c r="BF2413" s="4">
        <f t="shared" si="373"/>
        <v>0.46940000000000009</v>
      </c>
      <c r="BG2413">
        <f t="shared" si="374"/>
        <v>0.28000000000000003</v>
      </c>
      <c r="BH2413">
        <f t="shared" si="375"/>
        <v>0.51</v>
      </c>
      <c r="BI2413">
        <f t="shared" si="376"/>
        <v>0.55000000000000004</v>
      </c>
      <c r="BJ2413">
        <f t="shared" si="377"/>
        <v>0.39</v>
      </c>
      <c r="BK2413">
        <f t="shared" si="378"/>
        <v>0.32</v>
      </c>
      <c r="BL2413">
        <f t="shared" si="379"/>
        <v>114.95999999999958</v>
      </c>
    </row>
    <row r="2414" spans="1:64" x14ac:dyDescent="0.2">
      <c r="A2414" s="1">
        <v>2412</v>
      </c>
      <c r="B2414" s="7" t="s">
        <v>19</v>
      </c>
      <c r="C2414" s="3">
        <v>40004</v>
      </c>
      <c r="D2414" s="4" t="s">
        <v>17</v>
      </c>
      <c r="E2414" s="4" t="s">
        <v>166</v>
      </c>
      <c r="F2414" s="5" t="str">
        <f t="shared" si="370"/>
        <v>V</v>
      </c>
      <c r="G2414" s="6">
        <v>0.91527777777777775</v>
      </c>
      <c r="H2414" s="6">
        <v>0.91666666666666663</v>
      </c>
      <c r="I2414" s="85">
        <f t="shared" si="371"/>
        <v>1.9999999999999929</v>
      </c>
      <c r="J2414" s="86">
        <f>I2414*Segmentos!$D$7*(AH2414%)*IF(ISNUMBER(AI2414),AI2414%,0)</f>
        <v>4607.9999999999845</v>
      </c>
      <c r="K2414" s="86">
        <f>I2414*Segmentos!$D$7*(AL2414%)*IF(ISNUMBER(AM2414),AM2414%,0)</f>
        <v>4703.9999999999827</v>
      </c>
      <c r="L2414" s="4"/>
      <c r="M2414" s="2">
        <v>0.6</v>
      </c>
      <c r="N2414" s="2">
        <v>0.8</v>
      </c>
      <c r="O2414" s="2">
        <v>78</v>
      </c>
      <c r="P2414" s="2">
        <v>89.233599999999996</v>
      </c>
      <c r="Q2414" s="2">
        <v>0</v>
      </c>
      <c r="R2414" s="2">
        <v>0</v>
      </c>
      <c r="S2414" s="8" t="s">
        <v>577</v>
      </c>
      <c r="T2414" s="2">
        <v>0</v>
      </c>
      <c r="U2414" s="2">
        <v>0.89</v>
      </c>
      <c r="V2414" s="2">
        <v>1.2</v>
      </c>
      <c r="W2414" s="2">
        <v>75</v>
      </c>
      <c r="X2414" s="2">
        <v>27.460699999999999</v>
      </c>
      <c r="Y2414" s="2">
        <v>0.63</v>
      </c>
      <c r="Z2414" s="2">
        <v>0.8</v>
      </c>
      <c r="AA2414" s="2">
        <v>77</v>
      </c>
      <c r="AB2414" s="2">
        <v>27.225000000000001</v>
      </c>
      <c r="AC2414" s="2">
        <v>0.71</v>
      </c>
      <c r="AD2414" s="2">
        <v>0.9</v>
      </c>
      <c r="AE2414" s="2">
        <v>81.3</v>
      </c>
      <c r="AF2414" s="2">
        <v>34.548000000000002</v>
      </c>
      <c r="AG2414" s="20">
        <v>0.59</v>
      </c>
      <c r="AH2414" s="20">
        <v>0.8</v>
      </c>
      <c r="AI2414" s="20">
        <v>72</v>
      </c>
      <c r="AJ2414" s="20">
        <v>41.300699999999999</v>
      </c>
      <c r="AK2414" s="18">
        <v>0.62</v>
      </c>
      <c r="AL2414" s="18">
        <v>0.7</v>
      </c>
      <c r="AM2414" s="18">
        <v>84</v>
      </c>
      <c r="AN2414" s="18">
        <v>47.932899999999997</v>
      </c>
      <c r="AO2414" s="2">
        <v>0.28000000000000003</v>
      </c>
      <c r="AP2414" s="2">
        <v>0.3</v>
      </c>
      <c r="AQ2414" s="2">
        <v>100</v>
      </c>
      <c r="AR2414" s="2">
        <v>4.4691000000000001</v>
      </c>
      <c r="AS2414" s="2">
        <v>0.2</v>
      </c>
      <c r="AT2414" s="2">
        <v>0.2</v>
      </c>
      <c r="AU2414" s="2">
        <v>100</v>
      </c>
      <c r="AV2414" s="2">
        <v>6.5118999999999998</v>
      </c>
      <c r="AW2414" s="2">
        <v>0.35</v>
      </c>
      <c r="AX2414" s="2">
        <v>0.5</v>
      </c>
      <c r="AY2414" s="2">
        <v>65.2</v>
      </c>
      <c r="AZ2414" s="2">
        <v>14.838200000000001</v>
      </c>
      <c r="BA2414" s="2">
        <v>1.1200000000000001</v>
      </c>
      <c r="BB2414" s="2">
        <v>1.4</v>
      </c>
      <c r="BC2414" s="2">
        <v>78.599999999999994</v>
      </c>
      <c r="BD2414" s="2">
        <v>63.414400000000001</v>
      </c>
      <c r="BE2414" s="4" t="str">
        <f t="shared" si="372"/>
        <v>NO APLICA</v>
      </c>
      <c r="BF2414" s="4">
        <f t="shared" si="373"/>
        <v>0.5656000000000001</v>
      </c>
      <c r="BG2414">
        <f t="shared" si="374"/>
        <v>0.28000000000000003</v>
      </c>
      <c r="BH2414">
        <f t="shared" si="375"/>
        <v>0.2</v>
      </c>
      <c r="BI2414">
        <f t="shared" si="376"/>
        <v>1.1200000000000001</v>
      </c>
      <c r="BJ2414">
        <f t="shared" si="377"/>
        <v>0.62</v>
      </c>
      <c r="BK2414">
        <f t="shared" si="378"/>
        <v>0.59</v>
      </c>
      <c r="BL2414">
        <f t="shared" si="379"/>
        <v>124.79999999999956</v>
      </c>
    </row>
    <row r="2415" spans="1:64" x14ac:dyDescent="0.2">
      <c r="A2415" s="1">
        <v>2413</v>
      </c>
      <c r="B2415" s="7" t="s">
        <v>2</v>
      </c>
      <c r="C2415" s="3">
        <v>40004</v>
      </c>
      <c r="D2415" s="4" t="s">
        <v>627</v>
      </c>
      <c r="E2415" s="4" t="s">
        <v>164</v>
      </c>
      <c r="F2415" s="5" t="str">
        <f t="shared" si="370"/>
        <v>V</v>
      </c>
      <c r="G2415" s="6">
        <v>0.88402777777777775</v>
      </c>
      <c r="H2415" s="6">
        <v>0.93125000000000002</v>
      </c>
      <c r="I2415" s="85">
        <f t="shared" si="371"/>
        <v>68.000000000000085</v>
      </c>
      <c r="J2415" s="86">
        <f>I2415*Segmentos!$D$7*(AH2415%)*IF(ISNUMBER(AI2415),AI2415%,0)</f>
        <v>990569.60000000137</v>
      </c>
      <c r="K2415" s="86">
        <f>I2415*Segmentos!$D$7*(AL2415%)*IF(ISNUMBER(AM2415),AM2415%,0)</f>
        <v>1217417.6000000017</v>
      </c>
      <c r="L2415" s="4"/>
      <c r="M2415" s="2">
        <v>4.07</v>
      </c>
      <c r="N2415" s="2">
        <v>15</v>
      </c>
      <c r="O2415" s="2">
        <v>27.1</v>
      </c>
      <c r="P2415" s="2">
        <v>83.469700000000003</v>
      </c>
      <c r="Q2415" s="2">
        <v>2.08</v>
      </c>
      <c r="R2415" s="2">
        <v>9.3000000000000007</v>
      </c>
      <c r="S2415" s="2">
        <v>22.4</v>
      </c>
      <c r="T2415" s="2">
        <v>7.1071</v>
      </c>
      <c r="U2415" s="2">
        <v>2.72</v>
      </c>
      <c r="V2415" s="2">
        <v>13.4</v>
      </c>
      <c r="W2415" s="2">
        <v>20.399999999999999</v>
      </c>
      <c r="X2415" s="2">
        <v>11.7217</v>
      </c>
      <c r="Y2415" s="2">
        <v>3.35</v>
      </c>
      <c r="Z2415" s="2">
        <v>15.2</v>
      </c>
      <c r="AA2415" s="2">
        <v>22</v>
      </c>
      <c r="AB2415" s="2">
        <v>20.299900000000001</v>
      </c>
      <c r="AC2415" s="2">
        <v>6.58</v>
      </c>
      <c r="AD2415" s="2">
        <v>18.8</v>
      </c>
      <c r="AE2415" s="2">
        <v>35</v>
      </c>
      <c r="AF2415" s="2">
        <v>44.340899999999998</v>
      </c>
      <c r="AG2415" s="20">
        <v>3.63</v>
      </c>
      <c r="AH2415" s="20">
        <v>13.9</v>
      </c>
      <c r="AI2415" s="20">
        <v>26.2</v>
      </c>
      <c r="AJ2415" s="20">
        <v>35.312899999999999</v>
      </c>
      <c r="AK2415" s="18">
        <v>4.46</v>
      </c>
      <c r="AL2415" s="18">
        <v>16.100000000000001</v>
      </c>
      <c r="AM2415" s="18">
        <v>27.8</v>
      </c>
      <c r="AN2415" s="18">
        <v>48.156700000000001</v>
      </c>
      <c r="AO2415" s="2">
        <v>4.4800000000000004</v>
      </c>
      <c r="AP2415" s="2">
        <v>13.7</v>
      </c>
      <c r="AQ2415" s="2">
        <v>32.700000000000003</v>
      </c>
      <c r="AR2415" s="2">
        <v>10.0382</v>
      </c>
      <c r="AS2415" s="2">
        <v>4.5599999999999996</v>
      </c>
      <c r="AT2415" s="2">
        <v>15.1</v>
      </c>
      <c r="AU2415" s="2">
        <v>30.2</v>
      </c>
      <c r="AV2415" s="2">
        <v>20.6235</v>
      </c>
      <c r="AW2415" s="2">
        <v>4.04</v>
      </c>
      <c r="AX2415" s="2">
        <v>15</v>
      </c>
      <c r="AY2415" s="2">
        <v>26.9</v>
      </c>
      <c r="AZ2415" s="2">
        <v>23.811199999999999</v>
      </c>
      <c r="BA2415" s="2">
        <v>3.69</v>
      </c>
      <c r="BB2415" s="2">
        <v>15.4</v>
      </c>
      <c r="BC2415" s="2">
        <v>24</v>
      </c>
      <c r="BD2415" s="2">
        <v>28.9968</v>
      </c>
      <c r="BE2415" s="4" t="str">
        <f t="shared" si="372"/>
        <v>NO APLICA</v>
      </c>
      <c r="BF2415" s="4">
        <f t="shared" si="373"/>
        <v>4.3096000000000005</v>
      </c>
      <c r="BG2415">
        <f t="shared" si="374"/>
        <v>4.4800000000000004</v>
      </c>
      <c r="BH2415">
        <f t="shared" si="375"/>
        <v>4.5599999999999996</v>
      </c>
      <c r="BI2415">
        <f t="shared" si="376"/>
        <v>4.04</v>
      </c>
      <c r="BJ2415">
        <f t="shared" si="377"/>
        <v>4.46</v>
      </c>
      <c r="BK2415">
        <f t="shared" si="378"/>
        <v>3.63</v>
      </c>
      <c r="BL2415">
        <f t="shared" si="379"/>
        <v>27642.000000000036</v>
      </c>
    </row>
    <row r="2416" spans="1:64" x14ac:dyDescent="0.2">
      <c r="A2416" s="1">
        <v>2414</v>
      </c>
      <c r="B2416" s="7" t="s">
        <v>16</v>
      </c>
      <c r="C2416" s="3">
        <v>40004</v>
      </c>
      <c r="D2416" s="4" t="s">
        <v>626</v>
      </c>
      <c r="E2416" s="4" t="s">
        <v>166</v>
      </c>
      <c r="F2416" s="5" t="str">
        <f t="shared" si="370"/>
        <v>V</v>
      </c>
      <c r="G2416" s="6">
        <v>0.91388888888888886</v>
      </c>
      <c r="H2416" s="6">
        <v>0.91736111111111107</v>
      </c>
      <c r="I2416" s="85">
        <f t="shared" si="371"/>
        <v>4.9999999999999822</v>
      </c>
      <c r="J2416" s="86">
        <f>I2416*Segmentos!$D$7*(AH2416%)*IF(ISNUMBER(AI2416),AI2416%,0)</f>
        <v>126587.99999999955</v>
      </c>
      <c r="K2416" s="86">
        <f>I2416*Segmentos!$D$7*(AL2416%)*IF(ISNUMBER(AM2416),AM2416%,0)</f>
        <v>201941.99999999924</v>
      </c>
      <c r="L2416" s="4"/>
      <c r="M2416" s="2">
        <v>8.31</v>
      </c>
      <c r="N2416" s="2">
        <v>9.8000000000000007</v>
      </c>
      <c r="O2416" s="2">
        <v>84.8</v>
      </c>
      <c r="P2416" s="2">
        <v>93.507199999999997</v>
      </c>
      <c r="Q2416" s="2">
        <v>5.69</v>
      </c>
      <c r="R2416" s="2">
        <v>6.2</v>
      </c>
      <c r="S2416" s="2">
        <v>92.4</v>
      </c>
      <c r="T2416" s="2">
        <v>10.682</v>
      </c>
      <c r="U2416" s="2">
        <v>4.63</v>
      </c>
      <c r="V2416" s="2">
        <v>6.3</v>
      </c>
      <c r="W2416" s="2">
        <v>73.400000000000006</v>
      </c>
      <c r="X2416" s="2">
        <v>10.927899999999999</v>
      </c>
      <c r="Y2416" s="2">
        <v>6.98</v>
      </c>
      <c r="Z2416" s="2">
        <v>8.5</v>
      </c>
      <c r="AA2416" s="2">
        <v>82.4</v>
      </c>
      <c r="AB2416" s="2">
        <v>23.206499999999998</v>
      </c>
      <c r="AC2416" s="2">
        <v>13.18</v>
      </c>
      <c r="AD2416" s="2">
        <v>15.1</v>
      </c>
      <c r="AE2416" s="2">
        <v>87.4</v>
      </c>
      <c r="AF2416" s="2">
        <v>48.6907</v>
      </c>
      <c r="AG2416" s="20">
        <v>6.32</v>
      </c>
      <c r="AH2416" s="20">
        <v>7.7</v>
      </c>
      <c r="AI2416" s="20">
        <v>82.2</v>
      </c>
      <c r="AJ2416" s="20">
        <v>33.729799999999997</v>
      </c>
      <c r="AK2416" s="18">
        <v>10.1</v>
      </c>
      <c r="AL2416" s="18">
        <v>11.7</v>
      </c>
      <c r="AM2416" s="18">
        <v>86.3</v>
      </c>
      <c r="AN2416" s="18">
        <v>59.7774</v>
      </c>
      <c r="AO2416" s="2">
        <v>7.08</v>
      </c>
      <c r="AP2416" s="2">
        <v>8.1999999999999993</v>
      </c>
      <c r="AQ2416" s="2">
        <v>85.9</v>
      </c>
      <c r="AR2416" s="2">
        <v>8.7066999999999997</v>
      </c>
      <c r="AS2416" s="2">
        <v>6</v>
      </c>
      <c r="AT2416" s="2">
        <v>7.5</v>
      </c>
      <c r="AU2416" s="2">
        <v>80.400000000000006</v>
      </c>
      <c r="AV2416" s="2">
        <v>14.865</v>
      </c>
      <c r="AW2416" s="2">
        <v>7.06</v>
      </c>
      <c r="AX2416" s="2">
        <v>9.3000000000000007</v>
      </c>
      <c r="AY2416" s="2">
        <v>76.3</v>
      </c>
      <c r="AZ2416" s="2">
        <v>22.846900000000002</v>
      </c>
      <c r="BA2416" s="2">
        <v>10.92</v>
      </c>
      <c r="BB2416" s="2">
        <v>12</v>
      </c>
      <c r="BC2416" s="2">
        <v>91</v>
      </c>
      <c r="BD2416" s="2">
        <v>47.0886</v>
      </c>
      <c r="BE2416" s="4" t="str">
        <f t="shared" si="372"/>
        <v>NO APLICA</v>
      </c>
      <c r="BF2416" s="4">
        <f t="shared" si="373"/>
        <v>8.1015999999999995</v>
      </c>
      <c r="BG2416">
        <f t="shared" si="374"/>
        <v>7.08</v>
      </c>
      <c r="BH2416">
        <f t="shared" si="375"/>
        <v>6</v>
      </c>
      <c r="BI2416">
        <f t="shared" si="376"/>
        <v>10.92</v>
      </c>
      <c r="BJ2416">
        <f t="shared" si="377"/>
        <v>10.1</v>
      </c>
      <c r="BK2416">
        <f t="shared" si="378"/>
        <v>6.32</v>
      </c>
      <c r="BL2416">
        <f t="shared" si="379"/>
        <v>4155.1999999999853</v>
      </c>
    </row>
    <row r="2417" spans="1:64" x14ac:dyDescent="0.2">
      <c r="A2417" s="1">
        <v>2415</v>
      </c>
      <c r="B2417" s="7" t="s">
        <v>22</v>
      </c>
      <c r="C2417" s="3">
        <v>40004</v>
      </c>
      <c r="D2417" s="4" t="s">
        <v>629</v>
      </c>
      <c r="E2417" s="4" t="s">
        <v>164</v>
      </c>
      <c r="F2417" s="5" t="str">
        <f t="shared" si="370"/>
        <v>V</v>
      </c>
      <c r="G2417" s="6">
        <v>0.83333333333333337</v>
      </c>
      <c r="H2417" s="6">
        <v>0.87361111111111101</v>
      </c>
      <c r="I2417" s="85">
        <f t="shared" si="371"/>
        <v>57.999999999999794</v>
      </c>
      <c r="J2417" s="86">
        <f>I2417*Segmentos!$D$7*(AH2417%)*IF(ISNUMBER(AI2417),AI2417%,0)</f>
        <v>283039.99999999901</v>
      </c>
      <c r="K2417" s="86">
        <f>I2417*Segmentos!$D$7*(AL2417%)*IF(ISNUMBER(AM2417),AM2417%,0)</f>
        <v>463443.19999999838</v>
      </c>
      <c r="L2417" s="4"/>
      <c r="M2417" s="2">
        <v>1.62</v>
      </c>
      <c r="N2417" s="2">
        <v>4.2</v>
      </c>
      <c r="O2417" s="2">
        <v>38.700000000000003</v>
      </c>
      <c r="P2417" s="2">
        <v>84.781700000000001</v>
      </c>
      <c r="Q2417" s="2">
        <v>0.06</v>
      </c>
      <c r="R2417" s="2">
        <v>1</v>
      </c>
      <c r="S2417" s="2">
        <v>6.2</v>
      </c>
      <c r="T2417" s="2">
        <v>0.55300000000000005</v>
      </c>
      <c r="U2417" s="2">
        <v>0.24</v>
      </c>
      <c r="V2417" s="2">
        <v>1.1000000000000001</v>
      </c>
      <c r="W2417" s="2">
        <v>21.5</v>
      </c>
      <c r="X2417" s="2">
        <v>2.6012</v>
      </c>
      <c r="Y2417" s="2">
        <v>0.64</v>
      </c>
      <c r="Z2417" s="2">
        <v>3</v>
      </c>
      <c r="AA2417" s="2">
        <v>21.5</v>
      </c>
      <c r="AB2417" s="2">
        <v>9.9098000000000006</v>
      </c>
      <c r="AC2417" s="2">
        <v>4.18</v>
      </c>
      <c r="AD2417" s="2">
        <v>8.9</v>
      </c>
      <c r="AE2417" s="2">
        <v>47.1</v>
      </c>
      <c r="AF2417" s="2">
        <v>71.717600000000004</v>
      </c>
      <c r="AG2417" s="20">
        <v>1.21</v>
      </c>
      <c r="AH2417" s="20">
        <v>4</v>
      </c>
      <c r="AI2417" s="20">
        <v>30.5</v>
      </c>
      <c r="AJ2417" s="20">
        <v>30.1143</v>
      </c>
      <c r="AK2417" s="18">
        <v>1.99</v>
      </c>
      <c r="AL2417" s="18">
        <v>4.4000000000000004</v>
      </c>
      <c r="AM2417" s="18">
        <v>45.4</v>
      </c>
      <c r="AN2417" s="18">
        <v>54.667400000000001</v>
      </c>
      <c r="AO2417" s="2">
        <v>1.54</v>
      </c>
      <c r="AP2417" s="2">
        <v>4.2</v>
      </c>
      <c r="AQ2417" s="2">
        <v>36.9</v>
      </c>
      <c r="AR2417" s="2">
        <v>8.8118999999999996</v>
      </c>
      <c r="AS2417" s="2">
        <v>0.91</v>
      </c>
      <c r="AT2417" s="2">
        <v>2.9</v>
      </c>
      <c r="AU2417" s="2">
        <v>31.6</v>
      </c>
      <c r="AV2417" s="2">
        <v>10.5021</v>
      </c>
      <c r="AW2417" s="2">
        <v>1.48</v>
      </c>
      <c r="AX2417" s="2">
        <v>4.5</v>
      </c>
      <c r="AY2417" s="2">
        <v>33</v>
      </c>
      <c r="AZ2417" s="2">
        <v>22.206099999999999</v>
      </c>
      <c r="BA2417" s="2">
        <v>2.16</v>
      </c>
      <c r="BB2417" s="2">
        <v>4.7</v>
      </c>
      <c r="BC2417" s="2">
        <v>45.7</v>
      </c>
      <c r="BD2417" s="2">
        <v>43.261600000000001</v>
      </c>
      <c r="BE2417" s="4" t="str">
        <f t="shared" si="372"/>
        <v>NO APLICA</v>
      </c>
      <c r="BF2417" s="4">
        <f t="shared" si="373"/>
        <v>1.5016</v>
      </c>
      <c r="BG2417">
        <f t="shared" si="374"/>
        <v>1.54</v>
      </c>
      <c r="BH2417">
        <f t="shared" si="375"/>
        <v>0.91</v>
      </c>
      <c r="BI2417">
        <f t="shared" si="376"/>
        <v>2.16</v>
      </c>
      <c r="BJ2417">
        <f t="shared" si="377"/>
        <v>1.99</v>
      </c>
      <c r="BK2417">
        <f t="shared" si="378"/>
        <v>1.21</v>
      </c>
      <c r="BL2417">
        <f t="shared" si="379"/>
        <v>9427.319999999967</v>
      </c>
    </row>
    <row r="2418" spans="1:64" x14ac:dyDescent="0.2">
      <c r="A2418" s="1">
        <v>2416</v>
      </c>
      <c r="B2418" s="7" t="s">
        <v>4</v>
      </c>
      <c r="C2418" s="3">
        <v>40004</v>
      </c>
      <c r="D2418" s="4" t="s">
        <v>3</v>
      </c>
      <c r="E2418" s="4" t="s">
        <v>165</v>
      </c>
      <c r="F2418" s="5" t="str">
        <f t="shared" si="370"/>
        <v>V</v>
      </c>
      <c r="G2418" s="6">
        <v>0.77777777777777779</v>
      </c>
      <c r="H2418" s="6">
        <v>0.87361111111111101</v>
      </c>
      <c r="I2418" s="85">
        <f t="shared" si="371"/>
        <v>137.99999999999983</v>
      </c>
      <c r="J2418" s="86">
        <f>I2418*Segmentos!$D$7*(AH2418%)*IF(ISNUMBER(AI2418),AI2418%,0)</f>
        <v>1339427.9999999986</v>
      </c>
      <c r="K2418" s="86">
        <f>I2418*Segmentos!$D$7*(AL2418%)*IF(ISNUMBER(AM2418),AM2418%,0)</f>
        <v>2044055.9999999974</v>
      </c>
      <c r="L2418" s="4"/>
      <c r="M2418" s="2">
        <v>3.09</v>
      </c>
      <c r="N2418" s="2">
        <v>13.9</v>
      </c>
      <c r="O2418" s="2">
        <v>22.3</v>
      </c>
      <c r="P2418" s="2">
        <v>72.110799999999998</v>
      </c>
      <c r="Q2418" s="2">
        <v>2.23</v>
      </c>
      <c r="R2418" s="2">
        <v>12.4</v>
      </c>
      <c r="S2418" s="2">
        <v>17.899999999999999</v>
      </c>
      <c r="T2418" s="2">
        <v>8.6542999999999992</v>
      </c>
      <c r="U2418" s="2">
        <v>3.92</v>
      </c>
      <c r="V2418" s="2">
        <v>15.8</v>
      </c>
      <c r="W2418" s="2">
        <v>24.8</v>
      </c>
      <c r="X2418" s="2">
        <v>19.157399999999999</v>
      </c>
      <c r="Y2418" s="2">
        <v>3.02</v>
      </c>
      <c r="Z2418" s="2">
        <v>14.2</v>
      </c>
      <c r="AA2418" s="2">
        <v>21.3</v>
      </c>
      <c r="AB2418" s="2">
        <v>20.786899999999999</v>
      </c>
      <c r="AC2418" s="2">
        <v>3.07</v>
      </c>
      <c r="AD2418" s="2">
        <v>13.1</v>
      </c>
      <c r="AE2418" s="2">
        <v>23.4</v>
      </c>
      <c r="AF2418" s="2">
        <v>23.5122</v>
      </c>
      <c r="AG2418" s="20">
        <v>2.42</v>
      </c>
      <c r="AH2418" s="20">
        <v>11.5</v>
      </c>
      <c r="AI2418" s="20">
        <v>21.1</v>
      </c>
      <c r="AJ2418" s="20">
        <v>26.769200000000001</v>
      </c>
      <c r="AK2418" s="18">
        <v>3.7</v>
      </c>
      <c r="AL2418" s="18">
        <v>16.100000000000001</v>
      </c>
      <c r="AM2418" s="18">
        <v>23</v>
      </c>
      <c r="AN2418" s="18">
        <v>45.3416</v>
      </c>
      <c r="AO2418" s="2">
        <v>1.41</v>
      </c>
      <c r="AP2418" s="2">
        <v>6.7</v>
      </c>
      <c r="AQ2418" s="2">
        <v>20.9</v>
      </c>
      <c r="AR2418" s="2">
        <v>3.5817999999999999</v>
      </c>
      <c r="AS2418" s="2">
        <v>1.97</v>
      </c>
      <c r="AT2418" s="2">
        <v>10.6</v>
      </c>
      <c r="AU2418" s="2">
        <v>18.600000000000001</v>
      </c>
      <c r="AV2418" s="2">
        <v>10.138500000000001</v>
      </c>
      <c r="AW2418" s="2">
        <v>3.88</v>
      </c>
      <c r="AX2418" s="2">
        <v>16.8</v>
      </c>
      <c r="AY2418" s="2">
        <v>23.2</v>
      </c>
      <c r="AZ2418" s="2">
        <v>26.025400000000001</v>
      </c>
      <c r="BA2418" s="2">
        <v>3.63</v>
      </c>
      <c r="BB2418" s="2">
        <v>15.6</v>
      </c>
      <c r="BC2418" s="2">
        <v>23.2</v>
      </c>
      <c r="BD2418" s="2">
        <v>32.365099999999998</v>
      </c>
      <c r="BE2418" s="4" t="str">
        <f t="shared" si="372"/>
        <v>ABURRIDO</v>
      </c>
      <c r="BF2418" s="4">
        <f t="shared" si="373"/>
        <v>2.7305999999999999</v>
      </c>
      <c r="BG2418">
        <f t="shared" si="374"/>
        <v>1.41</v>
      </c>
      <c r="BH2418">
        <f t="shared" si="375"/>
        <v>1.97</v>
      </c>
      <c r="BI2418">
        <f t="shared" si="376"/>
        <v>3.88</v>
      </c>
      <c r="BJ2418">
        <f t="shared" si="377"/>
        <v>3.7</v>
      </c>
      <c r="BK2418">
        <f t="shared" si="378"/>
        <v>2.42</v>
      </c>
      <c r="BL2418">
        <f t="shared" si="379"/>
        <v>42775.85999999995</v>
      </c>
    </row>
    <row r="2419" spans="1:64" x14ac:dyDescent="0.2">
      <c r="A2419" s="1">
        <v>2417</v>
      </c>
      <c r="B2419" s="7" t="s">
        <v>15</v>
      </c>
      <c r="C2419" s="3">
        <v>40005</v>
      </c>
      <c r="D2419" s="4" t="s">
        <v>626</v>
      </c>
      <c r="E2419" s="4" t="s">
        <v>164</v>
      </c>
      <c r="F2419" s="5" t="str">
        <f t="shared" si="370"/>
        <v>S</v>
      </c>
      <c r="G2419" s="6">
        <v>0.875</v>
      </c>
      <c r="H2419" s="6">
        <v>0.9145833333333333</v>
      </c>
      <c r="I2419" s="85">
        <f t="shared" si="371"/>
        <v>56.999999999999957</v>
      </c>
      <c r="J2419" s="86">
        <f>I2419*Segmentos!$D$7*(AH2419%)*IF(ISNUMBER(AI2419),AI2419%,0)</f>
        <v>1443331.1999999986</v>
      </c>
      <c r="K2419" s="86">
        <f>I2419*Segmentos!$D$7*(AL2419%)*IF(ISNUMBER(AM2419),AM2419%,0)</f>
        <v>1448620.7999999989</v>
      </c>
      <c r="L2419" s="4"/>
      <c r="M2419" s="2">
        <v>6.35</v>
      </c>
      <c r="N2419" s="2">
        <v>15.8</v>
      </c>
      <c r="O2419" s="2">
        <v>40.200000000000003</v>
      </c>
      <c r="P2419" s="2">
        <v>90.868700000000004</v>
      </c>
      <c r="Q2419" s="2">
        <v>3.45</v>
      </c>
      <c r="R2419" s="2">
        <v>8.5</v>
      </c>
      <c r="S2419" s="2">
        <v>40.6</v>
      </c>
      <c r="T2419" s="2">
        <v>8.2402999999999995</v>
      </c>
      <c r="U2419" s="2">
        <v>4.99</v>
      </c>
      <c r="V2419" s="2">
        <v>10.9</v>
      </c>
      <c r="W2419" s="2">
        <v>45.6</v>
      </c>
      <c r="X2419" s="2">
        <v>14.9648</v>
      </c>
      <c r="Y2419" s="2">
        <v>5.91</v>
      </c>
      <c r="Z2419" s="2">
        <v>16.5</v>
      </c>
      <c r="AA2419" s="2">
        <v>35.9</v>
      </c>
      <c r="AB2419" s="2">
        <v>24.986000000000001</v>
      </c>
      <c r="AC2419" s="2">
        <v>9.08</v>
      </c>
      <c r="AD2419" s="2">
        <v>22</v>
      </c>
      <c r="AE2419" s="2">
        <v>41.3</v>
      </c>
      <c r="AF2419" s="2">
        <v>42.677599999999998</v>
      </c>
      <c r="AG2419" s="20">
        <v>6.32</v>
      </c>
      <c r="AH2419" s="20">
        <v>16.399999999999999</v>
      </c>
      <c r="AI2419" s="20">
        <v>38.6</v>
      </c>
      <c r="AJ2419" s="20">
        <v>42.904000000000003</v>
      </c>
      <c r="AK2419" s="18">
        <v>6.38</v>
      </c>
      <c r="AL2419" s="18">
        <v>15.2</v>
      </c>
      <c r="AM2419" s="18">
        <v>41.8</v>
      </c>
      <c r="AN2419" s="18">
        <v>47.964799999999997</v>
      </c>
      <c r="AO2419" s="2">
        <v>2.9</v>
      </c>
      <c r="AP2419" s="2">
        <v>8.5</v>
      </c>
      <c r="AQ2419" s="2">
        <v>34.200000000000003</v>
      </c>
      <c r="AR2419" s="2">
        <v>4.5354999999999999</v>
      </c>
      <c r="AS2419" s="2">
        <v>4.8600000000000003</v>
      </c>
      <c r="AT2419" s="2">
        <v>13.2</v>
      </c>
      <c r="AU2419" s="2">
        <v>36.9</v>
      </c>
      <c r="AV2419" s="2">
        <v>15.3179</v>
      </c>
      <c r="AW2419" s="2">
        <v>7.98</v>
      </c>
      <c r="AX2419" s="2">
        <v>19.3</v>
      </c>
      <c r="AY2419" s="2">
        <v>41.4</v>
      </c>
      <c r="AZ2419" s="2">
        <v>32.823700000000002</v>
      </c>
      <c r="BA2419" s="2">
        <v>6.97</v>
      </c>
      <c r="BB2419" s="2">
        <v>16.7</v>
      </c>
      <c r="BC2419" s="2">
        <v>41.6</v>
      </c>
      <c r="BD2419" s="2">
        <v>38.191600000000001</v>
      </c>
      <c r="BE2419" s="4" t="str">
        <f t="shared" si="372"/>
        <v>NO APLICA</v>
      </c>
      <c r="BF2419" s="4">
        <f t="shared" si="373"/>
        <v>5.8992000000000004</v>
      </c>
      <c r="BG2419">
        <f t="shared" si="374"/>
        <v>2.9</v>
      </c>
      <c r="BH2419">
        <f t="shared" si="375"/>
        <v>4.8600000000000003</v>
      </c>
      <c r="BI2419">
        <f t="shared" si="376"/>
        <v>7.98</v>
      </c>
      <c r="BJ2419">
        <f t="shared" si="377"/>
        <v>6.38</v>
      </c>
      <c r="BK2419">
        <f t="shared" si="378"/>
        <v>6.32</v>
      </c>
      <c r="BL2419">
        <f t="shared" si="379"/>
        <v>36204.119999999974</v>
      </c>
    </row>
    <row r="2420" spans="1:64" x14ac:dyDescent="0.2">
      <c r="A2420" s="1">
        <v>2418</v>
      </c>
      <c r="B2420" s="7" t="s">
        <v>5</v>
      </c>
      <c r="C2420" s="3">
        <v>40005</v>
      </c>
      <c r="D2420" s="4" t="s">
        <v>3</v>
      </c>
      <c r="E2420" s="4" t="s">
        <v>164</v>
      </c>
      <c r="F2420" s="5" t="str">
        <f t="shared" si="370"/>
        <v>S</v>
      </c>
      <c r="G2420" s="6">
        <v>0.87430555555555556</v>
      </c>
      <c r="H2420" s="6">
        <v>0.91666666666666663</v>
      </c>
      <c r="I2420" s="85">
        <f t="shared" si="371"/>
        <v>60.999999999999943</v>
      </c>
      <c r="J2420" s="86">
        <f>I2420*Segmentos!$D$7*(AH2420%)*IF(ISNUMBER(AI2420),AI2420%,0)</f>
        <v>1510408.7999999989</v>
      </c>
      <c r="K2420" s="86">
        <f>I2420*Segmentos!$D$7*(AL2420%)*IF(ISNUMBER(AM2420),AM2420%,0)</f>
        <v>1383772.7999999989</v>
      </c>
      <c r="L2420" s="4"/>
      <c r="M2420" s="2">
        <v>5.91</v>
      </c>
      <c r="N2420" s="2">
        <v>15.9</v>
      </c>
      <c r="O2420" s="2">
        <v>37.299999999999997</v>
      </c>
      <c r="P2420" s="2">
        <v>91.589699999999993</v>
      </c>
      <c r="Q2420" s="2">
        <v>3.27</v>
      </c>
      <c r="R2420" s="2">
        <v>7.8</v>
      </c>
      <c r="S2420" s="2">
        <v>42</v>
      </c>
      <c r="T2420" s="2">
        <v>8.4443999999999999</v>
      </c>
      <c r="U2420" s="2">
        <v>3.3</v>
      </c>
      <c r="V2420" s="2">
        <v>7.9</v>
      </c>
      <c r="W2420" s="2">
        <v>41.9</v>
      </c>
      <c r="X2420" s="2">
        <v>10.727</v>
      </c>
      <c r="Y2420" s="2">
        <v>6.01</v>
      </c>
      <c r="Z2420" s="2">
        <v>17.3</v>
      </c>
      <c r="AA2420" s="2">
        <v>34.700000000000003</v>
      </c>
      <c r="AB2420" s="2">
        <v>27.4925</v>
      </c>
      <c r="AC2420" s="2">
        <v>8.83</v>
      </c>
      <c r="AD2420" s="2">
        <v>23.8</v>
      </c>
      <c r="AE2420" s="2">
        <v>37.1</v>
      </c>
      <c r="AF2420" s="2">
        <v>44.925800000000002</v>
      </c>
      <c r="AG2420" s="20">
        <v>6.18</v>
      </c>
      <c r="AH2420" s="20">
        <v>18.100000000000001</v>
      </c>
      <c r="AI2420" s="20">
        <v>34.200000000000003</v>
      </c>
      <c r="AJ2420" s="20">
        <v>45.417499999999997</v>
      </c>
      <c r="AK2420" s="18">
        <v>5.67</v>
      </c>
      <c r="AL2420" s="18">
        <v>13.9</v>
      </c>
      <c r="AM2420" s="18">
        <v>40.799999999999997</v>
      </c>
      <c r="AN2420" s="18">
        <v>46.1723</v>
      </c>
      <c r="AO2420" s="2">
        <v>2.5</v>
      </c>
      <c r="AP2420" s="2">
        <v>9.1</v>
      </c>
      <c r="AQ2420" s="2">
        <v>27.5</v>
      </c>
      <c r="AR2420" s="2">
        <v>4.2404000000000002</v>
      </c>
      <c r="AS2420" s="2">
        <v>4.1399999999999997</v>
      </c>
      <c r="AT2420" s="2">
        <v>12.7</v>
      </c>
      <c r="AU2420" s="2">
        <v>32.6</v>
      </c>
      <c r="AV2420" s="2">
        <v>14.147600000000001</v>
      </c>
      <c r="AW2420" s="2">
        <v>7.43</v>
      </c>
      <c r="AX2420" s="2">
        <v>14.1</v>
      </c>
      <c r="AY2420" s="2">
        <v>52.5</v>
      </c>
      <c r="AZ2420" s="2">
        <v>33.091099999999997</v>
      </c>
      <c r="BA2420" s="2">
        <v>6.76</v>
      </c>
      <c r="BB2420" s="2">
        <v>20.9</v>
      </c>
      <c r="BC2420" s="2">
        <v>32.4</v>
      </c>
      <c r="BD2420" s="2">
        <v>40.110599999999998</v>
      </c>
      <c r="BE2420" s="4" t="str">
        <f t="shared" si="372"/>
        <v>NO APLICA</v>
      </c>
      <c r="BF2420" s="4">
        <f t="shared" si="373"/>
        <v>5.3098000000000001</v>
      </c>
      <c r="BG2420">
        <f t="shared" si="374"/>
        <v>2.5</v>
      </c>
      <c r="BH2420">
        <f t="shared" si="375"/>
        <v>4.1399999999999997</v>
      </c>
      <c r="BI2420">
        <f t="shared" si="376"/>
        <v>7.43</v>
      </c>
      <c r="BJ2420">
        <f t="shared" si="377"/>
        <v>5.67</v>
      </c>
      <c r="BK2420">
        <f t="shared" si="378"/>
        <v>6.18</v>
      </c>
      <c r="BL2420">
        <f t="shared" si="379"/>
        <v>36177.26999999996</v>
      </c>
    </row>
    <row r="2421" spans="1:64" x14ac:dyDescent="0.2">
      <c r="A2421" s="1">
        <v>2419</v>
      </c>
      <c r="B2421" s="7" t="s">
        <v>49</v>
      </c>
      <c r="C2421" s="3">
        <v>40005</v>
      </c>
      <c r="D2421" s="4" t="s">
        <v>628</v>
      </c>
      <c r="E2421" s="4" t="s">
        <v>168</v>
      </c>
      <c r="F2421" s="5" t="str">
        <f t="shared" si="370"/>
        <v>S</v>
      </c>
      <c r="G2421" s="6">
        <v>0.91736111111111107</v>
      </c>
      <c r="H2421" s="6">
        <v>1.3194444444444444E-2</v>
      </c>
      <c r="I2421" s="85">
        <f t="shared" si="371"/>
        <v>138.00000000000006</v>
      </c>
      <c r="J2421" s="86">
        <f>I2421*Segmentos!$D$7*(AH2421%)*IF(ISNUMBER(AI2421),AI2421%,0)</f>
        <v>918914.40000000049</v>
      </c>
      <c r="K2421" s="86">
        <f>I2421*Segmentos!$D$7*(AL2421%)*IF(ISNUMBER(AM2421),AM2421%,0)</f>
        <v>616694.40000000026</v>
      </c>
      <c r="L2421" s="4" t="s">
        <v>498</v>
      </c>
      <c r="M2421" s="2">
        <v>1.38</v>
      </c>
      <c r="N2421" s="2">
        <v>8.4</v>
      </c>
      <c r="O2421" s="2">
        <v>16.399999999999999</v>
      </c>
      <c r="P2421" s="2">
        <v>89.118700000000004</v>
      </c>
      <c r="Q2421" s="2">
        <v>0.56999999999999995</v>
      </c>
      <c r="R2421" s="2">
        <v>2.4</v>
      </c>
      <c r="S2421" s="2">
        <v>23.5</v>
      </c>
      <c r="T2421" s="2">
        <v>6.1542000000000003</v>
      </c>
      <c r="U2421" s="2">
        <v>0.86</v>
      </c>
      <c r="V2421" s="2">
        <v>8.6999999999999993</v>
      </c>
      <c r="W2421" s="2">
        <v>9.9</v>
      </c>
      <c r="X2421" s="2">
        <v>11.7125</v>
      </c>
      <c r="Y2421" s="2">
        <v>2.41</v>
      </c>
      <c r="Z2421" s="2">
        <v>11.6</v>
      </c>
      <c r="AA2421" s="2">
        <v>20.8</v>
      </c>
      <c r="AB2421" s="2">
        <v>46.1432</v>
      </c>
      <c r="AC2421" s="2">
        <v>1.18</v>
      </c>
      <c r="AD2421" s="2">
        <v>8.4</v>
      </c>
      <c r="AE2421" s="2">
        <v>14.1</v>
      </c>
      <c r="AF2421" s="2">
        <v>25.108699999999999</v>
      </c>
      <c r="AG2421" s="20">
        <v>1.67</v>
      </c>
      <c r="AH2421" s="20">
        <v>9.3000000000000007</v>
      </c>
      <c r="AI2421" s="20">
        <v>17.899999999999999</v>
      </c>
      <c r="AJ2421" s="20">
        <v>51.265799999999999</v>
      </c>
      <c r="AK2421" s="18">
        <v>1.1100000000000001</v>
      </c>
      <c r="AL2421" s="18">
        <v>7.6</v>
      </c>
      <c r="AM2421" s="18">
        <v>14.7</v>
      </c>
      <c r="AN2421" s="18">
        <v>37.852899999999998</v>
      </c>
      <c r="AO2421" s="2">
        <v>0.46</v>
      </c>
      <c r="AP2421" s="2">
        <v>6.4</v>
      </c>
      <c r="AQ2421" s="2">
        <v>7.2</v>
      </c>
      <c r="AR2421" s="2">
        <v>3.2483</v>
      </c>
      <c r="AS2421" s="2">
        <v>1.37</v>
      </c>
      <c r="AT2421" s="2">
        <v>6.8</v>
      </c>
      <c r="AU2421" s="2">
        <v>20</v>
      </c>
      <c r="AV2421" s="2">
        <v>19.489799999999999</v>
      </c>
      <c r="AW2421" s="2">
        <v>0.98</v>
      </c>
      <c r="AX2421" s="2">
        <v>8.9</v>
      </c>
      <c r="AY2421" s="2">
        <v>11</v>
      </c>
      <c r="AZ2421" s="2">
        <v>18.312999999999999</v>
      </c>
      <c r="BA2421" s="2">
        <v>1.94</v>
      </c>
      <c r="BB2421" s="2">
        <v>9.5</v>
      </c>
      <c r="BC2421" s="2">
        <v>20.399999999999999</v>
      </c>
      <c r="BD2421" s="2">
        <v>48.067599999999999</v>
      </c>
      <c r="BE2421" s="4" t="str">
        <f t="shared" si="372"/>
        <v>ABURRIDO</v>
      </c>
      <c r="BF2421" s="4">
        <f t="shared" si="373"/>
        <v>1.4428000000000003</v>
      </c>
      <c r="BG2421">
        <f t="shared" si="374"/>
        <v>0.46</v>
      </c>
      <c r="BH2421">
        <f t="shared" si="375"/>
        <v>1.37</v>
      </c>
      <c r="BI2421">
        <f t="shared" si="376"/>
        <v>1.94</v>
      </c>
      <c r="BJ2421">
        <f t="shared" si="377"/>
        <v>1.1100000000000001</v>
      </c>
      <c r="BK2421">
        <f t="shared" si="378"/>
        <v>1.67</v>
      </c>
      <c r="BL2421">
        <f t="shared" si="379"/>
        <v>19010.880000000008</v>
      </c>
    </row>
    <row r="2422" spans="1:64" x14ac:dyDescent="0.2">
      <c r="A2422" s="1">
        <v>2420</v>
      </c>
      <c r="B2422" s="7" t="s">
        <v>9</v>
      </c>
      <c r="C2422" s="3">
        <v>40005</v>
      </c>
      <c r="D2422" s="4" t="s">
        <v>8</v>
      </c>
      <c r="E2422" s="4" t="s">
        <v>168</v>
      </c>
      <c r="F2422" s="5" t="str">
        <f t="shared" si="370"/>
        <v>S</v>
      </c>
      <c r="G2422" s="6">
        <v>0.80833333333333324</v>
      </c>
      <c r="H2422" s="6">
        <v>0.87361111111111101</v>
      </c>
      <c r="I2422" s="85">
        <f t="shared" si="371"/>
        <v>93.999999999999986</v>
      </c>
      <c r="J2422" s="86">
        <f>I2422*Segmentos!$D$7*(AH2422%)*IF(ISNUMBER(AI2422),AI2422%,0)</f>
        <v>1007078.3999999999</v>
      </c>
      <c r="K2422" s="86">
        <f>I2422*Segmentos!$D$7*(AL2422%)*IF(ISNUMBER(AM2422),AM2422%,0)</f>
        <v>1583260.7999999996</v>
      </c>
      <c r="L2422" s="4" t="s">
        <v>496</v>
      </c>
      <c r="M2422" s="2">
        <v>3.49</v>
      </c>
      <c r="N2422" s="2">
        <v>12.3</v>
      </c>
      <c r="O2422" s="2">
        <v>28.5</v>
      </c>
      <c r="P2422" s="2">
        <v>81.367999999999995</v>
      </c>
      <c r="Q2422" s="2">
        <v>2.91</v>
      </c>
      <c r="R2422" s="2">
        <v>7.8</v>
      </c>
      <c r="S2422" s="2">
        <v>37.5</v>
      </c>
      <c r="T2422" s="2">
        <v>11.2982</v>
      </c>
      <c r="U2422" s="2">
        <v>1.73</v>
      </c>
      <c r="V2422" s="2">
        <v>9</v>
      </c>
      <c r="W2422" s="2">
        <v>19.2</v>
      </c>
      <c r="X2422" s="2">
        <v>8.4545999999999992</v>
      </c>
      <c r="Y2422" s="2">
        <v>4.79</v>
      </c>
      <c r="Z2422" s="2">
        <v>17.600000000000001</v>
      </c>
      <c r="AA2422" s="2">
        <v>27.2</v>
      </c>
      <c r="AB2422" s="2">
        <v>32.917499999999997</v>
      </c>
      <c r="AC2422" s="2">
        <v>3.75</v>
      </c>
      <c r="AD2422" s="2">
        <v>11.8</v>
      </c>
      <c r="AE2422" s="2">
        <v>31.8</v>
      </c>
      <c r="AF2422" s="2">
        <v>28.697800000000001</v>
      </c>
      <c r="AG2422" s="20">
        <v>2.68</v>
      </c>
      <c r="AH2422" s="20">
        <v>12.4</v>
      </c>
      <c r="AI2422" s="20">
        <v>21.6</v>
      </c>
      <c r="AJ2422" s="20">
        <v>29.659199999999998</v>
      </c>
      <c r="AK2422" s="18">
        <v>4.22</v>
      </c>
      <c r="AL2422" s="18">
        <v>12.1</v>
      </c>
      <c r="AM2422" s="18">
        <v>34.799999999999997</v>
      </c>
      <c r="AN2422" s="18">
        <v>51.708799999999997</v>
      </c>
      <c r="AO2422" s="2">
        <v>1.01</v>
      </c>
      <c r="AP2422" s="2">
        <v>3.9</v>
      </c>
      <c r="AQ2422" s="2">
        <v>25.7</v>
      </c>
      <c r="AR2422" s="2">
        <v>2.58</v>
      </c>
      <c r="AS2422" s="2">
        <v>3.84</v>
      </c>
      <c r="AT2422" s="2">
        <v>8.9</v>
      </c>
      <c r="AU2422" s="2">
        <v>43</v>
      </c>
      <c r="AV2422" s="2">
        <v>19.690200000000001</v>
      </c>
      <c r="AW2422" s="2">
        <v>2.81</v>
      </c>
      <c r="AX2422" s="2">
        <v>12.9</v>
      </c>
      <c r="AY2422" s="2">
        <v>21.7</v>
      </c>
      <c r="AZ2422" s="2">
        <v>18.798400000000001</v>
      </c>
      <c r="BA2422" s="2">
        <v>4.5199999999999996</v>
      </c>
      <c r="BB2422" s="2">
        <v>16.100000000000001</v>
      </c>
      <c r="BC2422" s="2">
        <v>28.1</v>
      </c>
      <c r="BD2422" s="2">
        <v>40.299500000000002</v>
      </c>
      <c r="BE2422" s="4" t="str">
        <f t="shared" si="372"/>
        <v>ABURRIDO</v>
      </c>
      <c r="BF2422" s="4">
        <f t="shared" si="373"/>
        <v>3.7138</v>
      </c>
      <c r="BG2422">
        <f t="shared" si="374"/>
        <v>1.01</v>
      </c>
      <c r="BH2422">
        <f t="shared" si="375"/>
        <v>3.84</v>
      </c>
      <c r="BI2422">
        <f t="shared" si="376"/>
        <v>4.5199999999999996</v>
      </c>
      <c r="BJ2422">
        <f t="shared" si="377"/>
        <v>4.22</v>
      </c>
      <c r="BK2422">
        <f t="shared" si="378"/>
        <v>2.68</v>
      </c>
      <c r="BL2422">
        <f t="shared" si="379"/>
        <v>32951.699999999997</v>
      </c>
    </row>
    <row r="2423" spans="1:64" x14ac:dyDescent="0.2">
      <c r="A2423" s="1">
        <v>2421</v>
      </c>
      <c r="B2423" s="7" t="s">
        <v>57</v>
      </c>
      <c r="C2423" s="3">
        <v>40005</v>
      </c>
      <c r="D2423" s="4" t="s">
        <v>8</v>
      </c>
      <c r="E2423" s="4" t="s">
        <v>181</v>
      </c>
      <c r="F2423" s="5" t="str">
        <f t="shared" si="370"/>
        <v>S</v>
      </c>
      <c r="G2423" s="6">
        <v>0.91527777777777775</v>
      </c>
      <c r="H2423" s="6">
        <v>0.91805555555555562</v>
      </c>
      <c r="I2423" s="85">
        <f t="shared" si="371"/>
        <v>4.0000000000001457</v>
      </c>
      <c r="J2423" s="86">
        <f>I2423*Segmentos!$D$7*(AH2423%)*IF(ISNUMBER(AI2423),AI2423%,0)</f>
        <v>42246.400000001529</v>
      </c>
      <c r="K2423" s="86">
        <f>I2423*Segmentos!$D$7*(AL2423%)*IF(ISNUMBER(AM2423),AM2423%,0)</f>
        <v>61862.400000002257</v>
      </c>
      <c r="L2423" s="4"/>
      <c r="M2423" s="2">
        <v>3.28</v>
      </c>
      <c r="N2423" s="2">
        <v>4.8</v>
      </c>
      <c r="O2423" s="2">
        <v>68.599999999999994</v>
      </c>
      <c r="P2423" s="2">
        <v>86.778000000000006</v>
      </c>
      <c r="Q2423" s="2">
        <v>1.28</v>
      </c>
      <c r="R2423" s="2">
        <v>1.5</v>
      </c>
      <c r="S2423" s="2">
        <v>85.6</v>
      </c>
      <c r="T2423" s="2">
        <v>5.6436000000000002</v>
      </c>
      <c r="U2423" s="2">
        <v>1.84</v>
      </c>
      <c r="V2423" s="2">
        <v>3</v>
      </c>
      <c r="W2423" s="2">
        <v>62.1</v>
      </c>
      <c r="X2423" s="2">
        <v>10.197100000000001</v>
      </c>
      <c r="Y2423" s="2">
        <v>2.16</v>
      </c>
      <c r="Z2423" s="2">
        <v>4</v>
      </c>
      <c r="AA2423" s="2">
        <v>53.7</v>
      </c>
      <c r="AB2423" s="2">
        <v>16.870699999999999</v>
      </c>
      <c r="AC2423" s="2">
        <v>6.22</v>
      </c>
      <c r="AD2423" s="2">
        <v>8.3000000000000007</v>
      </c>
      <c r="AE2423" s="2">
        <v>75.099999999999994</v>
      </c>
      <c r="AF2423" s="2">
        <v>54.066600000000001</v>
      </c>
      <c r="AG2423" s="20">
        <v>2.64</v>
      </c>
      <c r="AH2423" s="20">
        <v>4.0999999999999996</v>
      </c>
      <c r="AI2423" s="20">
        <v>64.400000000000006</v>
      </c>
      <c r="AJ2423" s="20">
        <v>33.152500000000003</v>
      </c>
      <c r="AK2423" s="18">
        <v>3.85</v>
      </c>
      <c r="AL2423" s="18">
        <v>5.4</v>
      </c>
      <c r="AM2423" s="18">
        <v>71.599999999999994</v>
      </c>
      <c r="AN2423" s="18">
        <v>53.625399999999999</v>
      </c>
      <c r="AO2423" s="2">
        <v>0.33</v>
      </c>
      <c r="AP2423" s="2">
        <v>0.5</v>
      </c>
      <c r="AQ2423" s="2">
        <v>66.7</v>
      </c>
      <c r="AR2423" s="2">
        <v>0.96479999999999999</v>
      </c>
      <c r="AS2423" s="2">
        <v>2.71</v>
      </c>
      <c r="AT2423" s="2">
        <v>3.6</v>
      </c>
      <c r="AU2423" s="2">
        <v>76</v>
      </c>
      <c r="AV2423" s="2">
        <v>15.807</v>
      </c>
      <c r="AW2423" s="2">
        <v>3.46</v>
      </c>
      <c r="AX2423" s="2">
        <v>5.2</v>
      </c>
      <c r="AY2423" s="2">
        <v>67</v>
      </c>
      <c r="AZ2423" s="2">
        <v>26.343399999999999</v>
      </c>
      <c r="BA2423" s="2">
        <v>4.3</v>
      </c>
      <c r="BB2423" s="2">
        <v>6.4</v>
      </c>
      <c r="BC2423" s="2">
        <v>67.3</v>
      </c>
      <c r="BD2423" s="2">
        <v>43.662700000000001</v>
      </c>
      <c r="BE2423" s="4" t="str">
        <f t="shared" si="372"/>
        <v>NO APLICA</v>
      </c>
      <c r="BF2423" s="4">
        <f t="shared" si="373"/>
        <v>3.0802</v>
      </c>
      <c r="BG2423">
        <f t="shared" si="374"/>
        <v>0.33</v>
      </c>
      <c r="BH2423">
        <f t="shared" si="375"/>
        <v>2.71</v>
      </c>
      <c r="BI2423">
        <f t="shared" si="376"/>
        <v>4.3</v>
      </c>
      <c r="BJ2423">
        <f t="shared" si="377"/>
        <v>3.85</v>
      </c>
      <c r="BK2423">
        <f t="shared" si="378"/>
        <v>2.64</v>
      </c>
      <c r="BL2423">
        <f t="shared" si="379"/>
        <v>1317.1200000000479</v>
      </c>
    </row>
    <row r="2424" spans="1:64" x14ac:dyDescent="0.2">
      <c r="A2424" s="1">
        <v>2422</v>
      </c>
      <c r="B2424" s="7" t="s">
        <v>11</v>
      </c>
      <c r="C2424" s="3">
        <v>40005</v>
      </c>
      <c r="D2424" s="4" t="s">
        <v>627</v>
      </c>
      <c r="E2424" s="4" t="s">
        <v>166</v>
      </c>
      <c r="F2424" s="5" t="str">
        <f t="shared" si="370"/>
        <v>S</v>
      </c>
      <c r="G2424" s="6">
        <v>0.91388888888888886</v>
      </c>
      <c r="H2424" s="6">
        <v>0.9159722222222223</v>
      </c>
      <c r="I2424" s="85">
        <f t="shared" si="371"/>
        <v>3.0000000000001492</v>
      </c>
      <c r="J2424" s="86">
        <f>I2424*Segmentos!$D$7*(AH2424%)*IF(ISNUMBER(AI2424),AI2424%,0)</f>
        <v>30182.400000001497</v>
      </c>
      <c r="K2424" s="86">
        <f>I2424*Segmentos!$D$7*(AL2424%)*IF(ISNUMBER(AM2424),AM2424%,0)</f>
        <v>33945.600000001694</v>
      </c>
      <c r="L2424" s="4"/>
      <c r="M2424" s="2">
        <v>2.7</v>
      </c>
      <c r="N2424" s="2">
        <v>3.3</v>
      </c>
      <c r="O2424" s="2">
        <v>81.099999999999994</v>
      </c>
      <c r="P2424" s="2">
        <v>88.662099999999995</v>
      </c>
      <c r="Q2424" s="2">
        <v>1.73</v>
      </c>
      <c r="R2424" s="2">
        <v>2.4</v>
      </c>
      <c r="S2424" s="2">
        <v>73</v>
      </c>
      <c r="T2424" s="2">
        <v>9.4831000000000003</v>
      </c>
      <c r="U2424" s="2">
        <v>2.25</v>
      </c>
      <c r="V2424" s="2">
        <v>2.8</v>
      </c>
      <c r="W2424" s="2">
        <v>80.7</v>
      </c>
      <c r="X2424" s="2">
        <v>15.484</v>
      </c>
      <c r="Y2424" s="2">
        <v>2.21</v>
      </c>
      <c r="Z2424" s="2">
        <v>2.9</v>
      </c>
      <c r="AA2424" s="2">
        <v>76.3</v>
      </c>
      <c r="AB2424" s="2">
        <v>21.414899999999999</v>
      </c>
      <c r="AC2424" s="2">
        <v>3.93</v>
      </c>
      <c r="AD2424" s="2">
        <v>4.5999999999999996</v>
      </c>
      <c r="AE2424" s="2">
        <v>86</v>
      </c>
      <c r="AF2424" s="2">
        <v>42.280099999999997</v>
      </c>
      <c r="AG2424" s="20">
        <v>2.5499999999999998</v>
      </c>
      <c r="AH2424" s="20">
        <v>3.2</v>
      </c>
      <c r="AI2424" s="20">
        <v>78.599999999999994</v>
      </c>
      <c r="AJ2424" s="20">
        <v>39.726399999999998</v>
      </c>
      <c r="AK2424" s="18">
        <v>2.84</v>
      </c>
      <c r="AL2424" s="18">
        <v>3.4</v>
      </c>
      <c r="AM2424" s="18">
        <v>83.2</v>
      </c>
      <c r="AN2424" s="18">
        <v>48.935699999999997</v>
      </c>
      <c r="AO2424" s="2">
        <v>2.5099999999999998</v>
      </c>
      <c r="AP2424" s="2">
        <v>3.6</v>
      </c>
      <c r="AQ2424" s="2">
        <v>70</v>
      </c>
      <c r="AR2424" s="2">
        <v>9.0066000000000006</v>
      </c>
      <c r="AS2424" s="2">
        <v>3.37</v>
      </c>
      <c r="AT2424" s="2">
        <v>4</v>
      </c>
      <c r="AU2424" s="2">
        <v>83.4</v>
      </c>
      <c r="AV2424" s="2">
        <v>24.3233</v>
      </c>
      <c r="AW2424" s="2">
        <v>1.89</v>
      </c>
      <c r="AX2424" s="2">
        <v>2.7</v>
      </c>
      <c r="AY2424" s="2">
        <v>71</v>
      </c>
      <c r="AZ2424" s="2">
        <v>17.812200000000001</v>
      </c>
      <c r="BA2424" s="2">
        <v>2.99</v>
      </c>
      <c r="BB2424" s="2">
        <v>3.4</v>
      </c>
      <c r="BC2424" s="2">
        <v>88.8</v>
      </c>
      <c r="BD2424" s="2">
        <v>37.520000000000003</v>
      </c>
      <c r="BE2424" s="4" t="str">
        <f t="shared" si="372"/>
        <v>NO APLICA</v>
      </c>
      <c r="BF2424" s="4">
        <f t="shared" si="373"/>
        <v>3.0407999999999999</v>
      </c>
      <c r="BG2424">
        <f t="shared" si="374"/>
        <v>2.5099999999999998</v>
      </c>
      <c r="BH2424">
        <f t="shared" si="375"/>
        <v>3.37</v>
      </c>
      <c r="BI2424">
        <f t="shared" si="376"/>
        <v>2.99</v>
      </c>
      <c r="BJ2424">
        <f t="shared" si="377"/>
        <v>2.84</v>
      </c>
      <c r="BK2424">
        <f t="shared" si="378"/>
        <v>2.5499999999999998</v>
      </c>
      <c r="BL2424">
        <f t="shared" si="379"/>
        <v>802.89000000003989</v>
      </c>
    </row>
    <row r="2425" spans="1:64" x14ac:dyDescent="0.2">
      <c r="A2425" s="1">
        <v>2423</v>
      </c>
      <c r="B2425" s="7" t="s">
        <v>11</v>
      </c>
      <c r="C2425" s="3">
        <v>40005</v>
      </c>
      <c r="D2425" s="4" t="s">
        <v>8</v>
      </c>
      <c r="E2425" s="4" t="s">
        <v>166</v>
      </c>
      <c r="F2425" s="5" t="str">
        <f t="shared" si="370"/>
        <v>S</v>
      </c>
      <c r="G2425" s="6">
        <v>0.90902777777777777</v>
      </c>
      <c r="H2425" s="6">
        <v>0.91041666666666676</v>
      </c>
      <c r="I2425" s="85">
        <f t="shared" si="371"/>
        <v>2.0000000000001528</v>
      </c>
      <c r="J2425" s="86">
        <f>I2425*Segmentos!$D$7*(AH2425%)*IF(ISNUMBER(AI2425),AI2425%,0)</f>
        <v>21888.000000001673</v>
      </c>
      <c r="K2425" s="86">
        <f>I2425*Segmentos!$D$7*(AL2425%)*IF(ISNUMBER(AM2425),AM2425%,0)</f>
        <v>37592.800000002877</v>
      </c>
      <c r="L2425" s="4"/>
      <c r="M2425" s="2">
        <v>3.77</v>
      </c>
      <c r="N2425" s="2">
        <v>4</v>
      </c>
      <c r="O2425" s="2">
        <v>94.2</v>
      </c>
      <c r="P2425" s="2">
        <v>92.140900000000002</v>
      </c>
      <c r="Q2425" s="2">
        <v>1.51</v>
      </c>
      <c r="R2425" s="2">
        <v>1.5</v>
      </c>
      <c r="S2425" s="2">
        <v>100</v>
      </c>
      <c r="T2425" s="2">
        <v>6.1622000000000003</v>
      </c>
      <c r="U2425" s="2">
        <v>1.76</v>
      </c>
      <c r="V2425" s="2">
        <v>1.8</v>
      </c>
      <c r="W2425" s="2">
        <v>100</v>
      </c>
      <c r="X2425" s="2">
        <v>9.0382999999999996</v>
      </c>
      <c r="Y2425" s="2">
        <v>3.66</v>
      </c>
      <c r="Z2425" s="2">
        <v>3.9</v>
      </c>
      <c r="AA2425" s="2">
        <v>93.8</v>
      </c>
      <c r="AB2425" s="2">
        <v>26.438500000000001</v>
      </c>
      <c r="AC2425" s="2">
        <v>6.29</v>
      </c>
      <c r="AD2425" s="2">
        <v>6.8</v>
      </c>
      <c r="AE2425" s="2">
        <v>92.8</v>
      </c>
      <c r="AF2425" s="2">
        <v>50.502000000000002</v>
      </c>
      <c r="AG2425" s="20">
        <v>2.78</v>
      </c>
      <c r="AH2425" s="20">
        <v>3</v>
      </c>
      <c r="AI2425" s="20">
        <v>91.2</v>
      </c>
      <c r="AJ2425" s="20">
        <v>32.2395</v>
      </c>
      <c r="AK2425" s="18">
        <v>4.66</v>
      </c>
      <c r="AL2425" s="18">
        <v>4.9000000000000004</v>
      </c>
      <c r="AM2425" s="18">
        <v>95.9</v>
      </c>
      <c r="AN2425" s="18">
        <v>59.901400000000002</v>
      </c>
      <c r="AO2425" s="2">
        <v>0.5</v>
      </c>
      <c r="AP2425" s="2">
        <v>0.8</v>
      </c>
      <c r="AQ2425" s="2">
        <v>59.9</v>
      </c>
      <c r="AR2425" s="2">
        <v>1.3323</v>
      </c>
      <c r="AS2425" s="2">
        <v>2.84</v>
      </c>
      <c r="AT2425" s="2">
        <v>2.8</v>
      </c>
      <c r="AU2425" s="2">
        <v>100</v>
      </c>
      <c r="AV2425" s="2">
        <v>15.3226</v>
      </c>
      <c r="AW2425" s="2">
        <v>4.87</v>
      </c>
      <c r="AX2425" s="2">
        <v>5.3</v>
      </c>
      <c r="AY2425" s="2">
        <v>91</v>
      </c>
      <c r="AZ2425" s="2">
        <v>34.256399999999999</v>
      </c>
      <c r="BA2425" s="2">
        <v>4.4000000000000004</v>
      </c>
      <c r="BB2425" s="2">
        <v>4.5</v>
      </c>
      <c r="BC2425" s="2">
        <v>96.7</v>
      </c>
      <c r="BD2425" s="2">
        <v>41.229599999999998</v>
      </c>
      <c r="BE2425" s="4" t="str">
        <f t="shared" si="372"/>
        <v>NO APLICA</v>
      </c>
      <c r="BF2425" s="4">
        <f t="shared" si="373"/>
        <v>3.4285999999999994</v>
      </c>
      <c r="BG2425">
        <f t="shared" si="374"/>
        <v>0.5</v>
      </c>
      <c r="BH2425">
        <f t="shared" si="375"/>
        <v>2.84</v>
      </c>
      <c r="BI2425">
        <f t="shared" si="376"/>
        <v>4.87</v>
      </c>
      <c r="BJ2425">
        <f t="shared" si="377"/>
        <v>4.66</v>
      </c>
      <c r="BK2425">
        <f t="shared" si="378"/>
        <v>2.78</v>
      </c>
      <c r="BL2425">
        <f t="shared" si="379"/>
        <v>753.60000000005755</v>
      </c>
    </row>
    <row r="2426" spans="1:64" x14ac:dyDescent="0.2">
      <c r="A2426" s="1">
        <v>2424</v>
      </c>
      <c r="B2426" s="7" t="s">
        <v>6</v>
      </c>
      <c r="C2426" s="3">
        <v>40005</v>
      </c>
      <c r="D2426" s="4" t="s">
        <v>3</v>
      </c>
      <c r="E2426" s="4" t="s">
        <v>166</v>
      </c>
      <c r="F2426" s="5" t="str">
        <f t="shared" si="370"/>
        <v>S</v>
      </c>
      <c r="G2426" s="6">
        <v>0.90902777777777777</v>
      </c>
      <c r="H2426" s="6">
        <v>0.90972222222222221</v>
      </c>
      <c r="I2426" s="85">
        <f t="shared" si="371"/>
        <v>0.99999999999999645</v>
      </c>
      <c r="J2426" s="86">
        <f>I2426*Segmentos!$D$7*(AH2426%)*IF(ISNUMBER(AI2426),AI2426%,0)</f>
        <v>32799.999999999884</v>
      </c>
      <c r="K2426" s="86">
        <f>I2426*Segmentos!$D$7*(AL2426%)*IF(ISNUMBER(AM2426),AM2426%,0)</f>
        <v>23599.99999999992</v>
      </c>
      <c r="L2426" s="4"/>
      <c r="M2426" s="2">
        <v>7.02</v>
      </c>
      <c r="N2426" s="2">
        <v>7</v>
      </c>
      <c r="O2426" s="2">
        <v>100</v>
      </c>
      <c r="P2426" s="2">
        <v>89.697299999999998</v>
      </c>
      <c r="Q2426" s="2">
        <v>4.29</v>
      </c>
      <c r="R2426" s="2">
        <v>4.3</v>
      </c>
      <c r="S2426" s="2">
        <v>100</v>
      </c>
      <c r="T2426" s="2">
        <v>9.1372999999999998</v>
      </c>
      <c r="U2426" s="2">
        <v>4.1399999999999997</v>
      </c>
      <c r="V2426" s="2">
        <v>4.0999999999999996</v>
      </c>
      <c r="W2426" s="2">
        <v>100</v>
      </c>
      <c r="X2426" s="2">
        <v>11.091900000000001</v>
      </c>
      <c r="Y2426" s="2">
        <v>8.51</v>
      </c>
      <c r="Z2426" s="2">
        <v>8.5</v>
      </c>
      <c r="AA2426" s="2">
        <v>100</v>
      </c>
      <c r="AB2426" s="2">
        <v>32.089100000000002</v>
      </c>
      <c r="AC2426" s="2">
        <v>8.92</v>
      </c>
      <c r="AD2426" s="2">
        <v>8.9</v>
      </c>
      <c r="AE2426" s="2">
        <v>100</v>
      </c>
      <c r="AF2426" s="2">
        <v>37.378999999999998</v>
      </c>
      <c r="AG2426" s="20">
        <v>8.24</v>
      </c>
      <c r="AH2426" s="20">
        <v>8.1999999999999993</v>
      </c>
      <c r="AI2426" s="20">
        <v>100</v>
      </c>
      <c r="AJ2426" s="20">
        <v>49.955100000000002</v>
      </c>
      <c r="AK2426" s="18">
        <v>5.92</v>
      </c>
      <c r="AL2426" s="18">
        <v>5.9</v>
      </c>
      <c r="AM2426" s="18">
        <v>100</v>
      </c>
      <c r="AN2426" s="18">
        <v>39.742199999999997</v>
      </c>
      <c r="AO2426" s="2">
        <v>1.51</v>
      </c>
      <c r="AP2426" s="2">
        <v>1.5</v>
      </c>
      <c r="AQ2426" s="2">
        <v>100</v>
      </c>
      <c r="AR2426" s="2">
        <v>2.1101999999999999</v>
      </c>
      <c r="AS2426" s="2">
        <v>5.04</v>
      </c>
      <c r="AT2426" s="2">
        <v>5</v>
      </c>
      <c r="AU2426" s="2">
        <v>100</v>
      </c>
      <c r="AV2426" s="2">
        <v>14.1769</v>
      </c>
      <c r="AW2426" s="2">
        <v>8.24</v>
      </c>
      <c r="AX2426" s="2">
        <v>8.1999999999999993</v>
      </c>
      <c r="AY2426" s="2">
        <v>100</v>
      </c>
      <c r="AZ2426" s="2">
        <v>30.271599999999999</v>
      </c>
      <c r="BA2426" s="2">
        <v>8.82</v>
      </c>
      <c r="BB2426" s="2">
        <v>8.8000000000000007</v>
      </c>
      <c r="BC2426" s="2">
        <v>100</v>
      </c>
      <c r="BD2426" s="2">
        <v>43.138599999999997</v>
      </c>
      <c r="BE2426" s="4" t="str">
        <f t="shared" si="372"/>
        <v>NO APLICA</v>
      </c>
      <c r="BF2426" s="4">
        <f t="shared" si="373"/>
        <v>6.1825999999999999</v>
      </c>
      <c r="BG2426">
        <f t="shared" si="374"/>
        <v>1.51</v>
      </c>
      <c r="BH2426">
        <f t="shared" si="375"/>
        <v>5.04</v>
      </c>
      <c r="BI2426">
        <f t="shared" si="376"/>
        <v>8.82</v>
      </c>
      <c r="BJ2426">
        <f t="shared" si="377"/>
        <v>5.92</v>
      </c>
      <c r="BK2426">
        <f t="shared" si="378"/>
        <v>8.24</v>
      </c>
      <c r="BL2426">
        <f t="shared" si="379"/>
        <v>699.9999999999975</v>
      </c>
    </row>
    <row r="2427" spans="1:64" x14ac:dyDescent="0.2">
      <c r="A2427" s="1">
        <v>2425</v>
      </c>
      <c r="B2427" s="7" t="s">
        <v>31</v>
      </c>
      <c r="C2427" s="3">
        <v>40005</v>
      </c>
      <c r="D2427" s="4" t="s">
        <v>628</v>
      </c>
      <c r="E2427" s="4" t="s">
        <v>166</v>
      </c>
      <c r="F2427" s="5" t="str">
        <f t="shared" si="370"/>
        <v>S</v>
      </c>
      <c r="G2427" s="6">
        <v>0.91319444444444453</v>
      </c>
      <c r="H2427" s="6">
        <v>0.91736111111111107</v>
      </c>
      <c r="I2427" s="85">
        <f t="shared" si="371"/>
        <v>5.9999999999998188</v>
      </c>
      <c r="J2427" s="86">
        <f>I2427*Segmentos!$D$7*(AH2427%)*IF(ISNUMBER(AI2427),AI2427%,0)</f>
        <v>27820.799999999159</v>
      </c>
      <c r="K2427" s="86">
        <f>I2427*Segmentos!$D$7*(AL2427%)*IF(ISNUMBER(AM2427),AM2427%,0)</f>
        <v>16281.599999999506</v>
      </c>
      <c r="L2427" s="4"/>
      <c r="M2427" s="2">
        <v>0.89</v>
      </c>
      <c r="N2427" s="2">
        <v>1.9</v>
      </c>
      <c r="O2427" s="2">
        <v>45.9</v>
      </c>
      <c r="P2427" s="2">
        <v>81.258300000000006</v>
      </c>
      <c r="Q2427" s="2">
        <v>0.19</v>
      </c>
      <c r="R2427" s="2">
        <v>0.3</v>
      </c>
      <c r="S2427" s="2">
        <v>66.7</v>
      </c>
      <c r="T2427" s="2">
        <v>2.8085</v>
      </c>
      <c r="U2427" s="2">
        <v>0.63</v>
      </c>
      <c r="V2427" s="2">
        <v>1.1000000000000001</v>
      </c>
      <c r="W2427" s="2">
        <v>57.8</v>
      </c>
      <c r="X2427" s="2">
        <v>11.928100000000001</v>
      </c>
      <c r="Y2427" s="2">
        <v>1.1599999999999999</v>
      </c>
      <c r="Z2427" s="2">
        <v>2.6</v>
      </c>
      <c r="AA2427" s="2">
        <v>43.8</v>
      </c>
      <c r="AB2427" s="2">
        <v>31.112400000000001</v>
      </c>
      <c r="AC2427" s="2">
        <v>1.19</v>
      </c>
      <c r="AD2427" s="2">
        <v>2.7</v>
      </c>
      <c r="AE2427" s="2">
        <v>43.6</v>
      </c>
      <c r="AF2427" s="2">
        <v>35.409399999999998</v>
      </c>
      <c r="AG2427" s="20">
        <v>1.1599999999999999</v>
      </c>
      <c r="AH2427" s="20">
        <v>2.4</v>
      </c>
      <c r="AI2427" s="20">
        <v>48.3</v>
      </c>
      <c r="AJ2427" s="20">
        <v>49.816499999999998</v>
      </c>
      <c r="AK2427" s="18">
        <v>0.66</v>
      </c>
      <c r="AL2427" s="18">
        <v>1.6</v>
      </c>
      <c r="AM2427" s="18">
        <v>42.4</v>
      </c>
      <c r="AN2427" s="18">
        <v>31.441800000000001</v>
      </c>
      <c r="AO2427" s="2">
        <v>0.61</v>
      </c>
      <c r="AP2427" s="2">
        <v>0.8</v>
      </c>
      <c r="AQ2427" s="2">
        <v>77.3</v>
      </c>
      <c r="AR2427" s="2">
        <v>6.0803000000000003</v>
      </c>
      <c r="AS2427" s="2">
        <v>1.07</v>
      </c>
      <c r="AT2427" s="2">
        <v>2.7</v>
      </c>
      <c r="AU2427" s="2">
        <v>39.200000000000003</v>
      </c>
      <c r="AV2427" s="2">
        <v>21.4757</v>
      </c>
      <c r="AW2427" s="2">
        <v>0.45</v>
      </c>
      <c r="AX2427" s="2">
        <v>1.3</v>
      </c>
      <c r="AY2427" s="2">
        <v>35.1</v>
      </c>
      <c r="AZ2427" s="2">
        <v>11.6883</v>
      </c>
      <c r="BA2427" s="2">
        <v>1.21</v>
      </c>
      <c r="BB2427" s="2">
        <v>2.2999999999999998</v>
      </c>
      <c r="BC2427" s="2">
        <v>51.7</v>
      </c>
      <c r="BD2427" s="2">
        <v>42.014099999999999</v>
      </c>
      <c r="BE2427" s="4" t="str">
        <f t="shared" si="372"/>
        <v>NO APLICA</v>
      </c>
      <c r="BF2427" s="4">
        <f t="shared" si="373"/>
        <v>1.0239999999999998</v>
      </c>
      <c r="BG2427">
        <f t="shared" si="374"/>
        <v>0.61</v>
      </c>
      <c r="BH2427">
        <f t="shared" si="375"/>
        <v>1.07</v>
      </c>
      <c r="BI2427">
        <f t="shared" si="376"/>
        <v>1.21</v>
      </c>
      <c r="BJ2427">
        <f t="shared" si="377"/>
        <v>0.66</v>
      </c>
      <c r="BK2427">
        <f t="shared" si="378"/>
        <v>1.1599999999999999</v>
      </c>
      <c r="BL2427">
        <f t="shared" si="379"/>
        <v>523.25999999998419</v>
      </c>
    </row>
    <row r="2428" spans="1:64" x14ac:dyDescent="0.2">
      <c r="A2428" s="1">
        <v>2426</v>
      </c>
      <c r="B2428" s="7" t="s">
        <v>62</v>
      </c>
      <c r="C2428" s="3">
        <v>40005</v>
      </c>
      <c r="D2428" s="4" t="s">
        <v>629</v>
      </c>
      <c r="E2428" s="4" t="s">
        <v>166</v>
      </c>
      <c r="F2428" s="5" t="str">
        <f t="shared" si="370"/>
        <v>S</v>
      </c>
      <c r="G2428" s="6">
        <v>0.85486111111111107</v>
      </c>
      <c r="H2428" s="6">
        <v>0.87638888888888899</v>
      </c>
      <c r="I2428" s="85">
        <f t="shared" si="371"/>
        <v>31.00000000000021</v>
      </c>
      <c r="J2428" s="86">
        <f>I2428*Segmentos!$D$7*(AH2428%)*IF(ISNUMBER(AI2428),AI2428%,0)</f>
        <v>24390.800000000167</v>
      </c>
      <c r="K2428" s="86">
        <f>I2428*Segmentos!$D$7*(AL2428%)*IF(ISNUMBER(AM2428),AM2428%,0)</f>
        <v>44615.200000000303</v>
      </c>
      <c r="L2428" s="4"/>
      <c r="M2428" s="2">
        <v>0.28999999999999998</v>
      </c>
      <c r="N2428" s="2">
        <v>0.7</v>
      </c>
      <c r="O2428" s="2">
        <v>40</v>
      </c>
      <c r="P2428" s="2">
        <v>94.797700000000006</v>
      </c>
      <c r="Q2428" s="2">
        <v>0.24</v>
      </c>
      <c r="R2428" s="2">
        <v>0.2</v>
      </c>
      <c r="S2428" s="2">
        <v>100</v>
      </c>
      <c r="T2428" s="2">
        <v>12.7879</v>
      </c>
      <c r="U2428" s="2">
        <v>0</v>
      </c>
      <c r="V2428" s="2">
        <v>0</v>
      </c>
      <c r="W2428" s="8" t="s">
        <v>577</v>
      </c>
      <c r="X2428" s="2">
        <v>0</v>
      </c>
      <c r="Y2428" s="2">
        <v>0.08</v>
      </c>
      <c r="Z2428" s="2">
        <v>0.5</v>
      </c>
      <c r="AA2428" s="2">
        <v>16.100000000000001</v>
      </c>
      <c r="AB2428" s="2">
        <v>7.4973999999999998</v>
      </c>
      <c r="AC2428" s="2">
        <v>0.7</v>
      </c>
      <c r="AD2428" s="2">
        <v>1.7</v>
      </c>
      <c r="AE2428" s="2">
        <v>42</v>
      </c>
      <c r="AF2428" s="2">
        <v>74.5124</v>
      </c>
      <c r="AG2428" s="20">
        <v>0.21</v>
      </c>
      <c r="AH2428" s="20">
        <v>0.7</v>
      </c>
      <c r="AI2428" s="20">
        <v>28.1</v>
      </c>
      <c r="AJ2428" s="20">
        <v>32.504300000000001</v>
      </c>
      <c r="AK2428" s="18">
        <v>0.36</v>
      </c>
      <c r="AL2428" s="18">
        <v>0.7</v>
      </c>
      <c r="AM2428" s="18">
        <v>51.4</v>
      </c>
      <c r="AN2428" s="18">
        <v>62.293500000000002</v>
      </c>
      <c r="AO2428" s="2">
        <v>0.16</v>
      </c>
      <c r="AP2428" s="2">
        <v>0.4</v>
      </c>
      <c r="AQ2428" s="2">
        <v>38.1</v>
      </c>
      <c r="AR2428" s="2">
        <v>5.6776999999999997</v>
      </c>
      <c r="AS2428" s="2">
        <v>0.26</v>
      </c>
      <c r="AT2428" s="2">
        <v>0.6</v>
      </c>
      <c r="AU2428" s="2">
        <v>43.7</v>
      </c>
      <c r="AV2428" s="2">
        <v>18.346599999999999</v>
      </c>
      <c r="AW2428" s="2">
        <v>0.44</v>
      </c>
      <c r="AX2428" s="2">
        <v>1.3</v>
      </c>
      <c r="AY2428" s="2">
        <v>34</v>
      </c>
      <c r="AZ2428" s="2">
        <v>40.984200000000001</v>
      </c>
      <c r="BA2428" s="2">
        <v>0.24</v>
      </c>
      <c r="BB2428" s="2">
        <v>0.5</v>
      </c>
      <c r="BC2428" s="2">
        <v>49.9</v>
      </c>
      <c r="BD2428" s="2">
        <v>29.789100000000001</v>
      </c>
      <c r="BE2428" s="4" t="str">
        <f t="shared" si="372"/>
        <v>NO APLICA</v>
      </c>
      <c r="BF2428" s="4">
        <f t="shared" si="373"/>
        <v>0.312</v>
      </c>
      <c r="BG2428">
        <f t="shared" si="374"/>
        <v>0.16</v>
      </c>
      <c r="BH2428">
        <f t="shared" si="375"/>
        <v>0.26</v>
      </c>
      <c r="BI2428">
        <f t="shared" si="376"/>
        <v>0.44</v>
      </c>
      <c r="BJ2428">
        <f t="shared" si="377"/>
        <v>0.36</v>
      </c>
      <c r="BK2428">
        <f t="shared" si="378"/>
        <v>0.21</v>
      </c>
      <c r="BL2428">
        <f t="shared" si="379"/>
        <v>868.0000000000058</v>
      </c>
    </row>
    <row r="2429" spans="1:64" x14ac:dyDescent="0.2">
      <c r="A2429" s="1">
        <v>2427</v>
      </c>
      <c r="B2429" s="7" t="s">
        <v>97</v>
      </c>
      <c r="C2429" s="3">
        <v>40005</v>
      </c>
      <c r="D2429" s="4" t="s">
        <v>17</v>
      </c>
      <c r="E2429" s="4" t="s">
        <v>169</v>
      </c>
      <c r="F2429" s="5" t="str">
        <f t="shared" si="370"/>
        <v>S</v>
      </c>
      <c r="G2429" s="6">
        <v>0.875</v>
      </c>
      <c r="H2429" s="6">
        <v>0.91527777777777775</v>
      </c>
      <c r="I2429" s="85">
        <f t="shared" si="371"/>
        <v>57.999999999999957</v>
      </c>
      <c r="J2429" s="86">
        <f>I2429*Segmentos!$D$7*(AH2429%)*IF(ISNUMBER(AI2429),AI2429%,0)</f>
        <v>40275.199999999961</v>
      </c>
      <c r="K2429" s="86">
        <f>I2429*Segmentos!$D$7*(AL2429%)*IF(ISNUMBER(AM2429),AM2429%,0)</f>
        <v>11599.999999999993</v>
      </c>
      <c r="L2429" s="4" t="s">
        <v>259</v>
      </c>
      <c r="M2429" s="2">
        <v>0.11</v>
      </c>
      <c r="N2429" s="2">
        <v>1.2</v>
      </c>
      <c r="O2429" s="2">
        <v>9.1</v>
      </c>
      <c r="P2429" s="2">
        <v>95.671700000000001</v>
      </c>
      <c r="Q2429" s="2">
        <v>0</v>
      </c>
      <c r="R2429" s="2">
        <v>0</v>
      </c>
      <c r="S2429" s="8" t="s">
        <v>577</v>
      </c>
      <c r="T2429" s="2">
        <v>0</v>
      </c>
      <c r="U2429" s="2">
        <v>0.12</v>
      </c>
      <c r="V2429" s="2">
        <v>0.9</v>
      </c>
      <c r="W2429" s="2">
        <v>12.7</v>
      </c>
      <c r="X2429" s="2">
        <v>21.357399999999998</v>
      </c>
      <c r="Y2429" s="2">
        <v>7.0000000000000007E-2</v>
      </c>
      <c r="Z2429" s="2">
        <v>1.5</v>
      </c>
      <c r="AA2429" s="2">
        <v>4.4000000000000004</v>
      </c>
      <c r="AB2429" s="2">
        <v>16.8079</v>
      </c>
      <c r="AC2429" s="2">
        <v>0.2</v>
      </c>
      <c r="AD2429" s="2">
        <v>1.8</v>
      </c>
      <c r="AE2429" s="2">
        <v>11.4</v>
      </c>
      <c r="AF2429" s="2">
        <v>57.506399999999999</v>
      </c>
      <c r="AG2429" s="20">
        <v>0.18</v>
      </c>
      <c r="AH2429" s="20">
        <v>1.4</v>
      </c>
      <c r="AI2429" s="20">
        <v>12.4</v>
      </c>
      <c r="AJ2429" s="20">
        <v>71.961699999999993</v>
      </c>
      <c r="AK2429" s="18">
        <v>0.05</v>
      </c>
      <c r="AL2429" s="18">
        <v>1</v>
      </c>
      <c r="AM2429" s="18">
        <v>5</v>
      </c>
      <c r="AN2429" s="18">
        <v>23.71</v>
      </c>
      <c r="AO2429" s="2">
        <v>0.05</v>
      </c>
      <c r="AP2429" s="2">
        <v>0.7</v>
      </c>
      <c r="AQ2429" s="2">
        <v>7.2</v>
      </c>
      <c r="AR2429" s="2">
        <v>4.7812999999999999</v>
      </c>
      <c r="AS2429" s="2">
        <v>0.1</v>
      </c>
      <c r="AT2429" s="2">
        <v>1.5</v>
      </c>
      <c r="AU2429" s="2">
        <v>6.8</v>
      </c>
      <c r="AV2429" s="2">
        <v>19.272099999999998</v>
      </c>
      <c r="AW2429" s="2">
        <v>0.04</v>
      </c>
      <c r="AX2429" s="2">
        <v>0.9</v>
      </c>
      <c r="AY2429" s="2">
        <v>4.5999999999999996</v>
      </c>
      <c r="AZ2429" s="2">
        <v>9.6722000000000001</v>
      </c>
      <c r="BA2429" s="2">
        <v>0.19</v>
      </c>
      <c r="BB2429" s="2">
        <v>1.5</v>
      </c>
      <c r="BC2429" s="2">
        <v>12.6</v>
      </c>
      <c r="BD2429" s="2">
        <v>61.946100000000001</v>
      </c>
      <c r="BE2429" s="4" t="str">
        <f t="shared" si="372"/>
        <v>NO APLICA</v>
      </c>
      <c r="BF2429" s="4">
        <f t="shared" si="373"/>
        <v>0.12239999999999999</v>
      </c>
      <c r="BG2429">
        <f t="shared" si="374"/>
        <v>0.05</v>
      </c>
      <c r="BH2429">
        <f t="shared" si="375"/>
        <v>0.1</v>
      </c>
      <c r="BI2429">
        <f t="shared" si="376"/>
        <v>0.19</v>
      </c>
      <c r="BJ2429">
        <f t="shared" si="377"/>
        <v>0.05</v>
      </c>
      <c r="BK2429">
        <f t="shared" si="378"/>
        <v>0.18</v>
      </c>
      <c r="BL2429">
        <f t="shared" si="379"/>
        <v>633.35999999999956</v>
      </c>
    </row>
    <row r="2430" spans="1:64" x14ac:dyDescent="0.2">
      <c r="A2430" s="1">
        <v>2428</v>
      </c>
      <c r="B2430" s="7" t="s">
        <v>52</v>
      </c>
      <c r="C2430" s="3">
        <v>40005</v>
      </c>
      <c r="D2430" s="4" t="s">
        <v>627</v>
      </c>
      <c r="E2430" s="4" t="s">
        <v>177</v>
      </c>
      <c r="F2430" s="5" t="str">
        <f t="shared" si="370"/>
        <v>S</v>
      </c>
      <c r="G2430" s="6">
        <v>0.9159722222222223</v>
      </c>
      <c r="H2430" s="6">
        <v>2.2916666666666669E-2</v>
      </c>
      <c r="I2430" s="85">
        <f t="shared" si="371"/>
        <v>153.99999999999989</v>
      </c>
      <c r="J2430" s="86">
        <f>I2430*Segmentos!$D$7*(AH2430%)*IF(ISNUMBER(AI2430),AI2430%,0)</f>
        <v>2994622.399999998</v>
      </c>
      <c r="K2430" s="86">
        <f>I2430*Segmentos!$D$7*(AL2430%)*IF(ISNUMBER(AM2430),AM2430%,0)</f>
        <v>3888191.9999999972</v>
      </c>
      <c r="L2430" s="4"/>
      <c r="M2430" s="2">
        <v>5.63</v>
      </c>
      <c r="N2430" s="2">
        <v>23.2</v>
      </c>
      <c r="O2430" s="2">
        <v>24.3</v>
      </c>
      <c r="P2430" s="2">
        <v>87.453800000000001</v>
      </c>
      <c r="Q2430" s="2">
        <v>4.0199999999999996</v>
      </c>
      <c r="R2430" s="2">
        <v>16.100000000000001</v>
      </c>
      <c r="S2430" s="2">
        <v>25</v>
      </c>
      <c r="T2430" s="2">
        <v>10.421900000000001</v>
      </c>
      <c r="U2430" s="2">
        <v>3.96</v>
      </c>
      <c r="V2430" s="2">
        <v>20.3</v>
      </c>
      <c r="W2430" s="2">
        <v>19.5</v>
      </c>
      <c r="X2430" s="2">
        <v>12.894600000000001</v>
      </c>
      <c r="Y2430" s="2">
        <v>3.93</v>
      </c>
      <c r="Z2430" s="2">
        <v>21.3</v>
      </c>
      <c r="AA2430" s="2">
        <v>18.399999999999999</v>
      </c>
      <c r="AB2430" s="2">
        <v>18.029199999999999</v>
      </c>
      <c r="AC2430" s="2">
        <v>9.0399999999999991</v>
      </c>
      <c r="AD2430" s="2">
        <v>30.3</v>
      </c>
      <c r="AE2430" s="2">
        <v>29.8</v>
      </c>
      <c r="AF2430" s="2">
        <v>46.1081</v>
      </c>
      <c r="AG2430" s="20">
        <v>4.8499999999999996</v>
      </c>
      <c r="AH2430" s="20">
        <v>22.3</v>
      </c>
      <c r="AI2430" s="20">
        <v>21.8</v>
      </c>
      <c r="AJ2430" s="20">
        <v>35.768300000000004</v>
      </c>
      <c r="AK2430" s="18">
        <v>6.33</v>
      </c>
      <c r="AL2430" s="18">
        <v>24</v>
      </c>
      <c r="AM2430" s="18">
        <v>26.3</v>
      </c>
      <c r="AN2430" s="18">
        <v>51.685499999999998</v>
      </c>
      <c r="AO2430" s="2">
        <v>2.68</v>
      </c>
      <c r="AP2430" s="2">
        <v>15.4</v>
      </c>
      <c r="AQ2430" s="2">
        <v>17.399999999999999</v>
      </c>
      <c r="AR2430" s="2">
        <v>4.5575999999999999</v>
      </c>
      <c r="AS2430" s="2">
        <v>5.37</v>
      </c>
      <c r="AT2430" s="2">
        <v>22.7</v>
      </c>
      <c r="AU2430" s="2">
        <v>23.7</v>
      </c>
      <c r="AV2430" s="2">
        <v>18.363800000000001</v>
      </c>
      <c r="AW2430" s="2">
        <v>6.12</v>
      </c>
      <c r="AX2430" s="2">
        <v>22.2</v>
      </c>
      <c r="AY2430" s="2">
        <v>27.5</v>
      </c>
      <c r="AZ2430" s="2">
        <v>27.341000000000001</v>
      </c>
      <c r="BA2430" s="2">
        <v>6.25</v>
      </c>
      <c r="BB2430" s="2">
        <v>26.5</v>
      </c>
      <c r="BC2430" s="2">
        <v>23.6</v>
      </c>
      <c r="BD2430" s="2">
        <v>37.191400000000002</v>
      </c>
      <c r="BE2430" s="4" t="str">
        <f t="shared" si="372"/>
        <v>ABURRIDO</v>
      </c>
      <c r="BF2430" s="4">
        <f t="shared" si="373"/>
        <v>5.4386000000000001</v>
      </c>
      <c r="BG2430">
        <f t="shared" si="374"/>
        <v>2.68</v>
      </c>
      <c r="BH2430">
        <f t="shared" si="375"/>
        <v>5.37</v>
      </c>
      <c r="BI2430">
        <f t="shared" si="376"/>
        <v>6.25</v>
      </c>
      <c r="BJ2430">
        <f t="shared" si="377"/>
        <v>6.33</v>
      </c>
      <c r="BK2430">
        <f t="shared" si="378"/>
        <v>4.8499999999999996</v>
      </c>
      <c r="BL2430">
        <f t="shared" si="379"/>
        <v>86819.039999999935</v>
      </c>
    </row>
    <row r="2431" spans="1:64" x14ac:dyDescent="0.2">
      <c r="A2431" s="1">
        <v>2429</v>
      </c>
      <c r="B2431" s="7" t="s">
        <v>132</v>
      </c>
      <c r="C2431" s="3">
        <v>40005</v>
      </c>
      <c r="D2431" s="4" t="s">
        <v>629</v>
      </c>
      <c r="E2431" s="4" t="s">
        <v>170</v>
      </c>
      <c r="F2431" s="5" t="str">
        <f t="shared" si="370"/>
        <v>S</v>
      </c>
      <c r="G2431" s="6">
        <v>0.87708333333333333</v>
      </c>
      <c r="H2431" s="6">
        <v>0.8965277777777777</v>
      </c>
      <c r="I2431" s="85">
        <f t="shared" si="371"/>
        <v>27.999999999999901</v>
      </c>
      <c r="J2431" s="86">
        <f>I2431*Segmentos!$D$7*(AH2431%)*IF(ISNUMBER(AI2431),AI2431%,0)</f>
        <v>28403.199999999903</v>
      </c>
      <c r="K2431" s="86">
        <f>I2431*Segmentos!$D$7*(AL2431%)*IF(ISNUMBER(AM2431),AM2431%,0)</f>
        <v>40913.599999999868</v>
      </c>
      <c r="L2431" s="4"/>
      <c r="M2431" s="2">
        <v>0.31</v>
      </c>
      <c r="N2431" s="2">
        <v>1</v>
      </c>
      <c r="O2431" s="2">
        <v>29.3</v>
      </c>
      <c r="P2431" s="2">
        <v>60.364100000000001</v>
      </c>
      <c r="Q2431" s="2">
        <v>0.34</v>
      </c>
      <c r="R2431" s="2">
        <v>2</v>
      </c>
      <c r="S2431" s="2">
        <v>17.399999999999999</v>
      </c>
      <c r="T2431" s="2">
        <v>11.2348</v>
      </c>
      <c r="U2431" s="2">
        <v>0.3</v>
      </c>
      <c r="V2431" s="2">
        <v>0.6</v>
      </c>
      <c r="W2431" s="2">
        <v>51.3</v>
      </c>
      <c r="X2431" s="2">
        <v>12.2681</v>
      </c>
      <c r="Y2431" s="2">
        <v>0.53</v>
      </c>
      <c r="Z2431" s="2">
        <v>1.3</v>
      </c>
      <c r="AA2431" s="2">
        <v>40.6</v>
      </c>
      <c r="AB2431" s="2">
        <v>30.8216</v>
      </c>
      <c r="AC2431" s="2">
        <v>0.09</v>
      </c>
      <c r="AD2431" s="2">
        <v>0.6</v>
      </c>
      <c r="AE2431" s="2">
        <v>14.5</v>
      </c>
      <c r="AF2431" s="2">
        <v>6.0396000000000001</v>
      </c>
      <c r="AG2431" s="20">
        <v>0.24</v>
      </c>
      <c r="AH2431" s="20">
        <v>0.8</v>
      </c>
      <c r="AI2431" s="20">
        <v>31.7</v>
      </c>
      <c r="AJ2431" s="20">
        <v>22.168399999999998</v>
      </c>
      <c r="AK2431" s="18">
        <v>0.37</v>
      </c>
      <c r="AL2431" s="18">
        <v>1.3</v>
      </c>
      <c r="AM2431" s="18">
        <v>28.1</v>
      </c>
      <c r="AN2431" s="18">
        <v>38.195700000000002</v>
      </c>
      <c r="AO2431" s="2">
        <v>0.01</v>
      </c>
      <c r="AP2431" s="2">
        <v>0.2</v>
      </c>
      <c r="AQ2431" s="2">
        <v>7.1</v>
      </c>
      <c r="AR2431" s="2">
        <v>0.23119999999999999</v>
      </c>
      <c r="AS2431" s="2">
        <v>0.33</v>
      </c>
      <c r="AT2431" s="2">
        <v>1.4</v>
      </c>
      <c r="AU2431" s="2">
        <v>23.2</v>
      </c>
      <c r="AV2431" s="2">
        <v>14.219799999999999</v>
      </c>
      <c r="AW2431" s="2">
        <v>0.16</v>
      </c>
      <c r="AX2431" s="2">
        <v>0.6</v>
      </c>
      <c r="AY2431" s="2">
        <v>24.1</v>
      </c>
      <c r="AZ2431" s="2">
        <v>8.8047000000000004</v>
      </c>
      <c r="BA2431" s="2">
        <v>0.49</v>
      </c>
      <c r="BB2431" s="2">
        <v>1.4</v>
      </c>
      <c r="BC2431" s="2">
        <v>35.299999999999997</v>
      </c>
      <c r="BD2431" s="2">
        <v>37.108400000000003</v>
      </c>
      <c r="BE2431" s="4" t="str">
        <f t="shared" si="372"/>
        <v>NO APLICA</v>
      </c>
      <c r="BF2431" s="4">
        <f t="shared" si="373"/>
        <v>0.34360000000000002</v>
      </c>
      <c r="BG2431">
        <f t="shared" si="374"/>
        <v>0.01</v>
      </c>
      <c r="BH2431">
        <f t="shared" si="375"/>
        <v>0.33</v>
      </c>
      <c r="BI2431">
        <f t="shared" si="376"/>
        <v>0.49</v>
      </c>
      <c r="BJ2431">
        <f t="shared" si="377"/>
        <v>0.37</v>
      </c>
      <c r="BK2431">
        <f t="shared" si="378"/>
        <v>0.24</v>
      </c>
      <c r="BL2431">
        <f t="shared" si="379"/>
        <v>820.39999999999714</v>
      </c>
    </row>
    <row r="2432" spans="1:64" x14ac:dyDescent="0.2">
      <c r="A2432" s="1">
        <v>2430</v>
      </c>
      <c r="B2432" s="7" t="s">
        <v>115</v>
      </c>
      <c r="C2432" s="3">
        <v>40005</v>
      </c>
      <c r="D2432" s="4" t="s">
        <v>17</v>
      </c>
      <c r="E2432" s="4" t="s">
        <v>169</v>
      </c>
      <c r="F2432" s="5" t="str">
        <f t="shared" si="370"/>
        <v>S</v>
      </c>
      <c r="G2432" s="6">
        <v>0.8354166666666667</v>
      </c>
      <c r="H2432" s="6">
        <v>0.875</v>
      </c>
      <c r="I2432" s="85">
        <f t="shared" si="371"/>
        <v>56.999999999999957</v>
      </c>
      <c r="J2432" s="86">
        <f>I2432*Segmentos!$D$7*(AH2432%)*IF(ISNUMBER(AI2432),AI2432%,0)</f>
        <v>10761.599999999991</v>
      </c>
      <c r="K2432" s="86">
        <f>I2432*Segmentos!$D$7*(AL2432%)*IF(ISNUMBER(AM2432),AM2432%,0)</f>
        <v>23711.999999999985</v>
      </c>
      <c r="L2432" s="4"/>
      <c r="M2432" s="2">
        <v>0.08</v>
      </c>
      <c r="N2432" s="2">
        <v>0.7</v>
      </c>
      <c r="O2432" s="2">
        <v>12</v>
      </c>
      <c r="P2432" s="2">
        <v>100</v>
      </c>
      <c r="Q2432" s="2">
        <v>0</v>
      </c>
      <c r="R2432" s="2">
        <v>0</v>
      </c>
      <c r="S2432" s="8" t="s">
        <v>577</v>
      </c>
      <c r="T2432" s="2">
        <v>0</v>
      </c>
      <c r="U2432" s="2">
        <v>0.01</v>
      </c>
      <c r="V2432" s="2">
        <v>0.8</v>
      </c>
      <c r="W2432" s="2">
        <v>1.8</v>
      </c>
      <c r="X2432" s="2">
        <v>3.7965</v>
      </c>
      <c r="Y2432" s="2">
        <v>0.01</v>
      </c>
      <c r="Z2432" s="2">
        <v>0.3</v>
      </c>
      <c r="AA2432" s="2">
        <v>4.5</v>
      </c>
      <c r="AB2432" s="2">
        <v>5.3544999999999998</v>
      </c>
      <c r="AC2432" s="2">
        <v>0.22</v>
      </c>
      <c r="AD2432" s="2">
        <v>1.2</v>
      </c>
      <c r="AE2432" s="2">
        <v>18.3</v>
      </c>
      <c r="AF2432" s="2">
        <v>90.849000000000004</v>
      </c>
      <c r="AG2432" s="20">
        <v>0.05</v>
      </c>
      <c r="AH2432" s="20">
        <v>0.8</v>
      </c>
      <c r="AI2432" s="20">
        <v>5.9</v>
      </c>
      <c r="AJ2432" s="20">
        <v>28.8596</v>
      </c>
      <c r="AK2432" s="18">
        <v>0.11</v>
      </c>
      <c r="AL2432" s="18">
        <v>0.5</v>
      </c>
      <c r="AM2432" s="18">
        <v>20.8</v>
      </c>
      <c r="AN2432" s="18">
        <v>71.1404</v>
      </c>
      <c r="AO2432" s="2">
        <v>0.06</v>
      </c>
      <c r="AP2432" s="2">
        <v>1</v>
      </c>
      <c r="AQ2432" s="2">
        <v>5.5</v>
      </c>
      <c r="AR2432" s="2">
        <v>7.6962999999999999</v>
      </c>
      <c r="AS2432" s="2">
        <v>0.03</v>
      </c>
      <c r="AT2432" s="2">
        <v>0.7</v>
      </c>
      <c r="AU2432" s="2">
        <v>3.8</v>
      </c>
      <c r="AV2432" s="2">
        <v>7.3811999999999998</v>
      </c>
      <c r="AW2432" s="2">
        <v>0.19</v>
      </c>
      <c r="AX2432" s="2">
        <v>0.7</v>
      </c>
      <c r="AY2432" s="2">
        <v>26.8</v>
      </c>
      <c r="AZ2432" s="2">
        <v>69.715000000000003</v>
      </c>
      <c r="BA2432" s="2">
        <v>0.03</v>
      </c>
      <c r="BB2432" s="2">
        <v>0.5</v>
      </c>
      <c r="BC2432" s="2">
        <v>6.4</v>
      </c>
      <c r="BD2432" s="2">
        <v>15.2075</v>
      </c>
      <c r="BE2432" s="4" t="str">
        <f t="shared" si="372"/>
        <v>NO APLICA</v>
      </c>
      <c r="BF2432" s="4">
        <f t="shared" si="373"/>
        <v>9.2200000000000004E-2</v>
      </c>
      <c r="BG2432">
        <f t="shared" si="374"/>
        <v>0.06</v>
      </c>
      <c r="BH2432">
        <f t="shared" si="375"/>
        <v>0.03</v>
      </c>
      <c r="BI2432">
        <f t="shared" si="376"/>
        <v>0.19</v>
      </c>
      <c r="BJ2432">
        <f t="shared" si="377"/>
        <v>0.11</v>
      </c>
      <c r="BK2432">
        <f t="shared" si="378"/>
        <v>0.05</v>
      </c>
      <c r="BL2432">
        <f t="shared" si="379"/>
        <v>478.79999999999961</v>
      </c>
    </row>
    <row r="2433" spans="1:64" x14ac:dyDescent="0.2">
      <c r="A2433" s="1">
        <v>2431</v>
      </c>
      <c r="B2433" s="7" t="s">
        <v>58</v>
      </c>
      <c r="C2433" s="3">
        <v>40005</v>
      </c>
      <c r="D2433" s="4" t="s">
        <v>8</v>
      </c>
      <c r="E2433" s="4" t="s">
        <v>182</v>
      </c>
      <c r="F2433" s="5" t="str">
        <f t="shared" si="370"/>
        <v>S</v>
      </c>
      <c r="G2433" s="6">
        <v>0.91805555555555562</v>
      </c>
      <c r="H2433" s="6">
        <v>2.2916666666666669E-2</v>
      </c>
      <c r="I2433" s="85">
        <f t="shared" si="371"/>
        <v>150.99999999999989</v>
      </c>
      <c r="J2433" s="86">
        <f>I2433*Segmentos!$D$7*(AH2433%)*IF(ISNUMBER(AI2433),AI2433%,0)</f>
        <v>1822630.3999999983</v>
      </c>
      <c r="K2433" s="86">
        <f>I2433*Segmentos!$D$7*(AL2433%)*IF(ISNUMBER(AM2433),AM2433%,0)</f>
        <v>2869120.799999998</v>
      </c>
      <c r="L2433" s="4"/>
      <c r="M2433" s="2">
        <v>3.93</v>
      </c>
      <c r="N2433" s="2">
        <v>18.5</v>
      </c>
      <c r="O2433" s="2">
        <v>21.3</v>
      </c>
      <c r="P2433" s="2">
        <v>77.242400000000004</v>
      </c>
      <c r="Q2433" s="2">
        <v>2.37</v>
      </c>
      <c r="R2433" s="2">
        <v>11.3</v>
      </c>
      <c r="S2433" s="2">
        <v>21</v>
      </c>
      <c r="T2433" s="2">
        <v>7.7664</v>
      </c>
      <c r="U2433" s="2">
        <v>2.84</v>
      </c>
      <c r="V2433" s="2">
        <v>16.899999999999999</v>
      </c>
      <c r="W2433" s="2">
        <v>16.8</v>
      </c>
      <c r="X2433" s="2">
        <v>11.7166</v>
      </c>
      <c r="Y2433" s="2">
        <v>3.6</v>
      </c>
      <c r="Z2433" s="2">
        <v>16.7</v>
      </c>
      <c r="AA2433" s="2">
        <v>21.5</v>
      </c>
      <c r="AB2433" s="2">
        <v>20.903099999999998</v>
      </c>
      <c r="AC2433" s="2">
        <v>5.71</v>
      </c>
      <c r="AD2433" s="2">
        <v>24.7</v>
      </c>
      <c r="AE2433" s="2">
        <v>23.1</v>
      </c>
      <c r="AF2433" s="2">
        <v>36.856200000000001</v>
      </c>
      <c r="AG2433" s="20">
        <v>3.02</v>
      </c>
      <c r="AH2433" s="20">
        <v>16.399999999999999</v>
      </c>
      <c r="AI2433" s="20">
        <v>18.399999999999999</v>
      </c>
      <c r="AJ2433" s="20">
        <v>28.151700000000002</v>
      </c>
      <c r="AK2433" s="18">
        <v>4.75</v>
      </c>
      <c r="AL2433" s="18">
        <v>20.3</v>
      </c>
      <c r="AM2433" s="18">
        <v>23.4</v>
      </c>
      <c r="AN2433" s="18">
        <v>49.090699999999998</v>
      </c>
      <c r="AO2433" s="2">
        <v>2.29</v>
      </c>
      <c r="AP2433" s="2">
        <v>11.5</v>
      </c>
      <c r="AQ2433" s="2">
        <v>20</v>
      </c>
      <c r="AR2433" s="2">
        <v>4.9252000000000002</v>
      </c>
      <c r="AS2433" s="2">
        <v>2.37</v>
      </c>
      <c r="AT2433" s="2">
        <v>15.4</v>
      </c>
      <c r="AU2433" s="2">
        <v>15.4</v>
      </c>
      <c r="AV2433" s="2">
        <v>10.279199999999999</v>
      </c>
      <c r="AW2433" s="2">
        <v>4.34</v>
      </c>
      <c r="AX2433" s="2">
        <v>18.5</v>
      </c>
      <c r="AY2433" s="2">
        <v>23.5</v>
      </c>
      <c r="AZ2433" s="2">
        <v>24.533200000000001</v>
      </c>
      <c r="BA2433" s="2">
        <v>4.9800000000000004</v>
      </c>
      <c r="BB2433" s="2">
        <v>22.2</v>
      </c>
      <c r="BC2433" s="2">
        <v>22.4</v>
      </c>
      <c r="BD2433" s="2">
        <v>37.5047</v>
      </c>
      <c r="BE2433" s="4" t="str">
        <f t="shared" si="372"/>
        <v>ABURRIDO</v>
      </c>
      <c r="BF2433" s="4">
        <f t="shared" si="373"/>
        <v>3.4826000000000006</v>
      </c>
      <c r="BG2433">
        <f t="shared" si="374"/>
        <v>2.29</v>
      </c>
      <c r="BH2433">
        <f t="shared" si="375"/>
        <v>2.37</v>
      </c>
      <c r="BI2433">
        <f t="shared" si="376"/>
        <v>4.9800000000000004</v>
      </c>
      <c r="BJ2433">
        <f t="shared" si="377"/>
        <v>4.75</v>
      </c>
      <c r="BK2433">
        <f t="shared" si="378"/>
        <v>3.02</v>
      </c>
      <c r="BL2433">
        <f t="shared" si="379"/>
        <v>59501.549999999952</v>
      </c>
    </row>
    <row r="2434" spans="1:64" x14ac:dyDescent="0.2">
      <c r="A2434" s="1">
        <v>2432</v>
      </c>
      <c r="B2434" s="7" t="s">
        <v>61</v>
      </c>
      <c r="C2434" s="3">
        <v>40005</v>
      </c>
      <c r="D2434" s="4" t="s">
        <v>17</v>
      </c>
      <c r="E2434" s="4" t="s">
        <v>169</v>
      </c>
      <c r="F2434" s="5" t="str">
        <f t="shared" si="370"/>
        <v>S</v>
      </c>
      <c r="G2434" s="6">
        <v>0.91666666666666663</v>
      </c>
      <c r="H2434" s="6">
        <v>0.96388888888888891</v>
      </c>
      <c r="I2434" s="85">
        <f t="shared" si="371"/>
        <v>68.000000000000085</v>
      </c>
      <c r="J2434" s="86">
        <f>I2434*Segmentos!$D$7*(AH2434%)*IF(ISNUMBER(AI2434),AI2434%,0)</f>
        <v>88046.400000000111</v>
      </c>
      <c r="K2434" s="86">
        <f>I2434*Segmentos!$D$7*(AL2434%)*IF(ISNUMBER(AM2434),AM2434%,0)</f>
        <v>204027.2000000003</v>
      </c>
      <c r="L2434" s="4"/>
      <c r="M2434" s="2">
        <v>0.56000000000000005</v>
      </c>
      <c r="N2434" s="2">
        <v>1.3</v>
      </c>
      <c r="O2434" s="2">
        <v>42.1</v>
      </c>
      <c r="P2434" s="2">
        <v>99.796199999999999</v>
      </c>
      <c r="Q2434" s="2">
        <v>0</v>
      </c>
      <c r="R2434" s="2">
        <v>0.1</v>
      </c>
      <c r="S2434" s="2">
        <v>1.5</v>
      </c>
      <c r="T2434" s="2">
        <v>4.2599999999999999E-2</v>
      </c>
      <c r="U2434" s="2">
        <v>0</v>
      </c>
      <c r="V2434" s="2">
        <v>0</v>
      </c>
      <c r="W2434" s="8" t="s">
        <v>577</v>
      </c>
      <c r="X2434" s="2">
        <v>0</v>
      </c>
      <c r="Y2434" s="2">
        <v>0.49</v>
      </c>
      <c r="Z2434" s="2">
        <v>1.7</v>
      </c>
      <c r="AA2434" s="2">
        <v>29.1</v>
      </c>
      <c r="AB2434" s="2">
        <v>25.4923</v>
      </c>
      <c r="AC2434" s="2">
        <v>1.27</v>
      </c>
      <c r="AD2434" s="2">
        <v>2.5</v>
      </c>
      <c r="AE2434" s="2">
        <v>50.7</v>
      </c>
      <c r="AF2434" s="2">
        <v>74.261300000000006</v>
      </c>
      <c r="AG2434" s="20">
        <v>0.33</v>
      </c>
      <c r="AH2434" s="20">
        <v>1.3</v>
      </c>
      <c r="AI2434" s="20">
        <v>24.9</v>
      </c>
      <c r="AJ2434" s="20">
        <v>28.032</v>
      </c>
      <c r="AK2434" s="18">
        <v>0.77</v>
      </c>
      <c r="AL2434" s="18">
        <v>1.3</v>
      </c>
      <c r="AM2434" s="18">
        <v>57.7</v>
      </c>
      <c r="AN2434" s="18">
        <v>71.764200000000002</v>
      </c>
      <c r="AO2434" s="2">
        <v>0.28000000000000003</v>
      </c>
      <c r="AP2434" s="2">
        <v>1.5</v>
      </c>
      <c r="AQ2434" s="2">
        <v>18.399999999999999</v>
      </c>
      <c r="AR2434" s="2">
        <v>5.4882999999999997</v>
      </c>
      <c r="AS2434" s="2">
        <v>0.17</v>
      </c>
      <c r="AT2434" s="2">
        <v>0.5</v>
      </c>
      <c r="AU2434" s="2">
        <v>34.200000000000003</v>
      </c>
      <c r="AV2434" s="2">
        <v>6.8079999999999998</v>
      </c>
      <c r="AW2434" s="2">
        <v>0.93</v>
      </c>
      <c r="AX2434" s="2">
        <v>1.3</v>
      </c>
      <c r="AY2434" s="2">
        <v>70.599999999999994</v>
      </c>
      <c r="AZ2434" s="2">
        <v>47.534599999999998</v>
      </c>
      <c r="BA2434" s="2">
        <v>0.59</v>
      </c>
      <c r="BB2434" s="2">
        <v>1.8</v>
      </c>
      <c r="BC2434" s="2">
        <v>33.299999999999997</v>
      </c>
      <c r="BD2434" s="2">
        <v>39.965299999999999</v>
      </c>
      <c r="BE2434" s="4" t="str">
        <f t="shared" si="372"/>
        <v>ABURRIDO</v>
      </c>
      <c r="BF2434" s="4">
        <f t="shared" si="373"/>
        <v>0.49379999999999996</v>
      </c>
      <c r="BG2434">
        <f t="shared" si="374"/>
        <v>0.28000000000000003</v>
      </c>
      <c r="BH2434">
        <f t="shared" si="375"/>
        <v>0.17</v>
      </c>
      <c r="BI2434">
        <f t="shared" si="376"/>
        <v>0.93</v>
      </c>
      <c r="BJ2434">
        <f t="shared" si="377"/>
        <v>0.77</v>
      </c>
      <c r="BK2434">
        <f t="shared" si="378"/>
        <v>0.33</v>
      </c>
      <c r="BL2434">
        <f t="shared" si="379"/>
        <v>3721.6400000000053</v>
      </c>
    </row>
    <row r="2435" spans="1:64" x14ac:dyDescent="0.2">
      <c r="A2435" s="1">
        <v>2433</v>
      </c>
      <c r="B2435" s="7" t="s">
        <v>53</v>
      </c>
      <c r="C2435" s="3">
        <v>40005</v>
      </c>
      <c r="D2435" s="4" t="s">
        <v>3</v>
      </c>
      <c r="E2435" s="4" t="s">
        <v>178</v>
      </c>
      <c r="F2435" s="5" t="str">
        <f t="shared" si="370"/>
        <v>S</v>
      </c>
      <c r="G2435" s="6">
        <v>0.79791666666666661</v>
      </c>
      <c r="H2435" s="6">
        <v>0.87430555555555556</v>
      </c>
      <c r="I2435" s="85">
        <f t="shared" si="371"/>
        <v>110.00000000000009</v>
      </c>
      <c r="J2435" s="86">
        <f>I2435*Segmentos!$D$7*(AH2435%)*IF(ISNUMBER(AI2435),AI2435%,0)</f>
        <v>1135992.0000000009</v>
      </c>
      <c r="K2435" s="86">
        <f>I2435*Segmentos!$D$7*(AL2435%)*IF(ISNUMBER(AM2435),AM2435%,0)</f>
        <v>752840.00000000047</v>
      </c>
      <c r="L2435" s="4"/>
      <c r="M2435" s="2">
        <v>2.13</v>
      </c>
      <c r="N2435" s="2">
        <v>6.8</v>
      </c>
      <c r="O2435" s="2">
        <v>31.5</v>
      </c>
      <c r="P2435" s="2">
        <v>74.408199999999994</v>
      </c>
      <c r="Q2435" s="2">
        <v>0.89</v>
      </c>
      <c r="R2435" s="2">
        <v>4.8</v>
      </c>
      <c r="S2435" s="2">
        <v>18.600000000000001</v>
      </c>
      <c r="T2435" s="2">
        <v>5.1863999999999999</v>
      </c>
      <c r="U2435" s="2">
        <v>1.59</v>
      </c>
      <c r="V2435" s="2">
        <v>6.1</v>
      </c>
      <c r="W2435" s="2">
        <v>26.2</v>
      </c>
      <c r="X2435" s="2">
        <v>11.6341</v>
      </c>
      <c r="Y2435" s="2">
        <v>2.86</v>
      </c>
      <c r="Z2435" s="2">
        <v>9.1</v>
      </c>
      <c r="AA2435" s="2">
        <v>31.5</v>
      </c>
      <c r="AB2435" s="2">
        <v>29.498200000000001</v>
      </c>
      <c r="AC2435" s="2">
        <v>2.4500000000000002</v>
      </c>
      <c r="AD2435" s="2">
        <v>6.1</v>
      </c>
      <c r="AE2435" s="2">
        <v>39.9</v>
      </c>
      <c r="AF2435" s="2">
        <v>28.089400000000001</v>
      </c>
      <c r="AG2435" s="20">
        <v>2.59</v>
      </c>
      <c r="AH2435" s="20">
        <v>7.8</v>
      </c>
      <c r="AI2435" s="20">
        <v>33.1</v>
      </c>
      <c r="AJ2435" s="20">
        <v>42.997199999999999</v>
      </c>
      <c r="AK2435" s="18">
        <v>1.71</v>
      </c>
      <c r="AL2435" s="18">
        <v>5.8</v>
      </c>
      <c r="AM2435" s="18">
        <v>29.5</v>
      </c>
      <c r="AN2435" s="18">
        <v>31.411000000000001</v>
      </c>
      <c r="AO2435" s="2">
        <v>0.31</v>
      </c>
      <c r="AP2435" s="2">
        <v>2.6</v>
      </c>
      <c r="AQ2435" s="2">
        <v>11.8</v>
      </c>
      <c r="AR2435" s="2">
        <v>1.1761999999999999</v>
      </c>
      <c r="AS2435" s="2">
        <v>0.39</v>
      </c>
      <c r="AT2435" s="2">
        <v>4.8</v>
      </c>
      <c r="AU2435" s="2">
        <v>8.1999999999999993</v>
      </c>
      <c r="AV2435" s="2">
        <v>3.0064000000000002</v>
      </c>
      <c r="AW2435" s="2">
        <v>2.67</v>
      </c>
      <c r="AX2435" s="2">
        <v>6.7</v>
      </c>
      <c r="AY2435" s="2">
        <v>39.799999999999997</v>
      </c>
      <c r="AZ2435" s="2">
        <v>26.808800000000002</v>
      </c>
      <c r="BA2435" s="2">
        <v>3.24</v>
      </c>
      <c r="BB2435" s="2">
        <v>9.1</v>
      </c>
      <c r="BC2435" s="2">
        <v>35.5</v>
      </c>
      <c r="BD2435" s="2">
        <v>43.416699999999999</v>
      </c>
      <c r="BE2435" s="4" t="str">
        <f t="shared" si="372"/>
        <v>ABURRIDO</v>
      </c>
      <c r="BF2435" s="4">
        <f t="shared" si="373"/>
        <v>1.5713999999999999</v>
      </c>
      <c r="BG2435">
        <f t="shared" si="374"/>
        <v>0.31</v>
      </c>
      <c r="BH2435">
        <f t="shared" si="375"/>
        <v>0.39</v>
      </c>
      <c r="BI2435">
        <f t="shared" si="376"/>
        <v>3.24</v>
      </c>
      <c r="BJ2435">
        <f t="shared" si="377"/>
        <v>1.71</v>
      </c>
      <c r="BK2435">
        <f t="shared" si="378"/>
        <v>2.59</v>
      </c>
      <c r="BL2435">
        <f t="shared" si="379"/>
        <v>23562.000000000018</v>
      </c>
    </row>
    <row r="2436" spans="1:64" x14ac:dyDescent="0.2">
      <c r="A2436" s="1">
        <v>2434</v>
      </c>
      <c r="B2436" s="7" t="s">
        <v>10</v>
      </c>
      <c r="C2436" s="3">
        <v>40005</v>
      </c>
      <c r="D2436" s="4" t="s">
        <v>8</v>
      </c>
      <c r="E2436" s="4" t="s">
        <v>164</v>
      </c>
      <c r="F2436" s="5" t="str">
        <f t="shared" ref="F2436:F2499" si="380">CONCATENATE(IF(WEEKDAY(C2436)=1,"D",""),IF(WEEKDAY(C2436)=2,"L",""),IF(WEEKDAY(C2436)=3,"M",""),IF(WEEKDAY(C2436)=4,"W",""),IF(WEEKDAY(C2436)=5,"J",""),IF(WEEKDAY(C2436)=6,"V",""),IF(WEEKDAY(C2436)=7,"S",""))</f>
        <v>S</v>
      </c>
      <c r="G2436" s="6">
        <v>0.87361111111111101</v>
      </c>
      <c r="H2436" s="6">
        <v>0.91527777777777775</v>
      </c>
      <c r="I2436" s="85">
        <f t="shared" ref="I2436:I2499" si="381">IF(H2436&gt;=G2436,(H2436-G2436)*24*60,("24:00:00"-G2436+H2436)*24*60)</f>
        <v>60.000000000000107</v>
      </c>
      <c r="J2436" s="86">
        <f>I2436*Segmentos!$D$7*(AH2436%)*IF(ISNUMBER(AI2436),AI2436%,0)</f>
        <v>944064.00000000163</v>
      </c>
      <c r="K2436" s="86">
        <f>I2436*Segmentos!$D$7*(AL2436%)*IF(ISNUMBER(AM2436),AM2436%,0)</f>
        <v>1063920.0000000019</v>
      </c>
      <c r="L2436" s="4"/>
      <c r="M2436" s="2">
        <v>4.2</v>
      </c>
      <c r="N2436" s="2">
        <v>14.6</v>
      </c>
      <c r="O2436" s="2">
        <v>28.8</v>
      </c>
      <c r="P2436" s="2">
        <v>89.648499999999999</v>
      </c>
      <c r="Q2436" s="2">
        <v>1.8</v>
      </c>
      <c r="R2436" s="2">
        <v>8.1999999999999993</v>
      </c>
      <c r="S2436" s="2">
        <v>22</v>
      </c>
      <c r="T2436" s="2">
        <v>6.4053000000000004</v>
      </c>
      <c r="U2436" s="2">
        <v>2.0499999999999998</v>
      </c>
      <c r="V2436" s="2">
        <v>10.1</v>
      </c>
      <c r="W2436" s="2">
        <v>20.2</v>
      </c>
      <c r="X2436" s="2">
        <v>9.1643000000000008</v>
      </c>
      <c r="Y2436" s="2">
        <v>4.3499999999999996</v>
      </c>
      <c r="Z2436" s="2">
        <v>15.3</v>
      </c>
      <c r="AA2436" s="2">
        <v>28.5</v>
      </c>
      <c r="AB2436" s="2">
        <v>27.459</v>
      </c>
      <c r="AC2436" s="2">
        <v>6.65</v>
      </c>
      <c r="AD2436" s="2">
        <v>20.100000000000001</v>
      </c>
      <c r="AE2436" s="2">
        <v>33.1</v>
      </c>
      <c r="AF2436" s="2">
        <v>46.619799999999998</v>
      </c>
      <c r="AG2436" s="20">
        <v>3.93</v>
      </c>
      <c r="AH2436" s="20">
        <v>14.9</v>
      </c>
      <c r="AI2436" s="20">
        <v>26.4</v>
      </c>
      <c r="AJ2436" s="20">
        <v>39.874600000000001</v>
      </c>
      <c r="AK2436" s="18">
        <v>4.43</v>
      </c>
      <c r="AL2436" s="18">
        <v>14.3</v>
      </c>
      <c r="AM2436" s="18">
        <v>31</v>
      </c>
      <c r="AN2436" s="18">
        <v>49.773899999999998</v>
      </c>
      <c r="AO2436" s="2">
        <v>1.1100000000000001</v>
      </c>
      <c r="AP2436" s="2">
        <v>8.4</v>
      </c>
      <c r="AQ2436" s="2">
        <v>13.2</v>
      </c>
      <c r="AR2436" s="2">
        <v>2.5832999999999999</v>
      </c>
      <c r="AS2436" s="2">
        <v>3.99</v>
      </c>
      <c r="AT2436" s="2">
        <v>12.7</v>
      </c>
      <c r="AU2436" s="2">
        <v>31.3</v>
      </c>
      <c r="AV2436" s="2">
        <v>18.781099999999999</v>
      </c>
      <c r="AW2436" s="2">
        <v>3.59</v>
      </c>
      <c r="AX2436" s="2">
        <v>13.6</v>
      </c>
      <c r="AY2436" s="2">
        <v>26.5</v>
      </c>
      <c r="AZ2436" s="2">
        <v>22.046199999999999</v>
      </c>
      <c r="BA2436" s="2">
        <v>5.65</v>
      </c>
      <c r="BB2436" s="2">
        <v>18.2</v>
      </c>
      <c r="BC2436" s="2">
        <v>31</v>
      </c>
      <c r="BD2436" s="2">
        <v>46.238</v>
      </c>
      <c r="BE2436" s="4" t="str">
        <f t="shared" ref="BE2436:BE2499" si="382">IF(OR(E2436="NOTICIERO",E2436="INFORMATIVO"),"NO APLICA",IF(I2436&lt;60,"NO APLICA",IF(M2436&lt;6,"ABURRIDO",IF(O2436&lt;25,"ABURRIDO","ENTRETENIDO"))))</f>
        <v>NO APLICA</v>
      </c>
      <c r="BF2436" s="4">
        <f t="shared" ref="BF2436:BF2499" si="383">SUMPRODUCT($BG$2:$BK$2,BG2436:BK2436)/5</f>
        <v>4.2480000000000002</v>
      </c>
      <c r="BG2436">
        <f t="shared" ref="BG2436:BG2499" si="384">AO2436</f>
        <v>1.1100000000000001</v>
      </c>
      <c r="BH2436">
        <f t="shared" ref="BH2436:BH2499" si="385">AS2436</f>
        <v>3.99</v>
      </c>
      <c r="BI2436">
        <f t="shared" ref="BI2436:BI2499" si="386">MAX(AW2436,BA2436)</f>
        <v>5.65</v>
      </c>
      <c r="BJ2436">
        <f t="shared" ref="BJ2436:BJ2499" si="387">AK2436</f>
        <v>4.43</v>
      </c>
      <c r="BK2436">
        <f t="shared" ref="BK2436:BK2499" si="388">AG2436</f>
        <v>3.93</v>
      </c>
      <c r="BL2436">
        <f t="shared" ref="BL2436:BL2499" si="389">IFERROR((I2436*N2436*O2436),0)</f>
        <v>25228.800000000047</v>
      </c>
    </row>
    <row r="2437" spans="1:64" x14ac:dyDescent="0.2">
      <c r="A2437" s="1">
        <v>2435</v>
      </c>
      <c r="B2437" s="7" t="s">
        <v>142</v>
      </c>
      <c r="C2437" s="3">
        <v>40005</v>
      </c>
      <c r="D2437" s="4" t="s">
        <v>629</v>
      </c>
      <c r="E2437" s="4" t="s">
        <v>186</v>
      </c>
      <c r="F2437" s="5" t="str">
        <f t="shared" si="380"/>
        <v>S</v>
      </c>
      <c r="G2437" s="6">
        <v>0.91666666666666663</v>
      </c>
      <c r="H2437" s="6">
        <v>0.93680555555555556</v>
      </c>
      <c r="I2437" s="85">
        <f t="shared" si="381"/>
        <v>29.000000000000057</v>
      </c>
      <c r="J2437" s="86">
        <f>I2437*Segmentos!$D$7*(AH2437%)*IF(ISNUMBER(AI2437),AI2437%,0)</f>
        <v>42966.400000000074</v>
      </c>
      <c r="K2437" s="86">
        <f>I2437*Segmentos!$D$7*(AL2437%)*IF(ISNUMBER(AM2437),AM2437%,0)</f>
        <v>18652.800000000036</v>
      </c>
      <c r="L2437" s="4"/>
      <c r="M2437" s="2">
        <v>0.26</v>
      </c>
      <c r="N2437" s="2">
        <v>0.7</v>
      </c>
      <c r="O2437" s="2">
        <v>36.9</v>
      </c>
      <c r="P2437" s="2">
        <v>100</v>
      </c>
      <c r="Q2437" s="2">
        <v>0.08</v>
      </c>
      <c r="R2437" s="2">
        <v>0.6</v>
      </c>
      <c r="S2437" s="2">
        <v>13.2</v>
      </c>
      <c r="T2437" s="2">
        <v>5.3045999999999998</v>
      </c>
      <c r="U2437" s="2">
        <v>0.02</v>
      </c>
      <c r="V2437" s="2">
        <v>0.6</v>
      </c>
      <c r="W2437" s="2">
        <v>3.4</v>
      </c>
      <c r="X2437" s="2">
        <v>1.6673</v>
      </c>
      <c r="Y2437" s="2">
        <v>0</v>
      </c>
      <c r="Z2437" s="2">
        <v>0</v>
      </c>
      <c r="AA2437" s="8" t="s">
        <v>577</v>
      </c>
      <c r="AB2437" s="2">
        <v>0</v>
      </c>
      <c r="AC2437" s="2">
        <v>0.73</v>
      </c>
      <c r="AD2437" s="2">
        <v>1.4</v>
      </c>
      <c r="AE2437" s="2">
        <v>51</v>
      </c>
      <c r="AF2437" s="2">
        <v>93.028199999999998</v>
      </c>
      <c r="AG2437" s="20">
        <v>0.35</v>
      </c>
      <c r="AH2437" s="20">
        <v>0.8</v>
      </c>
      <c r="AI2437" s="20">
        <v>46.3</v>
      </c>
      <c r="AJ2437" s="20">
        <v>65.034800000000004</v>
      </c>
      <c r="AK2437" s="18">
        <v>0.17</v>
      </c>
      <c r="AL2437" s="18">
        <v>0.6</v>
      </c>
      <c r="AM2437" s="18">
        <v>26.8</v>
      </c>
      <c r="AN2437" s="18">
        <v>34.965200000000003</v>
      </c>
      <c r="AO2437" s="2">
        <v>0.01</v>
      </c>
      <c r="AP2437" s="2">
        <v>0.1</v>
      </c>
      <c r="AQ2437" s="2">
        <v>6.9</v>
      </c>
      <c r="AR2437" s="2">
        <v>0.43819999999999998</v>
      </c>
      <c r="AS2437" s="2">
        <v>0.19</v>
      </c>
      <c r="AT2437" s="2">
        <v>0.4</v>
      </c>
      <c r="AU2437" s="2">
        <v>44.8</v>
      </c>
      <c r="AV2437" s="2">
        <v>16.062899999999999</v>
      </c>
      <c r="AW2437" s="2">
        <v>0</v>
      </c>
      <c r="AX2437" s="2">
        <v>0</v>
      </c>
      <c r="AY2437" s="8" t="s">
        <v>577</v>
      </c>
      <c r="AZ2437" s="2">
        <v>0</v>
      </c>
      <c r="BA2437" s="2">
        <v>0.56000000000000005</v>
      </c>
      <c r="BB2437" s="2">
        <v>1.5</v>
      </c>
      <c r="BC2437" s="2">
        <v>36.5</v>
      </c>
      <c r="BD2437" s="2">
        <v>83.498900000000006</v>
      </c>
      <c r="BE2437" s="4" t="str">
        <f t="shared" si="382"/>
        <v>NO APLICA</v>
      </c>
      <c r="BF2437" s="4">
        <f t="shared" si="383"/>
        <v>0.29339999999999999</v>
      </c>
      <c r="BG2437">
        <f t="shared" si="384"/>
        <v>0.01</v>
      </c>
      <c r="BH2437">
        <f t="shared" si="385"/>
        <v>0.19</v>
      </c>
      <c r="BI2437">
        <f t="shared" si="386"/>
        <v>0.56000000000000005</v>
      </c>
      <c r="BJ2437">
        <f t="shared" si="387"/>
        <v>0.17</v>
      </c>
      <c r="BK2437">
        <f t="shared" si="388"/>
        <v>0.35</v>
      </c>
      <c r="BL2437">
        <f t="shared" si="389"/>
        <v>749.07000000000141</v>
      </c>
    </row>
    <row r="2438" spans="1:64" x14ac:dyDescent="0.2">
      <c r="A2438" s="1">
        <v>2436</v>
      </c>
      <c r="B2438" s="7" t="s">
        <v>136</v>
      </c>
      <c r="C2438" s="3">
        <v>40005</v>
      </c>
      <c r="D2438" s="4" t="s">
        <v>626</v>
      </c>
      <c r="E2438" s="4" t="s">
        <v>174</v>
      </c>
      <c r="F2438" s="5" t="str">
        <f t="shared" si="380"/>
        <v>S</v>
      </c>
      <c r="G2438" s="6">
        <v>0.91805555555555562</v>
      </c>
      <c r="H2438" s="6">
        <v>0.98611111111111116</v>
      </c>
      <c r="I2438" s="85">
        <f t="shared" si="381"/>
        <v>97.999999999999972</v>
      </c>
      <c r="J2438" s="86">
        <f>I2438*Segmentos!$D$7*(AH2438%)*IF(ISNUMBER(AI2438),AI2438%,0)</f>
        <v>2153843.9999999991</v>
      </c>
      <c r="K2438" s="86">
        <f>I2438*Segmentos!$D$7*(AL2438%)*IF(ISNUMBER(AM2438),AM2438%,0)</f>
        <v>2803113.5999999987</v>
      </c>
      <c r="L2438" s="4"/>
      <c r="M2438" s="2">
        <v>6.36</v>
      </c>
      <c r="N2438" s="2">
        <v>19.399999999999999</v>
      </c>
      <c r="O2438" s="2">
        <v>32.799999999999997</v>
      </c>
      <c r="P2438" s="2">
        <v>84.737200000000001</v>
      </c>
      <c r="Q2438" s="2">
        <v>5.94</v>
      </c>
      <c r="R2438" s="2">
        <v>15.8</v>
      </c>
      <c r="S2438" s="2">
        <v>37.700000000000003</v>
      </c>
      <c r="T2438" s="2">
        <v>13.210800000000001</v>
      </c>
      <c r="U2438" s="2">
        <v>7.03</v>
      </c>
      <c r="V2438" s="2">
        <v>17.7</v>
      </c>
      <c r="W2438" s="2">
        <v>39.6</v>
      </c>
      <c r="X2438" s="2">
        <v>19.6508</v>
      </c>
      <c r="Y2438" s="2">
        <v>6.89</v>
      </c>
      <c r="Z2438" s="2">
        <v>20.3</v>
      </c>
      <c r="AA2438" s="2">
        <v>34</v>
      </c>
      <c r="AB2438" s="2">
        <v>27.120100000000001</v>
      </c>
      <c r="AC2438" s="2">
        <v>5.66</v>
      </c>
      <c r="AD2438" s="2">
        <v>21.5</v>
      </c>
      <c r="AE2438" s="2">
        <v>26.4</v>
      </c>
      <c r="AF2438" s="2">
        <v>24.755500000000001</v>
      </c>
      <c r="AG2438" s="20">
        <v>5.5</v>
      </c>
      <c r="AH2438" s="20">
        <v>18.5</v>
      </c>
      <c r="AI2438" s="20">
        <v>29.7</v>
      </c>
      <c r="AJ2438" s="20">
        <v>34.7849</v>
      </c>
      <c r="AK2438" s="18">
        <v>7.13</v>
      </c>
      <c r="AL2438" s="18">
        <v>20.2</v>
      </c>
      <c r="AM2438" s="18">
        <v>35.4</v>
      </c>
      <c r="AN2438" s="18">
        <v>49.952399999999997</v>
      </c>
      <c r="AO2438" s="2">
        <v>4.18</v>
      </c>
      <c r="AP2438" s="2">
        <v>13.3</v>
      </c>
      <c r="AQ2438" s="2">
        <v>31.5</v>
      </c>
      <c r="AR2438" s="2">
        <v>6.0861000000000001</v>
      </c>
      <c r="AS2438" s="2">
        <v>5.16</v>
      </c>
      <c r="AT2438" s="2">
        <v>17.5</v>
      </c>
      <c r="AU2438" s="2">
        <v>29.4</v>
      </c>
      <c r="AV2438" s="2">
        <v>15.1356</v>
      </c>
      <c r="AW2438" s="2">
        <v>7.03</v>
      </c>
      <c r="AX2438" s="2">
        <v>20</v>
      </c>
      <c r="AY2438" s="2">
        <v>35.1</v>
      </c>
      <c r="AZ2438" s="2">
        <v>26.933399999999999</v>
      </c>
      <c r="BA2438" s="2">
        <v>7.17</v>
      </c>
      <c r="BB2438" s="2">
        <v>21.7</v>
      </c>
      <c r="BC2438" s="2">
        <v>33</v>
      </c>
      <c r="BD2438" s="2">
        <v>36.582099999999997</v>
      </c>
      <c r="BE2438" s="4" t="str">
        <f t="shared" si="382"/>
        <v>ENTRETENIDO</v>
      </c>
      <c r="BF2438" s="4">
        <f t="shared" si="383"/>
        <v>5.9285999999999994</v>
      </c>
      <c r="BG2438">
        <f t="shared" si="384"/>
        <v>4.18</v>
      </c>
      <c r="BH2438">
        <f t="shared" si="385"/>
        <v>5.16</v>
      </c>
      <c r="BI2438">
        <f t="shared" si="386"/>
        <v>7.17</v>
      </c>
      <c r="BJ2438">
        <f t="shared" si="387"/>
        <v>7.13</v>
      </c>
      <c r="BK2438">
        <f t="shared" si="388"/>
        <v>5.5</v>
      </c>
      <c r="BL2438">
        <f t="shared" si="389"/>
        <v>62359.359999999971</v>
      </c>
    </row>
    <row r="2439" spans="1:64" x14ac:dyDescent="0.2">
      <c r="A2439" s="1">
        <v>2437</v>
      </c>
      <c r="B2439" s="7" t="s">
        <v>25</v>
      </c>
      <c r="C2439" s="3">
        <v>40005</v>
      </c>
      <c r="D2439" s="4" t="s">
        <v>629</v>
      </c>
      <c r="E2439" s="4" t="s">
        <v>171</v>
      </c>
      <c r="F2439" s="5" t="str">
        <f t="shared" si="380"/>
        <v>S</v>
      </c>
      <c r="G2439" s="6">
        <v>0.88611111111111107</v>
      </c>
      <c r="H2439" s="6">
        <v>0.88749999999999996</v>
      </c>
      <c r="I2439" s="85">
        <f t="shared" si="381"/>
        <v>1.9999999999999929</v>
      </c>
      <c r="J2439" s="86">
        <f>I2439*Segmentos!$D$7*(AH2439%)*IF(ISNUMBER(AI2439),AI2439%,0)</f>
        <v>3199.9999999999891</v>
      </c>
      <c r="K2439" s="86">
        <f>I2439*Segmentos!$D$7*(AL2439%)*IF(ISNUMBER(AM2439),AM2439%,0)</f>
        <v>4799.9999999999836</v>
      </c>
      <c r="L2439" s="4"/>
      <c r="M2439" s="2">
        <v>0.47</v>
      </c>
      <c r="N2439" s="2">
        <v>0.5</v>
      </c>
      <c r="O2439" s="2">
        <v>100</v>
      </c>
      <c r="P2439" s="2">
        <v>68.812600000000003</v>
      </c>
      <c r="Q2439" s="2">
        <v>0.64</v>
      </c>
      <c r="R2439" s="2">
        <v>0.6</v>
      </c>
      <c r="S2439" s="2">
        <v>100</v>
      </c>
      <c r="T2439" s="2">
        <v>15.7783</v>
      </c>
      <c r="U2439" s="2">
        <v>0.28999999999999998</v>
      </c>
      <c r="V2439" s="2">
        <v>0.3</v>
      </c>
      <c r="W2439" s="2">
        <v>100</v>
      </c>
      <c r="X2439" s="2">
        <v>8.9642999999999997</v>
      </c>
      <c r="Y2439" s="2">
        <v>0.66</v>
      </c>
      <c r="Z2439" s="2">
        <v>0.7</v>
      </c>
      <c r="AA2439" s="2">
        <v>100</v>
      </c>
      <c r="AB2439" s="2">
        <v>28.474299999999999</v>
      </c>
      <c r="AC2439" s="2">
        <v>0.32</v>
      </c>
      <c r="AD2439" s="2">
        <v>0.3</v>
      </c>
      <c r="AE2439" s="2">
        <v>100</v>
      </c>
      <c r="AF2439" s="2">
        <v>15.595700000000001</v>
      </c>
      <c r="AG2439" s="20">
        <v>0.38</v>
      </c>
      <c r="AH2439" s="20">
        <v>0.4</v>
      </c>
      <c r="AI2439" s="20">
        <v>100</v>
      </c>
      <c r="AJ2439" s="20">
        <v>26.215699999999998</v>
      </c>
      <c r="AK2439" s="18">
        <v>0.55000000000000004</v>
      </c>
      <c r="AL2439" s="18">
        <v>0.6</v>
      </c>
      <c r="AM2439" s="18">
        <v>100</v>
      </c>
      <c r="AN2439" s="18">
        <v>42.596899999999998</v>
      </c>
      <c r="AO2439" s="2">
        <v>0.08</v>
      </c>
      <c r="AP2439" s="2">
        <v>0.1</v>
      </c>
      <c r="AQ2439" s="2">
        <v>100</v>
      </c>
      <c r="AR2439" s="2">
        <v>1.2133</v>
      </c>
      <c r="AS2439" s="2">
        <v>0.71</v>
      </c>
      <c r="AT2439" s="2">
        <v>0.7</v>
      </c>
      <c r="AU2439" s="2">
        <v>100</v>
      </c>
      <c r="AV2439" s="2">
        <v>22.9556</v>
      </c>
      <c r="AW2439" s="2">
        <v>0.32</v>
      </c>
      <c r="AX2439" s="2">
        <v>0.3</v>
      </c>
      <c r="AY2439" s="2">
        <v>100</v>
      </c>
      <c r="AZ2439" s="2">
        <v>13.6709</v>
      </c>
      <c r="BA2439" s="2">
        <v>0.55000000000000004</v>
      </c>
      <c r="BB2439" s="2">
        <v>0.5</v>
      </c>
      <c r="BC2439" s="2">
        <v>100</v>
      </c>
      <c r="BD2439" s="2">
        <v>30.972799999999999</v>
      </c>
      <c r="BE2439" s="4" t="str">
        <f t="shared" si="382"/>
        <v>NO APLICA</v>
      </c>
      <c r="BF2439" s="4">
        <f t="shared" si="383"/>
        <v>0.55340000000000011</v>
      </c>
      <c r="BG2439">
        <f t="shared" si="384"/>
        <v>0.08</v>
      </c>
      <c r="BH2439">
        <f t="shared" si="385"/>
        <v>0.71</v>
      </c>
      <c r="BI2439">
        <f t="shared" si="386"/>
        <v>0.55000000000000004</v>
      </c>
      <c r="BJ2439">
        <f t="shared" si="387"/>
        <v>0.55000000000000004</v>
      </c>
      <c r="BK2439">
        <f t="shared" si="388"/>
        <v>0.38</v>
      </c>
      <c r="BL2439">
        <f t="shared" si="389"/>
        <v>99.999999999999645</v>
      </c>
    </row>
    <row r="2440" spans="1:64" x14ac:dyDescent="0.2">
      <c r="A2440" s="1">
        <v>2438</v>
      </c>
      <c r="B2440" s="7" t="s">
        <v>51</v>
      </c>
      <c r="C2440" s="3">
        <v>40005</v>
      </c>
      <c r="D2440" s="4" t="s">
        <v>627</v>
      </c>
      <c r="E2440" s="4" t="s">
        <v>177</v>
      </c>
      <c r="F2440" s="5" t="str">
        <f t="shared" si="380"/>
        <v>S</v>
      </c>
      <c r="G2440" s="6">
        <v>0.79374999999999996</v>
      </c>
      <c r="H2440" s="6">
        <v>0.875</v>
      </c>
      <c r="I2440" s="85">
        <f t="shared" si="381"/>
        <v>117.00000000000006</v>
      </c>
      <c r="J2440" s="86">
        <f>I2440*Segmentos!$D$7*(AH2440%)*IF(ISNUMBER(AI2440),AI2440%,0)</f>
        <v>1671836.4000000011</v>
      </c>
      <c r="K2440" s="86">
        <f>I2440*Segmentos!$D$7*(AL2440%)*IF(ISNUMBER(AM2440),AM2440%,0)</f>
        <v>1943557.2000000011</v>
      </c>
      <c r="L2440" s="4"/>
      <c r="M2440" s="2">
        <v>3.88</v>
      </c>
      <c r="N2440" s="2">
        <v>12.3</v>
      </c>
      <c r="O2440" s="2">
        <v>31.5</v>
      </c>
      <c r="P2440" s="2">
        <v>94.183700000000002</v>
      </c>
      <c r="Q2440" s="2">
        <v>1.92</v>
      </c>
      <c r="R2440" s="2">
        <v>6.4</v>
      </c>
      <c r="S2440" s="2">
        <v>30.1</v>
      </c>
      <c r="T2440" s="2">
        <v>7.7797999999999998</v>
      </c>
      <c r="U2440" s="2">
        <v>1.69</v>
      </c>
      <c r="V2440" s="2">
        <v>7.7</v>
      </c>
      <c r="W2440" s="2">
        <v>21.8</v>
      </c>
      <c r="X2440" s="2">
        <v>8.5942000000000007</v>
      </c>
      <c r="Y2440" s="2">
        <v>2.54</v>
      </c>
      <c r="Z2440" s="2">
        <v>11.8</v>
      </c>
      <c r="AA2440" s="2">
        <v>21.6</v>
      </c>
      <c r="AB2440" s="2">
        <v>18.192499999999999</v>
      </c>
      <c r="AC2440" s="2">
        <v>7.48</v>
      </c>
      <c r="AD2440" s="2">
        <v>18.8</v>
      </c>
      <c r="AE2440" s="2">
        <v>39.799999999999997</v>
      </c>
      <c r="AF2440" s="2">
        <v>59.6173</v>
      </c>
      <c r="AG2440" s="20">
        <v>3.58</v>
      </c>
      <c r="AH2440" s="20">
        <v>13.9</v>
      </c>
      <c r="AI2440" s="20">
        <v>25.7</v>
      </c>
      <c r="AJ2440" s="20">
        <v>41.253100000000003</v>
      </c>
      <c r="AK2440" s="18">
        <v>4.1500000000000004</v>
      </c>
      <c r="AL2440" s="18">
        <v>10.9</v>
      </c>
      <c r="AM2440" s="18">
        <v>38.1</v>
      </c>
      <c r="AN2440" s="18">
        <v>52.930700000000002</v>
      </c>
      <c r="AO2440" s="2">
        <v>1.36</v>
      </c>
      <c r="AP2440" s="2">
        <v>7.1</v>
      </c>
      <c r="AQ2440" s="2">
        <v>19.3</v>
      </c>
      <c r="AR2440" s="2">
        <v>3.6040999999999999</v>
      </c>
      <c r="AS2440" s="2">
        <v>2.89</v>
      </c>
      <c r="AT2440" s="2">
        <v>11.2</v>
      </c>
      <c r="AU2440" s="2">
        <v>25.9</v>
      </c>
      <c r="AV2440" s="2">
        <v>15.473800000000001</v>
      </c>
      <c r="AW2440" s="2">
        <v>5.08</v>
      </c>
      <c r="AX2440" s="2">
        <v>15</v>
      </c>
      <c r="AY2440" s="2">
        <v>33.9</v>
      </c>
      <c r="AZ2440" s="2">
        <v>35.442900000000002</v>
      </c>
      <c r="BA2440" s="2">
        <v>4.2699999999999996</v>
      </c>
      <c r="BB2440" s="2">
        <v>12.5</v>
      </c>
      <c r="BC2440" s="2">
        <v>34</v>
      </c>
      <c r="BD2440" s="2">
        <v>39.662999999999997</v>
      </c>
      <c r="BE2440" s="4" t="str">
        <f t="shared" si="382"/>
        <v>ABURRIDO</v>
      </c>
      <c r="BF2440" s="4">
        <f t="shared" si="383"/>
        <v>3.6003999999999996</v>
      </c>
      <c r="BG2440">
        <f t="shared" si="384"/>
        <v>1.36</v>
      </c>
      <c r="BH2440">
        <f t="shared" si="385"/>
        <v>2.89</v>
      </c>
      <c r="BI2440">
        <f t="shared" si="386"/>
        <v>5.08</v>
      </c>
      <c r="BJ2440">
        <f t="shared" si="387"/>
        <v>4.1500000000000004</v>
      </c>
      <c r="BK2440">
        <f t="shared" si="388"/>
        <v>3.58</v>
      </c>
      <c r="BL2440">
        <f t="shared" si="389"/>
        <v>45331.650000000023</v>
      </c>
    </row>
    <row r="2441" spans="1:64" x14ac:dyDescent="0.2">
      <c r="A2441" s="1">
        <v>2439</v>
      </c>
      <c r="B2441" s="7" t="s">
        <v>135</v>
      </c>
      <c r="C2441" s="3">
        <v>40005</v>
      </c>
      <c r="D2441" s="4" t="s">
        <v>626</v>
      </c>
      <c r="E2441" s="4" t="s">
        <v>168</v>
      </c>
      <c r="F2441" s="5" t="str">
        <f t="shared" si="380"/>
        <v>S</v>
      </c>
      <c r="G2441" s="6">
        <v>0.79583333333333339</v>
      </c>
      <c r="H2441" s="6">
        <v>0.875</v>
      </c>
      <c r="I2441" s="85">
        <f t="shared" si="381"/>
        <v>113.99999999999991</v>
      </c>
      <c r="J2441" s="86">
        <f>I2441*Segmentos!$D$7*(AH2441%)*IF(ISNUMBER(AI2441),AI2441%,0)</f>
        <v>1806580.7999999982</v>
      </c>
      <c r="K2441" s="86">
        <f>I2441*Segmentos!$D$7*(AL2441%)*IF(ISNUMBER(AM2441),AM2441%,0)</f>
        <v>1811642.3999999985</v>
      </c>
      <c r="L2441" s="4" t="s">
        <v>495</v>
      </c>
      <c r="M2441" s="2">
        <v>3.97</v>
      </c>
      <c r="N2441" s="2">
        <v>13.2</v>
      </c>
      <c r="O2441" s="2">
        <v>30.1</v>
      </c>
      <c r="P2441" s="2">
        <v>81.905199999999994</v>
      </c>
      <c r="Q2441" s="2">
        <v>3.12</v>
      </c>
      <c r="R2441" s="2">
        <v>9.6</v>
      </c>
      <c r="S2441" s="2">
        <v>32.5</v>
      </c>
      <c r="T2441" s="2">
        <v>10.7521</v>
      </c>
      <c r="U2441" s="2">
        <v>3.55</v>
      </c>
      <c r="V2441" s="2">
        <v>11.7</v>
      </c>
      <c r="W2441" s="2">
        <v>30.4</v>
      </c>
      <c r="X2441" s="2">
        <v>15.358499999999999</v>
      </c>
      <c r="Y2441" s="2">
        <v>4</v>
      </c>
      <c r="Z2441" s="2">
        <v>13</v>
      </c>
      <c r="AA2441" s="2">
        <v>30.8</v>
      </c>
      <c r="AB2441" s="2">
        <v>24.3871</v>
      </c>
      <c r="AC2441" s="2">
        <v>4.6399999999999997</v>
      </c>
      <c r="AD2441" s="2">
        <v>16.2</v>
      </c>
      <c r="AE2441" s="2">
        <v>28.7</v>
      </c>
      <c r="AF2441" s="2">
        <v>31.407399999999999</v>
      </c>
      <c r="AG2441" s="20">
        <v>3.96</v>
      </c>
      <c r="AH2441" s="20">
        <v>14.2</v>
      </c>
      <c r="AI2441" s="20">
        <v>27.9</v>
      </c>
      <c r="AJ2441" s="20">
        <v>38.718299999999999</v>
      </c>
      <c r="AK2441" s="18">
        <v>3.98</v>
      </c>
      <c r="AL2441" s="18">
        <v>12.3</v>
      </c>
      <c r="AM2441" s="18">
        <v>32.299999999999997</v>
      </c>
      <c r="AN2441" s="18">
        <v>43.186799999999998</v>
      </c>
      <c r="AO2441" s="2">
        <v>1.4</v>
      </c>
      <c r="AP2441" s="2">
        <v>7.6</v>
      </c>
      <c r="AQ2441" s="2">
        <v>18.399999999999999</v>
      </c>
      <c r="AR2441" s="2">
        <v>3.1619000000000002</v>
      </c>
      <c r="AS2441" s="2">
        <v>3.99</v>
      </c>
      <c r="AT2441" s="2">
        <v>11.4</v>
      </c>
      <c r="AU2441" s="2">
        <v>34.9</v>
      </c>
      <c r="AV2441" s="2">
        <v>18.142700000000001</v>
      </c>
      <c r="AW2441" s="2">
        <v>5.86</v>
      </c>
      <c r="AX2441" s="2">
        <v>15.4</v>
      </c>
      <c r="AY2441" s="2">
        <v>38</v>
      </c>
      <c r="AZ2441" s="2">
        <v>34.735999999999997</v>
      </c>
      <c r="BA2441" s="2">
        <v>3.27</v>
      </c>
      <c r="BB2441" s="2">
        <v>14.2</v>
      </c>
      <c r="BC2441" s="2">
        <v>23.1</v>
      </c>
      <c r="BD2441" s="2">
        <v>25.864599999999999</v>
      </c>
      <c r="BE2441" s="4" t="str">
        <f t="shared" si="382"/>
        <v>ABURRIDO</v>
      </c>
      <c r="BF2441" s="4">
        <f t="shared" si="383"/>
        <v>4.2883999999999993</v>
      </c>
      <c r="BG2441">
        <f t="shared" si="384"/>
        <v>1.4</v>
      </c>
      <c r="BH2441">
        <f t="shared" si="385"/>
        <v>3.99</v>
      </c>
      <c r="BI2441">
        <f t="shared" si="386"/>
        <v>5.86</v>
      </c>
      <c r="BJ2441">
        <f t="shared" si="387"/>
        <v>3.98</v>
      </c>
      <c r="BK2441">
        <f t="shared" si="388"/>
        <v>3.96</v>
      </c>
      <c r="BL2441">
        <f t="shared" si="389"/>
        <v>45294.479999999967</v>
      </c>
    </row>
    <row r="2442" spans="1:64" x14ac:dyDescent="0.2">
      <c r="A2442" s="1">
        <v>2440</v>
      </c>
      <c r="B2442" s="7" t="s">
        <v>66</v>
      </c>
      <c r="C2442" s="3">
        <v>40005</v>
      </c>
      <c r="D2442" s="4" t="s">
        <v>628</v>
      </c>
      <c r="E2442" s="4" t="s">
        <v>168</v>
      </c>
      <c r="F2442" s="5" t="str">
        <f t="shared" si="380"/>
        <v>S</v>
      </c>
      <c r="G2442" s="6">
        <v>0.84513888888888899</v>
      </c>
      <c r="H2442" s="6">
        <v>0.91319444444444453</v>
      </c>
      <c r="I2442" s="85">
        <f t="shared" si="381"/>
        <v>97.999999999999972</v>
      </c>
      <c r="J2442" s="86">
        <f>I2442*Segmentos!$D$7*(AH2442%)*IF(ISNUMBER(AI2442),AI2442%,0)</f>
        <v>243431.99999999991</v>
      </c>
      <c r="K2442" s="86">
        <f>I2442*Segmentos!$D$7*(AL2442%)*IF(ISNUMBER(AM2442),AM2442%,0)</f>
        <v>180398.39999999994</v>
      </c>
      <c r="L2442" s="4" t="s">
        <v>497</v>
      </c>
      <c r="M2442" s="2">
        <v>0.54</v>
      </c>
      <c r="N2442" s="2">
        <v>4.3</v>
      </c>
      <c r="O2442" s="2">
        <v>12.7</v>
      </c>
      <c r="P2442" s="2">
        <v>71.894900000000007</v>
      </c>
      <c r="Q2442" s="2">
        <v>7.0000000000000007E-2</v>
      </c>
      <c r="R2442" s="2">
        <v>0.8</v>
      </c>
      <c r="S2442" s="2">
        <v>8.1999999999999993</v>
      </c>
      <c r="T2442" s="2">
        <v>1.5037</v>
      </c>
      <c r="U2442" s="2">
        <v>0.63</v>
      </c>
      <c r="V2442" s="2">
        <v>3.4</v>
      </c>
      <c r="W2442" s="2">
        <v>18.399999999999999</v>
      </c>
      <c r="X2442" s="2">
        <v>17.453299999999999</v>
      </c>
      <c r="Y2442" s="2">
        <v>0.8</v>
      </c>
      <c r="Z2442" s="2">
        <v>6.8</v>
      </c>
      <c r="AA2442" s="2">
        <v>11.8</v>
      </c>
      <c r="AB2442" s="2">
        <v>31.269100000000002</v>
      </c>
      <c r="AC2442" s="2">
        <v>0.5</v>
      </c>
      <c r="AD2442" s="2">
        <v>4.3</v>
      </c>
      <c r="AE2442" s="2">
        <v>11.6</v>
      </c>
      <c r="AF2442" s="2">
        <v>21.668700000000001</v>
      </c>
      <c r="AG2442" s="20">
        <v>0.62</v>
      </c>
      <c r="AH2442" s="20">
        <v>4.5999999999999996</v>
      </c>
      <c r="AI2442" s="20">
        <v>13.5</v>
      </c>
      <c r="AJ2442" s="20">
        <v>39.413699999999999</v>
      </c>
      <c r="AK2442" s="18">
        <v>0.46</v>
      </c>
      <c r="AL2442" s="18">
        <v>3.9</v>
      </c>
      <c r="AM2442" s="18">
        <v>11.8</v>
      </c>
      <c r="AN2442" s="18">
        <v>32.481200000000001</v>
      </c>
      <c r="AO2442" s="2">
        <v>0.37</v>
      </c>
      <c r="AP2442" s="2">
        <v>3.7</v>
      </c>
      <c r="AQ2442" s="2">
        <v>9.8000000000000007</v>
      </c>
      <c r="AR2442" s="2">
        <v>5.3028000000000004</v>
      </c>
      <c r="AS2442" s="2">
        <v>0.94</v>
      </c>
      <c r="AT2442" s="2">
        <v>3.8</v>
      </c>
      <c r="AU2442" s="2">
        <v>24.6</v>
      </c>
      <c r="AV2442" s="2">
        <v>27.466200000000001</v>
      </c>
      <c r="AW2442" s="2">
        <v>0.31</v>
      </c>
      <c r="AX2442" s="2">
        <v>3.4</v>
      </c>
      <c r="AY2442" s="2">
        <v>9</v>
      </c>
      <c r="AZ2442" s="2">
        <v>11.734999999999999</v>
      </c>
      <c r="BA2442" s="2">
        <v>0.54</v>
      </c>
      <c r="BB2442" s="2">
        <v>5.3</v>
      </c>
      <c r="BC2442" s="2">
        <v>10.199999999999999</v>
      </c>
      <c r="BD2442" s="2">
        <v>27.390799999999999</v>
      </c>
      <c r="BE2442" s="4" t="str">
        <f t="shared" si="382"/>
        <v>ABURRIDO</v>
      </c>
      <c r="BF2442" s="4">
        <f t="shared" si="383"/>
        <v>0.67979999999999996</v>
      </c>
      <c r="BG2442">
        <f t="shared" si="384"/>
        <v>0.37</v>
      </c>
      <c r="BH2442">
        <f t="shared" si="385"/>
        <v>0.94</v>
      </c>
      <c r="BI2442">
        <f t="shared" si="386"/>
        <v>0.54</v>
      </c>
      <c r="BJ2442">
        <f t="shared" si="387"/>
        <v>0.46</v>
      </c>
      <c r="BK2442">
        <f t="shared" si="388"/>
        <v>0.62</v>
      </c>
      <c r="BL2442">
        <f t="shared" si="389"/>
        <v>5351.7799999999979</v>
      </c>
    </row>
    <row r="2443" spans="1:64" x14ac:dyDescent="0.2">
      <c r="A2443" s="1">
        <v>2441</v>
      </c>
      <c r="B2443" s="7" t="s">
        <v>54</v>
      </c>
      <c r="C2443" s="3">
        <v>40005</v>
      </c>
      <c r="D2443" s="4" t="s">
        <v>3</v>
      </c>
      <c r="E2443" s="4" t="s">
        <v>179</v>
      </c>
      <c r="F2443" s="5" t="str">
        <f t="shared" si="380"/>
        <v>S</v>
      </c>
      <c r="G2443" s="6">
        <v>0.91666666666666663</v>
      </c>
      <c r="H2443" s="6">
        <v>0.99791666666666667</v>
      </c>
      <c r="I2443" s="85">
        <f t="shared" si="381"/>
        <v>117.00000000000006</v>
      </c>
      <c r="J2443" s="86">
        <f>I2443*Segmentos!$D$7*(AH2443%)*IF(ISNUMBER(AI2443),AI2443%,0)</f>
        <v>2812773.600000001</v>
      </c>
      <c r="K2443" s="86">
        <f>I2443*Segmentos!$D$7*(AL2443%)*IF(ISNUMBER(AM2443),AM2443%,0)</f>
        <v>2222906.4000000008</v>
      </c>
      <c r="L2443" s="4"/>
      <c r="M2443" s="2">
        <v>5.35</v>
      </c>
      <c r="N2443" s="2">
        <v>18.8</v>
      </c>
      <c r="O2443" s="2">
        <v>28.5</v>
      </c>
      <c r="P2443" s="2">
        <v>88.813400000000001</v>
      </c>
      <c r="Q2443" s="2">
        <v>3.17</v>
      </c>
      <c r="R2443" s="2">
        <v>14.9</v>
      </c>
      <c r="S2443" s="2">
        <v>21.3</v>
      </c>
      <c r="T2443" s="2">
        <v>8.7667000000000002</v>
      </c>
      <c r="U2443" s="2">
        <v>2.5</v>
      </c>
      <c r="V2443" s="2">
        <v>12.7</v>
      </c>
      <c r="W2443" s="2">
        <v>19.7</v>
      </c>
      <c r="X2443" s="2">
        <v>8.6900999999999993</v>
      </c>
      <c r="Y2443" s="2">
        <v>5.99</v>
      </c>
      <c r="Z2443" s="2">
        <v>20.5</v>
      </c>
      <c r="AA2443" s="2">
        <v>29.2</v>
      </c>
      <c r="AB2443" s="2">
        <v>29.350899999999999</v>
      </c>
      <c r="AC2443" s="2">
        <v>7.71</v>
      </c>
      <c r="AD2443" s="2">
        <v>23.1</v>
      </c>
      <c r="AE2443" s="2">
        <v>33.4</v>
      </c>
      <c r="AF2443" s="2">
        <v>42.005800000000001</v>
      </c>
      <c r="AG2443" s="20">
        <v>6.03</v>
      </c>
      <c r="AH2443" s="20">
        <v>18.899999999999999</v>
      </c>
      <c r="AI2443" s="20">
        <v>31.8</v>
      </c>
      <c r="AJ2443" s="20">
        <v>47.441800000000001</v>
      </c>
      <c r="AK2443" s="18">
        <v>4.75</v>
      </c>
      <c r="AL2443" s="18">
        <v>18.7</v>
      </c>
      <c r="AM2443" s="18">
        <v>25.4</v>
      </c>
      <c r="AN2443" s="18">
        <v>41.371600000000001</v>
      </c>
      <c r="AO2443" s="2">
        <v>3.06</v>
      </c>
      <c r="AP2443" s="2">
        <v>10.1</v>
      </c>
      <c r="AQ2443" s="2">
        <v>30.3</v>
      </c>
      <c r="AR2443" s="2">
        <v>5.5446999999999997</v>
      </c>
      <c r="AS2443" s="2">
        <v>5.58</v>
      </c>
      <c r="AT2443" s="2">
        <v>21.1</v>
      </c>
      <c r="AU2443" s="2">
        <v>26.4</v>
      </c>
      <c r="AV2443" s="2">
        <v>20.386700000000001</v>
      </c>
      <c r="AW2443" s="2">
        <v>3.92</v>
      </c>
      <c r="AX2443" s="2">
        <v>16.100000000000001</v>
      </c>
      <c r="AY2443" s="2">
        <v>24.3</v>
      </c>
      <c r="AZ2443" s="2">
        <v>18.6785</v>
      </c>
      <c r="BA2443" s="2">
        <v>6.96</v>
      </c>
      <c r="BB2443" s="2">
        <v>21.9</v>
      </c>
      <c r="BC2443" s="2">
        <v>31.7</v>
      </c>
      <c r="BD2443" s="2">
        <v>44.203499999999998</v>
      </c>
      <c r="BE2443" s="4" t="str">
        <f t="shared" si="382"/>
        <v>ABURRIDO</v>
      </c>
      <c r="BF2443" s="4">
        <f t="shared" si="383"/>
        <v>5.6783999999999999</v>
      </c>
      <c r="BG2443">
        <f t="shared" si="384"/>
        <v>3.06</v>
      </c>
      <c r="BH2443">
        <f t="shared" si="385"/>
        <v>5.58</v>
      </c>
      <c r="BI2443">
        <f t="shared" si="386"/>
        <v>6.96</v>
      </c>
      <c r="BJ2443">
        <f t="shared" si="387"/>
        <v>4.75</v>
      </c>
      <c r="BK2443">
        <f t="shared" si="388"/>
        <v>6.03</v>
      </c>
      <c r="BL2443">
        <f t="shared" si="389"/>
        <v>62688.600000000035</v>
      </c>
    </row>
    <row r="2444" spans="1:64" x14ac:dyDescent="0.2">
      <c r="A2444" s="1">
        <v>2442</v>
      </c>
      <c r="B2444" s="7" t="s">
        <v>19</v>
      </c>
      <c r="C2444" s="3">
        <v>40005</v>
      </c>
      <c r="D2444" s="4" t="s">
        <v>17</v>
      </c>
      <c r="E2444" s="4" t="s">
        <v>166</v>
      </c>
      <c r="F2444" s="5" t="str">
        <f t="shared" si="380"/>
        <v>S</v>
      </c>
      <c r="G2444" s="6">
        <v>0.91527777777777775</v>
      </c>
      <c r="H2444" s="6">
        <v>0.91666666666666663</v>
      </c>
      <c r="I2444" s="85">
        <f t="shared" si="381"/>
        <v>1.9999999999999929</v>
      </c>
      <c r="J2444" s="86">
        <f>I2444*Segmentos!$D$7*(AH2444%)*IF(ISNUMBER(AI2444),AI2444%,0)</f>
        <v>2399.9999999999918</v>
      </c>
      <c r="K2444" s="86">
        <f>I2444*Segmentos!$D$7*(AL2444%)*IF(ISNUMBER(AM2444),AM2444%,0)</f>
        <v>799.99999999999727</v>
      </c>
      <c r="L2444" s="4"/>
      <c r="M2444" s="2">
        <v>0.19</v>
      </c>
      <c r="N2444" s="2">
        <v>0.2</v>
      </c>
      <c r="O2444" s="2">
        <v>100</v>
      </c>
      <c r="P2444" s="2">
        <v>89.218500000000006</v>
      </c>
      <c r="Q2444" s="2">
        <v>0</v>
      </c>
      <c r="R2444" s="2">
        <v>0</v>
      </c>
      <c r="S2444" s="8" t="s">
        <v>577</v>
      </c>
      <c r="T2444" s="2">
        <v>0</v>
      </c>
      <c r="U2444" s="2">
        <v>0</v>
      </c>
      <c r="V2444" s="2">
        <v>0</v>
      </c>
      <c r="W2444" s="8" t="s">
        <v>577</v>
      </c>
      <c r="X2444" s="2">
        <v>0</v>
      </c>
      <c r="Y2444" s="2">
        <v>0.17</v>
      </c>
      <c r="Z2444" s="2">
        <v>0.2</v>
      </c>
      <c r="AA2444" s="2">
        <v>100</v>
      </c>
      <c r="AB2444" s="2">
        <v>24.213000000000001</v>
      </c>
      <c r="AC2444" s="2">
        <v>0.42</v>
      </c>
      <c r="AD2444" s="2">
        <v>0.4</v>
      </c>
      <c r="AE2444" s="2">
        <v>100</v>
      </c>
      <c r="AF2444" s="2">
        <v>65.005600000000001</v>
      </c>
      <c r="AG2444" s="20">
        <v>0.28999999999999998</v>
      </c>
      <c r="AH2444" s="20">
        <v>0.3</v>
      </c>
      <c r="AI2444" s="20">
        <v>100</v>
      </c>
      <c r="AJ2444" s="20">
        <v>65.005600000000001</v>
      </c>
      <c r="AK2444" s="18">
        <v>0.1</v>
      </c>
      <c r="AL2444" s="18">
        <v>0.1</v>
      </c>
      <c r="AM2444" s="18">
        <v>100</v>
      </c>
      <c r="AN2444" s="18">
        <v>24.213000000000001</v>
      </c>
      <c r="AO2444" s="2">
        <v>0</v>
      </c>
      <c r="AP2444" s="2">
        <v>0</v>
      </c>
      <c r="AQ2444" s="8" t="s">
        <v>577</v>
      </c>
      <c r="AR2444" s="2">
        <v>0</v>
      </c>
      <c r="AS2444" s="2">
        <v>0</v>
      </c>
      <c r="AT2444" s="2">
        <v>0</v>
      </c>
      <c r="AU2444" s="8" t="s">
        <v>577</v>
      </c>
      <c r="AV2444" s="2">
        <v>0</v>
      </c>
      <c r="AW2444" s="2">
        <v>0.18</v>
      </c>
      <c r="AX2444" s="2">
        <v>0.2</v>
      </c>
      <c r="AY2444" s="2">
        <v>100</v>
      </c>
      <c r="AZ2444" s="2">
        <v>24.213000000000001</v>
      </c>
      <c r="BA2444" s="2">
        <v>0.36</v>
      </c>
      <c r="BB2444" s="2">
        <v>0.4</v>
      </c>
      <c r="BC2444" s="2">
        <v>100</v>
      </c>
      <c r="BD2444" s="2">
        <v>65.005600000000001</v>
      </c>
      <c r="BE2444" s="4" t="str">
        <f t="shared" si="382"/>
        <v>NO APLICA</v>
      </c>
      <c r="BF2444" s="4">
        <f t="shared" si="383"/>
        <v>0.14320000000000002</v>
      </c>
      <c r="BG2444">
        <f t="shared" si="384"/>
        <v>0</v>
      </c>
      <c r="BH2444">
        <f t="shared" si="385"/>
        <v>0</v>
      </c>
      <c r="BI2444">
        <f t="shared" si="386"/>
        <v>0.36</v>
      </c>
      <c r="BJ2444">
        <f t="shared" si="387"/>
        <v>0.1</v>
      </c>
      <c r="BK2444">
        <f t="shared" si="388"/>
        <v>0.28999999999999998</v>
      </c>
      <c r="BL2444">
        <f t="shared" si="389"/>
        <v>39.999999999999858</v>
      </c>
    </row>
    <row r="2445" spans="1:64" x14ac:dyDescent="0.2">
      <c r="A2445" s="1">
        <v>2443</v>
      </c>
      <c r="B2445" s="7" t="s">
        <v>2</v>
      </c>
      <c r="C2445" s="3">
        <v>40005</v>
      </c>
      <c r="D2445" s="4" t="s">
        <v>627</v>
      </c>
      <c r="E2445" s="4" t="s">
        <v>164</v>
      </c>
      <c r="F2445" s="5" t="str">
        <f t="shared" si="380"/>
        <v>S</v>
      </c>
      <c r="G2445" s="6">
        <v>0.875</v>
      </c>
      <c r="H2445" s="6">
        <v>0.91388888888888886</v>
      </c>
      <c r="I2445" s="85">
        <f t="shared" si="381"/>
        <v>55.999999999999957</v>
      </c>
      <c r="J2445" s="86">
        <f>I2445*Segmentos!$D$7*(AH2445%)*IF(ISNUMBER(AI2445),AI2445%,0)</f>
        <v>602380.79999999958</v>
      </c>
      <c r="K2445" s="86">
        <f>I2445*Segmentos!$D$7*(AL2445%)*IF(ISNUMBER(AM2445),AM2445%,0)</f>
        <v>742604.79999999946</v>
      </c>
      <c r="L2445" s="4"/>
      <c r="M2445" s="2">
        <v>3.02</v>
      </c>
      <c r="N2445" s="2">
        <v>11</v>
      </c>
      <c r="O2445" s="2">
        <v>27.4</v>
      </c>
      <c r="P2445" s="2">
        <v>92.953100000000006</v>
      </c>
      <c r="Q2445" s="2">
        <v>2.12</v>
      </c>
      <c r="R2445" s="2">
        <v>6.8</v>
      </c>
      <c r="S2445" s="2">
        <v>31</v>
      </c>
      <c r="T2445" s="2">
        <v>10.878500000000001</v>
      </c>
      <c r="U2445" s="2">
        <v>2.3199999999999998</v>
      </c>
      <c r="V2445" s="2">
        <v>7.5</v>
      </c>
      <c r="W2445" s="2">
        <v>31.1</v>
      </c>
      <c r="X2445" s="2">
        <v>15.0192</v>
      </c>
      <c r="Y2445" s="2">
        <v>2.1800000000000002</v>
      </c>
      <c r="Z2445" s="2">
        <v>11.7</v>
      </c>
      <c r="AA2445" s="2">
        <v>18.600000000000001</v>
      </c>
      <c r="AB2445" s="2">
        <v>19.838799999999999</v>
      </c>
      <c r="AC2445" s="2">
        <v>4.67</v>
      </c>
      <c r="AD2445" s="2">
        <v>14.8</v>
      </c>
      <c r="AE2445" s="2">
        <v>31.5</v>
      </c>
      <c r="AF2445" s="2">
        <v>47.2166</v>
      </c>
      <c r="AG2445" s="20">
        <v>2.68</v>
      </c>
      <c r="AH2445" s="20">
        <v>10.8</v>
      </c>
      <c r="AI2445" s="20">
        <v>24.9</v>
      </c>
      <c r="AJ2445" s="20">
        <v>39.217100000000002</v>
      </c>
      <c r="AK2445" s="18">
        <v>3.32</v>
      </c>
      <c r="AL2445" s="18">
        <v>11.2</v>
      </c>
      <c r="AM2445" s="18">
        <v>29.6</v>
      </c>
      <c r="AN2445" s="18">
        <v>53.7361</v>
      </c>
      <c r="AO2445" s="2">
        <v>3.39</v>
      </c>
      <c r="AP2445" s="2">
        <v>10.4</v>
      </c>
      <c r="AQ2445" s="2">
        <v>32.5</v>
      </c>
      <c r="AR2445" s="2">
        <v>11.4262</v>
      </c>
      <c r="AS2445" s="2">
        <v>2.86</v>
      </c>
      <c r="AT2445" s="2">
        <v>12.5</v>
      </c>
      <c r="AU2445" s="2">
        <v>22.8</v>
      </c>
      <c r="AV2445" s="2">
        <v>19.412400000000002</v>
      </c>
      <c r="AW2445" s="2">
        <v>2.42</v>
      </c>
      <c r="AX2445" s="2">
        <v>9.9</v>
      </c>
      <c r="AY2445" s="2">
        <v>24.4</v>
      </c>
      <c r="AZ2445" s="2">
        <v>21.4116</v>
      </c>
      <c r="BA2445" s="2">
        <v>3.45</v>
      </c>
      <c r="BB2445" s="2">
        <v>11.2</v>
      </c>
      <c r="BC2445" s="2">
        <v>30.9</v>
      </c>
      <c r="BD2445" s="2">
        <v>40.7029</v>
      </c>
      <c r="BE2445" s="4" t="str">
        <f t="shared" si="382"/>
        <v>NO APLICA</v>
      </c>
      <c r="BF2445" s="4">
        <f t="shared" si="383"/>
        <v>3.1307999999999998</v>
      </c>
      <c r="BG2445">
        <f t="shared" si="384"/>
        <v>3.39</v>
      </c>
      <c r="BH2445">
        <f t="shared" si="385"/>
        <v>2.86</v>
      </c>
      <c r="BI2445">
        <f t="shared" si="386"/>
        <v>3.45</v>
      </c>
      <c r="BJ2445">
        <f t="shared" si="387"/>
        <v>3.32</v>
      </c>
      <c r="BK2445">
        <f t="shared" si="388"/>
        <v>2.68</v>
      </c>
      <c r="BL2445">
        <f t="shared" si="389"/>
        <v>16878.399999999987</v>
      </c>
    </row>
    <row r="2446" spans="1:64" x14ac:dyDescent="0.2">
      <c r="A2446" s="1">
        <v>2444</v>
      </c>
      <c r="B2446" s="7" t="s">
        <v>16</v>
      </c>
      <c r="C2446" s="3">
        <v>40005</v>
      </c>
      <c r="D2446" s="4" t="s">
        <v>626</v>
      </c>
      <c r="E2446" s="4" t="s">
        <v>166</v>
      </c>
      <c r="F2446" s="5" t="str">
        <f t="shared" si="380"/>
        <v>S</v>
      </c>
      <c r="G2446" s="6">
        <v>0.9145833333333333</v>
      </c>
      <c r="H2446" s="6">
        <v>0.91805555555555562</v>
      </c>
      <c r="I2446" s="85">
        <f t="shared" si="381"/>
        <v>5.0000000000001421</v>
      </c>
      <c r="J2446" s="86">
        <f>I2446*Segmentos!$D$7*(AH2446%)*IF(ISNUMBER(AI2446),AI2446%,0)</f>
        <v>137370.0000000039</v>
      </c>
      <c r="K2446" s="86">
        <f>I2446*Segmentos!$D$7*(AL2446%)*IF(ISNUMBER(AM2446),AM2446%,0)</f>
        <v>149340.00000000425</v>
      </c>
      <c r="L2446" s="4"/>
      <c r="M2446" s="2">
        <v>7.21</v>
      </c>
      <c r="N2446" s="2">
        <v>9.5</v>
      </c>
      <c r="O2446" s="2">
        <v>75.599999999999994</v>
      </c>
      <c r="P2446" s="2">
        <v>92.198899999999995</v>
      </c>
      <c r="Q2446" s="2">
        <v>4.22</v>
      </c>
      <c r="R2446" s="2">
        <v>5</v>
      </c>
      <c r="S2446" s="2">
        <v>84.5</v>
      </c>
      <c r="T2446" s="2">
        <v>9.0099</v>
      </c>
      <c r="U2446" s="2">
        <v>5.15</v>
      </c>
      <c r="V2446" s="2">
        <v>7.1</v>
      </c>
      <c r="W2446" s="2">
        <v>72.2</v>
      </c>
      <c r="X2446" s="2">
        <v>13.7949</v>
      </c>
      <c r="Y2446" s="2">
        <v>6.86</v>
      </c>
      <c r="Z2446" s="2">
        <v>9.3000000000000007</v>
      </c>
      <c r="AA2446" s="2">
        <v>73.599999999999994</v>
      </c>
      <c r="AB2446" s="2">
        <v>25.886800000000001</v>
      </c>
      <c r="AC2446" s="2">
        <v>10.37</v>
      </c>
      <c r="AD2446" s="2">
        <v>13.6</v>
      </c>
      <c r="AE2446" s="2">
        <v>76.3</v>
      </c>
      <c r="AF2446" s="2">
        <v>43.507399999999997</v>
      </c>
      <c r="AG2446" s="20">
        <v>6.9</v>
      </c>
      <c r="AH2446" s="20">
        <v>9.5</v>
      </c>
      <c r="AI2446" s="20">
        <v>72.3</v>
      </c>
      <c r="AJ2446" s="20">
        <v>41.8309</v>
      </c>
      <c r="AK2446" s="18">
        <v>7.49</v>
      </c>
      <c r="AL2446" s="18">
        <v>9.5</v>
      </c>
      <c r="AM2446" s="18">
        <v>78.599999999999994</v>
      </c>
      <c r="AN2446" s="18">
        <v>50.367899999999999</v>
      </c>
      <c r="AO2446" s="2">
        <v>4.1100000000000003</v>
      </c>
      <c r="AP2446" s="2">
        <v>5.8</v>
      </c>
      <c r="AQ2446" s="2">
        <v>70.7</v>
      </c>
      <c r="AR2446" s="2">
        <v>5.7381000000000002</v>
      </c>
      <c r="AS2446" s="2">
        <v>5.97</v>
      </c>
      <c r="AT2446" s="2">
        <v>8.4</v>
      </c>
      <c r="AU2446" s="2">
        <v>71.3</v>
      </c>
      <c r="AV2446" s="2">
        <v>16.8294</v>
      </c>
      <c r="AW2446" s="2">
        <v>8.18</v>
      </c>
      <c r="AX2446" s="2">
        <v>10.8</v>
      </c>
      <c r="AY2446" s="2">
        <v>75.900000000000006</v>
      </c>
      <c r="AZ2446" s="2">
        <v>30.0839</v>
      </c>
      <c r="BA2446" s="2">
        <v>8.08</v>
      </c>
      <c r="BB2446" s="2">
        <v>10.3</v>
      </c>
      <c r="BC2446" s="2">
        <v>78.099999999999994</v>
      </c>
      <c r="BD2446" s="2">
        <v>39.547499999999999</v>
      </c>
      <c r="BE2446" s="4" t="str">
        <f t="shared" si="382"/>
        <v>NO APLICA</v>
      </c>
      <c r="BF2446" s="4">
        <f t="shared" si="383"/>
        <v>6.7037999999999993</v>
      </c>
      <c r="BG2446">
        <f t="shared" si="384"/>
        <v>4.1100000000000003</v>
      </c>
      <c r="BH2446">
        <f t="shared" si="385"/>
        <v>5.97</v>
      </c>
      <c r="BI2446">
        <f t="shared" si="386"/>
        <v>8.18</v>
      </c>
      <c r="BJ2446">
        <f t="shared" si="387"/>
        <v>7.49</v>
      </c>
      <c r="BK2446">
        <f t="shared" si="388"/>
        <v>6.9</v>
      </c>
      <c r="BL2446">
        <f t="shared" si="389"/>
        <v>3591.0000000001019</v>
      </c>
    </row>
    <row r="2447" spans="1:64" x14ac:dyDescent="0.2">
      <c r="A2447" s="1">
        <v>2445</v>
      </c>
      <c r="B2447" s="7" t="s">
        <v>72</v>
      </c>
      <c r="C2447" s="3">
        <v>40005</v>
      </c>
      <c r="D2447" s="4" t="s">
        <v>629</v>
      </c>
      <c r="E2447" s="4" t="s">
        <v>175</v>
      </c>
      <c r="F2447" s="5" t="str">
        <f t="shared" si="380"/>
        <v>S</v>
      </c>
      <c r="G2447" s="6">
        <v>0.89722222222222225</v>
      </c>
      <c r="H2447" s="6">
        <v>0.91666666666666663</v>
      </c>
      <c r="I2447" s="85">
        <f t="shared" si="381"/>
        <v>27.999999999999901</v>
      </c>
      <c r="J2447" s="86">
        <f>I2447*Segmentos!$D$7*(AH2447%)*IF(ISNUMBER(AI2447),AI2447%,0)</f>
        <v>17561.599999999937</v>
      </c>
      <c r="K2447" s="86">
        <f>I2447*Segmentos!$D$7*(AL2447%)*IF(ISNUMBER(AM2447),AM2447%,0)</f>
        <v>45886.399999999849</v>
      </c>
      <c r="L2447" s="4"/>
      <c r="M2447" s="2">
        <v>0.28999999999999998</v>
      </c>
      <c r="N2447" s="2">
        <v>1.6</v>
      </c>
      <c r="O2447" s="2">
        <v>18.600000000000001</v>
      </c>
      <c r="P2447" s="2">
        <v>77.933499999999995</v>
      </c>
      <c r="Q2447" s="2">
        <v>0.17</v>
      </c>
      <c r="R2447" s="2">
        <v>0.9</v>
      </c>
      <c r="S2447" s="2">
        <v>18.600000000000001</v>
      </c>
      <c r="T2447" s="2">
        <v>7.5224000000000002</v>
      </c>
      <c r="U2447" s="2">
        <v>0.72</v>
      </c>
      <c r="V2447" s="2">
        <v>1.2</v>
      </c>
      <c r="W2447" s="2">
        <v>59.8</v>
      </c>
      <c r="X2447" s="2">
        <v>40.300400000000003</v>
      </c>
      <c r="Y2447" s="2">
        <v>0.21</v>
      </c>
      <c r="Z2447" s="2">
        <v>1.9</v>
      </c>
      <c r="AA2447" s="2">
        <v>11.4</v>
      </c>
      <c r="AB2447" s="2">
        <v>16.764199999999999</v>
      </c>
      <c r="AC2447" s="2">
        <v>0.15</v>
      </c>
      <c r="AD2447" s="2">
        <v>1.9</v>
      </c>
      <c r="AE2447" s="2">
        <v>8.1</v>
      </c>
      <c r="AF2447" s="2">
        <v>13.3466</v>
      </c>
      <c r="AG2447" s="20">
        <v>0.16</v>
      </c>
      <c r="AH2447" s="20">
        <v>1.4</v>
      </c>
      <c r="AI2447" s="20">
        <v>11.2</v>
      </c>
      <c r="AJ2447" s="20">
        <v>20.034700000000001</v>
      </c>
      <c r="AK2447" s="18">
        <v>0.41</v>
      </c>
      <c r="AL2447" s="18">
        <v>1.7</v>
      </c>
      <c r="AM2447" s="18">
        <v>24.1</v>
      </c>
      <c r="AN2447" s="18">
        <v>57.898899999999998</v>
      </c>
      <c r="AO2447" s="2">
        <v>0.06</v>
      </c>
      <c r="AP2447" s="2">
        <v>0.3</v>
      </c>
      <c r="AQ2447" s="2">
        <v>21.3</v>
      </c>
      <c r="AR2447" s="2">
        <v>1.6296999999999999</v>
      </c>
      <c r="AS2447" s="2">
        <v>0.23</v>
      </c>
      <c r="AT2447" s="2">
        <v>1.3</v>
      </c>
      <c r="AU2447" s="2">
        <v>18.5</v>
      </c>
      <c r="AV2447" s="2">
        <v>13.7371</v>
      </c>
      <c r="AW2447" s="2">
        <v>0.16</v>
      </c>
      <c r="AX2447" s="2">
        <v>1.1000000000000001</v>
      </c>
      <c r="AY2447" s="2">
        <v>14.3</v>
      </c>
      <c r="AZ2447" s="2">
        <v>12.3948</v>
      </c>
      <c r="BA2447" s="2">
        <v>0.49</v>
      </c>
      <c r="BB2447" s="2">
        <v>2.4</v>
      </c>
      <c r="BC2447" s="2">
        <v>20</v>
      </c>
      <c r="BD2447" s="2">
        <v>50.171999999999997</v>
      </c>
      <c r="BE2447" s="4" t="str">
        <f t="shared" si="382"/>
        <v>NO APLICA</v>
      </c>
      <c r="BF2447" s="4">
        <f t="shared" si="383"/>
        <v>0.30700000000000005</v>
      </c>
      <c r="BG2447">
        <f t="shared" si="384"/>
        <v>0.06</v>
      </c>
      <c r="BH2447">
        <f t="shared" si="385"/>
        <v>0.23</v>
      </c>
      <c r="BI2447">
        <f t="shared" si="386"/>
        <v>0.49</v>
      </c>
      <c r="BJ2447">
        <f t="shared" si="387"/>
        <v>0.41</v>
      </c>
      <c r="BK2447">
        <f t="shared" si="388"/>
        <v>0.16</v>
      </c>
      <c r="BL2447">
        <f t="shared" si="389"/>
        <v>833.27999999999713</v>
      </c>
    </row>
    <row r="2448" spans="1:64" x14ac:dyDescent="0.2">
      <c r="A2448" s="1">
        <v>2446</v>
      </c>
      <c r="B2448" s="7" t="s">
        <v>39</v>
      </c>
      <c r="C2448" s="3">
        <v>40006</v>
      </c>
      <c r="D2448" s="4" t="s">
        <v>627</v>
      </c>
      <c r="E2448" s="4" t="s">
        <v>174</v>
      </c>
      <c r="F2448" s="5" t="str">
        <f t="shared" si="380"/>
        <v>D</v>
      </c>
      <c r="G2448" s="6">
        <v>0.9159722222222223</v>
      </c>
      <c r="H2448" s="6">
        <v>7.6388888888888886E-3</v>
      </c>
      <c r="I2448" s="85">
        <f t="shared" si="381"/>
        <v>131.99999999999991</v>
      </c>
      <c r="J2448" s="86">
        <f>I2448*Segmentos!$D$7*(AH2448%)*IF(ISNUMBER(AI2448),AI2448%,0)</f>
        <v>2980454.3999999976</v>
      </c>
      <c r="K2448" s="86">
        <f>I2448*Segmentos!$D$7*(AL2448%)*IF(ISNUMBER(AM2448),AM2448%,0)</f>
        <v>5152223.9999999963</v>
      </c>
      <c r="L2448" s="4"/>
      <c r="M2448" s="2">
        <v>7.8</v>
      </c>
      <c r="N2448" s="2">
        <v>25.7</v>
      </c>
      <c r="O2448" s="2">
        <v>30.4</v>
      </c>
      <c r="P2448" s="2">
        <v>88.401899999999998</v>
      </c>
      <c r="Q2448" s="2">
        <v>6.3</v>
      </c>
      <c r="R2448" s="2">
        <v>19.600000000000001</v>
      </c>
      <c r="S2448" s="2">
        <v>32.1</v>
      </c>
      <c r="T2448" s="2">
        <v>11.9171</v>
      </c>
      <c r="U2448" s="2">
        <v>5.55</v>
      </c>
      <c r="V2448" s="2">
        <v>24.9</v>
      </c>
      <c r="W2448" s="2">
        <v>22.3</v>
      </c>
      <c r="X2448" s="2">
        <v>13.193</v>
      </c>
      <c r="Y2448" s="2">
        <v>9.0299999999999994</v>
      </c>
      <c r="Z2448" s="2">
        <v>30.4</v>
      </c>
      <c r="AA2448" s="2">
        <v>29.7</v>
      </c>
      <c r="AB2448" s="2">
        <v>30.192699999999999</v>
      </c>
      <c r="AC2448" s="2">
        <v>8.9</v>
      </c>
      <c r="AD2448" s="2">
        <v>25.1</v>
      </c>
      <c r="AE2448" s="2">
        <v>35.4</v>
      </c>
      <c r="AF2448" s="2">
        <v>33.0991</v>
      </c>
      <c r="AG2448" s="20">
        <v>5.65</v>
      </c>
      <c r="AH2448" s="20">
        <v>22.4</v>
      </c>
      <c r="AI2448" s="20">
        <v>25.2</v>
      </c>
      <c r="AJ2448" s="20">
        <v>30.365300000000001</v>
      </c>
      <c r="AK2448" s="18">
        <v>9.75</v>
      </c>
      <c r="AL2448" s="18">
        <v>28.7</v>
      </c>
      <c r="AM2448" s="18">
        <v>34</v>
      </c>
      <c r="AN2448" s="18">
        <v>58.0366</v>
      </c>
      <c r="AO2448" s="2">
        <v>3.64</v>
      </c>
      <c r="AP2448" s="2">
        <v>15.7</v>
      </c>
      <c r="AQ2448" s="2">
        <v>23.2</v>
      </c>
      <c r="AR2448" s="2">
        <v>4.5122999999999998</v>
      </c>
      <c r="AS2448" s="2">
        <v>8.56</v>
      </c>
      <c r="AT2448" s="2">
        <v>23.8</v>
      </c>
      <c r="AU2448" s="2">
        <v>36</v>
      </c>
      <c r="AV2448" s="2">
        <v>21.3627</v>
      </c>
      <c r="AW2448" s="2">
        <v>7.78</v>
      </c>
      <c r="AX2448" s="2">
        <v>26.4</v>
      </c>
      <c r="AY2448" s="2">
        <v>29.4</v>
      </c>
      <c r="AZ2448" s="2">
        <v>25.333500000000001</v>
      </c>
      <c r="BA2448" s="2">
        <v>8.57</v>
      </c>
      <c r="BB2448" s="2">
        <v>29.1</v>
      </c>
      <c r="BC2448" s="2">
        <v>29.4</v>
      </c>
      <c r="BD2448" s="2">
        <v>37.1935</v>
      </c>
      <c r="BE2448" s="4" t="str">
        <f t="shared" si="382"/>
        <v>ENTRETENIDO</v>
      </c>
      <c r="BF2448" s="4">
        <f t="shared" si="383"/>
        <v>7.9809999999999999</v>
      </c>
      <c r="BG2448">
        <f t="shared" si="384"/>
        <v>3.64</v>
      </c>
      <c r="BH2448">
        <f t="shared" si="385"/>
        <v>8.56</v>
      </c>
      <c r="BI2448">
        <f t="shared" si="386"/>
        <v>8.57</v>
      </c>
      <c r="BJ2448">
        <f t="shared" si="387"/>
        <v>9.75</v>
      </c>
      <c r="BK2448">
        <f t="shared" si="388"/>
        <v>5.65</v>
      </c>
      <c r="BL2448">
        <f t="shared" si="389"/>
        <v>103128.95999999993</v>
      </c>
    </row>
    <row r="2449" spans="1:64" x14ac:dyDescent="0.2">
      <c r="A2449" s="1">
        <v>2447</v>
      </c>
      <c r="B2449" s="7" t="s">
        <v>77</v>
      </c>
      <c r="C2449" s="3">
        <v>40006</v>
      </c>
      <c r="D2449" s="4" t="s">
        <v>626</v>
      </c>
      <c r="E2449" s="4" t="s">
        <v>164</v>
      </c>
      <c r="F2449" s="5" t="str">
        <f t="shared" si="380"/>
        <v>D</v>
      </c>
      <c r="G2449" s="6">
        <v>0.875</v>
      </c>
      <c r="H2449" s="6">
        <v>0.91388888888888886</v>
      </c>
      <c r="I2449" s="85">
        <f t="shared" si="381"/>
        <v>55.999999999999957</v>
      </c>
      <c r="J2449" s="86">
        <f>I2449*Segmentos!$D$7*(AH2449%)*IF(ISNUMBER(AI2449),AI2449%,0)</f>
        <v>1195622.399999999</v>
      </c>
      <c r="K2449" s="86">
        <f>I2449*Segmentos!$D$7*(AL2449%)*IF(ISNUMBER(AM2449),AM2449%,0)</f>
        <v>1266585.5999999992</v>
      </c>
      <c r="L2449" s="4"/>
      <c r="M2449" s="2">
        <v>5.51</v>
      </c>
      <c r="N2449" s="2">
        <v>18.899999999999999</v>
      </c>
      <c r="O2449" s="2">
        <v>29.1</v>
      </c>
      <c r="P2449" s="2">
        <v>87.620099999999994</v>
      </c>
      <c r="Q2449" s="2">
        <v>3.1</v>
      </c>
      <c r="R2449" s="2">
        <v>10.199999999999999</v>
      </c>
      <c r="S2449" s="2">
        <v>30.3</v>
      </c>
      <c r="T2449" s="2">
        <v>8.2185000000000006</v>
      </c>
      <c r="U2449" s="2">
        <v>5.22</v>
      </c>
      <c r="V2449" s="2">
        <v>17.399999999999999</v>
      </c>
      <c r="W2449" s="2">
        <v>30</v>
      </c>
      <c r="X2449" s="2">
        <v>17.406300000000002</v>
      </c>
      <c r="Y2449" s="2">
        <v>6.18</v>
      </c>
      <c r="Z2449" s="2">
        <v>22.2</v>
      </c>
      <c r="AA2449" s="2">
        <v>27.8</v>
      </c>
      <c r="AB2449" s="2">
        <v>29.027200000000001</v>
      </c>
      <c r="AC2449" s="2">
        <v>6.31</v>
      </c>
      <c r="AD2449" s="2">
        <v>21.3</v>
      </c>
      <c r="AE2449" s="2">
        <v>29.7</v>
      </c>
      <c r="AF2449" s="2">
        <v>32.968200000000003</v>
      </c>
      <c r="AG2449" s="20">
        <v>5.34</v>
      </c>
      <c r="AH2449" s="20">
        <v>19.2</v>
      </c>
      <c r="AI2449" s="20">
        <v>27.8</v>
      </c>
      <c r="AJ2449" s="20">
        <v>40.310699999999997</v>
      </c>
      <c r="AK2449" s="18">
        <v>5.66</v>
      </c>
      <c r="AL2449" s="18">
        <v>18.600000000000001</v>
      </c>
      <c r="AM2449" s="18">
        <v>30.4</v>
      </c>
      <c r="AN2449" s="18">
        <v>47.309399999999997</v>
      </c>
      <c r="AO2449" s="2">
        <v>4.22</v>
      </c>
      <c r="AP2449" s="2">
        <v>14.4</v>
      </c>
      <c r="AQ2449" s="2">
        <v>29.4</v>
      </c>
      <c r="AR2449" s="2">
        <v>7.3330000000000002</v>
      </c>
      <c r="AS2449" s="2">
        <v>4.1900000000000004</v>
      </c>
      <c r="AT2449" s="2">
        <v>15.2</v>
      </c>
      <c r="AU2449" s="2">
        <v>27.6</v>
      </c>
      <c r="AV2449" s="2">
        <v>14.696099999999999</v>
      </c>
      <c r="AW2449" s="2">
        <v>6.19</v>
      </c>
      <c r="AX2449" s="2">
        <v>18.7</v>
      </c>
      <c r="AY2449" s="2">
        <v>33.200000000000003</v>
      </c>
      <c r="AZ2449" s="2">
        <v>28.3475</v>
      </c>
      <c r="BA2449" s="2">
        <v>6.11</v>
      </c>
      <c r="BB2449" s="2">
        <v>22.5</v>
      </c>
      <c r="BC2449" s="2">
        <v>27.2</v>
      </c>
      <c r="BD2449" s="2">
        <v>37.243600000000001</v>
      </c>
      <c r="BE2449" s="4" t="str">
        <f t="shared" si="382"/>
        <v>NO APLICA</v>
      </c>
      <c r="BF2449" s="4">
        <f t="shared" si="383"/>
        <v>5.0613999999999999</v>
      </c>
      <c r="BG2449">
        <f t="shared" si="384"/>
        <v>4.22</v>
      </c>
      <c r="BH2449">
        <f t="shared" si="385"/>
        <v>4.1900000000000004</v>
      </c>
      <c r="BI2449">
        <f t="shared" si="386"/>
        <v>6.19</v>
      </c>
      <c r="BJ2449">
        <f t="shared" si="387"/>
        <v>5.66</v>
      </c>
      <c r="BK2449">
        <f t="shared" si="388"/>
        <v>5.34</v>
      </c>
      <c r="BL2449">
        <f t="shared" si="389"/>
        <v>30799.439999999977</v>
      </c>
    </row>
    <row r="2450" spans="1:64" x14ac:dyDescent="0.2">
      <c r="A2450" s="1">
        <v>2448</v>
      </c>
      <c r="B2450" s="7" t="s">
        <v>107</v>
      </c>
      <c r="C2450" s="3">
        <v>40006</v>
      </c>
      <c r="D2450" s="4" t="s">
        <v>626</v>
      </c>
      <c r="E2450" s="4" t="s">
        <v>176</v>
      </c>
      <c r="F2450" s="5" t="str">
        <f t="shared" si="380"/>
        <v>D</v>
      </c>
      <c r="G2450" s="6">
        <v>0.91874999999999996</v>
      </c>
      <c r="H2450" s="6">
        <v>1.3888888888888889E-3</v>
      </c>
      <c r="I2450" s="85">
        <f t="shared" si="381"/>
        <v>119.00000000000006</v>
      </c>
      <c r="J2450" s="86">
        <f>I2450*Segmentos!$D$7*(AH2450%)*IF(ISNUMBER(AI2450),AI2450%,0)</f>
        <v>5314540.0000000019</v>
      </c>
      <c r="K2450" s="86">
        <f>I2450*Segmentos!$D$7*(AL2450%)*IF(ISNUMBER(AM2450),AM2450%,0)</f>
        <v>6289673.6000000024</v>
      </c>
      <c r="L2450" s="4"/>
      <c r="M2450" s="2">
        <v>12.24</v>
      </c>
      <c r="N2450" s="2">
        <v>32.6</v>
      </c>
      <c r="O2450" s="2">
        <v>37.6</v>
      </c>
      <c r="P2450" s="2">
        <v>87.909499999999994</v>
      </c>
      <c r="Q2450" s="2">
        <v>8.0399999999999991</v>
      </c>
      <c r="R2450" s="2">
        <v>25</v>
      </c>
      <c r="S2450" s="2">
        <v>32.200000000000003</v>
      </c>
      <c r="T2450" s="2">
        <v>9.6303000000000001</v>
      </c>
      <c r="U2450" s="2">
        <v>12.73</v>
      </c>
      <c r="V2450" s="2">
        <v>32.799999999999997</v>
      </c>
      <c r="W2450" s="2">
        <v>38.799999999999997</v>
      </c>
      <c r="X2450" s="2">
        <v>19.169799999999999</v>
      </c>
      <c r="Y2450" s="2">
        <v>12.35</v>
      </c>
      <c r="Z2450" s="2">
        <v>34.1</v>
      </c>
      <c r="AA2450" s="2">
        <v>36.200000000000003</v>
      </c>
      <c r="AB2450" s="2">
        <v>26.203299999999999</v>
      </c>
      <c r="AC2450" s="2">
        <v>13.95</v>
      </c>
      <c r="AD2450" s="2">
        <v>34.9</v>
      </c>
      <c r="AE2450" s="2">
        <v>40</v>
      </c>
      <c r="AF2450" s="2">
        <v>32.905999999999999</v>
      </c>
      <c r="AG2450" s="20">
        <v>11.17</v>
      </c>
      <c r="AH2450" s="20">
        <v>31.9</v>
      </c>
      <c r="AI2450" s="20">
        <v>35</v>
      </c>
      <c r="AJ2450" s="20">
        <v>38.051699999999997</v>
      </c>
      <c r="AK2450" s="18">
        <v>13.21</v>
      </c>
      <c r="AL2450" s="18">
        <v>33.200000000000003</v>
      </c>
      <c r="AM2450" s="18">
        <v>39.799999999999997</v>
      </c>
      <c r="AN2450" s="18">
        <v>49.857900000000001</v>
      </c>
      <c r="AO2450" s="2">
        <v>9.5</v>
      </c>
      <c r="AP2450" s="2">
        <v>26.8</v>
      </c>
      <c r="AQ2450" s="2">
        <v>35.5</v>
      </c>
      <c r="AR2450" s="2">
        <v>7.4596999999999998</v>
      </c>
      <c r="AS2450" s="2">
        <v>11.94</v>
      </c>
      <c r="AT2450" s="2">
        <v>29.4</v>
      </c>
      <c r="AU2450" s="2">
        <v>40.6</v>
      </c>
      <c r="AV2450" s="2">
        <v>18.892099999999999</v>
      </c>
      <c r="AW2450" s="2">
        <v>12.37</v>
      </c>
      <c r="AX2450" s="2">
        <v>33.200000000000003</v>
      </c>
      <c r="AY2450" s="2">
        <v>37.200000000000003</v>
      </c>
      <c r="AZ2450" s="2">
        <v>25.550799999999999</v>
      </c>
      <c r="BA2450" s="2">
        <v>13.09</v>
      </c>
      <c r="BB2450" s="2">
        <v>35.6</v>
      </c>
      <c r="BC2450" s="2">
        <v>36.799999999999997</v>
      </c>
      <c r="BD2450" s="2">
        <v>36.006900000000002</v>
      </c>
      <c r="BE2450" s="4" t="str">
        <f t="shared" si="382"/>
        <v>ENTRETENIDO</v>
      </c>
      <c r="BF2450" s="4">
        <f t="shared" si="383"/>
        <v>12.131800000000002</v>
      </c>
      <c r="BG2450">
        <f t="shared" si="384"/>
        <v>9.5</v>
      </c>
      <c r="BH2450">
        <f t="shared" si="385"/>
        <v>11.94</v>
      </c>
      <c r="BI2450">
        <f t="shared" si="386"/>
        <v>13.09</v>
      </c>
      <c r="BJ2450">
        <f t="shared" si="387"/>
        <v>13.21</v>
      </c>
      <c r="BK2450">
        <f t="shared" si="388"/>
        <v>11.17</v>
      </c>
      <c r="BL2450">
        <f t="shared" si="389"/>
        <v>145865.44000000009</v>
      </c>
    </row>
    <row r="2451" spans="1:64" x14ac:dyDescent="0.2">
      <c r="A2451" s="1">
        <v>2449</v>
      </c>
      <c r="B2451" s="7" t="s">
        <v>99</v>
      </c>
      <c r="C2451" s="3">
        <v>40006</v>
      </c>
      <c r="D2451" s="4" t="s">
        <v>627</v>
      </c>
      <c r="E2451" s="4" t="s">
        <v>182</v>
      </c>
      <c r="F2451" s="5" t="str">
        <f t="shared" si="380"/>
        <v>D</v>
      </c>
      <c r="G2451" s="6">
        <v>0.76597222222222217</v>
      </c>
      <c r="H2451" s="6">
        <v>0.875</v>
      </c>
      <c r="I2451" s="85">
        <f t="shared" si="381"/>
        <v>157.00000000000009</v>
      </c>
      <c r="J2451" s="86">
        <f>I2451*Segmentos!$D$7*(AH2451%)*IF(ISNUMBER(AI2451),AI2451%,0)</f>
        <v>2057328.0000000014</v>
      </c>
      <c r="K2451" s="86">
        <f>I2451*Segmentos!$D$7*(AL2451%)*IF(ISNUMBER(AM2451),AM2451%,0)</f>
        <v>2466156.0000000014</v>
      </c>
      <c r="L2451" s="4"/>
      <c r="M2451" s="2">
        <v>3.62</v>
      </c>
      <c r="N2451" s="2">
        <v>19.100000000000001</v>
      </c>
      <c r="O2451" s="2">
        <v>19</v>
      </c>
      <c r="P2451" s="2">
        <v>80.296499999999995</v>
      </c>
      <c r="Q2451" s="2">
        <v>1.39</v>
      </c>
      <c r="R2451" s="2">
        <v>9.1</v>
      </c>
      <c r="S2451" s="2">
        <v>15.2</v>
      </c>
      <c r="T2451" s="2">
        <v>5.1261999999999999</v>
      </c>
      <c r="U2451" s="2">
        <v>3.17</v>
      </c>
      <c r="V2451" s="2">
        <v>18.2</v>
      </c>
      <c r="W2451" s="2">
        <v>17.399999999999999</v>
      </c>
      <c r="X2451" s="2">
        <v>14.7151</v>
      </c>
      <c r="Y2451" s="2">
        <v>5.38</v>
      </c>
      <c r="Z2451" s="2">
        <v>25.8</v>
      </c>
      <c r="AA2451" s="2">
        <v>20.8</v>
      </c>
      <c r="AB2451" s="2">
        <v>35.246600000000001</v>
      </c>
      <c r="AC2451" s="2">
        <v>3.46</v>
      </c>
      <c r="AD2451" s="2">
        <v>18.7</v>
      </c>
      <c r="AE2451" s="2">
        <v>18.5</v>
      </c>
      <c r="AF2451" s="2">
        <v>25.208600000000001</v>
      </c>
      <c r="AG2451" s="20">
        <v>3.28</v>
      </c>
      <c r="AH2451" s="20">
        <v>19.5</v>
      </c>
      <c r="AI2451" s="20">
        <v>16.8</v>
      </c>
      <c r="AJ2451" s="20">
        <v>34.488</v>
      </c>
      <c r="AK2451" s="18">
        <v>3.93</v>
      </c>
      <c r="AL2451" s="18">
        <v>18.7</v>
      </c>
      <c r="AM2451" s="18">
        <v>21</v>
      </c>
      <c r="AN2451" s="18">
        <v>45.808500000000002</v>
      </c>
      <c r="AO2451" s="2">
        <v>1.08</v>
      </c>
      <c r="AP2451" s="2">
        <v>10.8</v>
      </c>
      <c r="AQ2451" s="2">
        <v>10</v>
      </c>
      <c r="AR2451" s="2">
        <v>2.6244999999999998</v>
      </c>
      <c r="AS2451" s="2">
        <v>3.57</v>
      </c>
      <c r="AT2451" s="2">
        <v>17.2</v>
      </c>
      <c r="AU2451" s="2">
        <v>20.8</v>
      </c>
      <c r="AV2451" s="2">
        <v>17.426300000000001</v>
      </c>
      <c r="AW2451" s="2">
        <v>3.65</v>
      </c>
      <c r="AX2451" s="2">
        <v>18.5</v>
      </c>
      <c r="AY2451" s="2">
        <v>19.7</v>
      </c>
      <c r="AZ2451" s="2">
        <v>23.242699999999999</v>
      </c>
      <c r="BA2451" s="2">
        <v>4.3600000000000003</v>
      </c>
      <c r="BB2451" s="2">
        <v>23</v>
      </c>
      <c r="BC2451" s="2">
        <v>19</v>
      </c>
      <c r="BD2451" s="2">
        <v>37.003100000000003</v>
      </c>
      <c r="BE2451" s="4" t="str">
        <f t="shared" si="382"/>
        <v>ABURRIDO</v>
      </c>
      <c r="BF2451" s="4">
        <f t="shared" si="383"/>
        <v>3.5780000000000003</v>
      </c>
      <c r="BG2451">
        <f t="shared" si="384"/>
        <v>1.08</v>
      </c>
      <c r="BH2451">
        <f t="shared" si="385"/>
        <v>3.57</v>
      </c>
      <c r="BI2451">
        <f t="shared" si="386"/>
        <v>4.3600000000000003</v>
      </c>
      <c r="BJ2451">
        <f t="shared" si="387"/>
        <v>3.93</v>
      </c>
      <c r="BK2451">
        <f t="shared" si="388"/>
        <v>3.28</v>
      </c>
      <c r="BL2451">
        <f t="shared" si="389"/>
        <v>56975.300000000032</v>
      </c>
    </row>
    <row r="2452" spans="1:64" x14ac:dyDescent="0.2">
      <c r="A2452" s="1">
        <v>2450</v>
      </c>
      <c r="B2452" s="7" t="s">
        <v>5</v>
      </c>
      <c r="C2452" s="3">
        <v>40006</v>
      </c>
      <c r="D2452" s="4" t="s">
        <v>3</v>
      </c>
      <c r="E2452" s="4" t="s">
        <v>164</v>
      </c>
      <c r="F2452" s="5" t="str">
        <f t="shared" si="380"/>
        <v>D</v>
      </c>
      <c r="G2452" s="6">
        <v>0.875</v>
      </c>
      <c r="H2452" s="6">
        <v>0.91666666666666663</v>
      </c>
      <c r="I2452" s="85">
        <f t="shared" si="381"/>
        <v>59.999999999999943</v>
      </c>
      <c r="J2452" s="86">
        <f>I2452*Segmentos!$D$7*(AH2452%)*IF(ISNUMBER(AI2452),AI2452%,0)</f>
        <v>1707407.9999999984</v>
      </c>
      <c r="K2452" s="86">
        <f>I2452*Segmentos!$D$7*(AL2452%)*IF(ISNUMBER(AM2452),AM2452%,0)</f>
        <v>1625087.9999999986</v>
      </c>
      <c r="L2452" s="4"/>
      <c r="M2452" s="2">
        <v>6.93</v>
      </c>
      <c r="N2452" s="2">
        <v>19.8</v>
      </c>
      <c r="O2452" s="2">
        <v>35.1</v>
      </c>
      <c r="P2452" s="2">
        <v>87.673100000000005</v>
      </c>
      <c r="Q2452" s="2">
        <v>4.51</v>
      </c>
      <c r="R2452" s="2">
        <v>12.5</v>
      </c>
      <c r="S2452" s="2">
        <v>36.1</v>
      </c>
      <c r="T2452" s="2">
        <v>9.5249000000000006</v>
      </c>
      <c r="U2452" s="2">
        <v>6.6</v>
      </c>
      <c r="V2452" s="2">
        <v>19.600000000000001</v>
      </c>
      <c r="W2452" s="2">
        <v>33.6</v>
      </c>
      <c r="X2452" s="2">
        <v>17.514700000000001</v>
      </c>
      <c r="Y2452" s="2">
        <v>7.71</v>
      </c>
      <c r="Z2452" s="2">
        <v>23.8</v>
      </c>
      <c r="AA2452" s="2">
        <v>32.5</v>
      </c>
      <c r="AB2452" s="2">
        <v>28.804300000000001</v>
      </c>
      <c r="AC2452" s="2">
        <v>7.66</v>
      </c>
      <c r="AD2452" s="2">
        <v>20</v>
      </c>
      <c r="AE2452" s="2">
        <v>38.4</v>
      </c>
      <c r="AF2452" s="2">
        <v>31.8291</v>
      </c>
      <c r="AG2452" s="20">
        <v>7.11</v>
      </c>
      <c r="AH2452" s="20">
        <v>21.3</v>
      </c>
      <c r="AI2452" s="20">
        <v>33.4</v>
      </c>
      <c r="AJ2452" s="20">
        <v>42.684600000000003</v>
      </c>
      <c r="AK2452" s="18">
        <v>6.77</v>
      </c>
      <c r="AL2452" s="18">
        <v>18.399999999999999</v>
      </c>
      <c r="AM2452" s="18">
        <v>36.799999999999997</v>
      </c>
      <c r="AN2452" s="18">
        <v>44.988500000000002</v>
      </c>
      <c r="AO2452" s="2">
        <v>3.02</v>
      </c>
      <c r="AP2452" s="2">
        <v>11.6</v>
      </c>
      <c r="AQ2452" s="2">
        <v>26.1</v>
      </c>
      <c r="AR2452" s="2">
        <v>4.1749999999999998</v>
      </c>
      <c r="AS2452" s="2">
        <v>8.5500000000000007</v>
      </c>
      <c r="AT2452" s="2">
        <v>21.7</v>
      </c>
      <c r="AU2452" s="2">
        <v>39.299999999999997</v>
      </c>
      <c r="AV2452" s="2">
        <v>23.8249</v>
      </c>
      <c r="AW2452" s="2">
        <v>6.7</v>
      </c>
      <c r="AX2452" s="2">
        <v>19.600000000000001</v>
      </c>
      <c r="AY2452" s="2">
        <v>34.299999999999997</v>
      </c>
      <c r="AZ2452" s="2">
        <v>24.3873</v>
      </c>
      <c r="BA2452" s="2">
        <v>7.28</v>
      </c>
      <c r="BB2452" s="2">
        <v>21.1</v>
      </c>
      <c r="BC2452" s="2">
        <v>34.5</v>
      </c>
      <c r="BD2452" s="2">
        <v>35.285899999999998</v>
      </c>
      <c r="BE2452" s="4" t="str">
        <f t="shared" si="382"/>
        <v>NO APLICA</v>
      </c>
      <c r="BF2452" s="4">
        <f t="shared" si="383"/>
        <v>7.2872000000000003</v>
      </c>
      <c r="BG2452">
        <f t="shared" si="384"/>
        <v>3.02</v>
      </c>
      <c r="BH2452">
        <f t="shared" si="385"/>
        <v>8.5500000000000007</v>
      </c>
      <c r="BI2452">
        <f t="shared" si="386"/>
        <v>7.28</v>
      </c>
      <c r="BJ2452">
        <f t="shared" si="387"/>
        <v>6.77</v>
      </c>
      <c r="BK2452">
        <f t="shared" si="388"/>
        <v>7.11</v>
      </c>
      <c r="BL2452">
        <f t="shared" si="389"/>
        <v>41698.799999999959</v>
      </c>
    </row>
    <row r="2453" spans="1:64" x14ac:dyDescent="0.2">
      <c r="A2453" s="1">
        <v>2451</v>
      </c>
      <c r="B2453" s="7" t="s">
        <v>49</v>
      </c>
      <c r="C2453" s="3">
        <v>40006</v>
      </c>
      <c r="D2453" s="4" t="s">
        <v>3</v>
      </c>
      <c r="E2453" s="4" t="s">
        <v>168</v>
      </c>
      <c r="F2453" s="5" t="str">
        <f t="shared" si="380"/>
        <v>D</v>
      </c>
      <c r="G2453" s="6">
        <v>0.79513888888888884</v>
      </c>
      <c r="H2453" s="6">
        <v>0.875</v>
      </c>
      <c r="I2453" s="85">
        <f t="shared" si="381"/>
        <v>115.00000000000007</v>
      </c>
      <c r="J2453" s="86">
        <f>I2453*Segmentos!$D$7*(AH2453%)*IF(ISNUMBER(AI2453),AI2453%,0)</f>
        <v>1199128.0000000009</v>
      </c>
      <c r="K2453" s="86">
        <f>I2453*Segmentos!$D$7*(AL2453%)*IF(ISNUMBER(AM2453),AM2453%,0)</f>
        <v>870688.0000000007</v>
      </c>
      <c r="L2453" s="4" t="s">
        <v>500</v>
      </c>
      <c r="M2453" s="2">
        <v>2.2200000000000002</v>
      </c>
      <c r="N2453" s="2">
        <v>11.7</v>
      </c>
      <c r="O2453" s="2">
        <v>19</v>
      </c>
      <c r="P2453" s="2">
        <v>81.125900000000001</v>
      </c>
      <c r="Q2453" s="2">
        <v>1.99</v>
      </c>
      <c r="R2453" s="2">
        <v>8.1999999999999993</v>
      </c>
      <c r="S2453" s="2">
        <v>24.2</v>
      </c>
      <c r="T2453" s="2">
        <v>12.116300000000001</v>
      </c>
      <c r="U2453" s="2">
        <v>2.4500000000000002</v>
      </c>
      <c r="V2453" s="2">
        <v>12.1</v>
      </c>
      <c r="W2453" s="2">
        <v>20.2</v>
      </c>
      <c r="X2453" s="2">
        <v>18.726400000000002</v>
      </c>
      <c r="Y2453" s="2">
        <v>2.15</v>
      </c>
      <c r="Z2453" s="2">
        <v>13.6</v>
      </c>
      <c r="AA2453" s="2">
        <v>15.9</v>
      </c>
      <c r="AB2453" s="2">
        <v>23.1816</v>
      </c>
      <c r="AC2453" s="2">
        <v>2.2599999999999998</v>
      </c>
      <c r="AD2453" s="2">
        <v>11.6</v>
      </c>
      <c r="AE2453" s="2">
        <v>19.5</v>
      </c>
      <c r="AF2453" s="2">
        <v>27.101600000000001</v>
      </c>
      <c r="AG2453" s="20">
        <v>2.6</v>
      </c>
      <c r="AH2453" s="20">
        <v>13.3</v>
      </c>
      <c r="AI2453" s="20">
        <v>19.600000000000001</v>
      </c>
      <c r="AJ2453" s="20">
        <v>45.054299999999998</v>
      </c>
      <c r="AK2453" s="18">
        <v>1.88</v>
      </c>
      <c r="AL2453" s="18">
        <v>10.4</v>
      </c>
      <c r="AM2453" s="18">
        <v>18.2</v>
      </c>
      <c r="AN2453" s="18">
        <v>36.071599999999997</v>
      </c>
      <c r="AO2453" s="2">
        <v>0.34</v>
      </c>
      <c r="AP2453" s="2">
        <v>5.6</v>
      </c>
      <c r="AQ2453" s="2">
        <v>6</v>
      </c>
      <c r="AR2453" s="2">
        <v>1.3381000000000001</v>
      </c>
      <c r="AS2453" s="2">
        <v>2.09</v>
      </c>
      <c r="AT2453" s="2">
        <v>11.5</v>
      </c>
      <c r="AU2453" s="2">
        <v>18.100000000000001</v>
      </c>
      <c r="AV2453" s="2">
        <v>16.768999999999998</v>
      </c>
      <c r="AW2453" s="2">
        <v>2.4</v>
      </c>
      <c r="AX2453" s="2">
        <v>12.2</v>
      </c>
      <c r="AY2453" s="2">
        <v>19.7</v>
      </c>
      <c r="AZ2453" s="2">
        <v>25.194900000000001</v>
      </c>
      <c r="BA2453" s="2">
        <v>2.71</v>
      </c>
      <c r="BB2453" s="2">
        <v>13.3</v>
      </c>
      <c r="BC2453" s="2">
        <v>20.399999999999999</v>
      </c>
      <c r="BD2453" s="2">
        <v>37.823900000000002</v>
      </c>
      <c r="BE2453" s="4" t="str">
        <f t="shared" si="382"/>
        <v>ABURRIDO</v>
      </c>
      <c r="BF2453" s="4">
        <f t="shared" si="383"/>
        <v>2.1165999999999996</v>
      </c>
      <c r="BG2453">
        <f t="shared" si="384"/>
        <v>0.34</v>
      </c>
      <c r="BH2453">
        <f t="shared" si="385"/>
        <v>2.09</v>
      </c>
      <c r="BI2453">
        <f t="shared" si="386"/>
        <v>2.71</v>
      </c>
      <c r="BJ2453">
        <f t="shared" si="387"/>
        <v>1.88</v>
      </c>
      <c r="BK2453">
        <f t="shared" si="388"/>
        <v>2.6</v>
      </c>
      <c r="BL2453">
        <f t="shared" si="389"/>
        <v>25564.500000000015</v>
      </c>
    </row>
    <row r="2454" spans="1:64" x14ac:dyDescent="0.2">
      <c r="A2454" s="1">
        <v>2452</v>
      </c>
      <c r="B2454" s="7" t="s">
        <v>101</v>
      </c>
      <c r="C2454" s="3">
        <v>40006</v>
      </c>
      <c r="D2454" s="4" t="s">
        <v>628</v>
      </c>
      <c r="E2454" s="4" t="s">
        <v>168</v>
      </c>
      <c r="F2454" s="5" t="str">
        <f t="shared" si="380"/>
        <v>D</v>
      </c>
      <c r="G2454" s="6">
        <v>0.91736111111111107</v>
      </c>
      <c r="H2454" s="6">
        <v>2.1527777777777781E-2</v>
      </c>
      <c r="I2454" s="85">
        <f t="shared" si="381"/>
        <v>150.00000000000006</v>
      </c>
      <c r="J2454" s="86">
        <f>I2454*Segmentos!$D$7*(AH2454%)*IF(ISNUMBER(AI2454),AI2454%,0)</f>
        <v>1209600.0000000005</v>
      </c>
      <c r="K2454" s="86">
        <f>I2454*Segmentos!$D$7*(AL2454%)*IF(ISNUMBER(AM2454),AM2454%,0)</f>
        <v>1371960.0000000007</v>
      </c>
      <c r="L2454" s="4" t="s">
        <v>502</v>
      </c>
      <c r="M2454" s="2">
        <v>2.15</v>
      </c>
      <c r="N2454" s="2">
        <v>11.4</v>
      </c>
      <c r="O2454" s="2">
        <v>18.899999999999999</v>
      </c>
      <c r="P2454" s="2">
        <v>91.789100000000005</v>
      </c>
      <c r="Q2454" s="2">
        <v>0.5</v>
      </c>
      <c r="R2454" s="2">
        <v>5.6</v>
      </c>
      <c r="S2454" s="2">
        <v>8.9</v>
      </c>
      <c r="T2454" s="2">
        <v>3.5209000000000001</v>
      </c>
      <c r="U2454" s="2">
        <v>1.17</v>
      </c>
      <c r="V2454" s="2">
        <v>9.6999999999999993</v>
      </c>
      <c r="W2454" s="2">
        <v>12.1</v>
      </c>
      <c r="X2454" s="2">
        <v>10.4528</v>
      </c>
      <c r="Y2454" s="2">
        <v>2.87</v>
      </c>
      <c r="Z2454" s="2">
        <v>14.7</v>
      </c>
      <c r="AA2454" s="2">
        <v>19.5</v>
      </c>
      <c r="AB2454" s="2">
        <v>36.072800000000001</v>
      </c>
      <c r="AC2454" s="2">
        <v>2.98</v>
      </c>
      <c r="AD2454" s="2">
        <v>12.4</v>
      </c>
      <c r="AE2454" s="2">
        <v>24.1</v>
      </c>
      <c r="AF2454" s="2">
        <v>41.7425</v>
      </c>
      <c r="AG2454" s="20">
        <v>2.0099999999999998</v>
      </c>
      <c r="AH2454" s="20">
        <v>12.6</v>
      </c>
      <c r="AI2454" s="20">
        <v>16</v>
      </c>
      <c r="AJ2454" s="20">
        <v>40.693600000000004</v>
      </c>
      <c r="AK2454" s="18">
        <v>2.2799999999999998</v>
      </c>
      <c r="AL2454" s="18">
        <v>10.3</v>
      </c>
      <c r="AM2454" s="18">
        <v>22.2</v>
      </c>
      <c r="AN2454" s="18">
        <v>51.095399999999998</v>
      </c>
      <c r="AO2454" s="2">
        <v>0.46</v>
      </c>
      <c r="AP2454" s="2">
        <v>5.8</v>
      </c>
      <c r="AQ2454" s="2">
        <v>7.9</v>
      </c>
      <c r="AR2454" s="2">
        <v>2.1379000000000001</v>
      </c>
      <c r="AS2454" s="2">
        <v>2.14</v>
      </c>
      <c r="AT2454" s="2">
        <v>10.8</v>
      </c>
      <c r="AU2454" s="2">
        <v>19.899999999999999</v>
      </c>
      <c r="AV2454" s="2">
        <v>20.118400000000001</v>
      </c>
      <c r="AW2454" s="2">
        <v>1.37</v>
      </c>
      <c r="AX2454" s="2">
        <v>8.9</v>
      </c>
      <c r="AY2454" s="2">
        <v>15.5</v>
      </c>
      <c r="AZ2454" s="2">
        <v>16.840800000000002</v>
      </c>
      <c r="BA2454" s="2">
        <v>3.23</v>
      </c>
      <c r="BB2454" s="2">
        <v>15.2</v>
      </c>
      <c r="BC2454" s="2">
        <v>21.2</v>
      </c>
      <c r="BD2454" s="2">
        <v>52.692</v>
      </c>
      <c r="BE2454" s="4" t="str">
        <f t="shared" si="382"/>
        <v>ABURRIDO</v>
      </c>
      <c r="BF2454" s="4">
        <f t="shared" si="383"/>
        <v>2.3054000000000001</v>
      </c>
      <c r="BG2454">
        <f t="shared" si="384"/>
        <v>0.46</v>
      </c>
      <c r="BH2454">
        <f t="shared" si="385"/>
        <v>2.14</v>
      </c>
      <c r="BI2454">
        <f t="shared" si="386"/>
        <v>3.23</v>
      </c>
      <c r="BJ2454">
        <f t="shared" si="387"/>
        <v>2.2799999999999998</v>
      </c>
      <c r="BK2454">
        <f t="shared" si="388"/>
        <v>2.0099999999999998</v>
      </c>
      <c r="BL2454">
        <f t="shared" si="389"/>
        <v>32319.000000000011</v>
      </c>
    </row>
    <row r="2455" spans="1:64" x14ac:dyDescent="0.2">
      <c r="A2455" s="1">
        <v>2453</v>
      </c>
      <c r="B2455" s="7" t="s">
        <v>9</v>
      </c>
      <c r="C2455" s="3">
        <v>40006</v>
      </c>
      <c r="D2455" s="4" t="s">
        <v>8</v>
      </c>
      <c r="E2455" s="4" t="s">
        <v>168</v>
      </c>
      <c r="F2455" s="5" t="str">
        <f t="shared" si="380"/>
        <v>D</v>
      </c>
      <c r="G2455" s="6">
        <v>0.77638888888888891</v>
      </c>
      <c r="H2455" s="6">
        <v>0.87361111111111101</v>
      </c>
      <c r="I2455" s="85">
        <f t="shared" si="381"/>
        <v>139.99999999999983</v>
      </c>
      <c r="J2455" s="86">
        <f>I2455*Segmentos!$D$7*(AH2455%)*IF(ISNUMBER(AI2455),AI2455%,0)</f>
        <v>2701327.9999999972</v>
      </c>
      <c r="K2455" s="86">
        <f>I2455*Segmentos!$D$7*(AL2455%)*IF(ISNUMBER(AM2455),AM2455%,0)</f>
        <v>3894239.9999999953</v>
      </c>
      <c r="L2455" s="4" t="s">
        <v>499</v>
      </c>
      <c r="M2455" s="2">
        <v>5.94</v>
      </c>
      <c r="N2455" s="2">
        <v>18.399999999999999</v>
      </c>
      <c r="O2455" s="2">
        <v>32.200000000000003</v>
      </c>
      <c r="P2455" s="2">
        <v>84.348200000000006</v>
      </c>
      <c r="Q2455" s="2">
        <v>3.02</v>
      </c>
      <c r="R2455" s="2">
        <v>13.3</v>
      </c>
      <c r="S2455" s="2">
        <v>22.7</v>
      </c>
      <c r="T2455" s="2">
        <v>7.1524999999999999</v>
      </c>
      <c r="U2455" s="2">
        <v>4.8099999999999996</v>
      </c>
      <c r="V2455" s="2">
        <v>15.4</v>
      </c>
      <c r="W2455" s="2">
        <v>31.3</v>
      </c>
      <c r="X2455" s="2">
        <v>14.338100000000001</v>
      </c>
      <c r="Y2455" s="2">
        <v>6.18</v>
      </c>
      <c r="Z2455" s="2">
        <v>21</v>
      </c>
      <c r="AA2455" s="2">
        <v>29.5</v>
      </c>
      <c r="AB2455" s="2">
        <v>25.9373</v>
      </c>
      <c r="AC2455" s="2">
        <v>7.92</v>
      </c>
      <c r="AD2455" s="2">
        <v>20.7</v>
      </c>
      <c r="AE2455" s="2">
        <v>38.299999999999997</v>
      </c>
      <c r="AF2455" s="2">
        <v>36.920299999999997</v>
      </c>
      <c r="AG2455" s="20">
        <v>4.8099999999999996</v>
      </c>
      <c r="AH2455" s="20">
        <v>17.8</v>
      </c>
      <c r="AI2455" s="20">
        <v>27.1</v>
      </c>
      <c r="AJ2455" s="20">
        <v>32.411299999999997</v>
      </c>
      <c r="AK2455" s="18">
        <v>6.95</v>
      </c>
      <c r="AL2455" s="18">
        <v>19</v>
      </c>
      <c r="AM2455" s="18">
        <v>36.6</v>
      </c>
      <c r="AN2455" s="18">
        <v>51.936900000000001</v>
      </c>
      <c r="AO2455" s="2">
        <v>2.4900000000000002</v>
      </c>
      <c r="AP2455" s="2">
        <v>8.6</v>
      </c>
      <c r="AQ2455" s="2">
        <v>28.8</v>
      </c>
      <c r="AR2455" s="2">
        <v>3.8690000000000002</v>
      </c>
      <c r="AS2455" s="2">
        <v>4.6500000000000004</v>
      </c>
      <c r="AT2455" s="2">
        <v>14.3</v>
      </c>
      <c r="AU2455" s="2">
        <v>32.5</v>
      </c>
      <c r="AV2455" s="2">
        <v>14.561500000000001</v>
      </c>
      <c r="AW2455" s="2">
        <v>4.83</v>
      </c>
      <c r="AX2455" s="2">
        <v>16.899999999999999</v>
      </c>
      <c r="AY2455" s="2">
        <v>28.5</v>
      </c>
      <c r="AZ2455" s="2">
        <v>19.715599999999998</v>
      </c>
      <c r="BA2455" s="2">
        <v>8.49</v>
      </c>
      <c r="BB2455" s="2">
        <v>24.7</v>
      </c>
      <c r="BC2455" s="2">
        <v>34.4</v>
      </c>
      <c r="BD2455" s="2">
        <v>46.202100000000002</v>
      </c>
      <c r="BE2455" s="4" t="str">
        <f t="shared" si="382"/>
        <v>ABURRIDO</v>
      </c>
      <c r="BF2455" s="4">
        <f t="shared" si="383"/>
        <v>5.8748000000000005</v>
      </c>
      <c r="BG2455">
        <f t="shared" si="384"/>
        <v>2.4900000000000002</v>
      </c>
      <c r="BH2455">
        <f t="shared" si="385"/>
        <v>4.6500000000000004</v>
      </c>
      <c r="BI2455">
        <f t="shared" si="386"/>
        <v>8.49</v>
      </c>
      <c r="BJ2455">
        <f t="shared" si="387"/>
        <v>6.95</v>
      </c>
      <c r="BK2455">
        <f t="shared" si="388"/>
        <v>4.8099999999999996</v>
      </c>
      <c r="BL2455">
        <f t="shared" si="389"/>
        <v>82947.19999999991</v>
      </c>
    </row>
    <row r="2456" spans="1:64" x14ac:dyDescent="0.2">
      <c r="A2456" s="1">
        <v>2454</v>
      </c>
      <c r="B2456" s="7" t="s">
        <v>35</v>
      </c>
      <c r="C2456" s="3">
        <v>40006</v>
      </c>
      <c r="D2456" s="4" t="s">
        <v>626</v>
      </c>
      <c r="E2456" s="4" t="s">
        <v>163</v>
      </c>
      <c r="F2456" s="5" t="str">
        <f t="shared" si="380"/>
        <v>D</v>
      </c>
      <c r="G2456" s="6">
        <v>0.91805555555555562</v>
      </c>
      <c r="H2456" s="6">
        <v>0.91874999999999996</v>
      </c>
      <c r="I2456" s="85">
        <f t="shared" si="381"/>
        <v>0.99999999999983658</v>
      </c>
      <c r="J2456" s="86">
        <f>I2456*Segmentos!$D$7*(AH2456%)*IF(ISNUMBER(AI2456),AI2456%,0)</f>
        <v>38399.999999993728</v>
      </c>
      <c r="K2456" s="86">
        <f>I2456*Segmentos!$D$7*(AL2456%)*IF(ISNUMBER(AM2456),AM2456%,0)</f>
        <v>46399.999999992411</v>
      </c>
      <c r="L2456" s="4"/>
      <c r="M2456" s="2">
        <v>10.64</v>
      </c>
      <c r="N2456" s="2">
        <v>10.6</v>
      </c>
      <c r="O2456" s="2">
        <v>100</v>
      </c>
      <c r="P2456" s="2">
        <v>88.874700000000004</v>
      </c>
      <c r="Q2456" s="2">
        <v>4.84</v>
      </c>
      <c r="R2456" s="2">
        <v>4.8</v>
      </c>
      <c r="S2456" s="2">
        <v>100</v>
      </c>
      <c r="T2456" s="2">
        <v>6.7423000000000002</v>
      </c>
      <c r="U2456" s="2">
        <v>8.69</v>
      </c>
      <c r="V2456" s="2">
        <v>8.6999999999999993</v>
      </c>
      <c r="W2456" s="2">
        <v>100</v>
      </c>
      <c r="X2456" s="2">
        <v>15.2136</v>
      </c>
      <c r="Y2456" s="2">
        <v>13.23</v>
      </c>
      <c r="Z2456" s="2">
        <v>13.2</v>
      </c>
      <c r="AA2456" s="2">
        <v>100</v>
      </c>
      <c r="AB2456" s="2">
        <v>32.639800000000001</v>
      </c>
      <c r="AC2456" s="2">
        <v>12.5</v>
      </c>
      <c r="AD2456" s="2">
        <v>12.5</v>
      </c>
      <c r="AE2456" s="2">
        <v>100</v>
      </c>
      <c r="AF2456" s="2">
        <v>34.279000000000003</v>
      </c>
      <c r="AG2456" s="20">
        <v>9.59</v>
      </c>
      <c r="AH2456" s="20">
        <v>9.6</v>
      </c>
      <c r="AI2456" s="20">
        <v>100</v>
      </c>
      <c r="AJ2456" s="20">
        <v>38.004100000000001</v>
      </c>
      <c r="AK2456" s="18">
        <v>11.59</v>
      </c>
      <c r="AL2456" s="18">
        <v>11.6</v>
      </c>
      <c r="AM2456" s="18">
        <v>100</v>
      </c>
      <c r="AN2456" s="18">
        <v>50.870600000000003</v>
      </c>
      <c r="AO2456" s="2">
        <v>5.42</v>
      </c>
      <c r="AP2456" s="2">
        <v>5.4</v>
      </c>
      <c r="AQ2456" s="2">
        <v>100</v>
      </c>
      <c r="AR2456" s="2">
        <v>4.9512</v>
      </c>
      <c r="AS2456" s="2">
        <v>10.1</v>
      </c>
      <c r="AT2456" s="2">
        <v>10.1</v>
      </c>
      <c r="AU2456" s="2">
        <v>100</v>
      </c>
      <c r="AV2456" s="2">
        <v>18.587800000000001</v>
      </c>
      <c r="AW2456" s="2">
        <v>9.26</v>
      </c>
      <c r="AX2456" s="2">
        <v>9.3000000000000007</v>
      </c>
      <c r="AY2456" s="2">
        <v>100</v>
      </c>
      <c r="AZ2456" s="2">
        <v>22.2318</v>
      </c>
      <c r="BA2456" s="2">
        <v>13.47</v>
      </c>
      <c r="BB2456" s="2">
        <v>13.5</v>
      </c>
      <c r="BC2456" s="2">
        <v>100</v>
      </c>
      <c r="BD2456" s="2">
        <v>43.103900000000003</v>
      </c>
      <c r="BE2456" s="4" t="str">
        <f t="shared" si="382"/>
        <v>NO APLICA</v>
      </c>
      <c r="BF2456" s="4">
        <f t="shared" si="383"/>
        <v>10.781000000000001</v>
      </c>
      <c r="BG2456">
        <f t="shared" si="384"/>
        <v>5.42</v>
      </c>
      <c r="BH2456">
        <f t="shared" si="385"/>
        <v>10.1</v>
      </c>
      <c r="BI2456">
        <f t="shared" si="386"/>
        <v>13.47</v>
      </c>
      <c r="BJ2456">
        <f t="shared" si="387"/>
        <v>11.59</v>
      </c>
      <c r="BK2456">
        <f t="shared" si="388"/>
        <v>9.59</v>
      </c>
      <c r="BL2456">
        <f t="shared" si="389"/>
        <v>1059.9999999998267</v>
      </c>
    </row>
    <row r="2457" spans="1:64" x14ac:dyDescent="0.2">
      <c r="A2457" s="1">
        <v>2455</v>
      </c>
      <c r="B2457" s="7" t="s">
        <v>133</v>
      </c>
      <c r="C2457" s="3">
        <v>40006</v>
      </c>
      <c r="D2457" s="4" t="s">
        <v>629</v>
      </c>
      <c r="E2457" s="4" t="s">
        <v>170</v>
      </c>
      <c r="F2457" s="5" t="str">
        <f t="shared" si="380"/>
        <v>D</v>
      </c>
      <c r="G2457" s="6">
        <v>0.89583333333333337</v>
      </c>
      <c r="H2457" s="6">
        <v>0.91041666666666676</v>
      </c>
      <c r="I2457" s="85">
        <f t="shared" si="381"/>
        <v>21.000000000000085</v>
      </c>
      <c r="J2457" s="86">
        <f>I2457*Segmentos!$D$7*(AH2457%)*IF(ISNUMBER(AI2457),AI2457%,0)</f>
        <v>16396.800000000068</v>
      </c>
      <c r="K2457" s="86">
        <f>I2457*Segmentos!$D$7*(AL2457%)*IF(ISNUMBER(AM2457),AM2457%,0)</f>
        <v>48812.400000000205</v>
      </c>
      <c r="L2457" s="4"/>
      <c r="M2457" s="2">
        <v>0.4</v>
      </c>
      <c r="N2457" s="2">
        <v>1.1000000000000001</v>
      </c>
      <c r="O2457" s="2">
        <v>37.6</v>
      </c>
      <c r="P2457" s="2">
        <v>51.961100000000002</v>
      </c>
      <c r="Q2457" s="2">
        <v>0.46</v>
      </c>
      <c r="R2457" s="2">
        <v>1</v>
      </c>
      <c r="S2457" s="2">
        <v>45.7</v>
      </c>
      <c r="T2457" s="2">
        <v>9.9406999999999996</v>
      </c>
      <c r="U2457" s="2">
        <v>0.43</v>
      </c>
      <c r="V2457" s="2">
        <v>2.2000000000000002</v>
      </c>
      <c r="W2457" s="2">
        <v>19.7</v>
      </c>
      <c r="X2457" s="2">
        <v>11.501300000000001</v>
      </c>
      <c r="Y2457" s="2">
        <v>0.55000000000000004</v>
      </c>
      <c r="Z2457" s="2">
        <v>1.2</v>
      </c>
      <c r="AA2457" s="2">
        <v>47.8</v>
      </c>
      <c r="AB2457" s="2">
        <v>20.878799999999998</v>
      </c>
      <c r="AC2457" s="2">
        <v>0.23</v>
      </c>
      <c r="AD2457" s="2">
        <v>0.3</v>
      </c>
      <c r="AE2457" s="2">
        <v>67.5</v>
      </c>
      <c r="AF2457" s="2">
        <v>9.6402000000000001</v>
      </c>
      <c r="AG2457" s="20">
        <v>0.19</v>
      </c>
      <c r="AH2457" s="20">
        <v>0.8</v>
      </c>
      <c r="AI2457" s="20">
        <v>24.4</v>
      </c>
      <c r="AJ2457" s="20">
        <v>11.882999999999999</v>
      </c>
      <c r="AK2457" s="18">
        <v>0.59</v>
      </c>
      <c r="AL2457" s="18">
        <v>1.3</v>
      </c>
      <c r="AM2457" s="18">
        <v>44.7</v>
      </c>
      <c r="AN2457" s="18">
        <v>40.078099999999999</v>
      </c>
      <c r="AO2457" s="2">
        <v>0.28000000000000003</v>
      </c>
      <c r="AP2457" s="2">
        <v>0.4</v>
      </c>
      <c r="AQ2457" s="2">
        <v>63.1</v>
      </c>
      <c r="AR2457" s="2">
        <v>3.8864999999999998</v>
      </c>
      <c r="AS2457" s="2">
        <v>0.06</v>
      </c>
      <c r="AT2457" s="2">
        <v>0.4</v>
      </c>
      <c r="AU2457" s="2">
        <v>14.2</v>
      </c>
      <c r="AV2457" s="2">
        <v>1.7422</v>
      </c>
      <c r="AW2457" s="2">
        <v>0.61</v>
      </c>
      <c r="AX2457" s="2">
        <v>1.3</v>
      </c>
      <c r="AY2457" s="2">
        <v>48.1</v>
      </c>
      <c r="AZ2457" s="2">
        <v>22.577500000000001</v>
      </c>
      <c r="BA2457" s="2">
        <v>0.48</v>
      </c>
      <c r="BB2457" s="2">
        <v>1.5</v>
      </c>
      <c r="BC2457" s="2">
        <v>32.6</v>
      </c>
      <c r="BD2457" s="2">
        <v>23.754799999999999</v>
      </c>
      <c r="BE2457" s="4" t="str">
        <f t="shared" si="382"/>
        <v>NO APLICA</v>
      </c>
      <c r="BF2457" s="4">
        <f t="shared" si="383"/>
        <v>0.32100000000000001</v>
      </c>
      <c r="BG2457">
        <f t="shared" si="384"/>
        <v>0.28000000000000003</v>
      </c>
      <c r="BH2457">
        <f t="shared" si="385"/>
        <v>0.06</v>
      </c>
      <c r="BI2457">
        <f t="shared" si="386"/>
        <v>0.61</v>
      </c>
      <c r="BJ2457">
        <f t="shared" si="387"/>
        <v>0.59</v>
      </c>
      <c r="BK2457">
        <f t="shared" si="388"/>
        <v>0.19</v>
      </c>
      <c r="BL2457">
        <f t="shared" si="389"/>
        <v>868.5600000000037</v>
      </c>
    </row>
    <row r="2458" spans="1:64" x14ac:dyDescent="0.2">
      <c r="A2458" s="1">
        <v>2456</v>
      </c>
      <c r="B2458" s="7" t="s">
        <v>11</v>
      </c>
      <c r="C2458" s="3">
        <v>40006</v>
      </c>
      <c r="D2458" s="4" t="s">
        <v>8</v>
      </c>
      <c r="E2458" s="4" t="s">
        <v>166</v>
      </c>
      <c r="F2458" s="5" t="str">
        <f t="shared" si="380"/>
        <v>D</v>
      </c>
      <c r="G2458" s="6">
        <v>0.89375000000000004</v>
      </c>
      <c r="H2458" s="6">
        <v>0.89513888888888893</v>
      </c>
      <c r="I2458" s="85">
        <f t="shared" si="381"/>
        <v>1.9999999999999929</v>
      </c>
      <c r="J2458" s="86">
        <f>I2458*Segmentos!$D$7*(AH2458%)*IF(ISNUMBER(AI2458),AI2458%,0)</f>
        <v>64720.799999999777</v>
      </c>
      <c r="K2458" s="86">
        <f>I2458*Segmentos!$D$7*(AL2458%)*IF(ISNUMBER(AM2458),AM2458%,0)</f>
        <v>50452.799999999828</v>
      </c>
      <c r="L2458" s="4"/>
      <c r="M2458" s="2">
        <v>7.18</v>
      </c>
      <c r="N2458" s="2">
        <v>7.9</v>
      </c>
      <c r="O2458" s="2">
        <v>91.1</v>
      </c>
      <c r="P2458" s="2">
        <v>92.179100000000005</v>
      </c>
      <c r="Q2458" s="2">
        <v>4.16</v>
      </c>
      <c r="R2458" s="2">
        <v>5</v>
      </c>
      <c r="S2458" s="2">
        <v>83.3</v>
      </c>
      <c r="T2458" s="2">
        <v>8.9032</v>
      </c>
      <c r="U2458" s="2">
        <v>6.52</v>
      </c>
      <c r="V2458" s="2">
        <v>6.8</v>
      </c>
      <c r="W2458" s="2">
        <v>95.6</v>
      </c>
      <c r="X2458" s="2">
        <v>17.566199999999998</v>
      </c>
      <c r="Y2458" s="2">
        <v>5.98</v>
      </c>
      <c r="Z2458" s="2">
        <v>6.7</v>
      </c>
      <c r="AA2458" s="2">
        <v>89.2</v>
      </c>
      <c r="AB2458" s="2">
        <v>22.691800000000001</v>
      </c>
      <c r="AC2458" s="2">
        <v>10.199999999999999</v>
      </c>
      <c r="AD2458" s="2">
        <v>11.1</v>
      </c>
      <c r="AE2458" s="2">
        <v>92.2</v>
      </c>
      <c r="AF2458" s="2">
        <v>43.017899999999997</v>
      </c>
      <c r="AG2458" s="20">
        <v>8.11</v>
      </c>
      <c r="AH2458" s="20">
        <v>8.9</v>
      </c>
      <c r="AI2458" s="20">
        <v>90.9</v>
      </c>
      <c r="AJ2458" s="20">
        <v>49.418199999999999</v>
      </c>
      <c r="AK2458" s="18">
        <v>6.34</v>
      </c>
      <c r="AL2458" s="18">
        <v>6.9</v>
      </c>
      <c r="AM2458" s="18">
        <v>91.4</v>
      </c>
      <c r="AN2458" s="18">
        <v>42.760899999999999</v>
      </c>
      <c r="AO2458" s="2">
        <v>3.24</v>
      </c>
      <c r="AP2458" s="2">
        <v>3.4</v>
      </c>
      <c r="AQ2458" s="2">
        <v>95.8</v>
      </c>
      <c r="AR2458" s="2">
        <v>4.5410000000000004</v>
      </c>
      <c r="AS2458" s="2">
        <v>2.65</v>
      </c>
      <c r="AT2458" s="2">
        <v>3.2</v>
      </c>
      <c r="AU2458" s="2">
        <v>82.7</v>
      </c>
      <c r="AV2458" s="2">
        <v>7.4890999999999996</v>
      </c>
      <c r="AW2458" s="2">
        <v>8.19</v>
      </c>
      <c r="AX2458" s="2">
        <v>8.8000000000000007</v>
      </c>
      <c r="AY2458" s="2">
        <v>92.9</v>
      </c>
      <c r="AZ2458" s="2">
        <v>30.2256</v>
      </c>
      <c r="BA2458" s="2">
        <v>10.15</v>
      </c>
      <c r="BB2458" s="2">
        <v>11.2</v>
      </c>
      <c r="BC2458" s="2">
        <v>91</v>
      </c>
      <c r="BD2458" s="2">
        <v>49.923499999999997</v>
      </c>
      <c r="BE2458" s="4" t="str">
        <f t="shared" si="382"/>
        <v>NO APLICA</v>
      </c>
      <c r="BF2458" s="4">
        <f t="shared" si="383"/>
        <v>5.8386000000000005</v>
      </c>
      <c r="BG2458">
        <f t="shared" si="384"/>
        <v>3.24</v>
      </c>
      <c r="BH2458">
        <f t="shared" si="385"/>
        <v>2.65</v>
      </c>
      <c r="BI2458">
        <f t="shared" si="386"/>
        <v>10.15</v>
      </c>
      <c r="BJ2458">
        <f t="shared" si="387"/>
        <v>6.34</v>
      </c>
      <c r="BK2458">
        <f t="shared" si="388"/>
        <v>8.11</v>
      </c>
      <c r="BL2458">
        <f t="shared" si="389"/>
        <v>1439.3799999999949</v>
      </c>
    </row>
    <row r="2459" spans="1:64" x14ac:dyDescent="0.2">
      <c r="A2459" s="1">
        <v>2457</v>
      </c>
      <c r="B2459" s="7" t="s">
        <v>11</v>
      </c>
      <c r="C2459" s="3">
        <v>40006</v>
      </c>
      <c r="D2459" s="4" t="s">
        <v>627</v>
      </c>
      <c r="E2459" s="4" t="s">
        <v>166</v>
      </c>
      <c r="F2459" s="5" t="str">
        <f t="shared" si="380"/>
        <v>D</v>
      </c>
      <c r="G2459" s="6">
        <v>0.91319444444444453</v>
      </c>
      <c r="H2459" s="6">
        <v>0.9159722222222223</v>
      </c>
      <c r="I2459" s="85">
        <f t="shared" si="381"/>
        <v>3.9999999999999858</v>
      </c>
      <c r="J2459" s="86">
        <f>I2459*Segmentos!$D$7*(AH2459%)*IF(ISNUMBER(AI2459),AI2459%,0)</f>
        <v>74854.399999999747</v>
      </c>
      <c r="K2459" s="86">
        <f>I2459*Segmentos!$D$7*(AL2459%)*IF(ISNUMBER(AM2459),AM2459%,0)</f>
        <v>132803.19999999955</v>
      </c>
      <c r="L2459" s="4"/>
      <c r="M2459" s="2">
        <v>6.6</v>
      </c>
      <c r="N2459" s="2">
        <v>8</v>
      </c>
      <c r="O2459" s="2">
        <v>82.5</v>
      </c>
      <c r="P2459" s="2">
        <v>87.043499999999995</v>
      </c>
      <c r="Q2459" s="2">
        <v>3.47</v>
      </c>
      <c r="R2459" s="2">
        <v>4.4000000000000004</v>
      </c>
      <c r="S2459" s="2">
        <v>78</v>
      </c>
      <c r="T2459" s="2">
        <v>7.6295999999999999</v>
      </c>
      <c r="U2459" s="2">
        <v>4.03</v>
      </c>
      <c r="V2459" s="2">
        <v>4.7</v>
      </c>
      <c r="W2459" s="2">
        <v>85</v>
      </c>
      <c r="X2459" s="2">
        <v>11.1381</v>
      </c>
      <c r="Y2459" s="2">
        <v>7.1</v>
      </c>
      <c r="Z2459" s="2">
        <v>8.6999999999999993</v>
      </c>
      <c r="AA2459" s="2">
        <v>81.900000000000006</v>
      </c>
      <c r="AB2459" s="2">
        <v>27.665400000000002</v>
      </c>
      <c r="AC2459" s="2">
        <v>9.3800000000000008</v>
      </c>
      <c r="AD2459" s="2">
        <v>11.3</v>
      </c>
      <c r="AE2459" s="2">
        <v>83.2</v>
      </c>
      <c r="AF2459" s="2">
        <v>40.610399999999998</v>
      </c>
      <c r="AG2459" s="20">
        <v>4.6900000000000004</v>
      </c>
      <c r="AH2459" s="20">
        <v>6.4</v>
      </c>
      <c r="AI2459" s="20">
        <v>73.099999999999994</v>
      </c>
      <c r="AJ2459" s="20">
        <v>29.326000000000001</v>
      </c>
      <c r="AK2459" s="18">
        <v>8.33</v>
      </c>
      <c r="AL2459" s="18">
        <v>9.4</v>
      </c>
      <c r="AM2459" s="18">
        <v>88.3</v>
      </c>
      <c r="AN2459" s="18">
        <v>57.717399999999998</v>
      </c>
      <c r="AO2459" s="2">
        <v>4.4800000000000004</v>
      </c>
      <c r="AP2459" s="2">
        <v>5.4</v>
      </c>
      <c r="AQ2459" s="2">
        <v>83.4</v>
      </c>
      <c r="AR2459" s="2">
        <v>6.4595000000000002</v>
      </c>
      <c r="AS2459" s="2">
        <v>6.09</v>
      </c>
      <c r="AT2459" s="2">
        <v>7.7</v>
      </c>
      <c r="AU2459" s="2">
        <v>79.2</v>
      </c>
      <c r="AV2459" s="2">
        <v>17.692900000000002</v>
      </c>
      <c r="AW2459" s="2">
        <v>7.02</v>
      </c>
      <c r="AX2459" s="2">
        <v>7.9</v>
      </c>
      <c r="AY2459" s="2">
        <v>89.1</v>
      </c>
      <c r="AZ2459" s="2">
        <v>26.626100000000001</v>
      </c>
      <c r="BA2459" s="2">
        <v>7.18</v>
      </c>
      <c r="BB2459" s="2">
        <v>9</v>
      </c>
      <c r="BC2459" s="2">
        <v>79.7</v>
      </c>
      <c r="BD2459" s="2">
        <v>36.265000000000001</v>
      </c>
      <c r="BE2459" s="4" t="str">
        <f t="shared" si="382"/>
        <v>NO APLICA</v>
      </c>
      <c r="BF2459" s="4">
        <f t="shared" si="383"/>
        <v>6.4127999999999998</v>
      </c>
      <c r="BG2459">
        <f t="shared" si="384"/>
        <v>4.4800000000000004</v>
      </c>
      <c r="BH2459">
        <f t="shared" si="385"/>
        <v>6.09</v>
      </c>
      <c r="BI2459">
        <f t="shared" si="386"/>
        <v>7.18</v>
      </c>
      <c r="BJ2459">
        <f t="shared" si="387"/>
        <v>8.33</v>
      </c>
      <c r="BK2459">
        <f t="shared" si="388"/>
        <v>4.6900000000000004</v>
      </c>
      <c r="BL2459">
        <f t="shared" si="389"/>
        <v>2639.9999999999905</v>
      </c>
    </row>
    <row r="2460" spans="1:64" x14ac:dyDescent="0.2">
      <c r="A2460" s="1">
        <v>2458</v>
      </c>
      <c r="B2460" s="7" t="s">
        <v>6</v>
      </c>
      <c r="C2460" s="3">
        <v>40006</v>
      </c>
      <c r="D2460" s="4" t="s">
        <v>3</v>
      </c>
      <c r="E2460" s="4" t="s">
        <v>166</v>
      </c>
      <c r="F2460" s="5" t="str">
        <f t="shared" si="380"/>
        <v>D</v>
      </c>
      <c r="G2460" s="6">
        <v>0.90763888888888899</v>
      </c>
      <c r="H2460" s="6">
        <v>0.90902777777777777</v>
      </c>
      <c r="I2460" s="85">
        <f t="shared" si="381"/>
        <v>1.999999999999833</v>
      </c>
      <c r="J2460" s="86">
        <f>I2460*Segmentos!$D$7*(AH2460%)*IF(ISNUMBER(AI2460),AI2460%,0)</f>
        <v>61991.999999994827</v>
      </c>
      <c r="K2460" s="86">
        <f>I2460*Segmentos!$D$7*(AL2460%)*IF(ISNUMBER(AM2460),AM2460%,0)</f>
        <v>48943.999999995925</v>
      </c>
      <c r="L2460" s="4"/>
      <c r="M2460" s="2">
        <v>6.92</v>
      </c>
      <c r="N2460" s="2">
        <v>8</v>
      </c>
      <c r="O2460" s="2">
        <v>86.7</v>
      </c>
      <c r="P2460" s="2">
        <v>89.071799999999996</v>
      </c>
      <c r="Q2460" s="2">
        <v>5.52</v>
      </c>
      <c r="R2460" s="2">
        <v>6.8</v>
      </c>
      <c r="S2460" s="2">
        <v>80.8</v>
      </c>
      <c r="T2460" s="2">
        <v>11.8536</v>
      </c>
      <c r="U2460" s="2">
        <v>7.57</v>
      </c>
      <c r="V2460" s="2">
        <v>8.8000000000000007</v>
      </c>
      <c r="W2460" s="2">
        <v>86</v>
      </c>
      <c r="X2460" s="2">
        <v>20.421199999999999</v>
      </c>
      <c r="Y2460" s="2">
        <v>6.7</v>
      </c>
      <c r="Z2460" s="2">
        <v>7.8</v>
      </c>
      <c r="AA2460" s="2">
        <v>85.9</v>
      </c>
      <c r="AB2460" s="2">
        <v>25.451599999999999</v>
      </c>
      <c r="AC2460" s="2">
        <v>7.42</v>
      </c>
      <c r="AD2460" s="2">
        <v>8.1999999999999993</v>
      </c>
      <c r="AE2460" s="2">
        <v>90.4</v>
      </c>
      <c r="AF2460" s="2">
        <v>31.345400000000001</v>
      </c>
      <c r="AG2460" s="20">
        <v>7.76</v>
      </c>
      <c r="AH2460" s="20">
        <v>9</v>
      </c>
      <c r="AI2460" s="20">
        <v>86.1</v>
      </c>
      <c r="AJ2460" s="20">
        <v>47.414299999999997</v>
      </c>
      <c r="AK2460" s="18">
        <v>6.16</v>
      </c>
      <c r="AL2460" s="18">
        <v>7</v>
      </c>
      <c r="AM2460" s="18">
        <v>87.4</v>
      </c>
      <c r="AN2460" s="18">
        <v>41.657499999999999</v>
      </c>
      <c r="AO2460" s="2">
        <v>3.53</v>
      </c>
      <c r="AP2460" s="2">
        <v>3.8</v>
      </c>
      <c r="AQ2460" s="2">
        <v>93</v>
      </c>
      <c r="AR2460" s="2">
        <v>4.9615999999999998</v>
      </c>
      <c r="AS2460" s="2">
        <v>8.16</v>
      </c>
      <c r="AT2460" s="2">
        <v>8.6</v>
      </c>
      <c r="AU2460" s="2">
        <v>94.6</v>
      </c>
      <c r="AV2460" s="2">
        <v>23.1297</v>
      </c>
      <c r="AW2460" s="2">
        <v>7.44</v>
      </c>
      <c r="AX2460" s="2">
        <v>7.7</v>
      </c>
      <c r="AY2460" s="2">
        <v>96.4</v>
      </c>
      <c r="AZ2460" s="2">
        <v>27.529599999999999</v>
      </c>
      <c r="BA2460" s="2">
        <v>6.79</v>
      </c>
      <c r="BB2460" s="2">
        <v>9</v>
      </c>
      <c r="BC2460" s="2">
        <v>75.3</v>
      </c>
      <c r="BD2460" s="2">
        <v>33.450899999999997</v>
      </c>
      <c r="BE2460" s="4" t="str">
        <f t="shared" si="382"/>
        <v>NO APLICA</v>
      </c>
      <c r="BF2460" s="4">
        <f t="shared" si="383"/>
        <v>7.2090000000000005</v>
      </c>
      <c r="BG2460">
        <f t="shared" si="384"/>
        <v>3.53</v>
      </c>
      <c r="BH2460">
        <f t="shared" si="385"/>
        <v>8.16</v>
      </c>
      <c r="BI2460">
        <f t="shared" si="386"/>
        <v>7.44</v>
      </c>
      <c r="BJ2460">
        <f t="shared" si="387"/>
        <v>6.16</v>
      </c>
      <c r="BK2460">
        <f t="shared" si="388"/>
        <v>7.76</v>
      </c>
      <c r="BL2460">
        <f t="shared" si="389"/>
        <v>1387.1999999998843</v>
      </c>
    </row>
    <row r="2461" spans="1:64" x14ac:dyDescent="0.2">
      <c r="A2461" s="1">
        <v>2459</v>
      </c>
      <c r="B2461" s="7" t="s">
        <v>31</v>
      </c>
      <c r="C2461" s="3">
        <v>40006</v>
      </c>
      <c r="D2461" s="4" t="s">
        <v>628</v>
      </c>
      <c r="E2461" s="4" t="s">
        <v>166</v>
      </c>
      <c r="F2461" s="5" t="str">
        <f t="shared" si="380"/>
        <v>D</v>
      </c>
      <c r="G2461" s="6">
        <v>0.91388888888888886</v>
      </c>
      <c r="H2461" s="6">
        <v>0.91736111111111107</v>
      </c>
      <c r="I2461" s="85">
        <f t="shared" si="381"/>
        <v>4.9999999999999822</v>
      </c>
      <c r="J2461" s="86">
        <f>I2461*Segmentos!$D$7*(AH2461%)*IF(ISNUMBER(AI2461),AI2461%,0)</f>
        <v>29519.999999999894</v>
      </c>
      <c r="K2461" s="86">
        <f>I2461*Segmentos!$D$7*(AL2461%)*IF(ISNUMBER(AM2461),AM2461%,0)</f>
        <v>27675.999999999905</v>
      </c>
      <c r="L2461" s="4"/>
      <c r="M2461" s="2">
        <v>1.43</v>
      </c>
      <c r="N2461" s="2">
        <v>2.6</v>
      </c>
      <c r="O2461" s="2">
        <v>55.4</v>
      </c>
      <c r="P2461" s="2">
        <v>96.616699999999994</v>
      </c>
      <c r="Q2461" s="2">
        <v>0.06</v>
      </c>
      <c r="R2461" s="2">
        <v>0.3</v>
      </c>
      <c r="S2461" s="2">
        <v>20</v>
      </c>
      <c r="T2461" s="2">
        <v>0.68120000000000003</v>
      </c>
      <c r="U2461" s="2">
        <v>1.31</v>
      </c>
      <c r="V2461" s="2">
        <v>2.1</v>
      </c>
      <c r="W2461" s="2">
        <v>62.1</v>
      </c>
      <c r="X2461" s="2">
        <v>18.4787</v>
      </c>
      <c r="Y2461" s="2">
        <v>1.23</v>
      </c>
      <c r="Z2461" s="2">
        <v>2.9</v>
      </c>
      <c r="AA2461" s="2">
        <v>43.2</v>
      </c>
      <c r="AB2461" s="2">
        <v>24.544799999999999</v>
      </c>
      <c r="AC2461" s="2">
        <v>2.39</v>
      </c>
      <c r="AD2461" s="2">
        <v>3.8</v>
      </c>
      <c r="AE2461" s="2">
        <v>62.6</v>
      </c>
      <c r="AF2461" s="2">
        <v>52.912100000000002</v>
      </c>
      <c r="AG2461" s="20">
        <v>1.48</v>
      </c>
      <c r="AH2461" s="20">
        <v>3</v>
      </c>
      <c r="AI2461" s="20">
        <v>49.2</v>
      </c>
      <c r="AJ2461" s="20">
        <v>47.380200000000002</v>
      </c>
      <c r="AK2461" s="18">
        <v>1.39</v>
      </c>
      <c r="AL2461" s="18">
        <v>2.2000000000000002</v>
      </c>
      <c r="AM2461" s="18">
        <v>62.9</v>
      </c>
      <c r="AN2461" s="18">
        <v>49.236499999999999</v>
      </c>
      <c r="AO2461" s="2">
        <v>0.94</v>
      </c>
      <c r="AP2461" s="2">
        <v>1.4</v>
      </c>
      <c r="AQ2461" s="2">
        <v>69.599999999999994</v>
      </c>
      <c r="AR2461" s="2">
        <v>6.9250999999999996</v>
      </c>
      <c r="AS2461" s="2">
        <v>1.39</v>
      </c>
      <c r="AT2461" s="2">
        <v>2.4</v>
      </c>
      <c r="AU2461" s="2">
        <v>57.8</v>
      </c>
      <c r="AV2461" s="2">
        <v>20.635100000000001</v>
      </c>
      <c r="AW2461" s="2">
        <v>1.33</v>
      </c>
      <c r="AX2461" s="2">
        <v>2.1</v>
      </c>
      <c r="AY2461" s="2">
        <v>64.900000000000006</v>
      </c>
      <c r="AZ2461" s="2">
        <v>25.8155</v>
      </c>
      <c r="BA2461" s="2">
        <v>1.68</v>
      </c>
      <c r="BB2461" s="2">
        <v>3.5</v>
      </c>
      <c r="BC2461" s="2">
        <v>48.5</v>
      </c>
      <c r="BD2461" s="2">
        <v>43.241100000000003</v>
      </c>
      <c r="BE2461" s="4" t="str">
        <f t="shared" si="382"/>
        <v>NO APLICA</v>
      </c>
      <c r="BF2461" s="4">
        <f t="shared" si="383"/>
        <v>1.4391999999999998</v>
      </c>
      <c r="BG2461">
        <f t="shared" si="384"/>
        <v>0.94</v>
      </c>
      <c r="BH2461">
        <f t="shared" si="385"/>
        <v>1.39</v>
      </c>
      <c r="BI2461">
        <f t="shared" si="386"/>
        <v>1.68</v>
      </c>
      <c r="BJ2461">
        <f t="shared" si="387"/>
        <v>1.39</v>
      </c>
      <c r="BK2461">
        <f t="shared" si="388"/>
        <v>1.48</v>
      </c>
      <c r="BL2461">
        <f t="shared" si="389"/>
        <v>720.19999999999743</v>
      </c>
    </row>
    <row r="2462" spans="1:64" x14ac:dyDescent="0.2">
      <c r="A2462" s="1">
        <v>2460</v>
      </c>
      <c r="B2462" s="7" t="s">
        <v>76</v>
      </c>
      <c r="C2462" s="3">
        <v>40006</v>
      </c>
      <c r="D2462" s="4" t="s">
        <v>626</v>
      </c>
      <c r="E2462" s="4" t="s">
        <v>165</v>
      </c>
      <c r="F2462" s="5" t="str">
        <f t="shared" si="380"/>
        <v>D</v>
      </c>
      <c r="G2462" s="6">
        <v>0.8208333333333333</v>
      </c>
      <c r="H2462" s="6">
        <v>0.875</v>
      </c>
      <c r="I2462" s="85">
        <f t="shared" si="381"/>
        <v>78.000000000000043</v>
      </c>
      <c r="J2462" s="86">
        <f>I2462*Segmentos!$D$7*(AH2462%)*IF(ISNUMBER(AI2462),AI2462%,0)</f>
        <v>1266969.6000000006</v>
      </c>
      <c r="K2462" s="86">
        <f>I2462*Segmentos!$D$7*(AL2462%)*IF(ISNUMBER(AM2462),AM2462%,0)</f>
        <v>1252212.0000000007</v>
      </c>
      <c r="L2462" s="4"/>
      <c r="M2462" s="2">
        <v>4.04</v>
      </c>
      <c r="N2462" s="2">
        <v>12.9</v>
      </c>
      <c r="O2462" s="2">
        <v>31.4</v>
      </c>
      <c r="P2462" s="2">
        <v>80.662700000000001</v>
      </c>
      <c r="Q2462" s="2">
        <v>2.65</v>
      </c>
      <c r="R2462" s="2">
        <v>10.8</v>
      </c>
      <c r="S2462" s="2">
        <v>24.5</v>
      </c>
      <c r="T2462" s="2">
        <v>8.8382000000000005</v>
      </c>
      <c r="U2462" s="2">
        <v>2.61</v>
      </c>
      <c r="V2462" s="2">
        <v>12.5</v>
      </c>
      <c r="W2462" s="2">
        <v>20.9</v>
      </c>
      <c r="X2462" s="2">
        <v>10.9312</v>
      </c>
      <c r="Y2462" s="2">
        <v>5.68</v>
      </c>
      <c r="Z2462" s="2">
        <v>16.8</v>
      </c>
      <c r="AA2462" s="2">
        <v>33.700000000000003</v>
      </c>
      <c r="AB2462" s="2">
        <v>33.508099999999999</v>
      </c>
      <c r="AC2462" s="2">
        <v>4.17</v>
      </c>
      <c r="AD2462" s="2">
        <v>10.5</v>
      </c>
      <c r="AE2462" s="2">
        <v>39.6</v>
      </c>
      <c r="AF2462" s="2">
        <v>27.385200000000001</v>
      </c>
      <c r="AG2462" s="20">
        <v>4.0599999999999996</v>
      </c>
      <c r="AH2462" s="20">
        <v>14.4</v>
      </c>
      <c r="AI2462" s="20">
        <v>28.2</v>
      </c>
      <c r="AJ2462" s="20">
        <v>38.5152</v>
      </c>
      <c r="AK2462" s="18">
        <v>4.01</v>
      </c>
      <c r="AL2462" s="18">
        <v>11.5</v>
      </c>
      <c r="AM2462" s="18">
        <v>34.9</v>
      </c>
      <c r="AN2462" s="18">
        <v>42.147399999999998</v>
      </c>
      <c r="AO2462" s="2">
        <v>1.53</v>
      </c>
      <c r="AP2462" s="2">
        <v>8.8000000000000007</v>
      </c>
      <c r="AQ2462" s="2">
        <v>17.399999999999999</v>
      </c>
      <c r="AR2462" s="2">
        <v>3.3327</v>
      </c>
      <c r="AS2462" s="2">
        <v>3.44</v>
      </c>
      <c r="AT2462" s="2">
        <v>11.6</v>
      </c>
      <c r="AU2462" s="2">
        <v>29.7</v>
      </c>
      <c r="AV2462" s="2">
        <v>15.1502</v>
      </c>
      <c r="AW2462" s="2">
        <v>4.04</v>
      </c>
      <c r="AX2462" s="2">
        <v>12.9</v>
      </c>
      <c r="AY2462" s="2">
        <v>31.3</v>
      </c>
      <c r="AZ2462" s="2">
        <v>23.209</v>
      </c>
      <c r="BA2462" s="2">
        <v>5.09</v>
      </c>
      <c r="BB2462" s="2">
        <v>14.7</v>
      </c>
      <c r="BC2462" s="2">
        <v>34.5</v>
      </c>
      <c r="BD2462" s="2">
        <v>38.970799999999997</v>
      </c>
      <c r="BE2462" s="4" t="str">
        <f t="shared" si="382"/>
        <v>ABURRIDO</v>
      </c>
      <c r="BF2462" s="4">
        <f t="shared" si="383"/>
        <v>3.8619999999999997</v>
      </c>
      <c r="BG2462">
        <f t="shared" si="384"/>
        <v>1.53</v>
      </c>
      <c r="BH2462">
        <f t="shared" si="385"/>
        <v>3.44</v>
      </c>
      <c r="BI2462">
        <f t="shared" si="386"/>
        <v>5.09</v>
      </c>
      <c r="BJ2462">
        <f t="shared" si="387"/>
        <v>4.01</v>
      </c>
      <c r="BK2462">
        <f t="shared" si="388"/>
        <v>4.0599999999999996</v>
      </c>
      <c r="BL2462">
        <f t="shared" si="389"/>
        <v>31594.680000000018</v>
      </c>
    </row>
    <row r="2463" spans="1:64" x14ac:dyDescent="0.2">
      <c r="A2463" s="1">
        <v>2461</v>
      </c>
      <c r="B2463" s="7" t="s">
        <v>132</v>
      </c>
      <c r="C2463" s="3">
        <v>40006</v>
      </c>
      <c r="D2463" s="4" t="s">
        <v>629</v>
      </c>
      <c r="E2463" s="4" t="s">
        <v>170</v>
      </c>
      <c r="F2463" s="5" t="str">
        <f t="shared" si="380"/>
        <v>D</v>
      </c>
      <c r="G2463" s="6">
        <v>0.87569444444444444</v>
      </c>
      <c r="H2463" s="6">
        <v>0.89513888888888893</v>
      </c>
      <c r="I2463" s="85">
        <f t="shared" si="381"/>
        <v>28.00000000000006</v>
      </c>
      <c r="J2463" s="86">
        <f>I2463*Segmentos!$D$7*(AH2463%)*IF(ISNUMBER(AI2463),AI2463%,0)</f>
        <v>26420.800000000054</v>
      </c>
      <c r="K2463" s="86">
        <f>I2463*Segmentos!$D$7*(AL2463%)*IF(ISNUMBER(AM2463),AM2463%,0)</f>
        <v>46099.200000000099</v>
      </c>
      <c r="L2463" s="4"/>
      <c r="M2463" s="2">
        <v>0.33</v>
      </c>
      <c r="N2463" s="2">
        <v>1</v>
      </c>
      <c r="O2463" s="2">
        <v>34.1</v>
      </c>
      <c r="P2463" s="2">
        <v>44.121499999999997</v>
      </c>
      <c r="Q2463" s="2">
        <v>0.21</v>
      </c>
      <c r="R2463" s="2">
        <v>0.6</v>
      </c>
      <c r="S2463" s="2">
        <v>36.4</v>
      </c>
      <c r="T2463" s="2">
        <v>4.7995999999999999</v>
      </c>
      <c r="U2463" s="2">
        <v>0.06</v>
      </c>
      <c r="V2463" s="2">
        <v>1.3</v>
      </c>
      <c r="W2463" s="2">
        <v>4.5</v>
      </c>
      <c r="X2463" s="2">
        <v>1.5985</v>
      </c>
      <c r="Y2463" s="2">
        <v>0.95</v>
      </c>
      <c r="Z2463" s="2">
        <v>2</v>
      </c>
      <c r="AA2463" s="2">
        <v>46.6</v>
      </c>
      <c r="AB2463" s="2">
        <v>37.723399999999998</v>
      </c>
      <c r="AC2463" s="2">
        <v>0</v>
      </c>
      <c r="AD2463" s="2">
        <v>0</v>
      </c>
      <c r="AE2463" s="8" t="s">
        <v>577</v>
      </c>
      <c r="AF2463" s="2">
        <v>0</v>
      </c>
      <c r="AG2463" s="20">
        <v>0.24</v>
      </c>
      <c r="AH2463" s="20">
        <v>0.7</v>
      </c>
      <c r="AI2463" s="20">
        <v>33.700000000000003</v>
      </c>
      <c r="AJ2463" s="20">
        <v>15.6775</v>
      </c>
      <c r="AK2463" s="18">
        <v>0.4</v>
      </c>
      <c r="AL2463" s="18">
        <v>1.2</v>
      </c>
      <c r="AM2463" s="18">
        <v>34.299999999999997</v>
      </c>
      <c r="AN2463" s="18">
        <v>28.443999999999999</v>
      </c>
      <c r="AO2463" s="2">
        <v>0.42</v>
      </c>
      <c r="AP2463" s="2">
        <v>1.4</v>
      </c>
      <c r="AQ2463" s="2">
        <v>31.2</v>
      </c>
      <c r="AR2463" s="2">
        <v>6.2689000000000004</v>
      </c>
      <c r="AS2463" s="2">
        <v>0.02</v>
      </c>
      <c r="AT2463" s="2">
        <v>0.3</v>
      </c>
      <c r="AU2463" s="2">
        <v>7.1</v>
      </c>
      <c r="AV2463" s="2">
        <v>0.66769999999999996</v>
      </c>
      <c r="AW2463" s="2">
        <v>0.28000000000000003</v>
      </c>
      <c r="AX2463" s="2">
        <v>1</v>
      </c>
      <c r="AY2463" s="2">
        <v>29</v>
      </c>
      <c r="AZ2463" s="2">
        <v>10.8505</v>
      </c>
      <c r="BA2463" s="2">
        <v>0.51</v>
      </c>
      <c r="BB2463" s="2">
        <v>1.2</v>
      </c>
      <c r="BC2463" s="2">
        <v>42</v>
      </c>
      <c r="BD2463" s="2">
        <v>26.334399999999999</v>
      </c>
      <c r="BE2463" s="4" t="str">
        <f t="shared" si="382"/>
        <v>NO APLICA</v>
      </c>
      <c r="BF2463" s="4">
        <f t="shared" si="383"/>
        <v>0.27020000000000005</v>
      </c>
      <c r="BG2463">
        <f t="shared" si="384"/>
        <v>0.42</v>
      </c>
      <c r="BH2463">
        <f t="shared" si="385"/>
        <v>0.02</v>
      </c>
      <c r="BI2463">
        <f t="shared" si="386"/>
        <v>0.51</v>
      </c>
      <c r="BJ2463">
        <f t="shared" si="387"/>
        <v>0.4</v>
      </c>
      <c r="BK2463">
        <f t="shared" si="388"/>
        <v>0.24</v>
      </c>
      <c r="BL2463">
        <f t="shared" si="389"/>
        <v>954.80000000000211</v>
      </c>
    </row>
    <row r="2464" spans="1:64" x14ac:dyDescent="0.2">
      <c r="A2464" s="1">
        <v>2462</v>
      </c>
      <c r="B2464" s="7" t="s">
        <v>115</v>
      </c>
      <c r="C2464" s="3">
        <v>40006</v>
      </c>
      <c r="D2464" s="4" t="s">
        <v>17</v>
      </c>
      <c r="E2464" s="4" t="s">
        <v>169</v>
      </c>
      <c r="F2464" s="5" t="str">
        <f t="shared" si="380"/>
        <v>D</v>
      </c>
      <c r="G2464" s="6">
        <v>0.83472222222222225</v>
      </c>
      <c r="H2464" s="6">
        <v>0.875</v>
      </c>
      <c r="I2464" s="85">
        <f t="shared" si="381"/>
        <v>57.999999999999957</v>
      </c>
      <c r="J2464" s="86">
        <f>I2464*Segmentos!$D$7*(AH2464%)*IF(ISNUMBER(AI2464),AI2464%,0)</f>
        <v>37027.199999999968</v>
      </c>
      <c r="K2464" s="86">
        <f>I2464*Segmentos!$D$7*(AL2464%)*IF(ISNUMBER(AM2464),AM2464%,0)</f>
        <v>36215.199999999968</v>
      </c>
      <c r="L2464" s="4"/>
      <c r="M2464" s="2">
        <v>0.16</v>
      </c>
      <c r="N2464" s="2">
        <v>0.9</v>
      </c>
      <c r="O2464" s="2">
        <v>16.600000000000001</v>
      </c>
      <c r="P2464" s="2">
        <v>97.747200000000007</v>
      </c>
      <c r="Q2464" s="2">
        <v>0.01</v>
      </c>
      <c r="R2464" s="2">
        <v>0.3</v>
      </c>
      <c r="S2464" s="2">
        <v>3.4</v>
      </c>
      <c r="T2464" s="2">
        <v>1.0408999999999999</v>
      </c>
      <c r="U2464" s="2">
        <v>0</v>
      </c>
      <c r="V2464" s="2">
        <v>0</v>
      </c>
      <c r="W2464" s="8" t="s">
        <v>577</v>
      </c>
      <c r="X2464" s="2">
        <v>0</v>
      </c>
      <c r="Y2464" s="2">
        <v>0.36</v>
      </c>
      <c r="Z2464" s="2">
        <v>2.2000000000000002</v>
      </c>
      <c r="AA2464" s="2">
        <v>16</v>
      </c>
      <c r="AB2464" s="2">
        <v>66.089299999999994</v>
      </c>
      <c r="AC2464" s="2">
        <v>0.15</v>
      </c>
      <c r="AD2464" s="2">
        <v>0.7</v>
      </c>
      <c r="AE2464" s="2">
        <v>21.2</v>
      </c>
      <c r="AF2464" s="2">
        <v>30.617000000000001</v>
      </c>
      <c r="AG2464" s="20">
        <v>0.17</v>
      </c>
      <c r="AH2464" s="20">
        <v>1.2</v>
      </c>
      <c r="AI2464" s="20">
        <v>13.3</v>
      </c>
      <c r="AJ2464" s="20">
        <v>49.604199999999999</v>
      </c>
      <c r="AK2464" s="18">
        <v>0.15</v>
      </c>
      <c r="AL2464" s="18">
        <v>0.7</v>
      </c>
      <c r="AM2464" s="18">
        <v>22.3</v>
      </c>
      <c r="AN2464" s="18">
        <v>48.143000000000001</v>
      </c>
      <c r="AO2464" s="2">
        <v>0.06</v>
      </c>
      <c r="AP2464" s="2">
        <v>0.5</v>
      </c>
      <c r="AQ2464" s="2">
        <v>11.1</v>
      </c>
      <c r="AR2464" s="2">
        <v>4.1489000000000003</v>
      </c>
      <c r="AS2464" s="2">
        <v>0.19</v>
      </c>
      <c r="AT2464" s="2">
        <v>1.4</v>
      </c>
      <c r="AU2464" s="2">
        <v>13.1</v>
      </c>
      <c r="AV2464" s="2">
        <v>25.961500000000001</v>
      </c>
      <c r="AW2464" s="2">
        <v>0.3</v>
      </c>
      <c r="AX2464" s="2">
        <v>1</v>
      </c>
      <c r="AY2464" s="2">
        <v>29.9</v>
      </c>
      <c r="AZ2464" s="2">
        <v>54.226300000000002</v>
      </c>
      <c r="BA2464" s="2">
        <v>0.06</v>
      </c>
      <c r="BB2464" s="2">
        <v>0.7</v>
      </c>
      <c r="BC2464" s="2">
        <v>7.8</v>
      </c>
      <c r="BD2464" s="2">
        <v>13.410399999999999</v>
      </c>
      <c r="BE2464" s="4" t="str">
        <f t="shared" si="382"/>
        <v>NO APLICA</v>
      </c>
      <c r="BF2464" s="4">
        <f t="shared" si="383"/>
        <v>0.2036</v>
      </c>
      <c r="BG2464">
        <f t="shared" si="384"/>
        <v>0.06</v>
      </c>
      <c r="BH2464">
        <f t="shared" si="385"/>
        <v>0.19</v>
      </c>
      <c r="BI2464">
        <f t="shared" si="386"/>
        <v>0.3</v>
      </c>
      <c r="BJ2464">
        <f t="shared" si="387"/>
        <v>0.15</v>
      </c>
      <c r="BK2464">
        <f t="shared" si="388"/>
        <v>0.17</v>
      </c>
      <c r="BL2464">
        <f t="shared" si="389"/>
        <v>866.51999999999941</v>
      </c>
    </row>
    <row r="2465" spans="1:64" x14ac:dyDescent="0.2">
      <c r="A2465" s="1">
        <v>2463</v>
      </c>
      <c r="B2465" s="7" t="s">
        <v>61</v>
      </c>
      <c r="C2465" s="3">
        <v>40006</v>
      </c>
      <c r="D2465" s="4" t="s">
        <v>17</v>
      </c>
      <c r="E2465" s="4" t="s">
        <v>169</v>
      </c>
      <c r="F2465" s="5" t="str">
        <f t="shared" si="380"/>
        <v>D</v>
      </c>
      <c r="G2465" s="6">
        <v>0.875</v>
      </c>
      <c r="H2465" s="6">
        <v>0.96250000000000002</v>
      </c>
      <c r="I2465" s="85">
        <f t="shared" si="381"/>
        <v>126.00000000000003</v>
      </c>
      <c r="J2465" s="86">
        <f>I2465*Segmentos!$D$7*(AH2465%)*IF(ISNUMBER(AI2465),AI2465%,0)</f>
        <v>78523.200000000012</v>
      </c>
      <c r="K2465" s="86">
        <f>I2465*Segmentos!$D$7*(AL2465%)*IF(ISNUMBER(AM2465),AM2465%,0)</f>
        <v>138600.00000000006</v>
      </c>
      <c r="L2465" s="4"/>
      <c r="M2465" s="2">
        <v>0.22</v>
      </c>
      <c r="N2465" s="2">
        <v>2.1</v>
      </c>
      <c r="O2465" s="2">
        <v>10.7</v>
      </c>
      <c r="P2465" s="2">
        <v>99.838300000000004</v>
      </c>
      <c r="Q2465" s="2">
        <v>0.08</v>
      </c>
      <c r="R2465" s="2">
        <v>0.5</v>
      </c>
      <c r="S2465" s="2">
        <v>17.100000000000001</v>
      </c>
      <c r="T2465" s="2">
        <v>6.0848000000000004</v>
      </c>
      <c r="U2465" s="2">
        <v>0.18</v>
      </c>
      <c r="V2465" s="2">
        <v>3</v>
      </c>
      <c r="W2465" s="2">
        <v>5.9</v>
      </c>
      <c r="X2465" s="2">
        <v>16.825399999999998</v>
      </c>
      <c r="Y2465" s="2">
        <v>0.33</v>
      </c>
      <c r="Z2465" s="2">
        <v>2.8</v>
      </c>
      <c r="AA2465" s="2">
        <v>11.9</v>
      </c>
      <c r="AB2465" s="2">
        <v>44.517899999999997</v>
      </c>
      <c r="AC2465" s="2">
        <v>0.22</v>
      </c>
      <c r="AD2465" s="2">
        <v>1.6</v>
      </c>
      <c r="AE2465" s="2">
        <v>13.3</v>
      </c>
      <c r="AF2465" s="2">
        <v>32.410299999999999</v>
      </c>
      <c r="AG2465" s="20">
        <v>0.16</v>
      </c>
      <c r="AH2465" s="20">
        <v>1.9</v>
      </c>
      <c r="AI2465" s="20">
        <v>8.1999999999999993</v>
      </c>
      <c r="AJ2465" s="20">
        <v>33.363</v>
      </c>
      <c r="AK2465" s="18">
        <v>0.28000000000000003</v>
      </c>
      <c r="AL2465" s="18">
        <v>2.2000000000000002</v>
      </c>
      <c r="AM2465" s="18">
        <v>12.5</v>
      </c>
      <c r="AN2465" s="18">
        <v>66.475300000000004</v>
      </c>
      <c r="AO2465" s="2">
        <v>0</v>
      </c>
      <c r="AP2465" s="2">
        <v>0.5</v>
      </c>
      <c r="AQ2465" s="2">
        <v>0.8</v>
      </c>
      <c r="AR2465" s="2">
        <v>0.21079999999999999</v>
      </c>
      <c r="AS2465" s="2">
        <v>0.42</v>
      </c>
      <c r="AT2465" s="2">
        <v>2.6</v>
      </c>
      <c r="AU2465" s="2">
        <v>16.100000000000001</v>
      </c>
      <c r="AV2465" s="2">
        <v>42.129600000000003</v>
      </c>
      <c r="AW2465" s="2">
        <v>0.18</v>
      </c>
      <c r="AX2465" s="2">
        <v>2.9</v>
      </c>
      <c r="AY2465" s="2">
        <v>6.1</v>
      </c>
      <c r="AZ2465" s="2">
        <v>22.864899999999999</v>
      </c>
      <c r="BA2465" s="2">
        <v>0.2</v>
      </c>
      <c r="BB2465" s="2">
        <v>1.6</v>
      </c>
      <c r="BC2465" s="2">
        <v>12.6</v>
      </c>
      <c r="BD2465" s="2">
        <v>34.633000000000003</v>
      </c>
      <c r="BE2465" s="4" t="str">
        <f t="shared" si="382"/>
        <v>ABURRIDO</v>
      </c>
      <c r="BF2465" s="4">
        <f t="shared" si="383"/>
        <v>0.27440000000000003</v>
      </c>
      <c r="BG2465">
        <f t="shared" si="384"/>
        <v>0</v>
      </c>
      <c r="BH2465">
        <f t="shared" si="385"/>
        <v>0.42</v>
      </c>
      <c r="BI2465">
        <f t="shared" si="386"/>
        <v>0.2</v>
      </c>
      <c r="BJ2465">
        <f t="shared" si="387"/>
        <v>0.28000000000000003</v>
      </c>
      <c r="BK2465">
        <f t="shared" si="388"/>
        <v>0.16</v>
      </c>
      <c r="BL2465">
        <f t="shared" si="389"/>
        <v>2831.2200000000007</v>
      </c>
    </row>
    <row r="2466" spans="1:64" x14ac:dyDescent="0.2">
      <c r="A2466" s="1">
        <v>2464</v>
      </c>
      <c r="B2466" s="7" t="s">
        <v>10</v>
      </c>
      <c r="C2466" s="3">
        <v>40006</v>
      </c>
      <c r="D2466" s="4" t="s">
        <v>8</v>
      </c>
      <c r="E2466" s="4" t="s">
        <v>164</v>
      </c>
      <c r="F2466" s="5" t="str">
        <f t="shared" si="380"/>
        <v>D</v>
      </c>
      <c r="G2466" s="6">
        <v>0.87361111111111101</v>
      </c>
      <c r="H2466" s="6">
        <v>0.89583333333333337</v>
      </c>
      <c r="I2466" s="85">
        <f t="shared" si="381"/>
        <v>32.000000000000206</v>
      </c>
      <c r="J2466" s="86">
        <f>I2466*Segmentos!$D$7*(AH2466%)*IF(ISNUMBER(AI2466),AI2466%,0)</f>
        <v>947814.40000000631</v>
      </c>
      <c r="K2466" s="86">
        <f>I2466*Segmentos!$D$7*(AL2466%)*IF(ISNUMBER(AM2466),AM2466%,0)</f>
        <v>935680.00000000594</v>
      </c>
      <c r="L2466" s="4"/>
      <c r="M2466" s="2">
        <v>7.36</v>
      </c>
      <c r="N2466" s="2">
        <v>17.399999999999999</v>
      </c>
      <c r="O2466" s="2">
        <v>42.3</v>
      </c>
      <c r="P2466" s="2">
        <v>89.410200000000003</v>
      </c>
      <c r="Q2466" s="2">
        <v>3.43</v>
      </c>
      <c r="R2466" s="2">
        <v>13</v>
      </c>
      <c r="S2466" s="2">
        <v>26.4</v>
      </c>
      <c r="T2466" s="2">
        <v>6.9435000000000002</v>
      </c>
      <c r="U2466" s="2">
        <v>5.53</v>
      </c>
      <c r="V2466" s="2">
        <v>13.8</v>
      </c>
      <c r="W2466" s="2">
        <v>40.200000000000003</v>
      </c>
      <c r="X2466" s="2">
        <v>14.090299999999999</v>
      </c>
      <c r="Y2466" s="2">
        <v>6.97</v>
      </c>
      <c r="Z2466" s="2">
        <v>18.899999999999999</v>
      </c>
      <c r="AA2466" s="2">
        <v>36.9</v>
      </c>
      <c r="AB2466" s="2">
        <v>24.9741</v>
      </c>
      <c r="AC2466" s="2">
        <v>10.89</v>
      </c>
      <c r="AD2466" s="2">
        <v>20.6</v>
      </c>
      <c r="AE2466" s="2">
        <v>52.8</v>
      </c>
      <c r="AF2466" s="2">
        <v>43.402200000000001</v>
      </c>
      <c r="AG2466" s="20">
        <v>7.41</v>
      </c>
      <c r="AH2466" s="20">
        <v>17.8</v>
      </c>
      <c r="AI2466" s="20">
        <v>41.6</v>
      </c>
      <c r="AJ2466" s="20">
        <v>42.670400000000001</v>
      </c>
      <c r="AK2466" s="18">
        <v>7.32</v>
      </c>
      <c r="AL2466" s="18">
        <v>17</v>
      </c>
      <c r="AM2466" s="18">
        <v>43</v>
      </c>
      <c r="AN2466" s="18">
        <v>46.739800000000002</v>
      </c>
      <c r="AO2466" s="2">
        <v>2.89</v>
      </c>
      <c r="AP2466" s="2">
        <v>9.4</v>
      </c>
      <c r="AQ2466" s="2">
        <v>30.8</v>
      </c>
      <c r="AR2466" s="2">
        <v>3.8355000000000001</v>
      </c>
      <c r="AS2466" s="2">
        <v>3.63</v>
      </c>
      <c r="AT2466" s="2">
        <v>13.6</v>
      </c>
      <c r="AU2466" s="2">
        <v>26.8</v>
      </c>
      <c r="AV2466" s="2">
        <v>9.7141999999999999</v>
      </c>
      <c r="AW2466" s="2">
        <v>7.2</v>
      </c>
      <c r="AX2466" s="2">
        <v>17.2</v>
      </c>
      <c r="AY2466" s="2">
        <v>41.8</v>
      </c>
      <c r="AZ2466" s="2">
        <v>25.141400000000001</v>
      </c>
      <c r="BA2466" s="2">
        <v>10.91</v>
      </c>
      <c r="BB2466" s="2">
        <v>22</v>
      </c>
      <c r="BC2466" s="2">
        <v>49.5</v>
      </c>
      <c r="BD2466" s="2">
        <v>50.719099999999997</v>
      </c>
      <c r="BE2466" s="4" t="str">
        <f t="shared" si="382"/>
        <v>NO APLICA</v>
      </c>
      <c r="BF2466" s="4">
        <f t="shared" si="383"/>
        <v>6.4852000000000007</v>
      </c>
      <c r="BG2466">
        <f t="shared" si="384"/>
        <v>2.89</v>
      </c>
      <c r="BH2466">
        <f t="shared" si="385"/>
        <v>3.63</v>
      </c>
      <c r="BI2466">
        <f t="shared" si="386"/>
        <v>10.91</v>
      </c>
      <c r="BJ2466">
        <f t="shared" si="387"/>
        <v>7.32</v>
      </c>
      <c r="BK2466">
        <f t="shared" si="388"/>
        <v>7.41</v>
      </c>
      <c r="BL2466">
        <f t="shared" si="389"/>
        <v>23552.640000000149</v>
      </c>
    </row>
    <row r="2467" spans="1:64" x14ac:dyDescent="0.2">
      <c r="A2467" s="1">
        <v>2465</v>
      </c>
      <c r="B2467" s="7" t="s">
        <v>27</v>
      </c>
      <c r="C2467" s="3">
        <v>40006</v>
      </c>
      <c r="D2467" s="4" t="s">
        <v>629</v>
      </c>
      <c r="E2467" s="4" t="s">
        <v>169</v>
      </c>
      <c r="F2467" s="5" t="str">
        <f t="shared" si="380"/>
        <v>D</v>
      </c>
      <c r="G2467" s="6">
        <v>0.91666666666666663</v>
      </c>
      <c r="H2467" s="6">
        <v>0.95138888888888884</v>
      </c>
      <c r="I2467" s="85">
        <f t="shared" si="381"/>
        <v>49.999999999999986</v>
      </c>
      <c r="J2467" s="86">
        <f>I2467*Segmentos!$D$7*(AH2467%)*IF(ISNUMBER(AI2467),AI2467%,0)</f>
        <v>106559.99999999996</v>
      </c>
      <c r="K2467" s="86">
        <f>I2467*Segmentos!$D$7*(AL2467%)*IF(ISNUMBER(AM2467),AM2467%,0)</f>
        <v>193899.99999999991</v>
      </c>
      <c r="L2467" s="4"/>
      <c r="M2467" s="2">
        <v>0.76</v>
      </c>
      <c r="N2467" s="2">
        <v>2.9</v>
      </c>
      <c r="O2467" s="2">
        <v>25.6</v>
      </c>
      <c r="P2467" s="2">
        <v>81.168000000000006</v>
      </c>
      <c r="Q2467" s="2">
        <v>0.78</v>
      </c>
      <c r="R2467" s="2">
        <v>1.1000000000000001</v>
      </c>
      <c r="S2467" s="2">
        <v>70</v>
      </c>
      <c r="T2467" s="2">
        <v>14.0237</v>
      </c>
      <c r="U2467" s="2">
        <v>7.0000000000000007E-2</v>
      </c>
      <c r="V2467" s="2">
        <v>3.2</v>
      </c>
      <c r="W2467" s="2">
        <v>2.1</v>
      </c>
      <c r="X2467" s="2">
        <v>1.5199</v>
      </c>
      <c r="Y2467" s="2">
        <v>1.21</v>
      </c>
      <c r="Z2467" s="2">
        <v>4</v>
      </c>
      <c r="AA2467" s="2">
        <v>30</v>
      </c>
      <c r="AB2467" s="2">
        <v>38.221600000000002</v>
      </c>
      <c r="AC2467" s="2">
        <v>0.78</v>
      </c>
      <c r="AD2467" s="2">
        <v>2.8</v>
      </c>
      <c r="AE2467" s="2">
        <v>28.1</v>
      </c>
      <c r="AF2467" s="2">
        <v>27.402899999999999</v>
      </c>
      <c r="AG2467" s="20">
        <v>0.52</v>
      </c>
      <c r="AH2467" s="20">
        <v>2.4</v>
      </c>
      <c r="AI2467" s="20">
        <v>22.2</v>
      </c>
      <c r="AJ2467" s="20">
        <v>26.662500000000001</v>
      </c>
      <c r="AK2467" s="18">
        <v>0.97</v>
      </c>
      <c r="AL2467" s="18">
        <v>3.5</v>
      </c>
      <c r="AM2467" s="18">
        <v>27.7</v>
      </c>
      <c r="AN2467" s="18">
        <v>54.505499999999998</v>
      </c>
      <c r="AO2467" s="2">
        <v>0.28000000000000003</v>
      </c>
      <c r="AP2467" s="2">
        <v>1.5</v>
      </c>
      <c r="AQ2467" s="2">
        <v>19.100000000000001</v>
      </c>
      <c r="AR2467" s="2">
        <v>3.3309000000000002</v>
      </c>
      <c r="AS2467" s="2">
        <v>0.12</v>
      </c>
      <c r="AT2467" s="2">
        <v>1.6</v>
      </c>
      <c r="AU2467" s="2">
        <v>7.6</v>
      </c>
      <c r="AV2467" s="2">
        <v>2.8429000000000002</v>
      </c>
      <c r="AW2467" s="2">
        <v>0.44</v>
      </c>
      <c r="AX2467" s="2">
        <v>3.3</v>
      </c>
      <c r="AY2467" s="2">
        <v>13.4</v>
      </c>
      <c r="AZ2467" s="2">
        <v>13.6046</v>
      </c>
      <c r="BA2467" s="2">
        <v>1.49</v>
      </c>
      <c r="BB2467" s="2">
        <v>3.9</v>
      </c>
      <c r="BC2467" s="2">
        <v>38.200000000000003</v>
      </c>
      <c r="BD2467" s="2">
        <v>61.389499999999998</v>
      </c>
      <c r="BE2467" s="4" t="str">
        <f t="shared" si="382"/>
        <v>NO APLICA</v>
      </c>
      <c r="BF2467" s="4">
        <f t="shared" si="383"/>
        <v>0.68099999999999994</v>
      </c>
      <c r="BG2467">
        <f t="shared" si="384"/>
        <v>0.28000000000000003</v>
      </c>
      <c r="BH2467">
        <f t="shared" si="385"/>
        <v>0.12</v>
      </c>
      <c r="BI2467">
        <f t="shared" si="386"/>
        <v>1.49</v>
      </c>
      <c r="BJ2467">
        <f t="shared" si="387"/>
        <v>0.97</v>
      </c>
      <c r="BK2467">
        <f t="shared" si="388"/>
        <v>0.52</v>
      </c>
      <c r="BL2467">
        <f t="shared" si="389"/>
        <v>3711.9999999999986</v>
      </c>
    </row>
    <row r="2468" spans="1:64" x14ac:dyDescent="0.2">
      <c r="A2468" s="1">
        <v>2466</v>
      </c>
      <c r="B2468" s="7" t="s">
        <v>68</v>
      </c>
      <c r="C2468" s="3">
        <v>40006</v>
      </c>
      <c r="D2468" s="4" t="s">
        <v>8</v>
      </c>
      <c r="E2468" s="4" t="s">
        <v>183</v>
      </c>
      <c r="F2468" s="5" t="str">
        <f t="shared" si="380"/>
        <v>D</v>
      </c>
      <c r="G2468" s="6">
        <v>0.89583333333333337</v>
      </c>
      <c r="H2468" s="6">
        <v>0.93333333333333324</v>
      </c>
      <c r="I2468" s="85">
        <f t="shared" si="381"/>
        <v>53.999999999999808</v>
      </c>
      <c r="J2468" s="86">
        <f>I2468*Segmentos!$D$7*(AH2468%)*IF(ISNUMBER(AI2468),AI2468%,0)</f>
        <v>2454883.1999999913</v>
      </c>
      <c r="K2468" s="86">
        <f>I2468*Segmentos!$D$7*(AL2468%)*IF(ISNUMBER(AM2468),AM2468%,0)</f>
        <v>1095875.999999996</v>
      </c>
      <c r="L2468" s="4"/>
      <c r="M2468" s="2">
        <v>8.06</v>
      </c>
      <c r="N2468" s="2">
        <v>18.3</v>
      </c>
      <c r="O2468" s="2">
        <v>44.1</v>
      </c>
      <c r="P2468" s="2">
        <v>85.734200000000001</v>
      </c>
      <c r="Q2468" s="2">
        <v>5.97</v>
      </c>
      <c r="R2468" s="2">
        <v>10.8</v>
      </c>
      <c r="S2468" s="2">
        <v>55.1</v>
      </c>
      <c r="T2468" s="2">
        <v>10.597799999999999</v>
      </c>
      <c r="U2468" s="2">
        <v>7.57</v>
      </c>
      <c r="V2468" s="2">
        <v>17.100000000000001</v>
      </c>
      <c r="W2468" s="2">
        <v>44.2</v>
      </c>
      <c r="X2468" s="2">
        <v>16.874300000000002</v>
      </c>
      <c r="Y2468" s="2">
        <v>10.220000000000001</v>
      </c>
      <c r="Z2468" s="2">
        <v>23.5</v>
      </c>
      <c r="AA2468" s="2">
        <v>43.5</v>
      </c>
      <c r="AB2468" s="2">
        <v>32.085900000000002</v>
      </c>
      <c r="AC2468" s="2">
        <v>7.5</v>
      </c>
      <c r="AD2468" s="2">
        <v>18.100000000000001</v>
      </c>
      <c r="AE2468" s="2">
        <v>41.5</v>
      </c>
      <c r="AF2468" s="2">
        <v>26.176300000000001</v>
      </c>
      <c r="AG2468" s="20">
        <v>11.37</v>
      </c>
      <c r="AH2468" s="20">
        <v>23.1</v>
      </c>
      <c r="AI2468" s="20">
        <v>49.2</v>
      </c>
      <c r="AJ2468" s="20">
        <v>57.348999999999997</v>
      </c>
      <c r="AK2468" s="18">
        <v>5.08</v>
      </c>
      <c r="AL2468" s="18">
        <v>13.9</v>
      </c>
      <c r="AM2468" s="18">
        <v>36.5</v>
      </c>
      <c r="AN2468" s="18">
        <v>28.385300000000001</v>
      </c>
      <c r="AO2468" s="2">
        <v>3.52</v>
      </c>
      <c r="AP2468" s="2">
        <v>10.7</v>
      </c>
      <c r="AQ2468" s="2">
        <v>32.9</v>
      </c>
      <c r="AR2468" s="2">
        <v>4.0925000000000002</v>
      </c>
      <c r="AS2468" s="2">
        <v>4.2</v>
      </c>
      <c r="AT2468" s="2">
        <v>12.3</v>
      </c>
      <c r="AU2468" s="2">
        <v>34.200000000000003</v>
      </c>
      <c r="AV2468" s="2">
        <v>9.8460999999999999</v>
      </c>
      <c r="AW2468" s="2">
        <v>7.77</v>
      </c>
      <c r="AX2468" s="2">
        <v>18.5</v>
      </c>
      <c r="AY2468" s="2">
        <v>42.1</v>
      </c>
      <c r="AZ2468" s="2">
        <v>23.766200000000001</v>
      </c>
      <c r="BA2468" s="2">
        <v>11.79</v>
      </c>
      <c r="BB2468" s="2">
        <v>23.7</v>
      </c>
      <c r="BC2468" s="2">
        <v>49.8</v>
      </c>
      <c r="BD2468" s="2">
        <v>48.029400000000003</v>
      </c>
      <c r="BE2468" s="4" t="str">
        <f t="shared" si="382"/>
        <v>NO APLICA</v>
      </c>
      <c r="BF2468" s="4">
        <f t="shared" si="383"/>
        <v>7.0882000000000005</v>
      </c>
      <c r="BG2468">
        <f t="shared" si="384"/>
        <v>3.52</v>
      </c>
      <c r="BH2468">
        <f t="shared" si="385"/>
        <v>4.2</v>
      </c>
      <c r="BI2468">
        <f t="shared" si="386"/>
        <v>11.79</v>
      </c>
      <c r="BJ2468">
        <f t="shared" si="387"/>
        <v>5.08</v>
      </c>
      <c r="BK2468">
        <f t="shared" si="388"/>
        <v>11.37</v>
      </c>
      <c r="BL2468">
        <f t="shared" si="389"/>
        <v>43579.61999999985</v>
      </c>
    </row>
    <row r="2469" spans="1:64" x14ac:dyDescent="0.2">
      <c r="A2469" s="1">
        <v>2467</v>
      </c>
      <c r="B2469" s="7" t="s">
        <v>85</v>
      </c>
      <c r="C2469" s="3">
        <v>40006</v>
      </c>
      <c r="D2469" s="4" t="s">
        <v>629</v>
      </c>
      <c r="E2469" s="4" t="s">
        <v>180</v>
      </c>
      <c r="F2469" s="5" t="str">
        <f t="shared" si="380"/>
        <v>D</v>
      </c>
      <c r="G2469" s="6">
        <v>0.85416666666666663</v>
      </c>
      <c r="H2469" s="6">
        <v>0.875</v>
      </c>
      <c r="I2469" s="85">
        <f t="shared" si="381"/>
        <v>30.000000000000053</v>
      </c>
      <c r="J2469" s="86">
        <f>I2469*Segmentos!$D$7*(AH2469%)*IF(ISNUMBER(AI2469),AI2469%,0)</f>
        <v>22680.000000000036</v>
      </c>
      <c r="K2469" s="86">
        <f>I2469*Segmentos!$D$7*(AL2469%)*IF(ISNUMBER(AM2469),AM2469%,0)</f>
        <v>36720.000000000058</v>
      </c>
      <c r="L2469" s="4"/>
      <c r="M2469" s="2">
        <v>0.25</v>
      </c>
      <c r="N2469" s="2">
        <v>1.5</v>
      </c>
      <c r="O2469" s="2">
        <v>16</v>
      </c>
      <c r="P2469" s="2">
        <v>82.059700000000007</v>
      </c>
      <c r="Q2469" s="2">
        <v>0.03</v>
      </c>
      <c r="R2469" s="2">
        <v>1</v>
      </c>
      <c r="S2469" s="2">
        <v>3.3</v>
      </c>
      <c r="T2469" s="2">
        <v>1.7822</v>
      </c>
      <c r="U2469" s="2">
        <v>0.1</v>
      </c>
      <c r="V2469" s="2">
        <v>1.6</v>
      </c>
      <c r="W2469" s="2">
        <v>6.1</v>
      </c>
      <c r="X2469" s="2">
        <v>6.8265000000000002</v>
      </c>
      <c r="Y2469" s="2">
        <v>0.38</v>
      </c>
      <c r="Z2469" s="2">
        <v>2</v>
      </c>
      <c r="AA2469" s="2">
        <v>19</v>
      </c>
      <c r="AB2469" s="2">
        <v>37.055700000000002</v>
      </c>
      <c r="AC2469" s="2">
        <v>0.33</v>
      </c>
      <c r="AD2469" s="2">
        <v>1.4</v>
      </c>
      <c r="AE2469" s="2">
        <v>23.9</v>
      </c>
      <c r="AF2469" s="2">
        <v>36.395299999999999</v>
      </c>
      <c r="AG2469" s="20">
        <v>0.19</v>
      </c>
      <c r="AH2469" s="20">
        <v>1.4</v>
      </c>
      <c r="AI2469" s="20">
        <v>13.5</v>
      </c>
      <c r="AJ2469" s="20">
        <v>29.650400000000001</v>
      </c>
      <c r="AK2469" s="18">
        <v>0.3</v>
      </c>
      <c r="AL2469" s="18">
        <v>1.7</v>
      </c>
      <c r="AM2469" s="18">
        <v>18</v>
      </c>
      <c r="AN2469" s="18">
        <v>52.409300000000002</v>
      </c>
      <c r="AO2469" s="2">
        <v>0.23</v>
      </c>
      <c r="AP2469" s="2">
        <v>1.9</v>
      </c>
      <c r="AQ2469" s="2">
        <v>12.5</v>
      </c>
      <c r="AR2469" s="2">
        <v>8.4839000000000002</v>
      </c>
      <c r="AS2469" s="2">
        <v>0.13</v>
      </c>
      <c r="AT2469" s="2">
        <v>1.6</v>
      </c>
      <c r="AU2469" s="2">
        <v>8.3000000000000007</v>
      </c>
      <c r="AV2469" s="2">
        <v>9.9352</v>
      </c>
      <c r="AW2469" s="2">
        <v>0.25</v>
      </c>
      <c r="AX2469" s="2">
        <v>1.8</v>
      </c>
      <c r="AY2469" s="2">
        <v>13.9</v>
      </c>
      <c r="AZ2469" s="2">
        <v>23.827400000000001</v>
      </c>
      <c r="BA2469" s="2">
        <v>0.31</v>
      </c>
      <c r="BB2469" s="2">
        <v>1.2</v>
      </c>
      <c r="BC2469" s="2">
        <v>26</v>
      </c>
      <c r="BD2469" s="2">
        <v>39.813299999999998</v>
      </c>
      <c r="BE2469" s="4" t="str">
        <f t="shared" si="382"/>
        <v>NO APLICA</v>
      </c>
      <c r="BF2469" s="4">
        <f t="shared" si="383"/>
        <v>0.21920000000000001</v>
      </c>
      <c r="BG2469">
        <f t="shared" si="384"/>
        <v>0.23</v>
      </c>
      <c r="BH2469">
        <f t="shared" si="385"/>
        <v>0.13</v>
      </c>
      <c r="BI2469">
        <f t="shared" si="386"/>
        <v>0.31</v>
      </c>
      <c r="BJ2469">
        <f t="shared" si="387"/>
        <v>0.3</v>
      </c>
      <c r="BK2469">
        <f t="shared" si="388"/>
        <v>0.19</v>
      </c>
      <c r="BL2469">
        <f t="shared" si="389"/>
        <v>720.00000000000125</v>
      </c>
    </row>
    <row r="2470" spans="1:64" x14ac:dyDescent="0.2">
      <c r="A2470" s="1">
        <v>2468</v>
      </c>
      <c r="B2470" s="7" t="s">
        <v>23</v>
      </c>
      <c r="C2470" s="3">
        <v>40006</v>
      </c>
      <c r="D2470" s="4" t="s">
        <v>629</v>
      </c>
      <c r="E2470" s="4" t="s">
        <v>170</v>
      </c>
      <c r="F2470" s="5" t="str">
        <f t="shared" si="380"/>
        <v>D</v>
      </c>
      <c r="G2470" s="6">
        <v>0.91111111111111109</v>
      </c>
      <c r="H2470" s="6">
        <v>0.9159722222222223</v>
      </c>
      <c r="I2470" s="85">
        <f t="shared" si="381"/>
        <v>7.000000000000135</v>
      </c>
      <c r="J2470" s="86">
        <f>I2470*Segmentos!$D$7*(AH2470%)*IF(ISNUMBER(AI2470),AI2470%,0)</f>
        <v>11818.800000000225</v>
      </c>
      <c r="K2470" s="86">
        <f>I2470*Segmentos!$D$7*(AL2470%)*IF(ISNUMBER(AM2470),AM2470%,0)</f>
        <v>34888.000000000669</v>
      </c>
      <c r="L2470" s="4"/>
      <c r="M2470" s="2">
        <v>0.86</v>
      </c>
      <c r="N2470" s="2">
        <v>1.1000000000000001</v>
      </c>
      <c r="O2470" s="2">
        <v>80.099999999999994</v>
      </c>
      <c r="P2470" s="2">
        <v>59.565600000000003</v>
      </c>
      <c r="Q2470" s="2">
        <v>0.94</v>
      </c>
      <c r="R2470" s="2">
        <v>1.2</v>
      </c>
      <c r="S2470" s="2">
        <v>74.900000000000006</v>
      </c>
      <c r="T2470" s="2">
        <v>10.7895</v>
      </c>
      <c r="U2470" s="2">
        <v>0.72</v>
      </c>
      <c r="V2470" s="2">
        <v>0.7</v>
      </c>
      <c r="W2470" s="2">
        <v>100</v>
      </c>
      <c r="X2470" s="2">
        <v>10.426</v>
      </c>
      <c r="Y2470" s="2">
        <v>0.93</v>
      </c>
      <c r="Z2470" s="2">
        <v>1.2</v>
      </c>
      <c r="AA2470" s="2">
        <v>79.7</v>
      </c>
      <c r="AB2470" s="2">
        <v>19.035</v>
      </c>
      <c r="AC2470" s="2">
        <v>0.85</v>
      </c>
      <c r="AD2470" s="2">
        <v>1.1000000000000001</v>
      </c>
      <c r="AE2470" s="2">
        <v>75.2</v>
      </c>
      <c r="AF2470" s="2">
        <v>19.315200000000001</v>
      </c>
      <c r="AG2470" s="20">
        <v>0.43</v>
      </c>
      <c r="AH2470" s="20">
        <v>0.7</v>
      </c>
      <c r="AI2470" s="20">
        <v>60.3</v>
      </c>
      <c r="AJ2470" s="20">
        <v>13.9879</v>
      </c>
      <c r="AK2470" s="18">
        <v>1.25</v>
      </c>
      <c r="AL2470" s="18">
        <v>1.4</v>
      </c>
      <c r="AM2470" s="18">
        <v>89</v>
      </c>
      <c r="AN2470" s="18">
        <v>45.577800000000003</v>
      </c>
      <c r="AO2470" s="2">
        <v>0.27</v>
      </c>
      <c r="AP2470" s="2">
        <v>0.3</v>
      </c>
      <c r="AQ2470" s="2">
        <v>100</v>
      </c>
      <c r="AR2470" s="2">
        <v>2.0278</v>
      </c>
      <c r="AS2470" s="2">
        <v>0.25</v>
      </c>
      <c r="AT2470" s="2">
        <v>0.4</v>
      </c>
      <c r="AU2470" s="2">
        <v>56.9</v>
      </c>
      <c r="AV2470" s="2">
        <v>3.7435</v>
      </c>
      <c r="AW2470" s="2">
        <v>1.22</v>
      </c>
      <c r="AX2470" s="2">
        <v>1.5</v>
      </c>
      <c r="AY2470" s="2">
        <v>79.3</v>
      </c>
      <c r="AZ2470" s="2">
        <v>24.323799999999999</v>
      </c>
      <c r="BA2470" s="2">
        <v>1.1100000000000001</v>
      </c>
      <c r="BB2470" s="2">
        <v>1.3</v>
      </c>
      <c r="BC2470" s="2">
        <v>84</v>
      </c>
      <c r="BD2470" s="2">
        <v>29.470500000000001</v>
      </c>
      <c r="BE2470" s="4" t="str">
        <f t="shared" si="382"/>
        <v>NO APLICA</v>
      </c>
      <c r="BF2470" s="4">
        <f t="shared" si="383"/>
        <v>0.6774</v>
      </c>
      <c r="BG2470">
        <f t="shared" si="384"/>
        <v>0.27</v>
      </c>
      <c r="BH2470">
        <f t="shared" si="385"/>
        <v>0.25</v>
      </c>
      <c r="BI2470">
        <f t="shared" si="386"/>
        <v>1.22</v>
      </c>
      <c r="BJ2470">
        <f t="shared" si="387"/>
        <v>1.25</v>
      </c>
      <c r="BK2470">
        <f t="shared" si="388"/>
        <v>0.43</v>
      </c>
      <c r="BL2470">
        <f t="shared" si="389"/>
        <v>616.77000000001192</v>
      </c>
    </row>
    <row r="2471" spans="1:64" x14ac:dyDescent="0.2">
      <c r="A2471" s="1">
        <v>2469</v>
      </c>
      <c r="B2471" s="7" t="s">
        <v>25</v>
      </c>
      <c r="C2471" s="3">
        <v>40006</v>
      </c>
      <c r="D2471" s="4" t="s">
        <v>629</v>
      </c>
      <c r="E2471" s="4" t="s">
        <v>171</v>
      </c>
      <c r="F2471" s="5" t="str">
        <f t="shared" si="380"/>
        <v>D</v>
      </c>
      <c r="G2471" s="6">
        <v>0.89861111111111114</v>
      </c>
      <c r="H2471" s="6">
        <v>0.9</v>
      </c>
      <c r="I2471" s="85">
        <f t="shared" si="381"/>
        <v>1.9999999999999929</v>
      </c>
      <c r="J2471" s="86">
        <f>I2471*Segmentos!$D$7*(AH2471%)*IF(ISNUMBER(AI2471),AI2471%,0)</f>
        <v>2399.9999999999918</v>
      </c>
      <c r="K2471" s="86">
        <f>I2471*Segmentos!$D$7*(AL2471%)*IF(ISNUMBER(AM2471),AM2471%,0)</f>
        <v>6399.9999999999782</v>
      </c>
      <c r="L2471" s="4"/>
      <c r="M2471" s="2">
        <v>0.56999999999999995</v>
      </c>
      <c r="N2471" s="2">
        <v>0.6</v>
      </c>
      <c r="O2471" s="2">
        <v>100</v>
      </c>
      <c r="P2471" s="2">
        <v>56.536299999999997</v>
      </c>
      <c r="Q2471" s="2">
        <v>0.42</v>
      </c>
      <c r="R2471" s="2">
        <v>0.4</v>
      </c>
      <c r="S2471" s="2">
        <v>100</v>
      </c>
      <c r="T2471" s="2">
        <v>6.9353999999999996</v>
      </c>
      <c r="U2471" s="2">
        <v>0.66</v>
      </c>
      <c r="V2471" s="2">
        <v>0.7</v>
      </c>
      <c r="W2471" s="2">
        <v>100</v>
      </c>
      <c r="X2471" s="2">
        <v>13.651199999999999</v>
      </c>
      <c r="Y2471" s="2">
        <v>0.79</v>
      </c>
      <c r="Z2471" s="2">
        <v>0.8</v>
      </c>
      <c r="AA2471" s="2">
        <v>100</v>
      </c>
      <c r="AB2471" s="2">
        <v>22.9437</v>
      </c>
      <c r="AC2471" s="2">
        <v>0.4</v>
      </c>
      <c r="AD2471" s="2">
        <v>0.4</v>
      </c>
      <c r="AE2471" s="2">
        <v>100</v>
      </c>
      <c r="AF2471" s="2">
        <v>13.006</v>
      </c>
      <c r="AG2471" s="20">
        <v>0.34</v>
      </c>
      <c r="AH2471" s="20">
        <v>0.3</v>
      </c>
      <c r="AI2471" s="20">
        <v>100</v>
      </c>
      <c r="AJ2471" s="20">
        <v>15.865399999999999</v>
      </c>
      <c r="AK2471" s="18">
        <v>0.79</v>
      </c>
      <c r="AL2471" s="18">
        <v>0.8</v>
      </c>
      <c r="AM2471" s="18">
        <v>100</v>
      </c>
      <c r="AN2471" s="18">
        <v>40.670900000000003</v>
      </c>
      <c r="AO2471" s="2">
        <v>0.31</v>
      </c>
      <c r="AP2471" s="2">
        <v>0.3</v>
      </c>
      <c r="AQ2471" s="2">
        <v>100</v>
      </c>
      <c r="AR2471" s="2">
        <v>3.3464</v>
      </c>
      <c r="AS2471" s="2">
        <v>0.23</v>
      </c>
      <c r="AT2471" s="2">
        <v>0.2</v>
      </c>
      <c r="AU2471" s="2">
        <v>100</v>
      </c>
      <c r="AV2471" s="2">
        <v>5.0884</v>
      </c>
      <c r="AW2471" s="2">
        <v>0.7</v>
      </c>
      <c r="AX2471" s="2">
        <v>0.7</v>
      </c>
      <c r="AY2471" s="2">
        <v>100</v>
      </c>
      <c r="AZ2471" s="2">
        <v>19.889099999999999</v>
      </c>
      <c r="BA2471" s="2">
        <v>0.75</v>
      </c>
      <c r="BB2471" s="2">
        <v>0.7</v>
      </c>
      <c r="BC2471" s="2">
        <v>100</v>
      </c>
      <c r="BD2471" s="2">
        <v>28.212499999999999</v>
      </c>
      <c r="BE2471" s="4" t="str">
        <f t="shared" si="382"/>
        <v>NO APLICA</v>
      </c>
      <c r="BF2471" s="4">
        <f t="shared" si="383"/>
        <v>0.47000000000000003</v>
      </c>
      <c r="BG2471">
        <f t="shared" si="384"/>
        <v>0.31</v>
      </c>
      <c r="BH2471">
        <f t="shared" si="385"/>
        <v>0.23</v>
      </c>
      <c r="BI2471">
        <f t="shared" si="386"/>
        <v>0.75</v>
      </c>
      <c r="BJ2471">
        <f t="shared" si="387"/>
        <v>0.79</v>
      </c>
      <c r="BK2471">
        <f t="shared" si="388"/>
        <v>0.34</v>
      </c>
      <c r="BL2471">
        <f t="shared" si="389"/>
        <v>119.99999999999957</v>
      </c>
    </row>
    <row r="2472" spans="1:64" x14ac:dyDescent="0.2">
      <c r="A2472" s="1">
        <v>2470</v>
      </c>
      <c r="B2472" s="7" t="s">
        <v>66</v>
      </c>
      <c r="C2472" s="3">
        <v>40006</v>
      </c>
      <c r="D2472" s="4" t="s">
        <v>628</v>
      </c>
      <c r="E2472" s="4" t="s">
        <v>168</v>
      </c>
      <c r="F2472" s="5" t="str">
        <f t="shared" si="380"/>
        <v>D</v>
      </c>
      <c r="G2472" s="6">
        <v>0.82777777777777783</v>
      </c>
      <c r="H2472" s="6">
        <v>0.91388888888888886</v>
      </c>
      <c r="I2472" s="85">
        <f t="shared" si="381"/>
        <v>123.99999999999989</v>
      </c>
      <c r="J2472" s="86">
        <f>I2472*Segmentos!$D$7*(AH2472%)*IF(ISNUMBER(AI2472),AI2472%,0)</f>
        <v>637062.39999999944</v>
      </c>
      <c r="K2472" s="86">
        <f>I2472*Segmentos!$D$7*(AL2472%)*IF(ISNUMBER(AM2472),AM2472%,0)</f>
        <v>617519.99999999953</v>
      </c>
      <c r="L2472" s="4" t="s">
        <v>501</v>
      </c>
      <c r="M2472" s="2">
        <v>1.27</v>
      </c>
      <c r="N2472" s="2">
        <v>7.6</v>
      </c>
      <c r="O2472" s="2">
        <v>16.8</v>
      </c>
      <c r="P2472" s="2">
        <v>94.130899999999997</v>
      </c>
      <c r="Q2472" s="2">
        <v>0.18</v>
      </c>
      <c r="R2472" s="2">
        <v>4.5</v>
      </c>
      <c r="S2472" s="2">
        <v>4.0999999999999996</v>
      </c>
      <c r="T2472" s="2">
        <v>2.2810000000000001</v>
      </c>
      <c r="U2472" s="2">
        <v>0.96</v>
      </c>
      <c r="V2472" s="2">
        <v>7.6</v>
      </c>
      <c r="W2472" s="2">
        <v>12.7</v>
      </c>
      <c r="X2472" s="2">
        <v>14.9649</v>
      </c>
      <c r="Y2472" s="2">
        <v>1.43</v>
      </c>
      <c r="Z2472" s="2">
        <v>9.4</v>
      </c>
      <c r="AA2472" s="2">
        <v>15.1</v>
      </c>
      <c r="AB2472" s="2">
        <v>31.2986</v>
      </c>
      <c r="AC2472" s="2">
        <v>1.87</v>
      </c>
      <c r="AD2472" s="2">
        <v>7.4</v>
      </c>
      <c r="AE2472" s="2">
        <v>25.3</v>
      </c>
      <c r="AF2472" s="2">
        <v>45.586500000000001</v>
      </c>
      <c r="AG2472" s="20">
        <v>1.28</v>
      </c>
      <c r="AH2472" s="20">
        <v>7.6</v>
      </c>
      <c r="AI2472" s="20">
        <v>16.899999999999999</v>
      </c>
      <c r="AJ2472" s="20">
        <v>45.226599999999998</v>
      </c>
      <c r="AK2472" s="18">
        <v>1.25</v>
      </c>
      <c r="AL2472" s="18">
        <v>7.5</v>
      </c>
      <c r="AM2472" s="18">
        <v>16.600000000000001</v>
      </c>
      <c r="AN2472" s="18">
        <v>48.904400000000003</v>
      </c>
      <c r="AO2472" s="2">
        <v>0.68</v>
      </c>
      <c r="AP2472" s="2">
        <v>3.3</v>
      </c>
      <c r="AQ2472" s="2">
        <v>20.5</v>
      </c>
      <c r="AR2472" s="2">
        <v>5.5400999999999998</v>
      </c>
      <c r="AS2472" s="2">
        <v>0.9</v>
      </c>
      <c r="AT2472" s="2">
        <v>6.2</v>
      </c>
      <c r="AU2472" s="2">
        <v>14.6</v>
      </c>
      <c r="AV2472" s="2">
        <v>14.7478</v>
      </c>
      <c r="AW2472" s="2">
        <v>0.99</v>
      </c>
      <c r="AX2472" s="2">
        <v>6.4</v>
      </c>
      <c r="AY2472" s="2">
        <v>15.5</v>
      </c>
      <c r="AZ2472" s="2">
        <v>21.081700000000001</v>
      </c>
      <c r="BA2472" s="2">
        <v>1.85</v>
      </c>
      <c r="BB2472" s="2">
        <v>10.4</v>
      </c>
      <c r="BC2472" s="2">
        <v>17.7</v>
      </c>
      <c r="BD2472" s="2">
        <v>52.761299999999999</v>
      </c>
      <c r="BE2472" s="4" t="str">
        <f t="shared" si="382"/>
        <v>ABURRIDO</v>
      </c>
      <c r="BF2472" s="4">
        <f t="shared" si="383"/>
        <v>1.2354000000000003</v>
      </c>
      <c r="BG2472">
        <f t="shared" si="384"/>
        <v>0.68</v>
      </c>
      <c r="BH2472">
        <f t="shared" si="385"/>
        <v>0.9</v>
      </c>
      <c r="BI2472">
        <f t="shared" si="386"/>
        <v>1.85</v>
      </c>
      <c r="BJ2472">
        <f t="shared" si="387"/>
        <v>1.25</v>
      </c>
      <c r="BK2472">
        <f t="shared" si="388"/>
        <v>1.28</v>
      </c>
      <c r="BL2472">
        <f t="shared" si="389"/>
        <v>15832.319999999985</v>
      </c>
    </row>
    <row r="2473" spans="1:64" x14ac:dyDescent="0.2">
      <c r="A2473" s="1">
        <v>2471</v>
      </c>
      <c r="B2473" s="7" t="s">
        <v>19</v>
      </c>
      <c r="C2473" s="3">
        <v>40006</v>
      </c>
      <c r="D2473" s="4" t="s">
        <v>17</v>
      </c>
      <c r="E2473" s="4" t="s">
        <v>166</v>
      </c>
      <c r="F2473" s="5" t="str">
        <f t="shared" si="380"/>
        <v>D</v>
      </c>
      <c r="G2473" s="6">
        <v>0.9145833333333333</v>
      </c>
      <c r="H2473" s="6">
        <v>0.91666666666666663</v>
      </c>
      <c r="I2473" s="85">
        <f t="shared" si="381"/>
        <v>2.9999999999999893</v>
      </c>
      <c r="J2473" s="86">
        <f>I2473*Segmentos!$D$7*(AH2473%)*IF(ISNUMBER(AI2473),AI2473%,0)</f>
        <v>0</v>
      </c>
      <c r="K2473" s="86">
        <f>I2473*Segmentos!$D$7*(AL2473%)*IF(ISNUMBER(AM2473),AM2473%,0)</f>
        <v>6207.5999999999776</v>
      </c>
      <c r="L2473" s="4"/>
      <c r="M2473" s="2">
        <v>0.28000000000000003</v>
      </c>
      <c r="N2473" s="2">
        <v>0.4</v>
      </c>
      <c r="O2473" s="2">
        <v>73.900000000000006</v>
      </c>
      <c r="P2473" s="2">
        <v>100</v>
      </c>
      <c r="Q2473" s="2">
        <v>0</v>
      </c>
      <c r="R2473" s="2">
        <v>0</v>
      </c>
      <c r="S2473" s="8" t="s">
        <v>577</v>
      </c>
      <c r="T2473" s="2">
        <v>0</v>
      </c>
      <c r="U2473" s="2">
        <v>0</v>
      </c>
      <c r="V2473" s="2">
        <v>0</v>
      </c>
      <c r="W2473" s="8" t="s">
        <v>577</v>
      </c>
      <c r="X2473" s="2">
        <v>0</v>
      </c>
      <c r="Y2473" s="2">
        <v>0.32</v>
      </c>
      <c r="Z2473" s="2">
        <v>0.4</v>
      </c>
      <c r="AA2473" s="2">
        <v>76.2</v>
      </c>
      <c r="AB2473" s="2">
        <v>33.645400000000002</v>
      </c>
      <c r="AC2473" s="2">
        <v>0.56999999999999995</v>
      </c>
      <c r="AD2473" s="2">
        <v>0.8</v>
      </c>
      <c r="AE2473" s="2">
        <v>72.8</v>
      </c>
      <c r="AF2473" s="2">
        <v>66.354600000000005</v>
      </c>
      <c r="AG2473" s="20">
        <v>0</v>
      </c>
      <c r="AH2473" s="20">
        <v>0</v>
      </c>
      <c r="AI2473" s="21" t="s">
        <v>577</v>
      </c>
      <c r="AJ2473" s="20">
        <v>0</v>
      </c>
      <c r="AK2473" s="18">
        <v>0.53</v>
      </c>
      <c r="AL2473" s="18">
        <v>0.7</v>
      </c>
      <c r="AM2473" s="18">
        <v>73.900000000000006</v>
      </c>
      <c r="AN2473" s="18">
        <v>100</v>
      </c>
      <c r="AO2473" s="2">
        <v>0</v>
      </c>
      <c r="AP2473" s="2">
        <v>0</v>
      </c>
      <c r="AQ2473" s="8" t="s">
        <v>577</v>
      </c>
      <c r="AR2473" s="2">
        <v>0</v>
      </c>
      <c r="AS2473" s="2">
        <v>0.43</v>
      </c>
      <c r="AT2473" s="2">
        <v>0.6</v>
      </c>
      <c r="AU2473" s="2">
        <v>76.099999999999994</v>
      </c>
      <c r="AV2473" s="2">
        <v>34.230200000000004</v>
      </c>
      <c r="AW2473" s="2">
        <v>0.64</v>
      </c>
      <c r="AX2473" s="2">
        <v>0.9</v>
      </c>
      <c r="AY2473" s="2">
        <v>72.900000000000006</v>
      </c>
      <c r="AZ2473" s="2">
        <v>65.769800000000004</v>
      </c>
      <c r="BA2473" s="2">
        <v>0</v>
      </c>
      <c r="BB2473" s="2">
        <v>0</v>
      </c>
      <c r="BC2473" s="8" t="s">
        <v>577</v>
      </c>
      <c r="BD2473" s="2">
        <v>0</v>
      </c>
      <c r="BE2473" s="4" t="str">
        <f t="shared" si="382"/>
        <v>NO APLICA</v>
      </c>
      <c r="BF2473" s="4">
        <f t="shared" si="383"/>
        <v>0.42759999999999998</v>
      </c>
      <c r="BG2473">
        <f t="shared" si="384"/>
        <v>0</v>
      </c>
      <c r="BH2473">
        <f t="shared" si="385"/>
        <v>0.43</v>
      </c>
      <c r="BI2473">
        <f t="shared" si="386"/>
        <v>0.64</v>
      </c>
      <c r="BJ2473">
        <f t="shared" si="387"/>
        <v>0.53</v>
      </c>
      <c r="BK2473">
        <f t="shared" si="388"/>
        <v>0</v>
      </c>
      <c r="BL2473">
        <f t="shared" si="389"/>
        <v>88.679999999999694</v>
      </c>
    </row>
    <row r="2474" spans="1:64" x14ac:dyDescent="0.2">
      <c r="A2474" s="1">
        <v>2472</v>
      </c>
      <c r="B2474" s="7" t="s">
        <v>2</v>
      </c>
      <c r="C2474" s="3">
        <v>40006</v>
      </c>
      <c r="D2474" s="4" t="s">
        <v>627</v>
      </c>
      <c r="E2474" s="4" t="s">
        <v>164</v>
      </c>
      <c r="F2474" s="5" t="str">
        <f t="shared" si="380"/>
        <v>D</v>
      </c>
      <c r="G2474" s="6">
        <v>0.875</v>
      </c>
      <c r="H2474" s="6">
        <v>0.91319444444444453</v>
      </c>
      <c r="I2474" s="85">
        <f t="shared" si="381"/>
        <v>55.000000000000128</v>
      </c>
      <c r="J2474" s="86">
        <f>I2474*Segmentos!$D$7*(AH2474%)*IF(ISNUMBER(AI2474),AI2474%,0)</f>
        <v>1111110.0000000028</v>
      </c>
      <c r="K2474" s="86">
        <f>I2474*Segmentos!$D$7*(AL2474%)*IF(ISNUMBER(AM2474),AM2474%,0)</f>
        <v>1288936.0000000028</v>
      </c>
      <c r="L2474" s="4"/>
      <c r="M2474" s="2">
        <v>5.48</v>
      </c>
      <c r="N2474" s="2">
        <v>19</v>
      </c>
      <c r="O2474" s="2">
        <v>28.9</v>
      </c>
      <c r="P2474" s="2">
        <v>87.335599999999999</v>
      </c>
      <c r="Q2474" s="2">
        <v>3.29</v>
      </c>
      <c r="R2474" s="2">
        <v>11.6</v>
      </c>
      <c r="S2474" s="2">
        <v>28.3</v>
      </c>
      <c r="T2474" s="2">
        <v>8.7352000000000007</v>
      </c>
      <c r="U2474" s="2">
        <v>3.8</v>
      </c>
      <c r="V2474" s="2">
        <v>16.3</v>
      </c>
      <c r="W2474" s="2">
        <v>23.3</v>
      </c>
      <c r="X2474" s="2">
        <v>12.687799999999999</v>
      </c>
      <c r="Y2474" s="2">
        <v>5.78</v>
      </c>
      <c r="Z2474" s="2">
        <v>21.5</v>
      </c>
      <c r="AA2474" s="2">
        <v>26.9</v>
      </c>
      <c r="AB2474" s="2">
        <v>27.203700000000001</v>
      </c>
      <c r="AC2474" s="2">
        <v>7.4</v>
      </c>
      <c r="AD2474" s="2">
        <v>22.2</v>
      </c>
      <c r="AE2474" s="2">
        <v>33.4</v>
      </c>
      <c r="AF2474" s="2">
        <v>38.7089</v>
      </c>
      <c r="AG2474" s="20">
        <v>5.0599999999999996</v>
      </c>
      <c r="AH2474" s="20">
        <v>18.5</v>
      </c>
      <c r="AI2474" s="20">
        <v>27.3</v>
      </c>
      <c r="AJ2474" s="20">
        <v>38.281100000000002</v>
      </c>
      <c r="AK2474" s="18">
        <v>5.86</v>
      </c>
      <c r="AL2474" s="18">
        <v>19.399999999999999</v>
      </c>
      <c r="AM2474" s="18">
        <v>30.2</v>
      </c>
      <c r="AN2474" s="18">
        <v>49.054499999999997</v>
      </c>
      <c r="AO2474" s="2">
        <v>2.75</v>
      </c>
      <c r="AP2474" s="2">
        <v>11.5</v>
      </c>
      <c r="AQ2474" s="2">
        <v>23.9</v>
      </c>
      <c r="AR2474" s="2">
        <v>4.7904999999999998</v>
      </c>
      <c r="AS2474" s="2">
        <v>5.76</v>
      </c>
      <c r="AT2474" s="2">
        <v>17.3</v>
      </c>
      <c r="AU2474" s="2">
        <v>33.4</v>
      </c>
      <c r="AV2474" s="2">
        <v>20.2227</v>
      </c>
      <c r="AW2474" s="2">
        <v>6.24</v>
      </c>
      <c r="AX2474" s="2">
        <v>21.5</v>
      </c>
      <c r="AY2474" s="2">
        <v>29</v>
      </c>
      <c r="AZ2474" s="2">
        <v>28.561</v>
      </c>
      <c r="BA2474" s="2">
        <v>5.53</v>
      </c>
      <c r="BB2474" s="2">
        <v>20.2</v>
      </c>
      <c r="BC2474" s="2">
        <v>27.3</v>
      </c>
      <c r="BD2474" s="2">
        <v>33.761400000000002</v>
      </c>
      <c r="BE2474" s="4" t="str">
        <f t="shared" si="382"/>
        <v>NO APLICA</v>
      </c>
      <c r="BF2474" s="4">
        <f t="shared" si="383"/>
        <v>5.5590000000000002</v>
      </c>
      <c r="BG2474">
        <f t="shared" si="384"/>
        <v>2.75</v>
      </c>
      <c r="BH2474">
        <f t="shared" si="385"/>
        <v>5.76</v>
      </c>
      <c r="BI2474">
        <f t="shared" si="386"/>
        <v>6.24</v>
      </c>
      <c r="BJ2474">
        <f t="shared" si="387"/>
        <v>5.86</v>
      </c>
      <c r="BK2474">
        <f t="shared" si="388"/>
        <v>5.0599999999999996</v>
      </c>
      <c r="BL2474">
        <f t="shared" si="389"/>
        <v>30200.500000000069</v>
      </c>
    </row>
    <row r="2475" spans="1:64" x14ac:dyDescent="0.2">
      <c r="A2475" s="1">
        <v>2473</v>
      </c>
      <c r="B2475" s="7" t="s">
        <v>69</v>
      </c>
      <c r="C2475" s="3">
        <v>40006</v>
      </c>
      <c r="D2475" s="4" t="s">
        <v>3</v>
      </c>
      <c r="E2475" s="4" t="s">
        <v>176</v>
      </c>
      <c r="F2475" s="5" t="str">
        <f t="shared" si="380"/>
        <v>D</v>
      </c>
      <c r="G2475" s="6">
        <v>0.91666666666666663</v>
      </c>
      <c r="H2475" s="6">
        <v>0.99097222222222225</v>
      </c>
      <c r="I2475" s="85">
        <f t="shared" si="381"/>
        <v>107.0000000000001</v>
      </c>
      <c r="J2475" s="86">
        <f>I2475*Segmentos!$D$7*(AH2475%)*IF(ISNUMBER(AI2475),AI2475%,0)</f>
        <v>930643.200000001</v>
      </c>
      <c r="K2475" s="86">
        <f>I2475*Segmentos!$D$7*(AL2475%)*IF(ISNUMBER(AM2475),AM2475%,0)</f>
        <v>774508.80000000063</v>
      </c>
      <c r="L2475" s="4"/>
      <c r="M2475" s="2">
        <v>1.98</v>
      </c>
      <c r="N2475" s="2">
        <v>12.9</v>
      </c>
      <c r="O2475" s="2">
        <v>15.3</v>
      </c>
      <c r="P2475" s="2">
        <v>97.260400000000004</v>
      </c>
      <c r="Q2475" s="2">
        <v>0.48</v>
      </c>
      <c r="R2475" s="2">
        <v>5.6</v>
      </c>
      <c r="S2475" s="2">
        <v>8.6999999999999993</v>
      </c>
      <c r="T2475" s="2">
        <v>3.9794999999999998</v>
      </c>
      <c r="U2475" s="2">
        <v>0.83</v>
      </c>
      <c r="V2475" s="2">
        <v>9.8000000000000007</v>
      </c>
      <c r="W2475" s="2">
        <v>8.5</v>
      </c>
      <c r="X2475" s="2">
        <v>8.5305999999999997</v>
      </c>
      <c r="Y2475" s="2">
        <v>1.24</v>
      </c>
      <c r="Z2475" s="2">
        <v>12.8</v>
      </c>
      <c r="AA2475" s="2">
        <v>9.6999999999999993</v>
      </c>
      <c r="AB2475" s="2">
        <v>17.973800000000001</v>
      </c>
      <c r="AC2475" s="2">
        <v>4.1399999999999997</v>
      </c>
      <c r="AD2475" s="2">
        <v>18.899999999999999</v>
      </c>
      <c r="AE2475" s="2">
        <v>21.9</v>
      </c>
      <c r="AF2475" s="2">
        <v>66.776499999999999</v>
      </c>
      <c r="AG2475" s="20">
        <v>2.1800000000000002</v>
      </c>
      <c r="AH2475" s="20">
        <v>14.4</v>
      </c>
      <c r="AI2475" s="20">
        <v>15.1</v>
      </c>
      <c r="AJ2475" s="20">
        <v>50.753300000000003</v>
      </c>
      <c r="AK2475" s="18">
        <v>1.8</v>
      </c>
      <c r="AL2475" s="18">
        <v>11.6</v>
      </c>
      <c r="AM2475" s="18">
        <v>15.6</v>
      </c>
      <c r="AN2475" s="18">
        <v>46.506999999999998</v>
      </c>
      <c r="AO2475" s="2">
        <v>2.61</v>
      </c>
      <c r="AP2475" s="2">
        <v>13.2</v>
      </c>
      <c r="AQ2475" s="2">
        <v>19.8</v>
      </c>
      <c r="AR2475" s="2">
        <v>14.015499999999999</v>
      </c>
      <c r="AS2475" s="2">
        <v>2.21</v>
      </c>
      <c r="AT2475" s="2">
        <v>13.9</v>
      </c>
      <c r="AU2475" s="2">
        <v>15.9</v>
      </c>
      <c r="AV2475" s="2">
        <v>23.965299999999999</v>
      </c>
      <c r="AW2475" s="2">
        <v>1.91</v>
      </c>
      <c r="AX2475" s="2">
        <v>11</v>
      </c>
      <c r="AY2475" s="2">
        <v>17.399999999999999</v>
      </c>
      <c r="AZ2475" s="2">
        <v>27.066500000000001</v>
      </c>
      <c r="BA2475" s="2">
        <v>1.71</v>
      </c>
      <c r="BB2475" s="2">
        <v>13.8</v>
      </c>
      <c r="BC2475" s="2">
        <v>12.4</v>
      </c>
      <c r="BD2475" s="2">
        <v>32.213099999999997</v>
      </c>
      <c r="BE2475" s="4" t="str">
        <f t="shared" si="382"/>
        <v>ABURRIDO</v>
      </c>
      <c r="BF2475" s="4">
        <f t="shared" si="383"/>
        <v>2.1084000000000001</v>
      </c>
      <c r="BG2475">
        <f t="shared" si="384"/>
        <v>2.61</v>
      </c>
      <c r="BH2475">
        <f t="shared" si="385"/>
        <v>2.21</v>
      </c>
      <c r="BI2475">
        <f t="shared" si="386"/>
        <v>1.91</v>
      </c>
      <c r="BJ2475">
        <f t="shared" si="387"/>
        <v>1.8</v>
      </c>
      <c r="BK2475">
        <f t="shared" si="388"/>
        <v>2.1800000000000002</v>
      </c>
      <c r="BL2475">
        <f t="shared" si="389"/>
        <v>21118.590000000022</v>
      </c>
    </row>
    <row r="2476" spans="1:64" x14ac:dyDescent="0.2">
      <c r="A2476" s="1">
        <v>2474</v>
      </c>
      <c r="B2476" s="7" t="s">
        <v>16</v>
      </c>
      <c r="C2476" s="3">
        <v>40006</v>
      </c>
      <c r="D2476" s="4" t="s">
        <v>626</v>
      </c>
      <c r="E2476" s="4" t="s">
        <v>166</v>
      </c>
      <c r="F2476" s="5" t="str">
        <f t="shared" si="380"/>
        <v>D</v>
      </c>
      <c r="G2476" s="6">
        <v>0.91388888888888886</v>
      </c>
      <c r="H2476" s="6">
        <v>0.91805555555555562</v>
      </c>
      <c r="I2476" s="85">
        <f t="shared" si="381"/>
        <v>6.0000000000001386</v>
      </c>
      <c r="J2476" s="86">
        <f>I2476*Segmentos!$D$7*(AH2476%)*IF(ISNUMBER(AI2476),AI2476%,0)</f>
        <v>187207.20000000435</v>
      </c>
      <c r="K2476" s="86">
        <f>I2476*Segmentos!$D$7*(AL2476%)*IF(ISNUMBER(AM2476),AM2476%,0)</f>
        <v>238795.20000000554</v>
      </c>
      <c r="L2476" s="4"/>
      <c r="M2476" s="2">
        <v>8.93</v>
      </c>
      <c r="N2476" s="2">
        <v>12.3</v>
      </c>
      <c r="O2476" s="2">
        <v>72.400000000000006</v>
      </c>
      <c r="P2476" s="2">
        <v>91.943600000000004</v>
      </c>
      <c r="Q2476" s="2">
        <v>4.2699999999999996</v>
      </c>
      <c r="R2476" s="2">
        <v>6</v>
      </c>
      <c r="S2476" s="2">
        <v>70.8</v>
      </c>
      <c r="T2476" s="2">
        <v>7.3301999999999996</v>
      </c>
      <c r="U2476" s="2">
        <v>7.75</v>
      </c>
      <c r="V2476" s="2">
        <v>10.1</v>
      </c>
      <c r="W2476" s="2">
        <v>77</v>
      </c>
      <c r="X2476" s="2">
        <v>16.717199999999998</v>
      </c>
      <c r="Y2476" s="2">
        <v>9.4</v>
      </c>
      <c r="Z2476" s="2">
        <v>14.7</v>
      </c>
      <c r="AA2476" s="2">
        <v>64.099999999999994</v>
      </c>
      <c r="AB2476" s="2">
        <v>28.577500000000001</v>
      </c>
      <c r="AC2476" s="2">
        <v>11.64</v>
      </c>
      <c r="AD2476" s="2">
        <v>14.9</v>
      </c>
      <c r="AE2476" s="2">
        <v>78.099999999999994</v>
      </c>
      <c r="AF2476" s="2">
        <v>39.318600000000004</v>
      </c>
      <c r="AG2476" s="20">
        <v>7.77</v>
      </c>
      <c r="AH2476" s="20">
        <v>10.7</v>
      </c>
      <c r="AI2476" s="20">
        <v>72.900000000000006</v>
      </c>
      <c r="AJ2476" s="20">
        <v>37.96</v>
      </c>
      <c r="AK2476" s="18">
        <v>9.98</v>
      </c>
      <c r="AL2476" s="18">
        <v>13.8</v>
      </c>
      <c r="AM2476" s="18">
        <v>72.099999999999994</v>
      </c>
      <c r="AN2476" s="18">
        <v>53.983600000000003</v>
      </c>
      <c r="AO2476" s="2">
        <v>6.55</v>
      </c>
      <c r="AP2476" s="2">
        <v>9</v>
      </c>
      <c r="AQ2476" s="2">
        <v>72.5</v>
      </c>
      <c r="AR2476" s="2">
        <v>7.3673000000000002</v>
      </c>
      <c r="AS2476" s="2">
        <v>8.9600000000000009</v>
      </c>
      <c r="AT2476" s="2">
        <v>13.6</v>
      </c>
      <c r="AU2476" s="2">
        <v>65.8</v>
      </c>
      <c r="AV2476" s="2">
        <v>20.315899999999999</v>
      </c>
      <c r="AW2476" s="2">
        <v>8.1300000000000008</v>
      </c>
      <c r="AX2476" s="2">
        <v>10.8</v>
      </c>
      <c r="AY2476" s="2">
        <v>75.099999999999994</v>
      </c>
      <c r="AZ2476" s="2">
        <v>24.0686</v>
      </c>
      <c r="BA2476" s="2">
        <v>10.199999999999999</v>
      </c>
      <c r="BB2476" s="2">
        <v>13.7</v>
      </c>
      <c r="BC2476" s="2">
        <v>74.599999999999994</v>
      </c>
      <c r="BD2476" s="2">
        <v>40.191800000000001</v>
      </c>
      <c r="BE2476" s="4" t="str">
        <f t="shared" si="382"/>
        <v>NO APLICA</v>
      </c>
      <c r="BF2476" s="4">
        <f t="shared" si="383"/>
        <v>9.1181999999999981</v>
      </c>
      <c r="BG2476">
        <f t="shared" si="384"/>
        <v>6.55</v>
      </c>
      <c r="BH2476">
        <f t="shared" si="385"/>
        <v>8.9600000000000009</v>
      </c>
      <c r="BI2476">
        <f t="shared" si="386"/>
        <v>10.199999999999999</v>
      </c>
      <c r="BJ2476">
        <f t="shared" si="387"/>
        <v>9.98</v>
      </c>
      <c r="BK2476">
        <f t="shared" si="388"/>
        <v>7.77</v>
      </c>
      <c r="BL2476">
        <f t="shared" si="389"/>
        <v>5343.1200000001236</v>
      </c>
    </row>
    <row r="2477" spans="1:64" x14ac:dyDescent="0.2">
      <c r="A2477" s="1">
        <v>2475</v>
      </c>
      <c r="B2477" s="7" t="s">
        <v>12</v>
      </c>
      <c r="C2477" s="3">
        <v>40007</v>
      </c>
      <c r="D2477" s="4" t="s">
        <v>8</v>
      </c>
      <c r="E2477" s="4" t="s">
        <v>167</v>
      </c>
      <c r="F2477" s="5" t="str">
        <f t="shared" si="380"/>
        <v>L</v>
      </c>
      <c r="G2477" s="6">
        <v>0.91874999999999996</v>
      </c>
      <c r="H2477" s="6">
        <v>0.98055555555555562</v>
      </c>
      <c r="I2477" s="85">
        <f t="shared" si="381"/>
        <v>89.000000000000171</v>
      </c>
      <c r="J2477" s="86">
        <f>I2477*Segmentos!$D$7*(AH2477%)*IF(ISNUMBER(AI2477),AI2477%,0)</f>
        <v>2112076.8000000045</v>
      </c>
      <c r="K2477" s="86">
        <f>I2477*Segmentos!$D$7*(AL2477%)*IF(ISNUMBER(AM2477),AM2477%,0)</f>
        <v>2100435.6000000038</v>
      </c>
      <c r="L2477" s="4"/>
      <c r="M2477" s="2">
        <v>5.92</v>
      </c>
      <c r="N2477" s="2">
        <v>21</v>
      </c>
      <c r="O2477" s="2">
        <v>28.2</v>
      </c>
      <c r="P2477" s="2">
        <v>85.847200000000001</v>
      </c>
      <c r="Q2477" s="2">
        <v>3.06</v>
      </c>
      <c r="R2477" s="2">
        <v>14.9</v>
      </c>
      <c r="S2477" s="2">
        <v>20.6</v>
      </c>
      <c r="T2477" s="2">
        <v>7.4021999999999997</v>
      </c>
      <c r="U2477" s="2">
        <v>4.25</v>
      </c>
      <c r="V2477" s="2">
        <v>17.399999999999999</v>
      </c>
      <c r="W2477" s="2">
        <v>24.5</v>
      </c>
      <c r="X2477" s="2">
        <v>12.9123</v>
      </c>
      <c r="Y2477" s="2">
        <v>6.66</v>
      </c>
      <c r="Z2477" s="2">
        <v>23.7</v>
      </c>
      <c r="AA2477" s="2">
        <v>28.1</v>
      </c>
      <c r="AB2477" s="2">
        <v>28.482399999999998</v>
      </c>
      <c r="AC2477" s="2">
        <v>7.79</v>
      </c>
      <c r="AD2477" s="2">
        <v>24</v>
      </c>
      <c r="AE2477" s="2">
        <v>32.4</v>
      </c>
      <c r="AF2477" s="2">
        <v>37.050199999999997</v>
      </c>
      <c r="AG2477" s="20">
        <v>5.95</v>
      </c>
      <c r="AH2477" s="20">
        <v>20.6</v>
      </c>
      <c r="AI2477" s="20">
        <v>28.8</v>
      </c>
      <c r="AJ2477" s="20">
        <v>40.8795</v>
      </c>
      <c r="AK2477" s="18">
        <v>5.9</v>
      </c>
      <c r="AL2477" s="18">
        <v>21.3</v>
      </c>
      <c r="AM2477" s="18">
        <v>27.7</v>
      </c>
      <c r="AN2477" s="18">
        <v>44.967599999999997</v>
      </c>
      <c r="AO2477" s="2">
        <v>1.39</v>
      </c>
      <c r="AP2477" s="2">
        <v>11.7</v>
      </c>
      <c r="AQ2477" s="2">
        <v>11.9</v>
      </c>
      <c r="AR2477" s="2">
        <v>2.1930999999999998</v>
      </c>
      <c r="AS2477" s="2">
        <v>2.91</v>
      </c>
      <c r="AT2477" s="2">
        <v>15.1</v>
      </c>
      <c r="AU2477" s="2">
        <v>19.3</v>
      </c>
      <c r="AV2477" s="2">
        <v>9.2820999999999998</v>
      </c>
      <c r="AW2477" s="2">
        <v>5.99</v>
      </c>
      <c r="AX2477" s="2">
        <v>24.3</v>
      </c>
      <c r="AY2477" s="2">
        <v>24.6</v>
      </c>
      <c r="AZ2477" s="2">
        <v>24.9453</v>
      </c>
      <c r="BA2477" s="2">
        <v>8.91</v>
      </c>
      <c r="BB2477" s="2">
        <v>24.6</v>
      </c>
      <c r="BC2477" s="2">
        <v>36.200000000000003</v>
      </c>
      <c r="BD2477" s="2">
        <v>49.426600000000001</v>
      </c>
      <c r="BE2477" s="4" t="str">
        <f t="shared" si="382"/>
        <v>ABURRIDO</v>
      </c>
      <c r="BF2477" s="4">
        <f t="shared" si="383"/>
        <v>5.16</v>
      </c>
      <c r="BG2477">
        <f t="shared" si="384"/>
        <v>1.39</v>
      </c>
      <c r="BH2477">
        <f t="shared" si="385"/>
        <v>2.91</v>
      </c>
      <c r="BI2477">
        <f t="shared" si="386"/>
        <v>8.91</v>
      </c>
      <c r="BJ2477">
        <f t="shared" si="387"/>
        <v>5.9</v>
      </c>
      <c r="BK2477">
        <f t="shared" si="388"/>
        <v>5.95</v>
      </c>
      <c r="BL2477">
        <f t="shared" si="389"/>
        <v>52705.800000000105</v>
      </c>
    </row>
    <row r="2478" spans="1:64" x14ac:dyDescent="0.2">
      <c r="A2478" s="1">
        <v>2476</v>
      </c>
      <c r="B2478" s="7" t="s">
        <v>103</v>
      </c>
      <c r="C2478" s="3">
        <v>40007</v>
      </c>
      <c r="D2478" s="4" t="s">
        <v>627</v>
      </c>
      <c r="E2478" s="4" t="s">
        <v>174</v>
      </c>
      <c r="F2478" s="5" t="str">
        <f t="shared" si="380"/>
        <v>L</v>
      </c>
      <c r="G2478" s="6">
        <v>0.91666666666666663</v>
      </c>
      <c r="H2478" s="6">
        <v>0.94097222222222221</v>
      </c>
      <c r="I2478" s="85">
        <f t="shared" si="381"/>
        <v>35.000000000000036</v>
      </c>
      <c r="J2478" s="86">
        <f>I2478*Segmentos!$D$7*(AH2478%)*IF(ISNUMBER(AI2478),AI2478%,0)</f>
        <v>342216.00000000047</v>
      </c>
      <c r="K2478" s="86">
        <f>I2478*Segmentos!$D$7*(AL2478%)*IF(ISNUMBER(AM2478),AM2478%,0)</f>
        <v>555702.00000000058</v>
      </c>
      <c r="L2478" s="4"/>
      <c r="M2478" s="2">
        <v>3.25</v>
      </c>
      <c r="N2478" s="2">
        <v>10.9</v>
      </c>
      <c r="O2478" s="2">
        <v>29.8</v>
      </c>
      <c r="P2478" s="2">
        <v>85.371099999999998</v>
      </c>
      <c r="Q2478" s="2">
        <v>3.03</v>
      </c>
      <c r="R2478" s="2">
        <v>9</v>
      </c>
      <c r="S2478" s="2">
        <v>33.6</v>
      </c>
      <c r="T2478" s="2">
        <v>13.2837</v>
      </c>
      <c r="U2478" s="2">
        <v>2.13</v>
      </c>
      <c r="V2478" s="2">
        <v>8.6</v>
      </c>
      <c r="W2478" s="2">
        <v>24.7</v>
      </c>
      <c r="X2478" s="2">
        <v>11.7515</v>
      </c>
      <c r="Y2478" s="2">
        <v>3.25</v>
      </c>
      <c r="Z2478" s="2">
        <v>13.5</v>
      </c>
      <c r="AA2478" s="2">
        <v>24.1</v>
      </c>
      <c r="AB2478" s="2">
        <v>25.25</v>
      </c>
      <c r="AC2478" s="2">
        <v>4.0599999999999996</v>
      </c>
      <c r="AD2478" s="2">
        <v>10.9</v>
      </c>
      <c r="AE2478" s="2">
        <v>37.299999999999997</v>
      </c>
      <c r="AF2478" s="2">
        <v>35.085900000000002</v>
      </c>
      <c r="AG2478" s="20">
        <v>2.44</v>
      </c>
      <c r="AH2478" s="20">
        <v>8.4</v>
      </c>
      <c r="AI2478" s="20">
        <v>29.1</v>
      </c>
      <c r="AJ2478" s="20">
        <v>30.497599999999998</v>
      </c>
      <c r="AK2478" s="18">
        <v>3.97</v>
      </c>
      <c r="AL2478" s="18">
        <v>13.1</v>
      </c>
      <c r="AM2478" s="18">
        <v>30.3</v>
      </c>
      <c r="AN2478" s="18">
        <v>54.8735</v>
      </c>
      <c r="AO2478" s="2">
        <v>2.35</v>
      </c>
      <c r="AP2478" s="2">
        <v>9.9</v>
      </c>
      <c r="AQ2478" s="2">
        <v>23.8</v>
      </c>
      <c r="AR2478" s="2">
        <v>6.7434000000000003</v>
      </c>
      <c r="AS2478" s="2">
        <v>3.58</v>
      </c>
      <c r="AT2478" s="2">
        <v>11.3</v>
      </c>
      <c r="AU2478" s="2">
        <v>31.7</v>
      </c>
      <c r="AV2478" s="2">
        <v>20.7256</v>
      </c>
      <c r="AW2478" s="2">
        <v>3.5</v>
      </c>
      <c r="AX2478" s="2">
        <v>10</v>
      </c>
      <c r="AY2478" s="2">
        <v>35</v>
      </c>
      <c r="AZ2478" s="2">
        <v>26.433399999999999</v>
      </c>
      <c r="BA2478" s="2">
        <v>3.12</v>
      </c>
      <c r="BB2478" s="2">
        <v>11.6</v>
      </c>
      <c r="BC2478" s="2">
        <v>26.9</v>
      </c>
      <c r="BD2478" s="2">
        <v>31.468699999999998</v>
      </c>
      <c r="BE2478" s="4" t="str">
        <f t="shared" si="382"/>
        <v>NO APLICA</v>
      </c>
      <c r="BF2478" s="4">
        <f t="shared" si="383"/>
        <v>3.3886000000000003</v>
      </c>
      <c r="BG2478">
        <f t="shared" si="384"/>
        <v>2.35</v>
      </c>
      <c r="BH2478">
        <f t="shared" si="385"/>
        <v>3.58</v>
      </c>
      <c r="BI2478">
        <f t="shared" si="386"/>
        <v>3.5</v>
      </c>
      <c r="BJ2478">
        <f t="shared" si="387"/>
        <v>3.97</v>
      </c>
      <c r="BK2478">
        <f t="shared" si="388"/>
        <v>2.44</v>
      </c>
      <c r="BL2478">
        <f t="shared" si="389"/>
        <v>11368.700000000012</v>
      </c>
    </row>
    <row r="2479" spans="1:64" x14ac:dyDescent="0.2">
      <c r="A2479" s="1">
        <v>2477</v>
      </c>
      <c r="B2479" s="7" t="s">
        <v>15</v>
      </c>
      <c r="C2479" s="3">
        <v>40007</v>
      </c>
      <c r="D2479" s="4" t="s">
        <v>626</v>
      </c>
      <c r="E2479" s="4" t="s">
        <v>164</v>
      </c>
      <c r="F2479" s="5" t="str">
        <f t="shared" si="380"/>
        <v>L</v>
      </c>
      <c r="G2479" s="6">
        <v>0.87430555555555556</v>
      </c>
      <c r="H2479" s="6">
        <v>0.91388888888888886</v>
      </c>
      <c r="I2479" s="85">
        <f t="shared" si="381"/>
        <v>56.999999999999957</v>
      </c>
      <c r="J2479" s="86">
        <f>I2479*Segmentos!$D$7*(AH2479%)*IF(ISNUMBER(AI2479),AI2479%,0)</f>
        <v>1803685.1999999986</v>
      </c>
      <c r="K2479" s="86">
        <f>I2479*Segmentos!$D$7*(AL2479%)*IF(ISNUMBER(AM2479),AM2479%,0)</f>
        <v>2227856.3999999985</v>
      </c>
      <c r="L2479" s="4"/>
      <c r="M2479" s="2">
        <v>8.89</v>
      </c>
      <c r="N2479" s="2">
        <v>23.5</v>
      </c>
      <c r="O2479" s="2">
        <v>37.9</v>
      </c>
      <c r="P2479" s="2">
        <v>87.1571</v>
      </c>
      <c r="Q2479" s="2">
        <v>7.45</v>
      </c>
      <c r="R2479" s="2">
        <v>14.9</v>
      </c>
      <c r="S2479" s="2">
        <v>49.9</v>
      </c>
      <c r="T2479" s="2">
        <v>12.1755</v>
      </c>
      <c r="U2479" s="2">
        <v>7.4</v>
      </c>
      <c r="V2479" s="2">
        <v>22.6</v>
      </c>
      <c r="W2479" s="2">
        <v>32.700000000000003</v>
      </c>
      <c r="X2479" s="2">
        <v>15.2049</v>
      </c>
      <c r="Y2479" s="2">
        <v>9.0500000000000007</v>
      </c>
      <c r="Z2479" s="2">
        <v>24.8</v>
      </c>
      <c r="AA2479" s="2">
        <v>36.5</v>
      </c>
      <c r="AB2479" s="2">
        <v>26.188700000000001</v>
      </c>
      <c r="AC2479" s="2">
        <v>10.44</v>
      </c>
      <c r="AD2479" s="2">
        <v>27.2</v>
      </c>
      <c r="AE2479" s="2">
        <v>38.4</v>
      </c>
      <c r="AF2479" s="2">
        <v>33.588000000000001</v>
      </c>
      <c r="AG2479" s="20">
        <v>7.93</v>
      </c>
      <c r="AH2479" s="20">
        <v>23.9</v>
      </c>
      <c r="AI2479" s="20">
        <v>33.1</v>
      </c>
      <c r="AJ2479" s="20">
        <v>36.895699999999998</v>
      </c>
      <c r="AK2479" s="18">
        <v>9.76</v>
      </c>
      <c r="AL2479" s="18">
        <v>23.1</v>
      </c>
      <c r="AM2479" s="18">
        <v>42.3</v>
      </c>
      <c r="AN2479" s="18">
        <v>50.261400000000002</v>
      </c>
      <c r="AO2479" s="2">
        <v>6.65</v>
      </c>
      <c r="AP2479" s="2">
        <v>19.899999999999999</v>
      </c>
      <c r="AQ2479" s="2">
        <v>33.4</v>
      </c>
      <c r="AR2479" s="2">
        <v>7.1247999999999996</v>
      </c>
      <c r="AS2479" s="2">
        <v>7.32</v>
      </c>
      <c r="AT2479" s="2">
        <v>16.899999999999999</v>
      </c>
      <c r="AU2479" s="2">
        <v>43.4</v>
      </c>
      <c r="AV2479" s="2">
        <v>15.798</v>
      </c>
      <c r="AW2479" s="2">
        <v>10.4</v>
      </c>
      <c r="AX2479" s="2">
        <v>25</v>
      </c>
      <c r="AY2479" s="2">
        <v>41.6</v>
      </c>
      <c r="AZ2479" s="2">
        <v>29.2973</v>
      </c>
      <c r="BA2479" s="2">
        <v>9.31</v>
      </c>
      <c r="BB2479" s="2">
        <v>27.2</v>
      </c>
      <c r="BC2479" s="2">
        <v>34.200000000000003</v>
      </c>
      <c r="BD2479" s="2">
        <v>34.936999999999998</v>
      </c>
      <c r="BE2479" s="4" t="str">
        <f t="shared" si="382"/>
        <v>NO APLICA</v>
      </c>
      <c r="BF2479" s="4">
        <f t="shared" si="383"/>
        <v>8.5185999999999993</v>
      </c>
      <c r="BG2479">
        <f t="shared" si="384"/>
        <v>6.65</v>
      </c>
      <c r="BH2479">
        <f t="shared" si="385"/>
        <v>7.32</v>
      </c>
      <c r="BI2479">
        <f t="shared" si="386"/>
        <v>10.4</v>
      </c>
      <c r="BJ2479">
        <f t="shared" si="387"/>
        <v>9.76</v>
      </c>
      <c r="BK2479">
        <f t="shared" si="388"/>
        <v>7.93</v>
      </c>
      <c r="BL2479">
        <f t="shared" si="389"/>
        <v>50767.049999999967</v>
      </c>
    </row>
    <row r="2480" spans="1:64" x14ac:dyDescent="0.2">
      <c r="A2480" s="1">
        <v>2478</v>
      </c>
      <c r="B2480" s="7" t="s">
        <v>5</v>
      </c>
      <c r="C2480" s="3">
        <v>40007</v>
      </c>
      <c r="D2480" s="4" t="s">
        <v>3</v>
      </c>
      <c r="E2480" s="4" t="s">
        <v>164</v>
      </c>
      <c r="F2480" s="5" t="str">
        <f t="shared" si="380"/>
        <v>L</v>
      </c>
      <c r="G2480" s="6">
        <v>0.87361111111111101</v>
      </c>
      <c r="H2480" s="6">
        <v>0.9159722222222223</v>
      </c>
      <c r="I2480" s="85">
        <f t="shared" si="381"/>
        <v>61.000000000000263</v>
      </c>
      <c r="J2480" s="86">
        <f>I2480*Segmentos!$D$7*(AH2480%)*IF(ISNUMBER(AI2480),AI2480%,0)</f>
        <v>1890756.0000000079</v>
      </c>
      <c r="K2480" s="86">
        <f>I2480*Segmentos!$D$7*(AL2480%)*IF(ISNUMBER(AM2480),AM2480%,0)</f>
        <v>1815140.4000000083</v>
      </c>
      <c r="L2480" s="4"/>
      <c r="M2480" s="2">
        <v>7.59</v>
      </c>
      <c r="N2480" s="2">
        <v>19.5</v>
      </c>
      <c r="O2480" s="2">
        <v>39</v>
      </c>
      <c r="P2480" s="2">
        <v>80.957599999999999</v>
      </c>
      <c r="Q2480" s="2">
        <v>3.3</v>
      </c>
      <c r="R2480" s="2">
        <v>11.5</v>
      </c>
      <c r="S2480" s="2">
        <v>28.8</v>
      </c>
      <c r="T2480" s="2">
        <v>5.8773999999999997</v>
      </c>
      <c r="U2480" s="2">
        <v>6.58</v>
      </c>
      <c r="V2480" s="2">
        <v>18.100000000000001</v>
      </c>
      <c r="W2480" s="2">
        <v>36.299999999999997</v>
      </c>
      <c r="X2480" s="2">
        <v>14.7273</v>
      </c>
      <c r="Y2480" s="2">
        <v>9.7200000000000006</v>
      </c>
      <c r="Z2480" s="2">
        <v>24.3</v>
      </c>
      <c r="AA2480" s="2">
        <v>40</v>
      </c>
      <c r="AB2480" s="2">
        <v>30.613499999999998</v>
      </c>
      <c r="AC2480" s="2">
        <v>8.49</v>
      </c>
      <c r="AD2480" s="2">
        <v>20</v>
      </c>
      <c r="AE2480" s="2">
        <v>42.4</v>
      </c>
      <c r="AF2480" s="2">
        <v>29.7394</v>
      </c>
      <c r="AG2480" s="20">
        <v>7.74</v>
      </c>
      <c r="AH2480" s="20">
        <v>21</v>
      </c>
      <c r="AI2480" s="20">
        <v>36.9</v>
      </c>
      <c r="AJ2480" s="20">
        <v>39.2044</v>
      </c>
      <c r="AK2480" s="18">
        <v>7.45</v>
      </c>
      <c r="AL2480" s="18">
        <v>18.100000000000001</v>
      </c>
      <c r="AM2480" s="18">
        <v>41.1</v>
      </c>
      <c r="AN2480" s="18">
        <v>41.7532</v>
      </c>
      <c r="AO2480" s="2">
        <v>3.12</v>
      </c>
      <c r="AP2480" s="2">
        <v>12.9</v>
      </c>
      <c r="AQ2480" s="2">
        <v>24.2</v>
      </c>
      <c r="AR2480" s="2">
        <v>3.6372</v>
      </c>
      <c r="AS2480" s="2">
        <v>5.39</v>
      </c>
      <c r="AT2480" s="2">
        <v>15.8</v>
      </c>
      <c r="AU2480" s="2">
        <v>34</v>
      </c>
      <c r="AV2480" s="2">
        <v>12.6746</v>
      </c>
      <c r="AW2480" s="2">
        <v>10.82</v>
      </c>
      <c r="AX2480" s="2">
        <v>21.9</v>
      </c>
      <c r="AY2480" s="2">
        <v>49.3</v>
      </c>
      <c r="AZ2480" s="2">
        <v>33.183</v>
      </c>
      <c r="BA2480" s="2">
        <v>7.7</v>
      </c>
      <c r="BB2480" s="2">
        <v>21.5</v>
      </c>
      <c r="BC2480" s="2">
        <v>35.700000000000003</v>
      </c>
      <c r="BD2480" s="2">
        <v>31.462900000000001</v>
      </c>
      <c r="BE2480" s="4" t="str">
        <f t="shared" si="382"/>
        <v>NO APLICA</v>
      </c>
      <c r="BF2480" s="4">
        <f t="shared" si="383"/>
        <v>7.227199999999999</v>
      </c>
      <c r="BG2480">
        <f t="shared" si="384"/>
        <v>3.12</v>
      </c>
      <c r="BH2480">
        <f t="shared" si="385"/>
        <v>5.39</v>
      </c>
      <c r="BI2480">
        <f t="shared" si="386"/>
        <v>10.82</v>
      </c>
      <c r="BJ2480">
        <f t="shared" si="387"/>
        <v>7.45</v>
      </c>
      <c r="BK2480">
        <f t="shared" si="388"/>
        <v>7.74</v>
      </c>
      <c r="BL2480">
        <f t="shared" si="389"/>
        <v>46390.500000000204</v>
      </c>
    </row>
    <row r="2481" spans="1:64" x14ac:dyDescent="0.2">
      <c r="A2481" s="1">
        <v>2479</v>
      </c>
      <c r="B2481" s="7" t="s">
        <v>18</v>
      </c>
      <c r="C2481" s="3">
        <v>40007</v>
      </c>
      <c r="D2481" s="4" t="s">
        <v>17</v>
      </c>
      <c r="E2481" s="4" t="s">
        <v>168</v>
      </c>
      <c r="F2481" s="5" t="str">
        <f t="shared" si="380"/>
        <v>L</v>
      </c>
      <c r="G2481" s="6">
        <v>0.83263888888888893</v>
      </c>
      <c r="H2481" s="6">
        <v>0.9145833333333333</v>
      </c>
      <c r="I2481" s="85">
        <f t="shared" si="381"/>
        <v>117.9999999999999</v>
      </c>
      <c r="J2481" s="86">
        <f>I2481*Segmentos!$D$7*(AH2481%)*IF(ISNUMBER(AI2481),AI2481%,0)</f>
        <v>442783.19999999972</v>
      </c>
      <c r="K2481" s="86">
        <f>I2481*Segmentos!$D$7*(AL2481%)*IF(ISNUMBER(AM2481),AM2481%,0)</f>
        <v>636161.59999999939</v>
      </c>
      <c r="L2481" s="4" t="s">
        <v>503</v>
      </c>
      <c r="M2481" s="2">
        <v>1.1599999999999999</v>
      </c>
      <c r="N2481" s="2">
        <v>5.2</v>
      </c>
      <c r="O2481" s="2">
        <v>22.2</v>
      </c>
      <c r="P2481" s="2">
        <v>94.5642</v>
      </c>
      <c r="Q2481" s="2">
        <v>0.03</v>
      </c>
      <c r="R2481" s="2">
        <v>1.3</v>
      </c>
      <c r="S2481" s="2">
        <v>2.7</v>
      </c>
      <c r="T2481" s="2">
        <v>0.46610000000000001</v>
      </c>
      <c r="U2481" s="2">
        <v>1.45</v>
      </c>
      <c r="V2481" s="2">
        <v>3.5</v>
      </c>
      <c r="W2481" s="2">
        <v>41.2</v>
      </c>
      <c r="X2481" s="2">
        <v>24.845300000000002</v>
      </c>
      <c r="Y2481" s="2">
        <v>0.79</v>
      </c>
      <c r="Z2481" s="2">
        <v>4.7</v>
      </c>
      <c r="AA2481" s="2">
        <v>16.600000000000001</v>
      </c>
      <c r="AB2481" s="2">
        <v>18.959599999999998</v>
      </c>
      <c r="AC2481" s="2">
        <v>1.88</v>
      </c>
      <c r="AD2481" s="2">
        <v>8.8000000000000007</v>
      </c>
      <c r="AE2481" s="2">
        <v>21.4</v>
      </c>
      <c r="AF2481" s="2">
        <v>50.293300000000002</v>
      </c>
      <c r="AG2481" s="20">
        <v>0.94</v>
      </c>
      <c r="AH2481" s="20">
        <v>5.9</v>
      </c>
      <c r="AI2481" s="20">
        <v>15.9</v>
      </c>
      <c r="AJ2481" s="20">
        <v>36.2926</v>
      </c>
      <c r="AK2481" s="18">
        <v>1.36</v>
      </c>
      <c r="AL2481" s="18">
        <v>4.5999999999999996</v>
      </c>
      <c r="AM2481" s="18">
        <v>29.3</v>
      </c>
      <c r="AN2481" s="18">
        <v>58.271599999999999</v>
      </c>
      <c r="AO2481" s="2">
        <v>1.68</v>
      </c>
      <c r="AP2481" s="2">
        <v>2.2999999999999998</v>
      </c>
      <c r="AQ2481" s="2">
        <v>74.099999999999994</v>
      </c>
      <c r="AR2481" s="2">
        <v>14.9642</v>
      </c>
      <c r="AS2481" s="2">
        <v>0.53</v>
      </c>
      <c r="AT2481" s="2">
        <v>2.5</v>
      </c>
      <c r="AU2481" s="2">
        <v>21.6</v>
      </c>
      <c r="AV2481" s="2">
        <v>9.5906000000000002</v>
      </c>
      <c r="AW2481" s="2">
        <v>0.8</v>
      </c>
      <c r="AX2481" s="2">
        <v>4</v>
      </c>
      <c r="AY2481" s="2">
        <v>19.8</v>
      </c>
      <c r="AZ2481" s="2">
        <v>18.687100000000001</v>
      </c>
      <c r="BA2481" s="2">
        <v>1.64</v>
      </c>
      <c r="BB2481" s="2">
        <v>8.5</v>
      </c>
      <c r="BC2481" s="2">
        <v>19.2</v>
      </c>
      <c r="BD2481" s="2">
        <v>51.322299999999998</v>
      </c>
      <c r="BE2481" s="4" t="str">
        <f t="shared" si="382"/>
        <v>ABURRIDO</v>
      </c>
      <c r="BF2481" s="4">
        <f t="shared" si="383"/>
        <v>1.1103999999999998</v>
      </c>
      <c r="BG2481">
        <f t="shared" si="384"/>
        <v>1.68</v>
      </c>
      <c r="BH2481">
        <f t="shared" si="385"/>
        <v>0.53</v>
      </c>
      <c r="BI2481">
        <f t="shared" si="386"/>
        <v>1.64</v>
      </c>
      <c r="BJ2481">
        <f t="shared" si="387"/>
        <v>1.36</v>
      </c>
      <c r="BK2481">
        <f t="shared" si="388"/>
        <v>0.94</v>
      </c>
      <c r="BL2481">
        <f t="shared" si="389"/>
        <v>13621.919999999987</v>
      </c>
    </row>
    <row r="2482" spans="1:64" x14ac:dyDescent="0.2">
      <c r="A2482" s="1">
        <v>2480</v>
      </c>
      <c r="B2482" s="7" t="s">
        <v>1</v>
      </c>
      <c r="C2482" s="3">
        <v>40007</v>
      </c>
      <c r="D2482" s="4" t="s">
        <v>627</v>
      </c>
      <c r="E2482" s="4" t="s">
        <v>163</v>
      </c>
      <c r="F2482" s="5" t="str">
        <f t="shared" si="380"/>
        <v>L</v>
      </c>
      <c r="G2482" s="6">
        <v>0.83958333333333324</v>
      </c>
      <c r="H2482" s="6">
        <v>0.87430555555555556</v>
      </c>
      <c r="I2482" s="85">
        <f t="shared" si="381"/>
        <v>50.000000000000142</v>
      </c>
      <c r="J2482" s="86">
        <f>I2482*Segmentos!$D$7*(AH2482%)*IF(ISNUMBER(AI2482),AI2482%,0)</f>
        <v>665160.00000000198</v>
      </c>
      <c r="K2482" s="86">
        <f>I2482*Segmentos!$D$7*(AL2482%)*IF(ISNUMBER(AM2482),AM2482%,0)</f>
        <v>1144780.0000000035</v>
      </c>
      <c r="L2482" s="4"/>
      <c r="M2482" s="2">
        <v>4.59</v>
      </c>
      <c r="N2482" s="2">
        <v>9.5</v>
      </c>
      <c r="O2482" s="2">
        <v>48.1</v>
      </c>
      <c r="P2482" s="2">
        <v>84.936499999999995</v>
      </c>
      <c r="Q2482" s="2">
        <v>4.03</v>
      </c>
      <c r="R2482" s="2">
        <v>8.1</v>
      </c>
      <c r="S2482" s="2">
        <v>49.8</v>
      </c>
      <c r="T2482" s="2">
        <v>12.462999999999999</v>
      </c>
      <c r="U2482" s="2">
        <v>5.24</v>
      </c>
      <c r="V2482" s="2">
        <v>10.6</v>
      </c>
      <c r="W2482" s="2">
        <v>49.6</v>
      </c>
      <c r="X2482" s="2">
        <v>20.3461</v>
      </c>
      <c r="Y2482" s="2">
        <v>3.82</v>
      </c>
      <c r="Z2482" s="2">
        <v>8.9</v>
      </c>
      <c r="AA2482" s="2">
        <v>42.8</v>
      </c>
      <c r="AB2482" s="2">
        <v>20.907299999999999</v>
      </c>
      <c r="AC2482" s="2">
        <v>5.14</v>
      </c>
      <c r="AD2482" s="2">
        <v>10.1</v>
      </c>
      <c r="AE2482" s="2">
        <v>50.7</v>
      </c>
      <c r="AF2482" s="2">
        <v>31.220099999999999</v>
      </c>
      <c r="AG2482" s="20">
        <v>3.32</v>
      </c>
      <c r="AH2482" s="20">
        <v>6.9</v>
      </c>
      <c r="AI2482" s="20">
        <v>48.2</v>
      </c>
      <c r="AJ2482" s="20">
        <v>29.200700000000001</v>
      </c>
      <c r="AK2482" s="18">
        <v>5.73</v>
      </c>
      <c r="AL2482" s="18">
        <v>11.9</v>
      </c>
      <c r="AM2482" s="18">
        <v>48.1</v>
      </c>
      <c r="AN2482" s="18">
        <v>55.735900000000001</v>
      </c>
      <c r="AO2482" s="2">
        <v>3.25</v>
      </c>
      <c r="AP2482" s="2">
        <v>7.2</v>
      </c>
      <c r="AQ2482" s="2">
        <v>45.4</v>
      </c>
      <c r="AR2482" s="2">
        <v>6.5789999999999997</v>
      </c>
      <c r="AS2482" s="2">
        <v>5.5</v>
      </c>
      <c r="AT2482" s="2">
        <v>10.7</v>
      </c>
      <c r="AU2482" s="2">
        <v>51.6</v>
      </c>
      <c r="AV2482" s="2">
        <v>22.4267</v>
      </c>
      <c r="AW2482" s="2">
        <v>4.12</v>
      </c>
      <c r="AX2482" s="2">
        <v>8.9</v>
      </c>
      <c r="AY2482" s="2">
        <v>46.5</v>
      </c>
      <c r="AZ2482" s="2">
        <v>21.922999999999998</v>
      </c>
      <c r="BA2482" s="2">
        <v>4.8</v>
      </c>
      <c r="BB2482" s="2">
        <v>10.1</v>
      </c>
      <c r="BC2482" s="2">
        <v>47.7</v>
      </c>
      <c r="BD2482" s="2">
        <v>34.007800000000003</v>
      </c>
      <c r="BE2482" s="4" t="str">
        <f t="shared" si="382"/>
        <v>NO APLICA</v>
      </c>
      <c r="BF2482" s="4">
        <f t="shared" si="383"/>
        <v>4.9181999999999997</v>
      </c>
      <c r="BG2482">
        <f t="shared" si="384"/>
        <v>3.25</v>
      </c>
      <c r="BH2482">
        <f t="shared" si="385"/>
        <v>5.5</v>
      </c>
      <c r="BI2482">
        <f t="shared" si="386"/>
        <v>4.8</v>
      </c>
      <c r="BJ2482">
        <f t="shared" si="387"/>
        <v>5.73</v>
      </c>
      <c r="BK2482">
        <f t="shared" si="388"/>
        <v>3.32</v>
      </c>
      <c r="BL2482">
        <f t="shared" si="389"/>
        <v>22847.500000000065</v>
      </c>
    </row>
    <row r="2483" spans="1:64" x14ac:dyDescent="0.2">
      <c r="A2483" s="1">
        <v>2481</v>
      </c>
      <c r="B2483" s="7" t="s">
        <v>36</v>
      </c>
      <c r="C2483" s="3">
        <v>40007</v>
      </c>
      <c r="D2483" s="4" t="s">
        <v>626</v>
      </c>
      <c r="E2483" s="4" t="s">
        <v>163</v>
      </c>
      <c r="F2483" s="5" t="str">
        <f t="shared" si="380"/>
        <v>L</v>
      </c>
      <c r="G2483" s="6">
        <v>0.91874999999999996</v>
      </c>
      <c r="H2483" s="6">
        <v>0.94236111111111109</v>
      </c>
      <c r="I2483" s="85">
        <f t="shared" si="381"/>
        <v>34.000000000000043</v>
      </c>
      <c r="J2483" s="86">
        <f>I2483*Segmentos!$D$7*(AH2483%)*IF(ISNUMBER(AI2483),AI2483%,0)</f>
        <v>1497088.0000000019</v>
      </c>
      <c r="K2483" s="86">
        <f>I2483*Segmentos!$D$7*(AL2483%)*IF(ISNUMBER(AM2483),AM2483%,0)</f>
        <v>2521712.0000000028</v>
      </c>
      <c r="L2483" s="4"/>
      <c r="M2483" s="2">
        <v>14.95</v>
      </c>
      <c r="N2483" s="2">
        <v>21.5</v>
      </c>
      <c r="O2483" s="2">
        <v>69.599999999999994</v>
      </c>
      <c r="P2483" s="2">
        <v>85.105800000000002</v>
      </c>
      <c r="Q2483" s="2">
        <v>12</v>
      </c>
      <c r="R2483" s="2">
        <v>15.9</v>
      </c>
      <c r="S2483" s="2">
        <v>75.3</v>
      </c>
      <c r="T2483" s="2">
        <v>11.400600000000001</v>
      </c>
      <c r="U2483" s="2">
        <v>12.24</v>
      </c>
      <c r="V2483" s="2">
        <v>21.6</v>
      </c>
      <c r="W2483" s="2">
        <v>56.7</v>
      </c>
      <c r="X2483" s="2">
        <v>14.6082</v>
      </c>
      <c r="Y2483" s="2">
        <v>15.84</v>
      </c>
      <c r="Z2483" s="2">
        <v>22.9</v>
      </c>
      <c r="AA2483" s="2">
        <v>69.2</v>
      </c>
      <c r="AB2483" s="2">
        <v>26.632400000000001</v>
      </c>
      <c r="AC2483" s="2">
        <v>17.37</v>
      </c>
      <c r="AD2483" s="2">
        <v>22.9</v>
      </c>
      <c r="AE2483" s="2">
        <v>75.7</v>
      </c>
      <c r="AF2483" s="2">
        <v>32.464599999999997</v>
      </c>
      <c r="AG2483" s="20">
        <v>10.98</v>
      </c>
      <c r="AH2483" s="20">
        <v>17.2</v>
      </c>
      <c r="AI2483" s="20">
        <v>64</v>
      </c>
      <c r="AJ2483" s="20">
        <v>29.6555</v>
      </c>
      <c r="AK2483" s="18">
        <v>18.53</v>
      </c>
      <c r="AL2483" s="18">
        <v>25.4</v>
      </c>
      <c r="AM2483" s="18">
        <v>73</v>
      </c>
      <c r="AN2483" s="18">
        <v>55.450299999999999</v>
      </c>
      <c r="AO2483" s="2">
        <v>14.87</v>
      </c>
      <c r="AP2483" s="2">
        <v>21.7</v>
      </c>
      <c r="AQ2483" s="2">
        <v>68.599999999999994</v>
      </c>
      <c r="AR2483" s="2">
        <v>9.2524999999999995</v>
      </c>
      <c r="AS2483" s="2">
        <v>13.01</v>
      </c>
      <c r="AT2483" s="2">
        <v>18.2</v>
      </c>
      <c r="AU2483" s="2">
        <v>71.400000000000006</v>
      </c>
      <c r="AV2483" s="2">
        <v>16.322199999999999</v>
      </c>
      <c r="AW2483" s="2">
        <v>16.78</v>
      </c>
      <c r="AX2483" s="2">
        <v>24.1</v>
      </c>
      <c r="AY2483" s="2">
        <v>69.7</v>
      </c>
      <c r="AZ2483" s="2">
        <v>27.4694</v>
      </c>
      <c r="BA2483" s="2">
        <v>14.7</v>
      </c>
      <c r="BB2483" s="2">
        <v>21.3</v>
      </c>
      <c r="BC2483" s="2">
        <v>68.900000000000006</v>
      </c>
      <c r="BD2483" s="2">
        <v>32.061700000000002</v>
      </c>
      <c r="BE2483" s="4" t="str">
        <f t="shared" si="382"/>
        <v>NO APLICA</v>
      </c>
      <c r="BF2483" s="4">
        <f t="shared" si="383"/>
        <v>14.826999999999998</v>
      </c>
      <c r="BG2483">
        <f t="shared" si="384"/>
        <v>14.87</v>
      </c>
      <c r="BH2483">
        <f t="shared" si="385"/>
        <v>13.01</v>
      </c>
      <c r="BI2483">
        <f t="shared" si="386"/>
        <v>16.78</v>
      </c>
      <c r="BJ2483">
        <f t="shared" si="387"/>
        <v>18.53</v>
      </c>
      <c r="BK2483">
        <f t="shared" si="388"/>
        <v>10.98</v>
      </c>
      <c r="BL2483">
        <f t="shared" si="389"/>
        <v>50877.600000000057</v>
      </c>
    </row>
    <row r="2484" spans="1:64" x14ac:dyDescent="0.2">
      <c r="A2484" s="1">
        <v>2482</v>
      </c>
      <c r="B2484" s="7" t="s">
        <v>88</v>
      </c>
      <c r="C2484" s="3">
        <v>40007</v>
      </c>
      <c r="D2484" s="4" t="s">
        <v>626</v>
      </c>
      <c r="E2484" s="4" t="s">
        <v>163</v>
      </c>
      <c r="F2484" s="5" t="str">
        <f t="shared" si="380"/>
        <v>L</v>
      </c>
      <c r="G2484" s="6">
        <v>0.91805555555555562</v>
      </c>
      <c r="H2484" s="6">
        <v>0.91874999999999996</v>
      </c>
      <c r="I2484" s="85">
        <f t="shared" si="381"/>
        <v>0.99999999999983658</v>
      </c>
      <c r="J2484" s="86">
        <f>I2484*Segmentos!$D$7*(AH2484%)*IF(ISNUMBER(AI2484),AI2484%,0)</f>
        <v>46399.999999992411</v>
      </c>
      <c r="K2484" s="86">
        <f>I2484*Segmentos!$D$7*(AL2484%)*IF(ISNUMBER(AM2484),AM2484%,0)</f>
        <v>57599.999999990592</v>
      </c>
      <c r="L2484" s="4"/>
      <c r="M2484" s="2">
        <v>13.08</v>
      </c>
      <c r="N2484" s="2">
        <v>13.1</v>
      </c>
      <c r="O2484" s="2">
        <v>100</v>
      </c>
      <c r="P2484" s="2">
        <v>85.610200000000006</v>
      </c>
      <c r="Q2484" s="2">
        <v>10.88</v>
      </c>
      <c r="R2484" s="2">
        <v>10.9</v>
      </c>
      <c r="S2484" s="2">
        <v>100</v>
      </c>
      <c r="T2484" s="2">
        <v>11.882999999999999</v>
      </c>
      <c r="U2484" s="2">
        <v>11.84</v>
      </c>
      <c r="V2484" s="2">
        <v>11.8</v>
      </c>
      <c r="W2484" s="2">
        <v>100</v>
      </c>
      <c r="X2484" s="2">
        <v>16.236699999999999</v>
      </c>
      <c r="Y2484" s="2">
        <v>12</v>
      </c>
      <c r="Z2484" s="2">
        <v>12</v>
      </c>
      <c r="AA2484" s="2">
        <v>100</v>
      </c>
      <c r="AB2484" s="2">
        <v>23.180399999999999</v>
      </c>
      <c r="AC2484" s="2">
        <v>15.97</v>
      </c>
      <c r="AD2484" s="2">
        <v>16</v>
      </c>
      <c r="AE2484" s="2">
        <v>100</v>
      </c>
      <c r="AF2484" s="2">
        <v>34.310200000000002</v>
      </c>
      <c r="AG2484" s="20">
        <v>11.62</v>
      </c>
      <c r="AH2484" s="20">
        <v>11.6</v>
      </c>
      <c r="AI2484" s="20">
        <v>100</v>
      </c>
      <c r="AJ2484" s="20">
        <v>36.079900000000002</v>
      </c>
      <c r="AK2484" s="18">
        <v>14.4</v>
      </c>
      <c r="AL2484" s="18">
        <v>14.4</v>
      </c>
      <c r="AM2484" s="18">
        <v>100</v>
      </c>
      <c r="AN2484" s="18">
        <v>49.530299999999997</v>
      </c>
      <c r="AO2484" s="2">
        <v>11.1</v>
      </c>
      <c r="AP2484" s="2">
        <v>11.1</v>
      </c>
      <c r="AQ2484" s="2">
        <v>100</v>
      </c>
      <c r="AR2484" s="2">
        <v>7.9359000000000002</v>
      </c>
      <c r="AS2484" s="2">
        <v>10.050000000000001</v>
      </c>
      <c r="AT2484" s="2">
        <v>10.1</v>
      </c>
      <c r="AU2484" s="2">
        <v>100</v>
      </c>
      <c r="AV2484" s="2">
        <v>14.488</v>
      </c>
      <c r="AW2484" s="2">
        <v>14.42</v>
      </c>
      <c r="AX2484" s="2">
        <v>14.4</v>
      </c>
      <c r="AY2484" s="2">
        <v>100</v>
      </c>
      <c r="AZ2484" s="2">
        <v>27.125299999999999</v>
      </c>
      <c r="BA2484" s="2">
        <v>14.39</v>
      </c>
      <c r="BB2484" s="2">
        <v>14.4</v>
      </c>
      <c r="BC2484" s="2">
        <v>100</v>
      </c>
      <c r="BD2484" s="2">
        <v>36.061</v>
      </c>
      <c r="BE2484" s="4" t="str">
        <f t="shared" si="382"/>
        <v>NO APLICA</v>
      </c>
      <c r="BF2484" s="4">
        <f t="shared" si="383"/>
        <v>12.1136</v>
      </c>
      <c r="BG2484">
        <f t="shared" si="384"/>
        <v>11.1</v>
      </c>
      <c r="BH2484">
        <f t="shared" si="385"/>
        <v>10.050000000000001</v>
      </c>
      <c r="BI2484">
        <f t="shared" si="386"/>
        <v>14.42</v>
      </c>
      <c r="BJ2484">
        <f t="shared" si="387"/>
        <v>14.4</v>
      </c>
      <c r="BK2484">
        <f t="shared" si="388"/>
        <v>11.62</v>
      </c>
      <c r="BL2484">
        <f t="shared" si="389"/>
        <v>1309.9999999997858</v>
      </c>
    </row>
    <row r="2485" spans="1:64" x14ac:dyDescent="0.2">
      <c r="A2485" s="1">
        <v>2483</v>
      </c>
      <c r="B2485" s="7" t="s">
        <v>20</v>
      </c>
      <c r="C2485" s="3">
        <v>40007</v>
      </c>
      <c r="D2485" s="4" t="s">
        <v>17</v>
      </c>
      <c r="E2485" s="4" t="s">
        <v>169</v>
      </c>
      <c r="F2485" s="5" t="str">
        <f t="shared" si="380"/>
        <v>L</v>
      </c>
      <c r="G2485" s="6">
        <v>0.91666666666666663</v>
      </c>
      <c r="H2485" s="6">
        <v>0.95833333333333337</v>
      </c>
      <c r="I2485" s="85">
        <f t="shared" si="381"/>
        <v>60.000000000000107</v>
      </c>
      <c r="J2485" s="86">
        <f>I2485*Segmentos!$D$7*(AH2485%)*IF(ISNUMBER(AI2485),AI2485%,0)</f>
        <v>138240.00000000023</v>
      </c>
      <c r="K2485" s="86">
        <f>I2485*Segmentos!$D$7*(AL2485%)*IF(ISNUMBER(AM2485),AM2485%,0)</f>
        <v>50856.000000000095</v>
      </c>
      <c r="L2485" s="4"/>
      <c r="M2485" s="2">
        <v>0.38</v>
      </c>
      <c r="N2485" s="2">
        <v>2.1</v>
      </c>
      <c r="O2485" s="2">
        <v>18.2</v>
      </c>
      <c r="P2485" s="2">
        <v>84.663799999999995</v>
      </c>
      <c r="Q2485" s="2">
        <v>0.01</v>
      </c>
      <c r="R2485" s="2">
        <v>0.8</v>
      </c>
      <c r="S2485" s="2">
        <v>1.7</v>
      </c>
      <c r="T2485" s="2">
        <v>0.4874</v>
      </c>
      <c r="U2485" s="2">
        <v>0.3</v>
      </c>
      <c r="V2485" s="2">
        <v>1.4</v>
      </c>
      <c r="W2485" s="2">
        <v>21.2</v>
      </c>
      <c r="X2485" s="2">
        <v>13.7666</v>
      </c>
      <c r="Y2485" s="2">
        <v>0.1</v>
      </c>
      <c r="Z2485" s="2">
        <v>2.4</v>
      </c>
      <c r="AA2485" s="2">
        <v>4</v>
      </c>
      <c r="AB2485" s="2">
        <v>6.4715999999999996</v>
      </c>
      <c r="AC2485" s="2">
        <v>0.88</v>
      </c>
      <c r="AD2485" s="2">
        <v>2.9</v>
      </c>
      <c r="AE2485" s="2">
        <v>30.5</v>
      </c>
      <c r="AF2485" s="2">
        <v>63.938099999999999</v>
      </c>
      <c r="AG2485" s="20">
        <v>0.56999999999999995</v>
      </c>
      <c r="AH2485" s="20">
        <v>3</v>
      </c>
      <c r="AI2485" s="20">
        <v>19.2</v>
      </c>
      <c r="AJ2485" s="20">
        <v>60.293900000000001</v>
      </c>
      <c r="AK2485" s="18">
        <v>0.21</v>
      </c>
      <c r="AL2485" s="18">
        <v>1.3</v>
      </c>
      <c r="AM2485" s="18">
        <v>16.3</v>
      </c>
      <c r="AN2485" s="18">
        <v>24.369900000000001</v>
      </c>
      <c r="AO2485" s="2">
        <v>0.02</v>
      </c>
      <c r="AP2485" s="2">
        <v>0.8</v>
      </c>
      <c r="AQ2485" s="2">
        <v>3.1</v>
      </c>
      <c r="AR2485" s="2">
        <v>0.56630000000000003</v>
      </c>
      <c r="AS2485" s="2">
        <v>0.15</v>
      </c>
      <c r="AT2485" s="2">
        <v>1.6</v>
      </c>
      <c r="AU2485" s="2">
        <v>9.4</v>
      </c>
      <c r="AV2485" s="2">
        <v>7.5313999999999997</v>
      </c>
      <c r="AW2485" s="2">
        <v>0.56999999999999995</v>
      </c>
      <c r="AX2485" s="2">
        <v>2.9</v>
      </c>
      <c r="AY2485" s="2">
        <v>19.8</v>
      </c>
      <c r="AZ2485" s="2">
        <v>36.543399999999998</v>
      </c>
      <c r="BA2485" s="2">
        <v>0.47</v>
      </c>
      <c r="BB2485" s="2">
        <v>2.1</v>
      </c>
      <c r="BC2485" s="2">
        <v>22.1</v>
      </c>
      <c r="BD2485" s="2">
        <v>40.0227</v>
      </c>
      <c r="BE2485" s="4" t="str">
        <f t="shared" si="382"/>
        <v>ABURRIDO</v>
      </c>
      <c r="BF2485" s="4">
        <f t="shared" si="383"/>
        <v>0.30379999999999996</v>
      </c>
      <c r="BG2485">
        <f t="shared" si="384"/>
        <v>0.02</v>
      </c>
      <c r="BH2485">
        <f t="shared" si="385"/>
        <v>0.15</v>
      </c>
      <c r="BI2485">
        <f t="shared" si="386"/>
        <v>0.56999999999999995</v>
      </c>
      <c r="BJ2485">
        <f t="shared" si="387"/>
        <v>0.21</v>
      </c>
      <c r="BK2485">
        <f t="shared" si="388"/>
        <v>0.56999999999999995</v>
      </c>
      <c r="BL2485">
        <f t="shared" si="389"/>
        <v>2293.2000000000039</v>
      </c>
    </row>
    <row r="2486" spans="1:64" x14ac:dyDescent="0.2">
      <c r="A2486" s="1">
        <v>2484</v>
      </c>
      <c r="B2486" s="7" t="s">
        <v>11</v>
      </c>
      <c r="C2486" s="3">
        <v>40007</v>
      </c>
      <c r="D2486" s="4" t="s">
        <v>8</v>
      </c>
      <c r="E2486" s="4" t="s">
        <v>166</v>
      </c>
      <c r="F2486" s="5" t="str">
        <f t="shared" si="380"/>
        <v>L</v>
      </c>
      <c r="G2486" s="6">
        <v>0.90833333333333333</v>
      </c>
      <c r="H2486" s="6">
        <v>0.90902777777777777</v>
      </c>
      <c r="I2486" s="85">
        <f t="shared" si="381"/>
        <v>0.99999999999999645</v>
      </c>
      <c r="J2486" s="86">
        <f>I2486*Segmentos!$D$7*(AH2486%)*IF(ISNUMBER(AI2486),AI2486%,0)</f>
        <v>6399.9999999999782</v>
      </c>
      <c r="K2486" s="86">
        <f>I2486*Segmentos!$D$7*(AL2486%)*IF(ISNUMBER(AM2486),AM2486%,0)</f>
        <v>15599.999999999945</v>
      </c>
      <c r="L2486" s="4"/>
      <c r="M2486" s="2">
        <v>2.8</v>
      </c>
      <c r="N2486" s="2">
        <v>2.8</v>
      </c>
      <c r="O2486" s="2">
        <v>100</v>
      </c>
      <c r="P2486" s="2">
        <v>82.504999999999995</v>
      </c>
      <c r="Q2486" s="2">
        <v>1.66</v>
      </c>
      <c r="R2486" s="2">
        <v>1.7</v>
      </c>
      <c r="S2486" s="2">
        <v>100</v>
      </c>
      <c r="T2486" s="2">
        <v>8.1723999999999997</v>
      </c>
      <c r="U2486" s="2">
        <v>2.0299999999999998</v>
      </c>
      <c r="V2486" s="2">
        <v>2</v>
      </c>
      <c r="W2486" s="2">
        <v>100</v>
      </c>
      <c r="X2486" s="2">
        <v>12.519</v>
      </c>
      <c r="Y2486" s="2">
        <v>2.12</v>
      </c>
      <c r="Z2486" s="2">
        <v>2.1</v>
      </c>
      <c r="AA2486" s="2">
        <v>100</v>
      </c>
      <c r="AB2486" s="2">
        <v>18.484200000000001</v>
      </c>
      <c r="AC2486" s="2">
        <v>4.4800000000000004</v>
      </c>
      <c r="AD2486" s="2">
        <v>4.5</v>
      </c>
      <c r="AE2486" s="2">
        <v>100</v>
      </c>
      <c r="AF2486" s="2">
        <v>43.329300000000003</v>
      </c>
      <c r="AG2486" s="20">
        <v>1.61</v>
      </c>
      <c r="AH2486" s="20">
        <v>1.6</v>
      </c>
      <c r="AI2486" s="20">
        <v>100</v>
      </c>
      <c r="AJ2486" s="20">
        <v>22.459700000000002</v>
      </c>
      <c r="AK2486" s="18">
        <v>3.88</v>
      </c>
      <c r="AL2486" s="18">
        <v>3.9</v>
      </c>
      <c r="AM2486" s="18">
        <v>100</v>
      </c>
      <c r="AN2486" s="18">
        <v>60.045299999999997</v>
      </c>
      <c r="AO2486" s="2">
        <v>1.01</v>
      </c>
      <c r="AP2486" s="2">
        <v>1</v>
      </c>
      <c r="AQ2486" s="2">
        <v>100</v>
      </c>
      <c r="AR2486" s="2">
        <v>3.2682000000000002</v>
      </c>
      <c r="AS2486" s="2">
        <v>2.12</v>
      </c>
      <c r="AT2486" s="2">
        <v>2.1</v>
      </c>
      <c r="AU2486" s="2">
        <v>100</v>
      </c>
      <c r="AV2486" s="2">
        <v>13.7781</v>
      </c>
      <c r="AW2486" s="2">
        <v>2.56</v>
      </c>
      <c r="AX2486" s="2">
        <v>2.6</v>
      </c>
      <c r="AY2486" s="2">
        <v>100</v>
      </c>
      <c r="AZ2486" s="2">
        <v>21.722300000000001</v>
      </c>
      <c r="BA2486" s="2">
        <v>3.87</v>
      </c>
      <c r="BB2486" s="2">
        <v>3.9</v>
      </c>
      <c r="BC2486" s="2">
        <v>100</v>
      </c>
      <c r="BD2486" s="2">
        <v>43.736400000000003</v>
      </c>
      <c r="BE2486" s="4" t="str">
        <f t="shared" si="382"/>
        <v>NO APLICA</v>
      </c>
      <c r="BF2486" s="4">
        <f t="shared" si="383"/>
        <v>2.7044000000000001</v>
      </c>
      <c r="BG2486">
        <f t="shared" si="384"/>
        <v>1.01</v>
      </c>
      <c r="BH2486">
        <f t="shared" si="385"/>
        <v>2.12</v>
      </c>
      <c r="BI2486">
        <f t="shared" si="386"/>
        <v>3.87</v>
      </c>
      <c r="BJ2486">
        <f t="shared" si="387"/>
        <v>3.88</v>
      </c>
      <c r="BK2486">
        <f t="shared" si="388"/>
        <v>1.61</v>
      </c>
      <c r="BL2486">
        <f t="shared" si="389"/>
        <v>279.99999999999898</v>
      </c>
    </row>
    <row r="2487" spans="1:64" x14ac:dyDescent="0.2">
      <c r="A2487" s="1">
        <v>2485</v>
      </c>
      <c r="B2487" s="7" t="s">
        <v>11</v>
      </c>
      <c r="C2487" s="3">
        <v>40007</v>
      </c>
      <c r="D2487" s="4" t="s">
        <v>627</v>
      </c>
      <c r="E2487" s="4" t="s">
        <v>166</v>
      </c>
      <c r="F2487" s="5" t="str">
        <f t="shared" si="380"/>
        <v>L</v>
      </c>
      <c r="G2487" s="6">
        <v>0.91388888888888886</v>
      </c>
      <c r="H2487" s="6">
        <v>0.91666666666666663</v>
      </c>
      <c r="I2487" s="85">
        <f t="shared" si="381"/>
        <v>3.9999999999999858</v>
      </c>
      <c r="J2487" s="86">
        <f>I2487*Segmentos!$D$7*(AH2487%)*IF(ISNUMBER(AI2487),AI2487%,0)</f>
        <v>65231.999999999782</v>
      </c>
      <c r="K2487" s="86">
        <f>I2487*Segmentos!$D$7*(AL2487%)*IF(ISNUMBER(AM2487),AM2487%,0)</f>
        <v>86713.5999999997</v>
      </c>
      <c r="L2487" s="4"/>
      <c r="M2487" s="2">
        <v>4.78</v>
      </c>
      <c r="N2487" s="2">
        <v>6.1</v>
      </c>
      <c r="O2487" s="2">
        <v>78</v>
      </c>
      <c r="P2487" s="2">
        <v>92.659300000000002</v>
      </c>
      <c r="Q2487" s="2">
        <v>3.28</v>
      </c>
      <c r="R2487" s="2">
        <v>3.6</v>
      </c>
      <c r="S2487" s="2">
        <v>90.4</v>
      </c>
      <c r="T2487" s="2">
        <v>10.598100000000001</v>
      </c>
      <c r="U2487" s="2">
        <v>2.58</v>
      </c>
      <c r="V2487" s="2">
        <v>4.2</v>
      </c>
      <c r="W2487" s="2">
        <v>61.5</v>
      </c>
      <c r="X2487" s="2">
        <v>10.4956</v>
      </c>
      <c r="Y2487" s="2">
        <v>5.91</v>
      </c>
      <c r="Z2487" s="2">
        <v>7.5</v>
      </c>
      <c r="AA2487" s="2">
        <v>78.400000000000006</v>
      </c>
      <c r="AB2487" s="2">
        <v>33.806399999999996</v>
      </c>
      <c r="AC2487" s="2">
        <v>5.94</v>
      </c>
      <c r="AD2487" s="2">
        <v>7.4</v>
      </c>
      <c r="AE2487" s="2">
        <v>80.400000000000006</v>
      </c>
      <c r="AF2487" s="2">
        <v>37.7592</v>
      </c>
      <c r="AG2487" s="20">
        <v>4.09</v>
      </c>
      <c r="AH2487" s="20">
        <v>5.4</v>
      </c>
      <c r="AI2487" s="20">
        <v>75.5</v>
      </c>
      <c r="AJ2487" s="20">
        <v>37.610100000000003</v>
      </c>
      <c r="AK2487" s="18">
        <v>5.41</v>
      </c>
      <c r="AL2487" s="18">
        <v>6.8</v>
      </c>
      <c r="AM2487" s="18">
        <v>79.7</v>
      </c>
      <c r="AN2487" s="18">
        <v>55.049199999999999</v>
      </c>
      <c r="AO2487" s="2">
        <v>4.16</v>
      </c>
      <c r="AP2487" s="2">
        <v>5.7</v>
      </c>
      <c r="AQ2487" s="2">
        <v>73.099999999999994</v>
      </c>
      <c r="AR2487" s="2">
        <v>8.7982999999999993</v>
      </c>
      <c r="AS2487" s="2">
        <v>6.3</v>
      </c>
      <c r="AT2487" s="2">
        <v>7.9</v>
      </c>
      <c r="AU2487" s="2">
        <v>79.400000000000006</v>
      </c>
      <c r="AV2487" s="2">
        <v>26.900500000000001</v>
      </c>
      <c r="AW2487" s="2">
        <v>2.91</v>
      </c>
      <c r="AX2487" s="2">
        <v>4.0999999999999996</v>
      </c>
      <c r="AY2487" s="2">
        <v>70.900000000000006</v>
      </c>
      <c r="AZ2487" s="2">
        <v>16.2362</v>
      </c>
      <c r="BA2487" s="2">
        <v>5.49</v>
      </c>
      <c r="BB2487" s="2">
        <v>6.8</v>
      </c>
      <c r="BC2487" s="2">
        <v>81.3</v>
      </c>
      <c r="BD2487" s="2">
        <v>40.724200000000003</v>
      </c>
      <c r="BE2487" s="4" t="str">
        <f t="shared" si="382"/>
        <v>NO APLICA</v>
      </c>
      <c r="BF2487" s="4">
        <f t="shared" si="383"/>
        <v>5.5593999999999992</v>
      </c>
      <c r="BG2487">
        <f t="shared" si="384"/>
        <v>4.16</v>
      </c>
      <c r="BH2487">
        <f t="shared" si="385"/>
        <v>6.3</v>
      </c>
      <c r="BI2487">
        <f t="shared" si="386"/>
        <v>5.49</v>
      </c>
      <c r="BJ2487">
        <f t="shared" si="387"/>
        <v>5.41</v>
      </c>
      <c r="BK2487">
        <f t="shared" si="388"/>
        <v>4.09</v>
      </c>
      <c r="BL2487">
        <f t="shared" si="389"/>
        <v>1903.1999999999932</v>
      </c>
    </row>
    <row r="2488" spans="1:64" x14ac:dyDescent="0.2">
      <c r="A2488" s="1">
        <v>2486</v>
      </c>
      <c r="B2488" s="7" t="s">
        <v>6</v>
      </c>
      <c r="C2488" s="3">
        <v>40007</v>
      </c>
      <c r="D2488" s="4" t="s">
        <v>3</v>
      </c>
      <c r="E2488" s="4" t="s">
        <v>166</v>
      </c>
      <c r="F2488" s="5" t="str">
        <f t="shared" si="380"/>
        <v>L</v>
      </c>
      <c r="G2488" s="6">
        <v>0.90763888888888899</v>
      </c>
      <c r="H2488" s="6">
        <v>0.90902777777777777</v>
      </c>
      <c r="I2488" s="85">
        <f t="shared" si="381"/>
        <v>1.999999999999833</v>
      </c>
      <c r="J2488" s="86">
        <f>I2488*Segmentos!$D$7*(AH2488%)*IF(ISNUMBER(AI2488),AI2488%,0)</f>
        <v>78409.599999993443</v>
      </c>
      <c r="K2488" s="86">
        <f>I2488*Segmentos!$D$7*(AL2488%)*IF(ISNUMBER(AM2488),AM2488%,0)</f>
        <v>64345.599999994629</v>
      </c>
      <c r="L2488" s="4"/>
      <c r="M2488" s="2">
        <v>8.8800000000000008</v>
      </c>
      <c r="N2488" s="2">
        <v>9.6999999999999993</v>
      </c>
      <c r="O2488" s="2">
        <v>91.5</v>
      </c>
      <c r="P2488" s="2">
        <v>82.924199999999999</v>
      </c>
      <c r="Q2488" s="2">
        <v>4.5999999999999996</v>
      </c>
      <c r="R2488" s="2">
        <v>5.3</v>
      </c>
      <c r="S2488" s="2">
        <v>86.3</v>
      </c>
      <c r="T2488" s="2">
        <v>7.1700999999999997</v>
      </c>
      <c r="U2488" s="2">
        <v>6.71</v>
      </c>
      <c r="V2488" s="2">
        <v>7.9</v>
      </c>
      <c r="W2488" s="2">
        <v>84.7</v>
      </c>
      <c r="X2488" s="2">
        <v>13.135999999999999</v>
      </c>
      <c r="Y2488" s="2">
        <v>10.050000000000001</v>
      </c>
      <c r="Z2488" s="2">
        <v>11.1</v>
      </c>
      <c r="AA2488" s="2">
        <v>90.5</v>
      </c>
      <c r="AB2488" s="2">
        <v>27.7119</v>
      </c>
      <c r="AC2488" s="2">
        <v>11.39</v>
      </c>
      <c r="AD2488" s="2">
        <v>11.8</v>
      </c>
      <c r="AE2488" s="2">
        <v>96.4</v>
      </c>
      <c r="AF2488" s="2">
        <v>34.906100000000002</v>
      </c>
      <c r="AG2488" s="20">
        <v>9.84</v>
      </c>
      <c r="AH2488" s="20">
        <v>10.7</v>
      </c>
      <c r="AI2488" s="20">
        <v>91.6</v>
      </c>
      <c r="AJ2488" s="20">
        <v>43.5991</v>
      </c>
      <c r="AK2488" s="18">
        <v>8.01</v>
      </c>
      <c r="AL2488" s="18">
        <v>8.8000000000000007</v>
      </c>
      <c r="AM2488" s="18">
        <v>91.4</v>
      </c>
      <c r="AN2488" s="18">
        <v>39.325099999999999</v>
      </c>
      <c r="AO2488" s="2">
        <v>4.25</v>
      </c>
      <c r="AP2488" s="2">
        <v>5.0999999999999996</v>
      </c>
      <c r="AQ2488" s="2">
        <v>82.8</v>
      </c>
      <c r="AR2488" s="2">
        <v>4.3308999999999997</v>
      </c>
      <c r="AS2488" s="2">
        <v>6.01</v>
      </c>
      <c r="AT2488" s="2">
        <v>6.5</v>
      </c>
      <c r="AU2488" s="2">
        <v>92.7</v>
      </c>
      <c r="AV2488" s="2">
        <v>12.365500000000001</v>
      </c>
      <c r="AW2488" s="2">
        <v>12.71</v>
      </c>
      <c r="AX2488" s="2">
        <v>13.1</v>
      </c>
      <c r="AY2488" s="2">
        <v>96.9</v>
      </c>
      <c r="AZ2488" s="2">
        <v>34.105499999999999</v>
      </c>
      <c r="BA2488" s="2">
        <v>8.98</v>
      </c>
      <c r="BB2488" s="2">
        <v>10.3</v>
      </c>
      <c r="BC2488" s="2">
        <v>87.2</v>
      </c>
      <c r="BD2488" s="2">
        <v>32.122199999999999</v>
      </c>
      <c r="BE2488" s="4" t="str">
        <f t="shared" si="382"/>
        <v>NO APLICA</v>
      </c>
      <c r="BF2488" s="4">
        <f t="shared" si="383"/>
        <v>8.3903999999999996</v>
      </c>
      <c r="BG2488">
        <f t="shared" si="384"/>
        <v>4.25</v>
      </c>
      <c r="BH2488">
        <f t="shared" si="385"/>
        <v>6.01</v>
      </c>
      <c r="BI2488">
        <f t="shared" si="386"/>
        <v>12.71</v>
      </c>
      <c r="BJ2488">
        <f t="shared" si="387"/>
        <v>8.01</v>
      </c>
      <c r="BK2488">
        <f t="shared" si="388"/>
        <v>9.84</v>
      </c>
      <c r="BL2488">
        <f t="shared" si="389"/>
        <v>1775.0999999998517</v>
      </c>
    </row>
    <row r="2489" spans="1:64" x14ac:dyDescent="0.2">
      <c r="A2489" s="1">
        <v>2487</v>
      </c>
      <c r="B2489" s="7" t="s">
        <v>31</v>
      </c>
      <c r="C2489" s="3">
        <v>40007</v>
      </c>
      <c r="D2489" s="4" t="s">
        <v>628</v>
      </c>
      <c r="E2489" s="4" t="s">
        <v>166</v>
      </c>
      <c r="F2489" s="5" t="str">
        <f t="shared" si="380"/>
        <v>L</v>
      </c>
      <c r="G2489" s="6">
        <v>0.91111111111111109</v>
      </c>
      <c r="H2489" s="6">
        <v>0.9145833333333333</v>
      </c>
      <c r="I2489" s="85">
        <f t="shared" si="381"/>
        <v>4.9999999999999822</v>
      </c>
      <c r="J2489" s="86">
        <f>I2489*Segmentos!$D$7*(AH2489%)*IF(ISNUMBER(AI2489),AI2489%,0)</f>
        <v>26335.999999999902</v>
      </c>
      <c r="K2489" s="86">
        <f>I2489*Segmentos!$D$7*(AL2489%)*IF(ISNUMBER(AM2489),AM2489%,0)</f>
        <v>19607.999999999931</v>
      </c>
      <c r="L2489" s="4"/>
      <c r="M2489" s="2">
        <v>1.1399999999999999</v>
      </c>
      <c r="N2489" s="2">
        <v>1.4</v>
      </c>
      <c r="O2489" s="2">
        <v>82</v>
      </c>
      <c r="P2489" s="2">
        <v>95.907600000000002</v>
      </c>
      <c r="Q2489" s="2">
        <v>0.39</v>
      </c>
      <c r="R2489" s="2">
        <v>0.4</v>
      </c>
      <c r="S2489" s="2">
        <v>100</v>
      </c>
      <c r="T2489" s="2">
        <v>5.4436999999999998</v>
      </c>
      <c r="U2489" s="2">
        <v>0.34</v>
      </c>
      <c r="V2489" s="2">
        <v>0.9</v>
      </c>
      <c r="W2489" s="2">
        <v>38.1</v>
      </c>
      <c r="X2489" s="2">
        <v>6.0593000000000004</v>
      </c>
      <c r="Y2489" s="2">
        <v>0.96</v>
      </c>
      <c r="Z2489" s="2">
        <v>1.3</v>
      </c>
      <c r="AA2489" s="2">
        <v>74.099999999999994</v>
      </c>
      <c r="AB2489" s="2">
        <v>23.813600000000001</v>
      </c>
      <c r="AC2489" s="2">
        <v>2.19</v>
      </c>
      <c r="AD2489" s="2">
        <v>2.2999999999999998</v>
      </c>
      <c r="AE2489" s="2">
        <v>95.6</v>
      </c>
      <c r="AF2489" s="2">
        <v>60.591000000000001</v>
      </c>
      <c r="AG2489" s="20">
        <v>1.3</v>
      </c>
      <c r="AH2489" s="20">
        <v>1.6</v>
      </c>
      <c r="AI2489" s="20">
        <v>82.3</v>
      </c>
      <c r="AJ2489" s="20">
        <v>52.097900000000003</v>
      </c>
      <c r="AK2489" s="18">
        <v>0.99</v>
      </c>
      <c r="AL2489" s="18">
        <v>1.2</v>
      </c>
      <c r="AM2489" s="18">
        <v>81.7</v>
      </c>
      <c r="AN2489" s="18">
        <v>43.809699999999999</v>
      </c>
      <c r="AO2489" s="2">
        <v>0.3</v>
      </c>
      <c r="AP2489" s="2">
        <v>0.8</v>
      </c>
      <c r="AQ2489" s="2">
        <v>35.9</v>
      </c>
      <c r="AR2489" s="2">
        <v>2.7376999999999998</v>
      </c>
      <c r="AS2489" s="2">
        <v>0.46</v>
      </c>
      <c r="AT2489" s="2">
        <v>0.8</v>
      </c>
      <c r="AU2489" s="2">
        <v>56.8</v>
      </c>
      <c r="AV2489" s="2">
        <v>8.4796999999999993</v>
      </c>
      <c r="AW2489" s="2">
        <v>1.41</v>
      </c>
      <c r="AX2489" s="2">
        <v>1.6</v>
      </c>
      <c r="AY2489" s="2">
        <v>87.3</v>
      </c>
      <c r="AZ2489" s="2">
        <v>34.1</v>
      </c>
      <c r="BA2489" s="2">
        <v>1.57</v>
      </c>
      <c r="BB2489" s="2">
        <v>1.7</v>
      </c>
      <c r="BC2489" s="2">
        <v>91.5</v>
      </c>
      <c r="BD2489" s="2">
        <v>50.590200000000003</v>
      </c>
      <c r="BE2489" s="4" t="str">
        <f t="shared" si="382"/>
        <v>NO APLICA</v>
      </c>
      <c r="BF2489" s="4">
        <f t="shared" si="383"/>
        <v>0.90779999999999994</v>
      </c>
      <c r="BG2489">
        <f t="shared" si="384"/>
        <v>0.3</v>
      </c>
      <c r="BH2489">
        <f t="shared" si="385"/>
        <v>0.46</v>
      </c>
      <c r="BI2489">
        <f t="shared" si="386"/>
        <v>1.57</v>
      </c>
      <c r="BJ2489">
        <f t="shared" si="387"/>
        <v>0.99</v>
      </c>
      <c r="BK2489">
        <f t="shared" si="388"/>
        <v>1.3</v>
      </c>
      <c r="BL2489">
        <f t="shared" si="389"/>
        <v>573.99999999999795</v>
      </c>
    </row>
    <row r="2490" spans="1:64" x14ac:dyDescent="0.2">
      <c r="A2490" s="1">
        <v>2488</v>
      </c>
      <c r="B2490" s="7" t="s">
        <v>108</v>
      </c>
      <c r="C2490" s="3">
        <v>40007</v>
      </c>
      <c r="D2490" s="4" t="s">
        <v>3</v>
      </c>
      <c r="E2490" s="4" t="s">
        <v>167</v>
      </c>
      <c r="F2490" s="5" t="str">
        <f t="shared" si="380"/>
        <v>L</v>
      </c>
      <c r="G2490" s="6">
        <v>0.9159722222222223</v>
      </c>
      <c r="H2490" s="6">
        <v>0.96805555555555556</v>
      </c>
      <c r="I2490" s="85">
        <f t="shared" si="381"/>
        <v>74.999999999999886</v>
      </c>
      <c r="J2490" s="86">
        <f>I2490*Segmentos!$D$7*(AH2490%)*IF(ISNUMBER(AI2490),AI2490%,0)</f>
        <v>2410919.9999999967</v>
      </c>
      <c r="K2490" s="86">
        <f>I2490*Segmentos!$D$7*(AL2490%)*IF(ISNUMBER(AM2490),AM2490%,0)</f>
        <v>2527619.9999999963</v>
      </c>
      <c r="L2490" s="4"/>
      <c r="M2490" s="2">
        <v>8.25</v>
      </c>
      <c r="N2490" s="2">
        <v>21.4</v>
      </c>
      <c r="O2490" s="2">
        <v>38.6</v>
      </c>
      <c r="P2490" s="2">
        <v>84.568700000000007</v>
      </c>
      <c r="Q2490" s="2">
        <v>5.71</v>
      </c>
      <c r="R2490" s="2">
        <v>13.9</v>
      </c>
      <c r="S2490" s="2">
        <v>41.1</v>
      </c>
      <c r="T2490" s="2">
        <v>9.7713999999999999</v>
      </c>
      <c r="U2490" s="2">
        <v>6.28</v>
      </c>
      <c r="V2490" s="2">
        <v>15.8</v>
      </c>
      <c r="W2490" s="2">
        <v>39.700000000000003</v>
      </c>
      <c r="X2490" s="2">
        <v>13.483700000000001</v>
      </c>
      <c r="Y2490" s="2">
        <v>8.57</v>
      </c>
      <c r="Z2490" s="2">
        <v>24.6</v>
      </c>
      <c r="AA2490" s="2">
        <v>34.799999999999997</v>
      </c>
      <c r="AB2490" s="2">
        <v>25.9392</v>
      </c>
      <c r="AC2490" s="2">
        <v>10.51</v>
      </c>
      <c r="AD2490" s="2">
        <v>25.8</v>
      </c>
      <c r="AE2490" s="2">
        <v>40.799999999999997</v>
      </c>
      <c r="AF2490" s="2">
        <v>35.374400000000001</v>
      </c>
      <c r="AG2490" s="20">
        <v>8.0399999999999991</v>
      </c>
      <c r="AH2490" s="20">
        <v>22.2</v>
      </c>
      <c r="AI2490" s="20">
        <v>36.200000000000003</v>
      </c>
      <c r="AJ2490" s="20">
        <v>39.087899999999998</v>
      </c>
      <c r="AK2490" s="18">
        <v>8.44</v>
      </c>
      <c r="AL2490" s="18">
        <v>20.6</v>
      </c>
      <c r="AM2490" s="18">
        <v>40.9</v>
      </c>
      <c r="AN2490" s="18">
        <v>45.480899999999998</v>
      </c>
      <c r="AO2490" s="2">
        <v>5.09</v>
      </c>
      <c r="AP2490" s="2">
        <v>16.8</v>
      </c>
      <c r="AQ2490" s="2">
        <v>30.3</v>
      </c>
      <c r="AR2490" s="2">
        <v>5.6965000000000003</v>
      </c>
      <c r="AS2490" s="2">
        <v>7.55</v>
      </c>
      <c r="AT2490" s="2">
        <v>17.3</v>
      </c>
      <c r="AU2490" s="2">
        <v>43.6</v>
      </c>
      <c r="AV2490" s="2">
        <v>17.052900000000001</v>
      </c>
      <c r="AW2490" s="2">
        <v>10.91</v>
      </c>
      <c r="AX2490" s="2">
        <v>25.7</v>
      </c>
      <c r="AY2490" s="2">
        <v>42.4</v>
      </c>
      <c r="AZ2490" s="2">
        <v>32.154499999999999</v>
      </c>
      <c r="BA2490" s="2">
        <v>7.56</v>
      </c>
      <c r="BB2490" s="2">
        <v>21.7</v>
      </c>
      <c r="BC2490" s="2">
        <v>34.799999999999997</v>
      </c>
      <c r="BD2490" s="2">
        <v>29.6648</v>
      </c>
      <c r="BE2490" s="4" t="str">
        <f t="shared" si="382"/>
        <v>ENTRETENIDO</v>
      </c>
      <c r="BF2490" s="4">
        <f t="shared" si="383"/>
        <v>8.458000000000002</v>
      </c>
      <c r="BG2490">
        <f t="shared" si="384"/>
        <v>5.09</v>
      </c>
      <c r="BH2490">
        <f t="shared" si="385"/>
        <v>7.55</v>
      </c>
      <c r="BI2490">
        <f t="shared" si="386"/>
        <v>10.91</v>
      </c>
      <c r="BJ2490">
        <f t="shared" si="387"/>
        <v>8.44</v>
      </c>
      <c r="BK2490">
        <f t="shared" si="388"/>
        <v>8.0399999999999991</v>
      </c>
      <c r="BL2490">
        <f t="shared" si="389"/>
        <v>61952.999999999905</v>
      </c>
    </row>
    <row r="2491" spans="1:64" x14ac:dyDescent="0.2">
      <c r="A2491" s="1">
        <v>2489</v>
      </c>
      <c r="B2491" s="7" t="s">
        <v>38</v>
      </c>
      <c r="C2491" s="3">
        <v>40007</v>
      </c>
      <c r="D2491" s="4" t="s">
        <v>8</v>
      </c>
      <c r="E2491" s="4" t="s">
        <v>165</v>
      </c>
      <c r="F2491" s="5" t="str">
        <f t="shared" si="380"/>
        <v>L</v>
      </c>
      <c r="G2491" s="6">
        <v>0.8125</v>
      </c>
      <c r="H2491" s="6">
        <v>0.87361111111111101</v>
      </c>
      <c r="I2491" s="85">
        <f t="shared" si="381"/>
        <v>87.999999999999844</v>
      </c>
      <c r="J2491" s="86">
        <f>I2491*Segmentos!$D$7*(AH2491%)*IF(ISNUMBER(AI2491),AI2491%,0)</f>
        <v>854902.39999999851</v>
      </c>
      <c r="K2491" s="86">
        <f>I2491*Segmentos!$D$7*(AL2491%)*IF(ISNUMBER(AM2491),AM2491%,0)</f>
        <v>1296838.3999999978</v>
      </c>
      <c r="L2491" s="4"/>
      <c r="M2491" s="2">
        <v>3.08</v>
      </c>
      <c r="N2491" s="2">
        <v>15.9</v>
      </c>
      <c r="O2491" s="2">
        <v>19.399999999999999</v>
      </c>
      <c r="P2491" s="2">
        <v>70.320099999999996</v>
      </c>
      <c r="Q2491" s="2">
        <v>2.83</v>
      </c>
      <c r="R2491" s="2">
        <v>13.9</v>
      </c>
      <c r="S2491" s="2">
        <v>20.3</v>
      </c>
      <c r="T2491" s="2">
        <v>10.7782</v>
      </c>
      <c r="U2491" s="2">
        <v>2.88</v>
      </c>
      <c r="V2491" s="2">
        <v>14.6</v>
      </c>
      <c r="W2491" s="2">
        <v>19.7</v>
      </c>
      <c r="X2491" s="2">
        <v>13.7606</v>
      </c>
      <c r="Y2491" s="2">
        <v>2.98</v>
      </c>
      <c r="Z2491" s="2">
        <v>18</v>
      </c>
      <c r="AA2491" s="2">
        <v>16.600000000000001</v>
      </c>
      <c r="AB2491" s="2">
        <v>20.092199999999998</v>
      </c>
      <c r="AC2491" s="2">
        <v>3.43</v>
      </c>
      <c r="AD2491" s="2">
        <v>15.9</v>
      </c>
      <c r="AE2491" s="2">
        <v>21.5</v>
      </c>
      <c r="AF2491" s="2">
        <v>25.6891</v>
      </c>
      <c r="AG2491" s="20">
        <v>2.41</v>
      </c>
      <c r="AH2491" s="20">
        <v>14.9</v>
      </c>
      <c r="AI2491" s="20">
        <v>16.3</v>
      </c>
      <c r="AJ2491" s="20">
        <v>26.131499999999999</v>
      </c>
      <c r="AK2491" s="18">
        <v>3.68</v>
      </c>
      <c r="AL2491" s="18">
        <v>16.899999999999999</v>
      </c>
      <c r="AM2491" s="18">
        <v>21.8</v>
      </c>
      <c r="AN2491" s="18">
        <v>44.188600000000001</v>
      </c>
      <c r="AO2491" s="2">
        <v>0.97</v>
      </c>
      <c r="AP2491" s="2">
        <v>4.9000000000000004</v>
      </c>
      <c r="AQ2491" s="2">
        <v>19.899999999999999</v>
      </c>
      <c r="AR2491" s="2">
        <v>2.4127000000000001</v>
      </c>
      <c r="AS2491" s="2">
        <v>1.69</v>
      </c>
      <c r="AT2491" s="2">
        <v>11.7</v>
      </c>
      <c r="AU2491" s="2">
        <v>14.4</v>
      </c>
      <c r="AV2491" s="2">
        <v>8.4840999999999998</v>
      </c>
      <c r="AW2491" s="2">
        <v>3.07</v>
      </c>
      <c r="AX2491" s="2">
        <v>14.3</v>
      </c>
      <c r="AY2491" s="2">
        <v>21.4</v>
      </c>
      <c r="AZ2491" s="2">
        <v>20.133900000000001</v>
      </c>
      <c r="BA2491" s="2">
        <v>4.5</v>
      </c>
      <c r="BB2491" s="2">
        <v>22.7</v>
      </c>
      <c r="BC2491" s="2">
        <v>19.8</v>
      </c>
      <c r="BD2491" s="2">
        <v>39.289299999999997</v>
      </c>
      <c r="BE2491" s="4" t="str">
        <f t="shared" si="382"/>
        <v>ABURRIDO</v>
      </c>
      <c r="BF2491" s="4">
        <f t="shared" si="383"/>
        <v>2.7574000000000001</v>
      </c>
      <c r="BG2491">
        <f t="shared" si="384"/>
        <v>0.97</v>
      </c>
      <c r="BH2491">
        <f t="shared" si="385"/>
        <v>1.69</v>
      </c>
      <c r="BI2491">
        <f t="shared" si="386"/>
        <v>4.5</v>
      </c>
      <c r="BJ2491">
        <f t="shared" si="387"/>
        <v>3.68</v>
      </c>
      <c r="BK2491">
        <f t="shared" si="388"/>
        <v>2.41</v>
      </c>
      <c r="BL2491">
        <f t="shared" si="389"/>
        <v>27144.479999999949</v>
      </c>
    </row>
    <row r="2492" spans="1:64" x14ac:dyDescent="0.2">
      <c r="A2492" s="1">
        <v>2490</v>
      </c>
      <c r="B2492" s="7" t="s">
        <v>14</v>
      </c>
      <c r="C2492" s="3">
        <v>40007</v>
      </c>
      <c r="D2492" s="4" t="s">
        <v>626</v>
      </c>
      <c r="E2492" s="4" t="s">
        <v>163</v>
      </c>
      <c r="F2492" s="5" t="str">
        <f t="shared" si="380"/>
        <v>L</v>
      </c>
      <c r="G2492" s="6">
        <v>0.85138888888888886</v>
      </c>
      <c r="H2492" s="6">
        <v>0.87430555555555556</v>
      </c>
      <c r="I2492" s="85">
        <f t="shared" si="381"/>
        <v>33.000000000000043</v>
      </c>
      <c r="J2492" s="86">
        <f>I2492*Segmentos!$D$7*(AH2492%)*IF(ISNUMBER(AI2492),AI2492%,0)</f>
        <v>902563.20000000112</v>
      </c>
      <c r="K2492" s="86">
        <f>I2492*Segmentos!$D$7*(AL2492%)*IF(ISNUMBER(AM2492),AM2492%,0)</f>
        <v>1146182.4000000015</v>
      </c>
      <c r="L2492" s="4"/>
      <c r="M2492" s="2">
        <v>7.8</v>
      </c>
      <c r="N2492" s="2">
        <v>12.3</v>
      </c>
      <c r="O2492" s="2">
        <v>63.4</v>
      </c>
      <c r="P2492" s="2">
        <v>84.837699999999998</v>
      </c>
      <c r="Q2492" s="2">
        <v>6.06</v>
      </c>
      <c r="R2492" s="2">
        <v>10.5</v>
      </c>
      <c r="S2492" s="2">
        <v>57.7</v>
      </c>
      <c r="T2492" s="2">
        <v>10.995699999999999</v>
      </c>
      <c r="U2492" s="2">
        <v>8.0299999999999994</v>
      </c>
      <c r="V2492" s="2">
        <v>11.4</v>
      </c>
      <c r="W2492" s="2">
        <v>70.2</v>
      </c>
      <c r="X2492" s="2">
        <v>18.306999999999999</v>
      </c>
      <c r="Y2492" s="2">
        <v>7.01</v>
      </c>
      <c r="Z2492" s="2">
        <v>13</v>
      </c>
      <c r="AA2492" s="2">
        <v>54</v>
      </c>
      <c r="AB2492" s="2">
        <v>22.509399999999999</v>
      </c>
      <c r="AC2492" s="2">
        <v>9.25</v>
      </c>
      <c r="AD2492" s="2">
        <v>13.2</v>
      </c>
      <c r="AE2492" s="2">
        <v>70.3</v>
      </c>
      <c r="AF2492" s="2">
        <v>33.025700000000001</v>
      </c>
      <c r="AG2492" s="20">
        <v>6.83</v>
      </c>
      <c r="AH2492" s="20">
        <v>11.1</v>
      </c>
      <c r="AI2492" s="20">
        <v>61.6</v>
      </c>
      <c r="AJ2492" s="20">
        <v>35.275199999999998</v>
      </c>
      <c r="AK2492" s="18">
        <v>8.67</v>
      </c>
      <c r="AL2492" s="18">
        <v>13.4</v>
      </c>
      <c r="AM2492" s="18">
        <v>64.8</v>
      </c>
      <c r="AN2492" s="18">
        <v>49.5625</v>
      </c>
      <c r="AO2492" s="2">
        <v>5.28</v>
      </c>
      <c r="AP2492" s="2">
        <v>7.8</v>
      </c>
      <c r="AQ2492" s="2">
        <v>67.599999999999994</v>
      </c>
      <c r="AR2492" s="2">
        <v>6.2740999999999998</v>
      </c>
      <c r="AS2492" s="2">
        <v>6.21</v>
      </c>
      <c r="AT2492" s="2">
        <v>11.1</v>
      </c>
      <c r="AU2492" s="2">
        <v>55.7</v>
      </c>
      <c r="AV2492" s="2">
        <v>14.873100000000001</v>
      </c>
      <c r="AW2492" s="2">
        <v>6.26</v>
      </c>
      <c r="AX2492" s="2">
        <v>9.9</v>
      </c>
      <c r="AY2492" s="2">
        <v>63.3</v>
      </c>
      <c r="AZ2492" s="2">
        <v>19.583100000000002</v>
      </c>
      <c r="BA2492" s="2">
        <v>10.59</v>
      </c>
      <c r="BB2492" s="2">
        <v>16.100000000000001</v>
      </c>
      <c r="BC2492" s="2">
        <v>65.900000000000006</v>
      </c>
      <c r="BD2492" s="2">
        <v>44.107399999999998</v>
      </c>
      <c r="BE2492" s="4" t="str">
        <f t="shared" si="382"/>
        <v>NO APLICA</v>
      </c>
      <c r="BF2492" s="4">
        <f t="shared" si="383"/>
        <v>7.7757999999999994</v>
      </c>
      <c r="BG2492">
        <f t="shared" si="384"/>
        <v>5.28</v>
      </c>
      <c r="BH2492">
        <f t="shared" si="385"/>
        <v>6.21</v>
      </c>
      <c r="BI2492">
        <f t="shared" si="386"/>
        <v>10.59</v>
      </c>
      <c r="BJ2492">
        <f t="shared" si="387"/>
        <v>8.67</v>
      </c>
      <c r="BK2492">
        <f t="shared" si="388"/>
        <v>6.83</v>
      </c>
      <c r="BL2492">
        <f t="shared" si="389"/>
        <v>25734.060000000034</v>
      </c>
    </row>
    <row r="2493" spans="1:64" x14ac:dyDescent="0.2">
      <c r="A2493" s="1">
        <v>2491</v>
      </c>
      <c r="B2493" s="7" t="s">
        <v>10</v>
      </c>
      <c r="C2493" s="3">
        <v>40007</v>
      </c>
      <c r="D2493" s="4" t="s">
        <v>8</v>
      </c>
      <c r="E2493" s="4" t="s">
        <v>164</v>
      </c>
      <c r="F2493" s="5" t="str">
        <f t="shared" si="380"/>
        <v>L</v>
      </c>
      <c r="G2493" s="6">
        <v>0.87361111111111101</v>
      </c>
      <c r="H2493" s="6">
        <v>0.91874999999999996</v>
      </c>
      <c r="I2493" s="85">
        <f t="shared" si="381"/>
        <v>65.000000000000085</v>
      </c>
      <c r="J2493" s="86">
        <f>I2493*Segmentos!$D$7*(AH2493%)*IF(ISNUMBER(AI2493),AI2493%,0)</f>
        <v>851370.00000000116</v>
      </c>
      <c r="K2493" s="86">
        <f>I2493*Segmentos!$D$7*(AL2493%)*IF(ISNUMBER(AM2493),AM2493%,0)</f>
        <v>1171742.0000000016</v>
      </c>
      <c r="L2493" s="4"/>
      <c r="M2493" s="2">
        <v>3.92</v>
      </c>
      <c r="N2493" s="2">
        <v>18.600000000000001</v>
      </c>
      <c r="O2493" s="2">
        <v>21.1</v>
      </c>
      <c r="P2493" s="2">
        <v>83.008499999999998</v>
      </c>
      <c r="Q2493" s="2">
        <v>2.5299999999999998</v>
      </c>
      <c r="R2493" s="2">
        <v>12.3</v>
      </c>
      <c r="S2493" s="2">
        <v>20.6</v>
      </c>
      <c r="T2493" s="2">
        <v>8.9491999999999994</v>
      </c>
      <c r="U2493" s="2">
        <v>2.4</v>
      </c>
      <c r="V2493" s="2">
        <v>15.1</v>
      </c>
      <c r="W2493" s="2">
        <v>15.9</v>
      </c>
      <c r="X2493" s="2">
        <v>10.6822</v>
      </c>
      <c r="Y2493" s="2">
        <v>3.48</v>
      </c>
      <c r="Z2493" s="2">
        <v>21.4</v>
      </c>
      <c r="AA2493" s="2">
        <v>16.3</v>
      </c>
      <c r="AB2493" s="2">
        <v>21.7987</v>
      </c>
      <c r="AC2493" s="2">
        <v>5.98</v>
      </c>
      <c r="AD2493" s="2">
        <v>21.5</v>
      </c>
      <c r="AE2493" s="2">
        <v>27.8</v>
      </c>
      <c r="AF2493" s="2">
        <v>41.578299999999999</v>
      </c>
      <c r="AG2493" s="20">
        <v>3.28</v>
      </c>
      <c r="AH2493" s="20">
        <v>18.5</v>
      </c>
      <c r="AI2493" s="20">
        <v>17.7</v>
      </c>
      <c r="AJ2493" s="20">
        <v>33.008000000000003</v>
      </c>
      <c r="AK2493" s="18">
        <v>4.49</v>
      </c>
      <c r="AL2493" s="18">
        <v>18.7</v>
      </c>
      <c r="AM2493" s="18">
        <v>24.1</v>
      </c>
      <c r="AN2493" s="18">
        <v>50.000599999999999</v>
      </c>
      <c r="AO2493" s="2">
        <v>1.38</v>
      </c>
      <c r="AP2493" s="2">
        <v>10.5</v>
      </c>
      <c r="AQ2493" s="2">
        <v>13.1</v>
      </c>
      <c r="AR2493" s="2">
        <v>3.1997</v>
      </c>
      <c r="AS2493" s="2">
        <v>2.76</v>
      </c>
      <c r="AT2493" s="2">
        <v>15.5</v>
      </c>
      <c r="AU2493" s="2">
        <v>17.899999999999999</v>
      </c>
      <c r="AV2493" s="2">
        <v>12.8992</v>
      </c>
      <c r="AW2493" s="2">
        <v>3.44</v>
      </c>
      <c r="AX2493" s="2">
        <v>20</v>
      </c>
      <c r="AY2493" s="2">
        <v>17.2</v>
      </c>
      <c r="AZ2493" s="2">
        <v>20.964700000000001</v>
      </c>
      <c r="BA2493" s="2">
        <v>5.66</v>
      </c>
      <c r="BB2493" s="2">
        <v>21.6</v>
      </c>
      <c r="BC2493" s="2">
        <v>26.2</v>
      </c>
      <c r="BD2493" s="2">
        <v>45.944899999999997</v>
      </c>
      <c r="BE2493" s="4" t="str">
        <f t="shared" si="382"/>
        <v>NO APLICA</v>
      </c>
      <c r="BF2493" s="4">
        <f t="shared" si="383"/>
        <v>3.7412000000000001</v>
      </c>
      <c r="BG2493">
        <f t="shared" si="384"/>
        <v>1.38</v>
      </c>
      <c r="BH2493">
        <f t="shared" si="385"/>
        <v>2.76</v>
      </c>
      <c r="BI2493">
        <f t="shared" si="386"/>
        <v>5.66</v>
      </c>
      <c r="BJ2493">
        <f t="shared" si="387"/>
        <v>4.49</v>
      </c>
      <c r="BK2493">
        <f t="shared" si="388"/>
        <v>3.28</v>
      </c>
      <c r="BL2493">
        <f t="shared" si="389"/>
        <v>25509.900000000034</v>
      </c>
    </row>
    <row r="2494" spans="1:64" x14ac:dyDescent="0.2">
      <c r="A2494" s="1">
        <v>2492</v>
      </c>
      <c r="B2494" s="7" t="s">
        <v>27</v>
      </c>
      <c r="C2494" s="3">
        <v>40007</v>
      </c>
      <c r="D2494" s="4" t="s">
        <v>629</v>
      </c>
      <c r="E2494" s="4" t="s">
        <v>169</v>
      </c>
      <c r="F2494" s="5" t="str">
        <f t="shared" si="380"/>
        <v>L</v>
      </c>
      <c r="G2494" s="6">
        <v>0.91805555555555562</v>
      </c>
      <c r="H2494" s="6">
        <v>0.9506944444444444</v>
      </c>
      <c r="I2494" s="85">
        <f t="shared" si="381"/>
        <v>46.999999999999829</v>
      </c>
      <c r="J2494" s="86">
        <f>I2494*Segmentos!$D$7*(AH2494%)*IF(ISNUMBER(AI2494),AI2494%,0)</f>
        <v>185931.99999999933</v>
      </c>
      <c r="K2494" s="86">
        <f>I2494*Segmentos!$D$7*(AL2494%)*IF(ISNUMBER(AM2494),AM2494%,0)</f>
        <v>104227.19999999965</v>
      </c>
      <c r="L2494" s="4"/>
      <c r="M2494" s="2">
        <v>0.76</v>
      </c>
      <c r="N2494" s="2">
        <v>2.2999999999999998</v>
      </c>
      <c r="O2494" s="2">
        <v>32.200000000000003</v>
      </c>
      <c r="P2494" s="2">
        <v>65.997900000000001</v>
      </c>
      <c r="Q2494" s="2">
        <v>0</v>
      </c>
      <c r="R2494" s="2">
        <v>0.1</v>
      </c>
      <c r="S2494" s="2">
        <v>4.3</v>
      </c>
      <c r="T2494" s="2">
        <v>5.4800000000000001E-2</v>
      </c>
      <c r="U2494" s="2">
        <v>0.27</v>
      </c>
      <c r="V2494" s="2">
        <v>3.5</v>
      </c>
      <c r="W2494" s="2">
        <v>7.7</v>
      </c>
      <c r="X2494" s="2">
        <v>4.9922000000000004</v>
      </c>
      <c r="Y2494" s="2">
        <v>1.1299999999999999</v>
      </c>
      <c r="Z2494" s="2">
        <v>2.9</v>
      </c>
      <c r="AA2494" s="2">
        <v>38.5</v>
      </c>
      <c r="AB2494" s="2">
        <v>29.266200000000001</v>
      </c>
      <c r="AC2494" s="2">
        <v>1.1000000000000001</v>
      </c>
      <c r="AD2494" s="2">
        <v>2.2000000000000002</v>
      </c>
      <c r="AE2494" s="2">
        <v>50.1</v>
      </c>
      <c r="AF2494" s="2">
        <v>31.6846</v>
      </c>
      <c r="AG2494" s="20">
        <v>0.97</v>
      </c>
      <c r="AH2494" s="20">
        <v>2.2999999999999998</v>
      </c>
      <c r="AI2494" s="20">
        <v>43</v>
      </c>
      <c r="AJ2494" s="20">
        <v>40.194899999999997</v>
      </c>
      <c r="AK2494" s="18">
        <v>0.56000000000000005</v>
      </c>
      <c r="AL2494" s="18">
        <v>2.4</v>
      </c>
      <c r="AM2494" s="18">
        <v>23.1</v>
      </c>
      <c r="AN2494" s="18">
        <v>25.802900000000001</v>
      </c>
      <c r="AO2494" s="2">
        <v>0.7</v>
      </c>
      <c r="AP2494" s="2">
        <v>1.8</v>
      </c>
      <c r="AQ2494" s="2">
        <v>38.6</v>
      </c>
      <c r="AR2494" s="2">
        <v>6.7248999999999999</v>
      </c>
      <c r="AS2494" s="2">
        <v>0.59</v>
      </c>
      <c r="AT2494" s="2">
        <v>1.3</v>
      </c>
      <c r="AU2494" s="2">
        <v>47.1</v>
      </c>
      <c r="AV2494" s="2">
        <v>11.375</v>
      </c>
      <c r="AW2494" s="2">
        <v>0.52</v>
      </c>
      <c r="AX2494" s="2">
        <v>2</v>
      </c>
      <c r="AY2494" s="2">
        <v>26.4</v>
      </c>
      <c r="AZ2494" s="2">
        <v>12.948499999999999</v>
      </c>
      <c r="BA2494" s="2">
        <v>1.04</v>
      </c>
      <c r="BB2494" s="2">
        <v>3.4</v>
      </c>
      <c r="BC2494" s="2">
        <v>30.6</v>
      </c>
      <c r="BD2494" s="2">
        <v>34.949399999999997</v>
      </c>
      <c r="BE2494" s="4" t="str">
        <f t="shared" si="382"/>
        <v>NO APLICA</v>
      </c>
      <c r="BF2494" s="4">
        <f t="shared" si="383"/>
        <v>0.76279999999999992</v>
      </c>
      <c r="BG2494">
        <f t="shared" si="384"/>
        <v>0.7</v>
      </c>
      <c r="BH2494">
        <f t="shared" si="385"/>
        <v>0.59</v>
      </c>
      <c r="BI2494">
        <f t="shared" si="386"/>
        <v>1.04</v>
      </c>
      <c r="BJ2494">
        <f t="shared" si="387"/>
        <v>0.56000000000000005</v>
      </c>
      <c r="BK2494">
        <f t="shared" si="388"/>
        <v>0.97</v>
      </c>
      <c r="BL2494">
        <f t="shared" si="389"/>
        <v>3480.8199999999874</v>
      </c>
    </row>
    <row r="2495" spans="1:64" x14ac:dyDescent="0.2">
      <c r="A2495" s="1">
        <v>2493</v>
      </c>
      <c r="B2495" s="7" t="s">
        <v>89</v>
      </c>
      <c r="C2495" s="3">
        <v>40007</v>
      </c>
      <c r="D2495" s="4" t="s">
        <v>628</v>
      </c>
      <c r="E2495" s="4" t="s">
        <v>169</v>
      </c>
      <c r="F2495" s="5" t="str">
        <f t="shared" si="380"/>
        <v>L</v>
      </c>
      <c r="G2495" s="6">
        <v>0.84097222222222223</v>
      </c>
      <c r="H2495" s="6">
        <v>0.875</v>
      </c>
      <c r="I2495" s="85">
        <f t="shared" si="381"/>
        <v>48.999999999999986</v>
      </c>
      <c r="J2495" s="86">
        <f>I2495*Segmentos!$D$7*(AH2495%)*IF(ISNUMBER(AI2495),AI2495%,0)</f>
        <v>343195.99999999988</v>
      </c>
      <c r="K2495" s="86">
        <f>I2495*Segmentos!$D$7*(AL2495%)*IF(ISNUMBER(AM2495),AM2495%,0)</f>
        <v>319813.1999999999</v>
      </c>
      <c r="L2495" s="4"/>
      <c r="M2495" s="2">
        <v>1.68</v>
      </c>
      <c r="N2495" s="2">
        <v>3.5</v>
      </c>
      <c r="O2495" s="2">
        <v>47.4</v>
      </c>
      <c r="P2495" s="2">
        <v>88.1982</v>
      </c>
      <c r="Q2495" s="2">
        <v>0.46</v>
      </c>
      <c r="R2495" s="2">
        <v>1.1000000000000001</v>
      </c>
      <c r="S2495" s="2">
        <v>40.9</v>
      </c>
      <c r="T2495" s="2">
        <v>4.0152999999999999</v>
      </c>
      <c r="U2495" s="2">
        <v>0.73</v>
      </c>
      <c r="V2495" s="2">
        <v>1.3</v>
      </c>
      <c r="W2495" s="2">
        <v>53.9</v>
      </c>
      <c r="X2495" s="2">
        <v>7.9889000000000001</v>
      </c>
      <c r="Y2495" s="2">
        <v>2.7</v>
      </c>
      <c r="Z2495" s="2">
        <v>5.9</v>
      </c>
      <c r="AA2495" s="2">
        <v>45.4</v>
      </c>
      <c r="AB2495" s="2">
        <v>41.830500000000001</v>
      </c>
      <c r="AC2495" s="2">
        <v>1.99</v>
      </c>
      <c r="AD2495" s="2">
        <v>4</v>
      </c>
      <c r="AE2495" s="2">
        <v>49.7</v>
      </c>
      <c r="AF2495" s="2">
        <v>34.363500000000002</v>
      </c>
      <c r="AG2495" s="20">
        <v>1.74</v>
      </c>
      <c r="AH2495" s="20">
        <v>3.4</v>
      </c>
      <c r="AI2495" s="20">
        <v>51.5</v>
      </c>
      <c r="AJ2495" s="20">
        <v>43.3095</v>
      </c>
      <c r="AK2495" s="18">
        <v>1.62</v>
      </c>
      <c r="AL2495" s="18">
        <v>3.7</v>
      </c>
      <c r="AM2495" s="18">
        <v>44.1</v>
      </c>
      <c r="AN2495" s="18">
        <v>44.888599999999997</v>
      </c>
      <c r="AO2495" s="2">
        <v>0.37</v>
      </c>
      <c r="AP2495" s="2">
        <v>1.3</v>
      </c>
      <c r="AQ2495" s="2">
        <v>28.6</v>
      </c>
      <c r="AR2495" s="2">
        <v>2.1520999999999999</v>
      </c>
      <c r="AS2495" s="2">
        <v>0.74</v>
      </c>
      <c r="AT2495" s="2">
        <v>2.2000000000000002</v>
      </c>
      <c r="AU2495" s="2">
        <v>33.5</v>
      </c>
      <c r="AV2495" s="2">
        <v>8.6014999999999997</v>
      </c>
      <c r="AW2495" s="2">
        <v>1.76</v>
      </c>
      <c r="AX2495" s="2">
        <v>3.4</v>
      </c>
      <c r="AY2495" s="2">
        <v>52.6</v>
      </c>
      <c r="AZ2495" s="2">
        <v>26.6479</v>
      </c>
      <c r="BA2495" s="2">
        <v>2.52</v>
      </c>
      <c r="BB2495" s="2">
        <v>5.0999999999999996</v>
      </c>
      <c r="BC2495" s="2">
        <v>49.8</v>
      </c>
      <c r="BD2495" s="2">
        <v>50.796599999999998</v>
      </c>
      <c r="BE2495" s="4" t="str">
        <f t="shared" si="382"/>
        <v>NO APLICA</v>
      </c>
      <c r="BF2495" s="4">
        <f t="shared" si="383"/>
        <v>1.4225999999999999</v>
      </c>
      <c r="BG2495">
        <f t="shared" si="384"/>
        <v>0.37</v>
      </c>
      <c r="BH2495">
        <f t="shared" si="385"/>
        <v>0.74</v>
      </c>
      <c r="BI2495">
        <f t="shared" si="386"/>
        <v>2.52</v>
      </c>
      <c r="BJ2495">
        <f t="shared" si="387"/>
        <v>1.62</v>
      </c>
      <c r="BK2495">
        <f t="shared" si="388"/>
        <v>1.74</v>
      </c>
      <c r="BL2495">
        <f t="shared" si="389"/>
        <v>8129.0999999999967</v>
      </c>
    </row>
    <row r="2496" spans="1:64" x14ac:dyDescent="0.2">
      <c r="A2496" s="1">
        <v>2494</v>
      </c>
      <c r="B2496" s="7" t="s">
        <v>126</v>
      </c>
      <c r="C2496" s="3">
        <v>40007</v>
      </c>
      <c r="D2496" s="4" t="s">
        <v>628</v>
      </c>
      <c r="E2496" s="4" t="s">
        <v>163</v>
      </c>
      <c r="F2496" s="5" t="str">
        <f t="shared" si="380"/>
        <v>L</v>
      </c>
      <c r="G2496" s="6">
        <v>0.875</v>
      </c>
      <c r="H2496" s="6">
        <v>0.91111111111111109</v>
      </c>
      <c r="I2496" s="85">
        <f t="shared" si="381"/>
        <v>51.999999999999972</v>
      </c>
      <c r="J2496" s="86">
        <f>I2496*Segmentos!$D$7*(AH2496%)*IF(ISNUMBER(AI2496),AI2496%,0)</f>
        <v>221831.99999999985</v>
      </c>
      <c r="K2496" s="86">
        <f>I2496*Segmentos!$D$7*(AL2496%)*IF(ISNUMBER(AM2496),AM2496%,0)</f>
        <v>266447.99999999983</v>
      </c>
      <c r="L2496" s="4"/>
      <c r="M2496" s="2">
        <v>1.18</v>
      </c>
      <c r="N2496" s="2">
        <v>4.3</v>
      </c>
      <c r="O2496" s="2">
        <v>27.2</v>
      </c>
      <c r="P2496" s="2">
        <v>90.052199999999999</v>
      </c>
      <c r="Q2496" s="2">
        <v>0.06</v>
      </c>
      <c r="R2496" s="2">
        <v>0.8</v>
      </c>
      <c r="S2496" s="2">
        <v>7.7</v>
      </c>
      <c r="T2496" s="2">
        <v>0.78510000000000002</v>
      </c>
      <c r="U2496" s="2">
        <v>0.41</v>
      </c>
      <c r="V2496" s="2">
        <v>1.5</v>
      </c>
      <c r="W2496" s="2">
        <v>27.1</v>
      </c>
      <c r="X2496" s="2">
        <v>6.56</v>
      </c>
      <c r="Y2496" s="2">
        <v>0.65</v>
      </c>
      <c r="Z2496" s="2">
        <v>6.1</v>
      </c>
      <c r="AA2496" s="2">
        <v>10.7</v>
      </c>
      <c r="AB2496" s="2">
        <v>14.7334</v>
      </c>
      <c r="AC2496" s="2">
        <v>2.72</v>
      </c>
      <c r="AD2496" s="2">
        <v>6.3</v>
      </c>
      <c r="AE2496" s="2">
        <v>42.8</v>
      </c>
      <c r="AF2496" s="2">
        <v>67.973699999999994</v>
      </c>
      <c r="AG2496" s="20">
        <v>1.07</v>
      </c>
      <c r="AH2496" s="20">
        <v>4.5</v>
      </c>
      <c r="AI2496" s="20">
        <v>23.7</v>
      </c>
      <c r="AJ2496" s="20">
        <v>38.591799999999999</v>
      </c>
      <c r="AK2496" s="18">
        <v>1.28</v>
      </c>
      <c r="AL2496" s="18">
        <v>4.2</v>
      </c>
      <c r="AM2496" s="18">
        <v>30.5</v>
      </c>
      <c r="AN2496" s="18">
        <v>51.4604</v>
      </c>
      <c r="AO2496" s="2">
        <v>0.48</v>
      </c>
      <c r="AP2496" s="2">
        <v>2.1</v>
      </c>
      <c r="AQ2496" s="2">
        <v>22.7</v>
      </c>
      <c r="AR2496" s="2">
        <v>3.9702000000000002</v>
      </c>
      <c r="AS2496" s="2">
        <v>1.05</v>
      </c>
      <c r="AT2496" s="2">
        <v>2.2999999999999998</v>
      </c>
      <c r="AU2496" s="2">
        <v>44.5</v>
      </c>
      <c r="AV2496" s="2">
        <v>17.5548</v>
      </c>
      <c r="AW2496" s="2">
        <v>0.93</v>
      </c>
      <c r="AX2496" s="2">
        <v>4.3</v>
      </c>
      <c r="AY2496" s="2">
        <v>21.7</v>
      </c>
      <c r="AZ2496" s="2">
        <v>20.4222</v>
      </c>
      <c r="BA2496" s="2">
        <v>1.65</v>
      </c>
      <c r="BB2496" s="2">
        <v>6.2</v>
      </c>
      <c r="BC2496" s="2">
        <v>26.7</v>
      </c>
      <c r="BD2496" s="2">
        <v>48.1051</v>
      </c>
      <c r="BE2496" s="4" t="str">
        <f t="shared" si="382"/>
        <v>NO APLICA</v>
      </c>
      <c r="BF2496" s="4">
        <f t="shared" si="383"/>
        <v>1.2021999999999999</v>
      </c>
      <c r="BG2496">
        <f t="shared" si="384"/>
        <v>0.48</v>
      </c>
      <c r="BH2496">
        <f t="shared" si="385"/>
        <v>1.05</v>
      </c>
      <c r="BI2496">
        <f t="shared" si="386"/>
        <v>1.65</v>
      </c>
      <c r="BJ2496">
        <f t="shared" si="387"/>
        <v>1.28</v>
      </c>
      <c r="BK2496">
        <f t="shared" si="388"/>
        <v>1.07</v>
      </c>
      <c r="BL2496">
        <f t="shared" si="389"/>
        <v>6081.9199999999964</v>
      </c>
    </row>
    <row r="2497" spans="1:64" x14ac:dyDescent="0.2">
      <c r="A2497" s="1">
        <v>2495</v>
      </c>
      <c r="B2497" s="7" t="s">
        <v>23</v>
      </c>
      <c r="C2497" s="3">
        <v>40007</v>
      </c>
      <c r="D2497" s="4" t="s">
        <v>629</v>
      </c>
      <c r="E2497" s="4" t="s">
        <v>170</v>
      </c>
      <c r="F2497" s="5" t="str">
        <f t="shared" si="380"/>
        <v>L</v>
      </c>
      <c r="G2497" s="6">
        <v>0.87430555555555556</v>
      </c>
      <c r="H2497" s="6">
        <v>0.91736111111111107</v>
      </c>
      <c r="I2497" s="85">
        <f t="shared" si="381"/>
        <v>61.999999999999943</v>
      </c>
      <c r="J2497" s="86">
        <f>I2497*Segmentos!$D$7*(AH2497%)*IF(ISNUMBER(AI2497),AI2497%,0)</f>
        <v>93743.999999999913</v>
      </c>
      <c r="K2497" s="86">
        <f>I2497*Segmentos!$D$7*(AL2497%)*IF(ISNUMBER(AM2497),AM2497%,0)</f>
        <v>120155.9999999999</v>
      </c>
      <c r="L2497" s="4"/>
      <c r="M2497" s="2">
        <v>0.43</v>
      </c>
      <c r="N2497" s="2">
        <v>2.2999999999999998</v>
      </c>
      <c r="O2497" s="2">
        <v>18.7</v>
      </c>
      <c r="P2497" s="2">
        <v>34.1464</v>
      </c>
      <c r="Q2497" s="2">
        <v>0.05</v>
      </c>
      <c r="R2497" s="2">
        <v>1.4</v>
      </c>
      <c r="S2497" s="2">
        <v>3.4</v>
      </c>
      <c r="T2497" s="2">
        <v>0.61570000000000003</v>
      </c>
      <c r="U2497" s="2">
        <v>0.68</v>
      </c>
      <c r="V2497" s="2">
        <v>3.4</v>
      </c>
      <c r="W2497" s="2">
        <v>19.899999999999999</v>
      </c>
      <c r="X2497" s="2">
        <v>11.2972</v>
      </c>
      <c r="Y2497" s="2">
        <v>0.71</v>
      </c>
      <c r="Z2497" s="2">
        <v>2.5</v>
      </c>
      <c r="AA2497" s="2">
        <v>28.6</v>
      </c>
      <c r="AB2497" s="2">
        <v>16.538599999999999</v>
      </c>
      <c r="AC2497" s="2">
        <v>0.22</v>
      </c>
      <c r="AD2497" s="2">
        <v>1.9</v>
      </c>
      <c r="AE2497" s="2">
        <v>11.3</v>
      </c>
      <c r="AF2497" s="2">
        <v>5.6947999999999999</v>
      </c>
      <c r="AG2497" s="20">
        <v>0.37</v>
      </c>
      <c r="AH2497" s="20">
        <v>2.8</v>
      </c>
      <c r="AI2497" s="20">
        <v>13.5</v>
      </c>
      <c r="AJ2497" s="20">
        <v>13.9551</v>
      </c>
      <c r="AK2497" s="18">
        <v>0.49</v>
      </c>
      <c r="AL2497" s="18">
        <v>1.9</v>
      </c>
      <c r="AM2497" s="18">
        <v>25.5</v>
      </c>
      <c r="AN2497" s="18">
        <v>20.191299999999998</v>
      </c>
      <c r="AO2497" s="2">
        <v>0.02</v>
      </c>
      <c r="AP2497" s="2">
        <v>0.3</v>
      </c>
      <c r="AQ2497" s="2">
        <v>9.3000000000000007</v>
      </c>
      <c r="AR2497" s="2">
        <v>0.2034</v>
      </c>
      <c r="AS2497" s="2">
        <v>0.28000000000000003</v>
      </c>
      <c r="AT2497" s="2">
        <v>2</v>
      </c>
      <c r="AU2497" s="2">
        <v>14.2</v>
      </c>
      <c r="AV2497" s="2">
        <v>4.8483999999999998</v>
      </c>
      <c r="AW2497" s="2">
        <v>0.47</v>
      </c>
      <c r="AX2497" s="2">
        <v>3.1</v>
      </c>
      <c r="AY2497" s="2">
        <v>15.1</v>
      </c>
      <c r="AZ2497" s="2">
        <v>10.598000000000001</v>
      </c>
      <c r="BA2497" s="2">
        <v>0.61</v>
      </c>
      <c r="BB2497" s="2">
        <v>2.5</v>
      </c>
      <c r="BC2497" s="2">
        <v>24.2</v>
      </c>
      <c r="BD2497" s="2">
        <v>18.496500000000001</v>
      </c>
      <c r="BE2497" s="4" t="str">
        <f t="shared" si="382"/>
        <v>ABURRIDO</v>
      </c>
      <c r="BF2497" s="4">
        <f t="shared" si="383"/>
        <v>0.38540000000000002</v>
      </c>
      <c r="BG2497">
        <f t="shared" si="384"/>
        <v>0.02</v>
      </c>
      <c r="BH2497">
        <f t="shared" si="385"/>
        <v>0.28000000000000003</v>
      </c>
      <c r="BI2497">
        <f t="shared" si="386"/>
        <v>0.61</v>
      </c>
      <c r="BJ2497">
        <f t="shared" si="387"/>
        <v>0.49</v>
      </c>
      <c r="BK2497">
        <f t="shared" si="388"/>
        <v>0.37</v>
      </c>
      <c r="BL2497">
        <f t="shared" si="389"/>
        <v>2666.6199999999972</v>
      </c>
    </row>
    <row r="2498" spans="1:64" x14ac:dyDescent="0.2">
      <c r="A2498" s="1">
        <v>2496</v>
      </c>
      <c r="B2498" s="7" t="s">
        <v>25</v>
      </c>
      <c r="C2498" s="3">
        <v>40007</v>
      </c>
      <c r="D2498" s="4" t="s">
        <v>629</v>
      </c>
      <c r="E2498" s="4" t="s">
        <v>171</v>
      </c>
      <c r="F2498" s="5" t="str">
        <f t="shared" si="380"/>
        <v>L</v>
      </c>
      <c r="G2498" s="6">
        <v>0.89513888888888893</v>
      </c>
      <c r="H2498" s="6">
        <v>0.8965277777777777</v>
      </c>
      <c r="I2498" s="85">
        <f t="shared" si="381"/>
        <v>1.999999999999833</v>
      </c>
      <c r="J2498" s="86">
        <f>I2498*Segmentos!$D$7*(AH2498%)*IF(ISNUMBER(AI2498),AI2498%,0)</f>
        <v>4799.9999999995989</v>
      </c>
      <c r="K2498" s="86">
        <f>I2498*Segmentos!$D$7*(AL2498%)*IF(ISNUMBER(AM2498),AM2498%,0)</f>
        <v>4799.9999999995989</v>
      </c>
      <c r="L2498" s="4"/>
      <c r="M2498" s="2">
        <v>0.61</v>
      </c>
      <c r="N2498" s="2">
        <v>0.6</v>
      </c>
      <c r="O2498" s="2">
        <v>100</v>
      </c>
      <c r="P2498" s="2">
        <v>47.877800000000001</v>
      </c>
      <c r="Q2498" s="2">
        <v>0</v>
      </c>
      <c r="R2498" s="2">
        <v>0</v>
      </c>
      <c r="S2498" s="8" t="s">
        <v>577</v>
      </c>
      <c r="T2498" s="2">
        <v>0</v>
      </c>
      <c r="U2498" s="2">
        <v>0.82</v>
      </c>
      <c r="V2498" s="2">
        <v>0.8</v>
      </c>
      <c r="W2498" s="2">
        <v>100</v>
      </c>
      <c r="X2498" s="2">
        <v>13.430199999999999</v>
      </c>
      <c r="Y2498" s="2">
        <v>0.72</v>
      </c>
      <c r="Z2498" s="2">
        <v>0.7</v>
      </c>
      <c r="AA2498" s="2">
        <v>100</v>
      </c>
      <c r="AB2498" s="2">
        <v>16.769600000000001</v>
      </c>
      <c r="AC2498" s="2">
        <v>0.69</v>
      </c>
      <c r="AD2498" s="2">
        <v>0.7</v>
      </c>
      <c r="AE2498" s="2">
        <v>100</v>
      </c>
      <c r="AF2498" s="2">
        <v>17.678100000000001</v>
      </c>
      <c r="AG2498" s="20">
        <v>0.61</v>
      </c>
      <c r="AH2498" s="20">
        <v>0.6</v>
      </c>
      <c r="AI2498" s="20">
        <v>100</v>
      </c>
      <c r="AJ2498" s="20">
        <v>22.845400000000001</v>
      </c>
      <c r="AK2498" s="18">
        <v>0.61</v>
      </c>
      <c r="AL2498" s="18">
        <v>0.6</v>
      </c>
      <c r="AM2498" s="18">
        <v>100</v>
      </c>
      <c r="AN2498" s="18">
        <v>25.032399999999999</v>
      </c>
      <c r="AO2498" s="2">
        <v>0</v>
      </c>
      <c r="AP2498" s="2">
        <v>0</v>
      </c>
      <c r="AQ2498" s="8" t="s">
        <v>577</v>
      </c>
      <c r="AR2498" s="2">
        <v>0</v>
      </c>
      <c r="AS2498" s="2">
        <v>0.14000000000000001</v>
      </c>
      <c r="AT2498" s="2">
        <v>0.1</v>
      </c>
      <c r="AU2498" s="2">
        <v>100</v>
      </c>
      <c r="AV2498" s="2">
        <v>2.4339</v>
      </c>
      <c r="AW2498" s="2">
        <v>0.81</v>
      </c>
      <c r="AX2498" s="2">
        <v>0.8</v>
      </c>
      <c r="AY2498" s="2">
        <v>100</v>
      </c>
      <c r="AZ2498" s="2">
        <v>18.3277</v>
      </c>
      <c r="BA2498" s="2">
        <v>0.9</v>
      </c>
      <c r="BB2498" s="2">
        <v>0.9</v>
      </c>
      <c r="BC2498" s="2">
        <v>100</v>
      </c>
      <c r="BD2498" s="2">
        <v>27.116199999999999</v>
      </c>
      <c r="BE2498" s="4" t="str">
        <f t="shared" si="382"/>
        <v>NO APLICA</v>
      </c>
      <c r="BF2498" s="4">
        <f t="shared" si="383"/>
        <v>0.44800000000000006</v>
      </c>
      <c r="BG2498">
        <f t="shared" si="384"/>
        <v>0</v>
      </c>
      <c r="BH2498">
        <f t="shared" si="385"/>
        <v>0.14000000000000001</v>
      </c>
      <c r="BI2498">
        <f t="shared" si="386"/>
        <v>0.9</v>
      </c>
      <c r="BJ2498">
        <f t="shared" si="387"/>
        <v>0.61</v>
      </c>
      <c r="BK2498">
        <f t="shared" si="388"/>
        <v>0.61</v>
      </c>
      <c r="BL2498">
        <f t="shared" si="389"/>
        <v>119.99999999998998</v>
      </c>
    </row>
    <row r="2499" spans="1:64" x14ac:dyDescent="0.2">
      <c r="A2499" s="1">
        <v>2497</v>
      </c>
      <c r="B2499" s="7" t="s">
        <v>33</v>
      </c>
      <c r="C2499" s="3">
        <v>40007</v>
      </c>
      <c r="D2499" s="4" t="s">
        <v>628</v>
      </c>
      <c r="E2499" s="4" t="s">
        <v>163</v>
      </c>
      <c r="F2499" s="5" t="str">
        <f t="shared" si="380"/>
        <v>L</v>
      </c>
      <c r="G2499" s="6">
        <v>0.91666666666666663</v>
      </c>
      <c r="H2499" s="6">
        <v>0</v>
      </c>
      <c r="I2499" s="85">
        <f t="shared" si="381"/>
        <v>120.00000000000006</v>
      </c>
      <c r="J2499" s="86">
        <f>I2499*Segmentos!$D$7*(AH2499%)*IF(ISNUMBER(AI2499),AI2499%,0)</f>
        <v>637200.00000000023</v>
      </c>
      <c r="K2499" s="86">
        <f>I2499*Segmentos!$D$7*(AL2499%)*IF(ISNUMBER(AM2499),AM2499%,0)</f>
        <v>398640.00000000017</v>
      </c>
      <c r="L2499" s="4"/>
      <c r="M2499" s="2">
        <v>1.06</v>
      </c>
      <c r="N2499" s="2">
        <v>6.4</v>
      </c>
      <c r="O2499" s="2">
        <v>16.5</v>
      </c>
      <c r="P2499" s="2">
        <v>86.303399999999996</v>
      </c>
      <c r="Q2499" s="2">
        <v>0.24</v>
      </c>
      <c r="R2499" s="2">
        <v>3</v>
      </c>
      <c r="S2499" s="2">
        <v>8.1</v>
      </c>
      <c r="T2499" s="2">
        <v>3.2890999999999999</v>
      </c>
      <c r="U2499" s="2">
        <v>0.92</v>
      </c>
      <c r="V2499" s="2">
        <v>5.6</v>
      </c>
      <c r="W2499" s="2">
        <v>16.5</v>
      </c>
      <c r="X2499" s="2">
        <v>15.6388</v>
      </c>
      <c r="Y2499" s="2">
        <v>1.22</v>
      </c>
      <c r="Z2499" s="2">
        <v>7</v>
      </c>
      <c r="AA2499" s="2">
        <v>17.3</v>
      </c>
      <c r="AB2499" s="2">
        <v>29.235700000000001</v>
      </c>
      <c r="AC2499" s="2">
        <v>1.43</v>
      </c>
      <c r="AD2499" s="2">
        <v>8.1999999999999993</v>
      </c>
      <c r="AE2499" s="2">
        <v>17.5</v>
      </c>
      <c r="AF2499" s="2">
        <v>38.139800000000001</v>
      </c>
      <c r="AG2499" s="20">
        <v>1.33</v>
      </c>
      <c r="AH2499" s="20">
        <v>7.5</v>
      </c>
      <c r="AI2499" s="20">
        <v>17.7</v>
      </c>
      <c r="AJ2499" s="20">
        <v>51.009799999999998</v>
      </c>
      <c r="AK2499" s="18">
        <v>0.83</v>
      </c>
      <c r="AL2499" s="18">
        <v>5.5</v>
      </c>
      <c r="AM2499" s="18">
        <v>15.1</v>
      </c>
      <c r="AN2499" s="18">
        <v>35.293599999999998</v>
      </c>
      <c r="AO2499" s="2">
        <v>0.54</v>
      </c>
      <c r="AP2499" s="2">
        <v>2.5</v>
      </c>
      <c r="AQ2499" s="2">
        <v>21.6</v>
      </c>
      <c r="AR2499" s="2">
        <v>4.8026</v>
      </c>
      <c r="AS2499" s="2">
        <v>0.31</v>
      </c>
      <c r="AT2499" s="2">
        <v>4.2</v>
      </c>
      <c r="AU2499" s="2">
        <v>7.4</v>
      </c>
      <c r="AV2499" s="2">
        <v>5.5845000000000002</v>
      </c>
      <c r="AW2499" s="2">
        <v>0.51</v>
      </c>
      <c r="AX2499" s="2">
        <v>5.9</v>
      </c>
      <c r="AY2499" s="2">
        <v>8.6</v>
      </c>
      <c r="AZ2499" s="2">
        <v>11.8178</v>
      </c>
      <c r="BA2499" s="2">
        <v>2.0699999999999998</v>
      </c>
      <c r="BB2499" s="2">
        <v>9.1999999999999993</v>
      </c>
      <c r="BC2499" s="2">
        <v>22.4</v>
      </c>
      <c r="BD2499" s="2">
        <v>64.098600000000005</v>
      </c>
      <c r="BE2499" s="4" t="str">
        <f t="shared" si="382"/>
        <v>ABURRIDO</v>
      </c>
      <c r="BF2499" s="4">
        <f t="shared" si="383"/>
        <v>1.0049999999999999</v>
      </c>
      <c r="BG2499">
        <f t="shared" si="384"/>
        <v>0.54</v>
      </c>
      <c r="BH2499">
        <f t="shared" si="385"/>
        <v>0.31</v>
      </c>
      <c r="BI2499">
        <f t="shared" si="386"/>
        <v>2.0699999999999998</v>
      </c>
      <c r="BJ2499">
        <f t="shared" si="387"/>
        <v>0.83</v>
      </c>
      <c r="BK2499">
        <f t="shared" si="388"/>
        <v>1.33</v>
      </c>
      <c r="BL2499">
        <f t="shared" si="389"/>
        <v>12672.000000000007</v>
      </c>
    </row>
    <row r="2500" spans="1:64" x14ac:dyDescent="0.2">
      <c r="A2500" s="1">
        <v>2498</v>
      </c>
      <c r="B2500" s="7" t="s">
        <v>32</v>
      </c>
      <c r="C2500" s="3">
        <v>40007</v>
      </c>
      <c r="D2500" s="4" t="s">
        <v>628</v>
      </c>
      <c r="E2500" s="4" t="s">
        <v>164</v>
      </c>
      <c r="F2500" s="5" t="str">
        <f t="shared" ref="F2500:F2563" si="390">CONCATENATE(IF(WEEKDAY(C2500)=1,"D",""),IF(WEEKDAY(C2500)=2,"L",""),IF(WEEKDAY(C2500)=3,"M",""),IF(WEEKDAY(C2500)=4,"W",""),IF(WEEKDAY(C2500)=5,"J",""),IF(WEEKDAY(C2500)=6,"V",""),IF(WEEKDAY(C2500)=7,"S",""))</f>
        <v>L</v>
      </c>
      <c r="G2500" s="6">
        <v>0.9145833333333333</v>
      </c>
      <c r="H2500" s="6">
        <v>0.91666666666666663</v>
      </c>
      <c r="I2500" s="85">
        <f t="shared" ref="I2500:I2563" si="391">IF(H2500&gt;=G2500,(H2500-G2500)*24*60,("24:00:00"-G2500+H2500)*24*60)</f>
        <v>2.9999999999999893</v>
      </c>
      <c r="J2500" s="86">
        <f>I2500*Segmentos!$D$7*(AH2500%)*IF(ISNUMBER(AI2500),AI2500%,0)</f>
        <v>10935.599999999962</v>
      </c>
      <c r="K2500" s="86">
        <f>I2500*Segmentos!$D$7*(AL2500%)*IF(ISNUMBER(AM2500),AM2500%,0)</f>
        <v>3974.3999999999864</v>
      </c>
      <c r="L2500" s="4"/>
      <c r="M2500" s="2">
        <v>0.62</v>
      </c>
      <c r="N2500" s="2">
        <v>1.1000000000000001</v>
      </c>
      <c r="O2500" s="2">
        <v>58.2</v>
      </c>
      <c r="P2500" s="2">
        <v>97.678700000000006</v>
      </c>
      <c r="Q2500" s="2">
        <v>0.13</v>
      </c>
      <c r="R2500" s="2">
        <v>0.4</v>
      </c>
      <c r="S2500" s="2">
        <v>33.299999999999997</v>
      </c>
      <c r="T2500" s="2">
        <v>3.3744999999999998</v>
      </c>
      <c r="U2500" s="2">
        <v>0.2</v>
      </c>
      <c r="V2500" s="2">
        <v>0.4</v>
      </c>
      <c r="W2500" s="2">
        <v>46.6</v>
      </c>
      <c r="X2500" s="2">
        <v>6.6040000000000001</v>
      </c>
      <c r="Y2500" s="2">
        <v>0.84</v>
      </c>
      <c r="Z2500" s="2">
        <v>1.6</v>
      </c>
      <c r="AA2500" s="2">
        <v>53.4</v>
      </c>
      <c r="AB2500" s="2">
        <v>38.968000000000004</v>
      </c>
      <c r="AC2500" s="2">
        <v>0.95</v>
      </c>
      <c r="AD2500" s="2">
        <v>1.4</v>
      </c>
      <c r="AE2500" s="2">
        <v>69.099999999999994</v>
      </c>
      <c r="AF2500" s="2">
        <v>48.732199999999999</v>
      </c>
      <c r="AG2500" s="20">
        <v>0.93</v>
      </c>
      <c r="AH2500" s="20">
        <v>1.3</v>
      </c>
      <c r="AI2500" s="20">
        <v>70.099999999999994</v>
      </c>
      <c r="AJ2500" s="20">
        <v>68.921099999999996</v>
      </c>
      <c r="AK2500" s="18">
        <v>0.35</v>
      </c>
      <c r="AL2500" s="18">
        <v>0.8</v>
      </c>
      <c r="AM2500" s="18">
        <v>41.4</v>
      </c>
      <c r="AN2500" s="18">
        <v>28.7576</v>
      </c>
      <c r="AO2500" s="2">
        <v>0.63</v>
      </c>
      <c r="AP2500" s="2">
        <v>1.2</v>
      </c>
      <c r="AQ2500" s="2">
        <v>52.7</v>
      </c>
      <c r="AR2500" s="2">
        <v>10.722899999999999</v>
      </c>
      <c r="AS2500" s="2">
        <v>0.05</v>
      </c>
      <c r="AT2500" s="2">
        <v>0.1</v>
      </c>
      <c r="AU2500" s="2">
        <v>33.299999999999997</v>
      </c>
      <c r="AV2500" s="2">
        <v>1.6204000000000001</v>
      </c>
      <c r="AW2500" s="2">
        <v>1.35</v>
      </c>
      <c r="AX2500" s="2">
        <v>2.2000000000000002</v>
      </c>
      <c r="AY2500" s="2">
        <v>60.4</v>
      </c>
      <c r="AZ2500" s="2">
        <v>60.889400000000002</v>
      </c>
      <c r="BA2500" s="2">
        <v>0.41</v>
      </c>
      <c r="BB2500" s="2">
        <v>0.7</v>
      </c>
      <c r="BC2500" s="2">
        <v>58.5</v>
      </c>
      <c r="BD2500" s="2">
        <v>24.446000000000002</v>
      </c>
      <c r="BE2500" s="4" t="str">
        <f t="shared" ref="BE2500:BE2563" si="392">IF(OR(E2500="NOTICIERO",E2500="INFORMATIVO"),"NO APLICA",IF(I2500&lt;60,"NO APLICA",IF(M2500&lt;6,"ABURRIDO",IF(O2500&lt;25,"ABURRIDO","ENTRETENIDO"))))</f>
        <v>NO APLICA</v>
      </c>
      <c r="BF2500" s="4">
        <f t="shared" ref="BF2500:BF2563" si="393">SUMPRODUCT($BG$2:$BK$2,BG2500:BK2500)/5</f>
        <v>0.60440000000000005</v>
      </c>
      <c r="BG2500">
        <f t="shared" ref="BG2500:BG2563" si="394">AO2500</f>
        <v>0.63</v>
      </c>
      <c r="BH2500">
        <f t="shared" ref="BH2500:BH2563" si="395">AS2500</f>
        <v>0.05</v>
      </c>
      <c r="BI2500">
        <f t="shared" ref="BI2500:BI2563" si="396">MAX(AW2500,BA2500)</f>
        <v>1.35</v>
      </c>
      <c r="BJ2500">
        <f t="shared" ref="BJ2500:BJ2563" si="397">AK2500</f>
        <v>0.35</v>
      </c>
      <c r="BK2500">
        <f t="shared" ref="BK2500:BK2563" si="398">AG2500</f>
        <v>0.93</v>
      </c>
      <c r="BL2500">
        <f t="shared" ref="BL2500:BL2563" si="399">IFERROR((I2500*N2500*O2500),0)</f>
        <v>192.05999999999935</v>
      </c>
    </row>
    <row r="2501" spans="1:64" x14ac:dyDescent="0.2">
      <c r="A2501" s="1">
        <v>2499</v>
      </c>
      <c r="B2501" s="7" t="s">
        <v>19</v>
      </c>
      <c r="C2501" s="3">
        <v>40007</v>
      </c>
      <c r="D2501" s="4" t="s">
        <v>17</v>
      </c>
      <c r="E2501" s="4" t="s">
        <v>166</v>
      </c>
      <c r="F2501" s="5" t="str">
        <f t="shared" si="390"/>
        <v>L</v>
      </c>
      <c r="G2501" s="6">
        <v>0.9145833333333333</v>
      </c>
      <c r="H2501" s="6">
        <v>0.91666666666666663</v>
      </c>
      <c r="I2501" s="85">
        <f t="shared" si="391"/>
        <v>2.9999999999999893</v>
      </c>
      <c r="J2501" s="86">
        <f>I2501*Segmentos!$D$7*(AH2501%)*IF(ISNUMBER(AI2501),AI2501%,0)</f>
        <v>9771.5999999999658</v>
      </c>
      <c r="K2501" s="86">
        <f>I2501*Segmentos!$D$7*(AL2501%)*IF(ISNUMBER(AM2501),AM2501%,0)</f>
        <v>6583.199999999978</v>
      </c>
      <c r="L2501" s="4"/>
      <c r="M2501" s="2">
        <v>0.69</v>
      </c>
      <c r="N2501" s="2">
        <v>1.5</v>
      </c>
      <c r="O2501" s="2">
        <v>45.3</v>
      </c>
      <c r="P2501" s="2">
        <v>83.3065</v>
      </c>
      <c r="Q2501" s="2">
        <v>0</v>
      </c>
      <c r="R2501" s="2">
        <v>0</v>
      </c>
      <c r="S2501" s="8" t="s">
        <v>577</v>
      </c>
      <c r="T2501" s="2">
        <v>0</v>
      </c>
      <c r="U2501" s="2">
        <v>0.73</v>
      </c>
      <c r="V2501" s="2">
        <v>1.8</v>
      </c>
      <c r="W2501" s="2">
        <v>40.700000000000003</v>
      </c>
      <c r="X2501" s="2">
        <v>18.498799999999999</v>
      </c>
      <c r="Y2501" s="2">
        <v>0.62</v>
      </c>
      <c r="Z2501" s="2">
        <v>1.9</v>
      </c>
      <c r="AA2501" s="2">
        <v>33.299999999999997</v>
      </c>
      <c r="AB2501" s="2">
        <v>22.159600000000001</v>
      </c>
      <c r="AC2501" s="2">
        <v>1.08</v>
      </c>
      <c r="AD2501" s="2">
        <v>1.8</v>
      </c>
      <c r="AE2501" s="2">
        <v>59.3</v>
      </c>
      <c r="AF2501" s="2">
        <v>42.648099999999999</v>
      </c>
      <c r="AG2501" s="20">
        <v>0.84</v>
      </c>
      <c r="AH2501" s="20">
        <v>1.7</v>
      </c>
      <c r="AI2501" s="20">
        <v>47.9</v>
      </c>
      <c r="AJ2501" s="20">
        <v>47.789400000000001</v>
      </c>
      <c r="AK2501" s="18">
        <v>0.56000000000000005</v>
      </c>
      <c r="AL2501" s="18">
        <v>1.3</v>
      </c>
      <c r="AM2501" s="18">
        <v>42.2</v>
      </c>
      <c r="AN2501" s="18">
        <v>35.517099999999999</v>
      </c>
      <c r="AO2501" s="2">
        <v>0.9</v>
      </c>
      <c r="AP2501" s="2">
        <v>1.5</v>
      </c>
      <c r="AQ2501" s="2">
        <v>58.8</v>
      </c>
      <c r="AR2501" s="2">
        <v>11.794600000000001</v>
      </c>
      <c r="AS2501" s="2">
        <v>0.28000000000000003</v>
      </c>
      <c r="AT2501" s="2">
        <v>0.9</v>
      </c>
      <c r="AU2501" s="2">
        <v>33.299999999999997</v>
      </c>
      <c r="AV2501" s="2">
        <v>7.5216000000000003</v>
      </c>
      <c r="AW2501" s="2">
        <v>0.28000000000000003</v>
      </c>
      <c r="AX2501" s="2">
        <v>0.6</v>
      </c>
      <c r="AY2501" s="2">
        <v>45.4</v>
      </c>
      <c r="AZ2501" s="2">
        <v>9.6821000000000002</v>
      </c>
      <c r="BA2501" s="2">
        <v>1.18</v>
      </c>
      <c r="BB2501" s="2">
        <v>2.6</v>
      </c>
      <c r="BC2501" s="2">
        <v>45.3</v>
      </c>
      <c r="BD2501" s="2">
        <v>54.308199999999999</v>
      </c>
      <c r="BE2501" s="4" t="str">
        <f t="shared" si="392"/>
        <v>NO APLICA</v>
      </c>
      <c r="BF2501" s="4">
        <f t="shared" si="393"/>
        <v>0.69040000000000001</v>
      </c>
      <c r="BG2501">
        <f t="shared" si="394"/>
        <v>0.9</v>
      </c>
      <c r="BH2501">
        <f t="shared" si="395"/>
        <v>0.28000000000000003</v>
      </c>
      <c r="BI2501">
        <f t="shared" si="396"/>
        <v>1.18</v>
      </c>
      <c r="BJ2501">
        <f t="shared" si="397"/>
        <v>0.56000000000000005</v>
      </c>
      <c r="BK2501">
        <f t="shared" si="398"/>
        <v>0.84</v>
      </c>
      <c r="BL2501">
        <f t="shared" si="399"/>
        <v>203.84999999999926</v>
      </c>
    </row>
    <row r="2502" spans="1:64" x14ac:dyDescent="0.2">
      <c r="A2502" s="1">
        <v>2500</v>
      </c>
      <c r="B2502" s="7" t="s">
        <v>2</v>
      </c>
      <c r="C2502" s="3">
        <v>40007</v>
      </c>
      <c r="D2502" s="4" t="s">
        <v>627</v>
      </c>
      <c r="E2502" s="4" t="s">
        <v>164</v>
      </c>
      <c r="F2502" s="5" t="str">
        <f t="shared" si="390"/>
        <v>L</v>
      </c>
      <c r="G2502" s="6">
        <v>0.87430555555555556</v>
      </c>
      <c r="H2502" s="6">
        <v>0.91388888888888886</v>
      </c>
      <c r="I2502" s="85">
        <f t="shared" si="391"/>
        <v>56.999999999999957</v>
      </c>
      <c r="J2502" s="86">
        <f>I2502*Segmentos!$D$7*(AH2502%)*IF(ISNUMBER(AI2502),AI2502%,0)</f>
        <v>945561.59999999928</v>
      </c>
      <c r="K2502" s="86">
        <f>I2502*Segmentos!$D$7*(AL2502%)*IF(ISNUMBER(AM2502),AM2502%,0)</f>
        <v>1400489.9999999988</v>
      </c>
      <c r="L2502" s="4"/>
      <c r="M2502" s="2">
        <v>5.18</v>
      </c>
      <c r="N2502" s="2">
        <v>16.899999999999999</v>
      </c>
      <c r="O2502" s="2">
        <v>30.8</v>
      </c>
      <c r="P2502" s="2">
        <v>90.986800000000002</v>
      </c>
      <c r="Q2502" s="2">
        <v>3.82</v>
      </c>
      <c r="R2502" s="2">
        <v>12.5</v>
      </c>
      <c r="S2502" s="2">
        <v>30.4</v>
      </c>
      <c r="T2502" s="2">
        <v>11.1709</v>
      </c>
      <c r="U2502" s="2">
        <v>4.17</v>
      </c>
      <c r="V2502" s="2">
        <v>16.100000000000001</v>
      </c>
      <c r="W2502" s="2">
        <v>25.9</v>
      </c>
      <c r="X2502" s="2">
        <v>15.337300000000001</v>
      </c>
      <c r="Y2502" s="2">
        <v>5.3</v>
      </c>
      <c r="Z2502" s="2">
        <v>19.399999999999999</v>
      </c>
      <c r="AA2502" s="2">
        <v>27.4</v>
      </c>
      <c r="AB2502" s="2">
        <v>27.4465</v>
      </c>
      <c r="AC2502" s="2">
        <v>6.43</v>
      </c>
      <c r="AD2502" s="2">
        <v>17.3</v>
      </c>
      <c r="AE2502" s="2">
        <v>37.200000000000003</v>
      </c>
      <c r="AF2502" s="2">
        <v>37.0321</v>
      </c>
      <c r="AG2502" s="20">
        <v>4.1399999999999997</v>
      </c>
      <c r="AH2502" s="20">
        <v>16.2</v>
      </c>
      <c r="AI2502" s="20">
        <v>25.6</v>
      </c>
      <c r="AJ2502" s="20">
        <v>34.457799999999999</v>
      </c>
      <c r="AK2502" s="18">
        <v>6.13</v>
      </c>
      <c r="AL2502" s="18">
        <v>17.5</v>
      </c>
      <c r="AM2502" s="18">
        <v>35.1</v>
      </c>
      <c r="AN2502" s="18">
        <v>56.529000000000003</v>
      </c>
      <c r="AO2502" s="2">
        <v>5.32</v>
      </c>
      <c r="AP2502" s="2">
        <v>14.9</v>
      </c>
      <c r="AQ2502" s="2">
        <v>35.799999999999997</v>
      </c>
      <c r="AR2502" s="2">
        <v>10.205299999999999</v>
      </c>
      <c r="AS2502" s="2">
        <v>5.86</v>
      </c>
      <c r="AT2502" s="2">
        <v>18</v>
      </c>
      <c r="AU2502" s="2">
        <v>32.5</v>
      </c>
      <c r="AV2502" s="2">
        <v>22.659600000000001</v>
      </c>
      <c r="AW2502" s="2">
        <v>3.91</v>
      </c>
      <c r="AX2502" s="2">
        <v>14.5</v>
      </c>
      <c r="AY2502" s="2">
        <v>26.9</v>
      </c>
      <c r="AZ2502" s="2">
        <v>19.723099999999999</v>
      </c>
      <c r="BA2502" s="2">
        <v>5.71</v>
      </c>
      <c r="BB2502" s="2">
        <v>18.5</v>
      </c>
      <c r="BC2502" s="2">
        <v>30.9</v>
      </c>
      <c r="BD2502" s="2">
        <v>38.398800000000001</v>
      </c>
      <c r="BE2502" s="4" t="str">
        <f t="shared" si="392"/>
        <v>NO APLICA</v>
      </c>
      <c r="BF2502" s="4">
        <f t="shared" si="393"/>
        <v>5.6558000000000002</v>
      </c>
      <c r="BG2502">
        <f t="shared" si="394"/>
        <v>5.32</v>
      </c>
      <c r="BH2502">
        <f t="shared" si="395"/>
        <v>5.86</v>
      </c>
      <c r="BI2502">
        <f t="shared" si="396"/>
        <v>5.71</v>
      </c>
      <c r="BJ2502">
        <f t="shared" si="397"/>
        <v>6.13</v>
      </c>
      <c r="BK2502">
        <f t="shared" si="398"/>
        <v>4.1399999999999997</v>
      </c>
      <c r="BL2502">
        <f t="shared" si="399"/>
        <v>29669.639999999974</v>
      </c>
    </row>
    <row r="2503" spans="1:64" x14ac:dyDescent="0.2">
      <c r="A2503" s="1">
        <v>2501</v>
      </c>
      <c r="B2503" s="7" t="s">
        <v>16</v>
      </c>
      <c r="C2503" s="3">
        <v>40007</v>
      </c>
      <c r="D2503" s="4" t="s">
        <v>626</v>
      </c>
      <c r="E2503" s="4" t="s">
        <v>166</v>
      </c>
      <c r="F2503" s="5" t="str">
        <f t="shared" si="390"/>
        <v>L</v>
      </c>
      <c r="G2503" s="6">
        <v>0.91388888888888886</v>
      </c>
      <c r="H2503" s="6">
        <v>0.91805555555555562</v>
      </c>
      <c r="I2503" s="85">
        <f t="shared" si="391"/>
        <v>6.0000000000001386</v>
      </c>
      <c r="J2503" s="86">
        <f>I2503*Segmentos!$D$7*(AH2503%)*IF(ISNUMBER(AI2503),AI2503%,0)</f>
        <v>279417.6000000065</v>
      </c>
      <c r="K2503" s="86">
        <f>I2503*Segmentos!$D$7*(AL2503%)*IF(ISNUMBER(AM2503),AM2503%,0)</f>
        <v>336727.20000000775</v>
      </c>
      <c r="L2503" s="4"/>
      <c r="M2503" s="2">
        <v>12.9</v>
      </c>
      <c r="N2503" s="2">
        <v>16.100000000000001</v>
      </c>
      <c r="O2503" s="2">
        <v>80.3</v>
      </c>
      <c r="P2503" s="2">
        <v>87.569599999999994</v>
      </c>
      <c r="Q2503" s="2">
        <v>9.85</v>
      </c>
      <c r="R2503" s="2">
        <v>11.6</v>
      </c>
      <c r="S2503" s="2">
        <v>84.8</v>
      </c>
      <c r="T2503" s="2">
        <v>11.1624</v>
      </c>
      <c r="U2503" s="2">
        <v>11.84</v>
      </c>
      <c r="V2503" s="2">
        <v>14.7</v>
      </c>
      <c r="W2503" s="2">
        <v>80.400000000000006</v>
      </c>
      <c r="X2503" s="2">
        <v>16.857800000000001</v>
      </c>
      <c r="Y2503" s="2">
        <v>11.33</v>
      </c>
      <c r="Z2503" s="2">
        <v>14.6</v>
      </c>
      <c r="AA2503" s="2">
        <v>77.7</v>
      </c>
      <c r="AB2503" s="2">
        <v>22.717500000000001</v>
      </c>
      <c r="AC2503" s="2">
        <v>16.53</v>
      </c>
      <c r="AD2503" s="2">
        <v>20.5</v>
      </c>
      <c r="AE2503" s="2">
        <v>80.599999999999994</v>
      </c>
      <c r="AF2503" s="2">
        <v>36.831899999999997</v>
      </c>
      <c r="AG2503" s="20">
        <v>11.65</v>
      </c>
      <c r="AH2503" s="20">
        <v>14.7</v>
      </c>
      <c r="AI2503" s="20">
        <v>79.2</v>
      </c>
      <c r="AJ2503" s="20">
        <v>37.537399999999998</v>
      </c>
      <c r="AK2503" s="18">
        <v>14.02</v>
      </c>
      <c r="AL2503" s="18">
        <v>17.3</v>
      </c>
      <c r="AM2503" s="18">
        <v>81.099999999999994</v>
      </c>
      <c r="AN2503" s="18">
        <v>50.032200000000003</v>
      </c>
      <c r="AO2503" s="2">
        <v>9.7899999999999991</v>
      </c>
      <c r="AP2503" s="2">
        <v>13.5</v>
      </c>
      <c r="AQ2503" s="2">
        <v>72.3</v>
      </c>
      <c r="AR2503" s="2">
        <v>7.26</v>
      </c>
      <c r="AS2503" s="2">
        <v>9.1199999999999992</v>
      </c>
      <c r="AT2503" s="2">
        <v>12.4</v>
      </c>
      <c r="AU2503" s="2">
        <v>73.3</v>
      </c>
      <c r="AV2503" s="2">
        <v>13.6425</v>
      </c>
      <c r="AW2503" s="2">
        <v>14.79</v>
      </c>
      <c r="AX2503" s="2">
        <v>18.2</v>
      </c>
      <c r="AY2503" s="2">
        <v>81.099999999999994</v>
      </c>
      <c r="AZ2503" s="2">
        <v>28.8721</v>
      </c>
      <c r="BA2503" s="2">
        <v>14.54</v>
      </c>
      <c r="BB2503" s="2">
        <v>17.2</v>
      </c>
      <c r="BC2503" s="2">
        <v>84.3</v>
      </c>
      <c r="BD2503" s="2">
        <v>37.795000000000002</v>
      </c>
      <c r="BE2503" s="4" t="str">
        <f t="shared" si="392"/>
        <v>NO APLICA</v>
      </c>
      <c r="BF2503" s="4">
        <f t="shared" si="393"/>
        <v>11.6784</v>
      </c>
      <c r="BG2503">
        <f t="shared" si="394"/>
        <v>9.7899999999999991</v>
      </c>
      <c r="BH2503">
        <f t="shared" si="395"/>
        <v>9.1199999999999992</v>
      </c>
      <c r="BI2503">
        <f t="shared" si="396"/>
        <v>14.79</v>
      </c>
      <c r="BJ2503">
        <f t="shared" si="397"/>
        <v>14.02</v>
      </c>
      <c r="BK2503">
        <f t="shared" si="398"/>
        <v>11.65</v>
      </c>
      <c r="BL2503">
        <f t="shared" si="399"/>
        <v>7756.9800000001796</v>
      </c>
    </row>
    <row r="2504" spans="1:64" x14ac:dyDescent="0.2">
      <c r="A2504" s="1">
        <v>2502</v>
      </c>
      <c r="B2504" s="7" t="s">
        <v>22</v>
      </c>
      <c r="C2504" s="3">
        <v>40007</v>
      </c>
      <c r="D2504" s="4" t="s">
        <v>629</v>
      </c>
      <c r="E2504" s="4" t="s">
        <v>164</v>
      </c>
      <c r="F2504" s="5" t="str">
        <f t="shared" si="390"/>
        <v>L</v>
      </c>
      <c r="G2504" s="6">
        <v>0.83194444444444438</v>
      </c>
      <c r="H2504" s="6">
        <v>0.87361111111111101</v>
      </c>
      <c r="I2504" s="85">
        <f t="shared" si="391"/>
        <v>59.999999999999943</v>
      </c>
      <c r="J2504" s="86">
        <f>I2504*Segmentos!$D$7*(AH2504%)*IF(ISNUMBER(AI2504),AI2504%,0)</f>
        <v>245975.99999999977</v>
      </c>
      <c r="K2504" s="86">
        <f>I2504*Segmentos!$D$7*(AL2504%)*IF(ISNUMBER(AM2504),AM2504%,0)</f>
        <v>203351.99999999983</v>
      </c>
      <c r="L2504" s="4"/>
      <c r="M2504" s="2">
        <v>0.93</v>
      </c>
      <c r="N2504" s="2">
        <v>3.7</v>
      </c>
      <c r="O2504" s="2">
        <v>25.2</v>
      </c>
      <c r="P2504" s="2">
        <v>95.169300000000007</v>
      </c>
      <c r="Q2504" s="2">
        <v>0.04</v>
      </c>
      <c r="R2504" s="2">
        <v>0.7</v>
      </c>
      <c r="S2504" s="2">
        <v>5.9</v>
      </c>
      <c r="T2504" s="2">
        <v>0.72550000000000003</v>
      </c>
      <c r="U2504" s="2">
        <v>0.06</v>
      </c>
      <c r="V2504" s="2">
        <v>1.1000000000000001</v>
      </c>
      <c r="W2504" s="2">
        <v>5.3</v>
      </c>
      <c r="X2504" s="2">
        <v>1.1970000000000001</v>
      </c>
      <c r="Y2504" s="2">
        <v>0.43</v>
      </c>
      <c r="Z2504" s="2">
        <v>3.1</v>
      </c>
      <c r="AA2504" s="2">
        <v>13.9</v>
      </c>
      <c r="AB2504" s="2">
        <v>13.070600000000001</v>
      </c>
      <c r="AC2504" s="2">
        <v>2.37</v>
      </c>
      <c r="AD2504" s="2">
        <v>7.4</v>
      </c>
      <c r="AE2504" s="2">
        <v>32.200000000000003</v>
      </c>
      <c r="AF2504" s="2">
        <v>80.176299999999998</v>
      </c>
      <c r="AG2504" s="20">
        <v>1.02</v>
      </c>
      <c r="AH2504" s="20">
        <v>3.7</v>
      </c>
      <c r="AI2504" s="20">
        <v>27.7</v>
      </c>
      <c r="AJ2504" s="20">
        <v>49.894799999999996</v>
      </c>
      <c r="AK2504" s="18">
        <v>0.84</v>
      </c>
      <c r="AL2504" s="18">
        <v>3.7</v>
      </c>
      <c r="AM2504" s="18">
        <v>22.9</v>
      </c>
      <c r="AN2504" s="18">
        <v>45.274500000000003</v>
      </c>
      <c r="AO2504" s="2">
        <v>0.56000000000000005</v>
      </c>
      <c r="AP2504" s="2">
        <v>2.1</v>
      </c>
      <c r="AQ2504" s="2">
        <v>26.8</v>
      </c>
      <c r="AR2504" s="2">
        <v>6.3422999999999998</v>
      </c>
      <c r="AS2504" s="2">
        <v>0.75</v>
      </c>
      <c r="AT2504" s="2">
        <v>2.2999999999999998</v>
      </c>
      <c r="AU2504" s="2">
        <v>33.1</v>
      </c>
      <c r="AV2504" s="2">
        <v>16.888200000000001</v>
      </c>
      <c r="AW2504" s="2">
        <v>1.76</v>
      </c>
      <c r="AX2504" s="2">
        <v>3.7</v>
      </c>
      <c r="AY2504" s="2">
        <v>47.3</v>
      </c>
      <c r="AZ2504" s="2">
        <v>52.032899999999998</v>
      </c>
      <c r="BA2504" s="2">
        <v>0.51</v>
      </c>
      <c r="BB2504" s="2">
        <v>4.9000000000000004</v>
      </c>
      <c r="BC2504" s="2">
        <v>10.3</v>
      </c>
      <c r="BD2504" s="2">
        <v>19.905999999999999</v>
      </c>
      <c r="BE2504" s="4" t="str">
        <f t="shared" si="392"/>
        <v>NO APLICA</v>
      </c>
      <c r="BF2504" s="4">
        <f t="shared" si="393"/>
        <v>1.0664</v>
      </c>
      <c r="BG2504">
        <f t="shared" si="394"/>
        <v>0.56000000000000005</v>
      </c>
      <c r="BH2504">
        <f t="shared" si="395"/>
        <v>0.75</v>
      </c>
      <c r="BI2504">
        <f t="shared" si="396"/>
        <v>1.76</v>
      </c>
      <c r="BJ2504">
        <f t="shared" si="397"/>
        <v>0.84</v>
      </c>
      <c r="BK2504">
        <f t="shared" si="398"/>
        <v>1.02</v>
      </c>
      <c r="BL2504">
        <f t="shared" si="399"/>
        <v>5594.3999999999951</v>
      </c>
    </row>
    <row r="2505" spans="1:64" x14ac:dyDescent="0.2">
      <c r="A2505" s="1">
        <v>2503</v>
      </c>
      <c r="B2505" s="7" t="s">
        <v>4</v>
      </c>
      <c r="C2505" s="3">
        <v>40007</v>
      </c>
      <c r="D2505" s="4" t="s">
        <v>3</v>
      </c>
      <c r="E2505" s="4" t="s">
        <v>165</v>
      </c>
      <c r="F2505" s="5" t="str">
        <f t="shared" si="390"/>
        <v>L</v>
      </c>
      <c r="G2505" s="6">
        <v>0.77847222222222223</v>
      </c>
      <c r="H2505" s="6">
        <v>0.87361111111111101</v>
      </c>
      <c r="I2505" s="85">
        <f t="shared" si="391"/>
        <v>136.99999999999983</v>
      </c>
      <c r="J2505" s="86">
        <f>I2505*Segmentos!$D$7*(AH2505%)*IF(ISNUMBER(AI2505),AI2505%,0)</f>
        <v>1409181.9999999984</v>
      </c>
      <c r="K2505" s="86">
        <f>I2505*Segmentos!$D$7*(AL2505%)*IF(ISNUMBER(AM2505),AM2505%,0)</f>
        <v>2148159.9999999967</v>
      </c>
      <c r="L2505" s="4"/>
      <c r="M2505" s="2">
        <v>3.29</v>
      </c>
      <c r="N2505" s="2">
        <v>18</v>
      </c>
      <c r="O2505" s="2">
        <v>18.3</v>
      </c>
      <c r="P2505" s="2">
        <v>67.211600000000004</v>
      </c>
      <c r="Q2505" s="2">
        <v>2.84</v>
      </c>
      <c r="R2505" s="2">
        <v>15.5</v>
      </c>
      <c r="S2505" s="2">
        <v>18.399999999999999</v>
      </c>
      <c r="T2505" s="2">
        <v>9.6978000000000009</v>
      </c>
      <c r="U2505" s="2">
        <v>4.58</v>
      </c>
      <c r="V2505" s="2">
        <v>18.399999999999999</v>
      </c>
      <c r="W2505" s="2">
        <v>24.9</v>
      </c>
      <c r="X2505" s="2">
        <v>19.612300000000001</v>
      </c>
      <c r="Y2505" s="2">
        <v>3.51</v>
      </c>
      <c r="Z2505" s="2">
        <v>20.7</v>
      </c>
      <c r="AA2505" s="2">
        <v>16.899999999999999</v>
      </c>
      <c r="AB2505" s="2">
        <v>21.202200000000001</v>
      </c>
      <c r="AC2505" s="2">
        <v>2.4900000000000002</v>
      </c>
      <c r="AD2505" s="2">
        <v>16.5</v>
      </c>
      <c r="AE2505" s="2">
        <v>15</v>
      </c>
      <c r="AF2505" s="2">
        <v>16.699200000000001</v>
      </c>
      <c r="AG2505" s="20">
        <v>2.58</v>
      </c>
      <c r="AH2505" s="20">
        <v>18.5</v>
      </c>
      <c r="AI2505" s="20">
        <v>13.9</v>
      </c>
      <c r="AJ2505" s="20">
        <v>24.996600000000001</v>
      </c>
      <c r="AK2505" s="18">
        <v>3.93</v>
      </c>
      <c r="AL2505" s="18">
        <v>17.5</v>
      </c>
      <c r="AM2505" s="18">
        <v>22.4</v>
      </c>
      <c r="AN2505" s="18">
        <v>42.215000000000003</v>
      </c>
      <c r="AO2505" s="2">
        <v>1.46</v>
      </c>
      <c r="AP2505" s="2">
        <v>7.2</v>
      </c>
      <c r="AQ2505" s="2">
        <v>20.3</v>
      </c>
      <c r="AR2505" s="2">
        <v>3.2675000000000001</v>
      </c>
      <c r="AS2505" s="2">
        <v>2.91</v>
      </c>
      <c r="AT2505" s="2">
        <v>13.6</v>
      </c>
      <c r="AU2505" s="2">
        <v>21.4</v>
      </c>
      <c r="AV2505" s="2">
        <v>13.094099999999999</v>
      </c>
      <c r="AW2505" s="2">
        <v>3.29</v>
      </c>
      <c r="AX2505" s="2">
        <v>18.8</v>
      </c>
      <c r="AY2505" s="2">
        <v>17.5</v>
      </c>
      <c r="AZ2505" s="2">
        <v>19.3657</v>
      </c>
      <c r="BA2505" s="2">
        <v>4.0199999999999996</v>
      </c>
      <c r="BB2505" s="2">
        <v>23</v>
      </c>
      <c r="BC2505" s="2">
        <v>17.5</v>
      </c>
      <c r="BD2505" s="2">
        <v>31.484300000000001</v>
      </c>
      <c r="BE2505" s="4" t="str">
        <f t="shared" si="392"/>
        <v>ABURRIDO</v>
      </c>
      <c r="BF2505" s="4">
        <f t="shared" si="393"/>
        <v>3.194</v>
      </c>
      <c r="BG2505">
        <f t="shared" si="394"/>
        <v>1.46</v>
      </c>
      <c r="BH2505">
        <f t="shared" si="395"/>
        <v>2.91</v>
      </c>
      <c r="BI2505">
        <f t="shared" si="396"/>
        <v>4.0199999999999996</v>
      </c>
      <c r="BJ2505">
        <f t="shared" si="397"/>
        <v>3.93</v>
      </c>
      <c r="BK2505">
        <f t="shared" si="398"/>
        <v>2.58</v>
      </c>
      <c r="BL2505">
        <f t="shared" si="399"/>
        <v>45127.799999999945</v>
      </c>
    </row>
    <row r="2506" spans="1:64" x14ac:dyDescent="0.2">
      <c r="A2506" s="1">
        <v>2504</v>
      </c>
      <c r="B2506" s="7" t="s">
        <v>15</v>
      </c>
      <c r="C2506" s="3">
        <v>40008</v>
      </c>
      <c r="D2506" s="4" t="s">
        <v>626</v>
      </c>
      <c r="E2506" s="4" t="s">
        <v>164</v>
      </c>
      <c r="F2506" s="5" t="str">
        <f t="shared" si="390"/>
        <v>M</v>
      </c>
      <c r="G2506" s="6">
        <v>0.875</v>
      </c>
      <c r="H2506" s="6">
        <v>0.91319444444444453</v>
      </c>
      <c r="I2506" s="85">
        <f t="shared" si="391"/>
        <v>55.000000000000128</v>
      </c>
      <c r="J2506" s="86">
        <f>I2506*Segmentos!$D$7*(AH2506%)*IF(ISNUMBER(AI2506),AI2506%,0)</f>
        <v>1663728.000000004</v>
      </c>
      <c r="K2506" s="86">
        <f>I2506*Segmentos!$D$7*(AL2506%)*IF(ISNUMBER(AM2506),AM2506%,0)</f>
        <v>2433354.0000000051</v>
      </c>
      <c r="L2506" s="4"/>
      <c r="M2506" s="2">
        <v>9.41</v>
      </c>
      <c r="N2506" s="2">
        <v>20.8</v>
      </c>
      <c r="O2506" s="2">
        <v>45.3</v>
      </c>
      <c r="P2506" s="2">
        <v>86.855099999999993</v>
      </c>
      <c r="Q2506" s="2">
        <v>6.05</v>
      </c>
      <c r="R2506" s="2">
        <v>14.2</v>
      </c>
      <c r="S2506" s="2">
        <v>42.7</v>
      </c>
      <c r="T2506" s="2">
        <v>9.3116000000000003</v>
      </c>
      <c r="U2506" s="2">
        <v>6.34</v>
      </c>
      <c r="V2506" s="2">
        <v>18</v>
      </c>
      <c r="W2506" s="2">
        <v>35.1</v>
      </c>
      <c r="X2506" s="2">
        <v>12.264699999999999</v>
      </c>
      <c r="Y2506" s="2">
        <v>8.1</v>
      </c>
      <c r="Z2506" s="2">
        <v>21.1</v>
      </c>
      <c r="AA2506" s="2">
        <v>38.299999999999997</v>
      </c>
      <c r="AB2506" s="2">
        <v>22.081700000000001</v>
      </c>
      <c r="AC2506" s="2">
        <v>14.26</v>
      </c>
      <c r="AD2506" s="2">
        <v>25.6</v>
      </c>
      <c r="AE2506" s="2">
        <v>55.8</v>
      </c>
      <c r="AF2506" s="2">
        <v>43.197099999999999</v>
      </c>
      <c r="AG2506" s="20">
        <v>7.57</v>
      </c>
      <c r="AH2506" s="20">
        <v>18.399999999999999</v>
      </c>
      <c r="AI2506" s="20">
        <v>41.1</v>
      </c>
      <c r="AJ2506" s="20">
        <v>33.147399999999998</v>
      </c>
      <c r="AK2506" s="18">
        <v>11.07</v>
      </c>
      <c r="AL2506" s="18">
        <v>22.9</v>
      </c>
      <c r="AM2506" s="18">
        <v>48.3</v>
      </c>
      <c r="AN2506" s="18">
        <v>53.707700000000003</v>
      </c>
      <c r="AO2506" s="2">
        <v>6.77</v>
      </c>
      <c r="AP2506" s="2">
        <v>14.6</v>
      </c>
      <c r="AQ2506" s="2">
        <v>46.2</v>
      </c>
      <c r="AR2506" s="2">
        <v>6.8253000000000004</v>
      </c>
      <c r="AS2506" s="2">
        <v>7.09</v>
      </c>
      <c r="AT2506" s="2">
        <v>16.2</v>
      </c>
      <c r="AU2506" s="2">
        <v>43.8</v>
      </c>
      <c r="AV2506" s="2">
        <v>14.4138</v>
      </c>
      <c r="AW2506" s="2">
        <v>9.83</v>
      </c>
      <c r="AX2506" s="2">
        <v>22.7</v>
      </c>
      <c r="AY2506" s="2">
        <v>43.2</v>
      </c>
      <c r="AZ2506" s="2">
        <v>26.089200000000002</v>
      </c>
      <c r="BA2506" s="2">
        <v>11.18</v>
      </c>
      <c r="BB2506" s="2">
        <v>23.7</v>
      </c>
      <c r="BC2506" s="2">
        <v>47.2</v>
      </c>
      <c r="BD2506" s="2">
        <v>39.526800000000001</v>
      </c>
      <c r="BE2506" s="4" t="str">
        <f t="shared" si="392"/>
        <v>NO APLICA</v>
      </c>
      <c r="BF2506" s="4">
        <f t="shared" si="393"/>
        <v>8.8009999999999984</v>
      </c>
      <c r="BG2506">
        <f t="shared" si="394"/>
        <v>6.77</v>
      </c>
      <c r="BH2506">
        <f t="shared" si="395"/>
        <v>7.09</v>
      </c>
      <c r="BI2506">
        <f t="shared" si="396"/>
        <v>11.18</v>
      </c>
      <c r="BJ2506">
        <f t="shared" si="397"/>
        <v>11.07</v>
      </c>
      <c r="BK2506">
        <f t="shared" si="398"/>
        <v>7.57</v>
      </c>
      <c r="BL2506">
        <f t="shared" si="399"/>
        <v>51823.200000000121</v>
      </c>
    </row>
    <row r="2507" spans="1:64" x14ac:dyDescent="0.2">
      <c r="A2507" s="1">
        <v>2505</v>
      </c>
      <c r="B2507" s="7" t="s">
        <v>118</v>
      </c>
      <c r="C2507" s="3">
        <v>40008</v>
      </c>
      <c r="D2507" s="4" t="s">
        <v>8</v>
      </c>
      <c r="E2507" s="4" t="s">
        <v>166</v>
      </c>
      <c r="F2507" s="5" t="str">
        <f t="shared" si="390"/>
        <v>M</v>
      </c>
      <c r="G2507" s="6">
        <v>0.9194444444444444</v>
      </c>
      <c r="H2507" s="6">
        <v>0.99444444444444446</v>
      </c>
      <c r="I2507" s="85">
        <f t="shared" si="391"/>
        <v>108.0000000000001</v>
      </c>
      <c r="J2507" s="86">
        <f>I2507*Segmentos!$D$7*(AH2507%)*IF(ISNUMBER(AI2507),AI2507%,0)</f>
        <v>2166048.0000000019</v>
      </c>
      <c r="K2507" s="86">
        <f>I2507*Segmentos!$D$7*(AL2507%)*IF(ISNUMBER(AM2507),AM2507%,0)</f>
        <v>1969142.4000000015</v>
      </c>
      <c r="L2507" s="4"/>
      <c r="M2507" s="2">
        <v>4.7699999999999996</v>
      </c>
      <c r="N2507" s="2">
        <v>22.1</v>
      </c>
      <c r="O2507" s="2">
        <v>21.5</v>
      </c>
      <c r="P2507" s="2">
        <v>86.644400000000005</v>
      </c>
      <c r="Q2507" s="2">
        <v>1.93</v>
      </c>
      <c r="R2507" s="2">
        <v>14</v>
      </c>
      <c r="S2507" s="2">
        <v>13.8</v>
      </c>
      <c r="T2507" s="2">
        <v>5.8617999999999997</v>
      </c>
      <c r="U2507" s="2">
        <v>4.3899999999999997</v>
      </c>
      <c r="V2507" s="2">
        <v>23.4</v>
      </c>
      <c r="W2507" s="2">
        <v>18.7</v>
      </c>
      <c r="X2507" s="2">
        <v>16.697600000000001</v>
      </c>
      <c r="Y2507" s="2">
        <v>4.58</v>
      </c>
      <c r="Z2507" s="2">
        <v>23.7</v>
      </c>
      <c r="AA2507" s="2">
        <v>19.3</v>
      </c>
      <c r="AB2507" s="2">
        <v>24.584099999999999</v>
      </c>
      <c r="AC2507" s="2">
        <v>6.63</v>
      </c>
      <c r="AD2507" s="2">
        <v>24</v>
      </c>
      <c r="AE2507" s="2">
        <v>27.6</v>
      </c>
      <c r="AF2507" s="2">
        <v>39.500900000000001</v>
      </c>
      <c r="AG2507" s="20">
        <v>4.99</v>
      </c>
      <c r="AH2507" s="20">
        <v>23</v>
      </c>
      <c r="AI2507" s="20">
        <v>21.8</v>
      </c>
      <c r="AJ2507" s="20">
        <v>43.024999999999999</v>
      </c>
      <c r="AK2507" s="18">
        <v>4.57</v>
      </c>
      <c r="AL2507" s="18">
        <v>21.4</v>
      </c>
      <c r="AM2507" s="18">
        <v>21.3</v>
      </c>
      <c r="AN2507" s="18">
        <v>43.619399999999999</v>
      </c>
      <c r="AO2507" s="2">
        <v>1.71</v>
      </c>
      <c r="AP2507" s="2">
        <v>9.5</v>
      </c>
      <c r="AQ2507" s="2">
        <v>18</v>
      </c>
      <c r="AR2507" s="2">
        <v>3.3883999999999999</v>
      </c>
      <c r="AS2507" s="2">
        <v>4.92</v>
      </c>
      <c r="AT2507" s="2">
        <v>22.6</v>
      </c>
      <c r="AU2507" s="2">
        <v>21.8</v>
      </c>
      <c r="AV2507" s="2">
        <v>19.690200000000001</v>
      </c>
      <c r="AW2507" s="2">
        <v>6.53</v>
      </c>
      <c r="AX2507" s="2">
        <v>26.7</v>
      </c>
      <c r="AY2507" s="2">
        <v>24.5</v>
      </c>
      <c r="AZ2507" s="2">
        <v>34.098599999999998</v>
      </c>
      <c r="BA2507" s="2">
        <v>4.24</v>
      </c>
      <c r="BB2507" s="2">
        <v>22.1</v>
      </c>
      <c r="BC2507" s="2">
        <v>19.2</v>
      </c>
      <c r="BD2507" s="2">
        <v>29.467199999999998</v>
      </c>
      <c r="BE2507" s="4" t="str">
        <f t="shared" si="392"/>
        <v>NO APLICA</v>
      </c>
      <c r="BF2507" s="4">
        <f t="shared" si="393"/>
        <v>5.0456000000000003</v>
      </c>
      <c r="BG2507">
        <f t="shared" si="394"/>
        <v>1.71</v>
      </c>
      <c r="BH2507">
        <f t="shared" si="395"/>
        <v>4.92</v>
      </c>
      <c r="BI2507">
        <f t="shared" si="396"/>
        <v>6.53</v>
      </c>
      <c r="BJ2507">
        <f t="shared" si="397"/>
        <v>4.57</v>
      </c>
      <c r="BK2507">
        <f t="shared" si="398"/>
        <v>4.99</v>
      </c>
      <c r="BL2507">
        <f t="shared" si="399"/>
        <v>51316.200000000055</v>
      </c>
    </row>
    <row r="2508" spans="1:64" x14ac:dyDescent="0.2">
      <c r="A2508" s="1">
        <v>2506</v>
      </c>
      <c r="B2508" s="7" t="s">
        <v>140</v>
      </c>
      <c r="C2508" s="3">
        <v>40008</v>
      </c>
      <c r="D2508" s="4" t="s">
        <v>629</v>
      </c>
      <c r="E2508" s="4" t="s">
        <v>169</v>
      </c>
      <c r="F2508" s="5" t="str">
        <f t="shared" si="390"/>
        <v>M</v>
      </c>
      <c r="G2508" s="6">
        <v>0.91805555555555562</v>
      </c>
      <c r="H2508" s="6">
        <v>0.95208333333333339</v>
      </c>
      <c r="I2508" s="85">
        <f t="shared" si="391"/>
        <v>48.999999999999986</v>
      </c>
      <c r="J2508" s="86">
        <f>I2508*Segmentos!$D$7*(AH2508%)*IF(ISNUMBER(AI2508),AI2508%,0)</f>
        <v>123479.99999999996</v>
      </c>
      <c r="K2508" s="86">
        <f>I2508*Segmentos!$D$7*(AL2508%)*IF(ISNUMBER(AM2508),AM2508%,0)</f>
        <v>83417.599999999962</v>
      </c>
      <c r="L2508" s="4" t="s">
        <v>504</v>
      </c>
      <c r="M2508" s="2">
        <v>0.52</v>
      </c>
      <c r="N2508" s="2">
        <v>1.7</v>
      </c>
      <c r="O2508" s="2">
        <v>30.1</v>
      </c>
      <c r="P2508" s="2">
        <v>71.086200000000005</v>
      </c>
      <c r="Q2508" s="2">
        <v>0.18</v>
      </c>
      <c r="R2508" s="2">
        <v>1</v>
      </c>
      <c r="S2508" s="2">
        <v>18.3</v>
      </c>
      <c r="T2508" s="2">
        <v>4.1867000000000001</v>
      </c>
      <c r="U2508" s="2">
        <v>0.17</v>
      </c>
      <c r="V2508" s="2">
        <v>0.6</v>
      </c>
      <c r="W2508" s="2">
        <v>27.4</v>
      </c>
      <c r="X2508" s="2">
        <v>4.9804000000000004</v>
      </c>
      <c r="Y2508" s="2">
        <v>0.84</v>
      </c>
      <c r="Z2508" s="2">
        <v>2.6</v>
      </c>
      <c r="AA2508" s="2">
        <v>32.299999999999997</v>
      </c>
      <c r="AB2508" s="2">
        <v>34.064100000000003</v>
      </c>
      <c r="AC2508" s="2">
        <v>0.62</v>
      </c>
      <c r="AD2508" s="2">
        <v>2</v>
      </c>
      <c r="AE2508" s="2">
        <v>31.3</v>
      </c>
      <c r="AF2508" s="2">
        <v>27.855</v>
      </c>
      <c r="AG2508" s="20">
        <v>0.63</v>
      </c>
      <c r="AH2508" s="20">
        <v>2.1</v>
      </c>
      <c r="AI2508" s="20">
        <v>30</v>
      </c>
      <c r="AJ2508" s="20">
        <v>40.802300000000002</v>
      </c>
      <c r="AK2508" s="18">
        <v>0.42</v>
      </c>
      <c r="AL2508" s="18">
        <v>1.4</v>
      </c>
      <c r="AM2508" s="18">
        <v>30.4</v>
      </c>
      <c r="AN2508" s="18">
        <v>30.283899999999999</v>
      </c>
      <c r="AO2508" s="2">
        <v>0.4</v>
      </c>
      <c r="AP2508" s="2">
        <v>0.9</v>
      </c>
      <c r="AQ2508" s="2">
        <v>42.5</v>
      </c>
      <c r="AR2508" s="2">
        <v>5.9242999999999997</v>
      </c>
      <c r="AS2508" s="2">
        <v>0.2</v>
      </c>
      <c r="AT2508" s="2">
        <v>1.2</v>
      </c>
      <c r="AU2508" s="2">
        <v>17.2</v>
      </c>
      <c r="AV2508" s="2">
        <v>6.1375000000000002</v>
      </c>
      <c r="AW2508" s="2">
        <v>1.1000000000000001</v>
      </c>
      <c r="AX2508" s="2">
        <v>2.7</v>
      </c>
      <c r="AY2508" s="2">
        <v>40.799999999999997</v>
      </c>
      <c r="AZ2508" s="2">
        <v>43.152099999999997</v>
      </c>
      <c r="BA2508" s="2">
        <v>0.3</v>
      </c>
      <c r="BB2508" s="2">
        <v>1.5</v>
      </c>
      <c r="BC2508" s="2">
        <v>19.7</v>
      </c>
      <c r="BD2508" s="2">
        <v>15.872199999999999</v>
      </c>
      <c r="BE2508" s="4" t="str">
        <f t="shared" si="392"/>
        <v>NO APLICA</v>
      </c>
      <c r="BF2508" s="4">
        <f t="shared" si="393"/>
        <v>0.55079999999999996</v>
      </c>
      <c r="BG2508">
        <f t="shared" si="394"/>
        <v>0.4</v>
      </c>
      <c r="BH2508">
        <f t="shared" si="395"/>
        <v>0.2</v>
      </c>
      <c r="BI2508">
        <f t="shared" si="396"/>
        <v>1.1000000000000001</v>
      </c>
      <c r="BJ2508">
        <f t="shared" si="397"/>
        <v>0.42</v>
      </c>
      <c r="BK2508">
        <f t="shared" si="398"/>
        <v>0.63</v>
      </c>
      <c r="BL2508">
        <f t="shared" si="399"/>
        <v>2507.329999999999</v>
      </c>
    </row>
    <row r="2509" spans="1:64" x14ac:dyDescent="0.2">
      <c r="A2509" s="1">
        <v>2507</v>
      </c>
      <c r="B2509" s="7" t="s">
        <v>5</v>
      </c>
      <c r="C2509" s="3">
        <v>40008</v>
      </c>
      <c r="D2509" s="4" t="s">
        <v>3</v>
      </c>
      <c r="E2509" s="4" t="s">
        <v>164</v>
      </c>
      <c r="F2509" s="5" t="str">
        <f t="shared" si="390"/>
        <v>M</v>
      </c>
      <c r="G2509" s="6">
        <v>0.87361111111111101</v>
      </c>
      <c r="H2509" s="6">
        <v>0.91666666666666663</v>
      </c>
      <c r="I2509" s="85">
        <f t="shared" si="391"/>
        <v>62.000000000000099</v>
      </c>
      <c r="J2509" s="86">
        <f>I2509*Segmentos!$D$7*(AH2509%)*IF(ISNUMBER(AI2509),AI2509%,0)</f>
        <v>1159300.8000000019</v>
      </c>
      <c r="K2509" s="86">
        <f>I2509*Segmentos!$D$7*(AL2509%)*IF(ISNUMBER(AM2509),AM2509%,0)</f>
        <v>1417369.6000000022</v>
      </c>
      <c r="L2509" s="4"/>
      <c r="M2509" s="2">
        <v>5.2</v>
      </c>
      <c r="N2509" s="2">
        <v>15.5</v>
      </c>
      <c r="O2509" s="2">
        <v>33.6</v>
      </c>
      <c r="P2509" s="2">
        <v>82.413300000000007</v>
      </c>
      <c r="Q2509" s="2">
        <v>3.04</v>
      </c>
      <c r="R2509" s="2">
        <v>11.7</v>
      </c>
      <c r="S2509" s="2">
        <v>26</v>
      </c>
      <c r="T2509" s="2">
        <v>8.0429999999999993</v>
      </c>
      <c r="U2509" s="2">
        <v>5.48</v>
      </c>
      <c r="V2509" s="2">
        <v>13.1</v>
      </c>
      <c r="W2509" s="2">
        <v>41.7</v>
      </c>
      <c r="X2509" s="2">
        <v>18.188099999999999</v>
      </c>
      <c r="Y2509" s="2">
        <v>6.51</v>
      </c>
      <c r="Z2509" s="2">
        <v>18</v>
      </c>
      <c r="AA2509" s="2">
        <v>36.200000000000003</v>
      </c>
      <c r="AB2509" s="2">
        <v>30.439900000000002</v>
      </c>
      <c r="AC2509" s="2">
        <v>4.95</v>
      </c>
      <c r="AD2509" s="2">
        <v>16.7</v>
      </c>
      <c r="AE2509" s="2">
        <v>29.7</v>
      </c>
      <c r="AF2509" s="2">
        <v>25.7423</v>
      </c>
      <c r="AG2509" s="20">
        <v>4.6500000000000004</v>
      </c>
      <c r="AH2509" s="20">
        <v>15.9</v>
      </c>
      <c r="AI2509" s="20">
        <v>29.4</v>
      </c>
      <c r="AJ2509" s="20">
        <v>34.984400000000001</v>
      </c>
      <c r="AK2509" s="18">
        <v>5.7</v>
      </c>
      <c r="AL2509" s="18">
        <v>15.2</v>
      </c>
      <c r="AM2509" s="18">
        <v>37.6</v>
      </c>
      <c r="AN2509" s="18">
        <v>47.428899999999999</v>
      </c>
      <c r="AO2509" s="2">
        <v>3.32</v>
      </c>
      <c r="AP2509" s="2">
        <v>12.6</v>
      </c>
      <c r="AQ2509" s="2">
        <v>26.4</v>
      </c>
      <c r="AR2509" s="2">
        <v>5.7542999999999997</v>
      </c>
      <c r="AS2509" s="2">
        <v>3.75</v>
      </c>
      <c r="AT2509" s="2">
        <v>12.3</v>
      </c>
      <c r="AU2509" s="2">
        <v>30.4</v>
      </c>
      <c r="AV2509" s="2">
        <v>13.085000000000001</v>
      </c>
      <c r="AW2509" s="2">
        <v>6.24</v>
      </c>
      <c r="AX2509" s="2">
        <v>16.100000000000001</v>
      </c>
      <c r="AY2509" s="2">
        <v>38.9</v>
      </c>
      <c r="AZ2509" s="2">
        <v>28.444600000000001</v>
      </c>
      <c r="BA2509" s="2">
        <v>5.79</v>
      </c>
      <c r="BB2509" s="2">
        <v>17.7</v>
      </c>
      <c r="BC2509" s="2">
        <v>32.700000000000003</v>
      </c>
      <c r="BD2509" s="2">
        <v>35.129300000000001</v>
      </c>
      <c r="BE2509" s="4" t="str">
        <f t="shared" si="392"/>
        <v>NO APLICA</v>
      </c>
      <c r="BF2509" s="4">
        <f t="shared" si="393"/>
        <v>4.76</v>
      </c>
      <c r="BG2509">
        <f t="shared" si="394"/>
        <v>3.32</v>
      </c>
      <c r="BH2509">
        <f t="shared" si="395"/>
        <v>3.75</v>
      </c>
      <c r="BI2509">
        <f t="shared" si="396"/>
        <v>6.24</v>
      </c>
      <c r="BJ2509">
        <f t="shared" si="397"/>
        <v>5.7</v>
      </c>
      <c r="BK2509">
        <f t="shared" si="398"/>
        <v>4.6500000000000004</v>
      </c>
      <c r="BL2509">
        <f t="shared" si="399"/>
        <v>32289.600000000053</v>
      </c>
    </row>
    <row r="2510" spans="1:64" x14ac:dyDescent="0.2">
      <c r="A2510" s="1">
        <v>2508</v>
      </c>
      <c r="B2510" s="7" t="s">
        <v>18</v>
      </c>
      <c r="C2510" s="3">
        <v>40008</v>
      </c>
      <c r="D2510" s="4" t="s">
        <v>17</v>
      </c>
      <c r="E2510" s="4" t="s">
        <v>168</v>
      </c>
      <c r="F2510" s="5" t="str">
        <f t="shared" si="390"/>
        <v>M</v>
      </c>
      <c r="G2510" s="6">
        <v>0.83263888888888893</v>
      </c>
      <c r="H2510" s="6">
        <v>0.9145833333333333</v>
      </c>
      <c r="I2510" s="85">
        <f t="shared" si="391"/>
        <v>117.9999999999999</v>
      </c>
      <c r="J2510" s="86">
        <f>I2510*Segmentos!$D$7*(AH2510%)*IF(ISNUMBER(AI2510),AI2510%,0)</f>
        <v>427065.59999999963</v>
      </c>
      <c r="K2510" s="86">
        <f>I2510*Segmentos!$D$7*(AL2510%)*IF(ISNUMBER(AM2510),AM2510%,0)</f>
        <v>406533.59999999969</v>
      </c>
      <c r="L2510" s="4" t="s">
        <v>505</v>
      </c>
      <c r="M2510" s="2">
        <v>0.88</v>
      </c>
      <c r="N2510" s="2">
        <v>3.3</v>
      </c>
      <c r="O2510" s="2">
        <v>27</v>
      </c>
      <c r="P2510" s="2">
        <v>92.043599999999998</v>
      </c>
      <c r="Q2510" s="2">
        <v>0.36</v>
      </c>
      <c r="R2510" s="2">
        <v>1.2</v>
      </c>
      <c r="S2510" s="2">
        <v>29.5</v>
      </c>
      <c r="T2510" s="2">
        <v>6.2206000000000001</v>
      </c>
      <c r="U2510" s="2">
        <v>0.59</v>
      </c>
      <c r="V2510" s="2">
        <v>2.2999999999999998</v>
      </c>
      <c r="W2510" s="2">
        <v>25.6</v>
      </c>
      <c r="X2510" s="2">
        <v>12.926399999999999</v>
      </c>
      <c r="Y2510" s="2">
        <v>0.96</v>
      </c>
      <c r="Z2510" s="2">
        <v>3.1</v>
      </c>
      <c r="AA2510" s="2">
        <v>30.6</v>
      </c>
      <c r="AB2510" s="2">
        <v>29.602799999999998</v>
      </c>
      <c r="AC2510" s="2">
        <v>1.27</v>
      </c>
      <c r="AD2510" s="2">
        <v>5</v>
      </c>
      <c r="AE2510" s="2">
        <v>25.1</v>
      </c>
      <c r="AF2510" s="2">
        <v>43.293700000000001</v>
      </c>
      <c r="AG2510" s="20">
        <v>0.89</v>
      </c>
      <c r="AH2510" s="20">
        <v>3.9</v>
      </c>
      <c r="AI2510" s="20">
        <v>23.2</v>
      </c>
      <c r="AJ2510" s="20">
        <v>44.127000000000002</v>
      </c>
      <c r="AK2510" s="18">
        <v>0.87</v>
      </c>
      <c r="AL2510" s="18">
        <v>2.7</v>
      </c>
      <c r="AM2510" s="18">
        <v>31.9</v>
      </c>
      <c r="AN2510" s="18">
        <v>47.916600000000003</v>
      </c>
      <c r="AO2510" s="2">
        <v>0.08</v>
      </c>
      <c r="AP2510" s="2">
        <v>1.5</v>
      </c>
      <c r="AQ2510" s="2">
        <v>5.4</v>
      </c>
      <c r="AR2510" s="2">
        <v>0.94689999999999996</v>
      </c>
      <c r="AS2510" s="2">
        <v>0.05</v>
      </c>
      <c r="AT2510" s="2">
        <v>1.1000000000000001</v>
      </c>
      <c r="AU2510" s="2">
        <v>4.5999999999999996</v>
      </c>
      <c r="AV2510" s="2">
        <v>1.2043999999999999</v>
      </c>
      <c r="AW2510" s="2">
        <v>1.17</v>
      </c>
      <c r="AX2510" s="2">
        <v>5.3</v>
      </c>
      <c r="AY2510" s="2">
        <v>22.2</v>
      </c>
      <c r="AZ2510" s="2">
        <v>35.110900000000001</v>
      </c>
      <c r="BA2510" s="2">
        <v>1.37</v>
      </c>
      <c r="BB2510" s="2">
        <v>3.5</v>
      </c>
      <c r="BC2510" s="2">
        <v>39.4</v>
      </c>
      <c r="BD2510" s="2">
        <v>54.781399999999998</v>
      </c>
      <c r="BE2510" s="4" t="str">
        <f t="shared" si="392"/>
        <v>ABURRIDO</v>
      </c>
      <c r="BF2510" s="4">
        <f t="shared" si="393"/>
        <v>0.61460000000000004</v>
      </c>
      <c r="BG2510">
        <f t="shared" si="394"/>
        <v>0.08</v>
      </c>
      <c r="BH2510">
        <f t="shared" si="395"/>
        <v>0.05</v>
      </c>
      <c r="BI2510">
        <f t="shared" si="396"/>
        <v>1.37</v>
      </c>
      <c r="BJ2510">
        <f t="shared" si="397"/>
        <v>0.87</v>
      </c>
      <c r="BK2510">
        <f t="shared" si="398"/>
        <v>0.89</v>
      </c>
      <c r="BL2510">
        <f t="shared" si="399"/>
        <v>10513.79999999999</v>
      </c>
    </row>
    <row r="2511" spans="1:64" x14ac:dyDescent="0.2">
      <c r="A2511" s="1">
        <v>2509</v>
      </c>
      <c r="B2511" s="7" t="s">
        <v>122</v>
      </c>
      <c r="C2511" s="3">
        <v>40008</v>
      </c>
      <c r="D2511" s="4" t="s">
        <v>627</v>
      </c>
      <c r="E2511" s="4" t="s">
        <v>167</v>
      </c>
      <c r="F2511" s="5" t="str">
        <f t="shared" si="390"/>
        <v>M</v>
      </c>
      <c r="G2511" s="6">
        <v>0.91666666666666663</v>
      </c>
      <c r="H2511" s="6">
        <v>0.99305555555555547</v>
      </c>
      <c r="I2511" s="85">
        <f t="shared" si="391"/>
        <v>109.99999999999993</v>
      </c>
      <c r="J2511" s="86">
        <f>I2511*Segmentos!$D$7*(AH2511%)*IF(ISNUMBER(AI2511),AI2511%,0)</f>
        <v>2363239.9999999981</v>
      </c>
      <c r="K2511" s="86">
        <f>I2511*Segmentos!$D$7*(AL2511%)*IF(ISNUMBER(AM2511),AM2511%,0)</f>
        <v>2501927.9999999981</v>
      </c>
      <c r="L2511" s="4"/>
      <c r="M2511" s="2">
        <v>5.54</v>
      </c>
      <c r="N2511" s="2">
        <v>22</v>
      </c>
      <c r="O2511" s="2">
        <v>25.2</v>
      </c>
      <c r="P2511" s="2">
        <v>91.250200000000007</v>
      </c>
      <c r="Q2511" s="2">
        <v>2.57</v>
      </c>
      <c r="R2511" s="2">
        <v>14.7</v>
      </c>
      <c r="S2511" s="2">
        <v>17.5</v>
      </c>
      <c r="T2511" s="2">
        <v>7.0734000000000004</v>
      </c>
      <c r="U2511" s="2">
        <v>4.12</v>
      </c>
      <c r="V2511" s="2">
        <v>20.6</v>
      </c>
      <c r="W2511" s="2">
        <v>20</v>
      </c>
      <c r="X2511" s="2">
        <v>14.217499999999999</v>
      </c>
      <c r="Y2511" s="2">
        <v>4.3099999999999996</v>
      </c>
      <c r="Z2511" s="2">
        <v>23.3</v>
      </c>
      <c r="AA2511" s="2">
        <v>18.5</v>
      </c>
      <c r="AB2511" s="2">
        <v>20.983000000000001</v>
      </c>
      <c r="AC2511" s="2">
        <v>9.0500000000000007</v>
      </c>
      <c r="AD2511" s="2">
        <v>25.4</v>
      </c>
      <c r="AE2511" s="2">
        <v>35.700000000000003</v>
      </c>
      <c r="AF2511" s="2">
        <v>48.976199999999999</v>
      </c>
      <c r="AG2511" s="20">
        <v>5.37</v>
      </c>
      <c r="AH2511" s="20">
        <v>20.5</v>
      </c>
      <c r="AI2511" s="20">
        <v>26.2</v>
      </c>
      <c r="AJ2511" s="20">
        <v>42.002099999999999</v>
      </c>
      <c r="AK2511" s="18">
        <v>5.69</v>
      </c>
      <c r="AL2511" s="18">
        <v>23.4</v>
      </c>
      <c r="AM2511" s="18">
        <v>24.3</v>
      </c>
      <c r="AN2511" s="18">
        <v>49.248100000000001</v>
      </c>
      <c r="AO2511" s="2">
        <v>5.41</v>
      </c>
      <c r="AP2511" s="2">
        <v>20.100000000000001</v>
      </c>
      <c r="AQ2511" s="2">
        <v>27</v>
      </c>
      <c r="AR2511" s="2">
        <v>9.7467000000000006</v>
      </c>
      <c r="AS2511" s="2">
        <v>5.42</v>
      </c>
      <c r="AT2511" s="2">
        <v>21</v>
      </c>
      <c r="AU2511" s="2">
        <v>25.8</v>
      </c>
      <c r="AV2511" s="2">
        <v>19.658200000000001</v>
      </c>
      <c r="AW2511" s="2">
        <v>6.06</v>
      </c>
      <c r="AX2511" s="2">
        <v>26.1</v>
      </c>
      <c r="AY2511" s="2">
        <v>23.2</v>
      </c>
      <c r="AZ2511" s="2">
        <v>28.732700000000001</v>
      </c>
      <c r="BA2511" s="2">
        <v>5.25</v>
      </c>
      <c r="BB2511" s="2">
        <v>20.100000000000001</v>
      </c>
      <c r="BC2511" s="2">
        <v>26.2</v>
      </c>
      <c r="BD2511" s="2">
        <v>33.112499999999997</v>
      </c>
      <c r="BE2511" s="4" t="str">
        <f t="shared" si="392"/>
        <v>ABURRIDO</v>
      </c>
      <c r="BF2511" s="4">
        <f t="shared" si="393"/>
        <v>5.6394000000000002</v>
      </c>
      <c r="BG2511">
        <f t="shared" si="394"/>
        <v>5.41</v>
      </c>
      <c r="BH2511">
        <f t="shared" si="395"/>
        <v>5.42</v>
      </c>
      <c r="BI2511">
        <f t="shared" si="396"/>
        <v>6.06</v>
      </c>
      <c r="BJ2511">
        <f t="shared" si="397"/>
        <v>5.69</v>
      </c>
      <c r="BK2511">
        <f t="shared" si="398"/>
        <v>5.37</v>
      </c>
      <c r="BL2511">
        <f t="shared" si="399"/>
        <v>60983.999999999964</v>
      </c>
    </row>
    <row r="2512" spans="1:64" x14ac:dyDescent="0.2">
      <c r="A2512" s="1">
        <v>2510</v>
      </c>
      <c r="B2512" s="7" t="s">
        <v>1</v>
      </c>
      <c r="C2512" s="3">
        <v>40008</v>
      </c>
      <c r="D2512" s="4" t="s">
        <v>627</v>
      </c>
      <c r="E2512" s="4" t="s">
        <v>163</v>
      </c>
      <c r="F2512" s="5" t="str">
        <f t="shared" si="390"/>
        <v>M</v>
      </c>
      <c r="G2512" s="6">
        <v>0.83888888888888891</v>
      </c>
      <c r="H2512" s="6">
        <v>0.87291666666666667</v>
      </c>
      <c r="I2512" s="85">
        <f t="shared" si="391"/>
        <v>48.999999999999986</v>
      </c>
      <c r="J2512" s="86">
        <f>I2512*Segmentos!$D$7*(AH2512%)*IF(ISNUMBER(AI2512),AI2512%,0)</f>
        <v>507502.79999999987</v>
      </c>
      <c r="K2512" s="86">
        <f>I2512*Segmentos!$D$7*(AL2512%)*IF(ISNUMBER(AM2512),AM2512%,0)</f>
        <v>1158418.7999999996</v>
      </c>
      <c r="L2512" s="4"/>
      <c r="M2512" s="2">
        <v>4.34</v>
      </c>
      <c r="N2512" s="2">
        <v>8.1999999999999993</v>
      </c>
      <c r="O2512" s="2">
        <v>52.9</v>
      </c>
      <c r="P2512" s="2">
        <v>86.872399999999999</v>
      </c>
      <c r="Q2512" s="2">
        <v>4.08</v>
      </c>
      <c r="R2512" s="2">
        <v>8.3000000000000007</v>
      </c>
      <c r="S2512" s="2">
        <v>49.2</v>
      </c>
      <c r="T2512" s="2">
        <v>13.6274</v>
      </c>
      <c r="U2512" s="2">
        <v>4.18</v>
      </c>
      <c r="V2512" s="2">
        <v>8.3000000000000007</v>
      </c>
      <c r="W2512" s="2">
        <v>50.4</v>
      </c>
      <c r="X2512" s="2">
        <v>17.564</v>
      </c>
      <c r="Y2512" s="2">
        <v>2.81</v>
      </c>
      <c r="Z2512" s="2">
        <v>6.5</v>
      </c>
      <c r="AA2512" s="2">
        <v>43.4</v>
      </c>
      <c r="AB2512" s="2">
        <v>16.649699999999999</v>
      </c>
      <c r="AC2512" s="2">
        <v>5.94</v>
      </c>
      <c r="AD2512" s="2">
        <v>9.6</v>
      </c>
      <c r="AE2512" s="2">
        <v>61.7</v>
      </c>
      <c r="AF2512" s="2">
        <v>39.031399999999998</v>
      </c>
      <c r="AG2512" s="20">
        <v>2.6</v>
      </c>
      <c r="AH2512" s="20">
        <v>6.3</v>
      </c>
      <c r="AI2512" s="20">
        <v>41.1</v>
      </c>
      <c r="AJ2512" s="20">
        <v>24.682200000000002</v>
      </c>
      <c r="AK2512" s="18">
        <v>5.91</v>
      </c>
      <c r="AL2512" s="18">
        <v>9.9</v>
      </c>
      <c r="AM2512" s="18">
        <v>59.7</v>
      </c>
      <c r="AN2512" s="18">
        <v>62.190199999999997</v>
      </c>
      <c r="AO2512" s="2">
        <v>3.78</v>
      </c>
      <c r="AP2512" s="2">
        <v>7.9</v>
      </c>
      <c r="AQ2512" s="2">
        <v>47.9</v>
      </c>
      <c r="AR2512" s="2">
        <v>8.2680000000000007</v>
      </c>
      <c r="AS2512" s="2">
        <v>5.59</v>
      </c>
      <c r="AT2512" s="2">
        <v>9.1</v>
      </c>
      <c r="AU2512" s="2">
        <v>61.1</v>
      </c>
      <c r="AV2512" s="2">
        <v>24.685700000000001</v>
      </c>
      <c r="AW2512" s="2">
        <v>4.75</v>
      </c>
      <c r="AX2512" s="2">
        <v>8.6</v>
      </c>
      <c r="AY2512" s="2">
        <v>55.3</v>
      </c>
      <c r="AZ2512" s="2">
        <v>27.345800000000001</v>
      </c>
      <c r="BA2512" s="2">
        <v>3.46</v>
      </c>
      <c r="BB2512" s="2">
        <v>7.4</v>
      </c>
      <c r="BC2512" s="2">
        <v>46.5</v>
      </c>
      <c r="BD2512" s="2">
        <v>26.572900000000001</v>
      </c>
      <c r="BE2512" s="4" t="str">
        <f t="shared" si="392"/>
        <v>NO APLICA</v>
      </c>
      <c r="BF2512" s="4">
        <f t="shared" si="393"/>
        <v>4.9561999999999999</v>
      </c>
      <c r="BG2512">
        <f t="shared" si="394"/>
        <v>3.78</v>
      </c>
      <c r="BH2512">
        <f t="shared" si="395"/>
        <v>5.59</v>
      </c>
      <c r="BI2512">
        <f t="shared" si="396"/>
        <v>4.75</v>
      </c>
      <c r="BJ2512">
        <f t="shared" si="397"/>
        <v>5.91</v>
      </c>
      <c r="BK2512">
        <f t="shared" si="398"/>
        <v>2.6</v>
      </c>
      <c r="BL2512">
        <f t="shared" si="399"/>
        <v>21255.21999999999</v>
      </c>
    </row>
    <row r="2513" spans="1:64" x14ac:dyDescent="0.2">
      <c r="A2513" s="1">
        <v>2511</v>
      </c>
      <c r="B2513" s="7" t="s">
        <v>36</v>
      </c>
      <c r="C2513" s="3">
        <v>40008</v>
      </c>
      <c r="D2513" s="4" t="s">
        <v>626</v>
      </c>
      <c r="E2513" s="4" t="s">
        <v>163</v>
      </c>
      <c r="F2513" s="5" t="str">
        <f t="shared" si="390"/>
        <v>M</v>
      </c>
      <c r="G2513" s="6">
        <v>0.91805555555555562</v>
      </c>
      <c r="H2513" s="6">
        <v>0.94166666666666676</v>
      </c>
      <c r="I2513" s="85">
        <f t="shared" si="391"/>
        <v>34.000000000000043</v>
      </c>
      <c r="J2513" s="86">
        <f>I2513*Segmentos!$D$7*(AH2513%)*IF(ISNUMBER(AI2513),AI2513%,0)</f>
        <v>1754604.0000000019</v>
      </c>
      <c r="K2513" s="86">
        <f>I2513*Segmentos!$D$7*(AL2513%)*IF(ISNUMBER(AM2513),AM2513%,0)</f>
        <v>2537515.200000003</v>
      </c>
      <c r="L2513" s="4"/>
      <c r="M2513" s="2">
        <v>15.94</v>
      </c>
      <c r="N2513" s="2">
        <v>22.2</v>
      </c>
      <c r="O2513" s="2">
        <v>71.8</v>
      </c>
      <c r="P2513" s="2">
        <v>84.427700000000002</v>
      </c>
      <c r="Q2513" s="2">
        <v>14.83</v>
      </c>
      <c r="R2513" s="2">
        <v>20.2</v>
      </c>
      <c r="S2513" s="2">
        <v>73.5</v>
      </c>
      <c r="T2513" s="2">
        <v>13.1046</v>
      </c>
      <c r="U2513" s="2">
        <v>12.71</v>
      </c>
      <c r="V2513" s="2">
        <v>18.8</v>
      </c>
      <c r="W2513" s="2">
        <v>67.7</v>
      </c>
      <c r="X2513" s="2">
        <v>14.115399999999999</v>
      </c>
      <c r="Y2513" s="2">
        <v>16.510000000000002</v>
      </c>
      <c r="Z2513" s="2">
        <v>23.4</v>
      </c>
      <c r="AA2513" s="2">
        <v>70.400000000000006</v>
      </c>
      <c r="AB2513" s="2">
        <v>25.817900000000002</v>
      </c>
      <c r="AC2513" s="2">
        <v>18.059999999999999</v>
      </c>
      <c r="AD2513" s="2">
        <v>24.3</v>
      </c>
      <c r="AE2513" s="2">
        <v>74.2</v>
      </c>
      <c r="AF2513" s="2">
        <v>31.389800000000001</v>
      </c>
      <c r="AG2513" s="20">
        <v>12.91</v>
      </c>
      <c r="AH2513" s="20">
        <v>18.3</v>
      </c>
      <c r="AI2513" s="20">
        <v>70.5</v>
      </c>
      <c r="AJ2513" s="20">
        <v>32.435899999999997</v>
      </c>
      <c r="AK2513" s="18">
        <v>18.68</v>
      </c>
      <c r="AL2513" s="18">
        <v>25.7</v>
      </c>
      <c r="AM2513" s="18">
        <v>72.599999999999994</v>
      </c>
      <c r="AN2513" s="18">
        <v>51.991900000000001</v>
      </c>
      <c r="AO2513" s="2">
        <v>13.19</v>
      </c>
      <c r="AP2513" s="2">
        <v>16.600000000000001</v>
      </c>
      <c r="AQ2513" s="2">
        <v>79.3</v>
      </c>
      <c r="AR2513" s="2">
        <v>7.6317000000000004</v>
      </c>
      <c r="AS2513" s="2">
        <v>14.85</v>
      </c>
      <c r="AT2513" s="2">
        <v>20.9</v>
      </c>
      <c r="AU2513" s="2">
        <v>71</v>
      </c>
      <c r="AV2513" s="2">
        <v>17.320499999999999</v>
      </c>
      <c r="AW2513" s="2">
        <v>16.149999999999999</v>
      </c>
      <c r="AX2513" s="2">
        <v>22.7</v>
      </c>
      <c r="AY2513" s="2">
        <v>71.3</v>
      </c>
      <c r="AZ2513" s="2">
        <v>24.5915</v>
      </c>
      <c r="BA2513" s="2">
        <v>17.2</v>
      </c>
      <c r="BB2513" s="2">
        <v>24.2</v>
      </c>
      <c r="BC2513" s="2">
        <v>71</v>
      </c>
      <c r="BD2513" s="2">
        <v>34.884</v>
      </c>
      <c r="BE2513" s="4" t="str">
        <f t="shared" si="392"/>
        <v>NO APLICA</v>
      </c>
      <c r="BF2513" s="4">
        <f t="shared" si="393"/>
        <v>15.6934</v>
      </c>
      <c r="BG2513">
        <f t="shared" si="394"/>
        <v>13.19</v>
      </c>
      <c r="BH2513">
        <f t="shared" si="395"/>
        <v>14.85</v>
      </c>
      <c r="BI2513">
        <f t="shared" si="396"/>
        <v>17.2</v>
      </c>
      <c r="BJ2513">
        <f t="shared" si="397"/>
        <v>18.68</v>
      </c>
      <c r="BK2513">
        <f t="shared" si="398"/>
        <v>12.91</v>
      </c>
      <c r="BL2513">
        <f t="shared" si="399"/>
        <v>54194.640000000065</v>
      </c>
    </row>
    <row r="2514" spans="1:64" x14ac:dyDescent="0.2">
      <c r="A2514" s="1">
        <v>2512</v>
      </c>
      <c r="B2514" s="7" t="s">
        <v>88</v>
      </c>
      <c r="C2514" s="3">
        <v>40008</v>
      </c>
      <c r="D2514" s="4" t="s">
        <v>626</v>
      </c>
      <c r="E2514" s="4" t="s">
        <v>163</v>
      </c>
      <c r="F2514" s="5" t="str">
        <f t="shared" si="390"/>
        <v>M</v>
      </c>
      <c r="G2514" s="6">
        <v>0.91666666666666663</v>
      </c>
      <c r="H2514" s="6">
        <v>0.91805555555555562</v>
      </c>
      <c r="I2514" s="85">
        <f t="shared" si="391"/>
        <v>2.0000000000001528</v>
      </c>
      <c r="J2514" s="86">
        <f>I2514*Segmentos!$D$7*(AH2514%)*IF(ISNUMBER(AI2514),AI2514%,0)</f>
        <v>77328.000000005908</v>
      </c>
      <c r="K2514" s="86">
        <f>I2514*Segmentos!$D$7*(AL2514%)*IF(ISNUMBER(AM2514),AM2514%,0)</f>
        <v>126875.20000000967</v>
      </c>
      <c r="L2514" s="4"/>
      <c r="M2514" s="2">
        <v>12.93</v>
      </c>
      <c r="N2514" s="2">
        <v>14.5</v>
      </c>
      <c r="O2514" s="2">
        <v>88.9</v>
      </c>
      <c r="P2514" s="2">
        <v>86.461500000000001</v>
      </c>
      <c r="Q2514" s="2">
        <v>9.98</v>
      </c>
      <c r="R2514" s="2">
        <v>11.2</v>
      </c>
      <c r="S2514" s="2">
        <v>89.4</v>
      </c>
      <c r="T2514" s="2">
        <v>11.133699999999999</v>
      </c>
      <c r="U2514" s="2">
        <v>9.5</v>
      </c>
      <c r="V2514" s="2">
        <v>10</v>
      </c>
      <c r="W2514" s="2">
        <v>95</v>
      </c>
      <c r="X2514" s="2">
        <v>13.3126</v>
      </c>
      <c r="Y2514" s="2">
        <v>12.6</v>
      </c>
      <c r="Z2514" s="2">
        <v>14.3</v>
      </c>
      <c r="AA2514" s="2">
        <v>88.2</v>
      </c>
      <c r="AB2514" s="2">
        <v>24.875699999999998</v>
      </c>
      <c r="AC2514" s="2">
        <v>16.920000000000002</v>
      </c>
      <c r="AD2514" s="2">
        <v>19.399999999999999</v>
      </c>
      <c r="AE2514" s="2">
        <v>87.2</v>
      </c>
      <c r="AF2514" s="2">
        <v>37.139499999999998</v>
      </c>
      <c r="AG2514" s="20">
        <v>9.69</v>
      </c>
      <c r="AH2514" s="20">
        <v>10.8</v>
      </c>
      <c r="AI2514" s="20">
        <v>89.5</v>
      </c>
      <c r="AJ2514" s="20">
        <v>30.7484</v>
      </c>
      <c r="AK2514" s="18">
        <v>15.85</v>
      </c>
      <c r="AL2514" s="18">
        <v>17.899999999999999</v>
      </c>
      <c r="AM2514" s="18">
        <v>88.6</v>
      </c>
      <c r="AN2514" s="18">
        <v>55.713099999999997</v>
      </c>
      <c r="AO2514" s="2">
        <v>8.7899999999999991</v>
      </c>
      <c r="AP2514" s="2">
        <v>10.4</v>
      </c>
      <c r="AQ2514" s="2">
        <v>84.8</v>
      </c>
      <c r="AR2514" s="2">
        <v>6.4237000000000002</v>
      </c>
      <c r="AS2514" s="2">
        <v>10.23</v>
      </c>
      <c r="AT2514" s="2">
        <v>11.2</v>
      </c>
      <c r="AU2514" s="2">
        <v>91.3</v>
      </c>
      <c r="AV2514" s="2">
        <v>15.071</v>
      </c>
      <c r="AW2514" s="2">
        <v>13.65</v>
      </c>
      <c r="AX2514" s="2">
        <v>15.4</v>
      </c>
      <c r="AY2514" s="2">
        <v>88.4</v>
      </c>
      <c r="AZ2514" s="2">
        <v>26.233899999999998</v>
      </c>
      <c r="BA2514" s="2">
        <v>15.13</v>
      </c>
      <c r="BB2514" s="2">
        <v>17</v>
      </c>
      <c r="BC2514" s="2">
        <v>89</v>
      </c>
      <c r="BD2514" s="2">
        <v>38.732999999999997</v>
      </c>
      <c r="BE2514" s="4" t="str">
        <f t="shared" si="392"/>
        <v>NO APLICA</v>
      </c>
      <c r="BF2514" s="4">
        <f t="shared" si="393"/>
        <v>12.187199999999999</v>
      </c>
      <c r="BG2514">
        <f t="shared" si="394"/>
        <v>8.7899999999999991</v>
      </c>
      <c r="BH2514">
        <f t="shared" si="395"/>
        <v>10.23</v>
      </c>
      <c r="BI2514">
        <f t="shared" si="396"/>
        <v>15.13</v>
      </c>
      <c r="BJ2514">
        <f t="shared" si="397"/>
        <v>15.85</v>
      </c>
      <c r="BK2514">
        <f t="shared" si="398"/>
        <v>9.69</v>
      </c>
      <c r="BL2514">
        <f t="shared" si="399"/>
        <v>2578.1000000001973</v>
      </c>
    </row>
    <row r="2515" spans="1:64" x14ac:dyDescent="0.2">
      <c r="A2515" s="1">
        <v>2513</v>
      </c>
      <c r="B2515" s="7" t="s">
        <v>20</v>
      </c>
      <c r="C2515" s="3">
        <v>40008</v>
      </c>
      <c r="D2515" s="4" t="s">
        <v>17</v>
      </c>
      <c r="E2515" s="4" t="s">
        <v>169</v>
      </c>
      <c r="F2515" s="5" t="str">
        <f t="shared" si="390"/>
        <v>M</v>
      </c>
      <c r="G2515" s="6">
        <v>0.91666666666666663</v>
      </c>
      <c r="H2515" s="6">
        <v>0.95833333333333337</v>
      </c>
      <c r="I2515" s="85">
        <f t="shared" si="391"/>
        <v>60.000000000000107</v>
      </c>
      <c r="J2515" s="86">
        <f>I2515*Segmentos!$D$7*(AH2515%)*IF(ISNUMBER(AI2515),AI2515%,0)</f>
        <v>8448.0000000000146</v>
      </c>
      <c r="K2515" s="86">
        <f>I2515*Segmentos!$D$7*(AL2515%)*IF(ISNUMBER(AM2515),AM2515%,0)</f>
        <v>26520.000000000051</v>
      </c>
      <c r="L2515" s="4"/>
      <c r="M2515" s="2">
        <v>7.0000000000000007E-2</v>
      </c>
      <c r="N2515" s="2">
        <v>1.1000000000000001</v>
      </c>
      <c r="O2515" s="2">
        <v>7</v>
      </c>
      <c r="P2515" s="2">
        <v>91.982399999999998</v>
      </c>
      <c r="Q2515" s="2">
        <v>0.01</v>
      </c>
      <c r="R2515" s="2">
        <v>0.4</v>
      </c>
      <c r="S2515" s="2">
        <v>1.7</v>
      </c>
      <c r="T2515" s="2">
        <v>1.3706</v>
      </c>
      <c r="U2515" s="2">
        <v>0.12</v>
      </c>
      <c r="V2515" s="2">
        <v>1.4</v>
      </c>
      <c r="W2515" s="2">
        <v>8.6</v>
      </c>
      <c r="X2515" s="2">
        <v>30.319900000000001</v>
      </c>
      <c r="Y2515" s="2">
        <v>0.01</v>
      </c>
      <c r="Z2515" s="2">
        <v>0.4</v>
      </c>
      <c r="AA2515" s="2">
        <v>2.8</v>
      </c>
      <c r="AB2515" s="2">
        <v>3.5920999999999998</v>
      </c>
      <c r="AC2515" s="2">
        <v>0.14000000000000001</v>
      </c>
      <c r="AD2515" s="2">
        <v>1.8</v>
      </c>
      <c r="AE2515" s="2">
        <v>7.6</v>
      </c>
      <c r="AF2515" s="2">
        <v>56.699800000000003</v>
      </c>
      <c r="AG2515" s="20">
        <v>0.04</v>
      </c>
      <c r="AH2515" s="20">
        <v>0.8</v>
      </c>
      <c r="AI2515" s="20">
        <v>4.4000000000000004</v>
      </c>
      <c r="AJ2515" s="20">
        <v>21.245200000000001</v>
      </c>
      <c r="AK2515" s="18">
        <v>0.11</v>
      </c>
      <c r="AL2515" s="18">
        <v>1.3</v>
      </c>
      <c r="AM2515" s="18">
        <v>8.5</v>
      </c>
      <c r="AN2515" s="18">
        <v>70.737300000000005</v>
      </c>
      <c r="AO2515" s="2">
        <v>0.04</v>
      </c>
      <c r="AP2515" s="2">
        <v>0.6</v>
      </c>
      <c r="AQ2515" s="2">
        <v>7.3</v>
      </c>
      <c r="AR2515" s="2">
        <v>5.9157000000000002</v>
      </c>
      <c r="AS2515" s="2">
        <v>0</v>
      </c>
      <c r="AT2515" s="2">
        <v>0.1</v>
      </c>
      <c r="AU2515" s="2">
        <v>1.7</v>
      </c>
      <c r="AV2515" s="2">
        <v>0.66610000000000003</v>
      </c>
      <c r="AW2515" s="2">
        <v>0.05</v>
      </c>
      <c r="AX2515" s="2">
        <v>1.9</v>
      </c>
      <c r="AY2515" s="2">
        <v>2.7</v>
      </c>
      <c r="AZ2515" s="2">
        <v>18.485600000000002</v>
      </c>
      <c r="BA2515" s="2">
        <v>0.14000000000000001</v>
      </c>
      <c r="BB2515" s="2">
        <v>1.1000000000000001</v>
      </c>
      <c r="BC2515" s="2">
        <v>12.9</v>
      </c>
      <c r="BD2515" s="2">
        <v>66.915000000000006</v>
      </c>
      <c r="BE2515" s="4" t="str">
        <f t="shared" si="392"/>
        <v>ABURRIDO</v>
      </c>
      <c r="BF2515" s="4">
        <f t="shared" si="393"/>
        <v>6.2400000000000011E-2</v>
      </c>
      <c r="BG2515">
        <f t="shared" si="394"/>
        <v>0.04</v>
      </c>
      <c r="BH2515">
        <f t="shared" si="395"/>
        <v>0</v>
      </c>
      <c r="BI2515">
        <f t="shared" si="396"/>
        <v>0.14000000000000001</v>
      </c>
      <c r="BJ2515">
        <f t="shared" si="397"/>
        <v>0.11</v>
      </c>
      <c r="BK2515">
        <f t="shared" si="398"/>
        <v>0.04</v>
      </c>
      <c r="BL2515">
        <f t="shared" si="399"/>
        <v>462.00000000000091</v>
      </c>
    </row>
    <row r="2516" spans="1:64" x14ac:dyDescent="0.2">
      <c r="A2516" s="1">
        <v>2514</v>
      </c>
      <c r="B2516" s="7" t="s">
        <v>11</v>
      </c>
      <c r="C2516" s="3">
        <v>40008</v>
      </c>
      <c r="D2516" s="4" t="s">
        <v>8</v>
      </c>
      <c r="E2516" s="4" t="s">
        <v>166</v>
      </c>
      <c r="F2516" s="5" t="str">
        <f t="shared" si="390"/>
        <v>M</v>
      </c>
      <c r="G2516" s="6">
        <v>0.90902777777777777</v>
      </c>
      <c r="H2516" s="6">
        <v>0.90972222222222221</v>
      </c>
      <c r="I2516" s="85">
        <f t="shared" si="391"/>
        <v>0.99999999999999645</v>
      </c>
      <c r="J2516" s="86">
        <f>I2516*Segmentos!$D$7*(AH2516%)*IF(ISNUMBER(AI2516),AI2516%,0)</f>
        <v>11999.999999999958</v>
      </c>
      <c r="K2516" s="86">
        <f>I2516*Segmentos!$D$7*(AL2516%)*IF(ISNUMBER(AM2516),AM2516%,0)</f>
        <v>17999.999999999938</v>
      </c>
      <c r="L2516" s="4"/>
      <c r="M2516" s="2">
        <v>3.82</v>
      </c>
      <c r="N2516" s="2">
        <v>3.8</v>
      </c>
      <c r="O2516" s="2">
        <v>100</v>
      </c>
      <c r="P2516" s="2">
        <v>93.155100000000004</v>
      </c>
      <c r="Q2516" s="2">
        <v>2.72</v>
      </c>
      <c r="R2516" s="2">
        <v>2.7</v>
      </c>
      <c r="S2516" s="2">
        <v>100</v>
      </c>
      <c r="T2516" s="2">
        <v>11.0669</v>
      </c>
      <c r="U2516" s="2">
        <v>5.16</v>
      </c>
      <c r="V2516" s="2">
        <v>5.2</v>
      </c>
      <c r="W2516" s="2">
        <v>100</v>
      </c>
      <c r="X2516" s="2">
        <v>26.372699999999998</v>
      </c>
      <c r="Y2516" s="2">
        <v>0.5</v>
      </c>
      <c r="Z2516" s="2">
        <v>0.5</v>
      </c>
      <c r="AA2516" s="2">
        <v>100</v>
      </c>
      <c r="AB2516" s="2">
        <v>3.5891999999999999</v>
      </c>
      <c r="AC2516" s="2">
        <v>6.52</v>
      </c>
      <c r="AD2516" s="2">
        <v>6.5</v>
      </c>
      <c r="AE2516" s="2">
        <v>100</v>
      </c>
      <c r="AF2516" s="2">
        <v>52.126300000000001</v>
      </c>
      <c r="AG2516" s="20">
        <v>3.03</v>
      </c>
      <c r="AH2516" s="20">
        <v>3</v>
      </c>
      <c r="AI2516" s="20">
        <v>100</v>
      </c>
      <c r="AJ2516" s="20">
        <v>35.044800000000002</v>
      </c>
      <c r="AK2516" s="18">
        <v>4.54</v>
      </c>
      <c r="AL2516" s="18">
        <v>4.5</v>
      </c>
      <c r="AM2516" s="18">
        <v>100</v>
      </c>
      <c r="AN2516" s="18">
        <v>58.110300000000002</v>
      </c>
      <c r="AO2516" s="2">
        <v>0.35</v>
      </c>
      <c r="AP2516" s="2">
        <v>0.3</v>
      </c>
      <c r="AQ2516" s="2">
        <v>100</v>
      </c>
      <c r="AR2516" s="2">
        <v>0.93130000000000002</v>
      </c>
      <c r="AS2516" s="2">
        <v>3.46</v>
      </c>
      <c r="AT2516" s="2">
        <v>3.5</v>
      </c>
      <c r="AU2516" s="2">
        <v>100</v>
      </c>
      <c r="AV2516" s="2">
        <v>18.570799999999998</v>
      </c>
      <c r="AW2516" s="2">
        <v>3.7</v>
      </c>
      <c r="AX2516" s="2">
        <v>3.7</v>
      </c>
      <c r="AY2516" s="2">
        <v>100</v>
      </c>
      <c r="AZ2516" s="2">
        <v>25.912199999999999</v>
      </c>
      <c r="BA2516" s="2">
        <v>5.12</v>
      </c>
      <c r="BB2516" s="2">
        <v>5.0999999999999996</v>
      </c>
      <c r="BC2516" s="2">
        <v>100</v>
      </c>
      <c r="BD2516" s="2">
        <v>47.7408</v>
      </c>
      <c r="BE2516" s="4" t="str">
        <f t="shared" si="392"/>
        <v>NO APLICA</v>
      </c>
      <c r="BF2516" s="4">
        <f t="shared" si="393"/>
        <v>3.7421999999999995</v>
      </c>
      <c r="BG2516">
        <f t="shared" si="394"/>
        <v>0.35</v>
      </c>
      <c r="BH2516">
        <f t="shared" si="395"/>
        <v>3.46</v>
      </c>
      <c r="BI2516">
        <f t="shared" si="396"/>
        <v>5.12</v>
      </c>
      <c r="BJ2516">
        <f t="shared" si="397"/>
        <v>4.54</v>
      </c>
      <c r="BK2516">
        <f t="shared" si="398"/>
        <v>3.03</v>
      </c>
      <c r="BL2516">
        <f t="shared" si="399"/>
        <v>379.99999999999864</v>
      </c>
    </row>
    <row r="2517" spans="1:64" x14ac:dyDescent="0.2">
      <c r="A2517" s="1">
        <v>2515</v>
      </c>
      <c r="B2517" s="7" t="s">
        <v>11</v>
      </c>
      <c r="C2517" s="3">
        <v>40008</v>
      </c>
      <c r="D2517" s="4" t="s">
        <v>627</v>
      </c>
      <c r="E2517" s="4" t="s">
        <v>166</v>
      </c>
      <c r="F2517" s="5" t="str">
        <f t="shared" si="390"/>
        <v>M</v>
      </c>
      <c r="G2517" s="6">
        <v>0.9145833333333333</v>
      </c>
      <c r="H2517" s="6">
        <v>0.91666666666666663</v>
      </c>
      <c r="I2517" s="85">
        <f t="shared" si="391"/>
        <v>2.9999999999999893</v>
      </c>
      <c r="J2517" s="86">
        <f>I2517*Segmentos!$D$7*(AH2517%)*IF(ISNUMBER(AI2517),AI2517%,0)</f>
        <v>36158.399999999885</v>
      </c>
      <c r="K2517" s="86">
        <f>I2517*Segmentos!$D$7*(AL2517%)*IF(ISNUMBER(AM2517),AM2517%,0)</f>
        <v>44767.199999999837</v>
      </c>
      <c r="L2517" s="4"/>
      <c r="M2517" s="2">
        <v>3.36</v>
      </c>
      <c r="N2517" s="2">
        <v>4.0999999999999996</v>
      </c>
      <c r="O2517" s="2">
        <v>82.1</v>
      </c>
      <c r="P2517" s="2">
        <v>89.666499999999999</v>
      </c>
      <c r="Q2517" s="2">
        <v>2.8</v>
      </c>
      <c r="R2517" s="2">
        <v>3.1</v>
      </c>
      <c r="S2517" s="2">
        <v>91.7</v>
      </c>
      <c r="T2517" s="2">
        <v>12.4503</v>
      </c>
      <c r="U2517" s="2">
        <v>3.55</v>
      </c>
      <c r="V2517" s="2">
        <v>3.9</v>
      </c>
      <c r="W2517" s="2">
        <v>91.7</v>
      </c>
      <c r="X2517" s="2">
        <v>19.843499999999999</v>
      </c>
      <c r="Y2517" s="2">
        <v>2.37</v>
      </c>
      <c r="Z2517" s="2">
        <v>3.2</v>
      </c>
      <c r="AA2517" s="2">
        <v>75.099999999999994</v>
      </c>
      <c r="AB2517" s="2">
        <v>18.664000000000001</v>
      </c>
      <c r="AC2517" s="2">
        <v>4.42</v>
      </c>
      <c r="AD2517" s="2">
        <v>5.6</v>
      </c>
      <c r="AE2517" s="2">
        <v>78.900000000000006</v>
      </c>
      <c r="AF2517" s="2">
        <v>38.708599999999997</v>
      </c>
      <c r="AG2517" s="20">
        <v>2.98</v>
      </c>
      <c r="AH2517" s="20">
        <v>3.6</v>
      </c>
      <c r="AI2517" s="20">
        <v>83.7</v>
      </c>
      <c r="AJ2517" s="20">
        <v>37.631700000000002</v>
      </c>
      <c r="AK2517" s="18">
        <v>3.71</v>
      </c>
      <c r="AL2517" s="18">
        <v>4.5999999999999996</v>
      </c>
      <c r="AM2517" s="18">
        <v>81.099999999999994</v>
      </c>
      <c r="AN2517" s="18">
        <v>52.034799999999997</v>
      </c>
      <c r="AO2517" s="2">
        <v>3.97</v>
      </c>
      <c r="AP2517" s="2">
        <v>4.2</v>
      </c>
      <c r="AQ2517" s="2">
        <v>94.4</v>
      </c>
      <c r="AR2517" s="2">
        <v>11.5593</v>
      </c>
      <c r="AS2517" s="2">
        <v>4.57</v>
      </c>
      <c r="AT2517" s="2">
        <v>5.9</v>
      </c>
      <c r="AU2517" s="2">
        <v>77</v>
      </c>
      <c r="AV2517" s="2">
        <v>26.8492</v>
      </c>
      <c r="AW2517" s="2">
        <v>3.92</v>
      </c>
      <c r="AX2517" s="2">
        <v>5</v>
      </c>
      <c r="AY2517" s="2">
        <v>79</v>
      </c>
      <c r="AZ2517" s="2">
        <v>30.064499999999999</v>
      </c>
      <c r="BA2517" s="2">
        <v>2.08</v>
      </c>
      <c r="BB2517" s="2">
        <v>2.4</v>
      </c>
      <c r="BC2517" s="2">
        <v>88.3</v>
      </c>
      <c r="BD2517" s="2">
        <v>21.1935</v>
      </c>
      <c r="BE2517" s="4" t="str">
        <f t="shared" si="392"/>
        <v>NO APLICA</v>
      </c>
      <c r="BF2517" s="4">
        <f t="shared" si="393"/>
        <v>4.0846</v>
      </c>
      <c r="BG2517">
        <f t="shared" si="394"/>
        <v>3.97</v>
      </c>
      <c r="BH2517">
        <f t="shared" si="395"/>
        <v>4.57</v>
      </c>
      <c r="BI2517">
        <f t="shared" si="396"/>
        <v>3.92</v>
      </c>
      <c r="BJ2517">
        <f t="shared" si="397"/>
        <v>3.71</v>
      </c>
      <c r="BK2517">
        <f t="shared" si="398"/>
        <v>2.98</v>
      </c>
      <c r="BL2517">
        <f t="shared" si="399"/>
        <v>1009.8299999999962</v>
      </c>
    </row>
    <row r="2518" spans="1:64" x14ac:dyDescent="0.2">
      <c r="A2518" s="1">
        <v>2516</v>
      </c>
      <c r="B2518" s="7" t="s">
        <v>6</v>
      </c>
      <c r="C2518" s="3">
        <v>40008</v>
      </c>
      <c r="D2518" s="4" t="s">
        <v>3</v>
      </c>
      <c r="E2518" s="4" t="s">
        <v>166</v>
      </c>
      <c r="F2518" s="5" t="str">
        <f t="shared" si="390"/>
        <v>M</v>
      </c>
      <c r="G2518" s="6">
        <v>0.90902777777777777</v>
      </c>
      <c r="H2518" s="6">
        <v>0.90972222222222221</v>
      </c>
      <c r="I2518" s="85">
        <f t="shared" si="391"/>
        <v>0.99999999999999645</v>
      </c>
      <c r="J2518" s="86">
        <f>I2518*Segmentos!$D$7*(AH2518%)*IF(ISNUMBER(AI2518),AI2518%,0)</f>
        <v>24399.999999999913</v>
      </c>
      <c r="K2518" s="86">
        <f>I2518*Segmentos!$D$7*(AL2518%)*IF(ISNUMBER(AM2518),AM2518%,0)</f>
        <v>29199.999999999894</v>
      </c>
      <c r="L2518" s="4"/>
      <c r="M2518" s="2">
        <v>6.71</v>
      </c>
      <c r="N2518" s="2">
        <v>6.7</v>
      </c>
      <c r="O2518" s="2">
        <v>100</v>
      </c>
      <c r="P2518" s="2">
        <v>85.978099999999998</v>
      </c>
      <c r="Q2518" s="2">
        <v>2.25</v>
      </c>
      <c r="R2518" s="2">
        <v>2.2000000000000002</v>
      </c>
      <c r="S2518" s="2">
        <v>100</v>
      </c>
      <c r="T2518" s="2">
        <v>4.8023999999999996</v>
      </c>
      <c r="U2518" s="2">
        <v>7.61</v>
      </c>
      <c r="V2518" s="2">
        <v>7.6</v>
      </c>
      <c r="W2518" s="2">
        <v>100</v>
      </c>
      <c r="X2518" s="2">
        <v>20.440000000000001</v>
      </c>
      <c r="Y2518" s="2">
        <v>8.7799999999999994</v>
      </c>
      <c r="Z2518" s="2">
        <v>8.8000000000000007</v>
      </c>
      <c r="AA2518" s="2">
        <v>100</v>
      </c>
      <c r="AB2518" s="2">
        <v>33.220199999999998</v>
      </c>
      <c r="AC2518" s="2">
        <v>6.54</v>
      </c>
      <c r="AD2518" s="2">
        <v>6.5</v>
      </c>
      <c r="AE2518" s="2">
        <v>100</v>
      </c>
      <c r="AF2518" s="2">
        <v>27.515499999999999</v>
      </c>
      <c r="AG2518" s="20">
        <v>6.1</v>
      </c>
      <c r="AH2518" s="20">
        <v>6.1</v>
      </c>
      <c r="AI2518" s="20">
        <v>100</v>
      </c>
      <c r="AJ2518" s="20">
        <v>37.078699999999998</v>
      </c>
      <c r="AK2518" s="18">
        <v>7.26</v>
      </c>
      <c r="AL2518" s="18">
        <v>7.3</v>
      </c>
      <c r="AM2518" s="18">
        <v>100</v>
      </c>
      <c r="AN2518" s="18">
        <v>48.8994</v>
      </c>
      <c r="AO2518" s="2">
        <v>3.3</v>
      </c>
      <c r="AP2518" s="2">
        <v>3.3</v>
      </c>
      <c r="AQ2518" s="2">
        <v>100</v>
      </c>
      <c r="AR2518" s="2">
        <v>4.6177000000000001</v>
      </c>
      <c r="AS2518" s="2">
        <v>5.2</v>
      </c>
      <c r="AT2518" s="2">
        <v>5.2</v>
      </c>
      <c r="AU2518" s="2">
        <v>100</v>
      </c>
      <c r="AV2518" s="2">
        <v>14.6755</v>
      </c>
      <c r="AW2518" s="2">
        <v>7.62</v>
      </c>
      <c r="AX2518" s="2">
        <v>7.6</v>
      </c>
      <c r="AY2518" s="2">
        <v>100</v>
      </c>
      <c r="AZ2518" s="2">
        <v>28.0566</v>
      </c>
      <c r="BA2518" s="2">
        <v>7.88</v>
      </c>
      <c r="BB2518" s="2">
        <v>7.9</v>
      </c>
      <c r="BC2518" s="2">
        <v>100</v>
      </c>
      <c r="BD2518" s="2">
        <v>38.628300000000003</v>
      </c>
      <c r="BE2518" s="4" t="str">
        <f t="shared" si="392"/>
        <v>NO APLICA</v>
      </c>
      <c r="BF2518" s="4">
        <f t="shared" si="393"/>
        <v>6.1332000000000004</v>
      </c>
      <c r="BG2518">
        <f t="shared" si="394"/>
        <v>3.3</v>
      </c>
      <c r="BH2518">
        <f t="shared" si="395"/>
        <v>5.2</v>
      </c>
      <c r="BI2518">
        <f t="shared" si="396"/>
        <v>7.88</v>
      </c>
      <c r="BJ2518">
        <f t="shared" si="397"/>
        <v>7.26</v>
      </c>
      <c r="BK2518">
        <f t="shared" si="398"/>
        <v>6.1</v>
      </c>
      <c r="BL2518">
        <f t="shared" si="399"/>
        <v>669.99999999999761</v>
      </c>
    </row>
    <row r="2519" spans="1:64" x14ac:dyDescent="0.2">
      <c r="A2519" s="1">
        <v>2517</v>
      </c>
      <c r="B2519" s="7" t="s">
        <v>31</v>
      </c>
      <c r="C2519" s="3">
        <v>40008</v>
      </c>
      <c r="D2519" s="4" t="s">
        <v>628</v>
      </c>
      <c r="E2519" s="4" t="s">
        <v>166</v>
      </c>
      <c r="F2519" s="5" t="str">
        <f t="shared" si="390"/>
        <v>M</v>
      </c>
      <c r="G2519" s="6">
        <v>0.91041666666666676</v>
      </c>
      <c r="H2519" s="6">
        <v>0.91388888888888886</v>
      </c>
      <c r="I2519" s="85">
        <f t="shared" si="391"/>
        <v>4.9999999999998224</v>
      </c>
      <c r="J2519" s="86">
        <f>I2519*Segmentos!$D$7*(AH2519%)*IF(ISNUMBER(AI2519),AI2519%,0)</f>
        <v>18527.999999999342</v>
      </c>
      <c r="K2519" s="86">
        <f>I2519*Segmentos!$D$7*(AL2519%)*IF(ISNUMBER(AM2519),AM2519%,0)</f>
        <v>29183.999999998963</v>
      </c>
      <c r="L2519" s="4"/>
      <c r="M2519" s="2">
        <v>1.22</v>
      </c>
      <c r="N2519" s="2">
        <v>2</v>
      </c>
      <c r="O2519" s="2">
        <v>59.7</v>
      </c>
      <c r="P2519" s="2">
        <v>79.447900000000004</v>
      </c>
      <c r="Q2519" s="2">
        <v>0.24</v>
      </c>
      <c r="R2519" s="2">
        <v>1</v>
      </c>
      <c r="S2519" s="2">
        <v>24.9</v>
      </c>
      <c r="T2519" s="2">
        <v>2.6032000000000002</v>
      </c>
      <c r="U2519" s="2">
        <v>0.3</v>
      </c>
      <c r="V2519" s="2">
        <v>0.7</v>
      </c>
      <c r="W2519" s="2">
        <v>40</v>
      </c>
      <c r="X2519" s="2">
        <v>4.0307000000000004</v>
      </c>
      <c r="Y2519" s="2">
        <v>1.38</v>
      </c>
      <c r="Z2519" s="2">
        <v>2.2999999999999998</v>
      </c>
      <c r="AA2519" s="2">
        <v>59.8</v>
      </c>
      <c r="AB2519" s="2">
        <v>26.524799999999999</v>
      </c>
      <c r="AC2519" s="2">
        <v>2.17</v>
      </c>
      <c r="AD2519" s="2">
        <v>3.2</v>
      </c>
      <c r="AE2519" s="2">
        <v>67.900000000000006</v>
      </c>
      <c r="AF2519" s="2">
        <v>46.289200000000001</v>
      </c>
      <c r="AG2519" s="20">
        <v>0.95</v>
      </c>
      <c r="AH2519" s="20">
        <v>1.6</v>
      </c>
      <c r="AI2519" s="20">
        <v>57.9</v>
      </c>
      <c r="AJ2519" s="20">
        <v>29.2363</v>
      </c>
      <c r="AK2519" s="18">
        <v>1.47</v>
      </c>
      <c r="AL2519" s="18">
        <v>2.4</v>
      </c>
      <c r="AM2519" s="18">
        <v>60.8</v>
      </c>
      <c r="AN2519" s="18">
        <v>50.211599999999997</v>
      </c>
      <c r="AO2519" s="2">
        <v>0.16</v>
      </c>
      <c r="AP2519" s="2">
        <v>0.5</v>
      </c>
      <c r="AQ2519" s="2">
        <v>30.3</v>
      </c>
      <c r="AR2519" s="2">
        <v>1.1200000000000001</v>
      </c>
      <c r="AS2519" s="2">
        <v>1.04</v>
      </c>
      <c r="AT2519" s="2">
        <v>1.3</v>
      </c>
      <c r="AU2519" s="2">
        <v>78</v>
      </c>
      <c r="AV2519" s="2">
        <v>14.817600000000001</v>
      </c>
      <c r="AW2519" s="2">
        <v>0.64</v>
      </c>
      <c r="AX2519" s="2">
        <v>1.2</v>
      </c>
      <c r="AY2519" s="2">
        <v>54.6</v>
      </c>
      <c r="AZ2519" s="2">
        <v>11.9838</v>
      </c>
      <c r="BA2519" s="2">
        <v>2.0699999999999998</v>
      </c>
      <c r="BB2519" s="2">
        <v>3.6</v>
      </c>
      <c r="BC2519" s="2">
        <v>58.3</v>
      </c>
      <c r="BD2519" s="2">
        <v>51.526499999999999</v>
      </c>
      <c r="BE2519" s="4" t="str">
        <f t="shared" si="392"/>
        <v>NO APLICA</v>
      </c>
      <c r="BF2519" s="4">
        <f t="shared" si="393"/>
        <v>1.3053999999999999</v>
      </c>
      <c r="BG2519">
        <f t="shared" si="394"/>
        <v>0.16</v>
      </c>
      <c r="BH2519">
        <f t="shared" si="395"/>
        <v>1.04</v>
      </c>
      <c r="BI2519">
        <f t="shared" si="396"/>
        <v>2.0699999999999998</v>
      </c>
      <c r="BJ2519">
        <f t="shared" si="397"/>
        <v>1.47</v>
      </c>
      <c r="BK2519">
        <f t="shared" si="398"/>
        <v>0.95</v>
      </c>
      <c r="BL2519">
        <f t="shared" si="399"/>
        <v>596.99999999997885</v>
      </c>
    </row>
    <row r="2520" spans="1:64" x14ac:dyDescent="0.2">
      <c r="A2520" s="1">
        <v>2518</v>
      </c>
      <c r="B2520" s="7" t="s">
        <v>38</v>
      </c>
      <c r="C2520" s="3">
        <v>40008</v>
      </c>
      <c r="D2520" s="4" t="s">
        <v>8</v>
      </c>
      <c r="E2520" s="4" t="s">
        <v>165</v>
      </c>
      <c r="F2520" s="5" t="str">
        <f t="shared" si="390"/>
        <v>M</v>
      </c>
      <c r="G2520" s="6">
        <v>0.8125</v>
      </c>
      <c r="H2520" s="6">
        <v>0.87430555555555556</v>
      </c>
      <c r="I2520" s="85">
        <f t="shared" si="391"/>
        <v>89</v>
      </c>
      <c r="J2520" s="86">
        <f>I2520*Segmentos!$D$7*(AH2520%)*IF(ISNUMBER(AI2520),AI2520%,0)</f>
        <v>718336.8</v>
      </c>
      <c r="K2520" s="86">
        <f>I2520*Segmentos!$D$7*(AL2520%)*IF(ISNUMBER(AM2520),AM2520%,0)</f>
        <v>1439130</v>
      </c>
      <c r="L2520" s="4"/>
      <c r="M2520" s="2">
        <v>3.09</v>
      </c>
      <c r="N2520" s="2">
        <v>13.3</v>
      </c>
      <c r="O2520" s="2">
        <v>23.1</v>
      </c>
      <c r="P2520" s="2">
        <v>74.728800000000007</v>
      </c>
      <c r="Q2520" s="2">
        <v>2.44</v>
      </c>
      <c r="R2520" s="2">
        <v>12</v>
      </c>
      <c r="S2520" s="2">
        <v>20.3</v>
      </c>
      <c r="T2520" s="2">
        <v>9.8489000000000004</v>
      </c>
      <c r="U2520" s="2">
        <v>2.65</v>
      </c>
      <c r="V2520" s="2">
        <v>11.7</v>
      </c>
      <c r="W2520" s="2">
        <v>22.6</v>
      </c>
      <c r="X2520" s="2">
        <v>13.4367</v>
      </c>
      <c r="Y2520" s="2">
        <v>3.07</v>
      </c>
      <c r="Z2520" s="2">
        <v>14.4</v>
      </c>
      <c r="AA2520" s="2">
        <v>21.3</v>
      </c>
      <c r="AB2520" s="2">
        <v>21.942599999999999</v>
      </c>
      <c r="AC2520" s="2">
        <v>3.71</v>
      </c>
      <c r="AD2520" s="2">
        <v>14.1</v>
      </c>
      <c r="AE2520" s="2">
        <v>26.3</v>
      </c>
      <c r="AF2520" s="2">
        <v>29.500599999999999</v>
      </c>
      <c r="AG2520" s="20">
        <v>2.02</v>
      </c>
      <c r="AH2520" s="20">
        <v>11.8</v>
      </c>
      <c r="AI2520" s="20">
        <v>17.100000000000001</v>
      </c>
      <c r="AJ2520" s="20">
        <v>23.2483</v>
      </c>
      <c r="AK2520" s="18">
        <v>4.04</v>
      </c>
      <c r="AL2520" s="18">
        <v>14.7</v>
      </c>
      <c r="AM2520" s="18">
        <v>27.5</v>
      </c>
      <c r="AN2520" s="18">
        <v>51.480400000000003</v>
      </c>
      <c r="AO2520" s="2">
        <v>0.78</v>
      </c>
      <c r="AP2520" s="2">
        <v>6.6</v>
      </c>
      <c r="AQ2520" s="2">
        <v>11.9</v>
      </c>
      <c r="AR2520" s="2">
        <v>2.0676999999999999</v>
      </c>
      <c r="AS2520" s="2">
        <v>3.2</v>
      </c>
      <c r="AT2520" s="2">
        <v>11.4</v>
      </c>
      <c r="AU2520" s="2">
        <v>28</v>
      </c>
      <c r="AV2520" s="2">
        <v>17.076499999999999</v>
      </c>
      <c r="AW2520" s="2">
        <v>3.3</v>
      </c>
      <c r="AX2520" s="2">
        <v>16.8</v>
      </c>
      <c r="AY2520" s="2">
        <v>19.600000000000001</v>
      </c>
      <c r="AZ2520" s="2">
        <v>23.002099999999999</v>
      </c>
      <c r="BA2520" s="2">
        <v>3.51</v>
      </c>
      <c r="BB2520" s="2">
        <v>13.8</v>
      </c>
      <c r="BC2520" s="2">
        <v>25.5</v>
      </c>
      <c r="BD2520" s="2">
        <v>32.5824</v>
      </c>
      <c r="BE2520" s="4" t="str">
        <f t="shared" si="392"/>
        <v>ABURRIDO</v>
      </c>
      <c r="BF2520" s="4">
        <f t="shared" si="393"/>
        <v>3.0573999999999999</v>
      </c>
      <c r="BG2520">
        <f t="shared" si="394"/>
        <v>0.78</v>
      </c>
      <c r="BH2520">
        <f t="shared" si="395"/>
        <v>3.2</v>
      </c>
      <c r="BI2520">
        <f t="shared" si="396"/>
        <v>3.51</v>
      </c>
      <c r="BJ2520">
        <f t="shared" si="397"/>
        <v>4.04</v>
      </c>
      <c r="BK2520">
        <f t="shared" si="398"/>
        <v>2.02</v>
      </c>
      <c r="BL2520">
        <f t="shared" si="399"/>
        <v>27343.47</v>
      </c>
    </row>
    <row r="2521" spans="1:64" x14ac:dyDescent="0.2">
      <c r="A2521" s="1">
        <v>2519</v>
      </c>
      <c r="B2521" s="7" t="s">
        <v>14</v>
      </c>
      <c r="C2521" s="3">
        <v>40008</v>
      </c>
      <c r="D2521" s="4" t="s">
        <v>626</v>
      </c>
      <c r="E2521" s="4" t="s">
        <v>163</v>
      </c>
      <c r="F2521" s="5" t="str">
        <f t="shared" si="390"/>
        <v>M</v>
      </c>
      <c r="G2521" s="6">
        <v>0.8520833333333333</v>
      </c>
      <c r="H2521" s="6">
        <v>0.875</v>
      </c>
      <c r="I2521" s="85">
        <f t="shared" si="391"/>
        <v>33.000000000000043</v>
      </c>
      <c r="J2521" s="86">
        <f>I2521*Segmentos!$D$7*(AH2521%)*IF(ISNUMBER(AI2521),AI2521%,0)</f>
        <v>701355.60000000091</v>
      </c>
      <c r="K2521" s="86">
        <f>I2521*Segmentos!$D$7*(AL2521%)*IF(ISNUMBER(AM2521),AM2521%,0)</f>
        <v>979981.20000000123</v>
      </c>
      <c r="L2521" s="4"/>
      <c r="M2521" s="2">
        <v>6.43</v>
      </c>
      <c r="N2521" s="2">
        <v>10.199999999999999</v>
      </c>
      <c r="O2521" s="2">
        <v>63.2</v>
      </c>
      <c r="P2521" s="2">
        <v>84.867199999999997</v>
      </c>
      <c r="Q2521" s="2">
        <v>3.28</v>
      </c>
      <c r="R2521" s="2">
        <v>6.3</v>
      </c>
      <c r="S2521" s="2">
        <v>52.2</v>
      </c>
      <c r="T2521" s="2">
        <v>7.2184999999999997</v>
      </c>
      <c r="U2521" s="2">
        <v>4.24</v>
      </c>
      <c r="V2521" s="2">
        <v>6.8</v>
      </c>
      <c r="W2521" s="2">
        <v>62.4</v>
      </c>
      <c r="X2521" s="2">
        <v>11.7105</v>
      </c>
      <c r="Y2521" s="2">
        <v>4.6100000000000003</v>
      </c>
      <c r="Z2521" s="2">
        <v>8.1</v>
      </c>
      <c r="AA2521" s="2">
        <v>56.6</v>
      </c>
      <c r="AB2521" s="2">
        <v>17.937799999999999</v>
      </c>
      <c r="AC2521" s="2">
        <v>11.09</v>
      </c>
      <c r="AD2521" s="2">
        <v>16.2</v>
      </c>
      <c r="AE2521" s="2">
        <v>68.599999999999994</v>
      </c>
      <c r="AF2521" s="2">
        <v>48.000399999999999</v>
      </c>
      <c r="AG2521" s="20">
        <v>5.3</v>
      </c>
      <c r="AH2521" s="20">
        <v>8.9</v>
      </c>
      <c r="AI2521" s="20">
        <v>59.7</v>
      </c>
      <c r="AJ2521" s="20">
        <v>33.1554</v>
      </c>
      <c r="AK2521" s="18">
        <v>7.46</v>
      </c>
      <c r="AL2521" s="18">
        <v>11.3</v>
      </c>
      <c r="AM2521" s="18">
        <v>65.7</v>
      </c>
      <c r="AN2521" s="18">
        <v>51.7119</v>
      </c>
      <c r="AO2521" s="2">
        <v>3.87</v>
      </c>
      <c r="AP2521" s="2">
        <v>7.4</v>
      </c>
      <c r="AQ2521" s="2">
        <v>52.2</v>
      </c>
      <c r="AR2521" s="2">
        <v>5.5801999999999996</v>
      </c>
      <c r="AS2521" s="2">
        <v>5.37</v>
      </c>
      <c r="AT2521" s="2">
        <v>8</v>
      </c>
      <c r="AU2521" s="2">
        <v>66.7</v>
      </c>
      <c r="AV2521" s="2">
        <v>15.587999999999999</v>
      </c>
      <c r="AW2521" s="2">
        <v>6.51</v>
      </c>
      <c r="AX2521" s="2">
        <v>10.199999999999999</v>
      </c>
      <c r="AY2521" s="2">
        <v>64</v>
      </c>
      <c r="AZ2521" s="2">
        <v>24.677600000000002</v>
      </c>
      <c r="BA2521" s="2">
        <v>7.73</v>
      </c>
      <c r="BB2521" s="2">
        <v>12.2</v>
      </c>
      <c r="BC2521" s="2">
        <v>63.4</v>
      </c>
      <c r="BD2521" s="2">
        <v>39.0214</v>
      </c>
      <c r="BE2521" s="4" t="str">
        <f t="shared" si="392"/>
        <v>NO APLICA</v>
      </c>
      <c r="BF2521" s="4">
        <f t="shared" si="393"/>
        <v>6.1732000000000005</v>
      </c>
      <c r="BG2521">
        <f t="shared" si="394"/>
        <v>3.87</v>
      </c>
      <c r="BH2521">
        <f t="shared" si="395"/>
        <v>5.37</v>
      </c>
      <c r="BI2521">
        <f t="shared" si="396"/>
        <v>7.73</v>
      </c>
      <c r="BJ2521">
        <f t="shared" si="397"/>
        <v>7.46</v>
      </c>
      <c r="BK2521">
        <f t="shared" si="398"/>
        <v>5.3</v>
      </c>
      <c r="BL2521">
        <f t="shared" si="399"/>
        <v>21273.120000000028</v>
      </c>
    </row>
    <row r="2522" spans="1:64" x14ac:dyDescent="0.2">
      <c r="A2522" s="1">
        <v>2520</v>
      </c>
      <c r="B2522" s="7" t="s">
        <v>10</v>
      </c>
      <c r="C2522" s="3">
        <v>40008</v>
      </c>
      <c r="D2522" s="4" t="s">
        <v>8</v>
      </c>
      <c r="E2522" s="4" t="s">
        <v>164</v>
      </c>
      <c r="F2522" s="5" t="str">
        <f t="shared" si="390"/>
        <v>M</v>
      </c>
      <c r="G2522" s="6">
        <v>0.87430555555555556</v>
      </c>
      <c r="H2522" s="6">
        <v>0.9194444444444444</v>
      </c>
      <c r="I2522" s="85">
        <f t="shared" si="391"/>
        <v>64.999999999999929</v>
      </c>
      <c r="J2522" s="86">
        <f>I2522*Segmentos!$D$7*(AH2522%)*IF(ISNUMBER(AI2522),AI2522%,0)</f>
        <v>1054091.9999999988</v>
      </c>
      <c r="K2522" s="86">
        <f>I2522*Segmentos!$D$7*(AL2522%)*IF(ISNUMBER(AM2522),AM2522%,0)</f>
        <v>1258399.9999999988</v>
      </c>
      <c r="L2522" s="4"/>
      <c r="M2522" s="2">
        <v>4.4800000000000004</v>
      </c>
      <c r="N2522" s="2">
        <v>17.5</v>
      </c>
      <c r="O2522" s="2">
        <v>25.5</v>
      </c>
      <c r="P2522" s="2">
        <v>88.281800000000004</v>
      </c>
      <c r="Q2522" s="2">
        <v>2.95</v>
      </c>
      <c r="R2522" s="2">
        <v>13.1</v>
      </c>
      <c r="S2522" s="2">
        <v>22.5</v>
      </c>
      <c r="T2522" s="2">
        <v>9.7150999999999996</v>
      </c>
      <c r="U2522" s="2">
        <v>4.5999999999999996</v>
      </c>
      <c r="V2522" s="2">
        <v>16.100000000000001</v>
      </c>
      <c r="W2522" s="2">
        <v>28.6</v>
      </c>
      <c r="X2522" s="2">
        <v>19.0291</v>
      </c>
      <c r="Y2522" s="2">
        <v>2.5499999999999998</v>
      </c>
      <c r="Z2522" s="2">
        <v>18.600000000000001</v>
      </c>
      <c r="AA2522" s="2">
        <v>13.7</v>
      </c>
      <c r="AB2522" s="2">
        <v>14.8255</v>
      </c>
      <c r="AC2522" s="2">
        <v>6.91</v>
      </c>
      <c r="AD2522" s="2">
        <v>19.7</v>
      </c>
      <c r="AE2522" s="2">
        <v>35</v>
      </c>
      <c r="AF2522" s="2">
        <v>44.7121</v>
      </c>
      <c r="AG2522" s="20">
        <v>4.07</v>
      </c>
      <c r="AH2522" s="20">
        <v>17.399999999999999</v>
      </c>
      <c r="AI2522" s="20">
        <v>23.3</v>
      </c>
      <c r="AJ2522" s="20">
        <v>38.034199999999998</v>
      </c>
      <c r="AK2522" s="18">
        <v>4.8499999999999996</v>
      </c>
      <c r="AL2522" s="18">
        <v>17.600000000000001</v>
      </c>
      <c r="AM2522" s="18">
        <v>27.5</v>
      </c>
      <c r="AN2522" s="18">
        <v>50.247500000000002</v>
      </c>
      <c r="AO2522" s="2">
        <v>1.69</v>
      </c>
      <c r="AP2522" s="2">
        <v>11.7</v>
      </c>
      <c r="AQ2522" s="2">
        <v>14.4</v>
      </c>
      <c r="AR2522" s="2">
        <v>3.6421999999999999</v>
      </c>
      <c r="AS2522" s="2">
        <v>4.1500000000000004</v>
      </c>
      <c r="AT2522" s="2">
        <v>16.399999999999999</v>
      </c>
      <c r="AU2522" s="2">
        <v>25.4</v>
      </c>
      <c r="AV2522" s="2">
        <v>18.030200000000001</v>
      </c>
      <c r="AW2522" s="2">
        <v>4.18</v>
      </c>
      <c r="AX2522" s="2">
        <v>20.2</v>
      </c>
      <c r="AY2522" s="2">
        <v>20.7</v>
      </c>
      <c r="AZ2522" s="2">
        <v>23.682200000000002</v>
      </c>
      <c r="BA2522" s="2">
        <v>5.69</v>
      </c>
      <c r="BB2522" s="2">
        <v>17.899999999999999</v>
      </c>
      <c r="BC2522" s="2">
        <v>31.8</v>
      </c>
      <c r="BD2522" s="2">
        <v>42.927100000000003</v>
      </c>
      <c r="BE2522" s="4" t="str">
        <f t="shared" si="392"/>
        <v>NO APLICA</v>
      </c>
      <c r="BF2522" s="4">
        <f t="shared" si="393"/>
        <v>4.4436</v>
      </c>
      <c r="BG2522">
        <f t="shared" si="394"/>
        <v>1.69</v>
      </c>
      <c r="BH2522">
        <f t="shared" si="395"/>
        <v>4.1500000000000004</v>
      </c>
      <c r="BI2522">
        <f t="shared" si="396"/>
        <v>5.69</v>
      </c>
      <c r="BJ2522">
        <f t="shared" si="397"/>
        <v>4.8499999999999996</v>
      </c>
      <c r="BK2522">
        <f t="shared" si="398"/>
        <v>4.07</v>
      </c>
      <c r="BL2522">
        <f t="shared" si="399"/>
        <v>29006.249999999971</v>
      </c>
    </row>
    <row r="2523" spans="1:64" x14ac:dyDescent="0.2">
      <c r="A2523" s="1">
        <v>2521</v>
      </c>
      <c r="B2523" s="7" t="s">
        <v>117</v>
      </c>
      <c r="C2523" s="3">
        <v>40008</v>
      </c>
      <c r="D2523" s="4" t="s">
        <v>628</v>
      </c>
      <c r="E2523" s="4" t="s">
        <v>117</v>
      </c>
      <c r="F2523" s="5" t="str">
        <f t="shared" si="390"/>
        <v>M</v>
      </c>
      <c r="G2523" s="6">
        <v>0.9159722222222223</v>
      </c>
      <c r="H2523" s="6">
        <v>0.98750000000000004</v>
      </c>
      <c r="I2523" s="85">
        <f t="shared" si="391"/>
        <v>102.99999999999996</v>
      </c>
      <c r="J2523" s="86">
        <f>I2523*Segmentos!$D$7*(AH2523%)*IF(ISNUMBER(AI2523),AI2523%,0)</f>
        <v>706126.7999999997</v>
      </c>
      <c r="K2523" s="86">
        <f>I2523*Segmentos!$D$7*(AL2523%)*IF(ISNUMBER(AM2523),AM2523%,0)</f>
        <v>1121917.1999999995</v>
      </c>
      <c r="L2523" s="4" t="s">
        <v>506</v>
      </c>
      <c r="M2523" s="2">
        <v>2.25</v>
      </c>
      <c r="N2523" s="2">
        <v>8.6999999999999993</v>
      </c>
      <c r="O2523" s="2">
        <v>25.8</v>
      </c>
      <c r="P2523" s="2">
        <v>75.458200000000005</v>
      </c>
      <c r="Q2523" s="2">
        <v>0.45</v>
      </c>
      <c r="R2523" s="2">
        <v>4.3</v>
      </c>
      <c r="S2523" s="2">
        <v>10.5</v>
      </c>
      <c r="T2523" s="2">
        <v>2.5076000000000001</v>
      </c>
      <c r="U2523" s="2">
        <v>1.94</v>
      </c>
      <c r="V2523" s="2">
        <v>8</v>
      </c>
      <c r="W2523" s="2">
        <v>24.3</v>
      </c>
      <c r="X2523" s="2">
        <v>13.6778</v>
      </c>
      <c r="Y2523" s="2">
        <v>2.98</v>
      </c>
      <c r="Z2523" s="2">
        <v>11.9</v>
      </c>
      <c r="AA2523" s="2">
        <v>25</v>
      </c>
      <c r="AB2523" s="2">
        <v>29.543500000000002</v>
      </c>
      <c r="AC2523" s="2">
        <v>2.7</v>
      </c>
      <c r="AD2523" s="2">
        <v>8.5</v>
      </c>
      <c r="AE2523" s="2">
        <v>31.6</v>
      </c>
      <c r="AF2523" s="2">
        <v>29.729299999999999</v>
      </c>
      <c r="AG2523" s="20">
        <v>1.71</v>
      </c>
      <c r="AH2523" s="20">
        <v>8.6999999999999993</v>
      </c>
      <c r="AI2523" s="20">
        <v>19.7</v>
      </c>
      <c r="AJ2523" s="20">
        <v>27.2196</v>
      </c>
      <c r="AK2523" s="18">
        <v>2.73</v>
      </c>
      <c r="AL2523" s="18">
        <v>8.6999999999999993</v>
      </c>
      <c r="AM2523" s="18">
        <v>31.3</v>
      </c>
      <c r="AN2523" s="18">
        <v>48.238599999999998</v>
      </c>
      <c r="AO2523" s="2">
        <v>0.81</v>
      </c>
      <c r="AP2523" s="2">
        <v>5.5</v>
      </c>
      <c r="AQ2523" s="2">
        <v>14.9</v>
      </c>
      <c r="AR2523" s="2">
        <v>2.9906000000000001</v>
      </c>
      <c r="AS2523" s="2">
        <v>1.88</v>
      </c>
      <c r="AT2523" s="2">
        <v>6.8</v>
      </c>
      <c r="AU2523" s="2">
        <v>27.5</v>
      </c>
      <c r="AV2523" s="2">
        <v>13.8888</v>
      </c>
      <c r="AW2523" s="2">
        <v>1.87</v>
      </c>
      <c r="AX2523" s="2">
        <v>7.1</v>
      </c>
      <c r="AY2523" s="2">
        <v>26.4</v>
      </c>
      <c r="AZ2523" s="2">
        <v>18.0534</v>
      </c>
      <c r="BA2523" s="2">
        <v>3.15</v>
      </c>
      <c r="BB2523" s="2">
        <v>12</v>
      </c>
      <c r="BC2523" s="2">
        <v>26.3</v>
      </c>
      <c r="BD2523" s="2">
        <v>40.525300000000001</v>
      </c>
      <c r="BE2523" s="4" t="str">
        <f t="shared" si="392"/>
        <v>ABURRIDO</v>
      </c>
      <c r="BF2523" s="4">
        <f t="shared" si="393"/>
        <v>2.2423999999999999</v>
      </c>
      <c r="BG2523">
        <f t="shared" si="394"/>
        <v>0.81</v>
      </c>
      <c r="BH2523">
        <f t="shared" si="395"/>
        <v>1.88</v>
      </c>
      <c r="BI2523">
        <f t="shared" si="396"/>
        <v>3.15</v>
      </c>
      <c r="BJ2523">
        <f t="shared" si="397"/>
        <v>2.73</v>
      </c>
      <c r="BK2523">
        <f t="shared" si="398"/>
        <v>1.71</v>
      </c>
      <c r="BL2523">
        <f t="shared" si="399"/>
        <v>23119.37999999999</v>
      </c>
    </row>
    <row r="2524" spans="1:64" x14ac:dyDescent="0.2">
      <c r="A2524" s="1">
        <v>2522</v>
      </c>
      <c r="B2524" s="7" t="s">
        <v>89</v>
      </c>
      <c r="C2524" s="3">
        <v>40008</v>
      </c>
      <c r="D2524" s="4" t="s">
        <v>628</v>
      </c>
      <c r="E2524" s="4" t="s">
        <v>169</v>
      </c>
      <c r="F2524" s="5" t="str">
        <f t="shared" si="390"/>
        <v>M</v>
      </c>
      <c r="G2524" s="6">
        <v>0.84097222222222223</v>
      </c>
      <c r="H2524" s="6">
        <v>0.87430555555555556</v>
      </c>
      <c r="I2524" s="85">
        <f t="shared" si="391"/>
        <v>47.999999999999986</v>
      </c>
      <c r="J2524" s="86">
        <f>I2524*Segmentos!$D$7*(AH2524%)*IF(ISNUMBER(AI2524),AI2524%,0)</f>
        <v>339263.99999999988</v>
      </c>
      <c r="K2524" s="86">
        <f>I2524*Segmentos!$D$7*(AL2524%)*IF(ISNUMBER(AM2524),AM2524%,0)</f>
        <v>289996.79999999993</v>
      </c>
      <c r="L2524" s="4"/>
      <c r="M2524" s="2">
        <v>1.62</v>
      </c>
      <c r="N2524" s="2">
        <v>3.5</v>
      </c>
      <c r="O2524" s="2">
        <v>46.8</v>
      </c>
      <c r="P2524" s="2">
        <v>76.748699999999999</v>
      </c>
      <c r="Q2524" s="2">
        <v>0.28000000000000003</v>
      </c>
      <c r="R2524" s="2">
        <v>1.2</v>
      </c>
      <c r="S2524" s="2">
        <v>24.4</v>
      </c>
      <c r="T2524" s="2">
        <v>2.2277999999999998</v>
      </c>
      <c r="U2524" s="2">
        <v>0.39</v>
      </c>
      <c r="V2524" s="2">
        <v>1.8</v>
      </c>
      <c r="W2524" s="2">
        <v>21.7</v>
      </c>
      <c r="X2524" s="2">
        <v>3.8130000000000002</v>
      </c>
      <c r="Y2524" s="2">
        <v>3.42</v>
      </c>
      <c r="Z2524" s="2">
        <v>5.9</v>
      </c>
      <c r="AA2524" s="2">
        <v>57.9</v>
      </c>
      <c r="AB2524" s="2">
        <v>47.747700000000002</v>
      </c>
      <c r="AC2524" s="2">
        <v>1.48</v>
      </c>
      <c r="AD2524" s="2">
        <v>3.5</v>
      </c>
      <c r="AE2524" s="2">
        <v>41.9</v>
      </c>
      <c r="AF2524" s="2">
        <v>22.9603</v>
      </c>
      <c r="AG2524" s="20">
        <v>1.75</v>
      </c>
      <c r="AH2524" s="20">
        <v>3.8</v>
      </c>
      <c r="AI2524" s="20">
        <v>46.5</v>
      </c>
      <c r="AJ2524" s="20">
        <v>39.313499999999998</v>
      </c>
      <c r="AK2524" s="18">
        <v>1.51</v>
      </c>
      <c r="AL2524" s="18">
        <v>3.2</v>
      </c>
      <c r="AM2524" s="18">
        <v>47.2</v>
      </c>
      <c r="AN2524" s="18">
        <v>37.435200000000002</v>
      </c>
      <c r="AO2524" s="2">
        <v>0.81</v>
      </c>
      <c r="AP2524" s="2">
        <v>2.8</v>
      </c>
      <c r="AQ2524" s="2">
        <v>29</v>
      </c>
      <c r="AR2524" s="2">
        <v>4.1951999999999998</v>
      </c>
      <c r="AS2524" s="2">
        <v>0.91</v>
      </c>
      <c r="AT2524" s="2">
        <v>2.7</v>
      </c>
      <c r="AU2524" s="2">
        <v>33.5</v>
      </c>
      <c r="AV2524" s="2">
        <v>9.4911999999999992</v>
      </c>
      <c r="AW2524" s="2">
        <v>2</v>
      </c>
      <c r="AX2524" s="2">
        <v>4</v>
      </c>
      <c r="AY2524" s="2">
        <v>49.7</v>
      </c>
      <c r="AZ2524" s="2">
        <v>27.228000000000002</v>
      </c>
      <c r="BA2524" s="2">
        <v>1.98</v>
      </c>
      <c r="BB2524" s="2">
        <v>3.7</v>
      </c>
      <c r="BC2524" s="2">
        <v>54.1</v>
      </c>
      <c r="BD2524" s="2">
        <v>35.834200000000003</v>
      </c>
      <c r="BE2524" s="4" t="str">
        <f t="shared" si="392"/>
        <v>NO APLICA</v>
      </c>
      <c r="BF2524" s="4">
        <f t="shared" si="393"/>
        <v>1.3661999999999999</v>
      </c>
      <c r="BG2524">
        <f t="shared" si="394"/>
        <v>0.81</v>
      </c>
      <c r="BH2524">
        <f t="shared" si="395"/>
        <v>0.91</v>
      </c>
      <c r="BI2524">
        <f t="shared" si="396"/>
        <v>2</v>
      </c>
      <c r="BJ2524">
        <f t="shared" si="397"/>
        <v>1.51</v>
      </c>
      <c r="BK2524">
        <f t="shared" si="398"/>
        <v>1.75</v>
      </c>
      <c r="BL2524">
        <f t="shared" si="399"/>
        <v>7862.3999999999969</v>
      </c>
    </row>
    <row r="2525" spans="1:64" x14ac:dyDescent="0.2">
      <c r="A2525" s="1">
        <v>2523</v>
      </c>
      <c r="B2525" s="7" t="s">
        <v>126</v>
      </c>
      <c r="C2525" s="3">
        <v>40008</v>
      </c>
      <c r="D2525" s="4" t="s">
        <v>628</v>
      </c>
      <c r="E2525" s="4" t="s">
        <v>163</v>
      </c>
      <c r="F2525" s="5" t="str">
        <f t="shared" si="390"/>
        <v>M</v>
      </c>
      <c r="G2525" s="6">
        <v>0.87430555555555556</v>
      </c>
      <c r="H2525" s="6">
        <v>0.91041666666666676</v>
      </c>
      <c r="I2525" s="85">
        <f t="shared" si="391"/>
        <v>52.000000000000135</v>
      </c>
      <c r="J2525" s="86">
        <f>I2525*Segmentos!$D$7*(AH2525%)*IF(ISNUMBER(AI2525),AI2525%,0)</f>
        <v>159078.40000000037</v>
      </c>
      <c r="K2525" s="86">
        <f>I2525*Segmentos!$D$7*(AL2525%)*IF(ISNUMBER(AM2525),AM2525%,0)</f>
        <v>321484.8000000008</v>
      </c>
      <c r="L2525" s="4"/>
      <c r="M2525" s="2">
        <v>1.17</v>
      </c>
      <c r="N2525" s="2">
        <v>3.7</v>
      </c>
      <c r="O2525" s="2">
        <v>31.5</v>
      </c>
      <c r="P2525" s="2">
        <v>76.288799999999995</v>
      </c>
      <c r="Q2525" s="2">
        <v>7.0000000000000007E-2</v>
      </c>
      <c r="R2525" s="2">
        <v>1.1000000000000001</v>
      </c>
      <c r="S2525" s="2">
        <v>6.9</v>
      </c>
      <c r="T2525" s="2">
        <v>0.81520000000000004</v>
      </c>
      <c r="U2525" s="2">
        <v>0.06</v>
      </c>
      <c r="V2525" s="2">
        <v>1.1000000000000001</v>
      </c>
      <c r="W2525" s="2">
        <v>5.6</v>
      </c>
      <c r="X2525" s="2">
        <v>0.79890000000000005</v>
      </c>
      <c r="Y2525" s="2">
        <v>1.27</v>
      </c>
      <c r="Z2525" s="2">
        <v>5.6</v>
      </c>
      <c r="AA2525" s="2">
        <v>22.6</v>
      </c>
      <c r="AB2525" s="2">
        <v>24.517099999999999</v>
      </c>
      <c r="AC2525" s="2">
        <v>2.34</v>
      </c>
      <c r="AD2525" s="2">
        <v>5</v>
      </c>
      <c r="AE2525" s="2">
        <v>46.6</v>
      </c>
      <c r="AF2525" s="2">
        <v>50.157600000000002</v>
      </c>
      <c r="AG2525" s="20">
        <v>0.77</v>
      </c>
      <c r="AH2525" s="20">
        <v>3.2</v>
      </c>
      <c r="AI2525" s="20">
        <v>23.9</v>
      </c>
      <c r="AJ2525" s="20">
        <v>23.8047</v>
      </c>
      <c r="AK2525" s="18">
        <v>1.53</v>
      </c>
      <c r="AL2525" s="18">
        <v>4.2</v>
      </c>
      <c r="AM2525" s="18">
        <v>36.799999999999997</v>
      </c>
      <c r="AN2525" s="18">
        <v>52.484099999999998</v>
      </c>
      <c r="AO2525" s="2">
        <v>0.26</v>
      </c>
      <c r="AP2525" s="2">
        <v>2.1</v>
      </c>
      <c r="AQ2525" s="2">
        <v>12.6</v>
      </c>
      <c r="AR2525" s="2">
        <v>1.8526</v>
      </c>
      <c r="AS2525" s="2">
        <v>1.08</v>
      </c>
      <c r="AT2525" s="2">
        <v>2.2000000000000002</v>
      </c>
      <c r="AU2525" s="2">
        <v>48.9</v>
      </c>
      <c r="AV2525" s="2">
        <v>15.5297</v>
      </c>
      <c r="AW2525" s="2">
        <v>1.1399999999999999</v>
      </c>
      <c r="AX2525" s="2">
        <v>3.7</v>
      </c>
      <c r="AY2525" s="2">
        <v>30.7</v>
      </c>
      <c r="AZ2525" s="2">
        <v>21.400700000000001</v>
      </c>
      <c r="BA2525" s="2">
        <v>1.5</v>
      </c>
      <c r="BB2525" s="2">
        <v>5</v>
      </c>
      <c r="BC2525" s="2">
        <v>29.8</v>
      </c>
      <c r="BD2525" s="2">
        <v>37.505800000000001</v>
      </c>
      <c r="BE2525" s="4" t="str">
        <f t="shared" si="392"/>
        <v>NO APLICA</v>
      </c>
      <c r="BF2525" s="4">
        <f t="shared" si="393"/>
        <v>1.1532</v>
      </c>
      <c r="BG2525">
        <f t="shared" si="394"/>
        <v>0.26</v>
      </c>
      <c r="BH2525">
        <f t="shared" si="395"/>
        <v>1.08</v>
      </c>
      <c r="BI2525">
        <f t="shared" si="396"/>
        <v>1.5</v>
      </c>
      <c r="BJ2525">
        <f t="shared" si="397"/>
        <v>1.53</v>
      </c>
      <c r="BK2525">
        <f t="shared" si="398"/>
        <v>0.77</v>
      </c>
      <c r="BL2525">
        <f t="shared" si="399"/>
        <v>6060.6000000000167</v>
      </c>
    </row>
    <row r="2526" spans="1:64" x14ac:dyDescent="0.2">
      <c r="A2526" s="1">
        <v>2524</v>
      </c>
      <c r="B2526" s="7" t="s">
        <v>80</v>
      </c>
      <c r="C2526" s="3">
        <v>40008</v>
      </c>
      <c r="D2526" s="4" t="s">
        <v>3</v>
      </c>
      <c r="E2526" s="4" t="s">
        <v>167</v>
      </c>
      <c r="F2526" s="5" t="str">
        <f t="shared" si="390"/>
        <v>M</v>
      </c>
      <c r="G2526" s="6">
        <v>0.91666666666666663</v>
      </c>
      <c r="H2526" s="6">
        <v>4.1666666666666666E-3</v>
      </c>
      <c r="I2526" s="85">
        <f t="shared" si="391"/>
        <v>126.00000000000006</v>
      </c>
      <c r="J2526" s="86">
        <f>I2526*Segmentos!$D$7*(AH2526%)*IF(ISNUMBER(AI2526),AI2526%,0)</f>
        <v>2149711.2000000011</v>
      </c>
      <c r="K2526" s="86">
        <f>I2526*Segmentos!$D$7*(AL2526%)*IF(ISNUMBER(AM2526),AM2526%,0)</f>
        <v>2127988.8000000012</v>
      </c>
      <c r="L2526" s="4"/>
      <c r="M2526" s="2">
        <v>4.2300000000000004</v>
      </c>
      <c r="N2526" s="2">
        <v>22.4</v>
      </c>
      <c r="O2526" s="2">
        <v>18.899999999999999</v>
      </c>
      <c r="P2526" s="2">
        <v>88.157499999999999</v>
      </c>
      <c r="Q2526" s="2">
        <v>2.17</v>
      </c>
      <c r="R2526" s="2">
        <v>16.3</v>
      </c>
      <c r="S2526" s="2">
        <v>13.3</v>
      </c>
      <c r="T2526" s="2">
        <v>7.5326000000000004</v>
      </c>
      <c r="U2526" s="2">
        <v>3.73</v>
      </c>
      <c r="V2526" s="2">
        <v>17.899999999999999</v>
      </c>
      <c r="W2526" s="2">
        <v>20.9</v>
      </c>
      <c r="X2526" s="2">
        <v>16.295999999999999</v>
      </c>
      <c r="Y2526" s="2">
        <v>4.7300000000000004</v>
      </c>
      <c r="Z2526" s="2">
        <v>26.3</v>
      </c>
      <c r="AA2526" s="2">
        <v>18</v>
      </c>
      <c r="AB2526" s="2">
        <v>29.0915</v>
      </c>
      <c r="AC2526" s="2">
        <v>5.16</v>
      </c>
      <c r="AD2526" s="2">
        <v>24.9</v>
      </c>
      <c r="AE2526" s="2">
        <v>20.7</v>
      </c>
      <c r="AF2526" s="2">
        <v>35.237400000000001</v>
      </c>
      <c r="AG2526" s="20">
        <v>4.2699999999999996</v>
      </c>
      <c r="AH2526" s="20">
        <v>22.1</v>
      </c>
      <c r="AI2526" s="20">
        <v>19.3</v>
      </c>
      <c r="AJ2526" s="20">
        <v>42.129100000000001</v>
      </c>
      <c r="AK2526" s="18">
        <v>4.21</v>
      </c>
      <c r="AL2526" s="18">
        <v>22.7</v>
      </c>
      <c r="AM2526" s="18">
        <v>18.600000000000001</v>
      </c>
      <c r="AN2526" s="18">
        <v>46.028399999999998</v>
      </c>
      <c r="AO2526" s="2">
        <v>1.21</v>
      </c>
      <c r="AP2526" s="2">
        <v>11.5</v>
      </c>
      <c r="AQ2526" s="2">
        <v>10.5</v>
      </c>
      <c r="AR2526" s="2">
        <v>2.7473999999999998</v>
      </c>
      <c r="AS2526" s="2">
        <v>2.63</v>
      </c>
      <c r="AT2526" s="2">
        <v>15.9</v>
      </c>
      <c r="AU2526" s="2">
        <v>16.5</v>
      </c>
      <c r="AV2526" s="2">
        <v>12.0406</v>
      </c>
      <c r="AW2526" s="2">
        <v>6.18</v>
      </c>
      <c r="AX2526" s="2">
        <v>25.7</v>
      </c>
      <c r="AY2526" s="2">
        <v>24.1</v>
      </c>
      <c r="AZ2526" s="2">
        <v>36.990600000000001</v>
      </c>
      <c r="BA2526" s="2">
        <v>4.5599999999999996</v>
      </c>
      <c r="BB2526" s="2">
        <v>26.9</v>
      </c>
      <c r="BC2526" s="2">
        <v>17</v>
      </c>
      <c r="BD2526" s="2">
        <v>36.378900000000002</v>
      </c>
      <c r="BE2526" s="4" t="str">
        <f t="shared" si="392"/>
        <v>ABURRIDO</v>
      </c>
      <c r="BF2526" s="4">
        <f t="shared" si="393"/>
        <v>3.8738000000000001</v>
      </c>
      <c r="BG2526">
        <f t="shared" si="394"/>
        <v>1.21</v>
      </c>
      <c r="BH2526">
        <f t="shared" si="395"/>
        <v>2.63</v>
      </c>
      <c r="BI2526">
        <f t="shared" si="396"/>
        <v>6.18</v>
      </c>
      <c r="BJ2526">
        <f t="shared" si="397"/>
        <v>4.21</v>
      </c>
      <c r="BK2526">
        <f t="shared" si="398"/>
        <v>4.2699999999999996</v>
      </c>
      <c r="BL2526">
        <f t="shared" si="399"/>
        <v>53343.360000000015</v>
      </c>
    </row>
    <row r="2527" spans="1:64" x14ac:dyDescent="0.2">
      <c r="A2527" s="1">
        <v>2525</v>
      </c>
      <c r="B2527" s="7" t="s">
        <v>23</v>
      </c>
      <c r="C2527" s="3">
        <v>40008</v>
      </c>
      <c r="D2527" s="4" t="s">
        <v>629</v>
      </c>
      <c r="E2527" s="4" t="s">
        <v>170</v>
      </c>
      <c r="F2527" s="5" t="str">
        <f t="shared" si="390"/>
        <v>M</v>
      </c>
      <c r="G2527" s="6">
        <v>0.87430555555555556</v>
      </c>
      <c r="H2527" s="6">
        <v>0.91736111111111107</v>
      </c>
      <c r="I2527" s="85">
        <f t="shared" si="391"/>
        <v>61.999999999999943</v>
      </c>
      <c r="J2527" s="86">
        <f>I2527*Segmentos!$D$7*(AH2527%)*IF(ISNUMBER(AI2527),AI2527%,0)</f>
        <v>326541.59999999969</v>
      </c>
      <c r="K2527" s="86">
        <f>I2527*Segmentos!$D$7*(AL2527%)*IF(ISNUMBER(AM2527),AM2527%,0)</f>
        <v>97612.799999999886</v>
      </c>
      <c r="L2527" s="4"/>
      <c r="M2527" s="2">
        <v>0.82</v>
      </c>
      <c r="N2527" s="2">
        <v>2.8</v>
      </c>
      <c r="O2527" s="2">
        <v>29.4</v>
      </c>
      <c r="P2527" s="2">
        <v>62.519799999999996</v>
      </c>
      <c r="Q2527" s="2">
        <v>0.51</v>
      </c>
      <c r="R2527" s="2">
        <v>1.5</v>
      </c>
      <c r="S2527" s="2">
        <v>34.1</v>
      </c>
      <c r="T2527" s="2">
        <v>6.5144000000000002</v>
      </c>
      <c r="U2527" s="2">
        <v>0.42</v>
      </c>
      <c r="V2527" s="2">
        <v>0.6</v>
      </c>
      <c r="W2527" s="2">
        <v>73.400000000000006</v>
      </c>
      <c r="X2527" s="2">
        <v>6.7255000000000003</v>
      </c>
      <c r="Y2527" s="2">
        <v>0.99</v>
      </c>
      <c r="Z2527" s="2">
        <v>3.5</v>
      </c>
      <c r="AA2527" s="2">
        <v>27.8</v>
      </c>
      <c r="AB2527" s="2">
        <v>22.186399999999999</v>
      </c>
      <c r="AC2527" s="2">
        <v>1.08</v>
      </c>
      <c r="AD2527" s="2">
        <v>4.2</v>
      </c>
      <c r="AE2527" s="2">
        <v>25.9</v>
      </c>
      <c r="AF2527" s="2">
        <v>27.093399999999999</v>
      </c>
      <c r="AG2527" s="20">
        <v>1.3</v>
      </c>
      <c r="AH2527" s="20">
        <v>3.3</v>
      </c>
      <c r="AI2527" s="20">
        <v>39.9</v>
      </c>
      <c r="AJ2527" s="20">
        <v>46.963299999999997</v>
      </c>
      <c r="AK2527" s="18">
        <v>0.39</v>
      </c>
      <c r="AL2527" s="18">
        <v>2.4</v>
      </c>
      <c r="AM2527" s="18">
        <v>16.399999999999999</v>
      </c>
      <c r="AN2527" s="18">
        <v>15.5565</v>
      </c>
      <c r="AO2527" s="2">
        <v>0.23</v>
      </c>
      <c r="AP2527" s="2">
        <v>1.4</v>
      </c>
      <c r="AQ2527" s="2">
        <v>16.5</v>
      </c>
      <c r="AR2527" s="2">
        <v>1.9228000000000001</v>
      </c>
      <c r="AS2527" s="2">
        <v>1.24</v>
      </c>
      <c r="AT2527" s="2">
        <v>2.4</v>
      </c>
      <c r="AU2527" s="2">
        <v>51.7</v>
      </c>
      <c r="AV2527" s="2">
        <v>20.7971</v>
      </c>
      <c r="AW2527" s="2">
        <v>0.63</v>
      </c>
      <c r="AX2527" s="2">
        <v>2.2000000000000002</v>
      </c>
      <c r="AY2527" s="2">
        <v>28.2</v>
      </c>
      <c r="AZ2527" s="2">
        <v>13.7507</v>
      </c>
      <c r="BA2527" s="2">
        <v>0.89</v>
      </c>
      <c r="BB2527" s="2">
        <v>3.8</v>
      </c>
      <c r="BC2527" s="2">
        <v>23.3</v>
      </c>
      <c r="BD2527" s="2">
        <v>26.049199999999999</v>
      </c>
      <c r="BE2527" s="4" t="str">
        <f t="shared" si="392"/>
        <v>ABURRIDO</v>
      </c>
      <c r="BF2527" s="4">
        <f t="shared" si="393"/>
        <v>0.93679999999999986</v>
      </c>
      <c r="BG2527">
        <f t="shared" si="394"/>
        <v>0.23</v>
      </c>
      <c r="BH2527">
        <f t="shared" si="395"/>
        <v>1.24</v>
      </c>
      <c r="BI2527">
        <f t="shared" si="396"/>
        <v>0.89</v>
      </c>
      <c r="BJ2527">
        <f t="shared" si="397"/>
        <v>0.39</v>
      </c>
      <c r="BK2527">
        <f t="shared" si="398"/>
        <v>1.3</v>
      </c>
      <c r="BL2527">
        <f t="shared" si="399"/>
        <v>5103.8399999999947</v>
      </c>
    </row>
    <row r="2528" spans="1:64" x14ac:dyDescent="0.2">
      <c r="A2528" s="1">
        <v>2526</v>
      </c>
      <c r="B2528" s="7" t="s">
        <v>25</v>
      </c>
      <c r="C2528" s="3">
        <v>40008</v>
      </c>
      <c r="D2528" s="4" t="s">
        <v>629</v>
      </c>
      <c r="E2528" s="4" t="s">
        <v>171</v>
      </c>
      <c r="F2528" s="5" t="str">
        <f t="shared" si="390"/>
        <v>M</v>
      </c>
      <c r="G2528" s="6">
        <v>0.89513888888888893</v>
      </c>
      <c r="H2528" s="6">
        <v>0.8965277777777777</v>
      </c>
      <c r="I2528" s="85">
        <f t="shared" si="391"/>
        <v>1.999999999999833</v>
      </c>
      <c r="J2528" s="86">
        <f>I2528*Segmentos!$D$7*(AH2528%)*IF(ISNUMBER(AI2528),AI2528%,0)</f>
        <v>8799.9999999992651</v>
      </c>
      <c r="K2528" s="86">
        <f>I2528*Segmentos!$D$7*(AL2528%)*IF(ISNUMBER(AM2528),AM2528%,0)</f>
        <v>3999.9999999996658</v>
      </c>
      <c r="L2528" s="4"/>
      <c r="M2528" s="2">
        <v>0.76</v>
      </c>
      <c r="N2528" s="2">
        <v>0.8</v>
      </c>
      <c r="O2528" s="2">
        <v>100</v>
      </c>
      <c r="P2528" s="2">
        <v>64.703100000000006</v>
      </c>
      <c r="Q2528" s="2">
        <v>0.25</v>
      </c>
      <c r="R2528" s="2">
        <v>0.2</v>
      </c>
      <c r="S2528" s="2">
        <v>100</v>
      </c>
      <c r="T2528" s="2">
        <v>3.5209000000000001</v>
      </c>
      <c r="U2528" s="2">
        <v>0.02</v>
      </c>
      <c r="V2528" s="2">
        <v>0</v>
      </c>
      <c r="W2528" s="2">
        <v>100</v>
      </c>
      <c r="X2528" s="2">
        <v>0.43859999999999999</v>
      </c>
      <c r="Y2528" s="2">
        <v>0.52</v>
      </c>
      <c r="Z2528" s="2">
        <v>0.5</v>
      </c>
      <c r="AA2528" s="2">
        <v>100</v>
      </c>
      <c r="AB2528" s="2">
        <v>13.003500000000001</v>
      </c>
      <c r="AC2528" s="2">
        <v>1.71</v>
      </c>
      <c r="AD2528" s="2">
        <v>1.7</v>
      </c>
      <c r="AE2528" s="2">
        <v>100</v>
      </c>
      <c r="AF2528" s="2">
        <v>47.74</v>
      </c>
      <c r="AG2528" s="20">
        <v>1.0900000000000001</v>
      </c>
      <c r="AH2528" s="20">
        <v>1.1000000000000001</v>
      </c>
      <c r="AI2528" s="20">
        <v>100</v>
      </c>
      <c r="AJ2528" s="20">
        <v>44.103000000000002</v>
      </c>
      <c r="AK2528" s="18">
        <v>0.46</v>
      </c>
      <c r="AL2528" s="18">
        <v>0.5</v>
      </c>
      <c r="AM2528" s="18">
        <v>100</v>
      </c>
      <c r="AN2528" s="18">
        <v>20.600100000000001</v>
      </c>
      <c r="AO2528" s="2">
        <v>0.66</v>
      </c>
      <c r="AP2528" s="2">
        <v>0.7</v>
      </c>
      <c r="AQ2528" s="2">
        <v>100</v>
      </c>
      <c r="AR2528" s="2">
        <v>6.1809000000000003</v>
      </c>
      <c r="AS2528" s="2">
        <v>0.88</v>
      </c>
      <c r="AT2528" s="2">
        <v>0.9</v>
      </c>
      <c r="AU2528" s="2">
        <v>100</v>
      </c>
      <c r="AV2528" s="2">
        <v>16.6053</v>
      </c>
      <c r="AW2528" s="2">
        <v>0.26</v>
      </c>
      <c r="AX2528" s="2">
        <v>0.3</v>
      </c>
      <c r="AY2528" s="2">
        <v>100</v>
      </c>
      <c r="AZ2528" s="2">
        <v>6.4837999999999996</v>
      </c>
      <c r="BA2528" s="2">
        <v>1.08</v>
      </c>
      <c r="BB2528" s="2">
        <v>1.1000000000000001</v>
      </c>
      <c r="BC2528" s="2">
        <v>100</v>
      </c>
      <c r="BD2528" s="2">
        <v>35.433</v>
      </c>
      <c r="BE2528" s="4" t="str">
        <f t="shared" si="392"/>
        <v>NO APLICA</v>
      </c>
      <c r="BF2528" s="4">
        <f t="shared" si="393"/>
        <v>0.88439999999999996</v>
      </c>
      <c r="BG2528">
        <f t="shared" si="394"/>
        <v>0.66</v>
      </c>
      <c r="BH2528">
        <f t="shared" si="395"/>
        <v>0.88</v>
      </c>
      <c r="BI2528">
        <f t="shared" si="396"/>
        <v>1.08</v>
      </c>
      <c r="BJ2528">
        <f t="shared" si="397"/>
        <v>0.46</v>
      </c>
      <c r="BK2528">
        <f t="shared" si="398"/>
        <v>1.0900000000000001</v>
      </c>
      <c r="BL2528">
        <f t="shared" si="399"/>
        <v>159.99999999998664</v>
      </c>
    </row>
    <row r="2529" spans="1:64" x14ac:dyDescent="0.2">
      <c r="A2529" s="1">
        <v>2527</v>
      </c>
      <c r="B2529" s="7" t="s">
        <v>32</v>
      </c>
      <c r="C2529" s="3">
        <v>40008</v>
      </c>
      <c r="D2529" s="4" t="s">
        <v>628</v>
      </c>
      <c r="E2529" s="4" t="s">
        <v>164</v>
      </c>
      <c r="F2529" s="5" t="str">
        <f t="shared" si="390"/>
        <v>M</v>
      </c>
      <c r="G2529" s="6">
        <v>0.91388888888888886</v>
      </c>
      <c r="H2529" s="6">
        <v>0.9159722222222223</v>
      </c>
      <c r="I2529" s="85">
        <f t="shared" si="391"/>
        <v>3.0000000000001492</v>
      </c>
      <c r="J2529" s="86">
        <f>I2529*Segmentos!$D$7*(AH2529%)*IF(ISNUMBER(AI2529),AI2529%,0)</f>
        <v>8236.8000000004085</v>
      </c>
      <c r="K2529" s="86">
        <f>I2529*Segmentos!$D$7*(AL2529%)*IF(ISNUMBER(AM2529),AM2529%,0)</f>
        <v>10452.00000000052</v>
      </c>
      <c r="L2529" s="4"/>
      <c r="M2529" s="2">
        <v>0.79</v>
      </c>
      <c r="N2529" s="2">
        <v>0.9</v>
      </c>
      <c r="O2529" s="2">
        <v>86.5</v>
      </c>
      <c r="P2529" s="2">
        <v>74.546000000000006</v>
      </c>
      <c r="Q2529" s="2">
        <v>0.1</v>
      </c>
      <c r="R2529" s="2">
        <v>0.3</v>
      </c>
      <c r="S2529" s="2">
        <v>33.299999999999997</v>
      </c>
      <c r="T2529" s="2">
        <v>1.5145</v>
      </c>
      <c r="U2529" s="2">
        <v>0.11</v>
      </c>
      <c r="V2529" s="2">
        <v>0.3</v>
      </c>
      <c r="W2529" s="2">
        <v>33.299999999999997</v>
      </c>
      <c r="X2529" s="2">
        <v>2.1244999999999998</v>
      </c>
      <c r="Y2529" s="2">
        <v>1.1299999999999999</v>
      </c>
      <c r="Z2529" s="2">
        <v>1.2</v>
      </c>
      <c r="AA2529" s="2">
        <v>93.9</v>
      </c>
      <c r="AB2529" s="2">
        <v>31.687100000000001</v>
      </c>
      <c r="AC2529" s="2">
        <v>1.26</v>
      </c>
      <c r="AD2529" s="2">
        <v>1.3</v>
      </c>
      <c r="AE2529" s="2">
        <v>94.4</v>
      </c>
      <c r="AF2529" s="2">
        <v>39.22</v>
      </c>
      <c r="AG2529" s="20">
        <v>0.72</v>
      </c>
      <c r="AH2529" s="20">
        <v>0.8</v>
      </c>
      <c r="AI2529" s="20">
        <v>85.8</v>
      </c>
      <c r="AJ2529" s="20">
        <v>32.206000000000003</v>
      </c>
      <c r="AK2529" s="18">
        <v>0.85</v>
      </c>
      <c r="AL2529" s="18">
        <v>1</v>
      </c>
      <c r="AM2529" s="18">
        <v>87.1</v>
      </c>
      <c r="AN2529" s="18">
        <v>42.34</v>
      </c>
      <c r="AO2529" s="2">
        <v>0.08</v>
      </c>
      <c r="AP2529" s="2">
        <v>0.1</v>
      </c>
      <c r="AQ2529" s="2">
        <v>66.7</v>
      </c>
      <c r="AR2529" s="2">
        <v>0.81089999999999995</v>
      </c>
      <c r="AS2529" s="2">
        <v>0.83</v>
      </c>
      <c r="AT2529" s="2">
        <v>1.3</v>
      </c>
      <c r="AU2529" s="2">
        <v>64.900000000000006</v>
      </c>
      <c r="AV2529" s="2">
        <v>17.225300000000001</v>
      </c>
      <c r="AW2529" s="2">
        <v>0.37</v>
      </c>
      <c r="AX2529" s="2">
        <v>0.4</v>
      </c>
      <c r="AY2529" s="2">
        <v>100</v>
      </c>
      <c r="AZ2529" s="2">
        <v>10.1546</v>
      </c>
      <c r="BA2529" s="2">
        <v>1.28</v>
      </c>
      <c r="BB2529" s="2">
        <v>1.3</v>
      </c>
      <c r="BC2529" s="2">
        <v>96.1</v>
      </c>
      <c r="BD2529" s="2">
        <v>46.355200000000004</v>
      </c>
      <c r="BE2529" s="4" t="str">
        <f t="shared" si="392"/>
        <v>NO APLICA</v>
      </c>
      <c r="BF2529" s="4">
        <f t="shared" si="393"/>
        <v>0.88360000000000005</v>
      </c>
      <c r="BG2529">
        <f t="shared" si="394"/>
        <v>0.08</v>
      </c>
      <c r="BH2529">
        <f t="shared" si="395"/>
        <v>0.83</v>
      </c>
      <c r="BI2529">
        <f t="shared" si="396"/>
        <v>1.28</v>
      </c>
      <c r="BJ2529">
        <f t="shared" si="397"/>
        <v>0.85</v>
      </c>
      <c r="BK2529">
        <f t="shared" si="398"/>
        <v>0.72</v>
      </c>
      <c r="BL2529">
        <f t="shared" si="399"/>
        <v>233.55000000001161</v>
      </c>
    </row>
    <row r="2530" spans="1:64" x14ac:dyDescent="0.2">
      <c r="A2530" s="1">
        <v>2528</v>
      </c>
      <c r="B2530" s="7" t="s">
        <v>19</v>
      </c>
      <c r="C2530" s="3">
        <v>40008</v>
      </c>
      <c r="D2530" s="4" t="s">
        <v>17</v>
      </c>
      <c r="E2530" s="4" t="s">
        <v>166</v>
      </c>
      <c r="F2530" s="5" t="str">
        <f t="shared" si="390"/>
        <v>M</v>
      </c>
      <c r="G2530" s="6">
        <v>0.9145833333333333</v>
      </c>
      <c r="H2530" s="6">
        <v>0.91666666666666663</v>
      </c>
      <c r="I2530" s="85">
        <f t="shared" si="391"/>
        <v>2.9999999999999893</v>
      </c>
      <c r="J2530" s="86">
        <f>I2530*Segmentos!$D$7*(AH2530%)*IF(ISNUMBER(AI2530),AI2530%,0)</f>
        <v>4175.9999999999854</v>
      </c>
      <c r="K2530" s="86">
        <f>I2530*Segmentos!$D$7*(AL2530%)*IF(ISNUMBER(AM2530),AM2530%,0)</f>
        <v>6913.1999999999744</v>
      </c>
      <c r="L2530" s="4"/>
      <c r="M2530" s="2">
        <v>0.49</v>
      </c>
      <c r="N2530" s="2">
        <v>0.9</v>
      </c>
      <c r="O2530" s="2">
        <v>55.9</v>
      </c>
      <c r="P2530" s="2">
        <v>96.840500000000006</v>
      </c>
      <c r="Q2530" s="2">
        <v>0.12</v>
      </c>
      <c r="R2530" s="2">
        <v>0.4</v>
      </c>
      <c r="S2530" s="2">
        <v>33.299999999999997</v>
      </c>
      <c r="T2530" s="2">
        <v>3.9805000000000001</v>
      </c>
      <c r="U2530" s="2">
        <v>0.63</v>
      </c>
      <c r="V2530" s="2">
        <v>0.6</v>
      </c>
      <c r="W2530" s="2">
        <v>100</v>
      </c>
      <c r="X2530" s="2">
        <v>26.2438</v>
      </c>
      <c r="Y2530" s="2">
        <v>0.44</v>
      </c>
      <c r="Z2530" s="2">
        <v>1.2</v>
      </c>
      <c r="AA2530" s="2">
        <v>36.4</v>
      </c>
      <c r="AB2530" s="2">
        <v>25.578499999999998</v>
      </c>
      <c r="AC2530" s="2">
        <v>0.63</v>
      </c>
      <c r="AD2530" s="2">
        <v>1</v>
      </c>
      <c r="AE2530" s="2">
        <v>63.4</v>
      </c>
      <c r="AF2530" s="2">
        <v>41.037799999999997</v>
      </c>
      <c r="AG2530" s="20">
        <v>0.35</v>
      </c>
      <c r="AH2530" s="20">
        <v>1</v>
      </c>
      <c r="AI2530" s="20">
        <v>34.799999999999997</v>
      </c>
      <c r="AJ2530" s="20">
        <v>33.470999999999997</v>
      </c>
      <c r="AK2530" s="18">
        <v>0.61</v>
      </c>
      <c r="AL2530" s="18">
        <v>0.7</v>
      </c>
      <c r="AM2530" s="18">
        <v>82.3</v>
      </c>
      <c r="AN2530" s="18">
        <v>63.369599999999998</v>
      </c>
      <c r="AO2530" s="2">
        <v>0.18</v>
      </c>
      <c r="AP2530" s="2">
        <v>0.2</v>
      </c>
      <c r="AQ2530" s="2">
        <v>100</v>
      </c>
      <c r="AR2530" s="2">
        <v>3.9140999999999999</v>
      </c>
      <c r="AS2530" s="2">
        <v>0.15</v>
      </c>
      <c r="AT2530" s="2">
        <v>0.3</v>
      </c>
      <c r="AU2530" s="2">
        <v>50</v>
      </c>
      <c r="AV2530" s="2">
        <v>6.4439000000000002</v>
      </c>
      <c r="AW2530" s="2">
        <v>0.37</v>
      </c>
      <c r="AX2530" s="2">
        <v>1.1000000000000001</v>
      </c>
      <c r="AY2530" s="2">
        <v>33.299999999999997</v>
      </c>
      <c r="AZ2530" s="2">
        <v>21.032599999999999</v>
      </c>
      <c r="BA2530" s="2">
        <v>0.86</v>
      </c>
      <c r="BB2530" s="2">
        <v>1.2</v>
      </c>
      <c r="BC2530" s="2">
        <v>70.2</v>
      </c>
      <c r="BD2530" s="2">
        <v>65.4499</v>
      </c>
      <c r="BE2530" s="4" t="str">
        <f t="shared" si="392"/>
        <v>NO APLICA</v>
      </c>
      <c r="BF2530" s="4">
        <f t="shared" si="393"/>
        <v>0.43720000000000009</v>
      </c>
      <c r="BG2530">
        <f t="shared" si="394"/>
        <v>0.18</v>
      </c>
      <c r="BH2530">
        <f t="shared" si="395"/>
        <v>0.15</v>
      </c>
      <c r="BI2530">
        <f t="shared" si="396"/>
        <v>0.86</v>
      </c>
      <c r="BJ2530">
        <f t="shared" si="397"/>
        <v>0.61</v>
      </c>
      <c r="BK2530">
        <f t="shared" si="398"/>
        <v>0.35</v>
      </c>
      <c r="BL2530">
        <f t="shared" si="399"/>
        <v>150.92999999999947</v>
      </c>
    </row>
    <row r="2531" spans="1:64" x14ac:dyDescent="0.2">
      <c r="A2531" s="1">
        <v>2529</v>
      </c>
      <c r="B2531" s="7" t="s">
        <v>2</v>
      </c>
      <c r="C2531" s="3">
        <v>40008</v>
      </c>
      <c r="D2531" s="4" t="s">
        <v>627</v>
      </c>
      <c r="E2531" s="4" t="s">
        <v>164</v>
      </c>
      <c r="F2531" s="5" t="str">
        <f t="shared" si="390"/>
        <v>M</v>
      </c>
      <c r="G2531" s="6">
        <v>0.87291666666666667</v>
      </c>
      <c r="H2531" s="6">
        <v>0.9145833333333333</v>
      </c>
      <c r="I2531" s="85">
        <f t="shared" si="391"/>
        <v>59.999999999999943</v>
      </c>
      <c r="J2531" s="86">
        <f>I2531*Segmentos!$D$7*(AH2531%)*IF(ISNUMBER(AI2531),AI2531%,0)</f>
        <v>874607.99999999907</v>
      </c>
      <c r="K2531" s="86">
        <f>I2531*Segmentos!$D$7*(AL2531%)*IF(ISNUMBER(AM2531),AM2531%,0)</f>
        <v>1332863.9999999991</v>
      </c>
      <c r="L2531" s="4"/>
      <c r="M2531" s="2">
        <v>4.6399999999999997</v>
      </c>
      <c r="N2531" s="2">
        <v>14.5</v>
      </c>
      <c r="O2531" s="2">
        <v>32</v>
      </c>
      <c r="P2531" s="2">
        <v>81.672600000000003</v>
      </c>
      <c r="Q2531" s="2">
        <v>3.93</v>
      </c>
      <c r="R2531" s="2">
        <v>10.8</v>
      </c>
      <c r="S2531" s="2">
        <v>36.5</v>
      </c>
      <c r="T2531" s="2">
        <v>11.542199999999999</v>
      </c>
      <c r="U2531" s="2">
        <v>3.95</v>
      </c>
      <c r="V2531" s="2">
        <v>14</v>
      </c>
      <c r="W2531" s="2">
        <v>28.3</v>
      </c>
      <c r="X2531" s="2">
        <v>14.5809</v>
      </c>
      <c r="Y2531" s="2">
        <v>4.32</v>
      </c>
      <c r="Z2531" s="2">
        <v>14.3</v>
      </c>
      <c r="AA2531" s="2">
        <v>30.2</v>
      </c>
      <c r="AB2531" s="2">
        <v>22.413499999999999</v>
      </c>
      <c r="AC2531" s="2">
        <v>5.74</v>
      </c>
      <c r="AD2531" s="2">
        <v>16.899999999999999</v>
      </c>
      <c r="AE2531" s="2">
        <v>34</v>
      </c>
      <c r="AF2531" s="2">
        <v>33.136000000000003</v>
      </c>
      <c r="AG2531" s="20">
        <v>3.64</v>
      </c>
      <c r="AH2531" s="20">
        <v>13.3</v>
      </c>
      <c r="AI2531" s="20">
        <v>27.4</v>
      </c>
      <c r="AJ2531" s="20">
        <v>30.393000000000001</v>
      </c>
      <c r="AK2531" s="18">
        <v>5.55</v>
      </c>
      <c r="AL2531" s="18">
        <v>15.6</v>
      </c>
      <c r="AM2531" s="18">
        <v>35.6</v>
      </c>
      <c r="AN2531" s="18">
        <v>51.279600000000002</v>
      </c>
      <c r="AO2531" s="2">
        <v>4.45</v>
      </c>
      <c r="AP2531" s="2">
        <v>12.4</v>
      </c>
      <c r="AQ2531" s="2">
        <v>36</v>
      </c>
      <c r="AR2531" s="2">
        <v>8.5601000000000003</v>
      </c>
      <c r="AS2531" s="2">
        <v>6.2</v>
      </c>
      <c r="AT2531" s="2">
        <v>14</v>
      </c>
      <c r="AU2531" s="2">
        <v>44.4</v>
      </c>
      <c r="AV2531" s="2">
        <v>24.0396</v>
      </c>
      <c r="AW2531" s="2">
        <v>4.92</v>
      </c>
      <c r="AX2531" s="2">
        <v>17</v>
      </c>
      <c r="AY2531" s="2">
        <v>29</v>
      </c>
      <c r="AZ2531" s="2">
        <v>24.8873</v>
      </c>
      <c r="BA2531" s="2">
        <v>3.59</v>
      </c>
      <c r="BB2531" s="2">
        <v>13.5</v>
      </c>
      <c r="BC2531" s="2">
        <v>26.5</v>
      </c>
      <c r="BD2531" s="2">
        <v>24.185500000000001</v>
      </c>
      <c r="BE2531" s="4" t="str">
        <f t="shared" si="392"/>
        <v>NO APLICA</v>
      </c>
      <c r="BF2531" s="4">
        <f t="shared" si="393"/>
        <v>5.3581999999999992</v>
      </c>
      <c r="BG2531">
        <f t="shared" si="394"/>
        <v>4.45</v>
      </c>
      <c r="BH2531">
        <f t="shared" si="395"/>
        <v>6.2</v>
      </c>
      <c r="BI2531">
        <f t="shared" si="396"/>
        <v>4.92</v>
      </c>
      <c r="BJ2531">
        <f t="shared" si="397"/>
        <v>5.55</v>
      </c>
      <c r="BK2531">
        <f t="shared" si="398"/>
        <v>3.64</v>
      </c>
      <c r="BL2531">
        <f t="shared" si="399"/>
        <v>27839.999999999975</v>
      </c>
    </row>
    <row r="2532" spans="1:64" x14ac:dyDescent="0.2">
      <c r="A2532" s="1">
        <v>2530</v>
      </c>
      <c r="B2532" s="7" t="s">
        <v>16</v>
      </c>
      <c r="C2532" s="3">
        <v>40008</v>
      </c>
      <c r="D2532" s="4" t="s">
        <v>626</v>
      </c>
      <c r="E2532" s="4" t="s">
        <v>166</v>
      </c>
      <c r="F2532" s="5" t="str">
        <f t="shared" si="390"/>
        <v>M</v>
      </c>
      <c r="G2532" s="6">
        <v>0.91319444444444453</v>
      </c>
      <c r="H2532" s="6">
        <v>0.91666666666666663</v>
      </c>
      <c r="I2532" s="85">
        <f t="shared" si="391"/>
        <v>4.9999999999998224</v>
      </c>
      <c r="J2532" s="86">
        <f>I2532*Segmentos!$D$7*(AH2532%)*IF(ISNUMBER(AI2532),AI2532%,0)</f>
        <v>180991.99999999354</v>
      </c>
      <c r="K2532" s="86">
        <f>I2532*Segmentos!$D$7*(AL2532%)*IF(ISNUMBER(AM2532),AM2532%,0)</f>
        <v>297191.99999998946</v>
      </c>
      <c r="L2532" s="4"/>
      <c r="M2532" s="2">
        <v>12.12</v>
      </c>
      <c r="N2532" s="2">
        <v>14.5</v>
      </c>
      <c r="O2532" s="2">
        <v>83.7</v>
      </c>
      <c r="P2532" s="2">
        <v>87.773399999999995</v>
      </c>
      <c r="Q2532" s="2">
        <v>7.44</v>
      </c>
      <c r="R2532" s="2">
        <v>9.6999999999999993</v>
      </c>
      <c r="S2532" s="2">
        <v>76.400000000000006</v>
      </c>
      <c r="T2532" s="2">
        <v>8.9944000000000006</v>
      </c>
      <c r="U2532" s="2">
        <v>8.2200000000000006</v>
      </c>
      <c r="V2532" s="2">
        <v>9.5</v>
      </c>
      <c r="W2532" s="2">
        <v>86.9</v>
      </c>
      <c r="X2532" s="2">
        <v>12.478300000000001</v>
      </c>
      <c r="Y2532" s="2">
        <v>11.52</v>
      </c>
      <c r="Z2532" s="2">
        <v>14.3</v>
      </c>
      <c r="AA2532" s="2">
        <v>80.7</v>
      </c>
      <c r="AB2532" s="2">
        <v>24.6388</v>
      </c>
      <c r="AC2532" s="2">
        <v>17.52</v>
      </c>
      <c r="AD2532" s="2">
        <v>20.3</v>
      </c>
      <c r="AE2532" s="2">
        <v>86.5</v>
      </c>
      <c r="AF2532" s="2">
        <v>41.661900000000003</v>
      </c>
      <c r="AG2532" s="20">
        <v>9.08</v>
      </c>
      <c r="AH2532" s="20">
        <v>11.2</v>
      </c>
      <c r="AI2532" s="20">
        <v>80.8</v>
      </c>
      <c r="AJ2532" s="20">
        <v>31.214300000000001</v>
      </c>
      <c r="AK2532" s="18">
        <v>14.86</v>
      </c>
      <c r="AL2532" s="18">
        <v>17.399999999999999</v>
      </c>
      <c r="AM2532" s="18">
        <v>85.4</v>
      </c>
      <c r="AN2532" s="18">
        <v>56.559100000000001</v>
      </c>
      <c r="AO2532" s="2">
        <v>7.9</v>
      </c>
      <c r="AP2532" s="2">
        <v>9.6</v>
      </c>
      <c r="AQ2532" s="2">
        <v>81.900000000000006</v>
      </c>
      <c r="AR2532" s="2">
        <v>6.2535999999999996</v>
      </c>
      <c r="AS2532" s="2">
        <v>8.8800000000000008</v>
      </c>
      <c r="AT2532" s="2">
        <v>10.199999999999999</v>
      </c>
      <c r="AU2532" s="2">
        <v>87.1</v>
      </c>
      <c r="AV2532" s="2">
        <v>14.166399999999999</v>
      </c>
      <c r="AW2532" s="2">
        <v>12.83</v>
      </c>
      <c r="AX2532" s="2">
        <v>15.2</v>
      </c>
      <c r="AY2532" s="2">
        <v>84.5</v>
      </c>
      <c r="AZ2532" s="2">
        <v>26.713899999999999</v>
      </c>
      <c r="BA2532" s="2">
        <v>14.65</v>
      </c>
      <c r="BB2532" s="2">
        <v>17.8</v>
      </c>
      <c r="BC2532" s="2">
        <v>82.4</v>
      </c>
      <c r="BD2532" s="2">
        <v>40.639499999999998</v>
      </c>
      <c r="BE2532" s="4" t="str">
        <f t="shared" si="392"/>
        <v>NO APLICA</v>
      </c>
      <c r="BF2532" s="4">
        <f t="shared" si="393"/>
        <v>11.246599999999999</v>
      </c>
      <c r="BG2532">
        <f t="shared" si="394"/>
        <v>7.9</v>
      </c>
      <c r="BH2532">
        <f t="shared" si="395"/>
        <v>8.8800000000000008</v>
      </c>
      <c r="BI2532">
        <f t="shared" si="396"/>
        <v>14.65</v>
      </c>
      <c r="BJ2532">
        <f t="shared" si="397"/>
        <v>14.86</v>
      </c>
      <c r="BK2532">
        <f t="shared" si="398"/>
        <v>9.08</v>
      </c>
      <c r="BL2532">
        <f t="shared" si="399"/>
        <v>6068.2499999997854</v>
      </c>
    </row>
    <row r="2533" spans="1:64" x14ac:dyDescent="0.2">
      <c r="A2533" s="1">
        <v>2531</v>
      </c>
      <c r="B2533" s="7" t="s">
        <v>22</v>
      </c>
      <c r="C2533" s="3">
        <v>40008</v>
      </c>
      <c r="D2533" s="4" t="s">
        <v>629</v>
      </c>
      <c r="E2533" s="4" t="s">
        <v>164</v>
      </c>
      <c r="F2533" s="5" t="str">
        <f t="shared" si="390"/>
        <v>M</v>
      </c>
      <c r="G2533" s="6">
        <v>0.83194444444444438</v>
      </c>
      <c r="H2533" s="6">
        <v>0.87361111111111101</v>
      </c>
      <c r="I2533" s="85">
        <f t="shared" si="391"/>
        <v>59.999999999999943</v>
      </c>
      <c r="J2533" s="86">
        <f>I2533*Segmentos!$D$7*(AH2533%)*IF(ISNUMBER(AI2533),AI2533%,0)</f>
        <v>345383.99999999965</v>
      </c>
      <c r="K2533" s="86">
        <f>I2533*Segmentos!$D$7*(AL2533%)*IF(ISNUMBER(AM2533),AM2533%,0)</f>
        <v>306431.99999999971</v>
      </c>
      <c r="L2533" s="4"/>
      <c r="M2533" s="2">
        <v>1.36</v>
      </c>
      <c r="N2533" s="2">
        <v>3.2</v>
      </c>
      <c r="O2533" s="2">
        <v>42.2</v>
      </c>
      <c r="P2533" s="2">
        <v>83.027199999999993</v>
      </c>
      <c r="Q2533" s="2">
        <v>0.09</v>
      </c>
      <c r="R2533" s="2">
        <v>1.1000000000000001</v>
      </c>
      <c r="S2533" s="2">
        <v>8.3000000000000007</v>
      </c>
      <c r="T2533" s="2">
        <v>0.90749999999999997</v>
      </c>
      <c r="U2533" s="2">
        <v>0.12</v>
      </c>
      <c r="V2533" s="2">
        <v>1.2</v>
      </c>
      <c r="W2533" s="2">
        <v>9.6999999999999993</v>
      </c>
      <c r="X2533" s="2">
        <v>1.4890000000000001</v>
      </c>
      <c r="Y2533" s="2">
        <v>0.71</v>
      </c>
      <c r="Z2533" s="2">
        <v>3</v>
      </c>
      <c r="AA2533" s="2">
        <v>23.7</v>
      </c>
      <c r="AB2533" s="2">
        <v>12.8102</v>
      </c>
      <c r="AC2533" s="2">
        <v>3.37</v>
      </c>
      <c r="AD2533" s="2">
        <v>5.8</v>
      </c>
      <c r="AE2533" s="2">
        <v>58.3</v>
      </c>
      <c r="AF2533" s="2">
        <v>67.820599999999999</v>
      </c>
      <c r="AG2533" s="20">
        <v>1.45</v>
      </c>
      <c r="AH2533" s="20">
        <v>4.0999999999999996</v>
      </c>
      <c r="AI2533" s="20">
        <v>35.1</v>
      </c>
      <c r="AJ2533" s="20">
        <v>42.137300000000003</v>
      </c>
      <c r="AK2533" s="18">
        <v>1.27</v>
      </c>
      <c r="AL2533" s="18">
        <v>2.4</v>
      </c>
      <c r="AM2533" s="18">
        <v>53.2</v>
      </c>
      <c r="AN2533" s="18">
        <v>40.89</v>
      </c>
      <c r="AO2533" s="2">
        <v>1.6</v>
      </c>
      <c r="AP2533" s="2">
        <v>4.5</v>
      </c>
      <c r="AQ2533" s="2">
        <v>35.4</v>
      </c>
      <c r="AR2533" s="2">
        <v>10.723599999999999</v>
      </c>
      <c r="AS2533" s="2">
        <v>0.93</v>
      </c>
      <c r="AT2533" s="2">
        <v>2.6</v>
      </c>
      <c r="AU2533" s="2">
        <v>35.4</v>
      </c>
      <c r="AV2533" s="2">
        <v>12.517300000000001</v>
      </c>
      <c r="AW2533" s="2">
        <v>1.08</v>
      </c>
      <c r="AX2533" s="2">
        <v>3.3</v>
      </c>
      <c r="AY2533" s="2">
        <v>32.6</v>
      </c>
      <c r="AZ2533" s="2">
        <v>19.087499999999999</v>
      </c>
      <c r="BA2533" s="2">
        <v>1.73</v>
      </c>
      <c r="BB2533" s="2">
        <v>3.1</v>
      </c>
      <c r="BC2533" s="2">
        <v>56.1</v>
      </c>
      <c r="BD2533" s="2">
        <v>40.698900000000002</v>
      </c>
      <c r="BE2533" s="4" t="str">
        <f t="shared" si="392"/>
        <v>NO APLICA</v>
      </c>
      <c r="BF2533" s="4">
        <f t="shared" si="393"/>
        <v>1.3193999999999999</v>
      </c>
      <c r="BG2533">
        <f t="shared" si="394"/>
        <v>1.6</v>
      </c>
      <c r="BH2533">
        <f t="shared" si="395"/>
        <v>0.93</v>
      </c>
      <c r="BI2533">
        <f t="shared" si="396"/>
        <v>1.73</v>
      </c>
      <c r="BJ2533">
        <f t="shared" si="397"/>
        <v>1.27</v>
      </c>
      <c r="BK2533">
        <f t="shared" si="398"/>
        <v>1.45</v>
      </c>
      <c r="BL2533">
        <f t="shared" si="399"/>
        <v>8102.3999999999933</v>
      </c>
    </row>
    <row r="2534" spans="1:64" x14ac:dyDescent="0.2">
      <c r="A2534" s="1">
        <v>2532</v>
      </c>
      <c r="B2534" s="7" t="s">
        <v>4</v>
      </c>
      <c r="C2534" s="3">
        <v>40008</v>
      </c>
      <c r="D2534" s="4" t="s">
        <v>3</v>
      </c>
      <c r="E2534" s="4" t="s">
        <v>165</v>
      </c>
      <c r="F2534" s="5" t="str">
        <f t="shared" si="390"/>
        <v>M</v>
      </c>
      <c r="G2534" s="6">
        <v>0.77777777777777779</v>
      </c>
      <c r="H2534" s="6">
        <v>0.87361111111111101</v>
      </c>
      <c r="I2534" s="85">
        <f t="shared" si="391"/>
        <v>137.99999999999983</v>
      </c>
      <c r="J2534" s="86">
        <f>I2534*Segmentos!$D$7*(AH2534%)*IF(ISNUMBER(AI2534),AI2534%,0)</f>
        <v>1556639.9999999979</v>
      </c>
      <c r="K2534" s="86">
        <f>I2534*Segmentos!$D$7*(AL2534%)*IF(ISNUMBER(AM2534),AM2534%,0)</f>
        <v>1629503.9999999981</v>
      </c>
      <c r="L2534" s="4"/>
      <c r="M2534" s="2">
        <v>2.88</v>
      </c>
      <c r="N2534" s="2">
        <v>12</v>
      </c>
      <c r="O2534" s="2">
        <v>24.1</v>
      </c>
      <c r="P2534" s="2">
        <v>67.2667</v>
      </c>
      <c r="Q2534" s="2">
        <v>3.15</v>
      </c>
      <c r="R2534" s="2">
        <v>11.9</v>
      </c>
      <c r="S2534" s="2">
        <v>26.6</v>
      </c>
      <c r="T2534" s="2">
        <v>12.2597</v>
      </c>
      <c r="U2534" s="2">
        <v>4.01</v>
      </c>
      <c r="V2534" s="2">
        <v>17.2</v>
      </c>
      <c r="W2534" s="2">
        <v>23.2</v>
      </c>
      <c r="X2534" s="2">
        <v>19.602599999999999</v>
      </c>
      <c r="Y2534" s="2">
        <v>2.37</v>
      </c>
      <c r="Z2534" s="2">
        <v>11.1</v>
      </c>
      <c r="AA2534" s="2">
        <v>21.3</v>
      </c>
      <c r="AB2534" s="2">
        <v>16.348099999999999</v>
      </c>
      <c r="AC2534" s="2">
        <v>2.4900000000000002</v>
      </c>
      <c r="AD2534" s="2">
        <v>9.4</v>
      </c>
      <c r="AE2534" s="2">
        <v>26.5</v>
      </c>
      <c r="AF2534" s="2">
        <v>19.0564</v>
      </c>
      <c r="AG2534" s="20">
        <v>2.81</v>
      </c>
      <c r="AH2534" s="20">
        <v>12</v>
      </c>
      <c r="AI2534" s="20">
        <v>23.5</v>
      </c>
      <c r="AJ2534" s="20">
        <v>31.159500000000001</v>
      </c>
      <c r="AK2534" s="18">
        <v>2.94</v>
      </c>
      <c r="AL2534" s="18">
        <v>12</v>
      </c>
      <c r="AM2534" s="18">
        <v>24.6</v>
      </c>
      <c r="AN2534" s="18">
        <v>36.107199999999999</v>
      </c>
      <c r="AO2534" s="2">
        <v>1.36</v>
      </c>
      <c r="AP2534" s="2">
        <v>7.6</v>
      </c>
      <c r="AQ2534" s="2">
        <v>18</v>
      </c>
      <c r="AR2534" s="2">
        <v>3.4727000000000001</v>
      </c>
      <c r="AS2534" s="2">
        <v>1.42</v>
      </c>
      <c r="AT2534" s="2">
        <v>10.7</v>
      </c>
      <c r="AU2534" s="2">
        <v>13.3</v>
      </c>
      <c r="AV2534" s="2">
        <v>7.3113999999999999</v>
      </c>
      <c r="AW2534" s="2">
        <v>3.19</v>
      </c>
      <c r="AX2534" s="2">
        <v>14.1</v>
      </c>
      <c r="AY2534" s="2">
        <v>22.7</v>
      </c>
      <c r="AZ2534" s="2">
        <v>21.397099999999998</v>
      </c>
      <c r="BA2534" s="2">
        <v>3.93</v>
      </c>
      <c r="BB2534" s="2">
        <v>12.3</v>
      </c>
      <c r="BC2534" s="2">
        <v>31.8</v>
      </c>
      <c r="BD2534" s="2">
        <v>35.085599999999999</v>
      </c>
      <c r="BE2534" s="4" t="str">
        <f t="shared" si="392"/>
        <v>ABURRIDO</v>
      </c>
      <c r="BF2534" s="4">
        <f t="shared" si="393"/>
        <v>2.4606000000000003</v>
      </c>
      <c r="BG2534">
        <f t="shared" si="394"/>
        <v>1.36</v>
      </c>
      <c r="BH2534">
        <f t="shared" si="395"/>
        <v>1.42</v>
      </c>
      <c r="BI2534">
        <f t="shared" si="396"/>
        <v>3.93</v>
      </c>
      <c r="BJ2534">
        <f t="shared" si="397"/>
        <v>2.94</v>
      </c>
      <c r="BK2534">
        <f t="shared" si="398"/>
        <v>2.81</v>
      </c>
      <c r="BL2534">
        <f t="shared" si="399"/>
        <v>39909.599999999955</v>
      </c>
    </row>
    <row r="2535" spans="1:64" x14ac:dyDescent="0.2">
      <c r="A2535" s="1">
        <v>2533</v>
      </c>
      <c r="B2535" s="7" t="s">
        <v>15</v>
      </c>
      <c r="C2535" s="3">
        <v>40009</v>
      </c>
      <c r="D2535" s="4" t="s">
        <v>626</v>
      </c>
      <c r="E2535" s="4" t="s">
        <v>164</v>
      </c>
      <c r="F2535" s="5" t="str">
        <f t="shared" si="390"/>
        <v>W</v>
      </c>
      <c r="G2535" s="6">
        <v>0.875</v>
      </c>
      <c r="H2535" s="6">
        <v>0.9145833333333333</v>
      </c>
      <c r="I2535" s="85">
        <f t="shared" si="391"/>
        <v>56.999999999999957</v>
      </c>
      <c r="J2535" s="86">
        <f>I2535*Segmentos!$D$7*(AH2535%)*IF(ISNUMBER(AI2535),AI2535%,0)</f>
        <v>1572105.5999999985</v>
      </c>
      <c r="K2535" s="86">
        <f>I2535*Segmentos!$D$7*(AL2535%)*IF(ISNUMBER(AM2535),AM2535%,0)</f>
        <v>2015269.1999999986</v>
      </c>
      <c r="L2535" s="4"/>
      <c r="M2535" s="2">
        <v>7.92</v>
      </c>
      <c r="N2535" s="2">
        <v>18.899999999999999</v>
      </c>
      <c r="O2535" s="2">
        <v>41.9</v>
      </c>
      <c r="P2535" s="2">
        <v>90.316800000000001</v>
      </c>
      <c r="Q2535" s="2">
        <v>5.12</v>
      </c>
      <c r="R2535" s="2">
        <v>9.8000000000000007</v>
      </c>
      <c r="S2535" s="2">
        <v>52</v>
      </c>
      <c r="T2535" s="2">
        <v>9.7294999999999998</v>
      </c>
      <c r="U2535" s="2">
        <v>5.43</v>
      </c>
      <c r="V2535" s="2">
        <v>14.8</v>
      </c>
      <c r="W2535" s="2">
        <v>36.700000000000003</v>
      </c>
      <c r="X2535" s="2">
        <v>12.9659</v>
      </c>
      <c r="Y2535" s="2">
        <v>7.46</v>
      </c>
      <c r="Z2535" s="2">
        <v>22</v>
      </c>
      <c r="AA2535" s="2">
        <v>33.9</v>
      </c>
      <c r="AB2535" s="2">
        <v>25.1188</v>
      </c>
      <c r="AC2535" s="2">
        <v>11.36</v>
      </c>
      <c r="AD2535" s="2">
        <v>23.3</v>
      </c>
      <c r="AE2535" s="2">
        <v>48.7</v>
      </c>
      <c r="AF2535" s="2">
        <v>42.502600000000001</v>
      </c>
      <c r="AG2535" s="20">
        <v>6.88</v>
      </c>
      <c r="AH2535" s="20">
        <v>16.899999999999999</v>
      </c>
      <c r="AI2535" s="20">
        <v>40.799999999999997</v>
      </c>
      <c r="AJ2535" s="20">
        <v>37.228200000000001</v>
      </c>
      <c r="AK2535" s="18">
        <v>8.86</v>
      </c>
      <c r="AL2535" s="18">
        <v>20.7</v>
      </c>
      <c r="AM2535" s="18">
        <v>42.7</v>
      </c>
      <c r="AN2535" s="18">
        <v>53.0886</v>
      </c>
      <c r="AO2535" s="2">
        <v>5.44</v>
      </c>
      <c r="AP2535" s="2">
        <v>17.100000000000001</v>
      </c>
      <c r="AQ2535" s="2">
        <v>31.7</v>
      </c>
      <c r="AR2535" s="2">
        <v>6.7804000000000002</v>
      </c>
      <c r="AS2535" s="2">
        <v>6.56</v>
      </c>
      <c r="AT2535" s="2">
        <v>17.5</v>
      </c>
      <c r="AU2535" s="2">
        <v>37.4</v>
      </c>
      <c r="AV2535" s="2">
        <v>16.464300000000001</v>
      </c>
      <c r="AW2535" s="2">
        <v>9.66</v>
      </c>
      <c r="AX2535" s="2">
        <v>19.899999999999999</v>
      </c>
      <c r="AY2535" s="2">
        <v>48.5</v>
      </c>
      <c r="AZ2535" s="2">
        <v>31.677700000000002</v>
      </c>
      <c r="BA2535" s="2">
        <v>8.11</v>
      </c>
      <c r="BB2535" s="2">
        <v>19.5</v>
      </c>
      <c r="BC2535" s="2">
        <v>41.7</v>
      </c>
      <c r="BD2535" s="2">
        <v>35.394300000000001</v>
      </c>
      <c r="BE2535" s="4" t="str">
        <f t="shared" si="392"/>
        <v>NO APLICA</v>
      </c>
      <c r="BF2535" s="4">
        <f t="shared" si="393"/>
        <v>7.6796000000000006</v>
      </c>
      <c r="BG2535">
        <f t="shared" si="394"/>
        <v>5.44</v>
      </c>
      <c r="BH2535">
        <f t="shared" si="395"/>
        <v>6.56</v>
      </c>
      <c r="BI2535">
        <f t="shared" si="396"/>
        <v>9.66</v>
      </c>
      <c r="BJ2535">
        <f t="shared" si="397"/>
        <v>8.86</v>
      </c>
      <c r="BK2535">
        <f t="shared" si="398"/>
        <v>6.88</v>
      </c>
      <c r="BL2535">
        <f t="shared" si="399"/>
        <v>45138.869999999959</v>
      </c>
    </row>
    <row r="2536" spans="1:64" x14ac:dyDescent="0.2">
      <c r="A2536" s="1">
        <v>2534</v>
      </c>
      <c r="B2536" s="7" t="s">
        <v>105</v>
      </c>
      <c r="C2536" s="3">
        <v>40009</v>
      </c>
      <c r="D2536" s="4" t="s">
        <v>629</v>
      </c>
      <c r="E2536" s="4" t="s">
        <v>169</v>
      </c>
      <c r="F2536" s="5" t="str">
        <f t="shared" si="390"/>
        <v>W</v>
      </c>
      <c r="G2536" s="6">
        <v>0.91874999999999996</v>
      </c>
      <c r="H2536" s="6">
        <v>0.95208333333333339</v>
      </c>
      <c r="I2536" s="85">
        <f t="shared" si="391"/>
        <v>48.000000000000149</v>
      </c>
      <c r="J2536" s="86">
        <f>I2536*Segmentos!$D$7*(AH2536%)*IF(ISNUMBER(AI2536),AI2536%,0)</f>
        <v>138720.00000000044</v>
      </c>
      <c r="K2536" s="86">
        <f>I2536*Segmentos!$D$7*(AL2536%)*IF(ISNUMBER(AM2536),AM2536%,0)</f>
        <v>88166.400000000256</v>
      </c>
      <c r="L2536" s="4" t="s">
        <v>508</v>
      </c>
      <c r="M2536" s="2">
        <v>0.59</v>
      </c>
      <c r="N2536" s="2">
        <v>1.6</v>
      </c>
      <c r="O2536" s="2">
        <v>37.9</v>
      </c>
      <c r="P2536" s="2">
        <v>91.107100000000003</v>
      </c>
      <c r="Q2536" s="2">
        <v>0.11</v>
      </c>
      <c r="R2536" s="2">
        <v>0.2</v>
      </c>
      <c r="S2536" s="2">
        <v>47.9</v>
      </c>
      <c r="T2536" s="2">
        <v>2.9346000000000001</v>
      </c>
      <c r="U2536" s="2">
        <v>0.32</v>
      </c>
      <c r="V2536" s="2">
        <v>0.9</v>
      </c>
      <c r="W2536" s="2">
        <v>37.299999999999997</v>
      </c>
      <c r="X2536" s="2">
        <v>10.3592</v>
      </c>
      <c r="Y2536" s="2">
        <v>1.2</v>
      </c>
      <c r="Z2536" s="2">
        <v>2.2999999999999998</v>
      </c>
      <c r="AA2536" s="2">
        <v>52.8</v>
      </c>
      <c r="AB2536" s="2">
        <v>54.459800000000001</v>
      </c>
      <c r="AC2536" s="2">
        <v>0.46</v>
      </c>
      <c r="AD2536" s="2">
        <v>2</v>
      </c>
      <c r="AE2536" s="2">
        <v>22.6</v>
      </c>
      <c r="AF2536" s="2">
        <v>23.3536</v>
      </c>
      <c r="AG2536" s="20">
        <v>0.74</v>
      </c>
      <c r="AH2536" s="20">
        <v>1.7</v>
      </c>
      <c r="AI2536" s="20">
        <v>42.5</v>
      </c>
      <c r="AJ2536" s="20">
        <v>53.910499999999999</v>
      </c>
      <c r="AK2536" s="18">
        <v>0.46</v>
      </c>
      <c r="AL2536" s="18">
        <v>1.4</v>
      </c>
      <c r="AM2536" s="18">
        <v>32.799999999999997</v>
      </c>
      <c r="AN2536" s="18">
        <v>37.196599999999997</v>
      </c>
      <c r="AO2536" s="2">
        <v>0.01</v>
      </c>
      <c r="AP2536" s="2">
        <v>0.2</v>
      </c>
      <c r="AQ2536" s="2">
        <v>6.3</v>
      </c>
      <c r="AR2536" s="2">
        <v>0.1779</v>
      </c>
      <c r="AS2536" s="2">
        <v>0.21</v>
      </c>
      <c r="AT2536" s="2">
        <v>0.6</v>
      </c>
      <c r="AU2536" s="2">
        <v>35</v>
      </c>
      <c r="AV2536" s="2">
        <v>7.0214999999999996</v>
      </c>
      <c r="AW2536" s="2">
        <v>0.69</v>
      </c>
      <c r="AX2536" s="2">
        <v>1.3</v>
      </c>
      <c r="AY2536" s="2">
        <v>55.4</v>
      </c>
      <c r="AZ2536" s="2">
        <v>30.5426</v>
      </c>
      <c r="BA2536" s="2">
        <v>0.91</v>
      </c>
      <c r="BB2536" s="2">
        <v>2.8</v>
      </c>
      <c r="BC2536" s="2">
        <v>32.9</v>
      </c>
      <c r="BD2536" s="2">
        <v>53.365099999999998</v>
      </c>
      <c r="BE2536" s="4" t="str">
        <f t="shared" si="392"/>
        <v>NO APLICA</v>
      </c>
      <c r="BF2536" s="4">
        <f t="shared" si="393"/>
        <v>0.47239999999999993</v>
      </c>
      <c r="BG2536">
        <f t="shared" si="394"/>
        <v>0.01</v>
      </c>
      <c r="BH2536">
        <f t="shared" si="395"/>
        <v>0.21</v>
      </c>
      <c r="BI2536">
        <f t="shared" si="396"/>
        <v>0.91</v>
      </c>
      <c r="BJ2536">
        <f t="shared" si="397"/>
        <v>0.46</v>
      </c>
      <c r="BK2536">
        <f t="shared" si="398"/>
        <v>0.74</v>
      </c>
      <c r="BL2536">
        <f t="shared" si="399"/>
        <v>2910.7200000000089</v>
      </c>
    </row>
    <row r="2537" spans="1:64" x14ac:dyDescent="0.2">
      <c r="A2537" s="1">
        <v>2535</v>
      </c>
      <c r="B2537" s="7" t="s">
        <v>5</v>
      </c>
      <c r="C2537" s="3">
        <v>40009</v>
      </c>
      <c r="D2537" s="4" t="s">
        <v>3</v>
      </c>
      <c r="E2537" s="4" t="s">
        <v>164</v>
      </c>
      <c r="F2537" s="5" t="str">
        <f t="shared" si="390"/>
        <v>W</v>
      </c>
      <c r="G2537" s="6">
        <v>0.87361111111111101</v>
      </c>
      <c r="H2537" s="6">
        <v>0.91666666666666663</v>
      </c>
      <c r="I2537" s="85">
        <f t="shared" si="391"/>
        <v>62.000000000000099</v>
      </c>
      <c r="J2537" s="86">
        <f>I2537*Segmentos!$D$7*(AH2537%)*IF(ISNUMBER(AI2537),AI2537%,0)</f>
        <v>1355766.4000000025</v>
      </c>
      <c r="K2537" s="86">
        <f>I2537*Segmentos!$D$7*(AL2537%)*IF(ISNUMBER(AM2537),AM2537%,0)</f>
        <v>1301752.0000000021</v>
      </c>
      <c r="L2537" s="4"/>
      <c r="M2537" s="2">
        <v>5.35</v>
      </c>
      <c r="N2537" s="2">
        <v>15.1</v>
      </c>
      <c r="O2537" s="2">
        <v>35.4</v>
      </c>
      <c r="P2537" s="2">
        <v>82.339100000000002</v>
      </c>
      <c r="Q2537" s="2">
        <v>3.31</v>
      </c>
      <c r="R2537" s="2">
        <v>8.8000000000000007</v>
      </c>
      <c r="S2537" s="2">
        <v>37.6</v>
      </c>
      <c r="T2537" s="2">
        <v>8.5103000000000009</v>
      </c>
      <c r="U2537" s="2">
        <v>5.58</v>
      </c>
      <c r="V2537" s="2">
        <v>15</v>
      </c>
      <c r="W2537" s="2">
        <v>37.299999999999997</v>
      </c>
      <c r="X2537" s="2">
        <v>18.000299999999999</v>
      </c>
      <c r="Y2537" s="2">
        <v>7.25</v>
      </c>
      <c r="Z2537" s="2">
        <v>20.8</v>
      </c>
      <c r="AA2537" s="2">
        <v>34.799999999999997</v>
      </c>
      <c r="AB2537" s="2">
        <v>32.938800000000001</v>
      </c>
      <c r="AC2537" s="2">
        <v>4.53</v>
      </c>
      <c r="AD2537" s="2">
        <v>13.3</v>
      </c>
      <c r="AE2537" s="2">
        <v>34</v>
      </c>
      <c r="AF2537" s="2">
        <v>22.889700000000001</v>
      </c>
      <c r="AG2537" s="20">
        <v>5.46</v>
      </c>
      <c r="AH2537" s="20">
        <v>15.8</v>
      </c>
      <c r="AI2537" s="20">
        <v>34.6</v>
      </c>
      <c r="AJ2537" s="20">
        <v>39.857399999999998</v>
      </c>
      <c r="AK2537" s="18">
        <v>5.25</v>
      </c>
      <c r="AL2537" s="18">
        <v>14.5</v>
      </c>
      <c r="AM2537" s="18">
        <v>36.200000000000003</v>
      </c>
      <c r="AN2537" s="18">
        <v>42.481699999999996</v>
      </c>
      <c r="AO2537" s="2">
        <v>3.08</v>
      </c>
      <c r="AP2537" s="2">
        <v>13</v>
      </c>
      <c r="AQ2537" s="2">
        <v>23.7</v>
      </c>
      <c r="AR2537" s="2">
        <v>5.1833</v>
      </c>
      <c r="AS2537" s="2">
        <v>3.99</v>
      </c>
      <c r="AT2537" s="2">
        <v>14.1</v>
      </c>
      <c r="AU2537" s="2">
        <v>28.3</v>
      </c>
      <c r="AV2537" s="2">
        <v>13.525600000000001</v>
      </c>
      <c r="AW2537" s="2">
        <v>6.1</v>
      </c>
      <c r="AX2537" s="2">
        <v>15.8</v>
      </c>
      <c r="AY2537" s="2">
        <v>38.6</v>
      </c>
      <c r="AZ2537" s="2">
        <v>26.989799999999999</v>
      </c>
      <c r="BA2537" s="2">
        <v>6.22</v>
      </c>
      <c r="BB2537" s="2">
        <v>15.8</v>
      </c>
      <c r="BC2537" s="2">
        <v>39.4</v>
      </c>
      <c r="BD2537" s="2">
        <v>36.640500000000003</v>
      </c>
      <c r="BE2537" s="4" t="str">
        <f t="shared" si="392"/>
        <v>NO APLICA</v>
      </c>
      <c r="BF2537" s="4">
        <f t="shared" si="393"/>
        <v>4.8368000000000002</v>
      </c>
      <c r="BG2537">
        <f t="shared" si="394"/>
        <v>3.08</v>
      </c>
      <c r="BH2537">
        <f t="shared" si="395"/>
        <v>3.99</v>
      </c>
      <c r="BI2537">
        <f t="shared" si="396"/>
        <v>6.22</v>
      </c>
      <c r="BJ2537">
        <f t="shared" si="397"/>
        <v>5.25</v>
      </c>
      <c r="BK2537">
        <f t="shared" si="398"/>
        <v>5.46</v>
      </c>
      <c r="BL2537">
        <f t="shared" si="399"/>
        <v>33141.480000000054</v>
      </c>
    </row>
    <row r="2538" spans="1:64" x14ac:dyDescent="0.2">
      <c r="A2538" s="1">
        <v>2536</v>
      </c>
      <c r="B2538" s="7" t="s">
        <v>18</v>
      </c>
      <c r="C2538" s="3">
        <v>40009</v>
      </c>
      <c r="D2538" s="4" t="s">
        <v>17</v>
      </c>
      <c r="E2538" s="4" t="s">
        <v>168</v>
      </c>
      <c r="F2538" s="5" t="str">
        <f t="shared" si="390"/>
        <v>W</v>
      </c>
      <c r="G2538" s="6">
        <v>0.83333333333333337</v>
      </c>
      <c r="H2538" s="6">
        <v>0.9145833333333333</v>
      </c>
      <c r="I2538" s="85">
        <f t="shared" si="391"/>
        <v>116.9999999999999</v>
      </c>
      <c r="J2538" s="86">
        <f>I2538*Segmentos!$D$7*(AH2538%)*IF(ISNUMBER(AI2538),AI2538%,0)</f>
        <v>292031.99999999977</v>
      </c>
      <c r="K2538" s="86">
        <f>I2538*Segmentos!$D$7*(AL2538%)*IF(ISNUMBER(AM2538),AM2538%,0)</f>
        <v>395459.99999999971</v>
      </c>
      <c r="L2538" s="4" t="s">
        <v>509</v>
      </c>
      <c r="M2538" s="2">
        <v>0.75</v>
      </c>
      <c r="N2538" s="2">
        <v>2.5</v>
      </c>
      <c r="O2538" s="2">
        <v>29.6</v>
      </c>
      <c r="P2538" s="2">
        <v>93.502799999999993</v>
      </c>
      <c r="Q2538" s="2">
        <v>0.1</v>
      </c>
      <c r="R2538" s="2">
        <v>0.6</v>
      </c>
      <c r="S2538" s="2">
        <v>15.9</v>
      </c>
      <c r="T2538" s="2">
        <v>1.9819</v>
      </c>
      <c r="U2538" s="2">
        <v>0.05</v>
      </c>
      <c r="V2538" s="2">
        <v>1.4</v>
      </c>
      <c r="W2538" s="2">
        <v>3.9</v>
      </c>
      <c r="X2538" s="2">
        <v>1.3978999999999999</v>
      </c>
      <c r="Y2538" s="2">
        <v>0.96</v>
      </c>
      <c r="Z2538" s="2">
        <v>2.2000000000000002</v>
      </c>
      <c r="AA2538" s="2">
        <v>42.7</v>
      </c>
      <c r="AB2538" s="2">
        <v>35.424999999999997</v>
      </c>
      <c r="AC2538" s="2">
        <v>1.33</v>
      </c>
      <c r="AD2538" s="2">
        <v>4.5</v>
      </c>
      <c r="AE2538" s="2">
        <v>29.5</v>
      </c>
      <c r="AF2538" s="2">
        <v>54.698099999999997</v>
      </c>
      <c r="AG2538" s="20">
        <v>0.64</v>
      </c>
      <c r="AH2538" s="20">
        <v>2.4</v>
      </c>
      <c r="AI2538" s="20">
        <v>26</v>
      </c>
      <c r="AJ2538" s="20">
        <v>37.726100000000002</v>
      </c>
      <c r="AK2538" s="18">
        <v>0.85</v>
      </c>
      <c r="AL2538" s="18">
        <v>2.6</v>
      </c>
      <c r="AM2538" s="18">
        <v>32.5</v>
      </c>
      <c r="AN2538" s="18">
        <v>55.776699999999998</v>
      </c>
      <c r="AO2538" s="2">
        <v>0.31</v>
      </c>
      <c r="AP2538" s="2">
        <v>3.5</v>
      </c>
      <c r="AQ2538" s="2">
        <v>8.8000000000000007</v>
      </c>
      <c r="AR2538" s="2">
        <v>4.2096999999999998</v>
      </c>
      <c r="AS2538" s="2">
        <v>0.09</v>
      </c>
      <c r="AT2538" s="2">
        <v>0.4</v>
      </c>
      <c r="AU2538" s="2">
        <v>23.3</v>
      </c>
      <c r="AV2538" s="2">
        <v>2.4843000000000002</v>
      </c>
      <c r="AW2538" s="2">
        <v>0.95</v>
      </c>
      <c r="AX2538" s="2">
        <v>4.3</v>
      </c>
      <c r="AY2538" s="2">
        <v>22.4</v>
      </c>
      <c r="AZ2538" s="2">
        <v>34.283200000000001</v>
      </c>
      <c r="BA2538" s="2">
        <v>1.1000000000000001</v>
      </c>
      <c r="BB2538" s="2">
        <v>2.2000000000000002</v>
      </c>
      <c r="BC2538" s="2">
        <v>50</v>
      </c>
      <c r="BD2538" s="2">
        <v>52.525599999999997</v>
      </c>
      <c r="BE2538" s="4" t="str">
        <f t="shared" si="392"/>
        <v>ABURRIDO</v>
      </c>
      <c r="BF2538" s="4">
        <f t="shared" si="393"/>
        <v>0.55020000000000002</v>
      </c>
      <c r="BG2538">
        <f t="shared" si="394"/>
        <v>0.31</v>
      </c>
      <c r="BH2538">
        <f t="shared" si="395"/>
        <v>0.09</v>
      </c>
      <c r="BI2538">
        <f t="shared" si="396"/>
        <v>1.1000000000000001</v>
      </c>
      <c r="BJ2538">
        <f t="shared" si="397"/>
        <v>0.85</v>
      </c>
      <c r="BK2538">
        <f t="shared" si="398"/>
        <v>0.64</v>
      </c>
      <c r="BL2538">
        <f t="shared" si="399"/>
        <v>8657.9999999999945</v>
      </c>
    </row>
    <row r="2539" spans="1:64" x14ac:dyDescent="0.2">
      <c r="A2539" s="1">
        <v>2537</v>
      </c>
      <c r="B2539" s="7" t="s">
        <v>1</v>
      </c>
      <c r="C2539" s="3">
        <v>40009</v>
      </c>
      <c r="D2539" s="4" t="s">
        <v>627</v>
      </c>
      <c r="E2539" s="4" t="s">
        <v>163</v>
      </c>
      <c r="F2539" s="5" t="str">
        <f t="shared" si="390"/>
        <v>W</v>
      </c>
      <c r="G2539" s="6">
        <v>0.83750000000000002</v>
      </c>
      <c r="H2539" s="6">
        <v>0.87361111111111101</v>
      </c>
      <c r="I2539" s="85">
        <f t="shared" si="391"/>
        <v>51.999999999999815</v>
      </c>
      <c r="J2539" s="86">
        <f>I2539*Segmentos!$D$7*(AH2539%)*IF(ISNUMBER(AI2539),AI2539%,0)</f>
        <v>700335.99999999744</v>
      </c>
      <c r="K2539" s="86">
        <f>I2539*Segmentos!$D$7*(AL2539%)*IF(ISNUMBER(AM2539),AM2539%,0)</f>
        <v>1475302.3999999948</v>
      </c>
      <c r="L2539" s="4"/>
      <c r="M2539" s="2">
        <v>5.33</v>
      </c>
      <c r="N2539" s="2">
        <v>9.6</v>
      </c>
      <c r="O2539" s="2">
        <v>55.5</v>
      </c>
      <c r="P2539" s="2">
        <v>79.180199999999999</v>
      </c>
      <c r="Q2539" s="2">
        <v>3.66</v>
      </c>
      <c r="R2539" s="2">
        <v>8.1</v>
      </c>
      <c r="S2539" s="2">
        <v>45</v>
      </c>
      <c r="T2539" s="2">
        <v>9.0820000000000007</v>
      </c>
      <c r="U2539" s="2">
        <v>3.6</v>
      </c>
      <c r="V2539" s="2">
        <v>8.1999999999999993</v>
      </c>
      <c r="W2539" s="2">
        <v>44.1</v>
      </c>
      <c r="X2539" s="2">
        <v>11.2219</v>
      </c>
      <c r="Y2539" s="2">
        <v>4.9000000000000004</v>
      </c>
      <c r="Z2539" s="2">
        <v>10.4</v>
      </c>
      <c r="AA2539" s="2">
        <v>47.2</v>
      </c>
      <c r="AB2539" s="2">
        <v>21.507200000000001</v>
      </c>
      <c r="AC2539" s="2">
        <v>7.66</v>
      </c>
      <c r="AD2539" s="2">
        <v>10.6</v>
      </c>
      <c r="AE2539" s="2">
        <v>72.599999999999994</v>
      </c>
      <c r="AF2539" s="2">
        <v>37.369199999999999</v>
      </c>
      <c r="AG2539" s="20">
        <v>3.37</v>
      </c>
      <c r="AH2539" s="20">
        <v>6.5</v>
      </c>
      <c r="AI2539" s="20">
        <v>51.8</v>
      </c>
      <c r="AJ2539" s="20">
        <v>23.772400000000001</v>
      </c>
      <c r="AK2539" s="18">
        <v>7.09</v>
      </c>
      <c r="AL2539" s="18">
        <v>12.4</v>
      </c>
      <c r="AM2539" s="18">
        <v>57.2</v>
      </c>
      <c r="AN2539" s="18">
        <v>55.407800000000002</v>
      </c>
      <c r="AO2539" s="2">
        <v>3.92</v>
      </c>
      <c r="AP2539" s="2">
        <v>7.6</v>
      </c>
      <c r="AQ2539" s="2">
        <v>51.4</v>
      </c>
      <c r="AR2539" s="2">
        <v>6.3574000000000002</v>
      </c>
      <c r="AS2539" s="2">
        <v>4.74</v>
      </c>
      <c r="AT2539" s="2">
        <v>8.1999999999999993</v>
      </c>
      <c r="AU2539" s="2">
        <v>57.8</v>
      </c>
      <c r="AV2539" s="2">
        <v>15.5007</v>
      </c>
      <c r="AW2539" s="2">
        <v>6.47</v>
      </c>
      <c r="AX2539" s="2">
        <v>11.5</v>
      </c>
      <c r="AY2539" s="2">
        <v>56.2</v>
      </c>
      <c r="AZ2539" s="2">
        <v>27.6569</v>
      </c>
      <c r="BA2539" s="2">
        <v>5.21</v>
      </c>
      <c r="BB2539" s="2">
        <v>9.5</v>
      </c>
      <c r="BC2539" s="2">
        <v>54.6</v>
      </c>
      <c r="BD2539" s="2">
        <v>29.665199999999999</v>
      </c>
      <c r="BE2539" s="4" t="str">
        <f t="shared" si="392"/>
        <v>NO APLICA</v>
      </c>
      <c r="BF2539" s="4">
        <f t="shared" si="393"/>
        <v>5.3494000000000002</v>
      </c>
      <c r="BG2539">
        <f t="shared" si="394"/>
        <v>3.92</v>
      </c>
      <c r="BH2539">
        <f t="shared" si="395"/>
        <v>4.74</v>
      </c>
      <c r="BI2539">
        <f t="shared" si="396"/>
        <v>6.47</v>
      </c>
      <c r="BJ2539">
        <f t="shared" si="397"/>
        <v>7.09</v>
      </c>
      <c r="BK2539">
        <f t="shared" si="398"/>
        <v>3.37</v>
      </c>
      <c r="BL2539">
        <f t="shared" si="399"/>
        <v>27705.5999999999</v>
      </c>
    </row>
    <row r="2540" spans="1:64" x14ac:dyDescent="0.2">
      <c r="A2540" s="1">
        <v>2538</v>
      </c>
      <c r="B2540" s="7" t="s">
        <v>36</v>
      </c>
      <c r="C2540" s="3">
        <v>40009</v>
      </c>
      <c r="D2540" s="4" t="s">
        <v>626</v>
      </c>
      <c r="E2540" s="4" t="s">
        <v>163</v>
      </c>
      <c r="F2540" s="5" t="str">
        <f t="shared" si="390"/>
        <v>W</v>
      </c>
      <c r="G2540" s="6">
        <v>0.9194444444444444</v>
      </c>
      <c r="H2540" s="6">
        <v>0.94444444444444453</v>
      </c>
      <c r="I2540" s="85">
        <f t="shared" si="391"/>
        <v>36.000000000000192</v>
      </c>
      <c r="J2540" s="86">
        <f>I2540*Segmentos!$D$7*(AH2540%)*IF(ISNUMBER(AI2540),AI2540%,0)</f>
        <v>1447675.2000000074</v>
      </c>
      <c r="K2540" s="86">
        <f>I2540*Segmentos!$D$7*(AL2540%)*IF(ISNUMBER(AM2540),AM2540%,0)</f>
        <v>2195683.2000000114</v>
      </c>
      <c r="L2540" s="4"/>
      <c r="M2540" s="2">
        <v>12.78</v>
      </c>
      <c r="N2540" s="2">
        <v>17</v>
      </c>
      <c r="O2540" s="2">
        <v>75</v>
      </c>
      <c r="P2540" s="2">
        <v>91.625600000000006</v>
      </c>
      <c r="Q2540" s="2">
        <v>7.94</v>
      </c>
      <c r="R2540" s="2">
        <v>9.6</v>
      </c>
      <c r="S2540" s="2">
        <v>82.6</v>
      </c>
      <c r="T2540" s="2">
        <v>9.5042000000000009</v>
      </c>
      <c r="U2540" s="2">
        <v>9.44</v>
      </c>
      <c r="V2540" s="2">
        <v>15.1</v>
      </c>
      <c r="W2540" s="2">
        <v>62.4</v>
      </c>
      <c r="X2540" s="2">
        <v>14.192299999999999</v>
      </c>
      <c r="Y2540" s="2">
        <v>14.8</v>
      </c>
      <c r="Z2540" s="2">
        <v>19.399999999999999</v>
      </c>
      <c r="AA2540" s="2">
        <v>76.400000000000006</v>
      </c>
      <c r="AB2540" s="2">
        <v>31.3308</v>
      </c>
      <c r="AC2540" s="2">
        <v>15.55</v>
      </c>
      <c r="AD2540" s="2">
        <v>19.899999999999999</v>
      </c>
      <c r="AE2540" s="2">
        <v>78.099999999999994</v>
      </c>
      <c r="AF2540" s="2">
        <v>36.598300000000002</v>
      </c>
      <c r="AG2540" s="20">
        <v>10.029999999999999</v>
      </c>
      <c r="AH2540" s="20">
        <v>14.1</v>
      </c>
      <c r="AI2540" s="20">
        <v>71.3</v>
      </c>
      <c r="AJ2540" s="20">
        <v>34.142299999999999</v>
      </c>
      <c r="AK2540" s="18">
        <v>15.25</v>
      </c>
      <c r="AL2540" s="18">
        <v>19.7</v>
      </c>
      <c r="AM2540" s="18">
        <v>77.400000000000006</v>
      </c>
      <c r="AN2540" s="18">
        <v>57.4833</v>
      </c>
      <c r="AO2540" s="2">
        <v>11.47</v>
      </c>
      <c r="AP2540" s="2">
        <v>16.3</v>
      </c>
      <c r="AQ2540" s="2">
        <v>70.3</v>
      </c>
      <c r="AR2540" s="2">
        <v>8.9922000000000004</v>
      </c>
      <c r="AS2540" s="2">
        <v>13.6</v>
      </c>
      <c r="AT2540" s="2">
        <v>16.7</v>
      </c>
      <c r="AU2540" s="2">
        <v>81.7</v>
      </c>
      <c r="AV2540" s="2">
        <v>21.490500000000001</v>
      </c>
      <c r="AW2540" s="2">
        <v>15.11</v>
      </c>
      <c r="AX2540" s="2">
        <v>20.5</v>
      </c>
      <c r="AY2540" s="2">
        <v>73.7</v>
      </c>
      <c r="AZ2540" s="2">
        <v>31.156300000000002</v>
      </c>
      <c r="BA2540" s="2">
        <v>10.92</v>
      </c>
      <c r="BB2540" s="2">
        <v>14.8</v>
      </c>
      <c r="BC2540" s="2">
        <v>73.599999999999994</v>
      </c>
      <c r="BD2540" s="2">
        <v>29.986499999999999</v>
      </c>
      <c r="BE2540" s="4" t="str">
        <f t="shared" si="392"/>
        <v>NO APLICA</v>
      </c>
      <c r="BF2540" s="4">
        <f t="shared" si="393"/>
        <v>13.7524</v>
      </c>
      <c r="BG2540">
        <f t="shared" si="394"/>
        <v>11.47</v>
      </c>
      <c r="BH2540">
        <f t="shared" si="395"/>
        <v>13.6</v>
      </c>
      <c r="BI2540">
        <f t="shared" si="396"/>
        <v>15.11</v>
      </c>
      <c r="BJ2540">
        <f t="shared" si="397"/>
        <v>15.25</v>
      </c>
      <c r="BK2540">
        <f t="shared" si="398"/>
        <v>10.029999999999999</v>
      </c>
      <c r="BL2540">
        <f t="shared" si="399"/>
        <v>45900.000000000247</v>
      </c>
    </row>
    <row r="2541" spans="1:64" x14ac:dyDescent="0.2">
      <c r="A2541" s="1">
        <v>2539</v>
      </c>
      <c r="B2541" s="7" t="s">
        <v>88</v>
      </c>
      <c r="C2541" s="3">
        <v>40009</v>
      </c>
      <c r="D2541" s="4" t="s">
        <v>626</v>
      </c>
      <c r="E2541" s="4" t="s">
        <v>163</v>
      </c>
      <c r="F2541" s="5" t="str">
        <f t="shared" si="390"/>
        <v>W</v>
      </c>
      <c r="G2541" s="6">
        <v>0.91805555555555562</v>
      </c>
      <c r="H2541" s="6">
        <v>0.9194444444444444</v>
      </c>
      <c r="I2541" s="85">
        <f t="shared" si="391"/>
        <v>1.999999999999833</v>
      </c>
      <c r="J2541" s="86">
        <f>I2541*Segmentos!$D$7*(AH2541%)*IF(ISNUMBER(AI2541),AI2541%,0)</f>
        <v>78238.399999993475</v>
      </c>
      <c r="K2541" s="86">
        <f>I2541*Segmentos!$D$7*(AL2541%)*IF(ISNUMBER(AM2541),AM2541%,0)</f>
        <v>118342.39999999011</v>
      </c>
      <c r="L2541" s="4"/>
      <c r="M2541" s="2">
        <v>12.43</v>
      </c>
      <c r="N2541" s="2">
        <v>13.7</v>
      </c>
      <c r="O2541" s="2">
        <v>90.7</v>
      </c>
      <c r="P2541" s="2">
        <v>90.825599999999994</v>
      </c>
      <c r="Q2541" s="2">
        <v>6.19</v>
      </c>
      <c r="R2541" s="2">
        <v>6.7</v>
      </c>
      <c r="S2541" s="2">
        <v>92.9</v>
      </c>
      <c r="T2541" s="2">
        <v>7.5438999999999998</v>
      </c>
      <c r="U2541" s="2">
        <v>7.52</v>
      </c>
      <c r="V2541" s="2">
        <v>8.6</v>
      </c>
      <c r="W2541" s="2">
        <v>87.7</v>
      </c>
      <c r="X2541" s="2">
        <v>11.5281</v>
      </c>
      <c r="Y2541" s="2">
        <v>12.33</v>
      </c>
      <c r="Z2541" s="2">
        <v>13.4</v>
      </c>
      <c r="AA2541" s="2">
        <v>91.7</v>
      </c>
      <c r="AB2541" s="2">
        <v>26.6145</v>
      </c>
      <c r="AC2541" s="2">
        <v>18.809999999999999</v>
      </c>
      <c r="AD2541" s="2">
        <v>20.8</v>
      </c>
      <c r="AE2541" s="2">
        <v>90.5</v>
      </c>
      <c r="AF2541" s="2">
        <v>45.139200000000002</v>
      </c>
      <c r="AG2541" s="20">
        <v>9.81</v>
      </c>
      <c r="AH2541" s="20">
        <v>10.7</v>
      </c>
      <c r="AI2541" s="20">
        <v>91.4</v>
      </c>
      <c r="AJ2541" s="20">
        <v>34.022100000000002</v>
      </c>
      <c r="AK2541" s="18">
        <v>14.79</v>
      </c>
      <c r="AL2541" s="18">
        <v>16.399999999999999</v>
      </c>
      <c r="AM2541" s="18">
        <v>90.2</v>
      </c>
      <c r="AN2541" s="18">
        <v>56.8035</v>
      </c>
      <c r="AO2541" s="2">
        <v>10.44</v>
      </c>
      <c r="AP2541" s="2">
        <v>10.9</v>
      </c>
      <c r="AQ2541" s="2">
        <v>95.4</v>
      </c>
      <c r="AR2541" s="2">
        <v>8.3384</v>
      </c>
      <c r="AS2541" s="2">
        <v>11.83</v>
      </c>
      <c r="AT2541" s="2">
        <v>12.9</v>
      </c>
      <c r="AU2541" s="2">
        <v>91.8</v>
      </c>
      <c r="AV2541" s="2">
        <v>19.046800000000001</v>
      </c>
      <c r="AW2541" s="2">
        <v>14.86</v>
      </c>
      <c r="AX2541" s="2">
        <v>16.7</v>
      </c>
      <c r="AY2541" s="2">
        <v>88.8</v>
      </c>
      <c r="AZ2541" s="2">
        <v>31.221299999999999</v>
      </c>
      <c r="BA2541" s="2">
        <v>11.51</v>
      </c>
      <c r="BB2541" s="2">
        <v>12.7</v>
      </c>
      <c r="BC2541" s="2">
        <v>90.6</v>
      </c>
      <c r="BD2541" s="2">
        <v>32.219200000000001</v>
      </c>
      <c r="BE2541" s="4" t="str">
        <f t="shared" si="392"/>
        <v>NO APLICA</v>
      </c>
      <c r="BF2541" s="4">
        <f t="shared" si="393"/>
        <v>12.7936</v>
      </c>
      <c r="BG2541">
        <f t="shared" si="394"/>
        <v>10.44</v>
      </c>
      <c r="BH2541">
        <f t="shared" si="395"/>
        <v>11.83</v>
      </c>
      <c r="BI2541">
        <f t="shared" si="396"/>
        <v>14.86</v>
      </c>
      <c r="BJ2541">
        <f t="shared" si="397"/>
        <v>14.79</v>
      </c>
      <c r="BK2541">
        <f t="shared" si="398"/>
        <v>9.81</v>
      </c>
      <c r="BL2541">
        <f t="shared" si="399"/>
        <v>2485.1799999997925</v>
      </c>
    </row>
    <row r="2542" spans="1:64" x14ac:dyDescent="0.2">
      <c r="A2542" s="1">
        <v>2540</v>
      </c>
      <c r="B2542" s="7" t="s">
        <v>20</v>
      </c>
      <c r="C2542" s="3">
        <v>40009</v>
      </c>
      <c r="D2542" s="4" t="s">
        <v>17</v>
      </c>
      <c r="E2542" s="4" t="s">
        <v>169</v>
      </c>
      <c r="F2542" s="5" t="str">
        <f t="shared" si="390"/>
        <v>W</v>
      </c>
      <c r="G2542" s="6">
        <v>0.91666666666666663</v>
      </c>
      <c r="H2542" s="6">
        <v>0.95833333333333337</v>
      </c>
      <c r="I2542" s="85">
        <f t="shared" si="391"/>
        <v>60.000000000000107</v>
      </c>
      <c r="J2542" s="86">
        <f>I2542*Segmentos!$D$7*(AH2542%)*IF(ISNUMBER(AI2542),AI2542%,0)</f>
        <v>78000.000000000131</v>
      </c>
      <c r="K2542" s="86">
        <f>I2542*Segmentos!$D$7*(AL2542%)*IF(ISNUMBER(AM2542),AM2542%,0)</f>
        <v>15840.000000000027</v>
      </c>
      <c r="L2542" s="4"/>
      <c r="M2542" s="2">
        <v>0.19</v>
      </c>
      <c r="N2542" s="2">
        <v>0.7</v>
      </c>
      <c r="O2542" s="2">
        <v>25.8</v>
      </c>
      <c r="P2542" s="2">
        <v>95.516400000000004</v>
      </c>
      <c r="Q2542" s="2">
        <v>0.05</v>
      </c>
      <c r="R2542" s="2">
        <v>0.2</v>
      </c>
      <c r="S2542" s="2">
        <v>21.7</v>
      </c>
      <c r="T2542" s="2">
        <v>4.3407</v>
      </c>
      <c r="U2542" s="2">
        <v>0.02</v>
      </c>
      <c r="V2542" s="2">
        <v>0.5</v>
      </c>
      <c r="W2542" s="2">
        <v>5</v>
      </c>
      <c r="X2542" s="2">
        <v>2.5076999999999998</v>
      </c>
      <c r="Y2542" s="2">
        <v>0.1</v>
      </c>
      <c r="Z2542" s="2">
        <v>1</v>
      </c>
      <c r="AA2542" s="2">
        <v>10</v>
      </c>
      <c r="AB2542" s="2">
        <v>14.294</v>
      </c>
      <c r="AC2542" s="2">
        <v>0.45</v>
      </c>
      <c r="AD2542" s="2">
        <v>1</v>
      </c>
      <c r="AE2542" s="2">
        <v>47.1</v>
      </c>
      <c r="AF2542" s="2">
        <v>74.373900000000006</v>
      </c>
      <c r="AG2542" s="20">
        <v>0.33</v>
      </c>
      <c r="AH2542" s="20">
        <v>1</v>
      </c>
      <c r="AI2542" s="20">
        <v>32.5</v>
      </c>
      <c r="AJ2542" s="20">
        <v>78.482200000000006</v>
      </c>
      <c r="AK2542" s="18">
        <v>0.06</v>
      </c>
      <c r="AL2542" s="18">
        <v>0.5</v>
      </c>
      <c r="AM2542" s="18">
        <v>13.2</v>
      </c>
      <c r="AN2542" s="18">
        <v>17.034199999999998</v>
      </c>
      <c r="AO2542" s="2">
        <v>0.26</v>
      </c>
      <c r="AP2542" s="2">
        <v>0.6</v>
      </c>
      <c r="AQ2542" s="2">
        <v>40.799999999999997</v>
      </c>
      <c r="AR2542" s="2">
        <v>14.350899999999999</v>
      </c>
      <c r="AS2542" s="2">
        <v>0.02</v>
      </c>
      <c r="AT2542" s="2">
        <v>0.5</v>
      </c>
      <c r="AU2542" s="2">
        <v>5</v>
      </c>
      <c r="AV2542" s="2">
        <v>2.5076999999999998</v>
      </c>
      <c r="AW2542" s="2">
        <v>0.15</v>
      </c>
      <c r="AX2542" s="2">
        <v>0.7</v>
      </c>
      <c r="AY2542" s="2">
        <v>20.100000000000001</v>
      </c>
      <c r="AZ2542" s="2">
        <v>21.372299999999999</v>
      </c>
      <c r="BA2542" s="2">
        <v>0.3</v>
      </c>
      <c r="BB2542" s="2">
        <v>0.9</v>
      </c>
      <c r="BC2542" s="2">
        <v>32</v>
      </c>
      <c r="BD2542" s="2">
        <v>57.285400000000003</v>
      </c>
      <c r="BE2542" s="4" t="str">
        <f t="shared" si="392"/>
        <v>ABURRIDO</v>
      </c>
      <c r="BF2542" s="4">
        <f t="shared" si="393"/>
        <v>0.15760000000000002</v>
      </c>
      <c r="BG2542">
        <f t="shared" si="394"/>
        <v>0.26</v>
      </c>
      <c r="BH2542">
        <f t="shared" si="395"/>
        <v>0.02</v>
      </c>
      <c r="BI2542">
        <f t="shared" si="396"/>
        <v>0.3</v>
      </c>
      <c r="BJ2542">
        <f t="shared" si="397"/>
        <v>0.06</v>
      </c>
      <c r="BK2542">
        <f t="shared" si="398"/>
        <v>0.33</v>
      </c>
      <c r="BL2542">
        <f t="shared" si="399"/>
        <v>1083.600000000002</v>
      </c>
    </row>
    <row r="2543" spans="1:64" x14ac:dyDescent="0.2">
      <c r="A2543" s="1">
        <v>2541</v>
      </c>
      <c r="B2543" s="7" t="s">
        <v>11</v>
      </c>
      <c r="C2543" s="3">
        <v>40009</v>
      </c>
      <c r="D2543" s="4" t="s">
        <v>8</v>
      </c>
      <c r="E2543" s="4" t="s">
        <v>166</v>
      </c>
      <c r="F2543" s="5" t="str">
        <f t="shared" si="390"/>
        <v>W</v>
      </c>
      <c r="G2543" s="6">
        <v>0.90694444444444444</v>
      </c>
      <c r="H2543" s="6">
        <v>0.90833333333333333</v>
      </c>
      <c r="I2543" s="85">
        <f t="shared" si="391"/>
        <v>1.9999999999999929</v>
      </c>
      <c r="J2543" s="86">
        <f>I2543*Segmentos!$D$7*(AH2543%)*IF(ISNUMBER(AI2543),AI2543%,0)</f>
        <v>22592.799999999919</v>
      </c>
      <c r="K2543" s="86">
        <f>I2543*Segmentos!$D$7*(AL2543%)*IF(ISNUMBER(AM2543),AM2543%,0)</f>
        <v>22391.99999999992</v>
      </c>
      <c r="L2543" s="4"/>
      <c r="M2543" s="2">
        <v>2.81</v>
      </c>
      <c r="N2543" s="2">
        <v>3.1</v>
      </c>
      <c r="O2543" s="2">
        <v>92.2</v>
      </c>
      <c r="P2543" s="2">
        <v>81.839699999999993</v>
      </c>
      <c r="Q2543" s="2">
        <v>1</v>
      </c>
      <c r="R2543" s="2">
        <v>1</v>
      </c>
      <c r="S2543" s="2">
        <v>100</v>
      </c>
      <c r="T2543" s="2">
        <v>4.8579999999999997</v>
      </c>
      <c r="U2543" s="2">
        <v>1.39</v>
      </c>
      <c r="V2543" s="2">
        <v>1.8</v>
      </c>
      <c r="W2543" s="2">
        <v>78.900000000000006</v>
      </c>
      <c r="X2543" s="2">
        <v>8.4551999999999996</v>
      </c>
      <c r="Y2543" s="2">
        <v>1.64</v>
      </c>
      <c r="Z2543" s="2">
        <v>1.9</v>
      </c>
      <c r="AA2543" s="2">
        <v>84.9</v>
      </c>
      <c r="AB2543" s="2">
        <v>14.080299999999999</v>
      </c>
      <c r="AC2543" s="2">
        <v>5.7</v>
      </c>
      <c r="AD2543" s="2">
        <v>5.9</v>
      </c>
      <c r="AE2543" s="2">
        <v>96.2</v>
      </c>
      <c r="AF2543" s="2">
        <v>54.446199999999997</v>
      </c>
      <c r="AG2543" s="20">
        <v>2.81</v>
      </c>
      <c r="AH2543" s="20">
        <v>3.1</v>
      </c>
      <c r="AI2543" s="20">
        <v>91.1</v>
      </c>
      <c r="AJ2543" s="20">
        <v>38.812899999999999</v>
      </c>
      <c r="AK2543" s="18">
        <v>2.81</v>
      </c>
      <c r="AL2543" s="18">
        <v>3</v>
      </c>
      <c r="AM2543" s="18">
        <v>93.3</v>
      </c>
      <c r="AN2543" s="18">
        <v>43.026800000000001</v>
      </c>
      <c r="AO2543" s="2">
        <v>0.97</v>
      </c>
      <c r="AP2543" s="2">
        <v>1</v>
      </c>
      <c r="AQ2543" s="2">
        <v>100</v>
      </c>
      <c r="AR2543" s="2">
        <v>3.0789</v>
      </c>
      <c r="AS2543" s="2">
        <v>1.79</v>
      </c>
      <c r="AT2543" s="2">
        <v>1.8</v>
      </c>
      <c r="AU2543" s="2">
        <v>100</v>
      </c>
      <c r="AV2543" s="2">
        <v>11.465</v>
      </c>
      <c r="AW2543" s="2">
        <v>2.57</v>
      </c>
      <c r="AX2543" s="2">
        <v>3</v>
      </c>
      <c r="AY2543" s="2">
        <v>86</v>
      </c>
      <c r="AZ2543" s="2">
        <v>21.477</v>
      </c>
      <c r="BA2543" s="2">
        <v>4.1100000000000003</v>
      </c>
      <c r="BB2543" s="2">
        <v>4.4000000000000004</v>
      </c>
      <c r="BC2543" s="2">
        <v>93.1</v>
      </c>
      <c r="BD2543" s="2">
        <v>45.818800000000003</v>
      </c>
      <c r="BE2543" s="4" t="str">
        <f t="shared" si="392"/>
        <v>NO APLICA</v>
      </c>
      <c r="BF2543" s="4">
        <f t="shared" si="393"/>
        <v>2.6080000000000001</v>
      </c>
      <c r="BG2543">
        <f t="shared" si="394"/>
        <v>0.97</v>
      </c>
      <c r="BH2543">
        <f t="shared" si="395"/>
        <v>1.79</v>
      </c>
      <c r="BI2543">
        <f t="shared" si="396"/>
        <v>4.1100000000000003</v>
      </c>
      <c r="BJ2543">
        <f t="shared" si="397"/>
        <v>2.81</v>
      </c>
      <c r="BK2543">
        <f t="shared" si="398"/>
        <v>2.81</v>
      </c>
      <c r="BL2543">
        <f t="shared" si="399"/>
        <v>571.63999999999794</v>
      </c>
    </row>
    <row r="2544" spans="1:64" x14ac:dyDescent="0.2">
      <c r="A2544" s="1">
        <v>2542</v>
      </c>
      <c r="B2544" s="7" t="s">
        <v>11</v>
      </c>
      <c r="C2544" s="3">
        <v>40009</v>
      </c>
      <c r="D2544" s="4" t="s">
        <v>627</v>
      </c>
      <c r="E2544" s="4" t="s">
        <v>166</v>
      </c>
      <c r="F2544" s="5" t="str">
        <f t="shared" si="390"/>
        <v>W</v>
      </c>
      <c r="G2544" s="6">
        <v>0.91527777777777775</v>
      </c>
      <c r="H2544" s="6">
        <v>0.91736111111111107</v>
      </c>
      <c r="I2544" s="85">
        <f t="shared" si="391"/>
        <v>2.9999999999999893</v>
      </c>
      <c r="J2544" s="86">
        <f>I2544*Segmentos!$D$7*(AH2544%)*IF(ISNUMBER(AI2544),AI2544%,0)</f>
        <v>60316.799999999792</v>
      </c>
      <c r="K2544" s="86">
        <f>I2544*Segmentos!$D$7*(AL2544%)*IF(ISNUMBER(AM2544),AM2544%,0)</f>
        <v>70307.999999999767</v>
      </c>
      <c r="L2544" s="4"/>
      <c r="M2544" s="2">
        <v>5.44</v>
      </c>
      <c r="N2544" s="2">
        <v>6.5</v>
      </c>
      <c r="O2544" s="2">
        <v>83.1</v>
      </c>
      <c r="P2544" s="2">
        <v>88.353300000000004</v>
      </c>
      <c r="Q2544" s="2">
        <v>4.2300000000000004</v>
      </c>
      <c r="R2544" s="2">
        <v>4.9000000000000004</v>
      </c>
      <c r="S2544" s="2">
        <v>85.5</v>
      </c>
      <c r="T2544" s="2">
        <v>11.464600000000001</v>
      </c>
      <c r="U2544" s="2">
        <v>3.89</v>
      </c>
      <c r="V2544" s="2">
        <v>5.2</v>
      </c>
      <c r="W2544" s="2">
        <v>74.8</v>
      </c>
      <c r="X2544" s="2">
        <v>13.2317</v>
      </c>
      <c r="Y2544" s="2">
        <v>5.54</v>
      </c>
      <c r="Z2544" s="2">
        <v>5.6</v>
      </c>
      <c r="AA2544" s="2">
        <v>98.2</v>
      </c>
      <c r="AB2544" s="2">
        <v>26.568000000000001</v>
      </c>
      <c r="AC2544" s="2">
        <v>6.96</v>
      </c>
      <c r="AD2544" s="2">
        <v>9</v>
      </c>
      <c r="AE2544" s="2">
        <v>77</v>
      </c>
      <c r="AF2544" s="2">
        <v>37.089100000000002</v>
      </c>
      <c r="AG2544" s="20">
        <v>5.0199999999999996</v>
      </c>
      <c r="AH2544" s="20">
        <v>6.1</v>
      </c>
      <c r="AI2544" s="20">
        <v>82.4</v>
      </c>
      <c r="AJ2544" s="20">
        <v>38.615499999999997</v>
      </c>
      <c r="AK2544" s="18">
        <v>5.83</v>
      </c>
      <c r="AL2544" s="18">
        <v>7</v>
      </c>
      <c r="AM2544" s="18">
        <v>83.7</v>
      </c>
      <c r="AN2544" s="18">
        <v>49.7378</v>
      </c>
      <c r="AO2544" s="2">
        <v>2.8</v>
      </c>
      <c r="AP2544" s="2">
        <v>3.5</v>
      </c>
      <c r="AQ2544" s="2">
        <v>79.099999999999994</v>
      </c>
      <c r="AR2544" s="2">
        <v>4.9604999999999997</v>
      </c>
      <c r="AS2544" s="2">
        <v>4.88</v>
      </c>
      <c r="AT2544" s="2">
        <v>6.2</v>
      </c>
      <c r="AU2544" s="2">
        <v>79.2</v>
      </c>
      <c r="AV2544" s="2">
        <v>17.456199999999999</v>
      </c>
      <c r="AW2544" s="2">
        <v>4.49</v>
      </c>
      <c r="AX2544" s="2">
        <v>5.6</v>
      </c>
      <c r="AY2544" s="2">
        <v>80</v>
      </c>
      <c r="AZ2544" s="2">
        <v>20.95</v>
      </c>
      <c r="BA2544" s="2">
        <v>7.24</v>
      </c>
      <c r="BB2544" s="2">
        <v>8.3000000000000007</v>
      </c>
      <c r="BC2544" s="2">
        <v>86.9</v>
      </c>
      <c r="BD2544" s="2">
        <v>44.986600000000003</v>
      </c>
      <c r="BE2544" s="4" t="str">
        <f t="shared" si="392"/>
        <v>NO APLICA</v>
      </c>
      <c r="BF2544" s="4">
        <f t="shared" si="393"/>
        <v>5.5052000000000003</v>
      </c>
      <c r="BG2544">
        <f t="shared" si="394"/>
        <v>2.8</v>
      </c>
      <c r="BH2544">
        <f t="shared" si="395"/>
        <v>4.88</v>
      </c>
      <c r="BI2544">
        <f t="shared" si="396"/>
        <v>7.24</v>
      </c>
      <c r="BJ2544">
        <f t="shared" si="397"/>
        <v>5.83</v>
      </c>
      <c r="BK2544">
        <f t="shared" si="398"/>
        <v>5.0199999999999996</v>
      </c>
      <c r="BL2544">
        <f t="shared" si="399"/>
        <v>1620.4499999999939</v>
      </c>
    </row>
    <row r="2545" spans="1:64" x14ac:dyDescent="0.2">
      <c r="A2545" s="1">
        <v>2543</v>
      </c>
      <c r="B2545" s="7" t="s">
        <v>6</v>
      </c>
      <c r="C2545" s="3">
        <v>40009</v>
      </c>
      <c r="D2545" s="4" t="s">
        <v>3</v>
      </c>
      <c r="E2545" s="4" t="s">
        <v>166</v>
      </c>
      <c r="F2545" s="5" t="str">
        <f t="shared" si="390"/>
        <v>W</v>
      </c>
      <c r="G2545" s="6">
        <v>0.90833333333333333</v>
      </c>
      <c r="H2545" s="6">
        <v>0.90902777777777777</v>
      </c>
      <c r="I2545" s="85">
        <f t="shared" si="391"/>
        <v>0.99999999999999645</v>
      </c>
      <c r="J2545" s="86">
        <f>I2545*Segmentos!$D$7*(AH2545%)*IF(ISNUMBER(AI2545),AI2545%,0)</f>
        <v>29599.999999999902</v>
      </c>
      <c r="K2545" s="86">
        <f>I2545*Segmentos!$D$7*(AL2545%)*IF(ISNUMBER(AM2545),AM2545%,0)</f>
        <v>21199.999999999924</v>
      </c>
      <c r="L2545" s="4"/>
      <c r="M2545" s="2">
        <v>6.3</v>
      </c>
      <c r="N2545" s="2">
        <v>6.3</v>
      </c>
      <c r="O2545" s="2">
        <v>100</v>
      </c>
      <c r="P2545" s="2">
        <v>88.463899999999995</v>
      </c>
      <c r="Q2545" s="2">
        <v>3.84</v>
      </c>
      <c r="R2545" s="2">
        <v>3.8</v>
      </c>
      <c r="S2545" s="2">
        <v>100</v>
      </c>
      <c r="T2545" s="2">
        <v>8.9893999999999998</v>
      </c>
      <c r="U2545" s="2">
        <v>7.4</v>
      </c>
      <c r="V2545" s="2">
        <v>7.4</v>
      </c>
      <c r="W2545" s="2">
        <v>100</v>
      </c>
      <c r="X2545" s="2">
        <v>21.799299999999999</v>
      </c>
      <c r="Y2545" s="2">
        <v>7.65</v>
      </c>
      <c r="Z2545" s="2">
        <v>7.6</v>
      </c>
      <c r="AA2545" s="2">
        <v>100</v>
      </c>
      <c r="AB2545" s="2">
        <v>31.722799999999999</v>
      </c>
      <c r="AC2545" s="2">
        <v>5.63</v>
      </c>
      <c r="AD2545" s="2">
        <v>5.6</v>
      </c>
      <c r="AE2545" s="2">
        <v>100</v>
      </c>
      <c r="AF2545" s="2">
        <v>25.952500000000001</v>
      </c>
      <c r="AG2545" s="20">
        <v>7.39</v>
      </c>
      <c r="AH2545" s="20">
        <v>7.4</v>
      </c>
      <c r="AI2545" s="20">
        <v>100</v>
      </c>
      <c r="AJ2545" s="20">
        <v>49.247399999999999</v>
      </c>
      <c r="AK2545" s="18">
        <v>5.31</v>
      </c>
      <c r="AL2545" s="18">
        <v>5.3</v>
      </c>
      <c r="AM2545" s="18">
        <v>100</v>
      </c>
      <c r="AN2545" s="18">
        <v>39.216500000000003</v>
      </c>
      <c r="AO2545" s="2">
        <v>4.9800000000000004</v>
      </c>
      <c r="AP2545" s="2">
        <v>5</v>
      </c>
      <c r="AQ2545" s="2">
        <v>100</v>
      </c>
      <c r="AR2545" s="2">
        <v>7.6482000000000001</v>
      </c>
      <c r="AS2545" s="2">
        <v>4.46</v>
      </c>
      <c r="AT2545" s="2">
        <v>4.5</v>
      </c>
      <c r="AU2545" s="2">
        <v>100</v>
      </c>
      <c r="AV2545" s="2">
        <v>13.793100000000001</v>
      </c>
      <c r="AW2545" s="2">
        <v>5.76</v>
      </c>
      <c r="AX2545" s="2">
        <v>5.8</v>
      </c>
      <c r="AY2545" s="2">
        <v>100</v>
      </c>
      <c r="AZ2545" s="2">
        <v>23.2835</v>
      </c>
      <c r="BA2545" s="2">
        <v>8.1300000000000008</v>
      </c>
      <c r="BB2545" s="2">
        <v>8.1</v>
      </c>
      <c r="BC2545" s="2">
        <v>100</v>
      </c>
      <c r="BD2545" s="2">
        <v>43.739199999999997</v>
      </c>
      <c r="BE2545" s="4" t="str">
        <f t="shared" si="392"/>
        <v>NO APLICA</v>
      </c>
      <c r="BF2545" s="4">
        <f t="shared" si="393"/>
        <v>5.9493999999999998</v>
      </c>
      <c r="BG2545">
        <f t="shared" si="394"/>
        <v>4.9800000000000004</v>
      </c>
      <c r="BH2545">
        <f t="shared" si="395"/>
        <v>4.46</v>
      </c>
      <c r="BI2545">
        <f t="shared" si="396"/>
        <v>8.1300000000000008</v>
      </c>
      <c r="BJ2545">
        <f t="shared" si="397"/>
        <v>5.31</v>
      </c>
      <c r="BK2545">
        <f t="shared" si="398"/>
        <v>7.39</v>
      </c>
      <c r="BL2545">
        <f t="shared" si="399"/>
        <v>629.99999999999773</v>
      </c>
    </row>
    <row r="2546" spans="1:64" x14ac:dyDescent="0.2">
      <c r="A2546" s="1">
        <v>2544</v>
      </c>
      <c r="B2546" s="7" t="s">
        <v>31</v>
      </c>
      <c r="C2546" s="3">
        <v>40009</v>
      </c>
      <c r="D2546" s="4" t="s">
        <v>628</v>
      </c>
      <c r="E2546" s="4" t="s">
        <v>166</v>
      </c>
      <c r="F2546" s="5" t="str">
        <f t="shared" si="390"/>
        <v>W</v>
      </c>
      <c r="G2546" s="6">
        <v>0.91111111111111109</v>
      </c>
      <c r="H2546" s="6">
        <v>0.9145833333333333</v>
      </c>
      <c r="I2546" s="85">
        <f t="shared" si="391"/>
        <v>4.9999999999999822</v>
      </c>
      <c r="J2546" s="86">
        <f>I2546*Segmentos!$D$7*(AH2546%)*IF(ISNUMBER(AI2546),AI2546%,0)</f>
        <v>10647.999999999964</v>
      </c>
      <c r="K2546" s="86">
        <f>I2546*Segmentos!$D$7*(AL2546%)*IF(ISNUMBER(AM2546),AM2546%,0)</f>
        <v>24509.999999999913</v>
      </c>
      <c r="L2546" s="4"/>
      <c r="M2546" s="2">
        <v>0.88</v>
      </c>
      <c r="N2546" s="2">
        <v>1.5</v>
      </c>
      <c r="O2546" s="2">
        <v>59</v>
      </c>
      <c r="P2546" s="2">
        <v>95.173000000000002</v>
      </c>
      <c r="Q2546" s="2">
        <v>0.19</v>
      </c>
      <c r="R2546" s="2">
        <v>0.4</v>
      </c>
      <c r="S2546" s="2">
        <v>47.3</v>
      </c>
      <c r="T2546" s="2">
        <v>3.4363000000000001</v>
      </c>
      <c r="U2546" s="2">
        <v>1.36</v>
      </c>
      <c r="V2546" s="2">
        <v>1.8</v>
      </c>
      <c r="W2546" s="2">
        <v>74.3</v>
      </c>
      <c r="X2546" s="2">
        <v>30.701599999999999</v>
      </c>
      <c r="Y2546" s="2">
        <v>0.13</v>
      </c>
      <c r="Z2546" s="2">
        <v>0.3</v>
      </c>
      <c r="AA2546" s="2">
        <v>40</v>
      </c>
      <c r="AB2546" s="2">
        <v>4.0148999999999999</v>
      </c>
      <c r="AC2546" s="2">
        <v>1.61</v>
      </c>
      <c r="AD2546" s="2">
        <v>2.9</v>
      </c>
      <c r="AE2546" s="2">
        <v>55.6</v>
      </c>
      <c r="AF2546" s="2">
        <v>57.020200000000003</v>
      </c>
      <c r="AG2546" s="20">
        <v>0.51</v>
      </c>
      <c r="AH2546" s="20">
        <v>1.1000000000000001</v>
      </c>
      <c r="AI2546" s="20">
        <v>48.4</v>
      </c>
      <c r="AJ2546" s="20">
        <v>26.165800000000001</v>
      </c>
      <c r="AK2546" s="18">
        <v>1.22</v>
      </c>
      <c r="AL2546" s="18">
        <v>1.9</v>
      </c>
      <c r="AM2546" s="18">
        <v>64.5</v>
      </c>
      <c r="AN2546" s="18">
        <v>69.007199999999997</v>
      </c>
      <c r="AO2546" s="2">
        <v>0.21</v>
      </c>
      <c r="AP2546" s="2">
        <v>0.4</v>
      </c>
      <c r="AQ2546" s="2">
        <v>50.5</v>
      </c>
      <c r="AR2546" s="2">
        <v>2.5318000000000001</v>
      </c>
      <c r="AS2546" s="2">
        <v>0.34</v>
      </c>
      <c r="AT2546" s="2">
        <v>1</v>
      </c>
      <c r="AU2546" s="2">
        <v>33.299999999999997</v>
      </c>
      <c r="AV2546" s="2">
        <v>8.0752000000000006</v>
      </c>
      <c r="AW2546" s="2">
        <v>1.08</v>
      </c>
      <c r="AX2546" s="2">
        <v>1.6</v>
      </c>
      <c r="AY2546" s="2">
        <v>67.599999999999994</v>
      </c>
      <c r="AZ2546" s="2">
        <v>33.417700000000004</v>
      </c>
      <c r="BA2546" s="2">
        <v>1.24</v>
      </c>
      <c r="BB2546" s="2">
        <v>2</v>
      </c>
      <c r="BC2546" s="2">
        <v>62</v>
      </c>
      <c r="BD2546" s="2">
        <v>51.148200000000003</v>
      </c>
      <c r="BE2546" s="4" t="str">
        <f t="shared" si="392"/>
        <v>NO APLICA</v>
      </c>
      <c r="BF2546" s="4">
        <f t="shared" si="393"/>
        <v>0.71619999999999995</v>
      </c>
      <c r="BG2546">
        <f t="shared" si="394"/>
        <v>0.21</v>
      </c>
      <c r="BH2546">
        <f t="shared" si="395"/>
        <v>0.34</v>
      </c>
      <c r="BI2546">
        <f t="shared" si="396"/>
        <v>1.24</v>
      </c>
      <c r="BJ2546">
        <f t="shared" si="397"/>
        <v>1.22</v>
      </c>
      <c r="BK2546">
        <f t="shared" si="398"/>
        <v>0.51</v>
      </c>
      <c r="BL2546">
        <f t="shared" si="399"/>
        <v>442.49999999999841</v>
      </c>
    </row>
    <row r="2547" spans="1:64" x14ac:dyDescent="0.2">
      <c r="A2547" s="1">
        <v>2545</v>
      </c>
      <c r="B2547" s="7" t="s">
        <v>37</v>
      </c>
      <c r="C2547" s="3">
        <v>40009</v>
      </c>
      <c r="D2547" s="4" t="s">
        <v>3</v>
      </c>
      <c r="E2547" s="4" t="s">
        <v>173</v>
      </c>
      <c r="F2547" s="5" t="str">
        <f t="shared" si="390"/>
        <v>W</v>
      </c>
      <c r="G2547" s="6">
        <v>0.91666666666666663</v>
      </c>
      <c r="H2547" s="6">
        <v>0.91736111111111107</v>
      </c>
      <c r="I2547" s="85">
        <f t="shared" si="391"/>
        <v>0.99999999999999645</v>
      </c>
      <c r="J2547" s="86">
        <f>I2547*Segmentos!$D$7*(AH2547%)*IF(ISNUMBER(AI2547),AI2547%,0)</f>
        <v>18399.999999999935</v>
      </c>
      <c r="K2547" s="86">
        <f>I2547*Segmentos!$D$7*(AL2547%)*IF(ISNUMBER(AM2547),AM2547%,0)</f>
        <v>16799.999999999942</v>
      </c>
      <c r="L2547" s="4"/>
      <c r="M2547" s="2">
        <v>4.4000000000000004</v>
      </c>
      <c r="N2547" s="2">
        <v>4.4000000000000004</v>
      </c>
      <c r="O2547" s="2">
        <v>100</v>
      </c>
      <c r="P2547" s="2">
        <v>80.575100000000006</v>
      </c>
      <c r="Q2547" s="2">
        <v>3.12</v>
      </c>
      <c r="R2547" s="2">
        <v>3.1</v>
      </c>
      <c r="S2547" s="2">
        <v>100</v>
      </c>
      <c r="T2547" s="2">
        <v>9.5424000000000007</v>
      </c>
      <c r="U2547" s="2">
        <v>5.25</v>
      </c>
      <c r="V2547" s="2">
        <v>5.2</v>
      </c>
      <c r="W2547" s="2">
        <v>100</v>
      </c>
      <c r="X2547" s="2">
        <v>20.156099999999999</v>
      </c>
      <c r="Y2547" s="2">
        <v>5.34</v>
      </c>
      <c r="Z2547" s="2">
        <v>5.3</v>
      </c>
      <c r="AA2547" s="2">
        <v>100</v>
      </c>
      <c r="AB2547" s="2">
        <v>28.868200000000002</v>
      </c>
      <c r="AC2547" s="2">
        <v>3.66</v>
      </c>
      <c r="AD2547" s="2">
        <v>3.7</v>
      </c>
      <c r="AE2547" s="2">
        <v>100</v>
      </c>
      <c r="AF2547" s="2">
        <v>22.008400000000002</v>
      </c>
      <c r="AG2547" s="20">
        <v>4.57</v>
      </c>
      <c r="AH2547" s="20">
        <v>4.5999999999999996</v>
      </c>
      <c r="AI2547" s="20">
        <v>100</v>
      </c>
      <c r="AJ2547" s="20">
        <v>39.725000000000001</v>
      </c>
      <c r="AK2547" s="18">
        <v>4.24</v>
      </c>
      <c r="AL2547" s="18">
        <v>4.2</v>
      </c>
      <c r="AM2547" s="18">
        <v>100</v>
      </c>
      <c r="AN2547" s="18">
        <v>40.850200000000001</v>
      </c>
      <c r="AO2547" s="2">
        <v>5.18</v>
      </c>
      <c r="AP2547" s="2">
        <v>5.2</v>
      </c>
      <c r="AQ2547" s="2">
        <v>100</v>
      </c>
      <c r="AR2547" s="2">
        <v>10.370799999999999</v>
      </c>
      <c r="AS2547" s="2">
        <v>2.73</v>
      </c>
      <c r="AT2547" s="2">
        <v>2.7</v>
      </c>
      <c r="AU2547" s="2">
        <v>100</v>
      </c>
      <c r="AV2547" s="2">
        <v>11.0312</v>
      </c>
      <c r="AW2547" s="2">
        <v>5.32</v>
      </c>
      <c r="AX2547" s="2">
        <v>5.3</v>
      </c>
      <c r="AY2547" s="2">
        <v>100</v>
      </c>
      <c r="AZ2547" s="2">
        <v>28.038499999999999</v>
      </c>
      <c r="BA2547" s="2">
        <v>4.4400000000000004</v>
      </c>
      <c r="BB2547" s="2">
        <v>4.4000000000000004</v>
      </c>
      <c r="BC2547" s="2">
        <v>100</v>
      </c>
      <c r="BD2547" s="2">
        <v>31.134599999999999</v>
      </c>
      <c r="BE2547" s="4" t="str">
        <f t="shared" si="392"/>
        <v>NO APLICA</v>
      </c>
      <c r="BF2547" s="4">
        <f t="shared" si="393"/>
        <v>4.0804</v>
      </c>
      <c r="BG2547">
        <f t="shared" si="394"/>
        <v>5.18</v>
      </c>
      <c r="BH2547">
        <f t="shared" si="395"/>
        <v>2.73</v>
      </c>
      <c r="BI2547">
        <f t="shared" si="396"/>
        <v>5.32</v>
      </c>
      <c r="BJ2547">
        <f t="shared" si="397"/>
        <v>4.24</v>
      </c>
      <c r="BK2547">
        <f t="shared" si="398"/>
        <v>4.57</v>
      </c>
      <c r="BL2547">
        <f t="shared" si="399"/>
        <v>439.99999999999841</v>
      </c>
    </row>
    <row r="2548" spans="1:64" x14ac:dyDescent="0.2">
      <c r="A2548" s="1">
        <v>2546</v>
      </c>
      <c r="B2548" s="7" t="s">
        <v>128</v>
      </c>
      <c r="C2548" s="3">
        <v>40009</v>
      </c>
      <c r="D2548" s="4" t="s">
        <v>3</v>
      </c>
      <c r="E2548" s="4" t="s">
        <v>185</v>
      </c>
      <c r="F2548" s="5" t="str">
        <f t="shared" si="390"/>
        <v>W</v>
      </c>
      <c r="G2548" s="6">
        <v>0.91736111111111107</v>
      </c>
      <c r="H2548" s="6">
        <v>2.013888888888889E-2</v>
      </c>
      <c r="I2548" s="85">
        <f t="shared" si="391"/>
        <v>148.00000000000006</v>
      </c>
      <c r="J2548" s="86">
        <f>I2548*Segmentos!$D$7*(AH2548%)*IF(ISNUMBER(AI2548),AI2548%,0)</f>
        <v>3774236.8000000017</v>
      </c>
      <c r="K2548" s="86">
        <f>I2548*Segmentos!$D$7*(AL2548%)*IF(ISNUMBER(AM2548),AM2548%,0)</f>
        <v>5343984.0000000019</v>
      </c>
      <c r="L2548" s="4"/>
      <c r="M2548" s="2">
        <v>7.76</v>
      </c>
      <c r="N2548" s="2">
        <v>27.4</v>
      </c>
      <c r="O2548" s="2">
        <v>28.3</v>
      </c>
      <c r="P2548" s="2">
        <v>81.690799999999996</v>
      </c>
      <c r="Q2548" s="2">
        <v>3.93</v>
      </c>
      <c r="R2548" s="2">
        <v>16.899999999999999</v>
      </c>
      <c r="S2548" s="2">
        <v>23.3</v>
      </c>
      <c r="T2548" s="2">
        <v>6.8932000000000002</v>
      </c>
      <c r="U2548" s="2">
        <v>7.84</v>
      </c>
      <c r="V2548" s="2">
        <v>27.8</v>
      </c>
      <c r="W2548" s="2">
        <v>28.2</v>
      </c>
      <c r="X2548" s="2">
        <v>17.296900000000001</v>
      </c>
      <c r="Y2548" s="2">
        <v>8.35</v>
      </c>
      <c r="Z2548" s="2">
        <v>31.7</v>
      </c>
      <c r="AA2548" s="2">
        <v>26.4</v>
      </c>
      <c r="AB2548" s="2">
        <v>25.942799999999998</v>
      </c>
      <c r="AC2548" s="2">
        <v>9.1300000000000008</v>
      </c>
      <c r="AD2548" s="2">
        <v>28.7</v>
      </c>
      <c r="AE2548" s="2">
        <v>31.8</v>
      </c>
      <c r="AF2548" s="2">
        <v>31.5579</v>
      </c>
      <c r="AG2548" s="20">
        <v>6.38</v>
      </c>
      <c r="AH2548" s="20">
        <v>25.1</v>
      </c>
      <c r="AI2548" s="20">
        <v>25.4</v>
      </c>
      <c r="AJ2548" s="20">
        <v>31.876799999999999</v>
      </c>
      <c r="AK2548" s="18">
        <v>9.01</v>
      </c>
      <c r="AL2548" s="18">
        <v>29.5</v>
      </c>
      <c r="AM2548" s="18">
        <v>30.6</v>
      </c>
      <c r="AN2548" s="18">
        <v>49.814</v>
      </c>
      <c r="AO2548" s="2">
        <v>3.97</v>
      </c>
      <c r="AP2548" s="2">
        <v>17.7</v>
      </c>
      <c r="AQ2548" s="2">
        <v>22.4</v>
      </c>
      <c r="AR2548" s="2">
        <v>4.5614999999999997</v>
      </c>
      <c r="AS2548" s="2">
        <v>6.23</v>
      </c>
      <c r="AT2548" s="2">
        <v>23.2</v>
      </c>
      <c r="AU2548" s="2">
        <v>26.9</v>
      </c>
      <c r="AV2548" s="2">
        <v>14.4392</v>
      </c>
      <c r="AW2548" s="2">
        <v>9.73</v>
      </c>
      <c r="AX2548" s="2">
        <v>32.299999999999997</v>
      </c>
      <c r="AY2548" s="2">
        <v>30.1</v>
      </c>
      <c r="AZ2548" s="2">
        <v>29.445900000000002</v>
      </c>
      <c r="BA2548" s="2">
        <v>8.25</v>
      </c>
      <c r="BB2548" s="2">
        <v>29</v>
      </c>
      <c r="BC2548" s="2">
        <v>28.5</v>
      </c>
      <c r="BD2548" s="2">
        <v>33.244199999999999</v>
      </c>
      <c r="BE2548" s="4" t="str">
        <f t="shared" si="392"/>
        <v>ENTRETENIDO</v>
      </c>
      <c r="BF2548" s="4">
        <f t="shared" si="393"/>
        <v>7.3995999999999995</v>
      </c>
      <c r="BG2548">
        <f t="shared" si="394"/>
        <v>3.97</v>
      </c>
      <c r="BH2548">
        <f t="shared" si="395"/>
        <v>6.23</v>
      </c>
      <c r="BI2548">
        <f t="shared" si="396"/>
        <v>9.73</v>
      </c>
      <c r="BJ2548">
        <f t="shared" si="397"/>
        <v>9.01</v>
      </c>
      <c r="BK2548">
        <f t="shared" si="398"/>
        <v>6.38</v>
      </c>
      <c r="BL2548">
        <f t="shared" si="399"/>
        <v>114762.16000000003</v>
      </c>
    </row>
    <row r="2549" spans="1:64" x14ac:dyDescent="0.2">
      <c r="A2549" s="1">
        <v>2547</v>
      </c>
      <c r="B2549" s="7" t="s">
        <v>38</v>
      </c>
      <c r="C2549" s="3">
        <v>40009</v>
      </c>
      <c r="D2549" s="4" t="s">
        <v>8</v>
      </c>
      <c r="E2549" s="4" t="s">
        <v>165</v>
      </c>
      <c r="F2549" s="5" t="str">
        <f t="shared" si="390"/>
        <v>W</v>
      </c>
      <c r="G2549" s="6">
        <v>0.8125</v>
      </c>
      <c r="H2549" s="6">
        <v>0.87361111111111101</v>
      </c>
      <c r="I2549" s="85">
        <f t="shared" si="391"/>
        <v>87.999999999999844</v>
      </c>
      <c r="J2549" s="86">
        <f>I2549*Segmentos!$D$7*(AH2549%)*IF(ISNUMBER(AI2549),AI2549%,0)</f>
        <v>704246.39999999874</v>
      </c>
      <c r="K2549" s="86">
        <f>I2549*Segmentos!$D$7*(AL2549%)*IF(ISNUMBER(AM2549),AM2549%,0)</f>
        <v>858879.9999999986</v>
      </c>
      <c r="L2549" s="4"/>
      <c r="M2549" s="2">
        <v>2.23</v>
      </c>
      <c r="N2549" s="2">
        <v>12</v>
      </c>
      <c r="O2549" s="2">
        <v>18.600000000000001</v>
      </c>
      <c r="P2549" s="2">
        <v>68.965699999999998</v>
      </c>
      <c r="Q2549" s="2">
        <v>2.2000000000000002</v>
      </c>
      <c r="R2549" s="2">
        <v>8.6</v>
      </c>
      <c r="S2549" s="2">
        <v>25.4</v>
      </c>
      <c r="T2549" s="2">
        <v>11.3096</v>
      </c>
      <c r="U2549" s="2">
        <v>2.1</v>
      </c>
      <c r="V2549" s="2">
        <v>12.8</v>
      </c>
      <c r="W2549" s="2">
        <v>16.399999999999999</v>
      </c>
      <c r="X2549" s="2">
        <v>13.5997</v>
      </c>
      <c r="Y2549" s="2">
        <v>2.33</v>
      </c>
      <c r="Z2549" s="2">
        <v>13.2</v>
      </c>
      <c r="AA2549" s="2">
        <v>17.7</v>
      </c>
      <c r="AB2549" s="2">
        <v>21.258400000000002</v>
      </c>
      <c r="AC2549" s="2">
        <v>2.25</v>
      </c>
      <c r="AD2549" s="2">
        <v>12.1</v>
      </c>
      <c r="AE2549" s="2">
        <v>18.7</v>
      </c>
      <c r="AF2549" s="2">
        <v>22.797999999999998</v>
      </c>
      <c r="AG2549" s="20">
        <v>2.0099999999999998</v>
      </c>
      <c r="AH2549" s="20">
        <v>11.7</v>
      </c>
      <c r="AI2549" s="20">
        <v>17.100000000000001</v>
      </c>
      <c r="AJ2549" s="20">
        <v>29.440999999999999</v>
      </c>
      <c r="AK2549" s="18">
        <v>2.44</v>
      </c>
      <c r="AL2549" s="18">
        <v>12.2</v>
      </c>
      <c r="AM2549" s="18">
        <v>20</v>
      </c>
      <c r="AN2549" s="18">
        <v>39.524799999999999</v>
      </c>
      <c r="AO2549" s="2">
        <v>0.25</v>
      </c>
      <c r="AP2549" s="2">
        <v>4.5999999999999996</v>
      </c>
      <c r="AQ2549" s="2">
        <v>5.4</v>
      </c>
      <c r="AR2549" s="2">
        <v>0.84079999999999999</v>
      </c>
      <c r="AS2549" s="2">
        <v>2.13</v>
      </c>
      <c r="AT2549" s="2">
        <v>7.7</v>
      </c>
      <c r="AU2549" s="2">
        <v>27.8</v>
      </c>
      <c r="AV2549" s="2">
        <v>14.465199999999999</v>
      </c>
      <c r="AW2549" s="2">
        <v>2.78</v>
      </c>
      <c r="AX2549" s="2">
        <v>15.8</v>
      </c>
      <c r="AY2549" s="2">
        <v>17.600000000000001</v>
      </c>
      <c r="AZ2549" s="2">
        <v>24.680800000000001</v>
      </c>
      <c r="BA2549" s="2">
        <v>2.4500000000000002</v>
      </c>
      <c r="BB2549" s="2">
        <v>13.7</v>
      </c>
      <c r="BC2549" s="2">
        <v>17.899999999999999</v>
      </c>
      <c r="BD2549" s="2">
        <v>28.978899999999999</v>
      </c>
      <c r="BE2549" s="4" t="str">
        <f t="shared" si="392"/>
        <v>ABURRIDO</v>
      </c>
      <c r="BF2549" s="4">
        <f t="shared" si="393"/>
        <v>2.1646000000000001</v>
      </c>
      <c r="BG2549">
        <f t="shared" si="394"/>
        <v>0.25</v>
      </c>
      <c r="BH2549">
        <f t="shared" si="395"/>
        <v>2.13</v>
      </c>
      <c r="BI2549">
        <f t="shared" si="396"/>
        <v>2.78</v>
      </c>
      <c r="BJ2549">
        <f t="shared" si="397"/>
        <v>2.44</v>
      </c>
      <c r="BK2549">
        <f t="shared" si="398"/>
        <v>2.0099999999999998</v>
      </c>
      <c r="BL2549">
        <f t="shared" si="399"/>
        <v>19641.599999999969</v>
      </c>
    </row>
    <row r="2550" spans="1:64" x14ac:dyDescent="0.2">
      <c r="A2550" s="1">
        <v>2548</v>
      </c>
      <c r="B2550" s="7" t="s">
        <v>14</v>
      </c>
      <c r="C2550" s="3">
        <v>40009</v>
      </c>
      <c r="D2550" s="4" t="s">
        <v>626</v>
      </c>
      <c r="E2550" s="4" t="s">
        <v>163</v>
      </c>
      <c r="F2550" s="5" t="str">
        <f t="shared" si="390"/>
        <v>W</v>
      </c>
      <c r="G2550" s="6">
        <v>0.8520833333333333</v>
      </c>
      <c r="H2550" s="6">
        <v>0.875</v>
      </c>
      <c r="I2550" s="85">
        <f t="shared" si="391"/>
        <v>33.000000000000043</v>
      </c>
      <c r="J2550" s="86">
        <f>I2550*Segmentos!$D$7*(AH2550%)*IF(ISNUMBER(AI2550),AI2550%,0)</f>
        <v>747648.00000000093</v>
      </c>
      <c r="K2550" s="86">
        <f>I2550*Segmentos!$D$7*(AL2550%)*IF(ISNUMBER(AM2550),AM2550%,0)</f>
        <v>845856.00000000116</v>
      </c>
      <c r="L2550" s="4"/>
      <c r="M2550" s="2">
        <v>6.08</v>
      </c>
      <c r="N2550" s="2">
        <v>8.5</v>
      </c>
      <c r="O2550" s="2">
        <v>71.5</v>
      </c>
      <c r="P2550" s="2">
        <v>83.186899999999994</v>
      </c>
      <c r="Q2550" s="2">
        <v>3.85</v>
      </c>
      <c r="R2550" s="2">
        <v>5.9</v>
      </c>
      <c r="S2550" s="2">
        <v>65.3</v>
      </c>
      <c r="T2550" s="2">
        <v>8.7886000000000006</v>
      </c>
      <c r="U2550" s="2">
        <v>3.58</v>
      </c>
      <c r="V2550" s="2">
        <v>6.8</v>
      </c>
      <c r="W2550" s="2">
        <v>52.3</v>
      </c>
      <c r="X2550" s="2">
        <v>10.2753</v>
      </c>
      <c r="Y2550" s="2">
        <v>6.13</v>
      </c>
      <c r="Z2550" s="2">
        <v>9.1999999999999993</v>
      </c>
      <c r="AA2550" s="2">
        <v>66.599999999999994</v>
      </c>
      <c r="AB2550" s="2">
        <v>24.776599999999998</v>
      </c>
      <c r="AC2550" s="2">
        <v>8.76</v>
      </c>
      <c r="AD2550" s="2">
        <v>10.3</v>
      </c>
      <c r="AE2550" s="2">
        <v>85.3</v>
      </c>
      <c r="AF2550" s="2">
        <v>39.346400000000003</v>
      </c>
      <c r="AG2550" s="20">
        <v>5.69</v>
      </c>
      <c r="AH2550" s="20">
        <v>8</v>
      </c>
      <c r="AI2550" s="20">
        <v>70.8</v>
      </c>
      <c r="AJ2550" s="20">
        <v>36.9651</v>
      </c>
      <c r="AK2550" s="18">
        <v>6.42</v>
      </c>
      <c r="AL2550" s="18">
        <v>8.9</v>
      </c>
      <c r="AM2550" s="18">
        <v>72</v>
      </c>
      <c r="AN2550" s="18">
        <v>46.221800000000002</v>
      </c>
      <c r="AO2550" s="2">
        <v>2.11</v>
      </c>
      <c r="AP2550" s="2">
        <v>3.9</v>
      </c>
      <c r="AQ2550" s="2">
        <v>53.7</v>
      </c>
      <c r="AR2550" s="2">
        <v>3.1522000000000001</v>
      </c>
      <c r="AS2550" s="2">
        <v>3.92</v>
      </c>
      <c r="AT2550" s="2">
        <v>7.1</v>
      </c>
      <c r="AU2550" s="2">
        <v>54.9</v>
      </c>
      <c r="AV2550" s="2">
        <v>11.8089</v>
      </c>
      <c r="AW2550" s="2">
        <v>7</v>
      </c>
      <c r="AX2550" s="2">
        <v>8.8000000000000007</v>
      </c>
      <c r="AY2550" s="2">
        <v>79.400000000000006</v>
      </c>
      <c r="AZ2550" s="2">
        <v>27.540600000000001</v>
      </c>
      <c r="BA2550" s="2">
        <v>7.76</v>
      </c>
      <c r="BB2550" s="2">
        <v>10.4</v>
      </c>
      <c r="BC2550" s="2">
        <v>74.900000000000006</v>
      </c>
      <c r="BD2550" s="2">
        <v>40.685200000000002</v>
      </c>
      <c r="BE2550" s="4" t="str">
        <f t="shared" si="392"/>
        <v>NO APLICA</v>
      </c>
      <c r="BF2550" s="4">
        <f t="shared" si="393"/>
        <v>5.3326000000000002</v>
      </c>
      <c r="BG2550">
        <f t="shared" si="394"/>
        <v>2.11</v>
      </c>
      <c r="BH2550">
        <f t="shared" si="395"/>
        <v>3.92</v>
      </c>
      <c r="BI2550">
        <f t="shared" si="396"/>
        <v>7.76</v>
      </c>
      <c r="BJ2550">
        <f t="shared" si="397"/>
        <v>6.42</v>
      </c>
      <c r="BK2550">
        <f t="shared" si="398"/>
        <v>5.69</v>
      </c>
      <c r="BL2550">
        <f t="shared" si="399"/>
        <v>20055.750000000025</v>
      </c>
    </row>
    <row r="2551" spans="1:64" x14ac:dyDescent="0.2">
      <c r="A2551" s="1">
        <v>2549</v>
      </c>
      <c r="B2551" s="7" t="s">
        <v>92</v>
      </c>
      <c r="C2551" s="3">
        <v>40009</v>
      </c>
      <c r="D2551" s="4" t="s">
        <v>8</v>
      </c>
      <c r="E2551" s="4" t="s">
        <v>168</v>
      </c>
      <c r="F2551" s="5" t="str">
        <f t="shared" si="390"/>
        <v>W</v>
      </c>
      <c r="G2551" s="6">
        <v>0.91666666666666663</v>
      </c>
      <c r="H2551" s="6">
        <v>0.98958333333333337</v>
      </c>
      <c r="I2551" s="85">
        <f t="shared" si="391"/>
        <v>105.00000000000011</v>
      </c>
      <c r="J2551" s="86">
        <f>I2551*Segmentos!$D$7*(AH2551%)*IF(ISNUMBER(AI2551),AI2551%,0)</f>
        <v>2244312.0000000023</v>
      </c>
      <c r="K2551" s="86">
        <f>I2551*Segmentos!$D$7*(AL2551%)*IF(ISNUMBER(AM2551),AM2551%,0)</f>
        <v>2189712.0000000028</v>
      </c>
      <c r="L2551" s="4" t="s">
        <v>507</v>
      </c>
      <c r="M2551" s="2">
        <v>5.28</v>
      </c>
      <c r="N2551" s="2">
        <v>19</v>
      </c>
      <c r="O2551" s="2">
        <v>27.8</v>
      </c>
      <c r="P2551" s="2">
        <v>64.492099999999994</v>
      </c>
      <c r="Q2551" s="2">
        <v>4.8899999999999997</v>
      </c>
      <c r="R2551" s="2">
        <v>14.4</v>
      </c>
      <c r="S2551" s="2">
        <v>34</v>
      </c>
      <c r="T2551" s="2">
        <v>9.9655000000000005</v>
      </c>
      <c r="U2551" s="2">
        <v>5.46</v>
      </c>
      <c r="V2551" s="2">
        <v>20.6</v>
      </c>
      <c r="W2551" s="2">
        <v>26.6</v>
      </c>
      <c r="X2551" s="2">
        <v>14.002599999999999</v>
      </c>
      <c r="Y2551" s="2">
        <v>6.48</v>
      </c>
      <c r="Z2551" s="2">
        <v>23.3</v>
      </c>
      <c r="AA2551" s="2">
        <v>27.9</v>
      </c>
      <c r="AB2551" s="2">
        <v>23.398</v>
      </c>
      <c r="AC2551" s="2">
        <v>4.2699999999999996</v>
      </c>
      <c r="AD2551" s="2">
        <v>16.5</v>
      </c>
      <c r="AE2551" s="2">
        <v>25.9</v>
      </c>
      <c r="AF2551" s="2">
        <v>17.126000000000001</v>
      </c>
      <c r="AG2551" s="20">
        <v>5.33</v>
      </c>
      <c r="AH2551" s="20">
        <v>18.3</v>
      </c>
      <c r="AI2551" s="20">
        <v>29.2</v>
      </c>
      <c r="AJ2551" s="20">
        <v>30.897099999999998</v>
      </c>
      <c r="AK2551" s="18">
        <v>5.23</v>
      </c>
      <c r="AL2551" s="18">
        <v>19.600000000000001</v>
      </c>
      <c r="AM2551" s="18">
        <v>26.6</v>
      </c>
      <c r="AN2551" s="18">
        <v>33.594999999999999</v>
      </c>
      <c r="AO2551" s="2">
        <v>4.7</v>
      </c>
      <c r="AP2551" s="2">
        <v>16.100000000000001</v>
      </c>
      <c r="AQ2551" s="2">
        <v>29.1</v>
      </c>
      <c r="AR2551" s="2">
        <v>6.2828999999999997</v>
      </c>
      <c r="AS2551" s="2">
        <v>3.22</v>
      </c>
      <c r="AT2551" s="2">
        <v>16.3</v>
      </c>
      <c r="AU2551" s="2">
        <v>19.8</v>
      </c>
      <c r="AV2551" s="2">
        <v>8.6661999999999999</v>
      </c>
      <c r="AW2551" s="2">
        <v>4.72</v>
      </c>
      <c r="AX2551" s="2">
        <v>18.600000000000001</v>
      </c>
      <c r="AY2551" s="2">
        <v>25.3</v>
      </c>
      <c r="AZ2551" s="2">
        <v>16.590699999999998</v>
      </c>
      <c r="BA2551" s="2">
        <v>7.04</v>
      </c>
      <c r="BB2551" s="2">
        <v>21.6</v>
      </c>
      <c r="BC2551" s="2">
        <v>32.6</v>
      </c>
      <c r="BD2551" s="2">
        <v>32.952300000000001</v>
      </c>
      <c r="BE2551" s="4" t="str">
        <f t="shared" si="392"/>
        <v>ABURRIDO</v>
      </c>
      <c r="BF2551" s="4">
        <f t="shared" si="393"/>
        <v>4.9240000000000013</v>
      </c>
      <c r="BG2551">
        <f t="shared" si="394"/>
        <v>4.7</v>
      </c>
      <c r="BH2551">
        <f t="shared" si="395"/>
        <v>3.22</v>
      </c>
      <c r="BI2551">
        <f t="shared" si="396"/>
        <v>7.04</v>
      </c>
      <c r="BJ2551">
        <f t="shared" si="397"/>
        <v>5.23</v>
      </c>
      <c r="BK2551">
        <f t="shared" si="398"/>
        <v>5.33</v>
      </c>
      <c r="BL2551">
        <f t="shared" si="399"/>
        <v>55461.000000000065</v>
      </c>
    </row>
    <row r="2552" spans="1:64" x14ac:dyDescent="0.2">
      <c r="A2552" s="1">
        <v>2550</v>
      </c>
      <c r="B2552" s="7" t="s">
        <v>10</v>
      </c>
      <c r="C2552" s="3">
        <v>40009</v>
      </c>
      <c r="D2552" s="4" t="s">
        <v>8</v>
      </c>
      <c r="E2552" s="4" t="s">
        <v>164</v>
      </c>
      <c r="F2552" s="5" t="str">
        <f t="shared" si="390"/>
        <v>W</v>
      </c>
      <c r="G2552" s="6">
        <v>0.87361111111111101</v>
      </c>
      <c r="H2552" s="6">
        <v>0.91666666666666663</v>
      </c>
      <c r="I2552" s="85">
        <f t="shared" si="391"/>
        <v>62.000000000000099</v>
      </c>
      <c r="J2552" s="86">
        <f>I2552*Segmentos!$D$7*(AH2552%)*IF(ISNUMBER(AI2552),AI2552%,0)</f>
        <v>876506.40000000142</v>
      </c>
      <c r="K2552" s="86">
        <f>I2552*Segmentos!$D$7*(AL2552%)*IF(ISNUMBER(AM2552),AM2552%,0)</f>
        <v>1032076.8000000018</v>
      </c>
      <c r="L2552" s="4"/>
      <c r="M2552" s="2">
        <v>3.87</v>
      </c>
      <c r="N2552" s="2">
        <v>14.8</v>
      </c>
      <c r="O2552" s="2">
        <v>26.1</v>
      </c>
      <c r="P2552" s="2">
        <v>82.949200000000005</v>
      </c>
      <c r="Q2552" s="2">
        <v>2.06</v>
      </c>
      <c r="R2552" s="2">
        <v>9.6999999999999993</v>
      </c>
      <c r="S2552" s="2">
        <v>21.2</v>
      </c>
      <c r="T2552" s="2">
        <v>7.3560999999999996</v>
      </c>
      <c r="U2552" s="2">
        <v>2.85</v>
      </c>
      <c r="V2552" s="2">
        <v>13.1</v>
      </c>
      <c r="W2552" s="2">
        <v>21.8</v>
      </c>
      <c r="X2552" s="2">
        <v>12.7828</v>
      </c>
      <c r="Y2552" s="2">
        <v>2.78</v>
      </c>
      <c r="Z2552" s="2">
        <v>14.8</v>
      </c>
      <c r="AA2552" s="2">
        <v>18.8</v>
      </c>
      <c r="AB2552" s="2">
        <v>17.619199999999999</v>
      </c>
      <c r="AC2552" s="2">
        <v>6.42</v>
      </c>
      <c r="AD2552" s="2">
        <v>18.600000000000001</v>
      </c>
      <c r="AE2552" s="2">
        <v>34.5</v>
      </c>
      <c r="AF2552" s="2">
        <v>45.191200000000002</v>
      </c>
      <c r="AG2552" s="20">
        <v>3.54</v>
      </c>
      <c r="AH2552" s="20">
        <v>15.3</v>
      </c>
      <c r="AI2552" s="20">
        <v>23.1</v>
      </c>
      <c r="AJ2552" s="20">
        <v>35.975200000000001</v>
      </c>
      <c r="AK2552" s="18">
        <v>4.17</v>
      </c>
      <c r="AL2552" s="18">
        <v>14.4</v>
      </c>
      <c r="AM2552" s="18">
        <v>28.9</v>
      </c>
      <c r="AN2552" s="18">
        <v>46.9741</v>
      </c>
      <c r="AO2552" s="2">
        <v>1.94</v>
      </c>
      <c r="AP2552" s="2">
        <v>10</v>
      </c>
      <c r="AQ2552" s="2">
        <v>19.399999999999999</v>
      </c>
      <c r="AR2552" s="2">
        <v>4.5529999999999999</v>
      </c>
      <c r="AS2552" s="2">
        <v>2.72</v>
      </c>
      <c r="AT2552" s="2">
        <v>11.6</v>
      </c>
      <c r="AU2552" s="2">
        <v>23.3</v>
      </c>
      <c r="AV2552" s="2">
        <v>12.8215</v>
      </c>
      <c r="AW2552" s="2">
        <v>3.51</v>
      </c>
      <c r="AX2552" s="2">
        <v>15.3</v>
      </c>
      <c r="AY2552" s="2">
        <v>23</v>
      </c>
      <c r="AZ2552" s="2">
        <v>21.600899999999999</v>
      </c>
      <c r="BA2552" s="2">
        <v>5.36</v>
      </c>
      <c r="BB2552" s="2">
        <v>17.7</v>
      </c>
      <c r="BC2552" s="2">
        <v>30.2</v>
      </c>
      <c r="BD2552" s="2">
        <v>43.9739</v>
      </c>
      <c r="BE2552" s="4" t="str">
        <f t="shared" si="392"/>
        <v>NO APLICA</v>
      </c>
      <c r="BF2552" s="4">
        <f t="shared" si="393"/>
        <v>3.6736000000000004</v>
      </c>
      <c r="BG2552">
        <f t="shared" si="394"/>
        <v>1.94</v>
      </c>
      <c r="BH2552">
        <f t="shared" si="395"/>
        <v>2.72</v>
      </c>
      <c r="BI2552">
        <f t="shared" si="396"/>
        <v>5.36</v>
      </c>
      <c r="BJ2552">
        <f t="shared" si="397"/>
        <v>4.17</v>
      </c>
      <c r="BK2552">
        <f t="shared" si="398"/>
        <v>3.54</v>
      </c>
      <c r="BL2552">
        <f t="shared" si="399"/>
        <v>23949.360000000041</v>
      </c>
    </row>
    <row r="2553" spans="1:64" x14ac:dyDescent="0.2">
      <c r="A2553" s="1">
        <v>2551</v>
      </c>
      <c r="B2553" s="7" t="s">
        <v>117</v>
      </c>
      <c r="C2553" s="3">
        <v>40009</v>
      </c>
      <c r="D2553" s="4" t="s">
        <v>628</v>
      </c>
      <c r="E2553" s="4" t="s">
        <v>117</v>
      </c>
      <c r="F2553" s="5" t="str">
        <f t="shared" si="390"/>
        <v>W</v>
      </c>
      <c r="G2553" s="6">
        <v>0.91666666666666663</v>
      </c>
      <c r="H2553" s="6">
        <v>0.98819444444444438</v>
      </c>
      <c r="I2553" s="85">
        <f t="shared" si="391"/>
        <v>102.99999999999996</v>
      </c>
      <c r="J2553" s="86">
        <f>I2553*Segmentos!$D$7*(AH2553%)*IF(ISNUMBER(AI2553),AI2553%,0)</f>
        <v>542480.39999999979</v>
      </c>
      <c r="K2553" s="86">
        <f>I2553*Segmentos!$D$7*(AL2553%)*IF(ISNUMBER(AM2553),AM2553%,0)</f>
        <v>927288.39999999956</v>
      </c>
      <c r="L2553" s="4" t="s">
        <v>506</v>
      </c>
      <c r="M2553" s="2">
        <v>1.8</v>
      </c>
      <c r="N2553" s="2">
        <v>6.7</v>
      </c>
      <c r="O2553" s="2">
        <v>26.8</v>
      </c>
      <c r="P2553" s="2">
        <v>81.355900000000005</v>
      </c>
      <c r="Q2553" s="2">
        <v>0.18</v>
      </c>
      <c r="R2553" s="2">
        <v>2.5</v>
      </c>
      <c r="S2553" s="2">
        <v>7.3</v>
      </c>
      <c r="T2553" s="2">
        <v>1.3469</v>
      </c>
      <c r="U2553" s="2">
        <v>1.83</v>
      </c>
      <c r="V2553" s="2">
        <v>5.3</v>
      </c>
      <c r="W2553" s="2">
        <v>34.700000000000003</v>
      </c>
      <c r="X2553" s="2">
        <v>17.2807</v>
      </c>
      <c r="Y2553" s="2">
        <v>2.06</v>
      </c>
      <c r="Z2553" s="2">
        <v>8.6</v>
      </c>
      <c r="AA2553" s="2">
        <v>24</v>
      </c>
      <c r="AB2553" s="2">
        <v>27.3796</v>
      </c>
      <c r="AC2553" s="2">
        <v>2.39</v>
      </c>
      <c r="AD2553" s="2">
        <v>8.1999999999999993</v>
      </c>
      <c r="AE2553" s="2">
        <v>29.2</v>
      </c>
      <c r="AF2553" s="2">
        <v>35.348799999999997</v>
      </c>
      <c r="AG2553" s="20">
        <v>1.32</v>
      </c>
      <c r="AH2553" s="20">
        <v>6.3</v>
      </c>
      <c r="AI2553" s="20">
        <v>20.9</v>
      </c>
      <c r="AJ2553" s="20">
        <v>28.282399999999999</v>
      </c>
      <c r="AK2553" s="18">
        <v>2.2400000000000002</v>
      </c>
      <c r="AL2553" s="18">
        <v>7.1</v>
      </c>
      <c r="AM2553" s="18">
        <v>31.7</v>
      </c>
      <c r="AN2553" s="18">
        <v>53.073500000000003</v>
      </c>
      <c r="AO2553" s="2">
        <v>0.45</v>
      </c>
      <c r="AP2553" s="2">
        <v>2.2000000000000002</v>
      </c>
      <c r="AQ2553" s="2">
        <v>20.399999999999999</v>
      </c>
      <c r="AR2553" s="2">
        <v>2.2202000000000002</v>
      </c>
      <c r="AS2553" s="2">
        <v>0.95</v>
      </c>
      <c r="AT2553" s="2">
        <v>5.7</v>
      </c>
      <c r="AU2553" s="2">
        <v>16.399999999999999</v>
      </c>
      <c r="AV2553" s="2">
        <v>9.3884000000000007</v>
      </c>
      <c r="AW2553" s="2">
        <v>2.2200000000000002</v>
      </c>
      <c r="AX2553" s="2">
        <v>6.4</v>
      </c>
      <c r="AY2553" s="2">
        <v>35</v>
      </c>
      <c r="AZ2553" s="2">
        <v>28.816400000000002</v>
      </c>
      <c r="BA2553" s="2">
        <v>2.37</v>
      </c>
      <c r="BB2553" s="2">
        <v>8.9</v>
      </c>
      <c r="BC2553" s="2">
        <v>26.8</v>
      </c>
      <c r="BD2553" s="2">
        <v>40.930999999999997</v>
      </c>
      <c r="BE2553" s="4" t="str">
        <f t="shared" si="392"/>
        <v>ABURRIDO</v>
      </c>
      <c r="BF2553" s="4">
        <f t="shared" si="393"/>
        <v>1.5104</v>
      </c>
      <c r="BG2553">
        <f t="shared" si="394"/>
        <v>0.45</v>
      </c>
      <c r="BH2553">
        <f t="shared" si="395"/>
        <v>0.95</v>
      </c>
      <c r="BI2553">
        <f t="shared" si="396"/>
        <v>2.37</v>
      </c>
      <c r="BJ2553">
        <f t="shared" si="397"/>
        <v>2.2400000000000002</v>
      </c>
      <c r="BK2553">
        <f t="shared" si="398"/>
        <v>1.32</v>
      </c>
      <c r="BL2553">
        <f t="shared" si="399"/>
        <v>18494.679999999993</v>
      </c>
    </row>
    <row r="2554" spans="1:64" x14ac:dyDescent="0.2">
      <c r="A2554" s="1">
        <v>2552</v>
      </c>
      <c r="B2554" s="7" t="s">
        <v>143</v>
      </c>
      <c r="C2554" s="3">
        <v>40009</v>
      </c>
      <c r="D2554" s="4" t="s">
        <v>627</v>
      </c>
      <c r="E2554" s="4" t="s">
        <v>174</v>
      </c>
      <c r="F2554" s="5" t="str">
        <f t="shared" si="390"/>
        <v>W</v>
      </c>
      <c r="G2554" s="6">
        <v>0.91736111111111107</v>
      </c>
      <c r="H2554" s="6">
        <v>0.99652777777777779</v>
      </c>
      <c r="I2554" s="85">
        <f t="shared" si="391"/>
        <v>114.00000000000007</v>
      </c>
      <c r="J2554" s="86">
        <f>I2554*Segmentos!$D$7*(AH2554%)*IF(ISNUMBER(AI2554),AI2554%,0)</f>
        <v>2142561.6000000015</v>
      </c>
      <c r="K2554" s="86">
        <f>I2554*Segmentos!$D$7*(AL2554%)*IF(ISNUMBER(AM2554),AM2554%,0)</f>
        <v>2343156.0000000014</v>
      </c>
      <c r="L2554" s="4"/>
      <c r="M2554" s="2">
        <v>4.93</v>
      </c>
      <c r="N2554" s="2">
        <v>20.399999999999999</v>
      </c>
      <c r="O2554" s="2">
        <v>24.2</v>
      </c>
      <c r="P2554" s="2">
        <v>87.339799999999997</v>
      </c>
      <c r="Q2554" s="2">
        <v>4.42</v>
      </c>
      <c r="R2554" s="2">
        <v>14.3</v>
      </c>
      <c r="S2554" s="2">
        <v>30.8</v>
      </c>
      <c r="T2554" s="2">
        <v>13.060499999999999</v>
      </c>
      <c r="U2554" s="2">
        <v>4.95</v>
      </c>
      <c r="V2554" s="2">
        <v>17.7</v>
      </c>
      <c r="W2554" s="2">
        <v>28</v>
      </c>
      <c r="X2554" s="2">
        <v>18.372800000000002</v>
      </c>
      <c r="Y2554" s="2">
        <v>5.14</v>
      </c>
      <c r="Z2554" s="2">
        <v>21.8</v>
      </c>
      <c r="AA2554" s="2">
        <v>23.6</v>
      </c>
      <c r="AB2554" s="2">
        <v>26.887</v>
      </c>
      <c r="AC2554" s="2">
        <v>4.99</v>
      </c>
      <c r="AD2554" s="2">
        <v>23.8</v>
      </c>
      <c r="AE2554" s="2">
        <v>21</v>
      </c>
      <c r="AF2554" s="2">
        <v>29.019500000000001</v>
      </c>
      <c r="AG2554" s="20">
        <v>4.71</v>
      </c>
      <c r="AH2554" s="20">
        <v>19.100000000000001</v>
      </c>
      <c r="AI2554" s="20">
        <v>24.6</v>
      </c>
      <c r="AJ2554" s="20">
        <v>39.531799999999997</v>
      </c>
      <c r="AK2554" s="18">
        <v>5.14</v>
      </c>
      <c r="AL2554" s="18">
        <v>21.5</v>
      </c>
      <c r="AM2554" s="18">
        <v>23.9</v>
      </c>
      <c r="AN2554" s="18">
        <v>47.808</v>
      </c>
      <c r="AO2554" s="2">
        <v>1.07</v>
      </c>
      <c r="AP2554" s="2">
        <v>11.4</v>
      </c>
      <c r="AQ2554" s="2">
        <v>9.3000000000000007</v>
      </c>
      <c r="AR2554" s="2">
        <v>2.0649999999999999</v>
      </c>
      <c r="AS2554" s="2">
        <v>4.58</v>
      </c>
      <c r="AT2554" s="2">
        <v>16.7</v>
      </c>
      <c r="AU2554" s="2">
        <v>27.5</v>
      </c>
      <c r="AV2554" s="2">
        <v>17.8672</v>
      </c>
      <c r="AW2554" s="2">
        <v>5.47</v>
      </c>
      <c r="AX2554" s="2">
        <v>20.7</v>
      </c>
      <c r="AY2554" s="2">
        <v>26.5</v>
      </c>
      <c r="AZ2554" s="2">
        <v>27.8673</v>
      </c>
      <c r="BA2554" s="2">
        <v>5.83</v>
      </c>
      <c r="BB2554" s="2">
        <v>24.8</v>
      </c>
      <c r="BC2554" s="2">
        <v>23.5</v>
      </c>
      <c r="BD2554" s="2">
        <v>39.540399999999998</v>
      </c>
      <c r="BE2554" s="4" t="str">
        <f t="shared" si="392"/>
        <v>ABURRIDO</v>
      </c>
      <c r="BF2554" s="4">
        <f t="shared" si="393"/>
        <v>4.6816000000000004</v>
      </c>
      <c r="BG2554">
        <f t="shared" si="394"/>
        <v>1.07</v>
      </c>
      <c r="BH2554">
        <f t="shared" si="395"/>
        <v>4.58</v>
      </c>
      <c r="BI2554">
        <f t="shared" si="396"/>
        <v>5.83</v>
      </c>
      <c r="BJ2554">
        <f t="shared" si="397"/>
        <v>5.14</v>
      </c>
      <c r="BK2554">
        <f t="shared" si="398"/>
        <v>4.71</v>
      </c>
      <c r="BL2554">
        <f t="shared" si="399"/>
        <v>56279.520000000026</v>
      </c>
    </row>
    <row r="2555" spans="1:64" x14ac:dyDescent="0.2">
      <c r="A2555" s="1">
        <v>2553</v>
      </c>
      <c r="B2555" s="7" t="s">
        <v>89</v>
      </c>
      <c r="C2555" s="3">
        <v>40009</v>
      </c>
      <c r="D2555" s="4" t="s">
        <v>628</v>
      </c>
      <c r="E2555" s="4" t="s">
        <v>169</v>
      </c>
      <c r="F2555" s="5" t="str">
        <f t="shared" si="390"/>
        <v>W</v>
      </c>
      <c r="G2555" s="6">
        <v>0.84236111111111101</v>
      </c>
      <c r="H2555" s="6">
        <v>0.875</v>
      </c>
      <c r="I2555" s="85">
        <f t="shared" si="391"/>
        <v>47.000000000000156</v>
      </c>
      <c r="J2555" s="86">
        <f>I2555*Segmentos!$D$7*(AH2555%)*IF(ISNUMBER(AI2555),AI2555%,0)</f>
        <v>222667.20000000074</v>
      </c>
      <c r="K2555" s="86">
        <f>I2555*Segmentos!$D$7*(AL2555%)*IF(ISNUMBER(AM2555),AM2555%,0)</f>
        <v>209657.6000000007</v>
      </c>
      <c r="L2555" s="4"/>
      <c r="M2555" s="2">
        <v>1.1399999999999999</v>
      </c>
      <c r="N2555" s="2">
        <v>3.1</v>
      </c>
      <c r="O2555" s="2">
        <v>36.799999999999997</v>
      </c>
      <c r="P2555" s="2">
        <v>95.742800000000003</v>
      </c>
      <c r="Q2555" s="2">
        <v>0.14000000000000001</v>
      </c>
      <c r="R2555" s="2">
        <v>1.2</v>
      </c>
      <c r="S2555" s="2">
        <v>11.5</v>
      </c>
      <c r="T2555" s="2">
        <v>1.9333</v>
      </c>
      <c r="U2555" s="2">
        <v>0.09</v>
      </c>
      <c r="V2555" s="2">
        <v>1.3</v>
      </c>
      <c r="W2555" s="2">
        <v>7.2</v>
      </c>
      <c r="X2555" s="2">
        <v>1.6234999999999999</v>
      </c>
      <c r="Y2555" s="2">
        <v>2.6</v>
      </c>
      <c r="Z2555" s="2">
        <v>5.6</v>
      </c>
      <c r="AA2555" s="2">
        <v>46.2</v>
      </c>
      <c r="AB2555" s="2">
        <v>64.250299999999996</v>
      </c>
      <c r="AC2555" s="2">
        <v>1.02</v>
      </c>
      <c r="AD2555" s="2">
        <v>3</v>
      </c>
      <c r="AE2555" s="2">
        <v>34.1</v>
      </c>
      <c r="AF2555" s="2">
        <v>27.935600000000001</v>
      </c>
      <c r="AG2555" s="20">
        <v>1.1599999999999999</v>
      </c>
      <c r="AH2555" s="20">
        <v>2.8</v>
      </c>
      <c r="AI2555" s="20">
        <v>42.3</v>
      </c>
      <c r="AJ2555" s="20">
        <v>46.200600000000001</v>
      </c>
      <c r="AK2555" s="18">
        <v>1.1299999999999999</v>
      </c>
      <c r="AL2555" s="18">
        <v>3.4</v>
      </c>
      <c r="AM2555" s="18">
        <v>32.799999999999997</v>
      </c>
      <c r="AN2555" s="18">
        <v>49.542099999999998</v>
      </c>
      <c r="AO2555" s="2">
        <v>0.15</v>
      </c>
      <c r="AP2555" s="2">
        <v>1.1000000000000001</v>
      </c>
      <c r="AQ2555" s="2">
        <v>12.8</v>
      </c>
      <c r="AR2555" s="2">
        <v>1.3371999999999999</v>
      </c>
      <c r="AS2555" s="2">
        <v>0.63</v>
      </c>
      <c r="AT2555" s="2">
        <v>1.3</v>
      </c>
      <c r="AU2555" s="2">
        <v>47.2</v>
      </c>
      <c r="AV2555" s="2">
        <v>11.6945</v>
      </c>
      <c r="AW2555" s="2">
        <v>1.1599999999999999</v>
      </c>
      <c r="AX2555" s="2">
        <v>3.7</v>
      </c>
      <c r="AY2555" s="2">
        <v>31.1</v>
      </c>
      <c r="AZ2555" s="2">
        <v>27.895499999999998</v>
      </c>
      <c r="BA2555" s="2">
        <v>1.71</v>
      </c>
      <c r="BB2555" s="2">
        <v>4.2</v>
      </c>
      <c r="BC2555" s="2">
        <v>40.5</v>
      </c>
      <c r="BD2555" s="2">
        <v>54.815600000000003</v>
      </c>
      <c r="BE2555" s="4" t="str">
        <f t="shared" si="392"/>
        <v>NO APLICA</v>
      </c>
      <c r="BF2555" s="4">
        <f t="shared" si="393"/>
        <v>1.0084</v>
      </c>
      <c r="BG2555">
        <f t="shared" si="394"/>
        <v>0.15</v>
      </c>
      <c r="BH2555">
        <f t="shared" si="395"/>
        <v>0.63</v>
      </c>
      <c r="BI2555">
        <f t="shared" si="396"/>
        <v>1.71</v>
      </c>
      <c r="BJ2555">
        <f t="shared" si="397"/>
        <v>1.1299999999999999</v>
      </c>
      <c r="BK2555">
        <f t="shared" si="398"/>
        <v>1.1599999999999999</v>
      </c>
      <c r="BL2555">
        <f t="shared" si="399"/>
        <v>5361.7600000000184</v>
      </c>
    </row>
    <row r="2556" spans="1:64" x14ac:dyDescent="0.2">
      <c r="A2556" s="1">
        <v>2554</v>
      </c>
      <c r="B2556" s="7" t="s">
        <v>126</v>
      </c>
      <c r="C2556" s="3">
        <v>40009</v>
      </c>
      <c r="D2556" s="4" t="s">
        <v>628</v>
      </c>
      <c r="E2556" s="4" t="s">
        <v>163</v>
      </c>
      <c r="F2556" s="5" t="str">
        <f t="shared" si="390"/>
        <v>W</v>
      </c>
      <c r="G2556" s="6">
        <v>0.875</v>
      </c>
      <c r="H2556" s="6">
        <v>0.91111111111111109</v>
      </c>
      <c r="I2556" s="85">
        <f t="shared" si="391"/>
        <v>51.999999999999972</v>
      </c>
      <c r="J2556" s="86">
        <f>I2556*Segmentos!$D$7*(AH2556%)*IF(ISNUMBER(AI2556),AI2556%,0)</f>
        <v>100047.99999999996</v>
      </c>
      <c r="K2556" s="86">
        <f>I2556*Segmentos!$D$7*(AL2556%)*IF(ISNUMBER(AM2556),AM2556%,0)</f>
        <v>329471.99999999983</v>
      </c>
      <c r="L2556" s="4"/>
      <c r="M2556" s="2">
        <v>1.05</v>
      </c>
      <c r="N2556" s="2">
        <v>3.1</v>
      </c>
      <c r="O2556" s="2">
        <v>33.9</v>
      </c>
      <c r="P2556" s="2">
        <v>95.82</v>
      </c>
      <c r="Q2556" s="2">
        <v>0.03</v>
      </c>
      <c r="R2556" s="2">
        <v>0.4</v>
      </c>
      <c r="S2556" s="2">
        <v>7.7</v>
      </c>
      <c r="T2556" s="2">
        <v>0.45279999999999998</v>
      </c>
      <c r="U2556" s="2">
        <v>0.92</v>
      </c>
      <c r="V2556" s="2">
        <v>1.2</v>
      </c>
      <c r="W2556" s="2">
        <v>77.599999999999994</v>
      </c>
      <c r="X2556" s="2">
        <v>17.445599999999999</v>
      </c>
      <c r="Y2556" s="2">
        <v>0.6</v>
      </c>
      <c r="Z2556" s="2">
        <v>4.9000000000000004</v>
      </c>
      <c r="AA2556" s="2">
        <v>12.4</v>
      </c>
      <c r="AB2556" s="2">
        <v>16.209800000000001</v>
      </c>
      <c r="AC2556" s="2">
        <v>2.0699999999999998</v>
      </c>
      <c r="AD2556" s="2">
        <v>4.0999999999999996</v>
      </c>
      <c r="AE2556" s="2">
        <v>49.9</v>
      </c>
      <c r="AF2556" s="2">
        <v>61.711799999999997</v>
      </c>
      <c r="AG2556" s="20">
        <v>0.48</v>
      </c>
      <c r="AH2556" s="20">
        <v>2.6</v>
      </c>
      <c r="AI2556" s="20">
        <v>18.5</v>
      </c>
      <c r="AJ2556" s="20">
        <v>20.721</v>
      </c>
      <c r="AK2556" s="18">
        <v>1.57</v>
      </c>
      <c r="AL2556" s="18">
        <v>3.6</v>
      </c>
      <c r="AM2556" s="18">
        <v>44</v>
      </c>
      <c r="AN2556" s="18">
        <v>75.099000000000004</v>
      </c>
      <c r="AO2556" s="2">
        <v>0.22</v>
      </c>
      <c r="AP2556" s="2">
        <v>0.9</v>
      </c>
      <c r="AQ2556" s="2">
        <v>25.5</v>
      </c>
      <c r="AR2556" s="2">
        <v>2.2120000000000002</v>
      </c>
      <c r="AS2556" s="2">
        <v>1.1000000000000001</v>
      </c>
      <c r="AT2556" s="2">
        <v>2.2999999999999998</v>
      </c>
      <c r="AU2556" s="2">
        <v>47.5</v>
      </c>
      <c r="AV2556" s="2">
        <v>22.040199999999999</v>
      </c>
      <c r="AW2556" s="2">
        <v>0.9</v>
      </c>
      <c r="AX2556" s="2">
        <v>2.6</v>
      </c>
      <c r="AY2556" s="2">
        <v>35.200000000000003</v>
      </c>
      <c r="AZ2556" s="2">
        <v>23.556699999999999</v>
      </c>
      <c r="BA2556" s="2">
        <v>1.38</v>
      </c>
      <c r="BB2556" s="2">
        <v>4.5999999999999996</v>
      </c>
      <c r="BC2556" s="2">
        <v>29.9</v>
      </c>
      <c r="BD2556" s="2">
        <v>48.011099999999999</v>
      </c>
      <c r="BE2556" s="4" t="str">
        <f t="shared" si="392"/>
        <v>NO APLICA</v>
      </c>
      <c r="BF2556" s="4">
        <f t="shared" si="393"/>
        <v>1.1028</v>
      </c>
      <c r="BG2556">
        <f t="shared" si="394"/>
        <v>0.22</v>
      </c>
      <c r="BH2556">
        <f t="shared" si="395"/>
        <v>1.1000000000000001</v>
      </c>
      <c r="BI2556">
        <f t="shared" si="396"/>
        <v>1.38</v>
      </c>
      <c r="BJ2556">
        <f t="shared" si="397"/>
        <v>1.57</v>
      </c>
      <c r="BK2556">
        <f t="shared" si="398"/>
        <v>0.48</v>
      </c>
      <c r="BL2556">
        <f t="shared" si="399"/>
        <v>5464.6799999999967</v>
      </c>
    </row>
    <row r="2557" spans="1:64" x14ac:dyDescent="0.2">
      <c r="A2557" s="1">
        <v>2555</v>
      </c>
      <c r="B2557" s="7" t="s">
        <v>23</v>
      </c>
      <c r="C2557" s="3">
        <v>40009</v>
      </c>
      <c r="D2557" s="4" t="s">
        <v>629</v>
      </c>
      <c r="E2557" s="4" t="s">
        <v>170</v>
      </c>
      <c r="F2557" s="5" t="str">
        <f t="shared" si="390"/>
        <v>W</v>
      </c>
      <c r="G2557" s="6">
        <v>0.87430555555555556</v>
      </c>
      <c r="H2557" s="6">
        <v>0.91805555555555562</v>
      </c>
      <c r="I2557" s="85">
        <f t="shared" si="391"/>
        <v>63.000000000000099</v>
      </c>
      <c r="J2557" s="86">
        <f>I2557*Segmentos!$D$7*(AH2557%)*IF(ISNUMBER(AI2557),AI2557%,0)</f>
        <v>29106.000000000051</v>
      </c>
      <c r="K2557" s="86">
        <f>I2557*Segmentos!$D$7*(AL2557%)*IF(ISNUMBER(AM2557),AM2557%,0)</f>
        <v>142581.60000000024</v>
      </c>
      <c r="L2557" s="4"/>
      <c r="M2557" s="2">
        <v>0.35</v>
      </c>
      <c r="N2557" s="2">
        <v>2.2000000000000002</v>
      </c>
      <c r="O2557" s="2">
        <v>16</v>
      </c>
      <c r="P2557" s="2">
        <v>35.388399999999997</v>
      </c>
      <c r="Q2557" s="2">
        <v>0.15</v>
      </c>
      <c r="R2557" s="2">
        <v>1.6</v>
      </c>
      <c r="S2557" s="2">
        <v>9.8000000000000007</v>
      </c>
      <c r="T2557" s="2">
        <v>2.5737999999999999</v>
      </c>
      <c r="U2557" s="2">
        <v>0.48</v>
      </c>
      <c r="V2557" s="2">
        <v>1.8</v>
      </c>
      <c r="W2557" s="2">
        <v>26.4</v>
      </c>
      <c r="X2557" s="2">
        <v>10.145</v>
      </c>
      <c r="Y2557" s="2">
        <v>0.36</v>
      </c>
      <c r="Z2557" s="2">
        <v>2.5</v>
      </c>
      <c r="AA2557" s="2">
        <v>14.7</v>
      </c>
      <c r="AB2557" s="2">
        <v>10.843999999999999</v>
      </c>
      <c r="AC2557" s="2">
        <v>0.36</v>
      </c>
      <c r="AD2557" s="2">
        <v>2.5</v>
      </c>
      <c r="AE2557" s="2">
        <v>14.2</v>
      </c>
      <c r="AF2557" s="2">
        <v>11.8256</v>
      </c>
      <c r="AG2557" s="20">
        <v>0.11</v>
      </c>
      <c r="AH2557" s="20">
        <v>2.1</v>
      </c>
      <c r="AI2557" s="20">
        <v>5.5</v>
      </c>
      <c r="AJ2557" s="20">
        <v>5.4699</v>
      </c>
      <c r="AK2557" s="18">
        <v>0.56000000000000005</v>
      </c>
      <c r="AL2557" s="18">
        <v>2.2999999999999998</v>
      </c>
      <c r="AM2557" s="18">
        <v>24.6</v>
      </c>
      <c r="AN2557" s="18">
        <v>29.918500000000002</v>
      </c>
      <c r="AO2557" s="2">
        <v>0.12</v>
      </c>
      <c r="AP2557" s="2">
        <v>2.2000000000000002</v>
      </c>
      <c r="AQ2557" s="2">
        <v>5.0999999999999996</v>
      </c>
      <c r="AR2557" s="2">
        <v>1.2686999999999999</v>
      </c>
      <c r="AS2557" s="2">
        <v>0.13</v>
      </c>
      <c r="AT2557" s="2">
        <v>0.5</v>
      </c>
      <c r="AU2557" s="2">
        <v>26.5</v>
      </c>
      <c r="AV2557" s="2">
        <v>2.9310999999999998</v>
      </c>
      <c r="AW2557" s="2">
        <v>0.35</v>
      </c>
      <c r="AX2557" s="2">
        <v>3.7</v>
      </c>
      <c r="AY2557" s="2">
        <v>9.5</v>
      </c>
      <c r="AZ2557" s="2">
        <v>10.139099999999999</v>
      </c>
      <c r="BA2557" s="2">
        <v>0.55000000000000004</v>
      </c>
      <c r="BB2557" s="2">
        <v>2</v>
      </c>
      <c r="BC2557" s="2">
        <v>26.7</v>
      </c>
      <c r="BD2557" s="2">
        <v>21.049499999999998</v>
      </c>
      <c r="BE2557" s="4" t="str">
        <f t="shared" si="392"/>
        <v>ABURRIDO</v>
      </c>
      <c r="BF2557" s="4">
        <f t="shared" si="393"/>
        <v>0.30500000000000005</v>
      </c>
      <c r="BG2557">
        <f t="shared" si="394"/>
        <v>0.12</v>
      </c>
      <c r="BH2557">
        <f t="shared" si="395"/>
        <v>0.13</v>
      </c>
      <c r="BI2557">
        <f t="shared" si="396"/>
        <v>0.55000000000000004</v>
      </c>
      <c r="BJ2557">
        <f t="shared" si="397"/>
        <v>0.56000000000000005</v>
      </c>
      <c r="BK2557">
        <f t="shared" si="398"/>
        <v>0.11</v>
      </c>
      <c r="BL2557">
        <f t="shared" si="399"/>
        <v>2217.6000000000035</v>
      </c>
    </row>
    <row r="2558" spans="1:64" x14ac:dyDescent="0.2">
      <c r="A2558" s="1">
        <v>2556</v>
      </c>
      <c r="B2558" s="7" t="s">
        <v>25</v>
      </c>
      <c r="C2558" s="3">
        <v>40009</v>
      </c>
      <c r="D2558" s="4" t="s">
        <v>629</v>
      </c>
      <c r="E2558" s="4" t="s">
        <v>171</v>
      </c>
      <c r="F2558" s="5" t="str">
        <f t="shared" si="390"/>
        <v>W</v>
      </c>
      <c r="G2558" s="6">
        <v>0.89583333333333337</v>
      </c>
      <c r="H2558" s="6">
        <v>0.8965277777777777</v>
      </c>
      <c r="I2558" s="85">
        <f t="shared" si="391"/>
        <v>0.99999999999983658</v>
      </c>
      <c r="J2558" s="86">
        <f>I2558*Segmentos!$D$7*(AH2558%)*IF(ISNUMBER(AI2558),AI2558%,0)</f>
        <v>1599.9999999997385</v>
      </c>
      <c r="K2558" s="86">
        <f>I2558*Segmentos!$D$7*(AL2558%)*IF(ISNUMBER(AM2558),AM2558%,0)</f>
        <v>2399.999999999608</v>
      </c>
      <c r="L2558" s="4"/>
      <c r="M2558" s="2">
        <v>0.52</v>
      </c>
      <c r="N2558" s="2">
        <v>0.5</v>
      </c>
      <c r="O2558" s="2">
        <v>100</v>
      </c>
      <c r="P2558" s="2">
        <v>54.798099999999998</v>
      </c>
      <c r="Q2558" s="2">
        <v>0.18</v>
      </c>
      <c r="R2558" s="2">
        <v>0.2</v>
      </c>
      <c r="S2558" s="2">
        <v>100</v>
      </c>
      <c r="T2558" s="2">
        <v>3.1585000000000001</v>
      </c>
      <c r="U2558" s="2">
        <v>0.59</v>
      </c>
      <c r="V2558" s="2">
        <v>0.6</v>
      </c>
      <c r="W2558" s="2">
        <v>100</v>
      </c>
      <c r="X2558" s="2">
        <v>13.0661</v>
      </c>
      <c r="Y2558" s="2">
        <v>0.54</v>
      </c>
      <c r="Z2558" s="2">
        <v>0.5</v>
      </c>
      <c r="AA2558" s="2">
        <v>100</v>
      </c>
      <c r="AB2558" s="2">
        <v>16.888500000000001</v>
      </c>
      <c r="AC2558" s="2">
        <v>0.63</v>
      </c>
      <c r="AD2558" s="2">
        <v>0.6</v>
      </c>
      <c r="AE2558" s="2">
        <v>100</v>
      </c>
      <c r="AF2558" s="2">
        <v>21.684999999999999</v>
      </c>
      <c r="AG2558" s="20">
        <v>0.44</v>
      </c>
      <c r="AH2558" s="20">
        <v>0.4</v>
      </c>
      <c r="AI2558" s="20">
        <v>100</v>
      </c>
      <c r="AJ2558" s="20">
        <v>21.837</v>
      </c>
      <c r="AK2558" s="18">
        <v>0.6</v>
      </c>
      <c r="AL2558" s="18">
        <v>0.6</v>
      </c>
      <c r="AM2558" s="18">
        <v>100</v>
      </c>
      <c r="AN2558" s="18">
        <v>32.961100000000002</v>
      </c>
      <c r="AO2558" s="2">
        <v>0.25</v>
      </c>
      <c r="AP2558" s="2">
        <v>0.2</v>
      </c>
      <c r="AQ2558" s="2">
        <v>100</v>
      </c>
      <c r="AR2558" s="2">
        <v>2.8656999999999999</v>
      </c>
      <c r="AS2558" s="2">
        <v>0.37</v>
      </c>
      <c r="AT2558" s="2">
        <v>0.4</v>
      </c>
      <c r="AU2558" s="2">
        <v>100</v>
      </c>
      <c r="AV2558" s="2">
        <v>8.6326999999999998</v>
      </c>
      <c r="AW2558" s="2">
        <v>0.72</v>
      </c>
      <c r="AX2558" s="2">
        <v>0.7</v>
      </c>
      <c r="AY2558" s="2">
        <v>100</v>
      </c>
      <c r="AZ2558" s="2">
        <v>21.712499999999999</v>
      </c>
      <c r="BA2558" s="2">
        <v>0.54</v>
      </c>
      <c r="BB2558" s="2">
        <v>0.5</v>
      </c>
      <c r="BC2558" s="2">
        <v>100</v>
      </c>
      <c r="BD2558" s="2">
        <v>21.587299999999999</v>
      </c>
      <c r="BE2558" s="4" t="str">
        <f t="shared" si="392"/>
        <v>NO APLICA</v>
      </c>
      <c r="BF2558" s="4">
        <f t="shared" si="393"/>
        <v>0.49620000000000009</v>
      </c>
      <c r="BG2558">
        <f t="shared" si="394"/>
        <v>0.25</v>
      </c>
      <c r="BH2558">
        <f t="shared" si="395"/>
        <v>0.37</v>
      </c>
      <c r="BI2558">
        <f t="shared" si="396"/>
        <v>0.72</v>
      </c>
      <c r="BJ2558">
        <f t="shared" si="397"/>
        <v>0.6</v>
      </c>
      <c r="BK2558">
        <f t="shared" si="398"/>
        <v>0.44</v>
      </c>
      <c r="BL2558">
        <f t="shared" si="399"/>
        <v>49.999999999991829</v>
      </c>
    </row>
    <row r="2559" spans="1:64" x14ac:dyDescent="0.2">
      <c r="A2559" s="1">
        <v>2557</v>
      </c>
      <c r="B2559" s="7" t="s">
        <v>32</v>
      </c>
      <c r="C2559" s="3">
        <v>40009</v>
      </c>
      <c r="D2559" s="4" t="s">
        <v>628</v>
      </c>
      <c r="E2559" s="4" t="s">
        <v>164</v>
      </c>
      <c r="F2559" s="5" t="str">
        <f t="shared" si="390"/>
        <v>W</v>
      </c>
      <c r="G2559" s="6">
        <v>0.9145833333333333</v>
      </c>
      <c r="H2559" s="6">
        <v>0.91666666666666663</v>
      </c>
      <c r="I2559" s="85">
        <f t="shared" si="391"/>
        <v>2.9999999999999893</v>
      </c>
      <c r="J2559" s="86">
        <f>I2559*Segmentos!$D$7*(AH2559%)*IF(ISNUMBER(AI2559),AI2559%,0)</f>
        <v>8585.9999999999709</v>
      </c>
      <c r="K2559" s="86">
        <f>I2559*Segmentos!$D$7*(AL2559%)*IF(ISNUMBER(AM2559),AM2559%,0)</f>
        <v>12307.199999999957</v>
      </c>
      <c r="L2559" s="4"/>
      <c r="M2559" s="2">
        <v>0.86</v>
      </c>
      <c r="N2559" s="2">
        <v>1.2</v>
      </c>
      <c r="O2559" s="2">
        <v>69.2</v>
      </c>
      <c r="P2559" s="2">
        <v>91.045900000000003</v>
      </c>
      <c r="Q2559" s="2">
        <v>0</v>
      </c>
      <c r="R2559" s="2">
        <v>0</v>
      </c>
      <c r="S2559" s="8" t="s">
        <v>577</v>
      </c>
      <c r="T2559" s="2">
        <v>0</v>
      </c>
      <c r="U2559" s="2">
        <v>0.44</v>
      </c>
      <c r="V2559" s="2">
        <v>0.6</v>
      </c>
      <c r="W2559" s="2">
        <v>67.599999999999994</v>
      </c>
      <c r="X2559" s="2">
        <v>9.6995000000000005</v>
      </c>
      <c r="Y2559" s="2">
        <v>0.74</v>
      </c>
      <c r="Z2559" s="2">
        <v>1.1000000000000001</v>
      </c>
      <c r="AA2559" s="2">
        <v>64.8</v>
      </c>
      <c r="AB2559" s="2">
        <v>22.917300000000001</v>
      </c>
      <c r="AC2559" s="2">
        <v>1.69</v>
      </c>
      <c r="AD2559" s="2">
        <v>2.4</v>
      </c>
      <c r="AE2559" s="2">
        <v>71.3</v>
      </c>
      <c r="AF2559" s="2">
        <v>58.429099999999998</v>
      </c>
      <c r="AG2559" s="20">
        <v>0.69</v>
      </c>
      <c r="AH2559" s="20">
        <v>0.9</v>
      </c>
      <c r="AI2559" s="20">
        <v>79.5</v>
      </c>
      <c r="AJ2559" s="20">
        <v>34.354300000000002</v>
      </c>
      <c r="AK2559" s="18">
        <v>1.02</v>
      </c>
      <c r="AL2559" s="18">
        <v>1.6</v>
      </c>
      <c r="AM2559" s="18">
        <v>64.099999999999994</v>
      </c>
      <c r="AN2559" s="18">
        <v>56.691499999999998</v>
      </c>
      <c r="AO2559" s="2">
        <v>0.36</v>
      </c>
      <c r="AP2559" s="2">
        <v>0.4</v>
      </c>
      <c r="AQ2559" s="2">
        <v>82.1</v>
      </c>
      <c r="AR2559" s="2">
        <v>4.1276000000000002</v>
      </c>
      <c r="AS2559" s="2">
        <v>0.26</v>
      </c>
      <c r="AT2559" s="2">
        <v>0.3</v>
      </c>
      <c r="AU2559" s="2">
        <v>100</v>
      </c>
      <c r="AV2559" s="2">
        <v>5.9840999999999998</v>
      </c>
      <c r="AW2559" s="2">
        <v>1.47</v>
      </c>
      <c r="AX2559" s="2">
        <v>2.2999999999999998</v>
      </c>
      <c r="AY2559" s="2">
        <v>64.099999999999994</v>
      </c>
      <c r="AZ2559" s="2">
        <v>44.732799999999997</v>
      </c>
      <c r="BA2559" s="2">
        <v>0.9</v>
      </c>
      <c r="BB2559" s="2">
        <v>1.3</v>
      </c>
      <c r="BC2559" s="2">
        <v>71.2</v>
      </c>
      <c r="BD2559" s="2">
        <v>36.2014</v>
      </c>
      <c r="BE2559" s="4" t="str">
        <f t="shared" si="392"/>
        <v>NO APLICA</v>
      </c>
      <c r="BF2559" s="4">
        <f t="shared" si="393"/>
        <v>0.75860000000000005</v>
      </c>
      <c r="BG2559">
        <f t="shared" si="394"/>
        <v>0.36</v>
      </c>
      <c r="BH2559">
        <f t="shared" si="395"/>
        <v>0.26</v>
      </c>
      <c r="BI2559">
        <f t="shared" si="396"/>
        <v>1.47</v>
      </c>
      <c r="BJ2559">
        <f t="shared" si="397"/>
        <v>1.02</v>
      </c>
      <c r="BK2559">
        <f t="shared" si="398"/>
        <v>0.69</v>
      </c>
      <c r="BL2559">
        <f t="shared" si="399"/>
        <v>249.11999999999912</v>
      </c>
    </row>
    <row r="2560" spans="1:64" x14ac:dyDescent="0.2">
      <c r="A2560" s="1">
        <v>2558</v>
      </c>
      <c r="B2560" s="7" t="s">
        <v>19</v>
      </c>
      <c r="C2560" s="3">
        <v>40009</v>
      </c>
      <c r="D2560" s="4" t="s">
        <v>17</v>
      </c>
      <c r="E2560" s="4" t="s">
        <v>166</v>
      </c>
      <c r="F2560" s="5" t="str">
        <f t="shared" si="390"/>
        <v>W</v>
      </c>
      <c r="G2560" s="6">
        <v>0.9145833333333333</v>
      </c>
      <c r="H2560" s="6">
        <v>0.91666666666666663</v>
      </c>
      <c r="I2560" s="85">
        <f t="shared" si="391"/>
        <v>2.9999999999999893</v>
      </c>
      <c r="J2560" s="86">
        <f>I2560*Segmentos!$D$7*(AH2560%)*IF(ISNUMBER(AI2560),AI2560%,0)</f>
        <v>2399.9999999999918</v>
      </c>
      <c r="K2560" s="86">
        <f>I2560*Segmentos!$D$7*(AL2560%)*IF(ISNUMBER(AM2560),AM2560%,0)</f>
        <v>4751.9999999999836</v>
      </c>
      <c r="L2560" s="4"/>
      <c r="M2560" s="2">
        <v>0.3</v>
      </c>
      <c r="N2560" s="2">
        <v>0.5</v>
      </c>
      <c r="O2560" s="2">
        <v>59.4</v>
      </c>
      <c r="P2560" s="2">
        <v>91.614099999999993</v>
      </c>
      <c r="Q2560" s="2">
        <v>0.24</v>
      </c>
      <c r="R2560" s="2">
        <v>0.2</v>
      </c>
      <c r="S2560" s="2">
        <v>100</v>
      </c>
      <c r="T2560" s="2">
        <v>12.186199999999999</v>
      </c>
      <c r="U2560" s="2">
        <v>0</v>
      </c>
      <c r="V2560" s="2">
        <v>0</v>
      </c>
      <c r="W2560" s="8" t="s">
        <v>577</v>
      </c>
      <c r="X2560" s="2">
        <v>0</v>
      </c>
      <c r="Y2560" s="2">
        <v>0.53</v>
      </c>
      <c r="Z2560" s="2">
        <v>0.5</v>
      </c>
      <c r="AA2560" s="2">
        <v>100</v>
      </c>
      <c r="AB2560" s="2">
        <v>48.088999999999999</v>
      </c>
      <c r="AC2560" s="2">
        <v>0.31</v>
      </c>
      <c r="AD2560" s="2">
        <v>0.9</v>
      </c>
      <c r="AE2560" s="2">
        <v>33.299999999999997</v>
      </c>
      <c r="AF2560" s="2">
        <v>31.338899999999999</v>
      </c>
      <c r="AG2560" s="20">
        <v>0.21</v>
      </c>
      <c r="AH2560" s="20">
        <v>0.2</v>
      </c>
      <c r="AI2560" s="20">
        <v>100</v>
      </c>
      <c r="AJ2560" s="20">
        <v>30.191500000000001</v>
      </c>
      <c r="AK2560" s="18">
        <v>0.38</v>
      </c>
      <c r="AL2560" s="18">
        <v>0.8</v>
      </c>
      <c r="AM2560" s="18">
        <v>49.5</v>
      </c>
      <c r="AN2560" s="18">
        <v>61.422699999999999</v>
      </c>
      <c r="AO2560" s="2">
        <v>0</v>
      </c>
      <c r="AP2560" s="2">
        <v>0</v>
      </c>
      <c r="AQ2560" s="8" t="s">
        <v>577</v>
      </c>
      <c r="AR2560" s="2">
        <v>0</v>
      </c>
      <c r="AS2560" s="2">
        <v>0</v>
      </c>
      <c r="AT2560" s="2">
        <v>0</v>
      </c>
      <c r="AU2560" s="8" t="s">
        <v>577</v>
      </c>
      <c r="AV2560" s="2">
        <v>0</v>
      </c>
      <c r="AW2560" s="2">
        <v>0.35</v>
      </c>
      <c r="AX2560" s="2">
        <v>0.8</v>
      </c>
      <c r="AY2560" s="2">
        <v>45.4</v>
      </c>
      <c r="AZ2560" s="2">
        <v>30.590800000000002</v>
      </c>
      <c r="BA2560" s="2">
        <v>0.52</v>
      </c>
      <c r="BB2560" s="2">
        <v>0.7</v>
      </c>
      <c r="BC2560" s="2">
        <v>70.2</v>
      </c>
      <c r="BD2560" s="2">
        <v>61.023299999999999</v>
      </c>
      <c r="BE2560" s="4" t="str">
        <f t="shared" si="392"/>
        <v>NO APLICA</v>
      </c>
      <c r="BF2560" s="4">
        <f t="shared" si="393"/>
        <v>0.21840000000000001</v>
      </c>
      <c r="BG2560">
        <f t="shared" si="394"/>
        <v>0</v>
      </c>
      <c r="BH2560">
        <f t="shared" si="395"/>
        <v>0</v>
      </c>
      <c r="BI2560">
        <f t="shared" si="396"/>
        <v>0.52</v>
      </c>
      <c r="BJ2560">
        <f t="shared" si="397"/>
        <v>0.38</v>
      </c>
      <c r="BK2560">
        <f t="shared" si="398"/>
        <v>0.21</v>
      </c>
      <c r="BL2560">
        <f t="shared" si="399"/>
        <v>89.099999999999682</v>
      </c>
    </row>
    <row r="2561" spans="1:64" x14ac:dyDescent="0.2">
      <c r="A2561" s="1">
        <v>2559</v>
      </c>
      <c r="B2561" s="7" t="s">
        <v>2</v>
      </c>
      <c r="C2561" s="3">
        <v>40009</v>
      </c>
      <c r="D2561" s="4" t="s">
        <v>627</v>
      </c>
      <c r="E2561" s="4" t="s">
        <v>164</v>
      </c>
      <c r="F2561" s="5" t="str">
        <f t="shared" si="390"/>
        <v>W</v>
      </c>
      <c r="G2561" s="6">
        <v>0.87361111111111101</v>
      </c>
      <c r="H2561" s="6">
        <v>0.91527777777777775</v>
      </c>
      <c r="I2561" s="85">
        <f t="shared" si="391"/>
        <v>60.000000000000107</v>
      </c>
      <c r="J2561" s="86">
        <f>I2561*Segmentos!$D$7*(AH2561%)*IF(ISNUMBER(AI2561),AI2561%,0)</f>
        <v>932400.00000000163</v>
      </c>
      <c r="K2561" s="86">
        <f>I2561*Segmentos!$D$7*(AL2561%)*IF(ISNUMBER(AM2561),AM2561%,0)</f>
        <v>1334256.0000000021</v>
      </c>
      <c r="L2561" s="4"/>
      <c r="M2561" s="2">
        <v>4.7699999999999996</v>
      </c>
      <c r="N2561" s="2">
        <v>15.2</v>
      </c>
      <c r="O2561" s="2">
        <v>31.4</v>
      </c>
      <c r="P2561" s="2">
        <v>85.084000000000003</v>
      </c>
      <c r="Q2561" s="2">
        <v>3.85</v>
      </c>
      <c r="R2561" s="2">
        <v>9.6</v>
      </c>
      <c r="S2561" s="2">
        <v>40</v>
      </c>
      <c r="T2561" s="2">
        <v>11.474299999999999</v>
      </c>
      <c r="U2561" s="2">
        <v>2.76</v>
      </c>
      <c r="V2561" s="2">
        <v>13.1</v>
      </c>
      <c r="W2561" s="2">
        <v>21.2</v>
      </c>
      <c r="X2561" s="2">
        <v>10.3292</v>
      </c>
      <c r="Y2561" s="2">
        <v>5.24</v>
      </c>
      <c r="Z2561" s="2">
        <v>17.8</v>
      </c>
      <c r="AA2561" s="2">
        <v>29.5</v>
      </c>
      <c r="AB2561" s="2">
        <v>27.5943</v>
      </c>
      <c r="AC2561" s="2">
        <v>6.09</v>
      </c>
      <c r="AD2561" s="2">
        <v>17.100000000000001</v>
      </c>
      <c r="AE2561" s="2">
        <v>35.6</v>
      </c>
      <c r="AF2561" s="2">
        <v>35.686300000000003</v>
      </c>
      <c r="AG2561" s="20">
        <v>3.88</v>
      </c>
      <c r="AH2561" s="20">
        <v>15</v>
      </c>
      <c r="AI2561" s="20">
        <v>25.9</v>
      </c>
      <c r="AJ2561" s="20">
        <v>32.831000000000003</v>
      </c>
      <c r="AK2561" s="18">
        <v>5.57</v>
      </c>
      <c r="AL2561" s="18">
        <v>15.4</v>
      </c>
      <c r="AM2561" s="18">
        <v>36.1</v>
      </c>
      <c r="AN2561" s="18">
        <v>52.253</v>
      </c>
      <c r="AO2561" s="2">
        <v>3.36</v>
      </c>
      <c r="AP2561" s="2">
        <v>13.1</v>
      </c>
      <c r="AQ2561" s="2">
        <v>25.7</v>
      </c>
      <c r="AR2561" s="2">
        <v>6.5445000000000002</v>
      </c>
      <c r="AS2561" s="2">
        <v>5.53</v>
      </c>
      <c r="AT2561" s="2">
        <v>16.7</v>
      </c>
      <c r="AU2561" s="2">
        <v>33.1</v>
      </c>
      <c r="AV2561" s="2">
        <v>21.723500000000001</v>
      </c>
      <c r="AW2561" s="2">
        <v>6.54</v>
      </c>
      <c r="AX2561" s="2">
        <v>18.399999999999999</v>
      </c>
      <c r="AY2561" s="2">
        <v>35.6</v>
      </c>
      <c r="AZ2561" s="2">
        <v>33.573300000000003</v>
      </c>
      <c r="BA2561" s="2">
        <v>3.4</v>
      </c>
      <c r="BB2561" s="2">
        <v>12.6</v>
      </c>
      <c r="BC2561" s="2">
        <v>27.1</v>
      </c>
      <c r="BD2561" s="2">
        <v>23.242699999999999</v>
      </c>
      <c r="BE2561" s="4" t="str">
        <f t="shared" si="392"/>
        <v>NO APLICA</v>
      </c>
      <c r="BF2561" s="4">
        <f t="shared" si="393"/>
        <v>5.4887999999999995</v>
      </c>
      <c r="BG2561">
        <f t="shared" si="394"/>
        <v>3.36</v>
      </c>
      <c r="BH2561">
        <f t="shared" si="395"/>
        <v>5.53</v>
      </c>
      <c r="BI2561">
        <f t="shared" si="396"/>
        <v>6.54</v>
      </c>
      <c r="BJ2561">
        <f t="shared" si="397"/>
        <v>5.57</v>
      </c>
      <c r="BK2561">
        <f t="shared" si="398"/>
        <v>3.88</v>
      </c>
      <c r="BL2561">
        <f t="shared" si="399"/>
        <v>28636.80000000005</v>
      </c>
    </row>
    <row r="2562" spans="1:64" x14ac:dyDescent="0.2">
      <c r="A2562" s="1">
        <v>2560</v>
      </c>
      <c r="B2562" s="7" t="s">
        <v>16</v>
      </c>
      <c r="C2562" s="3">
        <v>40009</v>
      </c>
      <c r="D2562" s="4" t="s">
        <v>626</v>
      </c>
      <c r="E2562" s="4" t="s">
        <v>166</v>
      </c>
      <c r="F2562" s="5" t="str">
        <f t="shared" si="390"/>
        <v>W</v>
      </c>
      <c r="G2562" s="6">
        <v>0.9145833333333333</v>
      </c>
      <c r="H2562" s="6">
        <v>0.91805555555555562</v>
      </c>
      <c r="I2562" s="85">
        <f t="shared" si="391"/>
        <v>5.0000000000001421</v>
      </c>
      <c r="J2562" s="86">
        <f>I2562*Segmentos!$D$7*(AH2562%)*IF(ISNUMBER(AI2562),AI2562%,0)</f>
        <v>161352.0000000046</v>
      </c>
      <c r="K2562" s="86">
        <f>I2562*Segmentos!$D$7*(AL2562%)*IF(ISNUMBER(AM2562),AM2562%,0)</f>
        <v>249312.00000000707</v>
      </c>
      <c r="L2562" s="4"/>
      <c r="M2562" s="2">
        <v>10.37</v>
      </c>
      <c r="N2562" s="2">
        <v>13.5</v>
      </c>
      <c r="O2562" s="2">
        <v>77</v>
      </c>
      <c r="P2562" s="2">
        <v>91.014099999999999</v>
      </c>
      <c r="Q2562" s="2">
        <v>5.19</v>
      </c>
      <c r="R2562" s="2">
        <v>7.3</v>
      </c>
      <c r="S2562" s="2">
        <v>71.3</v>
      </c>
      <c r="T2562" s="2">
        <v>7.6013000000000002</v>
      </c>
      <c r="U2562" s="2">
        <v>6.25</v>
      </c>
      <c r="V2562" s="2">
        <v>8.1999999999999993</v>
      </c>
      <c r="W2562" s="2">
        <v>76.599999999999994</v>
      </c>
      <c r="X2562" s="2">
        <v>11.491199999999999</v>
      </c>
      <c r="Y2562" s="2">
        <v>11.01</v>
      </c>
      <c r="Z2562" s="2">
        <v>14</v>
      </c>
      <c r="AA2562" s="2">
        <v>78.599999999999994</v>
      </c>
      <c r="AB2562" s="2">
        <v>28.5168</v>
      </c>
      <c r="AC2562" s="2">
        <v>15.07</v>
      </c>
      <c r="AD2562" s="2">
        <v>19.5</v>
      </c>
      <c r="AE2562" s="2">
        <v>77.2</v>
      </c>
      <c r="AF2562" s="2">
        <v>43.404699999999998</v>
      </c>
      <c r="AG2562" s="20">
        <v>8.08</v>
      </c>
      <c r="AH2562" s="20">
        <v>10.8</v>
      </c>
      <c r="AI2562" s="20">
        <v>74.7</v>
      </c>
      <c r="AJ2562" s="20">
        <v>33.657699999999998</v>
      </c>
      <c r="AK2562" s="18">
        <v>12.44</v>
      </c>
      <c r="AL2562" s="18">
        <v>15.9</v>
      </c>
      <c r="AM2562" s="18">
        <v>78.400000000000006</v>
      </c>
      <c r="AN2562" s="18">
        <v>57.356400000000001</v>
      </c>
      <c r="AO2562" s="2">
        <v>8.4700000000000006</v>
      </c>
      <c r="AP2562" s="2">
        <v>11.6</v>
      </c>
      <c r="AQ2562" s="2">
        <v>73.3</v>
      </c>
      <c r="AR2562" s="2">
        <v>8.1221999999999994</v>
      </c>
      <c r="AS2562" s="2">
        <v>9.7100000000000009</v>
      </c>
      <c r="AT2562" s="2">
        <v>12.8</v>
      </c>
      <c r="AU2562" s="2">
        <v>76.099999999999994</v>
      </c>
      <c r="AV2562" s="2">
        <v>18.7807</v>
      </c>
      <c r="AW2562" s="2">
        <v>12.92</v>
      </c>
      <c r="AX2562" s="2">
        <v>17.3</v>
      </c>
      <c r="AY2562" s="2">
        <v>74.599999999999994</v>
      </c>
      <c r="AZ2562" s="2">
        <v>32.594799999999999</v>
      </c>
      <c r="BA2562" s="2">
        <v>9.3800000000000008</v>
      </c>
      <c r="BB2562" s="2">
        <v>11.5</v>
      </c>
      <c r="BC2562" s="2">
        <v>81.400000000000006</v>
      </c>
      <c r="BD2562" s="2">
        <v>31.516400000000001</v>
      </c>
      <c r="BE2562" s="4" t="str">
        <f t="shared" si="392"/>
        <v>NO APLICA</v>
      </c>
      <c r="BF2562" s="4">
        <f t="shared" si="393"/>
        <v>10.746199999999998</v>
      </c>
      <c r="BG2562">
        <f t="shared" si="394"/>
        <v>8.4700000000000006</v>
      </c>
      <c r="BH2562">
        <f t="shared" si="395"/>
        <v>9.7100000000000009</v>
      </c>
      <c r="BI2562">
        <f t="shared" si="396"/>
        <v>12.92</v>
      </c>
      <c r="BJ2562">
        <f t="shared" si="397"/>
        <v>12.44</v>
      </c>
      <c r="BK2562">
        <f t="shared" si="398"/>
        <v>8.08</v>
      </c>
      <c r="BL2562">
        <f t="shared" si="399"/>
        <v>5197.5000000001473</v>
      </c>
    </row>
    <row r="2563" spans="1:64" x14ac:dyDescent="0.2">
      <c r="A2563" s="1">
        <v>2561</v>
      </c>
      <c r="B2563" s="7" t="s">
        <v>22</v>
      </c>
      <c r="C2563" s="3">
        <v>40009</v>
      </c>
      <c r="D2563" s="4" t="s">
        <v>629</v>
      </c>
      <c r="E2563" s="4" t="s">
        <v>164</v>
      </c>
      <c r="F2563" s="5" t="str">
        <f t="shared" si="390"/>
        <v>W</v>
      </c>
      <c r="G2563" s="6">
        <v>0.83263888888888893</v>
      </c>
      <c r="H2563" s="6">
        <v>0.87361111111111101</v>
      </c>
      <c r="I2563" s="85">
        <f t="shared" si="391"/>
        <v>58.999999999999787</v>
      </c>
      <c r="J2563" s="86">
        <f>I2563*Segmentos!$D$7*(AH2563%)*IF(ISNUMBER(AI2563),AI2563%,0)</f>
        <v>185354.39999999935</v>
      </c>
      <c r="K2563" s="86">
        <f>I2563*Segmentos!$D$7*(AL2563%)*IF(ISNUMBER(AM2563),AM2563%,0)</f>
        <v>263375.99999999901</v>
      </c>
      <c r="L2563" s="4"/>
      <c r="M2563" s="2">
        <v>0.96</v>
      </c>
      <c r="N2563" s="2">
        <v>3.7</v>
      </c>
      <c r="O2563" s="2">
        <v>26.2</v>
      </c>
      <c r="P2563" s="2">
        <v>86.136700000000005</v>
      </c>
      <c r="Q2563" s="2">
        <v>0.09</v>
      </c>
      <c r="R2563" s="2">
        <v>0.9</v>
      </c>
      <c r="S2563" s="2">
        <v>9.6</v>
      </c>
      <c r="T2563" s="2">
        <v>1.355</v>
      </c>
      <c r="U2563" s="2">
        <v>0.13</v>
      </c>
      <c r="V2563" s="2">
        <v>1.2</v>
      </c>
      <c r="W2563" s="2">
        <v>11.2</v>
      </c>
      <c r="X2563" s="2">
        <v>2.4548999999999999</v>
      </c>
      <c r="Y2563" s="2">
        <v>0.76</v>
      </c>
      <c r="Z2563" s="2">
        <v>2.5</v>
      </c>
      <c r="AA2563" s="2">
        <v>30.6</v>
      </c>
      <c r="AB2563" s="2">
        <v>20.0334</v>
      </c>
      <c r="AC2563" s="2">
        <v>2.12</v>
      </c>
      <c r="AD2563" s="2">
        <v>7.8</v>
      </c>
      <c r="AE2563" s="2">
        <v>27.3</v>
      </c>
      <c r="AF2563" s="2">
        <v>62.293500000000002</v>
      </c>
      <c r="AG2563" s="20">
        <v>0.79</v>
      </c>
      <c r="AH2563" s="20">
        <v>3.3</v>
      </c>
      <c r="AI2563" s="20">
        <v>23.8</v>
      </c>
      <c r="AJ2563" s="20">
        <v>33.4786</v>
      </c>
      <c r="AK2563" s="18">
        <v>1.1200000000000001</v>
      </c>
      <c r="AL2563" s="18">
        <v>4</v>
      </c>
      <c r="AM2563" s="18">
        <v>27.9</v>
      </c>
      <c r="AN2563" s="18">
        <v>52.658099999999997</v>
      </c>
      <c r="AO2563" s="2">
        <v>1.19</v>
      </c>
      <c r="AP2563" s="2">
        <v>4.4000000000000004</v>
      </c>
      <c r="AQ2563" s="2">
        <v>26.8</v>
      </c>
      <c r="AR2563" s="2">
        <v>11.6129</v>
      </c>
      <c r="AS2563" s="2">
        <v>0.75</v>
      </c>
      <c r="AT2563" s="2">
        <v>2.2999999999999998</v>
      </c>
      <c r="AU2563" s="2">
        <v>32.9</v>
      </c>
      <c r="AV2563" s="2">
        <v>14.7475</v>
      </c>
      <c r="AW2563" s="2">
        <v>1.17</v>
      </c>
      <c r="AX2563" s="2">
        <v>5.8</v>
      </c>
      <c r="AY2563" s="2">
        <v>20</v>
      </c>
      <c r="AZ2563" s="2">
        <v>30.144600000000001</v>
      </c>
      <c r="BA2563" s="2">
        <v>0.86</v>
      </c>
      <c r="BB2563" s="2">
        <v>2.6</v>
      </c>
      <c r="BC2563" s="2">
        <v>32.700000000000003</v>
      </c>
      <c r="BD2563" s="2">
        <v>29.631599999999999</v>
      </c>
      <c r="BE2563" s="4" t="str">
        <f t="shared" si="392"/>
        <v>NO APLICA</v>
      </c>
      <c r="BF2563" s="4">
        <f t="shared" si="393"/>
        <v>0.96759999999999979</v>
      </c>
      <c r="BG2563">
        <f t="shared" si="394"/>
        <v>1.19</v>
      </c>
      <c r="BH2563">
        <f t="shared" si="395"/>
        <v>0.75</v>
      </c>
      <c r="BI2563">
        <f t="shared" si="396"/>
        <v>1.17</v>
      </c>
      <c r="BJ2563">
        <f t="shared" si="397"/>
        <v>1.1200000000000001</v>
      </c>
      <c r="BK2563">
        <f t="shared" si="398"/>
        <v>0.79</v>
      </c>
      <c r="BL2563">
        <f t="shared" si="399"/>
        <v>5719.4599999999791</v>
      </c>
    </row>
    <row r="2564" spans="1:64" x14ac:dyDescent="0.2">
      <c r="A2564" s="1">
        <v>2562</v>
      </c>
      <c r="B2564" s="7" t="s">
        <v>4</v>
      </c>
      <c r="C2564" s="3">
        <v>40009</v>
      </c>
      <c r="D2564" s="4" t="s">
        <v>3</v>
      </c>
      <c r="E2564" s="4" t="s">
        <v>165</v>
      </c>
      <c r="F2564" s="5" t="str">
        <f t="shared" ref="F2564:F2627" si="400">CONCATENATE(IF(WEEKDAY(C2564)=1,"D",""),IF(WEEKDAY(C2564)=2,"L",""),IF(WEEKDAY(C2564)=3,"M",""),IF(WEEKDAY(C2564)=4,"W",""),IF(WEEKDAY(C2564)=5,"J",""),IF(WEEKDAY(C2564)=6,"V",""),IF(WEEKDAY(C2564)=7,"S",""))</f>
        <v>W</v>
      </c>
      <c r="G2564" s="6">
        <v>0.77638888888888891</v>
      </c>
      <c r="H2564" s="6">
        <v>0.87361111111111101</v>
      </c>
      <c r="I2564" s="85">
        <f t="shared" ref="I2564:I2627" si="401">IF(H2564&gt;=G2564,(H2564-G2564)*24*60,("24:00:00"-G2564+H2564)*24*60)</f>
        <v>139.99999999999983</v>
      </c>
      <c r="J2564" s="86">
        <f>I2564*Segmentos!$D$7*(AH2564%)*IF(ISNUMBER(AI2564),AI2564%,0)</f>
        <v>1104095.9999999988</v>
      </c>
      <c r="K2564" s="86">
        <f>I2564*Segmentos!$D$7*(AL2564%)*IF(ISNUMBER(AM2564),AM2564%,0)</f>
        <v>1827839.9999999979</v>
      </c>
      <c r="L2564" s="4"/>
      <c r="M2564" s="2">
        <v>2.64</v>
      </c>
      <c r="N2564" s="2">
        <v>12.2</v>
      </c>
      <c r="O2564" s="2">
        <v>21.7</v>
      </c>
      <c r="P2564" s="2">
        <v>65.932299999999998</v>
      </c>
      <c r="Q2564" s="2">
        <v>2.52</v>
      </c>
      <c r="R2564" s="2">
        <v>11.1</v>
      </c>
      <c r="S2564" s="2">
        <v>22.8</v>
      </c>
      <c r="T2564" s="2">
        <v>10.484999999999999</v>
      </c>
      <c r="U2564" s="2">
        <v>3.18</v>
      </c>
      <c r="V2564" s="2">
        <v>15</v>
      </c>
      <c r="W2564" s="2">
        <v>21.1</v>
      </c>
      <c r="X2564" s="2">
        <v>16.618400000000001</v>
      </c>
      <c r="Y2564" s="2">
        <v>3.76</v>
      </c>
      <c r="Z2564" s="2">
        <v>15.7</v>
      </c>
      <c r="AA2564" s="2">
        <v>24</v>
      </c>
      <c r="AB2564" s="2">
        <v>27.6693</v>
      </c>
      <c r="AC2564" s="2">
        <v>1.36</v>
      </c>
      <c r="AD2564" s="2">
        <v>7.7</v>
      </c>
      <c r="AE2564" s="2">
        <v>17.7</v>
      </c>
      <c r="AF2564" s="2">
        <v>11.159599999999999</v>
      </c>
      <c r="AG2564" s="20">
        <v>1.96</v>
      </c>
      <c r="AH2564" s="20">
        <v>10.6</v>
      </c>
      <c r="AI2564" s="20">
        <v>18.600000000000001</v>
      </c>
      <c r="AJ2564" s="20">
        <v>23.241099999999999</v>
      </c>
      <c r="AK2564" s="18">
        <v>3.26</v>
      </c>
      <c r="AL2564" s="18">
        <v>13.6</v>
      </c>
      <c r="AM2564" s="18">
        <v>24</v>
      </c>
      <c r="AN2564" s="18">
        <v>42.691200000000002</v>
      </c>
      <c r="AO2564" s="2">
        <v>1.83</v>
      </c>
      <c r="AP2564" s="2">
        <v>7.3</v>
      </c>
      <c r="AQ2564" s="2">
        <v>25.2</v>
      </c>
      <c r="AR2564" s="2">
        <v>4.9995000000000003</v>
      </c>
      <c r="AS2564" s="2">
        <v>2.3199999999999998</v>
      </c>
      <c r="AT2564" s="2">
        <v>10.8</v>
      </c>
      <c r="AU2564" s="2">
        <v>21.4</v>
      </c>
      <c r="AV2564" s="2">
        <v>12.7211</v>
      </c>
      <c r="AW2564" s="2">
        <v>3.73</v>
      </c>
      <c r="AX2564" s="2">
        <v>13.3</v>
      </c>
      <c r="AY2564" s="2">
        <v>28</v>
      </c>
      <c r="AZ2564" s="2">
        <v>26.761399999999998</v>
      </c>
      <c r="BA2564" s="2">
        <v>2.25</v>
      </c>
      <c r="BB2564" s="2">
        <v>13.4</v>
      </c>
      <c r="BC2564" s="2">
        <v>16.7</v>
      </c>
      <c r="BD2564" s="2">
        <v>21.450299999999999</v>
      </c>
      <c r="BE2564" s="4" t="str">
        <f t="shared" ref="BE2564:BE2627" si="402">IF(OR(E2564="NOTICIERO",E2564="INFORMATIVO"),"NO APLICA",IF(I2564&lt;60,"NO APLICA",IF(M2564&lt;6,"ABURRIDO",IF(O2564&lt;25,"ABURRIDO","ENTRETENIDO"))))</f>
        <v>ABURRIDO</v>
      </c>
      <c r="BF2564" s="4">
        <f t="shared" ref="BF2564:BF2627" si="403">SUMPRODUCT($BG$2:$BK$2,BG2564:BK2564)/5</f>
        <v>2.7779999999999996</v>
      </c>
      <c r="BG2564">
        <f t="shared" ref="BG2564:BG2627" si="404">AO2564</f>
        <v>1.83</v>
      </c>
      <c r="BH2564">
        <f t="shared" ref="BH2564:BH2627" si="405">AS2564</f>
        <v>2.3199999999999998</v>
      </c>
      <c r="BI2564">
        <f t="shared" ref="BI2564:BI2627" si="406">MAX(AW2564,BA2564)</f>
        <v>3.73</v>
      </c>
      <c r="BJ2564">
        <f t="shared" ref="BJ2564:BJ2627" si="407">AK2564</f>
        <v>3.26</v>
      </c>
      <c r="BK2564">
        <f t="shared" ref="BK2564:BK2627" si="408">AG2564</f>
        <v>1.96</v>
      </c>
      <c r="BL2564">
        <f t="shared" ref="BL2564:BL2627" si="409">IFERROR((I2564*N2564*O2564),0)</f>
        <v>37063.599999999948</v>
      </c>
    </row>
    <row r="2565" spans="1:64" x14ac:dyDescent="0.2">
      <c r="A2565" s="1">
        <v>2563</v>
      </c>
      <c r="B2565" s="7" t="s">
        <v>39</v>
      </c>
      <c r="C2565" s="3">
        <v>40010</v>
      </c>
      <c r="D2565" s="4" t="s">
        <v>627</v>
      </c>
      <c r="E2565" s="4" t="s">
        <v>174</v>
      </c>
      <c r="F2565" s="5" t="str">
        <f t="shared" si="400"/>
        <v>J</v>
      </c>
      <c r="G2565" s="6">
        <v>0.91666666666666663</v>
      </c>
      <c r="H2565" s="6">
        <v>0.99513888888888891</v>
      </c>
      <c r="I2565" s="85">
        <f t="shared" si="401"/>
        <v>113.00000000000009</v>
      </c>
      <c r="J2565" s="86">
        <f>I2565*Segmentos!$D$7*(AH2565%)*IF(ISNUMBER(AI2565),AI2565%,0)</f>
        <v>2005524.0000000014</v>
      </c>
      <c r="K2565" s="86">
        <f>I2565*Segmentos!$D$7*(AL2565%)*IF(ISNUMBER(AM2565),AM2565%,0)</f>
        <v>3915224.0000000033</v>
      </c>
      <c r="L2565" s="4"/>
      <c r="M2565" s="2">
        <v>6.66</v>
      </c>
      <c r="N2565" s="2">
        <v>21.1</v>
      </c>
      <c r="O2565" s="2">
        <v>31.6</v>
      </c>
      <c r="P2565" s="2">
        <v>87.869299999999996</v>
      </c>
      <c r="Q2565" s="2">
        <v>3.47</v>
      </c>
      <c r="R2565" s="2">
        <v>15.5</v>
      </c>
      <c r="S2565" s="2">
        <v>22.3</v>
      </c>
      <c r="T2565" s="2">
        <v>7.6371000000000002</v>
      </c>
      <c r="U2565" s="2">
        <v>6.55</v>
      </c>
      <c r="V2565" s="2">
        <v>19.899999999999999</v>
      </c>
      <c r="W2565" s="2">
        <v>33</v>
      </c>
      <c r="X2565" s="2">
        <v>18.1205</v>
      </c>
      <c r="Y2565" s="2">
        <v>5.86</v>
      </c>
      <c r="Z2565" s="2">
        <v>22.8</v>
      </c>
      <c r="AA2565" s="2">
        <v>25.7</v>
      </c>
      <c r="AB2565" s="2">
        <v>22.8385</v>
      </c>
      <c r="AC2565" s="2">
        <v>9.07</v>
      </c>
      <c r="AD2565" s="2">
        <v>23.2</v>
      </c>
      <c r="AE2565" s="2">
        <v>39.1</v>
      </c>
      <c r="AF2565" s="2">
        <v>39.273200000000003</v>
      </c>
      <c r="AG2565" s="20">
        <v>4.4400000000000004</v>
      </c>
      <c r="AH2565" s="20">
        <v>17.399999999999999</v>
      </c>
      <c r="AI2565" s="20">
        <v>25.5</v>
      </c>
      <c r="AJ2565" s="20">
        <v>27.811299999999999</v>
      </c>
      <c r="AK2565" s="18">
        <v>8.66</v>
      </c>
      <c r="AL2565" s="18">
        <v>24.4</v>
      </c>
      <c r="AM2565" s="18">
        <v>35.5</v>
      </c>
      <c r="AN2565" s="18">
        <v>60.058100000000003</v>
      </c>
      <c r="AO2565" s="2">
        <v>4.26</v>
      </c>
      <c r="AP2565" s="2">
        <v>12.6</v>
      </c>
      <c r="AQ2565" s="2">
        <v>33.9</v>
      </c>
      <c r="AR2565" s="2">
        <v>6.1417000000000002</v>
      </c>
      <c r="AS2565" s="2">
        <v>6.48</v>
      </c>
      <c r="AT2565" s="2">
        <v>20.2</v>
      </c>
      <c r="AU2565" s="2">
        <v>32</v>
      </c>
      <c r="AV2565" s="2">
        <v>18.827999999999999</v>
      </c>
      <c r="AW2565" s="2">
        <v>6.23</v>
      </c>
      <c r="AX2565" s="2">
        <v>21.2</v>
      </c>
      <c r="AY2565" s="2">
        <v>29.3</v>
      </c>
      <c r="AZ2565" s="2">
        <v>23.629300000000001</v>
      </c>
      <c r="BA2565" s="2">
        <v>7.77</v>
      </c>
      <c r="BB2565" s="2">
        <v>23.9</v>
      </c>
      <c r="BC2565" s="2">
        <v>32.5</v>
      </c>
      <c r="BD2565" s="2">
        <v>39.270400000000002</v>
      </c>
      <c r="BE2565" s="4" t="str">
        <f t="shared" si="402"/>
        <v>ENTRETENIDO</v>
      </c>
      <c r="BF2565" s="4">
        <f t="shared" si="403"/>
        <v>6.7433999999999994</v>
      </c>
      <c r="BG2565">
        <f t="shared" si="404"/>
        <v>4.26</v>
      </c>
      <c r="BH2565">
        <f t="shared" si="405"/>
        <v>6.48</v>
      </c>
      <c r="BI2565">
        <f t="shared" si="406"/>
        <v>7.77</v>
      </c>
      <c r="BJ2565">
        <f t="shared" si="407"/>
        <v>8.66</v>
      </c>
      <c r="BK2565">
        <f t="shared" si="408"/>
        <v>4.4400000000000004</v>
      </c>
      <c r="BL2565">
        <f t="shared" si="409"/>
        <v>75343.880000000063</v>
      </c>
    </row>
    <row r="2566" spans="1:64" x14ac:dyDescent="0.2">
      <c r="A2566" s="1">
        <v>2564</v>
      </c>
      <c r="B2566" s="7" t="s">
        <v>15</v>
      </c>
      <c r="C2566" s="3">
        <v>40010</v>
      </c>
      <c r="D2566" s="4" t="s">
        <v>626</v>
      </c>
      <c r="E2566" s="4" t="s">
        <v>164</v>
      </c>
      <c r="F2566" s="5" t="str">
        <f t="shared" si="400"/>
        <v>J</v>
      </c>
      <c r="G2566" s="6">
        <v>0.875</v>
      </c>
      <c r="H2566" s="6">
        <v>0.91388888888888886</v>
      </c>
      <c r="I2566" s="85">
        <f t="shared" si="401"/>
        <v>55.999999999999957</v>
      </c>
      <c r="J2566" s="86">
        <f>I2566*Segmentos!$D$7*(AH2566%)*IF(ISNUMBER(AI2566),AI2566%,0)</f>
        <v>1905433.5999999987</v>
      </c>
      <c r="K2566" s="86">
        <f>I2566*Segmentos!$D$7*(AL2566%)*IF(ISNUMBER(AM2566),AM2566%,0)</f>
        <v>2210879.9999999981</v>
      </c>
      <c r="L2566" s="4"/>
      <c r="M2566" s="2">
        <v>9.23</v>
      </c>
      <c r="N2566" s="2">
        <v>21.3</v>
      </c>
      <c r="O2566" s="2">
        <v>43.3</v>
      </c>
      <c r="P2566" s="2">
        <v>87.031800000000004</v>
      </c>
      <c r="Q2566" s="2">
        <v>5.12</v>
      </c>
      <c r="R2566" s="2">
        <v>13.9</v>
      </c>
      <c r="S2566" s="2">
        <v>36.9</v>
      </c>
      <c r="T2566" s="2">
        <v>8.0540000000000003</v>
      </c>
      <c r="U2566" s="2">
        <v>7.28</v>
      </c>
      <c r="V2566" s="2">
        <v>16.2</v>
      </c>
      <c r="W2566" s="2">
        <v>44.9</v>
      </c>
      <c r="X2566" s="2">
        <v>14.3985</v>
      </c>
      <c r="Y2566" s="2">
        <v>8.65</v>
      </c>
      <c r="Z2566" s="2">
        <v>23.4</v>
      </c>
      <c r="AA2566" s="2">
        <v>37</v>
      </c>
      <c r="AB2566" s="2">
        <v>24.104700000000001</v>
      </c>
      <c r="AC2566" s="2">
        <v>13.07</v>
      </c>
      <c r="AD2566" s="2">
        <v>26.5</v>
      </c>
      <c r="AE2566" s="2">
        <v>49.3</v>
      </c>
      <c r="AF2566" s="2">
        <v>40.474499999999999</v>
      </c>
      <c r="AG2566" s="20">
        <v>8.52</v>
      </c>
      <c r="AH2566" s="20">
        <v>21.7</v>
      </c>
      <c r="AI2566" s="20">
        <v>39.200000000000003</v>
      </c>
      <c r="AJ2566" s="20">
        <v>38.129399999999997</v>
      </c>
      <c r="AK2566" s="18">
        <v>9.86</v>
      </c>
      <c r="AL2566" s="18">
        <v>21</v>
      </c>
      <c r="AM2566" s="18">
        <v>47</v>
      </c>
      <c r="AN2566" s="18">
        <v>48.9024</v>
      </c>
      <c r="AO2566" s="2">
        <v>5.41</v>
      </c>
      <c r="AP2566" s="2">
        <v>11.9</v>
      </c>
      <c r="AQ2566" s="2">
        <v>45.6</v>
      </c>
      <c r="AR2566" s="2">
        <v>5.5803000000000003</v>
      </c>
      <c r="AS2566" s="2">
        <v>6.96</v>
      </c>
      <c r="AT2566" s="2">
        <v>17.8</v>
      </c>
      <c r="AU2566" s="2">
        <v>39.1</v>
      </c>
      <c r="AV2566" s="2">
        <v>14.467599999999999</v>
      </c>
      <c r="AW2566" s="2">
        <v>9.83</v>
      </c>
      <c r="AX2566" s="2">
        <v>21</v>
      </c>
      <c r="AY2566" s="2">
        <v>46.9</v>
      </c>
      <c r="AZ2566" s="2">
        <v>26.663499999999999</v>
      </c>
      <c r="BA2566" s="2">
        <v>11.16</v>
      </c>
      <c r="BB2566" s="2">
        <v>26.3</v>
      </c>
      <c r="BC2566" s="2">
        <v>42.4</v>
      </c>
      <c r="BD2566" s="2">
        <v>40.320300000000003</v>
      </c>
      <c r="BE2566" s="4" t="str">
        <f t="shared" si="402"/>
        <v>NO APLICA</v>
      </c>
      <c r="BF2566" s="4">
        <f t="shared" si="403"/>
        <v>8.5378000000000007</v>
      </c>
      <c r="BG2566">
        <f t="shared" si="404"/>
        <v>5.41</v>
      </c>
      <c r="BH2566">
        <f t="shared" si="405"/>
        <v>6.96</v>
      </c>
      <c r="BI2566">
        <f t="shared" si="406"/>
        <v>11.16</v>
      </c>
      <c r="BJ2566">
        <f t="shared" si="407"/>
        <v>9.86</v>
      </c>
      <c r="BK2566">
        <f t="shared" si="408"/>
        <v>8.52</v>
      </c>
      <c r="BL2566">
        <f t="shared" si="409"/>
        <v>51648.239999999954</v>
      </c>
    </row>
    <row r="2567" spans="1:64" x14ac:dyDescent="0.2">
      <c r="A2567" s="1">
        <v>2565</v>
      </c>
      <c r="B2567" s="7" t="s">
        <v>5</v>
      </c>
      <c r="C2567" s="3">
        <v>40010</v>
      </c>
      <c r="D2567" s="4" t="s">
        <v>3</v>
      </c>
      <c r="E2567" s="4" t="s">
        <v>164</v>
      </c>
      <c r="F2567" s="5" t="str">
        <f t="shared" si="400"/>
        <v>J</v>
      </c>
      <c r="G2567" s="6">
        <v>0.87430555555555556</v>
      </c>
      <c r="H2567" s="6">
        <v>0.91527777777777775</v>
      </c>
      <c r="I2567" s="85">
        <f t="shared" si="401"/>
        <v>58.99999999999995</v>
      </c>
      <c r="J2567" s="86">
        <f>I2567*Segmentos!$D$7*(AH2567%)*IF(ISNUMBER(AI2567),AI2567%,0)</f>
        <v>1558661.9999999988</v>
      </c>
      <c r="K2567" s="86">
        <f>I2567*Segmentos!$D$7*(AL2567%)*IF(ISNUMBER(AM2567),AM2567%,0)</f>
        <v>1408447.9999999988</v>
      </c>
      <c r="L2567" s="4"/>
      <c r="M2567" s="2">
        <v>6.27</v>
      </c>
      <c r="N2567" s="2">
        <v>17.2</v>
      </c>
      <c r="O2567" s="2">
        <v>36.5</v>
      </c>
      <c r="P2567" s="2">
        <v>87.322299999999998</v>
      </c>
      <c r="Q2567" s="2">
        <v>3.58</v>
      </c>
      <c r="R2567" s="2">
        <v>11.3</v>
      </c>
      <c r="S2567" s="2">
        <v>31.7</v>
      </c>
      <c r="T2567" s="2">
        <v>8.3137000000000008</v>
      </c>
      <c r="U2567" s="2">
        <v>3.75</v>
      </c>
      <c r="V2567" s="2">
        <v>13.1</v>
      </c>
      <c r="W2567" s="2">
        <v>28.6</v>
      </c>
      <c r="X2567" s="2">
        <v>10.948600000000001</v>
      </c>
      <c r="Y2567" s="2">
        <v>7.43</v>
      </c>
      <c r="Z2567" s="2">
        <v>20.5</v>
      </c>
      <c r="AA2567" s="2">
        <v>36.200000000000003</v>
      </c>
      <c r="AB2567" s="2">
        <v>30.550899999999999</v>
      </c>
      <c r="AC2567" s="2">
        <v>8.1999999999999993</v>
      </c>
      <c r="AD2567" s="2">
        <v>19.8</v>
      </c>
      <c r="AE2567" s="2">
        <v>41.4</v>
      </c>
      <c r="AF2567" s="2">
        <v>37.509099999999997</v>
      </c>
      <c r="AG2567" s="20">
        <v>6.61</v>
      </c>
      <c r="AH2567" s="20">
        <v>18.5</v>
      </c>
      <c r="AI2567" s="20">
        <v>35.700000000000003</v>
      </c>
      <c r="AJ2567" s="20">
        <v>43.672499999999999</v>
      </c>
      <c r="AK2567" s="18">
        <v>5.96</v>
      </c>
      <c r="AL2567" s="18">
        <v>16</v>
      </c>
      <c r="AM2567" s="18">
        <v>37.299999999999997</v>
      </c>
      <c r="AN2567" s="18">
        <v>43.649799999999999</v>
      </c>
      <c r="AO2567" s="2">
        <v>3.45</v>
      </c>
      <c r="AP2567" s="2">
        <v>11.6</v>
      </c>
      <c r="AQ2567" s="2">
        <v>29.7</v>
      </c>
      <c r="AR2567" s="2">
        <v>5.2506000000000004</v>
      </c>
      <c r="AS2567" s="2">
        <v>4.3600000000000003</v>
      </c>
      <c r="AT2567" s="2">
        <v>13.1</v>
      </c>
      <c r="AU2567" s="2">
        <v>33.200000000000003</v>
      </c>
      <c r="AV2567" s="2">
        <v>13.3843</v>
      </c>
      <c r="AW2567" s="2">
        <v>7.3</v>
      </c>
      <c r="AX2567" s="2">
        <v>18</v>
      </c>
      <c r="AY2567" s="2">
        <v>40.6</v>
      </c>
      <c r="AZ2567" s="2">
        <v>29.229600000000001</v>
      </c>
      <c r="BA2567" s="2">
        <v>7.4</v>
      </c>
      <c r="BB2567" s="2">
        <v>20.5</v>
      </c>
      <c r="BC2567" s="2">
        <v>36</v>
      </c>
      <c r="BD2567" s="2">
        <v>39.457799999999999</v>
      </c>
      <c r="BE2567" s="4" t="str">
        <f t="shared" si="402"/>
        <v>NO APLICA</v>
      </c>
      <c r="BF2567" s="4">
        <f t="shared" si="403"/>
        <v>5.5529999999999999</v>
      </c>
      <c r="BG2567">
        <f t="shared" si="404"/>
        <v>3.45</v>
      </c>
      <c r="BH2567">
        <f t="shared" si="405"/>
        <v>4.3600000000000003</v>
      </c>
      <c r="BI2567">
        <f t="shared" si="406"/>
        <v>7.4</v>
      </c>
      <c r="BJ2567">
        <f t="shared" si="407"/>
        <v>5.96</v>
      </c>
      <c r="BK2567">
        <f t="shared" si="408"/>
        <v>6.61</v>
      </c>
      <c r="BL2567">
        <f t="shared" si="409"/>
        <v>37040.199999999968</v>
      </c>
    </row>
    <row r="2568" spans="1:64" x14ac:dyDescent="0.2">
      <c r="A2568" s="1">
        <v>2566</v>
      </c>
      <c r="B2568" s="7" t="s">
        <v>49</v>
      </c>
      <c r="C2568" s="3">
        <v>40010</v>
      </c>
      <c r="D2568" s="4" t="s">
        <v>628</v>
      </c>
      <c r="E2568" s="4" t="s">
        <v>168</v>
      </c>
      <c r="F2568" s="5" t="str">
        <f t="shared" si="400"/>
        <v>J</v>
      </c>
      <c r="G2568" s="6">
        <v>0.91666666666666663</v>
      </c>
      <c r="H2568" s="6">
        <v>0.99097222222222225</v>
      </c>
      <c r="I2568" s="85">
        <f t="shared" si="401"/>
        <v>107.0000000000001</v>
      </c>
      <c r="J2568" s="86">
        <f>I2568*Segmentos!$D$7*(AH2568%)*IF(ISNUMBER(AI2568),AI2568%,0)</f>
        <v>884676.00000000081</v>
      </c>
      <c r="K2568" s="86">
        <f>I2568*Segmentos!$D$7*(AL2568%)*IF(ISNUMBER(AM2568),AM2568%,0)</f>
        <v>1296583.2000000011</v>
      </c>
      <c r="L2568" s="4" t="s">
        <v>511</v>
      </c>
      <c r="M2568" s="2">
        <v>2.57</v>
      </c>
      <c r="N2568" s="2">
        <v>7.9</v>
      </c>
      <c r="O2568" s="2">
        <v>32.299999999999997</v>
      </c>
      <c r="P2568" s="2">
        <v>95.387799999999999</v>
      </c>
      <c r="Q2568" s="2">
        <v>0.3</v>
      </c>
      <c r="R2568" s="2">
        <v>3.8</v>
      </c>
      <c r="S2568" s="2">
        <v>7.9</v>
      </c>
      <c r="T2568" s="2">
        <v>1.8525</v>
      </c>
      <c r="U2568" s="2">
        <v>1.21</v>
      </c>
      <c r="V2568" s="2">
        <v>5.8</v>
      </c>
      <c r="W2568" s="2">
        <v>20.9</v>
      </c>
      <c r="X2568" s="2">
        <v>9.3927999999999994</v>
      </c>
      <c r="Y2568" s="2">
        <v>2.9</v>
      </c>
      <c r="Z2568" s="2">
        <v>10.7</v>
      </c>
      <c r="AA2568" s="2">
        <v>27.2</v>
      </c>
      <c r="AB2568" s="2">
        <v>31.8643</v>
      </c>
      <c r="AC2568" s="2">
        <v>4.29</v>
      </c>
      <c r="AD2568" s="2">
        <v>9</v>
      </c>
      <c r="AE2568" s="2">
        <v>47.7</v>
      </c>
      <c r="AF2568" s="2">
        <v>52.278100000000002</v>
      </c>
      <c r="AG2568" s="20">
        <v>2.0699999999999998</v>
      </c>
      <c r="AH2568" s="20">
        <v>7.8</v>
      </c>
      <c r="AI2568" s="20">
        <v>26.5</v>
      </c>
      <c r="AJ2568" s="20">
        <v>36.4527</v>
      </c>
      <c r="AK2568" s="18">
        <v>3.02</v>
      </c>
      <c r="AL2568" s="18">
        <v>8.1</v>
      </c>
      <c r="AM2568" s="18">
        <v>37.4</v>
      </c>
      <c r="AN2568" s="18">
        <v>58.935000000000002</v>
      </c>
      <c r="AO2568" s="2">
        <v>0.83</v>
      </c>
      <c r="AP2568" s="2">
        <v>4.3</v>
      </c>
      <c r="AQ2568" s="2">
        <v>19.399999999999999</v>
      </c>
      <c r="AR2568" s="2">
        <v>3.3601000000000001</v>
      </c>
      <c r="AS2568" s="2">
        <v>1.22</v>
      </c>
      <c r="AT2568" s="2">
        <v>7.6</v>
      </c>
      <c r="AU2568" s="2">
        <v>16</v>
      </c>
      <c r="AV2568" s="2">
        <v>9.9581999999999997</v>
      </c>
      <c r="AW2568" s="2">
        <v>1.91</v>
      </c>
      <c r="AX2568" s="2">
        <v>6.7</v>
      </c>
      <c r="AY2568" s="2">
        <v>28.6</v>
      </c>
      <c r="AZ2568" s="2">
        <v>20.438099999999999</v>
      </c>
      <c r="BA2568" s="2">
        <v>4.33</v>
      </c>
      <c r="BB2568" s="2">
        <v>10.1</v>
      </c>
      <c r="BC2568" s="2">
        <v>42.7</v>
      </c>
      <c r="BD2568" s="2">
        <v>61.631399999999999</v>
      </c>
      <c r="BE2568" s="4" t="str">
        <f t="shared" si="402"/>
        <v>ABURRIDO</v>
      </c>
      <c r="BF2568" s="4">
        <f t="shared" si="403"/>
        <v>2.3979999999999997</v>
      </c>
      <c r="BG2568">
        <f t="shared" si="404"/>
        <v>0.83</v>
      </c>
      <c r="BH2568">
        <f t="shared" si="405"/>
        <v>1.22</v>
      </c>
      <c r="BI2568">
        <f t="shared" si="406"/>
        <v>4.33</v>
      </c>
      <c r="BJ2568">
        <f t="shared" si="407"/>
        <v>3.02</v>
      </c>
      <c r="BK2568">
        <f t="shared" si="408"/>
        <v>2.0699999999999998</v>
      </c>
      <c r="BL2568">
        <f t="shared" si="409"/>
        <v>27303.190000000024</v>
      </c>
    </row>
    <row r="2569" spans="1:64" x14ac:dyDescent="0.2">
      <c r="A2569" s="1">
        <v>2567</v>
      </c>
      <c r="B2569" s="7" t="s">
        <v>18</v>
      </c>
      <c r="C2569" s="3">
        <v>40010</v>
      </c>
      <c r="D2569" s="4" t="s">
        <v>17</v>
      </c>
      <c r="E2569" s="4" t="s">
        <v>168</v>
      </c>
      <c r="F2569" s="5" t="str">
        <f t="shared" si="400"/>
        <v>J</v>
      </c>
      <c r="G2569" s="6">
        <v>0.82638888888888884</v>
      </c>
      <c r="H2569" s="6">
        <v>0.9159722222222223</v>
      </c>
      <c r="I2569" s="85">
        <f t="shared" si="401"/>
        <v>129.00000000000017</v>
      </c>
      <c r="J2569" s="86">
        <f>I2569*Segmentos!$D$7*(AH2569%)*IF(ISNUMBER(AI2569),AI2569%,0)</f>
        <v>277195.20000000036</v>
      </c>
      <c r="K2569" s="86">
        <f>I2569*Segmentos!$D$7*(AL2569%)*IF(ISNUMBER(AM2569),AM2569%,0)</f>
        <v>231580.80000000031</v>
      </c>
      <c r="L2569" s="4" t="s">
        <v>512</v>
      </c>
      <c r="M2569" s="2">
        <v>0.49</v>
      </c>
      <c r="N2569" s="2">
        <v>3.4</v>
      </c>
      <c r="O2569" s="2">
        <v>14.4</v>
      </c>
      <c r="P2569" s="2">
        <v>91.799000000000007</v>
      </c>
      <c r="Q2569" s="2">
        <v>0.15</v>
      </c>
      <c r="R2569" s="2">
        <v>1.1000000000000001</v>
      </c>
      <c r="S2569" s="2">
        <v>13.1</v>
      </c>
      <c r="T2569" s="2">
        <v>4.7122000000000002</v>
      </c>
      <c r="U2569" s="2">
        <v>0.53</v>
      </c>
      <c r="V2569" s="2">
        <v>2.7</v>
      </c>
      <c r="W2569" s="2">
        <v>19.399999999999999</v>
      </c>
      <c r="X2569" s="2">
        <v>20.896100000000001</v>
      </c>
      <c r="Y2569" s="2">
        <v>0.32</v>
      </c>
      <c r="Z2569" s="2">
        <v>3.5</v>
      </c>
      <c r="AA2569" s="2">
        <v>9</v>
      </c>
      <c r="AB2569" s="2">
        <v>17.511800000000001</v>
      </c>
      <c r="AC2569" s="2">
        <v>0.79</v>
      </c>
      <c r="AD2569" s="2">
        <v>4.8</v>
      </c>
      <c r="AE2569" s="2">
        <v>16.399999999999999</v>
      </c>
      <c r="AF2569" s="2">
        <v>48.678899999999999</v>
      </c>
      <c r="AG2569" s="20">
        <v>0.54</v>
      </c>
      <c r="AH2569" s="20">
        <v>3.4</v>
      </c>
      <c r="AI2569" s="20">
        <v>15.8</v>
      </c>
      <c r="AJ2569" s="20">
        <v>47.967100000000002</v>
      </c>
      <c r="AK2569" s="18">
        <v>0.44</v>
      </c>
      <c r="AL2569" s="18">
        <v>3.4</v>
      </c>
      <c r="AM2569" s="18">
        <v>13.2</v>
      </c>
      <c r="AN2569" s="18">
        <v>43.831899999999997</v>
      </c>
      <c r="AO2569" s="2">
        <v>0.01</v>
      </c>
      <c r="AP2569" s="2">
        <v>0.4</v>
      </c>
      <c r="AQ2569" s="2">
        <v>3.1</v>
      </c>
      <c r="AR2569" s="2">
        <v>0.28079999999999999</v>
      </c>
      <c r="AS2569" s="2">
        <v>0.4</v>
      </c>
      <c r="AT2569" s="2">
        <v>2.1</v>
      </c>
      <c r="AU2569" s="2">
        <v>18.8</v>
      </c>
      <c r="AV2569" s="2">
        <v>16.494700000000002</v>
      </c>
      <c r="AW2569" s="2">
        <v>0.67</v>
      </c>
      <c r="AX2569" s="2">
        <v>2.5</v>
      </c>
      <c r="AY2569" s="2">
        <v>26.3</v>
      </c>
      <c r="AZ2569" s="2">
        <v>36.279499999999999</v>
      </c>
      <c r="BA2569" s="2">
        <v>0.54</v>
      </c>
      <c r="BB2569" s="2">
        <v>5.6</v>
      </c>
      <c r="BC2569" s="2">
        <v>9.6</v>
      </c>
      <c r="BD2569" s="2">
        <v>38.744100000000003</v>
      </c>
      <c r="BE2569" s="4" t="str">
        <f t="shared" si="402"/>
        <v>ABURRIDO</v>
      </c>
      <c r="BF2569" s="4">
        <f t="shared" si="403"/>
        <v>0.45800000000000002</v>
      </c>
      <c r="BG2569">
        <f t="shared" si="404"/>
        <v>0.01</v>
      </c>
      <c r="BH2569">
        <f t="shared" si="405"/>
        <v>0.4</v>
      </c>
      <c r="BI2569">
        <f t="shared" si="406"/>
        <v>0.67</v>
      </c>
      <c r="BJ2569">
        <f t="shared" si="407"/>
        <v>0.44</v>
      </c>
      <c r="BK2569">
        <f t="shared" si="408"/>
        <v>0.54</v>
      </c>
      <c r="BL2569">
        <f t="shared" si="409"/>
        <v>6315.8400000000083</v>
      </c>
    </row>
    <row r="2570" spans="1:64" x14ac:dyDescent="0.2">
      <c r="A2570" s="1">
        <v>2568</v>
      </c>
      <c r="B2570" s="7" t="s">
        <v>9</v>
      </c>
      <c r="C2570" s="3">
        <v>40010</v>
      </c>
      <c r="D2570" s="4" t="s">
        <v>629</v>
      </c>
      <c r="E2570" s="4" t="s">
        <v>168</v>
      </c>
      <c r="F2570" s="5" t="str">
        <f t="shared" si="400"/>
        <v>J</v>
      </c>
      <c r="G2570" s="6">
        <v>0.90972222222222221</v>
      </c>
      <c r="H2570" s="6">
        <v>0.95972222222222225</v>
      </c>
      <c r="I2570" s="85">
        <f t="shared" si="401"/>
        <v>72.000000000000057</v>
      </c>
      <c r="J2570" s="86">
        <f>I2570*Segmentos!$D$7*(AH2570%)*IF(ISNUMBER(AI2570),AI2570%,0)</f>
        <v>390700.80000000022</v>
      </c>
      <c r="K2570" s="86">
        <f>I2570*Segmentos!$D$7*(AL2570%)*IF(ISNUMBER(AM2570),AM2570%,0)</f>
        <v>350697.60000000021</v>
      </c>
      <c r="L2570" s="4" t="s">
        <v>510</v>
      </c>
      <c r="M2570" s="2">
        <v>1.29</v>
      </c>
      <c r="N2570" s="2">
        <v>4.2</v>
      </c>
      <c r="O2570" s="2">
        <v>31</v>
      </c>
      <c r="P2570" s="2">
        <v>57.149900000000002</v>
      </c>
      <c r="Q2570" s="2">
        <v>0.34</v>
      </c>
      <c r="R2570" s="2">
        <v>1.7</v>
      </c>
      <c r="S2570" s="2">
        <v>20</v>
      </c>
      <c r="T2570" s="2">
        <v>2.5272999999999999</v>
      </c>
      <c r="U2570" s="2">
        <v>1.58</v>
      </c>
      <c r="V2570" s="2">
        <v>5.0999999999999996</v>
      </c>
      <c r="W2570" s="2">
        <v>30.9</v>
      </c>
      <c r="X2570" s="2">
        <v>14.6838</v>
      </c>
      <c r="Y2570" s="2">
        <v>2.2200000000000002</v>
      </c>
      <c r="Z2570" s="2">
        <v>6.5</v>
      </c>
      <c r="AA2570" s="2">
        <v>34.4</v>
      </c>
      <c r="AB2570" s="2">
        <v>29.011199999999999</v>
      </c>
      <c r="AC2570" s="2">
        <v>0.75</v>
      </c>
      <c r="AD2570" s="2">
        <v>2.8</v>
      </c>
      <c r="AE2570" s="2">
        <v>27.2</v>
      </c>
      <c r="AF2570" s="2">
        <v>10.9277</v>
      </c>
      <c r="AG2570" s="20">
        <v>1.36</v>
      </c>
      <c r="AH2570" s="20">
        <v>4.2</v>
      </c>
      <c r="AI2570" s="20">
        <v>32.299999999999997</v>
      </c>
      <c r="AJ2570" s="20">
        <v>28.642800000000001</v>
      </c>
      <c r="AK2570" s="18">
        <v>1.23</v>
      </c>
      <c r="AL2570" s="18">
        <v>4.0999999999999996</v>
      </c>
      <c r="AM2570" s="18">
        <v>29.7</v>
      </c>
      <c r="AN2570" s="18">
        <v>28.507100000000001</v>
      </c>
      <c r="AO2570" s="2">
        <v>0.12</v>
      </c>
      <c r="AP2570" s="2">
        <v>1.3</v>
      </c>
      <c r="AQ2570" s="2">
        <v>9</v>
      </c>
      <c r="AR2570" s="2">
        <v>0.59</v>
      </c>
      <c r="AS2570" s="2">
        <v>0.88</v>
      </c>
      <c r="AT2570" s="2">
        <v>3.6</v>
      </c>
      <c r="AU2570" s="2">
        <v>24.3</v>
      </c>
      <c r="AV2570" s="2">
        <v>8.5599000000000007</v>
      </c>
      <c r="AW2570" s="2">
        <v>1.95</v>
      </c>
      <c r="AX2570" s="2">
        <v>5.2</v>
      </c>
      <c r="AY2570" s="2">
        <v>37.6</v>
      </c>
      <c r="AZ2570" s="2">
        <v>24.852799999999998</v>
      </c>
      <c r="BA2570" s="2">
        <v>1.37</v>
      </c>
      <c r="BB2570" s="2">
        <v>4.5</v>
      </c>
      <c r="BC2570" s="2">
        <v>30.1</v>
      </c>
      <c r="BD2570" s="2">
        <v>23.147300000000001</v>
      </c>
      <c r="BE2570" s="4" t="str">
        <f t="shared" si="402"/>
        <v>ABURRIDO</v>
      </c>
      <c r="BF2570" s="4">
        <f t="shared" si="403"/>
        <v>1.2054000000000002</v>
      </c>
      <c r="BG2570">
        <f t="shared" si="404"/>
        <v>0.12</v>
      </c>
      <c r="BH2570">
        <f t="shared" si="405"/>
        <v>0.88</v>
      </c>
      <c r="BI2570">
        <f t="shared" si="406"/>
        <v>1.95</v>
      </c>
      <c r="BJ2570">
        <f t="shared" si="407"/>
        <v>1.23</v>
      </c>
      <c r="BK2570">
        <f t="shared" si="408"/>
        <v>1.36</v>
      </c>
      <c r="BL2570">
        <f t="shared" si="409"/>
        <v>9374.4000000000087</v>
      </c>
    </row>
    <row r="2571" spans="1:64" x14ac:dyDescent="0.2">
      <c r="A2571" s="1">
        <v>2569</v>
      </c>
      <c r="B2571" s="7" t="s">
        <v>145</v>
      </c>
      <c r="C2571" s="3">
        <v>40010</v>
      </c>
      <c r="D2571" s="4" t="s">
        <v>626</v>
      </c>
      <c r="E2571" s="4" t="s">
        <v>184</v>
      </c>
      <c r="F2571" s="5" t="str">
        <f t="shared" si="400"/>
        <v>J</v>
      </c>
      <c r="G2571" s="6">
        <v>0.91736111111111107</v>
      </c>
      <c r="H2571" s="6">
        <v>6.2500000000000003E-3</v>
      </c>
      <c r="I2571" s="85">
        <f t="shared" si="401"/>
        <v>128.00000000000009</v>
      </c>
      <c r="J2571" s="86">
        <f>I2571*Segmentos!$D$7*(AH2571%)*IF(ISNUMBER(AI2571),AI2571%,0)</f>
        <v>5551001.6000000034</v>
      </c>
      <c r="K2571" s="86">
        <f>I2571*Segmentos!$D$7*(AL2571%)*IF(ISNUMBER(AM2571),AM2571%,0)</f>
        <v>3587584.0000000033</v>
      </c>
      <c r="L2571" s="4" t="s">
        <v>513</v>
      </c>
      <c r="M2571" s="2">
        <v>8.83</v>
      </c>
      <c r="N2571" s="2">
        <v>29.4</v>
      </c>
      <c r="O2571" s="2">
        <v>30.1</v>
      </c>
      <c r="P2571" s="2">
        <v>89.258499999999998</v>
      </c>
      <c r="Q2571" s="2">
        <v>6.45</v>
      </c>
      <c r="R2571" s="2">
        <v>17</v>
      </c>
      <c r="S2571" s="2">
        <v>37.9</v>
      </c>
      <c r="T2571" s="2">
        <v>10.8811</v>
      </c>
      <c r="U2571" s="2">
        <v>5.77</v>
      </c>
      <c r="V2571" s="2">
        <v>25.2</v>
      </c>
      <c r="W2571" s="2">
        <v>22.8</v>
      </c>
      <c r="X2571" s="2">
        <v>12.224299999999999</v>
      </c>
      <c r="Y2571" s="2">
        <v>10.11</v>
      </c>
      <c r="Z2571" s="2">
        <v>34.6</v>
      </c>
      <c r="AA2571" s="2">
        <v>29.2</v>
      </c>
      <c r="AB2571" s="2">
        <v>30.186</v>
      </c>
      <c r="AC2571" s="2">
        <v>10.84</v>
      </c>
      <c r="AD2571" s="2">
        <v>33.5</v>
      </c>
      <c r="AE2571" s="2">
        <v>32.299999999999997</v>
      </c>
      <c r="AF2571" s="2">
        <v>35.967100000000002</v>
      </c>
      <c r="AG2571" s="20">
        <v>10.86</v>
      </c>
      <c r="AH2571" s="20">
        <v>30.2</v>
      </c>
      <c r="AI2571" s="20">
        <v>35.9</v>
      </c>
      <c r="AJ2571" s="20">
        <v>52.100099999999998</v>
      </c>
      <c r="AK2571" s="18">
        <v>6.99</v>
      </c>
      <c r="AL2571" s="18">
        <v>28.6</v>
      </c>
      <c r="AM2571" s="18">
        <v>24.5</v>
      </c>
      <c r="AN2571" s="18">
        <v>37.1584</v>
      </c>
      <c r="AO2571" s="2">
        <v>4.4000000000000004</v>
      </c>
      <c r="AP2571" s="2">
        <v>19.5</v>
      </c>
      <c r="AQ2571" s="2">
        <v>22.5</v>
      </c>
      <c r="AR2571" s="2">
        <v>4.8550000000000004</v>
      </c>
      <c r="AS2571" s="2">
        <v>7.83</v>
      </c>
      <c r="AT2571" s="2">
        <v>26.5</v>
      </c>
      <c r="AU2571" s="2">
        <v>29.5</v>
      </c>
      <c r="AV2571" s="2">
        <v>17.446000000000002</v>
      </c>
      <c r="AW2571" s="2">
        <v>8.1300000000000008</v>
      </c>
      <c r="AX2571" s="2">
        <v>28.5</v>
      </c>
      <c r="AY2571" s="2">
        <v>28.6</v>
      </c>
      <c r="AZ2571" s="2">
        <v>23.6342</v>
      </c>
      <c r="BA2571" s="2">
        <v>11.19</v>
      </c>
      <c r="BB2571" s="2">
        <v>34.5</v>
      </c>
      <c r="BC2571" s="2">
        <v>32.5</v>
      </c>
      <c r="BD2571" s="2">
        <v>43.323300000000003</v>
      </c>
      <c r="BE2571" s="4" t="str">
        <f t="shared" si="402"/>
        <v>ENTRETENIDO</v>
      </c>
      <c r="BF2571" s="4">
        <f t="shared" si="403"/>
        <v>8.6365999999999996</v>
      </c>
      <c r="BG2571">
        <f t="shared" si="404"/>
        <v>4.4000000000000004</v>
      </c>
      <c r="BH2571">
        <f t="shared" si="405"/>
        <v>7.83</v>
      </c>
      <c r="BI2571">
        <f t="shared" si="406"/>
        <v>11.19</v>
      </c>
      <c r="BJ2571">
        <f t="shared" si="407"/>
        <v>6.99</v>
      </c>
      <c r="BK2571">
        <f t="shared" si="408"/>
        <v>10.86</v>
      </c>
      <c r="BL2571">
        <f t="shared" si="409"/>
        <v>113272.32000000008</v>
      </c>
    </row>
    <row r="2572" spans="1:64" x14ac:dyDescent="0.2">
      <c r="A2572" s="1">
        <v>2570</v>
      </c>
      <c r="B2572" s="7" t="s">
        <v>1</v>
      </c>
      <c r="C2572" s="3">
        <v>40010</v>
      </c>
      <c r="D2572" s="4" t="s">
        <v>627</v>
      </c>
      <c r="E2572" s="4" t="s">
        <v>163</v>
      </c>
      <c r="F2572" s="5" t="str">
        <f t="shared" si="400"/>
        <v>J</v>
      </c>
      <c r="G2572" s="6">
        <v>0.83472222222222225</v>
      </c>
      <c r="H2572" s="6">
        <v>0.87361111111111101</v>
      </c>
      <c r="I2572" s="85">
        <f t="shared" si="401"/>
        <v>55.999999999999801</v>
      </c>
      <c r="J2572" s="86">
        <f>I2572*Segmentos!$D$7*(AH2572%)*IF(ISNUMBER(AI2572),AI2572%,0)</f>
        <v>756694.39999999746</v>
      </c>
      <c r="K2572" s="86">
        <f>I2572*Segmentos!$D$7*(AL2572%)*IF(ISNUMBER(AM2572),AM2572%,0)</f>
        <v>1326639.9999999956</v>
      </c>
      <c r="L2572" s="4"/>
      <c r="M2572" s="2">
        <v>4.71</v>
      </c>
      <c r="N2572" s="2">
        <v>10</v>
      </c>
      <c r="O2572" s="2">
        <v>47.2</v>
      </c>
      <c r="P2572" s="2">
        <v>80.270600000000002</v>
      </c>
      <c r="Q2572" s="2">
        <v>1.76</v>
      </c>
      <c r="R2572" s="2">
        <v>7</v>
      </c>
      <c r="S2572" s="2">
        <v>24.9</v>
      </c>
      <c r="T2572" s="2">
        <v>4.9877000000000002</v>
      </c>
      <c r="U2572" s="2">
        <v>3.9</v>
      </c>
      <c r="V2572" s="2">
        <v>8.4</v>
      </c>
      <c r="W2572" s="2">
        <v>46.3</v>
      </c>
      <c r="X2572" s="2">
        <v>13.9231</v>
      </c>
      <c r="Y2572" s="2">
        <v>5.73</v>
      </c>
      <c r="Z2572" s="2">
        <v>11.3</v>
      </c>
      <c r="AA2572" s="2">
        <v>51</v>
      </c>
      <c r="AB2572" s="2">
        <v>28.8367</v>
      </c>
      <c r="AC2572" s="2">
        <v>5.82</v>
      </c>
      <c r="AD2572" s="2">
        <v>11.3</v>
      </c>
      <c r="AE2572" s="2">
        <v>51.4</v>
      </c>
      <c r="AF2572" s="2">
        <v>32.523200000000003</v>
      </c>
      <c r="AG2572" s="20">
        <v>3.38</v>
      </c>
      <c r="AH2572" s="20">
        <v>8.3000000000000007</v>
      </c>
      <c r="AI2572" s="20">
        <v>40.700000000000003</v>
      </c>
      <c r="AJ2572" s="20">
        <v>27.287600000000001</v>
      </c>
      <c r="AK2572" s="18">
        <v>5.92</v>
      </c>
      <c r="AL2572" s="18">
        <v>11.5</v>
      </c>
      <c r="AM2572" s="18">
        <v>51.5</v>
      </c>
      <c r="AN2572" s="18">
        <v>52.982999999999997</v>
      </c>
      <c r="AO2572" s="2">
        <v>3.89</v>
      </c>
      <c r="AP2572" s="2">
        <v>7.9</v>
      </c>
      <c r="AQ2572" s="2">
        <v>48.9</v>
      </c>
      <c r="AR2572" s="2">
        <v>7.2324000000000002</v>
      </c>
      <c r="AS2572" s="2">
        <v>6.31</v>
      </c>
      <c r="AT2572" s="2">
        <v>12.8</v>
      </c>
      <c r="AU2572" s="2">
        <v>49.1</v>
      </c>
      <c r="AV2572" s="2">
        <v>23.684200000000001</v>
      </c>
      <c r="AW2572" s="2">
        <v>4.5199999999999996</v>
      </c>
      <c r="AX2572" s="2">
        <v>9.1999999999999993</v>
      </c>
      <c r="AY2572" s="2">
        <v>49.2</v>
      </c>
      <c r="AZ2572" s="2">
        <v>22.147099999999998</v>
      </c>
      <c r="BA2572" s="2">
        <v>4.17</v>
      </c>
      <c r="BB2572" s="2">
        <v>9.5</v>
      </c>
      <c r="BC2572" s="2">
        <v>43.9</v>
      </c>
      <c r="BD2572" s="2">
        <v>27.206900000000001</v>
      </c>
      <c r="BE2572" s="4" t="str">
        <f t="shared" si="402"/>
        <v>NO APLICA</v>
      </c>
      <c r="BF2572" s="4">
        <f t="shared" si="403"/>
        <v>5.2497999999999996</v>
      </c>
      <c r="BG2572">
        <f t="shared" si="404"/>
        <v>3.89</v>
      </c>
      <c r="BH2572">
        <f t="shared" si="405"/>
        <v>6.31</v>
      </c>
      <c r="BI2572">
        <f t="shared" si="406"/>
        <v>4.5199999999999996</v>
      </c>
      <c r="BJ2572">
        <f t="shared" si="407"/>
        <v>5.92</v>
      </c>
      <c r="BK2572">
        <f t="shared" si="408"/>
        <v>3.38</v>
      </c>
      <c r="BL2572">
        <f t="shared" si="409"/>
        <v>26431.999999999905</v>
      </c>
    </row>
    <row r="2573" spans="1:64" x14ac:dyDescent="0.2">
      <c r="A2573" s="1">
        <v>2571</v>
      </c>
      <c r="B2573" s="7" t="s">
        <v>144</v>
      </c>
      <c r="C2573" s="3">
        <v>40010</v>
      </c>
      <c r="D2573" s="4" t="s">
        <v>3</v>
      </c>
      <c r="E2573" s="4" t="s">
        <v>175</v>
      </c>
      <c r="F2573" s="5" t="str">
        <f t="shared" si="400"/>
        <v>J</v>
      </c>
      <c r="G2573" s="6">
        <v>0.91527777777777775</v>
      </c>
      <c r="H2573" s="6">
        <v>0.9819444444444444</v>
      </c>
      <c r="I2573" s="85">
        <f t="shared" si="401"/>
        <v>95.999999999999972</v>
      </c>
      <c r="J2573" s="86">
        <f>I2573*Segmentos!$D$7*(AH2573%)*IF(ISNUMBER(AI2573),AI2573%,0)</f>
        <v>1565414.3999999992</v>
      </c>
      <c r="K2573" s="86">
        <f>I2573*Segmentos!$D$7*(AL2573%)*IF(ISNUMBER(AM2573),AM2573%,0)</f>
        <v>1633996.7999999993</v>
      </c>
      <c r="L2573" s="4"/>
      <c r="M2573" s="2">
        <v>4.17</v>
      </c>
      <c r="N2573" s="2">
        <v>20.7</v>
      </c>
      <c r="O2573" s="2">
        <v>20.100000000000001</v>
      </c>
      <c r="P2573" s="2">
        <v>75.715400000000002</v>
      </c>
      <c r="Q2573" s="2">
        <v>2.75</v>
      </c>
      <c r="R2573" s="2">
        <v>13.1</v>
      </c>
      <c r="S2573" s="2">
        <v>21</v>
      </c>
      <c r="T2573" s="2">
        <v>8.3331999999999997</v>
      </c>
      <c r="U2573" s="2">
        <v>3.51</v>
      </c>
      <c r="V2573" s="2">
        <v>17.3</v>
      </c>
      <c r="W2573" s="2">
        <v>20.2</v>
      </c>
      <c r="X2573" s="2">
        <v>13.3474</v>
      </c>
      <c r="Y2573" s="2">
        <v>4.57</v>
      </c>
      <c r="Z2573" s="2">
        <v>26.6</v>
      </c>
      <c r="AA2573" s="2">
        <v>17.2</v>
      </c>
      <c r="AB2573" s="2">
        <v>24.518999999999998</v>
      </c>
      <c r="AC2573" s="2">
        <v>4.95</v>
      </c>
      <c r="AD2573" s="2">
        <v>21.4</v>
      </c>
      <c r="AE2573" s="2">
        <v>23.2</v>
      </c>
      <c r="AF2573" s="2">
        <v>29.515699999999999</v>
      </c>
      <c r="AG2573" s="20">
        <v>4.09</v>
      </c>
      <c r="AH2573" s="20">
        <v>21.8</v>
      </c>
      <c r="AI2573" s="20">
        <v>18.7</v>
      </c>
      <c r="AJ2573" s="20">
        <v>35.2102</v>
      </c>
      <c r="AK2573" s="18">
        <v>4.24</v>
      </c>
      <c r="AL2573" s="18">
        <v>19.7</v>
      </c>
      <c r="AM2573" s="18">
        <v>21.6</v>
      </c>
      <c r="AN2573" s="18">
        <v>40.505200000000002</v>
      </c>
      <c r="AO2573" s="2">
        <v>2.19</v>
      </c>
      <c r="AP2573" s="2">
        <v>12.9</v>
      </c>
      <c r="AQ2573" s="2">
        <v>17</v>
      </c>
      <c r="AR2573" s="2">
        <v>4.3525</v>
      </c>
      <c r="AS2573" s="2">
        <v>3.39</v>
      </c>
      <c r="AT2573" s="2">
        <v>18.899999999999999</v>
      </c>
      <c r="AU2573" s="2">
        <v>17.899999999999999</v>
      </c>
      <c r="AV2573" s="2">
        <v>13.5525</v>
      </c>
      <c r="AW2573" s="2">
        <v>5.51</v>
      </c>
      <c r="AX2573" s="2">
        <v>22.5</v>
      </c>
      <c r="AY2573" s="2">
        <v>24.5</v>
      </c>
      <c r="AZ2573" s="2">
        <v>28.8019</v>
      </c>
      <c r="BA2573" s="2">
        <v>4.17</v>
      </c>
      <c r="BB2573" s="2">
        <v>22.6</v>
      </c>
      <c r="BC2573" s="2">
        <v>18.399999999999999</v>
      </c>
      <c r="BD2573" s="2">
        <v>29.008500000000002</v>
      </c>
      <c r="BE2573" s="4" t="str">
        <f t="shared" si="402"/>
        <v>ABURRIDO</v>
      </c>
      <c r="BF2573" s="4">
        <f t="shared" si="403"/>
        <v>4.0640000000000001</v>
      </c>
      <c r="BG2573">
        <f t="shared" si="404"/>
        <v>2.19</v>
      </c>
      <c r="BH2573">
        <f t="shared" si="405"/>
        <v>3.39</v>
      </c>
      <c r="BI2573">
        <f t="shared" si="406"/>
        <v>5.51</v>
      </c>
      <c r="BJ2573">
        <f t="shared" si="407"/>
        <v>4.24</v>
      </c>
      <c r="BK2573">
        <f t="shared" si="408"/>
        <v>4.09</v>
      </c>
      <c r="BL2573">
        <f t="shared" si="409"/>
        <v>39942.719999999987</v>
      </c>
    </row>
    <row r="2574" spans="1:64" x14ac:dyDescent="0.2">
      <c r="A2574" s="1">
        <v>2572</v>
      </c>
      <c r="B2574" s="7" t="s">
        <v>20</v>
      </c>
      <c r="C2574" s="3">
        <v>40010</v>
      </c>
      <c r="D2574" s="4" t="s">
        <v>17</v>
      </c>
      <c r="E2574" s="4" t="s">
        <v>169</v>
      </c>
      <c r="F2574" s="5" t="str">
        <f t="shared" si="400"/>
        <v>J</v>
      </c>
      <c r="G2574" s="6">
        <v>0.91805555555555562</v>
      </c>
      <c r="H2574" s="6">
        <v>0.96736111111111101</v>
      </c>
      <c r="I2574" s="85">
        <f t="shared" si="401"/>
        <v>70.999999999999744</v>
      </c>
      <c r="J2574" s="86">
        <f>I2574*Segmentos!$D$7*(AH2574%)*IF(ISNUMBER(AI2574),AI2574%,0)</f>
        <v>14824.799999999948</v>
      </c>
      <c r="K2574" s="86">
        <f>I2574*Segmentos!$D$7*(AL2574%)*IF(ISNUMBER(AM2574),AM2574%,0)</f>
        <v>122460.7999999996</v>
      </c>
      <c r="L2574" s="4"/>
      <c r="M2574" s="2">
        <v>0.25</v>
      </c>
      <c r="N2574" s="2">
        <v>1</v>
      </c>
      <c r="O2574" s="2">
        <v>24.8</v>
      </c>
      <c r="P2574" s="2">
        <v>67.912300000000002</v>
      </c>
      <c r="Q2574" s="2">
        <v>0</v>
      </c>
      <c r="R2574" s="2">
        <v>0</v>
      </c>
      <c r="S2574" s="8" t="s">
        <v>577</v>
      </c>
      <c r="T2574" s="2">
        <v>0</v>
      </c>
      <c r="U2574" s="2">
        <v>0</v>
      </c>
      <c r="V2574" s="2">
        <v>0</v>
      </c>
      <c r="W2574" s="8" t="s">
        <v>577</v>
      </c>
      <c r="X2574" s="2">
        <v>0</v>
      </c>
      <c r="Y2574" s="2">
        <v>0.12</v>
      </c>
      <c r="Z2574" s="2">
        <v>1.4</v>
      </c>
      <c r="AA2574" s="2">
        <v>8.5</v>
      </c>
      <c r="AB2574" s="2">
        <v>9.1174999999999997</v>
      </c>
      <c r="AC2574" s="2">
        <v>0.67</v>
      </c>
      <c r="AD2574" s="2">
        <v>1.9</v>
      </c>
      <c r="AE2574" s="2">
        <v>35.1</v>
      </c>
      <c r="AF2574" s="2">
        <v>58.794800000000002</v>
      </c>
      <c r="AG2574" s="20">
        <v>0.05</v>
      </c>
      <c r="AH2574" s="20">
        <v>0.9</v>
      </c>
      <c r="AI2574" s="20">
        <v>5.8</v>
      </c>
      <c r="AJ2574" s="20">
        <v>6.8971</v>
      </c>
      <c r="AK2574" s="18">
        <v>0.43</v>
      </c>
      <c r="AL2574" s="18">
        <v>1.1000000000000001</v>
      </c>
      <c r="AM2574" s="18">
        <v>39.200000000000003</v>
      </c>
      <c r="AN2574" s="18">
        <v>61.0152</v>
      </c>
      <c r="AO2574" s="2">
        <v>0.2</v>
      </c>
      <c r="AP2574" s="2">
        <v>1.4</v>
      </c>
      <c r="AQ2574" s="2">
        <v>14.8</v>
      </c>
      <c r="AR2574" s="2">
        <v>5.8569000000000004</v>
      </c>
      <c r="AS2574" s="2">
        <v>0.3</v>
      </c>
      <c r="AT2574" s="2">
        <v>0.9</v>
      </c>
      <c r="AU2574" s="2">
        <v>33.5</v>
      </c>
      <c r="AV2574" s="2">
        <v>17.408100000000001</v>
      </c>
      <c r="AW2574" s="2">
        <v>0.08</v>
      </c>
      <c r="AX2574" s="2">
        <v>1.4</v>
      </c>
      <c r="AY2574" s="2">
        <v>5.9</v>
      </c>
      <c r="AZ2574" s="2">
        <v>6.1607000000000003</v>
      </c>
      <c r="BA2574" s="2">
        <v>0.38</v>
      </c>
      <c r="BB2574" s="2">
        <v>0.8</v>
      </c>
      <c r="BC2574" s="2">
        <v>49.3</v>
      </c>
      <c r="BD2574" s="2">
        <v>38.486499999999999</v>
      </c>
      <c r="BE2574" s="4" t="str">
        <f t="shared" si="402"/>
        <v>ABURRIDO</v>
      </c>
      <c r="BF2574" s="4">
        <f t="shared" si="403"/>
        <v>0.30959999999999999</v>
      </c>
      <c r="BG2574">
        <f t="shared" si="404"/>
        <v>0.2</v>
      </c>
      <c r="BH2574">
        <f t="shared" si="405"/>
        <v>0.3</v>
      </c>
      <c r="BI2574">
        <f t="shared" si="406"/>
        <v>0.38</v>
      </c>
      <c r="BJ2574">
        <f t="shared" si="407"/>
        <v>0.43</v>
      </c>
      <c r="BK2574">
        <f t="shared" si="408"/>
        <v>0.05</v>
      </c>
      <c r="BL2574">
        <f t="shared" si="409"/>
        <v>1760.7999999999938</v>
      </c>
    </row>
    <row r="2575" spans="1:64" x14ac:dyDescent="0.2">
      <c r="A2575" s="1">
        <v>2573</v>
      </c>
      <c r="B2575" s="7" t="s">
        <v>11</v>
      </c>
      <c r="C2575" s="3">
        <v>40010</v>
      </c>
      <c r="D2575" s="4" t="s">
        <v>8</v>
      </c>
      <c r="E2575" s="4" t="s">
        <v>166</v>
      </c>
      <c r="F2575" s="5" t="str">
        <f t="shared" si="400"/>
        <v>J</v>
      </c>
      <c r="G2575" s="6">
        <v>0.90763888888888899</v>
      </c>
      <c r="H2575" s="6">
        <v>0.90833333333333333</v>
      </c>
      <c r="I2575" s="85">
        <f t="shared" si="401"/>
        <v>0.99999999999983658</v>
      </c>
      <c r="J2575" s="86">
        <f>I2575*Segmentos!$D$7*(AH2575%)*IF(ISNUMBER(AI2575),AI2575%,0)</f>
        <v>13599.999999997779</v>
      </c>
      <c r="K2575" s="86">
        <f>I2575*Segmentos!$D$7*(AL2575%)*IF(ISNUMBER(AM2575),AM2575%,0)</f>
        <v>18799.99999999693</v>
      </c>
      <c r="L2575" s="4"/>
      <c r="M2575" s="2">
        <v>4.1100000000000003</v>
      </c>
      <c r="N2575" s="2">
        <v>4.0999999999999996</v>
      </c>
      <c r="O2575" s="2">
        <v>100</v>
      </c>
      <c r="P2575" s="2">
        <v>83.837900000000005</v>
      </c>
      <c r="Q2575" s="2">
        <v>1.92</v>
      </c>
      <c r="R2575" s="2">
        <v>1.9</v>
      </c>
      <c r="S2575" s="2">
        <v>100</v>
      </c>
      <c r="T2575" s="2">
        <v>6.5437000000000003</v>
      </c>
      <c r="U2575" s="2">
        <v>4.43</v>
      </c>
      <c r="V2575" s="2">
        <v>4.4000000000000004</v>
      </c>
      <c r="W2575" s="2">
        <v>100</v>
      </c>
      <c r="X2575" s="2">
        <v>18.920100000000001</v>
      </c>
      <c r="Y2575" s="2">
        <v>4.17</v>
      </c>
      <c r="Z2575" s="2">
        <v>4.2</v>
      </c>
      <c r="AA2575" s="2">
        <v>100</v>
      </c>
      <c r="AB2575" s="2">
        <v>25.126100000000001</v>
      </c>
      <c r="AC2575" s="2">
        <v>4.97</v>
      </c>
      <c r="AD2575" s="2">
        <v>5</v>
      </c>
      <c r="AE2575" s="2">
        <v>100</v>
      </c>
      <c r="AF2575" s="2">
        <v>33.247900000000001</v>
      </c>
      <c r="AG2575" s="20">
        <v>3.41</v>
      </c>
      <c r="AH2575" s="20">
        <v>3.4</v>
      </c>
      <c r="AI2575" s="20">
        <v>100</v>
      </c>
      <c r="AJ2575" s="20">
        <v>32.993600000000001</v>
      </c>
      <c r="AK2575" s="18">
        <v>4.75</v>
      </c>
      <c r="AL2575" s="18">
        <v>4.7</v>
      </c>
      <c r="AM2575" s="18">
        <v>100</v>
      </c>
      <c r="AN2575" s="18">
        <v>50.844200000000001</v>
      </c>
      <c r="AO2575" s="2">
        <v>1.18</v>
      </c>
      <c r="AP2575" s="2">
        <v>1.2</v>
      </c>
      <c r="AQ2575" s="2">
        <v>100</v>
      </c>
      <c r="AR2575" s="2">
        <v>2.6198000000000001</v>
      </c>
      <c r="AS2575" s="2">
        <v>3.83</v>
      </c>
      <c r="AT2575" s="2">
        <v>3.8</v>
      </c>
      <c r="AU2575" s="2">
        <v>100</v>
      </c>
      <c r="AV2575" s="2">
        <v>17.189</v>
      </c>
      <c r="AW2575" s="2">
        <v>3.22</v>
      </c>
      <c r="AX2575" s="2">
        <v>3.2</v>
      </c>
      <c r="AY2575" s="2">
        <v>100</v>
      </c>
      <c r="AZ2575" s="2">
        <v>18.855399999999999</v>
      </c>
      <c r="BA2575" s="2">
        <v>5.79</v>
      </c>
      <c r="BB2575" s="2">
        <v>5.8</v>
      </c>
      <c r="BC2575" s="2">
        <v>100</v>
      </c>
      <c r="BD2575" s="2">
        <v>45.173699999999997</v>
      </c>
      <c r="BE2575" s="4" t="str">
        <f t="shared" si="402"/>
        <v>NO APLICA</v>
      </c>
      <c r="BF2575" s="4">
        <f t="shared" si="403"/>
        <v>4.2298000000000009</v>
      </c>
      <c r="BG2575">
        <f t="shared" si="404"/>
        <v>1.18</v>
      </c>
      <c r="BH2575">
        <f t="shared" si="405"/>
        <v>3.83</v>
      </c>
      <c r="BI2575">
        <f t="shared" si="406"/>
        <v>5.79</v>
      </c>
      <c r="BJ2575">
        <f t="shared" si="407"/>
        <v>4.75</v>
      </c>
      <c r="BK2575">
        <f t="shared" si="408"/>
        <v>3.41</v>
      </c>
      <c r="BL2575">
        <f t="shared" si="409"/>
        <v>409.99999999993298</v>
      </c>
    </row>
    <row r="2576" spans="1:64" x14ac:dyDescent="0.2">
      <c r="A2576" s="1">
        <v>2574</v>
      </c>
      <c r="B2576" s="7" t="s">
        <v>11</v>
      </c>
      <c r="C2576" s="3">
        <v>40010</v>
      </c>
      <c r="D2576" s="4" t="s">
        <v>627</v>
      </c>
      <c r="E2576" s="4" t="s">
        <v>166</v>
      </c>
      <c r="F2576" s="5" t="str">
        <f t="shared" si="400"/>
        <v>J</v>
      </c>
      <c r="G2576" s="6">
        <v>0.9145833333333333</v>
      </c>
      <c r="H2576" s="6">
        <v>0.91666666666666663</v>
      </c>
      <c r="I2576" s="85">
        <f t="shared" si="401"/>
        <v>2.9999999999999893</v>
      </c>
      <c r="J2576" s="86">
        <f>I2576*Segmentos!$D$7*(AH2576%)*IF(ISNUMBER(AI2576),AI2576%,0)</f>
        <v>37919.999999999869</v>
      </c>
      <c r="K2576" s="86">
        <f>I2576*Segmentos!$D$7*(AL2576%)*IF(ISNUMBER(AM2576),AM2576%,0)</f>
        <v>54957.599999999802</v>
      </c>
      <c r="L2576" s="4"/>
      <c r="M2576" s="2">
        <v>3.92</v>
      </c>
      <c r="N2576" s="2">
        <v>4.5999999999999996</v>
      </c>
      <c r="O2576" s="2">
        <v>85.3</v>
      </c>
      <c r="P2576" s="2">
        <v>89.581999999999994</v>
      </c>
      <c r="Q2576" s="2">
        <v>1.17</v>
      </c>
      <c r="R2576" s="2">
        <v>1.5</v>
      </c>
      <c r="S2576" s="2">
        <v>78</v>
      </c>
      <c r="T2576" s="2">
        <v>4.4648000000000003</v>
      </c>
      <c r="U2576" s="2">
        <v>4.01</v>
      </c>
      <c r="V2576" s="2">
        <v>4</v>
      </c>
      <c r="W2576" s="2">
        <v>100</v>
      </c>
      <c r="X2576" s="2">
        <v>19.243099999999998</v>
      </c>
      <c r="Y2576" s="2">
        <v>4.6900000000000004</v>
      </c>
      <c r="Z2576" s="2">
        <v>6.1</v>
      </c>
      <c r="AA2576" s="2">
        <v>77.3</v>
      </c>
      <c r="AB2576" s="2">
        <v>31.6614</v>
      </c>
      <c r="AC2576" s="2">
        <v>4.5599999999999996</v>
      </c>
      <c r="AD2576" s="2">
        <v>5.2</v>
      </c>
      <c r="AE2576" s="2">
        <v>87.6</v>
      </c>
      <c r="AF2576" s="2">
        <v>34.212600000000002</v>
      </c>
      <c r="AG2576" s="20">
        <v>3.15</v>
      </c>
      <c r="AH2576" s="20">
        <v>4</v>
      </c>
      <c r="AI2576" s="20">
        <v>79</v>
      </c>
      <c r="AJ2576" s="20">
        <v>34.163499999999999</v>
      </c>
      <c r="AK2576" s="18">
        <v>4.6100000000000003</v>
      </c>
      <c r="AL2576" s="18">
        <v>5.0999999999999996</v>
      </c>
      <c r="AM2576" s="18">
        <v>89.8</v>
      </c>
      <c r="AN2576" s="18">
        <v>55.418500000000002</v>
      </c>
      <c r="AO2576" s="2">
        <v>5.18</v>
      </c>
      <c r="AP2576" s="2">
        <v>5.6</v>
      </c>
      <c r="AQ2576" s="2">
        <v>92</v>
      </c>
      <c r="AR2576" s="2">
        <v>12.930300000000001</v>
      </c>
      <c r="AS2576" s="2">
        <v>3.96</v>
      </c>
      <c r="AT2576" s="2">
        <v>4.8</v>
      </c>
      <c r="AU2576" s="2">
        <v>82.7</v>
      </c>
      <c r="AV2576" s="2">
        <v>19.9468</v>
      </c>
      <c r="AW2576" s="2">
        <v>2.2000000000000002</v>
      </c>
      <c r="AX2576" s="2">
        <v>2.2999999999999998</v>
      </c>
      <c r="AY2576" s="2">
        <v>94.6</v>
      </c>
      <c r="AZ2576" s="2">
        <v>14.4514</v>
      </c>
      <c r="BA2576" s="2">
        <v>4.83</v>
      </c>
      <c r="BB2576" s="2">
        <v>5.9</v>
      </c>
      <c r="BC2576" s="2">
        <v>82</v>
      </c>
      <c r="BD2576" s="2">
        <v>42.253500000000003</v>
      </c>
      <c r="BE2576" s="4" t="str">
        <f t="shared" si="402"/>
        <v>NO APLICA</v>
      </c>
      <c r="BF2576" s="4">
        <f t="shared" si="403"/>
        <v>4.3562000000000003</v>
      </c>
      <c r="BG2576">
        <f t="shared" si="404"/>
        <v>5.18</v>
      </c>
      <c r="BH2576">
        <f t="shared" si="405"/>
        <v>3.96</v>
      </c>
      <c r="BI2576">
        <f t="shared" si="406"/>
        <v>4.83</v>
      </c>
      <c r="BJ2576">
        <f t="shared" si="407"/>
        <v>4.6100000000000003</v>
      </c>
      <c r="BK2576">
        <f t="shared" si="408"/>
        <v>3.15</v>
      </c>
      <c r="BL2576">
        <f t="shared" si="409"/>
        <v>1177.1399999999956</v>
      </c>
    </row>
    <row r="2577" spans="1:64" x14ac:dyDescent="0.2">
      <c r="A2577" s="1">
        <v>2575</v>
      </c>
      <c r="B2577" s="7" t="s">
        <v>6</v>
      </c>
      <c r="C2577" s="3">
        <v>40010</v>
      </c>
      <c r="D2577" s="4" t="s">
        <v>3</v>
      </c>
      <c r="E2577" s="4" t="s">
        <v>166</v>
      </c>
      <c r="F2577" s="5" t="str">
        <f t="shared" si="400"/>
        <v>J</v>
      </c>
      <c r="G2577" s="6">
        <v>0.90625</v>
      </c>
      <c r="H2577" s="6">
        <v>0.90694444444444444</v>
      </c>
      <c r="I2577" s="85">
        <f t="shared" si="401"/>
        <v>0.99999999999999645</v>
      </c>
      <c r="J2577" s="86">
        <f>I2577*Segmentos!$D$7*(AH2577%)*IF(ISNUMBER(AI2577),AI2577%,0)</f>
        <v>29999.999999999894</v>
      </c>
      <c r="K2577" s="86">
        <f>I2577*Segmentos!$D$7*(AL2577%)*IF(ISNUMBER(AM2577),AM2577%,0)</f>
        <v>24799.999999999913</v>
      </c>
      <c r="L2577" s="4"/>
      <c r="M2577" s="2">
        <v>6.81</v>
      </c>
      <c r="N2577" s="2">
        <v>6.8</v>
      </c>
      <c r="O2577" s="2">
        <v>100</v>
      </c>
      <c r="P2577" s="2">
        <v>89.351799999999997</v>
      </c>
      <c r="Q2577" s="2">
        <v>4.47</v>
      </c>
      <c r="R2577" s="2">
        <v>4.5</v>
      </c>
      <c r="S2577" s="2">
        <v>100</v>
      </c>
      <c r="T2577" s="2">
        <v>9.7916000000000007</v>
      </c>
      <c r="U2577" s="2">
        <v>4.3099999999999996</v>
      </c>
      <c r="V2577" s="2">
        <v>4.3</v>
      </c>
      <c r="W2577" s="2">
        <v>100</v>
      </c>
      <c r="X2577" s="2">
        <v>11.8531</v>
      </c>
      <c r="Y2577" s="2">
        <v>7.95</v>
      </c>
      <c r="Z2577" s="2">
        <v>8</v>
      </c>
      <c r="AA2577" s="2">
        <v>100</v>
      </c>
      <c r="AB2577" s="2">
        <v>30.812100000000001</v>
      </c>
      <c r="AC2577" s="2">
        <v>8.56</v>
      </c>
      <c r="AD2577" s="2">
        <v>8.6</v>
      </c>
      <c r="AE2577" s="2">
        <v>100</v>
      </c>
      <c r="AF2577" s="2">
        <v>36.895099999999999</v>
      </c>
      <c r="AG2577" s="20">
        <v>7.51</v>
      </c>
      <c r="AH2577" s="20">
        <v>7.5</v>
      </c>
      <c r="AI2577" s="20">
        <v>100</v>
      </c>
      <c r="AJ2577" s="20">
        <v>46.761099999999999</v>
      </c>
      <c r="AK2577" s="18">
        <v>6.17</v>
      </c>
      <c r="AL2577" s="18">
        <v>6.2</v>
      </c>
      <c r="AM2577" s="18">
        <v>100</v>
      </c>
      <c r="AN2577" s="18">
        <v>42.590699999999998</v>
      </c>
      <c r="AO2577" s="2">
        <v>4.45</v>
      </c>
      <c r="AP2577" s="2">
        <v>4.5</v>
      </c>
      <c r="AQ2577" s="2">
        <v>100</v>
      </c>
      <c r="AR2577" s="2">
        <v>6.3884999999999996</v>
      </c>
      <c r="AS2577" s="2">
        <v>4.8499999999999996</v>
      </c>
      <c r="AT2577" s="2">
        <v>4.9000000000000004</v>
      </c>
      <c r="AU2577" s="2">
        <v>100</v>
      </c>
      <c r="AV2577" s="2">
        <v>14.0244</v>
      </c>
      <c r="AW2577" s="2">
        <v>8.24</v>
      </c>
      <c r="AX2577" s="2">
        <v>8.1999999999999993</v>
      </c>
      <c r="AY2577" s="2">
        <v>100</v>
      </c>
      <c r="AZ2577" s="2">
        <v>31.116800000000001</v>
      </c>
      <c r="BA2577" s="2">
        <v>7.52</v>
      </c>
      <c r="BB2577" s="2">
        <v>7.5</v>
      </c>
      <c r="BC2577" s="2">
        <v>100</v>
      </c>
      <c r="BD2577" s="2">
        <v>37.822099999999999</v>
      </c>
      <c r="BE2577" s="4" t="str">
        <f t="shared" si="402"/>
        <v>NO APLICA</v>
      </c>
      <c r="BF2577" s="4">
        <f t="shared" si="403"/>
        <v>6.198199999999999</v>
      </c>
      <c r="BG2577">
        <f t="shared" si="404"/>
        <v>4.45</v>
      </c>
      <c r="BH2577">
        <f t="shared" si="405"/>
        <v>4.8499999999999996</v>
      </c>
      <c r="BI2577">
        <f t="shared" si="406"/>
        <v>8.24</v>
      </c>
      <c r="BJ2577">
        <f t="shared" si="407"/>
        <v>6.17</v>
      </c>
      <c r="BK2577">
        <f t="shared" si="408"/>
        <v>7.51</v>
      </c>
      <c r="BL2577">
        <f t="shared" si="409"/>
        <v>679.99999999999761</v>
      </c>
    </row>
    <row r="2578" spans="1:64" x14ac:dyDescent="0.2">
      <c r="A2578" s="1">
        <v>2576</v>
      </c>
      <c r="B2578" s="7" t="s">
        <v>31</v>
      </c>
      <c r="C2578" s="3">
        <v>40010</v>
      </c>
      <c r="D2578" s="4" t="s">
        <v>628</v>
      </c>
      <c r="E2578" s="4" t="s">
        <v>166</v>
      </c>
      <c r="F2578" s="5" t="str">
        <f t="shared" si="400"/>
        <v>J</v>
      </c>
      <c r="G2578" s="6">
        <v>0.91249999999999998</v>
      </c>
      <c r="H2578" s="6">
        <v>0.91666666666666663</v>
      </c>
      <c r="I2578" s="85">
        <f t="shared" si="401"/>
        <v>5.9999999999999787</v>
      </c>
      <c r="J2578" s="86">
        <f>I2578*Segmentos!$D$7*(AH2578%)*IF(ISNUMBER(AI2578),AI2578%,0)</f>
        <v>20822.399999999929</v>
      </c>
      <c r="K2578" s="86">
        <f>I2578*Segmentos!$D$7*(AL2578%)*IF(ISNUMBER(AM2578),AM2578%,0)</f>
        <v>20685.599999999929</v>
      </c>
      <c r="L2578" s="4"/>
      <c r="M2578" s="2">
        <v>0.86</v>
      </c>
      <c r="N2578" s="2">
        <v>1.5</v>
      </c>
      <c r="O2578" s="2">
        <v>59</v>
      </c>
      <c r="P2578" s="2">
        <v>97.826300000000003</v>
      </c>
      <c r="Q2578" s="2">
        <v>0.27</v>
      </c>
      <c r="R2578" s="2">
        <v>0.3</v>
      </c>
      <c r="S2578" s="2">
        <v>100</v>
      </c>
      <c r="T2578" s="2">
        <v>5.2115</v>
      </c>
      <c r="U2578" s="2">
        <v>0.59</v>
      </c>
      <c r="V2578" s="2">
        <v>0.6</v>
      </c>
      <c r="W2578" s="2">
        <v>100</v>
      </c>
      <c r="X2578" s="2">
        <v>14.1332</v>
      </c>
      <c r="Y2578" s="2">
        <v>0.56999999999999995</v>
      </c>
      <c r="Z2578" s="2">
        <v>1</v>
      </c>
      <c r="AA2578" s="2">
        <v>57.2</v>
      </c>
      <c r="AB2578" s="2">
        <v>19.278199999999998</v>
      </c>
      <c r="AC2578" s="2">
        <v>1.58</v>
      </c>
      <c r="AD2578" s="2">
        <v>3</v>
      </c>
      <c r="AE2578" s="2">
        <v>52.6</v>
      </c>
      <c r="AF2578" s="2">
        <v>59.203400000000002</v>
      </c>
      <c r="AG2578" s="20">
        <v>0.86</v>
      </c>
      <c r="AH2578" s="20">
        <v>1.2</v>
      </c>
      <c r="AI2578" s="20">
        <v>72.3</v>
      </c>
      <c r="AJ2578" s="20">
        <v>46.228200000000001</v>
      </c>
      <c r="AK2578" s="18">
        <v>0.86</v>
      </c>
      <c r="AL2578" s="18">
        <v>1.7</v>
      </c>
      <c r="AM2578" s="18">
        <v>50.7</v>
      </c>
      <c r="AN2578" s="18">
        <v>51.598100000000002</v>
      </c>
      <c r="AO2578" s="2">
        <v>0.28000000000000003</v>
      </c>
      <c r="AP2578" s="2">
        <v>0.3</v>
      </c>
      <c r="AQ2578" s="2">
        <v>100</v>
      </c>
      <c r="AR2578" s="2">
        <v>3.5278999999999998</v>
      </c>
      <c r="AS2578" s="2">
        <v>0.52</v>
      </c>
      <c r="AT2578" s="2">
        <v>1.3</v>
      </c>
      <c r="AU2578" s="2">
        <v>39.4</v>
      </c>
      <c r="AV2578" s="2">
        <v>12.947800000000001</v>
      </c>
      <c r="AW2578" s="2">
        <v>0.28999999999999998</v>
      </c>
      <c r="AX2578" s="2">
        <v>0.6</v>
      </c>
      <c r="AY2578" s="2">
        <v>45.1</v>
      </c>
      <c r="AZ2578" s="2">
        <v>9.3486999999999991</v>
      </c>
      <c r="BA2578" s="2">
        <v>1.65</v>
      </c>
      <c r="BB2578" s="2">
        <v>2.5</v>
      </c>
      <c r="BC2578" s="2">
        <v>66.3</v>
      </c>
      <c r="BD2578" s="2">
        <v>72.001900000000006</v>
      </c>
      <c r="BE2578" s="4" t="str">
        <f t="shared" si="402"/>
        <v>NO APLICA</v>
      </c>
      <c r="BF2578" s="4">
        <f t="shared" si="403"/>
        <v>0.90299999999999991</v>
      </c>
      <c r="BG2578">
        <f t="shared" si="404"/>
        <v>0.28000000000000003</v>
      </c>
      <c r="BH2578">
        <f t="shared" si="405"/>
        <v>0.52</v>
      </c>
      <c r="BI2578">
        <f t="shared" si="406"/>
        <v>1.65</v>
      </c>
      <c r="BJ2578">
        <f t="shared" si="407"/>
        <v>0.86</v>
      </c>
      <c r="BK2578">
        <f t="shared" si="408"/>
        <v>0.86</v>
      </c>
      <c r="BL2578">
        <f t="shared" si="409"/>
        <v>530.99999999999807</v>
      </c>
    </row>
    <row r="2579" spans="1:64" x14ac:dyDescent="0.2">
      <c r="A2579" s="1">
        <v>2577</v>
      </c>
      <c r="B2579" s="7" t="s">
        <v>38</v>
      </c>
      <c r="C2579" s="3">
        <v>40010</v>
      </c>
      <c r="D2579" s="4" t="s">
        <v>8</v>
      </c>
      <c r="E2579" s="4" t="s">
        <v>165</v>
      </c>
      <c r="F2579" s="5" t="str">
        <f t="shared" si="400"/>
        <v>J</v>
      </c>
      <c r="G2579" s="6">
        <v>0.8125</v>
      </c>
      <c r="H2579" s="6">
        <v>0.87291666666666667</v>
      </c>
      <c r="I2579" s="85">
        <f t="shared" si="401"/>
        <v>87.000000000000014</v>
      </c>
      <c r="J2579" s="86">
        <f>I2579*Segmentos!$D$7*(AH2579%)*IF(ISNUMBER(AI2579),AI2579%,0)</f>
        <v>1024164.0000000002</v>
      </c>
      <c r="K2579" s="86">
        <f>I2579*Segmentos!$D$7*(AL2579%)*IF(ISNUMBER(AM2579),AM2579%,0)</f>
        <v>950492.40000000037</v>
      </c>
      <c r="L2579" s="4"/>
      <c r="M2579" s="2">
        <v>2.83</v>
      </c>
      <c r="N2579" s="2">
        <v>13.9</v>
      </c>
      <c r="O2579" s="2">
        <v>20.399999999999999</v>
      </c>
      <c r="P2579" s="2">
        <v>80.331599999999995</v>
      </c>
      <c r="Q2579" s="2">
        <v>2.21</v>
      </c>
      <c r="R2579" s="2">
        <v>11.7</v>
      </c>
      <c r="S2579" s="2">
        <v>18.899999999999999</v>
      </c>
      <c r="T2579" s="2">
        <v>10.486499999999999</v>
      </c>
      <c r="U2579" s="2">
        <v>3.17</v>
      </c>
      <c r="V2579" s="2">
        <v>13.9</v>
      </c>
      <c r="W2579" s="2">
        <v>22.8</v>
      </c>
      <c r="X2579" s="2">
        <v>18.8703</v>
      </c>
      <c r="Y2579" s="2">
        <v>3.25</v>
      </c>
      <c r="Z2579" s="2">
        <v>14.7</v>
      </c>
      <c r="AA2579" s="2">
        <v>22.1</v>
      </c>
      <c r="AB2579" s="2">
        <v>27.247599999999998</v>
      </c>
      <c r="AC2579" s="2">
        <v>2.54</v>
      </c>
      <c r="AD2579" s="2">
        <v>14.3</v>
      </c>
      <c r="AE2579" s="2">
        <v>17.8</v>
      </c>
      <c r="AF2579" s="2">
        <v>23.7272</v>
      </c>
      <c r="AG2579" s="20">
        <v>2.94</v>
      </c>
      <c r="AH2579" s="20">
        <v>13.5</v>
      </c>
      <c r="AI2579" s="20">
        <v>21.8</v>
      </c>
      <c r="AJ2579" s="20">
        <v>39.610500000000002</v>
      </c>
      <c r="AK2579" s="18">
        <v>2.73</v>
      </c>
      <c r="AL2579" s="18">
        <v>14.3</v>
      </c>
      <c r="AM2579" s="18">
        <v>19.100000000000001</v>
      </c>
      <c r="AN2579" s="18">
        <v>40.7211</v>
      </c>
      <c r="AO2579" s="2">
        <v>0.56999999999999995</v>
      </c>
      <c r="AP2579" s="2">
        <v>8.5</v>
      </c>
      <c r="AQ2579" s="2">
        <v>6.7</v>
      </c>
      <c r="AR2579" s="2">
        <v>1.7603</v>
      </c>
      <c r="AS2579" s="2">
        <v>2.13</v>
      </c>
      <c r="AT2579" s="2">
        <v>9.3000000000000007</v>
      </c>
      <c r="AU2579" s="2">
        <v>22.8</v>
      </c>
      <c r="AV2579" s="2">
        <v>13.330500000000001</v>
      </c>
      <c r="AW2579" s="2">
        <v>2.85</v>
      </c>
      <c r="AX2579" s="2">
        <v>14.8</v>
      </c>
      <c r="AY2579" s="2">
        <v>19.3</v>
      </c>
      <c r="AZ2579" s="2">
        <v>23.3065</v>
      </c>
      <c r="BA2579" s="2">
        <v>3.85</v>
      </c>
      <c r="BB2579" s="2">
        <v>17.3</v>
      </c>
      <c r="BC2579" s="2">
        <v>22.2</v>
      </c>
      <c r="BD2579" s="2">
        <v>41.9343</v>
      </c>
      <c r="BE2579" s="4" t="str">
        <f t="shared" si="402"/>
        <v>ABURRIDO</v>
      </c>
      <c r="BF2579" s="4">
        <f t="shared" si="403"/>
        <v>2.6268000000000002</v>
      </c>
      <c r="BG2579">
        <f t="shared" si="404"/>
        <v>0.56999999999999995</v>
      </c>
      <c r="BH2579">
        <f t="shared" si="405"/>
        <v>2.13</v>
      </c>
      <c r="BI2579">
        <f t="shared" si="406"/>
        <v>3.85</v>
      </c>
      <c r="BJ2579">
        <f t="shared" si="407"/>
        <v>2.73</v>
      </c>
      <c r="BK2579">
        <f t="shared" si="408"/>
        <v>2.94</v>
      </c>
      <c r="BL2579">
        <f t="shared" si="409"/>
        <v>24669.72</v>
      </c>
    </row>
    <row r="2580" spans="1:64" x14ac:dyDescent="0.2">
      <c r="A2580" s="1">
        <v>2578</v>
      </c>
      <c r="B2580" s="7" t="s">
        <v>14</v>
      </c>
      <c r="C2580" s="3">
        <v>40010</v>
      </c>
      <c r="D2580" s="4" t="s">
        <v>626</v>
      </c>
      <c r="E2580" s="4" t="s">
        <v>163</v>
      </c>
      <c r="F2580" s="5" t="str">
        <f t="shared" si="400"/>
        <v>J</v>
      </c>
      <c r="G2580" s="6">
        <v>0.8520833333333333</v>
      </c>
      <c r="H2580" s="6">
        <v>0.875</v>
      </c>
      <c r="I2580" s="85">
        <f t="shared" si="401"/>
        <v>33.000000000000043</v>
      </c>
      <c r="J2580" s="86">
        <f>I2580*Segmentos!$D$7*(AH2580%)*IF(ISNUMBER(AI2580),AI2580%,0)</f>
        <v>697897.20000000077</v>
      </c>
      <c r="K2580" s="86">
        <f>I2580*Segmentos!$D$7*(AL2580%)*IF(ISNUMBER(AM2580),AM2580%,0)</f>
        <v>947865.60000000126</v>
      </c>
      <c r="L2580" s="4"/>
      <c r="M2580" s="2">
        <v>6.29</v>
      </c>
      <c r="N2580" s="2">
        <v>11.1</v>
      </c>
      <c r="O2580" s="2">
        <v>56.9</v>
      </c>
      <c r="P2580" s="2">
        <v>85.012299999999996</v>
      </c>
      <c r="Q2580" s="2">
        <v>4.8499999999999996</v>
      </c>
      <c r="R2580" s="2">
        <v>8.8000000000000007</v>
      </c>
      <c r="S2580" s="2">
        <v>55.1</v>
      </c>
      <c r="T2580" s="2">
        <v>10.9217</v>
      </c>
      <c r="U2580" s="2">
        <v>6.72</v>
      </c>
      <c r="V2580" s="2">
        <v>10.7</v>
      </c>
      <c r="W2580" s="2">
        <v>62.5</v>
      </c>
      <c r="X2580" s="2">
        <v>19.027899999999999</v>
      </c>
      <c r="Y2580" s="2">
        <v>4.16</v>
      </c>
      <c r="Z2580" s="2">
        <v>9.9</v>
      </c>
      <c r="AA2580" s="2">
        <v>42.2</v>
      </c>
      <c r="AB2580" s="2">
        <v>16.607800000000001</v>
      </c>
      <c r="AC2580" s="2">
        <v>8.67</v>
      </c>
      <c r="AD2580" s="2">
        <v>13.5</v>
      </c>
      <c r="AE2580" s="2">
        <v>64.400000000000006</v>
      </c>
      <c r="AF2580" s="2">
        <v>38.454999999999998</v>
      </c>
      <c r="AG2580" s="20">
        <v>5.29</v>
      </c>
      <c r="AH2580" s="20">
        <v>9.1</v>
      </c>
      <c r="AI2580" s="20">
        <v>58.1</v>
      </c>
      <c r="AJ2580" s="20">
        <v>33.912700000000001</v>
      </c>
      <c r="AK2580" s="18">
        <v>7.2</v>
      </c>
      <c r="AL2580" s="18">
        <v>12.8</v>
      </c>
      <c r="AM2580" s="18">
        <v>56.1</v>
      </c>
      <c r="AN2580" s="18">
        <v>51.099600000000002</v>
      </c>
      <c r="AO2580" s="2">
        <v>3.7</v>
      </c>
      <c r="AP2580" s="2">
        <v>7.4</v>
      </c>
      <c r="AQ2580" s="2">
        <v>50.2</v>
      </c>
      <c r="AR2580" s="2">
        <v>5.4676999999999998</v>
      </c>
      <c r="AS2580" s="2">
        <v>5.24</v>
      </c>
      <c r="AT2580" s="2">
        <v>9.3000000000000007</v>
      </c>
      <c r="AU2580" s="2">
        <v>56.7</v>
      </c>
      <c r="AV2580" s="2">
        <v>15.601800000000001</v>
      </c>
      <c r="AW2580" s="2">
        <v>5.92</v>
      </c>
      <c r="AX2580" s="2">
        <v>9.6999999999999993</v>
      </c>
      <c r="AY2580" s="2">
        <v>61</v>
      </c>
      <c r="AZ2580" s="2">
        <v>22.993500000000001</v>
      </c>
      <c r="BA2580" s="2">
        <v>7.92</v>
      </c>
      <c r="BB2580" s="2">
        <v>14.2</v>
      </c>
      <c r="BC2580" s="2">
        <v>55.9</v>
      </c>
      <c r="BD2580" s="2">
        <v>40.949399999999997</v>
      </c>
      <c r="BE2580" s="4" t="str">
        <f t="shared" si="402"/>
        <v>NO APLICA</v>
      </c>
      <c r="BF2580" s="4">
        <f t="shared" si="403"/>
        <v>6.1292</v>
      </c>
      <c r="BG2580">
        <f t="shared" si="404"/>
        <v>3.7</v>
      </c>
      <c r="BH2580">
        <f t="shared" si="405"/>
        <v>5.24</v>
      </c>
      <c r="BI2580">
        <f t="shared" si="406"/>
        <v>7.92</v>
      </c>
      <c r="BJ2580">
        <f t="shared" si="407"/>
        <v>7.2</v>
      </c>
      <c r="BK2580">
        <f t="shared" si="408"/>
        <v>5.29</v>
      </c>
      <c r="BL2580">
        <f t="shared" si="409"/>
        <v>20842.470000000027</v>
      </c>
    </row>
    <row r="2581" spans="1:64" x14ac:dyDescent="0.2">
      <c r="A2581" s="1">
        <v>2579</v>
      </c>
      <c r="B2581" s="7" t="s">
        <v>10</v>
      </c>
      <c r="C2581" s="3">
        <v>40010</v>
      </c>
      <c r="D2581" s="4" t="s">
        <v>8</v>
      </c>
      <c r="E2581" s="4" t="s">
        <v>164</v>
      </c>
      <c r="F2581" s="5" t="str">
        <f t="shared" si="400"/>
        <v>J</v>
      </c>
      <c r="G2581" s="6">
        <v>0.87291666666666667</v>
      </c>
      <c r="H2581" s="6">
        <v>0.91666666666666663</v>
      </c>
      <c r="I2581" s="85">
        <f t="shared" si="401"/>
        <v>62.999999999999936</v>
      </c>
      <c r="J2581" s="86">
        <f>I2581*Segmentos!$D$7*(AH2581%)*IF(ISNUMBER(AI2581),AI2581%,0)</f>
        <v>1164239.9999999988</v>
      </c>
      <c r="K2581" s="86">
        <f>I2581*Segmentos!$D$7*(AL2581%)*IF(ISNUMBER(AM2581),AM2581%,0)</f>
        <v>1094990.3999999987</v>
      </c>
      <c r="L2581" s="4"/>
      <c r="M2581" s="2">
        <v>4.4800000000000004</v>
      </c>
      <c r="N2581" s="2">
        <v>16.399999999999999</v>
      </c>
      <c r="O2581" s="2">
        <v>27.4</v>
      </c>
      <c r="P2581" s="2">
        <v>86.551000000000002</v>
      </c>
      <c r="Q2581" s="2">
        <v>1.86</v>
      </c>
      <c r="R2581" s="2">
        <v>8.6999999999999993</v>
      </c>
      <c r="S2581" s="2">
        <v>21.3</v>
      </c>
      <c r="T2581" s="2">
        <v>5.9802</v>
      </c>
      <c r="U2581" s="2">
        <v>5.04</v>
      </c>
      <c r="V2581" s="2">
        <v>16</v>
      </c>
      <c r="W2581" s="2">
        <v>31.6</v>
      </c>
      <c r="X2581" s="2">
        <v>20.400300000000001</v>
      </c>
      <c r="Y2581" s="2">
        <v>3.99</v>
      </c>
      <c r="Z2581" s="2">
        <v>18.7</v>
      </c>
      <c r="AA2581" s="2">
        <v>21.3</v>
      </c>
      <c r="AB2581" s="2">
        <v>22.768899999999999</v>
      </c>
      <c r="AC2581" s="2">
        <v>5.9</v>
      </c>
      <c r="AD2581" s="2">
        <v>18.399999999999999</v>
      </c>
      <c r="AE2581" s="2">
        <v>32.1</v>
      </c>
      <c r="AF2581" s="2">
        <v>37.401600000000002</v>
      </c>
      <c r="AG2581" s="20">
        <v>4.6100000000000003</v>
      </c>
      <c r="AH2581" s="20">
        <v>17.5</v>
      </c>
      <c r="AI2581" s="20">
        <v>26.4</v>
      </c>
      <c r="AJ2581" s="20">
        <v>42.234499999999997</v>
      </c>
      <c r="AK2581" s="18">
        <v>4.3600000000000003</v>
      </c>
      <c r="AL2581" s="18">
        <v>15.3</v>
      </c>
      <c r="AM2581" s="18">
        <v>28.4</v>
      </c>
      <c r="AN2581" s="18">
        <v>44.316499999999998</v>
      </c>
      <c r="AO2581" s="2">
        <v>1.39</v>
      </c>
      <c r="AP2581" s="2">
        <v>9.6</v>
      </c>
      <c r="AQ2581" s="2">
        <v>14.4</v>
      </c>
      <c r="AR2581" s="2">
        <v>2.9342000000000001</v>
      </c>
      <c r="AS2581" s="2">
        <v>3.79</v>
      </c>
      <c r="AT2581" s="2">
        <v>14.4</v>
      </c>
      <c r="AU2581" s="2">
        <v>26.3</v>
      </c>
      <c r="AV2581" s="2">
        <v>16.109200000000001</v>
      </c>
      <c r="AW2581" s="2">
        <v>4.18</v>
      </c>
      <c r="AX2581" s="2">
        <v>18.5</v>
      </c>
      <c r="AY2581" s="2">
        <v>22.6</v>
      </c>
      <c r="AZ2581" s="2">
        <v>23.214700000000001</v>
      </c>
      <c r="BA2581" s="2">
        <v>5.99</v>
      </c>
      <c r="BB2581" s="2">
        <v>17.8</v>
      </c>
      <c r="BC2581" s="2">
        <v>33.6</v>
      </c>
      <c r="BD2581" s="2">
        <v>44.292900000000003</v>
      </c>
      <c r="BE2581" s="4" t="str">
        <f t="shared" si="402"/>
        <v>NO APLICA</v>
      </c>
      <c r="BF2581" s="4">
        <f t="shared" si="403"/>
        <v>4.3439999999999994</v>
      </c>
      <c r="BG2581">
        <f t="shared" si="404"/>
        <v>1.39</v>
      </c>
      <c r="BH2581">
        <f t="shared" si="405"/>
        <v>3.79</v>
      </c>
      <c r="BI2581">
        <f t="shared" si="406"/>
        <v>5.99</v>
      </c>
      <c r="BJ2581">
        <f t="shared" si="407"/>
        <v>4.3600000000000003</v>
      </c>
      <c r="BK2581">
        <f t="shared" si="408"/>
        <v>4.6100000000000003</v>
      </c>
      <c r="BL2581">
        <f t="shared" si="409"/>
        <v>28309.679999999968</v>
      </c>
    </row>
    <row r="2582" spans="1:64" x14ac:dyDescent="0.2">
      <c r="A2582" s="1">
        <v>2580</v>
      </c>
      <c r="B2582" s="7" t="s">
        <v>89</v>
      </c>
      <c r="C2582" s="3">
        <v>40010</v>
      </c>
      <c r="D2582" s="4" t="s">
        <v>628</v>
      </c>
      <c r="E2582" s="4" t="s">
        <v>169</v>
      </c>
      <c r="F2582" s="5" t="str">
        <f t="shared" si="400"/>
        <v>J</v>
      </c>
      <c r="G2582" s="6">
        <v>0.84166666666666667</v>
      </c>
      <c r="H2582" s="6">
        <v>0.875</v>
      </c>
      <c r="I2582" s="85">
        <f t="shared" si="401"/>
        <v>47.999999999999986</v>
      </c>
      <c r="J2582" s="86">
        <f>I2582*Segmentos!$D$7*(AH2582%)*IF(ISNUMBER(AI2582),AI2582%,0)</f>
        <v>401375.99999999983</v>
      </c>
      <c r="K2582" s="86">
        <f>I2582*Segmentos!$D$7*(AL2582%)*IF(ISNUMBER(AM2582),AM2582%,0)</f>
        <v>425951.99999999977</v>
      </c>
      <c r="L2582" s="4"/>
      <c r="M2582" s="2">
        <v>2.16</v>
      </c>
      <c r="N2582" s="2">
        <v>4.4000000000000004</v>
      </c>
      <c r="O2582" s="2">
        <v>48.6</v>
      </c>
      <c r="P2582" s="2">
        <v>89.412700000000001</v>
      </c>
      <c r="Q2582" s="2">
        <v>0.42</v>
      </c>
      <c r="R2582" s="2">
        <v>1</v>
      </c>
      <c r="S2582" s="2">
        <v>43.5</v>
      </c>
      <c r="T2582" s="2">
        <v>2.9194</v>
      </c>
      <c r="U2582" s="2">
        <v>1.1499999999999999</v>
      </c>
      <c r="V2582" s="2">
        <v>2.7</v>
      </c>
      <c r="W2582" s="2">
        <v>42.3</v>
      </c>
      <c r="X2582" s="2">
        <v>9.9801000000000002</v>
      </c>
      <c r="Y2582" s="2">
        <v>3.87</v>
      </c>
      <c r="Z2582" s="2">
        <v>6.1</v>
      </c>
      <c r="AA2582" s="2">
        <v>63.2</v>
      </c>
      <c r="AB2582" s="2">
        <v>47.333100000000002</v>
      </c>
      <c r="AC2582" s="2">
        <v>2.15</v>
      </c>
      <c r="AD2582" s="2">
        <v>5.8</v>
      </c>
      <c r="AE2582" s="2">
        <v>37</v>
      </c>
      <c r="AF2582" s="2">
        <v>29.18</v>
      </c>
      <c r="AG2582" s="20">
        <v>2.08</v>
      </c>
      <c r="AH2582" s="20">
        <v>3.7</v>
      </c>
      <c r="AI2582" s="20">
        <v>56.5</v>
      </c>
      <c r="AJ2582" s="20">
        <v>40.891399999999997</v>
      </c>
      <c r="AK2582" s="18">
        <v>2.23</v>
      </c>
      <c r="AL2582" s="18">
        <v>5.0999999999999996</v>
      </c>
      <c r="AM2582" s="18">
        <v>43.5</v>
      </c>
      <c r="AN2582" s="18">
        <v>48.521299999999997</v>
      </c>
      <c r="AO2582" s="2">
        <v>0.17</v>
      </c>
      <c r="AP2582" s="2">
        <v>0.7</v>
      </c>
      <c r="AQ2582" s="2">
        <v>24.4</v>
      </c>
      <c r="AR2582" s="2">
        <v>0.78500000000000003</v>
      </c>
      <c r="AS2582" s="2">
        <v>0.64</v>
      </c>
      <c r="AT2582" s="2">
        <v>2.7</v>
      </c>
      <c r="AU2582" s="2">
        <v>23.2</v>
      </c>
      <c r="AV2582" s="2">
        <v>5.8005000000000004</v>
      </c>
      <c r="AW2582" s="2">
        <v>0.79</v>
      </c>
      <c r="AX2582" s="2">
        <v>2.7</v>
      </c>
      <c r="AY2582" s="2">
        <v>28.8</v>
      </c>
      <c r="AZ2582" s="2">
        <v>9.3628</v>
      </c>
      <c r="BA2582" s="2">
        <v>4.63</v>
      </c>
      <c r="BB2582" s="2">
        <v>7.8</v>
      </c>
      <c r="BC2582" s="2">
        <v>59.6</v>
      </c>
      <c r="BD2582" s="2">
        <v>73.464299999999994</v>
      </c>
      <c r="BE2582" s="4" t="str">
        <f t="shared" si="402"/>
        <v>NO APLICA</v>
      </c>
      <c r="BF2582" s="4">
        <f t="shared" si="403"/>
        <v>2.0960000000000001</v>
      </c>
      <c r="BG2582">
        <f t="shared" si="404"/>
        <v>0.17</v>
      </c>
      <c r="BH2582">
        <f t="shared" si="405"/>
        <v>0.64</v>
      </c>
      <c r="BI2582">
        <f t="shared" si="406"/>
        <v>4.63</v>
      </c>
      <c r="BJ2582">
        <f t="shared" si="407"/>
        <v>2.23</v>
      </c>
      <c r="BK2582">
        <f t="shared" si="408"/>
        <v>2.08</v>
      </c>
      <c r="BL2582">
        <f t="shared" si="409"/>
        <v>10264.319999999998</v>
      </c>
    </row>
    <row r="2583" spans="1:64" x14ac:dyDescent="0.2">
      <c r="A2583" s="1">
        <v>2581</v>
      </c>
      <c r="B2583" s="7" t="s">
        <v>126</v>
      </c>
      <c r="C2583" s="3">
        <v>40010</v>
      </c>
      <c r="D2583" s="4" t="s">
        <v>628</v>
      </c>
      <c r="E2583" s="4" t="s">
        <v>163</v>
      </c>
      <c r="F2583" s="5" t="str">
        <f t="shared" si="400"/>
        <v>J</v>
      </c>
      <c r="G2583" s="6">
        <v>0.875</v>
      </c>
      <c r="H2583" s="6">
        <v>0.91249999999999998</v>
      </c>
      <c r="I2583" s="85">
        <f t="shared" si="401"/>
        <v>53.999999999999972</v>
      </c>
      <c r="J2583" s="86">
        <f>I2583*Segmentos!$D$7*(AH2583%)*IF(ISNUMBER(AI2583),AI2583%,0)</f>
        <v>172799.99999999994</v>
      </c>
      <c r="K2583" s="86">
        <f>I2583*Segmentos!$D$7*(AL2583%)*IF(ISNUMBER(AM2583),AM2583%,0)</f>
        <v>326267.99999999983</v>
      </c>
      <c r="L2583" s="4"/>
      <c r="M2583" s="2">
        <v>1.17</v>
      </c>
      <c r="N2583" s="2">
        <v>5.4</v>
      </c>
      <c r="O2583" s="2">
        <v>21.9</v>
      </c>
      <c r="P2583" s="2">
        <v>91.651399999999995</v>
      </c>
      <c r="Q2583" s="2">
        <v>0.21</v>
      </c>
      <c r="R2583" s="2">
        <v>1.8</v>
      </c>
      <c r="S2583" s="2">
        <v>11.9</v>
      </c>
      <c r="T2583" s="2">
        <v>2.7968000000000002</v>
      </c>
      <c r="U2583" s="2">
        <v>0.62</v>
      </c>
      <c r="V2583" s="2">
        <v>1.9</v>
      </c>
      <c r="W2583" s="2">
        <v>32.9</v>
      </c>
      <c r="X2583" s="2">
        <v>10.256600000000001</v>
      </c>
      <c r="Y2583" s="2">
        <v>1.3</v>
      </c>
      <c r="Z2583" s="2">
        <v>8.1</v>
      </c>
      <c r="AA2583" s="2">
        <v>16.100000000000001</v>
      </c>
      <c r="AB2583" s="2">
        <v>30.046199999999999</v>
      </c>
      <c r="AC2583" s="2">
        <v>1.89</v>
      </c>
      <c r="AD2583" s="2">
        <v>6.9</v>
      </c>
      <c r="AE2583" s="2">
        <v>27.3</v>
      </c>
      <c r="AF2583" s="2">
        <v>48.5518</v>
      </c>
      <c r="AG2583" s="20">
        <v>0.8</v>
      </c>
      <c r="AH2583" s="20">
        <v>5</v>
      </c>
      <c r="AI2583" s="20">
        <v>16</v>
      </c>
      <c r="AJ2583" s="20">
        <v>29.690899999999999</v>
      </c>
      <c r="AK2583" s="18">
        <v>1.51</v>
      </c>
      <c r="AL2583" s="18">
        <v>5.7</v>
      </c>
      <c r="AM2583" s="18">
        <v>26.5</v>
      </c>
      <c r="AN2583" s="18">
        <v>61.960500000000003</v>
      </c>
      <c r="AO2583" s="2">
        <v>0.32</v>
      </c>
      <c r="AP2583" s="2">
        <v>1.1000000000000001</v>
      </c>
      <c r="AQ2583" s="2">
        <v>30.3</v>
      </c>
      <c r="AR2583" s="2">
        <v>2.7467000000000001</v>
      </c>
      <c r="AS2583" s="2">
        <v>0.97</v>
      </c>
      <c r="AT2583" s="2">
        <v>3.1</v>
      </c>
      <c r="AU2583" s="2">
        <v>31.5</v>
      </c>
      <c r="AV2583" s="2">
        <v>16.669899999999998</v>
      </c>
      <c r="AW2583" s="2">
        <v>0.28000000000000003</v>
      </c>
      <c r="AX2583" s="2">
        <v>3</v>
      </c>
      <c r="AY2583" s="2">
        <v>9.5</v>
      </c>
      <c r="AZ2583" s="2">
        <v>6.3471000000000002</v>
      </c>
      <c r="BA2583" s="2">
        <v>2.2000000000000002</v>
      </c>
      <c r="BB2583" s="2">
        <v>9.6999999999999993</v>
      </c>
      <c r="BC2583" s="2">
        <v>22.7</v>
      </c>
      <c r="BD2583" s="2">
        <v>65.887600000000006</v>
      </c>
      <c r="BE2583" s="4" t="str">
        <f t="shared" si="402"/>
        <v>NO APLICA</v>
      </c>
      <c r="BF2583" s="4">
        <f t="shared" si="403"/>
        <v>1.3252000000000002</v>
      </c>
      <c r="BG2583">
        <f t="shared" si="404"/>
        <v>0.32</v>
      </c>
      <c r="BH2583">
        <f t="shared" si="405"/>
        <v>0.97</v>
      </c>
      <c r="BI2583">
        <f t="shared" si="406"/>
        <v>2.2000000000000002</v>
      </c>
      <c r="BJ2583">
        <f t="shared" si="407"/>
        <v>1.51</v>
      </c>
      <c r="BK2583">
        <f t="shared" si="408"/>
        <v>0.8</v>
      </c>
      <c r="BL2583">
        <f t="shared" si="409"/>
        <v>6386.0399999999963</v>
      </c>
    </row>
    <row r="2584" spans="1:64" x14ac:dyDescent="0.2">
      <c r="A2584" s="1">
        <v>2582</v>
      </c>
      <c r="B2584" s="7" t="s">
        <v>23</v>
      </c>
      <c r="C2584" s="3">
        <v>40010</v>
      </c>
      <c r="D2584" s="4" t="s">
        <v>629</v>
      </c>
      <c r="E2584" s="4" t="s">
        <v>170</v>
      </c>
      <c r="F2584" s="5" t="str">
        <f t="shared" si="400"/>
        <v>J</v>
      </c>
      <c r="G2584" s="6">
        <v>0.87569444444444444</v>
      </c>
      <c r="H2584" s="6">
        <v>0.90763888888888899</v>
      </c>
      <c r="I2584" s="85">
        <f t="shared" si="401"/>
        <v>46.000000000000156</v>
      </c>
      <c r="J2584" s="86">
        <f>I2584*Segmentos!$D$7*(AH2584%)*IF(ISNUMBER(AI2584),AI2584%,0)</f>
        <v>184883.20000000065</v>
      </c>
      <c r="K2584" s="86">
        <f>I2584*Segmentos!$D$7*(AL2584%)*IF(ISNUMBER(AM2584),AM2584%,0)</f>
        <v>107492.80000000037</v>
      </c>
      <c r="L2584" s="4"/>
      <c r="M2584" s="2">
        <v>0.78</v>
      </c>
      <c r="N2584" s="2">
        <v>2.7</v>
      </c>
      <c r="O2584" s="2">
        <v>28.7</v>
      </c>
      <c r="P2584" s="2">
        <v>60.916600000000003</v>
      </c>
      <c r="Q2584" s="2">
        <v>0.24</v>
      </c>
      <c r="R2584" s="2">
        <v>0.6</v>
      </c>
      <c r="S2584" s="2">
        <v>41.3</v>
      </c>
      <c r="T2584" s="2">
        <v>3.1280999999999999</v>
      </c>
      <c r="U2584" s="2">
        <v>1</v>
      </c>
      <c r="V2584" s="2">
        <v>3.1</v>
      </c>
      <c r="W2584" s="2">
        <v>32.4</v>
      </c>
      <c r="X2584" s="2">
        <v>16.297999999999998</v>
      </c>
      <c r="Y2584" s="2">
        <v>0.93</v>
      </c>
      <c r="Z2584" s="2">
        <v>4</v>
      </c>
      <c r="AA2584" s="2">
        <v>23.2</v>
      </c>
      <c r="AB2584" s="2">
        <v>21.353100000000001</v>
      </c>
      <c r="AC2584" s="2">
        <v>0.79</v>
      </c>
      <c r="AD2584" s="2">
        <v>2.4</v>
      </c>
      <c r="AE2584" s="2">
        <v>32.4</v>
      </c>
      <c r="AF2584" s="2">
        <v>20.1374</v>
      </c>
      <c r="AG2584" s="20">
        <v>1</v>
      </c>
      <c r="AH2584" s="20">
        <v>3.2</v>
      </c>
      <c r="AI2584" s="20">
        <v>31.4</v>
      </c>
      <c r="AJ2584" s="20">
        <v>37.047400000000003</v>
      </c>
      <c r="AK2584" s="18">
        <v>0.57999999999999996</v>
      </c>
      <c r="AL2584" s="18">
        <v>2.2999999999999998</v>
      </c>
      <c r="AM2584" s="18">
        <v>25.4</v>
      </c>
      <c r="AN2584" s="18">
        <v>23.869199999999999</v>
      </c>
      <c r="AO2584" s="2">
        <v>0.26</v>
      </c>
      <c r="AP2584" s="2">
        <v>0.8</v>
      </c>
      <c r="AQ2584" s="2">
        <v>31.3</v>
      </c>
      <c r="AR2584" s="2">
        <v>2.2355999999999998</v>
      </c>
      <c r="AS2584" s="2">
        <v>0.84</v>
      </c>
      <c r="AT2584" s="2">
        <v>3.3</v>
      </c>
      <c r="AU2584" s="2">
        <v>25.4</v>
      </c>
      <c r="AV2584" s="2">
        <v>14.4689</v>
      </c>
      <c r="AW2584" s="2">
        <v>0.77</v>
      </c>
      <c r="AX2584" s="2">
        <v>2</v>
      </c>
      <c r="AY2584" s="2">
        <v>37.799999999999997</v>
      </c>
      <c r="AZ2584" s="2">
        <v>17.310400000000001</v>
      </c>
      <c r="BA2584" s="2">
        <v>0.9</v>
      </c>
      <c r="BB2584" s="2">
        <v>3.4</v>
      </c>
      <c r="BC2584" s="2">
        <v>26.3</v>
      </c>
      <c r="BD2584" s="2">
        <v>26.901700000000002</v>
      </c>
      <c r="BE2584" s="4" t="str">
        <f t="shared" si="402"/>
        <v>NO APLICA</v>
      </c>
      <c r="BF2584" s="4">
        <f t="shared" si="403"/>
        <v>0.78159999999999996</v>
      </c>
      <c r="BG2584">
        <f t="shared" si="404"/>
        <v>0.26</v>
      </c>
      <c r="BH2584">
        <f t="shared" si="405"/>
        <v>0.84</v>
      </c>
      <c r="BI2584">
        <f t="shared" si="406"/>
        <v>0.9</v>
      </c>
      <c r="BJ2584">
        <f t="shared" si="407"/>
        <v>0.57999999999999996</v>
      </c>
      <c r="BK2584">
        <f t="shared" si="408"/>
        <v>1</v>
      </c>
      <c r="BL2584">
        <f t="shared" si="409"/>
        <v>3564.5400000000122</v>
      </c>
    </row>
    <row r="2585" spans="1:64" x14ac:dyDescent="0.2">
      <c r="A2585" s="1">
        <v>2583</v>
      </c>
      <c r="B2585" s="7" t="s">
        <v>25</v>
      </c>
      <c r="C2585" s="3">
        <v>40010</v>
      </c>
      <c r="D2585" s="4" t="s">
        <v>629</v>
      </c>
      <c r="E2585" s="4" t="s">
        <v>171</v>
      </c>
      <c r="F2585" s="5" t="str">
        <f t="shared" si="400"/>
        <v>J</v>
      </c>
      <c r="G2585" s="6">
        <v>0.89097222222222217</v>
      </c>
      <c r="H2585" s="6">
        <v>0.8930555555555556</v>
      </c>
      <c r="I2585" s="85">
        <f t="shared" si="401"/>
        <v>3.0000000000001492</v>
      </c>
      <c r="J2585" s="86">
        <f>I2585*Segmentos!$D$7*(AH2585%)*IF(ISNUMBER(AI2585),AI2585%,0)</f>
        <v>14716.800000000729</v>
      </c>
      <c r="K2585" s="86">
        <f>I2585*Segmentos!$D$7*(AL2585%)*IF(ISNUMBER(AM2585),AM2585%,0)</f>
        <v>6508.8000000003231</v>
      </c>
      <c r="L2585" s="4"/>
      <c r="M2585" s="2">
        <v>0.88</v>
      </c>
      <c r="N2585" s="2">
        <v>1</v>
      </c>
      <c r="O2585" s="2">
        <v>88.6</v>
      </c>
      <c r="P2585" s="2">
        <v>62.674100000000003</v>
      </c>
      <c r="Q2585" s="2">
        <v>0</v>
      </c>
      <c r="R2585" s="2">
        <v>0</v>
      </c>
      <c r="S2585" s="8" t="s">
        <v>577</v>
      </c>
      <c r="T2585" s="2">
        <v>0</v>
      </c>
      <c r="U2585" s="2">
        <v>1.2</v>
      </c>
      <c r="V2585" s="2">
        <v>1.6</v>
      </c>
      <c r="W2585" s="2">
        <v>74.900000000000006</v>
      </c>
      <c r="X2585" s="2">
        <v>17.872199999999999</v>
      </c>
      <c r="Y2585" s="2">
        <v>1.2</v>
      </c>
      <c r="Z2585" s="2">
        <v>1.2</v>
      </c>
      <c r="AA2585" s="2">
        <v>97.5</v>
      </c>
      <c r="AB2585" s="2">
        <v>25.309799999999999</v>
      </c>
      <c r="AC2585" s="2">
        <v>0.83</v>
      </c>
      <c r="AD2585" s="2">
        <v>0.9</v>
      </c>
      <c r="AE2585" s="2">
        <v>93.1</v>
      </c>
      <c r="AF2585" s="2">
        <v>19.492100000000001</v>
      </c>
      <c r="AG2585" s="20">
        <v>1.21</v>
      </c>
      <c r="AH2585" s="20">
        <v>1.4</v>
      </c>
      <c r="AI2585" s="20">
        <v>87.6</v>
      </c>
      <c r="AJ2585" s="20">
        <v>41.0276</v>
      </c>
      <c r="AK2585" s="18">
        <v>0.57999999999999996</v>
      </c>
      <c r="AL2585" s="18">
        <v>0.6</v>
      </c>
      <c r="AM2585" s="18">
        <v>90.4</v>
      </c>
      <c r="AN2585" s="18">
        <v>21.6465</v>
      </c>
      <c r="AO2585" s="2">
        <v>0.21</v>
      </c>
      <c r="AP2585" s="2">
        <v>0.5</v>
      </c>
      <c r="AQ2585" s="2">
        <v>44.4</v>
      </c>
      <c r="AR2585" s="2">
        <v>1.6326000000000001</v>
      </c>
      <c r="AS2585" s="2">
        <v>0.55000000000000004</v>
      </c>
      <c r="AT2585" s="2">
        <v>0.6</v>
      </c>
      <c r="AU2585" s="2">
        <v>100</v>
      </c>
      <c r="AV2585" s="2">
        <v>8.6981000000000002</v>
      </c>
      <c r="AW2585" s="2">
        <v>0.93</v>
      </c>
      <c r="AX2585" s="2">
        <v>1</v>
      </c>
      <c r="AY2585" s="2">
        <v>94.9</v>
      </c>
      <c r="AZ2585" s="2">
        <v>19.101299999999998</v>
      </c>
      <c r="BA2585" s="2">
        <v>1.22</v>
      </c>
      <c r="BB2585" s="2">
        <v>1.4</v>
      </c>
      <c r="BC2585" s="2">
        <v>86.9</v>
      </c>
      <c r="BD2585" s="2">
        <v>33.241999999999997</v>
      </c>
      <c r="BE2585" s="4" t="str">
        <f t="shared" si="402"/>
        <v>NO APLICA</v>
      </c>
      <c r="BF2585" s="4">
        <f t="shared" si="403"/>
        <v>0.77339999999999998</v>
      </c>
      <c r="BG2585">
        <f t="shared" si="404"/>
        <v>0.21</v>
      </c>
      <c r="BH2585">
        <f t="shared" si="405"/>
        <v>0.55000000000000004</v>
      </c>
      <c r="BI2585">
        <f t="shared" si="406"/>
        <v>1.22</v>
      </c>
      <c r="BJ2585">
        <f t="shared" si="407"/>
        <v>0.57999999999999996</v>
      </c>
      <c r="BK2585">
        <f t="shared" si="408"/>
        <v>1.21</v>
      </c>
      <c r="BL2585">
        <f t="shared" si="409"/>
        <v>265.8000000000132</v>
      </c>
    </row>
    <row r="2586" spans="1:64" x14ac:dyDescent="0.2">
      <c r="A2586" s="1">
        <v>2584</v>
      </c>
      <c r="B2586" s="7" t="s">
        <v>19</v>
      </c>
      <c r="C2586" s="3">
        <v>40010</v>
      </c>
      <c r="D2586" s="4" t="s">
        <v>17</v>
      </c>
      <c r="E2586" s="4" t="s">
        <v>166</v>
      </c>
      <c r="F2586" s="5" t="str">
        <f t="shared" si="400"/>
        <v>J</v>
      </c>
      <c r="G2586" s="6">
        <v>0.9159722222222223</v>
      </c>
      <c r="H2586" s="6">
        <v>0.91805555555555562</v>
      </c>
      <c r="I2586" s="85">
        <f t="shared" si="401"/>
        <v>2.9999999999999893</v>
      </c>
      <c r="J2586" s="86">
        <f>I2586*Segmentos!$D$7*(AH2586%)*IF(ISNUMBER(AI2586),AI2586%,0)</f>
        <v>799.1999999999972</v>
      </c>
      <c r="K2586" s="86">
        <f>I2586*Segmentos!$D$7*(AL2586%)*IF(ISNUMBER(AM2586),AM2586%,0)</f>
        <v>2399.9999999999918</v>
      </c>
      <c r="L2586" s="4"/>
      <c r="M2586" s="2">
        <v>0.15</v>
      </c>
      <c r="N2586" s="2">
        <v>0.2</v>
      </c>
      <c r="O2586" s="2">
        <v>75.3</v>
      </c>
      <c r="P2586" s="2">
        <v>55.8414</v>
      </c>
      <c r="Q2586" s="2">
        <v>0</v>
      </c>
      <c r="R2586" s="2">
        <v>0</v>
      </c>
      <c r="S2586" s="8" t="s">
        <v>577</v>
      </c>
      <c r="T2586" s="2">
        <v>0</v>
      </c>
      <c r="U2586" s="2">
        <v>0</v>
      </c>
      <c r="V2586" s="2">
        <v>0</v>
      </c>
      <c r="W2586" s="8" t="s">
        <v>577</v>
      </c>
      <c r="X2586" s="2">
        <v>0</v>
      </c>
      <c r="Y2586" s="2">
        <v>0</v>
      </c>
      <c r="Z2586" s="2">
        <v>0</v>
      </c>
      <c r="AA2586" s="8" t="s">
        <v>577</v>
      </c>
      <c r="AB2586" s="2">
        <v>0</v>
      </c>
      <c r="AC2586" s="2">
        <v>0.46</v>
      </c>
      <c r="AD2586" s="2">
        <v>0.6</v>
      </c>
      <c r="AE2586" s="2">
        <v>75.3</v>
      </c>
      <c r="AF2586" s="2">
        <v>55.8414</v>
      </c>
      <c r="AG2586" s="20">
        <v>0.05</v>
      </c>
      <c r="AH2586" s="20">
        <v>0.2</v>
      </c>
      <c r="AI2586" s="20">
        <v>33.299999999999997</v>
      </c>
      <c r="AJ2586" s="20">
        <v>9.1683000000000003</v>
      </c>
      <c r="AK2586" s="18">
        <v>0.24</v>
      </c>
      <c r="AL2586" s="18">
        <v>0.2</v>
      </c>
      <c r="AM2586" s="18">
        <v>100</v>
      </c>
      <c r="AN2586" s="18">
        <v>46.673200000000001</v>
      </c>
      <c r="AO2586" s="2">
        <v>0</v>
      </c>
      <c r="AP2586" s="2">
        <v>0</v>
      </c>
      <c r="AQ2586" s="8" t="s">
        <v>577</v>
      </c>
      <c r="AR2586" s="2">
        <v>0</v>
      </c>
      <c r="AS2586" s="2">
        <v>0.11</v>
      </c>
      <c r="AT2586" s="2">
        <v>0.3</v>
      </c>
      <c r="AU2586" s="2">
        <v>33.299999999999997</v>
      </c>
      <c r="AV2586" s="2">
        <v>9.1683000000000003</v>
      </c>
      <c r="AW2586" s="2">
        <v>0</v>
      </c>
      <c r="AX2586" s="2">
        <v>0</v>
      </c>
      <c r="AY2586" s="8" t="s">
        <v>577</v>
      </c>
      <c r="AZ2586" s="2">
        <v>0</v>
      </c>
      <c r="BA2586" s="2">
        <v>0.33</v>
      </c>
      <c r="BB2586" s="2">
        <v>0.3</v>
      </c>
      <c r="BC2586" s="2">
        <v>100</v>
      </c>
      <c r="BD2586" s="2">
        <v>46.673200000000001</v>
      </c>
      <c r="BE2586" s="4" t="str">
        <f t="shared" si="402"/>
        <v>NO APLICA</v>
      </c>
      <c r="BF2586" s="4">
        <f t="shared" si="403"/>
        <v>0.17580000000000001</v>
      </c>
      <c r="BG2586">
        <f t="shared" si="404"/>
        <v>0</v>
      </c>
      <c r="BH2586">
        <f t="shared" si="405"/>
        <v>0.11</v>
      </c>
      <c r="BI2586">
        <f t="shared" si="406"/>
        <v>0.33</v>
      </c>
      <c r="BJ2586">
        <f t="shared" si="407"/>
        <v>0.24</v>
      </c>
      <c r="BK2586">
        <f t="shared" si="408"/>
        <v>0.05</v>
      </c>
      <c r="BL2586">
        <f t="shared" si="409"/>
        <v>45.179999999999836</v>
      </c>
    </row>
    <row r="2587" spans="1:64" x14ac:dyDescent="0.2">
      <c r="A2587" s="1">
        <v>2585</v>
      </c>
      <c r="B2587" s="7" t="s">
        <v>2</v>
      </c>
      <c r="C2587" s="3">
        <v>40010</v>
      </c>
      <c r="D2587" s="4" t="s">
        <v>627</v>
      </c>
      <c r="E2587" s="4" t="s">
        <v>164</v>
      </c>
      <c r="F2587" s="5" t="str">
        <f t="shared" si="400"/>
        <v>J</v>
      </c>
      <c r="G2587" s="6">
        <v>0.87361111111111101</v>
      </c>
      <c r="H2587" s="6">
        <v>0.9145833333333333</v>
      </c>
      <c r="I2587" s="85">
        <f t="shared" si="401"/>
        <v>59.000000000000114</v>
      </c>
      <c r="J2587" s="86">
        <f>I2587*Segmentos!$D$7*(AH2587%)*IF(ISNUMBER(AI2587),AI2587%,0)</f>
        <v>1017915.2000000019</v>
      </c>
      <c r="K2587" s="86">
        <f>I2587*Segmentos!$D$7*(AL2587%)*IF(ISNUMBER(AM2587),AM2587%,0)</f>
        <v>1316880.0000000026</v>
      </c>
      <c r="L2587" s="4"/>
      <c r="M2587" s="2">
        <v>4.9800000000000004</v>
      </c>
      <c r="N2587" s="2">
        <v>15.9</v>
      </c>
      <c r="O2587" s="2">
        <v>31.3</v>
      </c>
      <c r="P2587" s="2">
        <v>89.337699999999998</v>
      </c>
      <c r="Q2587" s="2">
        <v>2.0099999999999998</v>
      </c>
      <c r="R2587" s="2">
        <v>6.1</v>
      </c>
      <c r="S2587" s="2">
        <v>32.700000000000003</v>
      </c>
      <c r="T2587" s="2">
        <v>6.0065</v>
      </c>
      <c r="U2587" s="2">
        <v>3.65</v>
      </c>
      <c r="V2587" s="2">
        <v>15.5</v>
      </c>
      <c r="W2587" s="2">
        <v>23.6</v>
      </c>
      <c r="X2587" s="2">
        <v>13.728199999999999</v>
      </c>
      <c r="Y2587" s="2">
        <v>6.6</v>
      </c>
      <c r="Z2587" s="2">
        <v>20.100000000000001</v>
      </c>
      <c r="AA2587" s="2">
        <v>32.9</v>
      </c>
      <c r="AB2587" s="2">
        <v>34.9636</v>
      </c>
      <c r="AC2587" s="2">
        <v>5.89</v>
      </c>
      <c r="AD2587" s="2">
        <v>17.5</v>
      </c>
      <c r="AE2587" s="2">
        <v>33.700000000000003</v>
      </c>
      <c r="AF2587" s="2">
        <v>34.639299999999999</v>
      </c>
      <c r="AG2587" s="20">
        <v>4.32</v>
      </c>
      <c r="AH2587" s="20">
        <v>16.399999999999999</v>
      </c>
      <c r="AI2587" s="20">
        <v>26.3</v>
      </c>
      <c r="AJ2587" s="20">
        <v>36.752200000000002</v>
      </c>
      <c r="AK2587" s="18">
        <v>5.58</v>
      </c>
      <c r="AL2587" s="18">
        <v>15.5</v>
      </c>
      <c r="AM2587" s="18">
        <v>36</v>
      </c>
      <c r="AN2587" s="18">
        <v>52.5854</v>
      </c>
      <c r="AO2587" s="2">
        <v>4.9400000000000004</v>
      </c>
      <c r="AP2587" s="2">
        <v>14.6</v>
      </c>
      <c r="AQ2587" s="2">
        <v>33.700000000000003</v>
      </c>
      <c r="AR2587" s="2">
        <v>9.6752000000000002</v>
      </c>
      <c r="AS2587" s="2">
        <v>5.64</v>
      </c>
      <c r="AT2587" s="2">
        <v>16.8</v>
      </c>
      <c r="AU2587" s="2">
        <v>33.6</v>
      </c>
      <c r="AV2587" s="2">
        <v>22.2637</v>
      </c>
      <c r="AW2587" s="2">
        <v>4.1900000000000004</v>
      </c>
      <c r="AX2587" s="2">
        <v>16.3</v>
      </c>
      <c r="AY2587" s="2">
        <v>25.7</v>
      </c>
      <c r="AZ2587" s="2">
        <v>21.623799999999999</v>
      </c>
      <c r="BA2587" s="2">
        <v>5.21</v>
      </c>
      <c r="BB2587" s="2">
        <v>15.5</v>
      </c>
      <c r="BC2587" s="2">
        <v>33.5</v>
      </c>
      <c r="BD2587" s="2">
        <v>35.774999999999999</v>
      </c>
      <c r="BE2587" s="4" t="str">
        <f t="shared" si="402"/>
        <v>NO APLICA</v>
      </c>
      <c r="BF2587" s="4">
        <f t="shared" si="403"/>
        <v>5.3281999999999998</v>
      </c>
      <c r="BG2587">
        <f t="shared" si="404"/>
        <v>4.9400000000000004</v>
      </c>
      <c r="BH2587">
        <f t="shared" si="405"/>
        <v>5.64</v>
      </c>
      <c r="BI2587">
        <f t="shared" si="406"/>
        <v>5.21</v>
      </c>
      <c r="BJ2587">
        <f t="shared" si="407"/>
        <v>5.58</v>
      </c>
      <c r="BK2587">
        <f t="shared" si="408"/>
        <v>4.32</v>
      </c>
      <c r="BL2587">
        <f t="shared" si="409"/>
        <v>29362.530000000057</v>
      </c>
    </row>
    <row r="2588" spans="1:64" x14ac:dyDescent="0.2">
      <c r="A2588" s="1">
        <v>2586</v>
      </c>
      <c r="B2588" s="7" t="s">
        <v>16</v>
      </c>
      <c r="C2588" s="3">
        <v>40010</v>
      </c>
      <c r="D2588" s="4" t="s">
        <v>626</v>
      </c>
      <c r="E2588" s="4" t="s">
        <v>166</v>
      </c>
      <c r="F2588" s="5" t="str">
        <f t="shared" si="400"/>
        <v>J</v>
      </c>
      <c r="G2588" s="6">
        <v>0.91388888888888886</v>
      </c>
      <c r="H2588" s="6">
        <v>0.91736111111111107</v>
      </c>
      <c r="I2588" s="85">
        <f t="shared" si="401"/>
        <v>4.9999999999999822</v>
      </c>
      <c r="J2588" s="86">
        <f>I2588*Segmentos!$D$7*(AH2588%)*IF(ISNUMBER(AI2588),AI2588%,0)</f>
        <v>212263.99999999924</v>
      </c>
      <c r="K2588" s="86">
        <f>I2588*Segmentos!$D$7*(AL2588%)*IF(ISNUMBER(AM2588),AM2588%,0)</f>
        <v>241407.9999999991</v>
      </c>
      <c r="L2588" s="4"/>
      <c r="M2588" s="2">
        <v>11.38</v>
      </c>
      <c r="N2588" s="2">
        <v>16.100000000000001</v>
      </c>
      <c r="O2588" s="2">
        <v>70.8</v>
      </c>
      <c r="P2588" s="2">
        <v>87.835499999999996</v>
      </c>
      <c r="Q2588" s="2">
        <v>5.7</v>
      </c>
      <c r="R2588" s="2">
        <v>7.7</v>
      </c>
      <c r="S2588" s="2">
        <v>74.3</v>
      </c>
      <c r="T2588" s="2">
        <v>7.3407</v>
      </c>
      <c r="U2588" s="2">
        <v>7.85</v>
      </c>
      <c r="V2588" s="2">
        <v>12.1</v>
      </c>
      <c r="W2588" s="2">
        <v>64.8</v>
      </c>
      <c r="X2588" s="2">
        <v>12.6898</v>
      </c>
      <c r="Y2588" s="2">
        <v>11.03</v>
      </c>
      <c r="Z2588" s="2">
        <v>16.8</v>
      </c>
      <c r="AA2588" s="2">
        <v>65.599999999999994</v>
      </c>
      <c r="AB2588" s="2">
        <v>25.125599999999999</v>
      </c>
      <c r="AC2588" s="2">
        <v>16.850000000000001</v>
      </c>
      <c r="AD2588" s="2">
        <v>22.2</v>
      </c>
      <c r="AE2588" s="2">
        <v>75.8</v>
      </c>
      <c r="AF2588" s="2">
        <v>42.679400000000001</v>
      </c>
      <c r="AG2588" s="20">
        <v>10.63</v>
      </c>
      <c r="AH2588" s="20">
        <v>15.7</v>
      </c>
      <c r="AI2588" s="20">
        <v>67.599999999999994</v>
      </c>
      <c r="AJ2588" s="20">
        <v>38.921500000000002</v>
      </c>
      <c r="AK2588" s="18">
        <v>12.06</v>
      </c>
      <c r="AL2588" s="18">
        <v>16.399999999999999</v>
      </c>
      <c r="AM2588" s="18">
        <v>73.599999999999994</v>
      </c>
      <c r="AN2588" s="18">
        <v>48.914000000000001</v>
      </c>
      <c r="AO2588" s="2">
        <v>5.97</v>
      </c>
      <c r="AP2588" s="2">
        <v>10.8</v>
      </c>
      <c r="AQ2588" s="2">
        <v>55.2</v>
      </c>
      <c r="AR2588" s="2">
        <v>5.0347999999999997</v>
      </c>
      <c r="AS2588" s="2">
        <v>8.6999999999999993</v>
      </c>
      <c r="AT2588" s="2">
        <v>12.1</v>
      </c>
      <c r="AU2588" s="2">
        <v>71.7</v>
      </c>
      <c r="AV2588" s="2">
        <v>14.7944</v>
      </c>
      <c r="AW2588" s="2">
        <v>10.59</v>
      </c>
      <c r="AX2588" s="2">
        <v>14.2</v>
      </c>
      <c r="AY2588" s="2">
        <v>74.5</v>
      </c>
      <c r="AZ2588" s="2">
        <v>23.496400000000001</v>
      </c>
      <c r="BA2588" s="2">
        <v>15.07</v>
      </c>
      <c r="BB2588" s="2">
        <v>21.3</v>
      </c>
      <c r="BC2588" s="2">
        <v>70.900000000000006</v>
      </c>
      <c r="BD2588" s="2">
        <v>44.51</v>
      </c>
      <c r="BE2588" s="4" t="str">
        <f t="shared" si="402"/>
        <v>NO APLICA</v>
      </c>
      <c r="BF2588" s="4">
        <f t="shared" si="403"/>
        <v>10.895599999999998</v>
      </c>
      <c r="BG2588">
        <f t="shared" si="404"/>
        <v>5.97</v>
      </c>
      <c r="BH2588">
        <f t="shared" si="405"/>
        <v>8.6999999999999993</v>
      </c>
      <c r="BI2588">
        <f t="shared" si="406"/>
        <v>15.07</v>
      </c>
      <c r="BJ2588">
        <f t="shared" si="407"/>
        <v>12.06</v>
      </c>
      <c r="BK2588">
        <f t="shared" si="408"/>
        <v>10.63</v>
      </c>
      <c r="BL2588">
        <f t="shared" si="409"/>
        <v>5699.3999999999796</v>
      </c>
    </row>
    <row r="2589" spans="1:64" x14ac:dyDescent="0.2">
      <c r="A2589" s="1">
        <v>2587</v>
      </c>
      <c r="B2589" s="7" t="s">
        <v>22</v>
      </c>
      <c r="C2589" s="3">
        <v>40010</v>
      </c>
      <c r="D2589" s="4" t="s">
        <v>629</v>
      </c>
      <c r="E2589" s="4" t="s">
        <v>164</v>
      </c>
      <c r="F2589" s="5" t="str">
        <f t="shared" si="400"/>
        <v>J</v>
      </c>
      <c r="G2589" s="6">
        <v>0.83333333333333337</v>
      </c>
      <c r="H2589" s="6">
        <v>0.875</v>
      </c>
      <c r="I2589" s="85">
        <f t="shared" si="401"/>
        <v>59.999999999999943</v>
      </c>
      <c r="J2589" s="86">
        <f>I2589*Segmentos!$D$7*(AH2589%)*IF(ISNUMBER(AI2589),AI2589%,0)</f>
        <v>478079.99999999953</v>
      </c>
      <c r="K2589" s="86">
        <f>I2589*Segmentos!$D$7*(AL2589%)*IF(ISNUMBER(AM2589),AM2589%,0)</f>
        <v>361871.99999999965</v>
      </c>
      <c r="L2589" s="4"/>
      <c r="M2589" s="2">
        <v>1.74</v>
      </c>
      <c r="N2589" s="2">
        <v>5.0999999999999996</v>
      </c>
      <c r="O2589" s="2">
        <v>34.4</v>
      </c>
      <c r="P2589" s="2">
        <v>94.707800000000006</v>
      </c>
      <c r="Q2589" s="2">
        <v>0.06</v>
      </c>
      <c r="R2589" s="2">
        <v>0.3</v>
      </c>
      <c r="S2589" s="2">
        <v>18.7</v>
      </c>
      <c r="T2589" s="2">
        <v>0.54630000000000001</v>
      </c>
      <c r="U2589" s="2">
        <v>1.38</v>
      </c>
      <c r="V2589" s="2">
        <v>3.7</v>
      </c>
      <c r="W2589" s="2">
        <v>37.1</v>
      </c>
      <c r="X2589" s="2">
        <v>15.6897</v>
      </c>
      <c r="Y2589" s="2">
        <v>0.69</v>
      </c>
      <c r="Z2589" s="2">
        <v>4.9000000000000004</v>
      </c>
      <c r="AA2589" s="2">
        <v>14.2</v>
      </c>
      <c r="AB2589" s="2">
        <v>11.0923</v>
      </c>
      <c r="AC2589" s="2">
        <v>3.78</v>
      </c>
      <c r="AD2589" s="2">
        <v>8.5</v>
      </c>
      <c r="AE2589" s="2">
        <v>44.3</v>
      </c>
      <c r="AF2589" s="2">
        <v>67.379499999999993</v>
      </c>
      <c r="AG2589" s="20">
        <v>1.99</v>
      </c>
      <c r="AH2589" s="20">
        <v>6</v>
      </c>
      <c r="AI2589" s="20">
        <v>33.200000000000003</v>
      </c>
      <c r="AJ2589" s="20">
        <v>51.3307</v>
      </c>
      <c r="AK2589" s="18">
        <v>1.52</v>
      </c>
      <c r="AL2589" s="18">
        <v>4.2</v>
      </c>
      <c r="AM2589" s="18">
        <v>35.9</v>
      </c>
      <c r="AN2589" s="18">
        <v>43.377200000000002</v>
      </c>
      <c r="AO2589" s="2">
        <v>1.21</v>
      </c>
      <c r="AP2589" s="2">
        <v>5.7</v>
      </c>
      <c r="AQ2589" s="2">
        <v>21</v>
      </c>
      <c r="AR2589" s="2">
        <v>7.1665999999999999</v>
      </c>
      <c r="AS2589" s="2">
        <v>1.84</v>
      </c>
      <c r="AT2589" s="2">
        <v>4.2</v>
      </c>
      <c r="AU2589" s="2">
        <v>43.7</v>
      </c>
      <c r="AV2589" s="2">
        <v>22.006</v>
      </c>
      <c r="AW2589" s="2">
        <v>1.62</v>
      </c>
      <c r="AX2589" s="2">
        <v>4.7</v>
      </c>
      <c r="AY2589" s="2">
        <v>34.799999999999997</v>
      </c>
      <c r="AZ2589" s="2">
        <v>25.322099999999999</v>
      </c>
      <c r="BA2589" s="2">
        <v>1.93</v>
      </c>
      <c r="BB2589" s="2">
        <v>5.7</v>
      </c>
      <c r="BC2589" s="2">
        <v>34</v>
      </c>
      <c r="BD2589" s="2">
        <v>40.213099999999997</v>
      </c>
      <c r="BE2589" s="4" t="str">
        <f t="shared" si="402"/>
        <v>NO APLICA</v>
      </c>
      <c r="BF2589" s="4">
        <f t="shared" si="403"/>
        <v>1.7775999999999996</v>
      </c>
      <c r="BG2589">
        <f t="shared" si="404"/>
        <v>1.21</v>
      </c>
      <c r="BH2589">
        <f t="shared" si="405"/>
        <v>1.84</v>
      </c>
      <c r="BI2589">
        <f t="shared" si="406"/>
        <v>1.93</v>
      </c>
      <c r="BJ2589">
        <f t="shared" si="407"/>
        <v>1.52</v>
      </c>
      <c r="BK2589">
        <f t="shared" si="408"/>
        <v>1.99</v>
      </c>
      <c r="BL2589">
        <f t="shared" si="409"/>
        <v>10526.399999999991</v>
      </c>
    </row>
    <row r="2590" spans="1:64" x14ac:dyDescent="0.2">
      <c r="A2590" s="1">
        <v>2588</v>
      </c>
      <c r="B2590" s="7" t="s">
        <v>130</v>
      </c>
      <c r="C2590" s="3">
        <v>40010</v>
      </c>
      <c r="D2590" s="4" t="s">
        <v>8</v>
      </c>
      <c r="E2590" s="4" t="s">
        <v>176</v>
      </c>
      <c r="F2590" s="5" t="str">
        <f t="shared" si="400"/>
        <v>J</v>
      </c>
      <c r="G2590" s="6">
        <v>0.91666666666666663</v>
      </c>
      <c r="H2590" s="6">
        <v>2.9861111111111113E-2</v>
      </c>
      <c r="I2590" s="85">
        <f t="shared" si="401"/>
        <v>163.00000000000006</v>
      </c>
      <c r="J2590" s="86">
        <f>I2590*Segmentos!$D$7*(AH2590%)*IF(ISNUMBER(AI2590),AI2590%,0)</f>
        <v>4452442.8000000017</v>
      </c>
      <c r="K2590" s="86">
        <f>I2590*Segmentos!$D$7*(AL2590%)*IF(ISNUMBER(AM2590),AM2590%,0)</f>
        <v>4729999.200000002</v>
      </c>
      <c r="L2590" s="4"/>
      <c r="M2590" s="2">
        <v>7.05</v>
      </c>
      <c r="N2590" s="2">
        <v>31.6</v>
      </c>
      <c r="O2590" s="2">
        <v>22.3</v>
      </c>
      <c r="P2590" s="2">
        <v>80.313199999999995</v>
      </c>
      <c r="Q2590" s="2">
        <v>4.38</v>
      </c>
      <c r="R2590" s="2">
        <v>21.8</v>
      </c>
      <c r="S2590" s="2">
        <v>20.100000000000001</v>
      </c>
      <c r="T2590" s="2">
        <v>8.3145000000000007</v>
      </c>
      <c r="U2590" s="2">
        <v>7.34</v>
      </c>
      <c r="V2590" s="2">
        <v>28.3</v>
      </c>
      <c r="W2590" s="2">
        <v>25.9</v>
      </c>
      <c r="X2590" s="2">
        <v>17.534700000000001</v>
      </c>
      <c r="Y2590" s="2">
        <v>8.17</v>
      </c>
      <c r="Z2590" s="2">
        <v>37.799999999999997</v>
      </c>
      <c r="AA2590" s="2">
        <v>21.6</v>
      </c>
      <c r="AB2590" s="2">
        <v>27.485900000000001</v>
      </c>
      <c r="AC2590" s="2">
        <v>7.22</v>
      </c>
      <c r="AD2590" s="2">
        <v>33</v>
      </c>
      <c r="AE2590" s="2">
        <v>21.9</v>
      </c>
      <c r="AF2590" s="2">
        <v>26.978200000000001</v>
      </c>
      <c r="AG2590" s="20">
        <v>6.84</v>
      </c>
      <c r="AH2590" s="20">
        <v>30.9</v>
      </c>
      <c r="AI2590" s="20">
        <v>22.1</v>
      </c>
      <c r="AJ2590" s="20">
        <v>36.935200000000002</v>
      </c>
      <c r="AK2590" s="18">
        <v>7.25</v>
      </c>
      <c r="AL2590" s="18">
        <v>32.1</v>
      </c>
      <c r="AM2590" s="18">
        <v>22.6</v>
      </c>
      <c r="AN2590" s="18">
        <v>43.378</v>
      </c>
      <c r="AO2590" s="2">
        <v>2.79</v>
      </c>
      <c r="AP2590" s="2">
        <v>19.100000000000001</v>
      </c>
      <c r="AQ2590" s="2">
        <v>14.6</v>
      </c>
      <c r="AR2590" s="2">
        <v>3.4678</v>
      </c>
      <c r="AS2590" s="2">
        <v>5.99</v>
      </c>
      <c r="AT2590" s="2">
        <v>27.5</v>
      </c>
      <c r="AU2590" s="2">
        <v>21.7</v>
      </c>
      <c r="AV2590" s="2">
        <v>15.0153</v>
      </c>
      <c r="AW2590" s="2">
        <v>8.3800000000000008</v>
      </c>
      <c r="AX2590" s="2">
        <v>34.1</v>
      </c>
      <c r="AY2590" s="2">
        <v>24.6</v>
      </c>
      <c r="AZ2590" s="2">
        <v>27.4343</v>
      </c>
      <c r="BA2590" s="2">
        <v>7.89</v>
      </c>
      <c r="BB2590" s="2">
        <v>35.5</v>
      </c>
      <c r="BC2590" s="2">
        <v>22.2</v>
      </c>
      <c r="BD2590" s="2">
        <v>34.395800000000001</v>
      </c>
      <c r="BE2590" s="4" t="str">
        <f t="shared" si="402"/>
        <v>ABURRIDO</v>
      </c>
      <c r="BF2590" s="4">
        <f t="shared" si="403"/>
        <v>6.6061999999999994</v>
      </c>
      <c r="BG2590">
        <f t="shared" si="404"/>
        <v>2.79</v>
      </c>
      <c r="BH2590">
        <f t="shared" si="405"/>
        <v>5.99</v>
      </c>
      <c r="BI2590">
        <f t="shared" si="406"/>
        <v>8.3800000000000008</v>
      </c>
      <c r="BJ2590">
        <f t="shared" si="407"/>
        <v>7.25</v>
      </c>
      <c r="BK2590">
        <f t="shared" si="408"/>
        <v>6.84</v>
      </c>
      <c r="BL2590">
        <f t="shared" si="409"/>
        <v>114862.84000000005</v>
      </c>
    </row>
    <row r="2591" spans="1:64" x14ac:dyDescent="0.2">
      <c r="A2591" s="1">
        <v>2589</v>
      </c>
      <c r="B2591" s="7" t="s">
        <v>4</v>
      </c>
      <c r="C2591" s="3">
        <v>40010</v>
      </c>
      <c r="D2591" s="4" t="s">
        <v>3</v>
      </c>
      <c r="E2591" s="4" t="s">
        <v>165</v>
      </c>
      <c r="F2591" s="5" t="str">
        <f t="shared" si="400"/>
        <v>J</v>
      </c>
      <c r="G2591" s="6">
        <v>0.7715277777777777</v>
      </c>
      <c r="H2591" s="6">
        <v>0.87430555555555556</v>
      </c>
      <c r="I2591" s="85">
        <f t="shared" si="401"/>
        <v>148.00000000000011</v>
      </c>
      <c r="J2591" s="86">
        <f>I2591*Segmentos!$D$7*(AH2591%)*IF(ISNUMBER(AI2591),AI2591%,0)</f>
        <v>2083248.0000000019</v>
      </c>
      <c r="K2591" s="86">
        <f>I2591*Segmentos!$D$7*(AL2591%)*IF(ISNUMBER(AM2591),AM2591%,0)</f>
        <v>2258006.4000000018</v>
      </c>
      <c r="L2591" s="4"/>
      <c r="M2591" s="2">
        <v>3.67</v>
      </c>
      <c r="N2591" s="2">
        <v>15.8</v>
      </c>
      <c r="O2591" s="2">
        <v>23.2</v>
      </c>
      <c r="P2591" s="2">
        <v>79.0625</v>
      </c>
      <c r="Q2591" s="2">
        <v>3.55</v>
      </c>
      <c r="R2591" s="2">
        <v>14.7</v>
      </c>
      <c r="S2591" s="2">
        <v>24.1</v>
      </c>
      <c r="T2591" s="2">
        <v>12.763299999999999</v>
      </c>
      <c r="U2591" s="2">
        <v>3.56</v>
      </c>
      <c r="V2591" s="2">
        <v>15.4</v>
      </c>
      <c r="W2591" s="2">
        <v>23.2</v>
      </c>
      <c r="X2591" s="2">
        <v>16.113800000000001</v>
      </c>
      <c r="Y2591" s="2">
        <v>3.6</v>
      </c>
      <c r="Z2591" s="2">
        <v>15.7</v>
      </c>
      <c r="AA2591" s="2">
        <v>22.9</v>
      </c>
      <c r="AB2591" s="2">
        <v>22.897500000000001</v>
      </c>
      <c r="AC2591" s="2">
        <v>3.85</v>
      </c>
      <c r="AD2591" s="2">
        <v>16.7</v>
      </c>
      <c r="AE2591" s="2">
        <v>23.1</v>
      </c>
      <c r="AF2591" s="2">
        <v>27.287800000000001</v>
      </c>
      <c r="AG2591" s="20">
        <v>3.5</v>
      </c>
      <c r="AH2591" s="20">
        <v>15.3</v>
      </c>
      <c r="AI2591" s="20">
        <v>23</v>
      </c>
      <c r="AJ2591" s="20">
        <v>35.858499999999999</v>
      </c>
      <c r="AK2591" s="18">
        <v>3.81</v>
      </c>
      <c r="AL2591" s="18">
        <v>16.3</v>
      </c>
      <c r="AM2591" s="18">
        <v>23.4</v>
      </c>
      <c r="AN2591" s="18">
        <v>43.204000000000001</v>
      </c>
      <c r="AO2591" s="2">
        <v>2.0299999999999998</v>
      </c>
      <c r="AP2591" s="2">
        <v>7.4</v>
      </c>
      <c r="AQ2591" s="2">
        <v>27.4</v>
      </c>
      <c r="AR2591" s="2">
        <v>4.7770000000000001</v>
      </c>
      <c r="AS2591" s="2">
        <v>2.25</v>
      </c>
      <c r="AT2591" s="2">
        <v>12.7</v>
      </c>
      <c r="AU2591" s="2">
        <v>17.7</v>
      </c>
      <c r="AV2591" s="2">
        <v>10.681900000000001</v>
      </c>
      <c r="AW2591" s="2">
        <v>3.45</v>
      </c>
      <c r="AX2591" s="2">
        <v>14.3</v>
      </c>
      <c r="AY2591" s="2">
        <v>24.2</v>
      </c>
      <c r="AZ2591" s="2">
        <v>21.413399999999999</v>
      </c>
      <c r="BA2591" s="2">
        <v>5.1100000000000003</v>
      </c>
      <c r="BB2591" s="2">
        <v>21.1</v>
      </c>
      <c r="BC2591" s="2">
        <v>24.2</v>
      </c>
      <c r="BD2591" s="2">
        <v>42.190199999999997</v>
      </c>
      <c r="BE2591" s="4" t="str">
        <f t="shared" si="402"/>
        <v>ABURRIDO</v>
      </c>
      <c r="BF2591" s="4">
        <f t="shared" si="403"/>
        <v>3.3731999999999998</v>
      </c>
      <c r="BG2591">
        <f t="shared" si="404"/>
        <v>2.0299999999999998</v>
      </c>
      <c r="BH2591">
        <f t="shared" si="405"/>
        <v>2.25</v>
      </c>
      <c r="BI2591">
        <f t="shared" si="406"/>
        <v>5.1100000000000003</v>
      </c>
      <c r="BJ2591">
        <f t="shared" si="407"/>
        <v>3.81</v>
      </c>
      <c r="BK2591">
        <f t="shared" si="408"/>
        <v>3.5</v>
      </c>
      <c r="BL2591">
        <f t="shared" si="409"/>
        <v>54250.880000000041</v>
      </c>
    </row>
    <row r="2592" spans="1:64" x14ac:dyDescent="0.2">
      <c r="A2592" s="1">
        <v>2590</v>
      </c>
      <c r="B2592" s="7" t="s">
        <v>15</v>
      </c>
      <c r="C2592" s="3">
        <v>40011</v>
      </c>
      <c r="D2592" s="4" t="s">
        <v>626</v>
      </c>
      <c r="E2592" s="4" t="s">
        <v>164</v>
      </c>
      <c r="F2592" s="5" t="str">
        <f t="shared" si="400"/>
        <v>V</v>
      </c>
      <c r="G2592" s="6">
        <v>0.875</v>
      </c>
      <c r="H2592" s="6">
        <v>0.9145833333333333</v>
      </c>
      <c r="I2592" s="85">
        <f t="shared" si="401"/>
        <v>56.999999999999957</v>
      </c>
      <c r="J2592" s="86">
        <f>I2592*Segmentos!$D$7*(AH2592%)*IF(ISNUMBER(AI2592),AI2592%,0)</f>
        <v>1833302.3999999985</v>
      </c>
      <c r="K2592" s="86">
        <f>I2592*Segmentos!$D$7*(AL2592%)*IF(ISNUMBER(AM2592),AM2592%,0)</f>
        <v>2332964.399999998</v>
      </c>
      <c r="L2592" s="4"/>
      <c r="M2592" s="2">
        <v>9.19</v>
      </c>
      <c r="N2592" s="2">
        <v>20.399999999999999</v>
      </c>
      <c r="O2592" s="2">
        <v>45.2</v>
      </c>
      <c r="P2592" s="2">
        <v>85.728700000000003</v>
      </c>
      <c r="Q2592" s="2">
        <v>4.5999999999999996</v>
      </c>
      <c r="R2592" s="2">
        <v>11</v>
      </c>
      <c r="S2592" s="2">
        <v>41.8</v>
      </c>
      <c r="T2592" s="2">
        <v>7.1496000000000004</v>
      </c>
      <c r="U2592" s="2">
        <v>7.53</v>
      </c>
      <c r="V2592" s="2">
        <v>14.4</v>
      </c>
      <c r="W2592" s="2">
        <v>52.4</v>
      </c>
      <c r="X2592" s="2">
        <v>14.718500000000001</v>
      </c>
      <c r="Y2592" s="2">
        <v>7.99</v>
      </c>
      <c r="Z2592" s="2">
        <v>22.2</v>
      </c>
      <c r="AA2592" s="2">
        <v>36.1</v>
      </c>
      <c r="AB2592" s="2">
        <v>22.0045</v>
      </c>
      <c r="AC2592" s="2">
        <v>13.67</v>
      </c>
      <c r="AD2592" s="2">
        <v>27.3</v>
      </c>
      <c r="AE2592" s="2">
        <v>50.1</v>
      </c>
      <c r="AF2592" s="2">
        <v>41.856099999999998</v>
      </c>
      <c r="AG2592" s="20">
        <v>8.0299999999999994</v>
      </c>
      <c r="AH2592" s="20">
        <v>18.399999999999999</v>
      </c>
      <c r="AI2592" s="20">
        <v>43.7</v>
      </c>
      <c r="AJ2592" s="20">
        <v>35.526200000000003</v>
      </c>
      <c r="AK2592" s="18">
        <v>10.24</v>
      </c>
      <c r="AL2592" s="18">
        <v>22.1</v>
      </c>
      <c r="AM2592" s="18">
        <v>46.3</v>
      </c>
      <c r="AN2592" s="18">
        <v>50.202500000000001</v>
      </c>
      <c r="AO2592" s="2">
        <v>7.34</v>
      </c>
      <c r="AP2592" s="2">
        <v>14.5</v>
      </c>
      <c r="AQ2592" s="2">
        <v>50.5</v>
      </c>
      <c r="AR2592" s="2">
        <v>7.4793000000000003</v>
      </c>
      <c r="AS2592" s="2">
        <v>6.38</v>
      </c>
      <c r="AT2592" s="2">
        <v>14.8</v>
      </c>
      <c r="AU2592" s="2">
        <v>43.3</v>
      </c>
      <c r="AV2592" s="2">
        <v>13.105399999999999</v>
      </c>
      <c r="AW2592" s="2">
        <v>9.44</v>
      </c>
      <c r="AX2592" s="2">
        <v>21.8</v>
      </c>
      <c r="AY2592" s="2">
        <v>43.3</v>
      </c>
      <c r="AZ2592" s="2">
        <v>25.294499999999999</v>
      </c>
      <c r="BA2592" s="2">
        <v>11.16</v>
      </c>
      <c r="BB2592" s="2">
        <v>24.1</v>
      </c>
      <c r="BC2592" s="2">
        <v>46.2</v>
      </c>
      <c r="BD2592" s="2">
        <v>39.849499999999999</v>
      </c>
      <c r="BE2592" s="4" t="str">
        <f t="shared" si="402"/>
        <v>NO APLICA</v>
      </c>
      <c r="BF2592" s="4">
        <f t="shared" si="403"/>
        <v>8.5051999999999985</v>
      </c>
      <c r="BG2592">
        <f t="shared" si="404"/>
        <v>7.34</v>
      </c>
      <c r="BH2592">
        <f t="shared" si="405"/>
        <v>6.38</v>
      </c>
      <c r="BI2592">
        <f t="shared" si="406"/>
        <v>11.16</v>
      </c>
      <c r="BJ2592">
        <f t="shared" si="407"/>
        <v>10.24</v>
      </c>
      <c r="BK2592">
        <f t="shared" si="408"/>
        <v>8.0299999999999994</v>
      </c>
      <c r="BL2592">
        <f t="shared" si="409"/>
        <v>52558.559999999961</v>
      </c>
    </row>
    <row r="2593" spans="1:64" x14ac:dyDescent="0.2">
      <c r="A2593" s="1">
        <v>2591</v>
      </c>
      <c r="B2593" s="7" t="s">
        <v>5</v>
      </c>
      <c r="C2593" s="3">
        <v>40011</v>
      </c>
      <c r="D2593" s="4" t="s">
        <v>3</v>
      </c>
      <c r="E2593" s="4" t="s">
        <v>164</v>
      </c>
      <c r="F2593" s="5" t="str">
        <f t="shared" si="400"/>
        <v>V</v>
      </c>
      <c r="G2593" s="6">
        <v>0.87361111111111101</v>
      </c>
      <c r="H2593" s="6">
        <v>0.91736111111111107</v>
      </c>
      <c r="I2593" s="85">
        <f t="shared" si="401"/>
        <v>63.000000000000099</v>
      </c>
      <c r="J2593" s="86">
        <f>I2593*Segmentos!$D$7*(AH2593%)*IF(ISNUMBER(AI2593),AI2593%,0)</f>
        <v>1479744.0000000026</v>
      </c>
      <c r="K2593" s="86">
        <f>I2593*Segmentos!$D$7*(AL2593%)*IF(ISNUMBER(AM2593),AM2593%,0)</f>
        <v>1558065.6000000022</v>
      </c>
      <c r="L2593" s="4"/>
      <c r="M2593" s="2">
        <v>6.04</v>
      </c>
      <c r="N2593" s="2">
        <v>16.2</v>
      </c>
      <c r="O2593" s="2">
        <v>37.200000000000003</v>
      </c>
      <c r="P2593" s="2">
        <v>86.727900000000005</v>
      </c>
      <c r="Q2593" s="2">
        <v>4.34</v>
      </c>
      <c r="R2593" s="2">
        <v>8.6999999999999993</v>
      </c>
      <c r="S2593" s="2">
        <v>50.1</v>
      </c>
      <c r="T2593" s="2">
        <v>10.3888</v>
      </c>
      <c r="U2593" s="2">
        <v>3.87</v>
      </c>
      <c r="V2593" s="2">
        <v>11.1</v>
      </c>
      <c r="W2593" s="2">
        <v>34.9</v>
      </c>
      <c r="X2593" s="2">
        <v>11.6538</v>
      </c>
      <c r="Y2593" s="2">
        <v>8.93</v>
      </c>
      <c r="Z2593" s="2">
        <v>22.9</v>
      </c>
      <c r="AA2593" s="2">
        <v>38.9</v>
      </c>
      <c r="AB2593" s="2">
        <v>37.829000000000001</v>
      </c>
      <c r="AC2593" s="2">
        <v>5.7</v>
      </c>
      <c r="AD2593" s="2">
        <v>17.399999999999999</v>
      </c>
      <c r="AE2593" s="2">
        <v>32.799999999999997</v>
      </c>
      <c r="AF2593" s="2">
        <v>26.856200000000001</v>
      </c>
      <c r="AG2593" s="20">
        <v>5.87</v>
      </c>
      <c r="AH2593" s="20">
        <v>16</v>
      </c>
      <c r="AI2593" s="20">
        <v>36.700000000000003</v>
      </c>
      <c r="AJ2593" s="20">
        <v>39.988</v>
      </c>
      <c r="AK2593" s="18">
        <v>6.2</v>
      </c>
      <c r="AL2593" s="18">
        <v>16.399999999999999</v>
      </c>
      <c r="AM2593" s="18">
        <v>37.700000000000003</v>
      </c>
      <c r="AN2593" s="18">
        <v>46.739899999999999</v>
      </c>
      <c r="AO2593" s="2">
        <v>3.63</v>
      </c>
      <c r="AP2593" s="2">
        <v>11.9</v>
      </c>
      <c r="AQ2593" s="2">
        <v>30.5</v>
      </c>
      <c r="AR2593" s="2">
        <v>5.6898</v>
      </c>
      <c r="AS2593" s="2">
        <v>6.03</v>
      </c>
      <c r="AT2593" s="2">
        <v>14.7</v>
      </c>
      <c r="AU2593" s="2">
        <v>41</v>
      </c>
      <c r="AV2593" s="2">
        <v>19.064800000000002</v>
      </c>
      <c r="AW2593" s="2">
        <v>5.28</v>
      </c>
      <c r="AX2593" s="2">
        <v>18.600000000000001</v>
      </c>
      <c r="AY2593" s="2">
        <v>28.4</v>
      </c>
      <c r="AZ2593" s="2">
        <v>21.770299999999999</v>
      </c>
      <c r="BA2593" s="2">
        <v>7.32</v>
      </c>
      <c r="BB2593" s="2">
        <v>16.600000000000001</v>
      </c>
      <c r="BC2593" s="2">
        <v>44</v>
      </c>
      <c r="BD2593" s="2">
        <v>40.203000000000003</v>
      </c>
      <c r="BE2593" s="4" t="str">
        <f t="shared" si="402"/>
        <v>NO APLICA</v>
      </c>
      <c r="BF2593" s="4">
        <f t="shared" si="403"/>
        <v>6.1845999999999997</v>
      </c>
      <c r="BG2593">
        <f t="shared" si="404"/>
        <v>3.63</v>
      </c>
      <c r="BH2593">
        <f t="shared" si="405"/>
        <v>6.03</v>
      </c>
      <c r="BI2593">
        <f t="shared" si="406"/>
        <v>7.32</v>
      </c>
      <c r="BJ2593">
        <f t="shared" si="407"/>
        <v>6.2</v>
      </c>
      <c r="BK2593">
        <f t="shared" si="408"/>
        <v>5.87</v>
      </c>
      <c r="BL2593">
        <f t="shared" si="409"/>
        <v>37966.320000000065</v>
      </c>
    </row>
    <row r="2594" spans="1:64" x14ac:dyDescent="0.2">
      <c r="A2594" s="1">
        <v>2592</v>
      </c>
      <c r="B2594" s="7" t="s">
        <v>49</v>
      </c>
      <c r="C2594" s="3">
        <v>40011</v>
      </c>
      <c r="D2594" s="4" t="s">
        <v>628</v>
      </c>
      <c r="E2594" s="4" t="s">
        <v>168</v>
      </c>
      <c r="F2594" s="5" t="str">
        <f t="shared" si="400"/>
        <v>V</v>
      </c>
      <c r="G2594" s="6">
        <v>0.91666666666666663</v>
      </c>
      <c r="H2594" s="6">
        <v>0.99861111111111101</v>
      </c>
      <c r="I2594" s="85">
        <f t="shared" si="401"/>
        <v>117.9999999999999</v>
      </c>
      <c r="J2594" s="86">
        <f>I2594*Segmentos!$D$7*(AH2594%)*IF(ISNUMBER(AI2594),AI2594%,0)</f>
        <v>394214.39999999967</v>
      </c>
      <c r="K2594" s="86">
        <f>I2594*Segmentos!$D$7*(AL2594%)*IF(ISNUMBER(AM2594),AM2594%,0)</f>
        <v>390107.99999999971</v>
      </c>
      <c r="L2594" s="4" t="s">
        <v>516</v>
      </c>
      <c r="M2594" s="2">
        <v>0.83</v>
      </c>
      <c r="N2594" s="2">
        <v>5.3</v>
      </c>
      <c r="O2594" s="2">
        <v>15.8</v>
      </c>
      <c r="P2594" s="2">
        <v>89.110100000000003</v>
      </c>
      <c r="Q2594" s="2">
        <v>0.53</v>
      </c>
      <c r="R2594" s="2">
        <v>3.2</v>
      </c>
      <c r="S2594" s="2">
        <v>16.8</v>
      </c>
      <c r="T2594" s="2">
        <v>9.5081000000000007</v>
      </c>
      <c r="U2594" s="2">
        <v>0.33</v>
      </c>
      <c r="V2594" s="2">
        <v>3.2</v>
      </c>
      <c r="W2594" s="2">
        <v>10.5</v>
      </c>
      <c r="X2594" s="2">
        <v>7.4978999999999996</v>
      </c>
      <c r="Y2594" s="2">
        <v>0.86</v>
      </c>
      <c r="Z2594" s="2">
        <v>5.8</v>
      </c>
      <c r="AA2594" s="2">
        <v>14.9</v>
      </c>
      <c r="AB2594" s="2">
        <v>27.206399999999999</v>
      </c>
      <c r="AC2594" s="2">
        <v>1.28</v>
      </c>
      <c r="AD2594" s="2">
        <v>7.2</v>
      </c>
      <c r="AE2594" s="2">
        <v>17.7</v>
      </c>
      <c r="AF2594" s="2">
        <v>44.8977</v>
      </c>
      <c r="AG2594" s="20">
        <v>0.84</v>
      </c>
      <c r="AH2594" s="20">
        <v>4.8</v>
      </c>
      <c r="AI2594" s="20">
        <v>17.399999999999999</v>
      </c>
      <c r="AJ2594" s="20">
        <v>42.551499999999997</v>
      </c>
      <c r="AK2594" s="18">
        <v>0.83</v>
      </c>
      <c r="AL2594" s="18">
        <v>5.7</v>
      </c>
      <c r="AM2594" s="18">
        <v>14.5</v>
      </c>
      <c r="AN2594" s="18">
        <v>46.558700000000002</v>
      </c>
      <c r="AO2594" s="2">
        <v>0.39</v>
      </c>
      <c r="AP2594" s="2">
        <v>2.9</v>
      </c>
      <c r="AQ2594" s="2">
        <v>13.3</v>
      </c>
      <c r="AR2594" s="2">
        <v>4.5506000000000002</v>
      </c>
      <c r="AS2594" s="2">
        <v>0.72</v>
      </c>
      <c r="AT2594" s="2">
        <v>3</v>
      </c>
      <c r="AU2594" s="2">
        <v>24.5</v>
      </c>
      <c r="AV2594" s="2">
        <v>17.092600000000001</v>
      </c>
      <c r="AW2594" s="2">
        <v>0.81</v>
      </c>
      <c r="AX2594" s="2">
        <v>4.7</v>
      </c>
      <c r="AY2594" s="2">
        <v>17.2</v>
      </c>
      <c r="AZ2594" s="2">
        <v>25.093900000000001</v>
      </c>
      <c r="BA2594" s="2">
        <v>1.03</v>
      </c>
      <c r="BB2594" s="2">
        <v>7.7</v>
      </c>
      <c r="BC2594" s="2">
        <v>13.4</v>
      </c>
      <c r="BD2594" s="2">
        <v>42.373100000000001</v>
      </c>
      <c r="BE2594" s="4" t="str">
        <f t="shared" si="402"/>
        <v>ABURRIDO</v>
      </c>
      <c r="BF2594" s="4">
        <f t="shared" si="403"/>
        <v>0.80279999999999985</v>
      </c>
      <c r="BG2594">
        <f t="shared" si="404"/>
        <v>0.39</v>
      </c>
      <c r="BH2594">
        <f t="shared" si="405"/>
        <v>0.72</v>
      </c>
      <c r="BI2594">
        <f t="shared" si="406"/>
        <v>1.03</v>
      </c>
      <c r="BJ2594">
        <f t="shared" si="407"/>
        <v>0.83</v>
      </c>
      <c r="BK2594">
        <f t="shared" si="408"/>
        <v>0.84</v>
      </c>
      <c r="BL2594">
        <f t="shared" si="409"/>
        <v>9881.3199999999906</v>
      </c>
    </row>
    <row r="2595" spans="1:64" x14ac:dyDescent="0.2">
      <c r="A2595" s="1">
        <v>2593</v>
      </c>
      <c r="B2595" s="7" t="s">
        <v>146</v>
      </c>
      <c r="C2595" s="3">
        <v>40011</v>
      </c>
      <c r="D2595" s="4" t="s">
        <v>627</v>
      </c>
      <c r="E2595" s="4" t="s">
        <v>168</v>
      </c>
      <c r="F2595" s="5" t="str">
        <f t="shared" si="400"/>
        <v>V</v>
      </c>
      <c r="G2595" s="6">
        <v>0.9159722222222223</v>
      </c>
      <c r="H2595" s="6">
        <v>0.97569444444444453</v>
      </c>
      <c r="I2595" s="85">
        <f t="shared" si="401"/>
        <v>86.000000000000014</v>
      </c>
      <c r="J2595" s="86">
        <f>I2595*Segmentos!$D$7*(AH2595%)*IF(ISNUMBER(AI2595),AI2595%,0)</f>
        <v>1340052.0000000002</v>
      </c>
      <c r="K2595" s="86">
        <f>I2595*Segmentos!$D$7*(AL2595%)*IF(ISNUMBER(AM2595),AM2595%,0)</f>
        <v>1389897.6000000003</v>
      </c>
      <c r="L2595" s="4" t="s">
        <v>514</v>
      </c>
      <c r="M2595" s="2">
        <v>3.97</v>
      </c>
      <c r="N2595" s="2">
        <v>15.2</v>
      </c>
      <c r="O2595" s="2">
        <v>26.2</v>
      </c>
      <c r="P2595" s="2">
        <v>68.184700000000007</v>
      </c>
      <c r="Q2595" s="2">
        <v>2.59</v>
      </c>
      <c r="R2595" s="2">
        <v>11.9</v>
      </c>
      <c r="S2595" s="2">
        <v>21.8</v>
      </c>
      <c r="T2595" s="2">
        <v>7.4169</v>
      </c>
      <c r="U2595" s="2">
        <v>4.3099999999999996</v>
      </c>
      <c r="V2595" s="2">
        <v>13.5</v>
      </c>
      <c r="W2595" s="2">
        <v>31.8</v>
      </c>
      <c r="X2595" s="2">
        <v>15.515599999999999</v>
      </c>
      <c r="Y2595" s="2">
        <v>4.9400000000000004</v>
      </c>
      <c r="Z2595" s="2">
        <v>18.2</v>
      </c>
      <c r="AA2595" s="2">
        <v>27.1</v>
      </c>
      <c r="AB2595" s="2">
        <v>25.061399999999999</v>
      </c>
      <c r="AC2595" s="2">
        <v>3.58</v>
      </c>
      <c r="AD2595" s="2">
        <v>15.1</v>
      </c>
      <c r="AE2595" s="2">
        <v>23.7</v>
      </c>
      <c r="AF2595" s="2">
        <v>20.190799999999999</v>
      </c>
      <c r="AG2595" s="20">
        <v>3.89</v>
      </c>
      <c r="AH2595" s="20">
        <v>14.7</v>
      </c>
      <c r="AI2595" s="20">
        <v>26.5</v>
      </c>
      <c r="AJ2595" s="20">
        <v>31.7424</v>
      </c>
      <c r="AK2595" s="18">
        <v>4.03</v>
      </c>
      <c r="AL2595" s="18">
        <v>15.6</v>
      </c>
      <c r="AM2595" s="18">
        <v>25.9</v>
      </c>
      <c r="AN2595" s="18">
        <v>36.4422</v>
      </c>
      <c r="AO2595" s="2">
        <v>2.59</v>
      </c>
      <c r="AP2595" s="2">
        <v>10.6</v>
      </c>
      <c r="AQ2595" s="2">
        <v>24.4</v>
      </c>
      <c r="AR2595" s="2">
        <v>4.8577000000000004</v>
      </c>
      <c r="AS2595" s="2">
        <v>1.79</v>
      </c>
      <c r="AT2595" s="2">
        <v>10.5</v>
      </c>
      <c r="AU2595" s="2">
        <v>17.100000000000001</v>
      </c>
      <c r="AV2595" s="2">
        <v>6.7754000000000003</v>
      </c>
      <c r="AW2595" s="2">
        <v>5.17</v>
      </c>
      <c r="AX2595" s="2">
        <v>15.7</v>
      </c>
      <c r="AY2595" s="2">
        <v>33</v>
      </c>
      <c r="AZ2595" s="2">
        <v>25.523</v>
      </c>
      <c r="BA2595" s="2">
        <v>4.71</v>
      </c>
      <c r="BB2595" s="2">
        <v>18.8</v>
      </c>
      <c r="BC2595" s="2">
        <v>25.1</v>
      </c>
      <c r="BD2595" s="2">
        <v>31.028600000000001</v>
      </c>
      <c r="BE2595" s="4" t="str">
        <f t="shared" si="402"/>
        <v>ABURRIDO</v>
      </c>
      <c r="BF2595" s="4">
        <f t="shared" si="403"/>
        <v>3.3207999999999998</v>
      </c>
      <c r="BG2595">
        <f t="shared" si="404"/>
        <v>2.59</v>
      </c>
      <c r="BH2595">
        <f t="shared" si="405"/>
        <v>1.79</v>
      </c>
      <c r="BI2595">
        <f t="shared" si="406"/>
        <v>5.17</v>
      </c>
      <c r="BJ2595">
        <f t="shared" si="407"/>
        <v>4.03</v>
      </c>
      <c r="BK2595">
        <f t="shared" si="408"/>
        <v>3.89</v>
      </c>
      <c r="BL2595">
        <f t="shared" si="409"/>
        <v>34248.639999999999</v>
      </c>
    </row>
    <row r="2596" spans="1:64" x14ac:dyDescent="0.2">
      <c r="A2596" s="1">
        <v>2594</v>
      </c>
      <c r="B2596" s="7" t="s">
        <v>18</v>
      </c>
      <c r="C2596" s="3">
        <v>40011</v>
      </c>
      <c r="D2596" s="4" t="s">
        <v>17</v>
      </c>
      <c r="E2596" s="4" t="s">
        <v>168</v>
      </c>
      <c r="F2596" s="5" t="str">
        <f t="shared" si="400"/>
        <v>V</v>
      </c>
      <c r="G2596" s="6">
        <v>0.8340277777777777</v>
      </c>
      <c r="H2596" s="6">
        <v>0.9145833333333333</v>
      </c>
      <c r="I2596" s="85">
        <f t="shared" si="401"/>
        <v>116.00000000000007</v>
      </c>
      <c r="J2596" s="86">
        <f>I2596*Segmentos!$D$7*(AH2596%)*IF(ISNUMBER(AI2596),AI2596%,0)</f>
        <v>427529.60000000033</v>
      </c>
      <c r="K2596" s="86">
        <f>I2596*Segmentos!$D$7*(AL2596%)*IF(ISNUMBER(AM2596),AM2596%,0)</f>
        <v>382800.00000000023</v>
      </c>
      <c r="L2596" s="4" t="s">
        <v>515</v>
      </c>
      <c r="M2596" s="2">
        <v>0.87</v>
      </c>
      <c r="N2596" s="2">
        <v>2.9</v>
      </c>
      <c r="O2596" s="2">
        <v>29.8</v>
      </c>
      <c r="P2596" s="2">
        <v>97.357100000000003</v>
      </c>
      <c r="Q2596" s="2">
        <v>0.1</v>
      </c>
      <c r="R2596" s="2">
        <v>1.1000000000000001</v>
      </c>
      <c r="S2596" s="2">
        <v>9.3000000000000007</v>
      </c>
      <c r="T2596" s="2">
        <v>1.8622000000000001</v>
      </c>
      <c r="U2596" s="2">
        <v>0</v>
      </c>
      <c r="V2596" s="2">
        <v>0.1</v>
      </c>
      <c r="W2596" s="2">
        <v>3.4</v>
      </c>
      <c r="X2596" s="2">
        <v>6.93E-2</v>
      </c>
      <c r="Y2596" s="2">
        <v>1.1000000000000001</v>
      </c>
      <c r="Z2596" s="2">
        <v>3.4</v>
      </c>
      <c r="AA2596" s="2">
        <v>32</v>
      </c>
      <c r="AB2596" s="2">
        <v>36.253900000000002</v>
      </c>
      <c r="AC2596" s="2">
        <v>1.61</v>
      </c>
      <c r="AD2596" s="2">
        <v>5.2</v>
      </c>
      <c r="AE2596" s="2">
        <v>30.8</v>
      </c>
      <c r="AF2596" s="2">
        <v>59.171599999999998</v>
      </c>
      <c r="AG2596" s="20">
        <v>0.92</v>
      </c>
      <c r="AH2596" s="20">
        <v>3.4</v>
      </c>
      <c r="AI2596" s="20">
        <v>27.1</v>
      </c>
      <c r="AJ2596" s="20">
        <v>48.652099999999997</v>
      </c>
      <c r="AK2596" s="18">
        <v>0.83</v>
      </c>
      <c r="AL2596" s="18">
        <v>2.5</v>
      </c>
      <c r="AM2596" s="18">
        <v>33</v>
      </c>
      <c r="AN2596" s="18">
        <v>48.704900000000002</v>
      </c>
      <c r="AO2596" s="2">
        <v>0.08</v>
      </c>
      <c r="AP2596" s="2">
        <v>1.8</v>
      </c>
      <c r="AQ2596" s="2">
        <v>4.5999999999999996</v>
      </c>
      <c r="AR2596" s="2">
        <v>1.0028999999999999</v>
      </c>
      <c r="AS2596" s="2">
        <v>0.08</v>
      </c>
      <c r="AT2596" s="2">
        <v>0.8</v>
      </c>
      <c r="AU2596" s="2">
        <v>9.3000000000000007</v>
      </c>
      <c r="AV2596" s="2">
        <v>1.8875999999999999</v>
      </c>
      <c r="AW2596" s="2">
        <v>0.99</v>
      </c>
      <c r="AX2596" s="2">
        <v>2.8</v>
      </c>
      <c r="AY2596" s="2">
        <v>35.200000000000003</v>
      </c>
      <c r="AZ2596" s="2">
        <v>31.844000000000001</v>
      </c>
      <c r="BA2596" s="2">
        <v>1.46</v>
      </c>
      <c r="BB2596" s="2">
        <v>4.5999999999999996</v>
      </c>
      <c r="BC2596" s="2">
        <v>32.200000000000003</v>
      </c>
      <c r="BD2596" s="2">
        <v>62.622500000000002</v>
      </c>
      <c r="BE2596" s="4" t="str">
        <f t="shared" si="402"/>
        <v>ABURRIDO</v>
      </c>
      <c r="BF2596" s="4">
        <f t="shared" si="403"/>
        <v>0.6512</v>
      </c>
      <c r="BG2596">
        <f t="shared" si="404"/>
        <v>0.08</v>
      </c>
      <c r="BH2596">
        <f t="shared" si="405"/>
        <v>0.08</v>
      </c>
      <c r="BI2596">
        <f t="shared" si="406"/>
        <v>1.46</v>
      </c>
      <c r="BJ2596">
        <f t="shared" si="407"/>
        <v>0.83</v>
      </c>
      <c r="BK2596">
        <f t="shared" si="408"/>
        <v>0.92</v>
      </c>
      <c r="BL2596">
        <f t="shared" si="409"/>
        <v>10024.720000000007</v>
      </c>
    </row>
    <row r="2597" spans="1:64" x14ac:dyDescent="0.2">
      <c r="A2597" s="1">
        <v>2595</v>
      </c>
      <c r="B2597" s="7" t="s">
        <v>20</v>
      </c>
      <c r="C2597" s="3">
        <v>40011</v>
      </c>
      <c r="D2597" s="4" t="s">
        <v>17</v>
      </c>
      <c r="E2597" s="4" t="s">
        <v>169</v>
      </c>
      <c r="F2597" s="5" t="str">
        <f t="shared" si="400"/>
        <v>V</v>
      </c>
      <c r="G2597" s="6">
        <v>0.91666666666666663</v>
      </c>
      <c r="H2597" s="6">
        <v>0.95833333333333337</v>
      </c>
      <c r="I2597" s="85">
        <f t="shared" si="401"/>
        <v>60.000000000000107</v>
      </c>
      <c r="J2597" s="86">
        <f>I2597*Segmentos!$D$7*(AH2597%)*IF(ISNUMBER(AI2597),AI2597%,0)</f>
        <v>88128.00000000016</v>
      </c>
      <c r="K2597" s="86">
        <f>I2597*Segmentos!$D$7*(AL2597%)*IF(ISNUMBER(AM2597),AM2597%,0)</f>
        <v>84000.000000000131</v>
      </c>
      <c r="L2597" s="4"/>
      <c r="M2597" s="2">
        <v>0.36</v>
      </c>
      <c r="N2597" s="2">
        <v>1.6</v>
      </c>
      <c r="O2597" s="2">
        <v>22.5</v>
      </c>
      <c r="P2597" s="2">
        <v>98.177499999999995</v>
      </c>
      <c r="Q2597" s="2">
        <v>0.05</v>
      </c>
      <c r="R2597" s="2">
        <v>0.4</v>
      </c>
      <c r="S2597" s="2">
        <v>15</v>
      </c>
      <c r="T2597" s="2">
        <v>2.4601999999999999</v>
      </c>
      <c r="U2597" s="2">
        <v>0</v>
      </c>
      <c r="V2597" s="2">
        <v>0</v>
      </c>
      <c r="W2597" s="8" t="s">
        <v>577</v>
      </c>
      <c r="X2597" s="2">
        <v>0</v>
      </c>
      <c r="Y2597" s="2">
        <v>0.09</v>
      </c>
      <c r="Z2597" s="2">
        <v>1.6</v>
      </c>
      <c r="AA2597" s="2">
        <v>5.7</v>
      </c>
      <c r="AB2597" s="2">
        <v>7.2816000000000001</v>
      </c>
      <c r="AC2597" s="2">
        <v>0.99</v>
      </c>
      <c r="AD2597" s="2">
        <v>3.3</v>
      </c>
      <c r="AE2597" s="2">
        <v>30.3</v>
      </c>
      <c r="AF2597" s="2">
        <v>88.435699999999997</v>
      </c>
      <c r="AG2597" s="20">
        <v>0.37</v>
      </c>
      <c r="AH2597" s="20">
        <v>1.8</v>
      </c>
      <c r="AI2597" s="20">
        <v>20.399999999999999</v>
      </c>
      <c r="AJ2597" s="20">
        <v>47.599899999999998</v>
      </c>
      <c r="AK2597" s="18">
        <v>0.35</v>
      </c>
      <c r="AL2597" s="18">
        <v>1.4</v>
      </c>
      <c r="AM2597" s="18">
        <v>25</v>
      </c>
      <c r="AN2597" s="18">
        <v>50.577599999999997</v>
      </c>
      <c r="AO2597" s="2">
        <v>0.02</v>
      </c>
      <c r="AP2597" s="2">
        <v>0.4</v>
      </c>
      <c r="AQ2597" s="2">
        <v>3.9</v>
      </c>
      <c r="AR2597" s="2">
        <v>0.45229999999999998</v>
      </c>
      <c r="AS2597" s="2">
        <v>0.01</v>
      </c>
      <c r="AT2597" s="2">
        <v>0.3</v>
      </c>
      <c r="AU2597" s="2">
        <v>3.3</v>
      </c>
      <c r="AV2597" s="2">
        <v>0.68230000000000002</v>
      </c>
      <c r="AW2597" s="2">
        <v>0.35</v>
      </c>
      <c r="AX2597" s="2">
        <v>2</v>
      </c>
      <c r="AY2597" s="2">
        <v>17.100000000000001</v>
      </c>
      <c r="AZ2597" s="2">
        <v>27.384799999999998</v>
      </c>
      <c r="BA2597" s="2">
        <v>0.67</v>
      </c>
      <c r="BB2597" s="2">
        <v>2.2999999999999998</v>
      </c>
      <c r="BC2597" s="2">
        <v>28.6</v>
      </c>
      <c r="BD2597" s="2">
        <v>69.658100000000005</v>
      </c>
      <c r="BE2597" s="4" t="str">
        <f t="shared" si="402"/>
        <v>ABURRIDO</v>
      </c>
      <c r="BF2597" s="4">
        <f t="shared" si="403"/>
        <v>0.27860000000000001</v>
      </c>
      <c r="BG2597">
        <f t="shared" si="404"/>
        <v>0.02</v>
      </c>
      <c r="BH2597">
        <f t="shared" si="405"/>
        <v>0.01</v>
      </c>
      <c r="BI2597">
        <f t="shared" si="406"/>
        <v>0.67</v>
      </c>
      <c r="BJ2597">
        <f t="shared" si="407"/>
        <v>0.35</v>
      </c>
      <c r="BK2597">
        <f t="shared" si="408"/>
        <v>0.37</v>
      </c>
      <c r="BL2597">
        <f t="shared" si="409"/>
        <v>2160.0000000000036</v>
      </c>
    </row>
    <row r="2598" spans="1:64" x14ac:dyDescent="0.2">
      <c r="A2598" s="1">
        <v>2596</v>
      </c>
      <c r="B2598" s="7" t="s">
        <v>11</v>
      </c>
      <c r="C2598" s="3">
        <v>40011</v>
      </c>
      <c r="D2598" s="4" t="s">
        <v>627</v>
      </c>
      <c r="E2598" s="4" t="s">
        <v>166</v>
      </c>
      <c r="F2598" s="5" t="str">
        <f t="shared" si="400"/>
        <v>V</v>
      </c>
      <c r="G2598" s="6">
        <v>0.91388888888888886</v>
      </c>
      <c r="H2598" s="6">
        <v>0.9159722222222223</v>
      </c>
      <c r="I2598" s="85">
        <f t="shared" si="401"/>
        <v>3.0000000000001492</v>
      </c>
      <c r="J2598" s="86">
        <f>I2598*Segmentos!$D$7*(AH2598%)*IF(ISNUMBER(AI2598),AI2598%,0)</f>
        <v>50220.000000002503</v>
      </c>
      <c r="K2598" s="86">
        <f>I2598*Segmentos!$D$7*(AL2598%)*IF(ISNUMBER(AM2598),AM2598%,0)</f>
        <v>41228.400000002046</v>
      </c>
      <c r="L2598" s="4"/>
      <c r="M2598" s="2">
        <v>3.81</v>
      </c>
      <c r="N2598" s="2">
        <v>4.5999999999999996</v>
      </c>
      <c r="O2598" s="2">
        <v>81.900000000000006</v>
      </c>
      <c r="P2598" s="2">
        <v>81.464299999999994</v>
      </c>
      <c r="Q2598" s="2">
        <v>3.09</v>
      </c>
      <c r="R2598" s="2">
        <v>3.4</v>
      </c>
      <c r="S2598" s="2">
        <v>90.9</v>
      </c>
      <c r="T2598" s="2">
        <v>11.0532</v>
      </c>
      <c r="U2598" s="2">
        <v>1.93</v>
      </c>
      <c r="V2598" s="2">
        <v>2.2999999999999998</v>
      </c>
      <c r="W2598" s="2">
        <v>83.1</v>
      </c>
      <c r="X2598" s="2">
        <v>8.6536000000000008</v>
      </c>
      <c r="Y2598" s="2">
        <v>3.6</v>
      </c>
      <c r="Z2598" s="2">
        <v>4.0999999999999996</v>
      </c>
      <c r="AA2598" s="2">
        <v>88.3</v>
      </c>
      <c r="AB2598" s="2">
        <v>22.764099999999999</v>
      </c>
      <c r="AC2598" s="2">
        <v>5.55</v>
      </c>
      <c r="AD2598" s="2">
        <v>7.3</v>
      </c>
      <c r="AE2598" s="2">
        <v>76.2</v>
      </c>
      <c r="AF2598" s="2">
        <v>38.993499999999997</v>
      </c>
      <c r="AG2598" s="20">
        <v>4.22</v>
      </c>
      <c r="AH2598" s="20">
        <v>5</v>
      </c>
      <c r="AI2598" s="20">
        <v>83.7</v>
      </c>
      <c r="AJ2598" s="20">
        <v>42.8538</v>
      </c>
      <c r="AK2598" s="18">
        <v>3.43</v>
      </c>
      <c r="AL2598" s="18">
        <v>4.3</v>
      </c>
      <c r="AM2598" s="18">
        <v>79.900000000000006</v>
      </c>
      <c r="AN2598" s="18">
        <v>38.610500000000002</v>
      </c>
      <c r="AO2598" s="2">
        <v>2.54</v>
      </c>
      <c r="AP2598" s="2">
        <v>2.8</v>
      </c>
      <c r="AQ2598" s="2">
        <v>91.3</v>
      </c>
      <c r="AR2598" s="2">
        <v>5.9371999999999998</v>
      </c>
      <c r="AS2598" s="2">
        <v>3.91</v>
      </c>
      <c r="AT2598" s="2">
        <v>5.4</v>
      </c>
      <c r="AU2598" s="2">
        <v>71.900000000000006</v>
      </c>
      <c r="AV2598" s="2">
        <v>18.419</v>
      </c>
      <c r="AW2598" s="2">
        <v>3.14</v>
      </c>
      <c r="AX2598" s="2">
        <v>4.4000000000000004</v>
      </c>
      <c r="AY2598" s="2">
        <v>71</v>
      </c>
      <c r="AZ2598" s="2">
        <v>19.305800000000001</v>
      </c>
      <c r="BA2598" s="2">
        <v>4.6100000000000003</v>
      </c>
      <c r="BB2598" s="2">
        <v>4.9000000000000004</v>
      </c>
      <c r="BC2598" s="2">
        <v>94</v>
      </c>
      <c r="BD2598" s="2">
        <v>37.802300000000002</v>
      </c>
      <c r="BE2598" s="4" t="str">
        <f t="shared" si="402"/>
        <v>NO APLICA</v>
      </c>
      <c r="BF2598" s="4">
        <f t="shared" si="403"/>
        <v>3.9502000000000002</v>
      </c>
      <c r="BG2598">
        <f t="shared" si="404"/>
        <v>2.54</v>
      </c>
      <c r="BH2598">
        <f t="shared" si="405"/>
        <v>3.91</v>
      </c>
      <c r="BI2598">
        <f t="shared" si="406"/>
        <v>4.6100000000000003</v>
      </c>
      <c r="BJ2598">
        <f t="shared" si="407"/>
        <v>3.43</v>
      </c>
      <c r="BK2598">
        <f t="shared" si="408"/>
        <v>4.22</v>
      </c>
      <c r="BL2598">
        <f t="shared" si="409"/>
        <v>1130.2200000000562</v>
      </c>
    </row>
    <row r="2599" spans="1:64" x14ac:dyDescent="0.2">
      <c r="A2599" s="1">
        <v>2597</v>
      </c>
      <c r="B2599" s="7" t="s">
        <v>11</v>
      </c>
      <c r="C2599" s="3">
        <v>40011</v>
      </c>
      <c r="D2599" s="4" t="s">
        <v>8</v>
      </c>
      <c r="E2599" s="4" t="s">
        <v>166</v>
      </c>
      <c r="F2599" s="5" t="str">
        <f t="shared" si="400"/>
        <v>V</v>
      </c>
      <c r="G2599" s="6">
        <v>0.90763888888888899</v>
      </c>
      <c r="H2599" s="6">
        <v>0.90902777777777777</v>
      </c>
      <c r="I2599" s="85">
        <f t="shared" si="401"/>
        <v>1.999999999999833</v>
      </c>
      <c r="J2599" s="86">
        <f>I2599*Segmentos!$D$7*(AH2599%)*IF(ISNUMBER(AI2599),AI2599%,0)</f>
        <v>26247.99999999781</v>
      </c>
      <c r="K2599" s="86">
        <f>I2599*Segmentos!$D$7*(AL2599%)*IF(ISNUMBER(AM2599),AM2599%,0)</f>
        <v>37999.999999996828</v>
      </c>
      <c r="L2599" s="4"/>
      <c r="M2599" s="2">
        <v>4.0999999999999996</v>
      </c>
      <c r="N2599" s="2">
        <v>4.3</v>
      </c>
      <c r="O2599" s="2">
        <v>95.6</v>
      </c>
      <c r="P2599" s="2">
        <v>89.062200000000004</v>
      </c>
      <c r="Q2599" s="2">
        <v>4.2</v>
      </c>
      <c r="R2599" s="2">
        <v>4.5999999999999996</v>
      </c>
      <c r="S2599" s="2">
        <v>91</v>
      </c>
      <c r="T2599" s="2">
        <v>15.2395</v>
      </c>
      <c r="U2599" s="2">
        <v>2.0099999999999998</v>
      </c>
      <c r="V2599" s="2">
        <v>2</v>
      </c>
      <c r="W2599" s="2">
        <v>100</v>
      </c>
      <c r="X2599" s="2">
        <v>9.1807999999999996</v>
      </c>
      <c r="Y2599" s="2">
        <v>2.0499999999999998</v>
      </c>
      <c r="Z2599" s="2">
        <v>2</v>
      </c>
      <c r="AA2599" s="2">
        <v>100</v>
      </c>
      <c r="AB2599" s="2">
        <v>13.145300000000001</v>
      </c>
      <c r="AC2599" s="2">
        <v>7.22</v>
      </c>
      <c r="AD2599" s="2">
        <v>7.6</v>
      </c>
      <c r="AE2599" s="2">
        <v>95.2</v>
      </c>
      <c r="AF2599" s="2">
        <v>51.496600000000001</v>
      </c>
      <c r="AG2599" s="20">
        <v>3.32</v>
      </c>
      <c r="AH2599" s="20">
        <v>3.4</v>
      </c>
      <c r="AI2599" s="20">
        <v>96.5</v>
      </c>
      <c r="AJ2599" s="20">
        <v>34.234099999999998</v>
      </c>
      <c r="AK2599" s="18">
        <v>4.8</v>
      </c>
      <c r="AL2599" s="18">
        <v>5</v>
      </c>
      <c r="AM2599" s="18">
        <v>95</v>
      </c>
      <c r="AN2599" s="18">
        <v>54.828099999999999</v>
      </c>
      <c r="AO2599" s="2">
        <v>1.22</v>
      </c>
      <c r="AP2599" s="2">
        <v>1.2</v>
      </c>
      <c r="AQ2599" s="2">
        <v>100</v>
      </c>
      <c r="AR2599" s="2">
        <v>2.9041000000000001</v>
      </c>
      <c r="AS2599" s="2">
        <v>1.91</v>
      </c>
      <c r="AT2599" s="2">
        <v>2</v>
      </c>
      <c r="AU2599" s="2">
        <v>94</v>
      </c>
      <c r="AV2599" s="2">
        <v>9.1438000000000006</v>
      </c>
      <c r="AW2599" s="2">
        <v>4.78</v>
      </c>
      <c r="AX2599" s="2">
        <v>5.0999999999999996</v>
      </c>
      <c r="AY2599" s="2">
        <v>93</v>
      </c>
      <c r="AZ2599" s="2">
        <v>29.882200000000001</v>
      </c>
      <c r="BA2599" s="2">
        <v>5.66</v>
      </c>
      <c r="BB2599" s="2">
        <v>5.8</v>
      </c>
      <c r="BC2599" s="2">
        <v>97.4</v>
      </c>
      <c r="BD2599" s="2">
        <v>47.132199999999997</v>
      </c>
      <c r="BE2599" s="4" t="str">
        <f t="shared" si="402"/>
        <v>NO APLICA</v>
      </c>
      <c r="BF2599" s="4">
        <f t="shared" si="403"/>
        <v>3.4256000000000002</v>
      </c>
      <c r="BG2599">
        <f t="shared" si="404"/>
        <v>1.22</v>
      </c>
      <c r="BH2599">
        <f t="shared" si="405"/>
        <v>1.91</v>
      </c>
      <c r="BI2599">
        <f t="shared" si="406"/>
        <v>5.66</v>
      </c>
      <c r="BJ2599">
        <f t="shared" si="407"/>
        <v>4.8</v>
      </c>
      <c r="BK2599">
        <f t="shared" si="408"/>
        <v>3.32</v>
      </c>
      <c r="BL2599">
        <f t="shared" si="409"/>
        <v>822.1599999999313</v>
      </c>
    </row>
    <row r="2600" spans="1:64" x14ac:dyDescent="0.2">
      <c r="A2600" s="1">
        <v>2598</v>
      </c>
      <c r="B2600" s="7" t="s">
        <v>6</v>
      </c>
      <c r="C2600" s="3">
        <v>40011</v>
      </c>
      <c r="D2600" s="4" t="s">
        <v>3</v>
      </c>
      <c r="E2600" s="4" t="s">
        <v>166</v>
      </c>
      <c r="F2600" s="5" t="str">
        <f t="shared" si="400"/>
        <v>V</v>
      </c>
      <c r="G2600" s="6">
        <v>0.90833333333333333</v>
      </c>
      <c r="H2600" s="6">
        <v>0.90902777777777777</v>
      </c>
      <c r="I2600" s="85">
        <f t="shared" si="401"/>
        <v>0.99999999999999645</v>
      </c>
      <c r="J2600" s="86">
        <f>I2600*Segmentos!$D$7*(AH2600%)*IF(ISNUMBER(AI2600),AI2600%,0)</f>
        <v>24799.999999999913</v>
      </c>
      <c r="K2600" s="86">
        <f>I2600*Segmentos!$D$7*(AL2600%)*IF(ISNUMBER(AM2600),AM2600%,0)</f>
        <v>21599.999999999927</v>
      </c>
      <c r="L2600" s="4"/>
      <c r="M2600" s="2">
        <v>5.81</v>
      </c>
      <c r="N2600" s="2">
        <v>5.8</v>
      </c>
      <c r="O2600" s="2">
        <v>100</v>
      </c>
      <c r="P2600" s="2">
        <v>86.657600000000002</v>
      </c>
      <c r="Q2600" s="2">
        <v>3.34</v>
      </c>
      <c r="R2600" s="2">
        <v>3.3</v>
      </c>
      <c r="S2600" s="2">
        <v>100</v>
      </c>
      <c r="T2600" s="2">
        <v>8.3020999999999994</v>
      </c>
      <c r="U2600" s="2">
        <v>4.28</v>
      </c>
      <c r="V2600" s="2">
        <v>4.3</v>
      </c>
      <c r="W2600" s="2">
        <v>100</v>
      </c>
      <c r="X2600" s="2">
        <v>13.3659</v>
      </c>
      <c r="Y2600" s="2">
        <v>9.74</v>
      </c>
      <c r="Z2600" s="2">
        <v>9.6999999999999993</v>
      </c>
      <c r="AA2600" s="2">
        <v>100</v>
      </c>
      <c r="AB2600" s="2">
        <v>42.896099999999997</v>
      </c>
      <c r="AC2600" s="2">
        <v>4.51</v>
      </c>
      <c r="AD2600" s="2">
        <v>4.5</v>
      </c>
      <c r="AE2600" s="2">
        <v>100</v>
      </c>
      <c r="AF2600" s="2">
        <v>22.093499999999999</v>
      </c>
      <c r="AG2600" s="20">
        <v>6.22</v>
      </c>
      <c r="AH2600" s="20">
        <v>6.2</v>
      </c>
      <c r="AI2600" s="20">
        <v>100</v>
      </c>
      <c r="AJ2600" s="20">
        <v>44.038400000000003</v>
      </c>
      <c r="AK2600" s="18">
        <v>5.44</v>
      </c>
      <c r="AL2600" s="18">
        <v>5.4</v>
      </c>
      <c r="AM2600" s="18">
        <v>100</v>
      </c>
      <c r="AN2600" s="18">
        <v>42.619199999999999</v>
      </c>
      <c r="AO2600" s="2">
        <v>4.59</v>
      </c>
      <c r="AP2600" s="2">
        <v>4.5999999999999996</v>
      </c>
      <c r="AQ2600" s="2">
        <v>100</v>
      </c>
      <c r="AR2600" s="2">
        <v>7.4847000000000001</v>
      </c>
      <c r="AS2600" s="2">
        <v>6.23</v>
      </c>
      <c r="AT2600" s="2">
        <v>6.2</v>
      </c>
      <c r="AU2600" s="2">
        <v>100</v>
      </c>
      <c r="AV2600" s="2">
        <v>20.467300000000002</v>
      </c>
      <c r="AW2600" s="2">
        <v>4.24</v>
      </c>
      <c r="AX2600" s="2">
        <v>4.2</v>
      </c>
      <c r="AY2600" s="2">
        <v>100</v>
      </c>
      <c r="AZ2600" s="2">
        <v>18.1629</v>
      </c>
      <c r="BA2600" s="2">
        <v>7.1</v>
      </c>
      <c r="BB2600" s="2">
        <v>7.1</v>
      </c>
      <c r="BC2600" s="2">
        <v>100</v>
      </c>
      <c r="BD2600" s="2">
        <v>40.5426</v>
      </c>
      <c r="BE2600" s="4" t="str">
        <f t="shared" si="402"/>
        <v>NO APLICA</v>
      </c>
      <c r="BF2600" s="4">
        <f t="shared" si="403"/>
        <v>6.2313999999999998</v>
      </c>
      <c r="BG2600">
        <f t="shared" si="404"/>
        <v>4.59</v>
      </c>
      <c r="BH2600">
        <f t="shared" si="405"/>
        <v>6.23</v>
      </c>
      <c r="BI2600">
        <f t="shared" si="406"/>
        <v>7.1</v>
      </c>
      <c r="BJ2600">
        <f t="shared" si="407"/>
        <v>5.44</v>
      </c>
      <c r="BK2600">
        <f t="shared" si="408"/>
        <v>6.22</v>
      </c>
      <c r="BL2600">
        <f t="shared" si="409"/>
        <v>579.99999999999795</v>
      </c>
    </row>
    <row r="2601" spans="1:64" x14ac:dyDescent="0.2">
      <c r="A2601" s="1">
        <v>2599</v>
      </c>
      <c r="B2601" s="7" t="s">
        <v>31</v>
      </c>
      <c r="C2601" s="3">
        <v>40011</v>
      </c>
      <c r="D2601" s="4" t="s">
        <v>628</v>
      </c>
      <c r="E2601" s="4" t="s">
        <v>166</v>
      </c>
      <c r="F2601" s="5" t="str">
        <f t="shared" si="400"/>
        <v>V</v>
      </c>
      <c r="G2601" s="6">
        <v>0.91041666666666676</v>
      </c>
      <c r="H2601" s="6">
        <v>0.91388888888888886</v>
      </c>
      <c r="I2601" s="85">
        <f t="shared" si="401"/>
        <v>4.9999999999998224</v>
      </c>
      <c r="J2601" s="86">
        <f>I2601*Segmentos!$D$7*(AH2601%)*IF(ISNUMBER(AI2601),AI2601%,0)</f>
        <v>14615.999999999482</v>
      </c>
      <c r="K2601" s="86">
        <f>I2601*Segmentos!$D$7*(AL2601%)*IF(ISNUMBER(AM2601),AM2601%,0)</f>
        <v>12235.999999999565</v>
      </c>
      <c r="L2601" s="4"/>
      <c r="M2601" s="2">
        <v>0.66</v>
      </c>
      <c r="N2601" s="2">
        <v>1.3</v>
      </c>
      <c r="O2601" s="2">
        <v>51.2</v>
      </c>
      <c r="P2601" s="2">
        <v>94.6404</v>
      </c>
      <c r="Q2601" s="2">
        <v>0.27</v>
      </c>
      <c r="R2601" s="2">
        <v>0.3</v>
      </c>
      <c r="S2601" s="2">
        <v>100</v>
      </c>
      <c r="T2601" s="2">
        <v>6.3441999999999998</v>
      </c>
      <c r="U2601" s="2">
        <v>0.1</v>
      </c>
      <c r="V2601" s="2">
        <v>0.5</v>
      </c>
      <c r="W2601" s="2">
        <v>20</v>
      </c>
      <c r="X2601" s="2">
        <v>3.0891999999999999</v>
      </c>
      <c r="Y2601" s="2">
        <v>0.15</v>
      </c>
      <c r="Z2601" s="2">
        <v>0.8</v>
      </c>
      <c r="AA2601" s="2">
        <v>20</v>
      </c>
      <c r="AB2601" s="2">
        <v>6.5180999999999996</v>
      </c>
      <c r="AC2601" s="2">
        <v>1.68</v>
      </c>
      <c r="AD2601" s="2">
        <v>2.8</v>
      </c>
      <c r="AE2601" s="2">
        <v>60.3</v>
      </c>
      <c r="AF2601" s="2">
        <v>78.688800000000001</v>
      </c>
      <c r="AG2601" s="20">
        <v>0.73</v>
      </c>
      <c r="AH2601" s="20">
        <v>1.2</v>
      </c>
      <c r="AI2601" s="20">
        <v>60.9</v>
      </c>
      <c r="AJ2601" s="20">
        <v>49.013300000000001</v>
      </c>
      <c r="AK2601" s="18">
        <v>0.61</v>
      </c>
      <c r="AL2601" s="18">
        <v>1.4</v>
      </c>
      <c r="AM2601" s="18">
        <v>43.7</v>
      </c>
      <c r="AN2601" s="18">
        <v>45.627099999999999</v>
      </c>
      <c r="AO2601" s="2">
        <v>0.11</v>
      </c>
      <c r="AP2601" s="2">
        <v>0.2</v>
      </c>
      <c r="AQ2601" s="2">
        <v>53.3</v>
      </c>
      <c r="AR2601" s="2">
        <v>1.6673</v>
      </c>
      <c r="AS2601" s="2">
        <v>0.18</v>
      </c>
      <c r="AT2601" s="2">
        <v>0.6</v>
      </c>
      <c r="AU2601" s="2">
        <v>28.3</v>
      </c>
      <c r="AV2601" s="2">
        <v>5.5906000000000002</v>
      </c>
      <c r="AW2601" s="2">
        <v>0.21</v>
      </c>
      <c r="AX2601" s="2">
        <v>0.6</v>
      </c>
      <c r="AY2601" s="2">
        <v>33.299999999999997</v>
      </c>
      <c r="AZ2601" s="2">
        <v>8.4963999999999995</v>
      </c>
      <c r="BA2601" s="2">
        <v>1.45</v>
      </c>
      <c r="BB2601" s="2">
        <v>2.5</v>
      </c>
      <c r="BC2601" s="2">
        <v>57.8</v>
      </c>
      <c r="BD2601" s="2">
        <v>78.886099999999999</v>
      </c>
      <c r="BE2601" s="4" t="str">
        <f t="shared" si="402"/>
        <v>NO APLICA</v>
      </c>
      <c r="BF2601" s="4">
        <f t="shared" si="403"/>
        <v>0.64959999999999996</v>
      </c>
      <c r="BG2601">
        <f t="shared" si="404"/>
        <v>0.11</v>
      </c>
      <c r="BH2601">
        <f t="shared" si="405"/>
        <v>0.18</v>
      </c>
      <c r="BI2601">
        <f t="shared" si="406"/>
        <v>1.45</v>
      </c>
      <c r="BJ2601">
        <f t="shared" si="407"/>
        <v>0.61</v>
      </c>
      <c r="BK2601">
        <f t="shared" si="408"/>
        <v>0.73</v>
      </c>
      <c r="BL2601">
        <f t="shared" si="409"/>
        <v>332.79999999998819</v>
      </c>
    </row>
    <row r="2602" spans="1:64" x14ac:dyDescent="0.2">
      <c r="A2602" s="1">
        <v>2600</v>
      </c>
      <c r="B2602" s="7" t="s">
        <v>38</v>
      </c>
      <c r="C2602" s="3">
        <v>40011</v>
      </c>
      <c r="D2602" s="4" t="s">
        <v>8</v>
      </c>
      <c r="E2602" s="4" t="s">
        <v>165</v>
      </c>
      <c r="F2602" s="5" t="str">
        <f t="shared" si="400"/>
        <v>V</v>
      </c>
      <c r="G2602" s="6">
        <v>0.8125</v>
      </c>
      <c r="H2602" s="6">
        <v>0.87361111111111101</v>
      </c>
      <c r="I2602" s="85">
        <f t="shared" si="401"/>
        <v>87.999999999999844</v>
      </c>
      <c r="J2602" s="86">
        <f>I2602*Segmentos!$D$7*(AH2602%)*IF(ISNUMBER(AI2602),AI2602%,0)</f>
        <v>742367.99999999872</v>
      </c>
      <c r="K2602" s="86">
        <f>I2602*Segmentos!$D$7*(AL2602%)*IF(ISNUMBER(AM2602),AM2602%,0)</f>
        <v>892319.9999999986</v>
      </c>
      <c r="L2602" s="4"/>
      <c r="M2602" s="2">
        <v>2.33</v>
      </c>
      <c r="N2602" s="2">
        <v>11.3</v>
      </c>
      <c r="O2602" s="2">
        <v>20.6</v>
      </c>
      <c r="P2602" s="2">
        <v>74.161600000000007</v>
      </c>
      <c r="Q2602" s="2">
        <v>3.11</v>
      </c>
      <c r="R2602" s="2">
        <v>7.7</v>
      </c>
      <c r="S2602" s="2">
        <v>40.299999999999997</v>
      </c>
      <c r="T2602" s="2">
        <v>16.508800000000001</v>
      </c>
      <c r="U2602" s="2">
        <v>1.66</v>
      </c>
      <c r="V2602" s="2">
        <v>7.9</v>
      </c>
      <c r="W2602" s="2">
        <v>21.2</v>
      </c>
      <c r="X2602" s="2">
        <v>11.105399999999999</v>
      </c>
      <c r="Y2602" s="2">
        <v>2.63</v>
      </c>
      <c r="Z2602" s="2">
        <v>11.9</v>
      </c>
      <c r="AA2602" s="2">
        <v>22.1</v>
      </c>
      <c r="AB2602" s="2">
        <v>24.682600000000001</v>
      </c>
      <c r="AC2602" s="2">
        <v>2.09</v>
      </c>
      <c r="AD2602" s="2">
        <v>14.8</v>
      </c>
      <c r="AE2602" s="2">
        <v>14.1</v>
      </c>
      <c r="AF2602" s="2">
        <v>21.864699999999999</v>
      </c>
      <c r="AG2602" s="20">
        <v>2.1</v>
      </c>
      <c r="AH2602" s="20">
        <v>9.5</v>
      </c>
      <c r="AI2602" s="20">
        <v>22.2</v>
      </c>
      <c r="AJ2602" s="20">
        <v>31.770299999999999</v>
      </c>
      <c r="AK2602" s="18">
        <v>2.5299999999999998</v>
      </c>
      <c r="AL2602" s="18">
        <v>13</v>
      </c>
      <c r="AM2602" s="18">
        <v>19.5</v>
      </c>
      <c r="AN2602" s="18">
        <v>42.391300000000001</v>
      </c>
      <c r="AO2602" s="2">
        <v>0.4</v>
      </c>
      <c r="AP2602" s="2">
        <v>6.1</v>
      </c>
      <c r="AQ2602" s="2">
        <v>6.6</v>
      </c>
      <c r="AR2602" s="2">
        <v>1.3948</v>
      </c>
      <c r="AS2602" s="2">
        <v>1.41</v>
      </c>
      <c r="AT2602" s="2">
        <v>9.5</v>
      </c>
      <c r="AU2602" s="2">
        <v>14.8</v>
      </c>
      <c r="AV2602" s="2">
        <v>9.8664000000000005</v>
      </c>
      <c r="AW2602" s="2">
        <v>2.2200000000000002</v>
      </c>
      <c r="AX2602" s="2">
        <v>9.9</v>
      </c>
      <c r="AY2602" s="2">
        <v>22.3</v>
      </c>
      <c r="AZ2602" s="2">
        <v>20.295400000000001</v>
      </c>
      <c r="BA2602" s="2">
        <v>3.5</v>
      </c>
      <c r="BB2602" s="2">
        <v>14.9</v>
      </c>
      <c r="BC2602" s="2">
        <v>23.5</v>
      </c>
      <c r="BD2602" s="2">
        <v>42.604900000000001</v>
      </c>
      <c r="BE2602" s="4" t="str">
        <f t="shared" si="402"/>
        <v>ABURRIDO</v>
      </c>
      <c r="BF2602" s="4">
        <f t="shared" si="403"/>
        <v>2.1255999999999999</v>
      </c>
      <c r="BG2602">
        <f t="shared" si="404"/>
        <v>0.4</v>
      </c>
      <c r="BH2602">
        <f t="shared" si="405"/>
        <v>1.41</v>
      </c>
      <c r="BI2602">
        <f t="shared" si="406"/>
        <v>3.5</v>
      </c>
      <c r="BJ2602">
        <f t="shared" si="407"/>
        <v>2.5299999999999998</v>
      </c>
      <c r="BK2602">
        <f t="shared" si="408"/>
        <v>2.1</v>
      </c>
      <c r="BL2602">
        <f t="shared" si="409"/>
        <v>20484.639999999967</v>
      </c>
    </row>
    <row r="2603" spans="1:64" x14ac:dyDescent="0.2">
      <c r="A2603" s="1">
        <v>2601</v>
      </c>
      <c r="B2603" s="7" t="s">
        <v>14</v>
      </c>
      <c r="C2603" s="3">
        <v>40011</v>
      </c>
      <c r="D2603" s="4" t="s">
        <v>626</v>
      </c>
      <c r="E2603" s="4" t="s">
        <v>163</v>
      </c>
      <c r="F2603" s="5" t="str">
        <f t="shared" si="400"/>
        <v>V</v>
      </c>
      <c r="G2603" s="6">
        <v>0.8520833333333333</v>
      </c>
      <c r="H2603" s="6">
        <v>0.875</v>
      </c>
      <c r="I2603" s="85">
        <f t="shared" si="401"/>
        <v>33.000000000000043</v>
      </c>
      <c r="J2603" s="86">
        <f>I2603*Segmentos!$D$7*(AH2603%)*IF(ISNUMBER(AI2603),AI2603%,0)</f>
        <v>748096.80000000098</v>
      </c>
      <c r="K2603" s="86">
        <f>I2603*Segmentos!$D$7*(AL2603%)*IF(ISNUMBER(AM2603),AM2603%,0)</f>
        <v>1109433.6000000015</v>
      </c>
      <c r="L2603" s="4"/>
      <c r="M2603" s="2">
        <v>7.12</v>
      </c>
      <c r="N2603" s="2">
        <v>11.2</v>
      </c>
      <c r="O2603" s="2">
        <v>63.3</v>
      </c>
      <c r="P2603" s="2">
        <v>86.421700000000001</v>
      </c>
      <c r="Q2603" s="2">
        <v>4.6399999999999997</v>
      </c>
      <c r="R2603" s="2">
        <v>6.9</v>
      </c>
      <c r="S2603" s="2">
        <v>67.599999999999994</v>
      </c>
      <c r="T2603" s="2">
        <v>9.3901000000000003</v>
      </c>
      <c r="U2603" s="2">
        <v>4.42</v>
      </c>
      <c r="V2603" s="2">
        <v>7.7</v>
      </c>
      <c r="W2603" s="2">
        <v>57.4</v>
      </c>
      <c r="X2603" s="2">
        <v>11.2613</v>
      </c>
      <c r="Y2603" s="2">
        <v>5.63</v>
      </c>
      <c r="Z2603" s="2">
        <v>10</v>
      </c>
      <c r="AA2603" s="2">
        <v>56.1</v>
      </c>
      <c r="AB2603" s="2">
        <v>20.186599999999999</v>
      </c>
      <c r="AC2603" s="2">
        <v>11.44</v>
      </c>
      <c r="AD2603" s="2">
        <v>16.8</v>
      </c>
      <c r="AE2603" s="2">
        <v>68</v>
      </c>
      <c r="AF2603" s="2">
        <v>45.5837</v>
      </c>
      <c r="AG2603" s="20">
        <v>5.69</v>
      </c>
      <c r="AH2603" s="20">
        <v>8.6</v>
      </c>
      <c r="AI2603" s="20">
        <v>65.900000000000006</v>
      </c>
      <c r="AJ2603" s="20">
        <v>32.7607</v>
      </c>
      <c r="AK2603" s="18">
        <v>8.41</v>
      </c>
      <c r="AL2603" s="18">
        <v>13.6</v>
      </c>
      <c r="AM2603" s="18">
        <v>61.8</v>
      </c>
      <c r="AN2603" s="18">
        <v>53.661000000000001</v>
      </c>
      <c r="AO2603" s="2">
        <v>4.34</v>
      </c>
      <c r="AP2603" s="2">
        <v>9</v>
      </c>
      <c r="AQ2603" s="2">
        <v>48.4</v>
      </c>
      <c r="AR2603" s="2">
        <v>5.7544000000000004</v>
      </c>
      <c r="AS2603" s="2">
        <v>3.91</v>
      </c>
      <c r="AT2603" s="2">
        <v>7</v>
      </c>
      <c r="AU2603" s="2">
        <v>55.8</v>
      </c>
      <c r="AV2603" s="2">
        <v>10.469099999999999</v>
      </c>
      <c r="AW2603" s="2">
        <v>7.63</v>
      </c>
      <c r="AX2603" s="2">
        <v>11.1</v>
      </c>
      <c r="AY2603" s="2">
        <v>68.900000000000006</v>
      </c>
      <c r="AZ2603" s="2">
        <v>26.652000000000001</v>
      </c>
      <c r="BA2603" s="2">
        <v>9.3699999999999992</v>
      </c>
      <c r="BB2603" s="2">
        <v>14.4</v>
      </c>
      <c r="BC2603" s="2">
        <v>64.8</v>
      </c>
      <c r="BD2603" s="2">
        <v>43.546199999999999</v>
      </c>
      <c r="BE2603" s="4" t="str">
        <f t="shared" si="402"/>
        <v>NO APLICA</v>
      </c>
      <c r="BF2603" s="4">
        <f t="shared" si="403"/>
        <v>6.2734000000000005</v>
      </c>
      <c r="BG2603">
        <f t="shared" si="404"/>
        <v>4.34</v>
      </c>
      <c r="BH2603">
        <f t="shared" si="405"/>
        <v>3.91</v>
      </c>
      <c r="BI2603">
        <f t="shared" si="406"/>
        <v>9.3699999999999992</v>
      </c>
      <c r="BJ2603">
        <f t="shared" si="407"/>
        <v>8.41</v>
      </c>
      <c r="BK2603">
        <f t="shared" si="408"/>
        <v>5.69</v>
      </c>
      <c r="BL2603">
        <f t="shared" si="409"/>
        <v>23395.680000000029</v>
      </c>
    </row>
    <row r="2604" spans="1:64" x14ac:dyDescent="0.2">
      <c r="A2604" s="1">
        <v>2602</v>
      </c>
      <c r="B2604" s="7" t="s">
        <v>46</v>
      </c>
      <c r="C2604" s="3">
        <v>40011</v>
      </c>
      <c r="D2604" s="4" t="s">
        <v>627</v>
      </c>
      <c r="E2604" s="4" t="s">
        <v>170</v>
      </c>
      <c r="F2604" s="5" t="str">
        <f t="shared" si="400"/>
        <v>V</v>
      </c>
      <c r="G2604" s="6">
        <v>0.77986111111111101</v>
      </c>
      <c r="H2604" s="6">
        <v>0.87291666666666667</v>
      </c>
      <c r="I2604" s="85">
        <f t="shared" si="401"/>
        <v>134.00000000000017</v>
      </c>
      <c r="J2604" s="86">
        <f>I2604*Segmentos!$D$7*(AH2604%)*IF(ISNUMBER(AI2604),AI2604%,0)</f>
        <v>1635336.0000000021</v>
      </c>
      <c r="K2604" s="86">
        <f>I2604*Segmentos!$D$7*(AL2604%)*IF(ISNUMBER(AM2604),AM2604%,0)</f>
        <v>1931529.6000000027</v>
      </c>
      <c r="L2604" s="4"/>
      <c r="M2604" s="2">
        <v>3.35</v>
      </c>
      <c r="N2604" s="2">
        <v>12.9</v>
      </c>
      <c r="O2604" s="2">
        <v>26</v>
      </c>
      <c r="P2604" s="2">
        <v>65.501499999999993</v>
      </c>
      <c r="Q2604" s="2">
        <v>3.71</v>
      </c>
      <c r="R2604" s="2">
        <v>12.3</v>
      </c>
      <c r="S2604" s="2">
        <v>30.1</v>
      </c>
      <c r="T2604" s="2">
        <v>12.1219</v>
      </c>
      <c r="U2604" s="2">
        <v>3.61</v>
      </c>
      <c r="V2604" s="2">
        <v>15.4</v>
      </c>
      <c r="W2604" s="2">
        <v>23.4</v>
      </c>
      <c r="X2604" s="2">
        <v>14.8139</v>
      </c>
      <c r="Y2604" s="2">
        <v>4.7300000000000004</v>
      </c>
      <c r="Z2604" s="2">
        <v>14.5</v>
      </c>
      <c r="AA2604" s="2">
        <v>32.700000000000003</v>
      </c>
      <c r="AB2604" s="2">
        <v>27.298200000000001</v>
      </c>
      <c r="AC2604" s="2">
        <v>1.75</v>
      </c>
      <c r="AD2604" s="2">
        <v>10.1</v>
      </c>
      <c r="AE2604" s="2">
        <v>17.3</v>
      </c>
      <c r="AF2604" s="2">
        <v>11.2675</v>
      </c>
      <c r="AG2604" s="20">
        <v>3.05</v>
      </c>
      <c r="AH2604" s="20">
        <v>11.3</v>
      </c>
      <c r="AI2604" s="20">
        <v>27</v>
      </c>
      <c r="AJ2604" s="20">
        <v>28.3307</v>
      </c>
      <c r="AK2604" s="18">
        <v>3.62</v>
      </c>
      <c r="AL2604" s="18">
        <v>14.3</v>
      </c>
      <c r="AM2604" s="18">
        <v>25.2</v>
      </c>
      <c r="AN2604" s="18">
        <v>37.1708</v>
      </c>
      <c r="AO2604" s="2">
        <v>3.6</v>
      </c>
      <c r="AP2604" s="2">
        <v>11.1</v>
      </c>
      <c r="AQ2604" s="2">
        <v>32.299999999999997</v>
      </c>
      <c r="AR2604" s="2">
        <v>7.6920000000000002</v>
      </c>
      <c r="AS2604" s="2">
        <v>2.56</v>
      </c>
      <c r="AT2604" s="2">
        <v>12.2</v>
      </c>
      <c r="AU2604" s="2">
        <v>20.9</v>
      </c>
      <c r="AV2604" s="2">
        <v>11.022</v>
      </c>
      <c r="AW2604" s="2">
        <v>2.79</v>
      </c>
      <c r="AX2604" s="2">
        <v>11.3</v>
      </c>
      <c r="AY2604" s="2">
        <v>24.8</v>
      </c>
      <c r="AZ2604" s="2">
        <v>15.713800000000001</v>
      </c>
      <c r="BA2604" s="2">
        <v>4.1500000000000004</v>
      </c>
      <c r="BB2604" s="2">
        <v>15</v>
      </c>
      <c r="BC2604" s="2">
        <v>27.6</v>
      </c>
      <c r="BD2604" s="2">
        <v>31.073599999999999</v>
      </c>
      <c r="BE2604" s="4" t="str">
        <f t="shared" si="402"/>
        <v>ABURRIDO</v>
      </c>
      <c r="BF2604" s="4">
        <f t="shared" si="403"/>
        <v>3.3073999999999999</v>
      </c>
      <c r="BG2604">
        <f t="shared" si="404"/>
        <v>3.6</v>
      </c>
      <c r="BH2604">
        <f t="shared" si="405"/>
        <v>2.56</v>
      </c>
      <c r="BI2604">
        <f t="shared" si="406"/>
        <v>4.1500000000000004</v>
      </c>
      <c r="BJ2604">
        <f t="shared" si="407"/>
        <v>3.62</v>
      </c>
      <c r="BK2604">
        <f t="shared" si="408"/>
        <v>3.05</v>
      </c>
      <c r="BL2604">
        <f t="shared" si="409"/>
        <v>44943.600000000057</v>
      </c>
    </row>
    <row r="2605" spans="1:64" x14ac:dyDescent="0.2">
      <c r="A2605" s="1">
        <v>2603</v>
      </c>
      <c r="B2605" s="7" t="s">
        <v>10</v>
      </c>
      <c r="C2605" s="3">
        <v>40011</v>
      </c>
      <c r="D2605" s="4" t="s">
        <v>8</v>
      </c>
      <c r="E2605" s="4" t="s">
        <v>164</v>
      </c>
      <c r="F2605" s="5" t="str">
        <f t="shared" si="400"/>
        <v>V</v>
      </c>
      <c r="G2605" s="6">
        <v>0.87361111111111101</v>
      </c>
      <c r="H2605" s="6">
        <v>0.91736111111111107</v>
      </c>
      <c r="I2605" s="85">
        <f t="shared" si="401"/>
        <v>63.000000000000099</v>
      </c>
      <c r="J2605" s="86">
        <f>I2605*Segmentos!$D$7*(AH2605%)*IF(ISNUMBER(AI2605),AI2605%,0)</f>
        <v>1094940.0000000019</v>
      </c>
      <c r="K2605" s="86">
        <f>I2605*Segmentos!$D$7*(AL2605%)*IF(ISNUMBER(AM2605),AM2605%,0)</f>
        <v>1148716.8000000019</v>
      </c>
      <c r="L2605" s="4"/>
      <c r="M2605" s="2">
        <v>4.46</v>
      </c>
      <c r="N2605" s="2">
        <v>15.6</v>
      </c>
      <c r="O2605" s="2">
        <v>28.6</v>
      </c>
      <c r="P2605" s="2">
        <v>87.987300000000005</v>
      </c>
      <c r="Q2605" s="2">
        <v>3</v>
      </c>
      <c r="R2605" s="2">
        <v>8.6</v>
      </c>
      <c r="S2605" s="2">
        <v>35</v>
      </c>
      <c r="T2605" s="2">
        <v>9.8724000000000007</v>
      </c>
      <c r="U2605" s="2">
        <v>2.6</v>
      </c>
      <c r="V2605" s="2">
        <v>8.4</v>
      </c>
      <c r="W2605" s="2">
        <v>31.1</v>
      </c>
      <c r="X2605" s="2">
        <v>10.744999999999999</v>
      </c>
      <c r="Y2605" s="2">
        <v>3.54</v>
      </c>
      <c r="Z2605" s="2">
        <v>17.3</v>
      </c>
      <c r="AA2605" s="2">
        <v>20.5</v>
      </c>
      <c r="AB2605" s="2">
        <v>20.647300000000001</v>
      </c>
      <c r="AC2605" s="2">
        <v>7.21</v>
      </c>
      <c r="AD2605" s="2">
        <v>22.2</v>
      </c>
      <c r="AE2605" s="2">
        <v>32.4</v>
      </c>
      <c r="AF2605" s="2">
        <v>46.722499999999997</v>
      </c>
      <c r="AG2605" s="20">
        <v>4.33</v>
      </c>
      <c r="AH2605" s="20">
        <v>15.8</v>
      </c>
      <c r="AI2605" s="20">
        <v>27.5</v>
      </c>
      <c r="AJ2605" s="20">
        <v>40.536799999999999</v>
      </c>
      <c r="AK2605" s="18">
        <v>4.58</v>
      </c>
      <c r="AL2605" s="18">
        <v>15.4</v>
      </c>
      <c r="AM2605" s="18">
        <v>29.6</v>
      </c>
      <c r="AN2605" s="18">
        <v>47.450499999999998</v>
      </c>
      <c r="AO2605" s="2">
        <v>1.48</v>
      </c>
      <c r="AP2605" s="2">
        <v>7.8</v>
      </c>
      <c r="AQ2605" s="2">
        <v>19</v>
      </c>
      <c r="AR2605" s="2">
        <v>3.1856</v>
      </c>
      <c r="AS2605" s="2">
        <v>2.71</v>
      </c>
      <c r="AT2605" s="2">
        <v>10</v>
      </c>
      <c r="AU2605" s="2">
        <v>27.1</v>
      </c>
      <c r="AV2605" s="2">
        <v>11.756600000000001</v>
      </c>
      <c r="AW2605" s="2">
        <v>4.62</v>
      </c>
      <c r="AX2605" s="2">
        <v>18.2</v>
      </c>
      <c r="AY2605" s="2">
        <v>25.5</v>
      </c>
      <c r="AZ2605" s="2">
        <v>26.232199999999999</v>
      </c>
      <c r="BA2605" s="2">
        <v>6.2</v>
      </c>
      <c r="BB2605" s="2">
        <v>19.100000000000001</v>
      </c>
      <c r="BC2605" s="2">
        <v>32.5</v>
      </c>
      <c r="BD2605" s="2">
        <v>46.812899999999999</v>
      </c>
      <c r="BE2605" s="4" t="str">
        <f t="shared" si="402"/>
        <v>NO APLICA</v>
      </c>
      <c r="BF2605" s="4">
        <f t="shared" si="403"/>
        <v>3.9880000000000004</v>
      </c>
      <c r="BG2605">
        <f t="shared" si="404"/>
        <v>1.48</v>
      </c>
      <c r="BH2605">
        <f t="shared" si="405"/>
        <v>2.71</v>
      </c>
      <c r="BI2605">
        <f t="shared" si="406"/>
        <v>6.2</v>
      </c>
      <c r="BJ2605">
        <f t="shared" si="407"/>
        <v>4.58</v>
      </c>
      <c r="BK2605">
        <f t="shared" si="408"/>
        <v>4.33</v>
      </c>
      <c r="BL2605">
        <f t="shared" si="409"/>
        <v>28108.080000000045</v>
      </c>
    </row>
    <row r="2606" spans="1:64" x14ac:dyDescent="0.2">
      <c r="A2606" s="1">
        <v>2604</v>
      </c>
      <c r="B2606" s="7" t="s">
        <v>48</v>
      </c>
      <c r="C2606" s="3">
        <v>40011</v>
      </c>
      <c r="D2606" s="4" t="s">
        <v>8</v>
      </c>
      <c r="E2606" s="4" t="s">
        <v>176</v>
      </c>
      <c r="F2606" s="5" t="str">
        <f t="shared" si="400"/>
        <v>V</v>
      </c>
      <c r="G2606" s="6">
        <v>0.91736111111111107</v>
      </c>
      <c r="H2606" s="6">
        <v>2.2916666666666669E-2</v>
      </c>
      <c r="I2606" s="85">
        <f t="shared" si="401"/>
        <v>152.00000000000006</v>
      </c>
      <c r="J2606" s="86">
        <f>I2606*Segmentos!$D$7*(AH2606%)*IF(ISNUMBER(AI2606),AI2606%,0)</f>
        <v>4122483.200000002</v>
      </c>
      <c r="K2606" s="86">
        <f>I2606*Segmentos!$D$7*(AL2606%)*IF(ISNUMBER(AM2606),AM2606%,0)</f>
        <v>3261068.8000000012</v>
      </c>
      <c r="L2606" s="4"/>
      <c r="M2606" s="2">
        <v>6.05</v>
      </c>
      <c r="N2606" s="2">
        <v>26</v>
      </c>
      <c r="O2606" s="2">
        <v>23.2</v>
      </c>
      <c r="P2606" s="2">
        <v>81.312100000000001</v>
      </c>
      <c r="Q2606" s="2">
        <v>4.1500000000000004</v>
      </c>
      <c r="R2606" s="2">
        <v>19.399999999999999</v>
      </c>
      <c r="S2606" s="2">
        <v>21.4</v>
      </c>
      <c r="T2606" s="2">
        <v>9.3138000000000005</v>
      </c>
      <c r="U2606" s="2">
        <v>4.22</v>
      </c>
      <c r="V2606" s="2">
        <v>21.9</v>
      </c>
      <c r="W2606" s="2">
        <v>19.2</v>
      </c>
      <c r="X2606" s="2">
        <v>11.884</v>
      </c>
      <c r="Y2606" s="2">
        <v>5.83</v>
      </c>
      <c r="Z2606" s="2">
        <v>27.6</v>
      </c>
      <c r="AA2606" s="2">
        <v>21.1</v>
      </c>
      <c r="AB2606" s="2">
        <v>23.1309</v>
      </c>
      <c r="AC2606" s="2">
        <v>8.3800000000000008</v>
      </c>
      <c r="AD2606" s="2">
        <v>30.6</v>
      </c>
      <c r="AE2606" s="2">
        <v>27.4</v>
      </c>
      <c r="AF2606" s="2">
        <v>36.983400000000003</v>
      </c>
      <c r="AG2606" s="20">
        <v>6.79</v>
      </c>
      <c r="AH2606" s="20">
        <v>26.8</v>
      </c>
      <c r="AI2606" s="20">
        <v>25.3</v>
      </c>
      <c r="AJ2606" s="20">
        <v>43.312399999999997</v>
      </c>
      <c r="AK2606" s="18">
        <v>5.38</v>
      </c>
      <c r="AL2606" s="18">
        <v>25.3</v>
      </c>
      <c r="AM2606" s="18">
        <v>21.2</v>
      </c>
      <c r="AN2606" s="18">
        <v>37.999699999999997</v>
      </c>
      <c r="AO2606" s="2">
        <v>1.17</v>
      </c>
      <c r="AP2606" s="2">
        <v>13</v>
      </c>
      <c r="AQ2606" s="2">
        <v>8.9</v>
      </c>
      <c r="AR2606" s="2">
        <v>1.7136</v>
      </c>
      <c r="AS2606" s="2">
        <v>3.84</v>
      </c>
      <c r="AT2606" s="2">
        <v>21.5</v>
      </c>
      <c r="AU2606" s="2">
        <v>17.899999999999999</v>
      </c>
      <c r="AV2606" s="2">
        <v>11.3796</v>
      </c>
      <c r="AW2606" s="2">
        <v>6.69</v>
      </c>
      <c r="AX2606" s="2">
        <v>27.9</v>
      </c>
      <c r="AY2606" s="2">
        <v>23.9</v>
      </c>
      <c r="AZ2606" s="2">
        <v>25.848600000000001</v>
      </c>
      <c r="BA2606" s="2">
        <v>8.23</v>
      </c>
      <c r="BB2606" s="2">
        <v>30.9</v>
      </c>
      <c r="BC2606" s="2">
        <v>26.6</v>
      </c>
      <c r="BD2606" s="2">
        <v>42.3703</v>
      </c>
      <c r="BE2606" s="4" t="str">
        <f t="shared" si="402"/>
        <v>ABURRIDO</v>
      </c>
      <c r="BF2606" s="4">
        <f t="shared" si="403"/>
        <v>5.3108000000000004</v>
      </c>
      <c r="BG2606">
        <f t="shared" si="404"/>
        <v>1.17</v>
      </c>
      <c r="BH2606">
        <f t="shared" si="405"/>
        <v>3.84</v>
      </c>
      <c r="BI2606">
        <f t="shared" si="406"/>
        <v>8.23</v>
      </c>
      <c r="BJ2606">
        <f t="shared" si="407"/>
        <v>5.38</v>
      </c>
      <c r="BK2606">
        <f t="shared" si="408"/>
        <v>6.79</v>
      </c>
      <c r="BL2606">
        <f t="shared" si="409"/>
        <v>91686.400000000023</v>
      </c>
    </row>
    <row r="2607" spans="1:64" x14ac:dyDescent="0.2">
      <c r="A2607" s="1">
        <v>2605</v>
      </c>
      <c r="B2607" s="7" t="s">
        <v>89</v>
      </c>
      <c r="C2607" s="3">
        <v>40011</v>
      </c>
      <c r="D2607" s="4" t="s">
        <v>628</v>
      </c>
      <c r="E2607" s="4" t="s">
        <v>169</v>
      </c>
      <c r="F2607" s="5" t="str">
        <f t="shared" si="400"/>
        <v>V</v>
      </c>
      <c r="G2607" s="6">
        <v>0.84097222222222223</v>
      </c>
      <c r="H2607" s="6">
        <v>0.87569444444444444</v>
      </c>
      <c r="I2607" s="85">
        <f t="shared" si="401"/>
        <v>49.999999999999986</v>
      </c>
      <c r="J2607" s="86">
        <f>I2607*Segmentos!$D$7*(AH2607%)*IF(ISNUMBER(AI2607),AI2607%,0)</f>
        <v>347519.99999999983</v>
      </c>
      <c r="K2607" s="86">
        <f>I2607*Segmentos!$D$7*(AL2607%)*IF(ISNUMBER(AM2607),AM2607%,0)</f>
        <v>247799.99999999991</v>
      </c>
      <c r="L2607" s="4"/>
      <c r="M2607" s="2">
        <v>1.47</v>
      </c>
      <c r="N2607" s="2">
        <v>3.3</v>
      </c>
      <c r="O2607" s="2">
        <v>43.9</v>
      </c>
      <c r="P2607" s="2">
        <v>99.475300000000004</v>
      </c>
      <c r="Q2607" s="2">
        <v>0.77</v>
      </c>
      <c r="R2607" s="2">
        <v>1.1000000000000001</v>
      </c>
      <c r="S2607" s="2">
        <v>73.7</v>
      </c>
      <c r="T2607" s="2">
        <v>8.7565000000000008</v>
      </c>
      <c r="U2607" s="2">
        <v>0.36</v>
      </c>
      <c r="V2607" s="2">
        <v>0.6</v>
      </c>
      <c r="W2607" s="2">
        <v>60.4</v>
      </c>
      <c r="X2607" s="2">
        <v>5.1079999999999997</v>
      </c>
      <c r="Y2607" s="2">
        <v>2.1800000000000002</v>
      </c>
      <c r="Z2607" s="2">
        <v>4</v>
      </c>
      <c r="AA2607" s="2">
        <v>54.2</v>
      </c>
      <c r="AB2607" s="2">
        <v>43.698900000000002</v>
      </c>
      <c r="AC2607" s="2">
        <v>1.88</v>
      </c>
      <c r="AD2607" s="2">
        <v>5.6</v>
      </c>
      <c r="AE2607" s="2">
        <v>33.299999999999997</v>
      </c>
      <c r="AF2607" s="2">
        <v>41.911900000000003</v>
      </c>
      <c r="AG2607" s="20">
        <v>1.72</v>
      </c>
      <c r="AH2607" s="20">
        <v>3.2</v>
      </c>
      <c r="AI2607" s="20">
        <v>54.3</v>
      </c>
      <c r="AJ2607" s="20">
        <v>55.357599999999998</v>
      </c>
      <c r="AK2607" s="18">
        <v>1.24</v>
      </c>
      <c r="AL2607" s="18">
        <v>3.5</v>
      </c>
      <c r="AM2607" s="18">
        <v>35.4</v>
      </c>
      <c r="AN2607" s="18">
        <v>44.117699999999999</v>
      </c>
      <c r="AO2607" s="2">
        <v>0.21</v>
      </c>
      <c r="AP2607" s="2">
        <v>1.1000000000000001</v>
      </c>
      <c r="AQ2607" s="2">
        <v>19.2</v>
      </c>
      <c r="AR2607" s="2">
        <v>1.5544</v>
      </c>
      <c r="AS2607" s="2">
        <v>0.75</v>
      </c>
      <c r="AT2607" s="2">
        <v>2.2999999999999998</v>
      </c>
      <c r="AU2607" s="2">
        <v>33</v>
      </c>
      <c r="AV2607" s="2">
        <v>11.268800000000001</v>
      </c>
      <c r="AW2607" s="2">
        <v>1.23</v>
      </c>
      <c r="AX2607" s="2">
        <v>3.8</v>
      </c>
      <c r="AY2607" s="2">
        <v>32.200000000000003</v>
      </c>
      <c r="AZ2607" s="2">
        <v>23.959499999999998</v>
      </c>
      <c r="BA2607" s="2">
        <v>2.41</v>
      </c>
      <c r="BB2607" s="2">
        <v>4.2</v>
      </c>
      <c r="BC2607" s="2">
        <v>57</v>
      </c>
      <c r="BD2607" s="2">
        <v>62.692700000000002</v>
      </c>
      <c r="BE2607" s="4" t="str">
        <f t="shared" si="402"/>
        <v>NO APLICA</v>
      </c>
      <c r="BF2607" s="4">
        <f t="shared" si="403"/>
        <v>1.3304</v>
      </c>
      <c r="BG2607">
        <f t="shared" si="404"/>
        <v>0.21</v>
      </c>
      <c r="BH2607">
        <f t="shared" si="405"/>
        <v>0.75</v>
      </c>
      <c r="BI2607">
        <f t="shared" si="406"/>
        <v>2.41</v>
      </c>
      <c r="BJ2607">
        <f t="shared" si="407"/>
        <v>1.24</v>
      </c>
      <c r="BK2607">
        <f t="shared" si="408"/>
        <v>1.72</v>
      </c>
      <c r="BL2607">
        <f t="shared" si="409"/>
        <v>7243.4999999999973</v>
      </c>
    </row>
    <row r="2608" spans="1:64" x14ac:dyDescent="0.2">
      <c r="A2608" s="1">
        <v>2606</v>
      </c>
      <c r="B2608" s="7" t="s">
        <v>126</v>
      </c>
      <c r="C2608" s="3">
        <v>40011</v>
      </c>
      <c r="D2608" s="4" t="s">
        <v>628</v>
      </c>
      <c r="E2608" s="4" t="s">
        <v>163</v>
      </c>
      <c r="F2608" s="5" t="str">
        <f t="shared" si="400"/>
        <v>V</v>
      </c>
      <c r="G2608" s="6">
        <v>0.87569444444444444</v>
      </c>
      <c r="H2608" s="6">
        <v>0.91041666666666676</v>
      </c>
      <c r="I2608" s="85">
        <f t="shared" si="401"/>
        <v>50.000000000000142</v>
      </c>
      <c r="J2608" s="86">
        <f>I2608*Segmentos!$D$7*(AH2608%)*IF(ISNUMBER(AI2608),AI2608%,0)</f>
        <v>202200.00000000055</v>
      </c>
      <c r="K2608" s="86">
        <f>I2608*Segmentos!$D$7*(AL2608%)*IF(ISNUMBER(AM2608),AM2608%,0)</f>
        <v>191200.00000000052</v>
      </c>
      <c r="L2608" s="4"/>
      <c r="M2608" s="2">
        <v>0.97</v>
      </c>
      <c r="N2608" s="2">
        <v>3.5</v>
      </c>
      <c r="O2608" s="2">
        <v>27.9</v>
      </c>
      <c r="P2608" s="2">
        <v>88.571399999999997</v>
      </c>
      <c r="Q2608" s="2">
        <v>0.3</v>
      </c>
      <c r="R2608" s="2">
        <v>1.2</v>
      </c>
      <c r="S2608" s="2">
        <v>23.9</v>
      </c>
      <c r="T2608" s="2">
        <v>4.4924999999999997</v>
      </c>
      <c r="U2608" s="2">
        <v>0.25</v>
      </c>
      <c r="V2608" s="2">
        <v>0.9</v>
      </c>
      <c r="W2608" s="2">
        <v>27.4</v>
      </c>
      <c r="X2608" s="2">
        <v>4.7018000000000004</v>
      </c>
      <c r="Y2608" s="2">
        <v>0.27</v>
      </c>
      <c r="Z2608" s="2">
        <v>4.8</v>
      </c>
      <c r="AA2608" s="2">
        <v>5.8</v>
      </c>
      <c r="AB2608" s="2">
        <v>7.3958000000000004</v>
      </c>
      <c r="AC2608" s="2">
        <v>2.4</v>
      </c>
      <c r="AD2608" s="2">
        <v>5.0999999999999996</v>
      </c>
      <c r="AE2608" s="2">
        <v>46.8</v>
      </c>
      <c r="AF2608" s="2">
        <v>71.981399999999994</v>
      </c>
      <c r="AG2608" s="20">
        <v>1</v>
      </c>
      <c r="AH2608" s="20">
        <v>3</v>
      </c>
      <c r="AI2608" s="20">
        <v>33.700000000000003</v>
      </c>
      <c r="AJ2608" s="20">
        <v>43.060099999999998</v>
      </c>
      <c r="AK2608" s="18">
        <v>0.95</v>
      </c>
      <c r="AL2608" s="18">
        <v>4</v>
      </c>
      <c r="AM2608" s="18">
        <v>23.9</v>
      </c>
      <c r="AN2608" s="18">
        <v>45.511299999999999</v>
      </c>
      <c r="AO2608" s="2">
        <v>0.2</v>
      </c>
      <c r="AP2608" s="2">
        <v>0.5</v>
      </c>
      <c r="AQ2608" s="2">
        <v>39.4</v>
      </c>
      <c r="AR2608" s="2">
        <v>1.9944</v>
      </c>
      <c r="AS2608" s="2">
        <v>0.54</v>
      </c>
      <c r="AT2608" s="2">
        <v>1.6</v>
      </c>
      <c r="AU2608" s="2">
        <v>34.299999999999997</v>
      </c>
      <c r="AV2608" s="2">
        <v>10.747999999999999</v>
      </c>
      <c r="AW2608" s="2">
        <v>0.54</v>
      </c>
      <c r="AX2608" s="2">
        <v>3.2</v>
      </c>
      <c r="AY2608" s="2">
        <v>16.899999999999999</v>
      </c>
      <c r="AZ2608" s="2">
        <v>14.080299999999999</v>
      </c>
      <c r="BA2608" s="2">
        <v>1.77</v>
      </c>
      <c r="BB2608" s="2">
        <v>5.7</v>
      </c>
      <c r="BC2608" s="2">
        <v>31.1</v>
      </c>
      <c r="BD2608" s="2">
        <v>61.748800000000003</v>
      </c>
      <c r="BE2608" s="4" t="str">
        <f t="shared" si="402"/>
        <v>NO APLICA</v>
      </c>
      <c r="BF2608" s="4">
        <f t="shared" si="403"/>
        <v>0.96100000000000008</v>
      </c>
      <c r="BG2608">
        <f t="shared" si="404"/>
        <v>0.2</v>
      </c>
      <c r="BH2608">
        <f t="shared" si="405"/>
        <v>0.54</v>
      </c>
      <c r="BI2608">
        <f t="shared" si="406"/>
        <v>1.77</v>
      </c>
      <c r="BJ2608">
        <f t="shared" si="407"/>
        <v>0.95</v>
      </c>
      <c r="BK2608">
        <f t="shared" si="408"/>
        <v>1</v>
      </c>
      <c r="BL2608">
        <f t="shared" si="409"/>
        <v>4882.5000000000136</v>
      </c>
    </row>
    <row r="2609" spans="1:64" x14ac:dyDescent="0.2">
      <c r="A2609" s="1">
        <v>2607</v>
      </c>
      <c r="B2609" s="7" t="s">
        <v>134</v>
      </c>
      <c r="C2609" s="3">
        <v>40011</v>
      </c>
      <c r="D2609" s="4" t="s">
        <v>626</v>
      </c>
      <c r="E2609" s="4" t="s">
        <v>174</v>
      </c>
      <c r="F2609" s="5" t="str">
        <f t="shared" si="400"/>
        <v>V</v>
      </c>
      <c r="G2609" s="6">
        <v>0.91805555555555562</v>
      </c>
      <c r="H2609" s="6">
        <v>8.3333333333333332E-3</v>
      </c>
      <c r="I2609" s="85">
        <f t="shared" si="401"/>
        <v>129.99999999999991</v>
      </c>
      <c r="J2609" s="86">
        <f>I2609*Segmentos!$D$7*(AH2609%)*IF(ISNUMBER(AI2609),AI2609%,0)</f>
        <v>3607135.9999999972</v>
      </c>
      <c r="K2609" s="86">
        <f>I2609*Segmentos!$D$7*(AL2609%)*IF(ISNUMBER(AM2609),AM2609%,0)</f>
        <v>6297615.9999999953</v>
      </c>
      <c r="L2609" s="4"/>
      <c r="M2609" s="2">
        <v>9.66</v>
      </c>
      <c r="N2609" s="2">
        <v>25.4</v>
      </c>
      <c r="O2609" s="2">
        <v>38</v>
      </c>
      <c r="P2609" s="2">
        <v>79.502799999999993</v>
      </c>
      <c r="Q2609" s="2">
        <v>7.35</v>
      </c>
      <c r="R2609" s="2">
        <v>17.899999999999999</v>
      </c>
      <c r="S2609" s="2">
        <v>41.1</v>
      </c>
      <c r="T2609" s="2">
        <v>10.089600000000001</v>
      </c>
      <c r="U2609" s="2">
        <v>8.7200000000000006</v>
      </c>
      <c r="V2609" s="2">
        <v>22.4</v>
      </c>
      <c r="W2609" s="2">
        <v>39</v>
      </c>
      <c r="X2609" s="2">
        <v>15.051500000000001</v>
      </c>
      <c r="Y2609" s="2">
        <v>10.32</v>
      </c>
      <c r="Z2609" s="2">
        <v>28.7</v>
      </c>
      <c r="AA2609" s="2">
        <v>36</v>
      </c>
      <c r="AB2609" s="2">
        <v>25.0717</v>
      </c>
      <c r="AC2609" s="2">
        <v>10.84</v>
      </c>
      <c r="AD2609" s="2">
        <v>28.4</v>
      </c>
      <c r="AE2609" s="2">
        <v>38.200000000000003</v>
      </c>
      <c r="AF2609" s="2">
        <v>29.29</v>
      </c>
      <c r="AG2609" s="20">
        <v>6.93</v>
      </c>
      <c r="AH2609" s="20">
        <v>23.2</v>
      </c>
      <c r="AI2609" s="20">
        <v>29.9</v>
      </c>
      <c r="AJ2609" s="20">
        <v>27.072700000000001</v>
      </c>
      <c r="AK2609" s="18">
        <v>12.12</v>
      </c>
      <c r="AL2609" s="18">
        <v>27.4</v>
      </c>
      <c r="AM2609" s="18">
        <v>44.2</v>
      </c>
      <c r="AN2609" s="18">
        <v>52.430100000000003</v>
      </c>
      <c r="AO2609" s="2">
        <v>5.67</v>
      </c>
      <c r="AP2609" s="2">
        <v>16.600000000000001</v>
      </c>
      <c r="AQ2609" s="2">
        <v>34.1</v>
      </c>
      <c r="AR2609" s="2">
        <v>5.0964999999999998</v>
      </c>
      <c r="AS2609" s="2">
        <v>8.5299999999999994</v>
      </c>
      <c r="AT2609" s="2">
        <v>23.3</v>
      </c>
      <c r="AU2609" s="2">
        <v>36.5</v>
      </c>
      <c r="AV2609" s="2">
        <v>15.458500000000001</v>
      </c>
      <c r="AW2609" s="2">
        <v>10.84</v>
      </c>
      <c r="AX2609" s="2">
        <v>26.7</v>
      </c>
      <c r="AY2609" s="2">
        <v>40.6</v>
      </c>
      <c r="AZ2609" s="2">
        <v>25.656600000000001</v>
      </c>
      <c r="BA2609" s="2">
        <v>10.56</v>
      </c>
      <c r="BB2609" s="2">
        <v>28.2</v>
      </c>
      <c r="BC2609" s="2">
        <v>37.5</v>
      </c>
      <c r="BD2609" s="2">
        <v>33.291200000000003</v>
      </c>
      <c r="BE2609" s="4" t="str">
        <f t="shared" si="402"/>
        <v>ENTRETENIDO</v>
      </c>
      <c r="BF2609" s="4">
        <f t="shared" si="403"/>
        <v>9.2397999999999989</v>
      </c>
      <c r="BG2609">
        <f t="shared" si="404"/>
        <v>5.67</v>
      </c>
      <c r="BH2609">
        <f t="shared" si="405"/>
        <v>8.5299999999999994</v>
      </c>
      <c r="BI2609">
        <f t="shared" si="406"/>
        <v>10.84</v>
      </c>
      <c r="BJ2609">
        <f t="shared" si="407"/>
        <v>12.12</v>
      </c>
      <c r="BK2609">
        <f t="shared" si="408"/>
        <v>6.93</v>
      </c>
      <c r="BL2609">
        <f t="shared" si="409"/>
        <v>125475.99999999991</v>
      </c>
    </row>
    <row r="2610" spans="1:64" x14ac:dyDescent="0.2">
      <c r="A2610" s="1">
        <v>2608</v>
      </c>
      <c r="B2610" s="7" t="s">
        <v>47</v>
      </c>
      <c r="C2610" s="3">
        <v>40011</v>
      </c>
      <c r="D2610" s="4" t="s">
        <v>3</v>
      </c>
      <c r="E2610" s="4" t="s">
        <v>175</v>
      </c>
      <c r="F2610" s="5" t="str">
        <f t="shared" si="400"/>
        <v>V</v>
      </c>
      <c r="G2610" s="6">
        <v>0.91736111111111107</v>
      </c>
      <c r="H2610" s="6">
        <v>3.3333333333333333E-2</v>
      </c>
      <c r="I2610" s="85">
        <f t="shared" si="401"/>
        <v>167.00000000000006</v>
      </c>
      <c r="J2610" s="86">
        <f>I2610*Segmentos!$D$7*(AH2610%)*IF(ISNUMBER(AI2610),AI2610%,0)</f>
        <v>2096985.600000001</v>
      </c>
      <c r="K2610" s="86">
        <f>I2610*Segmentos!$D$7*(AL2610%)*IF(ISNUMBER(AM2610),AM2610%,0)</f>
        <v>4542533.6000000015</v>
      </c>
      <c r="L2610" s="4"/>
      <c r="M2610" s="2">
        <v>5.0599999999999996</v>
      </c>
      <c r="N2610" s="2">
        <v>25.1</v>
      </c>
      <c r="O2610" s="2">
        <v>20.2</v>
      </c>
      <c r="P2610" s="2">
        <v>88.959000000000003</v>
      </c>
      <c r="Q2610" s="2">
        <v>1.95</v>
      </c>
      <c r="R2610" s="2">
        <v>17.2</v>
      </c>
      <c r="S2610" s="2">
        <v>11.4</v>
      </c>
      <c r="T2610" s="2">
        <v>5.7332000000000001</v>
      </c>
      <c r="U2610" s="2">
        <v>4.75</v>
      </c>
      <c r="V2610" s="2">
        <v>26</v>
      </c>
      <c r="W2610" s="2">
        <v>18.3</v>
      </c>
      <c r="X2610" s="2">
        <v>17.488700000000001</v>
      </c>
      <c r="Y2610" s="2">
        <v>4.7</v>
      </c>
      <c r="Z2610" s="2">
        <v>28.4</v>
      </c>
      <c r="AA2610" s="2">
        <v>16.5</v>
      </c>
      <c r="AB2610" s="2">
        <v>24.379300000000001</v>
      </c>
      <c r="AC2610" s="2">
        <v>7.17</v>
      </c>
      <c r="AD2610" s="2">
        <v>25.5</v>
      </c>
      <c r="AE2610" s="2">
        <v>28.1</v>
      </c>
      <c r="AF2610" s="2">
        <v>41.357999999999997</v>
      </c>
      <c r="AG2610" s="20">
        <v>3.13</v>
      </c>
      <c r="AH2610" s="20">
        <v>21.8</v>
      </c>
      <c r="AI2610" s="20">
        <v>14.4</v>
      </c>
      <c r="AJ2610" s="20">
        <v>26.087800000000001</v>
      </c>
      <c r="AK2610" s="18">
        <v>6.8</v>
      </c>
      <c r="AL2610" s="18">
        <v>28.1</v>
      </c>
      <c r="AM2610" s="18">
        <v>24.2</v>
      </c>
      <c r="AN2610" s="18">
        <v>62.871299999999998</v>
      </c>
      <c r="AO2610" s="2">
        <v>3.44</v>
      </c>
      <c r="AP2610" s="2">
        <v>19.5</v>
      </c>
      <c r="AQ2610" s="2">
        <v>17.7</v>
      </c>
      <c r="AR2610" s="2">
        <v>6.6163999999999996</v>
      </c>
      <c r="AS2610" s="2">
        <v>4.88</v>
      </c>
      <c r="AT2610" s="2">
        <v>25.2</v>
      </c>
      <c r="AU2610" s="2">
        <v>19.3</v>
      </c>
      <c r="AV2610" s="2">
        <v>18.886299999999999</v>
      </c>
      <c r="AW2610" s="2">
        <v>5.46</v>
      </c>
      <c r="AX2610" s="2">
        <v>26.6</v>
      </c>
      <c r="AY2610" s="2">
        <v>20.5</v>
      </c>
      <c r="AZ2610" s="2">
        <v>27.585799999999999</v>
      </c>
      <c r="BA2610" s="2">
        <v>5.33</v>
      </c>
      <c r="BB2610" s="2">
        <v>25.4</v>
      </c>
      <c r="BC2610" s="2">
        <v>21</v>
      </c>
      <c r="BD2610" s="2">
        <v>35.870600000000003</v>
      </c>
      <c r="BE2610" s="4" t="str">
        <f t="shared" si="402"/>
        <v>ABURRIDO</v>
      </c>
      <c r="BF2610" s="4">
        <f t="shared" si="403"/>
        <v>5.0004</v>
      </c>
      <c r="BG2610">
        <f t="shared" si="404"/>
        <v>3.44</v>
      </c>
      <c r="BH2610">
        <f t="shared" si="405"/>
        <v>4.88</v>
      </c>
      <c r="BI2610">
        <f t="shared" si="406"/>
        <v>5.46</v>
      </c>
      <c r="BJ2610">
        <f t="shared" si="407"/>
        <v>6.8</v>
      </c>
      <c r="BK2610">
        <f t="shared" si="408"/>
        <v>3.13</v>
      </c>
      <c r="BL2610">
        <f t="shared" si="409"/>
        <v>84672.340000000026</v>
      </c>
    </row>
    <row r="2611" spans="1:64" x14ac:dyDescent="0.2">
      <c r="A2611" s="1">
        <v>2609</v>
      </c>
      <c r="B2611" s="7" t="s">
        <v>23</v>
      </c>
      <c r="C2611" s="3">
        <v>40011</v>
      </c>
      <c r="D2611" s="4" t="s">
        <v>629</v>
      </c>
      <c r="E2611" s="4" t="s">
        <v>170</v>
      </c>
      <c r="F2611" s="5" t="str">
        <f t="shared" si="400"/>
        <v>V</v>
      </c>
      <c r="G2611" s="6">
        <v>0.87569444444444444</v>
      </c>
      <c r="H2611" s="6">
        <v>0.9291666666666667</v>
      </c>
      <c r="I2611" s="85">
        <f t="shared" si="401"/>
        <v>77.000000000000043</v>
      </c>
      <c r="J2611" s="86">
        <f>I2611*Segmentos!$D$7*(AH2611%)*IF(ISNUMBER(AI2611),AI2611%,0)</f>
        <v>137706.8000000001</v>
      </c>
      <c r="K2611" s="86">
        <f>I2611*Segmentos!$D$7*(AL2611%)*IF(ISNUMBER(AM2611),AM2611%,0)</f>
        <v>185292.8000000001</v>
      </c>
      <c r="L2611" s="4"/>
      <c r="M2611" s="2">
        <v>0.53</v>
      </c>
      <c r="N2611" s="2">
        <v>2.5</v>
      </c>
      <c r="O2611" s="2">
        <v>21.2</v>
      </c>
      <c r="P2611" s="2">
        <v>53.017899999999997</v>
      </c>
      <c r="Q2611" s="2">
        <v>7.0000000000000007E-2</v>
      </c>
      <c r="R2611" s="2">
        <v>1</v>
      </c>
      <c r="S2611" s="2">
        <v>7.2</v>
      </c>
      <c r="T2611" s="2">
        <v>1.1545000000000001</v>
      </c>
      <c r="U2611" s="2">
        <v>0.19</v>
      </c>
      <c r="V2611" s="2">
        <v>1.7</v>
      </c>
      <c r="W2611" s="2">
        <v>11.1</v>
      </c>
      <c r="X2611" s="2">
        <v>4.0453999999999999</v>
      </c>
      <c r="Y2611" s="2">
        <v>1.1599999999999999</v>
      </c>
      <c r="Z2611" s="2">
        <v>3.8</v>
      </c>
      <c r="AA2611" s="2">
        <v>30.6</v>
      </c>
      <c r="AB2611" s="2">
        <v>34.091000000000001</v>
      </c>
      <c r="AC2611" s="2">
        <v>0.42</v>
      </c>
      <c r="AD2611" s="2">
        <v>2.6</v>
      </c>
      <c r="AE2611" s="2">
        <v>15.9</v>
      </c>
      <c r="AF2611" s="2">
        <v>13.7271</v>
      </c>
      <c r="AG2611" s="20">
        <v>0.44</v>
      </c>
      <c r="AH2611" s="20">
        <v>1.7</v>
      </c>
      <c r="AI2611" s="20">
        <v>26.3</v>
      </c>
      <c r="AJ2611" s="20">
        <v>20.927800000000001</v>
      </c>
      <c r="AK2611" s="18">
        <v>0.61</v>
      </c>
      <c r="AL2611" s="18">
        <v>3.2</v>
      </c>
      <c r="AM2611" s="18">
        <v>18.8</v>
      </c>
      <c r="AN2611" s="18">
        <v>32.0901</v>
      </c>
      <c r="AO2611" s="2">
        <v>0.09</v>
      </c>
      <c r="AP2611" s="2">
        <v>1</v>
      </c>
      <c r="AQ2611" s="2">
        <v>8.8000000000000007</v>
      </c>
      <c r="AR2611" s="2">
        <v>0.94710000000000005</v>
      </c>
      <c r="AS2611" s="2">
        <v>0.55000000000000004</v>
      </c>
      <c r="AT2611" s="2">
        <v>1.2</v>
      </c>
      <c r="AU2611" s="2">
        <v>45</v>
      </c>
      <c r="AV2611" s="2">
        <v>12.136200000000001</v>
      </c>
      <c r="AW2611" s="2">
        <v>0.88</v>
      </c>
      <c r="AX2611" s="2">
        <v>3.5</v>
      </c>
      <c r="AY2611" s="2">
        <v>25.4</v>
      </c>
      <c r="AZ2611" s="2">
        <v>25.376799999999999</v>
      </c>
      <c r="BA2611" s="2">
        <v>0.38</v>
      </c>
      <c r="BB2611" s="2">
        <v>2.9</v>
      </c>
      <c r="BC2611" s="2">
        <v>13</v>
      </c>
      <c r="BD2611" s="2">
        <v>14.5578</v>
      </c>
      <c r="BE2611" s="4" t="str">
        <f t="shared" si="402"/>
        <v>ABURRIDO</v>
      </c>
      <c r="BF2611" s="4">
        <f t="shared" si="403"/>
        <v>0.60140000000000005</v>
      </c>
      <c r="BG2611">
        <f t="shared" si="404"/>
        <v>0.09</v>
      </c>
      <c r="BH2611">
        <f t="shared" si="405"/>
        <v>0.55000000000000004</v>
      </c>
      <c r="BI2611">
        <f t="shared" si="406"/>
        <v>0.88</v>
      </c>
      <c r="BJ2611">
        <f t="shared" si="407"/>
        <v>0.61</v>
      </c>
      <c r="BK2611">
        <f t="shared" si="408"/>
        <v>0.44</v>
      </c>
      <c r="BL2611">
        <f t="shared" si="409"/>
        <v>4081.0000000000023</v>
      </c>
    </row>
    <row r="2612" spans="1:64" x14ac:dyDescent="0.2">
      <c r="A2612" s="1">
        <v>2610</v>
      </c>
      <c r="B2612" s="7" t="s">
        <v>25</v>
      </c>
      <c r="C2612" s="3">
        <v>40011</v>
      </c>
      <c r="D2612" s="4" t="s">
        <v>629</v>
      </c>
      <c r="E2612" s="4" t="s">
        <v>171</v>
      </c>
      <c r="F2612" s="5" t="str">
        <f t="shared" si="400"/>
        <v>V</v>
      </c>
      <c r="G2612" s="6">
        <v>0.875</v>
      </c>
      <c r="H2612" s="6">
        <v>0.87569444444444444</v>
      </c>
      <c r="I2612" s="85">
        <f t="shared" si="401"/>
        <v>0.99999999999999645</v>
      </c>
      <c r="J2612" s="86">
        <f>I2612*Segmentos!$D$7*(AH2612%)*IF(ISNUMBER(AI2612),AI2612%,0)</f>
        <v>1999.999999999993</v>
      </c>
      <c r="K2612" s="86">
        <f>I2612*Segmentos!$D$7*(AL2612%)*IF(ISNUMBER(AM2612),AM2612%,0)</f>
        <v>4799.9999999999836</v>
      </c>
      <c r="L2612" s="4"/>
      <c r="M2612" s="2">
        <v>0.85</v>
      </c>
      <c r="N2612" s="2">
        <v>0.9</v>
      </c>
      <c r="O2612" s="2">
        <v>100</v>
      </c>
      <c r="P2612" s="2">
        <v>88.627899999999997</v>
      </c>
      <c r="Q2612" s="2">
        <v>0</v>
      </c>
      <c r="R2612" s="2">
        <v>0</v>
      </c>
      <c r="S2612" s="8" t="s">
        <v>577</v>
      </c>
      <c r="T2612" s="2">
        <v>0</v>
      </c>
      <c r="U2612" s="2">
        <v>0.15</v>
      </c>
      <c r="V2612" s="2">
        <v>0.1</v>
      </c>
      <c r="W2612" s="2">
        <v>100</v>
      </c>
      <c r="X2612" s="2">
        <v>3.1848000000000001</v>
      </c>
      <c r="Y2612" s="2">
        <v>1</v>
      </c>
      <c r="Z2612" s="2">
        <v>1</v>
      </c>
      <c r="AA2612" s="2">
        <v>100</v>
      </c>
      <c r="AB2612" s="2">
        <v>30.524100000000001</v>
      </c>
      <c r="AC2612" s="2">
        <v>1.61</v>
      </c>
      <c r="AD2612" s="2">
        <v>1.6</v>
      </c>
      <c r="AE2612" s="2">
        <v>100</v>
      </c>
      <c r="AF2612" s="2">
        <v>54.918900000000001</v>
      </c>
      <c r="AG2612" s="20">
        <v>0.52</v>
      </c>
      <c r="AH2612" s="20">
        <v>0.5</v>
      </c>
      <c r="AI2612" s="20">
        <v>100</v>
      </c>
      <c r="AJ2612" s="20">
        <v>25.7</v>
      </c>
      <c r="AK2612" s="18">
        <v>1.1499999999999999</v>
      </c>
      <c r="AL2612" s="18">
        <v>1.2</v>
      </c>
      <c r="AM2612" s="18">
        <v>100</v>
      </c>
      <c r="AN2612" s="18">
        <v>62.927799999999998</v>
      </c>
      <c r="AO2612" s="2">
        <v>0.6</v>
      </c>
      <c r="AP2612" s="2">
        <v>0.6</v>
      </c>
      <c r="AQ2612" s="2">
        <v>100</v>
      </c>
      <c r="AR2612" s="2">
        <v>6.8478000000000003</v>
      </c>
      <c r="AS2612" s="2">
        <v>0.46</v>
      </c>
      <c r="AT2612" s="2">
        <v>0.5</v>
      </c>
      <c r="AU2612" s="2">
        <v>100</v>
      </c>
      <c r="AV2612" s="2">
        <v>10.425700000000001</v>
      </c>
      <c r="AW2612" s="2">
        <v>0.99</v>
      </c>
      <c r="AX2612" s="2">
        <v>1</v>
      </c>
      <c r="AY2612" s="2">
        <v>100</v>
      </c>
      <c r="AZ2612" s="2">
        <v>29.517900000000001</v>
      </c>
      <c r="BA2612" s="2">
        <v>1.05</v>
      </c>
      <c r="BB2612" s="2">
        <v>1.1000000000000001</v>
      </c>
      <c r="BC2612" s="2">
        <v>100</v>
      </c>
      <c r="BD2612" s="2">
        <v>41.836399999999998</v>
      </c>
      <c r="BE2612" s="4" t="str">
        <f t="shared" si="402"/>
        <v>NO APLICA</v>
      </c>
      <c r="BF2612" s="4">
        <f t="shared" si="403"/>
        <v>0.73860000000000003</v>
      </c>
      <c r="BG2612">
        <f t="shared" si="404"/>
        <v>0.6</v>
      </c>
      <c r="BH2612">
        <f t="shared" si="405"/>
        <v>0.46</v>
      </c>
      <c r="BI2612">
        <f t="shared" si="406"/>
        <v>1.05</v>
      </c>
      <c r="BJ2612">
        <f t="shared" si="407"/>
        <v>1.1499999999999999</v>
      </c>
      <c r="BK2612">
        <f t="shared" si="408"/>
        <v>0.52</v>
      </c>
      <c r="BL2612">
        <f t="shared" si="409"/>
        <v>89.999999999999687</v>
      </c>
    </row>
    <row r="2613" spans="1:64" x14ac:dyDescent="0.2">
      <c r="A2613" s="1">
        <v>2611</v>
      </c>
      <c r="B2613" s="7" t="s">
        <v>32</v>
      </c>
      <c r="C2613" s="3">
        <v>40011</v>
      </c>
      <c r="D2613" s="4" t="s">
        <v>628</v>
      </c>
      <c r="E2613" s="4" t="s">
        <v>164</v>
      </c>
      <c r="F2613" s="5" t="str">
        <f t="shared" si="400"/>
        <v>V</v>
      </c>
      <c r="G2613" s="6">
        <v>0.91388888888888886</v>
      </c>
      <c r="H2613" s="6">
        <v>0.91666666666666663</v>
      </c>
      <c r="I2613" s="85">
        <f t="shared" si="401"/>
        <v>3.9999999999999858</v>
      </c>
      <c r="J2613" s="86">
        <f>I2613*Segmentos!$D$7*(AH2613%)*IF(ISNUMBER(AI2613),AI2613%,0)</f>
        <v>7628.7999999999738</v>
      </c>
      <c r="K2613" s="86">
        <f>I2613*Segmentos!$D$7*(AL2613%)*IF(ISNUMBER(AM2613),AM2613%,0)</f>
        <v>8366.3999999999705</v>
      </c>
      <c r="L2613" s="4"/>
      <c r="M2613" s="2">
        <v>0.5</v>
      </c>
      <c r="N2613" s="2">
        <v>0.9</v>
      </c>
      <c r="O2613" s="2">
        <v>58.8</v>
      </c>
      <c r="P2613" s="2">
        <v>100</v>
      </c>
      <c r="Q2613" s="2">
        <v>0.39</v>
      </c>
      <c r="R2613" s="2">
        <v>0.5</v>
      </c>
      <c r="S2613" s="2">
        <v>75.599999999999994</v>
      </c>
      <c r="T2613" s="2">
        <v>13.042</v>
      </c>
      <c r="U2613" s="2">
        <v>0</v>
      </c>
      <c r="V2613" s="2">
        <v>0</v>
      </c>
      <c r="W2613" s="8" t="s">
        <v>577</v>
      </c>
      <c r="X2613" s="2">
        <v>0</v>
      </c>
      <c r="Y2613" s="2">
        <v>0.34</v>
      </c>
      <c r="Z2613" s="2">
        <v>0.5</v>
      </c>
      <c r="AA2613" s="2">
        <v>66.099999999999994</v>
      </c>
      <c r="AB2613" s="2">
        <v>19.933599999999998</v>
      </c>
      <c r="AC2613" s="2">
        <v>1.03</v>
      </c>
      <c r="AD2613" s="2">
        <v>1.9</v>
      </c>
      <c r="AE2613" s="2">
        <v>54.7</v>
      </c>
      <c r="AF2613" s="2">
        <v>67.0244</v>
      </c>
      <c r="AG2613" s="20">
        <v>0.51</v>
      </c>
      <c r="AH2613" s="20">
        <v>0.8</v>
      </c>
      <c r="AI2613" s="20">
        <v>59.6</v>
      </c>
      <c r="AJ2613" s="20">
        <v>47.493600000000001</v>
      </c>
      <c r="AK2613" s="18">
        <v>0.5</v>
      </c>
      <c r="AL2613" s="18">
        <v>0.9</v>
      </c>
      <c r="AM2613" s="18">
        <v>58.1</v>
      </c>
      <c r="AN2613" s="18">
        <v>52.506399999999999</v>
      </c>
      <c r="AO2613" s="2">
        <v>0.08</v>
      </c>
      <c r="AP2613" s="2">
        <v>0.1</v>
      </c>
      <c r="AQ2613" s="2">
        <v>100</v>
      </c>
      <c r="AR2613" s="2">
        <v>1.8111999999999999</v>
      </c>
      <c r="AS2613" s="2">
        <v>7.0000000000000007E-2</v>
      </c>
      <c r="AT2613" s="2">
        <v>0.3</v>
      </c>
      <c r="AU2613" s="2">
        <v>25</v>
      </c>
      <c r="AV2613" s="2">
        <v>2.8502000000000001</v>
      </c>
      <c r="AW2613" s="2">
        <v>0.42</v>
      </c>
      <c r="AX2613" s="2">
        <v>1.2</v>
      </c>
      <c r="AY2613" s="2">
        <v>36.5</v>
      </c>
      <c r="AZ2613" s="2">
        <v>24.214200000000002</v>
      </c>
      <c r="BA2613" s="2">
        <v>0.94</v>
      </c>
      <c r="BB2613" s="2">
        <v>1.2</v>
      </c>
      <c r="BC2613" s="2">
        <v>78.599999999999994</v>
      </c>
      <c r="BD2613" s="2">
        <v>71.124300000000005</v>
      </c>
      <c r="BE2613" s="4" t="str">
        <f t="shared" si="402"/>
        <v>NO APLICA</v>
      </c>
      <c r="BF2613" s="4">
        <f t="shared" si="403"/>
        <v>0.41879999999999995</v>
      </c>
      <c r="BG2613">
        <f t="shared" si="404"/>
        <v>0.08</v>
      </c>
      <c r="BH2613">
        <f t="shared" si="405"/>
        <v>7.0000000000000007E-2</v>
      </c>
      <c r="BI2613">
        <f t="shared" si="406"/>
        <v>0.94</v>
      </c>
      <c r="BJ2613">
        <f t="shared" si="407"/>
        <v>0.5</v>
      </c>
      <c r="BK2613">
        <f t="shared" si="408"/>
        <v>0.51</v>
      </c>
      <c r="BL2613">
        <f t="shared" si="409"/>
        <v>211.67999999999924</v>
      </c>
    </row>
    <row r="2614" spans="1:64" x14ac:dyDescent="0.2">
      <c r="A2614" s="1">
        <v>2612</v>
      </c>
      <c r="B2614" s="7" t="s">
        <v>19</v>
      </c>
      <c r="C2614" s="3">
        <v>40011</v>
      </c>
      <c r="D2614" s="4" t="s">
        <v>17</v>
      </c>
      <c r="E2614" s="4" t="s">
        <v>166</v>
      </c>
      <c r="F2614" s="5" t="str">
        <f t="shared" si="400"/>
        <v>V</v>
      </c>
      <c r="G2614" s="6">
        <v>0.9145833333333333</v>
      </c>
      <c r="H2614" s="6">
        <v>0.91666666666666663</v>
      </c>
      <c r="I2614" s="85">
        <f t="shared" si="401"/>
        <v>2.9999999999999893</v>
      </c>
      <c r="J2614" s="86">
        <f>I2614*Segmentos!$D$7*(AH2614%)*IF(ISNUMBER(AI2614),AI2614%,0)</f>
        <v>5510.3999999999787</v>
      </c>
      <c r="K2614" s="86">
        <f>I2614*Segmentos!$D$7*(AL2614%)*IF(ISNUMBER(AM2614),AM2614%,0)</f>
        <v>6767.9999999999754</v>
      </c>
      <c r="L2614" s="4"/>
      <c r="M2614" s="2">
        <v>0.51</v>
      </c>
      <c r="N2614" s="2">
        <v>0.9</v>
      </c>
      <c r="O2614" s="2">
        <v>59.7</v>
      </c>
      <c r="P2614" s="2">
        <v>92.005700000000004</v>
      </c>
      <c r="Q2614" s="2">
        <v>0.36</v>
      </c>
      <c r="R2614" s="2">
        <v>0.4</v>
      </c>
      <c r="S2614" s="2">
        <v>100</v>
      </c>
      <c r="T2614" s="2">
        <v>10.7911</v>
      </c>
      <c r="U2614" s="2">
        <v>0</v>
      </c>
      <c r="V2614" s="2">
        <v>0</v>
      </c>
      <c r="W2614" s="8" t="s">
        <v>577</v>
      </c>
      <c r="X2614" s="2">
        <v>0</v>
      </c>
      <c r="Y2614" s="2">
        <v>0.85</v>
      </c>
      <c r="Z2614" s="2">
        <v>1.1000000000000001</v>
      </c>
      <c r="AA2614" s="2">
        <v>76.099999999999994</v>
      </c>
      <c r="AB2614" s="2">
        <v>44.905299999999997</v>
      </c>
      <c r="AC2614" s="2">
        <v>0.61</v>
      </c>
      <c r="AD2614" s="2">
        <v>1.4</v>
      </c>
      <c r="AE2614" s="2">
        <v>43.1</v>
      </c>
      <c r="AF2614" s="2">
        <v>36.309399999999997</v>
      </c>
      <c r="AG2614" s="20">
        <v>0.43</v>
      </c>
      <c r="AH2614" s="20">
        <v>0.7</v>
      </c>
      <c r="AI2614" s="20">
        <v>65.599999999999994</v>
      </c>
      <c r="AJ2614" s="20">
        <v>36.377499999999998</v>
      </c>
      <c r="AK2614" s="18">
        <v>0.59</v>
      </c>
      <c r="AL2614" s="18">
        <v>1</v>
      </c>
      <c r="AM2614" s="18">
        <v>56.4</v>
      </c>
      <c r="AN2614" s="18">
        <v>55.6282</v>
      </c>
      <c r="AO2614" s="2">
        <v>0.03</v>
      </c>
      <c r="AP2614" s="2">
        <v>0.1</v>
      </c>
      <c r="AQ2614" s="2">
        <v>33.299999999999997</v>
      </c>
      <c r="AR2614" s="2">
        <v>0.63119999999999998</v>
      </c>
      <c r="AS2614" s="2">
        <v>0</v>
      </c>
      <c r="AT2614" s="2">
        <v>0</v>
      </c>
      <c r="AU2614" s="8" t="s">
        <v>577</v>
      </c>
      <c r="AV2614" s="2">
        <v>0</v>
      </c>
      <c r="AW2614" s="2">
        <v>0.81</v>
      </c>
      <c r="AX2614" s="2">
        <v>1.2</v>
      </c>
      <c r="AY2614" s="2">
        <v>66</v>
      </c>
      <c r="AZ2614" s="2">
        <v>41.698799999999999</v>
      </c>
      <c r="BA2614" s="2">
        <v>0.72</v>
      </c>
      <c r="BB2614" s="2">
        <v>1.3</v>
      </c>
      <c r="BC2614" s="2">
        <v>55.8</v>
      </c>
      <c r="BD2614" s="2">
        <v>49.675800000000002</v>
      </c>
      <c r="BE2614" s="4" t="str">
        <f t="shared" si="402"/>
        <v>NO APLICA</v>
      </c>
      <c r="BF2614" s="4">
        <f t="shared" si="403"/>
        <v>0.35120000000000001</v>
      </c>
      <c r="BG2614">
        <f t="shared" si="404"/>
        <v>0.03</v>
      </c>
      <c r="BH2614">
        <f t="shared" si="405"/>
        <v>0</v>
      </c>
      <c r="BI2614">
        <f t="shared" si="406"/>
        <v>0.81</v>
      </c>
      <c r="BJ2614">
        <f t="shared" si="407"/>
        <v>0.59</v>
      </c>
      <c r="BK2614">
        <f t="shared" si="408"/>
        <v>0.43</v>
      </c>
      <c r="BL2614">
        <f t="shared" si="409"/>
        <v>161.18999999999943</v>
      </c>
    </row>
    <row r="2615" spans="1:64" x14ac:dyDescent="0.2">
      <c r="A2615" s="1">
        <v>2613</v>
      </c>
      <c r="B2615" s="7" t="s">
        <v>2</v>
      </c>
      <c r="C2615" s="3">
        <v>40011</v>
      </c>
      <c r="D2615" s="4" t="s">
        <v>627</v>
      </c>
      <c r="E2615" s="4" t="s">
        <v>164</v>
      </c>
      <c r="F2615" s="5" t="str">
        <f t="shared" si="400"/>
        <v>V</v>
      </c>
      <c r="G2615" s="6">
        <v>0.87291666666666667</v>
      </c>
      <c r="H2615" s="6">
        <v>0.91388888888888886</v>
      </c>
      <c r="I2615" s="85">
        <f t="shared" si="401"/>
        <v>58.99999999999995</v>
      </c>
      <c r="J2615" s="86">
        <f>I2615*Segmentos!$D$7*(AH2615%)*IF(ISNUMBER(AI2615),AI2615%,0)</f>
        <v>924388.39999999932</v>
      </c>
      <c r="K2615" s="86">
        <f>I2615*Segmentos!$D$7*(AL2615%)*IF(ISNUMBER(AM2615),AM2615%,0)</f>
        <v>843298.79999999923</v>
      </c>
      <c r="L2615" s="4"/>
      <c r="M2615" s="2">
        <v>3.72</v>
      </c>
      <c r="N2615" s="2">
        <v>13</v>
      </c>
      <c r="O2615" s="2">
        <v>28.7</v>
      </c>
      <c r="P2615" s="2">
        <v>77.467200000000005</v>
      </c>
      <c r="Q2615" s="2">
        <v>2.96</v>
      </c>
      <c r="R2615" s="2">
        <v>7.7</v>
      </c>
      <c r="S2615" s="2">
        <v>38.6</v>
      </c>
      <c r="T2615" s="2">
        <v>10.2652</v>
      </c>
      <c r="U2615" s="2">
        <v>3.29</v>
      </c>
      <c r="V2615" s="2">
        <v>10.8</v>
      </c>
      <c r="W2615" s="2">
        <v>30.6</v>
      </c>
      <c r="X2615" s="2">
        <v>14.359</v>
      </c>
      <c r="Y2615" s="2">
        <v>3.96</v>
      </c>
      <c r="Z2615" s="2">
        <v>14.5</v>
      </c>
      <c r="AA2615" s="2">
        <v>27.4</v>
      </c>
      <c r="AB2615" s="2">
        <v>24.319099999999999</v>
      </c>
      <c r="AC2615" s="2">
        <v>4.18</v>
      </c>
      <c r="AD2615" s="2">
        <v>15.7</v>
      </c>
      <c r="AE2615" s="2">
        <v>26.6</v>
      </c>
      <c r="AF2615" s="2">
        <v>28.523900000000001</v>
      </c>
      <c r="AG2615" s="20">
        <v>3.9</v>
      </c>
      <c r="AH2615" s="20">
        <v>13.1</v>
      </c>
      <c r="AI2615" s="20">
        <v>29.9</v>
      </c>
      <c r="AJ2615" s="20">
        <v>38.502899999999997</v>
      </c>
      <c r="AK2615" s="18">
        <v>3.56</v>
      </c>
      <c r="AL2615" s="18">
        <v>12.9</v>
      </c>
      <c r="AM2615" s="18">
        <v>27.7</v>
      </c>
      <c r="AN2615" s="18">
        <v>38.964300000000001</v>
      </c>
      <c r="AO2615" s="2">
        <v>3.28</v>
      </c>
      <c r="AP2615" s="2">
        <v>12.2</v>
      </c>
      <c r="AQ2615" s="2">
        <v>26.9</v>
      </c>
      <c r="AR2615" s="2">
        <v>7.4603999999999999</v>
      </c>
      <c r="AS2615" s="2">
        <v>3.04</v>
      </c>
      <c r="AT2615" s="2">
        <v>10.3</v>
      </c>
      <c r="AU2615" s="2">
        <v>29.6</v>
      </c>
      <c r="AV2615" s="2">
        <v>13.936400000000001</v>
      </c>
      <c r="AW2615" s="2">
        <v>2.86</v>
      </c>
      <c r="AX2615" s="2">
        <v>12.3</v>
      </c>
      <c r="AY2615" s="2">
        <v>23.2</v>
      </c>
      <c r="AZ2615" s="2">
        <v>17.113399999999999</v>
      </c>
      <c r="BA2615" s="2">
        <v>4.8899999999999997</v>
      </c>
      <c r="BB2615" s="2">
        <v>15.2</v>
      </c>
      <c r="BC2615" s="2">
        <v>32.200000000000003</v>
      </c>
      <c r="BD2615" s="2">
        <v>38.956899999999997</v>
      </c>
      <c r="BE2615" s="4" t="str">
        <f t="shared" si="402"/>
        <v>NO APLICA</v>
      </c>
      <c r="BF2615" s="4">
        <f t="shared" si="403"/>
        <v>3.7501999999999995</v>
      </c>
      <c r="BG2615">
        <f t="shared" si="404"/>
        <v>3.28</v>
      </c>
      <c r="BH2615">
        <f t="shared" si="405"/>
        <v>3.04</v>
      </c>
      <c r="BI2615">
        <f t="shared" si="406"/>
        <v>4.8899999999999997</v>
      </c>
      <c r="BJ2615">
        <f t="shared" si="407"/>
        <v>3.56</v>
      </c>
      <c r="BK2615">
        <f t="shared" si="408"/>
        <v>3.9</v>
      </c>
      <c r="BL2615">
        <f t="shared" si="409"/>
        <v>22012.89999999998</v>
      </c>
    </row>
    <row r="2616" spans="1:64" x14ac:dyDescent="0.2">
      <c r="A2616" s="1">
        <v>2614</v>
      </c>
      <c r="B2616" s="7" t="s">
        <v>16</v>
      </c>
      <c r="C2616" s="3">
        <v>40011</v>
      </c>
      <c r="D2616" s="4" t="s">
        <v>626</v>
      </c>
      <c r="E2616" s="4" t="s">
        <v>166</v>
      </c>
      <c r="F2616" s="5" t="str">
        <f t="shared" si="400"/>
        <v>V</v>
      </c>
      <c r="G2616" s="6">
        <v>0.9145833333333333</v>
      </c>
      <c r="H2616" s="6">
        <v>0.91805555555555562</v>
      </c>
      <c r="I2616" s="85">
        <f t="shared" si="401"/>
        <v>5.0000000000001421</v>
      </c>
      <c r="J2616" s="86">
        <f>I2616*Segmentos!$D$7*(AH2616%)*IF(ISNUMBER(AI2616),AI2616%,0)</f>
        <v>171680.00000000486</v>
      </c>
      <c r="K2616" s="86">
        <f>I2616*Segmentos!$D$7*(AL2616%)*IF(ISNUMBER(AM2616),AM2616%,0)</f>
        <v>220320.00000000626</v>
      </c>
      <c r="L2616" s="4"/>
      <c r="M2616" s="2">
        <v>9.8800000000000008</v>
      </c>
      <c r="N2616" s="2">
        <v>12.6</v>
      </c>
      <c r="O2616" s="2">
        <v>78.2</v>
      </c>
      <c r="P2616" s="2">
        <v>84.950100000000006</v>
      </c>
      <c r="Q2616" s="2">
        <v>3.9</v>
      </c>
      <c r="R2616" s="2">
        <v>5.3</v>
      </c>
      <c r="S2616" s="2">
        <v>73.900000000000006</v>
      </c>
      <c r="T2616" s="2">
        <v>5.6006999999999998</v>
      </c>
      <c r="U2616" s="2">
        <v>6.59</v>
      </c>
      <c r="V2616" s="2">
        <v>8.5</v>
      </c>
      <c r="W2616" s="2">
        <v>77.099999999999994</v>
      </c>
      <c r="X2616" s="2">
        <v>11.8872</v>
      </c>
      <c r="Y2616" s="2">
        <v>9.36</v>
      </c>
      <c r="Z2616" s="2">
        <v>13.2</v>
      </c>
      <c r="AA2616" s="2">
        <v>70.8</v>
      </c>
      <c r="AB2616" s="2">
        <v>23.761199999999999</v>
      </c>
      <c r="AC2616" s="2">
        <v>15.48</v>
      </c>
      <c r="AD2616" s="2">
        <v>18.399999999999999</v>
      </c>
      <c r="AE2616" s="2">
        <v>84.1</v>
      </c>
      <c r="AF2616" s="2">
        <v>43.701000000000001</v>
      </c>
      <c r="AG2616" s="20">
        <v>8.6</v>
      </c>
      <c r="AH2616" s="20">
        <v>11.6</v>
      </c>
      <c r="AI2616" s="20">
        <v>74</v>
      </c>
      <c r="AJ2616" s="20">
        <v>35.1128</v>
      </c>
      <c r="AK2616" s="18">
        <v>11.02</v>
      </c>
      <c r="AL2616" s="18">
        <v>13.5</v>
      </c>
      <c r="AM2616" s="18">
        <v>81.599999999999994</v>
      </c>
      <c r="AN2616" s="18">
        <v>49.837400000000002</v>
      </c>
      <c r="AO2616" s="2">
        <v>4.7699999999999996</v>
      </c>
      <c r="AP2616" s="2">
        <v>6.6</v>
      </c>
      <c r="AQ2616" s="2">
        <v>72.2</v>
      </c>
      <c r="AR2616" s="2">
        <v>4.4874999999999998</v>
      </c>
      <c r="AS2616" s="2">
        <v>7.51</v>
      </c>
      <c r="AT2616" s="2">
        <v>8.9</v>
      </c>
      <c r="AU2616" s="2">
        <v>84.2</v>
      </c>
      <c r="AV2616" s="2">
        <v>14.225899999999999</v>
      </c>
      <c r="AW2616" s="2">
        <v>9.5299999999999994</v>
      </c>
      <c r="AX2616" s="2">
        <v>11.9</v>
      </c>
      <c r="AY2616" s="2">
        <v>79.8</v>
      </c>
      <c r="AZ2616" s="2">
        <v>23.5747</v>
      </c>
      <c r="BA2616" s="2">
        <v>12.95</v>
      </c>
      <c r="BB2616" s="2">
        <v>17</v>
      </c>
      <c r="BC2616" s="2">
        <v>76.3</v>
      </c>
      <c r="BD2616" s="2">
        <v>42.662100000000002</v>
      </c>
      <c r="BE2616" s="4" t="str">
        <f t="shared" si="402"/>
        <v>NO APLICA</v>
      </c>
      <c r="BF2616" s="4">
        <f t="shared" si="403"/>
        <v>9.3764000000000003</v>
      </c>
      <c r="BG2616">
        <f t="shared" si="404"/>
        <v>4.7699999999999996</v>
      </c>
      <c r="BH2616">
        <f t="shared" si="405"/>
        <v>7.51</v>
      </c>
      <c r="BI2616">
        <f t="shared" si="406"/>
        <v>12.95</v>
      </c>
      <c r="BJ2616">
        <f t="shared" si="407"/>
        <v>11.02</v>
      </c>
      <c r="BK2616">
        <f t="shared" si="408"/>
        <v>8.6</v>
      </c>
      <c r="BL2616">
        <f t="shared" si="409"/>
        <v>4926.6000000001404</v>
      </c>
    </row>
    <row r="2617" spans="1:64" x14ac:dyDescent="0.2">
      <c r="A2617" s="1">
        <v>2615</v>
      </c>
      <c r="B2617" s="7" t="s">
        <v>22</v>
      </c>
      <c r="C2617" s="3">
        <v>40011</v>
      </c>
      <c r="D2617" s="4" t="s">
        <v>629</v>
      </c>
      <c r="E2617" s="4" t="s">
        <v>164</v>
      </c>
      <c r="F2617" s="5" t="str">
        <f t="shared" si="400"/>
        <v>V</v>
      </c>
      <c r="G2617" s="6">
        <v>0.83194444444444438</v>
      </c>
      <c r="H2617" s="6">
        <v>0.875</v>
      </c>
      <c r="I2617" s="85">
        <f t="shared" si="401"/>
        <v>62.000000000000099</v>
      </c>
      <c r="J2617" s="86">
        <f>I2617*Segmentos!$D$7*(AH2617%)*IF(ISNUMBER(AI2617),AI2617%,0)</f>
        <v>373736.00000000058</v>
      </c>
      <c r="K2617" s="86">
        <f>I2617*Segmentos!$D$7*(AL2617%)*IF(ISNUMBER(AM2617),AM2617%,0)</f>
        <v>585676.80000000098</v>
      </c>
      <c r="L2617" s="4"/>
      <c r="M2617" s="2">
        <v>1.96</v>
      </c>
      <c r="N2617" s="2">
        <v>6</v>
      </c>
      <c r="O2617" s="2">
        <v>32.700000000000003</v>
      </c>
      <c r="P2617" s="2">
        <v>99.054199999999994</v>
      </c>
      <c r="Q2617" s="2">
        <v>0.52</v>
      </c>
      <c r="R2617" s="2">
        <v>1.6</v>
      </c>
      <c r="S2617" s="2">
        <v>33.299999999999997</v>
      </c>
      <c r="T2617" s="2">
        <v>4.3764000000000003</v>
      </c>
      <c r="U2617" s="2">
        <v>0.59</v>
      </c>
      <c r="V2617" s="2">
        <v>2.2999999999999998</v>
      </c>
      <c r="W2617" s="2">
        <v>25</v>
      </c>
      <c r="X2617" s="2">
        <v>6.2046999999999999</v>
      </c>
      <c r="Y2617" s="2">
        <v>0.67</v>
      </c>
      <c r="Z2617" s="2">
        <v>3.8</v>
      </c>
      <c r="AA2617" s="2">
        <v>18</v>
      </c>
      <c r="AB2617" s="2">
        <v>10.0707</v>
      </c>
      <c r="AC2617" s="2">
        <v>4.7300000000000004</v>
      </c>
      <c r="AD2617" s="2">
        <v>12.6</v>
      </c>
      <c r="AE2617" s="2">
        <v>37.5</v>
      </c>
      <c r="AF2617" s="2">
        <v>78.4024</v>
      </c>
      <c r="AG2617" s="20">
        <v>1.52</v>
      </c>
      <c r="AH2617" s="20">
        <v>5.5</v>
      </c>
      <c r="AI2617" s="20">
        <v>27.4</v>
      </c>
      <c r="AJ2617" s="20">
        <v>36.348799999999997</v>
      </c>
      <c r="AK2617" s="18">
        <v>2.36</v>
      </c>
      <c r="AL2617" s="18">
        <v>6.4</v>
      </c>
      <c r="AM2617" s="18">
        <v>36.9</v>
      </c>
      <c r="AN2617" s="18">
        <v>62.705399999999997</v>
      </c>
      <c r="AO2617" s="2">
        <v>1.62</v>
      </c>
      <c r="AP2617" s="2">
        <v>5.6</v>
      </c>
      <c r="AQ2617" s="2">
        <v>28.8</v>
      </c>
      <c r="AR2617" s="2">
        <v>8.9297000000000004</v>
      </c>
      <c r="AS2617" s="2">
        <v>1.55</v>
      </c>
      <c r="AT2617" s="2">
        <v>4.5</v>
      </c>
      <c r="AU2617" s="2">
        <v>34.9</v>
      </c>
      <c r="AV2617" s="2">
        <v>17.288900000000002</v>
      </c>
      <c r="AW2617" s="2">
        <v>1.82</v>
      </c>
      <c r="AX2617" s="2">
        <v>7</v>
      </c>
      <c r="AY2617" s="2">
        <v>26</v>
      </c>
      <c r="AZ2617" s="2">
        <v>26.421199999999999</v>
      </c>
      <c r="BA2617" s="2">
        <v>2.4</v>
      </c>
      <c r="BB2617" s="2">
        <v>6.2</v>
      </c>
      <c r="BC2617" s="2">
        <v>38.5</v>
      </c>
      <c r="BD2617" s="2">
        <v>46.414499999999997</v>
      </c>
      <c r="BE2617" s="4" t="str">
        <f t="shared" si="402"/>
        <v>NO APLICA</v>
      </c>
      <c r="BF2617" s="4">
        <f t="shared" si="403"/>
        <v>1.9068000000000001</v>
      </c>
      <c r="BG2617">
        <f t="shared" si="404"/>
        <v>1.62</v>
      </c>
      <c r="BH2617">
        <f t="shared" si="405"/>
        <v>1.55</v>
      </c>
      <c r="BI2617">
        <f t="shared" si="406"/>
        <v>2.4</v>
      </c>
      <c r="BJ2617">
        <f t="shared" si="407"/>
        <v>2.36</v>
      </c>
      <c r="BK2617">
        <f t="shared" si="408"/>
        <v>1.52</v>
      </c>
      <c r="BL2617">
        <f t="shared" si="409"/>
        <v>12164.40000000002</v>
      </c>
    </row>
    <row r="2618" spans="1:64" x14ac:dyDescent="0.2">
      <c r="A2618" s="1">
        <v>2616</v>
      </c>
      <c r="B2618" s="7" t="s">
        <v>4</v>
      </c>
      <c r="C2618" s="3">
        <v>40011</v>
      </c>
      <c r="D2618" s="4" t="s">
        <v>3</v>
      </c>
      <c r="E2618" s="4" t="s">
        <v>165</v>
      </c>
      <c r="F2618" s="5" t="str">
        <f t="shared" si="400"/>
        <v>V</v>
      </c>
      <c r="G2618" s="6">
        <v>0.77222222222222225</v>
      </c>
      <c r="H2618" s="6">
        <v>0.87361111111111101</v>
      </c>
      <c r="I2618" s="85">
        <f t="shared" si="401"/>
        <v>145.9999999999998</v>
      </c>
      <c r="J2618" s="86">
        <f>I2618*Segmentos!$D$7*(AH2618%)*IF(ISNUMBER(AI2618),AI2618%,0)</f>
        <v>1135003.9999999984</v>
      </c>
      <c r="K2618" s="86">
        <f>I2618*Segmentos!$D$7*(AL2618%)*IF(ISNUMBER(AM2618),AM2618%,0)</f>
        <v>2818559.1999999955</v>
      </c>
      <c r="L2618" s="4"/>
      <c r="M2618" s="2">
        <v>3.46</v>
      </c>
      <c r="N2618" s="2">
        <v>14.2</v>
      </c>
      <c r="O2618" s="2">
        <v>24.3</v>
      </c>
      <c r="P2618" s="2">
        <v>76.617000000000004</v>
      </c>
      <c r="Q2618" s="2">
        <v>3.49</v>
      </c>
      <c r="R2618" s="2">
        <v>10</v>
      </c>
      <c r="S2618" s="2">
        <v>34.9</v>
      </c>
      <c r="T2618" s="2">
        <v>12.894399999999999</v>
      </c>
      <c r="U2618" s="2">
        <v>4.46</v>
      </c>
      <c r="V2618" s="2">
        <v>16.8</v>
      </c>
      <c r="W2618" s="2">
        <v>26.5</v>
      </c>
      <c r="X2618" s="2">
        <v>20.6816</v>
      </c>
      <c r="Y2618" s="2">
        <v>3.49</v>
      </c>
      <c r="Z2618" s="2">
        <v>15</v>
      </c>
      <c r="AA2618" s="2">
        <v>23.2</v>
      </c>
      <c r="AB2618" s="2">
        <v>22.814299999999999</v>
      </c>
      <c r="AC2618" s="2">
        <v>2.78</v>
      </c>
      <c r="AD2618" s="2">
        <v>14</v>
      </c>
      <c r="AE2618" s="2">
        <v>19.899999999999999</v>
      </c>
      <c r="AF2618" s="2">
        <v>20.226700000000001</v>
      </c>
      <c r="AG2618" s="20">
        <v>1.94</v>
      </c>
      <c r="AH2618" s="20">
        <v>11.5</v>
      </c>
      <c r="AI2618" s="20">
        <v>16.899999999999999</v>
      </c>
      <c r="AJ2618" s="20">
        <v>20.3447</v>
      </c>
      <c r="AK2618" s="18">
        <v>4.84</v>
      </c>
      <c r="AL2618" s="18">
        <v>16.7</v>
      </c>
      <c r="AM2618" s="18">
        <v>28.9</v>
      </c>
      <c r="AN2618" s="18">
        <v>56.272399999999998</v>
      </c>
      <c r="AO2618" s="2">
        <v>2.46</v>
      </c>
      <c r="AP2618" s="2">
        <v>9.4</v>
      </c>
      <c r="AQ2618" s="2">
        <v>26.1</v>
      </c>
      <c r="AR2618" s="2">
        <v>5.9379999999999997</v>
      </c>
      <c r="AS2618" s="2">
        <v>2.88</v>
      </c>
      <c r="AT2618" s="2">
        <v>9.6999999999999993</v>
      </c>
      <c r="AU2618" s="2">
        <v>29.8</v>
      </c>
      <c r="AV2618" s="2">
        <v>14.0428</v>
      </c>
      <c r="AW2618" s="2">
        <v>3.48</v>
      </c>
      <c r="AX2618" s="2">
        <v>15</v>
      </c>
      <c r="AY2618" s="2">
        <v>23.1</v>
      </c>
      <c r="AZ2618" s="2">
        <v>22.125699999999998</v>
      </c>
      <c r="BA2618" s="2">
        <v>4.07</v>
      </c>
      <c r="BB2618" s="2">
        <v>17.600000000000001</v>
      </c>
      <c r="BC2618" s="2">
        <v>23.1</v>
      </c>
      <c r="BD2618" s="2">
        <v>34.5105</v>
      </c>
      <c r="BE2618" s="4" t="str">
        <f t="shared" si="402"/>
        <v>ABURRIDO</v>
      </c>
      <c r="BF2618" s="4">
        <f t="shared" si="403"/>
        <v>3.3550000000000004</v>
      </c>
      <c r="BG2618">
        <f t="shared" si="404"/>
        <v>2.46</v>
      </c>
      <c r="BH2618">
        <f t="shared" si="405"/>
        <v>2.88</v>
      </c>
      <c r="BI2618">
        <f t="shared" si="406"/>
        <v>4.07</v>
      </c>
      <c r="BJ2618">
        <f t="shared" si="407"/>
        <v>4.84</v>
      </c>
      <c r="BK2618">
        <f t="shared" si="408"/>
        <v>1.94</v>
      </c>
      <c r="BL2618">
        <f t="shared" si="409"/>
        <v>50378.759999999929</v>
      </c>
    </row>
    <row r="2619" spans="1:64" x14ac:dyDescent="0.2">
      <c r="A2619" s="1">
        <v>2617</v>
      </c>
      <c r="B2619" s="7" t="s">
        <v>15</v>
      </c>
      <c r="C2619" s="3">
        <v>40012</v>
      </c>
      <c r="D2619" s="4" t="s">
        <v>626</v>
      </c>
      <c r="E2619" s="4" t="s">
        <v>164</v>
      </c>
      <c r="F2619" s="5" t="str">
        <f t="shared" si="400"/>
        <v>S</v>
      </c>
      <c r="G2619" s="6">
        <v>0.875</v>
      </c>
      <c r="H2619" s="6">
        <v>0.91388888888888886</v>
      </c>
      <c r="I2619" s="85">
        <f t="shared" si="401"/>
        <v>55.999999999999957</v>
      </c>
      <c r="J2619" s="86">
        <f>I2619*Segmentos!$D$7*(AH2619%)*IF(ISNUMBER(AI2619),AI2619%,0)</f>
        <v>1058399.9999999991</v>
      </c>
      <c r="K2619" s="86">
        <f>I2619*Segmentos!$D$7*(AL2619%)*IF(ISNUMBER(AM2619),AM2619%,0)</f>
        <v>1116460.7999999991</v>
      </c>
      <c r="L2619" s="4"/>
      <c r="M2619" s="2">
        <v>4.8600000000000003</v>
      </c>
      <c r="N2619" s="2">
        <v>13.9</v>
      </c>
      <c r="O2619" s="2">
        <v>35.1</v>
      </c>
      <c r="P2619" s="2">
        <v>85.193399999999997</v>
      </c>
      <c r="Q2619" s="2">
        <v>3.21</v>
      </c>
      <c r="R2619" s="2">
        <v>8.6</v>
      </c>
      <c r="S2619" s="2">
        <v>37.200000000000003</v>
      </c>
      <c r="T2619" s="2">
        <v>9.3808000000000007</v>
      </c>
      <c r="U2619" s="2">
        <v>3.37</v>
      </c>
      <c r="V2619" s="2">
        <v>9</v>
      </c>
      <c r="W2619" s="2">
        <v>37.299999999999997</v>
      </c>
      <c r="X2619" s="2">
        <v>12.375500000000001</v>
      </c>
      <c r="Y2619" s="2">
        <v>4.3099999999999996</v>
      </c>
      <c r="Z2619" s="2">
        <v>14.5</v>
      </c>
      <c r="AA2619" s="2">
        <v>29.7</v>
      </c>
      <c r="AB2619" s="2">
        <v>22.27</v>
      </c>
      <c r="AC2619" s="2">
        <v>7.16</v>
      </c>
      <c r="AD2619" s="2">
        <v>19</v>
      </c>
      <c r="AE2619" s="2">
        <v>37.6</v>
      </c>
      <c r="AF2619" s="2">
        <v>41.167099999999998</v>
      </c>
      <c r="AG2619" s="20">
        <v>4.72</v>
      </c>
      <c r="AH2619" s="20">
        <v>13.5</v>
      </c>
      <c r="AI2619" s="20">
        <v>35</v>
      </c>
      <c r="AJ2619" s="20">
        <v>39.2074</v>
      </c>
      <c r="AK2619" s="18">
        <v>5</v>
      </c>
      <c r="AL2619" s="18">
        <v>14.2</v>
      </c>
      <c r="AM2619" s="18">
        <v>35.1</v>
      </c>
      <c r="AN2619" s="18">
        <v>45.985999999999997</v>
      </c>
      <c r="AO2619" s="2">
        <v>3.61</v>
      </c>
      <c r="AP2619" s="2">
        <v>10.3</v>
      </c>
      <c r="AQ2619" s="2">
        <v>35</v>
      </c>
      <c r="AR2619" s="2">
        <v>6.9153000000000002</v>
      </c>
      <c r="AS2619" s="2">
        <v>3.34</v>
      </c>
      <c r="AT2619" s="2">
        <v>12.9</v>
      </c>
      <c r="AU2619" s="2">
        <v>25.9</v>
      </c>
      <c r="AV2619" s="2">
        <v>12.873799999999999</v>
      </c>
      <c r="AW2619" s="2">
        <v>4.91</v>
      </c>
      <c r="AX2619" s="2">
        <v>15.1</v>
      </c>
      <c r="AY2619" s="2">
        <v>32.4</v>
      </c>
      <c r="AZ2619" s="2">
        <v>24.737200000000001</v>
      </c>
      <c r="BA2619" s="2">
        <v>6.06</v>
      </c>
      <c r="BB2619" s="2">
        <v>14.5</v>
      </c>
      <c r="BC2619" s="2">
        <v>41.9</v>
      </c>
      <c r="BD2619" s="2">
        <v>40.667200000000001</v>
      </c>
      <c r="BE2619" s="4" t="str">
        <f t="shared" si="402"/>
        <v>NO APLICA</v>
      </c>
      <c r="BF2619" s="4">
        <f t="shared" si="403"/>
        <v>4.4926000000000004</v>
      </c>
      <c r="BG2619">
        <f t="shared" si="404"/>
        <v>3.61</v>
      </c>
      <c r="BH2619">
        <f t="shared" si="405"/>
        <v>3.34</v>
      </c>
      <c r="BI2619">
        <f t="shared" si="406"/>
        <v>6.06</v>
      </c>
      <c r="BJ2619">
        <f t="shared" si="407"/>
        <v>5</v>
      </c>
      <c r="BK2619">
        <f t="shared" si="408"/>
        <v>4.72</v>
      </c>
      <c r="BL2619">
        <f t="shared" si="409"/>
        <v>27321.839999999982</v>
      </c>
    </row>
    <row r="2620" spans="1:64" x14ac:dyDescent="0.2">
      <c r="A2620" s="1">
        <v>2618</v>
      </c>
      <c r="B2620" s="7" t="s">
        <v>5</v>
      </c>
      <c r="C2620" s="3">
        <v>40012</v>
      </c>
      <c r="D2620" s="4" t="s">
        <v>3</v>
      </c>
      <c r="E2620" s="4" t="s">
        <v>164</v>
      </c>
      <c r="F2620" s="5" t="str">
        <f t="shared" si="400"/>
        <v>S</v>
      </c>
      <c r="G2620" s="6">
        <v>0.87430555555555556</v>
      </c>
      <c r="H2620" s="6">
        <v>0.9159722222222223</v>
      </c>
      <c r="I2620" s="85">
        <f t="shared" si="401"/>
        <v>60.000000000000107</v>
      </c>
      <c r="J2620" s="86">
        <f>I2620*Segmentos!$D$7*(AH2620%)*IF(ISNUMBER(AI2620),AI2620%,0)</f>
        <v>1148808.0000000019</v>
      </c>
      <c r="K2620" s="86">
        <f>I2620*Segmentos!$D$7*(AL2620%)*IF(ISNUMBER(AM2620),AM2620%,0)</f>
        <v>944880.00000000163</v>
      </c>
      <c r="L2620" s="4"/>
      <c r="M2620" s="2">
        <v>4.33</v>
      </c>
      <c r="N2620" s="2">
        <v>13.8</v>
      </c>
      <c r="O2620" s="2">
        <v>31.4</v>
      </c>
      <c r="P2620" s="2">
        <v>87.451899999999995</v>
      </c>
      <c r="Q2620" s="2">
        <v>1.9</v>
      </c>
      <c r="R2620" s="2">
        <v>7.3</v>
      </c>
      <c r="S2620" s="2">
        <v>26.2</v>
      </c>
      <c r="T2620" s="2">
        <v>6.4013999999999998</v>
      </c>
      <c r="U2620" s="2">
        <v>2.23</v>
      </c>
      <c r="V2620" s="2">
        <v>10.1</v>
      </c>
      <c r="W2620" s="2">
        <v>22</v>
      </c>
      <c r="X2620" s="2">
        <v>9.4540000000000006</v>
      </c>
      <c r="Y2620" s="2">
        <v>5.35</v>
      </c>
      <c r="Z2620" s="2">
        <v>16.100000000000001</v>
      </c>
      <c r="AA2620" s="2">
        <v>33.200000000000003</v>
      </c>
      <c r="AB2620" s="2">
        <v>31.854800000000001</v>
      </c>
      <c r="AC2620" s="2">
        <v>6</v>
      </c>
      <c r="AD2620" s="2">
        <v>17.399999999999999</v>
      </c>
      <c r="AE2620" s="2">
        <v>34.4</v>
      </c>
      <c r="AF2620" s="2">
        <v>39.741599999999998</v>
      </c>
      <c r="AG2620" s="20">
        <v>4.78</v>
      </c>
      <c r="AH2620" s="20">
        <v>15.1</v>
      </c>
      <c r="AI2620" s="20">
        <v>31.7</v>
      </c>
      <c r="AJ2620" s="20">
        <v>45.7515</v>
      </c>
      <c r="AK2620" s="18">
        <v>3.93</v>
      </c>
      <c r="AL2620" s="18">
        <v>12.7</v>
      </c>
      <c r="AM2620" s="18">
        <v>31</v>
      </c>
      <c r="AN2620" s="18">
        <v>41.700299999999999</v>
      </c>
      <c r="AO2620" s="2">
        <v>1.89</v>
      </c>
      <c r="AP2620" s="2">
        <v>9.1999999999999993</v>
      </c>
      <c r="AQ2620" s="2">
        <v>20.6</v>
      </c>
      <c r="AR2620" s="2">
        <v>4.1661999999999999</v>
      </c>
      <c r="AS2620" s="2">
        <v>3.61</v>
      </c>
      <c r="AT2620" s="2">
        <v>10.7</v>
      </c>
      <c r="AU2620" s="2">
        <v>33.799999999999997</v>
      </c>
      <c r="AV2620" s="2">
        <v>16.028700000000001</v>
      </c>
      <c r="AW2620" s="2">
        <v>5.51</v>
      </c>
      <c r="AX2620" s="2">
        <v>14.3</v>
      </c>
      <c r="AY2620" s="2">
        <v>38.6</v>
      </c>
      <c r="AZ2620" s="2">
        <v>31.946200000000001</v>
      </c>
      <c r="BA2620" s="2">
        <v>4.57</v>
      </c>
      <c r="BB2620" s="2">
        <v>16.600000000000001</v>
      </c>
      <c r="BC2620" s="2">
        <v>27.5</v>
      </c>
      <c r="BD2620" s="2">
        <v>35.3108</v>
      </c>
      <c r="BE2620" s="4" t="str">
        <f t="shared" si="402"/>
        <v>NO APLICA</v>
      </c>
      <c r="BF2620" s="4">
        <f t="shared" si="403"/>
        <v>4.1399999999999997</v>
      </c>
      <c r="BG2620">
        <f t="shared" si="404"/>
        <v>1.89</v>
      </c>
      <c r="BH2620">
        <f t="shared" si="405"/>
        <v>3.61</v>
      </c>
      <c r="BI2620">
        <f t="shared" si="406"/>
        <v>5.51</v>
      </c>
      <c r="BJ2620">
        <f t="shared" si="407"/>
        <v>3.93</v>
      </c>
      <c r="BK2620">
        <f t="shared" si="408"/>
        <v>4.78</v>
      </c>
      <c r="BL2620">
        <f t="shared" si="409"/>
        <v>25999.200000000044</v>
      </c>
    </row>
    <row r="2621" spans="1:64" x14ac:dyDescent="0.2">
      <c r="A2621" s="1">
        <v>2619</v>
      </c>
      <c r="B2621" s="7" t="s">
        <v>49</v>
      </c>
      <c r="C2621" s="3">
        <v>40012</v>
      </c>
      <c r="D2621" s="4" t="s">
        <v>628</v>
      </c>
      <c r="E2621" s="4" t="s">
        <v>168</v>
      </c>
      <c r="F2621" s="5" t="str">
        <f t="shared" si="400"/>
        <v>S</v>
      </c>
      <c r="G2621" s="6">
        <v>0.91736111111111107</v>
      </c>
      <c r="H2621" s="6">
        <v>0.99791666666666667</v>
      </c>
      <c r="I2621" s="85">
        <f t="shared" si="401"/>
        <v>116.00000000000007</v>
      </c>
      <c r="J2621" s="86">
        <f>I2621*Segmentos!$D$7*(AH2621%)*IF(ISNUMBER(AI2621),AI2621%,0)</f>
        <v>677532.8000000004</v>
      </c>
      <c r="K2621" s="86">
        <f>I2621*Segmentos!$D$7*(AL2621%)*IF(ISNUMBER(AM2621),AM2621%,0)</f>
        <v>892736.0000000007</v>
      </c>
      <c r="L2621" s="4" t="s">
        <v>520</v>
      </c>
      <c r="M2621" s="2">
        <v>1.7</v>
      </c>
      <c r="N2621" s="2">
        <v>5.7</v>
      </c>
      <c r="O2621" s="2">
        <v>29.7</v>
      </c>
      <c r="P2621" s="2">
        <v>88.712699999999998</v>
      </c>
      <c r="Q2621" s="2">
        <v>0.54</v>
      </c>
      <c r="R2621" s="2">
        <v>2</v>
      </c>
      <c r="S2621" s="2">
        <v>27.3</v>
      </c>
      <c r="T2621" s="2">
        <v>4.6708999999999996</v>
      </c>
      <c r="U2621" s="2">
        <v>1.08</v>
      </c>
      <c r="V2621" s="2">
        <v>4.0999999999999996</v>
      </c>
      <c r="W2621" s="2">
        <v>26.1</v>
      </c>
      <c r="X2621" s="2">
        <v>11.8134</v>
      </c>
      <c r="Y2621" s="2">
        <v>2.0499999999999998</v>
      </c>
      <c r="Z2621" s="2">
        <v>8.1</v>
      </c>
      <c r="AA2621" s="2">
        <v>25.4</v>
      </c>
      <c r="AB2621" s="2">
        <v>31.6205</v>
      </c>
      <c r="AC2621" s="2">
        <v>2.37</v>
      </c>
      <c r="AD2621" s="2">
        <v>6.5</v>
      </c>
      <c r="AE2621" s="2">
        <v>36.299999999999997</v>
      </c>
      <c r="AF2621" s="2">
        <v>40.607900000000001</v>
      </c>
      <c r="AG2621" s="20">
        <v>1.46</v>
      </c>
      <c r="AH2621" s="20">
        <v>4.9000000000000004</v>
      </c>
      <c r="AI2621" s="20">
        <v>29.8</v>
      </c>
      <c r="AJ2621" s="20">
        <v>36.118499999999997</v>
      </c>
      <c r="AK2621" s="18">
        <v>1.92</v>
      </c>
      <c r="AL2621" s="18">
        <v>6.5</v>
      </c>
      <c r="AM2621" s="18">
        <v>29.6</v>
      </c>
      <c r="AN2621" s="18">
        <v>52.594200000000001</v>
      </c>
      <c r="AO2621" s="2">
        <v>0.68</v>
      </c>
      <c r="AP2621" s="2">
        <v>3.7</v>
      </c>
      <c r="AQ2621" s="2">
        <v>18.2</v>
      </c>
      <c r="AR2621" s="2">
        <v>3.8843999999999999</v>
      </c>
      <c r="AS2621" s="2">
        <v>1.85</v>
      </c>
      <c r="AT2621" s="2">
        <v>5.7</v>
      </c>
      <c r="AU2621" s="2">
        <v>32.200000000000003</v>
      </c>
      <c r="AV2621" s="2">
        <v>21.209399999999999</v>
      </c>
      <c r="AW2621" s="2">
        <v>1.2</v>
      </c>
      <c r="AX2621" s="2">
        <v>4.4000000000000004</v>
      </c>
      <c r="AY2621" s="2">
        <v>27.5</v>
      </c>
      <c r="AZ2621" s="2">
        <v>17.915199999999999</v>
      </c>
      <c r="BA2621" s="2">
        <v>2.29</v>
      </c>
      <c r="BB2621" s="2">
        <v>7.3</v>
      </c>
      <c r="BC2621" s="2">
        <v>31.2</v>
      </c>
      <c r="BD2621" s="2">
        <v>45.703699999999998</v>
      </c>
      <c r="BE2621" s="4" t="str">
        <f t="shared" si="402"/>
        <v>ABURRIDO</v>
      </c>
      <c r="BF2621" s="4">
        <f t="shared" si="403"/>
        <v>1.8421999999999996</v>
      </c>
      <c r="BG2621">
        <f t="shared" si="404"/>
        <v>0.68</v>
      </c>
      <c r="BH2621">
        <f t="shared" si="405"/>
        <v>1.85</v>
      </c>
      <c r="BI2621">
        <f t="shared" si="406"/>
        <v>2.29</v>
      </c>
      <c r="BJ2621">
        <f t="shared" si="407"/>
        <v>1.92</v>
      </c>
      <c r="BK2621">
        <f t="shared" si="408"/>
        <v>1.46</v>
      </c>
      <c r="BL2621">
        <f t="shared" si="409"/>
        <v>19637.64000000001</v>
      </c>
    </row>
    <row r="2622" spans="1:64" x14ac:dyDescent="0.2">
      <c r="A2622" s="1">
        <v>2620</v>
      </c>
      <c r="B2622" s="7" t="s">
        <v>9</v>
      </c>
      <c r="C2622" s="3">
        <v>40012</v>
      </c>
      <c r="D2622" s="4" t="s">
        <v>8</v>
      </c>
      <c r="E2622" s="4" t="s">
        <v>168</v>
      </c>
      <c r="F2622" s="5" t="str">
        <f t="shared" si="400"/>
        <v>S</v>
      </c>
      <c r="G2622" s="6">
        <v>0.78680555555555554</v>
      </c>
      <c r="H2622" s="6">
        <v>0.87291666666666667</v>
      </c>
      <c r="I2622" s="85">
        <f t="shared" si="401"/>
        <v>124.00000000000004</v>
      </c>
      <c r="J2622" s="86">
        <f>I2622*Segmentos!$D$7*(AH2622%)*IF(ISNUMBER(AI2622),AI2622%,0)</f>
        <v>807934.40000000014</v>
      </c>
      <c r="K2622" s="86">
        <f>I2622*Segmentos!$D$7*(AL2622%)*IF(ISNUMBER(AM2622),AM2622%,0)</f>
        <v>1943526.4000000006</v>
      </c>
      <c r="L2622" s="4" t="s">
        <v>518</v>
      </c>
      <c r="M2622" s="2">
        <v>2.82</v>
      </c>
      <c r="N2622" s="2">
        <v>10.8</v>
      </c>
      <c r="O2622" s="2">
        <v>26.1</v>
      </c>
      <c r="P2622" s="2">
        <v>72.365099999999998</v>
      </c>
      <c r="Q2622" s="2">
        <v>2.2999999999999998</v>
      </c>
      <c r="R2622" s="2">
        <v>7.8</v>
      </c>
      <c r="S2622" s="2">
        <v>29.3</v>
      </c>
      <c r="T2622" s="2">
        <v>9.8364999999999991</v>
      </c>
      <c r="U2622" s="2">
        <v>2.84</v>
      </c>
      <c r="V2622" s="2">
        <v>10.1</v>
      </c>
      <c r="W2622" s="2">
        <v>28</v>
      </c>
      <c r="X2622" s="2">
        <v>15.271000000000001</v>
      </c>
      <c r="Y2622" s="2">
        <v>3.7</v>
      </c>
      <c r="Z2622" s="2">
        <v>12.5</v>
      </c>
      <c r="AA2622" s="2">
        <v>29.7</v>
      </c>
      <c r="AB2622" s="2">
        <v>27.977499999999999</v>
      </c>
      <c r="AC2622" s="2">
        <v>2.29</v>
      </c>
      <c r="AD2622" s="2">
        <v>11.3</v>
      </c>
      <c r="AE2622" s="2">
        <v>20.3</v>
      </c>
      <c r="AF2622" s="2">
        <v>19.280200000000001</v>
      </c>
      <c r="AG2622" s="20">
        <v>1.63</v>
      </c>
      <c r="AH2622" s="20">
        <v>9.1</v>
      </c>
      <c r="AI2622" s="20">
        <v>17.899999999999999</v>
      </c>
      <c r="AJ2622" s="20">
        <v>19.828900000000001</v>
      </c>
      <c r="AK2622" s="18">
        <v>3.9</v>
      </c>
      <c r="AL2622" s="18">
        <v>12.4</v>
      </c>
      <c r="AM2622" s="18">
        <v>31.6</v>
      </c>
      <c r="AN2622" s="18">
        <v>52.536200000000001</v>
      </c>
      <c r="AO2622" s="2">
        <v>0.27</v>
      </c>
      <c r="AP2622" s="2">
        <v>3.8</v>
      </c>
      <c r="AQ2622" s="2">
        <v>7.2</v>
      </c>
      <c r="AR2622" s="2">
        <v>0.75280000000000002</v>
      </c>
      <c r="AS2622" s="2">
        <v>2.64</v>
      </c>
      <c r="AT2622" s="2">
        <v>10.8</v>
      </c>
      <c r="AU2622" s="2">
        <v>24.4</v>
      </c>
      <c r="AV2622" s="2">
        <v>14.8809</v>
      </c>
      <c r="AW2622" s="2">
        <v>3.4</v>
      </c>
      <c r="AX2622" s="2">
        <v>11.3</v>
      </c>
      <c r="AY2622" s="2">
        <v>30</v>
      </c>
      <c r="AZ2622" s="2">
        <v>25.054500000000001</v>
      </c>
      <c r="BA2622" s="2">
        <v>3.23</v>
      </c>
      <c r="BB2622" s="2">
        <v>12.4</v>
      </c>
      <c r="BC2622" s="2">
        <v>25.9</v>
      </c>
      <c r="BD2622" s="2">
        <v>31.6769</v>
      </c>
      <c r="BE2622" s="4" t="str">
        <f t="shared" si="402"/>
        <v>ABURRIDO</v>
      </c>
      <c r="BF2622" s="4">
        <f t="shared" si="403"/>
        <v>2.7014</v>
      </c>
      <c r="BG2622">
        <f t="shared" si="404"/>
        <v>0.27</v>
      </c>
      <c r="BH2622">
        <f t="shared" si="405"/>
        <v>2.64</v>
      </c>
      <c r="BI2622">
        <f t="shared" si="406"/>
        <v>3.4</v>
      </c>
      <c r="BJ2622">
        <f t="shared" si="407"/>
        <v>3.9</v>
      </c>
      <c r="BK2622">
        <f t="shared" si="408"/>
        <v>1.63</v>
      </c>
      <c r="BL2622">
        <f t="shared" si="409"/>
        <v>34953.120000000017</v>
      </c>
    </row>
    <row r="2623" spans="1:64" x14ac:dyDescent="0.2">
      <c r="A2623" s="1">
        <v>2621</v>
      </c>
      <c r="B2623" s="7" t="s">
        <v>57</v>
      </c>
      <c r="C2623" s="3">
        <v>40012</v>
      </c>
      <c r="D2623" s="4" t="s">
        <v>8</v>
      </c>
      <c r="E2623" s="4" t="s">
        <v>181</v>
      </c>
      <c r="F2623" s="5" t="str">
        <f t="shared" si="400"/>
        <v>S</v>
      </c>
      <c r="G2623" s="6">
        <v>0.9145833333333333</v>
      </c>
      <c r="H2623" s="6">
        <v>0.91666666666666663</v>
      </c>
      <c r="I2623" s="85">
        <f t="shared" si="401"/>
        <v>2.9999999999999893</v>
      </c>
      <c r="J2623" s="86">
        <f>I2623*Segmentos!$D$7*(AH2623%)*IF(ISNUMBER(AI2623),AI2623%,0)</f>
        <v>29259.599999999904</v>
      </c>
      <c r="K2623" s="86">
        <f>I2623*Segmentos!$D$7*(AL2623%)*IF(ISNUMBER(AM2623),AM2623%,0)</f>
        <v>35231.999999999884</v>
      </c>
      <c r="L2623" s="4"/>
      <c r="M2623" s="2">
        <v>2.71</v>
      </c>
      <c r="N2623" s="2">
        <v>3.9</v>
      </c>
      <c r="O2623" s="2">
        <v>70</v>
      </c>
      <c r="P2623" s="2">
        <v>85.272800000000004</v>
      </c>
      <c r="Q2623" s="2">
        <v>1.33</v>
      </c>
      <c r="R2623" s="2">
        <v>1.5</v>
      </c>
      <c r="S2623" s="2">
        <v>86.5</v>
      </c>
      <c r="T2623" s="2">
        <v>6.9546999999999999</v>
      </c>
      <c r="U2623" s="2">
        <v>2.82</v>
      </c>
      <c r="V2623" s="2">
        <v>3.4</v>
      </c>
      <c r="W2623" s="2">
        <v>82.6</v>
      </c>
      <c r="X2623" s="2">
        <v>18.586200000000002</v>
      </c>
      <c r="Y2623" s="2">
        <v>2.58</v>
      </c>
      <c r="Z2623" s="2">
        <v>3.9</v>
      </c>
      <c r="AA2623" s="2">
        <v>65.7</v>
      </c>
      <c r="AB2623" s="2">
        <v>23.92</v>
      </c>
      <c r="AC2623" s="2">
        <v>3.47</v>
      </c>
      <c r="AD2623" s="2">
        <v>5.3</v>
      </c>
      <c r="AE2623" s="2">
        <v>65.2</v>
      </c>
      <c r="AF2623" s="2">
        <v>35.811999999999998</v>
      </c>
      <c r="AG2623" s="20">
        <v>2.4500000000000002</v>
      </c>
      <c r="AH2623" s="20">
        <v>3.7</v>
      </c>
      <c r="AI2623" s="20">
        <v>65.900000000000006</v>
      </c>
      <c r="AJ2623" s="20">
        <v>36.582799999999999</v>
      </c>
      <c r="AK2623" s="18">
        <v>2.95</v>
      </c>
      <c r="AL2623" s="18">
        <v>4</v>
      </c>
      <c r="AM2623" s="18">
        <v>73.400000000000006</v>
      </c>
      <c r="AN2623" s="18">
        <v>48.69</v>
      </c>
      <c r="AO2623" s="2">
        <v>0.57999999999999996</v>
      </c>
      <c r="AP2623" s="2">
        <v>0.9</v>
      </c>
      <c r="AQ2623" s="2">
        <v>62.4</v>
      </c>
      <c r="AR2623" s="2">
        <v>1.9974000000000001</v>
      </c>
      <c r="AS2623" s="2">
        <v>2.4500000000000002</v>
      </c>
      <c r="AT2623" s="2">
        <v>3.1</v>
      </c>
      <c r="AU2623" s="2">
        <v>77.8</v>
      </c>
      <c r="AV2623" s="2">
        <v>16.9392</v>
      </c>
      <c r="AW2623" s="2">
        <v>2.4500000000000002</v>
      </c>
      <c r="AX2623" s="2">
        <v>4.0999999999999996</v>
      </c>
      <c r="AY2623" s="2">
        <v>60.4</v>
      </c>
      <c r="AZ2623" s="2">
        <v>22.1907</v>
      </c>
      <c r="BA2623" s="2">
        <v>3.67</v>
      </c>
      <c r="BB2623" s="2">
        <v>5</v>
      </c>
      <c r="BC2623" s="2">
        <v>73.400000000000006</v>
      </c>
      <c r="BD2623" s="2">
        <v>44.145499999999998</v>
      </c>
      <c r="BE2623" s="4" t="str">
        <f t="shared" si="402"/>
        <v>NO APLICA</v>
      </c>
      <c r="BF2623" s="4">
        <f t="shared" si="403"/>
        <v>2.6890000000000001</v>
      </c>
      <c r="BG2623">
        <f t="shared" si="404"/>
        <v>0.57999999999999996</v>
      </c>
      <c r="BH2623">
        <f t="shared" si="405"/>
        <v>2.4500000000000002</v>
      </c>
      <c r="BI2623">
        <f t="shared" si="406"/>
        <v>3.67</v>
      </c>
      <c r="BJ2623">
        <f t="shared" si="407"/>
        <v>2.95</v>
      </c>
      <c r="BK2623">
        <f t="shared" si="408"/>
        <v>2.4500000000000002</v>
      </c>
      <c r="BL2623">
        <f t="shared" si="409"/>
        <v>818.99999999999704</v>
      </c>
    </row>
    <row r="2624" spans="1:64" x14ac:dyDescent="0.2">
      <c r="A2624" s="1">
        <v>2622</v>
      </c>
      <c r="B2624" s="7" t="s">
        <v>75</v>
      </c>
      <c r="C2624" s="3">
        <v>40012</v>
      </c>
      <c r="D2624" s="4" t="s">
        <v>629</v>
      </c>
      <c r="E2624" s="4" t="s">
        <v>176</v>
      </c>
      <c r="F2624" s="5" t="str">
        <f t="shared" si="400"/>
        <v>S</v>
      </c>
      <c r="G2624" s="6">
        <v>0.8534722222222223</v>
      </c>
      <c r="H2624" s="6">
        <v>0.87569444444444444</v>
      </c>
      <c r="I2624" s="85">
        <f t="shared" si="401"/>
        <v>31.999999999999886</v>
      </c>
      <c r="J2624" s="86">
        <f>I2624*Segmentos!$D$7*(AH2624%)*IF(ISNUMBER(AI2624),AI2624%,0)</f>
        <v>15231.999999999947</v>
      </c>
      <c r="K2624" s="86">
        <f>I2624*Segmentos!$D$7*(AL2624%)*IF(ISNUMBER(AM2624),AM2624%,0)</f>
        <v>29004.799999999905</v>
      </c>
      <c r="L2624" s="4"/>
      <c r="M2624" s="2">
        <v>0.18</v>
      </c>
      <c r="N2624" s="2">
        <v>1.3</v>
      </c>
      <c r="O2624" s="2">
        <v>14.2</v>
      </c>
      <c r="P2624" s="2">
        <v>99.489599999999996</v>
      </c>
      <c r="Q2624" s="2">
        <v>0</v>
      </c>
      <c r="R2624" s="2">
        <v>0</v>
      </c>
      <c r="S2624" s="8" t="s">
        <v>577</v>
      </c>
      <c r="T2624" s="2">
        <v>0</v>
      </c>
      <c r="U2624" s="2">
        <v>0.46</v>
      </c>
      <c r="V2624" s="2">
        <v>1.5</v>
      </c>
      <c r="W2624" s="2">
        <v>30.9</v>
      </c>
      <c r="X2624" s="2">
        <v>53.056699999999999</v>
      </c>
      <c r="Y2624" s="2">
        <v>0.21</v>
      </c>
      <c r="Z2624" s="2">
        <v>1.7</v>
      </c>
      <c r="AA2624" s="2">
        <v>12.3</v>
      </c>
      <c r="AB2624" s="2">
        <v>34.371000000000002</v>
      </c>
      <c r="AC2624" s="2">
        <v>7.0000000000000007E-2</v>
      </c>
      <c r="AD2624" s="2">
        <v>1.4</v>
      </c>
      <c r="AE2624" s="2">
        <v>4.9000000000000004</v>
      </c>
      <c r="AF2624" s="2">
        <v>12.0619</v>
      </c>
      <c r="AG2624" s="20">
        <v>0.12</v>
      </c>
      <c r="AH2624" s="20">
        <v>1.4</v>
      </c>
      <c r="AI2624" s="20">
        <v>8.5</v>
      </c>
      <c r="AJ2624" s="20">
        <v>30.948599999999999</v>
      </c>
      <c r="AK2624" s="18">
        <v>0.24</v>
      </c>
      <c r="AL2624" s="18">
        <v>1.1000000000000001</v>
      </c>
      <c r="AM2624" s="18">
        <v>20.6</v>
      </c>
      <c r="AN2624" s="18">
        <v>68.540999999999997</v>
      </c>
      <c r="AO2624" s="2">
        <v>0.24</v>
      </c>
      <c r="AP2624" s="2">
        <v>0.7</v>
      </c>
      <c r="AQ2624" s="2">
        <v>33.4</v>
      </c>
      <c r="AR2624" s="2">
        <v>14.7441</v>
      </c>
      <c r="AS2624" s="2">
        <v>0.55000000000000004</v>
      </c>
      <c r="AT2624" s="2">
        <v>2.6</v>
      </c>
      <c r="AU2624" s="2">
        <v>20.9</v>
      </c>
      <c r="AV2624" s="2">
        <v>67.349699999999999</v>
      </c>
      <c r="AW2624" s="2">
        <v>0.02</v>
      </c>
      <c r="AX2624" s="2">
        <v>0.2</v>
      </c>
      <c r="AY2624" s="2">
        <v>12.5</v>
      </c>
      <c r="AZ2624" s="2">
        <v>3.9005999999999998</v>
      </c>
      <c r="BA2624" s="2">
        <v>0.06</v>
      </c>
      <c r="BB2624" s="2">
        <v>1.4</v>
      </c>
      <c r="BC2624" s="2">
        <v>4.5</v>
      </c>
      <c r="BD2624" s="2">
        <v>13.495200000000001</v>
      </c>
      <c r="BE2624" s="4" t="str">
        <f t="shared" si="402"/>
        <v>NO APLICA</v>
      </c>
      <c r="BF2624" s="4">
        <f t="shared" si="403"/>
        <v>0.30040000000000006</v>
      </c>
      <c r="BG2624">
        <f t="shared" si="404"/>
        <v>0.24</v>
      </c>
      <c r="BH2624">
        <f t="shared" si="405"/>
        <v>0.55000000000000004</v>
      </c>
      <c r="BI2624">
        <f t="shared" si="406"/>
        <v>0.06</v>
      </c>
      <c r="BJ2624">
        <f t="shared" si="407"/>
        <v>0.24</v>
      </c>
      <c r="BK2624">
        <f t="shared" si="408"/>
        <v>0.12</v>
      </c>
      <c r="BL2624">
        <f t="shared" si="409"/>
        <v>590.71999999999787</v>
      </c>
    </row>
    <row r="2625" spans="1:64" x14ac:dyDescent="0.2">
      <c r="A2625" s="1">
        <v>2623</v>
      </c>
      <c r="B2625" s="7" t="s">
        <v>11</v>
      </c>
      <c r="C2625" s="3">
        <v>40012</v>
      </c>
      <c r="D2625" s="4" t="s">
        <v>627</v>
      </c>
      <c r="E2625" s="4" t="s">
        <v>166</v>
      </c>
      <c r="F2625" s="5" t="str">
        <f t="shared" si="400"/>
        <v>S</v>
      </c>
      <c r="G2625" s="6">
        <v>0.9145833333333333</v>
      </c>
      <c r="H2625" s="6">
        <v>0.91666666666666663</v>
      </c>
      <c r="I2625" s="85">
        <f t="shared" si="401"/>
        <v>2.9999999999999893</v>
      </c>
      <c r="J2625" s="86">
        <f>I2625*Segmentos!$D$7*(AH2625%)*IF(ISNUMBER(AI2625),AI2625%,0)</f>
        <v>53975.999999999818</v>
      </c>
      <c r="K2625" s="86">
        <f>I2625*Segmentos!$D$7*(AL2625%)*IF(ISNUMBER(AM2625),AM2625%,0)</f>
        <v>78055.19999999975</v>
      </c>
      <c r="L2625" s="4"/>
      <c r="M2625" s="2">
        <v>5.55</v>
      </c>
      <c r="N2625" s="2">
        <v>6.4</v>
      </c>
      <c r="O2625" s="2">
        <v>87.3</v>
      </c>
      <c r="P2625" s="2">
        <v>89.207400000000007</v>
      </c>
      <c r="Q2625" s="2">
        <v>1.0900000000000001</v>
      </c>
      <c r="R2625" s="2">
        <v>1.2</v>
      </c>
      <c r="S2625" s="2">
        <v>87.9</v>
      </c>
      <c r="T2625" s="2">
        <v>2.9116</v>
      </c>
      <c r="U2625" s="2">
        <v>4.8099999999999996</v>
      </c>
      <c r="V2625" s="2">
        <v>5.8</v>
      </c>
      <c r="W2625" s="2">
        <v>82.5</v>
      </c>
      <c r="X2625" s="2">
        <v>16.1829</v>
      </c>
      <c r="Y2625" s="2">
        <v>4.8600000000000003</v>
      </c>
      <c r="Z2625" s="2">
        <v>6</v>
      </c>
      <c r="AA2625" s="2">
        <v>81.2</v>
      </c>
      <c r="AB2625" s="2">
        <v>23.0578</v>
      </c>
      <c r="AC2625" s="2">
        <v>8.93</v>
      </c>
      <c r="AD2625" s="2">
        <v>9.6</v>
      </c>
      <c r="AE2625" s="2">
        <v>92.6</v>
      </c>
      <c r="AF2625" s="2">
        <v>47.055199999999999</v>
      </c>
      <c r="AG2625" s="20">
        <v>4.53</v>
      </c>
      <c r="AH2625" s="20">
        <v>5.2</v>
      </c>
      <c r="AI2625" s="20">
        <v>86.5</v>
      </c>
      <c r="AJ2625" s="20">
        <v>34.511800000000001</v>
      </c>
      <c r="AK2625" s="18">
        <v>6.48</v>
      </c>
      <c r="AL2625" s="18">
        <v>7.4</v>
      </c>
      <c r="AM2625" s="18">
        <v>87.9</v>
      </c>
      <c r="AN2625" s="18">
        <v>54.695599999999999</v>
      </c>
      <c r="AO2625" s="2">
        <v>2.52</v>
      </c>
      <c r="AP2625" s="2">
        <v>3.3</v>
      </c>
      <c r="AQ2625" s="2">
        <v>76.900000000000006</v>
      </c>
      <c r="AR2625" s="2">
        <v>4.4279999999999999</v>
      </c>
      <c r="AS2625" s="2">
        <v>5.45</v>
      </c>
      <c r="AT2625" s="2">
        <v>5.8</v>
      </c>
      <c r="AU2625" s="2">
        <v>94.2</v>
      </c>
      <c r="AV2625" s="2">
        <v>19.267399999999999</v>
      </c>
      <c r="AW2625" s="2">
        <v>7.1</v>
      </c>
      <c r="AX2625" s="2">
        <v>7.4</v>
      </c>
      <c r="AY2625" s="2">
        <v>95.7</v>
      </c>
      <c r="AZ2625" s="2">
        <v>32.796999999999997</v>
      </c>
      <c r="BA2625" s="2">
        <v>5.32</v>
      </c>
      <c r="BB2625" s="2">
        <v>6.8</v>
      </c>
      <c r="BC2625" s="2">
        <v>78.5</v>
      </c>
      <c r="BD2625" s="2">
        <v>32.7151</v>
      </c>
      <c r="BE2625" s="4" t="str">
        <f t="shared" si="402"/>
        <v>NO APLICA</v>
      </c>
      <c r="BF2625" s="4">
        <f t="shared" si="403"/>
        <v>5.702</v>
      </c>
      <c r="BG2625">
        <f t="shared" si="404"/>
        <v>2.52</v>
      </c>
      <c r="BH2625">
        <f t="shared" si="405"/>
        <v>5.45</v>
      </c>
      <c r="BI2625">
        <f t="shared" si="406"/>
        <v>7.1</v>
      </c>
      <c r="BJ2625">
        <f t="shared" si="407"/>
        <v>6.48</v>
      </c>
      <c r="BK2625">
        <f t="shared" si="408"/>
        <v>4.53</v>
      </c>
      <c r="BL2625">
        <f t="shared" si="409"/>
        <v>1676.1599999999939</v>
      </c>
    </row>
    <row r="2626" spans="1:64" x14ac:dyDescent="0.2">
      <c r="A2626" s="1">
        <v>2624</v>
      </c>
      <c r="B2626" s="7" t="s">
        <v>11</v>
      </c>
      <c r="C2626" s="3">
        <v>40012</v>
      </c>
      <c r="D2626" s="4" t="s">
        <v>8</v>
      </c>
      <c r="E2626" s="4" t="s">
        <v>166</v>
      </c>
      <c r="F2626" s="5" t="str">
        <f t="shared" si="400"/>
        <v>S</v>
      </c>
      <c r="G2626" s="6">
        <v>0.91249999999999998</v>
      </c>
      <c r="H2626" s="6">
        <v>0.91388888888888886</v>
      </c>
      <c r="I2626" s="85">
        <f t="shared" si="401"/>
        <v>1.9999999999999929</v>
      </c>
      <c r="J2626" s="86">
        <f>I2626*Segmentos!$D$7*(AH2626%)*IF(ISNUMBER(AI2626),AI2626%,0)</f>
        <v>16455.999999999945</v>
      </c>
      <c r="K2626" s="86">
        <f>I2626*Segmentos!$D$7*(AL2626%)*IF(ISNUMBER(AM2626),AM2626%,0)</f>
        <v>28271.999999999902</v>
      </c>
      <c r="L2626" s="4"/>
      <c r="M2626" s="2">
        <v>2.84</v>
      </c>
      <c r="N2626" s="2">
        <v>3</v>
      </c>
      <c r="O2626" s="2">
        <v>93.2</v>
      </c>
      <c r="P2626" s="2">
        <v>84.158600000000007</v>
      </c>
      <c r="Q2626" s="2">
        <v>1.72</v>
      </c>
      <c r="R2626" s="2">
        <v>1.9</v>
      </c>
      <c r="S2626" s="2">
        <v>90.3</v>
      </c>
      <c r="T2626" s="2">
        <v>8.5044000000000004</v>
      </c>
      <c r="U2626" s="2">
        <v>1.73</v>
      </c>
      <c r="V2626" s="2">
        <v>1.8</v>
      </c>
      <c r="W2626" s="2">
        <v>95.2</v>
      </c>
      <c r="X2626" s="2">
        <v>10.738099999999999</v>
      </c>
      <c r="Y2626" s="2">
        <v>2.33</v>
      </c>
      <c r="Z2626" s="2">
        <v>2.5</v>
      </c>
      <c r="AA2626" s="2">
        <v>93.8</v>
      </c>
      <c r="AB2626" s="2">
        <v>20.4392</v>
      </c>
      <c r="AC2626" s="2">
        <v>4.57</v>
      </c>
      <c r="AD2626" s="2">
        <v>4.9000000000000004</v>
      </c>
      <c r="AE2626" s="2">
        <v>93</v>
      </c>
      <c r="AF2626" s="2">
        <v>44.476900000000001</v>
      </c>
      <c r="AG2626" s="20">
        <v>2.0099999999999998</v>
      </c>
      <c r="AH2626" s="20">
        <v>2.2000000000000002</v>
      </c>
      <c r="AI2626" s="20">
        <v>93.5</v>
      </c>
      <c r="AJ2626" s="20">
        <v>28.3431</v>
      </c>
      <c r="AK2626" s="18">
        <v>3.58</v>
      </c>
      <c r="AL2626" s="18">
        <v>3.8</v>
      </c>
      <c r="AM2626" s="18">
        <v>93</v>
      </c>
      <c r="AN2626" s="18">
        <v>55.8155</v>
      </c>
      <c r="AO2626" s="2">
        <v>0.66</v>
      </c>
      <c r="AP2626" s="2">
        <v>0.8</v>
      </c>
      <c r="AQ2626" s="2">
        <v>79.7</v>
      </c>
      <c r="AR2626" s="2">
        <v>2.1358999999999999</v>
      </c>
      <c r="AS2626" s="2">
        <v>2.58</v>
      </c>
      <c r="AT2626" s="2">
        <v>2.7</v>
      </c>
      <c r="AU2626" s="2">
        <v>95.7</v>
      </c>
      <c r="AV2626" s="2">
        <v>16.8705</v>
      </c>
      <c r="AW2626" s="2">
        <v>2.72</v>
      </c>
      <c r="AX2626" s="2">
        <v>2.8</v>
      </c>
      <c r="AY2626" s="2">
        <v>97.4</v>
      </c>
      <c r="AZ2626" s="2">
        <v>23.174499999999998</v>
      </c>
      <c r="BA2626" s="2">
        <v>3.7</v>
      </c>
      <c r="BB2626" s="2">
        <v>4.0999999999999996</v>
      </c>
      <c r="BC2626" s="2">
        <v>90.8</v>
      </c>
      <c r="BD2626" s="2">
        <v>41.977699999999999</v>
      </c>
      <c r="BE2626" s="4" t="str">
        <f t="shared" si="402"/>
        <v>NO APLICA</v>
      </c>
      <c r="BF2626" s="4">
        <f t="shared" si="403"/>
        <v>2.7984</v>
      </c>
      <c r="BG2626">
        <f t="shared" si="404"/>
        <v>0.66</v>
      </c>
      <c r="BH2626">
        <f t="shared" si="405"/>
        <v>2.58</v>
      </c>
      <c r="BI2626">
        <f t="shared" si="406"/>
        <v>3.7</v>
      </c>
      <c r="BJ2626">
        <f t="shared" si="407"/>
        <v>3.58</v>
      </c>
      <c r="BK2626">
        <f t="shared" si="408"/>
        <v>2.0099999999999998</v>
      </c>
      <c r="BL2626">
        <f t="shared" si="409"/>
        <v>559.199999999998</v>
      </c>
    </row>
    <row r="2627" spans="1:64" x14ac:dyDescent="0.2">
      <c r="A2627" s="1">
        <v>2625</v>
      </c>
      <c r="B2627" s="7" t="s">
        <v>6</v>
      </c>
      <c r="C2627" s="3">
        <v>40012</v>
      </c>
      <c r="D2627" s="4" t="s">
        <v>3</v>
      </c>
      <c r="E2627" s="4" t="s">
        <v>166</v>
      </c>
      <c r="F2627" s="5" t="str">
        <f t="shared" si="400"/>
        <v>S</v>
      </c>
      <c r="G2627" s="6">
        <v>0.90833333333333333</v>
      </c>
      <c r="H2627" s="6">
        <v>0.90902777777777777</v>
      </c>
      <c r="I2627" s="85">
        <f t="shared" si="401"/>
        <v>0.99999999999999645</v>
      </c>
      <c r="J2627" s="86">
        <f>I2627*Segmentos!$D$7*(AH2627%)*IF(ISNUMBER(AI2627),AI2627%,0)</f>
        <v>20799.999999999931</v>
      </c>
      <c r="K2627" s="86">
        <f>I2627*Segmentos!$D$7*(AL2627%)*IF(ISNUMBER(AM2627),AM2627%,0)</f>
        <v>19599.999999999931</v>
      </c>
      <c r="L2627" s="4"/>
      <c r="M2627" s="2">
        <v>5.0199999999999996</v>
      </c>
      <c r="N2627" s="2">
        <v>5</v>
      </c>
      <c r="O2627" s="2">
        <v>100</v>
      </c>
      <c r="P2627" s="2">
        <v>85.442099999999996</v>
      </c>
      <c r="Q2627" s="2">
        <v>1.9</v>
      </c>
      <c r="R2627" s="2">
        <v>1.9</v>
      </c>
      <c r="S2627" s="2">
        <v>100</v>
      </c>
      <c r="T2627" s="2">
        <v>5.3996000000000004</v>
      </c>
      <c r="U2627" s="2">
        <v>2.88</v>
      </c>
      <c r="V2627" s="2">
        <v>2.9</v>
      </c>
      <c r="W2627" s="2">
        <v>100</v>
      </c>
      <c r="X2627" s="2">
        <v>10.29</v>
      </c>
      <c r="Y2627" s="2">
        <v>6.07</v>
      </c>
      <c r="Z2627" s="2">
        <v>6.1</v>
      </c>
      <c r="AA2627" s="2">
        <v>100</v>
      </c>
      <c r="AB2627" s="2">
        <v>30.540600000000001</v>
      </c>
      <c r="AC2627" s="2">
        <v>7.01</v>
      </c>
      <c r="AD2627" s="2">
        <v>7</v>
      </c>
      <c r="AE2627" s="2">
        <v>100</v>
      </c>
      <c r="AF2627" s="2">
        <v>39.212000000000003</v>
      </c>
      <c r="AG2627" s="20">
        <v>5.19</v>
      </c>
      <c r="AH2627" s="20">
        <v>5.2</v>
      </c>
      <c r="AI2627" s="20">
        <v>100</v>
      </c>
      <c r="AJ2627" s="20">
        <v>41.934699999999999</v>
      </c>
      <c r="AK2627" s="18">
        <v>4.8600000000000003</v>
      </c>
      <c r="AL2627" s="18">
        <v>4.9000000000000004</v>
      </c>
      <c r="AM2627" s="18">
        <v>100</v>
      </c>
      <c r="AN2627" s="18">
        <v>43.507399999999997</v>
      </c>
      <c r="AO2627" s="2">
        <v>3.78</v>
      </c>
      <c r="AP2627" s="2">
        <v>3.8</v>
      </c>
      <c r="AQ2627" s="2">
        <v>100</v>
      </c>
      <c r="AR2627" s="2">
        <v>7.0404</v>
      </c>
      <c r="AS2627" s="2">
        <v>3.04</v>
      </c>
      <c r="AT2627" s="2">
        <v>3</v>
      </c>
      <c r="AU2627" s="2">
        <v>100</v>
      </c>
      <c r="AV2627" s="2">
        <v>11.4026</v>
      </c>
      <c r="AW2627" s="2">
        <v>5.78</v>
      </c>
      <c r="AX2627" s="2">
        <v>5.8</v>
      </c>
      <c r="AY2627" s="2">
        <v>100</v>
      </c>
      <c r="AZ2627" s="2">
        <v>28.3154</v>
      </c>
      <c r="BA2627" s="2">
        <v>5.93</v>
      </c>
      <c r="BB2627" s="2">
        <v>5.9</v>
      </c>
      <c r="BC2627" s="2">
        <v>100</v>
      </c>
      <c r="BD2627" s="2">
        <v>38.683700000000002</v>
      </c>
      <c r="BE2627" s="4" t="str">
        <f t="shared" si="402"/>
        <v>NO APLICA</v>
      </c>
      <c r="BF2627" s="4">
        <f t="shared" si="403"/>
        <v>4.3713999999999995</v>
      </c>
      <c r="BG2627">
        <f t="shared" si="404"/>
        <v>3.78</v>
      </c>
      <c r="BH2627">
        <f t="shared" si="405"/>
        <v>3.04</v>
      </c>
      <c r="BI2627">
        <f t="shared" si="406"/>
        <v>5.93</v>
      </c>
      <c r="BJ2627">
        <f t="shared" si="407"/>
        <v>4.8600000000000003</v>
      </c>
      <c r="BK2627">
        <f t="shared" si="408"/>
        <v>5.19</v>
      </c>
      <c r="BL2627">
        <f t="shared" si="409"/>
        <v>499.99999999999824</v>
      </c>
    </row>
    <row r="2628" spans="1:64" x14ac:dyDescent="0.2">
      <c r="A2628" s="1">
        <v>2626</v>
      </c>
      <c r="B2628" s="7" t="s">
        <v>31</v>
      </c>
      <c r="C2628" s="3">
        <v>40012</v>
      </c>
      <c r="D2628" s="4" t="s">
        <v>628</v>
      </c>
      <c r="E2628" s="4" t="s">
        <v>166</v>
      </c>
      <c r="F2628" s="5" t="str">
        <f t="shared" ref="F2628:F2691" si="410">CONCATENATE(IF(WEEKDAY(C2628)=1,"D",""),IF(WEEKDAY(C2628)=2,"L",""),IF(WEEKDAY(C2628)=3,"M",""),IF(WEEKDAY(C2628)=4,"W",""),IF(WEEKDAY(C2628)=5,"J",""),IF(WEEKDAY(C2628)=6,"V",""),IF(WEEKDAY(C2628)=7,"S",""))</f>
        <v>S</v>
      </c>
      <c r="G2628" s="6">
        <v>0.91388888888888886</v>
      </c>
      <c r="H2628" s="6">
        <v>0.91736111111111107</v>
      </c>
      <c r="I2628" s="85">
        <f t="shared" ref="I2628:I2691" si="411">IF(H2628&gt;=G2628,(H2628-G2628)*24*60,("24:00:00"-G2628+H2628)*24*60)</f>
        <v>4.9999999999999822</v>
      </c>
      <c r="J2628" s="86">
        <f>I2628*Segmentos!$D$7*(AH2628%)*IF(ISNUMBER(AI2628),AI2628%,0)</f>
        <v>12599.999999999955</v>
      </c>
      <c r="K2628" s="86">
        <f>I2628*Segmentos!$D$7*(AL2628%)*IF(ISNUMBER(AM2628),AM2628%,0)</f>
        <v>20101.999999999927</v>
      </c>
      <c r="L2628" s="4"/>
      <c r="M2628" s="2">
        <v>0.84</v>
      </c>
      <c r="N2628" s="2">
        <v>1.7</v>
      </c>
      <c r="O2628" s="2">
        <v>48.3</v>
      </c>
      <c r="P2628" s="2">
        <v>86.190700000000007</v>
      </c>
      <c r="Q2628" s="2">
        <v>0.34</v>
      </c>
      <c r="R2628" s="2">
        <v>0.6</v>
      </c>
      <c r="S2628" s="2">
        <v>57.9</v>
      </c>
      <c r="T2628" s="2">
        <v>5.7446999999999999</v>
      </c>
      <c r="U2628" s="2">
        <v>0.53</v>
      </c>
      <c r="V2628" s="2">
        <v>1.4</v>
      </c>
      <c r="W2628" s="2">
        <v>36.5</v>
      </c>
      <c r="X2628" s="2">
        <v>11.337999999999999</v>
      </c>
      <c r="Y2628" s="2">
        <v>1.61</v>
      </c>
      <c r="Z2628" s="2">
        <v>3</v>
      </c>
      <c r="AA2628" s="2">
        <v>54.1</v>
      </c>
      <c r="AB2628" s="2">
        <v>48.88</v>
      </c>
      <c r="AC2628" s="2">
        <v>0.6</v>
      </c>
      <c r="AD2628" s="2">
        <v>1.4</v>
      </c>
      <c r="AE2628" s="2">
        <v>42.9</v>
      </c>
      <c r="AF2628" s="2">
        <v>20.228000000000002</v>
      </c>
      <c r="AG2628" s="20">
        <v>0.64</v>
      </c>
      <c r="AH2628" s="20">
        <v>1.5</v>
      </c>
      <c r="AI2628" s="20">
        <v>42</v>
      </c>
      <c r="AJ2628" s="20">
        <v>31.284600000000001</v>
      </c>
      <c r="AK2628" s="18">
        <v>1.02</v>
      </c>
      <c r="AL2628" s="18">
        <v>1.9</v>
      </c>
      <c r="AM2628" s="18">
        <v>52.9</v>
      </c>
      <c r="AN2628" s="18">
        <v>54.906100000000002</v>
      </c>
      <c r="AO2628" s="2">
        <v>0.53</v>
      </c>
      <c r="AP2628" s="2">
        <v>0.8</v>
      </c>
      <c r="AQ2628" s="2">
        <v>67.8</v>
      </c>
      <c r="AR2628" s="2">
        <v>5.9016999999999999</v>
      </c>
      <c r="AS2628" s="2">
        <v>0.95</v>
      </c>
      <c r="AT2628" s="2">
        <v>1.8</v>
      </c>
      <c r="AU2628" s="2">
        <v>52.2</v>
      </c>
      <c r="AV2628" s="2">
        <v>21.537700000000001</v>
      </c>
      <c r="AW2628" s="2">
        <v>0.52</v>
      </c>
      <c r="AX2628" s="2">
        <v>1.3</v>
      </c>
      <c r="AY2628" s="2">
        <v>39.1</v>
      </c>
      <c r="AZ2628" s="2">
        <v>15.4452</v>
      </c>
      <c r="BA2628" s="2">
        <v>1.1000000000000001</v>
      </c>
      <c r="BB2628" s="2">
        <v>2.2999999999999998</v>
      </c>
      <c r="BC2628" s="2">
        <v>48.7</v>
      </c>
      <c r="BD2628" s="2">
        <v>43.306100000000001</v>
      </c>
      <c r="BE2628" s="4" t="str">
        <f t="shared" ref="BE2628:BE2691" si="412">IF(OR(E2628="NOTICIERO",E2628="INFORMATIVO"),"NO APLICA",IF(I2628&lt;60,"NO APLICA",IF(M2628&lt;6,"ABURRIDO",IF(O2628&lt;25,"ABURRIDO","ENTRETENIDO"))))</f>
        <v>NO APLICA</v>
      </c>
      <c r="BF2628" s="4">
        <f t="shared" ref="BF2628:BF2691" si="413">SUMPRODUCT($BG$2:$BK$2,BG2628:BK2628)/5</f>
        <v>0.9366000000000001</v>
      </c>
      <c r="BG2628">
        <f t="shared" ref="BG2628:BG2691" si="414">AO2628</f>
        <v>0.53</v>
      </c>
      <c r="BH2628">
        <f t="shared" ref="BH2628:BH2691" si="415">AS2628</f>
        <v>0.95</v>
      </c>
      <c r="BI2628">
        <f t="shared" ref="BI2628:BI2691" si="416">MAX(AW2628,BA2628)</f>
        <v>1.1000000000000001</v>
      </c>
      <c r="BJ2628">
        <f t="shared" ref="BJ2628:BJ2691" si="417">AK2628</f>
        <v>1.02</v>
      </c>
      <c r="BK2628">
        <f t="shared" ref="BK2628:BK2691" si="418">AG2628</f>
        <v>0.64</v>
      </c>
      <c r="BL2628">
        <f t="shared" ref="BL2628:BL2691" si="419">IFERROR((I2628*N2628*O2628),0)</f>
        <v>410.54999999999853</v>
      </c>
    </row>
    <row r="2629" spans="1:64" x14ac:dyDescent="0.2">
      <c r="A2629" s="1">
        <v>2627</v>
      </c>
      <c r="B2629" s="7" t="s">
        <v>97</v>
      </c>
      <c r="C2629" s="3">
        <v>40012</v>
      </c>
      <c r="D2629" s="4" t="s">
        <v>17</v>
      </c>
      <c r="E2629" s="4" t="s">
        <v>169</v>
      </c>
      <c r="F2629" s="5" t="str">
        <f t="shared" si="410"/>
        <v>S</v>
      </c>
      <c r="G2629" s="6">
        <v>0.87569444444444444</v>
      </c>
      <c r="H2629" s="6">
        <v>0.9145833333333333</v>
      </c>
      <c r="I2629" s="85">
        <f t="shared" si="411"/>
        <v>55.999999999999957</v>
      </c>
      <c r="J2629" s="86">
        <f>I2629*Segmentos!$D$7*(AH2629%)*IF(ISNUMBER(AI2629),AI2629%,0)</f>
        <v>77750.399999999936</v>
      </c>
      <c r="K2629" s="86">
        <f>I2629*Segmentos!$D$7*(AL2629%)*IF(ISNUMBER(AM2629),AM2629%,0)</f>
        <v>119257.59999999992</v>
      </c>
      <c r="L2629" s="4" t="s">
        <v>286</v>
      </c>
      <c r="M2629" s="2">
        <v>0.45</v>
      </c>
      <c r="N2629" s="2">
        <v>1.8</v>
      </c>
      <c r="O2629" s="2">
        <v>25.1</v>
      </c>
      <c r="P2629" s="2">
        <v>92.822299999999998</v>
      </c>
      <c r="Q2629" s="2">
        <v>0.03</v>
      </c>
      <c r="R2629" s="2">
        <v>0.3</v>
      </c>
      <c r="S2629" s="2">
        <v>10.7</v>
      </c>
      <c r="T2629" s="2">
        <v>0.94920000000000004</v>
      </c>
      <c r="U2629" s="2">
        <v>0.02</v>
      </c>
      <c r="V2629" s="2">
        <v>0.9</v>
      </c>
      <c r="W2629" s="2">
        <v>2.6</v>
      </c>
      <c r="X2629" s="2">
        <v>0.98250000000000004</v>
      </c>
      <c r="Y2629" s="2">
        <v>0.16</v>
      </c>
      <c r="Z2629" s="2">
        <v>1.8</v>
      </c>
      <c r="AA2629" s="2">
        <v>8.8000000000000007</v>
      </c>
      <c r="AB2629" s="2">
        <v>9.7570999999999994</v>
      </c>
      <c r="AC2629" s="2">
        <v>1.19</v>
      </c>
      <c r="AD2629" s="2">
        <v>3.1</v>
      </c>
      <c r="AE2629" s="2">
        <v>38.200000000000003</v>
      </c>
      <c r="AF2629" s="2">
        <v>81.133399999999995</v>
      </c>
      <c r="AG2629" s="20">
        <v>0.36</v>
      </c>
      <c r="AH2629" s="20">
        <v>1.3</v>
      </c>
      <c r="AI2629" s="20">
        <v>26.7</v>
      </c>
      <c r="AJ2629" s="20">
        <v>35.273899999999998</v>
      </c>
      <c r="AK2629" s="18">
        <v>0.53</v>
      </c>
      <c r="AL2629" s="18">
        <v>2.2000000000000002</v>
      </c>
      <c r="AM2629" s="18">
        <v>24.2</v>
      </c>
      <c r="AN2629" s="18">
        <v>57.548400000000001</v>
      </c>
      <c r="AO2629" s="2">
        <v>0.38</v>
      </c>
      <c r="AP2629" s="2">
        <v>1.2</v>
      </c>
      <c r="AQ2629" s="2">
        <v>32.299999999999997</v>
      </c>
      <c r="AR2629" s="2">
        <v>8.5562000000000005</v>
      </c>
      <c r="AS2629" s="2">
        <v>0.15</v>
      </c>
      <c r="AT2629" s="2">
        <v>1.1000000000000001</v>
      </c>
      <c r="AU2629" s="2">
        <v>12.7</v>
      </c>
      <c r="AV2629" s="2">
        <v>6.6814999999999998</v>
      </c>
      <c r="AW2629" s="2">
        <v>0.22</v>
      </c>
      <c r="AX2629" s="2">
        <v>2.2999999999999998</v>
      </c>
      <c r="AY2629" s="2">
        <v>9.8000000000000007</v>
      </c>
      <c r="AZ2629" s="2">
        <v>13.432</v>
      </c>
      <c r="BA2629" s="2">
        <v>0.8</v>
      </c>
      <c r="BB2629" s="2">
        <v>1.9</v>
      </c>
      <c r="BC2629" s="2">
        <v>41.5</v>
      </c>
      <c r="BD2629" s="2">
        <v>64.152500000000003</v>
      </c>
      <c r="BE2629" s="4" t="str">
        <f t="shared" si="412"/>
        <v>NO APLICA</v>
      </c>
      <c r="BF2629" s="4">
        <f t="shared" si="413"/>
        <v>0.4304</v>
      </c>
      <c r="BG2629">
        <f t="shared" si="414"/>
        <v>0.38</v>
      </c>
      <c r="BH2629">
        <f t="shared" si="415"/>
        <v>0.15</v>
      </c>
      <c r="BI2629">
        <f t="shared" si="416"/>
        <v>0.8</v>
      </c>
      <c r="BJ2629">
        <f t="shared" si="417"/>
        <v>0.53</v>
      </c>
      <c r="BK2629">
        <f t="shared" si="418"/>
        <v>0.36</v>
      </c>
      <c r="BL2629">
        <f t="shared" si="419"/>
        <v>2530.0799999999981</v>
      </c>
    </row>
    <row r="2630" spans="1:64" x14ac:dyDescent="0.2">
      <c r="A2630" s="1">
        <v>2628</v>
      </c>
      <c r="B2630" s="7" t="s">
        <v>52</v>
      </c>
      <c r="C2630" s="3">
        <v>40012</v>
      </c>
      <c r="D2630" s="4" t="s">
        <v>627</v>
      </c>
      <c r="E2630" s="4" t="s">
        <v>177</v>
      </c>
      <c r="F2630" s="5" t="str">
        <f t="shared" si="410"/>
        <v>S</v>
      </c>
      <c r="G2630" s="6">
        <v>0.91666666666666663</v>
      </c>
      <c r="H2630" s="6">
        <v>2.6388888888888889E-2</v>
      </c>
      <c r="I2630" s="85">
        <f t="shared" si="411"/>
        <v>158.00000000000006</v>
      </c>
      <c r="J2630" s="86">
        <f>I2630*Segmentos!$D$7*(AH2630%)*IF(ISNUMBER(AI2630),AI2630%,0)</f>
        <v>3055593.6000000006</v>
      </c>
      <c r="K2630" s="86">
        <f>I2630*Segmentos!$D$7*(AL2630%)*IF(ISNUMBER(AM2630),AM2630%,0)</f>
        <v>4149712.0000000019</v>
      </c>
      <c r="L2630" s="4"/>
      <c r="M2630" s="2">
        <v>5.73</v>
      </c>
      <c r="N2630" s="2">
        <v>23.8</v>
      </c>
      <c r="O2630" s="2">
        <v>24.1</v>
      </c>
      <c r="P2630" s="2">
        <v>86.206699999999998</v>
      </c>
      <c r="Q2630" s="2">
        <v>2.19</v>
      </c>
      <c r="R2630" s="2">
        <v>11.3</v>
      </c>
      <c r="S2630" s="2">
        <v>19.3</v>
      </c>
      <c r="T2630" s="2">
        <v>5.4874000000000001</v>
      </c>
      <c r="U2630" s="2">
        <v>3.23</v>
      </c>
      <c r="V2630" s="2">
        <v>18.8</v>
      </c>
      <c r="W2630" s="2">
        <v>17.2</v>
      </c>
      <c r="X2630" s="2">
        <v>10.183</v>
      </c>
      <c r="Y2630" s="2">
        <v>5.3</v>
      </c>
      <c r="Z2630" s="2">
        <v>25.9</v>
      </c>
      <c r="AA2630" s="2">
        <v>20.5</v>
      </c>
      <c r="AB2630" s="2">
        <v>23.5093</v>
      </c>
      <c r="AC2630" s="2">
        <v>9.5299999999999994</v>
      </c>
      <c r="AD2630" s="2">
        <v>31.3</v>
      </c>
      <c r="AE2630" s="2">
        <v>30.4</v>
      </c>
      <c r="AF2630" s="2">
        <v>47.027000000000001</v>
      </c>
      <c r="AG2630" s="20">
        <v>4.83</v>
      </c>
      <c r="AH2630" s="20">
        <v>20.399999999999999</v>
      </c>
      <c r="AI2630" s="20">
        <v>23.7</v>
      </c>
      <c r="AJ2630" s="20">
        <v>34.451099999999997</v>
      </c>
      <c r="AK2630" s="18">
        <v>6.55</v>
      </c>
      <c r="AL2630" s="18">
        <v>26.8</v>
      </c>
      <c r="AM2630" s="18">
        <v>24.5</v>
      </c>
      <c r="AN2630" s="18">
        <v>51.755600000000001</v>
      </c>
      <c r="AO2630" s="2">
        <v>2.0699999999999998</v>
      </c>
      <c r="AP2630" s="2">
        <v>16.899999999999999</v>
      </c>
      <c r="AQ2630" s="2">
        <v>12.3</v>
      </c>
      <c r="AR2630" s="2">
        <v>3.4039999999999999</v>
      </c>
      <c r="AS2630" s="2">
        <v>3.57</v>
      </c>
      <c r="AT2630" s="2">
        <v>19.100000000000001</v>
      </c>
      <c r="AU2630" s="2">
        <v>18.7</v>
      </c>
      <c r="AV2630" s="2">
        <v>11.836</v>
      </c>
      <c r="AW2630" s="2">
        <v>7.49</v>
      </c>
      <c r="AX2630" s="2">
        <v>27.1</v>
      </c>
      <c r="AY2630" s="2">
        <v>27.7</v>
      </c>
      <c r="AZ2630" s="2">
        <v>32.373699999999999</v>
      </c>
      <c r="BA2630" s="2">
        <v>6.7</v>
      </c>
      <c r="BB2630" s="2">
        <v>25.9</v>
      </c>
      <c r="BC2630" s="2">
        <v>25.9</v>
      </c>
      <c r="BD2630" s="2">
        <v>38.593000000000004</v>
      </c>
      <c r="BE2630" s="4" t="str">
        <f t="shared" si="412"/>
        <v>ABURRIDO</v>
      </c>
      <c r="BF2630" s="4">
        <f t="shared" si="413"/>
        <v>5.0543999999999993</v>
      </c>
      <c r="BG2630">
        <f t="shared" si="414"/>
        <v>2.0699999999999998</v>
      </c>
      <c r="BH2630">
        <f t="shared" si="415"/>
        <v>3.57</v>
      </c>
      <c r="BI2630">
        <f t="shared" si="416"/>
        <v>7.49</v>
      </c>
      <c r="BJ2630">
        <f t="shared" si="417"/>
        <v>6.55</v>
      </c>
      <c r="BK2630">
        <f t="shared" si="418"/>
        <v>4.83</v>
      </c>
      <c r="BL2630">
        <f t="shared" si="419"/>
        <v>90625.640000000043</v>
      </c>
    </row>
    <row r="2631" spans="1:64" x14ac:dyDescent="0.2">
      <c r="A2631" s="1">
        <v>2629</v>
      </c>
      <c r="B2631" s="7" t="s">
        <v>132</v>
      </c>
      <c r="C2631" s="3">
        <v>40012</v>
      </c>
      <c r="D2631" s="4" t="s">
        <v>629</v>
      </c>
      <c r="E2631" s="4" t="s">
        <v>170</v>
      </c>
      <c r="F2631" s="5" t="str">
        <f t="shared" si="410"/>
        <v>S</v>
      </c>
      <c r="G2631" s="6">
        <v>0.87638888888888899</v>
      </c>
      <c r="H2631" s="6">
        <v>0.8965277777777777</v>
      </c>
      <c r="I2631" s="85">
        <f t="shared" si="411"/>
        <v>28.999999999999737</v>
      </c>
      <c r="J2631" s="86">
        <f>I2631*Segmentos!$D$7*(AH2631%)*IF(ISNUMBER(AI2631),AI2631%,0)</f>
        <v>17399.999999999844</v>
      </c>
      <c r="K2631" s="86">
        <f>I2631*Segmentos!$D$7*(AL2631%)*IF(ISNUMBER(AM2631),AM2631%,0)</f>
        <v>80039.999999999287</v>
      </c>
      <c r="L2631" s="4"/>
      <c r="M2631" s="2">
        <v>0.44</v>
      </c>
      <c r="N2631" s="2">
        <v>1.1000000000000001</v>
      </c>
      <c r="O2631" s="2">
        <v>40.4</v>
      </c>
      <c r="P2631" s="2">
        <v>62.537199999999999</v>
      </c>
      <c r="Q2631" s="2">
        <v>0.56999999999999995</v>
      </c>
      <c r="R2631" s="2">
        <v>0.9</v>
      </c>
      <c r="S2631" s="2">
        <v>60.3</v>
      </c>
      <c r="T2631" s="2">
        <v>13.456200000000001</v>
      </c>
      <c r="U2631" s="2">
        <v>0.82</v>
      </c>
      <c r="V2631" s="2">
        <v>2.4</v>
      </c>
      <c r="W2631" s="2">
        <v>33.700000000000003</v>
      </c>
      <c r="X2631" s="2">
        <v>24.293900000000001</v>
      </c>
      <c r="Y2631" s="2">
        <v>0.55000000000000004</v>
      </c>
      <c r="Z2631" s="2">
        <v>1.2</v>
      </c>
      <c r="AA2631" s="2">
        <v>46.9</v>
      </c>
      <c r="AB2631" s="2">
        <v>23.1007</v>
      </c>
      <c r="AC2631" s="2">
        <v>0.04</v>
      </c>
      <c r="AD2631" s="2">
        <v>0.2</v>
      </c>
      <c r="AE2631" s="2">
        <v>14.9</v>
      </c>
      <c r="AF2631" s="2">
        <v>1.6863999999999999</v>
      </c>
      <c r="AG2631" s="20">
        <v>0.15</v>
      </c>
      <c r="AH2631" s="20">
        <v>0.6</v>
      </c>
      <c r="AI2631" s="20">
        <v>25</v>
      </c>
      <c r="AJ2631" s="20">
        <v>10.382899999999999</v>
      </c>
      <c r="AK2631" s="18">
        <v>0.7</v>
      </c>
      <c r="AL2631" s="18">
        <v>1.5</v>
      </c>
      <c r="AM2631" s="18">
        <v>46</v>
      </c>
      <c r="AN2631" s="18">
        <v>52.154200000000003</v>
      </c>
      <c r="AO2631" s="2">
        <v>0.04</v>
      </c>
      <c r="AP2631" s="2">
        <v>0.4</v>
      </c>
      <c r="AQ2631" s="2">
        <v>9.1</v>
      </c>
      <c r="AR2631" s="2">
        <v>0.62170000000000003</v>
      </c>
      <c r="AS2631" s="2">
        <v>1.03</v>
      </c>
      <c r="AT2631" s="2">
        <v>1.9</v>
      </c>
      <c r="AU2631" s="2">
        <v>55.9</v>
      </c>
      <c r="AV2631" s="2">
        <v>32.307499999999997</v>
      </c>
      <c r="AW2631" s="2">
        <v>0.31</v>
      </c>
      <c r="AX2631" s="2">
        <v>0.7</v>
      </c>
      <c r="AY2631" s="2">
        <v>47</v>
      </c>
      <c r="AZ2631" s="2">
        <v>12.809900000000001</v>
      </c>
      <c r="BA2631" s="2">
        <v>0.31</v>
      </c>
      <c r="BB2631" s="2">
        <v>1.2</v>
      </c>
      <c r="BC2631" s="2">
        <v>26.7</v>
      </c>
      <c r="BD2631" s="2">
        <v>16.797999999999998</v>
      </c>
      <c r="BE2631" s="4" t="str">
        <f t="shared" si="412"/>
        <v>NO APLICA</v>
      </c>
      <c r="BF2631" s="4">
        <f t="shared" si="413"/>
        <v>0.60499999999999998</v>
      </c>
      <c r="BG2631">
        <f t="shared" si="414"/>
        <v>0.04</v>
      </c>
      <c r="BH2631">
        <f t="shared" si="415"/>
        <v>1.03</v>
      </c>
      <c r="BI2631">
        <f t="shared" si="416"/>
        <v>0.31</v>
      </c>
      <c r="BJ2631">
        <f t="shared" si="417"/>
        <v>0.7</v>
      </c>
      <c r="BK2631">
        <f t="shared" si="418"/>
        <v>0.15</v>
      </c>
      <c r="BL2631">
        <f t="shared" si="419"/>
        <v>1288.7599999999884</v>
      </c>
    </row>
    <row r="2632" spans="1:64" x14ac:dyDescent="0.2">
      <c r="A2632" s="1">
        <v>2630</v>
      </c>
      <c r="B2632" s="7" t="s">
        <v>115</v>
      </c>
      <c r="C2632" s="3">
        <v>40012</v>
      </c>
      <c r="D2632" s="4" t="s">
        <v>17</v>
      </c>
      <c r="E2632" s="4" t="s">
        <v>169</v>
      </c>
      <c r="F2632" s="5" t="str">
        <f t="shared" si="410"/>
        <v>S</v>
      </c>
      <c r="G2632" s="6">
        <v>0.8340277777777777</v>
      </c>
      <c r="H2632" s="6">
        <v>0.87569444444444444</v>
      </c>
      <c r="I2632" s="85">
        <f t="shared" si="411"/>
        <v>60.000000000000107</v>
      </c>
      <c r="J2632" s="86">
        <f>I2632*Segmentos!$D$7*(AH2632%)*IF(ISNUMBER(AI2632),AI2632%,0)</f>
        <v>71712.000000000131</v>
      </c>
      <c r="K2632" s="86">
        <f>I2632*Segmentos!$D$7*(AL2632%)*IF(ISNUMBER(AM2632),AM2632%,0)</f>
        <v>101952.00000000017</v>
      </c>
      <c r="L2632" s="4"/>
      <c r="M2632" s="2">
        <v>0.36</v>
      </c>
      <c r="N2632" s="2">
        <v>1.2</v>
      </c>
      <c r="O2632" s="2">
        <v>30.2</v>
      </c>
      <c r="P2632" s="2">
        <v>96.696299999999994</v>
      </c>
      <c r="Q2632" s="2">
        <v>0.03</v>
      </c>
      <c r="R2632" s="2">
        <v>0.3</v>
      </c>
      <c r="S2632" s="2">
        <v>11.7</v>
      </c>
      <c r="T2632" s="2">
        <v>1.3019000000000001</v>
      </c>
      <c r="U2632" s="2">
        <v>0.04</v>
      </c>
      <c r="V2632" s="2">
        <v>0.7</v>
      </c>
      <c r="W2632" s="2">
        <v>6.7</v>
      </c>
      <c r="X2632" s="2">
        <v>2.5082</v>
      </c>
      <c r="Y2632" s="2">
        <v>0.15</v>
      </c>
      <c r="Z2632" s="2">
        <v>0.9</v>
      </c>
      <c r="AA2632" s="2">
        <v>17</v>
      </c>
      <c r="AB2632" s="2">
        <v>11.591900000000001</v>
      </c>
      <c r="AC2632" s="2">
        <v>0.93</v>
      </c>
      <c r="AD2632" s="2">
        <v>2.2999999999999998</v>
      </c>
      <c r="AE2632" s="2">
        <v>40.1</v>
      </c>
      <c r="AF2632" s="2">
        <v>81.294300000000007</v>
      </c>
      <c r="AG2632" s="20">
        <v>0.31</v>
      </c>
      <c r="AH2632" s="20">
        <v>1.2</v>
      </c>
      <c r="AI2632" s="20">
        <v>24.9</v>
      </c>
      <c r="AJ2632" s="20">
        <v>39.389899999999997</v>
      </c>
      <c r="AK2632" s="18">
        <v>0.41</v>
      </c>
      <c r="AL2632" s="18">
        <v>1.2</v>
      </c>
      <c r="AM2632" s="18">
        <v>35.4</v>
      </c>
      <c r="AN2632" s="18">
        <v>57.306399999999996</v>
      </c>
      <c r="AO2632" s="2">
        <v>0.45</v>
      </c>
      <c r="AP2632" s="2">
        <v>1.2</v>
      </c>
      <c r="AQ2632" s="2">
        <v>38.799999999999997</v>
      </c>
      <c r="AR2632" s="2">
        <v>13.1698</v>
      </c>
      <c r="AS2632" s="2">
        <v>0.03</v>
      </c>
      <c r="AT2632" s="2">
        <v>0.5</v>
      </c>
      <c r="AU2632" s="2">
        <v>6.7</v>
      </c>
      <c r="AV2632" s="2">
        <v>1.7895000000000001</v>
      </c>
      <c r="AW2632" s="2">
        <v>0.13</v>
      </c>
      <c r="AX2632" s="2">
        <v>0.9</v>
      </c>
      <c r="AY2632" s="2">
        <v>15.5</v>
      </c>
      <c r="AZ2632" s="2">
        <v>10.209099999999999</v>
      </c>
      <c r="BA2632" s="2">
        <v>0.7</v>
      </c>
      <c r="BB2632" s="2">
        <v>1.9</v>
      </c>
      <c r="BC2632" s="2">
        <v>37</v>
      </c>
      <c r="BD2632" s="2">
        <v>71.527900000000002</v>
      </c>
      <c r="BE2632" s="4" t="str">
        <f t="shared" si="412"/>
        <v>ABURRIDO</v>
      </c>
      <c r="BF2632" s="4">
        <f t="shared" si="413"/>
        <v>0.34100000000000003</v>
      </c>
      <c r="BG2632">
        <f t="shared" si="414"/>
        <v>0.45</v>
      </c>
      <c r="BH2632">
        <f t="shared" si="415"/>
        <v>0.03</v>
      </c>
      <c r="BI2632">
        <f t="shared" si="416"/>
        <v>0.7</v>
      </c>
      <c r="BJ2632">
        <f t="shared" si="417"/>
        <v>0.41</v>
      </c>
      <c r="BK2632">
        <f t="shared" si="418"/>
        <v>0.31</v>
      </c>
      <c r="BL2632">
        <f t="shared" si="419"/>
        <v>2174.4000000000037</v>
      </c>
    </row>
    <row r="2633" spans="1:64" x14ac:dyDescent="0.2">
      <c r="A2633" s="1">
        <v>2631</v>
      </c>
      <c r="B2633" s="7" t="s">
        <v>58</v>
      </c>
      <c r="C2633" s="3">
        <v>40012</v>
      </c>
      <c r="D2633" s="4" t="s">
        <v>8</v>
      </c>
      <c r="E2633" s="4" t="s">
        <v>182</v>
      </c>
      <c r="F2633" s="5" t="str">
        <f t="shared" si="410"/>
        <v>S</v>
      </c>
      <c r="G2633" s="6">
        <v>0.91666666666666663</v>
      </c>
      <c r="H2633" s="6">
        <v>2.6388888888888889E-2</v>
      </c>
      <c r="I2633" s="85">
        <f t="shared" si="411"/>
        <v>158.00000000000006</v>
      </c>
      <c r="J2633" s="86">
        <f>I2633*Segmentos!$D$7*(AH2633%)*IF(ISNUMBER(AI2633),AI2633%,0)</f>
        <v>1718344.8000000005</v>
      </c>
      <c r="K2633" s="86">
        <f>I2633*Segmentos!$D$7*(AL2633%)*IF(ISNUMBER(AM2633),AM2633%,0)</f>
        <v>2514096.0000000009</v>
      </c>
      <c r="L2633" s="4"/>
      <c r="M2633" s="2">
        <v>3.37</v>
      </c>
      <c r="N2633" s="2">
        <v>18.8</v>
      </c>
      <c r="O2633" s="2">
        <v>17.899999999999999</v>
      </c>
      <c r="P2633" s="2">
        <v>74.896799999999999</v>
      </c>
      <c r="Q2633" s="2">
        <v>1.23</v>
      </c>
      <c r="R2633" s="2">
        <v>9.3000000000000007</v>
      </c>
      <c r="S2633" s="2">
        <v>13.3</v>
      </c>
      <c r="T2633" s="2">
        <v>4.5612000000000004</v>
      </c>
      <c r="U2633" s="2">
        <v>3.15</v>
      </c>
      <c r="V2633" s="2">
        <v>18.600000000000001</v>
      </c>
      <c r="W2633" s="2">
        <v>16.899999999999999</v>
      </c>
      <c r="X2633" s="2">
        <v>14.670199999999999</v>
      </c>
      <c r="Y2633" s="2">
        <v>2.98</v>
      </c>
      <c r="Z2633" s="2">
        <v>20.9</v>
      </c>
      <c r="AA2633" s="2">
        <v>14.2</v>
      </c>
      <c r="AB2633" s="2">
        <v>19.530999999999999</v>
      </c>
      <c r="AC2633" s="2">
        <v>4.96</v>
      </c>
      <c r="AD2633" s="2">
        <v>21.9</v>
      </c>
      <c r="AE2633" s="2">
        <v>22.7</v>
      </c>
      <c r="AF2633" s="2">
        <v>36.134300000000003</v>
      </c>
      <c r="AG2633" s="20">
        <v>2.71</v>
      </c>
      <c r="AH2633" s="20">
        <v>17.100000000000001</v>
      </c>
      <c r="AI2633" s="20">
        <v>15.9</v>
      </c>
      <c r="AJ2633" s="20">
        <v>28.506</v>
      </c>
      <c r="AK2633" s="18">
        <v>3.98</v>
      </c>
      <c r="AL2633" s="18">
        <v>20.399999999999999</v>
      </c>
      <c r="AM2633" s="18">
        <v>19.5</v>
      </c>
      <c r="AN2633" s="18">
        <v>46.390799999999999</v>
      </c>
      <c r="AO2633" s="2">
        <v>0.73</v>
      </c>
      <c r="AP2633" s="2">
        <v>10.4</v>
      </c>
      <c r="AQ2633" s="2">
        <v>7</v>
      </c>
      <c r="AR2633" s="2">
        <v>1.7738</v>
      </c>
      <c r="AS2633" s="2">
        <v>3.08</v>
      </c>
      <c r="AT2633" s="2">
        <v>14.8</v>
      </c>
      <c r="AU2633" s="2">
        <v>20.8</v>
      </c>
      <c r="AV2633" s="2">
        <v>15.0572</v>
      </c>
      <c r="AW2633" s="2">
        <v>3.47</v>
      </c>
      <c r="AX2633" s="2">
        <v>18.899999999999999</v>
      </c>
      <c r="AY2633" s="2">
        <v>18.399999999999999</v>
      </c>
      <c r="AZ2633" s="2">
        <v>22.129200000000001</v>
      </c>
      <c r="BA2633" s="2">
        <v>4.2300000000000004</v>
      </c>
      <c r="BB2633" s="2">
        <v>23.5</v>
      </c>
      <c r="BC2633" s="2">
        <v>18</v>
      </c>
      <c r="BD2633" s="2">
        <v>35.936500000000002</v>
      </c>
      <c r="BE2633" s="4" t="str">
        <f t="shared" si="412"/>
        <v>ABURRIDO</v>
      </c>
      <c r="BF2633" s="4">
        <f t="shared" si="413"/>
        <v>3.2684000000000006</v>
      </c>
      <c r="BG2633">
        <f t="shared" si="414"/>
        <v>0.73</v>
      </c>
      <c r="BH2633">
        <f t="shared" si="415"/>
        <v>3.08</v>
      </c>
      <c r="BI2633">
        <f t="shared" si="416"/>
        <v>4.2300000000000004</v>
      </c>
      <c r="BJ2633">
        <f t="shared" si="417"/>
        <v>3.98</v>
      </c>
      <c r="BK2633">
        <f t="shared" si="418"/>
        <v>2.71</v>
      </c>
      <c r="BL2633">
        <f t="shared" si="419"/>
        <v>53170.160000000011</v>
      </c>
    </row>
    <row r="2634" spans="1:64" x14ac:dyDescent="0.2">
      <c r="A2634" s="1">
        <v>2632</v>
      </c>
      <c r="B2634" s="7" t="s">
        <v>61</v>
      </c>
      <c r="C2634" s="3">
        <v>40012</v>
      </c>
      <c r="D2634" s="4" t="s">
        <v>17</v>
      </c>
      <c r="E2634" s="4" t="s">
        <v>169</v>
      </c>
      <c r="F2634" s="5" t="str">
        <f t="shared" si="410"/>
        <v>S</v>
      </c>
      <c r="G2634" s="6">
        <v>0.91666666666666663</v>
      </c>
      <c r="H2634" s="6">
        <v>0.96250000000000002</v>
      </c>
      <c r="I2634" s="85">
        <f t="shared" si="411"/>
        <v>66.000000000000085</v>
      </c>
      <c r="J2634" s="86">
        <f>I2634*Segmentos!$D$7*(AH2634%)*IF(ISNUMBER(AI2634),AI2634%,0)</f>
        <v>120225.60000000017</v>
      </c>
      <c r="K2634" s="86">
        <f>I2634*Segmentos!$D$7*(AL2634%)*IF(ISNUMBER(AM2634),AM2634%,0)</f>
        <v>224769.60000000033</v>
      </c>
      <c r="L2634" s="4"/>
      <c r="M2634" s="2">
        <v>0.66</v>
      </c>
      <c r="N2634" s="2">
        <v>1.7</v>
      </c>
      <c r="O2634" s="2">
        <v>39.5</v>
      </c>
      <c r="P2634" s="2">
        <v>98.793400000000005</v>
      </c>
      <c r="Q2634" s="2">
        <v>0</v>
      </c>
      <c r="R2634" s="2">
        <v>0.3</v>
      </c>
      <c r="S2634" s="2">
        <v>1.5</v>
      </c>
      <c r="T2634" s="2">
        <v>9.69E-2</v>
      </c>
      <c r="U2634" s="2">
        <v>0.16</v>
      </c>
      <c r="V2634" s="2">
        <v>1.1000000000000001</v>
      </c>
      <c r="W2634" s="2">
        <v>13.6</v>
      </c>
      <c r="X2634" s="2">
        <v>4.9438000000000004</v>
      </c>
      <c r="Y2634" s="2">
        <v>0.7</v>
      </c>
      <c r="Z2634" s="2">
        <v>1.7</v>
      </c>
      <c r="AA2634" s="2">
        <v>40.299999999999997</v>
      </c>
      <c r="AB2634" s="2">
        <v>31.2515</v>
      </c>
      <c r="AC2634" s="2">
        <v>1.27</v>
      </c>
      <c r="AD2634" s="2">
        <v>2.6</v>
      </c>
      <c r="AE2634" s="2">
        <v>48.1</v>
      </c>
      <c r="AF2634" s="2">
        <v>62.501100000000001</v>
      </c>
      <c r="AG2634" s="20">
        <v>0.44</v>
      </c>
      <c r="AH2634" s="20">
        <v>1.1000000000000001</v>
      </c>
      <c r="AI2634" s="20">
        <v>41.4</v>
      </c>
      <c r="AJ2634" s="20">
        <v>31.611799999999999</v>
      </c>
      <c r="AK2634" s="18">
        <v>0.85</v>
      </c>
      <c r="AL2634" s="18">
        <v>2.2000000000000002</v>
      </c>
      <c r="AM2634" s="18">
        <v>38.700000000000003</v>
      </c>
      <c r="AN2634" s="18">
        <v>67.181600000000003</v>
      </c>
      <c r="AO2634" s="2">
        <v>0.36</v>
      </c>
      <c r="AP2634" s="2">
        <v>0.6</v>
      </c>
      <c r="AQ2634" s="2">
        <v>56.5</v>
      </c>
      <c r="AR2634" s="2">
        <v>5.9301000000000004</v>
      </c>
      <c r="AS2634" s="2">
        <v>0.69</v>
      </c>
      <c r="AT2634" s="2">
        <v>1.3</v>
      </c>
      <c r="AU2634" s="2">
        <v>54.8</v>
      </c>
      <c r="AV2634" s="2">
        <v>22.948599999999999</v>
      </c>
      <c r="AW2634" s="2">
        <v>0.57999999999999996</v>
      </c>
      <c r="AX2634" s="2">
        <v>2.8</v>
      </c>
      <c r="AY2634" s="2">
        <v>20.5</v>
      </c>
      <c r="AZ2634" s="2">
        <v>25.133800000000001</v>
      </c>
      <c r="BA2634" s="2">
        <v>0.78</v>
      </c>
      <c r="BB2634" s="2">
        <v>1.3</v>
      </c>
      <c r="BC2634" s="2">
        <v>59.8</v>
      </c>
      <c r="BD2634" s="2">
        <v>44.780900000000003</v>
      </c>
      <c r="BE2634" s="4" t="str">
        <f t="shared" si="412"/>
        <v>ABURRIDO</v>
      </c>
      <c r="BF2634" s="4">
        <f t="shared" si="413"/>
        <v>0.68319999999999992</v>
      </c>
      <c r="BG2634">
        <f t="shared" si="414"/>
        <v>0.36</v>
      </c>
      <c r="BH2634">
        <f t="shared" si="415"/>
        <v>0.69</v>
      </c>
      <c r="BI2634">
        <f t="shared" si="416"/>
        <v>0.78</v>
      </c>
      <c r="BJ2634">
        <f t="shared" si="417"/>
        <v>0.85</v>
      </c>
      <c r="BK2634">
        <f t="shared" si="418"/>
        <v>0.44</v>
      </c>
      <c r="BL2634">
        <f t="shared" si="419"/>
        <v>4431.900000000006</v>
      </c>
    </row>
    <row r="2635" spans="1:64" x14ac:dyDescent="0.2">
      <c r="A2635" s="1">
        <v>2633</v>
      </c>
      <c r="B2635" s="7" t="s">
        <v>53</v>
      </c>
      <c r="C2635" s="3">
        <v>40012</v>
      </c>
      <c r="D2635" s="4" t="s">
        <v>3</v>
      </c>
      <c r="E2635" s="4" t="s">
        <v>178</v>
      </c>
      <c r="F2635" s="5" t="str">
        <f t="shared" si="410"/>
        <v>S</v>
      </c>
      <c r="G2635" s="6">
        <v>0.79652777777777783</v>
      </c>
      <c r="H2635" s="6">
        <v>0.87430555555555556</v>
      </c>
      <c r="I2635" s="85">
        <f t="shared" si="411"/>
        <v>111.99999999999991</v>
      </c>
      <c r="J2635" s="86">
        <f>I2635*Segmentos!$D$7*(AH2635%)*IF(ISNUMBER(AI2635),AI2635%,0)</f>
        <v>1017273.599999999</v>
      </c>
      <c r="K2635" s="86">
        <f>I2635*Segmentos!$D$7*(AL2635%)*IF(ISNUMBER(AM2635),AM2635%,0)</f>
        <v>557580.79999999958</v>
      </c>
      <c r="L2635" s="4"/>
      <c r="M2635" s="2">
        <v>1.73</v>
      </c>
      <c r="N2635" s="2">
        <v>6.7</v>
      </c>
      <c r="O2635" s="2">
        <v>25.8</v>
      </c>
      <c r="P2635" s="2">
        <v>76.121200000000002</v>
      </c>
      <c r="Q2635" s="2">
        <v>0.76</v>
      </c>
      <c r="R2635" s="2">
        <v>3.9</v>
      </c>
      <c r="S2635" s="2">
        <v>19.600000000000001</v>
      </c>
      <c r="T2635" s="2">
        <v>5.5841000000000003</v>
      </c>
      <c r="U2635" s="2">
        <v>1.99</v>
      </c>
      <c r="V2635" s="2">
        <v>6.2</v>
      </c>
      <c r="W2635" s="2">
        <v>31.9</v>
      </c>
      <c r="X2635" s="2">
        <v>18.365200000000002</v>
      </c>
      <c r="Y2635" s="2">
        <v>1.39</v>
      </c>
      <c r="Z2635" s="2">
        <v>6.7</v>
      </c>
      <c r="AA2635" s="2">
        <v>20.8</v>
      </c>
      <c r="AB2635" s="2">
        <v>18.064</v>
      </c>
      <c r="AC2635" s="2">
        <v>2.36</v>
      </c>
      <c r="AD2635" s="2">
        <v>8.4</v>
      </c>
      <c r="AE2635" s="2">
        <v>27.9</v>
      </c>
      <c r="AF2635" s="2">
        <v>34.107900000000001</v>
      </c>
      <c r="AG2635" s="20">
        <v>2.27</v>
      </c>
      <c r="AH2635" s="20">
        <v>8.6999999999999993</v>
      </c>
      <c r="AI2635" s="20">
        <v>26.1</v>
      </c>
      <c r="AJ2635" s="20">
        <v>47.361899999999999</v>
      </c>
      <c r="AK2635" s="18">
        <v>1.24</v>
      </c>
      <c r="AL2635" s="18">
        <v>4.9000000000000004</v>
      </c>
      <c r="AM2635" s="18">
        <v>25.4</v>
      </c>
      <c r="AN2635" s="18">
        <v>28.7593</v>
      </c>
      <c r="AO2635" s="2">
        <v>0.09</v>
      </c>
      <c r="AP2635" s="2">
        <v>1.2</v>
      </c>
      <c r="AQ2635" s="2">
        <v>7.4</v>
      </c>
      <c r="AR2635" s="2">
        <v>0.44769999999999999</v>
      </c>
      <c r="AS2635" s="2">
        <v>0.64</v>
      </c>
      <c r="AT2635" s="2">
        <v>4.5</v>
      </c>
      <c r="AU2635" s="2">
        <v>14.2</v>
      </c>
      <c r="AV2635" s="2">
        <v>6.1948999999999996</v>
      </c>
      <c r="AW2635" s="2">
        <v>2.38</v>
      </c>
      <c r="AX2635" s="2">
        <v>9.8000000000000007</v>
      </c>
      <c r="AY2635" s="2">
        <v>24.2</v>
      </c>
      <c r="AZ2635" s="2">
        <v>30.183199999999999</v>
      </c>
      <c r="BA2635" s="2">
        <v>2.33</v>
      </c>
      <c r="BB2635" s="2">
        <v>7.2</v>
      </c>
      <c r="BC2635" s="2">
        <v>32.6</v>
      </c>
      <c r="BD2635" s="2">
        <v>39.295299999999997</v>
      </c>
      <c r="BE2635" s="4" t="str">
        <f t="shared" si="412"/>
        <v>ABURRIDO</v>
      </c>
      <c r="BF2635" s="4">
        <f t="shared" si="413"/>
        <v>1.3093999999999999</v>
      </c>
      <c r="BG2635">
        <f t="shared" si="414"/>
        <v>0.09</v>
      </c>
      <c r="BH2635">
        <f t="shared" si="415"/>
        <v>0.64</v>
      </c>
      <c r="BI2635">
        <f t="shared" si="416"/>
        <v>2.38</v>
      </c>
      <c r="BJ2635">
        <f t="shared" si="417"/>
        <v>1.24</v>
      </c>
      <c r="BK2635">
        <f t="shared" si="418"/>
        <v>2.27</v>
      </c>
      <c r="BL2635">
        <f t="shared" si="419"/>
        <v>19360.319999999985</v>
      </c>
    </row>
    <row r="2636" spans="1:64" x14ac:dyDescent="0.2">
      <c r="A2636" s="1">
        <v>2634</v>
      </c>
      <c r="B2636" s="7" t="s">
        <v>10</v>
      </c>
      <c r="C2636" s="3">
        <v>40012</v>
      </c>
      <c r="D2636" s="4" t="s">
        <v>8</v>
      </c>
      <c r="E2636" s="4" t="s">
        <v>164</v>
      </c>
      <c r="F2636" s="5" t="str">
        <f t="shared" si="410"/>
        <v>S</v>
      </c>
      <c r="G2636" s="6">
        <v>0.87291666666666667</v>
      </c>
      <c r="H2636" s="6">
        <v>0.9145833333333333</v>
      </c>
      <c r="I2636" s="85">
        <f t="shared" si="411"/>
        <v>59.999999999999943</v>
      </c>
      <c r="J2636" s="86">
        <f>I2636*Segmentos!$D$7*(AH2636%)*IF(ISNUMBER(AI2636),AI2636%,0)</f>
        <v>815423.99999999919</v>
      </c>
      <c r="K2636" s="86">
        <f>I2636*Segmentos!$D$7*(AL2636%)*IF(ISNUMBER(AM2636),AM2636%,0)</f>
        <v>1094399.9999999991</v>
      </c>
      <c r="L2636" s="4"/>
      <c r="M2636" s="2">
        <v>4.01</v>
      </c>
      <c r="N2636" s="2">
        <v>13.7</v>
      </c>
      <c r="O2636" s="2">
        <v>29.1</v>
      </c>
      <c r="P2636" s="2">
        <v>78.114800000000002</v>
      </c>
      <c r="Q2636" s="2">
        <v>1.49</v>
      </c>
      <c r="R2636" s="2">
        <v>9.3000000000000007</v>
      </c>
      <c r="S2636" s="2">
        <v>16</v>
      </c>
      <c r="T2636" s="2">
        <v>4.8437999999999999</v>
      </c>
      <c r="U2636" s="2">
        <v>3.66</v>
      </c>
      <c r="V2636" s="2">
        <v>10.4</v>
      </c>
      <c r="W2636" s="2">
        <v>35</v>
      </c>
      <c r="X2636" s="2">
        <v>14.9383</v>
      </c>
      <c r="Y2636" s="2">
        <v>4.0199999999999996</v>
      </c>
      <c r="Z2636" s="2">
        <v>15.4</v>
      </c>
      <c r="AA2636" s="2">
        <v>26</v>
      </c>
      <c r="AB2636" s="2">
        <v>23.1159</v>
      </c>
      <c r="AC2636" s="2">
        <v>5.5</v>
      </c>
      <c r="AD2636" s="2">
        <v>16.600000000000001</v>
      </c>
      <c r="AE2636" s="2">
        <v>33.200000000000003</v>
      </c>
      <c r="AF2636" s="2">
        <v>35.216900000000003</v>
      </c>
      <c r="AG2636" s="20">
        <v>3.4</v>
      </c>
      <c r="AH2636" s="20">
        <v>12.4</v>
      </c>
      <c r="AI2636" s="20">
        <v>27.4</v>
      </c>
      <c r="AJ2636" s="20">
        <v>31.439800000000002</v>
      </c>
      <c r="AK2636" s="18">
        <v>4.5599999999999996</v>
      </c>
      <c r="AL2636" s="18">
        <v>15</v>
      </c>
      <c r="AM2636" s="18">
        <v>30.4</v>
      </c>
      <c r="AN2636" s="18">
        <v>46.6751</v>
      </c>
      <c r="AO2636" s="2">
        <v>1.1299999999999999</v>
      </c>
      <c r="AP2636" s="2">
        <v>6.6</v>
      </c>
      <c r="AQ2636" s="2">
        <v>17.2</v>
      </c>
      <c r="AR2636" s="2">
        <v>2.4157000000000002</v>
      </c>
      <c r="AS2636" s="2">
        <v>2.93</v>
      </c>
      <c r="AT2636" s="2">
        <v>12.7</v>
      </c>
      <c r="AU2636" s="2">
        <v>23.1</v>
      </c>
      <c r="AV2636" s="2">
        <v>12.571</v>
      </c>
      <c r="AW2636" s="2">
        <v>4.29</v>
      </c>
      <c r="AX2636" s="2">
        <v>14.2</v>
      </c>
      <c r="AY2636" s="2">
        <v>30.2</v>
      </c>
      <c r="AZ2636" s="2">
        <v>24.017900000000001</v>
      </c>
      <c r="BA2636" s="2">
        <v>5.24</v>
      </c>
      <c r="BB2636" s="2">
        <v>16.100000000000001</v>
      </c>
      <c r="BC2636" s="2">
        <v>32.5</v>
      </c>
      <c r="BD2636" s="2">
        <v>39.110199999999999</v>
      </c>
      <c r="BE2636" s="4" t="str">
        <f t="shared" si="412"/>
        <v>NO APLICA</v>
      </c>
      <c r="BF2636" s="4">
        <f t="shared" si="413"/>
        <v>3.6762000000000001</v>
      </c>
      <c r="BG2636">
        <f t="shared" si="414"/>
        <v>1.1299999999999999</v>
      </c>
      <c r="BH2636">
        <f t="shared" si="415"/>
        <v>2.93</v>
      </c>
      <c r="BI2636">
        <f t="shared" si="416"/>
        <v>5.24</v>
      </c>
      <c r="BJ2636">
        <f t="shared" si="417"/>
        <v>4.5599999999999996</v>
      </c>
      <c r="BK2636">
        <f t="shared" si="418"/>
        <v>3.4</v>
      </c>
      <c r="BL2636">
        <f t="shared" si="419"/>
        <v>23920.199999999979</v>
      </c>
    </row>
    <row r="2637" spans="1:64" x14ac:dyDescent="0.2">
      <c r="A2637" s="1">
        <v>2635</v>
      </c>
      <c r="B2637" s="7" t="s">
        <v>142</v>
      </c>
      <c r="C2637" s="3">
        <v>40012</v>
      </c>
      <c r="D2637" s="4" t="s">
        <v>629</v>
      </c>
      <c r="E2637" s="4" t="s">
        <v>186</v>
      </c>
      <c r="F2637" s="5" t="str">
        <f t="shared" si="410"/>
        <v>S</v>
      </c>
      <c r="G2637" s="6">
        <v>0.91736111111111107</v>
      </c>
      <c r="H2637" s="6">
        <v>1.9444444444444445E-2</v>
      </c>
      <c r="I2637" s="85">
        <f t="shared" si="411"/>
        <v>147.00000000000006</v>
      </c>
      <c r="J2637" s="86">
        <f>I2637*Segmentos!$D$7*(AH2637%)*IF(ISNUMBER(AI2637),AI2637%,0)</f>
        <v>235141.20000000013</v>
      </c>
      <c r="K2637" s="86">
        <f>I2637*Segmentos!$D$7*(AL2637%)*IF(ISNUMBER(AM2637),AM2637%,0)</f>
        <v>174048.00000000009</v>
      </c>
      <c r="L2637" s="4"/>
      <c r="M2637" s="2">
        <v>0.35</v>
      </c>
      <c r="N2637" s="2">
        <v>4.2</v>
      </c>
      <c r="O2637" s="2">
        <v>8.3000000000000007</v>
      </c>
      <c r="P2637" s="2">
        <v>98.8536</v>
      </c>
      <c r="Q2637" s="2">
        <v>0.03</v>
      </c>
      <c r="R2637" s="2">
        <v>1.4</v>
      </c>
      <c r="S2637" s="2">
        <v>2</v>
      </c>
      <c r="T2637" s="2">
        <v>1.3132999999999999</v>
      </c>
      <c r="U2637" s="2">
        <v>0.43</v>
      </c>
      <c r="V2637" s="2">
        <v>4.5</v>
      </c>
      <c r="W2637" s="2">
        <v>9.4</v>
      </c>
      <c r="X2637" s="2">
        <v>25.636500000000002</v>
      </c>
      <c r="Y2637" s="2">
        <v>0.14000000000000001</v>
      </c>
      <c r="Z2637" s="2">
        <v>3.7</v>
      </c>
      <c r="AA2637" s="2">
        <v>3.8</v>
      </c>
      <c r="AB2637" s="2">
        <v>11.7803</v>
      </c>
      <c r="AC2637" s="2">
        <v>0.64</v>
      </c>
      <c r="AD2637" s="2">
        <v>5.8</v>
      </c>
      <c r="AE2637" s="2">
        <v>11.1</v>
      </c>
      <c r="AF2637" s="2">
        <v>60.1235</v>
      </c>
      <c r="AG2637" s="20">
        <v>0.4</v>
      </c>
      <c r="AH2637" s="20">
        <v>4.3</v>
      </c>
      <c r="AI2637" s="20">
        <v>9.3000000000000007</v>
      </c>
      <c r="AJ2637" s="20">
        <v>54.224800000000002</v>
      </c>
      <c r="AK2637" s="18">
        <v>0.3</v>
      </c>
      <c r="AL2637" s="18">
        <v>4</v>
      </c>
      <c r="AM2637" s="18">
        <v>7.4</v>
      </c>
      <c r="AN2637" s="18">
        <v>44.628799999999998</v>
      </c>
      <c r="AO2637" s="2">
        <v>0.18</v>
      </c>
      <c r="AP2637" s="2">
        <v>2.1</v>
      </c>
      <c r="AQ2637" s="2">
        <v>8.4</v>
      </c>
      <c r="AR2637" s="2">
        <v>5.5373999999999999</v>
      </c>
      <c r="AS2637" s="2">
        <v>0.27</v>
      </c>
      <c r="AT2637" s="2">
        <v>5.9</v>
      </c>
      <c r="AU2637" s="2">
        <v>4.5999999999999996</v>
      </c>
      <c r="AV2637" s="2">
        <v>16.853999999999999</v>
      </c>
      <c r="AW2637" s="2">
        <v>0.18</v>
      </c>
      <c r="AX2637" s="2">
        <v>5.2</v>
      </c>
      <c r="AY2637" s="2">
        <v>3.5</v>
      </c>
      <c r="AZ2637" s="2">
        <v>15.047599999999999</v>
      </c>
      <c r="BA2637" s="2">
        <v>0.56000000000000005</v>
      </c>
      <c r="BB2637" s="2">
        <v>3</v>
      </c>
      <c r="BC2637" s="2">
        <v>18.899999999999999</v>
      </c>
      <c r="BD2637" s="2">
        <v>61.4146</v>
      </c>
      <c r="BE2637" s="4" t="str">
        <f t="shared" si="412"/>
        <v>ABURRIDO</v>
      </c>
      <c r="BF2637" s="4">
        <f t="shared" si="413"/>
        <v>0.36199999999999999</v>
      </c>
      <c r="BG2637">
        <f t="shared" si="414"/>
        <v>0.18</v>
      </c>
      <c r="BH2637">
        <f t="shared" si="415"/>
        <v>0.27</v>
      </c>
      <c r="BI2637">
        <f t="shared" si="416"/>
        <v>0.56000000000000005</v>
      </c>
      <c r="BJ2637">
        <f t="shared" si="417"/>
        <v>0.3</v>
      </c>
      <c r="BK2637">
        <f t="shared" si="418"/>
        <v>0.4</v>
      </c>
      <c r="BL2637">
        <f t="shared" si="419"/>
        <v>5124.4200000000028</v>
      </c>
    </row>
    <row r="2638" spans="1:64" x14ac:dyDescent="0.2">
      <c r="A2638" s="1">
        <v>2636</v>
      </c>
      <c r="B2638" s="7" t="s">
        <v>136</v>
      </c>
      <c r="C2638" s="3">
        <v>40012</v>
      </c>
      <c r="D2638" s="4" t="s">
        <v>626</v>
      </c>
      <c r="E2638" s="4" t="s">
        <v>174</v>
      </c>
      <c r="F2638" s="5" t="str">
        <f t="shared" si="410"/>
        <v>S</v>
      </c>
      <c r="G2638" s="6">
        <v>0.91736111111111107</v>
      </c>
      <c r="H2638" s="6">
        <v>0.98124999999999996</v>
      </c>
      <c r="I2638" s="85">
        <f t="shared" si="411"/>
        <v>92</v>
      </c>
      <c r="J2638" s="86">
        <f>I2638*Segmentos!$D$7*(AH2638%)*IF(ISNUMBER(AI2638),AI2638%,0)</f>
        <v>2102016</v>
      </c>
      <c r="K2638" s="86">
        <f>I2638*Segmentos!$D$7*(AL2638%)*IF(ISNUMBER(AM2638),AM2638%,0)</f>
        <v>3406502.4000000004</v>
      </c>
      <c r="L2638" s="4"/>
      <c r="M2638" s="2">
        <v>7.58</v>
      </c>
      <c r="N2638" s="2">
        <v>20</v>
      </c>
      <c r="O2638" s="2">
        <v>38</v>
      </c>
      <c r="P2638" s="2">
        <v>82.146500000000003</v>
      </c>
      <c r="Q2638" s="2">
        <v>6.56</v>
      </c>
      <c r="R2638" s="2">
        <v>14</v>
      </c>
      <c r="S2638" s="2">
        <v>47</v>
      </c>
      <c r="T2638" s="2">
        <v>11.8653</v>
      </c>
      <c r="U2638" s="2">
        <v>7.65</v>
      </c>
      <c r="V2638" s="2">
        <v>17.8</v>
      </c>
      <c r="W2638" s="2">
        <v>43.1</v>
      </c>
      <c r="X2638" s="2">
        <v>17.3691</v>
      </c>
      <c r="Y2638" s="2">
        <v>9.4</v>
      </c>
      <c r="Z2638" s="2">
        <v>22.1</v>
      </c>
      <c r="AA2638" s="2">
        <v>42.5</v>
      </c>
      <c r="AB2638" s="2">
        <v>30.067</v>
      </c>
      <c r="AC2638" s="2">
        <v>6.42</v>
      </c>
      <c r="AD2638" s="2">
        <v>22.5</v>
      </c>
      <c r="AE2638" s="2">
        <v>28.5</v>
      </c>
      <c r="AF2638" s="2">
        <v>22.845099999999999</v>
      </c>
      <c r="AG2638" s="20">
        <v>5.71</v>
      </c>
      <c r="AH2638" s="20">
        <v>16.8</v>
      </c>
      <c r="AI2638" s="20">
        <v>34</v>
      </c>
      <c r="AJ2638" s="20">
        <v>29.337599999999998</v>
      </c>
      <c r="AK2638" s="18">
        <v>9.27</v>
      </c>
      <c r="AL2638" s="18">
        <v>22.8</v>
      </c>
      <c r="AM2638" s="18">
        <v>40.6</v>
      </c>
      <c r="AN2638" s="18">
        <v>52.808900000000001</v>
      </c>
      <c r="AO2638" s="2">
        <v>5.42</v>
      </c>
      <c r="AP2638" s="2">
        <v>13.2</v>
      </c>
      <c r="AQ2638" s="2">
        <v>40.9</v>
      </c>
      <c r="AR2638" s="2">
        <v>6.4161000000000001</v>
      </c>
      <c r="AS2638" s="2">
        <v>5.81</v>
      </c>
      <c r="AT2638" s="2">
        <v>15.5</v>
      </c>
      <c r="AU2638" s="2">
        <v>37.6</v>
      </c>
      <c r="AV2638" s="2">
        <v>13.874499999999999</v>
      </c>
      <c r="AW2638" s="2">
        <v>8.34</v>
      </c>
      <c r="AX2638" s="2">
        <v>18.899999999999999</v>
      </c>
      <c r="AY2638" s="2">
        <v>44.2</v>
      </c>
      <c r="AZ2638" s="2">
        <v>25.97</v>
      </c>
      <c r="BA2638" s="2">
        <v>8.65</v>
      </c>
      <c r="BB2638" s="2">
        <v>25.3</v>
      </c>
      <c r="BC2638" s="2">
        <v>34.200000000000003</v>
      </c>
      <c r="BD2638" s="2">
        <v>35.885899999999999</v>
      </c>
      <c r="BE2638" s="4" t="str">
        <f t="shared" si="412"/>
        <v>ENTRETENIDO</v>
      </c>
      <c r="BF2638" s="4">
        <f t="shared" si="413"/>
        <v>7.0301999999999989</v>
      </c>
      <c r="BG2638">
        <f t="shared" si="414"/>
        <v>5.42</v>
      </c>
      <c r="BH2638">
        <f t="shared" si="415"/>
        <v>5.81</v>
      </c>
      <c r="BI2638">
        <f t="shared" si="416"/>
        <v>8.65</v>
      </c>
      <c r="BJ2638">
        <f t="shared" si="417"/>
        <v>9.27</v>
      </c>
      <c r="BK2638">
        <f t="shared" si="418"/>
        <v>5.71</v>
      </c>
      <c r="BL2638">
        <f t="shared" si="419"/>
        <v>69920</v>
      </c>
    </row>
    <row r="2639" spans="1:64" x14ac:dyDescent="0.2">
      <c r="A2639" s="1">
        <v>2637</v>
      </c>
      <c r="B2639" s="7" t="s">
        <v>25</v>
      </c>
      <c r="C2639" s="3">
        <v>40012</v>
      </c>
      <c r="D2639" s="4" t="s">
        <v>629</v>
      </c>
      <c r="E2639" s="4" t="s">
        <v>171</v>
      </c>
      <c r="F2639" s="5" t="str">
        <f t="shared" si="410"/>
        <v>S</v>
      </c>
      <c r="G2639" s="6">
        <v>0.88611111111111107</v>
      </c>
      <c r="H2639" s="6">
        <v>0.88680555555555562</v>
      </c>
      <c r="I2639" s="85">
        <f t="shared" si="411"/>
        <v>1.0000000000001563</v>
      </c>
      <c r="J2639" s="86">
        <f>I2639*Segmentos!$D$7*(AH2639%)*IF(ISNUMBER(AI2639),AI2639%,0)</f>
        <v>800.00000000012506</v>
      </c>
      <c r="K2639" s="86">
        <f>I2639*Segmentos!$D$7*(AL2639%)*IF(ISNUMBER(AM2639),AM2639%,0)</f>
        <v>3600.000000000563</v>
      </c>
      <c r="L2639" s="4"/>
      <c r="M2639" s="2">
        <v>0.57999999999999996</v>
      </c>
      <c r="N2639" s="2">
        <v>0.6</v>
      </c>
      <c r="O2639" s="2">
        <v>100</v>
      </c>
      <c r="P2639" s="2">
        <v>67.599599999999995</v>
      </c>
      <c r="Q2639" s="2">
        <v>0.47</v>
      </c>
      <c r="R2639" s="2">
        <v>0.5</v>
      </c>
      <c r="S2639" s="2">
        <v>100</v>
      </c>
      <c r="T2639" s="2">
        <v>9.1623000000000001</v>
      </c>
      <c r="U2639" s="2">
        <v>0.85</v>
      </c>
      <c r="V2639" s="2">
        <v>0.8</v>
      </c>
      <c r="W2639" s="2">
        <v>100</v>
      </c>
      <c r="X2639" s="2">
        <v>20.635200000000001</v>
      </c>
      <c r="Y2639" s="2">
        <v>0.96</v>
      </c>
      <c r="Z2639" s="2">
        <v>1</v>
      </c>
      <c r="AA2639" s="2">
        <v>100</v>
      </c>
      <c r="AB2639" s="2">
        <v>33.152200000000001</v>
      </c>
      <c r="AC2639" s="2">
        <v>0.12</v>
      </c>
      <c r="AD2639" s="2">
        <v>0.1</v>
      </c>
      <c r="AE2639" s="2">
        <v>100</v>
      </c>
      <c r="AF2639" s="2">
        <v>4.6498999999999997</v>
      </c>
      <c r="AG2639" s="20">
        <v>0.22</v>
      </c>
      <c r="AH2639" s="20">
        <v>0.2</v>
      </c>
      <c r="AI2639" s="20">
        <v>100</v>
      </c>
      <c r="AJ2639" s="20">
        <v>12.4215</v>
      </c>
      <c r="AK2639" s="18">
        <v>0.9</v>
      </c>
      <c r="AL2639" s="18">
        <v>0.9</v>
      </c>
      <c r="AM2639" s="18">
        <v>100</v>
      </c>
      <c r="AN2639" s="18">
        <v>55.178100000000001</v>
      </c>
      <c r="AO2639" s="2">
        <v>0.36</v>
      </c>
      <c r="AP2639" s="2">
        <v>0.4</v>
      </c>
      <c r="AQ2639" s="2">
        <v>100</v>
      </c>
      <c r="AR2639" s="2">
        <v>4.6116000000000001</v>
      </c>
      <c r="AS2639" s="2">
        <v>1.04</v>
      </c>
      <c r="AT2639" s="2">
        <v>1</v>
      </c>
      <c r="AU2639" s="2">
        <v>100</v>
      </c>
      <c r="AV2639" s="2">
        <v>26.688199999999998</v>
      </c>
      <c r="AW2639" s="2">
        <v>0.33</v>
      </c>
      <c r="AX2639" s="2">
        <v>0.3</v>
      </c>
      <c r="AY2639" s="2">
        <v>100</v>
      </c>
      <c r="AZ2639" s="2">
        <v>11.184900000000001</v>
      </c>
      <c r="BA2639" s="2">
        <v>0.56000000000000005</v>
      </c>
      <c r="BB2639" s="2">
        <v>0.6</v>
      </c>
      <c r="BC2639" s="2">
        <v>100</v>
      </c>
      <c r="BD2639" s="2">
        <v>25.114899999999999</v>
      </c>
      <c r="BE2639" s="4" t="str">
        <f t="shared" si="412"/>
        <v>NO APLICA</v>
      </c>
      <c r="BF2639" s="4">
        <f t="shared" si="413"/>
        <v>0.74560000000000015</v>
      </c>
      <c r="BG2639">
        <f t="shared" si="414"/>
        <v>0.36</v>
      </c>
      <c r="BH2639">
        <f t="shared" si="415"/>
        <v>1.04</v>
      </c>
      <c r="BI2639">
        <f t="shared" si="416"/>
        <v>0.56000000000000005</v>
      </c>
      <c r="BJ2639">
        <f t="shared" si="417"/>
        <v>0.9</v>
      </c>
      <c r="BK2639">
        <f t="shared" si="418"/>
        <v>0.22</v>
      </c>
      <c r="BL2639">
        <f t="shared" si="419"/>
        <v>60.000000000009379</v>
      </c>
    </row>
    <row r="2640" spans="1:64" x14ac:dyDescent="0.2">
      <c r="A2640" s="1">
        <v>2638</v>
      </c>
      <c r="B2640" s="7" t="s">
        <v>51</v>
      </c>
      <c r="C2640" s="3">
        <v>40012</v>
      </c>
      <c r="D2640" s="4" t="s">
        <v>627</v>
      </c>
      <c r="E2640" s="4" t="s">
        <v>177</v>
      </c>
      <c r="F2640" s="5" t="str">
        <f t="shared" si="410"/>
        <v>S</v>
      </c>
      <c r="G2640" s="6">
        <v>0.7944444444444444</v>
      </c>
      <c r="H2640" s="6">
        <v>0.87430555555555556</v>
      </c>
      <c r="I2640" s="85">
        <f t="shared" si="411"/>
        <v>115.00000000000007</v>
      </c>
      <c r="J2640" s="86">
        <f>I2640*Segmentos!$D$7*(AH2640%)*IF(ISNUMBER(AI2640),AI2640%,0)</f>
        <v>1352952.0000000009</v>
      </c>
      <c r="K2640" s="86">
        <f>I2640*Segmentos!$D$7*(AL2640%)*IF(ISNUMBER(AM2640),AM2640%,0)</f>
        <v>1851960.0000000014</v>
      </c>
      <c r="L2640" s="4"/>
      <c r="M2640" s="2">
        <v>3.52</v>
      </c>
      <c r="N2640" s="2">
        <v>12.4</v>
      </c>
      <c r="O2640" s="2">
        <v>28.5</v>
      </c>
      <c r="P2640" s="2">
        <v>91.131200000000007</v>
      </c>
      <c r="Q2640" s="2">
        <v>1.1200000000000001</v>
      </c>
      <c r="R2640" s="2">
        <v>5.2</v>
      </c>
      <c r="S2640" s="2">
        <v>21.6</v>
      </c>
      <c r="T2640" s="2">
        <v>4.8349000000000002</v>
      </c>
      <c r="U2640" s="2">
        <v>0.89</v>
      </c>
      <c r="V2640" s="2">
        <v>6.3</v>
      </c>
      <c r="W2640" s="2">
        <v>14.1</v>
      </c>
      <c r="X2640" s="2">
        <v>4.8185000000000002</v>
      </c>
      <c r="Y2640" s="2">
        <v>2.89</v>
      </c>
      <c r="Z2640" s="2">
        <v>12.4</v>
      </c>
      <c r="AA2640" s="2">
        <v>23.3</v>
      </c>
      <c r="AB2640" s="2">
        <v>22.086500000000001</v>
      </c>
      <c r="AC2640" s="2">
        <v>6.99</v>
      </c>
      <c r="AD2640" s="2">
        <v>19.899999999999999</v>
      </c>
      <c r="AE2640" s="2">
        <v>35.1</v>
      </c>
      <c r="AF2640" s="2">
        <v>59.391399999999997</v>
      </c>
      <c r="AG2640" s="20">
        <v>2.95</v>
      </c>
      <c r="AH2640" s="20">
        <v>11.4</v>
      </c>
      <c r="AI2640" s="20">
        <v>25.8</v>
      </c>
      <c r="AJ2640" s="20">
        <v>36.225099999999998</v>
      </c>
      <c r="AK2640" s="18">
        <v>4.03</v>
      </c>
      <c r="AL2640" s="18">
        <v>13.2</v>
      </c>
      <c r="AM2640" s="18">
        <v>30.5</v>
      </c>
      <c r="AN2640" s="18">
        <v>54.906100000000002</v>
      </c>
      <c r="AO2640" s="2">
        <v>1.28</v>
      </c>
      <c r="AP2640" s="2">
        <v>8.9</v>
      </c>
      <c r="AQ2640" s="2">
        <v>14.5</v>
      </c>
      <c r="AR2640" s="2">
        <v>3.6295999999999999</v>
      </c>
      <c r="AS2640" s="2">
        <v>2.34</v>
      </c>
      <c r="AT2640" s="2">
        <v>11.5</v>
      </c>
      <c r="AU2640" s="2">
        <v>20.3</v>
      </c>
      <c r="AV2640" s="2">
        <v>13.3561</v>
      </c>
      <c r="AW2640" s="2">
        <v>5.12</v>
      </c>
      <c r="AX2640" s="2">
        <v>15.3</v>
      </c>
      <c r="AY2640" s="2">
        <v>33.4</v>
      </c>
      <c r="AZ2640" s="2">
        <v>38.1252</v>
      </c>
      <c r="BA2640" s="2">
        <v>3.63</v>
      </c>
      <c r="BB2640" s="2">
        <v>11.6</v>
      </c>
      <c r="BC2640" s="2">
        <v>31.2</v>
      </c>
      <c r="BD2640" s="2">
        <v>36.020400000000002</v>
      </c>
      <c r="BE2640" s="4" t="str">
        <f t="shared" si="412"/>
        <v>ABURRIDO</v>
      </c>
      <c r="BF2640" s="4">
        <f t="shared" si="413"/>
        <v>3.3195999999999999</v>
      </c>
      <c r="BG2640">
        <f t="shared" si="414"/>
        <v>1.28</v>
      </c>
      <c r="BH2640">
        <f t="shared" si="415"/>
        <v>2.34</v>
      </c>
      <c r="BI2640">
        <f t="shared" si="416"/>
        <v>5.12</v>
      </c>
      <c r="BJ2640">
        <f t="shared" si="417"/>
        <v>4.03</v>
      </c>
      <c r="BK2640">
        <f t="shared" si="418"/>
        <v>2.95</v>
      </c>
      <c r="BL2640">
        <f t="shared" si="419"/>
        <v>40641.000000000029</v>
      </c>
    </row>
    <row r="2641" spans="1:64" x14ac:dyDescent="0.2">
      <c r="A2641" s="1">
        <v>2639</v>
      </c>
      <c r="B2641" s="7" t="s">
        <v>135</v>
      </c>
      <c r="C2641" s="3">
        <v>40012</v>
      </c>
      <c r="D2641" s="4" t="s">
        <v>626</v>
      </c>
      <c r="E2641" s="4" t="s">
        <v>168</v>
      </c>
      <c r="F2641" s="5" t="str">
        <f t="shared" si="410"/>
        <v>S</v>
      </c>
      <c r="G2641" s="6">
        <v>0.80069444444444438</v>
      </c>
      <c r="H2641" s="6">
        <v>0.875</v>
      </c>
      <c r="I2641" s="85">
        <f t="shared" si="411"/>
        <v>107.0000000000001</v>
      </c>
      <c r="J2641" s="86">
        <f>I2641*Segmentos!$D$7*(AH2641%)*IF(ISNUMBER(AI2641),AI2641%,0)</f>
        <v>1179225.600000001</v>
      </c>
      <c r="K2641" s="86">
        <f>I2641*Segmentos!$D$7*(AL2641%)*IF(ISNUMBER(AM2641),AM2641%,0)</f>
        <v>1226733.6000000013</v>
      </c>
      <c r="L2641" s="4" t="s">
        <v>517</v>
      </c>
      <c r="M2641" s="2">
        <v>2.81</v>
      </c>
      <c r="N2641" s="2">
        <v>9.9</v>
      </c>
      <c r="O2641" s="2">
        <v>28.4</v>
      </c>
      <c r="P2641" s="2">
        <v>75.235600000000005</v>
      </c>
      <c r="Q2641" s="2">
        <v>2.93</v>
      </c>
      <c r="R2641" s="2">
        <v>9.6</v>
      </c>
      <c r="S2641" s="2">
        <v>30.6</v>
      </c>
      <c r="T2641" s="2">
        <v>13.0794</v>
      </c>
      <c r="U2641" s="2">
        <v>2.11</v>
      </c>
      <c r="V2641" s="2">
        <v>5.7</v>
      </c>
      <c r="W2641" s="2">
        <v>37.200000000000003</v>
      </c>
      <c r="X2641" s="2">
        <v>11.8438</v>
      </c>
      <c r="Y2641" s="2">
        <v>2.95</v>
      </c>
      <c r="Z2641" s="2">
        <v>11.2</v>
      </c>
      <c r="AA2641" s="2">
        <v>26.3</v>
      </c>
      <c r="AB2641" s="2">
        <v>23.296500000000002</v>
      </c>
      <c r="AC2641" s="2">
        <v>3.07</v>
      </c>
      <c r="AD2641" s="2">
        <v>11.6</v>
      </c>
      <c r="AE2641" s="2">
        <v>26.5</v>
      </c>
      <c r="AF2641" s="2">
        <v>27.015899999999998</v>
      </c>
      <c r="AG2641" s="20">
        <v>2.77</v>
      </c>
      <c r="AH2641" s="20">
        <v>9.6</v>
      </c>
      <c r="AI2641" s="20">
        <v>28.7</v>
      </c>
      <c r="AJ2641" s="20">
        <v>35.117199999999997</v>
      </c>
      <c r="AK2641" s="18">
        <v>2.85</v>
      </c>
      <c r="AL2641" s="18">
        <v>10.199999999999999</v>
      </c>
      <c r="AM2641" s="18">
        <v>28.1</v>
      </c>
      <c r="AN2641" s="18">
        <v>40.118400000000001</v>
      </c>
      <c r="AO2641" s="2">
        <v>1.05</v>
      </c>
      <c r="AP2641" s="2">
        <v>6.4</v>
      </c>
      <c r="AQ2641" s="2">
        <v>16.399999999999999</v>
      </c>
      <c r="AR2641" s="2">
        <v>3.0627</v>
      </c>
      <c r="AS2641" s="2">
        <v>1.82</v>
      </c>
      <c r="AT2641" s="2">
        <v>7.5</v>
      </c>
      <c r="AU2641" s="2">
        <v>24.4</v>
      </c>
      <c r="AV2641" s="2">
        <v>10.7346</v>
      </c>
      <c r="AW2641" s="2">
        <v>2.79</v>
      </c>
      <c r="AX2641" s="2">
        <v>11.6</v>
      </c>
      <c r="AY2641" s="2">
        <v>24.1</v>
      </c>
      <c r="AZ2641" s="2">
        <v>21.465399999999999</v>
      </c>
      <c r="BA2641" s="2">
        <v>3.9</v>
      </c>
      <c r="BB2641" s="2">
        <v>11.1</v>
      </c>
      <c r="BC2641" s="2">
        <v>35.200000000000003</v>
      </c>
      <c r="BD2641" s="2">
        <v>39.972999999999999</v>
      </c>
      <c r="BE2641" s="4" t="str">
        <f t="shared" si="412"/>
        <v>ABURRIDO</v>
      </c>
      <c r="BF2641" s="4">
        <f t="shared" si="413"/>
        <v>2.5666000000000002</v>
      </c>
      <c r="BG2641">
        <f t="shared" si="414"/>
        <v>1.05</v>
      </c>
      <c r="BH2641">
        <f t="shared" si="415"/>
        <v>1.82</v>
      </c>
      <c r="BI2641">
        <f t="shared" si="416"/>
        <v>3.9</v>
      </c>
      <c r="BJ2641">
        <f t="shared" si="417"/>
        <v>2.85</v>
      </c>
      <c r="BK2641">
        <f t="shared" si="418"/>
        <v>2.77</v>
      </c>
      <c r="BL2641">
        <f t="shared" si="419"/>
        <v>30084.120000000028</v>
      </c>
    </row>
    <row r="2642" spans="1:64" x14ac:dyDescent="0.2">
      <c r="A2642" s="1">
        <v>2640</v>
      </c>
      <c r="B2642" s="7" t="s">
        <v>66</v>
      </c>
      <c r="C2642" s="3">
        <v>40012</v>
      </c>
      <c r="D2642" s="4" t="s">
        <v>628</v>
      </c>
      <c r="E2642" s="4" t="s">
        <v>168</v>
      </c>
      <c r="F2642" s="5" t="str">
        <f t="shared" si="410"/>
        <v>S</v>
      </c>
      <c r="G2642" s="6">
        <v>0.84236111111111101</v>
      </c>
      <c r="H2642" s="6">
        <v>0.91388888888888886</v>
      </c>
      <c r="I2642" s="85">
        <f t="shared" si="411"/>
        <v>103.00000000000011</v>
      </c>
      <c r="J2642" s="86">
        <f>I2642*Segmentos!$D$7*(AH2642%)*IF(ISNUMBER(AI2642),AI2642%,0)</f>
        <v>183175.20000000022</v>
      </c>
      <c r="K2642" s="86">
        <f>I2642*Segmentos!$D$7*(AL2642%)*IF(ISNUMBER(AM2642),AM2642%,0)</f>
        <v>328487.60000000038</v>
      </c>
      <c r="L2642" s="4" t="s">
        <v>519</v>
      </c>
      <c r="M2642" s="2">
        <v>0.63</v>
      </c>
      <c r="N2642" s="2">
        <v>6.2</v>
      </c>
      <c r="O2642" s="2">
        <v>10.1</v>
      </c>
      <c r="P2642" s="2">
        <v>90.113799999999998</v>
      </c>
      <c r="Q2642" s="2">
        <v>0.27</v>
      </c>
      <c r="R2642" s="2">
        <v>4.5</v>
      </c>
      <c r="S2642" s="2">
        <v>5.9</v>
      </c>
      <c r="T2642" s="2">
        <v>6.3785999999999996</v>
      </c>
      <c r="U2642" s="2">
        <v>0.74</v>
      </c>
      <c r="V2642" s="2">
        <v>3.3</v>
      </c>
      <c r="W2642" s="2">
        <v>22.7</v>
      </c>
      <c r="X2642" s="2">
        <v>22.266300000000001</v>
      </c>
      <c r="Y2642" s="2">
        <v>0.75</v>
      </c>
      <c r="Z2642" s="2">
        <v>8.6999999999999993</v>
      </c>
      <c r="AA2642" s="2">
        <v>8.6</v>
      </c>
      <c r="AB2642" s="2">
        <v>31.696000000000002</v>
      </c>
      <c r="AC2642" s="2">
        <v>0.63</v>
      </c>
      <c r="AD2642" s="2">
        <v>6.7</v>
      </c>
      <c r="AE2642" s="2">
        <v>9.5</v>
      </c>
      <c r="AF2642" s="2">
        <v>29.7729</v>
      </c>
      <c r="AG2642" s="20">
        <v>0.44</v>
      </c>
      <c r="AH2642" s="20">
        <v>5.7</v>
      </c>
      <c r="AI2642" s="20">
        <v>7.8</v>
      </c>
      <c r="AJ2642" s="20">
        <v>30.259899999999998</v>
      </c>
      <c r="AK2642" s="18">
        <v>0.79</v>
      </c>
      <c r="AL2642" s="18">
        <v>6.7</v>
      </c>
      <c r="AM2642" s="18">
        <v>11.9</v>
      </c>
      <c r="AN2642" s="18">
        <v>59.853900000000003</v>
      </c>
      <c r="AO2642" s="2">
        <v>0.14000000000000001</v>
      </c>
      <c r="AP2642" s="2">
        <v>2.2000000000000002</v>
      </c>
      <c r="AQ2642" s="2">
        <v>6.3</v>
      </c>
      <c r="AR2642" s="2">
        <v>2.2122000000000002</v>
      </c>
      <c r="AS2642" s="2">
        <v>0.91</v>
      </c>
      <c r="AT2642" s="2">
        <v>6.4</v>
      </c>
      <c r="AU2642" s="2">
        <v>14.1</v>
      </c>
      <c r="AV2642" s="2">
        <v>28.659600000000001</v>
      </c>
      <c r="AW2642" s="2">
        <v>0.38</v>
      </c>
      <c r="AX2642" s="2">
        <v>6.1</v>
      </c>
      <c r="AY2642" s="2">
        <v>6.3</v>
      </c>
      <c r="AZ2642" s="2">
        <v>15.848699999999999</v>
      </c>
      <c r="BA2642" s="2">
        <v>0.79</v>
      </c>
      <c r="BB2642" s="2">
        <v>7.3</v>
      </c>
      <c r="BC2642" s="2">
        <v>10.8</v>
      </c>
      <c r="BD2642" s="2">
        <v>43.3934</v>
      </c>
      <c r="BE2642" s="4" t="str">
        <f t="shared" si="412"/>
        <v>ABURRIDO</v>
      </c>
      <c r="BF2642" s="4">
        <f t="shared" si="413"/>
        <v>0.74500000000000011</v>
      </c>
      <c r="BG2642">
        <f t="shared" si="414"/>
        <v>0.14000000000000001</v>
      </c>
      <c r="BH2642">
        <f t="shared" si="415"/>
        <v>0.91</v>
      </c>
      <c r="BI2642">
        <f t="shared" si="416"/>
        <v>0.79</v>
      </c>
      <c r="BJ2642">
        <f t="shared" si="417"/>
        <v>0.79</v>
      </c>
      <c r="BK2642">
        <f t="shared" si="418"/>
        <v>0.44</v>
      </c>
      <c r="BL2642">
        <f t="shared" si="419"/>
        <v>6449.8600000000069</v>
      </c>
    </row>
    <row r="2643" spans="1:64" x14ac:dyDescent="0.2">
      <c r="A2643" s="1">
        <v>2641</v>
      </c>
      <c r="B2643" s="7" t="s">
        <v>54</v>
      </c>
      <c r="C2643" s="3">
        <v>40012</v>
      </c>
      <c r="D2643" s="4" t="s">
        <v>3</v>
      </c>
      <c r="E2643" s="4" t="s">
        <v>179</v>
      </c>
      <c r="F2643" s="5" t="str">
        <f t="shared" si="410"/>
        <v>S</v>
      </c>
      <c r="G2643" s="6">
        <v>0.9159722222222223</v>
      </c>
      <c r="H2643" s="6">
        <v>0.98750000000000004</v>
      </c>
      <c r="I2643" s="85">
        <f t="shared" si="411"/>
        <v>102.99999999999996</v>
      </c>
      <c r="J2643" s="86">
        <f>I2643*Segmentos!$D$7*(AH2643%)*IF(ISNUMBER(AI2643),AI2643%,0)</f>
        <v>1896023.9999999991</v>
      </c>
      <c r="K2643" s="86">
        <f>I2643*Segmentos!$D$7*(AL2643%)*IF(ISNUMBER(AM2643),AM2643%,0)</f>
        <v>1858325.9999999995</v>
      </c>
      <c r="L2643" s="4"/>
      <c r="M2643" s="2">
        <v>4.55</v>
      </c>
      <c r="N2643" s="2">
        <v>15.6</v>
      </c>
      <c r="O2643" s="2">
        <v>29.3</v>
      </c>
      <c r="P2643" s="2">
        <v>79.684899999999999</v>
      </c>
      <c r="Q2643" s="2">
        <v>2.2799999999999998</v>
      </c>
      <c r="R2643" s="2">
        <v>8.6999999999999993</v>
      </c>
      <c r="S2643" s="2">
        <v>26.2</v>
      </c>
      <c r="T2643" s="2">
        <v>6.6619000000000002</v>
      </c>
      <c r="U2643" s="2">
        <v>3.01</v>
      </c>
      <c r="V2643" s="2">
        <v>12.8</v>
      </c>
      <c r="W2643" s="2">
        <v>23.6</v>
      </c>
      <c r="X2643" s="2">
        <v>11.0601</v>
      </c>
      <c r="Y2643" s="2">
        <v>5.65</v>
      </c>
      <c r="Z2643" s="2">
        <v>17</v>
      </c>
      <c r="AA2643" s="2">
        <v>33.200000000000003</v>
      </c>
      <c r="AB2643" s="2">
        <v>29.222200000000001</v>
      </c>
      <c r="AC2643" s="2">
        <v>5.7</v>
      </c>
      <c r="AD2643" s="2">
        <v>19.5</v>
      </c>
      <c r="AE2643" s="2">
        <v>29.2</v>
      </c>
      <c r="AF2643" s="2">
        <v>32.7408</v>
      </c>
      <c r="AG2643" s="20">
        <v>4.5999999999999996</v>
      </c>
      <c r="AH2643" s="20">
        <v>15.6</v>
      </c>
      <c r="AI2643" s="20">
        <v>29.5</v>
      </c>
      <c r="AJ2643" s="20">
        <v>38.190100000000001</v>
      </c>
      <c r="AK2643" s="18">
        <v>4.51</v>
      </c>
      <c r="AL2643" s="18">
        <v>15.5</v>
      </c>
      <c r="AM2643" s="18">
        <v>29.1</v>
      </c>
      <c r="AN2643" s="18">
        <v>41.494799999999998</v>
      </c>
      <c r="AO2643" s="2">
        <v>2.88</v>
      </c>
      <c r="AP2643" s="2">
        <v>10</v>
      </c>
      <c r="AQ2643" s="2">
        <v>28.7</v>
      </c>
      <c r="AR2643" s="2">
        <v>5.5073999999999996</v>
      </c>
      <c r="AS2643" s="2">
        <v>3.04</v>
      </c>
      <c r="AT2643" s="2">
        <v>14.4</v>
      </c>
      <c r="AU2643" s="2">
        <v>21</v>
      </c>
      <c r="AV2643" s="2">
        <v>11.706099999999999</v>
      </c>
      <c r="AW2643" s="2">
        <v>4.7699999999999996</v>
      </c>
      <c r="AX2643" s="2">
        <v>16.2</v>
      </c>
      <c r="AY2643" s="2">
        <v>29.4</v>
      </c>
      <c r="AZ2643" s="2">
        <v>24.019400000000001</v>
      </c>
      <c r="BA2643" s="2">
        <v>5.74</v>
      </c>
      <c r="BB2643" s="2">
        <v>17.3</v>
      </c>
      <c r="BC2643" s="2">
        <v>33.200000000000003</v>
      </c>
      <c r="BD2643" s="2">
        <v>38.451999999999998</v>
      </c>
      <c r="BE2643" s="4" t="str">
        <f t="shared" si="412"/>
        <v>ABURRIDO</v>
      </c>
      <c r="BF2643" s="4">
        <f t="shared" si="413"/>
        <v>4.1351999999999993</v>
      </c>
      <c r="BG2643">
        <f t="shared" si="414"/>
        <v>2.88</v>
      </c>
      <c r="BH2643">
        <f t="shared" si="415"/>
        <v>3.04</v>
      </c>
      <c r="BI2643">
        <f t="shared" si="416"/>
        <v>5.74</v>
      </c>
      <c r="BJ2643">
        <f t="shared" si="417"/>
        <v>4.51</v>
      </c>
      <c r="BK2643">
        <f t="shared" si="418"/>
        <v>4.5999999999999996</v>
      </c>
      <c r="BL2643">
        <f t="shared" si="419"/>
        <v>47079.239999999983</v>
      </c>
    </row>
    <row r="2644" spans="1:64" x14ac:dyDescent="0.2">
      <c r="A2644" s="1">
        <v>2642</v>
      </c>
      <c r="B2644" s="7" t="s">
        <v>19</v>
      </c>
      <c r="C2644" s="3">
        <v>40012</v>
      </c>
      <c r="D2644" s="4" t="s">
        <v>17</v>
      </c>
      <c r="E2644" s="4" t="s">
        <v>166</v>
      </c>
      <c r="F2644" s="5" t="str">
        <f t="shared" si="410"/>
        <v>S</v>
      </c>
      <c r="G2644" s="6">
        <v>0.9145833333333333</v>
      </c>
      <c r="H2644" s="6">
        <v>0.91666666666666663</v>
      </c>
      <c r="I2644" s="85">
        <f t="shared" si="411"/>
        <v>2.9999999999999893</v>
      </c>
      <c r="J2644" s="86">
        <f>I2644*Segmentos!$D$7*(AH2644%)*IF(ISNUMBER(AI2644),AI2644%,0)</f>
        <v>3599.9999999999877</v>
      </c>
      <c r="K2644" s="86">
        <f>I2644*Segmentos!$D$7*(AL2644%)*IF(ISNUMBER(AM2644),AM2644%,0)</f>
        <v>7833.5999999999731</v>
      </c>
      <c r="L2644" s="4"/>
      <c r="M2644" s="2">
        <v>0.47</v>
      </c>
      <c r="N2644" s="2">
        <v>0.5</v>
      </c>
      <c r="O2644" s="2">
        <v>86.3</v>
      </c>
      <c r="P2644" s="2">
        <v>93.318299999999994</v>
      </c>
      <c r="Q2644" s="2">
        <v>0</v>
      </c>
      <c r="R2644" s="2">
        <v>0</v>
      </c>
      <c r="S2644" s="8" t="s">
        <v>577</v>
      </c>
      <c r="T2644" s="2">
        <v>0</v>
      </c>
      <c r="U2644" s="2">
        <v>0</v>
      </c>
      <c r="V2644" s="2">
        <v>0</v>
      </c>
      <c r="W2644" s="8" t="s">
        <v>577</v>
      </c>
      <c r="X2644" s="2">
        <v>0</v>
      </c>
      <c r="Y2644" s="2">
        <v>0.18</v>
      </c>
      <c r="Z2644" s="2">
        <v>0.2</v>
      </c>
      <c r="AA2644" s="2">
        <v>100</v>
      </c>
      <c r="AB2644" s="2">
        <v>10.46</v>
      </c>
      <c r="AC2644" s="2">
        <v>1.26</v>
      </c>
      <c r="AD2644" s="2">
        <v>1.5</v>
      </c>
      <c r="AE2644" s="2">
        <v>84.8</v>
      </c>
      <c r="AF2644" s="2">
        <v>82.8583</v>
      </c>
      <c r="AG2644" s="20">
        <v>0.28999999999999998</v>
      </c>
      <c r="AH2644" s="20">
        <v>0.3</v>
      </c>
      <c r="AI2644" s="20">
        <v>100</v>
      </c>
      <c r="AJ2644" s="20">
        <v>27.468</v>
      </c>
      <c r="AK2644" s="18">
        <v>0.63</v>
      </c>
      <c r="AL2644" s="18">
        <v>0.8</v>
      </c>
      <c r="AM2644" s="18">
        <v>81.599999999999994</v>
      </c>
      <c r="AN2644" s="18">
        <v>65.850399999999993</v>
      </c>
      <c r="AO2644" s="2">
        <v>0.36</v>
      </c>
      <c r="AP2644" s="2">
        <v>0.4</v>
      </c>
      <c r="AQ2644" s="2">
        <v>100</v>
      </c>
      <c r="AR2644" s="2">
        <v>7.8011999999999997</v>
      </c>
      <c r="AS2644" s="2">
        <v>0.3</v>
      </c>
      <c r="AT2644" s="2">
        <v>0.4</v>
      </c>
      <c r="AU2644" s="2">
        <v>69.5</v>
      </c>
      <c r="AV2644" s="2">
        <v>13.4055</v>
      </c>
      <c r="AW2644" s="2">
        <v>0.31</v>
      </c>
      <c r="AX2644" s="2">
        <v>0.5</v>
      </c>
      <c r="AY2644" s="2">
        <v>66.7</v>
      </c>
      <c r="AZ2644" s="2">
        <v>17.8703</v>
      </c>
      <c r="BA2644" s="2">
        <v>0.71</v>
      </c>
      <c r="BB2644" s="2">
        <v>0.7</v>
      </c>
      <c r="BC2644" s="2">
        <v>100</v>
      </c>
      <c r="BD2644" s="2">
        <v>54.241300000000003</v>
      </c>
      <c r="BE2644" s="4" t="str">
        <f t="shared" si="412"/>
        <v>NO APLICA</v>
      </c>
      <c r="BF2644" s="4">
        <f t="shared" si="413"/>
        <v>0.46779999999999999</v>
      </c>
      <c r="BG2644">
        <f t="shared" si="414"/>
        <v>0.36</v>
      </c>
      <c r="BH2644">
        <f t="shared" si="415"/>
        <v>0.3</v>
      </c>
      <c r="BI2644">
        <f t="shared" si="416"/>
        <v>0.71</v>
      </c>
      <c r="BJ2644">
        <f t="shared" si="417"/>
        <v>0.63</v>
      </c>
      <c r="BK2644">
        <f t="shared" si="418"/>
        <v>0.28999999999999998</v>
      </c>
      <c r="BL2644">
        <f t="shared" si="419"/>
        <v>129.44999999999953</v>
      </c>
    </row>
    <row r="2645" spans="1:64" x14ac:dyDescent="0.2">
      <c r="A2645" s="1">
        <v>2643</v>
      </c>
      <c r="B2645" s="7" t="s">
        <v>2</v>
      </c>
      <c r="C2645" s="3">
        <v>40012</v>
      </c>
      <c r="D2645" s="4" t="s">
        <v>627</v>
      </c>
      <c r="E2645" s="4" t="s">
        <v>164</v>
      </c>
      <c r="F2645" s="5" t="str">
        <f t="shared" si="410"/>
        <v>S</v>
      </c>
      <c r="G2645" s="6">
        <v>0.87430555555555556</v>
      </c>
      <c r="H2645" s="6">
        <v>0.9145833333333333</v>
      </c>
      <c r="I2645" s="85">
        <f t="shared" si="411"/>
        <v>57.999999999999957</v>
      </c>
      <c r="J2645" s="86">
        <f>I2645*Segmentos!$D$7*(AH2645%)*IF(ISNUMBER(AI2645),AI2645%,0)</f>
        <v>1101350.3999999992</v>
      </c>
      <c r="K2645" s="86">
        <f>I2645*Segmentos!$D$7*(AL2645%)*IF(ISNUMBER(AM2645),AM2645%,0)</f>
        <v>1332793.5999999987</v>
      </c>
      <c r="L2645" s="4"/>
      <c r="M2645" s="2">
        <v>5.29</v>
      </c>
      <c r="N2645" s="2">
        <v>15.6</v>
      </c>
      <c r="O2645" s="2">
        <v>33.799999999999997</v>
      </c>
      <c r="P2645" s="2">
        <v>89.966999999999999</v>
      </c>
      <c r="Q2645" s="2">
        <v>1.64</v>
      </c>
      <c r="R2645" s="2">
        <v>6.1</v>
      </c>
      <c r="S2645" s="2">
        <v>26.9</v>
      </c>
      <c r="T2645" s="2">
        <v>4.6467999999999998</v>
      </c>
      <c r="U2645" s="2">
        <v>2.67</v>
      </c>
      <c r="V2645" s="2">
        <v>10.1</v>
      </c>
      <c r="W2645" s="2">
        <v>26.5</v>
      </c>
      <c r="X2645" s="2">
        <v>9.5175999999999998</v>
      </c>
      <c r="Y2645" s="2">
        <v>4.5999999999999996</v>
      </c>
      <c r="Z2645" s="2">
        <v>14.7</v>
      </c>
      <c r="AA2645" s="2">
        <v>31.3</v>
      </c>
      <c r="AB2645" s="2">
        <v>23.101900000000001</v>
      </c>
      <c r="AC2645" s="2">
        <v>9.43</v>
      </c>
      <c r="AD2645" s="2">
        <v>24.9</v>
      </c>
      <c r="AE2645" s="2">
        <v>38</v>
      </c>
      <c r="AF2645" s="2">
        <v>52.700600000000001</v>
      </c>
      <c r="AG2645" s="20">
        <v>4.76</v>
      </c>
      <c r="AH2645" s="20">
        <v>13.8</v>
      </c>
      <c r="AI2645" s="20">
        <v>34.4</v>
      </c>
      <c r="AJ2645" s="20">
        <v>38.4681</v>
      </c>
      <c r="AK2645" s="18">
        <v>5.76</v>
      </c>
      <c r="AL2645" s="18">
        <v>17.2</v>
      </c>
      <c r="AM2645" s="18">
        <v>33.4</v>
      </c>
      <c r="AN2645" s="18">
        <v>51.498899999999999</v>
      </c>
      <c r="AO2645" s="2">
        <v>3.14</v>
      </c>
      <c r="AP2645" s="2">
        <v>10.1</v>
      </c>
      <c r="AQ2645" s="2">
        <v>31</v>
      </c>
      <c r="AR2645" s="2">
        <v>5.84</v>
      </c>
      <c r="AS2645" s="2">
        <v>5.08</v>
      </c>
      <c r="AT2645" s="2">
        <v>13.2</v>
      </c>
      <c r="AU2645" s="2">
        <v>38.5</v>
      </c>
      <c r="AV2645" s="2">
        <v>19.058499999999999</v>
      </c>
      <c r="AW2645" s="2">
        <v>7.7</v>
      </c>
      <c r="AX2645" s="2">
        <v>18.3</v>
      </c>
      <c r="AY2645" s="2">
        <v>42.1</v>
      </c>
      <c r="AZ2645" s="2">
        <v>37.676200000000001</v>
      </c>
      <c r="BA2645" s="2">
        <v>4.2</v>
      </c>
      <c r="BB2645" s="2">
        <v>16.600000000000001</v>
      </c>
      <c r="BC2645" s="2">
        <v>25.3</v>
      </c>
      <c r="BD2645" s="2">
        <v>27.392199999999999</v>
      </c>
      <c r="BE2645" s="4" t="str">
        <f t="shared" si="412"/>
        <v>NO APLICA</v>
      </c>
      <c r="BF2645" s="4">
        <f t="shared" si="413"/>
        <v>5.7279999999999998</v>
      </c>
      <c r="BG2645">
        <f t="shared" si="414"/>
        <v>3.14</v>
      </c>
      <c r="BH2645">
        <f t="shared" si="415"/>
        <v>5.08</v>
      </c>
      <c r="BI2645">
        <f t="shared" si="416"/>
        <v>7.7</v>
      </c>
      <c r="BJ2645">
        <f t="shared" si="417"/>
        <v>5.76</v>
      </c>
      <c r="BK2645">
        <f t="shared" si="418"/>
        <v>4.76</v>
      </c>
      <c r="BL2645">
        <f t="shared" si="419"/>
        <v>30582.239999999972</v>
      </c>
    </row>
    <row r="2646" spans="1:64" x14ac:dyDescent="0.2">
      <c r="A2646" s="1">
        <v>2644</v>
      </c>
      <c r="B2646" s="7" t="s">
        <v>16</v>
      </c>
      <c r="C2646" s="3">
        <v>40012</v>
      </c>
      <c r="D2646" s="4" t="s">
        <v>626</v>
      </c>
      <c r="E2646" s="4" t="s">
        <v>166</v>
      </c>
      <c r="F2646" s="5" t="str">
        <f t="shared" si="410"/>
        <v>S</v>
      </c>
      <c r="G2646" s="6">
        <v>0.91388888888888886</v>
      </c>
      <c r="H2646" s="6">
        <v>0.91736111111111107</v>
      </c>
      <c r="I2646" s="85">
        <f t="shared" si="411"/>
        <v>4.9999999999999822</v>
      </c>
      <c r="J2646" s="86">
        <f>I2646*Segmentos!$D$7*(AH2646%)*IF(ISNUMBER(AI2646),AI2646%,0)</f>
        <v>119419.99999999958</v>
      </c>
      <c r="K2646" s="86">
        <f>I2646*Segmentos!$D$7*(AL2646%)*IF(ISNUMBER(AM2646),AM2646%,0)</f>
        <v>120237.99999999953</v>
      </c>
      <c r="L2646" s="4"/>
      <c r="M2646" s="2">
        <v>5.98</v>
      </c>
      <c r="N2646" s="2">
        <v>7.5</v>
      </c>
      <c r="O2646" s="2">
        <v>80.2</v>
      </c>
      <c r="P2646" s="2">
        <v>84.124799999999993</v>
      </c>
      <c r="Q2646" s="2">
        <v>4.05</v>
      </c>
      <c r="R2646" s="2">
        <v>5.4</v>
      </c>
      <c r="S2646" s="2">
        <v>74.599999999999994</v>
      </c>
      <c r="T2646" s="2">
        <v>9.5045000000000002</v>
      </c>
      <c r="U2646" s="2">
        <v>2.8</v>
      </c>
      <c r="V2646" s="2">
        <v>4.0999999999999996</v>
      </c>
      <c r="W2646" s="2">
        <v>68.099999999999994</v>
      </c>
      <c r="X2646" s="2">
        <v>8.2651000000000003</v>
      </c>
      <c r="Y2646" s="2">
        <v>6.64</v>
      </c>
      <c r="Z2646" s="2">
        <v>8.1</v>
      </c>
      <c r="AA2646" s="2">
        <v>81.599999999999994</v>
      </c>
      <c r="AB2646" s="2">
        <v>27.577300000000001</v>
      </c>
      <c r="AC2646" s="2">
        <v>8.4</v>
      </c>
      <c r="AD2646" s="2">
        <v>10</v>
      </c>
      <c r="AE2646" s="2">
        <v>83.8</v>
      </c>
      <c r="AF2646" s="2">
        <v>38.777999999999999</v>
      </c>
      <c r="AG2646" s="20">
        <v>5.96</v>
      </c>
      <c r="AH2646" s="20">
        <v>7</v>
      </c>
      <c r="AI2646" s="20">
        <v>85.3</v>
      </c>
      <c r="AJ2646" s="20">
        <v>39.789700000000003</v>
      </c>
      <c r="AK2646" s="18">
        <v>5.99</v>
      </c>
      <c r="AL2646" s="18">
        <v>7.9</v>
      </c>
      <c r="AM2646" s="18">
        <v>76.099999999999994</v>
      </c>
      <c r="AN2646" s="18">
        <v>44.335099999999997</v>
      </c>
      <c r="AO2646" s="2">
        <v>4.75</v>
      </c>
      <c r="AP2646" s="2">
        <v>6.5</v>
      </c>
      <c r="AQ2646" s="2">
        <v>73.2</v>
      </c>
      <c r="AR2646" s="2">
        <v>7.3095999999999997</v>
      </c>
      <c r="AS2646" s="2">
        <v>4.88</v>
      </c>
      <c r="AT2646" s="2">
        <v>5.9</v>
      </c>
      <c r="AU2646" s="2">
        <v>82.8</v>
      </c>
      <c r="AV2646" s="2">
        <v>15.1381</v>
      </c>
      <c r="AW2646" s="2">
        <v>5.97</v>
      </c>
      <c r="AX2646" s="2">
        <v>7.5</v>
      </c>
      <c r="AY2646" s="2">
        <v>79.8</v>
      </c>
      <c r="AZ2646" s="2">
        <v>24.149899999999999</v>
      </c>
      <c r="BA2646" s="2">
        <v>6.96</v>
      </c>
      <c r="BB2646" s="2">
        <v>8.6</v>
      </c>
      <c r="BC2646" s="2">
        <v>80.8</v>
      </c>
      <c r="BD2646" s="2">
        <v>37.527200000000001</v>
      </c>
      <c r="BE2646" s="4" t="str">
        <f t="shared" si="412"/>
        <v>NO APLICA</v>
      </c>
      <c r="BF2646" s="4">
        <f t="shared" si="413"/>
        <v>5.7106000000000003</v>
      </c>
      <c r="BG2646">
        <f t="shared" si="414"/>
        <v>4.75</v>
      </c>
      <c r="BH2646">
        <f t="shared" si="415"/>
        <v>4.88</v>
      </c>
      <c r="BI2646">
        <f t="shared" si="416"/>
        <v>6.96</v>
      </c>
      <c r="BJ2646">
        <f t="shared" si="417"/>
        <v>5.99</v>
      </c>
      <c r="BK2646">
        <f t="shared" si="418"/>
        <v>5.96</v>
      </c>
      <c r="BL2646">
        <f t="shared" si="419"/>
        <v>3007.4999999999891</v>
      </c>
    </row>
    <row r="2647" spans="1:64" x14ac:dyDescent="0.2">
      <c r="A2647" s="1">
        <v>2645</v>
      </c>
      <c r="B2647" s="7" t="s">
        <v>72</v>
      </c>
      <c r="C2647" s="3">
        <v>40012</v>
      </c>
      <c r="D2647" s="4" t="s">
        <v>629</v>
      </c>
      <c r="E2647" s="4" t="s">
        <v>175</v>
      </c>
      <c r="F2647" s="5" t="str">
        <f t="shared" si="410"/>
        <v>S</v>
      </c>
      <c r="G2647" s="6">
        <v>0.89722222222222225</v>
      </c>
      <c r="H2647" s="6">
        <v>0.91736111111111107</v>
      </c>
      <c r="I2647" s="85">
        <f t="shared" si="411"/>
        <v>28.999999999999897</v>
      </c>
      <c r="J2647" s="86">
        <f>I2647*Segmentos!$D$7*(AH2647%)*IF(ISNUMBER(AI2647),AI2647%,0)</f>
        <v>16205.199999999944</v>
      </c>
      <c r="K2647" s="86">
        <f>I2647*Segmentos!$D$7*(AL2647%)*IF(ISNUMBER(AM2647),AM2647%,0)</f>
        <v>48441.599999999831</v>
      </c>
      <c r="L2647" s="4"/>
      <c r="M2647" s="2">
        <v>0.28999999999999998</v>
      </c>
      <c r="N2647" s="2">
        <v>2.1</v>
      </c>
      <c r="O2647" s="2">
        <v>13.9</v>
      </c>
      <c r="P2647" s="2">
        <v>66.036299999999997</v>
      </c>
      <c r="Q2647" s="2">
        <v>0.14000000000000001</v>
      </c>
      <c r="R2647" s="2">
        <v>0.9</v>
      </c>
      <c r="S2647" s="2">
        <v>15.2</v>
      </c>
      <c r="T2647" s="2">
        <v>5.4946000000000002</v>
      </c>
      <c r="U2647" s="2">
        <v>0.26</v>
      </c>
      <c r="V2647" s="2">
        <v>2.5</v>
      </c>
      <c r="W2647" s="2">
        <v>10.1</v>
      </c>
      <c r="X2647" s="2">
        <v>12.3864</v>
      </c>
      <c r="Y2647" s="2">
        <v>0.47</v>
      </c>
      <c r="Z2647" s="2">
        <v>3</v>
      </c>
      <c r="AA2647" s="2">
        <v>15.5</v>
      </c>
      <c r="AB2647" s="2">
        <v>31.586500000000001</v>
      </c>
      <c r="AC2647" s="2">
        <v>0.22</v>
      </c>
      <c r="AD2647" s="2">
        <v>1.5</v>
      </c>
      <c r="AE2647" s="2">
        <v>14.8</v>
      </c>
      <c r="AF2647" s="2">
        <v>16.5688</v>
      </c>
      <c r="AG2647" s="20">
        <v>0.14000000000000001</v>
      </c>
      <c r="AH2647" s="20">
        <v>1.1000000000000001</v>
      </c>
      <c r="AI2647" s="20">
        <v>12.7</v>
      </c>
      <c r="AJ2647" s="20">
        <v>15.577299999999999</v>
      </c>
      <c r="AK2647" s="18">
        <v>0.42</v>
      </c>
      <c r="AL2647" s="18">
        <v>2.9</v>
      </c>
      <c r="AM2647" s="18">
        <v>14.4</v>
      </c>
      <c r="AN2647" s="18">
        <v>50.459099999999999</v>
      </c>
      <c r="AO2647" s="2">
        <v>0.34</v>
      </c>
      <c r="AP2647" s="2">
        <v>1.5</v>
      </c>
      <c r="AQ2647" s="2">
        <v>22.6</v>
      </c>
      <c r="AR2647" s="2">
        <v>8.5029000000000003</v>
      </c>
      <c r="AS2647" s="2">
        <v>0.33</v>
      </c>
      <c r="AT2647" s="2">
        <v>3.5</v>
      </c>
      <c r="AU2647" s="2">
        <v>9.5</v>
      </c>
      <c r="AV2647" s="2">
        <v>16.644100000000002</v>
      </c>
      <c r="AW2647" s="2">
        <v>0.28999999999999998</v>
      </c>
      <c r="AX2647" s="2">
        <v>1.5</v>
      </c>
      <c r="AY2647" s="2">
        <v>19.600000000000001</v>
      </c>
      <c r="AZ2647" s="2">
        <v>18.945399999999999</v>
      </c>
      <c r="BA2647" s="2">
        <v>0.25</v>
      </c>
      <c r="BB2647" s="2">
        <v>1.9</v>
      </c>
      <c r="BC2647" s="2">
        <v>13.4</v>
      </c>
      <c r="BD2647" s="2">
        <v>21.943899999999999</v>
      </c>
      <c r="BE2647" s="4" t="str">
        <f t="shared" si="412"/>
        <v>NO APLICA</v>
      </c>
      <c r="BF2647" s="4">
        <f t="shared" si="413"/>
        <v>0.31460000000000005</v>
      </c>
      <c r="BG2647">
        <f t="shared" si="414"/>
        <v>0.34</v>
      </c>
      <c r="BH2647">
        <f t="shared" si="415"/>
        <v>0.33</v>
      </c>
      <c r="BI2647">
        <f t="shared" si="416"/>
        <v>0.28999999999999998</v>
      </c>
      <c r="BJ2647">
        <f t="shared" si="417"/>
        <v>0.42</v>
      </c>
      <c r="BK2647">
        <f t="shared" si="418"/>
        <v>0.14000000000000001</v>
      </c>
      <c r="BL2647">
        <f t="shared" si="419"/>
        <v>846.50999999999704</v>
      </c>
    </row>
    <row r="2648" spans="1:64" x14ac:dyDescent="0.2">
      <c r="A2648" s="1">
        <v>2646</v>
      </c>
      <c r="B2648" s="7" t="s">
        <v>147</v>
      </c>
      <c r="C2648" s="3">
        <v>40013</v>
      </c>
      <c r="D2648" s="4" t="s">
        <v>627</v>
      </c>
      <c r="E2648" s="4" t="s">
        <v>174</v>
      </c>
      <c r="F2648" s="5" t="str">
        <f t="shared" si="410"/>
        <v>D</v>
      </c>
      <c r="G2648" s="6">
        <v>0.9159722222222223</v>
      </c>
      <c r="H2648" s="6">
        <v>7.2222222222222229E-2</v>
      </c>
      <c r="I2648" s="85">
        <f t="shared" si="411"/>
        <v>224.99999999999991</v>
      </c>
      <c r="J2648" s="86">
        <f>I2648*Segmentos!$D$7*(AH2648%)*IF(ISNUMBER(AI2648),AI2648%,0)</f>
        <v>12983039.999999996</v>
      </c>
      <c r="K2648" s="86">
        <f>I2648*Segmentos!$D$7*(AL2648%)*IF(ISNUMBER(AM2648),AM2648%,0)</f>
        <v>18490319.999999996</v>
      </c>
      <c r="L2648" s="4"/>
      <c r="M2648" s="2">
        <v>17.649999999999999</v>
      </c>
      <c r="N2648" s="2">
        <v>39.6</v>
      </c>
      <c r="O2648" s="2">
        <v>44.6</v>
      </c>
      <c r="P2648" s="2">
        <v>81.904499999999999</v>
      </c>
      <c r="Q2648" s="2">
        <v>15.74</v>
      </c>
      <c r="R2648" s="2">
        <v>38.700000000000003</v>
      </c>
      <c r="S2648" s="2">
        <v>40.700000000000003</v>
      </c>
      <c r="T2648" s="2">
        <v>12.185600000000001</v>
      </c>
      <c r="U2648" s="2">
        <v>16.27</v>
      </c>
      <c r="V2648" s="2">
        <v>36.9</v>
      </c>
      <c r="W2648" s="2">
        <v>44.2</v>
      </c>
      <c r="X2648" s="2">
        <v>15.830500000000001</v>
      </c>
      <c r="Y2648" s="2">
        <v>19.64</v>
      </c>
      <c r="Z2648" s="2">
        <v>45.2</v>
      </c>
      <c r="AA2648" s="2">
        <v>43.5</v>
      </c>
      <c r="AB2648" s="2">
        <v>26.898399999999999</v>
      </c>
      <c r="AC2648" s="2">
        <v>17.72</v>
      </c>
      <c r="AD2648" s="2">
        <v>36.9</v>
      </c>
      <c r="AE2648" s="2">
        <v>48.1</v>
      </c>
      <c r="AF2648" s="2">
        <v>26.989899999999999</v>
      </c>
      <c r="AG2648" s="20">
        <v>14.44</v>
      </c>
      <c r="AH2648" s="20">
        <v>36.799999999999997</v>
      </c>
      <c r="AI2648" s="20">
        <v>39.200000000000003</v>
      </c>
      <c r="AJ2648" s="20">
        <v>31.782</v>
      </c>
      <c r="AK2648" s="18">
        <v>20.55</v>
      </c>
      <c r="AL2648" s="18">
        <v>42.1</v>
      </c>
      <c r="AM2648" s="18">
        <v>48.8</v>
      </c>
      <c r="AN2648" s="18">
        <v>50.122500000000002</v>
      </c>
      <c r="AO2648" s="2">
        <v>10.78</v>
      </c>
      <c r="AP2648" s="2">
        <v>29.3</v>
      </c>
      <c r="AQ2648" s="2">
        <v>36.9</v>
      </c>
      <c r="AR2648" s="2">
        <v>5.4653999999999998</v>
      </c>
      <c r="AS2648" s="2">
        <v>16.440000000000001</v>
      </c>
      <c r="AT2648" s="2">
        <v>38.4</v>
      </c>
      <c r="AU2648" s="2">
        <v>42.8</v>
      </c>
      <c r="AV2648" s="2">
        <v>16.797699999999999</v>
      </c>
      <c r="AW2648" s="2">
        <v>19.920000000000002</v>
      </c>
      <c r="AX2648" s="2">
        <v>42.4</v>
      </c>
      <c r="AY2648" s="2">
        <v>46.9</v>
      </c>
      <c r="AZ2648" s="2">
        <v>26.579799999999999</v>
      </c>
      <c r="BA2648" s="2">
        <v>18.61</v>
      </c>
      <c r="BB2648" s="2">
        <v>41.1</v>
      </c>
      <c r="BC2648" s="2">
        <v>45.3</v>
      </c>
      <c r="BD2648" s="2">
        <v>33.061599999999999</v>
      </c>
      <c r="BE2648" s="4" t="str">
        <f t="shared" si="412"/>
        <v>ENTRETENIDO</v>
      </c>
      <c r="BF2648" s="4">
        <f t="shared" si="413"/>
        <v>17.251200000000001</v>
      </c>
      <c r="BG2648">
        <f t="shared" si="414"/>
        <v>10.78</v>
      </c>
      <c r="BH2648">
        <f t="shared" si="415"/>
        <v>16.440000000000001</v>
      </c>
      <c r="BI2648">
        <f t="shared" si="416"/>
        <v>19.920000000000002</v>
      </c>
      <c r="BJ2648">
        <f t="shared" si="417"/>
        <v>20.55</v>
      </c>
      <c r="BK2648">
        <f t="shared" si="418"/>
        <v>14.44</v>
      </c>
      <c r="BL2648">
        <f t="shared" si="419"/>
        <v>397385.99999999983</v>
      </c>
    </row>
    <row r="2649" spans="1:64" x14ac:dyDescent="0.2">
      <c r="A2649" s="1">
        <v>2647</v>
      </c>
      <c r="B2649" s="7" t="s">
        <v>77</v>
      </c>
      <c r="C2649" s="3">
        <v>40013</v>
      </c>
      <c r="D2649" s="4" t="s">
        <v>626</v>
      </c>
      <c r="E2649" s="4" t="s">
        <v>164</v>
      </c>
      <c r="F2649" s="5" t="str">
        <f t="shared" si="410"/>
        <v>D</v>
      </c>
      <c r="G2649" s="6">
        <v>0.875</v>
      </c>
      <c r="H2649" s="6">
        <v>0.91319444444444453</v>
      </c>
      <c r="I2649" s="85">
        <f t="shared" si="411"/>
        <v>55.000000000000128</v>
      </c>
      <c r="J2649" s="86">
        <f>I2649*Segmentos!$D$7*(AH2649%)*IF(ISNUMBER(AI2649),AI2649%,0)</f>
        <v>1397682.0000000035</v>
      </c>
      <c r="K2649" s="86">
        <f>I2649*Segmentos!$D$7*(AL2649%)*IF(ISNUMBER(AM2649),AM2649%,0)</f>
        <v>1487178.0000000035</v>
      </c>
      <c r="L2649" s="4"/>
      <c r="M2649" s="2">
        <v>6.57</v>
      </c>
      <c r="N2649" s="2">
        <v>19.3</v>
      </c>
      <c r="O2649" s="2">
        <v>34.1</v>
      </c>
      <c r="P2649" s="2">
        <v>87.070899999999995</v>
      </c>
      <c r="Q2649" s="2">
        <v>1.47</v>
      </c>
      <c r="R2649" s="2">
        <v>6.6</v>
      </c>
      <c r="S2649" s="2">
        <v>22.2</v>
      </c>
      <c r="T2649" s="2">
        <v>3.2473000000000001</v>
      </c>
      <c r="U2649" s="2">
        <v>4.2699999999999996</v>
      </c>
      <c r="V2649" s="2">
        <v>16.7</v>
      </c>
      <c r="W2649" s="2">
        <v>25.5</v>
      </c>
      <c r="X2649" s="2">
        <v>11.8584</v>
      </c>
      <c r="Y2649" s="2">
        <v>8.25</v>
      </c>
      <c r="Z2649" s="2">
        <v>24.1</v>
      </c>
      <c r="AA2649" s="2">
        <v>34.299999999999997</v>
      </c>
      <c r="AB2649" s="2">
        <v>32.271799999999999</v>
      </c>
      <c r="AC2649" s="2">
        <v>9.1300000000000008</v>
      </c>
      <c r="AD2649" s="2">
        <v>23</v>
      </c>
      <c r="AE2649" s="2">
        <v>39.700000000000003</v>
      </c>
      <c r="AF2649" s="2">
        <v>39.693399999999997</v>
      </c>
      <c r="AG2649" s="20">
        <v>6.36</v>
      </c>
      <c r="AH2649" s="20">
        <v>18.100000000000001</v>
      </c>
      <c r="AI2649" s="20">
        <v>35.1</v>
      </c>
      <c r="AJ2649" s="20">
        <v>39.940899999999999</v>
      </c>
      <c r="AK2649" s="18">
        <v>6.77</v>
      </c>
      <c r="AL2649" s="18">
        <v>20.3</v>
      </c>
      <c r="AM2649" s="18">
        <v>33.299999999999997</v>
      </c>
      <c r="AN2649" s="18">
        <v>47.13</v>
      </c>
      <c r="AO2649" s="2">
        <v>5.7</v>
      </c>
      <c r="AP2649" s="2">
        <v>12.7</v>
      </c>
      <c r="AQ2649" s="2">
        <v>44.7</v>
      </c>
      <c r="AR2649" s="2">
        <v>8.2498000000000005</v>
      </c>
      <c r="AS2649" s="2">
        <v>5.43</v>
      </c>
      <c r="AT2649" s="2">
        <v>16.399999999999999</v>
      </c>
      <c r="AU2649" s="2">
        <v>33.200000000000003</v>
      </c>
      <c r="AV2649" s="2">
        <v>15.855399999999999</v>
      </c>
      <c r="AW2649" s="2">
        <v>5.88</v>
      </c>
      <c r="AX2649" s="2">
        <v>16.7</v>
      </c>
      <c r="AY2649" s="2">
        <v>35.200000000000003</v>
      </c>
      <c r="AZ2649" s="2">
        <v>22.374600000000001</v>
      </c>
      <c r="BA2649" s="2">
        <v>8</v>
      </c>
      <c r="BB2649" s="2">
        <v>24.7</v>
      </c>
      <c r="BC2649" s="2">
        <v>32.4</v>
      </c>
      <c r="BD2649" s="2">
        <v>40.591000000000001</v>
      </c>
      <c r="BE2649" s="4" t="str">
        <f t="shared" si="412"/>
        <v>NO APLICA</v>
      </c>
      <c r="BF2649" s="4">
        <f t="shared" si="413"/>
        <v>6.4632000000000005</v>
      </c>
      <c r="BG2649">
        <f t="shared" si="414"/>
        <v>5.7</v>
      </c>
      <c r="BH2649">
        <f t="shared" si="415"/>
        <v>5.43</v>
      </c>
      <c r="BI2649">
        <f t="shared" si="416"/>
        <v>8</v>
      </c>
      <c r="BJ2649">
        <f t="shared" si="417"/>
        <v>6.77</v>
      </c>
      <c r="BK2649">
        <f t="shared" si="418"/>
        <v>6.36</v>
      </c>
      <c r="BL2649">
        <f t="shared" si="419"/>
        <v>36197.150000000089</v>
      </c>
    </row>
    <row r="2650" spans="1:64" x14ac:dyDescent="0.2">
      <c r="A2650" s="1">
        <v>2648</v>
      </c>
      <c r="B2650" s="7" t="s">
        <v>107</v>
      </c>
      <c r="C2650" s="3">
        <v>40013</v>
      </c>
      <c r="D2650" s="4" t="s">
        <v>626</v>
      </c>
      <c r="E2650" s="4" t="s">
        <v>176</v>
      </c>
      <c r="F2650" s="5" t="str">
        <f t="shared" si="410"/>
        <v>D</v>
      </c>
      <c r="G2650" s="6">
        <v>0.91736111111111107</v>
      </c>
      <c r="H2650" s="6">
        <v>1.3888888888888889E-3</v>
      </c>
      <c r="I2650" s="85">
        <f t="shared" si="411"/>
        <v>121.00000000000006</v>
      </c>
      <c r="J2650" s="86">
        <f>I2650*Segmentos!$D$7*(AH2650%)*IF(ISNUMBER(AI2650),AI2650%,0)</f>
        <v>3726558.0000000014</v>
      </c>
      <c r="K2650" s="86">
        <f>I2650*Segmentos!$D$7*(AL2650%)*IF(ISNUMBER(AM2650),AM2650%,0)</f>
        <v>4399560.0000000019</v>
      </c>
      <c r="L2650" s="4"/>
      <c r="M2650" s="2">
        <v>8.43</v>
      </c>
      <c r="N2650" s="2">
        <v>29.8</v>
      </c>
      <c r="O2650" s="2">
        <v>28.3</v>
      </c>
      <c r="P2650" s="2">
        <v>87.084699999999998</v>
      </c>
      <c r="Q2650" s="2">
        <v>4.59</v>
      </c>
      <c r="R2650" s="2">
        <v>22.7</v>
      </c>
      <c r="S2650" s="2">
        <v>20.2</v>
      </c>
      <c r="T2650" s="2">
        <v>7.9166999999999996</v>
      </c>
      <c r="U2650" s="2">
        <v>6.52</v>
      </c>
      <c r="V2650" s="2">
        <v>26.2</v>
      </c>
      <c r="W2650" s="2">
        <v>24.9</v>
      </c>
      <c r="X2650" s="2">
        <v>14.135300000000001</v>
      </c>
      <c r="Y2650" s="2">
        <v>10.76</v>
      </c>
      <c r="Z2650" s="2">
        <v>34.799999999999997</v>
      </c>
      <c r="AA2650" s="2">
        <v>30.9</v>
      </c>
      <c r="AB2650" s="2">
        <v>32.845199999999998</v>
      </c>
      <c r="AC2650" s="2">
        <v>9.49</v>
      </c>
      <c r="AD2650" s="2">
        <v>31.1</v>
      </c>
      <c r="AE2650" s="2">
        <v>30.5</v>
      </c>
      <c r="AF2650" s="2">
        <v>32.1875</v>
      </c>
      <c r="AG2650" s="20">
        <v>7.69</v>
      </c>
      <c r="AH2650" s="20">
        <v>29.5</v>
      </c>
      <c r="AI2650" s="20">
        <v>26.1</v>
      </c>
      <c r="AJ2650" s="20">
        <v>37.716000000000001</v>
      </c>
      <c r="AK2650" s="18">
        <v>9.09</v>
      </c>
      <c r="AL2650" s="18">
        <v>30</v>
      </c>
      <c r="AM2650" s="18">
        <v>30.3</v>
      </c>
      <c r="AN2650" s="18">
        <v>49.368699999999997</v>
      </c>
      <c r="AO2650" s="2">
        <v>5.21</v>
      </c>
      <c r="AP2650" s="2">
        <v>25.2</v>
      </c>
      <c r="AQ2650" s="2">
        <v>20.7</v>
      </c>
      <c r="AR2650" s="2">
        <v>5.8845999999999998</v>
      </c>
      <c r="AS2650" s="2">
        <v>8.1</v>
      </c>
      <c r="AT2650" s="2">
        <v>29.1</v>
      </c>
      <c r="AU2650" s="2">
        <v>27.8</v>
      </c>
      <c r="AV2650" s="2">
        <v>18.452500000000001</v>
      </c>
      <c r="AW2650" s="2">
        <v>8.1</v>
      </c>
      <c r="AX2650" s="2">
        <v>28</v>
      </c>
      <c r="AY2650" s="2">
        <v>28.9</v>
      </c>
      <c r="AZ2650" s="2">
        <v>24.084800000000001</v>
      </c>
      <c r="BA2650" s="2">
        <v>9.77</v>
      </c>
      <c r="BB2650" s="2">
        <v>32.700000000000003</v>
      </c>
      <c r="BC2650" s="2">
        <v>29.8</v>
      </c>
      <c r="BD2650" s="2">
        <v>38.6629</v>
      </c>
      <c r="BE2650" s="4" t="str">
        <f t="shared" si="412"/>
        <v>ENTRETENIDO</v>
      </c>
      <c r="BF2650" s="4">
        <f t="shared" si="413"/>
        <v>8.3979999999999997</v>
      </c>
      <c r="BG2650">
        <f t="shared" si="414"/>
        <v>5.21</v>
      </c>
      <c r="BH2650">
        <f t="shared" si="415"/>
        <v>8.1</v>
      </c>
      <c r="BI2650">
        <f t="shared" si="416"/>
        <v>9.77</v>
      </c>
      <c r="BJ2650">
        <f t="shared" si="417"/>
        <v>9.09</v>
      </c>
      <c r="BK2650">
        <f t="shared" si="418"/>
        <v>7.69</v>
      </c>
      <c r="BL2650">
        <f t="shared" si="419"/>
        <v>102044.14000000006</v>
      </c>
    </row>
    <row r="2651" spans="1:64" x14ac:dyDescent="0.2">
      <c r="A2651" s="1">
        <v>2649</v>
      </c>
      <c r="B2651" s="7" t="s">
        <v>99</v>
      </c>
      <c r="C2651" s="3">
        <v>40013</v>
      </c>
      <c r="D2651" s="4" t="s">
        <v>627</v>
      </c>
      <c r="E2651" s="4" t="s">
        <v>182</v>
      </c>
      <c r="F2651" s="5" t="str">
        <f t="shared" si="410"/>
        <v>D</v>
      </c>
      <c r="G2651" s="6">
        <v>0.77222222222222225</v>
      </c>
      <c r="H2651" s="6">
        <v>0.87638888888888899</v>
      </c>
      <c r="I2651" s="85">
        <f t="shared" si="411"/>
        <v>150.00000000000011</v>
      </c>
      <c r="J2651" s="86">
        <f>I2651*Segmentos!$D$7*(AH2651%)*IF(ISNUMBER(AI2651),AI2651%,0)</f>
        <v>1534560.0000000012</v>
      </c>
      <c r="K2651" s="86">
        <f>I2651*Segmentos!$D$7*(AL2651%)*IF(ISNUMBER(AM2651),AM2651%,0)</f>
        <v>2297700.0000000014</v>
      </c>
      <c r="L2651" s="4"/>
      <c r="M2651" s="2">
        <v>3.22</v>
      </c>
      <c r="N2651" s="2">
        <v>18.399999999999999</v>
      </c>
      <c r="O2651" s="2">
        <v>17.5</v>
      </c>
      <c r="P2651" s="2">
        <v>80.026700000000005</v>
      </c>
      <c r="Q2651" s="2">
        <v>1.49</v>
      </c>
      <c r="R2651" s="2">
        <v>12.2</v>
      </c>
      <c r="S2651" s="2">
        <v>12.2</v>
      </c>
      <c r="T2651" s="2">
        <v>6.1890000000000001</v>
      </c>
      <c r="U2651" s="2">
        <v>3.22</v>
      </c>
      <c r="V2651" s="2">
        <v>18.8</v>
      </c>
      <c r="W2651" s="2">
        <v>17.100000000000001</v>
      </c>
      <c r="X2651" s="2">
        <v>16.785399999999999</v>
      </c>
      <c r="Y2651" s="2">
        <v>2.87</v>
      </c>
      <c r="Z2651" s="2">
        <v>19</v>
      </c>
      <c r="AA2651" s="2">
        <v>15.2</v>
      </c>
      <c r="AB2651" s="2">
        <v>21.084900000000001</v>
      </c>
      <c r="AC2651" s="2">
        <v>4.41</v>
      </c>
      <c r="AD2651" s="2">
        <v>20.8</v>
      </c>
      <c r="AE2651" s="2">
        <v>21.2</v>
      </c>
      <c r="AF2651" s="2">
        <v>35.967399999999998</v>
      </c>
      <c r="AG2651" s="20">
        <v>2.56</v>
      </c>
      <c r="AH2651" s="20">
        <v>18.399999999999999</v>
      </c>
      <c r="AI2651" s="20">
        <v>13.9</v>
      </c>
      <c r="AJ2651" s="20">
        <v>30.117100000000001</v>
      </c>
      <c r="AK2651" s="18">
        <v>3.82</v>
      </c>
      <c r="AL2651" s="18">
        <v>18.5</v>
      </c>
      <c r="AM2651" s="18">
        <v>20.7</v>
      </c>
      <c r="AN2651" s="18">
        <v>49.909500000000001</v>
      </c>
      <c r="AO2651" s="2">
        <v>1.67</v>
      </c>
      <c r="AP2651" s="2">
        <v>11.4</v>
      </c>
      <c r="AQ2651" s="2">
        <v>14.6</v>
      </c>
      <c r="AR2651" s="2">
        <v>4.5294999999999996</v>
      </c>
      <c r="AS2651" s="2">
        <v>2.77</v>
      </c>
      <c r="AT2651" s="2">
        <v>15.9</v>
      </c>
      <c r="AU2651" s="2">
        <v>17.399999999999999</v>
      </c>
      <c r="AV2651" s="2">
        <v>15.1739</v>
      </c>
      <c r="AW2651" s="2">
        <v>2.75</v>
      </c>
      <c r="AX2651" s="2">
        <v>17.7</v>
      </c>
      <c r="AY2651" s="2">
        <v>15.5</v>
      </c>
      <c r="AZ2651" s="2">
        <v>19.665199999999999</v>
      </c>
      <c r="BA2651" s="2">
        <v>4.2699999999999996</v>
      </c>
      <c r="BB2651" s="2">
        <v>22.4</v>
      </c>
      <c r="BC2651" s="2">
        <v>19.100000000000001</v>
      </c>
      <c r="BD2651" s="2">
        <v>40.658000000000001</v>
      </c>
      <c r="BE2651" s="4" t="str">
        <f t="shared" si="412"/>
        <v>ABURRIDO</v>
      </c>
      <c r="BF2651" s="4">
        <f t="shared" si="413"/>
        <v>3.2191999999999998</v>
      </c>
      <c r="BG2651">
        <f t="shared" si="414"/>
        <v>1.67</v>
      </c>
      <c r="BH2651">
        <f t="shared" si="415"/>
        <v>2.77</v>
      </c>
      <c r="BI2651">
        <f t="shared" si="416"/>
        <v>4.2699999999999996</v>
      </c>
      <c r="BJ2651">
        <f t="shared" si="417"/>
        <v>3.82</v>
      </c>
      <c r="BK2651">
        <f t="shared" si="418"/>
        <v>2.56</v>
      </c>
      <c r="BL2651">
        <f t="shared" si="419"/>
        <v>48300.000000000029</v>
      </c>
    </row>
    <row r="2652" spans="1:64" x14ac:dyDescent="0.2">
      <c r="A2652" s="1">
        <v>2650</v>
      </c>
      <c r="B2652" s="7" t="s">
        <v>5</v>
      </c>
      <c r="C2652" s="3">
        <v>40013</v>
      </c>
      <c r="D2652" s="4" t="s">
        <v>3</v>
      </c>
      <c r="E2652" s="4" t="s">
        <v>164</v>
      </c>
      <c r="F2652" s="5" t="str">
        <f t="shared" si="410"/>
        <v>D</v>
      </c>
      <c r="G2652" s="6">
        <v>0.87361111111111101</v>
      </c>
      <c r="H2652" s="6">
        <v>0.91666666666666663</v>
      </c>
      <c r="I2652" s="85">
        <f t="shared" si="411"/>
        <v>62.000000000000099</v>
      </c>
      <c r="J2652" s="86">
        <f>I2652*Segmentos!$D$7*(AH2652%)*IF(ISNUMBER(AI2652),AI2652%,0)</f>
        <v>1681440.0000000028</v>
      </c>
      <c r="K2652" s="86">
        <f>I2652*Segmentos!$D$7*(AL2652%)*IF(ISNUMBER(AM2652),AM2652%,0)</f>
        <v>1697113.6000000029</v>
      </c>
      <c r="L2652" s="4"/>
      <c r="M2652" s="2">
        <v>6.8</v>
      </c>
      <c r="N2652" s="2">
        <v>19</v>
      </c>
      <c r="O2652" s="2">
        <v>35.700000000000003</v>
      </c>
      <c r="P2652" s="2">
        <v>85.764799999999994</v>
      </c>
      <c r="Q2652" s="2">
        <v>4.3</v>
      </c>
      <c r="R2652" s="2">
        <v>12</v>
      </c>
      <c r="S2652" s="2">
        <v>35.799999999999997</v>
      </c>
      <c r="T2652" s="2">
        <v>9.0335000000000001</v>
      </c>
      <c r="U2652" s="2">
        <v>5.21</v>
      </c>
      <c r="V2652" s="2">
        <v>20.399999999999999</v>
      </c>
      <c r="W2652" s="2">
        <v>25.6</v>
      </c>
      <c r="X2652" s="2">
        <v>13.775499999999999</v>
      </c>
      <c r="Y2652" s="2">
        <v>6.97</v>
      </c>
      <c r="Z2652" s="2">
        <v>19.5</v>
      </c>
      <c r="AA2652" s="2">
        <v>35.700000000000003</v>
      </c>
      <c r="AB2652" s="2">
        <v>25.9527</v>
      </c>
      <c r="AC2652" s="2">
        <v>8.94</v>
      </c>
      <c r="AD2652" s="2">
        <v>21.3</v>
      </c>
      <c r="AE2652" s="2">
        <v>41.9</v>
      </c>
      <c r="AF2652" s="2">
        <v>37.0032</v>
      </c>
      <c r="AG2652" s="20">
        <v>6.76</v>
      </c>
      <c r="AH2652" s="20">
        <v>20</v>
      </c>
      <c r="AI2652" s="20">
        <v>33.9</v>
      </c>
      <c r="AJ2652" s="20">
        <v>40.426499999999997</v>
      </c>
      <c r="AK2652" s="18">
        <v>6.84</v>
      </c>
      <c r="AL2652" s="18">
        <v>18.2</v>
      </c>
      <c r="AM2652" s="18">
        <v>37.6</v>
      </c>
      <c r="AN2652" s="18">
        <v>45.338299999999997</v>
      </c>
      <c r="AO2652" s="2">
        <v>3.17</v>
      </c>
      <c r="AP2652" s="2">
        <v>12.2</v>
      </c>
      <c r="AQ2652" s="2">
        <v>26</v>
      </c>
      <c r="AR2652" s="2">
        <v>4.3619000000000003</v>
      </c>
      <c r="AS2652" s="2">
        <v>5.65</v>
      </c>
      <c r="AT2652" s="2">
        <v>15.5</v>
      </c>
      <c r="AU2652" s="2">
        <v>36.4</v>
      </c>
      <c r="AV2652" s="2">
        <v>15.686299999999999</v>
      </c>
      <c r="AW2652" s="2">
        <v>9.66</v>
      </c>
      <c r="AX2652" s="2">
        <v>22</v>
      </c>
      <c r="AY2652" s="2">
        <v>43.9</v>
      </c>
      <c r="AZ2652" s="2">
        <v>35.012599999999999</v>
      </c>
      <c r="BA2652" s="2">
        <v>6.36</v>
      </c>
      <c r="BB2652" s="2">
        <v>20.8</v>
      </c>
      <c r="BC2652" s="2">
        <v>30.6</v>
      </c>
      <c r="BD2652" s="2">
        <v>30.704000000000001</v>
      </c>
      <c r="BE2652" s="4" t="str">
        <f t="shared" si="412"/>
        <v>NO APLICA</v>
      </c>
      <c r="BF2652" s="4">
        <f t="shared" si="413"/>
        <v>6.8365999999999998</v>
      </c>
      <c r="BG2652">
        <f t="shared" si="414"/>
        <v>3.17</v>
      </c>
      <c r="BH2652">
        <f t="shared" si="415"/>
        <v>5.65</v>
      </c>
      <c r="BI2652">
        <f t="shared" si="416"/>
        <v>9.66</v>
      </c>
      <c r="BJ2652">
        <f t="shared" si="417"/>
        <v>6.84</v>
      </c>
      <c r="BK2652">
        <f t="shared" si="418"/>
        <v>6.76</v>
      </c>
      <c r="BL2652">
        <f t="shared" si="419"/>
        <v>42054.600000000071</v>
      </c>
    </row>
    <row r="2653" spans="1:64" x14ac:dyDescent="0.2">
      <c r="A2653" s="1">
        <v>2651</v>
      </c>
      <c r="B2653" s="7" t="s">
        <v>101</v>
      </c>
      <c r="C2653" s="3">
        <v>40013</v>
      </c>
      <c r="D2653" s="4" t="s">
        <v>628</v>
      </c>
      <c r="E2653" s="4" t="s">
        <v>168</v>
      </c>
      <c r="F2653" s="5" t="str">
        <f t="shared" si="410"/>
        <v>D</v>
      </c>
      <c r="G2653" s="6">
        <v>0.91666666666666663</v>
      </c>
      <c r="H2653" s="6">
        <v>4.0972222222222222E-2</v>
      </c>
      <c r="I2653" s="85">
        <f t="shared" si="411"/>
        <v>179.00000000000006</v>
      </c>
      <c r="J2653" s="86">
        <f>I2653*Segmentos!$D$7*(AH2653%)*IF(ISNUMBER(AI2653),AI2653%,0)</f>
        <v>1786921.2000000007</v>
      </c>
      <c r="K2653" s="86">
        <f>I2653*Segmentos!$D$7*(AL2653%)*IF(ISNUMBER(AM2653),AM2653%,0)</f>
        <v>2264206.8000000007</v>
      </c>
      <c r="L2653" s="4" t="s">
        <v>523</v>
      </c>
      <c r="M2653" s="2">
        <v>2.85</v>
      </c>
      <c r="N2653" s="2">
        <v>13.4</v>
      </c>
      <c r="O2653" s="2">
        <v>21.3</v>
      </c>
      <c r="P2653" s="2">
        <v>91.646000000000001</v>
      </c>
      <c r="Q2653" s="2">
        <v>1.47</v>
      </c>
      <c r="R2653" s="2">
        <v>9.3000000000000007</v>
      </c>
      <c r="S2653" s="2">
        <v>15.8</v>
      </c>
      <c r="T2653" s="2">
        <v>7.8841999999999999</v>
      </c>
      <c r="U2653" s="2">
        <v>2.87</v>
      </c>
      <c r="V2653" s="2">
        <v>13.4</v>
      </c>
      <c r="W2653" s="2">
        <v>21.5</v>
      </c>
      <c r="X2653" s="2">
        <v>19.3552</v>
      </c>
      <c r="Y2653" s="2">
        <v>3.56</v>
      </c>
      <c r="Z2653" s="2">
        <v>18.5</v>
      </c>
      <c r="AA2653" s="2">
        <v>19.3</v>
      </c>
      <c r="AB2653" s="2">
        <v>33.784599999999998</v>
      </c>
      <c r="AC2653" s="2">
        <v>2.9</v>
      </c>
      <c r="AD2653" s="2">
        <v>10.9</v>
      </c>
      <c r="AE2653" s="2">
        <v>26.7</v>
      </c>
      <c r="AF2653" s="2">
        <v>30.6221</v>
      </c>
      <c r="AG2653" s="20">
        <v>2.4900000000000002</v>
      </c>
      <c r="AH2653" s="20">
        <v>14.1</v>
      </c>
      <c r="AI2653" s="20">
        <v>17.7</v>
      </c>
      <c r="AJ2653" s="20">
        <v>37.960999999999999</v>
      </c>
      <c r="AK2653" s="18">
        <v>3.18</v>
      </c>
      <c r="AL2653" s="18">
        <v>12.7</v>
      </c>
      <c r="AM2653" s="18">
        <v>24.9</v>
      </c>
      <c r="AN2653" s="18">
        <v>53.685000000000002</v>
      </c>
      <c r="AO2653" s="2">
        <v>1.29</v>
      </c>
      <c r="AP2653" s="2">
        <v>9.3000000000000007</v>
      </c>
      <c r="AQ2653" s="2">
        <v>14</v>
      </c>
      <c r="AR2653" s="2">
        <v>4.5427</v>
      </c>
      <c r="AS2653" s="2">
        <v>1.96</v>
      </c>
      <c r="AT2653" s="2">
        <v>13.2</v>
      </c>
      <c r="AU2653" s="2">
        <v>14.9</v>
      </c>
      <c r="AV2653" s="2">
        <v>13.911199999999999</v>
      </c>
      <c r="AW2653" s="2">
        <v>2.78</v>
      </c>
      <c r="AX2653" s="2">
        <v>12.8</v>
      </c>
      <c r="AY2653" s="2">
        <v>21.7</v>
      </c>
      <c r="AZ2653" s="2">
        <v>25.696200000000001</v>
      </c>
      <c r="BA2653" s="2">
        <v>3.86</v>
      </c>
      <c r="BB2653" s="2">
        <v>15</v>
      </c>
      <c r="BC2653" s="2">
        <v>25.7</v>
      </c>
      <c r="BD2653" s="2">
        <v>47.495899999999999</v>
      </c>
      <c r="BE2653" s="4" t="str">
        <f t="shared" si="412"/>
        <v>ABURRIDO</v>
      </c>
      <c r="BF2653" s="4">
        <f t="shared" si="413"/>
        <v>2.6518000000000002</v>
      </c>
      <c r="BG2653">
        <f t="shared" si="414"/>
        <v>1.29</v>
      </c>
      <c r="BH2653">
        <f t="shared" si="415"/>
        <v>1.96</v>
      </c>
      <c r="BI2653">
        <f t="shared" si="416"/>
        <v>3.86</v>
      </c>
      <c r="BJ2653">
        <f t="shared" si="417"/>
        <v>3.18</v>
      </c>
      <c r="BK2653">
        <f t="shared" si="418"/>
        <v>2.4900000000000002</v>
      </c>
      <c r="BL2653">
        <f t="shared" si="419"/>
        <v>51090.180000000022</v>
      </c>
    </row>
    <row r="2654" spans="1:64" x14ac:dyDescent="0.2">
      <c r="A2654" s="1">
        <v>2652</v>
      </c>
      <c r="B2654" s="7" t="s">
        <v>9</v>
      </c>
      <c r="C2654" s="3">
        <v>40013</v>
      </c>
      <c r="D2654" s="4" t="s">
        <v>8</v>
      </c>
      <c r="E2654" s="4" t="s">
        <v>168</v>
      </c>
      <c r="F2654" s="5" t="str">
        <f t="shared" si="410"/>
        <v>D</v>
      </c>
      <c r="G2654" s="6">
        <v>0.77847222222222223</v>
      </c>
      <c r="H2654" s="6">
        <v>0.87291666666666667</v>
      </c>
      <c r="I2654" s="85">
        <f t="shared" si="411"/>
        <v>136</v>
      </c>
      <c r="J2654" s="86">
        <f>I2654*Segmentos!$D$7*(AH2654%)*IF(ISNUMBER(AI2654),AI2654%,0)</f>
        <v>3915059.2000000002</v>
      </c>
      <c r="K2654" s="86">
        <f>I2654*Segmentos!$D$7*(AL2654%)*IF(ISNUMBER(AM2654),AM2654%,0)</f>
        <v>3072512</v>
      </c>
      <c r="L2654" s="4" t="s">
        <v>521</v>
      </c>
      <c r="M2654" s="2">
        <v>6.39</v>
      </c>
      <c r="N2654" s="2">
        <v>16.600000000000001</v>
      </c>
      <c r="O2654" s="2">
        <v>38.4</v>
      </c>
      <c r="P2654" s="2">
        <v>88.93</v>
      </c>
      <c r="Q2654" s="2">
        <v>2.73</v>
      </c>
      <c r="R2654" s="2">
        <v>7.1</v>
      </c>
      <c r="S2654" s="2">
        <v>38.299999999999997</v>
      </c>
      <c r="T2654" s="2">
        <v>6.3375000000000004</v>
      </c>
      <c r="U2654" s="2">
        <v>4.91</v>
      </c>
      <c r="V2654" s="2">
        <v>13.7</v>
      </c>
      <c r="W2654" s="2">
        <v>35.9</v>
      </c>
      <c r="X2654" s="2">
        <v>14.3116</v>
      </c>
      <c r="Y2654" s="2">
        <v>7.41</v>
      </c>
      <c r="Z2654" s="2">
        <v>21.7</v>
      </c>
      <c r="AA2654" s="2">
        <v>34.200000000000003</v>
      </c>
      <c r="AB2654" s="2">
        <v>30.422000000000001</v>
      </c>
      <c r="AC2654" s="2">
        <v>8.2899999999999991</v>
      </c>
      <c r="AD2654" s="2">
        <v>18.899999999999999</v>
      </c>
      <c r="AE2654" s="2">
        <v>44</v>
      </c>
      <c r="AF2654" s="2">
        <v>37.858899999999998</v>
      </c>
      <c r="AG2654" s="20">
        <v>7.2</v>
      </c>
      <c r="AH2654" s="20">
        <v>17.3</v>
      </c>
      <c r="AI2654" s="20">
        <v>41.6</v>
      </c>
      <c r="AJ2654" s="20">
        <v>47.5351</v>
      </c>
      <c r="AK2654" s="18">
        <v>5.66</v>
      </c>
      <c r="AL2654" s="18">
        <v>16</v>
      </c>
      <c r="AM2654" s="18">
        <v>35.299999999999997</v>
      </c>
      <c r="AN2654" s="18">
        <v>41.3949</v>
      </c>
      <c r="AO2654" s="2">
        <v>1.56</v>
      </c>
      <c r="AP2654" s="2">
        <v>7.1</v>
      </c>
      <c r="AQ2654" s="2">
        <v>22.1</v>
      </c>
      <c r="AR2654" s="2">
        <v>2.3738999999999999</v>
      </c>
      <c r="AS2654" s="2">
        <v>4</v>
      </c>
      <c r="AT2654" s="2">
        <v>11.6</v>
      </c>
      <c r="AU2654" s="2">
        <v>34.6</v>
      </c>
      <c r="AV2654" s="2">
        <v>12.2683</v>
      </c>
      <c r="AW2654" s="2">
        <v>5.21</v>
      </c>
      <c r="AX2654" s="2">
        <v>15.8</v>
      </c>
      <c r="AY2654" s="2">
        <v>33.1</v>
      </c>
      <c r="AZ2654" s="2">
        <v>20.8523</v>
      </c>
      <c r="BA2654" s="2">
        <v>10.029999999999999</v>
      </c>
      <c r="BB2654" s="2">
        <v>23</v>
      </c>
      <c r="BC2654" s="2">
        <v>43.7</v>
      </c>
      <c r="BD2654" s="2">
        <v>53.435600000000001</v>
      </c>
      <c r="BE2654" s="4" t="str">
        <f t="shared" si="412"/>
        <v>ENTRETENIDO</v>
      </c>
      <c r="BF2654" s="4">
        <f t="shared" si="413"/>
        <v>6.0201999999999991</v>
      </c>
      <c r="BG2654">
        <f t="shared" si="414"/>
        <v>1.56</v>
      </c>
      <c r="BH2654">
        <f t="shared" si="415"/>
        <v>4</v>
      </c>
      <c r="BI2654">
        <f t="shared" si="416"/>
        <v>10.029999999999999</v>
      </c>
      <c r="BJ2654">
        <f t="shared" si="417"/>
        <v>5.66</v>
      </c>
      <c r="BK2654">
        <f t="shared" si="418"/>
        <v>7.2</v>
      </c>
      <c r="BL2654">
        <f t="shared" si="419"/>
        <v>86691.840000000011</v>
      </c>
    </row>
    <row r="2655" spans="1:64" x14ac:dyDescent="0.2">
      <c r="A2655" s="1">
        <v>2653</v>
      </c>
      <c r="B2655" s="7" t="s">
        <v>133</v>
      </c>
      <c r="C2655" s="3">
        <v>40013</v>
      </c>
      <c r="D2655" s="4" t="s">
        <v>629</v>
      </c>
      <c r="E2655" s="4" t="s">
        <v>170</v>
      </c>
      <c r="F2655" s="5" t="str">
        <f t="shared" si="410"/>
        <v>D</v>
      </c>
      <c r="G2655" s="6">
        <v>0.90138888888888891</v>
      </c>
      <c r="H2655" s="6">
        <v>0.9159722222222223</v>
      </c>
      <c r="I2655" s="85">
        <f t="shared" si="411"/>
        <v>21.000000000000085</v>
      </c>
      <c r="J2655" s="86">
        <f>I2655*Segmentos!$D$7*(AH2655%)*IF(ISNUMBER(AI2655),AI2655%,0)</f>
        <v>33768.000000000138</v>
      </c>
      <c r="K2655" s="86">
        <f>I2655*Segmentos!$D$7*(AL2655%)*IF(ISNUMBER(AM2655),AM2655%,0)</f>
        <v>57708.000000000218</v>
      </c>
      <c r="L2655" s="4"/>
      <c r="M2655" s="2">
        <v>0.54</v>
      </c>
      <c r="N2655" s="2">
        <v>1.2</v>
      </c>
      <c r="O2655" s="2">
        <v>43.6</v>
      </c>
      <c r="P2655" s="2">
        <v>46.381999999999998</v>
      </c>
      <c r="Q2655" s="2">
        <v>0.34</v>
      </c>
      <c r="R2655" s="2">
        <v>0.4</v>
      </c>
      <c r="S2655" s="2">
        <v>85.7</v>
      </c>
      <c r="T2655" s="2">
        <v>4.8619000000000003</v>
      </c>
      <c r="U2655" s="2">
        <v>0.39</v>
      </c>
      <c r="V2655" s="2">
        <v>1.5</v>
      </c>
      <c r="W2655" s="2">
        <v>26.7</v>
      </c>
      <c r="X2655" s="2">
        <v>7.0460000000000003</v>
      </c>
      <c r="Y2655" s="2">
        <v>1.1599999999999999</v>
      </c>
      <c r="Z2655" s="2">
        <v>2.2999999999999998</v>
      </c>
      <c r="AA2655" s="2">
        <v>49.9</v>
      </c>
      <c r="AB2655" s="2">
        <v>29.284300000000002</v>
      </c>
      <c r="AC2655" s="2">
        <v>0.19</v>
      </c>
      <c r="AD2655" s="2">
        <v>0.6</v>
      </c>
      <c r="AE2655" s="2">
        <v>33.4</v>
      </c>
      <c r="AF2655" s="2">
        <v>5.1898999999999997</v>
      </c>
      <c r="AG2655" s="20">
        <v>0.41</v>
      </c>
      <c r="AH2655" s="20">
        <v>1</v>
      </c>
      <c r="AI2655" s="20">
        <v>40.200000000000003</v>
      </c>
      <c r="AJ2655" s="20">
        <v>16.541599999999999</v>
      </c>
      <c r="AK2655" s="18">
        <v>0.67</v>
      </c>
      <c r="AL2655" s="18">
        <v>1.5</v>
      </c>
      <c r="AM2655" s="18">
        <v>45.8</v>
      </c>
      <c r="AN2655" s="18">
        <v>29.840399999999999</v>
      </c>
      <c r="AO2655" s="2">
        <v>0</v>
      </c>
      <c r="AP2655" s="2">
        <v>0</v>
      </c>
      <c r="AQ2655" s="8" t="s">
        <v>577</v>
      </c>
      <c r="AR2655" s="2">
        <v>0</v>
      </c>
      <c r="AS2655" s="2">
        <v>0.46</v>
      </c>
      <c r="AT2655" s="2">
        <v>0.6</v>
      </c>
      <c r="AU2655" s="2">
        <v>72.5</v>
      </c>
      <c r="AV2655" s="2">
        <v>8.6254000000000008</v>
      </c>
      <c r="AW2655" s="2">
        <v>0.17</v>
      </c>
      <c r="AX2655" s="2">
        <v>0.3</v>
      </c>
      <c r="AY2655" s="2">
        <v>48.8</v>
      </c>
      <c r="AZ2655" s="2">
        <v>4.1144999999999996</v>
      </c>
      <c r="BA2655" s="2">
        <v>1.03</v>
      </c>
      <c r="BB2655" s="2">
        <v>2.6</v>
      </c>
      <c r="BC2655" s="2">
        <v>39.1</v>
      </c>
      <c r="BD2655" s="2">
        <v>33.642200000000003</v>
      </c>
      <c r="BE2655" s="4" t="str">
        <f t="shared" si="412"/>
        <v>NO APLICA</v>
      </c>
      <c r="BF2655" s="4">
        <f t="shared" si="413"/>
        <v>0.60620000000000007</v>
      </c>
      <c r="BG2655">
        <f t="shared" si="414"/>
        <v>0</v>
      </c>
      <c r="BH2655">
        <f t="shared" si="415"/>
        <v>0.46</v>
      </c>
      <c r="BI2655">
        <f t="shared" si="416"/>
        <v>1.03</v>
      </c>
      <c r="BJ2655">
        <f t="shared" si="417"/>
        <v>0.67</v>
      </c>
      <c r="BK2655">
        <f t="shared" si="418"/>
        <v>0.41</v>
      </c>
      <c r="BL2655">
        <f t="shared" si="419"/>
        <v>1098.7200000000046</v>
      </c>
    </row>
    <row r="2656" spans="1:64" x14ac:dyDescent="0.2">
      <c r="A2656" s="1">
        <v>2654</v>
      </c>
      <c r="B2656" s="7" t="s">
        <v>148</v>
      </c>
      <c r="C2656" s="3">
        <v>40013</v>
      </c>
      <c r="D2656" s="4" t="s">
        <v>3</v>
      </c>
      <c r="E2656" s="4" t="s">
        <v>175</v>
      </c>
      <c r="F2656" s="5" t="str">
        <f t="shared" si="410"/>
        <v>D</v>
      </c>
      <c r="G2656" s="6">
        <v>0.81944444444444453</v>
      </c>
      <c r="H2656" s="6">
        <v>0.87361111111111101</v>
      </c>
      <c r="I2656" s="85">
        <f t="shared" si="411"/>
        <v>77.999999999999716</v>
      </c>
      <c r="J2656" s="86">
        <f>I2656*Segmentos!$D$7*(AH2656%)*IF(ISNUMBER(AI2656),AI2656%,0)</f>
        <v>1193462.3999999957</v>
      </c>
      <c r="K2656" s="86">
        <f>I2656*Segmentos!$D$7*(AL2656%)*IF(ISNUMBER(AM2656),AM2656%,0)</f>
        <v>1062266.3999999962</v>
      </c>
      <c r="L2656" s="4"/>
      <c r="M2656" s="2">
        <v>3.61</v>
      </c>
      <c r="N2656" s="2">
        <v>13.1</v>
      </c>
      <c r="O2656" s="2">
        <v>27.6</v>
      </c>
      <c r="P2656" s="2">
        <v>69.093100000000007</v>
      </c>
      <c r="Q2656" s="2">
        <v>2.88</v>
      </c>
      <c r="R2656" s="2">
        <v>7.8</v>
      </c>
      <c r="S2656" s="2">
        <v>37</v>
      </c>
      <c r="T2656" s="2">
        <v>9.1835000000000004</v>
      </c>
      <c r="U2656" s="2">
        <v>3.14</v>
      </c>
      <c r="V2656" s="2">
        <v>10.4</v>
      </c>
      <c r="W2656" s="2">
        <v>30</v>
      </c>
      <c r="X2656" s="2">
        <v>12.5687</v>
      </c>
      <c r="Y2656" s="2">
        <v>3.9</v>
      </c>
      <c r="Z2656" s="2">
        <v>16.100000000000001</v>
      </c>
      <c r="AA2656" s="2">
        <v>24.2</v>
      </c>
      <c r="AB2656" s="2">
        <v>21.989699999999999</v>
      </c>
      <c r="AC2656" s="2">
        <v>4.04</v>
      </c>
      <c r="AD2656" s="2">
        <v>14.8</v>
      </c>
      <c r="AE2656" s="2">
        <v>27.2</v>
      </c>
      <c r="AF2656" s="2">
        <v>25.351199999999999</v>
      </c>
      <c r="AG2656" s="20">
        <v>3.84</v>
      </c>
      <c r="AH2656" s="20">
        <v>14.6</v>
      </c>
      <c r="AI2656" s="20">
        <v>26.2</v>
      </c>
      <c r="AJ2656" s="20">
        <v>34.842199999999998</v>
      </c>
      <c r="AK2656" s="18">
        <v>3.41</v>
      </c>
      <c r="AL2656" s="18">
        <v>11.7</v>
      </c>
      <c r="AM2656" s="18">
        <v>29.1</v>
      </c>
      <c r="AN2656" s="18">
        <v>34.250999999999998</v>
      </c>
      <c r="AO2656" s="2">
        <v>1.26</v>
      </c>
      <c r="AP2656" s="2">
        <v>8.6999999999999993</v>
      </c>
      <c r="AQ2656" s="2">
        <v>14.4</v>
      </c>
      <c r="AR2656" s="2">
        <v>2.6248999999999998</v>
      </c>
      <c r="AS2656" s="2">
        <v>2.78</v>
      </c>
      <c r="AT2656" s="2">
        <v>10.5</v>
      </c>
      <c r="AU2656" s="2">
        <v>26.4</v>
      </c>
      <c r="AV2656" s="2">
        <v>11.7151</v>
      </c>
      <c r="AW2656" s="2">
        <v>3.45</v>
      </c>
      <c r="AX2656" s="2">
        <v>14.1</v>
      </c>
      <c r="AY2656" s="2">
        <v>24.4</v>
      </c>
      <c r="AZ2656" s="2">
        <v>18.9742</v>
      </c>
      <c r="BA2656" s="2">
        <v>4.8899999999999997</v>
      </c>
      <c r="BB2656" s="2">
        <v>15.1</v>
      </c>
      <c r="BC2656" s="2">
        <v>32.5</v>
      </c>
      <c r="BD2656" s="2">
        <v>35.779000000000003</v>
      </c>
      <c r="BE2656" s="4" t="str">
        <f t="shared" si="412"/>
        <v>ABURRIDO</v>
      </c>
      <c r="BF2656" s="4">
        <f t="shared" si="413"/>
        <v>3.4213999999999998</v>
      </c>
      <c r="BG2656">
        <f t="shared" si="414"/>
        <v>1.26</v>
      </c>
      <c r="BH2656">
        <f t="shared" si="415"/>
        <v>2.78</v>
      </c>
      <c r="BI2656">
        <f t="shared" si="416"/>
        <v>4.8899999999999997</v>
      </c>
      <c r="BJ2656">
        <f t="shared" si="417"/>
        <v>3.41</v>
      </c>
      <c r="BK2656">
        <f t="shared" si="418"/>
        <v>3.84</v>
      </c>
      <c r="BL2656">
        <f t="shared" si="419"/>
        <v>28201.679999999898</v>
      </c>
    </row>
    <row r="2657" spans="1:64" x14ac:dyDescent="0.2">
      <c r="A2657" s="1">
        <v>2655</v>
      </c>
      <c r="B2657" s="7" t="s">
        <v>11</v>
      </c>
      <c r="C2657" s="3">
        <v>40013</v>
      </c>
      <c r="D2657" s="4" t="s">
        <v>8</v>
      </c>
      <c r="E2657" s="4" t="s">
        <v>166</v>
      </c>
      <c r="F2657" s="5" t="str">
        <f t="shared" si="410"/>
        <v>D</v>
      </c>
      <c r="G2657" s="6">
        <v>0.8930555555555556</v>
      </c>
      <c r="H2657" s="6">
        <v>0.89444444444444438</v>
      </c>
      <c r="I2657" s="85">
        <f t="shared" si="411"/>
        <v>1.999999999999833</v>
      </c>
      <c r="J2657" s="86">
        <f>I2657*Segmentos!$D$7*(AH2657%)*IF(ISNUMBER(AI2657),AI2657%,0)</f>
        <v>39878.399999996676</v>
      </c>
      <c r="K2657" s="86">
        <f>I2657*Segmentos!$D$7*(AL2657%)*IF(ISNUMBER(AM2657),AM2657%,0)</f>
        <v>37528.799999996867</v>
      </c>
      <c r="L2657" s="4"/>
      <c r="M2657" s="2">
        <v>4.87</v>
      </c>
      <c r="N2657" s="2">
        <v>6</v>
      </c>
      <c r="O2657" s="2">
        <v>81.400000000000006</v>
      </c>
      <c r="P2657" s="2">
        <v>81.768199999999993</v>
      </c>
      <c r="Q2657" s="2">
        <v>3.36</v>
      </c>
      <c r="R2657" s="2">
        <v>3.9</v>
      </c>
      <c r="S2657" s="2">
        <v>86.3</v>
      </c>
      <c r="T2657" s="2">
        <v>9.4082000000000008</v>
      </c>
      <c r="U2657" s="2">
        <v>3.53</v>
      </c>
      <c r="V2657" s="2">
        <v>5.3</v>
      </c>
      <c r="W2657" s="2">
        <v>66.5</v>
      </c>
      <c r="X2657" s="2">
        <v>12.4468</v>
      </c>
      <c r="Y2657" s="2">
        <v>5.0199999999999996</v>
      </c>
      <c r="Z2657" s="2">
        <v>6.4</v>
      </c>
      <c r="AA2657" s="2">
        <v>78.7</v>
      </c>
      <c r="AB2657" s="2">
        <v>24.904499999999999</v>
      </c>
      <c r="AC2657" s="2">
        <v>6.35</v>
      </c>
      <c r="AD2657" s="2">
        <v>7.1</v>
      </c>
      <c r="AE2657" s="2">
        <v>89.3</v>
      </c>
      <c r="AF2657" s="2">
        <v>35.008699999999997</v>
      </c>
      <c r="AG2657" s="20">
        <v>5.0199999999999996</v>
      </c>
      <c r="AH2657" s="20">
        <v>6.2</v>
      </c>
      <c r="AI2657" s="20">
        <v>80.400000000000006</v>
      </c>
      <c r="AJ2657" s="20">
        <v>40.057600000000001</v>
      </c>
      <c r="AK2657" s="18">
        <v>4.72</v>
      </c>
      <c r="AL2657" s="18">
        <v>5.7</v>
      </c>
      <c r="AM2657" s="18">
        <v>82.3</v>
      </c>
      <c r="AN2657" s="18">
        <v>41.710700000000003</v>
      </c>
      <c r="AO2657" s="2">
        <v>1.1200000000000001</v>
      </c>
      <c r="AP2657" s="2">
        <v>1.3</v>
      </c>
      <c r="AQ2657" s="2">
        <v>83.7</v>
      </c>
      <c r="AR2657" s="2">
        <v>2.0535999999999999</v>
      </c>
      <c r="AS2657" s="2">
        <v>5.6</v>
      </c>
      <c r="AT2657" s="2">
        <v>6.9</v>
      </c>
      <c r="AU2657" s="2">
        <v>81.400000000000006</v>
      </c>
      <c r="AV2657" s="2">
        <v>20.7241</v>
      </c>
      <c r="AW2657" s="2">
        <v>2.41</v>
      </c>
      <c r="AX2657" s="2">
        <v>3</v>
      </c>
      <c r="AY2657" s="2">
        <v>80.400000000000006</v>
      </c>
      <c r="AZ2657" s="2">
        <v>11.6523</v>
      </c>
      <c r="BA2657" s="2">
        <v>7.36</v>
      </c>
      <c r="BB2657" s="2">
        <v>9</v>
      </c>
      <c r="BC2657" s="2">
        <v>81.599999999999994</v>
      </c>
      <c r="BD2657" s="2">
        <v>47.338200000000001</v>
      </c>
      <c r="BE2657" s="4" t="str">
        <f t="shared" si="412"/>
        <v>NO APLICA</v>
      </c>
      <c r="BF2657" s="4">
        <f t="shared" si="413"/>
        <v>5.5280000000000005</v>
      </c>
      <c r="BG2657">
        <f t="shared" si="414"/>
        <v>1.1200000000000001</v>
      </c>
      <c r="BH2657">
        <f t="shared" si="415"/>
        <v>5.6</v>
      </c>
      <c r="BI2657">
        <f t="shared" si="416"/>
        <v>7.36</v>
      </c>
      <c r="BJ2657">
        <f t="shared" si="417"/>
        <v>4.72</v>
      </c>
      <c r="BK2657">
        <f t="shared" si="418"/>
        <v>5.0199999999999996</v>
      </c>
      <c r="BL2657">
        <f t="shared" si="419"/>
        <v>976.79999999991855</v>
      </c>
    </row>
    <row r="2658" spans="1:64" x14ac:dyDescent="0.2">
      <c r="A2658" s="1">
        <v>2656</v>
      </c>
      <c r="B2658" s="7" t="s">
        <v>11</v>
      </c>
      <c r="C2658" s="3">
        <v>40013</v>
      </c>
      <c r="D2658" s="4" t="s">
        <v>627</v>
      </c>
      <c r="E2658" s="4" t="s">
        <v>166</v>
      </c>
      <c r="F2658" s="5" t="str">
        <f t="shared" si="410"/>
        <v>D</v>
      </c>
      <c r="G2658" s="6">
        <v>0.91388888888888886</v>
      </c>
      <c r="H2658" s="6">
        <v>0.9159722222222223</v>
      </c>
      <c r="I2658" s="85">
        <f t="shared" si="411"/>
        <v>3.0000000000001492</v>
      </c>
      <c r="J2658" s="86">
        <f>I2658*Segmentos!$D$7*(AH2658%)*IF(ISNUMBER(AI2658),AI2658%,0)</f>
        <v>80097.600000003993</v>
      </c>
      <c r="K2658" s="86">
        <f>I2658*Segmentos!$D$7*(AL2658%)*IF(ISNUMBER(AM2658),AM2658%,0)</f>
        <v>130752.00000000649</v>
      </c>
      <c r="L2658" s="4"/>
      <c r="M2658" s="2">
        <v>8.92</v>
      </c>
      <c r="N2658" s="2">
        <v>9.8000000000000007</v>
      </c>
      <c r="O2658" s="2">
        <v>90.6</v>
      </c>
      <c r="P2658" s="2">
        <v>84.0852</v>
      </c>
      <c r="Q2658" s="2">
        <v>5.56</v>
      </c>
      <c r="R2658" s="2">
        <v>6.1</v>
      </c>
      <c r="S2658" s="2">
        <v>91.6</v>
      </c>
      <c r="T2658" s="2">
        <v>8.7429000000000006</v>
      </c>
      <c r="U2658" s="2">
        <v>8.18</v>
      </c>
      <c r="V2658" s="2">
        <v>9.1999999999999993</v>
      </c>
      <c r="W2658" s="2">
        <v>89.2</v>
      </c>
      <c r="X2658" s="2">
        <v>16.168700000000001</v>
      </c>
      <c r="Y2658" s="2">
        <v>9.42</v>
      </c>
      <c r="Z2658" s="2">
        <v>10.6</v>
      </c>
      <c r="AA2658" s="2">
        <v>88.6</v>
      </c>
      <c r="AB2658" s="2">
        <v>26.2317</v>
      </c>
      <c r="AC2658" s="2">
        <v>10.64</v>
      </c>
      <c r="AD2658" s="2">
        <v>11.5</v>
      </c>
      <c r="AE2658" s="2">
        <v>92.7</v>
      </c>
      <c r="AF2658" s="2">
        <v>32.942</v>
      </c>
      <c r="AG2658" s="20">
        <v>6.7</v>
      </c>
      <c r="AH2658" s="20">
        <v>7.4</v>
      </c>
      <c r="AI2658" s="20">
        <v>90.2</v>
      </c>
      <c r="AJ2658" s="20">
        <v>29.9724</v>
      </c>
      <c r="AK2658" s="18">
        <v>10.92</v>
      </c>
      <c r="AL2658" s="18">
        <v>12</v>
      </c>
      <c r="AM2658" s="18">
        <v>90.8</v>
      </c>
      <c r="AN2658" s="18">
        <v>54.112900000000003</v>
      </c>
      <c r="AO2658" s="2">
        <v>6.89</v>
      </c>
      <c r="AP2658" s="2">
        <v>7.2</v>
      </c>
      <c r="AQ2658" s="2">
        <v>95.5</v>
      </c>
      <c r="AR2658" s="2">
        <v>7.0946999999999996</v>
      </c>
      <c r="AS2658" s="2">
        <v>8.08</v>
      </c>
      <c r="AT2658" s="2">
        <v>10.1</v>
      </c>
      <c r="AU2658" s="2">
        <v>80.400000000000006</v>
      </c>
      <c r="AV2658" s="2">
        <v>16.785799999999998</v>
      </c>
      <c r="AW2658" s="2">
        <v>9.16</v>
      </c>
      <c r="AX2658" s="2">
        <v>9.8000000000000007</v>
      </c>
      <c r="AY2658" s="2">
        <v>93.6</v>
      </c>
      <c r="AZ2658" s="2">
        <v>24.830200000000001</v>
      </c>
      <c r="BA2658" s="2">
        <v>9.8000000000000007</v>
      </c>
      <c r="BB2658" s="2">
        <v>10.5</v>
      </c>
      <c r="BC2658" s="2">
        <v>93.2</v>
      </c>
      <c r="BD2658" s="2">
        <v>35.374499999999998</v>
      </c>
      <c r="BE2658" s="4" t="str">
        <f t="shared" si="412"/>
        <v>NO APLICA</v>
      </c>
      <c r="BF2658" s="4">
        <f t="shared" si="413"/>
        <v>8.7073999999999998</v>
      </c>
      <c r="BG2658">
        <f t="shared" si="414"/>
        <v>6.89</v>
      </c>
      <c r="BH2658">
        <f t="shared" si="415"/>
        <v>8.08</v>
      </c>
      <c r="BI2658">
        <f t="shared" si="416"/>
        <v>9.8000000000000007</v>
      </c>
      <c r="BJ2658">
        <f t="shared" si="417"/>
        <v>10.92</v>
      </c>
      <c r="BK2658">
        <f t="shared" si="418"/>
        <v>6.7</v>
      </c>
      <c r="BL2658">
        <f t="shared" si="419"/>
        <v>2663.6400000001327</v>
      </c>
    </row>
    <row r="2659" spans="1:64" x14ac:dyDescent="0.2">
      <c r="A2659" s="1">
        <v>2657</v>
      </c>
      <c r="B2659" s="7" t="s">
        <v>6</v>
      </c>
      <c r="C2659" s="3">
        <v>40013</v>
      </c>
      <c r="D2659" s="4" t="s">
        <v>3</v>
      </c>
      <c r="E2659" s="4" t="s">
        <v>166</v>
      </c>
      <c r="F2659" s="5" t="str">
        <f t="shared" si="410"/>
        <v>D</v>
      </c>
      <c r="G2659" s="6">
        <v>0.90902777777777777</v>
      </c>
      <c r="H2659" s="6">
        <v>0.90972222222222221</v>
      </c>
      <c r="I2659" s="85">
        <f t="shared" si="411"/>
        <v>0.99999999999999645</v>
      </c>
      <c r="J2659" s="86">
        <f>I2659*Segmentos!$D$7*(AH2659%)*IF(ISNUMBER(AI2659),AI2659%,0)</f>
        <v>26799.999999999909</v>
      </c>
      <c r="K2659" s="86">
        <f>I2659*Segmentos!$D$7*(AL2659%)*IF(ISNUMBER(AM2659),AM2659%,0)</f>
        <v>18799.999999999935</v>
      </c>
      <c r="L2659" s="4"/>
      <c r="M2659" s="2">
        <v>5.65</v>
      </c>
      <c r="N2659" s="2">
        <v>5.6</v>
      </c>
      <c r="O2659" s="2">
        <v>100</v>
      </c>
      <c r="P2659" s="2">
        <v>89.421300000000002</v>
      </c>
      <c r="Q2659" s="2">
        <v>4.13</v>
      </c>
      <c r="R2659" s="2">
        <v>4.0999999999999996</v>
      </c>
      <c r="S2659" s="2">
        <v>100</v>
      </c>
      <c r="T2659" s="2">
        <v>10.913</v>
      </c>
      <c r="U2659" s="2">
        <v>4.72</v>
      </c>
      <c r="V2659" s="2">
        <v>4.7</v>
      </c>
      <c r="W2659" s="2">
        <v>100</v>
      </c>
      <c r="X2659" s="2">
        <v>15.678100000000001</v>
      </c>
      <c r="Y2659" s="2">
        <v>4.04</v>
      </c>
      <c r="Z2659" s="2">
        <v>4</v>
      </c>
      <c r="AA2659" s="2">
        <v>100</v>
      </c>
      <c r="AB2659" s="2">
        <v>18.878299999999999</v>
      </c>
      <c r="AC2659" s="2">
        <v>8.4600000000000009</v>
      </c>
      <c r="AD2659" s="2">
        <v>8.5</v>
      </c>
      <c r="AE2659" s="2">
        <v>100</v>
      </c>
      <c r="AF2659" s="2">
        <v>43.951799999999999</v>
      </c>
      <c r="AG2659" s="20">
        <v>6.71</v>
      </c>
      <c r="AH2659" s="20">
        <v>6.7</v>
      </c>
      <c r="AI2659" s="20">
        <v>100</v>
      </c>
      <c r="AJ2659" s="20">
        <v>50.361400000000003</v>
      </c>
      <c r="AK2659" s="18">
        <v>4.7</v>
      </c>
      <c r="AL2659" s="18">
        <v>4.7</v>
      </c>
      <c r="AM2659" s="18">
        <v>100</v>
      </c>
      <c r="AN2659" s="18">
        <v>39.059800000000003</v>
      </c>
      <c r="AO2659" s="2">
        <v>2.5099999999999998</v>
      </c>
      <c r="AP2659" s="2">
        <v>2.5</v>
      </c>
      <c r="AQ2659" s="2">
        <v>100</v>
      </c>
      <c r="AR2659" s="2">
        <v>4.3403999999999998</v>
      </c>
      <c r="AS2659" s="2">
        <v>5.39</v>
      </c>
      <c r="AT2659" s="2">
        <v>5.4</v>
      </c>
      <c r="AU2659" s="2">
        <v>100</v>
      </c>
      <c r="AV2659" s="2">
        <v>18.809100000000001</v>
      </c>
      <c r="AW2659" s="2">
        <v>9.4700000000000006</v>
      </c>
      <c r="AX2659" s="2">
        <v>9.5</v>
      </c>
      <c r="AY2659" s="2">
        <v>100</v>
      </c>
      <c r="AZ2659" s="2">
        <v>43.088200000000001</v>
      </c>
      <c r="BA2659" s="2">
        <v>3.83</v>
      </c>
      <c r="BB2659" s="2">
        <v>3.8</v>
      </c>
      <c r="BC2659" s="2">
        <v>100</v>
      </c>
      <c r="BD2659" s="2">
        <v>23.183499999999999</v>
      </c>
      <c r="BE2659" s="4" t="str">
        <f t="shared" si="412"/>
        <v>NO APLICA</v>
      </c>
      <c r="BF2659" s="4">
        <f t="shared" si="413"/>
        <v>6.3488000000000007</v>
      </c>
      <c r="BG2659">
        <f t="shared" si="414"/>
        <v>2.5099999999999998</v>
      </c>
      <c r="BH2659">
        <f t="shared" si="415"/>
        <v>5.39</v>
      </c>
      <c r="BI2659">
        <f t="shared" si="416"/>
        <v>9.4700000000000006</v>
      </c>
      <c r="BJ2659">
        <f t="shared" si="417"/>
        <v>4.7</v>
      </c>
      <c r="BK2659">
        <f t="shared" si="418"/>
        <v>6.71</v>
      </c>
      <c r="BL2659">
        <f t="shared" si="419"/>
        <v>559.99999999999795</v>
      </c>
    </row>
    <row r="2660" spans="1:64" x14ac:dyDescent="0.2">
      <c r="A2660" s="1">
        <v>2658</v>
      </c>
      <c r="B2660" s="7" t="s">
        <v>31</v>
      </c>
      <c r="C2660" s="3">
        <v>40013</v>
      </c>
      <c r="D2660" s="4" t="s">
        <v>628</v>
      </c>
      <c r="E2660" s="4" t="s">
        <v>166</v>
      </c>
      <c r="F2660" s="5" t="str">
        <f t="shared" si="410"/>
        <v>D</v>
      </c>
      <c r="G2660" s="6">
        <v>0.91319444444444453</v>
      </c>
      <c r="H2660" s="6">
        <v>0.91666666666666663</v>
      </c>
      <c r="I2660" s="85">
        <f t="shared" si="411"/>
        <v>4.9999999999998224</v>
      </c>
      <c r="J2660" s="86">
        <f>I2660*Segmentos!$D$7*(AH2660%)*IF(ISNUMBER(AI2660),AI2660%,0)</f>
        <v>21239.999999999247</v>
      </c>
      <c r="K2660" s="86">
        <f>I2660*Segmentos!$D$7*(AL2660%)*IF(ISNUMBER(AM2660),AM2660%,0)</f>
        <v>29903.999999998938</v>
      </c>
      <c r="L2660" s="4"/>
      <c r="M2660" s="2">
        <v>1.29</v>
      </c>
      <c r="N2660" s="2">
        <v>2.1</v>
      </c>
      <c r="O2660" s="2">
        <v>60.9</v>
      </c>
      <c r="P2660" s="2">
        <v>86.020099999999999</v>
      </c>
      <c r="Q2660" s="2">
        <v>0.19</v>
      </c>
      <c r="R2660" s="2">
        <v>0.5</v>
      </c>
      <c r="S2660" s="2">
        <v>38.200000000000003</v>
      </c>
      <c r="T2660" s="2">
        <v>2.1299000000000001</v>
      </c>
      <c r="U2660" s="2">
        <v>0.6</v>
      </c>
      <c r="V2660" s="2">
        <v>1.2</v>
      </c>
      <c r="W2660" s="2">
        <v>50.7</v>
      </c>
      <c r="X2660" s="2">
        <v>8.3876000000000008</v>
      </c>
      <c r="Y2660" s="2">
        <v>1.9</v>
      </c>
      <c r="Z2660" s="2">
        <v>2.5</v>
      </c>
      <c r="AA2660" s="2">
        <v>75.400000000000006</v>
      </c>
      <c r="AB2660" s="2">
        <v>37.527299999999997</v>
      </c>
      <c r="AC2660" s="2">
        <v>1.73</v>
      </c>
      <c r="AD2660" s="2">
        <v>3.2</v>
      </c>
      <c r="AE2660" s="2">
        <v>54.8</v>
      </c>
      <c r="AF2660" s="2">
        <v>37.9754</v>
      </c>
      <c r="AG2660" s="20">
        <v>1.0900000000000001</v>
      </c>
      <c r="AH2660" s="20">
        <v>1.8</v>
      </c>
      <c r="AI2660" s="20">
        <v>59</v>
      </c>
      <c r="AJ2660" s="20">
        <v>34.515300000000003</v>
      </c>
      <c r="AK2660" s="18">
        <v>1.46</v>
      </c>
      <c r="AL2660" s="18">
        <v>2.4</v>
      </c>
      <c r="AM2660" s="18">
        <v>62.3</v>
      </c>
      <c r="AN2660" s="18">
        <v>51.504800000000003</v>
      </c>
      <c r="AO2660" s="2">
        <v>0.71</v>
      </c>
      <c r="AP2660" s="2">
        <v>1.3</v>
      </c>
      <c r="AQ2660" s="2">
        <v>54.4</v>
      </c>
      <c r="AR2660" s="2">
        <v>5.1851000000000003</v>
      </c>
      <c r="AS2660" s="2">
        <v>1.51</v>
      </c>
      <c r="AT2660" s="2">
        <v>2.5</v>
      </c>
      <c r="AU2660" s="2">
        <v>61.6</v>
      </c>
      <c r="AV2660" s="2">
        <v>22.310600000000001</v>
      </c>
      <c r="AW2660" s="2">
        <v>0.43</v>
      </c>
      <c r="AX2660" s="2">
        <v>0.9</v>
      </c>
      <c r="AY2660" s="2">
        <v>46.3</v>
      </c>
      <c r="AZ2660" s="2">
        <v>8.3218999999999994</v>
      </c>
      <c r="BA2660" s="2">
        <v>1.96</v>
      </c>
      <c r="BB2660" s="2">
        <v>3</v>
      </c>
      <c r="BC2660" s="2">
        <v>64.8</v>
      </c>
      <c r="BD2660" s="2">
        <v>50.202500000000001</v>
      </c>
      <c r="BE2660" s="4" t="str">
        <f t="shared" si="412"/>
        <v>NO APLICA</v>
      </c>
      <c r="BF2660" s="4">
        <f t="shared" si="413"/>
        <v>1.5253999999999999</v>
      </c>
      <c r="BG2660">
        <f t="shared" si="414"/>
        <v>0.71</v>
      </c>
      <c r="BH2660">
        <f t="shared" si="415"/>
        <v>1.51</v>
      </c>
      <c r="BI2660">
        <f t="shared" si="416"/>
        <v>1.96</v>
      </c>
      <c r="BJ2660">
        <f t="shared" si="417"/>
        <v>1.46</v>
      </c>
      <c r="BK2660">
        <f t="shared" si="418"/>
        <v>1.0900000000000001</v>
      </c>
      <c r="BL2660">
        <f t="shared" si="419"/>
        <v>639.44999999997731</v>
      </c>
    </row>
    <row r="2661" spans="1:64" x14ac:dyDescent="0.2">
      <c r="A2661" s="1">
        <v>2659</v>
      </c>
      <c r="B2661" s="7" t="s">
        <v>76</v>
      </c>
      <c r="C2661" s="3">
        <v>40013</v>
      </c>
      <c r="D2661" s="4" t="s">
        <v>626</v>
      </c>
      <c r="E2661" s="4" t="s">
        <v>165</v>
      </c>
      <c r="F2661" s="5" t="str">
        <f t="shared" si="410"/>
        <v>D</v>
      </c>
      <c r="G2661" s="6">
        <v>0.81388888888888899</v>
      </c>
      <c r="H2661" s="6">
        <v>0.875</v>
      </c>
      <c r="I2661" s="85">
        <f t="shared" si="411"/>
        <v>87.999999999999844</v>
      </c>
      <c r="J2661" s="86">
        <f>I2661*Segmentos!$D$7*(AH2661%)*IF(ISNUMBER(AI2661),AI2661%,0)</f>
        <v>1381599.9999999977</v>
      </c>
      <c r="K2661" s="86">
        <f>I2661*Segmentos!$D$7*(AL2661%)*IF(ISNUMBER(AM2661),AM2661%,0)</f>
        <v>1716492.7999999968</v>
      </c>
      <c r="L2661" s="4"/>
      <c r="M2661" s="2">
        <v>4.43</v>
      </c>
      <c r="N2661" s="2">
        <v>15.1</v>
      </c>
      <c r="O2661" s="2">
        <v>29.3</v>
      </c>
      <c r="P2661" s="2">
        <v>83.273399999999995</v>
      </c>
      <c r="Q2661" s="2">
        <v>2.13</v>
      </c>
      <c r="R2661" s="2">
        <v>9</v>
      </c>
      <c r="S2661" s="2">
        <v>23.8</v>
      </c>
      <c r="T2661" s="2">
        <v>6.6881000000000004</v>
      </c>
      <c r="U2661" s="2">
        <v>2.39</v>
      </c>
      <c r="V2661" s="2">
        <v>10.9</v>
      </c>
      <c r="W2661" s="2">
        <v>21.8</v>
      </c>
      <c r="X2661" s="2">
        <v>9.4019999999999992</v>
      </c>
      <c r="Y2661" s="2">
        <v>6.47</v>
      </c>
      <c r="Z2661" s="2">
        <v>21.2</v>
      </c>
      <c r="AA2661" s="2">
        <v>30.6</v>
      </c>
      <c r="AB2661" s="2">
        <v>35.898299999999999</v>
      </c>
      <c r="AC2661" s="2">
        <v>5.07</v>
      </c>
      <c r="AD2661" s="2">
        <v>15.5</v>
      </c>
      <c r="AE2661" s="2">
        <v>32.700000000000003</v>
      </c>
      <c r="AF2661" s="2">
        <v>31.2849</v>
      </c>
      <c r="AG2661" s="20">
        <v>3.94</v>
      </c>
      <c r="AH2661" s="20">
        <v>15.7</v>
      </c>
      <c r="AI2661" s="20">
        <v>25</v>
      </c>
      <c r="AJ2661" s="20">
        <v>35.081899999999997</v>
      </c>
      <c r="AK2661" s="18">
        <v>4.88</v>
      </c>
      <c r="AL2661" s="18">
        <v>14.6</v>
      </c>
      <c r="AM2661" s="18">
        <v>33.4</v>
      </c>
      <c r="AN2661" s="18">
        <v>48.191499999999998</v>
      </c>
      <c r="AO2661" s="2">
        <v>2.0699999999999998</v>
      </c>
      <c r="AP2661" s="2">
        <v>10.3</v>
      </c>
      <c r="AQ2661" s="2">
        <v>20.100000000000001</v>
      </c>
      <c r="AR2661" s="2">
        <v>4.2552000000000003</v>
      </c>
      <c r="AS2661" s="2">
        <v>4.3</v>
      </c>
      <c r="AT2661" s="2">
        <v>13.2</v>
      </c>
      <c r="AU2661" s="2">
        <v>32.5</v>
      </c>
      <c r="AV2661" s="2">
        <v>17.7834</v>
      </c>
      <c r="AW2661" s="2">
        <v>3.32</v>
      </c>
      <c r="AX2661" s="2">
        <v>14.3</v>
      </c>
      <c r="AY2661" s="2">
        <v>23.2</v>
      </c>
      <c r="AZ2661" s="2">
        <v>17.943300000000001</v>
      </c>
      <c r="BA2661" s="2">
        <v>6.02</v>
      </c>
      <c r="BB2661" s="2">
        <v>18.2</v>
      </c>
      <c r="BC2661" s="2">
        <v>33.1</v>
      </c>
      <c r="BD2661" s="2">
        <v>43.291400000000003</v>
      </c>
      <c r="BE2661" s="4" t="str">
        <f t="shared" si="412"/>
        <v>ABURRIDO</v>
      </c>
      <c r="BF2661" s="4">
        <f t="shared" si="413"/>
        <v>4.6337999999999999</v>
      </c>
      <c r="BG2661">
        <f t="shared" si="414"/>
        <v>2.0699999999999998</v>
      </c>
      <c r="BH2661">
        <f t="shared" si="415"/>
        <v>4.3</v>
      </c>
      <c r="BI2661">
        <f t="shared" si="416"/>
        <v>6.02</v>
      </c>
      <c r="BJ2661">
        <f t="shared" si="417"/>
        <v>4.88</v>
      </c>
      <c r="BK2661">
        <f t="shared" si="418"/>
        <v>3.94</v>
      </c>
      <c r="BL2661">
        <f t="shared" si="419"/>
        <v>38933.839999999931</v>
      </c>
    </row>
    <row r="2662" spans="1:64" x14ac:dyDescent="0.2">
      <c r="A2662" s="1">
        <v>2660</v>
      </c>
      <c r="B2662" s="7" t="s">
        <v>132</v>
      </c>
      <c r="C2662" s="3">
        <v>40013</v>
      </c>
      <c r="D2662" s="4" t="s">
        <v>629</v>
      </c>
      <c r="E2662" s="4" t="s">
        <v>170</v>
      </c>
      <c r="F2662" s="5" t="str">
        <f t="shared" si="410"/>
        <v>D</v>
      </c>
      <c r="G2662" s="6">
        <v>0.88055555555555554</v>
      </c>
      <c r="H2662" s="6">
        <v>0.90069444444444446</v>
      </c>
      <c r="I2662" s="85">
        <f t="shared" si="411"/>
        <v>29.000000000000057</v>
      </c>
      <c r="J2662" s="86">
        <f>I2662*Segmentos!$D$7*(AH2662%)*IF(ISNUMBER(AI2662),AI2662%,0)</f>
        <v>51643.200000000099</v>
      </c>
      <c r="K2662" s="86">
        <f>I2662*Segmentos!$D$7*(AL2662%)*IF(ISNUMBER(AM2662),AM2662%,0)</f>
        <v>38048.000000000073</v>
      </c>
      <c r="L2662" s="4"/>
      <c r="M2662" s="2">
        <v>0.39</v>
      </c>
      <c r="N2662" s="2">
        <v>1.4</v>
      </c>
      <c r="O2662" s="2">
        <v>27.3</v>
      </c>
      <c r="P2662" s="2">
        <v>53.183100000000003</v>
      </c>
      <c r="Q2662" s="2">
        <v>0.17</v>
      </c>
      <c r="R2662" s="2">
        <v>0.4</v>
      </c>
      <c r="S2662" s="2">
        <v>41.4</v>
      </c>
      <c r="T2662" s="2">
        <v>3.7631999999999999</v>
      </c>
      <c r="U2662" s="2">
        <v>0.2</v>
      </c>
      <c r="V2662" s="2">
        <v>1.3</v>
      </c>
      <c r="W2662" s="2">
        <v>14.9</v>
      </c>
      <c r="X2662" s="2">
        <v>5.6581999999999999</v>
      </c>
      <c r="Y2662" s="2">
        <v>0.65</v>
      </c>
      <c r="Z2662" s="2">
        <v>2</v>
      </c>
      <c r="AA2662" s="2">
        <v>32.799999999999997</v>
      </c>
      <c r="AB2662" s="2">
        <v>26.389500000000002</v>
      </c>
      <c r="AC2662" s="2">
        <v>0.39</v>
      </c>
      <c r="AD2662" s="2">
        <v>1.5</v>
      </c>
      <c r="AE2662" s="2">
        <v>25.9</v>
      </c>
      <c r="AF2662" s="2">
        <v>17.372199999999999</v>
      </c>
      <c r="AG2662" s="20">
        <v>0.46</v>
      </c>
      <c r="AH2662" s="20">
        <v>1.2</v>
      </c>
      <c r="AI2662" s="20">
        <v>37.1</v>
      </c>
      <c r="AJ2662" s="20">
        <v>29.818999999999999</v>
      </c>
      <c r="AK2662" s="18">
        <v>0.33</v>
      </c>
      <c r="AL2662" s="18">
        <v>1.6</v>
      </c>
      <c r="AM2662" s="18">
        <v>20.5</v>
      </c>
      <c r="AN2662" s="18">
        <v>23.364100000000001</v>
      </c>
      <c r="AO2662" s="2">
        <v>0.02</v>
      </c>
      <c r="AP2662" s="2">
        <v>0.7</v>
      </c>
      <c r="AQ2662" s="2">
        <v>3.4</v>
      </c>
      <c r="AR2662" s="2">
        <v>0.35270000000000001</v>
      </c>
      <c r="AS2662" s="2">
        <v>0.12</v>
      </c>
      <c r="AT2662" s="2">
        <v>0.6</v>
      </c>
      <c r="AU2662" s="2">
        <v>19.399999999999999</v>
      </c>
      <c r="AV2662" s="2">
        <v>3.6221000000000001</v>
      </c>
      <c r="AW2662" s="2">
        <v>0.45</v>
      </c>
      <c r="AX2662" s="2">
        <v>1.5</v>
      </c>
      <c r="AY2662" s="2">
        <v>30.6</v>
      </c>
      <c r="AZ2662" s="2">
        <v>17.767399999999999</v>
      </c>
      <c r="BA2662" s="2">
        <v>0.6</v>
      </c>
      <c r="BB2662" s="2">
        <v>2.1</v>
      </c>
      <c r="BC2662" s="2">
        <v>29.2</v>
      </c>
      <c r="BD2662" s="2">
        <v>31.440899999999999</v>
      </c>
      <c r="BE2662" s="4" t="str">
        <f t="shared" si="412"/>
        <v>NO APLICA</v>
      </c>
      <c r="BF2662" s="4">
        <f t="shared" si="413"/>
        <v>0.30639999999999995</v>
      </c>
      <c r="BG2662">
        <f t="shared" si="414"/>
        <v>0.02</v>
      </c>
      <c r="BH2662">
        <f t="shared" si="415"/>
        <v>0.12</v>
      </c>
      <c r="BI2662">
        <f t="shared" si="416"/>
        <v>0.6</v>
      </c>
      <c r="BJ2662">
        <f t="shared" si="417"/>
        <v>0.33</v>
      </c>
      <c r="BK2662">
        <f t="shared" si="418"/>
        <v>0.46</v>
      </c>
      <c r="BL2662">
        <f t="shared" si="419"/>
        <v>1108.3800000000022</v>
      </c>
    </row>
    <row r="2663" spans="1:64" x14ac:dyDescent="0.2">
      <c r="A2663" s="1">
        <v>2661</v>
      </c>
      <c r="B2663" s="7" t="s">
        <v>115</v>
      </c>
      <c r="C2663" s="3">
        <v>40013</v>
      </c>
      <c r="D2663" s="4" t="s">
        <v>17</v>
      </c>
      <c r="E2663" s="4" t="s">
        <v>169</v>
      </c>
      <c r="F2663" s="5" t="str">
        <f t="shared" si="410"/>
        <v>D</v>
      </c>
      <c r="G2663" s="6">
        <v>0.83472222222222225</v>
      </c>
      <c r="H2663" s="6">
        <v>0.87430555555555556</v>
      </c>
      <c r="I2663" s="85">
        <f t="shared" si="411"/>
        <v>56.999999999999957</v>
      </c>
      <c r="J2663" s="86">
        <f>I2663*Segmentos!$D$7*(AH2663%)*IF(ISNUMBER(AI2663),AI2663%,0)</f>
        <v>35271.599999999969</v>
      </c>
      <c r="K2663" s="86">
        <f>I2663*Segmentos!$D$7*(AL2663%)*IF(ISNUMBER(AM2663),AM2663%,0)</f>
        <v>12083.999999999991</v>
      </c>
      <c r="L2663" s="4"/>
      <c r="M2663" s="2">
        <v>0.1</v>
      </c>
      <c r="N2663" s="2">
        <v>0.6</v>
      </c>
      <c r="O2663" s="2">
        <v>16.7</v>
      </c>
      <c r="P2663" s="2">
        <v>95.558999999999997</v>
      </c>
      <c r="Q2663" s="2">
        <v>0</v>
      </c>
      <c r="R2663" s="2">
        <v>0</v>
      </c>
      <c r="S2663" s="8" t="s">
        <v>577</v>
      </c>
      <c r="T2663" s="2">
        <v>0</v>
      </c>
      <c r="U2663" s="2">
        <v>0.01</v>
      </c>
      <c r="V2663" s="2">
        <v>0.2</v>
      </c>
      <c r="W2663" s="2">
        <v>5.3</v>
      </c>
      <c r="X2663" s="2">
        <v>2.2917000000000001</v>
      </c>
      <c r="Y2663" s="2">
        <v>0.11</v>
      </c>
      <c r="Z2663" s="2">
        <v>0.8</v>
      </c>
      <c r="AA2663" s="2">
        <v>14.6</v>
      </c>
      <c r="AB2663" s="2">
        <v>32.817</v>
      </c>
      <c r="AC2663" s="2">
        <v>0.19</v>
      </c>
      <c r="AD2663" s="2">
        <v>0.9</v>
      </c>
      <c r="AE2663" s="2">
        <v>20</v>
      </c>
      <c r="AF2663" s="2">
        <v>60.450400000000002</v>
      </c>
      <c r="AG2663" s="20">
        <v>0.15</v>
      </c>
      <c r="AH2663" s="20">
        <v>0.7</v>
      </c>
      <c r="AI2663" s="20">
        <v>22.1</v>
      </c>
      <c r="AJ2663" s="20">
        <v>67.443600000000004</v>
      </c>
      <c r="AK2663" s="18">
        <v>0.05</v>
      </c>
      <c r="AL2663" s="18">
        <v>0.5</v>
      </c>
      <c r="AM2663" s="18">
        <v>10.6</v>
      </c>
      <c r="AN2663" s="18">
        <v>28.115500000000001</v>
      </c>
      <c r="AO2663" s="2">
        <v>0</v>
      </c>
      <c r="AP2663" s="2">
        <v>0</v>
      </c>
      <c r="AQ2663" s="8" t="s">
        <v>577</v>
      </c>
      <c r="AR2663" s="2">
        <v>0</v>
      </c>
      <c r="AS2663" s="2">
        <v>0.38</v>
      </c>
      <c r="AT2663" s="2">
        <v>1.2</v>
      </c>
      <c r="AU2663" s="2">
        <v>30.7</v>
      </c>
      <c r="AV2663" s="2">
        <v>80.505600000000001</v>
      </c>
      <c r="AW2663" s="2">
        <v>0.03</v>
      </c>
      <c r="AX2663" s="2">
        <v>0.4</v>
      </c>
      <c r="AY2663" s="2">
        <v>7.6</v>
      </c>
      <c r="AZ2663" s="2">
        <v>9.4939</v>
      </c>
      <c r="BA2663" s="2">
        <v>0.01</v>
      </c>
      <c r="BB2663" s="2">
        <v>0.5</v>
      </c>
      <c r="BC2663" s="2">
        <v>3</v>
      </c>
      <c r="BD2663" s="2">
        <v>5.5594999999999999</v>
      </c>
      <c r="BE2663" s="4" t="str">
        <f t="shared" si="412"/>
        <v>NO APLICA</v>
      </c>
      <c r="BF2663" s="4">
        <f t="shared" si="413"/>
        <v>0.17899999999999999</v>
      </c>
      <c r="BG2663">
        <f t="shared" si="414"/>
        <v>0</v>
      </c>
      <c r="BH2663">
        <f t="shared" si="415"/>
        <v>0.38</v>
      </c>
      <c r="BI2663">
        <f t="shared" si="416"/>
        <v>0.03</v>
      </c>
      <c r="BJ2663">
        <f t="shared" si="417"/>
        <v>0.05</v>
      </c>
      <c r="BK2663">
        <f t="shared" si="418"/>
        <v>0.15</v>
      </c>
      <c r="BL2663">
        <f t="shared" si="419"/>
        <v>571.13999999999953</v>
      </c>
    </row>
    <row r="2664" spans="1:64" x14ac:dyDescent="0.2">
      <c r="A2664" s="1">
        <v>2662</v>
      </c>
      <c r="B2664" s="7" t="s">
        <v>61</v>
      </c>
      <c r="C2664" s="3">
        <v>40013</v>
      </c>
      <c r="D2664" s="4" t="s">
        <v>17</v>
      </c>
      <c r="E2664" s="4" t="s">
        <v>169</v>
      </c>
      <c r="F2664" s="5" t="str">
        <f t="shared" si="410"/>
        <v>D</v>
      </c>
      <c r="G2664" s="6">
        <v>0.87430555555555556</v>
      </c>
      <c r="H2664" s="6">
        <v>0.96319444444444446</v>
      </c>
      <c r="I2664" s="85">
        <f t="shared" si="411"/>
        <v>128.00000000000003</v>
      </c>
      <c r="J2664" s="86">
        <f>I2664*Segmentos!$D$7*(AH2664%)*IF(ISNUMBER(AI2664),AI2664%,0)</f>
        <v>82227.200000000026</v>
      </c>
      <c r="K2664" s="86">
        <f>I2664*Segmentos!$D$7*(AL2664%)*IF(ISNUMBER(AM2664),AM2664%,0)</f>
        <v>212889.60000000006</v>
      </c>
      <c r="L2664" s="4"/>
      <c r="M2664" s="2">
        <v>0.3</v>
      </c>
      <c r="N2664" s="2">
        <v>2.5</v>
      </c>
      <c r="O2664" s="2">
        <v>12</v>
      </c>
      <c r="P2664" s="2">
        <v>91.567400000000006</v>
      </c>
      <c r="Q2664" s="2">
        <v>0.48</v>
      </c>
      <c r="R2664" s="2">
        <v>1.3</v>
      </c>
      <c r="S2664" s="2">
        <v>35.9</v>
      </c>
      <c r="T2664" s="2">
        <v>24.9512</v>
      </c>
      <c r="U2664" s="2">
        <v>0.04</v>
      </c>
      <c r="V2664" s="2">
        <v>1.7</v>
      </c>
      <c r="W2664" s="2">
        <v>2.1</v>
      </c>
      <c r="X2664" s="2">
        <v>2.3645999999999998</v>
      </c>
      <c r="Y2664" s="2">
        <v>0.43</v>
      </c>
      <c r="Z2664" s="2">
        <v>3.7</v>
      </c>
      <c r="AA2664" s="2">
        <v>11.5</v>
      </c>
      <c r="AB2664" s="2">
        <v>39.462299999999999</v>
      </c>
      <c r="AC2664" s="2">
        <v>0.24</v>
      </c>
      <c r="AD2664" s="2">
        <v>2.2999999999999998</v>
      </c>
      <c r="AE2664" s="2">
        <v>10.5</v>
      </c>
      <c r="AF2664" s="2">
        <v>24.789300000000001</v>
      </c>
      <c r="AG2664" s="20">
        <v>0.16</v>
      </c>
      <c r="AH2664" s="20">
        <v>2.2000000000000002</v>
      </c>
      <c r="AI2664" s="20">
        <v>7.3</v>
      </c>
      <c r="AJ2664" s="20">
        <v>23.085799999999999</v>
      </c>
      <c r="AK2664" s="18">
        <v>0.42</v>
      </c>
      <c r="AL2664" s="18">
        <v>2.7</v>
      </c>
      <c r="AM2664" s="18">
        <v>15.4</v>
      </c>
      <c r="AN2664" s="18">
        <v>68.4816</v>
      </c>
      <c r="AO2664" s="2">
        <v>0.14000000000000001</v>
      </c>
      <c r="AP2664" s="2">
        <v>0.6</v>
      </c>
      <c r="AQ2664" s="2">
        <v>23.5</v>
      </c>
      <c r="AR2664" s="2">
        <v>4.6563999999999997</v>
      </c>
      <c r="AS2664" s="2">
        <v>0.75</v>
      </c>
      <c r="AT2664" s="2">
        <v>2.7</v>
      </c>
      <c r="AU2664" s="2">
        <v>27.8</v>
      </c>
      <c r="AV2664" s="2">
        <v>51.075800000000001</v>
      </c>
      <c r="AW2664" s="2">
        <v>0.35</v>
      </c>
      <c r="AX2664" s="2">
        <v>3.6</v>
      </c>
      <c r="AY2664" s="2">
        <v>9.8000000000000007</v>
      </c>
      <c r="AZ2664" s="2">
        <v>31.2377</v>
      </c>
      <c r="BA2664" s="2">
        <v>0.04</v>
      </c>
      <c r="BB2664" s="2">
        <v>2</v>
      </c>
      <c r="BC2664" s="2">
        <v>1.9</v>
      </c>
      <c r="BD2664" s="2">
        <v>4.5975999999999999</v>
      </c>
      <c r="BE2664" s="4" t="str">
        <f t="shared" si="412"/>
        <v>ABURRIDO</v>
      </c>
      <c r="BF2664" s="4">
        <f t="shared" si="413"/>
        <v>0.48219999999999991</v>
      </c>
      <c r="BG2664">
        <f t="shared" si="414"/>
        <v>0.14000000000000001</v>
      </c>
      <c r="BH2664">
        <f t="shared" si="415"/>
        <v>0.75</v>
      </c>
      <c r="BI2664">
        <f t="shared" si="416"/>
        <v>0.35</v>
      </c>
      <c r="BJ2664">
        <f t="shared" si="417"/>
        <v>0.42</v>
      </c>
      <c r="BK2664">
        <f t="shared" si="418"/>
        <v>0.16</v>
      </c>
      <c r="BL2664">
        <f t="shared" si="419"/>
        <v>3840.0000000000009</v>
      </c>
    </row>
    <row r="2665" spans="1:64" x14ac:dyDescent="0.2">
      <c r="A2665" s="1">
        <v>2663</v>
      </c>
      <c r="B2665" s="7" t="s">
        <v>10</v>
      </c>
      <c r="C2665" s="3">
        <v>40013</v>
      </c>
      <c r="D2665" s="4" t="s">
        <v>8</v>
      </c>
      <c r="E2665" s="4" t="s">
        <v>164</v>
      </c>
      <c r="F2665" s="5" t="str">
        <f t="shared" si="410"/>
        <v>D</v>
      </c>
      <c r="G2665" s="6">
        <v>0.87291666666666667</v>
      </c>
      <c r="H2665" s="6">
        <v>0.89513888888888893</v>
      </c>
      <c r="I2665" s="85">
        <f t="shared" si="411"/>
        <v>32.000000000000043</v>
      </c>
      <c r="J2665" s="86">
        <f>I2665*Segmentos!$D$7*(AH2665%)*IF(ISNUMBER(AI2665),AI2665%,0)</f>
        <v>680960.00000000081</v>
      </c>
      <c r="K2665" s="86">
        <f>I2665*Segmentos!$D$7*(AL2665%)*IF(ISNUMBER(AM2665),AM2665%,0)</f>
        <v>720691.200000001</v>
      </c>
      <c r="L2665" s="4"/>
      <c r="M2665" s="2">
        <v>5.49</v>
      </c>
      <c r="N2665" s="2">
        <v>14.5</v>
      </c>
      <c r="O2665" s="2">
        <v>37.9</v>
      </c>
      <c r="P2665" s="2">
        <v>85.386300000000006</v>
      </c>
      <c r="Q2665" s="2">
        <v>1.98</v>
      </c>
      <c r="R2665" s="2">
        <v>6</v>
      </c>
      <c r="S2665" s="2">
        <v>32.700000000000003</v>
      </c>
      <c r="T2665" s="2">
        <v>5.1275000000000004</v>
      </c>
      <c r="U2665" s="2">
        <v>4.74</v>
      </c>
      <c r="V2665" s="2">
        <v>13.9</v>
      </c>
      <c r="W2665" s="2">
        <v>34</v>
      </c>
      <c r="X2665" s="2">
        <v>15.439399999999999</v>
      </c>
      <c r="Y2665" s="2">
        <v>5.63</v>
      </c>
      <c r="Z2665" s="2">
        <v>16</v>
      </c>
      <c r="AA2665" s="2">
        <v>35.200000000000003</v>
      </c>
      <c r="AB2665" s="2">
        <v>25.8477</v>
      </c>
      <c r="AC2665" s="2">
        <v>7.64</v>
      </c>
      <c r="AD2665" s="2">
        <v>17.8</v>
      </c>
      <c r="AE2665" s="2">
        <v>43</v>
      </c>
      <c r="AF2665" s="2">
        <v>38.971600000000002</v>
      </c>
      <c r="AG2665" s="20">
        <v>5.32</v>
      </c>
      <c r="AH2665" s="20">
        <v>15.2</v>
      </c>
      <c r="AI2665" s="20">
        <v>35</v>
      </c>
      <c r="AJ2665" s="20">
        <v>39.2087</v>
      </c>
      <c r="AK2665" s="18">
        <v>5.65</v>
      </c>
      <c r="AL2665" s="18">
        <v>13.8</v>
      </c>
      <c r="AM2665" s="18">
        <v>40.799999999999997</v>
      </c>
      <c r="AN2665" s="18">
        <v>46.177599999999998</v>
      </c>
      <c r="AO2665" s="2">
        <v>1.1200000000000001</v>
      </c>
      <c r="AP2665" s="2">
        <v>6.9</v>
      </c>
      <c r="AQ2665" s="2">
        <v>16.399999999999999</v>
      </c>
      <c r="AR2665" s="2">
        <v>1.9081999999999999</v>
      </c>
      <c r="AS2665" s="2">
        <v>4.59</v>
      </c>
      <c r="AT2665" s="2">
        <v>10.5</v>
      </c>
      <c r="AU2665" s="2">
        <v>43.7</v>
      </c>
      <c r="AV2665" s="2">
        <v>15.703900000000001</v>
      </c>
      <c r="AW2665" s="2">
        <v>3.63</v>
      </c>
      <c r="AX2665" s="2">
        <v>13.9</v>
      </c>
      <c r="AY2665" s="2">
        <v>26.2</v>
      </c>
      <c r="AZ2665" s="2">
        <v>16.2226</v>
      </c>
      <c r="BA2665" s="2">
        <v>8.66</v>
      </c>
      <c r="BB2665" s="2">
        <v>19.399999999999999</v>
      </c>
      <c r="BC2665" s="2">
        <v>44.6</v>
      </c>
      <c r="BD2665" s="2">
        <v>51.551600000000001</v>
      </c>
      <c r="BE2665" s="4" t="str">
        <f t="shared" si="412"/>
        <v>NO APLICA</v>
      </c>
      <c r="BF2665" s="4">
        <f t="shared" si="413"/>
        <v>5.6496000000000004</v>
      </c>
      <c r="BG2665">
        <f t="shared" si="414"/>
        <v>1.1200000000000001</v>
      </c>
      <c r="BH2665">
        <f t="shared" si="415"/>
        <v>4.59</v>
      </c>
      <c r="BI2665">
        <f t="shared" si="416"/>
        <v>8.66</v>
      </c>
      <c r="BJ2665">
        <f t="shared" si="417"/>
        <v>5.65</v>
      </c>
      <c r="BK2665">
        <f t="shared" si="418"/>
        <v>5.32</v>
      </c>
      <c r="BL2665">
        <f t="shared" si="419"/>
        <v>17585.600000000024</v>
      </c>
    </row>
    <row r="2666" spans="1:64" x14ac:dyDescent="0.2">
      <c r="A2666" s="1">
        <v>2664</v>
      </c>
      <c r="B2666" s="7" t="s">
        <v>27</v>
      </c>
      <c r="C2666" s="3">
        <v>40013</v>
      </c>
      <c r="D2666" s="4" t="s">
        <v>629</v>
      </c>
      <c r="E2666" s="4" t="s">
        <v>169</v>
      </c>
      <c r="F2666" s="5" t="str">
        <f t="shared" si="410"/>
        <v>D</v>
      </c>
      <c r="G2666" s="6">
        <v>0.91666666666666663</v>
      </c>
      <c r="H2666" s="6">
        <v>0.9555555555555556</v>
      </c>
      <c r="I2666" s="85">
        <f t="shared" si="411"/>
        <v>56.000000000000121</v>
      </c>
      <c r="J2666" s="86">
        <f>I2666*Segmentos!$D$7*(AH2666%)*IF(ISNUMBER(AI2666),AI2666%,0)</f>
        <v>123715.20000000029</v>
      </c>
      <c r="K2666" s="86">
        <f>I2666*Segmentos!$D$7*(AL2666%)*IF(ISNUMBER(AM2666),AM2666%,0)</f>
        <v>247699.20000000056</v>
      </c>
      <c r="L2666" s="4"/>
      <c r="M2666" s="2">
        <v>0.85</v>
      </c>
      <c r="N2666" s="2">
        <v>3</v>
      </c>
      <c r="O2666" s="2">
        <v>28.2</v>
      </c>
      <c r="P2666" s="2">
        <v>86.099800000000002</v>
      </c>
      <c r="Q2666" s="2">
        <v>0.13</v>
      </c>
      <c r="R2666" s="2">
        <v>0.7</v>
      </c>
      <c r="S2666" s="2">
        <v>19.600000000000001</v>
      </c>
      <c r="T2666" s="2">
        <v>2.2721</v>
      </c>
      <c r="U2666" s="2">
        <v>0.21</v>
      </c>
      <c r="V2666" s="2">
        <v>1.7</v>
      </c>
      <c r="W2666" s="2">
        <v>12.5</v>
      </c>
      <c r="X2666" s="2">
        <v>4.4353999999999996</v>
      </c>
      <c r="Y2666" s="2">
        <v>1.24</v>
      </c>
      <c r="Z2666" s="2">
        <v>2.9</v>
      </c>
      <c r="AA2666" s="2">
        <v>43.3</v>
      </c>
      <c r="AB2666" s="2">
        <v>37.1907</v>
      </c>
      <c r="AC2666" s="2">
        <v>1.27</v>
      </c>
      <c r="AD2666" s="2">
        <v>5.2</v>
      </c>
      <c r="AE2666" s="2">
        <v>24.5</v>
      </c>
      <c r="AF2666" s="2">
        <v>42.201500000000003</v>
      </c>
      <c r="AG2666" s="20">
        <v>0.56000000000000005</v>
      </c>
      <c r="AH2666" s="20">
        <v>2.1</v>
      </c>
      <c r="AI2666" s="20">
        <v>26.3</v>
      </c>
      <c r="AJ2666" s="20">
        <v>26.716000000000001</v>
      </c>
      <c r="AK2666" s="18">
        <v>1.1100000000000001</v>
      </c>
      <c r="AL2666" s="18">
        <v>3.8</v>
      </c>
      <c r="AM2666" s="18">
        <v>29.1</v>
      </c>
      <c r="AN2666" s="18">
        <v>59.383800000000001</v>
      </c>
      <c r="AO2666" s="2">
        <v>0.18</v>
      </c>
      <c r="AP2666" s="2">
        <v>1.2</v>
      </c>
      <c r="AQ2666" s="2">
        <v>15.7</v>
      </c>
      <c r="AR2666" s="2">
        <v>2.0236999999999998</v>
      </c>
      <c r="AS2666" s="2">
        <v>0.47</v>
      </c>
      <c r="AT2666" s="2">
        <v>1.4</v>
      </c>
      <c r="AU2666" s="2">
        <v>32.799999999999997</v>
      </c>
      <c r="AV2666" s="2">
        <v>10.5829</v>
      </c>
      <c r="AW2666" s="2">
        <v>1.1599999999999999</v>
      </c>
      <c r="AX2666" s="2">
        <v>3.4</v>
      </c>
      <c r="AY2666" s="2">
        <v>33.9</v>
      </c>
      <c r="AZ2666" s="2">
        <v>33.823500000000003</v>
      </c>
      <c r="BA2666" s="2">
        <v>1.02</v>
      </c>
      <c r="BB2666" s="2">
        <v>4.0999999999999996</v>
      </c>
      <c r="BC2666" s="2">
        <v>24.7</v>
      </c>
      <c r="BD2666" s="2">
        <v>39.669699999999999</v>
      </c>
      <c r="BE2666" s="4" t="str">
        <f t="shared" si="412"/>
        <v>NO APLICA</v>
      </c>
      <c r="BF2666" s="4">
        <f t="shared" si="413"/>
        <v>0.73199999999999998</v>
      </c>
      <c r="BG2666">
        <f t="shared" si="414"/>
        <v>0.18</v>
      </c>
      <c r="BH2666">
        <f t="shared" si="415"/>
        <v>0.47</v>
      </c>
      <c r="BI2666">
        <f t="shared" si="416"/>
        <v>1.1599999999999999</v>
      </c>
      <c r="BJ2666">
        <f t="shared" si="417"/>
        <v>1.1100000000000001</v>
      </c>
      <c r="BK2666">
        <f t="shared" si="418"/>
        <v>0.56000000000000005</v>
      </c>
      <c r="BL2666">
        <f t="shared" si="419"/>
        <v>4737.6000000000104</v>
      </c>
    </row>
    <row r="2667" spans="1:64" x14ac:dyDescent="0.2">
      <c r="A2667" s="1">
        <v>2665</v>
      </c>
      <c r="B2667" s="7" t="s">
        <v>68</v>
      </c>
      <c r="C2667" s="3">
        <v>40013</v>
      </c>
      <c r="D2667" s="4" t="s">
        <v>8</v>
      </c>
      <c r="E2667" s="4" t="s">
        <v>183</v>
      </c>
      <c r="F2667" s="5" t="str">
        <f t="shared" si="410"/>
        <v>D</v>
      </c>
      <c r="G2667" s="6">
        <v>0.89513888888888893</v>
      </c>
      <c r="H2667" s="6">
        <v>0.93611111111111101</v>
      </c>
      <c r="I2667" s="85">
        <f t="shared" si="411"/>
        <v>58.999999999999787</v>
      </c>
      <c r="J2667" s="86">
        <f>I2667*Segmentos!$D$7*(AH2667%)*IF(ISNUMBER(AI2667),AI2667%,0)</f>
        <v>2001279.9999999925</v>
      </c>
      <c r="K2667" s="86">
        <f>I2667*Segmentos!$D$7*(AL2667%)*IF(ISNUMBER(AM2667),AM2667%,0)</f>
        <v>1205676.7999999956</v>
      </c>
      <c r="L2667" s="4"/>
      <c r="M2667" s="2">
        <v>6.69</v>
      </c>
      <c r="N2667" s="2">
        <v>16.600000000000001</v>
      </c>
      <c r="O2667" s="2">
        <v>40.4</v>
      </c>
      <c r="P2667" s="2">
        <v>87.861000000000004</v>
      </c>
      <c r="Q2667" s="2">
        <v>4.8099999999999996</v>
      </c>
      <c r="R2667" s="2">
        <v>12.6</v>
      </c>
      <c r="S2667" s="2">
        <v>38.299999999999997</v>
      </c>
      <c r="T2667" s="2">
        <v>10.5441</v>
      </c>
      <c r="U2667" s="2">
        <v>8</v>
      </c>
      <c r="V2667" s="2">
        <v>17.399999999999999</v>
      </c>
      <c r="W2667" s="2">
        <v>45.9</v>
      </c>
      <c r="X2667" s="2">
        <v>22.028199999999998</v>
      </c>
      <c r="Y2667" s="2">
        <v>7.24</v>
      </c>
      <c r="Z2667" s="2">
        <v>17.600000000000001</v>
      </c>
      <c r="AA2667" s="2">
        <v>41.1</v>
      </c>
      <c r="AB2667" s="2">
        <v>28.0793</v>
      </c>
      <c r="AC2667" s="2">
        <v>6.31</v>
      </c>
      <c r="AD2667" s="2">
        <v>17</v>
      </c>
      <c r="AE2667" s="2">
        <v>37.1</v>
      </c>
      <c r="AF2667" s="2">
        <v>27.209499999999998</v>
      </c>
      <c r="AG2667" s="20">
        <v>8.4700000000000006</v>
      </c>
      <c r="AH2667" s="20">
        <v>21.2</v>
      </c>
      <c r="AI2667" s="20">
        <v>40</v>
      </c>
      <c r="AJ2667" s="20">
        <v>52.752099999999999</v>
      </c>
      <c r="AK2667" s="18">
        <v>5.09</v>
      </c>
      <c r="AL2667" s="18">
        <v>12.4</v>
      </c>
      <c r="AM2667" s="18">
        <v>41.2</v>
      </c>
      <c r="AN2667" s="18">
        <v>35.109000000000002</v>
      </c>
      <c r="AO2667" s="2">
        <v>1.81</v>
      </c>
      <c r="AP2667" s="2">
        <v>7.7</v>
      </c>
      <c r="AQ2667" s="2">
        <v>23.5</v>
      </c>
      <c r="AR2667" s="2">
        <v>2.5939000000000001</v>
      </c>
      <c r="AS2667" s="2">
        <v>5.36</v>
      </c>
      <c r="AT2667" s="2">
        <v>12.4</v>
      </c>
      <c r="AU2667" s="2">
        <v>43.2</v>
      </c>
      <c r="AV2667" s="2">
        <v>15.501099999999999</v>
      </c>
      <c r="AW2667" s="2">
        <v>6.39</v>
      </c>
      <c r="AX2667" s="2">
        <v>18.8</v>
      </c>
      <c r="AY2667" s="2">
        <v>33.9</v>
      </c>
      <c r="AZ2667" s="2">
        <v>24.135200000000001</v>
      </c>
      <c r="BA2667" s="2">
        <v>9.08</v>
      </c>
      <c r="BB2667" s="2">
        <v>19.7</v>
      </c>
      <c r="BC2667" s="2">
        <v>46</v>
      </c>
      <c r="BD2667" s="2">
        <v>45.630699999999997</v>
      </c>
      <c r="BE2667" s="4" t="str">
        <f t="shared" si="412"/>
        <v>NO APLICA</v>
      </c>
      <c r="BF2667" s="4">
        <f t="shared" si="413"/>
        <v>6.3374000000000006</v>
      </c>
      <c r="BG2667">
        <f t="shared" si="414"/>
        <v>1.81</v>
      </c>
      <c r="BH2667">
        <f t="shared" si="415"/>
        <v>5.36</v>
      </c>
      <c r="BI2667">
        <f t="shared" si="416"/>
        <v>9.08</v>
      </c>
      <c r="BJ2667">
        <f t="shared" si="417"/>
        <v>5.09</v>
      </c>
      <c r="BK2667">
        <f t="shared" si="418"/>
        <v>8.4700000000000006</v>
      </c>
      <c r="BL2667">
        <f t="shared" si="419"/>
        <v>39567.759999999857</v>
      </c>
    </row>
    <row r="2668" spans="1:64" x14ac:dyDescent="0.2">
      <c r="A2668" s="1">
        <v>2666</v>
      </c>
      <c r="B2668" s="7" t="s">
        <v>85</v>
      </c>
      <c r="C2668" s="3">
        <v>40013</v>
      </c>
      <c r="D2668" s="4" t="s">
        <v>629</v>
      </c>
      <c r="E2668" s="4" t="s">
        <v>180</v>
      </c>
      <c r="F2668" s="5" t="str">
        <f t="shared" si="410"/>
        <v>D</v>
      </c>
      <c r="G2668" s="6">
        <v>0.85277777777777775</v>
      </c>
      <c r="H2668" s="6">
        <v>0.87986111111111109</v>
      </c>
      <c r="I2668" s="85">
        <f t="shared" si="411"/>
        <v>39.000000000000021</v>
      </c>
      <c r="J2668" s="86">
        <f>I2668*Segmentos!$D$7*(AH2668%)*IF(ISNUMBER(AI2668),AI2668%,0)</f>
        <v>57985.200000000041</v>
      </c>
      <c r="K2668" s="86">
        <f>I2668*Segmentos!$D$7*(AL2668%)*IF(ISNUMBER(AM2668),AM2668%,0)</f>
        <v>58656.000000000036</v>
      </c>
      <c r="L2668" s="4"/>
      <c r="M2668" s="2">
        <v>0.37</v>
      </c>
      <c r="N2668" s="2">
        <v>1.5</v>
      </c>
      <c r="O2668" s="2">
        <v>24.5</v>
      </c>
      <c r="P2668" s="2">
        <v>97.0334</v>
      </c>
      <c r="Q2668" s="2">
        <v>0.02</v>
      </c>
      <c r="R2668" s="2">
        <v>0.3</v>
      </c>
      <c r="S2668" s="2">
        <v>7.7</v>
      </c>
      <c r="T2668" s="2">
        <v>1.0172000000000001</v>
      </c>
      <c r="U2668" s="2">
        <v>7.0000000000000007E-2</v>
      </c>
      <c r="V2668" s="2">
        <v>0.7</v>
      </c>
      <c r="W2668" s="2">
        <v>10.3</v>
      </c>
      <c r="X2668" s="2">
        <v>3.8776999999999999</v>
      </c>
      <c r="Y2668" s="2">
        <v>0.25</v>
      </c>
      <c r="Z2668" s="2">
        <v>2</v>
      </c>
      <c r="AA2668" s="2">
        <v>12.5</v>
      </c>
      <c r="AB2668" s="2">
        <v>19.2592</v>
      </c>
      <c r="AC2668" s="2">
        <v>0.85</v>
      </c>
      <c r="AD2668" s="2">
        <v>2.2000000000000002</v>
      </c>
      <c r="AE2668" s="2">
        <v>38.200000000000003</v>
      </c>
      <c r="AF2668" s="2">
        <v>72.879300000000001</v>
      </c>
      <c r="AG2668" s="20">
        <v>0.37</v>
      </c>
      <c r="AH2668" s="20">
        <v>2.1</v>
      </c>
      <c r="AI2668" s="20">
        <v>17.7</v>
      </c>
      <c r="AJ2668" s="20">
        <v>46.097299999999997</v>
      </c>
      <c r="AK2668" s="18">
        <v>0.37</v>
      </c>
      <c r="AL2668" s="18">
        <v>1</v>
      </c>
      <c r="AM2668" s="18">
        <v>37.6</v>
      </c>
      <c r="AN2668" s="18">
        <v>50.936</v>
      </c>
      <c r="AO2668" s="2">
        <v>0.02</v>
      </c>
      <c r="AP2668" s="2">
        <v>0.4</v>
      </c>
      <c r="AQ2668" s="2">
        <v>4.2</v>
      </c>
      <c r="AR2668" s="2">
        <v>0.5252</v>
      </c>
      <c r="AS2668" s="2">
        <v>0.43</v>
      </c>
      <c r="AT2668" s="2">
        <v>2.1</v>
      </c>
      <c r="AU2668" s="2">
        <v>20.6</v>
      </c>
      <c r="AV2668" s="2">
        <v>24.517800000000001</v>
      </c>
      <c r="AW2668" s="2">
        <v>0.27</v>
      </c>
      <c r="AX2668" s="2">
        <v>1.6</v>
      </c>
      <c r="AY2668" s="2">
        <v>16.7</v>
      </c>
      <c r="AZ2668" s="2">
        <v>20.287800000000001</v>
      </c>
      <c r="BA2668" s="2">
        <v>0.52</v>
      </c>
      <c r="BB2668" s="2">
        <v>1.4</v>
      </c>
      <c r="BC2668" s="2">
        <v>36.200000000000003</v>
      </c>
      <c r="BD2668" s="2">
        <v>51.702500000000001</v>
      </c>
      <c r="BE2668" s="4" t="str">
        <f t="shared" si="412"/>
        <v>NO APLICA</v>
      </c>
      <c r="BF2668" s="4">
        <f t="shared" si="413"/>
        <v>0.40400000000000003</v>
      </c>
      <c r="BG2668">
        <f t="shared" si="414"/>
        <v>0.02</v>
      </c>
      <c r="BH2668">
        <f t="shared" si="415"/>
        <v>0.43</v>
      </c>
      <c r="BI2668">
        <f t="shared" si="416"/>
        <v>0.52</v>
      </c>
      <c r="BJ2668">
        <f t="shared" si="417"/>
        <v>0.37</v>
      </c>
      <c r="BK2668">
        <f t="shared" si="418"/>
        <v>0.37</v>
      </c>
      <c r="BL2668">
        <f t="shared" si="419"/>
        <v>1433.2500000000007</v>
      </c>
    </row>
    <row r="2669" spans="1:64" x14ac:dyDescent="0.2">
      <c r="A2669" s="1">
        <v>2667</v>
      </c>
      <c r="B2669" s="7" t="s">
        <v>25</v>
      </c>
      <c r="C2669" s="3">
        <v>40013</v>
      </c>
      <c r="D2669" s="4" t="s">
        <v>629</v>
      </c>
      <c r="E2669" s="4" t="s">
        <v>171</v>
      </c>
      <c r="F2669" s="5" t="str">
        <f t="shared" si="410"/>
        <v>D</v>
      </c>
      <c r="G2669" s="6">
        <v>0.89861111111111114</v>
      </c>
      <c r="H2669" s="6">
        <v>0.9</v>
      </c>
      <c r="I2669" s="85">
        <f t="shared" si="411"/>
        <v>1.9999999999999929</v>
      </c>
      <c r="J2669" s="86">
        <f>I2669*Segmentos!$D$7*(AH2669%)*IF(ISNUMBER(AI2669),AI2669%,0)</f>
        <v>3199.9999999999891</v>
      </c>
      <c r="K2669" s="86">
        <f>I2669*Segmentos!$D$7*(AL2669%)*IF(ISNUMBER(AM2669),AM2669%,0)</f>
        <v>3199.9999999999891</v>
      </c>
      <c r="L2669" s="4"/>
      <c r="M2669" s="2">
        <v>0.4</v>
      </c>
      <c r="N2669" s="2">
        <v>0.4</v>
      </c>
      <c r="O2669" s="2">
        <v>100</v>
      </c>
      <c r="P2669" s="2">
        <v>54.336199999999998</v>
      </c>
      <c r="Q2669" s="2">
        <v>0.13</v>
      </c>
      <c r="R2669" s="2">
        <v>0.1</v>
      </c>
      <c r="S2669" s="2">
        <v>100</v>
      </c>
      <c r="T2669" s="2">
        <v>3.0535999999999999</v>
      </c>
      <c r="U2669" s="2">
        <v>0.13</v>
      </c>
      <c r="V2669" s="2">
        <v>0.1</v>
      </c>
      <c r="W2669" s="2">
        <v>100</v>
      </c>
      <c r="X2669" s="2">
        <v>3.8485999999999998</v>
      </c>
      <c r="Y2669" s="2">
        <v>0.67</v>
      </c>
      <c r="Z2669" s="2">
        <v>0.7</v>
      </c>
      <c r="AA2669" s="2">
        <v>100</v>
      </c>
      <c r="AB2669" s="2">
        <v>27.136299999999999</v>
      </c>
      <c r="AC2669" s="2">
        <v>0.45</v>
      </c>
      <c r="AD2669" s="2">
        <v>0.4</v>
      </c>
      <c r="AE2669" s="2">
        <v>100</v>
      </c>
      <c r="AF2669" s="2">
        <v>20.297599999999999</v>
      </c>
      <c r="AG2669" s="20">
        <v>0.44</v>
      </c>
      <c r="AH2669" s="20">
        <v>0.4</v>
      </c>
      <c r="AI2669" s="20">
        <v>100</v>
      </c>
      <c r="AJ2669" s="20">
        <v>28.460999999999999</v>
      </c>
      <c r="AK2669" s="18">
        <v>0.36</v>
      </c>
      <c r="AL2669" s="18">
        <v>0.4</v>
      </c>
      <c r="AM2669" s="18">
        <v>100</v>
      </c>
      <c r="AN2669" s="18">
        <v>25.8752</v>
      </c>
      <c r="AO2669" s="2">
        <v>0</v>
      </c>
      <c r="AP2669" s="2">
        <v>0</v>
      </c>
      <c r="AQ2669" s="8" t="s">
        <v>577</v>
      </c>
      <c r="AR2669" s="2">
        <v>0</v>
      </c>
      <c r="AS2669" s="2">
        <v>0.24</v>
      </c>
      <c r="AT2669" s="2">
        <v>0.2</v>
      </c>
      <c r="AU2669" s="2">
        <v>100</v>
      </c>
      <c r="AV2669" s="2">
        <v>7.2272999999999996</v>
      </c>
      <c r="AW2669" s="2">
        <v>0.33</v>
      </c>
      <c r="AX2669" s="2">
        <v>0.3</v>
      </c>
      <c r="AY2669" s="2">
        <v>100</v>
      </c>
      <c r="AZ2669" s="2">
        <v>13.160600000000001</v>
      </c>
      <c r="BA2669" s="2">
        <v>0.64</v>
      </c>
      <c r="BB2669" s="2">
        <v>0.6</v>
      </c>
      <c r="BC2669" s="2">
        <v>100</v>
      </c>
      <c r="BD2669" s="2">
        <v>33.948300000000003</v>
      </c>
      <c r="BE2669" s="4" t="str">
        <f t="shared" si="412"/>
        <v>NO APLICA</v>
      </c>
      <c r="BF2669" s="4">
        <f t="shared" si="413"/>
        <v>0.36639999999999995</v>
      </c>
      <c r="BG2669">
        <f t="shared" si="414"/>
        <v>0</v>
      </c>
      <c r="BH2669">
        <f t="shared" si="415"/>
        <v>0.24</v>
      </c>
      <c r="BI2669">
        <f t="shared" si="416"/>
        <v>0.64</v>
      </c>
      <c r="BJ2669">
        <f t="shared" si="417"/>
        <v>0.36</v>
      </c>
      <c r="BK2669">
        <f t="shared" si="418"/>
        <v>0.44</v>
      </c>
      <c r="BL2669">
        <f t="shared" si="419"/>
        <v>79.999999999999716</v>
      </c>
    </row>
    <row r="2670" spans="1:64" x14ac:dyDescent="0.2">
      <c r="A2670" s="1">
        <v>2668</v>
      </c>
      <c r="B2670" s="7" t="s">
        <v>66</v>
      </c>
      <c r="C2670" s="3">
        <v>40013</v>
      </c>
      <c r="D2670" s="4" t="s">
        <v>628</v>
      </c>
      <c r="E2670" s="4" t="s">
        <v>168</v>
      </c>
      <c r="F2670" s="5" t="str">
        <f t="shared" si="410"/>
        <v>D</v>
      </c>
      <c r="G2670" s="6">
        <v>0.84027777777777779</v>
      </c>
      <c r="H2670" s="6">
        <v>0.91319444444444453</v>
      </c>
      <c r="I2670" s="85">
        <f t="shared" si="411"/>
        <v>105.00000000000011</v>
      </c>
      <c r="J2670" s="86">
        <f>I2670*Segmentos!$D$7*(AH2670%)*IF(ISNUMBER(AI2670),AI2670%,0)</f>
        <v>286440.00000000029</v>
      </c>
      <c r="K2670" s="86">
        <f>I2670*Segmentos!$D$7*(AL2670%)*IF(ISNUMBER(AM2670),AM2670%,0)</f>
        <v>360360.00000000041</v>
      </c>
      <c r="L2670" s="4" t="s">
        <v>522</v>
      </c>
      <c r="M2670" s="2">
        <v>0.78</v>
      </c>
      <c r="N2670" s="2">
        <v>6.4</v>
      </c>
      <c r="O2670" s="2">
        <v>12.1</v>
      </c>
      <c r="P2670" s="2">
        <v>86.334199999999996</v>
      </c>
      <c r="Q2670" s="2">
        <v>0.1</v>
      </c>
      <c r="R2670" s="2">
        <v>2.5</v>
      </c>
      <c r="S2670" s="2">
        <v>4</v>
      </c>
      <c r="T2670" s="2">
        <v>1.8403</v>
      </c>
      <c r="U2670" s="2">
        <v>0.27</v>
      </c>
      <c r="V2670" s="2">
        <v>6.3</v>
      </c>
      <c r="W2670" s="2">
        <v>4.3</v>
      </c>
      <c r="X2670" s="2">
        <v>6.2685000000000004</v>
      </c>
      <c r="Y2670" s="2">
        <v>1.22</v>
      </c>
      <c r="Z2670" s="2">
        <v>8.6999999999999993</v>
      </c>
      <c r="AA2670" s="2">
        <v>13.9</v>
      </c>
      <c r="AB2670" s="2">
        <v>39.937600000000003</v>
      </c>
      <c r="AC2670" s="2">
        <v>1.05</v>
      </c>
      <c r="AD2670" s="2">
        <v>6.4</v>
      </c>
      <c r="AE2670" s="2">
        <v>16.3</v>
      </c>
      <c r="AF2670" s="2">
        <v>38.2879</v>
      </c>
      <c r="AG2670" s="20">
        <v>0.68</v>
      </c>
      <c r="AH2670" s="20">
        <v>6.2</v>
      </c>
      <c r="AI2670" s="20">
        <v>11</v>
      </c>
      <c r="AJ2670" s="20">
        <v>35.711100000000002</v>
      </c>
      <c r="AK2670" s="18">
        <v>0.87</v>
      </c>
      <c r="AL2670" s="18">
        <v>6.6</v>
      </c>
      <c r="AM2670" s="18">
        <v>13</v>
      </c>
      <c r="AN2670" s="18">
        <v>50.623100000000001</v>
      </c>
      <c r="AO2670" s="2">
        <v>0.5</v>
      </c>
      <c r="AP2670" s="2">
        <v>3.4</v>
      </c>
      <c r="AQ2670" s="2">
        <v>14.9</v>
      </c>
      <c r="AR2670" s="2">
        <v>6.1056999999999997</v>
      </c>
      <c r="AS2670" s="2">
        <v>0.49</v>
      </c>
      <c r="AT2670" s="2">
        <v>4</v>
      </c>
      <c r="AU2670" s="2">
        <v>12.4</v>
      </c>
      <c r="AV2670" s="2">
        <v>12.129799999999999</v>
      </c>
      <c r="AW2670" s="2">
        <v>0.36</v>
      </c>
      <c r="AX2670" s="2">
        <v>4.3</v>
      </c>
      <c r="AY2670" s="2">
        <v>8.5</v>
      </c>
      <c r="AZ2670" s="2">
        <v>11.6732</v>
      </c>
      <c r="BA2670" s="2">
        <v>1.32</v>
      </c>
      <c r="BB2670" s="2">
        <v>10.3</v>
      </c>
      <c r="BC2670" s="2">
        <v>12.9</v>
      </c>
      <c r="BD2670" s="2">
        <v>56.425600000000003</v>
      </c>
      <c r="BE2670" s="4" t="str">
        <f t="shared" si="412"/>
        <v>ABURRIDO</v>
      </c>
      <c r="BF2670" s="4">
        <f t="shared" si="413"/>
        <v>0.80080000000000007</v>
      </c>
      <c r="BG2670">
        <f t="shared" si="414"/>
        <v>0.5</v>
      </c>
      <c r="BH2670">
        <f t="shared" si="415"/>
        <v>0.49</v>
      </c>
      <c r="BI2670">
        <f t="shared" si="416"/>
        <v>1.32</v>
      </c>
      <c r="BJ2670">
        <f t="shared" si="417"/>
        <v>0.87</v>
      </c>
      <c r="BK2670">
        <f t="shared" si="418"/>
        <v>0.68</v>
      </c>
      <c r="BL2670">
        <f t="shared" si="419"/>
        <v>8131.2000000000098</v>
      </c>
    </row>
    <row r="2671" spans="1:64" x14ac:dyDescent="0.2">
      <c r="A2671" s="1">
        <v>2669</v>
      </c>
      <c r="B2671" s="7" t="s">
        <v>19</v>
      </c>
      <c r="C2671" s="3">
        <v>40013</v>
      </c>
      <c r="D2671" s="4" t="s">
        <v>17</v>
      </c>
      <c r="E2671" s="4" t="s">
        <v>166</v>
      </c>
      <c r="F2671" s="5" t="str">
        <f t="shared" si="410"/>
        <v>D</v>
      </c>
      <c r="G2671" s="6">
        <v>0.9145833333333333</v>
      </c>
      <c r="H2671" s="6">
        <v>0.91666666666666663</v>
      </c>
      <c r="I2671" s="85">
        <f t="shared" si="411"/>
        <v>2.9999999999999893</v>
      </c>
      <c r="J2671" s="86">
        <f>I2671*Segmentos!$D$7*(AH2671%)*IF(ISNUMBER(AI2671),AI2671%,0)</f>
        <v>4955.9999999999818</v>
      </c>
      <c r="K2671" s="86">
        <f>I2671*Segmentos!$D$7*(AL2671%)*IF(ISNUMBER(AM2671),AM2671%,0)</f>
        <v>10853.999999999962</v>
      </c>
      <c r="L2671" s="4"/>
      <c r="M2671" s="2">
        <v>0.65</v>
      </c>
      <c r="N2671" s="2">
        <v>1.1000000000000001</v>
      </c>
      <c r="O2671" s="2">
        <v>59.9</v>
      </c>
      <c r="P2671" s="2">
        <v>100</v>
      </c>
      <c r="Q2671" s="2">
        <v>0.66</v>
      </c>
      <c r="R2671" s="2">
        <v>0.7</v>
      </c>
      <c r="S2671" s="2">
        <v>100</v>
      </c>
      <c r="T2671" s="2">
        <v>17.105399999999999</v>
      </c>
      <c r="U2671" s="2">
        <v>0</v>
      </c>
      <c r="V2671" s="2">
        <v>0</v>
      </c>
      <c r="W2671" s="8" t="s">
        <v>577</v>
      </c>
      <c r="X2671" s="2">
        <v>0</v>
      </c>
      <c r="Y2671" s="2">
        <v>1.2</v>
      </c>
      <c r="Z2671" s="2">
        <v>1.8</v>
      </c>
      <c r="AA2671" s="2">
        <v>66.2</v>
      </c>
      <c r="AB2671" s="2">
        <v>54.926600000000001</v>
      </c>
      <c r="AC2671" s="2">
        <v>0.55000000000000004</v>
      </c>
      <c r="AD2671" s="2">
        <v>1.3</v>
      </c>
      <c r="AE2671" s="2">
        <v>41.8</v>
      </c>
      <c r="AF2671" s="2">
        <v>27.9681</v>
      </c>
      <c r="AG2671" s="20">
        <v>0.38</v>
      </c>
      <c r="AH2671" s="20">
        <v>0.7</v>
      </c>
      <c r="AI2671" s="20">
        <v>59</v>
      </c>
      <c r="AJ2671" s="20">
        <v>28.2288</v>
      </c>
      <c r="AK2671" s="18">
        <v>0.88</v>
      </c>
      <c r="AL2671" s="18">
        <v>1.5</v>
      </c>
      <c r="AM2671" s="18">
        <v>60.3</v>
      </c>
      <c r="AN2671" s="18">
        <v>71.771199999999993</v>
      </c>
      <c r="AO2671" s="2">
        <v>0</v>
      </c>
      <c r="AP2671" s="2">
        <v>0</v>
      </c>
      <c r="AQ2671" s="8" t="s">
        <v>577</v>
      </c>
      <c r="AR2671" s="2">
        <v>0</v>
      </c>
      <c r="AS2671" s="2">
        <v>1.52</v>
      </c>
      <c r="AT2671" s="2">
        <v>1.9</v>
      </c>
      <c r="AU2671" s="2">
        <v>79.7</v>
      </c>
      <c r="AV2671" s="2">
        <v>51.930100000000003</v>
      </c>
      <c r="AW2671" s="2">
        <v>0.79</v>
      </c>
      <c r="AX2671" s="2">
        <v>1.4</v>
      </c>
      <c r="AY2671" s="2">
        <v>55.9</v>
      </c>
      <c r="AZ2671" s="2">
        <v>35.045299999999997</v>
      </c>
      <c r="BA2671" s="2">
        <v>0.22</v>
      </c>
      <c r="BB2671" s="2">
        <v>0.7</v>
      </c>
      <c r="BC2671" s="2">
        <v>33.299999999999997</v>
      </c>
      <c r="BD2671" s="2">
        <v>13.0246</v>
      </c>
      <c r="BE2671" s="4" t="str">
        <f t="shared" si="412"/>
        <v>NO APLICA</v>
      </c>
      <c r="BF2671" s="4">
        <f t="shared" si="413"/>
        <v>0.98100000000000009</v>
      </c>
      <c r="BG2671">
        <f t="shared" si="414"/>
        <v>0</v>
      </c>
      <c r="BH2671">
        <f t="shared" si="415"/>
        <v>1.52</v>
      </c>
      <c r="BI2671">
        <f t="shared" si="416"/>
        <v>0.79</v>
      </c>
      <c r="BJ2671">
        <f t="shared" si="417"/>
        <v>0.88</v>
      </c>
      <c r="BK2671">
        <f t="shared" si="418"/>
        <v>0.38</v>
      </c>
      <c r="BL2671">
        <f t="shared" si="419"/>
        <v>197.66999999999933</v>
      </c>
    </row>
    <row r="2672" spans="1:64" x14ac:dyDescent="0.2">
      <c r="A2672" s="1">
        <v>2670</v>
      </c>
      <c r="B2672" s="7" t="s">
        <v>2</v>
      </c>
      <c r="C2672" s="3">
        <v>40013</v>
      </c>
      <c r="D2672" s="4" t="s">
        <v>627</v>
      </c>
      <c r="E2672" s="4" t="s">
        <v>164</v>
      </c>
      <c r="F2672" s="5" t="str">
        <f t="shared" si="410"/>
        <v>D</v>
      </c>
      <c r="G2672" s="6">
        <v>0.87638888888888899</v>
      </c>
      <c r="H2672" s="6">
        <v>0.91388888888888886</v>
      </c>
      <c r="I2672" s="85">
        <f t="shared" si="411"/>
        <v>53.999999999999808</v>
      </c>
      <c r="J2672" s="86">
        <f>I2672*Segmentos!$D$7*(AH2672%)*IF(ISNUMBER(AI2672),AI2672%,0)</f>
        <v>1170028.7999999959</v>
      </c>
      <c r="K2672" s="86">
        <f>I2672*Segmentos!$D$7*(AL2672%)*IF(ISNUMBER(AM2672),AM2672%,0)</f>
        <v>1559001.5999999947</v>
      </c>
      <c r="L2672" s="4"/>
      <c r="M2672" s="2">
        <v>6.37</v>
      </c>
      <c r="N2672" s="2">
        <v>19.600000000000001</v>
      </c>
      <c r="O2672" s="2">
        <v>32.4</v>
      </c>
      <c r="P2672" s="2">
        <v>85.028499999999994</v>
      </c>
      <c r="Q2672" s="2">
        <v>4.1100000000000003</v>
      </c>
      <c r="R2672" s="2">
        <v>11.2</v>
      </c>
      <c r="S2672" s="2">
        <v>36.6</v>
      </c>
      <c r="T2672" s="2">
        <v>9.1501999999999999</v>
      </c>
      <c r="U2672" s="2">
        <v>5.77</v>
      </c>
      <c r="V2672" s="2">
        <v>19.100000000000001</v>
      </c>
      <c r="W2672" s="2">
        <v>30.2</v>
      </c>
      <c r="X2672" s="2">
        <v>16.1434</v>
      </c>
      <c r="Y2672" s="2">
        <v>5.21</v>
      </c>
      <c r="Z2672" s="2">
        <v>21.4</v>
      </c>
      <c r="AA2672" s="2">
        <v>24.4</v>
      </c>
      <c r="AB2672" s="2">
        <v>20.544</v>
      </c>
      <c r="AC2672" s="2">
        <v>8.94</v>
      </c>
      <c r="AD2672" s="2">
        <v>22.6</v>
      </c>
      <c r="AE2672" s="2">
        <v>39.5</v>
      </c>
      <c r="AF2672" s="2">
        <v>39.190899999999999</v>
      </c>
      <c r="AG2672" s="20">
        <v>5.41</v>
      </c>
      <c r="AH2672" s="20">
        <v>18.3</v>
      </c>
      <c r="AI2672" s="20">
        <v>29.6</v>
      </c>
      <c r="AJ2672" s="20">
        <v>34.304000000000002</v>
      </c>
      <c r="AK2672" s="18">
        <v>7.23</v>
      </c>
      <c r="AL2672" s="18">
        <v>20.8</v>
      </c>
      <c r="AM2672" s="18">
        <v>34.700000000000003</v>
      </c>
      <c r="AN2672" s="18">
        <v>50.724499999999999</v>
      </c>
      <c r="AO2672" s="2">
        <v>4.47</v>
      </c>
      <c r="AP2672" s="2">
        <v>14.3</v>
      </c>
      <c r="AQ2672" s="2">
        <v>31.3</v>
      </c>
      <c r="AR2672" s="2">
        <v>6.52</v>
      </c>
      <c r="AS2672" s="2">
        <v>5.62</v>
      </c>
      <c r="AT2672" s="2">
        <v>14.5</v>
      </c>
      <c r="AU2672" s="2">
        <v>38.700000000000003</v>
      </c>
      <c r="AV2672" s="2">
        <v>16.526800000000001</v>
      </c>
      <c r="AW2672" s="2">
        <v>6.54</v>
      </c>
      <c r="AX2672" s="2">
        <v>21.5</v>
      </c>
      <c r="AY2672" s="2">
        <v>30.4</v>
      </c>
      <c r="AZ2672" s="2">
        <v>25.119</v>
      </c>
      <c r="BA2672" s="2">
        <v>7.21</v>
      </c>
      <c r="BB2672" s="2">
        <v>22.6</v>
      </c>
      <c r="BC2672" s="2">
        <v>31.8</v>
      </c>
      <c r="BD2672" s="2">
        <v>36.8626</v>
      </c>
      <c r="BE2672" s="4" t="str">
        <f t="shared" si="412"/>
        <v>NO APLICA</v>
      </c>
      <c r="BF2672" s="4">
        <f t="shared" si="413"/>
        <v>6.1584000000000003</v>
      </c>
      <c r="BG2672">
        <f t="shared" si="414"/>
        <v>4.47</v>
      </c>
      <c r="BH2672">
        <f t="shared" si="415"/>
        <v>5.62</v>
      </c>
      <c r="BI2672">
        <f t="shared" si="416"/>
        <v>7.21</v>
      </c>
      <c r="BJ2672">
        <f t="shared" si="417"/>
        <v>7.23</v>
      </c>
      <c r="BK2672">
        <f t="shared" si="418"/>
        <v>5.41</v>
      </c>
      <c r="BL2672">
        <f t="shared" si="419"/>
        <v>34292.15999999988</v>
      </c>
    </row>
    <row r="2673" spans="1:64" x14ac:dyDescent="0.2">
      <c r="A2673" s="1">
        <v>2671</v>
      </c>
      <c r="B2673" s="7" t="s">
        <v>69</v>
      </c>
      <c r="C2673" s="3">
        <v>40013</v>
      </c>
      <c r="D2673" s="4" t="s">
        <v>3</v>
      </c>
      <c r="E2673" s="4" t="s">
        <v>176</v>
      </c>
      <c r="F2673" s="5" t="str">
        <f t="shared" si="410"/>
        <v>D</v>
      </c>
      <c r="G2673" s="6">
        <v>0.91666666666666663</v>
      </c>
      <c r="H2673" s="6">
        <v>0.99236111111111114</v>
      </c>
      <c r="I2673" s="85">
        <f t="shared" si="411"/>
        <v>109.00000000000009</v>
      </c>
      <c r="J2673" s="86">
        <f>I2673*Segmentos!$D$7*(AH2673%)*IF(ISNUMBER(AI2673),AI2673%,0)</f>
        <v>944812.0000000007</v>
      </c>
      <c r="K2673" s="86">
        <f>I2673*Segmentos!$D$7*(AL2673%)*IF(ISNUMBER(AM2673),AM2673%,0)</f>
        <v>755849.60000000068</v>
      </c>
      <c r="L2673" s="4"/>
      <c r="M2673" s="2">
        <v>1.94</v>
      </c>
      <c r="N2673" s="2">
        <v>9.8000000000000007</v>
      </c>
      <c r="O2673" s="2">
        <v>19.7</v>
      </c>
      <c r="P2673" s="2">
        <v>96.2727</v>
      </c>
      <c r="Q2673" s="2">
        <v>1.1100000000000001</v>
      </c>
      <c r="R2673" s="2">
        <v>5</v>
      </c>
      <c r="S2673" s="2">
        <v>22.2</v>
      </c>
      <c r="T2673" s="2">
        <v>9.1998999999999995</v>
      </c>
      <c r="U2673" s="2">
        <v>0.55000000000000004</v>
      </c>
      <c r="V2673" s="2">
        <v>7.9</v>
      </c>
      <c r="W2673" s="2">
        <v>7</v>
      </c>
      <c r="X2673" s="2">
        <v>5.7008999999999999</v>
      </c>
      <c r="Y2673" s="2">
        <v>0.64</v>
      </c>
      <c r="Z2673" s="2">
        <v>8.1</v>
      </c>
      <c r="AA2673" s="2">
        <v>7.9</v>
      </c>
      <c r="AB2673" s="2">
        <v>9.4027999999999992</v>
      </c>
      <c r="AC2673" s="2">
        <v>4.42</v>
      </c>
      <c r="AD2673" s="2">
        <v>15.1</v>
      </c>
      <c r="AE2673" s="2">
        <v>29.2</v>
      </c>
      <c r="AF2673" s="2">
        <v>71.969099999999997</v>
      </c>
      <c r="AG2673" s="20">
        <v>2.17</v>
      </c>
      <c r="AH2673" s="20">
        <v>11</v>
      </c>
      <c r="AI2673" s="20">
        <v>19.7</v>
      </c>
      <c r="AJ2673" s="20">
        <v>51.104999999999997</v>
      </c>
      <c r="AK2673" s="18">
        <v>1.73</v>
      </c>
      <c r="AL2673" s="18">
        <v>8.8000000000000007</v>
      </c>
      <c r="AM2673" s="18">
        <v>19.7</v>
      </c>
      <c r="AN2673" s="18">
        <v>45.1676</v>
      </c>
      <c r="AO2673" s="2">
        <v>2.82</v>
      </c>
      <c r="AP2673" s="2">
        <v>13.8</v>
      </c>
      <c r="AQ2673" s="2">
        <v>20.399999999999999</v>
      </c>
      <c r="AR2673" s="2">
        <v>15.276899999999999</v>
      </c>
      <c r="AS2673" s="2">
        <v>1.34</v>
      </c>
      <c r="AT2673" s="2">
        <v>8.5</v>
      </c>
      <c r="AU2673" s="2">
        <v>15.8</v>
      </c>
      <c r="AV2673" s="2">
        <v>14.616</v>
      </c>
      <c r="AW2673" s="2">
        <v>2.68</v>
      </c>
      <c r="AX2673" s="2">
        <v>13.8</v>
      </c>
      <c r="AY2673" s="2">
        <v>19.399999999999999</v>
      </c>
      <c r="AZ2673" s="2">
        <v>38.209600000000002</v>
      </c>
      <c r="BA2673" s="2">
        <v>1.48</v>
      </c>
      <c r="BB2673" s="2">
        <v>6.5</v>
      </c>
      <c r="BC2673" s="2">
        <v>22.8</v>
      </c>
      <c r="BD2673" s="2">
        <v>28.170200000000001</v>
      </c>
      <c r="BE2673" s="4" t="str">
        <f t="shared" si="412"/>
        <v>ABURRIDO</v>
      </c>
      <c r="BF2673" s="4">
        <f t="shared" si="413"/>
        <v>2.0032000000000001</v>
      </c>
      <c r="BG2673">
        <f t="shared" si="414"/>
        <v>2.82</v>
      </c>
      <c r="BH2673">
        <f t="shared" si="415"/>
        <v>1.34</v>
      </c>
      <c r="BI2673">
        <f t="shared" si="416"/>
        <v>2.68</v>
      </c>
      <c r="BJ2673">
        <f t="shared" si="417"/>
        <v>1.73</v>
      </c>
      <c r="BK2673">
        <f t="shared" si="418"/>
        <v>2.17</v>
      </c>
      <c r="BL2673">
        <f t="shared" si="419"/>
        <v>21043.540000000019</v>
      </c>
    </row>
    <row r="2674" spans="1:64" x14ac:dyDescent="0.2">
      <c r="A2674" s="1">
        <v>2672</v>
      </c>
      <c r="B2674" s="7" t="s">
        <v>16</v>
      </c>
      <c r="C2674" s="3">
        <v>40013</v>
      </c>
      <c r="D2674" s="4" t="s">
        <v>626</v>
      </c>
      <c r="E2674" s="4" t="s">
        <v>166</v>
      </c>
      <c r="F2674" s="5" t="str">
        <f t="shared" si="410"/>
        <v>D</v>
      </c>
      <c r="G2674" s="6">
        <v>0.91319444444444453</v>
      </c>
      <c r="H2674" s="6">
        <v>0.91736111111111107</v>
      </c>
      <c r="I2674" s="85">
        <f t="shared" si="411"/>
        <v>5.9999999999998188</v>
      </c>
      <c r="J2674" s="86">
        <f>I2674*Segmentos!$D$7*(AH2674%)*IF(ISNUMBER(AI2674),AI2674%,0)</f>
        <v>171309.59999999483</v>
      </c>
      <c r="K2674" s="86">
        <f>I2674*Segmentos!$D$7*(AL2674%)*IF(ISNUMBER(AM2674),AM2674%,0)</f>
        <v>224531.99999999322</v>
      </c>
      <c r="L2674" s="4"/>
      <c r="M2674" s="2">
        <v>8.31</v>
      </c>
      <c r="N2674" s="2">
        <v>12</v>
      </c>
      <c r="O2674" s="2">
        <v>69.3</v>
      </c>
      <c r="P2674" s="2">
        <v>90.241799999999998</v>
      </c>
      <c r="Q2674" s="2">
        <v>1.3</v>
      </c>
      <c r="R2674" s="2">
        <v>3.1</v>
      </c>
      <c r="S2674" s="2">
        <v>42</v>
      </c>
      <c r="T2674" s="2">
        <v>2.3534999999999999</v>
      </c>
      <c r="U2674" s="2">
        <v>7.26</v>
      </c>
      <c r="V2674" s="2">
        <v>10.199999999999999</v>
      </c>
      <c r="W2674" s="2">
        <v>71.099999999999994</v>
      </c>
      <c r="X2674" s="2">
        <v>16.520900000000001</v>
      </c>
      <c r="Y2674" s="2">
        <v>9.92</v>
      </c>
      <c r="Z2674" s="2">
        <v>13.6</v>
      </c>
      <c r="AA2674" s="2">
        <v>73</v>
      </c>
      <c r="AB2674" s="2">
        <v>31.815000000000001</v>
      </c>
      <c r="AC2674" s="2">
        <v>11.09</v>
      </c>
      <c r="AD2674" s="2">
        <v>16.2</v>
      </c>
      <c r="AE2674" s="2">
        <v>68.5</v>
      </c>
      <c r="AF2674" s="2">
        <v>39.552500000000002</v>
      </c>
      <c r="AG2674" s="20">
        <v>7.17</v>
      </c>
      <c r="AH2674" s="20">
        <v>10.3</v>
      </c>
      <c r="AI2674" s="20">
        <v>69.3</v>
      </c>
      <c r="AJ2674" s="20">
        <v>36.920900000000003</v>
      </c>
      <c r="AK2674" s="18">
        <v>9.34</v>
      </c>
      <c r="AL2674" s="18">
        <v>13.5</v>
      </c>
      <c r="AM2674" s="18">
        <v>69.3</v>
      </c>
      <c r="AN2674" s="18">
        <v>53.320900000000002</v>
      </c>
      <c r="AO2674" s="2">
        <v>5.18</v>
      </c>
      <c r="AP2674" s="2">
        <v>6.7</v>
      </c>
      <c r="AQ2674" s="2">
        <v>76.7</v>
      </c>
      <c r="AR2674" s="2">
        <v>6.1440999999999999</v>
      </c>
      <c r="AS2674" s="2">
        <v>5.83</v>
      </c>
      <c r="AT2674" s="2">
        <v>9.1</v>
      </c>
      <c r="AU2674" s="2">
        <v>64.2</v>
      </c>
      <c r="AV2674" s="2">
        <v>13.9445</v>
      </c>
      <c r="AW2674" s="2">
        <v>8.3699999999999992</v>
      </c>
      <c r="AX2674" s="2">
        <v>12</v>
      </c>
      <c r="AY2674" s="2">
        <v>69.5</v>
      </c>
      <c r="AZ2674" s="2">
        <v>26.134799999999998</v>
      </c>
      <c r="BA2674" s="2">
        <v>10.58</v>
      </c>
      <c r="BB2674" s="2">
        <v>15.1</v>
      </c>
      <c r="BC2674" s="2">
        <v>69.900000000000006</v>
      </c>
      <c r="BD2674" s="2">
        <v>44.018500000000003</v>
      </c>
      <c r="BE2674" s="4" t="str">
        <f t="shared" si="412"/>
        <v>NO APLICA</v>
      </c>
      <c r="BF2674" s="4">
        <f t="shared" si="413"/>
        <v>7.7184000000000008</v>
      </c>
      <c r="BG2674">
        <f t="shared" si="414"/>
        <v>5.18</v>
      </c>
      <c r="BH2674">
        <f t="shared" si="415"/>
        <v>5.83</v>
      </c>
      <c r="BI2674">
        <f t="shared" si="416"/>
        <v>10.58</v>
      </c>
      <c r="BJ2674">
        <f t="shared" si="417"/>
        <v>9.34</v>
      </c>
      <c r="BK2674">
        <f t="shared" si="418"/>
        <v>7.17</v>
      </c>
      <c r="BL2674">
        <f t="shared" si="419"/>
        <v>4989.5999999998494</v>
      </c>
    </row>
    <row r="2675" spans="1:64" x14ac:dyDescent="0.2">
      <c r="A2675" s="1">
        <v>2673</v>
      </c>
      <c r="B2675" s="7" t="s">
        <v>12</v>
      </c>
      <c r="C2675" s="3">
        <v>40014</v>
      </c>
      <c r="D2675" s="4" t="s">
        <v>8</v>
      </c>
      <c r="E2675" s="4" t="s">
        <v>167</v>
      </c>
      <c r="F2675" s="5" t="str">
        <f t="shared" si="410"/>
        <v>L</v>
      </c>
      <c r="G2675" s="6">
        <v>0.92083333333333339</v>
      </c>
      <c r="H2675" s="6">
        <v>0.98124999999999996</v>
      </c>
      <c r="I2675" s="85">
        <f t="shared" si="411"/>
        <v>86.999999999999858</v>
      </c>
      <c r="J2675" s="86">
        <f>I2675*Segmentos!$D$7*(AH2675%)*IF(ISNUMBER(AI2675),AI2675%,0)</f>
        <v>1449907.1999999976</v>
      </c>
      <c r="K2675" s="86">
        <f>I2675*Segmentos!$D$7*(AL2675%)*IF(ISNUMBER(AM2675),AM2675%,0)</f>
        <v>1527789.5999999975</v>
      </c>
      <c r="L2675" s="4"/>
      <c r="M2675" s="2">
        <v>4.29</v>
      </c>
      <c r="N2675" s="2">
        <v>16.5</v>
      </c>
      <c r="O2675" s="2">
        <v>26</v>
      </c>
      <c r="P2675" s="2">
        <v>88.454899999999995</v>
      </c>
      <c r="Q2675" s="2">
        <v>3.64</v>
      </c>
      <c r="R2675" s="2">
        <v>12.2</v>
      </c>
      <c r="S2675" s="2">
        <v>29.9</v>
      </c>
      <c r="T2675" s="2">
        <v>12.5457</v>
      </c>
      <c r="U2675" s="2">
        <v>3.96</v>
      </c>
      <c r="V2675" s="2">
        <v>16.3</v>
      </c>
      <c r="W2675" s="2">
        <v>24.3</v>
      </c>
      <c r="X2675" s="2">
        <v>17.152200000000001</v>
      </c>
      <c r="Y2675" s="2">
        <v>4.41</v>
      </c>
      <c r="Z2675" s="2">
        <v>18.100000000000001</v>
      </c>
      <c r="AA2675" s="2">
        <v>24.3</v>
      </c>
      <c r="AB2675" s="2">
        <v>26.847899999999999</v>
      </c>
      <c r="AC2675" s="2">
        <v>4.71</v>
      </c>
      <c r="AD2675" s="2">
        <v>17.399999999999999</v>
      </c>
      <c r="AE2675" s="2">
        <v>27.1</v>
      </c>
      <c r="AF2675" s="2">
        <v>31.908999999999999</v>
      </c>
      <c r="AG2675" s="20">
        <v>4.16</v>
      </c>
      <c r="AH2675" s="20">
        <v>16.8</v>
      </c>
      <c r="AI2675" s="20">
        <v>24.8</v>
      </c>
      <c r="AJ2675" s="20">
        <v>40.757599999999996</v>
      </c>
      <c r="AK2675" s="18">
        <v>4.4000000000000004</v>
      </c>
      <c r="AL2675" s="18">
        <v>16.2</v>
      </c>
      <c r="AM2675" s="18">
        <v>27.1</v>
      </c>
      <c r="AN2675" s="18">
        <v>47.697299999999998</v>
      </c>
      <c r="AO2675" s="2">
        <v>1.63</v>
      </c>
      <c r="AP2675" s="2">
        <v>8.6</v>
      </c>
      <c r="AQ2675" s="2">
        <v>19</v>
      </c>
      <c r="AR2675" s="2">
        <v>3.6810999999999998</v>
      </c>
      <c r="AS2675" s="2">
        <v>2.92</v>
      </c>
      <c r="AT2675" s="2">
        <v>16.399999999999999</v>
      </c>
      <c r="AU2675" s="2">
        <v>17.8</v>
      </c>
      <c r="AV2675" s="2">
        <v>13.2837</v>
      </c>
      <c r="AW2675" s="2">
        <v>3.79</v>
      </c>
      <c r="AX2675" s="2">
        <v>15.7</v>
      </c>
      <c r="AY2675" s="2">
        <v>24.2</v>
      </c>
      <c r="AZ2675" s="2">
        <v>22.512499999999999</v>
      </c>
      <c r="BA2675" s="2">
        <v>6.2</v>
      </c>
      <c r="BB2675" s="2">
        <v>19.5</v>
      </c>
      <c r="BC2675" s="2">
        <v>31.8</v>
      </c>
      <c r="BD2675" s="2">
        <v>48.977600000000002</v>
      </c>
      <c r="BE2675" s="4" t="str">
        <f t="shared" si="412"/>
        <v>ABURRIDO</v>
      </c>
      <c r="BF2675" s="4">
        <f t="shared" si="413"/>
        <v>4.0518000000000001</v>
      </c>
      <c r="BG2675">
        <f t="shared" si="414"/>
        <v>1.63</v>
      </c>
      <c r="BH2675">
        <f t="shared" si="415"/>
        <v>2.92</v>
      </c>
      <c r="BI2675">
        <f t="shared" si="416"/>
        <v>6.2</v>
      </c>
      <c r="BJ2675">
        <f t="shared" si="417"/>
        <v>4.4000000000000004</v>
      </c>
      <c r="BK2675">
        <f t="shared" si="418"/>
        <v>4.16</v>
      </c>
      <c r="BL2675">
        <f t="shared" si="419"/>
        <v>37322.999999999942</v>
      </c>
    </row>
    <row r="2676" spans="1:64" x14ac:dyDescent="0.2">
      <c r="A2676" s="1">
        <v>2674</v>
      </c>
      <c r="B2676" s="7" t="s">
        <v>149</v>
      </c>
      <c r="C2676" s="3">
        <v>40014</v>
      </c>
      <c r="D2676" s="4" t="s">
        <v>627</v>
      </c>
      <c r="E2676" s="4" t="s">
        <v>174</v>
      </c>
      <c r="F2676" s="5" t="str">
        <f t="shared" si="410"/>
        <v>L</v>
      </c>
      <c r="G2676" s="6">
        <v>0.9159722222222223</v>
      </c>
      <c r="H2676" s="6">
        <v>0.94791666666666663</v>
      </c>
      <c r="I2676" s="85">
        <f t="shared" si="411"/>
        <v>45.999999999999837</v>
      </c>
      <c r="J2676" s="86">
        <f>I2676*Segmentos!$D$7*(AH2676%)*IF(ISNUMBER(AI2676),AI2676%,0)</f>
        <v>919079.99999999651</v>
      </c>
      <c r="K2676" s="86">
        <f>I2676*Segmentos!$D$7*(AL2676%)*IF(ISNUMBER(AM2676),AM2676%,0)</f>
        <v>1205678.3999999957</v>
      </c>
      <c r="L2676" s="4"/>
      <c r="M2676" s="2">
        <v>5.82</v>
      </c>
      <c r="N2676" s="2">
        <v>17.7</v>
      </c>
      <c r="O2676" s="2">
        <v>32.9</v>
      </c>
      <c r="P2676" s="2">
        <v>79.741799999999998</v>
      </c>
      <c r="Q2676" s="2">
        <v>4.5199999999999996</v>
      </c>
      <c r="R2676" s="2">
        <v>15.3</v>
      </c>
      <c r="S2676" s="2">
        <v>29.4</v>
      </c>
      <c r="T2676" s="2">
        <v>10.335100000000001</v>
      </c>
      <c r="U2676" s="2">
        <v>5.01</v>
      </c>
      <c r="V2676" s="2">
        <v>20.399999999999999</v>
      </c>
      <c r="W2676" s="2">
        <v>24.5</v>
      </c>
      <c r="X2676" s="2">
        <v>14.3963</v>
      </c>
      <c r="Y2676" s="2">
        <v>6.16</v>
      </c>
      <c r="Z2676" s="2">
        <v>19.2</v>
      </c>
      <c r="AA2676" s="2">
        <v>32.1</v>
      </c>
      <c r="AB2676" s="2">
        <v>24.928699999999999</v>
      </c>
      <c r="AC2676" s="2">
        <v>6.68</v>
      </c>
      <c r="AD2676" s="2">
        <v>15.8</v>
      </c>
      <c r="AE2676" s="2">
        <v>42.4</v>
      </c>
      <c r="AF2676" s="2">
        <v>30.081700000000001</v>
      </c>
      <c r="AG2676" s="20">
        <v>5.01</v>
      </c>
      <c r="AH2676" s="20">
        <v>15</v>
      </c>
      <c r="AI2676" s="20">
        <v>33.299999999999997</v>
      </c>
      <c r="AJ2676" s="20">
        <v>32.578099999999999</v>
      </c>
      <c r="AK2676" s="18">
        <v>6.55</v>
      </c>
      <c r="AL2676" s="18">
        <v>20.100000000000001</v>
      </c>
      <c r="AM2676" s="18">
        <v>32.6</v>
      </c>
      <c r="AN2676" s="18">
        <v>47.163699999999999</v>
      </c>
      <c r="AO2676" s="2">
        <v>4.9800000000000004</v>
      </c>
      <c r="AP2676" s="2">
        <v>19.399999999999999</v>
      </c>
      <c r="AQ2676" s="2">
        <v>25.6</v>
      </c>
      <c r="AR2676" s="2">
        <v>7.4551999999999996</v>
      </c>
      <c r="AS2676" s="2">
        <v>6.31</v>
      </c>
      <c r="AT2676" s="2">
        <v>17.899999999999999</v>
      </c>
      <c r="AU2676" s="2">
        <v>35.4</v>
      </c>
      <c r="AV2676" s="2">
        <v>19.066199999999998</v>
      </c>
      <c r="AW2676" s="2">
        <v>6.75</v>
      </c>
      <c r="AX2676" s="2">
        <v>18.100000000000001</v>
      </c>
      <c r="AY2676" s="2">
        <v>37.200000000000003</v>
      </c>
      <c r="AZ2676" s="2">
        <v>26.620200000000001</v>
      </c>
      <c r="BA2676" s="2">
        <v>5.07</v>
      </c>
      <c r="BB2676" s="2">
        <v>16.7</v>
      </c>
      <c r="BC2676" s="2">
        <v>30.3</v>
      </c>
      <c r="BD2676" s="2">
        <v>26.600300000000001</v>
      </c>
      <c r="BE2676" s="4" t="str">
        <f t="shared" si="412"/>
        <v>NO APLICA</v>
      </c>
      <c r="BF2676" s="4">
        <f t="shared" si="413"/>
        <v>6.2338000000000005</v>
      </c>
      <c r="BG2676">
        <f t="shared" si="414"/>
        <v>4.9800000000000004</v>
      </c>
      <c r="BH2676">
        <f t="shared" si="415"/>
        <v>6.31</v>
      </c>
      <c r="BI2676">
        <f t="shared" si="416"/>
        <v>6.75</v>
      </c>
      <c r="BJ2676">
        <f t="shared" si="417"/>
        <v>6.55</v>
      </c>
      <c r="BK2676">
        <f t="shared" si="418"/>
        <v>5.01</v>
      </c>
      <c r="BL2676">
        <f t="shared" si="419"/>
        <v>26787.179999999902</v>
      </c>
    </row>
    <row r="2677" spans="1:64" x14ac:dyDescent="0.2">
      <c r="A2677" s="1">
        <v>2675</v>
      </c>
      <c r="B2677" s="7" t="s">
        <v>15</v>
      </c>
      <c r="C2677" s="3">
        <v>40014</v>
      </c>
      <c r="D2677" s="4" t="s">
        <v>626</v>
      </c>
      <c r="E2677" s="4" t="s">
        <v>164</v>
      </c>
      <c r="F2677" s="5" t="str">
        <f t="shared" si="410"/>
        <v>L</v>
      </c>
      <c r="G2677" s="6">
        <v>0.875</v>
      </c>
      <c r="H2677" s="6">
        <v>0.91388888888888886</v>
      </c>
      <c r="I2677" s="85">
        <f t="shared" si="411"/>
        <v>55.999999999999957</v>
      </c>
      <c r="J2677" s="86">
        <f>I2677*Segmentos!$D$7*(AH2677%)*IF(ISNUMBER(AI2677),AI2677%,0)</f>
        <v>2125491.1999999979</v>
      </c>
      <c r="K2677" s="86">
        <f>I2677*Segmentos!$D$7*(AL2677%)*IF(ISNUMBER(AM2677),AM2677%,0)</f>
        <v>3094291.1999999979</v>
      </c>
      <c r="L2677" s="4"/>
      <c r="M2677" s="2">
        <v>11.78</v>
      </c>
      <c r="N2677" s="2">
        <v>26.1</v>
      </c>
      <c r="O2677" s="2">
        <v>45.2</v>
      </c>
      <c r="P2677" s="2">
        <v>87.460999999999999</v>
      </c>
      <c r="Q2677" s="2">
        <v>8.02</v>
      </c>
      <c r="R2677" s="2">
        <v>18.899999999999999</v>
      </c>
      <c r="S2677" s="2">
        <v>42.5</v>
      </c>
      <c r="T2677" s="2">
        <v>9.9345999999999997</v>
      </c>
      <c r="U2677" s="2">
        <v>8.65</v>
      </c>
      <c r="V2677" s="2">
        <v>25.6</v>
      </c>
      <c r="W2677" s="2">
        <v>33.799999999999997</v>
      </c>
      <c r="X2677" s="2">
        <v>13.463100000000001</v>
      </c>
      <c r="Y2677" s="2">
        <v>10.48</v>
      </c>
      <c r="Z2677" s="2">
        <v>26.5</v>
      </c>
      <c r="AA2677" s="2">
        <v>39.6</v>
      </c>
      <c r="AB2677" s="2">
        <v>22.968299999999999</v>
      </c>
      <c r="AC2677" s="2">
        <v>16.87</v>
      </c>
      <c r="AD2677" s="2">
        <v>29.6</v>
      </c>
      <c r="AE2677" s="2">
        <v>56.9</v>
      </c>
      <c r="AF2677" s="2">
        <v>41.094999999999999</v>
      </c>
      <c r="AG2677" s="20">
        <v>9.5</v>
      </c>
      <c r="AH2677" s="20">
        <v>23.2</v>
      </c>
      <c r="AI2677" s="20">
        <v>40.9</v>
      </c>
      <c r="AJ2677" s="20">
        <v>33.4666</v>
      </c>
      <c r="AK2677" s="18">
        <v>13.84</v>
      </c>
      <c r="AL2677" s="18">
        <v>28.6</v>
      </c>
      <c r="AM2677" s="18">
        <v>48.3</v>
      </c>
      <c r="AN2677" s="18">
        <v>53.994399999999999</v>
      </c>
      <c r="AO2677" s="2">
        <v>7.28</v>
      </c>
      <c r="AP2677" s="2">
        <v>15.8</v>
      </c>
      <c r="AQ2677" s="2">
        <v>46.1</v>
      </c>
      <c r="AR2677" s="2">
        <v>5.9065000000000003</v>
      </c>
      <c r="AS2677" s="2">
        <v>9.23</v>
      </c>
      <c r="AT2677" s="2">
        <v>24.1</v>
      </c>
      <c r="AU2677" s="2">
        <v>38.299999999999997</v>
      </c>
      <c r="AV2677" s="2">
        <v>15.096500000000001</v>
      </c>
      <c r="AW2677" s="2">
        <v>13.05</v>
      </c>
      <c r="AX2677" s="2">
        <v>24.7</v>
      </c>
      <c r="AY2677" s="2">
        <v>52.8</v>
      </c>
      <c r="AZ2677" s="2">
        <v>27.8431</v>
      </c>
      <c r="BA2677" s="2">
        <v>13.59</v>
      </c>
      <c r="BB2677" s="2">
        <v>31.1</v>
      </c>
      <c r="BC2677" s="2">
        <v>43.7</v>
      </c>
      <c r="BD2677" s="2">
        <v>38.614899999999999</v>
      </c>
      <c r="BE2677" s="4" t="str">
        <f t="shared" si="412"/>
        <v>NO APLICA</v>
      </c>
      <c r="BF2677" s="4">
        <f t="shared" si="413"/>
        <v>10.9178</v>
      </c>
      <c r="BG2677">
        <f t="shared" si="414"/>
        <v>7.28</v>
      </c>
      <c r="BH2677">
        <f t="shared" si="415"/>
        <v>9.23</v>
      </c>
      <c r="BI2677">
        <f t="shared" si="416"/>
        <v>13.59</v>
      </c>
      <c r="BJ2677">
        <f t="shared" si="417"/>
        <v>13.84</v>
      </c>
      <c r="BK2677">
        <f t="shared" si="418"/>
        <v>9.5</v>
      </c>
      <c r="BL2677">
        <f t="shared" si="419"/>
        <v>66064.319999999963</v>
      </c>
    </row>
    <row r="2678" spans="1:64" x14ac:dyDescent="0.2">
      <c r="A2678" s="1">
        <v>2676</v>
      </c>
      <c r="B2678" s="7" t="s">
        <v>5</v>
      </c>
      <c r="C2678" s="3">
        <v>40014</v>
      </c>
      <c r="D2678" s="4" t="s">
        <v>3</v>
      </c>
      <c r="E2678" s="4" t="s">
        <v>164</v>
      </c>
      <c r="F2678" s="5" t="str">
        <f t="shared" si="410"/>
        <v>L</v>
      </c>
      <c r="G2678" s="6">
        <v>0.87361111111111101</v>
      </c>
      <c r="H2678" s="6">
        <v>0.91666666666666663</v>
      </c>
      <c r="I2678" s="85">
        <f t="shared" si="411"/>
        <v>62.000000000000099</v>
      </c>
      <c r="J2678" s="86">
        <f>I2678*Segmentos!$D$7*(AH2678%)*IF(ISNUMBER(AI2678),AI2678%,0)</f>
        <v>1558506.4000000025</v>
      </c>
      <c r="K2678" s="86">
        <f>I2678*Segmentos!$D$7*(AL2678%)*IF(ISNUMBER(AM2678),AM2678%,0)</f>
        <v>1569393.6000000024</v>
      </c>
      <c r="L2678" s="4"/>
      <c r="M2678" s="2">
        <v>6.31</v>
      </c>
      <c r="N2678" s="2">
        <v>19.8</v>
      </c>
      <c r="O2678" s="2">
        <v>31.8</v>
      </c>
      <c r="P2678" s="2">
        <v>84.098299999999995</v>
      </c>
      <c r="Q2678" s="2">
        <v>4.1900000000000004</v>
      </c>
      <c r="R2678" s="2">
        <v>13.8</v>
      </c>
      <c r="S2678" s="2">
        <v>30.3</v>
      </c>
      <c r="T2678" s="2">
        <v>9.3292000000000002</v>
      </c>
      <c r="U2678" s="2">
        <v>4.78</v>
      </c>
      <c r="V2678" s="2">
        <v>20.7</v>
      </c>
      <c r="W2678" s="2">
        <v>23</v>
      </c>
      <c r="X2678" s="2">
        <v>13.3604</v>
      </c>
      <c r="Y2678" s="2">
        <v>7.56</v>
      </c>
      <c r="Z2678" s="2">
        <v>23.9</v>
      </c>
      <c r="AA2678" s="2">
        <v>31.7</v>
      </c>
      <c r="AB2678" s="2">
        <v>29.773900000000001</v>
      </c>
      <c r="AC2678" s="2">
        <v>7.23</v>
      </c>
      <c r="AD2678" s="2">
        <v>18.600000000000001</v>
      </c>
      <c r="AE2678" s="2">
        <v>38.700000000000003</v>
      </c>
      <c r="AF2678" s="2">
        <v>31.634799999999998</v>
      </c>
      <c r="AG2678" s="20">
        <v>6.28</v>
      </c>
      <c r="AH2678" s="20">
        <v>19.7</v>
      </c>
      <c r="AI2678" s="20">
        <v>31.9</v>
      </c>
      <c r="AJ2678" s="20">
        <v>39.7605</v>
      </c>
      <c r="AK2678" s="18">
        <v>6.32</v>
      </c>
      <c r="AL2678" s="18">
        <v>19.899999999999999</v>
      </c>
      <c r="AM2678" s="18">
        <v>31.8</v>
      </c>
      <c r="AN2678" s="18">
        <v>44.337800000000001</v>
      </c>
      <c r="AO2678" s="2">
        <v>2.96</v>
      </c>
      <c r="AP2678" s="2">
        <v>11.6</v>
      </c>
      <c r="AQ2678" s="2">
        <v>25.5</v>
      </c>
      <c r="AR2678" s="2">
        <v>4.3160999999999996</v>
      </c>
      <c r="AS2678" s="2">
        <v>4.43</v>
      </c>
      <c r="AT2678" s="2">
        <v>17</v>
      </c>
      <c r="AU2678" s="2">
        <v>26</v>
      </c>
      <c r="AV2678" s="2">
        <v>13.0055</v>
      </c>
      <c r="AW2678" s="2">
        <v>8.09</v>
      </c>
      <c r="AX2678" s="2">
        <v>21.1</v>
      </c>
      <c r="AY2678" s="2">
        <v>38.299999999999997</v>
      </c>
      <c r="AZ2678" s="2">
        <v>31.039300000000001</v>
      </c>
      <c r="BA2678" s="2">
        <v>7</v>
      </c>
      <c r="BB2678" s="2">
        <v>22.8</v>
      </c>
      <c r="BC2678" s="2">
        <v>30.7</v>
      </c>
      <c r="BD2678" s="2">
        <v>35.737299999999998</v>
      </c>
      <c r="BE2678" s="4" t="str">
        <f t="shared" si="412"/>
        <v>NO APLICA</v>
      </c>
      <c r="BF2678" s="4">
        <f t="shared" si="413"/>
        <v>5.7558000000000007</v>
      </c>
      <c r="BG2678">
        <f t="shared" si="414"/>
        <v>2.96</v>
      </c>
      <c r="BH2678">
        <f t="shared" si="415"/>
        <v>4.43</v>
      </c>
      <c r="BI2678">
        <f t="shared" si="416"/>
        <v>8.09</v>
      </c>
      <c r="BJ2678">
        <f t="shared" si="417"/>
        <v>6.32</v>
      </c>
      <c r="BK2678">
        <f t="shared" si="418"/>
        <v>6.28</v>
      </c>
      <c r="BL2678">
        <f t="shared" si="419"/>
        <v>39037.680000000066</v>
      </c>
    </row>
    <row r="2679" spans="1:64" x14ac:dyDescent="0.2">
      <c r="A2679" s="1">
        <v>2677</v>
      </c>
      <c r="B2679" s="7" t="s">
        <v>18</v>
      </c>
      <c r="C2679" s="3">
        <v>40014</v>
      </c>
      <c r="D2679" s="4" t="s">
        <v>17</v>
      </c>
      <c r="E2679" s="4" t="s">
        <v>168</v>
      </c>
      <c r="F2679" s="5" t="str">
        <f t="shared" si="410"/>
        <v>L</v>
      </c>
      <c r="G2679" s="6">
        <v>0.82638888888888884</v>
      </c>
      <c r="H2679" s="6">
        <v>0.9145833333333333</v>
      </c>
      <c r="I2679" s="85">
        <f t="shared" si="411"/>
        <v>127.00000000000003</v>
      </c>
      <c r="J2679" s="86">
        <f>I2679*Segmentos!$D$7*(AH2679%)*IF(ISNUMBER(AI2679),AI2679%,0)</f>
        <v>176936.40000000005</v>
      </c>
      <c r="K2679" s="86">
        <f>I2679*Segmentos!$D$7*(AL2679%)*IF(ISNUMBER(AM2679),AM2679%,0)</f>
        <v>178816.00000000006</v>
      </c>
      <c r="L2679" s="4" t="s">
        <v>524</v>
      </c>
      <c r="M2679" s="2">
        <v>0.35</v>
      </c>
      <c r="N2679" s="2">
        <v>2.1</v>
      </c>
      <c r="O2679" s="2">
        <v>16.5</v>
      </c>
      <c r="P2679" s="2">
        <v>83.256500000000003</v>
      </c>
      <c r="Q2679" s="2">
        <v>0.03</v>
      </c>
      <c r="R2679" s="2">
        <v>1.6</v>
      </c>
      <c r="S2679" s="2">
        <v>2</v>
      </c>
      <c r="T2679" s="2">
        <v>1.2206999999999999</v>
      </c>
      <c r="U2679" s="2">
        <v>0.04</v>
      </c>
      <c r="V2679" s="2">
        <v>1</v>
      </c>
      <c r="W2679" s="2">
        <v>3.8</v>
      </c>
      <c r="X2679" s="2">
        <v>1.8777999999999999</v>
      </c>
      <c r="Y2679" s="2">
        <v>0.28000000000000003</v>
      </c>
      <c r="Z2679" s="2">
        <v>1.8</v>
      </c>
      <c r="AA2679" s="2">
        <v>15.2</v>
      </c>
      <c r="AB2679" s="2">
        <v>19.632899999999999</v>
      </c>
      <c r="AC2679" s="2">
        <v>0.77</v>
      </c>
      <c r="AD2679" s="2">
        <v>3.4</v>
      </c>
      <c r="AE2679" s="2">
        <v>22.8</v>
      </c>
      <c r="AF2679" s="2">
        <v>60.525199999999998</v>
      </c>
      <c r="AG2679" s="20">
        <v>0.35</v>
      </c>
      <c r="AH2679" s="20">
        <v>2.7</v>
      </c>
      <c r="AI2679" s="20">
        <v>12.9</v>
      </c>
      <c r="AJ2679" s="20">
        <v>39.593800000000002</v>
      </c>
      <c r="AK2679" s="18">
        <v>0.35</v>
      </c>
      <c r="AL2679" s="18">
        <v>1.6</v>
      </c>
      <c r="AM2679" s="18">
        <v>22</v>
      </c>
      <c r="AN2679" s="18">
        <v>43.662799999999997</v>
      </c>
      <c r="AO2679" s="2">
        <v>0.02</v>
      </c>
      <c r="AP2679" s="2">
        <v>1.4</v>
      </c>
      <c r="AQ2679" s="2">
        <v>1.4</v>
      </c>
      <c r="AR2679" s="2">
        <v>0.52300000000000002</v>
      </c>
      <c r="AS2679" s="2">
        <v>0.28999999999999998</v>
      </c>
      <c r="AT2679" s="2">
        <v>1.1000000000000001</v>
      </c>
      <c r="AU2679" s="2">
        <v>26.4</v>
      </c>
      <c r="AV2679" s="2">
        <v>15.068</v>
      </c>
      <c r="AW2679" s="2">
        <v>0.68</v>
      </c>
      <c r="AX2679" s="2">
        <v>1.4</v>
      </c>
      <c r="AY2679" s="2">
        <v>47.7</v>
      </c>
      <c r="AZ2679" s="2">
        <v>46.520200000000003</v>
      </c>
      <c r="BA2679" s="2">
        <v>0.23</v>
      </c>
      <c r="BB2679" s="2">
        <v>3.4</v>
      </c>
      <c r="BC2679" s="2">
        <v>6.7</v>
      </c>
      <c r="BD2679" s="2">
        <v>21.145399999999999</v>
      </c>
      <c r="BE2679" s="4" t="str">
        <f t="shared" si="412"/>
        <v>ABURRIDO</v>
      </c>
      <c r="BF2679" s="4">
        <f t="shared" si="413"/>
        <v>0.39199999999999996</v>
      </c>
      <c r="BG2679">
        <f t="shared" si="414"/>
        <v>0.02</v>
      </c>
      <c r="BH2679">
        <f t="shared" si="415"/>
        <v>0.28999999999999998</v>
      </c>
      <c r="BI2679">
        <f t="shared" si="416"/>
        <v>0.68</v>
      </c>
      <c r="BJ2679">
        <f t="shared" si="417"/>
        <v>0.35</v>
      </c>
      <c r="BK2679">
        <f t="shared" si="418"/>
        <v>0.35</v>
      </c>
      <c r="BL2679">
        <f t="shared" si="419"/>
        <v>4400.5500000000011</v>
      </c>
    </row>
    <row r="2680" spans="1:64" x14ac:dyDescent="0.2">
      <c r="A2680" s="1">
        <v>2678</v>
      </c>
      <c r="B2680" s="7" t="s">
        <v>1</v>
      </c>
      <c r="C2680" s="3">
        <v>40014</v>
      </c>
      <c r="D2680" s="4" t="s">
        <v>627</v>
      </c>
      <c r="E2680" s="4" t="s">
        <v>163</v>
      </c>
      <c r="F2680" s="5" t="str">
        <f t="shared" si="410"/>
        <v>L</v>
      </c>
      <c r="G2680" s="6">
        <v>0.83958333333333324</v>
      </c>
      <c r="H2680" s="6">
        <v>0.87361111111111101</v>
      </c>
      <c r="I2680" s="85">
        <f t="shared" si="411"/>
        <v>48.999999999999986</v>
      </c>
      <c r="J2680" s="86">
        <f>I2680*Segmentos!$D$7*(AH2680%)*IF(ISNUMBER(AI2680),AI2680%,0)</f>
        <v>638136.7999999997</v>
      </c>
      <c r="K2680" s="86">
        <f>I2680*Segmentos!$D$7*(AL2680%)*IF(ISNUMBER(AM2680),AM2680%,0)</f>
        <v>1207144.3999999994</v>
      </c>
      <c r="L2680" s="4"/>
      <c r="M2680" s="2">
        <v>4.7699999999999996</v>
      </c>
      <c r="N2680" s="2">
        <v>9.8000000000000007</v>
      </c>
      <c r="O2680" s="2">
        <v>48.7</v>
      </c>
      <c r="P2680" s="2">
        <v>77.282700000000006</v>
      </c>
      <c r="Q2680" s="2">
        <v>3.39</v>
      </c>
      <c r="R2680" s="2">
        <v>9.1999999999999993</v>
      </c>
      <c r="S2680" s="2">
        <v>36.700000000000003</v>
      </c>
      <c r="T2680" s="2">
        <v>9.1735000000000007</v>
      </c>
      <c r="U2680" s="2">
        <v>4.28</v>
      </c>
      <c r="V2680" s="2">
        <v>9.9</v>
      </c>
      <c r="W2680" s="2">
        <v>43.2</v>
      </c>
      <c r="X2680" s="2">
        <v>14.525</v>
      </c>
      <c r="Y2680" s="2">
        <v>4.38</v>
      </c>
      <c r="Z2680" s="2">
        <v>9.6999999999999993</v>
      </c>
      <c r="AA2680" s="2">
        <v>45.3</v>
      </c>
      <c r="AB2680" s="2">
        <v>20.959299999999999</v>
      </c>
      <c r="AC2680" s="2">
        <v>6.13</v>
      </c>
      <c r="AD2680" s="2">
        <v>10.1</v>
      </c>
      <c r="AE2680" s="2">
        <v>60.5</v>
      </c>
      <c r="AF2680" s="2">
        <v>32.625</v>
      </c>
      <c r="AG2680" s="20">
        <v>3.26</v>
      </c>
      <c r="AH2680" s="20">
        <v>7.3</v>
      </c>
      <c r="AI2680" s="20">
        <v>44.6</v>
      </c>
      <c r="AJ2680" s="20">
        <v>25.024899999999999</v>
      </c>
      <c r="AK2680" s="18">
        <v>6.14</v>
      </c>
      <c r="AL2680" s="18">
        <v>12.1</v>
      </c>
      <c r="AM2680" s="18">
        <v>50.9</v>
      </c>
      <c r="AN2680" s="18">
        <v>52.257800000000003</v>
      </c>
      <c r="AO2680" s="2">
        <v>3.09</v>
      </c>
      <c r="AP2680" s="2">
        <v>7</v>
      </c>
      <c r="AQ2680" s="2">
        <v>44.2</v>
      </c>
      <c r="AR2680" s="2">
        <v>5.4634</v>
      </c>
      <c r="AS2680" s="2">
        <v>7.43</v>
      </c>
      <c r="AT2680" s="2">
        <v>12.6</v>
      </c>
      <c r="AU2680" s="2">
        <v>58.8</v>
      </c>
      <c r="AV2680" s="2">
        <v>26.520199999999999</v>
      </c>
      <c r="AW2680" s="2">
        <v>5.59</v>
      </c>
      <c r="AX2680" s="2">
        <v>10.7</v>
      </c>
      <c r="AY2680" s="2">
        <v>52.2</v>
      </c>
      <c r="AZ2680" s="2">
        <v>26.0303</v>
      </c>
      <c r="BA2680" s="2">
        <v>3.11</v>
      </c>
      <c r="BB2680" s="2">
        <v>8.3000000000000007</v>
      </c>
      <c r="BC2680" s="2">
        <v>37.4</v>
      </c>
      <c r="BD2680" s="2">
        <v>19.268899999999999</v>
      </c>
      <c r="BE2680" s="4" t="str">
        <f t="shared" si="412"/>
        <v>NO APLICA</v>
      </c>
      <c r="BF2680" s="4">
        <f t="shared" si="413"/>
        <v>5.9555999999999996</v>
      </c>
      <c r="BG2680">
        <f t="shared" si="414"/>
        <v>3.09</v>
      </c>
      <c r="BH2680">
        <f t="shared" si="415"/>
        <v>7.43</v>
      </c>
      <c r="BI2680">
        <f t="shared" si="416"/>
        <v>5.59</v>
      </c>
      <c r="BJ2680">
        <f t="shared" si="417"/>
        <v>6.14</v>
      </c>
      <c r="BK2680">
        <f t="shared" si="418"/>
        <v>3.26</v>
      </c>
      <c r="BL2680">
        <f t="shared" si="419"/>
        <v>23385.739999999994</v>
      </c>
    </row>
    <row r="2681" spans="1:64" x14ac:dyDescent="0.2">
      <c r="A2681" s="1">
        <v>2679</v>
      </c>
      <c r="B2681" s="7" t="s">
        <v>36</v>
      </c>
      <c r="C2681" s="3">
        <v>40014</v>
      </c>
      <c r="D2681" s="4" t="s">
        <v>626</v>
      </c>
      <c r="E2681" s="4" t="s">
        <v>163</v>
      </c>
      <c r="F2681" s="5" t="str">
        <f t="shared" si="410"/>
        <v>L</v>
      </c>
      <c r="G2681" s="6">
        <v>0.91874999999999996</v>
      </c>
      <c r="H2681" s="6">
        <v>0.94444444444444453</v>
      </c>
      <c r="I2681" s="85">
        <f t="shared" si="411"/>
        <v>37.000000000000185</v>
      </c>
      <c r="J2681" s="86">
        <f>I2681*Segmentos!$D$7*(AH2681%)*IF(ISNUMBER(AI2681),AI2681%,0)</f>
        <v>2531599.2000000128</v>
      </c>
      <c r="K2681" s="86">
        <f>I2681*Segmentos!$D$7*(AL2681%)*IF(ISNUMBER(AM2681),AM2681%,0)</f>
        <v>3726077.6000000187</v>
      </c>
      <c r="L2681" s="4"/>
      <c r="M2681" s="2">
        <v>21.35</v>
      </c>
      <c r="N2681" s="2">
        <v>29.1</v>
      </c>
      <c r="O2681" s="2">
        <v>73.3</v>
      </c>
      <c r="P2681" s="2">
        <v>83.816100000000006</v>
      </c>
      <c r="Q2681" s="2">
        <v>14.73</v>
      </c>
      <c r="R2681" s="2">
        <v>20.8</v>
      </c>
      <c r="S2681" s="2">
        <v>70.8</v>
      </c>
      <c r="T2681" s="2">
        <v>9.6442999999999994</v>
      </c>
      <c r="U2681" s="2">
        <v>20.51</v>
      </c>
      <c r="V2681" s="2">
        <v>29.9</v>
      </c>
      <c r="W2681" s="2">
        <v>68.599999999999994</v>
      </c>
      <c r="X2681" s="2">
        <v>16.8813</v>
      </c>
      <c r="Y2681" s="2">
        <v>23.38</v>
      </c>
      <c r="Z2681" s="2">
        <v>33.5</v>
      </c>
      <c r="AA2681" s="2">
        <v>69.8</v>
      </c>
      <c r="AB2681" s="2">
        <v>27.095800000000001</v>
      </c>
      <c r="AC2681" s="2">
        <v>23.43</v>
      </c>
      <c r="AD2681" s="2">
        <v>29</v>
      </c>
      <c r="AE2681" s="2">
        <v>80.900000000000006</v>
      </c>
      <c r="AF2681" s="2">
        <v>30.194700000000001</v>
      </c>
      <c r="AG2681" s="20">
        <v>17.079999999999998</v>
      </c>
      <c r="AH2681" s="20">
        <v>23.4</v>
      </c>
      <c r="AI2681" s="20">
        <v>73.099999999999994</v>
      </c>
      <c r="AJ2681" s="20">
        <v>31.8096</v>
      </c>
      <c r="AK2681" s="18">
        <v>25.21</v>
      </c>
      <c r="AL2681" s="18">
        <v>34.299999999999997</v>
      </c>
      <c r="AM2681" s="18">
        <v>73.400000000000006</v>
      </c>
      <c r="AN2681" s="18">
        <v>52.006500000000003</v>
      </c>
      <c r="AO2681" s="2">
        <v>18.100000000000001</v>
      </c>
      <c r="AP2681" s="2">
        <v>24.2</v>
      </c>
      <c r="AQ2681" s="2">
        <v>74.900000000000006</v>
      </c>
      <c r="AR2681" s="2">
        <v>7.7618</v>
      </c>
      <c r="AS2681" s="2">
        <v>21.62</v>
      </c>
      <c r="AT2681" s="2">
        <v>29.8</v>
      </c>
      <c r="AU2681" s="2">
        <v>72.599999999999994</v>
      </c>
      <c r="AV2681" s="2">
        <v>18.695799999999998</v>
      </c>
      <c r="AW2681" s="2">
        <v>22.3</v>
      </c>
      <c r="AX2681" s="2">
        <v>28.6</v>
      </c>
      <c r="AY2681" s="2">
        <v>78</v>
      </c>
      <c r="AZ2681" s="2">
        <v>25.166599999999999</v>
      </c>
      <c r="BA2681" s="2">
        <v>21.42</v>
      </c>
      <c r="BB2681" s="2">
        <v>30.6</v>
      </c>
      <c r="BC2681" s="2">
        <v>70</v>
      </c>
      <c r="BD2681" s="2">
        <v>32.191899999999997</v>
      </c>
      <c r="BE2681" s="4" t="str">
        <f t="shared" si="412"/>
        <v>NO APLICA</v>
      </c>
      <c r="BF2681" s="4">
        <f t="shared" si="413"/>
        <v>21.5396</v>
      </c>
      <c r="BG2681">
        <f t="shared" si="414"/>
        <v>18.100000000000001</v>
      </c>
      <c r="BH2681">
        <f t="shared" si="415"/>
        <v>21.62</v>
      </c>
      <c r="BI2681">
        <f t="shared" si="416"/>
        <v>22.3</v>
      </c>
      <c r="BJ2681">
        <f t="shared" si="417"/>
        <v>25.21</v>
      </c>
      <c r="BK2681">
        <f t="shared" si="418"/>
        <v>17.079999999999998</v>
      </c>
      <c r="BL2681">
        <f t="shared" si="419"/>
        <v>78922.110000000393</v>
      </c>
    </row>
    <row r="2682" spans="1:64" x14ac:dyDescent="0.2">
      <c r="A2682" s="1">
        <v>2680</v>
      </c>
      <c r="B2682" s="7" t="s">
        <v>88</v>
      </c>
      <c r="C2682" s="3">
        <v>40014</v>
      </c>
      <c r="D2682" s="4" t="s">
        <v>626</v>
      </c>
      <c r="E2682" s="4" t="s">
        <v>163</v>
      </c>
      <c r="F2682" s="5" t="str">
        <f t="shared" si="410"/>
        <v>L</v>
      </c>
      <c r="G2682" s="6">
        <v>0.91736111111111107</v>
      </c>
      <c r="H2682" s="6">
        <v>0.91874999999999996</v>
      </c>
      <c r="I2682" s="85">
        <f t="shared" si="411"/>
        <v>1.9999999999999929</v>
      </c>
      <c r="J2682" s="86">
        <f>I2682*Segmentos!$D$7*(AH2682%)*IF(ISNUMBER(AI2682),AI2682%,0)</f>
        <v>110169.59999999961</v>
      </c>
      <c r="K2682" s="86">
        <f>I2682*Segmentos!$D$7*(AL2682%)*IF(ISNUMBER(AM2682),AM2682%,0)</f>
        <v>167782.39999999938</v>
      </c>
      <c r="L2682" s="4"/>
      <c r="M2682" s="2">
        <v>17.579999999999998</v>
      </c>
      <c r="N2682" s="2">
        <v>19.100000000000001</v>
      </c>
      <c r="O2682" s="2">
        <v>91.9</v>
      </c>
      <c r="P2682" s="2">
        <v>84.416799999999995</v>
      </c>
      <c r="Q2682" s="2">
        <v>12.44</v>
      </c>
      <c r="R2682" s="2">
        <v>13.9</v>
      </c>
      <c r="S2682" s="2">
        <v>89.2</v>
      </c>
      <c r="T2682" s="2">
        <v>9.9634</v>
      </c>
      <c r="U2682" s="2">
        <v>14.8</v>
      </c>
      <c r="V2682" s="2">
        <v>16.2</v>
      </c>
      <c r="W2682" s="2">
        <v>91.3</v>
      </c>
      <c r="X2682" s="2">
        <v>14.8988</v>
      </c>
      <c r="Y2682" s="2">
        <v>17.88</v>
      </c>
      <c r="Z2682" s="2">
        <v>19.3</v>
      </c>
      <c r="AA2682" s="2">
        <v>92.4</v>
      </c>
      <c r="AB2682" s="2">
        <v>25.3429</v>
      </c>
      <c r="AC2682" s="2">
        <v>21.7</v>
      </c>
      <c r="AD2682" s="2">
        <v>23.4</v>
      </c>
      <c r="AE2682" s="2">
        <v>92.7</v>
      </c>
      <c r="AF2682" s="2">
        <v>34.2117</v>
      </c>
      <c r="AG2682" s="20">
        <v>13.81</v>
      </c>
      <c r="AH2682" s="20">
        <v>15.2</v>
      </c>
      <c r="AI2682" s="20">
        <v>90.6</v>
      </c>
      <c r="AJ2682" s="20">
        <v>31.457899999999999</v>
      </c>
      <c r="AK2682" s="18">
        <v>20.98</v>
      </c>
      <c r="AL2682" s="18">
        <v>22.6</v>
      </c>
      <c r="AM2682" s="18">
        <v>92.8</v>
      </c>
      <c r="AN2682" s="18">
        <v>52.9589</v>
      </c>
      <c r="AO2682" s="2">
        <v>15.39</v>
      </c>
      <c r="AP2682" s="2">
        <v>16.600000000000001</v>
      </c>
      <c r="AQ2682" s="2">
        <v>92.7</v>
      </c>
      <c r="AR2682" s="2">
        <v>8.0731000000000002</v>
      </c>
      <c r="AS2682" s="2">
        <v>17.43</v>
      </c>
      <c r="AT2682" s="2">
        <v>18.8</v>
      </c>
      <c r="AU2682" s="2">
        <v>92.5</v>
      </c>
      <c r="AV2682" s="2">
        <v>18.4315</v>
      </c>
      <c r="AW2682" s="2">
        <v>17.149999999999999</v>
      </c>
      <c r="AX2682" s="2">
        <v>18.7</v>
      </c>
      <c r="AY2682" s="2">
        <v>92</v>
      </c>
      <c r="AZ2682" s="2">
        <v>23.6813</v>
      </c>
      <c r="BA2682" s="2">
        <v>18.62</v>
      </c>
      <c r="BB2682" s="2">
        <v>20.399999999999999</v>
      </c>
      <c r="BC2682" s="2">
        <v>91.5</v>
      </c>
      <c r="BD2682" s="2">
        <v>34.230899999999998</v>
      </c>
      <c r="BE2682" s="4" t="str">
        <f t="shared" si="412"/>
        <v>NO APLICA</v>
      </c>
      <c r="BF2682" s="4">
        <f t="shared" si="413"/>
        <v>17.7194</v>
      </c>
      <c r="BG2682">
        <f t="shared" si="414"/>
        <v>15.39</v>
      </c>
      <c r="BH2682">
        <f t="shared" si="415"/>
        <v>17.43</v>
      </c>
      <c r="BI2682">
        <f t="shared" si="416"/>
        <v>18.62</v>
      </c>
      <c r="BJ2682">
        <f t="shared" si="417"/>
        <v>20.98</v>
      </c>
      <c r="BK2682">
        <f t="shared" si="418"/>
        <v>13.81</v>
      </c>
      <c r="BL2682">
        <f t="shared" si="419"/>
        <v>3510.5799999999881</v>
      </c>
    </row>
    <row r="2683" spans="1:64" x14ac:dyDescent="0.2">
      <c r="A2683" s="1">
        <v>2681</v>
      </c>
      <c r="B2683" s="7" t="s">
        <v>20</v>
      </c>
      <c r="C2683" s="3">
        <v>40014</v>
      </c>
      <c r="D2683" s="4" t="s">
        <v>17</v>
      </c>
      <c r="E2683" s="4" t="s">
        <v>169</v>
      </c>
      <c r="F2683" s="5" t="str">
        <f t="shared" si="410"/>
        <v>L</v>
      </c>
      <c r="G2683" s="6">
        <v>0.91666666666666663</v>
      </c>
      <c r="H2683" s="6">
        <v>0.95833333333333337</v>
      </c>
      <c r="I2683" s="85">
        <f t="shared" si="411"/>
        <v>60.000000000000107</v>
      </c>
      <c r="J2683" s="86">
        <f>I2683*Segmentos!$D$7*(AH2683%)*IF(ISNUMBER(AI2683),AI2683%,0)</f>
        <v>57288.000000000102</v>
      </c>
      <c r="K2683" s="86">
        <f>I2683*Segmentos!$D$7*(AL2683%)*IF(ISNUMBER(AM2683),AM2683%,0)</f>
        <v>52920.00000000008</v>
      </c>
      <c r="L2683" s="4"/>
      <c r="M2683" s="2">
        <v>0.23</v>
      </c>
      <c r="N2683" s="2">
        <v>0.9</v>
      </c>
      <c r="O2683" s="2">
        <v>25.8</v>
      </c>
      <c r="P2683" s="2">
        <v>72.118499999999997</v>
      </c>
      <c r="Q2683" s="2">
        <v>0.01</v>
      </c>
      <c r="R2683" s="2">
        <v>0.6</v>
      </c>
      <c r="S2683" s="2">
        <v>1.7</v>
      </c>
      <c r="T2683" s="2">
        <v>0.52010000000000001</v>
      </c>
      <c r="U2683" s="2">
        <v>0.28999999999999998</v>
      </c>
      <c r="V2683" s="2">
        <v>0.4</v>
      </c>
      <c r="W2683" s="2">
        <v>81.7</v>
      </c>
      <c r="X2683" s="2">
        <v>18.942900000000002</v>
      </c>
      <c r="Y2683" s="2">
        <v>0.11</v>
      </c>
      <c r="Z2683" s="2">
        <v>0.6</v>
      </c>
      <c r="AA2683" s="2">
        <v>19.5</v>
      </c>
      <c r="AB2683" s="2">
        <v>10.082700000000001</v>
      </c>
      <c r="AC2683" s="2">
        <v>0.42</v>
      </c>
      <c r="AD2683" s="2">
        <v>1.7</v>
      </c>
      <c r="AE2683" s="2">
        <v>24.5</v>
      </c>
      <c r="AF2683" s="2">
        <v>42.572800000000001</v>
      </c>
      <c r="AG2683" s="20">
        <v>0.25</v>
      </c>
      <c r="AH2683" s="20">
        <v>1.1000000000000001</v>
      </c>
      <c r="AI2683" s="20">
        <v>21.7</v>
      </c>
      <c r="AJ2683" s="20">
        <v>35.805500000000002</v>
      </c>
      <c r="AK2683" s="18">
        <v>0.23</v>
      </c>
      <c r="AL2683" s="18">
        <v>0.7</v>
      </c>
      <c r="AM2683" s="18">
        <v>31.5</v>
      </c>
      <c r="AN2683" s="18">
        <v>36.313000000000002</v>
      </c>
      <c r="AO2683" s="2">
        <v>0.01</v>
      </c>
      <c r="AP2683" s="2">
        <v>0.2</v>
      </c>
      <c r="AQ2683" s="2">
        <v>5.8</v>
      </c>
      <c r="AR2683" s="2">
        <v>0.37709999999999999</v>
      </c>
      <c r="AS2683" s="2">
        <v>0.44</v>
      </c>
      <c r="AT2683" s="2">
        <v>1.1000000000000001</v>
      </c>
      <c r="AU2683" s="2">
        <v>41.2</v>
      </c>
      <c r="AV2683" s="2">
        <v>29.844000000000001</v>
      </c>
      <c r="AW2683" s="2">
        <v>0.36</v>
      </c>
      <c r="AX2683" s="2">
        <v>1</v>
      </c>
      <c r="AY2683" s="2">
        <v>34.799999999999997</v>
      </c>
      <c r="AZ2683" s="2">
        <v>32.081299999999999</v>
      </c>
      <c r="BA2683" s="2">
        <v>0.08</v>
      </c>
      <c r="BB2683" s="2">
        <v>0.9</v>
      </c>
      <c r="BC2683" s="2">
        <v>9</v>
      </c>
      <c r="BD2683" s="2">
        <v>9.8160000000000007</v>
      </c>
      <c r="BE2683" s="4" t="str">
        <f t="shared" si="412"/>
        <v>ABURRIDO</v>
      </c>
      <c r="BF2683" s="4">
        <f t="shared" si="413"/>
        <v>0.33260000000000006</v>
      </c>
      <c r="BG2683">
        <f t="shared" si="414"/>
        <v>0.01</v>
      </c>
      <c r="BH2683">
        <f t="shared" si="415"/>
        <v>0.44</v>
      </c>
      <c r="BI2683">
        <f t="shared" si="416"/>
        <v>0.36</v>
      </c>
      <c r="BJ2683">
        <f t="shared" si="417"/>
        <v>0.23</v>
      </c>
      <c r="BK2683">
        <f t="shared" si="418"/>
        <v>0.25</v>
      </c>
      <c r="BL2683">
        <f t="shared" si="419"/>
        <v>1393.2000000000025</v>
      </c>
    </row>
    <row r="2684" spans="1:64" x14ac:dyDescent="0.2">
      <c r="A2684" s="1">
        <v>2682</v>
      </c>
      <c r="B2684" s="7" t="s">
        <v>11</v>
      </c>
      <c r="C2684" s="3">
        <v>40014</v>
      </c>
      <c r="D2684" s="4" t="s">
        <v>8</v>
      </c>
      <c r="E2684" s="4" t="s">
        <v>166</v>
      </c>
      <c r="F2684" s="5" t="str">
        <f t="shared" si="410"/>
        <v>L</v>
      </c>
      <c r="G2684" s="6">
        <v>0.90972222222222221</v>
      </c>
      <c r="H2684" s="6">
        <v>0.91111111111111109</v>
      </c>
      <c r="I2684" s="85">
        <f t="shared" si="411"/>
        <v>1.9999999999999929</v>
      </c>
      <c r="J2684" s="86">
        <f>I2684*Segmentos!$D$7*(AH2684%)*IF(ISNUMBER(AI2684),AI2684%,0)</f>
        <v>36160.799999999872</v>
      </c>
      <c r="K2684" s="86">
        <f>I2684*Segmentos!$D$7*(AL2684%)*IF(ISNUMBER(AM2684),AM2684%,0)</f>
        <v>29375.999999999898</v>
      </c>
      <c r="L2684" s="4"/>
      <c r="M2684" s="2">
        <v>4.0599999999999996</v>
      </c>
      <c r="N2684" s="2">
        <v>5</v>
      </c>
      <c r="O2684" s="2">
        <v>80.400000000000006</v>
      </c>
      <c r="P2684" s="2">
        <v>85.519499999999994</v>
      </c>
      <c r="Q2684" s="2">
        <v>2.19</v>
      </c>
      <c r="R2684" s="2">
        <v>2.5</v>
      </c>
      <c r="S2684" s="2">
        <v>86.5</v>
      </c>
      <c r="T2684" s="2">
        <v>7.6893000000000002</v>
      </c>
      <c r="U2684" s="2">
        <v>4.33</v>
      </c>
      <c r="V2684" s="2">
        <v>5.5</v>
      </c>
      <c r="W2684" s="2">
        <v>78.400000000000006</v>
      </c>
      <c r="X2684" s="2">
        <v>19.142700000000001</v>
      </c>
      <c r="Y2684" s="2">
        <v>3.95</v>
      </c>
      <c r="Z2684" s="2">
        <v>5.4</v>
      </c>
      <c r="AA2684" s="2">
        <v>73.8</v>
      </c>
      <c r="AB2684" s="2">
        <v>24.584399999999999</v>
      </c>
      <c r="AC2684" s="2">
        <v>4.93</v>
      </c>
      <c r="AD2684" s="2">
        <v>5.7</v>
      </c>
      <c r="AE2684" s="2">
        <v>85.7</v>
      </c>
      <c r="AF2684" s="2">
        <v>34.103200000000001</v>
      </c>
      <c r="AG2684" s="20">
        <v>4.5199999999999996</v>
      </c>
      <c r="AH2684" s="20">
        <v>5.7</v>
      </c>
      <c r="AI2684" s="20">
        <v>79.3</v>
      </c>
      <c r="AJ2684" s="20">
        <v>45.1813</v>
      </c>
      <c r="AK2684" s="18">
        <v>3.64</v>
      </c>
      <c r="AL2684" s="18">
        <v>4.5</v>
      </c>
      <c r="AM2684" s="18">
        <v>81.599999999999994</v>
      </c>
      <c r="AN2684" s="18">
        <v>40.338200000000001</v>
      </c>
      <c r="AO2684" s="2">
        <v>0.87</v>
      </c>
      <c r="AP2684" s="2">
        <v>1.2</v>
      </c>
      <c r="AQ2684" s="2">
        <v>71.5</v>
      </c>
      <c r="AR2684" s="2">
        <v>1.9991000000000001</v>
      </c>
      <c r="AS2684" s="2">
        <v>3.19</v>
      </c>
      <c r="AT2684" s="2">
        <v>4.2</v>
      </c>
      <c r="AU2684" s="2">
        <v>75.2</v>
      </c>
      <c r="AV2684" s="2">
        <v>14.7957</v>
      </c>
      <c r="AW2684" s="2">
        <v>4.8899999999999997</v>
      </c>
      <c r="AX2684" s="2">
        <v>6.1</v>
      </c>
      <c r="AY2684" s="2">
        <v>80.900000000000006</v>
      </c>
      <c r="AZ2684" s="2">
        <v>29.670999999999999</v>
      </c>
      <c r="BA2684" s="2">
        <v>4.84</v>
      </c>
      <c r="BB2684" s="2">
        <v>5.9</v>
      </c>
      <c r="BC2684" s="2">
        <v>82.7</v>
      </c>
      <c r="BD2684" s="2">
        <v>39.053800000000003</v>
      </c>
      <c r="BE2684" s="4" t="str">
        <f t="shared" si="412"/>
        <v>NO APLICA</v>
      </c>
      <c r="BF2684" s="4">
        <f t="shared" si="413"/>
        <v>3.6284000000000001</v>
      </c>
      <c r="BG2684">
        <f t="shared" si="414"/>
        <v>0.87</v>
      </c>
      <c r="BH2684">
        <f t="shared" si="415"/>
        <v>3.19</v>
      </c>
      <c r="BI2684">
        <f t="shared" si="416"/>
        <v>4.8899999999999997</v>
      </c>
      <c r="BJ2684">
        <f t="shared" si="417"/>
        <v>3.64</v>
      </c>
      <c r="BK2684">
        <f t="shared" si="418"/>
        <v>4.5199999999999996</v>
      </c>
      <c r="BL2684">
        <f t="shared" si="419"/>
        <v>803.99999999999716</v>
      </c>
    </row>
    <row r="2685" spans="1:64" x14ac:dyDescent="0.2">
      <c r="A2685" s="1">
        <v>2683</v>
      </c>
      <c r="B2685" s="7" t="s">
        <v>11</v>
      </c>
      <c r="C2685" s="3">
        <v>40014</v>
      </c>
      <c r="D2685" s="4" t="s">
        <v>627</v>
      </c>
      <c r="E2685" s="4" t="s">
        <v>166</v>
      </c>
      <c r="F2685" s="5" t="str">
        <f t="shared" si="410"/>
        <v>L</v>
      </c>
      <c r="G2685" s="6">
        <v>0.91388888888888886</v>
      </c>
      <c r="H2685" s="6">
        <v>0.9159722222222223</v>
      </c>
      <c r="I2685" s="85">
        <f t="shared" si="411"/>
        <v>3.0000000000001492</v>
      </c>
      <c r="J2685" s="86">
        <f>I2685*Segmentos!$D$7*(AH2685%)*IF(ISNUMBER(AI2685),AI2685%,0)</f>
        <v>48240.000000002401</v>
      </c>
      <c r="K2685" s="86">
        <f>I2685*Segmentos!$D$7*(AL2685%)*IF(ISNUMBER(AM2685),AM2685%,0)</f>
        <v>60076.800000002979</v>
      </c>
      <c r="L2685" s="4"/>
      <c r="M2685" s="2">
        <v>4.53</v>
      </c>
      <c r="N2685" s="2">
        <v>5.3</v>
      </c>
      <c r="O2685" s="2">
        <v>85.3</v>
      </c>
      <c r="P2685" s="2">
        <v>84.087900000000005</v>
      </c>
      <c r="Q2685" s="2">
        <v>2.82</v>
      </c>
      <c r="R2685" s="2">
        <v>3.4</v>
      </c>
      <c r="S2685" s="2">
        <v>83.9</v>
      </c>
      <c r="T2685" s="2">
        <v>8.7173999999999996</v>
      </c>
      <c r="U2685" s="2">
        <v>3.51</v>
      </c>
      <c r="V2685" s="2">
        <v>4</v>
      </c>
      <c r="W2685" s="2">
        <v>88.3</v>
      </c>
      <c r="X2685" s="2">
        <v>13.6304</v>
      </c>
      <c r="Y2685" s="2">
        <v>4.03</v>
      </c>
      <c r="Z2685" s="2">
        <v>5.3</v>
      </c>
      <c r="AA2685" s="2">
        <v>75.599999999999994</v>
      </c>
      <c r="AB2685" s="2">
        <v>22.053100000000001</v>
      </c>
      <c r="AC2685" s="2">
        <v>6.52</v>
      </c>
      <c r="AD2685" s="2">
        <v>7.2</v>
      </c>
      <c r="AE2685" s="2">
        <v>91.1</v>
      </c>
      <c r="AF2685" s="2">
        <v>39.686999999999998</v>
      </c>
      <c r="AG2685" s="20">
        <v>4.04</v>
      </c>
      <c r="AH2685" s="20">
        <v>5</v>
      </c>
      <c r="AI2685" s="20">
        <v>80.400000000000006</v>
      </c>
      <c r="AJ2685" s="20">
        <v>35.524799999999999</v>
      </c>
      <c r="AK2685" s="18">
        <v>4.9800000000000004</v>
      </c>
      <c r="AL2685" s="18">
        <v>5.6</v>
      </c>
      <c r="AM2685" s="18">
        <v>89.4</v>
      </c>
      <c r="AN2685" s="18">
        <v>48.563099999999999</v>
      </c>
      <c r="AO2685" s="2">
        <v>4.93</v>
      </c>
      <c r="AP2685" s="2">
        <v>5.6</v>
      </c>
      <c r="AQ2685" s="2">
        <v>88.1</v>
      </c>
      <c r="AR2685" s="2">
        <v>9.9908000000000001</v>
      </c>
      <c r="AS2685" s="2">
        <v>4.5999999999999996</v>
      </c>
      <c r="AT2685" s="2">
        <v>5.3</v>
      </c>
      <c r="AU2685" s="2">
        <v>87.1</v>
      </c>
      <c r="AV2685" s="2">
        <v>18.780100000000001</v>
      </c>
      <c r="AW2685" s="2">
        <v>6.31</v>
      </c>
      <c r="AX2685" s="2">
        <v>6.9</v>
      </c>
      <c r="AY2685" s="2">
        <v>91.9</v>
      </c>
      <c r="AZ2685" s="2">
        <v>33.663200000000003</v>
      </c>
      <c r="BA2685" s="2">
        <v>3.05</v>
      </c>
      <c r="BB2685" s="2">
        <v>4.0999999999999996</v>
      </c>
      <c r="BC2685" s="2">
        <v>74.7</v>
      </c>
      <c r="BD2685" s="2">
        <v>21.6538</v>
      </c>
      <c r="BE2685" s="4" t="str">
        <f t="shared" si="412"/>
        <v>NO APLICA</v>
      </c>
      <c r="BF2685" s="4">
        <f t="shared" si="413"/>
        <v>5.1467999999999998</v>
      </c>
      <c r="BG2685">
        <f t="shared" si="414"/>
        <v>4.93</v>
      </c>
      <c r="BH2685">
        <f t="shared" si="415"/>
        <v>4.5999999999999996</v>
      </c>
      <c r="BI2685">
        <f t="shared" si="416"/>
        <v>6.31</v>
      </c>
      <c r="BJ2685">
        <f t="shared" si="417"/>
        <v>4.9800000000000004</v>
      </c>
      <c r="BK2685">
        <f t="shared" si="418"/>
        <v>4.04</v>
      </c>
      <c r="BL2685">
        <f t="shared" si="419"/>
        <v>1356.2700000000675</v>
      </c>
    </row>
    <row r="2686" spans="1:64" x14ac:dyDescent="0.2">
      <c r="A2686" s="1">
        <v>2684</v>
      </c>
      <c r="B2686" s="7" t="s">
        <v>6</v>
      </c>
      <c r="C2686" s="3">
        <v>40014</v>
      </c>
      <c r="D2686" s="4" t="s">
        <v>3</v>
      </c>
      <c r="E2686" s="4" t="s">
        <v>166</v>
      </c>
      <c r="F2686" s="5" t="str">
        <f t="shared" si="410"/>
        <v>L</v>
      </c>
      <c r="G2686" s="6">
        <v>0.90833333333333333</v>
      </c>
      <c r="H2686" s="6">
        <v>0.90972222222222221</v>
      </c>
      <c r="I2686" s="85">
        <f t="shared" si="411"/>
        <v>1.9999999999999929</v>
      </c>
      <c r="J2686" s="86">
        <f>I2686*Segmentos!$D$7*(AH2686%)*IF(ISNUMBER(AI2686),AI2686%,0)</f>
        <v>64358.399999999776</v>
      </c>
      <c r="K2686" s="86">
        <f>I2686*Segmentos!$D$7*(AL2686%)*IF(ISNUMBER(AM2686),AM2686%,0)</f>
        <v>54885.599999999802</v>
      </c>
      <c r="L2686" s="4"/>
      <c r="M2686" s="2">
        <v>7.4</v>
      </c>
      <c r="N2686" s="2">
        <v>8.6</v>
      </c>
      <c r="O2686" s="2">
        <v>86.3</v>
      </c>
      <c r="P2686" s="2">
        <v>85.696200000000005</v>
      </c>
      <c r="Q2686" s="2">
        <v>4.0999999999999996</v>
      </c>
      <c r="R2686" s="2">
        <v>4.4000000000000004</v>
      </c>
      <c r="S2686" s="2">
        <v>94.1</v>
      </c>
      <c r="T2686" s="2">
        <v>7.9203999999999999</v>
      </c>
      <c r="U2686" s="2">
        <v>6.97</v>
      </c>
      <c r="V2686" s="2">
        <v>8.6</v>
      </c>
      <c r="W2686" s="2">
        <v>81.3</v>
      </c>
      <c r="X2686" s="2">
        <v>16.9206</v>
      </c>
      <c r="Y2686" s="2">
        <v>7.45</v>
      </c>
      <c r="Z2686" s="2">
        <v>9.1</v>
      </c>
      <c r="AA2686" s="2">
        <v>81.7</v>
      </c>
      <c r="AB2686" s="2">
        <v>25.484200000000001</v>
      </c>
      <c r="AC2686" s="2">
        <v>9.3000000000000007</v>
      </c>
      <c r="AD2686" s="2">
        <v>10.199999999999999</v>
      </c>
      <c r="AE2686" s="2">
        <v>91</v>
      </c>
      <c r="AF2686" s="2">
        <v>35.371000000000002</v>
      </c>
      <c r="AG2686" s="20">
        <v>8.01</v>
      </c>
      <c r="AH2686" s="20">
        <v>9.6</v>
      </c>
      <c r="AI2686" s="20">
        <v>83.8</v>
      </c>
      <c r="AJ2686" s="20">
        <v>43.989400000000003</v>
      </c>
      <c r="AK2686" s="18">
        <v>6.85</v>
      </c>
      <c r="AL2686" s="18">
        <v>7.7</v>
      </c>
      <c r="AM2686" s="18">
        <v>89.1</v>
      </c>
      <c r="AN2686" s="18">
        <v>41.706899999999997</v>
      </c>
      <c r="AO2686" s="2">
        <v>3.21</v>
      </c>
      <c r="AP2686" s="2">
        <v>3.9</v>
      </c>
      <c r="AQ2686" s="2">
        <v>83</v>
      </c>
      <c r="AR2686" s="2">
        <v>4.0667</v>
      </c>
      <c r="AS2686" s="2">
        <v>5.08</v>
      </c>
      <c r="AT2686" s="2">
        <v>5.9</v>
      </c>
      <c r="AU2686" s="2">
        <v>86</v>
      </c>
      <c r="AV2686" s="2">
        <v>12.9537</v>
      </c>
      <c r="AW2686" s="2">
        <v>8.1999999999999993</v>
      </c>
      <c r="AX2686" s="2">
        <v>9.5</v>
      </c>
      <c r="AY2686" s="2">
        <v>86.6</v>
      </c>
      <c r="AZ2686" s="2">
        <v>27.301400000000001</v>
      </c>
      <c r="BA2686" s="2">
        <v>9.33</v>
      </c>
      <c r="BB2686" s="2">
        <v>10.8</v>
      </c>
      <c r="BC2686" s="2">
        <v>86.5</v>
      </c>
      <c r="BD2686" s="2">
        <v>41.374400000000001</v>
      </c>
      <c r="BE2686" s="4" t="str">
        <f t="shared" si="412"/>
        <v>NO APLICA</v>
      </c>
      <c r="BF2686" s="4">
        <f t="shared" si="413"/>
        <v>6.6147999999999998</v>
      </c>
      <c r="BG2686">
        <f t="shared" si="414"/>
        <v>3.21</v>
      </c>
      <c r="BH2686">
        <f t="shared" si="415"/>
        <v>5.08</v>
      </c>
      <c r="BI2686">
        <f t="shared" si="416"/>
        <v>9.33</v>
      </c>
      <c r="BJ2686">
        <f t="shared" si="417"/>
        <v>6.85</v>
      </c>
      <c r="BK2686">
        <f t="shared" si="418"/>
        <v>8.01</v>
      </c>
      <c r="BL2686">
        <f t="shared" si="419"/>
        <v>1484.3599999999947</v>
      </c>
    </row>
    <row r="2687" spans="1:64" x14ac:dyDescent="0.2">
      <c r="A2687" s="1">
        <v>2685</v>
      </c>
      <c r="B2687" s="7" t="s">
        <v>31</v>
      </c>
      <c r="C2687" s="3">
        <v>40014</v>
      </c>
      <c r="D2687" s="4" t="s">
        <v>628</v>
      </c>
      <c r="E2687" s="4" t="s">
        <v>166</v>
      </c>
      <c r="F2687" s="5" t="str">
        <f t="shared" si="410"/>
        <v>L</v>
      </c>
      <c r="G2687" s="6">
        <v>0.91041666666666676</v>
      </c>
      <c r="H2687" s="6">
        <v>0.9145833333333333</v>
      </c>
      <c r="I2687" s="85">
        <f t="shared" si="411"/>
        <v>5.9999999999998188</v>
      </c>
      <c r="J2687" s="86">
        <f>I2687*Segmentos!$D$7*(AH2687%)*IF(ISNUMBER(AI2687),AI2687%,0)</f>
        <v>16847.999999999491</v>
      </c>
      <c r="K2687" s="86">
        <f>I2687*Segmentos!$D$7*(AL2687%)*IF(ISNUMBER(AM2687),AM2687%,0)</f>
        <v>38759.999999998829</v>
      </c>
      <c r="L2687" s="4"/>
      <c r="M2687" s="2">
        <v>1.17</v>
      </c>
      <c r="N2687" s="2">
        <v>2.2999999999999998</v>
      </c>
      <c r="O2687" s="2">
        <v>50.1</v>
      </c>
      <c r="P2687" s="2">
        <v>90.354699999999994</v>
      </c>
      <c r="Q2687" s="2">
        <v>1.1000000000000001</v>
      </c>
      <c r="R2687" s="2">
        <v>1.9</v>
      </c>
      <c r="S2687" s="2">
        <v>59</v>
      </c>
      <c r="T2687" s="2">
        <v>14.071400000000001</v>
      </c>
      <c r="U2687" s="2">
        <v>1.59</v>
      </c>
      <c r="V2687" s="2">
        <v>2.9</v>
      </c>
      <c r="W2687" s="2">
        <v>54.3</v>
      </c>
      <c r="X2687" s="2">
        <v>25.649899999999999</v>
      </c>
      <c r="Y2687" s="2">
        <v>0.38</v>
      </c>
      <c r="Z2687" s="2">
        <v>1.4</v>
      </c>
      <c r="AA2687" s="2">
        <v>27.1</v>
      </c>
      <c r="AB2687" s="2">
        <v>8.6506000000000007</v>
      </c>
      <c r="AC2687" s="2">
        <v>1.66</v>
      </c>
      <c r="AD2687" s="2">
        <v>3.1</v>
      </c>
      <c r="AE2687" s="2">
        <v>54.4</v>
      </c>
      <c r="AF2687" s="2">
        <v>41.982799999999997</v>
      </c>
      <c r="AG2687" s="20">
        <v>0.7</v>
      </c>
      <c r="AH2687" s="20">
        <v>1.2</v>
      </c>
      <c r="AI2687" s="20">
        <v>58.5</v>
      </c>
      <c r="AJ2687" s="20">
        <v>25.414999999999999</v>
      </c>
      <c r="AK2687" s="18">
        <v>1.6</v>
      </c>
      <c r="AL2687" s="18">
        <v>3.4</v>
      </c>
      <c r="AM2687" s="18">
        <v>47.5</v>
      </c>
      <c r="AN2687" s="18">
        <v>64.939700000000002</v>
      </c>
      <c r="AO2687" s="2">
        <v>0.15</v>
      </c>
      <c r="AP2687" s="2">
        <v>0.5</v>
      </c>
      <c r="AQ2687" s="2">
        <v>31</v>
      </c>
      <c r="AR2687" s="2">
        <v>1.2678</v>
      </c>
      <c r="AS2687" s="2">
        <v>2.0699999999999998</v>
      </c>
      <c r="AT2687" s="2">
        <v>3.3</v>
      </c>
      <c r="AU2687" s="2">
        <v>62.1</v>
      </c>
      <c r="AV2687" s="2">
        <v>35.092100000000002</v>
      </c>
      <c r="AW2687" s="2">
        <v>1.19</v>
      </c>
      <c r="AX2687" s="2">
        <v>1.9</v>
      </c>
      <c r="AY2687" s="2">
        <v>61.6</v>
      </c>
      <c r="AZ2687" s="2">
        <v>26.249400000000001</v>
      </c>
      <c r="BA2687" s="2">
        <v>0.94</v>
      </c>
      <c r="BB2687" s="2">
        <v>2.6</v>
      </c>
      <c r="BC2687" s="2">
        <v>36</v>
      </c>
      <c r="BD2687" s="2">
        <v>27.7454</v>
      </c>
      <c r="BE2687" s="4" t="str">
        <f t="shared" si="412"/>
        <v>NO APLICA</v>
      </c>
      <c r="BF2687" s="4">
        <f t="shared" si="413"/>
        <v>1.448</v>
      </c>
      <c r="BG2687">
        <f t="shared" si="414"/>
        <v>0.15</v>
      </c>
      <c r="BH2687">
        <f t="shared" si="415"/>
        <v>2.0699999999999998</v>
      </c>
      <c r="BI2687">
        <f t="shared" si="416"/>
        <v>1.19</v>
      </c>
      <c r="BJ2687">
        <f t="shared" si="417"/>
        <v>1.6</v>
      </c>
      <c r="BK2687">
        <f t="shared" si="418"/>
        <v>0.7</v>
      </c>
      <c r="BL2687">
        <f t="shared" si="419"/>
        <v>691.37999999997908</v>
      </c>
    </row>
    <row r="2688" spans="1:64" x14ac:dyDescent="0.2">
      <c r="A2688" s="1">
        <v>2686</v>
      </c>
      <c r="B2688" s="7" t="s">
        <v>108</v>
      </c>
      <c r="C2688" s="3">
        <v>40014</v>
      </c>
      <c r="D2688" s="4" t="s">
        <v>3</v>
      </c>
      <c r="E2688" s="4" t="s">
        <v>167</v>
      </c>
      <c r="F2688" s="5" t="str">
        <f t="shared" si="410"/>
        <v>L</v>
      </c>
      <c r="G2688" s="6">
        <v>0.91666666666666663</v>
      </c>
      <c r="H2688" s="6">
        <v>0.97083333333333333</v>
      </c>
      <c r="I2688" s="85">
        <f t="shared" si="411"/>
        <v>78.000000000000043</v>
      </c>
      <c r="J2688" s="86">
        <f>I2688*Segmentos!$D$7*(AH2688%)*IF(ISNUMBER(AI2688),AI2688%,0)</f>
        <v>1461751.2000000009</v>
      </c>
      <c r="K2688" s="86">
        <f>I2688*Segmentos!$D$7*(AL2688%)*IF(ISNUMBER(AM2688),AM2688%,0)</f>
        <v>1191340.800000001</v>
      </c>
      <c r="L2688" s="4"/>
      <c r="M2688" s="2">
        <v>4.2300000000000004</v>
      </c>
      <c r="N2688" s="2">
        <v>15.5</v>
      </c>
      <c r="O2688" s="2">
        <v>27.4</v>
      </c>
      <c r="P2688" s="2">
        <v>85.128600000000006</v>
      </c>
      <c r="Q2688" s="2">
        <v>2.94</v>
      </c>
      <c r="R2688" s="2">
        <v>12.1</v>
      </c>
      <c r="S2688" s="2">
        <v>24.4</v>
      </c>
      <c r="T2688" s="2">
        <v>9.8559999999999999</v>
      </c>
      <c r="U2688" s="2">
        <v>4.45</v>
      </c>
      <c r="V2688" s="2">
        <v>15.7</v>
      </c>
      <c r="W2688" s="2">
        <v>28.4</v>
      </c>
      <c r="X2688" s="2">
        <v>18.754799999999999</v>
      </c>
      <c r="Y2688" s="2">
        <v>3.37</v>
      </c>
      <c r="Z2688" s="2">
        <v>16.399999999999999</v>
      </c>
      <c r="AA2688" s="2">
        <v>20.6</v>
      </c>
      <c r="AB2688" s="2">
        <v>20.024999999999999</v>
      </c>
      <c r="AC2688" s="2">
        <v>5.53</v>
      </c>
      <c r="AD2688" s="2">
        <v>16.2</v>
      </c>
      <c r="AE2688" s="2">
        <v>34.1</v>
      </c>
      <c r="AF2688" s="2">
        <v>36.492800000000003</v>
      </c>
      <c r="AG2688" s="20">
        <v>4.6900000000000004</v>
      </c>
      <c r="AH2688" s="20">
        <v>16.100000000000001</v>
      </c>
      <c r="AI2688" s="20">
        <v>29.1</v>
      </c>
      <c r="AJ2688" s="20">
        <v>44.759300000000003</v>
      </c>
      <c r="AK2688" s="18">
        <v>3.82</v>
      </c>
      <c r="AL2688" s="18">
        <v>14.8</v>
      </c>
      <c r="AM2688" s="18">
        <v>25.8</v>
      </c>
      <c r="AN2688" s="18">
        <v>40.369399999999999</v>
      </c>
      <c r="AO2688" s="2">
        <v>1.44</v>
      </c>
      <c r="AP2688" s="2">
        <v>8.1999999999999993</v>
      </c>
      <c r="AQ2688" s="2">
        <v>17.600000000000001</v>
      </c>
      <c r="AR2688" s="2">
        <v>3.1667999999999998</v>
      </c>
      <c r="AS2688" s="2">
        <v>3.94</v>
      </c>
      <c r="AT2688" s="2">
        <v>15.4</v>
      </c>
      <c r="AU2688" s="2">
        <v>25.5</v>
      </c>
      <c r="AV2688" s="2">
        <v>17.435099999999998</v>
      </c>
      <c r="AW2688" s="2">
        <v>4.1900000000000004</v>
      </c>
      <c r="AX2688" s="2">
        <v>14</v>
      </c>
      <c r="AY2688" s="2">
        <v>29.8</v>
      </c>
      <c r="AZ2688" s="2">
        <v>24.2057</v>
      </c>
      <c r="BA2688" s="2">
        <v>5.24</v>
      </c>
      <c r="BB2688" s="2">
        <v>18.600000000000001</v>
      </c>
      <c r="BC2688" s="2">
        <v>28.2</v>
      </c>
      <c r="BD2688" s="2">
        <v>40.321100000000001</v>
      </c>
      <c r="BE2688" s="4" t="str">
        <f t="shared" si="412"/>
        <v>ABURRIDO</v>
      </c>
      <c r="BF2688" s="4">
        <f t="shared" si="413"/>
        <v>4.1256000000000004</v>
      </c>
      <c r="BG2688">
        <f t="shared" si="414"/>
        <v>1.44</v>
      </c>
      <c r="BH2688">
        <f t="shared" si="415"/>
        <v>3.94</v>
      </c>
      <c r="BI2688">
        <f t="shared" si="416"/>
        <v>5.24</v>
      </c>
      <c r="BJ2688">
        <f t="shared" si="417"/>
        <v>3.82</v>
      </c>
      <c r="BK2688">
        <f t="shared" si="418"/>
        <v>4.6900000000000004</v>
      </c>
      <c r="BL2688">
        <f t="shared" si="419"/>
        <v>33126.60000000002</v>
      </c>
    </row>
    <row r="2689" spans="1:64" x14ac:dyDescent="0.2">
      <c r="A2689" s="1">
        <v>2687</v>
      </c>
      <c r="B2689" s="7" t="s">
        <v>38</v>
      </c>
      <c r="C2689" s="3">
        <v>40014</v>
      </c>
      <c r="D2689" s="4" t="s">
        <v>8</v>
      </c>
      <c r="E2689" s="4" t="s">
        <v>165</v>
      </c>
      <c r="F2689" s="5" t="str">
        <f t="shared" si="410"/>
        <v>L</v>
      </c>
      <c r="G2689" s="6">
        <v>0.81180555555555556</v>
      </c>
      <c r="H2689" s="6">
        <v>0.87361111111111101</v>
      </c>
      <c r="I2689" s="85">
        <f t="shared" si="411"/>
        <v>88.999999999999844</v>
      </c>
      <c r="J2689" s="86">
        <f>I2689*Segmentos!$D$7*(AH2689%)*IF(ISNUMBER(AI2689),AI2689%,0)</f>
        <v>931295.99999999837</v>
      </c>
      <c r="K2689" s="86">
        <f>I2689*Segmentos!$D$7*(AL2689%)*IF(ISNUMBER(AM2689),AM2689%,0)</f>
        <v>1582811.5999999973</v>
      </c>
      <c r="L2689" s="4"/>
      <c r="M2689" s="2">
        <v>3.58</v>
      </c>
      <c r="N2689" s="2">
        <v>14.8</v>
      </c>
      <c r="O2689" s="2">
        <v>24.2</v>
      </c>
      <c r="P2689" s="2">
        <v>79.410499999999999</v>
      </c>
      <c r="Q2689" s="2">
        <v>3.22</v>
      </c>
      <c r="R2689" s="2">
        <v>13.9</v>
      </c>
      <c r="S2689" s="2">
        <v>23.1</v>
      </c>
      <c r="T2689" s="2">
        <v>11.919</v>
      </c>
      <c r="U2689" s="2">
        <v>3.21</v>
      </c>
      <c r="V2689" s="2">
        <v>14.2</v>
      </c>
      <c r="W2689" s="2">
        <v>22.7</v>
      </c>
      <c r="X2689" s="2">
        <v>14.9239</v>
      </c>
      <c r="Y2689" s="2">
        <v>3.65</v>
      </c>
      <c r="Z2689" s="2">
        <v>15.3</v>
      </c>
      <c r="AA2689" s="2">
        <v>23.8</v>
      </c>
      <c r="AB2689" s="2">
        <v>23.865100000000002</v>
      </c>
      <c r="AC2689" s="2">
        <v>3.94</v>
      </c>
      <c r="AD2689" s="2">
        <v>15.1</v>
      </c>
      <c r="AE2689" s="2">
        <v>26.1</v>
      </c>
      <c r="AF2689" s="2">
        <v>28.7026</v>
      </c>
      <c r="AG2689" s="20">
        <v>2.61</v>
      </c>
      <c r="AH2689" s="20">
        <v>12</v>
      </c>
      <c r="AI2689" s="20">
        <v>21.8</v>
      </c>
      <c r="AJ2689" s="20">
        <v>27.479700000000001</v>
      </c>
      <c r="AK2689" s="18">
        <v>4.46</v>
      </c>
      <c r="AL2689" s="18">
        <v>17.3</v>
      </c>
      <c r="AM2689" s="18">
        <v>25.7</v>
      </c>
      <c r="AN2689" s="18">
        <v>51.930900000000001</v>
      </c>
      <c r="AO2689" s="2">
        <v>0.88</v>
      </c>
      <c r="AP2689" s="2">
        <v>5.9</v>
      </c>
      <c r="AQ2689" s="2">
        <v>14.8</v>
      </c>
      <c r="AR2689" s="2">
        <v>2.1242000000000001</v>
      </c>
      <c r="AS2689" s="2">
        <v>1.62</v>
      </c>
      <c r="AT2689" s="2">
        <v>11</v>
      </c>
      <c r="AU2689" s="2">
        <v>14.7</v>
      </c>
      <c r="AV2689" s="2">
        <v>7.9351000000000003</v>
      </c>
      <c r="AW2689" s="2">
        <v>2.62</v>
      </c>
      <c r="AX2689" s="2">
        <v>12.7</v>
      </c>
      <c r="AY2689" s="2">
        <v>20.7</v>
      </c>
      <c r="AZ2689" s="2">
        <v>16.694299999999998</v>
      </c>
      <c r="BA2689" s="2">
        <v>6.2</v>
      </c>
      <c r="BB2689" s="2">
        <v>21</v>
      </c>
      <c r="BC2689" s="2">
        <v>29.5</v>
      </c>
      <c r="BD2689" s="2">
        <v>52.656799999999997</v>
      </c>
      <c r="BE2689" s="4" t="str">
        <f t="shared" si="412"/>
        <v>ABURRIDO</v>
      </c>
      <c r="BF2689" s="4">
        <f t="shared" si="413"/>
        <v>3.34</v>
      </c>
      <c r="BG2689">
        <f t="shared" si="414"/>
        <v>0.88</v>
      </c>
      <c r="BH2689">
        <f t="shared" si="415"/>
        <v>1.62</v>
      </c>
      <c r="BI2689">
        <f t="shared" si="416"/>
        <v>6.2</v>
      </c>
      <c r="BJ2689">
        <f t="shared" si="417"/>
        <v>4.46</v>
      </c>
      <c r="BK2689">
        <f t="shared" si="418"/>
        <v>2.61</v>
      </c>
      <c r="BL2689">
        <f t="shared" si="419"/>
        <v>31876.239999999943</v>
      </c>
    </row>
    <row r="2690" spans="1:64" x14ac:dyDescent="0.2">
      <c r="A2690" s="1">
        <v>2688</v>
      </c>
      <c r="B2690" s="7" t="s">
        <v>14</v>
      </c>
      <c r="C2690" s="3">
        <v>40014</v>
      </c>
      <c r="D2690" s="4" t="s">
        <v>626</v>
      </c>
      <c r="E2690" s="4" t="s">
        <v>163</v>
      </c>
      <c r="F2690" s="5" t="str">
        <f t="shared" si="410"/>
        <v>L</v>
      </c>
      <c r="G2690" s="6">
        <v>0.85</v>
      </c>
      <c r="H2690" s="6">
        <v>0.875</v>
      </c>
      <c r="I2690" s="85">
        <f t="shared" si="411"/>
        <v>36.000000000000028</v>
      </c>
      <c r="J2690" s="86">
        <f>I2690*Segmentos!$D$7*(AH2690%)*IF(ISNUMBER(AI2690),AI2690%,0)</f>
        <v>1014984.0000000007</v>
      </c>
      <c r="K2690" s="86">
        <f>I2690*Segmentos!$D$7*(AL2690%)*IF(ISNUMBER(AM2690),AM2690%,0)</f>
        <v>1674547.2000000011</v>
      </c>
      <c r="L2690" s="4"/>
      <c r="M2690" s="2">
        <v>9.44</v>
      </c>
      <c r="N2690" s="2">
        <v>14.9</v>
      </c>
      <c r="O2690" s="2">
        <v>63.3</v>
      </c>
      <c r="P2690" s="2">
        <v>87.654700000000005</v>
      </c>
      <c r="Q2690" s="2">
        <v>7.8</v>
      </c>
      <c r="R2690" s="2">
        <v>11.6</v>
      </c>
      <c r="S2690" s="2">
        <v>67.3</v>
      </c>
      <c r="T2690" s="2">
        <v>12.071199999999999</v>
      </c>
      <c r="U2690" s="2">
        <v>7.75</v>
      </c>
      <c r="V2690" s="2">
        <v>13.4</v>
      </c>
      <c r="W2690" s="2">
        <v>57.8</v>
      </c>
      <c r="X2690" s="2">
        <v>15.0837</v>
      </c>
      <c r="Y2690" s="2">
        <v>7.39</v>
      </c>
      <c r="Z2690" s="2">
        <v>12.4</v>
      </c>
      <c r="AA2690" s="2">
        <v>59.8</v>
      </c>
      <c r="AB2690" s="2">
        <v>20.2623</v>
      </c>
      <c r="AC2690" s="2">
        <v>13.21</v>
      </c>
      <c r="AD2690" s="2">
        <v>19.899999999999999</v>
      </c>
      <c r="AE2690" s="2">
        <v>66.5</v>
      </c>
      <c r="AF2690" s="2">
        <v>40.2376</v>
      </c>
      <c r="AG2690" s="20">
        <v>7.04</v>
      </c>
      <c r="AH2690" s="20">
        <v>11.1</v>
      </c>
      <c r="AI2690" s="20">
        <v>63.5</v>
      </c>
      <c r="AJ2690" s="20">
        <v>31.001999999999999</v>
      </c>
      <c r="AK2690" s="18">
        <v>11.61</v>
      </c>
      <c r="AL2690" s="18">
        <v>18.399999999999999</v>
      </c>
      <c r="AM2690" s="18">
        <v>63.2</v>
      </c>
      <c r="AN2690" s="18">
        <v>56.652799999999999</v>
      </c>
      <c r="AO2690" s="2">
        <v>3.21</v>
      </c>
      <c r="AP2690" s="2">
        <v>7.4</v>
      </c>
      <c r="AQ2690" s="2">
        <v>43.6</v>
      </c>
      <c r="AR2690" s="2">
        <v>3.2511000000000001</v>
      </c>
      <c r="AS2690" s="2">
        <v>6.38</v>
      </c>
      <c r="AT2690" s="2">
        <v>10.8</v>
      </c>
      <c r="AU2690" s="2">
        <v>59.2</v>
      </c>
      <c r="AV2690" s="2">
        <v>13.0479</v>
      </c>
      <c r="AW2690" s="2">
        <v>9.2100000000000009</v>
      </c>
      <c r="AX2690" s="2">
        <v>14.1</v>
      </c>
      <c r="AY2690" s="2">
        <v>65.3</v>
      </c>
      <c r="AZ2690" s="2">
        <v>24.5791</v>
      </c>
      <c r="BA2690" s="2">
        <v>13.16</v>
      </c>
      <c r="BB2690" s="2">
        <v>20.100000000000001</v>
      </c>
      <c r="BC2690" s="2">
        <v>65.599999999999994</v>
      </c>
      <c r="BD2690" s="2">
        <v>46.776499999999999</v>
      </c>
      <c r="BE2690" s="4" t="str">
        <f t="shared" si="412"/>
        <v>NO APLICA</v>
      </c>
      <c r="BF2690" s="4">
        <f t="shared" si="413"/>
        <v>8.7774000000000019</v>
      </c>
      <c r="BG2690">
        <f t="shared" si="414"/>
        <v>3.21</v>
      </c>
      <c r="BH2690">
        <f t="shared" si="415"/>
        <v>6.38</v>
      </c>
      <c r="BI2690">
        <f t="shared" si="416"/>
        <v>13.16</v>
      </c>
      <c r="BJ2690">
        <f t="shared" si="417"/>
        <v>11.61</v>
      </c>
      <c r="BK2690">
        <f t="shared" si="418"/>
        <v>7.04</v>
      </c>
      <c r="BL2690">
        <f t="shared" si="419"/>
        <v>33954.120000000024</v>
      </c>
    </row>
    <row r="2691" spans="1:64" x14ac:dyDescent="0.2">
      <c r="A2691" s="1">
        <v>2689</v>
      </c>
      <c r="B2691" s="7" t="s">
        <v>10</v>
      </c>
      <c r="C2691" s="3">
        <v>40014</v>
      </c>
      <c r="D2691" s="4" t="s">
        <v>8</v>
      </c>
      <c r="E2691" s="4" t="s">
        <v>164</v>
      </c>
      <c r="F2691" s="5" t="str">
        <f t="shared" si="410"/>
        <v>L</v>
      </c>
      <c r="G2691" s="6">
        <v>0.87361111111111101</v>
      </c>
      <c r="H2691" s="6">
        <v>0.92083333333333339</v>
      </c>
      <c r="I2691" s="85">
        <f t="shared" si="411"/>
        <v>68.000000000000242</v>
      </c>
      <c r="J2691" s="86">
        <f>I2691*Segmentos!$D$7*(AH2691%)*IF(ISNUMBER(AI2691),AI2691%,0)</f>
        <v>1376728.0000000049</v>
      </c>
      <c r="K2691" s="86">
        <f>I2691*Segmentos!$D$7*(AL2691%)*IF(ISNUMBER(AM2691),AM2691%,0)</f>
        <v>1074427.2000000037</v>
      </c>
      <c r="L2691" s="4"/>
      <c r="M2691" s="2">
        <v>4.47</v>
      </c>
      <c r="N2691" s="2">
        <v>19</v>
      </c>
      <c r="O2691" s="2">
        <v>23.6</v>
      </c>
      <c r="P2691" s="2">
        <v>85.356399999999994</v>
      </c>
      <c r="Q2691" s="2">
        <v>1.88</v>
      </c>
      <c r="R2691" s="2">
        <v>11.3</v>
      </c>
      <c r="S2691" s="2">
        <v>16.600000000000001</v>
      </c>
      <c r="T2691" s="2">
        <v>5.9744999999999999</v>
      </c>
      <c r="U2691" s="2">
        <v>4.63</v>
      </c>
      <c r="V2691" s="2">
        <v>23.3</v>
      </c>
      <c r="W2691" s="2">
        <v>19.899999999999999</v>
      </c>
      <c r="X2691" s="2">
        <v>18.541699999999999</v>
      </c>
      <c r="Y2691" s="2">
        <v>5.01</v>
      </c>
      <c r="Z2691" s="2">
        <v>21.6</v>
      </c>
      <c r="AA2691" s="2">
        <v>23.2</v>
      </c>
      <c r="AB2691" s="2">
        <v>28.262</v>
      </c>
      <c r="AC2691" s="2">
        <v>5.2</v>
      </c>
      <c r="AD2691" s="2">
        <v>17.8</v>
      </c>
      <c r="AE2691" s="2">
        <v>29.3</v>
      </c>
      <c r="AF2691" s="2">
        <v>32.578099999999999</v>
      </c>
      <c r="AG2691" s="20">
        <v>5.05</v>
      </c>
      <c r="AH2691" s="20">
        <v>19.100000000000001</v>
      </c>
      <c r="AI2691" s="20">
        <v>26.5</v>
      </c>
      <c r="AJ2691" s="20">
        <v>45.771900000000002</v>
      </c>
      <c r="AK2691" s="18">
        <v>3.95</v>
      </c>
      <c r="AL2691" s="18">
        <v>18.899999999999999</v>
      </c>
      <c r="AM2691" s="18">
        <v>20.9</v>
      </c>
      <c r="AN2691" s="18">
        <v>39.584499999999998</v>
      </c>
      <c r="AO2691" s="2">
        <v>1.61</v>
      </c>
      <c r="AP2691" s="2">
        <v>10.6</v>
      </c>
      <c r="AQ2691" s="2">
        <v>15.1</v>
      </c>
      <c r="AR2691" s="2">
        <v>3.3532000000000002</v>
      </c>
      <c r="AS2691" s="2">
        <v>3.17</v>
      </c>
      <c r="AT2691" s="2">
        <v>17.7</v>
      </c>
      <c r="AU2691" s="2">
        <v>17.899999999999999</v>
      </c>
      <c r="AV2691" s="2">
        <v>13.3345</v>
      </c>
      <c r="AW2691" s="2">
        <v>4.3099999999999996</v>
      </c>
      <c r="AX2691" s="2">
        <v>19</v>
      </c>
      <c r="AY2691" s="2">
        <v>22.6</v>
      </c>
      <c r="AZ2691" s="2">
        <v>23.630700000000001</v>
      </c>
      <c r="BA2691" s="2">
        <v>6.16</v>
      </c>
      <c r="BB2691" s="2">
        <v>22.1</v>
      </c>
      <c r="BC2691" s="2">
        <v>27.9</v>
      </c>
      <c r="BD2691" s="2">
        <v>45.037999999999997</v>
      </c>
      <c r="BE2691" s="4" t="str">
        <f t="shared" si="412"/>
        <v>NO APLICA</v>
      </c>
      <c r="BF2691" s="4">
        <f t="shared" si="413"/>
        <v>4.1549999999999994</v>
      </c>
      <c r="BG2691">
        <f t="shared" si="414"/>
        <v>1.61</v>
      </c>
      <c r="BH2691">
        <f t="shared" si="415"/>
        <v>3.17</v>
      </c>
      <c r="BI2691">
        <f t="shared" si="416"/>
        <v>6.16</v>
      </c>
      <c r="BJ2691">
        <f t="shared" si="417"/>
        <v>3.95</v>
      </c>
      <c r="BK2691">
        <f t="shared" si="418"/>
        <v>5.05</v>
      </c>
      <c r="BL2691">
        <f t="shared" si="419"/>
        <v>30491.20000000011</v>
      </c>
    </row>
    <row r="2692" spans="1:64" x14ac:dyDescent="0.2">
      <c r="A2692" s="1">
        <v>2690</v>
      </c>
      <c r="B2692" s="7" t="s">
        <v>27</v>
      </c>
      <c r="C2692" s="3">
        <v>40014</v>
      </c>
      <c r="D2692" s="4" t="s">
        <v>629</v>
      </c>
      <c r="E2692" s="4" t="s">
        <v>169</v>
      </c>
      <c r="F2692" s="5" t="str">
        <f t="shared" ref="F2692:F2755" si="420">CONCATENATE(IF(WEEKDAY(C2692)=1,"D",""),IF(WEEKDAY(C2692)=2,"L",""),IF(WEEKDAY(C2692)=3,"M",""),IF(WEEKDAY(C2692)=4,"W",""),IF(WEEKDAY(C2692)=5,"J",""),IF(WEEKDAY(C2692)=6,"V",""),IF(WEEKDAY(C2692)=7,"S",""))</f>
        <v>L</v>
      </c>
      <c r="G2692" s="6">
        <v>0.92500000000000004</v>
      </c>
      <c r="H2692" s="6">
        <v>0.96111111111111114</v>
      </c>
      <c r="I2692" s="85">
        <f t="shared" ref="I2692:I2755" si="421">IF(H2692&gt;=G2692,(H2692-G2692)*24*60,("24:00:00"-G2692+H2692)*24*60)</f>
        <v>51.999999999999972</v>
      </c>
      <c r="J2692" s="86">
        <f>I2692*Segmentos!$D$7*(AH2692%)*IF(ISNUMBER(AI2692),AI2692%,0)</f>
        <v>165276.79999999987</v>
      </c>
      <c r="K2692" s="86">
        <f>I2692*Segmentos!$D$7*(AL2692%)*IF(ISNUMBER(AM2692),AM2692%,0)</f>
        <v>151839.99999999991</v>
      </c>
      <c r="L2692" s="4"/>
      <c r="M2692" s="2">
        <v>0.77</v>
      </c>
      <c r="N2692" s="2">
        <v>2.4</v>
      </c>
      <c r="O2692" s="2">
        <v>31.4</v>
      </c>
      <c r="P2692" s="2">
        <v>90.272000000000006</v>
      </c>
      <c r="Q2692" s="2">
        <v>1.19</v>
      </c>
      <c r="R2692" s="2">
        <v>2.5</v>
      </c>
      <c r="S2692" s="2">
        <v>46.8</v>
      </c>
      <c r="T2692" s="2">
        <v>23.414100000000001</v>
      </c>
      <c r="U2692" s="2">
        <v>0.21</v>
      </c>
      <c r="V2692" s="2">
        <v>1.2</v>
      </c>
      <c r="W2692" s="2">
        <v>16.7</v>
      </c>
      <c r="X2692" s="2">
        <v>5.1185</v>
      </c>
      <c r="Y2692" s="2">
        <v>0.54</v>
      </c>
      <c r="Z2692" s="2">
        <v>2.2999999999999998</v>
      </c>
      <c r="AA2692" s="2">
        <v>23.4</v>
      </c>
      <c r="AB2692" s="2">
        <v>18.702400000000001</v>
      </c>
      <c r="AC2692" s="2">
        <v>1.1100000000000001</v>
      </c>
      <c r="AD2692" s="2">
        <v>3.3</v>
      </c>
      <c r="AE2692" s="2">
        <v>33.9</v>
      </c>
      <c r="AF2692" s="2">
        <v>43.036900000000003</v>
      </c>
      <c r="AG2692" s="20">
        <v>0.79</v>
      </c>
      <c r="AH2692" s="20">
        <v>2.9</v>
      </c>
      <c r="AI2692" s="20">
        <v>27.4</v>
      </c>
      <c r="AJ2692" s="20">
        <v>44.0229</v>
      </c>
      <c r="AK2692" s="18">
        <v>0.75</v>
      </c>
      <c r="AL2692" s="18">
        <v>2</v>
      </c>
      <c r="AM2692" s="18">
        <v>36.5</v>
      </c>
      <c r="AN2692" s="18">
        <v>46.249099999999999</v>
      </c>
      <c r="AO2692" s="2">
        <v>0.61</v>
      </c>
      <c r="AP2692" s="2">
        <v>1.4</v>
      </c>
      <c r="AQ2692" s="2">
        <v>43.6</v>
      </c>
      <c r="AR2692" s="2">
        <v>7.8079999999999998</v>
      </c>
      <c r="AS2692" s="2">
        <v>0.57999999999999996</v>
      </c>
      <c r="AT2692" s="2">
        <v>3.1</v>
      </c>
      <c r="AU2692" s="2">
        <v>18.899999999999999</v>
      </c>
      <c r="AV2692" s="2">
        <v>15.0724</v>
      </c>
      <c r="AW2692" s="2">
        <v>0.8</v>
      </c>
      <c r="AX2692" s="2">
        <v>2.1</v>
      </c>
      <c r="AY2692" s="2">
        <v>38.200000000000003</v>
      </c>
      <c r="AZ2692" s="2">
        <v>27.126200000000001</v>
      </c>
      <c r="BA2692" s="2">
        <v>0.89</v>
      </c>
      <c r="BB2692" s="2">
        <v>2.6</v>
      </c>
      <c r="BC2692" s="2">
        <v>33.9</v>
      </c>
      <c r="BD2692" s="2">
        <v>40.265300000000003</v>
      </c>
      <c r="BE2692" s="4" t="str">
        <f t="shared" ref="BE2692:BE2755" si="422">IF(OR(E2692="NOTICIERO",E2692="INFORMATIVO"),"NO APLICA",IF(I2692&lt;60,"NO APLICA",IF(M2692&lt;6,"ABURRIDO",IF(O2692&lt;25,"ABURRIDO","ENTRETENIDO"))))</f>
        <v>NO APLICA</v>
      </c>
      <c r="BF2692" s="4">
        <f t="shared" ref="BF2692:BF2755" si="423">SUMPRODUCT($BG$2:$BK$2,BG2692:BK2692)/5</f>
        <v>0.71319999999999995</v>
      </c>
      <c r="BG2692">
        <f t="shared" ref="BG2692:BG2755" si="424">AO2692</f>
        <v>0.61</v>
      </c>
      <c r="BH2692">
        <f t="shared" ref="BH2692:BH2755" si="425">AS2692</f>
        <v>0.57999999999999996</v>
      </c>
      <c r="BI2692">
        <f t="shared" ref="BI2692:BI2755" si="426">MAX(AW2692,BA2692)</f>
        <v>0.89</v>
      </c>
      <c r="BJ2692">
        <f t="shared" ref="BJ2692:BJ2755" si="427">AK2692</f>
        <v>0.75</v>
      </c>
      <c r="BK2692">
        <f t="shared" ref="BK2692:BK2755" si="428">AG2692</f>
        <v>0.79</v>
      </c>
      <c r="BL2692">
        <f t="shared" ref="BL2692:BL2755" si="429">IFERROR((I2692*N2692*O2692),0)</f>
        <v>3918.7199999999975</v>
      </c>
    </row>
    <row r="2693" spans="1:64" x14ac:dyDescent="0.2">
      <c r="A2693" s="1">
        <v>2691</v>
      </c>
      <c r="B2693" s="7" t="s">
        <v>89</v>
      </c>
      <c r="C2693" s="3">
        <v>40014</v>
      </c>
      <c r="D2693" s="4" t="s">
        <v>628</v>
      </c>
      <c r="E2693" s="4" t="s">
        <v>169</v>
      </c>
      <c r="F2693" s="5" t="str">
        <f t="shared" si="420"/>
        <v>L</v>
      </c>
      <c r="G2693" s="6">
        <v>0.84166666666666667</v>
      </c>
      <c r="H2693" s="6">
        <v>0.87569444444444444</v>
      </c>
      <c r="I2693" s="85">
        <f t="shared" si="421"/>
        <v>48.999999999999986</v>
      </c>
      <c r="J2693" s="86">
        <f>I2693*Segmentos!$D$7*(AH2693%)*IF(ISNUMBER(AI2693),AI2693%,0)</f>
        <v>314462.39999999991</v>
      </c>
      <c r="K2693" s="86">
        <f>I2693*Segmentos!$D$7*(AL2693%)*IF(ISNUMBER(AM2693),AM2693%,0)</f>
        <v>257935.99999999988</v>
      </c>
      <c r="L2693" s="4"/>
      <c r="M2693" s="2">
        <v>1.44</v>
      </c>
      <c r="N2693" s="2">
        <v>4.0999999999999996</v>
      </c>
      <c r="O2693" s="2">
        <v>35.5</v>
      </c>
      <c r="P2693" s="2">
        <v>89.4392</v>
      </c>
      <c r="Q2693" s="2">
        <v>0.62</v>
      </c>
      <c r="R2693" s="2">
        <v>1.9</v>
      </c>
      <c r="S2693" s="2">
        <v>32.1</v>
      </c>
      <c r="T2693" s="2">
        <v>6.4275000000000002</v>
      </c>
      <c r="U2693" s="2">
        <v>0.45</v>
      </c>
      <c r="V2693" s="2">
        <v>2.6</v>
      </c>
      <c r="W2693" s="2">
        <v>17.399999999999999</v>
      </c>
      <c r="X2693" s="2">
        <v>5.9311999999999996</v>
      </c>
      <c r="Y2693" s="2">
        <v>2.46</v>
      </c>
      <c r="Z2693" s="2">
        <v>5.7</v>
      </c>
      <c r="AA2693" s="2">
        <v>43.5</v>
      </c>
      <c r="AB2693" s="2">
        <v>45.278599999999997</v>
      </c>
      <c r="AC2693" s="2">
        <v>1.56</v>
      </c>
      <c r="AD2693" s="2">
        <v>4.5999999999999996</v>
      </c>
      <c r="AE2693" s="2">
        <v>33.9</v>
      </c>
      <c r="AF2693" s="2">
        <v>31.8019</v>
      </c>
      <c r="AG2693" s="20">
        <v>1.59</v>
      </c>
      <c r="AH2693" s="20">
        <v>4.2</v>
      </c>
      <c r="AI2693" s="20">
        <v>38.200000000000003</v>
      </c>
      <c r="AJ2693" s="20">
        <v>46.927199999999999</v>
      </c>
      <c r="AK2693" s="18">
        <v>1.3</v>
      </c>
      <c r="AL2693" s="18">
        <v>4</v>
      </c>
      <c r="AM2693" s="18">
        <v>32.9</v>
      </c>
      <c r="AN2693" s="18">
        <v>42.512</v>
      </c>
      <c r="AO2693" s="2">
        <v>0.28999999999999998</v>
      </c>
      <c r="AP2693" s="2">
        <v>1.7</v>
      </c>
      <c r="AQ2693" s="2">
        <v>16.899999999999999</v>
      </c>
      <c r="AR2693" s="2">
        <v>1.9502999999999999</v>
      </c>
      <c r="AS2693" s="2">
        <v>1.41</v>
      </c>
      <c r="AT2693" s="2">
        <v>3.5</v>
      </c>
      <c r="AU2693" s="2">
        <v>40.4</v>
      </c>
      <c r="AV2693" s="2">
        <v>19.3995</v>
      </c>
      <c r="AW2693" s="2">
        <v>1.29</v>
      </c>
      <c r="AX2693" s="2">
        <v>3.9</v>
      </c>
      <c r="AY2693" s="2">
        <v>32.9</v>
      </c>
      <c r="AZ2693" s="2">
        <v>23.0764</v>
      </c>
      <c r="BA2693" s="2">
        <v>1.89</v>
      </c>
      <c r="BB2693" s="2">
        <v>5.0999999999999996</v>
      </c>
      <c r="BC2693" s="2">
        <v>36.700000000000003</v>
      </c>
      <c r="BD2693" s="2">
        <v>45.012900000000002</v>
      </c>
      <c r="BE2693" s="4" t="str">
        <f t="shared" si="422"/>
        <v>NO APLICA</v>
      </c>
      <c r="BF2693" s="4">
        <f t="shared" si="423"/>
        <v>1.4432</v>
      </c>
      <c r="BG2693">
        <f t="shared" si="424"/>
        <v>0.28999999999999998</v>
      </c>
      <c r="BH2693">
        <f t="shared" si="425"/>
        <v>1.41</v>
      </c>
      <c r="BI2693">
        <f t="shared" si="426"/>
        <v>1.89</v>
      </c>
      <c r="BJ2693">
        <f t="shared" si="427"/>
        <v>1.3</v>
      </c>
      <c r="BK2693">
        <f t="shared" si="428"/>
        <v>1.59</v>
      </c>
      <c r="BL2693">
        <f t="shared" si="429"/>
        <v>7131.9499999999971</v>
      </c>
    </row>
    <row r="2694" spans="1:64" x14ac:dyDescent="0.2">
      <c r="A2694" s="1">
        <v>2692</v>
      </c>
      <c r="B2694" s="7" t="s">
        <v>126</v>
      </c>
      <c r="C2694" s="3">
        <v>40014</v>
      </c>
      <c r="D2694" s="4" t="s">
        <v>628</v>
      </c>
      <c r="E2694" s="4" t="s">
        <v>163</v>
      </c>
      <c r="F2694" s="5" t="str">
        <f t="shared" si="420"/>
        <v>L</v>
      </c>
      <c r="G2694" s="6">
        <v>0.87569444444444444</v>
      </c>
      <c r="H2694" s="6">
        <v>0.91041666666666676</v>
      </c>
      <c r="I2694" s="85">
        <f t="shared" si="421"/>
        <v>50.000000000000142</v>
      </c>
      <c r="J2694" s="86">
        <f>I2694*Segmentos!$D$7*(AH2694%)*IF(ISNUMBER(AI2694),AI2694%,0)</f>
        <v>160580.00000000047</v>
      </c>
      <c r="K2694" s="86">
        <f>I2694*Segmentos!$D$7*(AL2694%)*IF(ISNUMBER(AM2694),AM2694%,0)</f>
        <v>327240.00000000099</v>
      </c>
      <c r="L2694" s="4"/>
      <c r="M2694" s="2">
        <v>1.24</v>
      </c>
      <c r="N2694" s="2">
        <v>4.5999999999999996</v>
      </c>
      <c r="O2694" s="2">
        <v>27</v>
      </c>
      <c r="P2694" s="2">
        <v>94.161799999999999</v>
      </c>
      <c r="Q2694" s="2">
        <v>0.5</v>
      </c>
      <c r="R2694" s="2">
        <v>1.6</v>
      </c>
      <c r="S2694" s="2">
        <v>31.8</v>
      </c>
      <c r="T2694" s="2">
        <v>6.2929000000000004</v>
      </c>
      <c r="U2694" s="2">
        <v>0.7</v>
      </c>
      <c r="V2694" s="2">
        <v>3.1</v>
      </c>
      <c r="W2694" s="2">
        <v>22.1</v>
      </c>
      <c r="X2694" s="2">
        <v>11.078200000000001</v>
      </c>
      <c r="Y2694" s="2">
        <v>0.91</v>
      </c>
      <c r="Z2694" s="2">
        <v>5.7</v>
      </c>
      <c r="AA2694" s="2">
        <v>16.100000000000001</v>
      </c>
      <c r="AB2694" s="2">
        <v>20.3569</v>
      </c>
      <c r="AC2694" s="2">
        <v>2.2599999999999998</v>
      </c>
      <c r="AD2694" s="2">
        <v>6.1</v>
      </c>
      <c r="AE2694" s="2">
        <v>37.200000000000003</v>
      </c>
      <c r="AF2694" s="2">
        <v>56.433799999999998</v>
      </c>
      <c r="AG2694" s="20">
        <v>0.8</v>
      </c>
      <c r="AH2694" s="20">
        <v>3.7</v>
      </c>
      <c r="AI2694" s="20">
        <v>21.7</v>
      </c>
      <c r="AJ2694" s="20">
        <v>28.802700000000002</v>
      </c>
      <c r="AK2694" s="18">
        <v>1.64</v>
      </c>
      <c r="AL2694" s="18">
        <v>5.4</v>
      </c>
      <c r="AM2694" s="18">
        <v>30.3</v>
      </c>
      <c r="AN2694" s="18">
        <v>65.358999999999995</v>
      </c>
      <c r="AO2694" s="2">
        <v>0.28000000000000003</v>
      </c>
      <c r="AP2694" s="2">
        <v>1.4</v>
      </c>
      <c r="AQ2694" s="2">
        <v>20</v>
      </c>
      <c r="AR2694" s="2">
        <v>2.2841</v>
      </c>
      <c r="AS2694" s="2">
        <v>2.0699999999999998</v>
      </c>
      <c r="AT2694" s="2">
        <v>4.4000000000000004</v>
      </c>
      <c r="AU2694" s="2">
        <v>46.7</v>
      </c>
      <c r="AV2694" s="2">
        <v>34.661000000000001</v>
      </c>
      <c r="AW2694" s="2">
        <v>1</v>
      </c>
      <c r="AX2694" s="2">
        <v>4.4000000000000004</v>
      </c>
      <c r="AY2694" s="2">
        <v>22.8</v>
      </c>
      <c r="AZ2694" s="2">
        <v>21.7745</v>
      </c>
      <c r="BA2694" s="2">
        <v>1.22</v>
      </c>
      <c r="BB2694" s="2">
        <v>5.8</v>
      </c>
      <c r="BC2694" s="2">
        <v>21.2</v>
      </c>
      <c r="BD2694" s="2">
        <v>35.4422</v>
      </c>
      <c r="BE2694" s="4" t="str">
        <f t="shared" si="422"/>
        <v>NO APLICA</v>
      </c>
      <c r="BF2694" s="4">
        <f t="shared" si="423"/>
        <v>1.4827999999999999</v>
      </c>
      <c r="BG2694">
        <f t="shared" si="424"/>
        <v>0.28000000000000003</v>
      </c>
      <c r="BH2694">
        <f t="shared" si="425"/>
        <v>2.0699999999999998</v>
      </c>
      <c r="BI2694">
        <f t="shared" si="426"/>
        <v>1.22</v>
      </c>
      <c r="BJ2694">
        <f t="shared" si="427"/>
        <v>1.64</v>
      </c>
      <c r="BK2694">
        <f t="shared" si="428"/>
        <v>0.8</v>
      </c>
      <c r="BL2694">
        <f t="shared" si="429"/>
        <v>6210.0000000000173</v>
      </c>
    </row>
    <row r="2695" spans="1:64" x14ac:dyDescent="0.2">
      <c r="A2695" s="1">
        <v>2693</v>
      </c>
      <c r="B2695" s="7" t="s">
        <v>23</v>
      </c>
      <c r="C2695" s="3">
        <v>40014</v>
      </c>
      <c r="D2695" s="4" t="s">
        <v>629</v>
      </c>
      <c r="E2695" s="4" t="s">
        <v>170</v>
      </c>
      <c r="F2695" s="5" t="str">
        <f t="shared" si="420"/>
        <v>L</v>
      </c>
      <c r="G2695" s="6">
        <v>0.875</v>
      </c>
      <c r="H2695" s="6">
        <v>0.9243055555555556</v>
      </c>
      <c r="I2695" s="85">
        <f t="shared" si="421"/>
        <v>71.000000000000071</v>
      </c>
      <c r="J2695" s="86">
        <f>I2695*Segmentos!$D$7*(AH2695%)*IF(ISNUMBER(AI2695),AI2695%,0)</f>
        <v>209932.80000000022</v>
      </c>
      <c r="K2695" s="86">
        <f>I2695*Segmentos!$D$7*(AL2695%)*IF(ISNUMBER(AM2695),AM2695%,0)</f>
        <v>210728.0000000002</v>
      </c>
      <c r="L2695" s="4"/>
      <c r="M2695" s="2">
        <v>0.75</v>
      </c>
      <c r="N2695" s="2">
        <v>3.1</v>
      </c>
      <c r="O2695" s="2">
        <v>24.4</v>
      </c>
      <c r="P2695" s="2">
        <v>46.733199999999997</v>
      </c>
      <c r="Q2695" s="2">
        <v>0.73</v>
      </c>
      <c r="R2695" s="2">
        <v>2.2000000000000002</v>
      </c>
      <c r="S2695" s="2">
        <v>32.6</v>
      </c>
      <c r="T2695" s="2">
        <v>7.6082000000000001</v>
      </c>
      <c r="U2695" s="2">
        <v>1.55</v>
      </c>
      <c r="V2695" s="2">
        <v>4.5</v>
      </c>
      <c r="W2695" s="2">
        <v>34.4</v>
      </c>
      <c r="X2695" s="2">
        <v>20.296700000000001</v>
      </c>
      <c r="Y2695" s="2">
        <v>0.42</v>
      </c>
      <c r="Z2695" s="2">
        <v>2.2000000000000002</v>
      </c>
      <c r="AA2695" s="2">
        <v>19.399999999999999</v>
      </c>
      <c r="AB2695" s="2">
        <v>7.7042000000000002</v>
      </c>
      <c r="AC2695" s="2">
        <v>0.54</v>
      </c>
      <c r="AD2695" s="2">
        <v>3.4</v>
      </c>
      <c r="AE2695" s="2">
        <v>16</v>
      </c>
      <c r="AF2695" s="2">
        <v>11.1241</v>
      </c>
      <c r="AG2695" s="20">
        <v>0.75</v>
      </c>
      <c r="AH2695" s="20">
        <v>3.3</v>
      </c>
      <c r="AI2695" s="20">
        <v>22.4</v>
      </c>
      <c r="AJ2695" s="20">
        <v>22.046299999999999</v>
      </c>
      <c r="AK2695" s="18">
        <v>0.75</v>
      </c>
      <c r="AL2695" s="18">
        <v>2.8</v>
      </c>
      <c r="AM2695" s="18">
        <v>26.5</v>
      </c>
      <c r="AN2695" s="18">
        <v>24.686900000000001</v>
      </c>
      <c r="AO2695" s="2">
        <v>0.13</v>
      </c>
      <c r="AP2695" s="2">
        <v>1.8</v>
      </c>
      <c r="AQ2695" s="2">
        <v>7.5</v>
      </c>
      <c r="AR2695" s="2">
        <v>0.91749999999999998</v>
      </c>
      <c r="AS2695" s="2">
        <v>0.39</v>
      </c>
      <c r="AT2695" s="2">
        <v>1.4</v>
      </c>
      <c r="AU2695" s="2">
        <v>27.1</v>
      </c>
      <c r="AV2695" s="2">
        <v>5.3859000000000004</v>
      </c>
      <c r="AW2695" s="2">
        <v>0.86</v>
      </c>
      <c r="AX2695" s="2">
        <v>3.3</v>
      </c>
      <c r="AY2695" s="2">
        <v>25.6</v>
      </c>
      <c r="AZ2695" s="2">
        <v>15.383800000000001</v>
      </c>
      <c r="BA2695" s="2">
        <v>1.05</v>
      </c>
      <c r="BB2695" s="2">
        <v>4.2</v>
      </c>
      <c r="BC2695" s="2">
        <v>25.1</v>
      </c>
      <c r="BD2695" s="2">
        <v>25.046099999999999</v>
      </c>
      <c r="BE2695" s="4" t="str">
        <f t="shared" si="422"/>
        <v>ABURRIDO</v>
      </c>
      <c r="BF2695" s="4">
        <f t="shared" si="423"/>
        <v>0.63400000000000001</v>
      </c>
      <c r="BG2695">
        <f t="shared" si="424"/>
        <v>0.13</v>
      </c>
      <c r="BH2695">
        <f t="shared" si="425"/>
        <v>0.39</v>
      </c>
      <c r="BI2695">
        <f t="shared" si="426"/>
        <v>1.05</v>
      </c>
      <c r="BJ2695">
        <f t="shared" si="427"/>
        <v>0.75</v>
      </c>
      <c r="BK2695">
        <f t="shared" si="428"/>
        <v>0.75</v>
      </c>
      <c r="BL2695">
        <f t="shared" si="429"/>
        <v>5370.4400000000051</v>
      </c>
    </row>
    <row r="2696" spans="1:64" x14ac:dyDescent="0.2">
      <c r="A2696" s="1">
        <v>2694</v>
      </c>
      <c r="B2696" s="7" t="s">
        <v>25</v>
      </c>
      <c r="C2696" s="3">
        <v>40014</v>
      </c>
      <c r="D2696" s="4" t="s">
        <v>629</v>
      </c>
      <c r="E2696" s="4" t="s">
        <v>171</v>
      </c>
      <c r="F2696" s="5" t="str">
        <f t="shared" si="420"/>
        <v>L</v>
      </c>
      <c r="G2696" s="6">
        <v>0.89930555555555547</v>
      </c>
      <c r="H2696" s="6">
        <v>0.9</v>
      </c>
      <c r="I2696" s="85">
        <f t="shared" si="421"/>
        <v>1.0000000000001563</v>
      </c>
      <c r="J2696" s="86">
        <f>I2696*Segmentos!$D$7*(AH2696%)*IF(ISNUMBER(AI2696),AI2696%,0)</f>
        <v>3600.000000000563</v>
      </c>
      <c r="K2696" s="86">
        <f>I2696*Segmentos!$D$7*(AL2696%)*IF(ISNUMBER(AM2696),AM2696%,0)</f>
        <v>3200.0000000005002</v>
      </c>
      <c r="L2696" s="4"/>
      <c r="M2696" s="2">
        <v>0.85</v>
      </c>
      <c r="N2696" s="2">
        <v>0.8</v>
      </c>
      <c r="O2696" s="2">
        <v>100</v>
      </c>
      <c r="P2696" s="2">
        <v>65.171400000000006</v>
      </c>
      <c r="Q2696" s="2">
        <v>0.34</v>
      </c>
      <c r="R2696" s="2">
        <v>0.3</v>
      </c>
      <c r="S2696" s="2">
        <v>100</v>
      </c>
      <c r="T2696" s="2">
        <v>4.3874000000000004</v>
      </c>
      <c r="U2696" s="2">
        <v>0.87</v>
      </c>
      <c r="V2696" s="2">
        <v>0.9</v>
      </c>
      <c r="W2696" s="2">
        <v>100</v>
      </c>
      <c r="X2696" s="2">
        <v>14.047599999999999</v>
      </c>
      <c r="Y2696" s="2">
        <v>0.41</v>
      </c>
      <c r="Z2696" s="2">
        <v>0.4</v>
      </c>
      <c r="AA2696" s="2">
        <v>100</v>
      </c>
      <c r="AB2696" s="2">
        <v>9.3186</v>
      </c>
      <c r="AC2696" s="2">
        <v>1.48</v>
      </c>
      <c r="AD2696" s="2">
        <v>1.5</v>
      </c>
      <c r="AE2696" s="2">
        <v>100</v>
      </c>
      <c r="AF2696" s="2">
        <v>37.417700000000004</v>
      </c>
      <c r="AG2696" s="20">
        <v>0.95</v>
      </c>
      <c r="AH2696" s="20">
        <v>0.9</v>
      </c>
      <c r="AI2696" s="20">
        <v>100</v>
      </c>
      <c r="AJ2696" s="20">
        <v>34.6858</v>
      </c>
      <c r="AK2696" s="18">
        <v>0.75</v>
      </c>
      <c r="AL2696" s="18">
        <v>0.8</v>
      </c>
      <c r="AM2696" s="18">
        <v>100</v>
      </c>
      <c r="AN2696" s="18">
        <v>30.485600000000002</v>
      </c>
      <c r="AO2696" s="2">
        <v>1.21</v>
      </c>
      <c r="AP2696" s="2">
        <v>1.2</v>
      </c>
      <c r="AQ2696" s="2">
        <v>100</v>
      </c>
      <c r="AR2696" s="2">
        <v>10.164899999999999</v>
      </c>
      <c r="AS2696" s="2">
        <v>0.47</v>
      </c>
      <c r="AT2696" s="2">
        <v>0.5</v>
      </c>
      <c r="AU2696" s="2">
        <v>100</v>
      </c>
      <c r="AV2696" s="2">
        <v>7.9997999999999996</v>
      </c>
      <c r="AW2696" s="2">
        <v>0.91</v>
      </c>
      <c r="AX2696" s="2">
        <v>0.9</v>
      </c>
      <c r="AY2696" s="2">
        <v>100</v>
      </c>
      <c r="AZ2696" s="2">
        <v>20.1037</v>
      </c>
      <c r="BA2696" s="2">
        <v>0.91</v>
      </c>
      <c r="BB2696" s="2">
        <v>0.9</v>
      </c>
      <c r="BC2696" s="2">
        <v>100</v>
      </c>
      <c r="BD2696" s="2">
        <v>26.903099999999998</v>
      </c>
      <c r="BE2696" s="4" t="str">
        <f t="shared" si="422"/>
        <v>NO APLICA</v>
      </c>
      <c r="BF2696" s="4">
        <f t="shared" si="423"/>
        <v>0.748</v>
      </c>
      <c r="BG2696">
        <f t="shared" si="424"/>
        <v>1.21</v>
      </c>
      <c r="BH2696">
        <f t="shared" si="425"/>
        <v>0.47</v>
      </c>
      <c r="BI2696">
        <f t="shared" si="426"/>
        <v>0.91</v>
      </c>
      <c r="BJ2696">
        <f t="shared" si="427"/>
        <v>0.75</v>
      </c>
      <c r="BK2696">
        <f t="shared" si="428"/>
        <v>0.95</v>
      </c>
      <c r="BL2696">
        <f t="shared" si="429"/>
        <v>80.000000000012506</v>
      </c>
    </row>
    <row r="2697" spans="1:64" x14ac:dyDescent="0.2">
      <c r="A2697" s="1">
        <v>2695</v>
      </c>
      <c r="B2697" s="7" t="s">
        <v>33</v>
      </c>
      <c r="C2697" s="3">
        <v>40014</v>
      </c>
      <c r="D2697" s="4" t="s">
        <v>628</v>
      </c>
      <c r="E2697" s="4" t="s">
        <v>163</v>
      </c>
      <c r="F2697" s="5" t="str">
        <f t="shared" si="420"/>
        <v>L</v>
      </c>
      <c r="G2697" s="6">
        <v>0.91666666666666663</v>
      </c>
      <c r="H2697" s="6">
        <v>6.9444444444444447E-4</v>
      </c>
      <c r="I2697" s="85">
        <f t="shared" si="421"/>
        <v>121.00000000000006</v>
      </c>
      <c r="J2697" s="86">
        <f>I2697*Segmentos!$D$7*(AH2697%)*IF(ISNUMBER(AI2697),AI2697%,0)</f>
        <v>285753.60000000015</v>
      </c>
      <c r="K2697" s="86">
        <f>I2697*Segmentos!$D$7*(AL2697%)*IF(ISNUMBER(AM2697),AM2697%,0)</f>
        <v>381150.00000000012</v>
      </c>
      <c r="L2697" s="4"/>
      <c r="M2697" s="2">
        <v>0.7</v>
      </c>
      <c r="N2697" s="2">
        <v>4.7</v>
      </c>
      <c r="O2697" s="2">
        <v>15</v>
      </c>
      <c r="P2697" s="2">
        <v>88.991900000000001</v>
      </c>
      <c r="Q2697" s="2">
        <v>7.0000000000000007E-2</v>
      </c>
      <c r="R2697" s="2">
        <v>2.4</v>
      </c>
      <c r="S2697" s="2">
        <v>2.8</v>
      </c>
      <c r="T2697" s="2">
        <v>1.4621999999999999</v>
      </c>
      <c r="U2697" s="2">
        <v>0.48</v>
      </c>
      <c r="V2697" s="2">
        <v>3.4</v>
      </c>
      <c r="W2697" s="2">
        <v>14</v>
      </c>
      <c r="X2697" s="2">
        <v>12.654400000000001</v>
      </c>
      <c r="Y2697" s="2">
        <v>0.36</v>
      </c>
      <c r="Z2697" s="2">
        <v>4.7</v>
      </c>
      <c r="AA2697" s="2">
        <v>7.5</v>
      </c>
      <c r="AB2697" s="2">
        <v>13.371700000000001</v>
      </c>
      <c r="AC2697" s="2">
        <v>1.48</v>
      </c>
      <c r="AD2697" s="2">
        <v>6.6</v>
      </c>
      <c r="AE2697" s="2">
        <v>22.4</v>
      </c>
      <c r="AF2697" s="2">
        <v>61.503700000000002</v>
      </c>
      <c r="AG2697" s="20">
        <v>0.59</v>
      </c>
      <c r="AH2697" s="20">
        <v>4.8</v>
      </c>
      <c r="AI2697" s="20">
        <v>12.3</v>
      </c>
      <c r="AJ2697" s="20">
        <v>35.687199999999997</v>
      </c>
      <c r="AK2697" s="18">
        <v>0.8</v>
      </c>
      <c r="AL2697" s="18">
        <v>4.5</v>
      </c>
      <c r="AM2697" s="18">
        <v>17.5</v>
      </c>
      <c r="AN2697" s="18">
        <v>53.304699999999997</v>
      </c>
      <c r="AO2697" s="2">
        <v>0.12</v>
      </c>
      <c r="AP2697" s="2">
        <v>2.1</v>
      </c>
      <c r="AQ2697" s="2">
        <v>5.6</v>
      </c>
      <c r="AR2697" s="2">
        <v>1.6617</v>
      </c>
      <c r="AS2697" s="2">
        <v>0.94</v>
      </c>
      <c r="AT2697" s="2">
        <v>6.8</v>
      </c>
      <c r="AU2697" s="2">
        <v>13.9</v>
      </c>
      <c r="AV2697" s="2">
        <v>26.2486</v>
      </c>
      <c r="AW2697" s="2">
        <v>0.62</v>
      </c>
      <c r="AX2697" s="2">
        <v>4.9000000000000004</v>
      </c>
      <c r="AY2697" s="2">
        <v>12.7</v>
      </c>
      <c r="AZ2697" s="2">
        <v>22.5398</v>
      </c>
      <c r="BA2697" s="2">
        <v>0.79</v>
      </c>
      <c r="BB2697" s="2">
        <v>4.0999999999999996</v>
      </c>
      <c r="BC2697" s="2">
        <v>19.399999999999999</v>
      </c>
      <c r="BD2697" s="2">
        <v>38.541899999999998</v>
      </c>
      <c r="BE2697" s="4" t="str">
        <f t="shared" si="422"/>
        <v>ABURRIDO</v>
      </c>
      <c r="BF2697" s="4">
        <f t="shared" si="423"/>
        <v>0.76819999999999999</v>
      </c>
      <c r="BG2697">
        <f t="shared" si="424"/>
        <v>0.12</v>
      </c>
      <c r="BH2697">
        <f t="shared" si="425"/>
        <v>0.94</v>
      </c>
      <c r="BI2697">
        <f t="shared" si="426"/>
        <v>0.79</v>
      </c>
      <c r="BJ2697">
        <f t="shared" si="427"/>
        <v>0.8</v>
      </c>
      <c r="BK2697">
        <f t="shared" si="428"/>
        <v>0.59</v>
      </c>
      <c r="BL2697">
        <f t="shared" si="429"/>
        <v>8530.5000000000036</v>
      </c>
    </row>
    <row r="2698" spans="1:64" x14ac:dyDescent="0.2">
      <c r="A2698" s="1">
        <v>2696</v>
      </c>
      <c r="B2698" s="7" t="s">
        <v>32</v>
      </c>
      <c r="C2698" s="3">
        <v>40014</v>
      </c>
      <c r="D2698" s="4" t="s">
        <v>628</v>
      </c>
      <c r="E2698" s="4" t="s">
        <v>164</v>
      </c>
      <c r="F2698" s="5" t="str">
        <f t="shared" si="420"/>
        <v>L</v>
      </c>
      <c r="G2698" s="6">
        <v>0.9145833333333333</v>
      </c>
      <c r="H2698" s="6">
        <v>0.91666666666666663</v>
      </c>
      <c r="I2698" s="85">
        <f t="shared" si="421"/>
        <v>2.9999999999999893</v>
      </c>
      <c r="J2698" s="86">
        <f>I2698*Segmentos!$D$7*(AH2698%)*IF(ISNUMBER(AI2698),AI2698%,0)</f>
        <v>4831.1999999999834</v>
      </c>
      <c r="K2698" s="86">
        <f>I2698*Segmentos!$D$7*(AL2698%)*IF(ISNUMBER(AM2698),AM2698%,0)</f>
        <v>9443.9999999999673</v>
      </c>
      <c r="L2698" s="4"/>
      <c r="M2698" s="2">
        <v>0.62</v>
      </c>
      <c r="N2698" s="2">
        <v>0.8</v>
      </c>
      <c r="O2698" s="2">
        <v>74.599999999999994</v>
      </c>
      <c r="P2698" s="2">
        <v>100</v>
      </c>
      <c r="Q2698" s="2">
        <v>0.35</v>
      </c>
      <c r="R2698" s="2">
        <v>0.4</v>
      </c>
      <c r="S2698" s="2">
        <v>100</v>
      </c>
      <c r="T2698" s="2">
        <v>9.4779999999999998</v>
      </c>
      <c r="U2698" s="2">
        <v>0.6</v>
      </c>
      <c r="V2698" s="2">
        <v>1</v>
      </c>
      <c r="W2698" s="2">
        <v>58.2</v>
      </c>
      <c r="X2698" s="2">
        <v>20.265599999999999</v>
      </c>
      <c r="Y2698" s="2">
        <v>0.21</v>
      </c>
      <c r="Z2698" s="2">
        <v>0.3</v>
      </c>
      <c r="AA2698" s="2">
        <v>66.7</v>
      </c>
      <c r="AB2698" s="2">
        <v>9.9796999999999993</v>
      </c>
      <c r="AC2698" s="2">
        <v>1.1399999999999999</v>
      </c>
      <c r="AD2698" s="2">
        <v>1.4</v>
      </c>
      <c r="AE2698" s="2">
        <v>80.5</v>
      </c>
      <c r="AF2698" s="2">
        <v>60.276800000000001</v>
      </c>
      <c r="AG2698" s="20">
        <v>0.42</v>
      </c>
      <c r="AH2698" s="20">
        <v>0.6</v>
      </c>
      <c r="AI2698" s="20">
        <v>67.099999999999994</v>
      </c>
      <c r="AJ2698" s="20">
        <v>32.283499999999997</v>
      </c>
      <c r="AK2698" s="18">
        <v>0.8</v>
      </c>
      <c r="AL2698" s="18">
        <v>1</v>
      </c>
      <c r="AM2698" s="18">
        <v>78.7</v>
      </c>
      <c r="AN2698" s="18">
        <v>67.716499999999996</v>
      </c>
      <c r="AO2698" s="2">
        <v>0.49</v>
      </c>
      <c r="AP2698" s="2">
        <v>0.7</v>
      </c>
      <c r="AQ2698" s="2">
        <v>70.599999999999994</v>
      </c>
      <c r="AR2698" s="2">
        <v>8.7332000000000001</v>
      </c>
      <c r="AS2698" s="2">
        <v>1.54</v>
      </c>
      <c r="AT2698" s="2">
        <v>1.9</v>
      </c>
      <c r="AU2698" s="2">
        <v>81.099999999999994</v>
      </c>
      <c r="AV2698" s="2">
        <v>54.860100000000003</v>
      </c>
      <c r="AW2698" s="2">
        <v>0.49</v>
      </c>
      <c r="AX2698" s="2">
        <v>0.7</v>
      </c>
      <c r="AY2698" s="2">
        <v>67.599999999999994</v>
      </c>
      <c r="AZ2698" s="2">
        <v>22.845800000000001</v>
      </c>
      <c r="BA2698" s="2">
        <v>0.22</v>
      </c>
      <c r="BB2698" s="2">
        <v>0.3</v>
      </c>
      <c r="BC2698" s="2">
        <v>66.7</v>
      </c>
      <c r="BD2698" s="2">
        <v>13.5609</v>
      </c>
      <c r="BE2698" s="4" t="str">
        <f t="shared" si="422"/>
        <v>NO APLICA</v>
      </c>
      <c r="BF2698" s="4">
        <f t="shared" si="423"/>
        <v>0.94160000000000021</v>
      </c>
      <c r="BG2698">
        <f t="shared" si="424"/>
        <v>0.49</v>
      </c>
      <c r="BH2698">
        <f t="shared" si="425"/>
        <v>1.54</v>
      </c>
      <c r="BI2698">
        <f t="shared" si="426"/>
        <v>0.49</v>
      </c>
      <c r="BJ2698">
        <f t="shared" si="427"/>
        <v>0.8</v>
      </c>
      <c r="BK2698">
        <f t="shared" si="428"/>
        <v>0.42</v>
      </c>
      <c r="BL2698">
        <f t="shared" si="429"/>
        <v>179.03999999999934</v>
      </c>
    </row>
    <row r="2699" spans="1:64" x14ac:dyDescent="0.2">
      <c r="A2699" s="1">
        <v>2697</v>
      </c>
      <c r="B2699" s="7" t="s">
        <v>19</v>
      </c>
      <c r="C2699" s="3">
        <v>40014</v>
      </c>
      <c r="D2699" s="4" t="s">
        <v>17</v>
      </c>
      <c r="E2699" s="4" t="s">
        <v>166</v>
      </c>
      <c r="F2699" s="5" t="str">
        <f t="shared" si="420"/>
        <v>L</v>
      </c>
      <c r="G2699" s="6">
        <v>0.9145833333333333</v>
      </c>
      <c r="H2699" s="6">
        <v>0.91666666666666663</v>
      </c>
      <c r="I2699" s="85">
        <f t="shared" si="421"/>
        <v>2.9999999999999893</v>
      </c>
      <c r="J2699" s="86">
        <f>I2699*Segmentos!$D$7*(AH2699%)*IF(ISNUMBER(AI2699),AI2699%,0)</f>
        <v>607.19999999999789</v>
      </c>
      <c r="K2699" s="86">
        <f>I2699*Segmentos!$D$7*(AL2699%)*IF(ISNUMBER(AM2699),AM2699%,0)</f>
        <v>2635.1999999999912</v>
      </c>
      <c r="L2699" s="4"/>
      <c r="M2699" s="2">
        <v>0.14000000000000001</v>
      </c>
      <c r="N2699" s="2">
        <v>0.2</v>
      </c>
      <c r="O2699" s="2">
        <v>68.7</v>
      </c>
      <c r="P2699" s="2">
        <v>60.973199999999999</v>
      </c>
      <c r="Q2699" s="2">
        <v>0</v>
      </c>
      <c r="R2699" s="2">
        <v>0</v>
      </c>
      <c r="S2699" s="8" t="s">
        <v>577</v>
      </c>
      <c r="T2699" s="2">
        <v>0</v>
      </c>
      <c r="U2699" s="2">
        <v>0</v>
      </c>
      <c r="V2699" s="2">
        <v>0</v>
      </c>
      <c r="W2699" s="8" t="s">
        <v>577</v>
      </c>
      <c r="X2699" s="2">
        <v>0</v>
      </c>
      <c r="Y2699" s="2">
        <v>0.11</v>
      </c>
      <c r="Z2699" s="2">
        <v>0.1</v>
      </c>
      <c r="AA2699" s="2">
        <v>100</v>
      </c>
      <c r="AB2699" s="2">
        <v>13.88</v>
      </c>
      <c r="AC2699" s="2">
        <v>0.33</v>
      </c>
      <c r="AD2699" s="2">
        <v>0.5</v>
      </c>
      <c r="AE2699" s="2">
        <v>62.9</v>
      </c>
      <c r="AF2699" s="2">
        <v>47.093200000000003</v>
      </c>
      <c r="AG2699" s="20">
        <v>0.04</v>
      </c>
      <c r="AH2699" s="20">
        <v>0.1</v>
      </c>
      <c r="AI2699" s="20">
        <v>50.6</v>
      </c>
      <c r="AJ2699" s="20">
        <v>8.8211999999999993</v>
      </c>
      <c r="AK2699" s="18">
        <v>0.23</v>
      </c>
      <c r="AL2699" s="18">
        <v>0.3</v>
      </c>
      <c r="AM2699" s="18">
        <v>73.2</v>
      </c>
      <c r="AN2699" s="18">
        <v>52.152000000000001</v>
      </c>
      <c r="AO2699" s="2">
        <v>0.1</v>
      </c>
      <c r="AP2699" s="2">
        <v>0.1</v>
      </c>
      <c r="AQ2699" s="2">
        <v>100</v>
      </c>
      <c r="AR2699" s="2">
        <v>4.5133999999999999</v>
      </c>
      <c r="AS2699" s="2">
        <v>0.15</v>
      </c>
      <c r="AT2699" s="2">
        <v>0.1</v>
      </c>
      <c r="AU2699" s="2">
        <v>100</v>
      </c>
      <c r="AV2699" s="2">
        <v>13.88</v>
      </c>
      <c r="AW2699" s="2">
        <v>0.31</v>
      </c>
      <c r="AX2699" s="2">
        <v>0.5</v>
      </c>
      <c r="AY2699" s="2">
        <v>66.7</v>
      </c>
      <c r="AZ2699" s="2">
        <v>38.271900000000002</v>
      </c>
      <c r="BA2699" s="2">
        <v>0.03</v>
      </c>
      <c r="BB2699" s="2">
        <v>0.1</v>
      </c>
      <c r="BC2699" s="2">
        <v>33.299999999999997</v>
      </c>
      <c r="BD2699" s="2">
        <v>4.3079000000000001</v>
      </c>
      <c r="BE2699" s="4" t="str">
        <f t="shared" si="422"/>
        <v>NO APLICA</v>
      </c>
      <c r="BF2699" s="4">
        <f t="shared" si="423"/>
        <v>0.1938</v>
      </c>
      <c r="BG2699">
        <f t="shared" si="424"/>
        <v>0.1</v>
      </c>
      <c r="BH2699">
        <f t="shared" si="425"/>
        <v>0.15</v>
      </c>
      <c r="BI2699">
        <f t="shared" si="426"/>
        <v>0.31</v>
      </c>
      <c r="BJ2699">
        <f t="shared" si="427"/>
        <v>0.23</v>
      </c>
      <c r="BK2699">
        <f t="shared" si="428"/>
        <v>0.04</v>
      </c>
      <c r="BL2699">
        <f t="shared" si="429"/>
        <v>41.219999999999857</v>
      </c>
    </row>
    <row r="2700" spans="1:64" x14ac:dyDescent="0.2">
      <c r="A2700" s="1">
        <v>2698</v>
      </c>
      <c r="B2700" s="7" t="s">
        <v>2</v>
      </c>
      <c r="C2700" s="3">
        <v>40014</v>
      </c>
      <c r="D2700" s="4" t="s">
        <v>627</v>
      </c>
      <c r="E2700" s="4" t="s">
        <v>164</v>
      </c>
      <c r="F2700" s="5" t="str">
        <f t="shared" si="420"/>
        <v>L</v>
      </c>
      <c r="G2700" s="6">
        <v>0.87361111111111101</v>
      </c>
      <c r="H2700" s="6">
        <v>0.91388888888888886</v>
      </c>
      <c r="I2700" s="85">
        <f t="shared" si="421"/>
        <v>58.000000000000114</v>
      </c>
      <c r="J2700" s="86">
        <f>I2700*Segmentos!$D$7*(AH2700%)*IF(ISNUMBER(AI2700),AI2700%,0)</f>
        <v>1064416.0000000021</v>
      </c>
      <c r="K2700" s="86">
        <f>I2700*Segmentos!$D$7*(AL2700%)*IF(ISNUMBER(AM2700),AM2700%,0)</f>
        <v>1428192.0000000028</v>
      </c>
      <c r="L2700" s="4"/>
      <c r="M2700" s="2">
        <v>5.41</v>
      </c>
      <c r="N2700" s="2">
        <v>17</v>
      </c>
      <c r="O2700" s="2">
        <v>31.8</v>
      </c>
      <c r="P2700" s="2">
        <v>82.882099999999994</v>
      </c>
      <c r="Q2700" s="2">
        <v>3.99</v>
      </c>
      <c r="R2700" s="2">
        <v>11</v>
      </c>
      <c r="S2700" s="2">
        <v>36.4</v>
      </c>
      <c r="T2700" s="2">
        <v>10.194599999999999</v>
      </c>
      <c r="U2700" s="2">
        <v>5.58</v>
      </c>
      <c r="V2700" s="2">
        <v>20.7</v>
      </c>
      <c r="W2700" s="2">
        <v>27</v>
      </c>
      <c r="X2700" s="2">
        <v>17.901599999999998</v>
      </c>
      <c r="Y2700" s="2">
        <v>5.38</v>
      </c>
      <c r="Z2700" s="2">
        <v>19.5</v>
      </c>
      <c r="AA2700" s="2">
        <v>27.6</v>
      </c>
      <c r="AB2700" s="2">
        <v>24.331299999999999</v>
      </c>
      <c r="AC2700" s="2">
        <v>6.06</v>
      </c>
      <c r="AD2700" s="2">
        <v>15.5</v>
      </c>
      <c r="AE2700" s="2">
        <v>39.1</v>
      </c>
      <c r="AF2700" s="2">
        <v>30.454499999999999</v>
      </c>
      <c r="AG2700" s="20">
        <v>4.58</v>
      </c>
      <c r="AH2700" s="20">
        <v>14.8</v>
      </c>
      <c r="AI2700" s="20">
        <v>31</v>
      </c>
      <c r="AJ2700" s="20">
        <v>33.2941</v>
      </c>
      <c r="AK2700" s="18">
        <v>6.16</v>
      </c>
      <c r="AL2700" s="18">
        <v>19</v>
      </c>
      <c r="AM2700" s="18">
        <v>32.4</v>
      </c>
      <c r="AN2700" s="18">
        <v>49.588000000000001</v>
      </c>
      <c r="AO2700" s="2">
        <v>5.04</v>
      </c>
      <c r="AP2700" s="2">
        <v>13.6</v>
      </c>
      <c r="AQ2700" s="2">
        <v>37</v>
      </c>
      <c r="AR2700" s="2">
        <v>8.4283999999999999</v>
      </c>
      <c r="AS2700" s="2">
        <v>7.81</v>
      </c>
      <c r="AT2700" s="2">
        <v>21.5</v>
      </c>
      <c r="AU2700" s="2">
        <v>36.4</v>
      </c>
      <c r="AV2700" s="2">
        <v>26.351299999999998</v>
      </c>
      <c r="AW2700" s="2">
        <v>6.09</v>
      </c>
      <c r="AX2700" s="2">
        <v>18.5</v>
      </c>
      <c r="AY2700" s="2">
        <v>32.799999999999997</v>
      </c>
      <c r="AZ2700" s="2">
        <v>26.799700000000001</v>
      </c>
      <c r="BA2700" s="2">
        <v>3.63</v>
      </c>
      <c r="BB2700" s="2">
        <v>14.2</v>
      </c>
      <c r="BC2700" s="2">
        <v>25.5</v>
      </c>
      <c r="BD2700" s="2">
        <v>21.302700000000002</v>
      </c>
      <c r="BE2700" s="4" t="str">
        <f t="shared" si="422"/>
        <v>NO APLICA</v>
      </c>
      <c r="BF2700" s="4">
        <f t="shared" si="423"/>
        <v>6.5605999999999991</v>
      </c>
      <c r="BG2700">
        <f t="shared" si="424"/>
        <v>5.04</v>
      </c>
      <c r="BH2700">
        <f t="shared" si="425"/>
        <v>7.81</v>
      </c>
      <c r="BI2700">
        <f t="shared" si="426"/>
        <v>6.09</v>
      </c>
      <c r="BJ2700">
        <f t="shared" si="427"/>
        <v>6.16</v>
      </c>
      <c r="BK2700">
        <f t="shared" si="428"/>
        <v>4.58</v>
      </c>
      <c r="BL2700">
        <f t="shared" si="429"/>
        <v>31354.800000000061</v>
      </c>
    </row>
    <row r="2701" spans="1:64" x14ac:dyDescent="0.2">
      <c r="A2701" s="1">
        <v>2699</v>
      </c>
      <c r="B2701" s="7" t="s">
        <v>16</v>
      </c>
      <c r="C2701" s="3">
        <v>40014</v>
      </c>
      <c r="D2701" s="4" t="s">
        <v>626</v>
      </c>
      <c r="E2701" s="4" t="s">
        <v>166</v>
      </c>
      <c r="F2701" s="5" t="str">
        <f t="shared" si="420"/>
        <v>L</v>
      </c>
      <c r="G2701" s="6">
        <v>0.91388888888888886</v>
      </c>
      <c r="H2701" s="6">
        <v>0.91736111111111107</v>
      </c>
      <c r="I2701" s="85">
        <f t="shared" si="421"/>
        <v>4.9999999999999822</v>
      </c>
      <c r="J2701" s="86">
        <f>I2701*Segmentos!$D$7*(AH2701%)*IF(ISNUMBER(AI2701),AI2701%,0)</f>
        <v>238271.99999999913</v>
      </c>
      <c r="K2701" s="86">
        <f>I2701*Segmentos!$D$7*(AL2701%)*IF(ISNUMBER(AM2701),AM2701%,0)</f>
        <v>376655.99999999866</v>
      </c>
      <c r="L2701" s="4"/>
      <c r="M2701" s="2">
        <v>15.55</v>
      </c>
      <c r="N2701" s="2">
        <v>18.899999999999999</v>
      </c>
      <c r="O2701" s="2">
        <v>82.2</v>
      </c>
      <c r="P2701" s="2">
        <v>84.593000000000004</v>
      </c>
      <c r="Q2701" s="2">
        <v>10.09</v>
      </c>
      <c r="R2701" s="2">
        <v>12.3</v>
      </c>
      <c r="S2701" s="2">
        <v>81.900000000000006</v>
      </c>
      <c r="T2701" s="2">
        <v>9.1533999999999995</v>
      </c>
      <c r="U2701" s="2">
        <v>12.34</v>
      </c>
      <c r="V2701" s="2">
        <v>15.3</v>
      </c>
      <c r="W2701" s="2">
        <v>80.400000000000006</v>
      </c>
      <c r="X2701" s="2">
        <v>14.069699999999999</v>
      </c>
      <c r="Y2701" s="2">
        <v>15.54</v>
      </c>
      <c r="Z2701" s="2">
        <v>19.8</v>
      </c>
      <c r="AA2701" s="2">
        <v>78.5</v>
      </c>
      <c r="AB2701" s="2">
        <v>24.952400000000001</v>
      </c>
      <c r="AC2701" s="2">
        <v>20.39</v>
      </c>
      <c r="AD2701" s="2">
        <v>23.8</v>
      </c>
      <c r="AE2701" s="2">
        <v>85.9</v>
      </c>
      <c r="AF2701" s="2">
        <v>36.417499999999997</v>
      </c>
      <c r="AG2701" s="20">
        <v>11.88</v>
      </c>
      <c r="AH2701" s="20">
        <v>14.6</v>
      </c>
      <c r="AI2701" s="20">
        <v>81.599999999999994</v>
      </c>
      <c r="AJ2701" s="20">
        <v>30.669599999999999</v>
      </c>
      <c r="AK2701" s="18">
        <v>18.86</v>
      </c>
      <c r="AL2701" s="18">
        <v>22.8</v>
      </c>
      <c r="AM2701" s="18">
        <v>82.6</v>
      </c>
      <c r="AN2701" s="18">
        <v>53.923499999999997</v>
      </c>
      <c r="AO2701" s="2">
        <v>11.92</v>
      </c>
      <c r="AP2701" s="2">
        <v>15.5</v>
      </c>
      <c r="AQ2701" s="2">
        <v>76.900000000000006</v>
      </c>
      <c r="AR2701" s="2">
        <v>7.0877999999999997</v>
      </c>
      <c r="AS2701" s="2">
        <v>16.489999999999998</v>
      </c>
      <c r="AT2701" s="2">
        <v>19.8</v>
      </c>
      <c r="AU2701" s="2">
        <v>83.2</v>
      </c>
      <c r="AV2701" s="2">
        <v>19.753</v>
      </c>
      <c r="AW2701" s="2">
        <v>15.08</v>
      </c>
      <c r="AX2701" s="2">
        <v>18.8</v>
      </c>
      <c r="AY2701" s="2">
        <v>80.400000000000006</v>
      </c>
      <c r="AZ2701" s="2">
        <v>23.5898</v>
      </c>
      <c r="BA2701" s="2">
        <v>16.399999999999999</v>
      </c>
      <c r="BB2701" s="2">
        <v>19.5</v>
      </c>
      <c r="BC2701" s="2">
        <v>84.2</v>
      </c>
      <c r="BD2701" s="2">
        <v>34.162500000000001</v>
      </c>
      <c r="BE2701" s="4" t="str">
        <f t="shared" si="422"/>
        <v>NO APLICA</v>
      </c>
      <c r="BF2701" s="4">
        <f t="shared" si="423"/>
        <v>15.921599999999998</v>
      </c>
      <c r="BG2701">
        <f t="shared" si="424"/>
        <v>11.92</v>
      </c>
      <c r="BH2701">
        <f t="shared" si="425"/>
        <v>16.489999999999998</v>
      </c>
      <c r="BI2701">
        <f t="shared" si="426"/>
        <v>16.399999999999999</v>
      </c>
      <c r="BJ2701">
        <f t="shared" si="427"/>
        <v>18.86</v>
      </c>
      <c r="BK2701">
        <f t="shared" si="428"/>
        <v>11.88</v>
      </c>
      <c r="BL2701">
        <f t="shared" si="429"/>
        <v>7767.8999999999724</v>
      </c>
    </row>
    <row r="2702" spans="1:64" x14ac:dyDescent="0.2">
      <c r="A2702" s="1">
        <v>2700</v>
      </c>
      <c r="B2702" s="7" t="s">
        <v>22</v>
      </c>
      <c r="C2702" s="3">
        <v>40014</v>
      </c>
      <c r="D2702" s="4" t="s">
        <v>629</v>
      </c>
      <c r="E2702" s="4" t="s">
        <v>164</v>
      </c>
      <c r="F2702" s="5" t="str">
        <f t="shared" si="420"/>
        <v>L</v>
      </c>
      <c r="G2702" s="6">
        <v>0.83263888888888893</v>
      </c>
      <c r="H2702" s="6">
        <v>0.87430555555555556</v>
      </c>
      <c r="I2702" s="85">
        <f t="shared" si="421"/>
        <v>59.999999999999943</v>
      </c>
      <c r="J2702" s="86">
        <f>I2702*Segmentos!$D$7*(AH2702%)*IF(ISNUMBER(AI2702),AI2702%,0)</f>
        <v>413135.99999999965</v>
      </c>
      <c r="K2702" s="86">
        <f>I2702*Segmentos!$D$7*(AL2702%)*IF(ISNUMBER(AM2702),AM2702%,0)</f>
        <v>298847.99999999977</v>
      </c>
      <c r="L2702" s="4"/>
      <c r="M2702" s="2">
        <v>1.46</v>
      </c>
      <c r="N2702" s="2">
        <v>5</v>
      </c>
      <c r="O2702" s="2">
        <v>29.3</v>
      </c>
      <c r="P2702" s="2">
        <v>99.156899999999993</v>
      </c>
      <c r="Q2702" s="2">
        <v>0.24</v>
      </c>
      <c r="R2702" s="2">
        <v>1.2</v>
      </c>
      <c r="S2702" s="2">
        <v>20.5</v>
      </c>
      <c r="T2702" s="2">
        <v>2.7294</v>
      </c>
      <c r="U2702" s="2">
        <v>0.31</v>
      </c>
      <c r="V2702" s="2">
        <v>2.2000000000000002</v>
      </c>
      <c r="W2702" s="2">
        <v>14.4</v>
      </c>
      <c r="X2702" s="2">
        <v>4.4131999999999998</v>
      </c>
      <c r="Y2702" s="2">
        <v>0.48</v>
      </c>
      <c r="Z2702" s="2">
        <v>3.8</v>
      </c>
      <c r="AA2702" s="2">
        <v>12.7</v>
      </c>
      <c r="AB2702" s="2">
        <v>9.6292000000000009</v>
      </c>
      <c r="AC2702" s="2">
        <v>3.69</v>
      </c>
      <c r="AD2702" s="2">
        <v>9.8000000000000007</v>
      </c>
      <c r="AE2702" s="2">
        <v>37.700000000000003</v>
      </c>
      <c r="AF2702" s="2">
        <v>82.385099999999994</v>
      </c>
      <c r="AG2702" s="20">
        <v>1.71</v>
      </c>
      <c r="AH2702" s="20">
        <v>5.7</v>
      </c>
      <c r="AI2702" s="20">
        <v>30.2</v>
      </c>
      <c r="AJ2702" s="20">
        <v>55.0471</v>
      </c>
      <c r="AK2702" s="18">
        <v>1.24</v>
      </c>
      <c r="AL2702" s="18">
        <v>4.4000000000000004</v>
      </c>
      <c r="AM2702" s="18">
        <v>28.3</v>
      </c>
      <c r="AN2702" s="18">
        <v>44.109900000000003</v>
      </c>
      <c r="AO2702" s="2">
        <v>2.13</v>
      </c>
      <c r="AP2702" s="2">
        <v>5.4</v>
      </c>
      <c r="AQ2702" s="2">
        <v>39.5</v>
      </c>
      <c r="AR2702" s="2">
        <v>15.8028</v>
      </c>
      <c r="AS2702" s="2">
        <v>0.55000000000000004</v>
      </c>
      <c r="AT2702" s="2">
        <v>2.7</v>
      </c>
      <c r="AU2702" s="2">
        <v>20</v>
      </c>
      <c r="AV2702" s="2">
        <v>8.1849000000000007</v>
      </c>
      <c r="AW2702" s="2">
        <v>1.63</v>
      </c>
      <c r="AX2702" s="2">
        <v>4.7</v>
      </c>
      <c r="AY2702" s="2">
        <v>34.799999999999997</v>
      </c>
      <c r="AZ2702" s="2">
        <v>31.7559</v>
      </c>
      <c r="BA2702" s="2">
        <v>1.67</v>
      </c>
      <c r="BB2702" s="2">
        <v>6.4</v>
      </c>
      <c r="BC2702" s="2">
        <v>26.1</v>
      </c>
      <c r="BD2702" s="2">
        <v>43.413400000000003</v>
      </c>
      <c r="BE2702" s="4" t="str">
        <f t="shared" si="422"/>
        <v>NO APLICA</v>
      </c>
      <c r="BF2702" s="4">
        <f t="shared" si="423"/>
        <v>1.2196</v>
      </c>
      <c r="BG2702">
        <f t="shared" si="424"/>
        <v>2.13</v>
      </c>
      <c r="BH2702">
        <f t="shared" si="425"/>
        <v>0.55000000000000004</v>
      </c>
      <c r="BI2702">
        <f t="shared" si="426"/>
        <v>1.67</v>
      </c>
      <c r="BJ2702">
        <f t="shared" si="427"/>
        <v>1.24</v>
      </c>
      <c r="BK2702">
        <f t="shared" si="428"/>
        <v>1.71</v>
      </c>
      <c r="BL2702">
        <f t="shared" si="429"/>
        <v>8789.9999999999927</v>
      </c>
    </row>
    <row r="2703" spans="1:64" x14ac:dyDescent="0.2">
      <c r="A2703" s="1">
        <v>2701</v>
      </c>
      <c r="B2703" s="7" t="s">
        <v>4</v>
      </c>
      <c r="C2703" s="3">
        <v>40014</v>
      </c>
      <c r="D2703" s="4" t="s">
        <v>3</v>
      </c>
      <c r="E2703" s="4" t="s">
        <v>165</v>
      </c>
      <c r="F2703" s="5" t="str">
        <f t="shared" si="420"/>
        <v>L</v>
      </c>
      <c r="G2703" s="6">
        <v>0.77083333333333337</v>
      </c>
      <c r="H2703" s="6">
        <v>0.87361111111111101</v>
      </c>
      <c r="I2703" s="85">
        <f t="shared" si="421"/>
        <v>147.9999999999998</v>
      </c>
      <c r="J2703" s="86">
        <f>I2703*Segmentos!$D$7*(AH2703%)*IF(ISNUMBER(AI2703),AI2703%,0)</f>
        <v>1166831.9999999984</v>
      </c>
      <c r="K2703" s="86">
        <f>I2703*Segmentos!$D$7*(AL2703%)*IF(ISNUMBER(AM2703),AM2703%,0)</f>
        <v>1858879.9999999974</v>
      </c>
      <c r="L2703" s="4"/>
      <c r="M2703" s="2">
        <v>2.59</v>
      </c>
      <c r="N2703" s="2">
        <v>14.6</v>
      </c>
      <c r="O2703" s="2">
        <v>17.7</v>
      </c>
      <c r="P2703" s="2">
        <v>62.904800000000002</v>
      </c>
      <c r="Q2703" s="2">
        <v>3.39</v>
      </c>
      <c r="R2703" s="2">
        <v>15.2</v>
      </c>
      <c r="S2703" s="2">
        <v>22.3</v>
      </c>
      <c r="T2703" s="2">
        <v>13.7454</v>
      </c>
      <c r="U2703" s="2">
        <v>2.83</v>
      </c>
      <c r="V2703" s="2">
        <v>17.600000000000001</v>
      </c>
      <c r="W2703" s="2">
        <v>16.100000000000001</v>
      </c>
      <c r="X2703" s="2">
        <v>14.418200000000001</v>
      </c>
      <c r="Y2703" s="2">
        <v>2.96</v>
      </c>
      <c r="Z2703" s="2">
        <v>15.9</v>
      </c>
      <c r="AA2703" s="2">
        <v>18.600000000000001</v>
      </c>
      <c r="AB2703" s="2">
        <v>21.276499999999999</v>
      </c>
      <c r="AC2703" s="2">
        <v>1.69</v>
      </c>
      <c r="AD2703" s="2">
        <v>11.3</v>
      </c>
      <c r="AE2703" s="2">
        <v>14.9</v>
      </c>
      <c r="AF2703" s="2">
        <v>13.464600000000001</v>
      </c>
      <c r="AG2703" s="20">
        <v>1.96</v>
      </c>
      <c r="AH2703" s="20">
        <v>13.5</v>
      </c>
      <c r="AI2703" s="20">
        <v>14.6</v>
      </c>
      <c r="AJ2703" s="20">
        <v>22.6496</v>
      </c>
      <c r="AK2703" s="18">
        <v>3.15</v>
      </c>
      <c r="AL2703" s="18">
        <v>15.7</v>
      </c>
      <c r="AM2703" s="18">
        <v>20</v>
      </c>
      <c r="AN2703" s="18">
        <v>40.255200000000002</v>
      </c>
      <c r="AO2703" s="2">
        <v>1.7</v>
      </c>
      <c r="AP2703" s="2">
        <v>9.4</v>
      </c>
      <c r="AQ2703" s="2">
        <v>18</v>
      </c>
      <c r="AR2703" s="2">
        <v>4.5087999999999999</v>
      </c>
      <c r="AS2703" s="2">
        <v>2.4</v>
      </c>
      <c r="AT2703" s="2">
        <v>12.7</v>
      </c>
      <c r="AU2703" s="2">
        <v>19</v>
      </c>
      <c r="AV2703" s="2">
        <v>12.8689</v>
      </c>
      <c r="AW2703" s="2">
        <v>3.26</v>
      </c>
      <c r="AX2703" s="2">
        <v>16.100000000000001</v>
      </c>
      <c r="AY2703" s="2">
        <v>20.3</v>
      </c>
      <c r="AZ2703" s="2">
        <v>22.833100000000002</v>
      </c>
      <c r="BA2703" s="2">
        <v>2.44</v>
      </c>
      <c r="BB2703" s="2">
        <v>16.2</v>
      </c>
      <c r="BC2703" s="2">
        <v>15.1</v>
      </c>
      <c r="BD2703" s="2">
        <v>22.693999999999999</v>
      </c>
      <c r="BE2703" s="4" t="str">
        <f t="shared" si="422"/>
        <v>ABURRIDO</v>
      </c>
      <c r="BF2703" s="4">
        <f t="shared" si="423"/>
        <v>2.6428000000000003</v>
      </c>
      <c r="BG2703">
        <f t="shared" si="424"/>
        <v>1.7</v>
      </c>
      <c r="BH2703">
        <f t="shared" si="425"/>
        <v>2.4</v>
      </c>
      <c r="BI2703">
        <f t="shared" si="426"/>
        <v>3.26</v>
      </c>
      <c r="BJ2703">
        <f t="shared" si="427"/>
        <v>3.15</v>
      </c>
      <c r="BK2703">
        <f t="shared" si="428"/>
        <v>1.96</v>
      </c>
      <c r="BL2703">
        <f t="shared" si="429"/>
        <v>38246.159999999945</v>
      </c>
    </row>
    <row r="2704" spans="1:64" x14ac:dyDescent="0.2">
      <c r="A2704" s="1">
        <v>2702</v>
      </c>
      <c r="B2704" s="7" t="s">
        <v>150</v>
      </c>
      <c r="C2704" s="3">
        <v>40015</v>
      </c>
      <c r="D2704" s="4" t="s">
        <v>627</v>
      </c>
      <c r="E2704" s="4" t="s">
        <v>174</v>
      </c>
      <c r="F2704" s="5" t="str">
        <f t="shared" si="420"/>
        <v>M</v>
      </c>
      <c r="G2704" s="6">
        <v>0.9159722222222223</v>
      </c>
      <c r="H2704" s="6">
        <v>0.94236111111111109</v>
      </c>
      <c r="I2704" s="85">
        <f t="shared" si="421"/>
        <v>37.999999999999865</v>
      </c>
      <c r="J2704" s="86">
        <f>I2704*Segmentos!$D$7*(AH2704%)*IF(ISNUMBER(AI2704),AI2704%,0)</f>
        <v>768891.99999999721</v>
      </c>
      <c r="K2704" s="86">
        <f>I2704*Segmentos!$D$7*(AL2704%)*IF(ISNUMBER(AM2704),AM2704%,0)</f>
        <v>1172527.9999999958</v>
      </c>
      <c r="L2704" s="4"/>
      <c r="M2704" s="2">
        <v>6.45</v>
      </c>
      <c r="N2704" s="2">
        <v>17.100000000000001</v>
      </c>
      <c r="O2704" s="2">
        <v>37.6</v>
      </c>
      <c r="P2704" s="2">
        <v>83.652500000000003</v>
      </c>
      <c r="Q2704" s="2">
        <v>5.91</v>
      </c>
      <c r="R2704" s="2">
        <v>14.5</v>
      </c>
      <c r="S2704" s="2">
        <v>40.6</v>
      </c>
      <c r="T2704" s="2">
        <v>12.7775</v>
      </c>
      <c r="U2704" s="2">
        <v>6.68</v>
      </c>
      <c r="V2704" s="2">
        <v>20.3</v>
      </c>
      <c r="W2704" s="2">
        <v>33</v>
      </c>
      <c r="X2704" s="2">
        <v>18.1678</v>
      </c>
      <c r="Y2704" s="2">
        <v>5.05</v>
      </c>
      <c r="Z2704" s="2">
        <v>16.2</v>
      </c>
      <c r="AA2704" s="2">
        <v>31.2</v>
      </c>
      <c r="AB2704" s="2">
        <v>19.319800000000001</v>
      </c>
      <c r="AC2704" s="2">
        <v>7.85</v>
      </c>
      <c r="AD2704" s="2">
        <v>17.3</v>
      </c>
      <c r="AE2704" s="2">
        <v>45.3</v>
      </c>
      <c r="AF2704" s="2">
        <v>33.3874</v>
      </c>
      <c r="AG2704" s="20">
        <v>5.0599999999999996</v>
      </c>
      <c r="AH2704" s="20">
        <v>15.1</v>
      </c>
      <c r="AI2704" s="20">
        <v>33.5</v>
      </c>
      <c r="AJ2704" s="20">
        <v>31.097300000000001</v>
      </c>
      <c r="AK2704" s="18">
        <v>7.71</v>
      </c>
      <c r="AL2704" s="18">
        <v>19</v>
      </c>
      <c r="AM2704" s="18">
        <v>40.6</v>
      </c>
      <c r="AN2704" s="18">
        <v>52.555100000000003</v>
      </c>
      <c r="AO2704" s="2">
        <v>4.6100000000000003</v>
      </c>
      <c r="AP2704" s="2">
        <v>13.8</v>
      </c>
      <c r="AQ2704" s="2">
        <v>33.5</v>
      </c>
      <c r="AR2704" s="2">
        <v>6.5369999999999999</v>
      </c>
      <c r="AS2704" s="2">
        <v>7.14</v>
      </c>
      <c r="AT2704" s="2">
        <v>18.3</v>
      </c>
      <c r="AU2704" s="2">
        <v>39.1</v>
      </c>
      <c r="AV2704" s="2">
        <v>20.3855</v>
      </c>
      <c r="AW2704" s="2">
        <v>6.13</v>
      </c>
      <c r="AX2704" s="2">
        <v>18.399999999999999</v>
      </c>
      <c r="AY2704" s="2">
        <v>33.299999999999997</v>
      </c>
      <c r="AZ2704" s="2">
        <v>22.834199999999999</v>
      </c>
      <c r="BA2704" s="2">
        <v>6.83</v>
      </c>
      <c r="BB2704" s="2">
        <v>16.5</v>
      </c>
      <c r="BC2704" s="2">
        <v>41.3</v>
      </c>
      <c r="BD2704" s="2">
        <v>33.895800000000001</v>
      </c>
      <c r="BE2704" s="4" t="str">
        <f t="shared" si="422"/>
        <v>NO APLICA</v>
      </c>
      <c r="BF2704" s="4">
        <f t="shared" si="423"/>
        <v>6.6960000000000006</v>
      </c>
      <c r="BG2704">
        <f t="shared" si="424"/>
        <v>4.6100000000000003</v>
      </c>
      <c r="BH2704">
        <f t="shared" si="425"/>
        <v>7.14</v>
      </c>
      <c r="BI2704">
        <f t="shared" si="426"/>
        <v>6.83</v>
      </c>
      <c r="BJ2704">
        <f t="shared" si="427"/>
        <v>7.71</v>
      </c>
      <c r="BK2704">
        <f t="shared" si="428"/>
        <v>5.0599999999999996</v>
      </c>
      <c r="BL2704">
        <f t="shared" si="429"/>
        <v>24432.47999999992</v>
      </c>
    </row>
    <row r="2705" spans="1:64" x14ac:dyDescent="0.2">
      <c r="A2705" s="1">
        <v>2703</v>
      </c>
      <c r="B2705" s="7" t="s">
        <v>15</v>
      </c>
      <c r="C2705" s="3">
        <v>40015</v>
      </c>
      <c r="D2705" s="4" t="s">
        <v>626</v>
      </c>
      <c r="E2705" s="4" t="s">
        <v>164</v>
      </c>
      <c r="F2705" s="5" t="str">
        <f t="shared" si="420"/>
        <v>M</v>
      </c>
      <c r="G2705" s="6">
        <v>0.875</v>
      </c>
      <c r="H2705" s="6">
        <v>0.91388888888888886</v>
      </c>
      <c r="I2705" s="85">
        <f t="shared" si="421"/>
        <v>55.999999999999957</v>
      </c>
      <c r="J2705" s="86">
        <f>I2705*Segmentos!$D$7*(AH2705%)*IF(ISNUMBER(AI2705),AI2705%,0)</f>
        <v>2453023.9999999981</v>
      </c>
      <c r="K2705" s="86">
        <f>I2705*Segmentos!$D$7*(AL2705%)*IF(ISNUMBER(AM2705),AM2705%,0)</f>
        <v>3081052.799999997</v>
      </c>
      <c r="L2705" s="4"/>
      <c r="M2705" s="2">
        <v>12.43</v>
      </c>
      <c r="N2705" s="2">
        <v>25.8</v>
      </c>
      <c r="O2705" s="2">
        <v>48.1</v>
      </c>
      <c r="P2705" s="2">
        <v>87.596199999999996</v>
      </c>
      <c r="Q2705" s="2">
        <v>8.01</v>
      </c>
      <c r="R2705" s="2">
        <v>20.7</v>
      </c>
      <c r="S2705" s="2">
        <v>38.700000000000003</v>
      </c>
      <c r="T2705" s="2">
        <v>9.4228000000000005</v>
      </c>
      <c r="U2705" s="2">
        <v>10.3</v>
      </c>
      <c r="V2705" s="2">
        <v>22.6</v>
      </c>
      <c r="W2705" s="2">
        <v>45.6</v>
      </c>
      <c r="X2705" s="2">
        <v>15.2248</v>
      </c>
      <c r="Y2705" s="2">
        <v>11.03</v>
      </c>
      <c r="Z2705" s="2">
        <v>25.4</v>
      </c>
      <c r="AA2705" s="2">
        <v>43.5</v>
      </c>
      <c r="AB2705" s="2">
        <v>22.965299999999999</v>
      </c>
      <c r="AC2705" s="2">
        <v>17.28</v>
      </c>
      <c r="AD2705" s="2">
        <v>30.9</v>
      </c>
      <c r="AE2705" s="2">
        <v>55.9</v>
      </c>
      <c r="AF2705" s="2">
        <v>39.9833</v>
      </c>
      <c r="AG2705" s="20">
        <v>10.95</v>
      </c>
      <c r="AH2705" s="20">
        <v>23.5</v>
      </c>
      <c r="AI2705" s="20">
        <v>46.6</v>
      </c>
      <c r="AJ2705" s="20">
        <v>36.622799999999998</v>
      </c>
      <c r="AK2705" s="18">
        <v>13.76</v>
      </c>
      <c r="AL2705" s="18">
        <v>27.9</v>
      </c>
      <c r="AM2705" s="18">
        <v>49.3</v>
      </c>
      <c r="AN2705" s="18">
        <v>50.973399999999998</v>
      </c>
      <c r="AO2705" s="2">
        <v>8.31</v>
      </c>
      <c r="AP2705" s="2">
        <v>20.6</v>
      </c>
      <c r="AQ2705" s="2">
        <v>40.299999999999997</v>
      </c>
      <c r="AR2705" s="2">
        <v>6.4032</v>
      </c>
      <c r="AS2705" s="2">
        <v>10.52</v>
      </c>
      <c r="AT2705" s="2">
        <v>24.1</v>
      </c>
      <c r="AU2705" s="2">
        <v>43.6</v>
      </c>
      <c r="AV2705" s="2">
        <v>16.332100000000001</v>
      </c>
      <c r="AW2705" s="2">
        <v>14.49</v>
      </c>
      <c r="AX2705" s="2">
        <v>27.5</v>
      </c>
      <c r="AY2705" s="2">
        <v>52.8</v>
      </c>
      <c r="AZ2705" s="2">
        <v>29.372199999999999</v>
      </c>
      <c r="BA2705" s="2">
        <v>13.15</v>
      </c>
      <c r="BB2705" s="2">
        <v>27</v>
      </c>
      <c r="BC2705" s="2">
        <v>48.7</v>
      </c>
      <c r="BD2705" s="2">
        <v>35.488799999999998</v>
      </c>
      <c r="BE2705" s="4" t="str">
        <f t="shared" si="422"/>
        <v>NO APLICA</v>
      </c>
      <c r="BF2705" s="4">
        <f t="shared" si="423"/>
        <v>11.9132</v>
      </c>
      <c r="BG2705">
        <f t="shared" si="424"/>
        <v>8.31</v>
      </c>
      <c r="BH2705">
        <f t="shared" si="425"/>
        <v>10.52</v>
      </c>
      <c r="BI2705">
        <f t="shared" si="426"/>
        <v>14.49</v>
      </c>
      <c r="BJ2705">
        <f t="shared" si="427"/>
        <v>13.76</v>
      </c>
      <c r="BK2705">
        <f t="shared" si="428"/>
        <v>10.95</v>
      </c>
      <c r="BL2705">
        <f t="shared" si="429"/>
        <v>69494.879999999961</v>
      </c>
    </row>
    <row r="2706" spans="1:64" x14ac:dyDescent="0.2">
      <c r="A2706" s="1">
        <v>2704</v>
      </c>
      <c r="B2706" s="7" t="s">
        <v>118</v>
      </c>
      <c r="C2706" s="3">
        <v>40015</v>
      </c>
      <c r="D2706" s="4" t="s">
        <v>8</v>
      </c>
      <c r="E2706" s="4" t="s">
        <v>166</v>
      </c>
      <c r="F2706" s="5" t="str">
        <f t="shared" si="420"/>
        <v>M</v>
      </c>
      <c r="G2706" s="6">
        <v>0.91805555555555562</v>
      </c>
      <c r="H2706" s="6">
        <v>0.99444444444444446</v>
      </c>
      <c r="I2706" s="85">
        <f t="shared" si="421"/>
        <v>109.99999999999993</v>
      </c>
      <c r="J2706" s="86">
        <f>I2706*Segmentos!$D$7*(AH2706%)*IF(ISNUMBER(AI2706),AI2706%,0)</f>
        <v>1697475.9999999991</v>
      </c>
      <c r="K2706" s="86">
        <f>I2706*Segmentos!$D$7*(AL2706%)*IF(ISNUMBER(AM2706),AM2706%,0)</f>
        <v>2111823.9999999981</v>
      </c>
      <c r="L2706" s="4"/>
      <c r="M2706" s="2">
        <v>4.3600000000000003</v>
      </c>
      <c r="N2706" s="2">
        <v>17.100000000000001</v>
      </c>
      <c r="O2706" s="2">
        <v>25.5</v>
      </c>
      <c r="P2706" s="2">
        <v>89.507300000000001</v>
      </c>
      <c r="Q2706" s="2">
        <v>2.86</v>
      </c>
      <c r="R2706" s="2">
        <v>11.7</v>
      </c>
      <c r="S2706" s="2">
        <v>24.4</v>
      </c>
      <c r="T2706" s="2">
        <v>9.8141999999999996</v>
      </c>
      <c r="U2706" s="2">
        <v>3.52</v>
      </c>
      <c r="V2706" s="2">
        <v>14.7</v>
      </c>
      <c r="W2706" s="2">
        <v>24</v>
      </c>
      <c r="X2706" s="2">
        <v>15.186</v>
      </c>
      <c r="Y2706" s="2">
        <v>4.5</v>
      </c>
      <c r="Z2706" s="2">
        <v>18.899999999999999</v>
      </c>
      <c r="AA2706" s="2">
        <v>23.8</v>
      </c>
      <c r="AB2706" s="2">
        <v>27.305099999999999</v>
      </c>
      <c r="AC2706" s="2">
        <v>5.51</v>
      </c>
      <c r="AD2706" s="2">
        <v>19.7</v>
      </c>
      <c r="AE2706" s="2">
        <v>27.9</v>
      </c>
      <c r="AF2706" s="2">
        <v>37.201999999999998</v>
      </c>
      <c r="AG2706" s="20">
        <v>3.87</v>
      </c>
      <c r="AH2706" s="20">
        <v>17.3</v>
      </c>
      <c r="AI2706" s="20">
        <v>22.3</v>
      </c>
      <c r="AJ2706" s="20">
        <v>37.7592</v>
      </c>
      <c r="AK2706" s="18">
        <v>4.79</v>
      </c>
      <c r="AL2706" s="18">
        <v>16.899999999999999</v>
      </c>
      <c r="AM2706" s="18">
        <v>28.4</v>
      </c>
      <c r="AN2706" s="18">
        <v>51.748100000000001</v>
      </c>
      <c r="AO2706" s="2">
        <v>1.34</v>
      </c>
      <c r="AP2706" s="2">
        <v>8.9</v>
      </c>
      <c r="AQ2706" s="2">
        <v>15.1</v>
      </c>
      <c r="AR2706" s="2">
        <v>3.0175000000000001</v>
      </c>
      <c r="AS2706" s="2">
        <v>3.03</v>
      </c>
      <c r="AT2706" s="2">
        <v>14.3</v>
      </c>
      <c r="AU2706" s="2">
        <v>21.2</v>
      </c>
      <c r="AV2706" s="2">
        <v>13.7026</v>
      </c>
      <c r="AW2706" s="2">
        <v>6.91</v>
      </c>
      <c r="AX2706" s="2">
        <v>22.5</v>
      </c>
      <c r="AY2706" s="2">
        <v>30.8</v>
      </c>
      <c r="AZ2706" s="2">
        <v>40.8446</v>
      </c>
      <c r="BA2706" s="2">
        <v>4.0599999999999996</v>
      </c>
      <c r="BB2706" s="2">
        <v>17</v>
      </c>
      <c r="BC2706" s="2">
        <v>23.9</v>
      </c>
      <c r="BD2706" s="2">
        <v>31.942599999999999</v>
      </c>
      <c r="BE2706" s="4" t="str">
        <f t="shared" si="422"/>
        <v>NO APLICA</v>
      </c>
      <c r="BF2706" s="4">
        <f t="shared" si="423"/>
        <v>4.303399999999999</v>
      </c>
      <c r="BG2706">
        <f t="shared" si="424"/>
        <v>1.34</v>
      </c>
      <c r="BH2706">
        <f t="shared" si="425"/>
        <v>3.03</v>
      </c>
      <c r="BI2706">
        <f t="shared" si="426"/>
        <v>6.91</v>
      </c>
      <c r="BJ2706">
        <f t="shared" si="427"/>
        <v>4.79</v>
      </c>
      <c r="BK2706">
        <f t="shared" si="428"/>
        <v>3.87</v>
      </c>
      <c r="BL2706">
        <f t="shared" si="429"/>
        <v>47965.499999999971</v>
      </c>
    </row>
    <row r="2707" spans="1:64" x14ac:dyDescent="0.2">
      <c r="A2707" s="1">
        <v>2705</v>
      </c>
      <c r="B2707" s="7" t="s">
        <v>5</v>
      </c>
      <c r="C2707" s="3">
        <v>40015</v>
      </c>
      <c r="D2707" s="4" t="s">
        <v>3</v>
      </c>
      <c r="E2707" s="4" t="s">
        <v>164</v>
      </c>
      <c r="F2707" s="5" t="str">
        <f t="shared" si="420"/>
        <v>M</v>
      </c>
      <c r="G2707" s="6">
        <v>0.87361111111111101</v>
      </c>
      <c r="H2707" s="6">
        <v>0.91736111111111107</v>
      </c>
      <c r="I2707" s="85">
        <f t="shared" si="421"/>
        <v>63.000000000000099</v>
      </c>
      <c r="J2707" s="86">
        <f>I2707*Segmentos!$D$7*(AH2707%)*IF(ISNUMBER(AI2707),AI2707%,0)</f>
        <v>1641427.2000000025</v>
      </c>
      <c r="K2707" s="86">
        <f>I2707*Segmentos!$D$7*(AL2707%)*IF(ISNUMBER(AM2707),AM2707%,0)</f>
        <v>1552219.2000000025</v>
      </c>
      <c r="L2707" s="4"/>
      <c r="M2707" s="2">
        <v>6.32</v>
      </c>
      <c r="N2707" s="2">
        <v>18</v>
      </c>
      <c r="O2707" s="2">
        <v>35.1</v>
      </c>
      <c r="P2707" s="2">
        <v>80.4636</v>
      </c>
      <c r="Q2707" s="2">
        <v>4.53</v>
      </c>
      <c r="R2707" s="2">
        <v>12.7</v>
      </c>
      <c r="S2707" s="2">
        <v>35.799999999999997</v>
      </c>
      <c r="T2707" s="2">
        <v>9.6309000000000005</v>
      </c>
      <c r="U2707" s="2">
        <v>6.28</v>
      </c>
      <c r="V2707" s="2">
        <v>18.600000000000001</v>
      </c>
      <c r="W2707" s="2">
        <v>33.799999999999997</v>
      </c>
      <c r="X2707" s="2">
        <v>16.77</v>
      </c>
      <c r="Y2707" s="2">
        <v>6.12</v>
      </c>
      <c r="Z2707" s="2">
        <v>18.8</v>
      </c>
      <c r="AA2707" s="2">
        <v>32.5</v>
      </c>
      <c r="AB2707" s="2">
        <v>22.992599999999999</v>
      </c>
      <c r="AC2707" s="2">
        <v>7.43</v>
      </c>
      <c r="AD2707" s="2">
        <v>19.600000000000001</v>
      </c>
      <c r="AE2707" s="2">
        <v>37.9</v>
      </c>
      <c r="AF2707" s="2">
        <v>31.0702</v>
      </c>
      <c r="AG2707" s="20">
        <v>6.51</v>
      </c>
      <c r="AH2707" s="20">
        <v>18.399999999999999</v>
      </c>
      <c r="AI2707" s="20">
        <v>35.4</v>
      </c>
      <c r="AJ2707" s="20">
        <v>39.318600000000004</v>
      </c>
      <c r="AK2707" s="18">
        <v>6.15</v>
      </c>
      <c r="AL2707" s="18">
        <v>17.7</v>
      </c>
      <c r="AM2707" s="18">
        <v>34.799999999999997</v>
      </c>
      <c r="AN2707" s="18">
        <v>41.145099999999999</v>
      </c>
      <c r="AO2707" s="2">
        <v>3.65</v>
      </c>
      <c r="AP2707" s="2">
        <v>13.9</v>
      </c>
      <c r="AQ2707" s="2">
        <v>26.2</v>
      </c>
      <c r="AR2707" s="2">
        <v>5.0841000000000003</v>
      </c>
      <c r="AS2707" s="2">
        <v>5.84</v>
      </c>
      <c r="AT2707" s="2">
        <v>17.3</v>
      </c>
      <c r="AU2707" s="2">
        <v>33.700000000000003</v>
      </c>
      <c r="AV2707" s="2">
        <v>16.3718</v>
      </c>
      <c r="AW2707" s="2">
        <v>7.04</v>
      </c>
      <c r="AX2707" s="2">
        <v>19.899999999999999</v>
      </c>
      <c r="AY2707" s="2">
        <v>35.299999999999997</v>
      </c>
      <c r="AZ2707" s="2">
        <v>25.793600000000001</v>
      </c>
      <c r="BA2707" s="2">
        <v>6.81</v>
      </c>
      <c r="BB2707" s="2">
        <v>18.100000000000001</v>
      </c>
      <c r="BC2707" s="2">
        <v>37.6</v>
      </c>
      <c r="BD2707" s="2">
        <v>33.214100000000002</v>
      </c>
      <c r="BE2707" s="4" t="str">
        <f t="shared" si="422"/>
        <v>NO APLICA</v>
      </c>
      <c r="BF2707" s="4">
        <f t="shared" si="423"/>
        <v>6.0717999999999996</v>
      </c>
      <c r="BG2707">
        <f t="shared" si="424"/>
        <v>3.65</v>
      </c>
      <c r="BH2707">
        <f t="shared" si="425"/>
        <v>5.84</v>
      </c>
      <c r="BI2707">
        <f t="shared" si="426"/>
        <v>7.04</v>
      </c>
      <c r="BJ2707">
        <f t="shared" si="427"/>
        <v>6.15</v>
      </c>
      <c r="BK2707">
        <f t="shared" si="428"/>
        <v>6.51</v>
      </c>
      <c r="BL2707">
        <f t="shared" si="429"/>
        <v>39803.400000000067</v>
      </c>
    </row>
    <row r="2708" spans="1:64" x14ac:dyDescent="0.2">
      <c r="A2708" s="1">
        <v>2706</v>
      </c>
      <c r="B2708" s="7" t="s">
        <v>49</v>
      </c>
      <c r="C2708" s="3">
        <v>40015</v>
      </c>
      <c r="D2708" s="4" t="s">
        <v>628</v>
      </c>
      <c r="E2708" s="4" t="s">
        <v>168</v>
      </c>
      <c r="F2708" s="5" t="str">
        <f t="shared" si="420"/>
        <v>M</v>
      </c>
      <c r="G2708" s="6">
        <v>0.91666666666666663</v>
      </c>
      <c r="H2708" s="6">
        <v>2.5694444444444447E-2</v>
      </c>
      <c r="I2708" s="85">
        <f t="shared" si="421"/>
        <v>157.00000000000006</v>
      </c>
      <c r="J2708" s="86">
        <f>I2708*Segmentos!$D$7*(AH2708%)*IF(ISNUMBER(AI2708),AI2708%,0)</f>
        <v>1331611.2000000007</v>
      </c>
      <c r="K2708" s="86">
        <f>I2708*Segmentos!$D$7*(AL2708%)*IF(ISNUMBER(AM2708),AM2708%,0)</f>
        <v>994752.00000000047</v>
      </c>
      <c r="L2708" s="4" t="s">
        <v>526</v>
      </c>
      <c r="M2708" s="2">
        <v>1.85</v>
      </c>
      <c r="N2708" s="2">
        <v>8.6999999999999993</v>
      </c>
      <c r="O2708" s="2">
        <v>21.4</v>
      </c>
      <c r="P2708" s="2">
        <v>77.483099999999993</v>
      </c>
      <c r="Q2708" s="2">
        <v>0.61</v>
      </c>
      <c r="R2708" s="2">
        <v>5.2</v>
      </c>
      <c r="S2708" s="2">
        <v>11.8</v>
      </c>
      <c r="T2708" s="2">
        <v>4.2957999999999998</v>
      </c>
      <c r="U2708" s="2">
        <v>1.87</v>
      </c>
      <c r="V2708" s="2">
        <v>10.5</v>
      </c>
      <c r="W2708" s="2">
        <v>17.8</v>
      </c>
      <c r="X2708" s="2">
        <v>16.423500000000001</v>
      </c>
      <c r="Y2708" s="2">
        <v>2.66</v>
      </c>
      <c r="Z2708" s="2">
        <v>10.8</v>
      </c>
      <c r="AA2708" s="2">
        <v>24.7</v>
      </c>
      <c r="AB2708" s="2">
        <v>32.912100000000002</v>
      </c>
      <c r="AC2708" s="2">
        <v>1.73</v>
      </c>
      <c r="AD2708" s="2">
        <v>7.3</v>
      </c>
      <c r="AE2708" s="2">
        <v>23.7</v>
      </c>
      <c r="AF2708" s="2">
        <v>23.851600000000001</v>
      </c>
      <c r="AG2708" s="20">
        <v>2.13</v>
      </c>
      <c r="AH2708" s="20">
        <v>9.3000000000000007</v>
      </c>
      <c r="AI2708" s="20">
        <v>22.8</v>
      </c>
      <c r="AJ2708" s="20">
        <v>42.344499999999996</v>
      </c>
      <c r="AK2708" s="18">
        <v>1.59</v>
      </c>
      <c r="AL2708" s="18">
        <v>8</v>
      </c>
      <c r="AM2708" s="18">
        <v>19.8</v>
      </c>
      <c r="AN2708" s="18">
        <v>35.138599999999997</v>
      </c>
      <c r="AO2708" s="2">
        <v>0.97</v>
      </c>
      <c r="AP2708" s="2">
        <v>5</v>
      </c>
      <c r="AQ2708" s="2">
        <v>19.399999999999999</v>
      </c>
      <c r="AR2708" s="2">
        <v>4.4612999999999996</v>
      </c>
      <c r="AS2708" s="2">
        <v>2.2000000000000002</v>
      </c>
      <c r="AT2708" s="2">
        <v>10.5</v>
      </c>
      <c r="AU2708" s="2">
        <v>21</v>
      </c>
      <c r="AV2708" s="2">
        <v>20.281600000000001</v>
      </c>
      <c r="AW2708" s="2">
        <v>1.67</v>
      </c>
      <c r="AX2708" s="2">
        <v>9.3000000000000007</v>
      </c>
      <c r="AY2708" s="2">
        <v>17.899999999999999</v>
      </c>
      <c r="AZ2708" s="2">
        <v>20.099599999999999</v>
      </c>
      <c r="BA2708" s="2">
        <v>2.0299999999999998</v>
      </c>
      <c r="BB2708" s="2">
        <v>8.1999999999999993</v>
      </c>
      <c r="BC2708" s="2">
        <v>24.9</v>
      </c>
      <c r="BD2708" s="2">
        <v>32.640599999999999</v>
      </c>
      <c r="BE2708" s="4" t="str">
        <f t="shared" si="422"/>
        <v>ABURRIDO</v>
      </c>
      <c r="BF2708" s="4">
        <f t="shared" si="423"/>
        <v>1.9472</v>
      </c>
      <c r="BG2708">
        <f t="shared" si="424"/>
        <v>0.97</v>
      </c>
      <c r="BH2708">
        <f t="shared" si="425"/>
        <v>2.2000000000000002</v>
      </c>
      <c r="BI2708">
        <f t="shared" si="426"/>
        <v>2.0299999999999998</v>
      </c>
      <c r="BJ2708">
        <f t="shared" si="427"/>
        <v>1.59</v>
      </c>
      <c r="BK2708">
        <f t="shared" si="428"/>
        <v>2.13</v>
      </c>
      <c r="BL2708">
        <f t="shared" si="429"/>
        <v>29230.260000000006</v>
      </c>
    </row>
    <row r="2709" spans="1:64" x14ac:dyDescent="0.2">
      <c r="A2709" s="1">
        <v>2707</v>
      </c>
      <c r="B2709" s="7" t="s">
        <v>18</v>
      </c>
      <c r="C2709" s="3">
        <v>40015</v>
      </c>
      <c r="D2709" s="4" t="s">
        <v>17</v>
      </c>
      <c r="E2709" s="4" t="s">
        <v>168</v>
      </c>
      <c r="F2709" s="5" t="str">
        <f t="shared" si="420"/>
        <v>M</v>
      </c>
      <c r="G2709" s="6">
        <v>0.83194444444444438</v>
      </c>
      <c r="H2709" s="6">
        <v>0.9145833333333333</v>
      </c>
      <c r="I2709" s="85">
        <f t="shared" si="421"/>
        <v>119.00000000000006</v>
      </c>
      <c r="J2709" s="86">
        <f>I2709*Segmentos!$D$7*(AH2709%)*IF(ISNUMBER(AI2709),AI2709%,0)</f>
        <v>454104.00000000029</v>
      </c>
      <c r="K2709" s="86">
        <f>I2709*Segmentos!$D$7*(AL2709%)*IF(ISNUMBER(AM2709),AM2709%,0)</f>
        <v>300546.40000000014</v>
      </c>
      <c r="L2709" s="4" t="s">
        <v>525</v>
      </c>
      <c r="M2709" s="2">
        <v>0.79</v>
      </c>
      <c r="N2709" s="2">
        <v>2.9</v>
      </c>
      <c r="O2709" s="2">
        <v>27.4</v>
      </c>
      <c r="P2709" s="2">
        <v>99.233699999999999</v>
      </c>
      <c r="Q2709" s="2">
        <v>0.13</v>
      </c>
      <c r="R2709" s="2">
        <v>0.9</v>
      </c>
      <c r="S2709" s="2">
        <v>14.9</v>
      </c>
      <c r="T2709" s="2">
        <v>2.6793</v>
      </c>
      <c r="U2709" s="2">
        <v>0.04</v>
      </c>
      <c r="V2709" s="2">
        <v>1.3</v>
      </c>
      <c r="W2709" s="2">
        <v>3.2</v>
      </c>
      <c r="X2709" s="2">
        <v>1.1147</v>
      </c>
      <c r="Y2709" s="2">
        <v>0.62</v>
      </c>
      <c r="Z2709" s="2">
        <v>3.5</v>
      </c>
      <c r="AA2709" s="2">
        <v>17.8</v>
      </c>
      <c r="AB2709" s="2">
        <v>22.994700000000002</v>
      </c>
      <c r="AC2709" s="2">
        <v>1.75</v>
      </c>
      <c r="AD2709" s="2">
        <v>4.4000000000000004</v>
      </c>
      <c r="AE2709" s="2">
        <v>40.200000000000003</v>
      </c>
      <c r="AF2709" s="2">
        <v>72.444900000000004</v>
      </c>
      <c r="AG2709" s="20">
        <v>0.95</v>
      </c>
      <c r="AH2709" s="20">
        <v>3.6</v>
      </c>
      <c r="AI2709" s="20">
        <v>26.5</v>
      </c>
      <c r="AJ2709" s="20">
        <v>56.8887</v>
      </c>
      <c r="AK2709" s="18">
        <v>0.64</v>
      </c>
      <c r="AL2709" s="18">
        <v>2.2000000000000002</v>
      </c>
      <c r="AM2709" s="18">
        <v>28.7</v>
      </c>
      <c r="AN2709" s="18">
        <v>42.344999999999999</v>
      </c>
      <c r="AO2709" s="2">
        <v>0.1</v>
      </c>
      <c r="AP2709" s="2">
        <v>1.4</v>
      </c>
      <c r="AQ2709" s="2">
        <v>7.4</v>
      </c>
      <c r="AR2709" s="2">
        <v>1.4345000000000001</v>
      </c>
      <c r="AS2709" s="2">
        <v>0.16</v>
      </c>
      <c r="AT2709" s="2">
        <v>2.9</v>
      </c>
      <c r="AU2709" s="2">
        <v>5.6</v>
      </c>
      <c r="AV2709" s="2">
        <v>4.4272999999999998</v>
      </c>
      <c r="AW2709" s="2">
        <v>1.43</v>
      </c>
      <c r="AX2709" s="2">
        <v>3</v>
      </c>
      <c r="AY2709" s="2">
        <v>47.5</v>
      </c>
      <c r="AZ2709" s="2">
        <v>51.794699999999999</v>
      </c>
      <c r="BA2709" s="2">
        <v>0.86</v>
      </c>
      <c r="BB2709" s="2">
        <v>3.2</v>
      </c>
      <c r="BC2709" s="2">
        <v>26.9</v>
      </c>
      <c r="BD2709" s="2">
        <v>41.577199999999998</v>
      </c>
      <c r="BE2709" s="4" t="str">
        <f t="shared" si="422"/>
        <v>ABURRIDO</v>
      </c>
      <c r="BF2709" s="4">
        <f t="shared" si="423"/>
        <v>0.65579999999999994</v>
      </c>
      <c r="BG2709">
        <f t="shared" si="424"/>
        <v>0.1</v>
      </c>
      <c r="BH2709">
        <f t="shared" si="425"/>
        <v>0.16</v>
      </c>
      <c r="BI2709">
        <f t="shared" si="426"/>
        <v>1.43</v>
      </c>
      <c r="BJ2709">
        <f t="shared" si="427"/>
        <v>0.64</v>
      </c>
      <c r="BK2709">
        <f t="shared" si="428"/>
        <v>0.95</v>
      </c>
      <c r="BL2709">
        <f t="shared" si="429"/>
        <v>9455.7400000000034</v>
      </c>
    </row>
    <row r="2710" spans="1:64" x14ac:dyDescent="0.2">
      <c r="A2710" s="1">
        <v>2708</v>
      </c>
      <c r="B2710" s="7" t="s">
        <v>1</v>
      </c>
      <c r="C2710" s="3">
        <v>40015</v>
      </c>
      <c r="D2710" s="4" t="s">
        <v>627</v>
      </c>
      <c r="E2710" s="4" t="s">
        <v>163</v>
      </c>
      <c r="F2710" s="5" t="str">
        <f t="shared" si="420"/>
        <v>M</v>
      </c>
      <c r="G2710" s="6">
        <v>0.84097222222222223</v>
      </c>
      <c r="H2710" s="6">
        <v>0.87291666666666667</v>
      </c>
      <c r="I2710" s="85">
        <f t="shared" si="421"/>
        <v>46</v>
      </c>
      <c r="J2710" s="86">
        <f>I2710*Segmentos!$D$7*(AH2710%)*IF(ISNUMBER(AI2710),AI2710%,0)</f>
        <v>705971.20000000007</v>
      </c>
      <c r="K2710" s="86">
        <f>I2710*Segmentos!$D$7*(AL2710%)*IF(ISNUMBER(AM2710),AM2710%,0)</f>
        <v>1168179.2</v>
      </c>
      <c r="L2710" s="4"/>
      <c r="M2710" s="2">
        <v>5.16</v>
      </c>
      <c r="N2710" s="2">
        <v>10.9</v>
      </c>
      <c r="O2710" s="2">
        <v>47.3</v>
      </c>
      <c r="P2710" s="2">
        <v>83.916399999999996</v>
      </c>
      <c r="Q2710" s="2">
        <v>4.72</v>
      </c>
      <c r="R2710" s="2">
        <v>10.9</v>
      </c>
      <c r="S2710" s="2">
        <v>43.2</v>
      </c>
      <c r="T2710" s="2">
        <v>12.786</v>
      </c>
      <c r="U2710" s="2">
        <v>4.18</v>
      </c>
      <c r="V2710" s="2">
        <v>10</v>
      </c>
      <c r="W2710" s="2">
        <v>41.9</v>
      </c>
      <c r="X2710" s="2">
        <v>14.245900000000001</v>
      </c>
      <c r="Y2710" s="2">
        <v>3.73</v>
      </c>
      <c r="Z2710" s="2">
        <v>9.3000000000000007</v>
      </c>
      <c r="AA2710" s="2">
        <v>39.9</v>
      </c>
      <c r="AB2710" s="2">
        <v>17.886199999999999</v>
      </c>
      <c r="AC2710" s="2">
        <v>7.31</v>
      </c>
      <c r="AD2710" s="2">
        <v>12.9</v>
      </c>
      <c r="AE2710" s="2">
        <v>56.5</v>
      </c>
      <c r="AF2710" s="2">
        <v>38.998199999999997</v>
      </c>
      <c r="AG2710" s="20">
        <v>3.84</v>
      </c>
      <c r="AH2710" s="20">
        <v>8.8000000000000007</v>
      </c>
      <c r="AI2710" s="20">
        <v>43.6</v>
      </c>
      <c r="AJ2710" s="20">
        <v>29.5669</v>
      </c>
      <c r="AK2710" s="18">
        <v>6.36</v>
      </c>
      <c r="AL2710" s="18">
        <v>12.8</v>
      </c>
      <c r="AM2710" s="18">
        <v>49.6</v>
      </c>
      <c r="AN2710" s="18">
        <v>54.349499999999999</v>
      </c>
      <c r="AO2710" s="2">
        <v>1.75</v>
      </c>
      <c r="AP2710" s="2">
        <v>5.5</v>
      </c>
      <c r="AQ2710" s="2">
        <v>32</v>
      </c>
      <c r="AR2710" s="2">
        <v>3.1046</v>
      </c>
      <c r="AS2710" s="2">
        <v>6.36</v>
      </c>
      <c r="AT2710" s="2">
        <v>10.3</v>
      </c>
      <c r="AU2710" s="2">
        <v>61.6</v>
      </c>
      <c r="AV2710" s="2">
        <v>22.765699999999999</v>
      </c>
      <c r="AW2710" s="2">
        <v>5</v>
      </c>
      <c r="AX2710" s="2">
        <v>10.5</v>
      </c>
      <c r="AY2710" s="2">
        <v>47.7</v>
      </c>
      <c r="AZ2710" s="2">
        <v>23.348099999999999</v>
      </c>
      <c r="BA2710" s="2">
        <v>5.58</v>
      </c>
      <c r="BB2710" s="2">
        <v>13.1</v>
      </c>
      <c r="BC2710" s="2">
        <v>42.4</v>
      </c>
      <c r="BD2710" s="2">
        <v>34.698</v>
      </c>
      <c r="BE2710" s="4" t="str">
        <f t="shared" si="422"/>
        <v>NO APLICA</v>
      </c>
      <c r="BF2710" s="4">
        <f t="shared" si="423"/>
        <v>5.4634000000000009</v>
      </c>
      <c r="BG2710">
        <f t="shared" si="424"/>
        <v>1.75</v>
      </c>
      <c r="BH2710">
        <f t="shared" si="425"/>
        <v>6.36</v>
      </c>
      <c r="BI2710">
        <f t="shared" si="426"/>
        <v>5.58</v>
      </c>
      <c r="BJ2710">
        <f t="shared" si="427"/>
        <v>6.36</v>
      </c>
      <c r="BK2710">
        <f t="shared" si="428"/>
        <v>3.84</v>
      </c>
      <c r="BL2710">
        <f t="shared" si="429"/>
        <v>23716.22</v>
      </c>
    </row>
    <row r="2711" spans="1:64" x14ac:dyDescent="0.2">
      <c r="A2711" s="1">
        <v>2709</v>
      </c>
      <c r="B2711" s="7" t="s">
        <v>36</v>
      </c>
      <c r="C2711" s="3">
        <v>40015</v>
      </c>
      <c r="D2711" s="4" t="s">
        <v>626</v>
      </c>
      <c r="E2711" s="4" t="s">
        <v>163</v>
      </c>
      <c r="F2711" s="5" t="str">
        <f t="shared" si="420"/>
        <v>M</v>
      </c>
      <c r="G2711" s="6">
        <v>0.91874999999999996</v>
      </c>
      <c r="H2711" s="6">
        <v>0.94027777777777777</v>
      </c>
      <c r="I2711" s="85">
        <f t="shared" si="421"/>
        <v>31.00000000000005</v>
      </c>
      <c r="J2711" s="86">
        <f>I2711*Segmentos!$D$7*(AH2711%)*IF(ISNUMBER(AI2711),AI2711%,0)</f>
        <v>2275598.4000000036</v>
      </c>
      <c r="K2711" s="86">
        <f>I2711*Segmentos!$D$7*(AL2711%)*IF(ISNUMBER(AM2711),AM2711%,0)</f>
        <v>2867004.0000000051</v>
      </c>
      <c r="L2711" s="4"/>
      <c r="M2711" s="2">
        <v>20.87</v>
      </c>
      <c r="N2711" s="2">
        <v>28.2</v>
      </c>
      <c r="O2711" s="2">
        <v>73.900000000000006</v>
      </c>
      <c r="P2711" s="2">
        <v>84.924599999999998</v>
      </c>
      <c r="Q2711" s="2">
        <v>16.77</v>
      </c>
      <c r="R2711" s="2">
        <v>22.2</v>
      </c>
      <c r="S2711" s="2">
        <v>75.599999999999994</v>
      </c>
      <c r="T2711" s="2">
        <v>11.384600000000001</v>
      </c>
      <c r="U2711" s="2">
        <v>18.399999999999999</v>
      </c>
      <c r="V2711" s="2">
        <v>26</v>
      </c>
      <c r="W2711" s="2">
        <v>70.900000000000006</v>
      </c>
      <c r="X2711" s="2">
        <v>15.6981</v>
      </c>
      <c r="Y2711" s="2">
        <v>21.72</v>
      </c>
      <c r="Z2711" s="2">
        <v>30.7</v>
      </c>
      <c r="AA2711" s="2">
        <v>70.7</v>
      </c>
      <c r="AB2711" s="2">
        <v>26.1004</v>
      </c>
      <c r="AC2711" s="2">
        <v>23.76</v>
      </c>
      <c r="AD2711" s="2">
        <v>30.5</v>
      </c>
      <c r="AE2711" s="2">
        <v>77.8</v>
      </c>
      <c r="AF2711" s="2">
        <v>31.741499999999998</v>
      </c>
      <c r="AG2711" s="20">
        <v>18.38</v>
      </c>
      <c r="AH2711" s="20">
        <v>24.6</v>
      </c>
      <c r="AI2711" s="20">
        <v>74.599999999999994</v>
      </c>
      <c r="AJ2711" s="20">
        <v>35.496099999999998</v>
      </c>
      <c r="AK2711" s="18">
        <v>23.11</v>
      </c>
      <c r="AL2711" s="18">
        <v>31.5</v>
      </c>
      <c r="AM2711" s="18">
        <v>73.400000000000006</v>
      </c>
      <c r="AN2711" s="18">
        <v>49.4285</v>
      </c>
      <c r="AO2711" s="2">
        <v>18.170000000000002</v>
      </c>
      <c r="AP2711" s="2">
        <v>24.1</v>
      </c>
      <c r="AQ2711" s="2">
        <v>75.400000000000006</v>
      </c>
      <c r="AR2711" s="2">
        <v>8.0814000000000004</v>
      </c>
      <c r="AS2711" s="2">
        <v>20.63</v>
      </c>
      <c r="AT2711" s="2">
        <v>25.4</v>
      </c>
      <c r="AU2711" s="2">
        <v>81.099999999999994</v>
      </c>
      <c r="AV2711" s="2">
        <v>18.495000000000001</v>
      </c>
      <c r="AW2711" s="2">
        <v>21.44</v>
      </c>
      <c r="AX2711" s="2">
        <v>30.1</v>
      </c>
      <c r="AY2711" s="2">
        <v>71.2</v>
      </c>
      <c r="AZ2711" s="2">
        <v>25.090499999999999</v>
      </c>
      <c r="BA2711" s="2">
        <v>21.34</v>
      </c>
      <c r="BB2711" s="2">
        <v>29.6</v>
      </c>
      <c r="BC2711" s="2">
        <v>72.099999999999994</v>
      </c>
      <c r="BD2711" s="2">
        <v>33.2577</v>
      </c>
      <c r="BE2711" s="4" t="str">
        <f t="shared" si="422"/>
        <v>NO APLICA</v>
      </c>
      <c r="BF2711" s="4">
        <f t="shared" si="423"/>
        <v>20.744599999999998</v>
      </c>
      <c r="BG2711">
        <f t="shared" si="424"/>
        <v>18.170000000000002</v>
      </c>
      <c r="BH2711">
        <f t="shared" si="425"/>
        <v>20.63</v>
      </c>
      <c r="BI2711">
        <f t="shared" si="426"/>
        <v>21.44</v>
      </c>
      <c r="BJ2711">
        <f t="shared" si="427"/>
        <v>23.11</v>
      </c>
      <c r="BK2711">
        <f t="shared" si="428"/>
        <v>18.38</v>
      </c>
      <c r="BL2711">
        <f t="shared" si="429"/>
        <v>64603.380000000107</v>
      </c>
    </row>
    <row r="2712" spans="1:64" x14ac:dyDescent="0.2">
      <c r="A2712" s="1">
        <v>2710</v>
      </c>
      <c r="B2712" s="7" t="s">
        <v>88</v>
      </c>
      <c r="C2712" s="3">
        <v>40015</v>
      </c>
      <c r="D2712" s="4" t="s">
        <v>626</v>
      </c>
      <c r="E2712" s="4" t="s">
        <v>163</v>
      </c>
      <c r="F2712" s="5" t="str">
        <f t="shared" si="420"/>
        <v>M</v>
      </c>
      <c r="G2712" s="6">
        <v>0.91805555555555562</v>
      </c>
      <c r="H2712" s="6">
        <v>0.91874999999999996</v>
      </c>
      <c r="I2712" s="85">
        <f t="shared" si="421"/>
        <v>0.99999999999983658</v>
      </c>
      <c r="J2712" s="86">
        <f>I2712*Segmentos!$D$7*(AH2712%)*IF(ISNUMBER(AI2712),AI2712%,0)</f>
        <v>74799.999999987776</v>
      </c>
      <c r="K2712" s="86">
        <f>I2712*Segmentos!$D$7*(AL2712%)*IF(ISNUMBER(AM2712),AM2712%,0)</f>
        <v>87199.999999985754</v>
      </c>
      <c r="L2712" s="4"/>
      <c r="M2712" s="2">
        <v>20.309999999999999</v>
      </c>
      <c r="N2712" s="2">
        <v>20.3</v>
      </c>
      <c r="O2712" s="2">
        <v>100</v>
      </c>
      <c r="P2712" s="2">
        <v>85.251300000000001</v>
      </c>
      <c r="Q2712" s="2">
        <v>14.8</v>
      </c>
      <c r="R2712" s="2">
        <v>14.8</v>
      </c>
      <c r="S2712" s="2">
        <v>100</v>
      </c>
      <c r="T2712" s="2">
        <v>10.3652</v>
      </c>
      <c r="U2712" s="2">
        <v>18.14</v>
      </c>
      <c r="V2712" s="2">
        <v>18.100000000000001</v>
      </c>
      <c r="W2712" s="2">
        <v>100</v>
      </c>
      <c r="X2712" s="2">
        <v>15.961</v>
      </c>
      <c r="Y2712" s="2">
        <v>20.16</v>
      </c>
      <c r="Z2712" s="2">
        <v>20.2</v>
      </c>
      <c r="AA2712" s="2">
        <v>100</v>
      </c>
      <c r="AB2712" s="2">
        <v>24.976299999999998</v>
      </c>
      <c r="AC2712" s="2">
        <v>24.64</v>
      </c>
      <c r="AD2712" s="2">
        <v>24.6</v>
      </c>
      <c r="AE2712" s="2">
        <v>100</v>
      </c>
      <c r="AF2712" s="2">
        <v>33.948700000000002</v>
      </c>
      <c r="AG2712" s="20">
        <v>18.7</v>
      </c>
      <c r="AH2712" s="20">
        <v>18.7</v>
      </c>
      <c r="AI2712" s="20">
        <v>100</v>
      </c>
      <c r="AJ2712" s="20">
        <v>37.237499999999997</v>
      </c>
      <c r="AK2712" s="18">
        <v>21.77</v>
      </c>
      <c r="AL2712" s="18">
        <v>21.8</v>
      </c>
      <c r="AM2712" s="18">
        <v>100</v>
      </c>
      <c r="AN2712" s="18">
        <v>48.013800000000003</v>
      </c>
      <c r="AO2712" s="2">
        <v>17.2</v>
      </c>
      <c r="AP2712" s="2">
        <v>17.2</v>
      </c>
      <c r="AQ2712" s="2">
        <v>100</v>
      </c>
      <c r="AR2712" s="2">
        <v>7.8861999999999997</v>
      </c>
      <c r="AS2712" s="2">
        <v>19.68</v>
      </c>
      <c r="AT2712" s="2">
        <v>19.7</v>
      </c>
      <c r="AU2712" s="2">
        <v>100</v>
      </c>
      <c r="AV2712" s="2">
        <v>18.198499999999999</v>
      </c>
      <c r="AW2712" s="2">
        <v>21.41</v>
      </c>
      <c r="AX2712" s="2">
        <v>21.4</v>
      </c>
      <c r="AY2712" s="2">
        <v>100</v>
      </c>
      <c r="AZ2712" s="2">
        <v>25.832100000000001</v>
      </c>
      <c r="BA2712" s="2">
        <v>20.74</v>
      </c>
      <c r="BB2712" s="2">
        <v>20.7</v>
      </c>
      <c r="BC2712" s="2">
        <v>100</v>
      </c>
      <c r="BD2712" s="2">
        <v>33.334499999999998</v>
      </c>
      <c r="BE2712" s="4" t="str">
        <f t="shared" si="422"/>
        <v>NO APLICA</v>
      </c>
      <c r="BF2712" s="4">
        <f t="shared" si="423"/>
        <v>20.1234</v>
      </c>
      <c r="BG2712">
        <f t="shared" si="424"/>
        <v>17.2</v>
      </c>
      <c r="BH2712">
        <f t="shared" si="425"/>
        <v>19.68</v>
      </c>
      <c r="BI2712">
        <f t="shared" si="426"/>
        <v>21.41</v>
      </c>
      <c r="BJ2712">
        <f t="shared" si="427"/>
        <v>21.77</v>
      </c>
      <c r="BK2712">
        <f t="shared" si="428"/>
        <v>18.7</v>
      </c>
      <c r="BL2712">
        <f t="shared" si="429"/>
        <v>2029.9999999996683</v>
      </c>
    </row>
    <row r="2713" spans="1:64" x14ac:dyDescent="0.2">
      <c r="A2713" s="1">
        <v>2711</v>
      </c>
      <c r="B2713" s="7" t="s">
        <v>20</v>
      </c>
      <c r="C2713" s="3">
        <v>40015</v>
      </c>
      <c r="D2713" s="4" t="s">
        <v>17</v>
      </c>
      <c r="E2713" s="4" t="s">
        <v>169</v>
      </c>
      <c r="F2713" s="5" t="str">
        <f t="shared" si="420"/>
        <v>M</v>
      </c>
      <c r="G2713" s="6">
        <v>0.91666666666666663</v>
      </c>
      <c r="H2713" s="6">
        <v>0.95833333333333337</v>
      </c>
      <c r="I2713" s="85">
        <f t="shared" si="421"/>
        <v>60.000000000000107</v>
      </c>
      <c r="J2713" s="86">
        <f>I2713*Segmentos!$D$7*(AH2713%)*IF(ISNUMBER(AI2713),AI2713%,0)</f>
        <v>88320.000000000146</v>
      </c>
      <c r="K2713" s="86">
        <f>I2713*Segmentos!$D$7*(AL2713%)*IF(ISNUMBER(AM2713),AM2713%,0)</f>
        <v>33120.000000000058</v>
      </c>
      <c r="L2713" s="4"/>
      <c r="M2713" s="2">
        <v>0.25</v>
      </c>
      <c r="N2713" s="2">
        <v>1.3</v>
      </c>
      <c r="O2713" s="2">
        <v>19.5</v>
      </c>
      <c r="P2713" s="2">
        <v>100</v>
      </c>
      <c r="Q2713" s="2">
        <v>0.03</v>
      </c>
      <c r="R2713" s="2">
        <v>0.3</v>
      </c>
      <c r="S2713" s="2">
        <v>8.3000000000000007</v>
      </c>
      <c r="T2713" s="2">
        <v>1.7251000000000001</v>
      </c>
      <c r="U2713" s="2">
        <v>0.17</v>
      </c>
      <c r="V2713" s="2">
        <v>1.4</v>
      </c>
      <c r="W2713" s="2">
        <v>12</v>
      </c>
      <c r="X2713" s="2">
        <v>14.133599999999999</v>
      </c>
      <c r="Y2713" s="2">
        <v>0.23</v>
      </c>
      <c r="Z2713" s="2">
        <v>1.5</v>
      </c>
      <c r="AA2713" s="2">
        <v>15.1</v>
      </c>
      <c r="AB2713" s="2">
        <v>27.654699999999998</v>
      </c>
      <c r="AC2713" s="2">
        <v>0.42</v>
      </c>
      <c r="AD2713" s="2">
        <v>1.4</v>
      </c>
      <c r="AE2713" s="2">
        <v>29.4</v>
      </c>
      <c r="AF2713" s="2">
        <v>56.486600000000003</v>
      </c>
      <c r="AG2713" s="20">
        <v>0.37</v>
      </c>
      <c r="AH2713" s="20">
        <v>2</v>
      </c>
      <c r="AI2713" s="20">
        <v>18.399999999999999</v>
      </c>
      <c r="AJ2713" s="20">
        <v>71.506600000000006</v>
      </c>
      <c r="AK2713" s="18">
        <v>0.13</v>
      </c>
      <c r="AL2713" s="18">
        <v>0.6</v>
      </c>
      <c r="AM2713" s="18">
        <v>23</v>
      </c>
      <c r="AN2713" s="18">
        <v>28.493400000000001</v>
      </c>
      <c r="AO2713" s="2">
        <v>0.12</v>
      </c>
      <c r="AP2713" s="2">
        <v>0.5</v>
      </c>
      <c r="AQ2713" s="2">
        <v>23.8</v>
      </c>
      <c r="AR2713" s="2">
        <v>5.2222</v>
      </c>
      <c r="AS2713" s="2">
        <v>0.04</v>
      </c>
      <c r="AT2713" s="2">
        <v>1.5</v>
      </c>
      <c r="AU2713" s="2">
        <v>2.7</v>
      </c>
      <c r="AV2713" s="2">
        <v>3.5623999999999998</v>
      </c>
      <c r="AW2713" s="2">
        <v>0.34</v>
      </c>
      <c r="AX2713" s="2">
        <v>1.5</v>
      </c>
      <c r="AY2713" s="2">
        <v>23.2</v>
      </c>
      <c r="AZ2713" s="2">
        <v>39.763399999999997</v>
      </c>
      <c r="BA2713" s="2">
        <v>0.33</v>
      </c>
      <c r="BB2713" s="2">
        <v>1.2</v>
      </c>
      <c r="BC2713" s="2">
        <v>27.2</v>
      </c>
      <c r="BD2713" s="2">
        <v>51.451999999999998</v>
      </c>
      <c r="BE2713" s="4" t="str">
        <f t="shared" si="422"/>
        <v>ABURRIDO</v>
      </c>
      <c r="BF2713" s="4">
        <f t="shared" si="423"/>
        <v>0.17519999999999999</v>
      </c>
      <c r="BG2713">
        <f t="shared" si="424"/>
        <v>0.12</v>
      </c>
      <c r="BH2713">
        <f t="shared" si="425"/>
        <v>0.04</v>
      </c>
      <c r="BI2713">
        <f t="shared" si="426"/>
        <v>0.34</v>
      </c>
      <c r="BJ2713">
        <f t="shared" si="427"/>
        <v>0.13</v>
      </c>
      <c r="BK2713">
        <f t="shared" si="428"/>
        <v>0.37</v>
      </c>
      <c r="BL2713">
        <f t="shared" si="429"/>
        <v>1521.0000000000027</v>
      </c>
    </row>
    <row r="2714" spans="1:64" x14ac:dyDescent="0.2">
      <c r="A2714" s="1">
        <v>2712</v>
      </c>
      <c r="B2714" s="7" t="s">
        <v>11</v>
      </c>
      <c r="C2714" s="3">
        <v>40015</v>
      </c>
      <c r="D2714" s="4" t="s">
        <v>8</v>
      </c>
      <c r="E2714" s="4" t="s">
        <v>166</v>
      </c>
      <c r="F2714" s="5" t="str">
        <f t="shared" si="420"/>
        <v>M</v>
      </c>
      <c r="G2714" s="6">
        <v>0.90902777777777777</v>
      </c>
      <c r="H2714" s="6">
        <v>0.90972222222222221</v>
      </c>
      <c r="I2714" s="85">
        <f t="shared" si="421"/>
        <v>0.99999999999999645</v>
      </c>
      <c r="J2714" s="86">
        <f>I2714*Segmentos!$D$7*(AH2714%)*IF(ISNUMBER(AI2714),AI2714%,0)</f>
        <v>13599.999999999953</v>
      </c>
      <c r="K2714" s="86">
        <f>I2714*Segmentos!$D$7*(AL2714%)*IF(ISNUMBER(AM2714),AM2714%,0)</f>
        <v>12399.999999999956</v>
      </c>
      <c r="L2714" s="4"/>
      <c r="M2714" s="2">
        <v>3.21</v>
      </c>
      <c r="N2714" s="2">
        <v>3.2</v>
      </c>
      <c r="O2714" s="2">
        <v>100</v>
      </c>
      <c r="P2714" s="2">
        <v>79.078100000000006</v>
      </c>
      <c r="Q2714" s="2">
        <v>2.93</v>
      </c>
      <c r="R2714" s="2">
        <v>2.9</v>
      </c>
      <c r="S2714" s="2">
        <v>100</v>
      </c>
      <c r="T2714" s="2">
        <v>12.056699999999999</v>
      </c>
      <c r="U2714" s="2">
        <v>2.48</v>
      </c>
      <c r="V2714" s="2">
        <v>2.5</v>
      </c>
      <c r="W2714" s="2">
        <v>100</v>
      </c>
      <c r="X2714" s="2">
        <v>12.8164</v>
      </c>
      <c r="Y2714" s="2">
        <v>3.1</v>
      </c>
      <c r="Z2714" s="2">
        <v>3.1</v>
      </c>
      <c r="AA2714" s="2">
        <v>100</v>
      </c>
      <c r="AB2714" s="2">
        <v>22.531600000000001</v>
      </c>
      <c r="AC2714" s="2">
        <v>3.92</v>
      </c>
      <c r="AD2714" s="2">
        <v>3.9</v>
      </c>
      <c r="AE2714" s="2">
        <v>100</v>
      </c>
      <c r="AF2714" s="2">
        <v>31.673400000000001</v>
      </c>
      <c r="AG2714" s="20">
        <v>3.39</v>
      </c>
      <c r="AH2714" s="20">
        <v>3.4</v>
      </c>
      <c r="AI2714" s="20">
        <v>100</v>
      </c>
      <c r="AJ2714" s="20">
        <v>39.577300000000001</v>
      </c>
      <c r="AK2714" s="18">
        <v>3.05</v>
      </c>
      <c r="AL2714" s="18">
        <v>3.1</v>
      </c>
      <c r="AM2714" s="18">
        <v>100</v>
      </c>
      <c r="AN2714" s="18">
        <v>39.500799999999998</v>
      </c>
      <c r="AO2714" s="2">
        <v>1.29</v>
      </c>
      <c r="AP2714" s="2">
        <v>1.3</v>
      </c>
      <c r="AQ2714" s="2">
        <v>100</v>
      </c>
      <c r="AR2714" s="2">
        <v>3.4712999999999998</v>
      </c>
      <c r="AS2714" s="2">
        <v>1.89</v>
      </c>
      <c r="AT2714" s="2">
        <v>1.9</v>
      </c>
      <c r="AU2714" s="2">
        <v>100</v>
      </c>
      <c r="AV2714" s="2">
        <v>10.25</v>
      </c>
      <c r="AW2714" s="2">
        <v>4.9000000000000004</v>
      </c>
      <c r="AX2714" s="2">
        <v>4.9000000000000004</v>
      </c>
      <c r="AY2714" s="2">
        <v>100</v>
      </c>
      <c r="AZ2714" s="2">
        <v>34.695799999999998</v>
      </c>
      <c r="BA2714" s="2">
        <v>3.25</v>
      </c>
      <c r="BB2714" s="2">
        <v>3.3</v>
      </c>
      <c r="BC2714" s="2">
        <v>100</v>
      </c>
      <c r="BD2714" s="2">
        <v>30.661000000000001</v>
      </c>
      <c r="BE2714" s="4" t="str">
        <f t="shared" si="422"/>
        <v>NO APLICA</v>
      </c>
      <c r="BF2714" s="4">
        <f t="shared" si="423"/>
        <v>2.9922</v>
      </c>
      <c r="BG2714">
        <f t="shared" si="424"/>
        <v>1.29</v>
      </c>
      <c r="BH2714">
        <f t="shared" si="425"/>
        <v>1.89</v>
      </c>
      <c r="BI2714">
        <f t="shared" si="426"/>
        <v>4.9000000000000004</v>
      </c>
      <c r="BJ2714">
        <f t="shared" si="427"/>
        <v>3.05</v>
      </c>
      <c r="BK2714">
        <f t="shared" si="428"/>
        <v>3.39</v>
      </c>
      <c r="BL2714">
        <f t="shared" si="429"/>
        <v>319.99999999999886</v>
      </c>
    </row>
    <row r="2715" spans="1:64" x14ac:dyDescent="0.2">
      <c r="A2715" s="1">
        <v>2713</v>
      </c>
      <c r="B2715" s="7" t="s">
        <v>11</v>
      </c>
      <c r="C2715" s="3">
        <v>40015</v>
      </c>
      <c r="D2715" s="4" t="s">
        <v>627</v>
      </c>
      <c r="E2715" s="4" t="s">
        <v>166</v>
      </c>
      <c r="F2715" s="5" t="str">
        <f t="shared" si="420"/>
        <v>M</v>
      </c>
      <c r="G2715" s="6">
        <v>0.91388888888888886</v>
      </c>
      <c r="H2715" s="6">
        <v>0.9159722222222223</v>
      </c>
      <c r="I2715" s="85">
        <f t="shared" si="421"/>
        <v>3.0000000000001492</v>
      </c>
      <c r="J2715" s="86">
        <f>I2715*Segmentos!$D$7*(AH2715%)*IF(ISNUMBER(AI2715),AI2715%,0)</f>
        <v>48048.000000002394</v>
      </c>
      <c r="K2715" s="86">
        <f>I2715*Segmentos!$D$7*(AL2715%)*IF(ISNUMBER(AM2715),AM2715%,0)</f>
        <v>62244.0000000031</v>
      </c>
      <c r="L2715" s="4"/>
      <c r="M2715" s="2">
        <v>4.66</v>
      </c>
      <c r="N2715" s="2">
        <v>5.0999999999999996</v>
      </c>
      <c r="O2715" s="2">
        <v>91</v>
      </c>
      <c r="P2715" s="2">
        <v>84.249200000000002</v>
      </c>
      <c r="Q2715" s="2">
        <v>5.27</v>
      </c>
      <c r="R2715" s="2">
        <v>5.5</v>
      </c>
      <c r="S2715" s="2">
        <v>96.4</v>
      </c>
      <c r="T2715" s="2">
        <v>15.9079</v>
      </c>
      <c r="U2715" s="2">
        <v>3.46</v>
      </c>
      <c r="V2715" s="2">
        <v>4.0999999999999996</v>
      </c>
      <c r="W2715" s="2">
        <v>85.4</v>
      </c>
      <c r="X2715" s="2">
        <v>13.1289</v>
      </c>
      <c r="Y2715" s="2">
        <v>3.51</v>
      </c>
      <c r="Z2715" s="2">
        <v>3.9</v>
      </c>
      <c r="AA2715" s="2">
        <v>90.6</v>
      </c>
      <c r="AB2715" s="2">
        <v>18.758600000000001</v>
      </c>
      <c r="AC2715" s="2">
        <v>6.14</v>
      </c>
      <c r="AD2715" s="2">
        <v>6.7</v>
      </c>
      <c r="AE2715" s="2">
        <v>91.2</v>
      </c>
      <c r="AF2715" s="2">
        <v>36.453800000000001</v>
      </c>
      <c r="AG2715" s="20">
        <v>4.04</v>
      </c>
      <c r="AH2715" s="20">
        <v>4.4000000000000004</v>
      </c>
      <c r="AI2715" s="20">
        <v>91</v>
      </c>
      <c r="AJ2715" s="20">
        <v>34.715800000000002</v>
      </c>
      <c r="AK2715" s="18">
        <v>5.21</v>
      </c>
      <c r="AL2715" s="18">
        <v>5.7</v>
      </c>
      <c r="AM2715" s="18">
        <v>91</v>
      </c>
      <c r="AN2715" s="18">
        <v>49.5334</v>
      </c>
      <c r="AO2715" s="2">
        <v>5.35</v>
      </c>
      <c r="AP2715" s="2">
        <v>5.7</v>
      </c>
      <c r="AQ2715" s="2">
        <v>93.7</v>
      </c>
      <c r="AR2715" s="2">
        <v>10.581200000000001</v>
      </c>
      <c r="AS2715" s="2">
        <v>4.99</v>
      </c>
      <c r="AT2715" s="2">
        <v>5.3</v>
      </c>
      <c r="AU2715" s="2">
        <v>93.8</v>
      </c>
      <c r="AV2715" s="2">
        <v>19.8779</v>
      </c>
      <c r="AW2715" s="2">
        <v>2.67</v>
      </c>
      <c r="AX2715" s="2">
        <v>3.6</v>
      </c>
      <c r="AY2715" s="2">
        <v>73.7</v>
      </c>
      <c r="AZ2715" s="2">
        <v>13.896599999999999</v>
      </c>
      <c r="BA2715" s="2">
        <v>5.76</v>
      </c>
      <c r="BB2715" s="2">
        <v>5.9</v>
      </c>
      <c r="BC2715" s="2">
        <v>96.8</v>
      </c>
      <c r="BD2715" s="2">
        <v>39.893599999999999</v>
      </c>
      <c r="BE2715" s="4" t="str">
        <f t="shared" si="422"/>
        <v>NO APLICA</v>
      </c>
      <c r="BF2715" s="4">
        <f t="shared" si="423"/>
        <v>5.2074000000000007</v>
      </c>
      <c r="BG2715">
        <f t="shared" si="424"/>
        <v>5.35</v>
      </c>
      <c r="BH2715">
        <f t="shared" si="425"/>
        <v>4.99</v>
      </c>
      <c r="BI2715">
        <f t="shared" si="426"/>
        <v>5.76</v>
      </c>
      <c r="BJ2715">
        <f t="shared" si="427"/>
        <v>5.21</v>
      </c>
      <c r="BK2715">
        <f t="shared" si="428"/>
        <v>4.04</v>
      </c>
      <c r="BL2715">
        <f t="shared" si="429"/>
        <v>1392.3000000000691</v>
      </c>
    </row>
    <row r="2716" spans="1:64" x14ac:dyDescent="0.2">
      <c r="A2716" s="1">
        <v>2714</v>
      </c>
      <c r="B2716" s="7" t="s">
        <v>6</v>
      </c>
      <c r="C2716" s="3">
        <v>40015</v>
      </c>
      <c r="D2716" s="4" t="s">
        <v>3</v>
      </c>
      <c r="E2716" s="4" t="s">
        <v>166</v>
      </c>
      <c r="F2716" s="5" t="str">
        <f t="shared" si="420"/>
        <v>M</v>
      </c>
      <c r="G2716" s="6">
        <v>0.90833333333333333</v>
      </c>
      <c r="H2716" s="6">
        <v>0.90972222222222221</v>
      </c>
      <c r="I2716" s="85">
        <f t="shared" si="421"/>
        <v>1.9999999999999929</v>
      </c>
      <c r="J2716" s="86">
        <f>I2716*Segmentos!$D$7*(AH2716%)*IF(ISNUMBER(AI2716),AI2716%,0)</f>
        <v>58668.799999999799</v>
      </c>
      <c r="K2716" s="86">
        <f>I2716*Segmentos!$D$7*(AL2716%)*IF(ISNUMBER(AM2716),AM2716%,0)</f>
        <v>58431.999999999796</v>
      </c>
      <c r="L2716" s="4"/>
      <c r="M2716" s="2">
        <v>7.33</v>
      </c>
      <c r="N2716" s="2">
        <v>8.6</v>
      </c>
      <c r="O2716" s="2">
        <v>85.3</v>
      </c>
      <c r="P2716" s="2">
        <v>82.154200000000003</v>
      </c>
      <c r="Q2716" s="2">
        <v>2.0099999999999998</v>
      </c>
      <c r="R2716" s="2">
        <v>2.9</v>
      </c>
      <c r="S2716" s="2">
        <v>70.099999999999994</v>
      </c>
      <c r="T2716" s="2">
        <v>3.762</v>
      </c>
      <c r="U2716" s="2">
        <v>10.31</v>
      </c>
      <c r="V2716" s="2">
        <v>12.2</v>
      </c>
      <c r="W2716" s="2">
        <v>84.4</v>
      </c>
      <c r="X2716" s="2">
        <v>24.2212</v>
      </c>
      <c r="Y2716" s="2">
        <v>6.2</v>
      </c>
      <c r="Z2716" s="2">
        <v>7.5</v>
      </c>
      <c r="AA2716" s="2">
        <v>83.1</v>
      </c>
      <c r="AB2716" s="2">
        <v>20.514099999999999</v>
      </c>
      <c r="AC2716" s="2">
        <v>9.15</v>
      </c>
      <c r="AD2716" s="2">
        <v>10.199999999999999</v>
      </c>
      <c r="AE2716" s="2">
        <v>89.5</v>
      </c>
      <c r="AF2716" s="2">
        <v>33.656999999999996</v>
      </c>
      <c r="AG2716" s="20">
        <v>7.38</v>
      </c>
      <c r="AH2716" s="20">
        <v>8.9</v>
      </c>
      <c r="AI2716" s="20">
        <v>82.4</v>
      </c>
      <c r="AJ2716" s="20">
        <v>39.227400000000003</v>
      </c>
      <c r="AK2716" s="18">
        <v>7.29</v>
      </c>
      <c r="AL2716" s="18">
        <v>8.3000000000000007</v>
      </c>
      <c r="AM2716" s="18">
        <v>88</v>
      </c>
      <c r="AN2716" s="18">
        <v>42.9268</v>
      </c>
      <c r="AO2716" s="2">
        <v>3.39</v>
      </c>
      <c r="AP2716" s="2">
        <v>4</v>
      </c>
      <c r="AQ2716" s="2">
        <v>85.2</v>
      </c>
      <c r="AR2716" s="2">
        <v>4.1468999999999996</v>
      </c>
      <c r="AS2716" s="2">
        <v>6.83</v>
      </c>
      <c r="AT2716" s="2">
        <v>8.6</v>
      </c>
      <c r="AU2716" s="2">
        <v>79.400000000000006</v>
      </c>
      <c r="AV2716" s="2">
        <v>16.854600000000001</v>
      </c>
      <c r="AW2716" s="2">
        <v>8.6199999999999992</v>
      </c>
      <c r="AX2716" s="2">
        <v>9.4</v>
      </c>
      <c r="AY2716" s="2">
        <v>92.1</v>
      </c>
      <c r="AZ2716" s="2">
        <v>27.780799999999999</v>
      </c>
      <c r="BA2716" s="2">
        <v>7.77</v>
      </c>
      <c r="BB2716" s="2">
        <v>9.3000000000000007</v>
      </c>
      <c r="BC2716" s="2">
        <v>83.3</v>
      </c>
      <c r="BD2716" s="2">
        <v>33.371899999999997</v>
      </c>
      <c r="BE2716" s="4" t="str">
        <f t="shared" si="422"/>
        <v>NO APLICA</v>
      </c>
      <c r="BF2716" s="4">
        <f t="shared" si="423"/>
        <v>7.1221999999999994</v>
      </c>
      <c r="BG2716">
        <f t="shared" si="424"/>
        <v>3.39</v>
      </c>
      <c r="BH2716">
        <f t="shared" si="425"/>
        <v>6.83</v>
      </c>
      <c r="BI2716">
        <f t="shared" si="426"/>
        <v>8.6199999999999992</v>
      </c>
      <c r="BJ2716">
        <f t="shared" si="427"/>
        <v>7.29</v>
      </c>
      <c r="BK2716">
        <f t="shared" si="428"/>
        <v>7.38</v>
      </c>
      <c r="BL2716">
        <f t="shared" si="429"/>
        <v>1467.1599999999949</v>
      </c>
    </row>
    <row r="2717" spans="1:64" x14ac:dyDescent="0.2">
      <c r="A2717" s="1">
        <v>2715</v>
      </c>
      <c r="B2717" s="7" t="s">
        <v>31</v>
      </c>
      <c r="C2717" s="3">
        <v>40015</v>
      </c>
      <c r="D2717" s="4" t="s">
        <v>628</v>
      </c>
      <c r="E2717" s="4" t="s">
        <v>166</v>
      </c>
      <c r="F2717" s="5" t="str">
        <f t="shared" si="420"/>
        <v>M</v>
      </c>
      <c r="G2717" s="6">
        <v>0.91111111111111109</v>
      </c>
      <c r="H2717" s="6">
        <v>0.9145833333333333</v>
      </c>
      <c r="I2717" s="85">
        <f t="shared" si="421"/>
        <v>4.9999999999999822</v>
      </c>
      <c r="J2717" s="86">
        <f>I2717*Segmentos!$D$7*(AH2717%)*IF(ISNUMBER(AI2717),AI2717%,0)</f>
        <v>16769.999999999942</v>
      </c>
      <c r="K2717" s="86">
        <f>I2717*Segmentos!$D$7*(AL2717%)*IF(ISNUMBER(AM2717),AM2717%,0)</f>
        <v>23839.999999999913</v>
      </c>
      <c r="L2717" s="4"/>
      <c r="M2717" s="2">
        <v>1.02</v>
      </c>
      <c r="N2717" s="2">
        <v>1.5</v>
      </c>
      <c r="O2717" s="2">
        <v>70.3</v>
      </c>
      <c r="P2717" s="2">
        <v>92.446399999999997</v>
      </c>
      <c r="Q2717" s="2">
        <v>0.74</v>
      </c>
      <c r="R2717" s="2">
        <v>0.8</v>
      </c>
      <c r="S2717" s="2">
        <v>95.3</v>
      </c>
      <c r="T2717" s="2">
        <v>11.1233</v>
      </c>
      <c r="U2717" s="2">
        <v>0.47</v>
      </c>
      <c r="V2717" s="2">
        <v>0.7</v>
      </c>
      <c r="W2717" s="2">
        <v>67.400000000000006</v>
      </c>
      <c r="X2717" s="2">
        <v>9.0068999999999999</v>
      </c>
      <c r="Y2717" s="2">
        <v>0.33</v>
      </c>
      <c r="Z2717" s="2">
        <v>0.8</v>
      </c>
      <c r="AA2717" s="2">
        <v>41.5</v>
      </c>
      <c r="AB2717" s="2">
        <v>8.8081999999999994</v>
      </c>
      <c r="AC2717" s="2">
        <v>2.14</v>
      </c>
      <c r="AD2717" s="2">
        <v>2.9</v>
      </c>
      <c r="AE2717" s="2">
        <v>74.5</v>
      </c>
      <c r="AF2717" s="2">
        <v>63.508000000000003</v>
      </c>
      <c r="AG2717" s="20">
        <v>0.83</v>
      </c>
      <c r="AH2717" s="20">
        <v>1.3</v>
      </c>
      <c r="AI2717" s="20">
        <v>64.5</v>
      </c>
      <c r="AJ2717" s="20">
        <v>35.686399999999999</v>
      </c>
      <c r="AK2717" s="18">
        <v>1.19</v>
      </c>
      <c r="AL2717" s="18">
        <v>1.6</v>
      </c>
      <c r="AM2717" s="18">
        <v>74.5</v>
      </c>
      <c r="AN2717" s="18">
        <v>56.76</v>
      </c>
      <c r="AO2717" s="2">
        <v>0.77</v>
      </c>
      <c r="AP2717" s="2">
        <v>0.9</v>
      </c>
      <c r="AQ2717" s="2">
        <v>87.2</v>
      </c>
      <c r="AR2717" s="2">
        <v>7.6139000000000001</v>
      </c>
      <c r="AS2717" s="2">
        <v>0.13</v>
      </c>
      <c r="AT2717" s="2">
        <v>0.6</v>
      </c>
      <c r="AU2717" s="2">
        <v>20</v>
      </c>
      <c r="AV2717" s="2">
        <v>2.5301999999999998</v>
      </c>
      <c r="AW2717" s="2">
        <v>0.54</v>
      </c>
      <c r="AX2717" s="2">
        <v>0.8</v>
      </c>
      <c r="AY2717" s="2">
        <v>71.099999999999994</v>
      </c>
      <c r="AZ2717" s="2">
        <v>14.1191</v>
      </c>
      <c r="BA2717" s="2">
        <v>1.97</v>
      </c>
      <c r="BB2717" s="2">
        <v>2.6</v>
      </c>
      <c r="BC2717" s="2">
        <v>75.5</v>
      </c>
      <c r="BD2717" s="2">
        <v>68.183199999999999</v>
      </c>
      <c r="BE2717" s="4" t="str">
        <f t="shared" si="422"/>
        <v>NO APLICA</v>
      </c>
      <c r="BF2717" s="4">
        <f t="shared" si="423"/>
        <v>0.92920000000000003</v>
      </c>
      <c r="BG2717">
        <f t="shared" si="424"/>
        <v>0.77</v>
      </c>
      <c r="BH2717">
        <f t="shared" si="425"/>
        <v>0.13</v>
      </c>
      <c r="BI2717">
        <f t="shared" si="426"/>
        <v>1.97</v>
      </c>
      <c r="BJ2717">
        <f t="shared" si="427"/>
        <v>1.19</v>
      </c>
      <c r="BK2717">
        <f t="shared" si="428"/>
        <v>0.83</v>
      </c>
      <c r="BL2717">
        <f t="shared" si="429"/>
        <v>527.24999999999807</v>
      </c>
    </row>
    <row r="2718" spans="1:64" x14ac:dyDescent="0.2">
      <c r="A2718" s="1">
        <v>2716</v>
      </c>
      <c r="B2718" s="7" t="s">
        <v>38</v>
      </c>
      <c r="C2718" s="3">
        <v>40015</v>
      </c>
      <c r="D2718" s="4" t="s">
        <v>8</v>
      </c>
      <c r="E2718" s="4" t="s">
        <v>165</v>
      </c>
      <c r="F2718" s="5" t="str">
        <f t="shared" si="420"/>
        <v>M</v>
      </c>
      <c r="G2718" s="6">
        <v>0.8125</v>
      </c>
      <c r="H2718" s="6">
        <v>0.87361111111111101</v>
      </c>
      <c r="I2718" s="85">
        <f t="shared" si="421"/>
        <v>87.999999999999844</v>
      </c>
      <c r="J2718" s="86">
        <f>I2718*Segmentos!$D$7*(AH2718%)*IF(ISNUMBER(AI2718),AI2718%,0)</f>
        <v>1054732.7999999982</v>
      </c>
      <c r="K2718" s="86">
        <f>I2718*Segmentos!$D$7*(AL2718%)*IF(ISNUMBER(AM2718),AM2718%,0)</f>
        <v>1338163.1999999979</v>
      </c>
      <c r="L2718" s="4"/>
      <c r="M2718" s="2">
        <v>3.42</v>
      </c>
      <c r="N2718" s="2">
        <v>13.8</v>
      </c>
      <c r="O2718" s="2">
        <v>24.7</v>
      </c>
      <c r="P2718" s="2">
        <v>69.991</v>
      </c>
      <c r="Q2718" s="2">
        <v>3.7</v>
      </c>
      <c r="R2718" s="2">
        <v>16.100000000000001</v>
      </c>
      <c r="S2718" s="2">
        <v>22.9</v>
      </c>
      <c r="T2718" s="2">
        <v>12.626799999999999</v>
      </c>
      <c r="U2718" s="2">
        <v>3.83</v>
      </c>
      <c r="V2718" s="2">
        <v>14.6</v>
      </c>
      <c r="W2718" s="2">
        <v>26.3</v>
      </c>
      <c r="X2718" s="2">
        <v>16.418600000000001</v>
      </c>
      <c r="Y2718" s="2">
        <v>3.44</v>
      </c>
      <c r="Z2718" s="2">
        <v>12.2</v>
      </c>
      <c r="AA2718" s="2">
        <v>28.3</v>
      </c>
      <c r="AB2718" s="2">
        <v>20.7593</v>
      </c>
      <c r="AC2718" s="2">
        <v>3.01</v>
      </c>
      <c r="AD2718" s="2">
        <v>13.7</v>
      </c>
      <c r="AE2718" s="2">
        <v>21.9</v>
      </c>
      <c r="AF2718" s="2">
        <v>20.186399999999999</v>
      </c>
      <c r="AG2718" s="20">
        <v>2.99</v>
      </c>
      <c r="AH2718" s="20">
        <v>13.2</v>
      </c>
      <c r="AI2718" s="20">
        <v>22.7</v>
      </c>
      <c r="AJ2718" s="20">
        <v>29.031500000000001</v>
      </c>
      <c r="AK2718" s="18">
        <v>3.81</v>
      </c>
      <c r="AL2718" s="18">
        <v>14.4</v>
      </c>
      <c r="AM2718" s="18">
        <v>26.4</v>
      </c>
      <c r="AN2718" s="18">
        <v>40.959499999999998</v>
      </c>
      <c r="AO2718" s="2">
        <v>0.98</v>
      </c>
      <c r="AP2718" s="2">
        <v>6.8</v>
      </c>
      <c r="AQ2718" s="2">
        <v>14.4</v>
      </c>
      <c r="AR2718" s="2">
        <v>2.1924000000000001</v>
      </c>
      <c r="AS2718" s="2">
        <v>2.48</v>
      </c>
      <c r="AT2718" s="2">
        <v>11</v>
      </c>
      <c r="AU2718" s="2">
        <v>22.6</v>
      </c>
      <c r="AV2718" s="2">
        <v>11.1813</v>
      </c>
      <c r="AW2718" s="2">
        <v>3.24</v>
      </c>
      <c r="AX2718" s="2">
        <v>13.9</v>
      </c>
      <c r="AY2718" s="2">
        <v>23.3</v>
      </c>
      <c r="AZ2718" s="2">
        <v>19.0441</v>
      </c>
      <c r="BA2718" s="2">
        <v>4.8</v>
      </c>
      <c r="BB2718" s="2">
        <v>17.399999999999999</v>
      </c>
      <c r="BC2718" s="2">
        <v>27.5</v>
      </c>
      <c r="BD2718" s="2">
        <v>37.5732</v>
      </c>
      <c r="BE2718" s="4" t="str">
        <f t="shared" si="422"/>
        <v>ABURRIDO</v>
      </c>
      <c r="BF2718" s="4">
        <f t="shared" si="423"/>
        <v>3.2263999999999995</v>
      </c>
      <c r="BG2718">
        <f t="shared" si="424"/>
        <v>0.98</v>
      </c>
      <c r="BH2718">
        <f t="shared" si="425"/>
        <v>2.48</v>
      </c>
      <c r="BI2718">
        <f t="shared" si="426"/>
        <v>4.8</v>
      </c>
      <c r="BJ2718">
        <f t="shared" si="427"/>
        <v>3.81</v>
      </c>
      <c r="BK2718">
        <f t="shared" si="428"/>
        <v>2.99</v>
      </c>
      <c r="BL2718">
        <f t="shared" si="429"/>
        <v>29995.679999999946</v>
      </c>
    </row>
    <row r="2719" spans="1:64" x14ac:dyDescent="0.2">
      <c r="A2719" s="1">
        <v>2717</v>
      </c>
      <c r="B2719" s="7" t="s">
        <v>14</v>
      </c>
      <c r="C2719" s="3">
        <v>40015</v>
      </c>
      <c r="D2719" s="4" t="s">
        <v>626</v>
      </c>
      <c r="E2719" s="4" t="s">
        <v>163</v>
      </c>
      <c r="F2719" s="5" t="str">
        <f t="shared" si="420"/>
        <v>M</v>
      </c>
      <c r="G2719" s="6">
        <v>0.8534722222222223</v>
      </c>
      <c r="H2719" s="6">
        <v>0.875</v>
      </c>
      <c r="I2719" s="85">
        <f t="shared" si="421"/>
        <v>30.99999999999989</v>
      </c>
      <c r="J2719" s="86">
        <f>I2719*Segmentos!$D$7*(AH2719%)*IF(ISNUMBER(AI2719),AI2719%,0)</f>
        <v>1003060.7999999964</v>
      </c>
      <c r="K2719" s="86">
        <f>I2719*Segmentos!$D$7*(AL2719%)*IF(ISNUMBER(AM2719),AM2719%,0)</f>
        <v>1356411.1999999951</v>
      </c>
      <c r="L2719" s="4"/>
      <c r="M2719" s="2">
        <v>9.59</v>
      </c>
      <c r="N2719" s="2">
        <v>14.6</v>
      </c>
      <c r="O2719" s="2">
        <v>65.7</v>
      </c>
      <c r="P2719" s="2">
        <v>83.721800000000002</v>
      </c>
      <c r="Q2719" s="2">
        <v>6.93</v>
      </c>
      <c r="R2719" s="2">
        <v>11.1</v>
      </c>
      <c r="S2719" s="2">
        <v>62.4</v>
      </c>
      <c r="T2719" s="2">
        <v>10.090999999999999</v>
      </c>
      <c r="U2719" s="2">
        <v>9.74</v>
      </c>
      <c r="V2719" s="2">
        <v>14.8</v>
      </c>
      <c r="W2719" s="2">
        <v>66</v>
      </c>
      <c r="X2719" s="2">
        <v>17.812999999999999</v>
      </c>
      <c r="Y2719" s="2">
        <v>7.89</v>
      </c>
      <c r="Z2719" s="2">
        <v>13.1</v>
      </c>
      <c r="AA2719" s="2">
        <v>60.5</v>
      </c>
      <c r="AB2719" s="2">
        <v>20.334</v>
      </c>
      <c r="AC2719" s="2">
        <v>12.39</v>
      </c>
      <c r="AD2719" s="2">
        <v>17.7</v>
      </c>
      <c r="AE2719" s="2">
        <v>70.099999999999994</v>
      </c>
      <c r="AF2719" s="2">
        <v>35.483800000000002</v>
      </c>
      <c r="AG2719" s="20">
        <v>8.08</v>
      </c>
      <c r="AH2719" s="20">
        <v>12.6</v>
      </c>
      <c r="AI2719" s="20">
        <v>64.2</v>
      </c>
      <c r="AJ2719" s="20">
        <v>33.464700000000001</v>
      </c>
      <c r="AK2719" s="18">
        <v>10.96</v>
      </c>
      <c r="AL2719" s="18">
        <v>16.399999999999999</v>
      </c>
      <c r="AM2719" s="18">
        <v>66.7</v>
      </c>
      <c r="AN2719" s="18">
        <v>50.257100000000001</v>
      </c>
      <c r="AO2719" s="2">
        <v>6.45</v>
      </c>
      <c r="AP2719" s="2">
        <v>11.4</v>
      </c>
      <c r="AQ2719" s="2">
        <v>56.4</v>
      </c>
      <c r="AR2719" s="2">
        <v>6.1459000000000001</v>
      </c>
      <c r="AS2719" s="2">
        <v>7.79</v>
      </c>
      <c r="AT2719" s="2">
        <v>11.9</v>
      </c>
      <c r="AU2719" s="2">
        <v>65.7</v>
      </c>
      <c r="AV2719" s="2">
        <v>14.9758</v>
      </c>
      <c r="AW2719" s="2">
        <v>9.9499999999999993</v>
      </c>
      <c r="AX2719" s="2">
        <v>16.2</v>
      </c>
      <c r="AY2719" s="2">
        <v>61.4</v>
      </c>
      <c r="AZ2719" s="2">
        <v>24.966200000000001</v>
      </c>
      <c r="BA2719" s="2">
        <v>11.26</v>
      </c>
      <c r="BB2719" s="2">
        <v>15.9</v>
      </c>
      <c r="BC2719" s="2">
        <v>70.900000000000006</v>
      </c>
      <c r="BD2719" s="2">
        <v>37.633800000000001</v>
      </c>
      <c r="BE2719" s="4" t="str">
        <f t="shared" si="422"/>
        <v>NO APLICA</v>
      </c>
      <c r="BF2719" s="4">
        <f t="shared" si="423"/>
        <v>9.1006</v>
      </c>
      <c r="BG2719">
        <f t="shared" si="424"/>
        <v>6.45</v>
      </c>
      <c r="BH2719">
        <f t="shared" si="425"/>
        <v>7.79</v>
      </c>
      <c r="BI2719">
        <f t="shared" si="426"/>
        <v>11.26</v>
      </c>
      <c r="BJ2719">
        <f t="shared" si="427"/>
        <v>10.96</v>
      </c>
      <c r="BK2719">
        <f t="shared" si="428"/>
        <v>8.08</v>
      </c>
      <c r="BL2719">
        <f t="shared" si="429"/>
        <v>29735.819999999894</v>
      </c>
    </row>
    <row r="2720" spans="1:64" x14ac:dyDescent="0.2">
      <c r="A2720" s="1">
        <v>2718</v>
      </c>
      <c r="B2720" s="7" t="s">
        <v>10</v>
      </c>
      <c r="C2720" s="3">
        <v>40015</v>
      </c>
      <c r="D2720" s="4" t="s">
        <v>8</v>
      </c>
      <c r="E2720" s="4" t="s">
        <v>164</v>
      </c>
      <c r="F2720" s="5" t="str">
        <f t="shared" si="420"/>
        <v>M</v>
      </c>
      <c r="G2720" s="6">
        <v>0.87361111111111101</v>
      </c>
      <c r="H2720" s="6">
        <v>0.91805555555555562</v>
      </c>
      <c r="I2720" s="85">
        <f t="shared" si="421"/>
        <v>64.000000000000256</v>
      </c>
      <c r="J2720" s="86">
        <f>I2720*Segmentos!$D$7*(AH2720%)*IF(ISNUMBER(AI2720),AI2720%,0)</f>
        <v>1147776.0000000047</v>
      </c>
      <c r="K2720" s="86">
        <f>I2720*Segmentos!$D$7*(AL2720%)*IF(ISNUMBER(AM2720),AM2720%,0)</f>
        <v>1169203.2000000048</v>
      </c>
      <c r="L2720" s="4"/>
      <c r="M2720" s="2">
        <v>4.5199999999999996</v>
      </c>
      <c r="N2720" s="2">
        <v>17.8</v>
      </c>
      <c r="O2720" s="2">
        <v>25.5</v>
      </c>
      <c r="P2720" s="2">
        <v>79.060699999999997</v>
      </c>
      <c r="Q2720" s="2">
        <v>3.93</v>
      </c>
      <c r="R2720" s="2">
        <v>14.7</v>
      </c>
      <c r="S2720" s="2">
        <v>26.7</v>
      </c>
      <c r="T2720" s="2">
        <v>11.4551</v>
      </c>
      <c r="U2720" s="2">
        <v>3.47</v>
      </c>
      <c r="V2720" s="2">
        <v>18</v>
      </c>
      <c r="W2720" s="2">
        <v>19.3</v>
      </c>
      <c r="X2720" s="2">
        <v>12.7165</v>
      </c>
      <c r="Y2720" s="2">
        <v>5</v>
      </c>
      <c r="Z2720" s="2">
        <v>18.5</v>
      </c>
      <c r="AA2720" s="2">
        <v>27</v>
      </c>
      <c r="AB2720" s="2">
        <v>25.794499999999999</v>
      </c>
      <c r="AC2720" s="2">
        <v>5.07</v>
      </c>
      <c r="AD2720" s="2">
        <v>18.5</v>
      </c>
      <c r="AE2720" s="2">
        <v>27.4</v>
      </c>
      <c r="AF2720" s="2">
        <v>29.0946</v>
      </c>
      <c r="AG2720" s="20">
        <v>4.4800000000000004</v>
      </c>
      <c r="AH2720" s="20">
        <v>18.3</v>
      </c>
      <c r="AI2720" s="20">
        <v>24.5</v>
      </c>
      <c r="AJ2720" s="20">
        <v>37.137099999999997</v>
      </c>
      <c r="AK2720" s="18">
        <v>4.5599999999999996</v>
      </c>
      <c r="AL2720" s="18">
        <v>17.3</v>
      </c>
      <c r="AM2720" s="18">
        <v>26.4</v>
      </c>
      <c r="AN2720" s="18">
        <v>41.9236</v>
      </c>
      <c r="AO2720" s="2">
        <v>1.8</v>
      </c>
      <c r="AP2720" s="2">
        <v>9.8000000000000007</v>
      </c>
      <c r="AQ2720" s="2">
        <v>18.3</v>
      </c>
      <c r="AR2720" s="2">
        <v>3.4337</v>
      </c>
      <c r="AS2720" s="2">
        <v>3.14</v>
      </c>
      <c r="AT2720" s="2">
        <v>15.8</v>
      </c>
      <c r="AU2720" s="2">
        <v>19.899999999999999</v>
      </c>
      <c r="AV2720" s="2">
        <v>12.102600000000001</v>
      </c>
      <c r="AW2720" s="2">
        <v>4.96</v>
      </c>
      <c r="AX2720" s="2">
        <v>18.5</v>
      </c>
      <c r="AY2720" s="2">
        <v>26.8</v>
      </c>
      <c r="AZ2720" s="2">
        <v>24.901900000000001</v>
      </c>
      <c r="BA2720" s="2">
        <v>5.77</v>
      </c>
      <c r="BB2720" s="2">
        <v>20.6</v>
      </c>
      <c r="BC2720" s="2">
        <v>28</v>
      </c>
      <c r="BD2720" s="2">
        <v>38.622500000000002</v>
      </c>
      <c r="BE2720" s="4" t="str">
        <f t="shared" si="422"/>
        <v>NO APLICA</v>
      </c>
      <c r="BF2720" s="4">
        <f t="shared" si="423"/>
        <v>4.0726000000000004</v>
      </c>
      <c r="BG2720">
        <f t="shared" si="424"/>
        <v>1.8</v>
      </c>
      <c r="BH2720">
        <f t="shared" si="425"/>
        <v>3.14</v>
      </c>
      <c r="BI2720">
        <f t="shared" si="426"/>
        <v>5.77</v>
      </c>
      <c r="BJ2720">
        <f t="shared" si="427"/>
        <v>4.5599999999999996</v>
      </c>
      <c r="BK2720">
        <f t="shared" si="428"/>
        <v>4.4800000000000004</v>
      </c>
      <c r="BL2720">
        <f t="shared" si="429"/>
        <v>29049.600000000119</v>
      </c>
    </row>
    <row r="2721" spans="1:64" x14ac:dyDescent="0.2">
      <c r="A2721" s="1">
        <v>2719</v>
      </c>
      <c r="B2721" s="7" t="s">
        <v>89</v>
      </c>
      <c r="C2721" s="3">
        <v>40015</v>
      </c>
      <c r="D2721" s="4" t="s">
        <v>628</v>
      </c>
      <c r="E2721" s="4" t="s">
        <v>169</v>
      </c>
      <c r="F2721" s="5" t="str">
        <f t="shared" si="420"/>
        <v>M</v>
      </c>
      <c r="G2721" s="6">
        <v>0.84027777777777779</v>
      </c>
      <c r="H2721" s="6">
        <v>0.87569444444444444</v>
      </c>
      <c r="I2721" s="85">
        <f t="shared" si="421"/>
        <v>50.999999999999979</v>
      </c>
      <c r="J2721" s="86">
        <f>I2721*Segmentos!$D$7*(AH2721%)*IF(ISNUMBER(AI2721),AI2721%,0)</f>
        <v>423218.39999999979</v>
      </c>
      <c r="K2721" s="86">
        <f>I2721*Segmentos!$D$7*(AL2721%)*IF(ISNUMBER(AM2721),AM2721%,0)</f>
        <v>315057.59999999986</v>
      </c>
      <c r="L2721" s="4"/>
      <c r="M2721" s="2">
        <v>1.8</v>
      </c>
      <c r="N2721" s="2">
        <v>3.7</v>
      </c>
      <c r="O2721" s="2">
        <v>48.8</v>
      </c>
      <c r="P2721" s="2">
        <v>81.146699999999996</v>
      </c>
      <c r="Q2721" s="2">
        <v>0.48</v>
      </c>
      <c r="R2721" s="2">
        <v>0.8</v>
      </c>
      <c r="S2721" s="2">
        <v>64.099999999999994</v>
      </c>
      <c r="T2721" s="2">
        <v>3.6229</v>
      </c>
      <c r="U2721" s="2">
        <v>0.48</v>
      </c>
      <c r="V2721" s="2">
        <v>1.2</v>
      </c>
      <c r="W2721" s="2">
        <v>41.4</v>
      </c>
      <c r="X2721" s="2">
        <v>4.5278999999999998</v>
      </c>
      <c r="Y2721" s="2">
        <v>2.76</v>
      </c>
      <c r="Z2721" s="2">
        <v>5</v>
      </c>
      <c r="AA2721" s="2">
        <v>54.8</v>
      </c>
      <c r="AB2721" s="2">
        <v>36.7941</v>
      </c>
      <c r="AC2721" s="2">
        <v>2.44</v>
      </c>
      <c r="AD2721" s="2">
        <v>5.6</v>
      </c>
      <c r="AE2721" s="2">
        <v>43.9</v>
      </c>
      <c r="AF2721" s="2">
        <v>36.201700000000002</v>
      </c>
      <c r="AG2721" s="20">
        <v>2.0699999999999998</v>
      </c>
      <c r="AH2721" s="20">
        <v>4.0999999999999996</v>
      </c>
      <c r="AI2721" s="20">
        <v>50.6</v>
      </c>
      <c r="AJ2721" s="20">
        <v>44.328800000000001</v>
      </c>
      <c r="AK2721" s="18">
        <v>1.55</v>
      </c>
      <c r="AL2721" s="18">
        <v>3.3</v>
      </c>
      <c r="AM2721" s="18">
        <v>46.8</v>
      </c>
      <c r="AN2721" s="18">
        <v>36.817900000000002</v>
      </c>
      <c r="AO2721" s="2">
        <v>0.23</v>
      </c>
      <c r="AP2721" s="2">
        <v>0.6</v>
      </c>
      <c r="AQ2721" s="2">
        <v>38.6</v>
      </c>
      <c r="AR2721" s="2">
        <v>1.1334</v>
      </c>
      <c r="AS2721" s="2">
        <v>2.16</v>
      </c>
      <c r="AT2721" s="2">
        <v>4.8</v>
      </c>
      <c r="AU2721" s="2">
        <v>45.3</v>
      </c>
      <c r="AV2721" s="2">
        <v>21.5</v>
      </c>
      <c r="AW2721" s="2">
        <v>1.26</v>
      </c>
      <c r="AX2721" s="2">
        <v>2.7</v>
      </c>
      <c r="AY2721" s="2">
        <v>46.5</v>
      </c>
      <c r="AZ2721" s="2">
        <v>16.382899999999999</v>
      </c>
      <c r="BA2721" s="2">
        <v>2.4300000000000002</v>
      </c>
      <c r="BB2721" s="2">
        <v>4.7</v>
      </c>
      <c r="BC2721" s="2">
        <v>52.3</v>
      </c>
      <c r="BD2721" s="2">
        <v>42.130400000000002</v>
      </c>
      <c r="BE2721" s="4" t="str">
        <f t="shared" si="422"/>
        <v>NO APLICA</v>
      </c>
      <c r="BF2721" s="4">
        <f t="shared" si="423"/>
        <v>1.9676000000000002</v>
      </c>
      <c r="BG2721">
        <f t="shared" si="424"/>
        <v>0.23</v>
      </c>
      <c r="BH2721">
        <f t="shared" si="425"/>
        <v>2.16</v>
      </c>
      <c r="BI2721">
        <f t="shared" si="426"/>
        <v>2.4300000000000002</v>
      </c>
      <c r="BJ2721">
        <f t="shared" si="427"/>
        <v>1.55</v>
      </c>
      <c r="BK2721">
        <f t="shared" si="428"/>
        <v>2.0699999999999998</v>
      </c>
      <c r="BL2721">
        <f t="shared" si="429"/>
        <v>9208.5599999999959</v>
      </c>
    </row>
    <row r="2722" spans="1:64" x14ac:dyDescent="0.2">
      <c r="A2722" s="1">
        <v>2720</v>
      </c>
      <c r="B2722" s="7" t="s">
        <v>126</v>
      </c>
      <c r="C2722" s="3">
        <v>40015</v>
      </c>
      <c r="D2722" s="4" t="s">
        <v>628</v>
      </c>
      <c r="E2722" s="4" t="s">
        <v>163</v>
      </c>
      <c r="F2722" s="5" t="str">
        <f t="shared" si="420"/>
        <v>M</v>
      </c>
      <c r="G2722" s="6">
        <v>0.87569444444444444</v>
      </c>
      <c r="H2722" s="6">
        <v>0.91111111111111109</v>
      </c>
      <c r="I2722" s="85">
        <f t="shared" si="421"/>
        <v>50.999999999999979</v>
      </c>
      <c r="J2722" s="86">
        <f>I2722*Segmentos!$D$7*(AH2722%)*IF(ISNUMBER(AI2722),AI2722%,0)</f>
        <v>166055.99999999994</v>
      </c>
      <c r="K2722" s="86">
        <f>I2722*Segmentos!$D$7*(AL2722%)*IF(ISNUMBER(AM2722),AM2722%,0)</f>
        <v>352756.79999999987</v>
      </c>
      <c r="L2722" s="4"/>
      <c r="M2722" s="2">
        <v>1.29</v>
      </c>
      <c r="N2722" s="2">
        <v>4.4000000000000004</v>
      </c>
      <c r="O2722" s="2">
        <v>29.4</v>
      </c>
      <c r="P2722" s="2">
        <v>88.292199999999994</v>
      </c>
      <c r="Q2722" s="2">
        <v>0.42</v>
      </c>
      <c r="R2722" s="2">
        <v>1.4</v>
      </c>
      <c r="S2722" s="2">
        <v>31.1</v>
      </c>
      <c r="T2722" s="2">
        <v>4.7979000000000003</v>
      </c>
      <c r="U2722" s="2">
        <v>0.38</v>
      </c>
      <c r="V2722" s="2">
        <v>2.6</v>
      </c>
      <c r="W2722" s="2">
        <v>14.7</v>
      </c>
      <c r="X2722" s="2">
        <v>5.4973999999999998</v>
      </c>
      <c r="Y2722" s="2">
        <v>0.63</v>
      </c>
      <c r="Z2722" s="2">
        <v>4.5</v>
      </c>
      <c r="AA2722" s="2">
        <v>13.9</v>
      </c>
      <c r="AB2722" s="2">
        <v>12.6364</v>
      </c>
      <c r="AC2722" s="2">
        <v>2.92</v>
      </c>
      <c r="AD2722" s="2">
        <v>7</v>
      </c>
      <c r="AE2722" s="2">
        <v>41.7</v>
      </c>
      <c r="AF2722" s="2">
        <v>65.360500000000002</v>
      </c>
      <c r="AG2722" s="20">
        <v>0.82</v>
      </c>
      <c r="AH2722" s="20">
        <v>4.4000000000000004</v>
      </c>
      <c r="AI2722" s="20">
        <v>18.5</v>
      </c>
      <c r="AJ2722" s="20">
        <v>26.6358</v>
      </c>
      <c r="AK2722" s="18">
        <v>1.72</v>
      </c>
      <c r="AL2722" s="18">
        <v>4.4000000000000004</v>
      </c>
      <c r="AM2722" s="18">
        <v>39.299999999999997</v>
      </c>
      <c r="AN2722" s="18">
        <v>61.656399999999998</v>
      </c>
      <c r="AO2722" s="2">
        <v>1.04</v>
      </c>
      <c r="AP2722" s="2">
        <v>1.4</v>
      </c>
      <c r="AQ2722" s="2">
        <v>76</v>
      </c>
      <c r="AR2722" s="2">
        <v>7.7812000000000001</v>
      </c>
      <c r="AS2722" s="2">
        <v>1.1299999999999999</v>
      </c>
      <c r="AT2722" s="2">
        <v>3.4</v>
      </c>
      <c r="AU2722" s="2">
        <v>33.1</v>
      </c>
      <c r="AV2722" s="2">
        <v>17.003599999999999</v>
      </c>
      <c r="AW2722" s="2">
        <v>0.7</v>
      </c>
      <c r="AX2722" s="2">
        <v>2.4</v>
      </c>
      <c r="AY2722" s="2">
        <v>29.5</v>
      </c>
      <c r="AZ2722" s="2">
        <v>13.645099999999999</v>
      </c>
      <c r="BA2722" s="2">
        <v>1.91</v>
      </c>
      <c r="BB2722" s="2">
        <v>7.4</v>
      </c>
      <c r="BC2722" s="2">
        <v>25.9</v>
      </c>
      <c r="BD2722" s="2">
        <v>49.862299999999998</v>
      </c>
      <c r="BE2722" s="4" t="str">
        <f t="shared" si="422"/>
        <v>NO APLICA</v>
      </c>
      <c r="BF2722" s="4">
        <f t="shared" si="423"/>
        <v>1.401</v>
      </c>
      <c r="BG2722">
        <f t="shared" si="424"/>
        <v>1.04</v>
      </c>
      <c r="BH2722">
        <f t="shared" si="425"/>
        <v>1.1299999999999999</v>
      </c>
      <c r="BI2722">
        <f t="shared" si="426"/>
        <v>1.91</v>
      </c>
      <c r="BJ2722">
        <f t="shared" si="427"/>
        <v>1.72</v>
      </c>
      <c r="BK2722">
        <f t="shared" si="428"/>
        <v>0.82</v>
      </c>
      <c r="BL2722">
        <f t="shared" si="429"/>
        <v>6597.3599999999969</v>
      </c>
    </row>
    <row r="2723" spans="1:64" x14ac:dyDescent="0.2">
      <c r="A2723" s="1">
        <v>2721</v>
      </c>
      <c r="B2723" s="7" t="s">
        <v>80</v>
      </c>
      <c r="C2723" s="3">
        <v>40015</v>
      </c>
      <c r="D2723" s="4" t="s">
        <v>3</v>
      </c>
      <c r="E2723" s="4" t="s">
        <v>167</v>
      </c>
      <c r="F2723" s="5" t="str">
        <f t="shared" si="420"/>
        <v>M</v>
      </c>
      <c r="G2723" s="6">
        <v>0.91736111111111107</v>
      </c>
      <c r="H2723" s="6">
        <v>3.472222222222222E-3</v>
      </c>
      <c r="I2723" s="85">
        <f t="shared" si="421"/>
        <v>124.00000000000007</v>
      </c>
      <c r="J2723" s="86">
        <f>I2723*Segmentos!$D$7*(AH2723%)*IF(ISNUMBER(AI2723),AI2723%,0)</f>
        <v>2506040.0000000014</v>
      </c>
      <c r="K2723" s="86">
        <f>I2723*Segmentos!$D$7*(AL2723%)*IF(ISNUMBER(AM2723),AM2723%,0)</f>
        <v>1881080.0000000009</v>
      </c>
      <c r="L2723" s="4"/>
      <c r="M2723" s="2">
        <v>4.4000000000000004</v>
      </c>
      <c r="N2723" s="2">
        <v>21</v>
      </c>
      <c r="O2723" s="2">
        <v>21</v>
      </c>
      <c r="P2723" s="2">
        <v>85.536199999999994</v>
      </c>
      <c r="Q2723" s="2">
        <v>2.2400000000000002</v>
      </c>
      <c r="R2723" s="2">
        <v>17</v>
      </c>
      <c r="S2723" s="2">
        <v>13.2</v>
      </c>
      <c r="T2723" s="2">
        <v>7.2567000000000004</v>
      </c>
      <c r="U2723" s="2">
        <v>4.3499999999999996</v>
      </c>
      <c r="V2723" s="2">
        <v>20.6</v>
      </c>
      <c r="W2723" s="2">
        <v>21.1</v>
      </c>
      <c r="X2723" s="2">
        <v>17.712700000000002</v>
      </c>
      <c r="Y2723" s="2">
        <v>4.09</v>
      </c>
      <c r="Z2723" s="2">
        <v>22.6</v>
      </c>
      <c r="AA2723" s="2">
        <v>18.100000000000001</v>
      </c>
      <c r="AB2723" s="2">
        <v>23.4434</v>
      </c>
      <c r="AC2723" s="2">
        <v>5.82</v>
      </c>
      <c r="AD2723" s="2">
        <v>21.8</v>
      </c>
      <c r="AE2723" s="2">
        <v>26.7</v>
      </c>
      <c r="AF2723" s="2">
        <v>37.1233</v>
      </c>
      <c r="AG2723" s="20">
        <v>5.07</v>
      </c>
      <c r="AH2723" s="20">
        <v>21.5</v>
      </c>
      <c r="AI2723" s="20">
        <v>23.5</v>
      </c>
      <c r="AJ2723" s="20">
        <v>46.717500000000001</v>
      </c>
      <c r="AK2723" s="18">
        <v>3.8</v>
      </c>
      <c r="AL2723" s="18">
        <v>20.5</v>
      </c>
      <c r="AM2723" s="18">
        <v>18.5</v>
      </c>
      <c r="AN2723" s="18">
        <v>38.818600000000004</v>
      </c>
      <c r="AO2723" s="2">
        <v>1.51</v>
      </c>
      <c r="AP2723" s="2">
        <v>11.7</v>
      </c>
      <c r="AQ2723" s="2">
        <v>12.9</v>
      </c>
      <c r="AR2723" s="2">
        <v>3.1953</v>
      </c>
      <c r="AS2723" s="2">
        <v>3.38</v>
      </c>
      <c r="AT2723" s="2">
        <v>20.5</v>
      </c>
      <c r="AU2723" s="2">
        <v>16.5</v>
      </c>
      <c r="AV2723" s="2">
        <v>14.479100000000001</v>
      </c>
      <c r="AW2723" s="2">
        <v>4.6500000000000004</v>
      </c>
      <c r="AX2723" s="2">
        <v>23</v>
      </c>
      <c r="AY2723" s="2">
        <v>20.2</v>
      </c>
      <c r="AZ2723" s="2">
        <v>25.961200000000002</v>
      </c>
      <c r="BA2723" s="2">
        <v>5.63</v>
      </c>
      <c r="BB2723" s="2">
        <v>22.4</v>
      </c>
      <c r="BC2723" s="2">
        <v>25.1</v>
      </c>
      <c r="BD2723" s="2">
        <v>41.900500000000001</v>
      </c>
      <c r="BE2723" s="4" t="str">
        <f t="shared" si="422"/>
        <v>ABURRIDO</v>
      </c>
      <c r="BF2723" s="4">
        <f t="shared" si="423"/>
        <v>4.0536000000000003</v>
      </c>
      <c r="BG2723">
        <f t="shared" si="424"/>
        <v>1.51</v>
      </c>
      <c r="BH2723">
        <f t="shared" si="425"/>
        <v>3.38</v>
      </c>
      <c r="BI2723">
        <f t="shared" si="426"/>
        <v>5.63</v>
      </c>
      <c r="BJ2723">
        <f t="shared" si="427"/>
        <v>3.8</v>
      </c>
      <c r="BK2723">
        <f t="shared" si="428"/>
        <v>5.07</v>
      </c>
      <c r="BL2723">
        <f t="shared" si="429"/>
        <v>54684.000000000029</v>
      </c>
    </row>
    <row r="2724" spans="1:64" x14ac:dyDescent="0.2">
      <c r="A2724" s="1">
        <v>2722</v>
      </c>
      <c r="B2724" s="7" t="s">
        <v>23</v>
      </c>
      <c r="C2724" s="3">
        <v>40015</v>
      </c>
      <c r="D2724" s="4" t="s">
        <v>629</v>
      </c>
      <c r="E2724" s="4" t="s">
        <v>170</v>
      </c>
      <c r="F2724" s="5" t="str">
        <f t="shared" si="420"/>
        <v>M</v>
      </c>
      <c r="G2724" s="6">
        <v>0.87430555555555556</v>
      </c>
      <c r="H2724" s="6">
        <v>0.9291666666666667</v>
      </c>
      <c r="I2724" s="85">
        <f t="shared" si="421"/>
        <v>79.000000000000043</v>
      </c>
      <c r="J2724" s="86">
        <f>I2724*Segmentos!$D$7*(AH2724%)*IF(ISNUMBER(AI2724),AI2724%,0)</f>
        <v>197184.00000000012</v>
      </c>
      <c r="K2724" s="86">
        <f>I2724*Segmentos!$D$7*(AL2724%)*IF(ISNUMBER(AM2724),AM2724%,0)</f>
        <v>247143.60000000015</v>
      </c>
      <c r="L2724" s="4"/>
      <c r="M2724" s="2">
        <v>0.7</v>
      </c>
      <c r="N2724" s="2">
        <v>2.8</v>
      </c>
      <c r="O2724" s="2">
        <v>24.6</v>
      </c>
      <c r="P2724" s="2">
        <v>50.339799999999997</v>
      </c>
      <c r="Q2724" s="2">
        <v>0.5</v>
      </c>
      <c r="R2724" s="2">
        <v>0.9</v>
      </c>
      <c r="S2724" s="2">
        <v>55.6</v>
      </c>
      <c r="T2724" s="2">
        <v>6.0129000000000001</v>
      </c>
      <c r="U2724" s="2">
        <v>0.8</v>
      </c>
      <c r="V2724" s="2">
        <v>2.9</v>
      </c>
      <c r="W2724" s="2">
        <v>27.2</v>
      </c>
      <c r="X2724" s="2">
        <v>12.0306</v>
      </c>
      <c r="Y2724" s="2">
        <v>1.04</v>
      </c>
      <c r="Z2724" s="2">
        <v>3.4</v>
      </c>
      <c r="AA2724" s="2">
        <v>30.5</v>
      </c>
      <c r="AB2724" s="2">
        <v>22.237300000000001</v>
      </c>
      <c r="AC2724" s="2">
        <v>0.43</v>
      </c>
      <c r="AD2724" s="2">
        <v>3.2</v>
      </c>
      <c r="AE2724" s="2">
        <v>13.2</v>
      </c>
      <c r="AF2724" s="2">
        <v>10.058999999999999</v>
      </c>
      <c r="AG2724" s="20">
        <v>0.62</v>
      </c>
      <c r="AH2724" s="20">
        <v>2.4</v>
      </c>
      <c r="AI2724" s="20">
        <v>26</v>
      </c>
      <c r="AJ2724" s="20">
        <v>21.145600000000002</v>
      </c>
      <c r="AK2724" s="18">
        <v>0.77</v>
      </c>
      <c r="AL2724" s="18">
        <v>3.3</v>
      </c>
      <c r="AM2724" s="18">
        <v>23.7</v>
      </c>
      <c r="AN2724" s="18">
        <v>29.194099999999999</v>
      </c>
      <c r="AO2724" s="2">
        <v>0.13</v>
      </c>
      <c r="AP2724" s="2">
        <v>0.9</v>
      </c>
      <c r="AQ2724" s="2">
        <v>14</v>
      </c>
      <c r="AR2724" s="2">
        <v>0.98839999999999995</v>
      </c>
      <c r="AS2724" s="2">
        <v>0.3</v>
      </c>
      <c r="AT2724" s="2">
        <v>2.4</v>
      </c>
      <c r="AU2724" s="2">
        <v>12.4</v>
      </c>
      <c r="AV2724" s="2">
        <v>4.7348999999999997</v>
      </c>
      <c r="AW2724" s="2">
        <v>0.68</v>
      </c>
      <c r="AX2724" s="2">
        <v>2.7</v>
      </c>
      <c r="AY2724" s="2">
        <v>25.4</v>
      </c>
      <c r="AZ2724" s="2">
        <v>14.065</v>
      </c>
      <c r="BA2724" s="2">
        <v>1.1100000000000001</v>
      </c>
      <c r="BB2724" s="2">
        <v>3.8</v>
      </c>
      <c r="BC2724" s="2">
        <v>29.4</v>
      </c>
      <c r="BD2724" s="2">
        <v>30.551400000000001</v>
      </c>
      <c r="BE2724" s="4" t="str">
        <f t="shared" si="422"/>
        <v>ABURRIDO</v>
      </c>
      <c r="BF2724" s="4">
        <f t="shared" si="423"/>
        <v>0.60799999999999998</v>
      </c>
      <c r="BG2724">
        <f t="shared" si="424"/>
        <v>0.13</v>
      </c>
      <c r="BH2724">
        <f t="shared" si="425"/>
        <v>0.3</v>
      </c>
      <c r="BI2724">
        <f t="shared" si="426"/>
        <v>1.1100000000000001</v>
      </c>
      <c r="BJ2724">
        <f t="shared" si="427"/>
        <v>0.77</v>
      </c>
      <c r="BK2724">
        <f t="shared" si="428"/>
        <v>0.62</v>
      </c>
      <c r="BL2724">
        <f t="shared" si="429"/>
        <v>5441.5200000000032</v>
      </c>
    </row>
    <row r="2725" spans="1:64" x14ac:dyDescent="0.2">
      <c r="A2725" s="1">
        <v>2723</v>
      </c>
      <c r="B2725" s="7" t="s">
        <v>25</v>
      </c>
      <c r="C2725" s="3">
        <v>40015</v>
      </c>
      <c r="D2725" s="4" t="s">
        <v>629</v>
      </c>
      <c r="E2725" s="4" t="s">
        <v>171</v>
      </c>
      <c r="F2725" s="5" t="str">
        <f t="shared" si="420"/>
        <v>M</v>
      </c>
      <c r="G2725" s="6">
        <v>0.87361111111111101</v>
      </c>
      <c r="H2725" s="6">
        <v>0.87430555555555556</v>
      </c>
      <c r="I2725" s="85">
        <f t="shared" si="421"/>
        <v>1.0000000000001563</v>
      </c>
      <c r="J2725" s="86">
        <f>I2725*Segmentos!$D$7*(AH2725%)*IF(ISNUMBER(AI2725),AI2725%,0)</f>
        <v>4000.0000000006253</v>
      </c>
      <c r="K2725" s="86">
        <f>I2725*Segmentos!$D$7*(AL2725%)*IF(ISNUMBER(AM2725),AM2725%,0)</f>
        <v>3200.0000000005002</v>
      </c>
      <c r="L2725" s="4"/>
      <c r="M2725" s="2">
        <v>0.93</v>
      </c>
      <c r="N2725" s="2">
        <v>0.9</v>
      </c>
      <c r="O2725" s="2">
        <v>100</v>
      </c>
      <c r="P2725" s="2">
        <v>86.220600000000005</v>
      </c>
      <c r="Q2725" s="2">
        <v>0.49</v>
      </c>
      <c r="R2725" s="2">
        <v>0.5</v>
      </c>
      <c r="S2725" s="2">
        <v>100</v>
      </c>
      <c r="T2725" s="2">
        <v>7.6684999999999999</v>
      </c>
      <c r="U2725" s="2">
        <v>0</v>
      </c>
      <c r="V2725" s="2">
        <v>0</v>
      </c>
      <c r="W2725" s="8" t="s">
        <v>577</v>
      </c>
      <c r="X2725" s="2">
        <v>0</v>
      </c>
      <c r="Y2725" s="2">
        <v>0.19</v>
      </c>
      <c r="Z2725" s="2">
        <v>0.2</v>
      </c>
      <c r="AA2725" s="2">
        <v>100</v>
      </c>
      <c r="AB2725" s="2">
        <v>5.1959</v>
      </c>
      <c r="AC2725" s="2">
        <v>2.41</v>
      </c>
      <c r="AD2725" s="2">
        <v>2.4</v>
      </c>
      <c r="AE2725" s="2">
        <v>100</v>
      </c>
      <c r="AF2725" s="2">
        <v>73.356200000000001</v>
      </c>
      <c r="AG2725" s="20">
        <v>1.03</v>
      </c>
      <c r="AH2725" s="20">
        <v>1</v>
      </c>
      <c r="AI2725" s="20">
        <v>100</v>
      </c>
      <c r="AJ2725" s="20">
        <v>45.223399999999998</v>
      </c>
      <c r="AK2725" s="18">
        <v>0.84</v>
      </c>
      <c r="AL2725" s="18">
        <v>0.8</v>
      </c>
      <c r="AM2725" s="18">
        <v>100</v>
      </c>
      <c r="AN2725" s="18">
        <v>40.997100000000003</v>
      </c>
      <c r="AO2725" s="2">
        <v>0.56999999999999995</v>
      </c>
      <c r="AP2725" s="2">
        <v>0.6</v>
      </c>
      <c r="AQ2725" s="2">
        <v>100</v>
      </c>
      <c r="AR2725" s="2">
        <v>5.7892999999999999</v>
      </c>
      <c r="AS2725" s="2">
        <v>0.97</v>
      </c>
      <c r="AT2725" s="2">
        <v>1</v>
      </c>
      <c r="AU2725" s="2">
        <v>100</v>
      </c>
      <c r="AV2725" s="2">
        <v>19.834099999999999</v>
      </c>
      <c r="AW2725" s="2">
        <v>0.1</v>
      </c>
      <c r="AX2725" s="2">
        <v>0.1</v>
      </c>
      <c r="AY2725" s="2">
        <v>100</v>
      </c>
      <c r="AZ2725" s="2">
        <v>2.5779999999999998</v>
      </c>
      <c r="BA2725" s="2">
        <v>1.63</v>
      </c>
      <c r="BB2725" s="2">
        <v>1.6</v>
      </c>
      <c r="BC2725" s="2">
        <v>100</v>
      </c>
      <c r="BD2725" s="2">
        <v>58.019100000000002</v>
      </c>
      <c r="BE2725" s="4" t="str">
        <f t="shared" si="422"/>
        <v>NO APLICA</v>
      </c>
      <c r="BF2725" s="4">
        <f t="shared" si="423"/>
        <v>1.1172</v>
      </c>
      <c r="BG2725">
        <f t="shared" si="424"/>
        <v>0.56999999999999995</v>
      </c>
      <c r="BH2725">
        <f t="shared" si="425"/>
        <v>0.97</v>
      </c>
      <c r="BI2725">
        <f t="shared" si="426"/>
        <v>1.63</v>
      </c>
      <c r="BJ2725">
        <f t="shared" si="427"/>
        <v>0.84</v>
      </c>
      <c r="BK2725">
        <f t="shared" si="428"/>
        <v>1.03</v>
      </c>
      <c r="BL2725">
        <f t="shared" si="429"/>
        <v>90.000000000014069</v>
      </c>
    </row>
    <row r="2726" spans="1:64" x14ac:dyDescent="0.2">
      <c r="A2726" s="1">
        <v>2724</v>
      </c>
      <c r="B2726" s="7" t="s">
        <v>32</v>
      </c>
      <c r="C2726" s="3">
        <v>40015</v>
      </c>
      <c r="D2726" s="4" t="s">
        <v>628</v>
      </c>
      <c r="E2726" s="4" t="s">
        <v>164</v>
      </c>
      <c r="F2726" s="5" t="str">
        <f t="shared" si="420"/>
        <v>M</v>
      </c>
      <c r="G2726" s="6">
        <v>0.9145833333333333</v>
      </c>
      <c r="H2726" s="6">
        <v>0.91666666666666663</v>
      </c>
      <c r="I2726" s="85">
        <f t="shared" si="421"/>
        <v>2.9999999999999893</v>
      </c>
      <c r="J2726" s="86">
        <f>I2726*Segmentos!$D$7*(AH2726%)*IF(ISNUMBER(AI2726),AI2726%,0)</f>
        <v>6083.9999999999791</v>
      </c>
      <c r="K2726" s="86">
        <f>I2726*Segmentos!$D$7*(AL2726%)*IF(ISNUMBER(AM2726),AM2726%,0)</f>
        <v>9599.9999999999673</v>
      </c>
      <c r="L2726" s="4"/>
      <c r="M2726" s="2">
        <v>0.63</v>
      </c>
      <c r="N2726" s="2">
        <v>0.7</v>
      </c>
      <c r="O2726" s="2">
        <v>93.6</v>
      </c>
      <c r="P2726" s="2">
        <v>94.716399999999993</v>
      </c>
      <c r="Q2726" s="2">
        <v>0.1</v>
      </c>
      <c r="R2726" s="2">
        <v>0.1</v>
      </c>
      <c r="S2726" s="2">
        <v>100</v>
      </c>
      <c r="T2726" s="2">
        <v>2.4590999999999998</v>
      </c>
      <c r="U2726" s="2">
        <v>0.49</v>
      </c>
      <c r="V2726" s="2">
        <v>0.5</v>
      </c>
      <c r="W2726" s="2">
        <v>100</v>
      </c>
      <c r="X2726" s="2">
        <v>15.6015</v>
      </c>
      <c r="Y2726" s="2">
        <v>0.35</v>
      </c>
      <c r="Z2726" s="2">
        <v>0.3</v>
      </c>
      <c r="AA2726" s="2">
        <v>100</v>
      </c>
      <c r="AB2726" s="2">
        <v>15.363099999999999</v>
      </c>
      <c r="AC2726" s="2">
        <v>1.24</v>
      </c>
      <c r="AD2726" s="2">
        <v>1.4</v>
      </c>
      <c r="AE2726" s="2">
        <v>90.5</v>
      </c>
      <c r="AF2726" s="2">
        <v>61.2928</v>
      </c>
      <c r="AG2726" s="20">
        <v>0.49</v>
      </c>
      <c r="AH2726" s="20">
        <v>0.6</v>
      </c>
      <c r="AI2726" s="20">
        <v>84.5</v>
      </c>
      <c r="AJ2726" s="20">
        <v>35.253599999999999</v>
      </c>
      <c r="AK2726" s="18">
        <v>0.75</v>
      </c>
      <c r="AL2726" s="18">
        <v>0.8</v>
      </c>
      <c r="AM2726" s="18">
        <v>100</v>
      </c>
      <c r="AN2726" s="18">
        <v>59.462800000000001</v>
      </c>
      <c r="AO2726" s="2">
        <v>0.32</v>
      </c>
      <c r="AP2726" s="2">
        <v>0.3</v>
      </c>
      <c r="AQ2726" s="2">
        <v>100</v>
      </c>
      <c r="AR2726" s="2">
        <v>5.2553000000000001</v>
      </c>
      <c r="AS2726" s="2">
        <v>0</v>
      </c>
      <c r="AT2726" s="2">
        <v>0</v>
      </c>
      <c r="AU2726" s="8" t="s">
        <v>577</v>
      </c>
      <c r="AV2726" s="2">
        <v>0</v>
      </c>
      <c r="AW2726" s="2">
        <v>0.45</v>
      </c>
      <c r="AX2726" s="2">
        <v>0.6</v>
      </c>
      <c r="AY2726" s="2">
        <v>75.099999999999994</v>
      </c>
      <c r="AZ2726" s="2">
        <v>19.440799999999999</v>
      </c>
      <c r="BA2726" s="2">
        <v>1.21</v>
      </c>
      <c r="BB2726" s="2">
        <v>1.2</v>
      </c>
      <c r="BC2726" s="2">
        <v>100</v>
      </c>
      <c r="BD2726" s="2">
        <v>70.020300000000006</v>
      </c>
      <c r="BE2726" s="4" t="str">
        <f t="shared" si="422"/>
        <v>NO APLICA</v>
      </c>
      <c r="BF2726" s="4">
        <f t="shared" si="423"/>
        <v>0.5242</v>
      </c>
      <c r="BG2726">
        <f t="shared" si="424"/>
        <v>0.32</v>
      </c>
      <c r="BH2726">
        <f t="shared" si="425"/>
        <v>0</v>
      </c>
      <c r="BI2726">
        <f t="shared" si="426"/>
        <v>1.21</v>
      </c>
      <c r="BJ2726">
        <f t="shared" si="427"/>
        <v>0.75</v>
      </c>
      <c r="BK2726">
        <f t="shared" si="428"/>
        <v>0.49</v>
      </c>
      <c r="BL2726">
        <f t="shared" si="429"/>
        <v>196.55999999999929</v>
      </c>
    </row>
    <row r="2727" spans="1:64" x14ac:dyDescent="0.2">
      <c r="A2727" s="1">
        <v>2725</v>
      </c>
      <c r="B2727" s="7" t="s">
        <v>19</v>
      </c>
      <c r="C2727" s="3">
        <v>40015</v>
      </c>
      <c r="D2727" s="4" t="s">
        <v>17</v>
      </c>
      <c r="E2727" s="4" t="s">
        <v>166</v>
      </c>
      <c r="F2727" s="5" t="str">
        <f t="shared" si="420"/>
        <v>M</v>
      </c>
      <c r="G2727" s="6">
        <v>0.9145833333333333</v>
      </c>
      <c r="H2727" s="6">
        <v>0.91666666666666663</v>
      </c>
      <c r="I2727" s="85">
        <f t="shared" si="421"/>
        <v>2.9999999999999893</v>
      </c>
      <c r="J2727" s="86">
        <f>I2727*Segmentos!$D$7*(AH2727%)*IF(ISNUMBER(AI2727),AI2727%,0)</f>
        <v>1198.7999999999959</v>
      </c>
      <c r="K2727" s="86">
        <f>I2727*Segmentos!$D$7*(AL2727%)*IF(ISNUMBER(AM2727),AM2727%,0)</f>
        <v>2885.99999999999</v>
      </c>
      <c r="L2727" s="4"/>
      <c r="M2727" s="2">
        <v>0.17</v>
      </c>
      <c r="N2727" s="2">
        <v>0.4</v>
      </c>
      <c r="O2727" s="2">
        <v>42.9</v>
      </c>
      <c r="P2727" s="2">
        <v>100</v>
      </c>
      <c r="Q2727" s="2">
        <v>0</v>
      </c>
      <c r="R2727" s="2">
        <v>0</v>
      </c>
      <c r="S2727" s="8" t="s">
        <v>577</v>
      </c>
      <c r="T2727" s="2">
        <v>0</v>
      </c>
      <c r="U2727" s="2">
        <v>0</v>
      </c>
      <c r="V2727" s="2">
        <v>0</v>
      </c>
      <c r="W2727" s="8" t="s">
        <v>577</v>
      </c>
      <c r="X2727" s="2">
        <v>0</v>
      </c>
      <c r="Y2727" s="2">
        <v>0.19</v>
      </c>
      <c r="Z2727" s="2">
        <v>0.2</v>
      </c>
      <c r="AA2727" s="2">
        <v>100</v>
      </c>
      <c r="AB2727" s="2">
        <v>33.465000000000003</v>
      </c>
      <c r="AC2727" s="2">
        <v>0.34</v>
      </c>
      <c r="AD2727" s="2">
        <v>1</v>
      </c>
      <c r="AE2727" s="2">
        <v>33.299999999999997</v>
      </c>
      <c r="AF2727" s="2">
        <v>66.534999999999997</v>
      </c>
      <c r="AG2727" s="20">
        <v>0.1</v>
      </c>
      <c r="AH2727" s="20">
        <v>0.3</v>
      </c>
      <c r="AI2727" s="20">
        <v>33.299999999999997</v>
      </c>
      <c r="AJ2727" s="20">
        <v>27.361499999999999</v>
      </c>
      <c r="AK2727" s="18">
        <v>0.23</v>
      </c>
      <c r="AL2727" s="18">
        <v>0.5</v>
      </c>
      <c r="AM2727" s="18">
        <v>48.1</v>
      </c>
      <c r="AN2727" s="18">
        <v>72.638499999999993</v>
      </c>
      <c r="AO2727" s="2">
        <v>0</v>
      </c>
      <c r="AP2727" s="2">
        <v>0</v>
      </c>
      <c r="AQ2727" s="8" t="s">
        <v>577</v>
      </c>
      <c r="AR2727" s="2">
        <v>0</v>
      </c>
      <c r="AS2727" s="2">
        <v>0</v>
      </c>
      <c r="AT2727" s="2">
        <v>0</v>
      </c>
      <c r="AU2727" s="8" t="s">
        <v>577</v>
      </c>
      <c r="AV2727" s="2">
        <v>0</v>
      </c>
      <c r="AW2727" s="2">
        <v>0.23</v>
      </c>
      <c r="AX2727" s="2">
        <v>0.7</v>
      </c>
      <c r="AY2727" s="2">
        <v>33.299999999999997</v>
      </c>
      <c r="AZ2727" s="2">
        <v>39.1736</v>
      </c>
      <c r="BA2727" s="2">
        <v>0.27</v>
      </c>
      <c r="BB2727" s="2">
        <v>0.5</v>
      </c>
      <c r="BC2727" s="2">
        <v>52.6</v>
      </c>
      <c r="BD2727" s="2">
        <v>60.8264</v>
      </c>
      <c r="BE2727" s="4" t="str">
        <f t="shared" si="422"/>
        <v>NO APLICA</v>
      </c>
      <c r="BF2727" s="4">
        <f t="shared" si="423"/>
        <v>0.11660000000000001</v>
      </c>
      <c r="BG2727">
        <f t="shared" si="424"/>
        <v>0</v>
      </c>
      <c r="BH2727">
        <f t="shared" si="425"/>
        <v>0</v>
      </c>
      <c r="BI2727">
        <f t="shared" si="426"/>
        <v>0.27</v>
      </c>
      <c r="BJ2727">
        <f t="shared" si="427"/>
        <v>0.23</v>
      </c>
      <c r="BK2727">
        <f t="shared" si="428"/>
        <v>0.1</v>
      </c>
      <c r="BL2727">
        <f t="shared" si="429"/>
        <v>51.479999999999812</v>
      </c>
    </row>
    <row r="2728" spans="1:64" x14ac:dyDescent="0.2">
      <c r="A2728" s="1">
        <v>2726</v>
      </c>
      <c r="B2728" s="7" t="s">
        <v>2</v>
      </c>
      <c r="C2728" s="3">
        <v>40015</v>
      </c>
      <c r="D2728" s="4" t="s">
        <v>627</v>
      </c>
      <c r="E2728" s="4" t="s">
        <v>164</v>
      </c>
      <c r="F2728" s="5" t="str">
        <f t="shared" si="420"/>
        <v>M</v>
      </c>
      <c r="G2728" s="6">
        <v>0.87291666666666667</v>
      </c>
      <c r="H2728" s="6">
        <v>0.91388888888888886</v>
      </c>
      <c r="I2728" s="85">
        <f t="shared" si="421"/>
        <v>58.99999999999995</v>
      </c>
      <c r="J2728" s="86">
        <f>I2728*Segmentos!$D$7*(AH2728%)*IF(ISNUMBER(AI2728),AI2728%,0)</f>
        <v>1257242.7999999989</v>
      </c>
      <c r="K2728" s="86">
        <f>I2728*Segmentos!$D$7*(AL2728%)*IF(ISNUMBER(AM2728),AM2728%,0)</f>
        <v>1709111.9999999986</v>
      </c>
      <c r="L2728" s="4"/>
      <c r="M2728" s="2">
        <v>6.33</v>
      </c>
      <c r="N2728" s="2">
        <v>18.7</v>
      </c>
      <c r="O2728" s="2">
        <v>33.9</v>
      </c>
      <c r="P2728" s="2">
        <v>85.289900000000003</v>
      </c>
      <c r="Q2728" s="2">
        <v>5.76</v>
      </c>
      <c r="R2728" s="2">
        <v>16.2</v>
      </c>
      <c r="S2728" s="2">
        <v>35.4</v>
      </c>
      <c r="T2728" s="2">
        <v>12.943300000000001</v>
      </c>
      <c r="U2728" s="2">
        <v>6.68</v>
      </c>
      <c r="V2728" s="2">
        <v>20.7</v>
      </c>
      <c r="W2728" s="2">
        <v>32.299999999999997</v>
      </c>
      <c r="X2728" s="2">
        <v>18.866499999999998</v>
      </c>
      <c r="Y2728" s="2">
        <v>4.55</v>
      </c>
      <c r="Z2728" s="2">
        <v>16.7</v>
      </c>
      <c r="AA2728" s="2">
        <v>27.3</v>
      </c>
      <c r="AB2728" s="2">
        <v>18.124300000000002</v>
      </c>
      <c r="AC2728" s="2">
        <v>7.99</v>
      </c>
      <c r="AD2728" s="2">
        <v>20.3</v>
      </c>
      <c r="AE2728" s="2">
        <v>39.299999999999997</v>
      </c>
      <c r="AF2728" s="2">
        <v>35.355899999999998</v>
      </c>
      <c r="AG2728" s="20">
        <v>5.33</v>
      </c>
      <c r="AH2728" s="20">
        <v>16.7</v>
      </c>
      <c r="AI2728" s="20">
        <v>31.9</v>
      </c>
      <c r="AJ2728" s="20">
        <v>34.084499999999998</v>
      </c>
      <c r="AK2728" s="18">
        <v>7.23</v>
      </c>
      <c r="AL2728" s="18">
        <v>20.399999999999999</v>
      </c>
      <c r="AM2728" s="18">
        <v>35.5</v>
      </c>
      <c r="AN2728" s="18">
        <v>51.205399999999997</v>
      </c>
      <c r="AO2728" s="2">
        <v>5.0999999999999996</v>
      </c>
      <c r="AP2728" s="2">
        <v>16</v>
      </c>
      <c r="AQ2728" s="2">
        <v>31.9</v>
      </c>
      <c r="AR2728" s="2">
        <v>7.5141</v>
      </c>
      <c r="AS2728" s="2">
        <v>7.09</v>
      </c>
      <c r="AT2728" s="2">
        <v>19.8</v>
      </c>
      <c r="AU2728" s="2">
        <v>35.9</v>
      </c>
      <c r="AV2728" s="2">
        <v>21.0444</v>
      </c>
      <c r="AW2728" s="2">
        <v>5.86</v>
      </c>
      <c r="AX2728" s="2">
        <v>19.399999999999999</v>
      </c>
      <c r="AY2728" s="2">
        <v>30.1</v>
      </c>
      <c r="AZ2728" s="2">
        <v>22.695</v>
      </c>
      <c r="BA2728" s="2">
        <v>6.59</v>
      </c>
      <c r="BB2728" s="2">
        <v>18.2</v>
      </c>
      <c r="BC2728" s="2">
        <v>36.299999999999997</v>
      </c>
      <c r="BD2728" s="2">
        <v>34.036299999999997</v>
      </c>
      <c r="BE2728" s="4" t="str">
        <f t="shared" si="422"/>
        <v>NO APLICA</v>
      </c>
      <c r="BF2728" s="4">
        <f t="shared" si="423"/>
        <v>6.617</v>
      </c>
      <c r="BG2728">
        <f t="shared" si="424"/>
        <v>5.0999999999999996</v>
      </c>
      <c r="BH2728">
        <f t="shared" si="425"/>
        <v>7.09</v>
      </c>
      <c r="BI2728">
        <f t="shared" si="426"/>
        <v>6.59</v>
      </c>
      <c r="BJ2728">
        <f t="shared" si="427"/>
        <v>7.23</v>
      </c>
      <c r="BK2728">
        <f t="shared" si="428"/>
        <v>5.33</v>
      </c>
      <c r="BL2728">
        <f t="shared" si="429"/>
        <v>37401.869999999966</v>
      </c>
    </row>
    <row r="2729" spans="1:64" x14ac:dyDescent="0.2">
      <c r="A2729" s="1">
        <v>2727</v>
      </c>
      <c r="B2729" s="7" t="s">
        <v>16</v>
      </c>
      <c r="C2729" s="3">
        <v>40015</v>
      </c>
      <c r="D2729" s="4" t="s">
        <v>626</v>
      </c>
      <c r="E2729" s="4" t="s">
        <v>166</v>
      </c>
      <c r="F2729" s="5" t="str">
        <f t="shared" si="420"/>
        <v>M</v>
      </c>
      <c r="G2729" s="6">
        <v>0.91388888888888886</v>
      </c>
      <c r="H2729" s="6">
        <v>0.91805555555555562</v>
      </c>
      <c r="I2729" s="85">
        <f t="shared" si="421"/>
        <v>6.0000000000001386</v>
      </c>
      <c r="J2729" s="86">
        <f>I2729*Segmentos!$D$7*(AH2729%)*IF(ISNUMBER(AI2729),AI2729%,0)</f>
        <v>339720.00000000786</v>
      </c>
      <c r="K2729" s="86">
        <f>I2729*Segmentos!$D$7*(AL2729%)*IF(ISNUMBER(AM2729),AM2729%,0)</f>
        <v>421665.6000000097</v>
      </c>
      <c r="L2729" s="4"/>
      <c r="M2729" s="2">
        <v>15.96</v>
      </c>
      <c r="N2729" s="2">
        <v>20.3</v>
      </c>
      <c r="O2729" s="2">
        <v>78.7</v>
      </c>
      <c r="P2729" s="2">
        <v>86.349800000000002</v>
      </c>
      <c r="Q2729" s="2">
        <v>11.86</v>
      </c>
      <c r="R2729" s="2">
        <v>13.9</v>
      </c>
      <c r="S2729" s="2">
        <v>85.1</v>
      </c>
      <c r="T2729" s="2">
        <v>10.708500000000001</v>
      </c>
      <c r="U2729" s="2">
        <v>12.65</v>
      </c>
      <c r="V2729" s="2">
        <v>18.2</v>
      </c>
      <c r="W2729" s="2">
        <v>69.400000000000006</v>
      </c>
      <c r="X2729" s="2">
        <v>14.3537</v>
      </c>
      <c r="Y2729" s="2">
        <v>14.29</v>
      </c>
      <c r="Z2729" s="2">
        <v>18.3</v>
      </c>
      <c r="AA2729" s="2">
        <v>77.900000000000006</v>
      </c>
      <c r="AB2729" s="2">
        <v>22.841200000000001</v>
      </c>
      <c r="AC2729" s="2">
        <v>21.64</v>
      </c>
      <c r="AD2729" s="2">
        <v>26.5</v>
      </c>
      <c r="AE2729" s="2">
        <v>81.7</v>
      </c>
      <c r="AF2729" s="2">
        <v>38.446399999999997</v>
      </c>
      <c r="AG2729" s="20">
        <v>14.14</v>
      </c>
      <c r="AH2729" s="20">
        <v>19</v>
      </c>
      <c r="AI2729" s="20">
        <v>74.5</v>
      </c>
      <c r="AJ2729" s="20">
        <v>36.296700000000001</v>
      </c>
      <c r="AK2729" s="18">
        <v>17.600000000000001</v>
      </c>
      <c r="AL2729" s="18">
        <v>21.4</v>
      </c>
      <c r="AM2729" s="18">
        <v>82.1</v>
      </c>
      <c r="AN2729" s="18">
        <v>50.053100000000001</v>
      </c>
      <c r="AO2729" s="2">
        <v>12.88</v>
      </c>
      <c r="AP2729" s="2">
        <v>16.399999999999999</v>
      </c>
      <c r="AQ2729" s="2">
        <v>78.3</v>
      </c>
      <c r="AR2729" s="2">
        <v>7.6154999999999999</v>
      </c>
      <c r="AS2729" s="2">
        <v>14.26</v>
      </c>
      <c r="AT2729" s="2">
        <v>19.2</v>
      </c>
      <c r="AU2729" s="2">
        <v>74.400000000000006</v>
      </c>
      <c r="AV2729" s="2">
        <v>16.996099999999998</v>
      </c>
      <c r="AW2729" s="2">
        <v>18.09</v>
      </c>
      <c r="AX2729" s="2">
        <v>21.8</v>
      </c>
      <c r="AY2729" s="2">
        <v>83</v>
      </c>
      <c r="AZ2729" s="2">
        <v>28.1418</v>
      </c>
      <c r="BA2729" s="2">
        <v>16.21</v>
      </c>
      <c r="BB2729" s="2">
        <v>20.8</v>
      </c>
      <c r="BC2729" s="2">
        <v>77.8</v>
      </c>
      <c r="BD2729" s="2">
        <v>33.596400000000003</v>
      </c>
      <c r="BE2729" s="4" t="str">
        <f t="shared" si="422"/>
        <v>NO APLICA</v>
      </c>
      <c r="BF2729" s="4">
        <f t="shared" si="423"/>
        <v>15.662200000000002</v>
      </c>
      <c r="BG2729">
        <f t="shared" si="424"/>
        <v>12.88</v>
      </c>
      <c r="BH2729">
        <f t="shared" si="425"/>
        <v>14.26</v>
      </c>
      <c r="BI2729">
        <f t="shared" si="426"/>
        <v>18.09</v>
      </c>
      <c r="BJ2729">
        <f t="shared" si="427"/>
        <v>17.600000000000001</v>
      </c>
      <c r="BK2729">
        <f t="shared" si="428"/>
        <v>14.14</v>
      </c>
      <c r="BL2729">
        <f t="shared" si="429"/>
        <v>9585.6600000002218</v>
      </c>
    </row>
    <row r="2730" spans="1:64" x14ac:dyDescent="0.2">
      <c r="A2730" s="1">
        <v>2728</v>
      </c>
      <c r="B2730" s="7" t="s">
        <v>22</v>
      </c>
      <c r="C2730" s="3">
        <v>40015</v>
      </c>
      <c r="D2730" s="4" t="s">
        <v>629</v>
      </c>
      <c r="E2730" s="4" t="s">
        <v>164</v>
      </c>
      <c r="F2730" s="5" t="str">
        <f t="shared" si="420"/>
        <v>M</v>
      </c>
      <c r="G2730" s="6">
        <v>0.83194444444444438</v>
      </c>
      <c r="H2730" s="6">
        <v>0.87361111111111101</v>
      </c>
      <c r="I2730" s="85">
        <f t="shared" si="421"/>
        <v>59.999999999999943</v>
      </c>
      <c r="J2730" s="86">
        <f>I2730*Segmentos!$D$7*(AH2730%)*IF(ISNUMBER(AI2730),AI2730%,0)</f>
        <v>400799.99999999959</v>
      </c>
      <c r="K2730" s="86">
        <f>I2730*Segmentos!$D$7*(AL2730%)*IF(ISNUMBER(AM2730),AM2730%,0)</f>
        <v>575231.99999999942</v>
      </c>
      <c r="L2730" s="4"/>
      <c r="M2730" s="2">
        <v>2.0499999999999998</v>
      </c>
      <c r="N2730" s="2">
        <v>5.3</v>
      </c>
      <c r="O2730" s="2">
        <v>38.6</v>
      </c>
      <c r="P2730" s="2">
        <v>95.330200000000005</v>
      </c>
      <c r="Q2730" s="2">
        <v>0.75</v>
      </c>
      <c r="R2730" s="2">
        <v>2.2999999999999998</v>
      </c>
      <c r="S2730" s="2">
        <v>32.799999999999997</v>
      </c>
      <c r="T2730" s="2">
        <v>5.8296999999999999</v>
      </c>
      <c r="U2730" s="2">
        <v>1.59</v>
      </c>
      <c r="V2730" s="2">
        <v>5.0999999999999996</v>
      </c>
      <c r="W2730" s="2">
        <v>30.9</v>
      </c>
      <c r="X2730" s="2">
        <v>15.5465</v>
      </c>
      <c r="Y2730" s="2">
        <v>0.83</v>
      </c>
      <c r="Z2730" s="2">
        <v>2.8</v>
      </c>
      <c r="AA2730" s="2">
        <v>29.1</v>
      </c>
      <c r="AB2730" s="2">
        <v>11.399100000000001</v>
      </c>
      <c r="AC2730" s="2">
        <v>4.09</v>
      </c>
      <c r="AD2730" s="2">
        <v>9.1</v>
      </c>
      <c r="AE2730" s="2">
        <v>44.8</v>
      </c>
      <c r="AF2730" s="2">
        <v>62.5548</v>
      </c>
      <c r="AG2730" s="20">
        <v>1.68</v>
      </c>
      <c r="AH2730" s="20">
        <v>5</v>
      </c>
      <c r="AI2730" s="20">
        <v>33.4</v>
      </c>
      <c r="AJ2730" s="20">
        <v>37.034999999999997</v>
      </c>
      <c r="AK2730" s="18">
        <v>2.38</v>
      </c>
      <c r="AL2730" s="18">
        <v>5.6</v>
      </c>
      <c r="AM2730" s="18">
        <v>42.8</v>
      </c>
      <c r="AN2730" s="18">
        <v>58.295200000000001</v>
      </c>
      <c r="AO2730" s="2">
        <v>1.45</v>
      </c>
      <c r="AP2730" s="2">
        <v>4.7</v>
      </c>
      <c r="AQ2730" s="2">
        <v>30.6</v>
      </c>
      <c r="AR2730" s="2">
        <v>7.3672000000000004</v>
      </c>
      <c r="AS2730" s="2">
        <v>1.72</v>
      </c>
      <c r="AT2730" s="2">
        <v>4.3</v>
      </c>
      <c r="AU2730" s="2">
        <v>39.700000000000003</v>
      </c>
      <c r="AV2730" s="2">
        <v>17.613399999999999</v>
      </c>
      <c r="AW2730" s="2">
        <v>1.85</v>
      </c>
      <c r="AX2730" s="2">
        <v>6.7</v>
      </c>
      <c r="AY2730" s="2">
        <v>27.7</v>
      </c>
      <c r="AZ2730" s="2">
        <v>24.810600000000001</v>
      </c>
      <c r="BA2730" s="2">
        <v>2.5499999999999998</v>
      </c>
      <c r="BB2730" s="2">
        <v>5</v>
      </c>
      <c r="BC2730" s="2">
        <v>51.2</v>
      </c>
      <c r="BD2730" s="2">
        <v>45.539000000000001</v>
      </c>
      <c r="BE2730" s="4" t="str">
        <f t="shared" si="422"/>
        <v>NO APLICA</v>
      </c>
      <c r="BF2730" s="4">
        <f t="shared" si="423"/>
        <v>2.0179999999999998</v>
      </c>
      <c r="BG2730">
        <f t="shared" si="424"/>
        <v>1.45</v>
      </c>
      <c r="BH2730">
        <f t="shared" si="425"/>
        <v>1.72</v>
      </c>
      <c r="BI2730">
        <f t="shared" si="426"/>
        <v>2.5499999999999998</v>
      </c>
      <c r="BJ2730">
        <f t="shared" si="427"/>
        <v>2.38</v>
      </c>
      <c r="BK2730">
        <f t="shared" si="428"/>
        <v>1.68</v>
      </c>
      <c r="BL2730">
        <f t="shared" si="429"/>
        <v>12274.79999999999</v>
      </c>
    </row>
    <row r="2731" spans="1:64" x14ac:dyDescent="0.2">
      <c r="A2731" s="1">
        <v>2729</v>
      </c>
      <c r="B2731" s="7" t="s">
        <v>4</v>
      </c>
      <c r="C2731" s="3">
        <v>40015</v>
      </c>
      <c r="D2731" s="4" t="s">
        <v>3</v>
      </c>
      <c r="E2731" s="4" t="s">
        <v>165</v>
      </c>
      <c r="F2731" s="5" t="str">
        <f t="shared" si="420"/>
        <v>M</v>
      </c>
      <c r="G2731" s="6">
        <v>0.77986111111111101</v>
      </c>
      <c r="H2731" s="6">
        <v>0.87361111111111101</v>
      </c>
      <c r="I2731" s="85">
        <f t="shared" si="421"/>
        <v>135</v>
      </c>
      <c r="J2731" s="86">
        <f>I2731*Segmentos!$D$7*(AH2731%)*IF(ISNUMBER(AI2731),AI2731%,0)</f>
        <v>1791936.0000000002</v>
      </c>
      <c r="K2731" s="86">
        <f>I2731*Segmentos!$D$7*(AL2731%)*IF(ISNUMBER(AM2731),AM2731%,0)</f>
        <v>2152008</v>
      </c>
      <c r="L2731" s="4"/>
      <c r="M2731" s="2">
        <v>3.67</v>
      </c>
      <c r="N2731" s="2">
        <v>15</v>
      </c>
      <c r="O2731" s="2">
        <v>24.5</v>
      </c>
      <c r="P2731" s="2">
        <v>72.116699999999994</v>
      </c>
      <c r="Q2731" s="2">
        <v>3.77</v>
      </c>
      <c r="R2731" s="2">
        <v>17.100000000000001</v>
      </c>
      <c r="S2731" s="2">
        <v>22.1</v>
      </c>
      <c r="T2731" s="2">
        <v>12.3508</v>
      </c>
      <c r="U2731" s="2">
        <v>5.99</v>
      </c>
      <c r="V2731" s="2">
        <v>18.399999999999999</v>
      </c>
      <c r="W2731" s="2">
        <v>32.5</v>
      </c>
      <c r="X2731" s="2">
        <v>24.656300000000002</v>
      </c>
      <c r="Y2731" s="2">
        <v>3.06</v>
      </c>
      <c r="Z2731" s="2">
        <v>15.8</v>
      </c>
      <c r="AA2731" s="2">
        <v>19.399999999999999</v>
      </c>
      <c r="AB2731" s="2">
        <v>17.7378</v>
      </c>
      <c r="AC2731" s="2">
        <v>2.69</v>
      </c>
      <c r="AD2731" s="2">
        <v>11</v>
      </c>
      <c r="AE2731" s="2">
        <v>24.6</v>
      </c>
      <c r="AF2731" s="2">
        <v>17.3719</v>
      </c>
      <c r="AG2731" s="20">
        <v>3.31</v>
      </c>
      <c r="AH2731" s="20">
        <v>13.6</v>
      </c>
      <c r="AI2731" s="20">
        <v>24.4</v>
      </c>
      <c r="AJ2731" s="20">
        <v>30.834499999999998</v>
      </c>
      <c r="AK2731" s="18">
        <v>4</v>
      </c>
      <c r="AL2731" s="18">
        <v>16.2</v>
      </c>
      <c r="AM2731" s="18">
        <v>24.6</v>
      </c>
      <c r="AN2731" s="18">
        <v>41.282200000000003</v>
      </c>
      <c r="AO2731" s="2">
        <v>1.43</v>
      </c>
      <c r="AP2731" s="2">
        <v>8</v>
      </c>
      <c r="AQ2731" s="2">
        <v>17.7</v>
      </c>
      <c r="AR2731" s="2">
        <v>3.0602</v>
      </c>
      <c r="AS2731" s="2">
        <v>2.37</v>
      </c>
      <c r="AT2731" s="2">
        <v>12.2</v>
      </c>
      <c r="AU2731" s="2">
        <v>19.5</v>
      </c>
      <c r="AV2731" s="2">
        <v>10.280200000000001</v>
      </c>
      <c r="AW2731" s="2">
        <v>4.66</v>
      </c>
      <c r="AX2731" s="2">
        <v>16</v>
      </c>
      <c r="AY2731" s="2">
        <v>29</v>
      </c>
      <c r="AZ2731" s="2">
        <v>26.328800000000001</v>
      </c>
      <c r="BA2731" s="2">
        <v>4.3099999999999996</v>
      </c>
      <c r="BB2731" s="2">
        <v>17.7</v>
      </c>
      <c r="BC2731" s="2">
        <v>24.3</v>
      </c>
      <c r="BD2731" s="2">
        <v>32.447499999999998</v>
      </c>
      <c r="BE2731" s="4" t="str">
        <f t="shared" si="422"/>
        <v>ABURRIDO</v>
      </c>
      <c r="BF2731" s="4">
        <f t="shared" si="423"/>
        <v>3.2338</v>
      </c>
      <c r="BG2731">
        <f t="shared" si="424"/>
        <v>1.43</v>
      </c>
      <c r="BH2731">
        <f t="shared" si="425"/>
        <v>2.37</v>
      </c>
      <c r="BI2731">
        <f t="shared" si="426"/>
        <v>4.66</v>
      </c>
      <c r="BJ2731">
        <f t="shared" si="427"/>
        <v>4</v>
      </c>
      <c r="BK2731">
        <f t="shared" si="428"/>
        <v>3.31</v>
      </c>
      <c r="BL2731">
        <f t="shared" si="429"/>
        <v>49612.5</v>
      </c>
    </row>
    <row r="2732" spans="1:64" x14ac:dyDescent="0.2">
      <c r="A2732" s="1">
        <v>2730</v>
      </c>
      <c r="B2732" s="7" t="s">
        <v>150</v>
      </c>
      <c r="C2732" s="3">
        <v>40016</v>
      </c>
      <c r="D2732" s="4" t="s">
        <v>627</v>
      </c>
      <c r="E2732" s="4" t="s">
        <v>174</v>
      </c>
      <c r="F2732" s="5" t="str">
        <f t="shared" si="420"/>
        <v>W</v>
      </c>
      <c r="G2732" s="6">
        <v>0.91527777777777775</v>
      </c>
      <c r="H2732" s="6">
        <v>0.94166666666666676</v>
      </c>
      <c r="I2732" s="85">
        <f t="shared" si="421"/>
        <v>38.000000000000185</v>
      </c>
      <c r="J2732" s="86">
        <f>I2732*Segmentos!$D$7*(AH2732%)*IF(ISNUMBER(AI2732),AI2732%,0)</f>
        <v>376960.00000000186</v>
      </c>
      <c r="K2732" s="86">
        <f>I2732*Segmentos!$D$7*(AL2732%)*IF(ISNUMBER(AM2732),AM2732%,0)</f>
        <v>692512.00000000349</v>
      </c>
      <c r="L2732" s="4"/>
      <c r="M2732" s="2">
        <v>3.57</v>
      </c>
      <c r="N2732" s="2">
        <v>14.8</v>
      </c>
      <c r="O2732" s="2">
        <v>24.1</v>
      </c>
      <c r="P2732" s="2">
        <v>81.184600000000003</v>
      </c>
      <c r="Q2732" s="2">
        <v>1.64</v>
      </c>
      <c r="R2732" s="2">
        <v>12.4</v>
      </c>
      <c r="S2732" s="2">
        <v>13.3</v>
      </c>
      <c r="T2732" s="2">
        <v>6.2161999999999997</v>
      </c>
      <c r="U2732" s="2">
        <v>3.27</v>
      </c>
      <c r="V2732" s="2">
        <v>13.3</v>
      </c>
      <c r="W2732" s="2">
        <v>24.6</v>
      </c>
      <c r="X2732" s="2">
        <v>15.574299999999999</v>
      </c>
      <c r="Y2732" s="2">
        <v>3.17</v>
      </c>
      <c r="Z2732" s="2">
        <v>15.2</v>
      </c>
      <c r="AA2732" s="2">
        <v>20.8</v>
      </c>
      <c r="AB2732" s="2">
        <v>21.285299999999999</v>
      </c>
      <c r="AC2732" s="2">
        <v>5.1100000000000003</v>
      </c>
      <c r="AD2732" s="2">
        <v>16.600000000000001</v>
      </c>
      <c r="AE2732" s="2">
        <v>30.7</v>
      </c>
      <c r="AF2732" s="2">
        <v>38.108800000000002</v>
      </c>
      <c r="AG2732" s="20">
        <v>2.48</v>
      </c>
      <c r="AH2732" s="20">
        <v>12.4</v>
      </c>
      <c r="AI2732" s="20">
        <v>20</v>
      </c>
      <c r="AJ2732" s="20">
        <v>26.704699999999999</v>
      </c>
      <c r="AK2732" s="18">
        <v>4.5599999999999996</v>
      </c>
      <c r="AL2732" s="18">
        <v>17</v>
      </c>
      <c r="AM2732" s="18">
        <v>26.8</v>
      </c>
      <c r="AN2732" s="18">
        <v>54.48</v>
      </c>
      <c r="AO2732" s="2">
        <v>3.31</v>
      </c>
      <c r="AP2732" s="2">
        <v>10.199999999999999</v>
      </c>
      <c r="AQ2732" s="2">
        <v>32.6</v>
      </c>
      <c r="AR2732" s="2">
        <v>8.2291000000000007</v>
      </c>
      <c r="AS2732" s="2">
        <v>2.99</v>
      </c>
      <c r="AT2732" s="2">
        <v>15.2</v>
      </c>
      <c r="AU2732" s="2">
        <v>19.7</v>
      </c>
      <c r="AV2732" s="2">
        <v>14.959199999999999</v>
      </c>
      <c r="AW2732" s="2">
        <v>4.95</v>
      </c>
      <c r="AX2732" s="2">
        <v>18.3</v>
      </c>
      <c r="AY2732" s="2">
        <v>27</v>
      </c>
      <c r="AZ2732" s="2">
        <v>32.303800000000003</v>
      </c>
      <c r="BA2732" s="2">
        <v>2.95</v>
      </c>
      <c r="BB2732" s="2">
        <v>13.3</v>
      </c>
      <c r="BC2732" s="2">
        <v>22.2</v>
      </c>
      <c r="BD2732" s="2">
        <v>25.692599999999999</v>
      </c>
      <c r="BE2732" s="4" t="str">
        <f t="shared" si="422"/>
        <v>NO APLICA</v>
      </c>
      <c r="BF2732" s="4">
        <f t="shared" si="423"/>
        <v>3.7576000000000009</v>
      </c>
      <c r="BG2732">
        <f t="shared" si="424"/>
        <v>3.31</v>
      </c>
      <c r="BH2732">
        <f t="shared" si="425"/>
        <v>2.99</v>
      </c>
      <c r="BI2732">
        <f t="shared" si="426"/>
        <v>4.95</v>
      </c>
      <c r="BJ2732">
        <f t="shared" si="427"/>
        <v>4.5599999999999996</v>
      </c>
      <c r="BK2732">
        <f t="shared" si="428"/>
        <v>2.48</v>
      </c>
      <c r="BL2732">
        <f t="shared" si="429"/>
        <v>13553.840000000066</v>
      </c>
    </row>
    <row r="2733" spans="1:64" x14ac:dyDescent="0.2">
      <c r="A2733" s="1">
        <v>2731</v>
      </c>
      <c r="B2733" s="7" t="s">
        <v>15</v>
      </c>
      <c r="C2733" s="3">
        <v>40016</v>
      </c>
      <c r="D2733" s="4" t="s">
        <v>626</v>
      </c>
      <c r="E2733" s="4" t="s">
        <v>164</v>
      </c>
      <c r="F2733" s="5" t="str">
        <f t="shared" si="420"/>
        <v>W</v>
      </c>
      <c r="G2733" s="6">
        <v>0.875</v>
      </c>
      <c r="H2733" s="6">
        <v>0.91388888888888886</v>
      </c>
      <c r="I2733" s="85">
        <f t="shared" si="421"/>
        <v>55.999999999999957</v>
      </c>
      <c r="J2733" s="86">
        <f>I2733*Segmentos!$D$7*(AH2733%)*IF(ISNUMBER(AI2733),AI2733%,0)</f>
        <v>1848425.5999999985</v>
      </c>
      <c r="K2733" s="86">
        <f>I2733*Segmentos!$D$7*(AL2733%)*IF(ISNUMBER(AM2733),AM2733%,0)</f>
        <v>2400921.5999999982</v>
      </c>
      <c r="L2733" s="4"/>
      <c r="M2733" s="2">
        <v>9.5399999999999991</v>
      </c>
      <c r="N2733" s="2">
        <v>20.6</v>
      </c>
      <c r="O2733" s="2">
        <v>46.3</v>
      </c>
      <c r="P2733" s="2">
        <v>88.548699999999997</v>
      </c>
      <c r="Q2733" s="2">
        <v>4.0999999999999996</v>
      </c>
      <c r="R2733" s="2">
        <v>12.9</v>
      </c>
      <c r="S2733" s="2">
        <v>31.7</v>
      </c>
      <c r="T2733" s="2">
        <v>6.3502999999999998</v>
      </c>
      <c r="U2733" s="2">
        <v>8.85</v>
      </c>
      <c r="V2733" s="2">
        <v>20.100000000000001</v>
      </c>
      <c r="W2733" s="2">
        <v>44.1</v>
      </c>
      <c r="X2733" s="2">
        <v>17.219000000000001</v>
      </c>
      <c r="Y2733" s="2">
        <v>9.42</v>
      </c>
      <c r="Z2733" s="2">
        <v>21.9</v>
      </c>
      <c r="AA2733" s="2">
        <v>43</v>
      </c>
      <c r="AB2733" s="2">
        <v>25.8246</v>
      </c>
      <c r="AC2733" s="2">
        <v>12.85</v>
      </c>
      <c r="AD2733" s="2">
        <v>23.7</v>
      </c>
      <c r="AE2733" s="2">
        <v>54.1</v>
      </c>
      <c r="AF2733" s="2">
        <v>39.154800000000002</v>
      </c>
      <c r="AG2733" s="20">
        <v>8.25</v>
      </c>
      <c r="AH2733" s="20">
        <v>17.899999999999999</v>
      </c>
      <c r="AI2733" s="20">
        <v>46.1</v>
      </c>
      <c r="AJ2733" s="20">
        <v>36.319699999999997</v>
      </c>
      <c r="AK2733" s="18">
        <v>10.71</v>
      </c>
      <c r="AL2733" s="18">
        <v>23.1</v>
      </c>
      <c r="AM2733" s="18">
        <v>46.4</v>
      </c>
      <c r="AN2733" s="18">
        <v>52.229100000000003</v>
      </c>
      <c r="AO2733" s="2">
        <v>9.66</v>
      </c>
      <c r="AP2733" s="2">
        <v>19.3</v>
      </c>
      <c r="AQ2733" s="2">
        <v>50.1</v>
      </c>
      <c r="AR2733" s="2">
        <v>9.7988</v>
      </c>
      <c r="AS2733" s="2">
        <v>5.09</v>
      </c>
      <c r="AT2733" s="2">
        <v>15.4</v>
      </c>
      <c r="AU2733" s="2">
        <v>33.1</v>
      </c>
      <c r="AV2733" s="2">
        <v>10.416600000000001</v>
      </c>
      <c r="AW2733" s="2">
        <v>9.26</v>
      </c>
      <c r="AX2733" s="2">
        <v>20.399999999999999</v>
      </c>
      <c r="AY2733" s="2">
        <v>45.4</v>
      </c>
      <c r="AZ2733" s="2">
        <v>24.7012</v>
      </c>
      <c r="BA2733" s="2">
        <v>12.28</v>
      </c>
      <c r="BB2733" s="2">
        <v>24.2</v>
      </c>
      <c r="BC2733" s="2">
        <v>50.8</v>
      </c>
      <c r="BD2733" s="2">
        <v>43.632100000000001</v>
      </c>
      <c r="BE2733" s="4" t="str">
        <f t="shared" si="422"/>
        <v>NO APLICA</v>
      </c>
      <c r="BF2733" s="4">
        <f t="shared" si="423"/>
        <v>8.6311999999999998</v>
      </c>
      <c r="BG2733">
        <f t="shared" si="424"/>
        <v>9.66</v>
      </c>
      <c r="BH2733">
        <f t="shared" si="425"/>
        <v>5.09</v>
      </c>
      <c r="BI2733">
        <f t="shared" si="426"/>
        <v>12.28</v>
      </c>
      <c r="BJ2733">
        <f t="shared" si="427"/>
        <v>10.71</v>
      </c>
      <c r="BK2733">
        <f t="shared" si="428"/>
        <v>8.25</v>
      </c>
      <c r="BL2733">
        <f t="shared" si="429"/>
        <v>53411.679999999964</v>
      </c>
    </row>
    <row r="2734" spans="1:64" x14ac:dyDescent="0.2">
      <c r="A2734" s="1">
        <v>2732</v>
      </c>
      <c r="B2734" s="7" t="s">
        <v>5</v>
      </c>
      <c r="C2734" s="3">
        <v>40016</v>
      </c>
      <c r="D2734" s="4" t="s">
        <v>3</v>
      </c>
      <c r="E2734" s="4" t="s">
        <v>164</v>
      </c>
      <c r="F2734" s="5" t="str">
        <f t="shared" si="420"/>
        <v>W</v>
      </c>
      <c r="G2734" s="6">
        <v>0.87430555555555556</v>
      </c>
      <c r="H2734" s="6">
        <v>0.91736111111111107</v>
      </c>
      <c r="I2734" s="85">
        <f t="shared" si="421"/>
        <v>61.999999999999943</v>
      </c>
      <c r="J2734" s="86">
        <f>I2734*Segmentos!$D$7*(AH2734%)*IF(ISNUMBER(AI2734),AI2734%,0)</f>
        <v>1471433.5999999989</v>
      </c>
      <c r="K2734" s="86">
        <f>I2734*Segmentos!$D$7*(AL2734%)*IF(ISNUMBER(AM2734),AM2734%,0)</f>
        <v>1816847.9999999986</v>
      </c>
      <c r="L2734" s="4"/>
      <c r="M2734" s="2">
        <v>6.66</v>
      </c>
      <c r="N2734" s="2">
        <v>18.100000000000001</v>
      </c>
      <c r="O2734" s="2">
        <v>36.799999999999997</v>
      </c>
      <c r="P2734" s="2">
        <v>80.731999999999999</v>
      </c>
      <c r="Q2734" s="2">
        <v>3.63</v>
      </c>
      <c r="R2734" s="2">
        <v>11.2</v>
      </c>
      <c r="S2734" s="2">
        <v>32.4</v>
      </c>
      <c r="T2734" s="2">
        <v>7.3428000000000004</v>
      </c>
      <c r="U2734" s="2">
        <v>6.04</v>
      </c>
      <c r="V2734" s="2">
        <v>17.3</v>
      </c>
      <c r="W2734" s="2">
        <v>34.9</v>
      </c>
      <c r="X2734" s="2">
        <v>15.3475</v>
      </c>
      <c r="Y2734" s="2">
        <v>8.74</v>
      </c>
      <c r="Z2734" s="2">
        <v>23.8</v>
      </c>
      <c r="AA2734" s="2">
        <v>36.700000000000003</v>
      </c>
      <c r="AB2734" s="2">
        <v>31.274000000000001</v>
      </c>
      <c r="AC2734" s="2">
        <v>6.72</v>
      </c>
      <c r="AD2734" s="2">
        <v>16.899999999999999</v>
      </c>
      <c r="AE2734" s="2">
        <v>39.799999999999997</v>
      </c>
      <c r="AF2734" s="2">
        <v>26.767700000000001</v>
      </c>
      <c r="AG2734" s="20">
        <v>5.94</v>
      </c>
      <c r="AH2734" s="20">
        <v>18.2</v>
      </c>
      <c r="AI2734" s="20">
        <v>32.6</v>
      </c>
      <c r="AJ2734" s="20">
        <v>34.173200000000001</v>
      </c>
      <c r="AK2734" s="18">
        <v>7.31</v>
      </c>
      <c r="AL2734" s="18">
        <v>18</v>
      </c>
      <c r="AM2734" s="18">
        <v>40.700000000000003</v>
      </c>
      <c r="AN2734" s="18">
        <v>46.558799999999998</v>
      </c>
      <c r="AO2734" s="2">
        <v>3.29</v>
      </c>
      <c r="AP2734" s="2">
        <v>11.6</v>
      </c>
      <c r="AQ2734" s="2">
        <v>28.3</v>
      </c>
      <c r="AR2734" s="2">
        <v>4.3625999999999996</v>
      </c>
      <c r="AS2734" s="2">
        <v>5.66</v>
      </c>
      <c r="AT2734" s="2">
        <v>15.6</v>
      </c>
      <c r="AU2734" s="2">
        <v>36.200000000000003</v>
      </c>
      <c r="AV2734" s="2">
        <v>15.127599999999999</v>
      </c>
      <c r="AW2734" s="2">
        <v>8.6199999999999992</v>
      </c>
      <c r="AX2734" s="2">
        <v>19.600000000000001</v>
      </c>
      <c r="AY2734" s="2">
        <v>44.1</v>
      </c>
      <c r="AZ2734" s="2">
        <v>30.065899999999999</v>
      </c>
      <c r="BA2734" s="2">
        <v>6.71</v>
      </c>
      <c r="BB2734" s="2">
        <v>20.2</v>
      </c>
      <c r="BC2734" s="2">
        <v>33.200000000000003</v>
      </c>
      <c r="BD2734" s="2">
        <v>31.175899999999999</v>
      </c>
      <c r="BE2734" s="4" t="str">
        <f t="shared" si="422"/>
        <v>NO APLICA</v>
      </c>
      <c r="BF2734" s="4">
        <f t="shared" si="423"/>
        <v>6.5313999999999997</v>
      </c>
      <c r="BG2734">
        <f t="shared" si="424"/>
        <v>3.29</v>
      </c>
      <c r="BH2734">
        <f t="shared" si="425"/>
        <v>5.66</v>
      </c>
      <c r="BI2734">
        <f t="shared" si="426"/>
        <v>8.6199999999999992</v>
      </c>
      <c r="BJ2734">
        <f t="shared" si="427"/>
        <v>7.31</v>
      </c>
      <c r="BK2734">
        <f t="shared" si="428"/>
        <v>5.94</v>
      </c>
      <c r="BL2734">
        <f t="shared" si="429"/>
        <v>41296.959999999963</v>
      </c>
    </row>
    <row r="2735" spans="1:64" x14ac:dyDescent="0.2">
      <c r="A2735" s="1">
        <v>2733</v>
      </c>
      <c r="B2735" s="7" t="s">
        <v>49</v>
      </c>
      <c r="C2735" s="3">
        <v>40016</v>
      </c>
      <c r="D2735" s="4" t="s">
        <v>628</v>
      </c>
      <c r="E2735" s="4" t="s">
        <v>168</v>
      </c>
      <c r="F2735" s="5" t="str">
        <f t="shared" si="420"/>
        <v>W</v>
      </c>
      <c r="G2735" s="6">
        <v>0.91666666666666663</v>
      </c>
      <c r="H2735" s="6">
        <v>0.99861111111111101</v>
      </c>
      <c r="I2735" s="85">
        <f t="shared" si="421"/>
        <v>117.9999999999999</v>
      </c>
      <c r="J2735" s="86">
        <f>I2735*Segmentos!$D$7*(AH2735%)*IF(ISNUMBER(AI2735),AI2735%,0)</f>
        <v>1170323.9999999991</v>
      </c>
      <c r="K2735" s="86">
        <f>I2735*Segmentos!$D$7*(AL2735%)*IF(ISNUMBER(AM2735),AM2735%,0)</f>
        <v>839404.79999999946</v>
      </c>
      <c r="L2735" s="4" t="s">
        <v>528</v>
      </c>
      <c r="M2735" s="2">
        <v>2.12</v>
      </c>
      <c r="N2735" s="2">
        <v>8.3000000000000007</v>
      </c>
      <c r="O2735" s="2">
        <v>25.5</v>
      </c>
      <c r="P2735" s="2">
        <v>85.412099999999995</v>
      </c>
      <c r="Q2735" s="2">
        <v>0.8</v>
      </c>
      <c r="R2735" s="2">
        <v>2.2000000000000002</v>
      </c>
      <c r="S2735" s="2">
        <v>35.799999999999997</v>
      </c>
      <c r="T2735" s="2">
        <v>5.3651</v>
      </c>
      <c r="U2735" s="2">
        <v>0.92</v>
      </c>
      <c r="V2735" s="2">
        <v>5.9</v>
      </c>
      <c r="W2735" s="2">
        <v>15.4</v>
      </c>
      <c r="X2735" s="2">
        <v>7.774</v>
      </c>
      <c r="Y2735" s="2">
        <v>2.52</v>
      </c>
      <c r="Z2735" s="2">
        <v>12.3</v>
      </c>
      <c r="AA2735" s="2">
        <v>20.6</v>
      </c>
      <c r="AB2735" s="2">
        <v>30.042899999999999</v>
      </c>
      <c r="AC2735" s="2">
        <v>3.19</v>
      </c>
      <c r="AD2735" s="2">
        <v>9.4</v>
      </c>
      <c r="AE2735" s="2">
        <v>34.1</v>
      </c>
      <c r="AF2735" s="2">
        <v>42.2301</v>
      </c>
      <c r="AG2735" s="20">
        <v>2.48</v>
      </c>
      <c r="AH2735" s="20">
        <v>9.5</v>
      </c>
      <c r="AI2735" s="20">
        <v>26.1</v>
      </c>
      <c r="AJ2735" s="20">
        <v>47.541699999999999</v>
      </c>
      <c r="AK2735" s="18">
        <v>1.78</v>
      </c>
      <c r="AL2735" s="18">
        <v>7.2</v>
      </c>
      <c r="AM2735" s="18">
        <v>24.7</v>
      </c>
      <c r="AN2735" s="18">
        <v>37.870399999999997</v>
      </c>
      <c r="AO2735" s="2">
        <v>0.39</v>
      </c>
      <c r="AP2735" s="2">
        <v>4.9000000000000004</v>
      </c>
      <c r="AQ2735" s="2">
        <v>7.9</v>
      </c>
      <c r="AR2735" s="2">
        <v>1.7</v>
      </c>
      <c r="AS2735" s="2">
        <v>1.76</v>
      </c>
      <c r="AT2735" s="2">
        <v>6.9</v>
      </c>
      <c r="AU2735" s="2">
        <v>25.6</v>
      </c>
      <c r="AV2735" s="2">
        <v>15.6076</v>
      </c>
      <c r="AW2735" s="2">
        <v>1.79</v>
      </c>
      <c r="AX2735" s="2">
        <v>8.3000000000000007</v>
      </c>
      <c r="AY2735" s="2">
        <v>21.7</v>
      </c>
      <c r="AZ2735" s="2">
        <v>20.7743</v>
      </c>
      <c r="BA2735" s="2">
        <v>3.06</v>
      </c>
      <c r="BB2735" s="2">
        <v>10.1</v>
      </c>
      <c r="BC2735" s="2">
        <v>30.2</v>
      </c>
      <c r="BD2735" s="2">
        <v>47.330199999999998</v>
      </c>
      <c r="BE2735" s="4" t="str">
        <f t="shared" si="422"/>
        <v>ABURRIDO</v>
      </c>
      <c r="BF2735" s="4">
        <f t="shared" si="423"/>
        <v>2.0729999999999995</v>
      </c>
      <c r="BG2735">
        <f t="shared" si="424"/>
        <v>0.39</v>
      </c>
      <c r="BH2735">
        <f t="shared" si="425"/>
        <v>1.76</v>
      </c>
      <c r="BI2735">
        <f t="shared" si="426"/>
        <v>3.06</v>
      </c>
      <c r="BJ2735">
        <f t="shared" si="427"/>
        <v>1.78</v>
      </c>
      <c r="BK2735">
        <f t="shared" si="428"/>
        <v>2.48</v>
      </c>
      <c r="BL2735">
        <f t="shared" si="429"/>
        <v>24974.699999999983</v>
      </c>
    </row>
    <row r="2736" spans="1:64" x14ac:dyDescent="0.2">
      <c r="A2736" s="1">
        <v>2734</v>
      </c>
      <c r="B2736" s="7" t="s">
        <v>18</v>
      </c>
      <c r="C2736" s="3">
        <v>40016</v>
      </c>
      <c r="D2736" s="4" t="s">
        <v>17</v>
      </c>
      <c r="E2736" s="4" t="s">
        <v>168</v>
      </c>
      <c r="F2736" s="5" t="str">
        <f t="shared" si="420"/>
        <v>W</v>
      </c>
      <c r="G2736" s="6">
        <v>0.82638888888888884</v>
      </c>
      <c r="H2736" s="6">
        <v>0.91527777777777775</v>
      </c>
      <c r="I2736" s="85">
        <f t="shared" si="421"/>
        <v>128.00000000000003</v>
      </c>
      <c r="J2736" s="86">
        <f>I2736*Segmentos!$D$7*(AH2736%)*IF(ISNUMBER(AI2736),AI2736%,0)</f>
        <v>258355.20000000001</v>
      </c>
      <c r="K2736" s="86">
        <f>I2736*Segmentos!$D$7*(AL2736%)*IF(ISNUMBER(AM2736),AM2736%,0)</f>
        <v>162201.60000000006</v>
      </c>
      <c r="L2736" s="4" t="s">
        <v>527</v>
      </c>
      <c r="M2736" s="2">
        <v>0.41</v>
      </c>
      <c r="N2736" s="2">
        <v>2.7</v>
      </c>
      <c r="O2736" s="2">
        <v>15.4</v>
      </c>
      <c r="P2736" s="2">
        <v>84.311000000000007</v>
      </c>
      <c r="Q2736" s="2">
        <v>0.04</v>
      </c>
      <c r="R2736" s="2">
        <v>0.5</v>
      </c>
      <c r="S2736" s="2">
        <v>7.8</v>
      </c>
      <c r="T2736" s="2">
        <v>1.3278000000000001</v>
      </c>
      <c r="U2736" s="2">
        <v>0.36</v>
      </c>
      <c r="V2736" s="2">
        <v>0.7</v>
      </c>
      <c r="W2736" s="2">
        <v>55.1</v>
      </c>
      <c r="X2736" s="2">
        <v>15.690899999999999</v>
      </c>
      <c r="Y2736" s="2">
        <v>0.42</v>
      </c>
      <c r="Z2736" s="2">
        <v>3.7</v>
      </c>
      <c r="AA2736" s="2">
        <v>11.3</v>
      </c>
      <c r="AB2736" s="2">
        <v>25.796800000000001</v>
      </c>
      <c r="AC2736" s="2">
        <v>0.61</v>
      </c>
      <c r="AD2736" s="2">
        <v>4</v>
      </c>
      <c r="AE2736" s="2">
        <v>15.2</v>
      </c>
      <c r="AF2736" s="2">
        <v>41.4955</v>
      </c>
      <c r="AG2736" s="20">
        <v>0.51</v>
      </c>
      <c r="AH2736" s="20">
        <v>2.9</v>
      </c>
      <c r="AI2736" s="20">
        <v>17.399999999999999</v>
      </c>
      <c r="AJ2736" s="20">
        <v>49.9253</v>
      </c>
      <c r="AK2736" s="18">
        <v>0.32</v>
      </c>
      <c r="AL2736" s="18">
        <v>2.4</v>
      </c>
      <c r="AM2736" s="18">
        <v>13.2</v>
      </c>
      <c r="AN2736" s="18">
        <v>34.3857</v>
      </c>
      <c r="AO2736" s="2">
        <v>0.01</v>
      </c>
      <c r="AP2736" s="2">
        <v>1.2</v>
      </c>
      <c r="AQ2736" s="2">
        <v>1.1000000000000001</v>
      </c>
      <c r="AR2736" s="2">
        <v>0.31680000000000003</v>
      </c>
      <c r="AS2736" s="2">
        <v>0.62</v>
      </c>
      <c r="AT2736" s="2">
        <v>3.4</v>
      </c>
      <c r="AU2736" s="2">
        <v>18.3</v>
      </c>
      <c r="AV2736" s="2">
        <v>27.927099999999999</v>
      </c>
      <c r="AW2736" s="2">
        <v>0.47</v>
      </c>
      <c r="AX2736" s="2">
        <v>2.5</v>
      </c>
      <c r="AY2736" s="2">
        <v>18.899999999999999</v>
      </c>
      <c r="AZ2736" s="2">
        <v>27.885200000000001</v>
      </c>
      <c r="BA2736" s="2">
        <v>0.36</v>
      </c>
      <c r="BB2736" s="2">
        <v>2.8</v>
      </c>
      <c r="BC2736" s="2">
        <v>12.9</v>
      </c>
      <c r="BD2736" s="2">
        <v>28.181899999999999</v>
      </c>
      <c r="BE2736" s="4" t="str">
        <f t="shared" si="422"/>
        <v>ABURRIDO</v>
      </c>
      <c r="BF2736" s="4">
        <f t="shared" si="423"/>
        <v>0.46920000000000001</v>
      </c>
      <c r="BG2736">
        <f t="shared" si="424"/>
        <v>0.01</v>
      </c>
      <c r="BH2736">
        <f t="shared" si="425"/>
        <v>0.62</v>
      </c>
      <c r="BI2736">
        <f t="shared" si="426"/>
        <v>0.47</v>
      </c>
      <c r="BJ2736">
        <f t="shared" si="427"/>
        <v>0.32</v>
      </c>
      <c r="BK2736">
        <f t="shared" si="428"/>
        <v>0.51</v>
      </c>
      <c r="BL2736">
        <f t="shared" si="429"/>
        <v>5322.2400000000016</v>
      </c>
    </row>
    <row r="2737" spans="1:64" x14ac:dyDescent="0.2">
      <c r="A2737" s="1">
        <v>2735</v>
      </c>
      <c r="B2737" s="7" t="s">
        <v>1</v>
      </c>
      <c r="C2737" s="3">
        <v>40016</v>
      </c>
      <c r="D2737" s="4" t="s">
        <v>627</v>
      </c>
      <c r="E2737" s="4" t="s">
        <v>163</v>
      </c>
      <c r="F2737" s="5" t="str">
        <f t="shared" si="420"/>
        <v>W</v>
      </c>
      <c r="G2737" s="6">
        <v>0.83750000000000002</v>
      </c>
      <c r="H2737" s="6">
        <v>0.87291666666666667</v>
      </c>
      <c r="I2737" s="85">
        <f t="shared" si="421"/>
        <v>50.999999999999979</v>
      </c>
      <c r="J2737" s="86">
        <f>I2737*Segmentos!$D$7*(AH2737%)*IF(ISNUMBER(AI2737),AI2737%,0)</f>
        <v>566099.99999999988</v>
      </c>
      <c r="K2737" s="86">
        <f>I2737*Segmentos!$D$7*(AL2737%)*IF(ISNUMBER(AM2737),AM2737%,0)</f>
        <v>1562293.199999999</v>
      </c>
      <c r="L2737" s="4"/>
      <c r="M2737" s="2">
        <v>5.33</v>
      </c>
      <c r="N2737" s="2">
        <v>10.7</v>
      </c>
      <c r="O2737" s="2">
        <v>49.9</v>
      </c>
      <c r="P2737" s="2">
        <v>86.772900000000007</v>
      </c>
      <c r="Q2737" s="2">
        <v>3.61</v>
      </c>
      <c r="R2737" s="2">
        <v>8.5</v>
      </c>
      <c r="S2737" s="2">
        <v>42.3</v>
      </c>
      <c r="T2737" s="2">
        <v>9.8145000000000007</v>
      </c>
      <c r="U2737" s="2">
        <v>3.65</v>
      </c>
      <c r="V2737" s="2">
        <v>9.6999999999999993</v>
      </c>
      <c r="W2737" s="2">
        <v>37.4</v>
      </c>
      <c r="X2737" s="2">
        <v>12.446099999999999</v>
      </c>
      <c r="Y2737" s="2">
        <v>5.39</v>
      </c>
      <c r="Z2737" s="2">
        <v>12.2</v>
      </c>
      <c r="AA2737" s="2">
        <v>44.3</v>
      </c>
      <c r="AB2737" s="2">
        <v>25.8901</v>
      </c>
      <c r="AC2737" s="2">
        <v>7.23</v>
      </c>
      <c r="AD2737" s="2">
        <v>11</v>
      </c>
      <c r="AE2737" s="2">
        <v>65.5</v>
      </c>
      <c r="AF2737" s="2">
        <v>38.622199999999999</v>
      </c>
      <c r="AG2737" s="20">
        <v>2.76</v>
      </c>
      <c r="AH2737" s="20">
        <v>7.4</v>
      </c>
      <c r="AI2737" s="20">
        <v>37.5</v>
      </c>
      <c r="AJ2737" s="20">
        <v>21.343900000000001</v>
      </c>
      <c r="AK2737" s="18">
        <v>7.65</v>
      </c>
      <c r="AL2737" s="18">
        <v>13.7</v>
      </c>
      <c r="AM2737" s="18">
        <v>55.9</v>
      </c>
      <c r="AN2737" s="18">
        <v>65.429000000000002</v>
      </c>
      <c r="AO2737" s="2">
        <v>3.6</v>
      </c>
      <c r="AP2737" s="2">
        <v>8.1999999999999993</v>
      </c>
      <c r="AQ2737" s="2">
        <v>44</v>
      </c>
      <c r="AR2737" s="2">
        <v>6.4118000000000004</v>
      </c>
      <c r="AS2737" s="2">
        <v>4.09</v>
      </c>
      <c r="AT2737" s="2">
        <v>7.8</v>
      </c>
      <c r="AU2737" s="2">
        <v>52.5</v>
      </c>
      <c r="AV2737" s="2">
        <v>14.662599999999999</v>
      </c>
      <c r="AW2737" s="2">
        <v>7.04</v>
      </c>
      <c r="AX2737" s="2">
        <v>12.6</v>
      </c>
      <c r="AY2737" s="2">
        <v>55.8</v>
      </c>
      <c r="AZ2737" s="2">
        <v>32.966500000000003</v>
      </c>
      <c r="BA2737" s="2">
        <v>5.25</v>
      </c>
      <c r="BB2737" s="2">
        <v>11.6</v>
      </c>
      <c r="BC2737" s="2">
        <v>45.3</v>
      </c>
      <c r="BD2737" s="2">
        <v>32.731900000000003</v>
      </c>
      <c r="BE2737" s="4" t="str">
        <f t="shared" si="422"/>
        <v>NO APLICA</v>
      </c>
      <c r="BF2737" s="4">
        <f t="shared" si="423"/>
        <v>5.2467999999999995</v>
      </c>
      <c r="BG2737">
        <f t="shared" si="424"/>
        <v>3.6</v>
      </c>
      <c r="BH2737">
        <f t="shared" si="425"/>
        <v>4.09</v>
      </c>
      <c r="BI2737">
        <f t="shared" si="426"/>
        <v>7.04</v>
      </c>
      <c r="BJ2737">
        <f t="shared" si="427"/>
        <v>7.65</v>
      </c>
      <c r="BK2737">
        <f t="shared" si="428"/>
        <v>2.76</v>
      </c>
      <c r="BL2737">
        <f t="shared" si="429"/>
        <v>27230.429999999986</v>
      </c>
    </row>
    <row r="2738" spans="1:64" x14ac:dyDescent="0.2">
      <c r="A2738" s="1">
        <v>2736</v>
      </c>
      <c r="B2738" s="7" t="s">
        <v>36</v>
      </c>
      <c r="C2738" s="3">
        <v>40016</v>
      </c>
      <c r="D2738" s="4" t="s">
        <v>626</v>
      </c>
      <c r="E2738" s="4" t="s">
        <v>163</v>
      </c>
      <c r="F2738" s="5" t="str">
        <f t="shared" si="420"/>
        <v>W</v>
      </c>
      <c r="G2738" s="6">
        <v>0.91805555555555562</v>
      </c>
      <c r="H2738" s="6">
        <v>0.94027777777777777</v>
      </c>
      <c r="I2738" s="85">
        <f t="shared" si="421"/>
        <v>31.999999999999886</v>
      </c>
      <c r="J2738" s="86">
        <f>I2738*Segmentos!$D$7*(AH2738%)*IF(ISNUMBER(AI2738),AI2738%,0)</f>
        <v>1727180.7999999935</v>
      </c>
      <c r="K2738" s="86">
        <f>I2738*Segmentos!$D$7*(AL2738%)*IF(ISNUMBER(AM2738),AM2738%,0)</f>
        <v>2717311.9999999902</v>
      </c>
      <c r="L2738" s="4"/>
      <c r="M2738" s="2">
        <v>17.54</v>
      </c>
      <c r="N2738" s="2">
        <v>25.3</v>
      </c>
      <c r="O2738" s="2">
        <v>69.400000000000006</v>
      </c>
      <c r="P2738" s="2">
        <v>84.480099999999993</v>
      </c>
      <c r="Q2738" s="2">
        <v>10.77</v>
      </c>
      <c r="R2738" s="2">
        <v>14.8</v>
      </c>
      <c r="S2738" s="2">
        <v>72.5</v>
      </c>
      <c r="T2738" s="2">
        <v>8.6531000000000002</v>
      </c>
      <c r="U2738" s="2">
        <v>16.05</v>
      </c>
      <c r="V2738" s="2">
        <v>23.5</v>
      </c>
      <c r="W2738" s="2">
        <v>68.2</v>
      </c>
      <c r="X2738" s="2">
        <v>16.2136</v>
      </c>
      <c r="Y2738" s="2">
        <v>22.22</v>
      </c>
      <c r="Z2738" s="2">
        <v>30.3</v>
      </c>
      <c r="AA2738" s="2">
        <v>73.400000000000006</v>
      </c>
      <c r="AB2738" s="2">
        <v>31.606999999999999</v>
      </c>
      <c r="AC2738" s="2">
        <v>17.71</v>
      </c>
      <c r="AD2738" s="2">
        <v>27.2</v>
      </c>
      <c r="AE2738" s="2">
        <v>65.2</v>
      </c>
      <c r="AF2738" s="2">
        <v>28.006399999999999</v>
      </c>
      <c r="AG2738" s="20">
        <v>13.49</v>
      </c>
      <c r="AH2738" s="20">
        <v>20.2</v>
      </c>
      <c r="AI2738" s="20">
        <v>66.8</v>
      </c>
      <c r="AJ2738" s="20">
        <v>30.841799999999999</v>
      </c>
      <c r="AK2738" s="18">
        <v>21.18</v>
      </c>
      <c r="AL2738" s="18">
        <v>29.9</v>
      </c>
      <c r="AM2738" s="18">
        <v>71</v>
      </c>
      <c r="AN2738" s="18">
        <v>53.638300000000001</v>
      </c>
      <c r="AO2738" s="2">
        <v>16.809999999999999</v>
      </c>
      <c r="AP2738" s="2">
        <v>23.4</v>
      </c>
      <c r="AQ2738" s="2">
        <v>71.8</v>
      </c>
      <c r="AR2738" s="2">
        <v>8.8478999999999992</v>
      </c>
      <c r="AS2738" s="2">
        <v>14.73</v>
      </c>
      <c r="AT2738" s="2">
        <v>21.4</v>
      </c>
      <c r="AU2738" s="2">
        <v>68.900000000000006</v>
      </c>
      <c r="AV2738" s="2">
        <v>15.6305</v>
      </c>
      <c r="AW2738" s="2">
        <v>17.989999999999998</v>
      </c>
      <c r="AX2738" s="2">
        <v>26</v>
      </c>
      <c r="AY2738" s="2">
        <v>69.099999999999994</v>
      </c>
      <c r="AZ2738" s="2">
        <v>24.9129</v>
      </c>
      <c r="BA2738" s="2">
        <v>19.02</v>
      </c>
      <c r="BB2738" s="2">
        <v>27.5</v>
      </c>
      <c r="BC2738" s="2">
        <v>69.2</v>
      </c>
      <c r="BD2738" s="2">
        <v>35.088799999999999</v>
      </c>
      <c r="BE2738" s="4" t="str">
        <f t="shared" si="422"/>
        <v>NO APLICA</v>
      </c>
      <c r="BF2738" s="4">
        <f t="shared" si="423"/>
        <v>16.899800000000003</v>
      </c>
      <c r="BG2738">
        <f t="shared" si="424"/>
        <v>16.809999999999999</v>
      </c>
      <c r="BH2738">
        <f t="shared" si="425"/>
        <v>14.73</v>
      </c>
      <c r="BI2738">
        <f t="shared" si="426"/>
        <v>19.02</v>
      </c>
      <c r="BJ2738">
        <f t="shared" si="427"/>
        <v>21.18</v>
      </c>
      <c r="BK2738">
        <f t="shared" si="428"/>
        <v>13.49</v>
      </c>
      <c r="BL2738">
        <f t="shared" si="429"/>
        <v>56186.239999999809</v>
      </c>
    </row>
    <row r="2739" spans="1:64" x14ac:dyDescent="0.2">
      <c r="A2739" s="1">
        <v>2737</v>
      </c>
      <c r="B2739" s="7" t="s">
        <v>88</v>
      </c>
      <c r="C2739" s="3">
        <v>40016</v>
      </c>
      <c r="D2739" s="4" t="s">
        <v>626</v>
      </c>
      <c r="E2739" s="4" t="s">
        <v>163</v>
      </c>
      <c r="F2739" s="5" t="str">
        <f t="shared" si="420"/>
        <v>W</v>
      </c>
      <c r="G2739" s="6">
        <v>0.91736111111111107</v>
      </c>
      <c r="H2739" s="6">
        <v>0.91805555555555562</v>
      </c>
      <c r="I2739" s="85">
        <f t="shared" si="421"/>
        <v>1.0000000000001563</v>
      </c>
      <c r="J2739" s="86">
        <f>I2739*Segmentos!$D$7*(AH2739%)*IF(ISNUMBER(AI2739),AI2739%,0)</f>
        <v>51200.000000008004</v>
      </c>
      <c r="K2739" s="86">
        <f>I2739*Segmentos!$D$7*(AL2739%)*IF(ISNUMBER(AM2739),AM2739%,0)</f>
        <v>65200.000000010194</v>
      </c>
      <c r="L2739" s="4"/>
      <c r="M2739" s="2">
        <v>14.64</v>
      </c>
      <c r="N2739" s="2">
        <v>14.6</v>
      </c>
      <c r="O2739" s="2">
        <v>100</v>
      </c>
      <c r="P2739" s="2">
        <v>88.300700000000006</v>
      </c>
      <c r="Q2739" s="2">
        <v>7.26</v>
      </c>
      <c r="R2739" s="2">
        <v>7.3</v>
      </c>
      <c r="S2739" s="2">
        <v>100</v>
      </c>
      <c r="T2739" s="2">
        <v>7.3063000000000002</v>
      </c>
      <c r="U2739" s="2">
        <v>12.68</v>
      </c>
      <c r="V2739" s="2">
        <v>12.7</v>
      </c>
      <c r="W2739" s="2">
        <v>100</v>
      </c>
      <c r="X2739" s="2">
        <v>16.040199999999999</v>
      </c>
      <c r="Y2739" s="2">
        <v>17.079999999999998</v>
      </c>
      <c r="Z2739" s="2">
        <v>17.100000000000001</v>
      </c>
      <c r="AA2739" s="2">
        <v>100</v>
      </c>
      <c r="AB2739" s="2">
        <v>30.416899999999998</v>
      </c>
      <c r="AC2739" s="2">
        <v>17.440000000000001</v>
      </c>
      <c r="AD2739" s="2">
        <v>17.399999999999999</v>
      </c>
      <c r="AE2739" s="2">
        <v>100</v>
      </c>
      <c r="AF2739" s="2">
        <v>34.537300000000002</v>
      </c>
      <c r="AG2739" s="20">
        <v>12.79</v>
      </c>
      <c r="AH2739" s="20">
        <v>12.8</v>
      </c>
      <c r="AI2739" s="20">
        <v>100</v>
      </c>
      <c r="AJ2739" s="20">
        <v>36.613999999999997</v>
      </c>
      <c r="AK2739" s="18">
        <v>16.3</v>
      </c>
      <c r="AL2739" s="18">
        <v>16.3</v>
      </c>
      <c r="AM2739" s="18">
        <v>100</v>
      </c>
      <c r="AN2739" s="18">
        <v>51.686700000000002</v>
      </c>
      <c r="AO2739" s="2">
        <v>13.16</v>
      </c>
      <c r="AP2739" s="2">
        <v>13.2</v>
      </c>
      <c r="AQ2739" s="2">
        <v>100</v>
      </c>
      <c r="AR2739" s="2">
        <v>8.6755999999999993</v>
      </c>
      <c r="AS2739" s="2">
        <v>9.76</v>
      </c>
      <c r="AT2739" s="2">
        <v>9.8000000000000007</v>
      </c>
      <c r="AU2739" s="2">
        <v>100</v>
      </c>
      <c r="AV2739" s="2">
        <v>12.9701</v>
      </c>
      <c r="AW2739" s="2">
        <v>13.09</v>
      </c>
      <c r="AX2739" s="2">
        <v>13.1</v>
      </c>
      <c r="AY2739" s="2">
        <v>100</v>
      </c>
      <c r="AZ2739" s="2">
        <v>22.697700000000001</v>
      </c>
      <c r="BA2739" s="2">
        <v>19.03</v>
      </c>
      <c r="BB2739" s="2">
        <v>19</v>
      </c>
      <c r="BC2739" s="2">
        <v>100</v>
      </c>
      <c r="BD2739" s="2">
        <v>43.9574</v>
      </c>
      <c r="BE2739" s="4" t="str">
        <f t="shared" si="422"/>
        <v>NO APLICA</v>
      </c>
      <c r="BF2739" s="4">
        <f t="shared" si="423"/>
        <v>13.908199999999999</v>
      </c>
      <c r="BG2739">
        <f t="shared" si="424"/>
        <v>13.16</v>
      </c>
      <c r="BH2739">
        <f t="shared" si="425"/>
        <v>9.76</v>
      </c>
      <c r="BI2739">
        <f t="shared" si="426"/>
        <v>19.03</v>
      </c>
      <c r="BJ2739">
        <f t="shared" si="427"/>
        <v>16.3</v>
      </c>
      <c r="BK2739">
        <f t="shared" si="428"/>
        <v>12.79</v>
      </c>
      <c r="BL2739">
        <f t="shared" si="429"/>
        <v>1460.0000000002283</v>
      </c>
    </row>
    <row r="2740" spans="1:64" x14ac:dyDescent="0.2">
      <c r="A2740" s="1">
        <v>2738</v>
      </c>
      <c r="B2740" s="7" t="s">
        <v>20</v>
      </c>
      <c r="C2740" s="3">
        <v>40016</v>
      </c>
      <c r="D2740" s="4" t="s">
        <v>17</v>
      </c>
      <c r="E2740" s="4" t="s">
        <v>169</v>
      </c>
      <c r="F2740" s="5" t="str">
        <f t="shared" si="420"/>
        <v>W</v>
      </c>
      <c r="G2740" s="6">
        <v>0.91666666666666663</v>
      </c>
      <c r="H2740" s="6">
        <v>0.95763888888888893</v>
      </c>
      <c r="I2740" s="85">
        <f t="shared" si="421"/>
        <v>59.000000000000114</v>
      </c>
      <c r="J2740" s="86">
        <f>I2740*Segmentos!$D$7*(AH2740%)*IF(ISNUMBER(AI2740),AI2740%,0)</f>
        <v>7009.2000000000135</v>
      </c>
      <c r="K2740" s="86">
        <f>I2740*Segmentos!$D$7*(AL2740%)*IF(ISNUMBER(AM2740),AM2740%,0)</f>
        <v>23788.800000000043</v>
      </c>
      <c r="L2740" s="4"/>
      <c r="M2740" s="2">
        <v>0.06</v>
      </c>
      <c r="N2740" s="2">
        <v>0.3</v>
      </c>
      <c r="O2740" s="2">
        <v>18.2</v>
      </c>
      <c r="P2740" s="2">
        <v>98.987200000000001</v>
      </c>
      <c r="Q2740" s="2">
        <v>0</v>
      </c>
      <c r="R2740" s="2">
        <v>0</v>
      </c>
      <c r="S2740" s="8" t="s">
        <v>577</v>
      </c>
      <c r="T2740" s="2">
        <v>0</v>
      </c>
      <c r="U2740" s="2">
        <v>0.18</v>
      </c>
      <c r="V2740" s="2">
        <v>0.4</v>
      </c>
      <c r="W2740" s="2">
        <v>49.2</v>
      </c>
      <c r="X2740" s="2">
        <v>58.244</v>
      </c>
      <c r="Y2740" s="2">
        <v>0</v>
      </c>
      <c r="Z2740" s="2">
        <v>0.2</v>
      </c>
      <c r="AA2740" s="2">
        <v>1.7</v>
      </c>
      <c r="AB2740" s="2">
        <v>1.3587</v>
      </c>
      <c r="AC2740" s="2">
        <v>0.08</v>
      </c>
      <c r="AD2740" s="2">
        <v>0.7</v>
      </c>
      <c r="AE2740" s="2">
        <v>11.4</v>
      </c>
      <c r="AF2740" s="2">
        <v>39.384500000000003</v>
      </c>
      <c r="AG2740" s="20">
        <v>0.03</v>
      </c>
      <c r="AH2740" s="20">
        <v>0.3</v>
      </c>
      <c r="AI2740" s="20">
        <v>9.9</v>
      </c>
      <c r="AJ2740" s="20">
        <v>24.686599999999999</v>
      </c>
      <c r="AK2740" s="18">
        <v>0.09</v>
      </c>
      <c r="AL2740" s="18">
        <v>0.4</v>
      </c>
      <c r="AM2740" s="18">
        <v>25.2</v>
      </c>
      <c r="AN2740" s="18">
        <v>74.300600000000003</v>
      </c>
      <c r="AO2740" s="2">
        <v>0</v>
      </c>
      <c r="AP2740" s="2">
        <v>0</v>
      </c>
      <c r="AQ2740" s="8" t="s">
        <v>577</v>
      </c>
      <c r="AR2740" s="2">
        <v>0</v>
      </c>
      <c r="AS2740" s="2">
        <v>0.21</v>
      </c>
      <c r="AT2740" s="2">
        <v>0.6</v>
      </c>
      <c r="AU2740" s="2">
        <v>34</v>
      </c>
      <c r="AV2740" s="2">
        <v>72.941900000000004</v>
      </c>
      <c r="AW2740" s="2">
        <v>0.06</v>
      </c>
      <c r="AX2740" s="2">
        <v>0.6</v>
      </c>
      <c r="AY2740" s="2">
        <v>9</v>
      </c>
      <c r="AZ2740" s="2">
        <v>25.2439</v>
      </c>
      <c r="BA2740" s="2">
        <v>0</v>
      </c>
      <c r="BB2740" s="2">
        <v>0.1</v>
      </c>
      <c r="BC2740" s="2">
        <v>1.7</v>
      </c>
      <c r="BD2740" s="2">
        <v>0.8014</v>
      </c>
      <c r="BE2740" s="4" t="str">
        <f t="shared" si="422"/>
        <v>NO APLICA</v>
      </c>
      <c r="BF2740" s="4">
        <f t="shared" si="423"/>
        <v>0.11520000000000001</v>
      </c>
      <c r="BG2740">
        <f t="shared" si="424"/>
        <v>0</v>
      </c>
      <c r="BH2740">
        <f t="shared" si="425"/>
        <v>0.21</v>
      </c>
      <c r="BI2740">
        <f t="shared" si="426"/>
        <v>0.06</v>
      </c>
      <c r="BJ2740">
        <f t="shared" si="427"/>
        <v>0.09</v>
      </c>
      <c r="BK2740">
        <f t="shared" si="428"/>
        <v>0.03</v>
      </c>
      <c r="BL2740">
        <f t="shared" si="429"/>
        <v>322.14000000000061</v>
      </c>
    </row>
    <row r="2741" spans="1:64" x14ac:dyDescent="0.2">
      <c r="A2741" s="1">
        <v>2739</v>
      </c>
      <c r="B2741" s="7" t="s">
        <v>11</v>
      </c>
      <c r="C2741" s="3">
        <v>40016</v>
      </c>
      <c r="D2741" s="4" t="s">
        <v>8</v>
      </c>
      <c r="E2741" s="4" t="s">
        <v>166</v>
      </c>
      <c r="F2741" s="5" t="str">
        <f t="shared" si="420"/>
        <v>W</v>
      </c>
      <c r="G2741" s="6">
        <v>0.90972222222222221</v>
      </c>
      <c r="H2741" s="6">
        <v>0.91111111111111109</v>
      </c>
      <c r="I2741" s="85">
        <f t="shared" si="421"/>
        <v>1.9999999999999929</v>
      </c>
      <c r="J2741" s="86">
        <f>I2741*Segmentos!$D$7*(AH2741%)*IF(ISNUMBER(AI2741),AI2741%,0)</f>
        <v>38895.999999999876</v>
      </c>
      <c r="K2741" s="86">
        <f>I2741*Segmentos!$D$7*(AL2741%)*IF(ISNUMBER(AM2741),AM2741%,0)</f>
        <v>39170.39999999987</v>
      </c>
      <c r="L2741" s="4"/>
      <c r="M2741" s="2">
        <v>4.87</v>
      </c>
      <c r="N2741" s="2">
        <v>5.5</v>
      </c>
      <c r="O2741" s="2">
        <v>89.3</v>
      </c>
      <c r="P2741" s="2">
        <v>91.169899999999998</v>
      </c>
      <c r="Q2741" s="2">
        <v>1.54</v>
      </c>
      <c r="R2741" s="2">
        <v>1.8</v>
      </c>
      <c r="S2741" s="2">
        <v>84.8</v>
      </c>
      <c r="T2741" s="2">
        <v>4.8056000000000001</v>
      </c>
      <c r="U2741" s="2">
        <v>4.6900000000000004</v>
      </c>
      <c r="V2741" s="2">
        <v>5.5</v>
      </c>
      <c r="W2741" s="2">
        <v>85.5</v>
      </c>
      <c r="X2741" s="2">
        <v>18.398399999999999</v>
      </c>
      <c r="Y2741" s="2">
        <v>7.38</v>
      </c>
      <c r="Z2741" s="2">
        <v>8</v>
      </c>
      <c r="AA2741" s="2">
        <v>92.1</v>
      </c>
      <c r="AB2741" s="2">
        <v>40.7363</v>
      </c>
      <c r="AC2741" s="2">
        <v>4.43</v>
      </c>
      <c r="AD2741" s="2">
        <v>5</v>
      </c>
      <c r="AE2741" s="2">
        <v>88.7</v>
      </c>
      <c r="AF2741" s="2">
        <v>27.229700000000001</v>
      </c>
      <c r="AG2741" s="20">
        <v>4.8499999999999996</v>
      </c>
      <c r="AH2741" s="20">
        <v>5.2</v>
      </c>
      <c r="AI2741" s="20">
        <v>93.5</v>
      </c>
      <c r="AJ2741" s="20">
        <v>43.030099999999997</v>
      </c>
      <c r="AK2741" s="18">
        <v>4.9000000000000004</v>
      </c>
      <c r="AL2741" s="18">
        <v>5.7</v>
      </c>
      <c r="AM2741" s="18">
        <v>85.9</v>
      </c>
      <c r="AN2741" s="18">
        <v>48.139800000000001</v>
      </c>
      <c r="AO2741" s="2">
        <v>1.97</v>
      </c>
      <c r="AP2741" s="2">
        <v>2.7</v>
      </c>
      <c r="AQ2741" s="2">
        <v>72.3</v>
      </c>
      <c r="AR2741" s="2">
        <v>4.0244</v>
      </c>
      <c r="AS2741" s="2">
        <v>2.93</v>
      </c>
      <c r="AT2741" s="2">
        <v>4.0999999999999996</v>
      </c>
      <c r="AU2741" s="2">
        <v>72.099999999999994</v>
      </c>
      <c r="AV2741" s="2">
        <v>12.073499999999999</v>
      </c>
      <c r="AW2741" s="2">
        <v>4.83</v>
      </c>
      <c r="AX2741" s="2">
        <v>5</v>
      </c>
      <c r="AY2741" s="2">
        <v>96.3</v>
      </c>
      <c r="AZ2741" s="2">
        <v>25.952500000000001</v>
      </c>
      <c r="BA2741" s="2">
        <v>6.86</v>
      </c>
      <c r="BB2741" s="2">
        <v>7.4</v>
      </c>
      <c r="BC2741" s="2">
        <v>93</v>
      </c>
      <c r="BD2741" s="2">
        <v>49.119599999999998</v>
      </c>
      <c r="BE2741" s="4" t="str">
        <f t="shared" si="422"/>
        <v>NO APLICA</v>
      </c>
      <c r="BF2741" s="4">
        <f t="shared" si="423"/>
        <v>4.4030000000000005</v>
      </c>
      <c r="BG2741">
        <f t="shared" si="424"/>
        <v>1.97</v>
      </c>
      <c r="BH2741">
        <f t="shared" si="425"/>
        <v>2.93</v>
      </c>
      <c r="BI2741">
        <f t="shared" si="426"/>
        <v>6.86</v>
      </c>
      <c r="BJ2741">
        <f t="shared" si="427"/>
        <v>4.9000000000000004</v>
      </c>
      <c r="BK2741">
        <f t="shared" si="428"/>
        <v>4.8499999999999996</v>
      </c>
      <c r="BL2741">
        <f t="shared" si="429"/>
        <v>982.29999999999643</v>
      </c>
    </row>
    <row r="2742" spans="1:64" x14ac:dyDescent="0.2">
      <c r="A2742" s="1">
        <v>2740</v>
      </c>
      <c r="B2742" s="7" t="s">
        <v>11</v>
      </c>
      <c r="C2742" s="3">
        <v>40016</v>
      </c>
      <c r="D2742" s="4" t="s">
        <v>627</v>
      </c>
      <c r="E2742" s="4" t="s">
        <v>166</v>
      </c>
      <c r="F2742" s="5" t="str">
        <f t="shared" si="420"/>
        <v>W</v>
      </c>
      <c r="G2742" s="6">
        <v>0.91319444444444453</v>
      </c>
      <c r="H2742" s="6">
        <v>0.91527777777777775</v>
      </c>
      <c r="I2742" s="85">
        <f t="shared" si="421"/>
        <v>2.9999999999998295</v>
      </c>
      <c r="J2742" s="86">
        <f>I2742*Segmentos!$D$7*(AH2742%)*IF(ISNUMBER(AI2742),AI2742%,0)</f>
        <v>42459.599999997583</v>
      </c>
      <c r="K2742" s="86">
        <f>I2742*Segmentos!$D$7*(AL2742%)*IF(ISNUMBER(AM2742),AM2742%,0)</f>
        <v>58208.399999996691</v>
      </c>
      <c r="L2742" s="4"/>
      <c r="M2742" s="2">
        <v>4.25</v>
      </c>
      <c r="N2742" s="2">
        <v>5</v>
      </c>
      <c r="O2742" s="2">
        <v>85.6</v>
      </c>
      <c r="P2742" s="2">
        <v>88.671099999999996</v>
      </c>
      <c r="Q2742" s="2">
        <v>3.79</v>
      </c>
      <c r="R2742" s="2">
        <v>4</v>
      </c>
      <c r="S2742" s="2">
        <v>94.5</v>
      </c>
      <c r="T2742" s="2">
        <v>13.1858</v>
      </c>
      <c r="U2742" s="2">
        <v>2.2200000000000002</v>
      </c>
      <c r="V2742" s="2">
        <v>2.2999999999999998</v>
      </c>
      <c r="W2742" s="2">
        <v>94.9</v>
      </c>
      <c r="X2742" s="2">
        <v>9.6989999999999998</v>
      </c>
      <c r="Y2742" s="2">
        <v>4.3099999999999996</v>
      </c>
      <c r="Z2742" s="2">
        <v>5.5</v>
      </c>
      <c r="AA2742" s="2">
        <v>78.2</v>
      </c>
      <c r="AB2742" s="2">
        <v>26.546199999999999</v>
      </c>
      <c r="AC2742" s="2">
        <v>5.73</v>
      </c>
      <c r="AD2742" s="2">
        <v>6.6</v>
      </c>
      <c r="AE2742" s="2">
        <v>86.2</v>
      </c>
      <c r="AF2742" s="2">
        <v>39.240099999999998</v>
      </c>
      <c r="AG2742" s="20">
        <v>3.55</v>
      </c>
      <c r="AH2742" s="20">
        <v>4.0999999999999996</v>
      </c>
      <c r="AI2742" s="20">
        <v>86.3</v>
      </c>
      <c r="AJ2742" s="20">
        <v>35.102800000000002</v>
      </c>
      <c r="AK2742" s="18">
        <v>4.88</v>
      </c>
      <c r="AL2742" s="18">
        <v>5.7</v>
      </c>
      <c r="AM2742" s="18">
        <v>85.1</v>
      </c>
      <c r="AN2742" s="18">
        <v>53.568199999999997</v>
      </c>
      <c r="AO2742" s="2">
        <v>5.0999999999999996</v>
      </c>
      <c r="AP2742" s="2">
        <v>5.8</v>
      </c>
      <c r="AQ2742" s="2">
        <v>88.3</v>
      </c>
      <c r="AR2742" s="2">
        <v>11.6272</v>
      </c>
      <c r="AS2742" s="2">
        <v>3.25</v>
      </c>
      <c r="AT2742" s="2">
        <v>3.9</v>
      </c>
      <c r="AU2742" s="2">
        <v>83.7</v>
      </c>
      <c r="AV2742" s="2">
        <v>14.9451</v>
      </c>
      <c r="AW2742" s="2">
        <v>6.08</v>
      </c>
      <c r="AX2742" s="2">
        <v>6.9</v>
      </c>
      <c r="AY2742" s="2">
        <v>88.3</v>
      </c>
      <c r="AZ2742" s="2">
        <v>36.4908</v>
      </c>
      <c r="BA2742" s="2">
        <v>3.21</v>
      </c>
      <c r="BB2742" s="2">
        <v>3.9</v>
      </c>
      <c r="BC2742" s="2">
        <v>81.8</v>
      </c>
      <c r="BD2742" s="2">
        <v>25.608000000000001</v>
      </c>
      <c r="BE2742" s="4" t="str">
        <f t="shared" si="422"/>
        <v>NO APLICA</v>
      </c>
      <c r="BF2742" s="4">
        <f t="shared" si="423"/>
        <v>4.5036000000000005</v>
      </c>
      <c r="BG2742">
        <f t="shared" si="424"/>
        <v>5.0999999999999996</v>
      </c>
      <c r="BH2742">
        <f t="shared" si="425"/>
        <v>3.25</v>
      </c>
      <c r="BI2742">
        <f t="shared" si="426"/>
        <v>6.08</v>
      </c>
      <c r="BJ2742">
        <f t="shared" si="427"/>
        <v>4.88</v>
      </c>
      <c r="BK2742">
        <f t="shared" si="428"/>
        <v>3.55</v>
      </c>
      <c r="BL2742">
        <f t="shared" si="429"/>
        <v>1283.999999999927</v>
      </c>
    </row>
    <row r="2743" spans="1:64" x14ac:dyDescent="0.2">
      <c r="A2743" s="1">
        <v>2741</v>
      </c>
      <c r="B2743" s="7" t="s">
        <v>6</v>
      </c>
      <c r="C2743" s="3">
        <v>40016</v>
      </c>
      <c r="D2743" s="4" t="s">
        <v>3</v>
      </c>
      <c r="E2743" s="4" t="s">
        <v>166</v>
      </c>
      <c r="F2743" s="5" t="str">
        <f t="shared" si="420"/>
        <v>W</v>
      </c>
      <c r="G2743" s="6">
        <v>0.90833333333333333</v>
      </c>
      <c r="H2743" s="6">
        <v>0.90902777777777777</v>
      </c>
      <c r="I2743" s="85">
        <f t="shared" si="421"/>
        <v>0.99999999999999645</v>
      </c>
      <c r="J2743" s="86">
        <f>I2743*Segmentos!$D$7*(AH2743%)*IF(ISNUMBER(AI2743),AI2743%,0)</f>
        <v>30799.999999999891</v>
      </c>
      <c r="K2743" s="86">
        <f>I2743*Segmentos!$D$7*(AL2743%)*IF(ISNUMBER(AM2743),AM2743%,0)</f>
        <v>30399.999999999894</v>
      </c>
      <c r="L2743" s="4"/>
      <c r="M2743" s="2">
        <v>7.64</v>
      </c>
      <c r="N2743" s="2">
        <v>7.6</v>
      </c>
      <c r="O2743" s="2">
        <v>100</v>
      </c>
      <c r="P2743" s="2">
        <v>86.249799999999993</v>
      </c>
      <c r="Q2743" s="2">
        <v>5.87</v>
      </c>
      <c r="R2743" s="2">
        <v>5.9</v>
      </c>
      <c r="S2743" s="2">
        <v>100</v>
      </c>
      <c r="T2743" s="2">
        <v>11.0503</v>
      </c>
      <c r="U2743" s="2">
        <v>7.56</v>
      </c>
      <c r="V2743" s="2">
        <v>7.6</v>
      </c>
      <c r="W2743" s="2">
        <v>100</v>
      </c>
      <c r="X2743" s="2">
        <v>17.892600000000002</v>
      </c>
      <c r="Y2743" s="2">
        <v>9.3699999999999992</v>
      </c>
      <c r="Z2743" s="2">
        <v>9.4</v>
      </c>
      <c r="AA2743" s="2">
        <v>100</v>
      </c>
      <c r="AB2743" s="2">
        <v>31.224599999999999</v>
      </c>
      <c r="AC2743" s="2">
        <v>7.04</v>
      </c>
      <c r="AD2743" s="2">
        <v>7</v>
      </c>
      <c r="AE2743" s="2">
        <v>100</v>
      </c>
      <c r="AF2743" s="2">
        <v>26.0824</v>
      </c>
      <c r="AG2743" s="20">
        <v>7.7</v>
      </c>
      <c r="AH2743" s="20">
        <v>7.7</v>
      </c>
      <c r="AI2743" s="20">
        <v>100</v>
      </c>
      <c r="AJ2743" s="20">
        <v>41.228000000000002</v>
      </c>
      <c r="AK2743" s="18">
        <v>7.59</v>
      </c>
      <c r="AL2743" s="18">
        <v>7.6</v>
      </c>
      <c r="AM2743" s="18">
        <v>100</v>
      </c>
      <c r="AN2743" s="18">
        <v>45.021900000000002</v>
      </c>
      <c r="AO2743" s="2">
        <v>2.92</v>
      </c>
      <c r="AP2743" s="2">
        <v>2.9</v>
      </c>
      <c r="AQ2743" s="2">
        <v>100</v>
      </c>
      <c r="AR2743" s="2">
        <v>3.5994000000000002</v>
      </c>
      <c r="AS2743" s="2">
        <v>6.76</v>
      </c>
      <c r="AT2743" s="2">
        <v>6.8</v>
      </c>
      <c r="AU2743" s="2">
        <v>100</v>
      </c>
      <c r="AV2743" s="2">
        <v>16.8033</v>
      </c>
      <c r="AW2743" s="2">
        <v>10.41</v>
      </c>
      <c r="AX2743" s="2">
        <v>10.4</v>
      </c>
      <c r="AY2743" s="2">
        <v>100</v>
      </c>
      <c r="AZ2743" s="2">
        <v>33.765599999999999</v>
      </c>
      <c r="BA2743" s="2">
        <v>7.42</v>
      </c>
      <c r="BB2743" s="2">
        <v>7.4</v>
      </c>
      <c r="BC2743" s="2">
        <v>100</v>
      </c>
      <c r="BD2743" s="2">
        <v>32.081499999999998</v>
      </c>
      <c r="BE2743" s="4" t="str">
        <f t="shared" si="422"/>
        <v>NO APLICA</v>
      </c>
      <c r="BF2743" s="4">
        <f t="shared" si="423"/>
        <v>7.6457999999999995</v>
      </c>
      <c r="BG2743">
        <f t="shared" si="424"/>
        <v>2.92</v>
      </c>
      <c r="BH2743">
        <f t="shared" si="425"/>
        <v>6.76</v>
      </c>
      <c r="BI2743">
        <f t="shared" si="426"/>
        <v>10.41</v>
      </c>
      <c r="BJ2743">
        <f t="shared" si="427"/>
        <v>7.59</v>
      </c>
      <c r="BK2743">
        <f t="shared" si="428"/>
        <v>7.7</v>
      </c>
      <c r="BL2743">
        <f t="shared" si="429"/>
        <v>759.99999999999727</v>
      </c>
    </row>
    <row r="2744" spans="1:64" x14ac:dyDescent="0.2">
      <c r="A2744" s="1">
        <v>2742</v>
      </c>
      <c r="B2744" s="7" t="s">
        <v>31</v>
      </c>
      <c r="C2744" s="3">
        <v>40016</v>
      </c>
      <c r="D2744" s="4" t="s">
        <v>628</v>
      </c>
      <c r="E2744" s="4" t="s">
        <v>166</v>
      </c>
      <c r="F2744" s="5" t="str">
        <f t="shared" si="420"/>
        <v>W</v>
      </c>
      <c r="G2744" s="6">
        <v>0.91041666666666676</v>
      </c>
      <c r="H2744" s="6">
        <v>0.91388888888888886</v>
      </c>
      <c r="I2744" s="85">
        <f t="shared" si="421"/>
        <v>4.9999999999998224</v>
      </c>
      <c r="J2744" s="86">
        <f>I2744*Segmentos!$D$7*(AH2744%)*IF(ISNUMBER(AI2744),AI2744%,0)</f>
        <v>8371.9999999997017</v>
      </c>
      <c r="K2744" s="86">
        <f>I2744*Segmentos!$D$7*(AL2744%)*IF(ISNUMBER(AM2744),AM2744%,0)</f>
        <v>22343.999999999203</v>
      </c>
      <c r="L2744" s="4"/>
      <c r="M2744" s="2">
        <v>0.81</v>
      </c>
      <c r="N2744" s="2">
        <v>1.4</v>
      </c>
      <c r="O2744" s="2">
        <v>59.1</v>
      </c>
      <c r="P2744" s="2">
        <v>98.900199999999998</v>
      </c>
      <c r="Q2744" s="2">
        <v>0</v>
      </c>
      <c r="R2744" s="2">
        <v>0</v>
      </c>
      <c r="S2744" s="8" t="s">
        <v>577</v>
      </c>
      <c r="T2744" s="2">
        <v>0</v>
      </c>
      <c r="U2744" s="2">
        <v>0.28999999999999998</v>
      </c>
      <c r="V2744" s="2">
        <v>1</v>
      </c>
      <c r="W2744" s="2">
        <v>29.3</v>
      </c>
      <c r="X2744" s="2">
        <v>7.4001000000000001</v>
      </c>
      <c r="Y2744" s="2">
        <v>0.57999999999999996</v>
      </c>
      <c r="Z2744" s="2">
        <v>1</v>
      </c>
      <c r="AA2744" s="2">
        <v>57.6</v>
      </c>
      <c r="AB2744" s="2">
        <v>20.9788</v>
      </c>
      <c r="AC2744" s="2">
        <v>1.75</v>
      </c>
      <c r="AD2744" s="2">
        <v>2.6</v>
      </c>
      <c r="AE2744" s="2">
        <v>66.7</v>
      </c>
      <c r="AF2744" s="2">
        <v>70.521199999999993</v>
      </c>
      <c r="AG2744" s="20">
        <v>0.44</v>
      </c>
      <c r="AH2744" s="20">
        <v>0.7</v>
      </c>
      <c r="AI2744" s="20">
        <v>59.8</v>
      </c>
      <c r="AJ2744" s="20">
        <v>25.5199</v>
      </c>
      <c r="AK2744" s="18">
        <v>1.1399999999999999</v>
      </c>
      <c r="AL2744" s="18">
        <v>1.9</v>
      </c>
      <c r="AM2744" s="18">
        <v>58.8</v>
      </c>
      <c r="AN2744" s="18">
        <v>73.380300000000005</v>
      </c>
      <c r="AO2744" s="2">
        <v>0.56000000000000005</v>
      </c>
      <c r="AP2744" s="2">
        <v>1.3</v>
      </c>
      <c r="AQ2744" s="2">
        <v>44.6</v>
      </c>
      <c r="AR2744" s="2">
        <v>7.5712000000000002</v>
      </c>
      <c r="AS2744" s="2">
        <v>0.45</v>
      </c>
      <c r="AT2744" s="2">
        <v>1.8</v>
      </c>
      <c r="AU2744" s="2">
        <v>24.6</v>
      </c>
      <c r="AV2744" s="2">
        <v>12.241400000000001</v>
      </c>
      <c r="AW2744" s="2">
        <v>0</v>
      </c>
      <c r="AX2744" s="2">
        <v>0</v>
      </c>
      <c r="AY2744" s="8" t="s">
        <v>577</v>
      </c>
      <c r="AZ2744" s="2">
        <v>0</v>
      </c>
      <c r="BA2744" s="2">
        <v>1.68</v>
      </c>
      <c r="BB2744" s="2">
        <v>2.1</v>
      </c>
      <c r="BC2744" s="2">
        <v>78.599999999999994</v>
      </c>
      <c r="BD2744" s="2">
        <v>79.087599999999995</v>
      </c>
      <c r="BE2744" s="4" t="str">
        <f t="shared" si="422"/>
        <v>NO APLICA</v>
      </c>
      <c r="BF2744" s="4">
        <f t="shared" si="423"/>
        <v>0.91200000000000014</v>
      </c>
      <c r="BG2744">
        <f t="shared" si="424"/>
        <v>0.56000000000000005</v>
      </c>
      <c r="BH2744">
        <f t="shared" si="425"/>
        <v>0.45</v>
      </c>
      <c r="BI2744">
        <f t="shared" si="426"/>
        <v>1.68</v>
      </c>
      <c r="BJ2744">
        <f t="shared" si="427"/>
        <v>1.1399999999999999</v>
      </c>
      <c r="BK2744">
        <f t="shared" si="428"/>
        <v>0.44</v>
      </c>
      <c r="BL2744">
        <f t="shared" si="429"/>
        <v>413.69999999998532</v>
      </c>
    </row>
    <row r="2745" spans="1:64" x14ac:dyDescent="0.2">
      <c r="A2745" s="1">
        <v>2743</v>
      </c>
      <c r="B2745" s="7" t="s">
        <v>37</v>
      </c>
      <c r="C2745" s="3">
        <v>40016</v>
      </c>
      <c r="D2745" s="4" t="s">
        <v>629</v>
      </c>
      <c r="E2745" s="4" t="s">
        <v>173</v>
      </c>
      <c r="F2745" s="5" t="str">
        <f t="shared" si="420"/>
        <v>W</v>
      </c>
      <c r="G2745" s="6">
        <v>0.87291666666666667</v>
      </c>
      <c r="H2745" s="6">
        <v>0.87361111111111101</v>
      </c>
      <c r="I2745" s="85">
        <f t="shared" si="421"/>
        <v>0.99999999999983658</v>
      </c>
      <c r="J2745" s="86">
        <f>I2745*Segmentos!$D$7*(AH2745%)*IF(ISNUMBER(AI2745),AI2745%,0)</f>
        <v>3599.999999999412</v>
      </c>
      <c r="K2745" s="86">
        <f>I2745*Segmentos!$D$7*(AL2745%)*IF(ISNUMBER(AM2745),AM2745%,0)</f>
        <v>4799.999999999216</v>
      </c>
      <c r="L2745" s="4"/>
      <c r="M2745" s="2">
        <v>1.05</v>
      </c>
      <c r="N2745" s="2">
        <v>1.1000000000000001</v>
      </c>
      <c r="O2745" s="2">
        <v>100</v>
      </c>
      <c r="P2745" s="2">
        <v>93.778800000000004</v>
      </c>
      <c r="Q2745" s="2">
        <v>0</v>
      </c>
      <c r="R2745" s="2">
        <v>0</v>
      </c>
      <c r="S2745" s="8" t="s">
        <v>577</v>
      </c>
      <c r="T2745" s="2">
        <v>0</v>
      </c>
      <c r="U2745" s="2">
        <v>0.67</v>
      </c>
      <c r="V2745" s="2">
        <v>0.7</v>
      </c>
      <c r="W2745" s="2">
        <v>100</v>
      </c>
      <c r="X2745" s="2">
        <v>12.4392</v>
      </c>
      <c r="Y2745" s="2">
        <v>0.37</v>
      </c>
      <c r="Z2745" s="2">
        <v>0.4</v>
      </c>
      <c r="AA2745" s="2">
        <v>100</v>
      </c>
      <c r="AB2745" s="2">
        <v>9.6546000000000003</v>
      </c>
      <c r="AC2745" s="2">
        <v>2.4500000000000002</v>
      </c>
      <c r="AD2745" s="2">
        <v>2.5</v>
      </c>
      <c r="AE2745" s="2">
        <v>100</v>
      </c>
      <c r="AF2745" s="2">
        <v>71.684899999999999</v>
      </c>
      <c r="AG2745" s="20">
        <v>0.87</v>
      </c>
      <c r="AH2745" s="20">
        <v>0.9</v>
      </c>
      <c r="AI2745" s="20">
        <v>100</v>
      </c>
      <c r="AJ2745" s="20">
        <v>36.954500000000003</v>
      </c>
      <c r="AK2745" s="18">
        <v>1.21</v>
      </c>
      <c r="AL2745" s="18">
        <v>1.2</v>
      </c>
      <c r="AM2745" s="18">
        <v>100</v>
      </c>
      <c r="AN2745" s="18">
        <v>56.824300000000001</v>
      </c>
      <c r="AO2745" s="2">
        <v>1.24</v>
      </c>
      <c r="AP2745" s="2">
        <v>1.2</v>
      </c>
      <c r="AQ2745" s="2">
        <v>100</v>
      </c>
      <c r="AR2745" s="2">
        <v>12.058999999999999</v>
      </c>
      <c r="AS2745" s="2">
        <v>0.6</v>
      </c>
      <c r="AT2745" s="2">
        <v>0.6</v>
      </c>
      <c r="AU2745" s="2">
        <v>100</v>
      </c>
      <c r="AV2745" s="2">
        <v>11.867000000000001</v>
      </c>
      <c r="AW2745" s="2">
        <v>0.71</v>
      </c>
      <c r="AX2745" s="2">
        <v>0.7</v>
      </c>
      <c r="AY2745" s="2">
        <v>100</v>
      </c>
      <c r="AZ2745" s="2">
        <v>18.155799999999999</v>
      </c>
      <c r="BA2745" s="2">
        <v>1.52</v>
      </c>
      <c r="BB2745" s="2">
        <v>1.5</v>
      </c>
      <c r="BC2745" s="2">
        <v>100</v>
      </c>
      <c r="BD2745" s="2">
        <v>51.697099999999999</v>
      </c>
      <c r="BE2745" s="4" t="str">
        <f t="shared" si="422"/>
        <v>NO APLICA</v>
      </c>
      <c r="BF2745" s="4">
        <f t="shared" si="423"/>
        <v>1.0347999999999999</v>
      </c>
      <c r="BG2745">
        <f t="shared" si="424"/>
        <v>1.24</v>
      </c>
      <c r="BH2745">
        <f t="shared" si="425"/>
        <v>0.6</v>
      </c>
      <c r="BI2745">
        <f t="shared" si="426"/>
        <v>1.52</v>
      </c>
      <c r="BJ2745">
        <f t="shared" si="427"/>
        <v>1.21</v>
      </c>
      <c r="BK2745">
        <f t="shared" si="428"/>
        <v>0.87</v>
      </c>
      <c r="BL2745">
        <f t="shared" si="429"/>
        <v>109.99999999998202</v>
      </c>
    </row>
    <row r="2746" spans="1:64" x14ac:dyDescent="0.2">
      <c r="A2746" s="1">
        <v>2744</v>
      </c>
      <c r="B2746" s="7" t="s">
        <v>128</v>
      </c>
      <c r="C2746" s="3">
        <v>40016</v>
      </c>
      <c r="D2746" s="4" t="s">
        <v>3</v>
      </c>
      <c r="E2746" s="4" t="s">
        <v>185</v>
      </c>
      <c r="F2746" s="5" t="str">
        <f t="shared" si="420"/>
        <v>W</v>
      </c>
      <c r="G2746" s="6">
        <v>0.91736111111111107</v>
      </c>
      <c r="H2746" s="6">
        <v>1.7361111111111112E-2</v>
      </c>
      <c r="I2746" s="85">
        <f t="shared" si="421"/>
        <v>144.00000000000006</v>
      </c>
      <c r="J2746" s="86">
        <f>I2746*Segmentos!$D$7*(AH2746%)*IF(ISNUMBER(AI2746),AI2746%,0)</f>
        <v>3402892.8000000017</v>
      </c>
      <c r="K2746" s="86">
        <f>I2746*Segmentos!$D$7*(AL2746%)*IF(ISNUMBER(AM2746),AM2746%,0)</f>
        <v>4039660.8000000021</v>
      </c>
      <c r="L2746" s="4"/>
      <c r="M2746" s="2">
        <v>6.48</v>
      </c>
      <c r="N2746" s="2">
        <v>28.6</v>
      </c>
      <c r="O2746" s="2">
        <v>22.6</v>
      </c>
      <c r="P2746" s="2">
        <v>79.684700000000007</v>
      </c>
      <c r="Q2746" s="2">
        <v>4.71</v>
      </c>
      <c r="R2746" s="2">
        <v>24.1</v>
      </c>
      <c r="S2746" s="2">
        <v>19.5</v>
      </c>
      <c r="T2746" s="2">
        <v>9.6603999999999992</v>
      </c>
      <c r="U2746" s="2">
        <v>5.84</v>
      </c>
      <c r="V2746" s="2">
        <v>26</v>
      </c>
      <c r="W2746" s="2">
        <v>22.4</v>
      </c>
      <c r="X2746" s="2">
        <v>15.058199999999999</v>
      </c>
      <c r="Y2746" s="2">
        <v>6.69</v>
      </c>
      <c r="Z2746" s="2">
        <v>32.799999999999997</v>
      </c>
      <c r="AA2746" s="2">
        <v>20.399999999999999</v>
      </c>
      <c r="AB2746" s="2">
        <v>24.2911</v>
      </c>
      <c r="AC2746" s="2">
        <v>7.6</v>
      </c>
      <c r="AD2746" s="2">
        <v>28.9</v>
      </c>
      <c r="AE2746" s="2">
        <v>26.3</v>
      </c>
      <c r="AF2746" s="2">
        <v>30.674900000000001</v>
      </c>
      <c r="AG2746" s="20">
        <v>5.91</v>
      </c>
      <c r="AH2746" s="20">
        <v>27.1</v>
      </c>
      <c r="AI2746" s="20">
        <v>21.8</v>
      </c>
      <c r="AJ2746" s="20">
        <v>34.486499999999999</v>
      </c>
      <c r="AK2746" s="18">
        <v>6.99</v>
      </c>
      <c r="AL2746" s="18">
        <v>30.1</v>
      </c>
      <c r="AM2746" s="18">
        <v>23.3</v>
      </c>
      <c r="AN2746" s="18">
        <v>45.1982</v>
      </c>
      <c r="AO2746" s="2">
        <v>3.98</v>
      </c>
      <c r="AP2746" s="2">
        <v>21.6</v>
      </c>
      <c r="AQ2746" s="2">
        <v>18.399999999999999</v>
      </c>
      <c r="AR2746" s="2">
        <v>5.3456999999999999</v>
      </c>
      <c r="AS2746" s="2">
        <v>5.45</v>
      </c>
      <c r="AT2746" s="2">
        <v>26.1</v>
      </c>
      <c r="AU2746" s="2">
        <v>20.8</v>
      </c>
      <c r="AV2746" s="2">
        <v>14.7545</v>
      </c>
      <c r="AW2746" s="2">
        <v>6.99</v>
      </c>
      <c r="AX2746" s="2">
        <v>28.4</v>
      </c>
      <c r="AY2746" s="2">
        <v>24.6</v>
      </c>
      <c r="AZ2746" s="2">
        <v>24.7044</v>
      </c>
      <c r="BA2746" s="2">
        <v>7.41</v>
      </c>
      <c r="BB2746" s="2">
        <v>32.200000000000003</v>
      </c>
      <c r="BC2746" s="2">
        <v>23</v>
      </c>
      <c r="BD2746" s="2">
        <v>34.880000000000003</v>
      </c>
      <c r="BE2746" s="4" t="str">
        <f t="shared" si="422"/>
        <v>ABURRIDO</v>
      </c>
      <c r="BF2746" s="4">
        <f t="shared" si="423"/>
        <v>6.1126000000000005</v>
      </c>
      <c r="BG2746">
        <f t="shared" si="424"/>
        <v>3.98</v>
      </c>
      <c r="BH2746">
        <f t="shared" si="425"/>
        <v>5.45</v>
      </c>
      <c r="BI2746">
        <f t="shared" si="426"/>
        <v>7.41</v>
      </c>
      <c r="BJ2746">
        <f t="shared" si="427"/>
        <v>6.99</v>
      </c>
      <c r="BK2746">
        <f t="shared" si="428"/>
        <v>5.91</v>
      </c>
      <c r="BL2746">
        <f t="shared" si="429"/>
        <v>93075.84000000004</v>
      </c>
    </row>
    <row r="2747" spans="1:64" x14ac:dyDescent="0.2">
      <c r="A2747" s="1">
        <v>2745</v>
      </c>
      <c r="B2747" s="7" t="s">
        <v>38</v>
      </c>
      <c r="C2747" s="3">
        <v>40016</v>
      </c>
      <c r="D2747" s="4" t="s">
        <v>8</v>
      </c>
      <c r="E2747" s="4" t="s">
        <v>165</v>
      </c>
      <c r="F2747" s="5" t="str">
        <f t="shared" si="420"/>
        <v>W</v>
      </c>
      <c r="G2747" s="6">
        <v>0.81180555555555556</v>
      </c>
      <c r="H2747" s="6">
        <v>0.87361111111111101</v>
      </c>
      <c r="I2747" s="85">
        <f t="shared" si="421"/>
        <v>88.999999999999844</v>
      </c>
      <c r="J2747" s="86">
        <f>I2747*Segmentos!$D$7*(AH2747%)*IF(ISNUMBER(AI2747),AI2747%,0)</f>
        <v>828233.99999999849</v>
      </c>
      <c r="K2747" s="86">
        <f>I2747*Segmentos!$D$7*(AL2747%)*IF(ISNUMBER(AM2747),AM2747%,0)</f>
        <v>1349951.9999999977</v>
      </c>
      <c r="L2747" s="4"/>
      <c r="M2747" s="2">
        <v>3.1</v>
      </c>
      <c r="N2747" s="2">
        <v>15.1</v>
      </c>
      <c r="O2747" s="2">
        <v>20.5</v>
      </c>
      <c r="P2747" s="2">
        <v>77.129499999999993</v>
      </c>
      <c r="Q2747" s="2">
        <v>2.1800000000000002</v>
      </c>
      <c r="R2747" s="2">
        <v>10</v>
      </c>
      <c r="S2747" s="2">
        <v>21.8</v>
      </c>
      <c r="T2747" s="2">
        <v>9.0701999999999998</v>
      </c>
      <c r="U2747" s="2">
        <v>2.98</v>
      </c>
      <c r="V2747" s="2">
        <v>14.6</v>
      </c>
      <c r="W2747" s="2">
        <v>20.399999999999999</v>
      </c>
      <c r="X2747" s="2">
        <v>15.5617</v>
      </c>
      <c r="Y2747" s="2">
        <v>3.1</v>
      </c>
      <c r="Z2747" s="2">
        <v>15.8</v>
      </c>
      <c r="AA2747" s="2">
        <v>19.7</v>
      </c>
      <c r="AB2747" s="2">
        <v>22.787199999999999</v>
      </c>
      <c r="AC2747" s="2">
        <v>3.64</v>
      </c>
      <c r="AD2747" s="2">
        <v>17.399999999999999</v>
      </c>
      <c r="AE2747" s="2">
        <v>20.8</v>
      </c>
      <c r="AF2747" s="2">
        <v>29.7104</v>
      </c>
      <c r="AG2747" s="20">
        <v>2.33</v>
      </c>
      <c r="AH2747" s="20">
        <v>14.1</v>
      </c>
      <c r="AI2747" s="20">
        <v>16.5</v>
      </c>
      <c r="AJ2747" s="20">
        <v>27.488800000000001</v>
      </c>
      <c r="AK2747" s="18">
        <v>3.79</v>
      </c>
      <c r="AL2747" s="18">
        <v>16</v>
      </c>
      <c r="AM2747" s="18">
        <v>23.7</v>
      </c>
      <c r="AN2747" s="18">
        <v>49.640700000000002</v>
      </c>
      <c r="AO2747" s="2">
        <v>1.43</v>
      </c>
      <c r="AP2747" s="2">
        <v>10.4</v>
      </c>
      <c r="AQ2747" s="2">
        <v>13.8</v>
      </c>
      <c r="AR2747" s="2">
        <v>3.8889</v>
      </c>
      <c r="AS2747" s="2">
        <v>1.86</v>
      </c>
      <c r="AT2747" s="2">
        <v>9.1999999999999993</v>
      </c>
      <c r="AU2747" s="2">
        <v>20.2</v>
      </c>
      <c r="AV2747" s="2">
        <v>10.207100000000001</v>
      </c>
      <c r="AW2747" s="2">
        <v>3.62</v>
      </c>
      <c r="AX2747" s="2">
        <v>16.5</v>
      </c>
      <c r="AY2747" s="2">
        <v>21.9</v>
      </c>
      <c r="AZ2747" s="2">
        <v>25.887599999999999</v>
      </c>
      <c r="BA2747" s="2">
        <v>3.9</v>
      </c>
      <c r="BB2747" s="2">
        <v>18.8</v>
      </c>
      <c r="BC2747" s="2">
        <v>20.7</v>
      </c>
      <c r="BD2747" s="2">
        <v>37.146000000000001</v>
      </c>
      <c r="BE2747" s="4" t="str">
        <f t="shared" si="422"/>
        <v>ABURRIDO</v>
      </c>
      <c r="BF2747" s="4">
        <f t="shared" si="423"/>
        <v>2.6982000000000004</v>
      </c>
      <c r="BG2747">
        <f t="shared" si="424"/>
        <v>1.43</v>
      </c>
      <c r="BH2747">
        <f t="shared" si="425"/>
        <v>1.86</v>
      </c>
      <c r="BI2747">
        <f t="shared" si="426"/>
        <v>3.9</v>
      </c>
      <c r="BJ2747">
        <f t="shared" si="427"/>
        <v>3.79</v>
      </c>
      <c r="BK2747">
        <f t="shared" si="428"/>
        <v>2.33</v>
      </c>
      <c r="BL2747">
        <f t="shared" si="429"/>
        <v>27549.94999999995</v>
      </c>
    </row>
    <row r="2748" spans="1:64" x14ac:dyDescent="0.2">
      <c r="A2748" s="1">
        <v>2746</v>
      </c>
      <c r="B2748" s="7" t="s">
        <v>151</v>
      </c>
      <c r="C2748" s="3">
        <v>40016</v>
      </c>
      <c r="D2748" s="4" t="s">
        <v>8</v>
      </c>
      <c r="E2748" s="4" t="s">
        <v>174</v>
      </c>
      <c r="F2748" s="5" t="str">
        <f t="shared" si="420"/>
        <v>W</v>
      </c>
      <c r="G2748" s="6">
        <v>0.9243055555555556</v>
      </c>
      <c r="H2748" s="6">
        <v>0.99652777777777779</v>
      </c>
      <c r="I2748" s="85">
        <f t="shared" si="421"/>
        <v>103.99999999999994</v>
      </c>
      <c r="J2748" s="86">
        <f>I2748*Segmentos!$D$7*(AH2748%)*IF(ISNUMBER(AI2748),AI2748%,0)</f>
        <v>1743206.399999999</v>
      </c>
      <c r="K2748" s="86">
        <f>I2748*Segmentos!$D$7*(AL2748%)*IF(ISNUMBER(AM2748),AM2748%,0)</f>
        <v>2799014.3999999985</v>
      </c>
      <c r="L2748" s="4"/>
      <c r="M2748" s="2">
        <v>5.54</v>
      </c>
      <c r="N2748" s="2">
        <v>24.3</v>
      </c>
      <c r="O2748" s="2">
        <v>22.8</v>
      </c>
      <c r="P2748" s="2">
        <v>81.190899999999999</v>
      </c>
      <c r="Q2748" s="2">
        <v>2.97</v>
      </c>
      <c r="R2748" s="2">
        <v>18.5</v>
      </c>
      <c r="S2748" s="2">
        <v>16</v>
      </c>
      <c r="T2748" s="2">
        <v>7.2582000000000004</v>
      </c>
      <c r="U2748" s="2">
        <v>4.76</v>
      </c>
      <c r="V2748" s="2">
        <v>23.7</v>
      </c>
      <c r="W2748" s="2">
        <v>20.100000000000001</v>
      </c>
      <c r="X2748" s="2">
        <v>14.6251</v>
      </c>
      <c r="Y2748" s="2">
        <v>6.66</v>
      </c>
      <c r="Z2748" s="2">
        <v>26.7</v>
      </c>
      <c r="AA2748" s="2">
        <v>24.9</v>
      </c>
      <c r="AB2748" s="2">
        <v>28.8184</v>
      </c>
      <c r="AC2748" s="2">
        <v>6.34</v>
      </c>
      <c r="AD2748" s="2">
        <v>25.5</v>
      </c>
      <c r="AE2748" s="2">
        <v>24.9</v>
      </c>
      <c r="AF2748" s="2">
        <v>30.489100000000001</v>
      </c>
      <c r="AG2748" s="20">
        <v>4.2</v>
      </c>
      <c r="AH2748" s="20">
        <v>21.6</v>
      </c>
      <c r="AI2748" s="20">
        <v>19.399999999999999</v>
      </c>
      <c r="AJ2748" s="20">
        <v>29.2164</v>
      </c>
      <c r="AK2748" s="18">
        <v>6.75</v>
      </c>
      <c r="AL2748" s="18">
        <v>26.7</v>
      </c>
      <c r="AM2748" s="18">
        <v>25.2</v>
      </c>
      <c r="AN2748" s="18">
        <v>51.974499999999999</v>
      </c>
      <c r="AO2748" s="2">
        <v>1.6</v>
      </c>
      <c r="AP2748" s="2">
        <v>15</v>
      </c>
      <c r="AQ2748" s="2">
        <v>10.6</v>
      </c>
      <c r="AR2748" s="2">
        <v>2.5569000000000002</v>
      </c>
      <c r="AS2748" s="2">
        <v>5.21</v>
      </c>
      <c r="AT2748" s="2">
        <v>18.3</v>
      </c>
      <c r="AU2748" s="2">
        <v>28.4</v>
      </c>
      <c r="AV2748" s="2">
        <v>16.825399999999998</v>
      </c>
      <c r="AW2748" s="2">
        <v>4.79</v>
      </c>
      <c r="AX2748" s="2">
        <v>23.3</v>
      </c>
      <c r="AY2748" s="2">
        <v>20.6</v>
      </c>
      <c r="AZ2748" s="2">
        <v>20.172799999999999</v>
      </c>
      <c r="BA2748" s="2">
        <v>7.42</v>
      </c>
      <c r="BB2748" s="2">
        <v>31.2</v>
      </c>
      <c r="BC2748" s="2">
        <v>23.8</v>
      </c>
      <c r="BD2748" s="2">
        <v>41.635800000000003</v>
      </c>
      <c r="BE2748" s="4" t="str">
        <f t="shared" si="422"/>
        <v>ABURRIDO</v>
      </c>
      <c r="BF2748" s="4">
        <f t="shared" si="423"/>
        <v>5.6160000000000005</v>
      </c>
      <c r="BG2748">
        <f t="shared" si="424"/>
        <v>1.6</v>
      </c>
      <c r="BH2748">
        <f t="shared" si="425"/>
        <v>5.21</v>
      </c>
      <c r="BI2748">
        <f t="shared" si="426"/>
        <v>7.42</v>
      </c>
      <c r="BJ2748">
        <f t="shared" si="427"/>
        <v>6.75</v>
      </c>
      <c r="BK2748">
        <f t="shared" si="428"/>
        <v>4.2</v>
      </c>
      <c r="BL2748">
        <f t="shared" si="429"/>
        <v>57620.159999999974</v>
      </c>
    </row>
    <row r="2749" spans="1:64" x14ac:dyDescent="0.2">
      <c r="A2749" s="1">
        <v>2747</v>
      </c>
      <c r="B2749" s="7" t="s">
        <v>14</v>
      </c>
      <c r="C2749" s="3">
        <v>40016</v>
      </c>
      <c r="D2749" s="4" t="s">
        <v>626</v>
      </c>
      <c r="E2749" s="4" t="s">
        <v>163</v>
      </c>
      <c r="F2749" s="5" t="str">
        <f t="shared" si="420"/>
        <v>W</v>
      </c>
      <c r="G2749" s="6">
        <v>0.85138888888888886</v>
      </c>
      <c r="H2749" s="6">
        <v>0.875</v>
      </c>
      <c r="I2749" s="85">
        <f t="shared" si="421"/>
        <v>34.000000000000043</v>
      </c>
      <c r="J2749" s="86">
        <f>I2749*Segmentos!$D$7*(AH2749%)*IF(ISNUMBER(AI2749),AI2749%,0)</f>
        <v>1014288.0000000012</v>
      </c>
      <c r="K2749" s="86">
        <f>I2749*Segmentos!$D$7*(AL2749%)*IF(ISNUMBER(AM2749),AM2749%,0)</f>
        <v>1260339.2000000016</v>
      </c>
      <c r="L2749" s="4"/>
      <c r="M2749" s="2">
        <v>8.42</v>
      </c>
      <c r="N2749" s="2">
        <v>12</v>
      </c>
      <c r="O2749" s="2">
        <v>70.400000000000006</v>
      </c>
      <c r="P2749" s="2">
        <v>86.738799999999998</v>
      </c>
      <c r="Q2749" s="2">
        <v>5.17</v>
      </c>
      <c r="R2749" s="2">
        <v>7.4</v>
      </c>
      <c r="S2749" s="2">
        <v>70.3</v>
      </c>
      <c r="T2749" s="2">
        <v>8.8778000000000006</v>
      </c>
      <c r="U2749" s="2">
        <v>8.7799999999999994</v>
      </c>
      <c r="V2749" s="2">
        <v>13.7</v>
      </c>
      <c r="W2749" s="2">
        <v>64.3</v>
      </c>
      <c r="X2749" s="2">
        <v>18.9482</v>
      </c>
      <c r="Y2749" s="2">
        <v>7.52</v>
      </c>
      <c r="Z2749" s="2">
        <v>12.3</v>
      </c>
      <c r="AA2749" s="2">
        <v>61.1</v>
      </c>
      <c r="AB2749" s="2">
        <v>22.852900000000002</v>
      </c>
      <c r="AC2749" s="2">
        <v>10.67</v>
      </c>
      <c r="AD2749" s="2">
        <v>12.9</v>
      </c>
      <c r="AE2749" s="2">
        <v>82.6</v>
      </c>
      <c r="AF2749" s="2">
        <v>36.059899999999999</v>
      </c>
      <c r="AG2749" s="20">
        <v>7.47</v>
      </c>
      <c r="AH2749" s="20">
        <v>11</v>
      </c>
      <c r="AI2749" s="20">
        <v>67.8</v>
      </c>
      <c r="AJ2749" s="20">
        <v>36.473199999999999</v>
      </c>
      <c r="AK2749" s="18">
        <v>9.2899999999999991</v>
      </c>
      <c r="AL2749" s="18">
        <v>12.8</v>
      </c>
      <c r="AM2749" s="18">
        <v>72.400000000000006</v>
      </c>
      <c r="AN2749" s="18">
        <v>50.265599999999999</v>
      </c>
      <c r="AO2749" s="2">
        <v>5.1100000000000003</v>
      </c>
      <c r="AP2749" s="2">
        <v>9.1999999999999993</v>
      </c>
      <c r="AQ2749" s="2">
        <v>55.9</v>
      </c>
      <c r="AR2749" s="2">
        <v>5.7545999999999999</v>
      </c>
      <c r="AS2749" s="2">
        <v>4.67</v>
      </c>
      <c r="AT2749" s="2">
        <v>6.7</v>
      </c>
      <c r="AU2749" s="2">
        <v>70.099999999999994</v>
      </c>
      <c r="AV2749" s="2">
        <v>10.595800000000001</v>
      </c>
      <c r="AW2749" s="2">
        <v>7.04</v>
      </c>
      <c r="AX2749" s="2">
        <v>11.7</v>
      </c>
      <c r="AY2749" s="2">
        <v>60.3</v>
      </c>
      <c r="AZ2749" s="2">
        <v>20.853200000000001</v>
      </c>
      <c r="BA2749" s="2">
        <v>12.56</v>
      </c>
      <c r="BB2749" s="2">
        <v>16</v>
      </c>
      <c r="BC2749" s="2">
        <v>78.400000000000006</v>
      </c>
      <c r="BD2749" s="2">
        <v>49.535200000000003</v>
      </c>
      <c r="BE2749" s="4" t="str">
        <f t="shared" si="422"/>
        <v>NO APLICA</v>
      </c>
      <c r="BF2749" s="4">
        <f t="shared" si="423"/>
        <v>7.8593999999999991</v>
      </c>
      <c r="BG2749">
        <f t="shared" si="424"/>
        <v>5.1100000000000003</v>
      </c>
      <c r="BH2749">
        <f t="shared" si="425"/>
        <v>4.67</v>
      </c>
      <c r="BI2749">
        <f t="shared" si="426"/>
        <v>12.56</v>
      </c>
      <c r="BJ2749">
        <f t="shared" si="427"/>
        <v>9.2899999999999991</v>
      </c>
      <c r="BK2749">
        <f t="shared" si="428"/>
        <v>7.47</v>
      </c>
      <c r="BL2749">
        <f t="shared" si="429"/>
        <v>28723.200000000037</v>
      </c>
    </row>
    <row r="2750" spans="1:64" x14ac:dyDescent="0.2">
      <c r="A2750" s="1">
        <v>2748</v>
      </c>
      <c r="B2750" s="7" t="s">
        <v>10</v>
      </c>
      <c r="C2750" s="3">
        <v>40016</v>
      </c>
      <c r="D2750" s="4" t="s">
        <v>8</v>
      </c>
      <c r="E2750" s="4" t="s">
        <v>164</v>
      </c>
      <c r="F2750" s="5" t="str">
        <f t="shared" si="420"/>
        <v>W</v>
      </c>
      <c r="G2750" s="6">
        <v>0.87361111111111101</v>
      </c>
      <c r="H2750" s="6">
        <v>0.9243055555555556</v>
      </c>
      <c r="I2750" s="85">
        <f t="shared" si="421"/>
        <v>73.000000000000227</v>
      </c>
      <c r="J2750" s="86">
        <f>I2750*Segmentos!$D$7*(AH2750%)*IF(ISNUMBER(AI2750),AI2750%,0)</f>
        <v>1618234.8000000052</v>
      </c>
      <c r="K2750" s="86">
        <f>I2750*Segmentos!$D$7*(AL2750%)*IF(ISNUMBER(AM2750),AM2750%,0)</f>
        <v>1556214.0000000049</v>
      </c>
      <c r="L2750" s="4"/>
      <c r="M2750" s="2">
        <v>5.44</v>
      </c>
      <c r="N2750" s="2">
        <v>20.7</v>
      </c>
      <c r="O2750" s="2">
        <v>26.3</v>
      </c>
      <c r="P2750" s="2">
        <v>89.127300000000005</v>
      </c>
      <c r="Q2750" s="2">
        <v>2.31</v>
      </c>
      <c r="R2750" s="2">
        <v>10.1</v>
      </c>
      <c r="S2750" s="2">
        <v>22.8</v>
      </c>
      <c r="T2750" s="2">
        <v>6.3023999999999996</v>
      </c>
      <c r="U2750" s="2">
        <v>4.63</v>
      </c>
      <c r="V2750" s="2">
        <v>17.8</v>
      </c>
      <c r="W2750" s="2">
        <v>26</v>
      </c>
      <c r="X2750" s="2">
        <v>15.895099999999999</v>
      </c>
      <c r="Y2750" s="2">
        <v>6.43</v>
      </c>
      <c r="Z2750" s="2">
        <v>24.1</v>
      </c>
      <c r="AA2750" s="2">
        <v>26.7</v>
      </c>
      <c r="AB2750" s="2">
        <v>31.092700000000001</v>
      </c>
      <c r="AC2750" s="2">
        <v>6.66</v>
      </c>
      <c r="AD2750" s="2">
        <v>24.7</v>
      </c>
      <c r="AE2750" s="2">
        <v>27</v>
      </c>
      <c r="AF2750" s="2">
        <v>35.8371</v>
      </c>
      <c r="AG2750" s="20">
        <v>5.55</v>
      </c>
      <c r="AH2750" s="20">
        <v>20.3</v>
      </c>
      <c r="AI2750" s="20">
        <v>27.3</v>
      </c>
      <c r="AJ2750" s="20">
        <v>43.174300000000002</v>
      </c>
      <c r="AK2750" s="18">
        <v>5.34</v>
      </c>
      <c r="AL2750" s="18">
        <v>20.9</v>
      </c>
      <c r="AM2750" s="18">
        <v>25.5</v>
      </c>
      <c r="AN2750" s="18">
        <v>45.9529</v>
      </c>
      <c r="AO2750" s="2">
        <v>1.77</v>
      </c>
      <c r="AP2750" s="2">
        <v>11.7</v>
      </c>
      <c r="AQ2750" s="2">
        <v>15.1</v>
      </c>
      <c r="AR2750" s="2">
        <v>3.1764000000000001</v>
      </c>
      <c r="AS2750" s="2">
        <v>3.55</v>
      </c>
      <c r="AT2750" s="2">
        <v>16.600000000000001</v>
      </c>
      <c r="AU2750" s="2">
        <v>21.3</v>
      </c>
      <c r="AV2750" s="2">
        <v>12.7971</v>
      </c>
      <c r="AW2750" s="2">
        <v>4.7300000000000004</v>
      </c>
      <c r="AX2750" s="2">
        <v>20.5</v>
      </c>
      <c r="AY2750" s="2">
        <v>23.1</v>
      </c>
      <c r="AZ2750" s="2">
        <v>22.263999999999999</v>
      </c>
      <c r="BA2750" s="2">
        <v>8.11</v>
      </c>
      <c r="BB2750" s="2">
        <v>25.6</v>
      </c>
      <c r="BC2750" s="2">
        <v>31.6</v>
      </c>
      <c r="BD2750" s="2">
        <v>50.889800000000001</v>
      </c>
      <c r="BE2750" s="4" t="str">
        <f t="shared" si="422"/>
        <v>NO APLICA</v>
      </c>
      <c r="BF2750" s="4">
        <f t="shared" si="423"/>
        <v>5.1147999999999998</v>
      </c>
      <c r="BG2750">
        <f t="shared" si="424"/>
        <v>1.77</v>
      </c>
      <c r="BH2750">
        <f t="shared" si="425"/>
        <v>3.55</v>
      </c>
      <c r="BI2750">
        <f t="shared" si="426"/>
        <v>8.11</v>
      </c>
      <c r="BJ2750">
        <f t="shared" si="427"/>
        <v>5.34</v>
      </c>
      <c r="BK2750">
        <f t="shared" si="428"/>
        <v>5.55</v>
      </c>
      <c r="BL2750">
        <f t="shared" si="429"/>
        <v>39741.930000000124</v>
      </c>
    </row>
    <row r="2751" spans="1:64" x14ac:dyDescent="0.2">
      <c r="A2751" s="1">
        <v>2749</v>
      </c>
      <c r="B2751" s="7" t="s">
        <v>89</v>
      </c>
      <c r="C2751" s="3">
        <v>40016</v>
      </c>
      <c r="D2751" s="4" t="s">
        <v>628</v>
      </c>
      <c r="E2751" s="4" t="s">
        <v>169</v>
      </c>
      <c r="F2751" s="5" t="str">
        <f t="shared" si="420"/>
        <v>W</v>
      </c>
      <c r="G2751" s="6">
        <v>0.84097222222222223</v>
      </c>
      <c r="H2751" s="6">
        <v>0.87638888888888899</v>
      </c>
      <c r="I2751" s="85">
        <f t="shared" si="421"/>
        <v>51.000000000000142</v>
      </c>
      <c r="J2751" s="86">
        <f>I2751*Segmentos!$D$7*(AH2751%)*IF(ISNUMBER(AI2751),AI2751%,0)</f>
        <v>269116.80000000075</v>
      </c>
      <c r="K2751" s="86">
        <f>I2751*Segmentos!$D$7*(AL2751%)*IF(ISNUMBER(AM2751),AM2751%,0)</f>
        <v>196676.40000000055</v>
      </c>
      <c r="L2751" s="4"/>
      <c r="M2751" s="2">
        <v>1.1299999999999999</v>
      </c>
      <c r="N2751" s="2">
        <v>3.2</v>
      </c>
      <c r="O2751" s="2">
        <v>35</v>
      </c>
      <c r="P2751" s="2">
        <v>96.806899999999999</v>
      </c>
      <c r="Q2751" s="2">
        <v>0.48</v>
      </c>
      <c r="R2751" s="2">
        <v>0.8</v>
      </c>
      <c r="S2751" s="2">
        <v>60.3</v>
      </c>
      <c r="T2751" s="2">
        <v>6.8611000000000004</v>
      </c>
      <c r="U2751" s="2">
        <v>0.13</v>
      </c>
      <c r="V2751" s="2">
        <v>1.8</v>
      </c>
      <c r="W2751" s="2">
        <v>7.2</v>
      </c>
      <c r="X2751" s="2">
        <v>2.3780000000000001</v>
      </c>
      <c r="Y2751" s="2">
        <v>2.06</v>
      </c>
      <c r="Z2751" s="2">
        <v>5.3</v>
      </c>
      <c r="AA2751" s="2">
        <v>39</v>
      </c>
      <c r="AB2751" s="2">
        <v>51.884300000000003</v>
      </c>
      <c r="AC2751" s="2">
        <v>1.27</v>
      </c>
      <c r="AD2751" s="2">
        <v>3.6</v>
      </c>
      <c r="AE2751" s="2">
        <v>35.799999999999997</v>
      </c>
      <c r="AF2751" s="2">
        <v>35.683500000000002</v>
      </c>
      <c r="AG2751" s="20">
        <v>1.32</v>
      </c>
      <c r="AH2751" s="20">
        <v>3.4</v>
      </c>
      <c r="AI2751" s="20">
        <v>38.799999999999997</v>
      </c>
      <c r="AJ2751" s="20">
        <v>53.571100000000001</v>
      </c>
      <c r="AK2751" s="18">
        <v>0.96</v>
      </c>
      <c r="AL2751" s="18">
        <v>3.1</v>
      </c>
      <c r="AM2751" s="18">
        <v>31.1</v>
      </c>
      <c r="AN2751" s="18">
        <v>43.235900000000001</v>
      </c>
      <c r="AO2751" s="2">
        <v>0.23</v>
      </c>
      <c r="AP2751" s="2">
        <v>0.6</v>
      </c>
      <c r="AQ2751" s="2">
        <v>41.9</v>
      </c>
      <c r="AR2751" s="2">
        <v>2.1541000000000001</v>
      </c>
      <c r="AS2751" s="2">
        <v>0.42</v>
      </c>
      <c r="AT2751" s="2">
        <v>4.0999999999999996</v>
      </c>
      <c r="AU2751" s="2">
        <v>10.199999999999999</v>
      </c>
      <c r="AV2751" s="2">
        <v>7.8643999999999998</v>
      </c>
      <c r="AW2751" s="2">
        <v>1.82</v>
      </c>
      <c r="AX2751" s="2">
        <v>3.9</v>
      </c>
      <c r="AY2751" s="2">
        <v>46.2</v>
      </c>
      <c r="AZ2751" s="2">
        <v>44.638800000000003</v>
      </c>
      <c r="BA2751" s="2">
        <v>1.29</v>
      </c>
      <c r="BB2751" s="2">
        <v>3</v>
      </c>
      <c r="BC2751" s="2">
        <v>43</v>
      </c>
      <c r="BD2751" s="2">
        <v>42.1496</v>
      </c>
      <c r="BE2751" s="4" t="str">
        <f t="shared" si="422"/>
        <v>NO APLICA</v>
      </c>
      <c r="BF2751" s="4">
        <f t="shared" si="423"/>
        <v>0.95779999999999998</v>
      </c>
      <c r="BG2751">
        <f t="shared" si="424"/>
        <v>0.23</v>
      </c>
      <c r="BH2751">
        <f t="shared" si="425"/>
        <v>0.42</v>
      </c>
      <c r="BI2751">
        <f t="shared" si="426"/>
        <v>1.82</v>
      </c>
      <c r="BJ2751">
        <f t="shared" si="427"/>
        <v>0.96</v>
      </c>
      <c r="BK2751">
        <f t="shared" si="428"/>
        <v>1.32</v>
      </c>
      <c r="BL2751">
        <f t="shared" si="429"/>
        <v>5712.0000000000164</v>
      </c>
    </row>
    <row r="2752" spans="1:64" x14ac:dyDescent="0.2">
      <c r="A2752" s="1">
        <v>2750</v>
      </c>
      <c r="B2752" s="7" t="s">
        <v>126</v>
      </c>
      <c r="C2752" s="3">
        <v>40016</v>
      </c>
      <c r="D2752" s="4" t="s">
        <v>628</v>
      </c>
      <c r="E2752" s="4" t="s">
        <v>163</v>
      </c>
      <c r="F2752" s="5" t="str">
        <f t="shared" si="420"/>
        <v>W</v>
      </c>
      <c r="G2752" s="6">
        <v>0.87638888888888899</v>
      </c>
      <c r="H2752" s="6">
        <v>0.91041666666666676</v>
      </c>
      <c r="I2752" s="85">
        <f t="shared" si="421"/>
        <v>48.999999999999986</v>
      </c>
      <c r="J2752" s="86">
        <f>I2752*Segmentos!$D$7*(AH2752%)*IF(ISNUMBER(AI2752),AI2752%,0)</f>
        <v>107427.59999999998</v>
      </c>
      <c r="K2752" s="86">
        <f>I2752*Segmentos!$D$7*(AL2752%)*IF(ISNUMBER(AM2752),AM2752%,0)</f>
        <v>307621.99999999988</v>
      </c>
      <c r="L2752" s="4"/>
      <c r="M2752" s="2">
        <v>1.08</v>
      </c>
      <c r="N2752" s="2">
        <v>3.2</v>
      </c>
      <c r="O2752" s="2">
        <v>33.299999999999997</v>
      </c>
      <c r="P2752" s="2">
        <v>94.281300000000002</v>
      </c>
      <c r="Q2752" s="2">
        <v>0.17</v>
      </c>
      <c r="R2752" s="2">
        <v>0.5</v>
      </c>
      <c r="S2752" s="2">
        <v>34.700000000000003</v>
      </c>
      <c r="T2752" s="2">
        <v>2.4981</v>
      </c>
      <c r="U2752" s="2">
        <v>0.42</v>
      </c>
      <c r="V2752" s="2">
        <v>1</v>
      </c>
      <c r="W2752" s="2">
        <v>43.3</v>
      </c>
      <c r="X2752" s="2">
        <v>7.7001999999999997</v>
      </c>
      <c r="Y2752" s="2">
        <v>0.88</v>
      </c>
      <c r="Z2752" s="2">
        <v>4.3</v>
      </c>
      <c r="AA2752" s="2">
        <v>20.399999999999999</v>
      </c>
      <c r="AB2752" s="2">
        <v>22.7212</v>
      </c>
      <c r="AC2752" s="2">
        <v>2.14</v>
      </c>
      <c r="AD2752" s="2">
        <v>5.0999999999999996</v>
      </c>
      <c r="AE2752" s="2">
        <v>41.7</v>
      </c>
      <c r="AF2752" s="2">
        <v>61.361800000000002</v>
      </c>
      <c r="AG2752" s="20">
        <v>0.56000000000000005</v>
      </c>
      <c r="AH2752" s="20">
        <v>2.1</v>
      </c>
      <c r="AI2752" s="20">
        <v>26.1</v>
      </c>
      <c r="AJ2752" s="20">
        <v>23.0838</v>
      </c>
      <c r="AK2752" s="18">
        <v>1.55</v>
      </c>
      <c r="AL2752" s="18">
        <v>4.3</v>
      </c>
      <c r="AM2752" s="18">
        <v>36.5</v>
      </c>
      <c r="AN2752" s="18">
        <v>71.197599999999994</v>
      </c>
      <c r="AO2752" s="2">
        <v>0.25</v>
      </c>
      <c r="AP2752" s="2">
        <v>1.3</v>
      </c>
      <c r="AQ2752" s="2">
        <v>19.100000000000001</v>
      </c>
      <c r="AR2752" s="2">
        <v>2.3374999999999999</v>
      </c>
      <c r="AS2752" s="2">
        <v>0.93</v>
      </c>
      <c r="AT2752" s="2">
        <v>1.8</v>
      </c>
      <c r="AU2752" s="2">
        <v>50.1</v>
      </c>
      <c r="AV2752" s="2">
        <v>17.774699999999999</v>
      </c>
      <c r="AW2752" s="2">
        <v>0.5</v>
      </c>
      <c r="AX2752" s="2">
        <v>3.1</v>
      </c>
      <c r="AY2752" s="2">
        <v>15.9</v>
      </c>
      <c r="AZ2752" s="2">
        <v>12.5191</v>
      </c>
      <c r="BA2752" s="2">
        <v>1.85</v>
      </c>
      <c r="BB2752" s="2">
        <v>4.7</v>
      </c>
      <c r="BC2752" s="2">
        <v>39.200000000000003</v>
      </c>
      <c r="BD2752" s="2">
        <v>61.65</v>
      </c>
      <c r="BE2752" s="4" t="str">
        <f t="shared" si="422"/>
        <v>NO APLICA</v>
      </c>
      <c r="BF2752" s="4">
        <f t="shared" si="423"/>
        <v>1.1828000000000001</v>
      </c>
      <c r="BG2752">
        <f t="shared" si="424"/>
        <v>0.25</v>
      </c>
      <c r="BH2752">
        <f t="shared" si="425"/>
        <v>0.93</v>
      </c>
      <c r="BI2752">
        <f t="shared" si="426"/>
        <v>1.85</v>
      </c>
      <c r="BJ2752">
        <f t="shared" si="427"/>
        <v>1.55</v>
      </c>
      <c r="BK2752">
        <f t="shared" si="428"/>
        <v>0.56000000000000005</v>
      </c>
      <c r="BL2752">
        <f t="shared" si="429"/>
        <v>5221.4399999999978</v>
      </c>
    </row>
    <row r="2753" spans="1:64" x14ac:dyDescent="0.2">
      <c r="A2753" s="1">
        <v>2751</v>
      </c>
      <c r="B2753" s="7" t="s">
        <v>23</v>
      </c>
      <c r="C2753" s="3">
        <v>40016</v>
      </c>
      <c r="D2753" s="4" t="s">
        <v>629</v>
      </c>
      <c r="E2753" s="4" t="s">
        <v>170</v>
      </c>
      <c r="F2753" s="5" t="str">
        <f t="shared" si="420"/>
        <v>W</v>
      </c>
      <c r="G2753" s="6">
        <v>0.87430555555555556</v>
      </c>
      <c r="H2753" s="6">
        <v>0.93680555555555556</v>
      </c>
      <c r="I2753" s="85">
        <f t="shared" si="421"/>
        <v>90</v>
      </c>
      <c r="J2753" s="86">
        <f>I2753*Segmentos!$D$7*(AH2753%)*IF(ISNUMBER(AI2753),AI2753%,0)</f>
        <v>153360</v>
      </c>
      <c r="K2753" s="86">
        <f>I2753*Segmentos!$D$7*(AL2753%)*IF(ISNUMBER(AM2753),AM2753%,0)</f>
        <v>342000</v>
      </c>
      <c r="L2753" s="4"/>
      <c r="M2753" s="2">
        <v>0.7</v>
      </c>
      <c r="N2753" s="2">
        <v>3.4</v>
      </c>
      <c r="O2753" s="2">
        <v>20.399999999999999</v>
      </c>
      <c r="P2753" s="2">
        <v>41.7883</v>
      </c>
      <c r="Q2753" s="2">
        <v>0.11</v>
      </c>
      <c r="R2753" s="2">
        <v>0.6</v>
      </c>
      <c r="S2753" s="2">
        <v>19.600000000000001</v>
      </c>
      <c r="T2753" s="2">
        <v>1.1292</v>
      </c>
      <c r="U2753" s="2">
        <v>1.08</v>
      </c>
      <c r="V2753" s="2">
        <v>3.2</v>
      </c>
      <c r="W2753" s="2">
        <v>33.9</v>
      </c>
      <c r="X2753" s="2">
        <v>13.544</v>
      </c>
      <c r="Y2753" s="2">
        <v>0.9</v>
      </c>
      <c r="Z2753" s="2">
        <v>3.4</v>
      </c>
      <c r="AA2753" s="2">
        <v>26.9</v>
      </c>
      <c r="AB2753" s="2">
        <v>15.995200000000001</v>
      </c>
      <c r="AC2753" s="2">
        <v>0.56999999999999995</v>
      </c>
      <c r="AD2753" s="2">
        <v>5.0999999999999996</v>
      </c>
      <c r="AE2753" s="2">
        <v>11.2</v>
      </c>
      <c r="AF2753" s="2">
        <v>11.119899999999999</v>
      </c>
      <c r="AG2753" s="20">
        <v>0.43</v>
      </c>
      <c r="AH2753" s="20">
        <v>3</v>
      </c>
      <c r="AI2753" s="20">
        <v>14.2</v>
      </c>
      <c r="AJ2753" s="20">
        <v>12.264699999999999</v>
      </c>
      <c r="AK2753" s="18">
        <v>0.94</v>
      </c>
      <c r="AL2753" s="18">
        <v>3.8</v>
      </c>
      <c r="AM2753" s="18">
        <v>25</v>
      </c>
      <c r="AN2753" s="18">
        <v>29.523599999999998</v>
      </c>
      <c r="AO2753" s="2">
        <v>0.17</v>
      </c>
      <c r="AP2753" s="2">
        <v>1.3</v>
      </c>
      <c r="AQ2753" s="2">
        <v>13.3</v>
      </c>
      <c r="AR2753" s="2">
        <v>1.1157999999999999</v>
      </c>
      <c r="AS2753" s="2">
        <v>0.5</v>
      </c>
      <c r="AT2753" s="2">
        <v>2</v>
      </c>
      <c r="AU2753" s="2">
        <v>24.4</v>
      </c>
      <c r="AV2753" s="2">
        <v>6.5401999999999996</v>
      </c>
      <c r="AW2753" s="2">
        <v>0.91</v>
      </c>
      <c r="AX2753" s="2">
        <v>3.3</v>
      </c>
      <c r="AY2753" s="2">
        <v>27.8</v>
      </c>
      <c r="AZ2753" s="2">
        <v>15.714499999999999</v>
      </c>
      <c r="BA2753" s="2">
        <v>0.8</v>
      </c>
      <c r="BB2753" s="2">
        <v>4.9000000000000004</v>
      </c>
      <c r="BC2753" s="2">
        <v>16.399999999999999</v>
      </c>
      <c r="BD2753" s="2">
        <v>18.417899999999999</v>
      </c>
      <c r="BE2753" s="4" t="str">
        <f t="shared" si="422"/>
        <v>ABURRIDO</v>
      </c>
      <c r="BF2753" s="4">
        <f t="shared" si="423"/>
        <v>0.6372000000000001</v>
      </c>
      <c r="BG2753">
        <f t="shared" si="424"/>
        <v>0.17</v>
      </c>
      <c r="BH2753">
        <f t="shared" si="425"/>
        <v>0.5</v>
      </c>
      <c r="BI2753">
        <f t="shared" si="426"/>
        <v>0.91</v>
      </c>
      <c r="BJ2753">
        <f t="shared" si="427"/>
        <v>0.94</v>
      </c>
      <c r="BK2753">
        <f t="shared" si="428"/>
        <v>0.43</v>
      </c>
      <c r="BL2753">
        <f t="shared" si="429"/>
        <v>6242.4</v>
      </c>
    </row>
    <row r="2754" spans="1:64" x14ac:dyDescent="0.2">
      <c r="A2754" s="1">
        <v>2752</v>
      </c>
      <c r="B2754" s="7" t="s">
        <v>25</v>
      </c>
      <c r="C2754" s="3">
        <v>40016</v>
      </c>
      <c r="D2754" s="4" t="s">
        <v>629</v>
      </c>
      <c r="E2754" s="4" t="s">
        <v>171</v>
      </c>
      <c r="F2754" s="5" t="str">
        <f t="shared" si="420"/>
        <v>W</v>
      </c>
      <c r="G2754" s="6">
        <v>0.87361111111111101</v>
      </c>
      <c r="H2754" s="6">
        <v>0.87430555555555556</v>
      </c>
      <c r="I2754" s="85">
        <f t="shared" si="421"/>
        <v>1.0000000000001563</v>
      </c>
      <c r="J2754" s="86">
        <f>I2754*Segmentos!$D$7*(AH2754%)*IF(ISNUMBER(AI2754),AI2754%,0)</f>
        <v>3600.000000000563</v>
      </c>
      <c r="K2754" s="86">
        <f>I2754*Segmentos!$D$7*(AL2754%)*IF(ISNUMBER(AM2754),AM2754%,0)</f>
        <v>4000.0000000006253</v>
      </c>
      <c r="L2754" s="4"/>
      <c r="M2754" s="2">
        <v>0.93</v>
      </c>
      <c r="N2754" s="2">
        <v>0.9</v>
      </c>
      <c r="O2754" s="2">
        <v>100</v>
      </c>
      <c r="P2754" s="2">
        <v>81.637900000000002</v>
      </c>
      <c r="Q2754" s="2">
        <v>0</v>
      </c>
      <c r="R2754" s="2">
        <v>0</v>
      </c>
      <c r="S2754" s="8" t="s">
        <v>577</v>
      </c>
      <c r="T2754" s="2">
        <v>0</v>
      </c>
      <c r="U2754" s="2">
        <v>0.67</v>
      </c>
      <c r="V2754" s="2">
        <v>0.7</v>
      </c>
      <c r="W2754" s="2">
        <v>100</v>
      </c>
      <c r="X2754" s="2">
        <v>12.276199999999999</v>
      </c>
      <c r="Y2754" s="2">
        <v>0.18</v>
      </c>
      <c r="Z2754" s="2">
        <v>0.2</v>
      </c>
      <c r="AA2754" s="2">
        <v>100</v>
      </c>
      <c r="AB2754" s="2">
        <v>4.6104000000000003</v>
      </c>
      <c r="AC2754" s="2">
        <v>2.2400000000000002</v>
      </c>
      <c r="AD2754" s="2">
        <v>2.2000000000000002</v>
      </c>
      <c r="AE2754" s="2">
        <v>100</v>
      </c>
      <c r="AF2754" s="2">
        <v>64.751199999999997</v>
      </c>
      <c r="AG2754" s="20">
        <v>0.87</v>
      </c>
      <c r="AH2754" s="20">
        <v>0.9</v>
      </c>
      <c r="AI2754" s="20">
        <v>100</v>
      </c>
      <c r="AJ2754" s="20">
        <v>36.470300000000002</v>
      </c>
      <c r="AK2754" s="18">
        <v>0.98</v>
      </c>
      <c r="AL2754" s="18">
        <v>1</v>
      </c>
      <c r="AM2754" s="18">
        <v>100</v>
      </c>
      <c r="AN2754" s="18">
        <v>45.1676</v>
      </c>
      <c r="AO2754" s="2">
        <v>1.24</v>
      </c>
      <c r="AP2754" s="2">
        <v>1.2</v>
      </c>
      <c r="AQ2754" s="2">
        <v>100</v>
      </c>
      <c r="AR2754" s="2">
        <v>11.9009</v>
      </c>
      <c r="AS2754" s="2">
        <v>0.6</v>
      </c>
      <c r="AT2754" s="2">
        <v>0.6</v>
      </c>
      <c r="AU2754" s="2">
        <v>100</v>
      </c>
      <c r="AV2754" s="2">
        <v>11.711499999999999</v>
      </c>
      <c r="AW2754" s="2">
        <v>0.71</v>
      </c>
      <c r="AX2754" s="2">
        <v>0.7</v>
      </c>
      <c r="AY2754" s="2">
        <v>100</v>
      </c>
      <c r="AZ2754" s="2">
        <v>17.917899999999999</v>
      </c>
      <c r="BA2754" s="2">
        <v>1.19</v>
      </c>
      <c r="BB2754" s="2">
        <v>1.2</v>
      </c>
      <c r="BC2754" s="2">
        <v>100</v>
      </c>
      <c r="BD2754" s="2">
        <v>40.107500000000002</v>
      </c>
      <c r="BE2754" s="4" t="str">
        <f t="shared" si="422"/>
        <v>NO APLICA</v>
      </c>
      <c r="BF2754" s="4">
        <f t="shared" si="423"/>
        <v>0.9081999999999999</v>
      </c>
      <c r="BG2754">
        <f t="shared" si="424"/>
        <v>1.24</v>
      </c>
      <c r="BH2754">
        <f t="shared" si="425"/>
        <v>0.6</v>
      </c>
      <c r="BI2754">
        <f t="shared" si="426"/>
        <v>1.19</v>
      </c>
      <c r="BJ2754">
        <f t="shared" si="427"/>
        <v>0.98</v>
      </c>
      <c r="BK2754">
        <f t="shared" si="428"/>
        <v>0.87</v>
      </c>
      <c r="BL2754">
        <f t="shared" si="429"/>
        <v>90.000000000014069</v>
      </c>
    </row>
    <row r="2755" spans="1:64" x14ac:dyDescent="0.2">
      <c r="A2755" s="1">
        <v>2753</v>
      </c>
      <c r="B2755" s="7" t="s">
        <v>32</v>
      </c>
      <c r="C2755" s="3">
        <v>40016</v>
      </c>
      <c r="D2755" s="4" t="s">
        <v>628</v>
      </c>
      <c r="E2755" s="4" t="s">
        <v>164</v>
      </c>
      <c r="F2755" s="5" t="str">
        <f t="shared" si="420"/>
        <v>W</v>
      </c>
      <c r="G2755" s="6">
        <v>0.91388888888888886</v>
      </c>
      <c r="H2755" s="6">
        <v>0.91666666666666663</v>
      </c>
      <c r="I2755" s="85">
        <f t="shared" si="421"/>
        <v>3.9999999999999858</v>
      </c>
      <c r="J2755" s="86">
        <f>I2755*Segmentos!$D$7*(AH2755%)*IF(ISNUMBER(AI2755),AI2755%,0)</f>
        <v>5103.9999999999818</v>
      </c>
      <c r="K2755" s="86">
        <f>I2755*Segmentos!$D$7*(AL2755%)*IF(ISNUMBER(AM2755),AM2755%,0)</f>
        <v>8265.5999999999713</v>
      </c>
      <c r="L2755" s="4"/>
      <c r="M2755" s="2">
        <v>0.4</v>
      </c>
      <c r="N2755" s="2">
        <v>0.7</v>
      </c>
      <c r="O2755" s="2">
        <v>59.5</v>
      </c>
      <c r="P2755" s="2">
        <v>97.669799999999995</v>
      </c>
      <c r="Q2755" s="2">
        <v>0</v>
      </c>
      <c r="R2755" s="2">
        <v>0</v>
      </c>
      <c r="S2755" s="8" t="s">
        <v>577</v>
      </c>
      <c r="T2755" s="2">
        <v>0</v>
      </c>
      <c r="U2755" s="2">
        <v>0.15</v>
      </c>
      <c r="V2755" s="2">
        <v>0.2</v>
      </c>
      <c r="W2755" s="2">
        <v>75</v>
      </c>
      <c r="X2755" s="2">
        <v>7.6243999999999996</v>
      </c>
      <c r="Y2755" s="2">
        <v>0.78</v>
      </c>
      <c r="Z2755" s="2">
        <v>1.6</v>
      </c>
      <c r="AA2755" s="2">
        <v>47.5</v>
      </c>
      <c r="AB2755" s="2">
        <v>56.413600000000002</v>
      </c>
      <c r="AC2755" s="2">
        <v>0.42</v>
      </c>
      <c r="AD2755" s="2">
        <v>0.4</v>
      </c>
      <c r="AE2755" s="2">
        <v>95.3</v>
      </c>
      <c r="AF2755" s="2">
        <v>33.631799999999998</v>
      </c>
      <c r="AG2755" s="20">
        <v>0.3</v>
      </c>
      <c r="AH2755" s="20">
        <v>0.5</v>
      </c>
      <c r="AI2755" s="20">
        <v>63.8</v>
      </c>
      <c r="AJ2755" s="20">
        <v>34.392000000000003</v>
      </c>
      <c r="AK2755" s="18">
        <v>0.49</v>
      </c>
      <c r="AL2755" s="18">
        <v>0.9</v>
      </c>
      <c r="AM2755" s="18">
        <v>57.4</v>
      </c>
      <c r="AN2755" s="18">
        <v>63.277700000000003</v>
      </c>
      <c r="AO2755" s="2">
        <v>0.48</v>
      </c>
      <c r="AP2755" s="2">
        <v>0.6</v>
      </c>
      <c r="AQ2755" s="2">
        <v>75.2</v>
      </c>
      <c r="AR2755" s="2">
        <v>12.7164</v>
      </c>
      <c r="AS2755" s="2">
        <v>0.47</v>
      </c>
      <c r="AT2755" s="2">
        <v>0.7</v>
      </c>
      <c r="AU2755" s="2">
        <v>66.8</v>
      </c>
      <c r="AV2755" s="2">
        <v>25.383900000000001</v>
      </c>
      <c r="AW2755" s="2">
        <v>0.04</v>
      </c>
      <c r="AX2755" s="2">
        <v>0.2</v>
      </c>
      <c r="AY2755" s="2">
        <v>25</v>
      </c>
      <c r="AZ2755" s="2">
        <v>3.1259999999999999</v>
      </c>
      <c r="BA2755" s="2">
        <v>0.6</v>
      </c>
      <c r="BB2755" s="2">
        <v>1</v>
      </c>
      <c r="BC2755" s="2">
        <v>58.4</v>
      </c>
      <c r="BD2755" s="2">
        <v>56.443399999999997</v>
      </c>
      <c r="BE2755" s="4" t="str">
        <f t="shared" si="422"/>
        <v>NO APLICA</v>
      </c>
      <c r="BF2755" s="4">
        <f t="shared" si="423"/>
        <v>0.49880000000000002</v>
      </c>
      <c r="BG2755">
        <f t="shared" si="424"/>
        <v>0.48</v>
      </c>
      <c r="BH2755">
        <f t="shared" si="425"/>
        <v>0.47</v>
      </c>
      <c r="BI2755">
        <f t="shared" si="426"/>
        <v>0.6</v>
      </c>
      <c r="BJ2755">
        <f t="shared" si="427"/>
        <v>0.49</v>
      </c>
      <c r="BK2755">
        <f t="shared" si="428"/>
        <v>0.3</v>
      </c>
      <c r="BL2755">
        <f t="shared" si="429"/>
        <v>166.5999999999994</v>
      </c>
    </row>
    <row r="2756" spans="1:64" x14ac:dyDescent="0.2">
      <c r="A2756" s="1">
        <v>2754</v>
      </c>
      <c r="B2756" s="7" t="s">
        <v>19</v>
      </c>
      <c r="C2756" s="3">
        <v>40016</v>
      </c>
      <c r="D2756" s="4" t="s">
        <v>17</v>
      </c>
      <c r="E2756" s="4" t="s">
        <v>166</v>
      </c>
      <c r="F2756" s="5" t="str">
        <f t="shared" ref="F2756:F2819" si="430">CONCATENATE(IF(WEEKDAY(C2756)=1,"D",""),IF(WEEKDAY(C2756)=2,"L",""),IF(WEEKDAY(C2756)=3,"M",""),IF(WEEKDAY(C2756)=4,"W",""),IF(WEEKDAY(C2756)=5,"J",""),IF(WEEKDAY(C2756)=6,"V",""),IF(WEEKDAY(C2756)=7,"S",""))</f>
        <v>W</v>
      </c>
      <c r="G2756" s="6">
        <v>0.91527777777777775</v>
      </c>
      <c r="H2756" s="6">
        <v>0.91666666666666663</v>
      </c>
      <c r="I2756" s="85">
        <f t="shared" ref="I2756:I2819" si="431">IF(H2756&gt;=G2756,(H2756-G2756)*24*60,("24:00:00"-G2756+H2756)*24*60)</f>
        <v>1.9999999999999929</v>
      </c>
      <c r="J2756" s="86">
        <f>I2756*Segmentos!$D$7*(AH2756%)*IF(ISNUMBER(AI2756),AI2756%,0)</f>
        <v>0</v>
      </c>
      <c r="K2756" s="86">
        <f>I2756*Segmentos!$D$7*(AL2756%)*IF(ISNUMBER(AM2756),AM2756%,0)</f>
        <v>2399.9999999999918</v>
      </c>
      <c r="L2756" s="4"/>
      <c r="M2756" s="2">
        <v>0.14000000000000001</v>
      </c>
      <c r="N2756" s="2">
        <v>0.1</v>
      </c>
      <c r="O2756" s="2">
        <v>100</v>
      </c>
      <c r="P2756" s="2">
        <v>100</v>
      </c>
      <c r="Q2756" s="2">
        <v>0</v>
      </c>
      <c r="R2756" s="2">
        <v>0</v>
      </c>
      <c r="S2756" s="8" t="s">
        <v>577</v>
      </c>
      <c r="T2756" s="2">
        <v>0</v>
      </c>
      <c r="U2756" s="2">
        <v>0.36</v>
      </c>
      <c r="V2756" s="2">
        <v>0.4</v>
      </c>
      <c r="W2756" s="2">
        <v>100</v>
      </c>
      <c r="X2756" s="2">
        <v>55.153300000000002</v>
      </c>
      <c r="Y2756" s="2">
        <v>0</v>
      </c>
      <c r="Z2756" s="2">
        <v>0</v>
      </c>
      <c r="AA2756" s="8" t="s">
        <v>577</v>
      </c>
      <c r="AB2756" s="2">
        <v>0</v>
      </c>
      <c r="AC2756" s="2">
        <v>0.19</v>
      </c>
      <c r="AD2756" s="2">
        <v>0.2</v>
      </c>
      <c r="AE2756" s="2">
        <v>100</v>
      </c>
      <c r="AF2756" s="2">
        <v>44.846699999999998</v>
      </c>
      <c r="AG2756" s="20">
        <v>0</v>
      </c>
      <c r="AH2756" s="20">
        <v>0</v>
      </c>
      <c r="AI2756" s="21" t="s">
        <v>577</v>
      </c>
      <c r="AJ2756" s="20">
        <v>0</v>
      </c>
      <c r="AK2756" s="18">
        <v>0.26</v>
      </c>
      <c r="AL2756" s="18">
        <v>0.3</v>
      </c>
      <c r="AM2756" s="18">
        <v>100</v>
      </c>
      <c r="AN2756" s="18">
        <v>100</v>
      </c>
      <c r="AO2756" s="2">
        <v>0</v>
      </c>
      <c r="AP2756" s="2">
        <v>0</v>
      </c>
      <c r="AQ2756" s="8" t="s">
        <v>577</v>
      </c>
      <c r="AR2756" s="2">
        <v>0</v>
      </c>
      <c r="AS2756" s="2">
        <v>0.62</v>
      </c>
      <c r="AT2756" s="2">
        <v>0.6</v>
      </c>
      <c r="AU2756" s="2">
        <v>100</v>
      </c>
      <c r="AV2756" s="2">
        <v>100</v>
      </c>
      <c r="AW2756" s="2">
        <v>0</v>
      </c>
      <c r="AX2756" s="2">
        <v>0</v>
      </c>
      <c r="AY2756" s="8" t="s">
        <v>577</v>
      </c>
      <c r="AZ2756" s="2">
        <v>0</v>
      </c>
      <c r="BA2756" s="2">
        <v>0</v>
      </c>
      <c r="BB2756" s="2">
        <v>0</v>
      </c>
      <c r="BC2756" s="8" t="s">
        <v>577</v>
      </c>
      <c r="BD2756" s="2">
        <v>0</v>
      </c>
      <c r="BE2756" s="4" t="str">
        <f t="shared" ref="BE2756:BE2819" si="432">IF(OR(E2756="NOTICIERO",E2756="INFORMATIVO"),"NO APLICA",IF(I2756&lt;60,"NO APLICA",IF(M2756&lt;6,"ABURRIDO",IF(O2756&lt;25,"ABURRIDO","ENTRETENIDO"))))</f>
        <v>NO APLICA</v>
      </c>
      <c r="BF2756" s="4">
        <f t="shared" ref="BF2756:BF2819" si="433">SUMPRODUCT($BG$2:$BK$2,BG2756:BK2756)/5</f>
        <v>0.2792</v>
      </c>
      <c r="BG2756">
        <f t="shared" ref="BG2756:BG2819" si="434">AO2756</f>
        <v>0</v>
      </c>
      <c r="BH2756">
        <f t="shared" ref="BH2756:BH2819" si="435">AS2756</f>
        <v>0.62</v>
      </c>
      <c r="BI2756">
        <f t="shared" ref="BI2756:BI2819" si="436">MAX(AW2756,BA2756)</f>
        <v>0</v>
      </c>
      <c r="BJ2756">
        <f t="shared" ref="BJ2756:BJ2819" si="437">AK2756</f>
        <v>0.26</v>
      </c>
      <c r="BK2756">
        <f t="shared" ref="BK2756:BK2819" si="438">AG2756</f>
        <v>0</v>
      </c>
      <c r="BL2756">
        <f t="shared" ref="BL2756:BL2819" si="439">IFERROR((I2756*N2756*O2756),0)</f>
        <v>19.999999999999929</v>
      </c>
    </row>
    <row r="2757" spans="1:64" x14ac:dyDescent="0.2">
      <c r="A2757" s="1">
        <v>2755</v>
      </c>
      <c r="B2757" s="7" t="s">
        <v>2</v>
      </c>
      <c r="C2757" s="3">
        <v>40016</v>
      </c>
      <c r="D2757" s="4" t="s">
        <v>627</v>
      </c>
      <c r="E2757" s="4" t="s">
        <v>164</v>
      </c>
      <c r="F2757" s="5" t="str">
        <f t="shared" si="430"/>
        <v>W</v>
      </c>
      <c r="G2757" s="6">
        <v>0.87291666666666667</v>
      </c>
      <c r="H2757" s="6">
        <v>0.91319444444444453</v>
      </c>
      <c r="I2757" s="85">
        <f t="shared" si="431"/>
        <v>58.000000000000114</v>
      </c>
      <c r="J2757" s="86">
        <f>I2757*Segmentos!$D$7*(AH2757%)*IF(ISNUMBER(AI2757),AI2757%,0)</f>
        <v>850976.00000000175</v>
      </c>
      <c r="K2757" s="86">
        <f>I2757*Segmentos!$D$7*(AL2757%)*IF(ISNUMBER(AM2757),AM2757%,0)</f>
        <v>1252452.0000000023</v>
      </c>
      <c r="L2757" s="4"/>
      <c r="M2757" s="2">
        <v>4.57</v>
      </c>
      <c r="N2757" s="2">
        <v>15.9</v>
      </c>
      <c r="O2757" s="2">
        <v>28.7</v>
      </c>
      <c r="P2757" s="2">
        <v>90.238399999999999</v>
      </c>
      <c r="Q2757" s="2">
        <v>3.12</v>
      </c>
      <c r="R2757" s="2">
        <v>10.5</v>
      </c>
      <c r="S2757" s="2">
        <v>29.7</v>
      </c>
      <c r="T2757" s="2">
        <v>10.278700000000001</v>
      </c>
      <c r="U2757" s="2">
        <v>3.18</v>
      </c>
      <c r="V2757" s="2">
        <v>12.4</v>
      </c>
      <c r="W2757" s="2">
        <v>25.6</v>
      </c>
      <c r="X2757" s="2">
        <v>13.191700000000001</v>
      </c>
      <c r="Y2757" s="2">
        <v>4.51</v>
      </c>
      <c r="Z2757" s="2">
        <v>20.100000000000001</v>
      </c>
      <c r="AA2757" s="2">
        <v>22.5</v>
      </c>
      <c r="AB2757" s="2">
        <v>26.311900000000001</v>
      </c>
      <c r="AC2757" s="2">
        <v>6.23</v>
      </c>
      <c r="AD2757" s="2">
        <v>17.2</v>
      </c>
      <c r="AE2757" s="2">
        <v>36.299999999999997</v>
      </c>
      <c r="AF2757" s="2">
        <v>40.456000000000003</v>
      </c>
      <c r="AG2757" s="20">
        <v>3.67</v>
      </c>
      <c r="AH2757" s="20">
        <v>14</v>
      </c>
      <c r="AI2757" s="20">
        <v>26.2</v>
      </c>
      <c r="AJ2757" s="20">
        <v>34.378900000000002</v>
      </c>
      <c r="AK2757" s="18">
        <v>5.38</v>
      </c>
      <c r="AL2757" s="18">
        <v>17.7</v>
      </c>
      <c r="AM2757" s="18">
        <v>30.5</v>
      </c>
      <c r="AN2757" s="18">
        <v>55.859499999999997</v>
      </c>
      <c r="AO2757" s="2">
        <v>5.2</v>
      </c>
      <c r="AP2757" s="2">
        <v>14.3</v>
      </c>
      <c r="AQ2757" s="2">
        <v>36.4</v>
      </c>
      <c r="AR2757" s="2">
        <v>11.2216</v>
      </c>
      <c r="AS2757" s="2">
        <v>4.6500000000000004</v>
      </c>
      <c r="AT2757" s="2">
        <v>15.7</v>
      </c>
      <c r="AU2757" s="2">
        <v>29.6</v>
      </c>
      <c r="AV2757" s="2">
        <v>20.256399999999999</v>
      </c>
      <c r="AW2757" s="2">
        <v>5.69</v>
      </c>
      <c r="AX2757" s="2">
        <v>17.100000000000001</v>
      </c>
      <c r="AY2757" s="2">
        <v>33.200000000000003</v>
      </c>
      <c r="AZ2757" s="2">
        <v>32.343899999999998</v>
      </c>
      <c r="BA2757" s="2">
        <v>3.49</v>
      </c>
      <c r="BB2757" s="2">
        <v>15.6</v>
      </c>
      <c r="BC2757" s="2">
        <v>22.4</v>
      </c>
      <c r="BD2757" s="2">
        <v>26.416499999999999</v>
      </c>
      <c r="BE2757" s="4" t="str">
        <f t="shared" si="432"/>
        <v>NO APLICA</v>
      </c>
      <c r="BF2757" s="4">
        <f t="shared" si="433"/>
        <v>5.0262000000000011</v>
      </c>
      <c r="BG2757">
        <f t="shared" si="434"/>
        <v>5.2</v>
      </c>
      <c r="BH2757">
        <f t="shared" si="435"/>
        <v>4.6500000000000004</v>
      </c>
      <c r="BI2757">
        <f t="shared" si="436"/>
        <v>5.69</v>
      </c>
      <c r="BJ2757">
        <f t="shared" si="437"/>
        <v>5.38</v>
      </c>
      <c r="BK2757">
        <f t="shared" si="438"/>
        <v>3.67</v>
      </c>
      <c r="BL2757">
        <f t="shared" si="439"/>
        <v>26467.140000000054</v>
      </c>
    </row>
    <row r="2758" spans="1:64" x14ac:dyDescent="0.2">
      <c r="A2758" s="1">
        <v>2756</v>
      </c>
      <c r="B2758" s="7" t="s">
        <v>16</v>
      </c>
      <c r="C2758" s="3">
        <v>40016</v>
      </c>
      <c r="D2758" s="4" t="s">
        <v>626</v>
      </c>
      <c r="E2758" s="4" t="s">
        <v>166</v>
      </c>
      <c r="F2758" s="5" t="str">
        <f t="shared" si="430"/>
        <v>W</v>
      </c>
      <c r="G2758" s="6">
        <v>0.91388888888888886</v>
      </c>
      <c r="H2758" s="6">
        <v>0.91736111111111107</v>
      </c>
      <c r="I2758" s="85">
        <f t="shared" si="431"/>
        <v>4.9999999999999822</v>
      </c>
      <c r="J2758" s="86">
        <f>I2758*Segmentos!$D$7*(AH2758%)*IF(ISNUMBER(AI2758),AI2758%,0)</f>
        <v>227975.99999999919</v>
      </c>
      <c r="K2758" s="86">
        <f>I2758*Segmentos!$D$7*(AL2758%)*IF(ISNUMBER(AM2758),AM2758%,0)</f>
        <v>288909.99999999895</v>
      </c>
      <c r="L2758" s="4"/>
      <c r="M2758" s="2">
        <v>13.02</v>
      </c>
      <c r="N2758" s="2">
        <v>15.7</v>
      </c>
      <c r="O2758" s="2">
        <v>83.1</v>
      </c>
      <c r="P2758" s="2">
        <v>88.452699999999993</v>
      </c>
      <c r="Q2758" s="2">
        <v>5.78</v>
      </c>
      <c r="R2758" s="2">
        <v>8</v>
      </c>
      <c r="S2758" s="2">
        <v>72.2</v>
      </c>
      <c r="T2758" s="2">
        <v>6.5575000000000001</v>
      </c>
      <c r="U2758" s="2">
        <v>10.44</v>
      </c>
      <c r="V2758" s="2">
        <v>13.5</v>
      </c>
      <c r="W2758" s="2">
        <v>77.400000000000006</v>
      </c>
      <c r="X2758" s="2">
        <v>14.8803</v>
      </c>
      <c r="Y2758" s="2">
        <v>14.34</v>
      </c>
      <c r="Z2758" s="2">
        <v>17.600000000000001</v>
      </c>
      <c r="AA2758" s="2">
        <v>81.599999999999994</v>
      </c>
      <c r="AB2758" s="2">
        <v>28.777100000000001</v>
      </c>
      <c r="AC2758" s="2">
        <v>17.14</v>
      </c>
      <c r="AD2758" s="2">
        <v>19.2</v>
      </c>
      <c r="AE2758" s="2">
        <v>89.2</v>
      </c>
      <c r="AF2758" s="2">
        <v>38.2378</v>
      </c>
      <c r="AG2758" s="20">
        <v>11.43</v>
      </c>
      <c r="AH2758" s="20">
        <v>13.8</v>
      </c>
      <c r="AI2758" s="20">
        <v>82.6</v>
      </c>
      <c r="AJ2758" s="20">
        <v>36.854799999999997</v>
      </c>
      <c r="AK2758" s="18">
        <v>14.45</v>
      </c>
      <c r="AL2758" s="18">
        <v>17.3</v>
      </c>
      <c r="AM2758" s="18">
        <v>83.5</v>
      </c>
      <c r="AN2758" s="18">
        <v>51.597900000000003</v>
      </c>
      <c r="AO2758" s="2">
        <v>11.9</v>
      </c>
      <c r="AP2758" s="2">
        <v>14.3</v>
      </c>
      <c r="AQ2758" s="2">
        <v>83</v>
      </c>
      <c r="AR2758" s="2">
        <v>8.8392999999999997</v>
      </c>
      <c r="AS2758" s="2">
        <v>7.94</v>
      </c>
      <c r="AT2758" s="2">
        <v>10.1</v>
      </c>
      <c r="AU2758" s="2">
        <v>78.599999999999994</v>
      </c>
      <c r="AV2758" s="2">
        <v>11.8908</v>
      </c>
      <c r="AW2758" s="2">
        <v>11.36</v>
      </c>
      <c r="AX2758" s="2">
        <v>14.4</v>
      </c>
      <c r="AY2758" s="2">
        <v>79.099999999999994</v>
      </c>
      <c r="AZ2758" s="2">
        <v>22.198699999999999</v>
      </c>
      <c r="BA2758" s="2">
        <v>17.489999999999998</v>
      </c>
      <c r="BB2758" s="2">
        <v>20.2</v>
      </c>
      <c r="BC2758" s="2">
        <v>86.5</v>
      </c>
      <c r="BD2758" s="2">
        <v>45.523899999999998</v>
      </c>
      <c r="BE2758" s="4" t="str">
        <f t="shared" si="432"/>
        <v>NO APLICA</v>
      </c>
      <c r="BF2758" s="4">
        <f t="shared" si="433"/>
        <v>12.2614</v>
      </c>
      <c r="BG2758">
        <f t="shared" si="434"/>
        <v>11.9</v>
      </c>
      <c r="BH2758">
        <f t="shared" si="435"/>
        <v>7.94</v>
      </c>
      <c r="BI2758">
        <f t="shared" si="436"/>
        <v>17.489999999999998</v>
      </c>
      <c r="BJ2758">
        <f t="shared" si="437"/>
        <v>14.45</v>
      </c>
      <c r="BK2758">
        <f t="shared" si="438"/>
        <v>11.43</v>
      </c>
      <c r="BL2758">
        <f t="shared" si="439"/>
        <v>6523.3499999999758</v>
      </c>
    </row>
    <row r="2759" spans="1:64" x14ac:dyDescent="0.2">
      <c r="A2759" s="1">
        <v>2757</v>
      </c>
      <c r="B2759" s="7" t="s">
        <v>22</v>
      </c>
      <c r="C2759" s="3">
        <v>40016</v>
      </c>
      <c r="D2759" s="4" t="s">
        <v>629</v>
      </c>
      <c r="E2759" s="4" t="s">
        <v>164</v>
      </c>
      <c r="F2759" s="5" t="str">
        <f t="shared" si="430"/>
        <v>W</v>
      </c>
      <c r="G2759" s="6">
        <v>0.83125000000000004</v>
      </c>
      <c r="H2759" s="6">
        <v>0.87291666666666667</v>
      </c>
      <c r="I2759" s="85">
        <f t="shared" si="431"/>
        <v>59.999999999999943</v>
      </c>
      <c r="J2759" s="86">
        <f>I2759*Segmentos!$D$7*(AH2759%)*IF(ISNUMBER(AI2759),AI2759%,0)</f>
        <v>409583.99999999965</v>
      </c>
      <c r="K2759" s="86">
        <f>I2759*Segmentos!$D$7*(AL2759%)*IF(ISNUMBER(AM2759),AM2759%,0)</f>
        <v>428399.99999999959</v>
      </c>
      <c r="L2759" s="4"/>
      <c r="M2759" s="2">
        <v>1.75</v>
      </c>
      <c r="N2759" s="2">
        <v>5.2</v>
      </c>
      <c r="O2759" s="2">
        <v>33.6</v>
      </c>
      <c r="P2759" s="2">
        <v>96.34</v>
      </c>
      <c r="Q2759" s="2">
        <v>0</v>
      </c>
      <c r="R2759" s="2">
        <v>0</v>
      </c>
      <c r="S2759" s="8" t="s">
        <v>577</v>
      </c>
      <c r="T2759" s="2">
        <v>0</v>
      </c>
      <c r="U2759" s="2">
        <v>0.63</v>
      </c>
      <c r="V2759" s="2">
        <v>3</v>
      </c>
      <c r="W2759" s="2">
        <v>20.8</v>
      </c>
      <c r="X2759" s="2">
        <v>7.2533000000000003</v>
      </c>
      <c r="Y2759" s="2">
        <v>0.98</v>
      </c>
      <c r="Z2759" s="2">
        <v>4.3</v>
      </c>
      <c r="AA2759" s="2">
        <v>23.1</v>
      </c>
      <c r="AB2759" s="2">
        <v>15.9876</v>
      </c>
      <c r="AC2759" s="2">
        <v>4.05</v>
      </c>
      <c r="AD2759" s="2">
        <v>10.1</v>
      </c>
      <c r="AE2759" s="2">
        <v>40</v>
      </c>
      <c r="AF2759" s="2">
        <v>73.099100000000007</v>
      </c>
      <c r="AG2759" s="20">
        <v>1.7</v>
      </c>
      <c r="AH2759" s="20">
        <v>5.3</v>
      </c>
      <c r="AI2759" s="20">
        <v>32.200000000000003</v>
      </c>
      <c r="AJ2759" s="20">
        <v>44.484699999999997</v>
      </c>
      <c r="AK2759" s="18">
        <v>1.79</v>
      </c>
      <c r="AL2759" s="18">
        <v>5.0999999999999996</v>
      </c>
      <c r="AM2759" s="18">
        <v>35</v>
      </c>
      <c r="AN2759" s="18">
        <v>51.8553</v>
      </c>
      <c r="AO2759" s="2">
        <v>1.41</v>
      </c>
      <c r="AP2759" s="2">
        <v>4.5999999999999996</v>
      </c>
      <c r="AQ2759" s="2">
        <v>30.9</v>
      </c>
      <c r="AR2759" s="2">
        <v>8.4983000000000004</v>
      </c>
      <c r="AS2759" s="2">
        <v>1.07</v>
      </c>
      <c r="AT2759" s="2">
        <v>3.1</v>
      </c>
      <c r="AU2759" s="2">
        <v>34.799999999999997</v>
      </c>
      <c r="AV2759" s="2">
        <v>12.9931</v>
      </c>
      <c r="AW2759" s="2">
        <v>2.04</v>
      </c>
      <c r="AX2759" s="2">
        <v>5.4</v>
      </c>
      <c r="AY2759" s="2">
        <v>37.799999999999997</v>
      </c>
      <c r="AZ2759" s="2">
        <v>32.239199999999997</v>
      </c>
      <c r="BA2759" s="2">
        <v>2.02</v>
      </c>
      <c r="BB2759" s="2">
        <v>6.5</v>
      </c>
      <c r="BC2759" s="2">
        <v>31.3</v>
      </c>
      <c r="BD2759" s="2">
        <v>42.609400000000001</v>
      </c>
      <c r="BE2759" s="4" t="str">
        <f t="shared" si="432"/>
        <v>NO APLICA</v>
      </c>
      <c r="BF2759" s="4">
        <f t="shared" si="433"/>
        <v>1.5318000000000001</v>
      </c>
      <c r="BG2759">
        <f t="shared" si="434"/>
        <v>1.41</v>
      </c>
      <c r="BH2759">
        <f t="shared" si="435"/>
        <v>1.07</v>
      </c>
      <c r="BI2759">
        <f t="shared" si="436"/>
        <v>2.04</v>
      </c>
      <c r="BJ2759">
        <f t="shared" si="437"/>
        <v>1.79</v>
      </c>
      <c r="BK2759">
        <f t="shared" si="438"/>
        <v>1.7</v>
      </c>
      <c r="BL2759">
        <f t="shared" si="439"/>
        <v>10483.199999999992</v>
      </c>
    </row>
    <row r="2760" spans="1:64" x14ac:dyDescent="0.2">
      <c r="A2760" s="1">
        <v>2758</v>
      </c>
      <c r="B2760" s="7" t="s">
        <v>4</v>
      </c>
      <c r="C2760" s="3">
        <v>40016</v>
      </c>
      <c r="D2760" s="4" t="s">
        <v>3</v>
      </c>
      <c r="E2760" s="4" t="s">
        <v>165</v>
      </c>
      <c r="F2760" s="5" t="str">
        <f t="shared" si="430"/>
        <v>W</v>
      </c>
      <c r="G2760" s="6">
        <v>0.78194444444444444</v>
      </c>
      <c r="H2760" s="6">
        <v>0.87430555555555556</v>
      </c>
      <c r="I2760" s="85">
        <f t="shared" si="431"/>
        <v>133</v>
      </c>
      <c r="J2760" s="86">
        <f>I2760*Segmentos!$D$7*(AH2760%)*IF(ISNUMBER(AI2760),AI2760%,0)</f>
        <v>1624994</v>
      </c>
      <c r="K2760" s="86">
        <f>I2760*Segmentos!$D$7*(AL2760%)*IF(ISNUMBER(AM2760),AM2760%,0)</f>
        <v>2433687.2000000007</v>
      </c>
      <c r="L2760" s="4"/>
      <c r="M2760" s="2">
        <v>3.86</v>
      </c>
      <c r="N2760" s="2">
        <v>16.399999999999999</v>
      </c>
      <c r="O2760" s="2">
        <v>23.5</v>
      </c>
      <c r="P2760" s="2">
        <v>74.748599999999996</v>
      </c>
      <c r="Q2760" s="2">
        <v>3.13</v>
      </c>
      <c r="R2760" s="2">
        <v>14.8</v>
      </c>
      <c r="S2760" s="2">
        <v>21.2</v>
      </c>
      <c r="T2760" s="2">
        <v>10.124000000000001</v>
      </c>
      <c r="U2760" s="2">
        <v>5.83</v>
      </c>
      <c r="V2760" s="2">
        <v>20.2</v>
      </c>
      <c r="W2760" s="2">
        <v>28.9</v>
      </c>
      <c r="X2760" s="2">
        <v>23.68</v>
      </c>
      <c r="Y2760" s="2">
        <v>3.32</v>
      </c>
      <c r="Z2760" s="2">
        <v>17.399999999999999</v>
      </c>
      <c r="AA2760" s="2">
        <v>19.100000000000001</v>
      </c>
      <c r="AB2760" s="2">
        <v>18.9788</v>
      </c>
      <c r="AC2760" s="2">
        <v>3.45</v>
      </c>
      <c r="AD2760" s="2">
        <v>14</v>
      </c>
      <c r="AE2760" s="2">
        <v>24.6</v>
      </c>
      <c r="AF2760" s="2">
        <v>21.965800000000002</v>
      </c>
      <c r="AG2760" s="20">
        <v>3.04</v>
      </c>
      <c r="AH2760" s="20">
        <v>14.9</v>
      </c>
      <c r="AI2760" s="20">
        <v>20.5</v>
      </c>
      <c r="AJ2760" s="20">
        <v>27.966000000000001</v>
      </c>
      <c r="AK2760" s="18">
        <v>4.59</v>
      </c>
      <c r="AL2760" s="18">
        <v>17.8</v>
      </c>
      <c r="AM2760" s="18">
        <v>25.7</v>
      </c>
      <c r="AN2760" s="18">
        <v>46.782600000000002</v>
      </c>
      <c r="AO2760" s="2">
        <v>1.86</v>
      </c>
      <c r="AP2760" s="2">
        <v>10.9</v>
      </c>
      <c r="AQ2760" s="2">
        <v>17.100000000000001</v>
      </c>
      <c r="AR2760" s="2">
        <v>3.9297</v>
      </c>
      <c r="AS2760" s="2">
        <v>2.11</v>
      </c>
      <c r="AT2760" s="2">
        <v>11.8</v>
      </c>
      <c r="AU2760" s="2">
        <v>18</v>
      </c>
      <c r="AV2760" s="2">
        <v>9.0245999999999995</v>
      </c>
      <c r="AW2760" s="2">
        <v>4.96</v>
      </c>
      <c r="AX2760" s="2">
        <v>18.399999999999999</v>
      </c>
      <c r="AY2760" s="2">
        <v>27</v>
      </c>
      <c r="AZ2760" s="2">
        <v>27.650600000000001</v>
      </c>
      <c r="BA2760" s="2">
        <v>4.5999999999999996</v>
      </c>
      <c r="BB2760" s="2">
        <v>19.2</v>
      </c>
      <c r="BC2760" s="2">
        <v>23.9</v>
      </c>
      <c r="BD2760" s="2">
        <v>34.143700000000003</v>
      </c>
      <c r="BE2760" s="4" t="str">
        <f t="shared" si="432"/>
        <v>ABURRIDO</v>
      </c>
      <c r="BF2760" s="4">
        <f t="shared" si="433"/>
        <v>3.3119999999999998</v>
      </c>
      <c r="BG2760">
        <f t="shared" si="434"/>
        <v>1.86</v>
      </c>
      <c r="BH2760">
        <f t="shared" si="435"/>
        <v>2.11</v>
      </c>
      <c r="BI2760">
        <f t="shared" si="436"/>
        <v>4.96</v>
      </c>
      <c r="BJ2760">
        <f t="shared" si="437"/>
        <v>4.59</v>
      </c>
      <c r="BK2760">
        <f t="shared" si="438"/>
        <v>3.04</v>
      </c>
      <c r="BL2760">
        <f t="shared" si="439"/>
        <v>51258.2</v>
      </c>
    </row>
    <row r="2761" spans="1:64" x14ac:dyDescent="0.2">
      <c r="A2761" s="1">
        <v>2759</v>
      </c>
      <c r="B2761" s="7" t="s">
        <v>15</v>
      </c>
      <c r="C2761" s="3">
        <v>40017</v>
      </c>
      <c r="D2761" s="4" t="s">
        <v>626</v>
      </c>
      <c r="E2761" s="4" t="s">
        <v>164</v>
      </c>
      <c r="F2761" s="5" t="str">
        <f t="shared" si="430"/>
        <v>J</v>
      </c>
      <c r="G2761" s="6">
        <v>0.875</v>
      </c>
      <c r="H2761" s="6">
        <v>0.91388888888888886</v>
      </c>
      <c r="I2761" s="85">
        <f t="shared" si="431"/>
        <v>55.999999999999957</v>
      </c>
      <c r="J2761" s="86">
        <f>I2761*Segmentos!$D$7*(AH2761%)*IF(ISNUMBER(AI2761),AI2761%,0)</f>
        <v>1842534.3999999983</v>
      </c>
      <c r="K2761" s="86">
        <f>I2761*Segmentos!$D$7*(AL2761%)*IF(ISNUMBER(AM2761),AM2761%,0)</f>
        <v>2363759.9999999981</v>
      </c>
      <c r="L2761" s="4"/>
      <c r="M2761" s="2">
        <v>9.4499999999999993</v>
      </c>
      <c r="N2761" s="2">
        <v>21</v>
      </c>
      <c r="O2761" s="2">
        <v>44.9</v>
      </c>
      <c r="P2761" s="2">
        <v>86.947800000000001</v>
      </c>
      <c r="Q2761" s="2">
        <v>4.03</v>
      </c>
      <c r="R2761" s="2">
        <v>11.8</v>
      </c>
      <c r="S2761" s="2">
        <v>34.299999999999997</v>
      </c>
      <c r="T2761" s="2">
        <v>6.1921999999999997</v>
      </c>
      <c r="U2761" s="2">
        <v>7.29</v>
      </c>
      <c r="V2761" s="2">
        <v>19.100000000000001</v>
      </c>
      <c r="W2761" s="2">
        <v>38.200000000000003</v>
      </c>
      <c r="X2761" s="2">
        <v>14.0732</v>
      </c>
      <c r="Y2761" s="2">
        <v>8.32</v>
      </c>
      <c r="Z2761" s="2">
        <v>21.1</v>
      </c>
      <c r="AA2761" s="2">
        <v>39.4</v>
      </c>
      <c r="AB2761" s="2">
        <v>22.6</v>
      </c>
      <c r="AC2761" s="2">
        <v>14.59</v>
      </c>
      <c r="AD2761" s="2">
        <v>26.9</v>
      </c>
      <c r="AE2761" s="2">
        <v>54.3</v>
      </c>
      <c r="AF2761" s="2">
        <v>44.082299999999996</v>
      </c>
      <c r="AG2761" s="20">
        <v>8.23</v>
      </c>
      <c r="AH2761" s="20">
        <v>19.399999999999999</v>
      </c>
      <c r="AI2761" s="20">
        <v>42.4</v>
      </c>
      <c r="AJ2761" s="20">
        <v>35.921399999999998</v>
      </c>
      <c r="AK2761" s="18">
        <v>10.55</v>
      </c>
      <c r="AL2761" s="18">
        <v>22.5</v>
      </c>
      <c r="AM2761" s="18">
        <v>46.9</v>
      </c>
      <c r="AN2761" s="18">
        <v>51.026499999999999</v>
      </c>
      <c r="AO2761" s="2">
        <v>8.4</v>
      </c>
      <c r="AP2761" s="2">
        <v>21.1</v>
      </c>
      <c r="AQ2761" s="2">
        <v>39.799999999999997</v>
      </c>
      <c r="AR2761" s="2">
        <v>8.4482999999999997</v>
      </c>
      <c r="AS2761" s="2">
        <v>6.19</v>
      </c>
      <c r="AT2761" s="2">
        <v>18</v>
      </c>
      <c r="AU2761" s="2">
        <v>34.299999999999997</v>
      </c>
      <c r="AV2761" s="2">
        <v>12.5411</v>
      </c>
      <c r="AW2761" s="2">
        <v>10.33</v>
      </c>
      <c r="AX2761" s="2">
        <v>19.5</v>
      </c>
      <c r="AY2761" s="2">
        <v>52.9</v>
      </c>
      <c r="AZ2761" s="2">
        <v>27.3248</v>
      </c>
      <c r="BA2761" s="2">
        <v>10.96</v>
      </c>
      <c r="BB2761" s="2">
        <v>23.8</v>
      </c>
      <c r="BC2761" s="2">
        <v>46</v>
      </c>
      <c r="BD2761" s="2">
        <v>38.633699999999997</v>
      </c>
      <c r="BE2761" s="4" t="str">
        <f t="shared" si="432"/>
        <v>NO APLICA</v>
      </c>
      <c r="BF2761" s="4">
        <f t="shared" si="433"/>
        <v>8.5284000000000013</v>
      </c>
      <c r="BG2761">
        <f t="shared" si="434"/>
        <v>8.4</v>
      </c>
      <c r="BH2761">
        <f t="shared" si="435"/>
        <v>6.19</v>
      </c>
      <c r="BI2761">
        <f t="shared" si="436"/>
        <v>10.96</v>
      </c>
      <c r="BJ2761">
        <f t="shared" si="437"/>
        <v>10.55</v>
      </c>
      <c r="BK2761">
        <f t="shared" si="438"/>
        <v>8.23</v>
      </c>
      <c r="BL2761">
        <f t="shared" si="439"/>
        <v>52802.399999999958</v>
      </c>
    </row>
    <row r="2762" spans="1:64" x14ac:dyDescent="0.2">
      <c r="A2762" s="1">
        <v>2760</v>
      </c>
      <c r="B2762" s="7" t="s">
        <v>153</v>
      </c>
      <c r="C2762" s="3">
        <v>40017</v>
      </c>
      <c r="D2762" s="4" t="s">
        <v>627</v>
      </c>
      <c r="E2762" s="4" t="s">
        <v>167</v>
      </c>
      <c r="F2762" s="5" t="str">
        <f t="shared" si="430"/>
        <v>J</v>
      </c>
      <c r="G2762" s="6">
        <v>0.91666666666666663</v>
      </c>
      <c r="H2762" s="6">
        <v>0.97291666666666676</v>
      </c>
      <c r="I2762" s="85">
        <f t="shared" si="431"/>
        <v>81.000000000000199</v>
      </c>
      <c r="J2762" s="86">
        <f>I2762*Segmentos!$D$7*(AH2762%)*IF(ISNUMBER(AI2762),AI2762%,0)</f>
        <v>908949.60000000207</v>
      </c>
      <c r="K2762" s="86">
        <f>I2762*Segmentos!$D$7*(AL2762%)*IF(ISNUMBER(AM2762),AM2762%,0)</f>
        <v>1348164.000000003</v>
      </c>
      <c r="L2762" s="4"/>
      <c r="M2762" s="2">
        <v>3.51</v>
      </c>
      <c r="N2762" s="2">
        <v>17.8</v>
      </c>
      <c r="O2762" s="2">
        <v>19.7</v>
      </c>
      <c r="P2762" s="2">
        <v>82.622</v>
      </c>
      <c r="Q2762" s="2">
        <v>2.5</v>
      </c>
      <c r="R2762" s="2">
        <v>13.1</v>
      </c>
      <c r="S2762" s="2">
        <v>19</v>
      </c>
      <c r="T2762" s="2">
        <v>9.8085000000000004</v>
      </c>
      <c r="U2762" s="2">
        <v>1.86</v>
      </c>
      <c r="V2762" s="2">
        <v>13.3</v>
      </c>
      <c r="W2762" s="2">
        <v>14</v>
      </c>
      <c r="X2762" s="2">
        <v>9.1593</v>
      </c>
      <c r="Y2762" s="2">
        <v>3.35</v>
      </c>
      <c r="Z2762" s="2">
        <v>23.6</v>
      </c>
      <c r="AA2762" s="2">
        <v>14.2</v>
      </c>
      <c r="AB2762" s="2">
        <v>23.279399999999999</v>
      </c>
      <c r="AC2762" s="2">
        <v>5.23</v>
      </c>
      <c r="AD2762" s="2">
        <v>17.899999999999999</v>
      </c>
      <c r="AE2762" s="2">
        <v>29.1</v>
      </c>
      <c r="AF2762" s="2">
        <v>40.374699999999997</v>
      </c>
      <c r="AG2762" s="20">
        <v>2.8</v>
      </c>
      <c r="AH2762" s="20">
        <v>16.600000000000001</v>
      </c>
      <c r="AI2762" s="20">
        <v>16.899999999999999</v>
      </c>
      <c r="AJ2762" s="20">
        <v>31.229500000000002</v>
      </c>
      <c r="AK2762" s="18">
        <v>4.16</v>
      </c>
      <c r="AL2762" s="18">
        <v>19</v>
      </c>
      <c r="AM2762" s="18">
        <v>21.9</v>
      </c>
      <c r="AN2762" s="18">
        <v>51.392499999999998</v>
      </c>
      <c r="AO2762" s="2">
        <v>3.24</v>
      </c>
      <c r="AP2762" s="2">
        <v>15.7</v>
      </c>
      <c r="AQ2762" s="2">
        <v>20.6</v>
      </c>
      <c r="AR2762" s="2">
        <v>8.3219999999999992</v>
      </c>
      <c r="AS2762" s="2">
        <v>3.07</v>
      </c>
      <c r="AT2762" s="2">
        <v>18.5</v>
      </c>
      <c r="AU2762" s="2">
        <v>16.7</v>
      </c>
      <c r="AV2762" s="2">
        <v>15.918200000000001</v>
      </c>
      <c r="AW2762" s="2">
        <v>3.71</v>
      </c>
      <c r="AX2762" s="2">
        <v>17.399999999999999</v>
      </c>
      <c r="AY2762" s="2">
        <v>21.4</v>
      </c>
      <c r="AZ2762" s="2">
        <v>25.0778</v>
      </c>
      <c r="BA2762" s="2">
        <v>3.7</v>
      </c>
      <c r="BB2762" s="2">
        <v>18.5</v>
      </c>
      <c r="BC2762" s="2">
        <v>20</v>
      </c>
      <c r="BD2762" s="2">
        <v>33.304000000000002</v>
      </c>
      <c r="BE2762" s="4" t="str">
        <f t="shared" si="432"/>
        <v>ABURRIDO</v>
      </c>
      <c r="BF2762" s="4">
        <f t="shared" si="433"/>
        <v>3.3881999999999999</v>
      </c>
      <c r="BG2762">
        <f t="shared" si="434"/>
        <v>3.24</v>
      </c>
      <c r="BH2762">
        <f t="shared" si="435"/>
        <v>3.07</v>
      </c>
      <c r="BI2762">
        <f t="shared" si="436"/>
        <v>3.71</v>
      </c>
      <c r="BJ2762">
        <f t="shared" si="437"/>
        <v>4.16</v>
      </c>
      <c r="BK2762">
        <f t="shared" si="438"/>
        <v>2.8</v>
      </c>
      <c r="BL2762">
        <f t="shared" si="439"/>
        <v>28403.460000000068</v>
      </c>
    </row>
    <row r="2763" spans="1:64" x14ac:dyDescent="0.2">
      <c r="A2763" s="1">
        <v>2761</v>
      </c>
      <c r="B2763" s="7" t="s">
        <v>5</v>
      </c>
      <c r="C2763" s="3">
        <v>40017</v>
      </c>
      <c r="D2763" s="4" t="s">
        <v>3</v>
      </c>
      <c r="E2763" s="4" t="s">
        <v>164</v>
      </c>
      <c r="F2763" s="5" t="str">
        <f t="shared" si="430"/>
        <v>J</v>
      </c>
      <c r="G2763" s="6">
        <v>0.87361111111111101</v>
      </c>
      <c r="H2763" s="6">
        <v>0.91736111111111107</v>
      </c>
      <c r="I2763" s="85">
        <f t="shared" si="431"/>
        <v>63.000000000000099</v>
      </c>
      <c r="J2763" s="86">
        <f>I2763*Segmentos!$D$7*(AH2763%)*IF(ISNUMBER(AI2763),AI2763%,0)</f>
        <v>1390359.6000000024</v>
      </c>
      <c r="K2763" s="86">
        <f>I2763*Segmentos!$D$7*(AL2763%)*IF(ISNUMBER(AM2763),AM2763%,0)</f>
        <v>1476468.0000000023</v>
      </c>
      <c r="L2763" s="4"/>
      <c r="M2763" s="2">
        <v>5.68</v>
      </c>
      <c r="N2763" s="2">
        <v>15.7</v>
      </c>
      <c r="O2763" s="2">
        <v>36.299999999999997</v>
      </c>
      <c r="P2763" s="2">
        <v>80.742999999999995</v>
      </c>
      <c r="Q2763" s="2">
        <v>2.59</v>
      </c>
      <c r="R2763" s="2">
        <v>7.8</v>
      </c>
      <c r="S2763" s="2">
        <v>33.299999999999997</v>
      </c>
      <c r="T2763" s="2">
        <v>6.1490999999999998</v>
      </c>
      <c r="U2763" s="2">
        <v>4.8600000000000003</v>
      </c>
      <c r="V2763" s="2">
        <v>13.6</v>
      </c>
      <c r="W2763" s="2">
        <v>35.799999999999997</v>
      </c>
      <c r="X2763" s="2">
        <v>14.476800000000001</v>
      </c>
      <c r="Y2763" s="2">
        <v>6.47</v>
      </c>
      <c r="Z2763" s="2">
        <v>17.2</v>
      </c>
      <c r="AA2763" s="2">
        <v>37.5</v>
      </c>
      <c r="AB2763" s="2">
        <v>27.1569</v>
      </c>
      <c r="AC2763" s="2">
        <v>7.06</v>
      </c>
      <c r="AD2763" s="2">
        <v>19.600000000000001</v>
      </c>
      <c r="AE2763" s="2">
        <v>36.1</v>
      </c>
      <c r="AF2763" s="2">
        <v>32.960099999999997</v>
      </c>
      <c r="AG2763" s="20">
        <v>5.5</v>
      </c>
      <c r="AH2763" s="20">
        <v>15.9</v>
      </c>
      <c r="AI2763" s="20">
        <v>34.700000000000003</v>
      </c>
      <c r="AJ2763" s="20">
        <v>37.090499999999999</v>
      </c>
      <c r="AK2763" s="18">
        <v>5.84</v>
      </c>
      <c r="AL2763" s="18">
        <v>15.5</v>
      </c>
      <c r="AM2763" s="18">
        <v>37.799999999999997</v>
      </c>
      <c r="AN2763" s="18">
        <v>43.652500000000003</v>
      </c>
      <c r="AO2763" s="2">
        <v>3.07</v>
      </c>
      <c r="AP2763" s="2">
        <v>13.1</v>
      </c>
      <c r="AQ2763" s="2">
        <v>23.5</v>
      </c>
      <c r="AR2763" s="2">
        <v>4.7702</v>
      </c>
      <c r="AS2763" s="2">
        <v>4.05</v>
      </c>
      <c r="AT2763" s="2">
        <v>12.9</v>
      </c>
      <c r="AU2763" s="2">
        <v>31.5</v>
      </c>
      <c r="AV2763" s="2">
        <v>12.7027</v>
      </c>
      <c r="AW2763" s="2">
        <v>5.78</v>
      </c>
      <c r="AX2763" s="2">
        <v>14.3</v>
      </c>
      <c r="AY2763" s="2">
        <v>40.4</v>
      </c>
      <c r="AZ2763" s="2">
        <v>23.635999999999999</v>
      </c>
      <c r="BA2763" s="2">
        <v>7.28</v>
      </c>
      <c r="BB2763" s="2">
        <v>19</v>
      </c>
      <c r="BC2763" s="2">
        <v>38.299999999999997</v>
      </c>
      <c r="BD2763" s="2">
        <v>39.6342</v>
      </c>
      <c r="BE2763" s="4" t="str">
        <f t="shared" si="432"/>
        <v>NO APLICA</v>
      </c>
      <c r="BF2763" s="4">
        <f t="shared" si="433"/>
        <v>5.2518000000000002</v>
      </c>
      <c r="BG2763">
        <f t="shared" si="434"/>
        <v>3.07</v>
      </c>
      <c r="BH2763">
        <f t="shared" si="435"/>
        <v>4.05</v>
      </c>
      <c r="BI2763">
        <f t="shared" si="436"/>
        <v>7.28</v>
      </c>
      <c r="BJ2763">
        <f t="shared" si="437"/>
        <v>5.84</v>
      </c>
      <c r="BK2763">
        <f t="shared" si="438"/>
        <v>5.5</v>
      </c>
      <c r="BL2763">
        <f t="shared" si="439"/>
        <v>35904.330000000053</v>
      </c>
    </row>
    <row r="2764" spans="1:64" x14ac:dyDescent="0.2">
      <c r="A2764" s="1">
        <v>2762</v>
      </c>
      <c r="B2764" s="7" t="s">
        <v>49</v>
      </c>
      <c r="C2764" s="3">
        <v>40017</v>
      </c>
      <c r="D2764" s="4" t="s">
        <v>628</v>
      </c>
      <c r="E2764" s="4" t="s">
        <v>168</v>
      </c>
      <c r="F2764" s="5" t="str">
        <f t="shared" si="430"/>
        <v>J</v>
      </c>
      <c r="G2764" s="6">
        <v>0.91666666666666663</v>
      </c>
      <c r="H2764" s="6">
        <v>1.3888888888888889E-3</v>
      </c>
      <c r="I2764" s="85">
        <f t="shared" si="431"/>
        <v>122.00000000000004</v>
      </c>
      <c r="J2764" s="86">
        <f>I2764*Segmentos!$D$7*(AH2764%)*IF(ISNUMBER(AI2764),AI2764%,0)</f>
        <v>954040.00000000035</v>
      </c>
      <c r="K2764" s="86">
        <f>I2764*Segmentos!$D$7*(AL2764%)*IF(ISNUMBER(AM2764),AM2764%,0)</f>
        <v>601216.00000000035</v>
      </c>
      <c r="L2764" s="4" t="s">
        <v>530</v>
      </c>
      <c r="M2764" s="2">
        <v>1.57</v>
      </c>
      <c r="N2764" s="2">
        <v>7.7</v>
      </c>
      <c r="O2764" s="2">
        <v>20.399999999999999</v>
      </c>
      <c r="P2764" s="2">
        <v>86.658199999999994</v>
      </c>
      <c r="Q2764" s="2">
        <v>0.35</v>
      </c>
      <c r="R2764" s="2">
        <v>2.4</v>
      </c>
      <c r="S2764" s="2">
        <v>14.7</v>
      </c>
      <c r="T2764" s="2">
        <v>3.1873</v>
      </c>
      <c r="U2764" s="2">
        <v>1.82</v>
      </c>
      <c r="V2764" s="2">
        <v>5.3</v>
      </c>
      <c r="W2764" s="2">
        <v>34.1</v>
      </c>
      <c r="X2764" s="2">
        <v>21.034400000000002</v>
      </c>
      <c r="Y2764" s="2">
        <v>1.32</v>
      </c>
      <c r="Z2764" s="2">
        <v>11</v>
      </c>
      <c r="AA2764" s="2">
        <v>12</v>
      </c>
      <c r="AB2764" s="2">
        <v>21.454499999999999</v>
      </c>
      <c r="AC2764" s="2">
        <v>2.27</v>
      </c>
      <c r="AD2764" s="2">
        <v>9</v>
      </c>
      <c r="AE2764" s="2">
        <v>25.3</v>
      </c>
      <c r="AF2764" s="2">
        <v>40.982100000000003</v>
      </c>
      <c r="AG2764" s="20">
        <v>1.96</v>
      </c>
      <c r="AH2764" s="20">
        <v>8.5</v>
      </c>
      <c r="AI2764" s="20">
        <v>23</v>
      </c>
      <c r="AJ2764" s="20">
        <v>51.122999999999998</v>
      </c>
      <c r="AK2764" s="18">
        <v>1.23</v>
      </c>
      <c r="AL2764" s="18">
        <v>7</v>
      </c>
      <c r="AM2764" s="18">
        <v>17.600000000000001</v>
      </c>
      <c r="AN2764" s="18">
        <v>35.535299999999999</v>
      </c>
      <c r="AO2764" s="2">
        <v>0.78</v>
      </c>
      <c r="AP2764" s="2">
        <v>7.1</v>
      </c>
      <c r="AQ2764" s="2">
        <v>11</v>
      </c>
      <c r="AR2764" s="2">
        <v>4.6902999999999997</v>
      </c>
      <c r="AS2764" s="2">
        <v>2.2400000000000002</v>
      </c>
      <c r="AT2764" s="2">
        <v>7</v>
      </c>
      <c r="AU2764" s="2">
        <v>32.200000000000003</v>
      </c>
      <c r="AV2764" s="2">
        <v>27.186599999999999</v>
      </c>
      <c r="AW2764" s="2">
        <v>1.71</v>
      </c>
      <c r="AX2764" s="2">
        <v>6.8</v>
      </c>
      <c r="AY2764" s="2">
        <v>24.9</v>
      </c>
      <c r="AZ2764" s="2">
        <v>27.0335</v>
      </c>
      <c r="BA2764" s="2">
        <v>1.31</v>
      </c>
      <c r="BB2764" s="2">
        <v>8.9</v>
      </c>
      <c r="BC2764" s="2">
        <v>14.7</v>
      </c>
      <c r="BD2764" s="2">
        <v>27.747800000000002</v>
      </c>
      <c r="BE2764" s="4" t="str">
        <f t="shared" si="432"/>
        <v>ABURRIDO</v>
      </c>
      <c r="BF2764" s="4">
        <f t="shared" si="433"/>
        <v>1.7914000000000001</v>
      </c>
      <c r="BG2764">
        <f t="shared" si="434"/>
        <v>0.78</v>
      </c>
      <c r="BH2764">
        <f t="shared" si="435"/>
        <v>2.2400000000000002</v>
      </c>
      <c r="BI2764">
        <f t="shared" si="436"/>
        <v>1.71</v>
      </c>
      <c r="BJ2764">
        <f t="shared" si="437"/>
        <v>1.23</v>
      </c>
      <c r="BK2764">
        <f t="shared" si="438"/>
        <v>1.96</v>
      </c>
      <c r="BL2764">
        <f t="shared" si="439"/>
        <v>19163.760000000006</v>
      </c>
    </row>
    <row r="2765" spans="1:64" x14ac:dyDescent="0.2">
      <c r="A2765" s="1">
        <v>2763</v>
      </c>
      <c r="B2765" s="7" t="s">
        <v>18</v>
      </c>
      <c r="C2765" s="3">
        <v>40017</v>
      </c>
      <c r="D2765" s="4" t="s">
        <v>17</v>
      </c>
      <c r="E2765" s="4" t="s">
        <v>168</v>
      </c>
      <c r="F2765" s="5" t="str">
        <f t="shared" si="430"/>
        <v>J</v>
      </c>
      <c r="G2765" s="6">
        <v>0.83333333333333337</v>
      </c>
      <c r="H2765" s="6">
        <v>0.9145833333333333</v>
      </c>
      <c r="I2765" s="85">
        <f t="shared" si="431"/>
        <v>116.9999999999999</v>
      </c>
      <c r="J2765" s="86">
        <f>I2765*Segmentos!$D$7*(AH2765%)*IF(ISNUMBER(AI2765),AI2765%,0)</f>
        <v>271252.79999999981</v>
      </c>
      <c r="K2765" s="86">
        <f>I2765*Segmentos!$D$7*(AL2765%)*IF(ISNUMBER(AM2765),AM2765%,0)</f>
        <v>338785.19999999972</v>
      </c>
      <c r="L2765" s="4" t="s">
        <v>529</v>
      </c>
      <c r="M2765" s="2">
        <v>0.65</v>
      </c>
      <c r="N2765" s="2">
        <v>2.7</v>
      </c>
      <c r="O2765" s="2">
        <v>24.1</v>
      </c>
      <c r="P2765" s="2">
        <v>82.754300000000001</v>
      </c>
      <c r="Q2765" s="2">
        <v>0.41</v>
      </c>
      <c r="R2765" s="2">
        <v>1.1000000000000001</v>
      </c>
      <c r="S2765" s="2">
        <v>36.6</v>
      </c>
      <c r="T2765" s="2">
        <v>8.6870999999999992</v>
      </c>
      <c r="U2765" s="2">
        <v>0.64</v>
      </c>
      <c r="V2765" s="2">
        <v>1.6</v>
      </c>
      <c r="W2765" s="2">
        <v>39.799999999999997</v>
      </c>
      <c r="X2765" s="2">
        <v>17.154800000000002</v>
      </c>
      <c r="Y2765" s="2">
        <v>0.64</v>
      </c>
      <c r="Z2765" s="2">
        <v>3.5</v>
      </c>
      <c r="AA2765" s="2">
        <v>18.100000000000001</v>
      </c>
      <c r="AB2765" s="2">
        <v>24.088200000000001</v>
      </c>
      <c r="AC2765" s="2">
        <v>0.78</v>
      </c>
      <c r="AD2765" s="2">
        <v>3.4</v>
      </c>
      <c r="AE2765" s="2">
        <v>23</v>
      </c>
      <c r="AF2765" s="2">
        <v>32.824100000000001</v>
      </c>
      <c r="AG2765" s="20">
        <v>0.57999999999999996</v>
      </c>
      <c r="AH2765" s="20">
        <v>3.6</v>
      </c>
      <c r="AI2765" s="20">
        <v>16.100000000000001</v>
      </c>
      <c r="AJ2765" s="20">
        <v>34.909700000000001</v>
      </c>
      <c r="AK2765" s="18">
        <v>0.71</v>
      </c>
      <c r="AL2765" s="18">
        <v>1.9</v>
      </c>
      <c r="AM2765" s="18">
        <v>38.1</v>
      </c>
      <c r="AN2765" s="18">
        <v>47.8446</v>
      </c>
      <c r="AO2765" s="2">
        <v>0.01</v>
      </c>
      <c r="AP2765" s="2">
        <v>1</v>
      </c>
      <c r="AQ2765" s="2">
        <v>1.4</v>
      </c>
      <c r="AR2765" s="2">
        <v>0.19109999999999999</v>
      </c>
      <c r="AS2765" s="2">
        <v>0.08</v>
      </c>
      <c r="AT2765" s="2">
        <v>1.1000000000000001</v>
      </c>
      <c r="AU2765" s="2">
        <v>6.9</v>
      </c>
      <c r="AV2765" s="2">
        <v>2.1253000000000002</v>
      </c>
      <c r="AW2765" s="2">
        <v>1.81</v>
      </c>
      <c r="AX2765" s="2">
        <v>4.3</v>
      </c>
      <c r="AY2765" s="2">
        <v>42.6</v>
      </c>
      <c r="AZ2765" s="2">
        <v>66.515600000000006</v>
      </c>
      <c r="BA2765" s="2">
        <v>0.28999999999999998</v>
      </c>
      <c r="BB2765" s="2">
        <v>2.9</v>
      </c>
      <c r="BC2765" s="2">
        <v>9.8000000000000007</v>
      </c>
      <c r="BD2765" s="2">
        <v>13.9223</v>
      </c>
      <c r="BE2765" s="4" t="str">
        <f t="shared" si="432"/>
        <v>ABURRIDO</v>
      </c>
      <c r="BF2765" s="4">
        <f t="shared" si="433"/>
        <v>0.70760000000000001</v>
      </c>
      <c r="BG2765">
        <f t="shared" si="434"/>
        <v>0.01</v>
      </c>
      <c r="BH2765">
        <f t="shared" si="435"/>
        <v>0.08</v>
      </c>
      <c r="BI2765">
        <f t="shared" si="436"/>
        <v>1.81</v>
      </c>
      <c r="BJ2765">
        <f t="shared" si="437"/>
        <v>0.71</v>
      </c>
      <c r="BK2765">
        <f t="shared" si="438"/>
        <v>0.57999999999999996</v>
      </c>
      <c r="BL2765">
        <f t="shared" si="439"/>
        <v>7613.1899999999941</v>
      </c>
    </row>
    <row r="2766" spans="1:64" x14ac:dyDescent="0.2">
      <c r="A2766" s="1">
        <v>2764</v>
      </c>
      <c r="B2766" s="7" t="s">
        <v>1</v>
      </c>
      <c r="C2766" s="3">
        <v>40017</v>
      </c>
      <c r="D2766" s="4" t="s">
        <v>627</v>
      </c>
      <c r="E2766" s="4" t="s">
        <v>163</v>
      </c>
      <c r="F2766" s="5" t="str">
        <f t="shared" si="430"/>
        <v>J</v>
      </c>
      <c r="G2766" s="6">
        <v>0.83819444444444446</v>
      </c>
      <c r="H2766" s="6">
        <v>0.87430555555555556</v>
      </c>
      <c r="I2766" s="85">
        <f t="shared" si="431"/>
        <v>51.999999999999972</v>
      </c>
      <c r="J2766" s="86">
        <f>I2766*Segmentos!$D$7*(AH2766%)*IF(ISNUMBER(AI2766),AI2766%,0)</f>
        <v>707615.99999999953</v>
      </c>
      <c r="K2766" s="86">
        <f>I2766*Segmentos!$D$7*(AL2766%)*IF(ISNUMBER(AM2766),AM2766%,0)</f>
        <v>1203383.9999999993</v>
      </c>
      <c r="L2766" s="4"/>
      <c r="M2766" s="2">
        <v>4.6399999999999997</v>
      </c>
      <c r="N2766" s="2">
        <v>9.3000000000000007</v>
      </c>
      <c r="O2766" s="2">
        <v>49.7</v>
      </c>
      <c r="P2766" s="2">
        <v>79.652199999999993</v>
      </c>
      <c r="Q2766" s="2">
        <v>4.8099999999999996</v>
      </c>
      <c r="R2766" s="2">
        <v>9.1</v>
      </c>
      <c r="S2766" s="2">
        <v>53</v>
      </c>
      <c r="T2766" s="2">
        <v>13.773400000000001</v>
      </c>
      <c r="U2766" s="2">
        <v>3.78</v>
      </c>
      <c r="V2766" s="2">
        <v>8.1</v>
      </c>
      <c r="W2766" s="2">
        <v>46.4</v>
      </c>
      <c r="X2766" s="2">
        <v>13.597899999999999</v>
      </c>
      <c r="Y2766" s="2">
        <v>3.85</v>
      </c>
      <c r="Z2766" s="2">
        <v>9.5</v>
      </c>
      <c r="AA2766" s="2">
        <v>40.5</v>
      </c>
      <c r="AB2766" s="2">
        <v>19.524100000000001</v>
      </c>
      <c r="AC2766" s="2">
        <v>5.82</v>
      </c>
      <c r="AD2766" s="2">
        <v>10.1</v>
      </c>
      <c r="AE2766" s="2">
        <v>57.8</v>
      </c>
      <c r="AF2766" s="2">
        <v>32.756799999999998</v>
      </c>
      <c r="AG2766" s="20">
        <v>3.39</v>
      </c>
      <c r="AH2766" s="20">
        <v>8.1</v>
      </c>
      <c r="AI2766" s="20">
        <v>42</v>
      </c>
      <c r="AJ2766" s="20">
        <v>27.578399999999998</v>
      </c>
      <c r="AK2766" s="18">
        <v>5.78</v>
      </c>
      <c r="AL2766" s="18">
        <v>10.5</v>
      </c>
      <c r="AM2766" s="18">
        <v>55.1</v>
      </c>
      <c r="AN2766" s="18">
        <v>52.073799999999999</v>
      </c>
      <c r="AO2766" s="2">
        <v>3.71</v>
      </c>
      <c r="AP2766" s="2">
        <v>8.8000000000000007</v>
      </c>
      <c r="AQ2766" s="2">
        <v>42.3</v>
      </c>
      <c r="AR2766" s="2">
        <v>6.9482999999999997</v>
      </c>
      <c r="AS2766" s="2">
        <v>5.87</v>
      </c>
      <c r="AT2766" s="2">
        <v>12.1</v>
      </c>
      <c r="AU2766" s="2">
        <v>48.4</v>
      </c>
      <c r="AV2766" s="2">
        <v>22.1694</v>
      </c>
      <c r="AW2766" s="2">
        <v>5.21</v>
      </c>
      <c r="AX2766" s="2">
        <v>8.3000000000000007</v>
      </c>
      <c r="AY2766" s="2">
        <v>63.1</v>
      </c>
      <c r="AZ2766" s="2">
        <v>25.693300000000001</v>
      </c>
      <c r="BA2766" s="2">
        <v>3.78</v>
      </c>
      <c r="BB2766" s="2">
        <v>8.6999999999999993</v>
      </c>
      <c r="BC2766" s="2">
        <v>43.4</v>
      </c>
      <c r="BD2766" s="2">
        <v>24.841100000000001</v>
      </c>
      <c r="BE2766" s="4" t="str">
        <f t="shared" si="432"/>
        <v>NO APLICA</v>
      </c>
      <c r="BF2766" s="4">
        <f t="shared" si="433"/>
        <v>5.2468000000000004</v>
      </c>
      <c r="BG2766">
        <f t="shared" si="434"/>
        <v>3.71</v>
      </c>
      <c r="BH2766">
        <f t="shared" si="435"/>
        <v>5.87</v>
      </c>
      <c r="BI2766">
        <f t="shared" si="436"/>
        <v>5.21</v>
      </c>
      <c r="BJ2766">
        <f t="shared" si="437"/>
        <v>5.78</v>
      </c>
      <c r="BK2766">
        <f t="shared" si="438"/>
        <v>3.39</v>
      </c>
      <c r="BL2766">
        <f t="shared" si="439"/>
        <v>24034.919999999991</v>
      </c>
    </row>
    <row r="2767" spans="1:64" x14ac:dyDescent="0.2">
      <c r="A2767" s="1">
        <v>2765</v>
      </c>
      <c r="B2767" s="7" t="s">
        <v>36</v>
      </c>
      <c r="C2767" s="3">
        <v>40017</v>
      </c>
      <c r="D2767" s="4" t="s">
        <v>626</v>
      </c>
      <c r="E2767" s="4" t="s">
        <v>163</v>
      </c>
      <c r="F2767" s="5" t="str">
        <f t="shared" si="430"/>
        <v>J</v>
      </c>
      <c r="G2767" s="6">
        <v>0.9194444444444444</v>
      </c>
      <c r="H2767" s="6">
        <v>0.94236111111111109</v>
      </c>
      <c r="I2767" s="85">
        <f t="shared" si="431"/>
        <v>33.000000000000043</v>
      </c>
      <c r="J2767" s="86">
        <f>I2767*Segmentos!$D$7*(AH2767%)*IF(ISNUMBER(AI2767),AI2767%,0)</f>
        <v>1993622.4000000025</v>
      </c>
      <c r="K2767" s="86">
        <f>I2767*Segmentos!$D$7*(AL2767%)*IF(ISNUMBER(AM2767),AM2767%,0)</f>
        <v>2816299.2000000039</v>
      </c>
      <c r="L2767" s="4"/>
      <c r="M2767" s="2">
        <v>18.36</v>
      </c>
      <c r="N2767" s="2">
        <v>25.3</v>
      </c>
      <c r="O2767" s="2">
        <v>72.599999999999994</v>
      </c>
      <c r="P2767" s="2">
        <v>84.386799999999994</v>
      </c>
      <c r="Q2767" s="2">
        <v>14.46</v>
      </c>
      <c r="R2767" s="2">
        <v>17.7</v>
      </c>
      <c r="S2767" s="2">
        <v>81.7</v>
      </c>
      <c r="T2767" s="2">
        <v>11.0854</v>
      </c>
      <c r="U2767" s="2">
        <v>15.01</v>
      </c>
      <c r="V2767" s="2">
        <v>22.2</v>
      </c>
      <c r="W2767" s="2">
        <v>67.599999999999994</v>
      </c>
      <c r="X2767" s="2">
        <v>14.463200000000001</v>
      </c>
      <c r="Y2767" s="2">
        <v>20.03</v>
      </c>
      <c r="Z2767" s="2">
        <v>28.5</v>
      </c>
      <c r="AA2767" s="2">
        <v>70.3</v>
      </c>
      <c r="AB2767" s="2">
        <v>27.1768</v>
      </c>
      <c r="AC2767" s="2">
        <v>20.98</v>
      </c>
      <c r="AD2767" s="2">
        <v>28.3</v>
      </c>
      <c r="AE2767" s="2">
        <v>74.2</v>
      </c>
      <c r="AF2767" s="2">
        <v>31.6614</v>
      </c>
      <c r="AG2767" s="20">
        <v>15.09</v>
      </c>
      <c r="AH2767" s="20">
        <v>21.7</v>
      </c>
      <c r="AI2767" s="20">
        <v>69.599999999999994</v>
      </c>
      <c r="AJ2767" s="20">
        <v>32.900100000000002</v>
      </c>
      <c r="AK2767" s="18">
        <v>21.31</v>
      </c>
      <c r="AL2767" s="18">
        <v>28.6</v>
      </c>
      <c r="AM2767" s="18">
        <v>74.599999999999994</v>
      </c>
      <c r="AN2767" s="18">
        <v>51.486800000000002</v>
      </c>
      <c r="AO2767" s="2">
        <v>16.149999999999999</v>
      </c>
      <c r="AP2767" s="2">
        <v>25.1</v>
      </c>
      <c r="AQ2767" s="2">
        <v>64.3</v>
      </c>
      <c r="AR2767" s="2">
        <v>8.1097000000000001</v>
      </c>
      <c r="AS2767" s="2">
        <v>17.260000000000002</v>
      </c>
      <c r="AT2767" s="2">
        <v>22.7</v>
      </c>
      <c r="AU2767" s="2">
        <v>75.900000000000006</v>
      </c>
      <c r="AV2767" s="2">
        <v>17.473099999999999</v>
      </c>
      <c r="AW2767" s="2">
        <v>19.059999999999999</v>
      </c>
      <c r="AX2767" s="2">
        <v>26</v>
      </c>
      <c r="AY2767" s="2">
        <v>73.2</v>
      </c>
      <c r="AZ2767" s="2">
        <v>25.182099999999998</v>
      </c>
      <c r="BA2767" s="2">
        <v>19.100000000000001</v>
      </c>
      <c r="BB2767" s="2">
        <v>26.3</v>
      </c>
      <c r="BC2767" s="2">
        <v>72.7</v>
      </c>
      <c r="BD2767" s="2">
        <v>33.622</v>
      </c>
      <c r="BE2767" s="4" t="str">
        <f t="shared" si="432"/>
        <v>NO APLICA</v>
      </c>
      <c r="BF2767" s="4">
        <f t="shared" si="433"/>
        <v>18.013400000000001</v>
      </c>
      <c r="BG2767">
        <f t="shared" si="434"/>
        <v>16.149999999999999</v>
      </c>
      <c r="BH2767">
        <f t="shared" si="435"/>
        <v>17.260000000000002</v>
      </c>
      <c r="BI2767">
        <f t="shared" si="436"/>
        <v>19.100000000000001</v>
      </c>
      <c r="BJ2767">
        <f t="shared" si="437"/>
        <v>21.31</v>
      </c>
      <c r="BK2767">
        <f t="shared" si="438"/>
        <v>15.09</v>
      </c>
      <c r="BL2767">
        <f t="shared" si="439"/>
        <v>60613.740000000078</v>
      </c>
    </row>
    <row r="2768" spans="1:64" x14ac:dyDescent="0.2">
      <c r="A2768" s="1">
        <v>2766</v>
      </c>
      <c r="B2768" s="7" t="s">
        <v>88</v>
      </c>
      <c r="C2768" s="3">
        <v>40017</v>
      </c>
      <c r="D2768" s="4" t="s">
        <v>626</v>
      </c>
      <c r="E2768" s="4" t="s">
        <v>163</v>
      </c>
      <c r="F2768" s="5" t="str">
        <f t="shared" si="430"/>
        <v>J</v>
      </c>
      <c r="G2768" s="6">
        <v>0.91736111111111107</v>
      </c>
      <c r="H2768" s="6">
        <v>0.9194444444444444</v>
      </c>
      <c r="I2768" s="85">
        <f t="shared" si="431"/>
        <v>2.9999999999999893</v>
      </c>
      <c r="J2768" s="86">
        <f>I2768*Segmentos!$D$7*(AH2768%)*IF(ISNUMBER(AI2768),AI2768%,0)</f>
        <v>149099.99999999948</v>
      </c>
      <c r="K2768" s="86">
        <f>I2768*Segmentos!$D$7*(AL2768%)*IF(ISNUMBER(AM2768),AM2768%,0)</f>
        <v>219911.99999999924</v>
      </c>
      <c r="L2768" s="4"/>
      <c r="M2768" s="2">
        <v>15.53</v>
      </c>
      <c r="N2768" s="2">
        <v>17.100000000000001</v>
      </c>
      <c r="O2768" s="2">
        <v>91.1</v>
      </c>
      <c r="P2768" s="2">
        <v>85.186400000000006</v>
      </c>
      <c r="Q2768" s="2">
        <v>11.56</v>
      </c>
      <c r="R2768" s="2">
        <v>12.6</v>
      </c>
      <c r="S2768" s="2">
        <v>91.7</v>
      </c>
      <c r="T2768" s="2">
        <v>10.5808</v>
      </c>
      <c r="U2768" s="2">
        <v>12.6</v>
      </c>
      <c r="V2768" s="2">
        <v>13.7</v>
      </c>
      <c r="W2768" s="2">
        <v>91.8</v>
      </c>
      <c r="X2768" s="2">
        <v>14.4825</v>
      </c>
      <c r="Y2768" s="2">
        <v>16.079999999999998</v>
      </c>
      <c r="Z2768" s="2">
        <v>18.7</v>
      </c>
      <c r="AA2768" s="2">
        <v>86</v>
      </c>
      <c r="AB2768" s="2">
        <v>26.0365</v>
      </c>
      <c r="AC2768" s="2">
        <v>18.93</v>
      </c>
      <c r="AD2768" s="2">
        <v>20</v>
      </c>
      <c r="AE2768" s="2">
        <v>94.9</v>
      </c>
      <c r="AF2768" s="2">
        <v>34.086599999999997</v>
      </c>
      <c r="AG2768" s="20">
        <v>12.45</v>
      </c>
      <c r="AH2768" s="20">
        <v>14.2</v>
      </c>
      <c r="AI2768" s="20">
        <v>87.5</v>
      </c>
      <c r="AJ2768" s="20">
        <v>32.395699999999998</v>
      </c>
      <c r="AK2768" s="18">
        <v>18.309999999999999</v>
      </c>
      <c r="AL2768" s="18">
        <v>19.600000000000001</v>
      </c>
      <c r="AM2768" s="18">
        <v>93.5</v>
      </c>
      <c r="AN2768" s="18">
        <v>52.790700000000001</v>
      </c>
      <c r="AO2768" s="2">
        <v>14.93</v>
      </c>
      <c r="AP2768" s="2">
        <v>16.600000000000001</v>
      </c>
      <c r="AQ2768" s="2">
        <v>89.8</v>
      </c>
      <c r="AR2768" s="2">
        <v>8.9451999999999998</v>
      </c>
      <c r="AS2768" s="2">
        <v>14.12</v>
      </c>
      <c r="AT2768" s="2">
        <v>16</v>
      </c>
      <c r="AU2768" s="2">
        <v>88.2</v>
      </c>
      <c r="AV2768" s="2">
        <v>17.063500000000001</v>
      </c>
      <c r="AW2768" s="2">
        <v>15.36</v>
      </c>
      <c r="AX2768" s="2">
        <v>16.600000000000001</v>
      </c>
      <c r="AY2768" s="2">
        <v>92.4</v>
      </c>
      <c r="AZ2768" s="2">
        <v>24.216200000000001</v>
      </c>
      <c r="BA2768" s="2">
        <v>16.649999999999999</v>
      </c>
      <c r="BB2768" s="2">
        <v>18.100000000000001</v>
      </c>
      <c r="BC2768" s="2">
        <v>92</v>
      </c>
      <c r="BD2768" s="2">
        <v>34.961399999999998</v>
      </c>
      <c r="BE2768" s="4" t="str">
        <f t="shared" si="432"/>
        <v>NO APLICA</v>
      </c>
      <c r="BF2768" s="4">
        <f t="shared" si="433"/>
        <v>15.3292</v>
      </c>
      <c r="BG2768">
        <f t="shared" si="434"/>
        <v>14.93</v>
      </c>
      <c r="BH2768">
        <f t="shared" si="435"/>
        <v>14.12</v>
      </c>
      <c r="BI2768">
        <f t="shared" si="436"/>
        <v>16.649999999999999</v>
      </c>
      <c r="BJ2768">
        <f t="shared" si="437"/>
        <v>18.309999999999999</v>
      </c>
      <c r="BK2768">
        <f t="shared" si="438"/>
        <v>12.45</v>
      </c>
      <c r="BL2768">
        <f t="shared" si="439"/>
        <v>4673.429999999983</v>
      </c>
    </row>
    <row r="2769" spans="1:64" x14ac:dyDescent="0.2">
      <c r="A2769" s="1">
        <v>2767</v>
      </c>
      <c r="B2769" s="7" t="s">
        <v>144</v>
      </c>
      <c r="C2769" s="3">
        <v>40017</v>
      </c>
      <c r="D2769" s="4" t="s">
        <v>3</v>
      </c>
      <c r="E2769" s="4" t="s">
        <v>175</v>
      </c>
      <c r="F2769" s="5" t="str">
        <f t="shared" si="430"/>
        <v>J</v>
      </c>
      <c r="G2769" s="6">
        <v>0.91736111111111107</v>
      </c>
      <c r="H2769" s="6">
        <v>0.99930555555555556</v>
      </c>
      <c r="I2769" s="85">
        <f t="shared" si="431"/>
        <v>118.00000000000006</v>
      </c>
      <c r="J2769" s="86">
        <f>I2769*Segmentos!$D$7*(AH2769%)*IF(ISNUMBER(AI2769),AI2769%,0)</f>
        <v>1721006.4000000008</v>
      </c>
      <c r="K2769" s="86">
        <f>I2769*Segmentos!$D$7*(AL2769%)*IF(ISNUMBER(AM2769),AM2769%,0)</f>
        <v>1410902.4000000006</v>
      </c>
      <c r="L2769" s="4"/>
      <c r="M2769" s="2">
        <v>3.3</v>
      </c>
      <c r="N2769" s="2">
        <v>19.7</v>
      </c>
      <c r="O2769" s="2">
        <v>16.7</v>
      </c>
      <c r="P2769" s="2">
        <v>70.650400000000005</v>
      </c>
      <c r="Q2769" s="2">
        <v>2.15</v>
      </c>
      <c r="R2769" s="2">
        <v>12.1</v>
      </c>
      <c r="S2769" s="2">
        <v>17.7</v>
      </c>
      <c r="T2769" s="2">
        <v>7.6791</v>
      </c>
      <c r="U2769" s="2">
        <v>3.92</v>
      </c>
      <c r="V2769" s="2">
        <v>20.5</v>
      </c>
      <c r="W2769" s="2">
        <v>19.100000000000001</v>
      </c>
      <c r="X2769" s="2">
        <v>17.626100000000001</v>
      </c>
      <c r="Y2769" s="2">
        <v>3.46</v>
      </c>
      <c r="Z2769" s="2">
        <v>21</v>
      </c>
      <c r="AA2769" s="2">
        <v>16.5</v>
      </c>
      <c r="AB2769" s="2">
        <v>21.900700000000001</v>
      </c>
      <c r="AC2769" s="2">
        <v>3.33</v>
      </c>
      <c r="AD2769" s="2">
        <v>21.8</v>
      </c>
      <c r="AE2769" s="2">
        <v>15.3</v>
      </c>
      <c r="AF2769" s="2">
        <v>23.444500000000001</v>
      </c>
      <c r="AG2769" s="20">
        <v>3.64</v>
      </c>
      <c r="AH2769" s="20">
        <v>20.6</v>
      </c>
      <c r="AI2769" s="20">
        <v>17.7</v>
      </c>
      <c r="AJ2769" s="20">
        <v>37.0443</v>
      </c>
      <c r="AK2769" s="18">
        <v>2.98</v>
      </c>
      <c r="AL2769" s="18">
        <v>18.8</v>
      </c>
      <c r="AM2769" s="18">
        <v>15.9</v>
      </c>
      <c r="AN2769" s="18">
        <v>33.606099999999998</v>
      </c>
      <c r="AO2769" s="2">
        <v>1.41</v>
      </c>
      <c r="AP2769" s="2">
        <v>12.3</v>
      </c>
      <c r="AQ2769" s="2">
        <v>11.4</v>
      </c>
      <c r="AR2769" s="2">
        <v>3.3069000000000002</v>
      </c>
      <c r="AS2769" s="2">
        <v>2.23</v>
      </c>
      <c r="AT2769" s="2">
        <v>17.7</v>
      </c>
      <c r="AU2769" s="2">
        <v>12.6</v>
      </c>
      <c r="AV2769" s="2">
        <v>10.527200000000001</v>
      </c>
      <c r="AW2769" s="2">
        <v>4.78</v>
      </c>
      <c r="AX2769" s="2">
        <v>19.3</v>
      </c>
      <c r="AY2769" s="2">
        <v>24.7</v>
      </c>
      <c r="AZ2769" s="2">
        <v>29.4453</v>
      </c>
      <c r="BA2769" s="2">
        <v>3.33</v>
      </c>
      <c r="BB2769" s="2">
        <v>23.2</v>
      </c>
      <c r="BC2769" s="2">
        <v>14.4</v>
      </c>
      <c r="BD2769" s="2">
        <v>27.370999999999999</v>
      </c>
      <c r="BE2769" s="4" t="str">
        <f t="shared" si="432"/>
        <v>ABURRIDO</v>
      </c>
      <c r="BF2769" s="4">
        <f t="shared" si="433"/>
        <v>3.1158000000000001</v>
      </c>
      <c r="BG2769">
        <f t="shared" si="434"/>
        <v>1.41</v>
      </c>
      <c r="BH2769">
        <f t="shared" si="435"/>
        <v>2.23</v>
      </c>
      <c r="BI2769">
        <f t="shared" si="436"/>
        <v>4.78</v>
      </c>
      <c r="BJ2769">
        <f t="shared" si="437"/>
        <v>2.98</v>
      </c>
      <c r="BK2769">
        <f t="shared" si="438"/>
        <v>3.64</v>
      </c>
      <c r="BL2769">
        <f t="shared" si="439"/>
        <v>38820.820000000014</v>
      </c>
    </row>
    <row r="2770" spans="1:64" x14ac:dyDescent="0.2">
      <c r="A2770" s="1">
        <v>2768</v>
      </c>
      <c r="B2770" s="7" t="s">
        <v>20</v>
      </c>
      <c r="C2770" s="3">
        <v>40017</v>
      </c>
      <c r="D2770" s="4" t="s">
        <v>17</v>
      </c>
      <c r="E2770" s="4" t="s">
        <v>169</v>
      </c>
      <c r="F2770" s="5" t="str">
        <f t="shared" si="430"/>
        <v>J</v>
      </c>
      <c r="G2770" s="6">
        <v>0.91666666666666663</v>
      </c>
      <c r="H2770" s="6">
        <v>0.95763888888888893</v>
      </c>
      <c r="I2770" s="85">
        <f t="shared" si="431"/>
        <v>59.000000000000114</v>
      </c>
      <c r="J2770" s="86">
        <f>I2770*Segmentos!$D$7*(AH2770%)*IF(ISNUMBER(AI2770),AI2770%,0)</f>
        <v>141694.40000000026</v>
      </c>
      <c r="K2770" s="86">
        <f>I2770*Segmentos!$D$7*(AL2770%)*IF(ISNUMBER(AM2770),AM2770%,0)</f>
        <v>58056.000000000095</v>
      </c>
      <c r="L2770" s="4"/>
      <c r="M2770" s="2">
        <v>0.41</v>
      </c>
      <c r="N2770" s="2">
        <v>1.7</v>
      </c>
      <c r="O2770" s="2">
        <v>24.4</v>
      </c>
      <c r="P2770" s="2">
        <v>86.352199999999996</v>
      </c>
      <c r="Q2770" s="2">
        <v>0.36</v>
      </c>
      <c r="R2770" s="2">
        <v>0.6</v>
      </c>
      <c r="S2770" s="2">
        <v>58.6</v>
      </c>
      <c r="T2770" s="2">
        <v>12.7019</v>
      </c>
      <c r="U2770" s="2">
        <v>0.01</v>
      </c>
      <c r="V2770" s="2">
        <v>0.7</v>
      </c>
      <c r="W2770" s="2">
        <v>1.7</v>
      </c>
      <c r="X2770" s="2">
        <v>0.49880000000000002</v>
      </c>
      <c r="Y2770" s="2">
        <v>0.46</v>
      </c>
      <c r="Z2770" s="2">
        <v>1.8</v>
      </c>
      <c r="AA2770" s="2">
        <v>25.3</v>
      </c>
      <c r="AB2770" s="2">
        <v>28.286799999999999</v>
      </c>
      <c r="AC2770" s="2">
        <v>0.65</v>
      </c>
      <c r="AD2770" s="2">
        <v>2.8</v>
      </c>
      <c r="AE2770" s="2">
        <v>23.5</v>
      </c>
      <c r="AF2770" s="2">
        <v>44.864699999999999</v>
      </c>
      <c r="AG2770" s="20">
        <v>0.59</v>
      </c>
      <c r="AH2770" s="20">
        <v>1.9</v>
      </c>
      <c r="AI2770" s="20">
        <v>31.6</v>
      </c>
      <c r="AJ2770" s="20">
        <v>58.862699999999997</v>
      </c>
      <c r="AK2770" s="18">
        <v>0.25</v>
      </c>
      <c r="AL2770" s="18">
        <v>1.5</v>
      </c>
      <c r="AM2770" s="18">
        <v>16.399999999999999</v>
      </c>
      <c r="AN2770" s="18">
        <v>27.4895</v>
      </c>
      <c r="AO2770" s="2">
        <v>0.47</v>
      </c>
      <c r="AP2770" s="2">
        <v>0.9</v>
      </c>
      <c r="AQ2770" s="2">
        <v>51.1</v>
      </c>
      <c r="AR2770" s="2">
        <v>10.8452</v>
      </c>
      <c r="AS2770" s="2">
        <v>7.0000000000000007E-2</v>
      </c>
      <c r="AT2770" s="2">
        <v>1.1000000000000001</v>
      </c>
      <c r="AU2770" s="2">
        <v>5.9</v>
      </c>
      <c r="AV2770" s="2">
        <v>3.1252</v>
      </c>
      <c r="AW2770" s="2">
        <v>0.88</v>
      </c>
      <c r="AX2770" s="2">
        <v>1.9</v>
      </c>
      <c r="AY2770" s="2">
        <v>45.4</v>
      </c>
      <c r="AZ2770" s="2">
        <v>52.763500000000001</v>
      </c>
      <c r="BA2770" s="2">
        <v>0.24</v>
      </c>
      <c r="BB2770" s="2">
        <v>2</v>
      </c>
      <c r="BC2770" s="2">
        <v>12</v>
      </c>
      <c r="BD2770" s="2">
        <v>19.618300000000001</v>
      </c>
      <c r="BE2770" s="4" t="str">
        <f t="shared" si="432"/>
        <v>NO APLICA</v>
      </c>
      <c r="BF2770" s="4">
        <f t="shared" si="433"/>
        <v>0.41620000000000001</v>
      </c>
      <c r="BG2770">
        <f t="shared" si="434"/>
        <v>0.47</v>
      </c>
      <c r="BH2770">
        <f t="shared" si="435"/>
        <v>7.0000000000000007E-2</v>
      </c>
      <c r="BI2770">
        <f t="shared" si="436"/>
        <v>0.88</v>
      </c>
      <c r="BJ2770">
        <f t="shared" si="437"/>
        <v>0.25</v>
      </c>
      <c r="BK2770">
        <f t="shared" si="438"/>
        <v>0.59</v>
      </c>
      <c r="BL2770">
        <f t="shared" si="439"/>
        <v>2447.3200000000047</v>
      </c>
    </row>
    <row r="2771" spans="1:64" x14ac:dyDescent="0.2">
      <c r="A2771" s="1">
        <v>2769</v>
      </c>
      <c r="B2771" s="7" t="s">
        <v>11</v>
      </c>
      <c r="C2771" s="3">
        <v>40017</v>
      </c>
      <c r="D2771" s="4" t="s">
        <v>8</v>
      </c>
      <c r="E2771" s="4" t="s">
        <v>166</v>
      </c>
      <c r="F2771" s="5" t="str">
        <f t="shared" si="430"/>
        <v>J</v>
      </c>
      <c r="G2771" s="6">
        <v>0.91041666666666676</v>
      </c>
      <c r="H2771" s="6">
        <v>0.91111111111111109</v>
      </c>
      <c r="I2771" s="85">
        <f t="shared" si="431"/>
        <v>0.99999999999983658</v>
      </c>
      <c r="J2771" s="86">
        <f>I2771*Segmentos!$D$7*(AH2771%)*IF(ISNUMBER(AI2771),AI2771%,0)</f>
        <v>16399.999999997319</v>
      </c>
      <c r="K2771" s="86">
        <f>I2771*Segmentos!$D$7*(AL2771%)*IF(ISNUMBER(AM2771),AM2771%,0)</f>
        <v>13199.999999997843</v>
      </c>
      <c r="L2771" s="4"/>
      <c r="M2771" s="2">
        <v>3.71</v>
      </c>
      <c r="N2771" s="2">
        <v>3.7</v>
      </c>
      <c r="O2771" s="2">
        <v>100</v>
      </c>
      <c r="P2771" s="2">
        <v>94.245999999999995</v>
      </c>
      <c r="Q2771" s="2">
        <v>2.13</v>
      </c>
      <c r="R2771" s="2">
        <v>2.1</v>
      </c>
      <c r="S2771" s="2">
        <v>100</v>
      </c>
      <c r="T2771" s="2">
        <v>9.0271000000000008</v>
      </c>
      <c r="U2771" s="2">
        <v>2.76</v>
      </c>
      <c r="V2771" s="2">
        <v>2.8</v>
      </c>
      <c r="W2771" s="2">
        <v>100</v>
      </c>
      <c r="X2771" s="2">
        <v>14.6892</v>
      </c>
      <c r="Y2771" s="2">
        <v>2.93</v>
      </c>
      <c r="Z2771" s="2">
        <v>2.9</v>
      </c>
      <c r="AA2771" s="2">
        <v>100</v>
      </c>
      <c r="AB2771" s="2">
        <v>21.964600000000001</v>
      </c>
      <c r="AC2771" s="2">
        <v>5.82</v>
      </c>
      <c r="AD2771" s="2">
        <v>5.8</v>
      </c>
      <c r="AE2771" s="2">
        <v>100</v>
      </c>
      <c r="AF2771" s="2">
        <v>48.565100000000001</v>
      </c>
      <c r="AG2771" s="20">
        <v>4.12</v>
      </c>
      <c r="AH2771" s="20">
        <v>4.0999999999999996</v>
      </c>
      <c r="AI2771" s="20">
        <v>100</v>
      </c>
      <c r="AJ2771" s="20">
        <v>49.704300000000003</v>
      </c>
      <c r="AK2771" s="18">
        <v>3.33</v>
      </c>
      <c r="AL2771" s="18">
        <v>3.3</v>
      </c>
      <c r="AM2771" s="18">
        <v>100</v>
      </c>
      <c r="AN2771" s="18">
        <v>44.541699999999999</v>
      </c>
      <c r="AO2771" s="2">
        <v>1.2</v>
      </c>
      <c r="AP2771" s="2">
        <v>1.2</v>
      </c>
      <c r="AQ2771" s="2">
        <v>100</v>
      </c>
      <c r="AR2771" s="2">
        <v>3.347</v>
      </c>
      <c r="AS2771" s="2">
        <v>0.69</v>
      </c>
      <c r="AT2771" s="2">
        <v>0.7</v>
      </c>
      <c r="AU2771" s="2">
        <v>100</v>
      </c>
      <c r="AV2771" s="2">
        <v>3.8612000000000002</v>
      </c>
      <c r="AW2771" s="2">
        <v>5.55</v>
      </c>
      <c r="AX2771" s="2">
        <v>5.6</v>
      </c>
      <c r="AY2771" s="2">
        <v>100</v>
      </c>
      <c r="AZ2771" s="2">
        <v>40.601300000000002</v>
      </c>
      <c r="BA2771" s="2">
        <v>4.7699999999999996</v>
      </c>
      <c r="BB2771" s="2">
        <v>4.8</v>
      </c>
      <c r="BC2771" s="2">
        <v>100</v>
      </c>
      <c r="BD2771" s="2">
        <v>46.436399999999999</v>
      </c>
      <c r="BE2771" s="4" t="str">
        <f t="shared" si="432"/>
        <v>NO APLICA</v>
      </c>
      <c r="BF2771" s="4">
        <f t="shared" si="433"/>
        <v>2.7901999999999996</v>
      </c>
      <c r="BG2771">
        <f t="shared" si="434"/>
        <v>1.2</v>
      </c>
      <c r="BH2771">
        <f t="shared" si="435"/>
        <v>0.69</v>
      </c>
      <c r="BI2771">
        <f t="shared" si="436"/>
        <v>5.55</v>
      </c>
      <c r="BJ2771">
        <f t="shared" si="437"/>
        <v>3.33</v>
      </c>
      <c r="BK2771">
        <f t="shared" si="438"/>
        <v>4.12</v>
      </c>
      <c r="BL2771">
        <f t="shared" si="439"/>
        <v>369.99999999993952</v>
      </c>
    </row>
    <row r="2772" spans="1:64" x14ac:dyDescent="0.2">
      <c r="A2772" s="1">
        <v>2770</v>
      </c>
      <c r="B2772" s="7" t="s">
        <v>11</v>
      </c>
      <c r="C2772" s="3">
        <v>40017</v>
      </c>
      <c r="D2772" s="4" t="s">
        <v>627</v>
      </c>
      <c r="E2772" s="4" t="s">
        <v>166</v>
      </c>
      <c r="F2772" s="5" t="str">
        <f t="shared" si="430"/>
        <v>J</v>
      </c>
      <c r="G2772" s="6">
        <v>0.9145833333333333</v>
      </c>
      <c r="H2772" s="6">
        <v>0.91666666666666663</v>
      </c>
      <c r="I2772" s="85">
        <f t="shared" si="431"/>
        <v>2.9999999999999893</v>
      </c>
      <c r="J2772" s="86">
        <f>I2772*Segmentos!$D$7*(AH2772%)*IF(ISNUMBER(AI2772),AI2772%,0)</f>
        <v>50703.599999999824</v>
      </c>
      <c r="K2772" s="86">
        <f>I2772*Segmentos!$D$7*(AL2772%)*IF(ISNUMBER(AM2772),AM2772%,0)</f>
        <v>59577.599999999788</v>
      </c>
      <c r="L2772" s="4"/>
      <c r="M2772" s="2">
        <v>4.6100000000000003</v>
      </c>
      <c r="N2772" s="2">
        <v>5.3</v>
      </c>
      <c r="O2772" s="2">
        <v>87.4</v>
      </c>
      <c r="P2772" s="2">
        <v>85.189300000000003</v>
      </c>
      <c r="Q2772" s="2">
        <v>4.55</v>
      </c>
      <c r="R2772" s="2">
        <v>4.5999999999999996</v>
      </c>
      <c r="S2772" s="2">
        <v>99.3</v>
      </c>
      <c r="T2772" s="2">
        <v>14.0116</v>
      </c>
      <c r="U2772" s="2">
        <v>2.37</v>
      </c>
      <c r="V2772" s="2">
        <v>2.9</v>
      </c>
      <c r="W2772" s="2">
        <v>80.900000000000006</v>
      </c>
      <c r="X2772" s="2">
        <v>9.1858000000000004</v>
      </c>
      <c r="Y2772" s="2">
        <v>5.01</v>
      </c>
      <c r="Z2772" s="2">
        <v>5.8</v>
      </c>
      <c r="AA2772" s="2">
        <v>86.4</v>
      </c>
      <c r="AB2772" s="2">
        <v>27.303000000000001</v>
      </c>
      <c r="AC2772" s="2">
        <v>5.72</v>
      </c>
      <c r="AD2772" s="2">
        <v>6.7</v>
      </c>
      <c r="AE2772" s="2">
        <v>85.9</v>
      </c>
      <c r="AF2772" s="2">
        <v>34.688899999999997</v>
      </c>
      <c r="AG2772" s="20">
        <v>4.2</v>
      </c>
      <c r="AH2772" s="20">
        <v>4.7</v>
      </c>
      <c r="AI2772" s="20">
        <v>89.9</v>
      </c>
      <c r="AJ2772" s="20">
        <v>36.775300000000001</v>
      </c>
      <c r="AK2772" s="18">
        <v>4.99</v>
      </c>
      <c r="AL2772" s="18">
        <v>5.8</v>
      </c>
      <c r="AM2772" s="18">
        <v>85.6</v>
      </c>
      <c r="AN2772" s="18">
        <v>48.414000000000001</v>
      </c>
      <c r="AO2772" s="2">
        <v>5.15</v>
      </c>
      <c r="AP2772" s="2">
        <v>6</v>
      </c>
      <c r="AQ2772" s="2">
        <v>85.5</v>
      </c>
      <c r="AR2772" s="2">
        <v>10.3964</v>
      </c>
      <c r="AS2772" s="2">
        <v>5.6</v>
      </c>
      <c r="AT2772" s="2">
        <v>6.6</v>
      </c>
      <c r="AU2772" s="2">
        <v>84.8</v>
      </c>
      <c r="AV2772" s="2">
        <v>22.7622</v>
      </c>
      <c r="AW2772" s="2">
        <v>3.56</v>
      </c>
      <c r="AX2772" s="2">
        <v>4.2</v>
      </c>
      <c r="AY2772" s="2">
        <v>85.3</v>
      </c>
      <c r="AZ2772" s="2">
        <v>18.9023</v>
      </c>
      <c r="BA2772" s="2">
        <v>4.6900000000000004</v>
      </c>
      <c r="BB2772" s="2">
        <v>5.0999999999999996</v>
      </c>
      <c r="BC2772" s="2">
        <v>91.2</v>
      </c>
      <c r="BD2772" s="2">
        <v>33.128399999999999</v>
      </c>
      <c r="BE2772" s="4" t="str">
        <f t="shared" si="432"/>
        <v>NO APLICA</v>
      </c>
      <c r="BF2772" s="4">
        <f t="shared" si="433"/>
        <v>5.0968</v>
      </c>
      <c r="BG2772">
        <f t="shared" si="434"/>
        <v>5.15</v>
      </c>
      <c r="BH2772">
        <f t="shared" si="435"/>
        <v>5.6</v>
      </c>
      <c r="BI2772">
        <f t="shared" si="436"/>
        <v>4.6900000000000004</v>
      </c>
      <c r="BJ2772">
        <f t="shared" si="437"/>
        <v>4.99</v>
      </c>
      <c r="BK2772">
        <f t="shared" si="438"/>
        <v>4.2</v>
      </c>
      <c r="BL2772">
        <f t="shared" si="439"/>
        <v>1389.6599999999951</v>
      </c>
    </row>
    <row r="2773" spans="1:64" x14ac:dyDescent="0.2">
      <c r="A2773" s="1">
        <v>2771</v>
      </c>
      <c r="B2773" s="7" t="s">
        <v>6</v>
      </c>
      <c r="C2773" s="3">
        <v>40017</v>
      </c>
      <c r="D2773" s="4" t="s">
        <v>3</v>
      </c>
      <c r="E2773" s="4" t="s">
        <v>166</v>
      </c>
      <c r="F2773" s="5" t="str">
        <f t="shared" si="430"/>
        <v>J</v>
      </c>
      <c r="G2773" s="6">
        <v>0.90902777777777777</v>
      </c>
      <c r="H2773" s="6">
        <v>0.90972222222222221</v>
      </c>
      <c r="I2773" s="85">
        <f t="shared" si="431"/>
        <v>0.99999999999999645</v>
      </c>
      <c r="J2773" s="86">
        <f>I2773*Segmentos!$D$7*(AH2773%)*IF(ISNUMBER(AI2773),AI2773%,0)</f>
        <v>24399.999999999913</v>
      </c>
      <c r="K2773" s="86">
        <f>I2773*Segmentos!$D$7*(AL2773%)*IF(ISNUMBER(AM2773),AM2773%,0)</f>
        <v>23599.99999999992</v>
      </c>
      <c r="L2773" s="4"/>
      <c r="M2773" s="2">
        <v>5.99</v>
      </c>
      <c r="N2773" s="2">
        <v>6</v>
      </c>
      <c r="O2773" s="2">
        <v>100</v>
      </c>
      <c r="P2773" s="2">
        <v>82.1614</v>
      </c>
      <c r="Q2773" s="2">
        <v>2.2000000000000002</v>
      </c>
      <c r="R2773" s="2">
        <v>2.2000000000000002</v>
      </c>
      <c r="S2773" s="2">
        <v>100</v>
      </c>
      <c r="T2773" s="2">
        <v>5.0323000000000002</v>
      </c>
      <c r="U2773" s="2">
        <v>3.68</v>
      </c>
      <c r="V2773" s="2">
        <v>3.7</v>
      </c>
      <c r="W2773" s="2">
        <v>100</v>
      </c>
      <c r="X2773" s="2">
        <v>10.596</v>
      </c>
      <c r="Y2773" s="2">
        <v>6.62</v>
      </c>
      <c r="Z2773" s="2">
        <v>6.6</v>
      </c>
      <c r="AA2773" s="2">
        <v>100</v>
      </c>
      <c r="AB2773" s="2">
        <v>26.834599999999998</v>
      </c>
      <c r="AC2773" s="2">
        <v>8.81</v>
      </c>
      <c r="AD2773" s="2">
        <v>8.8000000000000007</v>
      </c>
      <c r="AE2773" s="2">
        <v>100</v>
      </c>
      <c r="AF2773" s="2">
        <v>39.698500000000003</v>
      </c>
      <c r="AG2773" s="20">
        <v>6.05</v>
      </c>
      <c r="AH2773" s="20">
        <v>6.1</v>
      </c>
      <c r="AI2773" s="20">
        <v>100</v>
      </c>
      <c r="AJ2773" s="20">
        <v>39.401699999999998</v>
      </c>
      <c r="AK2773" s="18">
        <v>5.93</v>
      </c>
      <c r="AL2773" s="18">
        <v>5.9</v>
      </c>
      <c r="AM2773" s="18">
        <v>100</v>
      </c>
      <c r="AN2773" s="18">
        <v>42.759700000000002</v>
      </c>
      <c r="AO2773" s="2">
        <v>3.45</v>
      </c>
      <c r="AP2773" s="2">
        <v>3.5</v>
      </c>
      <c r="AQ2773" s="2">
        <v>100</v>
      </c>
      <c r="AR2773" s="2">
        <v>5.1806000000000001</v>
      </c>
      <c r="AS2773" s="2">
        <v>2.71</v>
      </c>
      <c r="AT2773" s="2">
        <v>2.7</v>
      </c>
      <c r="AU2773" s="2">
        <v>100</v>
      </c>
      <c r="AV2773" s="2">
        <v>8.1811000000000007</v>
      </c>
      <c r="AW2773" s="2">
        <v>5.68</v>
      </c>
      <c r="AX2773" s="2">
        <v>5.7</v>
      </c>
      <c r="AY2773" s="2">
        <v>100</v>
      </c>
      <c r="AZ2773" s="2">
        <v>22.4117</v>
      </c>
      <c r="BA2773" s="2">
        <v>8.83</v>
      </c>
      <c r="BB2773" s="2">
        <v>8.8000000000000007</v>
      </c>
      <c r="BC2773" s="2">
        <v>100</v>
      </c>
      <c r="BD2773" s="2">
        <v>46.387999999999998</v>
      </c>
      <c r="BE2773" s="4" t="str">
        <f t="shared" si="432"/>
        <v>NO APLICA</v>
      </c>
      <c r="BF2773" s="4">
        <f t="shared" si="433"/>
        <v>5.2736000000000001</v>
      </c>
      <c r="BG2773">
        <f t="shared" si="434"/>
        <v>3.45</v>
      </c>
      <c r="BH2773">
        <f t="shared" si="435"/>
        <v>2.71</v>
      </c>
      <c r="BI2773">
        <f t="shared" si="436"/>
        <v>8.83</v>
      </c>
      <c r="BJ2773">
        <f t="shared" si="437"/>
        <v>5.93</v>
      </c>
      <c r="BK2773">
        <f t="shared" si="438"/>
        <v>6.05</v>
      </c>
      <c r="BL2773">
        <f t="shared" si="439"/>
        <v>599.99999999999784</v>
      </c>
    </row>
    <row r="2774" spans="1:64" x14ac:dyDescent="0.2">
      <c r="A2774" s="1">
        <v>2772</v>
      </c>
      <c r="B2774" s="7" t="s">
        <v>31</v>
      </c>
      <c r="C2774" s="3">
        <v>40017</v>
      </c>
      <c r="D2774" s="4" t="s">
        <v>628</v>
      </c>
      <c r="E2774" s="4" t="s">
        <v>166</v>
      </c>
      <c r="F2774" s="5" t="str">
        <f t="shared" si="430"/>
        <v>J</v>
      </c>
      <c r="G2774" s="6">
        <v>0.91111111111111109</v>
      </c>
      <c r="H2774" s="6">
        <v>0.9145833333333333</v>
      </c>
      <c r="I2774" s="85">
        <f t="shared" si="431"/>
        <v>4.9999999999999822</v>
      </c>
      <c r="J2774" s="86">
        <f>I2774*Segmentos!$D$7*(AH2774%)*IF(ISNUMBER(AI2774),AI2774%,0)</f>
        <v>8749.9999999999673</v>
      </c>
      <c r="K2774" s="86">
        <f>I2774*Segmentos!$D$7*(AL2774%)*IF(ISNUMBER(AM2774),AM2774%,0)</f>
        <v>27169.999999999902</v>
      </c>
      <c r="L2774" s="4"/>
      <c r="M2774" s="2">
        <v>0.89</v>
      </c>
      <c r="N2774" s="2">
        <v>1.3</v>
      </c>
      <c r="O2774" s="2">
        <v>69.3</v>
      </c>
      <c r="P2774" s="2">
        <v>100</v>
      </c>
      <c r="Q2774" s="2">
        <v>0.49</v>
      </c>
      <c r="R2774" s="2">
        <v>0.5</v>
      </c>
      <c r="S2774" s="2">
        <v>100</v>
      </c>
      <c r="T2774" s="2">
        <v>9.2294999999999998</v>
      </c>
      <c r="U2774" s="2">
        <v>0.35</v>
      </c>
      <c r="V2774" s="2">
        <v>0.4</v>
      </c>
      <c r="W2774" s="2">
        <v>83.8</v>
      </c>
      <c r="X2774" s="2">
        <v>8.1280000000000001</v>
      </c>
      <c r="Y2774" s="2">
        <v>0.48</v>
      </c>
      <c r="Z2774" s="2">
        <v>0.6</v>
      </c>
      <c r="AA2774" s="2">
        <v>85</v>
      </c>
      <c r="AB2774" s="2">
        <v>15.7033</v>
      </c>
      <c r="AC2774" s="2">
        <v>1.82</v>
      </c>
      <c r="AD2774" s="2">
        <v>2.9</v>
      </c>
      <c r="AE2774" s="2">
        <v>62.6</v>
      </c>
      <c r="AF2774" s="2">
        <v>66.9392</v>
      </c>
      <c r="AG2774" s="20">
        <v>0.42</v>
      </c>
      <c r="AH2774" s="20">
        <v>0.7</v>
      </c>
      <c r="AI2774" s="20">
        <v>62.5</v>
      </c>
      <c r="AJ2774" s="20">
        <v>22.150300000000001</v>
      </c>
      <c r="AK2774" s="18">
        <v>1.32</v>
      </c>
      <c r="AL2774" s="18">
        <v>1.9</v>
      </c>
      <c r="AM2774" s="18">
        <v>71.5</v>
      </c>
      <c r="AN2774" s="18">
        <v>77.849699999999999</v>
      </c>
      <c r="AO2774" s="2">
        <v>0.77</v>
      </c>
      <c r="AP2774" s="2">
        <v>1.4</v>
      </c>
      <c r="AQ2774" s="2">
        <v>57.2</v>
      </c>
      <c r="AR2774" s="2">
        <v>9.4380000000000006</v>
      </c>
      <c r="AS2774" s="2">
        <v>1.1399999999999999</v>
      </c>
      <c r="AT2774" s="2">
        <v>1.5</v>
      </c>
      <c r="AU2774" s="2">
        <v>76.599999999999994</v>
      </c>
      <c r="AV2774" s="2">
        <v>28.123999999999999</v>
      </c>
      <c r="AW2774" s="2">
        <v>0.08</v>
      </c>
      <c r="AX2774" s="2">
        <v>0.2</v>
      </c>
      <c r="AY2774" s="2">
        <v>40</v>
      </c>
      <c r="AZ2774" s="2">
        <v>2.7115999999999998</v>
      </c>
      <c r="BA2774" s="2">
        <v>1.4</v>
      </c>
      <c r="BB2774" s="2">
        <v>2</v>
      </c>
      <c r="BC2774" s="2">
        <v>70.8</v>
      </c>
      <c r="BD2774" s="2">
        <v>59.726399999999998</v>
      </c>
      <c r="BE2774" s="4" t="str">
        <f t="shared" si="432"/>
        <v>NO APLICA</v>
      </c>
      <c r="BF2774" s="4">
        <f t="shared" si="433"/>
        <v>1.145</v>
      </c>
      <c r="BG2774">
        <f t="shared" si="434"/>
        <v>0.77</v>
      </c>
      <c r="BH2774">
        <f t="shared" si="435"/>
        <v>1.1399999999999999</v>
      </c>
      <c r="BI2774">
        <f t="shared" si="436"/>
        <v>1.4</v>
      </c>
      <c r="BJ2774">
        <f t="shared" si="437"/>
        <v>1.32</v>
      </c>
      <c r="BK2774">
        <f t="shared" si="438"/>
        <v>0.42</v>
      </c>
      <c r="BL2774">
        <f t="shared" si="439"/>
        <v>450.4499999999984</v>
      </c>
    </row>
    <row r="2775" spans="1:64" x14ac:dyDescent="0.2">
      <c r="A2775" s="1">
        <v>2773</v>
      </c>
      <c r="B2775" s="7" t="s">
        <v>152</v>
      </c>
      <c r="C2775" s="3">
        <v>40017</v>
      </c>
      <c r="D2775" s="4" t="s">
        <v>629</v>
      </c>
      <c r="E2775" s="4" t="s">
        <v>170</v>
      </c>
      <c r="F2775" s="5" t="str">
        <f t="shared" si="430"/>
        <v>J</v>
      </c>
      <c r="G2775" s="6">
        <v>0.90069444444444446</v>
      </c>
      <c r="H2775" s="6">
        <v>0.96180555555555547</v>
      </c>
      <c r="I2775" s="85">
        <f t="shared" si="431"/>
        <v>87.999999999999844</v>
      </c>
      <c r="J2775" s="86">
        <f>I2775*Segmentos!$D$7*(AH2775%)*IF(ISNUMBER(AI2775),AI2775%,0)</f>
        <v>228307.19999999963</v>
      </c>
      <c r="K2775" s="86">
        <f>I2775*Segmentos!$D$7*(AL2775%)*IF(ISNUMBER(AM2775),AM2775%,0)</f>
        <v>292159.99999999953</v>
      </c>
      <c r="L2775" s="4"/>
      <c r="M2775" s="2">
        <v>0.75</v>
      </c>
      <c r="N2775" s="2">
        <v>4.9000000000000004</v>
      </c>
      <c r="O2775" s="2">
        <v>15.3</v>
      </c>
      <c r="P2775" s="2">
        <v>63.199800000000003</v>
      </c>
      <c r="Q2775" s="2">
        <v>0.35</v>
      </c>
      <c r="R2775" s="2">
        <v>2.1</v>
      </c>
      <c r="S2775" s="2">
        <v>17</v>
      </c>
      <c r="T2775" s="2">
        <v>4.9523000000000001</v>
      </c>
      <c r="U2775" s="2">
        <v>0.21</v>
      </c>
      <c r="V2775" s="2">
        <v>4.9000000000000004</v>
      </c>
      <c r="W2775" s="2">
        <v>4.2</v>
      </c>
      <c r="X2775" s="2">
        <v>3.6402000000000001</v>
      </c>
      <c r="Y2775" s="2">
        <v>1.83</v>
      </c>
      <c r="Z2775" s="2">
        <v>7</v>
      </c>
      <c r="AA2775" s="2">
        <v>26.2</v>
      </c>
      <c r="AB2775" s="2">
        <v>45.627400000000002</v>
      </c>
      <c r="AC2775" s="2">
        <v>0.32</v>
      </c>
      <c r="AD2775" s="2">
        <v>4.5</v>
      </c>
      <c r="AE2775" s="2">
        <v>7.3</v>
      </c>
      <c r="AF2775" s="2">
        <v>8.9799000000000007</v>
      </c>
      <c r="AG2775" s="20">
        <v>0.65</v>
      </c>
      <c r="AH2775" s="20">
        <v>4.7</v>
      </c>
      <c r="AI2775" s="20">
        <v>13.8</v>
      </c>
      <c r="AJ2775" s="20">
        <v>26.271999999999998</v>
      </c>
      <c r="AK2775" s="18">
        <v>0.83</v>
      </c>
      <c r="AL2775" s="18">
        <v>5</v>
      </c>
      <c r="AM2775" s="18">
        <v>16.600000000000001</v>
      </c>
      <c r="AN2775" s="18">
        <v>36.927799999999998</v>
      </c>
      <c r="AO2775" s="2">
        <v>0.61</v>
      </c>
      <c r="AP2775" s="2">
        <v>2.9</v>
      </c>
      <c r="AQ2775" s="2">
        <v>21</v>
      </c>
      <c r="AR2775" s="2">
        <v>5.6136999999999997</v>
      </c>
      <c r="AS2775" s="2">
        <v>0.92</v>
      </c>
      <c r="AT2775" s="2">
        <v>5.2</v>
      </c>
      <c r="AU2775" s="2">
        <v>17.7</v>
      </c>
      <c r="AV2775" s="2">
        <v>17.062200000000001</v>
      </c>
      <c r="AW2775" s="2">
        <v>0.2</v>
      </c>
      <c r="AX2775" s="2">
        <v>3.2</v>
      </c>
      <c r="AY2775" s="2">
        <v>6.3</v>
      </c>
      <c r="AZ2775" s="2">
        <v>4.9306000000000001</v>
      </c>
      <c r="BA2775" s="2">
        <v>1.1000000000000001</v>
      </c>
      <c r="BB2775" s="2">
        <v>6.5</v>
      </c>
      <c r="BC2775" s="2">
        <v>16.899999999999999</v>
      </c>
      <c r="BD2775" s="2">
        <v>35.593299999999999</v>
      </c>
      <c r="BE2775" s="4" t="str">
        <f t="shared" si="432"/>
        <v>ABURRIDO</v>
      </c>
      <c r="BF2775" s="4">
        <f t="shared" si="433"/>
        <v>0.91059999999999997</v>
      </c>
      <c r="BG2775">
        <f t="shared" si="434"/>
        <v>0.61</v>
      </c>
      <c r="BH2775">
        <f t="shared" si="435"/>
        <v>0.92</v>
      </c>
      <c r="BI2775">
        <f t="shared" si="436"/>
        <v>1.1000000000000001</v>
      </c>
      <c r="BJ2775">
        <f t="shared" si="437"/>
        <v>0.83</v>
      </c>
      <c r="BK2775">
        <f t="shared" si="438"/>
        <v>0.65</v>
      </c>
      <c r="BL2775">
        <f t="shared" si="439"/>
        <v>6597.3599999999888</v>
      </c>
    </row>
    <row r="2776" spans="1:64" x14ac:dyDescent="0.2">
      <c r="A2776" s="1">
        <v>2774</v>
      </c>
      <c r="B2776" s="7" t="s">
        <v>38</v>
      </c>
      <c r="C2776" s="3">
        <v>40017</v>
      </c>
      <c r="D2776" s="4" t="s">
        <v>8</v>
      </c>
      <c r="E2776" s="4" t="s">
        <v>165</v>
      </c>
      <c r="F2776" s="5" t="str">
        <f t="shared" si="430"/>
        <v>J</v>
      </c>
      <c r="G2776" s="6">
        <v>0.81319444444444444</v>
      </c>
      <c r="H2776" s="6">
        <v>0.87361111111111101</v>
      </c>
      <c r="I2776" s="85">
        <f t="shared" si="431"/>
        <v>86.999999999999858</v>
      </c>
      <c r="J2776" s="86">
        <f>I2776*Segmentos!$D$7*(AH2776%)*IF(ISNUMBER(AI2776),AI2776%,0)</f>
        <v>810700.79999999865</v>
      </c>
      <c r="K2776" s="86">
        <f>I2776*Segmentos!$D$7*(AL2776%)*IF(ISNUMBER(AM2776),AM2776%,0)</f>
        <v>1244552.399999998</v>
      </c>
      <c r="L2776" s="4"/>
      <c r="M2776" s="2">
        <v>2.98</v>
      </c>
      <c r="N2776" s="2">
        <v>13</v>
      </c>
      <c r="O2776" s="2">
        <v>23</v>
      </c>
      <c r="P2776" s="2">
        <v>82.157300000000006</v>
      </c>
      <c r="Q2776" s="2">
        <v>2.5099999999999998</v>
      </c>
      <c r="R2776" s="2">
        <v>9.9</v>
      </c>
      <c r="S2776" s="2">
        <v>25.2</v>
      </c>
      <c r="T2776" s="2">
        <v>11.515599999999999</v>
      </c>
      <c r="U2776" s="2">
        <v>2.2599999999999998</v>
      </c>
      <c r="V2776" s="2">
        <v>10.3</v>
      </c>
      <c r="W2776" s="2">
        <v>22</v>
      </c>
      <c r="X2776" s="2">
        <v>13.0663</v>
      </c>
      <c r="Y2776" s="2">
        <v>3.19</v>
      </c>
      <c r="Z2776" s="2">
        <v>14.6</v>
      </c>
      <c r="AA2776" s="2">
        <v>21.8</v>
      </c>
      <c r="AB2776" s="2">
        <v>25.910900000000002</v>
      </c>
      <c r="AC2776" s="2">
        <v>3.5</v>
      </c>
      <c r="AD2776" s="2">
        <v>14.7</v>
      </c>
      <c r="AE2776" s="2">
        <v>23.8</v>
      </c>
      <c r="AF2776" s="2">
        <v>31.664400000000001</v>
      </c>
      <c r="AG2776" s="20">
        <v>2.34</v>
      </c>
      <c r="AH2776" s="20">
        <v>12.8</v>
      </c>
      <c r="AI2776" s="20">
        <v>18.2</v>
      </c>
      <c r="AJ2776" s="20">
        <v>30.540199999999999</v>
      </c>
      <c r="AK2776" s="18">
        <v>3.57</v>
      </c>
      <c r="AL2776" s="18">
        <v>13.1</v>
      </c>
      <c r="AM2776" s="18">
        <v>27.3</v>
      </c>
      <c r="AN2776" s="18">
        <v>51.617100000000001</v>
      </c>
      <c r="AO2776" s="2">
        <v>0.31</v>
      </c>
      <c r="AP2776" s="2">
        <v>5.2</v>
      </c>
      <c r="AQ2776" s="2">
        <v>5.9</v>
      </c>
      <c r="AR2776" s="2">
        <v>0.9214</v>
      </c>
      <c r="AS2776" s="2">
        <v>2.4</v>
      </c>
      <c r="AT2776" s="2">
        <v>10.7</v>
      </c>
      <c r="AU2776" s="2">
        <v>22.5</v>
      </c>
      <c r="AV2776" s="2">
        <v>14.565300000000001</v>
      </c>
      <c r="AW2776" s="2">
        <v>2.0099999999999998</v>
      </c>
      <c r="AX2776" s="2">
        <v>12</v>
      </c>
      <c r="AY2776" s="2">
        <v>16.8</v>
      </c>
      <c r="AZ2776" s="2">
        <v>15.9572</v>
      </c>
      <c r="BA2776" s="2">
        <v>4.8099999999999996</v>
      </c>
      <c r="BB2776" s="2">
        <v>17.2</v>
      </c>
      <c r="BC2776" s="2">
        <v>27.9</v>
      </c>
      <c r="BD2776" s="2">
        <v>50.7134</v>
      </c>
      <c r="BE2776" s="4" t="str">
        <f t="shared" si="432"/>
        <v>ABURRIDO</v>
      </c>
      <c r="BF2776" s="4">
        <f t="shared" si="433"/>
        <v>3.0495999999999999</v>
      </c>
      <c r="BG2776">
        <f t="shared" si="434"/>
        <v>0.31</v>
      </c>
      <c r="BH2776">
        <f t="shared" si="435"/>
        <v>2.4</v>
      </c>
      <c r="BI2776">
        <f t="shared" si="436"/>
        <v>4.8099999999999996</v>
      </c>
      <c r="BJ2776">
        <f t="shared" si="437"/>
        <v>3.57</v>
      </c>
      <c r="BK2776">
        <f t="shared" si="438"/>
        <v>2.34</v>
      </c>
      <c r="BL2776">
        <f t="shared" si="439"/>
        <v>26012.999999999956</v>
      </c>
    </row>
    <row r="2777" spans="1:64" x14ac:dyDescent="0.2">
      <c r="A2777" s="1">
        <v>2775</v>
      </c>
      <c r="B2777" s="7" t="s">
        <v>14</v>
      </c>
      <c r="C2777" s="3">
        <v>40017</v>
      </c>
      <c r="D2777" s="4" t="s">
        <v>626</v>
      </c>
      <c r="E2777" s="4" t="s">
        <v>163</v>
      </c>
      <c r="F2777" s="5" t="str">
        <f t="shared" si="430"/>
        <v>J</v>
      </c>
      <c r="G2777" s="6">
        <v>0.85138888888888886</v>
      </c>
      <c r="H2777" s="6">
        <v>0.875</v>
      </c>
      <c r="I2777" s="85">
        <f t="shared" si="431"/>
        <v>34.000000000000043</v>
      </c>
      <c r="J2777" s="86">
        <f>I2777*Segmentos!$D$7*(AH2777%)*IF(ISNUMBER(AI2777),AI2777%,0)</f>
        <v>852747.200000001</v>
      </c>
      <c r="K2777" s="86">
        <f>I2777*Segmentos!$D$7*(AL2777%)*IF(ISNUMBER(AM2777),AM2777%,0)</f>
        <v>1086422.4000000013</v>
      </c>
      <c r="L2777" s="4"/>
      <c r="M2777" s="2">
        <v>7.19</v>
      </c>
      <c r="N2777" s="2">
        <v>11.7</v>
      </c>
      <c r="O2777" s="2">
        <v>61.3</v>
      </c>
      <c r="P2777" s="2">
        <v>88.252700000000004</v>
      </c>
      <c r="Q2777" s="2">
        <v>3.09</v>
      </c>
      <c r="R2777" s="2">
        <v>5.4</v>
      </c>
      <c r="S2777" s="2">
        <v>56.9</v>
      </c>
      <c r="T2777" s="2">
        <v>6.3234000000000004</v>
      </c>
      <c r="U2777" s="2">
        <v>7.77</v>
      </c>
      <c r="V2777" s="2">
        <v>11.4</v>
      </c>
      <c r="W2777" s="2">
        <v>68.099999999999994</v>
      </c>
      <c r="X2777" s="2">
        <v>19.9925</v>
      </c>
      <c r="Y2777" s="2">
        <v>6.77</v>
      </c>
      <c r="Z2777" s="2">
        <v>11.9</v>
      </c>
      <c r="AA2777" s="2">
        <v>56.8</v>
      </c>
      <c r="AB2777" s="2">
        <v>24.5486</v>
      </c>
      <c r="AC2777" s="2">
        <v>9.2799999999999994</v>
      </c>
      <c r="AD2777" s="2">
        <v>15</v>
      </c>
      <c r="AE2777" s="2">
        <v>62.1</v>
      </c>
      <c r="AF2777" s="2">
        <v>37.388199999999998</v>
      </c>
      <c r="AG2777" s="20">
        <v>6.29</v>
      </c>
      <c r="AH2777" s="20">
        <v>10.7</v>
      </c>
      <c r="AI2777" s="20">
        <v>58.6</v>
      </c>
      <c r="AJ2777" s="20">
        <v>36.633899999999997</v>
      </c>
      <c r="AK2777" s="18">
        <v>8</v>
      </c>
      <c r="AL2777" s="18">
        <v>12.6</v>
      </c>
      <c r="AM2777" s="18">
        <v>63.4</v>
      </c>
      <c r="AN2777" s="18">
        <v>51.6188</v>
      </c>
      <c r="AO2777" s="2">
        <v>4.16</v>
      </c>
      <c r="AP2777" s="2">
        <v>8.4</v>
      </c>
      <c r="AQ2777" s="2">
        <v>49.4</v>
      </c>
      <c r="AR2777" s="2">
        <v>5.5754999999999999</v>
      </c>
      <c r="AS2777" s="2">
        <v>5.0599999999999996</v>
      </c>
      <c r="AT2777" s="2">
        <v>8.6999999999999993</v>
      </c>
      <c r="AU2777" s="2">
        <v>58.1</v>
      </c>
      <c r="AV2777" s="2">
        <v>13.6912</v>
      </c>
      <c r="AW2777" s="2">
        <v>7.78</v>
      </c>
      <c r="AX2777" s="2">
        <v>11.8</v>
      </c>
      <c r="AY2777" s="2">
        <v>65.7</v>
      </c>
      <c r="AZ2777" s="2">
        <v>27.4434</v>
      </c>
      <c r="BA2777" s="2">
        <v>8.84</v>
      </c>
      <c r="BB2777" s="2">
        <v>14.3</v>
      </c>
      <c r="BC2777" s="2">
        <v>61.7</v>
      </c>
      <c r="BD2777" s="2">
        <v>41.5426</v>
      </c>
      <c r="BE2777" s="4" t="str">
        <f t="shared" si="432"/>
        <v>NO APLICA</v>
      </c>
      <c r="BF2777" s="4">
        <f t="shared" si="433"/>
        <v>6.555200000000001</v>
      </c>
      <c r="BG2777">
        <f t="shared" si="434"/>
        <v>4.16</v>
      </c>
      <c r="BH2777">
        <f t="shared" si="435"/>
        <v>5.0599999999999996</v>
      </c>
      <c r="BI2777">
        <f t="shared" si="436"/>
        <v>8.84</v>
      </c>
      <c r="BJ2777">
        <f t="shared" si="437"/>
        <v>8</v>
      </c>
      <c r="BK2777">
        <f t="shared" si="438"/>
        <v>6.29</v>
      </c>
      <c r="BL2777">
        <f t="shared" si="439"/>
        <v>24385.140000000029</v>
      </c>
    </row>
    <row r="2778" spans="1:64" x14ac:dyDescent="0.2">
      <c r="A2778" s="1">
        <v>2776</v>
      </c>
      <c r="B2778" s="7" t="s">
        <v>10</v>
      </c>
      <c r="C2778" s="3">
        <v>40017</v>
      </c>
      <c r="D2778" s="4" t="s">
        <v>8</v>
      </c>
      <c r="E2778" s="4" t="s">
        <v>164</v>
      </c>
      <c r="F2778" s="5" t="str">
        <f t="shared" si="430"/>
        <v>J</v>
      </c>
      <c r="G2778" s="6">
        <v>0.87361111111111101</v>
      </c>
      <c r="H2778" s="6">
        <v>0.92152777777777783</v>
      </c>
      <c r="I2778" s="85">
        <f t="shared" si="431"/>
        <v>69.000000000000227</v>
      </c>
      <c r="J2778" s="86">
        <f>I2778*Segmentos!$D$7*(AH2778%)*IF(ISNUMBER(AI2778),AI2778%,0)</f>
        <v>1123761.6000000034</v>
      </c>
      <c r="K2778" s="86">
        <f>I2778*Segmentos!$D$7*(AL2778%)*IF(ISNUMBER(AM2778),AM2778%,0)</f>
        <v>1235707.2000000039</v>
      </c>
      <c r="L2778" s="4"/>
      <c r="M2778" s="2">
        <v>4.28</v>
      </c>
      <c r="N2778" s="2">
        <v>17.8</v>
      </c>
      <c r="O2778" s="2">
        <v>24</v>
      </c>
      <c r="P2778" s="2">
        <v>92.5548</v>
      </c>
      <c r="Q2778" s="2">
        <v>2.64</v>
      </c>
      <c r="R2778" s="2">
        <v>9</v>
      </c>
      <c r="S2778" s="2">
        <v>29.4</v>
      </c>
      <c r="T2778" s="2">
        <v>9.5205000000000002</v>
      </c>
      <c r="U2778" s="2">
        <v>2.67</v>
      </c>
      <c r="V2778" s="2">
        <v>15</v>
      </c>
      <c r="W2778" s="2">
        <v>17.7</v>
      </c>
      <c r="X2778" s="2">
        <v>12.092700000000001</v>
      </c>
      <c r="Y2778" s="2">
        <v>4.2300000000000004</v>
      </c>
      <c r="Z2778" s="2">
        <v>19</v>
      </c>
      <c r="AA2778" s="2">
        <v>22.2</v>
      </c>
      <c r="AB2778" s="2">
        <v>26.998799999999999</v>
      </c>
      <c r="AC2778" s="2">
        <v>6.19</v>
      </c>
      <c r="AD2778" s="2">
        <v>23</v>
      </c>
      <c r="AE2778" s="2">
        <v>27</v>
      </c>
      <c r="AF2778" s="2">
        <v>43.942700000000002</v>
      </c>
      <c r="AG2778" s="20">
        <v>4.0599999999999996</v>
      </c>
      <c r="AH2778" s="20">
        <v>17.399999999999999</v>
      </c>
      <c r="AI2778" s="20">
        <v>23.4</v>
      </c>
      <c r="AJ2778" s="20">
        <v>41.633099999999999</v>
      </c>
      <c r="AK2778" s="18">
        <v>4.4800000000000004</v>
      </c>
      <c r="AL2778" s="18">
        <v>18.2</v>
      </c>
      <c r="AM2778" s="18">
        <v>24.6</v>
      </c>
      <c r="AN2778" s="18">
        <v>50.921700000000001</v>
      </c>
      <c r="AO2778" s="2">
        <v>2.06</v>
      </c>
      <c r="AP2778" s="2">
        <v>13.2</v>
      </c>
      <c r="AQ2778" s="2">
        <v>15.5</v>
      </c>
      <c r="AR2778" s="2">
        <v>4.8653000000000004</v>
      </c>
      <c r="AS2778" s="2">
        <v>2.75</v>
      </c>
      <c r="AT2778" s="2">
        <v>16</v>
      </c>
      <c r="AU2778" s="2">
        <v>17.2</v>
      </c>
      <c r="AV2778" s="2">
        <v>13.0909</v>
      </c>
      <c r="AW2778" s="2">
        <v>4.05</v>
      </c>
      <c r="AX2778" s="2">
        <v>18.8</v>
      </c>
      <c r="AY2778" s="2">
        <v>21.5</v>
      </c>
      <c r="AZ2778" s="2">
        <v>25.174499999999998</v>
      </c>
      <c r="BA2778" s="2">
        <v>5.97</v>
      </c>
      <c r="BB2778" s="2">
        <v>19.399999999999999</v>
      </c>
      <c r="BC2778" s="2">
        <v>30.8</v>
      </c>
      <c r="BD2778" s="2">
        <v>49.424100000000003</v>
      </c>
      <c r="BE2778" s="4" t="str">
        <f t="shared" si="432"/>
        <v>NO APLICA</v>
      </c>
      <c r="BF2778" s="4">
        <f t="shared" si="433"/>
        <v>3.9593999999999996</v>
      </c>
      <c r="BG2778">
        <f t="shared" si="434"/>
        <v>2.06</v>
      </c>
      <c r="BH2778">
        <f t="shared" si="435"/>
        <v>2.75</v>
      </c>
      <c r="BI2778">
        <f t="shared" si="436"/>
        <v>5.97</v>
      </c>
      <c r="BJ2778">
        <f t="shared" si="437"/>
        <v>4.4800000000000004</v>
      </c>
      <c r="BK2778">
        <f t="shared" si="438"/>
        <v>4.0599999999999996</v>
      </c>
      <c r="BL2778">
        <f t="shared" si="439"/>
        <v>29476.800000000097</v>
      </c>
    </row>
    <row r="2779" spans="1:64" x14ac:dyDescent="0.2">
      <c r="A2779" s="1">
        <v>2777</v>
      </c>
      <c r="B2779" s="7" t="s">
        <v>89</v>
      </c>
      <c r="C2779" s="3">
        <v>40017</v>
      </c>
      <c r="D2779" s="4" t="s">
        <v>628</v>
      </c>
      <c r="E2779" s="4" t="s">
        <v>169</v>
      </c>
      <c r="F2779" s="5" t="str">
        <f t="shared" si="430"/>
        <v>J</v>
      </c>
      <c r="G2779" s="6">
        <v>0.84097222222222223</v>
      </c>
      <c r="H2779" s="6">
        <v>0.87638888888888899</v>
      </c>
      <c r="I2779" s="85">
        <f t="shared" si="431"/>
        <v>51.000000000000142</v>
      </c>
      <c r="J2779" s="86">
        <f>I2779*Segmentos!$D$7*(AH2779%)*IF(ISNUMBER(AI2779),AI2779%,0)</f>
        <v>367179.60000000097</v>
      </c>
      <c r="K2779" s="86">
        <f>I2779*Segmentos!$D$7*(AL2779%)*IF(ISNUMBER(AM2779),AM2779%,0)</f>
        <v>240148.80000000072</v>
      </c>
      <c r="L2779" s="4"/>
      <c r="M2779" s="2">
        <v>1.47</v>
      </c>
      <c r="N2779" s="2">
        <v>3.4</v>
      </c>
      <c r="O2779" s="2">
        <v>43.8</v>
      </c>
      <c r="P2779" s="2">
        <v>84.102800000000002</v>
      </c>
      <c r="Q2779" s="2">
        <v>0.64</v>
      </c>
      <c r="R2779" s="2">
        <v>1.1000000000000001</v>
      </c>
      <c r="S2779" s="2">
        <v>57.6</v>
      </c>
      <c r="T2779" s="2">
        <v>6.0815000000000001</v>
      </c>
      <c r="U2779" s="2">
        <v>0.5</v>
      </c>
      <c r="V2779" s="2">
        <v>1.9</v>
      </c>
      <c r="W2779" s="2">
        <v>26.5</v>
      </c>
      <c r="X2779" s="2">
        <v>5.9622999999999999</v>
      </c>
      <c r="Y2779" s="2">
        <v>2.2999999999999998</v>
      </c>
      <c r="Z2779" s="2">
        <v>4.0999999999999996</v>
      </c>
      <c r="AA2779" s="2">
        <v>56.7</v>
      </c>
      <c r="AB2779" s="2">
        <v>38.742199999999997</v>
      </c>
      <c r="AC2779" s="2">
        <v>1.78</v>
      </c>
      <c r="AD2779" s="2">
        <v>4.8</v>
      </c>
      <c r="AE2779" s="2">
        <v>36.700000000000003</v>
      </c>
      <c r="AF2779" s="2">
        <v>33.316800000000001</v>
      </c>
      <c r="AG2779" s="20">
        <v>1.82</v>
      </c>
      <c r="AH2779" s="20">
        <v>4.0999999999999996</v>
      </c>
      <c r="AI2779" s="20">
        <v>43.9</v>
      </c>
      <c r="AJ2779" s="20">
        <v>49.202300000000001</v>
      </c>
      <c r="AK2779" s="18">
        <v>1.1599999999999999</v>
      </c>
      <c r="AL2779" s="18">
        <v>2.7</v>
      </c>
      <c r="AM2779" s="18">
        <v>43.6</v>
      </c>
      <c r="AN2779" s="18">
        <v>34.900399999999998</v>
      </c>
      <c r="AO2779" s="2">
        <v>0.69</v>
      </c>
      <c r="AP2779" s="2">
        <v>1.4</v>
      </c>
      <c r="AQ2779" s="2">
        <v>48.8</v>
      </c>
      <c r="AR2779" s="2">
        <v>4.2770999999999999</v>
      </c>
      <c r="AS2779" s="2">
        <v>0.7</v>
      </c>
      <c r="AT2779" s="2">
        <v>2.7</v>
      </c>
      <c r="AU2779" s="2">
        <v>25.9</v>
      </c>
      <c r="AV2779" s="2">
        <v>8.8039000000000005</v>
      </c>
      <c r="AW2779" s="2">
        <v>1.1399999999999999</v>
      </c>
      <c r="AX2779" s="2">
        <v>3.4</v>
      </c>
      <c r="AY2779" s="2">
        <v>33.299999999999997</v>
      </c>
      <c r="AZ2779" s="2">
        <v>18.730699999999999</v>
      </c>
      <c r="BA2779" s="2">
        <v>2.39</v>
      </c>
      <c r="BB2779" s="2">
        <v>4.3</v>
      </c>
      <c r="BC2779" s="2">
        <v>56.2</v>
      </c>
      <c r="BD2779" s="2">
        <v>52.290999999999997</v>
      </c>
      <c r="BE2779" s="4" t="str">
        <f t="shared" si="432"/>
        <v>NO APLICA</v>
      </c>
      <c r="BF2779" s="4">
        <f t="shared" si="433"/>
        <v>1.3508</v>
      </c>
      <c r="BG2779">
        <f t="shared" si="434"/>
        <v>0.69</v>
      </c>
      <c r="BH2779">
        <f t="shared" si="435"/>
        <v>0.7</v>
      </c>
      <c r="BI2779">
        <f t="shared" si="436"/>
        <v>2.39</v>
      </c>
      <c r="BJ2779">
        <f t="shared" si="437"/>
        <v>1.1599999999999999</v>
      </c>
      <c r="BK2779">
        <f t="shared" si="438"/>
        <v>1.82</v>
      </c>
      <c r="BL2779">
        <f t="shared" si="439"/>
        <v>7594.920000000021</v>
      </c>
    </row>
    <row r="2780" spans="1:64" x14ac:dyDescent="0.2">
      <c r="A2780" s="1">
        <v>2778</v>
      </c>
      <c r="B2780" s="7" t="s">
        <v>126</v>
      </c>
      <c r="C2780" s="3">
        <v>40017</v>
      </c>
      <c r="D2780" s="4" t="s">
        <v>628</v>
      </c>
      <c r="E2780" s="4" t="s">
        <v>163</v>
      </c>
      <c r="F2780" s="5" t="str">
        <f t="shared" si="430"/>
        <v>J</v>
      </c>
      <c r="G2780" s="6">
        <v>0.87638888888888899</v>
      </c>
      <c r="H2780" s="6">
        <v>0.91111111111111109</v>
      </c>
      <c r="I2780" s="85">
        <f t="shared" si="431"/>
        <v>49.999999999999822</v>
      </c>
      <c r="J2780" s="86">
        <f>I2780*Segmentos!$D$7*(AH2780%)*IF(ISNUMBER(AI2780),AI2780%,0)</f>
        <v>80599.999999999724</v>
      </c>
      <c r="K2780" s="86">
        <f>I2780*Segmentos!$D$7*(AL2780%)*IF(ISNUMBER(AM2780),AM2780%,0)</f>
        <v>286279.99999999907</v>
      </c>
      <c r="L2780" s="4"/>
      <c r="M2780" s="2">
        <v>0.95</v>
      </c>
      <c r="N2780" s="2">
        <v>2.4</v>
      </c>
      <c r="O2780" s="2">
        <v>39.299999999999997</v>
      </c>
      <c r="P2780" s="2">
        <v>97.906400000000005</v>
      </c>
      <c r="Q2780" s="2">
        <v>0.18</v>
      </c>
      <c r="R2780" s="2">
        <v>0.5</v>
      </c>
      <c r="S2780" s="2">
        <v>36</v>
      </c>
      <c r="T2780" s="2">
        <v>3.0577999999999999</v>
      </c>
      <c r="U2780" s="2">
        <v>0.11</v>
      </c>
      <c r="V2780" s="2">
        <v>0.8</v>
      </c>
      <c r="W2780" s="2">
        <v>14.2</v>
      </c>
      <c r="X2780" s="2">
        <v>2.4678</v>
      </c>
      <c r="Y2780" s="2">
        <v>0.85</v>
      </c>
      <c r="Z2780" s="2">
        <v>1.6</v>
      </c>
      <c r="AA2780" s="2">
        <v>51.4</v>
      </c>
      <c r="AB2780" s="2">
        <v>25.7072</v>
      </c>
      <c r="AC2780" s="2">
        <v>1.97</v>
      </c>
      <c r="AD2780" s="2">
        <v>5.0999999999999996</v>
      </c>
      <c r="AE2780" s="2">
        <v>38.4</v>
      </c>
      <c r="AF2780" s="2">
        <v>66.673599999999993</v>
      </c>
      <c r="AG2780" s="20">
        <v>0.41</v>
      </c>
      <c r="AH2780" s="20">
        <v>1.3</v>
      </c>
      <c r="AI2780" s="20">
        <v>31</v>
      </c>
      <c r="AJ2780" s="20">
        <v>19.905799999999999</v>
      </c>
      <c r="AK2780" s="18">
        <v>1.44</v>
      </c>
      <c r="AL2780" s="18">
        <v>3.4</v>
      </c>
      <c r="AM2780" s="18">
        <v>42.1</v>
      </c>
      <c r="AN2780" s="18">
        <v>78.000600000000006</v>
      </c>
      <c r="AO2780" s="2">
        <v>0.59</v>
      </c>
      <c r="AP2780" s="2">
        <v>1.7</v>
      </c>
      <c r="AQ2780" s="2">
        <v>34.4</v>
      </c>
      <c r="AR2780" s="2">
        <v>6.5853999999999999</v>
      </c>
      <c r="AS2780" s="2">
        <v>1.03</v>
      </c>
      <c r="AT2780" s="2">
        <v>2.1</v>
      </c>
      <c r="AU2780" s="2">
        <v>49.5</v>
      </c>
      <c r="AV2780" s="2">
        <v>23.274999999999999</v>
      </c>
      <c r="AW2780" s="2">
        <v>0.77</v>
      </c>
      <c r="AX2780" s="2">
        <v>2.2999999999999998</v>
      </c>
      <c r="AY2780" s="2">
        <v>33</v>
      </c>
      <c r="AZ2780" s="2">
        <v>22.747499999999999</v>
      </c>
      <c r="BA2780" s="2">
        <v>1.1499999999999999</v>
      </c>
      <c r="BB2780" s="2">
        <v>2.9</v>
      </c>
      <c r="BC2780" s="2">
        <v>39.700000000000003</v>
      </c>
      <c r="BD2780" s="2">
        <v>45.298400000000001</v>
      </c>
      <c r="BE2780" s="4" t="str">
        <f t="shared" si="432"/>
        <v>NO APLICA</v>
      </c>
      <c r="BF2780" s="4">
        <f t="shared" si="433"/>
        <v>1.0215999999999998</v>
      </c>
      <c r="BG2780">
        <f t="shared" si="434"/>
        <v>0.59</v>
      </c>
      <c r="BH2780">
        <f t="shared" si="435"/>
        <v>1.03</v>
      </c>
      <c r="BI2780">
        <f t="shared" si="436"/>
        <v>1.1499999999999999</v>
      </c>
      <c r="BJ2780">
        <f t="shared" si="437"/>
        <v>1.44</v>
      </c>
      <c r="BK2780">
        <f t="shared" si="438"/>
        <v>0.41</v>
      </c>
      <c r="BL2780">
        <f t="shared" si="439"/>
        <v>4715.9999999999827</v>
      </c>
    </row>
    <row r="2781" spans="1:64" x14ac:dyDescent="0.2">
      <c r="A2781" s="1">
        <v>2779</v>
      </c>
      <c r="B2781" s="7" t="s">
        <v>23</v>
      </c>
      <c r="C2781" s="3">
        <v>40017</v>
      </c>
      <c r="D2781" s="4" t="s">
        <v>629</v>
      </c>
      <c r="E2781" s="4" t="s">
        <v>170</v>
      </c>
      <c r="F2781" s="5" t="str">
        <f t="shared" si="430"/>
        <v>J</v>
      </c>
      <c r="G2781" s="6">
        <v>0.87361111111111101</v>
      </c>
      <c r="H2781" s="6">
        <v>0.9</v>
      </c>
      <c r="I2781" s="85">
        <f t="shared" si="431"/>
        <v>38.000000000000185</v>
      </c>
      <c r="J2781" s="86">
        <f>I2781*Segmentos!$D$7*(AH2781%)*IF(ISNUMBER(AI2781),AI2781%,0)</f>
        <v>36358.400000000183</v>
      </c>
      <c r="K2781" s="86">
        <f>I2781*Segmentos!$D$7*(AL2781%)*IF(ISNUMBER(AM2781),AM2781%,0)</f>
        <v>86944.000000000437</v>
      </c>
      <c r="L2781" s="4"/>
      <c r="M2781" s="2">
        <v>0.41</v>
      </c>
      <c r="N2781" s="2">
        <v>1.7</v>
      </c>
      <c r="O2781" s="2">
        <v>24.7</v>
      </c>
      <c r="P2781" s="2">
        <v>35.587800000000001</v>
      </c>
      <c r="Q2781" s="2">
        <v>0.49</v>
      </c>
      <c r="R2781" s="2">
        <v>1.5</v>
      </c>
      <c r="S2781" s="2">
        <v>31.6</v>
      </c>
      <c r="T2781" s="2">
        <v>7.0229999999999997</v>
      </c>
      <c r="U2781" s="2">
        <v>0.37</v>
      </c>
      <c r="V2781" s="2">
        <v>1.2</v>
      </c>
      <c r="W2781" s="2">
        <v>30.6</v>
      </c>
      <c r="X2781" s="2">
        <v>6.6242999999999999</v>
      </c>
      <c r="Y2781" s="2">
        <v>0.7</v>
      </c>
      <c r="Z2781" s="2">
        <v>1.4</v>
      </c>
      <c r="AA2781" s="2">
        <v>49.3</v>
      </c>
      <c r="AB2781" s="2">
        <v>17.9834</v>
      </c>
      <c r="AC2781" s="2">
        <v>0.14000000000000001</v>
      </c>
      <c r="AD2781" s="2">
        <v>2.2000000000000002</v>
      </c>
      <c r="AE2781" s="2">
        <v>6.2</v>
      </c>
      <c r="AF2781" s="2">
        <v>3.9571000000000001</v>
      </c>
      <c r="AG2781" s="20">
        <v>0.24</v>
      </c>
      <c r="AH2781" s="20">
        <v>1.3</v>
      </c>
      <c r="AI2781" s="20">
        <v>18.399999999999999</v>
      </c>
      <c r="AJ2781" s="20">
        <v>10.015700000000001</v>
      </c>
      <c r="AK2781" s="18">
        <v>0.56000000000000005</v>
      </c>
      <c r="AL2781" s="18">
        <v>2</v>
      </c>
      <c r="AM2781" s="18">
        <v>28.6</v>
      </c>
      <c r="AN2781" s="18">
        <v>25.572099999999999</v>
      </c>
      <c r="AO2781" s="2">
        <v>0.21</v>
      </c>
      <c r="AP2781" s="2">
        <v>1.7</v>
      </c>
      <c r="AQ2781" s="2">
        <v>12.6</v>
      </c>
      <c r="AR2781" s="2">
        <v>1.9795</v>
      </c>
      <c r="AS2781" s="2">
        <v>0.06</v>
      </c>
      <c r="AT2781" s="2">
        <v>0.6</v>
      </c>
      <c r="AU2781" s="2">
        <v>10.8</v>
      </c>
      <c r="AV2781" s="2">
        <v>1.2099</v>
      </c>
      <c r="AW2781" s="2">
        <v>0.12</v>
      </c>
      <c r="AX2781" s="2">
        <v>1.1000000000000001</v>
      </c>
      <c r="AY2781" s="2">
        <v>10.7</v>
      </c>
      <c r="AZ2781" s="2">
        <v>2.9232</v>
      </c>
      <c r="BA2781" s="2">
        <v>0.89</v>
      </c>
      <c r="BB2781" s="2">
        <v>2.7</v>
      </c>
      <c r="BC2781" s="2">
        <v>32.9</v>
      </c>
      <c r="BD2781" s="2">
        <v>29.475200000000001</v>
      </c>
      <c r="BE2781" s="4" t="str">
        <f t="shared" si="432"/>
        <v>NO APLICA</v>
      </c>
      <c r="BF2781" s="4">
        <f t="shared" si="433"/>
        <v>0.39840000000000003</v>
      </c>
      <c r="BG2781">
        <f t="shared" si="434"/>
        <v>0.21</v>
      </c>
      <c r="BH2781">
        <f t="shared" si="435"/>
        <v>0.06</v>
      </c>
      <c r="BI2781">
        <f t="shared" si="436"/>
        <v>0.89</v>
      </c>
      <c r="BJ2781">
        <f t="shared" si="437"/>
        <v>0.56000000000000005</v>
      </c>
      <c r="BK2781">
        <f t="shared" si="438"/>
        <v>0.24</v>
      </c>
      <c r="BL2781">
        <f t="shared" si="439"/>
        <v>1595.6200000000076</v>
      </c>
    </row>
    <row r="2782" spans="1:64" x14ac:dyDescent="0.2">
      <c r="A2782" s="1">
        <v>2780</v>
      </c>
      <c r="B2782" s="7" t="s">
        <v>25</v>
      </c>
      <c r="C2782" s="3">
        <v>40017</v>
      </c>
      <c r="D2782" s="4" t="s">
        <v>629</v>
      </c>
      <c r="E2782" s="4" t="s">
        <v>171</v>
      </c>
      <c r="F2782" s="5" t="str">
        <f t="shared" si="430"/>
        <v>J</v>
      </c>
      <c r="G2782" s="6">
        <v>0.88611111111111107</v>
      </c>
      <c r="H2782" s="6">
        <v>0.88749999999999996</v>
      </c>
      <c r="I2782" s="85">
        <f t="shared" si="431"/>
        <v>1.9999999999999929</v>
      </c>
      <c r="J2782" s="86">
        <f>I2782*Segmentos!$D$7*(AH2782%)*IF(ISNUMBER(AI2782),AI2782%,0)</f>
        <v>3199.9999999999891</v>
      </c>
      <c r="K2782" s="86">
        <f>I2782*Segmentos!$D$7*(AL2782%)*IF(ISNUMBER(AM2782),AM2782%,0)</f>
        <v>7199.9999999999754</v>
      </c>
      <c r="L2782" s="4"/>
      <c r="M2782" s="2">
        <v>0.62</v>
      </c>
      <c r="N2782" s="2">
        <v>0.6</v>
      </c>
      <c r="O2782" s="2">
        <v>100</v>
      </c>
      <c r="P2782" s="2">
        <v>60.802399999999999</v>
      </c>
      <c r="Q2782" s="2">
        <v>0.47</v>
      </c>
      <c r="R2782" s="2">
        <v>0.5</v>
      </c>
      <c r="S2782" s="2">
        <v>100</v>
      </c>
      <c r="T2782" s="2">
        <v>7.7098000000000004</v>
      </c>
      <c r="U2782" s="2">
        <v>0.17</v>
      </c>
      <c r="V2782" s="2">
        <v>0.2</v>
      </c>
      <c r="W2782" s="2">
        <v>100</v>
      </c>
      <c r="X2782" s="2">
        <v>3.4973999999999998</v>
      </c>
      <c r="Y2782" s="2">
        <v>0.28999999999999998</v>
      </c>
      <c r="Z2782" s="2">
        <v>0.3</v>
      </c>
      <c r="AA2782" s="2">
        <v>100</v>
      </c>
      <c r="AB2782" s="2">
        <v>8.4367000000000001</v>
      </c>
      <c r="AC2782" s="2">
        <v>1.29</v>
      </c>
      <c r="AD2782" s="2">
        <v>1.3</v>
      </c>
      <c r="AE2782" s="2">
        <v>100</v>
      </c>
      <c r="AF2782" s="2">
        <v>41.1586</v>
      </c>
      <c r="AG2782" s="20">
        <v>0.37</v>
      </c>
      <c r="AH2782" s="20">
        <v>0.4</v>
      </c>
      <c r="AI2782" s="20">
        <v>100</v>
      </c>
      <c r="AJ2782" s="20">
        <v>17.103400000000001</v>
      </c>
      <c r="AK2782" s="18">
        <v>0.85</v>
      </c>
      <c r="AL2782" s="18">
        <v>0.9</v>
      </c>
      <c r="AM2782" s="18">
        <v>100</v>
      </c>
      <c r="AN2782" s="18">
        <v>43.699100000000001</v>
      </c>
      <c r="AO2782" s="2">
        <v>0.45</v>
      </c>
      <c r="AP2782" s="2">
        <v>0.4</v>
      </c>
      <c r="AQ2782" s="2">
        <v>100</v>
      </c>
      <c r="AR2782" s="2">
        <v>4.7790999999999997</v>
      </c>
      <c r="AS2782" s="2">
        <v>0.57999999999999996</v>
      </c>
      <c r="AT2782" s="2">
        <v>0.6</v>
      </c>
      <c r="AU2782" s="2">
        <v>100</v>
      </c>
      <c r="AV2782" s="2">
        <v>12.4452</v>
      </c>
      <c r="AW2782" s="2">
        <v>0.47</v>
      </c>
      <c r="AX2782" s="2">
        <v>0.5</v>
      </c>
      <c r="AY2782" s="2">
        <v>100</v>
      </c>
      <c r="AZ2782" s="2">
        <v>13.0871</v>
      </c>
      <c r="BA2782" s="2">
        <v>0.82</v>
      </c>
      <c r="BB2782" s="2">
        <v>0.8</v>
      </c>
      <c r="BC2782" s="2">
        <v>100</v>
      </c>
      <c r="BD2782" s="2">
        <v>30.491</v>
      </c>
      <c r="BE2782" s="4" t="str">
        <f t="shared" si="432"/>
        <v>NO APLICA</v>
      </c>
      <c r="BF2782" s="4">
        <f t="shared" si="433"/>
        <v>0.65460000000000007</v>
      </c>
      <c r="BG2782">
        <f t="shared" si="434"/>
        <v>0.45</v>
      </c>
      <c r="BH2782">
        <f t="shared" si="435"/>
        <v>0.57999999999999996</v>
      </c>
      <c r="BI2782">
        <f t="shared" si="436"/>
        <v>0.82</v>
      </c>
      <c r="BJ2782">
        <f t="shared" si="437"/>
        <v>0.85</v>
      </c>
      <c r="BK2782">
        <f t="shared" si="438"/>
        <v>0.37</v>
      </c>
      <c r="BL2782">
        <f t="shared" si="439"/>
        <v>119.99999999999957</v>
      </c>
    </row>
    <row r="2783" spans="1:64" x14ac:dyDescent="0.2">
      <c r="A2783" s="1">
        <v>2781</v>
      </c>
      <c r="B2783" s="7" t="s">
        <v>32</v>
      </c>
      <c r="C2783" s="3">
        <v>40017</v>
      </c>
      <c r="D2783" s="4" t="s">
        <v>628</v>
      </c>
      <c r="E2783" s="4" t="s">
        <v>164</v>
      </c>
      <c r="F2783" s="5" t="str">
        <f t="shared" si="430"/>
        <v>J</v>
      </c>
      <c r="G2783" s="6">
        <v>0.9145833333333333</v>
      </c>
      <c r="H2783" s="6">
        <v>0.91666666666666663</v>
      </c>
      <c r="I2783" s="85">
        <f t="shared" si="431"/>
        <v>2.9999999999999893</v>
      </c>
      <c r="J2783" s="86">
        <f>I2783*Segmentos!$D$7*(AH2783%)*IF(ISNUMBER(AI2783),AI2783%,0)</f>
        <v>3599.9999999999877</v>
      </c>
      <c r="K2783" s="86">
        <f>I2783*Segmentos!$D$7*(AL2783%)*IF(ISNUMBER(AM2783),AM2783%,0)</f>
        <v>3869.9999999999868</v>
      </c>
      <c r="L2783" s="4"/>
      <c r="M2783" s="2">
        <v>0.28999999999999998</v>
      </c>
      <c r="N2783" s="2">
        <v>0.4</v>
      </c>
      <c r="O2783" s="2">
        <v>77.3</v>
      </c>
      <c r="P2783" s="2">
        <v>83.067899999999995</v>
      </c>
      <c r="Q2783" s="2">
        <v>0.49</v>
      </c>
      <c r="R2783" s="2">
        <v>0.5</v>
      </c>
      <c r="S2783" s="2">
        <v>100</v>
      </c>
      <c r="T2783" s="2">
        <v>23.761600000000001</v>
      </c>
      <c r="U2783" s="2">
        <v>0.25</v>
      </c>
      <c r="V2783" s="2">
        <v>0.2</v>
      </c>
      <c r="W2783" s="2">
        <v>100</v>
      </c>
      <c r="X2783" s="2">
        <v>14.8361</v>
      </c>
      <c r="Y2783" s="2">
        <v>0.27</v>
      </c>
      <c r="Z2783" s="2">
        <v>0.5</v>
      </c>
      <c r="AA2783" s="2">
        <v>58.7</v>
      </c>
      <c r="AB2783" s="2">
        <v>22.663900000000002</v>
      </c>
      <c r="AC2783" s="2">
        <v>0.23</v>
      </c>
      <c r="AD2783" s="2">
        <v>0.3</v>
      </c>
      <c r="AE2783" s="2">
        <v>72</v>
      </c>
      <c r="AF2783" s="2">
        <v>21.8063</v>
      </c>
      <c r="AG2783" s="20">
        <v>0.28000000000000003</v>
      </c>
      <c r="AH2783" s="20">
        <v>0.3</v>
      </c>
      <c r="AI2783" s="20">
        <v>100</v>
      </c>
      <c r="AJ2783" s="20">
        <v>38.597700000000003</v>
      </c>
      <c r="AK2783" s="18">
        <v>0.28999999999999998</v>
      </c>
      <c r="AL2783" s="18">
        <v>0.5</v>
      </c>
      <c r="AM2783" s="18">
        <v>64.5</v>
      </c>
      <c r="AN2783" s="18">
        <v>44.470199999999998</v>
      </c>
      <c r="AO2783" s="2">
        <v>0.47</v>
      </c>
      <c r="AP2783" s="2">
        <v>0.5</v>
      </c>
      <c r="AQ2783" s="2">
        <v>100</v>
      </c>
      <c r="AR2783" s="2">
        <v>14.6746</v>
      </c>
      <c r="AS2783" s="2">
        <v>0.7</v>
      </c>
      <c r="AT2783" s="2">
        <v>1.1000000000000001</v>
      </c>
      <c r="AU2783" s="2">
        <v>64.599999999999994</v>
      </c>
      <c r="AV2783" s="2">
        <v>44.631700000000002</v>
      </c>
      <c r="AW2783" s="2">
        <v>0</v>
      </c>
      <c r="AX2783" s="2">
        <v>0</v>
      </c>
      <c r="AY2783" s="8" t="s">
        <v>577</v>
      </c>
      <c r="AZ2783" s="2">
        <v>0</v>
      </c>
      <c r="BA2783" s="2">
        <v>0.22</v>
      </c>
      <c r="BB2783" s="2">
        <v>0.2</v>
      </c>
      <c r="BC2783" s="2">
        <v>100</v>
      </c>
      <c r="BD2783" s="2">
        <v>23.761600000000001</v>
      </c>
      <c r="BE2783" s="4" t="str">
        <f t="shared" si="432"/>
        <v>NO APLICA</v>
      </c>
      <c r="BF2783" s="4">
        <f t="shared" si="433"/>
        <v>0.45019999999999999</v>
      </c>
      <c r="BG2783">
        <f t="shared" si="434"/>
        <v>0.47</v>
      </c>
      <c r="BH2783">
        <f t="shared" si="435"/>
        <v>0.7</v>
      </c>
      <c r="BI2783">
        <f t="shared" si="436"/>
        <v>0.22</v>
      </c>
      <c r="BJ2783">
        <f t="shared" si="437"/>
        <v>0.28999999999999998</v>
      </c>
      <c r="BK2783">
        <f t="shared" si="438"/>
        <v>0.28000000000000003</v>
      </c>
      <c r="BL2783">
        <f t="shared" si="439"/>
        <v>92.759999999999664</v>
      </c>
    </row>
    <row r="2784" spans="1:64" x14ac:dyDescent="0.2">
      <c r="A2784" s="1">
        <v>2782</v>
      </c>
      <c r="B2784" s="7" t="s">
        <v>19</v>
      </c>
      <c r="C2784" s="3">
        <v>40017</v>
      </c>
      <c r="D2784" s="4" t="s">
        <v>17</v>
      </c>
      <c r="E2784" s="4" t="s">
        <v>166</v>
      </c>
      <c r="F2784" s="5" t="str">
        <f t="shared" si="430"/>
        <v>J</v>
      </c>
      <c r="G2784" s="6">
        <v>0.9145833333333333</v>
      </c>
      <c r="H2784" s="6">
        <v>0.91666666666666663</v>
      </c>
      <c r="I2784" s="85">
        <f t="shared" si="431"/>
        <v>2.9999999999999893</v>
      </c>
      <c r="J2784" s="86">
        <f>I2784*Segmentos!$D$7*(AH2784%)*IF(ISNUMBER(AI2784),AI2784%,0)</f>
        <v>2399.9999999999918</v>
      </c>
      <c r="K2784" s="86">
        <f>I2784*Segmentos!$D$7*(AL2784%)*IF(ISNUMBER(AM2784),AM2784%,0)</f>
        <v>1893.5999999999935</v>
      </c>
      <c r="L2784" s="4"/>
      <c r="M2784" s="2">
        <v>0.19</v>
      </c>
      <c r="N2784" s="2">
        <v>0.2</v>
      </c>
      <c r="O2784" s="2">
        <v>90.3</v>
      </c>
      <c r="P2784" s="2">
        <v>65.885599999999997</v>
      </c>
      <c r="Q2784" s="2">
        <v>0.36</v>
      </c>
      <c r="R2784" s="2">
        <v>0.4</v>
      </c>
      <c r="S2784" s="2">
        <v>100</v>
      </c>
      <c r="T2784" s="2">
        <v>20.612300000000001</v>
      </c>
      <c r="U2784" s="2">
        <v>0</v>
      </c>
      <c r="V2784" s="2">
        <v>0</v>
      </c>
      <c r="W2784" s="8" t="s">
        <v>577</v>
      </c>
      <c r="X2784" s="2">
        <v>0</v>
      </c>
      <c r="Y2784" s="2">
        <v>0.39</v>
      </c>
      <c r="Z2784" s="2">
        <v>0.5</v>
      </c>
      <c r="AA2784" s="2">
        <v>84.9</v>
      </c>
      <c r="AB2784" s="2">
        <v>39.891199999999998</v>
      </c>
      <c r="AC2784" s="2">
        <v>0.05</v>
      </c>
      <c r="AD2784" s="2">
        <v>0</v>
      </c>
      <c r="AE2784" s="2">
        <v>100</v>
      </c>
      <c r="AF2784" s="2">
        <v>5.3822000000000001</v>
      </c>
      <c r="AG2784" s="20">
        <v>0.24</v>
      </c>
      <c r="AH2784" s="20">
        <v>0.2</v>
      </c>
      <c r="AI2784" s="20">
        <v>100</v>
      </c>
      <c r="AJ2784" s="20">
        <v>39.3917</v>
      </c>
      <c r="AK2784" s="18">
        <v>0.15</v>
      </c>
      <c r="AL2784" s="18">
        <v>0.2</v>
      </c>
      <c r="AM2784" s="18">
        <v>78.900000000000006</v>
      </c>
      <c r="AN2784" s="18">
        <v>26.494</v>
      </c>
      <c r="AO2784" s="2">
        <v>0.14000000000000001</v>
      </c>
      <c r="AP2784" s="2">
        <v>0.1</v>
      </c>
      <c r="AQ2784" s="2">
        <v>100</v>
      </c>
      <c r="AR2784" s="2">
        <v>5.3822000000000001</v>
      </c>
      <c r="AS2784" s="2">
        <v>0.05</v>
      </c>
      <c r="AT2784" s="2">
        <v>0.1</v>
      </c>
      <c r="AU2784" s="2">
        <v>33.299999999999997</v>
      </c>
      <c r="AV2784" s="2">
        <v>3.5531000000000001</v>
      </c>
      <c r="AW2784" s="2">
        <v>0.57999999999999996</v>
      </c>
      <c r="AX2784" s="2">
        <v>0.6</v>
      </c>
      <c r="AY2784" s="2">
        <v>100</v>
      </c>
      <c r="AZ2784" s="2">
        <v>56.950400000000002</v>
      </c>
      <c r="BA2784" s="2">
        <v>0</v>
      </c>
      <c r="BB2784" s="2">
        <v>0</v>
      </c>
      <c r="BC2784" s="8" t="s">
        <v>577</v>
      </c>
      <c r="BD2784" s="2">
        <v>0</v>
      </c>
      <c r="BE2784" s="4" t="str">
        <f t="shared" si="432"/>
        <v>NO APLICA</v>
      </c>
      <c r="BF2784" s="4">
        <f t="shared" si="433"/>
        <v>0.2452</v>
      </c>
      <c r="BG2784">
        <f t="shared" si="434"/>
        <v>0.14000000000000001</v>
      </c>
      <c r="BH2784">
        <f t="shared" si="435"/>
        <v>0.05</v>
      </c>
      <c r="BI2784">
        <f t="shared" si="436"/>
        <v>0.57999999999999996</v>
      </c>
      <c r="BJ2784">
        <f t="shared" si="437"/>
        <v>0.15</v>
      </c>
      <c r="BK2784">
        <f t="shared" si="438"/>
        <v>0.24</v>
      </c>
      <c r="BL2784">
        <f t="shared" si="439"/>
        <v>54.179999999999808</v>
      </c>
    </row>
    <row r="2785" spans="1:64" x14ac:dyDescent="0.2">
      <c r="A2785" s="1">
        <v>2783</v>
      </c>
      <c r="B2785" s="7" t="s">
        <v>2</v>
      </c>
      <c r="C2785" s="3">
        <v>40017</v>
      </c>
      <c r="D2785" s="4" t="s">
        <v>627</v>
      </c>
      <c r="E2785" s="4" t="s">
        <v>164</v>
      </c>
      <c r="F2785" s="5" t="str">
        <f t="shared" si="430"/>
        <v>J</v>
      </c>
      <c r="G2785" s="6">
        <v>0.87430555555555556</v>
      </c>
      <c r="H2785" s="6">
        <v>0.9145833333333333</v>
      </c>
      <c r="I2785" s="85">
        <f t="shared" si="431"/>
        <v>57.999999999999957</v>
      </c>
      <c r="J2785" s="86">
        <f>I2785*Segmentos!$D$7*(AH2785%)*IF(ISNUMBER(AI2785),AI2785%,0)</f>
        <v>883177.59999999928</v>
      </c>
      <c r="K2785" s="86">
        <f>I2785*Segmentos!$D$7*(AL2785%)*IF(ISNUMBER(AM2785),AM2785%,0)</f>
        <v>1272079.199999999</v>
      </c>
      <c r="L2785" s="4"/>
      <c r="M2785" s="2">
        <v>4.68</v>
      </c>
      <c r="N2785" s="2">
        <v>13.6</v>
      </c>
      <c r="O2785" s="2">
        <v>34.4</v>
      </c>
      <c r="P2785" s="2">
        <v>85.5505</v>
      </c>
      <c r="Q2785" s="2">
        <v>4.4800000000000004</v>
      </c>
      <c r="R2785" s="2">
        <v>9.9</v>
      </c>
      <c r="S2785" s="2">
        <v>45.3</v>
      </c>
      <c r="T2785" s="2">
        <v>13.677899999999999</v>
      </c>
      <c r="U2785" s="2">
        <v>3.59</v>
      </c>
      <c r="V2785" s="2">
        <v>10.7</v>
      </c>
      <c r="W2785" s="2">
        <v>33.6</v>
      </c>
      <c r="X2785" s="2">
        <v>13.7681</v>
      </c>
      <c r="Y2785" s="2">
        <v>4.74</v>
      </c>
      <c r="Z2785" s="2">
        <v>15.7</v>
      </c>
      <c r="AA2785" s="2">
        <v>30.1</v>
      </c>
      <c r="AB2785" s="2">
        <v>25.566199999999998</v>
      </c>
      <c r="AC2785" s="2">
        <v>5.42</v>
      </c>
      <c r="AD2785" s="2">
        <v>15.4</v>
      </c>
      <c r="AE2785" s="2">
        <v>35.200000000000003</v>
      </c>
      <c r="AF2785" s="2">
        <v>32.5383</v>
      </c>
      <c r="AG2785" s="20">
        <v>3.8</v>
      </c>
      <c r="AH2785" s="20">
        <v>12.4</v>
      </c>
      <c r="AI2785" s="20">
        <v>30.7</v>
      </c>
      <c r="AJ2785" s="20">
        <v>32.973500000000001</v>
      </c>
      <c r="AK2785" s="18">
        <v>5.47</v>
      </c>
      <c r="AL2785" s="18">
        <v>14.7</v>
      </c>
      <c r="AM2785" s="18">
        <v>37.299999999999997</v>
      </c>
      <c r="AN2785" s="18">
        <v>52.576999999999998</v>
      </c>
      <c r="AO2785" s="2">
        <v>4.7</v>
      </c>
      <c r="AP2785" s="2">
        <v>16</v>
      </c>
      <c r="AQ2785" s="2">
        <v>29.4</v>
      </c>
      <c r="AR2785" s="2">
        <v>9.3783999999999992</v>
      </c>
      <c r="AS2785" s="2">
        <v>5.5</v>
      </c>
      <c r="AT2785" s="2">
        <v>13.8</v>
      </c>
      <c r="AU2785" s="2">
        <v>39.799999999999997</v>
      </c>
      <c r="AV2785" s="2">
        <v>22.143999999999998</v>
      </c>
      <c r="AW2785" s="2">
        <v>4.6500000000000004</v>
      </c>
      <c r="AX2785" s="2">
        <v>12.9</v>
      </c>
      <c r="AY2785" s="2">
        <v>36</v>
      </c>
      <c r="AZ2785" s="2">
        <v>24.433599999999998</v>
      </c>
      <c r="BA2785" s="2">
        <v>4.2300000000000004</v>
      </c>
      <c r="BB2785" s="2">
        <v>13.3</v>
      </c>
      <c r="BC2785" s="2">
        <v>31.8</v>
      </c>
      <c r="BD2785" s="2">
        <v>29.5945</v>
      </c>
      <c r="BE2785" s="4" t="str">
        <f t="shared" si="432"/>
        <v>NO APLICA</v>
      </c>
      <c r="BF2785" s="4">
        <f t="shared" si="433"/>
        <v>5.0253999999999994</v>
      </c>
      <c r="BG2785">
        <f t="shared" si="434"/>
        <v>4.7</v>
      </c>
      <c r="BH2785">
        <f t="shared" si="435"/>
        <v>5.5</v>
      </c>
      <c r="BI2785">
        <f t="shared" si="436"/>
        <v>4.6500000000000004</v>
      </c>
      <c r="BJ2785">
        <f t="shared" si="437"/>
        <v>5.47</v>
      </c>
      <c r="BK2785">
        <f t="shared" si="438"/>
        <v>3.8</v>
      </c>
      <c r="BL2785">
        <f t="shared" si="439"/>
        <v>27134.719999999979</v>
      </c>
    </row>
    <row r="2786" spans="1:64" x14ac:dyDescent="0.2">
      <c r="A2786" s="1">
        <v>2784</v>
      </c>
      <c r="B2786" s="7" t="s">
        <v>16</v>
      </c>
      <c r="C2786" s="3">
        <v>40017</v>
      </c>
      <c r="D2786" s="4" t="s">
        <v>626</v>
      </c>
      <c r="E2786" s="4" t="s">
        <v>166</v>
      </c>
      <c r="F2786" s="5" t="str">
        <f t="shared" si="430"/>
        <v>J</v>
      </c>
      <c r="G2786" s="6">
        <v>0.91388888888888886</v>
      </c>
      <c r="H2786" s="6">
        <v>0.91736111111111107</v>
      </c>
      <c r="I2786" s="85">
        <f t="shared" si="431"/>
        <v>4.9999999999999822</v>
      </c>
      <c r="J2786" s="86">
        <f>I2786*Segmentos!$D$7*(AH2786%)*IF(ISNUMBER(AI2786),AI2786%,0)</f>
        <v>219995.99999999921</v>
      </c>
      <c r="K2786" s="86">
        <f>I2786*Segmentos!$D$7*(AL2786%)*IF(ISNUMBER(AM2786),AM2786%,0)</f>
        <v>317829.99999999889</v>
      </c>
      <c r="L2786" s="4"/>
      <c r="M2786" s="2">
        <v>13.58</v>
      </c>
      <c r="N2786" s="2">
        <v>15.7</v>
      </c>
      <c r="O2786" s="2">
        <v>86.5</v>
      </c>
      <c r="P2786" s="2">
        <v>85.683899999999994</v>
      </c>
      <c r="Q2786" s="2">
        <v>7.42</v>
      </c>
      <c r="R2786" s="2">
        <v>9.4</v>
      </c>
      <c r="S2786" s="2">
        <v>79</v>
      </c>
      <c r="T2786" s="2">
        <v>7.8122999999999996</v>
      </c>
      <c r="U2786" s="2">
        <v>11.21</v>
      </c>
      <c r="V2786" s="2">
        <v>13.3</v>
      </c>
      <c r="W2786" s="2">
        <v>84.5</v>
      </c>
      <c r="X2786" s="2">
        <v>14.837</v>
      </c>
      <c r="Y2786" s="2">
        <v>12.83</v>
      </c>
      <c r="Z2786" s="2">
        <v>15.1</v>
      </c>
      <c r="AA2786" s="2">
        <v>85</v>
      </c>
      <c r="AB2786" s="2">
        <v>23.9026</v>
      </c>
      <c r="AC2786" s="2">
        <v>18.89</v>
      </c>
      <c r="AD2786" s="2">
        <v>21</v>
      </c>
      <c r="AE2786" s="2">
        <v>89.9</v>
      </c>
      <c r="AF2786" s="2">
        <v>39.131999999999998</v>
      </c>
      <c r="AG2786" s="20">
        <v>11.04</v>
      </c>
      <c r="AH2786" s="20">
        <v>12.6</v>
      </c>
      <c r="AI2786" s="20">
        <v>87.3</v>
      </c>
      <c r="AJ2786" s="20">
        <v>33.048400000000001</v>
      </c>
      <c r="AK2786" s="18">
        <v>15.87</v>
      </c>
      <c r="AL2786" s="18">
        <v>18.5</v>
      </c>
      <c r="AM2786" s="18">
        <v>85.9</v>
      </c>
      <c r="AN2786" s="18">
        <v>52.635399999999997</v>
      </c>
      <c r="AO2786" s="2">
        <v>11.63</v>
      </c>
      <c r="AP2786" s="2">
        <v>14</v>
      </c>
      <c r="AQ2786" s="2">
        <v>83.4</v>
      </c>
      <c r="AR2786" s="2">
        <v>8.0211000000000006</v>
      </c>
      <c r="AS2786" s="2">
        <v>9.76</v>
      </c>
      <c r="AT2786" s="2">
        <v>12.5</v>
      </c>
      <c r="AU2786" s="2">
        <v>78.2</v>
      </c>
      <c r="AV2786" s="2">
        <v>13.5707</v>
      </c>
      <c r="AW2786" s="2">
        <v>12.34</v>
      </c>
      <c r="AX2786" s="2">
        <v>14.9</v>
      </c>
      <c r="AY2786" s="2">
        <v>82.8</v>
      </c>
      <c r="AZ2786" s="2">
        <v>22.3857</v>
      </c>
      <c r="BA2786" s="2">
        <v>17.260000000000002</v>
      </c>
      <c r="BB2786" s="2">
        <v>18.600000000000001</v>
      </c>
      <c r="BC2786" s="2">
        <v>92.5</v>
      </c>
      <c r="BD2786" s="2">
        <v>41.706400000000002</v>
      </c>
      <c r="BE2786" s="4" t="str">
        <f t="shared" si="432"/>
        <v>NO APLICA</v>
      </c>
      <c r="BF2786" s="4">
        <f t="shared" si="433"/>
        <v>13.032599999999999</v>
      </c>
      <c r="BG2786">
        <f t="shared" si="434"/>
        <v>11.63</v>
      </c>
      <c r="BH2786">
        <f t="shared" si="435"/>
        <v>9.76</v>
      </c>
      <c r="BI2786">
        <f t="shared" si="436"/>
        <v>17.260000000000002</v>
      </c>
      <c r="BJ2786">
        <f t="shared" si="437"/>
        <v>15.87</v>
      </c>
      <c r="BK2786">
        <f t="shared" si="438"/>
        <v>11.04</v>
      </c>
      <c r="BL2786">
        <f t="shared" si="439"/>
        <v>6790.2499999999754</v>
      </c>
    </row>
    <row r="2787" spans="1:64" x14ac:dyDescent="0.2">
      <c r="A2787" s="1">
        <v>2785</v>
      </c>
      <c r="B2787" s="7" t="s">
        <v>22</v>
      </c>
      <c r="C2787" s="3">
        <v>40017</v>
      </c>
      <c r="D2787" s="4" t="s">
        <v>629</v>
      </c>
      <c r="E2787" s="4" t="s">
        <v>164</v>
      </c>
      <c r="F2787" s="5" t="str">
        <f t="shared" si="430"/>
        <v>J</v>
      </c>
      <c r="G2787" s="6">
        <v>0.83125000000000004</v>
      </c>
      <c r="H2787" s="6">
        <v>0.87291666666666667</v>
      </c>
      <c r="I2787" s="85">
        <f t="shared" si="431"/>
        <v>59.999999999999943</v>
      </c>
      <c r="J2787" s="86">
        <f>I2787*Segmentos!$D$7*(AH2787%)*IF(ISNUMBER(AI2787),AI2787%,0)</f>
        <v>540383.99999999953</v>
      </c>
      <c r="K2787" s="86">
        <f>I2787*Segmentos!$D$7*(AL2787%)*IF(ISNUMBER(AM2787),AM2787%,0)</f>
        <v>456959.99999999959</v>
      </c>
      <c r="L2787" s="4"/>
      <c r="M2787" s="2">
        <v>2.06</v>
      </c>
      <c r="N2787" s="2">
        <v>4.5</v>
      </c>
      <c r="O2787" s="2">
        <v>45.3</v>
      </c>
      <c r="P2787" s="2">
        <v>95.8095</v>
      </c>
      <c r="Q2787" s="2">
        <v>7.0000000000000007E-2</v>
      </c>
      <c r="R2787" s="2">
        <v>0.2</v>
      </c>
      <c r="S2787" s="2">
        <v>43.1</v>
      </c>
      <c r="T2787" s="2">
        <v>0.55589999999999995</v>
      </c>
      <c r="U2787" s="2">
        <v>0.46</v>
      </c>
      <c r="V2787" s="2">
        <v>2</v>
      </c>
      <c r="W2787" s="2">
        <v>23.4</v>
      </c>
      <c r="X2787" s="2">
        <v>4.476</v>
      </c>
      <c r="Y2787" s="2">
        <v>1.21</v>
      </c>
      <c r="Z2787" s="2">
        <v>3.5</v>
      </c>
      <c r="AA2787" s="2">
        <v>34.799999999999997</v>
      </c>
      <c r="AB2787" s="2">
        <v>16.580200000000001</v>
      </c>
      <c r="AC2787" s="2">
        <v>4.8499999999999996</v>
      </c>
      <c r="AD2787" s="2">
        <v>9.4</v>
      </c>
      <c r="AE2787" s="2">
        <v>51.7</v>
      </c>
      <c r="AF2787" s="2">
        <v>74.197400000000002</v>
      </c>
      <c r="AG2787" s="20">
        <v>2.25</v>
      </c>
      <c r="AH2787" s="20">
        <v>5.2</v>
      </c>
      <c r="AI2787" s="20">
        <v>43.3</v>
      </c>
      <c r="AJ2787" s="20">
        <v>49.624699999999997</v>
      </c>
      <c r="AK2787" s="18">
        <v>1.89</v>
      </c>
      <c r="AL2787" s="18">
        <v>4</v>
      </c>
      <c r="AM2787" s="18">
        <v>47.6</v>
      </c>
      <c r="AN2787" s="18">
        <v>46.184899999999999</v>
      </c>
      <c r="AO2787" s="2">
        <v>1.59</v>
      </c>
      <c r="AP2787" s="2">
        <v>3.5</v>
      </c>
      <c r="AQ2787" s="2">
        <v>44.7</v>
      </c>
      <c r="AR2787" s="2">
        <v>8.0786999999999995</v>
      </c>
      <c r="AS2787" s="2">
        <v>1.31</v>
      </c>
      <c r="AT2787" s="2">
        <v>3.9</v>
      </c>
      <c r="AU2787" s="2">
        <v>33.700000000000003</v>
      </c>
      <c r="AV2787" s="2">
        <v>13.429600000000001</v>
      </c>
      <c r="AW2787" s="2">
        <v>1.67</v>
      </c>
      <c r="AX2787" s="2">
        <v>4.3</v>
      </c>
      <c r="AY2787" s="2">
        <v>38.9</v>
      </c>
      <c r="AZ2787" s="2">
        <v>22.3703</v>
      </c>
      <c r="BA2787" s="2">
        <v>2.91</v>
      </c>
      <c r="BB2787" s="2">
        <v>5.4</v>
      </c>
      <c r="BC2787" s="2">
        <v>54.1</v>
      </c>
      <c r="BD2787" s="2">
        <v>51.930900000000001</v>
      </c>
      <c r="BE2787" s="4" t="str">
        <f t="shared" si="432"/>
        <v>NO APLICA</v>
      </c>
      <c r="BF2787" s="4">
        <f t="shared" si="433"/>
        <v>1.9628000000000001</v>
      </c>
      <c r="BG2787">
        <f t="shared" si="434"/>
        <v>1.59</v>
      </c>
      <c r="BH2787">
        <f t="shared" si="435"/>
        <v>1.31</v>
      </c>
      <c r="BI2787">
        <f t="shared" si="436"/>
        <v>2.91</v>
      </c>
      <c r="BJ2787">
        <f t="shared" si="437"/>
        <v>1.89</v>
      </c>
      <c r="BK2787">
        <f t="shared" si="438"/>
        <v>2.25</v>
      </c>
      <c r="BL2787">
        <f t="shared" si="439"/>
        <v>12230.999999999989</v>
      </c>
    </row>
    <row r="2788" spans="1:64" x14ac:dyDescent="0.2">
      <c r="A2788" s="1">
        <v>2786</v>
      </c>
      <c r="B2788" s="7" t="s">
        <v>130</v>
      </c>
      <c r="C2788" s="3">
        <v>40017</v>
      </c>
      <c r="D2788" s="4" t="s">
        <v>8</v>
      </c>
      <c r="E2788" s="4" t="s">
        <v>176</v>
      </c>
      <c r="F2788" s="5" t="str">
        <f t="shared" si="430"/>
        <v>J</v>
      </c>
      <c r="G2788" s="6">
        <v>0.92152777777777783</v>
      </c>
      <c r="H2788" s="6">
        <v>2.7777777777777776E-2</v>
      </c>
      <c r="I2788" s="85">
        <f t="shared" si="431"/>
        <v>152.99999999999991</v>
      </c>
      <c r="J2788" s="86">
        <f>I2788*Segmentos!$D$7*(AH2788%)*IF(ISNUMBER(AI2788),AI2788%,0)</f>
        <v>3262694.3999999985</v>
      </c>
      <c r="K2788" s="86">
        <f>I2788*Segmentos!$D$7*(AL2788%)*IF(ISNUMBER(AM2788),AM2788%,0)</f>
        <v>3720103.1999999979</v>
      </c>
      <c r="L2788" s="4"/>
      <c r="M2788" s="2">
        <v>5.73</v>
      </c>
      <c r="N2788" s="2">
        <v>29</v>
      </c>
      <c r="O2788" s="2">
        <v>19.7</v>
      </c>
      <c r="P2788" s="2">
        <v>85.409300000000002</v>
      </c>
      <c r="Q2788" s="2">
        <v>2.76</v>
      </c>
      <c r="R2788" s="2">
        <v>19.399999999999999</v>
      </c>
      <c r="S2788" s="2">
        <v>14.2</v>
      </c>
      <c r="T2788" s="2">
        <v>6.8693</v>
      </c>
      <c r="U2788" s="2">
        <v>3.91</v>
      </c>
      <c r="V2788" s="2">
        <v>27.5</v>
      </c>
      <c r="W2788" s="2">
        <v>14.2</v>
      </c>
      <c r="X2788" s="2">
        <v>12.199</v>
      </c>
      <c r="Y2788" s="2">
        <v>6.32</v>
      </c>
      <c r="Z2788" s="2">
        <v>32.700000000000003</v>
      </c>
      <c r="AA2788" s="2">
        <v>19.3</v>
      </c>
      <c r="AB2788" s="2">
        <v>27.799800000000001</v>
      </c>
      <c r="AC2788" s="2">
        <v>7.88</v>
      </c>
      <c r="AD2788" s="2">
        <v>31.6</v>
      </c>
      <c r="AE2788" s="2">
        <v>24.9</v>
      </c>
      <c r="AF2788" s="2">
        <v>38.5413</v>
      </c>
      <c r="AG2788" s="20">
        <v>5.35</v>
      </c>
      <c r="AH2788" s="20">
        <v>27.2</v>
      </c>
      <c r="AI2788" s="20">
        <v>19.600000000000001</v>
      </c>
      <c r="AJ2788" s="20">
        <v>37.809199999999997</v>
      </c>
      <c r="AK2788" s="18">
        <v>6.08</v>
      </c>
      <c r="AL2788" s="18">
        <v>30.7</v>
      </c>
      <c r="AM2788" s="18">
        <v>19.8</v>
      </c>
      <c r="AN2788" s="18">
        <v>47.600099999999998</v>
      </c>
      <c r="AO2788" s="2">
        <v>1.8</v>
      </c>
      <c r="AP2788" s="2">
        <v>20</v>
      </c>
      <c r="AQ2788" s="2">
        <v>9</v>
      </c>
      <c r="AR2788" s="2">
        <v>2.9293999999999998</v>
      </c>
      <c r="AS2788" s="2">
        <v>4.2699999999999996</v>
      </c>
      <c r="AT2788" s="2">
        <v>25.8</v>
      </c>
      <c r="AU2788" s="2">
        <v>16.600000000000001</v>
      </c>
      <c r="AV2788" s="2">
        <v>14.0146</v>
      </c>
      <c r="AW2788" s="2">
        <v>5.67</v>
      </c>
      <c r="AX2788" s="2">
        <v>29.1</v>
      </c>
      <c r="AY2788" s="2">
        <v>19.5</v>
      </c>
      <c r="AZ2788" s="2">
        <v>24.288799999999998</v>
      </c>
      <c r="BA2788" s="2">
        <v>7.74</v>
      </c>
      <c r="BB2788" s="2">
        <v>33.5</v>
      </c>
      <c r="BC2788" s="2">
        <v>23.1</v>
      </c>
      <c r="BD2788" s="2">
        <v>44.176499999999997</v>
      </c>
      <c r="BE2788" s="4" t="str">
        <f t="shared" si="432"/>
        <v>ABURRIDO</v>
      </c>
      <c r="BF2788" s="4">
        <f t="shared" si="433"/>
        <v>5.3675999999999995</v>
      </c>
      <c r="BG2788">
        <f t="shared" si="434"/>
        <v>1.8</v>
      </c>
      <c r="BH2788">
        <f t="shared" si="435"/>
        <v>4.2699999999999996</v>
      </c>
      <c r="BI2788">
        <f t="shared" si="436"/>
        <v>7.74</v>
      </c>
      <c r="BJ2788">
        <f t="shared" si="437"/>
        <v>6.08</v>
      </c>
      <c r="BK2788">
        <f t="shared" si="438"/>
        <v>5.35</v>
      </c>
      <c r="BL2788">
        <f t="shared" si="439"/>
        <v>87408.899999999936</v>
      </c>
    </row>
    <row r="2789" spans="1:64" x14ac:dyDescent="0.2">
      <c r="A2789" s="1">
        <v>2787</v>
      </c>
      <c r="B2789" s="7" t="s">
        <v>4</v>
      </c>
      <c r="C2789" s="3">
        <v>40017</v>
      </c>
      <c r="D2789" s="4" t="s">
        <v>3</v>
      </c>
      <c r="E2789" s="4" t="s">
        <v>165</v>
      </c>
      <c r="F2789" s="5" t="str">
        <f t="shared" si="430"/>
        <v>J</v>
      </c>
      <c r="G2789" s="6">
        <v>0.78125</v>
      </c>
      <c r="H2789" s="6">
        <v>0.87361111111111101</v>
      </c>
      <c r="I2789" s="85">
        <f t="shared" si="431"/>
        <v>132.99999999999986</v>
      </c>
      <c r="J2789" s="86">
        <f>I2789*Segmentos!$D$7*(AH2789%)*IF(ISNUMBER(AI2789),AI2789%,0)</f>
        <v>1017449.9999999988</v>
      </c>
      <c r="K2789" s="86">
        <f>I2789*Segmentos!$D$7*(AL2789%)*IF(ISNUMBER(AM2789),AM2789%,0)</f>
        <v>1955153.1999999981</v>
      </c>
      <c r="L2789" s="4"/>
      <c r="M2789" s="2">
        <v>2.83</v>
      </c>
      <c r="N2789" s="2">
        <v>13.4</v>
      </c>
      <c r="O2789" s="2">
        <v>21.1</v>
      </c>
      <c r="P2789" s="2">
        <v>66.658799999999999</v>
      </c>
      <c r="Q2789" s="2">
        <v>3.44</v>
      </c>
      <c r="R2789" s="2">
        <v>13.3</v>
      </c>
      <c r="S2789" s="2">
        <v>25.8</v>
      </c>
      <c r="T2789" s="2">
        <v>13.497</v>
      </c>
      <c r="U2789" s="2">
        <v>2.15</v>
      </c>
      <c r="V2789" s="2">
        <v>16.100000000000001</v>
      </c>
      <c r="W2789" s="2">
        <v>13.3</v>
      </c>
      <c r="X2789" s="2">
        <v>10.612500000000001</v>
      </c>
      <c r="Y2789" s="2">
        <v>2.5</v>
      </c>
      <c r="Z2789" s="2">
        <v>13.7</v>
      </c>
      <c r="AA2789" s="2">
        <v>18.3</v>
      </c>
      <c r="AB2789" s="2">
        <v>17.394200000000001</v>
      </c>
      <c r="AC2789" s="2">
        <v>3.26</v>
      </c>
      <c r="AD2789" s="2">
        <v>11.5</v>
      </c>
      <c r="AE2789" s="2">
        <v>28.3</v>
      </c>
      <c r="AF2789" s="2">
        <v>25.155200000000001</v>
      </c>
      <c r="AG2789" s="20">
        <v>1.91</v>
      </c>
      <c r="AH2789" s="20">
        <v>12.5</v>
      </c>
      <c r="AI2789" s="20">
        <v>15.3</v>
      </c>
      <c r="AJ2789" s="20">
        <v>21.351299999999998</v>
      </c>
      <c r="AK2789" s="18">
        <v>3.66</v>
      </c>
      <c r="AL2789" s="18">
        <v>14.3</v>
      </c>
      <c r="AM2789" s="18">
        <v>25.7</v>
      </c>
      <c r="AN2789" s="18">
        <v>45.307600000000001</v>
      </c>
      <c r="AO2789" s="2">
        <v>1.4</v>
      </c>
      <c r="AP2789" s="2">
        <v>9.8000000000000007</v>
      </c>
      <c r="AQ2789" s="2">
        <v>14.4</v>
      </c>
      <c r="AR2789" s="2">
        <v>3.6118999999999999</v>
      </c>
      <c r="AS2789" s="2">
        <v>2.0099999999999998</v>
      </c>
      <c r="AT2789" s="2">
        <v>11.2</v>
      </c>
      <c r="AU2789" s="2">
        <v>18</v>
      </c>
      <c r="AV2789" s="2">
        <v>10.428100000000001</v>
      </c>
      <c r="AW2789" s="2">
        <v>2.89</v>
      </c>
      <c r="AX2789" s="2">
        <v>13.7</v>
      </c>
      <c r="AY2789" s="2">
        <v>21.1</v>
      </c>
      <c r="AZ2789" s="2">
        <v>19.576599999999999</v>
      </c>
      <c r="BA2789" s="2">
        <v>3.67</v>
      </c>
      <c r="BB2789" s="2">
        <v>15.5</v>
      </c>
      <c r="BC2789" s="2">
        <v>23.6</v>
      </c>
      <c r="BD2789" s="2">
        <v>33.042299999999997</v>
      </c>
      <c r="BE2789" s="4" t="str">
        <f t="shared" si="432"/>
        <v>ABURRIDO</v>
      </c>
      <c r="BF2789" s="4">
        <f t="shared" si="433"/>
        <v>2.6369999999999996</v>
      </c>
      <c r="BG2789">
        <f t="shared" si="434"/>
        <v>1.4</v>
      </c>
      <c r="BH2789">
        <f t="shared" si="435"/>
        <v>2.0099999999999998</v>
      </c>
      <c r="BI2789">
        <f t="shared" si="436"/>
        <v>3.67</v>
      </c>
      <c r="BJ2789">
        <f t="shared" si="437"/>
        <v>3.66</v>
      </c>
      <c r="BK2789">
        <f t="shared" si="438"/>
        <v>1.91</v>
      </c>
      <c r="BL2789">
        <f t="shared" si="439"/>
        <v>37604.419999999962</v>
      </c>
    </row>
    <row r="2790" spans="1:64" x14ac:dyDescent="0.2">
      <c r="A2790" s="1">
        <v>2788</v>
      </c>
      <c r="B2790" s="7" t="s">
        <v>15</v>
      </c>
      <c r="C2790" s="3">
        <v>40018</v>
      </c>
      <c r="D2790" s="4" t="s">
        <v>626</v>
      </c>
      <c r="E2790" s="4" t="s">
        <v>164</v>
      </c>
      <c r="F2790" s="5" t="str">
        <f t="shared" si="430"/>
        <v>V</v>
      </c>
      <c r="G2790" s="6">
        <v>0.875</v>
      </c>
      <c r="H2790" s="6">
        <v>0.9145833333333333</v>
      </c>
      <c r="I2790" s="85">
        <f t="shared" si="431"/>
        <v>56.999999999999957</v>
      </c>
      <c r="J2790" s="86">
        <f>I2790*Segmentos!$D$7*(AH2790%)*IF(ISNUMBER(AI2790),AI2790%,0)</f>
        <v>1534394.3999999987</v>
      </c>
      <c r="K2790" s="86">
        <f>I2790*Segmentos!$D$7*(AL2790%)*IF(ISNUMBER(AM2790),AM2790%,0)</f>
        <v>2164244.3999999985</v>
      </c>
      <c r="L2790" s="4"/>
      <c r="M2790" s="2">
        <v>8.18</v>
      </c>
      <c r="N2790" s="2">
        <v>18.100000000000001</v>
      </c>
      <c r="O2790" s="2">
        <v>45.2</v>
      </c>
      <c r="P2790" s="2">
        <v>84.668400000000005</v>
      </c>
      <c r="Q2790" s="2">
        <v>4.03</v>
      </c>
      <c r="R2790" s="2">
        <v>11.2</v>
      </c>
      <c r="S2790" s="2">
        <v>36.1</v>
      </c>
      <c r="T2790" s="2">
        <v>6.9653999999999998</v>
      </c>
      <c r="U2790" s="2">
        <v>3.89</v>
      </c>
      <c r="V2790" s="2">
        <v>10.9</v>
      </c>
      <c r="W2790" s="2">
        <v>35.799999999999997</v>
      </c>
      <c r="X2790" s="2">
        <v>8.44</v>
      </c>
      <c r="Y2790" s="2">
        <v>7.94</v>
      </c>
      <c r="Z2790" s="2">
        <v>18.600000000000001</v>
      </c>
      <c r="AA2790" s="2">
        <v>42.8</v>
      </c>
      <c r="AB2790" s="2">
        <v>24.266999999999999</v>
      </c>
      <c r="AC2790" s="2">
        <v>13.24</v>
      </c>
      <c r="AD2790" s="2">
        <v>25.8</v>
      </c>
      <c r="AE2790" s="2">
        <v>51.3</v>
      </c>
      <c r="AF2790" s="2">
        <v>44.996000000000002</v>
      </c>
      <c r="AG2790" s="20">
        <v>6.73</v>
      </c>
      <c r="AH2790" s="20">
        <v>16.100000000000001</v>
      </c>
      <c r="AI2790" s="20">
        <v>41.8</v>
      </c>
      <c r="AJ2790" s="20">
        <v>33.070599999999999</v>
      </c>
      <c r="AK2790" s="18">
        <v>9.48</v>
      </c>
      <c r="AL2790" s="18">
        <v>19.899999999999999</v>
      </c>
      <c r="AM2790" s="18">
        <v>47.7</v>
      </c>
      <c r="AN2790" s="18">
        <v>51.597799999999999</v>
      </c>
      <c r="AO2790" s="2">
        <v>5.55</v>
      </c>
      <c r="AP2790" s="2">
        <v>14.7</v>
      </c>
      <c r="AQ2790" s="2">
        <v>37.6</v>
      </c>
      <c r="AR2790" s="2">
        <v>6.2763999999999998</v>
      </c>
      <c r="AS2790" s="2">
        <v>6.31</v>
      </c>
      <c r="AT2790" s="2">
        <v>15.6</v>
      </c>
      <c r="AU2790" s="2">
        <v>40.4</v>
      </c>
      <c r="AV2790" s="2">
        <v>14.389900000000001</v>
      </c>
      <c r="AW2790" s="2">
        <v>8.61</v>
      </c>
      <c r="AX2790" s="2">
        <v>17.399999999999999</v>
      </c>
      <c r="AY2790" s="2">
        <v>49.6</v>
      </c>
      <c r="AZ2790" s="2">
        <v>25.624099999999999</v>
      </c>
      <c r="BA2790" s="2">
        <v>9.68</v>
      </c>
      <c r="BB2790" s="2">
        <v>21</v>
      </c>
      <c r="BC2790" s="2">
        <v>46</v>
      </c>
      <c r="BD2790" s="2">
        <v>38.378</v>
      </c>
      <c r="BE2790" s="4" t="str">
        <f t="shared" si="432"/>
        <v>NO APLICA</v>
      </c>
      <c r="BF2790" s="4">
        <f t="shared" si="433"/>
        <v>7.6590000000000007</v>
      </c>
      <c r="BG2790">
        <f t="shared" si="434"/>
        <v>5.55</v>
      </c>
      <c r="BH2790">
        <f t="shared" si="435"/>
        <v>6.31</v>
      </c>
      <c r="BI2790">
        <f t="shared" si="436"/>
        <v>9.68</v>
      </c>
      <c r="BJ2790">
        <f t="shared" si="437"/>
        <v>9.48</v>
      </c>
      <c r="BK2790">
        <f t="shared" si="438"/>
        <v>6.73</v>
      </c>
      <c r="BL2790">
        <f t="shared" si="439"/>
        <v>46632.839999999975</v>
      </c>
    </row>
    <row r="2791" spans="1:64" x14ac:dyDescent="0.2">
      <c r="A2791" s="1">
        <v>2789</v>
      </c>
      <c r="B2791" s="7" t="s">
        <v>5</v>
      </c>
      <c r="C2791" s="3">
        <v>40018</v>
      </c>
      <c r="D2791" s="4" t="s">
        <v>3</v>
      </c>
      <c r="E2791" s="4" t="s">
        <v>164</v>
      </c>
      <c r="F2791" s="5" t="str">
        <f t="shared" si="430"/>
        <v>V</v>
      </c>
      <c r="G2791" s="6">
        <v>0.87361111111111101</v>
      </c>
      <c r="H2791" s="6">
        <v>0.91736111111111107</v>
      </c>
      <c r="I2791" s="85">
        <f t="shared" si="431"/>
        <v>63.000000000000099</v>
      </c>
      <c r="J2791" s="86">
        <f>I2791*Segmentos!$D$7*(AH2791%)*IF(ISNUMBER(AI2791),AI2791%,0)</f>
        <v>1386504.0000000023</v>
      </c>
      <c r="K2791" s="86">
        <f>I2791*Segmentos!$D$7*(AL2791%)*IF(ISNUMBER(AM2791),AM2791%,0)</f>
        <v>1421632.8000000024</v>
      </c>
      <c r="L2791" s="4"/>
      <c r="M2791" s="2">
        <v>5.58</v>
      </c>
      <c r="N2791" s="2">
        <v>13.7</v>
      </c>
      <c r="O2791" s="2">
        <v>40.799999999999997</v>
      </c>
      <c r="P2791" s="2">
        <v>86.7012</v>
      </c>
      <c r="Q2791" s="2">
        <v>3.41</v>
      </c>
      <c r="R2791" s="2">
        <v>9.8000000000000007</v>
      </c>
      <c r="S2791" s="2">
        <v>34.799999999999997</v>
      </c>
      <c r="T2791" s="2">
        <v>8.8340999999999994</v>
      </c>
      <c r="U2791" s="2">
        <v>4.87</v>
      </c>
      <c r="V2791" s="2">
        <v>10.9</v>
      </c>
      <c r="W2791" s="2">
        <v>44.9</v>
      </c>
      <c r="X2791" s="2">
        <v>15.8741</v>
      </c>
      <c r="Y2791" s="2">
        <v>5.71</v>
      </c>
      <c r="Z2791" s="2">
        <v>15.2</v>
      </c>
      <c r="AA2791" s="2">
        <v>37.5</v>
      </c>
      <c r="AB2791" s="2">
        <v>26.210899999999999</v>
      </c>
      <c r="AC2791" s="2">
        <v>7.01</v>
      </c>
      <c r="AD2791" s="2">
        <v>16.100000000000001</v>
      </c>
      <c r="AE2791" s="2">
        <v>43.6</v>
      </c>
      <c r="AF2791" s="2">
        <v>35.7821</v>
      </c>
      <c r="AG2791" s="20">
        <v>5.52</v>
      </c>
      <c r="AH2791" s="20">
        <v>14</v>
      </c>
      <c r="AI2791" s="20">
        <v>39.299999999999997</v>
      </c>
      <c r="AJ2791" s="20">
        <v>40.690800000000003</v>
      </c>
      <c r="AK2791" s="18">
        <v>5.63</v>
      </c>
      <c r="AL2791" s="18">
        <v>13.4</v>
      </c>
      <c r="AM2791" s="18">
        <v>42.1</v>
      </c>
      <c r="AN2791" s="18">
        <v>46.010399999999997</v>
      </c>
      <c r="AO2791" s="2">
        <v>5.21</v>
      </c>
      <c r="AP2791" s="2">
        <v>13</v>
      </c>
      <c r="AQ2791" s="2">
        <v>40.1</v>
      </c>
      <c r="AR2791" s="2">
        <v>8.8457000000000008</v>
      </c>
      <c r="AS2791" s="2">
        <v>5.82</v>
      </c>
      <c r="AT2791" s="2">
        <v>14.3</v>
      </c>
      <c r="AU2791" s="2">
        <v>40.799999999999997</v>
      </c>
      <c r="AV2791" s="2">
        <v>19.924800000000001</v>
      </c>
      <c r="AW2791" s="2">
        <v>4.3099999999999996</v>
      </c>
      <c r="AX2791" s="2">
        <v>12.7</v>
      </c>
      <c r="AY2791" s="2">
        <v>33.9</v>
      </c>
      <c r="AZ2791" s="2">
        <v>19.2605</v>
      </c>
      <c r="BA2791" s="2">
        <v>6.5</v>
      </c>
      <c r="BB2791" s="2">
        <v>14.3</v>
      </c>
      <c r="BC2791" s="2">
        <v>45.5</v>
      </c>
      <c r="BD2791" s="2">
        <v>38.670200000000001</v>
      </c>
      <c r="BE2791" s="4" t="str">
        <f t="shared" si="432"/>
        <v>NO APLICA</v>
      </c>
      <c r="BF2791" s="4">
        <f t="shared" si="433"/>
        <v>5.9161999999999999</v>
      </c>
      <c r="BG2791">
        <f t="shared" si="434"/>
        <v>5.21</v>
      </c>
      <c r="BH2791">
        <f t="shared" si="435"/>
        <v>5.82</v>
      </c>
      <c r="BI2791">
        <f t="shared" si="436"/>
        <v>6.5</v>
      </c>
      <c r="BJ2791">
        <f t="shared" si="437"/>
        <v>5.63</v>
      </c>
      <c r="BK2791">
        <f t="shared" si="438"/>
        <v>5.52</v>
      </c>
      <c r="BL2791">
        <f t="shared" si="439"/>
        <v>35214.480000000047</v>
      </c>
    </row>
    <row r="2792" spans="1:64" x14ac:dyDescent="0.2">
      <c r="A2792" s="1">
        <v>2790</v>
      </c>
      <c r="B2792" s="7" t="s">
        <v>49</v>
      </c>
      <c r="C2792" s="3">
        <v>40018</v>
      </c>
      <c r="D2792" s="4" t="s">
        <v>628</v>
      </c>
      <c r="E2792" s="4" t="s">
        <v>168</v>
      </c>
      <c r="F2792" s="5" t="str">
        <f t="shared" si="430"/>
        <v>V</v>
      </c>
      <c r="G2792" s="6">
        <v>0.9159722222222223</v>
      </c>
      <c r="H2792" s="6">
        <v>0.99375000000000002</v>
      </c>
      <c r="I2792" s="85">
        <f t="shared" si="431"/>
        <v>111.99999999999991</v>
      </c>
      <c r="J2792" s="86">
        <f>I2792*Segmentos!$D$7*(AH2792%)*IF(ISNUMBER(AI2792),AI2792%,0)</f>
        <v>330175.99999999977</v>
      </c>
      <c r="K2792" s="86">
        <f>I2792*Segmentos!$D$7*(AL2792%)*IF(ISNUMBER(AM2792),AM2792%,0)</f>
        <v>374707.19999999966</v>
      </c>
      <c r="L2792" s="4" t="s">
        <v>533</v>
      </c>
      <c r="M2792" s="2">
        <v>0.79</v>
      </c>
      <c r="N2792" s="2">
        <v>5.3</v>
      </c>
      <c r="O2792" s="2">
        <v>14.9</v>
      </c>
      <c r="P2792" s="2">
        <v>75.798299999999998</v>
      </c>
      <c r="Q2792" s="2">
        <v>1.23</v>
      </c>
      <c r="R2792" s="2">
        <v>6.1</v>
      </c>
      <c r="S2792" s="2">
        <v>20.2</v>
      </c>
      <c r="T2792" s="2">
        <v>19.639199999999999</v>
      </c>
      <c r="U2792" s="2">
        <v>0.39</v>
      </c>
      <c r="V2792" s="2">
        <v>2.1</v>
      </c>
      <c r="W2792" s="2">
        <v>18.3</v>
      </c>
      <c r="X2792" s="2">
        <v>7.8375000000000004</v>
      </c>
      <c r="Y2792" s="2">
        <v>0.77</v>
      </c>
      <c r="Z2792" s="2">
        <v>6.3</v>
      </c>
      <c r="AA2792" s="2">
        <v>12.2</v>
      </c>
      <c r="AB2792" s="2">
        <v>21.802</v>
      </c>
      <c r="AC2792" s="2">
        <v>0.85</v>
      </c>
      <c r="AD2792" s="2">
        <v>6</v>
      </c>
      <c r="AE2792" s="2">
        <v>14</v>
      </c>
      <c r="AF2792" s="2">
        <v>26.519500000000001</v>
      </c>
      <c r="AG2792" s="20">
        <v>0.74</v>
      </c>
      <c r="AH2792" s="20">
        <v>5.5</v>
      </c>
      <c r="AI2792" s="20">
        <v>13.4</v>
      </c>
      <c r="AJ2792" s="20">
        <v>33.416699999999999</v>
      </c>
      <c r="AK2792" s="18">
        <v>0.84</v>
      </c>
      <c r="AL2792" s="18">
        <v>5.0999999999999996</v>
      </c>
      <c r="AM2792" s="18">
        <v>16.399999999999999</v>
      </c>
      <c r="AN2792" s="18">
        <v>42.381500000000003</v>
      </c>
      <c r="AO2792" s="2">
        <v>0.12</v>
      </c>
      <c r="AP2792" s="2">
        <v>3</v>
      </c>
      <c r="AQ2792" s="2">
        <v>3.8</v>
      </c>
      <c r="AR2792" s="2">
        <v>1.202</v>
      </c>
      <c r="AS2792" s="2">
        <v>0.69</v>
      </c>
      <c r="AT2792" s="2">
        <v>4.5999999999999996</v>
      </c>
      <c r="AU2792" s="2">
        <v>15.1</v>
      </c>
      <c r="AV2792" s="2">
        <v>14.4367</v>
      </c>
      <c r="AW2792" s="2">
        <v>0.17</v>
      </c>
      <c r="AX2792" s="2">
        <v>4</v>
      </c>
      <c r="AY2792" s="2">
        <v>4.3</v>
      </c>
      <c r="AZ2792" s="2">
        <v>4.7081999999999997</v>
      </c>
      <c r="BA2792" s="2">
        <v>1.51</v>
      </c>
      <c r="BB2792" s="2">
        <v>7.4</v>
      </c>
      <c r="BC2792" s="2">
        <v>20.5</v>
      </c>
      <c r="BD2792" s="2">
        <v>55.451300000000003</v>
      </c>
      <c r="BE2792" s="4" t="str">
        <f t="shared" si="432"/>
        <v>ABURRIDO</v>
      </c>
      <c r="BF2792" s="4">
        <f t="shared" si="433"/>
        <v>0.90100000000000002</v>
      </c>
      <c r="BG2792">
        <f t="shared" si="434"/>
        <v>0.12</v>
      </c>
      <c r="BH2792">
        <f t="shared" si="435"/>
        <v>0.69</v>
      </c>
      <c r="BI2792">
        <f t="shared" si="436"/>
        <v>1.51</v>
      </c>
      <c r="BJ2792">
        <f t="shared" si="437"/>
        <v>0.84</v>
      </c>
      <c r="BK2792">
        <f t="shared" si="438"/>
        <v>0.74</v>
      </c>
      <c r="BL2792">
        <f t="shared" si="439"/>
        <v>8844.639999999994</v>
      </c>
    </row>
    <row r="2793" spans="1:64" x14ac:dyDescent="0.2">
      <c r="A2793" s="1">
        <v>2791</v>
      </c>
      <c r="B2793" s="7" t="s">
        <v>146</v>
      </c>
      <c r="C2793" s="3">
        <v>40018</v>
      </c>
      <c r="D2793" s="4" t="s">
        <v>627</v>
      </c>
      <c r="E2793" s="4" t="s">
        <v>168</v>
      </c>
      <c r="F2793" s="5" t="str">
        <f t="shared" si="430"/>
        <v>V</v>
      </c>
      <c r="G2793" s="6">
        <v>0.91666666666666663</v>
      </c>
      <c r="H2793" s="6">
        <v>2.0833333333333332E-2</v>
      </c>
      <c r="I2793" s="85">
        <f t="shared" si="431"/>
        <v>150.00000000000006</v>
      </c>
      <c r="J2793" s="86">
        <f>I2793*Segmentos!$D$7*(AH2793%)*IF(ISNUMBER(AI2793),AI2793%,0)</f>
        <v>2902320.0000000014</v>
      </c>
      <c r="K2793" s="86">
        <f>I2793*Segmentos!$D$7*(AL2793%)*IF(ISNUMBER(AM2793),AM2793%,0)</f>
        <v>3439620.0000000014</v>
      </c>
      <c r="L2793" s="4" t="s">
        <v>531</v>
      </c>
      <c r="M2793" s="2">
        <v>5.31</v>
      </c>
      <c r="N2793" s="2">
        <v>18.600000000000001</v>
      </c>
      <c r="O2793" s="2">
        <v>28.5</v>
      </c>
      <c r="P2793" s="2">
        <v>72.136200000000002</v>
      </c>
      <c r="Q2793" s="2">
        <v>4.2</v>
      </c>
      <c r="R2793" s="2">
        <v>12.6</v>
      </c>
      <c r="S2793" s="2">
        <v>33.299999999999997</v>
      </c>
      <c r="T2793" s="2">
        <v>9.5178999999999991</v>
      </c>
      <c r="U2793" s="2">
        <v>3.42</v>
      </c>
      <c r="V2793" s="2">
        <v>15.9</v>
      </c>
      <c r="W2793" s="2">
        <v>21.6</v>
      </c>
      <c r="X2793" s="2">
        <v>9.7509999999999994</v>
      </c>
      <c r="Y2793" s="2">
        <v>7.27</v>
      </c>
      <c r="Z2793" s="2">
        <v>23.2</v>
      </c>
      <c r="AA2793" s="2">
        <v>31.3</v>
      </c>
      <c r="AB2793" s="2">
        <v>29.164300000000001</v>
      </c>
      <c r="AC2793" s="2">
        <v>5.31</v>
      </c>
      <c r="AD2793" s="2">
        <v>19.3</v>
      </c>
      <c r="AE2793" s="2">
        <v>27.5</v>
      </c>
      <c r="AF2793" s="2">
        <v>23.702999999999999</v>
      </c>
      <c r="AG2793" s="20">
        <v>4.84</v>
      </c>
      <c r="AH2793" s="20">
        <v>17.399999999999999</v>
      </c>
      <c r="AI2793" s="20">
        <v>27.8</v>
      </c>
      <c r="AJ2793" s="20">
        <v>31.186199999999999</v>
      </c>
      <c r="AK2793" s="18">
        <v>5.73</v>
      </c>
      <c r="AL2793" s="18">
        <v>19.7</v>
      </c>
      <c r="AM2793" s="18">
        <v>29.1</v>
      </c>
      <c r="AN2793" s="18">
        <v>40.9499</v>
      </c>
      <c r="AO2793" s="2">
        <v>2.5099999999999998</v>
      </c>
      <c r="AP2793" s="2">
        <v>16.5</v>
      </c>
      <c r="AQ2793" s="2">
        <v>15.2</v>
      </c>
      <c r="AR2793" s="2">
        <v>3.7262</v>
      </c>
      <c r="AS2793" s="2">
        <v>4.34</v>
      </c>
      <c r="AT2793" s="2">
        <v>19.5</v>
      </c>
      <c r="AU2793" s="2">
        <v>22.2</v>
      </c>
      <c r="AV2793" s="2">
        <v>12.975099999999999</v>
      </c>
      <c r="AW2793" s="2">
        <v>4.2300000000000004</v>
      </c>
      <c r="AX2793" s="2">
        <v>16.2</v>
      </c>
      <c r="AY2793" s="2">
        <v>26.1</v>
      </c>
      <c r="AZ2793" s="2">
        <v>16.527999999999999</v>
      </c>
      <c r="BA2793" s="2">
        <v>7.48</v>
      </c>
      <c r="BB2793" s="2">
        <v>20.5</v>
      </c>
      <c r="BC2793" s="2">
        <v>36.4</v>
      </c>
      <c r="BD2793" s="2">
        <v>38.9069</v>
      </c>
      <c r="BE2793" s="4" t="str">
        <f t="shared" si="432"/>
        <v>ABURRIDO</v>
      </c>
      <c r="BF2793" s="4">
        <f t="shared" si="433"/>
        <v>5.3057999999999996</v>
      </c>
      <c r="BG2793">
        <f t="shared" si="434"/>
        <v>2.5099999999999998</v>
      </c>
      <c r="BH2793">
        <f t="shared" si="435"/>
        <v>4.34</v>
      </c>
      <c r="BI2793">
        <f t="shared" si="436"/>
        <v>7.48</v>
      </c>
      <c r="BJ2793">
        <f t="shared" si="437"/>
        <v>5.73</v>
      </c>
      <c r="BK2793">
        <f t="shared" si="438"/>
        <v>4.84</v>
      </c>
      <c r="BL2793">
        <f t="shared" si="439"/>
        <v>79515.000000000044</v>
      </c>
    </row>
    <row r="2794" spans="1:64" x14ac:dyDescent="0.2">
      <c r="A2794" s="1">
        <v>2792</v>
      </c>
      <c r="B2794" s="7" t="s">
        <v>18</v>
      </c>
      <c r="C2794" s="3">
        <v>40018</v>
      </c>
      <c r="D2794" s="4" t="s">
        <v>17</v>
      </c>
      <c r="E2794" s="4" t="s">
        <v>168</v>
      </c>
      <c r="F2794" s="5" t="str">
        <f t="shared" si="430"/>
        <v>V</v>
      </c>
      <c r="G2794" s="6">
        <v>0.83194444444444438</v>
      </c>
      <c r="H2794" s="6">
        <v>0.91527777777777775</v>
      </c>
      <c r="I2794" s="85">
        <f t="shared" si="431"/>
        <v>120.00000000000006</v>
      </c>
      <c r="J2794" s="86">
        <f>I2794*Segmentos!$D$7*(AH2794%)*IF(ISNUMBER(AI2794),AI2794%,0)</f>
        <v>240000.00000000015</v>
      </c>
      <c r="K2794" s="86">
        <f>I2794*Segmentos!$D$7*(AL2794%)*IF(ISNUMBER(AM2794),AM2794%,0)</f>
        <v>158400.00000000009</v>
      </c>
      <c r="L2794" s="4" t="s">
        <v>532</v>
      </c>
      <c r="M2794" s="2">
        <v>0.41</v>
      </c>
      <c r="N2794" s="2">
        <v>2.4</v>
      </c>
      <c r="O2794" s="2">
        <v>17.5</v>
      </c>
      <c r="P2794" s="2">
        <v>90.072100000000006</v>
      </c>
      <c r="Q2794" s="2">
        <v>0.31</v>
      </c>
      <c r="R2794" s="2">
        <v>1.9</v>
      </c>
      <c r="S2794" s="2">
        <v>16.399999999999999</v>
      </c>
      <c r="T2794" s="2">
        <v>11.1911</v>
      </c>
      <c r="U2794" s="2">
        <v>0.03</v>
      </c>
      <c r="V2794" s="2">
        <v>0.8</v>
      </c>
      <c r="W2794" s="2">
        <v>3</v>
      </c>
      <c r="X2794" s="2">
        <v>1.1500999999999999</v>
      </c>
      <c r="Y2794" s="2">
        <v>0.5</v>
      </c>
      <c r="Z2794" s="2">
        <v>2.6</v>
      </c>
      <c r="AA2794" s="2">
        <v>19.2</v>
      </c>
      <c r="AB2794" s="2">
        <v>31.956700000000001</v>
      </c>
      <c r="AC2794" s="2">
        <v>0.64</v>
      </c>
      <c r="AD2794" s="2">
        <v>3.4</v>
      </c>
      <c r="AE2794" s="2">
        <v>19</v>
      </c>
      <c r="AF2794" s="2">
        <v>45.7742</v>
      </c>
      <c r="AG2794" s="20">
        <v>0.5</v>
      </c>
      <c r="AH2794" s="20">
        <v>2.5</v>
      </c>
      <c r="AI2794" s="20">
        <v>20</v>
      </c>
      <c r="AJ2794" s="20">
        <v>51.552399999999999</v>
      </c>
      <c r="AK2794" s="18">
        <v>0.34</v>
      </c>
      <c r="AL2794" s="18">
        <v>2.2000000000000002</v>
      </c>
      <c r="AM2794" s="18">
        <v>15</v>
      </c>
      <c r="AN2794" s="18">
        <v>38.5197</v>
      </c>
      <c r="AO2794" s="2">
        <v>0.03</v>
      </c>
      <c r="AP2794" s="2">
        <v>1.8</v>
      </c>
      <c r="AQ2794" s="2">
        <v>1.8</v>
      </c>
      <c r="AR2794" s="2">
        <v>0.77039999999999997</v>
      </c>
      <c r="AS2794" s="2">
        <v>0.13</v>
      </c>
      <c r="AT2794" s="2">
        <v>1</v>
      </c>
      <c r="AU2794" s="2">
        <v>12.4</v>
      </c>
      <c r="AV2794" s="2">
        <v>6.2596999999999996</v>
      </c>
      <c r="AW2794" s="2">
        <v>0.96</v>
      </c>
      <c r="AX2794" s="2">
        <v>3.2</v>
      </c>
      <c r="AY2794" s="2">
        <v>29.7</v>
      </c>
      <c r="AZ2794" s="2">
        <v>60.186199999999999</v>
      </c>
      <c r="BA2794" s="2">
        <v>0.27</v>
      </c>
      <c r="BB2794" s="2">
        <v>2.6</v>
      </c>
      <c r="BC2794" s="2">
        <v>10.4</v>
      </c>
      <c r="BD2794" s="2">
        <v>22.855699999999999</v>
      </c>
      <c r="BE2794" s="4" t="str">
        <f t="shared" si="432"/>
        <v>ABURRIDO</v>
      </c>
      <c r="BF2794" s="4">
        <f t="shared" si="433"/>
        <v>0.42379999999999995</v>
      </c>
      <c r="BG2794">
        <f t="shared" si="434"/>
        <v>0.03</v>
      </c>
      <c r="BH2794">
        <f t="shared" si="435"/>
        <v>0.13</v>
      </c>
      <c r="BI2794">
        <f t="shared" si="436"/>
        <v>0.96</v>
      </c>
      <c r="BJ2794">
        <f t="shared" si="437"/>
        <v>0.34</v>
      </c>
      <c r="BK2794">
        <f t="shared" si="438"/>
        <v>0.5</v>
      </c>
      <c r="BL2794">
        <f t="shared" si="439"/>
        <v>5040.0000000000018</v>
      </c>
    </row>
    <row r="2795" spans="1:64" x14ac:dyDescent="0.2">
      <c r="A2795" s="1">
        <v>2793</v>
      </c>
      <c r="B2795" s="7" t="s">
        <v>20</v>
      </c>
      <c r="C2795" s="3">
        <v>40018</v>
      </c>
      <c r="D2795" s="4" t="s">
        <v>17</v>
      </c>
      <c r="E2795" s="4" t="s">
        <v>169</v>
      </c>
      <c r="F2795" s="5" t="str">
        <f t="shared" si="430"/>
        <v>V</v>
      </c>
      <c r="G2795" s="6">
        <v>0.91666666666666663</v>
      </c>
      <c r="H2795" s="6">
        <v>0.95833333333333337</v>
      </c>
      <c r="I2795" s="85">
        <f t="shared" si="431"/>
        <v>60.000000000000107</v>
      </c>
      <c r="J2795" s="86">
        <f>I2795*Segmentos!$D$7*(AH2795%)*IF(ISNUMBER(AI2795),AI2795%,0)</f>
        <v>109296.00000000019</v>
      </c>
      <c r="K2795" s="86">
        <f>I2795*Segmentos!$D$7*(AL2795%)*IF(ISNUMBER(AM2795),AM2795%,0)</f>
        <v>2592.0000000000045</v>
      </c>
      <c r="L2795" s="4"/>
      <c r="M2795" s="2">
        <v>0.22</v>
      </c>
      <c r="N2795" s="2">
        <v>0.6</v>
      </c>
      <c r="O2795" s="2">
        <v>37.9</v>
      </c>
      <c r="P2795" s="2">
        <v>99.284599999999998</v>
      </c>
      <c r="Q2795" s="2">
        <v>0</v>
      </c>
      <c r="R2795" s="2">
        <v>0</v>
      </c>
      <c r="S2795" s="8" t="s">
        <v>577</v>
      </c>
      <c r="T2795" s="2">
        <v>0</v>
      </c>
      <c r="U2795" s="2">
        <v>0</v>
      </c>
      <c r="V2795" s="2">
        <v>0.2</v>
      </c>
      <c r="W2795" s="2">
        <v>1.7</v>
      </c>
      <c r="X2795" s="2">
        <v>0.3402</v>
      </c>
      <c r="Y2795" s="2">
        <v>0.01</v>
      </c>
      <c r="Z2795" s="2">
        <v>0.2</v>
      </c>
      <c r="AA2795" s="2">
        <v>6.7</v>
      </c>
      <c r="AB2795" s="2">
        <v>1.6128</v>
      </c>
      <c r="AC2795" s="2">
        <v>0.67</v>
      </c>
      <c r="AD2795" s="2">
        <v>1.5</v>
      </c>
      <c r="AE2795" s="2">
        <v>44.8</v>
      </c>
      <c r="AF2795" s="2">
        <v>97.331599999999995</v>
      </c>
      <c r="AG2795" s="20">
        <v>0.46</v>
      </c>
      <c r="AH2795" s="20">
        <v>1.1000000000000001</v>
      </c>
      <c r="AI2795" s="20">
        <v>41.4</v>
      </c>
      <c r="AJ2795" s="20">
        <v>96.085400000000007</v>
      </c>
      <c r="AK2795" s="18">
        <v>0.01</v>
      </c>
      <c r="AL2795" s="18">
        <v>0.1</v>
      </c>
      <c r="AM2795" s="18">
        <v>10.8</v>
      </c>
      <c r="AN2795" s="18">
        <v>3.1991999999999998</v>
      </c>
      <c r="AO2795" s="2">
        <v>0.06</v>
      </c>
      <c r="AP2795" s="2">
        <v>0.2</v>
      </c>
      <c r="AQ2795" s="2">
        <v>27.9</v>
      </c>
      <c r="AR2795" s="2">
        <v>3.0409000000000002</v>
      </c>
      <c r="AS2795" s="2">
        <v>0.03</v>
      </c>
      <c r="AT2795" s="2">
        <v>0.2</v>
      </c>
      <c r="AU2795" s="2">
        <v>15</v>
      </c>
      <c r="AV2795" s="2">
        <v>2.4758</v>
      </c>
      <c r="AW2795" s="2">
        <v>0.35</v>
      </c>
      <c r="AX2795" s="2">
        <v>0.9</v>
      </c>
      <c r="AY2795" s="2">
        <v>37</v>
      </c>
      <c r="AZ2795" s="2">
        <v>44.6126</v>
      </c>
      <c r="BA2795" s="2">
        <v>0.28999999999999998</v>
      </c>
      <c r="BB2795" s="2">
        <v>0.7</v>
      </c>
      <c r="BC2795" s="2">
        <v>43.2</v>
      </c>
      <c r="BD2795" s="2">
        <v>49.1554</v>
      </c>
      <c r="BE2795" s="4" t="str">
        <f t="shared" si="432"/>
        <v>ABURRIDO</v>
      </c>
      <c r="BF2795" s="4">
        <f t="shared" si="433"/>
        <v>0.16099999999999998</v>
      </c>
      <c r="BG2795">
        <f t="shared" si="434"/>
        <v>0.06</v>
      </c>
      <c r="BH2795">
        <f t="shared" si="435"/>
        <v>0.03</v>
      </c>
      <c r="BI2795">
        <f t="shared" si="436"/>
        <v>0.35</v>
      </c>
      <c r="BJ2795">
        <f t="shared" si="437"/>
        <v>0.01</v>
      </c>
      <c r="BK2795">
        <f t="shared" si="438"/>
        <v>0.46</v>
      </c>
      <c r="BL2795">
        <f t="shared" si="439"/>
        <v>1364.4000000000024</v>
      </c>
    </row>
    <row r="2796" spans="1:64" x14ac:dyDescent="0.2">
      <c r="A2796" s="1">
        <v>2794</v>
      </c>
      <c r="B2796" s="7" t="s">
        <v>11</v>
      </c>
      <c r="C2796" s="3">
        <v>40018</v>
      </c>
      <c r="D2796" s="4" t="s">
        <v>627</v>
      </c>
      <c r="E2796" s="4" t="s">
        <v>166</v>
      </c>
      <c r="F2796" s="5" t="str">
        <f t="shared" si="430"/>
        <v>V</v>
      </c>
      <c r="G2796" s="6">
        <v>0.91388888888888886</v>
      </c>
      <c r="H2796" s="6">
        <v>0.91666666666666663</v>
      </c>
      <c r="I2796" s="85">
        <f t="shared" si="431"/>
        <v>3.9999999999999858</v>
      </c>
      <c r="J2796" s="86">
        <f>I2796*Segmentos!$D$7*(AH2796%)*IF(ISNUMBER(AI2796),AI2796%,0)</f>
        <v>66892.799999999785</v>
      </c>
      <c r="K2796" s="86">
        <f>I2796*Segmentos!$D$7*(AL2796%)*IF(ISNUMBER(AM2796),AM2796%,0)</f>
        <v>83711.999999999709</v>
      </c>
      <c r="L2796" s="4"/>
      <c r="M2796" s="2">
        <v>4.7300000000000004</v>
      </c>
      <c r="N2796" s="2">
        <v>5.6</v>
      </c>
      <c r="O2796" s="2">
        <v>84.2</v>
      </c>
      <c r="P2796" s="2">
        <v>85.558300000000003</v>
      </c>
      <c r="Q2796" s="2">
        <v>3.71</v>
      </c>
      <c r="R2796" s="2">
        <v>3.9</v>
      </c>
      <c r="S2796" s="2">
        <v>94.5</v>
      </c>
      <c r="T2796" s="2">
        <v>11.1884</v>
      </c>
      <c r="U2796" s="2">
        <v>5.61</v>
      </c>
      <c r="V2796" s="2">
        <v>7</v>
      </c>
      <c r="W2796" s="2">
        <v>80.099999999999994</v>
      </c>
      <c r="X2796" s="2">
        <v>21.2788</v>
      </c>
      <c r="Y2796" s="2">
        <v>4.37</v>
      </c>
      <c r="Z2796" s="2">
        <v>5.3</v>
      </c>
      <c r="AA2796" s="2">
        <v>82.5</v>
      </c>
      <c r="AB2796" s="2">
        <v>23.311900000000001</v>
      </c>
      <c r="AC2796" s="2">
        <v>5.0199999999999996</v>
      </c>
      <c r="AD2796" s="2">
        <v>5.9</v>
      </c>
      <c r="AE2796" s="2">
        <v>85.3</v>
      </c>
      <c r="AF2796" s="2">
        <v>29.779199999999999</v>
      </c>
      <c r="AG2796" s="20">
        <v>4.16</v>
      </c>
      <c r="AH2796" s="20">
        <v>5.2</v>
      </c>
      <c r="AI2796" s="20">
        <v>80.400000000000006</v>
      </c>
      <c r="AJ2796" s="20">
        <v>35.656999999999996</v>
      </c>
      <c r="AK2796" s="18">
        <v>5.25</v>
      </c>
      <c r="AL2796" s="18">
        <v>6</v>
      </c>
      <c r="AM2796" s="18">
        <v>87.2</v>
      </c>
      <c r="AN2796" s="18">
        <v>49.901299999999999</v>
      </c>
      <c r="AO2796" s="2">
        <v>3.51</v>
      </c>
      <c r="AP2796" s="2">
        <v>3.9</v>
      </c>
      <c r="AQ2796" s="2">
        <v>90</v>
      </c>
      <c r="AR2796" s="2">
        <v>6.9267000000000003</v>
      </c>
      <c r="AS2796" s="2">
        <v>5.39</v>
      </c>
      <c r="AT2796" s="2">
        <v>6.6</v>
      </c>
      <c r="AU2796" s="2">
        <v>81.2</v>
      </c>
      <c r="AV2796" s="2">
        <v>21.4693</v>
      </c>
      <c r="AW2796" s="2">
        <v>3.29</v>
      </c>
      <c r="AX2796" s="2">
        <v>3.5</v>
      </c>
      <c r="AY2796" s="2">
        <v>94.5</v>
      </c>
      <c r="AZ2796" s="2">
        <v>17.123899999999999</v>
      </c>
      <c r="BA2796" s="2">
        <v>5.78</v>
      </c>
      <c r="BB2796" s="2">
        <v>7.1</v>
      </c>
      <c r="BC2796" s="2">
        <v>81.099999999999994</v>
      </c>
      <c r="BD2796" s="2">
        <v>40.038400000000003</v>
      </c>
      <c r="BE2796" s="4" t="str">
        <f t="shared" si="432"/>
        <v>NO APLICA</v>
      </c>
      <c r="BF2796" s="4">
        <f t="shared" si="433"/>
        <v>5.2037999999999993</v>
      </c>
      <c r="BG2796">
        <f t="shared" si="434"/>
        <v>3.51</v>
      </c>
      <c r="BH2796">
        <f t="shared" si="435"/>
        <v>5.39</v>
      </c>
      <c r="BI2796">
        <f t="shared" si="436"/>
        <v>5.78</v>
      </c>
      <c r="BJ2796">
        <f t="shared" si="437"/>
        <v>5.25</v>
      </c>
      <c r="BK2796">
        <f t="shared" si="438"/>
        <v>4.16</v>
      </c>
      <c r="BL2796">
        <f t="shared" si="439"/>
        <v>1886.0799999999933</v>
      </c>
    </row>
    <row r="2797" spans="1:64" x14ac:dyDescent="0.2">
      <c r="A2797" s="1">
        <v>2795</v>
      </c>
      <c r="B2797" s="7" t="s">
        <v>11</v>
      </c>
      <c r="C2797" s="3">
        <v>40018</v>
      </c>
      <c r="D2797" s="4" t="s">
        <v>8</v>
      </c>
      <c r="E2797" s="4" t="s">
        <v>166</v>
      </c>
      <c r="F2797" s="5" t="str">
        <f t="shared" si="430"/>
        <v>V</v>
      </c>
      <c r="G2797" s="6">
        <v>0.91041666666666676</v>
      </c>
      <c r="H2797" s="6">
        <v>0.91111111111111109</v>
      </c>
      <c r="I2797" s="85">
        <f t="shared" si="431"/>
        <v>0.99999999999983658</v>
      </c>
      <c r="J2797" s="86">
        <f>I2797*Segmentos!$D$7*(AH2797%)*IF(ISNUMBER(AI2797),AI2797%,0)</f>
        <v>11599.999999998103</v>
      </c>
      <c r="K2797" s="86">
        <f>I2797*Segmentos!$D$7*(AL2797%)*IF(ISNUMBER(AM2797),AM2797%,0)</f>
        <v>7999.9999999986931</v>
      </c>
      <c r="L2797" s="4"/>
      <c r="M2797" s="2">
        <v>2.4500000000000002</v>
      </c>
      <c r="N2797" s="2">
        <v>2.5</v>
      </c>
      <c r="O2797" s="2">
        <v>100</v>
      </c>
      <c r="P2797" s="2">
        <v>86.073099999999997</v>
      </c>
      <c r="Q2797" s="2">
        <v>2.2000000000000002</v>
      </c>
      <c r="R2797" s="2">
        <v>2.2000000000000002</v>
      </c>
      <c r="S2797" s="2">
        <v>100</v>
      </c>
      <c r="T2797" s="2">
        <v>12.8728</v>
      </c>
      <c r="U2797" s="2">
        <v>0.72</v>
      </c>
      <c r="V2797" s="2">
        <v>0.7</v>
      </c>
      <c r="W2797" s="2">
        <v>100</v>
      </c>
      <c r="X2797" s="2">
        <v>5.2664</v>
      </c>
      <c r="Y2797" s="2">
        <v>0.97</v>
      </c>
      <c r="Z2797" s="2">
        <v>1</v>
      </c>
      <c r="AA2797" s="2">
        <v>100</v>
      </c>
      <c r="AB2797" s="2">
        <v>10.077400000000001</v>
      </c>
      <c r="AC2797" s="2">
        <v>5.0199999999999996</v>
      </c>
      <c r="AD2797" s="2">
        <v>5</v>
      </c>
      <c r="AE2797" s="2">
        <v>100</v>
      </c>
      <c r="AF2797" s="2">
        <v>57.8566</v>
      </c>
      <c r="AG2797" s="20">
        <v>2.94</v>
      </c>
      <c r="AH2797" s="20">
        <v>2.9</v>
      </c>
      <c r="AI2797" s="20">
        <v>100</v>
      </c>
      <c r="AJ2797" s="20">
        <v>48.9908</v>
      </c>
      <c r="AK2797" s="18">
        <v>2.0099999999999998</v>
      </c>
      <c r="AL2797" s="18">
        <v>2</v>
      </c>
      <c r="AM2797" s="18">
        <v>100</v>
      </c>
      <c r="AN2797" s="18">
        <v>37.0822</v>
      </c>
      <c r="AO2797" s="2">
        <v>0.77</v>
      </c>
      <c r="AP2797" s="2">
        <v>0.8</v>
      </c>
      <c r="AQ2797" s="2">
        <v>100</v>
      </c>
      <c r="AR2797" s="2">
        <v>2.9527999999999999</v>
      </c>
      <c r="AS2797" s="2">
        <v>1.18</v>
      </c>
      <c r="AT2797" s="2">
        <v>1.2</v>
      </c>
      <c r="AU2797" s="2">
        <v>100</v>
      </c>
      <c r="AV2797" s="2">
        <v>9.1600999999999999</v>
      </c>
      <c r="AW2797" s="2">
        <v>1.71</v>
      </c>
      <c r="AX2797" s="2">
        <v>1.7</v>
      </c>
      <c r="AY2797" s="2">
        <v>100</v>
      </c>
      <c r="AZ2797" s="2">
        <v>17.227399999999999</v>
      </c>
      <c r="BA2797" s="2">
        <v>4.22</v>
      </c>
      <c r="BB2797" s="2">
        <v>4.2</v>
      </c>
      <c r="BC2797" s="2">
        <v>100</v>
      </c>
      <c r="BD2797" s="2">
        <v>56.732700000000001</v>
      </c>
      <c r="BE2797" s="4" t="str">
        <f t="shared" si="432"/>
        <v>NO APLICA</v>
      </c>
      <c r="BF2797" s="4">
        <f t="shared" si="433"/>
        <v>2.2913999999999999</v>
      </c>
      <c r="BG2797">
        <f t="shared" si="434"/>
        <v>0.77</v>
      </c>
      <c r="BH2797">
        <f t="shared" si="435"/>
        <v>1.18</v>
      </c>
      <c r="BI2797">
        <f t="shared" si="436"/>
        <v>4.22</v>
      </c>
      <c r="BJ2797">
        <f t="shared" si="437"/>
        <v>2.0099999999999998</v>
      </c>
      <c r="BK2797">
        <f t="shared" si="438"/>
        <v>2.94</v>
      </c>
      <c r="BL2797">
        <f t="shared" si="439"/>
        <v>249.99999999995913</v>
      </c>
    </row>
    <row r="2798" spans="1:64" x14ac:dyDescent="0.2">
      <c r="A2798" s="1">
        <v>2796</v>
      </c>
      <c r="B2798" s="7" t="s">
        <v>6</v>
      </c>
      <c r="C2798" s="3">
        <v>40018</v>
      </c>
      <c r="D2798" s="4" t="s">
        <v>3</v>
      </c>
      <c r="E2798" s="4" t="s">
        <v>166</v>
      </c>
      <c r="F2798" s="5" t="str">
        <f t="shared" si="430"/>
        <v>V</v>
      </c>
      <c r="G2798" s="6">
        <v>0.90902777777777777</v>
      </c>
      <c r="H2798" s="6">
        <v>0.91041666666666676</v>
      </c>
      <c r="I2798" s="85">
        <f t="shared" si="431"/>
        <v>2.0000000000001528</v>
      </c>
      <c r="J2798" s="86">
        <f>I2798*Segmentos!$D$7*(AH2798%)*IF(ISNUMBER(AI2798),AI2798%,0)</f>
        <v>49529.600000003782</v>
      </c>
      <c r="K2798" s="86">
        <f>I2798*Segmentos!$D$7*(AL2798%)*IF(ISNUMBER(AM2798),AM2798%,0)</f>
        <v>46696.000000003565</v>
      </c>
      <c r="L2798" s="4"/>
      <c r="M2798" s="2">
        <v>6</v>
      </c>
      <c r="N2798" s="2">
        <v>6.8</v>
      </c>
      <c r="O2798" s="2">
        <v>88.5</v>
      </c>
      <c r="P2798" s="2">
        <v>90.602900000000005</v>
      </c>
      <c r="Q2798" s="2">
        <v>3.76</v>
      </c>
      <c r="R2798" s="2">
        <v>4.5</v>
      </c>
      <c r="S2798" s="2">
        <v>83.7</v>
      </c>
      <c r="T2798" s="2">
        <v>9.4808000000000003</v>
      </c>
      <c r="U2798" s="2">
        <v>4.8600000000000003</v>
      </c>
      <c r="V2798" s="2">
        <v>5.3</v>
      </c>
      <c r="W2798" s="2">
        <v>91.4</v>
      </c>
      <c r="X2798" s="2">
        <v>15.363799999999999</v>
      </c>
      <c r="Y2798" s="2">
        <v>5.9</v>
      </c>
      <c r="Z2798" s="2">
        <v>6.9</v>
      </c>
      <c r="AA2798" s="2">
        <v>86.1</v>
      </c>
      <c r="AB2798" s="2">
        <v>26.3125</v>
      </c>
      <c r="AC2798" s="2">
        <v>7.96</v>
      </c>
      <c r="AD2798" s="2">
        <v>8.8000000000000007</v>
      </c>
      <c r="AE2798" s="2">
        <v>90.3</v>
      </c>
      <c r="AF2798" s="2">
        <v>39.445700000000002</v>
      </c>
      <c r="AG2798" s="20">
        <v>6.2</v>
      </c>
      <c r="AH2798" s="20">
        <v>7.1</v>
      </c>
      <c r="AI2798" s="20">
        <v>87.2</v>
      </c>
      <c r="AJ2798" s="20">
        <v>44.388300000000001</v>
      </c>
      <c r="AK2798" s="18">
        <v>5.83</v>
      </c>
      <c r="AL2798" s="18">
        <v>6.5</v>
      </c>
      <c r="AM2798" s="18">
        <v>89.8</v>
      </c>
      <c r="AN2798" s="18">
        <v>46.214599999999997</v>
      </c>
      <c r="AO2798" s="2">
        <v>6.02</v>
      </c>
      <c r="AP2798" s="2">
        <v>7.2</v>
      </c>
      <c r="AQ2798" s="2">
        <v>83.9</v>
      </c>
      <c r="AR2798" s="2">
        <v>9.9268999999999998</v>
      </c>
      <c r="AS2798" s="2">
        <v>4.9400000000000004</v>
      </c>
      <c r="AT2798" s="2">
        <v>5.3</v>
      </c>
      <c r="AU2798" s="2">
        <v>93.7</v>
      </c>
      <c r="AV2798" s="2">
        <v>16.418700000000001</v>
      </c>
      <c r="AW2798" s="2">
        <v>5.01</v>
      </c>
      <c r="AX2798" s="2">
        <v>6.2</v>
      </c>
      <c r="AY2798" s="2">
        <v>81.400000000000006</v>
      </c>
      <c r="AZ2798" s="2">
        <v>21.738</v>
      </c>
      <c r="BA2798" s="2">
        <v>7.36</v>
      </c>
      <c r="BB2798" s="2">
        <v>8</v>
      </c>
      <c r="BC2798" s="2">
        <v>91.9</v>
      </c>
      <c r="BD2798" s="2">
        <v>42.519300000000001</v>
      </c>
      <c r="BE2798" s="4" t="str">
        <f t="shared" si="432"/>
        <v>NO APLICA</v>
      </c>
      <c r="BF2798" s="4">
        <f t="shared" si="433"/>
        <v>5.9816000000000003</v>
      </c>
      <c r="BG2798">
        <f t="shared" si="434"/>
        <v>6.02</v>
      </c>
      <c r="BH2798">
        <f t="shared" si="435"/>
        <v>4.9400000000000004</v>
      </c>
      <c r="BI2798">
        <f t="shared" si="436"/>
        <v>7.36</v>
      </c>
      <c r="BJ2798">
        <f t="shared" si="437"/>
        <v>5.83</v>
      </c>
      <c r="BK2798">
        <f t="shared" si="438"/>
        <v>6.2</v>
      </c>
      <c r="BL2798">
        <f t="shared" si="439"/>
        <v>1203.600000000092</v>
      </c>
    </row>
    <row r="2799" spans="1:64" x14ac:dyDescent="0.2">
      <c r="A2799" s="1">
        <v>2797</v>
      </c>
      <c r="B2799" s="7" t="s">
        <v>31</v>
      </c>
      <c r="C2799" s="3">
        <v>40018</v>
      </c>
      <c r="D2799" s="4" t="s">
        <v>628</v>
      </c>
      <c r="E2799" s="4" t="s">
        <v>166</v>
      </c>
      <c r="F2799" s="5" t="str">
        <f t="shared" si="430"/>
        <v>V</v>
      </c>
      <c r="G2799" s="6">
        <v>0.91041666666666676</v>
      </c>
      <c r="H2799" s="6">
        <v>0.91388888888888886</v>
      </c>
      <c r="I2799" s="85">
        <f t="shared" si="431"/>
        <v>4.9999999999998224</v>
      </c>
      <c r="J2799" s="86">
        <f>I2799*Segmentos!$D$7*(AH2799%)*IF(ISNUMBER(AI2799),AI2799%,0)</f>
        <v>5609.9999999998017</v>
      </c>
      <c r="K2799" s="86">
        <f>I2799*Segmentos!$D$7*(AL2799%)*IF(ISNUMBER(AM2799),AM2799%,0)</f>
        <v>20705.999999999265</v>
      </c>
      <c r="L2799" s="4"/>
      <c r="M2799" s="2">
        <v>0.67</v>
      </c>
      <c r="N2799" s="2">
        <v>1.1000000000000001</v>
      </c>
      <c r="O2799" s="2">
        <v>60</v>
      </c>
      <c r="P2799" s="2">
        <v>98.511600000000001</v>
      </c>
      <c r="Q2799" s="2">
        <v>0.84</v>
      </c>
      <c r="R2799" s="2">
        <v>1.1000000000000001</v>
      </c>
      <c r="S2799" s="2">
        <v>75.8</v>
      </c>
      <c r="T2799" s="2">
        <v>20.421800000000001</v>
      </c>
      <c r="U2799" s="2">
        <v>0.04</v>
      </c>
      <c r="V2799" s="2">
        <v>0.2</v>
      </c>
      <c r="W2799" s="2">
        <v>20</v>
      </c>
      <c r="X2799" s="2">
        <v>1.1094999999999999</v>
      </c>
      <c r="Y2799" s="2">
        <v>0.85</v>
      </c>
      <c r="Z2799" s="2">
        <v>1.2</v>
      </c>
      <c r="AA2799" s="2">
        <v>72.599999999999994</v>
      </c>
      <c r="AB2799" s="2">
        <v>36.578499999999998</v>
      </c>
      <c r="AC2799" s="2">
        <v>0.84</v>
      </c>
      <c r="AD2799" s="2">
        <v>1.7</v>
      </c>
      <c r="AE2799" s="2">
        <v>49.7</v>
      </c>
      <c r="AF2799" s="2">
        <v>40.401699999999998</v>
      </c>
      <c r="AG2799" s="20">
        <v>0.25</v>
      </c>
      <c r="AH2799" s="20">
        <v>0.5</v>
      </c>
      <c r="AI2799" s="20">
        <v>56.1</v>
      </c>
      <c r="AJ2799" s="20">
        <v>17.654599999999999</v>
      </c>
      <c r="AK2799" s="18">
        <v>1.05</v>
      </c>
      <c r="AL2799" s="18">
        <v>1.7</v>
      </c>
      <c r="AM2799" s="18">
        <v>60.9</v>
      </c>
      <c r="AN2799" s="18">
        <v>80.856999999999999</v>
      </c>
      <c r="AO2799" s="2">
        <v>0.82</v>
      </c>
      <c r="AP2799" s="2">
        <v>1.6</v>
      </c>
      <c r="AQ2799" s="2">
        <v>52.4</v>
      </c>
      <c r="AR2799" s="2">
        <v>13.0913</v>
      </c>
      <c r="AS2799" s="2">
        <v>0.38</v>
      </c>
      <c r="AT2799" s="2">
        <v>0.9</v>
      </c>
      <c r="AU2799" s="2">
        <v>43.5</v>
      </c>
      <c r="AV2799" s="2">
        <v>12.1793</v>
      </c>
      <c r="AW2799" s="2">
        <v>0.02</v>
      </c>
      <c r="AX2799" s="2">
        <v>0.1</v>
      </c>
      <c r="AY2799" s="2">
        <v>20</v>
      </c>
      <c r="AZ2799" s="2">
        <v>1.0484</v>
      </c>
      <c r="BA2799" s="2">
        <v>1.29</v>
      </c>
      <c r="BB2799" s="2">
        <v>1.9</v>
      </c>
      <c r="BC2799" s="2">
        <v>68.099999999999994</v>
      </c>
      <c r="BD2799" s="2">
        <v>72.192599999999999</v>
      </c>
      <c r="BE2799" s="4" t="str">
        <f t="shared" si="432"/>
        <v>NO APLICA</v>
      </c>
      <c r="BF2799" s="4">
        <f t="shared" si="433"/>
        <v>0.76700000000000002</v>
      </c>
      <c r="BG2799">
        <f t="shared" si="434"/>
        <v>0.82</v>
      </c>
      <c r="BH2799">
        <f t="shared" si="435"/>
        <v>0.38</v>
      </c>
      <c r="BI2799">
        <f t="shared" si="436"/>
        <v>1.29</v>
      </c>
      <c r="BJ2799">
        <f t="shared" si="437"/>
        <v>1.05</v>
      </c>
      <c r="BK2799">
        <f t="shared" si="438"/>
        <v>0.25</v>
      </c>
      <c r="BL2799">
        <f t="shared" si="439"/>
        <v>329.99999999998829</v>
      </c>
    </row>
    <row r="2800" spans="1:64" x14ac:dyDescent="0.2">
      <c r="A2800" s="1">
        <v>2798</v>
      </c>
      <c r="B2800" s="7" t="s">
        <v>38</v>
      </c>
      <c r="C2800" s="3">
        <v>40018</v>
      </c>
      <c r="D2800" s="4" t="s">
        <v>8</v>
      </c>
      <c r="E2800" s="4" t="s">
        <v>165</v>
      </c>
      <c r="F2800" s="5" t="str">
        <f t="shared" si="430"/>
        <v>V</v>
      </c>
      <c r="G2800" s="6">
        <v>0.8125</v>
      </c>
      <c r="H2800" s="6">
        <v>0.87361111111111101</v>
      </c>
      <c r="I2800" s="85">
        <f t="shared" si="431"/>
        <v>87.999999999999844</v>
      </c>
      <c r="J2800" s="86">
        <f>I2800*Segmentos!$D$7*(AH2800%)*IF(ISNUMBER(AI2800),AI2800%,0)</f>
        <v>602870.39999999909</v>
      </c>
      <c r="K2800" s="86">
        <f>I2800*Segmentos!$D$7*(AL2800%)*IF(ISNUMBER(AM2800),AM2800%,0)</f>
        <v>685977.5999999987</v>
      </c>
      <c r="L2800" s="4"/>
      <c r="M2800" s="2">
        <v>1.83</v>
      </c>
      <c r="N2800" s="2">
        <v>10.6</v>
      </c>
      <c r="O2800" s="2">
        <v>17.3</v>
      </c>
      <c r="P2800" s="2">
        <v>75.977500000000006</v>
      </c>
      <c r="Q2800" s="2">
        <v>1.44</v>
      </c>
      <c r="R2800" s="2">
        <v>8.1</v>
      </c>
      <c r="S2800" s="2">
        <v>17.8</v>
      </c>
      <c r="T2800" s="2">
        <v>9.9833999999999996</v>
      </c>
      <c r="U2800" s="2">
        <v>1.35</v>
      </c>
      <c r="V2800" s="2">
        <v>9.4</v>
      </c>
      <c r="W2800" s="2">
        <v>14.3</v>
      </c>
      <c r="X2800" s="2">
        <v>11.7263</v>
      </c>
      <c r="Y2800" s="2">
        <v>1.84</v>
      </c>
      <c r="Z2800" s="2">
        <v>11.2</v>
      </c>
      <c r="AA2800" s="2">
        <v>16.399999999999999</v>
      </c>
      <c r="AB2800" s="2">
        <v>22.518000000000001</v>
      </c>
      <c r="AC2800" s="2">
        <v>2.33</v>
      </c>
      <c r="AD2800" s="2">
        <v>11.9</v>
      </c>
      <c r="AE2800" s="2">
        <v>19.5</v>
      </c>
      <c r="AF2800" s="2">
        <v>31.7498</v>
      </c>
      <c r="AG2800" s="20">
        <v>1.71</v>
      </c>
      <c r="AH2800" s="20">
        <v>9.9</v>
      </c>
      <c r="AI2800" s="20">
        <v>17.3</v>
      </c>
      <c r="AJ2800" s="20">
        <v>33.611699999999999</v>
      </c>
      <c r="AK2800" s="18">
        <v>1.94</v>
      </c>
      <c r="AL2800" s="18">
        <v>11.2</v>
      </c>
      <c r="AM2800" s="18">
        <v>17.399999999999999</v>
      </c>
      <c r="AN2800" s="18">
        <v>42.3658</v>
      </c>
      <c r="AO2800" s="2">
        <v>0.3</v>
      </c>
      <c r="AP2800" s="2">
        <v>5</v>
      </c>
      <c r="AQ2800" s="2">
        <v>6</v>
      </c>
      <c r="AR2800" s="2">
        <v>1.3496999999999999</v>
      </c>
      <c r="AS2800" s="2">
        <v>0.93</v>
      </c>
      <c r="AT2800" s="2">
        <v>8</v>
      </c>
      <c r="AU2800" s="2">
        <v>11.6</v>
      </c>
      <c r="AV2800" s="2">
        <v>8.4992000000000001</v>
      </c>
      <c r="AW2800" s="2">
        <v>1.47</v>
      </c>
      <c r="AX2800" s="2">
        <v>8.1999999999999993</v>
      </c>
      <c r="AY2800" s="2">
        <v>17.899999999999999</v>
      </c>
      <c r="AZ2800" s="2">
        <v>17.5123</v>
      </c>
      <c r="BA2800" s="2">
        <v>3.06</v>
      </c>
      <c r="BB2800" s="2">
        <v>15.4</v>
      </c>
      <c r="BC2800" s="2">
        <v>19.899999999999999</v>
      </c>
      <c r="BD2800" s="2">
        <v>48.616300000000003</v>
      </c>
      <c r="BE2800" s="4" t="str">
        <f t="shared" si="432"/>
        <v>ABURRIDO</v>
      </c>
      <c r="BF2800" s="4">
        <f t="shared" si="433"/>
        <v>1.6895999999999998</v>
      </c>
      <c r="BG2800">
        <f t="shared" si="434"/>
        <v>0.3</v>
      </c>
      <c r="BH2800">
        <f t="shared" si="435"/>
        <v>0.93</v>
      </c>
      <c r="BI2800">
        <f t="shared" si="436"/>
        <v>3.06</v>
      </c>
      <c r="BJ2800">
        <f t="shared" si="437"/>
        <v>1.94</v>
      </c>
      <c r="BK2800">
        <f t="shared" si="438"/>
        <v>1.71</v>
      </c>
      <c r="BL2800">
        <f t="shared" si="439"/>
        <v>16137.439999999973</v>
      </c>
    </row>
    <row r="2801" spans="1:64" x14ac:dyDescent="0.2">
      <c r="A2801" s="1">
        <v>2799</v>
      </c>
      <c r="B2801" s="7" t="s">
        <v>14</v>
      </c>
      <c r="C2801" s="3">
        <v>40018</v>
      </c>
      <c r="D2801" s="4" t="s">
        <v>626</v>
      </c>
      <c r="E2801" s="4" t="s">
        <v>163</v>
      </c>
      <c r="F2801" s="5" t="str">
        <f t="shared" si="430"/>
        <v>V</v>
      </c>
      <c r="G2801" s="6">
        <v>0.8520833333333333</v>
      </c>
      <c r="H2801" s="6">
        <v>0.875</v>
      </c>
      <c r="I2801" s="85">
        <f t="shared" si="431"/>
        <v>33.000000000000043</v>
      </c>
      <c r="J2801" s="86">
        <f>I2801*Segmentos!$D$7*(AH2801%)*IF(ISNUMBER(AI2801),AI2801%,0)</f>
        <v>655578.00000000081</v>
      </c>
      <c r="K2801" s="86">
        <f>I2801*Segmentos!$D$7*(AL2801%)*IF(ISNUMBER(AM2801),AM2801%,0)</f>
        <v>1128494.4000000015</v>
      </c>
      <c r="L2801" s="4"/>
      <c r="M2801" s="2">
        <v>6.87</v>
      </c>
      <c r="N2801" s="2">
        <v>10.7</v>
      </c>
      <c r="O2801" s="2">
        <v>64</v>
      </c>
      <c r="P2801" s="2">
        <v>85.238900000000001</v>
      </c>
      <c r="Q2801" s="2">
        <v>3.96</v>
      </c>
      <c r="R2801" s="2">
        <v>6.7</v>
      </c>
      <c r="S2801" s="2">
        <v>59.2</v>
      </c>
      <c r="T2801" s="2">
        <v>8.1866000000000003</v>
      </c>
      <c r="U2801" s="2">
        <v>5.0999999999999996</v>
      </c>
      <c r="V2801" s="2">
        <v>8.3000000000000007</v>
      </c>
      <c r="W2801" s="2">
        <v>61.4</v>
      </c>
      <c r="X2801" s="2">
        <v>13.272600000000001</v>
      </c>
      <c r="Y2801" s="2">
        <v>6.46</v>
      </c>
      <c r="Z2801" s="2">
        <v>10.5</v>
      </c>
      <c r="AA2801" s="2">
        <v>61.7</v>
      </c>
      <c r="AB2801" s="2">
        <v>23.655100000000001</v>
      </c>
      <c r="AC2801" s="2">
        <v>9.85</v>
      </c>
      <c r="AD2801" s="2">
        <v>14.6</v>
      </c>
      <c r="AE2801" s="2">
        <v>67.599999999999994</v>
      </c>
      <c r="AF2801" s="2">
        <v>40.124600000000001</v>
      </c>
      <c r="AG2801" s="20">
        <v>4.9800000000000004</v>
      </c>
      <c r="AH2801" s="20">
        <v>7.7</v>
      </c>
      <c r="AI2801" s="20">
        <v>64.5</v>
      </c>
      <c r="AJ2801" s="20">
        <v>29.319199999999999</v>
      </c>
      <c r="AK2801" s="18">
        <v>8.58</v>
      </c>
      <c r="AL2801" s="18">
        <v>13.4</v>
      </c>
      <c r="AM2801" s="18">
        <v>63.8</v>
      </c>
      <c r="AN2801" s="18">
        <v>55.919800000000002</v>
      </c>
      <c r="AO2801" s="2">
        <v>3.66</v>
      </c>
      <c r="AP2801" s="2">
        <v>7.4</v>
      </c>
      <c r="AQ2801" s="2">
        <v>49.7</v>
      </c>
      <c r="AR2801" s="2">
        <v>4.9558999999999997</v>
      </c>
      <c r="AS2801" s="2">
        <v>5.16</v>
      </c>
      <c r="AT2801" s="2">
        <v>7.3</v>
      </c>
      <c r="AU2801" s="2">
        <v>70.8</v>
      </c>
      <c r="AV2801" s="2">
        <v>14.1081</v>
      </c>
      <c r="AW2801" s="2">
        <v>6.29</v>
      </c>
      <c r="AX2801" s="2">
        <v>9.6999999999999993</v>
      </c>
      <c r="AY2801" s="2">
        <v>64.599999999999994</v>
      </c>
      <c r="AZ2801" s="2">
        <v>22.449400000000001</v>
      </c>
      <c r="BA2801" s="2">
        <v>9.1999999999999993</v>
      </c>
      <c r="BB2801" s="2">
        <v>14.4</v>
      </c>
      <c r="BC2801" s="2">
        <v>63.9</v>
      </c>
      <c r="BD2801" s="2">
        <v>43.7254</v>
      </c>
      <c r="BE2801" s="4" t="str">
        <f t="shared" si="432"/>
        <v>NO APLICA</v>
      </c>
      <c r="BF2801" s="4">
        <f t="shared" si="433"/>
        <v>6.6179999999999994</v>
      </c>
      <c r="BG2801">
        <f t="shared" si="434"/>
        <v>3.66</v>
      </c>
      <c r="BH2801">
        <f t="shared" si="435"/>
        <v>5.16</v>
      </c>
      <c r="BI2801">
        <f t="shared" si="436"/>
        <v>9.1999999999999993</v>
      </c>
      <c r="BJ2801">
        <f t="shared" si="437"/>
        <v>8.58</v>
      </c>
      <c r="BK2801">
        <f t="shared" si="438"/>
        <v>4.9800000000000004</v>
      </c>
      <c r="BL2801">
        <f t="shared" si="439"/>
        <v>22598.400000000027</v>
      </c>
    </row>
    <row r="2802" spans="1:64" x14ac:dyDescent="0.2">
      <c r="A2802" s="1">
        <v>2800</v>
      </c>
      <c r="B2802" s="7" t="s">
        <v>46</v>
      </c>
      <c r="C2802" s="3">
        <v>40018</v>
      </c>
      <c r="D2802" s="4" t="s">
        <v>627</v>
      </c>
      <c r="E2802" s="4" t="s">
        <v>170</v>
      </c>
      <c r="F2802" s="5" t="str">
        <f t="shared" si="430"/>
        <v>V</v>
      </c>
      <c r="G2802" s="6">
        <v>0.77986111111111101</v>
      </c>
      <c r="H2802" s="6">
        <v>0.87361111111111101</v>
      </c>
      <c r="I2802" s="85">
        <f t="shared" si="431"/>
        <v>135</v>
      </c>
      <c r="J2802" s="86">
        <f>I2802*Segmentos!$D$7*(AH2802%)*IF(ISNUMBER(AI2802),AI2802%,0)</f>
        <v>1192320</v>
      </c>
      <c r="K2802" s="86">
        <f>I2802*Segmentos!$D$7*(AL2802%)*IF(ISNUMBER(AM2802),AM2802%,0)</f>
        <v>1968624</v>
      </c>
      <c r="L2802" s="4"/>
      <c r="M2802" s="2">
        <v>2.95</v>
      </c>
      <c r="N2802" s="2">
        <v>10.8</v>
      </c>
      <c r="O2802" s="2">
        <v>27.2</v>
      </c>
      <c r="P2802" s="2">
        <v>62.340499999999999</v>
      </c>
      <c r="Q2802" s="2">
        <v>3.74</v>
      </c>
      <c r="R2802" s="2">
        <v>12.8</v>
      </c>
      <c r="S2802" s="2">
        <v>29.2</v>
      </c>
      <c r="T2802" s="2">
        <v>13.1683</v>
      </c>
      <c r="U2802" s="2">
        <v>3.66</v>
      </c>
      <c r="V2802" s="2">
        <v>12.4</v>
      </c>
      <c r="W2802" s="2">
        <v>29.4</v>
      </c>
      <c r="X2802" s="2">
        <v>16.187100000000001</v>
      </c>
      <c r="Y2802" s="2">
        <v>3.19</v>
      </c>
      <c r="Z2802" s="2">
        <v>12.1</v>
      </c>
      <c r="AA2802" s="2">
        <v>26.5</v>
      </c>
      <c r="AB2802" s="2">
        <v>19.866</v>
      </c>
      <c r="AC2802" s="2">
        <v>1.89</v>
      </c>
      <c r="AD2802" s="2">
        <v>7.8</v>
      </c>
      <c r="AE2802" s="2">
        <v>24.4</v>
      </c>
      <c r="AF2802" s="2">
        <v>13.1191</v>
      </c>
      <c r="AG2802" s="20">
        <v>2.2000000000000002</v>
      </c>
      <c r="AH2802" s="20">
        <v>9.1999999999999993</v>
      </c>
      <c r="AI2802" s="20">
        <v>24</v>
      </c>
      <c r="AJ2802" s="20">
        <v>22.008400000000002</v>
      </c>
      <c r="AK2802" s="18">
        <v>3.64</v>
      </c>
      <c r="AL2802" s="18">
        <v>12.4</v>
      </c>
      <c r="AM2802" s="18">
        <v>29.4</v>
      </c>
      <c r="AN2802" s="18">
        <v>40.332000000000001</v>
      </c>
      <c r="AO2802" s="2">
        <v>2.77</v>
      </c>
      <c r="AP2802" s="2">
        <v>12.1</v>
      </c>
      <c r="AQ2802" s="2">
        <v>22.9</v>
      </c>
      <c r="AR2802" s="2">
        <v>6.3901000000000003</v>
      </c>
      <c r="AS2802" s="2">
        <v>2.77</v>
      </c>
      <c r="AT2802" s="2">
        <v>10.8</v>
      </c>
      <c r="AU2802" s="2">
        <v>25.8</v>
      </c>
      <c r="AV2802" s="2">
        <v>12.8847</v>
      </c>
      <c r="AW2802" s="2">
        <v>3.26</v>
      </c>
      <c r="AX2802" s="2">
        <v>11</v>
      </c>
      <c r="AY2802" s="2">
        <v>29.6</v>
      </c>
      <c r="AZ2802" s="2">
        <v>19.770399999999999</v>
      </c>
      <c r="BA2802" s="2">
        <v>2.88</v>
      </c>
      <c r="BB2802" s="2">
        <v>10.4</v>
      </c>
      <c r="BC2802" s="2">
        <v>27.6</v>
      </c>
      <c r="BD2802" s="2">
        <v>23.295300000000001</v>
      </c>
      <c r="BE2802" s="4" t="str">
        <f t="shared" si="432"/>
        <v>ABURRIDO</v>
      </c>
      <c r="BF2802" s="4">
        <f t="shared" si="433"/>
        <v>2.9758</v>
      </c>
      <c r="BG2802">
        <f t="shared" si="434"/>
        <v>2.77</v>
      </c>
      <c r="BH2802">
        <f t="shared" si="435"/>
        <v>2.77</v>
      </c>
      <c r="BI2802">
        <f t="shared" si="436"/>
        <v>3.26</v>
      </c>
      <c r="BJ2802">
        <f t="shared" si="437"/>
        <v>3.64</v>
      </c>
      <c r="BK2802">
        <f t="shared" si="438"/>
        <v>2.2000000000000002</v>
      </c>
      <c r="BL2802">
        <f t="shared" si="439"/>
        <v>39657.599999999999</v>
      </c>
    </row>
    <row r="2803" spans="1:64" x14ac:dyDescent="0.2">
      <c r="A2803" s="1">
        <v>2801</v>
      </c>
      <c r="B2803" s="7" t="s">
        <v>10</v>
      </c>
      <c r="C2803" s="3">
        <v>40018</v>
      </c>
      <c r="D2803" s="4" t="s">
        <v>8</v>
      </c>
      <c r="E2803" s="4" t="s">
        <v>164</v>
      </c>
      <c r="F2803" s="5" t="str">
        <f t="shared" si="430"/>
        <v>V</v>
      </c>
      <c r="G2803" s="6">
        <v>0.87361111111111101</v>
      </c>
      <c r="H2803" s="6">
        <v>0.91874999999999996</v>
      </c>
      <c r="I2803" s="85">
        <f t="shared" si="431"/>
        <v>65.000000000000085</v>
      </c>
      <c r="J2803" s="86">
        <f>I2803*Segmentos!$D$7*(AH2803%)*IF(ISNUMBER(AI2803),AI2803%,0)</f>
        <v>1047800.0000000014</v>
      </c>
      <c r="K2803" s="86">
        <f>I2803*Segmentos!$D$7*(AL2803%)*IF(ISNUMBER(AM2803),AM2803%,0)</f>
        <v>879450.0000000014</v>
      </c>
      <c r="L2803" s="4"/>
      <c r="M2803" s="2">
        <v>3.68</v>
      </c>
      <c r="N2803" s="2">
        <v>13.8</v>
      </c>
      <c r="O2803" s="2">
        <v>26.7</v>
      </c>
      <c r="P2803" s="2">
        <v>87.943799999999996</v>
      </c>
      <c r="Q2803" s="2">
        <v>2.48</v>
      </c>
      <c r="R2803" s="2">
        <v>7.6</v>
      </c>
      <c r="S2803" s="2">
        <v>32.5</v>
      </c>
      <c r="T2803" s="2">
        <v>9.8949999999999996</v>
      </c>
      <c r="U2803" s="2">
        <v>2</v>
      </c>
      <c r="V2803" s="2">
        <v>9.9</v>
      </c>
      <c r="W2803" s="2">
        <v>20.100000000000001</v>
      </c>
      <c r="X2803" s="2">
        <v>10.0238</v>
      </c>
      <c r="Y2803" s="2">
        <v>2.94</v>
      </c>
      <c r="Z2803" s="2">
        <v>14.3</v>
      </c>
      <c r="AA2803" s="2">
        <v>20.6</v>
      </c>
      <c r="AB2803" s="2">
        <v>20.774999999999999</v>
      </c>
      <c r="AC2803" s="2">
        <v>6.02</v>
      </c>
      <c r="AD2803" s="2">
        <v>18.899999999999999</v>
      </c>
      <c r="AE2803" s="2">
        <v>31.9</v>
      </c>
      <c r="AF2803" s="2">
        <v>47.249899999999997</v>
      </c>
      <c r="AG2803" s="20">
        <v>4.0199999999999996</v>
      </c>
      <c r="AH2803" s="20">
        <v>15.5</v>
      </c>
      <c r="AI2803" s="20">
        <v>26</v>
      </c>
      <c r="AJ2803" s="20">
        <v>45.576999999999998</v>
      </c>
      <c r="AK2803" s="18">
        <v>3.37</v>
      </c>
      <c r="AL2803" s="18">
        <v>12.3</v>
      </c>
      <c r="AM2803" s="18">
        <v>27.5</v>
      </c>
      <c r="AN2803" s="18">
        <v>42.366799999999998</v>
      </c>
      <c r="AO2803" s="2">
        <v>1.23</v>
      </c>
      <c r="AP2803" s="2">
        <v>9.1</v>
      </c>
      <c r="AQ2803" s="2">
        <v>13.5</v>
      </c>
      <c r="AR2803" s="2">
        <v>3.2099000000000002</v>
      </c>
      <c r="AS2803" s="2">
        <v>2.64</v>
      </c>
      <c r="AT2803" s="2">
        <v>11.1</v>
      </c>
      <c r="AU2803" s="2">
        <v>23.7</v>
      </c>
      <c r="AV2803" s="2">
        <v>13.8965</v>
      </c>
      <c r="AW2803" s="2">
        <v>2.61</v>
      </c>
      <c r="AX2803" s="2">
        <v>10.7</v>
      </c>
      <c r="AY2803" s="2">
        <v>24.4</v>
      </c>
      <c r="AZ2803" s="2">
        <v>17.939399999999999</v>
      </c>
      <c r="BA2803" s="2">
        <v>5.78</v>
      </c>
      <c r="BB2803" s="2">
        <v>18.899999999999999</v>
      </c>
      <c r="BC2803" s="2">
        <v>30.6</v>
      </c>
      <c r="BD2803" s="2">
        <v>52.898000000000003</v>
      </c>
      <c r="BE2803" s="4" t="str">
        <f t="shared" si="432"/>
        <v>NO APLICA</v>
      </c>
      <c r="BF2803" s="4">
        <f t="shared" si="433"/>
        <v>3.6390000000000002</v>
      </c>
      <c r="BG2803">
        <f t="shared" si="434"/>
        <v>1.23</v>
      </c>
      <c r="BH2803">
        <f t="shared" si="435"/>
        <v>2.64</v>
      </c>
      <c r="BI2803">
        <f t="shared" si="436"/>
        <v>5.78</v>
      </c>
      <c r="BJ2803">
        <f t="shared" si="437"/>
        <v>3.37</v>
      </c>
      <c r="BK2803">
        <f t="shared" si="438"/>
        <v>4.0199999999999996</v>
      </c>
      <c r="BL2803">
        <f t="shared" si="439"/>
        <v>23949.900000000034</v>
      </c>
    </row>
    <row r="2804" spans="1:64" x14ac:dyDescent="0.2">
      <c r="A2804" s="1">
        <v>2802</v>
      </c>
      <c r="B2804" s="7" t="s">
        <v>48</v>
      </c>
      <c r="C2804" s="3">
        <v>40018</v>
      </c>
      <c r="D2804" s="4" t="s">
        <v>8</v>
      </c>
      <c r="E2804" s="4" t="s">
        <v>176</v>
      </c>
      <c r="F2804" s="5" t="str">
        <f t="shared" si="430"/>
        <v>V</v>
      </c>
      <c r="G2804" s="6">
        <v>0.91874999999999996</v>
      </c>
      <c r="H2804" s="6">
        <v>4.0972222222222222E-2</v>
      </c>
      <c r="I2804" s="85">
        <f t="shared" si="431"/>
        <v>176.00000000000006</v>
      </c>
      <c r="J2804" s="86">
        <f>I2804*Segmentos!$D$7*(AH2804%)*IF(ISNUMBER(AI2804),AI2804%,0)</f>
        <v>4953062.4000000032</v>
      </c>
      <c r="K2804" s="86">
        <f>I2804*Segmentos!$D$7*(AL2804%)*IF(ISNUMBER(AM2804),AM2804%,0)</f>
        <v>4078694.4000000013</v>
      </c>
      <c r="L2804" s="4"/>
      <c r="M2804" s="2">
        <v>6.38</v>
      </c>
      <c r="N2804" s="2">
        <v>28.5</v>
      </c>
      <c r="O2804" s="2">
        <v>22.4</v>
      </c>
      <c r="P2804" s="2">
        <v>78.032499999999999</v>
      </c>
      <c r="Q2804" s="2">
        <v>3.42</v>
      </c>
      <c r="R2804" s="2">
        <v>18.600000000000001</v>
      </c>
      <c r="S2804" s="2">
        <v>18.399999999999999</v>
      </c>
      <c r="T2804" s="2">
        <v>6.9699</v>
      </c>
      <c r="U2804" s="2">
        <v>3.94</v>
      </c>
      <c r="V2804" s="2">
        <v>19.899999999999999</v>
      </c>
      <c r="W2804" s="2">
        <v>19.8</v>
      </c>
      <c r="X2804" s="2">
        <v>10.091900000000001</v>
      </c>
      <c r="Y2804" s="2">
        <v>7.41</v>
      </c>
      <c r="Z2804" s="2">
        <v>34.4</v>
      </c>
      <c r="AA2804" s="2">
        <v>21.6</v>
      </c>
      <c r="AB2804" s="2">
        <v>26.743300000000001</v>
      </c>
      <c r="AC2804" s="2">
        <v>8.5299999999999994</v>
      </c>
      <c r="AD2804" s="2">
        <v>33.799999999999997</v>
      </c>
      <c r="AE2804" s="2">
        <v>25.2</v>
      </c>
      <c r="AF2804" s="2">
        <v>34.227400000000003</v>
      </c>
      <c r="AG2804" s="20">
        <v>7.03</v>
      </c>
      <c r="AH2804" s="20">
        <v>28.6</v>
      </c>
      <c r="AI2804" s="20">
        <v>24.6</v>
      </c>
      <c r="AJ2804" s="20">
        <v>40.770899999999997</v>
      </c>
      <c r="AK2804" s="18">
        <v>5.8</v>
      </c>
      <c r="AL2804" s="18">
        <v>28.4</v>
      </c>
      <c r="AM2804" s="18">
        <v>20.399999999999999</v>
      </c>
      <c r="AN2804" s="18">
        <v>37.261600000000001</v>
      </c>
      <c r="AO2804" s="2">
        <v>2.12</v>
      </c>
      <c r="AP2804" s="2">
        <v>15</v>
      </c>
      <c r="AQ2804" s="2">
        <v>14.1</v>
      </c>
      <c r="AR2804" s="2">
        <v>2.8376999999999999</v>
      </c>
      <c r="AS2804" s="2">
        <v>4.05</v>
      </c>
      <c r="AT2804" s="2">
        <v>23.5</v>
      </c>
      <c r="AU2804" s="2">
        <v>17.3</v>
      </c>
      <c r="AV2804" s="2">
        <v>10.9024</v>
      </c>
      <c r="AW2804" s="2">
        <v>5.99</v>
      </c>
      <c r="AX2804" s="2">
        <v>27.4</v>
      </c>
      <c r="AY2804" s="2">
        <v>21.8</v>
      </c>
      <c r="AZ2804" s="2">
        <v>21.0413</v>
      </c>
      <c r="BA2804" s="2">
        <v>9.24</v>
      </c>
      <c r="BB2804" s="2">
        <v>36.1</v>
      </c>
      <c r="BC2804" s="2">
        <v>25.6</v>
      </c>
      <c r="BD2804" s="2">
        <v>43.251100000000001</v>
      </c>
      <c r="BE2804" s="4" t="str">
        <f t="shared" si="432"/>
        <v>ABURRIDO</v>
      </c>
      <c r="BF2804" s="4">
        <f t="shared" si="433"/>
        <v>5.8624000000000001</v>
      </c>
      <c r="BG2804">
        <f t="shared" si="434"/>
        <v>2.12</v>
      </c>
      <c r="BH2804">
        <f t="shared" si="435"/>
        <v>4.05</v>
      </c>
      <c r="BI2804">
        <f t="shared" si="436"/>
        <v>9.24</v>
      </c>
      <c r="BJ2804">
        <f t="shared" si="437"/>
        <v>5.8</v>
      </c>
      <c r="BK2804">
        <f t="shared" si="438"/>
        <v>7.03</v>
      </c>
      <c r="BL2804">
        <f t="shared" si="439"/>
        <v>112358.40000000004</v>
      </c>
    </row>
    <row r="2805" spans="1:64" x14ac:dyDescent="0.2">
      <c r="A2805" s="1">
        <v>2803</v>
      </c>
      <c r="B2805" s="7" t="s">
        <v>89</v>
      </c>
      <c r="C2805" s="3">
        <v>40018</v>
      </c>
      <c r="D2805" s="4" t="s">
        <v>628</v>
      </c>
      <c r="E2805" s="4" t="s">
        <v>169</v>
      </c>
      <c r="F2805" s="5" t="str">
        <f t="shared" si="430"/>
        <v>V</v>
      </c>
      <c r="G2805" s="6">
        <v>0.84027777777777779</v>
      </c>
      <c r="H2805" s="6">
        <v>0.87569444444444444</v>
      </c>
      <c r="I2805" s="85">
        <f t="shared" si="431"/>
        <v>50.999999999999979</v>
      </c>
      <c r="J2805" s="86">
        <f>I2805*Segmentos!$D$7*(AH2805%)*IF(ISNUMBER(AI2805),AI2805%,0)</f>
        <v>157283.99999999994</v>
      </c>
      <c r="K2805" s="86">
        <f>I2805*Segmentos!$D$7*(AL2805%)*IF(ISNUMBER(AM2805),AM2805%,0)</f>
        <v>294779.99999999988</v>
      </c>
      <c r="L2805" s="4"/>
      <c r="M2805" s="2">
        <v>1.1299999999999999</v>
      </c>
      <c r="N2805" s="2">
        <v>2.5</v>
      </c>
      <c r="O2805" s="2">
        <v>45.1</v>
      </c>
      <c r="P2805" s="2">
        <v>74.423900000000003</v>
      </c>
      <c r="Q2805" s="2">
        <v>0.82</v>
      </c>
      <c r="R2805" s="2">
        <v>1.7</v>
      </c>
      <c r="S2805" s="2">
        <v>48.9</v>
      </c>
      <c r="T2805" s="2">
        <v>8.9649999999999999</v>
      </c>
      <c r="U2805" s="2">
        <v>7.0000000000000007E-2</v>
      </c>
      <c r="V2805" s="2">
        <v>0.9</v>
      </c>
      <c r="W2805" s="2">
        <v>7.6</v>
      </c>
      <c r="X2805" s="2">
        <v>0.99490000000000001</v>
      </c>
      <c r="Y2805" s="2">
        <v>2.06</v>
      </c>
      <c r="Z2805" s="2">
        <v>2.9</v>
      </c>
      <c r="AA2805" s="2">
        <v>70</v>
      </c>
      <c r="AB2805" s="2">
        <v>40.159999999999997</v>
      </c>
      <c r="AC2805" s="2">
        <v>1.1200000000000001</v>
      </c>
      <c r="AD2805" s="2">
        <v>3.5</v>
      </c>
      <c r="AE2805" s="2">
        <v>31.8</v>
      </c>
      <c r="AF2805" s="2">
        <v>24.303999999999998</v>
      </c>
      <c r="AG2805" s="20">
        <v>0.78</v>
      </c>
      <c r="AH2805" s="20">
        <v>1.5</v>
      </c>
      <c r="AI2805" s="20">
        <v>51.4</v>
      </c>
      <c r="AJ2805" s="20">
        <v>24.471399999999999</v>
      </c>
      <c r="AK2805" s="18">
        <v>1.44</v>
      </c>
      <c r="AL2805" s="18">
        <v>3.4</v>
      </c>
      <c r="AM2805" s="18">
        <v>42.5</v>
      </c>
      <c r="AN2805" s="18">
        <v>49.952500000000001</v>
      </c>
      <c r="AO2805" s="2">
        <v>0.34</v>
      </c>
      <c r="AP2805" s="2">
        <v>0.8</v>
      </c>
      <c r="AQ2805" s="2">
        <v>42.1</v>
      </c>
      <c r="AR2805" s="2">
        <v>2.4157999999999999</v>
      </c>
      <c r="AS2805" s="2">
        <v>0.73</v>
      </c>
      <c r="AT2805" s="2">
        <v>1.9</v>
      </c>
      <c r="AU2805" s="2">
        <v>39.4</v>
      </c>
      <c r="AV2805" s="2">
        <v>10.6594</v>
      </c>
      <c r="AW2805" s="2">
        <v>0.76</v>
      </c>
      <c r="AX2805" s="2">
        <v>2.5</v>
      </c>
      <c r="AY2805" s="2">
        <v>29.8</v>
      </c>
      <c r="AZ2805" s="2">
        <v>14.349500000000001</v>
      </c>
      <c r="BA2805" s="2">
        <v>1.86</v>
      </c>
      <c r="BB2805" s="2">
        <v>3.3</v>
      </c>
      <c r="BC2805" s="2">
        <v>55.8</v>
      </c>
      <c r="BD2805" s="2">
        <v>46.999200000000002</v>
      </c>
      <c r="BE2805" s="4" t="str">
        <f t="shared" si="432"/>
        <v>NO APLICA</v>
      </c>
      <c r="BF2805" s="4">
        <f t="shared" si="433"/>
        <v>1.1192</v>
      </c>
      <c r="BG2805">
        <f t="shared" si="434"/>
        <v>0.34</v>
      </c>
      <c r="BH2805">
        <f t="shared" si="435"/>
        <v>0.73</v>
      </c>
      <c r="BI2805">
        <f t="shared" si="436"/>
        <v>1.86</v>
      </c>
      <c r="BJ2805">
        <f t="shared" si="437"/>
        <v>1.44</v>
      </c>
      <c r="BK2805">
        <f t="shared" si="438"/>
        <v>0.78</v>
      </c>
      <c r="BL2805">
        <f t="shared" si="439"/>
        <v>5750.2499999999973</v>
      </c>
    </row>
    <row r="2806" spans="1:64" x14ac:dyDescent="0.2">
      <c r="A2806" s="1">
        <v>2804</v>
      </c>
      <c r="B2806" s="7" t="s">
        <v>126</v>
      </c>
      <c r="C2806" s="3">
        <v>40018</v>
      </c>
      <c r="D2806" s="4" t="s">
        <v>628</v>
      </c>
      <c r="E2806" s="4" t="s">
        <v>163</v>
      </c>
      <c r="F2806" s="5" t="str">
        <f t="shared" si="430"/>
        <v>V</v>
      </c>
      <c r="G2806" s="6">
        <v>0.87569444444444444</v>
      </c>
      <c r="H2806" s="6">
        <v>0.91041666666666676</v>
      </c>
      <c r="I2806" s="85">
        <f t="shared" si="431"/>
        <v>50.000000000000142</v>
      </c>
      <c r="J2806" s="86">
        <f>I2806*Segmentos!$D$7*(AH2806%)*IF(ISNUMBER(AI2806),AI2806%,0)</f>
        <v>30240.000000000091</v>
      </c>
      <c r="K2806" s="86">
        <f>I2806*Segmentos!$D$7*(AL2806%)*IF(ISNUMBER(AM2806),AM2806%,0)</f>
        <v>314300.00000000087</v>
      </c>
      <c r="L2806" s="4"/>
      <c r="M2806" s="2">
        <v>0.9</v>
      </c>
      <c r="N2806" s="2">
        <v>2.9</v>
      </c>
      <c r="O2806" s="2">
        <v>31.7</v>
      </c>
      <c r="P2806" s="2">
        <v>92.917100000000005</v>
      </c>
      <c r="Q2806" s="2">
        <v>0.74</v>
      </c>
      <c r="R2806" s="2">
        <v>2.2999999999999998</v>
      </c>
      <c r="S2806" s="2">
        <v>31.7</v>
      </c>
      <c r="T2806" s="2">
        <v>12.669499999999999</v>
      </c>
      <c r="U2806" s="2">
        <v>0</v>
      </c>
      <c r="V2806" s="2">
        <v>0</v>
      </c>
      <c r="W2806" s="8" t="s">
        <v>577</v>
      </c>
      <c r="X2806" s="2">
        <v>0</v>
      </c>
      <c r="Y2806" s="2">
        <v>0.98</v>
      </c>
      <c r="Z2806" s="2">
        <v>3.7</v>
      </c>
      <c r="AA2806" s="2">
        <v>26.6</v>
      </c>
      <c r="AB2806" s="2">
        <v>29.607600000000001</v>
      </c>
      <c r="AC2806" s="2">
        <v>1.5</v>
      </c>
      <c r="AD2806" s="2">
        <v>4.2</v>
      </c>
      <c r="AE2806" s="2">
        <v>35.700000000000003</v>
      </c>
      <c r="AF2806" s="2">
        <v>50.64</v>
      </c>
      <c r="AG2806" s="20">
        <v>0.15</v>
      </c>
      <c r="AH2806" s="20">
        <v>2.1</v>
      </c>
      <c r="AI2806" s="20">
        <v>7.2</v>
      </c>
      <c r="AJ2806" s="20">
        <v>7.3827999999999996</v>
      </c>
      <c r="AK2806" s="18">
        <v>1.58</v>
      </c>
      <c r="AL2806" s="18">
        <v>3.5</v>
      </c>
      <c r="AM2806" s="18">
        <v>44.9</v>
      </c>
      <c r="AN2806" s="18">
        <v>85.534300000000002</v>
      </c>
      <c r="AO2806" s="2">
        <v>0.52</v>
      </c>
      <c r="AP2806" s="2">
        <v>1.1000000000000001</v>
      </c>
      <c r="AQ2806" s="2">
        <v>48.6</v>
      </c>
      <c r="AR2806" s="2">
        <v>5.8440000000000003</v>
      </c>
      <c r="AS2806" s="2">
        <v>0.81</v>
      </c>
      <c r="AT2806" s="2">
        <v>2</v>
      </c>
      <c r="AU2806" s="2">
        <v>39.299999999999997</v>
      </c>
      <c r="AV2806" s="2">
        <v>18.2286</v>
      </c>
      <c r="AW2806" s="2">
        <v>0.3</v>
      </c>
      <c r="AX2806" s="2">
        <v>1.8</v>
      </c>
      <c r="AY2806" s="2">
        <v>17.100000000000001</v>
      </c>
      <c r="AZ2806" s="2">
        <v>8.8714999999999993</v>
      </c>
      <c r="BA2806" s="2">
        <v>1.53</v>
      </c>
      <c r="BB2806" s="2">
        <v>4.7</v>
      </c>
      <c r="BC2806" s="2">
        <v>32.799999999999997</v>
      </c>
      <c r="BD2806" s="2">
        <v>59.973100000000002</v>
      </c>
      <c r="BE2806" s="4" t="str">
        <f t="shared" si="432"/>
        <v>NO APLICA</v>
      </c>
      <c r="BF2806" s="4">
        <f t="shared" si="433"/>
        <v>1.0365999999999997</v>
      </c>
      <c r="BG2806">
        <f t="shared" si="434"/>
        <v>0.52</v>
      </c>
      <c r="BH2806">
        <f t="shared" si="435"/>
        <v>0.81</v>
      </c>
      <c r="BI2806">
        <f t="shared" si="436"/>
        <v>1.53</v>
      </c>
      <c r="BJ2806">
        <f t="shared" si="437"/>
        <v>1.58</v>
      </c>
      <c r="BK2806">
        <f t="shared" si="438"/>
        <v>0.15</v>
      </c>
      <c r="BL2806">
        <f t="shared" si="439"/>
        <v>4596.5000000000127</v>
      </c>
    </row>
    <row r="2807" spans="1:64" x14ac:dyDescent="0.2">
      <c r="A2807" s="1">
        <v>2805</v>
      </c>
      <c r="B2807" s="7" t="s">
        <v>134</v>
      </c>
      <c r="C2807" s="3">
        <v>40018</v>
      </c>
      <c r="D2807" s="4" t="s">
        <v>626</v>
      </c>
      <c r="E2807" s="4" t="s">
        <v>174</v>
      </c>
      <c r="F2807" s="5" t="str">
        <f t="shared" si="430"/>
        <v>V</v>
      </c>
      <c r="G2807" s="6">
        <v>0.91805555555555562</v>
      </c>
      <c r="H2807" s="6">
        <v>1.1805555555555555E-2</v>
      </c>
      <c r="I2807" s="85">
        <f t="shared" si="431"/>
        <v>134.99999999999989</v>
      </c>
      <c r="J2807" s="86">
        <f>I2807*Segmentos!$D$7*(AH2807%)*IF(ISNUMBER(AI2807),AI2807%,0)</f>
        <v>3495311.9999999967</v>
      </c>
      <c r="K2807" s="86">
        <f>I2807*Segmentos!$D$7*(AL2807%)*IF(ISNUMBER(AM2807),AM2807%,0)</f>
        <v>5671511.9999999953</v>
      </c>
      <c r="L2807" s="4"/>
      <c r="M2807" s="2">
        <v>8.58</v>
      </c>
      <c r="N2807" s="2">
        <v>27.2</v>
      </c>
      <c r="O2807" s="2">
        <v>31.6</v>
      </c>
      <c r="P2807" s="2">
        <v>82.700299999999999</v>
      </c>
      <c r="Q2807" s="2">
        <v>6.17</v>
      </c>
      <c r="R2807" s="2">
        <v>19.7</v>
      </c>
      <c r="S2807" s="2">
        <v>31.3</v>
      </c>
      <c r="T2807" s="2">
        <v>9.9222000000000001</v>
      </c>
      <c r="U2807" s="2">
        <v>6.85</v>
      </c>
      <c r="V2807" s="2">
        <v>22.4</v>
      </c>
      <c r="W2807" s="2">
        <v>30.6</v>
      </c>
      <c r="X2807" s="2">
        <v>13.8405</v>
      </c>
      <c r="Y2807" s="2">
        <v>9.17</v>
      </c>
      <c r="Z2807" s="2">
        <v>31</v>
      </c>
      <c r="AA2807" s="2">
        <v>29.6</v>
      </c>
      <c r="AB2807" s="2">
        <v>26.079499999999999</v>
      </c>
      <c r="AC2807" s="2">
        <v>10.39</v>
      </c>
      <c r="AD2807" s="2">
        <v>30.6</v>
      </c>
      <c r="AE2807" s="2">
        <v>34</v>
      </c>
      <c r="AF2807" s="2">
        <v>32.8581</v>
      </c>
      <c r="AG2807" s="20">
        <v>6.48</v>
      </c>
      <c r="AH2807" s="20">
        <v>23.2</v>
      </c>
      <c r="AI2807" s="20">
        <v>27.9</v>
      </c>
      <c r="AJ2807" s="20">
        <v>29.627400000000002</v>
      </c>
      <c r="AK2807" s="18">
        <v>10.48</v>
      </c>
      <c r="AL2807" s="18">
        <v>30.8</v>
      </c>
      <c r="AM2807" s="18">
        <v>34.1</v>
      </c>
      <c r="AN2807" s="18">
        <v>53.072899999999997</v>
      </c>
      <c r="AO2807" s="2">
        <v>5.7</v>
      </c>
      <c r="AP2807" s="2">
        <v>20.5</v>
      </c>
      <c r="AQ2807" s="2">
        <v>27.8</v>
      </c>
      <c r="AR2807" s="2">
        <v>5.9976000000000003</v>
      </c>
      <c r="AS2807" s="2">
        <v>6.82</v>
      </c>
      <c r="AT2807" s="2">
        <v>25.9</v>
      </c>
      <c r="AU2807" s="2">
        <v>26.4</v>
      </c>
      <c r="AV2807" s="2">
        <v>14.479799999999999</v>
      </c>
      <c r="AW2807" s="2">
        <v>8.08</v>
      </c>
      <c r="AX2807" s="2">
        <v>24.8</v>
      </c>
      <c r="AY2807" s="2">
        <v>32.6</v>
      </c>
      <c r="AZ2807" s="2">
        <v>22.380500000000001</v>
      </c>
      <c r="BA2807" s="2">
        <v>10.8</v>
      </c>
      <c r="BB2807" s="2">
        <v>31.6</v>
      </c>
      <c r="BC2807" s="2">
        <v>34.200000000000003</v>
      </c>
      <c r="BD2807" s="2">
        <v>39.842500000000001</v>
      </c>
      <c r="BE2807" s="4" t="str">
        <f t="shared" si="432"/>
        <v>ENTRETENIDO</v>
      </c>
      <c r="BF2807" s="4">
        <f t="shared" si="433"/>
        <v>8.3140000000000018</v>
      </c>
      <c r="BG2807">
        <f t="shared" si="434"/>
        <v>5.7</v>
      </c>
      <c r="BH2807">
        <f t="shared" si="435"/>
        <v>6.82</v>
      </c>
      <c r="BI2807">
        <f t="shared" si="436"/>
        <v>10.8</v>
      </c>
      <c r="BJ2807">
        <f t="shared" si="437"/>
        <v>10.48</v>
      </c>
      <c r="BK2807">
        <f t="shared" si="438"/>
        <v>6.48</v>
      </c>
      <c r="BL2807">
        <f t="shared" si="439"/>
        <v>116035.19999999991</v>
      </c>
    </row>
    <row r="2808" spans="1:64" x14ac:dyDescent="0.2">
      <c r="A2808" s="1">
        <v>2806</v>
      </c>
      <c r="B2808" s="7" t="s">
        <v>47</v>
      </c>
      <c r="C2808" s="3">
        <v>40018</v>
      </c>
      <c r="D2808" s="4" t="s">
        <v>3</v>
      </c>
      <c r="E2808" s="4" t="s">
        <v>175</v>
      </c>
      <c r="F2808" s="5" t="str">
        <f t="shared" si="430"/>
        <v>V</v>
      </c>
      <c r="G2808" s="6">
        <v>0.91736111111111107</v>
      </c>
      <c r="H2808" s="6">
        <v>3.2638888888888891E-2</v>
      </c>
      <c r="I2808" s="85">
        <f t="shared" si="431"/>
        <v>166.00000000000006</v>
      </c>
      <c r="J2808" s="86">
        <f>I2808*Segmentos!$D$7*(AH2808%)*IF(ISNUMBER(AI2808),AI2808%,0)</f>
        <v>3306321.6000000015</v>
      </c>
      <c r="K2808" s="86">
        <f>I2808*Segmentos!$D$7*(AL2808%)*IF(ISNUMBER(AM2808),AM2808%,0)</f>
        <v>5713852.8000000017</v>
      </c>
      <c r="L2808" s="4"/>
      <c r="M2808" s="2">
        <v>6.88</v>
      </c>
      <c r="N2808" s="2">
        <v>28.2</v>
      </c>
      <c r="O2808" s="2">
        <v>24.4</v>
      </c>
      <c r="P2808" s="2">
        <v>89.154399999999995</v>
      </c>
      <c r="Q2808" s="2">
        <v>5.58</v>
      </c>
      <c r="R2808" s="2">
        <v>22</v>
      </c>
      <c r="S2808" s="2">
        <v>25.3</v>
      </c>
      <c r="T2808" s="2">
        <v>12.0511</v>
      </c>
      <c r="U2808" s="2">
        <v>6.8</v>
      </c>
      <c r="V2808" s="2">
        <v>26.8</v>
      </c>
      <c r="W2808" s="2">
        <v>25.4</v>
      </c>
      <c r="X2808" s="2">
        <v>18.478200000000001</v>
      </c>
      <c r="Y2808" s="2">
        <v>5.65</v>
      </c>
      <c r="Z2808" s="2">
        <v>31.5</v>
      </c>
      <c r="AA2808" s="2">
        <v>17.899999999999999</v>
      </c>
      <c r="AB2808" s="2">
        <v>21.607600000000001</v>
      </c>
      <c r="AC2808" s="2">
        <v>8.6999999999999993</v>
      </c>
      <c r="AD2808" s="2">
        <v>29.2</v>
      </c>
      <c r="AE2808" s="2">
        <v>29.8</v>
      </c>
      <c r="AF2808" s="2">
        <v>37.017499999999998</v>
      </c>
      <c r="AG2808" s="20">
        <v>5</v>
      </c>
      <c r="AH2808" s="20">
        <v>25.8</v>
      </c>
      <c r="AI2808" s="20">
        <v>19.3</v>
      </c>
      <c r="AJ2808" s="20">
        <v>30.7163</v>
      </c>
      <c r="AK2808" s="18">
        <v>8.58</v>
      </c>
      <c r="AL2808" s="18">
        <v>30.3</v>
      </c>
      <c r="AM2808" s="18">
        <v>28.4</v>
      </c>
      <c r="AN2808" s="18">
        <v>58.438099999999999</v>
      </c>
      <c r="AO2808" s="2">
        <v>5.65</v>
      </c>
      <c r="AP2808" s="2">
        <v>23.6</v>
      </c>
      <c r="AQ2808" s="2">
        <v>24</v>
      </c>
      <c r="AR2808" s="2">
        <v>8.0033999999999992</v>
      </c>
      <c r="AS2808" s="2">
        <v>7.99</v>
      </c>
      <c r="AT2808" s="2">
        <v>31.3</v>
      </c>
      <c r="AU2808" s="2">
        <v>25.5</v>
      </c>
      <c r="AV2808" s="2">
        <v>22.803899999999999</v>
      </c>
      <c r="AW2808" s="2">
        <v>5.13</v>
      </c>
      <c r="AX2808" s="2">
        <v>26.4</v>
      </c>
      <c r="AY2808" s="2">
        <v>19.399999999999999</v>
      </c>
      <c r="AZ2808" s="2">
        <v>19.0944</v>
      </c>
      <c r="BA2808" s="2">
        <v>7.91</v>
      </c>
      <c r="BB2808" s="2">
        <v>29</v>
      </c>
      <c r="BC2808" s="2">
        <v>27.3</v>
      </c>
      <c r="BD2808" s="2">
        <v>39.252699999999997</v>
      </c>
      <c r="BE2808" s="4" t="str">
        <f t="shared" si="432"/>
        <v>ABURRIDO</v>
      </c>
      <c r="BF2808" s="4">
        <f t="shared" si="433"/>
        <v>7.5635999999999992</v>
      </c>
      <c r="BG2808">
        <f t="shared" si="434"/>
        <v>5.65</v>
      </c>
      <c r="BH2808">
        <f t="shared" si="435"/>
        <v>7.99</v>
      </c>
      <c r="BI2808">
        <f t="shared" si="436"/>
        <v>7.91</v>
      </c>
      <c r="BJ2808">
        <f t="shared" si="437"/>
        <v>8.58</v>
      </c>
      <c r="BK2808">
        <f t="shared" si="438"/>
        <v>5</v>
      </c>
      <c r="BL2808">
        <f t="shared" si="439"/>
        <v>114221.28000000003</v>
      </c>
    </row>
    <row r="2809" spans="1:64" x14ac:dyDescent="0.2">
      <c r="A2809" s="1">
        <v>2807</v>
      </c>
      <c r="B2809" s="7" t="s">
        <v>23</v>
      </c>
      <c r="C2809" s="3">
        <v>40018</v>
      </c>
      <c r="D2809" s="4" t="s">
        <v>629</v>
      </c>
      <c r="E2809" s="4" t="s">
        <v>170</v>
      </c>
      <c r="F2809" s="5" t="str">
        <f t="shared" si="430"/>
        <v>V</v>
      </c>
      <c r="G2809" s="6">
        <v>0.87361111111111101</v>
      </c>
      <c r="H2809" s="6">
        <v>0.9375</v>
      </c>
      <c r="I2809" s="85">
        <f t="shared" si="431"/>
        <v>92.000000000000156</v>
      </c>
      <c r="J2809" s="86">
        <f>I2809*Segmentos!$D$7*(AH2809%)*IF(ISNUMBER(AI2809),AI2809%,0)</f>
        <v>45595.200000000077</v>
      </c>
      <c r="K2809" s="86">
        <f>I2809*Segmentos!$D$7*(AL2809%)*IF(ISNUMBER(AM2809),AM2809%,0)</f>
        <v>238280.00000000038</v>
      </c>
      <c r="L2809" s="4"/>
      <c r="M2809" s="2">
        <v>0.4</v>
      </c>
      <c r="N2809" s="2">
        <v>2.9</v>
      </c>
      <c r="O2809" s="2">
        <v>13.7</v>
      </c>
      <c r="P2809" s="2">
        <v>30.384799999999998</v>
      </c>
      <c r="Q2809" s="2">
        <v>7.0000000000000007E-2</v>
      </c>
      <c r="R2809" s="2">
        <v>0.6</v>
      </c>
      <c r="S2809" s="2">
        <v>11</v>
      </c>
      <c r="T2809" s="2">
        <v>0.82569999999999999</v>
      </c>
      <c r="U2809" s="2">
        <v>1.1000000000000001</v>
      </c>
      <c r="V2809" s="2">
        <v>4.2</v>
      </c>
      <c r="W2809" s="2">
        <v>26.2</v>
      </c>
      <c r="X2809" s="2">
        <v>17.4175</v>
      </c>
      <c r="Y2809" s="2">
        <v>0.28999999999999998</v>
      </c>
      <c r="Z2809" s="2">
        <v>1.5</v>
      </c>
      <c r="AA2809" s="2">
        <v>18.899999999999999</v>
      </c>
      <c r="AB2809" s="2">
        <v>6.3780999999999999</v>
      </c>
      <c r="AC2809" s="2">
        <v>0.23</v>
      </c>
      <c r="AD2809" s="2">
        <v>4.5999999999999996</v>
      </c>
      <c r="AE2809" s="2">
        <v>5</v>
      </c>
      <c r="AF2809" s="2">
        <v>5.7634999999999996</v>
      </c>
      <c r="AG2809" s="20">
        <v>0.12</v>
      </c>
      <c r="AH2809" s="20">
        <v>2.1</v>
      </c>
      <c r="AI2809" s="20">
        <v>5.9</v>
      </c>
      <c r="AJ2809" s="20">
        <v>4.4202000000000004</v>
      </c>
      <c r="AK2809" s="18">
        <v>0.65</v>
      </c>
      <c r="AL2809" s="18">
        <v>3.7</v>
      </c>
      <c r="AM2809" s="18">
        <v>17.5</v>
      </c>
      <c r="AN2809" s="18">
        <v>25.964500000000001</v>
      </c>
      <c r="AO2809" s="2">
        <v>0.1</v>
      </c>
      <c r="AP2809" s="2">
        <v>1.5</v>
      </c>
      <c r="AQ2809" s="2">
        <v>6.8</v>
      </c>
      <c r="AR2809" s="2">
        <v>0.83540000000000003</v>
      </c>
      <c r="AS2809" s="2">
        <v>0.18</v>
      </c>
      <c r="AT2809" s="2">
        <v>1.5</v>
      </c>
      <c r="AU2809" s="2">
        <v>11.8</v>
      </c>
      <c r="AV2809" s="2">
        <v>2.9790999999999999</v>
      </c>
      <c r="AW2809" s="2">
        <v>0.4</v>
      </c>
      <c r="AX2809" s="2">
        <v>2.7</v>
      </c>
      <c r="AY2809" s="2">
        <v>14.9</v>
      </c>
      <c r="AZ2809" s="2">
        <v>8.6083999999999996</v>
      </c>
      <c r="BA2809" s="2">
        <v>0.62</v>
      </c>
      <c r="BB2809" s="2">
        <v>4.4000000000000004</v>
      </c>
      <c r="BC2809" s="2">
        <v>14.1</v>
      </c>
      <c r="BD2809" s="2">
        <v>17.9619</v>
      </c>
      <c r="BE2809" s="4" t="str">
        <f t="shared" si="432"/>
        <v>ABURRIDO</v>
      </c>
      <c r="BF2809" s="4">
        <f t="shared" si="433"/>
        <v>0.35560000000000003</v>
      </c>
      <c r="BG2809">
        <f t="shared" si="434"/>
        <v>0.1</v>
      </c>
      <c r="BH2809">
        <f t="shared" si="435"/>
        <v>0.18</v>
      </c>
      <c r="BI2809">
        <f t="shared" si="436"/>
        <v>0.62</v>
      </c>
      <c r="BJ2809">
        <f t="shared" si="437"/>
        <v>0.65</v>
      </c>
      <c r="BK2809">
        <f t="shared" si="438"/>
        <v>0.12</v>
      </c>
      <c r="BL2809">
        <f t="shared" si="439"/>
        <v>3655.1600000000062</v>
      </c>
    </row>
    <row r="2810" spans="1:64" x14ac:dyDescent="0.2">
      <c r="A2810" s="1">
        <v>2808</v>
      </c>
      <c r="B2810" s="7" t="s">
        <v>25</v>
      </c>
      <c r="C2810" s="3">
        <v>40018</v>
      </c>
      <c r="D2810" s="4" t="s">
        <v>629</v>
      </c>
      <c r="E2810" s="4" t="s">
        <v>171</v>
      </c>
      <c r="F2810" s="5" t="str">
        <f t="shared" si="430"/>
        <v>V</v>
      </c>
      <c r="G2810" s="6">
        <v>0.87291666666666667</v>
      </c>
      <c r="H2810" s="6">
        <v>0.87361111111111101</v>
      </c>
      <c r="I2810" s="85">
        <f t="shared" si="431"/>
        <v>0.99999999999983658</v>
      </c>
      <c r="J2810" s="86">
        <f>I2810*Segmentos!$D$7*(AH2810%)*IF(ISNUMBER(AI2810),AI2810%,0)</f>
        <v>2399.999999999608</v>
      </c>
      <c r="K2810" s="86">
        <f>I2810*Segmentos!$D$7*(AL2810%)*IF(ISNUMBER(AM2810),AM2810%,0)</f>
        <v>3999.9999999993465</v>
      </c>
      <c r="L2810" s="4"/>
      <c r="M2810" s="2">
        <v>0.82</v>
      </c>
      <c r="N2810" s="2">
        <v>0.8</v>
      </c>
      <c r="O2810" s="2">
        <v>100</v>
      </c>
      <c r="P2810" s="2">
        <v>100</v>
      </c>
      <c r="Q2810" s="2">
        <v>0</v>
      </c>
      <c r="R2810" s="2">
        <v>0</v>
      </c>
      <c r="S2810" s="8" t="s">
        <v>577</v>
      </c>
      <c r="T2810" s="2">
        <v>0</v>
      </c>
      <c r="U2810" s="2">
        <v>0</v>
      </c>
      <c r="V2810" s="2">
        <v>0</v>
      </c>
      <c r="W2810" s="8" t="s">
        <v>577</v>
      </c>
      <c r="X2810" s="2">
        <v>0</v>
      </c>
      <c r="Y2810" s="2">
        <v>0</v>
      </c>
      <c r="Z2810" s="2">
        <v>0</v>
      </c>
      <c r="AA2810" s="8" t="s">
        <v>577</v>
      </c>
      <c r="AB2810" s="2">
        <v>0</v>
      </c>
      <c r="AC2810" s="2">
        <v>2.5</v>
      </c>
      <c r="AD2810" s="2">
        <v>2.5</v>
      </c>
      <c r="AE2810" s="2">
        <v>100</v>
      </c>
      <c r="AF2810" s="2">
        <v>100</v>
      </c>
      <c r="AG2810" s="20">
        <v>0.6</v>
      </c>
      <c r="AH2810" s="20">
        <v>0.6</v>
      </c>
      <c r="AI2810" s="20">
        <v>100</v>
      </c>
      <c r="AJ2810" s="20">
        <v>34.650500000000001</v>
      </c>
      <c r="AK2810" s="18">
        <v>1.02</v>
      </c>
      <c r="AL2810" s="18">
        <v>1</v>
      </c>
      <c r="AM2810" s="18">
        <v>100</v>
      </c>
      <c r="AN2810" s="18">
        <v>65.349500000000006</v>
      </c>
      <c r="AO2810" s="2">
        <v>0</v>
      </c>
      <c r="AP2810" s="2">
        <v>0</v>
      </c>
      <c r="AQ2810" s="8" t="s">
        <v>577</v>
      </c>
      <c r="AR2810" s="2">
        <v>0</v>
      </c>
      <c r="AS2810" s="2">
        <v>0.42</v>
      </c>
      <c r="AT2810" s="2">
        <v>0.4</v>
      </c>
      <c r="AU2810" s="2">
        <v>100</v>
      </c>
      <c r="AV2810" s="2">
        <v>11.1272</v>
      </c>
      <c r="AW2810" s="2">
        <v>0.24</v>
      </c>
      <c r="AX2810" s="2">
        <v>0.2</v>
      </c>
      <c r="AY2810" s="2">
        <v>100</v>
      </c>
      <c r="AZ2810" s="2">
        <v>8.2982999999999993</v>
      </c>
      <c r="BA2810" s="2">
        <v>1.73</v>
      </c>
      <c r="BB2810" s="2">
        <v>1.7</v>
      </c>
      <c r="BC2810" s="2">
        <v>100</v>
      </c>
      <c r="BD2810" s="2">
        <v>80.5745</v>
      </c>
      <c r="BE2810" s="4" t="str">
        <f t="shared" si="432"/>
        <v>NO APLICA</v>
      </c>
      <c r="BF2810" s="4">
        <f t="shared" si="433"/>
        <v>0.85739999999999994</v>
      </c>
      <c r="BG2810">
        <f t="shared" si="434"/>
        <v>0</v>
      </c>
      <c r="BH2810">
        <f t="shared" si="435"/>
        <v>0.42</v>
      </c>
      <c r="BI2810">
        <f t="shared" si="436"/>
        <v>1.73</v>
      </c>
      <c r="BJ2810">
        <f t="shared" si="437"/>
        <v>1.02</v>
      </c>
      <c r="BK2810">
        <f t="shared" si="438"/>
        <v>0.6</v>
      </c>
      <c r="BL2810">
        <f t="shared" si="439"/>
        <v>79.999999999986926</v>
      </c>
    </row>
    <row r="2811" spans="1:64" x14ac:dyDescent="0.2">
      <c r="A2811" s="1">
        <v>2809</v>
      </c>
      <c r="B2811" s="7" t="s">
        <v>32</v>
      </c>
      <c r="C2811" s="3">
        <v>40018</v>
      </c>
      <c r="D2811" s="4" t="s">
        <v>628</v>
      </c>
      <c r="E2811" s="4" t="s">
        <v>164</v>
      </c>
      <c r="F2811" s="5" t="str">
        <f t="shared" si="430"/>
        <v>V</v>
      </c>
      <c r="G2811" s="6">
        <v>0.91388888888888886</v>
      </c>
      <c r="H2811" s="6">
        <v>0.9159722222222223</v>
      </c>
      <c r="I2811" s="85">
        <f t="shared" si="431"/>
        <v>3.0000000000001492</v>
      </c>
      <c r="J2811" s="86">
        <f>I2811*Segmentos!$D$7*(AH2811%)*IF(ISNUMBER(AI2811),AI2811%,0)</f>
        <v>4094.4000000002034</v>
      </c>
      <c r="K2811" s="86">
        <f>I2811*Segmentos!$D$7*(AL2811%)*IF(ISNUMBER(AM2811),AM2811%,0)</f>
        <v>8035.2000000004</v>
      </c>
      <c r="L2811" s="4"/>
      <c r="M2811" s="2">
        <v>0.5</v>
      </c>
      <c r="N2811" s="2">
        <v>0.6</v>
      </c>
      <c r="O2811" s="2">
        <v>84.2</v>
      </c>
      <c r="P2811" s="2">
        <v>96.691400000000002</v>
      </c>
      <c r="Q2811" s="2">
        <v>0.77</v>
      </c>
      <c r="R2811" s="2">
        <v>0.8</v>
      </c>
      <c r="S2811" s="2">
        <v>100</v>
      </c>
      <c r="T2811" s="2">
        <v>25.0581</v>
      </c>
      <c r="U2811" s="2">
        <v>0.18</v>
      </c>
      <c r="V2811" s="2">
        <v>0.2</v>
      </c>
      <c r="W2811" s="2">
        <v>100</v>
      </c>
      <c r="X2811" s="2">
        <v>7.3958000000000004</v>
      </c>
      <c r="Y2811" s="2">
        <v>0.7</v>
      </c>
      <c r="Z2811" s="2">
        <v>0.7</v>
      </c>
      <c r="AA2811" s="2">
        <v>98.6</v>
      </c>
      <c r="AB2811" s="2">
        <v>40.366300000000003</v>
      </c>
      <c r="AC2811" s="2">
        <v>0.37</v>
      </c>
      <c r="AD2811" s="2">
        <v>0.6</v>
      </c>
      <c r="AE2811" s="2">
        <v>57.6</v>
      </c>
      <c r="AF2811" s="2">
        <v>23.871200000000002</v>
      </c>
      <c r="AG2811" s="20">
        <v>0.3</v>
      </c>
      <c r="AH2811" s="20">
        <v>0.4</v>
      </c>
      <c r="AI2811" s="20">
        <v>85.3</v>
      </c>
      <c r="AJ2811" s="20">
        <v>28.002199999999998</v>
      </c>
      <c r="AK2811" s="18">
        <v>0.67</v>
      </c>
      <c r="AL2811" s="18">
        <v>0.8</v>
      </c>
      <c r="AM2811" s="18">
        <v>83.7</v>
      </c>
      <c r="AN2811" s="18">
        <v>68.6892</v>
      </c>
      <c r="AO2811" s="2">
        <v>0.79</v>
      </c>
      <c r="AP2811" s="2">
        <v>1.6</v>
      </c>
      <c r="AQ2811" s="2">
        <v>48.1</v>
      </c>
      <c r="AR2811" s="2">
        <v>16.837</v>
      </c>
      <c r="AS2811" s="2">
        <v>0.14000000000000001</v>
      </c>
      <c r="AT2811" s="2">
        <v>0.1</v>
      </c>
      <c r="AU2811" s="2">
        <v>100</v>
      </c>
      <c r="AV2811" s="2">
        <v>6.0381999999999998</v>
      </c>
      <c r="AW2811" s="2">
        <v>0</v>
      </c>
      <c r="AX2811" s="2">
        <v>0</v>
      </c>
      <c r="AY2811" s="8" t="s">
        <v>577</v>
      </c>
      <c r="AZ2811" s="2">
        <v>0</v>
      </c>
      <c r="BA2811" s="2">
        <v>0.99</v>
      </c>
      <c r="BB2811" s="2">
        <v>1</v>
      </c>
      <c r="BC2811" s="2">
        <v>100</v>
      </c>
      <c r="BD2811" s="2">
        <v>73.816199999999995</v>
      </c>
      <c r="BE2811" s="4" t="str">
        <f t="shared" si="432"/>
        <v>NO APLICA</v>
      </c>
      <c r="BF2811" s="4">
        <f t="shared" si="433"/>
        <v>0.5364000000000001</v>
      </c>
      <c r="BG2811">
        <f t="shared" si="434"/>
        <v>0.79</v>
      </c>
      <c r="BH2811">
        <f t="shared" si="435"/>
        <v>0.14000000000000001</v>
      </c>
      <c r="BI2811">
        <f t="shared" si="436"/>
        <v>0.99</v>
      </c>
      <c r="BJ2811">
        <f t="shared" si="437"/>
        <v>0.67</v>
      </c>
      <c r="BK2811">
        <f t="shared" si="438"/>
        <v>0.3</v>
      </c>
      <c r="BL2811">
        <f t="shared" si="439"/>
        <v>151.56000000000753</v>
      </c>
    </row>
    <row r="2812" spans="1:64" x14ac:dyDescent="0.2">
      <c r="A2812" s="1">
        <v>2810</v>
      </c>
      <c r="B2812" s="7" t="s">
        <v>19</v>
      </c>
      <c r="C2812" s="3">
        <v>40018</v>
      </c>
      <c r="D2812" s="4" t="s">
        <v>17</v>
      </c>
      <c r="E2812" s="4" t="s">
        <v>166</v>
      </c>
      <c r="F2812" s="5" t="str">
        <f t="shared" si="430"/>
        <v>V</v>
      </c>
      <c r="G2812" s="6">
        <v>0.91527777777777775</v>
      </c>
      <c r="H2812" s="6">
        <v>0.91666666666666663</v>
      </c>
      <c r="I2812" s="85">
        <f t="shared" si="431"/>
        <v>1.9999999999999929</v>
      </c>
      <c r="J2812" s="86">
        <f>I2812*Segmentos!$D$7*(AH2812%)*IF(ISNUMBER(AI2812),AI2812%,0)</f>
        <v>1599.9999999999945</v>
      </c>
      <c r="K2812" s="86">
        <f>I2812*Segmentos!$D$7*(AL2812%)*IF(ISNUMBER(AM2812),AM2812%,0)</f>
        <v>0</v>
      </c>
      <c r="L2812" s="4"/>
      <c r="M2812" s="2">
        <v>0.11</v>
      </c>
      <c r="N2812" s="2">
        <v>0.1</v>
      </c>
      <c r="O2812" s="2">
        <v>100</v>
      </c>
      <c r="P2812" s="2">
        <v>100</v>
      </c>
      <c r="Q2812" s="2">
        <v>0</v>
      </c>
      <c r="R2812" s="2">
        <v>0</v>
      </c>
      <c r="S2812" s="8" t="s">
        <v>577</v>
      </c>
      <c r="T2812" s="2">
        <v>0</v>
      </c>
      <c r="U2812" s="2">
        <v>0</v>
      </c>
      <c r="V2812" s="2">
        <v>0</v>
      </c>
      <c r="W2812" s="8" t="s">
        <v>577</v>
      </c>
      <c r="X2812" s="2">
        <v>0</v>
      </c>
      <c r="Y2812" s="2">
        <v>0</v>
      </c>
      <c r="Z2812" s="2">
        <v>0</v>
      </c>
      <c r="AA2812" s="8" t="s">
        <v>577</v>
      </c>
      <c r="AB2812" s="2">
        <v>0</v>
      </c>
      <c r="AC2812" s="2">
        <v>0.33</v>
      </c>
      <c r="AD2812" s="2">
        <v>0.3</v>
      </c>
      <c r="AE2812" s="2">
        <v>100</v>
      </c>
      <c r="AF2812" s="2">
        <v>100</v>
      </c>
      <c r="AG2812" s="20">
        <v>0.23</v>
      </c>
      <c r="AH2812" s="20">
        <v>0.2</v>
      </c>
      <c r="AI2812" s="20">
        <v>100</v>
      </c>
      <c r="AJ2812" s="20">
        <v>100</v>
      </c>
      <c r="AK2812" s="18">
        <v>0</v>
      </c>
      <c r="AL2812" s="18">
        <v>0</v>
      </c>
      <c r="AM2812" s="19" t="s">
        <v>577</v>
      </c>
      <c r="AN2812" s="18">
        <v>0</v>
      </c>
      <c r="AO2812" s="2">
        <v>0</v>
      </c>
      <c r="AP2812" s="2">
        <v>0</v>
      </c>
      <c r="AQ2812" s="8" t="s">
        <v>577</v>
      </c>
      <c r="AR2812" s="2">
        <v>0</v>
      </c>
      <c r="AS2812" s="2">
        <v>0</v>
      </c>
      <c r="AT2812" s="2">
        <v>0</v>
      </c>
      <c r="AU2812" s="8" t="s">
        <v>577</v>
      </c>
      <c r="AV2812" s="2">
        <v>0</v>
      </c>
      <c r="AW2812" s="2">
        <v>0.37</v>
      </c>
      <c r="AX2812" s="2">
        <v>0.4</v>
      </c>
      <c r="AY2812" s="2">
        <v>100</v>
      </c>
      <c r="AZ2812" s="2">
        <v>100</v>
      </c>
      <c r="BA2812" s="2">
        <v>0</v>
      </c>
      <c r="BB2812" s="2">
        <v>0</v>
      </c>
      <c r="BC2812" s="8" t="s">
        <v>577</v>
      </c>
      <c r="BD2812" s="2">
        <v>0</v>
      </c>
      <c r="BE2812" s="4" t="str">
        <f t="shared" si="432"/>
        <v>NO APLICA</v>
      </c>
      <c r="BF2812" s="4">
        <f t="shared" si="433"/>
        <v>0.12939999999999999</v>
      </c>
      <c r="BG2812">
        <f t="shared" si="434"/>
        <v>0</v>
      </c>
      <c r="BH2812">
        <f t="shared" si="435"/>
        <v>0</v>
      </c>
      <c r="BI2812">
        <f t="shared" si="436"/>
        <v>0.37</v>
      </c>
      <c r="BJ2812">
        <f t="shared" si="437"/>
        <v>0</v>
      </c>
      <c r="BK2812">
        <f t="shared" si="438"/>
        <v>0.23</v>
      </c>
      <c r="BL2812">
        <f t="shared" si="439"/>
        <v>19.999999999999929</v>
      </c>
    </row>
    <row r="2813" spans="1:64" x14ac:dyDescent="0.2">
      <c r="A2813" s="1">
        <v>2811</v>
      </c>
      <c r="B2813" s="7" t="s">
        <v>2</v>
      </c>
      <c r="C2813" s="3">
        <v>40018</v>
      </c>
      <c r="D2813" s="4" t="s">
        <v>627</v>
      </c>
      <c r="E2813" s="4" t="s">
        <v>164</v>
      </c>
      <c r="F2813" s="5" t="str">
        <f t="shared" si="430"/>
        <v>V</v>
      </c>
      <c r="G2813" s="6">
        <v>0.87361111111111101</v>
      </c>
      <c r="H2813" s="6">
        <v>0.91388888888888886</v>
      </c>
      <c r="I2813" s="85">
        <f t="shared" si="431"/>
        <v>58.000000000000114</v>
      </c>
      <c r="J2813" s="86">
        <f>I2813*Segmentos!$D$7*(AH2813%)*IF(ISNUMBER(AI2813),AI2813%,0)</f>
        <v>960387.20000000193</v>
      </c>
      <c r="K2813" s="86">
        <f>I2813*Segmentos!$D$7*(AL2813%)*IF(ISNUMBER(AM2813),AM2813%,0)</f>
        <v>947302.40000000177</v>
      </c>
      <c r="L2813" s="4"/>
      <c r="M2813" s="2">
        <v>4.12</v>
      </c>
      <c r="N2813" s="2">
        <v>13</v>
      </c>
      <c r="O2813" s="2">
        <v>31.8</v>
      </c>
      <c r="P2813" s="2">
        <v>82.885900000000007</v>
      </c>
      <c r="Q2813" s="2">
        <v>4.47</v>
      </c>
      <c r="R2813" s="2">
        <v>11.8</v>
      </c>
      <c r="S2813" s="2">
        <v>37.799999999999997</v>
      </c>
      <c r="T2813" s="2">
        <v>14.9902</v>
      </c>
      <c r="U2813" s="2">
        <v>4.38</v>
      </c>
      <c r="V2813" s="2">
        <v>14.3</v>
      </c>
      <c r="W2813" s="2">
        <v>30.5</v>
      </c>
      <c r="X2813" s="2">
        <v>18.447600000000001</v>
      </c>
      <c r="Y2813" s="2">
        <v>3.82</v>
      </c>
      <c r="Z2813" s="2">
        <v>13</v>
      </c>
      <c r="AA2813" s="2">
        <v>29.3</v>
      </c>
      <c r="AB2813" s="2">
        <v>22.681899999999999</v>
      </c>
      <c r="AC2813" s="2">
        <v>4.0599999999999996</v>
      </c>
      <c r="AD2813" s="2">
        <v>12.6</v>
      </c>
      <c r="AE2813" s="2">
        <v>32.1</v>
      </c>
      <c r="AF2813" s="2">
        <v>26.766300000000001</v>
      </c>
      <c r="AG2813" s="20">
        <v>4.1500000000000004</v>
      </c>
      <c r="AH2813" s="20">
        <v>13.1</v>
      </c>
      <c r="AI2813" s="20">
        <v>31.6</v>
      </c>
      <c r="AJ2813" s="20">
        <v>39.591799999999999</v>
      </c>
      <c r="AK2813" s="18">
        <v>4.0999999999999996</v>
      </c>
      <c r="AL2813" s="18">
        <v>12.8</v>
      </c>
      <c r="AM2813" s="18">
        <v>31.9</v>
      </c>
      <c r="AN2813" s="18">
        <v>43.2941</v>
      </c>
      <c r="AO2813" s="2">
        <v>4.83</v>
      </c>
      <c r="AP2813" s="2">
        <v>15.2</v>
      </c>
      <c r="AQ2813" s="2">
        <v>31.8</v>
      </c>
      <c r="AR2813" s="2">
        <v>10.6068</v>
      </c>
      <c r="AS2813" s="2">
        <v>4.24</v>
      </c>
      <c r="AT2813" s="2">
        <v>13.6</v>
      </c>
      <c r="AU2813" s="2">
        <v>31.2</v>
      </c>
      <c r="AV2813" s="2">
        <v>18.778099999999998</v>
      </c>
      <c r="AW2813" s="2">
        <v>2.38</v>
      </c>
      <c r="AX2813" s="2">
        <v>11.7</v>
      </c>
      <c r="AY2813" s="2">
        <v>20.3</v>
      </c>
      <c r="AZ2813" s="2">
        <v>13.7461</v>
      </c>
      <c r="BA2813" s="2">
        <v>5.16</v>
      </c>
      <c r="BB2813" s="2">
        <v>12.9</v>
      </c>
      <c r="BC2813" s="2">
        <v>40</v>
      </c>
      <c r="BD2813" s="2">
        <v>39.754899999999999</v>
      </c>
      <c r="BE2813" s="4" t="str">
        <f t="shared" si="432"/>
        <v>NO APLICA</v>
      </c>
      <c r="BF2813" s="4">
        <f t="shared" si="433"/>
        <v>4.5510000000000002</v>
      </c>
      <c r="BG2813">
        <f t="shared" si="434"/>
        <v>4.83</v>
      </c>
      <c r="BH2813">
        <f t="shared" si="435"/>
        <v>4.24</v>
      </c>
      <c r="BI2813">
        <f t="shared" si="436"/>
        <v>5.16</v>
      </c>
      <c r="BJ2813">
        <f t="shared" si="437"/>
        <v>4.0999999999999996</v>
      </c>
      <c r="BK2813">
        <f t="shared" si="438"/>
        <v>4.1500000000000004</v>
      </c>
      <c r="BL2813">
        <f t="shared" si="439"/>
        <v>23977.200000000048</v>
      </c>
    </row>
    <row r="2814" spans="1:64" x14ac:dyDescent="0.2">
      <c r="A2814" s="1">
        <v>2812</v>
      </c>
      <c r="B2814" s="7" t="s">
        <v>16</v>
      </c>
      <c r="C2814" s="3">
        <v>40018</v>
      </c>
      <c r="D2814" s="4" t="s">
        <v>626</v>
      </c>
      <c r="E2814" s="4" t="s">
        <v>166</v>
      </c>
      <c r="F2814" s="5" t="str">
        <f t="shared" si="430"/>
        <v>V</v>
      </c>
      <c r="G2814" s="6">
        <v>0.9145833333333333</v>
      </c>
      <c r="H2814" s="6">
        <v>0.91805555555555562</v>
      </c>
      <c r="I2814" s="85">
        <f t="shared" si="431"/>
        <v>5.0000000000001421</v>
      </c>
      <c r="J2814" s="86">
        <f>I2814*Segmentos!$D$7*(AH2814%)*IF(ISNUMBER(AI2814),AI2814%,0)</f>
        <v>124830.00000000354</v>
      </c>
      <c r="K2814" s="86">
        <f>I2814*Segmentos!$D$7*(AL2814%)*IF(ISNUMBER(AM2814),AM2814%,0)</f>
        <v>216810.00000000614</v>
      </c>
      <c r="L2814" s="4"/>
      <c r="M2814" s="2">
        <v>8.65</v>
      </c>
      <c r="N2814" s="2">
        <v>10.6</v>
      </c>
      <c r="O2814" s="2">
        <v>82</v>
      </c>
      <c r="P2814" s="2">
        <v>85.156000000000006</v>
      </c>
      <c r="Q2814" s="2">
        <v>3.85</v>
      </c>
      <c r="R2814" s="2">
        <v>5.4</v>
      </c>
      <c r="S2814" s="2">
        <v>71.5</v>
      </c>
      <c r="T2814" s="2">
        <v>6.3174000000000001</v>
      </c>
      <c r="U2814" s="2">
        <v>3.78</v>
      </c>
      <c r="V2814" s="2">
        <v>6.1</v>
      </c>
      <c r="W2814" s="2">
        <v>62.1</v>
      </c>
      <c r="X2814" s="2">
        <v>7.7934999999999999</v>
      </c>
      <c r="Y2814" s="2">
        <v>9.0500000000000007</v>
      </c>
      <c r="Z2814" s="2">
        <v>10</v>
      </c>
      <c r="AA2814" s="2">
        <v>90.6</v>
      </c>
      <c r="AB2814" s="2">
        <v>26.290600000000001</v>
      </c>
      <c r="AC2814" s="2">
        <v>13.86</v>
      </c>
      <c r="AD2814" s="2">
        <v>16.5</v>
      </c>
      <c r="AE2814" s="2">
        <v>83.8</v>
      </c>
      <c r="AF2814" s="2">
        <v>44.754399999999997</v>
      </c>
      <c r="AG2814" s="20">
        <v>6.23</v>
      </c>
      <c r="AH2814" s="20">
        <v>7.3</v>
      </c>
      <c r="AI2814" s="20">
        <v>85.5</v>
      </c>
      <c r="AJ2814" s="20">
        <v>29.079799999999999</v>
      </c>
      <c r="AK2814" s="18">
        <v>10.84</v>
      </c>
      <c r="AL2814" s="18">
        <v>13.5</v>
      </c>
      <c r="AM2814" s="18">
        <v>80.3</v>
      </c>
      <c r="AN2814" s="18">
        <v>56.0762</v>
      </c>
      <c r="AO2814" s="2">
        <v>5.05</v>
      </c>
      <c r="AP2814" s="2">
        <v>6.6</v>
      </c>
      <c r="AQ2814" s="2">
        <v>76.2</v>
      </c>
      <c r="AR2814" s="2">
        <v>5.4291999999999998</v>
      </c>
      <c r="AS2814" s="2">
        <v>6.88</v>
      </c>
      <c r="AT2814" s="2">
        <v>9.1999999999999993</v>
      </c>
      <c r="AU2814" s="2">
        <v>75</v>
      </c>
      <c r="AV2814" s="2">
        <v>14.9041</v>
      </c>
      <c r="AW2814" s="2">
        <v>9.66</v>
      </c>
      <c r="AX2814" s="2">
        <v>11.5</v>
      </c>
      <c r="AY2814" s="2">
        <v>84.1</v>
      </c>
      <c r="AZ2814" s="2">
        <v>27.325099999999999</v>
      </c>
      <c r="BA2814" s="2">
        <v>9.9499999999999993</v>
      </c>
      <c r="BB2814" s="2">
        <v>11.8</v>
      </c>
      <c r="BC2814" s="2">
        <v>84.6</v>
      </c>
      <c r="BD2814" s="2">
        <v>37.497599999999998</v>
      </c>
      <c r="BE2814" s="4" t="str">
        <f t="shared" si="432"/>
        <v>NO APLICA</v>
      </c>
      <c r="BF2814" s="4">
        <f t="shared" si="433"/>
        <v>8.0411999999999999</v>
      </c>
      <c r="BG2814">
        <f t="shared" si="434"/>
        <v>5.05</v>
      </c>
      <c r="BH2814">
        <f t="shared" si="435"/>
        <v>6.88</v>
      </c>
      <c r="BI2814">
        <f t="shared" si="436"/>
        <v>9.9499999999999993</v>
      </c>
      <c r="BJ2814">
        <f t="shared" si="437"/>
        <v>10.84</v>
      </c>
      <c r="BK2814">
        <f t="shared" si="438"/>
        <v>6.23</v>
      </c>
      <c r="BL2814">
        <f t="shared" si="439"/>
        <v>4346.0000000001237</v>
      </c>
    </row>
    <row r="2815" spans="1:64" x14ac:dyDescent="0.2">
      <c r="A2815" s="1">
        <v>2813</v>
      </c>
      <c r="B2815" s="7" t="s">
        <v>22</v>
      </c>
      <c r="C2815" s="3">
        <v>40018</v>
      </c>
      <c r="D2815" s="4" t="s">
        <v>629</v>
      </c>
      <c r="E2815" s="4" t="s">
        <v>164</v>
      </c>
      <c r="F2815" s="5" t="str">
        <f t="shared" si="430"/>
        <v>V</v>
      </c>
      <c r="G2815" s="6">
        <v>0.83194444444444438</v>
      </c>
      <c r="H2815" s="6">
        <v>0.87291666666666667</v>
      </c>
      <c r="I2815" s="85">
        <f t="shared" si="431"/>
        <v>59.000000000000114</v>
      </c>
      <c r="J2815" s="86">
        <f>I2815*Segmentos!$D$7*(AH2815%)*IF(ISNUMBER(AI2815),AI2815%,0)</f>
        <v>338896.00000000064</v>
      </c>
      <c r="K2815" s="86">
        <f>I2815*Segmentos!$D$7*(AL2815%)*IF(ISNUMBER(AM2815),AM2815%,0)</f>
        <v>412528.00000000087</v>
      </c>
      <c r="L2815" s="4"/>
      <c r="M2815" s="2">
        <v>1.6</v>
      </c>
      <c r="N2815" s="2">
        <v>4</v>
      </c>
      <c r="O2815" s="2">
        <v>40</v>
      </c>
      <c r="P2815" s="2">
        <v>99.084599999999995</v>
      </c>
      <c r="Q2815" s="2">
        <v>0.16</v>
      </c>
      <c r="R2815" s="2">
        <v>1.1000000000000001</v>
      </c>
      <c r="S2815" s="2">
        <v>14.1</v>
      </c>
      <c r="T2815" s="2">
        <v>1.6307</v>
      </c>
      <c r="U2815" s="2">
        <v>0.92</v>
      </c>
      <c r="V2815" s="2">
        <v>3</v>
      </c>
      <c r="W2815" s="2">
        <v>30.6</v>
      </c>
      <c r="X2815" s="2">
        <v>11.973800000000001</v>
      </c>
      <c r="Y2815" s="2">
        <v>0.28999999999999998</v>
      </c>
      <c r="Z2815" s="2">
        <v>1.6</v>
      </c>
      <c r="AA2815" s="2">
        <v>18.399999999999999</v>
      </c>
      <c r="AB2815" s="2">
        <v>5.4028</v>
      </c>
      <c r="AC2815" s="2">
        <v>3.93</v>
      </c>
      <c r="AD2815" s="2">
        <v>8.1999999999999993</v>
      </c>
      <c r="AE2815" s="2">
        <v>47.8</v>
      </c>
      <c r="AF2815" s="2">
        <v>80.077399999999997</v>
      </c>
      <c r="AG2815" s="20">
        <v>1.43</v>
      </c>
      <c r="AH2815" s="20">
        <v>4</v>
      </c>
      <c r="AI2815" s="20">
        <v>35.9</v>
      </c>
      <c r="AJ2815" s="20">
        <v>42.161700000000003</v>
      </c>
      <c r="AK2815" s="18">
        <v>1.74</v>
      </c>
      <c r="AL2815" s="18">
        <v>4</v>
      </c>
      <c r="AM2815" s="18">
        <v>43.7</v>
      </c>
      <c r="AN2815" s="18">
        <v>56.923000000000002</v>
      </c>
      <c r="AO2815" s="2">
        <v>1.05</v>
      </c>
      <c r="AP2815" s="2">
        <v>3.4</v>
      </c>
      <c r="AQ2815" s="2">
        <v>30.6</v>
      </c>
      <c r="AR2815" s="2">
        <v>7.1040999999999999</v>
      </c>
      <c r="AS2815" s="2">
        <v>0.56999999999999995</v>
      </c>
      <c r="AT2815" s="2">
        <v>2.2000000000000002</v>
      </c>
      <c r="AU2815" s="2">
        <v>25.9</v>
      </c>
      <c r="AV2815" s="2">
        <v>7.7945000000000002</v>
      </c>
      <c r="AW2815" s="2">
        <v>1.48</v>
      </c>
      <c r="AX2815" s="2">
        <v>4.3</v>
      </c>
      <c r="AY2815" s="2">
        <v>34.5</v>
      </c>
      <c r="AZ2815" s="2">
        <v>26.3506</v>
      </c>
      <c r="BA2815" s="2">
        <v>2.4300000000000002</v>
      </c>
      <c r="BB2815" s="2">
        <v>5</v>
      </c>
      <c r="BC2815" s="2">
        <v>49</v>
      </c>
      <c r="BD2815" s="2">
        <v>57.835500000000003</v>
      </c>
      <c r="BE2815" s="4" t="str">
        <f t="shared" si="432"/>
        <v>NO APLICA</v>
      </c>
      <c r="BF2815" s="4">
        <f t="shared" si="433"/>
        <v>1.3852000000000002</v>
      </c>
      <c r="BG2815">
        <f t="shared" si="434"/>
        <v>1.05</v>
      </c>
      <c r="BH2815">
        <f t="shared" si="435"/>
        <v>0.56999999999999995</v>
      </c>
      <c r="BI2815">
        <f t="shared" si="436"/>
        <v>2.4300000000000002</v>
      </c>
      <c r="BJ2815">
        <f t="shared" si="437"/>
        <v>1.74</v>
      </c>
      <c r="BK2815">
        <f t="shared" si="438"/>
        <v>1.43</v>
      </c>
      <c r="BL2815">
        <f t="shared" si="439"/>
        <v>9440.0000000000182</v>
      </c>
    </row>
    <row r="2816" spans="1:64" x14ac:dyDescent="0.2">
      <c r="A2816" s="1">
        <v>2814</v>
      </c>
      <c r="B2816" s="7" t="s">
        <v>4</v>
      </c>
      <c r="C2816" s="3">
        <v>40018</v>
      </c>
      <c r="D2816" s="4" t="s">
        <v>3</v>
      </c>
      <c r="E2816" s="4" t="s">
        <v>165</v>
      </c>
      <c r="F2816" s="5" t="str">
        <f t="shared" si="430"/>
        <v>V</v>
      </c>
      <c r="G2816" s="6">
        <v>0.77916666666666667</v>
      </c>
      <c r="H2816" s="6">
        <v>0.87361111111111101</v>
      </c>
      <c r="I2816" s="85">
        <f t="shared" si="431"/>
        <v>135.99999999999983</v>
      </c>
      <c r="J2816" s="86">
        <f>I2816*Segmentos!$D$7*(AH2816%)*IF(ISNUMBER(AI2816),AI2816%,0)</f>
        <v>1688249.5999999982</v>
      </c>
      <c r="K2816" s="86">
        <f>I2816*Segmentos!$D$7*(AL2816%)*IF(ISNUMBER(AM2816),AM2816%,0)</f>
        <v>2036953.599999998</v>
      </c>
      <c r="L2816" s="4"/>
      <c r="M2816" s="2">
        <v>3.45</v>
      </c>
      <c r="N2816" s="2">
        <v>13.4</v>
      </c>
      <c r="O2816" s="2">
        <v>25.7</v>
      </c>
      <c r="P2816" s="2">
        <v>71.513300000000001</v>
      </c>
      <c r="Q2816" s="2">
        <v>5.16</v>
      </c>
      <c r="R2816" s="2">
        <v>16.8</v>
      </c>
      <c r="S2816" s="2">
        <v>30.7</v>
      </c>
      <c r="T2816" s="2">
        <v>17.866099999999999</v>
      </c>
      <c r="U2816" s="2">
        <v>4.49</v>
      </c>
      <c r="V2816" s="2">
        <v>13.4</v>
      </c>
      <c r="W2816" s="2">
        <v>33.5</v>
      </c>
      <c r="X2816" s="2">
        <v>19.5505</v>
      </c>
      <c r="Y2816" s="2">
        <v>2.95</v>
      </c>
      <c r="Z2816" s="2">
        <v>13</v>
      </c>
      <c r="AA2816" s="2">
        <v>22.7</v>
      </c>
      <c r="AB2816" s="2">
        <v>18.0779</v>
      </c>
      <c r="AC2816" s="2">
        <v>2.35</v>
      </c>
      <c r="AD2816" s="2">
        <v>12</v>
      </c>
      <c r="AE2816" s="2">
        <v>19.7</v>
      </c>
      <c r="AF2816" s="2">
        <v>16.018799999999999</v>
      </c>
      <c r="AG2816" s="20">
        <v>3.1</v>
      </c>
      <c r="AH2816" s="20">
        <v>11.8</v>
      </c>
      <c r="AI2816" s="20">
        <v>26.3</v>
      </c>
      <c r="AJ2816" s="20">
        <v>30.514500000000002</v>
      </c>
      <c r="AK2816" s="18">
        <v>3.76</v>
      </c>
      <c r="AL2816" s="18">
        <v>14.8</v>
      </c>
      <c r="AM2816" s="18">
        <v>25.3</v>
      </c>
      <c r="AN2816" s="18">
        <v>40.998800000000003</v>
      </c>
      <c r="AO2816" s="2">
        <v>1.46</v>
      </c>
      <c r="AP2816" s="2">
        <v>8.6</v>
      </c>
      <c r="AQ2816" s="2">
        <v>16.899999999999999</v>
      </c>
      <c r="AR2816" s="2">
        <v>3.3022999999999998</v>
      </c>
      <c r="AS2816" s="2">
        <v>3.65</v>
      </c>
      <c r="AT2816" s="2">
        <v>11.8</v>
      </c>
      <c r="AU2816" s="2">
        <v>30.9</v>
      </c>
      <c r="AV2816" s="2">
        <v>16.6755</v>
      </c>
      <c r="AW2816" s="2">
        <v>3.39</v>
      </c>
      <c r="AX2816" s="2">
        <v>13.2</v>
      </c>
      <c r="AY2816" s="2">
        <v>25.7</v>
      </c>
      <c r="AZ2816" s="2">
        <v>20.2592</v>
      </c>
      <c r="BA2816" s="2">
        <v>3.94</v>
      </c>
      <c r="BB2816" s="2">
        <v>15.8</v>
      </c>
      <c r="BC2816" s="2">
        <v>24.9</v>
      </c>
      <c r="BD2816" s="2">
        <v>31.276399999999999</v>
      </c>
      <c r="BE2816" s="4" t="str">
        <f t="shared" si="432"/>
        <v>ABURRIDO</v>
      </c>
      <c r="BF2816" s="4">
        <f t="shared" si="433"/>
        <v>3.4872000000000001</v>
      </c>
      <c r="BG2816">
        <f t="shared" si="434"/>
        <v>1.46</v>
      </c>
      <c r="BH2816">
        <f t="shared" si="435"/>
        <v>3.65</v>
      </c>
      <c r="BI2816">
        <f t="shared" si="436"/>
        <v>3.94</v>
      </c>
      <c r="BJ2816">
        <f t="shared" si="437"/>
        <v>3.76</v>
      </c>
      <c r="BK2816">
        <f t="shared" si="438"/>
        <v>3.1</v>
      </c>
      <c r="BL2816">
        <f t="shared" si="439"/>
        <v>46835.679999999942</v>
      </c>
    </row>
    <row r="2817" spans="1:64" x14ac:dyDescent="0.2">
      <c r="A2817" s="1">
        <v>2815</v>
      </c>
      <c r="B2817" s="7" t="s">
        <v>15</v>
      </c>
      <c r="C2817" s="3">
        <v>40019</v>
      </c>
      <c r="D2817" s="4" t="s">
        <v>626</v>
      </c>
      <c r="E2817" s="4" t="s">
        <v>164</v>
      </c>
      <c r="F2817" s="5" t="str">
        <f t="shared" si="430"/>
        <v>S</v>
      </c>
      <c r="G2817" s="6">
        <v>0.875</v>
      </c>
      <c r="H2817" s="6">
        <v>0.9145833333333333</v>
      </c>
      <c r="I2817" s="85">
        <f t="shared" si="431"/>
        <v>56.999999999999957</v>
      </c>
      <c r="J2817" s="86">
        <f>I2817*Segmentos!$D$7*(AH2817%)*IF(ISNUMBER(AI2817),AI2817%,0)</f>
        <v>983500.79999999923</v>
      </c>
      <c r="K2817" s="86">
        <f>I2817*Segmentos!$D$7*(AL2817%)*IF(ISNUMBER(AM2817),AM2817%,0)</f>
        <v>1062890.3999999992</v>
      </c>
      <c r="L2817" s="4"/>
      <c r="M2817" s="2">
        <v>4.5</v>
      </c>
      <c r="N2817" s="2">
        <v>13.6</v>
      </c>
      <c r="O2817" s="2">
        <v>33.1</v>
      </c>
      <c r="P2817" s="2">
        <v>92.360799999999998</v>
      </c>
      <c r="Q2817" s="2">
        <v>3.06</v>
      </c>
      <c r="R2817" s="2">
        <v>9.5</v>
      </c>
      <c r="S2817" s="2">
        <v>32.299999999999997</v>
      </c>
      <c r="T2817" s="2">
        <v>10.4817</v>
      </c>
      <c r="U2817" s="2">
        <v>2.72</v>
      </c>
      <c r="V2817" s="2">
        <v>9.5</v>
      </c>
      <c r="W2817" s="2">
        <v>28.8</v>
      </c>
      <c r="X2817" s="2">
        <v>11.706899999999999</v>
      </c>
      <c r="Y2817" s="2">
        <v>4.21</v>
      </c>
      <c r="Z2817" s="2">
        <v>12.5</v>
      </c>
      <c r="AA2817" s="2">
        <v>33.6</v>
      </c>
      <c r="AB2817" s="2">
        <v>25.470300000000002</v>
      </c>
      <c r="AC2817" s="2">
        <v>6.64</v>
      </c>
      <c r="AD2817" s="2">
        <v>19.399999999999999</v>
      </c>
      <c r="AE2817" s="2">
        <v>34.299999999999997</v>
      </c>
      <c r="AF2817" s="2">
        <v>44.701900000000002</v>
      </c>
      <c r="AG2817" s="20">
        <v>4.32</v>
      </c>
      <c r="AH2817" s="20">
        <v>12.8</v>
      </c>
      <c r="AI2817" s="20">
        <v>33.700000000000003</v>
      </c>
      <c r="AJ2817" s="20">
        <v>42.0227</v>
      </c>
      <c r="AK2817" s="18">
        <v>4.67</v>
      </c>
      <c r="AL2817" s="18">
        <v>14.3</v>
      </c>
      <c r="AM2817" s="18">
        <v>32.6</v>
      </c>
      <c r="AN2817" s="18">
        <v>50.338099999999997</v>
      </c>
      <c r="AO2817" s="2">
        <v>3.61</v>
      </c>
      <c r="AP2817" s="2">
        <v>10.6</v>
      </c>
      <c r="AQ2817" s="2">
        <v>34.1</v>
      </c>
      <c r="AR2817" s="2">
        <v>8.0798000000000005</v>
      </c>
      <c r="AS2817" s="2">
        <v>3.68</v>
      </c>
      <c r="AT2817" s="2">
        <v>12</v>
      </c>
      <c r="AU2817" s="2">
        <v>30.6</v>
      </c>
      <c r="AV2817" s="2">
        <v>16.6143</v>
      </c>
      <c r="AW2817" s="2">
        <v>4.95</v>
      </c>
      <c r="AX2817" s="2">
        <v>12.7</v>
      </c>
      <c r="AY2817" s="2">
        <v>38.9</v>
      </c>
      <c r="AZ2817" s="2">
        <v>29.161899999999999</v>
      </c>
      <c r="BA2817" s="2">
        <v>4.9000000000000004</v>
      </c>
      <c r="BB2817" s="2">
        <v>16.100000000000001</v>
      </c>
      <c r="BC2817" s="2">
        <v>30.5</v>
      </c>
      <c r="BD2817" s="2">
        <v>38.504899999999999</v>
      </c>
      <c r="BE2817" s="4" t="str">
        <f t="shared" si="432"/>
        <v>NO APLICA</v>
      </c>
      <c r="BF2817" s="4">
        <f t="shared" si="433"/>
        <v>4.2240000000000011</v>
      </c>
      <c r="BG2817">
        <f t="shared" si="434"/>
        <v>3.61</v>
      </c>
      <c r="BH2817">
        <f t="shared" si="435"/>
        <v>3.68</v>
      </c>
      <c r="BI2817">
        <f t="shared" si="436"/>
        <v>4.95</v>
      </c>
      <c r="BJ2817">
        <f t="shared" si="437"/>
        <v>4.67</v>
      </c>
      <c r="BK2817">
        <f t="shared" si="438"/>
        <v>4.32</v>
      </c>
      <c r="BL2817">
        <f t="shared" si="439"/>
        <v>25659.119999999981</v>
      </c>
    </row>
    <row r="2818" spans="1:64" x14ac:dyDescent="0.2">
      <c r="A2818" s="1">
        <v>2816</v>
      </c>
      <c r="B2818" s="7" t="s">
        <v>5</v>
      </c>
      <c r="C2818" s="3">
        <v>40019</v>
      </c>
      <c r="D2818" s="4" t="s">
        <v>3</v>
      </c>
      <c r="E2818" s="4" t="s">
        <v>164</v>
      </c>
      <c r="F2818" s="5" t="str">
        <f t="shared" si="430"/>
        <v>S</v>
      </c>
      <c r="G2818" s="6">
        <v>0.87430555555555556</v>
      </c>
      <c r="H2818" s="6">
        <v>0.91666666666666663</v>
      </c>
      <c r="I2818" s="85">
        <f t="shared" si="431"/>
        <v>60.999999999999943</v>
      </c>
      <c r="J2818" s="86">
        <f>I2818*Segmentos!$D$7*(AH2818%)*IF(ISNUMBER(AI2818),AI2818%,0)</f>
        <v>1387993.9999999991</v>
      </c>
      <c r="K2818" s="86">
        <f>I2818*Segmentos!$D$7*(AL2818%)*IF(ISNUMBER(AM2818),AM2818%,0)</f>
        <v>1373744.3999999985</v>
      </c>
      <c r="L2818" s="4"/>
      <c r="M2818" s="2">
        <v>5.67</v>
      </c>
      <c r="N2818" s="2">
        <v>15.1</v>
      </c>
      <c r="O2818" s="2">
        <v>37.5</v>
      </c>
      <c r="P2818" s="2">
        <v>85.213200000000001</v>
      </c>
      <c r="Q2818" s="2">
        <v>3.28</v>
      </c>
      <c r="R2818" s="2">
        <v>10.8</v>
      </c>
      <c r="S2818" s="2">
        <v>30.3</v>
      </c>
      <c r="T2818" s="2">
        <v>8.2260000000000009</v>
      </c>
      <c r="U2818" s="2">
        <v>3.58</v>
      </c>
      <c r="V2818" s="2">
        <v>10.7</v>
      </c>
      <c r="W2818" s="2">
        <v>33.4</v>
      </c>
      <c r="X2818" s="2">
        <v>11.2742</v>
      </c>
      <c r="Y2818" s="2">
        <v>5.27</v>
      </c>
      <c r="Z2818" s="2">
        <v>13.7</v>
      </c>
      <c r="AA2818" s="2">
        <v>38.6</v>
      </c>
      <c r="AB2818" s="2">
        <v>23.410900000000002</v>
      </c>
      <c r="AC2818" s="2">
        <v>8.57</v>
      </c>
      <c r="AD2818" s="2">
        <v>21.4</v>
      </c>
      <c r="AE2818" s="2">
        <v>40.1</v>
      </c>
      <c r="AF2818" s="2">
        <v>42.302100000000003</v>
      </c>
      <c r="AG2818" s="20">
        <v>5.7</v>
      </c>
      <c r="AH2818" s="20">
        <v>15.5</v>
      </c>
      <c r="AI2818" s="20">
        <v>36.700000000000003</v>
      </c>
      <c r="AJ2818" s="20">
        <v>40.692100000000003</v>
      </c>
      <c r="AK2818" s="18">
        <v>5.63</v>
      </c>
      <c r="AL2818" s="18">
        <v>14.7</v>
      </c>
      <c r="AM2818" s="18">
        <v>38.299999999999997</v>
      </c>
      <c r="AN2818" s="18">
        <v>44.521099999999997</v>
      </c>
      <c r="AO2818" s="2">
        <v>4.03</v>
      </c>
      <c r="AP2818" s="2">
        <v>12.4</v>
      </c>
      <c r="AQ2818" s="2">
        <v>32.5</v>
      </c>
      <c r="AR2818" s="2">
        <v>6.6230000000000002</v>
      </c>
      <c r="AS2818" s="2">
        <v>3.52</v>
      </c>
      <c r="AT2818" s="2">
        <v>11.9</v>
      </c>
      <c r="AU2818" s="2">
        <v>29.7</v>
      </c>
      <c r="AV2818" s="2">
        <v>11.6456</v>
      </c>
      <c r="AW2818" s="2">
        <v>4.59</v>
      </c>
      <c r="AX2818" s="2">
        <v>13.7</v>
      </c>
      <c r="AY2818" s="2">
        <v>33.6</v>
      </c>
      <c r="AZ2818" s="2">
        <v>19.861999999999998</v>
      </c>
      <c r="BA2818" s="2">
        <v>8.18</v>
      </c>
      <c r="BB2818" s="2">
        <v>18.8</v>
      </c>
      <c r="BC2818" s="2">
        <v>43.5</v>
      </c>
      <c r="BD2818" s="2">
        <v>47.082700000000003</v>
      </c>
      <c r="BE2818" s="4" t="str">
        <f t="shared" si="432"/>
        <v>NO APLICA</v>
      </c>
      <c r="BF2818" s="4">
        <f t="shared" si="433"/>
        <v>5.3966000000000003</v>
      </c>
      <c r="BG2818">
        <f t="shared" si="434"/>
        <v>4.03</v>
      </c>
      <c r="BH2818">
        <f t="shared" si="435"/>
        <v>3.52</v>
      </c>
      <c r="BI2818">
        <f t="shared" si="436"/>
        <v>8.18</v>
      </c>
      <c r="BJ2818">
        <f t="shared" si="437"/>
        <v>5.63</v>
      </c>
      <c r="BK2818">
        <f t="shared" si="438"/>
        <v>5.7</v>
      </c>
      <c r="BL2818">
        <f t="shared" si="439"/>
        <v>34541.249999999964</v>
      </c>
    </row>
    <row r="2819" spans="1:64" x14ac:dyDescent="0.2">
      <c r="A2819" s="1">
        <v>2817</v>
      </c>
      <c r="B2819" s="7" t="s">
        <v>49</v>
      </c>
      <c r="C2819" s="3">
        <v>40019</v>
      </c>
      <c r="D2819" s="4" t="s">
        <v>628</v>
      </c>
      <c r="E2819" s="4" t="s">
        <v>168</v>
      </c>
      <c r="F2819" s="5" t="str">
        <f t="shared" si="430"/>
        <v>S</v>
      </c>
      <c r="G2819" s="6">
        <v>0.91666666666666663</v>
      </c>
      <c r="H2819" s="6">
        <v>0.99375000000000002</v>
      </c>
      <c r="I2819" s="85">
        <f t="shared" si="431"/>
        <v>111.00000000000009</v>
      </c>
      <c r="J2819" s="86">
        <f>I2819*Segmentos!$D$7*(AH2819%)*IF(ISNUMBER(AI2819),AI2819%,0)</f>
        <v>831168.00000000058</v>
      </c>
      <c r="K2819" s="86">
        <f>I2819*Segmentos!$D$7*(AL2819%)*IF(ISNUMBER(AM2819),AM2819%,0)</f>
        <v>412387.20000000036</v>
      </c>
      <c r="L2819" s="4" t="s">
        <v>537</v>
      </c>
      <c r="M2819" s="2">
        <v>1.38</v>
      </c>
      <c r="N2819" s="2">
        <v>6.5</v>
      </c>
      <c r="O2819" s="2">
        <v>21</v>
      </c>
      <c r="P2819" s="2">
        <v>69.503299999999996</v>
      </c>
      <c r="Q2819" s="2">
        <v>0.88</v>
      </c>
      <c r="R2819" s="2">
        <v>4.2</v>
      </c>
      <c r="S2819" s="2">
        <v>20.9</v>
      </c>
      <c r="T2819" s="2">
        <v>7.3621999999999996</v>
      </c>
      <c r="U2819" s="2">
        <v>0.61</v>
      </c>
      <c r="V2819" s="2">
        <v>4.2</v>
      </c>
      <c r="W2819" s="2">
        <v>14.3</v>
      </c>
      <c r="X2819" s="2">
        <v>6.4244000000000003</v>
      </c>
      <c r="Y2819" s="2">
        <v>2.42</v>
      </c>
      <c r="Z2819" s="2">
        <v>9.1</v>
      </c>
      <c r="AA2819" s="2">
        <v>26.6</v>
      </c>
      <c r="AB2819" s="2">
        <v>35.9955</v>
      </c>
      <c r="AC2819" s="2">
        <v>1.19</v>
      </c>
      <c r="AD2819" s="2">
        <v>6.9</v>
      </c>
      <c r="AE2819" s="2">
        <v>17.2</v>
      </c>
      <c r="AF2819" s="2">
        <v>19.7212</v>
      </c>
      <c r="AG2819" s="20">
        <v>1.87</v>
      </c>
      <c r="AH2819" s="20">
        <v>7.8</v>
      </c>
      <c r="AI2819" s="20">
        <v>24</v>
      </c>
      <c r="AJ2819" s="20">
        <v>44.779499999999999</v>
      </c>
      <c r="AK2819" s="18">
        <v>0.93</v>
      </c>
      <c r="AL2819" s="18">
        <v>5.4</v>
      </c>
      <c r="AM2819" s="18">
        <v>17.2</v>
      </c>
      <c r="AN2819" s="18">
        <v>24.723800000000001</v>
      </c>
      <c r="AO2819" s="2">
        <v>0.34</v>
      </c>
      <c r="AP2819" s="2">
        <v>2.8</v>
      </c>
      <c r="AQ2819" s="2">
        <v>11.9</v>
      </c>
      <c r="AR2819" s="2">
        <v>1.8491</v>
      </c>
      <c r="AS2819" s="2">
        <v>0.63</v>
      </c>
      <c r="AT2819" s="2">
        <v>5.6</v>
      </c>
      <c r="AU2819" s="2">
        <v>11.1</v>
      </c>
      <c r="AV2819" s="2">
        <v>6.9523000000000001</v>
      </c>
      <c r="AW2819" s="2">
        <v>1.39</v>
      </c>
      <c r="AX2819" s="2">
        <v>6.6</v>
      </c>
      <c r="AY2819" s="2">
        <v>21</v>
      </c>
      <c r="AZ2819" s="2">
        <v>20.175699999999999</v>
      </c>
      <c r="BA2819" s="2">
        <v>2.1</v>
      </c>
      <c r="BB2819" s="2">
        <v>8.1</v>
      </c>
      <c r="BC2819" s="2">
        <v>26</v>
      </c>
      <c r="BD2819" s="2">
        <v>40.526200000000003</v>
      </c>
      <c r="BE2819" s="4" t="str">
        <f t="shared" si="432"/>
        <v>ABURRIDO</v>
      </c>
      <c r="BF2819" s="4">
        <f t="shared" si="433"/>
        <v>1.1772</v>
      </c>
      <c r="BG2819">
        <f t="shared" si="434"/>
        <v>0.34</v>
      </c>
      <c r="BH2819">
        <f t="shared" si="435"/>
        <v>0.63</v>
      </c>
      <c r="BI2819">
        <f t="shared" si="436"/>
        <v>2.1</v>
      </c>
      <c r="BJ2819">
        <f t="shared" si="437"/>
        <v>0.93</v>
      </c>
      <c r="BK2819">
        <f t="shared" si="438"/>
        <v>1.87</v>
      </c>
      <c r="BL2819">
        <f t="shared" si="439"/>
        <v>15151.500000000013</v>
      </c>
    </row>
    <row r="2820" spans="1:64" x14ac:dyDescent="0.2">
      <c r="A2820" s="1">
        <v>2818</v>
      </c>
      <c r="B2820" s="7" t="s">
        <v>9</v>
      </c>
      <c r="C2820" s="3">
        <v>40019</v>
      </c>
      <c r="D2820" s="4" t="s">
        <v>8</v>
      </c>
      <c r="E2820" s="4" t="s">
        <v>168</v>
      </c>
      <c r="F2820" s="5" t="str">
        <f t="shared" ref="F2820:F2883" si="440">CONCATENATE(IF(WEEKDAY(C2820)=1,"D",""),IF(WEEKDAY(C2820)=2,"L",""),IF(WEEKDAY(C2820)=3,"M",""),IF(WEEKDAY(C2820)=4,"W",""),IF(WEEKDAY(C2820)=5,"J",""),IF(WEEKDAY(C2820)=6,"V",""),IF(WEEKDAY(C2820)=7,"S",""))</f>
        <v>S</v>
      </c>
      <c r="G2820" s="6">
        <v>0.80555555555555547</v>
      </c>
      <c r="H2820" s="6">
        <v>0.87361111111111101</v>
      </c>
      <c r="I2820" s="85">
        <f t="shared" ref="I2820:I2883" si="441">IF(H2820&gt;=G2820,(H2820-G2820)*24*60,("24:00:00"-G2820+H2820)*24*60)</f>
        <v>97.999999999999972</v>
      </c>
      <c r="J2820" s="86">
        <f>I2820*Segmentos!$D$7*(AH2820%)*IF(ISNUMBER(AI2820),AI2820%,0)</f>
        <v>738292.7999999997</v>
      </c>
      <c r="K2820" s="86">
        <f>I2820*Segmentos!$D$7*(AL2820%)*IF(ISNUMBER(AM2820),AM2820%,0)</f>
        <v>1358005.5999999992</v>
      </c>
      <c r="L2820" s="4" t="s">
        <v>535</v>
      </c>
      <c r="M2820" s="2">
        <v>2.72</v>
      </c>
      <c r="N2820" s="2">
        <v>8.8000000000000007</v>
      </c>
      <c r="O2820" s="2">
        <v>30.9</v>
      </c>
      <c r="P2820" s="2">
        <v>67.163399999999996</v>
      </c>
      <c r="Q2820" s="2">
        <v>2.0499999999999998</v>
      </c>
      <c r="R2820" s="2">
        <v>8</v>
      </c>
      <c r="S2820" s="2">
        <v>25.5</v>
      </c>
      <c r="T2820" s="2">
        <v>8.4326000000000008</v>
      </c>
      <c r="U2820" s="2">
        <v>2.78</v>
      </c>
      <c r="V2820" s="2">
        <v>9.4</v>
      </c>
      <c r="W2820" s="2">
        <v>29.5</v>
      </c>
      <c r="X2820" s="2">
        <v>14.391400000000001</v>
      </c>
      <c r="Y2820" s="2">
        <v>3.57</v>
      </c>
      <c r="Z2820" s="2">
        <v>9.9</v>
      </c>
      <c r="AA2820" s="2">
        <v>36.1</v>
      </c>
      <c r="AB2820" s="2">
        <v>25.9908</v>
      </c>
      <c r="AC2820" s="2">
        <v>2.27</v>
      </c>
      <c r="AD2820" s="2">
        <v>7.8</v>
      </c>
      <c r="AE2820" s="2">
        <v>29</v>
      </c>
      <c r="AF2820" s="2">
        <v>18.348600000000001</v>
      </c>
      <c r="AG2820" s="20">
        <v>1.89</v>
      </c>
      <c r="AH2820" s="20">
        <v>7.3</v>
      </c>
      <c r="AI2820" s="20">
        <v>25.8</v>
      </c>
      <c r="AJ2820" s="20">
        <v>22.072299999999998</v>
      </c>
      <c r="AK2820" s="18">
        <v>3.48</v>
      </c>
      <c r="AL2820" s="18">
        <v>10.1</v>
      </c>
      <c r="AM2820" s="18">
        <v>34.299999999999997</v>
      </c>
      <c r="AN2820" s="18">
        <v>45.091099999999997</v>
      </c>
      <c r="AO2820" s="2">
        <v>0.35</v>
      </c>
      <c r="AP2820" s="2">
        <v>3.6</v>
      </c>
      <c r="AQ2820" s="2">
        <v>9.6</v>
      </c>
      <c r="AR2820" s="2">
        <v>0.94159999999999999</v>
      </c>
      <c r="AS2820" s="2">
        <v>1.41</v>
      </c>
      <c r="AT2820" s="2">
        <v>5.6</v>
      </c>
      <c r="AU2820" s="2">
        <v>25.3</v>
      </c>
      <c r="AV2820" s="2">
        <v>7.6746999999999996</v>
      </c>
      <c r="AW2820" s="2">
        <v>1.56</v>
      </c>
      <c r="AX2820" s="2">
        <v>6.5</v>
      </c>
      <c r="AY2820" s="2">
        <v>24.2</v>
      </c>
      <c r="AZ2820" s="2">
        <v>11.094900000000001</v>
      </c>
      <c r="BA2820" s="2">
        <v>5.0199999999999996</v>
      </c>
      <c r="BB2820" s="2">
        <v>13.9</v>
      </c>
      <c r="BC2820" s="2">
        <v>36.200000000000003</v>
      </c>
      <c r="BD2820" s="2">
        <v>47.452199999999998</v>
      </c>
      <c r="BE2820" s="4" t="str">
        <f t="shared" ref="BE2820:BE2883" si="442">IF(OR(E2820="NOTICIERO",E2820="INFORMATIVO"),"NO APLICA",IF(I2820&lt;60,"NO APLICA",IF(M2820&lt;6,"ABURRIDO",IF(O2820&lt;25,"ABURRIDO","ENTRETENIDO"))))</f>
        <v>ABURRIDO</v>
      </c>
      <c r="BF2820" s="4">
        <f t="shared" ref="BF2820:BF2883" si="443">SUMPRODUCT($BG$2:$BK$2,BG2820:BK2820)/5</f>
        <v>2.6738</v>
      </c>
      <c r="BG2820">
        <f t="shared" ref="BG2820:BG2883" si="444">AO2820</f>
        <v>0.35</v>
      </c>
      <c r="BH2820">
        <f t="shared" ref="BH2820:BH2883" si="445">AS2820</f>
        <v>1.41</v>
      </c>
      <c r="BI2820">
        <f t="shared" ref="BI2820:BI2883" si="446">MAX(AW2820,BA2820)</f>
        <v>5.0199999999999996</v>
      </c>
      <c r="BJ2820">
        <f t="shared" ref="BJ2820:BJ2883" si="447">AK2820</f>
        <v>3.48</v>
      </c>
      <c r="BK2820">
        <f t="shared" ref="BK2820:BK2883" si="448">AG2820</f>
        <v>1.89</v>
      </c>
      <c r="BL2820">
        <f t="shared" ref="BL2820:BL2883" si="449">IFERROR((I2820*N2820*O2820),0)</f>
        <v>26648.159999999996</v>
      </c>
    </row>
    <row r="2821" spans="1:64" x14ac:dyDescent="0.2">
      <c r="A2821" s="1">
        <v>2819</v>
      </c>
      <c r="B2821" s="7" t="s">
        <v>57</v>
      </c>
      <c r="C2821" s="3">
        <v>40019</v>
      </c>
      <c r="D2821" s="4" t="s">
        <v>8</v>
      </c>
      <c r="E2821" s="4" t="s">
        <v>181</v>
      </c>
      <c r="F2821" s="5" t="str">
        <f t="shared" si="440"/>
        <v>S</v>
      </c>
      <c r="G2821" s="6">
        <v>0.91180555555555554</v>
      </c>
      <c r="H2821" s="6">
        <v>0.9145833333333333</v>
      </c>
      <c r="I2821" s="85">
        <f t="shared" si="441"/>
        <v>3.9999999999999858</v>
      </c>
      <c r="J2821" s="86">
        <f>I2821*Segmentos!$D$7*(AH2821%)*IF(ISNUMBER(AI2821),AI2821%,0)</f>
        <v>23327.99999999992</v>
      </c>
      <c r="K2821" s="86">
        <f>I2821*Segmentos!$D$7*(AL2821%)*IF(ISNUMBER(AM2821),AM2821%,0)</f>
        <v>36393.599999999875</v>
      </c>
      <c r="L2821" s="4"/>
      <c r="M2821" s="2">
        <v>1.89</v>
      </c>
      <c r="N2821" s="2">
        <v>2.7</v>
      </c>
      <c r="O2821" s="2">
        <v>69</v>
      </c>
      <c r="P2821" s="2">
        <v>75.625600000000006</v>
      </c>
      <c r="Q2821" s="2">
        <v>1.54</v>
      </c>
      <c r="R2821" s="2">
        <v>1.8</v>
      </c>
      <c r="S2821" s="2">
        <v>87.9</v>
      </c>
      <c r="T2821" s="2">
        <v>10.2392</v>
      </c>
      <c r="U2821" s="2">
        <v>1.29</v>
      </c>
      <c r="V2821" s="2">
        <v>2.2999999999999998</v>
      </c>
      <c r="W2821" s="2">
        <v>56.7</v>
      </c>
      <c r="X2821" s="2">
        <v>10.769399999999999</v>
      </c>
      <c r="Y2821" s="2">
        <v>1.3</v>
      </c>
      <c r="Z2821" s="2">
        <v>2</v>
      </c>
      <c r="AA2821" s="2">
        <v>64.2</v>
      </c>
      <c r="AB2821" s="2">
        <v>15.309100000000001</v>
      </c>
      <c r="AC2821" s="2">
        <v>3</v>
      </c>
      <c r="AD2821" s="2">
        <v>4.2</v>
      </c>
      <c r="AE2821" s="2">
        <v>71.3</v>
      </c>
      <c r="AF2821" s="2">
        <v>39.307899999999997</v>
      </c>
      <c r="AG2821" s="20">
        <v>1.44</v>
      </c>
      <c r="AH2821" s="20">
        <v>2</v>
      </c>
      <c r="AI2821" s="20">
        <v>72.900000000000006</v>
      </c>
      <c r="AJ2821" s="20">
        <v>27.2044</v>
      </c>
      <c r="AK2821" s="18">
        <v>2.31</v>
      </c>
      <c r="AL2821" s="18">
        <v>3.4</v>
      </c>
      <c r="AM2821" s="18">
        <v>66.900000000000006</v>
      </c>
      <c r="AN2821" s="18">
        <v>48.421100000000003</v>
      </c>
      <c r="AO2821" s="2">
        <v>0.51</v>
      </c>
      <c r="AP2821" s="2">
        <v>1.5</v>
      </c>
      <c r="AQ2821" s="2">
        <v>34.6</v>
      </c>
      <c r="AR2821" s="2">
        <v>2.2385000000000002</v>
      </c>
      <c r="AS2821" s="2">
        <v>1.81</v>
      </c>
      <c r="AT2821" s="2">
        <v>2.5</v>
      </c>
      <c r="AU2821" s="2">
        <v>73.599999999999994</v>
      </c>
      <c r="AV2821" s="2">
        <v>15.9473</v>
      </c>
      <c r="AW2821" s="2">
        <v>0.79</v>
      </c>
      <c r="AX2821" s="2">
        <v>1.2</v>
      </c>
      <c r="AY2821" s="2">
        <v>63.5</v>
      </c>
      <c r="AZ2821" s="2">
        <v>9.0085999999999995</v>
      </c>
      <c r="BA2821" s="2">
        <v>3.17</v>
      </c>
      <c r="BB2821" s="2">
        <v>4.4000000000000004</v>
      </c>
      <c r="BC2821" s="2">
        <v>71.900000000000006</v>
      </c>
      <c r="BD2821" s="2">
        <v>48.4313</v>
      </c>
      <c r="BE2821" s="4" t="str">
        <f t="shared" si="442"/>
        <v>NO APLICA</v>
      </c>
      <c r="BF2821" s="4">
        <f t="shared" si="443"/>
        <v>2.1183999999999998</v>
      </c>
      <c r="BG2821">
        <f t="shared" si="444"/>
        <v>0.51</v>
      </c>
      <c r="BH2821">
        <f t="shared" si="445"/>
        <v>1.81</v>
      </c>
      <c r="BI2821">
        <f t="shared" si="446"/>
        <v>3.17</v>
      </c>
      <c r="BJ2821">
        <f t="shared" si="447"/>
        <v>2.31</v>
      </c>
      <c r="BK2821">
        <f t="shared" si="448"/>
        <v>1.44</v>
      </c>
      <c r="BL2821">
        <f t="shared" si="449"/>
        <v>745.19999999999732</v>
      </c>
    </row>
    <row r="2822" spans="1:64" x14ac:dyDescent="0.2">
      <c r="A2822" s="1">
        <v>2820</v>
      </c>
      <c r="B2822" s="7" t="s">
        <v>75</v>
      </c>
      <c r="C2822" s="3">
        <v>40019</v>
      </c>
      <c r="D2822" s="4" t="s">
        <v>629</v>
      </c>
      <c r="E2822" s="4" t="s">
        <v>176</v>
      </c>
      <c r="F2822" s="5" t="str">
        <f t="shared" si="440"/>
        <v>S</v>
      </c>
      <c r="G2822" s="6">
        <v>0.85277777777777775</v>
      </c>
      <c r="H2822" s="6">
        <v>0.875</v>
      </c>
      <c r="I2822" s="85">
        <f t="shared" si="441"/>
        <v>32.000000000000043</v>
      </c>
      <c r="J2822" s="86">
        <f>I2822*Segmentos!$D$7*(AH2822%)*IF(ISNUMBER(AI2822),AI2822%,0)</f>
        <v>23961.600000000031</v>
      </c>
      <c r="K2822" s="86">
        <f>I2822*Segmentos!$D$7*(AL2822%)*IF(ISNUMBER(AM2822),AM2822%,0)</f>
        <v>22246.400000000034</v>
      </c>
      <c r="L2822" s="4"/>
      <c r="M2822" s="2">
        <v>0.17</v>
      </c>
      <c r="N2822" s="2">
        <v>1.1000000000000001</v>
      </c>
      <c r="O2822" s="2">
        <v>15.7</v>
      </c>
      <c r="P2822" s="2">
        <v>100</v>
      </c>
      <c r="Q2822" s="2">
        <v>0.12</v>
      </c>
      <c r="R2822" s="2">
        <v>0.1</v>
      </c>
      <c r="S2822" s="2">
        <v>93.9</v>
      </c>
      <c r="T2822" s="2">
        <v>11.740600000000001</v>
      </c>
      <c r="U2822" s="2">
        <v>0.15</v>
      </c>
      <c r="V2822" s="2">
        <v>0.8</v>
      </c>
      <c r="W2822" s="2">
        <v>19</v>
      </c>
      <c r="X2822" s="2">
        <v>17.881799999999998</v>
      </c>
      <c r="Y2822" s="2">
        <v>0.11</v>
      </c>
      <c r="Z2822" s="2">
        <v>0.8</v>
      </c>
      <c r="AA2822" s="2">
        <v>13.9</v>
      </c>
      <c r="AB2822" s="2">
        <v>18.791699999999999</v>
      </c>
      <c r="AC2822" s="2">
        <v>0.27</v>
      </c>
      <c r="AD2822" s="2">
        <v>2.1</v>
      </c>
      <c r="AE2822" s="2">
        <v>13.1</v>
      </c>
      <c r="AF2822" s="2">
        <v>51.585900000000002</v>
      </c>
      <c r="AG2822" s="20">
        <v>0.18</v>
      </c>
      <c r="AH2822" s="20">
        <v>1.2</v>
      </c>
      <c r="AI2822" s="20">
        <v>15.6</v>
      </c>
      <c r="AJ2822" s="20">
        <v>49.868200000000002</v>
      </c>
      <c r="AK2822" s="18">
        <v>0.17</v>
      </c>
      <c r="AL2822" s="18">
        <v>1.1000000000000001</v>
      </c>
      <c r="AM2822" s="18">
        <v>15.8</v>
      </c>
      <c r="AN2822" s="18">
        <v>50.131799999999998</v>
      </c>
      <c r="AO2822" s="2">
        <v>0.55000000000000004</v>
      </c>
      <c r="AP2822" s="2">
        <v>1.4</v>
      </c>
      <c r="AQ2822" s="2">
        <v>40.299999999999997</v>
      </c>
      <c r="AR2822" s="2">
        <v>34.432499999999997</v>
      </c>
      <c r="AS2822" s="2">
        <v>0.03</v>
      </c>
      <c r="AT2822" s="2">
        <v>0.8</v>
      </c>
      <c r="AU2822" s="2">
        <v>3.8</v>
      </c>
      <c r="AV2822" s="2">
        <v>3.8801000000000001</v>
      </c>
      <c r="AW2822" s="2">
        <v>0.11</v>
      </c>
      <c r="AX2822" s="2">
        <v>1.1000000000000001</v>
      </c>
      <c r="AY2822" s="2">
        <v>10.1</v>
      </c>
      <c r="AZ2822" s="2">
        <v>17.534700000000001</v>
      </c>
      <c r="BA2822" s="2">
        <v>0.2</v>
      </c>
      <c r="BB2822" s="2">
        <v>1.3</v>
      </c>
      <c r="BC2822" s="2">
        <v>16.100000000000001</v>
      </c>
      <c r="BD2822" s="2">
        <v>44.152700000000003</v>
      </c>
      <c r="BE2822" s="4" t="str">
        <f t="shared" si="442"/>
        <v>NO APLICA</v>
      </c>
      <c r="BF2822" s="4">
        <f t="shared" si="443"/>
        <v>0.1618</v>
      </c>
      <c r="BG2822">
        <f t="shared" si="444"/>
        <v>0.55000000000000004</v>
      </c>
      <c r="BH2822">
        <f t="shared" si="445"/>
        <v>0.03</v>
      </c>
      <c r="BI2822">
        <f t="shared" si="446"/>
        <v>0.2</v>
      </c>
      <c r="BJ2822">
        <f t="shared" si="447"/>
        <v>0.17</v>
      </c>
      <c r="BK2822">
        <f t="shared" si="448"/>
        <v>0.18</v>
      </c>
      <c r="BL2822">
        <f t="shared" si="449"/>
        <v>552.64000000000078</v>
      </c>
    </row>
    <row r="2823" spans="1:64" x14ac:dyDescent="0.2">
      <c r="A2823" s="1">
        <v>2821</v>
      </c>
      <c r="B2823" s="7" t="s">
        <v>11</v>
      </c>
      <c r="C2823" s="3">
        <v>40019</v>
      </c>
      <c r="D2823" s="4" t="s">
        <v>627</v>
      </c>
      <c r="E2823" s="4" t="s">
        <v>166</v>
      </c>
      <c r="F2823" s="5" t="str">
        <f t="shared" si="440"/>
        <v>S</v>
      </c>
      <c r="G2823" s="6">
        <v>0.91388888888888886</v>
      </c>
      <c r="H2823" s="6">
        <v>0.91666666666666663</v>
      </c>
      <c r="I2823" s="85">
        <f t="shared" si="441"/>
        <v>3.9999999999999858</v>
      </c>
      <c r="J2823" s="86">
        <f>I2823*Segmentos!$D$7*(AH2823%)*IF(ISNUMBER(AI2823),AI2823%,0)</f>
        <v>85641.5999999997</v>
      </c>
      <c r="K2823" s="86">
        <f>I2823*Segmentos!$D$7*(AL2823%)*IF(ISNUMBER(AM2823),AM2823%,0)</f>
        <v>76323.199999999735</v>
      </c>
      <c r="L2823" s="4"/>
      <c r="M2823" s="2">
        <v>5.05</v>
      </c>
      <c r="N2823" s="2">
        <v>6.3</v>
      </c>
      <c r="O2823" s="2">
        <v>79.7</v>
      </c>
      <c r="P2823" s="2">
        <v>92.249799999999993</v>
      </c>
      <c r="Q2823" s="2">
        <v>1.68</v>
      </c>
      <c r="R2823" s="2">
        <v>2.6</v>
      </c>
      <c r="S2823" s="2">
        <v>64</v>
      </c>
      <c r="T2823" s="2">
        <v>5.1323999999999996</v>
      </c>
      <c r="U2823" s="2">
        <v>4.7</v>
      </c>
      <c r="V2823" s="2">
        <v>6.3</v>
      </c>
      <c r="W2823" s="2">
        <v>74.400000000000006</v>
      </c>
      <c r="X2823" s="2">
        <v>18.033300000000001</v>
      </c>
      <c r="Y2823" s="2">
        <v>3.86</v>
      </c>
      <c r="Z2823" s="2">
        <v>5.5</v>
      </c>
      <c r="AA2823" s="2">
        <v>70.5</v>
      </c>
      <c r="AB2823" s="2">
        <v>20.81</v>
      </c>
      <c r="AC2823" s="2">
        <v>8.0399999999999991</v>
      </c>
      <c r="AD2823" s="2">
        <v>9</v>
      </c>
      <c r="AE2823" s="2">
        <v>89.4</v>
      </c>
      <c r="AF2823" s="2">
        <v>48.274099999999997</v>
      </c>
      <c r="AG2823" s="20">
        <v>5.39</v>
      </c>
      <c r="AH2823" s="20">
        <v>6.6</v>
      </c>
      <c r="AI2823" s="20">
        <v>81.099999999999994</v>
      </c>
      <c r="AJ2823" s="20">
        <v>46.7104</v>
      </c>
      <c r="AK2823" s="18">
        <v>4.74</v>
      </c>
      <c r="AL2823" s="18">
        <v>6.1</v>
      </c>
      <c r="AM2823" s="18">
        <v>78.2</v>
      </c>
      <c r="AN2823" s="18">
        <v>45.539299999999997</v>
      </c>
      <c r="AO2823" s="2">
        <v>3.94</v>
      </c>
      <c r="AP2823" s="2">
        <v>5.9</v>
      </c>
      <c r="AQ2823" s="2">
        <v>67.2</v>
      </c>
      <c r="AR2823" s="2">
        <v>7.8780999999999999</v>
      </c>
      <c r="AS2823" s="2">
        <v>6.21</v>
      </c>
      <c r="AT2823" s="2">
        <v>7.7</v>
      </c>
      <c r="AU2823" s="2">
        <v>80.7</v>
      </c>
      <c r="AV2823" s="2">
        <v>24.995999999999999</v>
      </c>
      <c r="AW2823" s="2">
        <v>4.6399999999999997</v>
      </c>
      <c r="AX2823" s="2">
        <v>5.5</v>
      </c>
      <c r="AY2823" s="2">
        <v>84.1</v>
      </c>
      <c r="AZ2823" s="2">
        <v>24.366900000000001</v>
      </c>
      <c r="BA2823" s="2">
        <v>5</v>
      </c>
      <c r="BB2823" s="2">
        <v>6.3</v>
      </c>
      <c r="BC2823" s="2">
        <v>79.400000000000006</v>
      </c>
      <c r="BD2823" s="2">
        <v>35.008800000000001</v>
      </c>
      <c r="BE2823" s="4" t="str">
        <f t="shared" si="442"/>
        <v>NO APLICA</v>
      </c>
      <c r="BF2823" s="4">
        <f t="shared" si="443"/>
        <v>5.3780000000000001</v>
      </c>
      <c r="BG2823">
        <f t="shared" si="444"/>
        <v>3.94</v>
      </c>
      <c r="BH2823">
        <f t="shared" si="445"/>
        <v>6.21</v>
      </c>
      <c r="BI2823">
        <f t="shared" si="446"/>
        <v>5</v>
      </c>
      <c r="BJ2823">
        <f t="shared" si="447"/>
        <v>4.74</v>
      </c>
      <c r="BK2823">
        <f t="shared" si="448"/>
        <v>5.39</v>
      </c>
      <c r="BL2823">
        <f t="shared" si="449"/>
        <v>2008.439999999993</v>
      </c>
    </row>
    <row r="2824" spans="1:64" x14ac:dyDescent="0.2">
      <c r="A2824" s="1">
        <v>2822</v>
      </c>
      <c r="B2824" s="7" t="s">
        <v>11</v>
      </c>
      <c r="C2824" s="3">
        <v>40019</v>
      </c>
      <c r="D2824" s="4" t="s">
        <v>8</v>
      </c>
      <c r="E2824" s="4" t="s">
        <v>166</v>
      </c>
      <c r="F2824" s="5" t="str">
        <f t="shared" si="440"/>
        <v>S</v>
      </c>
      <c r="G2824" s="6">
        <v>0.90833333333333333</v>
      </c>
      <c r="H2824" s="6">
        <v>0.90902777777777777</v>
      </c>
      <c r="I2824" s="85">
        <f t="shared" si="441"/>
        <v>0.99999999999999645</v>
      </c>
      <c r="J2824" s="86">
        <f>I2824*Segmentos!$D$7*(AH2824%)*IF(ISNUMBER(AI2824),AI2824%,0)</f>
        <v>9999.9999999999654</v>
      </c>
      <c r="K2824" s="86">
        <f>I2824*Segmentos!$D$7*(AL2824%)*IF(ISNUMBER(AM2824),AM2824%,0)</f>
        <v>15599.999999999945</v>
      </c>
      <c r="L2824" s="4"/>
      <c r="M2824" s="2">
        <v>3.24</v>
      </c>
      <c r="N2824" s="2">
        <v>3.2</v>
      </c>
      <c r="O2824" s="2">
        <v>100</v>
      </c>
      <c r="P2824" s="2">
        <v>77.657799999999995</v>
      </c>
      <c r="Q2824" s="2">
        <v>1.18</v>
      </c>
      <c r="R2824" s="2">
        <v>1.2</v>
      </c>
      <c r="S2824" s="2">
        <v>100</v>
      </c>
      <c r="T2824" s="2">
        <v>4.7103999999999999</v>
      </c>
      <c r="U2824" s="2">
        <v>2.62</v>
      </c>
      <c r="V2824" s="2">
        <v>2.6</v>
      </c>
      <c r="W2824" s="2">
        <v>100</v>
      </c>
      <c r="X2824" s="2">
        <v>13.150399999999999</v>
      </c>
      <c r="Y2824" s="2">
        <v>2.5499999999999998</v>
      </c>
      <c r="Z2824" s="2">
        <v>2.6</v>
      </c>
      <c r="AA2824" s="2">
        <v>100</v>
      </c>
      <c r="AB2824" s="2">
        <v>18.058900000000001</v>
      </c>
      <c r="AC2824" s="2">
        <v>5.31</v>
      </c>
      <c r="AD2824" s="2">
        <v>5.3</v>
      </c>
      <c r="AE2824" s="2">
        <v>100</v>
      </c>
      <c r="AF2824" s="2">
        <v>41.738100000000003</v>
      </c>
      <c r="AG2824" s="20">
        <v>2.5</v>
      </c>
      <c r="AH2824" s="20">
        <v>2.5</v>
      </c>
      <c r="AI2824" s="20">
        <v>100</v>
      </c>
      <c r="AJ2824" s="20">
        <v>28.447500000000002</v>
      </c>
      <c r="AK2824" s="18">
        <v>3.91</v>
      </c>
      <c r="AL2824" s="18">
        <v>3.9</v>
      </c>
      <c r="AM2824" s="18">
        <v>100</v>
      </c>
      <c r="AN2824" s="18">
        <v>49.210299999999997</v>
      </c>
      <c r="AO2824" s="2">
        <v>0.39</v>
      </c>
      <c r="AP2824" s="2">
        <v>0.4</v>
      </c>
      <c r="AQ2824" s="2">
        <v>100</v>
      </c>
      <c r="AR2824" s="2">
        <v>1.0145999999999999</v>
      </c>
      <c r="AS2824" s="2">
        <v>1.96</v>
      </c>
      <c r="AT2824" s="2">
        <v>2</v>
      </c>
      <c r="AU2824" s="2">
        <v>100</v>
      </c>
      <c r="AV2824" s="2">
        <v>10.3491</v>
      </c>
      <c r="AW2824" s="2">
        <v>2.66</v>
      </c>
      <c r="AX2824" s="2">
        <v>2.7</v>
      </c>
      <c r="AY2824" s="2">
        <v>100</v>
      </c>
      <c r="AZ2824" s="2">
        <v>18.354299999999999</v>
      </c>
      <c r="BA2824" s="2">
        <v>5.22</v>
      </c>
      <c r="BB2824" s="2">
        <v>5.2</v>
      </c>
      <c r="BC2824" s="2">
        <v>100</v>
      </c>
      <c r="BD2824" s="2">
        <v>47.939900000000002</v>
      </c>
      <c r="BE2824" s="4" t="str">
        <f t="shared" si="442"/>
        <v>NO APLICA</v>
      </c>
      <c r="BF2824" s="4">
        <f t="shared" si="443"/>
        <v>3.0582000000000003</v>
      </c>
      <c r="BG2824">
        <f t="shared" si="444"/>
        <v>0.39</v>
      </c>
      <c r="BH2824">
        <f t="shared" si="445"/>
        <v>1.96</v>
      </c>
      <c r="BI2824">
        <f t="shared" si="446"/>
        <v>5.22</v>
      </c>
      <c r="BJ2824">
        <f t="shared" si="447"/>
        <v>3.91</v>
      </c>
      <c r="BK2824">
        <f t="shared" si="448"/>
        <v>2.5</v>
      </c>
      <c r="BL2824">
        <f t="shared" si="449"/>
        <v>319.99999999999886</v>
      </c>
    </row>
    <row r="2825" spans="1:64" x14ac:dyDescent="0.2">
      <c r="A2825" s="1">
        <v>2823</v>
      </c>
      <c r="B2825" s="7" t="s">
        <v>6</v>
      </c>
      <c r="C2825" s="3">
        <v>40019</v>
      </c>
      <c r="D2825" s="4" t="s">
        <v>3</v>
      </c>
      <c r="E2825" s="4" t="s">
        <v>166</v>
      </c>
      <c r="F2825" s="5" t="str">
        <f t="shared" si="440"/>
        <v>S</v>
      </c>
      <c r="G2825" s="6">
        <v>0.90972222222222221</v>
      </c>
      <c r="H2825" s="6">
        <v>0.91041666666666676</v>
      </c>
      <c r="I2825" s="85">
        <f t="shared" si="441"/>
        <v>1.0000000000001563</v>
      </c>
      <c r="J2825" s="86">
        <f>I2825*Segmentos!$D$7*(AH2825%)*IF(ISNUMBER(AI2825),AI2825%,0)</f>
        <v>27200.000000004253</v>
      </c>
      <c r="K2825" s="86">
        <f>I2825*Segmentos!$D$7*(AL2825%)*IF(ISNUMBER(AM2825),AM2825%,0)</f>
        <v>24800.000000003874</v>
      </c>
      <c r="L2825" s="4"/>
      <c r="M2825" s="2">
        <v>6.51</v>
      </c>
      <c r="N2825" s="2">
        <v>6.5</v>
      </c>
      <c r="O2825" s="2">
        <v>100</v>
      </c>
      <c r="P2825" s="2">
        <v>85.486800000000002</v>
      </c>
      <c r="Q2825" s="2">
        <v>3.36</v>
      </c>
      <c r="R2825" s="2">
        <v>3.4</v>
      </c>
      <c r="S2825" s="2">
        <v>100</v>
      </c>
      <c r="T2825" s="2">
        <v>7.3734999999999999</v>
      </c>
      <c r="U2825" s="2">
        <v>2.92</v>
      </c>
      <c r="V2825" s="2">
        <v>2.9</v>
      </c>
      <c r="W2825" s="2">
        <v>100</v>
      </c>
      <c r="X2825" s="2">
        <v>8.0484000000000009</v>
      </c>
      <c r="Y2825" s="2">
        <v>6.96</v>
      </c>
      <c r="Z2825" s="2">
        <v>7</v>
      </c>
      <c r="AA2825" s="2">
        <v>100</v>
      </c>
      <c r="AB2825" s="2">
        <v>26.9971</v>
      </c>
      <c r="AC2825" s="2">
        <v>9.98</v>
      </c>
      <c r="AD2825" s="2">
        <v>10</v>
      </c>
      <c r="AE2825" s="2">
        <v>100</v>
      </c>
      <c r="AF2825" s="2">
        <v>43.067799999999998</v>
      </c>
      <c r="AG2825" s="20">
        <v>6.84</v>
      </c>
      <c r="AH2825" s="20">
        <v>6.8</v>
      </c>
      <c r="AI2825" s="20">
        <v>100</v>
      </c>
      <c r="AJ2825" s="20">
        <v>42.621899999999997</v>
      </c>
      <c r="AK2825" s="18">
        <v>6.21</v>
      </c>
      <c r="AL2825" s="18">
        <v>6.2</v>
      </c>
      <c r="AM2825" s="18">
        <v>100</v>
      </c>
      <c r="AN2825" s="18">
        <v>42.864800000000002</v>
      </c>
      <c r="AO2825" s="2">
        <v>3.79</v>
      </c>
      <c r="AP2825" s="2">
        <v>3.8</v>
      </c>
      <c r="AQ2825" s="2">
        <v>100</v>
      </c>
      <c r="AR2825" s="2">
        <v>5.4402999999999997</v>
      </c>
      <c r="AS2825" s="2">
        <v>4.2699999999999996</v>
      </c>
      <c r="AT2825" s="2">
        <v>4.3</v>
      </c>
      <c r="AU2825" s="2">
        <v>100</v>
      </c>
      <c r="AV2825" s="2">
        <v>12.3489</v>
      </c>
      <c r="AW2825" s="2">
        <v>6.24</v>
      </c>
      <c r="AX2825" s="2">
        <v>6.2</v>
      </c>
      <c r="AY2825" s="2">
        <v>100</v>
      </c>
      <c r="AZ2825" s="2">
        <v>23.591799999999999</v>
      </c>
      <c r="BA2825" s="2">
        <v>8.77</v>
      </c>
      <c r="BB2825" s="2">
        <v>8.8000000000000007</v>
      </c>
      <c r="BC2825" s="2">
        <v>100</v>
      </c>
      <c r="BD2825" s="2">
        <v>44.105899999999998</v>
      </c>
      <c r="BE2825" s="4" t="str">
        <f t="shared" si="442"/>
        <v>NO APLICA</v>
      </c>
      <c r="BF2825" s="4">
        <f t="shared" si="443"/>
        <v>6.0103999999999989</v>
      </c>
      <c r="BG2825">
        <f t="shared" si="444"/>
        <v>3.79</v>
      </c>
      <c r="BH2825">
        <f t="shared" si="445"/>
        <v>4.2699999999999996</v>
      </c>
      <c r="BI2825">
        <f t="shared" si="446"/>
        <v>8.77</v>
      </c>
      <c r="BJ2825">
        <f t="shared" si="447"/>
        <v>6.21</v>
      </c>
      <c r="BK2825">
        <f t="shared" si="448"/>
        <v>6.84</v>
      </c>
      <c r="BL2825">
        <f t="shared" si="449"/>
        <v>650.00000000010164</v>
      </c>
    </row>
    <row r="2826" spans="1:64" x14ac:dyDescent="0.2">
      <c r="A2826" s="1">
        <v>2824</v>
      </c>
      <c r="B2826" s="7" t="s">
        <v>31</v>
      </c>
      <c r="C2826" s="3">
        <v>40019</v>
      </c>
      <c r="D2826" s="4" t="s">
        <v>628</v>
      </c>
      <c r="E2826" s="4" t="s">
        <v>166</v>
      </c>
      <c r="F2826" s="5" t="str">
        <f t="shared" si="440"/>
        <v>S</v>
      </c>
      <c r="G2826" s="6">
        <v>0.91319444444444453</v>
      </c>
      <c r="H2826" s="6">
        <v>0.91666666666666663</v>
      </c>
      <c r="I2826" s="85">
        <f t="shared" si="441"/>
        <v>4.9999999999998224</v>
      </c>
      <c r="J2826" s="86">
        <f>I2826*Segmentos!$D$7*(AH2826%)*IF(ISNUMBER(AI2826),AI2826%,0)</f>
        <v>13935.999999999507</v>
      </c>
      <c r="K2826" s="86">
        <f>I2826*Segmentos!$D$7*(AL2826%)*IF(ISNUMBER(AM2826),AM2826%,0)</f>
        <v>16959.9999999994</v>
      </c>
      <c r="L2826" s="4"/>
      <c r="M2826" s="2">
        <v>0.77</v>
      </c>
      <c r="N2826" s="2">
        <v>1.4</v>
      </c>
      <c r="O2826" s="2">
        <v>53.3</v>
      </c>
      <c r="P2826" s="2">
        <v>64.536799999999999</v>
      </c>
      <c r="Q2826" s="2">
        <v>1.42</v>
      </c>
      <c r="R2826" s="2">
        <v>2.2000000000000002</v>
      </c>
      <c r="S2826" s="2">
        <v>65.2</v>
      </c>
      <c r="T2826" s="2">
        <v>19.839700000000001</v>
      </c>
      <c r="U2826" s="2">
        <v>0.02</v>
      </c>
      <c r="V2826" s="2">
        <v>0.1</v>
      </c>
      <c r="W2826" s="2">
        <v>20</v>
      </c>
      <c r="X2826" s="2">
        <v>0.35599999999999998</v>
      </c>
      <c r="Y2826" s="2">
        <v>0.33</v>
      </c>
      <c r="Z2826" s="2">
        <v>0.9</v>
      </c>
      <c r="AA2826" s="2">
        <v>37.1</v>
      </c>
      <c r="AB2826" s="2">
        <v>8.2664000000000009</v>
      </c>
      <c r="AC2826" s="2">
        <v>1.31</v>
      </c>
      <c r="AD2826" s="2">
        <v>2.4</v>
      </c>
      <c r="AE2826" s="2">
        <v>54.1</v>
      </c>
      <c r="AF2826" s="2">
        <v>36.074800000000003</v>
      </c>
      <c r="AG2826" s="20">
        <v>0.68</v>
      </c>
      <c r="AH2826" s="20">
        <v>1.3</v>
      </c>
      <c r="AI2826" s="20">
        <v>53.6</v>
      </c>
      <c r="AJ2826" s="20">
        <v>27.0717</v>
      </c>
      <c r="AK2826" s="18">
        <v>0.85</v>
      </c>
      <c r="AL2826" s="18">
        <v>1.6</v>
      </c>
      <c r="AM2826" s="18">
        <v>53</v>
      </c>
      <c r="AN2826" s="18">
        <v>37.465200000000003</v>
      </c>
      <c r="AO2826" s="2">
        <v>0.23</v>
      </c>
      <c r="AP2826" s="2">
        <v>0.4</v>
      </c>
      <c r="AQ2826" s="2">
        <v>59.6</v>
      </c>
      <c r="AR2826" s="2">
        <v>2.0962999999999998</v>
      </c>
      <c r="AS2826" s="2">
        <v>0.8</v>
      </c>
      <c r="AT2826" s="2">
        <v>1.8</v>
      </c>
      <c r="AU2826" s="2">
        <v>44</v>
      </c>
      <c r="AV2826" s="2">
        <v>14.8666</v>
      </c>
      <c r="AW2826" s="2">
        <v>0.81</v>
      </c>
      <c r="AX2826" s="2">
        <v>1.7</v>
      </c>
      <c r="AY2826" s="2">
        <v>48.6</v>
      </c>
      <c r="AZ2826" s="2">
        <v>19.597100000000001</v>
      </c>
      <c r="BA2826" s="2">
        <v>0.87</v>
      </c>
      <c r="BB2826" s="2">
        <v>1.4</v>
      </c>
      <c r="BC2826" s="2">
        <v>64.3</v>
      </c>
      <c r="BD2826" s="2">
        <v>27.976800000000001</v>
      </c>
      <c r="BE2826" s="4" t="str">
        <f t="shared" si="442"/>
        <v>NO APLICA</v>
      </c>
      <c r="BF2826" s="4">
        <f t="shared" si="443"/>
        <v>0.76040000000000008</v>
      </c>
      <c r="BG2826">
        <f t="shared" si="444"/>
        <v>0.23</v>
      </c>
      <c r="BH2826">
        <f t="shared" si="445"/>
        <v>0.8</v>
      </c>
      <c r="BI2826">
        <f t="shared" si="446"/>
        <v>0.87</v>
      </c>
      <c r="BJ2826">
        <f t="shared" si="447"/>
        <v>0.85</v>
      </c>
      <c r="BK2826">
        <f t="shared" si="448"/>
        <v>0.68</v>
      </c>
      <c r="BL2826">
        <f t="shared" si="449"/>
        <v>373.09999999998672</v>
      </c>
    </row>
    <row r="2827" spans="1:64" x14ac:dyDescent="0.2">
      <c r="A2827" s="1">
        <v>2825</v>
      </c>
      <c r="B2827" s="7" t="s">
        <v>37</v>
      </c>
      <c r="C2827" s="3">
        <v>40019</v>
      </c>
      <c r="D2827" s="4" t="s">
        <v>629</v>
      </c>
      <c r="E2827" s="4" t="s">
        <v>173</v>
      </c>
      <c r="F2827" s="5" t="str">
        <f t="shared" si="440"/>
        <v>S</v>
      </c>
      <c r="G2827" s="6">
        <v>0.9159722222222223</v>
      </c>
      <c r="H2827" s="6">
        <v>0.91666666666666663</v>
      </c>
      <c r="I2827" s="85">
        <f t="shared" si="441"/>
        <v>0.99999999999983658</v>
      </c>
      <c r="J2827" s="86">
        <f>I2827*Segmentos!$D$7*(AH2827%)*IF(ISNUMBER(AI2827),AI2827%,0)</f>
        <v>799.99999999986926</v>
      </c>
      <c r="K2827" s="86">
        <f>I2827*Segmentos!$D$7*(AL2827%)*IF(ISNUMBER(AM2827),AM2827%,0)</f>
        <v>0</v>
      </c>
      <c r="L2827" s="4"/>
      <c r="M2827" s="2">
        <v>0.09</v>
      </c>
      <c r="N2827" s="2">
        <v>0.1</v>
      </c>
      <c r="O2827" s="2">
        <v>100</v>
      </c>
      <c r="P2827" s="2">
        <v>100</v>
      </c>
      <c r="Q2827" s="2">
        <v>0</v>
      </c>
      <c r="R2827" s="2">
        <v>0</v>
      </c>
      <c r="S2827" s="8" t="s">
        <v>577</v>
      </c>
      <c r="T2827" s="2">
        <v>0</v>
      </c>
      <c r="U2827" s="2">
        <v>0.42</v>
      </c>
      <c r="V2827" s="2">
        <v>0.4</v>
      </c>
      <c r="W2827" s="2">
        <v>100</v>
      </c>
      <c r="X2827" s="2">
        <v>100</v>
      </c>
      <c r="Y2827" s="2">
        <v>0</v>
      </c>
      <c r="Z2827" s="2">
        <v>0</v>
      </c>
      <c r="AA2827" s="8" t="s">
        <v>577</v>
      </c>
      <c r="AB2827" s="2">
        <v>0</v>
      </c>
      <c r="AC2827" s="2">
        <v>0</v>
      </c>
      <c r="AD2827" s="2">
        <v>0</v>
      </c>
      <c r="AE2827" s="8" t="s">
        <v>577</v>
      </c>
      <c r="AF2827" s="2">
        <v>0</v>
      </c>
      <c r="AG2827" s="20">
        <v>0.19</v>
      </c>
      <c r="AH2827" s="20">
        <v>0.2</v>
      </c>
      <c r="AI2827" s="20">
        <v>100</v>
      </c>
      <c r="AJ2827" s="20">
        <v>100</v>
      </c>
      <c r="AK2827" s="18">
        <v>0</v>
      </c>
      <c r="AL2827" s="18">
        <v>0</v>
      </c>
      <c r="AM2827" s="19" t="s">
        <v>577</v>
      </c>
      <c r="AN2827" s="18">
        <v>0</v>
      </c>
      <c r="AO2827" s="2">
        <v>0</v>
      </c>
      <c r="AP2827" s="2">
        <v>0</v>
      </c>
      <c r="AQ2827" s="8" t="s">
        <v>577</v>
      </c>
      <c r="AR2827" s="2">
        <v>0</v>
      </c>
      <c r="AS2827" s="2">
        <v>0.4</v>
      </c>
      <c r="AT2827" s="2">
        <v>0.4</v>
      </c>
      <c r="AU2827" s="2">
        <v>100</v>
      </c>
      <c r="AV2827" s="2">
        <v>100</v>
      </c>
      <c r="AW2827" s="2">
        <v>0</v>
      </c>
      <c r="AX2827" s="2">
        <v>0</v>
      </c>
      <c r="AY2827" s="8" t="s">
        <v>577</v>
      </c>
      <c r="AZ2827" s="2">
        <v>0</v>
      </c>
      <c r="BA2827" s="2">
        <v>0</v>
      </c>
      <c r="BB2827" s="2">
        <v>0</v>
      </c>
      <c r="BC2827" s="8" t="s">
        <v>577</v>
      </c>
      <c r="BD2827" s="2">
        <v>0</v>
      </c>
      <c r="BE2827" s="4" t="str">
        <f t="shared" si="442"/>
        <v>NO APLICA</v>
      </c>
      <c r="BF2827" s="4">
        <f t="shared" si="443"/>
        <v>0.17520000000000002</v>
      </c>
      <c r="BG2827">
        <f t="shared" si="444"/>
        <v>0</v>
      </c>
      <c r="BH2827">
        <f t="shared" si="445"/>
        <v>0.4</v>
      </c>
      <c r="BI2827">
        <f t="shared" si="446"/>
        <v>0</v>
      </c>
      <c r="BJ2827">
        <f t="shared" si="447"/>
        <v>0</v>
      </c>
      <c r="BK2827">
        <f t="shared" si="448"/>
        <v>0.19</v>
      </c>
      <c r="BL2827">
        <f t="shared" si="449"/>
        <v>9.9999999999983658</v>
      </c>
    </row>
    <row r="2828" spans="1:64" x14ac:dyDescent="0.2">
      <c r="A2828" s="1">
        <v>2826</v>
      </c>
      <c r="B2828" s="7" t="s">
        <v>97</v>
      </c>
      <c r="C2828" s="3">
        <v>40019</v>
      </c>
      <c r="D2828" s="4" t="s">
        <v>17</v>
      </c>
      <c r="E2828" s="4" t="s">
        <v>169</v>
      </c>
      <c r="F2828" s="5" t="str">
        <f t="shared" si="440"/>
        <v>S</v>
      </c>
      <c r="G2828" s="6">
        <v>0.87083333333333324</v>
      </c>
      <c r="H2828" s="6">
        <v>0.91319444444444453</v>
      </c>
      <c r="I2828" s="85">
        <f t="shared" si="441"/>
        <v>61.000000000000263</v>
      </c>
      <c r="J2828" s="86">
        <f>I2828*Segmentos!$D$7*(AH2828%)*IF(ISNUMBER(AI2828),AI2828%,0)</f>
        <v>107018.40000000047</v>
      </c>
      <c r="K2828" s="86">
        <f>I2828*Segmentos!$D$7*(AL2828%)*IF(ISNUMBER(AM2828),AM2828%,0)</f>
        <v>19300.400000000078</v>
      </c>
      <c r="L2828" s="4" t="s">
        <v>312</v>
      </c>
      <c r="M2828" s="2">
        <v>0.25</v>
      </c>
      <c r="N2828" s="2">
        <v>1.2</v>
      </c>
      <c r="O2828" s="2">
        <v>21</v>
      </c>
      <c r="P2828" s="2">
        <v>70.486800000000002</v>
      </c>
      <c r="Q2828" s="2">
        <v>0</v>
      </c>
      <c r="R2828" s="2">
        <v>0</v>
      </c>
      <c r="S2828" s="8" t="s">
        <v>577</v>
      </c>
      <c r="T2828" s="2">
        <v>0</v>
      </c>
      <c r="U2828" s="2">
        <v>0.16</v>
      </c>
      <c r="V2828" s="2">
        <v>0.6</v>
      </c>
      <c r="W2828" s="2">
        <v>25.2</v>
      </c>
      <c r="X2828" s="2">
        <v>9.4611000000000001</v>
      </c>
      <c r="Y2828" s="2">
        <v>0.25</v>
      </c>
      <c r="Z2828" s="2">
        <v>1.8</v>
      </c>
      <c r="AA2828" s="2">
        <v>14.3</v>
      </c>
      <c r="AB2828" s="2">
        <v>21.4041</v>
      </c>
      <c r="AC2828" s="2">
        <v>0.42</v>
      </c>
      <c r="AD2828" s="2">
        <v>1.6</v>
      </c>
      <c r="AE2828" s="2">
        <v>26.7</v>
      </c>
      <c r="AF2828" s="2">
        <v>39.621499999999997</v>
      </c>
      <c r="AG2828" s="20">
        <v>0.43</v>
      </c>
      <c r="AH2828" s="20">
        <v>1.7</v>
      </c>
      <c r="AI2828" s="20">
        <v>25.8</v>
      </c>
      <c r="AJ2828" s="20">
        <v>58.007800000000003</v>
      </c>
      <c r="AK2828" s="18">
        <v>0.08</v>
      </c>
      <c r="AL2828" s="18">
        <v>0.7</v>
      </c>
      <c r="AM2828" s="18">
        <v>11.3</v>
      </c>
      <c r="AN2828" s="18">
        <v>12.478999999999999</v>
      </c>
      <c r="AO2828" s="2">
        <v>0.12</v>
      </c>
      <c r="AP2828" s="2">
        <v>1.4</v>
      </c>
      <c r="AQ2828" s="2">
        <v>8.5</v>
      </c>
      <c r="AR2828" s="2">
        <v>3.8332999999999999</v>
      </c>
      <c r="AS2828" s="2">
        <v>0.2</v>
      </c>
      <c r="AT2828" s="2">
        <v>1.3</v>
      </c>
      <c r="AU2828" s="2">
        <v>16.2</v>
      </c>
      <c r="AV2828" s="2">
        <v>12.8416</v>
      </c>
      <c r="AW2828" s="2">
        <v>0.22</v>
      </c>
      <c r="AX2828" s="2">
        <v>1.1000000000000001</v>
      </c>
      <c r="AY2828" s="2">
        <v>19.8</v>
      </c>
      <c r="AZ2828" s="2">
        <v>18.261199999999999</v>
      </c>
      <c r="BA2828" s="2">
        <v>0.32</v>
      </c>
      <c r="BB2828" s="2">
        <v>1.1000000000000001</v>
      </c>
      <c r="BC2828" s="2">
        <v>29.9</v>
      </c>
      <c r="BD2828" s="2">
        <v>35.550699999999999</v>
      </c>
      <c r="BE2828" s="4" t="str">
        <f t="shared" si="442"/>
        <v>ABURRIDO</v>
      </c>
      <c r="BF2828" s="4">
        <f t="shared" si="443"/>
        <v>0.23199999999999998</v>
      </c>
      <c r="BG2828">
        <f t="shared" si="444"/>
        <v>0.12</v>
      </c>
      <c r="BH2828">
        <f t="shared" si="445"/>
        <v>0.2</v>
      </c>
      <c r="BI2828">
        <f t="shared" si="446"/>
        <v>0.32</v>
      </c>
      <c r="BJ2828">
        <f t="shared" si="447"/>
        <v>0.08</v>
      </c>
      <c r="BK2828">
        <f t="shared" si="448"/>
        <v>0.43</v>
      </c>
      <c r="BL2828">
        <f t="shared" si="449"/>
        <v>1537.2000000000066</v>
      </c>
    </row>
    <row r="2829" spans="1:64" x14ac:dyDescent="0.2">
      <c r="A2829" s="1">
        <v>2827</v>
      </c>
      <c r="B2829" s="7" t="s">
        <v>52</v>
      </c>
      <c r="C2829" s="3">
        <v>40019</v>
      </c>
      <c r="D2829" s="4" t="s">
        <v>627</v>
      </c>
      <c r="E2829" s="4" t="s">
        <v>177</v>
      </c>
      <c r="F2829" s="5" t="str">
        <f t="shared" si="440"/>
        <v>S</v>
      </c>
      <c r="G2829" s="6">
        <v>0.91666666666666663</v>
      </c>
      <c r="H2829" s="6">
        <v>1.8055555555555557E-2</v>
      </c>
      <c r="I2829" s="85">
        <f t="shared" si="441"/>
        <v>146.00000000000006</v>
      </c>
      <c r="J2829" s="86">
        <f>I2829*Segmentos!$D$7*(AH2829%)*IF(ISNUMBER(AI2829),AI2829%,0)</f>
        <v>2546824.0000000014</v>
      </c>
      <c r="K2829" s="86">
        <f>I2829*Segmentos!$D$7*(AL2829%)*IF(ISNUMBER(AM2829),AM2829%,0)</f>
        <v>2446259.2000000007</v>
      </c>
      <c r="L2829" s="4"/>
      <c r="M2829" s="2">
        <v>4.2699999999999996</v>
      </c>
      <c r="N2829" s="2">
        <v>18.3</v>
      </c>
      <c r="O2829" s="2">
        <v>23.4</v>
      </c>
      <c r="P2829" s="2">
        <v>90.963499999999996</v>
      </c>
      <c r="Q2829" s="2">
        <v>2.09</v>
      </c>
      <c r="R2829" s="2">
        <v>10.3</v>
      </c>
      <c r="S2829" s="2">
        <v>20.2</v>
      </c>
      <c r="T2829" s="2">
        <v>7.4194000000000004</v>
      </c>
      <c r="U2829" s="2">
        <v>2.09</v>
      </c>
      <c r="V2829" s="2">
        <v>15.5</v>
      </c>
      <c r="W2829" s="2">
        <v>13.5</v>
      </c>
      <c r="X2829" s="2">
        <v>9.3147000000000002</v>
      </c>
      <c r="Y2829" s="2">
        <v>3.29</v>
      </c>
      <c r="Z2829" s="2">
        <v>18.600000000000001</v>
      </c>
      <c r="AA2829" s="2">
        <v>17.7</v>
      </c>
      <c r="AB2829" s="2">
        <v>20.7134</v>
      </c>
      <c r="AC2829" s="2">
        <v>7.65</v>
      </c>
      <c r="AD2829" s="2">
        <v>23.8</v>
      </c>
      <c r="AE2829" s="2">
        <v>32.200000000000003</v>
      </c>
      <c r="AF2829" s="2">
        <v>53.516100000000002</v>
      </c>
      <c r="AG2829" s="20">
        <v>4.37</v>
      </c>
      <c r="AH2829" s="20">
        <v>17.8</v>
      </c>
      <c r="AI2829" s="20">
        <v>24.5</v>
      </c>
      <c r="AJ2829" s="20">
        <v>44.170900000000003</v>
      </c>
      <c r="AK2829" s="18">
        <v>4.18</v>
      </c>
      <c r="AL2829" s="18">
        <v>18.7</v>
      </c>
      <c r="AM2829" s="18">
        <v>22.4</v>
      </c>
      <c r="AN2829" s="18">
        <v>46.792700000000004</v>
      </c>
      <c r="AO2829" s="2">
        <v>2.19</v>
      </c>
      <c r="AP2829" s="2">
        <v>14.9</v>
      </c>
      <c r="AQ2829" s="2">
        <v>14.7</v>
      </c>
      <c r="AR2829" s="2">
        <v>5.0861999999999998</v>
      </c>
      <c r="AS2829" s="2">
        <v>3.85</v>
      </c>
      <c r="AT2829" s="2">
        <v>17</v>
      </c>
      <c r="AU2829" s="2">
        <v>22.6</v>
      </c>
      <c r="AV2829" s="2">
        <v>18.044599999999999</v>
      </c>
      <c r="AW2829" s="2">
        <v>4.3899999999999997</v>
      </c>
      <c r="AX2829" s="2">
        <v>19.899999999999999</v>
      </c>
      <c r="AY2829" s="2">
        <v>22.1</v>
      </c>
      <c r="AZ2829" s="2">
        <v>26.89</v>
      </c>
      <c r="BA2829" s="2">
        <v>5.0199999999999996</v>
      </c>
      <c r="BB2829" s="2">
        <v>18.7</v>
      </c>
      <c r="BC2829" s="2">
        <v>26.8</v>
      </c>
      <c r="BD2829" s="2">
        <v>40.942700000000002</v>
      </c>
      <c r="BE2829" s="4" t="str">
        <f t="shared" si="442"/>
        <v>ABURRIDO</v>
      </c>
      <c r="BF2829" s="4">
        <f t="shared" si="443"/>
        <v>4.1162000000000001</v>
      </c>
      <c r="BG2829">
        <f t="shared" si="444"/>
        <v>2.19</v>
      </c>
      <c r="BH2829">
        <f t="shared" si="445"/>
        <v>3.85</v>
      </c>
      <c r="BI2829">
        <f t="shared" si="446"/>
        <v>5.0199999999999996</v>
      </c>
      <c r="BJ2829">
        <f t="shared" si="447"/>
        <v>4.18</v>
      </c>
      <c r="BK2829">
        <f t="shared" si="448"/>
        <v>4.37</v>
      </c>
      <c r="BL2829">
        <f t="shared" si="449"/>
        <v>62520.120000000024</v>
      </c>
    </row>
    <row r="2830" spans="1:64" x14ac:dyDescent="0.2">
      <c r="A2830" s="1">
        <v>2828</v>
      </c>
      <c r="B2830" s="7" t="s">
        <v>132</v>
      </c>
      <c r="C2830" s="3">
        <v>40019</v>
      </c>
      <c r="D2830" s="4" t="s">
        <v>629</v>
      </c>
      <c r="E2830" s="4" t="s">
        <v>170</v>
      </c>
      <c r="F2830" s="5" t="str">
        <f t="shared" si="440"/>
        <v>S</v>
      </c>
      <c r="G2830" s="6">
        <v>0.87569444444444444</v>
      </c>
      <c r="H2830" s="6">
        <v>0.89513888888888893</v>
      </c>
      <c r="I2830" s="85">
        <f t="shared" si="441"/>
        <v>28.00000000000006</v>
      </c>
      <c r="J2830" s="86">
        <f>I2830*Segmentos!$D$7*(AH2830%)*IF(ISNUMBER(AI2830),AI2830%,0)</f>
        <v>32704.000000000069</v>
      </c>
      <c r="K2830" s="86">
        <f>I2830*Segmentos!$D$7*(AL2830%)*IF(ISNUMBER(AM2830),AM2830%,0)</f>
        <v>50232.000000000109</v>
      </c>
      <c r="L2830" s="4"/>
      <c r="M2830" s="2">
        <v>0.37</v>
      </c>
      <c r="N2830" s="2">
        <v>1.1000000000000001</v>
      </c>
      <c r="O2830" s="2">
        <v>35.200000000000003</v>
      </c>
      <c r="P2830" s="2">
        <v>37.801400000000001</v>
      </c>
      <c r="Q2830" s="2">
        <v>0.01</v>
      </c>
      <c r="R2830" s="2">
        <v>0.1</v>
      </c>
      <c r="S2830" s="2">
        <v>14.3</v>
      </c>
      <c r="T2830" s="2">
        <v>0.2147</v>
      </c>
      <c r="U2830" s="2">
        <v>0.73</v>
      </c>
      <c r="V2830" s="2">
        <v>2.5</v>
      </c>
      <c r="W2830" s="2">
        <v>28.7</v>
      </c>
      <c r="X2830" s="2">
        <v>15.614699999999999</v>
      </c>
      <c r="Y2830" s="2">
        <v>0.55000000000000004</v>
      </c>
      <c r="Z2830" s="2">
        <v>1.3</v>
      </c>
      <c r="AA2830" s="2">
        <v>43.8</v>
      </c>
      <c r="AB2830" s="2">
        <v>16.618200000000002</v>
      </c>
      <c r="AC2830" s="2">
        <v>0.16</v>
      </c>
      <c r="AD2830" s="2">
        <v>0.4</v>
      </c>
      <c r="AE2830" s="2">
        <v>39.299999999999997</v>
      </c>
      <c r="AF2830" s="2">
        <v>5.3537999999999997</v>
      </c>
      <c r="AG2830" s="20">
        <v>0.27</v>
      </c>
      <c r="AH2830" s="20">
        <v>0.8</v>
      </c>
      <c r="AI2830" s="20">
        <v>36.5</v>
      </c>
      <c r="AJ2830" s="20">
        <v>13.249499999999999</v>
      </c>
      <c r="AK2830" s="18">
        <v>0.46</v>
      </c>
      <c r="AL2830" s="18">
        <v>1.3</v>
      </c>
      <c r="AM2830" s="18">
        <v>34.5</v>
      </c>
      <c r="AN2830" s="18">
        <v>24.5519</v>
      </c>
      <c r="AO2830" s="2">
        <v>0.11</v>
      </c>
      <c r="AP2830" s="2">
        <v>0.3</v>
      </c>
      <c r="AQ2830" s="2">
        <v>33.200000000000003</v>
      </c>
      <c r="AR2830" s="2">
        <v>1.2170000000000001</v>
      </c>
      <c r="AS2830" s="2">
        <v>0.09</v>
      </c>
      <c r="AT2830" s="2">
        <v>0.4</v>
      </c>
      <c r="AU2830" s="2">
        <v>21.4</v>
      </c>
      <c r="AV2830" s="2">
        <v>1.9326000000000001</v>
      </c>
      <c r="AW2830" s="2">
        <v>0.2</v>
      </c>
      <c r="AX2830" s="2">
        <v>0.4</v>
      </c>
      <c r="AY2830" s="2">
        <v>52.8</v>
      </c>
      <c r="AZ2830" s="2">
        <v>6.0018000000000002</v>
      </c>
      <c r="BA2830" s="2">
        <v>0.73</v>
      </c>
      <c r="BB2830" s="2">
        <v>2.1</v>
      </c>
      <c r="BC2830" s="2">
        <v>34.4</v>
      </c>
      <c r="BD2830" s="2">
        <v>28.65</v>
      </c>
      <c r="BE2830" s="4" t="str">
        <f t="shared" si="442"/>
        <v>NO APLICA</v>
      </c>
      <c r="BF2830" s="4">
        <f t="shared" si="443"/>
        <v>0.34280000000000005</v>
      </c>
      <c r="BG2830">
        <f t="shared" si="444"/>
        <v>0.11</v>
      </c>
      <c r="BH2830">
        <f t="shared" si="445"/>
        <v>0.09</v>
      </c>
      <c r="BI2830">
        <f t="shared" si="446"/>
        <v>0.73</v>
      </c>
      <c r="BJ2830">
        <f t="shared" si="447"/>
        <v>0.46</v>
      </c>
      <c r="BK2830">
        <f t="shared" si="448"/>
        <v>0.27</v>
      </c>
      <c r="BL2830">
        <f t="shared" si="449"/>
        <v>1084.1600000000026</v>
      </c>
    </row>
    <row r="2831" spans="1:64" x14ac:dyDescent="0.2">
      <c r="A2831" s="1">
        <v>2829</v>
      </c>
      <c r="B2831" s="7" t="s">
        <v>115</v>
      </c>
      <c r="C2831" s="3">
        <v>40019</v>
      </c>
      <c r="D2831" s="4" t="s">
        <v>17</v>
      </c>
      <c r="E2831" s="4" t="s">
        <v>169</v>
      </c>
      <c r="F2831" s="5" t="str">
        <f t="shared" si="440"/>
        <v>S</v>
      </c>
      <c r="G2831" s="6">
        <v>0.83263888888888893</v>
      </c>
      <c r="H2831" s="6">
        <v>0.87083333333333324</v>
      </c>
      <c r="I2831" s="85">
        <f t="shared" si="441"/>
        <v>54.999999999999801</v>
      </c>
      <c r="J2831" s="86">
        <f>I2831*Segmentos!$D$7*(AH2831%)*IF(ISNUMBER(AI2831),AI2831%,0)</f>
        <v>22637.999999999916</v>
      </c>
      <c r="K2831" s="86">
        <f>I2831*Segmentos!$D$7*(AL2831%)*IF(ISNUMBER(AM2831),AM2831%,0)</f>
        <v>17379.999999999938</v>
      </c>
      <c r="L2831" s="4"/>
      <c r="M2831" s="2">
        <v>0.09</v>
      </c>
      <c r="N2831" s="2">
        <v>0.6</v>
      </c>
      <c r="O2831" s="2">
        <v>15.2</v>
      </c>
      <c r="P2831" s="2">
        <v>100</v>
      </c>
      <c r="Q2831" s="2">
        <v>0</v>
      </c>
      <c r="R2831" s="2">
        <v>0</v>
      </c>
      <c r="S2831" s="8" t="s">
        <v>577</v>
      </c>
      <c r="T2831" s="2">
        <v>0</v>
      </c>
      <c r="U2831" s="2">
        <v>0.01</v>
      </c>
      <c r="V2831" s="2">
        <v>0.2</v>
      </c>
      <c r="W2831" s="2">
        <v>5.5</v>
      </c>
      <c r="X2831" s="2">
        <v>2.3026</v>
      </c>
      <c r="Y2831" s="2">
        <v>0.16</v>
      </c>
      <c r="Z2831" s="2">
        <v>0.8</v>
      </c>
      <c r="AA2831" s="2">
        <v>20.9</v>
      </c>
      <c r="AB2831" s="2">
        <v>52.622999999999998</v>
      </c>
      <c r="AC2831" s="2">
        <v>0.12</v>
      </c>
      <c r="AD2831" s="2">
        <v>1</v>
      </c>
      <c r="AE2831" s="2">
        <v>12.4</v>
      </c>
      <c r="AF2831" s="2">
        <v>45.074399999999997</v>
      </c>
      <c r="AG2831" s="20">
        <v>0.11</v>
      </c>
      <c r="AH2831" s="20">
        <v>0.7</v>
      </c>
      <c r="AI2831" s="20">
        <v>14.7</v>
      </c>
      <c r="AJ2831" s="20">
        <v>56.554299999999998</v>
      </c>
      <c r="AK2831" s="18">
        <v>7.0000000000000007E-2</v>
      </c>
      <c r="AL2831" s="18">
        <v>0.5</v>
      </c>
      <c r="AM2831" s="18">
        <v>15.8</v>
      </c>
      <c r="AN2831" s="18">
        <v>43.445700000000002</v>
      </c>
      <c r="AO2831" s="2">
        <v>0</v>
      </c>
      <c r="AP2831" s="2">
        <v>0</v>
      </c>
      <c r="AQ2831" s="8" t="s">
        <v>577</v>
      </c>
      <c r="AR2831" s="2">
        <v>0</v>
      </c>
      <c r="AS2831" s="2">
        <v>0.16</v>
      </c>
      <c r="AT2831" s="2">
        <v>0.6</v>
      </c>
      <c r="AU2831" s="2">
        <v>25.5</v>
      </c>
      <c r="AV2831" s="2">
        <v>39.317900000000002</v>
      </c>
      <c r="AW2831" s="2">
        <v>0.01</v>
      </c>
      <c r="AX2831" s="2">
        <v>0.3</v>
      </c>
      <c r="AY2831" s="2">
        <v>1.8</v>
      </c>
      <c r="AZ2831" s="2">
        <v>2.0146999999999999</v>
      </c>
      <c r="BA2831" s="2">
        <v>0.14000000000000001</v>
      </c>
      <c r="BB2831" s="2">
        <v>0.9</v>
      </c>
      <c r="BC2831" s="2">
        <v>14.9</v>
      </c>
      <c r="BD2831" s="2">
        <v>58.667499999999997</v>
      </c>
      <c r="BE2831" s="4" t="str">
        <f t="shared" si="442"/>
        <v>NO APLICA</v>
      </c>
      <c r="BF2831" s="4">
        <f t="shared" si="443"/>
        <v>0.12320000000000002</v>
      </c>
      <c r="BG2831">
        <f t="shared" si="444"/>
        <v>0</v>
      </c>
      <c r="BH2831">
        <f t="shared" si="445"/>
        <v>0.16</v>
      </c>
      <c r="BI2831">
        <f t="shared" si="446"/>
        <v>0.14000000000000001</v>
      </c>
      <c r="BJ2831">
        <f t="shared" si="447"/>
        <v>7.0000000000000007E-2</v>
      </c>
      <c r="BK2831">
        <f t="shared" si="448"/>
        <v>0.11</v>
      </c>
      <c r="BL2831">
        <f t="shared" si="449"/>
        <v>501.59999999999815</v>
      </c>
    </row>
    <row r="2832" spans="1:64" x14ac:dyDescent="0.2">
      <c r="A2832" s="1">
        <v>2830</v>
      </c>
      <c r="B2832" s="7" t="s">
        <v>58</v>
      </c>
      <c r="C2832" s="3">
        <v>40019</v>
      </c>
      <c r="D2832" s="4" t="s">
        <v>8</v>
      </c>
      <c r="E2832" s="4" t="s">
        <v>182</v>
      </c>
      <c r="F2832" s="5" t="str">
        <f t="shared" si="440"/>
        <v>S</v>
      </c>
      <c r="G2832" s="6">
        <v>0.9145833333333333</v>
      </c>
      <c r="H2832" s="6">
        <v>2.5000000000000001E-2</v>
      </c>
      <c r="I2832" s="85">
        <f t="shared" si="441"/>
        <v>159.00000000000003</v>
      </c>
      <c r="J2832" s="86">
        <f>I2832*Segmentos!$D$7*(AH2832%)*IF(ISNUMBER(AI2832),AI2832%,0)</f>
        <v>1616712.0000000002</v>
      </c>
      <c r="K2832" s="86">
        <f>I2832*Segmentos!$D$7*(AL2832%)*IF(ISNUMBER(AM2832),AM2832%,0)</f>
        <v>2367446.4000000008</v>
      </c>
      <c r="L2832" s="4"/>
      <c r="M2832" s="2">
        <v>3.15</v>
      </c>
      <c r="N2832" s="2">
        <v>17.600000000000001</v>
      </c>
      <c r="O2832" s="2">
        <v>17.899999999999999</v>
      </c>
      <c r="P2832" s="2">
        <v>68.177599999999998</v>
      </c>
      <c r="Q2832" s="2">
        <v>2.73</v>
      </c>
      <c r="R2832" s="2">
        <v>11</v>
      </c>
      <c r="S2832" s="2">
        <v>24.9</v>
      </c>
      <c r="T2832" s="2">
        <v>9.8626000000000005</v>
      </c>
      <c r="U2832" s="2">
        <v>2.31</v>
      </c>
      <c r="V2832" s="2">
        <v>16.899999999999999</v>
      </c>
      <c r="W2832" s="2">
        <v>13.7</v>
      </c>
      <c r="X2832" s="2">
        <v>10.4869</v>
      </c>
      <c r="Y2832" s="2">
        <v>3.5</v>
      </c>
      <c r="Z2832" s="2">
        <v>18.399999999999999</v>
      </c>
      <c r="AA2832" s="2">
        <v>19</v>
      </c>
      <c r="AB2832" s="2">
        <v>22.3368</v>
      </c>
      <c r="AC2832" s="2">
        <v>3.59</v>
      </c>
      <c r="AD2832" s="2">
        <v>20.8</v>
      </c>
      <c r="AE2832" s="2">
        <v>17.3</v>
      </c>
      <c r="AF2832" s="2">
        <v>25.491299999999999</v>
      </c>
      <c r="AG2832" s="20">
        <v>2.54</v>
      </c>
      <c r="AH2832" s="20">
        <v>16.399999999999999</v>
      </c>
      <c r="AI2832" s="20">
        <v>15.5</v>
      </c>
      <c r="AJ2832" s="20">
        <v>26.014299999999999</v>
      </c>
      <c r="AK2832" s="18">
        <v>3.71</v>
      </c>
      <c r="AL2832" s="18">
        <v>18.8</v>
      </c>
      <c r="AM2832" s="18">
        <v>19.8</v>
      </c>
      <c r="AN2832" s="18">
        <v>42.1633</v>
      </c>
      <c r="AO2832" s="2">
        <v>1.02</v>
      </c>
      <c r="AP2832" s="2">
        <v>9.3000000000000007</v>
      </c>
      <c r="AQ2832" s="2">
        <v>10.9</v>
      </c>
      <c r="AR2832" s="2">
        <v>2.4156</v>
      </c>
      <c r="AS2832" s="2">
        <v>2.27</v>
      </c>
      <c r="AT2832" s="2">
        <v>12.8</v>
      </c>
      <c r="AU2832" s="2">
        <v>17.7</v>
      </c>
      <c r="AV2832" s="2">
        <v>10.814299999999999</v>
      </c>
      <c r="AW2832" s="2">
        <v>2.81</v>
      </c>
      <c r="AX2832" s="2">
        <v>18.8</v>
      </c>
      <c r="AY2832" s="2">
        <v>14.9</v>
      </c>
      <c r="AZ2832" s="2">
        <v>17.455500000000001</v>
      </c>
      <c r="BA2832" s="2">
        <v>4.53</v>
      </c>
      <c r="BB2832" s="2">
        <v>21.9</v>
      </c>
      <c r="BC2832" s="2">
        <v>20.7</v>
      </c>
      <c r="BD2832" s="2">
        <v>37.492199999999997</v>
      </c>
      <c r="BE2832" s="4" t="str">
        <f t="shared" si="442"/>
        <v>ABURRIDO</v>
      </c>
      <c r="BF2832" s="4">
        <f t="shared" si="443"/>
        <v>3.0173999999999994</v>
      </c>
      <c r="BG2832">
        <f t="shared" si="444"/>
        <v>1.02</v>
      </c>
      <c r="BH2832">
        <f t="shared" si="445"/>
        <v>2.27</v>
      </c>
      <c r="BI2832">
        <f t="shared" si="446"/>
        <v>4.53</v>
      </c>
      <c r="BJ2832">
        <f t="shared" si="447"/>
        <v>3.71</v>
      </c>
      <c r="BK2832">
        <f t="shared" si="448"/>
        <v>2.54</v>
      </c>
      <c r="BL2832">
        <f t="shared" si="449"/>
        <v>50091.360000000008</v>
      </c>
    </row>
    <row r="2833" spans="1:64" x14ac:dyDescent="0.2">
      <c r="A2833" s="1">
        <v>2831</v>
      </c>
      <c r="B2833" s="7" t="s">
        <v>61</v>
      </c>
      <c r="C2833" s="3">
        <v>40019</v>
      </c>
      <c r="D2833" s="4" t="s">
        <v>17</v>
      </c>
      <c r="E2833" s="4" t="s">
        <v>169</v>
      </c>
      <c r="F2833" s="5" t="str">
        <f t="shared" si="440"/>
        <v>S</v>
      </c>
      <c r="G2833" s="6">
        <v>0.91527777777777775</v>
      </c>
      <c r="H2833" s="6">
        <v>0.95972222222222225</v>
      </c>
      <c r="I2833" s="85">
        <f t="shared" si="441"/>
        <v>64.000000000000085</v>
      </c>
      <c r="J2833" s="86">
        <f>I2833*Segmentos!$D$7*(AH2833%)*IF(ISNUMBER(AI2833),AI2833%,0)</f>
        <v>82790.400000000111</v>
      </c>
      <c r="K2833" s="86">
        <f>I2833*Segmentos!$D$7*(AL2833%)*IF(ISNUMBER(AM2833),AM2833%,0)</f>
        <v>23142.400000000031</v>
      </c>
      <c r="L2833" s="4"/>
      <c r="M2833" s="2">
        <v>0.21</v>
      </c>
      <c r="N2833" s="2">
        <v>1</v>
      </c>
      <c r="O2833" s="2">
        <v>21.4</v>
      </c>
      <c r="P2833" s="2">
        <v>78.962699999999998</v>
      </c>
      <c r="Q2833" s="2">
        <v>0.05</v>
      </c>
      <c r="R2833" s="2">
        <v>0.3</v>
      </c>
      <c r="S2833" s="2">
        <v>17.2</v>
      </c>
      <c r="T2833" s="2">
        <v>3.3029999999999999</v>
      </c>
      <c r="U2833" s="2">
        <v>0</v>
      </c>
      <c r="V2833" s="2">
        <v>0</v>
      </c>
      <c r="W2833" s="8" t="s">
        <v>577</v>
      </c>
      <c r="X2833" s="2">
        <v>0</v>
      </c>
      <c r="Y2833" s="2">
        <v>0.02</v>
      </c>
      <c r="Z2833" s="2">
        <v>0.6</v>
      </c>
      <c r="AA2833" s="2">
        <v>2.6</v>
      </c>
      <c r="AB2833" s="2">
        <v>1.7067000000000001</v>
      </c>
      <c r="AC2833" s="2">
        <v>0.59</v>
      </c>
      <c r="AD2833" s="2">
        <v>2.2999999999999998</v>
      </c>
      <c r="AE2833" s="2">
        <v>26</v>
      </c>
      <c r="AF2833" s="2">
        <v>73.953000000000003</v>
      </c>
      <c r="AG2833" s="20">
        <v>0.34</v>
      </c>
      <c r="AH2833" s="20">
        <v>1.1000000000000001</v>
      </c>
      <c r="AI2833" s="20">
        <v>29.4</v>
      </c>
      <c r="AJ2833" s="20">
        <v>60.483899999999998</v>
      </c>
      <c r="AK2833" s="18">
        <v>0.09</v>
      </c>
      <c r="AL2833" s="18">
        <v>0.8</v>
      </c>
      <c r="AM2833" s="18">
        <v>11.3</v>
      </c>
      <c r="AN2833" s="18">
        <v>18.4788</v>
      </c>
      <c r="AO2833" s="2">
        <v>0.02</v>
      </c>
      <c r="AP2833" s="2">
        <v>0.6</v>
      </c>
      <c r="AQ2833" s="2">
        <v>2.7</v>
      </c>
      <c r="AR2833" s="2">
        <v>0.71299999999999997</v>
      </c>
      <c r="AS2833" s="2">
        <v>0.22</v>
      </c>
      <c r="AT2833" s="2">
        <v>0.9</v>
      </c>
      <c r="AU2833" s="2">
        <v>25.8</v>
      </c>
      <c r="AV2833" s="2">
        <v>18.630500000000001</v>
      </c>
      <c r="AW2833" s="2">
        <v>7.0000000000000007E-2</v>
      </c>
      <c r="AX2833" s="2">
        <v>1.9</v>
      </c>
      <c r="AY2833" s="2">
        <v>3.5</v>
      </c>
      <c r="AZ2833" s="2">
        <v>7.2840999999999996</v>
      </c>
      <c r="BA2833" s="2">
        <v>0.36</v>
      </c>
      <c r="BB2833" s="2">
        <v>0.4</v>
      </c>
      <c r="BC2833" s="2">
        <v>80.7</v>
      </c>
      <c r="BD2833" s="2">
        <v>52.335000000000001</v>
      </c>
      <c r="BE2833" s="4" t="str">
        <f t="shared" si="442"/>
        <v>ABURRIDO</v>
      </c>
      <c r="BF2833" s="4">
        <f t="shared" si="443"/>
        <v>0.23600000000000004</v>
      </c>
      <c r="BG2833">
        <f t="shared" si="444"/>
        <v>0.02</v>
      </c>
      <c r="BH2833">
        <f t="shared" si="445"/>
        <v>0.22</v>
      </c>
      <c r="BI2833">
        <f t="shared" si="446"/>
        <v>0.36</v>
      </c>
      <c r="BJ2833">
        <f t="shared" si="447"/>
        <v>0.09</v>
      </c>
      <c r="BK2833">
        <f t="shared" si="448"/>
        <v>0.34</v>
      </c>
      <c r="BL2833">
        <f t="shared" si="449"/>
        <v>1369.6000000000017</v>
      </c>
    </row>
    <row r="2834" spans="1:64" x14ac:dyDescent="0.2">
      <c r="A2834" s="1">
        <v>2832</v>
      </c>
      <c r="B2834" s="7" t="s">
        <v>53</v>
      </c>
      <c r="C2834" s="3">
        <v>40019</v>
      </c>
      <c r="D2834" s="4" t="s">
        <v>3</v>
      </c>
      <c r="E2834" s="4" t="s">
        <v>178</v>
      </c>
      <c r="F2834" s="5" t="str">
        <f t="shared" si="440"/>
        <v>S</v>
      </c>
      <c r="G2834" s="6">
        <v>0.7944444444444444</v>
      </c>
      <c r="H2834" s="6">
        <v>0.87430555555555556</v>
      </c>
      <c r="I2834" s="85">
        <f t="shared" si="441"/>
        <v>115.00000000000007</v>
      </c>
      <c r="J2834" s="86">
        <f>I2834*Segmentos!$D$7*(AH2834%)*IF(ISNUMBER(AI2834),AI2834%,0)</f>
        <v>836096.00000000047</v>
      </c>
      <c r="K2834" s="86">
        <f>I2834*Segmentos!$D$7*(AL2834%)*IF(ISNUMBER(AM2834),AM2834%,0)</f>
        <v>774180.00000000058</v>
      </c>
      <c r="L2834" s="4"/>
      <c r="M2834" s="2">
        <v>1.75</v>
      </c>
      <c r="N2834" s="2">
        <v>6.8</v>
      </c>
      <c r="O2834" s="2">
        <v>25.5</v>
      </c>
      <c r="P2834" s="2">
        <v>72.790999999999997</v>
      </c>
      <c r="Q2834" s="2">
        <v>1.98</v>
      </c>
      <c r="R2834" s="2">
        <v>6.2</v>
      </c>
      <c r="S2834" s="2">
        <v>31.7</v>
      </c>
      <c r="T2834" s="2">
        <v>13.7293</v>
      </c>
      <c r="U2834" s="2">
        <v>1.47</v>
      </c>
      <c r="V2834" s="2">
        <v>5.8</v>
      </c>
      <c r="W2834" s="2">
        <v>25.4</v>
      </c>
      <c r="X2834" s="2">
        <v>12.867800000000001</v>
      </c>
      <c r="Y2834" s="2">
        <v>1.85</v>
      </c>
      <c r="Z2834" s="2">
        <v>7.7</v>
      </c>
      <c r="AA2834" s="2">
        <v>24</v>
      </c>
      <c r="AB2834" s="2">
        <v>22.758199999999999</v>
      </c>
      <c r="AC2834" s="2">
        <v>1.72</v>
      </c>
      <c r="AD2834" s="2">
        <v>7</v>
      </c>
      <c r="AE2834" s="2">
        <v>24.3</v>
      </c>
      <c r="AF2834" s="2">
        <v>23.435700000000001</v>
      </c>
      <c r="AG2834" s="20">
        <v>1.82</v>
      </c>
      <c r="AH2834" s="20">
        <v>7.1</v>
      </c>
      <c r="AI2834" s="20">
        <v>25.6</v>
      </c>
      <c r="AJ2834" s="20">
        <v>35.907299999999999</v>
      </c>
      <c r="AK2834" s="18">
        <v>1.69</v>
      </c>
      <c r="AL2834" s="18">
        <v>6.6</v>
      </c>
      <c r="AM2834" s="18">
        <v>25.5</v>
      </c>
      <c r="AN2834" s="18">
        <v>36.883699999999997</v>
      </c>
      <c r="AO2834" s="2">
        <v>0.61</v>
      </c>
      <c r="AP2834" s="2">
        <v>4.7</v>
      </c>
      <c r="AQ2834" s="2">
        <v>13</v>
      </c>
      <c r="AR2834" s="2">
        <v>2.7551999999999999</v>
      </c>
      <c r="AS2834" s="2">
        <v>1.18</v>
      </c>
      <c r="AT2834" s="2">
        <v>6.1</v>
      </c>
      <c r="AU2834" s="2">
        <v>19.2</v>
      </c>
      <c r="AV2834" s="2">
        <v>10.818099999999999</v>
      </c>
      <c r="AW2834" s="2">
        <v>1.49</v>
      </c>
      <c r="AX2834" s="2">
        <v>6.1</v>
      </c>
      <c r="AY2834" s="2">
        <v>24.3</v>
      </c>
      <c r="AZ2834" s="2">
        <v>17.793500000000002</v>
      </c>
      <c r="BA2834" s="2">
        <v>2.6</v>
      </c>
      <c r="BB2834" s="2">
        <v>8.4</v>
      </c>
      <c r="BC2834" s="2">
        <v>30.8</v>
      </c>
      <c r="BD2834" s="2">
        <v>41.424199999999999</v>
      </c>
      <c r="BE2834" s="4" t="str">
        <f t="shared" si="442"/>
        <v>ABURRIDO</v>
      </c>
      <c r="BF2834" s="4">
        <f t="shared" si="443"/>
        <v>1.6614</v>
      </c>
      <c r="BG2834">
        <f t="shared" si="444"/>
        <v>0.61</v>
      </c>
      <c r="BH2834">
        <f t="shared" si="445"/>
        <v>1.18</v>
      </c>
      <c r="BI2834">
        <f t="shared" si="446"/>
        <v>2.6</v>
      </c>
      <c r="BJ2834">
        <f t="shared" si="447"/>
        <v>1.69</v>
      </c>
      <c r="BK2834">
        <f t="shared" si="448"/>
        <v>1.82</v>
      </c>
      <c r="BL2834">
        <f t="shared" si="449"/>
        <v>19941.000000000011</v>
      </c>
    </row>
    <row r="2835" spans="1:64" x14ac:dyDescent="0.2">
      <c r="A2835" s="1">
        <v>2833</v>
      </c>
      <c r="B2835" s="7" t="s">
        <v>10</v>
      </c>
      <c r="C2835" s="3">
        <v>40019</v>
      </c>
      <c r="D2835" s="4" t="s">
        <v>8</v>
      </c>
      <c r="E2835" s="4" t="s">
        <v>164</v>
      </c>
      <c r="F2835" s="5" t="str">
        <f t="shared" si="440"/>
        <v>S</v>
      </c>
      <c r="G2835" s="6">
        <v>0.87361111111111101</v>
      </c>
      <c r="H2835" s="6">
        <v>0.91180555555555554</v>
      </c>
      <c r="I2835" s="85">
        <f t="shared" si="441"/>
        <v>55.000000000000128</v>
      </c>
      <c r="J2835" s="86">
        <f>I2835*Segmentos!$D$7*(AH2835%)*IF(ISNUMBER(AI2835),AI2835%,0)</f>
        <v>567600.00000000128</v>
      </c>
      <c r="K2835" s="86">
        <f>I2835*Segmentos!$D$7*(AL2835%)*IF(ISNUMBER(AM2835),AM2835%,0)</f>
        <v>819280.00000000198</v>
      </c>
      <c r="L2835" s="4"/>
      <c r="M2835" s="2">
        <v>3.18</v>
      </c>
      <c r="N2835" s="2">
        <v>9.6999999999999993</v>
      </c>
      <c r="O2835" s="2">
        <v>32.700000000000003</v>
      </c>
      <c r="P2835" s="2">
        <v>77.071299999999994</v>
      </c>
      <c r="Q2835" s="2">
        <v>1.67</v>
      </c>
      <c r="R2835" s="2">
        <v>6</v>
      </c>
      <c r="S2835" s="2">
        <v>27.8</v>
      </c>
      <c r="T2835" s="2">
        <v>6.7328999999999999</v>
      </c>
      <c r="U2835" s="2">
        <v>3.41</v>
      </c>
      <c r="V2835" s="2">
        <v>9.9</v>
      </c>
      <c r="W2835" s="2">
        <v>34.6</v>
      </c>
      <c r="X2835" s="2">
        <v>17.327400000000001</v>
      </c>
      <c r="Y2835" s="2">
        <v>2.89</v>
      </c>
      <c r="Z2835" s="2">
        <v>8.6</v>
      </c>
      <c r="AA2835" s="2">
        <v>33.5</v>
      </c>
      <c r="AB2835" s="2">
        <v>20.619</v>
      </c>
      <c r="AC2835" s="2">
        <v>4.08</v>
      </c>
      <c r="AD2835" s="2">
        <v>12.6</v>
      </c>
      <c r="AE2835" s="2">
        <v>32.4</v>
      </c>
      <c r="AF2835" s="2">
        <v>32.392000000000003</v>
      </c>
      <c r="AG2835" s="20">
        <v>2.57</v>
      </c>
      <c r="AH2835" s="20">
        <v>10</v>
      </c>
      <c r="AI2835" s="20">
        <v>25.8</v>
      </c>
      <c r="AJ2835" s="20">
        <v>29.506699999999999</v>
      </c>
      <c r="AK2835" s="18">
        <v>3.74</v>
      </c>
      <c r="AL2835" s="18">
        <v>9.5</v>
      </c>
      <c r="AM2835" s="18">
        <v>39.200000000000003</v>
      </c>
      <c r="AN2835" s="18">
        <v>47.564599999999999</v>
      </c>
      <c r="AO2835" s="2">
        <v>1.0900000000000001</v>
      </c>
      <c r="AP2835" s="2">
        <v>6.8</v>
      </c>
      <c r="AQ2835" s="2">
        <v>16.100000000000001</v>
      </c>
      <c r="AR2835" s="2">
        <v>2.8835000000000002</v>
      </c>
      <c r="AS2835" s="2">
        <v>2.21</v>
      </c>
      <c r="AT2835" s="2">
        <v>8.5</v>
      </c>
      <c r="AU2835" s="2">
        <v>26.1</v>
      </c>
      <c r="AV2835" s="2">
        <v>11.7852</v>
      </c>
      <c r="AW2835" s="2">
        <v>2.44</v>
      </c>
      <c r="AX2835" s="2">
        <v>8.6</v>
      </c>
      <c r="AY2835" s="2">
        <v>28.4</v>
      </c>
      <c r="AZ2835" s="2">
        <v>16.960999999999999</v>
      </c>
      <c r="BA2835" s="2">
        <v>4.9000000000000004</v>
      </c>
      <c r="BB2835" s="2">
        <v>12.2</v>
      </c>
      <c r="BC2835" s="2">
        <v>40.299999999999997</v>
      </c>
      <c r="BD2835" s="2">
        <v>45.441600000000001</v>
      </c>
      <c r="BE2835" s="4" t="str">
        <f t="shared" si="442"/>
        <v>NO APLICA</v>
      </c>
      <c r="BF2835" s="4">
        <f t="shared" si="443"/>
        <v>3.1174000000000004</v>
      </c>
      <c r="BG2835">
        <f t="shared" si="444"/>
        <v>1.0900000000000001</v>
      </c>
      <c r="BH2835">
        <f t="shared" si="445"/>
        <v>2.21</v>
      </c>
      <c r="BI2835">
        <f t="shared" si="446"/>
        <v>4.9000000000000004</v>
      </c>
      <c r="BJ2835">
        <f t="shared" si="447"/>
        <v>3.74</v>
      </c>
      <c r="BK2835">
        <f t="shared" si="448"/>
        <v>2.57</v>
      </c>
      <c r="BL2835">
        <f t="shared" si="449"/>
        <v>17445.450000000041</v>
      </c>
    </row>
    <row r="2836" spans="1:64" x14ac:dyDescent="0.2">
      <c r="A2836" s="1">
        <v>2834</v>
      </c>
      <c r="B2836" s="7" t="s">
        <v>142</v>
      </c>
      <c r="C2836" s="3">
        <v>40019</v>
      </c>
      <c r="D2836" s="4" t="s">
        <v>629</v>
      </c>
      <c r="E2836" s="4" t="s">
        <v>186</v>
      </c>
      <c r="F2836" s="5" t="str">
        <f t="shared" si="440"/>
        <v>S</v>
      </c>
      <c r="G2836" s="6">
        <v>0.91666666666666663</v>
      </c>
      <c r="H2836" s="6">
        <v>0.98333333333333339</v>
      </c>
      <c r="I2836" s="85">
        <f t="shared" si="441"/>
        <v>96.000000000000142</v>
      </c>
      <c r="J2836" s="86">
        <f>I2836*Segmentos!$D$7*(AH2836%)*IF(ISNUMBER(AI2836),AI2836%,0)</f>
        <v>103564.80000000015</v>
      </c>
      <c r="K2836" s="86">
        <f>I2836*Segmentos!$D$7*(AL2836%)*IF(ISNUMBER(AM2836),AM2836%,0)</f>
        <v>60403.200000000099</v>
      </c>
      <c r="L2836" s="4"/>
      <c r="M2836" s="2">
        <v>0.21</v>
      </c>
      <c r="N2836" s="2">
        <v>2.2000000000000002</v>
      </c>
      <c r="O2836" s="2">
        <v>9.8000000000000007</v>
      </c>
      <c r="P2836" s="2">
        <v>99.383300000000006</v>
      </c>
      <c r="Q2836" s="2">
        <v>0.01</v>
      </c>
      <c r="R2836" s="2">
        <v>1</v>
      </c>
      <c r="S2836" s="2">
        <v>1</v>
      </c>
      <c r="T2836" s="2">
        <v>0.79849999999999999</v>
      </c>
      <c r="U2836" s="2">
        <v>0.3</v>
      </c>
      <c r="V2836" s="2">
        <v>0.8</v>
      </c>
      <c r="W2836" s="2">
        <v>39.1</v>
      </c>
      <c r="X2836" s="2">
        <v>29.537600000000001</v>
      </c>
      <c r="Y2836" s="2">
        <v>7.0000000000000007E-2</v>
      </c>
      <c r="Z2836" s="2">
        <v>1.9</v>
      </c>
      <c r="AA2836" s="2">
        <v>3.5</v>
      </c>
      <c r="AB2836" s="2">
        <v>9.2963000000000005</v>
      </c>
      <c r="AC2836" s="2">
        <v>0.39</v>
      </c>
      <c r="AD2836" s="2">
        <v>3.9</v>
      </c>
      <c r="AE2836" s="2">
        <v>10</v>
      </c>
      <c r="AF2836" s="2">
        <v>59.750900000000001</v>
      </c>
      <c r="AG2836" s="20">
        <v>0.27</v>
      </c>
      <c r="AH2836" s="20">
        <v>3.1</v>
      </c>
      <c r="AI2836" s="20">
        <v>8.6999999999999993</v>
      </c>
      <c r="AJ2836" s="20">
        <v>59.611800000000002</v>
      </c>
      <c r="AK2836" s="18">
        <v>0.16</v>
      </c>
      <c r="AL2836" s="18">
        <v>1.3</v>
      </c>
      <c r="AM2836" s="18">
        <v>12.1</v>
      </c>
      <c r="AN2836" s="18">
        <v>39.771500000000003</v>
      </c>
      <c r="AO2836" s="2">
        <v>0.08</v>
      </c>
      <c r="AP2836" s="2">
        <v>1.9</v>
      </c>
      <c r="AQ2836" s="2">
        <v>4.5</v>
      </c>
      <c r="AR2836" s="2">
        <v>4.2302999999999997</v>
      </c>
      <c r="AS2836" s="2">
        <v>0.47</v>
      </c>
      <c r="AT2836" s="2">
        <v>1.9</v>
      </c>
      <c r="AU2836" s="2">
        <v>25</v>
      </c>
      <c r="AV2836" s="2">
        <v>48.377699999999997</v>
      </c>
      <c r="AW2836" s="2">
        <v>0.19</v>
      </c>
      <c r="AX2836" s="2">
        <v>2.4</v>
      </c>
      <c r="AY2836" s="2">
        <v>7.9</v>
      </c>
      <c r="AZ2836" s="2">
        <v>25.542899999999999</v>
      </c>
      <c r="BA2836" s="2">
        <v>0.12</v>
      </c>
      <c r="BB2836" s="2">
        <v>2.2999999999999998</v>
      </c>
      <c r="BC2836" s="2">
        <v>5.3</v>
      </c>
      <c r="BD2836" s="2">
        <v>21.232399999999998</v>
      </c>
      <c r="BE2836" s="4" t="str">
        <f t="shared" si="442"/>
        <v>ABURRIDO</v>
      </c>
      <c r="BF2836" s="4">
        <f t="shared" si="443"/>
        <v>0.29380000000000006</v>
      </c>
      <c r="BG2836">
        <f t="shared" si="444"/>
        <v>0.08</v>
      </c>
      <c r="BH2836">
        <f t="shared" si="445"/>
        <v>0.47</v>
      </c>
      <c r="BI2836">
        <f t="shared" si="446"/>
        <v>0.19</v>
      </c>
      <c r="BJ2836">
        <f t="shared" si="447"/>
        <v>0.16</v>
      </c>
      <c r="BK2836">
        <f t="shared" si="448"/>
        <v>0.27</v>
      </c>
      <c r="BL2836">
        <f t="shared" si="449"/>
        <v>2069.7600000000034</v>
      </c>
    </row>
    <row r="2837" spans="1:64" x14ac:dyDescent="0.2">
      <c r="A2837" s="1">
        <v>2835</v>
      </c>
      <c r="B2837" s="7" t="s">
        <v>136</v>
      </c>
      <c r="C2837" s="3">
        <v>40019</v>
      </c>
      <c r="D2837" s="4" t="s">
        <v>626</v>
      </c>
      <c r="E2837" s="4" t="s">
        <v>174</v>
      </c>
      <c r="F2837" s="5" t="str">
        <f t="shared" si="440"/>
        <v>S</v>
      </c>
      <c r="G2837" s="6">
        <v>0.91805555555555562</v>
      </c>
      <c r="H2837" s="6">
        <v>0.9770833333333333</v>
      </c>
      <c r="I2837" s="85">
        <f t="shared" si="441"/>
        <v>84.999999999999858</v>
      </c>
      <c r="J2837" s="86">
        <f>I2837*Segmentos!$D$7*(AH2837%)*IF(ISNUMBER(AI2837),AI2837%,0)</f>
        <v>2385983.9999999953</v>
      </c>
      <c r="K2837" s="86">
        <f>I2837*Segmentos!$D$7*(AL2837%)*IF(ISNUMBER(AM2837),AM2837%,0)</f>
        <v>4031719.999999993</v>
      </c>
      <c r="L2837" s="4"/>
      <c r="M2837" s="2">
        <v>9.58</v>
      </c>
      <c r="N2837" s="2">
        <v>19.7</v>
      </c>
      <c r="O2837" s="2">
        <v>48.5</v>
      </c>
      <c r="P2837" s="2">
        <v>85.630799999999994</v>
      </c>
      <c r="Q2837" s="2">
        <v>6.6</v>
      </c>
      <c r="R2837" s="2">
        <v>15.7</v>
      </c>
      <c r="S2837" s="2">
        <v>42.1</v>
      </c>
      <c r="T2837" s="2">
        <v>9.8391000000000002</v>
      </c>
      <c r="U2837" s="2">
        <v>8.89</v>
      </c>
      <c r="V2837" s="2">
        <v>13.4</v>
      </c>
      <c r="W2837" s="2">
        <v>66.2</v>
      </c>
      <c r="X2837" s="2">
        <v>16.655799999999999</v>
      </c>
      <c r="Y2837" s="2">
        <v>9.89</v>
      </c>
      <c r="Z2837" s="2">
        <v>20.7</v>
      </c>
      <c r="AA2837" s="2">
        <v>47.9</v>
      </c>
      <c r="AB2837" s="2">
        <v>26.1006</v>
      </c>
      <c r="AC2837" s="2">
        <v>11.26</v>
      </c>
      <c r="AD2837" s="2">
        <v>25</v>
      </c>
      <c r="AE2837" s="2">
        <v>45</v>
      </c>
      <c r="AF2837" s="2">
        <v>33.035400000000003</v>
      </c>
      <c r="AG2837" s="20">
        <v>7.03</v>
      </c>
      <c r="AH2837" s="20">
        <v>17.2</v>
      </c>
      <c r="AI2837" s="20">
        <v>40.799999999999997</v>
      </c>
      <c r="AJ2837" s="20">
        <v>29.823799999999999</v>
      </c>
      <c r="AK2837" s="18">
        <v>11.88</v>
      </c>
      <c r="AL2837" s="18">
        <v>22</v>
      </c>
      <c r="AM2837" s="18">
        <v>53.9</v>
      </c>
      <c r="AN2837" s="18">
        <v>55.807000000000002</v>
      </c>
      <c r="AO2837" s="2">
        <v>5.34</v>
      </c>
      <c r="AP2837" s="2">
        <v>12.4</v>
      </c>
      <c r="AQ2837" s="2">
        <v>42.9</v>
      </c>
      <c r="AR2837" s="2">
        <v>5.2127999999999997</v>
      </c>
      <c r="AS2837" s="2">
        <v>8.34</v>
      </c>
      <c r="AT2837" s="2">
        <v>18.100000000000001</v>
      </c>
      <c r="AU2837" s="2">
        <v>46.1</v>
      </c>
      <c r="AV2837" s="2">
        <v>16.423300000000001</v>
      </c>
      <c r="AW2837" s="2">
        <v>10.66</v>
      </c>
      <c r="AX2837" s="2">
        <v>21.6</v>
      </c>
      <c r="AY2837" s="2">
        <v>49.4</v>
      </c>
      <c r="AZ2837" s="2">
        <v>27.396100000000001</v>
      </c>
      <c r="BA2837" s="2">
        <v>10.69</v>
      </c>
      <c r="BB2837" s="2">
        <v>21.4</v>
      </c>
      <c r="BC2837" s="2">
        <v>49.9</v>
      </c>
      <c r="BD2837" s="2">
        <v>36.598500000000001</v>
      </c>
      <c r="BE2837" s="4" t="str">
        <f t="shared" si="442"/>
        <v>ENTRETENIDO</v>
      </c>
      <c r="BF2837" s="4">
        <f t="shared" si="443"/>
        <v>9.0650000000000013</v>
      </c>
      <c r="BG2837">
        <f t="shared" si="444"/>
        <v>5.34</v>
      </c>
      <c r="BH2837">
        <f t="shared" si="445"/>
        <v>8.34</v>
      </c>
      <c r="BI2837">
        <f t="shared" si="446"/>
        <v>10.69</v>
      </c>
      <c r="BJ2837">
        <f t="shared" si="447"/>
        <v>11.88</v>
      </c>
      <c r="BK2837">
        <f t="shared" si="448"/>
        <v>7.03</v>
      </c>
      <c r="BL2837">
        <f t="shared" si="449"/>
        <v>81213.249999999854</v>
      </c>
    </row>
    <row r="2838" spans="1:64" x14ac:dyDescent="0.2">
      <c r="A2838" s="1">
        <v>2836</v>
      </c>
      <c r="B2838" s="7" t="s">
        <v>25</v>
      </c>
      <c r="C2838" s="3">
        <v>40019</v>
      </c>
      <c r="D2838" s="4" t="s">
        <v>629</v>
      </c>
      <c r="E2838" s="4" t="s">
        <v>171</v>
      </c>
      <c r="F2838" s="5" t="str">
        <f t="shared" si="440"/>
        <v>S</v>
      </c>
      <c r="G2838" s="6">
        <v>0.8847222222222223</v>
      </c>
      <c r="H2838" s="6">
        <v>0.88611111111111107</v>
      </c>
      <c r="I2838" s="85">
        <f t="shared" si="441"/>
        <v>1.999999999999833</v>
      </c>
      <c r="J2838" s="86">
        <f>I2838*Segmentos!$D$7*(AH2838%)*IF(ISNUMBER(AI2838),AI2838%,0)</f>
        <v>1599.9999999998663</v>
      </c>
      <c r="K2838" s="86">
        <f>I2838*Segmentos!$D$7*(AL2838%)*IF(ISNUMBER(AM2838),AM2838%,0)</f>
        <v>3199.9999999997326</v>
      </c>
      <c r="L2838" s="4"/>
      <c r="M2838" s="2">
        <v>0.35</v>
      </c>
      <c r="N2838" s="2">
        <v>0.3</v>
      </c>
      <c r="O2838" s="2">
        <v>100</v>
      </c>
      <c r="P2838" s="2">
        <v>47.084400000000002</v>
      </c>
      <c r="Q2838" s="2">
        <v>0.04</v>
      </c>
      <c r="R2838" s="2">
        <v>0</v>
      </c>
      <c r="S2838" s="2">
        <v>100</v>
      </c>
      <c r="T2838" s="2">
        <v>1.0021</v>
      </c>
      <c r="U2838" s="2">
        <v>0.89</v>
      </c>
      <c r="V2838" s="2">
        <v>0.9</v>
      </c>
      <c r="W2838" s="2">
        <v>100</v>
      </c>
      <c r="X2838" s="2">
        <v>25.371300000000002</v>
      </c>
      <c r="Y2838" s="2">
        <v>0.28999999999999998</v>
      </c>
      <c r="Z2838" s="2">
        <v>0.3</v>
      </c>
      <c r="AA2838" s="2">
        <v>100</v>
      </c>
      <c r="AB2838" s="2">
        <v>11.6235</v>
      </c>
      <c r="AC2838" s="2">
        <v>0.2</v>
      </c>
      <c r="AD2838" s="2">
        <v>0.2</v>
      </c>
      <c r="AE2838" s="2">
        <v>100</v>
      </c>
      <c r="AF2838" s="2">
        <v>9.0874000000000006</v>
      </c>
      <c r="AG2838" s="20">
        <v>0.24</v>
      </c>
      <c r="AH2838" s="20">
        <v>0.2</v>
      </c>
      <c r="AI2838" s="20">
        <v>100</v>
      </c>
      <c r="AJ2838" s="20">
        <v>15.2075</v>
      </c>
      <c r="AK2838" s="18">
        <v>0.45</v>
      </c>
      <c r="AL2838" s="18">
        <v>0.4</v>
      </c>
      <c r="AM2838" s="18">
        <v>100</v>
      </c>
      <c r="AN2838" s="18">
        <v>31.876899999999999</v>
      </c>
      <c r="AO2838" s="2">
        <v>0.16</v>
      </c>
      <c r="AP2838" s="2">
        <v>0.2</v>
      </c>
      <c r="AQ2838" s="2">
        <v>100</v>
      </c>
      <c r="AR2838" s="2">
        <v>2.4416000000000002</v>
      </c>
      <c r="AS2838" s="2">
        <v>0.2</v>
      </c>
      <c r="AT2838" s="2">
        <v>0.2</v>
      </c>
      <c r="AU2838" s="2">
        <v>100</v>
      </c>
      <c r="AV2838" s="2">
        <v>6.0138999999999996</v>
      </c>
      <c r="AW2838" s="2">
        <v>0.1</v>
      </c>
      <c r="AX2838" s="2">
        <v>0.1</v>
      </c>
      <c r="AY2838" s="2">
        <v>100</v>
      </c>
      <c r="AZ2838" s="2">
        <v>3.8694999999999999</v>
      </c>
      <c r="BA2838" s="2">
        <v>0.67</v>
      </c>
      <c r="BB2838" s="2">
        <v>0.7</v>
      </c>
      <c r="BC2838" s="2">
        <v>100</v>
      </c>
      <c r="BD2838" s="2">
        <v>34.759300000000003</v>
      </c>
      <c r="BE2838" s="4" t="str">
        <f t="shared" si="442"/>
        <v>NO APLICA</v>
      </c>
      <c r="BF2838" s="4">
        <f t="shared" si="443"/>
        <v>0.37020000000000003</v>
      </c>
      <c r="BG2838">
        <f t="shared" si="444"/>
        <v>0.16</v>
      </c>
      <c r="BH2838">
        <f t="shared" si="445"/>
        <v>0.2</v>
      </c>
      <c r="BI2838">
        <f t="shared" si="446"/>
        <v>0.67</v>
      </c>
      <c r="BJ2838">
        <f t="shared" si="447"/>
        <v>0.45</v>
      </c>
      <c r="BK2838">
        <f t="shared" si="448"/>
        <v>0.24</v>
      </c>
      <c r="BL2838">
        <f t="shared" si="449"/>
        <v>59.999999999994991</v>
      </c>
    </row>
    <row r="2839" spans="1:64" x14ac:dyDescent="0.2">
      <c r="A2839" s="1">
        <v>2837</v>
      </c>
      <c r="B2839" s="7" t="s">
        <v>51</v>
      </c>
      <c r="C2839" s="3">
        <v>40019</v>
      </c>
      <c r="D2839" s="4" t="s">
        <v>627</v>
      </c>
      <c r="E2839" s="4" t="s">
        <v>177</v>
      </c>
      <c r="F2839" s="5" t="str">
        <f t="shared" si="440"/>
        <v>S</v>
      </c>
      <c r="G2839" s="6">
        <v>0.79583333333333339</v>
      </c>
      <c r="H2839" s="6">
        <v>0.87430555555555556</v>
      </c>
      <c r="I2839" s="85">
        <f t="shared" si="441"/>
        <v>112.99999999999991</v>
      </c>
      <c r="J2839" s="86">
        <f>I2839*Segmentos!$D$7*(AH2839%)*IF(ISNUMBER(AI2839),AI2839%,0)</f>
        <v>1861516.7999999986</v>
      </c>
      <c r="K2839" s="86">
        <f>I2839*Segmentos!$D$7*(AL2839%)*IF(ISNUMBER(AM2839),AM2839%,0)</f>
        <v>2206844.7999999984</v>
      </c>
      <c r="L2839" s="4"/>
      <c r="M2839" s="2">
        <v>4.51</v>
      </c>
      <c r="N2839" s="2">
        <v>12.7</v>
      </c>
      <c r="O2839" s="2">
        <v>35.6</v>
      </c>
      <c r="P2839" s="2">
        <v>92.4679</v>
      </c>
      <c r="Q2839" s="2">
        <v>1.17</v>
      </c>
      <c r="R2839" s="2">
        <v>7.2</v>
      </c>
      <c r="S2839" s="2">
        <v>16.2</v>
      </c>
      <c r="T2839" s="2">
        <v>4.0061999999999998</v>
      </c>
      <c r="U2839" s="2">
        <v>2.75</v>
      </c>
      <c r="V2839" s="2">
        <v>11.6</v>
      </c>
      <c r="W2839" s="2">
        <v>23.7</v>
      </c>
      <c r="X2839" s="2">
        <v>11.7942</v>
      </c>
      <c r="Y2839" s="2">
        <v>2.63</v>
      </c>
      <c r="Z2839" s="2">
        <v>10.6</v>
      </c>
      <c r="AA2839" s="2">
        <v>24.9</v>
      </c>
      <c r="AB2839" s="2">
        <v>15.9108</v>
      </c>
      <c r="AC2839" s="2">
        <v>9.0299999999999994</v>
      </c>
      <c r="AD2839" s="2">
        <v>18.100000000000001</v>
      </c>
      <c r="AE2839" s="2">
        <v>50</v>
      </c>
      <c r="AF2839" s="2">
        <v>60.756700000000002</v>
      </c>
      <c r="AG2839" s="20">
        <v>4.1100000000000003</v>
      </c>
      <c r="AH2839" s="20">
        <v>11.7</v>
      </c>
      <c r="AI2839" s="20">
        <v>35.200000000000003</v>
      </c>
      <c r="AJ2839" s="20">
        <v>40.000399999999999</v>
      </c>
      <c r="AK2839" s="18">
        <v>4.87</v>
      </c>
      <c r="AL2839" s="18">
        <v>13.6</v>
      </c>
      <c r="AM2839" s="18">
        <v>35.9</v>
      </c>
      <c r="AN2839" s="18">
        <v>52.467500000000001</v>
      </c>
      <c r="AO2839" s="2">
        <v>1.68</v>
      </c>
      <c r="AP2839" s="2">
        <v>7.3</v>
      </c>
      <c r="AQ2839" s="2">
        <v>23</v>
      </c>
      <c r="AR2839" s="2">
        <v>3.7597</v>
      </c>
      <c r="AS2839" s="2">
        <v>2.3199999999999998</v>
      </c>
      <c r="AT2839" s="2">
        <v>10.5</v>
      </c>
      <c r="AU2839" s="2">
        <v>22.1</v>
      </c>
      <c r="AV2839" s="2">
        <v>10.4702</v>
      </c>
      <c r="AW2839" s="2">
        <v>5.15</v>
      </c>
      <c r="AX2839" s="2">
        <v>14.4</v>
      </c>
      <c r="AY2839" s="2">
        <v>35.799999999999997</v>
      </c>
      <c r="AZ2839" s="2">
        <v>30.337700000000002</v>
      </c>
      <c r="BA2839" s="2">
        <v>6.1</v>
      </c>
      <c r="BB2839" s="2">
        <v>14.2</v>
      </c>
      <c r="BC2839" s="2">
        <v>42.9</v>
      </c>
      <c r="BD2839" s="2">
        <v>47.900399999999998</v>
      </c>
      <c r="BE2839" s="4" t="str">
        <f t="shared" si="442"/>
        <v>ABURRIDO</v>
      </c>
      <c r="BF2839" s="4">
        <f t="shared" si="443"/>
        <v>3.8391999999999995</v>
      </c>
      <c r="BG2839">
        <f t="shared" si="444"/>
        <v>1.68</v>
      </c>
      <c r="BH2839">
        <f t="shared" si="445"/>
        <v>2.3199999999999998</v>
      </c>
      <c r="BI2839">
        <f t="shared" si="446"/>
        <v>6.1</v>
      </c>
      <c r="BJ2839">
        <f t="shared" si="447"/>
        <v>4.87</v>
      </c>
      <c r="BK2839">
        <f t="shared" si="448"/>
        <v>4.1100000000000003</v>
      </c>
      <c r="BL2839">
        <f t="shared" si="449"/>
        <v>51089.559999999961</v>
      </c>
    </row>
    <row r="2840" spans="1:64" x14ac:dyDescent="0.2">
      <c r="A2840" s="1">
        <v>2838</v>
      </c>
      <c r="B2840" s="7" t="s">
        <v>135</v>
      </c>
      <c r="C2840" s="3">
        <v>40019</v>
      </c>
      <c r="D2840" s="4" t="s">
        <v>626</v>
      </c>
      <c r="E2840" s="4" t="s">
        <v>168</v>
      </c>
      <c r="F2840" s="5" t="str">
        <f t="shared" si="440"/>
        <v>S</v>
      </c>
      <c r="G2840" s="6">
        <v>0.77430555555555547</v>
      </c>
      <c r="H2840" s="6">
        <v>0.875</v>
      </c>
      <c r="I2840" s="85">
        <f t="shared" si="441"/>
        <v>145.00000000000011</v>
      </c>
      <c r="J2840" s="86">
        <f>I2840*Segmentos!$D$7*(AH2840%)*IF(ISNUMBER(AI2840),AI2840%,0)</f>
        <v>1701546.0000000014</v>
      </c>
      <c r="K2840" s="86">
        <f>I2840*Segmentos!$D$7*(AL2840%)*IF(ISNUMBER(AM2840),AM2840%,0)</f>
        <v>1612284.0000000016</v>
      </c>
      <c r="L2840" s="4" t="s">
        <v>534</v>
      </c>
      <c r="M2840" s="2">
        <v>2.86</v>
      </c>
      <c r="N2840" s="2">
        <v>12.5</v>
      </c>
      <c r="O2840" s="2">
        <v>22.8</v>
      </c>
      <c r="P2840" s="2">
        <v>89.453100000000006</v>
      </c>
      <c r="Q2840" s="2">
        <v>2.5</v>
      </c>
      <c r="R2840" s="2">
        <v>10.3</v>
      </c>
      <c r="S2840" s="2">
        <v>24.1</v>
      </c>
      <c r="T2840" s="2">
        <v>13.036199999999999</v>
      </c>
      <c r="U2840" s="2">
        <v>2.92</v>
      </c>
      <c r="V2840" s="2">
        <v>11.6</v>
      </c>
      <c r="W2840" s="2">
        <v>25</v>
      </c>
      <c r="X2840" s="2">
        <v>19.14</v>
      </c>
      <c r="Y2840" s="2">
        <v>3.01</v>
      </c>
      <c r="Z2840" s="2">
        <v>13.1</v>
      </c>
      <c r="AA2840" s="2">
        <v>23</v>
      </c>
      <c r="AB2840" s="2">
        <v>27.7942</v>
      </c>
      <c r="AC2840" s="2">
        <v>2.87</v>
      </c>
      <c r="AD2840" s="2">
        <v>13.6</v>
      </c>
      <c r="AE2840" s="2">
        <v>21</v>
      </c>
      <c r="AF2840" s="2">
        <v>29.482800000000001</v>
      </c>
      <c r="AG2840" s="20">
        <v>2.93</v>
      </c>
      <c r="AH2840" s="20">
        <v>12.7</v>
      </c>
      <c r="AI2840" s="20">
        <v>23.1</v>
      </c>
      <c r="AJ2840" s="20">
        <v>43.4587</v>
      </c>
      <c r="AK2840" s="18">
        <v>2.79</v>
      </c>
      <c r="AL2840" s="18">
        <v>12.3</v>
      </c>
      <c r="AM2840" s="18">
        <v>22.6</v>
      </c>
      <c r="AN2840" s="18">
        <v>45.994399999999999</v>
      </c>
      <c r="AO2840" s="2">
        <v>0.87</v>
      </c>
      <c r="AP2840" s="2">
        <v>8.6</v>
      </c>
      <c r="AQ2840" s="2">
        <v>10.1</v>
      </c>
      <c r="AR2840" s="2">
        <v>2.97</v>
      </c>
      <c r="AS2840" s="2">
        <v>2.19</v>
      </c>
      <c r="AT2840" s="2">
        <v>10.5</v>
      </c>
      <c r="AU2840" s="2">
        <v>20.7</v>
      </c>
      <c r="AV2840" s="2">
        <v>15.090199999999999</v>
      </c>
      <c r="AW2840" s="2">
        <v>2.4</v>
      </c>
      <c r="AX2840" s="2">
        <v>10.4</v>
      </c>
      <c r="AY2840" s="2">
        <v>23.2</v>
      </c>
      <c r="AZ2840" s="2">
        <v>21.587700000000002</v>
      </c>
      <c r="BA2840" s="2">
        <v>4.1500000000000004</v>
      </c>
      <c r="BB2840" s="2">
        <v>16.399999999999999</v>
      </c>
      <c r="BC2840" s="2">
        <v>25.4</v>
      </c>
      <c r="BD2840" s="2">
        <v>49.805199999999999</v>
      </c>
      <c r="BE2840" s="4" t="str">
        <f t="shared" si="442"/>
        <v>ABURRIDO</v>
      </c>
      <c r="BF2840" s="4">
        <f t="shared" si="443"/>
        <v>2.7771999999999997</v>
      </c>
      <c r="BG2840">
        <f t="shared" si="444"/>
        <v>0.87</v>
      </c>
      <c r="BH2840">
        <f t="shared" si="445"/>
        <v>2.19</v>
      </c>
      <c r="BI2840">
        <f t="shared" si="446"/>
        <v>4.1500000000000004</v>
      </c>
      <c r="BJ2840">
        <f t="shared" si="447"/>
        <v>2.79</v>
      </c>
      <c r="BK2840">
        <f t="shared" si="448"/>
        <v>2.93</v>
      </c>
      <c r="BL2840">
        <f t="shared" si="449"/>
        <v>41325.000000000029</v>
      </c>
    </row>
    <row r="2841" spans="1:64" x14ac:dyDescent="0.2">
      <c r="A2841" s="1">
        <v>2839</v>
      </c>
      <c r="B2841" s="7" t="s">
        <v>66</v>
      </c>
      <c r="C2841" s="3">
        <v>40019</v>
      </c>
      <c r="D2841" s="4" t="s">
        <v>628</v>
      </c>
      <c r="E2841" s="4" t="s">
        <v>168</v>
      </c>
      <c r="F2841" s="5" t="str">
        <f t="shared" si="440"/>
        <v>S</v>
      </c>
      <c r="G2841" s="6">
        <v>0.84027777777777779</v>
      </c>
      <c r="H2841" s="6">
        <v>0.91319444444444453</v>
      </c>
      <c r="I2841" s="85">
        <f t="shared" si="441"/>
        <v>105.00000000000011</v>
      </c>
      <c r="J2841" s="86">
        <f>I2841*Segmentos!$D$7*(AH2841%)*IF(ISNUMBER(AI2841),AI2841%,0)</f>
        <v>211848.0000000002</v>
      </c>
      <c r="K2841" s="86">
        <f>I2841*Segmentos!$D$7*(AL2841%)*IF(ISNUMBER(AM2841),AM2841%,0)</f>
        <v>327726.00000000035</v>
      </c>
      <c r="L2841" s="4" t="s">
        <v>536</v>
      </c>
      <c r="M2841" s="2">
        <v>0.65</v>
      </c>
      <c r="N2841" s="2">
        <v>5.2</v>
      </c>
      <c r="O2841" s="2">
        <v>12.6</v>
      </c>
      <c r="P2841" s="2">
        <v>70.563599999999994</v>
      </c>
      <c r="Q2841" s="2">
        <v>0.83</v>
      </c>
      <c r="R2841" s="2">
        <v>4.3</v>
      </c>
      <c r="S2841" s="2">
        <v>19.399999999999999</v>
      </c>
      <c r="T2841" s="2">
        <v>15.1045</v>
      </c>
      <c r="U2841" s="2">
        <v>0.34</v>
      </c>
      <c r="V2841" s="2">
        <v>3.8</v>
      </c>
      <c r="W2841" s="2">
        <v>9</v>
      </c>
      <c r="X2841" s="2">
        <v>7.7950999999999997</v>
      </c>
      <c r="Y2841" s="2">
        <v>0.88</v>
      </c>
      <c r="Z2841" s="2">
        <v>6.1</v>
      </c>
      <c r="AA2841" s="2">
        <v>14.5</v>
      </c>
      <c r="AB2841" s="2">
        <v>28.2683</v>
      </c>
      <c r="AC2841" s="2">
        <v>0.54</v>
      </c>
      <c r="AD2841" s="2">
        <v>5.7</v>
      </c>
      <c r="AE2841" s="2">
        <v>9.6</v>
      </c>
      <c r="AF2841" s="2">
        <v>19.395700000000001</v>
      </c>
      <c r="AG2841" s="20">
        <v>0.51</v>
      </c>
      <c r="AH2841" s="20">
        <v>5.2</v>
      </c>
      <c r="AI2841" s="20">
        <v>9.6999999999999993</v>
      </c>
      <c r="AJ2841" s="20">
        <v>26.129200000000001</v>
      </c>
      <c r="AK2841" s="18">
        <v>0.78</v>
      </c>
      <c r="AL2841" s="18">
        <v>5.0999999999999996</v>
      </c>
      <c r="AM2841" s="18">
        <v>15.3</v>
      </c>
      <c r="AN2841" s="18">
        <v>44.434399999999997</v>
      </c>
      <c r="AO2841" s="2">
        <v>0.52</v>
      </c>
      <c r="AP2841" s="2">
        <v>2.9</v>
      </c>
      <c r="AQ2841" s="2">
        <v>18</v>
      </c>
      <c r="AR2841" s="2">
        <v>6.1245000000000003</v>
      </c>
      <c r="AS2841" s="2">
        <v>0.54</v>
      </c>
      <c r="AT2841" s="2">
        <v>3.3</v>
      </c>
      <c r="AU2841" s="2">
        <v>16.2</v>
      </c>
      <c r="AV2841" s="2">
        <v>12.930199999999999</v>
      </c>
      <c r="AW2841" s="2">
        <v>0.62</v>
      </c>
      <c r="AX2841" s="2">
        <v>4.5999999999999996</v>
      </c>
      <c r="AY2841" s="2">
        <v>13.6</v>
      </c>
      <c r="AZ2841" s="2">
        <v>19.3962</v>
      </c>
      <c r="BA2841" s="2">
        <v>0.77</v>
      </c>
      <c r="BB2841" s="2">
        <v>7.3</v>
      </c>
      <c r="BC2841" s="2">
        <v>10.5</v>
      </c>
      <c r="BD2841" s="2">
        <v>32.112699999999997</v>
      </c>
      <c r="BE2841" s="4" t="str">
        <f t="shared" si="442"/>
        <v>ABURRIDO</v>
      </c>
      <c r="BF2841" s="4">
        <f t="shared" si="443"/>
        <v>0.63340000000000007</v>
      </c>
      <c r="BG2841">
        <f t="shared" si="444"/>
        <v>0.52</v>
      </c>
      <c r="BH2841">
        <f t="shared" si="445"/>
        <v>0.54</v>
      </c>
      <c r="BI2841">
        <f t="shared" si="446"/>
        <v>0.77</v>
      </c>
      <c r="BJ2841">
        <f t="shared" si="447"/>
        <v>0.78</v>
      </c>
      <c r="BK2841">
        <f t="shared" si="448"/>
        <v>0.51</v>
      </c>
      <c r="BL2841">
        <f t="shared" si="449"/>
        <v>6879.6000000000067</v>
      </c>
    </row>
    <row r="2842" spans="1:64" x14ac:dyDescent="0.2">
      <c r="A2842" s="1">
        <v>2840</v>
      </c>
      <c r="B2842" s="7" t="s">
        <v>54</v>
      </c>
      <c r="C2842" s="3">
        <v>40019</v>
      </c>
      <c r="D2842" s="4" t="s">
        <v>3</v>
      </c>
      <c r="E2842" s="4" t="s">
        <v>179</v>
      </c>
      <c r="F2842" s="5" t="str">
        <f t="shared" si="440"/>
        <v>S</v>
      </c>
      <c r="G2842" s="6">
        <v>0.91666666666666663</v>
      </c>
      <c r="H2842" s="6">
        <v>7.6388888888888886E-3</v>
      </c>
      <c r="I2842" s="85">
        <f t="shared" si="441"/>
        <v>131.00000000000006</v>
      </c>
      <c r="J2842" s="86">
        <f>I2842*Segmentos!$D$7*(AH2842%)*IF(ISNUMBER(AI2842),AI2842%,0)</f>
        <v>1911552.0000000009</v>
      </c>
      <c r="K2842" s="86">
        <f>I2842*Segmentos!$D$7*(AL2842%)*IF(ISNUMBER(AM2842),AM2842%,0)</f>
        <v>2599092.4000000008</v>
      </c>
      <c r="L2842" s="4"/>
      <c r="M2842" s="2">
        <v>4.34</v>
      </c>
      <c r="N2842" s="2">
        <v>17.7</v>
      </c>
      <c r="O2842" s="2">
        <v>24.5</v>
      </c>
      <c r="P2842" s="2">
        <v>80.496600000000001</v>
      </c>
      <c r="Q2842" s="2">
        <v>2.19</v>
      </c>
      <c r="R2842" s="2">
        <v>14.4</v>
      </c>
      <c r="S2842" s="2">
        <v>15.3</v>
      </c>
      <c r="T2842" s="2">
        <v>6.7763999999999998</v>
      </c>
      <c r="U2842" s="2">
        <v>2.08</v>
      </c>
      <c r="V2842" s="2">
        <v>10.8</v>
      </c>
      <c r="W2842" s="2">
        <v>19.399999999999999</v>
      </c>
      <c r="X2842" s="2">
        <v>8.0968</v>
      </c>
      <c r="Y2842" s="2">
        <v>3.72</v>
      </c>
      <c r="Z2842" s="2">
        <v>20.100000000000001</v>
      </c>
      <c r="AA2842" s="2">
        <v>18.5</v>
      </c>
      <c r="AB2842" s="2">
        <v>20.376000000000001</v>
      </c>
      <c r="AC2842" s="2">
        <v>7.43</v>
      </c>
      <c r="AD2842" s="2">
        <v>21.8</v>
      </c>
      <c r="AE2842" s="2">
        <v>34.1</v>
      </c>
      <c r="AF2842" s="2">
        <v>45.247399999999999</v>
      </c>
      <c r="AG2842" s="20">
        <v>3.64</v>
      </c>
      <c r="AH2842" s="20">
        <v>16</v>
      </c>
      <c r="AI2842" s="20">
        <v>22.8</v>
      </c>
      <c r="AJ2842" s="20">
        <v>32</v>
      </c>
      <c r="AK2842" s="18">
        <v>4.97</v>
      </c>
      <c r="AL2842" s="18">
        <v>19.3</v>
      </c>
      <c r="AM2842" s="18">
        <v>25.7</v>
      </c>
      <c r="AN2842" s="18">
        <v>48.496699999999997</v>
      </c>
      <c r="AO2842" s="2">
        <v>2.5</v>
      </c>
      <c r="AP2842" s="2">
        <v>12.9</v>
      </c>
      <c r="AQ2842" s="2">
        <v>19.399999999999999</v>
      </c>
      <c r="AR2842" s="2">
        <v>5.0750000000000002</v>
      </c>
      <c r="AS2842" s="2">
        <v>2.58</v>
      </c>
      <c r="AT2842" s="2">
        <v>13.3</v>
      </c>
      <c r="AU2842" s="2">
        <v>19.399999999999999</v>
      </c>
      <c r="AV2842" s="2">
        <v>10.5486</v>
      </c>
      <c r="AW2842" s="2">
        <v>3.04</v>
      </c>
      <c r="AX2842" s="2">
        <v>16.8</v>
      </c>
      <c r="AY2842" s="2">
        <v>18.100000000000001</v>
      </c>
      <c r="AZ2842" s="2">
        <v>16.2316</v>
      </c>
      <c r="BA2842" s="2">
        <v>6.85</v>
      </c>
      <c r="BB2842" s="2">
        <v>22.3</v>
      </c>
      <c r="BC2842" s="2">
        <v>30.7</v>
      </c>
      <c r="BD2842" s="2">
        <v>48.641500000000001</v>
      </c>
      <c r="BE2842" s="4" t="str">
        <f t="shared" si="442"/>
        <v>ABURRIDO</v>
      </c>
      <c r="BF2842" s="4">
        <f t="shared" si="443"/>
        <v>4.2245999999999997</v>
      </c>
      <c r="BG2842">
        <f t="shared" si="444"/>
        <v>2.5</v>
      </c>
      <c r="BH2842">
        <f t="shared" si="445"/>
        <v>2.58</v>
      </c>
      <c r="BI2842">
        <f t="shared" si="446"/>
        <v>6.85</v>
      </c>
      <c r="BJ2842">
        <f t="shared" si="447"/>
        <v>4.97</v>
      </c>
      <c r="BK2842">
        <f t="shared" si="448"/>
        <v>3.64</v>
      </c>
      <c r="BL2842">
        <f t="shared" si="449"/>
        <v>56808.150000000016</v>
      </c>
    </row>
    <row r="2843" spans="1:64" x14ac:dyDescent="0.2">
      <c r="A2843" s="1">
        <v>2841</v>
      </c>
      <c r="B2843" s="7" t="s">
        <v>19</v>
      </c>
      <c r="C2843" s="3">
        <v>40019</v>
      </c>
      <c r="D2843" s="4" t="s">
        <v>17</v>
      </c>
      <c r="E2843" s="4" t="s">
        <v>166</v>
      </c>
      <c r="F2843" s="5" t="str">
        <f t="shared" si="440"/>
        <v>S</v>
      </c>
      <c r="G2843" s="6">
        <v>0.91319444444444453</v>
      </c>
      <c r="H2843" s="6">
        <v>0.91527777777777775</v>
      </c>
      <c r="I2843" s="85">
        <f t="shared" si="441"/>
        <v>2.9999999999998295</v>
      </c>
      <c r="J2843" s="86">
        <f>I2843*Segmentos!$D$7*(AH2843%)*IF(ISNUMBER(AI2843),AI2843%,0)</f>
        <v>4517.9999999997435</v>
      </c>
      <c r="K2843" s="86">
        <f>I2843*Segmentos!$D$7*(AL2843%)*IF(ISNUMBER(AM2843),AM2843%,0)</f>
        <v>399.59999999997723</v>
      </c>
      <c r="L2843" s="4"/>
      <c r="M2843" s="2">
        <v>0.18</v>
      </c>
      <c r="N2843" s="2">
        <v>0.3</v>
      </c>
      <c r="O2843" s="2">
        <v>68.400000000000006</v>
      </c>
      <c r="P2843" s="2">
        <v>49.457299999999996</v>
      </c>
      <c r="Q2843" s="2">
        <v>0</v>
      </c>
      <c r="R2843" s="2">
        <v>0</v>
      </c>
      <c r="S2843" s="8" t="s">
        <v>577</v>
      </c>
      <c r="T2843" s="2">
        <v>0</v>
      </c>
      <c r="U2843" s="2">
        <v>0</v>
      </c>
      <c r="V2843" s="2">
        <v>0</v>
      </c>
      <c r="W2843" s="8" t="s">
        <v>577</v>
      </c>
      <c r="X2843" s="2">
        <v>0</v>
      </c>
      <c r="Y2843" s="2">
        <v>0</v>
      </c>
      <c r="Z2843" s="2">
        <v>0</v>
      </c>
      <c r="AA2843" s="8" t="s">
        <v>577</v>
      </c>
      <c r="AB2843" s="2">
        <v>0</v>
      </c>
      <c r="AC2843" s="2">
        <v>0.54</v>
      </c>
      <c r="AD2843" s="2">
        <v>0.8</v>
      </c>
      <c r="AE2843" s="2">
        <v>68.400000000000006</v>
      </c>
      <c r="AF2843" s="2">
        <v>49.457299999999996</v>
      </c>
      <c r="AG2843" s="20">
        <v>0.35</v>
      </c>
      <c r="AH2843" s="20">
        <v>0.5</v>
      </c>
      <c r="AI2843" s="20">
        <v>75.3</v>
      </c>
      <c r="AJ2843" s="20">
        <v>45.478200000000001</v>
      </c>
      <c r="AK2843" s="18">
        <v>0.03</v>
      </c>
      <c r="AL2843" s="18">
        <v>0.1</v>
      </c>
      <c r="AM2843" s="18">
        <v>33.299999999999997</v>
      </c>
      <c r="AN2843" s="18">
        <v>3.9792000000000001</v>
      </c>
      <c r="AO2843" s="2">
        <v>0.13</v>
      </c>
      <c r="AP2843" s="2">
        <v>0.4</v>
      </c>
      <c r="AQ2843" s="2">
        <v>33.299999999999997</v>
      </c>
      <c r="AR2843" s="2">
        <v>3.9792000000000001</v>
      </c>
      <c r="AS2843" s="2">
        <v>0.12</v>
      </c>
      <c r="AT2843" s="2">
        <v>0.4</v>
      </c>
      <c r="AU2843" s="2">
        <v>33.299999999999997</v>
      </c>
      <c r="AV2843" s="2">
        <v>7.4493999999999998</v>
      </c>
      <c r="AW2843" s="2">
        <v>0</v>
      </c>
      <c r="AX2843" s="2">
        <v>0</v>
      </c>
      <c r="AY2843" s="8" t="s">
        <v>577</v>
      </c>
      <c r="AZ2843" s="2">
        <v>0</v>
      </c>
      <c r="BA2843" s="2">
        <v>0.36</v>
      </c>
      <c r="BB2843" s="2">
        <v>0.4</v>
      </c>
      <c r="BC2843" s="2">
        <v>100</v>
      </c>
      <c r="BD2843" s="2">
        <v>38.028799999999997</v>
      </c>
      <c r="BE2843" s="4" t="str">
        <f t="shared" si="442"/>
        <v>NO APLICA</v>
      </c>
      <c r="BF2843" s="4">
        <f t="shared" si="443"/>
        <v>0.20059999999999997</v>
      </c>
      <c r="BG2843">
        <f t="shared" si="444"/>
        <v>0.13</v>
      </c>
      <c r="BH2843">
        <f t="shared" si="445"/>
        <v>0.12</v>
      </c>
      <c r="BI2843">
        <f t="shared" si="446"/>
        <v>0.36</v>
      </c>
      <c r="BJ2843">
        <f t="shared" si="447"/>
        <v>0.03</v>
      </c>
      <c r="BK2843">
        <f t="shared" si="448"/>
        <v>0.35</v>
      </c>
      <c r="BL2843">
        <f t="shared" si="449"/>
        <v>61.559999999996506</v>
      </c>
    </row>
    <row r="2844" spans="1:64" x14ac:dyDescent="0.2">
      <c r="A2844" s="1">
        <v>2842</v>
      </c>
      <c r="B2844" s="7" t="s">
        <v>2</v>
      </c>
      <c r="C2844" s="3">
        <v>40019</v>
      </c>
      <c r="D2844" s="4" t="s">
        <v>627</v>
      </c>
      <c r="E2844" s="4" t="s">
        <v>164</v>
      </c>
      <c r="F2844" s="5" t="str">
        <f t="shared" si="440"/>
        <v>S</v>
      </c>
      <c r="G2844" s="6">
        <v>0.87430555555555556</v>
      </c>
      <c r="H2844" s="6">
        <v>0.91388888888888886</v>
      </c>
      <c r="I2844" s="85">
        <f t="shared" si="441"/>
        <v>56.999999999999957</v>
      </c>
      <c r="J2844" s="86">
        <f>I2844*Segmentos!$D$7*(AH2844%)*IF(ISNUMBER(AI2844),AI2844%,0)</f>
        <v>862865.9999999993</v>
      </c>
      <c r="K2844" s="86">
        <f>I2844*Segmentos!$D$7*(AL2844%)*IF(ISNUMBER(AM2844),AM2844%,0)</f>
        <v>1035712.7999999991</v>
      </c>
      <c r="L2844" s="4"/>
      <c r="M2844" s="2">
        <v>4.18</v>
      </c>
      <c r="N2844" s="2">
        <v>13.9</v>
      </c>
      <c r="O2844" s="2">
        <v>30.1</v>
      </c>
      <c r="P2844" s="2">
        <v>94.741299999999995</v>
      </c>
      <c r="Q2844" s="2">
        <v>1.84</v>
      </c>
      <c r="R2844" s="2">
        <v>8.6</v>
      </c>
      <c r="S2844" s="2">
        <v>21.3</v>
      </c>
      <c r="T2844" s="2">
        <v>6.9476000000000004</v>
      </c>
      <c r="U2844" s="2">
        <v>3.11</v>
      </c>
      <c r="V2844" s="2">
        <v>10.6</v>
      </c>
      <c r="W2844" s="2">
        <v>29.3</v>
      </c>
      <c r="X2844" s="2">
        <v>14.7834</v>
      </c>
      <c r="Y2844" s="2">
        <v>2.04</v>
      </c>
      <c r="Z2844" s="2">
        <v>11.8</v>
      </c>
      <c r="AA2844" s="2">
        <v>17.3</v>
      </c>
      <c r="AB2844" s="2">
        <v>13.6564</v>
      </c>
      <c r="AC2844" s="2">
        <v>7.98</v>
      </c>
      <c r="AD2844" s="2">
        <v>20.6</v>
      </c>
      <c r="AE2844" s="2">
        <v>38.700000000000003</v>
      </c>
      <c r="AF2844" s="2">
        <v>59.353999999999999</v>
      </c>
      <c r="AG2844" s="20">
        <v>3.77</v>
      </c>
      <c r="AH2844" s="20">
        <v>14.5</v>
      </c>
      <c r="AI2844" s="20">
        <v>26.1</v>
      </c>
      <c r="AJ2844" s="20">
        <v>40.5261</v>
      </c>
      <c r="AK2844" s="18">
        <v>4.55</v>
      </c>
      <c r="AL2844" s="18">
        <v>13.4</v>
      </c>
      <c r="AM2844" s="18">
        <v>33.9</v>
      </c>
      <c r="AN2844" s="18">
        <v>54.215200000000003</v>
      </c>
      <c r="AO2844" s="2">
        <v>3.09</v>
      </c>
      <c r="AP2844" s="2">
        <v>12.1</v>
      </c>
      <c r="AQ2844" s="2">
        <v>25.6</v>
      </c>
      <c r="AR2844" s="2">
        <v>7.6589</v>
      </c>
      <c r="AS2844" s="2">
        <v>3.88</v>
      </c>
      <c r="AT2844" s="2">
        <v>10.1</v>
      </c>
      <c r="AU2844" s="2">
        <v>38.5</v>
      </c>
      <c r="AV2844" s="2">
        <v>19.348099999999999</v>
      </c>
      <c r="AW2844" s="2">
        <v>4.97</v>
      </c>
      <c r="AX2844" s="2">
        <v>14.4</v>
      </c>
      <c r="AY2844" s="2">
        <v>34.6</v>
      </c>
      <c r="AZ2844" s="2">
        <v>32.347799999999999</v>
      </c>
      <c r="BA2844" s="2">
        <v>4.08</v>
      </c>
      <c r="BB2844" s="2">
        <v>16.3</v>
      </c>
      <c r="BC2844" s="2">
        <v>25</v>
      </c>
      <c r="BD2844" s="2">
        <v>35.386499999999998</v>
      </c>
      <c r="BE2844" s="4" t="str">
        <f t="shared" si="442"/>
        <v>NO APLICA</v>
      </c>
      <c r="BF2844" s="4">
        <f t="shared" si="443"/>
        <v>4.1995999999999993</v>
      </c>
      <c r="BG2844">
        <f t="shared" si="444"/>
        <v>3.09</v>
      </c>
      <c r="BH2844">
        <f t="shared" si="445"/>
        <v>3.88</v>
      </c>
      <c r="BI2844">
        <f t="shared" si="446"/>
        <v>4.97</v>
      </c>
      <c r="BJ2844">
        <f t="shared" si="447"/>
        <v>4.55</v>
      </c>
      <c r="BK2844">
        <f t="shared" si="448"/>
        <v>3.77</v>
      </c>
      <c r="BL2844">
        <f t="shared" si="449"/>
        <v>23848.229999999981</v>
      </c>
    </row>
    <row r="2845" spans="1:64" x14ac:dyDescent="0.2">
      <c r="A2845" s="1">
        <v>2843</v>
      </c>
      <c r="B2845" s="7" t="s">
        <v>16</v>
      </c>
      <c r="C2845" s="3">
        <v>40019</v>
      </c>
      <c r="D2845" s="4" t="s">
        <v>626</v>
      </c>
      <c r="E2845" s="4" t="s">
        <v>166</v>
      </c>
      <c r="F2845" s="5" t="str">
        <f t="shared" si="440"/>
        <v>S</v>
      </c>
      <c r="G2845" s="6">
        <v>0.9145833333333333</v>
      </c>
      <c r="H2845" s="6">
        <v>0.91805555555555562</v>
      </c>
      <c r="I2845" s="85">
        <f t="shared" si="441"/>
        <v>5.0000000000001421</v>
      </c>
      <c r="J2845" s="86">
        <f>I2845*Segmentos!$D$7*(AH2845%)*IF(ISNUMBER(AI2845),AI2845%,0)</f>
        <v>126040.00000000358</v>
      </c>
      <c r="K2845" s="86">
        <f>I2845*Segmentos!$D$7*(AL2845%)*IF(ISNUMBER(AM2845),AM2845%,0)</f>
        <v>165636.00000000471</v>
      </c>
      <c r="L2845" s="4"/>
      <c r="M2845" s="2">
        <v>7.33</v>
      </c>
      <c r="N2845" s="2">
        <v>10</v>
      </c>
      <c r="O2845" s="2">
        <v>73.5</v>
      </c>
      <c r="P2845" s="2">
        <v>88.670900000000003</v>
      </c>
      <c r="Q2845" s="2">
        <v>3.77</v>
      </c>
      <c r="R2845" s="2">
        <v>5.7</v>
      </c>
      <c r="S2845" s="2">
        <v>66.2</v>
      </c>
      <c r="T2845" s="2">
        <v>7.6105999999999998</v>
      </c>
      <c r="U2845" s="2">
        <v>6.19</v>
      </c>
      <c r="V2845" s="2">
        <v>7.7</v>
      </c>
      <c r="W2845" s="2">
        <v>79.900000000000006</v>
      </c>
      <c r="X2845" s="2">
        <v>15.6975</v>
      </c>
      <c r="Y2845" s="2">
        <v>5.93</v>
      </c>
      <c r="Z2845" s="2">
        <v>8.9</v>
      </c>
      <c r="AA2845" s="2">
        <v>67</v>
      </c>
      <c r="AB2845" s="2">
        <v>21.1784</v>
      </c>
      <c r="AC2845" s="2">
        <v>11.12</v>
      </c>
      <c r="AD2845" s="2">
        <v>14.6</v>
      </c>
      <c r="AE2845" s="2">
        <v>76.3</v>
      </c>
      <c r="AF2845" s="2">
        <v>44.1843</v>
      </c>
      <c r="AG2845" s="20">
        <v>6.31</v>
      </c>
      <c r="AH2845" s="20">
        <v>9.1999999999999993</v>
      </c>
      <c r="AI2845" s="20">
        <v>68.5</v>
      </c>
      <c r="AJ2845" s="20">
        <v>36.218400000000003</v>
      </c>
      <c r="AK2845" s="18">
        <v>8.25</v>
      </c>
      <c r="AL2845" s="18">
        <v>10.7</v>
      </c>
      <c r="AM2845" s="18">
        <v>77.400000000000006</v>
      </c>
      <c r="AN2845" s="18">
        <v>52.452399999999997</v>
      </c>
      <c r="AO2845" s="2">
        <v>5.23</v>
      </c>
      <c r="AP2845" s="2">
        <v>8.4</v>
      </c>
      <c r="AQ2845" s="2">
        <v>62.1</v>
      </c>
      <c r="AR2845" s="2">
        <v>6.9131999999999998</v>
      </c>
      <c r="AS2845" s="2">
        <v>5.79</v>
      </c>
      <c r="AT2845" s="2">
        <v>8</v>
      </c>
      <c r="AU2845" s="2">
        <v>72.2</v>
      </c>
      <c r="AV2845" s="2">
        <v>15.430999999999999</v>
      </c>
      <c r="AW2845" s="2">
        <v>7.92</v>
      </c>
      <c r="AX2845" s="2">
        <v>11</v>
      </c>
      <c r="AY2845" s="2">
        <v>71.8</v>
      </c>
      <c r="AZ2845" s="2">
        <v>27.5486</v>
      </c>
      <c r="BA2845" s="2">
        <v>8.3699999999999992</v>
      </c>
      <c r="BB2845" s="2">
        <v>10.7</v>
      </c>
      <c r="BC2845" s="2">
        <v>77.900000000000006</v>
      </c>
      <c r="BD2845" s="2">
        <v>38.778100000000002</v>
      </c>
      <c r="BE2845" s="4" t="str">
        <f t="shared" si="442"/>
        <v>NO APLICA</v>
      </c>
      <c r="BF2845" s="4">
        <f t="shared" si="443"/>
        <v>6.8447999999999993</v>
      </c>
      <c r="BG2845">
        <f t="shared" si="444"/>
        <v>5.23</v>
      </c>
      <c r="BH2845">
        <f t="shared" si="445"/>
        <v>5.79</v>
      </c>
      <c r="BI2845">
        <f t="shared" si="446"/>
        <v>8.3699999999999992</v>
      </c>
      <c r="BJ2845">
        <f t="shared" si="447"/>
        <v>8.25</v>
      </c>
      <c r="BK2845">
        <f t="shared" si="448"/>
        <v>6.31</v>
      </c>
      <c r="BL2845">
        <f t="shared" si="449"/>
        <v>3675.0000000001046</v>
      </c>
    </row>
    <row r="2846" spans="1:64" x14ac:dyDescent="0.2">
      <c r="A2846" s="1">
        <v>2844</v>
      </c>
      <c r="B2846" s="7" t="s">
        <v>72</v>
      </c>
      <c r="C2846" s="3">
        <v>40019</v>
      </c>
      <c r="D2846" s="4" t="s">
        <v>629</v>
      </c>
      <c r="E2846" s="4" t="s">
        <v>175</v>
      </c>
      <c r="F2846" s="5" t="str">
        <f t="shared" si="440"/>
        <v>S</v>
      </c>
      <c r="G2846" s="6">
        <v>0.89583333333333337</v>
      </c>
      <c r="H2846" s="6">
        <v>0.9159722222222223</v>
      </c>
      <c r="I2846" s="85">
        <f t="shared" si="441"/>
        <v>29.000000000000057</v>
      </c>
      <c r="J2846" s="86">
        <f>I2846*Segmentos!$D$7*(AH2846%)*IF(ISNUMBER(AI2846),AI2846%,0)</f>
        <v>28884.000000000058</v>
      </c>
      <c r="K2846" s="86">
        <f>I2846*Segmentos!$D$7*(AL2846%)*IF(ISNUMBER(AM2846),AM2846%,0)</f>
        <v>28362.000000000055</v>
      </c>
      <c r="L2846" s="4"/>
      <c r="M2846" s="2">
        <v>0.25</v>
      </c>
      <c r="N2846" s="2">
        <v>1.3</v>
      </c>
      <c r="O2846" s="2">
        <v>19.5</v>
      </c>
      <c r="P2846" s="2">
        <v>66.566400000000002</v>
      </c>
      <c r="Q2846" s="2">
        <v>0</v>
      </c>
      <c r="R2846" s="2">
        <v>0</v>
      </c>
      <c r="S2846" s="8" t="s">
        <v>577</v>
      </c>
      <c r="T2846" s="2">
        <v>0</v>
      </c>
      <c r="U2846" s="2">
        <v>0.9</v>
      </c>
      <c r="V2846" s="2">
        <v>2.4</v>
      </c>
      <c r="W2846" s="2">
        <v>37.299999999999997</v>
      </c>
      <c r="X2846" s="2">
        <v>50.974200000000003</v>
      </c>
      <c r="Y2846" s="2">
        <v>0.15</v>
      </c>
      <c r="Z2846" s="2">
        <v>1.7</v>
      </c>
      <c r="AA2846" s="2">
        <v>8.8000000000000007</v>
      </c>
      <c r="AB2846" s="2">
        <v>11.9352</v>
      </c>
      <c r="AC2846" s="2">
        <v>0.04</v>
      </c>
      <c r="AD2846" s="2">
        <v>0.8</v>
      </c>
      <c r="AE2846" s="2">
        <v>5.2</v>
      </c>
      <c r="AF2846" s="2">
        <v>3.657</v>
      </c>
      <c r="AG2846" s="20">
        <v>0.24</v>
      </c>
      <c r="AH2846" s="20">
        <v>1</v>
      </c>
      <c r="AI2846" s="20">
        <v>24.9</v>
      </c>
      <c r="AJ2846" s="20">
        <v>31.2136</v>
      </c>
      <c r="AK2846" s="18">
        <v>0.25</v>
      </c>
      <c r="AL2846" s="18">
        <v>1.5</v>
      </c>
      <c r="AM2846" s="18">
        <v>16.3</v>
      </c>
      <c r="AN2846" s="18">
        <v>35.352800000000002</v>
      </c>
      <c r="AO2846" s="2">
        <v>0.12</v>
      </c>
      <c r="AP2846" s="2">
        <v>0.6</v>
      </c>
      <c r="AQ2846" s="2">
        <v>18.100000000000001</v>
      </c>
      <c r="AR2846" s="2">
        <v>3.4054000000000002</v>
      </c>
      <c r="AS2846" s="2">
        <v>0.44</v>
      </c>
      <c r="AT2846" s="2">
        <v>0.9</v>
      </c>
      <c r="AU2846" s="2">
        <v>47.8</v>
      </c>
      <c r="AV2846" s="2">
        <v>26.060600000000001</v>
      </c>
      <c r="AW2846" s="2">
        <v>0.05</v>
      </c>
      <c r="AX2846" s="2">
        <v>1</v>
      </c>
      <c r="AY2846" s="2">
        <v>5</v>
      </c>
      <c r="AZ2846" s="2">
        <v>3.9034</v>
      </c>
      <c r="BA2846" s="2">
        <v>0.32</v>
      </c>
      <c r="BB2846" s="2">
        <v>1.8</v>
      </c>
      <c r="BC2846" s="2">
        <v>17.5</v>
      </c>
      <c r="BD2846" s="2">
        <v>33.197099999999999</v>
      </c>
      <c r="BE2846" s="4" t="str">
        <f t="shared" si="442"/>
        <v>NO APLICA</v>
      </c>
      <c r="BF2846" s="4">
        <f t="shared" si="443"/>
        <v>0.3332</v>
      </c>
      <c r="BG2846">
        <f t="shared" si="444"/>
        <v>0.12</v>
      </c>
      <c r="BH2846">
        <f t="shared" si="445"/>
        <v>0.44</v>
      </c>
      <c r="BI2846">
        <f t="shared" si="446"/>
        <v>0.32</v>
      </c>
      <c r="BJ2846">
        <f t="shared" si="447"/>
        <v>0.25</v>
      </c>
      <c r="BK2846">
        <f t="shared" si="448"/>
        <v>0.24</v>
      </c>
      <c r="BL2846">
        <f t="shared" si="449"/>
        <v>735.15000000000146</v>
      </c>
    </row>
    <row r="2847" spans="1:64" x14ac:dyDescent="0.2">
      <c r="A2847" s="1">
        <v>2845</v>
      </c>
      <c r="B2847" s="7" t="s">
        <v>154</v>
      </c>
      <c r="C2847" s="3">
        <v>40020</v>
      </c>
      <c r="D2847" s="4" t="s">
        <v>627</v>
      </c>
      <c r="E2847" s="4" t="s">
        <v>174</v>
      </c>
      <c r="F2847" s="5" t="str">
        <f t="shared" si="440"/>
        <v>D</v>
      </c>
      <c r="G2847" s="6">
        <v>0.9159722222222223</v>
      </c>
      <c r="H2847" s="6">
        <v>1.6666666666666666E-2</v>
      </c>
      <c r="I2847" s="85">
        <f t="shared" si="441"/>
        <v>144.99999999999989</v>
      </c>
      <c r="J2847" s="86">
        <f>I2847*Segmentos!$D$7*(AH2847%)*IF(ISNUMBER(AI2847),AI2847%,0)</f>
        <v>4259519.9999999972</v>
      </c>
      <c r="K2847" s="86">
        <f>I2847*Segmentos!$D$7*(AL2847%)*IF(ISNUMBER(AM2847),AM2847%,0)</f>
        <v>7092935.9999999944</v>
      </c>
      <c r="L2847" s="4"/>
      <c r="M2847" s="2">
        <v>9.91</v>
      </c>
      <c r="N2847" s="2">
        <v>29.4</v>
      </c>
      <c r="O2847" s="2">
        <v>33.700000000000003</v>
      </c>
      <c r="P2847" s="2">
        <v>84.281099999999995</v>
      </c>
      <c r="Q2847" s="2">
        <v>7.29</v>
      </c>
      <c r="R2847" s="2">
        <v>27</v>
      </c>
      <c r="S2847" s="2">
        <v>27</v>
      </c>
      <c r="T2847" s="2">
        <v>10.3428</v>
      </c>
      <c r="U2847" s="2">
        <v>11</v>
      </c>
      <c r="V2847" s="2">
        <v>31</v>
      </c>
      <c r="W2847" s="2">
        <v>35.5</v>
      </c>
      <c r="X2847" s="2">
        <v>19.6114</v>
      </c>
      <c r="Y2847" s="2">
        <v>9.32</v>
      </c>
      <c r="Z2847" s="2">
        <v>33.1</v>
      </c>
      <c r="AA2847" s="2">
        <v>28.2</v>
      </c>
      <c r="AB2847" s="2">
        <v>23.388500000000001</v>
      </c>
      <c r="AC2847" s="2">
        <v>11.09</v>
      </c>
      <c r="AD2847" s="2">
        <v>26.4</v>
      </c>
      <c r="AE2847" s="2">
        <v>42</v>
      </c>
      <c r="AF2847" s="2">
        <v>30.938300000000002</v>
      </c>
      <c r="AG2847" s="20">
        <v>7.36</v>
      </c>
      <c r="AH2847" s="20">
        <v>27</v>
      </c>
      <c r="AI2847" s="20">
        <v>27.2</v>
      </c>
      <c r="AJ2847" s="20">
        <v>29.680299999999999</v>
      </c>
      <c r="AK2847" s="18">
        <v>12.22</v>
      </c>
      <c r="AL2847" s="18">
        <v>31.6</v>
      </c>
      <c r="AM2847" s="18">
        <v>38.700000000000003</v>
      </c>
      <c r="AN2847" s="18">
        <v>54.600700000000003</v>
      </c>
      <c r="AO2847" s="2">
        <v>5.44</v>
      </c>
      <c r="AP2847" s="2">
        <v>18.8</v>
      </c>
      <c r="AQ2847" s="2">
        <v>28.9</v>
      </c>
      <c r="AR2847" s="2">
        <v>5.0530999999999997</v>
      </c>
      <c r="AS2847" s="2">
        <v>10.79</v>
      </c>
      <c r="AT2847" s="2">
        <v>29.3</v>
      </c>
      <c r="AU2847" s="2">
        <v>36.799999999999997</v>
      </c>
      <c r="AV2847" s="2">
        <v>20.205100000000002</v>
      </c>
      <c r="AW2847" s="2">
        <v>10.25</v>
      </c>
      <c r="AX2847" s="2">
        <v>31.1</v>
      </c>
      <c r="AY2847" s="2">
        <v>33</v>
      </c>
      <c r="AZ2847" s="2">
        <v>25.055399999999999</v>
      </c>
      <c r="BA2847" s="2">
        <v>10.43</v>
      </c>
      <c r="BB2847" s="2">
        <v>31.4</v>
      </c>
      <c r="BC2847" s="2">
        <v>33.299999999999997</v>
      </c>
      <c r="BD2847" s="2">
        <v>33.967500000000001</v>
      </c>
      <c r="BE2847" s="4" t="str">
        <f t="shared" si="442"/>
        <v>ENTRETENIDO</v>
      </c>
      <c r="BF2847" s="4">
        <f t="shared" si="443"/>
        <v>10.0442</v>
      </c>
      <c r="BG2847">
        <f t="shared" si="444"/>
        <v>5.44</v>
      </c>
      <c r="BH2847">
        <f t="shared" si="445"/>
        <v>10.79</v>
      </c>
      <c r="BI2847">
        <f t="shared" si="446"/>
        <v>10.43</v>
      </c>
      <c r="BJ2847">
        <f t="shared" si="447"/>
        <v>12.22</v>
      </c>
      <c r="BK2847">
        <f t="shared" si="448"/>
        <v>7.36</v>
      </c>
      <c r="BL2847">
        <f t="shared" si="449"/>
        <v>143663.09999999989</v>
      </c>
    </row>
    <row r="2848" spans="1:64" x14ac:dyDescent="0.2">
      <c r="A2848" s="1">
        <v>2846</v>
      </c>
      <c r="B2848" s="7" t="s">
        <v>77</v>
      </c>
      <c r="C2848" s="3">
        <v>40020</v>
      </c>
      <c r="D2848" s="4" t="s">
        <v>626</v>
      </c>
      <c r="E2848" s="4" t="s">
        <v>164</v>
      </c>
      <c r="F2848" s="5" t="str">
        <f t="shared" si="440"/>
        <v>D</v>
      </c>
      <c r="G2848" s="6">
        <v>0.875</v>
      </c>
      <c r="H2848" s="6">
        <v>0.91249999999999998</v>
      </c>
      <c r="I2848" s="85">
        <f t="shared" si="441"/>
        <v>53.999999999999972</v>
      </c>
      <c r="J2848" s="86">
        <f>I2848*Segmentos!$D$7*(AH2848%)*IF(ISNUMBER(AI2848),AI2848%,0)</f>
        <v>939427.1999999996</v>
      </c>
      <c r="K2848" s="86">
        <f>I2848*Segmentos!$D$7*(AL2848%)*IF(ISNUMBER(AM2848),AM2848%,0)</f>
        <v>1069005.5999999994</v>
      </c>
      <c r="L2848" s="4"/>
      <c r="M2848" s="2">
        <v>4.67</v>
      </c>
      <c r="N2848" s="2">
        <v>15.3</v>
      </c>
      <c r="O2848" s="2">
        <v>30.5</v>
      </c>
      <c r="P2848" s="2">
        <v>89.085400000000007</v>
      </c>
      <c r="Q2848" s="2">
        <v>2.86</v>
      </c>
      <c r="R2848" s="2">
        <v>8.5</v>
      </c>
      <c r="S2848" s="2">
        <v>33.799999999999997</v>
      </c>
      <c r="T2848" s="2">
        <v>9.1061999999999994</v>
      </c>
      <c r="U2848" s="2">
        <v>4.2</v>
      </c>
      <c r="V2848" s="2">
        <v>13.9</v>
      </c>
      <c r="W2848" s="2">
        <v>30.2</v>
      </c>
      <c r="X2848" s="2">
        <v>16.7789</v>
      </c>
      <c r="Y2848" s="2">
        <v>5.19</v>
      </c>
      <c r="Z2848" s="2">
        <v>18</v>
      </c>
      <c r="AA2848" s="2">
        <v>28.7</v>
      </c>
      <c r="AB2848" s="2">
        <v>29.2105</v>
      </c>
      <c r="AC2848" s="2">
        <v>5.43</v>
      </c>
      <c r="AD2848" s="2">
        <v>17.2</v>
      </c>
      <c r="AE2848" s="2">
        <v>31.5</v>
      </c>
      <c r="AF2848" s="2">
        <v>33.989699999999999</v>
      </c>
      <c r="AG2848" s="20">
        <v>4.3600000000000003</v>
      </c>
      <c r="AH2848" s="20">
        <v>16.600000000000001</v>
      </c>
      <c r="AI2848" s="20">
        <v>26.2</v>
      </c>
      <c r="AJ2848" s="20">
        <v>39.436599999999999</v>
      </c>
      <c r="AK2848" s="18">
        <v>4.95</v>
      </c>
      <c r="AL2848" s="18">
        <v>14.1</v>
      </c>
      <c r="AM2848" s="18">
        <v>35.1</v>
      </c>
      <c r="AN2848" s="18">
        <v>49.648800000000001</v>
      </c>
      <c r="AO2848" s="2">
        <v>3.78</v>
      </c>
      <c r="AP2848" s="2">
        <v>9.1999999999999993</v>
      </c>
      <c r="AQ2848" s="2">
        <v>41.2</v>
      </c>
      <c r="AR2848" s="2">
        <v>7.8703000000000003</v>
      </c>
      <c r="AS2848" s="2">
        <v>5.4</v>
      </c>
      <c r="AT2848" s="2">
        <v>17</v>
      </c>
      <c r="AU2848" s="2">
        <v>31.8</v>
      </c>
      <c r="AV2848" s="2">
        <v>22.679300000000001</v>
      </c>
      <c r="AW2848" s="2">
        <v>4.97</v>
      </c>
      <c r="AX2848" s="2">
        <v>16.8</v>
      </c>
      <c r="AY2848" s="2">
        <v>29.5</v>
      </c>
      <c r="AZ2848" s="2">
        <v>27.2377</v>
      </c>
      <c r="BA2848" s="2">
        <v>4.29</v>
      </c>
      <c r="BB2848" s="2">
        <v>15</v>
      </c>
      <c r="BC2848" s="2">
        <v>28.6</v>
      </c>
      <c r="BD2848" s="2">
        <v>31.298100000000002</v>
      </c>
      <c r="BE2848" s="4" t="str">
        <f t="shared" si="442"/>
        <v>NO APLICA</v>
      </c>
      <c r="BF2848" s="4">
        <f t="shared" si="443"/>
        <v>4.9718</v>
      </c>
      <c r="BG2848">
        <f t="shared" si="444"/>
        <v>3.78</v>
      </c>
      <c r="BH2848">
        <f t="shared" si="445"/>
        <v>5.4</v>
      </c>
      <c r="BI2848">
        <f t="shared" si="446"/>
        <v>4.97</v>
      </c>
      <c r="BJ2848">
        <f t="shared" si="447"/>
        <v>4.95</v>
      </c>
      <c r="BK2848">
        <f t="shared" si="448"/>
        <v>4.3600000000000003</v>
      </c>
      <c r="BL2848">
        <f t="shared" si="449"/>
        <v>25199.099999999988</v>
      </c>
    </row>
    <row r="2849" spans="1:64" x14ac:dyDescent="0.2">
      <c r="A2849" s="1">
        <v>2847</v>
      </c>
      <c r="B2849" s="7" t="s">
        <v>107</v>
      </c>
      <c r="C2849" s="3">
        <v>40020</v>
      </c>
      <c r="D2849" s="4" t="s">
        <v>626</v>
      </c>
      <c r="E2849" s="4" t="s">
        <v>176</v>
      </c>
      <c r="F2849" s="5" t="str">
        <f t="shared" si="440"/>
        <v>D</v>
      </c>
      <c r="G2849" s="6">
        <v>0.91736111111111107</v>
      </c>
      <c r="H2849" s="6">
        <v>0.99861111111111101</v>
      </c>
      <c r="I2849" s="85">
        <f t="shared" si="441"/>
        <v>116.9999999999999</v>
      </c>
      <c r="J2849" s="86">
        <f>I2849*Segmentos!$D$7*(AH2849%)*IF(ISNUMBER(AI2849),AI2849%,0)</f>
        <v>3536254.7999999975</v>
      </c>
      <c r="K2849" s="86">
        <f>I2849*Segmentos!$D$7*(AL2849%)*IF(ISNUMBER(AM2849),AM2849%,0)</f>
        <v>4360543.1999999965</v>
      </c>
      <c r="L2849" s="4"/>
      <c r="M2849" s="2">
        <v>8.4700000000000006</v>
      </c>
      <c r="N2849" s="2">
        <v>28.8</v>
      </c>
      <c r="O2849" s="2">
        <v>29.4</v>
      </c>
      <c r="P2849" s="2">
        <v>88.012500000000003</v>
      </c>
      <c r="Q2849" s="2">
        <v>4.0599999999999996</v>
      </c>
      <c r="R2849" s="2">
        <v>21.2</v>
      </c>
      <c r="S2849" s="2">
        <v>19.2</v>
      </c>
      <c r="T2849" s="2">
        <v>7.0407999999999999</v>
      </c>
      <c r="U2849" s="2">
        <v>7.15</v>
      </c>
      <c r="V2849" s="2">
        <v>30</v>
      </c>
      <c r="W2849" s="2">
        <v>23.9</v>
      </c>
      <c r="X2849" s="2">
        <v>15.5847</v>
      </c>
      <c r="Y2849" s="2">
        <v>10.53</v>
      </c>
      <c r="Z2849" s="2">
        <v>34.6</v>
      </c>
      <c r="AA2849" s="2">
        <v>30.5</v>
      </c>
      <c r="AB2849" s="2">
        <v>32.291400000000003</v>
      </c>
      <c r="AC2849" s="2">
        <v>9.6999999999999993</v>
      </c>
      <c r="AD2849" s="2">
        <v>26.7</v>
      </c>
      <c r="AE2849" s="2">
        <v>36.4</v>
      </c>
      <c r="AF2849" s="2">
        <v>33.095599999999997</v>
      </c>
      <c r="AG2849" s="20">
        <v>7.55</v>
      </c>
      <c r="AH2849" s="20">
        <v>28.3</v>
      </c>
      <c r="AI2849" s="20">
        <v>26.7</v>
      </c>
      <c r="AJ2849" s="20">
        <v>37.222299999999997</v>
      </c>
      <c r="AK2849" s="18">
        <v>9.3000000000000007</v>
      </c>
      <c r="AL2849" s="18">
        <v>29.3</v>
      </c>
      <c r="AM2849" s="18">
        <v>31.8</v>
      </c>
      <c r="AN2849" s="18">
        <v>50.790199999999999</v>
      </c>
      <c r="AO2849" s="2">
        <v>4.93</v>
      </c>
      <c r="AP2849" s="2">
        <v>20</v>
      </c>
      <c r="AQ2849" s="2">
        <v>24.6</v>
      </c>
      <c r="AR2849" s="2">
        <v>5.5921000000000003</v>
      </c>
      <c r="AS2849" s="2">
        <v>8.89</v>
      </c>
      <c r="AT2849" s="2">
        <v>28.8</v>
      </c>
      <c r="AU2849" s="2">
        <v>30.9</v>
      </c>
      <c r="AV2849" s="2">
        <v>20.3492</v>
      </c>
      <c r="AW2849" s="2">
        <v>8.5399999999999991</v>
      </c>
      <c r="AX2849" s="2">
        <v>31.5</v>
      </c>
      <c r="AY2849" s="2">
        <v>27.1</v>
      </c>
      <c r="AZ2849" s="2">
        <v>25.497199999999999</v>
      </c>
      <c r="BA2849" s="2">
        <v>9.19</v>
      </c>
      <c r="BB2849" s="2">
        <v>29.3</v>
      </c>
      <c r="BC2849" s="2">
        <v>31.4</v>
      </c>
      <c r="BD2849" s="2">
        <v>36.573999999999998</v>
      </c>
      <c r="BE2849" s="4" t="str">
        <f t="shared" si="442"/>
        <v>ENTRETENIDO</v>
      </c>
      <c r="BF2849" s="4">
        <f t="shared" si="443"/>
        <v>8.5259999999999998</v>
      </c>
      <c r="BG2849">
        <f t="shared" si="444"/>
        <v>4.93</v>
      </c>
      <c r="BH2849">
        <f t="shared" si="445"/>
        <v>8.89</v>
      </c>
      <c r="BI2849">
        <f t="shared" si="446"/>
        <v>9.19</v>
      </c>
      <c r="BJ2849">
        <f t="shared" si="447"/>
        <v>9.3000000000000007</v>
      </c>
      <c r="BK2849">
        <f t="shared" si="448"/>
        <v>7.55</v>
      </c>
      <c r="BL2849">
        <f t="shared" si="449"/>
        <v>99066.239999999918</v>
      </c>
    </row>
    <row r="2850" spans="1:64" x14ac:dyDescent="0.2">
      <c r="A2850" s="1">
        <v>2848</v>
      </c>
      <c r="B2850" s="7" t="s">
        <v>99</v>
      </c>
      <c r="C2850" s="3">
        <v>40020</v>
      </c>
      <c r="D2850" s="4" t="s">
        <v>627</v>
      </c>
      <c r="E2850" s="4" t="s">
        <v>182</v>
      </c>
      <c r="F2850" s="5" t="str">
        <f t="shared" si="440"/>
        <v>D</v>
      </c>
      <c r="G2850" s="6">
        <v>0.77013888888888893</v>
      </c>
      <c r="H2850" s="6">
        <v>0.875</v>
      </c>
      <c r="I2850" s="85">
        <f t="shared" si="441"/>
        <v>150.99999999999994</v>
      </c>
      <c r="J2850" s="86">
        <f>I2850*Segmentos!$D$7*(AH2850%)*IF(ISNUMBER(AI2850),AI2850%,0)</f>
        <v>1786813.1999999995</v>
      </c>
      <c r="K2850" s="86">
        <f>I2850*Segmentos!$D$7*(AL2850%)*IF(ISNUMBER(AM2850),AM2850%,0)</f>
        <v>1893902.3999999994</v>
      </c>
      <c r="L2850" s="4"/>
      <c r="M2850" s="2">
        <v>3.05</v>
      </c>
      <c r="N2850" s="2">
        <v>16.3</v>
      </c>
      <c r="O2850" s="2">
        <v>18.7</v>
      </c>
      <c r="P2850" s="2">
        <v>77.622900000000001</v>
      </c>
      <c r="Q2850" s="2">
        <v>2.34</v>
      </c>
      <c r="R2850" s="2">
        <v>10.4</v>
      </c>
      <c r="S2850" s="2">
        <v>22.5</v>
      </c>
      <c r="T2850" s="2">
        <v>9.968</v>
      </c>
      <c r="U2850" s="2">
        <v>2.02</v>
      </c>
      <c r="V2850" s="2">
        <v>15.5</v>
      </c>
      <c r="W2850" s="2">
        <v>13</v>
      </c>
      <c r="X2850" s="2">
        <v>10.7867</v>
      </c>
      <c r="Y2850" s="2">
        <v>2.61</v>
      </c>
      <c r="Z2850" s="2">
        <v>15.4</v>
      </c>
      <c r="AA2850" s="2">
        <v>17</v>
      </c>
      <c r="AB2850" s="2">
        <v>19.651499999999999</v>
      </c>
      <c r="AC2850" s="2">
        <v>4.45</v>
      </c>
      <c r="AD2850" s="2">
        <v>20.7</v>
      </c>
      <c r="AE2850" s="2">
        <v>21.5</v>
      </c>
      <c r="AF2850" s="2">
        <v>37.216799999999999</v>
      </c>
      <c r="AG2850" s="20">
        <v>2.95</v>
      </c>
      <c r="AH2850" s="20">
        <v>17.100000000000001</v>
      </c>
      <c r="AI2850" s="20">
        <v>17.3</v>
      </c>
      <c r="AJ2850" s="20">
        <v>35.6295</v>
      </c>
      <c r="AK2850" s="18">
        <v>3.14</v>
      </c>
      <c r="AL2850" s="18">
        <v>15.6</v>
      </c>
      <c r="AM2850" s="18">
        <v>20.100000000000001</v>
      </c>
      <c r="AN2850" s="18">
        <v>41.993400000000001</v>
      </c>
      <c r="AO2850" s="2">
        <v>1.02</v>
      </c>
      <c r="AP2850" s="2">
        <v>8.9</v>
      </c>
      <c r="AQ2850" s="2">
        <v>11.4</v>
      </c>
      <c r="AR2850" s="2">
        <v>2.8361999999999998</v>
      </c>
      <c r="AS2850" s="2">
        <v>1.18</v>
      </c>
      <c r="AT2850" s="2">
        <v>10.199999999999999</v>
      </c>
      <c r="AU2850" s="2">
        <v>11.6</v>
      </c>
      <c r="AV2850" s="2">
        <v>6.6024000000000003</v>
      </c>
      <c r="AW2850" s="2">
        <v>3.64</v>
      </c>
      <c r="AX2850" s="2">
        <v>15.4</v>
      </c>
      <c r="AY2850" s="2">
        <v>23.6</v>
      </c>
      <c r="AZ2850" s="2">
        <v>26.645</v>
      </c>
      <c r="BA2850" s="2">
        <v>4.26</v>
      </c>
      <c r="BB2850" s="2">
        <v>22.7</v>
      </c>
      <c r="BC2850" s="2">
        <v>18.8</v>
      </c>
      <c r="BD2850" s="2">
        <v>41.539299999999997</v>
      </c>
      <c r="BE2850" s="4" t="str">
        <f t="shared" si="442"/>
        <v>ABURRIDO</v>
      </c>
      <c r="BF2850" s="4">
        <f t="shared" si="443"/>
        <v>2.4647999999999999</v>
      </c>
      <c r="BG2850">
        <f t="shared" si="444"/>
        <v>1.02</v>
      </c>
      <c r="BH2850">
        <f t="shared" si="445"/>
        <v>1.18</v>
      </c>
      <c r="BI2850">
        <f t="shared" si="446"/>
        <v>4.26</v>
      </c>
      <c r="BJ2850">
        <f t="shared" si="447"/>
        <v>3.14</v>
      </c>
      <c r="BK2850">
        <f t="shared" si="448"/>
        <v>2.95</v>
      </c>
      <c r="BL2850">
        <f t="shared" si="449"/>
        <v>46026.309999999983</v>
      </c>
    </row>
    <row r="2851" spans="1:64" x14ac:dyDescent="0.2">
      <c r="A2851" s="1">
        <v>2849</v>
      </c>
      <c r="B2851" s="7" t="s">
        <v>5</v>
      </c>
      <c r="C2851" s="3">
        <v>40020</v>
      </c>
      <c r="D2851" s="4" t="s">
        <v>3</v>
      </c>
      <c r="E2851" s="4" t="s">
        <v>164</v>
      </c>
      <c r="F2851" s="5" t="str">
        <f t="shared" si="440"/>
        <v>D</v>
      </c>
      <c r="G2851" s="6">
        <v>0.87430555555555556</v>
      </c>
      <c r="H2851" s="6">
        <v>0.91736111111111107</v>
      </c>
      <c r="I2851" s="85">
        <f t="shared" si="441"/>
        <v>61.999999999999943</v>
      </c>
      <c r="J2851" s="86">
        <f>I2851*Segmentos!$D$7*(AH2851%)*IF(ISNUMBER(AI2851),AI2851%,0)</f>
        <v>1559374.3999999985</v>
      </c>
      <c r="K2851" s="86">
        <f>I2851*Segmentos!$D$7*(AL2851%)*IF(ISNUMBER(AM2851),AM2851%,0)</f>
        <v>1410028.7999999989</v>
      </c>
      <c r="L2851" s="4"/>
      <c r="M2851" s="2">
        <v>5.97</v>
      </c>
      <c r="N2851" s="2">
        <v>19.7</v>
      </c>
      <c r="O2851" s="2">
        <v>30.3</v>
      </c>
      <c r="P2851" s="2">
        <v>80.806299999999993</v>
      </c>
      <c r="Q2851" s="2">
        <v>3.49</v>
      </c>
      <c r="R2851" s="2">
        <v>13.1</v>
      </c>
      <c r="S2851" s="2">
        <v>26.7</v>
      </c>
      <c r="T2851" s="2">
        <v>7.8869999999999996</v>
      </c>
      <c r="U2851" s="2">
        <v>3.06</v>
      </c>
      <c r="V2851" s="2">
        <v>14.7</v>
      </c>
      <c r="W2851" s="2">
        <v>20.8</v>
      </c>
      <c r="X2851" s="2">
        <v>8.6742000000000008</v>
      </c>
      <c r="Y2851" s="2">
        <v>7.17</v>
      </c>
      <c r="Z2851" s="2">
        <v>25.6</v>
      </c>
      <c r="AA2851" s="2">
        <v>28.1</v>
      </c>
      <c r="AB2851" s="2">
        <v>28.6463</v>
      </c>
      <c r="AC2851" s="2">
        <v>8.02</v>
      </c>
      <c r="AD2851" s="2">
        <v>20.9</v>
      </c>
      <c r="AE2851" s="2">
        <v>38.299999999999997</v>
      </c>
      <c r="AF2851" s="2">
        <v>35.5989</v>
      </c>
      <c r="AG2851" s="20">
        <v>6.28</v>
      </c>
      <c r="AH2851" s="20">
        <v>21.1</v>
      </c>
      <c r="AI2851" s="20">
        <v>29.8</v>
      </c>
      <c r="AJ2851" s="20">
        <v>40.323500000000003</v>
      </c>
      <c r="AK2851" s="18">
        <v>5.69</v>
      </c>
      <c r="AL2851" s="18">
        <v>18.399999999999999</v>
      </c>
      <c r="AM2851" s="18">
        <v>30.9</v>
      </c>
      <c r="AN2851" s="18">
        <v>40.482799999999997</v>
      </c>
      <c r="AO2851" s="2">
        <v>3.8</v>
      </c>
      <c r="AP2851" s="2">
        <v>11.5</v>
      </c>
      <c r="AQ2851" s="2">
        <v>33</v>
      </c>
      <c r="AR2851" s="2">
        <v>5.6195000000000004</v>
      </c>
      <c r="AS2851" s="2">
        <v>5.38</v>
      </c>
      <c r="AT2851" s="2">
        <v>18.899999999999999</v>
      </c>
      <c r="AU2851" s="2">
        <v>28.4</v>
      </c>
      <c r="AV2851" s="2">
        <v>16.026499999999999</v>
      </c>
      <c r="AW2851" s="2">
        <v>5.16</v>
      </c>
      <c r="AX2851" s="2">
        <v>19.7</v>
      </c>
      <c r="AY2851" s="2">
        <v>26.1</v>
      </c>
      <c r="AZ2851" s="2">
        <v>20.064800000000002</v>
      </c>
      <c r="BA2851" s="2">
        <v>7.55</v>
      </c>
      <c r="BB2851" s="2">
        <v>22.4</v>
      </c>
      <c r="BC2851" s="2">
        <v>33.700000000000003</v>
      </c>
      <c r="BD2851" s="2">
        <v>39.095500000000001</v>
      </c>
      <c r="BE2851" s="4" t="str">
        <f t="shared" si="442"/>
        <v>NO APLICA</v>
      </c>
      <c r="BF2851" s="4">
        <f t="shared" si="443"/>
        <v>5.9822000000000006</v>
      </c>
      <c r="BG2851">
        <f t="shared" si="444"/>
        <v>3.8</v>
      </c>
      <c r="BH2851">
        <f t="shared" si="445"/>
        <v>5.38</v>
      </c>
      <c r="BI2851">
        <f t="shared" si="446"/>
        <v>7.55</v>
      </c>
      <c r="BJ2851">
        <f t="shared" si="447"/>
        <v>5.69</v>
      </c>
      <c r="BK2851">
        <f t="shared" si="448"/>
        <v>6.28</v>
      </c>
      <c r="BL2851">
        <f t="shared" si="449"/>
        <v>37008.419999999962</v>
      </c>
    </row>
    <row r="2852" spans="1:64" x14ac:dyDescent="0.2">
      <c r="A2852" s="1">
        <v>2850</v>
      </c>
      <c r="B2852" s="7" t="s">
        <v>101</v>
      </c>
      <c r="C2852" s="3">
        <v>40020</v>
      </c>
      <c r="D2852" s="4" t="s">
        <v>628</v>
      </c>
      <c r="E2852" s="4" t="s">
        <v>168</v>
      </c>
      <c r="F2852" s="5" t="str">
        <f t="shared" si="440"/>
        <v>D</v>
      </c>
      <c r="G2852" s="6">
        <v>0.91736111111111107</v>
      </c>
      <c r="H2852" s="6">
        <v>2.1527777777777781E-2</v>
      </c>
      <c r="I2852" s="85">
        <f t="shared" si="441"/>
        <v>150.00000000000006</v>
      </c>
      <c r="J2852" s="86">
        <f>I2852*Segmentos!$D$7*(AH2852%)*IF(ISNUMBER(AI2852),AI2852%,0)</f>
        <v>1734300.0000000007</v>
      </c>
      <c r="K2852" s="86">
        <f>I2852*Segmentos!$D$7*(AL2852%)*IF(ISNUMBER(AM2852),AM2852%,0)</f>
        <v>2272500.0000000009</v>
      </c>
      <c r="L2852" s="4" t="s">
        <v>540</v>
      </c>
      <c r="M2852" s="2">
        <v>3.36</v>
      </c>
      <c r="N2852" s="2">
        <v>12.4</v>
      </c>
      <c r="O2852" s="2">
        <v>27.1</v>
      </c>
      <c r="P2852" s="2">
        <v>81.325800000000001</v>
      </c>
      <c r="Q2852" s="2">
        <v>2.2000000000000002</v>
      </c>
      <c r="R2852" s="2">
        <v>8.5</v>
      </c>
      <c r="S2852" s="2">
        <v>25.8</v>
      </c>
      <c r="T2852" s="2">
        <v>8.8800000000000008</v>
      </c>
      <c r="U2852" s="2">
        <v>4.2699999999999996</v>
      </c>
      <c r="V2852" s="2">
        <v>12.2</v>
      </c>
      <c r="W2852" s="2">
        <v>34.9</v>
      </c>
      <c r="X2852" s="2">
        <v>21.6325</v>
      </c>
      <c r="Y2852" s="2">
        <v>4.03</v>
      </c>
      <c r="Z2852" s="2">
        <v>17.600000000000001</v>
      </c>
      <c r="AA2852" s="2">
        <v>22.8</v>
      </c>
      <c r="AB2852" s="2">
        <v>28.733000000000001</v>
      </c>
      <c r="AC2852" s="2">
        <v>2.78</v>
      </c>
      <c r="AD2852" s="2">
        <v>9.8000000000000007</v>
      </c>
      <c r="AE2852" s="2">
        <v>28.5</v>
      </c>
      <c r="AF2852" s="2">
        <v>22.080300000000001</v>
      </c>
      <c r="AG2852" s="20">
        <v>2.88</v>
      </c>
      <c r="AH2852" s="20">
        <v>12.3</v>
      </c>
      <c r="AI2852" s="20">
        <v>23.5</v>
      </c>
      <c r="AJ2852" s="20">
        <v>33.066600000000001</v>
      </c>
      <c r="AK2852" s="18">
        <v>3.8</v>
      </c>
      <c r="AL2852" s="18">
        <v>12.5</v>
      </c>
      <c r="AM2852" s="18">
        <v>30.3</v>
      </c>
      <c r="AN2852" s="18">
        <v>48.2592</v>
      </c>
      <c r="AO2852" s="2">
        <v>0.91</v>
      </c>
      <c r="AP2852" s="2">
        <v>6.2</v>
      </c>
      <c r="AQ2852" s="2">
        <v>14.6</v>
      </c>
      <c r="AR2852" s="2">
        <v>2.4096000000000002</v>
      </c>
      <c r="AS2852" s="2">
        <v>4.63</v>
      </c>
      <c r="AT2852" s="2">
        <v>13.8</v>
      </c>
      <c r="AU2852" s="2">
        <v>33.5</v>
      </c>
      <c r="AV2852" s="2">
        <v>24.6755</v>
      </c>
      <c r="AW2852" s="2">
        <v>2.96</v>
      </c>
      <c r="AX2852" s="2">
        <v>10.9</v>
      </c>
      <c r="AY2852" s="2">
        <v>27.2</v>
      </c>
      <c r="AZ2852" s="2">
        <v>20.5412</v>
      </c>
      <c r="BA2852" s="2">
        <v>3.64</v>
      </c>
      <c r="BB2852" s="2">
        <v>14.5</v>
      </c>
      <c r="BC2852" s="2">
        <v>25.1</v>
      </c>
      <c r="BD2852" s="2">
        <v>33.6995</v>
      </c>
      <c r="BE2852" s="4" t="str">
        <f t="shared" si="442"/>
        <v>ABURRIDO</v>
      </c>
      <c r="BF2852" s="4">
        <f t="shared" si="443"/>
        <v>3.7214000000000005</v>
      </c>
      <c r="BG2852">
        <f t="shared" si="444"/>
        <v>0.91</v>
      </c>
      <c r="BH2852">
        <f t="shared" si="445"/>
        <v>4.63</v>
      </c>
      <c r="BI2852">
        <f t="shared" si="446"/>
        <v>3.64</v>
      </c>
      <c r="BJ2852">
        <f t="shared" si="447"/>
        <v>3.8</v>
      </c>
      <c r="BK2852">
        <f t="shared" si="448"/>
        <v>2.88</v>
      </c>
      <c r="BL2852">
        <f t="shared" si="449"/>
        <v>50406.000000000022</v>
      </c>
    </row>
    <row r="2853" spans="1:64" x14ac:dyDescent="0.2">
      <c r="A2853" s="1">
        <v>2851</v>
      </c>
      <c r="B2853" s="7" t="s">
        <v>9</v>
      </c>
      <c r="C2853" s="3">
        <v>40020</v>
      </c>
      <c r="D2853" s="4" t="s">
        <v>8</v>
      </c>
      <c r="E2853" s="4" t="s">
        <v>168</v>
      </c>
      <c r="F2853" s="5" t="str">
        <f t="shared" si="440"/>
        <v>D</v>
      </c>
      <c r="G2853" s="6">
        <v>0.7993055555555556</v>
      </c>
      <c r="H2853" s="6">
        <v>0.87361111111111101</v>
      </c>
      <c r="I2853" s="85">
        <f t="shared" si="441"/>
        <v>106.99999999999977</v>
      </c>
      <c r="J2853" s="86">
        <f>I2853*Segmentos!$D$7*(AH2853%)*IF(ISNUMBER(AI2853),AI2853%,0)</f>
        <v>2052345.5999999957</v>
      </c>
      <c r="K2853" s="86">
        <f>I2853*Segmentos!$D$7*(AL2853%)*IF(ISNUMBER(AM2853),AM2853%,0)</f>
        <v>1931135.9999999958</v>
      </c>
      <c r="L2853" s="4" t="s">
        <v>538</v>
      </c>
      <c r="M2853" s="2">
        <v>4.67</v>
      </c>
      <c r="N2853" s="2">
        <v>13.2</v>
      </c>
      <c r="O2853" s="2">
        <v>35.4</v>
      </c>
      <c r="P2853" s="2">
        <v>79.639499999999998</v>
      </c>
      <c r="Q2853" s="2">
        <v>3.46</v>
      </c>
      <c r="R2853" s="2">
        <v>8.8000000000000007</v>
      </c>
      <c r="S2853" s="2">
        <v>39.200000000000003</v>
      </c>
      <c r="T2853" s="2">
        <v>9.8483000000000001</v>
      </c>
      <c r="U2853" s="2">
        <v>3.75</v>
      </c>
      <c r="V2853" s="2">
        <v>12.6</v>
      </c>
      <c r="W2853" s="2">
        <v>29.8</v>
      </c>
      <c r="X2853" s="2">
        <v>13.4251</v>
      </c>
      <c r="Y2853" s="2">
        <v>6.58</v>
      </c>
      <c r="Z2853" s="2">
        <v>17.3</v>
      </c>
      <c r="AA2853" s="2">
        <v>38.1</v>
      </c>
      <c r="AB2853" s="2">
        <v>33.173900000000003</v>
      </c>
      <c r="AC2853" s="2">
        <v>4.1399999999999997</v>
      </c>
      <c r="AD2853" s="2">
        <v>12.1</v>
      </c>
      <c r="AE2853" s="2">
        <v>34.200000000000003</v>
      </c>
      <c r="AF2853" s="2">
        <v>23.192299999999999</v>
      </c>
      <c r="AG2853" s="20">
        <v>4.8099999999999996</v>
      </c>
      <c r="AH2853" s="20">
        <v>14.4</v>
      </c>
      <c r="AI2853" s="20">
        <v>33.299999999999997</v>
      </c>
      <c r="AJ2853" s="20">
        <v>38.948099999999997</v>
      </c>
      <c r="AK2853" s="18">
        <v>4.54</v>
      </c>
      <c r="AL2853" s="18">
        <v>12</v>
      </c>
      <c r="AM2853" s="18">
        <v>37.6</v>
      </c>
      <c r="AN2853" s="18">
        <v>40.691400000000002</v>
      </c>
      <c r="AO2853" s="2">
        <v>0.76</v>
      </c>
      <c r="AP2853" s="2">
        <v>4.0999999999999996</v>
      </c>
      <c r="AQ2853" s="2">
        <v>18.399999999999999</v>
      </c>
      <c r="AR2853" s="2">
        <v>1.4114</v>
      </c>
      <c r="AS2853" s="2">
        <v>2.34</v>
      </c>
      <c r="AT2853" s="2">
        <v>8.6</v>
      </c>
      <c r="AU2853" s="2">
        <v>27.2</v>
      </c>
      <c r="AV2853" s="2">
        <v>8.7910000000000004</v>
      </c>
      <c r="AW2853" s="2">
        <v>3.72</v>
      </c>
      <c r="AX2853" s="2">
        <v>11.6</v>
      </c>
      <c r="AY2853" s="2">
        <v>32.200000000000003</v>
      </c>
      <c r="AZ2853" s="2">
        <v>18.275600000000001</v>
      </c>
      <c r="BA2853" s="2">
        <v>7.83</v>
      </c>
      <c r="BB2853" s="2">
        <v>19.600000000000001</v>
      </c>
      <c r="BC2853" s="2">
        <v>39.9</v>
      </c>
      <c r="BD2853" s="2">
        <v>51.161499999999997</v>
      </c>
      <c r="BE2853" s="4" t="str">
        <f t="shared" si="442"/>
        <v>ABURRIDO</v>
      </c>
      <c r="BF2853" s="4">
        <f t="shared" si="443"/>
        <v>4.2905999999999995</v>
      </c>
      <c r="BG2853">
        <f t="shared" si="444"/>
        <v>0.76</v>
      </c>
      <c r="BH2853">
        <f t="shared" si="445"/>
        <v>2.34</v>
      </c>
      <c r="BI2853">
        <f t="shared" si="446"/>
        <v>7.83</v>
      </c>
      <c r="BJ2853">
        <f t="shared" si="447"/>
        <v>4.54</v>
      </c>
      <c r="BK2853">
        <f t="shared" si="448"/>
        <v>4.8099999999999996</v>
      </c>
      <c r="BL2853">
        <f t="shared" si="449"/>
        <v>49998.95999999989</v>
      </c>
    </row>
    <row r="2854" spans="1:64" x14ac:dyDescent="0.2">
      <c r="A2854" s="1">
        <v>2852</v>
      </c>
      <c r="B2854" s="7" t="s">
        <v>133</v>
      </c>
      <c r="C2854" s="3">
        <v>40020</v>
      </c>
      <c r="D2854" s="4" t="s">
        <v>629</v>
      </c>
      <c r="E2854" s="4" t="s">
        <v>170</v>
      </c>
      <c r="F2854" s="5" t="str">
        <f t="shared" si="440"/>
        <v>D</v>
      </c>
      <c r="G2854" s="6">
        <v>0.89930555555555547</v>
      </c>
      <c r="H2854" s="6">
        <v>0.9159722222222223</v>
      </c>
      <c r="I2854" s="85">
        <f t="shared" si="441"/>
        <v>24.000000000000234</v>
      </c>
      <c r="J2854" s="86">
        <f>I2854*Segmentos!$D$7*(AH2854%)*IF(ISNUMBER(AI2854),AI2854%,0)</f>
        <v>50668.800000000498</v>
      </c>
      <c r="K2854" s="86">
        <f>I2854*Segmentos!$D$7*(AL2854%)*IF(ISNUMBER(AM2854),AM2854%,0)</f>
        <v>51235.200000000499</v>
      </c>
      <c r="L2854" s="4"/>
      <c r="M2854" s="2">
        <v>0.53</v>
      </c>
      <c r="N2854" s="2">
        <v>1.1000000000000001</v>
      </c>
      <c r="O2854" s="2">
        <v>48.8</v>
      </c>
      <c r="P2854" s="2">
        <v>36.034500000000001</v>
      </c>
      <c r="Q2854" s="2">
        <v>0.54</v>
      </c>
      <c r="R2854" s="2">
        <v>1</v>
      </c>
      <c r="S2854" s="2">
        <v>54.2</v>
      </c>
      <c r="T2854" s="2">
        <v>6.0747999999999998</v>
      </c>
      <c r="U2854" s="2">
        <v>0.55000000000000004</v>
      </c>
      <c r="V2854" s="2">
        <v>2.5</v>
      </c>
      <c r="W2854" s="2">
        <v>21.6</v>
      </c>
      <c r="X2854" s="2">
        <v>7.7847</v>
      </c>
      <c r="Y2854" s="2">
        <v>0.39</v>
      </c>
      <c r="Z2854" s="2">
        <v>0.5</v>
      </c>
      <c r="AA2854" s="2">
        <v>76.7</v>
      </c>
      <c r="AB2854" s="2">
        <v>7.7807000000000004</v>
      </c>
      <c r="AC2854" s="2">
        <v>0.65</v>
      </c>
      <c r="AD2854" s="2">
        <v>0.7</v>
      </c>
      <c r="AE2854" s="2">
        <v>87.5</v>
      </c>
      <c r="AF2854" s="2">
        <v>14.394399999999999</v>
      </c>
      <c r="AG2854" s="20">
        <v>0.52</v>
      </c>
      <c r="AH2854" s="20">
        <v>1.3</v>
      </c>
      <c r="AI2854" s="20">
        <v>40.6</v>
      </c>
      <c r="AJ2854" s="20">
        <v>16.901399999999999</v>
      </c>
      <c r="AK2854" s="18">
        <v>0.54</v>
      </c>
      <c r="AL2854" s="18">
        <v>0.9</v>
      </c>
      <c r="AM2854" s="18">
        <v>59.3</v>
      </c>
      <c r="AN2854" s="18">
        <v>19.133099999999999</v>
      </c>
      <c r="AO2854" s="2">
        <v>0</v>
      </c>
      <c r="AP2854" s="2">
        <v>0</v>
      </c>
      <c r="AQ2854" s="8" t="s">
        <v>577</v>
      </c>
      <c r="AR2854" s="2">
        <v>0</v>
      </c>
      <c r="AS2854" s="2">
        <v>0</v>
      </c>
      <c r="AT2854" s="2">
        <v>0</v>
      </c>
      <c r="AU2854" s="8" t="s">
        <v>577</v>
      </c>
      <c r="AV2854" s="2">
        <v>0</v>
      </c>
      <c r="AW2854" s="2">
        <v>1.01</v>
      </c>
      <c r="AX2854" s="2">
        <v>1.9</v>
      </c>
      <c r="AY2854" s="2">
        <v>52.7</v>
      </c>
      <c r="AZ2854" s="2">
        <v>19.639199999999999</v>
      </c>
      <c r="BA2854" s="2">
        <v>0.63</v>
      </c>
      <c r="BB2854" s="2">
        <v>1.4</v>
      </c>
      <c r="BC2854" s="2">
        <v>44.7</v>
      </c>
      <c r="BD2854" s="2">
        <v>16.395299999999999</v>
      </c>
      <c r="BE2854" s="4" t="str">
        <f t="shared" si="442"/>
        <v>NO APLICA</v>
      </c>
      <c r="BF2854" s="4">
        <f t="shared" si="443"/>
        <v>0.40940000000000004</v>
      </c>
      <c r="BG2854">
        <f t="shared" si="444"/>
        <v>0</v>
      </c>
      <c r="BH2854">
        <f t="shared" si="445"/>
        <v>0</v>
      </c>
      <c r="BI2854">
        <f t="shared" si="446"/>
        <v>1.01</v>
      </c>
      <c r="BJ2854">
        <f t="shared" si="447"/>
        <v>0.54</v>
      </c>
      <c r="BK2854">
        <f t="shared" si="448"/>
        <v>0.52</v>
      </c>
      <c r="BL2854">
        <f t="shared" si="449"/>
        <v>1288.3200000000127</v>
      </c>
    </row>
    <row r="2855" spans="1:64" x14ac:dyDescent="0.2">
      <c r="A2855" s="1">
        <v>2853</v>
      </c>
      <c r="B2855" s="7" t="s">
        <v>148</v>
      </c>
      <c r="C2855" s="3">
        <v>40020</v>
      </c>
      <c r="D2855" s="4" t="s">
        <v>3</v>
      </c>
      <c r="E2855" s="4" t="s">
        <v>175</v>
      </c>
      <c r="F2855" s="5" t="str">
        <f t="shared" si="440"/>
        <v>D</v>
      </c>
      <c r="G2855" s="6">
        <v>0.80694444444444446</v>
      </c>
      <c r="H2855" s="6">
        <v>0.87430555555555556</v>
      </c>
      <c r="I2855" s="85">
        <f t="shared" si="441"/>
        <v>96.999999999999972</v>
      </c>
      <c r="J2855" s="86">
        <f>I2855*Segmentos!$D$7*(AH2855%)*IF(ISNUMBER(AI2855),AI2855%,0)</f>
        <v>1030993.5999999995</v>
      </c>
      <c r="K2855" s="86">
        <f>I2855*Segmentos!$D$7*(AL2855%)*IF(ISNUMBER(AM2855),AM2855%,0)</f>
        <v>1226855.9999999995</v>
      </c>
      <c r="L2855" s="4"/>
      <c r="M2855" s="2">
        <v>2.92</v>
      </c>
      <c r="N2855" s="2">
        <v>13.4</v>
      </c>
      <c r="O2855" s="2">
        <v>21.7</v>
      </c>
      <c r="P2855" s="2">
        <v>75.691400000000002</v>
      </c>
      <c r="Q2855" s="2">
        <v>1.93</v>
      </c>
      <c r="R2855" s="2">
        <v>10.1</v>
      </c>
      <c r="S2855" s="2">
        <v>19.100000000000001</v>
      </c>
      <c r="T2855" s="2">
        <v>8.3490000000000002</v>
      </c>
      <c r="U2855" s="2">
        <v>2.57</v>
      </c>
      <c r="V2855" s="2">
        <v>10.5</v>
      </c>
      <c r="W2855" s="2">
        <v>24.5</v>
      </c>
      <c r="X2855" s="2">
        <v>13.9732</v>
      </c>
      <c r="Y2855" s="2">
        <v>3.12</v>
      </c>
      <c r="Z2855" s="2">
        <v>16</v>
      </c>
      <c r="AA2855" s="2">
        <v>19.5</v>
      </c>
      <c r="AB2855" s="2">
        <v>23.902699999999999</v>
      </c>
      <c r="AC2855" s="2">
        <v>3.46</v>
      </c>
      <c r="AD2855" s="2">
        <v>14.7</v>
      </c>
      <c r="AE2855" s="2">
        <v>23.5</v>
      </c>
      <c r="AF2855" s="2">
        <v>29.4666</v>
      </c>
      <c r="AG2855" s="20">
        <v>2.65</v>
      </c>
      <c r="AH2855" s="20">
        <v>14.6</v>
      </c>
      <c r="AI2855" s="20">
        <v>18.2</v>
      </c>
      <c r="AJ2855" s="20">
        <v>32.595599999999997</v>
      </c>
      <c r="AK2855" s="18">
        <v>3.16</v>
      </c>
      <c r="AL2855" s="18">
        <v>12.4</v>
      </c>
      <c r="AM2855" s="18">
        <v>25.5</v>
      </c>
      <c r="AN2855" s="18">
        <v>43.095799999999997</v>
      </c>
      <c r="AO2855" s="2">
        <v>2.42</v>
      </c>
      <c r="AP2855" s="2">
        <v>8.4</v>
      </c>
      <c r="AQ2855" s="2">
        <v>29</v>
      </c>
      <c r="AR2855" s="2">
        <v>6.8700999999999999</v>
      </c>
      <c r="AS2855" s="2">
        <v>1.57</v>
      </c>
      <c r="AT2855" s="2">
        <v>9.1999999999999993</v>
      </c>
      <c r="AU2855" s="2">
        <v>17.2</v>
      </c>
      <c r="AV2855" s="2">
        <v>8.9674999999999994</v>
      </c>
      <c r="AW2855" s="2">
        <v>3.28</v>
      </c>
      <c r="AX2855" s="2">
        <v>14.1</v>
      </c>
      <c r="AY2855" s="2">
        <v>23.3</v>
      </c>
      <c r="AZ2855" s="2">
        <v>24.484200000000001</v>
      </c>
      <c r="BA2855" s="2">
        <v>3.56</v>
      </c>
      <c r="BB2855" s="2">
        <v>16.899999999999999</v>
      </c>
      <c r="BC2855" s="2">
        <v>21.1</v>
      </c>
      <c r="BD2855" s="2">
        <v>35.369700000000002</v>
      </c>
      <c r="BE2855" s="4" t="str">
        <f t="shared" si="442"/>
        <v>ABURRIDO</v>
      </c>
      <c r="BF2855" s="4">
        <f t="shared" si="443"/>
        <v>2.5291999999999999</v>
      </c>
      <c r="BG2855">
        <f t="shared" si="444"/>
        <v>2.42</v>
      </c>
      <c r="BH2855">
        <f t="shared" si="445"/>
        <v>1.57</v>
      </c>
      <c r="BI2855">
        <f t="shared" si="446"/>
        <v>3.56</v>
      </c>
      <c r="BJ2855">
        <f t="shared" si="447"/>
        <v>3.16</v>
      </c>
      <c r="BK2855">
        <f t="shared" si="448"/>
        <v>2.65</v>
      </c>
      <c r="BL2855">
        <f t="shared" si="449"/>
        <v>28205.659999999993</v>
      </c>
    </row>
    <row r="2856" spans="1:64" x14ac:dyDescent="0.2">
      <c r="A2856" s="1">
        <v>2854</v>
      </c>
      <c r="B2856" s="7" t="s">
        <v>11</v>
      </c>
      <c r="C2856" s="3">
        <v>40020</v>
      </c>
      <c r="D2856" s="4" t="s">
        <v>8</v>
      </c>
      <c r="E2856" s="4" t="s">
        <v>166</v>
      </c>
      <c r="F2856" s="5" t="str">
        <f t="shared" si="440"/>
        <v>D</v>
      </c>
      <c r="G2856" s="6">
        <v>0.89513888888888893</v>
      </c>
      <c r="H2856" s="6">
        <v>0.89583333333333337</v>
      </c>
      <c r="I2856" s="85">
        <f t="shared" si="441"/>
        <v>0.99999999999999645</v>
      </c>
      <c r="J2856" s="86">
        <f>I2856*Segmentos!$D$7*(AH2856%)*IF(ISNUMBER(AI2856),AI2856%,0)</f>
        <v>31599.999999999891</v>
      </c>
      <c r="K2856" s="86">
        <f>I2856*Segmentos!$D$7*(AL2856%)*IF(ISNUMBER(AM2856),AM2856%,0)</f>
        <v>16799.999999999942</v>
      </c>
      <c r="L2856" s="4"/>
      <c r="M2856" s="2">
        <v>5.96</v>
      </c>
      <c r="N2856" s="2">
        <v>6</v>
      </c>
      <c r="O2856" s="2">
        <v>100</v>
      </c>
      <c r="P2856" s="2">
        <v>80.857699999999994</v>
      </c>
      <c r="Q2856" s="2">
        <v>3.43</v>
      </c>
      <c r="R2856" s="2">
        <v>3.4</v>
      </c>
      <c r="S2856" s="2">
        <v>100</v>
      </c>
      <c r="T2856" s="2">
        <v>7.7691999999999997</v>
      </c>
      <c r="U2856" s="2">
        <v>7.02</v>
      </c>
      <c r="V2856" s="2">
        <v>7</v>
      </c>
      <c r="W2856" s="2">
        <v>100</v>
      </c>
      <c r="X2856" s="2">
        <v>19.962499999999999</v>
      </c>
      <c r="Y2856" s="2">
        <v>4.2300000000000004</v>
      </c>
      <c r="Z2856" s="2">
        <v>4.2</v>
      </c>
      <c r="AA2856" s="2">
        <v>100</v>
      </c>
      <c r="AB2856" s="2">
        <v>16.9373</v>
      </c>
      <c r="AC2856" s="2">
        <v>8.1300000000000008</v>
      </c>
      <c r="AD2856" s="2">
        <v>8.1</v>
      </c>
      <c r="AE2856" s="2">
        <v>100</v>
      </c>
      <c r="AF2856" s="2">
        <v>36.188699999999997</v>
      </c>
      <c r="AG2856" s="20">
        <v>7.93</v>
      </c>
      <c r="AH2856" s="20">
        <v>7.9</v>
      </c>
      <c r="AI2856" s="20">
        <v>100</v>
      </c>
      <c r="AJ2856" s="20">
        <v>51.017299999999999</v>
      </c>
      <c r="AK2856" s="18">
        <v>4.1900000000000004</v>
      </c>
      <c r="AL2856" s="18">
        <v>4.2</v>
      </c>
      <c r="AM2856" s="18">
        <v>100</v>
      </c>
      <c r="AN2856" s="18">
        <v>29.840399999999999</v>
      </c>
      <c r="AO2856" s="2">
        <v>2.79</v>
      </c>
      <c r="AP2856" s="2">
        <v>2.8</v>
      </c>
      <c r="AQ2856" s="2">
        <v>100</v>
      </c>
      <c r="AR2856" s="2">
        <v>4.1345000000000001</v>
      </c>
      <c r="AS2856" s="2">
        <v>3.73</v>
      </c>
      <c r="AT2856" s="2">
        <v>3.7</v>
      </c>
      <c r="AU2856" s="2">
        <v>100</v>
      </c>
      <c r="AV2856" s="2">
        <v>11.146000000000001</v>
      </c>
      <c r="AW2856" s="2">
        <v>4.07</v>
      </c>
      <c r="AX2856" s="2">
        <v>4.0999999999999996</v>
      </c>
      <c r="AY2856" s="2">
        <v>100</v>
      </c>
      <c r="AZ2856" s="2">
        <v>15.8558</v>
      </c>
      <c r="BA2856" s="2">
        <v>9.58</v>
      </c>
      <c r="BB2856" s="2">
        <v>9.6</v>
      </c>
      <c r="BC2856" s="2">
        <v>100</v>
      </c>
      <c r="BD2856" s="2">
        <v>49.721400000000003</v>
      </c>
      <c r="BE2856" s="4" t="str">
        <f t="shared" si="442"/>
        <v>NO APLICA</v>
      </c>
      <c r="BF2856" s="4">
        <f t="shared" si="443"/>
        <v>5.7822000000000005</v>
      </c>
      <c r="BG2856">
        <f t="shared" si="444"/>
        <v>2.79</v>
      </c>
      <c r="BH2856">
        <f t="shared" si="445"/>
        <v>3.73</v>
      </c>
      <c r="BI2856">
        <f t="shared" si="446"/>
        <v>9.58</v>
      </c>
      <c r="BJ2856">
        <f t="shared" si="447"/>
        <v>4.1900000000000004</v>
      </c>
      <c r="BK2856">
        <f t="shared" si="448"/>
        <v>7.93</v>
      </c>
      <c r="BL2856">
        <f t="shared" si="449"/>
        <v>599.99999999999784</v>
      </c>
    </row>
    <row r="2857" spans="1:64" x14ac:dyDescent="0.2">
      <c r="A2857" s="1">
        <v>2855</v>
      </c>
      <c r="B2857" s="7" t="s">
        <v>11</v>
      </c>
      <c r="C2857" s="3">
        <v>40020</v>
      </c>
      <c r="D2857" s="4" t="s">
        <v>627</v>
      </c>
      <c r="E2857" s="4" t="s">
        <v>166</v>
      </c>
      <c r="F2857" s="5" t="str">
        <f t="shared" si="440"/>
        <v>D</v>
      </c>
      <c r="G2857" s="6">
        <v>0.91388888888888886</v>
      </c>
      <c r="H2857" s="6">
        <v>0.9159722222222223</v>
      </c>
      <c r="I2857" s="85">
        <f t="shared" si="441"/>
        <v>3.0000000000001492</v>
      </c>
      <c r="J2857" s="86">
        <f>I2857*Segmentos!$D$7*(AH2857%)*IF(ISNUMBER(AI2857),AI2857%,0)</f>
        <v>57812.400000002875</v>
      </c>
      <c r="K2857" s="86">
        <f>I2857*Segmentos!$D$7*(AL2857%)*IF(ISNUMBER(AM2857),AM2857%,0)</f>
        <v>101376.00000000503</v>
      </c>
      <c r="L2857" s="4"/>
      <c r="M2857" s="2">
        <v>6.73</v>
      </c>
      <c r="N2857" s="2">
        <v>7.6</v>
      </c>
      <c r="O2857" s="2">
        <v>89</v>
      </c>
      <c r="P2857" s="2">
        <v>86.912099999999995</v>
      </c>
      <c r="Q2857" s="2">
        <v>4.9400000000000004</v>
      </c>
      <c r="R2857" s="2">
        <v>5.2</v>
      </c>
      <c r="S2857" s="2">
        <v>94.2</v>
      </c>
      <c r="T2857" s="2">
        <v>10.630599999999999</v>
      </c>
      <c r="U2857" s="2">
        <v>6.55</v>
      </c>
      <c r="V2857" s="2">
        <v>7.3</v>
      </c>
      <c r="W2857" s="2">
        <v>89.2</v>
      </c>
      <c r="X2857" s="2">
        <v>17.720400000000001</v>
      </c>
      <c r="Y2857" s="2">
        <v>6.15</v>
      </c>
      <c r="Z2857" s="2">
        <v>7.3</v>
      </c>
      <c r="AA2857" s="2">
        <v>84.6</v>
      </c>
      <c r="AB2857" s="2">
        <v>23.4344</v>
      </c>
      <c r="AC2857" s="2">
        <v>8.2899999999999991</v>
      </c>
      <c r="AD2857" s="2">
        <v>9.1999999999999993</v>
      </c>
      <c r="AE2857" s="2">
        <v>90.4</v>
      </c>
      <c r="AF2857" s="2">
        <v>35.1267</v>
      </c>
      <c r="AG2857" s="20">
        <v>4.8499999999999996</v>
      </c>
      <c r="AH2857" s="20">
        <v>5.3</v>
      </c>
      <c r="AI2857" s="20">
        <v>90.9</v>
      </c>
      <c r="AJ2857" s="20">
        <v>29.684100000000001</v>
      </c>
      <c r="AK2857" s="18">
        <v>8.43</v>
      </c>
      <c r="AL2857" s="18">
        <v>9.6</v>
      </c>
      <c r="AM2857" s="18">
        <v>88</v>
      </c>
      <c r="AN2857" s="18">
        <v>57.228000000000002</v>
      </c>
      <c r="AO2857" s="2">
        <v>3.84</v>
      </c>
      <c r="AP2857" s="2">
        <v>4.2</v>
      </c>
      <c r="AQ2857" s="2">
        <v>90.6</v>
      </c>
      <c r="AR2857" s="2">
        <v>5.4131</v>
      </c>
      <c r="AS2857" s="2">
        <v>5.42</v>
      </c>
      <c r="AT2857" s="2">
        <v>6.5</v>
      </c>
      <c r="AU2857" s="2">
        <v>83.3</v>
      </c>
      <c r="AV2857" s="2">
        <v>15.424200000000001</v>
      </c>
      <c r="AW2857" s="2">
        <v>6.28</v>
      </c>
      <c r="AX2857" s="2">
        <v>7.3</v>
      </c>
      <c r="AY2857" s="2">
        <v>85.9</v>
      </c>
      <c r="AZ2857" s="2">
        <v>23.3094</v>
      </c>
      <c r="BA2857" s="2">
        <v>8.65</v>
      </c>
      <c r="BB2857" s="2">
        <v>9.3000000000000007</v>
      </c>
      <c r="BC2857" s="2">
        <v>92.8</v>
      </c>
      <c r="BD2857" s="2">
        <v>42.765500000000003</v>
      </c>
      <c r="BE2857" s="4" t="str">
        <f t="shared" si="442"/>
        <v>NO APLICA</v>
      </c>
      <c r="BF2857" s="4">
        <f t="shared" si="443"/>
        <v>6.5465999999999998</v>
      </c>
      <c r="BG2857">
        <f t="shared" si="444"/>
        <v>3.84</v>
      </c>
      <c r="BH2857">
        <f t="shared" si="445"/>
        <v>5.42</v>
      </c>
      <c r="BI2857">
        <f t="shared" si="446"/>
        <v>8.65</v>
      </c>
      <c r="BJ2857">
        <f t="shared" si="447"/>
        <v>8.43</v>
      </c>
      <c r="BK2857">
        <f t="shared" si="448"/>
        <v>4.8499999999999996</v>
      </c>
      <c r="BL2857">
        <f t="shared" si="449"/>
        <v>2029.200000000101</v>
      </c>
    </row>
    <row r="2858" spans="1:64" x14ac:dyDescent="0.2">
      <c r="A2858" s="1">
        <v>2856</v>
      </c>
      <c r="B2858" s="7" t="s">
        <v>6</v>
      </c>
      <c r="C2858" s="3">
        <v>40020</v>
      </c>
      <c r="D2858" s="4" t="s">
        <v>3</v>
      </c>
      <c r="E2858" s="4" t="s">
        <v>166</v>
      </c>
      <c r="F2858" s="5" t="str">
        <f t="shared" si="440"/>
        <v>D</v>
      </c>
      <c r="G2858" s="6">
        <v>0.90902777777777777</v>
      </c>
      <c r="H2858" s="6">
        <v>0.90972222222222221</v>
      </c>
      <c r="I2858" s="85">
        <f t="shared" si="441"/>
        <v>0.99999999999999645</v>
      </c>
      <c r="J2858" s="86">
        <f>I2858*Segmentos!$D$7*(AH2858%)*IF(ISNUMBER(AI2858),AI2858%,0)</f>
        <v>20399.999999999927</v>
      </c>
      <c r="K2858" s="86">
        <f>I2858*Segmentos!$D$7*(AL2858%)*IF(ISNUMBER(AM2858),AM2858%,0)</f>
        <v>17999.999999999938</v>
      </c>
      <c r="L2858" s="4"/>
      <c r="M2858" s="2">
        <v>4.76</v>
      </c>
      <c r="N2858" s="2">
        <v>4.8</v>
      </c>
      <c r="O2858" s="2">
        <v>100</v>
      </c>
      <c r="P2858" s="2">
        <v>83.532899999999998</v>
      </c>
      <c r="Q2858" s="2">
        <v>3.12</v>
      </c>
      <c r="R2858" s="2">
        <v>3.1</v>
      </c>
      <c r="S2858" s="2">
        <v>100</v>
      </c>
      <c r="T2858" s="2">
        <v>9.1452000000000009</v>
      </c>
      <c r="U2858" s="2">
        <v>1.61</v>
      </c>
      <c r="V2858" s="2">
        <v>1.6</v>
      </c>
      <c r="W2858" s="2">
        <v>100</v>
      </c>
      <c r="X2858" s="2">
        <v>5.9059999999999997</v>
      </c>
      <c r="Y2858" s="2">
        <v>5.94</v>
      </c>
      <c r="Z2858" s="2">
        <v>5.9</v>
      </c>
      <c r="AA2858" s="2">
        <v>100</v>
      </c>
      <c r="AB2858" s="2">
        <v>30.7788</v>
      </c>
      <c r="AC2858" s="2">
        <v>6.55</v>
      </c>
      <c r="AD2858" s="2">
        <v>6.5</v>
      </c>
      <c r="AE2858" s="2">
        <v>100</v>
      </c>
      <c r="AF2858" s="2">
        <v>37.7029</v>
      </c>
      <c r="AG2858" s="20">
        <v>5.0599999999999996</v>
      </c>
      <c r="AH2858" s="20">
        <v>5.0999999999999996</v>
      </c>
      <c r="AI2858" s="20">
        <v>100</v>
      </c>
      <c r="AJ2858" s="20">
        <v>42.0762</v>
      </c>
      <c r="AK2858" s="18">
        <v>4.5</v>
      </c>
      <c r="AL2858" s="18">
        <v>4.5</v>
      </c>
      <c r="AM2858" s="18">
        <v>100</v>
      </c>
      <c r="AN2858" s="18">
        <v>41.456699999999998</v>
      </c>
      <c r="AO2858" s="2">
        <v>4.3600000000000003</v>
      </c>
      <c r="AP2858" s="2">
        <v>4.4000000000000004</v>
      </c>
      <c r="AQ2858" s="2">
        <v>100</v>
      </c>
      <c r="AR2858" s="2">
        <v>8.3574000000000002</v>
      </c>
      <c r="AS2858" s="2">
        <v>5.98</v>
      </c>
      <c r="AT2858" s="2">
        <v>6</v>
      </c>
      <c r="AU2858" s="2">
        <v>100</v>
      </c>
      <c r="AV2858" s="2">
        <v>23.103200000000001</v>
      </c>
      <c r="AW2858" s="2">
        <v>3.48</v>
      </c>
      <c r="AX2858" s="2">
        <v>3.5</v>
      </c>
      <c r="AY2858" s="2">
        <v>100</v>
      </c>
      <c r="AZ2858" s="2">
        <v>17.549700000000001</v>
      </c>
      <c r="BA2858" s="2">
        <v>5.14</v>
      </c>
      <c r="BB2858" s="2">
        <v>5.0999999999999996</v>
      </c>
      <c r="BC2858" s="2">
        <v>100</v>
      </c>
      <c r="BD2858" s="2">
        <v>34.522500000000001</v>
      </c>
      <c r="BE2858" s="4" t="str">
        <f t="shared" si="442"/>
        <v>NO APLICA</v>
      </c>
      <c r="BF2858" s="4">
        <f t="shared" si="443"/>
        <v>5.3148</v>
      </c>
      <c r="BG2858">
        <f t="shared" si="444"/>
        <v>4.3600000000000003</v>
      </c>
      <c r="BH2858">
        <f t="shared" si="445"/>
        <v>5.98</v>
      </c>
      <c r="BI2858">
        <f t="shared" si="446"/>
        <v>5.14</v>
      </c>
      <c r="BJ2858">
        <f t="shared" si="447"/>
        <v>4.5</v>
      </c>
      <c r="BK2858">
        <f t="shared" si="448"/>
        <v>5.0599999999999996</v>
      </c>
      <c r="BL2858">
        <f t="shared" si="449"/>
        <v>479.99999999999829</v>
      </c>
    </row>
    <row r="2859" spans="1:64" x14ac:dyDescent="0.2">
      <c r="A2859" s="1">
        <v>2857</v>
      </c>
      <c r="B2859" s="7" t="s">
        <v>31</v>
      </c>
      <c r="C2859" s="3">
        <v>40020</v>
      </c>
      <c r="D2859" s="4" t="s">
        <v>628</v>
      </c>
      <c r="E2859" s="4" t="s">
        <v>166</v>
      </c>
      <c r="F2859" s="5" t="str">
        <f t="shared" si="440"/>
        <v>D</v>
      </c>
      <c r="G2859" s="6">
        <v>0.91388888888888886</v>
      </c>
      <c r="H2859" s="6">
        <v>0.91736111111111107</v>
      </c>
      <c r="I2859" s="85">
        <f t="shared" si="441"/>
        <v>4.9999999999999822</v>
      </c>
      <c r="J2859" s="86">
        <f>I2859*Segmentos!$D$7*(AH2859%)*IF(ISNUMBER(AI2859),AI2859%,0)</f>
        <v>25367.999999999902</v>
      </c>
      <c r="K2859" s="86">
        <f>I2859*Segmentos!$D$7*(AL2859%)*IF(ISNUMBER(AM2859),AM2859%,0)</f>
        <v>45287.999999999847</v>
      </c>
      <c r="L2859" s="4"/>
      <c r="M2859" s="2">
        <v>1.78</v>
      </c>
      <c r="N2859" s="2">
        <v>3.2</v>
      </c>
      <c r="O2859" s="2">
        <v>55.6</v>
      </c>
      <c r="P2859" s="2">
        <v>97.253500000000003</v>
      </c>
      <c r="Q2859" s="2">
        <v>1.1000000000000001</v>
      </c>
      <c r="R2859" s="2">
        <v>1.3</v>
      </c>
      <c r="S2859" s="2">
        <v>84.8</v>
      </c>
      <c r="T2859" s="2">
        <v>10.080299999999999</v>
      </c>
      <c r="U2859" s="2">
        <v>2.16</v>
      </c>
      <c r="V2859" s="2">
        <v>3.1</v>
      </c>
      <c r="W2859" s="2">
        <v>70</v>
      </c>
      <c r="X2859" s="2">
        <v>24.712800000000001</v>
      </c>
      <c r="Y2859" s="2">
        <v>2.04</v>
      </c>
      <c r="Z2859" s="2">
        <v>4.9000000000000004</v>
      </c>
      <c r="AA2859" s="2">
        <v>41.5</v>
      </c>
      <c r="AB2859" s="2">
        <v>32.988</v>
      </c>
      <c r="AC2859" s="2">
        <v>1.64</v>
      </c>
      <c r="AD2859" s="2">
        <v>2.7</v>
      </c>
      <c r="AE2859" s="2">
        <v>61.3</v>
      </c>
      <c r="AF2859" s="2">
        <v>29.4725</v>
      </c>
      <c r="AG2859" s="20">
        <v>1.26</v>
      </c>
      <c r="AH2859" s="20">
        <v>2.8</v>
      </c>
      <c r="AI2859" s="20">
        <v>45.3</v>
      </c>
      <c r="AJ2859" s="20">
        <v>32.805999999999997</v>
      </c>
      <c r="AK2859" s="18">
        <v>2.2400000000000002</v>
      </c>
      <c r="AL2859" s="18">
        <v>3.6</v>
      </c>
      <c r="AM2859" s="18">
        <v>62.9</v>
      </c>
      <c r="AN2859" s="18">
        <v>64.447500000000005</v>
      </c>
      <c r="AO2859" s="2">
        <v>1.01</v>
      </c>
      <c r="AP2859" s="2">
        <v>1.1000000000000001</v>
      </c>
      <c r="AQ2859" s="2">
        <v>91</v>
      </c>
      <c r="AR2859" s="2">
        <v>6.0313999999999997</v>
      </c>
      <c r="AS2859" s="2">
        <v>3.17</v>
      </c>
      <c r="AT2859" s="2">
        <v>4.7</v>
      </c>
      <c r="AU2859" s="2">
        <v>66.8</v>
      </c>
      <c r="AV2859" s="2">
        <v>38.149000000000001</v>
      </c>
      <c r="AW2859" s="2">
        <v>2.11</v>
      </c>
      <c r="AX2859" s="2">
        <v>3.4</v>
      </c>
      <c r="AY2859" s="2">
        <v>61.2</v>
      </c>
      <c r="AZ2859" s="2">
        <v>33.139000000000003</v>
      </c>
      <c r="BA2859" s="2">
        <v>0.95</v>
      </c>
      <c r="BB2859" s="2">
        <v>2.7</v>
      </c>
      <c r="BC2859" s="2">
        <v>35</v>
      </c>
      <c r="BD2859" s="2">
        <v>19.934200000000001</v>
      </c>
      <c r="BE2859" s="4" t="str">
        <f t="shared" si="442"/>
        <v>NO APLICA</v>
      </c>
      <c r="BF2859" s="4">
        <f t="shared" si="443"/>
        <v>2.3715999999999999</v>
      </c>
      <c r="BG2859">
        <f t="shared" si="444"/>
        <v>1.01</v>
      </c>
      <c r="BH2859">
        <f t="shared" si="445"/>
        <v>3.17</v>
      </c>
      <c r="BI2859">
        <f t="shared" si="446"/>
        <v>2.11</v>
      </c>
      <c r="BJ2859">
        <f t="shared" si="447"/>
        <v>2.2400000000000002</v>
      </c>
      <c r="BK2859">
        <f t="shared" si="448"/>
        <v>1.26</v>
      </c>
      <c r="BL2859">
        <f t="shared" si="449"/>
        <v>889.59999999999684</v>
      </c>
    </row>
    <row r="2860" spans="1:64" x14ac:dyDescent="0.2">
      <c r="A2860" s="1">
        <v>2858</v>
      </c>
      <c r="B2860" s="7" t="s">
        <v>37</v>
      </c>
      <c r="C2860" s="3">
        <v>40020</v>
      </c>
      <c r="D2860" s="4" t="s">
        <v>626</v>
      </c>
      <c r="E2860" s="4" t="s">
        <v>173</v>
      </c>
      <c r="F2860" s="5" t="str">
        <f t="shared" si="440"/>
        <v>D</v>
      </c>
      <c r="G2860" s="6">
        <v>0.91666666666666663</v>
      </c>
      <c r="H2860" s="6">
        <v>0.91736111111111107</v>
      </c>
      <c r="I2860" s="85">
        <f t="shared" si="441"/>
        <v>0.99999999999999645</v>
      </c>
      <c r="J2860" s="86">
        <f>I2860*Segmentos!$D$7*(AH2860%)*IF(ISNUMBER(AI2860),AI2860%,0)</f>
        <v>16399.999999999942</v>
      </c>
      <c r="K2860" s="86">
        <f>I2860*Segmentos!$D$7*(AL2860%)*IF(ISNUMBER(AM2860),AM2860%,0)</f>
        <v>25199.999999999913</v>
      </c>
      <c r="L2860" s="4"/>
      <c r="M2860" s="2">
        <v>5.25</v>
      </c>
      <c r="N2860" s="2">
        <v>5.3</v>
      </c>
      <c r="O2860" s="2">
        <v>100</v>
      </c>
      <c r="P2860" s="2">
        <v>88.124399999999994</v>
      </c>
      <c r="Q2860" s="2">
        <v>1.51</v>
      </c>
      <c r="R2860" s="2">
        <v>1.5</v>
      </c>
      <c r="S2860" s="2">
        <v>100</v>
      </c>
      <c r="T2860" s="2">
        <v>4.2222999999999997</v>
      </c>
      <c r="U2860" s="2">
        <v>4.18</v>
      </c>
      <c r="V2860" s="2">
        <v>4.2</v>
      </c>
      <c r="W2860" s="2">
        <v>100</v>
      </c>
      <c r="X2860" s="2">
        <v>14.7097</v>
      </c>
      <c r="Y2860" s="2">
        <v>5.95</v>
      </c>
      <c r="Z2860" s="2">
        <v>6</v>
      </c>
      <c r="AA2860" s="2">
        <v>100</v>
      </c>
      <c r="AB2860" s="2">
        <v>29.486000000000001</v>
      </c>
      <c r="AC2860" s="2">
        <v>7.21</v>
      </c>
      <c r="AD2860" s="2">
        <v>7.2</v>
      </c>
      <c r="AE2860" s="2">
        <v>100</v>
      </c>
      <c r="AF2860" s="2">
        <v>39.706400000000002</v>
      </c>
      <c r="AG2860" s="20">
        <v>4.1399999999999997</v>
      </c>
      <c r="AH2860" s="20">
        <v>4.0999999999999996</v>
      </c>
      <c r="AI2860" s="20">
        <v>100</v>
      </c>
      <c r="AJ2860" s="20">
        <v>32.938699999999997</v>
      </c>
      <c r="AK2860" s="18">
        <v>6.26</v>
      </c>
      <c r="AL2860" s="18">
        <v>6.3</v>
      </c>
      <c r="AM2860" s="18">
        <v>100</v>
      </c>
      <c r="AN2860" s="18">
        <v>55.185699999999997</v>
      </c>
      <c r="AO2860" s="2">
        <v>3.3</v>
      </c>
      <c r="AP2860" s="2">
        <v>3.3</v>
      </c>
      <c r="AQ2860" s="2">
        <v>100</v>
      </c>
      <c r="AR2860" s="2">
        <v>6.0438000000000001</v>
      </c>
      <c r="AS2860" s="2">
        <v>4.7699999999999996</v>
      </c>
      <c r="AT2860" s="2">
        <v>4.8</v>
      </c>
      <c r="AU2860" s="2">
        <v>100</v>
      </c>
      <c r="AV2860" s="2">
        <v>17.6341</v>
      </c>
      <c r="AW2860" s="2">
        <v>7.01</v>
      </c>
      <c r="AX2860" s="2">
        <v>7</v>
      </c>
      <c r="AY2860" s="2">
        <v>100</v>
      </c>
      <c r="AZ2860" s="2">
        <v>33.784799999999997</v>
      </c>
      <c r="BA2860" s="2">
        <v>4.7699999999999996</v>
      </c>
      <c r="BB2860" s="2">
        <v>4.8</v>
      </c>
      <c r="BC2860" s="2">
        <v>100</v>
      </c>
      <c r="BD2860" s="2">
        <v>30.6617</v>
      </c>
      <c r="BE2860" s="4" t="str">
        <f t="shared" si="442"/>
        <v>NO APLICA</v>
      </c>
      <c r="BF2860" s="4">
        <f t="shared" si="443"/>
        <v>5.4233999999999991</v>
      </c>
      <c r="BG2860">
        <f t="shared" si="444"/>
        <v>3.3</v>
      </c>
      <c r="BH2860">
        <f t="shared" si="445"/>
        <v>4.7699999999999996</v>
      </c>
      <c r="BI2860">
        <f t="shared" si="446"/>
        <v>7.01</v>
      </c>
      <c r="BJ2860">
        <f t="shared" si="447"/>
        <v>6.26</v>
      </c>
      <c r="BK2860">
        <f t="shared" si="448"/>
        <v>4.1399999999999997</v>
      </c>
      <c r="BL2860">
        <f t="shared" si="449"/>
        <v>529.99999999999807</v>
      </c>
    </row>
    <row r="2861" spans="1:64" x14ac:dyDescent="0.2">
      <c r="A2861" s="1">
        <v>2859</v>
      </c>
      <c r="B2861" s="7" t="s">
        <v>76</v>
      </c>
      <c r="C2861" s="3">
        <v>40020</v>
      </c>
      <c r="D2861" s="4" t="s">
        <v>626</v>
      </c>
      <c r="E2861" s="4" t="s">
        <v>165</v>
      </c>
      <c r="F2861" s="5" t="str">
        <f t="shared" si="440"/>
        <v>D</v>
      </c>
      <c r="G2861" s="6">
        <v>0.8222222222222223</v>
      </c>
      <c r="H2861" s="6">
        <v>0.875</v>
      </c>
      <c r="I2861" s="85">
        <f t="shared" si="441"/>
        <v>75.999999999999886</v>
      </c>
      <c r="J2861" s="86">
        <f>I2861*Segmentos!$D$7*(AH2861%)*IF(ISNUMBER(AI2861),AI2861%,0)</f>
        <v>1268531.1999999983</v>
      </c>
      <c r="K2861" s="86">
        <f>I2861*Segmentos!$D$7*(AL2861%)*IF(ISNUMBER(AM2861),AM2861%,0)</f>
        <v>1010252.7999999985</v>
      </c>
      <c r="L2861" s="4"/>
      <c r="M2861" s="2">
        <v>3.73</v>
      </c>
      <c r="N2861" s="2">
        <v>12.6</v>
      </c>
      <c r="O2861" s="2">
        <v>29.6</v>
      </c>
      <c r="P2861" s="2">
        <v>80.221299999999999</v>
      </c>
      <c r="Q2861" s="2">
        <v>3.51</v>
      </c>
      <c r="R2861" s="2">
        <v>10.5</v>
      </c>
      <c r="S2861" s="2">
        <v>33.4</v>
      </c>
      <c r="T2861" s="2">
        <v>12.596</v>
      </c>
      <c r="U2861" s="2">
        <v>3.13</v>
      </c>
      <c r="V2861" s="2">
        <v>12.6</v>
      </c>
      <c r="W2861" s="2">
        <v>24.9</v>
      </c>
      <c r="X2861" s="2">
        <v>14.1396</v>
      </c>
      <c r="Y2861" s="2">
        <v>3.39</v>
      </c>
      <c r="Z2861" s="2">
        <v>12.6</v>
      </c>
      <c r="AA2861" s="2">
        <v>26.9</v>
      </c>
      <c r="AB2861" s="2">
        <v>21.5152</v>
      </c>
      <c r="AC2861" s="2">
        <v>4.53</v>
      </c>
      <c r="AD2861" s="2">
        <v>13.7</v>
      </c>
      <c r="AE2861" s="2">
        <v>33.1</v>
      </c>
      <c r="AF2861" s="2">
        <v>31.970600000000001</v>
      </c>
      <c r="AG2861" s="20">
        <v>4.18</v>
      </c>
      <c r="AH2861" s="20">
        <v>12.8</v>
      </c>
      <c r="AI2861" s="20">
        <v>32.6</v>
      </c>
      <c r="AJ2861" s="20">
        <v>42.713000000000001</v>
      </c>
      <c r="AK2861" s="18">
        <v>3.32</v>
      </c>
      <c r="AL2861" s="18">
        <v>12.4</v>
      </c>
      <c r="AM2861" s="18">
        <v>26.8</v>
      </c>
      <c r="AN2861" s="18">
        <v>37.508299999999998</v>
      </c>
      <c r="AO2861" s="2">
        <v>1.28</v>
      </c>
      <c r="AP2861" s="2">
        <v>6.9</v>
      </c>
      <c r="AQ2861" s="2">
        <v>18.5</v>
      </c>
      <c r="AR2861" s="2">
        <v>3.0145</v>
      </c>
      <c r="AS2861" s="2">
        <v>3.38</v>
      </c>
      <c r="AT2861" s="2">
        <v>12.5</v>
      </c>
      <c r="AU2861" s="2">
        <v>27</v>
      </c>
      <c r="AV2861" s="2">
        <v>16.021999999999998</v>
      </c>
      <c r="AW2861" s="2">
        <v>2.63</v>
      </c>
      <c r="AX2861" s="2">
        <v>10.6</v>
      </c>
      <c r="AY2861" s="2">
        <v>24.7</v>
      </c>
      <c r="AZ2861" s="2">
        <v>16.267700000000001</v>
      </c>
      <c r="BA2861" s="2">
        <v>5.45</v>
      </c>
      <c r="BB2861" s="2">
        <v>15.7</v>
      </c>
      <c r="BC2861" s="2">
        <v>34.700000000000003</v>
      </c>
      <c r="BD2861" s="2">
        <v>44.917099999999998</v>
      </c>
      <c r="BE2861" s="4" t="str">
        <f t="shared" si="442"/>
        <v>ABURRIDO</v>
      </c>
      <c r="BF2861" s="4">
        <f t="shared" si="443"/>
        <v>3.8478000000000003</v>
      </c>
      <c r="BG2861">
        <f t="shared" si="444"/>
        <v>1.28</v>
      </c>
      <c r="BH2861">
        <f t="shared" si="445"/>
        <v>3.38</v>
      </c>
      <c r="BI2861">
        <f t="shared" si="446"/>
        <v>5.45</v>
      </c>
      <c r="BJ2861">
        <f t="shared" si="447"/>
        <v>3.32</v>
      </c>
      <c r="BK2861">
        <f t="shared" si="448"/>
        <v>4.18</v>
      </c>
      <c r="BL2861">
        <f t="shared" si="449"/>
        <v>28344.959999999959</v>
      </c>
    </row>
    <row r="2862" spans="1:64" x14ac:dyDescent="0.2">
      <c r="A2862" s="1">
        <v>2860</v>
      </c>
      <c r="B2862" s="7" t="s">
        <v>132</v>
      </c>
      <c r="C2862" s="3">
        <v>40020</v>
      </c>
      <c r="D2862" s="4" t="s">
        <v>629</v>
      </c>
      <c r="E2862" s="4" t="s">
        <v>170</v>
      </c>
      <c r="F2862" s="5" t="str">
        <f t="shared" si="440"/>
        <v>D</v>
      </c>
      <c r="G2862" s="6">
        <v>0.87986111111111109</v>
      </c>
      <c r="H2862" s="6">
        <v>0.89861111111111114</v>
      </c>
      <c r="I2862" s="85">
        <f t="shared" si="441"/>
        <v>27.000000000000064</v>
      </c>
      <c r="J2862" s="86">
        <f>I2862*Segmentos!$D$7*(AH2862%)*IF(ISNUMBER(AI2862),AI2862%,0)</f>
        <v>23727.600000000057</v>
      </c>
      <c r="K2862" s="86">
        <f>I2862*Segmentos!$D$7*(AL2862%)*IF(ISNUMBER(AM2862),AM2862%,0)</f>
        <v>70804.800000000178</v>
      </c>
      <c r="L2862" s="4"/>
      <c r="M2862" s="2">
        <v>0.45</v>
      </c>
      <c r="N2862" s="2">
        <v>1.2</v>
      </c>
      <c r="O2862" s="2">
        <v>37.5</v>
      </c>
      <c r="P2862" s="2">
        <v>39.330300000000001</v>
      </c>
      <c r="Q2862" s="2">
        <v>0.28999999999999998</v>
      </c>
      <c r="R2862" s="2">
        <v>1.4</v>
      </c>
      <c r="S2862" s="2">
        <v>21.1</v>
      </c>
      <c r="T2862" s="2">
        <v>4.1958000000000002</v>
      </c>
      <c r="U2862" s="2">
        <v>0.2</v>
      </c>
      <c r="V2862" s="2">
        <v>1.3</v>
      </c>
      <c r="W2862" s="2">
        <v>14.8</v>
      </c>
      <c r="X2862" s="2">
        <v>3.6604999999999999</v>
      </c>
      <c r="Y2862" s="2">
        <v>0.16</v>
      </c>
      <c r="Z2862" s="2">
        <v>0.9</v>
      </c>
      <c r="AA2862" s="2">
        <v>18</v>
      </c>
      <c r="AB2862" s="2">
        <v>4.1550000000000002</v>
      </c>
      <c r="AC2862" s="2">
        <v>0.95</v>
      </c>
      <c r="AD2862" s="2">
        <v>1.3</v>
      </c>
      <c r="AE2862" s="2">
        <v>73.5</v>
      </c>
      <c r="AF2862" s="2">
        <v>27.318999999999999</v>
      </c>
      <c r="AG2862" s="20">
        <v>0.22</v>
      </c>
      <c r="AH2862" s="20">
        <v>1.3</v>
      </c>
      <c r="AI2862" s="20">
        <v>16.899999999999999</v>
      </c>
      <c r="AJ2862" s="20">
        <v>9.1236999999999995</v>
      </c>
      <c r="AK2862" s="18">
        <v>0.65</v>
      </c>
      <c r="AL2862" s="18">
        <v>1.1000000000000001</v>
      </c>
      <c r="AM2862" s="18">
        <v>59.6</v>
      </c>
      <c r="AN2862" s="18">
        <v>30.206499999999998</v>
      </c>
      <c r="AO2862" s="2">
        <v>0</v>
      </c>
      <c r="AP2862" s="2">
        <v>0</v>
      </c>
      <c r="AQ2862" s="8" t="s">
        <v>577</v>
      </c>
      <c r="AR2862" s="2">
        <v>0</v>
      </c>
      <c r="AS2862" s="2">
        <v>0.23</v>
      </c>
      <c r="AT2862" s="2">
        <v>0.2</v>
      </c>
      <c r="AU2862" s="2">
        <v>92.6</v>
      </c>
      <c r="AV2862" s="2">
        <v>4.4038000000000004</v>
      </c>
      <c r="AW2862" s="2">
        <v>1.1000000000000001</v>
      </c>
      <c r="AX2862" s="2">
        <v>1.6</v>
      </c>
      <c r="AY2862" s="2">
        <v>66.8</v>
      </c>
      <c r="AZ2862" s="2">
        <v>27.700500000000002</v>
      </c>
      <c r="BA2862" s="2">
        <v>0.21</v>
      </c>
      <c r="BB2862" s="2">
        <v>1.7</v>
      </c>
      <c r="BC2862" s="2">
        <v>12.3</v>
      </c>
      <c r="BD2862" s="2">
        <v>7.226</v>
      </c>
      <c r="BE2862" s="4" t="str">
        <f t="shared" si="442"/>
        <v>NO APLICA</v>
      </c>
      <c r="BF2862" s="4">
        <f t="shared" si="443"/>
        <v>0.51760000000000006</v>
      </c>
      <c r="BG2862">
        <f t="shared" si="444"/>
        <v>0</v>
      </c>
      <c r="BH2862">
        <f t="shared" si="445"/>
        <v>0.23</v>
      </c>
      <c r="BI2862">
        <f t="shared" si="446"/>
        <v>1.1000000000000001</v>
      </c>
      <c r="BJ2862">
        <f t="shared" si="447"/>
        <v>0.65</v>
      </c>
      <c r="BK2862">
        <f t="shared" si="448"/>
        <v>0.22</v>
      </c>
      <c r="BL2862">
        <f t="shared" si="449"/>
        <v>1215.000000000003</v>
      </c>
    </row>
    <row r="2863" spans="1:64" x14ac:dyDescent="0.2">
      <c r="A2863" s="1">
        <v>2861</v>
      </c>
      <c r="B2863" s="7" t="s">
        <v>115</v>
      </c>
      <c r="C2863" s="3">
        <v>40020</v>
      </c>
      <c r="D2863" s="4" t="s">
        <v>17</v>
      </c>
      <c r="E2863" s="4" t="s">
        <v>169</v>
      </c>
      <c r="F2863" s="5" t="str">
        <f t="shared" si="440"/>
        <v>D</v>
      </c>
      <c r="G2863" s="6">
        <v>0.83472222222222225</v>
      </c>
      <c r="H2863" s="6">
        <v>0.875</v>
      </c>
      <c r="I2863" s="85">
        <f t="shared" si="441"/>
        <v>57.999999999999957</v>
      </c>
      <c r="J2863" s="86">
        <f>I2863*Segmentos!$D$7*(AH2863%)*IF(ISNUMBER(AI2863),AI2863%,0)</f>
        <v>53267.199999999946</v>
      </c>
      <c r="K2863" s="86">
        <f>I2863*Segmentos!$D$7*(AL2863%)*IF(ISNUMBER(AM2863),AM2863%,0)</f>
        <v>95212.79999999993</v>
      </c>
      <c r="L2863" s="4"/>
      <c r="M2863" s="2">
        <v>0.32</v>
      </c>
      <c r="N2863" s="2">
        <v>1.1000000000000001</v>
      </c>
      <c r="O2863" s="2">
        <v>29.6</v>
      </c>
      <c r="P2863" s="2">
        <v>94.267099999999999</v>
      </c>
      <c r="Q2863" s="2">
        <v>0</v>
      </c>
      <c r="R2863" s="2">
        <v>0</v>
      </c>
      <c r="S2863" s="8" t="s">
        <v>577</v>
      </c>
      <c r="T2863" s="2">
        <v>0</v>
      </c>
      <c r="U2863" s="2">
        <v>0.02</v>
      </c>
      <c r="V2863" s="2">
        <v>0.5</v>
      </c>
      <c r="W2863" s="2">
        <v>5</v>
      </c>
      <c r="X2863" s="2">
        <v>1.472</v>
      </c>
      <c r="Y2863" s="2">
        <v>0.5</v>
      </c>
      <c r="Z2863" s="2">
        <v>1.2</v>
      </c>
      <c r="AA2863" s="2">
        <v>40.799999999999997</v>
      </c>
      <c r="AB2863" s="2">
        <v>43.598199999999999</v>
      </c>
      <c r="AC2863" s="2">
        <v>0.51</v>
      </c>
      <c r="AD2863" s="2">
        <v>1.9</v>
      </c>
      <c r="AE2863" s="2">
        <v>27</v>
      </c>
      <c r="AF2863" s="2">
        <v>49.196800000000003</v>
      </c>
      <c r="AG2863" s="20">
        <v>0.23</v>
      </c>
      <c r="AH2863" s="20">
        <v>1.4</v>
      </c>
      <c r="AI2863" s="20">
        <v>16.399999999999999</v>
      </c>
      <c r="AJ2863" s="20">
        <v>32.547800000000002</v>
      </c>
      <c r="AK2863" s="18">
        <v>0.4</v>
      </c>
      <c r="AL2863" s="18">
        <v>0.8</v>
      </c>
      <c r="AM2863" s="18">
        <v>51.3</v>
      </c>
      <c r="AN2863" s="18">
        <v>61.719299999999997</v>
      </c>
      <c r="AO2863" s="2">
        <v>0.14000000000000001</v>
      </c>
      <c r="AP2863" s="2">
        <v>1.3</v>
      </c>
      <c r="AQ2863" s="2">
        <v>10.8</v>
      </c>
      <c r="AR2863" s="2">
        <v>4.6360000000000001</v>
      </c>
      <c r="AS2863" s="2">
        <v>0.73</v>
      </c>
      <c r="AT2863" s="2">
        <v>1.9</v>
      </c>
      <c r="AU2863" s="2">
        <v>39.1</v>
      </c>
      <c r="AV2863" s="2">
        <v>47.201300000000003</v>
      </c>
      <c r="AW2863" s="2">
        <v>0.26</v>
      </c>
      <c r="AX2863" s="2">
        <v>0.7</v>
      </c>
      <c r="AY2863" s="2">
        <v>36.4</v>
      </c>
      <c r="AZ2863" s="2">
        <v>21.7592</v>
      </c>
      <c r="BA2863" s="2">
        <v>0.18</v>
      </c>
      <c r="BB2863" s="2">
        <v>0.8</v>
      </c>
      <c r="BC2863" s="2">
        <v>21.8</v>
      </c>
      <c r="BD2863" s="2">
        <v>20.6706</v>
      </c>
      <c r="BE2863" s="4" t="str">
        <f t="shared" si="442"/>
        <v>NO APLICA</v>
      </c>
      <c r="BF2863" s="4">
        <f t="shared" si="443"/>
        <v>0.45040000000000002</v>
      </c>
      <c r="BG2863">
        <f t="shared" si="444"/>
        <v>0.14000000000000001</v>
      </c>
      <c r="BH2863">
        <f t="shared" si="445"/>
        <v>0.73</v>
      </c>
      <c r="BI2863">
        <f t="shared" si="446"/>
        <v>0.26</v>
      </c>
      <c r="BJ2863">
        <f t="shared" si="447"/>
        <v>0.4</v>
      </c>
      <c r="BK2863">
        <f t="shared" si="448"/>
        <v>0.23</v>
      </c>
      <c r="BL2863">
        <f t="shared" si="449"/>
        <v>1888.4799999999989</v>
      </c>
    </row>
    <row r="2864" spans="1:64" x14ac:dyDescent="0.2">
      <c r="A2864" s="1">
        <v>2862</v>
      </c>
      <c r="B2864" s="7" t="s">
        <v>61</v>
      </c>
      <c r="C2864" s="3">
        <v>40020</v>
      </c>
      <c r="D2864" s="4" t="s">
        <v>17</v>
      </c>
      <c r="E2864" s="4" t="s">
        <v>169</v>
      </c>
      <c r="F2864" s="5" t="str">
        <f t="shared" si="440"/>
        <v>D</v>
      </c>
      <c r="G2864" s="6">
        <v>0.875</v>
      </c>
      <c r="H2864" s="6">
        <v>0.9604166666666667</v>
      </c>
      <c r="I2864" s="85">
        <f t="shared" si="441"/>
        <v>123.00000000000004</v>
      </c>
      <c r="J2864" s="86">
        <f>I2864*Segmentos!$D$7*(AH2864%)*IF(ISNUMBER(AI2864),AI2864%,0)</f>
        <v>268435.20000000013</v>
      </c>
      <c r="K2864" s="86">
        <f>I2864*Segmentos!$D$7*(AL2864%)*IF(ISNUMBER(AM2864),AM2864%,0)</f>
        <v>234634.80000000005</v>
      </c>
      <c r="L2864" s="4"/>
      <c r="M2864" s="2">
        <v>0.5</v>
      </c>
      <c r="N2864" s="2">
        <v>2.4</v>
      </c>
      <c r="O2864" s="2">
        <v>20.7</v>
      </c>
      <c r="P2864" s="2">
        <v>98.583600000000004</v>
      </c>
      <c r="Q2864" s="2">
        <v>0.2</v>
      </c>
      <c r="R2864" s="2">
        <v>1.2</v>
      </c>
      <c r="S2864" s="2">
        <v>16.8</v>
      </c>
      <c r="T2864" s="2">
        <v>6.4652000000000003</v>
      </c>
      <c r="U2864" s="2">
        <v>0.48</v>
      </c>
      <c r="V2864" s="2">
        <v>1.9</v>
      </c>
      <c r="W2864" s="2">
        <v>25.7</v>
      </c>
      <c r="X2864" s="2">
        <v>19.616</v>
      </c>
      <c r="Y2864" s="2">
        <v>0.31</v>
      </c>
      <c r="Z2864" s="2">
        <v>2.7</v>
      </c>
      <c r="AA2864" s="2">
        <v>11.3</v>
      </c>
      <c r="AB2864" s="2">
        <v>17.675799999999999</v>
      </c>
      <c r="AC2864" s="2">
        <v>0.85</v>
      </c>
      <c r="AD2864" s="2">
        <v>3.2</v>
      </c>
      <c r="AE2864" s="2">
        <v>26.6</v>
      </c>
      <c r="AF2864" s="2">
        <v>54.826500000000003</v>
      </c>
      <c r="AG2864" s="20">
        <v>0.54</v>
      </c>
      <c r="AH2864" s="20">
        <v>3.1</v>
      </c>
      <c r="AI2864" s="20">
        <v>17.600000000000001</v>
      </c>
      <c r="AJ2864" s="20">
        <v>50.111499999999999</v>
      </c>
      <c r="AK2864" s="18">
        <v>0.47</v>
      </c>
      <c r="AL2864" s="18">
        <v>1.9</v>
      </c>
      <c r="AM2864" s="18">
        <v>25.1</v>
      </c>
      <c r="AN2864" s="18">
        <v>48.472000000000001</v>
      </c>
      <c r="AO2864" s="2">
        <v>0.09</v>
      </c>
      <c r="AP2864" s="2">
        <v>0.8</v>
      </c>
      <c r="AQ2864" s="2">
        <v>11.9</v>
      </c>
      <c r="AR2864" s="2">
        <v>1.9657</v>
      </c>
      <c r="AS2864" s="2">
        <v>1.05</v>
      </c>
      <c r="AT2864" s="2">
        <v>2.2999999999999998</v>
      </c>
      <c r="AU2864" s="2">
        <v>45.5</v>
      </c>
      <c r="AV2864" s="2">
        <v>45.388100000000001</v>
      </c>
      <c r="AW2864" s="2">
        <v>0.74</v>
      </c>
      <c r="AX2864" s="2">
        <v>3.3</v>
      </c>
      <c r="AY2864" s="2">
        <v>22.8</v>
      </c>
      <c r="AZ2864" s="2">
        <v>41.775599999999997</v>
      </c>
      <c r="BA2864" s="2">
        <v>0.13</v>
      </c>
      <c r="BB2864" s="2">
        <v>2.4</v>
      </c>
      <c r="BC2864" s="2">
        <v>5.3</v>
      </c>
      <c r="BD2864" s="2">
        <v>9.4542000000000002</v>
      </c>
      <c r="BE2864" s="4" t="str">
        <f t="shared" si="442"/>
        <v>ABURRIDO</v>
      </c>
      <c r="BF2864" s="4">
        <f t="shared" si="443"/>
        <v>0.75060000000000004</v>
      </c>
      <c r="BG2864">
        <f t="shared" si="444"/>
        <v>0.09</v>
      </c>
      <c r="BH2864">
        <f t="shared" si="445"/>
        <v>1.05</v>
      </c>
      <c r="BI2864">
        <f t="shared" si="446"/>
        <v>0.74</v>
      </c>
      <c r="BJ2864">
        <f t="shared" si="447"/>
        <v>0.47</v>
      </c>
      <c r="BK2864">
        <f t="shared" si="448"/>
        <v>0.54</v>
      </c>
      <c r="BL2864">
        <f t="shared" si="449"/>
        <v>6110.6400000000021</v>
      </c>
    </row>
    <row r="2865" spans="1:64" x14ac:dyDescent="0.2">
      <c r="A2865" s="1">
        <v>2863</v>
      </c>
      <c r="B2865" s="7" t="s">
        <v>10</v>
      </c>
      <c r="C2865" s="3">
        <v>40020</v>
      </c>
      <c r="D2865" s="4" t="s">
        <v>8</v>
      </c>
      <c r="E2865" s="4" t="s">
        <v>164</v>
      </c>
      <c r="F2865" s="5" t="str">
        <f t="shared" si="440"/>
        <v>D</v>
      </c>
      <c r="G2865" s="6">
        <v>0.87361111111111101</v>
      </c>
      <c r="H2865" s="6">
        <v>0.89722222222222225</v>
      </c>
      <c r="I2865" s="85">
        <f t="shared" si="441"/>
        <v>34.000000000000199</v>
      </c>
      <c r="J2865" s="86">
        <f>I2865*Segmentos!$D$7*(AH2865%)*IF(ISNUMBER(AI2865),AI2865%,0)</f>
        <v>802454.4000000048</v>
      </c>
      <c r="K2865" s="86">
        <f>I2865*Segmentos!$D$7*(AL2865%)*IF(ISNUMBER(AM2865),AM2865%,0)</f>
        <v>586527.20000000345</v>
      </c>
      <c r="L2865" s="4"/>
      <c r="M2865" s="2">
        <v>5.0599999999999996</v>
      </c>
      <c r="N2865" s="2">
        <v>12.4</v>
      </c>
      <c r="O2865" s="2">
        <v>41</v>
      </c>
      <c r="P2865" s="2">
        <v>85.140199999999993</v>
      </c>
      <c r="Q2865" s="2">
        <v>3.21</v>
      </c>
      <c r="R2865" s="2">
        <v>5.8</v>
      </c>
      <c r="S2865" s="2">
        <v>54.9</v>
      </c>
      <c r="T2865" s="2">
        <v>8.9972999999999992</v>
      </c>
      <c r="U2865" s="2">
        <v>5.65</v>
      </c>
      <c r="V2865" s="2">
        <v>12.6</v>
      </c>
      <c r="W2865" s="2">
        <v>44.9</v>
      </c>
      <c r="X2865" s="2">
        <v>19.933399999999999</v>
      </c>
      <c r="Y2865" s="2">
        <v>3.96</v>
      </c>
      <c r="Z2865" s="2">
        <v>13.2</v>
      </c>
      <c r="AA2865" s="2">
        <v>30.1</v>
      </c>
      <c r="AB2865" s="2">
        <v>19.670000000000002</v>
      </c>
      <c r="AC2865" s="2">
        <v>6.62</v>
      </c>
      <c r="AD2865" s="2">
        <v>14.8</v>
      </c>
      <c r="AE2865" s="2">
        <v>44.8</v>
      </c>
      <c r="AF2865" s="2">
        <v>36.539400000000001</v>
      </c>
      <c r="AG2865" s="20">
        <v>5.9</v>
      </c>
      <c r="AH2865" s="20">
        <v>14.9</v>
      </c>
      <c r="AI2865" s="20">
        <v>39.6</v>
      </c>
      <c r="AJ2865" s="20">
        <v>47.111699999999999</v>
      </c>
      <c r="AK2865" s="18">
        <v>4.3</v>
      </c>
      <c r="AL2865" s="18">
        <v>10.1</v>
      </c>
      <c r="AM2865" s="18">
        <v>42.7</v>
      </c>
      <c r="AN2865" s="18">
        <v>38.028500000000001</v>
      </c>
      <c r="AO2865" s="2">
        <v>1.48</v>
      </c>
      <c r="AP2865" s="2">
        <v>5.0999999999999996</v>
      </c>
      <c r="AQ2865" s="2">
        <v>29.2</v>
      </c>
      <c r="AR2865" s="2">
        <v>2.7254999999999998</v>
      </c>
      <c r="AS2865" s="2">
        <v>3.17</v>
      </c>
      <c r="AT2865" s="2">
        <v>9.6</v>
      </c>
      <c r="AU2865" s="2">
        <v>32.799999999999997</v>
      </c>
      <c r="AV2865" s="2">
        <v>11.7326</v>
      </c>
      <c r="AW2865" s="2">
        <v>3.31</v>
      </c>
      <c r="AX2865" s="2">
        <v>9.5</v>
      </c>
      <c r="AY2865" s="2">
        <v>34.700000000000003</v>
      </c>
      <c r="AZ2865" s="2">
        <v>15.984999999999999</v>
      </c>
      <c r="BA2865" s="2">
        <v>8.49</v>
      </c>
      <c r="BB2865" s="2">
        <v>18.100000000000001</v>
      </c>
      <c r="BC2865" s="2">
        <v>46.9</v>
      </c>
      <c r="BD2865" s="2">
        <v>54.697099999999999</v>
      </c>
      <c r="BE2865" s="4" t="str">
        <f t="shared" si="442"/>
        <v>NO APLICA</v>
      </c>
      <c r="BF2865" s="4">
        <f t="shared" si="443"/>
        <v>4.9509999999999987</v>
      </c>
      <c r="BG2865">
        <f t="shared" si="444"/>
        <v>1.48</v>
      </c>
      <c r="BH2865">
        <f t="shared" si="445"/>
        <v>3.17</v>
      </c>
      <c r="BI2865">
        <f t="shared" si="446"/>
        <v>8.49</v>
      </c>
      <c r="BJ2865">
        <f t="shared" si="447"/>
        <v>4.3</v>
      </c>
      <c r="BK2865">
        <f t="shared" si="448"/>
        <v>5.9</v>
      </c>
      <c r="BL2865">
        <f t="shared" si="449"/>
        <v>17285.6000000001</v>
      </c>
    </row>
    <row r="2866" spans="1:64" x14ac:dyDescent="0.2">
      <c r="A2866" s="1">
        <v>2864</v>
      </c>
      <c r="B2866" s="7" t="s">
        <v>27</v>
      </c>
      <c r="C2866" s="3">
        <v>40020</v>
      </c>
      <c r="D2866" s="4" t="s">
        <v>629</v>
      </c>
      <c r="E2866" s="4" t="s">
        <v>169</v>
      </c>
      <c r="F2866" s="5" t="str">
        <f t="shared" si="440"/>
        <v>D</v>
      </c>
      <c r="G2866" s="6">
        <v>0.91666666666666663</v>
      </c>
      <c r="H2866" s="6">
        <v>0.98472222222222217</v>
      </c>
      <c r="I2866" s="85">
        <f t="shared" si="441"/>
        <v>97.999999999999972</v>
      </c>
      <c r="J2866" s="86">
        <f>I2866*Segmentos!$D$7*(AH2866%)*IF(ISNUMBER(AI2866),AI2866%,0)</f>
        <v>258171.19999999995</v>
      </c>
      <c r="K2866" s="86">
        <f>I2866*Segmentos!$D$7*(AL2866%)*IF(ISNUMBER(AM2866),AM2866%,0)</f>
        <v>125439.99999999996</v>
      </c>
      <c r="L2866" s="4"/>
      <c r="M2866" s="2">
        <v>0.48</v>
      </c>
      <c r="N2866" s="2">
        <v>3.4</v>
      </c>
      <c r="O2866" s="2">
        <v>13.9</v>
      </c>
      <c r="P2866" s="2">
        <v>81.796999999999997</v>
      </c>
      <c r="Q2866" s="2">
        <v>0.04</v>
      </c>
      <c r="R2866" s="2">
        <v>1</v>
      </c>
      <c r="S2866" s="2">
        <v>4.0999999999999996</v>
      </c>
      <c r="T2866" s="2">
        <v>1.2286999999999999</v>
      </c>
      <c r="U2866" s="2">
        <v>0.16</v>
      </c>
      <c r="V2866" s="2">
        <v>3.2</v>
      </c>
      <c r="W2866" s="2">
        <v>5.0999999999999996</v>
      </c>
      <c r="X2866" s="2">
        <v>5.8685999999999998</v>
      </c>
      <c r="Y2866" s="2">
        <v>1.1399999999999999</v>
      </c>
      <c r="Z2866" s="2">
        <v>5.2</v>
      </c>
      <c r="AA2866" s="2">
        <v>22.1</v>
      </c>
      <c r="AB2866" s="2">
        <v>57.515900000000002</v>
      </c>
      <c r="AC2866" s="2">
        <v>0.31</v>
      </c>
      <c r="AD2866" s="2">
        <v>3.2</v>
      </c>
      <c r="AE2866" s="2">
        <v>9.5</v>
      </c>
      <c r="AF2866" s="2">
        <v>17.183900000000001</v>
      </c>
      <c r="AG2866" s="20">
        <v>0.65</v>
      </c>
      <c r="AH2866" s="20">
        <v>3.7</v>
      </c>
      <c r="AI2866" s="20">
        <v>17.8</v>
      </c>
      <c r="AJ2866" s="20">
        <v>52.750799999999998</v>
      </c>
      <c r="AK2866" s="18">
        <v>0.32</v>
      </c>
      <c r="AL2866" s="18">
        <v>3.2</v>
      </c>
      <c r="AM2866" s="18">
        <v>10</v>
      </c>
      <c r="AN2866" s="18">
        <v>29.046299999999999</v>
      </c>
      <c r="AO2866" s="2">
        <v>0.45</v>
      </c>
      <c r="AP2866" s="2">
        <v>1.9</v>
      </c>
      <c r="AQ2866" s="2">
        <v>23.6</v>
      </c>
      <c r="AR2866" s="2">
        <v>8.3224</v>
      </c>
      <c r="AS2866" s="2">
        <v>0.18</v>
      </c>
      <c r="AT2866" s="2">
        <v>3</v>
      </c>
      <c r="AU2866" s="2">
        <v>6</v>
      </c>
      <c r="AV2866" s="2">
        <v>6.7271000000000001</v>
      </c>
      <c r="AW2866" s="2">
        <v>0.63</v>
      </c>
      <c r="AX2866" s="2">
        <v>5.3</v>
      </c>
      <c r="AY2866" s="2">
        <v>12.1</v>
      </c>
      <c r="AZ2866" s="2">
        <v>31.076000000000001</v>
      </c>
      <c r="BA2866" s="2">
        <v>0.55000000000000004</v>
      </c>
      <c r="BB2866" s="2">
        <v>2.8</v>
      </c>
      <c r="BC2866" s="2">
        <v>19.5</v>
      </c>
      <c r="BD2866" s="2">
        <v>35.671500000000002</v>
      </c>
      <c r="BE2866" s="4" t="str">
        <f t="shared" si="442"/>
        <v>ABURRIDO</v>
      </c>
      <c r="BF2866" s="4">
        <f t="shared" si="443"/>
        <v>0.39639999999999997</v>
      </c>
      <c r="BG2866">
        <f t="shared" si="444"/>
        <v>0.45</v>
      </c>
      <c r="BH2866">
        <f t="shared" si="445"/>
        <v>0.18</v>
      </c>
      <c r="BI2866">
        <f t="shared" si="446"/>
        <v>0.63</v>
      </c>
      <c r="BJ2866">
        <f t="shared" si="447"/>
        <v>0.32</v>
      </c>
      <c r="BK2866">
        <f t="shared" si="448"/>
        <v>0.65</v>
      </c>
      <c r="BL2866">
        <f t="shared" si="449"/>
        <v>4631.4799999999987</v>
      </c>
    </row>
    <row r="2867" spans="1:64" x14ac:dyDescent="0.2">
      <c r="A2867" s="1">
        <v>2865</v>
      </c>
      <c r="B2867" s="7" t="s">
        <v>68</v>
      </c>
      <c r="C2867" s="3">
        <v>40020</v>
      </c>
      <c r="D2867" s="4" t="s">
        <v>8</v>
      </c>
      <c r="E2867" s="4" t="s">
        <v>183</v>
      </c>
      <c r="F2867" s="5" t="str">
        <f t="shared" si="440"/>
        <v>D</v>
      </c>
      <c r="G2867" s="6">
        <v>0.89722222222222225</v>
      </c>
      <c r="H2867" s="6">
        <v>0.93680555555555556</v>
      </c>
      <c r="I2867" s="85">
        <f t="shared" si="441"/>
        <v>56.999999999999957</v>
      </c>
      <c r="J2867" s="86">
        <f>I2867*Segmentos!$D$7*(AH2867%)*IF(ISNUMBER(AI2867),AI2867%,0)</f>
        <v>2866963.1999999979</v>
      </c>
      <c r="K2867" s="86">
        <f>I2867*Segmentos!$D$7*(AL2867%)*IF(ISNUMBER(AM2867),AM2867%,0)</f>
        <v>1143237.5999999989</v>
      </c>
      <c r="L2867" s="4"/>
      <c r="M2867" s="2">
        <v>8.61</v>
      </c>
      <c r="N2867" s="2">
        <v>18.2</v>
      </c>
      <c r="O2867" s="2">
        <v>47.2</v>
      </c>
      <c r="P2867" s="2">
        <v>85.520099999999999</v>
      </c>
      <c r="Q2867" s="2">
        <v>6.2</v>
      </c>
      <c r="R2867" s="2">
        <v>13</v>
      </c>
      <c r="S2867" s="2">
        <v>47.8</v>
      </c>
      <c r="T2867" s="2">
        <v>10.2698</v>
      </c>
      <c r="U2867" s="2">
        <v>9.7100000000000009</v>
      </c>
      <c r="V2867" s="2">
        <v>18.7</v>
      </c>
      <c r="W2867" s="2">
        <v>52</v>
      </c>
      <c r="X2867" s="2">
        <v>20.225999999999999</v>
      </c>
      <c r="Y2867" s="2">
        <v>9.35</v>
      </c>
      <c r="Z2867" s="2">
        <v>21</v>
      </c>
      <c r="AA2867" s="2">
        <v>44.6</v>
      </c>
      <c r="AB2867" s="2">
        <v>27.4161</v>
      </c>
      <c r="AC2867" s="2">
        <v>8.4700000000000006</v>
      </c>
      <c r="AD2867" s="2">
        <v>18.100000000000001</v>
      </c>
      <c r="AE2867" s="2">
        <v>46.7</v>
      </c>
      <c r="AF2867" s="2">
        <v>27.6083</v>
      </c>
      <c r="AG2867" s="20">
        <v>12.6</v>
      </c>
      <c r="AH2867" s="20">
        <v>23.2</v>
      </c>
      <c r="AI2867" s="20">
        <v>54.2</v>
      </c>
      <c r="AJ2867" s="20">
        <v>59.355400000000003</v>
      </c>
      <c r="AK2867" s="18">
        <v>5.01</v>
      </c>
      <c r="AL2867" s="18">
        <v>13.7</v>
      </c>
      <c r="AM2867" s="18">
        <v>36.6</v>
      </c>
      <c r="AN2867" s="18">
        <v>26.1647</v>
      </c>
      <c r="AO2867" s="2">
        <v>2.76</v>
      </c>
      <c r="AP2867" s="2">
        <v>8.8000000000000007</v>
      </c>
      <c r="AQ2867" s="2">
        <v>31.6</v>
      </c>
      <c r="AR2867" s="2">
        <v>2.9998</v>
      </c>
      <c r="AS2867" s="2">
        <v>5.83</v>
      </c>
      <c r="AT2867" s="2">
        <v>15.2</v>
      </c>
      <c r="AU2867" s="2">
        <v>38.4</v>
      </c>
      <c r="AV2867" s="2">
        <v>12.763500000000001</v>
      </c>
      <c r="AW2867" s="2">
        <v>7.38</v>
      </c>
      <c r="AX2867" s="2">
        <v>16.5</v>
      </c>
      <c r="AY2867" s="2">
        <v>44.7</v>
      </c>
      <c r="AZ2867" s="2">
        <v>21.078800000000001</v>
      </c>
      <c r="BA2867" s="2">
        <v>12.8</v>
      </c>
      <c r="BB2867" s="2">
        <v>24</v>
      </c>
      <c r="BC2867" s="2">
        <v>53.4</v>
      </c>
      <c r="BD2867" s="2">
        <v>48.677999999999997</v>
      </c>
      <c r="BE2867" s="4" t="str">
        <f t="shared" si="442"/>
        <v>NO APLICA</v>
      </c>
      <c r="BF2867" s="4">
        <f t="shared" si="443"/>
        <v>8.0571999999999999</v>
      </c>
      <c r="BG2867">
        <f t="shared" si="444"/>
        <v>2.76</v>
      </c>
      <c r="BH2867">
        <f t="shared" si="445"/>
        <v>5.83</v>
      </c>
      <c r="BI2867">
        <f t="shared" si="446"/>
        <v>12.8</v>
      </c>
      <c r="BJ2867">
        <f t="shared" si="447"/>
        <v>5.01</v>
      </c>
      <c r="BK2867">
        <f t="shared" si="448"/>
        <v>12.6</v>
      </c>
      <c r="BL2867">
        <f t="shared" si="449"/>
        <v>48965.279999999962</v>
      </c>
    </row>
    <row r="2868" spans="1:64" x14ac:dyDescent="0.2">
      <c r="A2868" s="1">
        <v>2866</v>
      </c>
      <c r="B2868" s="7" t="s">
        <v>85</v>
      </c>
      <c r="C2868" s="3">
        <v>40020</v>
      </c>
      <c r="D2868" s="4" t="s">
        <v>629</v>
      </c>
      <c r="E2868" s="4" t="s">
        <v>180</v>
      </c>
      <c r="F2868" s="5" t="str">
        <f t="shared" si="440"/>
        <v>D</v>
      </c>
      <c r="G2868" s="6">
        <v>0.8534722222222223</v>
      </c>
      <c r="H2868" s="6">
        <v>0.87916666666666676</v>
      </c>
      <c r="I2868" s="85">
        <f t="shared" si="441"/>
        <v>37.000000000000028</v>
      </c>
      <c r="J2868" s="86">
        <f>I2868*Segmentos!$D$7*(AH2868%)*IF(ISNUMBER(AI2868),AI2868%,0)</f>
        <v>76397.600000000064</v>
      </c>
      <c r="K2868" s="86">
        <f>I2868*Segmentos!$D$7*(AL2868%)*IF(ISNUMBER(AM2868),AM2868%,0)</f>
        <v>81696.000000000058</v>
      </c>
      <c r="L2868" s="4"/>
      <c r="M2868" s="2">
        <v>0.53</v>
      </c>
      <c r="N2868" s="2">
        <v>2.2000000000000002</v>
      </c>
      <c r="O2868" s="2">
        <v>24.8</v>
      </c>
      <c r="P2868" s="2">
        <v>98.486999999999995</v>
      </c>
      <c r="Q2868" s="2">
        <v>0.01</v>
      </c>
      <c r="R2868" s="2">
        <v>0.3</v>
      </c>
      <c r="S2868" s="2">
        <v>5.4</v>
      </c>
      <c r="T2868" s="2">
        <v>0.4365</v>
      </c>
      <c r="U2868" s="2">
        <v>0.3</v>
      </c>
      <c r="V2868" s="2">
        <v>2</v>
      </c>
      <c r="W2868" s="2">
        <v>15.1</v>
      </c>
      <c r="X2868" s="2">
        <v>11.670999999999999</v>
      </c>
      <c r="Y2868" s="2">
        <v>0.16</v>
      </c>
      <c r="Z2868" s="2">
        <v>1.9</v>
      </c>
      <c r="AA2868" s="2">
        <v>8.4</v>
      </c>
      <c r="AB2868" s="2">
        <v>8.6769999999999996</v>
      </c>
      <c r="AC2868" s="2">
        <v>1.29</v>
      </c>
      <c r="AD2868" s="2">
        <v>3.4</v>
      </c>
      <c r="AE2868" s="2">
        <v>37.299999999999997</v>
      </c>
      <c r="AF2868" s="2">
        <v>77.702500000000001</v>
      </c>
      <c r="AG2868" s="20">
        <v>0.51</v>
      </c>
      <c r="AH2868" s="20">
        <v>2.9</v>
      </c>
      <c r="AI2868" s="20">
        <v>17.8</v>
      </c>
      <c r="AJ2868" s="20">
        <v>44.62</v>
      </c>
      <c r="AK2868" s="18">
        <v>0.56000000000000005</v>
      </c>
      <c r="AL2868" s="18">
        <v>1.5</v>
      </c>
      <c r="AM2868" s="18">
        <v>36.799999999999997</v>
      </c>
      <c r="AN2868" s="18">
        <v>53.866999999999997</v>
      </c>
      <c r="AO2868" s="2">
        <v>0.14000000000000001</v>
      </c>
      <c r="AP2868" s="2">
        <v>1.5</v>
      </c>
      <c r="AQ2868" s="2">
        <v>9.1999999999999993</v>
      </c>
      <c r="AR2868" s="2">
        <v>2.8006000000000002</v>
      </c>
      <c r="AS2868" s="2">
        <v>0.56000000000000005</v>
      </c>
      <c r="AT2868" s="2">
        <v>1.2</v>
      </c>
      <c r="AU2868" s="2">
        <v>48.3</v>
      </c>
      <c r="AV2868" s="2">
        <v>22.745000000000001</v>
      </c>
      <c r="AW2868" s="2">
        <v>0.68</v>
      </c>
      <c r="AX2868" s="2">
        <v>2</v>
      </c>
      <c r="AY2868" s="2">
        <v>33.799999999999997</v>
      </c>
      <c r="AZ2868" s="2">
        <v>35.9024</v>
      </c>
      <c r="BA2868" s="2">
        <v>0.53</v>
      </c>
      <c r="BB2868" s="2">
        <v>3</v>
      </c>
      <c r="BC2868" s="2">
        <v>17.3</v>
      </c>
      <c r="BD2868" s="2">
        <v>37.039099999999998</v>
      </c>
      <c r="BE2868" s="4" t="str">
        <f t="shared" si="442"/>
        <v>NO APLICA</v>
      </c>
      <c r="BF2868" s="4">
        <f t="shared" si="443"/>
        <v>0.55000000000000004</v>
      </c>
      <c r="BG2868">
        <f t="shared" si="444"/>
        <v>0.14000000000000001</v>
      </c>
      <c r="BH2868">
        <f t="shared" si="445"/>
        <v>0.56000000000000005</v>
      </c>
      <c r="BI2868">
        <f t="shared" si="446"/>
        <v>0.68</v>
      </c>
      <c r="BJ2868">
        <f t="shared" si="447"/>
        <v>0.56000000000000005</v>
      </c>
      <c r="BK2868">
        <f t="shared" si="448"/>
        <v>0.51</v>
      </c>
      <c r="BL2868">
        <f t="shared" si="449"/>
        <v>2018.7200000000016</v>
      </c>
    </row>
    <row r="2869" spans="1:64" x14ac:dyDescent="0.2">
      <c r="A2869" s="1">
        <v>2867</v>
      </c>
      <c r="B2869" s="7" t="s">
        <v>25</v>
      </c>
      <c r="C2869" s="3">
        <v>40020</v>
      </c>
      <c r="D2869" s="4" t="s">
        <v>629</v>
      </c>
      <c r="E2869" s="4" t="s">
        <v>171</v>
      </c>
      <c r="F2869" s="5" t="str">
        <f t="shared" si="440"/>
        <v>D</v>
      </c>
      <c r="G2869" s="6">
        <v>0.8979166666666667</v>
      </c>
      <c r="H2869" s="6">
        <v>0.89861111111111114</v>
      </c>
      <c r="I2869" s="85">
        <f t="shared" si="441"/>
        <v>0.99999999999999645</v>
      </c>
      <c r="J2869" s="86">
        <f>I2869*Segmentos!$D$7*(AH2869%)*IF(ISNUMBER(AI2869),AI2869%,0)</f>
        <v>1199.9999999999959</v>
      </c>
      <c r="K2869" s="86">
        <f>I2869*Segmentos!$D$7*(AL2869%)*IF(ISNUMBER(AM2869),AM2869%,0)</f>
        <v>1599.9999999999945</v>
      </c>
      <c r="L2869" s="4"/>
      <c r="M2869" s="2">
        <v>0.36</v>
      </c>
      <c r="N2869" s="2">
        <v>0.4</v>
      </c>
      <c r="O2869" s="2">
        <v>100</v>
      </c>
      <c r="P2869" s="2">
        <v>29.955400000000001</v>
      </c>
      <c r="Q2869" s="2">
        <v>0.33</v>
      </c>
      <c r="R2869" s="2">
        <v>0.3</v>
      </c>
      <c r="S2869" s="2">
        <v>100</v>
      </c>
      <c r="T2869" s="2">
        <v>4.5637999999999996</v>
      </c>
      <c r="U2869" s="2">
        <v>0.22</v>
      </c>
      <c r="V2869" s="2">
        <v>0.2</v>
      </c>
      <c r="W2869" s="2">
        <v>100</v>
      </c>
      <c r="X2869" s="2">
        <v>3.8896999999999999</v>
      </c>
      <c r="Y2869" s="2">
        <v>0.23</v>
      </c>
      <c r="Z2869" s="2">
        <v>0.2</v>
      </c>
      <c r="AA2869" s="2">
        <v>100</v>
      </c>
      <c r="AB2869" s="2">
        <v>5.6898</v>
      </c>
      <c r="AC2869" s="2">
        <v>0.57999999999999996</v>
      </c>
      <c r="AD2869" s="2">
        <v>0.6</v>
      </c>
      <c r="AE2869" s="2">
        <v>100</v>
      </c>
      <c r="AF2869" s="2">
        <v>15.812099999999999</v>
      </c>
      <c r="AG2869" s="20">
        <v>0.32</v>
      </c>
      <c r="AH2869" s="20">
        <v>0.3</v>
      </c>
      <c r="AI2869" s="20">
        <v>100</v>
      </c>
      <c r="AJ2869" s="20">
        <v>12.4983</v>
      </c>
      <c r="AK2869" s="18">
        <v>0.4</v>
      </c>
      <c r="AL2869" s="18">
        <v>0.4</v>
      </c>
      <c r="AM2869" s="18">
        <v>100</v>
      </c>
      <c r="AN2869" s="18">
        <v>17.457100000000001</v>
      </c>
      <c r="AO2869" s="2">
        <v>0</v>
      </c>
      <c r="AP2869" s="2">
        <v>0</v>
      </c>
      <c r="AQ2869" s="8" t="s">
        <v>577</v>
      </c>
      <c r="AR2869" s="2">
        <v>0</v>
      </c>
      <c r="AS2869" s="2">
        <v>0.08</v>
      </c>
      <c r="AT2869" s="2">
        <v>0.1</v>
      </c>
      <c r="AU2869" s="2">
        <v>100</v>
      </c>
      <c r="AV2869" s="2">
        <v>1.4974000000000001</v>
      </c>
      <c r="AW2869" s="2">
        <v>0.69</v>
      </c>
      <c r="AX2869" s="2">
        <v>0.7</v>
      </c>
      <c r="AY2869" s="2">
        <v>100</v>
      </c>
      <c r="AZ2869" s="2">
        <v>16.507999999999999</v>
      </c>
      <c r="BA2869" s="2">
        <v>0.38</v>
      </c>
      <c r="BB2869" s="2">
        <v>0.4</v>
      </c>
      <c r="BC2869" s="2">
        <v>100</v>
      </c>
      <c r="BD2869" s="2">
        <v>11.95</v>
      </c>
      <c r="BE2869" s="4" t="str">
        <f t="shared" si="442"/>
        <v>NO APLICA</v>
      </c>
      <c r="BF2869" s="4">
        <f t="shared" si="443"/>
        <v>0.31259999999999993</v>
      </c>
      <c r="BG2869">
        <f t="shared" si="444"/>
        <v>0</v>
      </c>
      <c r="BH2869">
        <f t="shared" si="445"/>
        <v>0.08</v>
      </c>
      <c r="BI2869">
        <f t="shared" si="446"/>
        <v>0.69</v>
      </c>
      <c r="BJ2869">
        <f t="shared" si="447"/>
        <v>0.4</v>
      </c>
      <c r="BK2869">
        <f t="shared" si="448"/>
        <v>0.32</v>
      </c>
      <c r="BL2869">
        <f t="shared" si="449"/>
        <v>39.999999999999858</v>
      </c>
    </row>
    <row r="2870" spans="1:64" x14ac:dyDescent="0.2">
      <c r="A2870" s="1">
        <v>2868</v>
      </c>
      <c r="B2870" s="7" t="s">
        <v>66</v>
      </c>
      <c r="C2870" s="3">
        <v>40020</v>
      </c>
      <c r="D2870" s="4" t="s">
        <v>628</v>
      </c>
      <c r="E2870" s="4" t="s">
        <v>168</v>
      </c>
      <c r="F2870" s="5" t="str">
        <f t="shared" si="440"/>
        <v>D</v>
      </c>
      <c r="G2870" s="6">
        <v>0.83333333333333337</v>
      </c>
      <c r="H2870" s="6">
        <v>0.91388888888888886</v>
      </c>
      <c r="I2870" s="85">
        <f t="shared" si="441"/>
        <v>115.99999999999991</v>
      </c>
      <c r="J2870" s="86">
        <f>I2870*Segmentos!$D$7*(AH2870%)*IF(ISNUMBER(AI2870),AI2870%,0)</f>
        <v>470635.1999999996</v>
      </c>
      <c r="K2870" s="86">
        <f>I2870*Segmentos!$D$7*(AL2870%)*IF(ISNUMBER(AM2870),AM2870%,0)</f>
        <v>1070355.199999999</v>
      </c>
      <c r="L2870" s="4" t="s">
        <v>539</v>
      </c>
      <c r="M2870" s="2">
        <v>1.7</v>
      </c>
      <c r="N2870" s="2">
        <v>7.4</v>
      </c>
      <c r="O2870" s="2">
        <v>22.8</v>
      </c>
      <c r="P2870" s="2">
        <v>89.168099999999995</v>
      </c>
      <c r="Q2870" s="2">
        <v>1.08</v>
      </c>
      <c r="R2870" s="2">
        <v>3.8</v>
      </c>
      <c r="S2870" s="2">
        <v>28.5</v>
      </c>
      <c r="T2870" s="2">
        <v>9.4647000000000006</v>
      </c>
      <c r="U2870" s="2">
        <v>1.08</v>
      </c>
      <c r="V2870" s="2">
        <v>6.1</v>
      </c>
      <c r="W2870" s="2">
        <v>17.8</v>
      </c>
      <c r="X2870" s="2">
        <v>11.958</v>
      </c>
      <c r="Y2870" s="2">
        <v>2.5499999999999998</v>
      </c>
      <c r="Z2870" s="2">
        <v>9.9</v>
      </c>
      <c r="AA2870" s="2">
        <v>25.8</v>
      </c>
      <c r="AB2870" s="2">
        <v>39.592300000000002</v>
      </c>
      <c r="AC2870" s="2">
        <v>1.63</v>
      </c>
      <c r="AD2870" s="2">
        <v>8</v>
      </c>
      <c r="AE2870" s="2">
        <v>20.5</v>
      </c>
      <c r="AF2870" s="2">
        <v>28.153099999999998</v>
      </c>
      <c r="AG2870" s="20">
        <v>1.02</v>
      </c>
      <c r="AH2870" s="20">
        <v>6.9</v>
      </c>
      <c r="AI2870" s="20">
        <v>14.7</v>
      </c>
      <c r="AJ2870" s="20">
        <v>25.4011</v>
      </c>
      <c r="AK2870" s="18">
        <v>2.31</v>
      </c>
      <c r="AL2870" s="18">
        <v>7.9</v>
      </c>
      <c r="AM2870" s="18">
        <v>29.2</v>
      </c>
      <c r="AN2870" s="18">
        <v>63.7669</v>
      </c>
      <c r="AO2870" s="2">
        <v>0.72</v>
      </c>
      <c r="AP2870" s="2">
        <v>3.1</v>
      </c>
      <c r="AQ2870" s="2">
        <v>23.1</v>
      </c>
      <c r="AR2870" s="2">
        <v>4.1222000000000003</v>
      </c>
      <c r="AS2870" s="2">
        <v>3.27</v>
      </c>
      <c r="AT2870" s="2">
        <v>9.3000000000000007</v>
      </c>
      <c r="AU2870" s="2">
        <v>35.200000000000003</v>
      </c>
      <c r="AV2870" s="2">
        <v>37.829900000000002</v>
      </c>
      <c r="AW2870" s="2">
        <v>1.03</v>
      </c>
      <c r="AX2870" s="2">
        <v>6.6</v>
      </c>
      <c r="AY2870" s="2">
        <v>15.6</v>
      </c>
      <c r="AZ2870" s="2">
        <v>15.5472</v>
      </c>
      <c r="BA2870" s="2">
        <v>1.57</v>
      </c>
      <c r="BB2870" s="2">
        <v>8.1999999999999993</v>
      </c>
      <c r="BC2870" s="2">
        <v>19.100000000000001</v>
      </c>
      <c r="BD2870" s="2">
        <v>31.668800000000001</v>
      </c>
      <c r="BE2870" s="4" t="str">
        <f t="shared" si="442"/>
        <v>ABURRIDO</v>
      </c>
      <c r="BF2870" s="4">
        <f t="shared" si="443"/>
        <v>2.2098</v>
      </c>
      <c r="BG2870">
        <f t="shared" si="444"/>
        <v>0.72</v>
      </c>
      <c r="BH2870">
        <f t="shared" si="445"/>
        <v>3.27</v>
      </c>
      <c r="BI2870">
        <f t="shared" si="446"/>
        <v>1.57</v>
      </c>
      <c r="BJ2870">
        <f t="shared" si="447"/>
        <v>2.31</v>
      </c>
      <c r="BK2870">
        <f t="shared" si="448"/>
        <v>1.02</v>
      </c>
      <c r="BL2870">
        <f t="shared" si="449"/>
        <v>19571.519999999986</v>
      </c>
    </row>
    <row r="2871" spans="1:64" x14ac:dyDescent="0.2">
      <c r="A2871" s="1">
        <v>2869</v>
      </c>
      <c r="B2871" s="7" t="s">
        <v>19</v>
      </c>
      <c r="C2871" s="3">
        <v>40020</v>
      </c>
      <c r="D2871" s="4" t="s">
        <v>17</v>
      </c>
      <c r="E2871" s="4" t="s">
        <v>166</v>
      </c>
      <c r="F2871" s="5" t="str">
        <f t="shared" si="440"/>
        <v>D</v>
      </c>
      <c r="G2871" s="6">
        <v>0.91388888888888886</v>
      </c>
      <c r="H2871" s="6">
        <v>0.91527777777777775</v>
      </c>
      <c r="I2871" s="85">
        <f t="shared" si="441"/>
        <v>1.9999999999999929</v>
      </c>
      <c r="J2871" s="86">
        <f>I2871*Segmentos!$D$7*(AH2871%)*IF(ISNUMBER(AI2871),AI2871%,0)</f>
        <v>1948.7999999999936</v>
      </c>
      <c r="K2871" s="86">
        <f>I2871*Segmentos!$D$7*(AL2871%)*IF(ISNUMBER(AM2871),AM2871%,0)</f>
        <v>2755.1999999999907</v>
      </c>
      <c r="L2871" s="4"/>
      <c r="M2871" s="2">
        <v>0.31</v>
      </c>
      <c r="N2871" s="2">
        <v>0.4</v>
      </c>
      <c r="O2871" s="2">
        <v>84.2</v>
      </c>
      <c r="P2871" s="2">
        <v>100</v>
      </c>
      <c r="Q2871" s="2">
        <v>0</v>
      </c>
      <c r="R2871" s="2">
        <v>0</v>
      </c>
      <c r="S2871" s="8" t="s">
        <v>577</v>
      </c>
      <c r="T2871" s="2">
        <v>0</v>
      </c>
      <c r="U2871" s="2">
        <v>0</v>
      </c>
      <c r="V2871" s="2">
        <v>0</v>
      </c>
      <c r="W2871" s="8" t="s">
        <v>577</v>
      </c>
      <c r="X2871" s="2">
        <v>0</v>
      </c>
      <c r="Y2871" s="2">
        <v>0.51</v>
      </c>
      <c r="Z2871" s="2">
        <v>0.7</v>
      </c>
      <c r="AA2871" s="2">
        <v>75</v>
      </c>
      <c r="AB2871" s="2">
        <v>49.535699999999999</v>
      </c>
      <c r="AC2871" s="2">
        <v>0.47</v>
      </c>
      <c r="AD2871" s="2">
        <v>0.5</v>
      </c>
      <c r="AE2871" s="2">
        <v>95.6</v>
      </c>
      <c r="AF2871" s="2">
        <v>50.464300000000001</v>
      </c>
      <c r="AG2871" s="20">
        <v>0.24</v>
      </c>
      <c r="AH2871" s="20">
        <v>0.3</v>
      </c>
      <c r="AI2871" s="20">
        <v>81.2</v>
      </c>
      <c r="AJ2871" s="20">
        <v>37.0852</v>
      </c>
      <c r="AK2871" s="18">
        <v>0.37</v>
      </c>
      <c r="AL2871" s="18">
        <v>0.4</v>
      </c>
      <c r="AM2871" s="18">
        <v>86.1</v>
      </c>
      <c r="AN2871" s="18">
        <v>62.9148</v>
      </c>
      <c r="AO2871" s="2">
        <v>0.06</v>
      </c>
      <c r="AP2871" s="2">
        <v>0.1</v>
      </c>
      <c r="AQ2871" s="2">
        <v>50</v>
      </c>
      <c r="AR2871" s="2">
        <v>2.2980999999999998</v>
      </c>
      <c r="AS2871" s="2">
        <v>1.04</v>
      </c>
      <c r="AT2871" s="2">
        <v>1.3</v>
      </c>
      <c r="AU2871" s="2">
        <v>81.900000000000006</v>
      </c>
      <c r="AV2871" s="2">
        <v>74.772800000000004</v>
      </c>
      <c r="AW2871" s="2">
        <v>0.24</v>
      </c>
      <c r="AX2871" s="2">
        <v>0.2</v>
      </c>
      <c r="AY2871" s="2">
        <v>100</v>
      </c>
      <c r="AZ2871" s="2">
        <v>22.928999999999998</v>
      </c>
      <c r="BA2871" s="2">
        <v>0</v>
      </c>
      <c r="BB2871" s="2">
        <v>0</v>
      </c>
      <c r="BC2871" s="8" t="s">
        <v>577</v>
      </c>
      <c r="BD2871" s="2">
        <v>0</v>
      </c>
      <c r="BE2871" s="4" t="str">
        <f t="shared" si="442"/>
        <v>NO APLICA</v>
      </c>
      <c r="BF2871" s="4">
        <f t="shared" si="443"/>
        <v>0.55759999999999998</v>
      </c>
      <c r="BG2871">
        <f t="shared" si="444"/>
        <v>0.06</v>
      </c>
      <c r="BH2871">
        <f t="shared" si="445"/>
        <v>1.04</v>
      </c>
      <c r="BI2871">
        <f t="shared" si="446"/>
        <v>0.24</v>
      </c>
      <c r="BJ2871">
        <f t="shared" si="447"/>
        <v>0.37</v>
      </c>
      <c r="BK2871">
        <f t="shared" si="448"/>
        <v>0.24</v>
      </c>
      <c r="BL2871">
        <f t="shared" si="449"/>
        <v>67.359999999999758</v>
      </c>
    </row>
    <row r="2872" spans="1:64" x14ac:dyDescent="0.2">
      <c r="A2872" s="1">
        <v>2870</v>
      </c>
      <c r="B2872" s="7" t="s">
        <v>2</v>
      </c>
      <c r="C2872" s="3">
        <v>40020</v>
      </c>
      <c r="D2872" s="4" t="s">
        <v>627</v>
      </c>
      <c r="E2872" s="4" t="s">
        <v>164</v>
      </c>
      <c r="F2872" s="5" t="str">
        <f t="shared" si="440"/>
        <v>D</v>
      </c>
      <c r="G2872" s="6">
        <v>0.875</v>
      </c>
      <c r="H2872" s="6">
        <v>0.91388888888888886</v>
      </c>
      <c r="I2872" s="85">
        <f t="shared" si="441"/>
        <v>55.999999999999957</v>
      </c>
      <c r="J2872" s="86">
        <f>I2872*Segmentos!$D$7*(AH2872%)*IF(ISNUMBER(AI2872),AI2872%,0)</f>
        <v>1031855.9999999991</v>
      </c>
      <c r="K2872" s="86">
        <f>I2872*Segmentos!$D$7*(AL2872%)*IF(ISNUMBER(AM2872),AM2872%,0)</f>
        <v>1245798.3999999992</v>
      </c>
      <c r="L2872" s="4"/>
      <c r="M2872" s="2">
        <v>5.1100000000000003</v>
      </c>
      <c r="N2872" s="2">
        <v>18</v>
      </c>
      <c r="O2872" s="2">
        <v>28.4</v>
      </c>
      <c r="P2872" s="2">
        <v>87.091300000000004</v>
      </c>
      <c r="Q2872" s="2">
        <v>4.18</v>
      </c>
      <c r="R2872" s="2">
        <v>13.1</v>
      </c>
      <c r="S2872" s="2">
        <v>31.9</v>
      </c>
      <c r="T2872" s="2">
        <v>11.8825</v>
      </c>
      <c r="U2872" s="2">
        <v>3.33</v>
      </c>
      <c r="V2872" s="2">
        <v>18.7</v>
      </c>
      <c r="W2872" s="2">
        <v>17.8</v>
      </c>
      <c r="X2872" s="2">
        <v>11.885199999999999</v>
      </c>
      <c r="Y2872" s="2">
        <v>4.87</v>
      </c>
      <c r="Z2872" s="2">
        <v>19</v>
      </c>
      <c r="AA2872" s="2">
        <v>25.6</v>
      </c>
      <c r="AB2872" s="2">
        <v>24.483699999999999</v>
      </c>
      <c r="AC2872" s="2">
        <v>6.95</v>
      </c>
      <c r="AD2872" s="2">
        <v>19.2</v>
      </c>
      <c r="AE2872" s="2">
        <v>36.200000000000003</v>
      </c>
      <c r="AF2872" s="2">
        <v>38.840000000000003</v>
      </c>
      <c r="AG2872" s="20">
        <v>4.5999999999999996</v>
      </c>
      <c r="AH2872" s="20">
        <v>18.5</v>
      </c>
      <c r="AI2872" s="20">
        <v>24.9</v>
      </c>
      <c r="AJ2872" s="20">
        <v>37.188400000000001</v>
      </c>
      <c r="AK2872" s="18">
        <v>5.58</v>
      </c>
      <c r="AL2872" s="18">
        <v>17.600000000000001</v>
      </c>
      <c r="AM2872" s="18">
        <v>31.6</v>
      </c>
      <c r="AN2872" s="18">
        <v>49.902900000000002</v>
      </c>
      <c r="AO2872" s="2">
        <v>2.94</v>
      </c>
      <c r="AP2872" s="2">
        <v>10.8</v>
      </c>
      <c r="AQ2872" s="2">
        <v>27.3</v>
      </c>
      <c r="AR2872" s="2">
        <v>5.4714999999999998</v>
      </c>
      <c r="AS2872" s="2">
        <v>3.39</v>
      </c>
      <c r="AT2872" s="2">
        <v>15.9</v>
      </c>
      <c r="AU2872" s="2">
        <v>21.3</v>
      </c>
      <c r="AV2872" s="2">
        <v>12.729200000000001</v>
      </c>
      <c r="AW2872" s="2">
        <v>5.51</v>
      </c>
      <c r="AX2872" s="2">
        <v>19.8</v>
      </c>
      <c r="AY2872" s="2">
        <v>27.8</v>
      </c>
      <c r="AZ2872" s="2">
        <v>26.9819</v>
      </c>
      <c r="BA2872" s="2">
        <v>6.43</v>
      </c>
      <c r="BB2872" s="2">
        <v>19.899999999999999</v>
      </c>
      <c r="BC2872" s="2">
        <v>32.200000000000003</v>
      </c>
      <c r="BD2872" s="2">
        <v>41.908700000000003</v>
      </c>
      <c r="BE2872" s="4" t="str">
        <f t="shared" si="442"/>
        <v>NO APLICA</v>
      </c>
      <c r="BF2872" s="4">
        <f t="shared" si="443"/>
        <v>4.6166</v>
      </c>
      <c r="BG2872">
        <f t="shared" si="444"/>
        <v>2.94</v>
      </c>
      <c r="BH2872">
        <f t="shared" si="445"/>
        <v>3.39</v>
      </c>
      <c r="BI2872">
        <f t="shared" si="446"/>
        <v>6.43</v>
      </c>
      <c r="BJ2872">
        <f t="shared" si="447"/>
        <v>5.58</v>
      </c>
      <c r="BK2872">
        <f t="shared" si="448"/>
        <v>4.5999999999999996</v>
      </c>
      <c r="BL2872">
        <f t="shared" si="449"/>
        <v>28627.199999999975</v>
      </c>
    </row>
    <row r="2873" spans="1:64" x14ac:dyDescent="0.2">
      <c r="A2873" s="1">
        <v>2871</v>
      </c>
      <c r="B2873" s="7" t="s">
        <v>69</v>
      </c>
      <c r="C2873" s="3">
        <v>40020</v>
      </c>
      <c r="D2873" s="4" t="s">
        <v>3</v>
      </c>
      <c r="E2873" s="4" t="s">
        <v>176</v>
      </c>
      <c r="F2873" s="5" t="str">
        <f t="shared" si="440"/>
        <v>D</v>
      </c>
      <c r="G2873" s="6">
        <v>0.91736111111111107</v>
      </c>
      <c r="H2873" s="6">
        <v>0.9902777777777777</v>
      </c>
      <c r="I2873" s="85">
        <f t="shared" si="441"/>
        <v>104.99999999999994</v>
      </c>
      <c r="J2873" s="86">
        <f>I2873*Segmentos!$D$7*(AH2873%)*IF(ISNUMBER(AI2873),AI2873%,0)</f>
        <v>1085279.9999999995</v>
      </c>
      <c r="K2873" s="86">
        <f>I2873*Segmentos!$D$7*(AL2873%)*IF(ISNUMBER(AM2873),AM2873%,0)</f>
        <v>1002539.9999999994</v>
      </c>
      <c r="L2873" s="4"/>
      <c r="M2873" s="2">
        <v>2.48</v>
      </c>
      <c r="N2873" s="2">
        <v>15.3</v>
      </c>
      <c r="O2873" s="2">
        <v>16.2</v>
      </c>
      <c r="P2873" s="2">
        <v>92.242699999999999</v>
      </c>
      <c r="Q2873" s="2">
        <v>0.86</v>
      </c>
      <c r="R2873" s="2">
        <v>10.1</v>
      </c>
      <c r="S2873" s="2">
        <v>8.5</v>
      </c>
      <c r="T2873" s="2">
        <v>5.3331</v>
      </c>
      <c r="U2873" s="2">
        <v>0.86</v>
      </c>
      <c r="V2873" s="2">
        <v>10.6</v>
      </c>
      <c r="W2873" s="2">
        <v>8.1</v>
      </c>
      <c r="X2873" s="2">
        <v>6.6879</v>
      </c>
      <c r="Y2873" s="2">
        <v>2.09</v>
      </c>
      <c r="Z2873" s="2">
        <v>16.2</v>
      </c>
      <c r="AA2873" s="2">
        <v>12.9</v>
      </c>
      <c r="AB2873" s="2">
        <v>22.895800000000001</v>
      </c>
      <c r="AC2873" s="2">
        <v>4.7</v>
      </c>
      <c r="AD2873" s="2">
        <v>20.100000000000001</v>
      </c>
      <c r="AE2873" s="2">
        <v>23.4</v>
      </c>
      <c r="AF2873" s="2">
        <v>57.325800000000001</v>
      </c>
      <c r="AG2873" s="20">
        <v>2.59</v>
      </c>
      <c r="AH2873" s="20">
        <v>15.2</v>
      </c>
      <c r="AI2873" s="20">
        <v>17</v>
      </c>
      <c r="AJ2873" s="20">
        <v>45.604999999999997</v>
      </c>
      <c r="AK2873" s="18">
        <v>2.39</v>
      </c>
      <c r="AL2873" s="18">
        <v>15.4</v>
      </c>
      <c r="AM2873" s="18">
        <v>15.5</v>
      </c>
      <c r="AN2873" s="18">
        <v>46.637700000000002</v>
      </c>
      <c r="AO2873" s="2">
        <v>3.03</v>
      </c>
      <c r="AP2873" s="2">
        <v>13.1</v>
      </c>
      <c r="AQ2873" s="2">
        <v>23</v>
      </c>
      <c r="AR2873" s="2">
        <v>12.2745</v>
      </c>
      <c r="AS2873" s="2">
        <v>2.15</v>
      </c>
      <c r="AT2873" s="2">
        <v>13.3</v>
      </c>
      <c r="AU2873" s="2">
        <v>16.2</v>
      </c>
      <c r="AV2873" s="2">
        <v>17.553999999999998</v>
      </c>
      <c r="AW2873" s="2">
        <v>2.78</v>
      </c>
      <c r="AX2873" s="2">
        <v>18.7</v>
      </c>
      <c r="AY2873" s="2">
        <v>14.9</v>
      </c>
      <c r="AZ2873" s="2">
        <v>29.655100000000001</v>
      </c>
      <c r="BA2873" s="2">
        <v>2.2999999999999998</v>
      </c>
      <c r="BB2873" s="2">
        <v>14.6</v>
      </c>
      <c r="BC2873" s="2">
        <v>15.8</v>
      </c>
      <c r="BD2873" s="2">
        <v>32.759099999999997</v>
      </c>
      <c r="BE2873" s="4" t="str">
        <f t="shared" si="442"/>
        <v>ABURRIDO</v>
      </c>
      <c r="BF2873" s="4">
        <f t="shared" si="443"/>
        <v>2.4909999999999997</v>
      </c>
      <c r="BG2873">
        <f t="shared" si="444"/>
        <v>3.03</v>
      </c>
      <c r="BH2873">
        <f t="shared" si="445"/>
        <v>2.15</v>
      </c>
      <c r="BI2873">
        <f t="shared" si="446"/>
        <v>2.78</v>
      </c>
      <c r="BJ2873">
        <f t="shared" si="447"/>
        <v>2.39</v>
      </c>
      <c r="BK2873">
        <f t="shared" si="448"/>
        <v>2.59</v>
      </c>
      <c r="BL2873">
        <f t="shared" si="449"/>
        <v>26025.299999999988</v>
      </c>
    </row>
    <row r="2874" spans="1:64" x14ac:dyDescent="0.2">
      <c r="A2874" s="1">
        <v>2872</v>
      </c>
      <c r="B2874" s="7" t="s">
        <v>16</v>
      </c>
      <c r="C2874" s="3">
        <v>40020</v>
      </c>
      <c r="D2874" s="4" t="s">
        <v>626</v>
      </c>
      <c r="E2874" s="4" t="s">
        <v>166</v>
      </c>
      <c r="F2874" s="5" t="str">
        <f t="shared" si="440"/>
        <v>D</v>
      </c>
      <c r="G2874" s="6">
        <v>0.91249999999999998</v>
      </c>
      <c r="H2874" s="6">
        <v>0.91666666666666663</v>
      </c>
      <c r="I2874" s="85">
        <f t="shared" si="441"/>
        <v>5.9999999999999787</v>
      </c>
      <c r="J2874" s="86">
        <f>I2874*Segmentos!$D$7*(AH2874%)*IF(ISNUMBER(AI2874),AI2874%,0)</f>
        <v>115708.79999999962</v>
      </c>
      <c r="K2874" s="86">
        <f>I2874*Segmentos!$D$7*(AL2874%)*IF(ISNUMBER(AM2874),AM2874%,0)</f>
        <v>139384.79999999952</v>
      </c>
      <c r="L2874" s="4"/>
      <c r="M2874" s="2">
        <v>5.35</v>
      </c>
      <c r="N2874" s="2">
        <v>7.5</v>
      </c>
      <c r="O2874" s="2">
        <v>71.400000000000006</v>
      </c>
      <c r="P2874" s="2">
        <v>91.274799999999999</v>
      </c>
      <c r="Q2874" s="2">
        <v>2.0499999999999998</v>
      </c>
      <c r="R2874" s="2">
        <v>2.9</v>
      </c>
      <c r="S2874" s="2">
        <v>71.3</v>
      </c>
      <c r="T2874" s="2">
        <v>5.8437000000000001</v>
      </c>
      <c r="U2874" s="2">
        <v>4.01</v>
      </c>
      <c r="V2874" s="2">
        <v>5.5</v>
      </c>
      <c r="W2874" s="2">
        <v>73.3</v>
      </c>
      <c r="X2874" s="2">
        <v>14.321400000000001</v>
      </c>
      <c r="Y2874" s="2">
        <v>6.21</v>
      </c>
      <c r="Z2874" s="2">
        <v>8.9</v>
      </c>
      <c r="AA2874" s="2">
        <v>70</v>
      </c>
      <c r="AB2874" s="2">
        <v>31.270399999999999</v>
      </c>
      <c r="AC2874" s="2">
        <v>7.12</v>
      </c>
      <c r="AD2874" s="2">
        <v>9.9</v>
      </c>
      <c r="AE2874" s="2">
        <v>71.8</v>
      </c>
      <c r="AF2874" s="2">
        <v>39.839399999999998</v>
      </c>
      <c r="AG2874" s="20">
        <v>4.8499999999999996</v>
      </c>
      <c r="AH2874" s="20">
        <v>6.8</v>
      </c>
      <c r="AI2874" s="20">
        <v>70.900000000000006</v>
      </c>
      <c r="AJ2874" s="20">
        <v>39.261099999999999</v>
      </c>
      <c r="AK2874" s="18">
        <v>5.8</v>
      </c>
      <c r="AL2874" s="18">
        <v>8.1</v>
      </c>
      <c r="AM2874" s="18">
        <v>71.7</v>
      </c>
      <c r="AN2874" s="18">
        <v>52.0137</v>
      </c>
      <c r="AO2874" s="2">
        <v>3.75</v>
      </c>
      <c r="AP2874" s="2">
        <v>6</v>
      </c>
      <c r="AQ2874" s="2">
        <v>62.8</v>
      </c>
      <c r="AR2874" s="2">
        <v>6.9843999999999999</v>
      </c>
      <c r="AS2874" s="2">
        <v>5.66</v>
      </c>
      <c r="AT2874" s="2">
        <v>7.4</v>
      </c>
      <c r="AU2874" s="2">
        <v>76.5</v>
      </c>
      <c r="AV2874" s="2">
        <v>21.270199999999999</v>
      </c>
      <c r="AW2874" s="2">
        <v>6.75</v>
      </c>
      <c r="AX2874" s="2">
        <v>8.8000000000000007</v>
      </c>
      <c r="AY2874" s="2">
        <v>76.599999999999994</v>
      </c>
      <c r="AZ2874" s="2">
        <v>33.0961</v>
      </c>
      <c r="BA2874" s="2">
        <v>4.58</v>
      </c>
      <c r="BB2874" s="2">
        <v>7</v>
      </c>
      <c r="BC2874" s="2">
        <v>65.400000000000006</v>
      </c>
      <c r="BD2874" s="2">
        <v>29.924199999999999</v>
      </c>
      <c r="BE2874" s="4" t="str">
        <f t="shared" si="442"/>
        <v>NO APLICA</v>
      </c>
      <c r="BF2874" s="4">
        <f t="shared" si="443"/>
        <v>5.7480000000000002</v>
      </c>
      <c r="BG2874">
        <f t="shared" si="444"/>
        <v>3.75</v>
      </c>
      <c r="BH2874">
        <f t="shared" si="445"/>
        <v>5.66</v>
      </c>
      <c r="BI2874">
        <f t="shared" si="446"/>
        <v>6.75</v>
      </c>
      <c r="BJ2874">
        <f t="shared" si="447"/>
        <v>5.8</v>
      </c>
      <c r="BK2874">
        <f t="shared" si="448"/>
        <v>4.8499999999999996</v>
      </c>
      <c r="BL2874">
        <f t="shared" si="449"/>
        <v>3212.9999999999891</v>
      </c>
    </row>
    <row r="2875" spans="1:64" x14ac:dyDescent="0.2">
      <c r="A2875" s="1">
        <v>2873</v>
      </c>
      <c r="B2875" s="7" t="s">
        <v>12</v>
      </c>
      <c r="C2875" s="3">
        <v>40021</v>
      </c>
      <c r="D2875" s="4" t="s">
        <v>8</v>
      </c>
      <c r="E2875" s="4" t="s">
        <v>167</v>
      </c>
      <c r="F2875" s="5" t="str">
        <f t="shared" si="440"/>
        <v>L</v>
      </c>
      <c r="G2875" s="6">
        <v>0.9194444444444444</v>
      </c>
      <c r="H2875" s="6">
        <v>0.98402777777777783</v>
      </c>
      <c r="I2875" s="85">
        <f t="shared" si="441"/>
        <v>93.000000000000142</v>
      </c>
      <c r="J2875" s="86">
        <f>I2875*Segmentos!$D$7*(AH2875%)*IF(ISNUMBER(AI2875),AI2875%,0)</f>
        <v>2329761.6000000038</v>
      </c>
      <c r="K2875" s="86">
        <f>I2875*Segmentos!$D$7*(AL2875%)*IF(ISNUMBER(AM2875),AM2875%,0)</f>
        <v>1663509.6000000027</v>
      </c>
      <c r="L2875" s="4"/>
      <c r="M2875" s="2">
        <v>5.32</v>
      </c>
      <c r="N2875" s="2">
        <v>18.8</v>
      </c>
      <c r="O2875" s="2">
        <v>28.3</v>
      </c>
      <c r="P2875" s="2">
        <v>91.181700000000006</v>
      </c>
      <c r="Q2875" s="2">
        <v>3.96</v>
      </c>
      <c r="R2875" s="2">
        <v>13.7</v>
      </c>
      <c r="S2875" s="2">
        <v>28.9</v>
      </c>
      <c r="T2875" s="2">
        <v>11.3283</v>
      </c>
      <c r="U2875" s="2">
        <v>4.6399999999999997</v>
      </c>
      <c r="V2875" s="2">
        <v>19.100000000000001</v>
      </c>
      <c r="W2875" s="2">
        <v>24.4</v>
      </c>
      <c r="X2875" s="2">
        <v>16.692699999999999</v>
      </c>
      <c r="Y2875" s="2">
        <v>4.8499999999999996</v>
      </c>
      <c r="Z2875" s="2">
        <v>19.8</v>
      </c>
      <c r="AA2875" s="2">
        <v>24.5</v>
      </c>
      <c r="AB2875" s="2">
        <v>24.546299999999999</v>
      </c>
      <c r="AC2875" s="2">
        <v>6.86</v>
      </c>
      <c r="AD2875" s="2">
        <v>20.3</v>
      </c>
      <c r="AE2875" s="2">
        <v>33.700000000000003</v>
      </c>
      <c r="AF2875" s="2">
        <v>38.614400000000003</v>
      </c>
      <c r="AG2875" s="20">
        <v>6.26</v>
      </c>
      <c r="AH2875" s="20">
        <v>20.399999999999999</v>
      </c>
      <c r="AI2875" s="20">
        <v>30.7</v>
      </c>
      <c r="AJ2875" s="20">
        <v>50.909399999999998</v>
      </c>
      <c r="AK2875" s="18">
        <v>4.47</v>
      </c>
      <c r="AL2875" s="18">
        <v>17.399999999999999</v>
      </c>
      <c r="AM2875" s="18">
        <v>25.7</v>
      </c>
      <c r="AN2875" s="18">
        <v>40.272300000000001</v>
      </c>
      <c r="AO2875" s="2">
        <v>1.49</v>
      </c>
      <c r="AP2875" s="2">
        <v>9.5</v>
      </c>
      <c r="AQ2875" s="2">
        <v>15.6</v>
      </c>
      <c r="AR2875" s="2">
        <v>2.7940999999999998</v>
      </c>
      <c r="AS2875" s="2">
        <v>3.93</v>
      </c>
      <c r="AT2875" s="2">
        <v>18</v>
      </c>
      <c r="AU2875" s="2">
        <v>21.8</v>
      </c>
      <c r="AV2875" s="2">
        <v>14.845800000000001</v>
      </c>
      <c r="AW2875" s="2">
        <v>5.31</v>
      </c>
      <c r="AX2875" s="2">
        <v>18</v>
      </c>
      <c r="AY2875" s="2">
        <v>29.4</v>
      </c>
      <c r="AZ2875" s="2">
        <v>26.159700000000001</v>
      </c>
      <c r="BA2875" s="2">
        <v>7.22</v>
      </c>
      <c r="BB2875" s="2">
        <v>22.5</v>
      </c>
      <c r="BC2875" s="2">
        <v>32.1</v>
      </c>
      <c r="BD2875" s="2">
        <v>47.382100000000001</v>
      </c>
      <c r="BE2875" s="4" t="str">
        <f t="shared" si="442"/>
        <v>ABURRIDO</v>
      </c>
      <c r="BF2875" s="4">
        <f t="shared" si="443"/>
        <v>4.9242000000000008</v>
      </c>
      <c r="BG2875">
        <f t="shared" si="444"/>
        <v>1.49</v>
      </c>
      <c r="BH2875">
        <f t="shared" si="445"/>
        <v>3.93</v>
      </c>
      <c r="BI2875">
        <f t="shared" si="446"/>
        <v>7.22</v>
      </c>
      <c r="BJ2875">
        <f t="shared" si="447"/>
        <v>4.47</v>
      </c>
      <c r="BK2875">
        <f t="shared" si="448"/>
        <v>6.26</v>
      </c>
      <c r="BL2875">
        <f t="shared" si="449"/>
        <v>49479.720000000081</v>
      </c>
    </row>
    <row r="2876" spans="1:64" x14ac:dyDescent="0.2">
      <c r="A2876" s="1">
        <v>2874</v>
      </c>
      <c r="B2876" s="7" t="s">
        <v>155</v>
      </c>
      <c r="C2876" s="3">
        <v>40021</v>
      </c>
      <c r="D2876" s="4" t="s">
        <v>627</v>
      </c>
      <c r="E2876" s="4" t="s">
        <v>174</v>
      </c>
      <c r="F2876" s="5" t="str">
        <f t="shared" si="440"/>
        <v>L</v>
      </c>
      <c r="G2876" s="6">
        <v>0.91666666666666663</v>
      </c>
      <c r="H2876" s="6">
        <v>0.93819444444444444</v>
      </c>
      <c r="I2876" s="85">
        <f t="shared" si="441"/>
        <v>31.00000000000005</v>
      </c>
      <c r="J2876" s="86">
        <f>I2876*Segmentos!$D$7*(AH2876%)*IF(ISNUMBER(AI2876),AI2876%,0)</f>
        <v>505498.4000000009</v>
      </c>
      <c r="K2876" s="86">
        <f>I2876*Segmentos!$D$7*(AL2876%)*IF(ISNUMBER(AM2876),AM2876%,0)</f>
        <v>661130.80000000121</v>
      </c>
      <c r="L2876" s="4"/>
      <c r="M2876" s="2">
        <v>4.7300000000000004</v>
      </c>
      <c r="N2876" s="2">
        <v>12.1</v>
      </c>
      <c r="O2876" s="2">
        <v>39.299999999999997</v>
      </c>
      <c r="P2876" s="2">
        <v>83.525700000000001</v>
      </c>
      <c r="Q2876" s="2">
        <v>3.56</v>
      </c>
      <c r="R2876" s="2">
        <v>9.4</v>
      </c>
      <c r="S2876" s="2">
        <v>38.1</v>
      </c>
      <c r="T2876" s="2">
        <v>10.4849</v>
      </c>
      <c r="U2876" s="2">
        <v>4.08</v>
      </c>
      <c r="V2876" s="2">
        <v>11.4</v>
      </c>
      <c r="W2876" s="2">
        <v>35.799999999999997</v>
      </c>
      <c r="X2876" s="2">
        <v>15.1013</v>
      </c>
      <c r="Y2876" s="2">
        <v>5</v>
      </c>
      <c r="Z2876" s="2">
        <v>14.3</v>
      </c>
      <c r="AA2876" s="2">
        <v>35</v>
      </c>
      <c r="AB2876" s="2">
        <v>26.0273</v>
      </c>
      <c r="AC2876" s="2">
        <v>5.51</v>
      </c>
      <c r="AD2876" s="2">
        <v>11.8</v>
      </c>
      <c r="AE2876" s="2">
        <v>46.6</v>
      </c>
      <c r="AF2876" s="2">
        <v>31.912199999999999</v>
      </c>
      <c r="AG2876" s="20">
        <v>4.09</v>
      </c>
      <c r="AH2876" s="20">
        <v>10.9</v>
      </c>
      <c r="AI2876" s="20">
        <v>37.4</v>
      </c>
      <c r="AJ2876" s="20">
        <v>34.257899999999999</v>
      </c>
      <c r="AK2876" s="18">
        <v>5.31</v>
      </c>
      <c r="AL2876" s="18">
        <v>13.1</v>
      </c>
      <c r="AM2876" s="18">
        <v>40.700000000000003</v>
      </c>
      <c r="AN2876" s="18">
        <v>49.267800000000001</v>
      </c>
      <c r="AO2876" s="2">
        <v>3.69</v>
      </c>
      <c r="AP2876" s="2">
        <v>9.6</v>
      </c>
      <c r="AQ2876" s="2">
        <v>38.5</v>
      </c>
      <c r="AR2876" s="2">
        <v>7.1185999999999998</v>
      </c>
      <c r="AS2876" s="2">
        <v>6.35</v>
      </c>
      <c r="AT2876" s="2">
        <v>14</v>
      </c>
      <c r="AU2876" s="2">
        <v>45.3</v>
      </c>
      <c r="AV2876" s="2">
        <v>24.6921</v>
      </c>
      <c r="AW2876" s="2">
        <v>3.35</v>
      </c>
      <c r="AX2876" s="2">
        <v>10.199999999999999</v>
      </c>
      <c r="AY2876" s="2">
        <v>32.799999999999997</v>
      </c>
      <c r="AZ2876" s="2">
        <v>17.0001</v>
      </c>
      <c r="BA2876" s="2">
        <v>5.14</v>
      </c>
      <c r="BB2876" s="2">
        <v>13</v>
      </c>
      <c r="BC2876" s="2">
        <v>39.6</v>
      </c>
      <c r="BD2876" s="2">
        <v>34.7149</v>
      </c>
      <c r="BE2876" s="4" t="str">
        <f t="shared" si="442"/>
        <v>NO APLICA</v>
      </c>
      <c r="BF2876" s="4">
        <f t="shared" si="443"/>
        <v>5.4154</v>
      </c>
      <c r="BG2876">
        <f t="shared" si="444"/>
        <v>3.69</v>
      </c>
      <c r="BH2876">
        <f t="shared" si="445"/>
        <v>6.35</v>
      </c>
      <c r="BI2876">
        <f t="shared" si="446"/>
        <v>5.14</v>
      </c>
      <c r="BJ2876">
        <f t="shared" si="447"/>
        <v>5.31</v>
      </c>
      <c r="BK2876">
        <f t="shared" si="448"/>
        <v>4.09</v>
      </c>
      <c r="BL2876">
        <f t="shared" si="449"/>
        <v>14741.430000000022</v>
      </c>
    </row>
    <row r="2877" spans="1:64" x14ac:dyDescent="0.2">
      <c r="A2877" s="1">
        <v>2875</v>
      </c>
      <c r="B2877" s="7" t="s">
        <v>15</v>
      </c>
      <c r="C2877" s="3">
        <v>40021</v>
      </c>
      <c r="D2877" s="4" t="s">
        <v>626</v>
      </c>
      <c r="E2877" s="4" t="s">
        <v>164</v>
      </c>
      <c r="F2877" s="5" t="str">
        <f t="shared" si="440"/>
        <v>L</v>
      </c>
      <c r="G2877" s="6">
        <v>0.875</v>
      </c>
      <c r="H2877" s="6">
        <v>0.91388888888888886</v>
      </c>
      <c r="I2877" s="85">
        <f t="shared" si="441"/>
        <v>55.999999999999957</v>
      </c>
      <c r="J2877" s="86">
        <f>I2877*Segmentos!$D$7*(AH2877%)*IF(ISNUMBER(AI2877),AI2877%,0)</f>
        <v>1952428.7999999982</v>
      </c>
      <c r="K2877" s="86">
        <f>I2877*Segmentos!$D$7*(AL2877%)*IF(ISNUMBER(AM2877),AM2877%,0)</f>
        <v>2692860.7999999975</v>
      </c>
      <c r="L2877" s="4"/>
      <c r="M2877" s="2">
        <v>10.45</v>
      </c>
      <c r="N2877" s="2">
        <v>22</v>
      </c>
      <c r="O2877" s="2">
        <v>47.5</v>
      </c>
      <c r="P2877" s="2">
        <v>89.287999999999997</v>
      </c>
      <c r="Q2877" s="2">
        <v>3.16</v>
      </c>
      <c r="R2877" s="2">
        <v>10.199999999999999</v>
      </c>
      <c r="S2877" s="2">
        <v>31</v>
      </c>
      <c r="T2877" s="2">
        <v>4.5045000000000002</v>
      </c>
      <c r="U2877" s="2">
        <v>7.23</v>
      </c>
      <c r="V2877" s="2">
        <v>19.2</v>
      </c>
      <c r="W2877" s="2">
        <v>37.6</v>
      </c>
      <c r="X2877" s="2">
        <v>12.9521</v>
      </c>
      <c r="Y2877" s="2">
        <v>9.5500000000000007</v>
      </c>
      <c r="Z2877" s="2">
        <v>23.3</v>
      </c>
      <c r="AA2877" s="2">
        <v>41</v>
      </c>
      <c r="AB2877" s="2">
        <v>24.100100000000001</v>
      </c>
      <c r="AC2877" s="2">
        <v>17.010000000000002</v>
      </c>
      <c r="AD2877" s="2">
        <v>28.6</v>
      </c>
      <c r="AE2877" s="2">
        <v>59.6</v>
      </c>
      <c r="AF2877" s="2">
        <v>47.731400000000001</v>
      </c>
      <c r="AG2877" s="20">
        <v>8.7100000000000009</v>
      </c>
      <c r="AH2877" s="20">
        <v>19.899999999999999</v>
      </c>
      <c r="AI2877" s="20">
        <v>43.8</v>
      </c>
      <c r="AJ2877" s="20">
        <v>35.307200000000002</v>
      </c>
      <c r="AK2877" s="18">
        <v>12.02</v>
      </c>
      <c r="AL2877" s="18">
        <v>23.9</v>
      </c>
      <c r="AM2877" s="18">
        <v>50.3</v>
      </c>
      <c r="AN2877" s="18">
        <v>53.980800000000002</v>
      </c>
      <c r="AO2877" s="2">
        <v>7.45</v>
      </c>
      <c r="AP2877" s="2">
        <v>18</v>
      </c>
      <c r="AQ2877" s="2">
        <v>41.3</v>
      </c>
      <c r="AR2877" s="2">
        <v>6.9532999999999996</v>
      </c>
      <c r="AS2877" s="2">
        <v>6.41</v>
      </c>
      <c r="AT2877" s="2">
        <v>16.8</v>
      </c>
      <c r="AU2877" s="2">
        <v>38.1</v>
      </c>
      <c r="AV2877" s="2">
        <v>12.066800000000001</v>
      </c>
      <c r="AW2877" s="2">
        <v>12.95</v>
      </c>
      <c r="AX2877" s="2">
        <v>26.3</v>
      </c>
      <c r="AY2877" s="2">
        <v>49.2</v>
      </c>
      <c r="AZ2877" s="2">
        <v>31.8185</v>
      </c>
      <c r="BA2877" s="2">
        <v>11.75</v>
      </c>
      <c r="BB2877" s="2">
        <v>22.8</v>
      </c>
      <c r="BC2877" s="2">
        <v>51.5</v>
      </c>
      <c r="BD2877" s="2">
        <v>38.449399999999997</v>
      </c>
      <c r="BE2877" s="4" t="str">
        <f t="shared" si="442"/>
        <v>NO APLICA</v>
      </c>
      <c r="BF2877" s="4">
        <f t="shared" si="443"/>
        <v>9.3332000000000015</v>
      </c>
      <c r="BG2877">
        <f t="shared" si="444"/>
        <v>7.45</v>
      </c>
      <c r="BH2877">
        <f t="shared" si="445"/>
        <v>6.41</v>
      </c>
      <c r="BI2877">
        <f t="shared" si="446"/>
        <v>12.95</v>
      </c>
      <c r="BJ2877">
        <f t="shared" si="447"/>
        <v>12.02</v>
      </c>
      <c r="BK2877">
        <f t="shared" si="448"/>
        <v>8.7100000000000009</v>
      </c>
      <c r="BL2877">
        <f t="shared" si="449"/>
        <v>58519.999999999956</v>
      </c>
    </row>
    <row r="2878" spans="1:64" x14ac:dyDescent="0.2">
      <c r="A2878" s="1">
        <v>2876</v>
      </c>
      <c r="B2878" s="7" t="s">
        <v>5</v>
      </c>
      <c r="C2878" s="3">
        <v>40021</v>
      </c>
      <c r="D2878" s="4" t="s">
        <v>3</v>
      </c>
      <c r="E2878" s="4" t="s">
        <v>164</v>
      </c>
      <c r="F2878" s="5" t="str">
        <f t="shared" si="440"/>
        <v>L</v>
      </c>
      <c r="G2878" s="6">
        <v>0.87430555555555556</v>
      </c>
      <c r="H2878" s="6">
        <v>0.91736111111111107</v>
      </c>
      <c r="I2878" s="85">
        <f t="shared" si="441"/>
        <v>61.999999999999943</v>
      </c>
      <c r="J2878" s="86">
        <f>I2878*Segmentos!$D$7*(AH2878%)*IF(ISNUMBER(AI2878),AI2878%,0)</f>
        <v>1409458.3999999985</v>
      </c>
      <c r="K2878" s="86">
        <f>I2878*Segmentos!$D$7*(AL2878%)*IF(ISNUMBER(AM2878),AM2878%,0)</f>
        <v>1444996.7999999989</v>
      </c>
      <c r="L2878" s="4"/>
      <c r="M2878" s="2">
        <v>5.76</v>
      </c>
      <c r="N2878" s="2">
        <v>16.399999999999999</v>
      </c>
      <c r="O2878" s="2">
        <v>35.200000000000003</v>
      </c>
      <c r="P2878" s="2">
        <v>75.217200000000005</v>
      </c>
      <c r="Q2878" s="2">
        <v>4.13</v>
      </c>
      <c r="R2878" s="2">
        <v>14.8</v>
      </c>
      <c r="S2878" s="2">
        <v>27.8</v>
      </c>
      <c r="T2878" s="2">
        <v>8.9859000000000009</v>
      </c>
      <c r="U2878" s="2">
        <v>5.0599999999999996</v>
      </c>
      <c r="V2878" s="2">
        <v>17</v>
      </c>
      <c r="W2878" s="2">
        <v>29.7</v>
      </c>
      <c r="X2878" s="2">
        <v>13.855</v>
      </c>
      <c r="Y2878" s="2">
        <v>7.42</v>
      </c>
      <c r="Z2878" s="2">
        <v>20.399999999999999</v>
      </c>
      <c r="AA2878" s="2">
        <v>36.4</v>
      </c>
      <c r="AB2878" s="2">
        <v>28.5898</v>
      </c>
      <c r="AC2878" s="2">
        <v>5.55</v>
      </c>
      <c r="AD2878" s="2">
        <v>13.1</v>
      </c>
      <c r="AE2878" s="2">
        <v>42.4</v>
      </c>
      <c r="AF2878" s="2">
        <v>23.7865</v>
      </c>
      <c r="AG2878" s="20">
        <v>5.69</v>
      </c>
      <c r="AH2878" s="20">
        <v>16.100000000000001</v>
      </c>
      <c r="AI2878" s="20">
        <v>35.299999999999997</v>
      </c>
      <c r="AJ2878" s="20">
        <v>35.238100000000003</v>
      </c>
      <c r="AK2878" s="18">
        <v>5.83</v>
      </c>
      <c r="AL2878" s="18">
        <v>16.600000000000001</v>
      </c>
      <c r="AM2878" s="18">
        <v>35.1</v>
      </c>
      <c r="AN2878" s="18">
        <v>39.979100000000003</v>
      </c>
      <c r="AO2878" s="2">
        <v>3.33</v>
      </c>
      <c r="AP2878" s="2">
        <v>12.5</v>
      </c>
      <c r="AQ2878" s="2">
        <v>26.7</v>
      </c>
      <c r="AR2878" s="2">
        <v>4.7492000000000001</v>
      </c>
      <c r="AS2878" s="2">
        <v>4.76</v>
      </c>
      <c r="AT2878" s="2">
        <v>16.399999999999999</v>
      </c>
      <c r="AU2878" s="2">
        <v>29</v>
      </c>
      <c r="AV2878" s="2">
        <v>13.6889</v>
      </c>
      <c r="AW2878" s="2">
        <v>7.96</v>
      </c>
      <c r="AX2878" s="2">
        <v>20.2</v>
      </c>
      <c r="AY2878" s="2">
        <v>39.4</v>
      </c>
      <c r="AZ2878" s="2">
        <v>29.854600000000001</v>
      </c>
      <c r="BA2878" s="2">
        <v>5.39</v>
      </c>
      <c r="BB2878" s="2">
        <v>14.6</v>
      </c>
      <c r="BC2878" s="2">
        <v>36.9</v>
      </c>
      <c r="BD2878" s="2">
        <v>26.924499999999998</v>
      </c>
      <c r="BE2878" s="4" t="str">
        <f t="shared" si="442"/>
        <v>NO APLICA</v>
      </c>
      <c r="BF2878" s="4">
        <f t="shared" si="443"/>
        <v>5.7797999999999998</v>
      </c>
      <c r="BG2878">
        <f t="shared" si="444"/>
        <v>3.33</v>
      </c>
      <c r="BH2878">
        <f t="shared" si="445"/>
        <v>4.76</v>
      </c>
      <c r="BI2878">
        <f t="shared" si="446"/>
        <v>7.96</v>
      </c>
      <c r="BJ2878">
        <f t="shared" si="447"/>
        <v>5.83</v>
      </c>
      <c r="BK2878">
        <f t="shared" si="448"/>
        <v>5.69</v>
      </c>
      <c r="BL2878">
        <f t="shared" si="449"/>
        <v>35791.359999999964</v>
      </c>
    </row>
    <row r="2879" spans="1:64" x14ac:dyDescent="0.2">
      <c r="A2879" s="1">
        <v>2877</v>
      </c>
      <c r="B2879" s="7" t="s">
        <v>18</v>
      </c>
      <c r="C2879" s="3">
        <v>40021</v>
      </c>
      <c r="D2879" s="4" t="s">
        <v>17</v>
      </c>
      <c r="E2879" s="4" t="s">
        <v>168</v>
      </c>
      <c r="F2879" s="5" t="str">
        <f t="shared" si="440"/>
        <v>L</v>
      </c>
      <c r="G2879" s="6">
        <v>0.83333333333333337</v>
      </c>
      <c r="H2879" s="6">
        <v>0.91527777777777775</v>
      </c>
      <c r="I2879" s="85">
        <f t="shared" si="441"/>
        <v>117.9999999999999</v>
      </c>
      <c r="J2879" s="86">
        <f>I2879*Segmentos!$D$7*(AH2879%)*IF(ISNUMBER(AI2879),AI2879%,0)</f>
        <v>228259.19999999981</v>
      </c>
      <c r="K2879" s="86">
        <f>I2879*Segmentos!$D$7*(AL2879%)*IF(ISNUMBER(AM2879),AM2879%,0)</f>
        <v>19729.599999999988</v>
      </c>
      <c r="L2879" s="4" t="s">
        <v>541</v>
      </c>
      <c r="M2879" s="2">
        <v>0.25</v>
      </c>
      <c r="N2879" s="2">
        <v>2.6</v>
      </c>
      <c r="O2879" s="2">
        <v>9.6</v>
      </c>
      <c r="P2879" s="2">
        <v>98.400400000000005</v>
      </c>
      <c r="Q2879" s="2">
        <v>0.02</v>
      </c>
      <c r="R2879" s="2">
        <v>1.2</v>
      </c>
      <c r="S2879" s="2">
        <v>2.1</v>
      </c>
      <c r="T2879" s="2">
        <v>1.6099000000000001</v>
      </c>
      <c r="U2879" s="2">
        <v>0.03</v>
      </c>
      <c r="V2879" s="2">
        <v>1.3</v>
      </c>
      <c r="W2879" s="2">
        <v>2.2000000000000002</v>
      </c>
      <c r="X2879" s="2">
        <v>2.2734999999999999</v>
      </c>
      <c r="Y2879" s="2">
        <v>0.15</v>
      </c>
      <c r="Z2879" s="2">
        <v>2.4</v>
      </c>
      <c r="AA2879" s="2">
        <v>6.2</v>
      </c>
      <c r="AB2879" s="2">
        <v>17.334599999999998</v>
      </c>
      <c r="AC2879" s="2">
        <v>0.6</v>
      </c>
      <c r="AD2879" s="2">
        <v>4.4000000000000004</v>
      </c>
      <c r="AE2879" s="2">
        <v>13.7</v>
      </c>
      <c r="AF2879" s="2">
        <v>77.182400000000001</v>
      </c>
      <c r="AG2879" s="20">
        <v>0.49</v>
      </c>
      <c r="AH2879" s="20">
        <v>3.1</v>
      </c>
      <c r="AI2879" s="20">
        <v>15.6</v>
      </c>
      <c r="AJ2879" s="20">
        <v>89.864199999999997</v>
      </c>
      <c r="AK2879" s="18">
        <v>0.04</v>
      </c>
      <c r="AL2879" s="18">
        <v>2.2000000000000002</v>
      </c>
      <c r="AM2879" s="18">
        <v>1.9</v>
      </c>
      <c r="AN2879" s="18">
        <v>8.5361999999999991</v>
      </c>
      <c r="AO2879" s="2">
        <v>0.02</v>
      </c>
      <c r="AP2879" s="2">
        <v>0.8</v>
      </c>
      <c r="AQ2879" s="2">
        <v>2.8</v>
      </c>
      <c r="AR2879" s="2">
        <v>0.98280000000000001</v>
      </c>
      <c r="AS2879" s="2">
        <v>0.01</v>
      </c>
      <c r="AT2879" s="2">
        <v>0.4</v>
      </c>
      <c r="AU2879" s="2">
        <v>1.4</v>
      </c>
      <c r="AV2879" s="2">
        <v>0.4793</v>
      </c>
      <c r="AW2879" s="2">
        <v>0.33</v>
      </c>
      <c r="AX2879" s="2">
        <v>1.4</v>
      </c>
      <c r="AY2879" s="2">
        <v>23.3</v>
      </c>
      <c r="AZ2879" s="2">
        <v>37.231400000000001</v>
      </c>
      <c r="BA2879" s="2">
        <v>0.4</v>
      </c>
      <c r="BB2879" s="2">
        <v>5.3</v>
      </c>
      <c r="BC2879" s="2">
        <v>7.5</v>
      </c>
      <c r="BD2879" s="2">
        <v>59.707000000000001</v>
      </c>
      <c r="BE2879" s="4" t="str">
        <f t="shared" si="442"/>
        <v>ABURRIDO</v>
      </c>
      <c r="BF2879" s="4">
        <f t="shared" si="443"/>
        <v>0.17</v>
      </c>
      <c r="BG2879">
        <f t="shared" si="444"/>
        <v>0.02</v>
      </c>
      <c r="BH2879">
        <f t="shared" si="445"/>
        <v>0.01</v>
      </c>
      <c r="BI2879">
        <f t="shared" si="446"/>
        <v>0.4</v>
      </c>
      <c r="BJ2879">
        <f t="shared" si="447"/>
        <v>0.04</v>
      </c>
      <c r="BK2879">
        <f t="shared" si="448"/>
        <v>0.49</v>
      </c>
      <c r="BL2879">
        <f t="shared" si="449"/>
        <v>2945.2799999999975</v>
      </c>
    </row>
    <row r="2880" spans="1:64" x14ac:dyDescent="0.2">
      <c r="A2880" s="1">
        <v>2878</v>
      </c>
      <c r="B2880" s="7" t="s">
        <v>1</v>
      </c>
      <c r="C2880" s="3">
        <v>40021</v>
      </c>
      <c r="D2880" s="4" t="s">
        <v>627</v>
      </c>
      <c r="E2880" s="4" t="s">
        <v>163</v>
      </c>
      <c r="F2880" s="5" t="str">
        <f t="shared" si="440"/>
        <v>L</v>
      </c>
      <c r="G2880" s="6">
        <v>0.84097222222222223</v>
      </c>
      <c r="H2880" s="6">
        <v>0.87430555555555556</v>
      </c>
      <c r="I2880" s="85">
        <f t="shared" si="441"/>
        <v>47.999999999999986</v>
      </c>
      <c r="J2880" s="86">
        <f>I2880*Segmentos!$D$7*(AH2880%)*IF(ISNUMBER(AI2880),AI2880%,0)</f>
        <v>620543.99999999977</v>
      </c>
      <c r="K2880" s="86">
        <f>I2880*Segmentos!$D$7*(AL2880%)*IF(ISNUMBER(AM2880),AM2880%,0)</f>
        <v>1395935.9999999995</v>
      </c>
      <c r="L2880" s="4"/>
      <c r="M2880" s="2">
        <v>5.36</v>
      </c>
      <c r="N2880" s="2">
        <v>10.7</v>
      </c>
      <c r="O2880" s="2">
        <v>50.1</v>
      </c>
      <c r="P2880" s="2">
        <v>75.492500000000007</v>
      </c>
      <c r="Q2880" s="2">
        <v>3.88</v>
      </c>
      <c r="R2880" s="2">
        <v>8.1</v>
      </c>
      <c r="S2880" s="2">
        <v>47.8</v>
      </c>
      <c r="T2880" s="2">
        <v>9.1175999999999995</v>
      </c>
      <c r="U2880" s="2">
        <v>5.14</v>
      </c>
      <c r="V2880" s="2">
        <v>10.199999999999999</v>
      </c>
      <c r="W2880" s="2">
        <v>50.5</v>
      </c>
      <c r="X2880" s="2">
        <v>15.181800000000001</v>
      </c>
      <c r="Y2880" s="2">
        <v>5.14</v>
      </c>
      <c r="Z2880" s="2">
        <v>12.5</v>
      </c>
      <c r="AA2880" s="2">
        <v>41</v>
      </c>
      <c r="AB2880" s="2">
        <v>21.390799999999999</v>
      </c>
      <c r="AC2880" s="2">
        <v>6.44</v>
      </c>
      <c r="AD2880" s="2">
        <v>10.7</v>
      </c>
      <c r="AE2880" s="2">
        <v>60.4</v>
      </c>
      <c r="AF2880" s="2">
        <v>29.802299999999999</v>
      </c>
      <c r="AG2880" s="20">
        <v>3.25</v>
      </c>
      <c r="AH2880" s="20">
        <v>8</v>
      </c>
      <c r="AI2880" s="20">
        <v>40.4</v>
      </c>
      <c r="AJ2880" s="20">
        <v>21.744499999999999</v>
      </c>
      <c r="AK2880" s="18">
        <v>7.26</v>
      </c>
      <c r="AL2880" s="18">
        <v>13.1</v>
      </c>
      <c r="AM2880" s="18">
        <v>55.5</v>
      </c>
      <c r="AN2880" s="18">
        <v>53.747999999999998</v>
      </c>
      <c r="AO2880" s="2">
        <v>4.78</v>
      </c>
      <c r="AP2880" s="2">
        <v>9</v>
      </c>
      <c r="AQ2880" s="2">
        <v>53.1</v>
      </c>
      <c r="AR2880" s="2">
        <v>7.3658000000000001</v>
      </c>
      <c r="AS2880" s="2">
        <v>6.33</v>
      </c>
      <c r="AT2880" s="2">
        <v>12.3</v>
      </c>
      <c r="AU2880" s="2">
        <v>51.6</v>
      </c>
      <c r="AV2880" s="2">
        <v>19.658000000000001</v>
      </c>
      <c r="AW2880" s="2">
        <v>5.85</v>
      </c>
      <c r="AX2880" s="2">
        <v>9.6</v>
      </c>
      <c r="AY2880" s="2">
        <v>61.2</v>
      </c>
      <c r="AZ2880" s="2">
        <v>23.712399999999999</v>
      </c>
      <c r="BA2880" s="2">
        <v>4.59</v>
      </c>
      <c r="BB2880" s="2">
        <v>11.1</v>
      </c>
      <c r="BC2880" s="2">
        <v>41.3</v>
      </c>
      <c r="BD2880" s="2">
        <v>24.7563</v>
      </c>
      <c r="BE2880" s="4" t="str">
        <f t="shared" si="442"/>
        <v>NO APLICA</v>
      </c>
      <c r="BF2880" s="4">
        <f t="shared" si="443"/>
        <v>5.8961999999999994</v>
      </c>
      <c r="BG2880">
        <f t="shared" si="444"/>
        <v>4.78</v>
      </c>
      <c r="BH2880">
        <f t="shared" si="445"/>
        <v>6.33</v>
      </c>
      <c r="BI2880">
        <f t="shared" si="446"/>
        <v>5.85</v>
      </c>
      <c r="BJ2880">
        <f t="shared" si="447"/>
        <v>7.26</v>
      </c>
      <c r="BK2880">
        <f t="shared" si="448"/>
        <v>3.25</v>
      </c>
      <c r="BL2880">
        <f t="shared" si="449"/>
        <v>25731.35999999999</v>
      </c>
    </row>
    <row r="2881" spans="1:64" x14ac:dyDescent="0.2">
      <c r="A2881" s="1">
        <v>2879</v>
      </c>
      <c r="B2881" s="7" t="s">
        <v>36</v>
      </c>
      <c r="C2881" s="3">
        <v>40021</v>
      </c>
      <c r="D2881" s="4" t="s">
        <v>626</v>
      </c>
      <c r="E2881" s="4" t="s">
        <v>163</v>
      </c>
      <c r="F2881" s="5" t="str">
        <f t="shared" si="440"/>
        <v>L</v>
      </c>
      <c r="G2881" s="6">
        <v>0.91874999999999996</v>
      </c>
      <c r="H2881" s="6">
        <v>0.94166666666666676</v>
      </c>
      <c r="I2881" s="85">
        <f t="shared" si="441"/>
        <v>33.000000000000199</v>
      </c>
      <c r="J2881" s="86">
        <f>I2881*Segmentos!$D$7*(AH2881%)*IF(ISNUMBER(AI2881),AI2881%,0)</f>
        <v>1790250.0000000107</v>
      </c>
      <c r="K2881" s="86">
        <f>I2881*Segmentos!$D$7*(AL2881%)*IF(ISNUMBER(AM2881),AM2881%,0)</f>
        <v>2694384.0000000168</v>
      </c>
      <c r="L2881" s="4"/>
      <c r="M2881" s="2">
        <v>17.14</v>
      </c>
      <c r="N2881" s="2">
        <v>25</v>
      </c>
      <c r="O2881" s="2">
        <v>68.599999999999994</v>
      </c>
      <c r="P2881" s="2">
        <v>84.478800000000007</v>
      </c>
      <c r="Q2881" s="2">
        <v>9.93</v>
      </c>
      <c r="R2881" s="2">
        <v>15.8</v>
      </c>
      <c r="S2881" s="2">
        <v>62.9</v>
      </c>
      <c r="T2881" s="2">
        <v>8.1608999999999998</v>
      </c>
      <c r="U2881" s="2">
        <v>15.2</v>
      </c>
      <c r="V2881" s="2">
        <v>23.4</v>
      </c>
      <c r="W2881" s="2">
        <v>65</v>
      </c>
      <c r="X2881" s="2">
        <v>15.698399999999999</v>
      </c>
      <c r="Y2881" s="2">
        <v>20.07</v>
      </c>
      <c r="Z2881" s="2">
        <v>30.2</v>
      </c>
      <c r="AA2881" s="2">
        <v>66.400000000000006</v>
      </c>
      <c r="AB2881" s="2">
        <v>29.1922</v>
      </c>
      <c r="AC2881" s="2">
        <v>19.43</v>
      </c>
      <c r="AD2881" s="2">
        <v>26</v>
      </c>
      <c r="AE2881" s="2">
        <v>74.900000000000006</v>
      </c>
      <c r="AF2881" s="2">
        <v>31.427299999999999</v>
      </c>
      <c r="AG2881" s="20">
        <v>13.54</v>
      </c>
      <c r="AH2881" s="20">
        <v>21.7</v>
      </c>
      <c r="AI2881" s="20">
        <v>62.5</v>
      </c>
      <c r="AJ2881" s="20">
        <v>31.652799999999999</v>
      </c>
      <c r="AK2881" s="18">
        <v>20.399999999999999</v>
      </c>
      <c r="AL2881" s="18">
        <v>28</v>
      </c>
      <c r="AM2881" s="18">
        <v>72.900000000000006</v>
      </c>
      <c r="AN2881" s="18">
        <v>52.825899999999997</v>
      </c>
      <c r="AO2881" s="2">
        <v>16.05</v>
      </c>
      <c r="AP2881" s="2">
        <v>23.6</v>
      </c>
      <c r="AQ2881" s="2">
        <v>68</v>
      </c>
      <c r="AR2881" s="2">
        <v>8.6446000000000005</v>
      </c>
      <c r="AS2881" s="2">
        <v>12.12</v>
      </c>
      <c r="AT2881" s="2">
        <v>19.2</v>
      </c>
      <c r="AU2881" s="2">
        <v>63.1</v>
      </c>
      <c r="AV2881" s="2">
        <v>13.1594</v>
      </c>
      <c r="AW2881" s="2">
        <v>19.690000000000001</v>
      </c>
      <c r="AX2881" s="2">
        <v>27</v>
      </c>
      <c r="AY2881" s="2">
        <v>73</v>
      </c>
      <c r="AZ2881" s="2">
        <v>27.8963</v>
      </c>
      <c r="BA2881" s="2">
        <v>18.43</v>
      </c>
      <c r="BB2881" s="2">
        <v>27.2</v>
      </c>
      <c r="BC2881" s="2">
        <v>67.8</v>
      </c>
      <c r="BD2881" s="2">
        <v>34.778500000000001</v>
      </c>
      <c r="BE2881" s="4" t="str">
        <f t="shared" si="442"/>
        <v>NO APLICA</v>
      </c>
      <c r="BF2881" s="4">
        <f t="shared" si="443"/>
        <v>15.891200000000001</v>
      </c>
      <c r="BG2881">
        <f t="shared" si="444"/>
        <v>16.05</v>
      </c>
      <c r="BH2881">
        <f t="shared" si="445"/>
        <v>12.12</v>
      </c>
      <c r="BI2881">
        <f t="shared" si="446"/>
        <v>19.690000000000001</v>
      </c>
      <c r="BJ2881">
        <f t="shared" si="447"/>
        <v>20.399999999999999</v>
      </c>
      <c r="BK2881">
        <f t="shared" si="448"/>
        <v>13.54</v>
      </c>
      <c r="BL2881">
        <f t="shared" si="449"/>
        <v>56595.000000000342</v>
      </c>
    </row>
    <row r="2882" spans="1:64" x14ac:dyDescent="0.2">
      <c r="A2882" s="1">
        <v>2880</v>
      </c>
      <c r="B2882" s="7" t="s">
        <v>88</v>
      </c>
      <c r="C2882" s="3">
        <v>40021</v>
      </c>
      <c r="D2882" s="4" t="s">
        <v>626</v>
      </c>
      <c r="E2882" s="4" t="s">
        <v>163</v>
      </c>
      <c r="F2882" s="5" t="str">
        <f t="shared" si="440"/>
        <v>L</v>
      </c>
      <c r="G2882" s="6">
        <v>0.91736111111111107</v>
      </c>
      <c r="H2882" s="6">
        <v>0.91874999999999996</v>
      </c>
      <c r="I2882" s="85">
        <f t="shared" si="441"/>
        <v>1.9999999999999929</v>
      </c>
      <c r="J2882" s="86">
        <f>I2882*Segmentos!$D$7*(AH2882%)*IF(ISNUMBER(AI2882),AI2882%,0)</f>
        <v>120073.59999999958</v>
      </c>
      <c r="K2882" s="86">
        <f>I2882*Segmentos!$D$7*(AL2882%)*IF(ISNUMBER(AM2882),AM2882%,0)</f>
        <v>123256.79999999958</v>
      </c>
      <c r="L2882" s="4"/>
      <c r="M2882" s="2">
        <v>15.2</v>
      </c>
      <c r="N2882" s="2">
        <v>15.8</v>
      </c>
      <c r="O2882" s="2">
        <v>96.3</v>
      </c>
      <c r="P2882" s="2">
        <v>87.374200000000002</v>
      </c>
      <c r="Q2882" s="2">
        <v>5.91</v>
      </c>
      <c r="R2882" s="2">
        <v>6.6</v>
      </c>
      <c r="S2882" s="2">
        <v>90.2</v>
      </c>
      <c r="T2882" s="2">
        <v>5.6703000000000001</v>
      </c>
      <c r="U2882" s="2">
        <v>13.96</v>
      </c>
      <c r="V2882" s="2">
        <v>14.3</v>
      </c>
      <c r="W2882" s="2">
        <v>97.4</v>
      </c>
      <c r="X2882" s="2">
        <v>16.8155</v>
      </c>
      <c r="Y2882" s="2">
        <v>14.88</v>
      </c>
      <c r="Z2882" s="2">
        <v>15.2</v>
      </c>
      <c r="AA2882" s="2">
        <v>98.1</v>
      </c>
      <c r="AB2882" s="2">
        <v>25.249500000000001</v>
      </c>
      <c r="AC2882" s="2">
        <v>21.01</v>
      </c>
      <c r="AD2882" s="2">
        <v>22</v>
      </c>
      <c r="AE2882" s="2">
        <v>95.6</v>
      </c>
      <c r="AF2882" s="2">
        <v>39.638800000000003</v>
      </c>
      <c r="AG2882" s="20">
        <v>15</v>
      </c>
      <c r="AH2882" s="20">
        <v>15.7</v>
      </c>
      <c r="AI2882" s="20">
        <v>95.6</v>
      </c>
      <c r="AJ2882" s="20">
        <v>40.887999999999998</v>
      </c>
      <c r="AK2882" s="18">
        <v>15.39</v>
      </c>
      <c r="AL2882" s="18">
        <v>15.9</v>
      </c>
      <c r="AM2882" s="18">
        <v>96.9</v>
      </c>
      <c r="AN2882" s="18">
        <v>46.486199999999997</v>
      </c>
      <c r="AO2882" s="2">
        <v>12.83</v>
      </c>
      <c r="AP2882" s="2">
        <v>13.5</v>
      </c>
      <c r="AQ2882" s="2">
        <v>95</v>
      </c>
      <c r="AR2882" s="2">
        <v>8.0572999999999997</v>
      </c>
      <c r="AS2882" s="2">
        <v>10.119999999999999</v>
      </c>
      <c r="AT2882" s="2">
        <v>10.7</v>
      </c>
      <c r="AU2882" s="2">
        <v>94.5</v>
      </c>
      <c r="AV2882" s="2">
        <v>12.8095</v>
      </c>
      <c r="AW2882" s="2">
        <v>16.34</v>
      </c>
      <c r="AX2882" s="2">
        <v>17.3</v>
      </c>
      <c r="AY2882" s="2">
        <v>94.7</v>
      </c>
      <c r="AZ2882" s="2">
        <v>26.995200000000001</v>
      </c>
      <c r="BA2882" s="2">
        <v>17.95</v>
      </c>
      <c r="BB2882" s="2">
        <v>18.3</v>
      </c>
      <c r="BC2882" s="2">
        <v>98.3</v>
      </c>
      <c r="BD2882" s="2">
        <v>39.512300000000003</v>
      </c>
      <c r="BE2882" s="4" t="str">
        <f t="shared" si="442"/>
        <v>NO APLICA</v>
      </c>
      <c r="BF2882" s="4">
        <f t="shared" si="443"/>
        <v>13.762799999999999</v>
      </c>
      <c r="BG2882">
        <f t="shared" si="444"/>
        <v>12.83</v>
      </c>
      <c r="BH2882">
        <f t="shared" si="445"/>
        <v>10.119999999999999</v>
      </c>
      <c r="BI2882">
        <f t="shared" si="446"/>
        <v>17.95</v>
      </c>
      <c r="BJ2882">
        <f t="shared" si="447"/>
        <v>15.39</v>
      </c>
      <c r="BK2882">
        <f t="shared" si="448"/>
        <v>15</v>
      </c>
      <c r="BL2882">
        <f t="shared" si="449"/>
        <v>3043.079999999989</v>
      </c>
    </row>
    <row r="2883" spans="1:64" x14ac:dyDescent="0.2">
      <c r="A2883" s="1">
        <v>2881</v>
      </c>
      <c r="B2883" s="7" t="s">
        <v>20</v>
      </c>
      <c r="C2883" s="3">
        <v>40021</v>
      </c>
      <c r="D2883" s="4" t="s">
        <v>17</v>
      </c>
      <c r="E2883" s="4" t="s">
        <v>169</v>
      </c>
      <c r="F2883" s="5" t="str">
        <f t="shared" si="440"/>
        <v>L</v>
      </c>
      <c r="G2883" s="6">
        <v>0.91666666666666663</v>
      </c>
      <c r="H2883" s="6">
        <v>0.95833333333333337</v>
      </c>
      <c r="I2883" s="85">
        <f t="shared" si="441"/>
        <v>60.000000000000107</v>
      </c>
      <c r="J2883" s="86">
        <f>I2883*Segmentos!$D$7*(AH2883%)*IF(ISNUMBER(AI2883),AI2883%,0)</f>
        <v>239400.00000000041</v>
      </c>
      <c r="K2883" s="86">
        <f>I2883*Segmentos!$D$7*(AL2883%)*IF(ISNUMBER(AM2883),AM2883%,0)</f>
        <v>76944.000000000116</v>
      </c>
      <c r="L2883" s="4"/>
      <c r="M2883" s="2">
        <v>0.65</v>
      </c>
      <c r="N2883" s="2">
        <v>2</v>
      </c>
      <c r="O2883" s="2">
        <v>33.299999999999997</v>
      </c>
      <c r="P2883" s="2">
        <v>98.420500000000004</v>
      </c>
      <c r="Q2883" s="2">
        <v>0.01</v>
      </c>
      <c r="R2883" s="2">
        <v>0.5</v>
      </c>
      <c r="S2883" s="2">
        <v>1.7</v>
      </c>
      <c r="T2883" s="2">
        <v>0.19950000000000001</v>
      </c>
      <c r="U2883" s="2">
        <v>0.25</v>
      </c>
      <c r="V2883" s="2">
        <v>1.6</v>
      </c>
      <c r="W2883" s="2">
        <v>15.9</v>
      </c>
      <c r="X2883" s="2">
        <v>7.9367999999999999</v>
      </c>
      <c r="Y2883" s="2">
        <v>0.23</v>
      </c>
      <c r="Z2883" s="2">
        <v>1.5</v>
      </c>
      <c r="AA2883" s="2">
        <v>16.100000000000001</v>
      </c>
      <c r="AB2883" s="2">
        <v>10.4839</v>
      </c>
      <c r="AC2883" s="2">
        <v>1.61</v>
      </c>
      <c r="AD2883" s="2">
        <v>3.4</v>
      </c>
      <c r="AE2883" s="2">
        <v>47.5</v>
      </c>
      <c r="AF2883" s="2">
        <v>79.800299999999993</v>
      </c>
      <c r="AG2883" s="20">
        <v>1.01</v>
      </c>
      <c r="AH2883" s="20">
        <v>2.5</v>
      </c>
      <c r="AI2883" s="20">
        <v>39.9</v>
      </c>
      <c r="AJ2883" s="20">
        <v>72.224800000000002</v>
      </c>
      <c r="AK2883" s="18">
        <v>0.33</v>
      </c>
      <c r="AL2883" s="18">
        <v>1.4</v>
      </c>
      <c r="AM2883" s="18">
        <v>22.9</v>
      </c>
      <c r="AN2883" s="18">
        <v>26.195699999999999</v>
      </c>
      <c r="AO2883" s="2">
        <v>0.1</v>
      </c>
      <c r="AP2883" s="2">
        <v>0.4</v>
      </c>
      <c r="AQ2883" s="2">
        <v>23.2</v>
      </c>
      <c r="AR2883" s="2">
        <v>1.611</v>
      </c>
      <c r="AS2883" s="2">
        <v>0.28000000000000003</v>
      </c>
      <c r="AT2883" s="2">
        <v>0.7</v>
      </c>
      <c r="AU2883" s="2">
        <v>37.1</v>
      </c>
      <c r="AV2883" s="2">
        <v>9.1933000000000007</v>
      </c>
      <c r="AW2883" s="2">
        <v>0.64</v>
      </c>
      <c r="AX2883" s="2">
        <v>1.9</v>
      </c>
      <c r="AY2883" s="2">
        <v>32.799999999999997</v>
      </c>
      <c r="AZ2883" s="2">
        <v>27.749500000000001</v>
      </c>
      <c r="BA2883" s="2">
        <v>1.03</v>
      </c>
      <c r="BB2883" s="2">
        <v>3.1</v>
      </c>
      <c r="BC2883" s="2">
        <v>33.4</v>
      </c>
      <c r="BD2883" s="2">
        <v>59.866599999999998</v>
      </c>
      <c r="BE2883" s="4" t="str">
        <f t="shared" si="442"/>
        <v>ABURRIDO</v>
      </c>
      <c r="BF2883" s="4">
        <f t="shared" si="443"/>
        <v>0.5514</v>
      </c>
      <c r="BG2883">
        <f t="shared" si="444"/>
        <v>0.1</v>
      </c>
      <c r="BH2883">
        <f t="shared" si="445"/>
        <v>0.28000000000000003</v>
      </c>
      <c r="BI2883">
        <f t="shared" si="446"/>
        <v>1.03</v>
      </c>
      <c r="BJ2883">
        <f t="shared" si="447"/>
        <v>0.33</v>
      </c>
      <c r="BK2883">
        <f t="shared" si="448"/>
        <v>1.01</v>
      </c>
      <c r="BL2883">
        <f t="shared" si="449"/>
        <v>3996.0000000000068</v>
      </c>
    </row>
    <row r="2884" spans="1:64" x14ac:dyDescent="0.2">
      <c r="A2884" s="1">
        <v>2882</v>
      </c>
      <c r="B2884" s="7" t="s">
        <v>11</v>
      </c>
      <c r="C2884" s="3">
        <v>40021</v>
      </c>
      <c r="D2884" s="4" t="s">
        <v>8</v>
      </c>
      <c r="E2884" s="4" t="s">
        <v>166</v>
      </c>
      <c r="F2884" s="5" t="str">
        <f t="shared" ref="F2884:F2947" si="450">CONCATENATE(IF(WEEKDAY(C2884)=1,"D",""),IF(WEEKDAY(C2884)=2,"L",""),IF(WEEKDAY(C2884)=3,"M",""),IF(WEEKDAY(C2884)=4,"W",""),IF(WEEKDAY(C2884)=5,"J",""),IF(WEEKDAY(C2884)=6,"V",""),IF(WEEKDAY(C2884)=7,"S",""))</f>
        <v>L</v>
      </c>
      <c r="G2884" s="6">
        <v>0.90902777777777777</v>
      </c>
      <c r="H2884" s="6">
        <v>0.90972222222222221</v>
      </c>
      <c r="I2884" s="85">
        <f t="shared" ref="I2884:I2947" si="451">IF(H2884&gt;=G2884,(H2884-G2884)*24*60,("24:00:00"-G2884+H2884)*24*60)</f>
        <v>0.99999999999999645</v>
      </c>
      <c r="J2884" s="86">
        <f>I2884*Segmentos!$D$7*(AH2884%)*IF(ISNUMBER(AI2884),AI2884%,0)</f>
        <v>9199.9999999999673</v>
      </c>
      <c r="K2884" s="86">
        <f>I2884*Segmentos!$D$7*(AL2884%)*IF(ISNUMBER(AM2884),AM2884%,0)</f>
        <v>9999.9999999999654</v>
      </c>
      <c r="L2884" s="4"/>
      <c r="M2884" s="2">
        <v>2.39</v>
      </c>
      <c r="N2884" s="2">
        <v>2.4</v>
      </c>
      <c r="O2884" s="2">
        <v>100</v>
      </c>
      <c r="P2884" s="2">
        <v>77.0488</v>
      </c>
      <c r="Q2884" s="2">
        <v>0.27</v>
      </c>
      <c r="R2884" s="2">
        <v>0.3</v>
      </c>
      <c r="S2884" s="2">
        <v>100</v>
      </c>
      <c r="T2884" s="2">
        <v>1.4605999999999999</v>
      </c>
      <c r="U2884" s="2">
        <v>2.63</v>
      </c>
      <c r="V2884" s="2">
        <v>2.6</v>
      </c>
      <c r="W2884" s="2">
        <v>100</v>
      </c>
      <c r="X2884" s="2">
        <v>17.786100000000001</v>
      </c>
      <c r="Y2884" s="2">
        <v>1.81</v>
      </c>
      <c r="Z2884" s="2">
        <v>1.8</v>
      </c>
      <c r="AA2884" s="2">
        <v>100</v>
      </c>
      <c r="AB2884" s="2">
        <v>17.27</v>
      </c>
      <c r="AC2884" s="2">
        <v>3.83</v>
      </c>
      <c r="AD2884" s="2">
        <v>3.8</v>
      </c>
      <c r="AE2884" s="2">
        <v>100</v>
      </c>
      <c r="AF2884" s="2">
        <v>40.5321</v>
      </c>
      <c r="AG2884" s="20">
        <v>2.2599999999999998</v>
      </c>
      <c r="AH2884" s="20">
        <v>2.2999999999999998</v>
      </c>
      <c r="AI2884" s="20">
        <v>100</v>
      </c>
      <c r="AJ2884" s="20">
        <v>34.569299999999998</v>
      </c>
      <c r="AK2884" s="18">
        <v>2.5</v>
      </c>
      <c r="AL2884" s="18">
        <v>2.5</v>
      </c>
      <c r="AM2884" s="18">
        <v>100</v>
      </c>
      <c r="AN2884" s="18">
        <v>42.479500000000002</v>
      </c>
      <c r="AO2884" s="2">
        <v>0.91</v>
      </c>
      <c r="AP2884" s="2">
        <v>0.9</v>
      </c>
      <c r="AQ2884" s="2">
        <v>100</v>
      </c>
      <c r="AR2884" s="2">
        <v>3.2155999999999998</v>
      </c>
      <c r="AS2884" s="2">
        <v>1.8</v>
      </c>
      <c r="AT2884" s="2">
        <v>1.8</v>
      </c>
      <c r="AU2884" s="2">
        <v>100</v>
      </c>
      <c r="AV2884" s="2">
        <v>12.8249</v>
      </c>
      <c r="AW2884" s="2">
        <v>2.2200000000000002</v>
      </c>
      <c r="AX2884" s="2">
        <v>2.2000000000000002</v>
      </c>
      <c r="AY2884" s="2">
        <v>100</v>
      </c>
      <c r="AZ2884" s="2">
        <v>20.603899999999999</v>
      </c>
      <c r="BA2884" s="2">
        <v>3.27</v>
      </c>
      <c r="BB2884" s="2">
        <v>3.3</v>
      </c>
      <c r="BC2884" s="2">
        <v>100</v>
      </c>
      <c r="BD2884" s="2">
        <v>40.404400000000003</v>
      </c>
      <c r="BE2884" s="4" t="str">
        <f t="shared" ref="BE2884:BE2947" si="452">IF(OR(E2884="NOTICIERO",E2884="INFORMATIVO"),"NO APLICA",IF(I2884&lt;60,"NO APLICA",IF(M2884&lt;6,"ABURRIDO",IF(O2884&lt;25,"ABURRIDO","ENTRETENIDO"))))</f>
        <v>NO APLICA</v>
      </c>
      <c r="BF2884" s="4">
        <f t="shared" ref="BF2884:BF2947" si="453">SUMPRODUCT($BG$2:$BK$2,BG2884:BK2884)/5</f>
        <v>2.2728000000000002</v>
      </c>
      <c r="BG2884">
        <f t="shared" ref="BG2884:BG2947" si="454">AO2884</f>
        <v>0.91</v>
      </c>
      <c r="BH2884">
        <f t="shared" ref="BH2884:BH2947" si="455">AS2884</f>
        <v>1.8</v>
      </c>
      <c r="BI2884">
        <f t="shared" ref="BI2884:BI2947" si="456">MAX(AW2884,BA2884)</f>
        <v>3.27</v>
      </c>
      <c r="BJ2884">
        <f t="shared" ref="BJ2884:BJ2947" si="457">AK2884</f>
        <v>2.5</v>
      </c>
      <c r="BK2884">
        <f t="shared" ref="BK2884:BK2947" si="458">AG2884</f>
        <v>2.2599999999999998</v>
      </c>
      <c r="BL2884">
        <f t="shared" ref="BL2884:BL2947" si="459">IFERROR((I2884*N2884*O2884),0)</f>
        <v>239.99999999999915</v>
      </c>
    </row>
    <row r="2885" spans="1:64" x14ac:dyDescent="0.2">
      <c r="A2885" s="1">
        <v>2883</v>
      </c>
      <c r="B2885" s="7" t="s">
        <v>11</v>
      </c>
      <c r="C2885" s="3">
        <v>40021</v>
      </c>
      <c r="D2885" s="4" t="s">
        <v>627</v>
      </c>
      <c r="E2885" s="4" t="s">
        <v>166</v>
      </c>
      <c r="F2885" s="5" t="str">
        <f t="shared" si="450"/>
        <v>L</v>
      </c>
      <c r="G2885" s="6">
        <v>0.91388888888888886</v>
      </c>
      <c r="H2885" s="6">
        <v>0.91666666666666663</v>
      </c>
      <c r="I2885" s="85">
        <f t="shared" si="451"/>
        <v>3.9999999999999858</v>
      </c>
      <c r="J2885" s="86">
        <f>I2885*Segmentos!$D$7*(AH2885%)*IF(ISNUMBER(AI2885),AI2885%,0)</f>
        <v>74035.19999999975</v>
      </c>
      <c r="K2885" s="86">
        <f>I2885*Segmentos!$D$7*(AL2885%)*IF(ISNUMBER(AM2885),AM2885%,0)</f>
        <v>89497.599999999686</v>
      </c>
      <c r="L2885" s="4"/>
      <c r="M2885" s="2">
        <v>5.0999999999999996</v>
      </c>
      <c r="N2885" s="2">
        <v>7</v>
      </c>
      <c r="O2885" s="2">
        <v>73</v>
      </c>
      <c r="P2885" s="2">
        <v>86.301500000000004</v>
      </c>
      <c r="Q2885" s="2">
        <v>4.1399999999999997</v>
      </c>
      <c r="R2885" s="2">
        <v>5.7</v>
      </c>
      <c r="S2885" s="2">
        <v>72.599999999999994</v>
      </c>
      <c r="T2885" s="2">
        <v>11.681100000000001</v>
      </c>
      <c r="U2885" s="2">
        <v>3.09</v>
      </c>
      <c r="V2885" s="2">
        <v>4.8</v>
      </c>
      <c r="W2885" s="2">
        <v>64.900000000000006</v>
      </c>
      <c r="X2885" s="2">
        <v>10.948700000000001</v>
      </c>
      <c r="Y2885" s="2">
        <v>6.41</v>
      </c>
      <c r="Z2885" s="2">
        <v>8.5</v>
      </c>
      <c r="AA2885" s="2">
        <v>75.2</v>
      </c>
      <c r="AB2885" s="2">
        <v>32.009799999999998</v>
      </c>
      <c r="AC2885" s="2">
        <v>5.7</v>
      </c>
      <c r="AD2885" s="2">
        <v>7.7</v>
      </c>
      <c r="AE2885" s="2">
        <v>74.2</v>
      </c>
      <c r="AF2885" s="2">
        <v>31.661899999999999</v>
      </c>
      <c r="AG2885" s="20">
        <v>4.59</v>
      </c>
      <c r="AH2885" s="20">
        <v>6.4</v>
      </c>
      <c r="AI2885" s="20">
        <v>72.3</v>
      </c>
      <c r="AJ2885" s="20">
        <v>36.856000000000002</v>
      </c>
      <c r="AK2885" s="18">
        <v>5.56</v>
      </c>
      <c r="AL2885" s="18">
        <v>7.6</v>
      </c>
      <c r="AM2885" s="18">
        <v>73.599999999999994</v>
      </c>
      <c r="AN2885" s="18">
        <v>49.445500000000003</v>
      </c>
      <c r="AO2885" s="2">
        <v>6.41</v>
      </c>
      <c r="AP2885" s="2">
        <v>8</v>
      </c>
      <c r="AQ2885" s="2">
        <v>80.5</v>
      </c>
      <c r="AR2885" s="2">
        <v>11.8446</v>
      </c>
      <c r="AS2885" s="2">
        <v>6.1</v>
      </c>
      <c r="AT2885" s="2">
        <v>7.9</v>
      </c>
      <c r="AU2885" s="2">
        <v>76.900000000000006</v>
      </c>
      <c r="AV2885" s="2">
        <v>22.719000000000001</v>
      </c>
      <c r="AW2885" s="2">
        <v>3.95</v>
      </c>
      <c r="AX2885" s="2">
        <v>6.3</v>
      </c>
      <c r="AY2885" s="2">
        <v>62.5</v>
      </c>
      <c r="AZ2885" s="2">
        <v>19.1873</v>
      </c>
      <c r="BA2885" s="2">
        <v>5.03</v>
      </c>
      <c r="BB2885" s="2">
        <v>6.7</v>
      </c>
      <c r="BC2885" s="2">
        <v>75.400000000000006</v>
      </c>
      <c r="BD2885" s="2">
        <v>32.550699999999999</v>
      </c>
      <c r="BE2885" s="4" t="str">
        <f t="shared" si="452"/>
        <v>NO APLICA</v>
      </c>
      <c r="BF2885" s="4">
        <f t="shared" si="453"/>
        <v>5.6243999999999996</v>
      </c>
      <c r="BG2885">
        <f t="shared" si="454"/>
        <v>6.41</v>
      </c>
      <c r="BH2885">
        <f t="shared" si="455"/>
        <v>6.1</v>
      </c>
      <c r="BI2885">
        <f t="shared" si="456"/>
        <v>5.03</v>
      </c>
      <c r="BJ2885">
        <f t="shared" si="457"/>
        <v>5.56</v>
      </c>
      <c r="BK2885">
        <f t="shared" si="458"/>
        <v>4.59</v>
      </c>
      <c r="BL2885">
        <f t="shared" si="459"/>
        <v>2043.9999999999927</v>
      </c>
    </row>
    <row r="2886" spans="1:64" x14ac:dyDescent="0.2">
      <c r="A2886" s="1">
        <v>2884</v>
      </c>
      <c r="B2886" s="7" t="s">
        <v>6</v>
      </c>
      <c r="C2886" s="3">
        <v>40021</v>
      </c>
      <c r="D2886" s="4" t="s">
        <v>3</v>
      </c>
      <c r="E2886" s="4" t="s">
        <v>166</v>
      </c>
      <c r="F2886" s="5" t="str">
        <f t="shared" si="450"/>
        <v>L</v>
      </c>
      <c r="G2886" s="6">
        <v>0.90833333333333333</v>
      </c>
      <c r="H2886" s="6">
        <v>0.90902777777777777</v>
      </c>
      <c r="I2886" s="85">
        <f t="shared" si="451"/>
        <v>0.99999999999999645</v>
      </c>
      <c r="J2886" s="86">
        <f>I2886*Segmentos!$D$7*(AH2886%)*IF(ISNUMBER(AI2886),AI2886%,0)</f>
        <v>32799.999999999884</v>
      </c>
      <c r="K2886" s="86">
        <f>I2886*Segmentos!$D$7*(AL2886%)*IF(ISNUMBER(AM2886),AM2886%,0)</f>
        <v>30399.999999999894</v>
      </c>
      <c r="L2886" s="4"/>
      <c r="M2886" s="2">
        <v>7.86</v>
      </c>
      <c r="N2886" s="2">
        <v>7.9</v>
      </c>
      <c r="O2886" s="2">
        <v>100</v>
      </c>
      <c r="P2886" s="2">
        <v>81.3352</v>
      </c>
      <c r="Q2886" s="2">
        <v>6.54</v>
      </c>
      <c r="R2886" s="2">
        <v>6.5</v>
      </c>
      <c r="S2886" s="2">
        <v>100</v>
      </c>
      <c r="T2886" s="2">
        <v>11.2918</v>
      </c>
      <c r="U2886" s="2">
        <v>6.32</v>
      </c>
      <c r="V2886" s="2">
        <v>6.3</v>
      </c>
      <c r="W2886" s="2">
        <v>100</v>
      </c>
      <c r="X2886" s="2">
        <v>13.713900000000001</v>
      </c>
      <c r="Y2886" s="2">
        <v>10.51</v>
      </c>
      <c r="Z2886" s="2">
        <v>10.5</v>
      </c>
      <c r="AA2886" s="2">
        <v>100</v>
      </c>
      <c r="AB2886" s="2">
        <v>32.129199999999997</v>
      </c>
      <c r="AC2886" s="2">
        <v>7.12</v>
      </c>
      <c r="AD2886" s="2">
        <v>7.1</v>
      </c>
      <c r="AE2886" s="2">
        <v>100</v>
      </c>
      <c r="AF2886" s="2">
        <v>24.200299999999999</v>
      </c>
      <c r="AG2886" s="20">
        <v>8.15</v>
      </c>
      <c r="AH2886" s="20">
        <v>8.1999999999999993</v>
      </c>
      <c r="AI2886" s="20">
        <v>100</v>
      </c>
      <c r="AJ2886" s="20">
        <v>40.035299999999999</v>
      </c>
      <c r="AK2886" s="18">
        <v>7.59</v>
      </c>
      <c r="AL2886" s="18">
        <v>7.6</v>
      </c>
      <c r="AM2886" s="18">
        <v>100</v>
      </c>
      <c r="AN2886" s="18">
        <v>41.299900000000001</v>
      </c>
      <c r="AO2886" s="2">
        <v>3.6</v>
      </c>
      <c r="AP2886" s="2">
        <v>3.6</v>
      </c>
      <c r="AQ2886" s="2">
        <v>100</v>
      </c>
      <c r="AR2886" s="2">
        <v>4.0713999999999997</v>
      </c>
      <c r="AS2886" s="2">
        <v>5.69</v>
      </c>
      <c r="AT2886" s="2">
        <v>5.7</v>
      </c>
      <c r="AU2886" s="2">
        <v>100</v>
      </c>
      <c r="AV2886" s="2">
        <v>12.968</v>
      </c>
      <c r="AW2886" s="2">
        <v>11.64</v>
      </c>
      <c r="AX2886" s="2">
        <v>11.6</v>
      </c>
      <c r="AY2886" s="2">
        <v>100</v>
      </c>
      <c r="AZ2886" s="2">
        <v>34.654499999999999</v>
      </c>
      <c r="BA2886" s="2">
        <v>7.48</v>
      </c>
      <c r="BB2886" s="2">
        <v>7.5</v>
      </c>
      <c r="BC2886" s="2">
        <v>100</v>
      </c>
      <c r="BD2886" s="2">
        <v>29.641200000000001</v>
      </c>
      <c r="BE2886" s="4" t="str">
        <f t="shared" si="452"/>
        <v>NO APLICA</v>
      </c>
      <c r="BF2886" s="4">
        <f t="shared" si="453"/>
        <v>7.6908000000000003</v>
      </c>
      <c r="BG2886">
        <f t="shared" si="454"/>
        <v>3.6</v>
      </c>
      <c r="BH2886">
        <f t="shared" si="455"/>
        <v>5.69</v>
      </c>
      <c r="BI2886">
        <f t="shared" si="456"/>
        <v>11.64</v>
      </c>
      <c r="BJ2886">
        <f t="shared" si="457"/>
        <v>7.59</v>
      </c>
      <c r="BK2886">
        <f t="shared" si="458"/>
        <v>8.15</v>
      </c>
      <c r="BL2886">
        <f t="shared" si="459"/>
        <v>789.99999999999716</v>
      </c>
    </row>
    <row r="2887" spans="1:64" x14ac:dyDescent="0.2">
      <c r="A2887" s="1">
        <v>2885</v>
      </c>
      <c r="B2887" s="7" t="s">
        <v>31</v>
      </c>
      <c r="C2887" s="3">
        <v>40021</v>
      </c>
      <c r="D2887" s="4" t="s">
        <v>628</v>
      </c>
      <c r="E2887" s="4" t="s">
        <v>166</v>
      </c>
      <c r="F2887" s="5" t="str">
        <f t="shared" si="450"/>
        <v>L</v>
      </c>
      <c r="G2887" s="6">
        <v>0.91319444444444453</v>
      </c>
      <c r="H2887" s="6">
        <v>0.91736111111111107</v>
      </c>
      <c r="I2887" s="85">
        <f t="shared" si="451"/>
        <v>5.9999999999998188</v>
      </c>
      <c r="J2887" s="86">
        <f>I2887*Segmentos!$D$7*(AH2887%)*IF(ISNUMBER(AI2887),AI2887%,0)</f>
        <v>9395.9999999997162</v>
      </c>
      <c r="K2887" s="86">
        <f>I2887*Segmentos!$D$7*(AL2887%)*IF(ISNUMBER(AM2887),AM2887%,0)</f>
        <v>27302.399999999176</v>
      </c>
      <c r="L2887" s="4"/>
      <c r="M2887" s="2">
        <v>0.8</v>
      </c>
      <c r="N2887" s="2">
        <v>1.4</v>
      </c>
      <c r="O2887" s="2">
        <v>57.2</v>
      </c>
      <c r="P2887" s="2">
        <v>93.831000000000003</v>
      </c>
      <c r="Q2887" s="2">
        <v>0.16</v>
      </c>
      <c r="R2887" s="2">
        <v>0.5</v>
      </c>
      <c r="S2887" s="2">
        <v>33.299999999999997</v>
      </c>
      <c r="T2887" s="2">
        <v>3.0987</v>
      </c>
      <c r="U2887" s="2">
        <v>0.17</v>
      </c>
      <c r="V2887" s="2">
        <v>0.3</v>
      </c>
      <c r="W2887" s="2">
        <v>49</v>
      </c>
      <c r="X2887" s="2">
        <v>4.0804</v>
      </c>
      <c r="Y2887" s="2">
        <v>0.57999999999999996</v>
      </c>
      <c r="Z2887" s="2">
        <v>1.1000000000000001</v>
      </c>
      <c r="AA2887" s="2">
        <v>52.8</v>
      </c>
      <c r="AB2887" s="2">
        <v>19.988600000000002</v>
      </c>
      <c r="AC2887" s="2">
        <v>1.73</v>
      </c>
      <c r="AD2887" s="2">
        <v>2.8</v>
      </c>
      <c r="AE2887" s="2">
        <v>61.4</v>
      </c>
      <c r="AF2887" s="2">
        <v>66.663300000000007</v>
      </c>
      <c r="AG2887" s="20">
        <v>0.39</v>
      </c>
      <c r="AH2887" s="20">
        <v>0.9</v>
      </c>
      <c r="AI2887" s="20">
        <v>43.5</v>
      </c>
      <c r="AJ2887" s="20">
        <v>21.8048</v>
      </c>
      <c r="AK2887" s="18">
        <v>1.17</v>
      </c>
      <c r="AL2887" s="18">
        <v>1.8</v>
      </c>
      <c r="AM2887" s="18">
        <v>63.2</v>
      </c>
      <c r="AN2887" s="18">
        <v>72.026200000000003</v>
      </c>
      <c r="AO2887" s="2">
        <v>0.6</v>
      </c>
      <c r="AP2887" s="2">
        <v>1.3</v>
      </c>
      <c r="AQ2887" s="2">
        <v>47.4</v>
      </c>
      <c r="AR2887" s="2">
        <v>7.7175000000000002</v>
      </c>
      <c r="AS2887" s="2">
        <v>1</v>
      </c>
      <c r="AT2887" s="2">
        <v>2.1</v>
      </c>
      <c r="AU2887" s="2">
        <v>48.3</v>
      </c>
      <c r="AV2887" s="2">
        <v>25.927</v>
      </c>
      <c r="AW2887" s="2">
        <v>0.42</v>
      </c>
      <c r="AX2887" s="2">
        <v>0.5</v>
      </c>
      <c r="AY2887" s="2">
        <v>77</v>
      </c>
      <c r="AZ2887" s="2">
        <v>14.1447</v>
      </c>
      <c r="BA2887" s="2">
        <v>1.02</v>
      </c>
      <c r="BB2887" s="2">
        <v>1.7</v>
      </c>
      <c r="BC2887" s="2">
        <v>60.8</v>
      </c>
      <c r="BD2887" s="2">
        <v>46.041800000000002</v>
      </c>
      <c r="BE2887" s="4" t="str">
        <f t="shared" si="452"/>
        <v>NO APLICA</v>
      </c>
      <c r="BF2887" s="4">
        <f t="shared" si="453"/>
        <v>0.93759999999999999</v>
      </c>
      <c r="BG2887">
        <f t="shared" si="454"/>
        <v>0.6</v>
      </c>
      <c r="BH2887">
        <f t="shared" si="455"/>
        <v>1</v>
      </c>
      <c r="BI2887">
        <f t="shared" si="456"/>
        <v>1.02</v>
      </c>
      <c r="BJ2887">
        <f t="shared" si="457"/>
        <v>1.17</v>
      </c>
      <c r="BK2887">
        <f t="shared" si="458"/>
        <v>0.39</v>
      </c>
      <c r="BL2887">
        <f t="shared" si="459"/>
        <v>480.47999999998552</v>
      </c>
    </row>
    <row r="2888" spans="1:64" x14ac:dyDescent="0.2">
      <c r="A2888" s="1">
        <v>2886</v>
      </c>
      <c r="B2888" s="7" t="s">
        <v>108</v>
      </c>
      <c r="C2888" s="3">
        <v>40021</v>
      </c>
      <c r="D2888" s="4" t="s">
        <v>3</v>
      </c>
      <c r="E2888" s="4" t="s">
        <v>167</v>
      </c>
      <c r="F2888" s="5" t="str">
        <f t="shared" si="450"/>
        <v>L</v>
      </c>
      <c r="G2888" s="6">
        <v>0.91736111111111107</v>
      </c>
      <c r="H2888" s="6">
        <v>0.97916666666666663</v>
      </c>
      <c r="I2888" s="85">
        <f t="shared" si="451"/>
        <v>89</v>
      </c>
      <c r="J2888" s="86">
        <f>I2888*Segmentos!$D$7*(AH2888%)*IF(ISNUMBER(AI2888),AI2888%,0)</f>
        <v>1935429.6</v>
      </c>
      <c r="K2888" s="86">
        <f>I2888*Segmentos!$D$7*(AL2888%)*IF(ISNUMBER(AM2888),AM2888%,0)</f>
        <v>1932439.2</v>
      </c>
      <c r="L2888" s="4"/>
      <c r="M2888" s="2">
        <v>5.44</v>
      </c>
      <c r="N2888" s="2">
        <v>22</v>
      </c>
      <c r="O2888" s="2">
        <v>24.8</v>
      </c>
      <c r="P2888" s="2">
        <v>86.472300000000004</v>
      </c>
      <c r="Q2888" s="2">
        <v>3.98</v>
      </c>
      <c r="R2888" s="2">
        <v>17.399999999999999</v>
      </c>
      <c r="S2888" s="2">
        <v>22.9</v>
      </c>
      <c r="T2888" s="2">
        <v>10.5383</v>
      </c>
      <c r="U2888" s="2">
        <v>6.44</v>
      </c>
      <c r="V2888" s="2">
        <v>24.6</v>
      </c>
      <c r="W2888" s="2">
        <v>26.2</v>
      </c>
      <c r="X2888" s="2">
        <v>21.439299999999999</v>
      </c>
      <c r="Y2888" s="2">
        <v>5.12</v>
      </c>
      <c r="Z2888" s="2">
        <v>21.8</v>
      </c>
      <c r="AA2888" s="2">
        <v>23.5</v>
      </c>
      <c r="AB2888" s="2">
        <v>23.998899999999999</v>
      </c>
      <c r="AC2888" s="2">
        <v>5.85</v>
      </c>
      <c r="AD2888" s="2">
        <v>22.9</v>
      </c>
      <c r="AE2888" s="2">
        <v>25.6</v>
      </c>
      <c r="AF2888" s="2">
        <v>30.495699999999999</v>
      </c>
      <c r="AG2888" s="20">
        <v>5.44</v>
      </c>
      <c r="AH2888" s="20">
        <v>22.1</v>
      </c>
      <c r="AI2888" s="20">
        <v>24.6</v>
      </c>
      <c r="AJ2888" s="20">
        <v>40.976300000000002</v>
      </c>
      <c r="AK2888" s="18">
        <v>5.45</v>
      </c>
      <c r="AL2888" s="18">
        <v>21.8</v>
      </c>
      <c r="AM2888" s="18">
        <v>24.9</v>
      </c>
      <c r="AN2888" s="18">
        <v>45.496000000000002</v>
      </c>
      <c r="AO2888" s="2">
        <v>4.2</v>
      </c>
      <c r="AP2888" s="2">
        <v>19.5</v>
      </c>
      <c r="AQ2888" s="2">
        <v>21.5</v>
      </c>
      <c r="AR2888" s="2">
        <v>7.2961999999999998</v>
      </c>
      <c r="AS2888" s="2">
        <v>5.46</v>
      </c>
      <c r="AT2888" s="2">
        <v>21</v>
      </c>
      <c r="AU2888" s="2">
        <v>26</v>
      </c>
      <c r="AV2888" s="2">
        <v>19.114699999999999</v>
      </c>
      <c r="AW2888" s="2">
        <v>6.77</v>
      </c>
      <c r="AX2888" s="2">
        <v>22.4</v>
      </c>
      <c r="AY2888" s="2">
        <v>30.2</v>
      </c>
      <c r="AZ2888" s="2">
        <v>30.921500000000002</v>
      </c>
      <c r="BA2888" s="2">
        <v>4.79</v>
      </c>
      <c r="BB2888" s="2">
        <v>23</v>
      </c>
      <c r="BC2888" s="2">
        <v>20.9</v>
      </c>
      <c r="BD2888" s="2">
        <v>29.139800000000001</v>
      </c>
      <c r="BE2888" s="4" t="str">
        <f t="shared" si="452"/>
        <v>ABURRIDO</v>
      </c>
      <c r="BF2888" s="4">
        <f t="shared" si="453"/>
        <v>5.7241999999999988</v>
      </c>
      <c r="BG2888">
        <f t="shared" si="454"/>
        <v>4.2</v>
      </c>
      <c r="BH2888">
        <f t="shared" si="455"/>
        <v>5.46</v>
      </c>
      <c r="BI2888">
        <f t="shared" si="456"/>
        <v>6.77</v>
      </c>
      <c r="BJ2888">
        <f t="shared" si="457"/>
        <v>5.45</v>
      </c>
      <c r="BK2888">
        <f t="shared" si="458"/>
        <v>5.44</v>
      </c>
      <c r="BL2888">
        <f t="shared" si="459"/>
        <v>48558.400000000001</v>
      </c>
    </row>
    <row r="2889" spans="1:64" x14ac:dyDescent="0.2">
      <c r="A2889" s="1">
        <v>2887</v>
      </c>
      <c r="B2889" s="7" t="s">
        <v>38</v>
      </c>
      <c r="C2889" s="3">
        <v>40021</v>
      </c>
      <c r="D2889" s="4" t="s">
        <v>8</v>
      </c>
      <c r="E2889" s="4" t="s">
        <v>165</v>
      </c>
      <c r="F2889" s="5" t="str">
        <f t="shared" si="450"/>
        <v>L</v>
      </c>
      <c r="G2889" s="6">
        <v>0.8125</v>
      </c>
      <c r="H2889" s="6">
        <v>0.87361111111111101</v>
      </c>
      <c r="I2889" s="85">
        <f t="shared" si="451"/>
        <v>87.999999999999844</v>
      </c>
      <c r="J2889" s="86">
        <f>I2889*Segmentos!$D$7*(AH2889%)*IF(ISNUMBER(AI2889),AI2889%,0)</f>
        <v>1198067.1999999981</v>
      </c>
      <c r="K2889" s="86">
        <f>I2889*Segmentos!$D$7*(AL2889%)*IF(ISNUMBER(AM2889),AM2889%,0)</f>
        <v>1293071.9999999977</v>
      </c>
      <c r="L2889" s="4"/>
      <c r="M2889" s="2">
        <v>3.54</v>
      </c>
      <c r="N2889" s="2">
        <v>14.2</v>
      </c>
      <c r="O2889" s="2">
        <v>25</v>
      </c>
      <c r="P2889" s="2">
        <v>74.839699999999993</v>
      </c>
      <c r="Q2889" s="2">
        <v>1.62</v>
      </c>
      <c r="R2889" s="2">
        <v>10.8</v>
      </c>
      <c r="S2889" s="2">
        <v>15</v>
      </c>
      <c r="T2889" s="2">
        <v>5.6963999999999997</v>
      </c>
      <c r="U2889" s="2">
        <v>2.48</v>
      </c>
      <c r="V2889" s="2">
        <v>10.1</v>
      </c>
      <c r="W2889" s="2">
        <v>24.5</v>
      </c>
      <c r="X2889" s="2">
        <v>11.0023</v>
      </c>
      <c r="Y2889" s="2">
        <v>3.19</v>
      </c>
      <c r="Z2889" s="2">
        <v>15.4</v>
      </c>
      <c r="AA2889" s="2">
        <v>20.7</v>
      </c>
      <c r="AB2889" s="2">
        <v>19.871600000000001</v>
      </c>
      <c r="AC2889" s="2">
        <v>5.52</v>
      </c>
      <c r="AD2889" s="2">
        <v>17.399999999999999</v>
      </c>
      <c r="AE2889" s="2">
        <v>31.8</v>
      </c>
      <c r="AF2889" s="2">
        <v>38.269500000000001</v>
      </c>
      <c r="AG2889" s="20">
        <v>3.39</v>
      </c>
      <c r="AH2889" s="20">
        <v>12.7</v>
      </c>
      <c r="AI2889" s="20">
        <v>26.8</v>
      </c>
      <c r="AJ2889" s="20">
        <v>33.980800000000002</v>
      </c>
      <c r="AK2889" s="18">
        <v>3.68</v>
      </c>
      <c r="AL2889" s="18">
        <v>15.5</v>
      </c>
      <c r="AM2889" s="18">
        <v>23.7</v>
      </c>
      <c r="AN2889" s="18">
        <v>40.858899999999998</v>
      </c>
      <c r="AO2889" s="2">
        <v>1</v>
      </c>
      <c r="AP2889" s="2">
        <v>7.7</v>
      </c>
      <c r="AQ2889" s="2">
        <v>13</v>
      </c>
      <c r="AR2889" s="2">
        <v>2.3028</v>
      </c>
      <c r="AS2889" s="2">
        <v>1.47</v>
      </c>
      <c r="AT2889" s="2">
        <v>10.5</v>
      </c>
      <c r="AU2889" s="2">
        <v>14</v>
      </c>
      <c r="AV2889" s="2">
        <v>6.8513999999999999</v>
      </c>
      <c r="AW2889" s="2">
        <v>4.47</v>
      </c>
      <c r="AX2889" s="2">
        <v>15.6</v>
      </c>
      <c r="AY2889" s="2">
        <v>28.7</v>
      </c>
      <c r="AZ2889" s="2">
        <v>27.1297</v>
      </c>
      <c r="BA2889" s="2">
        <v>4.76</v>
      </c>
      <c r="BB2889" s="2">
        <v>17.100000000000001</v>
      </c>
      <c r="BC2889" s="2">
        <v>27.9</v>
      </c>
      <c r="BD2889" s="2">
        <v>38.555799999999998</v>
      </c>
      <c r="BE2889" s="4" t="str">
        <f t="shared" si="452"/>
        <v>ABURRIDO</v>
      </c>
      <c r="BF2889" s="4">
        <f t="shared" si="453"/>
        <v>2.8288000000000002</v>
      </c>
      <c r="BG2889">
        <f t="shared" si="454"/>
        <v>1</v>
      </c>
      <c r="BH2889">
        <f t="shared" si="455"/>
        <v>1.47</v>
      </c>
      <c r="BI2889">
        <f t="shared" si="456"/>
        <v>4.76</v>
      </c>
      <c r="BJ2889">
        <f t="shared" si="457"/>
        <v>3.68</v>
      </c>
      <c r="BK2889">
        <f t="shared" si="458"/>
        <v>3.39</v>
      </c>
      <c r="BL2889">
        <f t="shared" si="459"/>
        <v>31239.999999999942</v>
      </c>
    </row>
    <row r="2890" spans="1:64" x14ac:dyDescent="0.2">
      <c r="A2890" s="1">
        <v>2888</v>
      </c>
      <c r="B2890" s="7" t="s">
        <v>14</v>
      </c>
      <c r="C2890" s="3">
        <v>40021</v>
      </c>
      <c r="D2890" s="4" t="s">
        <v>626</v>
      </c>
      <c r="E2890" s="4" t="s">
        <v>163</v>
      </c>
      <c r="F2890" s="5" t="str">
        <f t="shared" si="450"/>
        <v>L</v>
      </c>
      <c r="G2890" s="6">
        <v>0.85138888888888886</v>
      </c>
      <c r="H2890" s="6">
        <v>0.875</v>
      </c>
      <c r="I2890" s="85">
        <f t="shared" si="451"/>
        <v>34.000000000000043</v>
      </c>
      <c r="J2890" s="86">
        <f>I2890*Segmentos!$D$7*(AH2890%)*IF(ISNUMBER(AI2890),AI2890%,0)</f>
        <v>637731.20000000077</v>
      </c>
      <c r="K2890" s="86">
        <f>I2890*Segmentos!$D$7*(AL2890%)*IF(ISNUMBER(AM2890),AM2890%,0)</f>
        <v>1458341.6000000017</v>
      </c>
      <c r="L2890" s="4"/>
      <c r="M2890" s="2">
        <v>7.86</v>
      </c>
      <c r="N2890" s="2">
        <v>11.9</v>
      </c>
      <c r="O2890" s="2">
        <v>66.3</v>
      </c>
      <c r="P2890" s="2">
        <v>84.891099999999994</v>
      </c>
      <c r="Q2890" s="2">
        <v>4.37</v>
      </c>
      <c r="R2890" s="2">
        <v>8</v>
      </c>
      <c r="S2890" s="2">
        <v>54.2</v>
      </c>
      <c r="T2890" s="2">
        <v>7.8691000000000004</v>
      </c>
      <c r="U2890" s="2">
        <v>6.74</v>
      </c>
      <c r="V2890" s="2">
        <v>12.1</v>
      </c>
      <c r="W2890" s="2">
        <v>55.6</v>
      </c>
      <c r="X2890" s="2">
        <v>15.265599999999999</v>
      </c>
      <c r="Y2890" s="2">
        <v>7.45</v>
      </c>
      <c r="Z2890" s="2">
        <v>10.7</v>
      </c>
      <c r="AA2890" s="2">
        <v>69.400000000000006</v>
      </c>
      <c r="AB2890" s="2">
        <v>23.7742</v>
      </c>
      <c r="AC2890" s="2">
        <v>10.71</v>
      </c>
      <c r="AD2890" s="2">
        <v>14.6</v>
      </c>
      <c r="AE2890" s="2">
        <v>73.2</v>
      </c>
      <c r="AF2890" s="2">
        <v>37.982199999999999</v>
      </c>
      <c r="AG2890" s="20">
        <v>4.6900000000000004</v>
      </c>
      <c r="AH2890" s="20">
        <v>7.6</v>
      </c>
      <c r="AI2890" s="20">
        <v>61.7</v>
      </c>
      <c r="AJ2890" s="20">
        <v>24.027000000000001</v>
      </c>
      <c r="AK2890" s="18">
        <v>10.72</v>
      </c>
      <c r="AL2890" s="18">
        <v>15.7</v>
      </c>
      <c r="AM2890" s="18">
        <v>68.3</v>
      </c>
      <c r="AN2890" s="18">
        <v>60.864100000000001</v>
      </c>
      <c r="AO2890" s="2">
        <v>4.3899999999999997</v>
      </c>
      <c r="AP2890" s="2">
        <v>8.1999999999999993</v>
      </c>
      <c r="AQ2890" s="2">
        <v>53.6</v>
      </c>
      <c r="AR2890" s="2">
        <v>5.1885000000000003</v>
      </c>
      <c r="AS2890" s="2">
        <v>5.52</v>
      </c>
      <c r="AT2890" s="2">
        <v>8.8000000000000007</v>
      </c>
      <c r="AU2890" s="2">
        <v>62.5</v>
      </c>
      <c r="AV2890" s="2">
        <v>13.135999999999999</v>
      </c>
      <c r="AW2890" s="2">
        <v>9.57</v>
      </c>
      <c r="AX2890" s="2">
        <v>13.8</v>
      </c>
      <c r="AY2890" s="2">
        <v>69.400000000000006</v>
      </c>
      <c r="AZ2890" s="2">
        <v>29.727900000000002</v>
      </c>
      <c r="BA2890" s="2">
        <v>8.9</v>
      </c>
      <c r="BB2890" s="2">
        <v>13.2</v>
      </c>
      <c r="BC2890" s="2">
        <v>67.5</v>
      </c>
      <c r="BD2890" s="2">
        <v>36.838799999999999</v>
      </c>
      <c r="BE2890" s="4" t="str">
        <f t="shared" si="452"/>
        <v>NO APLICA</v>
      </c>
      <c r="BF2890" s="4">
        <f t="shared" si="453"/>
        <v>7.1795999999999989</v>
      </c>
      <c r="BG2890">
        <f t="shared" si="454"/>
        <v>4.3899999999999997</v>
      </c>
      <c r="BH2890">
        <f t="shared" si="455"/>
        <v>5.52</v>
      </c>
      <c r="BI2890">
        <f t="shared" si="456"/>
        <v>9.57</v>
      </c>
      <c r="BJ2890">
        <f t="shared" si="457"/>
        <v>10.72</v>
      </c>
      <c r="BK2890">
        <f t="shared" si="458"/>
        <v>4.6900000000000004</v>
      </c>
      <c r="BL2890">
        <f t="shared" si="459"/>
        <v>26824.980000000036</v>
      </c>
    </row>
    <row r="2891" spans="1:64" x14ac:dyDescent="0.2">
      <c r="A2891" s="1">
        <v>2889</v>
      </c>
      <c r="B2891" s="7" t="s">
        <v>10</v>
      </c>
      <c r="C2891" s="3">
        <v>40021</v>
      </c>
      <c r="D2891" s="4" t="s">
        <v>8</v>
      </c>
      <c r="E2891" s="4" t="s">
        <v>164</v>
      </c>
      <c r="F2891" s="5" t="str">
        <f t="shared" si="450"/>
        <v>L</v>
      </c>
      <c r="G2891" s="6">
        <v>0.87361111111111101</v>
      </c>
      <c r="H2891" s="6">
        <v>0.9194444444444444</v>
      </c>
      <c r="I2891" s="85">
        <f t="shared" si="451"/>
        <v>66.000000000000085</v>
      </c>
      <c r="J2891" s="86">
        <f>I2891*Segmentos!$D$7*(AH2891%)*IF(ISNUMBER(AI2891),AI2891%,0)</f>
        <v>1141536.0000000014</v>
      </c>
      <c r="K2891" s="86">
        <f>I2891*Segmentos!$D$7*(AL2891%)*IF(ISNUMBER(AM2891),AM2891%,0)</f>
        <v>1030444.8000000012</v>
      </c>
      <c r="L2891" s="4"/>
      <c r="M2891" s="2">
        <v>4.0999999999999996</v>
      </c>
      <c r="N2891" s="2">
        <v>17.3</v>
      </c>
      <c r="O2891" s="2">
        <v>23.7</v>
      </c>
      <c r="P2891" s="2">
        <v>79.590999999999994</v>
      </c>
      <c r="Q2891" s="2">
        <v>1.98</v>
      </c>
      <c r="R2891" s="2">
        <v>11.5</v>
      </c>
      <c r="S2891" s="2">
        <v>17.2</v>
      </c>
      <c r="T2891" s="2">
        <v>6.4058999999999999</v>
      </c>
      <c r="U2891" s="2">
        <v>3.68</v>
      </c>
      <c r="V2891" s="2">
        <v>16.399999999999999</v>
      </c>
      <c r="W2891" s="2">
        <v>22.4</v>
      </c>
      <c r="X2891" s="2">
        <v>14.992000000000001</v>
      </c>
      <c r="Y2891" s="2">
        <v>3.71</v>
      </c>
      <c r="Z2891" s="2">
        <v>18.5</v>
      </c>
      <c r="AA2891" s="2">
        <v>20.100000000000001</v>
      </c>
      <c r="AB2891" s="2">
        <v>21.2654</v>
      </c>
      <c r="AC2891" s="2">
        <v>5.8</v>
      </c>
      <c r="AD2891" s="2">
        <v>19.899999999999999</v>
      </c>
      <c r="AE2891" s="2">
        <v>29.2</v>
      </c>
      <c r="AF2891" s="2">
        <v>36.927599999999998</v>
      </c>
      <c r="AG2891" s="20">
        <v>4.32</v>
      </c>
      <c r="AH2891" s="20">
        <v>18.399999999999999</v>
      </c>
      <c r="AI2891" s="20">
        <v>23.5</v>
      </c>
      <c r="AJ2891" s="20">
        <v>39.816000000000003</v>
      </c>
      <c r="AK2891" s="18">
        <v>3.9</v>
      </c>
      <c r="AL2891" s="18">
        <v>16.399999999999999</v>
      </c>
      <c r="AM2891" s="18">
        <v>23.8</v>
      </c>
      <c r="AN2891" s="18">
        <v>39.775100000000002</v>
      </c>
      <c r="AO2891" s="2">
        <v>1.93</v>
      </c>
      <c r="AP2891" s="2">
        <v>14.8</v>
      </c>
      <c r="AQ2891" s="2">
        <v>13</v>
      </c>
      <c r="AR2891" s="2">
        <v>4.0949999999999998</v>
      </c>
      <c r="AS2891" s="2">
        <v>3.1</v>
      </c>
      <c r="AT2891" s="2">
        <v>14.7</v>
      </c>
      <c r="AU2891" s="2">
        <v>21</v>
      </c>
      <c r="AV2891" s="2">
        <v>13.2324</v>
      </c>
      <c r="AW2891" s="2">
        <v>4.7699999999999996</v>
      </c>
      <c r="AX2891" s="2">
        <v>19.399999999999999</v>
      </c>
      <c r="AY2891" s="2">
        <v>24.6</v>
      </c>
      <c r="AZ2891" s="2">
        <v>26.601099999999999</v>
      </c>
      <c r="BA2891" s="2">
        <v>4.8</v>
      </c>
      <c r="BB2891" s="2">
        <v>18</v>
      </c>
      <c r="BC2891" s="2">
        <v>26.6</v>
      </c>
      <c r="BD2891" s="2">
        <v>35.662599999999998</v>
      </c>
      <c r="BE2891" s="4" t="str">
        <f t="shared" si="452"/>
        <v>NO APLICA</v>
      </c>
      <c r="BF2891" s="4">
        <f t="shared" si="453"/>
        <v>3.6865999999999999</v>
      </c>
      <c r="BG2891">
        <f t="shared" si="454"/>
        <v>1.93</v>
      </c>
      <c r="BH2891">
        <f t="shared" si="455"/>
        <v>3.1</v>
      </c>
      <c r="BI2891">
        <f t="shared" si="456"/>
        <v>4.8</v>
      </c>
      <c r="BJ2891">
        <f t="shared" si="457"/>
        <v>3.9</v>
      </c>
      <c r="BK2891">
        <f t="shared" si="458"/>
        <v>4.32</v>
      </c>
      <c r="BL2891">
        <f t="shared" si="459"/>
        <v>27060.660000000036</v>
      </c>
    </row>
    <row r="2892" spans="1:64" x14ac:dyDescent="0.2">
      <c r="A2892" s="1">
        <v>2890</v>
      </c>
      <c r="B2892" s="7" t="s">
        <v>89</v>
      </c>
      <c r="C2892" s="3">
        <v>40021</v>
      </c>
      <c r="D2892" s="4" t="s">
        <v>628</v>
      </c>
      <c r="E2892" s="4" t="s">
        <v>169</v>
      </c>
      <c r="F2892" s="5" t="str">
        <f t="shared" si="450"/>
        <v>L</v>
      </c>
      <c r="G2892" s="6">
        <v>0.84097222222222223</v>
      </c>
      <c r="H2892" s="6">
        <v>0.87708333333333333</v>
      </c>
      <c r="I2892" s="85">
        <f t="shared" si="451"/>
        <v>51.999999999999972</v>
      </c>
      <c r="J2892" s="86">
        <f>I2892*Segmentos!$D$7*(AH2892%)*IF(ISNUMBER(AI2892),AI2892%,0)</f>
        <v>337708.79999999987</v>
      </c>
      <c r="K2892" s="86">
        <f>I2892*Segmentos!$D$7*(AL2892%)*IF(ISNUMBER(AM2892),AM2892%,0)</f>
        <v>218982.39999999985</v>
      </c>
      <c r="L2892" s="4"/>
      <c r="M2892" s="2">
        <v>1.33</v>
      </c>
      <c r="N2892" s="2">
        <v>3.4</v>
      </c>
      <c r="O2892" s="2">
        <v>39</v>
      </c>
      <c r="P2892" s="2">
        <v>82.773899999999998</v>
      </c>
      <c r="Q2892" s="2">
        <v>0.15</v>
      </c>
      <c r="R2892" s="2">
        <v>1.1000000000000001</v>
      </c>
      <c r="S2892" s="2">
        <v>13.8</v>
      </c>
      <c r="T2892" s="2">
        <v>1.5672999999999999</v>
      </c>
      <c r="U2892" s="2">
        <v>1.1499999999999999</v>
      </c>
      <c r="V2892" s="2">
        <v>1.6</v>
      </c>
      <c r="W2892" s="2">
        <v>71.900000000000006</v>
      </c>
      <c r="X2892" s="2">
        <v>15.032400000000001</v>
      </c>
      <c r="Y2892" s="2">
        <v>1.93</v>
      </c>
      <c r="Z2892" s="2">
        <v>4.9000000000000004</v>
      </c>
      <c r="AA2892" s="2">
        <v>39.5</v>
      </c>
      <c r="AB2892" s="2">
        <v>35.421100000000003</v>
      </c>
      <c r="AC2892" s="2">
        <v>1.51</v>
      </c>
      <c r="AD2892" s="2">
        <v>4.4000000000000004</v>
      </c>
      <c r="AE2892" s="2">
        <v>34.1</v>
      </c>
      <c r="AF2892" s="2">
        <v>30.7531</v>
      </c>
      <c r="AG2892" s="20">
        <v>1.63</v>
      </c>
      <c r="AH2892" s="20">
        <v>3.6</v>
      </c>
      <c r="AI2892" s="20">
        <v>45.1</v>
      </c>
      <c r="AJ2892" s="20">
        <v>47.943199999999997</v>
      </c>
      <c r="AK2892" s="18">
        <v>1.07</v>
      </c>
      <c r="AL2892" s="18">
        <v>3.2</v>
      </c>
      <c r="AM2892" s="18">
        <v>32.9</v>
      </c>
      <c r="AN2892" s="18">
        <v>34.8307</v>
      </c>
      <c r="AO2892" s="2">
        <v>0.5</v>
      </c>
      <c r="AP2892" s="2">
        <v>1.8</v>
      </c>
      <c r="AQ2892" s="2">
        <v>28.3</v>
      </c>
      <c r="AR2892" s="2">
        <v>3.4087999999999998</v>
      </c>
      <c r="AS2892" s="2">
        <v>1.85</v>
      </c>
      <c r="AT2892" s="2">
        <v>4.2</v>
      </c>
      <c r="AU2892" s="2">
        <v>44</v>
      </c>
      <c r="AV2892" s="2">
        <v>25.330300000000001</v>
      </c>
      <c r="AW2892" s="2">
        <v>0.95</v>
      </c>
      <c r="AX2892" s="2">
        <v>3.4</v>
      </c>
      <c r="AY2892" s="2">
        <v>27.6</v>
      </c>
      <c r="AZ2892" s="2">
        <v>16.992699999999999</v>
      </c>
      <c r="BA2892" s="2">
        <v>1.56</v>
      </c>
      <c r="BB2892" s="2">
        <v>3.4</v>
      </c>
      <c r="BC2892" s="2">
        <v>45.7</v>
      </c>
      <c r="BD2892" s="2">
        <v>37.042000000000002</v>
      </c>
      <c r="BE2892" s="4" t="str">
        <f t="shared" si="452"/>
        <v>NO APLICA</v>
      </c>
      <c r="BF2892" s="4">
        <f t="shared" si="453"/>
        <v>1.5168000000000001</v>
      </c>
      <c r="BG2892">
        <f t="shared" si="454"/>
        <v>0.5</v>
      </c>
      <c r="BH2892">
        <f t="shared" si="455"/>
        <v>1.85</v>
      </c>
      <c r="BI2892">
        <f t="shared" si="456"/>
        <v>1.56</v>
      </c>
      <c r="BJ2892">
        <f t="shared" si="457"/>
        <v>1.07</v>
      </c>
      <c r="BK2892">
        <f t="shared" si="458"/>
        <v>1.63</v>
      </c>
      <c r="BL2892">
        <f t="shared" si="459"/>
        <v>6895.1999999999962</v>
      </c>
    </row>
    <row r="2893" spans="1:64" x14ac:dyDescent="0.2">
      <c r="A2893" s="1">
        <v>2891</v>
      </c>
      <c r="B2893" s="7" t="s">
        <v>126</v>
      </c>
      <c r="C2893" s="3">
        <v>40021</v>
      </c>
      <c r="D2893" s="4" t="s">
        <v>628</v>
      </c>
      <c r="E2893" s="4" t="s">
        <v>163</v>
      </c>
      <c r="F2893" s="5" t="str">
        <f t="shared" si="450"/>
        <v>L</v>
      </c>
      <c r="G2893" s="6">
        <v>0.87708333333333333</v>
      </c>
      <c r="H2893" s="6">
        <v>0.91319444444444453</v>
      </c>
      <c r="I2893" s="85">
        <f t="shared" si="451"/>
        <v>52.000000000000135</v>
      </c>
      <c r="J2893" s="86">
        <f>I2893*Segmentos!$D$7*(AH2893%)*IF(ISNUMBER(AI2893),AI2893%,0)</f>
        <v>128710.40000000033</v>
      </c>
      <c r="K2893" s="86">
        <f>I2893*Segmentos!$D$7*(AL2893%)*IF(ISNUMBER(AM2893),AM2893%,0)</f>
        <v>286540.80000000069</v>
      </c>
      <c r="L2893" s="4"/>
      <c r="M2893" s="2">
        <v>1.01</v>
      </c>
      <c r="N2893" s="2">
        <v>3.7</v>
      </c>
      <c r="O2893" s="2">
        <v>27</v>
      </c>
      <c r="P2893" s="2">
        <v>92.125699999999995</v>
      </c>
      <c r="Q2893" s="2">
        <v>0.35</v>
      </c>
      <c r="R2893" s="2">
        <v>1.6</v>
      </c>
      <c r="S2893" s="2">
        <v>21.6</v>
      </c>
      <c r="T2893" s="2">
        <v>5.2790999999999997</v>
      </c>
      <c r="U2893" s="2">
        <v>0.37</v>
      </c>
      <c r="V2893" s="2">
        <v>2</v>
      </c>
      <c r="W2893" s="2">
        <v>18.399999999999999</v>
      </c>
      <c r="X2893" s="2">
        <v>7.1429</v>
      </c>
      <c r="Y2893" s="2">
        <v>0.86</v>
      </c>
      <c r="Z2893" s="2">
        <v>4.7</v>
      </c>
      <c r="AA2893" s="2">
        <v>18.3</v>
      </c>
      <c r="AB2893" s="2">
        <v>23.253499999999999</v>
      </c>
      <c r="AC2893" s="2">
        <v>1.89</v>
      </c>
      <c r="AD2893" s="2">
        <v>5</v>
      </c>
      <c r="AE2893" s="2">
        <v>37.5</v>
      </c>
      <c r="AF2893" s="2">
        <v>56.450099999999999</v>
      </c>
      <c r="AG2893" s="20">
        <v>0.61</v>
      </c>
      <c r="AH2893" s="20">
        <v>3.4</v>
      </c>
      <c r="AI2893" s="20">
        <v>18.2</v>
      </c>
      <c r="AJ2893" s="20">
        <v>26.5382</v>
      </c>
      <c r="AK2893" s="18">
        <v>1.37</v>
      </c>
      <c r="AL2893" s="18">
        <v>4.0999999999999996</v>
      </c>
      <c r="AM2893" s="18">
        <v>33.6</v>
      </c>
      <c r="AN2893" s="18">
        <v>65.587500000000006</v>
      </c>
      <c r="AO2893" s="2">
        <v>0.74</v>
      </c>
      <c r="AP2893" s="2">
        <v>3.1</v>
      </c>
      <c r="AQ2893" s="2">
        <v>24</v>
      </c>
      <c r="AR2893" s="2">
        <v>7.3943000000000003</v>
      </c>
      <c r="AS2893" s="2">
        <v>1.87</v>
      </c>
      <c r="AT2893" s="2">
        <v>2.9</v>
      </c>
      <c r="AU2893" s="2">
        <v>64.5</v>
      </c>
      <c r="AV2893" s="2">
        <v>37.600900000000003</v>
      </c>
      <c r="AW2893" s="2">
        <v>0.28999999999999998</v>
      </c>
      <c r="AX2893" s="2">
        <v>2.7</v>
      </c>
      <c r="AY2893" s="2">
        <v>11</v>
      </c>
      <c r="AZ2893" s="2">
        <v>7.6821999999999999</v>
      </c>
      <c r="BA2893" s="2">
        <v>1.1299999999999999</v>
      </c>
      <c r="BB2893" s="2">
        <v>5.2</v>
      </c>
      <c r="BC2893" s="2">
        <v>21.7</v>
      </c>
      <c r="BD2893" s="2">
        <v>39.4482</v>
      </c>
      <c r="BE2893" s="4" t="str">
        <f t="shared" si="452"/>
        <v>NO APLICA</v>
      </c>
      <c r="BF2893" s="4">
        <f t="shared" si="453"/>
        <v>1.3741999999999999</v>
      </c>
      <c r="BG2893">
        <f t="shared" si="454"/>
        <v>0.74</v>
      </c>
      <c r="BH2893">
        <f t="shared" si="455"/>
        <v>1.87</v>
      </c>
      <c r="BI2893">
        <f t="shared" si="456"/>
        <v>1.1299999999999999</v>
      </c>
      <c r="BJ2893">
        <f t="shared" si="457"/>
        <v>1.37</v>
      </c>
      <c r="BK2893">
        <f t="shared" si="458"/>
        <v>0.61</v>
      </c>
      <c r="BL2893">
        <f t="shared" si="459"/>
        <v>5194.8000000000138</v>
      </c>
    </row>
    <row r="2894" spans="1:64" x14ac:dyDescent="0.2">
      <c r="A2894" s="1">
        <v>2892</v>
      </c>
      <c r="B2894" s="7" t="s">
        <v>23</v>
      </c>
      <c r="C2894" s="3">
        <v>40021</v>
      </c>
      <c r="D2894" s="4" t="s">
        <v>629</v>
      </c>
      <c r="E2894" s="4" t="s">
        <v>170</v>
      </c>
      <c r="F2894" s="5" t="str">
        <f t="shared" si="450"/>
        <v>L</v>
      </c>
      <c r="G2894" s="6">
        <v>0.875</v>
      </c>
      <c r="H2894" s="6">
        <v>0.93541666666666667</v>
      </c>
      <c r="I2894" s="85">
        <f t="shared" si="451"/>
        <v>87.000000000000014</v>
      </c>
      <c r="J2894" s="86">
        <f>I2894*Segmentos!$D$7*(AH2894%)*IF(ISNUMBER(AI2894),AI2894%,0)</f>
        <v>117658.80000000005</v>
      </c>
      <c r="K2894" s="86">
        <f>I2894*Segmentos!$D$7*(AL2894%)*IF(ISNUMBER(AM2894),AM2894%,0)</f>
        <v>248472.00000000003</v>
      </c>
      <c r="L2894" s="4"/>
      <c r="M2894" s="2">
        <v>0.54</v>
      </c>
      <c r="N2894" s="2">
        <v>2.8</v>
      </c>
      <c r="O2894" s="2">
        <v>19.2</v>
      </c>
      <c r="P2894" s="2">
        <v>32.529800000000002</v>
      </c>
      <c r="Q2894" s="2">
        <v>0.21</v>
      </c>
      <c r="R2894" s="2">
        <v>0.7</v>
      </c>
      <c r="S2894" s="2">
        <v>28</v>
      </c>
      <c r="T2894" s="2">
        <v>2.0933000000000002</v>
      </c>
      <c r="U2894" s="2">
        <v>1.01</v>
      </c>
      <c r="V2894" s="2">
        <v>3</v>
      </c>
      <c r="W2894" s="2">
        <v>33.299999999999997</v>
      </c>
      <c r="X2894" s="2">
        <v>12.8995</v>
      </c>
      <c r="Y2894" s="2">
        <v>0.39</v>
      </c>
      <c r="Z2894" s="2">
        <v>1.8</v>
      </c>
      <c r="AA2894" s="2">
        <v>21.9</v>
      </c>
      <c r="AB2894" s="2">
        <v>6.9231999999999996</v>
      </c>
      <c r="AC2894" s="2">
        <v>0.53</v>
      </c>
      <c r="AD2894" s="2">
        <v>4.5999999999999996</v>
      </c>
      <c r="AE2894" s="2">
        <v>11.6</v>
      </c>
      <c r="AF2894" s="2">
        <v>10.613799999999999</v>
      </c>
      <c r="AG2894" s="20">
        <v>0.35</v>
      </c>
      <c r="AH2894" s="20">
        <v>2.1</v>
      </c>
      <c r="AI2894" s="20">
        <v>16.100000000000001</v>
      </c>
      <c r="AJ2894" s="20">
        <v>9.9776000000000007</v>
      </c>
      <c r="AK2894" s="18">
        <v>0.71</v>
      </c>
      <c r="AL2894" s="18">
        <v>3.4</v>
      </c>
      <c r="AM2894" s="18">
        <v>21</v>
      </c>
      <c r="AN2894" s="18">
        <v>22.552199999999999</v>
      </c>
      <c r="AO2894" s="2">
        <v>0.34</v>
      </c>
      <c r="AP2894" s="2">
        <v>2.7</v>
      </c>
      <c r="AQ2894" s="2">
        <v>12.6</v>
      </c>
      <c r="AR2894" s="2">
        <v>2.2364000000000002</v>
      </c>
      <c r="AS2894" s="2">
        <v>0.35</v>
      </c>
      <c r="AT2894" s="2">
        <v>2.4</v>
      </c>
      <c r="AU2894" s="2">
        <v>14.3</v>
      </c>
      <c r="AV2894" s="2">
        <v>4.6429</v>
      </c>
      <c r="AW2894" s="2">
        <v>0.78</v>
      </c>
      <c r="AX2894" s="2">
        <v>2.7</v>
      </c>
      <c r="AY2894" s="2">
        <v>29.5</v>
      </c>
      <c r="AZ2894" s="2">
        <v>13.678900000000001</v>
      </c>
      <c r="BA2894" s="2">
        <v>0.51</v>
      </c>
      <c r="BB2894" s="2">
        <v>3.1</v>
      </c>
      <c r="BC2894" s="2">
        <v>16.399999999999999</v>
      </c>
      <c r="BD2894" s="2">
        <v>11.9716</v>
      </c>
      <c r="BE2894" s="4" t="str">
        <f t="shared" si="452"/>
        <v>ABURRIDO</v>
      </c>
      <c r="BF2894" s="4">
        <f t="shared" si="453"/>
        <v>0.52120000000000011</v>
      </c>
      <c r="BG2894">
        <f t="shared" si="454"/>
        <v>0.34</v>
      </c>
      <c r="BH2894">
        <f t="shared" si="455"/>
        <v>0.35</v>
      </c>
      <c r="BI2894">
        <f t="shared" si="456"/>
        <v>0.78</v>
      </c>
      <c r="BJ2894">
        <f t="shared" si="457"/>
        <v>0.71</v>
      </c>
      <c r="BK2894">
        <f t="shared" si="458"/>
        <v>0.35</v>
      </c>
      <c r="BL2894">
        <f t="shared" si="459"/>
        <v>4677.12</v>
      </c>
    </row>
    <row r="2895" spans="1:64" x14ac:dyDescent="0.2">
      <c r="A2895" s="1">
        <v>2893</v>
      </c>
      <c r="B2895" s="7" t="s">
        <v>25</v>
      </c>
      <c r="C2895" s="3">
        <v>40021</v>
      </c>
      <c r="D2895" s="4" t="s">
        <v>629</v>
      </c>
      <c r="E2895" s="4" t="s">
        <v>171</v>
      </c>
      <c r="F2895" s="5" t="str">
        <f t="shared" si="450"/>
        <v>L</v>
      </c>
      <c r="G2895" s="6">
        <v>0.87430555555555556</v>
      </c>
      <c r="H2895" s="6">
        <v>0.875</v>
      </c>
      <c r="I2895" s="85">
        <f t="shared" si="451"/>
        <v>0.99999999999999645</v>
      </c>
      <c r="J2895" s="86">
        <f>I2895*Segmentos!$D$7*(AH2895%)*IF(ISNUMBER(AI2895),AI2895%,0)</f>
        <v>3999.9999999999859</v>
      </c>
      <c r="K2895" s="86">
        <f>I2895*Segmentos!$D$7*(AL2895%)*IF(ISNUMBER(AM2895),AM2895%,0)</f>
        <v>3199.9999999999891</v>
      </c>
      <c r="L2895" s="4"/>
      <c r="M2895" s="2">
        <v>0.87</v>
      </c>
      <c r="N2895" s="2">
        <v>0.9</v>
      </c>
      <c r="O2895" s="2">
        <v>100</v>
      </c>
      <c r="P2895" s="2">
        <v>93.774000000000001</v>
      </c>
      <c r="Q2895" s="2">
        <v>0.08</v>
      </c>
      <c r="R2895" s="2">
        <v>0.1</v>
      </c>
      <c r="S2895" s="2">
        <v>100</v>
      </c>
      <c r="T2895" s="2">
        <v>1.4327000000000001</v>
      </c>
      <c r="U2895" s="2">
        <v>0.31</v>
      </c>
      <c r="V2895" s="2">
        <v>0.3</v>
      </c>
      <c r="W2895" s="2">
        <v>100</v>
      </c>
      <c r="X2895" s="2">
        <v>7.0457000000000001</v>
      </c>
      <c r="Y2895" s="2">
        <v>0.2</v>
      </c>
      <c r="Z2895" s="2">
        <v>0.2</v>
      </c>
      <c r="AA2895" s="2">
        <v>100</v>
      </c>
      <c r="AB2895" s="2">
        <v>6.2826000000000004</v>
      </c>
      <c r="AC2895" s="2">
        <v>2.23</v>
      </c>
      <c r="AD2895" s="2">
        <v>2.2000000000000002</v>
      </c>
      <c r="AE2895" s="2">
        <v>100</v>
      </c>
      <c r="AF2895" s="2">
        <v>79.013000000000005</v>
      </c>
      <c r="AG2895" s="20">
        <v>1</v>
      </c>
      <c r="AH2895" s="20">
        <v>1</v>
      </c>
      <c r="AI2895" s="20">
        <v>100</v>
      </c>
      <c r="AJ2895" s="20">
        <v>51.1631</v>
      </c>
      <c r="AK2895" s="18">
        <v>0.75</v>
      </c>
      <c r="AL2895" s="18">
        <v>0.8</v>
      </c>
      <c r="AM2895" s="18">
        <v>100</v>
      </c>
      <c r="AN2895" s="18">
        <v>42.610799999999998</v>
      </c>
      <c r="AO2895" s="2">
        <v>0.32</v>
      </c>
      <c r="AP2895" s="2">
        <v>0.3</v>
      </c>
      <c r="AQ2895" s="2">
        <v>100</v>
      </c>
      <c r="AR2895" s="2">
        <v>3.7153</v>
      </c>
      <c r="AS2895" s="2">
        <v>0.88</v>
      </c>
      <c r="AT2895" s="2">
        <v>0.9</v>
      </c>
      <c r="AU2895" s="2">
        <v>100</v>
      </c>
      <c r="AV2895" s="2">
        <v>20.9008</v>
      </c>
      <c r="AW2895" s="2">
        <v>0.1</v>
      </c>
      <c r="AX2895" s="2">
        <v>0.1</v>
      </c>
      <c r="AY2895" s="2">
        <v>100</v>
      </c>
      <c r="AZ2895" s="2">
        <v>3.0426000000000002</v>
      </c>
      <c r="BA2895" s="2">
        <v>1.6</v>
      </c>
      <c r="BB2895" s="2">
        <v>1.6</v>
      </c>
      <c r="BC2895" s="2">
        <v>100</v>
      </c>
      <c r="BD2895" s="2">
        <v>66.115300000000005</v>
      </c>
      <c r="BE2895" s="4" t="str">
        <f t="shared" si="452"/>
        <v>NO APLICA</v>
      </c>
      <c r="BF2895" s="4">
        <f t="shared" si="453"/>
        <v>1.0340000000000003</v>
      </c>
      <c r="BG2895">
        <f t="shared" si="454"/>
        <v>0.32</v>
      </c>
      <c r="BH2895">
        <f t="shared" si="455"/>
        <v>0.88</v>
      </c>
      <c r="BI2895">
        <f t="shared" si="456"/>
        <v>1.6</v>
      </c>
      <c r="BJ2895">
        <f t="shared" si="457"/>
        <v>0.75</v>
      </c>
      <c r="BK2895">
        <f t="shared" si="458"/>
        <v>1</v>
      </c>
      <c r="BL2895">
        <f t="shared" si="459"/>
        <v>89.999999999999687</v>
      </c>
    </row>
    <row r="2896" spans="1:64" x14ac:dyDescent="0.2">
      <c r="A2896" s="1">
        <v>2894</v>
      </c>
      <c r="B2896" s="7" t="s">
        <v>33</v>
      </c>
      <c r="C2896" s="3">
        <v>40021</v>
      </c>
      <c r="D2896" s="4" t="s">
        <v>628</v>
      </c>
      <c r="E2896" s="4" t="s">
        <v>163</v>
      </c>
      <c r="F2896" s="5" t="str">
        <f t="shared" si="450"/>
        <v>L</v>
      </c>
      <c r="G2896" s="6">
        <v>0.91736111111111107</v>
      </c>
      <c r="H2896" s="6">
        <v>6.9444444444444447E-4</v>
      </c>
      <c r="I2896" s="85">
        <f t="shared" si="451"/>
        <v>120.00000000000006</v>
      </c>
      <c r="J2896" s="86">
        <f>I2896*Segmentos!$D$7*(AH2896%)*IF(ISNUMBER(AI2896),AI2896%,0)</f>
        <v>155472.00000000006</v>
      </c>
      <c r="K2896" s="86">
        <f>I2896*Segmentos!$D$7*(AL2896%)*IF(ISNUMBER(AM2896),AM2896%,0)</f>
        <v>266304.00000000006</v>
      </c>
      <c r="L2896" s="4"/>
      <c r="M2896" s="2">
        <v>0.45</v>
      </c>
      <c r="N2896" s="2">
        <v>4</v>
      </c>
      <c r="O2896" s="2">
        <v>11.3</v>
      </c>
      <c r="P2896" s="2">
        <v>96.828100000000006</v>
      </c>
      <c r="Q2896" s="2">
        <v>0.06</v>
      </c>
      <c r="R2896" s="2">
        <v>1.6</v>
      </c>
      <c r="S2896" s="2">
        <v>3.6</v>
      </c>
      <c r="T2896" s="2">
        <v>2.0345</v>
      </c>
      <c r="U2896" s="2">
        <v>0.45</v>
      </c>
      <c r="V2896" s="2">
        <v>2.9</v>
      </c>
      <c r="W2896" s="2">
        <v>15.4</v>
      </c>
      <c r="X2896" s="2">
        <v>20.195599999999999</v>
      </c>
      <c r="Y2896" s="2">
        <v>0.48</v>
      </c>
      <c r="Z2896" s="2">
        <v>3.6</v>
      </c>
      <c r="AA2896" s="2">
        <v>13.2</v>
      </c>
      <c r="AB2896" s="2">
        <v>30.348400000000002</v>
      </c>
      <c r="AC2896" s="2">
        <v>0.63</v>
      </c>
      <c r="AD2896" s="2">
        <v>6.2</v>
      </c>
      <c r="AE2896" s="2">
        <v>10.1</v>
      </c>
      <c r="AF2896" s="2">
        <v>44.249600000000001</v>
      </c>
      <c r="AG2896" s="20">
        <v>0.33</v>
      </c>
      <c r="AH2896" s="20">
        <v>4.0999999999999996</v>
      </c>
      <c r="AI2896" s="20">
        <v>7.9</v>
      </c>
      <c r="AJ2896" s="20">
        <v>33.322499999999998</v>
      </c>
      <c r="AK2896" s="18">
        <v>0.56000000000000005</v>
      </c>
      <c r="AL2896" s="18">
        <v>3.8</v>
      </c>
      <c r="AM2896" s="18">
        <v>14.6</v>
      </c>
      <c r="AN2896" s="18">
        <v>63.505600000000001</v>
      </c>
      <c r="AO2896" s="2">
        <v>0.06</v>
      </c>
      <c r="AP2896" s="2">
        <v>1.6</v>
      </c>
      <c r="AQ2896" s="2">
        <v>3.6</v>
      </c>
      <c r="AR2896" s="2">
        <v>1.3533999999999999</v>
      </c>
      <c r="AS2896" s="2">
        <v>0.46</v>
      </c>
      <c r="AT2896" s="2">
        <v>2.6</v>
      </c>
      <c r="AU2896" s="2">
        <v>17.600000000000001</v>
      </c>
      <c r="AV2896" s="2">
        <v>21.597000000000001</v>
      </c>
      <c r="AW2896" s="2">
        <v>0.79</v>
      </c>
      <c r="AX2896" s="2">
        <v>5</v>
      </c>
      <c r="AY2896" s="2">
        <v>15.9</v>
      </c>
      <c r="AZ2896" s="2">
        <v>48.663899999999998</v>
      </c>
      <c r="BA2896" s="2">
        <v>0.31</v>
      </c>
      <c r="BB2896" s="2">
        <v>4.7</v>
      </c>
      <c r="BC2896" s="2">
        <v>6.5</v>
      </c>
      <c r="BD2896" s="2">
        <v>25.213799999999999</v>
      </c>
      <c r="BE2896" s="4" t="str">
        <f t="shared" si="452"/>
        <v>ABURRIDO</v>
      </c>
      <c r="BF2896" s="4">
        <f t="shared" si="453"/>
        <v>0.52060000000000006</v>
      </c>
      <c r="BG2896">
        <f t="shared" si="454"/>
        <v>0.06</v>
      </c>
      <c r="BH2896">
        <f t="shared" si="455"/>
        <v>0.46</v>
      </c>
      <c r="BI2896">
        <f t="shared" si="456"/>
        <v>0.79</v>
      </c>
      <c r="BJ2896">
        <f t="shared" si="457"/>
        <v>0.56000000000000005</v>
      </c>
      <c r="BK2896">
        <f t="shared" si="458"/>
        <v>0.33</v>
      </c>
      <c r="BL2896">
        <f t="shared" si="459"/>
        <v>5424.0000000000027</v>
      </c>
    </row>
    <row r="2897" spans="1:64" x14ac:dyDescent="0.2">
      <c r="A2897" s="1">
        <v>2895</v>
      </c>
      <c r="B2897" s="7" t="s">
        <v>19</v>
      </c>
      <c r="C2897" s="3">
        <v>40021</v>
      </c>
      <c r="D2897" s="4" t="s">
        <v>17</v>
      </c>
      <c r="E2897" s="4" t="s">
        <v>166</v>
      </c>
      <c r="F2897" s="5" t="str">
        <f t="shared" si="450"/>
        <v>L</v>
      </c>
      <c r="G2897" s="6">
        <v>0.91527777777777775</v>
      </c>
      <c r="H2897" s="6">
        <v>0.91666666666666663</v>
      </c>
      <c r="I2897" s="85">
        <f t="shared" si="451"/>
        <v>1.9999999999999929</v>
      </c>
      <c r="J2897" s="86">
        <f>I2897*Segmentos!$D$7*(AH2897%)*IF(ISNUMBER(AI2897),AI2897%,0)</f>
        <v>4339.1999999999844</v>
      </c>
      <c r="K2897" s="86">
        <f>I2897*Segmentos!$D$7*(AL2897%)*IF(ISNUMBER(AM2897),AM2897%,0)</f>
        <v>799.99999999999727</v>
      </c>
      <c r="L2897" s="4"/>
      <c r="M2897" s="2">
        <v>0.32</v>
      </c>
      <c r="N2897" s="2">
        <v>0.4</v>
      </c>
      <c r="O2897" s="2">
        <v>71.7</v>
      </c>
      <c r="P2897" s="2">
        <v>100</v>
      </c>
      <c r="Q2897" s="2">
        <v>0</v>
      </c>
      <c r="R2897" s="2">
        <v>0</v>
      </c>
      <c r="S2897" s="8" t="s">
        <v>577</v>
      </c>
      <c r="T2897" s="2">
        <v>0</v>
      </c>
      <c r="U2897" s="2">
        <v>0</v>
      </c>
      <c r="V2897" s="2">
        <v>0</v>
      </c>
      <c r="W2897" s="8" t="s">
        <v>577</v>
      </c>
      <c r="X2897" s="2">
        <v>0</v>
      </c>
      <c r="Y2897" s="2">
        <v>0.38</v>
      </c>
      <c r="Z2897" s="2">
        <v>0.6</v>
      </c>
      <c r="AA2897" s="2">
        <v>66</v>
      </c>
      <c r="AB2897" s="2">
        <v>35.165799999999997</v>
      </c>
      <c r="AC2897" s="2">
        <v>0.62</v>
      </c>
      <c r="AD2897" s="2">
        <v>0.8</v>
      </c>
      <c r="AE2897" s="2">
        <v>75.2</v>
      </c>
      <c r="AF2897" s="2">
        <v>64.834199999999996</v>
      </c>
      <c r="AG2897" s="20">
        <v>0.55000000000000004</v>
      </c>
      <c r="AH2897" s="20">
        <v>0.8</v>
      </c>
      <c r="AI2897" s="20">
        <v>67.8</v>
      </c>
      <c r="AJ2897" s="20">
        <v>82.922499999999999</v>
      </c>
      <c r="AK2897" s="18">
        <v>0.1</v>
      </c>
      <c r="AL2897" s="18">
        <v>0.1</v>
      </c>
      <c r="AM2897" s="18">
        <v>100</v>
      </c>
      <c r="AN2897" s="18">
        <v>17.077500000000001</v>
      </c>
      <c r="AO2897" s="2">
        <v>0</v>
      </c>
      <c r="AP2897" s="2">
        <v>0</v>
      </c>
      <c r="AQ2897" s="8" t="s">
        <v>577</v>
      </c>
      <c r="AR2897" s="2">
        <v>0</v>
      </c>
      <c r="AS2897" s="2">
        <v>0</v>
      </c>
      <c r="AT2897" s="2">
        <v>0</v>
      </c>
      <c r="AU2897" s="8" t="s">
        <v>577</v>
      </c>
      <c r="AV2897" s="2">
        <v>0</v>
      </c>
      <c r="AW2897" s="2">
        <v>0.19</v>
      </c>
      <c r="AX2897" s="2">
        <v>0.2</v>
      </c>
      <c r="AY2897" s="2">
        <v>100</v>
      </c>
      <c r="AZ2897" s="2">
        <v>17.077500000000001</v>
      </c>
      <c r="BA2897" s="2">
        <v>0.68</v>
      </c>
      <c r="BB2897" s="2">
        <v>1</v>
      </c>
      <c r="BC2897" s="2">
        <v>67.8</v>
      </c>
      <c r="BD2897" s="2">
        <v>82.922499999999999</v>
      </c>
      <c r="BE2897" s="4" t="str">
        <f t="shared" si="452"/>
        <v>NO APLICA</v>
      </c>
      <c r="BF2897" s="4">
        <f t="shared" si="453"/>
        <v>0.26</v>
      </c>
      <c r="BG2897">
        <f t="shared" si="454"/>
        <v>0</v>
      </c>
      <c r="BH2897">
        <f t="shared" si="455"/>
        <v>0</v>
      </c>
      <c r="BI2897">
        <f t="shared" si="456"/>
        <v>0.68</v>
      </c>
      <c r="BJ2897">
        <f t="shared" si="457"/>
        <v>0.1</v>
      </c>
      <c r="BK2897">
        <f t="shared" si="458"/>
        <v>0.55000000000000004</v>
      </c>
      <c r="BL2897">
        <f t="shared" si="459"/>
        <v>57.3599999999998</v>
      </c>
    </row>
    <row r="2898" spans="1:64" x14ac:dyDescent="0.2">
      <c r="A2898" s="1">
        <v>2896</v>
      </c>
      <c r="B2898" s="7" t="s">
        <v>2</v>
      </c>
      <c r="C2898" s="3">
        <v>40021</v>
      </c>
      <c r="D2898" s="4" t="s">
        <v>627</v>
      </c>
      <c r="E2898" s="4" t="s">
        <v>164</v>
      </c>
      <c r="F2898" s="5" t="str">
        <f t="shared" si="450"/>
        <v>L</v>
      </c>
      <c r="G2898" s="6">
        <v>0.87430555555555556</v>
      </c>
      <c r="H2898" s="6">
        <v>0.91388888888888886</v>
      </c>
      <c r="I2898" s="85">
        <f t="shared" si="451"/>
        <v>56.999999999999957</v>
      </c>
      <c r="J2898" s="86">
        <f>I2898*Segmentos!$D$7*(AH2898%)*IF(ISNUMBER(AI2898),AI2898%,0)</f>
        <v>1020801.5999999992</v>
      </c>
      <c r="K2898" s="86">
        <f>I2898*Segmentos!$D$7*(AL2898%)*IF(ISNUMBER(AM2898),AM2898%,0)</f>
        <v>1603113.5999999987</v>
      </c>
      <c r="L2898" s="4"/>
      <c r="M2898" s="2">
        <v>5.82</v>
      </c>
      <c r="N2898" s="2">
        <v>17.2</v>
      </c>
      <c r="O2898" s="2">
        <v>33.799999999999997</v>
      </c>
      <c r="P2898" s="2">
        <v>79.053899999999999</v>
      </c>
      <c r="Q2898" s="2">
        <v>4.13</v>
      </c>
      <c r="R2898" s="2">
        <v>12</v>
      </c>
      <c r="S2898" s="2">
        <v>34.4</v>
      </c>
      <c r="T2898" s="2">
        <v>9.3712999999999997</v>
      </c>
      <c r="U2898" s="2">
        <v>5.22</v>
      </c>
      <c r="V2898" s="2">
        <v>16.399999999999999</v>
      </c>
      <c r="W2898" s="2">
        <v>31.9</v>
      </c>
      <c r="X2898" s="2">
        <v>14.8788</v>
      </c>
      <c r="Y2898" s="2">
        <v>6.79</v>
      </c>
      <c r="Z2898" s="2">
        <v>21.4</v>
      </c>
      <c r="AA2898" s="2">
        <v>31.7</v>
      </c>
      <c r="AB2898" s="2">
        <v>27.221699999999998</v>
      </c>
      <c r="AC2898" s="2">
        <v>6.18</v>
      </c>
      <c r="AD2898" s="2">
        <v>16.7</v>
      </c>
      <c r="AE2898" s="2">
        <v>37.1</v>
      </c>
      <c r="AF2898" s="2">
        <v>27.582100000000001</v>
      </c>
      <c r="AG2898" s="20">
        <v>4.47</v>
      </c>
      <c r="AH2898" s="20">
        <v>15.6</v>
      </c>
      <c r="AI2898" s="20">
        <v>28.7</v>
      </c>
      <c r="AJ2898" s="20">
        <v>28.812799999999999</v>
      </c>
      <c r="AK2898" s="18">
        <v>7.04</v>
      </c>
      <c r="AL2898" s="18">
        <v>18.7</v>
      </c>
      <c r="AM2898" s="18">
        <v>37.6</v>
      </c>
      <c r="AN2898" s="18">
        <v>50.241100000000003</v>
      </c>
      <c r="AO2898" s="2">
        <v>6.49</v>
      </c>
      <c r="AP2898" s="2">
        <v>19.8</v>
      </c>
      <c r="AQ2898" s="2">
        <v>32.799999999999997</v>
      </c>
      <c r="AR2898" s="2">
        <v>9.6327999999999996</v>
      </c>
      <c r="AS2898" s="2">
        <v>6.21</v>
      </c>
      <c r="AT2898" s="2">
        <v>16.399999999999999</v>
      </c>
      <c r="AU2898" s="2">
        <v>37.700000000000003</v>
      </c>
      <c r="AV2898" s="2">
        <v>18.581199999999999</v>
      </c>
      <c r="AW2898" s="2">
        <v>6.1</v>
      </c>
      <c r="AX2898" s="2">
        <v>18.5</v>
      </c>
      <c r="AY2898" s="2">
        <v>32.9</v>
      </c>
      <c r="AZ2898" s="2">
        <v>23.812899999999999</v>
      </c>
      <c r="BA2898" s="2">
        <v>5.2</v>
      </c>
      <c r="BB2898" s="2">
        <v>16</v>
      </c>
      <c r="BC2898" s="2">
        <v>32.5</v>
      </c>
      <c r="BD2898" s="2">
        <v>27.027100000000001</v>
      </c>
      <c r="BE2898" s="4" t="str">
        <f t="shared" si="452"/>
        <v>NO APLICA</v>
      </c>
      <c r="BF2898" s="4">
        <f t="shared" si="453"/>
        <v>6.1654</v>
      </c>
      <c r="BG2898">
        <f t="shared" si="454"/>
        <v>6.49</v>
      </c>
      <c r="BH2898">
        <f t="shared" si="455"/>
        <v>6.21</v>
      </c>
      <c r="BI2898">
        <f t="shared" si="456"/>
        <v>6.1</v>
      </c>
      <c r="BJ2898">
        <f t="shared" si="457"/>
        <v>7.04</v>
      </c>
      <c r="BK2898">
        <f t="shared" si="458"/>
        <v>4.47</v>
      </c>
      <c r="BL2898">
        <f t="shared" si="459"/>
        <v>33137.519999999968</v>
      </c>
    </row>
    <row r="2899" spans="1:64" x14ac:dyDescent="0.2">
      <c r="A2899" s="1">
        <v>2897</v>
      </c>
      <c r="B2899" s="7" t="s">
        <v>16</v>
      </c>
      <c r="C2899" s="3">
        <v>40021</v>
      </c>
      <c r="D2899" s="4" t="s">
        <v>626</v>
      </c>
      <c r="E2899" s="4" t="s">
        <v>166</v>
      </c>
      <c r="F2899" s="5" t="str">
        <f t="shared" si="450"/>
        <v>L</v>
      </c>
      <c r="G2899" s="6">
        <v>0.91388888888888886</v>
      </c>
      <c r="H2899" s="6">
        <v>0.91736111111111107</v>
      </c>
      <c r="I2899" s="85">
        <f t="shared" si="451"/>
        <v>4.9999999999999822</v>
      </c>
      <c r="J2899" s="86">
        <f>I2899*Segmentos!$D$7*(AH2899%)*IF(ISNUMBER(AI2899),AI2899%,0)</f>
        <v>228759.99999999921</v>
      </c>
      <c r="K2899" s="86">
        <f>I2899*Segmentos!$D$7*(AL2899%)*IF(ISNUMBER(AM2899),AM2899%,0)</f>
        <v>245717.9999999991</v>
      </c>
      <c r="L2899" s="4"/>
      <c r="M2899" s="2">
        <v>11.87</v>
      </c>
      <c r="N2899" s="2">
        <v>14.7</v>
      </c>
      <c r="O2899" s="2">
        <v>80.900000000000006</v>
      </c>
      <c r="P2899" s="2">
        <v>88.484399999999994</v>
      </c>
      <c r="Q2899" s="2">
        <v>3.35</v>
      </c>
      <c r="R2899" s="2">
        <v>6.1</v>
      </c>
      <c r="S2899" s="2">
        <v>54.6</v>
      </c>
      <c r="T2899" s="2">
        <v>4.1635999999999997</v>
      </c>
      <c r="U2899" s="2">
        <v>7.99</v>
      </c>
      <c r="V2899" s="2">
        <v>10.9</v>
      </c>
      <c r="W2899" s="2">
        <v>73</v>
      </c>
      <c r="X2899" s="2">
        <v>12.485300000000001</v>
      </c>
      <c r="Y2899" s="2">
        <v>11.1</v>
      </c>
      <c r="Z2899" s="2">
        <v>14</v>
      </c>
      <c r="AA2899" s="2">
        <v>79.099999999999994</v>
      </c>
      <c r="AB2899" s="2">
        <v>24.439800000000002</v>
      </c>
      <c r="AC2899" s="2">
        <v>19.36</v>
      </c>
      <c r="AD2899" s="2">
        <v>22</v>
      </c>
      <c r="AE2899" s="2">
        <v>88.2</v>
      </c>
      <c r="AF2899" s="2">
        <v>47.395699999999998</v>
      </c>
      <c r="AG2899" s="20">
        <v>11.4</v>
      </c>
      <c r="AH2899" s="20">
        <v>14</v>
      </c>
      <c r="AI2899" s="20">
        <v>81.7</v>
      </c>
      <c r="AJ2899" s="20">
        <v>40.335099999999997</v>
      </c>
      <c r="AK2899" s="18">
        <v>12.29</v>
      </c>
      <c r="AL2899" s="18">
        <v>15.3</v>
      </c>
      <c r="AM2899" s="18">
        <v>80.3</v>
      </c>
      <c r="AN2899" s="18">
        <v>48.149299999999997</v>
      </c>
      <c r="AO2899" s="2">
        <v>10.5</v>
      </c>
      <c r="AP2899" s="2">
        <v>12.8</v>
      </c>
      <c r="AQ2899" s="2">
        <v>82</v>
      </c>
      <c r="AR2899" s="2">
        <v>8.5520999999999994</v>
      </c>
      <c r="AS2899" s="2">
        <v>8.24</v>
      </c>
      <c r="AT2899" s="2">
        <v>10.1</v>
      </c>
      <c r="AU2899" s="2">
        <v>81.400000000000006</v>
      </c>
      <c r="AV2899" s="2">
        <v>13.5313</v>
      </c>
      <c r="AW2899" s="2">
        <v>13.5</v>
      </c>
      <c r="AX2899" s="2">
        <v>16.100000000000001</v>
      </c>
      <c r="AY2899" s="2">
        <v>83.7</v>
      </c>
      <c r="AZ2899" s="2">
        <v>28.9435</v>
      </c>
      <c r="BA2899" s="2">
        <v>13.12</v>
      </c>
      <c r="BB2899" s="2">
        <v>16.7</v>
      </c>
      <c r="BC2899" s="2">
        <v>78.5</v>
      </c>
      <c r="BD2899" s="2">
        <v>37.457500000000003</v>
      </c>
      <c r="BE2899" s="4" t="str">
        <f t="shared" si="452"/>
        <v>NO APLICA</v>
      </c>
      <c r="BF2899" s="4">
        <f t="shared" si="453"/>
        <v>10.7828</v>
      </c>
      <c r="BG2899">
        <f t="shared" si="454"/>
        <v>10.5</v>
      </c>
      <c r="BH2899">
        <f t="shared" si="455"/>
        <v>8.24</v>
      </c>
      <c r="BI2899">
        <f t="shared" si="456"/>
        <v>13.5</v>
      </c>
      <c r="BJ2899">
        <f t="shared" si="457"/>
        <v>12.29</v>
      </c>
      <c r="BK2899">
        <f t="shared" si="458"/>
        <v>11.4</v>
      </c>
      <c r="BL2899">
        <f t="shared" si="459"/>
        <v>5946.1499999999787</v>
      </c>
    </row>
    <row r="2900" spans="1:64" x14ac:dyDescent="0.2">
      <c r="A2900" s="1">
        <v>2898</v>
      </c>
      <c r="B2900" s="7" t="s">
        <v>22</v>
      </c>
      <c r="C2900" s="3">
        <v>40021</v>
      </c>
      <c r="D2900" s="4" t="s">
        <v>629</v>
      </c>
      <c r="E2900" s="4" t="s">
        <v>164</v>
      </c>
      <c r="F2900" s="5" t="str">
        <f t="shared" si="450"/>
        <v>L</v>
      </c>
      <c r="G2900" s="6">
        <v>0.83194444444444438</v>
      </c>
      <c r="H2900" s="6">
        <v>0.87430555555555556</v>
      </c>
      <c r="I2900" s="85">
        <f t="shared" si="451"/>
        <v>61.000000000000099</v>
      </c>
      <c r="J2900" s="86">
        <f>I2900*Segmentos!$D$7*(AH2900%)*IF(ISNUMBER(AI2900),AI2900%,0)</f>
        <v>424072.00000000076</v>
      </c>
      <c r="K2900" s="86">
        <f>I2900*Segmentos!$D$7*(AL2900%)*IF(ISNUMBER(AM2900),AM2900%,0)</f>
        <v>400452.80000000069</v>
      </c>
      <c r="L2900" s="4"/>
      <c r="M2900" s="2">
        <v>1.68</v>
      </c>
      <c r="N2900" s="2">
        <v>4.4000000000000004</v>
      </c>
      <c r="O2900" s="2">
        <v>38.299999999999997</v>
      </c>
      <c r="P2900" s="2">
        <v>97.972899999999996</v>
      </c>
      <c r="Q2900" s="2">
        <v>0.36</v>
      </c>
      <c r="R2900" s="2">
        <v>2.2000000000000002</v>
      </c>
      <c r="S2900" s="2">
        <v>15.9</v>
      </c>
      <c r="T2900" s="2">
        <v>3.4466999999999999</v>
      </c>
      <c r="U2900" s="2">
        <v>0.33</v>
      </c>
      <c r="V2900" s="2">
        <v>0.7</v>
      </c>
      <c r="W2900" s="2">
        <v>44.4</v>
      </c>
      <c r="X2900" s="2">
        <v>4.0500999999999996</v>
      </c>
      <c r="Y2900" s="2">
        <v>0.99</v>
      </c>
      <c r="Z2900" s="2">
        <v>3.3</v>
      </c>
      <c r="AA2900" s="2">
        <v>29.9</v>
      </c>
      <c r="AB2900" s="2">
        <v>16.939599999999999</v>
      </c>
      <c r="AC2900" s="2">
        <v>3.85</v>
      </c>
      <c r="AD2900" s="2">
        <v>8.8000000000000007</v>
      </c>
      <c r="AE2900" s="2">
        <v>43.7</v>
      </c>
      <c r="AF2900" s="2">
        <v>73.536500000000004</v>
      </c>
      <c r="AG2900" s="20">
        <v>1.74</v>
      </c>
      <c r="AH2900" s="20">
        <v>4.4000000000000004</v>
      </c>
      <c r="AI2900" s="20">
        <v>39.5</v>
      </c>
      <c r="AJ2900" s="20">
        <v>47.973399999999998</v>
      </c>
      <c r="AK2900" s="18">
        <v>1.64</v>
      </c>
      <c r="AL2900" s="18">
        <v>4.4000000000000004</v>
      </c>
      <c r="AM2900" s="18">
        <v>37.299999999999997</v>
      </c>
      <c r="AN2900" s="18">
        <v>49.999499999999998</v>
      </c>
      <c r="AO2900" s="2">
        <v>0.85</v>
      </c>
      <c r="AP2900" s="2">
        <v>4.2</v>
      </c>
      <c r="AQ2900" s="2">
        <v>20.2</v>
      </c>
      <c r="AR2900" s="2">
        <v>5.4035000000000002</v>
      </c>
      <c r="AS2900" s="2">
        <v>1.07</v>
      </c>
      <c r="AT2900" s="2">
        <v>3.2</v>
      </c>
      <c r="AU2900" s="2">
        <v>33.9</v>
      </c>
      <c r="AV2900" s="2">
        <v>13.7075</v>
      </c>
      <c r="AW2900" s="2">
        <v>2.0699999999999998</v>
      </c>
      <c r="AX2900" s="2">
        <v>5.5</v>
      </c>
      <c r="AY2900" s="2">
        <v>37.5</v>
      </c>
      <c r="AZ2900" s="2">
        <v>34.677300000000002</v>
      </c>
      <c r="BA2900" s="2">
        <v>1.98</v>
      </c>
      <c r="BB2900" s="2">
        <v>4.3</v>
      </c>
      <c r="BC2900" s="2">
        <v>46.1</v>
      </c>
      <c r="BD2900" s="2">
        <v>44.184600000000003</v>
      </c>
      <c r="BE2900" s="4" t="str">
        <f t="shared" si="452"/>
        <v>NO APLICA</v>
      </c>
      <c r="BF2900" s="4">
        <f t="shared" si="453"/>
        <v>1.47</v>
      </c>
      <c r="BG2900">
        <f t="shared" si="454"/>
        <v>0.85</v>
      </c>
      <c r="BH2900">
        <f t="shared" si="455"/>
        <v>1.07</v>
      </c>
      <c r="BI2900">
        <f t="shared" si="456"/>
        <v>2.0699999999999998</v>
      </c>
      <c r="BJ2900">
        <f t="shared" si="457"/>
        <v>1.64</v>
      </c>
      <c r="BK2900">
        <f t="shared" si="458"/>
        <v>1.74</v>
      </c>
      <c r="BL2900">
        <f t="shared" si="459"/>
        <v>10279.720000000016</v>
      </c>
    </row>
    <row r="2901" spans="1:64" x14ac:dyDescent="0.2">
      <c r="A2901" s="1">
        <v>2899</v>
      </c>
      <c r="B2901" s="7" t="s">
        <v>4</v>
      </c>
      <c r="C2901" s="3">
        <v>40021</v>
      </c>
      <c r="D2901" s="4" t="s">
        <v>3</v>
      </c>
      <c r="E2901" s="4" t="s">
        <v>165</v>
      </c>
      <c r="F2901" s="5" t="str">
        <f t="shared" si="450"/>
        <v>L</v>
      </c>
      <c r="G2901" s="6">
        <v>0.78194444444444444</v>
      </c>
      <c r="H2901" s="6">
        <v>0.87430555555555556</v>
      </c>
      <c r="I2901" s="85">
        <f t="shared" si="451"/>
        <v>133</v>
      </c>
      <c r="J2901" s="86">
        <f>I2901*Segmentos!$D$7*(AH2901%)*IF(ISNUMBER(AI2901),AI2901%,0)</f>
        <v>1387721.9999999998</v>
      </c>
      <c r="K2901" s="86">
        <f>I2901*Segmentos!$D$7*(AL2901%)*IF(ISNUMBER(AM2901),AM2901%,0)</f>
        <v>1939938.0000000002</v>
      </c>
      <c r="L2901" s="4"/>
      <c r="M2901" s="2">
        <v>3.15</v>
      </c>
      <c r="N2901" s="2">
        <v>14.2</v>
      </c>
      <c r="O2901" s="2">
        <v>22.2</v>
      </c>
      <c r="P2901" s="2">
        <v>56.370600000000003</v>
      </c>
      <c r="Q2901" s="2">
        <v>4.9400000000000004</v>
      </c>
      <c r="R2901" s="2">
        <v>16.8</v>
      </c>
      <c r="S2901" s="2">
        <v>29.5</v>
      </c>
      <c r="T2901" s="2">
        <v>14.7478</v>
      </c>
      <c r="U2901" s="2">
        <v>3.29</v>
      </c>
      <c r="V2901" s="2">
        <v>13.1</v>
      </c>
      <c r="W2901" s="2">
        <v>25.1</v>
      </c>
      <c r="X2901" s="2">
        <v>12.341100000000001</v>
      </c>
      <c r="Y2901" s="2">
        <v>2.95</v>
      </c>
      <c r="Z2901" s="2">
        <v>16.100000000000001</v>
      </c>
      <c r="AA2901" s="2">
        <v>18.399999999999999</v>
      </c>
      <c r="AB2901" s="2">
        <v>15.5802</v>
      </c>
      <c r="AC2901" s="2">
        <v>2.33</v>
      </c>
      <c r="AD2901" s="2">
        <v>11.9</v>
      </c>
      <c r="AE2901" s="2">
        <v>19.5</v>
      </c>
      <c r="AF2901" s="2">
        <v>13.701499999999999</v>
      </c>
      <c r="AG2901" s="20">
        <v>2.6</v>
      </c>
      <c r="AH2901" s="20">
        <v>14.1</v>
      </c>
      <c r="AI2901" s="20">
        <v>18.5</v>
      </c>
      <c r="AJ2901" s="20">
        <v>22.064299999999999</v>
      </c>
      <c r="AK2901" s="18">
        <v>3.65</v>
      </c>
      <c r="AL2901" s="18">
        <v>14.3</v>
      </c>
      <c r="AM2901" s="18">
        <v>25.5</v>
      </c>
      <c r="AN2901" s="18">
        <v>34.3063</v>
      </c>
      <c r="AO2901" s="2">
        <v>1.51</v>
      </c>
      <c r="AP2901" s="2">
        <v>8.6</v>
      </c>
      <c r="AQ2901" s="2">
        <v>17.5</v>
      </c>
      <c r="AR2901" s="2">
        <v>2.9544000000000001</v>
      </c>
      <c r="AS2901" s="2">
        <v>1.94</v>
      </c>
      <c r="AT2901" s="2">
        <v>12.1</v>
      </c>
      <c r="AU2901" s="2">
        <v>16</v>
      </c>
      <c r="AV2901" s="2">
        <v>7.6426999999999996</v>
      </c>
      <c r="AW2901" s="2">
        <v>4.0999999999999996</v>
      </c>
      <c r="AX2901" s="2">
        <v>15.2</v>
      </c>
      <c r="AY2901" s="2">
        <v>27</v>
      </c>
      <c r="AZ2901" s="2">
        <v>21.071200000000001</v>
      </c>
      <c r="BA2901" s="2">
        <v>3.61</v>
      </c>
      <c r="BB2901" s="2">
        <v>16.3</v>
      </c>
      <c r="BC2901" s="2">
        <v>22.2</v>
      </c>
      <c r="BD2901" s="2">
        <v>24.702300000000001</v>
      </c>
      <c r="BE2901" s="4" t="str">
        <f t="shared" si="452"/>
        <v>ABURRIDO</v>
      </c>
      <c r="BF2901" s="4">
        <f t="shared" si="453"/>
        <v>2.8029999999999999</v>
      </c>
      <c r="BG2901">
        <f t="shared" si="454"/>
        <v>1.51</v>
      </c>
      <c r="BH2901">
        <f t="shared" si="455"/>
        <v>1.94</v>
      </c>
      <c r="BI2901">
        <f t="shared" si="456"/>
        <v>4.0999999999999996</v>
      </c>
      <c r="BJ2901">
        <f t="shared" si="457"/>
        <v>3.65</v>
      </c>
      <c r="BK2901">
        <f t="shared" si="458"/>
        <v>2.6</v>
      </c>
      <c r="BL2901">
        <f t="shared" si="459"/>
        <v>41926.92</v>
      </c>
    </row>
    <row r="2902" spans="1:64" x14ac:dyDescent="0.2">
      <c r="A2902" s="1">
        <v>2900</v>
      </c>
      <c r="B2902" s="7" t="s">
        <v>15</v>
      </c>
      <c r="C2902" s="3">
        <v>40022</v>
      </c>
      <c r="D2902" s="4" t="s">
        <v>626</v>
      </c>
      <c r="E2902" s="4" t="s">
        <v>164</v>
      </c>
      <c r="F2902" s="5" t="str">
        <f t="shared" si="450"/>
        <v>M</v>
      </c>
      <c r="G2902" s="6">
        <v>0.875</v>
      </c>
      <c r="H2902" s="6">
        <v>0.91388888888888886</v>
      </c>
      <c r="I2902" s="85">
        <f t="shared" si="451"/>
        <v>55.999999999999957</v>
      </c>
      <c r="J2902" s="86">
        <f>I2902*Segmentos!$D$7*(AH2902%)*IF(ISNUMBER(AI2902),AI2902%,0)</f>
        <v>2092137.5999999982</v>
      </c>
      <c r="K2902" s="86">
        <f>I2902*Segmentos!$D$7*(AL2902%)*IF(ISNUMBER(AM2902),AM2902%,0)</f>
        <v>2881087.9999999981</v>
      </c>
      <c r="L2902" s="4"/>
      <c r="M2902" s="2">
        <v>11.19</v>
      </c>
      <c r="N2902" s="2">
        <v>21.5</v>
      </c>
      <c r="O2902" s="2">
        <v>52.2</v>
      </c>
      <c r="P2902" s="2">
        <v>86.865200000000002</v>
      </c>
      <c r="Q2902" s="2">
        <v>5.89</v>
      </c>
      <c r="R2902" s="2">
        <v>12.8</v>
      </c>
      <c r="S2902" s="2">
        <v>45.9</v>
      </c>
      <c r="T2902" s="2">
        <v>7.6287000000000003</v>
      </c>
      <c r="U2902" s="2">
        <v>7</v>
      </c>
      <c r="V2902" s="2">
        <v>16.8</v>
      </c>
      <c r="W2902" s="2">
        <v>41.7</v>
      </c>
      <c r="X2902" s="2">
        <v>11.383100000000001</v>
      </c>
      <c r="Y2902" s="2">
        <v>12.89</v>
      </c>
      <c r="Z2902" s="2">
        <v>24</v>
      </c>
      <c r="AA2902" s="2">
        <v>53.8</v>
      </c>
      <c r="AB2902" s="2">
        <v>29.548999999999999</v>
      </c>
      <c r="AC2902" s="2">
        <v>15.03</v>
      </c>
      <c r="AD2902" s="2">
        <v>26.6</v>
      </c>
      <c r="AE2902" s="2">
        <v>56.6</v>
      </c>
      <c r="AF2902" s="2">
        <v>38.304400000000001</v>
      </c>
      <c r="AG2902" s="20">
        <v>9.33</v>
      </c>
      <c r="AH2902" s="20">
        <v>19.100000000000001</v>
      </c>
      <c r="AI2902" s="20">
        <v>48.9</v>
      </c>
      <c r="AJ2902" s="20">
        <v>34.363399999999999</v>
      </c>
      <c r="AK2902" s="18">
        <v>12.87</v>
      </c>
      <c r="AL2902" s="18">
        <v>23.6</v>
      </c>
      <c r="AM2902" s="18">
        <v>54.5</v>
      </c>
      <c r="AN2902" s="18">
        <v>52.501899999999999</v>
      </c>
      <c r="AO2902" s="2">
        <v>7.9</v>
      </c>
      <c r="AP2902" s="2">
        <v>18.399999999999999</v>
      </c>
      <c r="AQ2902" s="2">
        <v>43</v>
      </c>
      <c r="AR2902" s="2">
        <v>6.7049000000000003</v>
      </c>
      <c r="AS2902" s="2">
        <v>5.94</v>
      </c>
      <c r="AT2902" s="2">
        <v>14.6</v>
      </c>
      <c r="AU2902" s="2">
        <v>40.799999999999997</v>
      </c>
      <c r="AV2902" s="2">
        <v>10.164300000000001</v>
      </c>
      <c r="AW2902" s="2">
        <v>11.62</v>
      </c>
      <c r="AX2902" s="2">
        <v>21.8</v>
      </c>
      <c r="AY2902" s="2">
        <v>53.4</v>
      </c>
      <c r="AZ2902" s="2">
        <v>25.931100000000001</v>
      </c>
      <c r="BA2902" s="2">
        <v>14.83</v>
      </c>
      <c r="BB2902" s="2">
        <v>26.1</v>
      </c>
      <c r="BC2902" s="2">
        <v>56.9</v>
      </c>
      <c r="BD2902" s="2">
        <v>44.065100000000001</v>
      </c>
      <c r="BE2902" s="4" t="str">
        <f t="shared" si="452"/>
        <v>NO APLICA</v>
      </c>
      <c r="BF2902" s="4">
        <f t="shared" si="453"/>
        <v>9.905800000000001</v>
      </c>
      <c r="BG2902">
        <f t="shared" si="454"/>
        <v>7.9</v>
      </c>
      <c r="BH2902">
        <f t="shared" si="455"/>
        <v>5.94</v>
      </c>
      <c r="BI2902">
        <f t="shared" si="456"/>
        <v>14.83</v>
      </c>
      <c r="BJ2902">
        <f t="shared" si="457"/>
        <v>12.87</v>
      </c>
      <c r="BK2902">
        <f t="shared" si="458"/>
        <v>9.33</v>
      </c>
      <c r="BL2902">
        <f t="shared" si="459"/>
        <v>62848.799999999959</v>
      </c>
    </row>
    <row r="2903" spans="1:64" x14ac:dyDescent="0.2">
      <c r="A2903" s="1">
        <v>2901</v>
      </c>
      <c r="B2903" s="7" t="s">
        <v>118</v>
      </c>
      <c r="C2903" s="3">
        <v>40022</v>
      </c>
      <c r="D2903" s="4" t="s">
        <v>8</v>
      </c>
      <c r="E2903" s="4" t="s">
        <v>166</v>
      </c>
      <c r="F2903" s="5" t="str">
        <f t="shared" si="450"/>
        <v>M</v>
      </c>
      <c r="G2903" s="6">
        <v>0.92013888888888884</v>
      </c>
      <c r="H2903" s="6">
        <v>0.98958333333333337</v>
      </c>
      <c r="I2903" s="85">
        <f t="shared" si="451"/>
        <v>100.00000000000013</v>
      </c>
      <c r="J2903" s="86">
        <f>I2903*Segmentos!$D$7*(AH2903%)*IF(ISNUMBER(AI2903),AI2903%,0)</f>
        <v>3501760.0000000042</v>
      </c>
      <c r="K2903" s="86">
        <f>I2903*Segmentos!$D$7*(AL2903%)*IF(ISNUMBER(AM2903),AM2903%,0)</f>
        <v>2502000.0000000033</v>
      </c>
      <c r="L2903" s="4"/>
      <c r="M2903" s="2">
        <v>7.44</v>
      </c>
      <c r="N2903" s="2">
        <v>23.6</v>
      </c>
      <c r="O2903" s="2">
        <v>31.5</v>
      </c>
      <c r="P2903" s="2">
        <v>92.181799999999996</v>
      </c>
      <c r="Q2903" s="2">
        <v>4.6500000000000004</v>
      </c>
      <c r="R2903" s="2">
        <v>15.9</v>
      </c>
      <c r="S2903" s="2">
        <v>29.3</v>
      </c>
      <c r="T2903" s="2">
        <v>9.6012000000000004</v>
      </c>
      <c r="U2903" s="2">
        <v>6.53</v>
      </c>
      <c r="V2903" s="2">
        <v>24.9</v>
      </c>
      <c r="W2903" s="2">
        <v>26.2</v>
      </c>
      <c r="X2903" s="2">
        <v>16.9617</v>
      </c>
      <c r="Y2903" s="2">
        <v>6.85</v>
      </c>
      <c r="Z2903" s="2">
        <v>24.9</v>
      </c>
      <c r="AA2903" s="2">
        <v>27.5</v>
      </c>
      <c r="AB2903" s="2">
        <v>25.037700000000001</v>
      </c>
      <c r="AC2903" s="2">
        <v>9.98</v>
      </c>
      <c r="AD2903" s="2">
        <v>25.5</v>
      </c>
      <c r="AE2903" s="2">
        <v>39.1</v>
      </c>
      <c r="AF2903" s="2">
        <v>40.581200000000003</v>
      </c>
      <c r="AG2903" s="20">
        <v>8.75</v>
      </c>
      <c r="AH2903" s="20">
        <v>24.8</v>
      </c>
      <c r="AI2903" s="20">
        <v>35.299999999999997</v>
      </c>
      <c r="AJ2903" s="20">
        <v>51.402200000000001</v>
      </c>
      <c r="AK2903" s="18">
        <v>6.27</v>
      </c>
      <c r="AL2903" s="18">
        <v>22.5</v>
      </c>
      <c r="AM2903" s="18">
        <v>27.8</v>
      </c>
      <c r="AN2903" s="18">
        <v>40.779600000000002</v>
      </c>
      <c r="AO2903" s="2">
        <v>3.52</v>
      </c>
      <c r="AP2903" s="2">
        <v>16.7</v>
      </c>
      <c r="AQ2903" s="2">
        <v>21</v>
      </c>
      <c r="AR2903" s="2">
        <v>4.7584999999999997</v>
      </c>
      <c r="AS2903" s="2">
        <v>6.07</v>
      </c>
      <c r="AT2903" s="2">
        <v>21.7</v>
      </c>
      <c r="AU2903" s="2">
        <v>28</v>
      </c>
      <c r="AV2903" s="2">
        <v>16.5717</v>
      </c>
      <c r="AW2903" s="2">
        <v>7.99</v>
      </c>
      <c r="AX2903" s="2">
        <v>22.9</v>
      </c>
      <c r="AY2903" s="2">
        <v>34.9</v>
      </c>
      <c r="AZ2903" s="2">
        <v>28.432600000000001</v>
      </c>
      <c r="BA2903" s="2">
        <v>8.94</v>
      </c>
      <c r="BB2903" s="2">
        <v>27.2</v>
      </c>
      <c r="BC2903" s="2">
        <v>32.9</v>
      </c>
      <c r="BD2903" s="2">
        <v>42.418999999999997</v>
      </c>
      <c r="BE2903" s="4" t="str">
        <f t="shared" si="452"/>
        <v>NO APLICA</v>
      </c>
      <c r="BF2903" s="4">
        <f t="shared" si="453"/>
        <v>6.9144000000000005</v>
      </c>
      <c r="BG2903">
        <f t="shared" si="454"/>
        <v>3.52</v>
      </c>
      <c r="BH2903">
        <f t="shared" si="455"/>
        <v>6.07</v>
      </c>
      <c r="BI2903">
        <f t="shared" si="456"/>
        <v>8.94</v>
      </c>
      <c r="BJ2903">
        <f t="shared" si="457"/>
        <v>6.27</v>
      </c>
      <c r="BK2903">
        <f t="shared" si="458"/>
        <v>8.75</v>
      </c>
      <c r="BL2903">
        <f t="shared" si="459"/>
        <v>74340.000000000102</v>
      </c>
    </row>
    <row r="2904" spans="1:64" x14ac:dyDescent="0.2">
      <c r="A2904" s="1">
        <v>2902</v>
      </c>
      <c r="B2904" s="7" t="s">
        <v>5</v>
      </c>
      <c r="C2904" s="3">
        <v>40022</v>
      </c>
      <c r="D2904" s="4" t="s">
        <v>3</v>
      </c>
      <c r="E2904" s="4" t="s">
        <v>164</v>
      </c>
      <c r="F2904" s="5" t="str">
        <f t="shared" si="450"/>
        <v>M</v>
      </c>
      <c r="G2904" s="6">
        <v>0.87361111111111101</v>
      </c>
      <c r="H2904" s="6">
        <v>0.91666666666666663</v>
      </c>
      <c r="I2904" s="85">
        <f t="shared" si="451"/>
        <v>62.000000000000099</v>
      </c>
      <c r="J2904" s="86">
        <f>I2904*Segmentos!$D$7*(AH2904%)*IF(ISNUMBER(AI2904),AI2904%,0)</f>
        <v>1295700.8000000021</v>
      </c>
      <c r="K2904" s="86">
        <f>I2904*Segmentos!$D$7*(AL2904%)*IF(ISNUMBER(AM2904),AM2904%,0)</f>
        <v>1289600.0000000023</v>
      </c>
      <c r="L2904" s="4"/>
      <c r="M2904" s="2">
        <v>5.21</v>
      </c>
      <c r="N2904" s="2">
        <v>14</v>
      </c>
      <c r="O2904" s="2">
        <v>37.200000000000003</v>
      </c>
      <c r="P2904" s="2">
        <v>80.309100000000001</v>
      </c>
      <c r="Q2904" s="2">
        <v>2.92</v>
      </c>
      <c r="R2904" s="2">
        <v>8.3000000000000007</v>
      </c>
      <c r="S2904" s="2">
        <v>35.1</v>
      </c>
      <c r="T2904" s="2">
        <v>7.5071000000000003</v>
      </c>
      <c r="U2904" s="2">
        <v>5.22</v>
      </c>
      <c r="V2904" s="2">
        <v>14.8</v>
      </c>
      <c r="W2904" s="2">
        <v>35.4</v>
      </c>
      <c r="X2904" s="2">
        <v>16.878399999999999</v>
      </c>
      <c r="Y2904" s="2">
        <v>4.7300000000000004</v>
      </c>
      <c r="Z2904" s="2">
        <v>14.9</v>
      </c>
      <c r="AA2904" s="2">
        <v>31.8</v>
      </c>
      <c r="AB2904" s="2">
        <v>21.540299999999998</v>
      </c>
      <c r="AC2904" s="2">
        <v>6.79</v>
      </c>
      <c r="AD2904" s="2">
        <v>15.6</v>
      </c>
      <c r="AE2904" s="2">
        <v>43.5</v>
      </c>
      <c r="AF2904" s="2">
        <v>34.383299999999998</v>
      </c>
      <c r="AG2904" s="20">
        <v>5.23</v>
      </c>
      <c r="AH2904" s="20">
        <v>15.1</v>
      </c>
      <c r="AI2904" s="20">
        <v>34.6</v>
      </c>
      <c r="AJ2904" s="20">
        <v>38.237900000000003</v>
      </c>
      <c r="AK2904" s="18">
        <v>5.19</v>
      </c>
      <c r="AL2904" s="18">
        <v>13</v>
      </c>
      <c r="AM2904" s="18">
        <v>40</v>
      </c>
      <c r="AN2904" s="18">
        <v>42.071300000000001</v>
      </c>
      <c r="AO2904" s="2">
        <v>2.66</v>
      </c>
      <c r="AP2904" s="2">
        <v>10.4</v>
      </c>
      <c r="AQ2904" s="2">
        <v>25.6</v>
      </c>
      <c r="AR2904" s="2">
        <v>4.4837999999999996</v>
      </c>
      <c r="AS2904" s="2">
        <v>4.1900000000000004</v>
      </c>
      <c r="AT2904" s="2">
        <v>12.3</v>
      </c>
      <c r="AU2904" s="2">
        <v>34</v>
      </c>
      <c r="AV2904" s="2">
        <v>14.2508</v>
      </c>
      <c r="AW2904" s="2">
        <v>6.02</v>
      </c>
      <c r="AX2904" s="2">
        <v>15.4</v>
      </c>
      <c r="AY2904" s="2">
        <v>39.200000000000003</v>
      </c>
      <c r="AZ2904" s="2">
        <v>26.709199999999999</v>
      </c>
      <c r="BA2904" s="2">
        <v>5.9</v>
      </c>
      <c r="BB2904" s="2">
        <v>15</v>
      </c>
      <c r="BC2904" s="2">
        <v>39.4</v>
      </c>
      <c r="BD2904" s="2">
        <v>34.865299999999998</v>
      </c>
      <c r="BE2904" s="4" t="str">
        <f t="shared" si="452"/>
        <v>NO APLICA</v>
      </c>
      <c r="BF2904" s="4">
        <f t="shared" si="453"/>
        <v>4.7892000000000001</v>
      </c>
      <c r="BG2904">
        <f t="shared" si="454"/>
        <v>2.66</v>
      </c>
      <c r="BH2904">
        <f t="shared" si="455"/>
        <v>4.1900000000000004</v>
      </c>
      <c r="BI2904">
        <f t="shared" si="456"/>
        <v>6.02</v>
      </c>
      <c r="BJ2904">
        <f t="shared" si="457"/>
        <v>5.19</v>
      </c>
      <c r="BK2904">
        <f t="shared" si="458"/>
        <v>5.23</v>
      </c>
      <c r="BL2904">
        <f t="shared" si="459"/>
        <v>32289.600000000053</v>
      </c>
    </row>
    <row r="2905" spans="1:64" x14ac:dyDescent="0.2">
      <c r="A2905" s="1">
        <v>2903</v>
      </c>
      <c r="B2905" s="7" t="s">
        <v>18</v>
      </c>
      <c r="C2905" s="3">
        <v>40022</v>
      </c>
      <c r="D2905" s="4" t="s">
        <v>17</v>
      </c>
      <c r="E2905" s="4" t="s">
        <v>168</v>
      </c>
      <c r="F2905" s="5" t="str">
        <f t="shared" si="450"/>
        <v>M</v>
      </c>
      <c r="G2905" s="6">
        <v>0.83263888888888893</v>
      </c>
      <c r="H2905" s="6">
        <v>0.9145833333333333</v>
      </c>
      <c r="I2905" s="85">
        <f t="shared" si="451"/>
        <v>117.9999999999999</v>
      </c>
      <c r="J2905" s="86">
        <f>I2905*Segmentos!$D$7*(AH2905%)*IF(ISNUMBER(AI2905),AI2905%,0)</f>
        <v>279423.99999999977</v>
      </c>
      <c r="K2905" s="86">
        <f>I2905*Segmentos!$D$7*(AL2905%)*IF(ISNUMBER(AM2905),AM2905%,0)</f>
        <v>286598.39999999979</v>
      </c>
      <c r="L2905" s="4" t="s">
        <v>543</v>
      </c>
      <c r="M2905" s="2">
        <v>0.6</v>
      </c>
      <c r="N2905" s="2">
        <v>2.7</v>
      </c>
      <c r="O2905" s="2">
        <v>22</v>
      </c>
      <c r="P2905" s="2">
        <v>94.929500000000004</v>
      </c>
      <c r="Q2905" s="2">
        <v>0</v>
      </c>
      <c r="R2905" s="2">
        <v>0</v>
      </c>
      <c r="S2905" s="8" t="s">
        <v>577</v>
      </c>
      <c r="T2905" s="2">
        <v>0</v>
      </c>
      <c r="U2905" s="2">
        <v>0.64</v>
      </c>
      <c r="V2905" s="2">
        <v>2.5</v>
      </c>
      <c r="W2905" s="2">
        <v>25.7</v>
      </c>
      <c r="X2905" s="2">
        <v>21.067499999999999</v>
      </c>
      <c r="Y2905" s="2">
        <v>0.39</v>
      </c>
      <c r="Z2905" s="2">
        <v>3.2</v>
      </c>
      <c r="AA2905" s="2">
        <v>12.3</v>
      </c>
      <c r="AB2905" s="2">
        <v>18.314599999999999</v>
      </c>
      <c r="AC2905" s="2">
        <v>1.08</v>
      </c>
      <c r="AD2905" s="2">
        <v>3.9</v>
      </c>
      <c r="AE2905" s="2">
        <v>27.8</v>
      </c>
      <c r="AF2905" s="2">
        <v>55.547400000000003</v>
      </c>
      <c r="AG2905" s="20">
        <v>0.6</v>
      </c>
      <c r="AH2905" s="20">
        <v>3.2</v>
      </c>
      <c r="AI2905" s="20">
        <v>18.5</v>
      </c>
      <c r="AJ2905" s="20">
        <v>44.7744</v>
      </c>
      <c r="AK2905" s="18">
        <v>0.61</v>
      </c>
      <c r="AL2905" s="18">
        <v>2.2999999999999998</v>
      </c>
      <c r="AM2905" s="18">
        <v>26.4</v>
      </c>
      <c r="AN2905" s="18">
        <v>50.155099999999997</v>
      </c>
      <c r="AO2905" s="2">
        <v>0.1</v>
      </c>
      <c r="AP2905" s="2">
        <v>2.1</v>
      </c>
      <c r="AQ2905" s="2">
        <v>4.8</v>
      </c>
      <c r="AR2905" s="2">
        <v>1.7363999999999999</v>
      </c>
      <c r="AS2905" s="2">
        <v>0.18</v>
      </c>
      <c r="AT2905" s="2">
        <v>1</v>
      </c>
      <c r="AU2905" s="2">
        <v>17.2</v>
      </c>
      <c r="AV2905" s="2">
        <v>6.1291000000000002</v>
      </c>
      <c r="AW2905" s="2">
        <v>0.16</v>
      </c>
      <c r="AX2905" s="2">
        <v>1.1000000000000001</v>
      </c>
      <c r="AY2905" s="2">
        <v>14.3</v>
      </c>
      <c r="AZ2905" s="2">
        <v>7.4046000000000003</v>
      </c>
      <c r="BA2905" s="2">
        <v>1.32</v>
      </c>
      <c r="BB2905" s="2">
        <v>5.0999999999999996</v>
      </c>
      <c r="BC2905" s="2">
        <v>25.9</v>
      </c>
      <c r="BD2905" s="2">
        <v>79.659400000000005</v>
      </c>
      <c r="BE2905" s="4" t="str">
        <f t="shared" si="452"/>
        <v>ABURRIDO</v>
      </c>
      <c r="BF2905" s="4">
        <f t="shared" si="453"/>
        <v>0.59920000000000007</v>
      </c>
      <c r="BG2905">
        <f t="shared" si="454"/>
        <v>0.1</v>
      </c>
      <c r="BH2905">
        <f t="shared" si="455"/>
        <v>0.18</v>
      </c>
      <c r="BI2905">
        <f t="shared" si="456"/>
        <v>1.32</v>
      </c>
      <c r="BJ2905">
        <f t="shared" si="457"/>
        <v>0.61</v>
      </c>
      <c r="BK2905">
        <f t="shared" si="458"/>
        <v>0.6</v>
      </c>
      <c r="BL2905">
        <f t="shared" si="459"/>
        <v>7009.1999999999944</v>
      </c>
    </row>
    <row r="2906" spans="1:64" x14ac:dyDescent="0.2">
      <c r="A2906" s="1">
        <v>2904</v>
      </c>
      <c r="B2906" s="7" t="s">
        <v>122</v>
      </c>
      <c r="C2906" s="3">
        <v>40022</v>
      </c>
      <c r="D2906" s="4" t="s">
        <v>627</v>
      </c>
      <c r="E2906" s="4" t="s">
        <v>167</v>
      </c>
      <c r="F2906" s="5" t="str">
        <f t="shared" si="450"/>
        <v>M</v>
      </c>
      <c r="G2906" s="6">
        <v>0.91666666666666663</v>
      </c>
      <c r="H2906" s="6">
        <v>0.98819444444444438</v>
      </c>
      <c r="I2906" s="85">
        <f t="shared" si="451"/>
        <v>102.99999999999996</v>
      </c>
      <c r="J2906" s="86">
        <f>I2906*Segmentos!$D$7*(AH2906%)*IF(ISNUMBER(AI2906),AI2906%,0)</f>
        <v>1680795.1999999995</v>
      </c>
      <c r="K2906" s="86">
        <f>I2906*Segmentos!$D$7*(AL2906%)*IF(ISNUMBER(AM2906),AM2906%,0)</f>
        <v>2056291.9999999991</v>
      </c>
      <c r="L2906" s="4"/>
      <c r="M2906" s="2">
        <v>4.5599999999999996</v>
      </c>
      <c r="N2906" s="2">
        <v>21</v>
      </c>
      <c r="O2906" s="2">
        <v>21.7</v>
      </c>
      <c r="P2906" s="2">
        <v>89.814599999999999</v>
      </c>
      <c r="Q2906" s="2">
        <v>2.35</v>
      </c>
      <c r="R2906" s="2">
        <v>13.3</v>
      </c>
      <c r="S2906" s="2">
        <v>17.7</v>
      </c>
      <c r="T2906" s="2">
        <v>7.7319000000000004</v>
      </c>
      <c r="U2906" s="2">
        <v>4.07</v>
      </c>
      <c r="V2906" s="2">
        <v>20.8</v>
      </c>
      <c r="W2906" s="2">
        <v>19.600000000000001</v>
      </c>
      <c r="X2906" s="2">
        <v>16.8384</v>
      </c>
      <c r="Y2906" s="2">
        <v>4.99</v>
      </c>
      <c r="Z2906" s="2">
        <v>22.7</v>
      </c>
      <c r="AA2906" s="2">
        <v>22</v>
      </c>
      <c r="AB2906" s="2">
        <v>29.049199999999999</v>
      </c>
      <c r="AC2906" s="2">
        <v>5.59</v>
      </c>
      <c r="AD2906" s="2">
        <v>23.5</v>
      </c>
      <c r="AE2906" s="2">
        <v>23.8</v>
      </c>
      <c r="AF2906" s="2">
        <v>36.195099999999996</v>
      </c>
      <c r="AG2906" s="20">
        <v>4.09</v>
      </c>
      <c r="AH2906" s="20">
        <v>18.8</v>
      </c>
      <c r="AI2906" s="20">
        <v>21.7</v>
      </c>
      <c r="AJ2906" s="20">
        <v>38.2151</v>
      </c>
      <c r="AK2906" s="18">
        <v>4.9800000000000004</v>
      </c>
      <c r="AL2906" s="18">
        <v>23</v>
      </c>
      <c r="AM2906" s="18">
        <v>21.7</v>
      </c>
      <c r="AN2906" s="18">
        <v>51.599499999999999</v>
      </c>
      <c r="AO2906" s="2">
        <v>5.04</v>
      </c>
      <c r="AP2906" s="2">
        <v>22</v>
      </c>
      <c r="AQ2906" s="2">
        <v>22.9</v>
      </c>
      <c r="AR2906" s="2">
        <v>10.852499999999999</v>
      </c>
      <c r="AS2906" s="2">
        <v>5.34</v>
      </c>
      <c r="AT2906" s="2">
        <v>24.8</v>
      </c>
      <c r="AU2906" s="2">
        <v>21.5</v>
      </c>
      <c r="AV2906" s="2">
        <v>23.194800000000001</v>
      </c>
      <c r="AW2906" s="2">
        <v>3.55</v>
      </c>
      <c r="AX2906" s="2">
        <v>19.899999999999999</v>
      </c>
      <c r="AY2906" s="2">
        <v>17.899999999999999</v>
      </c>
      <c r="AZ2906" s="2">
        <v>20.1356</v>
      </c>
      <c r="BA2906" s="2">
        <v>4.72</v>
      </c>
      <c r="BB2906" s="2">
        <v>19.3</v>
      </c>
      <c r="BC2906" s="2">
        <v>24.4</v>
      </c>
      <c r="BD2906" s="2">
        <v>35.631799999999998</v>
      </c>
      <c r="BE2906" s="4" t="str">
        <f t="shared" si="452"/>
        <v>ABURRIDO</v>
      </c>
      <c r="BF2906" s="4">
        <f t="shared" si="453"/>
        <v>4.9808000000000003</v>
      </c>
      <c r="BG2906">
        <f t="shared" si="454"/>
        <v>5.04</v>
      </c>
      <c r="BH2906">
        <f t="shared" si="455"/>
        <v>5.34</v>
      </c>
      <c r="BI2906">
        <f t="shared" si="456"/>
        <v>4.72</v>
      </c>
      <c r="BJ2906">
        <f t="shared" si="457"/>
        <v>4.9800000000000004</v>
      </c>
      <c r="BK2906">
        <f t="shared" si="458"/>
        <v>4.09</v>
      </c>
      <c r="BL2906">
        <f t="shared" si="459"/>
        <v>46937.099999999977</v>
      </c>
    </row>
    <row r="2907" spans="1:64" x14ac:dyDescent="0.2">
      <c r="A2907" s="1">
        <v>2905</v>
      </c>
      <c r="B2907" s="7" t="s">
        <v>1</v>
      </c>
      <c r="C2907" s="3">
        <v>40022</v>
      </c>
      <c r="D2907" s="4" t="s">
        <v>627</v>
      </c>
      <c r="E2907" s="4" t="s">
        <v>163</v>
      </c>
      <c r="F2907" s="5" t="str">
        <f t="shared" si="450"/>
        <v>M</v>
      </c>
      <c r="G2907" s="6">
        <v>0.84027777777777779</v>
      </c>
      <c r="H2907" s="6">
        <v>0.87430555555555556</v>
      </c>
      <c r="I2907" s="85">
        <f t="shared" si="451"/>
        <v>48.999999999999986</v>
      </c>
      <c r="J2907" s="86">
        <f>I2907*Segmentos!$D$7*(AH2907%)*IF(ISNUMBER(AI2907),AI2907%,0)</f>
        <v>684137.99999999977</v>
      </c>
      <c r="K2907" s="86">
        <f>I2907*Segmentos!$D$7*(AL2907%)*IF(ISNUMBER(AM2907),AM2907%,0)</f>
        <v>1423449.9999999993</v>
      </c>
      <c r="L2907" s="4"/>
      <c r="M2907" s="2">
        <v>5.47</v>
      </c>
      <c r="N2907" s="2">
        <v>9.6</v>
      </c>
      <c r="O2907" s="2">
        <v>56.7</v>
      </c>
      <c r="P2907" s="2">
        <v>85.955500000000001</v>
      </c>
      <c r="Q2907" s="2">
        <v>5.37</v>
      </c>
      <c r="R2907" s="2">
        <v>8.5</v>
      </c>
      <c r="S2907" s="2">
        <v>62.9</v>
      </c>
      <c r="T2907" s="2">
        <v>14.071999999999999</v>
      </c>
      <c r="U2907" s="2">
        <v>4.41</v>
      </c>
      <c r="V2907" s="2">
        <v>9.9</v>
      </c>
      <c r="W2907" s="2">
        <v>44.6</v>
      </c>
      <c r="X2907" s="2">
        <v>14.5114</v>
      </c>
      <c r="Y2907" s="2">
        <v>5.05</v>
      </c>
      <c r="Z2907" s="2">
        <v>9.4</v>
      </c>
      <c r="AA2907" s="2">
        <v>53.8</v>
      </c>
      <c r="AB2907" s="2">
        <v>23.415099999999999</v>
      </c>
      <c r="AC2907" s="2">
        <v>6.59</v>
      </c>
      <c r="AD2907" s="2">
        <v>10.3</v>
      </c>
      <c r="AE2907" s="2">
        <v>63.9</v>
      </c>
      <c r="AF2907" s="2">
        <v>33.957099999999997</v>
      </c>
      <c r="AG2907" s="20">
        <v>3.5</v>
      </c>
      <c r="AH2907" s="20">
        <v>6.5</v>
      </c>
      <c r="AI2907" s="20">
        <v>53.7</v>
      </c>
      <c r="AJ2907" s="20">
        <v>26.0701</v>
      </c>
      <c r="AK2907" s="18">
        <v>7.25</v>
      </c>
      <c r="AL2907" s="18">
        <v>12.5</v>
      </c>
      <c r="AM2907" s="18">
        <v>58.1</v>
      </c>
      <c r="AN2907" s="18">
        <v>59.885399999999997</v>
      </c>
      <c r="AO2907" s="2">
        <v>3.2</v>
      </c>
      <c r="AP2907" s="2">
        <v>7.9</v>
      </c>
      <c r="AQ2907" s="2">
        <v>40.4</v>
      </c>
      <c r="AR2907" s="2">
        <v>5.4997999999999996</v>
      </c>
      <c r="AS2907" s="2">
        <v>6.81</v>
      </c>
      <c r="AT2907" s="2">
        <v>11.6</v>
      </c>
      <c r="AU2907" s="2">
        <v>58.9</v>
      </c>
      <c r="AV2907" s="2">
        <v>23.576599999999999</v>
      </c>
      <c r="AW2907" s="2">
        <v>6.3</v>
      </c>
      <c r="AX2907" s="2">
        <v>9.4</v>
      </c>
      <c r="AY2907" s="2">
        <v>66.7</v>
      </c>
      <c r="AZ2907" s="2">
        <v>28.4543</v>
      </c>
      <c r="BA2907" s="2">
        <v>4.7300000000000004</v>
      </c>
      <c r="BB2907" s="2">
        <v>9.1999999999999993</v>
      </c>
      <c r="BC2907" s="2">
        <v>51.5</v>
      </c>
      <c r="BD2907" s="2">
        <v>28.424800000000001</v>
      </c>
      <c r="BE2907" s="4" t="str">
        <f t="shared" si="452"/>
        <v>NO APLICA</v>
      </c>
      <c r="BF2907" s="4">
        <f t="shared" si="453"/>
        <v>6.0839999999999987</v>
      </c>
      <c r="BG2907">
        <f t="shared" si="454"/>
        <v>3.2</v>
      </c>
      <c r="BH2907">
        <f t="shared" si="455"/>
        <v>6.81</v>
      </c>
      <c r="BI2907">
        <f t="shared" si="456"/>
        <v>6.3</v>
      </c>
      <c r="BJ2907">
        <f t="shared" si="457"/>
        <v>7.25</v>
      </c>
      <c r="BK2907">
        <f t="shared" si="458"/>
        <v>3.5</v>
      </c>
      <c r="BL2907">
        <f t="shared" si="459"/>
        <v>26671.679999999993</v>
      </c>
    </row>
    <row r="2908" spans="1:64" x14ac:dyDescent="0.2">
      <c r="A2908" s="1">
        <v>2906</v>
      </c>
      <c r="B2908" s="7" t="s">
        <v>36</v>
      </c>
      <c r="C2908" s="3">
        <v>40022</v>
      </c>
      <c r="D2908" s="4" t="s">
        <v>626</v>
      </c>
      <c r="E2908" s="4" t="s">
        <v>163</v>
      </c>
      <c r="F2908" s="5" t="str">
        <f t="shared" si="450"/>
        <v>M</v>
      </c>
      <c r="G2908" s="6">
        <v>0.91874999999999996</v>
      </c>
      <c r="H2908" s="6">
        <v>0.94166666666666676</v>
      </c>
      <c r="I2908" s="85">
        <f t="shared" si="451"/>
        <v>33.000000000000199</v>
      </c>
      <c r="J2908" s="86">
        <f>I2908*Segmentos!$D$7*(AH2908%)*IF(ISNUMBER(AI2908),AI2908%,0)</f>
        <v>1722006.0000000107</v>
      </c>
      <c r="K2908" s="86">
        <f>I2908*Segmentos!$D$7*(AL2908%)*IF(ISNUMBER(AM2908),AM2908%,0)</f>
        <v>2860994.4000000171</v>
      </c>
      <c r="L2908" s="4"/>
      <c r="M2908" s="2">
        <v>17.600000000000001</v>
      </c>
      <c r="N2908" s="2">
        <v>25.4</v>
      </c>
      <c r="O2908" s="2">
        <v>69.2</v>
      </c>
      <c r="P2908" s="2">
        <v>84.887699999999995</v>
      </c>
      <c r="Q2908" s="2">
        <v>12.83</v>
      </c>
      <c r="R2908" s="2">
        <v>18.8</v>
      </c>
      <c r="S2908" s="2">
        <v>68.099999999999994</v>
      </c>
      <c r="T2908" s="2">
        <v>10.318199999999999</v>
      </c>
      <c r="U2908" s="2">
        <v>15.5</v>
      </c>
      <c r="V2908" s="2">
        <v>24</v>
      </c>
      <c r="W2908" s="2">
        <v>64.599999999999994</v>
      </c>
      <c r="X2908" s="2">
        <v>15.666399999999999</v>
      </c>
      <c r="Y2908" s="2">
        <v>20.14</v>
      </c>
      <c r="Z2908" s="2">
        <v>29.5</v>
      </c>
      <c r="AA2908" s="2">
        <v>68.3</v>
      </c>
      <c r="AB2908" s="2">
        <v>28.667400000000001</v>
      </c>
      <c r="AC2908" s="2">
        <v>19.100000000000001</v>
      </c>
      <c r="AD2908" s="2">
        <v>26</v>
      </c>
      <c r="AE2908" s="2">
        <v>73.400000000000006</v>
      </c>
      <c r="AF2908" s="2">
        <v>30.235700000000001</v>
      </c>
      <c r="AG2908" s="20">
        <v>13.07</v>
      </c>
      <c r="AH2908" s="20">
        <v>19.5</v>
      </c>
      <c r="AI2908" s="20">
        <v>66.900000000000006</v>
      </c>
      <c r="AJ2908" s="20">
        <v>29.9008</v>
      </c>
      <c r="AK2908" s="18">
        <v>21.7</v>
      </c>
      <c r="AL2908" s="18">
        <v>30.7</v>
      </c>
      <c r="AM2908" s="18">
        <v>70.599999999999994</v>
      </c>
      <c r="AN2908" s="18">
        <v>54.986800000000002</v>
      </c>
      <c r="AO2908" s="2">
        <v>15.9</v>
      </c>
      <c r="AP2908" s="2">
        <v>23.7</v>
      </c>
      <c r="AQ2908" s="2">
        <v>67</v>
      </c>
      <c r="AR2908" s="2">
        <v>8.3783999999999992</v>
      </c>
      <c r="AS2908" s="2">
        <v>16.86</v>
      </c>
      <c r="AT2908" s="2">
        <v>23.3</v>
      </c>
      <c r="AU2908" s="2">
        <v>72.3</v>
      </c>
      <c r="AV2908" s="2">
        <v>17.905200000000001</v>
      </c>
      <c r="AW2908" s="2">
        <v>17.43</v>
      </c>
      <c r="AX2908" s="2">
        <v>22.2</v>
      </c>
      <c r="AY2908" s="2">
        <v>78.7</v>
      </c>
      <c r="AZ2908" s="2">
        <v>24.164100000000001</v>
      </c>
      <c r="BA2908" s="2">
        <v>18.649999999999999</v>
      </c>
      <c r="BB2908" s="2">
        <v>29.6</v>
      </c>
      <c r="BC2908" s="2">
        <v>63.1</v>
      </c>
      <c r="BD2908" s="2">
        <v>34.44</v>
      </c>
      <c r="BE2908" s="4" t="str">
        <f t="shared" si="452"/>
        <v>NO APLICA</v>
      </c>
      <c r="BF2908" s="4">
        <f t="shared" si="453"/>
        <v>17.578599999999998</v>
      </c>
      <c r="BG2908">
        <f t="shared" si="454"/>
        <v>15.9</v>
      </c>
      <c r="BH2908">
        <f t="shared" si="455"/>
        <v>16.86</v>
      </c>
      <c r="BI2908">
        <f t="shared" si="456"/>
        <v>18.649999999999999</v>
      </c>
      <c r="BJ2908">
        <f t="shared" si="457"/>
        <v>21.7</v>
      </c>
      <c r="BK2908">
        <f t="shared" si="458"/>
        <v>13.07</v>
      </c>
      <c r="BL2908">
        <f t="shared" si="459"/>
        <v>58003.440000000352</v>
      </c>
    </row>
    <row r="2909" spans="1:64" x14ac:dyDescent="0.2">
      <c r="A2909" s="1">
        <v>2907</v>
      </c>
      <c r="B2909" s="7" t="s">
        <v>88</v>
      </c>
      <c r="C2909" s="3">
        <v>40022</v>
      </c>
      <c r="D2909" s="4" t="s">
        <v>626</v>
      </c>
      <c r="E2909" s="4" t="s">
        <v>163</v>
      </c>
      <c r="F2909" s="5" t="str">
        <f t="shared" si="450"/>
        <v>M</v>
      </c>
      <c r="G2909" s="6">
        <v>0.91736111111111107</v>
      </c>
      <c r="H2909" s="6">
        <v>0.91874999999999996</v>
      </c>
      <c r="I2909" s="85">
        <f t="shared" si="451"/>
        <v>1.9999999999999929</v>
      </c>
      <c r="J2909" s="86">
        <f>I2909*Segmentos!$D$7*(AH2909%)*IF(ISNUMBER(AI2909),AI2909%,0)</f>
        <v>97785.599999999657</v>
      </c>
      <c r="K2909" s="86">
        <f>I2909*Segmentos!$D$7*(AL2909%)*IF(ISNUMBER(AM2909),AM2909%,0)</f>
        <v>136943.99999999953</v>
      </c>
      <c r="L2909" s="4"/>
      <c r="M2909" s="2">
        <v>14.83</v>
      </c>
      <c r="N2909" s="2">
        <v>15.8</v>
      </c>
      <c r="O2909" s="2">
        <v>94.1</v>
      </c>
      <c r="P2909" s="2">
        <v>84.934399999999997</v>
      </c>
      <c r="Q2909" s="2">
        <v>8.11</v>
      </c>
      <c r="R2909" s="2">
        <v>8.8000000000000007</v>
      </c>
      <c r="S2909" s="2">
        <v>92.4</v>
      </c>
      <c r="T2909" s="2">
        <v>7.7493999999999996</v>
      </c>
      <c r="U2909" s="2">
        <v>9.64</v>
      </c>
      <c r="V2909" s="2">
        <v>10.6</v>
      </c>
      <c r="W2909" s="2">
        <v>91.2</v>
      </c>
      <c r="X2909" s="2">
        <v>11.581099999999999</v>
      </c>
      <c r="Y2909" s="2">
        <v>17.87</v>
      </c>
      <c r="Z2909" s="2">
        <v>18.899999999999999</v>
      </c>
      <c r="AA2909" s="2">
        <v>94.6</v>
      </c>
      <c r="AB2909" s="2">
        <v>30.223199999999999</v>
      </c>
      <c r="AC2909" s="2">
        <v>18.82</v>
      </c>
      <c r="AD2909" s="2">
        <v>19.8</v>
      </c>
      <c r="AE2909" s="2">
        <v>95</v>
      </c>
      <c r="AF2909" s="2">
        <v>35.380800000000001</v>
      </c>
      <c r="AG2909" s="20">
        <v>12.24</v>
      </c>
      <c r="AH2909" s="20">
        <v>13.2</v>
      </c>
      <c r="AI2909" s="20">
        <v>92.6</v>
      </c>
      <c r="AJ2909" s="20">
        <v>33.276600000000002</v>
      </c>
      <c r="AK2909" s="18">
        <v>17.16</v>
      </c>
      <c r="AL2909" s="18">
        <v>18</v>
      </c>
      <c r="AM2909" s="18">
        <v>95.1</v>
      </c>
      <c r="AN2909" s="18">
        <v>51.657800000000002</v>
      </c>
      <c r="AO2909" s="2">
        <v>11.62</v>
      </c>
      <c r="AP2909" s="2">
        <v>12.3</v>
      </c>
      <c r="AQ2909" s="2">
        <v>94.1</v>
      </c>
      <c r="AR2909" s="2">
        <v>7.2739000000000003</v>
      </c>
      <c r="AS2909" s="2">
        <v>11.38</v>
      </c>
      <c r="AT2909" s="2">
        <v>12.2</v>
      </c>
      <c r="AU2909" s="2">
        <v>93.6</v>
      </c>
      <c r="AV2909" s="2">
        <v>14.363899999999999</v>
      </c>
      <c r="AW2909" s="2">
        <v>14.1</v>
      </c>
      <c r="AX2909" s="2">
        <v>15.2</v>
      </c>
      <c r="AY2909" s="2">
        <v>93</v>
      </c>
      <c r="AZ2909" s="2">
        <v>23.217500000000001</v>
      </c>
      <c r="BA2909" s="2">
        <v>18.27</v>
      </c>
      <c r="BB2909" s="2">
        <v>19.3</v>
      </c>
      <c r="BC2909" s="2">
        <v>94.9</v>
      </c>
      <c r="BD2909" s="2">
        <v>40.079099999999997</v>
      </c>
      <c r="BE2909" s="4" t="str">
        <f t="shared" si="452"/>
        <v>NO APLICA</v>
      </c>
      <c r="BF2909" s="4">
        <f t="shared" si="453"/>
        <v>14.2334</v>
      </c>
      <c r="BG2909">
        <f t="shared" si="454"/>
        <v>11.62</v>
      </c>
      <c r="BH2909">
        <f t="shared" si="455"/>
        <v>11.38</v>
      </c>
      <c r="BI2909">
        <f t="shared" si="456"/>
        <v>18.27</v>
      </c>
      <c r="BJ2909">
        <f t="shared" si="457"/>
        <v>17.16</v>
      </c>
      <c r="BK2909">
        <f t="shared" si="458"/>
        <v>12.24</v>
      </c>
      <c r="BL2909">
        <f t="shared" si="459"/>
        <v>2973.559999999989</v>
      </c>
    </row>
    <row r="2910" spans="1:64" x14ac:dyDescent="0.2">
      <c r="A2910" s="1">
        <v>2908</v>
      </c>
      <c r="B2910" s="7" t="s">
        <v>20</v>
      </c>
      <c r="C2910" s="3">
        <v>40022</v>
      </c>
      <c r="D2910" s="4" t="s">
        <v>17</v>
      </c>
      <c r="E2910" s="4" t="s">
        <v>169</v>
      </c>
      <c r="F2910" s="5" t="str">
        <f t="shared" si="450"/>
        <v>M</v>
      </c>
      <c r="G2910" s="6">
        <v>0.91666666666666663</v>
      </c>
      <c r="H2910" s="6">
        <v>0.95694444444444438</v>
      </c>
      <c r="I2910" s="85">
        <f t="shared" si="451"/>
        <v>57.999999999999957</v>
      </c>
      <c r="J2910" s="86">
        <f>I2910*Segmentos!$D$7*(AH2910%)*IF(ISNUMBER(AI2910),AI2910%,0)</f>
        <v>142772.7999999999</v>
      </c>
      <c r="K2910" s="86">
        <f>I2910*Segmentos!$D$7*(AL2910%)*IF(ISNUMBER(AM2910),AM2910%,0)</f>
        <v>85747.199999999924</v>
      </c>
      <c r="L2910" s="4"/>
      <c r="M2910" s="2">
        <v>0.48</v>
      </c>
      <c r="N2910" s="2">
        <v>1.4</v>
      </c>
      <c r="O2910" s="2">
        <v>33.799999999999997</v>
      </c>
      <c r="P2910" s="2">
        <v>97.198300000000003</v>
      </c>
      <c r="Q2910" s="2">
        <v>0</v>
      </c>
      <c r="R2910" s="2">
        <v>0.2</v>
      </c>
      <c r="S2910" s="2">
        <v>1.7</v>
      </c>
      <c r="T2910" s="2">
        <v>0.1169</v>
      </c>
      <c r="U2910" s="2">
        <v>0</v>
      </c>
      <c r="V2910" s="2">
        <v>0.2</v>
      </c>
      <c r="W2910" s="2">
        <v>1.7</v>
      </c>
      <c r="X2910" s="2">
        <v>0.13650000000000001</v>
      </c>
      <c r="Y2910" s="2">
        <v>0.35</v>
      </c>
      <c r="Z2910" s="2">
        <v>2</v>
      </c>
      <c r="AA2910" s="2">
        <v>17.399999999999999</v>
      </c>
      <c r="AB2910" s="2">
        <v>20.825600000000001</v>
      </c>
      <c r="AC2910" s="2">
        <v>1.1499999999999999</v>
      </c>
      <c r="AD2910" s="2">
        <v>2.2999999999999998</v>
      </c>
      <c r="AE2910" s="2">
        <v>49.6</v>
      </c>
      <c r="AF2910" s="2">
        <v>76.119299999999996</v>
      </c>
      <c r="AG2910" s="20">
        <v>0.6</v>
      </c>
      <c r="AH2910" s="20">
        <v>1.7</v>
      </c>
      <c r="AI2910" s="20">
        <v>36.200000000000003</v>
      </c>
      <c r="AJ2910" s="20">
        <v>57.379100000000001</v>
      </c>
      <c r="AK2910" s="18">
        <v>0.38</v>
      </c>
      <c r="AL2910" s="18">
        <v>1.2</v>
      </c>
      <c r="AM2910" s="18">
        <v>30.8</v>
      </c>
      <c r="AN2910" s="18">
        <v>39.819200000000002</v>
      </c>
      <c r="AO2910" s="2">
        <v>0.18</v>
      </c>
      <c r="AP2910" s="2">
        <v>2.4</v>
      </c>
      <c r="AQ2910" s="2">
        <v>7.5</v>
      </c>
      <c r="AR2910" s="2">
        <v>3.9571000000000001</v>
      </c>
      <c r="AS2910" s="2">
        <v>0.34</v>
      </c>
      <c r="AT2910" s="2">
        <v>0.6</v>
      </c>
      <c r="AU2910" s="2">
        <v>52.6</v>
      </c>
      <c r="AV2910" s="2">
        <v>14.9877</v>
      </c>
      <c r="AW2910" s="2">
        <v>0.69</v>
      </c>
      <c r="AX2910" s="2">
        <v>1.5</v>
      </c>
      <c r="AY2910" s="2">
        <v>45.2</v>
      </c>
      <c r="AZ2910" s="2">
        <v>40.010199999999998</v>
      </c>
      <c r="BA2910" s="2">
        <v>0.5</v>
      </c>
      <c r="BB2910" s="2">
        <v>1.5</v>
      </c>
      <c r="BC2910" s="2">
        <v>32.299999999999997</v>
      </c>
      <c r="BD2910" s="2">
        <v>38.243299999999998</v>
      </c>
      <c r="BE2910" s="4" t="str">
        <f t="shared" si="452"/>
        <v>NO APLICA</v>
      </c>
      <c r="BF2910" s="4">
        <f t="shared" si="453"/>
        <v>0.45459999999999995</v>
      </c>
      <c r="BG2910">
        <f t="shared" si="454"/>
        <v>0.18</v>
      </c>
      <c r="BH2910">
        <f t="shared" si="455"/>
        <v>0.34</v>
      </c>
      <c r="BI2910">
        <f t="shared" si="456"/>
        <v>0.69</v>
      </c>
      <c r="BJ2910">
        <f t="shared" si="457"/>
        <v>0.38</v>
      </c>
      <c r="BK2910">
        <f t="shared" si="458"/>
        <v>0.6</v>
      </c>
      <c r="BL2910">
        <f t="shared" si="459"/>
        <v>2744.5599999999977</v>
      </c>
    </row>
    <row r="2911" spans="1:64" x14ac:dyDescent="0.2">
      <c r="A2911" s="1">
        <v>2909</v>
      </c>
      <c r="B2911" s="7" t="s">
        <v>11</v>
      </c>
      <c r="C2911" s="3">
        <v>40022</v>
      </c>
      <c r="D2911" s="4" t="s">
        <v>8</v>
      </c>
      <c r="E2911" s="4" t="s">
        <v>166</v>
      </c>
      <c r="F2911" s="5" t="str">
        <f t="shared" si="450"/>
        <v>M</v>
      </c>
      <c r="G2911" s="6">
        <v>0.90902777777777777</v>
      </c>
      <c r="H2911" s="6">
        <v>0.90972222222222221</v>
      </c>
      <c r="I2911" s="85">
        <f t="shared" si="451"/>
        <v>0.99999999999999645</v>
      </c>
      <c r="J2911" s="86">
        <f>I2911*Segmentos!$D$7*(AH2911%)*IF(ISNUMBER(AI2911),AI2911%,0)</f>
        <v>15999.999999999944</v>
      </c>
      <c r="K2911" s="86">
        <f>I2911*Segmentos!$D$7*(AL2911%)*IF(ISNUMBER(AM2911),AM2911%,0)</f>
        <v>14399.999999999951</v>
      </c>
      <c r="L2911" s="4"/>
      <c r="M2911" s="2">
        <v>3.81</v>
      </c>
      <c r="N2911" s="2">
        <v>3.8</v>
      </c>
      <c r="O2911" s="2">
        <v>100</v>
      </c>
      <c r="P2911" s="2">
        <v>91.492500000000007</v>
      </c>
      <c r="Q2911" s="2">
        <v>2.2799999999999998</v>
      </c>
      <c r="R2911" s="2">
        <v>2.2999999999999998</v>
      </c>
      <c r="S2911" s="2">
        <v>100</v>
      </c>
      <c r="T2911" s="2">
        <v>9.1216000000000008</v>
      </c>
      <c r="U2911" s="2">
        <v>3.53</v>
      </c>
      <c r="V2911" s="2">
        <v>3.5</v>
      </c>
      <c r="W2911" s="2">
        <v>100</v>
      </c>
      <c r="X2911" s="2">
        <v>17.743400000000001</v>
      </c>
      <c r="Y2911" s="2">
        <v>2.09</v>
      </c>
      <c r="Z2911" s="2">
        <v>2.1</v>
      </c>
      <c r="AA2911" s="2">
        <v>100</v>
      </c>
      <c r="AB2911" s="2">
        <v>14.825200000000001</v>
      </c>
      <c r="AC2911" s="2">
        <v>6.32</v>
      </c>
      <c r="AD2911" s="2">
        <v>6.3</v>
      </c>
      <c r="AE2911" s="2">
        <v>100</v>
      </c>
      <c r="AF2911" s="2">
        <v>49.802199999999999</v>
      </c>
      <c r="AG2911" s="20">
        <v>4.05</v>
      </c>
      <c r="AH2911" s="20">
        <v>4</v>
      </c>
      <c r="AI2911" s="20">
        <v>100</v>
      </c>
      <c r="AJ2911" s="20">
        <v>46.081899999999997</v>
      </c>
      <c r="AK2911" s="18">
        <v>3.6</v>
      </c>
      <c r="AL2911" s="18">
        <v>3.6</v>
      </c>
      <c r="AM2911" s="18">
        <v>100</v>
      </c>
      <c r="AN2911" s="18">
        <v>45.410600000000002</v>
      </c>
      <c r="AO2911" s="2">
        <v>0.89</v>
      </c>
      <c r="AP2911" s="2">
        <v>0.9</v>
      </c>
      <c r="AQ2911" s="2">
        <v>100</v>
      </c>
      <c r="AR2911" s="2">
        <v>2.3401000000000001</v>
      </c>
      <c r="AS2911" s="2">
        <v>3.98</v>
      </c>
      <c r="AT2911" s="2">
        <v>4</v>
      </c>
      <c r="AU2911" s="2">
        <v>100</v>
      </c>
      <c r="AV2911" s="2">
        <v>21.006399999999999</v>
      </c>
      <c r="AW2911" s="2">
        <v>3.8</v>
      </c>
      <c r="AX2911" s="2">
        <v>3.8</v>
      </c>
      <c r="AY2911" s="2">
        <v>100</v>
      </c>
      <c r="AZ2911" s="2">
        <v>26.223199999999999</v>
      </c>
      <c r="BA2911" s="2">
        <v>4.5599999999999996</v>
      </c>
      <c r="BB2911" s="2">
        <v>4.5999999999999996</v>
      </c>
      <c r="BC2911" s="2">
        <v>100</v>
      </c>
      <c r="BD2911" s="2">
        <v>41.922800000000002</v>
      </c>
      <c r="BE2911" s="4" t="str">
        <f t="shared" si="452"/>
        <v>NO APLICA</v>
      </c>
      <c r="BF2911" s="4">
        <f t="shared" si="453"/>
        <v>3.8050000000000006</v>
      </c>
      <c r="BG2911">
        <f t="shared" si="454"/>
        <v>0.89</v>
      </c>
      <c r="BH2911">
        <f t="shared" si="455"/>
        <v>3.98</v>
      </c>
      <c r="BI2911">
        <f t="shared" si="456"/>
        <v>4.5599999999999996</v>
      </c>
      <c r="BJ2911">
        <f t="shared" si="457"/>
        <v>3.6</v>
      </c>
      <c r="BK2911">
        <f t="shared" si="458"/>
        <v>4.05</v>
      </c>
      <c r="BL2911">
        <f t="shared" si="459"/>
        <v>379.99999999999864</v>
      </c>
    </row>
    <row r="2912" spans="1:64" x14ac:dyDescent="0.2">
      <c r="A2912" s="1">
        <v>2910</v>
      </c>
      <c r="B2912" s="7" t="s">
        <v>11</v>
      </c>
      <c r="C2912" s="3">
        <v>40022</v>
      </c>
      <c r="D2912" s="4" t="s">
        <v>627</v>
      </c>
      <c r="E2912" s="4" t="s">
        <v>166</v>
      </c>
      <c r="F2912" s="5" t="str">
        <f t="shared" si="450"/>
        <v>M</v>
      </c>
      <c r="G2912" s="6">
        <v>0.9145833333333333</v>
      </c>
      <c r="H2912" s="6">
        <v>0.91666666666666663</v>
      </c>
      <c r="I2912" s="85">
        <f t="shared" si="451"/>
        <v>2.9999999999999893</v>
      </c>
      <c r="J2912" s="86">
        <f>I2912*Segmentos!$D$7*(AH2912%)*IF(ISNUMBER(AI2912),AI2912%,0)</f>
        <v>47635.199999999844</v>
      </c>
      <c r="K2912" s="86">
        <f>I2912*Segmentos!$D$7*(AL2912%)*IF(ISNUMBER(AM2912),AM2912%,0)</f>
        <v>57088.799999999799</v>
      </c>
      <c r="L2912" s="4"/>
      <c r="M2912" s="2">
        <v>4.37</v>
      </c>
      <c r="N2912" s="2">
        <v>5.0999999999999996</v>
      </c>
      <c r="O2912" s="2">
        <v>85.7</v>
      </c>
      <c r="P2912" s="2">
        <v>90.036900000000003</v>
      </c>
      <c r="Q2912" s="2">
        <v>2.68</v>
      </c>
      <c r="R2912" s="2">
        <v>3.4</v>
      </c>
      <c r="S2912" s="2">
        <v>79.3</v>
      </c>
      <c r="T2912" s="2">
        <v>9.2248999999999999</v>
      </c>
      <c r="U2912" s="2">
        <v>3.04</v>
      </c>
      <c r="V2912" s="2">
        <v>3.7</v>
      </c>
      <c r="W2912" s="2">
        <v>83</v>
      </c>
      <c r="X2912" s="2">
        <v>13.1153</v>
      </c>
      <c r="Y2912" s="2">
        <v>4.18</v>
      </c>
      <c r="Z2912" s="2">
        <v>4.8</v>
      </c>
      <c r="AA2912" s="2">
        <v>87.6</v>
      </c>
      <c r="AB2912" s="2">
        <v>25.4101</v>
      </c>
      <c r="AC2912" s="2">
        <v>6.25</v>
      </c>
      <c r="AD2912" s="2">
        <v>7.2</v>
      </c>
      <c r="AE2912" s="2">
        <v>87</v>
      </c>
      <c r="AF2912" s="2">
        <v>42.2866</v>
      </c>
      <c r="AG2912" s="20">
        <v>3.94</v>
      </c>
      <c r="AH2912" s="20">
        <v>4.8</v>
      </c>
      <c r="AI2912" s="20">
        <v>82.7</v>
      </c>
      <c r="AJ2912" s="20">
        <v>38.519799999999996</v>
      </c>
      <c r="AK2912" s="18">
        <v>4.76</v>
      </c>
      <c r="AL2912" s="18">
        <v>5.4</v>
      </c>
      <c r="AM2912" s="18">
        <v>88.1</v>
      </c>
      <c r="AN2912" s="18">
        <v>51.517099999999999</v>
      </c>
      <c r="AO2912" s="2">
        <v>4.9800000000000004</v>
      </c>
      <c r="AP2912" s="2">
        <v>6</v>
      </c>
      <c r="AQ2912" s="2">
        <v>82.3</v>
      </c>
      <c r="AR2912" s="2">
        <v>11.2064</v>
      </c>
      <c r="AS2912" s="2">
        <v>6.57</v>
      </c>
      <c r="AT2912" s="2">
        <v>7.9</v>
      </c>
      <c r="AU2912" s="2">
        <v>83.3</v>
      </c>
      <c r="AV2912" s="2">
        <v>29.813500000000001</v>
      </c>
      <c r="AW2912" s="2">
        <v>4.6399999999999997</v>
      </c>
      <c r="AX2912" s="2">
        <v>5.6</v>
      </c>
      <c r="AY2912" s="2">
        <v>83</v>
      </c>
      <c r="AZ2912" s="2">
        <v>27.492100000000001</v>
      </c>
      <c r="BA2912" s="2">
        <v>2.73</v>
      </c>
      <c r="BB2912" s="2">
        <v>2.9</v>
      </c>
      <c r="BC2912" s="2">
        <v>95.6</v>
      </c>
      <c r="BD2912" s="2">
        <v>21.524899999999999</v>
      </c>
      <c r="BE2912" s="4" t="str">
        <f t="shared" si="452"/>
        <v>NO APLICA</v>
      </c>
      <c r="BF2912" s="4">
        <f t="shared" si="453"/>
        <v>5.4043999999999999</v>
      </c>
      <c r="BG2912">
        <f t="shared" si="454"/>
        <v>4.9800000000000004</v>
      </c>
      <c r="BH2912">
        <f t="shared" si="455"/>
        <v>6.57</v>
      </c>
      <c r="BI2912">
        <f t="shared" si="456"/>
        <v>4.6399999999999997</v>
      </c>
      <c r="BJ2912">
        <f t="shared" si="457"/>
        <v>4.76</v>
      </c>
      <c r="BK2912">
        <f t="shared" si="458"/>
        <v>3.94</v>
      </c>
      <c r="BL2912">
        <f t="shared" si="459"/>
        <v>1311.2099999999953</v>
      </c>
    </row>
    <row r="2913" spans="1:64" x14ac:dyDescent="0.2">
      <c r="A2913" s="1">
        <v>2911</v>
      </c>
      <c r="B2913" s="7" t="s">
        <v>6</v>
      </c>
      <c r="C2913" s="3">
        <v>40022</v>
      </c>
      <c r="D2913" s="4" t="s">
        <v>3</v>
      </c>
      <c r="E2913" s="4" t="s">
        <v>166</v>
      </c>
      <c r="F2913" s="5" t="str">
        <f t="shared" si="450"/>
        <v>M</v>
      </c>
      <c r="G2913" s="6">
        <v>0.90833333333333333</v>
      </c>
      <c r="H2913" s="6">
        <v>0.90902777777777777</v>
      </c>
      <c r="I2913" s="85">
        <f t="shared" si="451"/>
        <v>0.99999999999999645</v>
      </c>
      <c r="J2913" s="86">
        <f>I2913*Segmentos!$D$7*(AH2913%)*IF(ISNUMBER(AI2913),AI2913%,0)</f>
        <v>30799.999999999891</v>
      </c>
      <c r="K2913" s="86">
        <f>I2913*Segmentos!$D$7*(AL2913%)*IF(ISNUMBER(AM2913),AM2913%,0)</f>
        <v>25199.999999999913</v>
      </c>
      <c r="L2913" s="4"/>
      <c r="M2913" s="2">
        <v>6.96</v>
      </c>
      <c r="N2913" s="2">
        <v>7</v>
      </c>
      <c r="O2913" s="2">
        <v>100</v>
      </c>
      <c r="P2913" s="2">
        <v>83.502399999999994</v>
      </c>
      <c r="Q2913" s="2">
        <v>2.1800000000000002</v>
      </c>
      <c r="R2913" s="2">
        <v>2.2000000000000002</v>
      </c>
      <c r="S2913" s="2">
        <v>100</v>
      </c>
      <c r="T2913" s="2">
        <v>4.3529</v>
      </c>
      <c r="U2913" s="2">
        <v>6.67</v>
      </c>
      <c r="V2913" s="2">
        <v>6.7</v>
      </c>
      <c r="W2913" s="2">
        <v>100</v>
      </c>
      <c r="X2913" s="2">
        <v>16.770900000000001</v>
      </c>
      <c r="Y2913" s="2">
        <v>6.26</v>
      </c>
      <c r="Z2913" s="2">
        <v>6.3</v>
      </c>
      <c r="AA2913" s="2">
        <v>100</v>
      </c>
      <c r="AB2913" s="2">
        <v>22.148599999999998</v>
      </c>
      <c r="AC2913" s="2">
        <v>10.220000000000001</v>
      </c>
      <c r="AD2913" s="2">
        <v>10.199999999999999</v>
      </c>
      <c r="AE2913" s="2">
        <v>100</v>
      </c>
      <c r="AF2913" s="2">
        <v>40.229999999999997</v>
      </c>
      <c r="AG2913" s="20">
        <v>7.71</v>
      </c>
      <c r="AH2913" s="20">
        <v>7.7</v>
      </c>
      <c r="AI2913" s="20">
        <v>100</v>
      </c>
      <c r="AJ2913" s="20">
        <v>43.846400000000003</v>
      </c>
      <c r="AK2913" s="18">
        <v>6.29</v>
      </c>
      <c r="AL2913" s="18">
        <v>6.3</v>
      </c>
      <c r="AM2913" s="18">
        <v>100</v>
      </c>
      <c r="AN2913" s="18">
        <v>39.656100000000002</v>
      </c>
      <c r="AO2913" s="2">
        <v>4.54</v>
      </c>
      <c r="AP2913" s="2">
        <v>4.5</v>
      </c>
      <c r="AQ2913" s="2">
        <v>100</v>
      </c>
      <c r="AR2913" s="2">
        <v>5.9424000000000001</v>
      </c>
      <c r="AS2913" s="2">
        <v>5.85</v>
      </c>
      <c r="AT2913" s="2">
        <v>5.8</v>
      </c>
      <c r="AU2913" s="2">
        <v>100</v>
      </c>
      <c r="AV2913" s="2">
        <v>15.440099999999999</v>
      </c>
      <c r="AW2913" s="2">
        <v>7.68</v>
      </c>
      <c r="AX2913" s="2">
        <v>7.7</v>
      </c>
      <c r="AY2913" s="2">
        <v>100</v>
      </c>
      <c r="AZ2913" s="2">
        <v>26.472100000000001</v>
      </c>
      <c r="BA2913" s="2">
        <v>7.76</v>
      </c>
      <c r="BB2913" s="2">
        <v>7.8</v>
      </c>
      <c r="BC2913" s="2">
        <v>100</v>
      </c>
      <c r="BD2913" s="2">
        <v>35.6479</v>
      </c>
      <c r="BE2913" s="4" t="str">
        <f t="shared" si="452"/>
        <v>NO APLICA</v>
      </c>
      <c r="BF2913" s="4">
        <f t="shared" si="453"/>
        <v>6.4936000000000007</v>
      </c>
      <c r="BG2913">
        <f t="shared" si="454"/>
        <v>4.54</v>
      </c>
      <c r="BH2913">
        <f t="shared" si="455"/>
        <v>5.85</v>
      </c>
      <c r="BI2913">
        <f t="shared" si="456"/>
        <v>7.76</v>
      </c>
      <c r="BJ2913">
        <f t="shared" si="457"/>
        <v>6.29</v>
      </c>
      <c r="BK2913">
        <f t="shared" si="458"/>
        <v>7.71</v>
      </c>
      <c r="BL2913">
        <f t="shared" si="459"/>
        <v>699.9999999999975</v>
      </c>
    </row>
    <row r="2914" spans="1:64" x14ac:dyDescent="0.2">
      <c r="A2914" s="1">
        <v>2912</v>
      </c>
      <c r="B2914" s="7" t="s">
        <v>31</v>
      </c>
      <c r="C2914" s="3">
        <v>40022</v>
      </c>
      <c r="D2914" s="4" t="s">
        <v>628</v>
      </c>
      <c r="E2914" s="4" t="s">
        <v>166</v>
      </c>
      <c r="F2914" s="5" t="str">
        <f t="shared" si="450"/>
        <v>M</v>
      </c>
      <c r="G2914" s="6">
        <v>0.91249999999999998</v>
      </c>
      <c r="H2914" s="6">
        <v>0.9159722222222223</v>
      </c>
      <c r="I2914" s="85">
        <f t="shared" si="451"/>
        <v>5.0000000000001421</v>
      </c>
      <c r="J2914" s="86">
        <f>I2914*Segmentos!$D$7*(AH2914%)*IF(ISNUMBER(AI2914),AI2914%,0)</f>
        <v>4690.0000000001328</v>
      </c>
      <c r="K2914" s="86">
        <f>I2914*Segmentos!$D$7*(AL2914%)*IF(ISNUMBER(AM2914),AM2914%,0)</f>
        <v>20856.000000000593</v>
      </c>
      <c r="L2914" s="4"/>
      <c r="M2914" s="2">
        <v>0.66</v>
      </c>
      <c r="N2914" s="2">
        <v>1.4</v>
      </c>
      <c r="O2914" s="2">
        <v>47.4</v>
      </c>
      <c r="P2914" s="2">
        <v>66.971699999999998</v>
      </c>
      <c r="Q2914" s="2">
        <v>0</v>
      </c>
      <c r="R2914" s="2">
        <v>0</v>
      </c>
      <c r="S2914" s="8" t="s">
        <v>577</v>
      </c>
      <c r="T2914" s="2">
        <v>0</v>
      </c>
      <c r="U2914" s="2">
        <v>0.28000000000000003</v>
      </c>
      <c r="V2914" s="2">
        <v>0.8</v>
      </c>
      <c r="W2914" s="2">
        <v>34.6</v>
      </c>
      <c r="X2914" s="2">
        <v>6.0106000000000002</v>
      </c>
      <c r="Y2914" s="2">
        <v>0.51</v>
      </c>
      <c r="Z2914" s="2">
        <v>1.2</v>
      </c>
      <c r="AA2914" s="2">
        <v>42.6</v>
      </c>
      <c r="AB2914" s="2">
        <v>15.3553</v>
      </c>
      <c r="AC2914" s="2">
        <v>1.36</v>
      </c>
      <c r="AD2914" s="2">
        <v>2.6</v>
      </c>
      <c r="AE2914" s="2">
        <v>51.8</v>
      </c>
      <c r="AF2914" s="2">
        <v>45.605800000000002</v>
      </c>
      <c r="AG2914" s="20">
        <v>0.24</v>
      </c>
      <c r="AH2914" s="20">
        <v>0.5</v>
      </c>
      <c r="AI2914" s="20">
        <v>46.9</v>
      </c>
      <c r="AJ2914" s="20">
        <v>11.6569</v>
      </c>
      <c r="AK2914" s="18">
        <v>1.03</v>
      </c>
      <c r="AL2914" s="18">
        <v>2.2000000000000002</v>
      </c>
      <c r="AM2914" s="18">
        <v>47.4</v>
      </c>
      <c r="AN2914" s="18">
        <v>55.314799999999998</v>
      </c>
      <c r="AO2914" s="2">
        <v>0.24</v>
      </c>
      <c r="AP2914" s="2">
        <v>0.7</v>
      </c>
      <c r="AQ2914" s="2">
        <v>36</v>
      </c>
      <c r="AR2914" s="2">
        <v>2.7141000000000002</v>
      </c>
      <c r="AS2914" s="2">
        <v>0.9</v>
      </c>
      <c r="AT2914" s="2">
        <v>1.7</v>
      </c>
      <c r="AU2914" s="2">
        <v>53.3</v>
      </c>
      <c r="AV2914" s="2">
        <v>20.222200000000001</v>
      </c>
      <c r="AW2914" s="2">
        <v>0.37</v>
      </c>
      <c r="AX2914" s="2">
        <v>0.4</v>
      </c>
      <c r="AY2914" s="2">
        <v>100</v>
      </c>
      <c r="AZ2914" s="2">
        <v>10.979200000000001</v>
      </c>
      <c r="BA2914" s="2">
        <v>0.85</v>
      </c>
      <c r="BB2914" s="2">
        <v>2.2000000000000002</v>
      </c>
      <c r="BC2914" s="2">
        <v>38.9</v>
      </c>
      <c r="BD2914" s="2">
        <v>33.0563</v>
      </c>
      <c r="BE2914" s="4" t="str">
        <f t="shared" si="452"/>
        <v>NO APLICA</v>
      </c>
      <c r="BF2914" s="4">
        <f t="shared" si="453"/>
        <v>0.78179999999999994</v>
      </c>
      <c r="BG2914">
        <f t="shared" si="454"/>
        <v>0.24</v>
      </c>
      <c r="BH2914">
        <f t="shared" si="455"/>
        <v>0.9</v>
      </c>
      <c r="BI2914">
        <f t="shared" si="456"/>
        <v>0.85</v>
      </c>
      <c r="BJ2914">
        <f t="shared" si="457"/>
        <v>1.03</v>
      </c>
      <c r="BK2914">
        <f t="shared" si="458"/>
        <v>0.24</v>
      </c>
      <c r="BL2914">
        <f t="shared" si="459"/>
        <v>331.80000000000945</v>
      </c>
    </row>
    <row r="2915" spans="1:64" x14ac:dyDescent="0.2">
      <c r="A2915" s="1">
        <v>2913</v>
      </c>
      <c r="B2915" s="7" t="s">
        <v>38</v>
      </c>
      <c r="C2915" s="3">
        <v>40022</v>
      </c>
      <c r="D2915" s="4" t="s">
        <v>8</v>
      </c>
      <c r="E2915" s="4" t="s">
        <v>165</v>
      </c>
      <c r="F2915" s="5" t="str">
        <f t="shared" si="450"/>
        <v>M</v>
      </c>
      <c r="G2915" s="6">
        <v>0.8125</v>
      </c>
      <c r="H2915" s="6">
        <v>0.87430555555555556</v>
      </c>
      <c r="I2915" s="85">
        <f t="shared" si="451"/>
        <v>89</v>
      </c>
      <c r="J2915" s="86">
        <f>I2915*Segmentos!$D$7*(AH2915%)*IF(ISNUMBER(AI2915),AI2915%,0)</f>
        <v>784908.80000000005</v>
      </c>
      <c r="K2915" s="86">
        <f>I2915*Segmentos!$D$7*(AL2915%)*IF(ISNUMBER(AM2915),AM2915%,0)</f>
        <v>1071417.6000000003</v>
      </c>
      <c r="L2915" s="4"/>
      <c r="M2915" s="2">
        <v>2.63</v>
      </c>
      <c r="N2915" s="2">
        <v>14</v>
      </c>
      <c r="O2915" s="2">
        <v>18.7</v>
      </c>
      <c r="P2915" s="2">
        <v>68.636300000000006</v>
      </c>
      <c r="Q2915" s="2">
        <v>2.42</v>
      </c>
      <c r="R2915" s="2">
        <v>11.4</v>
      </c>
      <c r="S2915" s="2">
        <v>21.3</v>
      </c>
      <c r="T2915" s="2">
        <v>10.5745</v>
      </c>
      <c r="U2915" s="2">
        <v>1.69</v>
      </c>
      <c r="V2915" s="2">
        <v>13.1</v>
      </c>
      <c r="W2915" s="2">
        <v>12.9</v>
      </c>
      <c r="X2915" s="2">
        <v>9.2591999999999999</v>
      </c>
      <c r="Y2915" s="2">
        <v>3.14</v>
      </c>
      <c r="Z2915" s="2">
        <v>16.5</v>
      </c>
      <c r="AA2915" s="2">
        <v>19</v>
      </c>
      <c r="AB2915" s="2">
        <v>24.2714</v>
      </c>
      <c r="AC2915" s="2">
        <v>2.86</v>
      </c>
      <c r="AD2915" s="2">
        <v>13.8</v>
      </c>
      <c r="AE2915" s="2">
        <v>20.7</v>
      </c>
      <c r="AF2915" s="2">
        <v>24.531300000000002</v>
      </c>
      <c r="AG2915" s="20">
        <v>2.2000000000000002</v>
      </c>
      <c r="AH2915" s="20">
        <v>10.6</v>
      </c>
      <c r="AI2915" s="20">
        <v>20.8</v>
      </c>
      <c r="AJ2915" s="20">
        <v>27.273700000000002</v>
      </c>
      <c r="AK2915" s="18">
        <v>3.01</v>
      </c>
      <c r="AL2915" s="18">
        <v>17.100000000000001</v>
      </c>
      <c r="AM2915" s="18">
        <v>17.600000000000001</v>
      </c>
      <c r="AN2915" s="18">
        <v>41.3626</v>
      </c>
      <c r="AO2915" s="2">
        <v>0.59</v>
      </c>
      <c r="AP2915" s="2">
        <v>7.8</v>
      </c>
      <c r="AQ2915" s="2">
        <v>7.6</v>
      </c>
      <c r="AR2915" s="2">
        <v>1.6889000000000001</v>
      </c>
      <c r="AS2915" s="2">
        <v>1.99</v>
      </c>
      <c r="AT2915" s="2">
        <v>11.5</v>
      </c>
      <c r="AU2915" s="2">
        <v>17.3</v>
      </c>
      <c r="AV2915" s="2">
        <v>11.482799999999999</v>
      </c>
      <c r="AW2915" s="2">
        <v>1.67</v>
      </c>
      <c r="AX2915" s="2">
        <v>13.5</v>
      </c>
      <c r="AY2915" s="2">
        <v>12.4</v>
      </c>
      <c r="AZ2915" s="2">
        <v>12.585100000000001</v>
      </c>
      <c r="BA2915" s="2">
        <v>4.28</v>
      </c>
      <c r="BB2915" s="2">
        <v>17.7</v>
      </c>
      <c r="BC2915" s="2">
        <v>24.2</v>
      </c>
      <c r="BD2915" s="2">
        <v>42.879600000000003</v>
      </c>
      <c r="BE2915" s="4" t="str">
        <f t="shared" si="452"/>
        <v>ABURRIDO</v>
      </c>
      <c r="BF2915" s="4">
        <f t="shared" si="453"/>
        <v>2.6762000000000001</v>
      </c>
      <c r="BG2915">
        <f t="shared" si="454"/>
        <v>0.59</v>
      </c>
      <c r="BH2915">
        <f t="shared" si="455"/>
        <v>1.99</v>
      </c>
      <c r="BI2915">
        <f t="shared" si="456"/>
        <v>4.28</v>
      </c>
      <c r="BJ2915">
        <f t="shared" si="457"/>
        <v>3.01</v>
      </c>
      <c r="BK2915">
        <f t="shared" si="458"/>
        <v>2.2000000000000002</v>
      </c>
      <c r="BL2915">
        <f t="shared" si="459"/>
        <v>23300.2</v>
      </c>
    </row>
    <row r="2916" spans="1:64" x14ac:dyDescent="0.2">
      <c r="A2916" s="1">
        <v>2914</v>
      </c>
      <c r="B2916" s="7" t="s">
        <v>14</v>
      </c>
      <c r="C2916" s="3">
        <v>40022</v>
      </c>
      <c r="D2916" s="4" t="s">
        <v>626</v>
      </c>
      <c r="E2916" s="4" t="s">
        <v>163</v>
      </c>
      <c r="F2916" s="5" t="str">
        <f t="shared" si="450"/>
        <v>M</v>
      </c>
      <c r="G2916" s="6">
        <v>0.8520833333333333</v>
      </c>
      <c r="H2916" s="6">
        <v>0.875</v>
      </c>
      <c r="I2916" s="85">
        <f t="shared" si="451"/>
        <v>33.000000000000043</v>
      </c>
      <c r="J2916" s="86">
        <f>I2916*Segmentos!$D$7*(AH2916%)*IF(ISNUMBER(AI2916),AI2916%,0)</f>
        <v>825343.200000001</v>
      </c>
      <c r="K2916" s="86">
        <f>I2916*Segmentos!$D$7*(AL2916%)*IF(ISNUMBER(AM2916),AM2916%,0)</f>
        <v>1368417.600000002</v>
      </c>
      <c r="L2916" s="4"/>
      <c r="M2916" s="2">
        <v>8.4</v>
      </c>
      <c r="N2916" s="2">
        <v>13.2</v>
      </c>
      <c r="O2916" s="2">
        <v>63.7</v>
      </c>
      <c r="P2916" s="2">
        <v>81.561999999999998</v>
      </c>
      <c r="Q2916" s="2">
        <v>5.03</v>
      </c>
      <c r="R2916" s="2">
        <v>8.5</v>
      </c>
      <c r="S2916" s="2">
        <v>59</v>
      </c>
      <c r="T2916" s="2">
        <v>8.1529000000000007</v>
      </c>
      <c r="U2916" s="2">
        <v>5.09</v>
      </c>
      <c r="V2916" s="2">
        <v>9.3000000000000007</v>
      </c>
      <c r="W2916" s="2">
        <v>54.9</v>
      </c>
      <c r="X2916" s="2">
        <v>10.359</v>
      </c>
      <c r="Y2916" s="2">
        <v>8.7899999999999991</v>
      </c>
      <c r="Z2916" s="2">
        <v>13.4</v>
      </c>
      <c r="AA2916" s="2">
        <v>65.7</v>
      </c>
      <c r="AB2916" s="2">
        <v>25.215399999999999</v>
      </c>
      <c r="AC2916" s="2">
        <v>11.87</v>
      </c>
      <c r="AD2916" s="2">
        <v>17.8</v>
      </c>
      <c r="AE2916" s="2">
        <v>66.5</v>
      </c>
      <c r="AF2916" s="2">
        <v>37.834600000000002</v>
      </c>
      <c r="AG2916" s="20">
        <v>6.23</v>
      </c>
      <c r="AH2916" s="20">
        <v>10.199999999999999</v>
      </c>
      <c r="AI2916" s="20">
        <v>61.3</v>
      </c>
      <c r="AJ2916" s="20">
        <v>28.696000000000002</v>
      </c>
      <c r="AK2916" s="18">
        <v>10.36</v>
      </c>
      <c r="AL2916" s="18">
        <v>15.9</v>
      </c>
      <c r="AM2916" s="18">
        <v>65.2</v>
      </c>
      <c r="AN2916" s="18">
        <v>52.866</v>
      </c>
      <c r="AO2916" s="2">
        <v>3.97</v>
      </c>
      <c r="AP2916" s="2">
        <v>8.9</v>
      </c>
      <c r="AQ2916" s="2">
        <v>44.3</v>
      </c>
      <c r="AR2916" s="2">
        <v>4.21</v>
      </c>
      <c r="AS2916" s="2">
        <v>5.0999999999999996</v>
      </c>
      <c r="AT2916" s="2">
        <v>8.6</v>
      </c>
      <c r="AU2916" s="2">
        <v>59.5</v>
      </c>
      <c r="AV2916" s="2">
        <v>10.9154</v>
      </c>
      <c r="AW2916" s="2">
        <v>9.6300000000000008</v>
      </c>
      <c r="AX2916" s="2">
        <v>13.2</v>
      </c>
      <c r="AY2916" s="2">
        <v>73.2</v>
      </c>
      <c r="AZ2916" s="2">
        <v>26.902699999999999</v>
      </c>
      <c r="BA2916" s="2">
        <v>10.63</v>
      </c>
      <c r="BB2916" s="2">
        <v>17</v>
      </c>
      <c r="BC2916" s="2">
        <v>62.4</v>
      </c>
      <c r="BD2916" s="2">
        <v>39.533900000000003</v>
      </c>
      <c r="BE2916" s="4" t="str">
        <f t="shared" si="452"/>
        <v>NO APLICA</v>
      </c>
      <c r="BF2916" s="4">
        <f t="shared" si="453"/>
        <v>7.3675999999999986</v>
      </c>
      <c r="BG2916">
        <f t="shared" si="454"/>
        <v>3.97</v>
      </c>
      <c r="BH2916">
        <f t="shared" si="455"/>
        <v>5.0999999999999996</v>
      </c>
      <c r="BI2916">
        <f t="shared" si="456"/>
        <v>10.63</v>
      </c>
      <c r="BJ2916">
        <f t="shared" si="457"/>
        <v>10.36</v>
      </c>
      <c r="BK2916">
        <f t="shared" si="458"/>
        <v>6.23</v>
      </c>
      <c r="BL2916">
        <f t="shared" si="459"/>
        <v>27747.720000000034</v>
      </c>
    </row>
    <row r="2917" spans="1:64" x14ac:dyDescent="0.2">
      <c r="A2917" s="1">
        <v>2915</v>
      </c>
      <c r="B2917" s="7" t="s">
        <v>10</v>
      </c>
      <c r="C2917" s="3">
        <v>40022</v>
      </c>
      <c r="D2917" s="4" t="s">
        <v>8</v>
      </c>
      <c r="E2917" s="4" t="s">
        <v>164</v>
      </c>
      <c r="F2917" s="5" t="str">
        <f t="shared" si="450"/>
        <v>M</v>
      </c>
      <c r="G2917" s="6">
        <v>0.87430555555555556</v>
      </c>
      <c r="H2917" s="6">
        <v>0.92013888888888884</v>
      </c>
      <c r="I2917" s="85">
        <f t="shared" si="451"/>
        <v>65.999999999999929</v>
      </c>
      <c r="J2917" s="86">
        <f>I2917*Segmentos!$D$7*(AH2917%)*IF(ISNUMBER(AI2917),AI2917%,0)</f>
        <v>1372430.3999999985</v>
      </c>
      <c r="K2917" s="86">
        <f>I2917*Segmentos!$D$7*(AL2917%)*IF(ISNUMBER(AM2917),AM2917%,0)</f>
        <v>1184831.9999999988</v>
      </c>
      <c r="L2917" s="4"/>
      <c r="M2917" s="2">
        <v>4.82</v>
      </c>
      <c r="N2917" s="2">
        <v>18.100000000000001</v>
      </c>
      <c r="O2917" s="2">
        <v>26.6</v>
      </c>
      <c r="P2917" s="2">
        <v>85.260499999999993</v>
      </c>
      <c r="Q2917" s="2">
        <v>3.28</v>
      </c>
      <c r="R2917" s="2">
        <v>10.6</v>
      </c>
      <c r="S2917" s="2">
        <v>30.9</v>
      </c>
      <c r="T2917" s="2">
        <v>9.6776999999999997</v>
      </c>
      <c r="U2917" s="2">
        <v>3.32</v>
      </c>
      <c r="V2917" s="2">
        <v>15.3</v>
      </c>
      <c r="W2917" s="2">
        <v>21.7</v>
      </c>
      <c r="X2917" s="2">
        <v>12.3148</v>
      </c>
      <c r="Y2917" s="2">
        <v>4.4000000000000004</v>
      </c>
      <c r="Z2917" s="2">
        <v>19.100000000000001</v>
      </c>
      <c r="AA2917" s="2">
        <v>23</v>
      </c>
      <c r="AB2917" s="2">
        <v>22.9376</v>
      </c>
      <c r="AC2917" s="2">
        <v>6.95</v>
      </c>
      <c r="AD2917" s="2">
        <v>22.8</v>
      </c>
      <c r="AE2917" s="2">
        <v>30.5</v>
      </c>
      <c r="AF2917" s="2">
        <v>40.330399999999997</v>
      </c>
      <c r="AG2917" s="20">
        <v>5.19</v>
      </c>
      <c r="AH2917" s="20">
        <v>18.7</v>
      </c>
      <c r="AI2917" s="20">
        <v>27.8</v>
      </c>
      <c r="AJ2917" s="20">
        <v>43.559199999999997</v>
      </c>
      <c r="AK2917" s="18">
        <v>4.49</v>
      </c>
      <c r="AL2917" s="18">
        <v>17.600000000000001</v>
      </c>
      <c r="AM2917" s="18">
        <v>25.5</v>
      </c>
      <c r="AN2917" s="18">
        <v>41.701300000000003</v>
      </c>
      <c r="AO2917" s="2">
        <v>1.55</v>
      </c>
      <c r="AP2917" s="2">
        <v>10.6</v>
      </c>
      <c r="AQ2917" s="2">
        <v>14.6</v>
      </c>
      <c r="AR2917" s="2">
        <v>3.0007999999999999</v>
      </c>
      <c r="AS2917" s="2">
        <v>4.79</v>
      </c>
      <c r="AT2917" s="2">
        <v>18</v>
      </c>
      <c r="AU2917" s="2">
        <v>26.6</v>
      </c>
      <c r="AV2917" s="2">
        <v>18.667899999999999</v>
      </c>
      <c r="AW2917" s="2">
        <v>4.03</v>
      </c>
      <c r="AX2917" s="2">
        <v>15</v>
      </c>
      <c r="AY2917" s="2">
        <v>26.9</v>
      </c>
      <c r="AZ2917" s="2">
        <v>20.496400000000001</v>
      </c>
      <c r="BA2917" s="2">
        <v>6.37</v>
      </c>
      <c r="BB2917" s="2">
        <v>22.7</v>
      </c>
      <c r="BC2917" s="2">
        <v>28.1</v>
      </c>
      <c r="BD2917" s="2">
        <v>43.095399999999998</v>
      </c>
      <c r="BE2917" s="4" t="str">
        <f t="shared" si="452"/>
        <v>NO APLICA</v>
      </c>
      <c r="BF2917" s="4">
        <f t="shared" si="453"/>
        <v>4.9359999999999999</v>
      </c>
      <c r="BG2917">
        <f t="shared" si="454"/>
        <v>1.55</v>
      </c>
      <c r="BH2917">
        <f t="shared" si="455"/>
        <v>4.79</v>
      </c>
      <c r="BI2917">
        <f t="shared" si="456"/>
        <v>6.37</v>
      </c>
      <c r="BJ2917">
        <f t="shared" si="457"/>
        <v>4.49</v>
      </c>
      <c r="BK2917">
        <f t="shared" si="458"/>
        <v>5.19</v>
      </c>
      <c r="BL2917">
        <f t="shared" si="459"/>
        <v>31776.359999999968</v>
      </c>
    </row>
    <row r="2918" spans="1:64" x14ac:dyDescent="0.2">
      <c r="A2918" s="1">
        <v>2916</v>
      </c>
      <c r="B2918" s="7" t="s">
        <v>117</v>
      </c>
      <c r="C2918" s="3">
        <v>40022</v>
      </c>
      <c r="D2918" s="4" t="s">
        <v>628</v>
      </c>
      <c r="E2918" s="4" t="s">
        <v>117</v>
      </c>
      <c r="F2918" s="5" t="str">
        <f t="shared" si="450"/>
        <v>M</v>
      </c>
      <c r="G2918" s="6">
        <v>0.9159722222222223</v>
      </c>
      <c r="H2918" s="6">
        <v>0.99236111111111114</v>
      </c>
      <c r="I2918" s="85">
        <f t="shared" si="451"/>
        <v>109.99999999999993</v>
      </c>
      <c r="J2918" s="86">
        <f>I2918*Segmentos!$D$7*(AH2918%)*IF(ISNUMBER(AI2918),AI2918%,0)</f>
        <v>415139.99999999965</v>
      </c>
      <c r="K2918" s="86">
        <f>I2918*Segmentos!$D$7*(AL2918%)*IF(ISNUMBER(AM2918),AM2918%,0)</f>
        <v>433135.99999999971</v>
      </c>
      <c r="L2918" s="4" t="s">
        <v>542</v>
      </c>
      <c r="M2918" s="2">
        <v>0.97</v>
      </c>
      <c r="N2918" s="2">
        <v>4.9000000000000004</v>
      </c>
      <c r="O2918" s="2">
        <v>19.899999999999999</v>
      </c>
      <c r="P2918" s="2">
        <v>72.327100000000002</v>
      </c>
      <c r="Q2918" s="2">
        <v>0.05</v>
      </c>
      <c r="R2918" s="2">
        <v>1.8</v>
      </c>
      <c r="S2918" s="2">
        <v>2.8</v>
      </c>
      <c r="T2918" s="2">
        <v>0.62670000000000003</v>
      </c>
      <c r="U2918" s="2">
        <v>1.1499999999999999</v>
      </c>
      <c r="V2918" s="2">
        <v>4.2</v>
      </c>
      <c r="W2918" s="2">
        <v>27.5</v>
      </c>
      <c r="X2918" s="2">
        <v>18.0318</v>
      </c>
      <c r="Y2918" s="2">
        <v>1.52</v>
      </c>
      <c r="Z2918" s="2">
        <v>7</v>
      </c>
      <c r="AA2918" s="2">
        <v>21.8</v>
      </c>
      <c r="AB2918" s="2">
        <v>33.506300000000003</v>
      </c>
      <c r="AC2918" s="2">
        <v>0.82</v>
      </c>
      <c r="AD2918" s="2">
        <v>4.9000000000000004</v>
      </c>
      <c r="AE2918" s="2">
        <v>16.600000000000001</v>
      </c>
      <c r="AF2918" s="2">
        <v>20.162299999999998</v>
      </c>
      <c r="AG2918" s="20">
        <v>0.95</v>
      </c>
      <c r="AH2918" s="20">
        <v>5.0999999999999996</v>
      </c>
      <c r="AI2918" s="20">
        <v>18.5</v>
      </c>
      <c r="AJ2918" s="20">
        <v>33.684600000000003</v>
      </c>
      <c r="AK2918" s="18">
        <v>0.98</v>
      </c>
      <c r="AL2918" s="18">
        <v>4.5999999999999996</v>
      </c>
      <c r="AM2918" s="18">
        <v>21.4</v>
      </c>
      <c r="AN2918" s="18">
        <v>38.642400000000002</v>
      </c>
      <c r="AO2918" s="2">
        <v>0.27</v>
      </c>
      <c r="AP2918" s="2">
        <v>2.2000000000000002</v>
      </c>
      <c r="AQ2918" s="2">
        <v>12.3</v>
      </c>
      <c r="AR2918" s="2">
        <v>2.1810999999999998</v>
      </c>
      <c r="AS2918" s="2">
        <v>0.61</v>
      </c>
      <c r="AT2918" s="2">
        <v>4</v>
      </c>
      <c r="AU2918" s="2">
        <v>15.2</v>
      </c>
      <c r="AV2918" s="2">
        <v>10.0044</v>
      </c>
      <c r="AW2918" s="2">
        <v>1.61</v>
      </c>
      <c r="AX2918" s="2">
        <v>5.4</v>
      </c>
      <c r="AY2918" s="2">
        <v>29.6</v>
      </c>
      <c r="AZ2918" s="2">
        <v>34.615499999999997</v>
      </c>
      <c r="BA2918" s="2">
        <v>0.89</v>
      </c>
      <c r="BB2918" s="2">
        <v>5.7</v>
      </c>
      <c r="BC2918" s="2">
        <v>15.8</v>
      </c>
      <c r="BD2918" s="2">
        <v>25.5261</v>
      </c>
      <c r="BE2918" s="4" t="str">
        <f t="shared" si="452"/>
        <v>ABURRIDO</v>
      </c>
      <c r="BF2918" s="4">
        <f t="shared" si="453"/>
        <v>0.94759999999999989</v>
      </c>
      <c r="BG2918">
        <f t="shared" si="454"/>
        <v>0.27</v>
      </c>
      <c r="BH2918">
        <f t="shared" si="455"/>
        <v>0.61</v>
      </c>
      <c r="BI2918">
        <f t="shared" si="456"/>
        <v>1.61</v>
      </c>
      <c r="BJ2918">
        <f t="shared" si="457"/>
        <v>0.98</v>
      </c>
      <c r="BK2918">
        <f t="shared" si="458"/>
        <v>0.95</v>
      </c>
      <c r="BL2918">
        <f t="shared" si="459"/>
        <v>10726.099999999993</v>
      </c>
    </row>
    <row r="2919" spans="1:64" x14ac:dyDescent="0.2">
      <c r="A2919" s="1">
        <v>2917</v>
      </c>
      <c r="B2919" s="7" t="s">
        <v>89</v>
      </c>
      <c r="C2919" s="3">
        <v>40022</v>
      </c>
      <c r="D2919" s="4" t="s">
        <v>628</v>
      </c>
      <c r="E2919" s="4" t="s">
        <v>169</v>
      </c>
      <c r="F2919" s="5" t="str">
        <f t="shared" si="450"/>
        <v>M</v>
      </c>
      <c r="G2919" s="6">
        <v>0.84027777777777779</v>
      </c>
      <c r="H2919" s="6">
        <v>0.87569444444444444</v>
      </c>
      <c r="I2919" s="85">
        <f t="shared" si="451"/>
        <v>50.999999999999979</v>
      </c>
      <c r="J2919" s="86">
        <f>I2919*Segmentos!$D$7*(AH2919%)*IF(ISNUMBER(AI2919),AI2919%,0)</f>
        <v>185068.79999999993</v>
      </c>
      <c r="K2919" s="86">
        <f>I2919*Segmentos!$D$7*(AL2919%)*IF(ISNUMBER(AM2919),AM2919%,0)</f>
        <v>151775.99999999994</v>
      </c>
      <c r="L2919" s="4"/>
      <c r="M2919" s="2">
        <v>0.83</v>
      </c>
      <c r="N2919" s="2">
        <v>2.1</v>
      </c>
      <c r="O2919" s="2">
        <v>38.799999999999997</v>
      </c>
      <c r="P2919" s="2">
        <v>86.403800000000004</v>
      </c>
      <c r="Q2919" s="2">
        <v>0.04</v>
      </c>
      <c r="R2919" s="2">
        <v>1.5</v>
      </c>
      <c r="S2919" s="2">
        <v>3</v>
      </c>
      <c r="T2919" s="2">
        <v>0.76049999999999995</v>
      </c>
      <c r="U2919" s="2">
        <v>0.9</v>
      </c>
      <c r="V2919" s="2">
        <v>0.9</v>
      </c>
      <c r="W2919" s="2">
        <v>100</v>
      </c>
      <c r="X2919" s="2">
        <v>19.546299999999999</v>
      </c>
      <c r="Y2919" s="2">
        <v>1.38</v>
      </c>
      <c r="Z2919" s="2">
        <v>3</v>
      </c>
      <c r="AA2919" s="2">
        <v>45.6</v>
      </c>
      <c r="AB2919" s="2">
        <v>42.380200000000002</v>
      </c>
      <c r="AC2919" s="2">
        <v>0.7</v>
      </c>
      <c r="AD2919" s="2">
        <v>2.5</v>
      </c>
      <c r="AE2919" s="2">
        <v>28</v>
      </c>
      <c r="AF2919" s="2">
        <v>23.716799999999999</v>
      </c>
      <c r="AG2919" s="20">
        <v>0.92</v>
      </c>
      <c r="AH2919" s="20">
        <v>1.8</v>
      </c>
      <c r="AI2919" s="20">
        <v>50.4</v>
      </c>
      <c r="AJ2919" s="20">
        <v>45.086799999999997</v>
      </c>
      <c r="AK2919" s="18">
        <v>0.76</v>
      </c>
      <c r="AL2919" s="18">
        <v>2.4</v>
      </c>
      <c r="AM2919" s="18">
        <v>31</v>
      </c>
      <c r="AN2919" s="18">
        <v>41.317</v>
      </c>
      <c r="AO2919" s="2">
        <v>0.24</v>
      </c>
      <c r="AP2919" s="2">
        <v>1.3</v>
      </c>
      <c r="AQ2919" s="2">
        <v>18.2</v>
      </c>
      <c r="AR2919" s="2">
        <v>2.6783000000000001</v>
      </c>
      <c r="AS2919" s="2">
        <v>0.59</v>
      </c>
      <c r="AT2919" s="2">
        <v>2.1</v>
      </c>
      <c r="AU2919" s="2">
        <v>28.1</v>
      </c>
      <c r="AV2919" s="2">
        <v>13.5931</v>
      </c>
      <c r="AW2919" s="2">
        <v>0.8</v>
      </c>
      <c r="AX2919" s="2">
        <v>2.4</v>
      </c>
      <c r="AY2919" s="2">
        <v>33.200000000000003</v>
      </c>
      <c r="AZ2919" s="2">
        <v>23.7957</v>
      </c>
      <c r="BA2919" s="2">
        <v>1.17</v>
      </c>
      <c r="BB2919" s="2">
        <v>2.2000000000000002</v>
      </c>
      <c r="BC2919" s="2">
        <v>52.8</v>
      </c>
      <c r="BD2919" s="2">
        <v>46.336599999999997</v>
      </c>
      <c r="BE2919" s="4" t="str">
        <f t="shared" si="452"/>
        <v>NO APLICA</v>
      </c>
      <c r="BF2919" s="4">
        <f t="shared" si="453"/>
        <v>0.77579999999999993</v>
      </c>
      <c r="BG2919">
        <f t="shared" si="454"/>
        <v>0.24</v>
      </c>
      <c r="BH2919">
        <f t="shared" si="455"/>
        <v>0.59</v>
      </c>
      <c r="BI2919">
        <f t="shared" si="456"/>
        <v>1.17</v>
      </c>
      <c r="BJ2919">
        <f t="shared" si="457"/>
        <v>0.76</v>
      </c>
      <c r="BK2919">
        <f t="shared" si="458"/>
        <v>0.92</v>
      </c>
      <c r="BL2919">
        <f t="shared" si="459"/>
        <v>4155.4799999999987</v>
      </c>
    </row>
    <row r="2920" spans="1:64" x14ac:dyDescent="0.2">
      <c r="A2920" s="1">
        <v>2918</v>
      </c>
      <c r="B2920" s="7" t="s">
        <v>126</v>
      </c>
      <c r="C2920" s="3">
        <v>40022</v>
      </c>
      <c r="D2920" s="4" t="s">
        <v>628</v>
      </c>
      <c r="E2920" s="4" t="s">
        <v>163</v>
      </c>
      <c r="F2920" s="5" t="str">
        <f t="shared" si="450"/>
        <v>M</v>
      </c>
      <c r="G2920" s="6">
        <v>0.87569444444444444</v>
      </c>
      <c r="H2920" s="6">
        <v>0.91249999999999998</v>
      </c>
      <c r="I2920" s="85">
        <f t="shared" si="451"/>
        <v>52.999999999999972</v>
      </c>
      <c r="J2920" s="86">
        <f>I2920*Segmentos!$D$7*(AH2920%)*IF(ISNUMBER(AI2920),AI2920%,0)</f>
        <v>82128.799999999959</v>
      </c>
      <c r="K2920" s="86">
        <f>I2920*Segmentos!$D$7*(AL2920%)*IF(ISNUMBER(AM2920),AM2920%,0)</f>
        <v>301209.59999999986</v>
      </c>
      <c r="L2920" s="4"/>
      <c r="M2920" s="2">
        <v>0.94</v>
      </c>
      <c r="N2920" s="2">
        <v>3.2</v>
      </c>
      <c r="O2920" s="2">
        <v>29.4</v>
      </c>
      <c r="P2920" s="2">
        <v>72.437700000000007</v>
      </c>
      <c r="Q2920" s="2">
        <v>0</v>
      </c>
      <c r="R2920" s="2">
        <v>0</v>
      </c>
      <c r="S2920" s="8" t="s">
        <v>577</v>
      </c>
      <c r="T2920" s="2">
        <v>0</v>
      </c>
      <c r="U2920" s="2">
        <v>0.13</v>
      </c>
      <c r="V2920" s="2">
        <v>2.2999999999999998</v>
      </c>
      <c r="W2920" s="2">
        <v>5.5</v>
      </c>
      <c r="X2920" s="2">
        <v>2.0750000000000002</v>
      </c>
      <c r="Y2920" s="2">
        <v>0.67</v>
      </c>
      <c r="Z2920" s="2">
        <v>4.5999999999999996</v>
      </c>
      <c r="AA2920" s="2">
        <v>14.7</v>
      </c>
      <c r="AB2920" s="2">
        <v>15.249599999999999</v>
      </c>
      <c r="AC2920" s="2">
        <v>2.1800000000000002</v>
      </c>
      <c r="AD2920" s="2">
        <v>4.2</v>
      </c>
      <c r="AE2920" s="2">
        <v>52.4</v>
      </c>
      <c r="AF2920" s="2">
        <v>55.113100000000003</v>
      </c>
      <c r="AG2920" s="20">
        <v>0.39</v>
      </c>
      <c r="AH2920" s="20">
        <v>2.6</v>
      </c>
      <c r="AI2920" s="20">
        <v>14.9</v>
      </c>
      <c r="AJ2920" s="20">
        <v>14.152100000000001</v>
      </c>
      <c r="AK2920" s="18">
        <v>1.44</v>
      </c>
      <c r="AL2920" s="18">
        <v>3.7</v>
      </c>
      <c r="AM2920" s="18">
        <v>38.4</v>
      </c>
      <c r="AN2920" s="18">
        <v>58.285600000000002</v>
      </c>
      <c r="AO2920" s="2">
        <v>0.38</v>
      </c>
      <c r="AP2920" s="2">
        <v>1.6</v>
      </c>
      <c r="AQ2920" s="2">
        <v>23.9</v>
      </c>
      <c r="AR2920" s="2">
        <v>3.1876000000000002</v>
      </c>
      <c r="AS2920" s="2">
        <v>0.91</v>
      </c>
      <c r="AT2920" s="2">
        <v>3</v>
      </c>
      <c r="AU2920" s="2">
        <v>30.4</v>
      </c>
      <c r="AV2920" s="2">
        <v>15.4079</v>
      </c>
      <c r="AW2920" s="2">
        <v>0.48</v>
      </c>
      <c r="AX2920" s="2">
        <v>2.2000000000000002</v>
      </c>
      <c r="AY2920" s="2">
        <v>21.7</v>
      </c>
      <c r="AZ2920" s="2">
        <v>10.552</v>
      </c>
      <c r="BA2920" s="2">
        <v>1.47</v>
      </c>
      <c r="BB2920" s="2">
        <v>4.5</v>
      </c>
      <c r="BC2920" s="2">
        <v>32.299999999999997</v>
      </c>
      <c r="BD2920" s="2">
        <v>43.290199999999999</v>
      </c>
      <c r="BE2920" s="4" t="str">
        <f t="shared" si="452"/>
        <v>NO APLICA</v>
      </c>
      <c r="BF2920" s="4">
        <f t="shared" si="453"/>
        <v>1.0469999999999999</v>
      </c>
      <c r="BG2920">
        <f t="shared" si="454"/>
        <v>0.38</v>
      </c>
      <c r="BH2920">
        <f t="shared" si="455"/>
        <v>0.91</v>
      </c>
      <c r="BI2920">
        <f t="shared" si="456"/>
        <v>1.47</v>
      </c>
      <c r="BJ2920">
        <f t="shared" si="457"/>
        <v>1.44</v>
      </c>
      <c r="BK2920">
        <f t="shared" si="458"/>
        <v>0.39</v>
      </c>
      <c r="BL2920">
        <f t="shared" si="459"/>
        <v>4986.2399999999971</v>
      </c>
    </row>
    <row r="2921" spans="1:64" x14ac:dyDescent="0.2">
      <c r="A2921" s="1">
        <v>2919</v>
      </c>
      <c r="B2921" s="7" t="s">
        <v>80</v>
      </c>
      <c r="C2921" s="3">
        <v>40022</v>
      </c>
      <c r="D2921" s="4" t="s">
        <v>3</v>
      </c>
      <c r="E2921" s="4" t="s">
        <v>167</v>
      </c>
      <c r="F2921" s="5" t="str">
        <f t="shared" si="450"/>
        <v>M</v>
      </c>
      <c r="G2921" s="6">
        <v>0.91666666666666663</v>
      </c>
      <c r="H2921" s="6">
        <v>0.99861111111111101</v>
      </c>
      <c r="I2921" s="85">
        <f t="shared" si="451"/>
        <v>117.9999999999999</v>
      </c>
      <c r="J2921" s="86">
        <f>I2921*Segmentos!$D$7*(AH2921%)*IF(ISNUMBER(AI2921),AI2921%,0)</f>
        <v>1794166.3999999985</v>
      </c>
      <c r="K2921" s="86">
        <f>I2921*Segmentos!$D$7*(AL2921%)*IF(ISNUMBER(AM2921),AM2921%,0)</f>
        <v>1550803.199999999</v>
      </c>
      <c r="L2921" s="4"/>
      <c r="M2921" s="2">
        <v>3.53</v>
      </c>
      <c r="N2921" s="2">
        <v>22.1</v>
      </c>
      <c r="O2921" s="2">
        <v>15.9</v>
      </c>
      <c r="P2921" s="2">
        <v>88.858699999999999</v>
      </c>
      <c r="Q2921" s="2">
        <v>1.71</v>
      </c>
      <c r="R2921" s="2">
        <v>11.8</v>
      </c>
      <c r="S2921" s="2">
        <v>14.5</v>
      </c>
      <c r="T2921" s="2">
        <v>7.1853999999999996</v>
      </c>
      <c r="U2921" s="2">
        <v>3.98</v>
      </c>
      <c r="V2921" s="2">
        <v>23.7</v>
      </c>
      <c r="W2921" s="2">
        <v>16.8</v>
      </c>
      <c r="X2921" s="2">
        <v>21.005299999999998</v>
      </c>
      <c r="Y2921" s="2">
        <v>3.91</v>
      </c>
      <c r="Z2921" s="2">
        <v>27.5</v>
      </c>
      <c r="AA2921" s="2">
        <v>14.2</v>
      </c>
      <c r="AB2921" s="2">
        <v>29.068999999999999</v>
      </c>
      <c r="AC2921" s="2">
        <v>3.82</v>
      </c>
      <c r="AD2921" s="2">
        <v>21.6</v>
      </c>
      <c r="AE2921" s="2">
        <v>17.7</v>
      </c>
      <c r="AF2921" s="2">
        <v>31.599</v>
      </c>
      <c r="AG2921" s="20">
        <v>3.8</v>
      </c>
      <c r="AH2921" s="20">
        <v>22.1</v>
      </c>
      <c r="AI2921" s="20">
        <v>17.2</v>
      </c>
      <c r="AJ2921" s="20">
        <v>45.466999999999999</v>
      </c>
      <c r="AK2921" s="18">
        <v>3.28</v>
      </c>
      <c r="AL2921" s="18">
        <v>22.2</v>
      </c>
      <c r="AM2921" s="18">
        <v>14.8</v>
      </c>
      <c r="AN2921" s="18">
        <v>43.391800000000003</v>
      </c>
      <c r="AO2921" s="2">
        <v>1.05</v>
      </c>
      <c r="AP2921" s="2">
        <v>11.5</v>
      </c>
      <c r="AQ2921" s="2">
        <v>9.1</v>
      </c>
      <c r="AR2921" s="2">
        <v>2.8959999999999999</v>
      </c>
      <c r="AS2921" s="2">
        <v>3.11</v>
      </c>
      <c r="AT2921" s="2">
        <v>22.2</v>
      </c>
      <c r="AU2921" s="2">
        <v>14</v>
      </c>
      <c r="AV2921" s="2">
        <v>17.2379</v>
      </c>
      <c r="AW2921" s="2">
        <v>5.37</v>
      </c>
      <c r="AX2921" s="2">
        <v>23.6</v>
      </c>
      <c r="AY2921" s="2">
        <v>22.7</v>
      </c>
      <c r="AZ2921" s="2">
        <v>38.878399999999999</v>
      </c>
      <c r="BA2921" s="2">
        <v>3.09</v>
      </c>
      <c r="BB2921" s="2">
        <v>24</v>
      </c>
      <c r="BC2921" s="2">
        <v>12.9</v>
      </c>
      <c r="BD2921" s="2">
        <v>29.846399999999999</v>
      </c>
      <c r="BE2921" s="4" t="str">
        <f t="shared" si="452"/>
        <v>ABURRIDO</v>
      </c>
      <c r="BF2921" s="4">
        <f t="shared" si="453"/>
        <v>3.6576</v>
      </c>
      <c r="BG2921">
        <f t="shared" si="454"/>
        <v>1.05</v>
      </c>
      <c r="BH2921">
        <f t="shared" si="455"/>
        <v>3.11</v>
      </c>
      <c r="BI2921">
        <f t="shared" si="456"/>
        <v>5.37</v>
      </c>
      <c r="BJ2921">
        <f t="shared" si="457"/>
        <v>3.28</v>
      </c>
      <c r="BK2921">
        <f t="shared" si="458"/>
        <v>3.8</v>
      </c>
      <c r="BL2921">
        <f t="shared" si="459"/>
        <v>41464.019999999968</v>
      </c>
    </row>
    <row r="2922" spans="1:64" x14ac:dyDescent="0.2">
      <c r="A2922" s="1">
        <v>2920</v>
      </c>
      <c r="B2922" s="7" t="s">
        <v>23</v>
      </c>
      <c r="C2922" s="3">
        <v>40022</v>
      </c>
      <c r="D2922" s="4" t="s">
        <v>629</v>
      </c>
      <c r="E2922" s="4" t="s">
        <v>170</v>
      </c>
      <c r="F2922" s="5" t="str">
        <f t="shared" si="450"/>
        <v>M</v>
      </c>
      <c r="G2922" s="6">
        <v>0.87361111111111101</v>
      </c>
      <c r="H2922" s="6">
        <v>0.93472222222222223</v>
      </c>
      <c r="I2922" s="85">
        <f t="shared" si="451"/>
        <v>88.000000000000171</v>
      </c>
      <c r="J2922" s="86">
        <f>I2922*Segmentos!$D$7*(AH2922%)*IF(ISNUMBER(AI2922),AI2922%,0)</f>
        <v>183744.00000000032</v>
      </c>
      <c r="K2922" s="86">
        <f>I2922*Segmentos!$D$7*(AL2922%)*IF(ISNUMBER(AM2922),AM2922%,0)</f>
        <v>125488.00000000023</v>
      </c>
      <c r="L2922" s="4"/>
      <c r="M2922" s="2">
        <v>0.43</v>
      </c>
      <c r="N2922" s="2">
        <v>2.6</v>
      </c>
      <c r="O2922" s="2">
        <v>16.5</v>
      </c>
      <c r="P2922" s="2">
        <v>37.820799999999998</v>
      </c>
      <c r="Q2922" s="2">
        <v>0.04</v>
      </c>
      <c r="R2922" s="2">
        <v>1.1000000000000001</v>
      </c>
      <c r="S2922" s="2">
        <v>4.0999999999999996</v>
      </c>
      <c r="T2922" s="2">
        <v>0.64490000000000003</v>
      </c>
      <c r="U2922" s="2">
        <v>0.14000000000000001</v>
      </c>
      <c r="V2922" s="2">
        <v>1.6</v>
      </c>
      <c r="W2922" s="2">
        <v>8.9</v>
      </c>
      <c r="X2922" s="2">
        <v>2.5798999999999999</v>
      </c>
      <c r="Y2922" s="2">
        <v>0.59</v>
      </c>
      <c r="Z2922" s="2">
        <v>2.7</v>
      </c>
      <c r="AA2922" s="2">
        <v>21.7</v>
      </c>
      <c r="AB2922" s="2">
        <v>15.432600000000001</v>
      </c>
      <c r="AC2922" s="2">
        <v>0.66</v>
      </c>
      <c r="AD2922" s="2">
        <v>3.9</v>
      </c>
      <c r="AE2922" s="2">
        <v>16.899999999999999</v>
      </c>
      <c r="AF2922" s="2">
        <v>19.1633</v>
      </c>
      <c r="AG2922" s="20">
        <v>0.51</v>
      </c>
      <c r="AH2922" s="20">
        <v>3</v>
      </c>
      <c r="AI2922" s="20">
        <v>17.399999999999999</v>
      </c>
      <c r="AJ2922" s="20">
        <v>21.4146</v>
      </c>
      <c r="AK2922" s="18">
        <v>0.35</v>
      </c>
      <c r="AL2922" s="18">
        <v>2.2999999999999998</v>
      </c>
      <c r="AM2922" s="18">
        <v>15.5</v>
      </c>
      <c r="AN2922" s="18">
        <v>16.406099999999999</v>
      </c>
      <c r="AO2922" s="2">
        <v>7.0000000000000007E-2</v>
      </c>
      <c r="AP2922" s="2">
        <v>0.5</v>
      </c>
      <c r="AQ2922" s="2">
        <v>13.5</v>
      </c>
      <c r="AR2922" s="2">
        <v>0.65800000000000003</v>
      </c>
      <c r="AS2922" s="2">
        <v>0.21</v>
      </c>
      <c r="AT2922" s="2">
        <v>1.8</v>
      </c>
      <c r="AU2922" s="2">
        <v>11.3</v>
      </c>
      <c r="AV2922" s="2">
        <v>4.0237999999999996</v>
      </c>
      <c r="AW2922" s="2">
        <v>0.41</v>
      </c>
      <c r="AX2922" s="2">
        <v>2.5</v>
      </c>
      <c r="AY2922" s="2">
        <v>16.600000000000001</v>
      </c>
      <c r="AZ2922" s="2">
        <v>10.4573</v>
      </c>
      <c r="BA2922" s="2">
        <v>0.67</v>
      </c>
      <c r="BB2922" s="2">
        <v>3.7</v>
      </c>
      <c r="BC2922" s="2">
        <v>18</v>
      </c>
      <c r="BD2922" s="2">
        <v>22.681699999999999</v>
      </c>
      <c r="BE2922" s="4" t="str">
        <f t="shared" si="452"/>
        <v>ABURRIDO</v>
      </c>
      <c r="BF2922" s="4">
        <f t="shared" si="453"/>
        <v>0.37479999999999997</v>
      </c>
      <c r="BG2922">
        <f t="shared" si="454"/>
        <v>7.0000000000000007E-2</v>
      </c>
      <c r="BH2922">
        <f t="shared" si="455"/>
        <v>0.21</v>
      </c>
      <c r="BI2922">
        <f t="shared" si="456"/>
        <v>0.67</v>
      </c>
      <c r="BJ2922">
        <f t="shared" si="457"/>
        <v>0.35</v>
      </c>
      <c r="BK2922">
        <f t="shared" si="458"/>
        <v>0.51</v>
      </c>
      <c r="BL2922">
        <f t="shared" si="459"/>
        <v>3775.2000000000071</v>
      </c>
    </row>
    <row r="2923" spans="1:64" x14ac:dyDescent="0.2">
      <c r="A2923" s="1">
        <v>2921</v>
      </c>
      <c r="B2923" s="7" t="s">
        <v>25</v>
      </c>
      <c r="C2923" s="3">
        <v>40022</v>
      </c>
      <c r="D2923" s="4" t="s">
        <v>629</v>
      </c>
      <c r="E2923" s="4" t="s">
        <v>171</v>
      </c>
      <c r="F2923" s="5" t="str">
        <f t="shared" si="450"/>
        <v>M</v>
      </c>
      <c r="G2923" s="6">
        <v>0.87291666666666667</v>
      </c>
      <c r="H2923" s="6">
        <v>0.87361111111111101</v>
      </c>
      <c r="I2923" s="85">
        <f t="shared" si="451"/>
        <v>0.99999999999983658</v>
      </c>
      <c r="J2923" s="86">
        <f>I2923*Segmentos!$D$7*(AH2923%)*IF(ISNUMBER(AI2923),AI2923%,0)</f>
        <v>2799.9999999995421</v>
      </c>
      <c r="K2923" s="86">
        <f>I2923*Segmentos!$D$7*(AL2923%)*IF(ISNUMBER(AM2923),AM2923%,0)</f>
        <v>1599.9999999997385</v>
      </c>
      <c r="L2923" s="4"/>
      <c r="M2923" s="2">
        <v>0.56999999999999995</v>
      </c>
      <c r="N2923" s="2">
        <v>0.6</v>
      </c>
      <c r="O2923" s="2">
        <v>100</v>
      </c>
      <c r="P2923" s="2">
        <v>100</v>
      </c>
      <c r="Q2923" s="2">
        <v>0</v>
      </c>
      <c r="R2923" s="2">
        <v>0</v>
      </c>
      <c r="S2923" s="8" t="s">
        <v>577</v>
      </c>
      <c r="T2923" s="2">
        <v>0</v>
      </c>
      <c r="U2923" s="2">
        <v>0.23</v>
      </c>
      <c r="V2923" s="2">
        <v>0.2</v>
      </c>
      <c r="W2923" s="2">
        <v>100</v>
      </c>
      <c r="X2923" s="2">
        <v>8.3621999999999996</v>
      </c>
      <c r="Y2923" s="2">
        <v>0.28000000000000003</v>
      </c>
      <c r="Z2923" s="2">
        <v>0.3</v>
      </c>
      <c r="AA2923" s="2">
        <v>100</v>
      </c>
      <c r="AB2923" s="2">
        <v>14.722099999999999</v>
      </c>
      <c r="AC2923" s="2">
        <v>1.33</v>
      </c>
      <c r="AD2923" s="2">
        <v>1.3</v>
      </c>
      <c r="AE2923" s="2">
        <v>100</v>
      </c>
      <c r="AF2923" s="2">
        <v>76.915700000000001</v>
      </c>
      <c r="AG2923" s="20">
        <v>0.75</v>
      </c>
      <c r="AH2923" s="20">
        <v>0.7</v>
      </c>
      <c r="AI2923" s="20">
        <v>100</v>
      </c>
      <c r="AJ2923" s="20">
        <v>62.3187</v>
      </c>
      <c r="AK2923" s="18">
        <v>0.41</v>
      </c>
      <c r="AL2923" s="18">
        <v>0.4</v>
      </c>
      <c r="AM2923" s="18">
        <v>100</v>
      </c>
      <c r="AN2923" s="18">
        <v>37.6813</v>
      </c>
      <c r="AO2923" s="2">
        <v>0.48</v>
      </c>
      <c r="AP2923" s="2">
        <v>0.5</v>
      </c>
      <c r="AQ2923" s="2">
        <v>100</v>
      </c>
      <c r="AR2923" s="2">
        <v>9.1379999999999999</v>
      </c>
      <c r="AS2923" s="2">
        <v>0.76</v>
      </c>
      <c r="AT2923" s="2">
        <v>0.8</v>
      </c>
      <c r="AU2923" s="2">
        <v>100</v>
      </c>
      <c r="AV2923" s="2">
        <v>29.6464</v>
      </c>
      <c r="AW2923" s="2">
        <v>0.22</v>
      </c>
      <c r="AX2923" s="2">
        <v>0.2</v>
      </c>
      <c r="AY2923" s="2">
        <v>100</v>
      </c>
      <c r="AZ2923" s="2">
        <v>11.292</v>
      </c>
      <c r="BA2923" s="2">
        <v>0.74</v>
      </c>
      <c r="BB2923" s="2">
        <v>0.7</v>
      </c>
      <c r="BC2923" s="2">
        <v>100</v>
      </c>
      <c r="BD2923" s="2">
        <v>49.923499999999997</v>
      </c>
      <c r="BE2923" s="4" t="str">
        <f t="shared" si="452"/>
        <v>NO APLICA</v>
      </c>
      <c r="BF2923" s="4">
        <f t="shared" si="453"/>
        <v>0.68320000000000003</v>
      </c>
      <c r="BG2923">
        <f t="shared" si="454"/>
        <v>0.48</v>
      </c>
      <c r="BH2923">
        <f t="shared" si="455"/>
        <v>0.76</v>
      </c>
      <c r="BI2923">
        <f t="shared" si="456"/>
        <v>0.74</v>
      </c>
      <c r="BJ2923">
        <f t="shared" si="457"/>
        <v>0.41</v>
      </c>
      <c r="BK2923">
        <f t="shared" si="458"/>
        <v>0.75</v>
      </c>
      <c r="BL2923">
        <f t="shared" si="459"/>
        <v>59.999999999990195</v>
      </c>
    </row>
    <row r="2924" spans="1:64" x14ac:dyDescent="0.2">
      <c r="A2924" s="1">
        <v>2922</v>
      </c>
      <c r="B2924" s="7" t="s">
        <v>19</v>
      </c>
      <c r="C2924" s="3">
        <v>40022</v>
      </c>
      <c r="D2924" s="4" t="s">
        <v>17</v>
      </c>
      <c r="E2924" s="4" t="s">
        <v>166</v>
      </c>
      <c r="F2924" s="5" t="str">
        <f t="shared" si="450"/>
        <v>M</v>
      </c>
      <c r="G2924" s="6">
        <v>0.9145833333333333</v>
      </c>
      <c r="H2924" s="6">
        <v>0.91666666666666663</v>
      </c>
      <c r="I2924" s="85">
        <f t="shared" si="451"/>
        <v>2.9999999999999893</v>
      </c>
      <c r="J2924" s="86">
        <f>I2924*Segmentos!$D$7*(AH2924%)*IF(ISNUMBER(AI2924),AI2924%,0)</f>
        <v>1198.7999999999959</v>
      </c>
      <c r="K2924" s="86">
        <f>I2924*Segmentos!$D$7*(AL2924%)*IF(ISNUMBER(AM2924),AM2924%,0)</f>
        <v>3722.3999999999874</v>
      </c>
      <c r="L2924" s="4"/>
      <c r="M2924" s="2">
        <v>0.23</v>
      </c>
      <c r="N2924" s="2">
        <v>0.5</v>
      </c>
      <c r="O2924" s="2">
        <v>45.8</v>
      </c>
      <c r="P2924" s="2">
        <v>41.413200000000003</v>
      </c>
      <c r="Q2924" s="2">
        <v>0</v>
      </c>
      <c r="R2924" s="2">
        <v>0</v>
      </c>
      <c r="S2924" s="8" t="s">
        <v>577</v>
      </c>
      <c r="T2924" s="2">
        <v>0</v>
      </c>
      <c r="U2924" s="2">
        <v>0.2</v>
      </c>
      <c r="V2924" s="2">
        <v>0.6</v>
      </c>
      <c r="W2924" s="2">
        <v>33.299999999999997</v>
      </c>
      <c r="X2924" s="2">
        <v>7.5391000000000004</v>
      </c>
      <c r="Y2924" s="2">
        <v>0.32</v>
      </c>
      <c r="Z2924" s="2">
        <v>0.3</v>
      </c>
      <c r="AA2924" s="2">
        <v>100</v>
      </c>
      <c r="AB2924" s="2">
        <v>16.951899999999998</v>
      </c>
      <c r="AC2924" s="2">
        <v>0.28000000000000003</v>
      </c>
      <c r="AD2924" s="2">
        <v>0.8</v>
      </c>
      <c r="AE2924" s="2">
        <v>33.299999999999997</v>
      </c>
      <c r="AF2924" s="2">
        <v>16.9222</v>
      </c>
      <c r="AG2924" s="20">
        <v>0.11</v>
      </c>
      <c r="AH2924" s="20">
        <v>0.3</v>
      </c>
      <c r="AI2924" s="20">
        <v>33.299999999999997</v>
      </c>
      <c r="AJ2924" s="20">
        <v>9.5709</v>
      </c>
      <c r="AK2924" s="18">
        <v>0.33</v>
      </c>
      <c r="AL2924" s="18">
        <v>0.6</v>
      </c>
      <c r="AM2924" s="18">
        <v>51.7</v>
      </c>
      <c r="AN2924" s="18">
        <v>31.842300000000002</v>
      </c>
      <c r="AO2924" s="2">
        <v>0.03</v>
      </c>
      <c r="AP2924" s="2">
        <v>0.1</v>
      </c>
      <c r="AQ2924" s="2">
        <v>33.299999999999997</v>
      </c>
      <c r="AR2924" s="2">
        <v>0.63959999999999995</v>
      </c>
      <c r="AS2924" s="2">
        <v>0</v>
      </c>
      <c r="AT2924" s="2">
        <v>0</v>
      </c>
      <c r="AU2924" s="8" t="s">
        <v>577</v>
      </c>
      <c r="AV2924" s="2">
        <v>0</v>
      </c>
      <c r="AW2924" s="2">
        <v>0</v>
      </c>
      <c r="AX2924" s="2">
        <v>0</v>
      </c>
      <c r="AY2924" s="8" t="s">
        <v>577</v>
      </c>
      <c r="AZ2924" s="2">
        <v>0</v>
      </c>
      <c r="BA2924" s="2">
        <v>0.57999999999999996</v>
      </c>
      <c r="BB2924" s="2">
        <v>1.3</v>
      </c>
      <c r="BC2924" s="2">
        <v>46.1</v>
      </c>
      <c r="BD2924" s="2">
        <v>40.773600000000002</v>
      </c>
      <c r="BE2924" s="4" t="str">
        <f t="shared" si="452"/>
        <v>NO APLICA</v>
      </c>
      <c r="BF2924" s="4">
        <f t="shared" si="453"/>
        <v>0.22539999999999999</v>
      </c>
      <c r="BG2924">
        <f t="shared" si="454"/>
        <v>0.03</v>
      </c>
      <c r="BH2924">
        <f t="shared" si="455"/>
        <v>0</v>
      </c>
      <c r="BI2924">
        <f t="shared" si="456"/>
        <v>0.57999999999999996</v>
      </c>
      <c r="BJ2924">
        <f t="shared" si="457"/>
        <v>0.33</v>
      </c>
      <c r="BK2924">
        <f t="shared" si="458"/>
        <v>0.11</v>
      </c>
      <c r="BL2924">
        <f t="shared" si="459"/>
        <v>68.699999999999747</v>
      </c>
    </row>
    <row r="2925" spans="1:64" x14ac:dyDescent="0.2">
      <c r="A2925" s="1">
        <v>2923</v>
      </c>
      <c r="B2925" s="7" t="s">
        <v>2</v>
      </c>
      <c r="C2925" s="3">
        <v>40022</v>
      </c>
      <c r="D2925" s="4" t="s">
        <v>627</v>
      </c>
      <c r="E2925" s="4" t="s">
        <v>164</v>
      </c>
      <c r="F2925" s="5" t="str">
        <f t="shared" si="450"/>
        <v>M</v>
      </c>
      <c r="G2925" s="6">
        <v>0.87430555555555556</v>
      </c>
      <c r="H2925" s="6">
        <v>0.9145833333333333</v>
      </c>
      <c r="I2925" s="85">
        <f t="shared" si="451"/>
        <v>57.999999999999957</v>
      </c>
      <c r="J2925" s="86">
        <f>I2925*Segmentos!$D$7*(AH2925%)*IF(ISNUMBER(AI2925),AI2925%,0)</f>
        <v>1027156.7999999991</v>
      </c>
      <c r="K2925" s="86">
        <f>I2925*Segmentos!$D$7*(AL2925%)*IF(ISNUMBER(AM2925),AM2925%,0)</f>
        <v>1400119.9999999988</v>
      </c>
      <c r="L2925" s="4"/>
      <c r="M2925" s="2">
        <v>5.26</v>
      </c>
      <c r="N2925" s="2">
        <v>16.399999999999999</v>
      </c>
      <c r="O2925" s="2">
        <v>32.200000000000003</v>
      </c>
      <c r="P2925" s="2">
        <v>85.609399999999994</v>
      </c>
      <c r="Q2925" s="2">
        <v>3.61</v>
      </c>
      <c r="R2925" s="2">
        <v>11.6</v>
      </c>
      <c r="S2925" s="2">
        <v>31.2</v>
      </c>
      <c r="T2925" s="2">
        <v>9.7904</v>
      </c>
      <c r="U2925" s="2">
        <v>3.56</v>
      </c>
      <c r="V2925" s="2">
        <v>16.100000000000001</v>
      </c>
      <c r="W2925" s="2">
        <v>22.1</v>
      </c>
      <c r="X2925" s="2">
        <v>12.143000000000001</v>
      </c>
      <c r="Y2925" s="2">
        <v>5.8</v>
      </c>
      <c r="Z2925" s="2">
        <v>16.899999999999999</v>
      </c>
      <c r="AA2925" s="2">
        <v>34.200000000000003</v>
      </c>
      <c r="AB2925" s="2">
        <v>27.862200000000001</v>
      </c>
      <c r="AC2925" s="2">
        <v>6.7</v>
      </c>
      <c r="AD2925" s="2">
        <v>18.399999999999999</v>
      </c>
      <c r="AE2925" s="2">
        <v>36.4</v>
      </c>
      <c r="AF2925" s="2">
        <v>35.813699999999997</v>
      </c>
      <c r="AG2925" s="20">
        <v>4.43</v>
      </c>
      <c r="AH2925" s="20">
        <v>15.7</v>
      </c>
      <c r="AI2925" s="20">
        <v>28.2</v>
      </c>
      <c r="AJ2925" s="20">
        <v>34.192500000000003</v>
      </c>
      <c r="AK2925" s="18">
        <v>6.01</v>
      </c>
      <c r="AL2925" s="18">
        <v>17</v>
      </c>
      <c r="AM2925" s="18">
        <v>35.5</v>
      </c>
      <c r="AN2925" s="18">
        <v>51.416899999999998</v>
      </c>
      <c r="AO2925" s="2">
        <v>6.29</v>
      </c>
      <c r="AP2925" s="2">
        <v>16.8</v>
      </c>
      <c r="AQ2925" s="2">
        <v>37.4</v>
      </c>
      <c r="AR2925" s="2">
        <v>11.1774</v>
      </c>
      <c r="AS2925" s="2">
        <v>6.79</v>
      </c>
      <c r="AT2925" s="2">
        <v>20.5</v>
      </c>
      <c r="AU2925" s="2">
        <v>33.1</v>
      </c>
      <c r="AV2925" s="2">
        <v>24.325199999999999</v>
      </c>
      <c r="AW2925" s="2">
        <v>4.97</v>
      </c>
      <c r="AX2925" s="2">
        <v>13.7</v>
      </c>
      <c r="AY2925" s="2">
        <v>36.200000000000003</v>
      </c>
      <c r="AZ2925" s="2">
        <v>23.238</v>
      </c>
      <c r="BA2925" s="2">
        <v>4.3099999999999996</v>
      </c>
      <c r="BB2925" s="2">
        <v>15.8</v>
      </c>
      <c r="BC2925" s="2">
        <v>27.3</v>
      </c>
      <c r="BD2925" s="2">
        <v>26.8687</v>
      </c>
      <c r="BE2925" s="4" t="str">
        <f t="shared" si="452"/>
        <v>NO APLICA</v>
      </c>
      <c r="BF2925" s="4">
        <f t="shared" si="453"/>
        <v>5.9116</v>
      </c>
      <c r="BG2925">
        <f t="shared" si="454"/>
        <v>6.29</v>
      </c>
      <c r="BH2925">
        <f t="shared" si="455"/>
        <v>6.79</v>
      </c>
      <c r="BI2925">
        <f t="shared" si="456"/>
        <v>4.97</v>
      </c>
      <c r="BJ2925">
        <f t="shared" si="457"/>
        <v>6.01</v>
      </c>
      <c r="BK2925">
        <f t="shared" si="458"/>
        <v>4.43</v>
      </c>
      <c r="BL2925">
        <f t="shared" si="459"/>
        <v>30628.639999999978</v>
      </c>
    </row>
    <row r="2926" spans="1:64" x14ac:dyDescent="0.2">
      <c r="A2926" s="1">
        <v>2924</v>
      </c>
      <c r="B2926" s="7" t="s">
        <v>16</v>
      </c>
      <c r="C2926" s="3">
        <v>40022</v>
      </c>
      <c r="D2926" s="4" t="s">
        <v>626</v>
      </c>
      <c r="E2926" s="4" t="s">
        <v>166</v>
      </c>
      <c r="F2926" s="5" t="str">
        <f t="shared" si="450"/>
        <v>M</v>
      </c>
      <c r="G2926" s="6">
        <v>0.91388888888888886</v>
      </c>
      <c r="H2926" s="6">
        <v>0.91736111111111107</v>
      </c>
      <c r="I2926" s="85">
        <f t="shared" si="451"/>
        <v>4.9999999999999822</v>
      </c>
      <c r="J2926" s="86">
        <f>I2926*Segmentos!$D$7*(AH2926%)*IF(ISNUMBER(AI2926),AI2926%,0)</f>
        <v>228493.99999999921</v>
      </c>
      <c r="K2926" s="86">
        <f>I2926*Segmentos!$D$7*(AL2926%)*IF(ISNUMBER(AM2926),AM2926%,0)</f>
        <v>301055.99999999895</v>
      </c>
      <c r="L2926" s="4"/>
      <c r="M2926" s="2">
        <v>13.33</v>
      </c>
      <c r="N2926" s="2">
        <v>15.1</v>
      </c>
      <c r="O2926" s="2">
        <v>88.1</v>
      </c>
      <c r="P2926" s="2">
        <v>84.613500000000002</v>
      </c>
      <c r="Q2926" s="2">
        <v>6.61</v>
      </c>
      <c r="R2926" s="2">
        <v>8.1</v>
      </c>
      <c r="S2926" s="2">
        <v>81.5</v>
      </c>
      <c r="T2926" s="2">
        <v>6.9969000000000001</v>
      </c>
      <c r="U2926" s="2">
        <v>8.64</v>
      </c>
      <c r="V2926" s="2">
        <v>10.3</v>
      </c>
      <c r="W2926" s="2">
        <v>84.1</v>
      </c>
      <c r="X2926" s="2">
        <v>11.4979</v>
      </c>
      <c r="Y2926" s="2">
        <v>15.46</v>
      </c>
      <c r="Z2926" s="2">
        <v>17.899999999999999</v>
      </c>
      <c r="AA2926" s="2">
        <v>86.5</v>
      </c>
      <c r="AB2926" s="2">
        <v>28.966200000000001</v>
      </c>
      <c r="AC2926" s="2">
        <v>17.829999999999998</v>
      </c>
      <c r="AD2926" s="2">
        <v>19.399999999999999</v>
      </c>
      <c r="AE2926" s="2">
        <v>92.1</v>
      </c>
      <c r="AF2926" s="2">
        <v>37.152500000000003</v>
      </c>
      <c r="AG2926" s="20">
        <v>11.38</v>
      </c>
      <c r="AH2926" s="20">
        <v>13.3</v>
      </c>
      <c r="AI2926" s="20">
        <v>85.9</v>
      </c>
      <c r="AJ2926" s="20">
        <v>34.261600000000001</v>
      </c>
      <c r="AK2926" s="18">
        <v>15.1</v>
      </c>
      <c r="AL2926" s="18">
        <v>16.8</v>
      </c>
      <c r="AM2926" s="18">
        <v>89.6</v>
      </c>
      <c r="AN2926" s="18">
        <v>50.351900000000001</v>
      </c>
      <c r="AO2926" s="2">
        <v>10.41</v>
      </c>
      <c r="AP2926" s="2">
        <v>12.2</v>
      </c>
      <c r="AQ2926" s="2">
        <v>85</v>
      </c>
      <c r="AR2926" s="2">
        <v>7.2213000000000003</v>
      </c>
      <c r="AS2926" s="2">
        <v>8.5399999999999991</v>
      </c>
      <c r="AT2926" s="2">
        <v>11.4</v>
      </c>
      <c r="AU2926" s="2">
        <v>74.8</v>
      </c>
      <c r="AV2926" s="2">
        <v>11.935700000000001</v>
      </c>
      <c r="AW2926" s="2">
        <v>12.96</v>
      </c>
      <c r="AX2926" s="2">
        <v>14.7</v>
      </c>
      <c r="AY2926" s="2">
        <v>88.3</v>
      </c>
      <c r="AZ2926" s="2">
        <v>23.652699999999999</v>
      </c>
      <c r="BA2926" s="2">
        <v>17.2</v>
      </c>
      <c r="BB2926" s="2">
        <v>18.5</v>
      </c>
      <c r="BC2926" s="2">
        <v>93.2</v>
      </c>
      <c r="BD2926" s="2">
        <v>41.803800000000003</v>
      </c>
      <c r="BE2926" s="4" t="str">
        <f t="shared" si="452"/>
        <v>NO APLICA</v>
      </c>
      <c r="BF2926" s="4">
        <f t="shared" si="453"/>
        <v>12.339399999999999</v>
      </c>
      <c r="BG2926">
        <f t="shared" si="454"/>
        <v>10.41</v>
      </c>
      <c r="BH2926">
        <f t="shared" si="455"/>
        <v>8.5399999999999991</v>
      </c>
      <c r="BI2926">
        <f t="shared" si="456"/>
        <v>17.2</v>
      </c>
      <c r="BJ2926">
        <f t="shared" si="457"/>
        <v>15.1</v>
      </c>
      <c r="BK2926">
        <f t="shared" si="458"/>
        <v>11.38</v>
      </c>
      <c r="BL2926">
        <f t="shared" si="459"/>
        <v>6651.5499999999756</v>
      </c>
    </row>
    <row r="2927" spans="1:64" x14ac:dyDescent="0.2">
      <c r="A2927" s="1">
        <v>2925</v>
      </c>
      <c r="B2927" s="7" t="s">
        <v>22</v>
      </c>
      <c r="C2927" s="3">
        <v>40022</v>
      </c>
      <c r="D2927" s="4" t="s">
        <v>629</v>
      </c>
      <c r="E2927" s="4" t="s">
        <v>164</v>
      </c>
      <c r="F2927" s="5" t="str">
        <f t="shared" si="450"/>
        <v>M</v>
      </c>
      <c r="G2927" s="6">
        <v>0.8305555555555556</v>
      </c>
      <c r="H2927" s="6">
        <v>0.87291666666666667</v>
      </c>
      <c r="I2927" s="85">
        <f t="shared" si="451"/>
        <v>60.999999999999943</v>
      </c>
      <c r="J2927" s="86">
        <f>I2927*Segmentos!$D$7*(AH2927%)*IF(ISNUMBER(AI2927),AI2927%,0)</f>
        <v>343307.99999999971</v>
      </c>
      <c r="K2927" s="86">
        <f>I2927*Segmentos!$D$7*(AL2927%)*IF(ISNUMBER(AM2927),AM2927%,0)</f>
        <v>389716.79999999964</v>
      </c>
      <c r="L2927" s="4"/>
      <c r="M2927" s="2">
        <v>1.5</v>
      </c>
      <c r="N2927" s="2">
        <v>4.3</v>
      </c>
      <c r="O2927" s="2">
        <v>35</v>
      </c>
      <c r="P2927" s="2">
        <v>99.465599999999995</v>
      </c>
      <c r="Q2927" s="2">
        <v>0.02</v>
      </c>
      <c r="R2927" s="2">
        <v>0.3</v>
      </c>
      <c r="S2927" s="2">
        <v>9.4</v>
      </c>
      <c r="T2927" s="2">
        <v>0.26369999999999999</v>
      </c>
      <c r="U2927" s="2">
        <v>0.86</v>
      </c>
      <c r="V2927" s="2">
        <v>2.5</v>
      </c>
      <c r="W2927" s="2">
        <v>34.4</v>
      </c>
      <c r="X2927" s="2">
        <v>11.9108</v>
      </c>
      <c r="Y2927" s="2">
        <v>0.56999999999999995</v>
      </c>
      <c r="Z2927" s="2">
        <v>2.6</v>
      </c>
      <c r="AA2927" s="2">
        <v>21.5</v>
      </c>
      <c r="AB2927" s="2">
        <v>11.162100000000001</v>
      </c>
      <c r="AC2927" s="2">
        <v>3.5</v>
      </c>
      <c r="AD2927" s="2">
        <v>8.9</v>
      </c>
      <c r="AE2927" s="2">
        <v>39.1</v>
      </c>
      <c r="AF2927" s="2">
        <v>76.129000000000005</v>
      </c>
      <c r="AG2927" s="20">
        <v>1.4</v>
      </c>
      <c r="AH2927" s="20">
        <v>4.2</v>
      </c>
      <c r="AI2927" s="20">
        <v>33.5</v>
      </c>
      <c r="AJ2927" s="20">
        <v>44.118200000000002</v>
      </c>
      <c r="AK2927" s="18">
        <v>1.59</v>
      </c>
      <c r="AL2927" s="18">
        <v>4.4000000000000004</v>
      </c>
      <c r="AM2927" s="18">
        <v>36.299999999999997</v>
      </c>
      <c r="AN2927" s="18">
        <v>55.347299999999997</v>
      </c>
      <c r="AO2927" s="2">
        <v>1.35</v>
      </c>
      <c r="AP2927" s="2">
        <v>3.7</v>
      </c>
      <c r="AQ2927" s="2">
        <v>36.6</v>
      </c>
      <c r="AR2927" s="2">
        <v>9.7540999999999993</v>
      </c>
      <c r="AS2927" s="2">
        <v>1.38</v>
      </c>
      <c r="AT2927" s="2">
        <v>4</v>
      </c>
      <c r="AU2927" s="2">
        <v>34.6</v>
      </c>
      <c r="AV2927" s="2">
        <v>20.203800000000001</v>
      </c>
      <c r="AW2927" s="2">
        <v>1.41</v>
      </c>
      <c r="AX2927" s="2">
        <v>4.2</v>
      </c>
      <c r="AY2927" s="2">
        <v>33.6</v>
      </c>
      <c r="AZ2927" s="2">
        <v>26.808599999999998</v>
      </c>
      <c r="BA2927" s="2">
        <v>1.68</v>
      </c>
      <c r="BB2927" s="2">
        <v>4.7</v>
      </c>
      <c r="BC2927" s="2">
        <v>35.799999999999997</v>
      </c>
      <c r="BD2927" s="2">
        <v>42.698999999999998</v>
      </c>
      <c r="BE2927" s="4" t="str">
        <f t="shared" si="452"/>
        <v>NO APLICA</v>
      </c>
      <c r="BF2927" s="4">
        <f t="shared" si="453"/>
        <v>1.4937999999999998</v>
      </c>
      <c r="BG2927">
        <f t="shared" si="454"/>
        <v>1.35</v>
      </c>
      <c r="BH2927">
        <f t="shared" si="455"/>
        <v>1.38</v>
      </c>
      <c r="BI2927">
        <f t="shared" si="456"/>
        <v>1.68</v>
      </c>
      <c r="BJ2927">
        <f t="shared" si="457"/>
        <v>1.59</v>
      </c>
      <c r="BK2927">
        <f t="shared" si="458"/>
        <v>1.4</v>
      </c>
      <c r="BL2927">
        <f t="shared" si="459"/>
        <v>9180.4999999999909</v>
      </c>
    </row>
    <row r="2928" spans="1:64" x14ac:dyDescent="0.2">
      <c r="A2928" s="1">
        <v>2926</v>
      </c>
      <c r="B2928" s="7" t="s">
        <v>4</v>
      </c>
      <c r="C2928" s="3">
        <v>40022</v>
      </c>
      <c r="D2928" s="4" t="s">
        <v>3</v>
      </c>
      <c r="E2928" s="4" t="s">
        <v>165</v>
      </c>
      <c r="F2928" s="5" t="str">
        <f t="shared" si="450"/>
        <v>M</v>
      </c>
      <c r="G2928" s="6">
        <v>0.78194444444444444</v>
      </c>
      <c r="H2928" s="6">
        <v>0.87361111111111101</v>
      </c>
      <c r="I2928" s="85">
        <f t="shared" si="451"/>
        <v>131.99999999999986</v>
      </c>
      <c r="J2928" s="86">
        <f>I2928*Segmentos!$D$7*(AH2928%)*IF(ISNUMBER(AI2928),AI2928%,0)</f>
        <v>1267199.9999999986</v>
      </c>
      <c r="K2928" s="86">
        <f>I2928*Segmentos!$D$7*(AL2928%)*IF(ISNUMBER(AM2928),AM2928%,0)</f>
        <v>2564812.799999997</v>
      </c>
      <c r="L2928" s="4"/>
      <c r="M2928" s="2">
        <v>3.69</v>
      </c>
      <c r="N2928" s="2">
        <v>15.6</v>
      </c>
      <c r="O2928" s="2">
        <v>23.6</v>
      </c>
      <c r="P2928" s="2">
        <v>66.888499999999993</v>
      </c>
      <c r="Q2928" s="2">
        <v>4.0199999999999996</v>
      </c>
      <c r="R2928" s="2">
        <v>14.4</v>
      </c>
      <c r="S2928" s="2">
        <v>27.8</v>
      </c>
      <c r="T2928" s="2">
        <v>12.149100000000001</v>
      </c>
      <c r="U2928" s="2">
        <v>4.91</v>
      </c>
      <c r="V2928" s="2">
        <v>16.8</v>
      </c>
      <c r="W2928" s="2">
        <v>29.2</v>
      </c>
      <c r="X2928" s="2">
        <v>18.665199999999999</v>
      </c>
      <c r="Y2928" s="2">
        <v>3.17</v>
      </c>
      <c r="Z2928" s="2">
        <v>16.600000000000001</v>
      </c>
      <c r="AA2928" s="2">
        <v>19.100000000000001</v>
      </c>
      <c r="AB2928" s="2">
        <v>16.9739</v>
      </c>
      <c r="AC2928" s="2">
        <v>3.21</v>
      </c>
      <c r="AD2928" s="2">
        <v>14.5</v>
      </c>
      <c r="AE2928" s="2">
        <v>22.1</v>
      </c>
      <c r="AF2928" s="2">
        <v>19.1004</v>
      </c>
      <c r="AG2928" s="20">
        <v>2.4</v>
      </c>
      <c r="AH2928" s="20">
        <v>12.5</v>
      </c>
      <c r="AI2928" s="20">
        <v>19.2</v>
      </c>
      <c r="AJ2928" s="20">
        <v>20.661799999999999</v>
      </c>
      <c r="AK2928" s="18">
        <v>4.8499999999999996</v>
      </c>
      <c r="AL2928" s="18">
        <v>18.399999999999999</v>
      </c>
      <c r="AM2928" s="18">
        <v>26.4</v>
      </c>
      <c r="AN2928" s="18">
        <v>46.226700000000001</v>
      </c>
      <c r="AO2928" s="2">
        <v>1.49</v>
      </c>
      <c r="AP2928" s="2">
        <v>8.6999999999999993</v>
      </c>
      <c r="AQ2928" s="2">
        <v>17.100000000000001</v>
      </c>
      <c r="AR2928" s="2">
        <v>2.9489000000000001</v>
      </c>
      <c r="AS2928" s="2">
        <v>2.67</v>
      </c>
      <c r="AT2928" s="2">
        <v>12</v>
      </c>
      <c r="AU2928" s="2">
        <v>22.3</v>
      </c>
      <c r="AV2928" s="2">
        <v>10.6717</v>
      </c>
      <c r="AW2928" s="2">
        <v>4.03</v>
      </c>
      <c r="AX2928" s="2">
        <v>15.9</v>
      </c>
      <c r="AY2928" s="2">
        <v>25.3</v>
      </c>
      <c r="AZ2928" s="2">
        <v>20.988900000000001</v>
      </c>
      <c r="BA2928" s="2">
        <v>4.6500000000000004</v>
      </c>
      <c r="BB2928" s="2">
        <v>19.399999999999999</v>
      </c>
      <c r="BC2928" s="2">
        <v>24</v>
      </c>
      <c r="BD2928" s="2">
        <v>32.2789</v>
      </c>
      <c r="BE2928" s="4" t="str">
        <f t="shared" si="452"/>
        <v>ABURRIDO</v>
      </c>
      <c r="BF2928" s="4">
        <f t="shared" si="453"/>
        <v>3.3860000000000001</v>
      </c>
      <c r="BG2928">
        <f t="shared" si="454"/>
        <v>1.49</v>
      </c>
      <c r="BH2928">
        <f t="shared" si="455"/>
        <v>2.67</v>
      </c>
      <c r="BI2928">
        <f t="shared" si="456"/>
        <v>4.6500000000000004</v>
      </c>
      <c r="BJ2928">
        <f t="shared" si="457"/>
        <v>4.8499999999999996</v>
      </c>
      <c r="BK2928">
        <f t="shared" si="458"/>
        <v>2.4</v>
      </c>
      <c r="BL2928">
        <f t="shared" si="459"/>
        <v>48597.119999999944</v>
      </c>
    </row>
    <row r="2929" spans="1:64" x14ac:dyDescent="0.2">
      <c r="A2929" s="1">
        <v>2927</v>
      </c>
      <c r="B2929" s="7" t="s">
        <v>15</v>
      </c>
      <c r="C2929" s="3">
        <v>40023</v>
      </c>
      <c r="D2929" s="4" t="s">
        <v>626</v>
      </c>
      <c r="E2929" s="4" t="s">
        <v>164</v>
      </c>
      <c r="F2929" s="5" t="str">
        <f t="shared" si="450"/>
        <v>W</v>
      </c>
      <c r="G2929" s="6">
        <v>0.875</v>
      </c>
      <c r="H2929" s="6">
        <v>0.91527777777777775</v>
      </c>
      <c r="I2929" s="85">
        <f t="shared" si="451"/>
        <v>57.999999999999957</v>
      </c>
      <c r="J2929" s="86">
        <f>I2929*Segmentos!$D$7*(AH2929%)*IF(ISNUMBER(AI2929),AI2929%,0)</f>
        <v>2174489.5999999982</v>
      </c>
      <c r="K2929" s="86">
        <f>I2929*Segmentos!$D$7*(AL2929%)*IF(ISNUMBER(AM2929),AM2929%,0)</f>
        <v>3196379.9999999977</v>
      </c>
      <c r="L2929" s="4"/>
      <c r="M2929" s="2">
        <v>11.68</v>
      </c>
      <c r="N2929" s="2">
        <v>24</v>
      </c>
      <c r="O2929" s="2">
        <v>48.6</v>
      </c>
      <c r="P2929" s="2">
        <v>87.785600000000002</v>
      </c>
      <c r="Q2929" s="2">
        <v>5.76</v>
      </c>
      <c r="R2929" s="2">
        <v>16.2</v>
      </c>
      <c r="S2929" s="2">
        <v>35.6</v>
      </c>
      <c r="T2929" s="2">
        <v>7.2164000000000001</v>
      </c>
      <c r="U2929" s="2">
        <v>8.48</v>
      </c>
      <c r="V2929" s="2">
        <v>20.100000000000001</v>
      </c>
      <c r="W2929" s="2">
        <v>42.3</v>
      </c>
      <c r="X2929" s="2">
        <v>13.364800000000001</v>
      </c>
      <c r="Y2929" s="2">
        <v>10.86</v>
      </c>
      <c r="Z2929" s="2">
        <v>25.2</v>
      </c>
      <c r="AA2929" s="2">
        <v>43.2</v>
      </c>
      <c r="AB2929" s="2">
        <v>24.102799999999998</v>
      </c>
      <c r="AC2929" s="2">
        <v>17.47</v>
      </c>
      <c r="AD2929" s="2">
        <v>29.5</v>
      </c>
      <c r="AE2929" s="2">
        <v>59.2</v>
      </c>
      <c r="AF2929" s="2">
        <v>43.101599999999998</v>
      </c>
      <c r="AG2929" s="20">
        <v>9.3800000000000008</v>
      </c>
      <c r="AH2929" s="20">
        <v>20.2</v>
      </c>
      <c r="AI2929" s="20">
        <v>46.4</v>
      </c>
      <c r="AJ2929" s="20">
        <v>33.451799999999999</v>
      </c>
      <c r="AK2929" s="18">
        <v>13.76</v>
      </c>
      <c r="AL2929" s="18">
        <v>27.5</v>
      </c>
      <c r="AM2929" s="18">
        <v>50.1</v>
      </c>
      <c r="AN2929" s="18">
        <v>54.333799999999997</v>
      </c>
      <c r="AO2929" s="2">
        <v>8.32</v>
      </c>
      <c r="AP2929" s="2">
        <v>18.399999999999999</v>
      </c>
      <c r="AQ2929" s="2">
        <v>45.2</v>
      </c>
      <c r="AR2929" s="2">
        <v>6.8308999999999997</v>
      </c>
      <c r="AS2929" s="2">
        <v>5.74</v>
      </c>
      <c r="AT2929" s="2">
        <v>18.5</v>
      </c>
      <c r="AU2929" s="2">
        <v>31.1</v>
      </c>
      <c r="AV2929" s="2">
        <v>9.4928000000000008</v>
      </c>
      <c r="AW2929" s="2">
        <v>11.68</v>
      </c>
      <c r="AX2929" s="2">
        <v>23.2</v>
      </c>
      <c r="AY2929" s="2">
        <v>50.4</v>
      </c>
      <c r="AZ2929" s="2">
        <v>25.225999999999999</v>
      </c>
      <c r="BA2929" s="2">
        <v>16.07</v>
      </c>
      <c r="BB2929" s="2">
        <v>29.5</v>
      </c>
      <c r="BC2929" s="2">
        <v>54.5</v>
      </c>
      <c r="BD2929" s="2">
        <v>46.235799999999998</v>
      </c>
      <c r="BE2929" s="4" t="str">
        <f t="shared" si="452"/>
        <v>NO APLICA</v>
      </c>
      <c r="BF2929" s="4">
        <f t="shared" si="453"/>
        <v>10.350600000000002</v>
      </c>
      <c r="BG2929">
        <f t="shared" si="454"/>
        <v>8.32</v>
      </c>
      <c r="BH2929">
        <f t="shared" si="455"/>
        <v>5.74</v>
      </c>
      <c r="BI2929">
        <f t="shared" si="456"/>
        <v>16.07</v>
      </c>
      <c r="BJ2929">
        <f t="shared" si="457"/>
        <v>13.76</v>
      </c>
      <c r="BK2929">
        <f t="shared" si="458"/>
        <v>9.3800000000000008</v>
      </c>
      <c r="BL2929">
        <f t="shared" si="459"/>
        <v>67651.199999999953</v>
      </c>
    </row>
    <row r="2930" spans="1:64" x14ac:dyDescent="0.2">
      <c r="A2930" s="1">
        <v>2928</v>
      </c>
      <c r="B2930" s="7" t="s">
        <v>5</v>
      </c>
      <c r="C2930" s="3">
        <v>40023</v>
      </c>
      <c r="D2930" s="4" t="s">
        <v>3</v>
      </c>
      <c r="E2930" s="4" t="s">
        <v>164</v>
      </c>
      <c r="F2930" s="5" t="str">
        <f t="shared" si="450"/>
        <v>W</v>
      </c>
      <c r="G2930" s="6">
        <v>0.87361111111111101</v>
      </c>
      <c r="H2930" s="6">
        <v>0.91736111111111107</v>
      </c>
      <c r="I2930" s="85">
        <f t="shared" si="451"/>
        <v>63.000000000000099</v>
      </c>
      <c r="J2930" s="86">
        <f>I2930*Segmentos!$D$7*(AH2930%)*IF(ISNUMBER(AI2930),AI2930%,0)</f>
        <v>1309341.6000000022</v>
      </c>
      <c r="K2930" s="86">
        <f>I2930*Segmentos!$D$7*(AL2930%)*IF(ISNUMBER(AM2930),AM2930%,0)</f>
        <v>1436248.8000000021</v>
      </c>
      <c r="L2930" s="4"/>
      <c r="M2930" s="2">
        <v>5.46</v>
      </c>
      <c r="N2930" s="2">
        <v>16.3</v>
      </c>
      <c r="O2930" s="2">
        <v>33.4</v>
      </c>
      <c r="P2930" s="2">
        <v>77.536900000000003</v>
      </c>
      <c r="Q2930" s="2">
        <v>3.47</v>
      </c>
      <c r="R2930" s="2">
        <v>13</v>
      </c>
      <c r="S2930" s="2">
        <v>26.8</v>
      </c>
      <c r="T2930" s="2">
        <v>8.2363</v>
      </c>
      <c r="U2930" s="2">
        <v>4.59</v>
      </c>
      <c r="V2930" s="2">
        <v>14.1</v>
      </c>
      <c r="W2930" s="2">
        <v>32.5</v>
      </c>
      <c r="X2930" s="2">
        <v>13.664300000000001</v>
      </c>
      <c r="Y2930" s="2">
        <v>6.4</v>
      </c>
      <c r="Z2930" s="2">
        <v>18.100000000000001</v>
      </c>
      <c r="AA2930" s="2">
        <v>35.299999999999997</v>
      </c>
      <c r="AB2930" s="2">
        <v>26.825399999999998</v>
      </c>
      <c r="AC2930" s="2">
        <v>6.18</v>
      </c>
      <c r="AD2930" s="2">
        <v>17.8</v>
      </c>
      <c r="AE2930" s="2">
        <v>34.700000000000003</v>
      </c>
      <c r="AF2930" s="2">
        <v>28.8109</v>
      </c>
      <c r="AG2930" s="20">
        <v>5.18</v>
      </c>
      <c r="AH2930" s="20">
        <v>16.600000000000001</v>
      </c>
      <c r="AI2930" s="20">
        <v>31.3</v>
      </c>
      <c r="AJ2930" s="20">
        <v>34.937100000000001</v>
      </c>
      <c r="AK2930" s="18">
        <v>5.71</v>
      </c>
      <c r="AL2930" s="18">
        <v>16.100000000000001</v>
      </c>
      <c r="AM2930" s="18">
        <v>35.4</v>
      </c>
      <c r="AN2930" s="18">
        <v>42.599800000000002</v>
      </c>
      <c r="AO2930" s="2">
        <v>2.62</v>
      </c>
      <c r="AP2930" s="2">
        <v>10.5</v>
      </c>
      <c r="AQ2930" s="2">
        <v>25</v>
      </c>
      <c r="AR2930" s="2">
        <v>4.0674000000000001</v>
      </c>
      <c r="AS2930" s="2">
        <v>4.18</v>
      </c>
      <c r="AT2930" s="2">
        <v>15.2</v>
      </c>
      <c r="AU2930" s="2">
        <v>27.5</v>
      </c>
      <c r="AV2930" s="2">
        <v>13.069900000000001</v>
      </c>
      <c r="AW2930" s="2">
        <v>6.15</v>
      </c>
      <c r="AX2930" s="2">
        <v>15.7</v>
      </c>
      <c r="AY2930" s="2">
        <v>39.200000000000003</v>
      </c>
      <c r="AZ2930" s="2">
        <v>25.140999999999998</v>
      </c>
      <c r="BA2930" s="2">
        <v>6.48</v>
      </c>
      <c r="BB2930" s="2">
        <v>19.100000000000001</v>
      </c>
      <c r="BC2930" s="2">
        <v>33.9</v>
      </c>
      <c r="BD2930" s="2">
        <v>35.258600000000001</v>
      </c>
      <c r="BE2930" s="4" t="str">
        <f t="shared" si="452"/>
        <v>NO APLICA</v>
      </c>
      <c r="BF2930" s="4">
        <f t="shared" si="453"/>
        <v>4.9775999999999998</v>
      </c>
      <c r="BG2930">
        <f t="shared" si="454"/>
        <v>2.62</v>
      </c>
      <c r="BH2930">
        <f t="shared" si="455"/>
        <v>4.18</v>
      </c>
      <c r="BI2930">
        <f t="shared" si="456"/>
        <v>6.48</v>
      </c>
      <c r="BJ2930">
        <f t="shared" si="457"/>
        <v>5.71</v>
      </c>
      <c r="BK2930">
        <f t="shared" si="458"/>
        <v>5.18</v>
      </c>
      <c r="BL2930">
        <f t="shared" si="459"/>
        <v>34298.460000000057</v>
      </c>
    </row>
    <row r="2931" spans="1:64" x14ac:dyDescent="0.2">
      <c r="A2931" s="1">
        <v>2929</v>
      </c>
      <c r="B2931" s="7" t="s">
        <v>18</v>
      </c>
      <c r="C2931" s="3">
        <v>40023</v>
      </c>
      <c r="D2931" s="4" t="s">
        <v>17</v>
      </c>
      <c r="E2931" s="4" t="s">
        <v>168</v>
      </c>
      <c r="F2931" s="5" t="str">
        <f t="shared" si="450"/>
        <v>W</v>
      </c>
      <c r="G2931" s="6">
        <v>0.83333333333333337</v>
      </c>
      <c r="H2931" s="6">
        <v>0.9145833333333333</v>
      </c>
      <c r="I2931" s="85">
        <f t="shared" si="451"/>
        <v>116.9999999999999</v>
      </c>
      <c r="J2931" s="86">
        <f>I2931*Segmentos!$D$7*(AH2931%)*IF(ISNUMBER(AI2931),AI2931%,0)</f>
        <v>264934.79999999981</v>
      </c>
      <c r="K2931" s="86">
        <f>I2931*Segmentos!$D$7*(AL2931%)*IF(ISNUMBER(AM2931),AM2931%,0)</f>
        <v>95471.999999999927</v>
      </c>
      <c r="L2931" s="4" t="s">
        <v>544</v>
      </c>
      <c r="M2931" s="2">
        <v>0.38</v>
      </c>
      <c r="N2931" s="2">
        <v>2.8</v>
      </c>
      <c r="O2931" s="2">
        <v>13.4</v>
      </c>
      <c r="P2931" s="2">
        <v>82.102000000000004</v>
      </c>
      <c r="Q2931" s="2">
        <v>0</v>
      </c>
      <c r="R2931" s="2">
        <v>0</v>
      </c>
      <c r="S2931" s="8" t="s">
        <v>577</v>
      </c>
      <c r="T2931" s="2">
        <v>0</v>
      </c>
      <c r="U2931" s="2">
        <v>0.24</v>
      </c>
      <c r="V2931" s="2">
        <v>1.4</v>
      </c>
      <c r="W2931" s="2">
        <v>16.7</v>
      </c>
      <c r="X2931" s="2">
        <v>10.8096</v>
      </c>
      <c r="Y2931" s="2">
        <v>0.41</v>
      </c>
      <c r="Z2931" s="2">
        <v>4.0999999999999996</v>
      </c>
      <c r="AA2931" s="2">
        <v>10</v>
      </c>
      <c r="AB2931" s="2">
        <v>26.2483</v>
      </c>
      <c r="AC2931" s="2">
        <v>0.63</v>
      </c>
      <c r="AD2931" s="2">
        <v>4</v>
      </c>
      <c r="AE2931" s="2">
        <v>15.8</v>
      </c>
      <c r="AF2931" s="2">
        <v>45.044199999999996</v>
      </c>
      <c r="AG2931" s="20">
        <v>0.56000000000000005</v>
      </c>
      <c r="AH2931" s="20">
        <v>3.7</v>
      </c>
      <c r="AI2931" s="20">
        <v>15.3</v>
      </c>
      <c r="AJ2931" s="20">
        <v>58.462499999999999</v>
      </c>
      <c r="AK2931" s="18">
        <v>0.21</v>
      </c>
      <c r="AL2931" s="18">
        <v>2</v>
      </c>
      <c r="AM2931" s="18">
        <v>10.199999999999999</v>
      </c>
      <c r="AN2931" s="18">
        <v>23.639500000000002</v>
      </c>
      <c r="AO2931" s="2">
        <v>0.04</v>
      </c>
      <c r="AP2931" s="2">
        <v>0.9</v>
      </c>
      <c r="AQ2931" s="2">
        <v>4.7</v>
      </c>
      <c r="AR2931" s="2">
        <v>0.95030000000000003</v>
      </c>
      <c r="AS2931" s="2">
        <v>0.11</v>
      </c>
      <c r="AT2931" s="2">
        <v>1.5</v>
      </c>
      <c r="AU2931" s="2">
        <v>7.4</v>
      </c>
      <c r="AV2931" s="2">
        <v>5.1816000000000004</v>
      </c>
      <c r="AW2931" s="2">
        <v>0.75</v>
      </c>
      <c r="AX2931" s="2">
        <v>3.4</v>
      </c>
      <c r="AY2931" s="2">
        <v>22.4</v>
      </c>
      <c r="AZ2931" s="2">
        <v>47.131700000000002</v>
      </c>
      <c r="BA2931" s="2">
        <v>0.35</v>
      </c>
      <c r="BB2931" s="2">
        <v>3.7</v>
      </c>
      <c r="BC2931" s="2">
        <v>9.3000000000000007</v>
      </c>
      <c r="BD2931" s="2">
        <v>28.8385</v>
      </c>
      <c r="BE2931" s="4" t="str">
        <f t="shared" si="452"/>
        <v>ABURRIDO</v>
      </c>
      <c r="BF2931" s="4">
        <f t="shared" si="453"/>
        <v>0.34300000000000003</v>
      </c>
      <c r="BG2931">
        <f t="shared" si="454"/>
        <v>0.04</v>
      </c>
      <c r="BH2931">
        <f t="shared" si="455"/>
        <v>0.11</v>
      </c>
      <c r="BI2931">
        <f t="shared" si="456"/>
        <v>0.75</v>
      </c>
      <c r="BJ2931">
        <f t="shared" si="457"/>
        <v>0.21</v>
      </c>
      <c r="BK2931">
        <f t="shared" si="458"/>
        <v>0.56000000000000005</v>
      </c>
      <c r="BL2931">
        <f t="shared" si="459"/>
        <v>4389.8399999999956</v>
      </c>
    </row>
    <row r="2932" spans="1:64" x14ac:dyDescent="0.2">
      <c r="A2932" s="1">
        <v>2930</v>
      </c>
      <c r="B2932" s="7" t="s">
        <v>1</v>
      </c>
      <c r="C2932" s="3">
        <v>40023</v>
      </c>
      <c r="D2932" s="4" t="s">
        <v>627</v>
      </c>
      <c r="E2932" s="4" t="s">
        <v>163</v>
      </c>
      <c r="F2932" s="5" t="str">
        <f t="shared" si="450"/>
        <v>W</v>
      </c>
      <c r="G2932" s="6">
        <v>0.84027777777777779</v>
      </c>
      <c r="H2932" s="6">
        <v>0.87430555555555556</v>
      </c>
      <c r="I2932" s="85">
        <f t="shared" si="451"/>
        <v>48.999999999999986</v>
      </c>
      <c r="J2932" s="86">
        <f>I2932*Segmentos!$D$7*(AH2932%)*IF(ISNUMBER(AI2932),AI2932%,0)</f>
        <v>684627.99999999977</v>
      </c>
      <c r="K2932" s="86">
        <f>I2932*Segmentos!$D$7*(AL2932%)*IF(ISNUMBER(AM2932),AM2932%,0)</f>
        <v>1606121.9999999993</v>
      </c>
      <c r="L2932" s="4"/>
      <c r="M2932" s="2">
        <v>5.96</v>
      </c>
      <c r="N2932" s="2">
        <v>10.4</v>
      </c>
      <c r="O2932" s="2">
        <v>57.3</v>
      </c>
      <c r="P2932" s="2">
        <v>86.727000000000004</v>
      </c>
      <c r="Q2932" s="2">
        <v>7.07</v>
      </c>
      <c r="R2932" s="2">
        <v>11.5</v>
      </c>
      <c r="S2932" s="2">
        <v>61.3</v>
      </c>
      <c r="T2932" s="2">
        <v>17.1754</v>
      </c>
      <c r="U2932" s="2">
        <v>3.04</v>
      </c>
      <c r="V2932" s="2">
        <v>8.5</v>
      </c>
      <c r="W2932" s="2">
        <v>35.799999999999997</v>
      </c>
      <c r="X2932" s="2">
        <v>9.2773000000000003</v>
      </c>
      <c r="Y2932" s="2">
        <v>4.8499999999999996</v>
      </c>
      <c r="Z2932" s="2">
        <v>9.6</v>
      </c>
      <c r="AA2932" s="2">
        <v>50.6</v>
      </c>
      <c r="AB2932" s="2">
        <v>20.838699999999999</v>
      </c>
      <c r="AC2932" s="2">
        <v>8.25</v>
      </c>
      <c r="AD2932" s="2">
        <v>11.8</v>
      </c>
      <c r="AE2932" s="2">
        <v>70</v>
      </c>
      <c r="AF2932" s="2">
        <v>39.435699999999997</v>
      </c>
      <c r="AG2932" s="20">
        <v>3.5</v>
      </c>
      <c r="AH2932" s="20">
        <v>7</v>
      </c>
      <c r="AI2932" s="20">
        <v>49.9</v>
      </c>
      <c r="AJ2932" s="20">
        <v>24.1919</v>
      </c>
      <c r="AK2932" s="18">
        <v>8.17</v>
      </c>
      <c r="AL2932" s="18">
        <v>13.5</v>
      </c>
      <c r="AM2932" s="18">
        <v>60.7</v>
      </c>
      <c r="AN2932" s="18">
        <v>62.5351</v>
      </c>
      <c r="AO2932" s="2">
        <v>4.1100000000000003</v>
      </c>
      <c r="AP2932" s="2">
        <v>6.1</v>
      </c>
      <c r="AQ2932" s="2">
        <v>67.2</v>
      </c>
      <c r="AR2932" s="2">
        <v>6.5346000000000002</v>
      </c>
      <c r="AS2932" s="2">
        <v>6.93</v>
      </c>
      <c r="AT2932" s="2">
        <v>12.4</v>
      </c>
      <c r="AU2932" s="2">
        <v>55.8</v>
      </c>
      <c r="AV2932" s="2">
        <v>22.244900000000001</v>
      </c>
      <c r="AW2932" s="2">
        <v>4.8099999999999996</v>
      </c>
      <c r="AX2932" s="2">
        <v>9.1</v>
      </c>
      <c r="AY2932" s="2">
        <v>52.9</v>
      </c>
      <c r="AZ2932" s="2">
        <v>20.149699999999999</v>
      </c>
      <c r="BA2932" s="2">
        <v>6.78</v>
      </c>
      <c r="BB2932" s="2">
        <v>11.4</v>
      </c>
      <c r="BC2932" s="2">
        <v>59.3</v>
      </c>
      <c r="BD2932" s="2">
        <v>37.797899999999998</v>
      </c>
      <c r="BE2932" s="4" t="str">
        <f t="shared" si="452"/>
        <v>NO APLICA</v>
      </c>
      <c r="BF2932" s="4">
        <f t="shared" si="453"/>
        <v>6.4774000000000003</v>
      </c>
      <c r="BG2932">
        <f t="shared" si="454"/>
        <v>4.1100000000000003</v>
      </c>
      <c r="BH2932">
        <f t="shared" si="455"/>
        <v>6.93</v>
      </c>
      <c r="BI2932">
        <f t="shared" si="456"/>
        <v>6.78</v>
      </c>
      <c r="BJ2932">
        <f t="shared" si="457"/>
        <v>8.17</v>
      </c>
      <c r="BK2932">
        <f t="shared" si="458"/>
        <v>3.5</v>
      </c>
      <c r="BL2932">
        <f t="shared" si="459"/>
        <v>29200.079999999991</v>
      </c>
    </row>
    <row r="2933" spans="1:64" x14ac:dyDescent="0.2">
      <c r="A2933" s="1">
        <v>2931</v>
      </c>
      <c r="B2933" s="7" t="s">
        <v>36</v>
      </c>
      <c r="C2933" s="3">
        <v>40023</v>
      </c>
      <c r="D2933" s="4" t="s">
        <v>626</v>
      </c>
      <c r="E2933" s="4" t="s">
        <v>163</v>
      </c>
      <c r="F2933" s="5" t="str">
        <f t="shared" si="450"/>
        <v>W</v>
      </c>
      <c r="G2933" s="6">
        <v>0.92083333333333339</v>
      </c>
      <c r="H2933" s="6">
        <v>0.94444444444444453</v>
      </c>
      <c r="I2933" s="85">
        <f t="shared" si="451"/>
        <v>34.000000000000043</v>
      </c>
      <c r="J2933" s="86">
        <f>I2933*Segmentos!$D$7*(AH2933%)*IF(ISNUMBER(AI2933),AI2933%,0)</f>
        <v>1975372.8000000026</v>
      </c>
      <c r="K2933" s="86">
        <f>I2933*Segmentos!$D$7*(AL2933%)*IF(ISNUMBER(AM2933),AM2933%,0)</f>
        <v>3055756.8000000045</v>
      </c>
      <c r="L2933" s="4"/>
      <c r="M2933" s="2">
        <v>18.7</v>
      </c>
      <c r="N2933" s="2">
        <v>25.5</v>
      </c>
      <c r="O2933" s="2">
        <v>73.2</v>
      </c>
      <c r="P2933" s="2">
        <v>85.677400000000006</v>
      </c>
      <c r="Q2933" s="2">
        <v>12.14</v>
      </c>
      <c r="R2933" s="2">
        <v>15.9</v>
      </c>
      <c r="S2933" s="2">
        <v>76.5</v>
      </c>
      <c r="T2933" s="2">
        <v>9.2806999999999995</v>
      </c>
      <c r="U2933" s="2">
        <v>17.46</v>
      </c>
      <c r="V2933" s="2">
        <v>24.9</v>
      </c>
      <c r="W2933" s="2">
        <v>70.3</v>
      </c>
      <c r="X2933" s="2">
        <v>16.779</v>
      </c>
      <c r="Y2933" s="2">
        <v>19.309999999999999</v>
      </c>
      <c r="Z2933" s="2">
        <v>27.5</v>
      </c>
      <c r="AA2933" s="2">
        <v>70.2</v>
      </c>
      <c r="AB2933" s="2">
        <v>26.127400000000002</v>
      </c>
      <c r="AC2933" s="2">
        <v>22.26</v>
      </c>
      <c r="AD2933" s="2">
        <v>29.1</v>
      </c>
      <c r="AE2933" s="2">
        <v>76.599999999999994</v>
      </c>
      <c r="AF2933" s="2">
        <v>33.490299999999998</v>
      </c>
      <c r="AG2933" s="20">
        <v>14.52</v>
      </c>
      <c r="AH2933" s="20">
        <v>20.399999999999999</v>
      </c>
      <c r="AI2933" s="20">
        <v>71.2</v>
      </c>
      <c r="AJ2933" s="20">
        <v>31.5625</v>
      </c>
      <c r="AK2933" s="18">
        <v>22.47</v>
      </c>
      <c r="AL2933" s="18">
        <v>30.2</v>
      </c>
      <c r="AM2933" s="18">
        <v>74.400000000000006</v>
      </c>
      <c r="AN2933" s="18">
        <v>54.114899999999999</v>
      </c>
      <c r="AO2933" s="2">
        <v>14.53</v>
      </c>
      <c r="AP2933" s="2">
        <v>21.4</v>
      </c>
      <c r="AQ2933" s="2">
        <v>68</v>
      </c>
      <c r="AR2933" s="2">
        <v>7.2782999999999998</v>
      </c>
      <c r="AS2933" s="2">
        <v>19</v>
      </c>
      <c r="AT2933" s="2">
        <v>25.4</v>
      </c>
      <c r="AU2933" s="2">
        <v>74.8</v>
      </c>
      <c r="AV2933" s="2">
        <v>19.176300000000001</v>
      </c>
      <c r="AW2933" s="2">
        <v>18.05</v>
      </c>
      <c r="AX2933" s="2">
        <v>23.9</v>
      </c>
      <c r="AY2933" s="2">
        <v>75.7</v>
      </c>
      <c r="AZ2933" s="2">
        <v>23.782499999999999</v>
      </c>
      <c r="BA2933" s="2">
        <v>20.2</v>
      </c>
      <c r="BB2933" s="2">
        <v>28.1</v>
      </c>
      <c r="BC2933" s="2">
        <v>72</v>
      </c>
      <c r="BD2933" s="2">
        <v>35.440399999999997</v>
      </c>
      <c r="BE2933" s="4" t="str">
        <f t="shared" si="452"/>
        <v>NO APLICA</v>
      </c>
      <c r="BF2933" s="4">
        <f t="shared" si="453"/>
        <v>18.970999999999997</v>
      </c>
      <c r="BG2933">
        <f t="shared" si="454"/>
        <v>14.53</v>
      </c>
      <c r="BH2933">
        <f t="shared" si="455"/>
        <v>19</v>
      </c>
      <c r="BI2933">
        <f t="shared" si="456"/>
        <v>20.2</v>
      </c>
      <c r="BJ2933">
        <f t="shared" si="457"/>
        <v>22.47</v>
      </c>
      <c r="BK2933">
        <f t="shared" si="458"/>
        <v>14.52</v>
      </c>
      <c r="BL2933">
        <f t="shared" si="459"/>
        <v>63464.400000000089</v>
      </c>
    </row>
    <row r="2934" spans="1:64" x14ac:dyDescent="0.2">
      <c r="A2934" s="1">
        <v>2932</v>
      </c>
      <c r="B2934" s="7" t="s">
        <v>88</v>
      </c>
      <c r="C2934" s="3">
        <v>40023</v>
      </c>
      <c r="D2934" s="4" t="s">
        <v>626</v>
      </c>
      <c r="E2934" s="4" t="s">
        <v>163</v>
      </c>
      <c r="F2934" s="5" t="str">
        <f t="shared" si="450"/>
        <v>W</v>
      </c>
      <c r="G2934" s="6">
        <v>0.91874999999999996</v>
      </c>
      <c r="H2934" s="6">
        <v>0.92083333333333339</v>
      </c>
      <c r="I2934" s="85">
        <f t="shared" si="451"/>
        <v>3.0000000000001492</v>
      </c>
      <c r="J2934" s="86">
        <f>I2934*Segmentos!$D$7*(AH2934%)*IF(ISNUMBER(AI2934),AI2934%,0)</f>
        <v>154164.00000000765</v>
      </c>
      <c r="K2934" s="86">
        <f>I2934*Segmentos!$D$7*(AL2934%)*IF(ISNUMBER(AM2934),AM2934%,0)</f>
        <v>243453.60000001205</v>
      </c>
      <c r="L2934" s="4"/>
      <c r="M2934" s="2">
        <v>16.739999999999998</v>
      </c>
      <c r="N2934" s="2">
        <v>18.5</v>
      </c>
      <c r="O2934" s="2">
        <v>90.6</v>
      </c>
      <c r="P2934" s="2">
        <v>86.826599999999999</v>
      </c>
      <c r="Q2934" s="2">
        <v>9.73</v>
      </c>
      <c r="R2934" s="2">
        <v>10.9</v>
      </c>
      <c r="S2934" s="2">
        <v>89.5</v>
      </c>
      <c r="T2934" s="2">
        <v>8.4227000000000007</v>
      </c>
      <c r="U2934" s="2">
        <v>12.6</v>
      </c>
      <c r="V2934" s="2">
        <v>13.9</v>
      </c>
      <c r="W2934" s="2">
        <v>90.7</v>
      </c>
      <c r="X2934" s="2">
        <v>13.697800000000001</v>
      </c>
      <c r="Y2934" s="2">
        <v>14.63</v>
      </c>
      <c r="Z2934" s="2">
        <v>16.3</v>
      </c>
      <c r="AA2934" s="2">
        <v>89.8</v>
      </c>
      <c r="AB2934" s="2">
        <v>22.411300000000001</v>
      </c>
      <c r="AC2934" s="2">
        <v>24.84</v>
      </c>
      <c r="AD2934" s="2">
        <v>27.2</v>
      </c>
      <c r="AE2934" s="2">
        <v>91.2</v>
      </c>
      <c r="AF2934" s="2">
        <v>42.294699999999999</v>
      </c>
      <c r="AG2934" s="20">
        <v>12.85</v>
      </c>
      <c r="AH2934" s="20">
        <v>14.5</v>
      </c>
      <c r="AI2934" s="20">
        <v>88.6</v>
      </c>
      <c r="AJ2934" s="20">
        <v>31.631399999999999</v>
      </c>
      <c r="AK2934" s="18">
        <v>20.239999999999998</v>
      </c>
      <c r="AL2934" s="18">
        <v>22.1</v>
      </c>
      <c r="AM2934" s="18">
        <v>91.8</v>
      </c>
      <c r="AN2934" s="18">
        <v>55.195099999999996</v>
      </c>
      <c r="AO2934" s="2">
        <v>12.44</v>
      </c>
      <c r="AP2934" s="2">
        <v>13.5</v>
      </c>
      <c r="AQ2934" s="2">
        <v>92.2</v>
      </c>
      <c r="AR2934" s="2">
        <v>7.0526999999999997</v>
      </c>
      <c r="AS2934" s="2">
        <v>13.64</v>
      </c>
      <c r="AT2934" s="2">
        <v>15.7</v>
      </c>
      <c r="AU2934" s="2">
        <v>86.7</v>
      </c>
      <c r="AV2934" s="2">
        <v>15.588900000000001</v>
      </c>
      <c r="AW2934" s="2">
        <v>16.79</v>
      </c>
      <c r="AX2934" s="2">
        <v>18.5</v>
      </c>
      <c r="AY2934" s="2">
        <v>90.8</v>
      </c>
      <c r="AZ2934" s="2">
        <v>25.036799999999999</v>
      </c>
      <c r="BA2934" s="2">
        <v>19.71</v>
      </c>
      <c r="BB2934" s="2">
        <v>21.5</v>
      </c>
      <c r="BC2934" s="2">
        <v>91.8</v>
      </c>
      <c r="BD2934" s="2">
        <v>39.148099999999999</v>
      </c>
      <c r="BE2934" s="4" t="str">
        <f t="shared" si="452"/>
        <v>NO APLICA</v>
      </c>
      <c r="BF2934" s="4">
        <f t="shared" si="453"/>
        <v>16.069800000000001</v>
      </c>
      <c r="BG2934">
        <f t="shared" si="454"/>
        <v>12.44</v>
      </c>
      <c r="BH2934">
        <f t="shared" si="455"/>
        <v>13.64</v>
      </c>
      <c r="BI2934">
        <f t="shared" si="456"/>
        <v>19.71</v>
      </c>
      <c r="BJ2934">
        <f t="shared" si="457"/>
        <v>20.239999999999998</v>
      </c>
      <c r="BK2934">
        <f t="shared" si="458"/>
        <v>12.85</v>
      </c>
      <c r="BL2934">
        <f t="shared" si="459"/>
        <v>5028.3000000002494</v>
      </c>
    </row>
    <row r="2935" spans="1:64" x14ac:dyDescent="0.2">
      <c r="A2935" s="1">
        <v>2933</v>
      </c>
      <c r="B2935" s="7" t="s">
        <v>20</v>
      </c>
      <c r="C2935" s="3">
        <v>40023</v>
      </c>
      <c r="D2935" s="4" t="s">
        <v>17</v>
      </c>
      <c r="E2935" s="4" t="s">
        <v>169</v>
      </c>
      <c r="F2935" s="5" t="str">
        <f t="shared" si="450"/>
        <v>W</v>
      </c>
      <c r="G2935" s="6">
        <v>0.9159722222222223</v>
      </c>
      <c r="H2935" s="6">
        <v>0.95833333333333337</v>
      </c>
      <c r="I2935" s="85">
        <f t="shared" si="451"/>
        <v>60.999999999999943</v>
      </c>
      <c r="J2935" s="86">
        <f>I2935*Segmentos!$D$7*(AH2935%)*IF(ISNUMBER(AI2935),AI2935%,0)</f>
        <v>153719.99999999985</v>
      </c>
      <c r="K2935" s="86">
        <f>I2935*Segmentos!$D$7*(AL2935%)*IF(ISNUMBER(AM2935),AM2935%,0)</f>
        <v>9174.3999999999924</v>
      </c>
      <c r="L2935" s="4"/>
      <c r="M2935" s="2">
        <v>0.32</v>
      </c>
      <c r="N2935" s="2">
        <v>1.1000000000000001</v>
      </c>
      <c r="O2935" s="2">
        <v>28.9</v>
      </c>
      <c r="P2935" s="2">
        <v>99.415000000000006</v>
      </c>
      <c r="Q2935" s="2">
        <v>0</v>
      </c>
      <c r="R2935" s="2">
        <v>0</v>
      </c>
      <c r="S2935" s="8" t="s">
        <v>577</v>
      </c>
      <c r="T2935" s="2">
        <v>0</v>
      </c>
      <c r="U2935" s="2">
        <v>0</v>
      </c>
      <c r="V2935" s="2">
        <v>0</v>
      </c>
      <c r="W2935" s="8" t="s">
        <v>577</v>
      </c>
      <c r="X2935" s="2">
        <v>0</v>
      </c>
      <c r="Y2935" s="2">
        <v>0.24</v>
      </c>
      <c r="Z2935" s="2">
        <v>1.6</v>
      </c>
      <c r="AA2935" s="2">
        <v>15.4</v>
      </c>
      <c r="AB2935" s="2">
        <v>21.701499999999999</v>
      </c>
      <c r="AC2935" s="2">
        <v>0.77</v>
      </c>
      <c r="AD2935" s="2">
        <v>2</v>
      </c>
      <c r="AE2935" s="2">
        <v>38.1</v>
      </c>
      <c r="AF2935" s="2">
        <v>77.713499999999996</v>
      </c>
      <c r="AG2935" s="20">
        <v>0.64</v>
      </c>
      <c r="AH2935" s="20">
        <v>2.1</v>
      </c>
      <c r="AI2935" s="20">
        <v>30</v>
      </c>
      <c r="AJ2935" s="20">
        <v>92.860600000000005</v>
      </c>
      <c r="AK2935" s="18">
        <v>0.04</v>
      </c>
      <c r="AL2935" s="18">
        <v>0.2</v>
      </c>
      <c r="AM2935" s="18">
        <v>18.8</v>
      </c>
      <c r="AN2935" s="18">
        <v>6.5544000000000002</v>
      </c>
      <c r="AO2935" s="2">
        <v>0.23</v>
      </c>
      <c r="AP2935" s="2">
        <v>0.9</v>
      </c>
      <c r="AQ2935" s="2">
        <v>25.7</v>
      </c>
      <c r="AR2935" s="2">
        <v>7.5369000000000002</v>
      </c>
      <c r="AS2935" s="2">
        <v>0.26</v>
      </c>
      <c r="AT2935" s="2">
        <v>1.5</v>
      </c>
      <c r="AU2935" s="2">
        <v>16.8</v>
      </c>
      <c r="AV2935" s="2">
        <v>17.469000000000001</v>
      </c>
      <c r="AW2935" s="2">
        <v>0.34</v>
      </c>
      <c r="AX2935" s="2">
        <v>1.2</v>
      </c>
      <c r="AY2935" s="2">
        <v>28.3</v>
      </c>
      <c r="AZ2935" s="2">
        <v>29.7105</v>
      </c>
      <c r="BA2935" s="2">
        <v>0.38</v>
      </c>
      <c r="BB2935" s="2">
        <v>0.9</v>
      </c>
      <c r="BC2935" s="2">
        <v>42.1</v>
      </c>
      <c r="BD2935" s="2">
        <v>44.698599999999999</v>
      </c>
      <c r="BE2935" s="4" t="str">
        <f t="shared" si="452"/>
        <v>ABURRIDO</v>
      </c>
      <c r="BF2935" s="4">
        <f t="shared" si="453"/>
        <v>0.29700000000000004</v>
      </c>
      <c r="BG2935">
        <f t="shared" si="454"/>
        <v>0.23</v>
      </c>
      <c r="BH2935">
        <f t="shared" si="455"/>
        <v>0.26</v>
      </c>
      <c r="BI2935">
        <f t="shared" si="456"/>
        <v>0.38</v>
      </c>
      <c r="BJ2935">
        <f t="shared" si="457"/>
        <v>0.04</v>
      </c>
      <c r="BK2935">
        <f t="shared" si="458"/>
        <v>0.64</v>
      </c>
      <c r="BL2935">
        <f t="shared" si="459"/>
        <v>1939.189999999998</v>
      </c>
    </row>
    <row r="2936" spans="1:64" x14ac:dyDescent="0.2">
      <c r="A2936" s="1">
        <v>2934</v>
      </c>
      <c r="B2936" s="7" t="s">
        <v>11</v>
      </c>
      <c r="C2936" s="3">
        <v>40023</v>
      </c>
      <c r="D2936" s="4" t="s">
        <v>8</v>
      </c>
      <c r="E2936" s="4" t="s">
        <v>166</v>
      </c>
      <c r="F2936" s="5" t="str">
        <f t="shared" si="450"/>
        <v>W</v>
      </c>
      <c r="G2936" s="6">
        <v>0.90833333333333333</v>
      </c>
      <c r="H2936" s="6">
        <v>0.90972222222222221</v>
      </c>
      <c r="I2936" s="85">
        <f t="shared" si="451"/>
        <v>1.9999999999999929</v>
      </c>
      <c r="J2936" s="86">
        <f>I2936*Segmentos!$D$7*(AH2936%)*IF(ISNUMBER(AI2936),AI2936%,0)</f>
        <v>31468.799999999897</v>
      </c>
      <c r="K2936" s="86">
        <f>I2936*Segmentos!$D$7*(AL2936%)*IF(ISNUMBER(AM2936),AM2936%,0)</f>
        <v>24831.999999999916</v>
      </c>
      <c r="L2936" s="4"/>
      <c r="M2936" s="2">
        <v>3.48</v>
      </c>
      <c r="N2936" s="2">
        <v>3.8</v>
      </c>
      <c r="O2936" s="2">
        <v>92.8</v>
      </c>
      <c r="P2936" s="2">
        <v>80.638999999999996</v>
      </c>
      <c r="Q2936" s="2">
        <v>2.82</v>
      </c>
      <c r="R2936" s="2">
        <v>2.8</v>
      </c>
      <c r="S2936" s="2">
        <v>100</v>
      </c>
      <c r="T2936" s="2">
        <v>10.905799999999999</v>
      </c>
      <c r="U2936" s="2">
        <v>2.29</v>
      </c>
      <c r="V2936" s="2">
        <v>2.7</v>
      </c>
      <c r="W2936" s="2">
        <v>84.2</v>
      </c>
      <c r="X2936" s="2">
        <v>11.0877</v>
      </c>
      <c r="Y2936" s="2">
        <v>3.28</v>
      </c>
      <c r="Z2936" s="2">
        <v>3.4</v>
      </c>
      <c r="AA2936" s="2">
        <v>96.9</v>
      </c>
      <c r="AB2936" s="2">
        <v>22.423100000000002</v>
      </c>
      <c r="AC2936" s="2">
        <v>4.7699999999999996</v>
      </c>
      <c r="AD2936" s="2">
        <v>5.2</v>
      </c>
      <c r="AE2936" s="2">
        <v>91.2</v>
      </c>
      <c r="AF2936" s="2">
        <v>36.222299999999997</v>
      </c>
      <c r="AG2936" s="20">
        <v>3.96</v>
      </c>
      <c r="AH2936" s="20">
        <v>4.4000000000000004</v>
      </c>
      <c r="AI2936" s="20">
        <v>89.4</v>
      </c>
      <c r="AJ2936" s="20">
        <v>43.472200000000001</v>
      </c>
      <c r="AK2936" s="18">
        <v>3.06</v>
      </c>
      <c r="AL2936" s="18">
        <v>3.2</v>
      </c>
      <c r="AM2936" s="18">
        <v>97</v>
      </c>
      <c r="AN2936" s="18">
        <v>37.166800000000002</v>
      </c>
      <c r="AO2936" s="2">
        <v>0.65</v>
      </c>
      <c r="AP2936" s="2">
        <v>0.7</v>
      </c>
      <c r="AQ2936" s="2">
        <v>100</v>
      </c>
      <c r="AR2936" s="2">
        <v>1.6546000000000001</v>
      </c>
      <c r="AS2936" s="2">
        <v>4.1399999999999997</v>
      </c>
      <c r="AT2936" s="2">
        <v>4.4000000000000004</v>
      </c>
      <c r="AU2936" s="2">
        <v>94.8</v>
      </c>
      <c r="AV2936" s="2">
        <v>21.086500000000001</v>
      </c>
      <c r="AW2936" s="2">
        <v>4.33</v>
      </c>
      <c r="AX2936" s="2">
        <v>4.8</v>
      </c>
      <c r="AY2936" s="2">
        <v>90.4</v>
      </c>
      <c r="AZ2936" s="2">
        <v>28.840399999999999</v>
      </c>
      <c r="BA2936" s="2">
        <v>3.28</v>
      </c>
      <c r="BB2936" s="2">
        <v>3.5</v>
      </c>
      <c r="BC2936" s="2">
        <v>93.3</v>
      </c>
      <c r="BD2936" s="2">
        <v>29.057600000000001</v>
      </c>
      <c r="BE2936" s="4" t="str">
        <f t="shared" si="452"/>
        <v>NO APLICA</v>
      </c>
      <c r="BF2936" s="4">
        <f t="shared" si="453"/>
        <v>3.7039999999999993</v>
      </c>
      <c r="BG2936">
        <f t="shared" si="454"/>
        <v>0.65</v>
      </c>
      <c r="BH2936">
        <f t="shared" si="455"/>
        <v>4.1399999999999997</v>
      </c>
      <c r="BI2936">
        <f t="shared" si="456"/>
        <v>4.33</v>
      </c>
      <c r="BJ2936">
        <f t="shared" si="457"/>
        <v>3.06</v>
      </c>
      <c r="BK2936">
        <f t="shared" si="458"/>
        <v>3.96</v>
      </c>
      <c r="BL2936">
        <f t="shared" si="459"/>
        <v>705.27999999999747</v>
      </c>
    </row>
    <row r="2937" spans="1:64" x14ac:dyDescent="0.2">
      <c r="A2937" s="1">
        <v>2935</v>
      </c>
      <c r="B2937" s="7" t="s">
        <v>11</v>
      </c>
      <c r="C2937" s="3">
        <v>40023</v>
      </c>
      <c r="D2937" s="4" t="s">
        <v>627</v>
      </c>
      <c r="E2937" s="4" t="s">
        <v>166</v>
      </c>
      <c r="F2937" s="5" t="str">
        <f t="shared" si="450"/>
        <v>W</v>
      </c>
      <c r="G2937" s="6">
        <v>0.9145833333333333</v>
      </c>
      <c r="H2937" s="6">
        <v>0.91666666666666663</v>
      </c>
      <c r="I2937" s="85">
        <f t="shared" si="451"/>
        <v>2.9999999999999893</v>
      </c>
      <c r="J2937" s="86">
        <f>I2937*Segmentos!$D$7*(AH2937%)*IF(ISNUMBER(AI2937),AI2937%,0)</f>
        <v>40919.999999999862</v>
      </c>
      <c r="K2937" s="86">
        <f>I2937*Segmentos!$D$7*(AL2937%)*IF(ISNUMBER(AM2937),AM2937%,0)</f>
        <v>63277.199999999786</v>
      </c>
      <c r="L2937" s="4"/>
      <c r="M2937" s="2">
        <v>4.38</v>
      </c>
      <c r="N2937" s="2">
        <v>5.4</v>
      </c>
      <c r="O2937" s="2">
        <v>81.3</v>
      </c>
      <c r="P2937" s="2">
        <v>78.5702</v>
      </c>
      <c r="Q2937" s="2">
        <v>2.68</v>
      </c>
      <c r="R2937" s="2">
        <v>3</v>
      </c>
      <c r="S2937" s="2">
        <v>89.3</v>
      </c>
      <c r="T2937" s="2">
        <v>8.0236000000000001</v>
      </c>
      <c r="U2937" s="2">
        <v>4.9000000000000004</v>
      </c>
      <c r="V2937" s="2">
        <v>5.7</v>
      </c>
      <c r="W2937" s="2">
        <v>86.3</v>
      </c>
      <c r="X2937" s="2">
        <v>18.462</v>
      </c>
      <c r="Y2937" s="2">
        <v>3.92</v>
      </c>
      <c r="Z2937" s="2">
        <v>5.0999999999999996</v>
      </c>
      <c r="AA2937" s="2">
        <v>77.2</v>
      </c>
      <c r="AB2937" s="2">
        <v>20.790199999999999</v>
      </c>
      <c r="AC2937" s="2">
        <v>5.31</v>
      </c>
      <c r="AD2937" s="2">
        <v>6.7</v>
      </c>
      <c r="AE2937" s="2">
        <v>79.599999999999994</v>
      </c>
      <c r="AF2937" s="2">
        <v>31.2943</v>
      </c>
      <c r="AG2937" s="20">
        <v>3.42</v>
      </c>
      <c r="AH2937" s="20">
        <v>4.4000000000000004</v>
      </c>
      <c r="AI2937" s="20">
        <v>77.5</v>
      </c>
      <c r="AJ2937" s="20">
        <v>29.171900000000001</v>
      </c>
      <c r="AK2937" s="18">
        <v>5.23</v>
      </c>
      <c r="AL2937" s="18">
        <v>6.3</v>
      </c>
      <c r="AM2937" s="18">
        <v>83.7</v>
      </c>
      <c r="AN2937" s="18">
        <v>49.398200000000003</v>
      </c>
      <c r="AO2937" s="2">
        <v>3.89</v>
      </c>
      <c r="AP2937" s="2">
        <v>4.7</v>
      </c>
      <c r="AQ2937" s="2">
        <v>82.4</v>
      </c>
      <c r="AR2937" s="2">
        <v>7.6352000000000002</v>
      </c>
      <c r="AS2937" s="2">
        <v>4.17</v>
      </c>
      <c r="AT2937" s="2">
        <v>4.5999999999999996</v>
      </c>
      <c r="AU2937" s="2">
        <v>90.6</v>
      </c>
      <c r="AV2937" s="2">
        <v>16.499700000000001</v>
      </c>
      <c r="AW2937" s="2">
        <v>3.36</v>
      </c>
      <c r="AX2937" s="2">
        <v>4.4000000000000004</v>
      </c>
      <c r="AY2937" s="2">
        <v>75.7</v>
      </c>
      <c r="AZ2937" s="2">
        <v>17.3371</v>
      </c>
      <c r="BA2937" s="2">
        <v>5.4</v>
      </c>
      <c r="BB2937" s="2">
        <v>6.7</v>
      </c>
      <c r="BC2937" s="2">
        <v>80.2</v>
      </c>
      <c r="BD2937" s="2">
        <v>37.098100000000002</v>
      </c>
      <c r="BE2937" s="4" t="str">
        <f t="shared" si="452"/>
        <v>NO APLICA</v>
      </c>
      <c r="BF2937" s="4">
        <f t="shared" si="453"/>
        <v>4.5782000000000007</v>
      </c>
      <c r="BG2937">
        <f t="shared" si="454"/>
        <v>3.89</v>
      </c>
      <c r="BH2937">
        <f t="shared" si="455"/>
        <v>4.17</v>
      </c>
      <c r="BI2937">
        <f t="shared" si="456"/>
        <v>5.4</v>
      </c>
      <c r="BJ2937">
        <f t="shared" si="457"/>
        <v>5.23</v>
      </c>
      <c r="BK2937">
        <f t="shared" si="458"/>
        <v>3.42</v>
      </c>
      <c r="BL2937">
        <f t="shared" si="459"/>
        <v>1317.0599999999952</v>
      </c>
    </row>
    <row r="2938" spans="1:64" x14ac:dyDescent="0.2">
      <c r="A2938" s="1">
        <v>2936</v>
      </c>
      <c r="B2938" s="7" t="s">
        <v>6</v>
      </c>
      <c r="C2938" s="3">
        <v>40023</v>
      </c>
      <c r="D2938" s="4" t="s">
        <v>3</v>
      </c>
      <c r="E2938" s="4" t="s">
        <v>166</v>
      </c>
      <c r="F2938" s="5" t="str">
        <f t="shared" si="450"/>
        <v>W</v>
      </c>
      <c r="G2938" s="6">
        <v>0.90833333333333333</v>
      </c>
      <c r="H2938" s="6">
        <v>0.90972222222222221</v>
      </c>
      <c r="I2938" s="85">
        <f t="shared" si="451"/>
        <v>1.9999999999999929</v>
      </c>
      <c r="J2938" s="86">
        <f>I2938*Segmentos!$D$7*(AH2938%)*IF(ISNUMBER(AI2938),AI2938%,0)</f>
        <v>60328.799999999785</v>
      </c>
      <c r="K2938" s="86">
        <f>I2938*Segmentos!$D$7*(AL2938%)*IF(ISNUMBER(AM2938),AM2938%,0)</f>
        <v>55655.199999999793</v>
      </c>
      <c r="L2938" s="4"/>
      <c r="M2938" s="2">
        <v>7.26</v>
      </c>
      <c r="N2938" s="2">
        <v>7.7</v>
      </c>
      <c r="O2938" s="2">
        <v>94.2</v>
      </c>
      <c r="P2938" s="2">
        <v>86.534800000000004</v>
      </c>
      <c r="Q2938" s="2">
        <v>3.84</v>
      </c>
      <c r="R2938" s="2">
        <v>4</v>
      </c>
      <c r="S2938" s="2">
        <v>96</v>
      </c>
      <c r="T2938" s="2">
        <v>7.6299000000000001</v>
      </c>
      <c r="U2938" s="2">
        <v>7.59</v>
      </c>
      <c r="V2938" s="2">
        <v>7.9</v>
      </c>
      <c r="W2938" s="2">
        <v>96.2</v>
      </c>
      <c r="X2938" s="2">
        <v>18.962700000000002</v>
      </c>
      <c r="Y2938" s="2">
        <v>7.68</v>
      </c>
      <c r="Z2938" s="2">
        <v>8.1999999999999993</v>
      </c>
      <c r="AA2938" s="2">
        <v>94.1</v>
      </c>
      <c r="AB2938" s="2">
        <v>27.0352</v>
      </c>
      <c r="AC2938" s="2">
        <v>8.41</v>
      </c>
      <c r="AD2938" s="2">
        <v>9.1</v>
      </c>
      <c r="AE2938" s="2">
        <v>92.8</v>
      </c>
      <c r="AF2938" s="2">
        <v>32.906999999999996</v>
      </c>
      <c r="AG2938" s="20">
        <v>7.59</v>
      </c>
      <c r="AH2938" s="20">
        <v>8.1</v>
      </c>
      <c r="AI2938" s="20">
        <v>93.1</v>
      </c>
      <c r="AJ2938" s="20">
        <v>42.898099999999999</v>
      </c>
      <c r="AK2938" s="18">
        <v>6.96</v>
      </c>
      <c r="AL2938" s="18">
        <v>7.3</v>
      </c>
      <c r="AM2938" s="18">
        <v>95.3</v>
      </c>
      <c r="AN2938" s="18">
        <v>43.636699999999998</v>
      </c>
      <c r="AO2938" s="2">
        <v>3.5</v>
      </c>
      <c r="AP2938" s="2">
        <v>3.5</v>
      </c>
      <c r="AQ2938" s="2">
        <v>100</v>
      </c>
      <c r="AR2938" s="2">
        <v>4.5538999999999996</v>
      </c>
      <c r="AS2938" s="2">
        <v>5.13</v>
      </c>
      <c r="AT2938" s="2">
        <v>5.4</v>
      </c>
      <c r="AU2938" s="2">
        <v>95.1</v>
      </c>
      <c r="AV2938" s="2">
        <v>13.483700000000001</v>
      </c>
      <c r="AW2938" s="2">
        <v>8.52</v>
      </c>
      <c r="AX2938" s="2">
        <v>9.1999999999999993</v>
      </c>
      <c r="AY2938" s="2">
        <v>92.9</v>
      </c>
      <c r="AZ2938" s="2">
        <v>29.194299999999998</v>
      </c>
      <c r="BA2938" s="2">
        <v>8.61</v>
      </c>
      <c r="BB2938" s="2">
        <v>9.1</v>
      </c>
      <c r="BC2938" s="2">
        <v>94.2</v>
      </c>
      <c r="BD2938" s="2">
        <v>39.302900000000001</v>
      </c>
      <c r="BE2938" s="4" t="str">
        <f t="shared" si="452"/>
        <v>NO APLICA</v>
      </c>
      <c r="BF2938" s="4">
        <f t="shared" si="453"/>
        <v>6.4274000000000004</v>
      </c>
      <c r="BG2938">
        <f t="shared" si="454"/>
        <v>3.5</v>
      </c>
      <c r="BH2938">
        <f t="shared" si="455"/>
        <v>5.13</v>
      </c>
      <c r="BI2938">
        <f t="shared" si="456"/>
        <v>8.61</v>
      </c>
      <c r="BJ2938">
        <f t="shared" si="457"/>
        <v>6.96</v>
      </c>
      <c r="BK2938">
        <f t="shared" si="458"/>
        <v>7.59</v>
      </c>
      <c r="BL2938">
        <f t="shared" si="459"/>
        <v>1450.6799999999948</v>
      </c>
    </row>
    <row r="2939" spans="1:64" x14ac:dyDescent="0.2">
      <c r="A2939" s="1">
        <v>2937</v>
      </c>
      <c r="B2939" s="7" t="s">
        <v>31</v>
      </c>
      <c r="C2939" s="3">
        <v>40023</v>
      </c>
      <c r="D2939" s="4" t="s">
        <v>628</v>
      </c>
      <c r="E2939" s="4" t="s">
        <v>166</v>
      </c>
      <c r="F2939" s="5" t="str">
        <f t="shared" si="450"/>
        <v>W</v>
      </c>
      <c r="G2939" s="6">
        <v>0.91319444444444453</v>
      </c>
      <c r="H2939" s="6">
        <v>0.91736111111111107</v>
      </c>
      <c r="I2939" s="85">
        <f t="shared" si="451"/>
        <v>5.9999999999998188</v>
      </c>
      <c r="J2939" s="86">
        <f>I2939*Segmentos!$D$7*(AH2939%)*IF(ISNUMBER(AI2939),AI2939%,0)</f>
        <v>14764.799999999552</v>
      </c>
      <c r="K2939" s="86">
        <f>I2939*Segmentos!$D$7*(AL2939%)*IF(ISNUMBER(AM2939),AM2939%,0)</f>
        <v>34531.199999998957</v>
      </c>
      <c r="L2939" s="4"/>
      <c r="M2939" s="2">
        <v>1.03</v>
      </c>
      <c r="N2939" s="2">
        <v>1.5</v>
      </c>
      <c r="O2939" s="2">
        <v>68.099999999999994</v>
      </c>
      <c r="P2939" s="2">
        <v>92.121600000000001</v>
      </c>
      <c r="Q2939" s="2">
        <v>0.18</v>
      </c>
      <c r="R2939" s="2">
        <v>0.6</v>
      </c>
      <c r="S2939" s="2">
        <v>33.299999999999997</v>
      </c>
      <c r="T2939" s="2">
        <v>2.7541000000000002</v>
      </c>
      <c r="U2939" s="2">
        <v>0.09</v>
      </c>
      <c r="V2939" s="2">
        <v>0.1</v>
      </c>
      <c r="W2939" s="2">
        <v>100</v>
      </c>
      <c r="X2939" s="2">
        <v>1.6138999999999999</v>
      </c>
      <c r="Y2939" s="2">
        <v>0.41</v>
      </c>
      <c r="Z2939" s="2">
        <v>0.9</v>
      </c>
      <c r="AA2939" s="2">
        <v>45.4</v>
      </c>
      <c r="AB2939" s="2">
        <v>10.8291</v>
      </c>
      <c r="AC2939" s="2">
        <v>2.62</v>
      </c>
      <c r="AD2939" s="2">
        <v>3.5</v>
      </c>
      <c r="AE2939" s="2">
        <v>75.8</v>
      </c>
      <c r="AF2939" s="2">
        <v>76.924499999999995</v>
      </c>
      <c r="AG2939" s="20">
        <v>0.57999999999999996</v>
      </c>
      <c r="AH2939" s="20">
        <v>0.8</v>
      </c>
      <c r="AI2939" s="20">
        <v>76.900000000000006</v>
      </c>
      <c r="AJ2939" s="20">
        <v>24.823699999999999</v>
      </c>
      <c r="AK2939" s="18">
        <v>1.43</v>
      </c>
      <c r="AL2939" s="18">
        <v>2.2000000000000002</v>
      </c>
      <c r="AM2939" s="18">
        <v>65.400000000000006</v>
      </c>
      <c r="AN2939" s="18">
        <v>67.298000000000002</v>
      </c>
      <c r="AO2939" s="2">
        <v>0.44</v>
      </c>
      <c r="AP2939" s="2">
        <v>0.8</v>
      </c>
      <c r="AQ2939" s="2">
        <v>55.3</v>
      </c>
      <c r="AR2939" s="2">
        <v>4.2735000000000003</v>
      </c>
      <c r="AS2939" s="2">
        <v>1.07</v>
      </c>
      <c r="AT2939" s="2">
        <v>2</v>
      </c>
      <c r="AU2939" s="2">
        <v>53.5</v>
      </c>
      <c r="AV2939" s="2">
        <v>21.193300000000001</v>
      </c>
      <c r="AW2939" s="2">
        <v>0.78</v>
      </c>
      <c r="AX2939" s="2">
        <v>0.8</v>
      </c>
      <c r="AY2939" s="2">
        <v>100</v>
      </c>
      <c r="AZ2939" s="2">
        <v>20.145900000000001</v>
      </c>
      <c r="BA2939" s="2">
        <v>1.36</v>
      </c>
      <c r="BB2939" s="2">
        <v>2</v>
      </c>
      <c r="BC2939" s="2">
        <v>68.599999999999994</v>
      </c>
      <c r="BD2939" s="2">
        <v>46.509</v>
      </c>
      <c r="BE2939" s="4" t="str">
        <f t="shared" si="452"/>
        <v>NO APLICA</v>
      </c>
      <c r="BF2939" s="4">
        <f t="shared" si="453"/>
        <v>1.0980000000000001</v>
      </c>
      <c r="BG2939">
        <f t="shared" si="454"/>
        <v>0.44</v>
      </c>
      <c r="BH2939">
        <f t="shared" si="455"/>
        <v>1.07</v>
      </c>
      <c r="BI2939">
        <f t="shared" si="456"/>
        <v>1.36</v>
      </c>
      <c r="BJ2939">
        <f t="shared" si="457"/>
        <v>1.43</v>
      </c>
      <c r="BK2939">
        <f t="shared" si="458"/>
        <v>0.57999999999999996</v>
      </c>
      <c r="BL2939">
        <f t="shared" si="459"/>
        <v>612.89999999998145</v>
      </c>
    </row>
    <row r="2940" spans="1:64" x14ac:dyDescent="0.2">
      <c r="A2940" s="1">
        <v>2938</v>
      </c>
      <c r="B2940" s="7" t="s">
        <v>128</v>
      </c>
      <c r="C2940" s="3">
        <v>40023</v>
      </c>
      <c r="D2940" s="4" t="s">
        <v>3</v>
      </c>
      <c r="E2940" s="4" t="s">
        <v>185</v>
      </c>
      <c r="F2940" s="5" t="str">
        <f t="shared" si="450"/>
        <v>W</v>
      </c>
      <c r="G2940" s="6">
        <v>0.91736111111111107</v>
      </c>
      <c r="H2940" s="6">
        <v>1.8055555555555557E-2</v>
      </c>
      <c r="I2940" s="85">
        <f t="shared" si="451"/>
        <v>145.00000000000006</v>
      </c>
      <c r="J2940" s="86">
        <f>I2940*Segmentos!$D$7*(AH2940%)*IF(ISNUMBER(AI2940),AI2940%,0)</f>
        <v>3471300.0000000019</v>
      </c>
      <c r="K2940" s="86">
        <f>I2940*Segmentos!$D$7*(AL2940%)*IF(ISNUMBER(AM2940),AM2940%,0)</f>
        <v>4641740.0000000019</v>
      </c>
      <c r="L2940" s="4"/>
      <c r="M2940" s="2">
        <v>7.05</v>
      </c>
      <c r="N2940" s="2">
        <v>28.5</v>
      </c>
      <c r="O2940" s="2">
        <v>24.7</v>
      </c>
      <c r="P2940" s="2">
        <v>82.229699999999994</v>
      </c>
      <c r="Q2940" s="2">
        <v>5.05</v>
      </c>
      <c r="R2940" s="2">
        <v>22.9</v>
      </c>
      <c r="S2940" s="2">
        <v>22</v>
      </c>
      <c r="T2940" s="2">
        <v>9.8256999999999994</v>
      </c>
      <c r="U2940" s="2">
        <v>7.83</v>
      </c>
      <c r="V2940" s="2">
        <v>31.9</v>
      </c>
      <c r="W2940" s="2">
        <v>24.6</v>
      </c>
      <c r="X2940" s="2">
        <v>19.163799999999998</v>
      </c>
      <c r="Y2940" s="2">
        <v>6.64</v>
      </c>
      <c r="Z2940" s="2">
        <v>30.6</v>
      </c>
      <c r="AA2940" s="2">
        <v>21.7</v>
      </c>
      <c r="AB2940" s="2">
        <v>22.8887</v>
      </c>
      <c r="AC2940" s="2">
        <v>7.92</v>
      </c>
      <c r="AD2940" s="2">
        <v>27.3</v>
      </c>
      <c r="AE2940" s="2">
        <v>29</v>
      </c>
      <c r="AF2940" s="2">
        <v>30.351500000000001</v>
      </c>
      <c r="AG2940" s="20">
        <v>6</v>
      </c>
      <c r="AH2940" s="20">
        <v>26.6</v>
      </c>
      <c r="AI2940" s="20">
        <v>22.5</v>
      </c>
      <c r="AJ2940" s="20">
        <v>33.225200000000001</v>
      </c>
      <c r="AK2940" s="18">
        <v>7.99</v>
      </c>
      <c r="AL2940" s="18">
        <v>30.2</v>
      </c>
      <c r="AM2940" s="18">
        <v>26.5</v>
      </c>
      <c r="AN2940" s="18">
        <v>49.0045</v>
      </c>
      <c r="AO2940" s="2">
        <v>5.03</v>
      </c>
      <c r="AP2940" s="2">
        <v>21.2</v>
      </c>
      <c r="AQ2940" s="2">
        <v>23.7</v>
      </c>
      <c r="AR2940" s="2">
        <v>6.4157000000000002</v>
      </c>
      <c r="AS2940" s="2">
        <v>5.28</v>
      </c>
      <c r="AT2940" s="2">
        <v>24.2</v>
      </c>
      <c r="AU2940" s="2">
        <v>21.8</v>
      </c>
      <c r="AV2940" s="2">
        <v>13.567</v>
      </c>
      <c r="AW2940" s="2">
        <v>7.52</v>
      </c>
      <c r="AX2940" s="2">
        <v>32.1</v>
      </c>
      <c r="AY2940" s="2">
        <v>23.4</v>
      </c>
      <c r="AZ2940" s="2">
        <v>25.227799999999998</v>
      </c>
      <c r="BA2940" s="2">
        <v>8.2799999999999994</v>
      </c>
      <c r="BB2940" s="2">
        <v>30.4</v>
      </c>
      <c r="BC2940" s="2">
        <v>27.3</v>
      </c>
      <c r="BD2940" s="2">
        <v>37.019300000000001</v>
      </c>
      <c r="BE2940" s="4" t="str">
        <f t="shared" si="452"/>
        <v>ABURRIDO</v>
      </c>
      <c r="BF2940" s="4">
        <f t="shared" si="453"/>
        <v>6.5377999999999998</v>
      </c>
      <c r="BG2940">
        <f t="shared" si="454"/>
        <v>5.03</v>
      </c>
      <c r="BH2940">
        <f t="shared" si="455"/>
        <v>5.28</v>
      </c>
      <c r="BI2940">
        <f t="shared" si="456"/>
        <v>8.2799999999999994</v>
      </c>
      <c r="BJ2940">
        <f t="shared" si="457"/>
        <v>7.99</v>
      </c>
      <c r="BK2940">
        <f t="shared" si="458"/>
        <v>6</v>
      </c>
      <c r="BL2940">
        <f t="shared" si="459"/>
        <v>102072.75000000004</v>
      </c>
    </row>
    <row r="2941" spans="1:64" x14ac:dyDescent="0.2">
      <c r="A2941" s="1">
        <v>2939</v>
      </c>
      <c r="B2941" s="7" t="s">
        <v>38</v>
      </c>
      <c r="C2941" s="3">
        <v>40023</v>
      </c>
      <c r="D2941" s="4" t="s">
        <v>8</v>
      </c>
      <c r="E2941" s="4" t="s">
        <v>165</v>
      </c>
      <c r="F2941" s="5" t="str">
        <f t="shared" si="450"/>
        <v>W</v>
      </c>
      <c r="G2941" s="6">
        <v>0.8125</v>
      </c>
      <c r="H2941" s="6">
        <v>0.87361111111111101</v>
      </c>
      <c r="I2941" s="85">
        <f t="shared" si="451"/>
        <v>87.999999999999844</v>
      </c>
      <c r="J2941" s="86">
        <f>I2941*Segmentos!$D$7*(AH2941%)*IF(ISNUMBER(AI2941),AI2941%,0)</f>
        <v>842687.99999999849</v>
      </c>
      <c r="K2941" s="86">
        <f>I2941*Segmentos!$D$7*(AL2941%)*IF(ISNUMBER(AM2941),AM2941%,0)</f>
        <v>1138191.9999999979</v>
      </c>
      <c r="L2941" s="4"/>
      <c r="M2941" s="2">
        <v>2.84</v>
      </c>
      <c r="N2941" s="2">
        <v>12.6</v>
      </c>
      <c r="O2941" s="2">
        <v>22.5</v>
      </c>
      <c r="P2941" s="2">
        <v>75.351699999999994</v>
      </c>
      <c r="Q2941" s="2">
        <v>3.22</v>
      </c>
      <c r="R2941" s="2">
        <v>13</v>
      </c>
      <c r="S2941" s="2">
        <v>24.8</v>
      </c>
      <c r="T2941" s="2">
        <v>14.262</v>
      </c>
      <c r="U2941" s="2">
        <v>2.1</v>
      </c>
      <c r="V2941" s="2">
        <v>11</v>
      </c>
      <c r="W2941" s="2">
        <v>19.100000000000001</v>
      </c>
      <c r="X2941" s="2">
        <v>11.6806</v>
      </c>
      <c r="Y2941" s="2">
        <v>2.5299999999999998</v>
      </c>
      <c r="Z2941" s="2">
        <v>12.1</v>
      </c>
      <c r="AA2941" s="2">
        <v>20.9</v>
      </c>
      <c r="AB2941" s="2">
        <v>19.786200000000001</v>
      </c>
      <c r="AC2941" s="2">
        <v>3.4</v>
      </c>
      <c r="AD2941" s="2">
        <v>13.9</v>
      </c>
      <c r="AE2941" s="2">
        <v>24.4</v>
      </c>
      <c r="AF2941" s="2">
        <v>29.622900000000001</v>
      </c>
      <c r="AG2941" s="20">
        <v>2.39</v>
      </c>
      <c r="AH2941" s="20">
        <v>10.5</v>
      </c>
      <c r="AI2941" s="20">
        <v>22.8</v>
      </c>
      <c r="AJ2941" s="20">
        <v>30.128399999999999</v>
      </c>
      <c r="AK2941" s="18">
        <v>3.24</v>
      </c>
      <c r="AL2941" s="18">
        <v>14.5</v>
      </c>
      <c r="AM2941" s="18">
        <v>22.3</v>
      </c>
      <c r="AN2941" s="18">
        <v>45.223300000000002</v>
      </c>
      <c r="AO2941" s="2">
        <v>0.34</v>
      </c>
      <c r="AP2941" s="2">
        <v>4.0999999999999996</v>
      </c>
      <c r="AQ2941" s="2">
        <v>8.3000000000000007</v>
      </c>
      <c r="AR2941" s="2">
        <v>0.97889999999999999</v>
      </c>
      <c r="AS2941" s="2">
        <v>1.8</v>
      </c>
      <c r="AT2941" s="2">
        <v>10.1</v>
      </c>
      <c r="AU2941" s="2">
        <v>17.7</v>
      </c>
      <c r="AV2941" s="2">
        <v>10.493600000000001</v>
      </c>
      <c r="AW2941" s="2">
        <v>3.2</v>
      </c>
      <c r="AX2941" s="2">
        <v>13.1</v>
      </c>
      <c r="AY2941" s="2">
        <v>24.4</v>
      </c>
      <c r="AZ2941" s="2">
        <v>24.428899999999999</v>
      </c>
      <c r="BA2941" s="2">
        <v>3.88</v>
      </c>
      <c r="BB2941" s="2">
        <v>16.100000000000001</v>
      </c>
      <c r="BC2941" s="2">
        <v>24.1</v>
      </c>
      <c r="BD2941" s="2">
        <v>39.450299999999999</v>
      </c>
      <c r="BE2941" s="4" t="str">
        <f t="shared" si="452"/>
        <v>ABURRIDO</v>
      </c>
      <c r="BF2941" s="4">
        <f t="shared" si="453"/>
        <v>2.4979999999999998</v>
      </c>
      <c r="BG2941">
        <f t="shared" si="454"/>
        <v>0.34</v>
      </c>
      <c r="BH2941">
        <f t="shared" si="455"/>
        <v>1.8</v>
      </c>
      <c r="BI2941">
        <f t="shared" si="456"/>
        <v>3.88</v>
      </c>
      <c r="BJ2941">
        <f t="shared" si="457"/>
        <v>3.24</v>
      </c>
      <c r="BK2941">
        <f t="shared" si="458"/>
        <v>2.39</v>
      </c>
      <c r="BL2941">
        <f t="shared" si="459"/>
        <v>24947.999999999953</v>
      </c>
    </row>
    <row r="2942" spans="1:64" x14ac:dyDescent="0.2">
      <c r="A2942" s="1">
        <v>2940</v>
      </c>
      <c r="B2942" s="7" t="s">
        <v>151</v>
      </c>
      <c r="C2942" s="3">
        <v>40023</v>
      </c>
      <c r="D2942" s="4" t="s">
        <v>8</v>
      </c>
      <c r="E2942" s="4" t="s">
        <v>174</v>
      </c>
      <c r="F2942" s="5" t="str">
        <f t="shared" si="450"/>
        <v>W</v>
      </c>
      <c r="G2942" s="6">
        <v>0.92013888888888884</v>
      </c>
      <c r="H2942" s="6">
        <v>0.9916666666666667</v>
      </c>
      <c r="I2942" s="85">
        <f t="shared" si="451"/>
        <v>103.00000000000011</v>
      </c>
      <c r="J2942" s="86">
        <f>I2942*Segmentos!$D$7*(AH2942%)*IF(ISNUMBER(AI2942),AI2942%,0)</f>
        <v>1433265.6000000015</v>
      </c>
      <c r="K2942" s="86">
        <f>I2942*Segmentos!$D$7*(AL2942%)*IF(ISNUMBER(AM2942),AM2942%,0)</f>
        <v>1631520.0000000016</v>
      </c>
      <c r="L2942" s="4"/>
      <c r="M2942" s="2">
        <v>3.74</v>
      </c>
      <c r="N2942" s="2">
        <v>22.2</v>
      </c>
      <c r="O2942" s="2">
        <v>16.8</v>
      </c>
      <c r="P2942" s="2">
        <v>76.7684</v>
      </c>
      <c r="Q2942" s="2">
        <v>3.44</v>
      </c>
      <c r="R2942" s="2">
        <v>16.7</v>
      </c>
      <c r="S2942" s="2">
        <v>20.6</v>
      </c>
      <c r="T2942" s="2">
        <v>11.794</v>
      </c>
      <c r="U2942" s="2">
        <v>4.4800000000000004</v>
      </c>
      <c r="V2942" s="2">
        <v>24.5</v>
      </c>
      <c r="W2942" s="2">
        <v>18.3</v>
      </c>
      <c r="X2942" s="2">
        <v>19.317599999999999</v>
      </c>
      <c r="Y2942" s="2">
        <v>3.84</v>
      </c>
      <c r="Z2942" s="2">
        <v>25</v>
      </c>
      <c r="AA2942" s="2">
        <v>15.4</v>
      </c>
      <c r="AB2942" s="2">
        <v>23.276299999999999</v>
      </c>
      <c r="AC2942" s="2">
        <v>3.32</v>
      </c>
      <c r="AD2942" s="2">
        <v>21</v>
      </c>
      <c r="AE2942" s="2">
        <v>15.8</v>
      </c>
      <c r="AF2942" s="2">
        <v>22.380400000000002</v>
      </c>
      <c r="AG2942" s="20">
        <v>3.48</v>
      </c>
      <c r="AH2942" s="20">
        <v>22.3</v>
      </c>
      <c r="AI2942" s="20">
        <v>15.6</v>
      </c>
      <c r="AJ2942" s="20">
        <v>33.878300000000003</v>
      </c>
      <c r="AK2942" s="18">
        <v>3.97</v>
      </c>
      <c r="AL2942" s="18">
        <v>22</v>
      </c>
      <c r="AM2942" s="18">
        <v>18</v>
      </c>
      <c r="AN2942" s="18">
        <v>42.89</v>
      </c>
      <c r="AO2942" s="2">
        <v>1.25</v>
      </c>
      <c r="AP2942" s="2">
        <v>12.8</v>
      </c>
      <c r="AQ2942" s="2">
        <v>9.8000000000000007</v>
      </c>
      <c r="AR2942" s="2">
        <v>2.8144999999999998</v>
      </c>
      <c r="AS2942" s="2">
        <v>2.97</v>
      </c>
      <c r="AT2942" s="2">
        <v>18.899999999999999</v>
      </c>
      <c r="AU2942" s="2">
        <v>15.7</v>
      </c>
      <c r="AV2942" s="2">
        <v>13.455399999999999</v>
      </c>
      <c r="AW2942" s="2">
        <v>4.24</v>
      </c>
      <c r="AX2942" s="2">
        <v>23.7</v>
      </c>
      <c r="AY2942" s="2">
        <v>17.899999999999999</v>
      </c>
      <c r="AZ2942" s="2">
        <v>25.064800000000002</v>
      </c>
      <c r="BA2942" s="2">
        <v>4.5</v>
      </c>
      <c r="BB2942" s="2">
        <v>25.5</v>
      </c>
      <c r="BC2942" s="2">
        <v>17.600000000000001</v>
      </c>
      <c r="BD2942" s="2">
        <v>35.433599999999998</v>
      </c>
      <c r="BE2942" s="4" t="str">
        <f t="shared" si="452"/>
        <v>ABURRIDO</v>
      </c>
      <c r="BF2942" s="4">
        <f t="shared" si="453"/>
        <v>3.4178000000000006</v>
      </c>
      <c r="BG2942">
        <f t="shared" si="454"/>
        <v>1.25</v>
      </c>
      <c r="BH2942">
        <f t="shared" si="455"/>
        <v>2.97</v>
      </c>
      <c r="BI2942">
        <f t="shared" si="456"/>
        <v>4.5</v>
      </c>
      <c r="BJ2942">
        <f t="shared" si="457"/>
        <v>3.97</v>
      </c>
      <c r="BK2942">
        <f t="shared" si="458"/>
        <v>3.48</v>
      </c>
      <c r="BL2942">
        <f t="shared" si="459"/>
        <v>38414.880000000048</v>
      </c>
    </row>
    <row r="2943" spans="1:64" x14ac:dyDescent="0.2">
      <c r="A2943" s="1">
        <v>2941</v>
      </c>
      <c r="B2943" s="7" t="s">
        <v>14</v>
      </c>
      <c r="C2943" s="3">
        <v>40023</v>
      </c>
      <c r="D2943" s="4" t="s">
        <v>626</v>
      </c>
      <c r="E2943" s="4" t="s">
        <v>163</v>
      </c>
      <c r="F2943" s="5" t="str">
        <f t="shared" si="450"/>
        <v>W</v>
      </c>
      <c r="G2943" s="6">
        <v>0.84930555555555554</v>
      </c>
      <c r="H2943" s="6">
        <v>0.875</v>
      </c>
      <c r="I2943" s="85">
        <f t="shared" si="451"/>
        <v>37.000000000000028</v>
      </c>
      <c r="J2943" s="86">
        <f>I2943*Segmentos!$D$7*(AH2943%)*IF(ISNUMBER(AI2943),AI2943%,0)</f>
        <v>1114854.4000000008</v>
      </c>
      <c r="K2943" s="86">
        <f>I2943*Segmentos!$D$7*(AL2943%)*IF(ISNUMBER(AM2943),AM2943%,0)</f>
        <v>1624196.4000000015</v>
      </c>
      <c r="L2943" s="4"/>
      <c r="M2943" s="2">
        <v>9.33</v>
      </c>
      <c r="N2943" s="2">
        <v>13.3</v>
      </c>
      <c r="O2943" s="2">
        <v>70.099999999999994</v>
      </c>
      <c r="P2943" s="2">
        <v>85.790800000000004</v>
      </c>
      <c r="Q2943" s="2">
        <v>5.5</v>
      </c>
      <c r="R2943" s="2">
        <v>8</v>
      </c>
      <c r="S2943" s="2">
        <v>68.8</v>
      </c>
      <c r="T2943" s="2">
        <v>8.4390999999999998</v>
      </c>
      <c r="U2943" s="2">
        <v>7.25</v>
      </c>
      <c r="V2943" s="2">
        <v>12.1</v>
      </c>
      <c r="W2943" s="2">
        <v>60.1</v>
      </c>
      <c r="X2943" s="2">
        <v>13.9697</v>
      </c>
      <c r="Y2943" s="2">
        <v>8.7899999999999991</v>
      </c>
      <c r="Z2943" s="2">
        <v>12.5</v>
      </c>
      <c r="AA2943" s="2">
        <v>70.400000000000006</v>
      </c>
      <c r="AB2943" s="2">
        <v>23.8628</v>
      </c>
      <c r="AC2943" s="2">
        <v>13.09</v>
      </c>
      <c r="AD2943" s="2">
        <v>17.5</v>
      </c>
      <c r="AE2943" s="2">
        <v>74.599999999999994</v>
      </c>
      <c r="AF2943" s="2">
        <v>39.519199999999998</v>
      </c>
      <c r="AG2943" s="20">
        <v>7.53</v>
      </c>
      <c r="AH2943" s="20">
        <v>10.7</v>
      </c>
      <c r="AI2943" s="20">
        <v>70.400000000000006</v>
      </c>
      <c r="AJ2943" s="20">
        <v>32.843499999999999</v>
      </c>
      <c r="AK2943" s="18">
        <v>10.96</v>
      </c>
      <c r="AL2943" s="18">
        <v>15.7</v>
      </c>
      <c r="AM2943" s="18">
        <v>69.900000000000006</v>
      </c>
      <c r="AN2943" s="18">
        <v>52.947299999999998</v>
      </c>
      <c r="AO2943" s="2">
        <v>4.6500000000000004</v>
      </c>
      <c r="AP2943" s="2">
        <v>8</v>
      </c>
      <c r="AQ2943" s="2">
        <v>58.3</v>
      </c>
      <c r="AR2943" s="2">
        <v>4.6745999999999999</v>
      </c>
      <c r="AS2943" s="2">
        <v>3.9</v>
      </c>
      <c r="AT2943" s="2">
        <v>5.4</v>
      </c>
      <c r="AU2943" s="2">
        <v>71.900000000000006</v>
      </c>
      <c r="AV2943" s="2">
        <v>7.8936999999999999</v>
      </c>
      <c r="AW2943" s="2">
        <v>9.4499999999999993</v>
      </c>
      <c r="AX2943" s="2">
        <v>14.6</v>
      </c>
      <c r="AY2943" s="2">
        <v>64.7</v>
      </c>
      <c r="AZ2943" s="2">
        <v>24.972100000000001</v>
      </c>
      <c r="BA2943" s="2">
        <v>13.7</v>
      </c>
      <c r="BB2943" s="2">
        <v>18.399999999999999</v>
      </c>
      <c r="BC2943" s="2">
        <v>74.5</v>
      </c>
      <c r="BD2943" s="2">
        <v>48.250300000000003</v>
      </c>
      <c r="BE2943" s="4" t="str">
        <f t="shared" si="452"/>
        <v>NO APLICA</v>
      </c>
      <c r="BF2943" s="4">
        <f t="shared" si="453"/>
        <v>8.0526</v>
      </c>
      <c r="BG2943">
        <f t="shared" si="454"/>
        <v>4.6500000000000004</v>
      </c>
      <c r="BH2943">
        <f t="shared" si="455"/>
        <v>3.9</v>
      </c>
      <c r="BI2943">
        <f t="shared" si="456"/>
        <v>13.7</v>
      </c>
      <c r="BJ2943">
        <f t="shared" si="457"/>
        <v>10.96</v>
      </c>
      <c r="BK2943">
        <f t="shared" si="458"/>
        <v>7.53</v>
      </c>
      <c r="BL2943">
        <f t="shared" si="459"/>
        <v>34496.210000000028</v>
      </c>
    </row>
    <row r="2944" spans="1:64" x14ac:dyDescent="0.2">
      <c r="A2944" s="1">
        <v>2942</v>
      </c>
      <c r="B2944" s="7" t="s">
        <v>10</v>
      </c>
      <c r="C2944" s="3">
        <v>40023</v>
      </c>
      <c r="D2944" s="4" t="s">
        <v>8</v>
      </c>
      <c r="E2944" s="4" t="s">
        <v>164</v>
      </c>
      <c r="F2944" s="5" t="str">
        <f t="shared" si="450"/>
        <v>W</v>
      </c>
      <c r="G2944" s="6">
        <v>0.87361111111111101</v>
      </c>
      <c r="H2944" s="6">
        <v>0.92013888888888884</v>
      </c>
      <c r="I2944" s="85">
        <f t="shared" si="451"/>
        <v>67.000000000000085</v>
      </c>
      <c r="J2944" s="86">
        <f>I2944*Segmentos!$D$7*(AH2944%)*IF(ISNUMBER(AI2944),AI2944%,0)</f>
        <v>1313200.0000000019</v>
      </c>
      <c r="K2944" s="86">
        <f>I2944*Segmentos!$D$7*(AL2944%)*IF(ISNUMBER(AM2944),AM2944%,0)</f>
        <v>1006500.800000001</v>
      </c>
      <c r="L2944" s="4"/>
      <c r="M2944" s="2">
        <v>4.3099999999999996</v>
      </c>
      <c r="N2944" s="2">
        <v>18.100000000000001</v>
      </c>
      <c r="O2944" s="2">
        <v>23.8</v>
      </c>
      <c r="P2944" s="2">
        <v>83.950800000000001</v>
      </c>
      <c r="Q2944" s="2">
        <v>2.4300000000000002</v>
      </c>
      <c r="R2944" s="2">
        <v>11.4</v>
      </c>
      <c r="S2944" s="2">
        <v>21.3</v>
      </c>
      <c r="T2944" s="2">
        <v>7.8867000000000003</v>
      </c>
      <c r="U2944" s="2">
        <v>3.11</v>
      </c>
      <c r="V2944" s="2">
        <v>15.7</v>
      </c>
      <c r="W2944" s="2">
        <v>19.7</v>
      </c>
      <c r="X2944" s="2">
        <v>12.6875</v>
      </c>
      <c r="Y2944" s="2">
        <v>4.9000000000000004</v>
      </c>
      <c r="Z2944" s="2">
        <v>19.899999999999999</v>
      </c>
      <c r="AA2944" s="2">
        <v>24.7</v>
      </c>
      <c r="AB2944" s="2">
        <v>28.213100000000001</v>
      </c>
      <c r="AC2944" s="2">
        <v>5.5</v>
      </c>
      <c r="AD2944" s="2">
        <v>21.5</v>
      </c>
      <c r="AE2944" s="2">
        <v>25.5</v>
      </c>
      <c r="AF2944" s="2">
        <v>35.163400000000003</v>
      </c>
      <c r="AG2944" s="20">
        <v>4.92</v>
      </c>
      <c r="AH2944" s="20">
        <v>20</v>
      </c>
      <c r="AI2944" s="20">
        <v>24.5</v>
      </c>
      <c r="AJ2944" s="20">
        <v>45.459499999999998</v>
      </c>
      <c r="AK2944" s="18">
        <v>3.76</v>
      </c>
      <c r="AL2944" s="18">
        <v>16.399999999999999</v>
      </c>
      <c r="AM2944" s="18">
        <v>22.9</v>
      </c>
      <c r="AN2944" s="18">
        <v>38.491300000000003</v>
      </c>
      <c r="AO2944" s="2">
        <v>1.79</v>
      </c>
      <c r="AP2944" s="2">
        <v>12.5</v>
      </c>
      <c r="AQ2944" s="2">
        <v>14.3</v>
      </c>
      <c r="AR2944" s="2">
        <v>3.8035000000000001</v>
      </c>
      <c r="AS2944" s="2">
        <v>4.29</v>
      </c>
      <c r="AT2944" s="2">
        <v>17.2</v>
      </c>
      <c r="AU2944" s="2">
        <v>24.9</v>
      </c>
      <c r="AV2944" s="2">
        <v>18.432600000000001</v>
      </c>
      <c r="AW2944" s="2">
        <v>5.05</v>
      </c>
      <c r="AX2944" s="2">
        <v>18.8</v>
      </c>
      <c r="AY2944" s="2">
        <v>26.9</v>
      </c>
      <c r="AZ2944" s="2">
        <v>28.294</v>
      </c>
      <c r="BA2944" s="2">
        <v>4.4800000000000004</v>
      </c>
      <c r="BB2944" s="2">
        <v>19.7</v>
      </c>
      <c r="BC2944" s="2">
        <v>22.7</v>
      </c>
      <c r="BD2944" s="2">
        <v>33.420699999999997</v>
      </c>
      <c r="BE2944" s="4" t="str">
        <f t="shared" si="452"/>
        <v>NO APLICA</v>
      </c>
      <c r="BF2944" s="4">
        <f t="shared" si="453"/>
        <v>4.2547999999999995</v>
      </c>
      <c r="BG2944">
        <f t="shared" si="454"/>
        <v>1.79</v>
      </c>
      <c r="BH2944">
        <f t="shared" si="455"/>
        <v>4.29</v>
      </c>
      <c r="BI2944">
        <f t="shared" si="456"/>
        <v>5.05</v>
      </c>
      <c r="BJ2944">
        <f t="shared" si="457"/>
        <v>3.76</v>
      </c>
      <c r="BK2944">
        <f t="shared" si="458"/>
        <v>4.92</v>
      </c>
      <c r="BL2944">
        <f t="shared" si="459"/>
        <v>28862.260000000038</v>
      </c>
    </row>
    <row r="2945" spans="1:64" x14ac:dyDescent="0.2">
      <c r="A2945" s="1">
        <v>2943</v>
      </c>
      <c r="B2945" s="7" t="s">
        <v>117</v>
      </c>
      <c r="C2945" s="3">
        <v>40023</v>
      </c>
      <c r="D2945" s="4" t="s">
        <v>628</v>
      </c>
      <c r="E2945" s="4" t="s">
        <v>117</v>
      </c>
      <c r="F2945" s="5" t="str">
        <f t="shared" si="450"/>
        <v>W</v>
      </c>
      <c r="G2945" s="6">
        <v>0.91736111111111107</v>
      </c>
      <c r="H2945" s="6">
        <v>0.99444444444444446</v>
      </c>
      <c r="I2945" s="85">
        <f t="shared" si="451"/>
        <v>111.00000000000009</v>
      </c>
      <c r="J2945" s="86">
        <f>I2945*Segmentos!$D$7*(AH2945%)*IF(ISNUMBER(AI2945),AI2945%,0)</f>
        <v>586346.40000000049</v>
      </c>
      <c r="K2945" s="86">
        <f>I2945*Segmentos!$D$7*(AL2945%)*IF(ISNUMBER(AM2945),AM2945%,0)</f>
        <v>374558.40000000037</v>
      </c>
      <c r="L2945" s="4" t="s">
        <v>542</v>
      </c>
      <c r="M2945" s="2">
        <v>1.07</v>
      </c>
      <c r="N2945" s="2">
        <v>6.4</v>
      </c>
      <c r="O2945" s="2">
        <v>16.8</v>
      </c>
      <c r="P2945" s="2">
        <v>92.434100000000001</v>
      </c>
      <c r="Q2945" s="2">
        <v>0.46</v>
      </c>
      <c r="R2945" s="2">
        <v>3.1</v>
      </c>
      <c r="S2945" s="2">
        <v>14.7</v>
      </c>
      <c r="T2945" s="2">
        <v>6.6073000000000004</v>
      </c>
      <c r="U2945" s="2">
        <v>0.5</v>
      </c>
      <c r="V2945" s="2">
        <v>4.9000000000000004</v>
      </c>
      <c r="W2945" s="2">
        <v>10.4</v>
      </c>
      <c r="X2945" s="2">
        <v>9.1305999999999994</v>
      </c>
      <c r="Y2945" s="2">
        <v>0.84</v>
      </c>
      <c r="Z2945" s="2">
        <v>7.8</v>
      </c>
      <c r="AA2945" s="2">
        <v>10.8</v>
      </c>
      <c r="AB2945" s="2">
        <v>21.549299999999999</v>
      </c>
      <c r="AC2945" s="2">
        <v>1.94</v>
      </c>
      <c r="AD2945" s="2">
        <v>7.7</v>
      </c>
      <c r="AE2945" s="2">
        <v>25.4</v>
      </c>
      <c r="AF2945" s="2">
        <v>55.146900000000002</v>
      </c>
      <c r="AG2945" s="20">
        <v>1.32</v>
      </c>
      <c r="AH2945" s="20">
        <v>7.1</v>
      </c>
      <c r="AI2945" s="20">
        <v>18.600000000000001</v>
      </c>
      <c r="AJ2945" s="20">
        <v>54.133600000000001</v>
      </c>
      <c r="AK2945" s="18">
        <v>0.84</v>
      </c>
      <c r="AL2945" s="18">
        <v>5.7</v>
      </c>
      <c r="AM2945" s="18">
        <v>14.8</v>
      </c>
      <c r="AN2945" s="18">
        <v>38.3005</v>
      </c>
      <c r="AO2945" s="2">
        <v>0.11</v>
      </c>
      <c r="AP2945" s="2">
        <v>4</v>
      </c>
      <c r="AQ2945" s="2">
        <v>2.8</v>
      </c>
      <c r="AR2945" s="2">
        <v>1.0844</v>
      </c>
      <c r="AS2945" s="2">
        <v>1.41</v>
      </c>
      <c r="AT2945" s="2">
        <v>8.1</v>
      </c>
      <c r="AU2945" s="2">
        <v>17.3</v>
      </c>
      <c r="AV2945" s="2">
        <v>26.805399999999999</v>
      </c>
      <c r="AW2945" s="2">
        <v>1.77</v>
      </c>
      <c r="AX2945" s="2">
        <v>7.7</v>
      </c>
      <c r="AY2945" s="2">
        <v>23</v>
      </c>
      <c r="AZ2945" s="2">
        <v>44.021700000000003</v>
      </c>
      <c r="BA2945" s="2">
        <v>0.62</v>
      </c>
      <c r="BB2945" s="2">
        <v>5</v>
      </c>
      <c r="BC2945" s="2">
        <v>12.4</v>
      </c>
      <c r="BD2945" s="2">
        <v>20.522600000000001</v>
      </c>
      <c r="BE2945" s="4" t="str">
        <f t="shared" si="452"/>
        <v>ABURRIDO</v>
      </c>
      <c r="BF2945" s="4">
        <f t="shared" si="453"/>
        <v>1.3124000000000002</v>
      </c>
      <c r="BG2945">
        <f t="shared" si="454"/>
        <v>0.11</v>
      </c>
      <c r="BH2945">
        <f t="shared" si="455"/>
        <v>1.41</v>
      </c>
      <c r="BI2945">
        <f t="shared" si="456"/>
        <v>1.77</v>
      </c>
      <c r="BJ2945">
        <f t="shared" si="457"/>
        <v>0.84</v>
      </c>
      <c r="BK2945">
        <f t="shared" si="458"/>
        <v>1.32</v>
      </c>
      <c r="BL2945">
        <f t="shared" si="459"/>
        <v>11934.72000000001</v>
      </c>
    </row>
    <row r="2946" spans="1:64" x14ac:dyDescent="0.2">
      <c r="A2946" s="1">
        <v>2944</v>
      </c>
      <c r="B2946" s="7" t="s">
        <v>143</v>
      </c>
      <c r="C2946" s="3">
        <v>40023</v>
      </c>
      <c r="D2946" s="4" t="s">
        <v>627</v>
      </c>
      <c r="E2946" s="4" t="s">
        <v>174</v>
      </c>
      <c r="F2946" s="5" t="str">
        <f t="shared" si="450"/>
        <v>W</v>
      </c>
      <c r="G2946" s="6">
        <v>0.91666666666666663</v>
      </c>
      <c r="H2946" s="6">
        <v>0.9902777777777777</v>
      </c>
      <c r="I2946" s="85">
        <f t="shared" si="451"/>
        <v>105.99999999999994</v>
      </c>
      <c r="J2946" s="86">
        <f>I2946*Segmentos!$D$7*(AH2946%)*IF(ISNUMBER(AI2946),AI2946%,0)</f>
        <v>2242959.9999999986</v>
      </c>
      <c r="K2946" s="86">
        <f>I2946*Segmentos!$D$7*(AL2946%)*IF(ISNUMBER(AM2946),AM2946%,0)</f>
        <v>2887270.3999999985</v>
      </c>
      <c r="L2946" s="4"/>
      <c r="M2946" s="2">
        <v>6.08</v>
      </c>
      <c r="N2946" s="2">
        <v>24.9</v>
      </c>
      <c r="O2946" s="2">
        <v>24.5</v>
      </c>
      <c r="P2946" s="2">
        <v>87.848399999999998</v>
      </c>
      <c r="Q2946" s="2">
        <v>5.65</v>
      </c>
      <c r="R2946" s="2">
        <v>20.100000000000001</v>
      </c>
      <c r="S2946" s="2">
        <v>28.1</v>
      </c>
      <c r="T2946" s="2">
        <v>13.6227</v>
      </c>
      <c r="U2946" s="2">
        <v>8.07</v>
      </c>
      <c r="V2946" s="2">
        <v>29.9</v>
      </c>
      <c r="W2946" s="2">
        <v>27</v>
      </c>
      <c r="X2946" s="2">
        <v>24.431100000000001</v>
      </c>
      <c r="Y2946" s="2">
        <v>5.73</v>
      </c>
      <c r="Z2946" s="2">
        <v>28</v>
      </c>
      <c r="AA2946" s="2">
        <v>20.399999999999999</v>
      </c>
      <c r="AB2946" s="2">
        <v>24.4239</v>
      </c>
      <c r="AC2946" s="2">
        <v>5.35</v>
      </c>
      <c r="AD2946" s="2">
        <v>21.3</v>
      </c>
      <c r="AE2946" s="2">
        <v>25.2</v>
      </c>
      <c r="AF2946" s="2">
        <v>25.370699999999999</v>
      </c>
      <c r="AG2946" s="20">
        <v>5.29</v>
      </c>
      <c r="AH2946" s="20">
        <v>23</v>
      </c>
      <c r="AI2946" s="20">
        <v>23</v>
      </c>
      <c r="AJ2946" s="20">
        <v>36.236499999999999</v>
      </c>
      <c r="AK2946" s="18">
        <v>6.8</v>
      </c>
      <c r="AL2946" s="18">
        <v>26.6</v>
      </c>
      <c r="AM2946" s="18">
        <v>25.6</v>
      </c>
      <c r="AN2946" s="18">
        <v>51.612000000000002</v>
      </c>
      <c r="AO2946" s="2">
        <v>3.12</v>
      </c>
      <c r="AP2946" s="2">
        <v>14.5</v>
      </c>
      <c r="AQ2946" s="2">
        <v>21.5</v>
      </c>
      <c r="AR2946" s="2">
        <v>4.9307999999999996</v>
      </c>
      <c r="AS2946" s="2">
        <v>6</v>
      </c>
      <c r="AT2946" s="2">
        <v>25.4</v>
      </c>
      <c r="AU2946" s="2">
        <v>23.6</v>
      </c>
      <c r="AV2946" s="2">
        <v>19.070699999999999</v>
      </c>
      <c r="AW2946" s="2">
        <v>6.79</v>
      </c>
      <c r="AX2946" s="2">
        <v>24.7</v>
      </c>
      <c r="AY2946" s="2">
        <v>27.5</v>
      </c>
      <c r="AZ2946" s="2">
        <v>28.1799</v>
      </c>
      <c r="BA2946" s="2">
        <v>6.45</v>
      </c>
      <c r="BB2946" s="2">
        <v>27.6</v>
      </c>
      <c r="BC2946" s="2">
        <v>23.3</v>
      </c>
      <c r="BD2946" s="2">
        <v>35.667000000000002</v>
      </c>
      <c r="BE2946" s="4" t="str">
        <f t="shared" si="452"/>
        <v>ABURRIDO</v>
      </c>
      <c r="BF2946" s="4">
        <f t="shared" si="453"/>
        <v>5.9882000000000009</v>
      </c>
      <c r="BG2946">
        <f t="shared" si="454"/>
        <v>3.12</v>
      </c>
      <c r="BH2946">
        <f t="shared" si="455"/>
        <v>6</v>
      </c>
      <c r="BI2946">
        <f t="shared" si="456"/>
        <v>6.79</v>
      </c>
      <c r="BJ2946">
        <f t="shared" si="457"/>
        <v>6.8</v>
      </c>
      <c r="BK2946">
        <f t="shared" si="458"/>
        <v>5.29</v>
      </c>
      <c r="BL2946">
        <f t="shared" si="459"/>
        <v>64665.299999999959</v>
      </c>
    </row>
    <row r="2947" spans="1:64" x14ac:dyDescent="0.2">
      <c r="A2947" s="1">
        <v>2945</v>
      </c>
      <c r="B2947" s="7" t="s">
        <v>89</v>
      </c>
      <c r="C2947" s="3">
        <v>40023</v>
      </c>
      <c r="D2947" s="4" t="s">
        <v>628</v>
      </c>
      <c r="E2947" s="4" t="s">
        <v>169</v>
      </c>
      <c r="F2947" s="5" t="str">
        <f t="shared" si="450"/>
        <v>W</v>
      </c>
      <c r="G2947" s="6">
        <v>0.83958333333333324</v>
      </c>
      <c r="H2947" s="6">
        <v>0.87638888888888899</v>
      </c>
      <c r="I2947" s="85">
        <f t="shared" si="451"/>
        <v>53.000000000000291</v>
      </c>
      <c r="J2947" s="86">
        <f>I2947*Segmentos!$D$7*(AH2947%)*IF(ISNUMBER(AI2947),AI2947%,0)</f>
        <v>173204.00000000096</v>
      </c>
      <c r="K2947" s="86">
        <f>I2947*Segmentos!$D$7*(AL2947%)*IF(ISNUMBER(AM2947),AM2947%,0)</f>
        <v>320628.80000000173</v>
      </c>
      <c r="L2947" s="4"/>
      <c r="M2947" s="2">
        <v>1.2</v>
      </c>
      <c r="N2947" s="2">
        <v>2.9</v>
      </c>
      <c r="O2947" s="2">
        <v>40.799999999999997</v>
      </c>
      <c r="P2947" s="2">
        <v>98.042699999999996</v>
      </c>
      <c r="Q2947" s="2">
        <v>0.64</v>
      </c>
      <c r="R2947" s="2">
        <v>1.8</v>
      </c>
      <c r="S2947" s="2">
        <v>35.5</v>
      </c>
      <c r="T2947" s="2">
        <v>8.7254000000000005</v>
      </c>
      <c r="U2947" s="2">
        <v>0.37</v>
      </c>
      <c r="V2947" s="2">
        <v>1.2</v>
      </c>
      <c r="W2947" s="2">
        <v>29.6</v>
      </c>
      <c r="X2947" s="2">
        <v>6.3033999999999999</v>
      </c>
      <c r="Y2947" s="2">
        <v>2.2999999999999998</v>
      </c>
      <c r="Z2947" s="2">
        <v>4.5</v>
      </c>
      <c r="AA2947" s="2">
        <v>51.5</v>
      </c>
      <c r="AB2947" s="2">
        <v>55.433</v>
      </c>
      <c r="AC2947" s="2">
        <v>1.03</v>
      </c>
      <c r="AD2947" s="2">
        <v>3.2</v>
      </c>
      <c r="AE2947" s="2">
        <v>31.7</v>
      </c>
      <c r="AF2947" s="2">
        <v>27.5809</v>
      </c>
      <c r="AG2947" s="20">
        <v>0.84</v>
      </c>
      <c r="AH2947" s="20">
        <v>1.9</v>
      </c>
      <c r="AI2947" s="20">
        <v>43</v>
      </c>
      <c r="AJ2947" s="20">
        <v>32.421999999999997</v>
      </c>
      <c r="AK2947" s="18">
        <v>1.53</v>
      </c>
      <c r="AL2947" s="18">
        <v>3.8</v>
      </c>
      <c r="AM2947" s="18">
        <v>39.799999999999997</v>
      </c>
      <c r="AN2947" s="18">
        <v>65.620699999999999</v>
      </c>
      <c r="AO2947" s="2">
        <v>0.3</v>
      </c>
      <c r="AP2947" s="2">
        <v>1.4</v>
      </c>
      <c r="AQ2947" s="2">
        <v>22.1</v>
      </c>
      <c r="AR2947" s="2">
        <v>2.7153</v>
      </c>
      <c r="AS2947" s="2">
        <v>0.83</v>
      </c>
      <c r="AT2947" s="2">
        <v>2.1</v>
      </c>
      <c r="AU2947" s="2">
        <v>38.5</v>
      </c>
      <c r="AV2947" s="2">
        <v>14.830299999999999</v>
      </c>
      <c r="AW2947" s="2">
        <v>1.57</v>
      </c>
      <c r="AX2947" s="2">
        <v>3.2</v>
      </c>
      <c r="AY2947" s="2">
        <v>48.7</v>
      </c>
      <c r="AZ2947" s="2">
        <v>36.727899999999998</v>
      </c>
      <c r="BA2947" s="2">
        <v>1.4</v>
      </c>
      <c r="BB2947" s="2">
        <v>3.7</v>
      </c>
      <c r="BC2947" s="2">
        <v>38.4</v>
      </c>
      <c r="BD2947" s="2">
        <v>43.769199999999998</v>
      </c>
      <c r="BE2947" s="4" t="str">
        <f t="shared" si="452"/>
        <v>NO APLICA</v>
      </c>
      <c r="BF2947" s="4">
        <f t="shared" si="453"/>
        <v>1.0838000000000001</v>
      </c>
      <c r="BG2947">
        <f t="shared" si="454"/>
        <v>0.3</v>
      </c>
      <c r="BH2947">
        <f t="shared" si="455"/>
        <v>0.83</v>
      </c>
      <c r="BI2947">
        <f t="shared" si="456"/>
        <v>1.57</v>
      </c>
      <c r="BJ2947">
        <f t="shared" si="457"/>
        <v>1.53</v>
      </c>
      <c r="BK2947">
        <f t="shared" si="458"/>
        <v>0.84</v>
      </c>
      <c r="BL2947">
        <f t="shared" si="459"/>
        <v>6270.9600000000337</v>
      </c>
    </row>
    <row r="2948" spans="1:64" x14ac:dyDescent="0.2">
      <c r="A2948" s="1">
        <v>2946</v>
      </c>
      <c r="B2948" s="7" t="s">
        <v>126</v>
      </c>
      <c r="C2948" s="3">
        <v>40023</v>
      </c>
      <c r="D2948" s="4" t="s">
        <v>628</v>
      </c>
      <c r="E2948" s="4" t="s">
        <v>163</v>
      </c>
      <c r="F2948" s="5" t="str">
        <f t="shared" ref="F2948:F3011" si="460">CONCATENATE(IF(WEEKDAY(C2948)=1,"D",""),IF(WEEKDAY(C2948)=2,"L",""),IF(WEEKDAY(C2948)=3,"M",""),IF(WEEKDAY(C2948)=4,"W",""),IF(WEEKDAY(C2948)=5,"J",""),IF(WEEKDAY(C2948)=6,"V",""),IF(WEEKDAY(C2948)=7,"S",""))</f>
        <v>W</v>
      </c>
      <c r="G2948" s="6">
        <v>0.87638888888888899</v>
      </c>
      <c r="H2948" s="6">
        <v>0.91319444444444453</v>
      </c>
      <c r="I2948" s="85">
        <f t="shared" ref="I2948:I3011" si="461">IF(H2948&gt;=G2948,(H2948-G2948)*24*60,("24:00:00"-G2948+H2948)*24*60)</f>
        <v>52.999999999999972</v>
      </c>
      <c r="J2948" s="86">
        <f>I2948*Segmentos!$D$7*(AH2948%)*IF(ISNUMBER(AI2948),AI2948%,0)</f>
        <v>134323.19999999995</v>
      </c>
      <c r="K2948" s="86">
        <f>I2948*Segmentos!$D$7*(AL2948%)*IF(ISNUMBER(AM2948),AM2948%,0)</f>
        <v>394637.99999999971</v>
      </c>
      <c r="L2948" s="4"/>
      <c r="M2948" s="2">
        <v>1.29</v>
      </c>
      <c r="N2948" s="2">
        <v>3.7</v>
      </c>
      <c r="O2948" s="2">
        <v>34.299999999999997</v>
      </c>
      <c r="P2948" s="2">
        <v>90.162000000000006</v>
      </c>
      <c r="Q2948" s="2">
        <v>0.44</v>
      </c>
      <c r="R2948" s="2">
        <v>1.4</v>
      </c>
      <c r="S2948" s="2">
        <v>31.5</v>
      </c>
      <c r="T2948" s="2">
        <v>5.1584000000000003</v>
      </c>
      <c r="U2948" s="2">
        <v>0.17</v>
      </c>
      <c r="V2948" s="2">
        <v>1</v>
      </c>
      <c r="W2948" s="2">
        <v>16.8</v>
      </c>
      <c r="X2948" s="2">
        <v>2.5453999999999999</v>
      </c>
      <c r="Y2948" s="2">
        <v>0.99</v>
      </c>
      <c r="Z2948" s="2">
        <v>4.3</v>
      </c>
      <c r="AA2948" s="2">
        <v>22.9</v>
      </c>
      <c r="AB2948" s="2">
        <v>20.550899999999999</v>
      </c>
      <c r="AC2948" s="2">
        <v>2.69</v>
      </c>
      <c r="AD2948" s="2">
        <v>6.1</v>
      </c>
      <c r="AE2948" s="2">
        <v>43.8</v>
      </c>
      <c r="AF2948" s="2">
        <v>61.907200000000003</v>
      </c>
      <c r="AG2948" s="20">
        <v>0.64</v>
      </c>
      <c r="AH2948" s="20">
        <v>2.2000000000000002</v>
      </c>
      <c r="AI2948" s="20">
        <v>28.8</v>
      </c>
      <c r="AJ2948" s="20">
        <v>21.177</v>
      </c>
      <c r="AK2948" s="18">
        <v>1.87</v>
      </c>
      <c r="AL2948" s="18">
        <v>5.0999999999999996</v>
      </c>
      <c r="AM2948" s="18">
        <v>36.5</v>
      </c>
      <c r="AN2948" s="18">
        <v>68.984899999999996</v>
      </c>
      <c r="AO2948" s="2">
        <v>0.83</v>
      </c>
      <c r="AP2948" s="2">
        <v>2.2000000000000002</v>
      </c>
      <c r="AQ2948" s="2">
        <v>37.5</v>
      </c>
      <c r="AR2948" s="2">
        <v>6.3564999999999996</v>
      </c>
      <c r="AS2948" s="2">
        <v>1.1000000000000001</v>
      </c>
      <c r="AT2948" s="2">
        <v>3</v>
      </c>
      <c r="AU2948" s="2">
        <v>37</v>
      </c>
      <c r="AV2948" s="2">
        <v>17.024699999999999</v>
      </c>
      <c r="AW2948" s="2">
        <v>1.21</v>
      </c>
      <c r="AX2948" s="2">
        <v>4.0999999999999996</v>
      </c>
      <c r="AY2948" s="2">
        <v>29.7</v>
      </c>
      <c r="AZ2948" s="2">
        <v>24.3871</v>
      </c>
      <c r="BA2948" s="2">
        <v>1.58</v>
      </c>
      <c r="BB2948" s="2">
        <v>4.4000000000000004</v>
      </c>
      <c r="BC2948" s="2">
        <v>36.1</v>
      </c>
      <c r="BD2948" s="2">
        <v>42.393700000000003</v>
      </c>
      <c r="BE2948" s="4" t="str">
        <f t="shared" ref="BE2948:BE3011" si="462">IF(OR(E2948="NOTICIERO",E2948="INFORMATIVO"),"NO APLICA",IF(I2948&lt;60,"NO APLICA",IF(M2948&lt;6,"ABURRIDO",IF(O2948&lt;25,"ABURRIDO","ENTRETENIDO"))))</f>
        <v>NO APLICA</v>
      </c>
      <c r="BF2948" s="4">
        <f t="shared" ref="BF2948:BF3011" si="463">SUMPRODUCT($BG$2:$BK$2,BG2948:BK2948)/5</f>
        <v>1.2726000000000002</v>
      </c>
      <c r="BG2948">
        <f t="shared" ref="BG2948:BG3011" si="464">AO2948</f>
        <v>0.83</v>
      </c>
      <c r="BH2948">
        <f t="shared" ref="BH2948:BH3011" si="465">AS2948</f>
        <v>1.1000000000000001</v>
      </c>
      <c r="BI2948">
        <f t="shared" ref="BI2948:BI3011" si="466">MAX(AW2948,BA2948)</f>
        <v>1.58</v>
      </c>
      <c r="BJ2948">
        <f t="shared" ref="BJ2948:BJ3011" si="467">AK2948</f>
        <v>1.87</v>
      </c>
      <c r="BK2948">
        <f t="shared" ref="BK2948:BK3011" si="468">AG2948</f>
        <v>0.64</v>
      </c>
      <c r="BL2948">
        <f t="shared" ref="BL2948:BL3011" si="469">IFERROR((I2948*N2948*O2948),0)</f>
        <v>6726.2299999999959</v>
      </c>
    </row>
    <row r="2949" spans="1:64" x14ac:dyDescent="0.2">
      <c r="A2949" s="1">
        <v>2947</v>
      </c>
      <c r="B2949" s="7" t="s">
        <v>23</v>
      </c>
      <c r="C2949" s="3">
        <v>40023</v>
      </c>
      <c r="D2949" s="4" t="s">
        <v>629</v>
      </c>
      <c r="E2949" s="4" t="s">
        <v>170</v>
      </c>
      <c r="F2949" s="5" t="str">
        <f t="shared" si="460"/>
        <v>W</v>
      </c>
      <c r="G2949" s="6">
        <v>0.87361111111111101</v>
      </c>
      <c r="H2949" s="6">
        <v>0.93541666666666667</v>
      </c>
      <c r="I2949" s="85">
        <f t="shared" si="461"/>
        <v>89.000000000000171</v>
      </c>
      <c r="J2949" s="86">
        <f>I2949*Segmentos!$D$7*(AH2949%)*IF(ISNUMBER(AI2949),AI2949%,0)</f>
        <v>99110.400000000183</v>
      </c>
      <c r="K2949" s="86">
        <f>I2949*Segmentos!$D$7*(AL2949%)*IF(ISNUMBER(AM2949),AM2949%,0)</f>
        <v>184230.00000000035</v>
      </c>
      <c r="L2949" s="4"/>
      <c r="M2949" s="2">
        <v>0.4</v>
      </c>
      <c r="N2949" s="2">
        <v>2.5</v>
      </c>
      <c r="O2949" s="2">
        <v>16.5</v>
      </c>
      <c r="P2949" s="2">
        <v>32.713999999999999</v>
      </c>
      <c r="Q2949" s="2">
        <v>0.09</v>
      </c>
      <c r="R2949" s="2">
        <v>1.6</v>
      </c>
      <c r="S2949" s="2">
        <v>5.3</v>
      </c>
      <c r="T2949" s="2">
        <v>1.1513</v>
      </c>
      <c r="U2949" s="2">
        <v>1.02</v>
      </c>
      <c r="V2949" s="2">
        <v>3.3</v>
      </c>
      <c r="W2949" s="2">
        <v>31.4</v>
      </c>
      <c r="X2949" s="2">
        <v>17.349</v>
      </c>
      <c r="Y2949" s="2">
        <v>0.38</v>
      </c>
      <c r="Z2949" s="2">
        <v>3.1</v>
      </c>
      <c r="AA2949" s="2">
        <v>12.4</v>
      </c>
      <c r="AB2949" s="2">
        <v>9.1768000000000001</v>
      </c>
      <c r="AC2949" s="2">
        <v>0.19</v>
      </c>
      <c r="AD2949" s="2">
        <v>1.8</v>
      </c>
      <c r="AE2949" s="2">
        <v>10.6</v>
      </c>
      <c r="AF2949" s="2">
        <v>5.0369000000000002</v>
      </c>
      <c r="AG2949" s="20">
        <v>0.28000000000000003</v>
      </c>
      <c r="AH2949" s="20">
        <v>2.4</v>
      </c>
      <c r="AI2949" s="20">
        <v>11.6</v>
      </c>
      <c r="AJ2949" s="20">
        <v>10.7096</v>
      </c>
      <c r="AK2949" s="18">
        <v>0.52</v>
      </c>
      <c r="AL2949" s="18">
        <v>2.5</v>
      </c>
      <c r="AM2949" s="18">
        <v>20.7</v>
      </c>
      <c r="AN2949" s="18">
        <v>22.004300000000001</v>
      </c>
      <c r="AO2949" s="2">
        <v>0.1</v>
      </c>
      <c r="AP2949" s="2">
        <v>0.8</v>
      </c>
      <c r="AQ2949" s="2">
        <v>12.6</v>
      </c>
      <c r="AR2949" s="2">
        <v>0.87339999999999995</v>
      </c>
      <c r="AS2949" s="2">
        <v>0.13</v>
      </c>
      <c r="AT2949" s="2">
        <v>1.2</v>
      </c>
      <c r="AU2949" s="2">
        <v>11.1</v>
      </c>
      <c r="AV2949" s="2">
        <v>2.2936000000000001</v>
      </c>
      <c r="AW2949" s="2">
        <v>0.21</v>
      </c>
      <c r="AX2949" s="2">
        <v>2.1</v>
      </c>
      <c r="AY2949" s="2">
        <v>9.9</v>
      </c>
      <c r="AZ2949" s="2">
        <v>4.9318999999999997</v>
      </c>
      <c r="BA2949" s="2">
        <v>0.79</v>
      </c>
      <c r="BB2949" s="2">
        <v>3.9</v>
      </c>
      <c r="BC2949" s="2">
        <v>20.3</v>
      </c>
      <c r="BD2949" s="2">
        <v>24.614899999999999</v>
      </c>
      <c r="BE2949" s="4" t="str">
        <f t="shared" si="462"/>
        <v>ABURRIDO</v>
      </c>
      <c r="BF2949" s="4">
        <f t="shared" si="463"/>
        <v>0.38380000000000003</v>
      </c>
      <c r="BG2949">
        <f t="shared" si="464"/>
        <v>0.1</v>
      </c>
      <c r="BH2949">
        <f t="shared" si="465"/>
        <v>0.13</v>
      </c>
      <c r="BI2949">
        <f t="shared" si="466"/>
        <v>0.79</v>
      </c>
      <c r="BJ2949">
        <f t="shared" si="467"/>
        <v>0.52</v>
      </c>
      <c r="BK2949">
        <f t="shared" si="468"/>
        <v>0.28000000000000003</v>
      </c>
      <c r="BL2949">
        <f t="shared" si="469"/>
        <v>3671.2500000000068</v>
      </c>
    </row>
    <row r="2950" spans="1:64" x14ac:dyDescent="0.2">
      <c r="A2950" s="1">
        <v>2948</v>
      </c>
      <c r="B2950" s="7" t="s">
        <v>25</v>
      </c>
      <c r="C2950" s="3">
        <v>40023</v>
      </c>
      <c r="D2950" s="4" t="s">
        <v>629</v>
      </c>
      <c r="E2950" s="4" t="s">
        <v>171</v>
      </c>
      <c r="F2950" s="5" t="str">
        <f t="shared" si="460"/>
        <v>W</v>
      </c>
      <c r="G2950" s="6">
        <v>0.87291666666666667</v>
      </c>
      <c r="H2950" s="6">
        <v>0.87361111111111101</v>
      </c>
      <c r="I2950" s="85">
        <f t="shared" si="461"/>
        <v>0.99999999999983658</v>
      </c>
      <c r="J2950" s="86">
        <f>I2950*Segmentos!$D$7*(AH2950%)*IF(ISNUMBER(AI2950),AI2950%,0)</f>
        <v>2399.999999999608</v>
      </c>
      <c r="K2950" s="86">
        <f>I2950*Segmentos!$D$7*(AL2950%)*IF(ISNUMBER(AM2950),AM2950%,0)</f>
        <v>1999.9999999996733</v>
      </c>
      <c r="L2950" s="4"/>
      <c r="M2950" s="2">
        <v>0.56999999999999995</v>
      </c>
      <c r="N2950" s="2">
        <v>0.6</v>
      </c>
      <c r="O2950" s="2">
        <v>100</v>
      </c>
      <c r="P2950" s="2">
        <v>91.840800000000002</v>
      </c>
      <c r="Q2950" s="2">
        <v>0</v>
      </c>
      <c r="R2950" s="2">
        <v>0</v>
      </c>
      <c r="S2950" s="8" t="s">
        <v>577</v>
      </c>
      <c r="T2950" s="2">
        <v>0</v>
      </c>
      <c r="U2950" s="2">
        <v>0</v>
      </c>
      <c r="V2950" s="2">
        <v>0</v>
      </c>
      <c r="W2950" s="8" t="s">
        <v>577</v>
      </c>
      <c r="X2950" s="2">
        <v>0</v>
      </c>
      <c r="Y2950" s="2">
        <v>0.42</v>
      </c>
      <c r="Z2950" s="2">
        <v>0.4</v>
      </c>
      <c r="AA2950" s="2">
        <v>100</v>
      </c>
      <c r="AB2950" s="2">
        <v>19.677900000000001</v>
      </c>
      <c r="AC2950" s="2">
        <v>1.37</v>
      </c>
      <c r="AD2950" s="2">
        <v>1.4</v>
      </c>
      <c r="AE2950" s="2">
        <v>100</v>
      </c>
      <c r="AF2950" s="2">
        <v>72.162899999999993</v>
      </c>
      <c r="AG2950" s="20">
        <v>0.62</v>
      </c>
      <c r="AH2950" s="20">
        <v>0.6</v>
      </c>
      <c r="AI2950" s="20">
        <v>100</v>
      </c>
      <c r="AJ2950" s="20">
        <v>47.274799999999999</v>
      </c>
      <c r="AK2950" s="18">
        <v>0.53</v>
      </c>
      <c r="AL2950" s="18">
        <v>0.5</v>
      </c>
      <c r="AM2950" s="18">
        <v>100</v>
      </c>
      <c r="AN2950" s="18">
        <v>44.566000000000003</v>
      </c>
      <c r="AO2950" s="2">
        <v>0.14000000000000001</v>
      </c>
      <c r="AP2950" s="2">
        <v>0.1</v>
      </c>
      <c r="AQ2950" s="2">
        <v>100</v>
      </c>
      <c r="AR2950" s="2">
        <v>2.5198</v>
      </c>
      <c r="AS2950" s="2">
        <v>0.15</v>
      </c>
      <c r="AT2950" s="2">
        <v>0.1</v>
      </c>
      <c r="AU2950" s="2">
        <v>100</v>
      </c>
      <c r="AV2950" s="2">
        <v>5.1794000000000002</v>
      </c>
      <c r="AW2950" s="2">
        <v>0.37</v>
      </c>
      <c r="AX2950" s="2">
        <v>0.4</v>
      </c>
      <c r="AY2950" s="2">
        <v>100</v>
      </c>
      <c r="AZ2950" s="2">
        <v>17.1797</v>
      </c>
      <c r="BA2950" s="2">
        <v>1.0900000000000001</v>
      </c>
      <c r="BB2950" s="2">
        <v>1.1000000000000001</v>
      </c>
      <c r="BC2950" s="2">
        <v>100</v>
      </c>
      <c r="BD2950" s="2">
        <v>66.9619</v>
      </c>
      <c r="BE2950" s="4" t="str">
        <f t="shared" si="462"/>
        <v>NO APLICA</v>
      </c>
      <c r="BF2950" s="4">
        <f t="shared" si="463"/>
        <v>0.5142000000000001</v>
      </c>
      <c r="BG2950">
        <f t="shared" si="464"/>
        <v>0.14000000000000001</v>
      </c>
      <c r="BH2950">
        <f t="shared" si="465"/>
        <v>0.15</v>
      </c>
      <c r="BI2950">
        <f t="shared" si="466"/>
        <v>1.0900000000000001</v>
      </c>
      <c r="BJ2950">
        <f t="shared" si="467"/>
        <v>0.53</v>
      </c>
      <c r="BK2950">
        <f t="shared" si="468"/>
        <v>0.62</v>
      </c>
      <c r="BL2950">
        <f t="shared" si="469"/>
        <v>59.999999999990195</v>
      </c>
    </row>
    <row r="2951" spans="1:64" x14ac:dyDescent="0.2">
      <c r="A2951" s="1">
        <v>2949</v>
      </c>
      <c r="B2951" s="7" t="s">
        <v>19</v>
      </c>
      <c r="C2951" s="3">
        <v>40023</v>
      </c>
      <c r="D2951" s="4" t="s">
        <v>17</v>
      </c>
      <c r="E2951" s="4" t="s">
        <v>166</v>
      </c>
      <c r="F2951" s="5" t="str">
        <f t="shared" si="460"/>
        <v>W</v>
      </c>
      <c r="G2951" s="6">
        <v>0.9145833333333333</v>
      </c>
      <c r="H2951" s="6">
        <v>0.9159722222222223</v>
      </c>
      <c r="I2951" s="85">
        <f t="shared" si="461"/>
        <v>2.0000000000001528</v>
      </c>
      <c r="J2951" s="86">
        <f>I2951*Segmentos!$D$7*(AH2951%)*IF(ISNUMBER(AI2951),AI2951%,0)</f>
        <v>4592.0000000003502</v>
      </c>
      <c r="K2951" s="86">
        <f>I2951*Segmentos!$D$7*(AL2951%)*IF(ISNUMBER(AM2951),AM2951%,0)</f>
        <v>400.00000000003058</v>
      </c>
      <c r="L2951" s="4"/>
      <c r="M2951" s="2">
        <v>0.28000000000000003</v>
      </c>
      <c r="N2951" s="2">
        <v>0.4</v>
      </c>
      <c r="O2951" s="2">
        <v>77.400000000000006</v>
      </c>
      <c r="P2951" s="2">
        <v>100</v>
      </c>
      <c r="Q2951" s="2">
        <v>0</v>
      </c>
      <c r="R2951" s="2">
        <v>0</v>
      </c>
      <c r="S2951" s="8" t="s">
        <v>577</v>
      </c>
      <c r="T2951" s="2">
        <v>0</v>
      </c>
      <c r="U2951" s="2">
        <v>0</v>
      </c>
      <c r="V2951" s="2">
        <v>0</v>
      </c>
      <c r="W2951" s="8" t="s">
        <v>577</v>
      </c>
      <c r="X2951" s="2">
        <v>0</v>
      </c>
      <c r="Y2951" s="2">
        <v>0.49</v>
      </c>
      <c r="Z2951" s="2">
        <v>0.8</v>
      </c>
      <c r="AA2951" s="2">
        <v>63.8</v>
      </c>
      <c r="AB2951" s="2">
        <v>51.457099999999997</v>
      </c>
      <c r="AC2951" s="2">
        <v>0.42</v>
      </c>
      <c r="AD2951" s="2">
        <v>0.4</v>
      </c>
      <c r="AE2951" s="2">
        <v>100</v>
      </c>
      <c r="AF2951" s="2">
        <v>48.542900000000003</v>
      </c>
      <c r="AG2951" s="20">
        <v>0.54</v>
      </c>
      <c r="AH2951" s="20">
        <v>0.7</v>
      </c>
      <c r="AI2951" s="20">
        <v>82</v>
      </c>
      <c r="AJ2951" s="20">
        <v>90.721599999999995</v>
      </c>
      <c r="AK2951" s="18">
        <v>0.05</v>
      </c>
      <c r="AL2951" s="18">
        <v>0.1</v>
      </c>
      <c r="AM2951" s="18">
        <v>50</v>
      </c>
      <c r="AN2951" s="18">
        <v>9.2783999999999995</v>
      </c>
      <c r="AO2951" s="2">
        <v>0</v>
      </c>
      <c r="AP2951" s="2">
        <v>0</v>
      </c>
      <c r="AQ2951" s="8" t="s">
        <v>577</v>
      </c>
      <c r="AR2951" s="2">
        <v>0</v>
      </c>
      <c r="AS2951" s="2">
        <v>0.28999999999999998</v>
      </c>
      <c r="AT2951" s="2">
        <v>0.3</v>
      </c>
      <c r="AU2951" s="2">
        <v>100</v>
      </c>
      <c r="AV2951" s="2">
        <v>22.216799999999999</v>
      </c>
      <c r="AW2951" s="2">
        <v>0.28999999999999998</v>
      </c>
      <c r="AX2951" s="2">
        <v>0.6</v>
      </c>
      <c r="AY2951" s="2">
        <v>50</v>
      </c>
      <c r="AZ2951" s="2">
        <v>29.240300000000001</v>
      </c>
      <c r="BA2951" s="2">
        <v>0.36</v>
      </c>
      <c r="BB2951" s="2">
        <v>0.4</v>
      </c>
      <c r="BC2951" s="2">
        <v>100</v>
      </c>
      <c r="BD2951" s="2">
        <v>48.542900000000003</v>
      </c>
      <c r="BE2951" s="4" t="str">
        <f t="shared" si="462"/>
        <v>NO APLICA</v>
      </c>
      <c r="BF2951" s="4">
        <f t="shared" si="463"/>
        <v>0.2732</v>
      </c>
      <c r="BG2951">
        <f t="shared" si="464"/>
        <v>0</v>
      </c>
      <c r="BH2951">
        <f t="shared" si="465"/>
        <v>0.28999999999999998</v>
      </c>
      <c r="BI2951">
        <f t="shared" si="466"/>
        <v>0.36</v>
      </c>
      <c r="BJ2951">
        <f t="shared" si="467"/>
        <v>0.05</v>
      </c>
      <c r="BK2951">
        <f t="shared" si="468"/>
        <v>0.54</v>
      </c>
      <c r="BL2951">
        <f t="shared" si="469"/>
        <v>61.920000000004734</v>
      </c>
    </row>
    <row r="2952" spans="1:64" x14ac:dyDescent="0.2">
      <c r="A2952" s="1">
        <v>2950</v>
      </c>
      <c r="B2952" s="7" t="s">
        <v>2</v>
      </c>
      <c r="C2952" s="3">
        <v>40023</v>
      </c>
      <c r="D2952" s="4" t="s">
        <v>627</v>
      </c>
      <c r="E2952" s="4" t="s">
        <v>164</v>
      </c>
      <c r="F2952" s="5" t="str">
        <f t="shared" si="460"/>
        <v>W</v>
      </c>
      <c r="G2952" s="6">
        <v>0.87430555555555556</v>
      </c>
      <c r="H2952" s="6">
        <v>0.9145833333333333</v>
      </c>
      <c r="I2952" s="85">
        <f t="shared" si="461"/>
        <v>57.999999999999957</v>
      </c>
      <c r="J2952" s="86">
        <f>I2952*Segmentos!$D$7*(AH2952%)*IF(ISNUMBER(AI2952),AI2952%,0)</f>
        <v>833158.39999999944</v>
      </c>
      <c r="K2952" s="86">
        <f>I2952*Segmentos!$D$7*(AL2952%)*IF(ISNUMBER(AM2952),AM2952%,0)</f>
        <v>1470091.1999999986</v>
      </c>
      <c r="L2952" s="4"/>
      <c r="M2952" s="2">
        <v>5.0199999999999996</v>
      </c>
      <c r="N2952" s="2">
        <v>15.7</v>
      </c>
      <c r="O2952" s="2">
        <v>31.9</v>
      </c>
      <c r="P2952" s="2">
        <v>79.935100000000006</v>
      </c>
      <c r="Q2952" s="2">
        <v>5.03</v>
      </c>
      <c r="R2952" s="2">
        <v>14</v>
      </c>
      <c r="S2952" s="2">
        <v>35.9</v>
      </c>
      <c r="T2952" s="2">
        <v>13.339399999999999</v>
      </c>
      <c r="U2952" s="2">
        <v>4.07</v>
      </c>
      <c r="V2952" s="2">
        <v>14.9</v>
      </c>
      <c r="W2952" s="2">
        <v>27.2</v>
      </c>
      <c r="X2952" s="2">
        <v>13.569599999999999</v>
      </c>
      <c r="Y2952" s="2">
        <v>4.59</v>
      </c>
      <c r="Z2952" s="2">
        <v>16.2</v>
      </c>
      <c r="AA2952" s="2">
        <v>28.3</v>
      </c>
      <c r="AB2952" s="2">
        <v>21.581</v>
      </c>
      <c r="AC2952" s="2">
        <v>6.02</v>
      </c>
      <c r="AD2952" s="2">
        <v>16.7</v>
      </c>
      <c r="AE2952" s="2">
        <v>36.1</v>
      </c>
      <c r="AF2952" s="2">
        <v>31.4451</v>
      </c>
      <c r="AG2952" s="20">
        <v>3.59</v>
      </c>
      <c r="AH2952" s="20">
        <v>13.4</v>
      </c>
      <c r="AI2952" s="20">
        <v>26.8</v>
      </c>
      <c r="AJ2952" s="20">
        <v>27.070599999999999</v>
      </c>
      <c r="AK2952" s="18">
        <v>6.32</v>
      </c>
      <c r="AL2952" s="18">
        <v>17.899999999999999</v>
      </c>
      <c r="AM2952" s="18">
        <v>35.4</v>
      </c>
      <c r="AN2952" s="18">
        <v>52.8645</v>
      </c>
      <c r="AO2952" s="2">
        <v>2.7</v>
      </c>
      <c r="AP2952" s="2">
        <v>15.2</v>
      </c>
      <c r="AQ2952" s="2">
        <v>17.7</v>
      </c>
      <c r="AR2952" s="2">
        <v>4.6981000000000002</v>
      </c>
      <c r="AS2952" s="2">
        <v>5.64</v>
      </c>
      <c r="AT2952" s="2">
        <v>17.100000000000001</v>
      </c>
      <c r="AU2952" s="2">
        <v>32.9</v>
      </c>
      <c r="AV2952" s="2">
        <v>19.7606</v>
      </c>
      <c r="AW2952" s="2">
        <v>4.83</v>
      </c>
      <c r="AX2952" s="2">
        <v>14.6</v>
      </c>
      <c r="AY2952" s="2">
        <v>33.1</v>
      </c>
      <c r="AZ2952" s="2">
        <v>22.112300000000001</v>
      </c>
      <c r="BA2952" s="2">
        <v>5.48</v>
      </c>
      <c r="BB2952" s="2">
        <v>15.9</v>
      </c>
      <c r="BC2952" s="2">
        <v>34.4</v>
      </c>
      <c r="BD2952" s="2">
        <v>33.364100000000001</v>
      </c>
      <c r="BE2952" s="4" t="str">
        <f t="shared" si="462"/>
        <v>NO APLICA</v>
      </c>
      <c r="BF2952" s="4">
        <f t="shared" si="463"/>
        <v>5.2156000000000002</v>
      </c>
      <c r="BG2952">
        <f t="shared" si="464"/>
        <v>2.7</v>
      </c>
      <c r="BH2952">
        <f t="shared" si="465"/>
        <v>5.64</v>
      </c>
      <c r="BI2952">
        <f t="shared" si="466"/>
        <v>5.48</v>
      </c>
      <c r="BJ2952">
        <f t="shared" si="467"/>
        <v>6.32</v>
      </c>
      <c r="BK2952">
        <f t="shared" si="468"/>
        <v>3.59</v>
      </c>
      <c r="BL2952">
        <f t="shared" si="469"/>
        <v>29048.139999999978</v>
      </c>
    </row>
    <row r="2953" spans="1:64" x14ac:dyDescent="0.2">
      <c r="A2953" s="1">
        <v>2951</v>
      </c>
      <c r="B2953" s="7" t="s">
        <v>16</v>
      </c>
      <c r="C2953" s="3">
        <v>40023</v>
      </c>
      <c r="D2953" s="4" t="s">
        <v>626</v>
      </c>
      <c r="E2953" s="4" t="s">
        <v>166</v>
      </c>
      <c r="F2953" s="5" t="str">
        <f t="shared" si="460"/>
        <v>W</v>
      </c>
      <c r="G2953" s="6">
        <v>0.91527777777777775</v>
      </c>
      <c r="H2953" s="6">
        <v>0.91874999999999996</v>
      </c>
      <c r="I2953" s="85">
        <f t="shared" si="461"/>
        <v>4.9999999999999822</v>
      </c>
      <c r="J2953" s="86">
        <f>I2953*Segmentos!$D$7*(AH2953%)*IF(ISNUMBER(AI2953),AI2953%,0)</f>
        <v>225227.99999999916</v>
      </c>
      <c r="K2953" s="86">
        <f>I2953*Segmentos!$D$7*(AL2953%)*IF(ISNUMBER(AM2953),AM2953%,0)</f>
        <v>349199.99999999878</v>
      </c>
      <c r="L2953" s="4"/>
      <c r="M2953" s="2">
        <v>14.54</v>
      </c>
      <c r="N2953" s="2">
        <v>17</v>
      </c>
      <c r="O2953" s="2">
        <v>85.4</v>
      </c>
      <c r="P2953" s="2">
        <v>87.746399999999994</v>
      </c>
      <c r="Q2953" s="2">
        <v>8.08</v>
      </c>
      <c r="R2953" s="2">
        <v>9.8000000000000007</v>
      </c>
      <c r="S2953" s="2">
        <v>82.2</v>
      </c>
      <c r="T2953" s="2">
        <v>8.1363000000000003</v>
      </c>
      <c r="U2953" s="2">
        <v>11.22</v>
      </c>
      <c r="V2953" s="2">
        <v>13.3</v>
      </c>
      <c r="W2953" s="2">
        <v>84.4</v>
      </c>
      <c r="X2953" s="2">
        <v>14.189299999999999</v>
      </c>
      <c r="Y2953" s="2">
        <v>12.23</v>
      </c>
      <c r="Z2953" s="2">
        <v>13.9</v>
      </c>
      <c r="AA2953" s="2">
        <v>88.2</v>
      </c>
      <c r="AB2953" s="2">
        <v>21.791599999999999</v>
      </c>
      <c r="AC2953" s="2">
        <v>22.03</v>
      </c>
      <c r="AD2953" s="2">
        <v>25.9</v>
      </c>
      <c r="AE2953" s="2">
        <v>84.9</v>
      </c>
      <c r="AF2953" s="2">
        <v>43.629199999999997</v>
      </c>
      <c r="AG2953" s="20">
        <v>11.3</v>
      </c>
      <c r="AH2953" s="20">
        <v>13.7</v>
      </c>
      <c r="AI2953" s="20">
        <v>82.2</v>
      </c>
      <c r="AJ2953" s="20">
        <v>32.344999999999999</v>
      </c>
      <c r="AK2953" s="18">
        <v>17.47</v>
      </c>
      <c r="AL2953" s="18">
        <v>20</v>
      </c>
      <c r="AM2953" s="18">
        <v>87.3</v>
      </c>
      <c r="AN2953" s="18">
        <v>55.401299999999999</v>
      </c>
      <c r="AO2953" s="2">
        <v>11.26</v>
      </c>
      <c r="AP2953" s="2">
        <v>12.7</v>
      </c>
      <c r="AQ2953" s="2">
        <v>88.9</v>
      </c>
      <c r="AR2953" s="2">
        <v>7.4246999999999996</v>
      </c>
      <c r="AS2953" s="2">
        <v>9.99</v>
      </c>
      <c r="AT2953" s="2">
        <v>13.7</v>
      </c>
      <c r="AU2953" s="2">
        <v>73.2</v>
      </c>
      <c r="AV2953" s="2">
        <v>13.2837</v>
      </c>
      <c r="AW2953" s="2">
        <v>14.56</v>
      </c>
      <c r="AX2953" s="2">
        <v>16.899999999999999</v>
      </c>
      <c r="AY2953" s="2">
        <v>86.2</v>
      </c>
      <c r="AZ2953" s="2">
        <v>25.259399999999999</v>
      </c>
      <c r="BA2953" s="2">
        <v>18.079999999999998</v>
      </c>
      <c r="BB2953" s="2">
        <v>20.3</v>
      </c>
      <c r="BC2953" s="2">
        <v>88.9</v>
      </c>
      <c r="BD2953" s="2">
        <v>41.778599999999997</v>
      </c>
      <c r="BE2953" s="4" t="str">
        <f t="shared" si="462"/>
        <v>NO APLICA</v>
      </c>
      <c r="BF2953" s="4">
        <f t="shared" si="463"/>
        <v>13.5464</v>
      </c>
      <c r="BG2953">
        <f t="shared" si="464"/>
        <v>11.26</v>
      </c>
      <c r="BH2953">
        <f t="shared" si="465"/>
        <v>9.99</v>
      </c>
      <c r="BI2953">
        <f t="shared" si="466"/>
        <v>18.079999999999998</v>
      </c>
      <c r="BJ2953">
        <f t="shared" si="467"/>
        <v>17.47</v>
      </c>
      <c r="BK2953">
        <f t="shared" si="468"/>
        <v>11.3</v>
      </c>
      <c r="BL2953">
        <f t="shared" si="469"/>
        <v>7258.9999999999754</v>
      </c>
    </row>
    <row r="2954" spans="1:64" x14ac:dyDescent="0.2">
      <c r="A2954" s="1">
        <v>2952</v>
      </c>
      <c r="B2954" s="7" t="s">
        <v>22</v>
      </c>
      <c r="C2954" s="3">
        <v>40023</v>
      </c>
      <c r="D2954" s="4" t="s">
        <v>629</v>
      </c>
      <c r="E2954" s="4" t="s">
        <v>164</v>
      </c>
      <c r="F2954" s="5" t="str">
        <f t="shared" si="460"/>
        <v>W</v>
      </c>
      <c r="G2954" s="6">
        <v>0.8305555555555556</v>
      </c>
      <c r="H2954" s="6">
        <v>0.87291666666666667</v>
      </c>
      <c r="I2954" s="85">
        <f t="shared" si="461"/>
        <v>60.999999999999943</v>
      </c>
      <c r="J2954" s="86">
        <f>I2954*Segmentos!$D$7*(AH2954%)*IF(ISNUMBER(AI2954),AI2954%,0)</f>
        <v>229481.99999999977</v>
      </c>
      <c r="K2954" s="86">
        <f>I2954*Segmentos!$D$7*(AL2954%)*IF(ISNUMBER(AM2954),AM2954%,0)</f>
        <v>293775.99999999977</v>
      </c>
      <c r="L2954" s="4"/>
      <c r="M2954" s="2">
        <v>1.0900000000000001</v>
      </c>
      <c r="N2954" s="2">
        <v>3.9</v>
      </c>
      <c r="O2954" s="2">
        <v>28.2</v>
      </c>
      <c r="P2954" s="2">
        <v>92.793800000000005</v>
      </c>
      <c r="Q2954" s="2">
        <v>0.22</v>
      </c>
      <c r="R2954" s="2">
        <v>1.8</v>
      </c>
      <c r="S2954" s="2">
        <v>12.2</v>
      </c>
      <c r="T2954" s="2">
        <v>3.0568</v>
      </c>
      <c r="U2954" s="2">
        <v>0.26</v>
      </c>
      <c r="V2954" s="2">
        <v>1.9</v>
      </c>
      <c r="W2954" s="2">
        <v>13.8</v>
      </c>
      <c r="X2954" s="2">
        <v>4.5738000000000003</v>
      </c>
      <c r="Y2954" s="2">
        <v>0.76</v>
      </c>
      <c r="Z2954" s="2">
        <v>2.6</v>
      </c>
      <c r="AA2954" s="2">
        <v>29.8</v>
      </c>
      <c r="AB2954" s="2">
        <v>19.168299999999999</v>
      </c>
      <c r="AC2954" s="2">
        <v>2.36</v>
      </c>
      <c r="AD2954" s="2">
        <v>7.4</v>
      </c>
      <c r="AE2954" s="2">
        <v>32</v>
      </c>
      <c r="AF2954" s="2">
        <v>65.994799999999998</v>
      </c>
      <c r="AG2954" s="20">
        <v>0.95</v>
      </c>
      <c r="AH2954" s="20">
        <v>3.3</v>
      </c>
      <c r="AI2954" s="20">
        <v>28.5</v>
      </c>
      <c r="AJ2954" s="20">
        <v>38.494300000000003</v>
      </c>
      <c r="AK2954" s="18">
        <v>1.21</v>
      </c>
      <c r="AL2954" s="18">
        <v>4.3</v>
      </c>
      <c r="AM2954" s="18">
        <v>28</v>
      </c>
      <c r="AN2954" s="18">
        <v>54.299500000000002</v>
      </c>
      <c r="AO2954" s="2">
        <v>0.44</v>
      </c>
      <c r="AP2954" s="2">
        <v>2</v>
      </c>
      <c r="AQ2954" s="2">
        <v>22</v>
      </c>
      <c r="AR2954" s="2">
        <v>4.1268000000000002</v>
      </c>
      <c r="AS2954" s="2">
        <v>0.78</v>
      </c>
      <c r="AT2954" s="2">
        <v>2.9</v>
      </c>
      <c r="AU2954" s="2">
        <v>26.8</v>
      </c>
      <c r="AV2954" s="2">
        <v>14.6271</v>
      </c>
      <c r="AW2954" s="2">
        <v>1.03</v>
      </c>
      <c r="AX2954" s="2">
        <v>4.5999999999999996</v>
      </c>
      <c r="AY2954" s="2">
        <v>22.5</v>
      </c>
      <c r="AZ2954" s="2">
        <v>25.142900000000001</v>
      </c>
      <c r="BA2954" s="2">
        <v>1.5</v>
      </c>
      <c r="BB2954" s="2">
        <v>4.4000000000000004</v>
      </c>
      <c r="BC2954" s="2">
        <v>34</v>
      </c>
      <c r="BD2954" s="2">
        <v>48.896999999999998</v>
      </c>
      <c r="BE2954" s="4" t="str">
        <f t="shared" si="462"/>
        <v>NO APLICA</v>
      </c>
      <c r="BF2954" s="4">
        <f t="shared" si="463"/>
        <v>1.0272000000000001</v>
      </c>
      <c r="BG2954">
        <f t="shared" si="464"/>
        <v>0.44</v>
      </c>
      <c r="BH2954">
        <f t="shared" si="465"/>
        <v>0.78</v>
      </c>
      <c r="BI2954">
        <f t="shared" si="466"/>
        <v>1.5</v>
      </c>
      <c r="BJ2954">
        <f t="shared" si="467"/>
        <v>1.21</v>
      </c>
      <c r="BK2954">
        <f t="shared" si="468"/>
        <v>0.95</v>
      </c>
      <c r="BL2954">
        <f t="shared" si="469"/>
        <v>6708.7799999999934</v>
      </c>
    </row>
    <row r="2955" spans="1:64" x14ac:dyDescent="0.2">
      <c r="A2955" s="1">
        <v>2953</v>
      </c>
      <c r="B2955" s="7" t="s">
        <v>4</v>
      </c>
      <c r="C2955" s="3">
        <v>40023</v>
      </c>
      <c r="D2955" s="4" t="s">
        <v>3</v>
      </c>
      <c r="E2955" s="4" t="s">
        <v>165</v>
      </c>
      <c r="F2955" s="5" t="str">
        <f t="shared" si="460"/>
        <v>W</v>
      </c>
      <c r="G2955" s="6">
        <v>0.78125</v>
      </c>
      <c r="H2955" s="6">
        <v>0.87361111111111101</v>
      </c>
      <c r="I2955" s="85">
        <f t="shared" si="461"/>
        <v>132.99999999999986</v>
      </c>
      <c r="J2955" s="86">
        <f>I2955*Segmentos!$D$7*(AH2955%)*IF(ISNUMBER(AI2955),AI2955%,0)</f>
        <v>1639677.1999999983</v>
      </c>
      <c r="K2955" s="86">
        <f>I2955*Segmentos!$D$7*(AL2955%)*IF(ISNUMBER(AM2955),AM2955%,0)</f>
        <v>1882215.9999999977</v>
      </c>
      <c r="L2955" s="4"/>
      <c r="M2955" s="2">
        <v>3.33</v>
      </c>
      <c r="N2955" s="2">
        <v>13.3</v>
      </c>
      <c r="O2955" s="2">
        <v>25.1</v>
      </c>
      <c r="P2955" s="2">
        <v>64.495500000000007</v>
      </c>
      <c r="Q2955" s="2">
        <v>3.88</v>
      </c>
      <c r="R2955" s="2">
        <v>16.2</v>
      </c>
      <c r="S2955" s="2">
        <v>24</v>
      </c>
      <c r="T2955" s="2">
        <v>12.538399999999999</v>
      </c>
      <c r="U2955" s="2">
        <v>4.88</v>
      </c>
      <c r="V2955" s="2">
        <v>16.7</v>
      </c>
      <c r="W2955" s="2">
        <v>29.3</v>
      </c>
      <c r="X2955" s="2">
        <v>19.8355</v>
      </c>
      <c r="Y2955" s="2">
        <v>2.66</v>
      </c>
      <c r="Z2955" s="2">
        <v>12.3</v>
      </c>
      <c r="AA2955" s="2">
        <v>21.7</v>
      </c>
      <c r="AB2955" s="2">
        <v>15.2438</v>
      </c>
      <c r="AC2955" s="2">
        <v>2.65</v>
      </c>
      <c r="AD2955" s="2">
        <v>10.5</v>
      </c>
      <c r="AE2955" s="2">
        <v>25.2</v>
      </c>
      <c r="AF2955" s="2">
        <v>16.877700000000001</v>
      </c>
      <c r="AG2955" s="20">
        <v>3.09</v>
      </c>
      <c r="AH2955" s="20">
        <v>11.9</v>
      </c>
      <c r="AI2955" s="20">
        <v>25.9</v>
      </c>
      <c r="AJ2955" s="20">
        <v>28.4101</v>
      </c>
      <c r="AK2955" s="18">
        <v>3.54</v>
      </c>
      <c r="AL2955" s="18">
        <v>14.5</v>
      </c>
      <c r="AM2955" s="18">
        <v>24.4</v>
      </c>
      <c r="AN2955" s="18">
        <v>36.085299999999997</v>
      </c>
      <c r="AO2955" s="2">
        <v>2.12</v>
      </c>
      <c r="AP2955" s="2">
        <v>7.3</v>
      </c>
      <c r="AQ2955" s="2">
        <v>29.1</v>
      </c>
      <c r="AR2955" s="2">
        <v>4.4923000000000002</v>
      </c>
      <c r="AS2955" s="2">
        <v>2.06</v>
      </c>
      <c r="AT2955" s="2">
        <v>11.5</v>
      </c>
      <c r="AU2955" s="2">
        <v>18</v>
      </c>
      <c r="AV2955" s="2">
        <v>8.7934000000000001</v>
      </c>
      <c r="AW2955" s="2">
        <v>2.82</v>
      </c>
      <c r="AX2955" s="2">
        <v>12.1</v>
      </c>
      <c r="AY2955" s="2">
        <v>23.4</v>
      </c>
      <c r="AZ2955" s="2">
        <v>15.7287</v>
      </c>
      <c r="BA2955" s="2">
        <v>4.78</v>
      </c>
      <c r="BB2955" s="2">
        <v>16.899999999999999</v>
      </c>
      <c r="BC2955" s="2">
        <v>28.2</v>
      </c>
      <c r="BD2955" s="2">
        <v>35.481099999999998</v>
      </c>
      <c r="BE2955" s="4" t="str">
        <f t="shared" si="462"/>
        <v>ABURRIDO</v>
      </c>
      <c r="BF2955" s="4">
        <f t="shared" si="463"/>
        <v>3.1420000000000003</v>
      </c>
      <c r="BG2955">
        <f t="shared" si="464"/>
        <v>2.12</v>
      </c>
      <c r="BH2955">
        <f t="shared" si="465"/>
        <v>2.06</v>
      </c>
      <c r="BI2955">
        <f t="shared" si="466"/>
        <v>4.78</v>
      </c>
      <c r="BJ2955">
        <f t="shared" si="467"/>
        <v>3.54</v>
      </c>
      <c r="BK2955">
        <f t="shared" si="468"/>
        <v>3.09</v>
      </c>
      <c r="BL2955">
        <f t="shared" si="469"/>
        <v>44399.389999999956</v>
      </c>
    </row>
    <row r="2956" spans="1:64" x14ac:dyDescent="0.2">
      <c r="A2956" s="1">
        <v>2954</v>
      </c>
      <c r="B2956" s="7" t="s">
        <v>15</v>
      </c>
      <c r="C2956" s="3">
        <v>40024</v>
      </c>
      <c r="D2956" s="4" t="s">
        <v>626</v>
      </c>
      <c r="E2956" s="4" t="s">
        <v>164</v>
      </c>
      <c r="F2956" s="5" t="str">
        <f t="shared" si="460"/>
        <v>J</v>
      </c>
      <c r="G2956" s="6">
        <v>0.875</v>
      </c>
      <c r="H2956" s="6">
        <v>0.9145833333333333</v>
      </c>
      <c r="I2956" s="85">
        <f t="shared" si="461"/>
        <v>56.999999999999957</v>
      </c>
      <c r="J2956" s="86">
        <f>I2956*Segmentos!$D$7*(AH2956%)*IF(ISNUMBER(AI2956),AI2956%,0)</f>
        <v>2128106.3999999985</v>
      </c>
      <c r="K2956" s="86">
        <f>I2956*Segmentos!$D$7*(AL2956%)*IF(ISNUMBER(AM2956),AM2956%,0)</f>
        <v>2518259.9999999977</v>
      </c>
      <c r="L2956" s="4"/>
      <c r="M2956" s="2">
        <v>10.23</v>
      </c>
      <c r="N2956" s="2">
        <v>23.1</v>
      </c>
      <c r="O2956" s="2">
        <v>44.4</v>
      </c>
      <c r="P2956" s="2">
        <v>83.113399999999999</v>
      </c>
      <c r="Q2956" s="2">
        <v>6.39</v>
      </c>
      <c r="R2956" s="2">
        <v>16.899999999999999</v>
      </c>
      <c r="S2956" s="2">
        <v>37.9</v>
      </c>
      <c r="T2956" s="2">
        <v>8.6638999999999999</v>
      </c>
      <c r="U2956" s="2">
        <v>5.24</v>
      </c>
      <c r="V2956" s="2">
        <v>16</v>
      </c>
      <c r="W2956" s="2">
        <v>32.799999999999997</v>
      </c>
      <c r="X2956" s="2">
        <v>8.9271999999999991</v>
      </c>
      <c r="Y2956" s="2">
        <v>10.66</v>
      </c>
      <c r="Z2956" s="2">
        <v>24.7</v>
      </c>
      <c r="AA2956" s="2">
        <v>43.1</v>
      </c>
      <c r="AB2956" s="2">
        <v>25.5852</v>
      </c>
      <c r="AC2956" s="2">
        <v>14.97</v>
      </c>
      <c r="AD2956" s="2">
        <v>29.2</v>
      </c>
      <c r="AE2956" s="2">
        <v>51.2</v>
      </c>
      <c r="AF2956" s="2">
        <v>39.937100000000001</v>
      </c>
      <c r="AG2956" s="20">
        <v>9.32</v>
      </c>
      <c r="AH2956" s="20">
        <v>22.6</v>
      </c>
      <c r="AI2956" s="20">
        <v>41.3</v>
      </c>
      <c r="AJ2956" s="20">
        <v>35.9392</v>
      </c>
      <c r="AK2956" s="18">
        <v>11.04</v>
      </c>
      <c r="AL2956" s="18">
        <v>23.5</v>
      </c>
      <c r="AM2956" s="18">
        <v>47</v>
      </c>
      <c r="AN2956" s="18">
        <v>47.174199999999999</v>
      </c>
      <c r="AO2956" s="2">
        <v>6.68</v>
      </c>
      <c r="AP2956" s="2">
        <v>15.5</v>
      </c>
      <c r="AQ2956" s="2">
        <v>43.1</v>
      </c>
      <c r="AR2956" s="2">
        <v>5.9332000000000003</v>
      </c>
      <c r="AS2956" s="2">
        <v>7.39</v>
      </c>
      <c r="AT2956" s="2">
        <v>18.3</v>
      </c>
      <c r="AU2956" s="2">
        <v>40.299999999999997</v>
      </c>
      <c r="AV2956" s="2">
        <v>13.221500000000001</v>
      </c>
      <c r="AW2956" s="2">
        <v>11.91</v>
      </c>
      <c r="AX2956" s="2">
        <v>25.5</v>
      </c>
      <c r="AY2956" s="2">
        <v>46.7</v>
      </c>
      <c r="AZ2956" s="2">
        <v>27.827500000000001</v>
      </c>
      <c r="BA2956" s="2">
        <v>11.61</v>
      </c>
      <c r="BB2956" s="2">
        <v>26.1</v>
      </c>
      <c r="BC2956" s="2">
        <v>44.5</v>
      </c>
      <c r="BD2956" s="2">
        <v>36.1312</v>
      </c>
      <c r="BE2956" s="4" t="str">
        <f t="shared" si="462"/>
        <v>NO APLICA</v>
      </c>
      <c r="BF2956" s="4">
        <f t="shared" si="463"/>
        <v>9.2674000000000003</v>
      </c>
      <c r="BG2956">
        <f t="shared" si="464"/>
        <v>6.68</v>
      </c>
      <c r="BH2956">
        <f t="shared" si="465"/>
        <v>7.39</v>
      </c>
      <c r="BI2956">
        <f t="shared" si="466"/>
        <v>11.91</v>
      </c>
      <c r="BJ2956">
        <f t="shared" si="467"/>
        <v>11.04</v>
      </c>
      <c r="BK2956">
        <f t="shared" si="468"/>
        <v>9.32</v>
      </c>
      <c r="BL2956">
        <f t="shared" si="469"/>
        <v>58461.47999999996</v>
      </c>
    </row>
    <row r="2957" spans="1:64" x14ac:dyDescent="0.2">
      <c r="A2957" s="1">
        <v>2955</v>
      </c>
      <c r="B2957" s="7" t="s">
        <v>153</v>
      </c>
      <c r="C2957" s="3">
        <v>40024</v>
      </c>
      <c r="D2957" s="4" t="s">
        <v>627</v>
      </c>
      <c r="E2957" s="4" t="s">
        <v>167</v>
      </c>
      <c r="F2957" s="5" t="str">
        <f t="shared" si="460"/>
        <v>J</v>
      </c>
      <c r="G2957" s="6">
        <v>0.9159722222222223</v>
      </c>
      <c r="H2957" s="6">
        <v>0.95763888888888893</v>
      </c>
      <c r="I2957" s="85">
        <f t="shared" si="461"/>
        <v>59.999999999999943</v>
      </c>
      <c r="J2957" s="86">
        <f>I2957*Segmentos!$D$7*(AH2957%)*IF(ISNUMBER(AI2957),AI2957%,0)</f>
        <v>667775.99999999953</v>
      </c>
      <c r="K2957" s="86">
        <f>I2957*Segmentos!$D$7*(AL2957%)*IF(ISNUMBER(AM2957),AM2957%,0)</f>
        <v>839519.99999999919</v>
      </c>
      <c r="L2957" s="4"/>
      <c r="M2957" s="2">
        <v>3.16</v>
      </c>
      <c r="N2957" s="2">
        <v>15.7</v>
      </c>
      <c r="O2957" s="2">
        <v>20.100000000000001</v>
      </c>
      <c r="P2957" s="2">
        <v>89.972800000000007</v>
      </c>
      <c r="Q2957" s="2">
        <v>2.33</v>
      </c>
      <c r="R2957" s="2">
        <v>10.4</v>
      </c>
      <c r="S2957" s="2">
        <v>22.3</v>
      </c>
      <c r="T2957" s="2">
        <v>11.052199999999999</v>
      </c>
      <c r="U2957" s="2">
        <v>2.65</v>
      </c>
      <c r="V2957" s="2">
        <v>15.3</v>
      </c>
      <c r="W2957" s="2">
        <v>17.399999999999999</v>
      </c>
      <c r="X2957" s="2">
        <v>15.815099999999999</v>
      </c>
      <c r="Y2957" s="2">
        <v>2.95</v>
      </c>
      <c r="Z2957" s="2">
        <v>17.600000000000001</v>
      </c>
      <c r="AA2957" s="2">
        <v>16.7</v>
      </c>
      <c r="AB2957" s="2">
        <v>24.7273</v>
      </c>
      <c r="AC2957" s="2">
        <v>4.1100000000000003</v>
      </c>
      <c r="AD2957" s="2">
        <v>17</v>
      </c>
      <c r="AE2957" s="2">
        <v>24.2</v>
      </c>
      <c r="AF2957" s="2">
        <v>38.3782</v>
      </c>
      <c r="AG2957" s="20">
        <v>2.78</v>
      </c>
      <c r="AH2957" s="20">
        <v>14.8</v>
      </c>
      <c r="AI2957" s="20">
        <v>18.8</v>
      </c>
      <c r="AJ2957" s="20">
        <v>37.468299999999999</v>
      </c>
      <c r="AK2957" s="18">
        <v>3.51</v>
      </c>
      <c r="AL2957" s="18">
        <v>16.5</v>
      </c>
      <c r="AM2957" s="18">
        <v>21.2</v>
      </c>
      <c r="AN2957" s="18">
        <v>52.5045</v>
      </c>
      <c r="AO2957" s="2">
        <v>3.04</v>
      </c>
      <c r="AP2957" s="2">
        <v>14.1</v>
      </c>
      <c r="AQ2957" s="2">
        <v>21.6</v>
      </c>
      <c r="AR2957" s="2">
        <v>9.4309999999999992</v>
      </c>
      <c r="AS2957" s="2">
        <v>3.04</v>
      </c>
      <c r="AT2957" s="2">
        <v>16.3</v>
      </c>
      <c r="AU2957" s="2">
        <v>18.7</v>
      </c>
      <c r="AV2957" s="2">
        <v>19.046199999999999</v>
      </c>
      <c r="AW2957" s="2">
        <v>4.45</v>
      </c>
      <c r="AX2957" s="2">
        <v>19.600000000000001</v>
      </c>
      <c r="AY2957" s="2">
        <v>22.7</v>
      </c>
      <c r="AZ2957" s="2">
        <v>36.348700000000001</v>
      </c>
      <c r="BA2957" s="2">
        <v>2.31</v>
      </c>
      <c r="BB2957" s="2">
        <v>12.9</v>
      </c>
      <c r="BC2957" s="2">
        <v>17.8</v>
      </c>
      <c r="BD2957" s="2">
        <v>25.146899999999999</v>
      </c>
      <c r="BE2957" s="4" t="str">
        <f t="shared" si="462"/>
        <v>NO APLICA</v>
      </c>
      <c r="BF2957" s="4">
        <f t="shared" si="463"/>
        <v>3.4985999999999997</v>
      </c>
      <c r="BG2957">
        <f t="shared" si="464"/>
        <v>3.04</v>
      </c>
      <c r="BH2957">
        <f t="shared" si="465"/>
        <v>3.04</v>
      </c>
      <c r="BI2957">
        <f t="shared" si="466"/>
        <v>4.45</v>
      </c>
      <c r="BJ2957">
        <f t="shared" si="467"/>
        <v>3.51</v>
      </c>
      <c r="BK2957">
        <f t="shared" si="468"/>
        <v>2.78</v>
      </c>
      <c r="BL2957">
        <f t="shared" si="469"/>
        <v>18934.199999999983</v>
      </c>
    </row>
    <row r="2958" spans="1:64" x14ac:dyDescent="0.2">
      <c r="A2958" s="1">
        <v>2956</v>
      </c>
      <c r="B2958" s="7" t="s">
        <v>5</v>
      </c>
      <c r="C2958" s="3">
        <v>40024</v>
      </c>
      <c r="D2958" s="4" t="s">
        <v>3</v>
      </c>
      <c r="E2958" s="4" t="s">
        <v>164</v>
      </c>
      <c r="F2958" s="5" t="str">
        <f t="shared" si="460"/>
        <v>J</v>
      </c>
      <c r="G2958" s="6">
        <v>0.87430555555555556</v>
      </c>
      <c r="H2958" s="6">
        <v>0.91736111111111107</v>
      </c>
      <c r="I2958" s="85">
        <f t="shared" si="461"/>
        <v>61.999999999999943</v>
      </c>
      <c r="J2958" s="86">
        <f>I2958*Segmentos!$D$7*(AH2958%)*IF(ISNUMBER(AI2958),AI2958%,0)</f>
        <v>1289525.5999999989</v>
      </c>
      <c r="K2958" s="86">
        <f>I2958*Segmentos!$D$7*(AL2958%)*IF(ISNUMBER(AM2958),AM2958%,0)</f>
        <v>1495315.9999999988</v>
      </c>
      <c r="L2958" s="4"/>
      <c r="M2958" s="2">
        <v>5.64</v>
      </c>
      <c r="N2958" s="2">
        <v>15.9</v>
      </c>
      <c r="O2958" s="2">
        <v>35.5</v>
      </c>
      <c r="P2958" s="2">
        <v>82.135499999999993</v>
      </c>
      <c r="Q2958" s="2">
        <v>4.32</v>
      </c>
      <c r="R2958" s="2">
        <v>12.9</v>
      </c>
      <c r="S2958" s="2">
        <v>33.4</v>
      </c>
      <c r="T2958" s="2">
        <v>10.4909</v>
      </c>
      <c r="U2958" s="2">
        <v>2.94</v>
      </c>
      <c r="V2958" s="2">
        <v>12</v>
      </c>
      <c r="W2958" s="2">
        <v>24.5</v>
      </c>
      <c r="X2958" s="2">
        <v>8.9619</v>
      </c>
      <c r="Y2958" s="2">
        <v>7.17</v>
      </c>
      <c r="Z2958" s="2">
        <v>18.5</v>
      </c>
      <c r="AA2958" s="2">
        <v>38.799999999999997</v>
      </c>
      <c r="AB2958" s="2">
        <v>30.805800000000001</v>
      </c>
      <c r="AC2958" s="2">
        <v>6.67</v>
      </c>
      <c r="AD2958" s="2">
        <v>17.600000000000001</v>
      </c>
      <c r="AE2958" s="2">
        <v>37.9</v>
      </c>
      <c r="AF2958" s="2">
        <v>31.876799999999999</v>
      </c>
      <c r="AG2958" s="20">
        <v>5.2</v>
      </c>
      <c r="AH2958" s="20">
        <v>16.3</v>
      </c>
      <c r="AI2958" s="20">
        <v>31.9</v>
      </c>
      <c r="AJ2958" s="20">
        <v>35.927399999999999</v>
      </c>
      <c r="AK2958" s="18">
        <v>6.04</v>
      </c>
      <c r="AL2958" s="18">
        <v>15.5</v>
      </c>
      <c r="AM2958" s="18">
        <v>38.9</v>
      </c>
      <c r="AN2958" s="18">
        <v>46.208100000000002</v>
      </c>
      <c r="AO2958" s="2">
        <v>2.6</v>
      </c>
      <c r="AP2958" s="2">
        <v>9.8000000000000007</v>
      </c>
      <c r="AQ2958" s="2">
        <v>26.5</v>
      </c>
      <c r="AR2958" s="2">
        <v>4.1378000000000004</v>
      </c>
      <c r="AS2958" s="2">
        <v>5.01</v>
      </c>
      <c r="AT2958" s="2">
        <v>16.5</v>
      </c>
      <c r="AU2958" s="2">
        <v>30.3</v>
      </c>
      <c r="AV2958" s="2">
        <v>16.067699999999999</v>
      </c>
      <c r="AW2958" s="2">
        <v>4.83</v>
      </c>
      <c r="AX2958" s="2">
        <v>14.9</v>
      </c>
      <c r="AY2958" s="2">
        <v>32.299999999999997</v>
      </c>
      <c r="AZ2958" s="2">
        <v>20.214600000000001</v>
      </c>
      <c r="BA2958" s="2">
        <v>7.49</v>
      </c>
      <c r="BB2958" s="2">
        <v>18</v>
      </c>
      <c r="BC2958" s="2">
        <v>41.6</v>
      </c>
      <c r="BD2958" s="2">
        <v>41.715400000000002</v>
      </c>
      <c r="BE2958" s="4" t="str">
        <f t="shared" si="462"/>
        <v>NO APLICA</v>
      </c>
      <c r="BF2958" s="4">
        <f t="shared" si="463"/>
        <v>5.6517999999999997</v>
      </c>
      <c r="BG2958">
        <f t="shared" si="464"/>
        <v>2.6</v>
      </c>
      <c r="BH2958">
        <f t="shared" si="465"/>
        <v>5.01</v>
      </c>
      <c r="BI2958">
        <f t="shared" si="466"/>
        <v>7.49</v>
      </c>
      <c r="BJ2958">
        <f t="shared" si="467"/>
        <v>6.04</v>
      </c>
      <c r="BK2958">
        <f t="shared" si="468"/>
        <v>5.2</v>
      </c>
      <c r="BL2958">
        <f t="shared" si="469"/>
        <v>34995.899999999972</v>
      </c>
    </row>
    <row r="2959" spans="1:64" x14ac:dyDescent="0.2">
      <c r="A2959" s="1">
        <v>2957</v>
      </c>
      <c r="B2959" s="7" t="s">
        <v>49</v>
      </c>
      <c r="C2959" s="3">
        <v>40024</v>
      </c>
      <c r="D2959" s="4" t="s">
        <v>628</v>
      </c>
      <c r="E2959" s="4" t="s">
        <v>168</v>
      </c>
      <c r="F2959" s="5" t="str">
        <f t="shared" si="460"/>
        <v>J</v>
      </c>
      <c r="G2959" s="6">
        <v>0.9159722222222223</v>
      </c>
      <c r="H2959" s="6">
        <v>9.7222222222222224E-3</v>
      </c>
      <c r="I2959" s="85">
        <f t="shared" si="461"/>
        <v>134.99999999999989</v>
      </c>
      <c r="J2959" s="86">
        <f>I2959*Segmentos!$D$7*(AH2959%)*IF(ISNUMBER(AI2959),AI2959%,0)</f>
        <v>622079.99999999953</v>
      </c>
      <c r="K2959" s="86">
        <f>I2959*Segmentos!$D$7*(AL2959%)*IF(ISNUMBER(AM2959),AM2959%,0)</f>
        <v>352349.99999999965</v>
      </c>
      <c r="L2959" s="4" t="s">
        <v>547</v>
      </c>
      <c r="M2959" s="2">
        <v>0.89</v>
      </c>
      <c r="N2959" s="2">
        <v>8.5</v>
      </c>
      <c r="O2959" s="2">
        <v>10.5</v>
      </c>
      <c r="P2959" s="2">
        <v>89.013800000000003</v>
      </c>
      <c r="Q2959" s="2">
        <v>0.28000000000000003</v>
      </c>
      <c r="R2959" s="2">
        <v>4.4000000000000004</v>
      </c>
      <c r="S2959" s="2">
        <v>6.4</v>
      </c>
      <c r="T2959" s="2">
        <v>4.6597999999999997</v>
      </c>
      <c r="U2959" s="2">
        <v>0.73</v>
      </c>
      <c r="V2959" s="2">
        <v>8.8000000000000007</v>
      </c>
      <c r="W2959" s="2">
        <v>8.3000000000000007</v>
      </c>
      <c r="X2959" s="2">
        <v>15.2539</v>
      </c>
      <c r="Y2959" s="2">
        <v>0.98</v>
      </c>
      <c r="Z2959" s="2">
        <v>9</v>
      </c>
      <c r="AA2959" s="2">
        <v>11</v>
      </c>
      <c r="AB2959" s="2">
        <v>29.1355</v>
      </c>
      <c r="AC2959" s="2">
        <v>1.21</v>
      </c>
      <c r="AD2959" s="2">
        <v>10</v>
      </c>
      <c r="AE2959" s="2">
        <v>12.2</v>
      </c>
      <c r="AF2959" s="2">
        <v>39.964599999999997</v>
      </c>
      <c r="AG2959" s="20">
        <v>1.1399999999999999</v>
      </c>
      <c r="AH2959" s="20">
        <v>9.6</v>
      </c>
      <c r="AI2959" s="20">
        <v>12</v>
      </c>
      <c r="AJ2959" s="20">
        <v>54.425699999999999</v>
      </c>
      <c r="AK2959" s="18">
        <v>0.66</v>
      </c>
      <c r="AL2959" s="18">
        <v>7.5</v>
      </c>
      <c r="AM2959" s="18">
        <v>8.6999999999999993</v>
      </c>
      <c r="AN2959" s="18">
        <v>34.588099999999997</v>
      </c>
      <c r="AO2959" s="2">
        <v>0.12</v>
      </c>
      <c r="AP2959" s="2">
        <v>4.8</v>
      </c>
      <c r="AQ2959" s="2">
        <v>2.4</v>
      </c>
      <c r="AR2959" s="2">
        <v>1.2735000000000001</v>
      </c>
      <c r="AS2959" s="2">
        <v>1.24</v>
      </c>
      <c r="AT2959" s="2">
        <v>8.6999999999999993</v>
      </c>
      <c r="AU2959" s="2">
        <v>14.3</v>
      </c>
      <c r="AV2959" s="2">
        <v>27.479399999999998</v>
      </c>
      <c r="AW2959" s="2">
        <v>0.92</v>
      </c>
      <c r="AX2959" s="2">
        <v>7.6</v>
      </c>
      <c r="AY2959" s="2">
        <v>12.1</v>
      </c>
      <c r="AZ2959" s="2">
        <v>26.523499999999999</v>
      </c>
      <c r="BA2959" s="2">
        <v>0.88</v>
      </c>
      <c r="BB2959" s="2">
        <v>10.1</v>
      </c>
      <c r="BC2959" s="2">
        <v>8.6999999999999993</v>
      </c>
      <c r="BD2959" s="2">
        <v>33.737400000000001</v>
      </c>
      <c r="BE2959" s="4" t="str">
        <f t="shared" si="462"/>
        <v>ABURRIDO</v>
      </c>
      <c r="BF2959" s="4">
        <f t="shared" si="463"/>
        <v>0.95440000000000003</v>
      </c>
      <c r="BG2959">
        <f t="shared" si="464"/>
        <v>0.12</v>
      </c>
      <c r="BH2959">
        <f t="shared" si="465"/>
        <v>1.24</v>
      </c>
      <c r="BI2959">
        <f t="shared" si="466"/>
        <v>0.92</v>
      </c>
      <c r="BJ2959">
        <f t="shared" si="467"/>
        <v>0.66</v>
      </c>
      <c r="BK2959">
        <f t="shared" si="468"/>
        <v>1.1399999999999999</v>
      </c>
      <c r="BL2959">
        <f t="shared" si="469"/>
        <v>12048.749999999991</v>
      </c>
    </row>
    <row r="2960" spans="1:64" x14ac:dyDescent="0.2">
      <c r="A2960" s="1">
        <v>2958</v>
      </c>
      <c r="B2960" s="7" t="s">
        <v>18</v>
      </c>
      <c r="C2960" s="3">
        <v>40024</v>
      </c>
      <c r="D2960" s="4" t="s">
        <v>17</v>
      </c>
      <c r="E2960" s="4" t="s">
        <v>168</v>
      </c>
      <c r="F2960" s="5" t="str">
        <f t="shared" si="460"/>
        <v>J</v>
      </c>
      <c r="G2960" s="6">
        <v>0.83333333333333337</v>
      </c>
      <c r="H2960" s="6">
        <v>0.9145833333333333</v>
      </c>
      <c r="I2960" s="85">
        <f t="shared" si="461"/>
        <v>116.9999999999999</v>
      </c>
      <c r="J2960" s="86">
        <f>I2960*Segmentos!$D$7*(AH2960%)*IF(ISNUMBER(AI2960),AI2960%,0)</f>
        <v>402947.99999999977</v>
      </c>
      <c r="K2960" s="86">
        <f>I2960*Segmentos!$D$7*(AL2960%)*IF(ISNUMBER(AM2960),AM2960%,0)</f>
        <v>195904.79999999984</v>
      </c>
      <c r="L2960" s="4" t="s">
        <v>548</v>
      </c>
      <c r="M2960" s="2">
        <v>0.62</v>
      </c>
      <c r="N2960" s="2">
        <v>3</v>
      </c>
      <c r="O2960" s="2">
        <v>20.8</v>
      </c>
      <c r="P2960" s="2">
        <v>82.671700000000001</v>
      </c>
      <c r="Q2960" s="2">
        <v>0.1</v>
      </c>
      <c r="R2960" s="2">
        <v>1.4</v>
      </c>
      <c r="S2960" s="2">
        <v>7.4</v>
      </c>
      <c r="T2960" s="2">
        <v>2.3248000000000002</v>
      </c>
      <c r="U2960" s="2">
        <v>0.41</v>
      </c>
      <c r="V2960" s="2">
        <v>1.8</v>
      </c>
      <c r="W2960" s="2">
        <v>22.9</v>
      </c>
      <c r="X2960" s="2">
        <v>11.4155</v>
      </c>
      <c r="Y2960" s="2">
        <v>0.53</v>
      </c>
      <c r="Z2960" s="2">
        <v>2.8</v>
      </c>
      <c r="AA2960" s="2">
        <v>18.899999999999999</v>
      </c>
      <c r="AB2960" s="2">
        <v>20.7562</v>
      </c>
      <c r="AC2960" s="2">
        <v>1.1100000000000001</v>
      </c>
      <c r="AD2960" s="2">
        <v>4.7</v>
      </c>
      <c r="AE2960" s="2">
        <v>23.3</v>
      </c>
      <c r="AF2960" s="2">
        <v>48.1751</v>
      </c>
      <c r="AG2960" s="20">
        <v>0.86</v>
      </c>
      <c r="AH2960" s="20">
        <v>3.5</v>
      </c>
      <c r="AI2960" s="20">
        <v>24.6</v>
      </c>
      <c r="AJ2960" s="20">
        <v>53.878700000000002</v>
      </c>
      <c r="AK2960" s="18">
        <v>0.41</v>
      </c>
      <c r="AL2960" s="18">
        <v>2.6</v>
      </c>
      <c r="AM2960" s="18">
        <v>16.100000000000001</v>
      </c>
      <c r="AN2960" s="18">
        <v>28.792999999999999</v>
      </c>
      <c r="AO2960" s="2">
        <v>0.03</v>
      </c>
      <c r="AP2960" s="2">
        <v>1.4</v>
      </c>
      <c r="AQ2960" s="2">
        <v>2</v>
      </c>
      <c r="AR2960" s="2">
        <v>0.40429999999999999</v>
      </c>
      <c r="AS2960" s="2">
        <v>0.24</v>
      </c>
      <c r="AT2960" s="2">
        <v>1.8</v>
      </c>
      <c r="AU2960" s="2">
        <v>13</v>
      </c>
      <c r="AV2960" s="2">
        <v>6.8757000000000001</v>
      </c>
      <c r="AW2960" s="2">
        <v>0.81</v>
      </c>
      <c r="AX2960" s="2">
        <v>2.8</v>
      </c>
      <c r="AY2960" s="2">
        <v>28.7</v>
      </c>
      <c r="AZ2960" s="2">
        <v>31.037299999999998</v>
      </c>
      <c r="BA2960" s="2">
        <v>0.87</v>
      </c>
      <c r="BB2960" s="2">
        <v>4.2</v>
      </c>
      <c r="BC2960" s="2">
        <v>20.5</v>
      </c>
      <c r="BD2960" s="2">
        <v>44.354399999999998</v>
      </c>
      <c r="BE2960" s="4" t="str">
        <f t="shared" si="462"/>
        <v>ABURRIDO</v>
      </c>
      <c r="BF2960" s="4">
        <f t="shared" si="463"/>
        <v>0.47799999999999992</v>
      </c>
      <c r="BG2960">
        <f t="shared" si="464"/>
        <v>0.03</v>
      </c>
      <c r="BH2960">
        <f t="shared" si="465"/>
        <v>0.24</v>
      </c>
      <c r="BI2960">
        <f t="shared" si="466"/>
        <v>0.87</v>
      </c>
      <c r="BJ2960">
        <f t="shared" si="467"/>
        <v>0.41</v>
      </c>
      <c r="BK2960">
        <f t="shared" si="468"/>
        <v>0.86</v>
      </c>
      <c r="BL2960">
        <f t="shared" si="469"/>
        <v>7300.7999999999947</v>
      </c>
    </row>
    <row r="2961" spans="1:64" x14ac:dyDescent="0.2">
      <c r="A2961" s="1">
        <v>2959</v>
      </c>
      <c r="B2961" s="7" t="s">
        <v>9</v>
      </c>
      <c r="C2961" s="3">
        <v>40024</v>
      </c>
      <c r="D2961" s="4" t="s">
        <v>629</v>
      </c>
      <c r="E2961" s="4" t="s">
        <v>168</v>
      </c>
      <c r="F2961" s="5" t="str">
        <f t="shared" si="460"/>
        <v>J</v>
      </c>
      <c r="G2961" s="6">
        <v>0.90138888888888891</v>
      </c>
      <c r="H2961" s="6">
        <v>0.97430555555555554</v>
      </c>
      <c r="I2961" s="85">
        <f t="shared" si="461"/>
        <v>104.99999999999994</v>
      </c>
      <c r="J2961" s="86">
        <f>I2961*Segmentos!$D$7*(AH2961%)*IF(ISNUMBER(AI2961),AI2961%,0)</f>
        <v>292823.99999999988</v>
      </c>
      <c r="K2961" s="86">
        <f>I2961*Segmentos!$D$7*(AL2961%)*IF(ISNUMBER(AM2961),AM2961%,0)</f>
        <v>425249.99999999977</v>
      </c>
      <c r="L2961" s="4" t="s">
        <v>546</v>
      </c>
      <c r="M2961" s="2">
        <v>0.86</v>
      </c>
      <c r="N2961" s="2">
        <v>4.4000000000000004</v>
      </c>
      <c r="O2961" s="2">
        <v>19.7</v>
      </c>
      <c r="P2961" s="2">
        <v>49.688200000000002</v>
      </c>
      <c r="Q2961" s="2">
        <v>0.15</v>
      </c>
      <c r="R2961" s="2">
        <v>0.8</v>
      </c>
      <c r="S2961" s="2">
        <v>18.5</v>
      </c>
      <c r="T2961" s="2">
        <v>1.4592000000000001</v>
      </c>
      <c r="U2961" s="2">
        <v>1.03</v>
      </c>
      <c r="V2961" s="2">
        <v>5.6</v>
      </c>
      <c r="W2961" s="2">
        <v>18.399999999999999</v>
      </c>
      <c r="X2961" s="2">
        <v>12.4755</v>
      </c>
      <c r="Y2961" s="2">
        <v>0.99</v>
      </c>
      <c r="Z2961" s="2">
        <v>4.9000000000000004</v>
      </c>
      <c r="AA2961" s="2">
        <v>20.100000000000001</v>
      </c>
      <c r="AB2961" s="2">
        <v>16.943899999999999</v>
      </c>
      <c r="AC2961" s="2">
        <v>0.99</v>
      </c>
      <c r="AD2961" s="2">
        <v>4.8</v>
      </c>
      <c r="AE2961" s="2">
        <v>20.5</v>
      </c>
      <c r="AF2961" s="2">
        <v>18.8096</v>
      </c>
      <c r="AG2961" s="20">
        <v>0.7</v>
      </c>
      <c r="AH2961" s="20">
        <v>4.2</v>
      </c>
      <c r="AI2961" s="20">
        <v>16.600000000000001</v>
      </c>
      <c r="AJ2961" s="20">
        <v>19.226700000000001</v>
      </c>
      <c r="AK2961" s="18">
        <v>1</v>
      </c>
      <c r="AL2961" s="18">
        <v>4.5</v>
      </c>
      <c r="AM2961" s="18">
        <v>22.5</v>
      </c>
      <c r="AN2961" s="18">
        <v>30.461500000000001</v>
      </c>
      <c r="AO2961" s="2">
        <v>0.21</v>
      </c>
      <c r="AP2961" s="2">
        <v>1.8</v>
      </c>
      <c r="AQ2961" s="2">
        <v>11.5</v>
      </c>
      <c r="AR2961" s="2">
        <v>1.3005</v>
      </c>
      <c r="AS2961" s="2">
        <v>0.24</v>
      </c>
      <c r="AT2961" s="2">
        <v>3.9</v>
      </c>
      <c r="AU2961" s="2">
        <v>6.2</v>
      </c>
      <c r="AV2961" s="2">
        <v>3.0217000000000001</v>
      </c>
      <c r="AW2961" s="2">
        <v>0.97</v>
      </c>
      <c r="AX2961" s="2">
        <v>3.9</v>
      </c>
      <c r="AY2961" s="2">
        <v>24.7</v>
      </c>
      <c r="AZ2961" s="2">
        <v>16.169899999999998</v>
      </c>
      <c r="BA2961" s="2">
        <v>1.32</v>
      </c>
      <c r="BB2961" s="2">
        <v>5.7</v>
      </c>
      <c r="BC2961" s="2">
        <v>23.2</v>
      </c>
      <c r="BD2961" s="2">
        <v>29.196200000000001</v>
      </c>
      <c r="BE2961" s="4" t="str">
        <f t="shared" si="462"/>
        <v>ABURRIDO</v>
      </c>
      <c r="BF2961" s="4">
        <f t="shared" si="463"/>
        <v>0.68899999999999995</v>
      </c>
      <c r="BG2961">
        <f t="shared" si="464"/>
        <v>0.21</v>
      </c>
      <c r="BH2961">
        <f t="shared" si="465"/>
        <v>0.24</v>
      </c>
      <c r="BI2961">
        <f t="shared" si="466"/>
        <v>1.32</v>
      </c>
      <c r="BJ2961">
        <f t="shared" si="467"/>
        <v>1</v>
      </c>
      <c r="BK2961">
        <f t="shared" si="468"/>
        <v>0.7</v>
      </c>
      <c r="BL2961">
        <f t="shared" si="469"/>
        <v>9101.399999999996</v>
      </c>
    </row>
    <row r="2962" spans="1:64" x14ac:dyDescent="0.2">
      <c r="A2962" s="1">
        <v>2960</v>
      </c>
      <c r="B2962" s="7" t="s">
        <v>156</v>
      </c>
      <c r="C2962" s="3">
        <v>40024</v>
      </c>
      <c r="D2962" s="4" t="s">
        <v>3</v>
      </c>
      <c r="E2962" s="4" t="s">
        <v>183</v>
      </c>
      <c r="F2962" s="5" t="str">
        <f t="shared" si="460"/>
        <v>J</v>
      </c>
      <c r="G2962" s="6">
        <v>0.91736111111111107</v>
      </c>
      <c r="H2962" s="6">
        <v>1.4583333333333332E-2</v>
      </c>
      <c r="I2962" s="85">
        <f t="shared" si="461"/>
        <v>140.00000000000006</v>
      </c>
      <c r="J2962" s="86">
        <f>I2962*Segmentos!$D$7*(AH2962%)*IF(ISNUMBER(AI2962),AI2962%,0)</f>
        <v>3436832.0000000014</v>
      </c>
      <c r="K2962" s="86">
        <f>I2962*Segmentos!$D$7*(AL2962%)*IF(ISNUMBER(AM2962),AM2962%,0)</f>
        <v>2128896.0000000009</v>
      </c>
      <c r="L2962" s="4" t="s">
        <v>545</v>
      </c>
      <c r="M2962" s="2">
        <v>4.91</v>
      </c>
      <c r="N2962" s="2">
        <v>23.1</v>
      </c>
      <c r="O2962" s="2">
        <v>21.2</v>
      </c>
      <c r="P2962" s="2">
        <v>88.028999999999996</v>
      </c>
      <c r="Q2962" s="2">
        <v>2.75</v>
      </c>
      <c r="R2962" s="2">
        <v>16</v>
      </c>
      <c r="S2962" s="2">
        <v>17.2</v>
      </c>
      <c r="T2962" s="2">
        <v>8.2187999999999999</v>
      </c>
      <c r="U2962" s="2">
        <v>4.49</v>
      </c>
      <c r="V2962" s="2">
        <v>20</v>
      </c>
      <c r="W2962" s="2">
        <v>22.5</v>
      </c>
      <c r="X2962" s="2">
        <v>16.877600000000001</v>
      </c>
      <c r="Y2962" s="2">
        <v>4.7</v>
      </c>
      <c r="Z2962" s="2">
        <v>26.5</v>
      </c>
      <c r="AA2962" s="2">
        <v>17.8</v>
      </c>
      <c r="AB2962" s="2">
        <v>24.9026</v>
      </c>
      <c r="AC2962" s="2">
        <v>6.46</v>
      </c>
      <c r="AD2962" s="2">
        <v>25.7</v>
      </c>
      <c r="AE2962" s="2">
        <v>25.1</v>
      </c>
      <c r="AF2962" s="2">
        <v>38.03</v>
      </c>
      <c r="AG2962" s="20">
        <v>6.14</v>
      </c>
      <c r="AH2962" s="20">
        <v>26.8</v>
      </c>
      <c r="AI2962" s="20">
        <v>22.9</v>
      </c>
      <c r="AJ2962" s="20">
        <v>52.265700000000002</v>
      </c>
      <c r="AK2962" s="18">
        <v>3.8</v>
      </c>
      <c r="AL2962" s="18">
        <v>19.8</v>
      </c>
      <c r="AM2962" s="18">
        <v>19.2</v>
      </c>
      <c r="AN2962" s="18">
        <v>35.763300000000001</v>
      </c>
      <c r="AO2962" s="2">
        <v>2.61</v>
      </c>
      <c r="AP2962" s="2">
        <v>13.4</v>
      </c>
      <c r="AQ2962" s="2">
        <v>19.399999999999999</v>
      </c>
      <c r="AR2962" s="2">
        <v>5.1097999999999999</v>
      </c>
      <c r="AS2962" s="2">
        <v>3.53</v>
      </c>
      <c r="AT2962" s="2">
        <v>18.3</v>
      </c>
      <c r="AU2962" s="2">
        <v>19.3</v>
      </c>
      <c r="AV2962" s="2">
        <v>13.939</v>
      </c>
      <c r="AW2962" s="2">
        <v>5.0999999999999996</v>
      </c>
      <c r="AX2962" s="2">
        <v>22.4</v>
      </c>
      <c r="AY2962" s="2">
        <v>22.7</v>
      </c>
      <c r="AZ2962" s="2">
        <v>26.308299999999999</v>
      </c>
      <c r="BA2962" s="2">
        <v>6.22</v>
      </c>
      <c r="BB2962" s="2">
        <v>29.2</v>
      </c>
      <c r="BC2962" s="2">
        <v>21.3</v>
      </c>
      <c r="BD2962" s="2">
        <v>42.671900000000001</v>
      </c>
      <c r="BE2962" s="4" t="str">
        <f t="shared" si="462"/>
        <v>ABURRIDO</v>
      </c>
      <c r="BF2962" s="4">
        <f t="shared" si="463"/>
        <v>4.4862000000000002</v>
      </c>
      <c r="BG2962">
        <f t="shared" si="464"/>
        <v>2.61</v>
      </c>
      <c r="BH2962">
        <f t="shared" si="465"/>
        <v>3.53</v>
      </c>
      <c r="BI2962">
        <f t="shared" si="466"/>
        <v>6.22</v>
      </c>
      <c r="BJ2962">
        <f t="shared" si="467"/>
        <v>3.8</v>
      </c>
      <c r="BK2962">
        <f t="shared" si="468"/>
        <v>6.14</v>
      </c>
      <c r="BL2962">
        <f t="shared" si="469"/>
        <v>68560.800000000032</v>
      </c>
    </row>
    <row r="2963" spans="1:64" x14ac:dyDescent="0.2">
      <c r="A2963" s="1">
        <v>2961</v>
      </c>
      <c r="B2963" s="7" t="s">
        <v>1</v>
      </c>
      <c r="C2963" s="3">
        <v>40024</v>
      </c>
      <c r="D2963" s="4" t="s">
        <v>627</v>
      </c>
      <c r="E2963" s="4" t="s">
        <v>163</v>
      </c>
      <c r="F2963" s="5" t="str">
        <f t="shared" si="460"/>
        <v>J</v>
      </c>
      <c r="G2963" s="6">
        <v>0.83472222222222225</v>
      </c>
      <c r="H2963" s="6">
        <v>0.87430555555555556</v>
      </c>
      <c r="I2963" s="85">
        <f t="shared" si="461"/>
        <v>56.999999999999957</v>
      </c>
      <c r="J2963" s="86">
        <f>I2963*Segmentos!$D$7*(AH2963%)*IF(ISNUMBER(AI2963),AI2963%,0)</f>
        <v>758419.19999999937</v>
      </c>
      <c r="K2963" s="86">
        <f>I2963*Segmentos!$D$7*(AL2963%)*IF(ISNUMBER(AM2963),AM2963%,0)</f>
        <v>1441415.9999999988</v>
      </c>
      <c r="L2963" s="4"/>
      <c r="M2963" s="2">
        <v>4.87</v>
      </c>
      <c r="N2963" s="2">
        <v>8.6999999999999993</v>
      </c>
      <c r="O2963" s="2">
        <v>56.2</v>
      </c>
      <c r="P2963" s="2">
        <v>81.748800000000003</v>
      </c>
      <c r="Q2963" s="2">
        <v>5.5</v>
      </c>
      <c r="R2963" s="2">
        <v>9.1999999999999993</v>
      </c>
      <c r="S2963" s="2">
        <v>59.6</v>
      </c>
      <c r="T2963" s="2">
        <v>15.394600000000001</v>
      </c>
      <c r="U2963" s="2">
        <v>3.29</v>
      </c>
      <c r="V2963" s="2">
        <v>7.8</v>
      </c>
      <c r="W2963" s="2">
        <v>42.1</v>
      </c>
      <c r="X2963" s="2">
        <v>11.578099999999999</v>
      </c>
      <c r="Y2963" s="2">
        <v>4.66</v>
      </c>
      <c r="Z2963" s="2">
        <v>8</v>
      </c>
      <c r="AA2963" s="2">
        <v>58.2</v>
      </c>
      <c r="AB2963" s="2">
        <v>23.0961</v>
      </c>
      <c r="AC2963" s="2">
        <v>5.75</v>
      </c>
      <c r="AD2963" s="2">
        <v>9.5</v>
      </c>
      <c r="AE2963" s="2">
        <v>60.5</v>
      </c>
      <c r="AF2963" s="2">
        <v>31.68</v>
      </c>
      <c r="AG2963" s="20">
        <v>3.3</v>
      </c>
      <c r="AH2963" s="20">
        <v>6.3</v>
      </c>
      <c r="AI2963" s="20">
        <v>52.8</v>
      </c>
      <c r="AJ2963" s="20">
        <v>26.250299999999999</v>
      </c>
      <c r="AK2963" s="18">
        <v>6.3</v>
      </c>
      <c r="AL2963" s="18">
        <v>10.9</v>
      </c>
      <c r="AM2963" s="18">
        <v>58</v>
      </c>
      <c r="AN2963" s="18">
        <v>55.4985</v>
      </c>
      <c r="AO2963" s="2">
        <v>3.61</v>
      </c>
      <c r="AP2963" s="2">
        <v>7.7</v>
      </c>
      <c r="AQ2963" s="2">
        <v>47.1</v>
      </c>
      <c r="AR2963" s="2">
        <v>6.6167999999999996</v>
      </c>
      <c r="AS2963" s="2">
        <v>6.69</v>
      </c>
      <c r="AT2963" s="2">
        <v>11.6</v>
      </c>
      <c r="AU2963" s="2">
        <v>57.8</v>
      </c>
      <c r="AV2963" s="2">
        <v>24.698699999999999</v>
      </c>
      <c r="AW2963" s="2">
        <v>5.87</v>
      </c>
      <c r="AX2963" s="2">
        <v>9.1</v>
      </c>
      <c r="AY2963" s="2">
        <v>64.599999999999994</v>
      </c>
      <c r="AZ2963" s="2">
        <v>28.295100000000001</v>
      </c>
      <c r="BA2963" s="2">
        <v>3.45</v>
      </c>
      <c r="BB2963" s="2">
        <v>7</v>
      </c>
      <c r="BC2963" s="2">
        <v>49.3</v>
      </c>
      <c r="BD2963" s="2">
        <v>22.138200000000001</v>
      </c>
      <c r="BE2963" s="4" t="str">
        <f t="shared" si="462"/>
        <v>NO APLICA</v>
      </c>
      <c r="BF2963" s="4">
        <f t="shared" si="463"/>
        <v>5.8180000000000005</v>
      </c>
      <c r="BG2963">
        <f t="shared" si="464"/>
        <v>3.61</v>
      </c>
      <c r="BH2963">
        <f t="shared" si="465"/>
        <v>6.69</v>
      </c>
      <c r="BI2963">
        <f t="shared" si="466"/>
        <v>5.87</v>
      </c>
      <c r="BJ2963">
        <f t="shared" si="467"/>
        <v>6.3</v>
      </c>
      <c r="BK2963">
        <f t="shared" si="468"/>
        <v>3.3</v>
      </c>
      <c r="BL2963">
        <f t="shared" si="469"/>
        <v>27869.579999999976</v>
      </c>
    </row>
    <row r="2964" spans="1:64" x14ac:dyDescent="0.2">
      <c r="A2964" s="1">
        <v>2962</v>
      </c>
      <c r="B2964" s="7" t="s">
        <v>36</v>
      </c>
      <c r="C2964" s="3">
        <v>40024</v>
      </c>
      <c r="D2964" s="4" t="s">
        <v>626</v>
      </c>
      <c r="E2964" s="4" t="s">
        <v>163</v>
      </c>
      <c r="F2964" s="5" t="str">
        <f t="shared" si="460"/>
        <v>J</v>
      </c>
      <c r="G2964" s="6">
        <v>0.92013888888888884</v>
      </c>
      <c r="H2964" s="6">
        <v>0.94305555555555554</v>
      </c>
      <c r="I2964" s="85">
        <f t="shared" si="461"/>
        <v>33.000000000000043</v>
      </c>
      <c r="J2964" s="86">
        <f>I2964*Segmentos!$D$7*(AH2964%)*IF(ISNUMBER(AI2964),AI2964%,0)</f>
        <v>1892272.8000000024</v>
      </c>
      <c r="K2964" s="86">
        <f>I2964*Segmentos!$D$7*(AL2964%)*IF(ISNUMBER(AM2964),AM2964%,0)</f>
        <v>2723292.0000000028</v>
      </c>
      <c r="L2964" s="4"/>
      <c r="M2964" s="2">
        <v>17.64</v>
      </c>
      <c r="N2964" s="2">
        <v>26.6</v>
      </c>
      <c r="O2964" s="2">
        <v>66.400000000000006</v>
      </c>
      <c r="P2964" s="2">
        <v>84.349400000000003</v>
      </c>
      <c r="Q2964" s="2">
        <v>14.82</v>
      </c>
      <c r="R2964" s="2">
        <v>21.3</v>
      </c>
      <c r="S2964" s="2">
        <v>69.599999999999994</v>
      </c>
      <c r="T2964" s="2">
        <v>11.8226</v>
      </c>
      <c r="U2964" s="2">
        <v>14.96</v>
      </c>
      <c r="V2964" s="2">
        <v>25</v>
      </c>
      <c r="W2964" s="2">
        <v>59.8</v>
      </c>
      <c r="X2964" s="2">
        <v>14.9977</v>
      </c>
      <c r="Y2964" s="2">
        <v>21.39</v>
      </c>
      <c r="Z2964" s="2">
        <v>31</v>
      </c>
      <c r="AA2964" s="2">
        <v>69</v>
      </c>
      <c r="AB2964" s="2">
        <v>30.189399999999999</v>
      </c>
      <c r="AC2964" s="2">
        <v>17.420000000000002</v>
      </c>
      <c r="AD2964" s="2">
        <v>26.3</v>
      </c>
      <c r="AE2964" s="2">
        <v>66.3</v>
      </c>
      <c r="AF2964" s="2">
        <v>27.339700000000001</v>
      </c>
      <c r="AG2964" s="20">
        <v>14.32</v>
      </c>
      <c r="AH2964" s="20">
        <v>22.9</v>
      </c>
      <c r="AI2964" s="20">
        <v>62.6</v>
      </c>
      <c r="AJ2964" s="20">
        <v>32.474200000000003</v>
      </c>
      <c r="AK2964" s="18">
        <v>20.65</v>
      </c>
      <c r="AL2964" s="18">
        <v>29.9</v>
      </c>
      <c r="AM2964" s="18">
        <v>69</v>
      </c>
      <c r="AN2964" s="18">
        <v>51.8752</v>
      </c>
      <c r="AO2964" s="2">
        <v>16.54</v>
      </c>
      <c r="AP2964" s="2">
        <v>22.5</v>
      </c>
      <c r="AQ2964" s="2">
        <v>73.5</v>
      </c>
      <c r="AR2964" s="2">
        <v>8.6399000000000008</v>
      </c>
      <c r="AS2964" s="2">
        <v>18.29</v>
      </c>
      <c r="AT2964" s="2">
        <v>26.4</v>
      </c>
      <c r="AU2964" s="2">
        <v>69.400000000000006</v>
      </c>
      <c r="AV2964" s="2">
        <v>19.261900000000001</v>
      </c>
      <c r="AW2964" s="2">
        <v>18.09</v>
      </c>
      <c r="AX2964" s="2">
        <v>26.4</v>
      </c>
      <c r="AY2964" s="2">
        <v>68.5</v>
      </c>
      <c r="AZ2964" s="2">
        <v>24.864899999999999</v>
      </c>
      <c r="BA2964" s="2">
        <v>17.25</v>
      </c>
      <c r="BB2964" s="2">
        <v>28</v>
      </c>
      <c r="BC2964" s="2">
        <v>61.7</v>
      </c>
      <c r="BD2964" s="2">
        <v>31.582699999999999</v>
      </c>
      <c r="BE2964" s="4" t="str">
        <f t="shared" si="462"/>
        <v>NO APLICA</v>
      </c>
      <c r="BF2964" s="4">
        <f t="shared" si="463"/>
        <v>18.020599999999995</v>
      </c>
      <c r="BG2964">
        <f t="shared" si="464"/>
        <v>16.54</v>
      </c>
      <c r="BH2964">
        <f t="shared" si="465"/>
        <v>18.29</v>
      </c>
      <c r="BI2964">
        <f t="shared" si="466"/>
        <v>18.09</v>
      </c>
      <c r="BJ2964">
        <f t="shared" si="467"/>
        <v>20.65</v>
      </c>
      <c r="BK2964">
        <f t="shared" si="468"/>
        <v>14.32</v>
      </c>
      <c r="BL2964">
        <f t="shared" si="469"/>
        <v>58285.920000000086</v>
      </c>
    </row>
    <row r="2965" spans="1:64" x14ac:dyDescent="0.2">
      <c r="A2965" s="1">
        <v>2963</v>
      </c>
      <c r="B2965" s="7" t="s">
        <v>88</v>
      </c>
      <c r="C2965" s="3">
        <v>40024</v>
      </c>
      <c r="D2965" s="4" t="s">
        <v>626</v>
      </c>
      <c r="E2965" s="4" t="s">
        <v>163</v>
      </c>
      <c r="F2965" s="5" t="str">
        <f t="shared" si="460"/>
        <v>J</v>
      </c>
      <c r="G2965" s="6">
        <v>0.91805555555555562</v>
      </c>
      <c r="H2965" s="6">
        <v>0.92013888888888884</v>
      </c>
      <c r="I2965" s="85">
        <f t="shared" si="461"/>
        <v>2.9999999999998295</v>
      </c>
      <c r="J2965" s="86">
        <f>I2965*Segmentos!$D$7*(AH2965%)*IF(ISNUMBER(AI2965),AI2965%,0)</f>
        <v>153641.99999999127</v>
      </c>
      <c r="K2965" s="86">
        <f>I2965*Segmentos!$D$7*(AL2965%)*IF(ISNUMBER(AM2965),AM2965%,0)</f>
        <v>206738.39999998824</v>
      </c>
      <c r="L2965" s="4"/>
      <c r="M2965" s="2">
        <v>15.13</v>
      </c>
      <c r="N2965" s="2">
        <v>16.899999999999999</v>
      </c>
      <c r="O2965" s="2">
        <v>89.4</v>
      </c>
      <c r="P2965" s="2">
        <v>83.312299999999993</v>
      </c>
      <c r="Q2965" s="2">
        <v>11.78</v>
      </c>
      <c r="R2965" s="2">
        <v>11.9</v>
      </c>
      <c r="S2965" s="2">
        <v>99.3</v>
      </c>
      <c r="T2965" s="2">
        <v>10.821400000000001</v>
      </c>
      <c r="U2965" s="2">
        <v>8.8800000000000008</v>
      </c>
      <c r="V2965" s="2">
        <v>10.6</v>
      </c>
      <c r="W2965" s="2">
        <v>84.1</v>
      </c>
      <c r="X2965" s="2">
        <v>10.254200000000001</v>
      </c>
      <c r="Y2965" s="2">
        <v>15</v>
      </c>
      <c r="Z2965" s="2">
        <v>17.3</v>
      </c>
      <c r="AA2965" s="2">
        <v>86.9</v>
      </c>
      <c r="AB2965" s="2">
        <v>24.384899999999998</v>
      </c>
      <c r="AC2965" s="2">
        <v>20.94</v>
      </c>
      <c r="AD2965" s="2">
        <v>23.2</v>
      </c>
      <c r="AE2965" s="2">
        <v>90.1</v>
      </c>
      <c r="AF2965" s="2">
        <v>37.851900000000001</v>
      </c>
      <c r="AG2965" s="20">
        <v>12.81</v>
      </c>
      <c r="AH2965" s="20">
        <v>14.5</v>
      </c>
      <c r="AI2965" s="20">
        <v>88.3</v>
      </c>
      <c r="AJ2965" s="20">
        <v>33.456800000000001</v>
      </c>
      <c r="AK2965" s="18">
        <v>17.23</v>
      </c>
      <c r="AL2965" s="18">
        <v>19.100000000000001</v>
      </c>
      <c r="AM2965" s="18">
        <v>90.2</v>
      </c>
      <c r="AN2965" s="18">
        <v>49.855600000000003</v>
      </c>
      <c r="AO2965" s="2">
        <v>12.2</v>
      </c>
      <c r="AP2965" s="2">
        <v>13.5</v>
      </c>
      <c r="AQ2965" s="2">
        <v>90.5</v>
      </c>
      <c r="AR2965" s="2">
        <v>7.3373999999999997</v>
      </c>
      <c r="AS2965" s="2">
        <v>14.67</v>
      </c>
      <c r="AT2965" s="2">
        <v>16.7</v>
      </c>
      <c r="AU2965" s="2">
        <v>87.7</v>
      </c>
      <c r="AV2965" s="2">
        <v>17.793600000000001</v>
      </c>
      <c r="AW2965" s="2">
        <v>15.67</v>
      </c>
      <c r="AX2965" s="2">
        <v>17.2</v>
      </c>
      <c r="AY2965" s="2">
        <v>90.9</v>
      </c>
      <c r="AZ2965" s="2">
        <v>24.8079</v>
      </c>
      <c r="BA2965" s="2">
        <v>15.83</v>
      </c>
      <c r="BB2965" s="2">
        <v>17.8</v>
      </c>
      <c r="BC2965" s="2">
        <v>89.1</v>
      </c>
      <c r="BD2965" s="2">
        <v>33.3735</v>
      </c>
      <c r="BE2965" s="4" t="str">
        <f t="shared" si="462"/>
        <v>NO APLICA</v>
      </c>
      <c r="BF2965" s="4">
        <f t="shared" si="463"/>
        <v>14.929399999999998</v>
      </c>
      <c r="BG2965">
        <f t="shared" si="464"/>
        <v>12.2</v>
      </c>
      <c r="BH2965">
        <f t="shared" si="465"/>
        <v>14.67</v>
      </c>
      <c r="BI2965">
        <f t="shared" si="466"/>
        <v>15.83</v>
      </c>
      <c r="BJ2965">
        <f t="shared" si="467"/>
        <v>17.23</v>
      </c>
      <c r="BK2965">
        <f t="shared" si="468"/>
        <v>12.81</v>
      </c>
      <c r="BL2965">
        <f t="shared" si="469"/>
        <v>4532.5799999997416</v>
      </c>
    </row>
    <row r="2966" spans="1:64" x14ac:dyDescent="0.2">
      <c r="A2966" s="1">
        <v>2964</v>
      </c>
      <c r="B2966" s="7" t="s">
        <v>20</v>
      </c>
      <c r="C2966" s="3">
        <v>40024</v>
      </c>
      <c r="D2966" s="4" t="s">
        <v>17</v>
      </c>
      <c r="E2966" s="4" t="s">
        <v>169</v>
      </c>
      <c r="F2966" s="5" t="str">
        <f t="shared" si="460"/>
        <v>J</v>
      </c>
      <c r="G2966" s="6">
        <v>0.91666666666666663</v>
      </c>
      <c r="H2966" s="6">
        <v>0.95833333333333337</v>
      </c>
      <c r="I2966" s="85">
        <f t="shared" si="461"/>
        <v>60.000000000000107</v>
      </c>
      <c r="J2966" s="86">
        <f>I2966*Segmentos!$D$7*(AH2966%)*IF(ISNUMBER(AI2966),AI2966%,0)</f>
        <v>80064.000000000146</v>
      </c>
      <c r="K2966" s="86">
        <f>I2966*Segmentos!$D$7*(AL2966%)*IF(ISNUMBER(AM2966),AM2966%,0)</f>
        <v>45216.00000000008</v>
      </c>
      <c r="L2966" s="4"/>
      <c r="M2966" s="2">
        <v>0.27</v>
      </c>
      <c r="N2966" s="2">
        <v>0.7</v>
      </c>
      <c r="O2966" s="2">
        <v>35.6</v>
      </c>
      <c r="P2966" s="2">
        <v>99.324700000000007</v>
      </c>
      <c r="Q2966" s="2">
        <v>0</v>
      </c>
      <c r="R2966" s="2">
        <v>0</v>
      </c>
      <c r="S2966" s="8" t="s">
        <v>577</v>
      </c>
      <c r="T2966" s="2">
        <v>0</v>
      </c>
      <c r="U2966" s="2">
        <v>0.43</v>
      </c>
      <c r="V2966" s="2">
        <v>1.1000000000000001</v>
      </c>
      <c r="W2966" s="2">
        <v>38.700000000000003</v>
      </c>
      <c r="X2966" s="2">
        <v>34.04</v>
      </c>
      <c r="Y2966" s="2">
        <v>0.22</v>
      </c>
      <c r="Z2966" s="2">
        <v>0.5</v>
      </c>
      <c r="AA2966" s="2">
        <v>41</v>
      </c>
      <c r="AB2966" s="2">
        <v>24.546900000000001</v>
      </c>
      <c r="AC2966" s="2">
        <v>0.33</v>
      </c>
      <c r="AD2966" s="2">
        <v>1.1000000000000001</v>
      </c>
      <c r="AE2966" s="2">
        <v>31</v>
      </c>
      <c r="AF2966" s="2">
        <v>40.7378</v>
      </c>
      <c r="AG2966" s="20">
        <v>0.34</v>
      </c>
      <c r="AH2966" s="20">
        <v>1.2</v>
      </c>
      <c r="AI2966" s="20">
        <v>27.8</v>
      </c>
      <c r="AJ2966" s="20">
        <v>60.506300000000003</v>
      </c>
      <c r="AK2966" s="18">
        <v>0.2</v>
      </c>
      <c r="AL2966" s="18">
        <v>0.3</v>
      </c>
      <c r="AM2966" s="18">
        <v>62.8</v>
      </c>
      <c r="AN2966" s="18">
        <v>38.818399999999997</v>
      </c>
      <c r="AO2966" s="2">
        <v>0.2</v>
      </c>
      <c r="AP2966" s="2">
        <v>0.3</v>
      </c>
      <c r="AQ2966" s="2">
        <v>74.099999999999994</v>
      </c>
      <c r="AR2966" s="2">
        <v>8.0686999999999998</v>
      </c>
      <c r="AS2966" s="2">
        <v>0.25</v>
      </c>
      <c r="AT2966" s="2">
        <v>0.4</v>
      </c>
      <c r="AU2966" s="2">
        <v>57.6</v>
      </c>
      <c r="AV2966" s="2">
        <v>20.2819</v>
      </c>
      <c r="AW2966" s="2">
        <v>0.49</v>
      </c>
      <c r="AX2966" s="2">
        <v>0.9</v>
      </c>
      <c r="AY2966" s="2">
        <v>52.9</v>
      </c>
      <c r="AZ2966" s="2">
        <v>52.907200000000003</v>
      </c>
      <c r="BA2966" s="2">
        <v>0.13</v>
      </c>
      <c r="BB2966" s="2">
        <v>0.9</v>
      </c>
      <c r="BC2966" s="2">
        <v>13.6</v>
      </c>
      <c r="BD2966" s="2">
        <v>18.066800000000001</v>
      </c>
      <c r="BE2966" s="4" t="str">
        <f t="shared" si="462"/>
        <v>ABURRIDO</v>
      </c>
      <c r="BF2966" s="4">
        <f t="shared" si="463"/>
        <v>0.31820000000000004</v>
      </c>
      <c r="BG2966">
        <f t="shared" si="464"/>
        <v>0.2</v>
      </c>
      <c r="BH2966">
        <f t="shared" si="465"/>
        <v>0.25</v>
      </c>
      <c r="BI2966">
        <f t="shared" si="466"/>
        <v>0.49</v>
      </c>
      <c r="BJ2966">
        <f t="shared" si="467"/>
        <v>0.2</v>
      </c>
      <c r="BK2966">
        <f t="shared" si="468"/>
        <v>0.34</v>
      </c>
      <c r="BL2966">
        <f t="shared" si="469"/>
        <v>1495.2000000000025</v>
      </c>
    </row>
    <row r="2967" spans="1:64" x14ac:dyDescent="0.2">
      <c r="A2967" s="1">
        <v>2965</v>
      </c>
      <c r="B2967" s="7" t="s">
        <v>11</v>
      </c>
      <c r="C2967" s="3">
        <v>40024</v>
      </c>
      <c r="D2967" s="4" t="s">
        <v>8</v>
      </c>
      <c r="E2967" s="4" t="s">
        <v>166</v>
      </c>
      <c r="F2967" s="5" t="str">
        <f t="shared" si="460"/>
        <v>J</v>
      </c>
      <c r="G2967" s="6">
        <v>0.91249999999999998</v>
      </c>
      <c r="H2967" s="6">
        <v>0.91319444444444453</v>
      </c>
      <c r="I2967" s="85">
        <f t="shared" si="461"/>
        <v>1.0000000000001563</v>
      </c>
      <c r="J2967" s="86">
        <f>I2967*Segmentos!$D$7*(AH2967%)*IF(ISNUMBER(AI2967),AI2967%,0)</f>
        <v>15600.000000002437</v>
      </c>
      <c r="K2967" s="86">
        <f>I2967*Segmentos!$D$7*(AL2967%)*IF(ISNUMBER(AM2967),AM2967%,0)</f>
        <v>19200.000000003001</v>
      </c>
      <c r="L2967" s="4"/>
      <c r="M2967" s="2">
        <v>4.3600000000000003</v>
      </c>
      <c r="N2967" s="2">
        <v>4.4000000000000004</v>
      </c>
      <c r="O2967" s="2">
        <v>100</v>
      </c>
      <c r="P2967" s="2">
        <v>84.095200000000006</v>
      </c>
      <c r="Q2967" s="2">
        <v>2.34</v>
      </c>
      <c r="R2967" s="2">
        <v>2.2999999999999998</v>
      </c>
      <c r="S2967" s="2">
        <v>100</v>
      </c>
      <c r="T2967" s="2">
        <v>7.5313999999999997</v>
      </c>
      <c r="U2967" s="2">
        <v>3.74</v>
      </c>
      <c r="V2967" s="2">
        <v>3.7</v>
      </c>
      <c r="W2967" s="2">
        <v>100</v>
      </c>
      <c r="X2967" s="2">
        <v>15.1394</v>
      </c>
      <c r="Y2967" s="2">
        <v>2.0699999999999998</v>
      </c>
      <c r="Z2967" s="2">
        <v>2.1</v>
      </c>
      <c r="AA2967" s="2">
        <v>100</v>
      </c>
      <c r="AB2967" s="2">
        <v>11.817299999999999</v>
      </c>
      <c r="AC2967" s="2">
        <v>7.83</v>
      </c>
      <c r="AD2967" s="2">
        <v>7.8</v>
      </c>
      <c r="AE2967" s="2">
        <v>100</v>
      </c>
      <c r="AF2967" s="2">
        <v>49.607199999999999</v>
      </c>
      <c r="AG2967" s="20">
        <v>3.89</v>
      </c>
      <c r="AH2967" s="20">
        <v>3.9</v>
      </c>
      <c r="AI2967" s="20">
        <v>100</v>
      </c>
      <c r="AJ2967" s="20">
        <v>35.602499999999999</v>
      </c>
      <c r="AK2967" s="18">
        <v>4.78</v>
      </c>
      <c r="AL2967" s="18">
        <v>4.8</v>
      </c>
      <c r="AM2967" s="18">
        <v>100</v>
      </c>
      <c r="AN2967" s="18">
        <v>48.492800000000003</v>
      </c>
      <c r="AO2967" s="2">
        <v>0.27</v>
      </c>
      <c r="AP2967" s="2">
        <v>0.3</v>
      </c>
      <c r="AQ2967" s="2">
        <v>100</v>
      </c>
      <c r="AR2967" s="2">
        <v>0.56410000000000005</v>
      </c>
      <c r="AS2967" s="2">
        <v>1.88</v>
      </c>
      <c r="AT2967" s="2">
        <v>1.9</v>
      </c>
      <c r="AU2967" s="2">
        <v>100</v>
      </c>
      <c r="AV2967" s="2">
        <v>7.9923000000000002</v>
      </c>
      <c r="AW2967" s="2">
        <v>3.82</v>
      </c>
      <c r="AX2967" s="2">
        <v>3.8</v>
      </c>
      <c r="AY2967" s="2">
        <v>100</v>
      </c>
      <c r="AZ2967" s="2">
        <v>21.187999999999999</v>
      </c>
      <c r="BA2967" s="2">
        <v>7.36</v>
      </c>
      <c r="BB2967" s="2">
        <v>7.4</v>
      </c>
      <c r="BC2967" s="2">
        <v>100</v>
      </c>
      <c r="BD2967" s="2">
        <v>54.350900000000003</v>
      </c>
      <c r="BE2967" s="4" t="str">
        <f t="shared" si="462"/>
        <v>NO APLICA</v>
      </c>
      <c r="BF2967" s="4">
        <f t="shared" si="463"/>
        <v>3.8718000000000004</v>
      </c>
      <c r="BG2967">
        <f t="shared" si="464"/>
        <v>0.27</v>
      </c>
      <c r="BH2967">
        <f t="shared" si="465"/>
        <v>1.88</v>
      </c>
      <c r="BI2967">
        <f t="shared" si="466"/>
        <v>7.36</v>
      </c>
      <c r="BJ2967">
        <f t="shared" si="467"/>
        <v>4.78</v>
      </c>
      <c r="BK2967">
        <f t="shared" si="468"/>
        <v>3.89</v>
      </c>
      <c r="BL2967">
        <f t="shared" si="469"/>
        <v>440.00000000006878</v>
      </c>
    </row>
    <row r="2968" spans="1:64" x14ac:dyDescent="0.2">
      <c r="A2968" s="1">
        <v>2966</v>
      </c>
      <c r="B2968" s="7" t="s">
        <v>11</v>
      </c>
      <c r="C2968" s="3">
        <v>40024</v>
      </c>
      <c r="D2968" s="4" t="s">
        <v>627</v>
      </c>
      <c r="E2968" s="4" t="s">
        <v>166</v>
      </c>
      <c r="F2968" s="5" t="str">
        <f t="shared" si="460"/>
        <v>J</v>
      </c>
      <c r="G2968" s="6">
        <v>0.91388888888888886</v>
      </c>
      <c r="H2968" s="6">
        <v>0.9159722222222223</v>
      </c>
      <c r="I2968" s="85">
        <f t="shared" si="461"/>
        <v>3.0000000000001492</v>
      </c>
      <c r="J2968" s="86">
        <f>I2968*Segmentos!$D$7*(AH2968%)*IF(ISNUMBER(AI2968),AI2968%,0)</f>
        <v>54961.200000002726</v>
      </c>
      <c r="K2968" s="86">
        <f>I2968*Segmentos!$D$7*(AL2968%)*IF(ISNUMBER(AM2968),AM2968%,0)</f>
        <v>68841.600000003411</v>
      </c>
      <c r="L2968" s="4"/>
      <c r="M2968" s="2">
        <v>5.18</v>
      </c>
      <c r="N2968" s="2">
        <v>6.7</v>
      </c>
      <c r="O2968" s="2">
        <v>77.2</v>
      </c>
      <c r="P2968" s="2">
        <v>89.641900000000007</v>
      </c>
      <c r="Q2968" s="2">
        <v>5.49</v>
      </c>
      <c r="R2968" s="2">
        <v>7.2</v>
      </c>
      <c r="S2968" s="2">
        <v>76.099999999999994</v>
      </c>
      <c r="T2968" s="2">
        <v>15.854900000000001</v>
      </c>
      <c r="U2968" s="2">
        <v>3.76</v>
      </c>
      <c r="V2968" s="2">
        <v>4.5999999999999996</v>
      </c>
      <c r="W2968" s="2">
        <v>82</v>
      </c>
      <c r="X2968" s="2">
        <v>13.6426</v>
      </c>
      <c r="Y2968" s="2">
        <v>4.37</v>
      </c>
      <c r="Z2968" s="2">
        <v>6</v>
      </c>
      <c r="AA2968" s="2">
        <v>72.400000000000006</v>
      </c>
      <c r="AB2968" s="2">
        <v>22.303100000000001</v>
      </c>
      <c r="AC2968" s="2">
        <v>6.66</v>
      </c>
      <c r="AD2968" s="2">
        <v>8.4</v>
      </c>
      <c r="AE2968" s="2">
        <v>79.099999999999994</v>
      </c>
      <c r="AF2968" s="2">
        <v>37.841299999999997</v>
      </c>
      <c r="AG2968" s="20">
        <v>4.58</v>
      </c>
      <c r="AH2968" s="20">
        <v>6.3</v>
      </c>
      <c r="AI2968" s="20">
        <v>72.7</v>
      </c>
      <c r="AJ2968" s="20">
        <v>37.606000000000002</v>
      </c>
      <c r="AK2968" s="18">
        <v>5.72</v>
      </c>
      <c r="AL2968" s="18">
        <v>7.1</v>
      </c>
      <c r="AM2968" s="18">
        <v>80.8</v>
      </c>
      <c r="AN2968" s="18">
        <v>52.035899999999998</v>
      </c>
      <c r="AO2968" s="2">
        <v>3.72</v>
      </c>
      <c r="AP2968" s="2">
        <v>4.8</v>
      </c>
      <c r="AQ2968" s="2">
        <v>77.900000000000006</v>
      </c>
      <c r="AR2968" s="2">
        <v>7.0340999999999996</v>
      </c>
      <c r="AS2968" s="2">
        <v>6.56</v>
      </c>
      <c r="AT2968" s="2">
        <v>8.1999999999999993</v>
      </c>
      <c r="AU2968" s="2">
        <v>80.400000000000006</v>
      </c>
      <c r="AV2968" s="2">
        <v>25.012699999999999</v>
      </c>
      <c r="AW2968" s="2">
        <v>6.21</v>
      </c>
      <c r="AX2968" s="2">
        <v>8.4</v>
      </c>
      <c r="AY2968" s="2">
        <v>74</v>
      </c>
      <c r="AZ2968" s="2">
        <v>30.8887</v>
      </c>
      <c r="BA2968" s="2">
        <v>4.03</v>
      </c>
      <c r="BB2968" s="2">
        <v>5.2</v>
      </c>
      <c r="BC2968" s="2">
        <v>78</v>
      </c>
      <c r="BD2968" s="2">
        <v>26.706399999999999</v>
      </c>
      <c r="BE2968" s="4" t="str">
        <f t="shared" si="462"/>
        <v>NO APLICA</v>
      </c>
      <c r="BF2968" s="4">
        <f t="shared" si="463"/>
        <v>5.9117999999999995</v>
      </c>
      <c r="BG2968">
        <f t="shared" si="464"/>
        <v>3.72</v>
      </c>
      <c r="BH2968">
        <f t="shared" si="465"/>
        <v>6.56</v>
      </c>
      <c r="BI2968">
        <f t="shared" si="466"/>
        <v>6.21</v>
      </c>
      <c r="BJ2968">
        <f t="shared" si="467"/>
        <v>5.72</v>
      </c>
      <c r="BK2968">
        <f t="shared" si="468"/>
        <v>4.58</v>
      </c>
      <c r="BL2968">
        <f t="shared" si="469"/>
        <v>1551.7200000000773</v>
      </c>
    </row>
    <row r="2969" spans="1:64" x14ac:dyDescent="0.2">
      <c r="A2969" s="1">
        <v>2967</v>
      </c>
      <c r="B2969" s="7" t="s">
        <v>6</v>
      </c>
      <c r="C2969" s="3">
        <v>40024</v>
      </c>
      <c r="D2969" s="4" t="s">
        <v>3</v>
      </c>
      <c r="E2969" s="4" t="s">
        <v>166</v>
      </c>
      <c r="F2969" s="5" t="str">
        <f t="shared" si="460"/>
        <v>J</v>
      </c>
      <c r="G2969" s="6">
        <v>0.90902777777777777</v>
      </c>
      <c r="H2969" s="6">
        <v>0.91041666666666676</v>
      </c>
      <c r="I2969" s="85">
        <f t="shared" si="461"/>
        <v>2.0000000000001528</v>
      </c>
      <c r="J2969" s="86">
        <f>I2969*Segmentos!$D$7*(AH2969%)*IF(ISNUMBER(AI2969),AI2969%,0)</f>
        <v>58324.800000004449</v>
      </c>
      <c r="K2969" s="86">
        <f>I2969*Segmentos!$D$7*(AL2969%)*IF(ISNUMBER(AM2969),AM2969%,0)</f>
        <v>55440.000000004235</v>
      </c>
      <c r="L2969" s="4"/>
      <c r="M2969" s="2">
        <v>7.09</v>
      </c>
      <c r="N2969" s="2">
        <v>8.1</v>
      </c>
      <c r="O2969" s="2">
        <v>88</v>
      </c>
      <c r="P2969" s="2">
        <v>82.339299999999994</v>
      </c>
      <c r="Q2969" s="2">
        <v>6.19</v>
      </c>
      <c r="R2969" s="2">
        <v>7.1</v>
      </c>
      <c r="S2969" s="2">
        <v>87.1</v>
      </c>
      <c r="T2969" s="2">
        <v>11.996</v>
      </c>
      <c r="U2969" s="2">
        <v>3.4</v>
      </c>
      <c r="V2969" s="2">
        <v>3.7</v>
      </c>
      <c r="W2969" s="2">
        <v>90.9</v>
      </c>
      <c r="X2969" s="2">
        <v>8.2725000000000009</v>
      </c>
      <c r="Y2969" s="2">
        <v>9</v>
      </c>
      <c r="Z2969" s="2">
        <v>10.5</v>
      </c>
      <c r="AA2969" s="2">
        <v>85.8</v>
      </c>
      <c r="AB2969" s="2">
        <v>30.854700000000001</v>
      </c>
      <c r="AC2969" s="2">
        <v>8.19</v>
      </c>
      <c r="AD2969" s="2">
        <v>9.1</v>
      </c>
      <c r="AE2969" s="2">
        <v>89.9</v>
      </c>
      <c r="AF2969" s="2">
        <v>31.216100000000001</v>
      </c>
      <c r="AG2969" s="20">
        <v>7.28</v>
      </c>
      <c r="AH2969" s="20">
        <v>8.6999999999999993</v>
      </c>
      <c r="AI2969" s="20">
        <v>83.8</v>
      </c>
      <c r="AJ2969" s="20">
        <v>40.104199999999999</v>
      </c>
      <c r="AK2969" s="18">
        <v>6.92</v>
      </c>
      <c r="AL2969" s="18">
        <v>7.5</v>
      </c>
      <c r="AM2969" s="18">
        <v>92.4</v>
      </c>
      <c r="AN2969" s="18">
        <v>42.235100000000003</v>
      </c>
      <c r="AO2969" s="2">
        <v>2.04</v>
      </c>
      <c r="AP2969" s="2">
        <v>2.5</v>
      </c>
      <c r="AQ2969" s="2">
        <v>82.2</v>
      </c>
      <c r="AR2969" s="2">
        <v>2.5941999999999998</v>
      </c>
      <c r="AS2969" s="2">
        <v>5.12</v>
      </c>
      <c r="AT2969" s="2">
        <v>6.6</v>
      </c>
      <c r="AU2969" s="2">
        <v>77.599999999999994</v>
      </c>
      <c r="AV2969" s="2">
        <v>13.0967</v>
      </c>
      <c r="AW2969" s="2">
        <v>7.62</v>
      </c>
      <c r="AX2969" s="2">
        <v>8.5</v>
      </c>
      <c r="AY2969" s="2">
        <v>89.2</v>
      </c>
      <c r="AZ2969" s="2">
        <v>25.425799999999999</v>
      </c>
      <c r="BA2969" s="2">
        <v>9.27</v>
      </c>
      <c r="BB2969" s="2">
        <v>10.1</v>
      </c>
      <c r="BC2969" s="2">
        <v>91.6</v>
      </c>
      <c r="BD2969" s="2">
        <v>41.2226</v>
      </c>
      <c r="BE2969" s="4" t="str">
        <f t="shared" si="462"/>
        <v>NO APLICA</v>
      </c>
      <c r="BF2969" s="4">
        <f t="shared" si="463"/>
        <v>6.4458000000000002</v>
      </c>
      <c r="BG2969">
        <f t="shared" si="464"/>
        <v>2.04</v>
      </c>
      <c r="BH2969">
        <f t="shared" si="465"/>
        <v>5.12</v>
      </c>
      <c r="BI2969">
        <f t="shared" si="466"/>
        <v>9.27</v>
      </c>
      <c r="BJ2969">
        <f t="shared" si="467"/>
        <v>6.92</v>
      </c>
      <c r="BK2969">
        <f t="shared" si="468"/>
        <v>7.28</v>
      </c>
      <c r="BL2969">
        <f t="shared" si="469"/>
        <v>1425.6000000001088</v>
      </c>
    </row>
    <row r="2970" spans="1:64" x14ac:dyDescent="0.2">
      <c r="A2970" s="1">
        <v>2968</v>
      </c>
      <c r="B2970" s="7" t="s">
        <v>31</v>
      </c>
      <c r="C2970" s="3">
        <v>40024</v>
      </c>
      <c r="D2970" s="4" t="s">
        <v>628</v>
      </c>
      <c r="E2970" s="4" t="s">
        <v>166</v>
      </c>
      <c r="F2970" s="5" t="str">
        <f t="shared" si="460"/>
        <v>J</v>
      </c>
      <c r="G2970" s="6">
        <v>0.91249999999999998</v>
      </c>
      <c r="H2970" s="6">
        <v>0.9159722222222223</v>
      </c>
      <c r="I2970" s="85">
        <f t="shared" si="461"/>
        <v>5.0000000000001421</v>
      </c>
      <c r="J2970" s="86">
        <f>I2970*Segmentos!$D$7*(AH2970%)*IF(ISNUMBER(AI2970),AI2970%,0)</f>
        <v>6482.0000000001828</v>
      </c>
      <c r="K2970" s="86">
        <f>I2970*Segmentos!$D$7*(AL2970%)*IF(ISNUMBER(AM2970),AM2970%,0)</f>
        <v>26388.000000000753</v>
      </c>
      <c r="L2970" s="4"/>
      <c r="M2970" s="2">
        <v>0.84</v>
      </c>
      <c r="N2970" s="2">
        <v>1.3</v>
      </c>
      <c r="O2970" s="2">
        <v>66.2</v>
      </c>
      <c r="P2970" s="2">
        <v>90.071100000000001</v>
      </c>
      <c r="Q2970" s="2">
        <v>0.05</v>
      </c>
      <c r="R2970" s="2">
        <v>0.2</v>
      </c>
      <c r="S2970" s="2">
        <v>20</v>
      </c>
      <c r="T2970" s="2">
        <v>0.82440000000000002</v>
      </c>
      <c r="U2970" s="2">
        <v>0.09</v>
      </c>
      <c r="V2970" s="2">
        <v>0.1</v>
      </c>
      <c r="W2970" s="2">
        <v>100</v>
      </c>
      <c r="X2970" s="2">
        <v>1.9404999999999999</v>
      </c>
      <c r="Y2970" s="2">
        <v>0.78</v>
      </c>
      <c r="Z2970" s="2">
        <v>1.3</v>
      </c>
      <c r="AA2970" s="2">
        <v>60.4</v>
      </c>
      <c r="AB2970" s="2">
        <v>24.703399999999998</v>
      </c>
      <c r="AC2970" s="2">
        <v>1.77</v>
      </c>
      <c r="AD2970" s="2">
        <v>2.5</v>
      </c>
      <c r="AE2970" s="2">
        <v>70.3</v>
      </c>
      <c r="AF2970" s="2">
        <v>62.602800000000002</v>
      </c>
      <c r="AG2970" s="20">
        <v>0.32</v>
      </c>
      <c r="AH2970" s="20">
        <v>0.7</v>
      </c>
      <c r="AI2970" s="20">
        <v>46.3</v>
      </c>
      <c r="AJ2970" s="20">
        <v>16.522400000000001</v>
      </c>
      <c r="AK2970" s="18">
        <v>1.3</v>
      </c>
      <c r="AL2970" s="18">
        <v>1.8</v>
      </c>
      <c r="AM2970" s="18">
        <v>73.3</v>
      </c>
      <c r="AN2970" s="18">
        <v>73.548699999999997</v>
      </c>
      <c r="AO2970" s="2">
        <v>0.76</v>
      </c>
      <c r="AP2970" s="2">
        <v>1.1000000000000001</v>
      </c>
      <c r="AQ2970" s="2">
        <v>69.7</v>
      </c>
      <c r="AR2970" s="2">
        <v>8.9539000000000009</v>
      </c>
      <c r="AS2970" s="2">
        <v>1.25</v>
      </c>
      <c r="AT2970" s="2">
        <v>1.4</v>
      </c>
      <c r="AU2970" s="2">
        <v>87</v>
      </c>
      <c r="AV2970" s="2">
        <v>29.551200000000001</v>
      </c>
      <c r="AW2970" s="2">
        <v>0.35</v>
      </c>
      <c r="AX2970" s="2">
        <v>0.7</v>
      </c>
      <c r="AY2970" s="2">
        <v>49.2</v>
      </c>
      <c r="AZ2970" s="2">
        <v>10.9129</v>
      </c>
      <c r="BA2970" s="2">
        <v>0.99</v>
      </c>
      <c r="BB2970" s="2">
        <v>1.6</v>
      </c>
      <c r="BC2970" s="2">
        <v>60.7</v>
      </c>
      <c r="BD2970" s="2">
        <v>40.653100000000002</v>
      </c>
      <c r="BE2970" s="4" t="str">
        <f t="shared" si="462"/>
        <v>NO APLICA</v>
      </c>
      <c r="BF2970" s="4">
        <f t="shared" si="463"/>
        <v>1.0546000000000002</v>
      </c>
      <c r="BG2970">
        <f t="shared" si="464"/>
        <v>0.76</v>
      </c>
      <c r="BH2970">
        <f t="shared" si="465"/>
        <v>1.25</v>
      </c>
      <c r="BI2970">
        <f t="shared" si="466"/>
        <v>0.99</v>
      </c>
      <c r="BJ2970">
        <f t="shared" si="467"/>
        <v>1.3</v>
      </c>
      <c r="BK2970">
        <f t="shared" si="468"/>
        <v>0.32</v>
      </c>
      <c r="BL2970">
        <f t="shared" si="469"/>
        <v>430.30000000001223</v>
      </c>
    </row>
    <row r="2971" spans="1:64" x14ac:dyDescent="0.2">
      <c r="A2971" s="1">
        <v>2969</v>
      </c>
      <c r="B2971" s="7" t="s">
        <v>38</v>
      </c>
      <c r="C2971" s="3">
        <v>40024</v>
      </c>
      <c r="D2971" s="4" t="s">
        <v>8</v>
      </c>
      <c r="E2971" s="4" t="s">
        <v>165</v>
      </c>
      <c r="F2971" s="5" t="str">
        <f t="shared" si="460"/>
        <v>J</v>
      </c>
      <c r="G2971" s="6">
        <v>0.81180555555555556</v>
      </c>
      <c r="H2971" s="6">
        <v>0.87361111111111101</v>
      </c>
      <c r="I2971" s="85">
        <f t="shared" si="461"/>
        <v>88.999999999999844</v>
      </c>
      <c r="J2971" s="86">
        <f>I2971*Segmentos!$D$7*(AH2971%)*IF(ISNUMBER(AI2971),AI2971%,0)</f>
        <v>761839.99999999872</v>
      </c>
      <c r="K2971" s="86">
        <f>I2971*Segmentos!$D$7*(AL2971%)*IF(ISNUMBER(AM2971),AM2971%,0)</f>
        <v>1226063.9999999984</v>
      </c>
      <c r="L2971" s="4"/>
      <c r="M2971" s="2">
        <v>2.82</v>
      </c>
      <c r="N2971" s="2">
        <v>12.4</v>
      </c>
      <c r="O2971" s="2">
        <v>22.7</v>
      </c>
      <c r="P2971" s="2">
        <v>71.371700000000004</v>
      </c>
      <c r="Q2971" s="2">
        <v>1.24</v>
      </c>
      <c r="R2971" s="2">
        <v>9.5</v>
      </c>
      <c r="S2971" s="2">
        <v>13</v>
      </c>
      <c r="T2971" s="2">
        <v>5.2191999999999998</v>
      </c>
      <c r="U2971" s="2">
        <v>2.2999999999999998</v>
      </c>
      <c r="V2971" s="2">
        <v>9.3000000000000007</v>
      </c>
      <c r="W2971" s="2">
        <v>24.7</v>
      </c>
      <c r="X2971" s="2">
        <v>12.170500000000001</v>
      </c>
      <c r="Y2971" s="2">
        <v>2.5499999999999998</v>
      </c>
      <c r="Z2971" s="2">
        <v>13.7</v>
      </c>
      <c r="AA2971" s="2">
        <v>18.600000000000001</v>
      </c>
      <c r="AB2971" s="2">
        <v>19.034099999999999</v>
      </c>
      <c r="AC2971" s="2">
        <v>4.21</v>
      </c>
      <c r="AD2971" s="2">
        <v>14.8</v>
      </c>
      <c r="AE2971" s="2">
        <v>28.4</v>
      </c>
      <c r="AF2971" s="2">
        <v>34.948</v>
      </c>
      <c r="AG2971" s="20">
        <v>2.13</v>
      </c>
      <c r="AH2971" s="20">
        <v>10.7</v>
      </c>
      <c r="AI2971" s="20">
        <v>20</v>
      </c>
      <c r="AJ2971" s="20">
        <v>25.599399999999999</v>
      </c>
      <c r="AK2971" s="18">
        <v>3.44</v>
      </c>
      <c r="AL2971" s="18">
        <v>14</v>
      </c>
      <c r="AM2971" s="18">
        <v>24.6</v>
      </c>
      <c r="AN2971" s="18">
        <v>45.772300000000001</v>
      </c>
      <c r="AO2971" s="2">
        <v>0.7</v>
      </c>
      <c r="AP2971" s="2">
        <v>5.7</v>
      </c>
      <c r="AQ2971" s="2">
        <v>12.2</v>
      </c>
      <c r="AR2971" s="2">
        <v>1.9392</v>
      </c>
      <c r="AS2971" s="2">
        <v>2.15</v>
      </c>
      <c r="AT2971" s="2">
        <v>8.5</v>
      </c>
      <c r="AU2971" s="2">
        <v>25.2</v>
      </c>
      <c r="AV2971" s="2">
        <v>12.0022</v>
      </c>
      <c r="AW2971" s="2">
        <v>2.09</v>
      </c>
      <c r="AX2971" s="2">
        <v>12</v>
      </c>
      <c r="AY2971" s="2">
        <v>17.399999999999999</v>
      </c>
      <c r="AZ2971" s="2">
        <v>15.1638</v>
      </c>
      <c r="BA2971" s="2">
        <v>4.37</v>
      </c>
      <c r="BB2971" s="2">
        <v>16.899999999999999</v>
      </c>
      <c r="BC2971" s="2">
        <v>25.8</v>
      </c>
      <c r="BD2971" s="2">
        <v>42.266500000000001</v>
      </c>
      <c r="BE2971" s="4" t="str">
        <f t="shared" si="462"/>
        <v>ABURRIDO</v>
      </c>
      <c r="BF2971" s="4">
        <f t="shared" si="463"/>
        <v>2.8241999999999998</v>
      </c>
      <c r="BG2971">
        <f t="shared" si="464"/>
        <v>0.7</v>
      </c>
      <c r="BH2971">
        <f t="shared" si="465"/>
        <v>2.15</v>
      </c>
      <c r="BI2971">
        <f t="shared" si="466"/>
        <v>4.37</v>
      </c>
      <c r="BJ2971">
        <f t="shared" si="467"/>
        <v>3.44</v>
      </c>
      <c r="BK2971">
        <f t="shared" si="468"/>
        <v>2.13</v>
      </c>
      <c r="BL2971">
        <f t="shared" si="469"/>
        <v>25051.719999999958</v>
      </c>
    </row>
    <row r="2972" spans="1:64" x14ac:dyDescent="0.2">
      <c r="A2972" s="1">
        <v>2970</v>
      </c>
      <c r="B2972" s="7" t="s">
        <v>14</v>
      </c>
      <c r="C2972" s="3">
        <v>40024</v>
      </c>
      <c r="D2972" s="4" t="s">
        <v>626</v>
      </c>
      <c r="E2972" s="4" t="s">
        <v>163</v>
      </c>
      <c r="F2972" s="5" t="str">
        <f t="shared" si="460"/>
        <v>J</v>
      </c>
      <c r="G2972" s="6">
        <v>0.85</v>
      </c>
      <c r="H2972" s="6">
        <v>0.875</v>
      </c>
      <c r="I2972" s="85">
        <f t="shared" si="461"/>
        <v>36.000000000000028</v>
      </c>
      <c r="J2972" s="86">
        <f>I2972*Segmentos!$D$7*(AH2972%)*IF(ISNUMBER(AI2972),AI2972%,0)</f>
        <v>1132704.0000000009</v>
      </c>
      <c r="K2972" s="86">
        <f>I2972*Segmentos!$D$7*(AL2972%)*IF(ISNUMBER(AM2972),AM2972%,0)</f>
        <v>1490227.2000000014</v>
      </c>
      <c r="L2972" s="4"/>
      <c r="M2972" s="2">
        <v>9.16</v>
      </c>
      <c r="N2972" s="2">
        <v>13.5</v>
      </c>
      <c r="O2972" s="2">
        <v>67.900000000000006</v>
      </c>
      <c r="P2972" s="2">
        <v>78.614199999999997</v>
      </c>
      <c r="Q2972" s="2">
        <v>6.33</v>
      </c>
      <c r="R2972" s="2">
        <v>11</v>
      </c>
      <c r="S2972" s="2">
        <v>57.4</v>
      </c>
      <c r="T2972" s="2">
        <v>9.0604999999999993</v>
      </c>
      <c r="U2972" s="2">
        <v>6.91</v>
      </c>
      <c r="V2972" s="2">
        <v>11.9</v>
      </c>
      <c r="W2972" s="2">
        <v>58</v>
      </c>
      <c r="X2972" s="2">
        <v>12.428900000000001</v>
      </c>
      <c r="Y2972" s="2">
        <v>8.93</v>
      </c>
      <c r="Z2972" s="2">
        <v>13.2</v>
      </c>
      <c r="AA2972" s="2">
        <v>67.8</v>
      </c>
      <c r="AB2972" s="2">
        <v>22.638100000000001</v>
      </c>
      <c r="AC2972" s="2">
        <v>12.24</v>
      </c>
      <c r="AD2972" s="2">
        <v>16</v>
      </c>
      <c r="AE2972" s="2">
        <v>76.400000000000006</v>
      </c>
      <c r="AF2972" s="2">
        <v>34.486699999999999</v>
      </c>
      <c r="AG2972" s="20">
        <v>7.85</v>
      </c>
      <c r="AH2972" s="20">
        <v>11.4</v>
      </c>
      <c r="AI2972" s="20">
        <v>69</v>
      </c>
      <c r="AJ2972" s="20">
        <v>31.963200000000001</v>
      </c>
      <c r="AK2972" s="18">
        <v>10.34</v>
      </c>
      <c r="AL2972" s="18">
        <v>15.4</v>
      </c>
      <c r="AM2972" s="18">
        <v>67.2</v>
      </c>
      <c r="AN2972" s="18">
        <v>46.651000000000003</v>
      </c>
      <c r="AO2972" s="2">
        <v>3.56</v>
      </c>
      <c r="AP2972" s="2">
        <v>7.3</v>
      </c>
      <c r="AQ2972" s="2">
        <v>48.9</v>
      </c>
      <c r="AR2972" s="2">
        <v>3.3407</v>
      </c>
      <c r="AS2972" s="2">
        <v>5.16</v>
      </c>
      <c r="AT2972" s="2">
        <v>7.8</v>
      </c>
      <c r="AU2972" s="2">
        <v>65.8</v>
      </c>
      <c r="AV2972" s="2">
        <v>9.7456999999999994</v>
      </c>
      <c r="AW2972" s="2">
        <v>10.48</v>
      </c>
      <c r="AX2972" s="2">
        <v>14.2</v>
      </c>
      <c r="AY2972" s="2">
        <v>73.900000000000006</v>
      </c>
      <c r="AZ2972" s="2">
        <v>25.856400000000001</v>
      </c>
      <c r="BA2972" s="2">
        <v>12.07</v>
      </c>
      <c r="BB2972" s="2">
        <v>18</v>
      </c>
      <c r="BC2972" s="2">
        <v>67.099999999999994</v>
      </c>
      <c r="BD2972" s="2">
        <v>39.671399999999998</v>
      </c>
      <c r="BE2972" s="4" t="str">
        <f t="shared" si="462"/>
        <v>NO APLICA</v>
      </c>
      <c r="BF2972" s="4">
        <f t="shared" si="463"/>
        <v>7.9097999999999997</v>
      </c>
      <c r="BG2972">
        <f t="shared" si="464"/>
        <v>3.56</v>
      </c>
      <c r="BH2972">
        <f t="shared" si="465"/>
        <v>5.16</v>
      </c>
      <c r="BI2972">
        <f t="shared" si="466"/>
        <v>12.07</v>
      </c>
      <c r="BJ2972">
        <f t="shared" si="467"/>
        <v>10.34</v>
      </c>
      <c r="BK2972">
        <f t="shared" si="468"/>
        <v>7.85</v>
      </c>
      <c r="BL2972">
        <f t="shared" si="469"/>
        <v>32999.400000000031</v>
      </c>
    </row>
    <row r="2973" spans="1:64" x14ac:dyDescent="0.2">
      <c r="A2973" s="1">
        <v>2971</v>
      </c>
      <c r="B2973" s="7" t="s">
        <v>10</v>
      </c>
      <c r="C2973" s="3">
        <v>40024</v>
      </c>
      <c r="D2973" s="4" t="s">
        <v>8</v>
      </c>
      <c r="E2973" s="4" t="s">
        <v>164</v>
      </c>
      <c r="F2973" s="5" t="str">
        <f t="shared" si="460"/>
        <v>J</v>
      </c>
      <c r="G2973" s="6">
        <v>0.87361111111111101</v>
      </c>
      <c r="H2973" s="6">
        <v>0.9194444444444444</v>
      </c>
      <c r="I2973" s="85">
        <f t="shared" si="461"/>
        <v>66.000000000000085</v>
      </c>
      <c r="J2973" s="86">
        <f>I2973*Segmentos!$D$7*(AH2973%)*IF(ISNUMBER(AI2973),AI2973%,0)</f>
        <v>1369051.200000002</v>
      </c>
      <c r="K2973" s="86">
        <f>I2973*Segmentos!$D$7*(AL2973%)*IF(ISNUMBER(AM2973),AM2973%,0)</f>
        <v>1398777.600000002</v>
      </c>
      <c r="L2973" s="4"/>
      <c r="M2973" s="2">
        <v>5.25</v>
      </c>
      <c r="N2973" s="2">
        <v>18.899999999999999</v>
      </c>
      <c r="O2973" s="2">
        <v>27.7</v>
      </c>
      <c r="P2973" s="2">
        <v>86.985699999999994</v>
      </c>
      <c r="Q2973" s="2">
        <v>2.85</v>
      </c>
      <c r="R2973" s="2">
        <v>12.3</v>
      </c>
      <c r="S2973" s="2">
        <v>23.1</v>
      </c>
      <c r="T2973" s="2">
        <v>7.8833000000000002</v>
      </c>
      <c r="U2973" s="2">
        <v>4.33</v>
      </c>
      <c r="V2973" s="2">
        <v>15.5</v>
      </c>
      <c r="W2973" s="2">
        <v>28</v>
      </c>
      <c r="X2973" s="2">
        <v>15.047499999999999</v>
      </c>
      <c r="Y2973" s="2">
        <v>4.3899999999999997</v>
      </c>
      <c r="Z2973" s="2">
        <v>19.399999999999999</v>
      </c>
      <c r="AA2973" s="2">
        <v>22.6</v>
      </c>
      <c r="AB2973" s="2">
        <v>21.475000000000001</v>
      </c>
      <c r="AC2973" s="2">
        <v>7.82</v>
      </c>
      <c r="AD2973" s="2">
        <v>24</v>
      </c>
      <c r="AE2973" s="2">
        <v>32.6</v>
      </c>
      <c r="AF2973" s="2">
        <v>42.579900000000002</v>
      </c>
      <c r="AG2973" s="20">
        <v>5.19</v>
      </c>
      <c r="AH2973" s="20">
        <v>20.100000000000001</v>
      </c>
      <c r="AI2973" s="20">
        <v>25.8</v>
      </c>
      <c r="AJ2973" s="20">
        <v>40.8048</v>
      </c>
      <c r="AK2973" s="18">
        <v>5.3</v>
      </c>
      <c r="AL2973" s="18">
        <v>17.899999999999999</v>
      </c>
      <c r="AM2973" s="18">
        <v>29.6</v>
      </c>
      <c r="AN2973" s="18">
        <v>46.180900000000001</v>
      </c>
      <c r="AO2973" s="2">
        <v>1.28</v>
      </c>
      <c r="AP2973" s="2">
        <v>10.1</v>
      </c>
      <c r="AQ2973" s="2">
        <v>12.7</v>
      </c>
      <c r="AR2973" s="2">
        <v>2.3187000000000002</v>
      </c>
      <c r="AS2973" s="2">
        <v>3.32</v>
      </c>
      <c r="AT2973" s="2">
        <v>16.899999999999999</v>
      </c>
      <c r="AU2973" s="2">
        <v>19.7</v>
      </c>
      <c r="AV2973" s="2">
        <v>12.138500000000001</v>
      </c>
      <c r="AW2973" s="2">
        <v>4.83</v>
      </c>
      <c r="AX2973" s="2">
        <v>17.899999999999999</v>
      </c>
      <c r="AY2973" s="2">
        <v>27</v>
      </c>
      <c r="AZ2973" s="2">
        <v>23.034300000000002</v>
      </c>
      <c r="BA2973" s="2">
        <v>7.79</v>
      </c>
      <c r="BB2973" s="2">
        <v>23.4</v>
      </c>
      <c r="BC2973" s="2">
        <v>33.299999999999997</v>
      </c>
      <c r="BD2973" s="2">
        <v>49.494199999999999</v>
      </c>
      <c r="BE2973" s="4" t="str">
        <f t="shared" si="462"/>
        <v>NO APLICA</v>
      </c>
      <c r="BF2973" s="4">
        <f t="shared" si="463"/>
        <v>4.8441999999999998</v>
      </c>
      <c r="BG2973">
        <f t="shared" si="464"/>
        <v>1.28</v>
      </c>
      <c r="BH2973">
        <f t="shared" si="465"/>
        <v>3.32</v>
      </c>
      <c r="BI2973">
        <f t="shared" si="466"/>
        <v>7.79</v>
      </c>
      <c r="BJ2973">
        <f t="shared" si="467"/>
        <v>5.3</v>
      </c>
      <c r="BK2973">
        <f t="shared" si="468"/>
        <v>5.19</v>
      </c>
      <c r="BL2973">
        <f t="shared" si="469"/>
        <v>34552.98000000004</v>
      </c>
    </row>
    <row r="2974" spans="1:64" x14ac:dyDescent="0.2">
      <c r="A2974" s="1">
        <v>2972</v>
      </c>
      <c r="B2974" s="7" t="s">
        <v>89</v>
      </c>
      <c r="C2974" s="3">
        <v>40024</v>
      </c>
      <c r="D2974" s="4" t="s">
        <v>628</v>
      </c>
      <c r="E2974" s="4" t="s">
        <v>169</v>
      </c>
      <c r="F2974" s="5" t="str">
        <f t="shared" si="460"/>
        <v>J</v>
      </c>
      <c r="G2974" s="6">
        <v>0.84027777777777779</v>
      </c>
      <c r="H2974" s="6">
        <v>0.87638888888888899</v>
      </c>
      <c r="I2974" s="85">
        <f t="shared" si="461"/>
        <v>52.000000000000135</v>
      </c>
      <c r="J2974" s="86">
        <f>I2974*Segmentos!$D$7*(AH2974%)*IF(ISNUMBER(AI2974),AI2974%,0)</f>
        <v>148720.00000000041</v>
      </c>
      <c r="K2974" s="86">
        <f>I2974*Segmentos!$D$7*(AL2974%)*IF(ISNUMBER(AM2974),AM2974%,0)</f>
        <v>307008.00000000076</v>
      </c>
      <c r="L2974" s="4"/>
      <c r="M2974" s="2">
        <v>1.1200000000000001</v>
      </c>
      <c r="N2974" s="2">
        <v>3.3</v>
      </c>
      <c r="O2974" s="2">
        <v>33.5</v>
      </c>
      <c r="P2974" s="2">
        <v>87.975300000000004</v>
      </c>
      <c r="Q2974" s="2">
        <v>0.06</v>
      </c>
      <c r="R2974" s="2">
        <v>2.2000000000000002</v>
      </c>
      <c r="S2974" s="2">
        <v>2.8</v>
      </c>
      <c r="T2974" s="2">
        <v>0.80020000000000002</v>
      </c>
      <c r="U2974" s="2">
        <v>0.92</v>
      </c>
      <c r="V2974" s="2">
        <v>2.2999999999999998</v>
      </c>
      <c r="W2974" s="2">
        <v>40.299999999999997</v>
      </c>
      <c r="X2974" s="2">
        <v>15.2445</v>
      </c>
      <c r="Y2974" s="2">
        <v>1.89</v>
      </c>
      <c r="Z2974" s="2">
        <v>4.0999999999999996</v>
      </c>
      <c r="AA2974" s="2">
        <v>46.3</v>
      </c>
      <c r="AB2974" s="2">
        <v>44.010399999999997</v>
      </c>
      <c r="AC2974" s="2">
        <v>1.08</v>
      </c>
      <c r="AD2974" s="2">
        <v>3.9</v>
      </c>
      <c r="AE2974" s="2">
        <v>27.5</v>
      </c>
      <c r="AF2974" s="2">
        <v>27.920200000000001</v>
      </c>
      <c r="AG2974" s="20">
        <v>0.7</v>
      </c>
      <c r="AH2974" s="20">
        <v>2.6</v>
      </c>
      <c r="AI2974" s="20">
        <v>27.5</v>
      </c>
      <c r="AJ2974" s="20">
        <v>26.195</v>
      </c>
      <c r="AK2974" s="18">
        <v>1.49</v>
      </c>
      <c r="AL2974" s="18">
        <v>4</v>
      </c>
      <c r="AM2974" s="18">
        <v>36.9</v>
      </c>
      <c r="AN2974" s="18">
        <v>61.780299999999997</v>
      </c>
      <c r="AO2974" s="2">
        <v>0.24</v>
      </c>
      <c r="AP2974" s="2">
        <v>1.5</v>
      </c>
      <c r="AQ2974" s="2">
        <v>16.600000000000001</v>
      </c>
      <c r="AR2974" s="2">
        <v>2.1046999999999998</v>
      </c>
      <c r="AS2974" s="2">
        <v>0.56000000000000005</v>
      </c>
      <c r="AT2974" s="2">
        <v>2.7</v>
      </c>
      <c r="AU2974" s="2">
        <v>20.6</v>
      </c>
      <c r="AV2974" s="2">
        <v>9.6781000000000006</v>
      </c>
      <c r="AW2974" s="2">
        <v>1.53</v>
      </c>
      <c r="AX2974" s="2">
        <v>3.2</v>
      </c>
      <c r="AY2974" s="2">
        <v>47</v>
      </c>
      <c r="AZ2974" s="2">
        <v>34.552700000000002</v>
      </c>
      <c r="BA2974" s="2">
        <v>1.38</v>
      </c>
      <c r="BB2974" s="2">
        <v>4.3</v>
      </c>
      <c r="BC2974" s="2">
        <v>32.1</v>
      </c>
      <c r="BD2974" s="2">
        <v>41.639699999999998</v>
      </c>
      <c r="BE2974" s="4" t="str">
        <f t="shared" si="462"/>
        <v>NO APLICA</v>
      </c>
      <c r="BF2974" s="4">
        <f t="shared" si="463"/>
        <v>0.94180000000000008</v>
      </c>
      <c r="BG2974">
        <f t="shared" si="464"/>
        <v>0.24</v>
      </c>
      <c r="BH2974">
        <f t="shared" si="465"/>
        <v>0.56000000000000005</v>
      </c>
      <c r="BI2974">
        <f t="shared" si="466"/>
        <v>1.53</v>
      </c>
      <c r="BJ2974">
        <f t="shared" si="467"/>
        <v>1.49</v>
      </c>
      <c r="BK2974">
        <f t="shared" si="468"/>
        <v>0.7</v>
      </c>
      <c r="BL2974">
        <f t="shared" si="469"/>
        <v>5748.6000000000149</v>
      </c>
    </row>
    <row r="2975" spans="1:64" x14ac:dyDescent="0.2">
      <c r="A2975" s="1">
        <v>2973</v>
      </c>
      <c r="B2975" s="7" t="s">
        <v>126</v>
      </c>
      <c r="C2975" s="3">
        <v>40024</v>
      </c>
      <c r="D2975" s="4" t="s">
        <v>628</v>
      </c>
      <c r="E2975" s="4" t="s">
        <v>163</v>
      </c>
      <c r="F2975" s="5" t="str">
        <f t="shared" si="460"/>
        <v>J</v>
      </c>
      <c r="G2975" s="6">
        <v>0.87638888888888899</v>
      </c>
      <c r="H2975" s="6">
        <v>0.91249999999999998</v>
      </c>
      <c r="I2975" s="85">
        <f t="shared" si="461"/>
        <v>51.999999999999815</v>
      </c>
      <c r="J2975" s="86">
        <f>I2975*Segmentos!$D$7*(AH2975%)*IF(ISNUMBER(AI2975),AI2975%,0)</f>
        <v>70719.999999999753</v>
      </c>
      <c r="K2975" s="86">
        <f>I2975*Segmentos!$D$7*(AL2975%)*IF(ISNUMBER(AM2975),AM2975%,0)</f>
        <v>300143.99999999895</v>
      </c>
      <c r="L2975" s="4"/>
      <c r="M2975" s="2">
        <v>0.91</v>
      </c>
      <c r="N2975" s="2">
        <v>3.1</v>
      </c>
      <c r="O2975" s="2">
        <v>29.2</v>
      </c>
      <c r="P2975" s="2">
        <v>89.509399999999999</v>
      </c>
      <c r="Q2975" s="2">
        <v>0.01</v>
      </c>
      <c r="R2975" s="2">
        <v>0.4</v>
      </c>
      <c r="S2975" s="2">
        <v>1.9</v>
      </c>
      <c r="T2975" s="2">
        <v>0.113</v>
      </c>
      <c r="U2975" s="2">
        <v>0.57999999999999996</v>
      </c>
      <c r="V2975" s="2">
        <v>1.8</v>
      </c>
      <c r="W2975" s="2">
        <v>31.3</v>
      </c>
      <c r="X2975" s="2">
        <v>11.8527</v>
      </c>
      <c r="Y2975" s="2">
        <v>1.01</v>
      </c>
      <c r="Z2975" s="2">
        <v>3.3</v>
      </c>
      <c r="AA2975" s="2">
        <v>30.2</v>
      </c>
      <c r="AB2975" s="2">
        <v>29.226900000000001</v>
      </c>
      <c r="AC2975" s="2">
        <v>1.5</v>
      </c>
      <c r="AD2975" s="2">
        <v>5.2</v>
      </c>
      <c r="AE2975" s="2">
        <v>29.1</v>
      </c>
      <c r="AF2975" s="2">
        <v>48.316800000000001</v>
      </c>
      <c r="AG2975" s="20">
        <v>0.34</v>
      </c>
      <c r="AH2975" s="20">
        <v>2.5</v>
      </c>
      <c r="AI2975" s="20">
        <v>13.6</v>
      </c>
      <c r="AJ2975" s="20">
        <v>15.9802</v>
      </c>
      <c r="AK2975" s="18">
        <v>1.43</v>
      </c>
      <c r="AL2975" s="18">
        <v>3.7</v>
      </c>
      <c r="AM2975" s="18">
        <v>39</v>
      </c>
      <c r="AN2975" s="18">
        <v>73.5291</v>
      </c>
      <c r="AO2975" s="2">
        <v>0.38</v>
      </c>
      <c r="AP2975" s="2">
        <v>1.5</v>
      </c>
      <c r="AQ2975" s="2">
        <v>24.9</v>
      </c>
      <c r="AR2975" s="2">
        <v>4.0278999999999998</v>
      </c>
      <c r="AS2975" s="2">
        <v>1.1399999999999999</v>
      </c>
      <c r="AT2975" s="2">
        <v>2.2999999999999998</v>
      </c>
      <c r="AU2975" s="2">
        <v>49.8</v>
      </c>
      <c r="AV2975" s="2">
        <v>24.622399999999999</v>
      </c>
      <c r="AW2975" s="2">
        <v>1.19</v>
      </c>
      <c r="AX2975" s="2">
        <v>3.5</v>
      </c>
      <c r="AY2975" s="2">
        <v>34.1</v>
      </c>
      <c r="AZ2975" s="2">
        <v>33.648099999999999</v>
      </c>
      <c r="BA2975" s="2">
        <v>0.73</v>
      </c>
      <c r="BB2975" s="2">
        <v>3.8</v>
      </c>
      <c r="BC2975" s="2">
        <v>19.100000000000001</v>
      </c>
      <c r="BD2975" s="2">
        <v>27.210999999999999</v>
      </c>
      <c r="BE2975" s="4" t="str">
        <f t="shared" si="462"/>
        <v>NO APLICA</v>
      </c>
      <c r="BF2975" s="4">
        <f t="shared" si="463"/>
        <v>1.0497999999999998</v>
      </c>
      <c r="BG2975">
        <f t="shared" si="464"/>
        <v>0.38</v>
      </c>
      <c r="BH2975">
        <f t="shared" si="465"/>
        <v>1.1399999999999999</v>
      </c>
      <c r="BI2975">
        <f t="shared" si="466"/>
        <v>1.19</v>
      </c>
      <c r="BJ2975">
        <f t="shared" si="467"/>
        <v>1.43</v>
      </c>
      <c r="BK2975">
        <f t="shared" si="468"/>
        <v>0.34</v>
      </c>
      <c r="BL2975">
        <f t="shared" si="469"/>
        <v>4707.0399999999827</v>
      </c>
    </row>
    <row r="2976" spans="1:64" x14ac:dyDescent="0.2">
      <c r="A2976" s="1">
        <v>2974</v>
      </c>
      <c r="B2976" s="7" t="s">
        <v>23</v>
      </c>
      <c r="C2976" s="3">
        <v>40024</v>
      </c>
      <c r="D2976" s="4" t="s">
        <v>629</v>
      </c>
      <c r="E2976" s="4" t="s">
        <v>170</v>
      </c>
      <c r="F2976" s="5" t="str">
        <f t="shared" si="460"/>
        <v>J</v>
      </c>
      <c r="G2976" s="6">
        <v>0.87361111111111101</v>
      </c>
      <c r="H2976" s="6">
        <v>0.90069444444444446</v>
      </c>
      <c r="I2976" s="85">
        <f t="shared" si="461"/>
        <v>39.000000000000185</v>
      </c>
      <c r="J2976" s="86">
        <f>I2976*Segmentos!$D$7*(AH2976%)*IF(ISNUMBER(AI2976),AI2976%,0)</f>
        <v>17035.200000000081</v>
      </c>
      <c r="K2976" s="86">
        <f>I2976*Segmentos!$D$7*(AL2976%)*IF(ISNUMBER(AM2976),AM2976%,0)</f>
        <v>58812.000000000284</v>
      </c>
      <c r="L2976" s="4"/>
      <c r="M2976" s="2">
        <v>0.25</v>
      </c>
      <c r="N2976" s="2">
        <v>0.9</v>
      </c>
      <c r="O2976" s="2">
        <v>29</v>
      </c>
      <c r="P2976" s="2">
        <v>20.177600000000002</v>
      </c>
      <c r="Q2976" s="2">
        <v>0</v>
      </c>
      <c r="R2976" s="2">
        <v>0</v>
      </c>
      <c r="S2976" s="8" t="s">
        <v>577</v>
      </c>
      <c r="T2976" s="2">
        <v>0</v>
      </c>
      <c r="U2976" s="2">
        <v>0.7</v>
      </c>
      <c r="V2976" s="2">
        <v>1</v>
      </c>
      <c r="W2976" s="2">
        <v>73.099999999999994</v>
      </c>
      <c r="X2976" s="2">
        <v>11.959899999999999</v>
      </c>
      <c r="Y2976" s="2">
        <v>0.13</v>
      </c>
      <c r="Z2976" s="2">
        <v>0.9</v>
      </c>
      <c r="AA2976" s="2">
        <v>15</v>
      </c>
      <c r="AB2976" s="2">
        <v>3.1223999999999998</v>
      </c>
      <c r="AC2976" s="2">
        <v>0.19</v>
      </c>
      <c r="AD2976" s="2">
        <v>1.2</v>
      </c>
      <c r="AE2976" s="2">
        <v>15.8</v>
      </c>
      <c r="AF2976" s="2">
        <v>5.0952000000000002</v>
      </c>
      <c r="AG2976" s="20">
        <v>0.11</v>
      </c>
      <c r="AH2976" s="20">
        <v>0.7</v>
      </c>
      <c r="AI2976" s="20">
        <v>15.6</v>
      </c>
      <c r="AJ2976" s="20">
        <v>4.2225000000000001</v>
      </c>
      <c r="AK2976" s="18">
        <v>0.37</v>
      </c>
      <c r="AL2976" s="18">
        <v>1</v>
      </c>
      <c r="AM2976" s="18">
        <v>37.700000000000003</v>
      </c>
      <c r="AN2976" s="18">
        <v>15.9551</v>
      </c>
      <c r="AO2976" s="2">
        <v>0.01</v>
      </c>
      <c r="AP2976" s="2">
        <v>0.1</v>
      </c>
      <c r="AQ2976" s="2">
        <v>5.0999999999999996</v>
      </c>
      <c r="AR2976" s="2">
        <v>6.5299999999999997E-2</v>
      </c>
      <c r="AS2976" s="2">
        <v>7.0000000000000007E-2</v>
      </c>
      <c r="AT2976" s="2">
        <v>0.4</v>
      </c>
      <c r="AU2976" s="2">
        <v>16</v>
      </c>
      <c r="AV2976" s="2">
        <v>1.2329000000000001</v>
      </c>
      <c r="AW2976" s="2">
        <v>0.7</v>
      </c>
      <c r="AX2976" s="2">
        <v>1.5</v>
      </c>
      <c r="AY2976" s="2">
        <v>48</v>
      </c>
      <c r="AZ2976" s="2">
        <v>16.2822</v>
      </c>
      <c r="BA2976" s="2">
        <v>0.08</v>
      </c>
      <c r="BB2976" s="2">
        <v>0.9</v>
      </c>
      <c r="BC2976" s="2">
        <v>9.8000000000000007</v>
      </c>
      <c r="BD2976" s="2">
        <v>2.5971000000000002</v>
      </c>
      <c r="BE2976" s="4" t="str">
        <f t="shared" si="462"/>
        <v>NO APLICA</v>
      </c>
      <c r="BF2976" s="4">
        <f t="shared" si="463"/>
        <v>0.29219999999999996</v>
      </c>
      <c r="BG2976">
        <f t="shared" si="464"/>
        <v>0.01</v>
      </c>
      <c r="BH2976">
        <f t="shared" si="465"/>
        <v>7.0000000000000007E-2</v>
      </c>
      <c r="BI2976">
        <f t="shared" si="466"/>
        <v>0.7</v>
      </c>
      <c r="BJ2976">
        <f t="shared" si="467"/>
        <v>0.37</v>
      </c>
      <c r="BK2976">
        <f t="shared" si="468"/>
        <v>0.11</v>
      </c>
      <c r="BL2976">
        <f t="shared" si="469"/>
        <v>1017.9000000000048</v>
      </c>
    </row>
    <row r="2977" spans="1:64" x14ac:dyDescent="0.2">
      <c r="A2977" s="1">
        <v>2975</v>
      </c>
      <c r="B2977" s="7" t="s">
        <v>25</v>
      </c>
      <c r="C2977" s="3">
        <v>40024</v>
      </c>
      <c r="D2977" s="4" t="s">
        <v>629</v>
      </c>
      <c r="E2977" s="4" t="s">
        <v>171</v>
      </c>
      <c r="F2977" s="5" t="str">
        <f t="shared" si="460"/>
        <v>J</v>
      </c>
      <c r="G2977" s="6">
        <v>0.88680555555555562</v>
      </c>
      <c r="H2977" s="6">
        <v>0.88749999999999996</v>
      </c>
      <c r="I2977" s="85">
        <f t="shared" si="461"/>
        <v>0.99999999999983658</v>
      </c>
      <c r="J2977" s="86">
        <f>I2977*Segmentos!$D$7*(AH2977%)*IF(ISNUMBER(AI2977),AI2977%,0)</f>
        <v>799.99999999986926</v>
      </c>
      <c r="K2977" s="86">
        <f>I2977*Segmentos!$D$7*(AL2977%)*IF(ISNUMBER(AM2977),AM2977%,0)</f>
        <v>1999.9999999996733</v>
      </c>
      <c r="L2977" s="4"/>
      <c r="M2977" s="2">
        <v>0.4</v>
      </c>
      <c r="N2977" s="2">
        <v>0.4</v>
      </c>
      <c r="O2977" s="2">
        <v>100</v>
      </c>
      <c r="P2977" s="2">
        <v>34.364100000000001</v>
      </c>
      <c r="Q2977" s="2">
        <v>0</v>
      </c>
      <c r="R2977" s="2">
        <v>0</v>
      </c>
      <c r="S2977" s="8" t="s">
        <v>577</v>
      </c>
      <c r="T2977" s="2">
        <v>0</v>
      </c>
      <c r="U2977" s="2">
        <v>0.81</v>
      </c>
      <c r="V2977" s="2">
        <v>0.8</v>
      </c>
      <c r="W2977" s="2">
        <v>100</v>
      </c>
      <c r="X2977" s="2">
        <v>14.8347</v>
      </c>
      <c r="Y2977" s="2">
        <v>0.09</v>
      </c>
      <c r="Z2977" s="2">
        <v>0.1</v>
      </c>
      <c r="AA2977" s="2">
        <v>100</v>
      </c>
      <c r="AB2977" s="2">
        <v>2.2021000000000002</v>
      </c>
      <c r="AC2977" s="2">
        <v>0.61</v>
      </c>
      <c r="AD2977" s="2">
        <v>0.6</v>
      </c>
      <c r="AE2977" s="2">
        <v>100</v>
      </c>
      <c r="AF2977" s="2">
        <v>17.327300000000001</v>
      </c>
      <c r="AG2977" s="20">
        <v>0.23</v>
      </c>
      <c r="AH2977" s="20">
        <v>0.2</v>
      </c>
      <c r="AI2977" s="20">
        <v>100</v>
      </c>
      <c r="AJ2977" s="20">
        <v>9.6281999999999996</v>
      </c>
      <c r="AK2977" s="18">
        <v>0.54</v>
      </c>
      <c r="AL2977" s="18">
        <v>0.5</v>
      </c>
      <c r="AM2977" s="18">
        <v>100</v>
      </c>
      <c r="AN2977" s="18">
        <v>24.735800000000001</v>
      </c>
      <c r="AO2977" s="2">
        <v>7.0000000000000007E-2</v>
      </c>
      <c r="AP2977" s="2">
        <v>0.1</v>
      </c>
      <c r="AQ2977" s="2">
        <v>100</v>
      </c>
      <c r="AR2977" s="2">
        <v>0.68300000000000005</v>
      </c>
      <c r="AS2977" s="2">
        <v>0.22</v>
      </c>
      <c r="AT2977" s="2">
        <v>0.2</v>
      </c>
      <c r="AU2977" s="2">
        <v>100</v>
      </c>
      <c r="AV2977" s="2">
        <v>4.1188000000000002</v>
      </c>
      <c r="AW2977" s="2">
        <v>0.77</v>
      </c>
      <c r="AX2977" s="2">
        <v>0.8</v>
      </c>
      <c r="AY2977" s="2">
        <v>100</v>
      </c>
      <c r="AZ2977" s="2">
        <v>19.3508</v>
      </c>
      <c r="BA2977" s="2">
        <v>0.31</v>
      </c>
      <c r="BB2977" s="2">
        <v>0.3</v>
      </c>
      <c r="BC2977" s="2">
        <v>100</v>
      </c>
      <c r="BD2977" s="2">
        <v>10.211399999999999</v>
      </c>
      <c r="BE2977" s="4" t="str">
        <f t="shared" si="462"/>
        <v>NO APLICA</v>
      </c>
      <c r="BF2977" s="4">
        <f t="shared" si="463"/>
        <v>0.40919999999999995</v>
      </c>
      <c r="BG2977">
        <f t="shared" si="464"/>
        <v>7.0000000000000007E-2</v>
      </c>
      <c r="BH2977">
        <f t="shared" si="465"/>
        <v>0.22</v>
      </c>
      <c r="BI2977">
        <f t="shared" si="466"/>
        <v>0.77</v>
      </c>
      <c r="BJ2977">
        <f t="shared" si="467"/>
        <v>0.54</v>
      </c>
      <c r="BK2977">
        <f t="shared" si="468"/>
        <v>0.23</v>
      </c>
      <c r="BL2977">
        <f t="shared" si="469"/>
        <v>39.999999999993463</v>
      </c>
    </row>
    <row r="2978" spans="1:64" x14ac:dyDescent="0.2">
      <c r="A2978" s="1">
        <v>2976</v>
      </c>
      <c r="B2978" s="7" t="s">
        <v>19</v>
      </c>
      <c r="C2978" s="3">
        <v>40024</v>
      </c>
      <c r="D2978" s="4" t="s">
        <v>17</v>
      </c>
      <c r="E2978" s="4" t="s">
        <v>166</v>
      </c>
      <c r="F2978" s="5" t="str">
        <f t="shared" si="460"/>
        <v>J</v>
      </c>
      <c r="G2978" s="6">
        <v>0.9145833333333333</v>
      </c>
      <c r="H2978" s="6">
        <v>0.91666666666666663</v>
      </c>
      <c r="I2978" s="85">
        <f t="shared" si="461"/>
        <v>2.9999999999999893</v>
      </c>
      <c r="J2978" s="86">
        <f>I2978*Segmentos!$D$7*(AH2978%)*IF(ISNUMBER(AI2978),AI2978%,0)</f>
        <v>12619.199999999955</v>
      </c>
      <c r="K2978" s="86">
        <f>I2978*Segmentos!$D$7*(AL2978%)*IF(ISNUMBER(AM2978),AM2978%,0)</f>
        <v>1979.9999999999932</v>
      </c>
      <c r="L2978" s="4"/>
      <c r="M2978" s="2">
        <v>0.56999999999999995</v>
      </c>
      <c r="N2978" s="2">
        <v>0.6</v>
      </c>
      <c r="O2978" s="2">
        <v>93.2</v>
      </c>
      <c r="P2978" s="2">
        <v>91.691199999999995</v>
      </c>
      <c r="Q2978" s="2">
        <v>0</v>
      </c>
      <c r="R2978" s="2">
        <v>0</v>
      </c>
      <c r="S2978" s="8" t="s">
        <v>577</v>
      </c>
      <c r="T2978" s="2">
        <v>0</v>
      </c>
      <c r="U2978" s="2">
        <v>1.1200000000000001</v>
      </c>
      <c r="V2978" s="2">
        <v>1.1000000000000001</v>
      </c>
      <c r="W2978" s="2">
        <v>100</v>
      </c>
      <c r="X2978" s="2">
        <v>37.510199999999998</v>
      </c>
      <c r="Y2978" s="2">
        <v>0.37</v>
      </c>
      <c r="Z2978" s="2">
        <v>0.4</v>
      </c>
      <c r="AA2978" s="2">
        <v>100</v>
      </c>
      <c r="AB2978" s="2">
        <v>17.383500000000002</v>
      </c>
      <c r="AC2978" s="2">
        <v>0.7</v>
      </c>
      <c r="AD2978" s="2">
        <v>0.8</v>
      </c>
      <c r="AE2978" s="2">
        <v>84.7</v>
      </c>
      <c r="AF2978" s="2">
        <v>36.797499999999999</v>
      </c>
      <c r="AG2978" s="20">
        <v>1.02</v>
      </c>
      <c r="AH2978" s="20">
        <v>1.1000000000000001</v>
      </c>
      <c r="AI2978" s="20">
        <v>95.6</v>
      </c>
      <c r="AJ2978" s="20">
        <v>77.1554</v>
      </c>
      <c r="AK2978" s="18">
        <v>0.17</v>
      </c>
      <c r="AL2978" s="18">
        <v>0.2</v>
      </c>
      <c r="AM2978" s="18">
        <v>82.5</v>
      </c>
      <c r="AN2978" s="18">
        <v>14.5358</v>
      </c>
      <c r="AO2978" s="2">
        <v>0</v>
      </c>
      <c r="AP2978" s="2">
        <v>0</v>
      </c>
      <c r="AQ2978" s="8" t="s">
        <v>577</v>
      </c>
      <c r="AR2978" s="2">
        <v>0</v>
      </c>
      <c r="AS2978" s="2">
        <v>0</v>
      </c>
      <c r="AT2978" s="2">
        <v>0</v>
      </c>
      <c r="AU2978" s="8" t="s">
        <v>577</v>
      </c>
      <c r="AV2978" s="2">
        <v>0</v>
      </c>
      <c r="AW2978" s="2">
        <v>0.84</v>
      </c>
      <c r="AX2978" s="2">
        <v>0.9</v>
      </c>
      <c r="AY2978" s="2">
        <v>92.6</v>
      </c>
      <c r="AZ2978" s="2">
        <v>38.585599999999999</v>
      </c>
      <c r="BA2978" s="2">
        <v>0.87</v>
      </c>
      <c r="BB2978" s="2">
        <v>0.9</v>
      </c>
      <c r="BC2978" s="2">
        <v>93.7</v>
      </c>
      <c r="BD2978" s="2">
        <v>53.105600000000003</v>
      </c>
      <c r="BE2978" s="4" t="str">
        <f t="shared" si="462"/>
        <v>NO APLICA</v>
      </c>
      <c r="BF2978" s="4">
        <f t="shared" si="463"/>
        <v>0.36299999999999999</v>
      </c>
      <c r="BG2978">
        <f t="shared" si="464"/>
        <v>0</v>
      </c>
      <c r="BH2978">
        <f t="shared" si="465"/>
        <v>0</v>
      </c>
      <c r="BI2978">
        <f t="shared" si="466"/>
        <v>0.87</v>
      </c>
      <c r="BJ2978">
        <f t="shared" si="467"/>
        <v>0.17</v>
      </c>
      <c r="BK2978">
        <f t="shared" si="468"/>
        <v>1.02</v>
      </c>
      <c r="BL2978">
        <f t="shared" si="469"/>
        <v>167.75999999999942</v>
      </c>
    </row>
    <row r="2979" spans="1:64" x14ac:dyDescent="0.2">
      <c r="A2979" s="1">
        <v>2977</v>
      </c>
      <c r="B2979" s="7" t="s">
        <v>2</v>
      </c>
      <c r="C2979" s="3">
        <v>40024</v>
      </c>
      <c r="D2979" s="4" t="s">
        <v>627</v>
      </c>
      <c r="E2979" s="4" t="s">
        <v>164</v>
      </c>
      <c r="F2979" s="5" t="str">
        <f t="shared" si="460"/>
        <v>J</v>
      </c>
      <c r="G2979" s="6">
        <v>0.87430555555555556</v>
      </c>
      <c r="H2979" s="6">
        <v>0.91388888888888886</v>
      </c>
      <c r="I2979" s="85">
        <f t="shared" si="461"/>
        <v>56.999999999999957</v>
      </c>
      <c r="J2979" s="86">
        <f>I2979*Segmentos!$D$7*(AH2979%)*IF(ISNUMBER(AI2979),AI2979%,0)</f>
        <v>967449.59999999928</v>
      </c>
      <c r="K2979" s="86">
        <f>I2979*Segmentos!$D$7*(AL2979%)*IF(ISNUMBER(AM2979),AM2979%,0)</f>
        <v>1254911.9999999988</v>
      </c>
      <c r="L2979" s="4"/>
      <c r="M2979" s="2">
        <v>4.9000000000000004</v>
      </c>
      <c r="N2979" s="2">
        <v>15.8</v>
      </c>
      <c r="O2979" s="2">
        <v>31</v>
      </c>
      <c r="P2979" s="2">
        <v>90.003100000000003</v>
      </c>
      <c r="Q2979" s="2">
        <v>4.9800000000000004</v>
      </c>
      <c r="R2979" s="2">
        <v>14</v>
      </c>
      <c r="S2979" s="2">
        <v>35.5</v>
      </c>
      <c r="T2979" s="2">
        <v>15.2477</v>
      </c>
      <c r="U2979" s="2">
        <v>2.99</v>
      </c>
      <c r="V2979" s="2">
        <v>11.5</v>
      </c>
      <c r="W2979" s="2">
        <v>25.9</v>
      </c>
      <c r="X2979" s="2">
        <v>11.516500000000001</v>
      </c>
      <c r="Y2979" s="2">
        <v>4.16</v>
      </c>
      <c r="Z2979" s="2">
        <v>18.100000000000001</v>
      </c>
      <c r="AA2979" s="2">
        <v>23</v>
      </c>
      <c r="AB2979" s="2">
        <v>22.560199999999998</v>
      </c>
      <c r="AC2979" s="2">
        <v>6.75</v>
      </c>
      <c r="AD2979" s="2">
        <v>17.3</v>
      </c>
      <c r="AE2979" s="2">
        <v>38.9</v>
      </c>
      <c r="AF2979" s="2">
        <v>40.678699999999999</v>
      </c>
      <c r="AG2979" s="20">
        <v>4.2300000000000004</v>
      </c>
      <c r="AH2979" s="20">
        <v>15.6</v>
      </c>
      <c r="AI2979" s="20">
        <v>27.2</v>
      </c>
      <c r="AJ2979" s="20">
        <v>36.868299999999998</v>
      </c>
      <c r="AK2979" s="18">
        <v>5.5</v>
      </c>
      <c r="AL2979" s="18">
        <v>16</v>
      </c>
      <c r="AM2979" s="18">
        <v>34.4</v>
      </c>
      <c r="AN2979" s="18">
        <v>53.134799999999998</v>
      </c>
      <c r="AO2979" s="2">
        <v>4.3</v>
      </c>
      <c r="AP2979" s="2">
        <v>12.7</v>
      </c>
      <c r="AQ2979" s="2">
        <v>33.799999999999997</v>
      </c>
      <c r="AR2979" s="2">
        <v>8.6288</v>
      </c>
      <c r="AS2979" s="2">
        <v>6.85</v>
      </c>
      <c r="AT2979" s="2">
        <v>18.7</v>
      </c>
      <c r="AU2979" s="2">
        <v>36.6</v>
      </c>
      <c r="AV2979" s="2">
        <v>27.714099999999998</v>
      </c>
      <c r="AW2979" s="2">
        <v>5.15</v>
      </c>
      <c r="AX2979" s="2">
        <v>18</v>
      </c>
      <c r="AY2979" s="2">
        <v>28.6</v>
      </c>
      <c r="AZ2979" s="2">
        <v>27.218</v>
      </c>
      <c r="BA2979" s="2">
        <v>3.76</v>
      </c>
      <c r="BB2979" s="2">
        <v>13.3</v>
      </c>
      <c r="BC2979" s="2">
        <v>28.3</v>
      </c>
      <c r="BD2979" s="2">
        <v>26.4422</v>
      </c>
      <c r="BE2979" s="4" t="str">
        <f t="shared" si="462"/>
        <v>NO APLICA</v>
      </c>
      <c r="BF2979" s="4">
        <f t="shared" si="463"/>
        <v>5.7134</v>
      </c>
      <c r="BG2979">
        <f t="shared" si="464"/>
        <v>4.3</v>
      </c>
      <c r="BH2979">
        <f t="shared" si="465"/>
        <v>6.85</v>
      </c>
      <c r="BI2979">
        <f t="shared" si="466"/>
        <v>5.15</v>
      </c>
      <c r="BJ2979">
        <f t="shared" si="467"/>
        <v>5.5</v>
      </c>
      <c r="BK2979">
        <f t="shared" si="468"/>
        <v>4.2300000000000004</v>
      </c>
      <c r="BL2979">
        <f t="shared" si="469"/>
        <v>27918.59999999998</v>
      </c>
    </row>
    <row r="2980" spans="1:64" x14ac:dyDescent="0.2">
      <c r="A2980" s="1">
        <v>2978</v>
      </c>
      <c r="B2980" s="7" t="s">
        <v>16</v>
      </c>
      <c r="C2980" s="3">
        <v>40024</v>
      </c>
      <c r="D2980" s="4" t="s">
        <v>626</v>
      </c>
      <c r="E2980" s="4" t="s">
        <v>166</v>
      </c>
      <c r="F2980" s="5" t="str">
        <f t="shared" si="460"/>
        <v>J</v>
      </c>
      <c r="G2980" s="6">
        <v>0.9145833333333333</v>
      </c>
      <c r="H2980" s="6">
        <v>0.91805555555555562</v>
      </c>
      <c r="I2980" s="85">
        <f t="shared" si="461"/>
        <v>5.0000000000001421</v>
      </c>
      <c r="J2980" s="86">
        <f>I2980*Segmentos!$D$7*(AH2980%)*IF(ISNUMBER(AI2980),AI2980%,0)</f>
        <v>247370.00000000698</v>
      </c>
      <c r="K2980" s="86">
        <f>I2980*Segmentos!$D$7*(AL2980%)*IF(ISNUMBER(AM2980),AM2980%,0)</f>
        <v>304128.00000000867</v>
      </c>
      <c r="L2980" s="4"/>
      <c r="M2980" s="2">
        <v>13.86</v>
      </c>
      <c r="N2980" s="2">
        <v>16.100000000000001</v>
      </c>
      <c r="O2980" s="2">
        <v>86</v>
      </c>
      <c r="P2980" s="2">
        <v>84.7119</v>
      </c>
      <c r="Q2980" s="2">
        <v>9.61</v>
      </c>
      <c r="R2980" s="2">
        <v>10.9</v>
      </c>
      <c r="S2980" s="2">
        <v>88.4</v>
      </c>
      <c r="T2980" s="2">
        <v>9.7919</v>
      </c>
      <c r="U2980" s="2">
        <v>6.85</v>
      </c>
      <c r="V2980" s="2">
        <v>9.4</v>
      </c>
      <c r="W2980" s="2">
        <v>73.2</v>
      </c>
      <c r="X2980" s="2">
        <v>8.7807999999999993</v>
      </c>
      <c r="Y2980" s="2">
        <v>14.24</v>
      </c>
      <c r="Z2980" s="2">
        <v>16.3</v>
      </c>
      <c r="AA2980" s="2">
        <v>87.5</v>
      </c>
      <c r="AB2980" s="2">
        <v>25.694299999999998</v>
      </c>
      <c r="AC2980" s="2">
        <v>20.16</v>
      </c>
      <c r="AD2980" s="2">
        <v>23</v>
      </c>
      <c r="AE2980" s="2">
        <v>87.7</v>
      </c>
      <c r="AF2980" s="2">
        <v>40.445</v>
      </c>
      <c r="AG2980" s="20">
        <v>12.34</v>
      </c>
      <c r="AH2980" s="20">
        <v>14.5</v>
      </c>
      <c r="AI2980" s="20">
        <v>85.3</v>
      </c>
      <c r="AJ2980" s="20">
        <v>35.7744</v>
      </c>
      <c r="AK2980" s="18">
        <v>15.24</v>
      </c>
      <c r="AL2980" s="18">
        <v>17.600000000000001</v>
      </c>
      <c r="AM2980" s="18">
        <v>86.4</v>
      </c>
      <c r="AN2980" s="18">
        <v>48.9375</v>
      </c>
      <c r="AO2980" s="2">
        <v>10.36</v>
      </c>
      <c r="AP2980" s="2">
        <v>11.9</v>
      </c>
      <c r="AQ2980" s="2">
        <v>87.2</v>
      </c>
      <c r="AR2980" s="2">
        <v>6.9172000000000002</v>
      </c>
      <c r="AS2980" s="2">
        <v>11.93</v>
      </c>
      <c r="AT2980" s="2">
        <v>13.4</v>
      </c>
      <c r="AU2980" s="2">
        <v>88.7</v>
      </c>
      <c r="AV2980" s="2">
        <v>16.053100000000001</v>
      </c>
      <c r="AW2980" s="2">
        <v>14.54</v>
      </c>
      <c r="AX2980" s="2">
        <v>17.8</v>
      </c>
      <c r="AY2980" s="2">
        <v>81.900000000000006</v>
      </c>
      <c r="AZ2980" s="2">
        <v>25.538799999999998</v>
      </c>
      <c r="BA2980" s="2">
        <v>15.47</v>
      </c>
      <c r="BB2980" s="2">
        <v>17.7</v>
      </c>
      <c r="BC2980" s="2">
        <v>87.6</v>
      </c>
      <c r="BD2980" s="2">
        <v>36.203000000000003</v>
      </c>
      <c r="BE2980" s="4" t="str">
        <f t="shared" si="462"/>
        <v>NO APLICA</v>
      </c>
      <c r="BF2980" s="4">
        <f t="shared" si="463"/>
        <v>13.265000000000001</v>
      </c>
      <c r="BG2980">
        <f t="shared" si="464"/>
        <v>10.36</v>
      </c>
      <c r="BH2980">
        <f t="shared" si="465"/>
        <v>11.93</v>
      </c>
      <c r="BI2980">
        <f t="shared" si="466"/>
        <v>15.47</v>
      </c>
      <c r="BJ2980">
        <f t="shared" si="467"/>
        <v>15.24</v>
      </c>
      <c r="BK2980">
        <f t="shared" si="468"/>
        <v>12.34</v>
      </c>
      <c r="BL2980">
        <f t="shared" si="469"/>
        <v>6923.0000000001983</v>
      </c>
    </row>
    <row r="2981" spans="1:64" x14ac:dyDescent="0.2">
      <c r="A2981" s="1">
        <v>2979</v>
      </c>
      <c r="B2981" s="7" t="s">
        <v>22</v>
      </c>
      <c r="C2981" s="3">
        <v>40024</v>
      </c>
      <c r="D2981" s="4" t="s">
        <v>629</v>
      </c>
      <c r="E2981" s="4" t="s">
        <v>164</v>
      </c>
      <c r="F2981" s="5" t="str">
        <f t="shared" si="460"/>
        <v>J</v>
      </c>
      <c r="G2981" s="6">
        <v>0.8305555555555556</v>
      </c>
      <c r="H2981" s="6">
        <v>0.87291666666666667</v>
      </c>
      <c r="I2981" s="85">
        <f t="shared" si="461"/>
        <v>60.999999999999943</v>
      </c>
      <c r="J2981" s="86">
        <f>I2981*Segmentos!$D$7*(AH2981%)*IF(ISNUMBER(AI2981),AI2981%,0)</f>
        <v>220771.19999999981</v>
      </c>
      <c r="K2981" s="86">
        <f>I2981*Segmentos!$D$7*(AL2981%)*IF(ISNUMBER(AM2981),AM2981%,0)</f>
        <v>444470.39999999962</v>
      </c>
      <c r="L2981" s="4"/>
      <c r="M2981" s="2">
        <v>1.38</v>
      </c>
      <c r="N2981" s="2">
        <v>4.0999999999999996</v>
      </c>
      <c r="O2981" s="2">
        <v>33.299999999999997</v>
      </c>
      <c r="P2981" s="2">
        <v>91.147900000000007</v>
      </c>
      <c r="Q2981" s="2">
        <v>0.05</v>
      </c>
      <c r="R2981" s="2">
        <v>0.8</v>
      </c>
      <c r="S2981" s="2">
        <v>6.5</v>
      </c>
      <c r="T2981" s="2">
        <v>0.58150000000000002</v>
      </c>
      <c r="U2981" s="2">
        <v>1.3</v>
      </c>
      <c r="V2981" s="2">
        <v>2.7</v>
      </c>
      <c r="W2981" s="2">
        <v>48</v>
      </c>
      <c r="X2981" s="2">
        <v>18.0121</v>
      </c>
      <c r="Y2981" s="2">
        <v>1.07</v>
      </c>
      <c r="Z2981" s="2">
        <v>4.4000000000000004</v>
      </c>
      <c r="AA2981" s="2">
        <v>24.6</v>
      </c>
      <c r="AB2981" s="2">
        <v>20.91</v>
      </c>
      <c r="AC2981" s="2">
        <v>2.38</v>
      </c>
      <c r="AD2981" s="2">
        <v>6.5</v>
      </c>
      <c r="AE2981" s="2">
        <v>36.4</v>
      </c>
      <c r="AF2981" s="2">
        <v>51.644199999999998</v>
      </c>
      <c r="AG2981" s="20">
        <v>0.9</v>
      </c>
      <c r="AH2981" s="20">
        <v>3.9</v>
      </c>
      <c r="AI2981" s="20">
        <v>23.2</v>
      </c>
      <c r="AJ2981" s="20">
        <v>28.1785</v>
      </c>
      <c r="AK2981" s="18">
        <v>1.81</v>
      </c>
      <c r="AL2981" s="18">
        <v>4.4000000000000004</v>
      </c>
      <c r="AM2981" s="18">
        <v>41.4</v>
      </c>
      <c r="AN2981" s="18">
        <v>62.9694</v>
      </c>
      <c r="AO2981" s="2">
        <v>0.67</v>
      </c>
      <c r="AP2981" s="2">
        <v>4.0999999999999996</v>
      </c>
      <c r="AQ2981" s="2">
        <v>16.3</v>
      </c>
      <c r="AR2981" s="2">
        <v>4.8472</v>
      </c>
      <c r="AS2981" s="2">
        <v>1.45</v>
      </c>
      <c r="AT2981" s="2">
        <v>5.2</v>
      </c>
      <c r="AU2981" s="2">
        <v>27.6</v>
      </c>
      <c r="AV2981" s="2">
        <v>21.076699999999999</v>
      </c>
      <c r="AW2981" s="2">
        <v>1.59</v>
      </c>
      <c r="AX2981" s="2">
        <v>3.4</v>
      </c>
      <c r="AY2981" s="2">
        <v>46.4</v>
      </c>
      <c r="AZ2981" s="2">
        <v>30.208500000000001</v>
      </c>
      <c r="BA2981" s="2">
        <v>1.38</v>
      </c>
      <c r="BB2981" s="2">
        <v>4.0999999999999996</v>
      </c>
      <c r="BC2981" s="2">
        <v>34.200000000000003</v>
      </c>
      <c r="BD2981" s="2">
        <v>35.015500000000003</v>
      </c>
      <c r="BE2981" s="4" t="str">
        <f t="shared" si="462"/>
        <v>NO APLICA</v>
      </c>
      <c r="BF2981" s="4">
        <f t="shared" si="463"/>
        <v>1.4132000000000002</v>
      </c>
      <c r="BG2981">
        <f t="shared" si="464"/>
        <v>0.67</v>
      </c>
      <c r="BH2981">
        <f t="shared" si="465"/>
        <v>1.45</v>
      </c>
      <c r="BI2981">
        <f t="shared" si="466"/>
        <v>1.59</v>
      </c>
      <c r="BJ2981">
        <f t="shared" si="467"/>
        <v>1.81</v>
      </c>
      <c r="BK2981">
        <f t="shared" si="468"/>
        <v>0.9</v>
      </c>
      <c r="BL2981">
        <f t="shared" si="469"/>
        <v>8328.3299999999908</v>
      </c>
    </row>
    <row r="2982" spans="1:64" x14ac:dyDescent="0.2">
      <c r="A2982" s="1">
        <v>2980</v>
      </c>
      <c r="B2982" s="7" t="s">
        <v>130</v>
      </c>
      <c r="C2982" s="3">
        <v>40024</v>
      </c>
      <c r="D2982" s="4" t="s">
        <v>8</v>
      </c>
      <c r="E2982" s="4" t="s">
        <v>176</v>
      </c>
      <c r="F2982" s="5" t="str">
        <f t="shared" si="460"/>
        <v>J</v>
      </c>
      <c r="G2982" s="6">
        <v>0.9194444444444444</v>
      </c>
      <c r="H2982" s="6">
        <v>1.3194444444444444E-2</v>
      </c>
      <c r="I2982" s="85">
        <f t="shared" si="461"/>
        <v>135.00000000000006</v>
      </c>
      <c r="J2982" s="86">
        <f>I2982*Segmentos!$D$7*(AH2982%)*IF(ISNUMBER(AI2982),AI2982%,0)</f>
        <v>2954880.0000000009</v>
      </c>
      <c r="K2982" s="86">
        <f>I2982*Segmentos!$D$7*(AL2982%)*IF(ISNUMBER(AM2982),AM2982%,0)</f>
        <v>2830464.0000000014</v>
      </c>
      <c r="L2982" s="4"/>
      <c r="M2982" s="2">
        <v>5.34</v>
      </c>
      <c r="N2982" s="2">
        <v>28.6</v>
      </c>
      <c r="O2982" s="2">
        <v>18.7</v>
      </c>
      <c r="P2982" s="2">
        <v>89.309899999999999</v>
      </c>
      <c r="Q2982" s="2">
        <v>2.33</v>
      </c>
      <c r="R2982" s="2">
        <v>18.100000000000001</v>
      </c>
      <c r="S2982" s="2">
        <v>12.9</v>
      </c>
      <c r="T2982" s="2">
        <v>6.4946000000000002</v>
      </c>
      <c r="U2982" s="2">
        <v>4.45</v>
      </c>
      <c r="V2982" s="2">
        <v>29.7</v>
      </c>
      <c r="W2982" s="2">
        <v>15</v>
      </c>
      <c r="X2982" s="2">
        <v>15.5976</v>
      </c>
      <c r="Y2982" s="2">
        <v>4.91</v>
      </c>
      <c r="Z2982" s="2">
        <v>30.3</v>
      </c>
      <c r="AA2982" s="2">
        <v>16.2</v>
      </c>
      <c r="AB2982" s="2">
        <v>24.2437</v>
      </c>
      <c r="AC2982" s="2">
        <v>7.83</v>
      </c>
      <c r="AD2982" s="2">
        <v>31.8</v>
      </c>
      <c r="AE2982" s="2">
        <v>24.6</v>
      </c>
      <c r="AF2982" s="2">
        <v>42.973999999999997</v>
      </c>
      <c r="AG2982" s="20">
        <v>5.47</v>
      </c>
      <c r="AH2982" s="20">
        <v>28.5</v>
      </c>
      <c r="AI2982" s="20">
        <v>19.2</v>
      </c>
      <c r="AJ2982" s="20">
        <v>43.350499999999997</v>
      </c>
      <c r="AK2982" s="18">
        <v>5.23</v>
      </c>
      <c r="AL2982" s="18">
        <v>28.8</v>
      </c>
      <c r="AM2982" s="18">
        <v>18.2</v>
      </c>
      <c r="AN2982" s="18">
        <v>45.959499999999998</v>
      </c>
      <c r="AO2982" s="2">
        <v>1.39</v>
      </c>
      <c r="AP2982" s="2">
        <v>15.9</v>
      </c>
      <c r="AQ2982" s="2">
        <v>8.6999999999999993</v>
      </c>
      <c r="AR2982" s="2">
        <v>2.5327999999999999</v>
      </c>
      <c r="AS2982" s="2">
        <v>3.68</v>
      </c>
      <c r="AT2982" s="2">
        <v>26.3</v>
      </c>
      <c r="AU2982" s="2">
        <v>14</v>
      </c>
      <c r="AV2982" s="2">
        <v>13.545199999999999</v>
      </c>
      <c r="AW2982" s="2">
        <v>5.87</v>
      </c>
      <c r="AX2982" s="2">
        <v>27.8</v>
      </c>
      <c r="AY2982" s="2">
        <v>21.1</v>
      </c>
      <c r="AZ2982" s="2">
        <v>28.229199999999999</v>
      </c>
      <c r="BA2982" s="2">
        <v>7.03</v>
      </c>
      <c r="BB2982" s="2">
        <v>34.200000000000003</v>
      </c>
      <c r="BC2982" s="2">
        <v>20.5</v>
      </c>
      <c r="BD2982" s="2">
        <v>45.002699999999997</v>
      </c>
      <c r="BE2982" s="4" t="str">
        <f t="shared" si="462"/>
        <v>ABURRIDO</v>
      </c>
      <c r="BF2982" s="4">
        <f t="shared" si="463"/>
        <v>4.7852000000000006</v>
      </c>
      <c r="BG2982">
        <f t="shared" si="464"/>
        <v>1.39</v>
      </c>
      <c r="BH2982">
        <f t="shared" si="465"/>
        <v>3.68</v>
      </c>
      <c r="BI2982">
        <f t="shared" si="466"/>
        <v>7.03</v>
      </c>
      <c r="BJ2982">
        <f t="shared" si="467"/>
        <v>5.23</v>
      </c>
      <c r="BK2982">
        <f t="shared" si="468"/>
        <v>5.47</v>
      </c>
      <c r="BL2982">
        <f t="shared" si="469"/>
        <v>72200.700000000026</v>
      </c>
    </row>
    <row r="2983" spans="1:64" x14ac:dyDescent="0.2">
      <c r="A2983" s="1">
        <v>2981</v>
      </c>
      <c r="B2983" s="7" t="s">
        <v>4</v>
      </c>
      <c r="C2983" s="3">
        <v>40024</v>
      </c>
      <c r="D2983" s="4" t="s">
        <v>3</v>
      </c>
      <c r="E2983" s="4" t="s">
        <v>165</v>
      </c>
      <c r="F2983" s="5" t="str">
        <f t="shared" si="460"/>
        <v>J</v>
      </c>
      <c r="G2983" s="6">
        <v>0.78194444444444444</v>
      </c>
      <c r="H2983" s="6">
        <v>0.87430555555555556</v>
      </c>
      <c r="I2983" s="85">
        <f t="shared" si="461"/>
        <v>133</v>
      </c>
      <c r="J2983" s="86">
        <f>I2983*Segmentos!$D$7*(AH2983%)*IF(ISNUMBER(AI2983),AI2983%,0)</f>
        <v>1211364</v>
      </c>
      <c r="K2983" s="86">
        <f>I2983*Segmentos!$D$7*(AL2983%)*IF(ISNUMBER(AM2983),AM2983%,0)</f>
        <v>2014790.4000000004</v>
      </c>
      <c r="L2983" s="4"/>
      <c r="M2983" s="2">
        <v>3.08</v>
      </c>
      <c r="N2983" s="2">
        <v>12.8</v>
      </c>
      <c r="O2983" s="2">
        <v>24</v>
      </c>
      <c r="P2983" s="2">
        <v>63.807600000000001</v>
      </c>
      <c r="Q2983" s="2">
        <v>3.16</v>
      </c>
      <c r="R2983" s="2">
        <v>14.6</v>
      </c>
      <c r="S2983" s="2">
        <v>21.6</v>
      </c>
      <c r="T2983" s="2">
        <v>10.928599999999999</v>
      </c>
      <c r="U2983" s="2">
        <v>3.06</v>
      </c>
      <c r="V2983" s="2">
        <v>14.4</v>
      </c>
      <c r="W2983" s="2">
        <v>21.3</v>
      </c>
      <c r="X2983" s="2">
        <v>13.2951</v>
      </c>
      <c r="Y2983" s="2">
        <v>2.77</v>
      </c>
      <c r="Z2983" s="2">
        <v>11.6</v>
      </c>
      <c r="AA2983" s="2">
        <v>23.9</v>
      </c>
      <c r="AB2983" s="2">
        <v>16.966799999999999</v>
      </c>
      <c r="AC2983" s="2">
        <v>3.33</v>
      </c>
      <c r="AD2983" s="2">
        <v>12</v>
      </c>
      <c r="AE2983" s="2">
        <v>27.7</v>
      </c>
      <c r="AF2983" s="2">
        <v>22.617100000000001</v>
      </c>
      <c r="AG2983" s="20">
        <v>2.2799999999999998</v>
      </c>
      <c r="AH2983" s="20">
        <v>11</v>
      </c>
      <c r="AI2983" s="20">
        <v>20.7</v>
      </c>
      <c r="AJ2983" s="20">
        <v>22.407499999999999</v>
      </c>
      <c r="AK2983" s="18">
        <v>3.8</v>
      </c>
      <c r="AL2983" s="18">
        <v>14.4</v>
      </c>
      <c r="AM2983" s="18">
        <v>26.3</v>
      </c>
      <c r="AN2983" s="18">
        <v>41.400100000000002</v>
      </c>
      <c r="AO2983" s="2">
        <v>1.62</v>
      </c>
      <c r="AP2983" s="2">
        <v>9.1</v>
      </c>
      <c r="AQ2983" s="2">
        <v>17.8</v>
      </c>
      <c r="AR2983" s="2">
        <v>3.6776</v>
      </c>
      <c r="AS2983" s="2">
        <v>2.0699999999999998</v>
      </c>
      <c r="AT2983" s="2">
        <v>12.1</v>
      </c>
      <c r="AU2983" s="2">
        <v>17.100000000000001</v>
      </c>
      <c r="AV2983" s="2">
        <v>9.4573</v>
      </c>
      <c r="AW2983" s="2">
        <v>2.99</v>
      </c>
      <c r="AX2983" s="2">
        <v>11.3</v>
      </c>
      <c r="AY2983" s="2">
        <v>26.4</v>
      </c>
      <c r="AZ2983" s="2">
        <v>17.812899999999999</v>
      </c>
      <c r="BA2983" s="2">
        <v>4.1399999999999997</v>
      </c>
      <c r="BB2983" s="2">
        <v>15.4</v>
      </c>
      <c r="BC2983" s="2">
        <v>26.9</v>
      </c>
      <c r="BD2983" s="2">
        <v>32.859900000000003</v>
      </c>
      <c r="BE2983" s="4" t="str">
        <f t="shared" si="462"/>
        <v>ABURRIDO</v>
      </c>
      <c r="BF2983" s="4">
        <f t="shared" si="463"/>
        <v>2.8703999999999992</v>
      </c>
      <c r="BG2983">
        <f t="shared" si="464"/>
        <v>1.62</v>
      </c>
      <c r="BH2983">
        <f t="shared" si="465"/>
        <v>2.0699999999999998</v>
      </c>
      <c r="BI2983">
        <f t="shared" si="466"/>
        <v>4.1399999999999997</v>
      </c>
      <c r="BJ2983">
        <f t="shared" si="467"/>
        <v>3.8</v>
      </c>
      <c r="BK2983">
        <f t="shared" si="468"/>
        <v>2.2799999999999998</v>
      </c>
      <c r="BL2983">
        <f t="shared" si="469"/>
        <v>40857.600000000006</v>
      </c>
    </row>
    <row r="2984" spans="1:64" x14ac:dyDescent="0.2">
      <c r="A2984" s="1">
        <v>2982</v>
      </c>
      <c r="B2984" s="7" t="s">
        <v>15</v>
      </c>
      <c r="C2984" s="3">
        <v>40025</v>
      </c>
      <c r="D2984" s="4" t="s">
        <v>626</v>
      </c>
      <c r="E2984" s="4" t="s">
        <v>164</v>
      </c>
      <c r="F2984" s="5" t="str">
        <f t="shared" si="460"/>
        <v>V</v>
      </c>
      <c r="G2984" s="6">
        <v>0.875</v>
      </c>
      <c r="H2984" s="6">
        <v>0.9145833333333333</v>
      </c>
      <c r="I2984" s="85">
        <f t="shared" si="461"/>
        <v>56.999999999999957</v>
      </c>
      <c r="J2984" s="86">
        <f>I2984*Segmentos!$D$7*(AH2984%)*IF(ISNUMBER(AI2984),AI2984%,0)</f>
        <v>1703980.7999999989</v>
      </c>
      <c r="K2984" s="86">
        <f>I2984*Segmentos!$D$7*(AL2984%)*IF(ISNUMBER(AM2984),AM2984%,0)</f>
        <v>2609459.9999999981</v>
      </c>
      <c r="L2984" s="4"/>
      <c r="M2984" s="2">
        <v>9.5500000000000007</v>
      </c>
      <c r="N2984" s="2">
        <v>19.2</v>
      </c>
      <c r="O2984" s="2">
        <v>49.7</v>
      </c>
      <c r="P2984" s="2">
        <v>88.259</v>
      </c>
      <c r="Q2984" s="2">
        <v>4.8499999999999996</v>
      </c>
      <c r="R2984" s="2">
        <v>11.5</v>
      </c>
      <c r="S2984" s="2">
        <v>42.3</v>
      </c>
      <c r="T2984" s="2">
        <v>7.4809000000000001</v>
      </c>
      <c r="U2984" s="2">
        <v>5.94</v>
      </c>
      <c r="V2984" s="2">
        <v>14.2</v>
      </c>
      <c r="W2984" s="2">
        <v>41.9</v>
      </c>
      <c r="X2984" s="2">
        <v>11.5113</v>
      </c>
      <c r="Y2984" s="2">
        <v>9.77</v>
      </c>
      <c r="Z2984" s="2">
        <v>20.3</v>
      </c>
      <c r="AA2984" s="2">
        <v>48.1</v>
      </c>
      <c r="AB2984" s="2">
        <v>26.66</v>
      </c>
      <c r="AC2984" s="2">
        <v>14.04</v>
      </c>
      <c r="AD2984" s="2">
        <v>25.4</v>
      </c>
      <c r="AE2984" s="2">
        <v>55.2</v>
      </c>
      <c r="AF2984" s="2">
        <v>42.6068</v>
      </c>
      <c r="AG2984" s="20">
        <v>7.48</v>
      </c>
      <c r="AH2984" s="20">
        <v>17.3</v>
      </c>
      <c r="AI2984" s="20">
        <v>43.2</v>
      </c>
      <c r="AJ2984" s="20">
        <v>32.785600000000002</v>
      </c>
      <c r="AK2984" s="18">
        <v>11.42</v>
      </c>
      <c r="AL2984" s="18">
        <v>21</v>
      </c>
      <c r="AM2984" s="18">
        <v>54.5</v>
      </c>
      <c r="AN2984" s="18">
        <v>55.473399999999998</v>
      </c>
      <c r="AO2984" s="2">
        <v>6.32</v>
      </c>
      <c r="AP2984" s="2">
        <v>15.1</v>
      </c>
      <c r="AQ2984" s="2">
        <v>42</v>
      </c>
      <c r="AR2984" s="2">
        <v>6.3851000000000004</v>
      </c>
      <c r="AS2984" s="2">
        <v>7.36</v>
      </c>
      <c r="AT2984" s="2">
        <v>15.7</v>
      </c>
      <c r="AU2984" s="2">
        <v>46.9</v>
      </c>
      <c r="AV2984" s="2">
        <v>14.994400000000001</v>
      </c>
      <c r="AW2984" s="2">
        <v>10.029999999999999</v>
      </c>
      <c r="AX2984" s="2">
        <v>18.8</v>
      </c>
      <c r="AY2984" s="2">
        <v>53.5</v>
      </c>
      <c r="AZ2984" s="2">
        <v>26.6675</v>
      </c>
      <c r="BA2984" s="2">
        <v>11.36</v>
      </c>
      <c r="BB2984" s="2">
        <v>22.8</v>
      </c>
      <c r="BC2984" s="2">
        <v>49.9</v>
      </c>
      <c r="BD2984" s="2">
        <v>40.212000000000003</v>
      </c>
      <c r="BE2984" s="4" t="str">
        <f t="shared" si="462"/>
        <v>NO APLICA</v>
      </c>
      <c r="BF2984" s="4">
        <f t="shared" si="463"/>
        <v>8.9527999999999999</v>
      </c>
      <c r="BG2984">
        <f t="shared" si="464"/>
        <v>6.32</v>
      </c>
      <c r="BH2984">
        <f t="shared" si="465"/>
        <v>7.36</v>
      </c>
      <c r="BI2984">
        <f t="shared" si="466"/>
        <v>11.36</v>
      </c>
      <c r="BJ2984">
        <f t="shared" si="467"/>
        <v>11.42</v>
      </c>
      <c r="BK2984">
        <f t="shared" si="468"/>
        <v>7.48</v>
      </c>
      <c r="BL2984">
        <f t="shared" si="469"/>
        <v>54391.679999999964</v>
      </c>
    </row>
    <row r="2985" spans="1:64" x14ac:dyDescent="0.2">
      <c r="A2985" s="1">
        <v>2983</v>
      </c>
      <c r="B2985" s="7" t="s">
        <v>157</v>
      </c>
      <c r="C2985" s="3">
        <v>40025</v>
      </c>
      <c r="D2985" s="4" t="s">
        <v>627</v>
      </c>
      <c r="E2985" s="4" t="s">
        <v>175</v>
      </c>
      <c r="F2985" s="5" t="str">
        <f t="shared" si="460"/>
        <v>V</v>
      </c>
      <c r="G2985" s="6">
        <v>0.81527777777777777</v>
      </c>
      <c r="H2985" s="6">
        <v>0.87430555555555556</v>
      </c>
      <c r="I2985" s="85">
        <f t="shared" si="461"/>
        <v>85.000000000000014</v>
      </c>
      <c r="J2985" s="86">
        <f>I2985*Segmentos!$D$7*(AH2985%)*IF(ISNUMBER(AI2985),AI2985%,0)</f>
        <v>860778.00000000012</v>
      </c>
      <c r="K2985" s="86">
        <f>I2985*Segmentos!$D$7*(AL2985%)*IF(ISNUMBER(AM2985),AM2985%,0)</f>
        <v>984912</v>
      </c>
      <c r="L2985" s="4"/>
      <c r="M2985" s="2">
        <v>2.73</v>
      </c>
      <c r="N2985" s="2">
        <v>10</v>
      </c>
      <c r="O2985" s="2">
        <v>27.3</v>
      </c>
      <c r="P2985" s="2">
        <v>83.653899999999993</v>
      </c>
      <c r="Q2985" s="2">
        <v>2.5</v>
      </c>
      <c r="R2985" s="2">
        <v>9</v>
      </c>
      <c r="S2985" s="2">
        <v>27.6</v>
      </c>
      <c r="T2985" s="2">
        <v>12.7811</v>
      </c>
      <c r="U2985" s="2">
        <v>2.71</v>
      </c>
      <c r="V2985" s="2">
        <v>9.4</v>
      </c>
      <c r="W2985" s="2">
        <v>28.8</v>
      </c>
      <c r="X2985" s="2">
        <v>17.4284</v>
      </c>
      <c r="Y2985" s="2">
        <v>2.36</v>
      </c>
      <c r="Z2985" s="2">
        <v>12.2</v>
      </c>
      <c r="AA2985" s="2">
        <v>19.3</v>
      </c>
      <c r="AB2985" s="2">
        <v>21.386399999999998</v>
      </c>
      <c r="AC2985" s="2">
        <v>3.19</v>
      </c>
      <c r="AD2985" s="2">
        <v>8.8000000000000007</v>
      </c>
      <c r="AE2985" s="2">
        <v>36.1</v>
      </c>
      <c r="AF2985" s="2">
        <v>32.058</v>
      </c>
      <c r="AG2985" s="20">
        <v>2.5299999999999998</v>
      </c>
      <c r="AH2985" s="20">
        <v>9.6999999999999993</v>
      </c>
      <c r="AI2985" s="20">
        <v>26.1</v>
      </c>
      <c r="AJ2985" s="20">
        <v>36.816899999999997</v>
      </c>
      <c r="AK2985" s="18">
        <v>2.91</v>
      </c>
      <c r="AL2985" s="18">
        <v>10.199999999999999</v>
      </c>
      <c r="AM2985" s="18">
        <v>28.4</v>
      </c>
      <c r="AN2985" s="18">
        <v>46.8371</v>
      </c>
      <c r="AO2985" s="2">
        <v>2.58</v>
      </c>
      <c r="AP2985" s="2">
        <v>9.1999999999999993</v>
      </c>
      <c r="AQ2985" s="2">
        <v>28.1</v>
      </c>
      <c r="AR2985" s="2">
        <v>8.6556999999999995</v>
      </c>
      <c r="AS2985" s="2">
        <v>2.82</v>
      </c>
      <c r="AT2985" s="2">
        <v>11.9</v>
      </c>
      <c r="AU2985" s="2">
        <v>23.8</v>
      </c>
      <c r="AV2985" s="2">
        <v>19.031700000000001</v>
      </c>
      <c r="AW2985" s="2">
        <v>2.3199999999999998</v>
      </c>
      <c r="AX2985" s="2">
        <v>8.3000000000000007</v>
      </c>
      <c r="AY2985" s="2">
        <v>28.1</v>
      </c>
      <c r="AZ2985" s="2">
        <v>20.463999999999999</v>
      </c>
      <c r="BA2985" s="2">
        <v>3.02</v>
      </c>
      <c r="BB2985" s="2">
        <v>10.4</v>
      </c>
      <c r="BC2985" s="2">
        <v>29</v>
      </c>
      <c r="BD2985" s="2">
        <v>35.502600000000001</v>
      </c>
      <c r="BE2985" s="4" t="str">
        <f t="shared" si="462"/>
        <v>ABURRIDO</v>
      </c>
      <c r="BF2985" s="4">
        <f t="shared" si="463"/>
        <v>2.8436000000000003</v>
      </c>
      <c r="BG2985">
        <f t="shared" si="464"/>
        <v>2.58</v>
      </c>
      <c r="BH2985">
        <f t="shared" si="465"/>
        <v>2.82</v>
      </c>
      <c r="BI2985">
        <f t="shared" si="466"/>
        <v>3.02</v>
      </c>
      <c r="BJ2985">
        <f t="shared" si="467"/>
        <v>2.91</v>
      </c>
      <c r="BK2985">
        <f t="shared" si="468"/>
        <v>2.5299999999999998</v>
      </c>
      <c r="BL2985">
        <f t="shared" si="469"/>
        <v>23205.000000000004</v>
      </c>
    </row>
    <row r="2986" spans="1:64" x14ac:dyDescent="0.2">
      <c r="A2986" s="1">
        <v>2984</v>
      </c>
      <c r="B2986" s="7" t="s">
        <v>5</v>
      </c>
      <c r="C2986" s="3">
        <v>40025</v>
      </c>
      <c r="D2986" s="4" t="s">
        <v>3</v>
      </c>
      <c r="E2986" s="4" t="s">
        <v>164</v>
      </c>
      <c r="F2986" s="5" t="str">
        <f t="shared" si="460"/>
        <v>V</v>
      </c>
      <c r="G2986" s="6">
        <v>0.87361111111111101</v>
      </c>
      <c r="H2986" s="6">
        <v>0.91666666666666663</v>
      </c>
      <c r="I2986" s="85">
        <f t="shared" si="461"/>
        <v>62.000000000000099</v>
      </c>
      <c r="J2986" s="86">
        <f>I2986*Segmentos!$D$7*(AH2986%)*IF(ISNUMBER(AI2986),AI2986%,0)</f>
        <v>1262196.0000000021</v>
      </c>
      <c r="K2986" s="86">
        <f>I2986*Segmentos!$D$7*(AL2986%)*IF(ISNUMBER(AM2986),AM2986%,0)</f>
        <v>1616712.0000000026</v>
      </c>
      <c r="L2986" s="4"/>
      <c r="M2986" s="2">
        <v>5.85</v>
      </c>
      <c r="N2986" s="2">
        <v>14.8</v>
      </c>
      <c r="O2986" s="2">
        <v>39.6</v>
      </c>
      <c r="P2986" s="2">
        <v>82.280299999999997</v>
      </c>
      <c r="Q2986" s="2">
        <v>3.09</v>
      </c>
      <c r="R2986" s="2">
        <v>8.6</v>
      </c>
      <c r="S2986" s="2">
        <v>35.9</v>
      </c>
      <c r="T2986" s="2">
        <v>7.2644000000000002</v>
      </c>
      <c r="U2986" s="2">
        <v>5.31</v>
      </c>
      <c r="V2986" s="2">
        <v>14</v>
      </c>
      <c r="W2986" s="2">
        <v>37.9</v>
      </c>
      <c r="X2986" s="2">
        <v>15.6622</v>
      </c>
      <c r="Y2986" s="2">
        <v>5.43</v>
      </c>
      <c r="Z2986" s="2">
        <v>15.4</v>
      </c>
      <c r="AA2986" s="2">
        <v>35.200000000000003</v>
      </c>
      <c r="AB2986" s="2">
        <v>22.557500000000001</v>
      </c>
      <c r="AC2986" s="2">
        <v>7.97</v>
      </c>
      <c r="AD2986" s="2">
        <v>17.8</v>
      </c>
      <c r="AE2986" s="2">
        <v>44.8</v>
      </c>
      <c r="AF2986" s="2">
        <v>36.796199999999999</v>
      </c>
      <c r="AG2986" s="20">
        <v>5.1100000000000003</v>
      </c>
      <c r="AH2986" s="20">
        <v>13.5</v>
      </c>
      <c r="AI2986" s="20">
        <v>37.700000000000003</v>
      </c>
      <c r="AJ2986" s="20">
        <v>34.135199999999998</v>
      </c>
      <c r="AK2986" s="18">
        <v>6.51</v>
      </c>
      <c r="AL2986" s="18">
        <v>15.9</v>
      </c>
      <c r="AM2986" s="18">
        <v>41</v>
      </c>
      <c r="AN2986" s="18">
        <v>48.145099999999999</v>
      </c>
      <c r="AO2986" s="2">
        <v>3.29</v>
      </c>
      <c r="AP2986" s="2">
        <v>10.6</v>
      </c>
      <c r="AQ2986" s="2">
        <v>30.9</v>
      </c>
      <c r="AR2986" s="2">
        <v>5.0518999999999998</v>
      </c>
      <c r="AS2986" s="2">
        <v>4.2699999999999996</v>
      </c>
      <c r="AT2986" s="2">
        <v>12.2</v>
      </c>
      <c r="AU2986" s="2">
        <v>34.9</v>
      </c>
      <c r="AV2986" s="2">
        <v>13.2437</v>
      </c>
      <c r="AW2986" s="2">
        <v>6.13</v>
      </c>
      <c r="AX2986" s="2">
        <v>16</v>
      </c>
      <c r="AY2986" s="2">
        <v>38.200000000000003</v>
      </c>
      <c r="AZ2986" s="2">
        <v>24.7942</v>
      </c>
      <c r="BA2986" s="2">
        <v>7.27</v>
      </c>
      <c r="BB2986" s="2">
        <v>16.5</v>
      </c>
      <c r="BC2986" s="2">
        <v>44.2</v>
      </c>
      <c r="BD2986" s="2">
        <v>39.190399999999997</v>
      </c>
      <c r="BE2986" s="4" t="str">
        <f t="shared" si="462"/>
        <v>NO APLICA</v>
      </c>
      <c r="BF2986" s="4">
        <f t="shared" si="463"/>
        <v>5.4079999999999995</v>
      </c>
      <c r="BG2986">
        <f t="shared" si="464"/>
        <v>3.29</v>
      </c>
      <c r="BH2986">
        <f t="shared" si="465"/>
        <v>4.2699999999999996</v>
      </c>
      <c r="BI2986">
        <f t="shared" si="466"/>
        <v>7.27</v>
      </c>
      <c r="BJ2986">
        <f t="shared" si="467"/>
        <v>6.51</v>
      </c>
      <c r="BK2986">
        <f t="shared" si="468"/>
        <v>5.1100000000000003</v>
      </c>
      <c r="BL2986">
        <f t="shared" si="469"/>
        <v>36336.960000000057</v>
      </c>
    </row>
    <row r="2987" spans="1:64" x14ac:dyDescent="0.2">
      <c r="A2987" s="1">
        <v>2985</v>
      </c>
      <c r="B2987" s="7" t="s">
        <v>49</v>
      </c>
      <c r="C2987" s="3">
        <v>40025</v>
      </c>
      <c r="D2987" s="4" t="s">
        <v>628</v>
      </c>
      <c r="E2987" s="4" t="s">
        <v>168</v>
      </c>
      <c r="F2987" s="5" t="str">
        <f t="shared" si="460"/>
        <v>V</v>
      </c>
      <c r="G2987" s="6">
        <v>0.91666666666666663</v>
      </c>
      <c r="H2987" s="6">
        <v>0.99652777777777779</v>
      </c>
      <c r="I2987" s="85">
        <f t="shared" si="461"/>
        <v>115.00000000000007</v>
      </c>
      <c r="J2987" s="86">
        <f>I2987*Segmentos!$D$7*(AH2987%)*IF(ISNUMBER(AI2987),AI2987%,0)</f>
        <v>249228.00000000015</v>
      </c>
      <c r="K2987" s="86">
        <f>I2987*Segmentos!$D$7*(AL2987%)*IF(ISNUMBER(AM2987),AM2987%,0)</f>
        <v>344080.00000000029</v>
      </c>
      <c r="L2987" s="4" t="s">
        <v>550</v>
      </c>
      <c r="M2987" s="2">
        <v>0.65</v>
      </c>
      <c r="N2987" s="2">
        <v>5.3</v>
      </c>
      <c r="O2987" s="2">
        <v>12.3</v>
      </c>
      <c r="P2987" s="2">
        <v>92.975399999999993</v>
      </c>
      <c r="Q2987" s="2">
        <v>0.33</v>
      </c>
      <c r="R2987" s="2">
        <v>2.4</v>
      </c>
      <c r="S2987" s="2">
        <v>13.7</v>
      </c>
      <c r="T2987" s="2">
        <v>7.7488000000000001</v>
      </c>
      <c r="U2987" s="2">
        <v>0.08</v>
      </c>
      <c r="V2987" s="2">
        <v>2.7</v>
      </c>
      <c r="W2987" s="2">
        <v>2.9</v>
      </c>
      <c r="X2987" s="2">
        <v>2.2909999999999999</v>
      </c>
      <c r="Y2987" s="2">
        <v>0.65</v>
      </c>
      <c r="Z2987" s="2">
        <v>6.9</v>
      </c>
      <c r="AA2987" s="2">
        <v>9.4</v>
      </c>
      <c r="AB2987" s="2">
        <v>27.233000000000001</v>
      </c>
      <c r="AC2987" s="2">
        <v>1.19</v>
      </c>
      <c r="AD2987" s="2">
        <v>7.1</v>
      </c>
      <c r="AE2987" s="2">
        <v>16.899999999999999</v>
      </c>
      <c r="AF2987" s="2">
        <v>55.702599999999997</v>
      </c>
      <c r="AG2987" s="20">
        <v>0.54</v>
      </c>
      <c r="AH2987" s="20">
        <v>6.3</v>
      </c>
      <c r="AI2987" s="20">
        <v>8.6</v>
      </c>
      <c r="AJ2987" s="20">
        <v>36.477600000000002</v>
      </c>
      <c r="AK2987" s="18">
        <v>0.76</v>
      </c>
      <c r="AL2987" s="18">
        <v>4.4000000000000004</v>
      </c>
      <c r="AM2987" s="18">
        <v>17</v>
      </c>
      <c r="AN2987" s="18">
        <v>56.497799999999998</v>
      </c>
      <c r="AO2987" s="2">
        <v>0.31</v>
      </c>
      <c r="AP2987" s="2">
        <v>4.5</v>
      </c>
      <c r="AQ2987" s="2">
        <v>6.9</v>
      </c>
      <c r="AR2987" s="2">
        <v>4.7729999999999997</v>
      </c>
      <c r="AS2987" s="2">
        <v>0.68</v>
      </c>
      <c r="AT2987" s="2">
        <v>4.8</v>
      </c>
      <c r="AU2987" s="2">
        <v>14.3</v>
      </c>
      <c r="AV2987" s="2">
        <v>21.389199999999999</v>
      </c>
      <c r="AW2987" s="2">
        <v>0.76</v>
      </c>
      <c r="AX2987" s="2">
        <v>4.7</v>
      </c>
      <c r="AY2987" s="2">
        <v>16.100000000000001</v>
      </c>
      <c r="AZ2987" s="2">
        <v>31.289200000000001</v>
      </c>
      <c r="BA2987" s="2">
        <v>0.65</v>
      </c>
      <c r="BB2987" s="2">
        <v>6.3</v>
      </c>
      <c r="BC2987" s="2">
        <v>10.3</v>
      </c>
      <c r="BD2987" s="2">
        <v>35.524099999999997</v>
      </c>
      <c r="BE2987" s="4" t="str">
        <f t="shared" si="462"/>
        <v>ABURRIDO</v>
      </c>
      <c r="BF2987" s="4">
        <f t="shared" si="463"/>
        <v>0.6654000000000001</v>
      </c>
      <c r="BG2987">
        <f t="shared" si="464"/>
        <v>0.31</v>
      </c>
      <c r="BH2987">
        <f t="shared" si="465"/>
        <v>0.68</v>
      </c>
      <c r="BI2987">
        <f t="shared" si="466"/>
        <v>0.76</v>
      </c>
      <c r="BJ2987">
        <f t="shared" si="467"/>
        <v>0.76</v>
      </c>
      <c r="BK2987">
        <f t="shared" si="468"/>
        <v>0.54</v>
      </c>
      <c r="BL2987">
        <f t="shared" si="469"/>
        <v>7496.8500000000049</v>
      </c>
    </row>
    <row r="2988" spans="1:64" x14ac:dyDescent="0.2">
      <c r="A2988" s="1">
        <v>2986</v>
      </c>
      <c r="B2988" s="7" t="s">
        <v>146</v>
      </c>
      <c r="C2988" s="3">
        <v>40025</v>
      </c>
      <c r="D2988" s="4" t="s">
        <v>627</v>
      </c>
      <c r="E2988" s="4" t="s">
        <v>168</v>
      </c>
      <c r="F2988" s="5" t="str">
        <f t="shared" si="460"/>
        <v>V</v>
      </c>
      <c r="G2988" s="6">
        <v>0.91805555555555562</v>
      </c>
      <c r="H2988" s="6">
        <v>0.98888888888888893</v>
      </c>
      <c r="I2988" s="85">
        <f t="shared" si="461"/>
        <v>101.99999999999996</v>
      </c>
      <c r="J2988" s="86">
        <f>I2988*Segmentos!$D$7*(AH2988%)*IF(ISNUMBER(AI2988),AI2988%,0)</f>
        <v>1228283.9999999995</v>
      </c>
      <c r="K2988" s="86">
        <f>I2988*Segmentos!$D$7*(AL2988%)*IF(ISNUMBER(AM2988),AM2988%,0)</f>
        <v>1139951.9999999995</v>
      </c>
      <c r="L2988" s="4" t="s">
        <v>549</v>
      </c>
      <c r="M2988" s="2">
        <v>2.9</v>
      </c>
      <c r="N2988" s="2">
        <v>13.1</v>
      </c>
      <c r="O2988" s="2">
        <v>22.2</v>
      </c>
      <c r="P2988" s="2">
        <v>91.694299999999998</v>
      </c>
      <c r="Q2988" s="2">
        <v>1.29</v>
      </c>
      <c r="R2988" s="2">
        <v>7.8</v>
      </c>
      <c r="S2988" s="2">
        <v>16.399999999999999</v>
      </c>
      <c r="T2988" s="2">
        <v>6.7845000000000004</v>
      </c>
      <c r="U2988" s="2">
        <v>2.29</v>
      </c>
      <c r="V2988" s="2">
        <v>11.4</v>
      </c>
      <c r="W2988" s="2">
        <v>20.100000000000001</v>
      </c>
      <c r="X2988" s="2">
        <v>15.1472</v>
      </c>
      <c r="Y2988" s="2">
        <v>2.81</v>
      </c>
      <c r="Z2988" s="2">
        <v>15.6</v>
      </c>
      <c r="AA2988" s="2">
        <v>18</v>
      </c>
      <c r="AB2988" s="2">
        <v>26.1907</v>
      </c>
      <c r="AC2988" s="2">
        <v>4.2</v>
      </c>
      <c r="AD2988" s="2">
        <v>14.6</v>
      </c>
      <c r="AE2988" s="2">
        <v>28.8</v>
      </c>
      <c r="AF2988" s="2">
        <v>43.571800000000003</v>
      </c>
      <c r="AG2988" s="20">
        <v>3.01</v>
      </c>
      <c r="AH2988" s="20">
        <v>13.5</v>
      </c>
      <c r="AI2988" s="20">
        <v>22.3</v>
      </c>
      <c r="AJ2988" s="20">
        <v>45.153399999999998</v>
      </c>
      <c r="AK2988" s="18">
        <v>2.8</v>
      </c>
      <c r="AL2988" s="18">
        <v>12.7</v>
      </c>
      <c r="AM2988" s="18">
        <v>22</v>
      </c>
      <c r="AN2988" s="18">
        <v>46.540900000000001</v>
      </c>
      <c r="AO2988" s="2">
        <v>2.09</v>
      </c>
      <c r="AP2988" s="2">
        <v>7.9</v>
      </c>
      <c r="AQ2988" s="2">
        <v>26.4</v>
      </c>
      <c r="AR2988" s="2">
        <v>7.2240000000000002</v>
      </c>
      <c r="AS2988" s="2">
        <v>2</v>
      </c>
      <c r="AT2988" s="2">
        <v>13.9</v>
      </c>
      <c r="AU2988" s="2">
        <v>14.4</v>
      </c>
      <c r="AV2988" s="2">
        <v>13.9481</v>
      </c>
      <c r="AW2988" s="2">
        <v>2.74</v>
      </c>
      <c r="AX2988" s="2">
        <v>13.4</v>
      </c>
      <c r="AY2988" s="2">
        <v>20.399999999999999</v>
      </c>
      <c r="AZ2988" s="2">
        <v>24.852599999999999</v>
      </c>
      <c r="BA2988" s="2">
        <v>3.77</v>
      </c>
      <c r="BB2988" s="2">
        <v>13.8</v>
      </c>
      <c r="BC2988" s="2">
        <v>27.3</v>
      </c>
      <c r="BD2988" s="2">
        <v>45.669600000000003</v>
      </c>
      <c r="BE2988" s="4" t="str">
        <f t="shared" si="462"/>
        <v>ABURRIDO</v>
      </c>
      <c r="BF2988" s="4">
        <f t="shared" si="463"/>
        <v>2.7168000000000001</v>
      </c>
      <c r="BG2988">
        <f t="shared" si="464"/>
        <v>2.09</v>
      </c>
      <c r="BH2988">
        <f t="shared" si="465"/>
        <v>2</v>
      </c>
      <c r="BI2988">
        <f t="shared" si="466"/>
        <v>3.77</v>
      </c>
      <c r="BJ2988">
        <f t="shared" si="467"/>
        <v>2.8</v>
      </c>
      <c r="BK2988">
        <f t="shared" si="468"/>
        <v>3.01</v>
      </c>
      <c r="BL2988">
        <f t="shared" si="469"/>
        <v>29663.639999999985</v>
      </c>
    </row>
    <row r="2989" spans="1:64" x14ac:dyDescent="0.2">
      <c r="A2989" s="1">
        <v>2987</v>
      </c>
      <c r="B2989" s="7" t="s">
        <v>18</v>
      </c>
      <c r="C2989" s="3">
        <v>40025</v>
      </c>
      <c r="D2989" s="4" t="s">
        <v>17</v>
      </c>
      <c r="E2989" s="4" t="s">
        <v>168</v>
      </c>
      <c r="F2989" s="5" t="str">
        <f t="shared" si="460"/>
        <v>V</v>
      </c>
      <c r="G2989" s="6">
        <v>0.83263888888888893</v>
      </c>
      <c r="H2989" s="6">
        <v>0.9145833333333333</v>
      </c>
      <c r="I2989" s="85">
        <f t="shared" si="461"/>
        <v>117.9999999999999</v>
      </c>
      <c r="J2989" s="86">
        <f>I2989*Segmentos!$D$7*(AH2989%)*IF(ISNUMBER(AI2989),AI2989%,0)</f>
        <v>105727.99999999991</v>
      </c>
      <c r="K2989" s="86">
        <f>I2989*Segmentos!$D$7*(AL2989%)*IF(ISNUMBER(AM2989),AM2989%,0)</f>
        <v>25771.199999999983</v>
      </c>
      <c r="L2989" s="4" t="s">
        <v>551</v>
      </c>
      <c r="M2989" s="2">
        <v>0.14000000000000001</v>
      </c>
      <c r="N2989" s="2">
        <v>2.6</v>
      </c>
      <c r="O2989" s="2">
        <v>5.2</v>
      </c>
      <c r="P2989" s="2">
        <v>54.322099999999999</v>
      </c>
      <c r="Q2989" s="2">
        <v>0.05</v>
      </c>
      <c r="R2989" s="2">
        <v>1.4</v>
      </c>
      <c r="S2989" s="2">
        <v>3.8</v>
      </c>
      <c r="T2989" s="2">
        <v>3.5497999999999998</v>
      </c>
      <c r="U2989" s="2">
        <v>0.16</v>
      </c>
      <c r="V2989" s="2">
        <v>1.7</v>
      </c>
      <c r="W2989" s="2">
        <v>9.3000000000000007</v>
      </c>
      <c r="X2989" s="2">
        <v>13.5161</v>
      </c>
      <c r="Y2989" s="2">
        <v>0.11</v>
      </c>
      <c r="Z2989" s="2">
        <v>3</v>
      </c>
      <c r="AA2989" s="2">
        <v>3.8</v>
      </c>
      <c r="AB2989" s="2">
        <v>13.3025</v>
      </c>
      <c r="AC2989" s="2">
        <v>0.18</v>
      </c>
      <c r="AD2989" s="2">
        <v>3.4</v>
      </c>
      <c r="AE2989" s="2">
        <v>5.3</v>
      </c>
      <c r="AF2989" s="2">
        <v>23.953700000000001</v>
      </c>
      <c r="AG2989" s="20">
        <v>0.22</v>
      </c>
      <c r="AH2989" s="20">
        <v>4</v>
      </c>
      <c r="AI2989" s="20">
        <v>5.6</v>
      </c>
      <c r="AJ2989" s="20">
        <v>42.362099999999998</v>
      </c>
      <c r="AK2989" s="18">
        <v>0.06</v>
      </c>
      <c r="AL2989" s="18">
        <v>1.3</v>
      </c>
      <c r="AM2989" s="18">
        <v>4.2</v>
      </c>
      <c r="AN2989" s="18">
        <v>11.959899999999999</v>
      </c>
      <c r="AO2989" s="2">
        <v>0.11</v>
      </c>
      <c r="AP2989" s="2">
        <v>2.2999999999999998</v>
      </c>
      <c r="AQ2989" s="2">
        <v>4.8</v>
      </c>
      <c r="AR2989" s="2">
        <v>4.9250999999999996</v>
      </c>
      <c r="AS2989" s="2">
        <v>0.03</v>
      </c>
      <c r="AT2989" s="2">
        <v>0.8</v>
      </c>
      <c r="AU2989" s="2">
        <v>3.9</v>
      </c>
      <c r="AV2989" s="2">
        <v>2.6629</v>
      </c>
      <c r="AW2989" s="2">
        <v>0.08</v>
      </c>
      <c r="AX2989" s="2">
        <v>0.6</v>
      </c>
      <c r="AY2989" s="2">
        <v>12.7</v>
      </c>
      <c r="AZ2989" s="2">
        <v>9.2401</v>
      </c>
      <c r="BA2989" s="2">
        <v>0.24</v>
      </c>
      <c r="BB2989" s="2">
        <v>5.2</v>
      </c>
      <c r="BC2989" s="2">
        <v>4.7</v>
      </c>
      <c r="BD2989" s="2">
        <v>37.494</v>
      </c>
      <c r="BE2989" s="4" t="str">
        <f t="shared" si="462"/>
        <v>ABURRIDO</v>
      </c>
      <c r="BF2989" s="4">
        <f t="shared" si="463"/>
        <v>0.11979999999999999</v>
      </c>
      <c r="BG2989">
        <f t="shared" si="464"/>
        <v>0.11</v>
      </c>
      <c r="BH2989">
        <f t="shared" si="465"/>
        <v>0.03</v>
      </c>
      <c r="BI2989">
        <f t="shared" si="466"/>
        <v>0.24</v>
      </c>
      <c r="BJ2989">
        <f t="shared" si="467"/>
        <v>0.06</v>
      </c>
      <c r="BK2989">
        <f t="shared" si="468"/>
        <v>0.22</v>
      </c>
      <c r="BL2989">
        <f t="shared" si="469"/>
        <v>1595.3599999999985</v>
      </c>
    </row>
    <row r="2990" spans="1:64" x14ac:dyDescent="0.2">
      <c r="A2990" s="1">
        <v>2988</v>
      </c>
      <c r="B2990" s="7" t="s">
        <v>20</v>
      </c>
      <c r="C2990" s="3">
        <v>40025</v>
      </c>
      <c r="D2990" s="4" t="s">
        <v>17</v>
      </c>
      <c r="E2990" s="4" t="s">
        <v>169</v>
      </c>
      <c r="F2990" s="5" t="str">
        <f t="shared" si="460"/>
        <v>V</v>
      </c>
      <c r="G2990" s="6">
        <v>0.91666666666666663</v>
      </c>
      <c r="H2990" s="6">
        <v>0.95833333333333337</v>
      </c>
      <c r="I2990" s="85">
        <f t="shared" si="461"/>
        <v>60.000000000000107</v>
      </c>
      <c r="J2990" s="86">
        <f>I2990*Segmentos!$D$7*(AH2990%)*IF(ISNUMBER(AI2990),AI2990%,0)</f>
        <v>102816.00000000017</v>
      </c>
      <c r="K2990" s="86">
        <f>I2990*Segmentos!$D$7*(AL2990%)*IF(ISNUMBER(AM2990),AM2990%,0)</f>
        <v>18432.000000000033</v>
      </c>
      <c r="L2990" s="4"/>
      <c r="M2990" s="2">
        <v>0.25</v>
      </c>
      <c r="N2990" s="2">
        <v>1.1000000000000001</v>
      </c>
      <c r="O2990" s="2">
        <v>21.7</v>
      </c>
      <c r="P2990" s="2">
        <v>99.117000000000004</v>
      </c>
      <c r="Q2990" s="2">
        <v>0.01</v>
      </c>
      <c r="R2990" s="2">
        <v>0.4</v>
      </c>
      <c r="S2990" s="2">
        <v>1.7</v>
      </c>
      <c r="T2990" s="2">
        <v>0.40150000000000002</v>
      </c>
      <c r="U2990" s="2">
        <v>0.1</v>
      </c>
      <c r="V2990" s="2">
        <v>0.1</v>
      </c>
      <c r="W2990" s="2">
        <v>93.3</v>
      </c>
      <c r="X2990" s="2">
        <v>8.8364999999999991</v>
      </c>
      <c r="Y2990" s="2">
        <v>0.19</v>
      </c>
      <c r="Z2990" s="2">
        <v>1.9</v>
      </c>
      <c r="AA2990" s="2">
        <v>9.8000000000000007</v>
      </c>
      <c r="AB2990" s="2">
        <v>22.068899999999999</v>
      </c>
      <c r="AC2990" s="2">
        <v>0.51</v>
      </c>
      <c r="AD2990" s="2">
        <v>1.5</v>
      </c>
      <c r="AE2990" s="2">
        <v>34.1</v>
      </c>
      <c r="AF2990" s="2">
        <v>67.810199999999995</v>
      </c>
      <c r="AG2990" s="20">
        <v>0.43</v>
      </c>
      <c r="AH2990" s="20">
        <v>1.7</v>
      </c>
      <c r="AI2990" s="20">
        <v>25.2</v>
      </c>
      <c r="AJ2990" s="20">
        <v>82.511300000000006</v>
      </c>
      <c r="AK2990" s="18">
        <v>0.08</v>
      </c>
      <c r="AL2990" s="18">
        <v>0.6</v>
      </c>
      <c r="AM2990" s="18">
        <v>12.8</v>
      </c>
      <c r="AN2990" s="18">
        <v>16.605699999999999</v>
      </c>
      <c r="AO2990" s="2">
        <v>0.56000000000000005</v>
      </c>
      <c r="AP2990" s="2">
        <v>0.9</v>
      </c>
      <c r="AQ2990" s="2">
        <v>64.400000000000006</v>
      </c>
      <c r="AR2990" s="2">
        <v>24.4191</v>
      </c>
      <c r="AS2990" s="2">
        <v>0.05</v>
      </c>
      <c r="AT2990" s="2">
        <v>1.2</v>
      </c>
      <c r="AU2990" s="2">
        <v>4.2</v>
      </c>
      <c r="AV2990" s="2">
        <v>4.3163999999999998</v>
      </c>
      <c r="AW2990" s="2">
        <v>0.5</v>
      </c>
      <c r="AX2990" s="2">
        <v>1.6</v>
      </c>
      <c r="AY2990" s="2">
        <v>31.4</v>
      </c>
      <c r="AZ2990" s="2">
        <v>58.366300000000003</v>
      </c>
      <c r="BA2990" s="2">
        <v>0.08</v>
      </c>
      <c r="BB2990" s="2">
        <v>0.8</v>
      </c>
      <c r="BC2990" s="2">
        <v>9.3000000000000007</v>
      </c>
      <c r="BD2990" s="2">
        <v>12.0153</v>
      </c>
      <c r="BE2990" s="4" t="str">
        <f t="shared" si="462"/>
        <v>ABURRIDO</v>
      </c>
      <c r="BF2990" s="4">
        <f t="shared" si="463"/>
        <v>0.26999999999999996</v>
      </c>
      <c r="BG2990">
        <f t="shared" si="464"/>
        <v>0.56000000000000005</v>
      </c>
      <c r="BH2990">
        <f t="shared" si="465"/>
        <v>0.05</v>
      </c>
      <c r="BI2990">
        <f t="shared" si="466"/>
        <v>0.5</v>
      </c>
      <c r="BJ2990">
        <f t="shared" si="467"/>
        <v>0.08</v>
      </c>
      <c r="BK2990">
        <f t="shared" si="468"/>
        <v>0.43</v>
      </c>
      <c r="BL2990">
        <f t="shared" si="469"/>
        <v>1432.2000000000028</v>
      </c>
    </row>
    <row r="2991" spans="1:64" x14ac:dyDescent="0.2">
      <c r="A2991" s="1">
        <v>2989</v>
      </c>
      <c r="B2991" s="7" t="s">
        <v>11</v>
      </c>
      <c r="C2991" s="3">
        <v>40025</v>
      </c>
      <c r="D2991" s="4" t="s">
        <v>8</v>
      </c>
      <c r="E2991" s="4" t="s">
        <v>166</v>
      </c>
      <c r="F2991" s="5" t="str">
        <f t="shared" si="460"/>
        <v>V</v>
      </c>
      <c r="G2991" s="6">
        <v>0.90902777777777777</v>
      </c>
      <c r="H2991" s="6">
        <v>0.91041666666666676</v>
      </c>
      <c r="I2991" s="85">
        <f t="shared" si="461"/>
        <v>2.0000000000001528</v>
      </c>
      <c r="J2991" s="86">
        <f>I2991*Segmentos!$D$7*(AH2991%)*IF(ISNUMBER(AI2991),AI2991%,0)</f>
        <v>17664.000000001346</v>
      </c>
      <c r="K2991" s="86">
        <f>I2991*Segmentos!$D$7*(AL2991%)*IF(ISNUMBER(AM2991),AM2991%,0)</f>
        <v>28534.400000002188</v>
      </c>
      <c r="L2991" s="4"/>
      <c r="M2991" s="2">
        <v>2.95</v>
      </c>
      <c r="N2991" s="2">
        <v>3.1</v>
      </c>
      <c r="O2991" s="2">
        <v>96.3</v>
      </c>
      <c r="P2991" s="2">
        <v>81.803600000000003</v>
      </c>
      <c r="Q2991" s="2">
        <v>1.82</v>
      </c>
      <c r="R2991" s="2">
        <v>2</v>
      </c>
      <c r="S2991" s="2">
        <v>92.3</v>
      </c>
      <c r="T2991" s="2">
        <v>8.4392999999999994</v>
      </c>
      <c r="U2991" s="2">
        <v>2.16</v>
      </c>
      <c r="V2991" s="2">
        <v>2.6</v>
      </c>
      <c r="W2991" s="2">
        <v>83.5</v>
      </c>
      <c r="X2991" s="2">
        <v>12.568300000000001</v>
      </c>
      <c r="Y2991" s="2">
        <v>1.47</v>
      </c>
      <c r="Z2991" s="2">
        <v>1.5</v>
      </c>
      <c r="AA2991" s="2">
        <v>100</v>
      </c>
      <c r="AB2991" s="2">
        <v>12.085100000000001</v>
      </c>
      <c r="AC2991" s="2">
        <v>5.35</v>
      </c>
      <c r="AD2991" s="2">
        <v>5.3</v>
      </c>
      <c r="AE2991" s="2">
        <v>100</v>
      </c>
      <c r="AF2991" s="2">
        <v>48.710799999999999</v>
      </c>
      <c r="AG2991" s="20">
        <v>2.23</v>
      </c>
      <c r="AH2991" s="20">
        <v>2.2999999999999998</v>
      </c>
      <c r="AI2991" s="20">
        <v>96</v>
      </c>
      <c r="AJ2991" s="20">
        <v>29.379300000000001</v>
      </c>
      <c r="AK2991" s="18">
        <v>3.59</v>
      </c>
      <c r="AL2991" s="18">
        <v>3.7</v>
      </c>
      <c r="AM2991" s="18">
        <v>96.4</v>
      </c>
      <c r="AN2991" s="18">
        <v>52.424399999999999</v>
      </c>
      <c r="AO2991" s="2">
        <v>0.72</v>
      </c>
      <c r="AP2991" s="2">
        <v>0.7</v>
      </c>
      <c r="AQ2991" s="2">
        <v>100</v>
      </c>
      <c r="AR2991" s="2">
        <v>2.1734</v>
      </c>
      <c r="AS2991" s="2">
        <v>0.84</v>
      </c>
      <c r="AT2991" s="2">
        <v>1.2</v>
      </c>
      <c r="AU2991" s="2">
        <v>70.8</v>
      </c>
      <c r="AV2991" s="2">
        <v>5.1097000000000001</v>
      </c>
      <c r="AW2991" s="2">
        <v>1.5</v>
      </c>
      <c r="AX2991" s="2">
        <v>1.5</v>
      </c>
      <c r="AY2991" s="2">
        <v>100</v>
      </c>
      <c r="AZ2991" s="2">
        <v>11.994300000000001</v>
      </c>
      <c r="BA2991" s="2">
        <v>5.88</v>
      </c>
      <c r="BB2991" s="2">
        <v>6</v>
      </c>
      <c r="BC2991" s="2">
        <v>98.3</v>
      </c>
      <c r="BD2991" s="2">
        <v>62.526200000000003</v>
      </c>
      <c r="BE2991" s="4" t="str">
        <f t="shared" si="462"/>
        <v>NO APLICA</v>
      </c>
      <c r="BF2991" s="4">
        <f t="shared" si="463"/>
        <v>2.7811999999999997</v>
      </c>
      <c r="BG2991">
        <f t="shared" si="464"/>
        <v>0.72</v>
      </c>
      <c r="BH2991">
        <f t="shared" si="465"/>
        <v>0.84</v>
      </c>
      <c r="BI2991">
        <f t="shared" si="466"/>
        <v>5.88</v>
      </c>
      <c r="BJ2991">
        <f t="shared" si="467"/>
        <v>3.59</v>
      </c>
      <c r="BK2991">
        <f t="shared" si="468"/>
        <v>2.23</v>
      </c>
      <c r="BL2991">
        <f t="shared" si="469"/>
        <v>597.06000000004553</v>
      </c>
    </row>
    <row r="2992" spans="1:64" x14ac:dyDescent="0.2">
      <c r="A2992" s="1">
        <v>2990</v>
      </c>
      <c r="B2992" s="7" t="s">
        <v>11</v>
      </c>
      <c r="C2992" s="3">
        <v>40025</v>
      </c>
      <c r="D2992" s="4" t="s">
        <v>627</v>
      </c>
      <c r="E2992" s="4" t="s">
        <v>166</v>
      </c>
      <c r="F2992" s="5" t="str">
        <f t="shared" si="460"/>
        <v>V</v>
      </c>
      <c r="G2992" s="6">
        <v>0.9159722222222223</v>
      </c>
      <c r="H2992" s="6">
        <v>0.91805555555555562</v>
      </c>
      <c r="I2992" s="85">
        <f t="shared" si="461"/>
        <v>2.9999999999999893</v>
      </c>
      <c r="J2992" s="86">
        <f>I2992*Segmentos!$D$7*(AH2992%)*IF(ISNUMBER(AI2992),AI2992%,0)</f>
        <v>39071.999999999869</v>
      </c>
      <c r="K2992" s="86">
        <f>I2992*Segmentos!$D$7*(AL2992%)*IF(ISNUMBER(AM2992),AM2992%,0)</f>
        <v>38048.39999999987</v>
      </c>
      <c r="L2992" s="4"/>
      <c r="M2992" s="2">
        <v>3.22</v>
      </c>
      <c r="N2992" s="2">
        <v>4</v>
      </c>
      <c r="O2992" s="2">
        <v>81.400000000000006</v>
      </c>
      <c r="P2992" s="2">
        <v>90.649799999999999</v>
      </c>
      <c r="Q2992" s="2">
        <v>1.74</v>
      </c>
      <c r="R2992" s="2">
        <v>2.2000000000000002</v>
      </c>
      <c r="S2992" s="2">
        <v>78.8</v>
      </c>
      <c r="T2992" s="2">
        <v>8.1635000000000009</v>
      </c>
      <c r="U2992" s="2">
        <v>2.35</v>
      </c>
      <c r="V2992" s="2">
        <v>3</v>
      </c>
      <c r="W2992" s="2">
        <v>79</v>
      </c>
      <c r="X2992" s="2">
        <v>13.8797</v>
      </c>
      <c r="Y2992" s="2">
        <v>2.85</v>
      </c>
      <c r="Z2992" s="2">
        <v>3.6</v>
      </c>
      <c r="AA2992" s="2">
        <v>79.2</v>
      </c>
      <c r="AB2992" s="2">
        <v>23.671099999999999</v>
      </c>
      <c r="AC2992" s="2">
        <v>4.87</v>
      </c>
      <c r="AD2992" s="2">
        <v>5.8</v>
      </c>
      <c r="AE2992" s="2">
        <v>83.8</v>
      </c>
      <c r="AF2992" s="2">
        <v>44.935400000000001</v>
      </c>
      <c r="AG2992" s="20">
        <v>3.26</v>
      </c>
      <c r="AH2992" s="20">
        <v>4</v>
      </c>
      <c r="AI2992" s="20">
        <v>81.400000000000006</v>
      </c>
      <c r="AJ2992" s="20">
        <v>43.431699999999999</v>
      </c>
      <c r="AK2992" s="18">
        <v>3.19</v>
      </c>
      <c r="AL2992" s="18">
        <v>3.9</v>
      </c>
      <c r="AM2992" s="18">
        <v>81.3</v>
      </c>
      <c r="AN2992" s="18">
        <v>47.2181</v>
      </c>
      <c r="AO2992" s="2">
        <v>3.7</v>
      </c>
      <c r="AP2992" s="2">
        <v>4.8</v>
      </c>
      <c r="AQ2992" s="2">
        <v>77</v>
      </c>
      <c r="AR2992" s="2">
        <v>11.378399999999999</v>
      </c>
      <c r="AS2992" s="2">
        <v>3.01</v>
      </c>
      <c r="AT2992" s="2">
        <v>3.6</v>
      </c>
      <c r="AU2992" s="2">
        <v>84.3</v>
      </c>
      <c r="AV2992" s="2">
        <v>18.627400000000002</v>
      </c>
      <c r="AW2992" s="2">
        <v>3.43</v>
      </c>
      <c r="AX2992" s="2">
        <v>3.8</v>
      </c>
      <c r="AY2992" s="2">
        <v>89.4</v>
      </c>
      <c r="AZ2992" s="2">
        <v>27.694600000000001</v>
      </c>
      <c r="BA2992" s="2">
        <v>3.06</v>
      </c>
      <c r="BB2992" s="2">
        <v>4</v>
      </c>
      <c r="BC2992" s="2">
        <v>75.599999999999994</v>
      </c>
      <c r="BD2992" s="2">
        <v>32.949399999999997</v>
      </c>
      <c r="BE2992" s="4" t="str">
        <f t="shared" si="462"/>
        <v>NO APLICA</v>
      </c>
      <c r="BF2992" s="4">
        <f t="shared" si="463"/>
        <v>3.2465999999999999</v>
      </c>
      <c r="BG2992">
        <f t="shared" si="464"/>
        <v>3.7</v>
      </c>
      <c r="BH2992">
        <f t="shared" si="465"/>
        <v>3.01</v>
      </c>
      <c r="BI2992">
        <f t="shared" si="466"/>
        <v>3.43</v>
      </c>
      <c r="BJ2992">
        <f t="shared" si="467"/>
        <v>3.19</v>
      </c>
      <c r="BK2992">
        <f t="shared" si="468"/>
        <v>3.26</v>
      </c>
      <c r="BL2992">
        <f t="shared" si="469"/>
        <v>976.79999999999654</v>
      </c>
    </row>
    <row r="2993" spans="1:64" x14ac:dyDescent="0.2">
      <c r="A2993" s="1">
        <v>2991</v>
      </c>
      <c r="B2993" s="7" t="s">
        <v>6</v>
      </c>
      <c r="C2993" s="3">
        <v>40025</v>
      </c>
      <c r="D2993" s="4" t="s">
        <v>3</v>
      </c>
      <c r="E2993" s="4" t="s">
        <v>166</v>
      </c>
      <c r="F2993" s="5" t="str">
        <f t="shared" si="460"/>
        <v>V</v>
      </c>
      <c r="G2993" s="6">
        <v>0.90902777777777777</v>
      </c>
      <c r="H2993" s="6">
        <v>0.90972222222222221</v>
      </c>
      <c r="I2993" s="85">
        <f t="shared" si="461"/>
        <v>0.99999999999999645</v>
      </c>
      <c r="J2993" s="86">
        <f>I2993*Segmentos!$D$7*(AH2993%)*IF(ISNUMBER(AI2993),AI2993%,0)</f>
        <v>27599.999999999905</v>
      </c>
      <c r="K2993" s="86">
        <f>I2993*Segmentos!$D$7*(AL2993%)*IF(ISNUMBER(AM2993),AM2993%,0)</f>
        <v>28799.999999999902</v>
      </c>
      <c r="L2993" s="4"/>
      <c r="M2993" s="2">
        <v>7.03</v>
      </c>
      <c r="N2993" s="2">
        <v>7</v>
      </c>
      <c r="O2993" s="2">
        <v>100</v>
      </c>
      <c r="P2993" s="2">
        <v>84.927700000000002</v>
      </c>
      <c r="Q2993" s="2">
        <v>2.82</v>
      </c>
      <c r="R2993" s="2">
        <v>2.8</v>
      </c>
      <c r="S2993" s="2">
        <v>100</v>
      </c>
      <c r="T2993" s="2">
        <v>5.6786000000000003</v>
      </c>
      <c r="U2993" s="2">
        <v>6.23</v>
      </c>
      <c r="V2993" s="2">
        <v>6.2</v>
      </c>
      <c r="W2993" s="2">
        <v>100</v>
      </c>
      <c r="X2993" s="2">
        <v>15.7799</v>
      </c>
      <c r="Y2993" s="2">
        <v>7.27</v>
      </c>
      <c r="Z2993" s="2">
        <v>7.3</v>
      </c>
      <c r="AA2993" s="2">
        <v>100</v>
      </c>
      <c r="AB2993" s="2">
        <v>25.935199999999998</v>
      </c>
      <c r="AC2993" s="2">
        <v>9.4700000000000006</v>
      </c>
      <c r="AD2993" s="2">
        <v>9.5</v>
      </c>
      <c r="AE2993" s="2">
        <v>100</v>
      </c>
      <c r="AF2993" s="2">
        <v>37.534100000000002</v>
      </c>
      <c r="AG2993" s="20">
        <v>6.9</v>
      </c>
      <c r="AH2993" s="20">
        <v>6.9</v>
      </c>
      <c r="AI2993" s="20">
        <v>100</v>
      </c>
      <c r="AJ2993" s="20">
        <v>39.523200000000003</v>
      </c>
      <c r="AK2993" s="18">
        <v>7.15</v>
      </c>
      <c r="AL2993" s="18">
        <v>7.2</v>
      </c>
      <c r="AM2993" s="18">
        <v>100</v>
      </c>
      <c r="AN2993" s="18">
        <v>45.404499999999999</v>
      </c>
      <c r="AO2993" s="2">
        <v>3.59</v>
      </c>
      <c r="AP2993" s="2">
        <v>3.6</v>
      </c>
      <c r="AQ2993" s="2">
        <v>100</v>
      </c>
      <c r="AR2993" s="2">
        <v>4.7405999999999997</v>
      </c>
      <c r="AS2993" s="2">
        <v>5.87</v>
      </c>
      <c r="AT2993" s="2">
        <v>5.9</v>
      </c>
      <c r="AU2993" s="2">
        <v>100</v>
      </c>
      <c r="AV2993" s="2">
        <v>15.6107</v>
      </c>
      <c r="AW2993" s="2">
        <v>6.17</v>
      </c>
      <c r="AX2993" s="2">
        <v>6.2</v>
      </c>
      <c r="AY2993" s="2">
        <v>100</v>
      </c>
      <c r="AZ2993" s="2">
        <v>21.438199999999998</v>
      </c>
      <c r="BA2993" s="2">
        <v>9.33</v>
      </c>
      <c r="BB2993" s="2">
        <v>9.3000000000000007</v>
      </c>
      <c r="BC2993" s="2">
        <v>100</v>
      </c>
      <c r="BD2993" s="2">
        <v>43.138199999999998</v>
      </c>
      <c r="BE2993" s="4" t="str">
        <f t="shared" si="462"/>
        <v>NO APLICA</v>
      </c>
      <c r="BF2993" s="4">
        <f t="shared" si="463"/>
        <v>6.9159999999999995</v>
      </c>
      <c r="BG2993">
        <f t="shared" si="464"/>
        <v>3.59</v>
      </c>
      <c r="BH2993">
        <f t="shared" si="465"/>
        <v>5.87</v>
      </c>
      <c r="BI2993">
        <f t="shared" si="466"/>
        <v>9.33</v>
      </c>
      <c r="BJ2993">
        <f t="shared" si="467"/>
        <v>7.15</v>
      </c>
      <c r="BK2993">
        <f t="shared" si="468"/>
        <v>6.9</v>
      </c>
      <c r="BL2993">
        <f t="shared" si="469"/>
        <v>699.9999999999975</v>
      </c>
    </row>
    <row r="2994" spans="1:64" x14ac:dyDescent="0.2">
      <c r="A2994" s="1">
        <v>2992</v>
      </c>
      <c r="B2994" s="7" t="s">
        <v>31</v>
      </c>
      <c r="C2994" s="3">
        <v>40025</v>
      </c>
      <c r="D2994" s="4" t="s">
        <v>628</v>
      </c>
      <c r="E2994" s="4" t="s">
        <v>166</v>
      </c>
      <c r="F2994" s="5" t="str">
        <f t="shared" si="460"/>
        <v>V</v>
      </c>
      <c r="G2994" s="6">
        <v>0.91319444444444453</v>
      </c>
      <c r="H2994" s="6">
        <v>0.91666666666666663</v>
      </c>
      <c r="I2994" s="85">
        <f t="shared" si="461"/>
        <v>4.9999999999998224</v>
      </c>
      <c r="J2994" s="86">
        <f>I2994*Segmentos!$D$7*(AH2994%)*IF(ISNUMBER(AI2994),AI2994%,0)</f>
        <v>19151.99999999932</v>
      </c>
      <c r="K2994" s="86">
        <f>I2994*Segmentos!$D$7*(AL2994%)*IF(ISNUMBER(AM2994),AM2994%,0)</f>
        <v>19679.999999999298</v>
      </c>
      <c r="L2994" s="4"/>
      <c r="M2994" s="2">
        <v>0.98</v>
      </c>
      <c r="N2994" s="2">
        <v>1.4</v>
      </c>
      <c r="O2994" s="2">
        <v>71.599999999999994</v>
      </c>
      <c r="P2994" s="2">
        <v>79.734999999999999</v>
      </c>
      <c r="Q2994" s="2">
        <v>0.47</v>
      </c>
      <c r="R2994" s="2">
        <v>0.5</v>
      </c>
      <c r="S2994" s="2">
        <v>100</v>
      </c>
      <c r="T2994" s="2">
        <v>6.4672000000000001</v>
      </c>
      <c r="U2994" s="2">
        <v>0.33</v>
      </c>
      <c r="V2994" s="2">
        <v>0.7</v>
      </c>
      <c r="W2994" s="2">
        <v>45.8</v>
      </c>
      <c r="X2994" s="2">
        <v>5.5914999999999999</v>
      </c>
      <c r="Y2994" s="2">
        <v>0.71</v>
      </c>
      <c r="Z2994" s="2">
        <v>1.1000000000000001</v>
      </c>
      <c r="AA2994" s="2">
        <v>62.7</v>
      </c>
      <c r="AB2994" s="2">
        <v>17.134</v>
      </c>
      <c r="AC2994" s="2">
        <v>1.88</v>
      </c>
      <c r="AD2994" s="2">
        <v>2.4</v>
      </c>
      <c r="AE2994" s="2">
        <v>77.3</v>
      </c>
      <c r="AF2994" s="2">
        <v>50.542299999999997</v>
      </c>
      <c r="AG2994" s="20">
        <v>0.96</v>
      </c>
      <c r="AH2994" s="20">
        <v>1.2</v>
      </c>
      <c r="AI2994" s="20">
        <v>79.8</v>
      </c>
      <c r="AJ2994" s="20">
        <v>37.3996</v>
      </c>
      <c r="AK2994" s="18">
        <v>0.99</v>
      </c>
      <c r="AL2994" s="18">
        <v>1.5</v>
      </c>
      <c r="AM2994" s="18">
        <v>65.599999999999994</v>
      </c>
      <c r="AN2994" s="18">
        <v>42.3354</v>
      </c>
      <c r="AO2994" s="2">
        <v>0.42</v>
      </c>
      <c r="AP2994" s="2">
        <v>1</v>
      </c>
      <c r="AQ2994" s="2">
        <v>41.3</v>
      </c>
      <c r="AR2994" s="2">
        <v>3.7185000000000001</v>
      </c>
      <c r="AS2994" s="2">
        <v>1.49</v>
      </c>
      <c r="AT2994" s="2">
        <v>2.2000000000000002</v>
      </c>
      <c r="AU2994" s="2">
        <v>66.2</v>
      </c>
      <c r="AV2994" s="2">
        <v>26.793299999999999</v>
      </c>
      <c r="AW2994" s="2">
        <v>0.49</v>
      </c>
      <c r="AX2994" s="2">
        <v>0.6</v>
      </c>
      <c r="AY2994" s="2">
        <v>81.7</v>
      </c>
      <c r="AZ2994" s="2">
        <v>11.462999999999999</v>
      </c>
      <c r="BA2994" s="2">
        <v>1.21</v>
      </c>
      <c r="BB2994" s="2">
        <v>1.5</v>
      </c>
      <c r="BC2994" s="2">
        <v>78.8</v>
      </c>
      <c r="BD2994" s="2">
        <v>37.760199999999998</v>
      </c>
      <c r="BE2994" s="4" t="str">
        <f t="shared" si="462"/>
        <v>NO APLICA</v>
      </c>
      <c r="BF2994" s="4">
        <f t="shared" si="463"/>
        <v>1.1966000000000001</v>
      </c>
      <c r="BG2994">
        <f t="shared" si="464"/>
        <v>0.42</v>
      </c>
      <c r="BH2994">
        <f t="shared" si="465"/>
        <v>1.49</v>
      </c>
      <c r="BI2994">
        <f t="shared" si="466"/>
        <v>1.21</v>
      </c>
      <c r="BJ2994">
        <f t="shared" si="467"/>
        <v>0.99</v>
      </c>
      <c r="BK2994">
        <f t="shared" si="468"/>
        <v>0.96</v>
      </c>
      <c r="BL2994">
        <f t="shared" si="469"/>
        <v>501.19999999998214</v>
      </c>
    </row>
    <row r="2995" spans="1:64" x14ac:dyDescent="0.2">
      <c r="A2995" s="1">
        <v>2993</v>
      </c>
      <c r="B2995" s="7" t="s">
        <v>38</v>
      </c>
      <c r="C2995" s="3">
        <v>40025</v>
      </c>
      <c r="D2995" s="4" t="s">
        <v>8</v>
      </c>
      <c r="E2995" s="4" t="s">
        <v>165</v>
      </c>
      <c r="F2995" s="5" t="str">
        <f t="shared" si="460"/>
        <v>V</v>
      </c>
      <c r="G2995" s="6">
        <v>0.8125</v>
      </c>
      <c r="H2995" s="6">
        <v>0.87430555555555556</v>
      </c>
      <c r="I2995" s="85">
        <f t="shared" si="461"/>
        <v>89</v>
      </c>
      <c r="J2995" s="86">
        <f>I2995*Segmentos!$D$7*(AH2995%)*IF(ISNUMBER(AI2995),AI2995%,0)</f>
        <v>762552</v>
      </c>
      <c r="K2995" s="86">
        <f>I2995*Segmentos!$D$7*(AL2995%)*IF(ISNUMBER(AM2995),AM2995%,0)</f>
        <v>1197370.3999999999</v>
      </c>
      <c r="L2995" s="4"/>
      <c r="M2995" s="2">
        <v>2.78</v>
      </c>
      <c r="N2995" s="2">
        <v>12</v>
      </c>
      <c r="O2995" s="2">
        <v>23.2</v>
      </c>
      <c r="P2995" s="2">
        <v>72.662899999999993</v>
      </c>
      <c r="Q2995" s="2">
        <v>2.14</v>
      </c>
      <c r="R2995" s="2">
        <v>8.8000000000000007</v>
      </c>
      <c r="S2995" s="2">
        <v>24.3</v>
      </c>
      <c r="T2995" s="2">
        <v>9.3437000000000001</v>
      </c>
      <c r="U2995" s="2">
        <v>0.97</v>
      </c>
      <c r="V2995" s="2">
        <v>10.4</v>
      </c>
      <c r="W2995" s="2">
        <v>9.3000000000000007</v>
      </c>
      <c r="X2995" s="2">
        <v>5.3253000000000004</v>
      </c>
      <c r="Y2995" s="2">
        <v>2.57</v>
      </c>
      <c r="Z2995" s="2">
        <v>13.7</v>
      </c>
      <c r="AA2995" s="2">
        <v>18.8</v>
      </c>
      <c r="AB2995" s="2">
        <v>19.809100000000001</v>
      </c>
      <c r="AC2995" s="2">
        <v>4.45</v>
      </c>
      <c r="AD2995" s="2">
        <v>13.1</v>
      </c>
      <c r="AE2995" s="2">
        <v>33.9</v>
      </c>
      <c r="AF2995" s="2">
        <v>38.184800000000003</v>
      </c>
      <c r="AG2995" s="20">
        <v>2.13</v>
      </c>
      <c r="AH2995" s="20">
        <v>10.5</v>
      </c>
      <c r="AI2995" s="20">
        <v>20.399999999999999</v>
      </c>
      <c r="AJ2995" s="20">
        <v>26.440100000000001</v>
      </c>
      <c r="AK2995" s="18">
        <v>3.37</v>
      </c>
      <c r="AL2995" s="18">
        <v>13.4</v>
      </c>
      <c r="AM2995" s="18">
        <v>25.1</v>
      </c>
      <c r="AN2995" s="18">
        <v>46.222799999999999</v>
      </c>
      <c r="AO2995" s="2">
        <v>0.71</v>
      </c>
      <c r="AP2995" s="2">
        <v>6.6</v>
      </c>
      <c r="AQ2995" s="2">
        <v>10.7</v>
      </c>
      <c r="AR2995" s="2">
        <v>2.0150999999999999</v>
      </c>
      <c r="AS2995" s="2">
        <v>1.45</v>
      </c>
      <c r="AT2995" s="2">
        <v>8.1999999999999993</v>
      </c>
      <c r="AU2995" s="2">
        <v>17.7</v>
      </c>
      <c r="AV2995" s="2">
        <v>8.3597999999999999</v>
      </c>
      <c r="AW2995" s="2">
        <v>2.82</v>
      </c>
      <c r="AX2995" s="2">
        <v>13.5</v>
      </c>
      <c r="AY2995" s="2">
        <v>20.9</v>
      </c>
      <c r="AZ2995" s="2">
        <v>21.1602</v>
      </c>
      <c r="BA2995" s="2">
        <v>4.1100000000000003</v>
      </c>
      <c r="BB2995" s="2">
        <v>14.6</v>
      </c>
      <c r="BC2995" s="2">
        <v>28.2</v>
      </c>
      <c r="BD2995" s="2">
        <v>41.127800000000001</v>
      </c>
      <c r="BE2995" s="4" t="str">
        <f t="shared" si="462"/>
        <v>ABURRIDO</v>
      </c>
      <c r="BF2995" s="4">
        <f t="shared" si="463"/>
        <v>2.4588000000000005</v>
      </c>
      <c r="BG2995">
        <f t="shared" si="464"/>
        <v>0.71</v>
      </c>
      <c r="BH2995">
        <f t="shared" si="465"/>
        <v>1.45</v>
      </c>
      <c r="BI2995">
        <f t="shared" si="466"/>
        <v>4.1100000000000003</v>
      </c>
      <c r="BJ2995">
        <f t="shared" si="467"/>
        <v>3.37</v>
      </c>
      <c r="BK2995">
        <f t="shared" si="468"/>
        <v>2.13</v>
      </c>
      <c r="BL2995">
        <f t="shared" si="469"/>
        <v>24777.599999999999</v>
      </c>
    </row>
    <row r="2996" spans="1:64" x14ac:dyDescent="0.2">
      <c r="A2996" s="1">
        <v>2994</v>
      </c>
      <c r="B2996" s="7" t="s">
        <v>14</v>
      </c>
      <c r="C2996" s="3">
        <v>40025</v>
      </c>
      <c r="D2996" s="4" t="s">
        <v>626</v>
      </c>
      <c r="E2996" s="4" t="s">
        <v>163</v>
      </c>
      <c r="F2996" s="5" t="str">
        <f t="shared" si="460"/>
        <v>V</v>
      </c>
      <c r="G2996" s="6">
        <v>0.85</v>
      </c>
      <c r="H2996" s="6">
        <v>0.875</v>
      </c>
      <c r="I2996" s="85">
        <f t="shared" si="461"/>
        <v>36.000000000000028</v>
      </c>
      <c r="J2996" s="86">
        <f>I2996*Segmentos!$D$7*(AH2996%)*IF(ISNUMBER(AI2996),AI2996%,0)</f>
        <v>805896.00000000058</v>
      </c>
      <c r="K2996" s="86">
        <f>I2996*Segmentos!$D$7*(AL2996%)*IF(ISNUMBER(AM2996),AM2996%,0)</f>
        <v>1488009.600000001</v>
      </c>
      <c r="L2996" s="4"/>
      <c r="M2996" s="2">
        <v>8.06</v>
      </c>
      <c r="N2996" s="2">
        <v>12.4</v>
      </c>
      <c r="O2996" s="2">
        <v>65.2</v>
      </c>
      <c r="P2996" s="2">
        <v>82.129000000000005</v>
      </c>
      <c r="Q2996" s="2">
        <v>4.16</v>
      </c>
      <c r="R2996" s="2">
        <v>8.3000000000000007</v>
      </c>
      <c r="S2996" s="2">
        <v>50.2</v>
      </c>
      <c r="T2996" s="2">
        <v>7.0735000000000001</v>
      </c>
      <c r="U2996" s="2">
        <v>5.28</v>
      </c>
      <c r="V2996" s="2">
        <v>7.9</v>
      </c>
      <c r="W2996" s="2">
        <v>66.5</v>
      </c>
      <c r="X2996" s="2">
        <v>11.2835</v>
      </c>
      <c r="Y2996" s="2">
        <v>9.89</v>
      </c>
      <c r="Z2996" s="2">
        <v>16</v>
      </c>
      <c r="AA2996" s="2">
        <v>62</v>
      </c>
      <c r="AB2996" s="2">
        <v>29.752400000000002</v>
      </c>
      <c r="AC2996" s="2">
        <v>10.17</v>
      </c>
      <c r="AD2996" s="2">
        <v>14</v>
      </c>
      <c r="AE2996" s="2">
        <v>72.400000000000006</v>
      </c>
      <c r="AF2996" s="2">
        <v>34.0197</v>
      </c>
      <c r="AG2996" s="20">
        <v>5.57</v>
      </c>
      <c r="AH2996" s="20">
        <v>9.1</v>
      </c>
      <c r="AI2996" s="20">
        <v>61.5</v>
      </c>
      <c r="AJ2996" s="20">
        <v>26.946300000000001</v>
      </c>
      <c r="AK2996" s="18">
        <v>10.3</v>
      </c>
      <c r="AL2996" s="18">
        <v>15.4</v>
      </c>
      <c r="AM2996" s="18">
        <v>67.099999999999994</v>
      </c>
      <c r="AN2996" s="18">
        <v>55.182699999999997</v>
      </c>
      <c r="AO2996" s="2">
        <v>6.09</v>
      </c>
      <c r="AP2996" s="2">
        <v>9.1999999999999993</v>
      </c>
      <c r="AQ2996" s="2">
        <v>66</v>
      </c>
      <c r="AR2996" s="2">
        <v>6.7765000000000004</v>
      </c>
      <c r="AS2996" s="2">
        <v>5.29</v>
      </c>
      <c r="AT2996" s="2">
        <v>8.5</v>
      </c>
      <c r="AU2996" s="2">
        <v>62.5</v>
      </c>
      <c r="AV2996" s="2">
        <v>11.8774</v>
      </c>
      <c r="AW2996" s="2">
        <v>7.22</v>
      </c>
      <c r="AX2996" s="2">
        <v>10.6</v>
      </c>
      <c r="AY2996" s="2">
        <v>68.3</v>
      </c>
      <c r="AZ2996" s="2">
        <v>21.153700000000001</v>
      </c>
      <c r="BA2996" s="2">
        <v>10.85</v>
      </c>
      <c r="BB2996" s="2">
        <v>16.899999999999999</v>
      </c>
      <c r="BC2996" s="2">
        <v>64.3</v>
      </c>
      <c r="BD2996" s="2">
        <v>42.3215</v>
      </c>
      <c r="BE2996" s="4" t="str">
        <f t="shared" si="462"/>
        <v>NO APLICA</v>
      </c>
      <c r="BF2996" s="4">
        <f t="shared" si="463"/>
        <v>7.6616</v>
      </c>
      <c r="BG2996">
        <f t="shared" si="464"/>
        <v>6.09</v>
      </c>
      <c r="BH2996">
        <f t="shared" si="465"/>
        <v>5.29</v>
      </c>
      <c r="BI2996">
        <f t="shared" si="466"/>
        <v>10.85</v>
      </c>
      <c r="BJ2996">
        <f t="shared" si="467"/>
        <v>10.3</v>
      </c>
      <c r="BK2996">
        <f t="shared" si="468"/>
        <v>5.57</v>
      </c>
      <c r="BL2996">
        <f t="shared" si="469"/>
        <v>29105.280000000024</v>
      </c>
    </row>
    <row r="2997" spans="1:64" x14ac:dyDescent="0.2">
      <c r="A2997" s="1">
        <v>2995</v>
      </c>
      <c r="B2997" s="7" t="s">
        <v>10</v>
      </c>
      <c r="C2997" s="3">
        <v>40025</v>
      </c>
      <c r="D2997" s="4" t="s">
        <v>8</v>
      </c>
      <c r="E2997" s="4" t="s">
        <v>164</v>
      </c>
      <c r="F2997" s="5" t="str">
        <f t="shared" si="460"/>
        <v>V</v>
      </c>
      <c r="G2997" s="6">
        <v>0.87430555555555556</v>
      </c>
      <c r="H2997" s="6">
        <v>0.92083333333333339</v>
      </c>
      <c r="I2997" s="85">
        <f t="shared" si="461"/>
        <v>67.000000000000085</v>
      </c>
      <c r="J2997" s="86">
        <f>I2997*Segmentos!$D$7*(AH2997%)*IF(ISNUMBER(AI2997),AI2997%,0)</f>
        <v>843235.200000001</v>
      </c>
      <c r="K2997" s="86">
        <f>I2997*Segmentos!$D$7*(AL2997%)*IF(ISNUMBER(AM2997),AM2997%,0)</f>
        <v>1084435.2000000016</v>
      </c>
      <c r="L2997" s="4"/>
      <c r="M2997" s="2">
        <v>3.63</v>
      </c>
      <c r="N2997" s="2">
        <v>14.8</v>
      </c>
      <c r="O2997" s="2">
        <v>24.5</v>
      </c>
      <c r="P2997" s="2">
        <v>80.104900000000001</v>
      </c>
      <c r="Q2997" s="2">
        <v>2.2200000000000002</v>
      </c>
      <c r="R2997" s="2">
        <v>9.1999999999999993</v>
      </c>
      <c r="S2997" s="2">
        <v>24.2</v>
      </c>
      <c r="T2997" s="2">
        <v>8.1859999999999999</v>
      </c>
      <c r="U2997" s="2">
        <v>2.36</v>
      </c>
      <c r="V2997" s="2">
        <v>13.2</v>
      </c>
      <c r="W2997" s="2">
        <v>17.8</v>
      </c>
      <c r="X2997" s="2">
        <v>10.934200000000001</v>
      </c>
      <c r="Y2997" s="2">
        <v>2.46</v>
      </c>
      <c r="Z2997" s="2">
        <v>13</v>
      </c>
      <c r="AA2997" s="2">
        <v>18.899999999999999</v>
      </c>
      <c r="AB2997" s="2">
        <v>16.041699999999999</v>
      </c>
      <c r="AC2997" s="2">
        <v>6.2</v>
      </c>
      <c r="AD2997" s="2">
        <v>20.3</v>
      </c>
      <c r="AE2997" s="2">
        <v>30.6</v>
      </c>
      <c r="AF2997" s="2">
        <v>44.943100000000001</v>
      </c>
      <c r="AG2997" s="20">
        <v>3.15</v>
      </c>
      <c r="AH2997" s="20">
        <v>15.2</v>
      </c>
      <c r="AI2997" s="20">
        <v>20.7</v>
      </c>
      <c r="AJ2997" s="20">
        <v>33.000100000000003</v>
      </c>
      <c r="AK2997" s="18">
        <v>4.0599999999999996</v>
      </c>
      <c r="AL2997" s="18">
        <v>14.4</v>
      </c>
      <c r="AM2997" s="18">
        <v>28.1</v>
      </c>
      <c r="AN2997" s="18">
        <v>47.104799999999997</v>
      </c>
      <c r="AO2997" s="2">
        <v>2.02</v>
      </c>
      <c r="AP2997" s="2">
        <v>9.6999999999999993</v>
      </c>
      <c r="AQ2997" s="2">
        <v>20.8</v>
      </c>
      <c r="AR2997" s="2">
        <v>4.8853</v>
      </c>
      <c r="AS2997" s="2">
        <v>1.71</v>
      </c>
      <c r="AT2997" s="2">
        <v>10.6</v>
      </c>
      <c r="AU2997" s="2">
        <v>16.2</v>
      </c>
      <c r="AV2997" s="2">
        <v>8.3467000000000002</v>
      </c>
      <c r="AW2997" s="2">
        <v>2.48</v>
      </c>
      <c r="AX2997" s="2">
        <v>14.8</v>
      </c>
      <c r="AY2997" s="2">
        <v>16.8</v>
      </c>
      <c r="AZ2997" s="2">
        <v>15.732699999999999</v>
      </c>
      <c r="BA2997" s="2">
        <v>6.04</v>
      </c>
      <c r="BB2997" s="2">
        <v>18.7</v>
      </c>
      <c r="BC2997" s="2">
        <v>32.299999999999997</v>
      </c>
      <c r="BD2997" s="2">
        <v>51.1402</v>
      </c>
      <c r="BE2997" s="4" t="str">
        <f t="shared" si="462"/>
        <v>NO APLICA</v>
      </c>
      <c r="BF2997" s="4">
        <f t="shared" si="463"/>
        <v>3.4371999999999998</v>
      </c>
      <c r="BG2997">
        <f t="shared" si="464"/>
        <v>2.02</v>
      </c>
      <c r="BH2997">
        <f t="shared" si="465"/>
        <v>1.71</v>
      </c>
      <c r="BI2997">
        <f t="shared" si="466"/>
        <v>6.04</v>
      </c>
      <c r="BJ2997">
        <f t="shared" si="467"/>
        <v>4.0599999999999996</v>
      </c>
      <c r="BK2997">
        <f t="shared" si="468"/>
        <v>3.15</v>
      </c>
      <c r="BL2997">
        <f t="shared" si="469"/>
        <v>24294.20000000003</v>
      </c>
    </row>
    <row r="2998" spans="1:64" x14ac:dyDescent="0.2">
      <c r="A2998" s="1">
        <v>2996</v>
      </c>
      <c r="B2998" s="7" t="s">
        <v>48</v>
      </c>
      <c r="C2998" s="3">
        <v>40025</v>
      </c>
      <c r="D2998" s="4" t="s">
        <v>8</v>
      </c>
      <c r="E2998" s="4" t="s">
        <v>176</v>
      </c>
      <c r="F2998" s="5" t="str">
        <f t="shared" si="460"/>
        <v>V</v>
      </c>
      <c r="G2998" s="6">
        <v>0.92083333333333339</v>
      </c>
      <c r="H2998" s="6">
        <v>3.4722222222222224E-2</v>
      </c>
      <c r="I2998" s="85">
        <f t="shared" si="461"/>
        <v>163.99999999999991</v>
      </c>
      <c r="J2998" s="86">
        <f>I2998*Segmentos!$D$7*(AH2998%)*IF(ISNUMBER(AI2998),AI2998%,0)</f>
        <v>4842263.9999999972</v>
      </c>
      <c r="K2998" s="86">
        <f>I2998*Segmentos!$D$7*(AL2998%)*IF(ISNUMBER(AM2998),AM2998%,0)</f>
        <v>4779943.9999999972</v>
      </c>
      <c r="L2998" s="4"/>
      <c r="M2998" s="2">
        <v>7.33</v>
      </c>
      <c r="N2998" s="2">
        <v>29</v>
      </c>
      <c r="O2998" s="2">
        <v>25.3</v>
      </c>
      <c r="P2998" s="2">
        <v>77.899299999999997</v>
      </c>
      <c r="Q2998" s="2">
        <v>4.01</v>
      </c>
      <c r="R2998" s="2">
        <v>14.7</v>
      </c>
      <c r="S2998" s="2">
        <v>27.2</v>
      </c>
      <c r="T2998" s="2">
        <v>7.1153000000000004</v>
      </c>
      <c r="U2998" s="2">
        <v>7.51</v>
      </c>
      <c r="V2998" s="2">
        <v>27.6</v>
      </c>
      <c r="W2998" s="2">
        <v>27.3</v>
      </c>
      <c r="X2998" s="2">
        <v>16.739599999999999</v>
      </c>
      <c r="Y2998" s="2">
        <v>6.33</v>
      </c>
      <c r="Z2998" s="2">
        <v>29.5</v>
      </c>
      <c r="AA2998" s="2">
        <v>21.5</v>
      </c>
      <c r="AB2998" s="2">
        <v>19.873200000000001</v>
      </c>
      <c r="AC2998" s="2">
        <v>9.8000000000000007</v>
      </c>
      <c r="AD2998" s="2">
        <v>36.799999999999997</v>
      </c>
      <c r="AE2998" s="2">
        <v>26.7</v>
      </c>
      <c r="AF2998" s="2">
        <v>34.171199999999999</v>
      </c>
      <c r="AG2998" s="20">
        <v>7.37</v>
      </c>
      <c r="AH2998" s="20">
        <v>28.5</v>
      </c>
      <c r="AI2998" s="20">
        <v>25.9</v>
      </c>
      <c r="AJ2998" s="20">
        <v>37.161700000000003</v>
      </c>
      <c r="AK2998" s="18">
        <v>7.29</v>
      </c>
      <c r="AL2998" s="18">
        <v>29.5</v>
      </c>
      <c r="AM2998" s="18">
        <v>24.7</v>
      </c>
      <c r="AN2998" s="18">
        <v>40.7376</v>
      </c>
      <c r="AO2998" s="2">
        <v>1.79</v>
      </c>
      <c r="AP2998" s="2">
        <v>14.1</v>
      </c>
      <c r="AQ2998" s="2">
        <v>12.8</v>
      </c>
      <c r="AR2998" s="2">
        <v>2.0836999999999999</v>
      </c>
      <c r="AS2998" s="2">
        <v>3.62</v>
      </c>
      <c r="AT2998" s="2">
        <v>20.9</v>
      </c>
      <c r="AU2998" s="2">
        <v>17.399999999999999</v>
      </c>
      <c r="AV2998" s="2">
        <v>8.4815000000000005</v>
      </c>
      <c r="AW2998" s="2">
        <v>7.33</v>
      </c>
      <c r="AX2998" s="2">
        <v>29.4</v>
      </c>
      <c r="AY2998" s="2">
        <v>24.9</v>
      </c>
      <c r="AZ2998" s="2">
        <v>22.384</v>
      </c>
      <c r="BA2998" s="2">
        <v>11.05</v>
      </c>
      <c r="BB2998" s="2">
        <v>37.700000000000003</v>
      </c>
      <c r="BC2998" s="2">
        <v>29.3</v>
      </c>
      <c r="BD2998" s="2">
        <v>44.950099999999999</v>
      </c>
      <c r="BE2998" s="4" t="str">
        <f t="shared" si="462"/>
        <v>ENTRETENIDO</v>
      </c>
      <c r="BF2998" s="4">
        <f t="shared" si="463"/>
        <v>6.4063999999999997</v>
      </c>
      <c r="BG2998">
        <f t="shared" si="464"/>
        <v>1.79</v>
      </c>
      <c r="BH2998">
        <f t="shared" si="465"/>
        <v>3.62</v>
      </c>
      <c r="BI2998">
        <f t="shared" si="466"/>
        <v>11.05</v>
      </c>
      <c r="BJ2998">
        <f t="shared" si="467"/>
        <v>7.29</v>
      </c>
      <c r="BK2998">
        <f t="shared" si="468"/>
        <v>7.37</v>
      </c>
      <c r="BL2998">
        <f t="shared" si="469"/>
        <v>120326.79999999993</v>
      </c>
    </row>
    <row r="2999" spans="1:64" x14ac:dyDescent="0.2">
      <c r="A2999" s="1">
        <v>2997</v>
      </c>
      <c r="B2999" s="7" t="s">
        <v>89</v>
      </c>
      <c r="C2999" s="3">
        <v>40025</v>
      </c>
      <c r="D2999" s="4" t="s">
        <v>628</v>
      </c>
      <c r="E2999" s="4" t="s">
        <v>169</v>
      </c>
      <c r="F2999" s="5" t="str">
        <f t="shared" si="460"/>
        <v>V</v>
      </c>
      <c r="G2999" s="6">
        <v>0.83888888888888891</v>
      </c>
      <c r="H2999" s="6">
        <v>0.87777777777777777</v>
      </c>
      <c r="I2999" s="85">
        <f t="shared" si="461"/>
        <v>55.999999999999957</v>
      </c>
      <c r="J2999" s="86">
        <f>I2999*Segmentos!$D$7*(AH2999%)*IF(ISNUMBER(AI2999),AI2999%,0)</f>
        <v>262079.9999999998</v>
      </c>
      <c r="K2999" s="86">
        <f>I2999*Segmentos!$D$7*(AL2999%)*IF(ISNUMBER(AM2999),AM2999%,0)</f>
        <v>234393.5999999998</v>
      </c>
      <c r="L2999" s="4"/>
      <c r="M2999" s="2">
        <v>1.1100000000000001</v>
      </c>
      <c r="N2999" s="2">
        <v>2.7</v>
      </c>
      <c r="O2999" s="2">
        <v>41.1</v>
      </c>
      <c r="P2999" s="2">
        <v>91.724900000000005</v>
      </c>
      <c r="Q2999" s="2">
        <v>0.89</v>
      </c>
      <c r="R2999" s="2">
        <v>1.5</v>
      </c>
      <c r="S2999" s="2">
        <v>57.4</v>
      </c>
      <c r="T2999" s="2">
        <v>12.2798</v>
      </c>
      <c r="U2999" s="2">
        <v>0.31</v>
      </c>
      <c r="V2999" s="2">
        <v>1.7</v>
      </c>
      <c r="W2999" s="2">
        <v>18.600000000000001</v>
      </c>
      <c r="X2999" s="2">
        <v>5.3681000000000001</v>
      </c>
      <c r="Y2999" s="2">
        <v>1.21</v>
      </c>
      <c r="Z2999" s="2">
        <v>2.5</v>
      </c>
      <c r="AA2999" s="2">
        <v>48.7</v>
      </c>
      <c r="AB2999" s="2">
        <v>29.529299999999999</v>
      </c>
      <c r="AC2999" s="2">
        <v>1.64</v>
      </c>
      <c r="AD2999" s="2">
        <v>4.0999999999999996</v>
      </c>
      <c r="AE2999" s="2">
        <v>39.799999999999997</v>
      </c>
      <c r="AF2999" s="2">
        <v>44.547800000000002</v>
      </c>
      <c r="AG2999" s="20">
        <v>1.17</v>
      </c>
      <c r="AH2999" s="20">
        <v>3</v>
      </c>
      <c r="AI2999" s="20">
        <v>39</v>
      </c>
      <c r="AJ2999" s="20">
        <v>46.0274</v>
      </c>
      <c r="AK2999" s="18">
        <v>1.05</v>
      </c>
      <c r="AL2999" s="18">
        <v>2.4</v>
      </c>
      <c r="AM2999" s="18">
        <v>43.6</v>
      </c>
      <c r="AN2999" s="18">
        <v>45.697499999999998</v>
      </c>
      <c r="AO2999" s="2">
        <v>0.31</v>
      </c>
      <c r="AP2999" s="2">
        <v>1.7</v>
      </c>
      <c r="AQ2999" s="2">
        <v>18.399999999999999</v>
      </c>
      <c r="AR2999" s="2">
        <v>2.7799</v>
      </c>
      <c r="AS2999" s="2">
        <v>0.61</v>
      </c>
      <c r="AT2999" s="2">
        <v>3.2</v>
      </c>
      <c r="AU2999" s="2">
        <v>19.399999999999999</v>
      </c>
      <c r="AV2999" s="2">
        <v>11.2075</v>
      </c>
      <c r="AW2999" s="2">
        <v>0.4</v>
      </c>
      <c r="AX2999" s="2">
        <v>1.1000000000000001</v>
      </c>
      <c r="AY2999" s="2">
        <v>36.5</v>
      </c>
      <c r="AZ2999" s="2">
        <v>9.6280000000000001</v>
      </c>
      <c r="BA2999" s="2">
        <v>2.15</v>
      </c>
      <c r="BB2999" s="2">
        <v>3.9</v>
      </c>
      <c r="BC2999" s="2">
        <v>55.1</v>
      </c>
      <c r="BD2999" s="2">
        <v>68.109499999999997</v>
      </c>
      <c r="BE2999" s="4" t="str">
        <f t="shared" si="462"/>
        <v>NO APLICA</v>
      </c>
      <c r="BF2999" s="4">
        <f t="shared" si="463"/>
        <v>1.1395999999999999</v>
      </c>
      <c r="BG2999">
        <f t="shared" si="464"/>
        <v>0.31</v>
      </c>
      <c r="BH2999">
        <f t="shared" si="465"/>
        <v>0.61</v>
      </c>
      <c r="BI2999">
        <f t="shared" si="466"/>
        <v>2.15</v>
      </c>
      <c r="BJ2999">
        <f t="shared" si="467"/>
        <v>1.05</v>
      </c>
      <c r="BK2999">
        <f t="shared" si="468"/>
        <v>1.17</v>
      </c>
      <c r="BL2999">
        <f t="shared" si="469"/>
        <v>6214.3199999999961</v>
      </c>
    </row>
    <row r="3000" spans="1:64" x14ac:dyDescent="0.2">
      <c r="A3000" s="1">
        <v>2998</v>
      </c>
      <c r="B3000" s="7" t="s">
        <v>126</v>
      </c>
      <c r="C3000" s="3">
        <v>40025</v>
      </c>
      <c r="D3000" s="4" t="s">
        <v>628</v>
      </c>
      <c r="E3000" s="4" t="s">
        <v>163</v>
      </c>
      <c r="F3000" s="5" t="str">
        <f t="shared" si="460"/>
        <v>V</v>
      </c>
      <c r="G3000" s="6">
        <v>0.87777777777777777</v>
      </c>
      <c r="H3000" s="6">
        <v>0.91319444444444453</v>
      </c>
      <c r="I3000" s="85">
        <f t="shared" si="461"/>
        <v>51.000000000000142</v>
      </c>
      <c r="J3000" s="86">
        <f>I3000*Segmentos!$D$7*(AH3000%)*IF(ISNUMBER(AI3000),AI3000%,0)</f>
        <v>144840.00000000038</v>
      </c>
      <c r="K3000" s="86">
        <f>I3000*Segmentos!$D$7*(AL3000%)*IF(ISNUMBER(AM3000),AM3000%,0)</f>
        <v>167076.00000000047</v>
      </c>
      <c r="L3000" s="4"/>
      <c r="M3000" s="2">
        <v>0.77</v>
      </c>
      <c r="N3000" s="2">
        <v>2.8</v>
      </c>
      <c r="O3000" s="2">
        <v>27.8</v>
      </c>
      <c r="P3000" s="2">
        <v>82.310100000000006</v>
      </c>
      <c r="Q3000" s="2">
        <v>0.49</v>
      </c>
      <c r="R3000" s="2">
        <v>1</v>
      </c>
      <c r="S3000" s="2">
        <v>47</v>
      </c>
      <c r="T3000" s="2">
        <v>8.7881</v>
      </c>
      <c r="U3000" s="2">
        <v>0.28999999999999998</v>
      </c>
      <c r="V3000" s="2">
        <v>1.9</v>
      </c>
      <c r="W3000" s="2">
        <v>15.1</v>
      </c>
      <c r="X3000" s="2">
        <v>6.5122999999999998</v>
      </c>
      <c r="Y3000" s="2">
        <v>0.67</v>
      </c>
      <c r="Z3000" s="2">
        <v>2.6</v>
      </c>
      <c r="AA3000" s="2">
        <v>25.8</v>
      </c>
      <c r="AB3000" s="2">
        <v>21.303699999999999</v>
      </c>
      <c r="AC3000" s="2">
        <v>1.3</v>
      </c>
      <c r="AD3000" s="2">
        <v>4.3</v>
      </c>
      <c r="AE3000" s="2">
        <v>30.1</v>
      </c>
      <c r="AF3000" s="2">
        <v>45.706000000000003</v>
      </c>
      <c r="AG3000" s="20">
        <v>0.71</v>
      </c>
      <c r="AH3000" s="20">
        <v>2.5</v>
      </c>
      <c r="AI3000" s="20">
        <v>28.4</v>
      </c>
      <c r="AJ3000" s="20">
        <v>35.914499999999997</v>
      </c>
      <c r="AK3000" s="18">
        <v>0.82</v>
      </c>
      <c r="AL3000" s="18">
        <v>3</v>
      </c>
      <c r="AM3000" s="18">
        <v>27.3</v>
      </c>
      <c r="AN3000" s="18">
        <v>46.395600000000002</v>
      </c>
      <c r="AO3000" s="2">
        <v>0.54</v>
      </c>
      <c r="AP3000" s="2">
        <v>1.6</v>
      </c>
      <c r="AQ3000" s="2">
        <v>34.6</v>
      </c>
      <c r="AR3000" s="2">
        <v>6.3230000000000004</v>
      </c>
      <c r="AS3000" s="2">
        <v>1.62</v>
      </c>
      <c r="AT3000" s="2">
        <v>1.9</v>
      </c>
      <c r="AU3000" s="2">
        <v>87.5</v>
      </c>
      <c r="AV3000" s="2">
        <v>38.376199999999997</v>
      </c>
      <c r="AW3000" s="2">
        <v>0.12</v>
      </c>
      <c r="AX3000" s="2">
        <v>1.8</v>
      </c>
      <c r="AY3000" s="2">
        <v>6.5</v>
      </c>
      <c r="AZ3000" s="2">
        <v>3.5594999999999999</v>
      </c>
      <c r="BA3000" s="2">
        <v>0.83</v>
      </c>
      <c r="BB3000" s="2">
        <v>4.4000000000000004</v>
      </c>
      <c r="BC3000" s="2">
        <v>19</v>
      </c>
      <c r="BD3000" s="2">
        <v>34.051299999999998</v>
      </c>
      <c r="BE3000" s="4" t="str">
        <f t="shared" si="462"/>
        <v>NO APLICA</v>
      </c>
      <c r="BF3000" s="4">
        <f t="shared" si="463"/>
        <v>1.1061999999999999</v>
      </c>
      <c r="BG3000">
        <f t="shared" si="464"/>
        <v>0.54</v>
      </c>
      <c r="BH3000">
        <f t="shared" si="465"/>
        <v>1.62</v>
      </c>
      <c r="BI3000">
        <f t="shared" si="466"/>
        <v>0.83</v>
      </c>
      <c r="BJ3000">
        <f t="shared" si="467"/>
        <v>0.82</v>
      </c>
      <c r="BK3000">
        <f t="shared" si="468"/>
        <v>0.71</v>
      </c>
      <c r="BL3000">
        <f t="shared" si="469"/>
        <v>3969.8400000000106</v>
      </c>
    </row>
    <row r="3001" spans="1:64" x14ac:dyDescent="0.2">
      <c r="A3001" s="1">
        <v>2999</v>
      </c>
      <c r="B3001" s="7" t="s">
        <v>134</v>
      </c>
      <c r="C3001" s="3">
        <v>40025</v>
      </c>
      <c r="D3001" s="4" t="s">
        <v>626</v>
      </c>
      <c r="E3001" s="4" t="s">
        <v>174</v>
      </c>
      <c r="F3001" s="5" t="str">
        <f t="shared" si="460"/>
        <v>V</v>
      </c>
      <c r="G3001" s="6">
        <v>0.91805555555555562</v>
      </c>
      <c r="H3001" s="6">
        <v>2.361111111111111E-2</v>
      </c>
      <c r="I3001" s="85">
        <f t="shared" si="461"/>
        <v>151.99999999999989</v>
      </c>
      <c r="J3001" s="86">
        <f>I3001*Segmentos!$D$7*(AH3001%)*IF(ISNUMBER(AI3001),AI3001%,0)</f>
        <v>4057305.5999999973</v>
      </c>
      <c r="K3001" s="86">
        <f>I3001*Segmentos!$D$7*(AL3001%)*IF(ISNUMBER(AM3001),AM3001%,0)</f>
        <v>8103667.1999999918</v>
      </c>
      <c r="L3001" s="4"/>
      <c r="M3001" s="2">
        <v>10.18</v>
      </c>
      <c r="N3001" s="2">
        <v>30.1</v>
      </c>
      <c r="O3001" s="2">
        <v>33.799999999999997</v>
      </c>
      <c r="P3001" s="2">
        <v>86.215100000000007</v>
      </c>
      <c r="Q3001" s="2">
        <v>6</v>
      </c>
      <c r="R3001" s="2">
        <v>19.8</v>
      </c>
      <c r="S3001" s="2">
        <v>30.3</v>
      </c>
      <c r="T3001" s="2">
        <v>8.4830000000000005</v>
      </c>
      <c r="U3001" s="2">
        <v>6.97</v>
      </c>
      <c r="V3001" s="2">
        <v>26.3</v>
      </c>
      <c r="W3001" s="2">
        <v>26.5</v>
      </c>
      <c r="X3001" s="2">
        <v>12.3887</v>
      </c>
      <c r="Y3001" s="2">
        <v>12.35</v>
      </c>
      <c r="Z3001" s="2">
        <v>36</v>
      </c>
      <c r="AA3001" s="2">
        <v>34.299999999999997</v>
      </c>
      <c r="AB3001" s="2">
        <v>30.882899999999999</v>
      </c>
      <c r="AC3001" s="2">
        <v>12.39</v>
      </c>
      <c r="AD3001" s="2">
        <v>32.4</v>
      </c>
      <c r="AE3001" s="2">
        <v>38.299999999999997</v>
      </c>
      <c r="AF3001" s="2">
        <v>34.460599999999999</v>
      </c>
      <c r="AG3001" s="20">
        <v>6.66</v>
      </c>
      <c r="AH3001" s="20">
        <v>24.9</v>
      </c>
      <c r="AI3001" s="20">
        <v>26.8</v>
      </c>
      <c r="AJ3001" s="20">
        <v>26.782399999999999</v>
      </c>
      <c r="AK3001" s="18">
        <v>13.35</v>
      </c>
      <c r="AL3001" s="18">
        <v>34.799999999999997</v>
      </c>
      <c r="AM3001" s="18">
        <v>38.299999999999997</v>
      </c>
      <c r="AN3001" s="18">
        <v>59.432699999999997</v>
      </c>
      <c r="AO3001" s="2">
        <v>7.73</v>
      </c>
      <c r="AP3001" s="2">
        <v>22.4</v>
      </c>
      <c r="AQ3001" s="2">
        <v>34.4</v>
      </c>
      <c r="AR3001" s="2">
        <v>7.1538000000000004</v>
      </c>
      <c r="AS3001" s="2">
        <v>8.06</v>
      </c>
      <c r="AT3001" s="2">
        <v>27</v>
      </c>
      <c r="AU3001" s="2">
        <v>29.9</v>
      </c>
      <c r="AV3001" s="2">
        <v>15.038600000000001</v>
      </c>
      <c r="AW3001" s="2">
        <v>10.29</v>
      </c>
      <c r="AX3001" s="2">
        <v>29.9</v>
      </c>
      <c r="AY3001" s="2">
        <v>34.4</v>
      </c>
      <c r="AZ3001" s="2">
        <v>25.071200000000001</v>
      </c>
      <c r="BA3001" s="2">
        <v>12.01</v>
      </c>
      <c r="BB3001" s="2">
        <v>34.200000000000003</v>
      </c>
      <c r="BC3001" s="2">
        <v>35.1</v>
      </c>
      <c r="BD3001" s="2">
        <v>38.951500000000003</v>
      </c>
      <c r="BE3001" s="4" t="str">
        <f t="shared" si="462"/>
        <v>ENTRETENIDO</v>
      </c>
      <c r="BF3001" s="4">
        <f t="shared" si="463"/>
        <v>9.7347999999999999</v>
      </c>
      <c r="BG3001">
        <f t="shared" si="464"/>
        <v>7.73</v>
      </c>
      <c r="BH3001">
        <f t="shared" si="465"/>
        <v>8.06</v>
      </c>
      <c r="BI3001">
        <f t="shared" si="466"/>
        <v>12.01</v>
      </c>
      <c r="BJ3001">
        <f t="shared" si="467"/>
        <v>13.35</v>
      </c>
      <c r="BK3001">
        <f t="shared" si="468"/>
        <v>6.66</v>
      </c>
      <c r="BL3001">
        <f t="shared" si="469"/>
        <v>154641.75999999989</v>
      </c>
    </row>
    <row r="3002" spans="1:64" x14ac:dyDescent="0.2">
      <c r="A3002" s="1">
        <v>3000</v>
      </c>
      <c r="B3002" s="7" t="s">
        <v>47</v>
      </c>
      <c r="C3002" s="3">
        <v>40025</v>
      </c>
      <c r="D3002" s="4" t="s">
        <v>3</v>
      </c>
      <c r="E3002" s="4" t="s">
        <v>175</v>
      </c>
      <c r="F3002" s="5" t="str">
        <f t="shared" si="460"/>
        <v>V</v>
      </c>
      <c r="G3002" s="6">
        <v>0.91666666666666663</v>
      </c>
      <c r="H3002" s="6">
        <v>3.2638888888888891E-2</v>
      </c>
      <c r="I3002" s="85">
        <f t="shared" si="461"/>
        <v>167.00000000000006</v>
      </c>
      <c r="J3002" s="86">
        <f>I3002*Segmentos!$D$7*(AH3002%)*IF(ISNUMBER(AI3002),AI3002%,0)</f>
        <v>2830984.0000000014</v>
      </c>
      <c r="K3002" s="86">
        <f>I3002*Segmentos!$D$7*(AL3002%)*IF(ISNUMBER(AM3002),AM3002%,0)</f>
        <v>5361635.200000002</v>
      </c>
      <c r="L3002" s="4"/>
      <c r="M3002" s="2">
        <v>6.22</v>
      </c>
      <c r="N3002" s="2">
        <v>28.9</v>
      </c>
      <c r="O3002" s="2">
        <v>21.5</v>
      </c>
      <c r="P3002" s="2">
        <v>89.275800000000004</v>
      </c>
      <c r="Q3002" s="2">
        <v>2.98</v>
      </c>
      <c r="R3002" s="2">
        <v>18.3</v>
      </c>
      <c r="S3002" s="2">
        <v>16.3</v>
      </c>
      <c r="T3002" s="2">
        <v>7.1403999999999996</v>
      </c>
      <c r="U3002" s="2">
        <v>6.54</v>
      </c>
      <c r="V3002" s="2">
        <v>24.9</v>
      </c>
      <c r="W3002" s="2">
        <v>26.3</v>
      </c>
      <c r="X3002" s="2">
        <v>19.666599999999999</v>
      </c>
      <c r="Y3002" s="2">
        <v>6.04</v>
      </c>
      <c r="Z3002" s="2">
        <v>31.7</v>
      </c>
      <c r="AA3002" s="2">
        <v>19.100000000000001</v>
      </c>
      <c r="AB3002" s="2">
        <v>25.570900000000002</v>
      </c>
      <c r="AC3002" s="2">
        <v>7.84</v>
      </c>
      <c r="AD3002" s="2">
        <v>34.5</v>
      </c>
      <c r="AE3002" s="2">
        <v>22.7</v>
      </c>
      <c r="AF3002" s="2">
        <v>36.8979</v>
      </c>
      <c r="AG3002" s="20">
        <v>4.24</v>
      </c>
      <c r="AH3002" s="20">
        <v>26</v>
      </c>
      <c r="AI3002" s="20">
        <v>16.3</v>
      </c>
      <c r="AJ3002" s="20">
        <v>28.883299999999998</v>
      </c>
      <c r="AK3002" s="18">
        <v>8.01</v>
      </c>
      <c r="AL3002" s="18">
        <v>31.6</v>
      </c>
      <c r="AM3002" s="18">
        <v>25.4</v>
      </c>
      <c r="AN3002" s="18">
        <v>60.392499999999998</v>
      </c>
      <c r="AO3002" s="2">
        <v>4.45</v>
      </c>
      <c r="AP3002" s="2">
        <v>21.4</v>
      </c>
      <c r="AQ3002" s="2">
        <v>20.8</v>
      </c>
      <c r="AR3002" s="2">
        <v>6.9798</v>
      </c>
      <c r="AS3002" s="2">
        <v>5.37</v>
      </c>
      <c r="AT3002" s="2">
        <v>28.1</v>
      </c>
      <c r="AU3002" s="2">
        <v>19.100000000000001</v>
      </c>
      <c r="AV3002" s="2">
        <v>16.972300000000001</v>
      </c>
      <c r="AW3002" s="2">
        <v>6.22</v>
      </c>
      <c r="AX3002" s="2">
        <v>29.1</v>
      </c>
      <c r="AY3002" s="2">
        <v>21.4</v>
      </c>
      <c r="AZ3002" s="2">
        <v>25.648900000000001</v>
      </c>
      <c r="BA3002" s="2">
        <v>7.22</v>
      </c>
      <c r="BB3002" s="2">
        <v>31.4</v>
      </c>
      <c r="BC3002" s="2">
        <v>23</v>
      </c>
      <c r="BD3002" s="2">
        <v>39.674799999999998</v>
      </c>
      <c r="BE3002" s="4" t="str">
        <f t="shared" si="462"/>
        <v>ABURRIDO</v>
      </c>
      <c r="BF3002" s="4">
        <f t="shared" si="463"/>
        <v>6.059400000000001</v>
      </c>
      <c r="BG3002">
        <f t="shared" si="464"/>
        <v>4.45</v>
      </c>
      <c r="BH3002">
        <f t="shared" si="465"/>
        <v>5.37</v>
      </c>
      <c r="BI3002">
        <f t="shared" si="466"/>
        <v>7.22</v>
      </c>
      <c r="BJ3002">
        <f t="shared" si="467"/>
        <v>8.01</v>
      </c>
      <c r="BK3002">
        <f t="shared" si="468"/>
        <v>4.24</v>
      </c>
      <c r="BL3002">
        <f t="shared" si="469"/>
        <v>103765.45000000003</v>
      </c>
    </row>
    <row r="3003" spans="1:64" x14ac:dyDescent="0.2">
      <c r="A3003" s="1">
        <v>3001</v>
      </c>
      <c r="B3003" s="7" t="s">
        <v>23</v>
      </c>
      <c r="C3003" s="3">
        <v>40025</v>
      </c>
      <c r="D3003" s="4" t="s">
        <v>629</v>
      </c>
      <c r="E3003" s="4" t="s">
        <v>170</v>
      </c>
      <c r="F3003" s="5" t="str">
        <f t="shared" si="460"/>
        <v>V</v>
      </c>
      <c r="G3003" s="6">
        <v>0.87430555555555556</v>
      </c>
      <c r="H3003" s="6">
        <v>0.94236111111111109</v>
      </c>
      <c r="I3003" s="85">
        <f t="shared" si="461"/>
        <v>97.999999999999972</v>
      </c>
      <c r="J3003" s="86">
        <f>I3003*Segmentos!$D$7*(AH3003%)*IF(ISNUMBER(AI3003),AI3003%,0)</f>
        <v>164639.99999999991</v>
      </c>
      <c r="K3003" s="86">
        <f>I3003*Segmentos!$D$7*(AL3003%)*IF(ISNUMBER(AM3003),AM3003%,0)</f>
        <v>321439.99999999988</v>
      </c>
      <c r="L3003" s="4"/>
      <c r="M3003" s="2">
        <v>0.63</v>
      </c>
      <c r="N3003" s="2">
        <v>3.4</v>
      </c>
      <c r="O3003" s="2">
        <v>18.399999999999999</v>
      </c>
      <c r="P3003" s="2">
        <v>37.543399999999998</v>
      </c>
      <c r="Q3003" s="2">
        <v>0.14000000000000001</v>
      </c>
      <c r="R3003" s="2">
        <v>1.4</v>
      </c>
      <c r="S3003" s="2">
        <v>10.4</v>
      </c>
      <c r="T3003" s="2">
        <v>1.4409000000000001</v>
      </c>
      <c r="U3003" s="2">
        <v>0.43</v>
      </c>
      <c r="V3003" s="2">
        <v>5.0999999999999996</v>
      </c>
      <c r="W3003" s="2">
        <v>8.5</v>
      </c>
      <c r="X3003" s="2">
        <v>5.3531000000000004</v>
      </c>
      <c r="Y3003" s="2">
        <v>0.82</v>
      </c>
      <c r="Z3003" s="2">
        <v>2.7</v>
      </c>
      <c r="AA3003" s="2">
        <v>30.5</v>
      </c>
      <c r="AB3003" s="2">
        <v>14.399800000000001</v>
      </c>
      <c r="AC3003" s="2">
        <v>0.84</v>
      </c>
      <c r="AD3003" s="2">
        <v>4.0999999999999996</v>
      </c>
      <c r="AE3003" s="2">
        <v>20.5</v>
      </c>
      <c r="AF3003" s="2">
        <v>16.349599999999999</v>
      </c>
      <c r="AG3003" s="20">
        <v>0.42</v>
      </c>
      <c r="AH3003" s="20">
        <v>2.8</v>
      </c>
      <c r="AI3003" s="20">
        <v>15</v>
      </c>
      <c r="AJ3003" s="20">
        <v>11.8306</v>
      </c>
      <c r="AK3003" s="18">
        <v>0.82</v>
      </c>
      <c r="AL3003" s="18">
        <v>4</v>
      </c>
      <c r="AM3003" s="18">
        <v>20.5</v>
      </c>
      <c r="AN3003" s="18">
        <v>25.712800000000001</v>
      </c>
      <c r="AO3003" s="2">
        <v>0.04</v>
      </c>
      <c r="AP3003" s="2">
        <v>1.5</v>
      </c>
      <c r="AQ3003" s="2">
        <v>2.8</v>
      </c>
      <c r="AR3003" s="2">
        <v>0.26989999999999997</v>
      </c>
      <c r="AS3003" s="2">
        <v>0.16</v>
      </c>
      <c r="AT3003" s="2">
        <v>3.7</v>
      </c>
      <c r="AU3003" s="2">
        <v>4.5</v>
      </c>
      <c r="AV3003" s="2">
        <v>2.1528999999999998</v>
      </c>
      <c r="AW3003" s="2">
        <v>1.05</v>
      </c>
      <c r="AX3003" s="2">
        <v>3.9</v>
      </c>
      <c r="AY3003" s="2">
        <v>27</v>
      </c>
      <c r="AZ3003" s="2">
        <v>17.925599999999999</v>
      </c>
      <c r="BA3003" s="2">
        <v>0.75</v>
      </c>
      <c r="BB3003" s="2">
        <v>3.5</v>
      </c>
      <c r="BC3003" s="2">
        <v>21.5</v>
      </c>
      <c r="BD3003" s="2">
        <v>17.195</v>
      </c>
      <c r="BE3003" s="4" t="str">
        <f t="shared" si="462"/>
        <v>ABURRIDO</v>
      </c>
      <c r="BF3003" s="4">
        <f t="shared" si="463"/>
        <v>0.51500000000000001</v>
      </c>
      <c r="BG3003">
        <f t="shared" si="464"/>
        <v>0.04</v>
      </c>
      <c r="BH3003">
        <f t="shared" si="465"/>
        <v>0.16</v>
      </c>
      <c r="BI3003">
        <f t="shared" si="466"/>
        <v>1.05</v>
      </c>
      <c r="BJ3003">
        <f t="shared" si="467"/>
        <v>0.82</v>
      </c>
      <c r="BK3003">
        <f t="shared" si="468"/>
        <v>0.42</v>
      </c>
      <c r="BL3003">
        <f t="shared" si="469"/>
        <v>6130.8799999999974</v>
      </c>
    </row>
    <row r="3004" spans="1:64" x14ac:dyDescent="0.2">
      <c r="A3004" s="1">
        <v>3002</v>
      </c>
      <c r="B3004" s="7" t="s">
        <v>25</v>
      </c>
      <c r="C3004" s="3">
        <v>40025</v>
      </c>
      <c r="D3004" s="4" t="s">
        <v>629</v>
      </c>
      <c r="E3004" s="4" t="s">
        <v>171</v>
      </c>
      <c r="F3004" s="5" t="str">
        <f t="shared" si="460"/>
        <v>V</v>
      </c>
      <c r="G3004" s="6">
        <v>0.87361111111111101</v>
      </c>
      <c r="H3004" s="6">
        <v>0.87430555555555556</v>
      </c>
      <c r="I3004" s="85">
        <f t="shared" si="461"/>
        <v>1.0000000000001563</v>
      </c>
      <c r="J3004" s="86">
        <f>I3004*Segmentos!$D$7*(AH3004%)*IF(ISNUMBER(AI3004),AI3004%,0)</f>
        <v>2800.0000000004375</v>
      </c>
      <c r="K3004" s="86">
        <f>I3004*Segmentos!$D$7*(AL3004%)*IF(ISNUMBER(AM3004),AM3004%,0)</f>
        <v>3200.0000000005002</v>
      </c>
      <c r="L3004" s="4"/>
      <c r="M3004" s="2">
        <v>0.76</v>
      </c>
      <c r="N3004" s="2">
        <v>0.8</v>
      </c>
      <c r="O3004" s="2">
        <v>100</v>
      </c>
      <c r="P3004" s="2">
        <v>93.2714</v>
      </c>
      <c r="Q3004" s="2">
        <v>0</v>
      </c>
      <c r="R3004" s="2">
        <v>0</v>
      </c>
      <c r="S3004" s="8" t="s">
        <v>577</v>
      </c>
      <c r="T3004" s="2">
        <v>0</v>
      </c>
      <c r="U3004" s="2">
        <v>0.45</v>
      </c>
      <c r="V3004" s="2">
        <v>0.4</v>
      </c>
      <c r="W3004" s="2">
        <v>100</v>
      </c>
      <c r="X3004" s="2">
        <v>11.5564</v>
      </c>
      <c r="Y3004" s="2">
        <v>0.1</v>
      </c>
      <c r="Z3004" s="2">
        <v>0.1</v>
      </c>
      <c r="AA3004" s="2">
        <v>100</v>
      </c>
      <c r="AB3004" s="2">
        <v>3.6537999999999999</v>
      </c>
      <c r="AC3004" s="2">
        <v>1.94</v>
      </c>
      <c r="AD3004" s="2">
        <v>1.9</v>
      </c>
      <c r="AE3004" s="2">
        <v>100</v>
      </c>
      <c r="AF3004" s="2">
        <v>78.061199999999999</v>
      </c>
      <c r="AG3004" s="20">
        <v>0.71</v>
      </c>
      <c r="AH3004" s="20">
        <v>0.7</v>
      </c>
      <c r="AI3004" s="20">
        <v>100</v>
      </c>
      <c r="AJ3004" s="20">
        <v>41.082799999999999</v>
      </c>
      <c r="AK3004" s="18">
        <v>0.81</v>
      </c>
      <c r="AL3004" s="18">
        <v>0.8</v>
      </c>
      <c r="AM3004" s="18">
        <v>100</v>
      </c>
      <c r="AN3004" s="18">
        <v>52.188600000000001</v>
      </c>
      <c r="AO3004" s="2">
        <v>0.23</v>
      </c>
      <c r="AP3004" s="2">
        <v>0.2</v>
      </c>
      <c r="AQ3004" s="2">
        <v>100</v>
      </c>
      <c r="AR3004" s="2">
        <v>3.1497000000000002</v>
      </c>
      <c r="AS3004" s="2">
        <v>0.14000000000000001</v>
      </c>
      <c r="AT3004" s="2">
        <v>0.1</v>
      </c>
      <c r="AU3004" s="2">
        <v>100</v>
      </c>
      <c r="AV3004" s="2">
        <v>3.6537999999999999</v>
      </c>
      <c r="AW3004" s="2">
        <v>1.18</v>
      </c>
      <c r="AX3004" s="2">
        <v>1.2</v>
      </c>
      <c r="AY3004" s="2">
        <v>100</v>
      </c>
      <c r="AZ3004" s="2">
        <v>41.5533</v>
      </c>
      <c r="BA3004" s="2">
        <v>0.96</v>
      </c>
      <c r="BB3004" s="2">
        <v>1</v>
      </c>
      <c r="BC3004" s="2">
        <v>100</v>
      </c>
      <c r="BD3004" s="2">
        <v>44.9146</v>
      </c>
      <c r="BE3004" s="4" t="str">
        <f t="shared" si="462"/>
        <v>NO APLICA</v>
      </c>
      <c r="BF3004" s="4">
        <f t="shared" si="463"/>
        <v>0.58699999999999997</v>
      </c>
      <c r="BG3004">
        <f t="shared" si="464"/>
        <v>0.23</v>
      </c>
      <c r="BH3004">
        <f t="shared" si="465"/>
        <v>0.14000000000000001</v>
      </c>
      <c r="BI3004">
        <f t="shared" si="466"/>
        <v>1.18</v>
      </c>
      <c r="BJ3004">
        <f t="shared" si="467"/>
        <v>0.81</v>
      </c>
      <c r="BK3004">
        <f t="shared" si="468"/>
        <v>0.71</v>
      </c>
      <c r="BL3004">
        <f t="shared" si="469"/>
        <v>80.000000000012506</v>
      </c>
    </row>
    <row r="3005" spans="1:64" x14ac:dyDescent="0.2">
      <c r="A3005" s="1">
        <v>3003</v>
      </c>
      <c r="B3005" s="7" t="s">
        <v>19</v>
      </c>
      <c r="C3005" s="3">
        <v>40025</v>
      </c>
      <c r="D3005" s="4" t="s">
        <v>17</v>
      </c>
      <c r="E3005" s="4" t="s">
        <v>166</v>
      </c>
      <c r="F3005" s="5" t="str">
        <f t="shared" si="460"/>
        <v>V</v>
      </c>
      <c r="G3005" s="6">
        <v>0.9145833333333333</v>
      </c>
      <c r="H3005" s="6">
        <v>0.91666666666666663</v>
      </c>
      <c r="I3005" s="85">
        <f t="shared" si="461"/>
        <v>2.9999999999999893</v>
      </c>
      <c r="J3005" s="86">
        <f>I3005*Segmentos!$D$7*(AH3005%)*IF(ISNUMBER(AI3005),AI3005%,0)</f>
        <v>1113.599999999996</v>
      </c>
      <c r="K3005" s="86">
        <f>I3005*Segmentos!$D$7*(AL3005%)*IF(ISNUMBER(AM3005),AM3005%,0)</f>
        <v>653.99999999999784</v>
      </c>
      <c r="L3005" s="4"/>
      <c r="M3005" s="2">
        <v>0.08</v>
      </c>
      <c r="N3005" s="2">
        <v>0.2</v>
      </c>
      <c r="O3005" s="2">
        <v>49.4</v>
      </c>
      <c r="P3005" s="2">
        <v>100</v>
      </c>
      <c r="Q3005" s="2">
        <v>0.08</v>
      </c>
      <c r="R3005" s="2">
        <v>0.2</v>
      </c>
      <c r="S3005" s="2">
        <v>33.299999999999997</v>
      </c>
      <c r="T3005" s="2">
        <v>17.446100000000001</v>
      </c>
      <c r="U3005" s="2">
        <v>0</v>
      </c>
      <c r="V3005" s="2">
        <v>0</v>
      </c>
      <c r="W3005" s="8" t="s">
        <v>577</v>
      </c>
      <c r="X3005" s="2">
        <v>0</v>
      </c>
      <c r="Y3005" s="2">
        <v>0.21</v>
      </c>
      <c r="Z3005" s="2">
        <v>0.4</v>
      </c>
      <c r="AA3005" s="2">
        <v>55.1</v>
      </c>
      <c r="AB3005" s="2">
        <v>82.553899999999999</v>
      </c>
      <c r="AC3005" s="2">
        <v>0</v>
      </c>
      <c r="AD3005" s="2">
        <v>0</v>
      </c>
      <c r="AE3005" s="8" t="s">
        <v>577</v>
      </c>
      <c r="AF3005" s="2">
        <v>0</v>
      </c>
      <c r="AG3005" s="20">
        <v>0.09</v>
      </c>
      <c r="AH3005" s="20">
        <v>0.2</v>
      </c>
      <c r="AI3005" s="20">
        <v>46.4</v>
      </c>
      <c r="AJ3005" s="20">
        <v>58.229799999999997</v>
      </c>
      <c r="AK3005" s="18">
        <v>0.06</v>
      </c>
      <c r="AL3005" s="18">
        <v>0.1</v>
      </c>
      <c r="AM3005" s="18">
        <v>54.5</v>
      </c>
      <c r="AN3005" s="18">
        <v>41.770200000000003</v>
      </c>
      <c r="AO3005" s="2">
        <v>0.4</v>
      </c>
      <c r="AP3005" s="2">
        <v>0.5</v>
      </c>
      <c r="AQ3005" s="2">
        <v>77.7</v>
      </c>
      <c r="AR3005" s="2">
        <v>57.058300000000003</v>
      </c>
      <c r="AS3005" s="2">
        <v>0.09</v>
      </c>
      <c r="AT3005" s="2">
        <v>0.3</v>
      </c>
      <c r="AU3005" s="2">
        <v>33.299999999999997</v>
      </c>
      <c r="AV3005" s="2">
        <v>25.4955</v>
      </c>
      <c r="AW3005" s="2">
        <v>0.05</v>
      </c>
      <c r="AX3005" s="2">
        <v>0.1</v>
      </c>
      <c r="AY3005" s="2">
        <v>33.299999999999997</v>
      </c>
      <c r="AZ3005" s="2">
        <v>17.446100000000001</v>
      </c>
      <c r="BA3005" s="2">
        <v>0</v>
      </c>
      <c r="BB3005" s="2">
        <v>0</v>
      </c>
      <c r="BC3005" s="8" t="s">
        <v>577</v>
      </c>
      <c r="BD3005" s="2">
        <v>0</v>
      </c>
      <c r="BE3005" s="4" t="str">
        <f t="shared" si="462"/>
        <v>NO APLICA</v>
      </c>
      <c r="BF3005" s="4">
        <f t="shared" si="463"/>
        <v>0.10540000000000001</v>
      </c>
      <c r="BG3005">
        <f t="shared" si="464"/>
        <v>0.4</v>
      </c>
      <c r="BH3005">
        <f t="shared" si="465"/>
        <v>0.09</v>
      </c>
      <c r="BI3005">
        <f t="shared" si="466"/>
        <v>0.05</v>
      </c>
      <c r="BJ3005">
        <f t="shared" si="467"/>
        <v>0.06</v>
      </c>
      <c r="BK3005">
        <f t="shared" si="468"/>
        <v>0.09</v>
      </c>
      <c r="BL3005">
        <f t="shared" si="469"/>
        <v>29.639999999999894</v>
      </c>
    </row>
    <row r="3006" spans="1:64" x14ac:dyDescent="0.2">
      <c r="A3006" s="1">
        <v>3004</v>
      </c>
      <c r="B3006" s="7" t="s">
        <v>2</v>
      </c>
      <c r="C3006" s="3">
        <v>40025</v>
      </c>
      <c r="D3006" s="4" t="s">
        <v>627</v>
      </c>
      <c r="E3006" s="4" t="s">
        <v>164</v>
      </c>
      <c r="F3006" s="5" t="str">
        <f t="shared" si="460"/>
        <v>V</v>
      </c>
      <c r="G3006" s="6">
        <v>0.87430555555555556</v>
      </c>
      <c r="H3006" s="6">
        <v>0.9159722222222223</v>
      </c>
      <c r="I3006" s="85">
        <f t="shared" si="461"/>
        <v>60.000000000000107</v>
      </c>
      <c r="J3006" s="86">
        <f>I3006*Segmentos!$D$7*(AH3006%)*IF(ISNUMBER(AI3006),AI3006%,0)</f>
        <v>764520.00000000116</v>
      </c>
      <c r="K3006" s="86">
        <f>I3006*Segmentos!$D$7*(AL3006%)*IF(ISNUMBER(AM3006),AM3006%,0)</f>
        <v>838008.0000000014</v>
      </c>
      <c r="L3006" s="4"/>
      <c r="M3006" s="2">
        <v>3.35</v>
      </c>
      <c r="N3006" s="2">
        <v>10.9</v>
      </c>
      <c r="O3006" s="2">
        <v>30.8</v>
      </c>
      <c r="P3006" s="2">
        <v>88.078400000000002</v>
      </c>
      <c r="Q3006" s="2">
        <v>3.01</v>
      </c>
      <c r="R3006" s="2">
        <v>7.6</v>
      </c>
      <c r="S3006" s="2">
        <v>39.4</v>
      </c>
      <c r="T3006" s="2">
        <v>13.1976</v>
      </c>
      <c r="U3006" s="2">
        <v>2.09</v>
      </c>
      <c r="V3006" s="2">
        <v>9.6</v>
      </c>
      <c r="W3006" s="2">
        <v>21.8</v>
      </c>
      <c r="X3006" s="2">
        <v>11.536799999999999</v>
      </c>
      <c r="Y3006" s="2">
        <v>2.95</v>
      </c>
      <c r="Z3006" s="2">
        <v>10.9</v>
      </c>
      <c r="AA3006" s="2">
        <v>27.2</v>
      </c>
      <c r="AB3006" s="2">
        <v>22.9237</v>
      </c>
      <c r="AC3006" s="2">
        <v>4.68</v>
      </c>
      <c r="AD3006" s="2">
        <v>13.4</v>
      </c>
      <c r="AE3006" s="2">
        <v>35</v>
      </c>
      <c r="AF3006" s="2">
        <v>40.420200000000001</v>
      </c>
      <c r="AG3006" s="20">
        <v>3.18</v>
      </c>
      <c r="AH3006" s="20">
        <v>11.5</v>
      </c>
      <c r="AI3006" s="20">
        <v>27.7</v>
      </c>
      <c r="AJ3006" s="20">
        <v>39.670699999999997</v>
      </c>
      <c r="AK3006" s="18">
        <v>3.5</v>
      </c>
      <c r="AL3006" s="18">
        <v>10.3</v>
      </c>
      <c r="AM3006" s="18">
        <v>33.9</v>
      </c>
      <c r="AN3006" s="18">
        <v>48.407600000000002</v>
      </c>
      <c r="AO3006" s="2">
        <v>4.07</v>
      </c>
      <c r="AP3006" s="2">
        <v>12.5</v>
      </c>
      <c r="AQ3006" s="2">
        <v>32.700000000000003</v>
      </c>
      <c r="AR3006" s="2">
        <v>11.696899999999999</v>
      </c>
      <c r="AS3006" s="2">
        <v>3.56</v>
      </c>
      <c r="AT3006" s="2">
        <v>12.2</v>
      </c>
      <c r="AU3006" s="2">
        <v>29.2</v>
      </c>
      <c r="AV3006" s="2">
        <v>20.6083</v>
      </c>
      <c r="AW3006" s="2">
        <v>3.32</v>
      </c>
      <c r="AX3006" s="2">
        <v>8.8000000000000007</v>
      </c>
      <c r="AY3006" s="2">
        <v>37.6</v>
      </c>
      <c r="AZ3006" s="2">
        <v>25.081199999999999</v>
      </c>
      <c r="BA3006" s="2">
        <v>3.05</v>
      </c>
      <c r="BB3006" s="2">
        <v>11.2</v>
      </c>
      <c r="BC3006" s="2">
        <v>27.1</v>
      </c>
      <c r="BD3006" s="2">
        <v>30.6919</v>
      </c>
      <c r="BE3006" s="4" t="str">
        <f t="shared" si="462"/>
        <v>NO APLICA</v>
      </c>
      <c r="BF3006" s="4">
        <f t="shared" si="463"/>
        <v>3.5014000000000012</v>
      </c>
      <c r="BG3006">
        <f t="shared" si="464"/>
        <v>4.07</v>
      </c>
      <c r="BH3006">
        <f t="shared" si="465"/>
        <v>3.56</v>
      </c>
      <c r="BI3006">
        <f t="shared" si="466"/>
        <v>3.32</v>
      </c>
      <c r="BJ3006">
        <f t="shared" si="467"/>
        <v>3.5</v>
      </c>
      <c r="BK3006">
        <f t="shared" si="468"/>
        <v>3.18</v>
      </c>
      <c r="BL3006">
        <f t="shared" si="469"/>
        <v>20143.200000000037</v>
      </c>
    </row>
    <row r="3007" spans="1:64" x14ac:dyDescent="0.2">
      <c r="A3007" s="1">
        <v>3005</v>
      </c>
      <c r="B3007" s="7" t="s">
        <v>16</v>
      </c>
      <c r="C3007" s="3">
        <v>40025</v>
      </c>
      <c r="D3007" s="4" t="s">
        <v>626</v>
      </c>
      <c r="E3007" s="4" t="s">
        <v>166</v>
      </c>
      <c r="F3007" s="5" t="str">
        <f t="shared" si="460"/>
        <v>V</v>
      </c>
      <c r="G3007" s="6">
        <v>0.9145833333333333</v>
      </c>
      <c r="H3007" s="6">
        <v>0.91805555555555562</v>
      </c>
      <c r="I3007" s="85">
        <f t="shared" si="461"/>
        <v>5.0000000000001421</v>
      </c>
      <c r="J3007" s="86">
        <f>I3007*Segmentos!$D$7*(AH3007%)*IF(ISNUMBER(AI3007),AI3007%,0)</f>
        <v>175176.00000000501</v>
      </c>
      <c r="K3007" s="86">
        <f>I3007*Segmentos!$D$7*(AL3007%)*IF(ISNUMBER(AM3007),AM3007%,0)</f>
        <v>239904.00000000684</v>
      </c>
      <c r="L3007" s="4"/>
      <c r="M3007" s="2">
        <v>10.5</v>
      </c>
      <c r="N3007" s="2">
        <v>12.7</v>
      </c>
      <c r="O3007" s="2">
        <v>82.4</v>
      </c>
      <c r="P3007" s="2">
        <v>88.044399999999996</v>
      </c>
      <c r="Q3007" s="2">
        <v>4.88</v>
      </c>
      <c r="R3007" s="2">
        <v>5.7</v>
      </c>
      <c r="S3007" s="2">
        <v>85.2</v>
      </c>
      <c r="T3007" s="2">
        <v>6.8301999999999996</v>
      </c>
      <c r="U3007" s="2">
        <v>6.56</v>
      </c>
      <c r="V3007" s="2">
        <v>8.8000000000000007</v>
      </c>
      <c r="W3007" s="2">
        <v>74.900000000000006</v>
      </c>
      <c r="X3007" s="2">
        <v>11.531700000000001</v>
      </c>
      <c r="Y3007" s="2">
        <v>10.71</v>
      </c>
      <c r="Z3007" s="2">
        <v>13.5</v>
      </c>
      <c r="AA3007" s="2">
        <v>79.599999999999994</v>
      </c>
      <c r="AB3007" s="2">
        <v>26.5334</v>
      </c>
      <c r="AC3007" s="2">
        <v>15.67</v>
      </c>
      <c r="AD3007" s="2">
        <v>18.2</v>
      </c>
      <c r="AE3007" s="2">
        <v>86.2</v>
      </c>
      <c r="AF3007" s="2">
        <v>43.149099999999997</v>
      </c>
      <c r="AG3007" s="20">
        <v>8.8000000000000007</v>
      </c>
      <c r="AH3007" s="20">
        <v>10.8</v>
      </c>
      <c r="AI3007" s="20">
        <v>81.099999999999994</v>
      </c>
      <c r="AJ3007" s="20">
        <v>35.020800000000001</v>
      </c>
      <c r="AK3007" s="18">
        <v>12.03</v>
      </c>
      <c r="AL3007" s="18">
        <v>14.4</v>
      </c>
      <c r="AM3007" s="18">
        <v>83.3</v>
      </c>
      <c r="AN3007" s="18">
        <v>53.023600000000002</v>
      </c>
      <c r="AO3007" s="2">
        <v>6.64</v>
      </c>
      <c r="AP3007" s="2">
        <v>8.1</v>
      </c>
      <c r="AQ3007" s="2">
        <v>82.4</v>
      </c>
      <c r="AR3007" s="2">
        <v>6.0857000000000001</v>
      </c>
      <c r="AS3007" s="2">
        <v>7.7</v>
      </c>
      <c r="AT3007" s="2">
        <v>10.6</v>
      </c>
      <c r="AU3007" s="2">
        <v>72.900000000000006</v>
      </c>
      <c r="AV3007" s="2">
        <v>14.2361</v>
      </c>
      <c r="AW3007" s="2">
        <v>10.16</v>
      </c>
      <c r="AX3007" s="2">
        <v>11.7</v>
      </c>
      <c r="AY3007" s="2">
        <v>86.8</v>
      </c>
      <c r="AZ3007" s="2">
        <v>24.503900000000002</v>
      </c>
      <c r="BA3007" s="2">
        <v>13.45</v>
      </c>
      <c r="BB3007" s="2">
        <v>16.100000000000001</v>
      </c>
      <c r="BC3007" s="2">
        <v>83.6</v>
      </c>
      <c r="BD3007" s="2">
        <v>43.218699999999998</v>
      </c>
      <c r="BE3007" s="4" t="str">
        <f t="shared" si="462"/>
        <v>NO APLICA</v>
      </c>
      <c r="BF3007" s="4">
        <f t="shared" si="463"/>
        <v>9.9265999999999988</v>
      </c>
      <c r="BG3007">
        <f t="shared" si="464"/>
        <v>6.64</v>
      </c>
      <c r="BH3007">
        <f t="shared" si="465"/>
        <v>7.7</v>
      </c>
      <c r="BI3007">
        <f t="shared" si="466"/>
        <v>13.45</v>
      </c>
      <c r="BJ3007">
        <f t="shared" si="467"/>
        <v>12.03</v>
      </c>
      <c r="BK3007">
        <f t="shared" si="468"/>
        <v>8.8000000000000007</v>
      </c>
      <c r="BL3007">
        <f t="shared" si="469"/>
        <v>5232.4000000001488</v>
      </c>
    </row>
    <row r="3008" spans="1:64" x14ac:dyDescent="0.2">
      <c r="A3008" s="1">
        <v>3006</v>
      </c>
      <c r="B3008" s="7" t="s">
        <v>22</v>
      </c>
      <c r="C3008" s="3">
        <v>40025</v>
      </c>
      <c r="D3008" s="4" t="s">
        <v>629</v>
      </c>
      <c r="E3008" s="4" t="s">
        <v>164</v>
      </c>
      <c r="F3008" s="5" t="str">
        <f t="shared" si="460"/>
        <v>V</v>
      </c>
      <c r="G3008" s="6">
        <v>0.8305555555555556</v>
      </c>
      <c r="H3008" s="6">
        <v>0.87361111111111101</v>
      </c>
      <c r="I3008" s="85">
        <f t="shared" si="461"/>
        <v>61.99999999999978</v>
      </c>
      <c r="J3008" s="86">
        <f>I3008*Segmentos!$D$7*(AH3008%)*IF(ISNUMBER(AI3008),AI3008%,0)</f>
        <v>322102.39999999886</v>
      </c>
      <c r="K3008" s="86">
        <f>I3008*Segmentos!$D$7*(AL3008%)*IF(ISNUMBER(AM3008),AM3008%,0)</f>
        <v>330534.3999999988</v>
      </c>
      <c r="L3008" s="4"/>
      <c r="M3008" s="2">
        <v>1.32</v>
      </c>
      <c r="N3008" s="2">
        <v>3.4</v>
      </c>
      <c r="O3008" s="2">
        <v>38.799999999999997</v>
      </c>
      <c r="P3008" s="2">
        <v>98.778400000000005</v>
      </c>
      <c r="Q3008" s="2">
        <v>0.55000000000000004</v>
      </c>
      <c r="R3008" s="2">
        <v>0.9</v>
      </c>
      <c r="S3008" s="2">
        <v>61</v>
      </c>
      <c r="T3008" s="2">
        <v>6.8521999999999998</v>
      </c>
      <c r="U3008" s="2">
        <v>0.5</v>
      </c>
      <c r="V3008" s="2">
        <v>1.7</v>
      </c>
      <c r="W3008" s="2">
        <v>29.1</v>
      </c>
      <c r="X3008" s="2">
        <v>7.9217000000000004</v>
      </c>
      <c r="Y3008" s="2">
        <v>0.3</v>
      </c>
      <c r="Z3008" s="2">
        <v>1.5</v>
      </c>
      <c r="AA3008" s="2">
        <v>19.399999999999999</v>
      </c>
      <c r="AB3008" s="2">
        <v>6.5664999999999996</v>
      </c>
      <c r="AC3008" s="2">
        <v>3.14</v>
      </c>
      <c r="AD3008" s="2">
        <v>7.4</v>
      </c>
      <c r="AE3008" s="2">
        <v>42.4</v>
      </c>
      <c r="AF3008" s="2">
        <v>77.438000000000002</v>
      </c>
      <c r="AG3008" s="20">
        <v>1.3</v>
      </c>
      <c r="AH3008" s="20">
        <v>3.4</v>
      </c>
      <c r="AI3008" s="20">
        <v>38.200000000000003</v>
      </c>
      <c r="AJ3008" s="20">
        <v>46.376100000000001</v>
      </c>
      <c r="AK3008" s="18">
        <v>1.33</v>
      </c>
      <c r="AL3008" s="18">
        <v>3.4</v>
      </c>
      <c r="AM3008" s="18">
        <v>39.200000000000003</v>
      </c>
      <c r="AN3008" s="18">
        <v>52.402299999999997</v>
      </c>
      <c r="AO3008" s="2">
        <v>1.62</v>
      </c>
      <c r="AP3008" s="2">
        <v>4.5</v>
      </c>
      <c r="AQ3008" s="2">
        <v>35.700000000000003</v>
      </c>
      <c r="AR3008" s="2">
        <v>13.280099999999999</v>
      </c>
      <c r="AS3008" s="2">
        <v>0.64</v>
      </c>
      <c r="AT3008" s="2">
        <v>3.3</v>
      </c>
      <c r="AU3008" s="2">
        <v>19.399999999999999</v>
      </c>
      <c r="AV3008" s="2">
        <v>10.5929</v>
      </c>
      <c r="AW3008" s="2">
        <v>1.71</v>
      </c>
      <c r="AX3008" s="2">
        <v>4.2</v>
      </c>
      <c r="AY3008" s="2">
        <v>40.6</v>
      </c>
      <c r="AZ3008" s="2">
        <v>36.930399999999999</v>
      </c>
      <c r="BA3008" s="2">
        <v>1.32</v>
      </c>
      <c r="BB3008" s="2">
        <v>2.5</v>
      </c>
      <c r="BC3008" s="2">
        <v>52.8</v>
      </c>
      <c r="BD3008" s="2">
        <v>37.975000000000001</v>
      </c>
      <c r="BE3008" s="4" t="str">
        <f t="shared" si="462"/>
        <v>NO APLICA</v>
      </c>
      <c r="BF3008" s="4">
        <f t="shared" si="463"/>
        <v>1.1945999999999999</v>
      </c>
      <c r="BG3008">
        <f t="shared" si="464"/>
        <v>1.62</v>
      </c>
      <c r="BH3008">
        <f t="shared" si="465"/>
        <v>0.64</v>
      </c>
      <c r="BI3008">
        <f t="shared" si="466"/>
        <v>1.71</v>
      </c>
      <c r="BJ3008">
        <f t="shared" si="467"/>
        <v>1.33</v>
      </c>
      <c r="BK3008">
        <f t="shared" si="468"/>
        <v>1.3</v>
      </c>
      <c r="BL3008">
        <f t="shared" si="469"/>
        <v>8179.03999999997</v>
      </c>
    </row>
    <row r="3009" spans="1:64" x14ac:dyDescent="0.2">
      <c r="A3009" s="1">
        <v>3007</v>
      </c>
      <c r="B3009" s="7" t="s">
        <v>4</v>
      </c>
      <c r="C3009" s="3">
        <v>40025</v>
      </c>
      <c r="D3009" s="4" t="s">
        <v>3</v>
      </c>
      <c r="E3009" s="4" t="s">
        <v>165</v>
      </c>
      <c r="F3009" s="5" t="str">
        <f t="shared" si="460"/>
        <v>V</v>
      </c>
      <c r="G3009" s="6">
        <v>0.77916666666666667</v>
      </c>
      <c r="H3009" s="6">
        <v>0.87361111111111101</v>
      </c>
      <c r="I3009" s="85">
        <f t="shared" si="461"/>
        <v>135.99999999999983</v>
      </c>
      <c r="J3009" s="86">
        <f>I3009*Segmentos!$D$7*(AH3009%)*IF(ISNUMBER(AI3009),AI3009%,0)</f>
        <v>935679.99999999884</v>
      </c>
      <c r="K3009" s="86">
        <f>I3009*Segmentos!$D$7*(AL3009%)*IF(ISNUMBER(AM3009),AM3009%,0)</f>
        <v>1893990.3999999978</v>
      </c>
      <c r="L3009" s="4"/>
      <c r="M3009" s="2">
        <v>2.64</v>
      </c>
      <c r="N3009" s="2">
        <v>11.9</v>
      </c>
      <c r="O3009" s="2">
        <v>22.2</v>
      </c>
      <c r="P3009" s="2">
        <v>68.653400000000005</v>
      </c>
      <c r="Q3009" s="2">
        <v>3.07</v>
      </c>
      <c r="R3009" s="2">
        <v>13.6</v>
      </c>
      <c r="S3009" s="2">
        <v>22.6</v>
      </c>
      <c r="T3009" s="2">
        <v>13.2903</v>
      </c>
      <c r="U3009" s="2">
        <v>3.17</v>
      </c>
      <c r="V3009" s="2">
        <v>11.7</v>
      </c>
      <c r="W3009" s="2">
        <v>27.1</v>
      </c>
      <c r="X3009" s="2">
        <v>17.2835</v>
      </c>
      <c r="Y3009" s="2">
        <v>2.6</v>
      </c>
      <c r="Z3009" s="2">
        <v>11.7</v>
      </c>
      <c r="AA3009" s="2">
        <v>22.2</v>
      </c>
      <c r="AB3009" s="2">
        <v>19.9194</v>
      </c>
      <c r="AC3009" s="2">
        <v>2.13</v>
      </c>
      <c r="AD3009" s="2">
        <v>11.4</v>
      </c>
      <c r="AE3009" s="2">
        <v>18.8</v>
      </c>
      <c r="AF3009" s="2">
        <v>18.160299999999999</v>
      </c>
      <c r="AG3009" s="20">
        <v>1.72</v>
      </c>
      <c r="AH3009" s="20">
        <v>10</v>
      </c>
      <c r="AI3009" s="20">
        <v>17.2</v>
      </c>
      <c r="AJ3009" s="20">
        <v>21.1752</v>
      </c>
      <c r="AK3009" s="18">
        <v>3.48</v>
      </c>
      <c r="AL3009" s="18">
        <v>13.6</v>
      </c>
      <c r="AM3009" s="18">
        <v>25.6</v>
      </c>
      <c r="AN3009" s="18">
        <v>47.478200000000001</v>
      </c>
      <c r="AO3009" s="2">
        <v>1.3</v>
      </c>
      <c r="AP3009" s="2">
        <v>5.7</v>
      </c>
      <c r="AQ3009" s="2">
        <v>22.8</v>
      </c>
      <c r="AR3009" s="2">
        <v>3.6796000000000002</v>
      </c>
      <c r="AS3009" s="2">
        <v>2.6</v>
      </c>
      <c r="AT3009" s="2">
        <v>12.5</v>
      </c>
      <c r="AU3009" s="2">
        <v>20.8</v>
      </c>
      <c r="AV3009" s="2">
        <v>14.895799999999999</v>
      </c>
      <c r="AW3009" s="2">
        <v>3.2</v>
      </c>
      <c r="AX3009" s="2">
        <v>12.5</v>
      </c>
      <c r="AY3009" s="2">
        <v>25.6</v>
      </c>
      <c r="AZ3009" s="2">
        <v>23.868500000000001</v>
      </c>
      <c r="BA3009" s="2">
        <v>2.64</v>
      </c>
      <c r="BB3009" s="2">
        <v>12.9</v>
      </c>
      <c r="BC3009" s="2">
        <v>20.5</v>
      </c>
      <c r="BD3009" s="2">
        <v>26.209499999999998</v>
      </c>
      <c r="BE3009" s="4" t="str">
        <f t="shared" si="462"/>
        <v>ABURRIDO</v>
      </c>
      <c r="BF3009" s="4">
        <f t="shared" si="463"/>
        <v>2.6852000000000009</v>
      </c>
      <c r="BG3009">
        <f t="shared" si="464"/>
        <v>1.3</v>
      </c>
      <c r="BH3009">
        <f t="shared" si="465"/>
        <v>2.6</v>
      </c>
      <c r="BI3009">
        <f t="shared" si="466"/>
        <v>3.2</v>
      </c>
      <c r="BJ3009">
        <f t="shared" si="467"/>
        <v>3.48</v>
      </c>
      <c r="BK3009">
        <f t="shared" si="468"/>
        <v>1.72</v>
      </c>
      <c r="BL3009">
        <f t="shared" si="469"/>
        <v>35928.479999999952</v>
      </c>
    </row>
    <row r="3010" spans="1:64" x14ac:dyDescent="0.2">
      <c r="A3010" s="1">
        <v>3008</v>
      </c>
      <c r="B3010" s="7" t="s">
        <v>15</v>
      </c>
      <c r="C3010" s="3">
        <v>40026</v>
      </c>
      <c r="D3010" s="4" t="s">
        <v>626</v>
      </c>
      <c r="E3010" s="4" t="s">
        <v>164</v>
      </c>
      <c r="F3010" s="5" t="str">
        <f t="shared" si="460"/>
        <v>S</v>
      </c>
      <c r="G3010" s="6">
        <v>0.875</v>
      </c>
      <c r="H3010" s="6">
        <v>0.9159722222222223</v>
      </c>
      <c r="I3010" s="85">
        <f t="shared" si="461"/>
        <v>59.000000000000114</v>
      </c>
      <c r="J3010" s="86">
        <f>I3010*Segmentos!$D$7*(AH3010%)*IF(ISNUMBER(AI3010),AI3010%,0)</f>
        <v>824041.20000000158</v>
      </c>
      <c r="K3010" s="86">
        <f>I3010*Segmentos!$D$7*(AL3010%)*IF(ISNUMBER(AM3010),AM3010%,0)</f>
        <v>1153922.0000000021</v>
      </c>
      <c r="L3010" s="4"/>
      <c r="M3010" s="2">
        <v>4.2300000000000004</v>
      </c>
      <c r="N3010" s="2">
        <v>12</v>
      </c>
      <c r="O3010" s="2">
        <v>35.1</v>
      </c>
      <c r="P3010" s="2">
        <v>77.441299999999998</v>
      </c>
      <c r="Q3010" s="2">
        <v>1.66</v>
      </c>
      <c r="R3010" s="2">
        <v>5.5</v>
      </c>
      <c r="S3010" s="2">
        <v>30.1</v>
      </c>
      <c r="T3010" s="2">
        <v>5.0846</v>
      </c>
      <c r="U3010" s="2">
        <v>2.6</v>
      </c>
      <c r="V3010" s="2">
        <v>7.9</v>
      </c>
      <c r="W3010" s="2">
        <v>33.1</v>
      </c>
      <c r="X3010" s="2">
        <v>10.0046</v>
      </c>
      <c r="Y3010" s="2">
        <v>5.0999999999999996</v>
      </c>
      <c r="Z3010" s="2">
        <v>13.3</v>
      </c>
      <c r="AA3010" s="2">
        <v>38.4</v>
      </c>
      <c r="AB3010" s="2">
        <v>27.612100000000002</v>
      </c>
      <c r="AC3010" s="2">
        <v>5.77</v>
      </c>
      <c r="AD3010" s="2">
        <v>16.899999999999999</v>
      </c>
      <c r="AE3010" s="2">
        <v>34.200000000000003</v>
      </c>
      <c r="AF3010" s="2">
        <v>34.74</v>
      </c>
      <c r="AG3010" s="20">
        <v>3.49</v>
      </c>
      <c r="AH3010" s="20">
        <v>11.3</v>
      </c>
      <c r="AI3010" s="20">
        <v>30.9</v>
      </c>
      <c r="AJ3010" s="20">
        <v>30.323699999999999</v>
      </c>
      <c r="AK3010" s="18">
        <v>4.8899999999999997</v>
      </c>
      <c r="AL3010" s="18">
        <v>12.7</v>
      </c>
      <c r="AM3010" s="18">
        <v>38.5</v>
      </c>
      <c r="AN3010" s="18">
        <v>47.117600000000003</v>
      </c>
      <c r="AO3010" s="2">
        <v>4.3899999999999997</v>
      </c>
      <c r="AP3010" s="2">
        <v>10.199999999999999</v>
      </c>
      <c r="AQ3010" s="2">
        <v>42.9</v>
      </c>
      <c r="AR3010" s="2">
        <v>8.7871000000000006</v>
      </c>
      <c r="AS3010" s="2">
        <v>2.42</v>
      </c>
      <c r="AT3010" s="2">
        <v>9</v>
      </c>
      <c r="AU3010" s="2">
        <v>27</v>
      </c>
      <c r="AV3010" s="2">
        <v>9.7780000000000005</v>
      </c>
      <c r="AW3010" s="2">
        <v>3.55</v>
      </c>
      <c r="AX3010" s="2">
        <v>11.5</v>
      </c>
      <c r="AY3010" s="2">
        <v>31</v>
      </c>
      <c r="AZ3010" s="2">
        <v>18.7317</v>
      </c>
      <c r="BA3010" s="2">
        <v>5.72</v>
      </c>
      <c r="BB3010" s="2">
        <v>14.7</v>
      </c>
      <c r="BC3010" s="2">
        <v>38.799999999999997</v>
      </c>
      <c r="BD3010" s="2">
        <v>40.144500000000001</v>
      </c>
      <c r="BE3010" s="4" t="str">
        <f t="shared" si="462"/>
        <v>NO APLICA</v>
      </c>
      <c r="BF3010" s="4">
        <f t="shared" si="463"/>
        <v>3.9889999999999999</v>
      </c>
      <c r="BG3010">
        <f t="shared" si="464"/>
        <v>4.3899999999999997</v>
      </c>
      <c r="BH3010">
        <f t="shared" si="465"/>
        <v>2.42</v>
      </c>
      <c r="BI3010">
        <f t="shared" si="466"/>
        <v>5.72</v>
      </c>
      <c r="BJ3010">
        <f t="shared" si="467"/>
        <v>4.8899999999999997</v>
      </c>
      <c r="BK3010">
        <f t="shared" si="468"/>
        <v>3.49</v>
      </c>
      <c r="BL3010">
        <f t="shared" si="469"/>
        <v>24850.80000000005</v>
      </c>
    </row>
    <row r="3011" spans="1:64" x14ac:dyDescent="0.2">
      <c r="A3011" s="1">
        <v>3009</v>
      </c>
      <c r="B3011" s="7" t="s">
        <v>5</v>
      </c>
      <c r="C3011" s="3">
        <v>40026</v>
      </c>
      <c r="D3011" s="4" t="s">
        <v>3</v>
      </c>
      <c r="E3011" s="4" t="s">
        <v>164</v>
      </c>
      <c r="F3011" s="5" t="str">
        <f t="shared" si="460"/>
        <v>S</v>
      </c>
      <c r="G3011" s="6">
        <v>0.87430555555555556</v>
      </c>
      <c r="H3011" s="6">
        <v>0.91666666666666663</v>
      </c>
      <c r="I3011" s="85">
        <f t="shared" si="461"/>
        <v>60.999999999999943</v>
      </c>
      <c r="J3011" s="86">
        <f>I3011*Segmentos!$D$7*(AH3011%)*IF(ISNUMBER(AI3011),AI3011%,0)</f>
        <v>1234444.7999999991</v>
      </c>
      <c r="K3011" s="86">
        <f>I3011*Segmentos!$D$7*(AL3011%)*IF(ISNUMBER(AM3011),AM3011%,0)</f>
        <v>929151.99999999907</v>
      </c>
      <c r="L3011" s="4"/>
      <c r="M3011" s="2">
        <v>4.3899999999999997</v>
      </c>
      <c r="N3011" s="2">
        <v>12.3</v>
      </c>
      <c r="O3011" s="2">
        <v>35.6</v>
      </c>
      <c r="P3011" s="2">
        <v>86.028800000000004</v>
      </c>
      <c r="Q3011" s="2">
        <v>2.1</v>
      </c>
      <c r="R3011" s="2">
        <v>8.1</v>
      </c>
      <c r="S3011" s="2">
        <v>26</v>
      </c>
      <c r="T3011" s="2">
        <v>6.8665000000000003</v>
      </c>
      <c r="U3011" s="2">
        <v>3.89</v>
      </c>
      <c r="V3011" s="2">
        <v>10.3</v>
      </c>
      <c r="W3011" s="2">
        <v>37.700000000000003</v>
      </c>
      <c r="X3011" s="2">
        <v>15.9937</v>
      </c>
      <c r="Y3011" s="2">
        <v>3.87</v>
      </c>
      <c r="Z3011" s="2">
        <v>10.7</v>
      </c>
      <c r="AA3011" s="2">
        <v>36</v>
      </c>
      <c r="AB3011" s="2">
        <v>22.377800000000001</v>
      </c>
      <c r="AC3011" s="2">
        <v>6.34</v>
      </c>
      <c r="AD3011" s="2">
        <v>17.2</v>
      </c>
      <c r="AE3011" s="2">
        <v>36.9</v>
      </c>
      <c r="AF3011" s="2">
        <v>40.790799999999997</v>
      </c>
      <c r="AG3011" s="20">
        <v>5.0599999999999996</v>
      </c>
      <c r="AH3011" s="20">
        <v>13.6</v>
      </c>
      <c r="AI3011" s="20">
        <v>37.200000000000003</v>
      </c>
      <c r="AJ3011" s="20">
        <v>47.021000000000001</v>
      </c>
      <c r="AK3011" s="18">
        <v>3.79</v>
      </c>
      <c r="AL3011" s="18">
        <v>11.2</v>
      </c>
      <c r="AM3011" s="18">
        <v>34</v>
      </c>
      <c r="AN3011" s="18">
        <v>39.007800000000003</v>
      </c>
      <c r="AO3011" s="2">
        <v>2.25</v>
      </c>
      <c r="AP3011" s="2">
        <v>9.1</v>
      </c>
      <c r="AQ3011" s="2">
        <v>24.6</v>
      </c>
      <c r="AR3011" s="2">
        <v>4.8137999999999996</v>
      </c>
      <c r="AS3011" s="2">
        <v>3.69</v>
      </c>
      <c r="AT3011" s="2">
        <v>9.3000000000000007</v>
      </c>
      <c r="AU3011" s="2">
        <v>39.700000000000003</v>
      </c>
      <c r="AV3011" s="2">
        <v>15.9132</v>
      </c>
      <c r="AW3011" s="2">
        <v>4.4800000000000004</v>
      </c>
      <c r="AX3011" s="2">
        <v>11.3</v>
      </c>
      <c r="AY3011" s="2">
        <v>39.5</v>
      </c>
      <c r="AZ3011" s="2">
        <v>25.226400000000002</v>
      </c>
      <c r="BA3011" s="2">
        <v>5.34</v>
      </c>
      <c r="BB3011" s="2">
        <v>15.7</v>
      </c>
      <c r="BC3011" s="2">
        <v>34</v>
      </c>
      <c r="BD3011" s="2">
        <v>40.075299999999999</v>
      </c>
      <c r="BE3011" s="4" t="str">
        <f t="shared" si="462"/>
        <v>NO APLICA</v>
      </c>
      <c r="BF3011" s="4">
        <f t="shared" si="463"/>
        <v>4.1626000000000003</v>
      </c>
      <c r="BG3011">
        <f t="shared" si="464"/>
        <v>2.25</v>
      </c>
      <c r="BH3011">
        <f t="shared" si="465"/>
        <v>3.69</v>
      </c>
      <c r="BI3011">
        <f t="shared" si="466"/>
        <v>5.34</v>
      </c>
      <c r="BJ3011">
        <f t="shared" si="467"/>
        <v>3.79</v>
      </c>
      <c r="BK3011">
        <f t="shared" si="468"/>
        <v>5.0599999999999996</v>
      </c>
      <c r="BL3011">
        <f t="shared" si="469"/>
        <v>26710.679999999978</v>
      </c>
    </row>
    <row r="3012" spans="1:64" x14ac:dyDescent="0.2">
      <c r="A3012" s="1">
        <v>3010</v>
      </c>
      <c r="B3012" s="7" t="s">
        <v>49</v>
      </c>
      <c r="C3012" s="3">
        <v>40026</v>
      </c>
      <c r="D3012" s="4" t="s">
        <v>628</v>
      </c>
      <c r="E3012" s="4" t="s">
        <v>168</v>
      </c>
      <c r="F3012" s="5" t="str">
        <f t="shared" ref="F3012:F3075" si="470">CONCATENATE(IF(WEEKDAY(C3012)=1,"D",""),IF(WEEKDAY(C3012)=2,"L",""),IF(WEEKDAY(C3012)=3,"M",""),IF(WEEKDAY(C3012)=4,"W",""),IF(WEEKDAY(C3012)=5,"J",""),IF(WEEKDAY(C3012)=6,"V",""),IF(WEEKDAY(C3012)=7,"S",""))</f>
        <v>S</v>
      </c>
      <c r="G3012" s="6">
        <v>0.91736111111111107</v>
      </c>
      <c r="H3012" s="6">
        <v>9.0277777777777787E-3</v>
      </c>
      <c r="I3012" s="85">
        <f t="shared" ref="I3012:I3075" si="471">IF(H3012&gt;=G3012,(H3012-G3012)*24*60,("24:00:00"-G3012+H3012)*24*60)</f>
        <v>132.00000000000006</v>
      </c>
      <c r="J3012" s="86">
        <f>I3012*Segmentos!$D$7*(AH3012%)*IF(ISNUMBER(AI3012),AI3012%,0)</f>
        <v>1094649.6000000003</v>
      </c>
      <c r="K3012" s="86">
        <f>I3012*Segmentos!$D$7*(AL3012%)*IF(ISNUMBER(AM3012),AM3012%,0)</f>
        <v>511209.60000000021</v>
      </c>
      <c r="L3012" s="4" t="s">
        <v>555</v>
      </c>
      <c r="M3012" s="2">
        <v>1.49</v>
      </c>
      <c r="N3012" s="2">
        <v>5.8</v>
      </c>
      <c r="O3012" s="2">
        <v>25.6</v>
      </c>
      <c r="P3012" s="2">
        <v>84.871399999999994</v>
      </c>
      <c r="Q3012" s="2">
        <v>1.1000000000000001</v>
      </c>
      <c r="R3012" s="2">
        <v>4.7</v>
      </c>
      <c r="S3012" s="2">
        <v>23.5</v>
      </c>
      <c r="T3012" s="2">
        <v>10.4656</v>
      </c>
      <c r="U3012" s="2">
        <v>0.11</v>
      </c>
      <c r="V3012" s="2">
        <v>2.6</v>
      </c>
      <c r="W3012" s="2">
        <v>4.0999999999999996</v>
      </c>
      <c r="X3012" s="2">
        <v>1.252</v>
      </c>
      <c r="Y3012" s="2">
        <v>1.84</v>
      </c>
      <c r="Z3012" s="2">
        <v>7.4</v>
      </c>
      <c r="AA3012" s="2">
        <v>24.9</v>
      </c>
      <c r="AB3012" s="2">
        <v>30.8019</v>
      </c>
      <c r="AC3012" s="2">
        <v>2.27</v>
      </c>
      <c r="AD3012" s="2">
        <v>7.1</v>
      </c>
      <c r="AE3012" s="2">
        <v>31.8</v>
      </c>
      <c r="AF3012" s="2">
        <v>42.351900000000001</v>
      </c>
      <c r="AG3012" s="20">
        <v>2.0699999999999998</v>
      </c>
      <c r="AH3012" s="20">
        <v>7.1</v>
      </c>
      <c r="AI3012" s="20">
        <v>29.2</v>
      </c>
      <c r="AJ3012" s="20">
        <v>55.801000000000002</v>
      </c>
      <c r="AK3012" s="18">
        <v>0.97</v>
      </c>
      <c r="AL3012" s="18">
        <v>4.7</v>
      </c>
      <c r="AM3012" s="18">
        <v>20.6</v>
      </c>
      <c r="AN3012" s="18">
        <v>29.0703</v>
      </c>
      <c r="AO3012" s="2">
        <v>0.8</v>
      </c>
      <c r="AP3012" s="2">
        <v>4</v>
      </c>
      <c r="AQ3012" s="2">
        <v>20</v>
      </c>
      <c r="AR3012" s="2">
        <v>4.9353999999999996</v>
      </c>
      <c r="AS3012" s="2">
        <v>1.4</v>
      </c>
      <c r="AT3012" s="2">
        <v>3.6</v>
      </c>
      <c r="AU3012" s="2">
        <v>38.5</v>
      </c>
      <c r="AV3012" s="2">
        <v>17.565000000000001</v>
      </c>
      <c r="AW3012" s="2">
        <v>1.07</v>
      </c>
      <c r="AX3012" s="2">
        <v>6.8</v>
      </c>
      <c r="AY3012" s="2">
        <v>15.8</v>
      </c>
      <c r="AZ3012" s="2">
        <v>17.428000000000001</v>
      </c>
      <c r="BA3012" s="2">
        <v>2.0699999999999998</v>
      </c>
      <c r="BB3012" s="2">
        <v>7</v>
      </c>
      <c r="BC3012" s="2">
        <v>29.7</v>
      </c>
      <c r="BD3012" s="2">
        <v>44.942999999999998</v>
      </c>
      <c r="BE3012" s="4" t="str">
        <f t="shared" ref="BE3012:BE3075" si="472">IF(OR(E3012="NOTICIERO",E3012="INFORMATIVO"),"NO APLICA",IF(I3012&lt;60,"NO APLICA",IF(M3012&lt;6,"ABURRIDO",IF(O3012&lt;25,"ABURRIDO","ENTRETENIDO"))))</f>
        <v>ABURRIDO</v>
      </c>
      <c r="BF3012" s="4">
        <f t="shared" ref="BF3012:BF3075" si="473">SUMPRODUCT($BG$2:$BK$2,BG3012:BK3012)/5</f>
        <v>1.5429999999999999</v>
      </c>
      <c r="BG3012">
        <f t="shared" ref="BG3012:BG3075" si="474">AO3012</f>
        <v>0.8</v>
      </c>
      <c r="BH3012">
        <f t="shared" ref="BH3012:BH3075" si="475">AS3012</f>
        <v>1.4</v>
      </c>
      <c r="BI3012">
        <f t="shared" ref="BI3012:BI3075" si="476">MAX(AW3012,BA3012)</f>
        <v>2.0699999999999998</v>
      </c>
      <c r="BJ3012">
        <f t="shared" ref="BJ3012:BJ3075" si="477">AK3012</f>
        <v>0.97</v>
      </c>
      <c r="BK3012">
        <f t="shared" ref="BK3012:BK3075" si="478">AG3012</f>
        <v>2.0699999999999998</v>
      </c>
      <c r="BL3012">
        <f t="shared" ref="BL3012:BL3075" si="479">IFERROR((I3012*N3012*O3012),0)</f>
        <v>19599.360000000008</v>
      </c>
    </row>
    <row r="3013" spans="1:64" x14ac:dyDescent="0.2">
      <c r="A3013" s="1">
        <v>3011</v>
      </c>
      <c r="B3013" s="7" t="s">
        <v>9</v>
      </c>
      <c r="C3013" s="3">
        <v>40026</v>
      </c>
      <c r="D3013" s="4" t="s">
        <v>8</v>
      </c>
      <c r="E3013" s="4" t="s">
        <v>168</v>
      </c>
      <c r="F3013" s="5" t="str">
        <f t="shared" si="470"/>
        <v>S</v>
      </c>
      <c r="G3013" s="6">
        <v>0.77222222222222225</v>
      </c>
      <c r="H3013" s="6">
        <v>0.87430555555555556</v>
      </c>
      <c r="I3013" s="85">
        <f t="shared" si="471"/>
        <v>146.99999999999994</v>
      </c>
      <c r="J3013" s="86">
        <f>I3013*Segmentos!$D$7*(AH3013%)*IF(ISNUMBER(AI3013),AI3013%,0)</f>
        <v>1224921.5999999996</v>
      </c>
      <c r="K3013" s="86">
        <f>I3013*Segmentos!$D$7*(AL3013%)*IF(ISNUMBER(AM3013),AM3013%,0)</f>
        <v>1764881.9999999995</v>
      </c>
      <c r="L3013" s="4" t="s">
        <v>553</v>
      </c>
      <c r="M3013" s="2">
        <v>2.58</v>
      </c>
      <c r="N3013" s="2">
        <v>11.4</v>
      </c>
      <c r="O3013" s="2">
        <v>22.6</v>
      </c>
      <c r="P3013" s="2">
        <v>78.56</v>
      </c>
      <c r="Q3013" s="2">
        <v>1.68</v>
      </c>
      <c r="R3013" s="2">
        <v>6.9</v>
      </c>
      <c r="S3013" s="2">
        <v>24.3</v>
      </c>
      <c r="T3013" s="2">
        <v>8.5271000000000008</v>
      </c>
      <c r="U3013" s="2">
        <v>2.11</v>
      </c>
      <c r="V3013" s="2">
        <v>8.8000000000000007</v>
      </c>
      <c r="W3013" s="2">
        <v>24</v>
      </c>
      <c r="X3013" s="2">
        <v>13.499700000000001</v>
      </c>
      <c r="Y3013" s="2">
        <v>2.82</v>
      </c>
      <c r="Z3013" s="2">
        <v>12.8</v>
      </c>
      <c r="AA3013" s="2">
        <v>22.1</v>
      </c>
      <c r="AB3013" s="2">
        <v>25.346800000000002</v>
      </c>
      <c r="AC3013" s="2">
        <v>3.12</v>
      </c>
      <c r="AD3013" s="2">
        <v>14.1</v>
      </c>
      <c r="AE3013" s="2">
        <v>22.1</v>
      </c>
      <c r="AF3013" s="2">
        <v>31.186299999999999</v>
      </c>
      <c r="AG3013" s="20">
        <v>2.1</v>
      </c>
      <c r="AH3013" s="20">
        <v>11.2</v>
      </c>
      <c r="AI3013" s="20">
        <v>18.600000000000001</v>
      </c>
      <c r="AJ3013" s="20">
        <v>30.281600000000001</v>
      </c>
      <c r="AK3013" s="18">
        <v>3.02</v>
      </c>
      <c r="AL3013" s="18">
        <v>11.5</v>
      </c>
      <c r="AM3013" s="18">
        <v>26.1</v>
      </c>
      <c r="AN3013" s="18">
        <v>48.278399999999998</v>
      </c>
      <c r="AO3013" s="2">
        <v>1.1000000000000001</v>
      </c>
      <c r="AP3013" s="2">
        <v>4.4000000000000004</v>
      </c>
      <c r="AQ3013" s="2">
        <v>24.6</v>
      </c>
      <c r="AR3013" s="2">
        <v>3.6467999999999998</v>
      </c>
      <c r="AS3013" s="2">
        <v>0.89</v>
      </c>
      <c r="AT3013" s="2">
        <v>7.3</v>
      </c>
      <c r="AU3013" s="2">
        <v>12.1</v>
      </c>
      <c r="AV3013" s="2">
        <v>5.9398999999999997</v>
      </c>
      <c r="AW3013" s="2">
        <v>2.33</v>
      </c>
      <c r="AX3013" s="2">
        <v>12.2</v>
      </c>
      <c r="AY3013" s="2">
        <v>19</v>
      </c>
      <c r="AZ3013" s="2">
        <v>20.3645</v>
      </c>
      <c r="BA3013" s="2">
        <v>4.17</v>
      </c>
      <c r="BB3013" s="2">
        <v>15.1</v>
      </c>
      <c r="BC3013" s="2">
        <v>27.6</v>
      </c>
      <c r="BD3013" s="2">
        <v>48.608800000000002</v>
      </c>
      <c r="BE3013" s="4" t="str">
        <f t="shared" si="472"/>
        <v>ABURRIDO</v>
      </c>
      <c r="BF3013" s="4">
        <f t="shared" si="473"/>
        <v>2.2473999999999998</v>
      </c>
      <c r="BG3013">
        <f t="shared" si="474"/>
        <v>1.1000000000000001</v>
      </c>
      <c r="BH3013">
        <f t="shared" si="475"/>
        <v>0.89</v>
      </c>
      <c r="BI3013">
        <f t="shared" si="476"/>
        <v>4.17</v>
      </c>
      <c r="BJ3013">
        <f t="shared" si="477"/>
        <v>3.02</v>
      </c>
      <c r="BK3013">
        <f t="shared" si="478"/>
        <v>2.1</v>
      </c>
      <c r="BL3013">
        <f t="shared" si="479"/>
        <v>37873.079999999994</v>
      </c>
    </row>
    <row r="3014" spans="1:64" x14ac:dyDescent="0.2">
      <c r="A3014" s="1">
        <v>3012</v>
      </c>
      <c r="B3014" s="7" t="s">
        <v>57</v>
      </c>
      <c r="C3014" s="3">
        <v>40026</v>
      </c>
      <c r="D3014" s="4" t="s">
        <v>8</v>
      </c>
      <c r="E3014" s="4" t="s">
        <v>181</v>
      </c>
      <c r="F3014" s="5" t="str">
        <f t="shared" si="470"/>
        <v>S</v>
      </c>
      <c r="G3014" s="6">
        <v>0.9159722222222223</v>
      </c>
      <c r="H3014" s="6">
        <v>0.91805555555555562</v>
      </c>
      <c r="I3014" s="85">
        <f t="shared" si="471"/>
        <v>2.9999999999999893</v>
      </c>
      <c r="J3014" s="86">
        <f>I3014*Segmentos!$D$7*(AH3014%)*IF(ISNUMBER(AI3014),AI3014%,0)</f>
        <v>32529.599999999889</v>
      </c>
      <c r="K3014" s="86">
        <f>I3014*Segmentos!$D$7*(AL3014%)*IF(ISNUMBER(AM3014),AM3014%,0)</f>
        <v>42243.59999999986</v>
      </c>
      <c r="L3014" s="4"/>
      <c r="M3014" s="2">
        <v>3.15</v>
      </c>
      <c r="N3014" s="2">
        <v>4.2</v>
      </c>
      <c r="O3014" s="2">
        <v>75</v>
      </c>
      <c r="P3014" s="2">
        <v>80.658600000000007</v>
      </c>
      <c r="Q3014" s="2">
        <v>1.27</v>
      </c>
      <c r="R3014" s="2">
        <v>1.5</v>
      </c>
      <c r="S3014" s="2">
        <v>85</v>
      </c>
      <c r="T3014" s="2">
        <v>5.4192</v>
      </c>
      <c r="U3014" s="2">
        <v>2.34</v>
      </c>
      <c r="V3014" s="2">
        <v>2.5</v>
      </c>
      <c r="W3014" s="2">
        <v>93.8</v>
      </c>
      <c r="X3014" s="2">
        <v>12.543799999999999</v>
      </c>
      <c r="Y3014" s="2">
        <v>4.05</v>
      </c>
      <c r="Z3014" s="2">
        <v>5.3</v>
      </c>
      <c r="AA3014" s="2">
        <v>76.099999999999994</v>
      </c>
      <c r="AB3014" s="2">
        <v>30.6126</v>
      </c>
      <c r="AC3014" s="2">
        <v>3.82</v>
      </c>
      <c r="AD3014" s="2">
        <v>5.7</v>
      </c>
      <c r="AE3014" s="2">
        <v>67.5</v>
      </c>
      <c r="AF3014" s="2">
        <v>32.082900000000002</v>
      </c>
      <c r="AG3014" s="20">
        <v>2.71</v>
      </c>
      <c r="AH3014" s="20">
        <v>3.6</v>
      </c>
      <c r="AI3014" s="20">
        <v>75.3</v>
      </c>
      <c r="AJ3014" s="20">
        <v>32.910499999999999</v>
      </c>
      <c r="AK3014" s="18">
        <v>3.55</v>
      </c>
      <c r="AL3014" s="18">
        <v>4.7</v>
      </c>
      <c r="AM3014" s="18">
        <v>74.900000000000006</v>
      </c>
      <c r="AN3014" s="18">
        <v>47.748100000000001</v>
      </c>
      <c r="AO3014" s="2">
        <v>0.49</v>
      </c>
      <c r="AP3014" s="2">
        <v>0.7</v>
      </c>
      <c r="AQ3014" s="2">
        <v>69.5</v>
      </c>
      <c r="AR3014" s="2">
        <v>1.3692</v>
      </c>
      <c r="AS3014" s="2">
        <v>1.62</v>
      </c>
      <c r="AT3014" s="2">
        <v>1.8</v>
      </c>
      <c r="AU3014" s="2">
        <v>91.3</v>
      </c>
      <c r="AV3014" s="2">
        <v>9.1047999999999991</v>
      </c>
      <c r="AW3014" s="2">
        <v>4.0999999999999996</v>
      </c>
      <c r="AX3014" s="2">
        <v>5.5</v>
      </c>
      <c r="AY3014" s="2">
        <v>74.5</v>
      </c>
      <c r="AZ3014" s="2">
        <v>30.174600000000002</v>
      </c>
      <c r="BA3014" s="2">
        <v>4.08</v>
      </c>
      <c r="BB3014" s="2">
        <v>5.6</v>
      </c>
      <c r="BC3014" s="2">
        <v>72.7</v>
      </c>
      <c r="BD3014" s="2">
        <v>40.01</v>
      </c>
      <c r="BE3014" s="4" t="str">
        <f t="shared" si="472"/>
        <v>NO APLICA</v>
      </c>
      <c r="BF3014" s="4">
        <f t="shared" si="473"/>
        <v>2.5697999999999999</v>
      </c>
      <c r="BG3014">
        <f t="shared" si="474"/>
        <v>0.49</v>
      </c>
      <c r="BH3014">
        <f t="shared" si="475"/>
        <v>1.62</v>
      </c>
      <c r="BI3014">
        <f t="shared" si="476"/>
        <v>4.0999999999999996</v>
      </c>
      <c r="BJ3014">
        <f t="shared" si="477"/>
        <v>3.55</v>
      </c>
      <c r="BK3014">
        <f t="shared" si="478"/>
        <v>2.71</v>
      </c>
      <c r="BL3014">
        <f t="shared" si="479"/>
        <v>944.99999999999659</v>
      </c>
    </row>
    <row r="3015" spans="1:64" x14ac:dyDescent="0.2">
      <c r="A3015" s="1">
        <v>3013</v>
      </c>
      <c r="B3015" s="7" t="s">
        <v>75</v>
      </c>
      <c r="C3015" s="3">
        <v>40026</v>
      </c>
      <c r="D3015" s="4" t="s">
        <v>629</v>
      </c>
      <c r="E3015" s="4" t="s">
        <v>176</v>
      </c>
      <c r="F3015" s="5" t="str">
        <f t="shared" si="470"/>
        <v>S</v>
      </c>
      <c r="G3015" s="6">
        <v>0.8534722222222223</v>
      </c>
      <c r="H3015" s="6">
        <v>0.875</v>
      </c>
      <c r="I3015" s="85">
        <f t="shared" si="471"/>
        <v>30.99999999999989</v>
      </c>
      <c r="J3015" s="86">
        <f>I3015*Segmentos!$D$7*(AH3015%)*IF(ISNUMBER(AI3015),AI3015%,0)</f>
        <v>34075.199999999881</v>
      </c>
      <c r="K3015" s="86">
        <f>I3015*Segmentos!$D$7*(AL3015%)*IF(ISNUMBER(AM3015),AM3015%,0)</f>
        <v>6249.5999999999776</v>
      </c>
      <c r="L3015" s="4"/>
      <c r="M3015" s="2">
        <v>0.16</v>
      </c>
      <c r="N3015" s="2">
        <v>1</v>
      </c>
      <c r="O3015" s="2">
        <v>15.9</v>
      </c>
      <c r="P3015" s="2">
        <v>100</v>
      </c>
      <c r="Q3015" s="2">
        <v>0</v>
      </c>
      <c r="R3015" s="2">
        <v>0</v>
      </c>
      <c r="S3015" s="8" t="s">
        <v>577</v>
      </c>
      <c r="T3015" s="2">
        <v>0</v>
      </c>
      <c r="U3015" s="2">
        <v>0.02</v>
      </c>
      <c r="V3015" s="2">
        <v>0.2</v>
      </c>
      <c r="W3015" s="2">
        <v>12.9</v>
      </c>
      <c r="X3015" s="2">
        <v>3.1941999999999999</v>
      </c>
      <c r="Y3015" s="2">
        <v>0.11</v>
      </c>
      <c r="Z3015" s="2">
        <v>1.8</v>
      </c>
      <c r="AA3015" s="2">
        <v>5.9</v>
      </c>
      <c r="AB3015" s="2">
        <v>19.9908</v>
      </c>
      <c r="AC3015" s="2">
        <v>0.38</v>
      </c>
      <c r="AD3015" s="2">
        <v>1.3</v>
      </c>
      <c r="AE3015" s="2">
        <v>28.9</v>
      </c>
      <c r="AF3015" s="2">
        <v>76.814999999999998</v>
      </c>
      <c r="AG3015" s="20">
        <v>0.28000000000000003</v>
      </c>
      <c r="AH3015" s="20">
        <v>1.2</v>
      </c>
      <c r="AI3015" s="20">
        <v>22.9</v>
      </c>
      <c r="AJ3015" s="20">
        <v>83.221000000000004</v>
      </c>
      <c r="AK3015" s="18">
        <v>0.05</v>
      </c>
      <c r="AL3015" s="18">
        <v>0.8</v>
      </c>
      <c r="AM3015" s="18">
        <v>6.3</v>
      </c>
      <c r="AN3015" s="18">
        <v>16.779</v>
      </c>
      <c r="AO3015" s="2">
        <v>0.26</v>
      </c>
      <c r="AP3015" s="2">
        <v>1.5</v>
      </c>
      <c r="AQ3015" s="2">
        <v>16.899999999999999</v>
      </c>
      <c r="AR3015" s="2">
        <v>17.6159</v>
      </c>
      <c r="AS3015" s="2">
        <v>7.0000000000000007E-2</v>
      </c>
      <c r="AT3015" s="2">
        <v>1.3</v>
      </c>
      <c r="AU3015" s="2">
        <v>5.7</v>
      </c>
      <c r="AV3015" s="2">
        <v>9.6698000000000004</v>
      </c>
      <c r="AW3015" s="2">
        <v>0.32</v>
      </c>
      <c r="AX3015" s="2">
        <v>1</v>
      </c>
      <c r="AY3015" s="2">
        <v>31.3</v>
      </c>
      <c r="AZ3015" s="2">
        <v>56.612099999999998</v>
      </c>
      <c r="BA3015" s="2">
        <v>7.0000000000000007E-2</v>
      </c>
      <c r="BB3015" s="2">
        <v>0.7</v>
      </c>
      <c r="BC3015" s="2">
        <v>9.3000000000000007</v>
      </c>
      <c r="BD3015" s="2">
        <v>16.1022</v>
      </c>
      <c r="BE3015" s="4" t="str">
        <f t="shared" si="472"/>
        <v>NO APLICA</v>
      </c>
      <c r="BF3015" s="4">
        <f t="shared" si="473"/>
        <v>0.1784</v>
      </c>
      <c r="BG3015">
        <f t="shared" si="474"/>
        <v>0.26</v>
      </c>
      <c r="BH3015">
        <f t="shared" si="475"/>
        <v>7.0000000000000007E-2</v>
      </c>
      <c r="BI3015">
        <f t="shared" si="476"/>
        <v>0.32</v>
      </c>
      <c r="BJ3015">
        <f t="shared" si="477"/>
        <v>0.05</v>
      </c>
      <c r="BK3015">
        <f t="shared" si="478"/>
        <v>0.28000000000000003</v>
      </c>
      <c r="BL3015">
        <f t="shared" si="479"/>
        <v>492.89999999999827</v>
      </c>
    </row>
    <row r="3016" spans="1:64" x14ac:dyDescent="0.2">
      <c r="A3016" s="1">
        <v>3014</v>
      </c>
      <c r="B3016" s="7" t="s">
        <v>11</v>
      </c>
      <c r="C3016" s="3">
        <v>40026</v>
      </c>
      <c r="D3016" s="4" t="s">
        <v>627</v>
      </c>
      <c r="E3016" s="4" t="s">
        <v>166</v>
      </c>
      <c r="F3016" s="5" t="str">
        <f t="shared" si="470"/>
        <v>S</v>
      </c>
      <c r="G3016" s="6">
        <v>0.9145833333333333</v>
      </c>
      <c r="H3016" s="6">
        <v>0.91666666666666663</v>
      </c>
      <c r="I3016" s="85">
        <f t="shared" si="471"/>
        <v>2.9999999999999893</v>
      </c>
      <c r="J3016" s="86">
        <f>I3016*Segmentos!$D$7*(AH3016%)*IF(ISNUMBER(AI3016),AI3016%,0)</f>
        <v>44639.999999999847</v>
      </c>
      <c r="K3016" s="86">
        <f>I3016*Segmentos!$D$7*(AL3016%)*IF(ISNUMBER(AM3016),AM3016%,0)</f>
        <v>52552.799999999821</v>
      </c>
      <c r="L3016" s="4"/>
      <c r="M3016" s="2">
        <v>4.0999999999999996</v>
      </c>
      <c r="N3016" s="2">
        <v>5.2</v>
      </c>
      <c r="O3016" s="2">
        <v>79.5</v>
      </c>
      <c r="P3016" s="2">
        <v>84.860100000000003</v>
      </c>
      <c r="Q3016" s="2">
        <v>2.31</v>
      </c>
      <c r="R3016" s="2">
        <v>2.9</v>
      </c>
      <c r="S3016" s="2">
        <v>80.3</v>
      </c>
      <c r="T3016" s="2">
        <v>7.9931000000000001</v>
      </c>
      <c r="U3016" s="2">
        <v>2.14</v>
      </c>
      <c r="V3016" s="2">
        <v>2.1</v>
      </c>
      <c r="W3016" s="2">
        <v>100</v>
      </c>
      <c r="X3016" s="2">
        <v>9.2737999999999996</v>
      </c>
      <c r="Y3016" s="2">
        <v>3.06</v>
      </c>
      <c r="Z3016" s="2">
        <v>4.4000000000000004</v>
      </c>
      <c r="AA3016" s="2">
        <v>69.400000000000006</v>
      </c>
      <c r="AB3016" s="2">
        <v>18.744599999999998</v>
      </c>
      <c r="AC3016" s="2">
        <v>7.18</v>
      </c>
      <c r="AD3016" s="2">
        <v>8.9</v>
      </c>
      <c r="AE3016" s="2">
        <v>80.7</v>
      </c>
      <c r="AF3016" s="2">
        <v>48.848599999999998</v>
      </c>
      <c r="AG3016" s="20">
        <v>3.74</v>
      </c>
      <c r="AH3016" s="20">
        <v>4.8</v>
      </c>
      <c r="AI3016" s="20">
        <v>77.5</v>
      </c>
      <c r="AJ3016" s="20">
        <v>36.799799999999998</v>
      </c>
      <c r="AK3016" s="18">
        <v>4.41</v>
      </c>
      <c r="AL3016" s="18">
        <v>5.4</v>
      </c>
      <c r="AM3016" s="18">
        <v>81.099999999999994</v>
      </c>
      <c r="AN3016" s="18">
        <v>48.060299999999998</v>
      </c>
      <c r="AO3016" s="2">
        <v>0.52</v>
      </c>
      <c r="AP3016" s="2">
        <v>1.2</v>
      </c>
      <c r="AQ3016" s="2">
        <v>43.7</v>
      </c>
      <c r="AR3016" s="2">
        <v>1.1800999999999999</v>
      </c>
      <c r="AS3016" s="2">
        <v>4.58</v>
      </c>
      <c r="AT3016" s="2">
        <v>5.4</v>
      </c>
      <c r="AU3016" s="2">
        <v>85.3</v>
      </c>
      <c r="AV3016" s="2">
        <v>20.913</v>
      </c>
      <c r="AW3016" s="2">
        <v>3.71</v>
      </c>
      <c r="AX3016" s="2">
        <v>4.9000000000000004</v>
      </c>
      <c r="AY3016" s="2">
        <v>76.099999999999994</v>
      </c>
      <c r="AZ3016" s="2">
        <v>22.1145</v>
      </c>
      <c r="BA3016" s="2">
        <v>5.12</v>
      </c>
      <c r="BB3016" s="2">
        <v>6.4</v>
      </c>
      <c r="BC3016" s="2">
        <v>80.599999999999994</v>
      </c>
      <c r="BD3016" s="2">
        <v>40.6526</v>
      </c>
      <c r="BE3016" s="4" t="str">
        <f t="shared" si="472"/>
        <v>NO APLICA</v>
      </c>
      <c r="BF3016" s="4">
        <f t="shared" si="473"/>
        <v>4.2484000000000002</v>
      </c>
      <c r="BG3016">
        <f t="shared" si="474"/>
        <v>0.52</v>
      </c>
      <c r="BH3016">
        <f t="shared" si="475"/>
        <v>4.58</v>
      </c>
      <c r="BI3016">
        <f t="shared" si="476"/>
        <v>5.12</v>
      </c>
      <c r="BJ3016">
        <f t="shared" si="477"/>
        <v>4.41</v>
      </c>
      <c r="BK3016">
        <f t="shared" si="478"/>
        <v>3.74</v>
      </c>
      <c r="BL3016">
        <f t="shared" si="479"/>
        <v>1240.1999999999955</v>
      </c>
    </row>
    <row r="3017" spans="1:64" x14ac:dyDescent="0.2">
      <c r="A3017" s="1">
        <v>3015</v>
      </c>
      <c r="B3017" s="7" t="s">
        <v>11</v>
      </c>
      <c r="C3017" s="3">
        <v>40026</v>
      </c>
      <c r="D3017" s="4" t="s">
        <v>8</v>
      </c>
      <c r="E3017" s="4" t="s">
        <v>166</v>
      </c>
      <c r="F3017" s="5" t="str">
        <f t="shared" si="470"/>
        <v>S</v>
      </c>
      <c r="G3017" s="6">
        <v>0.91388888888888886</v>
      </c>
      <c r="H3017" s="6">
        <v>0.91527777777777775</v>
      </c>
      <c r="I3017" s="85">
        <f t="shared" si="471"/>
        <v>1.9999999999999929</v>
      </c>
      <c r="J3017" s="86">
        <f>I3017*Segmentos!$D$7*(AH3017%)*IF(ISNUMBER(AI3017),AI3017%,0)</f>
        <v>25100.799999999916</v>
      </c>
      <c r="K3017" s="86">
        <f>I3017*Segmentos!$D$7*(AL3017%)*IF(ISNUMBER(AM3017),AM3017%,0)</f>
        <v>30667.999999999894</v>
      </c>
      <c r="L3017" s="4"/>
      <c r="M3017" s="2">
        <v>3.5</v>
      </c>
      <c r="N3017" s="2">
        <v>3.9</v>
      </c>
      <c r="O3017" s="2">
        <v>89.6</v>
      </c>
      <c r="P3017" s="2">
        <v>85.860500000000002</v>
      </c>
      <c r="Q3017" s="2">
        <v>1.29</v>
      </c>
      <c r="R3017" s="2">
        <v>1.4</v>
      </c>
      <c r="S3017" s="2">
        <v>91</v>
      </c>
      <c r="T3017" s="2">
        <v>5.2565999999999997</v>
      </c>
      <c r="U3017" s="2">
        <v>2.14</v>
      </c>
      <c r="V3017" s="2">
        <v>2.2000000000000002</v>
      </c>
      <c r="W3017" s="2">
        <v>95.7</v>
      </c>
      <c r="X3017" s="2">
        <v>10.99</v>
      </c>
      <c r="Y3017" s="2">
        <v>3.69</v>
      </c>
      <c r="Z3017" s="2">
        <v>4.0999999999999996</v>
      </c>
      <c r="AA3017" s="2">
        <v>89</v>
      </c>
      <c r="AB3017" s="2">
        <v>26.679300000000001</v>
      </c>
      <c r="AC3017" s="2">
        <v>5.33</v>
      </c>
      <c r="AD3017" s="2">
        <v>6</v>
      </c>
      <c r="AE3017" s="2">
        <v>88.4</v>
      </c>
      <c r="AF3017" s="2">
        <v>42.934600000000003</v>
      </c>
      <c r="AG3017" s="20">
        <v>3.14</v>
      </c>
      <c r="AH3017" s="20">
        <v>3.7</v>
      </c>
      <c r="AI3017" s="20">
        <v>84.8</v>
      </c>
      <c r="AJ3017" s="20">
        <v>36.474800000000002</v>
      </c>
      <c r="AK3017" s="18">
        <v>3.83</v>
      </c>
      <c r="AL3017" s="18">
        <v>4.0999999999999996</v>
      </c>
      <c r="AM3017" s="18">
        <v>93.5</v>
      </c>
      <c r="AN3017" s="18">
        <v>49.385800000000003</v>
      </c>
      <c r="AO3017" s="2">
        <v>0.43</v>
      </c>
      <c r="AP3017" s="2">
        <v>0.4</v>
      </c>
      <c r="AQ3017" s="2">
        <v>100</v>
      </c>
      <c r="AR3017" s="2">
        <v>1.1528</v>
      </c>
      <c r="AS3017" s="2">
        <v>1.94</v>
      </c>
      <c r="AT3017" s="2">
        <v>2.2999999999999998</v>
      </c>
      <c r="AU3017" s="2">
        <v>82.9</v>
      </c>
      <c r="AV3017" s="2">
        <v>10.4795</v>
      </c>
      <c r="AW3017" s="2">
        <v>3.43</v>
      </c>
      <c r="AX3017" s="2">
        <v>3.7</v>
      </c>
      <c r="AY3017" s="2">
        <v>92.3</v>
      </c>
      <c r="AZ3017" s="2">
        <v>24.157900000000001</v>
      </c>
      <c r="BA3017" s="2">
        <v>5.33</v>
      </c>
      <c r="BB3017" s="2">
        <v>5.9</v>
      </c>
      <c r="BC3017" s="2">
        <v>89.6</v>
      </c>
      <c r="BD3017" s="2">
        <v>50.070399999999999</v>
      </c>
      <c r="BE3017" s="4" t="str">
        <f t="shared" si="472"/>
        <v>NO APLICA</v>
      </c>
      <c r="BF3017" s="4">
        <f t="shared" si="473"/>
        <v>3.1288</v>
      </c>
      <c r="BG3017">
        <f t="shared" si="474"/>
        <v>0.43</v>
      </c>
      <c r="BH3017">
        <f t="shared" si="475"/>
        <v>1.94</v>
      </c>
      <c r="BI3017">
        <f t="shared" si="476"/>
        <v>5.33</v>
      </c>
      <c r="BJ3017">
        <f t="shared" si="477"/>
        <v>3.83</v>
      </c>
      <c r="BK3017">
        <f t="shared" si="478"/>
        <v>3.14</v>
      </c>
      <c r="BL3017">
        <f t="shared" si="479"/>
        <v>698.87999999999749</v>
      </c>
    </row>
    <row r="3018" spans="1:64" x14ac:dyDescent="0.2">
      <c r="A3018" s="1">
        <v>3016</v>
      </c>
      <c r="B3018" s="7" t="s">
        <v>6</v>
      </c>
      <c r="C3018" s="3">
        <v>40026</v>
      </c>
      <c r="D3018" s="4" t="s">
        <v>3</v>
      </c>
      <c r="E3018" s="4" t="s">
        <v>166</v>
      </c>
      <c r="F3018" s="5" t="str">
        <f t="shared" si="470"/>
        <v>S</v>
      </c>
      <c r="G3018" s="6">
        <v>0.90902777777777777</v>
      </c>
      <c r="H3018" s="6">
        <v>0.91041666666666676</v>
      </c>
      <c r="I3018" s="85">
        <f t="shared" si="471"/>
        <v>2.0000000000001528</v>
      </c>
      <c r="J3018" s="86">
        <f>I3018*Segmentos!$D$7*(AH3018%)*IF(ISNUMBER(AI3018),AI3018%,0)</f>
        <v>37944.000000002896</v>
      </c>
      <c r="K3018" s="86">
        <f>I3018*Segmentos!$D$7*(AL3018%)*IF(ISNUMBER(AM3018),AM3018%,0)</f>
        <v>22741.600000001737</v>
      </c>
      <c r="L3018" s="4"/>
      <c r="M3018" s="2">
        <v>3.78</v>
      </c>
      <c r="N3018" s="2">
        <v>4.0999999999999996</v>
      </c>
      <c r="O3018" s="2">
        <v>92.4</v>
      </c>
      <c r="P3018" s="2">
        <v>87.876199999999997</v>
      </c>
      <c r="Q3018" s="2">
        <v>1.41</v>
      </c>
      <c r="R3018" s="2">
        <v>1.7</v>
      </c>
      <c r="S3018" s="2">
        <v>81.7</v>
      </c>
      <c r="T3018" s="2">
        <v>5.4614000000000003</v>
      </c>
      <c r="U3018" s="2">
        <v>3.45</v>
      </c>
      <c r="V3018" s="2">
        <v>3.9</v>
      </c>
      <c r="W3018" s="2">
        <v>88.8</v>
      </c>
      <c r="X3018" s="2">
        <v>16.815799999999999</v>
      </c>
      <c r="Y3018" s="2">
        <v>3.94</v>
      </c>
      <c r="Z3018" s="2">
        <v>4.0999999999999996</v>
      </c>
      <c r="AA3018" s="2">
        <v>96.9</v>
      </c>
      <c r="AB3018" s="2">
        <v>27.081499999999998</v>
      </c>
      <c r="AC3018" s="2">
        <v>5.04</v>
      </c>
      <c r="AD3018" s="2">
        <v>5.4</v>
      </c>
      <c r="AE3018" s="2">
        <v>92.9</v>
      </c>
      <c r="AF3018" s="2">
        <v>38.517400000000002</v>
      </c>
      <c r="AG3018" s="20">
        <v>4.76</v>
      </c>
      <c r="AH3018" s="20">
        <v>5.0999999999999996</v>
      </c>
      <c r="AI3018" s="20">
        <v>93</v>
      </c>
      <c r="AJ3018" s="20">
        <v>52.607399999999998</v>
      </c>
      <c r="AK3018" s="18">
        <v>2.88</v>
      </c>
      <c r="AL3018" s="18">
        <v>3.1</v>
      </c>
      <c r="AM3018" s="18">
        <v>91.7</v>
      </c>
      <c r="AN3018" s="18">
        <v>35.268700000000003</v>
      </c>
      <c r="AO3018" s="2">
        <v>2.0099999999999998</v>
      </c>
      <c r="AP3018" s="2">
        <v>2.2000000000000002</v>
      </c>
      <c r="AQ3018" s="2">
        <v>91.4</v>
      </c>
      <c r="AR3018" s="2">
        <v>5.1128</v>
      </c>
      <c r="AS3018" s="2">
        <v>2.4900000000000002</v>
      </c>
      <c r="AT3018" s="2">
        <v>2.6</v>
      </c>
      <c r="AU3018" s="2">
        <v>95</v>
      </c>
      <c r="AV3018" s="2">
        <v>12.7791</v>
      </c>
      <c r="AW3018" s="2">
        <v>2.71</v>
      </c>
      <c r="AX3018" s="2">
        <v>2.9</v>
      </c>
      <c r="AY3018" s="2">
        <v>93.5</v>
      </c>
      <c r="AZ3018" s="2">
        <v>18.141999999999999</v>
      </c>
      <c r="BA3018" s="2">
        <v>5.82</v>
      </c>
      <c r="BB3018" s="2">
        <v>6.4</v>
      </c>
      <c r="BC3018" s="2">
        <v>91.6</v>
      </c>
      <c r="BD3018" s="2">
        <v>51.842300000000002</v>
      </c>
      <c r="BE3018" s="4" t="str">
        <f t="shared" si="472"/>
        <v>NO APLICA</v>
      </c>
      <c r="BF3018" s="4">
        <f t="shared" si="473"/>
        <v>3.6694000000000004</v>
      </c>
      <c r="BG3018">
        <f t="shared" si="474"/>
        <v>2.0099999999999998</v>
      </c>
      <c r="BH3018">
        <f t="shared" si="475"/>
        <v>2.4900000000000002</v>
      </c>
      <c r="BI3018">
        <f t="shared" si="476"/>
        <v>5.82</v>
      </c>
      <c r="BJ3018">
        <f t="shared" si="477"/>
        <v>2.88</v>
      </c>
      <c r="BK3018">
        <f t="shared" si="478"/>
        <v>4.76</v>
      </c>
      <c r="BL3018">
        <f t="shared" si="479"/>
        <v>757.68000000005793</v>
      </c>
    </row>
    <row r="3019" spans="1:64" x14ac:dyDescent="0.2">
      <c r="A3019" s="1">
        <v>3017</v>
      </c>
      <c r="B3019" s="7" t="s">
        <v>31</v>
      </c>
      <c r="C3019" s="3">
        <v>40026</v>
      </c>
      <c r="D3019" s="4" t="s">
        <v>628</v>
      </c>
      <c r="E3019" s="4" t="s">
        <v>166</v>
      </c>
      <c r="F3019" s="5" t="str">
        <f t="shared" si="470"/>
        <v>S</v>
      </c>
      <c r="G3019" s="6">
        <v>0.9145833333333333</v>
      </c>
      <c r="H3019" s="6">
        <v>0.91736111111111107</v>
      </c>
      <c r="I3019" s="85">
        <f t="shared" si="471"/>
        <v>3.9999999999999858</v>
      </c>
      <c r="J3019" s="86">
        <f>I3019*Segmentos!$D$7*(AH3019%)*IF(ISNUMBER(AI3019),AI3019%,0)</f>
        <v>29673.5999999999</v>
      </c>
      <c r="K3019" s="86">
        <f>I3019*Segmentos!$D$7*(AL3019%)*IF(ISNUMBER(AM3019),AM3019%,0)</f>
        <v>14999.999999999949</v>
      </c>
      <c r="L3019" s="4"/>
      <c r="M3019" s="2">
        <v>1.38</v>
      </c>
      <c r="N3019" s="2">
        <v>2.9</v>
      </c>
      <c r="O3019" s="2">
        <v>47.6</v>
      </c>
      <c r="P3019" s="2">
        <v>72.114500000000007</v>
      </c>
      <c r="Q3019" s="2">
        <v>0.59</v>
      </c>
      <c r="R3019" s="2">
        <v>1.5</v>
      </c>
      <c r="S3019" s="2">
        <v>40.200000000000003</v>
      </c>
      <c r="T3019" s="2">
        <v>5.1615000000000002</v>
      </c>
      <c r="U3019" s="2">
        <v>1.44</v>
      </c>
      <c r="V3019" s="2">
        <v>2.6</v>
      </c>
      <c r="W3019" s="2">
        <v>54.6</v>
      </c>
      <c r="X3019" s="2">
        <v>15.779500000000001</v>
      </c>
      <c r="Y3019" s="2">
        <v>1.76</v>
      </c>
      <c r="Z3019" s="2">
        <v>4.0999999999999996</v>
      </c>
      <c r="AA3019" s="2">
        <v>42.5</v>
      </c>
      <c r="AB3019" s="2">
        <v>27.2562</v>
      </c>
      <c r="AC3019" s="2">
        <v>1.39</v>
      </c>
      <c r="AD3019" s="2">
        <v>2.6</v>
      </c>
      <c r="AE3019" s="2">
        <v>52.5</v>
      </c>
      <c r="AF3019" s="2">
        <v>23.917200000000001</v>
      </c>
      <c r="AG3019" s="20">
        <v>1.85</v>
      </c>
      <c r="AH3019" s="20">
        <v>3.3</v>
      </c>
      <c r="AI3019" s="20">
        <v>56.2</v>
      </c>
      <c r="AJ3019" s="20">
        <v>45.973599999999998</v>
      </c>
      <c r="AK3019" s="18">
        <v>0.95</v>
      </c>
      <c r="AL3019" s="18">
        <v>2.5</v>
      </c>
      <c r="AM3019" s="18">
        <v>37.5</v>
      </c>
      <c r="AN3019" s="18">
        <v>26.140899999999998</v>
      </c>
      <c r="AO3019" s="2">
        <v>1.61</v>
      </c>
      <c r="AP3019" s="2">
        <v>2.7</v>
      </c>
      <c r="AQ3019" s="2">
        <v>60.1</v>
      </c>
      <c r="AR3019" s="2">
        <v>9.1948000000000008</v>
      </c>
      <c r="AS3019" s="2">
        <v>0.63</v>
      </c>
      <c r="AT3019" s="2">
        <v>0.9</v>
      </c>
      <c r="AU3019" s="2">
        <v>72.2</v>
      </c>
      <c r="AV3019" s="2">
        <v>7.3177000000000003</v>
      </c>
      <c r="AW3019" s="2">
        <v>0.68</v>
      </c>
      <c r="AX3019" s="2">
        <v>2</v>
      </c>
      <c r="AY3019" s="2">
        <v>34.1</v>
      </c>
      <c r="AZ3019" s="2">
        <v>10.240399999999999</v>
      </c>
      <c r="BA3019" s="2">
        <v>2.2599999999999998</v>
      </c>
      <c r="BB3019" s="2">
        <v>4.8</v>
      </c>
      <c r="BC3019" s="2">
        <v>47.3</v>
      </c>
      <c r="BD3019" s="2">
        <v>45.361600000000003</v>
      </c>
      <c r="BE3019" s="4" t="str">
        <f t="shared" si="472"/>
        <v>NO APLICA</v>
      </c>
      <c r="BF3019" s="4">
        <f t="shared" si="473"/>
        <v>1.3530000000000002</v>
      </c>
      <c r="BG3019">
        <f t="shared" si="474"/>
        <v>1.61</v>
      </c>
      <c r="BH3019">
        <f t="shared" si="475"/>
        <v>0.63</v>
      </c>
      <c r="BI3019">
        <f t="shared" si="476"/>
        <v>2.2599999999999998</v>
      </c>
      <c r="BJ3019">
        <f t="shared" si="477"/>
        <v>0.95</v>
      </c>
      <c r="BK3019">
        <f t="shared" si="478"/>
        <v>1.85</v>
      </c>
      <c r="BL3019">
        <f t="shared" si="479"/>
        <v>552.15999999999804</v>
      </c>
    </row>
    <row r="3020" spans="1:64" x14ac:dyDescent="0.2">
      <c r="A3020" s="1">
        <v>3018</v>
      </c>
      <c r="B3020" s="7" t="s">
        <v>97</v>
      </c>
      <c r="C3020" s="3">
        <v>40026</v>
      </c>
      <c r="D3020" s="4" t="s">
        <v>17</v>
      </c>
      <c r="E3020" s="4" t="s">
        <v>169</v>
      </c>
      <c r="F3020" s="5" t="str">
        <f t="shared" si="470"/>
        <v>S</v>
      </c>
      <c r="G3020" s="6">
        <v>0.875</v>
      </c>
      <c r="H3020" s="6">
        <v>0.91527777777777775</v>
      </c>
      <c r="I3020" s="85">
        <f t="shared" si="471"/>
        <v>57.999999999999957</v>
      </c>
      <c r="J3020" s="86">
        <f>I3020*Segmentos!$D$7*(AH3020%)*IF(ISNUMBER(AI3020),AI3020%,0)</f>
        <v>24127.999999999982</v>
      </c>
      <c r="K3020" s="86">
        <f>I3020*Segmentos!$D$7*(AL3020%)*IF(ISNUMBER(AM3020),AM3020%,0)</f>
        <v>82870.399999999936</v>
      </c>
      <c r="L3020" s="4" t="s">
        <v>340</v>
      </c>
      <c r="M3020" s="2">
        <v>0.24</v>
      </c>
      <c r="N3020" s="2">
        <v>1.6</v>
      </c>
      <c r="O3020" s="2">
        <v>14.7</v>
      </c>
      <c r="P3020" s="2">
        <v>92.099599999999995</v>
      </c>
      <c r="Q3020" s="2">
        <v>0.04</v>
      </c>
      <c r="R3020" s="2">
        <v>0.7</v>
      </c>
      <c r="S3020" s="2">
        <v>6.1</v>
      </c>
      <c r="T3020" s="2">
        <v>2.7504</v>
      </c>
      <c r="U3020" s="2">
        <v>0.09</v>
      </c>
      <c r="V3020" s="2">
        <v>1.3</v>
      </c>
      <c r="W3020" s="2">
        <v>7.4</v>
      </c>
      <c r="X3020" s="2">
        <v>7.5895999999999999</v>
      </c>
      <c r="Y3020" s="2">
        <v>0.23</v>
      </c>
      <c r="Z3020" s="2">
        <v>2</v>
      </c>
      <c r="AA3020" s="2">
        <v>11.6</v>
      </c>
      <c r="AB3020" s="2">
        <v>26.041599999999999</v>
      </c>
      <c r="AC3020" s="2">
        <v>0.44</v>
      </c>
      <c r="AD3020" s="2">
        <v>2</v>
      </c>
      <c r="AE3020" s="2">
        <v>21.9</v>
      </c>
      <c r="AF3020" s="2">
        <v>55.7181</v>
      </c>
      <c r="AG3020" s="20">
        <v>0.1</v>
      </c>
      <c r="AH3020" s="20">
        <v>1.3</v>
      </c>
      <c r="AI3020" s="20">
        <v>8</v>
      </c>
      <c r="AJ3020" s="20">
        <v>19.165199999999999</v>
      </c>
      <c r="AK3020" s="18">
        <v>0.36</v>
      </c>
      <c r="AL3020" s="18">
        <v>1.9</v>
      </c>
      <c r="AM3020" s="18">
        <v>18.8</v>
      </c>
      <c r="AN3020" s="18">
        <v>72.934399999999997</v>
      </c>
      <c r="AO3020" s="2">
        <v>0.14000000000000001</v>
      </c>
      <c r="AP3020" s="2">
        <v>1.4</v>
      </c>
      <c r="AQ3020" s="2">
        <v>10.199999999999999</v>
      </c>
      <c r="AR3020" s="2">
        <v>5.9958999999999998</v>
      </c>
      <c r="AS3020" s="2">
        <v>0.3</v>
      </c>
      <c r="AT3020" s="2">
        <v>1.8</v>
      </c>
      <c r="AU3020" s="2">
        <v>16.5</v>
      </c>
      <c r="AV3020" s="2">
        <v>25.6815</v>
      </c>
      <c r="AW3020" s="2">
        <v>0.45</v>
      </c>
      <c r="AX3020" s="2">
        <v>2</v>
      </c>
      <c r="AY3020" s="2">
        <v>23</v>
      </c>
      <c r="AZ3020" s="2">
        <v>50.5426</v>
      </c>
      <c r="BA3020" s="2">
        <v>7.0000000000000007E-2</v>
      </c>
      <c r="BB3020" s="2">
        <v>1.3</v>
      </c>
      <c r="BC3020" s="2">
        <v>5.0999999999999996</v>
      </c>
      <c r="BD3020" s="2">
        <v>9.8796999999999997</v>
      </c>
      <c r="BE3020" s="4" t="str">
        <f t="shared" si="472"/>
        <v>NO APLICA</v>
      </c>
      <c r="BF3020" s="4">
        <f t="shared" si="473"/>
        <v>0.32019999999999998</v>
      </c>
      <c r="BG3020">
        <f t="shared" si="474"/>
        <v>0.14000000000000001</v>
      </c>
      <c r="BH3020">
        <f t="shared" si="475"/>
        <v>0.3</v>
      </c>
      <c r="BI3020">
        <f t="shared" si="476"/>
        <v>0.45</v>
      </c>
      <c r="BJ3020">
        <f t="shared" si="477"/>
        <v>0.36</v>
      </c>
      <c r="BK3020">
        <f t="shared" si="478"/>
        <v>0.1</v>
      </c>
      <c r="BL3020">
        <f t="shared" si="479"/>
        <v>1364.1599999999989</v>
      </c>
    </row>
    <row r="3021" spans="1:64" x14ac:dyDescent="0.2">
      <c r="A3021" s="1">
        <v>3019</v>
      </c>
      <c r="B3021" s="7" t="s">
        <v>52</v>
      </c>
      <c r="C3021" s="3">
        <v>40026</v>
      </c>
      <c r="D3021" s="4" t="s">
        <v>627</v>
      </c>
      <c r="E3021" s="4" t="s">
        <v>177</v>
      </c>
      <c r="F3021" s="5" t="str">
        <f t="shared" si="470"/>
        <v>S</v>
      </c>
      <c r="G3021" s="6">
        <v>0.91666666666666663</v>
      </c>
      <c r="H3021" s="6">
        <v>2.7083333333333334E-2</v>
      </c>
      <c r="I3021" s="85">
        <f t="shared" si="471"/>
        <v>159.00000000000006</v>
      </c>
      <c r="J3021" s="86">
        <f>I3021*Segmentos!$D$7*(AH3021%)*IF(ISNUMBER(AI3021),AI3021%,0)</f>
        <v>2856148.8000000012</v>
      </c>
      <c r="K3021" s="86">
        <f>I3021*Segmentos!$D$7*(AL3021%)*IF(ISNUMBER(AM3021),AM3021%,0)</f>
        <v>3310761.600000002</v>
      </c>
      <c r="L3021" s="4"/>
      <c r="M3021" s="2">
        <v>4.8600000000000003</v>
      </c>
      <c r="N3021" s="2">
        <v>23</v>
      </c>
      <c r="O3021" s="2">
        <v>21.1</v>
      </c>
      <c r="P3021" s="2">
        <v>89.512500000000003</v>
      </c>
      <c r="Q3021" s="2">
        <v>1.78</v>
      </c>
      <c r="R3021" s="2">
        <v>13.9</v>
      </c>
      <c r="S3021" s="2">
        <v>12.8</v>
      </c>
      <c r="T3021" s="2">
        <v>5.4588999999999999</v>
      </c>
      <c r="U3021" s="2">
        <v>3.76</v>
      </c>
      <c r="V3021" s="2">
        <v>21.2</v>
      </c>
      <c r="W3021" s="2">
        <v>17.7</v>
      </c>
      <c r="X3021" s="2">
        <v>14.5084</v>
      </c>
      <c r="Y3021" s="2">
        <v>3.1</v>
      </c>
      <c r="Z3021" s="2">
        <v>23.1</v>
      </c>
      <c r="AA3021" s="2">
        <v>13.4</v>
      </c>
      <c r="AB3021" s="2">
        <v>16.8477</v>
      </c>
      <c r="AC3021" s="2">
        <v>8.7200000000000006</v>
      </c>
      <c r="AD3021" s="2">
        <v>28.7</v>
      </c>
      <c r="AE3021" s="2">
        <v>30.4</v>
      </c>
      <c r="AF3021" s="2">
        <v>52.697499999999998</v>
      </c>
      <c r="AG3021" s="20">
        <v>4.49</v>
      </c>
      <c r="AH3021" s="20">
        <v>21.8</v>
      </c>
      <c r="AI3021" s="20">
        <v>20.6</v>
      </c>
      <c r="AJ3021" s="20">
        <v>39.236400000000003</v>
      </c>
      <c r="AK3021" s="18">
        <v>5.2</v>
      </c>
      <c r="AL3021" s="18">
        <v>24.1</v>
      </c>
      <c r="AM3021" s="18">
        <v>21.6</v>
      </c>
      <c r="AN3021" s="18">
        <v>50.2761</v>
      </c>
      <c r="AO3021" s="2">
        <v>1.17</v>
      </c>
      <c r="AP3021" s="2">
        <v>14</v>
      </c>
      <c r="AQ3021" s="2">
        <v>8.3000000000000007</v>
      </c>
      <c r="AR3021" s="2">
        <v>2.3471000000000002</v>
      </c>
      <c r="AS3021" s="2">
        <v>3.96</v>
      </c>
      <c r="AT3021" s="2">
        <v>19.899999999999999</v>
      </c>
      <c r="AU3021" s="2">
        <v>19.899999999999999</v>
      </c>
      <c r="AV3021" s="2">
        <v>16.056999999999999</v>
      </c>
      <c r="AW3021" s="2">
        <v>5.16</v>
      </c>
      <c r="AX3021" s="2">
        <v>20.9</v>
      </c>
      <c r="AY3021" s="2">
        <v>24.6</v>
      </c>
      <c r="AZ3021" s="2">
        <v>27.302499999999998</v>
      </c>
      <c r="BA3021" s="2">
        <v>6.21</v>
      </c>
      <c r="BB3021" s="2">
        <v>28.9</v>
      </c>
      <c r="BC3021" s="2">
        <v>21.5</v>
      </c>
      <c r="BD3021" s="2">
        <v>43.805900000000001</v>
      </c>
      <c r="BE3021" s="4" t="str">
        <f t="shared" si="472"/>
        <v>ABURRIDO</v>
      </c>
      <c r="BF3021" s="4">
        <f t="shared" si="473"/>
        <v>4.5472000000000001</v>
      </c>
      <c r="BG3021">
        <f t="shared" si="474"/>
        <v>1.17</v>
      </c>
      <c r="BH3021">
        <f t="shared" si="475"/>
        <v>3.96</v>
      </c>
      <c r="BI3021">
        <f t="shared" si="476"/>
        <v>6.21</v>
      </c>
      <c r="BJ3021">
        <f t="shared" si="477"/>
        <v>5.2</v>
      </c>
      <c r="BK3021">
        <f t="shared" si="478"/>
        <v>4.49</v>
      </c>
      <c r="BL3021">
        <f t="shared" si="479"/>
        <v>77162.700000000041</v>
      </c>
    </row>
    <row r="3022" spans="1:64" x14ac:dyDescent="0.2">
      <c r="A3022" s="1">
        <v>3020</v>
      </c>
      <c r="B3022" s="7" t="s">
        <v>132</v>
      </c>
      <c r="C3022" s="3">
        <v>40026</v>
      </c>
      <c r="D3022" s="4" t="s">
        <v>629</v>
      </c>
      <c r="E3022" s="4" t="s">
        <v>170</v>
      </c>
      <c r="F3022" s="5" t="str">
        <f t="shared" si="470"/>
        <v>S</v>
      </c>
      <c r="G3022" s="6">
        <v>0.87569444444444444</v>
      </c>
      <c r="H3022" s="6">
        <v>0.89583333333333337</v>
      </c>
      <c r="I3022" s="85">
        <f t="shared" si="471"/>
        <v>29.000000000000057</v>
      </c>
      <c r="J3022" s="86">
        <f>I3022*Segmentos!$D$7*(AH3022%)*IF(ISNUMBER(AI3022),AI3022%,0)</f>
        <v>2389.6000000000049</v>
      </c>
      <c r="K3022" s="86">
        <f>I3022*Segmentos!$D$7*(AL3022%)*IF(ISNUMBER(AM3022),AM3022%,0)</f>
        <v>2401.2000000000048</v>
      </c>
      <c r="L3022" s="4"/>
      <c r="M3022" s="2">
        <v>0.02</v>
      </c>
      <c r="N3022" s="2">
        <v>0.2</v>
      </c>
      <c r="O3022" s="2">
        <v>8.4</v>
      </c>
      <c r="P3022" s="2">
        <v>12.359</v>
      </c>
      <c r="Q3022" s="2">
        <v>0</v>
      </c>
      <c r="R3022" s="2">
        <v>0</v>
      </c>
      <c r="S3022" s="8" t="s">
        <v>577</v>
      </c>
      <c r="T3022" s="2">
        <v>0</v>
      </c>
      <c r="U3022" s="2">
        <v>0</v>
      </c>
      <c r="V3022" s="2">
        <v>0</v>
      </c>
      <c r="W3022" s="8" t="s">
        <v>577</v>
      </c>
      <c r="X3022" s="2">
        <v>0</v>
      </c>
      <c r="Y3022" s="2">
        <v>0.03</v>
      </c>
      <c r="Z3022" s="2">
        <v>0.4</v>
      </c>
      <c r="AA3022" s="2">
        <v>6.1</v>
      </c>
      <c r="AB3022" s="2">
        <v>4.5103999999999997</v>
      </c>
      <c r="AC3022" s="2">
        <v>0.04</v>
      </c>
      <c r="AD3022" s="2">
        <v>0.4</v>
      </c>
      <c r="AE3022" s="2">
        <v>10.8</v>
      </c>
      <c r="AF3022" s="2">
        <v>7.8486000000000002</v>
      </c>
      <c r="AG3022" s="20">
        <v>0.02</v>
      </c>
      <c r="AH3022" s="20">
        <v>0.2</v>
      </c>
      <c r="AI3022" s="20">
        <v>10.3</v>
      </c>
      <c r="AJ3022" s="20">
        <v>6.5728</v>
      </c>
      <c r="AK3022" s="18">
        <v>0.02</v>
      </c>
      <c r="AL3022" s="18">
        <v>0.3</v>
      </c>
      <c r="AM3022" s="18">
        <v>6.9</v>
      </c>
      <c r="AN3022" s="18">
        <v>5.7862999999999998</v>
      </c>
      <c r="AO3022" s="2">
        <v>0.03</v>
      </c>
      <c r="AP3022" s="2">
        <v>0.4</v>
      </c>
      <c r="AQ3022" s="2">
        <v>7</v>
      </c>
      <c r="AR3022" s="2">
        <v>1.8884000000000001</v>
      </c>
      <c r="AS3022" s="2">
        <v>0</v>
      </c>
      <c r="AT3022" s="2">
        <v>0</v>
      </c>
      <c r="AU3022" s="8" t="s">
        <v>577</v>
      </c>
      <c r="AV3022" s="2">
        <v>0</v>
      </c>
      <c r="AW3022" s="2">
        <v>0.04</v>
      </c>
      <c r="AX3022" s="2">
        <v>0.4</v>
      </c>
      <c r="AY3022" s="2">
        <v>10.3</v>
      </c>
      <c r="AZ3022" s="2">
        <v>6.5728</v>
      </c>
      <c r="BA3022" s="2">
        <v>0.02</v>
      </c>
      <c r="BB3022" s="2">
        <v>0.2</v>
      </c>
      <c r="BC3022" s="2">
        <v>6.9</v>
      </c>
      <c r="BD3022" s="2">
        <v>3.8978999999999999</v>
      </c>
      <c r="BE3022" s="4" t="str">
        <f t="shared" si="472"/>
        <v>NO APLICA</v>
      </c>
      <c r="BF3022" s="4">
        <f t="shared" si="473"/>
        <v>1.9E-2</v>
      </c>
      <c r="BG3022">
        <f t="shared" si="474"/>
        <v>0.03</v>
      </c>
      <c r="BH3022">
        <f t="shared" si="475"/>
        <v>0</v>
      </c>
      <c r="BI3022">
        <f t="shared" si="476"/>
        <v>0.04</v>
      </c>
      <c r="BJ3022">
        <f t="shared" si="477"/>
        <v>0.02</v>
      </c>
      <c r="BK3022">
        <f t="shared" si="478"/>
        <v>0.02</v>
      </c>
      <c r="BL3022">
        <f t="shared" si="479"/>
        <v>48.720000000000098</v>
      </c>
    </row>
    <row r="3023" spans="1:64" x14ac:dyDescent="0.2">
      <c r="A3023" s="1">
        <v>3021</v>
      </c>
      <c r="B3023" s="7" t="s">
        <v>115</v>
      </c>
      <c r="C3023" s="3">
        <v>40026</v>
      </c>
      <c r="D3023" s="4" t="s">
        <v>17</v>
      </c>
      <c r="E3023" s="4" t="s">
        <v>169</v>
      </c>
      <c r="F3023" s="5" t="str">
        <f t="shared" si="470"/>
        <v>S</v>
      </c>
      <c r="G3023" s="6">
        <v>0.83333333333333337</v>
      </c>
      <c r="H3023" s="6">
        <v>0.875</v>
      </c>
      <c r="I3023" s="85">
        <f t="shared" si="471"/>
        <v>59.999999999999943</v>
      </c>
      <c r="J3023" s="86">
        <f>I3023*Segmentos!$D$7*(AH3023%)*IF(ISNUMBER(AI3023),AI3023%,0)</f>
        <v>28511.999999999971</v>
      </c>
      <c r="K3023" s="86">
        <f>I3023*Segmentos!$D$7*(AL3023%)*IF(ISNUMBER(AM3023),AM3023%,0)</f>
        <v>30239.999999999978</v>
      </c>
      <c r="L3023" s="4"/>
      <c r="M3023" s="2">
        <v>0.13</v>
      </c>
      <c r="N3023" s="2">
        <v>1.1000000000000001</v>
      </c>
      <c r="O3023" s="2">
        <v>11.8</v>
      </c>
      <c r="P3023" s="2">
        <v>95.285499999999999</v>
      </c>
      <c r="Q3023" s="2">
        <v>0.01</v>
      </c>
      <c r="R3023" s="2">
        <v>0.6</v>
      </c>
      <c r="S3023" s="2">
        <v>1.7</v>
      </c>
      <c r="T3023" s="2">
        <v>1.1648000000000001</v>
      </c>
      <c r="U3023" s="2">
        <v>0</v>
      </c>
      <c r="V3023" s="2">
        <v>0</v>
      </c>
      <c r="W3023" s="8" t="s">
        <v>577</v>
      </c>
      <c r="X3023" s="2">
        <v>0</v>
      </c>
      <c r="Y3023" s="2">
        <v>0.17</v>
      </c>
      <c r="Z3023" s="2">
        <v>1.9</v>
      </c>
      <c r="AA3023" s="2">
        <v>8.5</v>
      </c>
      <c r="AB3023" s="2">
        <v>36.985799999999998</v>
      </c>
      <c r="AC3023" s="2">
        <v>0.23</v>
      </c>
      <c r="AD3023" s="2">
        <v>1.2</v>
      </c>
      <c r="AE3023" s="2">
        <v>18.899999999999999</v>
      </c>
      <c r="AF3023" s="2">
        <v>57.134799999999998</v>
      </c>
      <c r="AG3023" s="20">
        <v>0.12</v>
      </c>
      <c r="AH3023" s="20">
        <v>1.2</v>
      </c>
      <c r="AI3023" s="20">
        <v>9.9</v>
      </c>
      <c r="AJ3023" s="20">
        <v>42.960999999999999</v>
      </c>
      <c r="AK3023" s="18">
        <v>0.13</v>
      </c>
      <c r="AL3023" s="18">
        <v>0.9</v>
      </c>
      <c r="AM3023" s="18">
        <v>14</v>
      </c>
      <c r="AN3023" s="18">
        <v>52.324399999999997</v>
      </c>
      <c r="AO3023" s="2">
        <v>0.06</v>
      </c>
      <c r="AP3023" s="2">
        <v>0.9</v>
      </c>
      <c r="AQ3023" s="2">
        <v>7.1</v>
      </c>
      <c r="AR3023" s="2">
        <v>5.1740000000000004</v>
      </c>
      <c r="AS3023" s="2">
        <v>0.19</v>
      </c>
      <c r="AT3023" s="2">
        <v>1.1000000000000001</v>
      </c>
      <c r="AU3023" s="2">
        <v>17</v>
      </c>
      <c r="AV3023" s="2">
        <v>31.7835</v>
      </c>
      <c r="AW3023" s="2">
        <v>0.19</v>
      </c>
      <c r="AX3023" s="2">
        <v>0.8</v>
      </c>
      <c r="AY3023" s="2">
        <v>22.4</v>
      </c>
      <c r="AZ3023" s="2">
        <v>41.310499999999998</v>
      </c>
      <c r="BA3023" s="2">
        <v>0.06</v>
      </c>
      <c r="BB3023" s="2">
        <v>1.2</v>
      </c>
      <c r="BC3023" s="2">
        <v>4.7</v>
      </c>
      <c r="BD3023" s="2">
        <v>17.017499999999998</v>
      </c>
      <c r="BE3023" s="4" t="str">
        <f t="shared" si="472"/>
        <v>NO APLICA</v>
      </c>
      <c r="BF3023" s="4">
        <f t="shared" si="473"/>
        <v>0.16420000000000001</v>
      </c>
      <c r="BG3023">
        <f t="shared" si="474"/>
        <v>0.06</v>
      </c>
      <c r="BH3023">
        <f t="shared" si="475"/>
        <v>0.19</v>
      </c>
      <c r="BI3023">
        <f t="shared" si="476"/>
        <v>0.19</v>
      </c>
      <c r="BJ3023">
        <f t="shared" si="477"/>
        <v>0.13</v>
      </c>
      <c r="BK3023">
        <f t="shared" si="478"/>
        <v>0.12</v>
      </c>
      <c r="BL3023">
        <f t="shared" si="479"/>
        <v>778.79999999999939</v>
      </c>
    </row>
    <row r="3024" spans="1:64" x14ac:dyDescent="0.2">
      <c r="A3024" s="1">
        <v>3022</v>
      </c>
      <c r="B3024" s="7" t="s">
        <v>58</v>
      </c>
      <c r="C3024" s="3">
        <v>40026</v>
      </c>
      <c r="D3024" s="4" t="s">
        <v>8</v>
      </c>
      <c r="E3024" s="4" t="s">
        <v>182</v>
      </c>
      <c r="F3024" s="5" t="str">
        <f t="shared" si="470"/>
        <v>S</v>
      </c>
      <c r="G3024" s="6">
        <v>0.91805555555555562</v>
      </c>
      <c r="H3024" s="6">
        <v>2.5000000000000001E-2</v>
      </c>
      <c r="I3024" s="85">
        <f t="shared" si="471"/>
        <v>153.99999999999989</v>
      </c>
      <c r="J3024" s="86">
        <f>I3024*Segmentos!$D$7*(AH3024%)*IF(ISNUMBER(AI3024),AI3024%,0)</f>
        <v>1969598.399999998</v>
      </c>
      <c r="K3024" s="86">
        <f>I3024*Segmentos!$D$7*(AL3024%)*IF(ISNUMBER(AM3024),AM3024%,0)</f>
        <v>2823743.9999999981</v>
      </c>
      <c r="L3024" s="4"/>
      <c r="M3024" s="2">
        <v>3.92</v>
      </c>
      <c r="N3024" s="2">
        <v>16.899999999999999</v>
      </c>
      <c r="O3024" s="2">
        <v>23.1</v>
      </c>
      <c r="P3024" s="2">
        <v>74.760199999999998</v>
      </c>
      <c r="Q3024" s="2">
        <v>1.66</v>
      </c>
      <c r="R3024" s="2">
        <v>12.2</v>
      </c>
      <c r="S3024" s="2">
        <v>13.6</v>
      </c>
      <c r="T3024" s="2">
        <v>5.2911000000000001</v>
      </c>
      <c r="U3024" s="2">
        <v>2.2999999999999998</v>
      </c>
      <c r="V3024" s="2">
        <v>13.7</v>
      </c>
      <c r="W3024" s="2">
        <v>16.8</v>
      </c>
      <c r="X3024" s="2">
        <v>9.1922999999999995</v>
      </c>
      <c r="Y3024" s="2">
        <v>4.28</v>
      </c>
      <c r="Z3024" s="2">
        <v>20.100000000000001</v>
      </c>
      <c r="AA3024" s="2">
        <v>21.2</v>
      </c>
      <c r="AB3024" s="2">
        <v>24.073499999999999</v>
      </c>
      <c r="AC3024" s="2">
        <v>5.78</v>
      </c>
      <c r="AD3024" s="2">
        <v>18.600000000000001</v>
      </c>
      <c r="AE3024" s="2">
        <v>31.1</v>
      </c>
      <c r="AF3024" s="2">
        <v>36.203299999999999</v>
      </c>
      <c r="AG3024" s="20">
        <v>3.19</v>
      </c>
      <c r="AH3024" s="20">
        <v>14.6</v>
      </c>
      <c r="AI3024" s="20">
        <v>21.9</v>
      </c>
      <c r="AJ3024" s="20">
        <v>28.887599999999999</v>
      </c>
      <c r="AK3024" s="18">
        <v>4.58</v>
      </c>
      <c r="AL3024" s="18">
        <v>19.100000000000001</v>
      </c>
      <c r="AM3024" s="18">
        <v>24</v>
      </c>
      <c r="AN3024" s="18">
        <v>45.872599999999998</v>
      </c>
      <c r="AO3024" s="2">
        <v>1.29</v>
      </c>
      <c r="AP3024" s="2">
        <v>7.7</v>
      </c>
      <c r="AQ3024" s="2">
        <v>16.8</v>
      </c>
      <c r="AR3024" s="2">
        <v>2.6793999999999998</v>
      </c>
      <c r="AS3024" s="2">
        <v>3.07</v>
      </c>
      <c r="AT3024" s="2">
        <v>13.5</v>
      </c>
      <c r="AU3024" s="2">
        <v>22.7</v>
      </c>
      <c r="AV3024" s="2">
        <v>12.901300000000001</v>
      </c>
      <c r="AW3024" s="2">
        <v>3.64</v>
      </c>
      <c r="AX3024" s="2">
        <v>16.2</v>
      </c>
      <c r="AY3024" s="2">
        <v>22.5</v>
      </c>
      <c r="AZ3024" s="2">
        <v>19.939800000000002</v>
      </c>
      <c r="BA3024" s="2">
        <v>5.37</v>
      </c>
      <c r="BB3024" s="2">
        <v>22.1</v>
      </c>
      <c r="BC3024" s="2">
        <v>24.3</v>
      </c>
      <c r="BD3024" s="2">
        <v>39.239699999999999</v>
      </c>
      <c r="BE3024" s="4" t="str">
        <f t="shared" si="472"/>
        <v>ABURRIDO</v>
      </c>
      <c r="BF3024" s="4">
        <f t="shared" si="473"/>
        <v>3.7728000000000002</v>
      </c>
      <c r="BG3024">
        <f t="shared" si="474"/>
        <v>1.29</v>
      </c>
      <c r="BH3024">
        <f t="shared" si="475"/>
        <v>3.07</v>
      </c>
      <c r="BI3024">
        <f t="shared" si="476"/>
        <v>5.37</v>
      </c>
      <c r="BJ3024">
        <f t="shared" si="477"/>
        <v>4.58</v>
      </c>
      <c r="BK3024">
        <f t="shared" si="478"/>
        <v>3.19</v>
      </c>
      <c r="BL3024">
        <f t="shared" si="479"/>
        <v>60120.059999999947</v>
      </c>
    </row>
    <row r="3025" spans="1:64" x14ac:dyDescent="0.2">
      <c r="A3025" s="1">
        <v>3023</v>
      </c>
      <c r="B3025" s="7" t="s">
        <v>61</v>
      </c>
      <c r="C3025" s="3">
        <v>40026</v>
      </c>
      <c r="D3025" s="4" t="s">
        <v>17</v>
      </c>
      <c r="E3025" s="4" t="s">
        <v>169</v>
      </c>
      <c r="F3025" s="5" t="str">
        <f t="shared" si="470"/>
        <v>S</v>
      </c>
      <c r="G3025" s="6">
        <v>0.91666666666666663</v>
      </c>
      <c r="H3025" s="6">
        <v>0.95972222222222225</v>
      </c>
      <c r="I3025" s="85">
        <f t="shared" si="471"/>
        <v>62.000000000000099</v>
      </c>
      <c r="J3025" s="86">
        <f>I3025*Segmentos!$D$7*(AH3025%)*IF(ISNUMBER(AI3025),AI3025%,0)</f>
        <v>28371.200000000055</v>
      </c>
      <c r="K3025" s="86">
        <f>I3025*Segmentos!$D$7*(AL3025%)*IF(ISNUMBER(AM3025),AM3025%,0)</f>
        <v>22766.400000000041</v>
      </c>
      <c r="L3025" s="4"/>
      <c r="M3025" s="2">
        <v>0.1</v>
      </c>
      <c r="N3025" s="2">
        <v>1.1000000000000001</v>
      </c>
      <c r="O3025" s="2">
        <v>9.4</v>
      </c>
      <c r="P3025" s="2">
        <v>72.751000000000005</v>
      </c>
      <c r="Q3025" s="2">
        <v>0.04</v>
      </c>
      <c r="R3025" s="2">
        <v>0.8</v>
      </c>
      <c r="S3025" s="2">
        <v>4.9000000000000004</v>
      </c>
      <c r="T3025" s="2">
        <v>4.7417999999999996</v>
      </c>
      <c r="U3025" s="2">
        <v>0.01</v>
      </c>
      <c r="V3025" s="2">
        <v>0.7</v>
      </c>
      <c r="W3025" s="2">
        <v>1.6</v>
      </c>
      <c r="X3025" s="2">
        <v>1.7601</v>
      </c>
      <c r="Y3025" s="2">
        <v>0.09</v>
      </c>
      <c r="Z3025" s="2">
        <v>1.4</v>
      </c>
      <c r="AA3025" s="2">
        <v>6.4</v>
      </c>
      <c r="AB3025" s="2">
        <v>18.1173</v>
      </c>
      <c r="AC3025" s="2">
        <v>0.21</v>
      </c>
      <c r="AD3025" s="2">
        <v>1.2</v>
      </c>
      <c r="AE3025" s="2">
        <v>16.8</v>
      </c>
      <c r="AF3025" s="2">
        <v>48.131700000000002</v>
      </c>
      <c r="AG3025" s="20">
        <v>0.12</v>
      </c>
      <c r="AH3025" s="20">
        <v>1.3</v>
      </c>
      <c r="AI3025" s="20">
        <v>8.8000000000000007</v>
      </c>
      <c r="AJ3025" s="20">
        <v>39.174199999999999</v>
      </c>
      <c r="AK3025" s="18">
        <v>0.09</v>
      </c>
      <c r="AL3025" s="18">
        <v>0.9</v>
      </c>
      <c r="AM3025" s="18">
        <v>10.199999999999999</v>
      </c>
      <c r="AN3025" s="18">
        <v>33.576799999999999</v>
      </c>
      <c r="AO3025" s="2">
        <v>0.2</v>
      </c>
      <c r="AP3025" s="2">
        <v>1.6</v>
      </c>
      <c r="AQ3025" s="2">
        <v>12.8</v>
      </c>
      <c r="AR3025" s="2">
        <v>15.5924</v>
      </c>
      <c r="AS3025" s="2">
        <v>0.24</v>
      </c>
      <c r="AT3025" s="2">
        <v>1.6</v>
      </c>
      <c r="AU3025" s="2">
        <v>14.5</v>
      </c>
      <c r="AV3025" s="2">
        <v>36.610799999999998</v>
      </c>
      <c r="AW3025" s="2">
        <v>0.08</v>
      </c>
      <c r="AX3025" s="2">
        <v>1.2</v>
      </c>
      <c r="AY3025" s="2">
        <v>6.6</v>
      </c>
      <c r="AZ3025" s="2">
        <v>15.364699999999999</v>
      </c>
      <c r="BA3025" s="2">
        <v>0.02</v>
      </c>
      <c r="BB3025" s="2">
        <v>0.6</v>
      </c>
      <c r="BC3025" s="2">
        <v>3.1</v>
      </c>
      <c r="BD3025" s="2">
        <v>5.1832000000000003</v>
      </c>
      <c r="BE3025" s="4" t="str">
        <f t="shared" si="472"/>
        <v>ABURRIDO</v>
      </c>
      <c r="BF3025" s="4">
        <f t="shared" si="473"/>
        <v>0.16040000000000001</v>
      </c>
      <c r="BG3025">
        <f t="shared" si="474"/>
        <v>0.2</v>
      </c>
      <c r="BH3025">
        <f t="shared" si="475"/>
        <v>0.24</v>
      </c>
      <c r="BI3025">
        <f t="shared" si="476"/>
        <v>0.08</v>
      </c>
      <c r="BJ3025">
        <f t="shared" si="477"/>
        <v>0.09</v>
      </c>
      <c r="BK3025">
        <f t="shared" si="478"/>
        <v>0.12</v>
      </c>
      <c r="BL3025">
        <f t="shared" si="479"/>
        <v>641.08000000000106</v>
      </c>
    </row>
    <row r="3026" spans="1:64" x14ac:dyDescent="0.2">
      <c r="A3026" s="1">
        <v>3024</v>
      </c>
      <c r="B3026" s="7" t="s">
        <v>53</v>
      </c>
      <c r="C3026" s="3">
        <v>40026</v>
      </c>
      <c r="D3026" s="4" t="s">
        <v>3</v>
      </c>
      <c r="E3026" s="4" t="s">
        <v>178</v>
      </c>
      <c r="F3026" s="5" t="str">
        <f t="shared" si="470"/>
        <v>S</v>
      </c>
      <c r="G3026" s="6">
        <v>0.8</v>
      </c>
      <c r="H3026" s="6">
        <v>0.87430555555555556</v>
      </c>
      <c r="I3026" s="85">
        <f t="shared" si="471"/>
        <v>106.99999999999994</v>
      </c>
      <c r="J3026" s="86">
        <f>I3026*Segmentos!$D$7*(AH3026%)*IF(ISNUMBER(AI3026),AI3026%,0)</f>
        <v>1123071.9999999993</v>
      </c>
      <c r="K3026" s="86">
        <f>I3026*Segmentos!$D$7*(AL3026%)*IF(ISNUMBER(AM3026),AM3026%,0)</f>
        <v>527295.99999999965</v>
      </c>
      <c r="L3026" s="4"/>
      <c r="M3026" s="2">
        <v>1.89</v>
      </c>
      <c r="N3026" s="2">
        <v>6.7</v>
      </c>
      <c r="O3026" s="2">
        <v>28.3</v>
      </c>
      <c r="P3026" s="2">
        <v>66.8904</v>
      </c>
      <c r="Q3026" s="2">
        <v>1.68</v>
      </c>
      <c r="R3026" s="2">
        <v>6.1</v>
      </c>
      <c r="S3026" s="2">
        <v>27.6</v>
      </c>
      <c r="T3026" s="2">
        <v>9.9024000000000001</v>
      </c>
      <c r="U3026" s="2">
        <v>1.89</v>
      </c>
      <c r="V3026" s="2">
        <v>5.5</v>
      </c>
      <c r="W3026" s="2">
        <v>34.1</v>
      </c>
      <c r="X3026" s="2">
        <v>14.006399999999999</v>
      </c>
      <c r="Y3026" s="2">
        <v>2.09</v>
      </c>
      <c r="Z3026" s="2">
        <v>7.7</v>
      </c>
      <c r="AA3026" s="2">
        <v>27.2</v>
      </c>
      <c r="AB3026" s="2">
        <v>21.840199999999999</v>
      </c>
      <c r="AC3026" s="2">
        <v>1.82</v>
      </c>
      <c r="AD3026" s="2">
        <v>6.8</v>
      </c>
      <c r="AE3026" s="2">
        <v>26.8</v>
      </c>
      <c r="AF3026" s="2">
        <v>21.141300000000001</v>
      </c>
      <c r="AG3026" s="20">
        <v>2.63</v>
      </c>
      <c r="AH3026" s="20">
        <v>8</v>
      </c>
      <c r="AI3026" s="20">
        <v>32.799999999999997</v>
      </c>
      <c r="AJ3026" s="20">
        <v>44.0976</v>
      </c>
      <c r="AK3026" s="18">
        <v>1.23</v>
      </c>
      <c r="AL3026" s="18">
        <v>5.5</v>
      </c>
      <c r="AM3026" s="18">
        <v>22.4</v>
      </c>
      <c r="AN3026" s="18">
        <v>22.7928</v>
      </c>
      <c r="AO3026" s="2">
        <v>0.42</v>
      </c>
      <c r="AP3026" s="2">
        <v>2.4</v>
      </c>
      <c r="AQ3026" s="2">
        <v>17.100000000000001</v>
      </c>
      <c r="AR3026" s="2">
        <v>1.6041000000000001</v>
      </c>
      <c r="AS3026" s="2">
        <v>1.45</v>
      </c>
      <c r="AT3026" s="2">
        <v>4.8</v>
      </c>
      <c r="AU3026" s="2">
        <v>30.5</v>
      </c>
      <c r="AV3026" s="2">
        <v>11.2842</v>
      </c>
      <c r="AW3026" s="2">
        <v>1.4</v>
      </c>
      <c r="AX3026" s="2">
        <v>6.9</v>
      </c>
      <c r="AY3026" s="2">
        <v>20.3</v>
      </c>
      <c r="AZ3026" s="2">
        <v>14.2089</v>
      </c>
      <c r="BA3026" s="2">
        <v>2.94</v>
      </c>
      <c r="BB3026" s="2">
        <v>8.8000000000000007</v>
      </c>
      <c r="BC3026" s="2">
        <v>33.200000000000003</v>
      </c>
      <c r="BD3026" s="2">
        <v>39.793199999999999</v>
      </c>
      <c r="BE3026" s="4" t="str">
        <f t="shared" si="472"/>
        <v>ABURRIDO</v>
      </c>
      <c r="BF3026" s="4">
        <f t="shared" si="473"/>
        <v>1.8619999999999997</v>
      </c>
      <c r="BG3026">
        <f t="shared" si="474"/>
        <v>0.42</v>
      </c>
      <c r="BH3026">
        <f t="shared" si="475"/>
        <v>1.45</v>
      </c>
      <c r="BI3026">
        <f t="shared" si="476"/>
        <v>2.94</v>
      </c>
      <c r="BJ3026">
        <f t="shared" si="477"/>
        <v>1.23</v>
      </c>
      <c r="BK3026">
        <f t="shared" si="478"/>
        <v>2.63</v>
      </c>
      <c r="BL3026">
        <f t="shared" si="479"/>
        <v>20288.26999999999</v>
      </c>
    </row>
    <row r="3027" spans="1:64" x14ac:dyDescent="0.2">
      <c r="A3027" s="1">
        <v>3025</v>
      </c>
      <c r="B3027" s="7" t="s">
        <v>10</v>
      </c>
      <c r="C3027" s="3">
        <v>40026</v>
      </c>
      <c r="D3027" s="4" t="s">
        <v>8</v>
      </c>
      <c r="E3027" s="4" t="s">
        <v>164</v>
      </c>
      <c r="F3027" s="5" t="str">
        <f t="shared" si="470"/>
        <v>S</v>
      </c>
      <c r="G3027" s="6">
        <v>0.87430555555555556</v>
      </c>
      <c r="H3027" s="6">
        <v>0.9159722222222223</v>
      </c>
      <c r="I3027" s="85">
        <f t="shared" si="471"/>
        <v>60.000000000000107</v>
      </c>
      <c r="J3027" s="86">
        <f>I3027*Segmentos!$D$7*(AH3027%)*IF(ISNUMBER(AI3027),AI3027%,0)</f>
        <v>891000.00000000151</v>
      </c>
      <c r="K3027" s="86">
        <f>I3027*Segmentos!$D$7*(AL3027%)*IF(ISNUMBER(AM3027),AM3027%,0)</f>
        <v>924840.00000000163</v>
      </c>
      <c r="L3027" s="4"/>
      <c r="M3027" s="2">
        <v>3.79</v>
      </c>
      <c r="N3027" s="2">
        <v>11.5</v>
      </c>
      <c r="O3027" s="2">
        <v>33.1</v>
      </c>
      <c r="P3027" s="2">
        <v>86.340400000000002</v>
      </c>
      <c r="Q3027" s="2">
        <v>1.55</v>
      </c>
      <c r="R3027" s="2">
        <v>3.9</v>
      </c>
      <c r="S3027" s="2">
        <v>39.9</v>
      </c>
      <c r="T3027" s="2">
        <v>5.8964999999999996</v>
      </c>
      <c r="U3027" s="2">
        <v>1.73</v>
      </c>
      <c r="V3027" s="2">
        <v>8.5</v>
      </c>
      <c r="W3027" s="2">
        <v>20.5</v>
      </c>
      <c r="X3027" s="2">
        <v>8.2929999999999993</v>
      </c>
      <c r="Y3027" s="2">
        <v>4.17</v>
      </c>
      <c r="Z3027" s="2">
        <v>13.1</v>
      </c>
      <c r="AA3027" s="2">
        <v>31.9</v>
      </c>
      <c r="AB3027" s="2">
        <v>28.069700000000001</v>
      </c>
      <c r="AC3027" s="2">
        <v>5.89</v>
      </c>
      <c r="AD3027" s="2">
        <v>15.7</v>
      </c>
      <c r="AE3027" s="2">
        <v>37.4</v>
      </c>
      <c r="AF3027" s="2">
        <v>44.081299999999999</v>
      </c>
      <c r="AG3027" s="20">
        <v>3.7</v>
      </c>
      <c r="AH3027" s="20">
        <v>12.5</v>
      </c>
      <c r="AI3027" s="20">
        <v>29.7</v>
      </c>
      <c r="AJ3027" s="20">
        <v>39.986899999999999</v>
      </c>
      <c r="AK3027" s="18">
        <v>3.87</v>
      </c>
      <c r="AL3027" s="18">
        <v>10.5</v>
      </c>
      <c r="AM3027" s="18">
        <v>36.700000000000003</v>
      </c>
      <c r="AN3027" s="18">
        <v>46.3536</v>
      </c>
      <c r="AO3027" s="2">
        <v>1.06</v>
      </c>
      <c r="AP3027" s="2">
        <v>9</v>
      </c>
      <c r="AQ3027" s="2">
        <v>11.8</v>
      </c>
      <c r="AR3027" s="2">
        <v>2.6429999999999998</v>
      </c>
      <c r="AS3027" s="2">
        <v>1.74</v>
      </c>
      <c r="AT3027" s="2">
        <v>8.6999999999999993</v>
      </c>
      <c r="AU3027" s="2">
        <v>20</v>
      </c>
      <c r="AV3027" s="2">
        <v>8.7599</v>
      </c>
      <c r="AW3027" s="2">
        <v>3.79</v>
      </c>
      <c r="AX3027" s="2">
        <v>11</v>
      </c>
      <c r="AY3027" s="2">
        <v>34.4</v>
      </c>
      <c r="AZ3027" s="2">
        <v>24.8536</v>
      </c>
      <c r="BA3027" s="2">
        <v>5.74</v>
      </c>
      <c r="BB3027" s="2">
        <v>14</v>
      </c>
      <c r="BC3027" s="2">
        <v>40.799999999999997</v>
      </c>
      <c r="BD3027" s="2">
        <v>50.083799999999997</v>
      </c>
      <c r="BE3027" s="4" t="str">
        <f t="shared" si="472"/>
        <v>NO APLICA</v>
      </c>
      <c r="BF3027" s="4">
        <f t="shared" si="473"/>
        <v>3.2844000000000002</v>
      </c>
      <c r="BG3027">
        <f t="shared" si="474"/>
        <v>1.06</v>
      </c>
      <c r="BH3027">
        <f t="shared" si="475"/>
        <v>1.74</v>
      </c>
      <c r="BI3027">
        <f t="shared" si="476"/>
        <v>5.74</v>
      </c>
      <c r="BJ3027">
        <f t="shared" si="477"/>
        <v>3.87</v>
      </c>
      <c r="BK3027">
        <f t="shared" si="478"/>
        <v>3.7</v>
      </c>
      <c r="BL3027">
        <f t="shared" si="479"/>
        <v>22839.000000000044</v>
      </c>
    </row>
    <row r="3028" spans="1:64" x14ac:dyDescent="0.2">
      <c r="A3028" s="1">
        <v>3026</v>
      </c>
      <c r="B3028" s="7" t="s">
        <v>142</v>
      </c>
      <c r="C3028" s="3">
        <v>40026</v>
      </c>
      <c r="D3028" s="4" t="s">
        <v>629</v>
      </c>
      <c r="E3028" s="4" t="s">
        <v>186</v>
      </c>
      <c r="F3028" s="5" t="str">
        <f t="shared" si="470"/>
        <v>S</v>
      </c>
      <c r="G3028" s="6">
        <v>0.91666666666666663</v>
      </c>
      <c r="H3028" s="6">
        <v>0.98472222222222217</v>
      </c>
      <c r="I3028" s="85">
        <f t="shared" si="471"/>
        <v>97.999999999999972</v>
      </c>
      <c r="J3028" s="86">
        <f>I3028*Segmentos!$D$7*(AH3028%)*IF(ISNUMBER(AI3028),AI3028%,0)</f>
        <v>93766.399999999965</v>
      </c>
      <c r="K3028" s="86">
        <f>I3028*Segmentos!$D$7*(AL3028%)*IF(ISNUMBER(AM3028),AM3028%,0)</f>
        <v>89375.999999999956</v>
      </c>
      <c r="L3028" s="4"/>
      <c r="M3028" s="2">
        <v>0.23</v>
      </c>
      <c r="N3028" s="2">
        <v>2.8</v>
      </c>
      <c r="O3028" s="2">
        <v>8.3000000000000007</v>
      </c>
      <c r="P3028" s="2">
        <v>96.932199999999995</v>
      </c>
      <c r="Q3028" s="2">
        <v>0.05</v>
      </c>
      <c r="R3028" s="2">
        <v>1.1000000000000001</v>
      </c>
      <c r="S3028" s="2">
        <v>4.3</v>
      </c>
      <c r="T3028" s="2">
        <v>3.2999000000000001</v>
      </c>
      <c r="U3028" s="2">
        <v>0.01</v>
      </c>
      <c r="V3028" s="2">
        <v>0.6</v>
      </c>
      <c r="W3028" s="2">
        <v>1</v>
      </c>
      <c r="X3028" s="2">
        <v>0.53159999999999996</v>
      </c>
      <c r="Y3028" s="2">
        <v>0.3</v>
      </c>
      <c r="Z3028" s="2">
        <v>3.1</v>
      </c>
      <c r="AA3028" s="2">
        <v>9.6999999999999993</v>
      </c>
      <c r="AB3028" s="2">
        <v>37.557699999999997</v>
      </c>
      <c r="AC3028" s="2">
        <v>0.4</v>
      </c>
      <c r="AD3028" s="2">
        <v>4.7</v>
      </c>
      <c r="AE3028" s="2">
        <v>8.5</v>
      </c>
      <c r="AF3028" s="2">
        <v>55.543100000000003</v>
      </c>
      <c r="AG3028" s="20">
        <v>0.23</v>
      </c>
      <c r="AH3028" s="20">
        <v>2.6</v>
      </c>
      <c r="AI3028" s="20">
        <v>9.1999999999999993</v>
      </c>
      <c r="AJ3028" s="20">
        <v>47.152799999999999</v>
      </c>
      <c r="AK3028" s="18">
        <v>0.22</v>
      </c>
      <c r="AL3028" s="18">
        <v>3</v>
      </c>
      <c r="AM3028" s="18">
        <v>7.6</v>
      </c>
      <c r="AN3028" s="18">
        <v>49.779400000000003</v>
      </c>
      <c r="AO3028" s="2">
        <v>0.01</v>
      </c>
      <c r="AP3028" s="2">
        <v>0.7</v>
      </c>
      <c r="AQ3028" s="2">
        <v>2</v>
      </c>
      <c r="AR3028" s="2">
        <v>0.62350000000000005</v>
      </c>
      <c r="AS3028" s="2">
        <v>0.19</v>
      </c>
      <c r="AT3028" s="2">
        <v>3.1</v>
      </c>
      <c r="AU3028" s="2">
        <v>6.2</v>
      </c>
      <c r="AV3028" s="2">
        <v>18.150600000000001</v>
      </c>
      <c r="AW3028" s="2">
        <v>0.16</v>
      </c>
      <c r="AX3028" s="2">
        <v>3.8</v>
      </c>
      <c r="AY3028" s="2">
        <v>4.2</v>
      </c>
      <c r="AZ3028" s="2">
        <v>19.147400000000001</v>
      </c>
      <c r="BA3028" s="2">
        <v>0.36</v>
      </c>
      <c r="BB3028" s="2">
        <v>2.4</v>
      </c>
      <c r="BC3028" s="2">
        <v>15.2</v>
      </c>
      <c r="BD3028" s="2">
        <v>59.0107</v>
      </c>
      <c r="BE3028" s="4" t="str">
        <f t="shared" si="472"/>
        <v>ABURRIDO</v>
      </c>
      <c r="BF3028" s="4">
        <f t="shared" si="473"/>
        <v>0.2298</v>
      </c>
      <c r="BG3028">
        <f t="shared" si="474"/>
        <v>0.01</v>
      </c>
      <c r="BH3028">
        <f t="shared" si="475"/>
        <v>0.19</v>
      </c>
      <c r="BI3028">
        <f t="shared" si="476"/>
        <v>0.36</v>
      </c>
      <c r="BJ3028">
        <f t="shared" si="477"/>
        <v>0.22</v>
      </c>
      <c r="BK3028">
        <f t="shared" si="478"/>
        <v>0.23</v>
      </c>
      <c r="BL3028">
        <f t="shared" si="479"/>
        <v>2277.5199999999995</v>
      </c>
    </row>
    <row r="3029" spans="1:64" x14ac:dyDescent="0.2">
      <c r="A3029" s="1">
        <v>3027</v>
      </c>
      <c r="B3029" s="7" t="s">
        <v>136</v>
      </c>
      <c r="C3029" s="3">
        <v>40026</v>
      </c>
      <c r="D3029" s="4" t="s">
        <v>626</v>
      </c>
      <c r="E3029" s="4" t="s">
        <v>174</v>
      </c>
      <c r="F3029" s="5" t="str">
        <f t="shared" si="470"/>
        <v>S</v>
      </c>
      <c r="G3029" s="6">
        <v>0.91874999999999996</v>
      </c>
      <c r="H3029" s="6">
        <v>0.98750000000000004</v>
      </c>
      <c r="I3029" s="85">
        <f t="shared" si="471"/>
        <v>99.000000000000128</v>
      </c>
      <c r="J3029" s="86">
        <f>I3029*Segmentos!$D$7*(AH3029%)*IF(ISNUMBER(AI3029),AI3029%,0)</f>
        <v>2169129.6000000024</v>
      </c>
      <c r="K3029" s="86">
        <f>I3029*Segmentos!$D$7*(AL3029%)*IF(ISNUMBER(AM3029),AM3029%,0)</f>
        <v>3616390.8000000049</v>
      </c>
      <c r="L3029" s="4"/>
      <c r="M3029" s="2">
        <v>7.4</v>
      </c>
      <c r="N3029" s="2">
        <v>19.399999999999999</v>
      </c>
      <c r="O3029" s="2">
        <v>38.1</v>
      </c>
      <c r="P3029" s="2">
        <v>81.522000000000006</v>
      </c>
      <c r="Q3029" s="2">
        <v>4.93</v>
      </c>
      <c r="R3029" s="2">
        <v>12.4</v>
      </c>
      <c r="S3029" s="2">
        <v>39.799999999999997</v>
      </c>
      <c r="T3029" s="2">
        <v>9.0530000000000008</v>
      </c>
      <c r="U3029" s="2">
        <v>8.51</v>
      </c>
      <c r="V3029" s="2">
        <v>17.399999999999999</v>
      </c>
      <c r="W3029" s="2">
        <v>48.9</v>
      </c>
      <c r="X3029" s="2">
        <v>19.640999999999998</v>
      </c>
      <c r="Y3029" s="2">
        <v>7.96</v>
      </c>
      <c r="Z3029" s="2">
        <v>23.3</v>
      </c>
      <c r="AA3029" s="2">
        <v>34.200000000000003</v>
      </c>
      <c r="AB3029" s="2">
        <v>25.873699999999999</v>
      </c>
      <c r="AC3029" s="2">
        <v>7.46</v>
      </c>
      <c r="AD3029" s="2">
        <v>20.9</v>
      </c>
      <c r="AE3029" s="2">
        <v>35.700000000000003</v>
      </c>
      <c r="AF3029" s="2">
        <v>26.9543</v>
      </c>
      <c r="AG3029" s="20">
        <v>5.5</v>
      </c>
      <c r="AH3029" s="20">
        <v>16.7</v>
      </c>
      <c r="AI3029" s="20">
        <v>32.799999999999997</v>
      </c>
      <c r="AJ3029" s="20">
        <v>28.7319</v>
      </c>
      <c r="AK3029" s="18">
        <v>9.1199999999999992</v>
      </c>
      <c r="AL3029" s="18">
        <v>21.9</v>
      </c>
      <c r="AM3029" s="18">
        <v>41.7</v>
      </c>
      <c r="AN3029" s="18">
        <v>52.790100000000002</v>
      </c>
      <c r="AO3029" s="2">
        <v>4.97</v>
      </c>
      <c r="AP3029" s="2">
        <v>12.9</v>
      </c>
      <c r="AQ3029" s="2">
        <v>38.6</v>
      </c>
      <c r="AR3029" s="2">
        <v>5.9756999999999998</v>
      </c>
      <c r="AS3029" s="2">
        <v>4.09</v>
      </c>
      <c r="AT3029" s="2">
        <v>15</v>
      </c>
      <c r="AU3029" s="2">
        <v>27.3</v>
      </c>
      <c r="AV3029" s="2">
        <v>9.9334000000000007</v>
      </c>
      <c r="AW3029" s="2">
        <v>7.42</v>
      </c>
      <c r="AX3029" s="2">
        <v>17.7</v>
      </c>
      <c r="AY3029" s="2">
        <v>41.8</v>
      </c>
      <c r="AZ3029" s="2">
        <v>23.480799999999999</v>
      </c>
      <c r="BA3029" s="2">
        <v>9.99</v>
      </c>
      <c r="BB3029" s="2">
        <v>25.1</v>
      </c>
      <c r="BC3029" s="2">
        <v>39.799999999999997</v>
      </c>
      <c r="BD3029" s="2">
        <v>42.132100000000001</v>
      </c>
      <c r="BE3029" s="4" t="str">
        <f t="shared" si="472"/>
        <v>ENTRETENIDO</v>
      </c>
      <c r="BF3029" s="4">
        <f t="shared" si="473"/>
        <v>6.6644000000000005</v>
      </c>
      <c r="BG3029">
        <f t="shared" si="474"/>
        <v>4.97</v>
      </c>
      <c r="BH3029">
        <f t="shared" si="475"/>
        <v>4.09</v>
      </c>
      <c r="BI3029">
        <f t="shared" si="476"/>
        <v>9.99</v>
      </c>
      <c r="BJ3029">
        <f t="shared" si="477"/>
        <v>9.1199999999999992</v>
      </c>
      <c r="BK3029">
        <f t="shared" si="478"/>
        <v>5.5</v>
      </c>
      <c r="BL3029">
        <f t="shared" si="479"/>
        <v>73174.860000000088</v>
      </c>
    </row>
    <row r="3030" spans="1:64" x14ac:dyDescent="0.2">
      <c r="A3030" s="1">
        <v>3028</v>
      </c>
      <c r="B3030" s="7" t="s">
        <v>25</v>
      </c>
      <c r="C3030" s="3">
        <v>40026</v>
      </c>
      <c r="D3030" s="4" t="s">
        <v>629</v>
      </c>
      <c r="E3030" s="4" t="s">
        <v>171</v>
      </c>
      <c r="F3030" s="5" t="str">
        <f t="shared" si="470"/>
        <v>S</v>
      </c>
      <c r="G3030" s="6">
        <v>0.88541666666666663</v>
      </c>
      <c r="H3030" s="6">
        <v>0.88611111111111107</v>
      </c>
      <c r="I3030" s="85">
        <f t="shared" si="471"/>
        <v>0.99999999999999645</v>
      </c>
      <c r="J3030" s="86">
        <f>I3030*Segmentos!$D$7*(AH3030%)*IF(ISNUMBER(AI3030),AI3030%,0)</f>
        <v>0</v>
      </c>
      <c r="K3030" s="86">
        <f>I3030*Segmentos!$D$7*(AL3030%)*IF(ISNUMBER(AM3030),AM3030%,0)</f>
        <v>799.99999999999727</v>
      </c>
      <c r="L3030" s="4"/>
      <c r="M3030" s="2">
        <v>0.1</v>
      </c>
      <c r="N3030" s="2">
        <v>0.1</v>
      </c>
      <c r="O3030" s="2">
        <v>100</v>
      </c>
      <c r="P3030" s="2">
        <v>34.593800000000002</v>
      </c>
      <c r="Q3030" s="2">
        <v>0</v>
      </c>
      <c r="R3030" s="2">
        <v>0</v>
      </c>
      <c r="S3030" s="8" t="s">
        <v>577</v>
      </c>
      <c r="T3030" s="2">
        <v>0</v>
      </c>
      <c r="U3030" s="2">
        <v>0</v>
      </c>
      <c r="V3030" s="2">
        <v>0</v>
      </c>
      <c r="W3030" s="8" t="s">
        <v>577</v>
      </c>
      <c r="X3030" s="2">
        <v>0</v>
      </c>
      <c r="Y3030" s="2">
        <v>0.32</v>
      </c>
      <c r="Z3030" s="2">
        <v>0.3</v>
      </c>
      <c r="AA3030" s="2">
        <v>100</v>
      </c>
      <c r="AB3030" s="2">
        <v>31.9771</v>
      </c>
      <c r="AC3030" s="2">
        <v>0.02</v>
      </c>
      <c r="AD3030" s="2">
        <v>0</v>
      </c>
      <c r="AE3030" s="2">
        <v>100</v>
      </c>
      <c r="AF3030" s="2">
        <v>2.6166</v>
      </c>
      <c r="AG3030" s="20">
        <v>0</v>
      </c>
      <c r="AH3030" s="20">
        <v>0</v>
      </c>
      <c r="AI3030" s="21" t="s">
        <v>577</v>
      </c>
      <c r="AJ3030" s="20">
        <v>0</v>
      </c>
      <c r="AK3030" s="18">
        <v>0.2</v>
      </c>
      <c r="AL3030" s="18">
        <v>0.2</v>
      </c>
      <c r="AM3030" s="18">
        <v>100</v>
      </c>
      <c r="AN3030" s="18">
        <v>34.593800000000002</v>
      </c>
      <c r="AO3030" s="2">
        <v>7.0000000000000007E-2</v>
      </c>
      <c r="AP3030" s="2">
        <v>0.1</v>
      </c>
      <c r="AQ3030" s="2">
        <v>100</v>
      </c>
      <c r="AR3030" s="2">
        <v>2.6166</v>
      </c>
      <c r="AS3030" s="2">
        <v>0</v>
      </c>
      <c r="AT3030" s="2">
        <v>0</v>
      </c>
      <c r="AU3030" s="8" t="s">
        <v>577</v>
      </c>
      <c r="AV3030" s="2">
        <v>0</v>
      </c>
      <c r="AW3030" s="2">
        <v>0</v>
      </c>
      <c r="AX3030" s="2">
        <v>0</v>
      </c>
      <c r="AY3030" s="8" t="s">
        <v>577</v>
      </c>
      <c r="AZ3030" s="2">
        <v>0</v>
      </c>
      <c r="BA3030" s="2">
        <v>0.25</v>
      </c>
      <c r="BB3030" s="2">
        <v>0.2</v>
      </c>
      <c r="BC3030" s="2">
        <v>100</v>
      </c>
      <c r="BD3030" s="2">
        <v>31.9771</v>
      </c>
      <c r="BE3030" s="4" t="str">
        <f t="shared" si="472"/>
        <v>NO APLICA</v>
      </c>
      <c r="BF3030" s="4">
        <f t="shared" si="473"/>
        <v>0.10600000000000001</v>
      </c>
      <c r="BG3030">
        <f t="shared" si="474"/>
        <v>7.0000000000000007E-2</v>
      </c>
      <c r="BH3030">
        <f t="shared" si="475"/>
        <v>0</v>
      </c>
      <c r="BI3030">
        <f t="shared" si="476"/>
        <v>0.25</v>
      </c>
      <c r="BJ3030">
        <f t="shared" si="477"/>
        <v>0.2</v>
      </c>
      <c r="BK3030">
        <f t="shared" si="478"/>
        <v>0</v>
      </c>
      <c r="BL3030">
        <f t="shared" si="479"/>
        <v>9.9999999999999645</v>
      </c>
    </row>
    <row r="3031" spans="1:64" x14ac:dyDescent="0.2">
      <c r="A3031" s="1">
        <v>3029</v>
      </c>
      <c r="B3031" s="7" t="s">
        <v>51</v>
      </c>
      <c r="C3031" s="3">
        <v>40026</v>
      </c>
      <c r="D3031" s="4" t="s">
        <v>627</v>
      </c>
      <c r="E3031" s="4" t="s">
        <v>177</v>
      </c>
      <c r="F3031" s="5" t="str">
        <f t="shared" si="470"/>
        <v>S</v>
      </c>
      <c r="G3031" s="6">
        <v>0.79513888888888884</v>
      </c>
      <c r="H3031" s="6">
        <v>0.875</v>
      </c>
      <c r="I3031" s="85">
        <f t="shared" si="471"/>
        <v>115.00000000000007</v>
      </c>
      <c r="J3031" s="86">
        <f>I3031*Segmentos!$D$7*(AH3031%)*IF(ISNUMBER(AI3031),AI3031%,0)</f>
        <v>1417720.0000000012</v>
      </c>
      <c r="K3031" s="86">
        <f>I3031*Segmentos!$D$7*(AL3031%)*IF(ISNUMBER(AM3031),AM3031%,0)</f>
        <v>2181688.0000000009</v>
      </c>
      <c r="L3031" s="4"/>
      <c r="M3031" s="2">
        <v>3.95</v>
      </c>
      <c r="N3031" s="2">
        <v>12.9</v>
      </c>
      <c r="O3031" s="2">
        <v>30.6</v>
      </c>
      <c r="P3031" s="2">
        <v>91.466999999999999</v>
      </c>
      <c r="Q3031" s="2">
        <v>1.4</v>
      </c>
      <c r="R3031" s="2">
        <v>5.9</v>
      </c>
      <c r="S3031" s="2">
        <v>23.6</v>
      </c>
      <c r="T3031" s="2">
        <v>5.3929</v>
      </c>
      <c r="U3031" s="2">
        <v>1.48</v>
      </c>
      <c r="V3031" s="2">
        <v>8.5</v>
      </c>
      <c r="W3031" s="2">
        <v>17.3</v>
      </c>
      <c r="X3031" s="2">
        <v>7.1824000000000003</v>
      </c>
      <c r="Y3031" s="2">
        <v>2.59</v>
      </c>
      <c r="Z3031" s="2">
        <v>11.3</v>
      </c>
      <c r="AA3031" s="2">
        <v>22.9</v>
      </c>
      <c r="AB3031" s="2">
        <v>17.729700000000001</v>
      </c>
      <c r="AC3031" s="2">
        <v>8.0500000000000007</v>
      </c>
      <c r="AD3031" s="2">
        <v>20.7</v>
      </c>
      <c r="AE3031" s="2">
        <v>38.9</v>
      </c>
      <c r="AF3031" s="2">
        <v>61.162100000000002</v>
      </c>
      <c r="AG3031" s="20">
        <v>3.09</v>
      </c>
      <c r="AH3031" s="20">
        <v>11.5</v>
      </c>
      <c r="AI3031" s="20">
        <v>26.8</v>
      </c>
      <c r="AJ3031" s="20">
        <v>33.880899999999997</v>
      </c>
      <c r="AK3031" s="18">
        <v>4.7300000000000004</v>
      </c>
      <c r="AL3031" s="18">
        <v>14.2</v>
      </c>
      <c r="AM3031" s="18">
        <v>33.4</v>
      </c>
      <c r="AN3031" s="18">
        <v>57.586100000000002</v>
      </c>
      <c r="AO3031" s="2">
        <v>0.98</v>
      </c>
      <c r="AP3031" s="2">
        <v>6.9</v>
      </c>
      <c r="AQ3031" s="2">
        <v>14.3</v>
      </c>
      <c r="AR3031" s="2">
        <v>2.4721000000000002</v>
      </c>
      <c r="AS3031" s="2">
        <v>2.72</v>
      </c>
      <c r="AT3031" s="2">
        <v>11.1</v>
      </c>
      <c r="AU3031" s="2">
        <v>24.6</v>
      </c>
      <c r="AV3031" s="2">
        <v>13.8803</v>
      </c>
      <c r="AW3031" s="2">
        <v>4.24</v>
      </c>
      <c r="AX3031" s="2">
        <v>13.8</v>
      </c>
      <c r="AY3031" s="2">
        <v>30.7</v>
      </c>
      <c r="AZ3031" s="2">
        <v>28.232099999999999</v>
      </c>
      <c r="BA3031" s="2">
        <v>5.29</v>
      </c>
      <c r="BB3031" s="2">
        <v>15</v>
      </c>
      <c r="BC3031" s="2">
        <v>35.200000000000003</v>
      </c>
      <c r="BD3031" s="2">
        <v>46.8825</v>
      </c>
      <c r="BE3031" s="4" t="str">
        <f t="shared" si="472"/>
        <v>ABURRIDO</v>
      </c>
      <c r="BF3031" s="4">
        <f t="shared" si="473"/>
        <v>3.5878000000000005</v>
      </c>
      <c r="BG3031">
        <f t="shared" si="474"/>
        <v>0.98</v>
      </c>
      <c r="BH3031">
        <f t="shared" si="475"/>
        <v>2.72</v>
      </c>
      <c r="BI3031">
        <f t="shared" si="476"/>
        <v>5.29</v>
      </c>
      <c r="BJ3031">
        <f t="shared" si="477"/>
        <v>4.7300000000000004</v>
      </c>
      <c r="BK3031">
        <f t="shared" si="478"/>
        <v>3.09</v>
      </c>
      <c r="BL3031">
        <f t="shared" si="479"/>
        <v>45395.100000000028</v>
      </c>
    </row>
    <row r="3032" spans="1:64" x14ac:dyDescent="0.2">
      <c r="A3032" s="1">
        <v>3030</v>
      </c>
      <c r="B3032" s="7" t="s">
        <v>135</v>
      </c>
      <c r="C3032" s="3">
        <v>40026</v>
      </c>
      <c r="D3032" s="4" t="s">
        <v>626</v>
      </c>
      <c r="E3032" s="4" t="s">
        <v>168</v>
      </c>
      <c r="F3032" s="5" t="str">
        <f t="shared" si="470"/>
        <v>S</v>
      </c>
      <c r="G3032" s="6">
        <v>0.80347222222222225</v>
      </c>
      <c r="H3032" s="6">
        <v>0.875</v>
      </c>
      <c r="I3032" s="85">
        <f t="shared" si="471"/>
        <v>102.99999999999996</v>
      </c>
      <c r="J3032" s="86">
        <f>I3032*Segmentos!$D$7*(AH3032%)*IF(ISNUMBER(AI3032),AI3032%,0)</f>
        <v>917111.99999999977</v>
      </c>
      <c r="K3032" s="86">
        <f>I3032*Segmentos!$D$7*(AL3032%)*IF(ISNUMBER(AM3032),AM3032%,0)</f>
        <v>1137367.1999999995</v>
      </c>
      <c r="L3032" s="4" t="s">
        <v>552</v>
      </c>
      <c r="M3032" s="2">
        <v>2.5</v>
      </c>
      <c r="N3032" s="2">
        <v>8.5</v>
      </c>
      <c r="O3032" s="2">
        <v>29.4</v>
      </c>
      <c r="P3032" s="2">
        <v>80.4392</v>
      </c>
      <c r="Q3032" s="2">
        <v>0.86</v>
      </c>
      <c r="R3032" s="2">
        <v>3.2</v>
      </c>
      <c r="S3032" s="2">
        <v>26.7</v>
      </c>
      <c r="T3032" s="2">
        <v>4.5998999999999999</v>
      </c>
      <c r="U3032" s="2">
        <v>2.57</v>
      </c>
      <c r="V3032" s="2">
        <v>6.9</v>
      </c>
      <c r="W3032" s="2">
        <v>37</v>
      </c>
      <c r="X3032" s="2">
        <v>17.371300000000002</v>
      </c>
      <c r="Y3032" s="2">
        <v>2.5099999999999998</v>
      </c>
      <c r="Z3032" s="2">
        <v>10.199999999999999</v>
      </c>
      <c r="AA3032" s="2">
        <v>24.5</v>
      </c>
      <c r="AB3032" s="2">
        <v>23.871400000000001</v>
      </c>
      <c r="AC3032" s="2">
        <v>3.27</v>
      </c>
      <c r="AD3032" s="2">
        <v>10.6</v>
      </c>
      <c r="AE3032" s="2">
        <v>31</v>
      </c>
      <c r="AF3032" s="2">
        <v>34.596600000000002</v>
      </c>
      <c r="AG3032" s="20">
        <v>2.2200000000000002</v>
      </c>
      <c r="AH3032" s="20">
        <v>8.4</v>
      </c>
      <c r="AI3032" s="20">
        <v>26.5</v>
      </c>
      <c r="AJ3032" s="20">
        <v>33.863</v>
      </c>
      <c r="AK3032" s="18">
        <v>2.75</v>
      </c>
      <c r="AL3032" s="18">
        <v>8.6</v>
      </c>
      <c r="AM3032" s="18">
        <v>32.1</v>
      </c>
      <c r="AN3032" s="18">
        <v>46.5762</v>
      </c>
      <c r="AO3032" s="2">
        <v>1.25</v>
      </c>
      <c r="AP3032" s="2">
        <v>6.8</v>
      </c>
      <c r="AQ3032" s="2">
        <v>18.600000000000001</v>
      </c>
      <c r="AR3032" s="2">
        <v>4.4153000000000002</v>
      </c>
      <c r="AS3032" s="2">
        <v>2.09</v>
      </c>
      <c r="AT3032" s="2">
        <v>8.4</v>
      </c>
      <c r="AU3032" s="2">
        <v>25</v>
      </c>
      <c r="AV3032" s="2">
        <v>14.8368</v>
      </c>
      <c r="AW3032" s="2">
        <v>2.04</v>
      </c>
      <c r="AX3032" s="2">
        <v>8</v>
      </c>
      <c r="AY3032" s="2">
        <v>25.6</v>
      </c>
      <c r="AZ3032" s="2">
        <v>18.8766</v>
      </c>
      <c r="BA3032" s="2">
        <v>3.43</v>
      </c>
      <c r="BB3032" s="2">
        <v>9.4</v>
      </c>
      <c r="BC3032" s="2">
        <v>36.4</v>
      </c>
      <c r="BD3032" s="2">
        <v>42.310499999999998</v>
      </c>
      <c r="BE3032" s="4" t="str">
        <f t="shared" si="472"/>
        <v>ABURRIDO</v>
      </c>
      <c r="BF3032" s="4">
        <f t="shared" si="473"/>
        <v>2.4975999999999998</v>
      </c>
      <c r="BG3032">
        <f t="shared" si="474"/>
        <v>1.25</v>
      </c>
      <c r="BH3032">
        <f t="shared" si="475"/>
        <v>2.09</v>
      </c>
      <c r="BI3032">
        <f t="shared" si="476"/>
        <v>3.43</v>
      </c>
      <c r="BJ3032">
        <f t="shared" si="477"/>
        <v>2.75</v>
      </c>
      <c r="BK3032">
        <f t="shared" si="478"/>
        <v>2.2200000000000002</v>
      </c>
      <c r="BL3032">
        <f t="shared" si="479"/>
        <v>25739.69999999999</v>
      </c>
    </row>
    <row r="3033" spans="1:64" x14ac:dyDescent="0.2">
      <c r="A3033" s="1">
        <v>3031</v>
      </c>
      <c r="B3033" s="7" t="s">
        <v>66</v>
      </c>
      <c r="C3033" s="3">
        <v>40026</v>
      </c>
      <c r="D3033" s="4" t="s">
        <v>628</v>
      </c>
      <c r="E3033" s="4" t="s">
        <v>168</v>
      </c>
      <c r="F3033" s="5" t="str">
        <f t="shared" si="470"/>
        <v>S</v>
      </c>
      <c r="G3033" s="6">
        <v>0.82638888888888884</v>
      </c>
      <c r="H3033" s="6">
        <v>0.9145833333333333</v>
      </c>
      <c r="I3033" s="85">
        <f t="shared" si="471"/>
        <v>127.00000000000003</v>
      </c>
      <c r="J3033" s="86">
        <f>I3033*Segmentos!$D$7*(AH3033%)*IF(ISNUMBER(AI3033),AI3033%,0)</f>
        <v>480568.00000000012</v>
      </c>
      <c r="K3033" s="86">
        <f>I3033*Segmentos!$D$7*(AL3033%)*IF(ISNUMBER(AM3033),AM3033%,0)</f>
        <v>833882.00000000035</v>
      </c>
      <c r="L3033" s="4" t="s">
        <v>554</v>
      </c>
      <c r="M3033" s="2">
        <v>1.32</v>
      </c>
      <c r="N3033" s="2">
        <v>6.2</v>
      </c>
      <c r="O3033" s="2">
        <v>21.4</v>
      </c>
      <c r="P3033" s="2">
        <v>72.210599999999999</v>
      </c>
      <c r="Q3033" s="2">
        <v>1.27</v>
      </c>
      <c r="R3033" s="2">
        <v>3.7</v>
      </c>
      <c r="S3033" s="2">
        <v>34.6</v>
      </c>
      <c r="T3033" s="2">
        <v>11.609299999999999</v>
      </c>
      <c r="U3033" s="2">
        <v>0.89</v>
      </c>
      <c r="V3033" s="2">
        <v>6.4</v>
      </c>
      <c r="W3033" s="2">
        <v>13.8</v>
      </c>
      <c r="X3033" s="2">
        <v>10.2157</v>
      </c>
      <c r="Y3033" s="2">
        <v>2.33</v>
      </c>
      <c r="Z3033" s="2">
        <v>8.4</v>
      </c>
      <c r="AA3033" s="2">
        <v>27.8</v>
      </c>
      <c r="AB3033" s="2">
        <v>37.712800000000001</v>
      </c>
      <c r="AC3033" s="2">
        <v>0.7</v>
      </c>
      <c r="AD3033" s="2">
        <v>5.2</v>
      </c>
      <c r="AE3033" s="2">
        <v>13.4</v>
      </c>
      <c r="AF3033" s="2">
        <v>12.672800000000001</v>
      </c>
      <c r="AG3033" s="20">
        <v>0.95</v>
      </c>
      <c r="AH3033" s="20">
        <v>5.5</v>
      </c>
      <c r="AI3033" s="20">
        <v>17.2</v>
      </c>
      <c r="AJ3033" s="20">
        <v>24.701699999999999</v>
      </c>
      <c r="AK3033" s="18">
        <v>1.65</v>
      </c>
      <c r="AL3033" s="18">
        <v>6.7</v>
      </c>
      <c r="AM3033" s="18">
        <v>24.5</v>
      </c>
      <c r="AN3033" s="18">
        <v>47.508899999999997</v>
      </c>
      <c r="AO3033" s="2">
        <v>1.1499999999999999</v>
      </c>
      <c r="AP3033" s="2">
        <v>5.9</v>
      </c>
      <c r="AQ3033" s="2">
        <v>19.5</v>
      </c>
      <c r="AR3033" s="2">
        <v>6.8609</v>
      </c>
      <c r="AS3033" s="2">
        <v>0.68</v>
      </c>
      <c r="AT3033" s="2">
        <v>3.6</v>
      </c>
      <c r="AU3033" s="2">
        <v>19</v>
      </c>
      <c r="AV3033" s="2">
        <v>8.2194000000000003</v>
      </c>
      <c r="AW3033" s="2">
        <v>1.26</v>
      </c>
      <c r="AX3033" s="2">
        <v>5.2</v>
      </c>
      <c r="AY3033" s="2">
        <v>24.2</v>
      </c>
      <c r="AZ3033" s="2">
        <v>19.777899999999999</v>
      </c>
      <c r="BA3033" s="2">
        <v>1.78</v>
      </c>
      <c r="BB3033" s="2">
        <v>8.4</v>
      </c>
      <c r="BC3033" s="2">
        <v>21.1</v>
      </c>
      <c r="BD3033" s="2">
        <v>37.3523</v>
      </c>
      <c r="BE3033" s="4" t="str">
        <f t="shared" si="472"/>
        <v>ABURRIDO</v>
      </c>
      <c r="BF3033" s="4">
        <f t="shared" si="473"/>
        <v>1.1950000000000001</v>
      </c>
      <c r="BG3033">
        <f t="shared" si="474"/>
        <v>1.1499999999999999</v>
      </c>
      <c r="BH3033">
        <f t="shared" si="475"/>
        <v>0.68</v>
      </c>
      <c r="BI3033">
        <f t="shared" si="476"/>
        <v>1.78</v>
      </c>
      <c r="BJ3033">
        <f t="shared" si="477"/>
        <v>1.65</v>
      </c>
      <c r="BK3033">
        <f t="shared" si="478"/>
        <v>0.95</v>
      </c>
      <c r="BL3033">
        <f t="shared" si="479"/>
        <v>16850.360000000004</v>
      </c>
    </row>
    <row r="3034" spans="1:64" x14ac:dyDescent="0.2">
      <c r="A3034" s="1">
        <v>3032</v>
      </c>
      <c r="B3034" s="7" t="s">
        <v>54</v>
      </c>
      <c r="C3034" s="3">
        <v>40026</v>
      </c>
      <c r="D3034" s="4" t="s">
        <v>3</v>
      </c>
      <c r="E3034" s="4" t="s">
        <v>179</v>
      </c>
      <c r="F3034" s="5" t="str">
        <f t="shared" si="470"/>
        <v>S</v>
      </c>
      <c r="G3034" s="6">
        <v>0.91666666666666663</v>
      </c>
      <c r="H3034" s="6">
        <v>0.99652777777777779</v>
      </c>
      <c r="I3034" s="85">
        <f t="shared" si="471"/>
        <v>115.00000000000007</v>
      </c>
      <c r="J3034" s="86">
        <f>I3034*Segmentos!$D$7*(AH3034%)*IF(ISNUMBER(AI3034),AI3034%,0)</f>
        <v>1294440.0000000009</v>
      </c>
      <c r="K3034" s="86">
        <f>I3034*Segmentos!$D$7*(AL3034%)*IF(ISNUMBER(AM3034),AM3034%,0)</f>
        <v>1879836.0000000012</v>
      </c>
      <c r="L3034" s="4"/>
      <c r="M3034" s="2">
        <v>3.48</v>
      </c>
      <c r="N3034" s="2">
        <v>14.1</v>
      </c>
      <c r="O3034" s="2">
        <v>24.7</v>
      </c>
      <c r="P3034" s="2">
        <v>80.962400000000002</v>
      </c>
      <c r="Q3034" s="2">
        <v>1.9</v>
      </c>
      <c r="R3034" s="2">
        <v>6.7</v>
      </c>
      <c r="S3034" s="2">
        <v>28.2</v>
      </c>
      <c r="T3034" s="2">
        <v>7.3625999999999996</v>
      </c>
      <c r="U3034" s="2">
        <v>2.54</v>
      </c>
      <c r="V3034" s="2">
        <v>12.7</v>
      </c>
      <c r="W3034" s="2">
        <v>20.100000000000001</v>
      </c>
      <c r="X3034" s="2">
        <v>12.3933</v>
      </c>
      <c r="Y3034" s="2">
        <v>3.33</v>
      </c>
      <c r="Z3034" s="2">
        <v>15.2</v>
      </c>
      <c r="AA3034" s="2">
        <v>21.9</v>
      </c>
      <c r="AB3034" s="2">
        <v>22.846599999999999</v>
      </c>
      <c r="AC3034" s="2">
        <v>5.0199999999999996</v>
      </c>
      <c r="AD3034" s="2">
        <v>17.7</v>
      </c>
      <c r="AE3034" s="2">
        <v>28.4</v>
      </c>
      <c r="AF3034" s="2">
        <v>38.359900000000003</v>
      </c>
      <c r="AG3034" s="20">
        <v>2.82</v>
      </c>
      <c r="AH3034" s="20">
        <v>13.4</v>
      </c>
      <c r="AI3034" s="20">
        <v>21</v>
      </c>
      <c r="AJ3034" s="20">
        <v>31.072600000000001</v>
      </c>
      <c r="AK3034" s="18">
        <v>4.08</v>
      </c>
      <c r="AL3034" s="18">
        <v>14.7</v>
      </c>
      <c r="AM3034" s="18">
        <v>27.8</v>
      </c>
      <c r="AN3034" s="18">
        <v>49.889899999999997</v>
      </c>
      <c r="AO3034" s="2">
        <v>2.0099999999999998</v>
      </c>
      <c r="AP3034" s="2">
        <v>9.6999999999999993</v>
      </c>
      <c r="AQ3034" s="2">
        <v>20.8</v>
      </c>
      <c r="AR3034" s="2">
        <v>5.1172000000000004</v>
      </c>
      <c r="AS3034" s="2">
        <v>2.88</v>
      </c>
      <c r="AT3034" s="2">
        <v>13.2</v>
      </c>
      <c r="AU3034" s="2">
        <v>21.9</v>
      </c>
      <c r="AV3034" s="2">
        <v>14.7759</v>
      </c>
      <c r="AW3034" s="2">
        <v>3.49</v>
      </c>
      <c r="AX3034" s="2">
        <v>13.8</v>
      </c>
      <c r="AY3034" s="2">
        <v>25.2</v>
      </c>
      <c r="AZ3034" s="2">
        <v>23.3111</v>
      </c>
      <c r="BA3034" s="2">
        <v>4.24</v>
      </c>
      <c r="BB3034" s="2">
        <v>16</v>
      </c>
      <c r="BC3034" s="2">
        <v>26.4</v>
      </c>
      <c r="BD3034" s="2">
        <v>37.758299999999998</v>
      </c>
      <c r="BE3034" s="4" t="str">
        <f t="shared" si="472"/>
        <v>ABURRIDO</v>
      </c>
      <c r="BF3034" s="4">
        <f t="shared" si="473"/>
        <v>3.3402000000000003</v>
      </c>
      <c r="BG3034">
        <f t="shared" si="474"/>
        <v>2.0099999999999998</v>
      </c>
      <c r="BH3034">
        <f t="shared" si="475"/>
        <v>2.88</v>
      </c>
      <c r="BI3034">
        <f t="shared" si="476"/>
        <v>4.24</v>
      </c>
      <c r="BJ3034">
        <f t="shared" si="477"/>
        <v>4.08</v>
      </c>
      <c r="BK3034">
        <f t="shared" si="478"/>
        <v>2.82</v>
      </c>
      <c r="BL3034">
        <f t="shared" si="479"/>
        <v>40051.050000000025</v>
      </c>
    </row>
    <row r="3035" spans="1:64" x14ac:dyDescent="0.2">
      <c r="A3035" s="1">
        <v>3033</v>
      </c>
      <c r="B3035" s="7" t="s">
        <v>19</v>
      </c>
      <c r="C3035" s="3">
        <v>40026</v>
      </c>
      <c r="D3035" s="4" t="s">
        <v>17</v>
      </c>
      <c r="E3035" s="4" t="s">
        <v>166</v>
      </c>
      <c r="F3035" s="5" t="str">
        <f t="shared" si="470"/>
        <v>S</v>
      </c>
      <c r="G3035" s="6">
        <v>0.91527777777777775</v>
      </c>
      <c r="H3035" s="6">
        <v>0.91666666666666663</v>
      </c>
      <c r="I3035" s="85">
        <f t="shared" si="471"/>
        <v>1.9999999999999929</v>
      </c>
      <c r="J3035" s="86">
        <f>I3035*Segmentos!$D$7*(AH3035%)*IF(ISNUMBER(AI3035),AI3035%,0)</f>
        <v>2166.3999999999928</v>
      </c>
      <c r="K3035" s="86">
        <f>I3035*Segmentos!$D$7*(AL3035%)*IF(ISNUMBER(AM3035),AM3035%,0)</f>
        <v>4454.3999999999842</v>
      </c>
      <c r="L3035" s="4"/>
      <c r="M3035" s="2">
        <v>0.4</v>
      </c>
      <c r="N3035" s="2">
        <v>0.6</v>
      </c>
      <c r="O3035" s="2">
        <v>69</v>
      </c>
      <c r="P3035" s="2">
        <v>100</v>
      </c>
      <c r="Q3035" s="2">
        <v>0</v>
      </c>
      <c r="R3035" s="2">
        <v>0</v>
      </c>
      <c r="S3035" s="8" t="s">
        <v>577</v>
      </c>
      <c r="T3035" s="2">
        <v>0</v>
      </c>
      <c r="U3035" s="2">
        <v>0.59</v>
      </c>
      <c r="V3035" s="2">
        <v>0.6</v>
      </c>
      <c r="W3035" s="2">
        <v>100</v>
      </c>
      <c r="X3035" s="2">
        <v>31.3643</v>
      </c>
      <c r="Y3035" s="2">
        <v>0.32</v>
      </c>
      <c r="Z3035" s="2">
        <v>0.3</v>
      </c>
      <c r="AA3035" s="2">
        <v>100</v>
      </c>
      <c r="AB3035" s="2">
        <v>23.7133</v>
      </c>
      <c r="AC3035" s="2">
        <v>0.54</v>
      </c>
      <c r="AD3035" s="2">
        <v>1.1000000000000001</v>
      </c>
      <c r="AE3035" s="2">
        <v>50</v>
      </c>
      <c r="AF3035" s="2">
        <v>44.922499999999999</v>
      </c>
      <c r="AG3035" s="20">
        <v>0.25</v>
      </c>
      <c r="AH3035" s="20">
        <v>0.4</v>
      </c>
      <c r="AI3035" s="20">
        <v>67.7</v>
      </c>
      <c r="AJ3035" s="20">
        <v>30.3506</v>
      </c>
      <c r="AK3035" s="18">
        <v>0.52</v>
      </c>
      <c r="AL3035" s="18">
        <v>0.8</v>
      </c>
      <c r="AM3035" s="18">
        <v>69.599999999999994</v>
      </c>
      <c r="AN3035" s="18">
        <v>69.6494</v>
      </c>
      <c r="AO3035" s="2">
        <v>0</v>
      </c>
      <c r="AP3035" s="2">
        <v>0</v>
      </c>
      <c r="AQ3035" s="8" t="s">
        <v>577</v>
      </c>
      <c r="AR3035" s="2">
        <v>0</v>
      </c>
      <c r="AS3035" s="2">
        <v>0.72</v>
      </c>
      <c r="AT3035" s="2">
        <v>1</v>
      </c>
      <c r="AU3035" s="2">
        <v>71.099999999999994</v>
      </c>
      <c r="AV3035" s="2">
        <v>39.975299999999997</v>
      </c>
      <c r="AW3035" s="2">
        <v>0.39</v>
      </c>
      <c r="AX3035" s="2">
        <v>0.8</v>
      </c>
      <c r="AY3035" s="2">
        <v>50</v>
      </c>
      <c r="AZ3035" s="2">
        <v>28.660499999999999</v>
      </c>
      <c r="BA3035" s="2">
        <v>0.32</v>
      </c>
      <c r="BB3035" s="2">
        <v>0.3</v>
      </c>
      <c r="BC3035" s="2">
        <v>100</v>
      </c>
      <c r="BD3035" s="2">
        <v>31.3643</v>
      </c>
      <c r="BE3035" s="4" t="str">
        <f t="shared" si="472"/>
        <v>NO APLICA</v>
      </c>
      <c r="BF3035" s="4">
        <f t="shared" si="473"/>
        <v>0.48739999999999994</v>
      </c>
      <c r="BG3035">
        <f t="shared" si="474"/>
        <v>0</v>
      </c>
      <c r="BH3035">
        <f t="shared" si="475"/>
        <v>0.72</v>
      </c>
      <c r="BI3035">
        <f t="shared" si="476"/>
        <v>0.39</v>
      </c>
      <c r="BJ3035">
        <f t="shared" si="477"/>
        <v>0.52</v>
      </c>
      <c r="BK3035">
        <f t="shared" si="478"/>
        <v>0.25</v>
      </c>
      <c r="BL3035">
        <f t="shared" si="479"/>
        <v>82.799999999999699</v>
      </c>
    </row>
    <row r="3036" spans="1:64" x14ac:dyDescent="0.2">
      <c r="A3036" s="1">
        <v>3034</v>
      </c>
      <c r="B3036" s="7" t="s">
        <v>2</v>
      </c>
      <c r="C3036" s="3">
        <v>40026</v>
      </c>
      <c r="D3036" s="4" t="s">
        <v>627</v>
      </c>
      <c r="E3036" s="4" t="s">
        <v>164</v>
      </c>
      <c r="F3036" s="5" t="str">
        <f t="shared" si="470"/>
        <v>S</v>
      </c>
      <c r="G3036" s="6">
        <v>0.875</v>
      </c>
      <c r="H3036" s="6">
        <v>0.9145833333333333</v>
      </c>
      <c r="I3036" s="85">
        <f t="shared" si="471"/>
        <v>56.999999999999957</v>
      </c>
      <c r="J3036" s="86">
        <f>I3036*Segmentos!$D$7*(AH3036%)*IF(ISNUMBER(AI3036),AI3036%,0)</f>
        <v>875930.39999999944</v>
      </c>
      <c r="K3036" s="86">
        <f>I3036*Segmentos!$D$7*(AL3036%)*IF(ISNUMBER(AM3036),AM3036%,0)</f>
        <v>1071052.7999999993</v>
      </c>
      <c r="L3036" s="4"/>
      <c r="M3036" s="2">
        <v>4.28</v>
      </c>
      <c r="N3036" s="2">
        <v>12.1</v>
      </c>
      <c r="O3036" s="2">
        <v>35.4</v>
      </c>
      <c r="P3036" s="2">
        <v>91.499799999999993</v>
      </c>
      <c r="Q3036" s="2">
        <v>1.78</v>
      </c>
      <c r="R3036" s="2">
        <v>6.1</v>
      </c>
      <c r="S3036" s="2">
        <v>29.2</v>
      </c>
      <c r="T3036" s="2">
        <v>6.3586999999999998</v>
      </c>
      <c r="U3036" s="2">
        <v>1.4</v>
      </c>
      <c r="V3036" s="2">
        <v>6.6</v>
      </c>
      <c r="W3036" s="2">
        <v>21.3</v>
      </c>
      <c r="X3036" s="2">
        <v>6.2771999999999997</v>
      </c>
      <c r="Y3036" s="2">
        <v>2.27</v>
      </c>
      <c r="Z3036" s="2">
        <v>9.4</v>
      </c>
      <c r="AA3036" s="2">
        <v>24.1</v>
      </c>
      <c r="AB3036" s="2">
        <v>14.289</v>
      </c>
      <c r="AC3036" s="2">
        <v>9.2100000000000009</v>
      </c>
      <c r="AD3036" s="2">
        <v>21.2</v>
      </c>
      <c r="AE3036" s="2">
        <v>43.5</v>
      </c>
      <c r="AF3036" s="2">
        <v>64.5749</v>
      </c>
      <c r="AG3036" s="20">
        <v>3.84</v>
      </c>
      <c r="AH3036" s="20">
        <v>11.4</v>
      </c>
      <c r="AI3036" s="20">
        <v>33.700000000000003</v>
      </c>
      <c r="AJ3036" s="20">
        <v>38.936900000000001</v>
      </c>
      <c r="AK3036" s="18">
        <v>4.68</v>
      </c>
      <c r="AL3036" s="18">
        <v>12.8</v>
      </c>
      <c r="AM3036" s="18">
        <v>36.700000000000003</v>
      </c>
      <c r="AN3036" s="18">
        <v>52.562899999999999</v>
      </c>
      <c r="AO3036" s="2">
        <v>1.26</v>
      </c>
      <c r="AP3036" s="2">
        <v>7.1</v>
      </c>
      <c r="AQ3036" s="2">
        <v>17.7</v>
      </c>
      <c r="AR3036" s="2">
        <v>2.9302000000000001</v>
      </c>
      <c r="AS3036" s="2">
        <v>4.3899999999999997</v>
      </c>
      <c r="AT3036" s="2">
        <v>11.1</v>
      </c>
      <c r="AU3036" s="2">
        <v>39.5</v>
      </c>
      <c r="AV3036" s="2">
        <v>20.669899999999998</v>
      </c>
      <c r="AW3036" s="2">
        <v>4.9000000000000004</v>
      </c>
      <c r="AX3036" s="2">
        <v>11.7</v>
      </c>
      <c r="AY3036" s="2">
        <v>42</v>
      </c>
      <c r="AZ3036" s="2">
        <v>30.119599999999998</v>
      </c>
      <c r="BA3036" s="2">
        <v>4.62</v>
      </c>
      <c r="BB3036" s="2">
        <v>14.5</v>
      </c>
      <c r="BC3036" s="2">
        <v>32</v>
      </c>
      <c r="BD3036" s="2">
        <v>37.780099999999997</v>
      </c>
      <c r="BE3036" s="4" t="str">
        <f t="shared" si="472"/>
        <v>NO APLICA</v>
      </c>
      <c r="BF3036" s="4">
        <f t="shared" si="473"/>
        <v>4.2208000000000006</v>
      </c>
      <c r="BG3036">
        <f t="shared" si="474"/>
        <v>1.26</v>
      </c>
      <c r="BH3036">
        <f t="shared" si="475"/>
        <v>4.3899999999999997</v>
      </c>
      <c r="BI3036">
        <f t="shared" si="476"/>
        <v>4.9000000000000004</v>
      </c>
      <c r="BJ3036">
        <f t="shared" si="477"/>
        <v>4.68</v>
      </c>
      <c r="BK3036">
        <f t="shared" si="478"/>
        <v>3.84</v>
      </c>
      <c r="BL3036">
        <f t="shared" si="479"/>
        <v>24415.379999999979</v>
      </c>
    </row>
    <row r="3037" spans="1:64" x14ac:dyDescent="0.2">
      <c r="A3037" s="1">
        <v>3035</v>
      </c>
      <c r="B3037" s="7" t="s">
        <v>16</v>
      </c>
      <c r="C3037" s="3">
        <v>40026</v>
      </c>
      <c r="D3037" s="4" t="s">
        <v>626</v>
      </c>
      <c r="E3037" s="4" t="s">
        <v>166</v>
      </c>
      <c r="F3037" s="5" t="str">
        <f t="shared" si="470"/>
        <v>S</v>
      </c>
      <c r="G3037" s="6">
        <v>0.9159722222222223</v>
      </c>
      <c r="H3037" s="6">
        <v>0.91874999999999996</v>
      </c>
      <c r="I3037" s="85">
        <f t="shared" si="471"/>
        <v>3.9999999999998259</v>
      </c>
      <c r="J3037" s="86">
        <f>I3037*Segmentos!$D$7*(AH3037%)*IF(ISNUMBER(AI3037),AI3037%,0)</f>
        <v>93823.999999995911</v>
      </c>
      <c r="K3037" s="86">
        <f>I3037*Segmentos!$D$7*(AL3037%)*IF(ISNUMBER(AM3037),AM3037%,0)</f>
        <v>118201.59999999485</v>
      </c>
      <c r="L3037" s="4"/>
      <c r="M3037" s="2">
        <v>6.67</v>
      </c>
      <c r="N3037" s="2">
        <v>8.6</v>
      </c>
      <c r="O3037" s="2">
        <v>77.2</v>
      </c>
      <c r="P3037" s="2">
        <v>80.966300000000004</v>
      </c>
      <c r="Q3037" s="2">
        <v>2.63</v>
      </c>
      <c r="R3037" s="2">
        <v>3.5</v>
      </c>
      <c r="S3037" s="2">
        <v>74.599999999999994</v>
      </c>
      <c r="T3037" s="2">
        <v>5.3246000000000002</v>
      </c>
      <c r="U3037" s="2">
        <v>4.88</v>
      </c>
      <c r="V3037" s="2">
        <v>6.6</v>
      </c>
      <c r="W3037" s="2">
        <v>73.400000000000006</v>
      </c>
      <c r="X3037" s="2">
        <v>12.4147</v>
      </c>
      <c r="Y3037" s="2">
        <v>6.13</v>
      </c>
      <c r="Z3037" s="2">
        <v>7.8</v>
      </c>
      <c r="AA3037" s="2">
        <v>78.2</v>
      </c>
      <c r="AB3037" s="2">
        <v>21.968299999999999</v>
      </c>
      <c r="AC3037" s="2">
        <v>10.36</v>
      </c>
      <c r="AD3037" s="2">
        <v>13.2</v>
      </c>
      <c r="AE3037" s="2">
        <v>78.2</v>
      </c>
      <c r="AF3037" s="2">
        <v>41.258699999999997</v>
      </c>
      <c r="AG3037" s="20">
        <v>5.88</v>
      </c>
      <c r="AH3037" s="20">
        <v>8</v>
      </c>
      <c r="AI3037" s="20">
        <v>73.3</v>
      </c>
      <c r="AJ3037" s="20">
        <v>33.835500000000003</v>
      </c>
      <c r="AK3037" s="18">
        <v>7.39</v>
      </c>
      <c r="AL3037" s="18">
        <v>9.1999999999999993</v>
      </c>
      <c r="AM3037" s="18">
        <v>80.3</v>
      </c>
      <c r="AN3037" s="18">
        <v>47.130800000000001</v>
      </c>
      <c r="AO3037" s="2">
        <v>4.78</v>
      </c>
      <c r="AP3037" s="2">
        <v>5.8</v>
      </c>
      <c r="AQ3037" s="2">
        <v>82.9</v>
      </c>
      <c r="AR3037" s="2">
        <v>6.3331</v>
      </c>
      <c r="AS3037" s="2">
        <v>3.85</v>
      </c>
      <c r="AT3037" s="2">
        <v>5.2</v>
      </c>
      <c r="AU3037" s="2">
        <v>74.2</v>
      </c>
      <c r="AV3037" s="2">
        <v>10.2887</v>
      </c>
      <c r="AW3037" s="2">
        <v>5.62</v>
      </c>
      <c r="AX3037" s="2">
        <v>7.1</v>
      </c>
      <c r="AY3037" s="2">
        <v>79.099999999999994</v>
      </c>
      <c r="AZ3037" s="2">
        <v>19.590900000000001</v>
      </c>
      <c r="BA3037" s="2">
        <v>9.6300000000000008</v>
      </c>
      <c r="BB3037" s="2">
        <v>12.6</v>
      </c>
      <c r="BC3037" s="2">
        <v>76.400000000000006</v>
      </c>
      <c r="BD3037" s="2">
        <v>44.753599999999999</v>
      </c>
      <c r="BE3037" s="4" t="str">
        <f t="shared" si="472"/>
        <v>NO APLICA</v>
      </c>
      <c r="BF3037" s="4">
        <f t="shared" si="473"/>
        <v>6.2642000000000007</v>
      </c>
      <c r="BG3037">
        <f t="shared" si="474"/>
        <v>4.78</v>
      </c>
      <c r="BH3037">
        <f t="shared" si="475"/>
        <v>3.85</v>
      </c>
      <c r="BI3037">
        <f t="shared" si="476"/>
        <v>9.6300000000000008</v>
      </c>
      <c r="BJ3037">
        <f t="shared" si="477"/>
        <v>7.39</v>
      </c>
      <c r="BK3037">
        <f t="shared" si="478"/>
        <v>5.88</v>
      </c>
      <c r="BL3037">
        <f t="shared" si="479"/>
        <v>2655.6799999998843</v>
      </c>
    </row>
    <row r="3038" spans="1:64" x14ac:dyDescent="0.2">
      <c r="A3038" s="1">
        <v>3036</v>
      </c>
      <c r="B3038" s="7" t="s">
        <v>72</v>
      </c>
      <c r="C3038" s="3">
        <v>40026</v>
      </c>
      <c r="D3038" s="4" t="s">
        <v>629</v>
      </c>
      <c r="E3038" s="4" t="s">
        <v>175</v>
      </c>
      <c r="F3038" s="5" t="str">
        <f t="shared" si="470"/>
        <v>S</v>
      </c>
      <c r="G3038" s="6">
        <v>0.8965277777777777</v>
      </c>
      <c r="H3038" s="6">
        <v>0.91666666666666663</v>
      </c>
      <c r="I3038" s="85">
        <f t="shared" si="471"/>
        <v>29.000000000000057</v>
      </c>
      <c r="J3038" s="86">
        <f>I3038*Segmentos!$D$7*(AH3038%)*IF(ISNUMBER(AI3038),AI3038%,0)</f>
        <v>10730.000000000022</v>
      </c>
      <c r="K3038" s="86">
        <f>I3038*Segmentos!$D$7*(AL3038%)*IF(ISNUMBER(AM3038),AM3038%,0)</f>
        <v>11228.800000000021</v>
      </c>
      <c r="L3038" s="4"/>
      <c r="M3038" s="2">
        <v>0.1</v>
      </c>
      <c r="N3038" s="2">
        <v>0.7</v>
      </c>
      <c r="O3038" s="2">
        <v>14.4</v>
      </c>
      <c r="P3038" s="2">
        <v>86.565299999999993</v>
      </c>
      <c r="Q3038" s="2">
        <v>0.01</v>
      </c>
      <c r="R3038" s="2">
        <v>0.3</v>
      </c>
      <c r="S3038" s="2">
        <v>3.4</v>
      </c>
      <c r="T3038" s="2">
        <v>1.5513999999999999</v>
      </c>
      <c r="U3038" s="2">
        <v>0</v>
      </c>
      <c r="V3038" s="2">
        <v>0</v>
      </c>
      <c r="W3038" s="8" t="s">
        <v>577</v>
      </c>
      <c r="X3038" s="2">
        <v>0</v>
      </c>
      <c r="Y3038" s="2">
        <v>0.17</v>
      </c>
      <c r="Z3038" s="2">
        <v>1.2</v>
      </c>
      <c r="AA3038" s="2">
        <v>14.7</v>
      </c>
      <c r="AB3038" s="2">
        <v>44.7928</v>
      </c>
      <c r="AC3038" s="2">
        <v>0.14000000000000001</v>
      </c>
      <c r="AD3038" s="2">
        <v>0.9</v>
      </c>
      <c r="AE3038" s="2">
        <v>15.9</v>
      </c>
      <c r="AF3038" s="2">
        <v>40.2211</v>
      </c>
      <c r="AG3038" s="20">
        <v>0.09</v>
      </c>
      <c r="AH3038" s="20">
        <v>0.5</v>
      </c>
      <c r="AI3038" s="20">
        <v>18.5</v>
      </c>
      <c r="AJ3038" s="20">
        <v>39.307099999999998</v>
      </c>
      <c r="AK3038" s="18">
        <v>0.1</v>
      </c>
      <c r="AL3038" s="18">
        <v>0.8</v>
      </c>
      <c r="AM3038" s="18">
        <v>12.1</v>
      </c>
      <c r="AN3038" s="18">
        <v>47.258200000000002</v>
      </c>
      <c r="AO3038" s="2">
        <v>0.02</v>
      </c>
      <c r="AP3038" s="2">
        <v>0.6</v>
      </c>
      <c r="AQ3038" s="2">
        <v>3.4</v>
      </c>
      <c r="AR3038" s="2">
        <v>2.0396999999999998</v>
      </c>
      <c r="AS3038" s="2">
        <v>0.02</v>
      </c>
      <c r="AT3038" s="2">
        <v>0.5</v>
      </c>
      <c r="AU3038" s="2">
        <v>5.2</v>
      </c>
      <c r="AV3038" s="2">
        <v>4.7473999999999998</v>
      </c>
      <c r="AW3038" s="2">
        <v>0.09</v>
      </c>
      <c r="AX3038" s="2">
        <v>0.8</v>
      </c>
      <c r="AY3038" s="2">
        <v>12.3</v>
      </c>
      <c r="AZ3038" s="2">
        <v>23.988700000000001</v>
      </c>
      <c r="BA3038" s="2">
        <v>0.16</v>
      </c>
      <c r="BB3038" s="2">
        <v>0.8</v>
      </c>
      <c r="BC3038" s="2">
        <v>21.7</v>
      </c>
      <c r="BD3038" s="2">
        <v>55.7896</v>
      </c>
      <c r="BE3038" s="4" t="str">
        <f t="shared" si="472"/>
        <v>NO APLICA</v>
      </c>
      <c r="BF3038" s="4">
        <f t="shared" si="473"/>
        <v>7.7199999999999991E-2</v>
      </c>
      <c r="BG3038">
        <f t="shared" si="474"/>
        <v>0.02</v>
      </c>
      <c r="BH3038">
        <f t="shared" si="475"/>
        <v>0.02</v>
      </c>
      <c r="BI3038">
        <f t="shared" si="476"/>
        <v>0.16</v>
      </c>
      <c r="BJ3038">
        <f t="shared" si="477"/>
        <v>0.1</v>
      </c>
      <c r="BK3038">
        <f t="shared" si="478"/>
        <v>0.09</v>
      </c>
      <c r="BL3038">
        <f t="shared" si="479"/>
        <v>292.32000000000056</v>
      </c>
    </row>
    <row r="3039" spans="1:64" x14ac:dyDescent="0.2">
      <c r="A3039" s="1">
        <v>3037</v>
      </c>
      <c r="B3039" s="7" t="s">
        <v>154</v>
      </c>
      <c r="C3039" s="3">
        <v>40027</v>
      </c>
      <c r="D3039" s="4" t="s">
        <v>627</v>
      </c>
      <c r="E3039" s="4" t="s">
        <v>174</v>
      </c>
      <c r="F3039" s="5" t="str">
        <f t="shared" si="470"/>
        <v>D</v>
      </c>
      <c r="G3039" s="6">
        <v>0.91666666666666663</v>
      </c>
      <c r="H3039" s="6">
        <v>2.1527777777777781E-2</v>
      </c>
      <c r="I3039" s="85">
        <f t="shared" si="471"/>
        <v>151.00000000000006</v>
      </c>
      <c r="J3039" s="86">
        <f>I3039*Segmentos!$D$7*(AH3039%)*IF(ISNUMBER(AI3039),AI3039%,0)</f>
        <v>3816072.0000000014</v>
      </c>
      <c r="K3039" s="86">
        <f>I3039*Segmentos!$D$7*(AL3039%)*IF(ISNUMBER(AM3039),AM3039%,0)</f>
        <v>6811308.0000000028</v>
      </c>
      <c r="L3039" s="4"/>
      <c r="M3039" s="2">
        <v>8.91</v>
      </c>
      <c r="N3039" s="2">
        <v>28.9</v>
      </c>
      <c r="O3039" s="2">
        <v>30.9</v>
      </c>
      <c r="P3039" s="2">
        <v>85.195400000000006</v>
      </c>
      <c r="Q3039" s="2">
        <v>6.37</v>
      </c>
      <c r="R3039" s="2">
        <v>21.7</v>
      </c>
      <c r="S3039" s="2">
        <v>29.4</v>
      </c>
      <c r="T3039" s="2">
        <v>10.151199999999999</v>
      </c>
      <c r="U3039" s="2">
        <v>8.49</v>
      </c>
      <c r="V3039" s="2">
        <v>28.7</v>
      </c>
      <c r="W3039" s="2">
        <v>29.6</v>
      </c>
      <c r="X3039" s="2">
        <v>17.004000000000001</v>
      </c>
      <c r="Y3039" s="2">
        <v>8.7899999999999991</v>
      </c>
      <c r="Z3039" s="2">
        <v>29.4</v>
      </c>
      <c r="AA3039" s="2">
        <v>29.9</v>
      </c>
      <c r="AB3039" s="2">
        <v>24.8063</v>
      </c>
      <c r="AC3039" s="2">
        <v>10.59</v>
      </c>
      <c r="AD3039" s="2">
        <v>32.1</v>
      </c>
      <c r="AE3039" s="2">
        <v>33</v>
      </c>
      <c r="AF3039" s="2">
        <v>33.234000000000002</v>
      </c>
      <c r="AG3039" s="20">
        <v>6.32</v>
      </c>
      <c r="AH3039" s="20">
        <v>26</v>
      </c>
      <c r="AI3039" s="20">
        <v>24.3</v>
      </c>
      <c r="AJ3039" s="20">
        <v>28.658999999999999</v>
      </c>
      <c r="AK3039" s="18">
        <v>11.25</v>
      </c>
      <c r="AL3039" s="18">
        <v>31.5</v>
      </c>
      <c r="AM3039" s="18">
        <v>35.799999999999997</v>
      </c>
      <c r="AN3039" s="18">
        <v>56.5364</v>
      </c>
      <c r="AO3039" s="2">
        <v>5.91</v>
      </c>
      <c r="AP3039" s="2">
        <v>22</v>
      </c>
      <c r="AQ3039" s="2">
        <v>26.9</v>
      </c>
      <c r="AR3039" s="2">
        <v>6.1737000000000002</v>
      </c>
      <c r="AS3039" s="2">
        <v>6.99</v>
      </c>
      <c r="AT3039" s="2">
        <v>23</v>
      </c>
      <c r="AU3039" s="2">
        <v>30.4</v>
      </c>
      <c r="AV3039" s="2">
        <v>14.723100000000001</v>
      </c>
      <c r="AW3039" s="2">
        <v>9.6199999999999992</v>
      </c>
      <c r="AX3039" s="2">
        <v>33.200000000000003</v>
      </c>
      <c r="AY3039" s="2">
        <v>28.9</v>
      </c>
      <c r="AZ3039" s="2">
        <v>26.433499999999999</v>
      </c>
      <c r="BA3039" s="2">
        <v>10.35</v>
      </c>
      <c r="BB3039" s="2">
        <v>30.9</v>
      </c>
      <c r="BC3039" s="2">
        <v>33.5</v>
      </c>
      <c r="BD3039" s="2">
        <v>37.865099999999998</v>
      </c>
      <c r="BE3039" s="4" t="str">
        <f t="shared" si="472"/>
        <v>ENTRETENIDO</v>
      </c>
      <c r="BF3039" s="4">
        <f t="shared" si="473"/>
        <v>8.3475999999999999</v>
      </c>
      <c r="BG3039">
        <f t="shared" si="474"/>
        <v>5.91</v>
      </c>
      <c r="BH3039">
        <f t="shared" si="475"/>
        <v>6.99</v>
      </c>
      <c r="BI3039">
        <f t="shared" si="476"/>
        <v>10.35</v>
      </c>
      <c r="BJ3039">
        <f t="shared" si="477"/>
        <v>11.25</v>
      </c>
      <c r="BK3039">
        <f t="shared" si="478"/>
        <v>6.32</v>
      </c>
      <c r="BL3039">
        <f t="shared" si="479"/>
        <v>134844.51000000004</v>
      </c>
    </row>
    <row r="3040" spans="1:64" x14ac:dyDescent="0.2">
      <c r="A3040" s="1">
        <v>3038</v>
      </c>
      <c r="B3040" s="7" t="s">
        <v>77</v>
      </c>
      <c r="C3040" s="3">
        <v>40027</v>
      </c>
      <c r="D3040" s="4" t="s">
        <v>626</v>
      </c>
      <c r="E3040" s="4" t="s">
        <v>164</v>
      </c>
      <c r="F3040" s="5" t="str">
        <f t="shared" si="470"/>
        <v>D</v>
      </c>
      <c r="G3040" s="6">
        <v>0.875</v>
      </c>
      <c r="H3040" s="6">
        <v>0.91249999999999998</v>
      </c>
      <c r="I3040" s="85">
        <f t="shared" si="471"/>
        <v>53.999999999999972</v>
      </c>
      <c r="J3040" s="86">
        <f>I3040*Segmentos!$D$7*(AH3040%)*IF(ISNUMBER(AI3040),AI3040%,0)</f>
        <v>1278935.9999999993</v>
      </c>
      <c r="K3040" s="86">
        <f>I3040*Segmentos!$D$7*(AL3040%)*IF(ISNUMBER(AM3040),AM3040%,0)</f>
        <v>1427673.5999999992</v>
      </c>
      <c r="L3040" s="4"/>
      <c r="M3040" s="2">
        <v>6.29</v>
      </c>
      <c r="N3040" s="2">
        <v>19.8</v>
      </c>
      <c r="O3040" s="2">
        <v>31.7</v>
      </c>
      <c r="P3040" s="2">
        <v>92.516800000000003</v>
      </c>
      <c r="Q3040" s="2">
        <v>2.25</v>
      </c>
      <c r="R3040" s="2">
        <v>8.5</v>
      </c>
      <c r="S3040" s="2">
        <v>26.5</v>
      </c>
      <c r="T3040" s="2">
        <v>5.5205000000000002</v>
      </c>
      <c r="U3040" s="2">
        <v>4.0199999999999996</v>
      </c>
      <c r="V3040" s="2">
        <v>16.399999999999999</v>
      </c>
      <c r="W3040" s="2">
        <v>24.6</v>
      </c>
      <c r="X3040" s="2">
        <v>12.4154</v>
      </c>
      <c r="Y3040" s="2">
        <v>4.99</v>
      </c>
      <c r="Z3040" s="2">
        <v>20.5</v>
      </c>
      <c r="AA3040" s="2">
        <v>24.3</v>
      </c>
      <c r="AB3040" s="2">
        <v>21.6812</v>
      </c>
      <c r="AC3040" s="2">
        <v>10.95</v>
      </c>
      <c r="AD3040" s="2">
        <v>27.1</v>
      </c>
      <c r="AE3040" s="2">
        <v>40.4</v>
      </c>
      <c r="AF3040" s="2">
        <v>52.899799999999999</v>
      </c>
      <c r="AG3040" s="20">
        <v>5.93</v>
      </c>
      <c r="AH3040" s="20">
        <v>19.100000000000001</v>
      </c>
      <c r="AI3040" s="20">
        <v>31</v>
      </c>
      <c r="AJ3040" s="20">
        <v>41.403599999999997</v>
      </c>
      <c r="AK3040" s="18">
        <v>6.61</v>
      </c>
      <c r="AL3040" s="18">
        <v>20.399999999999999</v>
      </c>
      <c r="AM3040" s="18">
        <v>32.4</v>
      </c>
      <c r="AN3040" s="18">
        <v>51.113199999999999</v>
      </c>
      <c r="AO3040" s="2">
        <v>4.21</v>
      </c>
      <c r="AP3040" s="2">
        <v>13.5</v>
      </c>
      <c r="AQ3040" s="2">
        <v>31.1</v>
      </c>
      <c r="AR3040" s="2">
        <v>6.7714999999999996</v>
      </c>
      <c r="AS3040" s="2">
        <v>5.64</v>
      </c>
      <c r="AT3040" s="2">
        <v>18.2</v>
      </c>
      <c r="AU3040" s="2">
        <v>31.1</v>
      </c>
      <c r="AV3040" s="2">
        <v>18.282900000000001</v>
      </c>
      <c r="AW3040" s="2">
        <v>6.07</v>
      </c>
      <c r="AX3040" s="2">
        <v>18.600000000000001</v>
      </c>
      <c r="AY3040" s="2">
        <v>32.5</v>
      </c>
      <c r="AZ3040" s="2">
        <v>25.67</v>
      </c>
      <c r="BA3040" s="2">
        <v>7.42</v>
      </c>
      <c r="BB3040" s="2">
        <v>23.4</v>
      </c>
      <c r="BC3040" s="2">
        <v>31.7</v>
      </c>
      <c r="BD3040" s="2">
        <v>41.792400000000001</v>
      </c>
      <c r="BE3040" s="4" t="str">
        <f t="shared" si="472"/>
        <v>NO APLICA</v>
      </c>
      <c r="BF3040" s="4">
        <f t="shared" si="473"/>
        <v>6.1706000000000003</v>
      </c>
      <c r="BG3040">
        <f t="shared" si="474"/>
        <v>4.21</v>
      </c>
      <c r="BH3040">
        <f t="shared" si="475"/>
        <v>5.64</v>
      </c>
      <c r="BI3040">
        <f t="shared" si="476"/>
        <v>7.42</v>
      </c>
      <c r="BJ3040">
        <f t="shared" si="477"/>
        <v>6.61</v>
      </c>
      <c r="BK3040">
        <f t="shared" si="478"/>
        <v>5.93</v>
      </c>
      <c r="BL3040">
        <f t="shared" si="479"/>
        <v>33893.639999999978</v>
      </c>
    </row>
    <row r="3041" spans="1:64" x14ac:dyDescent="0.2">
      <c r="A3041" s="1">
        <v>3039</v>
      </c>
      <c r="B3041" s="7" t="s">
        <v>107</v>
      </c>
      <c r="C3041" s="3">
        <v>40027</v>
      </c>
      <c r="D3041" s="4" t="s">
        <v>626</v>
      </c>
      <c r="E3041" s="4" t="s">
        <v>176</v>
      </c>
      <c r="F3041" s="5" t="str">
        <f t="shared" si="470"/>
        <v>D</v>
      </c>
      <c r="G3041" s="6">
        <v>0.91805555555555562</v>
      </c>
      <c r="H3041" s="6">
        <v>0.99722222222222223</v>
      </c>
      <c r="I3041" s="85">
        <f t="shared" si="471"/>
        <v>113.99999999999991</v>
      </c>
      <c r="J3041" s="86">
        <f>I3041*Segmentos!$D$7*(AH3041%)*IF(ISNUMBER(AI3041),AI3041%,0)</f>
        <v>4301721.5999999968</v>
      </c>
      <c r="K3041" s="86">
        <f>I3041*Segmentos!$D$7*(AL3041%)*IF(ISNUMBER(AM3041),AM3041%,0)</f>
        <v>5399222.3999999957</v>
      </c>
      <c r="L3041" s="4"/>
      <c r="M3041" s="2">
        <v>10.69</v>
      </c>
      <c r="N3041" s="2">
        <v>28.4</v>
      </c>
      <c r="O3041" s="2">
        <v>37.6</v>
      </c>
      <c r="P3041" s="2">
        <v>88.298900000000003</v>
      </c>
      <c r="Q3041" s="2">
        <v>4.42</v>
      </c>
      <c r="R3041" s="2">
        <v>18</v>
      </c>
      <c r="S3041" s="2">
        <v>24.5</v>
      </c>
      <c r="T3041" s="2">
        <v>6.0867000000000004</v>
      </c>
      <c r="U3041" s="2">
        <v>8.24</v>
      </c>
      <c r="V3041" s="2">
        <v>26.3</v>
      </c>
      <c r="W3041" s="2">
        <v>31.3</v>
      </c>
      <c r="X3041" s="2">
        <v>14.2714</v>
      </c>
      <c r="Y3041" s="2">
        <v>10.58</v>
      </c>
      <c r="Z3041" s="2">
        <v>29.7</v>
      </c>
      <c r="AA3041" s="2">
        <v>35.6</v>
      </c>
      <c r="AB3041" s="2">
        <v>25.789899999999999</v>
      </c>
      <c r="AC3041" s="2">
        <v>15.55</v>
      </c>
      <c r="AD3041" s="2">
        <v>33.9</v>
      </c>
      <c r="AE3041" s="2">
        <v>45.9</v>
      </c>
      <c r="AF3041" s="2">
        <v>42.151000000000003</v>
      </c>
      <c r="AG3041" s="20">
        <v>9.41</v>
      </c>
      <c r="AH3041" s="20">
        <v>26.8</v>
      </c>
      <c r="AI3041" s="20">
        <v>35.200000000000003</v>
      </c>
      <c r="AJ3041" s="20">
        <v>36.872900000000001</v>
      </c>
      <c r="AK3041" s="18">
        <v>11.85</v>
      </c>
      <c r="AL3041" s="18">
        <v>29.9</v>
      </c>
      <c r="AM3041" s="18">
        <v>39.6</v>
      </c>
      <c r="AN3041" s="18">
        <v>51.426000000000002</v>
      </c>
      <c r="AO3041" s="2">
        <v>6.51</v>
      </c>
      <c r="AP3041" s="2">
        <v>24.5</v>
      </c>
      <c r="AQ3041" s="2">
        <v>26.5</v>
      </c>
      <c r="AR3041" s="2">
        <v>5.8773999999999997</v>
      </c>
      <c r="AS3041" s="2">
        <v>10.09</v>
      </c>
      <c r="AT3041" s="2">
        <v>27.1</v>
      </c>
      <c r="AU3041" s="2">
        <v>37.200000000000003</v>
      </c>
      <c r="AV3041" s="2">
        <v>18.352699999999999</v>
      </c>
      <c r="AW3041" s="2">
        <v>10.98</v>
      </c>
      <c r="AX3041" s="2">
        <v>31.9</v>
      </c>
      <c r="AY3041" s="2">
        <v>34.5</v>
      </c>
      <c r="AZ3041" s="2">
        <v>26.087599999999998</v>
      </c>
      <c r="BA3041" s="2">
        <v>12.01</v>
      </c>
      <c r="BB3041" s="2">
        <v>27.7</v>
      </c>
      <c r="BC3041" s="2">
        <v>43.4</v>
      </c>
      <c r="BD3041" s="2">
        <v>37.981200000000001</v>
      </c>
      <c r="BE3041" s="4" t="str">
        <f t="shared" si="472"/>
        <v>ENTRETENIDO</v>
      </c>
      <c r="BF3041" s="4">
        <f t="shared" si="473"/>
        <v>10.4648</v>
      </c>
      <c r="BG3041">
        <f t="shared" si="474"/>
        <v>6.51</v>
      </c>
      <c r="BH3041">
        <f t="shared" si="475"/>
        <v>10.09</v>
      </c>
      <c r="BI3041">
        <f t="shared" si="476"/>
        <v>12.01</v>
      </c>
      <c r="BJ3041">
        <f t="shared" si="477"/>
        <v>11.85</v>
      </c>
      <c r="BK3041">
        <f t="shared" si="478"/>
        <v>9.41</v>
      </c>
      <c r="BL3041">
        <f t="shared" si="479"/>
        <v>121733.75999999992</v>
      </c>
    </row>
    <row r="3042" spans="1:64" x14ac:dyDescent="0.2">
      <c r="A3042" s="1">
        <v>3040</v>
      </c>
      <c r="B3042" s="7" t="s">
        <v>99</v>
      </c>
      <c r="C3042" s="3">
        <v>40027</v>
      </c>
      <c r="D3042" s="4" t="s">
        <v>627</v>
      </c>
      <c r="E3042" s="4" t="s">
        <v>182</v>
      </c>
      <c r="F3042" s="5" t="str">
        <f t="shared" si="470"/>
        <v>D</v>
      </c>
      <c r="G3042" s="6">
        <v>0.80069444444444438</v>
      </c>
      <c r="H3042" s="6">
        <v>0.87430555555555556</v>
      </c>
      <c r="I3042" s="85">
        <f t="shared" si="471"/>
        <v>106.0000000000001</v>
      </c>
      <c r="J3042" s="86">
        <f>I3042*Segmentos!$D$7*(AH3042%)*IF(ISNUMBER(AI3042),AI3042%,0)</f>
        <v>1398521.6000000015</v>
      </c>
      <c r="K3042" s="86">
        <f>I3042*Segmentos!$D$7*(AL3042%)*IF(ISNUMBER(AM3042),AM3042%,0)</f>
        <v>1437741.6000000013</v>
      </c>
      <c r="L3042" s="4"/>
      <c r="M3042" s="2">
        <v>3.34</v>
      </c>
      <c r="N3042" s="2">
        <v>13</v>
      </c>
      <c r="O3042" s="2">
        <v>25.8</v>
      </c>
      <c r="P3042" s="2">
        <v>76.603200000000001</v>
      </c>
      <c r="Q3042" s="2">
        <v>1.26</v>
      </c>
      <c r="R3042" s="2">
        <v>8.9</v>
      </c>
      <c r="S3042" s="2">
        <v>14.2</v>
      </c>
      <c r="T3042" s="2">
        <v>4.8395999999999999</v>
      </c>
      <c r="U3042" s="2">
        <v>2.11</v>
      </c>
      <c r="V3042" s="2">
        <v>9.6</v>
      </c>
      <c r="W3042" s="2">
        <v>22.1</v>
      </c>
      <c r="X3042" s="2">
        <v>10.1602</v>
      </c>
      <c r="Y3042" s="2">
        <v>4.37</v>
      </c>
      <c r="Z3042" s="2">
        <v>16.5</v>
      </c>
      <c r="AA3042" s="2">
        <v>26.5</v>
      </c>
      <c r="AB3042" s="2">
        <v>29.5745</v>
      </c>
      <c r="AC3042" s="2">
        <v>4.25</v>
      </c>
      <c r="AD3042" s="2">
        <v>14.1</v>
      </c>
      <c r="AE3042" s="2">
        <v>30.2</v>
      </c>
      <c r="AF3042" s="2">
        <v>32.0289</v>
      </c>
      <c r="AG3042" s="20">
        <v>3.29</v>
      </c>
      <c r="AH3042" s="20">
        <v>13.3</v>
      </c>
      <c r="AI3042" s="20">
        <v>24.8</v>
      </c>
      <c r="AJ3042" s="20">
        <v>35.797699999999999</v>
      </c>
      <c r="AK3042" s="18">
        <v>3.38</v>
      </c>
      <c r="AL3042" s="18">
        <v>12.7</v>
      </c>
      <c r="AM3042" s="18">
        <v>26.7</v>
      </c>
      <c r="AN3042" s="18">
        <v>40.805399999999999</v>
      </c>
      <c r="AO3042" s="2">
        <v>1.33</v>
      </c>
      <c r="AP3042" s="2">
        <v>9.5</v>
      </c>
      <c r="AQ3042" s="2">
        <v>13.9</v>
      </c>
      <c r="AR3042" s="2">
        <v>3.3355999999999999</v>
      </c>
      <c r="AS3042" s="2">
        <v>2.56</v>
      </c>
      <c r="AT3042" s="2">
        <v>10.3</v>
      </c>
      <c r="AU3042" s="2">
        <v>24.8</v>
      </c>
      <c r="AV3042" s="2">
        <v>12.953900000000001</v>
      </c>
      <c r="AW3042" s="2">
        <v>3.12</v>
      </c>
      <c r="AX3042" s="2">
        <v>13.8</v>
      </c>
      <c r="AY3042" s="2">
        <v>22.7</v>
      </c>
      <c r="AZ3042" s="2">
        <v>20.571300000000001</v>
      </c>
      <c r="BA3042" s="2">
        <v>4.5199999999999996</v>
      </c>
      <c r="BB3042" s="2">
        <v>14.9</v>
      </c>
      <c r="BC3042" s="2">
        <v>30.4</v>
      </c>
      <c r="BD3042" s="2">
        <v>39.7423</v>
      </c>
      <c r="BE3042" s="4" t="str">
        <f t="shared" si="472"/>
        <v>ABURRIDO</v>
      </c>
      <c r="BF3042" s="4">
        <f t="shared" si="473"/>
        <v>3.1818</v>
      </c>
      <c r="BG3042">
        <f t="shared" si="474"/>
        <v>1.33</v>
      </c>
      <c r="BH3042">
        <f t="shared" si="475"/>
        <v>2.56</v>
      </c>
      <c r="BI3042">
        <f t="shared" si="476"/>
        <v>4.5199999999999996</v>
      </c>
      <c r="BJ3042">
        <f t="shared" si="477"/>
        <v>3.38</v>
      </c>
      <c r="BK3042">
        <f t="shared" si="478"/>
        <v>3.29</v>
      </c>
      <c r="BL3042">
        <f t="shared" si="479"/>
        <v>35552.400000000038</v>
      </c>
    </row>
    <row r="3043" spans="1:64" x14ac:dyDescent="0.2">
      <c r="A3043" s="1">
        <v>3041</v>
      </c>
      <c r="B3043" s="7" t="s">
        <v>158</v>
      </c>
      <c r="C3043" s="3">
        <v>40027</v>
      </c>
      <c r="D3043" s="4" t="s">
        <v>629</v>
      </c>
      <c r="E3043" s="4" t="s">
        <v>167</v>
      </c>
      <c r="F3043" s="5" t="str">
        <f t="shared" si="470"/>
        <v>D</v>
      </c>
      <c r="G3043" s="6">
        <v>0.91666666666666663</v>
      </c>
      <c r="H3043" s="6">
        <v>0.9458333333333333</v>
      </c>
      <c r="I3043" s="85">
        <f t="shared" si="471"/>
        <v>42.000000000000014</v>
      </c>
      <c r="J3043" s="86">
        <f>I3043*Segmentos!$D$7*(AH3043%)*IF(ISNUMBER(AI3043),AI3043%,0)</f>
        <v>59505.600000000028</v>
      </c>
      <c r="K3043" s="86">
        <f>I3043*Segmentos!$D$7*(AL3043%)*IF(ISNUMBER(AM3043),AM3043%,0)</f>
        <v>71265.600000000035</v>
      </c>
      <c r="L3043" s="4"/>
      <c r="M3043" s="2">
        <v>0.38</v>
      </c>
      <c r="N3043" s="2">
        <v>2.2000000000000002</v>
      </c>
      <c r="O3043" s="2">
        <v>17.8</v>
      </c>
      <c r="P3043" s="2">
        <v>75.897599999999997</v>
      </c>
      <c r="Q3043" s="2">
        <v>1.27</v>
      </c>
      <c r="R3043" s="2">
        <v>4.2</v>
      </c>
      <c r="S3043" s="2">
        <v>30.2</v>
      </c>
      <c r="T3043" s="2">
        <v>41.883800000000001</v>
      </c>
      <c r="U3043" s="2">
        <v>0.06</v>
      </c>
      <c r="V3043" s="2">
        <v>0.4</v>
      </c>
      <c r="W3043" s="2">
        <v>15.4</v>
      </c>
      <c r="X3043" s="2">
        <v>2.5282</v>
      </c>
      <c r="Y3043" s="2">
        <v>0.4</v>
      </c>
      <c r="Z3043" s="2">
        <v>2.8</v>
      </c>
      <c r="AA3043" s="2">
        <v>14.2</v>
      </c>
      <c r="AB3043" s="2">
        <v>23.441400000000002</v>
      </c>
      <c r="AC3043" s="2">
        <v>0.12</v>
      </c>
      <c r="AD3043" s="2">
        <v>1.6</v>
      </c>
      <c r="AE3043" s="2">
        <v>7.6</v>
      </c>
      <c r="AF3043" s="2">
        <v>8.0442</v>
      </c>
      <c r="AG3043" s="20">
        <v>0.35</v>
      </c>
      <c r="AH3043" s="20">
        <v>2.2999999999999998</v>
      </c>
      <c r="AI3043" s="20">
        <v>15.4</v>
      </c>
      <c r="AJ3043" s="20">
        <v>32.834099999999999</v>
      </c>
      <c r="AK3043" s="18">
        <v>0.41</v>
      </c>
      <c r="AL3043" s="18">
        <v>2.1</v>
      </c>
      <c r="AM3043" s="18">
        <v>20.2</v>
      </c>
      <c r="AN3043" s="18">
        <v>43.063499999999998</v>
      </c>
      <c r="AO3043" s="2">
        <v>0.8</v>
      </c>
      <c r="AP3043" s="2">
        <v>2.1</v>
      </c>
      <c r="AQ3043" s="2">
        <v>37.299999999999997</v>
      </c>
      <c r="AR3043" s="2">
        <v>17.3062</v>
      </c>
      <c r="AS3043" s="2">
        <v>0.09</v>
      </c>
      <c r="AT3043" s="2">
        <v>0.9</v>
      </c>
      <c r="AU3043" s="2">
        <v>10</v>
      </c>
      <c r="AV3043" s="2">
        <v>3.9725999999999999</v>
      </c>
      <c r="AW3043" s="2">
        <v>0.16</v>
      </c>
      <c r="AX3043" s="2">
        <v>2.2999999999999998</v>
      </c>
      <c r="AY3043" s="2">
        <v>6.8</v>
      </c>
      <c r="AZ3043" s="2">
        <v>8.9617000000000004</v>
      </c>
      <c r="BA3043" s="2">
        <v>0.6</v>
      </c>
      <c r="BB3043" s="2">
        <v>2.7</v>
      </c>
      <c r="BC3043" s="2">
        <v>22</v>
      </c>
      <c r="BD3043" s="2">
        <v>45.657200000000003</v>
      </c>
      <c r="BE3043" s="4" t="str">
        <f t="shared" si="472"/>
        <v>NO APLICA</v>
      </c>
      <c r="BF3043" s="4">
        <f t="shared" si="473"/>
        <v>0.37319999999999998</v>
      </c>
      <c r="BG3043">
        <f t="shared" si="474"/>
        <v>0.8</v>
      </c>
      <c r="BH3043">
        <f t="shared" si="475"/>
        <v>0.09</v>
      </c>
      <c r="BI3043">
        <f t="shared" si="476"/>
        <v>0.6</v>
      </c>
      <c r="BJ3043">
        <f t="shared" si="477"/>
        <v>0.41</v>
      </c>
      <c r="BK3043">
        <f t="shared" si="478"/>
        <v>0.35</v>
      </c>
      <c r="BL3043">
        <f t="shared" si="479"/>
        <v>1644.7200000000007</v>
      </c>
    </row>
    <row r="3044" spans="1:64" x14ac:dyDescent="0.2">
      <c r="A3044" s="1">
        <v>3042</v>
      </c>
      <c r="B3044" s="7" t="s">
        <v>5</v>
      </c>
      <c r="C3044" s="3">
        <v>40027</v>
      </c>
      <c r="D3044" s="4" t="s">
        <v>3</v>
      </c>
      <c r="E3044" s="4" t="s">
        <v>164</v>
      </c>
      <c r="F3044" s="5" t="str">
        <f t="shared" si="470"/>
        <v>D</v>
      </c>
      <c r="G3044" s="6">
        <v>0.875</v>
      </c>
      <c r="H3044" s="6">
        <v>0.91666666666666663</v>
      </c>
      <c r="I3044" s="85">
        <f t="shared" si="471"/>
        <v>59.999999999999943</v>
      </c>
      <c r="J3044" s="86">
        <f>I3044*Segmentos!$D$7*(AH3044%)*IF(ISNUMBER(AI3044),AI3044%,0)</f>
        <v>1527551.9999999986</v>
      </c>
      <c r="K3044" s="86">
        <f>I3044*Segmentos!$D$7*(AL3044%)*IF(ISNUMBER(AM3044),AM3044%,0)</f>
        <v>1520063.9999999986</v>
      </c>
      <c r="L3044" s="4"/>
      <c r="M3044" s="2">
        <v>6.36</v>
      </c>
      <c r="N3044" s="2">
        <v>18.5</v>
      </c>
      <c r="O3044" s="2">
        <v>34.299999999999997</v>
      </c>
      <c r="P3044" s="2">
        <v>85.483699999999999</v>
      </c>
      <c r="Q3044" s="2">
        <v>3.73</v>
      </c>
      <c r="R3044" s="2">
        <v>11.4</v>
      </c>
      <c r="S3044" s="2">
        <v>32.799999999999997</v>
      </c>
      <c r="T3044" s="2">
        <v>8.3696999999999999</v>
      </c>
      <c r="U3044" s="2">
        <v>5.03</v>
      </c>
      <c r="V3044" s="2">
        <v>17.399999999999999</v>
      </c>
      <c r="W3044" s="2">
        <v>28.9</v>
      </c>
      <c r="X3044" s="2">
        <v>14.1629</v>
      </c>
      <c r="Y3044" s="2">
        <v>6.94</v>
      </c>
      <c r="Z3044" s="2">
        <v>22.2</v>
      </c>
      <c r="AA3044" s="2">
        <v>31.2</v>
      </c>
      <c r="AB3044" s="2">
        <v>27.520900000000001</v>
      </c>
      <c r="AC3044" s="2">
        <v>8.0299999999999994</v>
      </c>
      <c r="AD3044" s="2">
        <v>19.5</v>
      </c>
      <c r="AE3044" s="2">
        <v>41.1</v>
      </c>
      <c r="AF3044" s="2">
        <v>35.430199999999999</v>
      </c>
      <c r="AG3044" s="20">
        <v>6.38</v>
      </c>
      <c r="AH3044" s="20">
        <v>20.399999999999999</v>
      </c>
      <c r="AI3044" s="20">
        <v>31.2</v>
      </c>
      <c r="AJ3044" s="20">
        <v>40.680399999999999</v>
      </c>
      <c r="AK3044" s="18">
        <v>6.34</v>
      </c>
      <c r="AL3044" s="18">
        <v>16.8</v>
      </c>
      <c r="AM3044" s="18">
        <v>37.700000000000003</v>
      </c>
      <c r="AN3044" s="18">
        <v>44.803400000000003</v>
      </c>
      <c r="AO3044" s="2">
        <v>2.79</v>
      </c>
      <c r="AP3044" s="2">
        <v>11.9</v>
      </c>
      <c r="AQ3044" s="2">
        <v>23.5</v>
      </c>
      <c r="AR3044" s="2">
        <v>4.1041999999999996</v>
      </c>
      <c r="AS3044" s="2">
        <v>5.82</v>
      </c>
      <c r="AT3044" s="2">
        <v>16.2</v>
      </c>
      <c r="AU3044" s="2">
        <v>35.9</v>
      </c>
      <c r="AV3044" s="2">
        <v>17.217099999999999</v>
      </c>
      <c r="AW3044" s="2">
        <v>7.92</v>
      </c>
      <c r="AX3044" s="2">
        <v>19.100000000000001</v>
      </c>
      <c r="AY3044" s="2">
        <v>41.6</v>
      </c>
      <c r="AZ3044" s="2">
        <v>30.6113</v>
      </c>
      <c r="BA3044" s="2">
        <v>6.52</v>
      </c>
      <c r="BB3044" s="2">
        <v>21.4</v>
      </c>
      <c r="BC3044" s="2">
        <v>30.5</v>
      </c>
      <c r="BD3044" s="2">
        <v>33.551099999999998</v>
      </c>
      <c r="BE3044" s="4" t="str">
        <f t="shared" si="472"/>
        <v>NO APLICA</v>
      </c>
      <c r="BF3044" s="4">
        <f t="shared" si="473"/>
        <v>6.2541999999999991</v>
      </c>
      <c r="BG3044">
        <f t="shared" si="474"/>
        <v>2.79</v>
      </c>
      <c r="BH3044">
        <f t="shared" si="475"/>
        <v>5.82</v>
      </c>
      <c r="BI3044">
        <f t="shared" si="476"/>
        <v>7.92</v>
      </c>
      <c r="BJ3044">
        <f t="shared" si="477"/>
        <v>6.34</v>
      </c>
      <c r="BK3044">
        <f t="shared" si="478"/>
        <v>6.38</v>
      </c>
      <c r="BL3044">
        <f t="shared" si="479"/>
        <v>38072.999999999956</v>
      </c>
    </row>
    <row r="3045" spans="1:64" x14ac:dyDescent="0.2">
      <c r="A3045" s="1">
        <v>3043</v>
      </c>
      <c r="B3045" s="7" t="s">
        <v>101</v>
      </c>
      <c r="C3045" s="3">
        <v>40027</v>
      </c>
      <c r="D3045" s="4" t="s">
        <v>628</v>
      </c>
      <c r="E3045" s="4" t="s">
        <v>168</v>
      </c>
      <c r="F3045" s="5" t="str">
        <f t="shared" si="470"/>
        <v>D</v>
      </c>
      <c r="G3045" s="6">
        <v>0.91736111111111107</v>
      </c>
      <c r="H3045" s="6">
        <v>0.99861111111111101</v>
      </c>
      <c r="I3045" s="85">
        <f t="shared" si="471"/>
        <v>116.9999999999999</v>
      </c>
      <c r="J3045" s="86">
        <f>I3045*Segmentos!$D$7*(AH3045%)*IF(ISNUMBER(AI3045),AI3045%,0)</f>
        <v>959399.99999999919</v>
      </c>
      <c r="K3045" s="86">
        <f>I3045*Segmentos!$D$7*(AL3045%)*IF(ISNUMBER(AM3045),AM3045%,0)</f>
        <v>431589.59999999963</v>
      </c>
      <c r="L3045" s="4" t="s">
        <v>558</v>
      </c>
      <c r="M3045" s="2">
        <v>1.46</v>
      </c>
      <c r="N3045" s="2">
        <v>7.5</v>
      </c>
      <c r="O3045" s="2">
        <v>19.3</v>
      </c>
      <c r="P3045" s="2">
        <v>92.140500000000003</v>
      </c>
      <c r="Q3045" s="2">
        <v>0.39</v>
      </c>
      <c r="R3045" s="2">
        <v>5.6</v>
      </c>
      <c r="S3045" s="2">
        <v>7</v>
      </c>
      <c r="T3045" s="2">
        <v>4.0888</v>
      </c>
      <c r="U3045" s="2">
        <v>1.2</v>
      </c>
      <c r="V3045" s="2">
        <v>6.9</v>
      </c>
      <c r="W3045" s="2">
        <v>17.5</v>
      </c>
      <c r="X3045" s="2">
        <v>15.863200000000001</v>
      </c>
      <c r="Y3045" s="2">
        <v>2.64</v>
      </c>
      <c r="Z3045" s="2">
        <v>11.1</v>
      </c>
      <c r="AA3045" s="2">
        <v>23.8</v>
      </c>
      <c r="AB3045" s="2">
        <v>49.197000000000003</v>
      </c>
      <c r="AC3045" s="2">
        <v>1.1100000000000001</v>
      </c>
      <c r="AD3045" s="2">
        <v>5.8</v>
      </c>
      <c r="AE3045" s="2">
        <v>19.100000000000001</v>
      </c>
      <c r="AF3045" s="2">
        <v>22.991399999999999</v>
      </c>
      <c r="AG3045" s="20">
        <v>2.06</v>
      </c>
      <c r="AH3045" s="20">
        <v>10</v>
      </c>
      <c r="AI3045" s="20">
        <v>20.5</v>
      </c>
      <c r="AJ3045" s="20">
        <v>61.577599999999997</v>
      </c>
      <c r="AK3045" s="18">
        <v>0.92</v>
      </c>
      <c r="AL3045" s="18">
        <v>5.3</v>
      </c>
      <c r="AM3045" s="18">
        <v>17.399999999999999</v>
      </c>
      <c r="AN3045" s="18">
        <v>30.562899999999999</v>
      </c>
      <c r="AO3045" s="2">
        <v>0.73</v>
      </c>
      <c r="AP3045" s="2">
        <v>4.9000000000000004</v>
      </c>
      <c r="AQ3045" s="2">
        <v>14.7</v>
      </c>
      <c r="AR3045" s="2">
        <v>5.0162000000000004</v>
      </c>
      <c r="AS3045" s="2">
        <v>1.87</v>
      </c>
      <c r="AT3045" s="2">
        <v>6.4</v>
      </c>
      <c r="AU3045" s="2">
        <v>29.2</v>
      </c>
      <c r="AV3045" s="2">
        <v>25.959399999999999</v>
      </c>
      <c r="AW3045" s="2">
        <v>0.76</v>
      </c>
      <c r="AX3045" s="2">
        <v>7.7</v>
      </c>
      <c r="AY3045" s="2">
        <v>9.8000000000000007</v>
      </c>
      <c r="AZ3045" s="2">
        <v>13.7369</v>
      </c>
      <c r="BA3045" s="2">
        <v>1.96</v>
      </c>
      <c r="BB3045" s="2">
        <v>8.8000000000000007</v>
      </c>
      <c r="BC3045" s="2">
        <v>22.2</v>
      </c>
      <c r="BD3045" s="2">
        <v>47.427999999999997</v>
      </c>
      <c r="BE3045" s="4" t="str">
        <f t="shared" si="472"/>
        <v>ABURRIDO</v>
      </c>
      <c r="BF3045" s="4">
        <f t="shared" si="473"/>
        <v>1.6841999999999999</v>
      </c>
      <c r="BG3045">
        <f t="shared" si="474"/>
        <v>0.73</v>
      </c>
      <c r="BH3045">
        <f t="shared" si="475"/>
        <v>1.87</v>
      </c>
      <c r="BI3045">
        <f t="shared" si="476"/>
        <v>1.96</v>
      </c>
      <c r="BJ3045">
        <f t="shared" si="477"/>
        <v>0.92</v>
      </c>
      <c r="BK3045">
        <f t="shared" si="478"/>
        <v>2.06</v>
      </c>
      <c r="BL3045">
        <f t="shared" si="479"/>
        <v>16935.749999999985</v>
      </c>
    </row>
    <row r="3046" spans="1:64" x14ac:dyDescent="0.2">
      <c r="A3046" s="1">
        <v>3044</v>
      </c>
      <c r="B3046" s="7" t="s">
        <v>9</v>
      </c>
      <c r="C3046" s="3">
        <v>40027</v>
      </c>
      <c r="D3046" s="4" t="s">
        <v>8</v>
      </c>
      <c r="E3046" s="4" t="s">
        <v>168</v>
      </c>
      <c r="F3046" s="5" t="str">
        <f t="shared" si="470"/>
        <v>D</v>
      </c>
      <c r="G3046" s="6">
        <v>0.78402777777777777</v>
      </c>
      <c r="H3046" s="6">
        <v>0.87361111111111101</v>
      </c>
      <c r="I3046" s="85">
        <f t="shared" si="471"/>
        <v>128.99999999999986</v>
      </c>
      <c r="J3046" s="86">
        <f>I3046*Segmentos!$D$7*(AH3046%)*IF(ISNUMBER(AI3046),AI3046%,0)</f>
        <v>1747795.1999999976</v>
      </c>
      <c r="K3046" s="86">
        <f>I3046*Segmentos!$D$7*(AL3046%)*IF(ISNUMBER(AM3046),AM3046%,0)</f>
        <v>2964007.1999999965</v>
      </c>
      <c r="L3046" s="4" t="s">
        <v>556</v>
      </c>
      <c r="M3046" s="2">
        <v>4.63</v>
      </c>
      <c r="N3046" s="2">
        <v>15</v>
      </c>
      <c r="O3046" s="2">
        <v>30.8</v>
      </c>
      <c r="P3046" s="2">
        <v>72.834100000000007</v>
      </c>
      <c r="Q3046" s="2">
        <v>3.66</v>
      </c>
      <c r="R3046" s="2">
        <v>9.9</v>
      </c>
      <c r="S3046" s="2">
        <v>37</v>
      </c>
      <c r="T3046" s="2">
        <v>9.6218000000000004</v>
      </c>
      <c r="U3046" s="2">
        <v>3.76</v>
      </c>
      <c r="V3046" s="2">
        <v>12.4</v>
      </c>
      <c r="W3046" s="2">
        <v>30.4</v>
      </c>
      <c r="X3046" s="2">
        <v>12.4161</v>
      </c>
      <c r="Y3046" s="2">
        <v>5.73</v>
      </c>
      <c r="Z3046" s="2">
        <v>18.7</v>
      </c>
      <c r="AA3046" s="2">
        <v>30.6</v>
      </c>
      <c r="AB3046" s="2">
        <v>26.629200000000001</v>
      </c>
      <c r="AC3046" s="2">
        <v>4.68</v>
      </c>
      <c r="AD3046" s="2">
        <v>16</v>
      </c>
      <c r="AE3046" s="2">
        <v>29.2</v>
      </c>
      <c r="AF3046" s="2">
        <v>24.167000000000002</v>
      </c>
      <c r="AG3046" s="20">
        <v>3.39</v>
      </c>
      <c r="AH3046" s="20">
        <v>14.6</v>
      </c>
      <c r="AI3046" s="20">
        <v>23.2</v>
      </c>
      <c r="AJ3046" s="20">
        <v>25.2959</v>
      </c>
      <c r="AK3046" s="18">
        <v>5.75</v>
      </c>
      <c r="AL3046" s="18">
        <v>15.4</v>
      </c>
      <c r="AM3046" s="18">
        <v>37.299999999999997</v>
      </c>
      <c r="AN3046" s="18">
        <v>47.538200000000003</v>
      </c>
      <c r="AO3046" s="2">
        <v>1.93</v>
      </c>
      <c r="AP3046" s="2">
        <v>8.1</v>
      </c>
      <c r="AQ3046" s="2">
        <v>23.9</v>
      </c>
      <c r="AR3046" s="2">
        <v>3.3157999999999999</v>
      </c>
      <c r="AS3046" s="2">
        <v>3.2</v>
      </c>
      <c r="AT3046" s="2">
        <v>12.3</v>
      </c>
      <c r="AU3046" s="2">
        <v>26.1</v>
      </c>
      <c r="AV3046" s="2">
        <v>11.077999999999999</v>
      </c>
      <c r="AW3046" s="2">
        <v>3.2</v>
      </c>
      <c r="AX3046" s="2">
        <v>14.2</v>
      </c>
      <c r="AY3046" s="2">
        <v>22.6</v>
      </c>
      <c r="AZ3046" s="2">
        <v>14.487399999999999</v>
      </c>
      <c r="BA3046" s="2">
        <v>7.29</v>
      </c>
      <c r="BB3046" s="2">
        <v>19.2</v>
      </c>
      <c r="BC3046" s="2">
        <v>37.9</v>
      </c>
      <c r="BD3046" s="2">
        <v>43.9529</v>
      </c>
      <c r="BE3046" s="4" t="str">
        <f t="shared" si="472"/>
        <v>ABURRIDO</v>
      </c>
      <c r="BF3046" s="4">
        <f t="shared" si="473"/>
        <v>4.6212</v>
      </c>
      <c r="BG3046">
        <f t="shared" si="474"/>
        <v>1.93</v>
      </c>
      <c r="BH3046">
        <f t="shared" si="475"/>
        <v>3.2</v>
      </c>
      <c r="BI3046">
        <f t="shared" si="476"/>
        <v>7.29</v>
      </c>
      <c r="BJ3046">
        <f t="shared" si="477"/>
        <v>5.75</v>
      </c>
      <c r="BK3046">
        <f t="shared" si="478"/>
        <v>3.39</v>
      </c>
      <c r="BL3046">
        <f t="shared" si="479"/>
        <v>59597.999999999942</v>
      </c>
    </row>
    <row r="3047" spans="1:64" x14ac:dyDescent="0.2">
      <c r="A3047" s="1">
        <v>3045</v>
      </c>
      <c r="B3047" s="7" t="s">
        <v>35</v>
      </c>
      <c r="C3047" s="3">
        <v>40027</v>
      </c>
      <c r="D3047" s="4" t="s">
        <v>626</v>
      </c>
      <c r="E3047" s="4" t="s">
        <v>163</v>
      </c>
      <c r="F3047" s="5" t="str">
        <f t="shared" si="470"/>
        <v>D</v>
      </c>
      <c r="G3047" s="6">
        <v>0.9159722222222223</v>
      </c>
      <c r="H3047" s="6">
        <v>0.91805555555555562</v>
      </c>
      <c r="I3047" s="85">
        <f t="shared" si="471"/>
        <v>2.9999999999999893</v>
      </c>
      <c r="J3047" s="86">
        <f>I3047*Segmentos!$D$7*(AH3047%)*IF(ISNUMBER(AI3047),AI3047%,0)</f>
        <v>85967.999999999694</v>
      </c>
      <c r="K3047" s="86">
        <f>I3047*Segmentos!$D$7*(AL3047%)*IF(ISNUMBER(AM3047),AM3047%,0)</f>
        <v>114911.99999999961</v>
      </c>
      <c r="L3047" s="4"/>
      <c r="M3047" s="2">
        <v>8.44</v>
      </c>
      <c r="N3047" s="2">
        <v>10.3</v>
      </c>
      <c r="O3047" s="2">
        <v>82.2</v>
      </c>
      <c r="P3047" s="2">
        <v>90.180899999999994</v>
      </c>
      <c r="Q3047" s="2">
        <v>3.03</v>
      </c>
      <c r="R3047" s="2">
        <v>3.5</v>
      </c>
      <c r="S3047" s="2">
        <v>85.3</v>
      </c>
      <c r="T3047" s="2">
        <v>5.3967999999999998</v>
      </c>
      <c r="U3047" s="2">
        <v>3.87</v>
      </c>
      <c r="V3047" s="2">
        <v>4.8</v>
      </c>
      <c r="W3047" s="2">
        <v>81.3</v>
      </c>
      <c r="X3047" s="2">
        <v>8.6669</v>
      </c>
      <c r="Y3047" s="2">
        <v>7.53</v>
      </c>
      <c r="Z3047" s="2">
        <v>9.1999999999999993</v>
      </c>
      <c r="AA3047" s="2">
        <v>81.900000000000006</v>
      </c>
      <c r="AB3047" s="2">
        <v>23.767600000000002</v>
      </c>
      <c r="AC3047" s="2">
        <v>14.92</v>
      </c>
      <c r="AD3047" s="2">
        <v>18.2</v>
      </c>
      <c r="AE3047" s="2">
        <v>82.1</v>
      </c>
      <c r="AF3047" s="2">
        <v>52.349499999999999</v>
      </c>
      <c r="AG3047" s="20">
        <v>7.18</v>
      </c>
      <c r="AH3047" s="20">
        <v>9</v>
      </c>
      <c r="AI3047" s="20">
        <v>79.599999999999994</v>
      </c>
      <c r="AJ3047" s="20">
        <v>36.419499999999999</v>
      </c>
      <c r="AK3047" s="18">
        <v>9.57</v>
      </c>
      <c r="AL3047" s="18">
        <v>11.4</v>
      </c>
      <c r="AM3047" s="18">
        <v>84</v>
      </c>
      <c r="AN3047" s="18">
        <v>53.761400000000002</v>
      </c>
      <c r="AO3047" s="2">
        <v>4.3099999999999996</v>
      </c>
      <c r="AP3047" s="2">
        <v>6.3</v>
      </c>
      <c r="AQ3047" s="2">
        <v>68.099999999999994</v>
      </c>
      <c r="AR3047" s="2">
        <v>5.0365000000000002</v>
      </c>
      <c r="AS3047" s="2">
        <v>7.65</v>
      </c>
      <c r="AT3047" s="2">
        <v>9.8000000000000007</v>
      </c>
      <c r="AU3047" s="2">
        <v>78.099999999999994</v>
      </c>
      <c r="AV3047" s="2">
        <v>18.001999999999999</v>
      </c>
      <c r="AW3047" s="2">
        <v>7.91</v>
      </c>
      <c r="AX3047" s="2">
        <v>10</v>
      </c>
      <c r="AY3047" s="2">
        <v>79.3</v>
      </c>
      <c r="AZ3047" s="2">
        <v>24.320599999999999</v>
      </c>
      <c r="BA3047" s="2">
        <v>10.46</v>
      </c>
      <c r="BB3047" s="2">
        <v>11.9</v>
      </c>
      <c r="BC3047" s="2">
        <v>88</v>
      </c>
      <c r="BD3047" s="2">
        <v>42.821800000000003</v>
      </c>
      <c r="BE3047" s="4" t="str">
        <f t="shared" si="472"/>
        <v>NO APLICA</v>
      </c>
      <c r="BF3047" s="4">
        <f t="shared" si="473"/>
        <v>8.3518000000000008</v>
      </c>
      <c r="BG3047">
        <f t="shared" si="474"/>
        <v>4.3099999999999996</v>
      </c>
      <c r="BH3047">
        <f t="shared" si="475"/>
        <v>7.65</v>
      </c>
      <c r="BI3047">
        <f t="shared" si="476"/>
        <v>10.46</v>
      </c>
      <c r="BJ3047">
        <f t="shared" si="477"/>
        <v>9.57</v>
      </c>
      <c r="BK3047">
        <f t="shared" si="478"/>
        <v>7.18</v>
      </c>
      <c r="BL3047">
        <f t="shared" si="479"/>
        <v>2539.9799999999914</v>
      </c>
    </row>
    <row r="3048" spans="1:64" x14ac:dyDescent="0.2">
      <c r="A3048" s="1">
        <v>3046</v>
      </c>
      <c r="B3048" s="7" t="s">
        <v>133</v>
      </c>
      <c r="C3048" s="3">
        <v>40027</v>
      </c>
      <c r="D3048" s="4" t="s">
        <v>629</v>
      </c>
      <c r="E3048" s="4" t="s">
        <v>170</v>
      </c>
      <c r="F3048" s="5" t="str">
        <f t="shared" si="470"/>
        <v>D</v>
      </c>
      <c r="G3048" s="6">
        <v>0.90069444444444446</v>
      </c>
      <c r="H3048" s="6">
        <v>0.9159722222222223</v>
      </c>
      <c r="I3048" s="85">
        <f t="shared" si="471"/>
        <v>22.000000000000082</v>
      </c>
      <c r="J3048" s="86">
        <f>I3048*Segmentos!$D$7*(AH3048%)*IF(ISNUMBER(AI3048),AI3048%,0)</f>
        <v>18480.000000000073</v>
      </c>
      <c r="K3048" s="86">
        <f>I3048*Segmentos!$D$7*(AL3048%)*IF(ISNUMBER(AM3048),AM3048%,0)</f>
        <v>16808.000000000065</v>
      </c>
      <c r="L3048" s="4"/>
      <c r="M3048" s="2">
        <v>0.22</v>
      </c>
      <c r="N3048" s="2">
        <v>0.5</v>
      </c>
      <c r="O3048" s="2">
        <v>44.4</v>
      </c>
      <c r="P3048" s="2">
        <v>26.548200000000001</v>
      </c>
      <c r="Q3048" s="2">
        <v>0.52</v>
      </c>
      <c r="R3048" s="2">
        <v>0.7</v>
      </c>
      <c r="S3048" s="2">
        <v>70.3</v>
      </c>
      <c r="T3048" s="2">
        <v>10.6943</v>
      </c>
      <c r="U3048" s="2">
        <v>0.34</v>
      </c>
      <c r="V3048" s="2">
        <v>0.6</v>
      </c>
      <c r="W3048" s="2">
        <v>53.1</v>
      </c>
      <c r="X3048" s="2">
        <v>8.8453999999999997</v>
      </c>
      <c r="Y3048" s="2">
        <v>0.04</v>
      </c>
      <c r="Z3048" s="2">
        <v>0.5</v>
      </c>
      <c r="AA3048" s="2">
        <v>7.4</v>
      </c>
      <c r="AB3048" s="2">
        <v>1.3339000000000001</v>
      </c>
      <c r="AC3048" s="2">
        <v>0.14000000000000001</v>
      </c>
      <c r="AD3048" s="2">
        <v>0.2</v>
      </c>
      <c r="AE3048" s="2">
        <v>57.1</v>
      </c>
      <c r="AF3048" s="2">
        <v>5.6746999999999996</v>
      </c>
      <c r="AG3048" s="20">
        <v>0.24</v>
      </c>
      <c r="AH3048" s="20">
        <v>0.4</v>
      </c>
      <c r="AI3048" s="20">
        <v>52.5</v>
      </c>
      <c r="AJ3048" s="20">
        <v>13.7081</v>
      </c>
      <c r="AK3048" s="18">
        <v>0.2</v>
      </c>
      <c r="AL3048" s="18">
        <v>0.5</v>
      </c>
      <c r="AM3048" s="18">
        <v>38.200000000000003</v>
      </c>
      <c r="AN3048" s="18">
        <v>12.8401</v>
      </c>
      <c r="AO3048" s="2">
        <v>0.31</v>
      </c>
      <c r="AP3048" s="2">
        <v>0.4</v>
      </c>
      <c r="AQ3048" s="2">
        <v>85</v>
      </c>
      <c r="AR3048" s="2">
        <v>4.1417000000000002</v>
      </c>
      <c r="AS3048" s="2">
        <v>0.01</v>
      </c>
      <c r="AT3048" s="2">
        <v>0.2</v>
      </c>
      <c r="AU3048" s="2">
        <v>4.5</v>
      </c>
      <c r="AV3048" s="2">
        <v>0.29809999999999998</v>
      </c>
      <c r="AW3048" s="2">
        <v>0.12</v>
      </c>
      <c r="AX3048" s="2">
        <v>0.2</v>
      </c>
      <c r="AY3048" s="2">
        <v>50</v>
      </c>
      <c r="AZ3048" s="2">
        <v>4.1047000000000002</v>
      </c>
      <c r="BA3048" s="2">
        <v>0.38</v>
      </c>
      <c r="BB3048" s="2">
        <v>0.9</v>
      </c>
      <c r="BC3048" s="2">
        <v>44.9</v>
      </c>
      <c r="BD3048" s="2">
        <v>18.003599999999999</v>
      </c>
      <c r="BE3048" s="4" t="str">
        <f t="shared" si="472"/>
        <v>NO APLICA</v>
      </c>
      <c r="BF3048" s="4">
        <f t="shared" si="473"/>
        <v>0.19220000000000001</v>
      </c>
      <c r="BG3048">
        <f t="shared" si="474"/>
        <v>0.31</v>
      </c>
      <c r="BH3048">
        <f t="shared" si="475"/>
        <v>0.01</v>
      </c>
      <c r="BI3048">
        <f t="shared" si="476"/>
        <v>0.38</v>
      </c>
      <c r="BJ3048">
        <f t="shared" si="477"/>
        <v>0.2</v>
      </c>
      <c r="BK3048">
        <f t="shared" si="478"/>
        <v>0.24</v>
      </c>
      <c r="BL3048">
        <f t="shared" si="479"/>
        <v>488.4000000000018</v>
      </c>
    </row>
    <row r="3049" spans="1:64" x14ac:dyDescent="0.2">
      <c r="A3049" s="1">
        <v>3047</v>
      </c>
      <c r="B3049" s="7" t="s">
        <v>148</v>
      </c>
      <c r="C3049" s="3">
        <v>40027</v>
      </c>
      <c r="D3049" s="4" t="s">
        <v>3</v>
      </c>
      <c r="E3049" s="4" t="s">
        <v>175</v>
      </c>
      <c r="F3049" s="5" t="str">
        <f t="shared" si="470"/>
        <v>D</v>
      </c>
      <c r="G3049" s="6">
        <v>0.80069444444444438</v>
      </c>
      <c r="H3049" s="6">
        <v>0.875</v>
      </c>
      <c r="I3049" s="85">
        <f t="shared" si="471"/>
        <v>107.0000000000001</v>
      </c>
      <c r="J3049" s="86">
        <f>I3049*Segmentos!$D$7*(AH3049%)*IF(ISNUMBER(AI3049),AI3049%,0)</f>
        <v>943825.60000000091</v>
      </c>
      <c r="K3049" s="86">
        <f>I3049*Segmentos!$D$7*(AL3049%)*IF(ISNUMBER(AM3049),AM3049%,0)</f>
        <v>543132.00000000058</v>
      </c>
      <c r="L3049" s="4"/>
      <c r="M3049" s="2">
        <v>1.71</v>
      </c>
      <c r="N3049" s="2">
        <v>11.9</v>
      </c>
      <c r="O3049" s="2">
        <v>14.3</v>
      </c>
      <c r="P3049" s="2">
        <v>74.769300000000001</v>
      </c>
      <c r="Q3049" s="2">
        <v>1.29</v>
      </c>
      <c r="R3049" s="2">
        <v>8.6999999999999993</v>
      </c>
      <c r="S3049" s="2">
        <v>14.9</v>
      </c>
      <c r="T3049" s="2">
        <v>9.3969000000000005</v>
      </c>
      <c r="U3049" s="2">
        <v>1.83</v>
      </c>
      <c r="V3049" s="2">
        <v>9.4</v>
      </c>
      <c r="W3049" s="2">
        <v>19.399999999999999</v>
      </c>
      <c r="X3049" s="2">
        <v>16.704999999999998</v>
      </c>
      <c r="Y3049" s="2">
        <v>1.4</v>
      </c>
      <c r="Z3049" s="2">
        <v>12.8</v>
      </c>
      <c r="AA3049" s="2">
        <v>11</v>
      </c>
      <c r="AB3049" s="2">
        <v>18.102799999999998</v>
      </c>
      <c r="AC3049" s="2">
        <v>2.13</v>
      </c>
      <c r="AD3049" s="2">
        <v>14.5</v>
      </c>
      <c r="AE3049" s="2">
        <v>14.8</v>
      </c>
      <c r="AF3049" s="2">
        <v>30.564599999999999</v>
      </c>
      <c r="AG3049" s="20">
        <v>2.2000000000000002</v>
      </c>
      <c r="AH3049" s="20">
        <v>14.8</v>
      </c>
      <c r="AI3049" s="20">
        <v>14.9</v>
      </c>
      <c r="AJ3049" s="20">
        <v>45.549500000000002</v>
      </c>
      <c r="AK3049" s="18">
        <v>1.27</v>
      </c>
      <c r="AL3049" s="18">
        <v>9.4</v>
      </c>
      <c r="AM3049" s="18">
        <v>13.5</v>
      </c>
      <c r="AN3049" s="18">
        <v>29.219799999999999</v>
      </c>
      <c r="AO3049" s="2">
        <v>0.43</v>
      </c>
      <c r="AP3049" s="2">
        <v>5.6</v>
      </c>
      <c r="AQ3049" s="2">
        <v>7.7</v>
      </c>
      <c r="AR3049" s="2">
        <v>2.0573999999999999</v>
      </c>
      <c r="AS3049" s="2">
        <v>2.25</v>
      </c>
      <c r="AT3049" s="2">
        <v>11.9</v>
      </c>
      <c r="AU3049" s="2">
        <v>18.899999999999999</v>
      </c>
      <c r="AV3049" s="2">
        <v>21.594799999999999</v>
      </c>
      <c r="AW3049" s="2">
        <v>1.68</v>
      </c>
      <c r="AX3049" s="2">
        <v>8.3000000000000007</v>
      </c>
      <c r="AY3049" s="2">
        <v>20.2</v>
      </c>
      <c r="AZ3049" s="2">
        <v>21.049099999999999</v>
      </c>
      <c r="BA3049" s="2">
        <v>1.8</v>
      </c>
      <c r="BB3049" s="2">
        <v>16.5</v>
      </c>
      <c r="BC3049" s="2">
        <v>10.9</v>
      </c>
      <c r="BD3049" s="2">
        <v>30.068000000000001</v>
      </c>
      <c r="BE3049" s="4" t="str">
        <f t="shared" si="472"/>
        <v>ABURRIDO</v>
      </c>
      <c r="BF3049" s="4">
        <f t="shared" si="473"/>
        <v>1.8114000000000001</v>
      </c>
      <c r="BG3049">
        <f t="shared" si="474"/>
        <v>0.43</v>
      </c>
      <c r="BH3049">
        <f t="shared" si="475"/>
        <v>2.25</v>
      </c>
      <c r="BI3049">
        <f t="shared" si="476"/>
        <v>1.8</v>
      </c>
      <c r="BJ3049">
        <f t="shared" si="477"/>
        <v>1.27</v>
      </c>
      <c r="BK3049">
        <f t="shared" si="478"/>
        <v>2.2000000000000002</v>
      </c>
      <c r="BL3049">
        <f t="shared" si="479"/>
        <v>18208.190000000021</v>
      </c>
    </row>
    <row r="3050" spans="1:64" x14ac:dyDescent="0.2">
      <c r="A3050" s="1">
        <v>3048</v>
      </c>
      <c r="B3050" s="7" t="s">
        <v>11</v>
      </c>
      <c r="C3050" s="3">
        <v>40027</v>
      </c>
      <c r="D3050" s="4" t="s">
        <v>8</v>
      </c>
      <c r="E3050" s="4" t="s">
        <v>166</v>
      </c>
      <c r="F3050" s="5" t="str">
        <f t="shared" si="470"/>
        <v>D</v>
      </c>
      <c r="G3050" s="6">
        <v>0.89236111111111116</v>
      </c>
      <c r="H3050" s="6">
        <v>0.89375000000000004</v>
      </c>
      <c r="I3050" s="85">
        <f t="shared" si="471"/>
        <v>1.9999999999999929</v>
      </c>
      <c r="J3050" s="86">
        <f>I3050*Segmentos!$D$7*(AH3050%)*IF(ISNUMBER(AI3050),AI3050%,0)</f>
        <v>30831.999999999887</v>
      </c>
      <c r="K3050" s="86">
        <f>I3050*Segmentos!$D$7*(AL3050%)*IF(ISNUMBER(AM3050),AM3050%,0)</f>
        <v>48837.599999999838</v>
      </c>
      <c r="L3050" s="4"/>
      <c r="M3050" s="2">
        <v>5.05</v>
      </c>
      <c r="N3050" s="2">
        <v>5.3</v>
      </c>
      <c r="O3050" s="2">
        <v>95.8</v>
      </c>
      <c r="P3050" s="2">
        <v>78.397199999999998</v>
      </c>
      <c r="Q3050" s="2">
        <v>2.27</v>
      </c>
      <c r="R3050" s="2">
        <v>2.6</v>
      </c>
      <c r="S3050" s="2">
        <v>85.9</v>
      </c>
      <c r="T3050" s="2">
        <v>5.8773999999999997</v>
      </c>
      <c r="U3050" s="2">
        <v>5.82</v>
      </c>
      <c r="V3050" s="2">
        <v>5.9</v>
      </c>
      <c r="W3050" s="2">
        <v>98.4</v>
      </c>
      <c r="X3050" s="2">
        <v>18.9557</v>
      </c>
      <c r="Y3050" s="2">
        <v>4.37</v>
      </c>
      <c r="Z3050" s="2">
        <v>4.5</v>
      </c>
      <c r="AA3050" s="2">
        <v>96.7</v>
      </c>
      <c r="AB3050" s="2">
        <v>20.046399999999998</v>
      </c>
      <c r="AC3050" s="2">
        <v>6.57</v>
      </c>
      <c r="AD3050" s="2">
        <v>6.9</v>
      </c>
      <c r="AE3050" s="2">
        <v>95.8</v>
      </c>
      <c r="AF3050" s="2">
        <v>33.517800000000001</v>
      </c>
      <c r="AG3050" s="20">
        <v>3.87</v>
      </c>
      <c r="AH3050" s="20">
        <v>4.0999999999999996</v>
      </c>
      <c r="AI3050" s="20">
        <v>94</v>
      </c>
      <c r="AJ3050" s="20">
        <v>28.4832</v>
      </c>
      <c r="AK3050" s="18">
        <v>6.12</v>
      </c>
      <c r="AL3050" s="18">
        <v>6.3</v>
      </c>
      <c r="AM3050" s="18">
        <v>96.9</v>
      </c>
      <c r="AN3050" s="18">
        <v>49.914000000000001</v>
      </c>
      <c r="AO3050" s="2">
        <v>2.2000000000000002</v>
      </c>
      <c r="AP3050" s="2">
        <v>2.2999999999999998</v>
      </c>
      <c r="AQ3050" s="2">
        <v>94.5</v>
      </c>
      <c r="AR3050" s="2">
        <v>3.7267000000000001</v>
      </c>
      <c r="AS3050" s="2">
        <v>3.77</v>
      </c>
      <c r="AT3050" s="2">
        <v>3.8</v>
      </c>
      <c r="AU3050" s="2">
        <v>100</v>
      </c>
      <c r="AV3050" s="2">
        <v>12.914199999999999</v>
      </c>
      <c r="AW3050" s="2">
        <v>4.84</v>
      </c>
      <c r="AX3050" s="2">
        <v>5.2</v>
      </c>
      <c r="AY3050" s="2">
        <v>92.9</v>
      </c>
      <c r="AZ3050" s="2">
        <v>21.604199999999999</v>
      </c>
      <c r="BA3050" s="2">
        <v>6.75</v>
      </c>
      <c r="BB3050" s="2">
        <v>7</v>
      </c>
      <c r="BC3050" s="2">
        <v>96.3</v>
      </c>
      <c r="BD3050" s="2">
        <v>40.152099999999997</v>
      </c>
      <c r="BE3050" s="4" t="str">
        <f t="shared" si="472"/>
        <v>NO APLICA</v>
      </c>
      <c r="BF3050" s="4">
        <f t="shared" si="473"/>
        <v>4.7969999999999997</v>
      </c>
      <c r="BG3050">
        <f t="shared" si="474"/>
        <v>2.2000000000000002</v>
      </c>
      <c r="BH3050">
        <f t="shared" si="475"/>
        <v>3.77</v>
      </c>
      <c r="BI3050">
        <f t="shared" si="476"/>
        <v>6.75</v>
      </c>
      <c r="BJ3050">
        <f t="shared" si="477"/>
        <v>6.12</v>
      </c>
      <c r="BK3050">
        <f t="shared" si="478"/>
        <v>3.87</v>
      </c>
      <c r="BL3050">
        <f t="shared" si="479"/>
        <v>1015.4799999999964</v>
      </c>
    </row>
    <row r="3051" spans="1:64" x14ac:dyDescent="0.2">
      <c r="A3051" s="1">
        <v>3049</v>
      </c>
      <c r="B3051" s="7" t="s">
        <v>11</v>
      </c>
      <c r="C3051" s="3">
        <v>40027</v>
      </c>
      <c r="D3051" s="4" t="s">
        <v>627</v>
      </c>
      <c r="E3051" s="4" t="s">
        <v>166</v>
      </c>
      <c r="F3051" s="5" t="str">
        <f t="shared" si="470"/>
        <v>D</v>
      </c>
      <c r="G3051" s="6">
        <v>0.9145833333333333</v>
      </c>
      <c r="H3051" s="6">
        <v>0.91666666666666663</v>
      </c>
      <c r="I3051" s="85">
        <f t="shared" si="471"/>
        <v>2.9999999999999893</v>
      </c>
      <c r="J3051" s="86">
        <f>I3051*Segmentos!$D$7*(AH3051%)*IF(ISNUMBER(AI3051),AI3051%,0)</f>
        <v>68983.199999999764</v>
      </c>
      <c r="K3051" s="86">
        <f>I3051*Segmentos!$D$7*(AL3051%)*IF(ISNUMBER(AM3051),AM3051%,0)</f>
        <v>79708.799999999726</v>
      </c>
      <c r="L3051" s="4"/>
      <c r="M3051" s="2">
        <v>6.22</v>
      </c>
      <c r="N3051" s="2">
        <v>7.1</v>
      </c>
      <c r="O3051" s="2">
        <v>87.3</v>
      </c>
      <c r="P3051" s="2">
        <v>87.408799999999999</v>
      </c>
      <c r="Q3051" s="2">
        <v>2.29</v>
      </c>
      <c r="R3051" s="2">
        <v>2.7</v>
      </c>
      <c r="S3051" s="2">
        <v>86.2</v>
      </c>
      <c r="T3051" s="2">
        <v>5.3624999999999998</v>
      </c>
      <c r="U3051" s="2">
        <v>6.48</v>
      </c>
      <c r="V3051" s="2">
        <v>7.7</v>
      </c>
      <c r="W3051" s="2">
        <v>83.8</v>
      </c>
      <c r="X3051" s="2">
        <v>19.116900000000001</v>
      </c>
      <c r="Y3051" s="2">
        <v>6.11</v>
      </c>
      <c r="Z3051" s="2">
        <v>6.9</v>
      </c>
      <c r="AA3051" s="2">
        <v>88.2</v>
      </c>
      <c r="AB3051" s="2">
        <v>25.353400000000001</v>
      </c>
      <c r="AC3051" s="2">
        <v>8.14</v>
      </c>
      <c r="AD3051" s="2">
        <v>9.1999999999999993</v>
      </c>
      <c r="AE3051" s="2">
        <v>88.6</v>
      </c>
      <c r="AF3051" s="2">
        <v>37.576099999999997</v>
      </c>
      <c r="AG3051" s="20">
        <v>5.73</v>
      </c>
      <c r="AH3051" s="20">
        <v>6.6</v>
      </c>
      <c r="AI3051" s="20">
        <v>87.1</v>
      </c>
      <c r="AJ3051" s="20">
        <v>38.243499999999997</v>
      </c>
      <c r="AK3051" s="18">
        <v>6.65</v>
      </c>
      <c r="AL3051" s="18">
        <v>7.6</v>
      </c>
      <c r="AM3051" s="18">
        <v>87.4</v>
      </c>
      <c r="AN3051" s="18">
        <v>49.165300000000002</v>
      </c>
      <c r="AO3051" s="2">
        <v>5.48</v>
      </c>
      <c r="AP3051" s="2">
        <v>7.1</v>
      </c>
      <c r="AQ3051" s="2">
        <v>77.5</v>
      </c>
      <c r="AR3051" s="2">
        <v>8.4214000000000002</v>
      </c>
      <c r="AS3051" s="2">
        <v>6.48</v>
      </c>
      <c r="AT3051" s="2">
        <v>7.3</v>
      </c>
      <c r="AU3051" s="2">
        <v>88.8</v>
      </c>
      <c r="AV3051" s="2">
        <v>20.058</v>
      </c>
      <c r="AW3051" s="2">
        <v>3.84</v>
      </c>
      <c r="AX3051" s="2">
        <v>4.9000000000000004</v>
      </c>
      <c r="AY3051" s="2">
        <v>78.8</v>
      </c>
      <c r="AZ3051" s="2">
        <v>15.5245</v>
      </c>
      <c r="BA3051" s="2">
        <v>8.06</v>
      </c>
      <c r="BB3051" s="2">
        <v>8.6999999999999993</v>
      </c>
      <c r="BC3051" s="2">
        <v>92.3</v>
      </c>
      <c r="BD3051" s="2">
        <v>43.404899999999998</v>
      </c>
      <c r="BE3051" s="4" t="str">
        <f t="shared" si="472"/>
        <v>NO APLICA</v>
      </c>
      <c r="BF3051" s="4">
        <f t="shared" si="473"/>
        <v>6.8144000000000009</v>
      </c>
      <c r="BG3051">
        <f t="shared" si="474"/>
        <v>5.48</v>
      </c>
      <c r="BH3051">
        <f t="shared" si="475"/>
        <v>6.48</v>
      </c>
      <c r="BI3051">
        <f t="shared" si="476"/>
        <v>8.06</v>
      </c>
      <c r="BJ3051">
        <f t="shared" si="477"/>
        <v>6.65</v>
      </c>
      <c r="BK3051">
        <f t="shared" si="478"/>
        <v>5.73</v>
      </c>
      <c r="BL3051">
        <f t="shared" si="479"/>
        <v>1859.4899999999932</v>
      </c>
    </row>
    <row r="3052" spans="1:64" x14ac:dyDescent="0.2">
      <c r="A3052" s="1">
        <v>3050</v>
      </c>
      <c r="B3052" s="7" t="s">
        <v>6</v>
      </c>
      <c r="C3052" s="3">
        <v>40027</v>
      </c>
      <c r="D3052" s="4" t="s">
        <v>3</v>
      </c>
      <c r="E3052" s="4" t="s">
        <v>166</v>
      </c>
      <c r="F3052" s="5" t="str">
        <f t="shared" si="470"/>
        <v>D</v>
      </c>
      <c r="G3052" s="6">
        <v>0.90902777777777777</v>
      </c>
      <c r="H3052" s="6">
        <v>0.90972222222222221</v>
      </c>
      <c r="I3052" s="85">
        <f t="shared" si="471"/>
        <v>0.99999999999999645</v>
      </c>
      <c r="J3052" s="86">
        <f>I3052*Segmentos!$D$7*(AH3052%)*IF(ISNUMBER(AI3052),AI3052%,0)</f>
        <v>28799.999999999902</v>
      </c>
      <c r="K3052" s="86">
        <f>I3052*Segmentos!$D$7*(AL3052%)*IF(ISNUMBER(AM3052),AM3052%,0)</f>
        <v>23599.99999999992</v>
      </c>
      <c r="L3052" s="4"/>
      <c r="M3052" s="2">
        <v>6.52</v>
      </c>
      <c r="N3052" s="2">
        <v>6.5</v>
      </c>
      <c r="O3052" s="2">
        <v>100</v>
      </c>
      <c r="P3052" s="2">
        <v>89.6357</v>
      </c>
      <c r="Q3052" s="2">
        <v>5.5</v>
      </c>
      <c r="R3052" s="2">
        <v>5.5</v>
      </c>
      <c r="S3052" s="2">
        <v>100</v>
      </c>
      <c r="T3052" s="2">
        <v>12.6073</v>
      </c>
      <c r="U3052" s="2">
        <v>3.86</v>
      </c>
      <c r="V3052" s="2">
        <v>3.9</v>
      </c>
      <c r="W3052" s="2">
        <v>100</v>
      </c>
      <c r="X3052" s="2">
        <v>11.1249</v>
      </c>
      <c r="Y3052" s="2">
        <v>8.2899999999999991</v>
      </c>
      <c r="Z3052" s="2">
        <v>8.3000000000000007</v>
      </c>
      <c r="AA3052" s="2">
        <v>100</v>
      </c>
      <c r="AB3052" s="2">
        <v>33.608800000000002</v>
      </c>
      <c r="AC3052" s="2">
        <v>7.16</v>
      </c>
      <c r="AD3052" s="2">
        <v>7.2</v>
      </c>
      <c r="AE3052" s="2">
        <v>100</v>
      </c>
      <c r="AF3052" s="2">
        <v>32.294699999999999</v>
      </c>
      <c r="AG3052" s="20">
        <v>7.24</v>
      </c>
      <c r="AH3052" s="20">
        <v>7.2</v>
      </c>
      <c r="AI3052" s="20">
        <v>100</v>
      </c>
      <c r="AJ3052" s="20">
        <v>47.160800000000002</v>
      </c>
      <c r="AK3052" s="18">
        <v>5.88</v>
      </c>
      <c r="AL3052" s="18">
        <v>5.9</v>
      </c>
      <c r="AM3052" s="18">
        <v>100</v>
      </c>
      <c r="AN3052" s="18">
        <v>42.474800000000002</v>
      </c>
      <c r="AO3052" s="2">
        <v>4.54</v>
      </c>
      <c r="AP3052" s="2">
        <v>4.5</v>
      </c>
      <c r="AQ3052" s="2">
        <v>100</v>
      </c>
      <c r="AR3052" s="2">
        <v>6.8194999999999997</v>
      </c>
      <c r="AS3052" s="2">
        <v>6.37</v>
      </c>
      <c r="AT3052" s="2">
        <v>6.4</v>
      </c>
      <c r="AU3052" s="2">
        <v>100</v>
      </c>
      <c r="AV3052" s="2">
        <v>19.265799999999999</v>
      </c>
      <c r="AW3052" s="2">
        <v>7.81</v>
      </c>
      <c r="AX3052" s="2">
        <v>7.8</v>
      </c>
      <c r="AY3052" s="2">
        <v>100</v>
      </c>
      <c r="AZ3052" s="2">
        <v>30.832799999999999</v>
      </c>
      <c r="BA3052" s="2">
        <v>6.22</v>
      </c>
      <c r="BB3052" s="2">
        <v>6.2</v>
      </c>
      <c r="BC3052" s="2">
        <v>100</v>
      </c>
      <c r="BD3052" s="2">
        <v>32.717599999999997</v>
      </c>
      <c r="BE3052" s="4" t="str">
        <f t="shared" si="472"/>
        <v>NO APLICA</v>
      </c>
      <c r="BF3052" s="4">
        <f t="shared" si="473"/>
        <v>6.6298000000000004</v>
      </c>
      <c r="BG3052">
        <f t="shared" si="474"/>
        <v>4.54</v>
      </c>
      <c r="BH3052">
        <f t="shared" si="475"/>
        <v>6.37</v>
      </c>
      <c r="BI3052">
        <f t="shared" si="476"/>
        <v>7.81</v>
      </c>
      <c r="BJ3052">
        <f t="shared" si="477"/>
        <v>5.88</v>
      </c>
      <c r="BK3052">
        <f t="shared" si="478"/>
        <v>7.24</v>
      </c>
      <c r="BL3052">
        <f t="shared" si="479"/>
        <v>649.99999999999773</v>
      </c>
    </row>
    <row r="3053" spans="1:64" x14ac:dyDescent="0.2">
      <c r="A3053" s="1">
        <v>3051</v>
      </c>
      <c r="B3053" s="7" t="s">
        <v>31</v>
      </c>
      <c r="C3053" s="3">
        <v>40027</v>
      </c>
      <c r="D3053" s="4" t="s">
        <v>628</v>
      </c>
      <c r="E3053" s="4" t="s">
        <v>166</v>
      </c>
      <c r="F3053" s="5" t="str">
        <f t="shared" si="470"/>
        <v>D</v>
      </c>
      <c r="G3053" s="6">
        <v>0.9145833333333333</v>
      </c>
      <c r="H3053" s="6">
        <v>0.91736111111111107</v>
      </c>
      <c r="I3053" s="85">
        <f t="shared" si="471"/>
        <v>3.9999999999999858</v>
      </c>
      <c r="J3053" s="86">
        <f>I3053*Segmentos!$D$7*(AH3053%)*IF(ISNUMBER(AI3053),AI3053%,0)</f>
        <v>22191.999999999924</v>
      </c>
      <c r="K3053" s="86">
        <f>I3053*Segmentos!$D$7*(AL3053%)*IF(ISNUMBER(AM3053),AM3053%,0)</f>
        <v>21675.199999999924</v>
      </c>
      <c r="L3053" s="4"/>
      <c r="M3053" s="2">
        <v>1.39</v>
      </c>
      <c r="N3053" s="2">
        <v>1.9</v>
      </c>
      <c r="O3053" s="2">
        <v>72.099999999999994</v>
      </c>
      <c r="P3053" s="2">
        <v>89.178299999999993</v>
      </c>
      <c r="Q3053" s="2">
        <v>0</v>
      </c>
      <c r="R3053" s="2">
        <v>0</v>
      </c>
      <c r="S3053" s="8" t="s">
        <v>577</v>
      </c>
      <c r="T3053" s="2">
        <v>0</v>
      </c>
      <c r="U3053" s="2">
        <v>0.61</v>
      </c>
      <c r="V3053" s="2">
        <v>0.6</v>
      </c>
      <c r="W3053" s="2">
        <v>100</v>
      </c>
      <c r="X3053" s="2">
        <v>8.2451000000000008</v>
      </c>
      <c r="Y3053" s="2">
        <v>2.16</v>
      </c>
      <c r="Z3053" s="2">
        <v>2.7</v>
      </c>
      <c r="AA3053" s="2">
        <v>79.400000000000006</v>
      </c>
      <c r="AB3053" s="2">
        <v>41.0364</v>
      </c>
      <c r="AC3053" s="2">
        <v>1.89</v>
      </c>
      <c r="AD3053" s="2">
        <v>3</v>
      </c>
      <c r="AE3053" s="2">
        <v>62.6</v>
      </c>
      <c r="AF3053" s="2">
        <v>39.896900000000002</v>
      </c>
      <c r="AG3053" s="20">
        <v>1.4</v>
      </c>
      <c r="AH3053" s="20">
        <v>1.9</v>
      </c>
      <c r="AI3053" s="20">
        <v>73</v>
      </c>
      <c r="AJ3053" s="20">
        <v>42.6661</v>
      </c>
      <c r="AK3053" s="18">
        <v>1.38</v>
      </c>
      <c r="AL3053" s="18">
        <v>1.9</v>
      </c>
      <c r="AM3053" s="18">
        <v>71.3</v>
      </c>
      <c r="AN3053" s="18">
        <v>46.5122</v>
      </c>
      <c r="AO3053" s="2">
        <v>0.51</v>
      </c>
      <c r="AP3053" s="2">
        <v>0.7</v>
      </c>
      <c r="AQ3053" s="2">
        <v>68.2</v>
      </c>
      <c r="AR3053" s="2">
        <v>3.5600999999999998</v>
      </c>
      <c r="AS3053" s="2">
        <v>1.1399999999999999</v>
      </c>
      <c r="AT3053" s="2">
        <v>1.5</v>
      </c>
      <c r="AU3053" s="2">
        <v>74.099999999999994</v>
      </c>
      <c r="AV3053" s="2">
        <v>16.121500000000001</v>
      </c>
      <c r="AW3053" s="2">
        <v>0.72</v>
      </c>
      <c r="AX3053" s="2">
        <v>0.9</v>
      </c>
      <c r="AY3053" s="2">
        <v>77.900000000000006</v>
      </c>
      <c r="AZ3053" s="2">
        <v>13.2575</v>
      </c>
      <c r="BA3053" s="2">
        <v>2.29</v>
      </c>
      <c r="BB3053" s="2">
        <v>3.2</v>
      </c>
      <c r="BC3053" s="2">
        <v>70.599999999999994</v>
      </c>
      <c r="BD3053" s="2">
        <v>56.239199999999997</v>
      </c>
      <c r="BE3053" s="4" t="str">
        <f t="shared" si="472"/>
        <v>NO APLICA</v>
      </c>
      <c r="BF3053" s="4">
        <f t="shared" si="473"/>
        <v>1.4716</v>
      </c>
      <c r="BG3053">
        <f t="shared" si="474"/>
        <v>0.51</v>
      </c>
      <c r="BH3053">
        <f t="shared" si="475"/>
        <v>1.1399999999999999</v>
      </c>
      <c r="BI3053">
        <f t="shared" si="476"/>
        <v>2.29</v>
      </c>
      <c r="BJ3053">
        <f t="shared" si="477"/>
        <v>1.38</v>
      </c>
      <c r="BK3053">
        <f t="shared" si="478"/>
        <v>1.4</v>
      </c>
      <c r="BL3053">
        <f t="shared" si="479"/>
        <v>547.95999999999799</v>
      </c>
    </row>
    <row r="3054" spans="1:64" x14ac:dyDescent="0.2">
      <c r="A3054" s="1">
        <v>3052</v>
      </c>
      <c r="B3054" s="7" t="s">
        <v>76</v>
      </c>
      <c r="C3054" s="3">
        <v>40027</v>
      </c>
      <c r="D3054" s="4" t="s">
        <v>626</v>
      </c>
      <c r="E3054" s="4" t="s">
        <v>165</v>
      </c>
      <c r="F3054" s="5" t="str">
        <f t="shared" si="470"/>
        <v>D</v>
      </c>
      <c r="G3054" s="6">
        <v>0.81736111111111109</v>
      </c>
      <c r="H3054" s="6">
        <v>0.875</v>
      </c>
      <c r="I3054" s="85">
        <f t="shared" si="471"/>
        <v>83.000000000000028</v>
      </c>
      <c r="J3054" s="86">
        <f>I3054*Segmentos!$D$7*(AH3054%)*IF(ISNUMBER(AI3054),AI3054%,0)</f>
        <v>1233280.4000000004</v>
      </c>
      <c r="K3054" s="86">
        <f>I3054*Segmentos!$D$7*(AL3054%)*IF(ISNUMBER(AM3054),AM3054%,0)</f>
        <v>1534338.0000000005</v>
      </c>
      <c r="L3054" s="4"/>
      <c r="M3054" s="2">
        <v>4.2</v>
      </c>
      <c r="N3054" s="2">
        <v>11.9</v>
      </c>
      <c r="O3054" s="2">
        <v>35.200000000000003</v>
      </c>
      <c r="P3054" s="2">
        <v>86.388900000000007</v>
      </c>
      <c r="Q3054" s="2">
        <v>1.54</v>
      </c>
      <c r="R3054" s="2">
        <v>8.1999999999999993</v>
      </c>
      <c r="S3054" s="2">
        <v>18.7</v>
      </c>
      <c r="T3054" s="2">
        <v>5.2942</v>
      </c>
      <c r="U3054" s="2">
        <v>3.28</v>
      </c>
      <c r="V3054" s="2">
        <v>10.3</v>
      </c>
      <c r="W3054" s="2">
        <v>31.7</v>
      </c>
      <c r="X3054" s="2">
        <v>14.1234</v>
      </c>
      <c r="Y3054" s="2">
        <v>3.71</v>
      </c>
      <c r="Z3054" s="2">
        <v>11.8</v>
      </c>
      <c r="AA3054" s="2">
        <v>31.4</v>
      </c>
      <c r="AB3054" s="2">
        <v>22.517900000000001</v>
      </c>
      <c r="AC3054" s="2">
        <v>6.58</v>
      </c>
      <c r="AD3054" s="2">
        <v>14.9</v>
      </c>
      <c r="AE3054" s="2">
        <v>44.1</v>
      </c>
      <c r="AF3054" s="2">
        <v>44.453299999999999</v>
      </c>
      <c r="AG3054" s="20">
        <v>3.72</v>
      </c>
      <c r="AH3054" s="20">
        <v>12.1</v>
      </c>
      <c r="AI3054" s="20">
        <v>30.7</v>
      </c>
      <c r="AJ3054" s="20">
        <v>36.255400000000002</v>
      </c>
      <c r="AK3054" s="18">
        <v>4.6399999999999997</v>
      </c>
      <c r="AL3054" s="18">
        <v>11.7</v>
      </c>
      <c r="AM3054" s="18">
        <v>39.5</v>
      </c>
      <c r="AN3054" s="18">
        <v>50.133400000000002</v>
      </c>
      <c r="AO3054" s="2">
        <v>1.85</v>
      </c>
      <c r="AP3054" s="2">
        <v>7</v>
      </c>
      <c r="AQ3054" s="2">
        <v>26.3</v>
      </c>
      <c r="AR3054" s="2">
        <v>4.1634000000000002</v>
      </c>
      <c r="AS3054" s="2">
        <v>3.41</v>
      </c>
      <c r="AT3054" s="2">
        <v>10</v>
      </c>
      <c r="AU3054" s="2">
        <v>34</v>
      </c>
      <c r="AV3054" s="2">
        <v>15.4412</v>
      </c>
      <c r="AW3054" s="2">
        <v>4.29</v>
      </c>
      <c r="AX3054" s="2">
        <v>12.4</v>
      </c>
      <c r="AY3054" s="2">
        <v>34.700000000000003</v>
      </c>
      <c r="AZ3054" s="2">
        <v>25.352399999999999</v>
      </c>
      <c r="BA3054" s="2">
        <v>5.26</v>
      </c>
      <c r="BB3054" s="2">
        <v>14.1</v>
      </c>
      <c r="BC3054" s="2">
        <v>37.299999999999997</v>
      </c>
      <c r="BD3054" s="2">
        <v>41.431899999999999</v>
      </c>
      <c r="BE3054" s="4" t="str">
        <f t="shared" si="472"/>
        <v>ABURRIDO</v>
      </c>
      <c r="BF3054" s="4">
        <f t="shared" si="473"/>
        <v>3.9813999999999998</v>
      </c>
      <c r="BG3054">
        <f t="shared" si="474"/>
        <v>1.85</v>
      </c>
      <c r="BH3054">
        <f t="shared" si="475"/>
        <v>3.41</v>
      </c>
      <c r="BI3054">
        <f t="shared" si="476"/>
        <v>5.26</v>
      </c>
      <c r="BJ3054">
        <f t="shared" si="477"/>
        <v>4.6399999999999997</v>
      </c>
      <c r="BK3054">
        <f t="shared" si="478"/>
        <v>3.72</v>
      </c>
      <c r="BL3054">
        <f t="shared" si="479"/>
        <v>34767.040000000015</v>
      </c>
    </row>
    <row r="3055" spans="1:64" x14ac:dyDescent="0.2">
      <c r="A3055" s="1">
        <v>3053</v>
      </c>
      <c r="B3055" s="7" t="s">
        <v>132</v>
      </c>
      <c r="C3055" s="3">
        <v>40027</v>
      </c>
      <c r="D3055" s="4" t="s">
        <v>629</v>
      </c>
      <c r="E3055" s="4" t="s">
        <v>170</v>
      </c>
      <c r="F3055" s="5" t="str">
        <f t="shared" si="470"/>
        <v>D</v>
      </c>
      <c r="G3055" s="6">
        <v>0.87986111111111109</v>
      </c>
      <c r="H3055" s="6">
        <v>0.9</v>
      </c>
      <c r="I3055" s="85">
        <f t="shared" si="471"/>
        <v>29.000000000000057</v>
      </c>
      <c r="J3055" s="86">
        <f>I3055*Segmentos!$D$7*(AH3055%)*IF(ISNUMBER(AI3055),AI3055%,0)</f>
        <v>19267.600000000039</v>
      </c>
      <c r="K3055" s="86">
        <f>I3055*Segmentos!$D$7*(AL3055%)*IF(ISNUMBER(AM3055),AM3055%,0)</f>
        <v>32016.000000000058</v>
      </c>
      <c r="L3055" s="4"/>
      <c r="M3055" s="2">
        <v>0.23</v>
      </c>
      <c r="N3055" s="2">
        <v>1</v>
      </c>
      <c r="O3055" s="2">
        <v>23.6</v>
      </c>
      <c r="P3055" s="2">
        <v>38.186700000000002</v>
      </c>
      <c r="Q3055" s="2">
        <v>0.16</v>
      </c>
      <c r="R3055" s="2">
        <v>0.9</v>
      </c>
      <c r="S3055" s="2">
        <v>17.2</v>
      </c>
      <c r="T3055" s="2">
        <v>4.5518999999999998</v>
      </c>
      <c r="U3055" s="2">
        <v>0.56999999999999995</v>
      </c>
      <c r="V3055" s="2">
        <v>1.9</v>
      </c>
      <c r="W3055" s="2">
        <v>29.2</v>
      </c>
      <c r="X3055" s="2">
        <v>19.928100000000001</v>
      </c>
      <c r="Y3055" s="2">
        <v>0.24</v>
      </c>
      <c r="Z3055" s="2">
        <v>0.7</v>
      </c>
      <c r="AA3055" s="2">
        <v>33.1</v>
      </c>
      <c r="AB3055" s="2">
        <v>11.8957</v>
      </c>
      <c r="AC3055" s="2">
        <v>0.03</v>
      </c>
      <c r="AD3055" s="2">
        <v>0.6</v>
      </c>
      <c r="AE3055" s="2">
        <v>5.8</v>
      </c>
      <c r="AF3055" s="2">
        <v>1.8109999999999999</v>
      </c>
      <c r="AG3055" s="20">
        <v>0.17</v>
      </c>
      <c r="AH3055" s="20">
        <v>1.1000000000000001</v>
      </c>
      <c r="AI3055" s="20">
        <v>15.1</v>
      </c>
      <c r="AJ3055" s="20">
        <v>13.655799999999999</v>
      </c>
      <c r="AK3055" s="18">
        <v>0.28000000000000003</v>
      </c>
      <c r="AL3055" s="18">
        <v>0.8</v>
      </c>
      <c r="AM3055" s="18">
        <v>34.5</v>
      </c>
      <c r="AN3055" s="18">
        <v>24.530899999999999</v>
      </c>
      <c r="AO3055" s="2">
        <v>0.06</v>
      </c>
      <c r="AP3055" s="2">
        <v>0.4</v>
      </c>
      <c r="AQ3055" s="2">
        <v>12.7</v>
      </c>
      <c r="AR3055" s="2">
        <v>1.0031000000000001</v>
      </c>
      <c r="AS3055" s="2">
        <v>0</v>
      </c>
      <c r="AT3055" s="2">
        <v>0</v>
      </c>
      <c r="AU3055" s="8" t="s">
        <v>577</v>
      </c>
      <c r="AV3055" s="2">
        <v>0</v>
      </c>
      <c r="AW3055" s="2">
        <v>7.0000000000000007E-2</v>
      </c>
      <c r="AX3055" s="2">
        <v>0.6</v>
      </c>
      <c r="AY3055" s="2">
        <v>11.5</v>
      </c>
      <c r="AZ3055" s="2">
        <v>3.3220000000000001</v>
      </c>
      <c r="BA3055" s="2">
        <v>0.53</v>
      </c>
      <c r="BB3055" s="2">
        <v>2</v>
      </c>
      <c r="BC3055" s="2">
        <v>27.1</v>
      </c>
      <c r="BD3055" s="2">
        <v>33.861600000000003</v>
      </c>
      <c r="BE3055" s="4" t="str">
        <f t="shared" si="472"/>
        <v>NO APLICA</v>
      </c>
      <c r="BF3055" s="4">
        <f t="shared" si="473"/>
        <v>0.21220000000000003</v>
      </c>
      <c r="BG3055">
        <f t="shared" si="474"/>
        <v>0.06</v>
      </c>
      <c r="BH3055">
        <f t="shared" si="475"/>
        <v>0</v>
      </c>
      <c r="BI3055">
        <f t="shared" si="476"/>
        <v>0.53</v>
      </c>
      <c r="BJ3055">
        <f t="shared" si="477"/>
        <v>0.28000000000000003</v>
      </c>
      <c r="BK3055">
        <f t="shared" si="478"/>
        <v>0.17</v>
      </c>
      <c r="BL3055">
        <f t="shared" si="479"/>
        <v>684.40000000000134</v>
      </c>
    </row>
    <row r="3056" spans="1:64" x14ac:dyDescent="0.2">
      <c r="A3056" s="1">
        <v>3054</v>
      </c>
      <c r="B3056" s="7" t="s">
        <v>115</v>
      </c>
      <c r="C3056" s="3">
        <v>40027</v>
      </c>
      <c r="D3056" s="4" t="s">
        <v>17</v>
      </c>
      <c r="E3056" s="4" t="s">
        <v>169</v>
      </c>
      <c r="F3056" s="5" t="str">
        <f t="shared" si="470"/>
        <v>D</v>
      </c>
      <c r="G3056" s="6">
        <v>0.83263888888888893</v>
      </c>
      <c r="H3056" s="6">
        <v>0.875</v>
      </c>
      <c r="I3056" s="85">
        <f t="shared" si="471"/>
        <v>60.999999999999943</v>
      </c>
      <c r="J3056" s="86">
        <f>I3056*Segmentos!$D$7*(AH3056%)*IF(ISNUMBER(AI3056),AI3056%,0)</f>
        <v>63537.599999999948</v>
      </c>
      <c r="K3056" s="86">
        <f>I3056*Segmentos!$D$7*(AL3056%)*IF(ISNUMBER(AM3056),AM3056%,0)</f>
        <v>44407.999999999956</v>
      </c>
      <c r="L3056" s="4"/>
      <c r="M3056" s="2">
        <v>0.21</v>
      </c>
      <c r="N3056" s="2">
        <v>0.6</v>
      </c>
      <c r="O3056" s="2">
        <v>36.799999999999997</v>
      </c>
      <c r="P3056" s="2">
        <v>99.614099999999993</v>
      </c>
      <c r="Q3056" s="2">
        <v>0</v>
      </c>
      <c r="R3056" s="2">
        <v>0</v>
      </c>
      <c r="S3056" s="8" t="s">
        <v>577</v>
      </c>
      <c r="T3056" s="2">
        <v>0</v>
      </c>
      <c r="U3056" s="2">
        <v>0.02</v>
      </c>
      <c r="V3056" s="2">
        <v>0.1</v>
      </c>
      <c r="W3056" s="2">
        <v>27.9</v>
      </c>
      <c r="X3056" s="2">
        <v>2.4365999999999999</v>
      </c>
      <c r="Y3056" s="2">
        <v>0.15</v>
      </c>
      <c r="Z3056" s="2">
        <v>0.8</v>
      </c>
      <c r="AA3056" s="2">
        <v>18.899999999999999</v>
      </c>
      <c r="AB3056" s="2">
        <v>21.314299999999999</v>
      </c>
      <c r="AC3056" s="2">
        <v>0.48</v>
      </c>
      <c r="AD3056" s="2">
        <v>0.9</v>
      </c>
      <c r="AE3056" s="2">
        <v>51</v>
      </c>
      <c r="AF3056" s="2">
        <v>75.863100000000003</v>
      </c>
      <c r="AG3056" s="20">
        <v>0.25</v>
      </c>
      <c r="AH3056" s="20">
        <v>0.7</v>
      </c>
      <c r="AI3056" s="20">
        <v>37.200000000000003</v>
      </c>
      <c r="AJ3056" s="20">
        <v>56.9086</v>
      </c>
      <c r="AK3056" s="18">
        <v>0.17</v>
      </c>
      <c r="AL3056" s="18">
        <v>0.5</v>
      </c>
      <c r="AM3056" s="18">
        <v>36.4</v>
      </c>
      <c r="AN3056" s="18">
        <v>42.705500000000001</v>
      </c>
      <c r="AO3056" s="2">
        <v>0.19</v>
      </c>
      <c r="AP3056" s="2">
        <v>1.4</v>
      </c>
      <c r="AQ3056" s="2">
        <v>13.1</v>
      </c>
      <c r="AR3056" s="2">
        <v>9.8629999999999995</v>
      </c>
      <c r="AS3056" s="2">
        <v>0.16</v>
      </c>
      <c r="AT3056" s="2">
        <v>0.6</v>
      </c>
      <c r="AU3056" s="2">
        <v>25.1</v>
      </c>
      <c r="AV3056" s="2">
        <v>17.3596</v>
      </c>
      <c r="AW3056" s="2">
        <v>0.01</v>
      </c>
      <c r="AX3056" s="2">
        <v>0.2</v>
      </c>
      <c r="AY3056" s="2">
        <v>6.6</v>
      </c>
      <c r="AZ3056" s="2">
        <v>1.7961</v>
      </c>
      <c r="BA3056" s="2">
        <v>0.38</v>
      </c>
      <c r="BB3056" s="2">
        <v>0.5</v>
      </c>
      <c r="BC3056" s="2">
        <v>71.7</v>
      </c>
      <c r="BD3056" s="2">
        <v>70.595399999999998</v>
      </c>
      <c r="BE3056" s="4" t="str">
        <f t="shared" si="472"/>
        <v>ABURRIDO</v>
      </c>
      <c r="BF3056" s="4">
        <f t="shared" si="473"/>
        <v>0.23740000000000006</v>
      </c>
      <c r="BG3056">
        <f t="shared" si="474"/>
        <v>0.19</v>
      </c>
      <c r="BH3056">
        <f t="shared" si="475"/>
        <v>0.16</v>
      </c>
      <c r="BI3056">
        <f t="shared" si="476"/>
        <v>0.38</v>
      </c>
      <c r="BJ3056">
        <f t="shared" si="477"/>
        <v>0.17</v>
      </c>
      <c r="BK3056">
        <f t="shared" si="478"/>
        <v>0.25</v>
      </c>
      <c r="BL3056">
        <f t="shared" si="479"/>
        <v>1346.8799999999987</v>
      </c>
    </row>
    <row r="3057" spans="1:64" x14ac:dyDescent="0.2">
      <c r="A3057" s="1">
        <v>3055</v>
      </c>
      <c r="B3057" s="7" t="s">
        <v>61</v>
      </c>
      <c r="C3057" s="3">
        <v>40027</v>
      </c>
      <c r="D3057" s="4" t="s">
        <v>17</v>
      </c>
      <c r="E3057" s="4" t="s">
        <v>169</v>
      </c>
      <c r="F3057" s="5" t="str">
        <f t="shared" si="470"/>
        <v>D</v>
      </c>
      <c r="G3057" s="6">
        <v>0.875</v>
      </c>
      <c r="H3057" s="6">
        <v>0.96111111111111114</v>
      </c>
      <c r="I3057" s="85">
        <f t="shared" si="471"/>
        <v>124.00000000000004</v>
      </c>
      <c r="J3057" s="86">
        <f>I3057*Segmentos!$D$7*(AH3057%)*IF(ISNUMBER(AI3057),AI3057%,0)</f>
        <v>85708.800000000047</v>
      </c>
      <c r="K3057" s="86">
        <f>I3057*Segmentos!$D$7*(AL3057%)*IF(ISNUMBER(AM3057),AM3057%,0)</f>
        <v>125884.80000000005</v>
      </c>
      <c r="L3057" s="4"/>
      <c r="M3057" s="2">
        <v>0.21</v>
      </c>
      <c r="N3057" s="2">
        <v>2.5</v>
      </c>
      <c r="O3057" s="2">
        <v>8.4</v>
      </c>
      <c r="P3057" s="2">
        <v>99.571700000000007</v>
      </c>
      <c r="Q3057" s="2">
        <v>0.08</v>
      </c>
      <c r="R3057" s="2">
        <v>1</v>
      </c>
      <c r="S3057" s="2">
        <v>8.1999999999999993</v>
      </c>
      <c r="T3057" s="2">
        <v>6.4627999999999997</v>
      </c>
      <c r="U3057" s="2">
        <v>0.05</v>
      </c>
      <c r="V3057" s="2">
        <v>1</v>
      </c>
      <c r="W3057" s="2">
        <v>5.6</v>
      </c>
      <c r="X3057" s="2">
        <v>5.3426</v>
      </c>
      <c r="Y3057" s="2">
        <v>0.19</v>
      </c>
      <c r="Z3057" s="2">
        <v>3.1</v>
      </c>
      <c r="AA3057" s="2">
        <v>6</v>
      </c>
      <c r="AB3057" s="2">
        <v>25.697800000000001</v>
      </c>
      <c r="AC3057" s="2">
        <v>0.41</v>
      </c>
      <c r="AD3057" s="2">
        <v>3.8</v>
      </c>
      <c r="AE3057" s="2">
        <v>10.8</v>
      </c>
      <c r="AF3057" s="2">
        <v>62.068600000000004</v>
      </c>
      <c r="AG3057" s="20">
        <v>0.17</v>
      </c>
      <c r="AH3057" s="20">
        <v>2.4</v>
      </c>
      <c r="AI3057" s="20">
        <v>7.2</v>
      </c>
      <c r="AJ3057" s="20">
        <v>37.900300000000001</v>
      </c>
      <c r="AK3057" s="18">
        <v>0.25</v>
      </c>
      <c r="AL3057" s="18">
        <v>2.7</v>
      </c>
      <c r="AM3057" s="18">
        <v>9.4</v>
      </c>
      <c r="AN3057" s="18">
        <v>61.671399999999998</v>
      </c>
      <c r="AO3057" s="2">
        <v>7.0000000000000007E-2</v>
      </c>
      <c r="AP3057" s="2">
        <v>1.8</v>
      </c>
      <c r="AQ3057" s="2">
        <v>4.2</v>
      </c>
      <c r="AR3057" s="2">
        <v>3.8037999999999998</v>
      </c>
      <c r="AS3057" s="2">
        <v>0.42</v>
      </c>
      <c r="AT3057" s="2">
        <v>2</v>
      </c>
      <c r="AU3057" s="2">
        <v>20.9</v>
      </c>
      <c r="AV3057" s="2">
        <v>42.673900000000003</v>
      </c>
      <c r="AW3057" s="2">
        <v>0.12</v>
      </c>
      <c r="AX3057" s="2">
        <v>3</v>
      </c>
      <c r="AY3057" s="2">
        <v>4.0999999999999996</v>
      </c>
      <c r="AZ3057" s="2">
        <v>16.5686</v>
      </c>
      <c r="BA3057" s="2">
        <v>0.21</v>
      </c>
      <c r="BB3057" s="2">
        <v>2.7</v>
      </c>
      <c r="BC3057" s="2">
        <v>7.6</v>
      </c>
      <c r="BD3057" s="2">
        <v>36.525399999999998</v>
      </c>
      <c r="BE3057" s="4" t="str">
        <f t="shared" si="472"/>
        <v>ABURRIDO</v>
      </c>
      <c r="BF3057" s="4">
        <f t="shared" si="473"/>
        <v>0.28159999999999996</v>
      </c>
      <c r="BG3057">
        <f t="shared" si="474"/>
        <v>7.0000000000000007E-2</v>
      </c>
      <c r="BH3057">
        <f t="shared" si="475"/>
        <v>0.42</v>
      </c>
      <c r="BI3057">
        <f t="shared" si="476"/>
        <v>0.21</v>
      </c>
      <c r="BJ3057">
        <f t="shared" si="477"/>
        <v>0.25</v>
      </c>
      <c r="BK3057">
        <f t="shared" si="478"/>
        <v>0.17</v>
      </c>
      <c r="BL3057">
        <f t="shared" si="479"/>
        <v>2604.0000000000009</v>
      </c>
    </row>
    <row r="3058" spans="1:64" x14ac:dyDescent="0.2">
      <c r="A3058" s="1">
        <v>3056</v>
      </c>
      <c r="B3058" s="7" t="s">
        <v>10</v>
      </c>
      <c r="C3058" s="3">
        <v>40027</v>
      </c>
      <c r="D3058" s="4" t="s">
        <v>8</v>
      </c>
      <c r="E3058" s="4" t="s">
        <v>164</v>
      </c>
      <c r="F3058" s="5" t="str">
        <f t="shared" si="470"/>
        <v>D</v>
      </c>
      <c r="G3058" s="6">
        <v>0.87361111111111101</v>
      </c>
      <c r="H3058" s="6">
        <v>0.8965277777777777</v>
      </c>
      <c r="I3058" s="85">
        <f t="shared" si="471"/>
        <v>33.000000000000043</v>
      </c>
      <c r="J3058" s="86">
        <f>I3058*Segmentos!$D$7*(AH3058%)*IF(ISNUMBER(AI3058),AI3058%,0)</f>
        <v>543576.00000000058</v>
      </c>
      <c r="K3058" s="86">
        <f>I3058*Segmentos!$D$7*(AL3058%)*IF(ISNUMBER(AM3058),AM3058%,0)</f>
        <v>801900.00000000105</v>
      </c>
      <c r="L3058" s="4"/>
      <c r="M3058" s="2">
        <v>5.15</v>
      </c>
      <c r="N3058" s="2">
        <v>12.6</v>
      </c>
      <c r="O3058" s="2">
        <v>40.799999999999997</v>
      </c>
      <c r="P3058" s="2">
        <v>78.357100000000003</v>
      </c>
      <c r="Q3058" s="2">
        <v>2.97</v>
      </c>
      <c r="R3058" s="2">
        <v>6.4</v>
      </c>
      <c r="S3058" s="2">
        <v>46.8</v>
      </c>
      <c r="T3058" s="2">
        <v>7.5533999999999999</v>
      </c>
      <c r="U3058" s="2">
        <v>5.0599999999999996</v>
      </c>
      <c r="V3058" s="2">
        <v>14.2</v>
      </c>
      <c r="W3058" s="2">
        <v>35.5</v>
      </c>
      <c r="X3058" s="2">
        <v>16.139099999999999</v>
      </c>
      <c r="Y3058" s="2">
        <v>5.32</v>
      </c>
      <c r="Z3058" s="2">
        <v>13.4</v>
      </c>
      <c r="AA3058" s="2">
        <v>39.799999999999997</v>
      </c>
      <c r="AB3058" s="2">
        <v>23.9056</v>
      </c>
      <c r="AC3058" s="2">
        <v>6.15</v>
      </c>
      <c r="AD3058" s="2">
        <v>14</v>
      </c>
      <c r="AE3058" s="2">
        <v>43.8</v>
      </c>
      <c r="AF3058" s="2">
        <v>30.759</v>
      </c>
      <c r="AG3058" s="20">
        <v>4.0999999999999996</v>
      </c>
      <c r="AH3058" s="20">
        <v>11.6</v>
      </c>
      <c r="AI3058" s="20">
        <v>35.5</v>
      </c>
      <c r="AJ3058" s="20">
        <v>29.650600000000001</v>
      </c>
      <c r="AK3058" s="18">
        <v>6.09</v>
      </c>
      <c r="AL3058" s="18">
        <v>13.5</v>
      </c>
      <c r="AM3058" s="18">
        <v>45</v>
      </c>
      <c r="AN3058" s="18">
        <v>48.706499999999998</v>
      </c>
      <c r="AO3058" s="2">
        <v>2.39</v>
      </c>
      <c r="AP3058" s="2">
        <v>7</v>
      </c>
      <c r="AQ3058" s="2">
        <v>34</v>
      </c>
      <c r="AR3058" s="2">
        <v>3.9763999999999999</v>
      </c>
      <c r="AS3058" s="2">
        <v>4.46</v>
      </c>
      <c r="AT3058" s="2">
        <v>10</v>
      </c>
      <c r="AU3058" s="2">
        <v>44.7</v>
      </c>
      <c r="AV3058" s="2">
        <v>14.9429</v>
      </c>
      <c r="AW3058" s="2">
        <v>4.63</v>
      </c>
      <c r="AX3058" s="2">
        <v>12.8</v>
      </c>
      <c r="AY3058" s="2">
        <v>36.1</v>
      </c>
      <c r="AZ3058" s="2">
        <v>20.2637</v>
      </c>
      <c r="BA3058" s="2">
        <v>6.72</v>
      </c>
      <c r="BB3058" s="2">
        <v>15.5</v>
      </c>
      <c r="BC3058" s="2">
        <v>43.3</v>
      </c>
      <c r="BD3058" s="2">
        <v>39.174100000000003</v>
      </c>
      <c r="BE3058" s="4" t="str">
        <f t="shared" si="472"/>
        <v>NO APLICA</v>
      </c>
      <c r="BF3058" s="4">
        <f t="shared" si="473"/>
        <v>5.0978000000000003</v>
      </c>
      <c r="BG3058">
        <f t="shared" si="474"/>
        <v>2.39</v>
      </c>
      <c r="BH3058">
        <f t="shared" si="475"/>
        <v>4.46</v>
      </c>
      <c r="BI3058">
        <f t="shared" si="476"/>
        <v>6.72</v>
      </c>
      <c r="BJ3058">
        <f t="shared" si="477"/>
        <v>6.09</v>
      </c>
      <c r="BK3058">
        <f t="shared" si="478"/>
        <v>4.0999999999999996</v>
      </c>
      <c r="BL3058">
        <f t="shared" si="479"/>
        <v>16964.640000000021</v>
      </c>
    </row>
    <row r="3059" spans="1:64" x14ac:dyDescent="0.2">
      <c r="A3059" s="1">
        <v>3057</v>
      </c>
      <c r="B3059" s="7" t="s">
        <v>68</v>
      </c>
      <c r="C3059" s="3">
        <v>40027</v>
      </c>
      <c r="D3059" s="4" t="s">
        <v>8</v>
      </c>
      <c r="E3059" s="4" t="s">
        <v>183</v>
      </c>
      <c r="F3059" s="5" t="str">
        <f t="shared" si="470"/>
        <v>D</v>
      </c>
      <c r="G3059" s="6">
        <v>0.8965277777777777</v>
      </c>
      <c r="H3059" s="6">
        <v>0.94097222222222221</v>
      </c>
      <c r="I3059" s="85">
        <f t="shared" si="471"/>
        <v>64.000000000000085</v>
      </c>
      <c r="J3059" s="86">
        <f>I3059*Segmentos!$D$7*(AH3059%)*IF(ISNUMBER(AI3059),AI3059%,0)</f>
        <v>2203315.2000000025</v>
      </c>
      <c r="K3059" s="86">
        <f>I3059*Segmentos!$D$7*(AL3059%)*IF(ISNUMBER(AM3059),AM3059%,0)</f>
        <v>1428070.400000002</v>
      </c>
      <c r="L3059" s="4"/>
      <c r="M3059" s="2">
        <v>7.02</v>
      </c>
      <c r="N3059" s="2">
        <v>18.399999999999999</v>
      </c>
      <c r="O3059" s="2">
        <v>38.200000000000003</v>
      </c>
      <c r="P3059" s="2">
        <v>79.961799999999997</v>
      </c>
      <c r="Q3059" s="2">
        <v>4.38</v>
      </c>
      <c r="R3059" s="2">
        <v>13.2</v>
      </c>
      <c r="S3059" s="2">
        <v>33.200000000000003</v>
      </c>
      <c r="T3059" s="2">
        <v>8.3308</v>
      </c>
      <c r="U3059" s="2">
        <v>8.1</v>
      </c>
      <c r="V3059" s="2">
        <v>19.7</v>
      </c>
      <c r="W3059" s="2">
        <v>41.2</v>
      </c>
      <c r="X3059" s="2">
        <v>19.359000000000002</v>
      </c>
      <c r="Y3059" s="2">
        <v>8.1300000000000008</v>
      </c>
      <c r="Z3059" s="2">
        <v>22</v>
      </c>
      <c r="AA3059" s="2">
        <v>37</v>
      </c>
      <c r="AB3059" s="2">
        <v>27.3706</v>
      </c>
      <c r="AC3059" s="2">
        <v>6.66</v>
      </c>
      <c r="AD3059" s="2">
        <v>16.899999999999999</v>
      </c>
      <c r="AE3059" s="2">
        <v>39.299999999999997</v>
      </c>
      <c r="AF3059" s="2">
        <v>24.901399999999999</v>
      </c>
      <c r="AG3059" s="20">
        <v>8.6199999999999992</v>
      </c>
      <c r="AH3059" s="20">
        <v>21.9</v>
      </c>
      <c r="AI3059" s="20">
        <v>39.299999999999997</v>
      </c>
      <c r="AJ3059" s="20">
        <v>46.592599999999997</v>
      </c>
      <c r="AK3059" s="18">
        <v>5.57</v>
      </c>
      <c r="AL3059" s="18">
        <v>15.2</v>
      </c>
      <c r="AM3059" s="18">
        <v>36.700000000000003</v>
      </c>
      <c r="AN3059" s="18">
        <v>33.369199999999999</v>
      </c>
      <c r="AO3059" s="2">
        <v>2.99</v>
      </c>
      <c r="AP3059" s="2">
        <v>11</v>
      </c>
      <c r="AQ3059" s="2">
        <v>27.1</v>
      </c>
      <c r="AR3059" s="2">
        <v>3.7206999999999999</v>
      </c>
      <c r="AS3059" s="2">
        <v>4.34</v>
      </c>
      <c r="AT3059" s="2">
        <v>12.3</v>
      </c>
      <c r="AU3059" s="2">
        <v>35.200000000000003</v>
      </c>
      <c r="AV3059" s="2">
        <v>10.894600000000001</v>
      </c>
      <c r="AW3059" s="2">
        <v>9.1300000000000008</v>
      </c>
      <c r="AX3059" s="2">
        <v>20.5</v>
      </c>
      <c r="AY3059" s="2">
        <v>44.6</v>
      </c>
      <c r="AZ3059" s="2">
        <v>29.927900000000001</v>
      </c>
      <c r="BA3059" s="2">
        <v>8.1199999999999992</v>
      </c>
      <c r="BB3059" s="2">
        <v>22.4</v>
      </c>
      <c r="BC3059" s="2">
        <v>36.299999999999997</v>
      </c>
      <c r="BD3059" s="2">
        <v>35.418599999999998</v>
      </c>
      <c r="BE3059" s="4" t="str">
        <f t="shared" si="472"/>
        <v>ENTRETENIDO</v>
      </c>
      <c r="BF3059" s="4">
        <f t="shared" si="473"/>
        <v>6.1319999999999997</v>
      </c>
      <c r="BG3059">
        <f t="shared" si="474"/>
        <v>2.99</v>
      </c>
      <c r="BH3059">
        <f t="shared" si="475"/>
        <v>4.34</v>
      </c>
      <c r="BI3059">
        <f t="shared" si="476"/>
        <v>9.1300000000000008</v>
      </c>
      <c r="BJ3059">
        <f t="shared" si="477"/>
        <v>5.57</v>
      </c>
      <c r="BK3059">
        <f t="shared" si="478"/>
        <v>8.6199999999999992</v>
      </c>
      <c r="BL3059">
        <f t="shared" si="479"/>
        <v>44984.320000000058</v>
      </c>
    </row>
    <row r="3060" spans="1:64" x14ac:dyDescent="0.2">
      <c r="A3060" s="1">
        <v>3058</v>
      </c>
      <c r="B3060" s="7" t="s">
        <v>85</v>
      </c>
      <c r="C3060" s="3">
        <v>40027</v>
      </c>
      <c r="D3060" s="4" t="s">
        <v>629</v>
      </c>
      <c r="E3060" s="4" t="s">
        <v>180</v>
      </c>
      <c r="F3060" s="5" t="str">
        <f t="shared" si="470"/>
        <v>D</v>
      </c>
      <c r="G3060" s="6">
        <v>0.85277777777777775</v>
      </c>
      <c r="H3060" s="6">
        <v>0.87916666666666676</v>
      </c>
      <c r="I3060" s="85">
        <f t="shared" si="471"/>
        <v>38.000000000000185</v>
      </c>
      <c r="J3060" s="86">
        <f>I3060*Segmentos!$D$7*(AH3060%)*IF(ISNUMBER(AI3060),AI3060%,0)</f>
        <v>103968.00000000049</v>
      </c>
      <c r="K3060" s="86">
        <f>I3060*Segmentos!$D$7*(AL3060%)*IF(ISNUMBER(AM3060),AM3060%,0)</f>
        <v>47971.200000000237</v>
      </c>
      <c r="L3060" s="4"/>
      <c r="M3060" s="2">
        <v>0.49</v>
      </c>
      <c r="N3060" s="2">
        <v>1.5</v>
      </c>
      <c r="O3060" s="2">
        <v>31.9</v>
      </c>
      <c r="P3060" s="2">
        <v>96.297499999999999</v>
      </c>
      <c r="Q3060" s="2">
        <v>0.01</v>
      </c>
      <c r="R3060" s="2">
        <v>0.1</v>
      </c>
      <c r="S3060" s="2">
        <v>13.2</v>
      </c>
      <c r="T3060" s="2">
        <v>0.37959999999999999</v>
      </c>
      <c r="U3060" s="2">
        <v>0.28999999999999998</v>
      </c>
      <c r="V3060" s="2">
        <v>1.4</v>
      </c>
      <c r="W3060" s="2">
        <v>20.7</v>
      </c>
      <c r="X3060" s="2">
        <v>12.026</v>
      </c>
      <c r="Y3060" s="2">
        <v>0.28000000000000003</v>
      </c>
      <c r="Z3060" s="2">
        <v>1.2</v>
      </c>
      <c r="AA3060" s="2">
        <v>23.5</v>
      </c>
      <c r="AB3060" s="2">
        <v>16.378699999999998</v>
      </c>
      <c r="AC3060" s="2">
        <v>1.05</v>
      </c>
      <c r="AD3060" s="2">
        <v>2.7</v>
      </c>
      <c r="AE3060" s="2">
        <v>39.5</v>
      </c>
      <c r="AF3060" s="2">
        <v>67.513300000000001</v>
      </c>
      <c r="AG3060" s="20">
        <v>0.67</v>
      </c>
      <c r="AH3060" s="20">
        <v>1.9</v>
      </c>
      <c r="AI3060" s="20">
        <v>36</v>
      </c>
      <c r="AJ3060" s="20">
        <v>62.536999999999999</v>
      </c>
      <c r="AK3060" s="18">
        <v>0.33</v>
      </c>
      <c r="AL3060" s="18">
        <v>1.2</v>
      </c>
      <c r="AM3060" s="18">
        <v>26.3</v>
      </c>
      <c r="AN3060" s="18">
        <v>33.7605</v>
      </c>
      <c r="AO3060" s="2">
        <v>0.46</v>
      </c>
      <c r="AP3060" s="2">
        <v>2.2999999999999998</v>
      </c>
      <c r="AQ3060" s="2">
        <v>20.100000000000001</v>
      </c>
      <c r="AR3060" s="2">
        <v>9.8558000000000003</v>
      </c>
      <c r="AS3060" s="2">
        <v>0.05</v>
      </c>
      <c r="AT3060" s="2">
        <v>1.3</v>
      </c>
      <c r="AU3060" s="2">
        <v>3.5</v>
      </c>
      <c r="AV3060" s="2">
        <v>2.0024999999999999</v>
      </c>
      <c r="AW3060" s="2">
        <v>0.74</v>
      </c>
      <c r="AX3060" s="2">
        <v>1.8</v>
      </c>
      <c r="AY3060" s="2">
        <v>40.299999999999997</v>
      </c>
      <c r="AZ3060" s="2">
        <v>41.660899999999998</v>
      </c>
      <c r="BA3060" s="2">
        <v>0.56999999999999995</v>
      </c>
      <c r="BB3060" s="2">
        <v>1.2</v>
      </c>
      <c r="BC3060" s="2">
        <v>45.9</v>
      </c>
      <c r="BD3060" s="2">
        <v>42.778300000000002</v>
      </c>
      <c r="BE3060" s="4" t="str">
        <f t="shared" si="472"/>
        <v>NO APLICA</v>
      </c>
      <c r="BF3060" s="4">
        <f t="shared" si="473"/>
        <v>0.38119999999999998</v>
      </c>
      <c r="BG3060">
        <f t="shared" si="474"/>
        <v>0.46</v>
      </c>
      <c r="BH3060">
        <f t="shared" si="475"/>
        <v>0.05</v>
      </c>
      <c r="BI3060">
        <f t="shared" si="476"/>
        <v>0.74</v>
      </c>
      <c r="BJ3060">
        <f t="shared" si="477"/>
        <v>0.33</v>
      </c>
      <c r="BK3060">
        <f t="shared" si="478"/>
        <v>0.67</v>
      </c>
      <c r="BL3060">
        <f t="shared" si="479"/>
        <v>1818.3000000000088</v>
      </c>
    </row>
    <row r="3061" spans="1:64" x14ac:dyDescent="0.2">
      <c r="A3061" s="1">
        <v>3059</v>
      </c>
      <c r="B3061" s="7" t="s">
        <v>25</v>
      </c>
      <c r="C3061" s="3">
        <v>40027</v>
      </c>
      <c r="D3061" s="4" t="s">
        <v>629</v>
      </c>
      <c r="E3061" s="4" t="s">
        <v>171</v>
      </c>
      <c r="F3061" s="5" t="str">
        <f t="shared" si="470"/>
        <v>D</v>
      </c>
      <c r="G3061" s="6">
        <v>0.8979166666666667</v>
      </c>
      <c r="H3061" s="6">
        <v>0.89930555555555547</v>
      </c>
      <c r="I3061" s="85">
        <f t="shared" si="471"/>
        <v>1.999999999999833</v>
      </c>
      <c r="J3061" s="86">
        <f>I3061*Segmentos!$D$7*(AH3061%)*IF(ISNUMBER(AI3061),AI3061%,0)</f>
        <v>3199.9999999997326</v>
      </c>
      <c r="K3061" s="86">
        <f>I3061*Segmentos!$D$7*(AL3061%)*IF(ISNUMBER(AM3061),AM3061%,0)</f>
        <v>2399.9999999997995</v>
      </c>
      <c r="L3061" s="4"/>
      <c r="M3061" s="2">
        <v>0.34</v>
      </c>
      <c r="N3061" s="2">
        <v>0.3</v>
      </c>
      <c r="O3061" s="2">
        <v>100</v>
      </c>
      <c r="P3061" s="2">
        <v>45.0672</v>
      </c>
      <c r="Q3061" s="2">
        <v>0.41</v>
      </c>
      <c r="R3061" s="2">
        <v>0.4</v>
      </c>
      <c r="S3061" s="2">
        <v>100</v>
      </c>
      <c r="T3061" s="2">
        <v>9.0306999999999995</v>
      </c>
      <c r="U3061" s="2">
        <v>0.33</v>
      </c>
      <c r="V3061" s="2">
        <v>0.3</v>
      </c>
      <c r="W3061" s="2">
        <v>100</v>
      </c>
      <c r="X3061" s="2">
        <v>9.2741000000000007</v>
      </c>
      <c r="Y3061" s="2">
        <v>0.3</v>
      </c>
      <c r="Z3061" s="2">
        <v>0.3</v>
      </c>
      <c r="AA3061" s="2">
        <v>100</v>
      </c>
      <c r="AB3061" s="2">
        <v>11.96</v>
      </c>
      <c r="AC3061" s="2">
        <v>0.34</v>
      </c>
      <c r="AD3061" s="2">
        <v>0.3</v>
      </c>
      <c r="AE3061" s="2">
        <v>100</v>
      </c>
      <c r="AF3061" s="2">
        <v>14.8025</v>
      </c>
      <c r="AG3061" s="20">
        <v>0.37</v>
      </c>
      <c r="AH3061" s="20">
        <v>0.4</v>
      </c>
      <c r="AI3061" s="20">
        <v>100</v>
      </c>
      <c r="AJ3061" s="20">
        <v>23.558199999999999</v>
      </c>
      <c r="AK3061" s="18">
        <v>0.31</v>
      </c>
      <c r="AL3061" s="18">
        <v>0.3</v>
      </c>
      <c r="AM3061" s="18">
        <v>100</v>
      </c>
      <c r="AN3061" s="18">
        <v>21.5091</v>
      </c>
      <c r="AO3061" s="2">
        <v>0.27</v>
      </c>
      <c r="AP3061" s="2">
        <v>0.3</v>
      </c>
      <c r="AQ3061" s="2">
        <v>100</v>
      </c>
      <c r="AR3061" s="2">
        <v>3.875</v>
      </c>
      <c r="AS3061" s="2">
        <v>0.08</v>
      </c>
      <c r="AT3061" s="2">
        <v>0.1</v>
      </c>
      <c r="AU3061" s="2">
        <v>100</v>
      </c>
      <c r="AV3061" s="2">
        <v>2.379</v>
      </c>
      <c r="AW3061" s="2">
        <v>0.35</v>
      </c>
      <c r="AX3061" s="2">
        <v>0.4</v>
      </c>
      <c r="AY3061" s="2">
        <v>100</v>
      </c>
      <c r="AZ3061" s="2">
        <v>13.548400000000001</v>
      </c>
      <c r="BA3061" s="2">
        <v>0.5</v>
      </c>
      <c r="BB3061" s="2">
        <v>0.5</v>
      </c>
      <c r="BC3061" s="2">
        <v>100</v>
      </c>
      <c r="BD3061" s="2">
        <v>25.264800000000001</v>
      </c>
      <c r="BE3061" s="4" t="str">
        <f t="shared" si="472"/>
        <v>NO APLICA</v>
      </c>
      <c r="BF3061" s="4">
        <f t="shared" si="473"/>
        <v>0.27579999999999993</v>
      </c>
      <c r="BG3061">
        <f t="shared" si="474"/>
        <v>0.27</v>
      </c>
      <c r="BH3061">
        <f t="shared" si="475"/>
        <v>0.08</v>
      </c>
      <c r="BI3061">
        <f t="shared" si="476"/>
        <v>0.5</v>
      </c>
      <c r="BJ3061">
        <f t="shared" si="477"/>
        <v>0.31</v>
      </c>
      <c r="BK3061">
        <f t="shared" si="478"/>
        <v>0.37</v>
      </c>
      <c r="BL3061">
        <f t="shared" si="479"/>
        <v>59.999999999994991</v>
      </c>
    </row>
    <row r="3062" spans="1:64" x14ac:dyDescent="0.2">
      <c r="A3062" s="1">
        <v>3060</v>
      </c>
      <c r="B3062" s="7" t="s">
        <v>66</v>
      </c>
      <c r="C3062" s="3">
        <v>40027</v>
      </c>
      <c r="D3062" s="4" t="s">
        <v>628</v>
      </c>
      <c r="E3062" s="4" t="s">
        <v>168</v>
      </c>
      <c r="F3062" s="5" t="str">
        <f t="shared" si="470"/>
        <v>D</v>
      </c>
      <c r="G3062" s="6">
        <v>0.83819444444444446</v>
      </c>
      <c r="H3062" s="6">
        <v>0.9145833333333333</v>
      </c>
      <c r="I3062" s="85">
        <f t="shared" si="471"/>
        <v>109.99999999999993</v>
      </c>
      <c r="J3062" s="86">
        <f>I3062*Segmentos!$D$7*(AH3062%)*IF(ISNUMBER(AI3062),AI3062%,0)</f>
        <v>303071.99999999983</v>
      </c>
      <c r="K3062" s="86">
        <f>I3062*Segmentos!$D$7*(AL3062%)*IF(ISNUMBER(AM3062),AM3062%,0)</f>
        <v>359655.99999999977</v>
      </c>
      <c r="L3062" s="4" t="s">
        <v>557</v>
      </c>
      <c r="M3062" s="2">
        <v>0.76</v>
      </c>
      <c r="N3062" s="2">
        <v>6.2</v>
      </c>
      <c r="O3062" s="2">
        <v>12.2</v>
      </c>
      <c r="P3062" s="2">
        <v>77.246099999999998</v>
      </c>
      <c r="Q3062" s="2">
        <v>0.24</v>
      </c>
      <c r="R3062" s="2">
        <v>3.8</v>
      </c>
      <c r="S3062" s="2">
        <v>6.4</v>
      </c>
      <c r="T3062" s="2">
        <v>4.1033999999999997</v>
      </c>
      <c r="U3062" s="2">
        <v>0.55000000000000004</v>
      </c>
      <c r="V3062" s="2">
        <v>3.5</v>
      </c>
      <c r="W3062" s="2">
        <v>15.6</v>
      </c>
      <c r="X3062" s="2">
        <v>11.6342</v>
      </c>
      <c r="Y3062" s="2">
        <v>0.79</v>
      </c>
      <c r="Z3062" s="2">
        <v>8.1999999999999993</v>
      </c>
      <c r="AA3062" s="2">
        <v>9.6999999999999993</v>
      </c>
      <c r="AB3062" s="2">
        <v>23.817399999999999</v>
      </c>
      <c r="AC3062" s="2">
        <v>1.1299999999999999</v>
      </c>
      <c r="AD3062" s="2">
        <v>7.4</v>
      </c>
      <c r="AE3062" s="2">
        <v>15.3</v>
      </c>
      <c r="AF3062" s="2">
        <v>37.691099999999999</v>
      </c>
      <c r="AG3062" s="20">
        <v>0.69</v>
      </c>
      <c r="AH3062" s="20">
        <v>5.6</v>
      </c>
      <c r="AI3062" s="20">
        <v>12.3</v>
      </c>
      <c r="AJ3062" s="20">
        <v>33.185000000000002</v>
      </c>
      <c r="AK3062" s="18">
        <v>0.82</v>
      </c>
      <c r="AL3062" s="18">
        <v>6.7</v>
      </c>
      <c r="AM3062" s="18">
        <v>12.2</v>
      </c>
      <c r="AN3062" s="18">
        <v>44.061100000000003</v>
      </c>
      <c r="AO3062" s="2">
        <v>0.48</v>
      </c>
      <c r="AP3062" s="2">
        <v>3.4</v>
      </c>
      <c r="AQ3062" s="2">
        <v>14.3</v>
      </c>
      <c r="AR3062" s="2">
        <v>5.3510999999999997</v>
      </c>
      <c r="AS3062" s="2">
        <v>1</v>
      </c>
      <c r="AT3062" s="2">
        <v>5.3</v>
      </c>
      <c r="AU3062" s="2">
        <v>18.7</v>
      </c>
      <c r="AV3062" s="2">
        <v>22.346699999999998</v>
      </c>
      <c r="AW3062" s="2">
        <v>0.56999999999999995</v>
      </c>
      <c r="AX3062" s="2">
        <v>3.9</v>
      </c>
      <c r="AY3062" s="2">
        <v>14.7</v>
      </c>
      <c r="AZ3062" s="2">
        <v>16.634399999999999</v>
      </c>
      <c r="BA3062" s="2">
        <v>0.84</v>
      </c>
      <c r="BB3062" s="2">
        <v>9.3000000000000007</v>
      </c>
      <c r="BC3062" s="2">
        <v>9.1</v>
      </c>
      <c r="BD3062" s="2">
        <v>32.913899999999998</v>
      </c>
      <c r="BE3062" s="4" t="str">
        <f t="shared" si="472"/>
        <v>ABURRIDO</v>
      </c>
      <c r="BF3062" s="4">
        <f t="shared" si="473"/>
        <v>0.85359999999999991</v>
      </c>
      <c r="BG3062">
        <f t="shared" si="474"/>
        <v>0.48</v>
      </c>
      <c r="BH3062">
        <f t="shared" si="475"/>
        <v>1</v>
      </c>
      <c r="BI3062">
        <f t="shared" si="476"/>
        <v>0.84</v>
      </c>
      <c r="BJ3062">
        <f t="shared" si="477"/>
        <v>0.82</v>
      </c>
      <c r="BK3062">
        <f t="shared" si="478"/>
        <v>0.69</v>
      </c>
      <c r="BL3062">
        <f t="shared" si="479"/>
        <v>8320.3999999999942</v>
      </c>
    </row>
    <row r="3063" spans="1:64" x14ac:dyDescent="0.2">
      <c r="A3063" s="1">
        <v>3061</v>
      </c>
      <c r="B3063" s="7" t="s">
        <v>19</v>
      </c>
      <c r="C3063" s="3">
        <v>40027</v>
      </c>
      <c r="D3063" s="4" t="s">
        <v>17</v>
      </c>
      <c r="E3063" s="4" t="s">
        <v>166</v>
      </c>
      <c r="F3063" s="5" t="str">
        <f t="shared" si="470"/>
        <v>D</v>
      </c>
      <c r="G3063" s="6">
        <v>0.91527777777777775</v>
      </c>
      <c r="H3063" s="6">
        <v>0.91666666666666663</v>
      </c>
      <c r="I3063" s="85">
        <f t="shared" si="471"/>
        <v>1.9999999999999929</v>
      </c>
      <c r="J3063" s="86">
        <f>I3063*Segmentos!$D$7*(AH3063%)*IF(ISNUMBER(AI3063),AI3063%,0)</f>
        <v>3199.9999999999891</v>
      </c>
      <c r="K3063" s="86">
        <f>I3063*Segmentos!$D$7*(AL3063%)*IF(ISNUMBER(AM3063),AM3063%,0)</f>
        <v>7199.9999999999754</v>
      </c>
      <c r="L3063" s="4"/>
      <c r="M3063" s="2">
        <v>0.65</v>
      </c>
      <c r="N3063" s="2">
        <v>0.6</v>
      </c>
      <c r="O3063" s="2">
        <v>100</v>
      </c>
      <c r="P3063" s="2">
        <v>100</v>
      </c>
      <c r="Q3063" s="2">
        <v>0.77</v>
      </c>
      <c r="R3063" s="2">
        <v>0.8</v>
      </c>
      <c r="S3063" s="2">
        <v>100</v>
      </c>
      <c r="T3063" s="2">
        <v>19.862200000000001</v>
      </c>
      <c r="U3063" s="2">
        <v>0</v>
      </c>
      <c r="V3063" s="2">
        <v>0</v>
      </c>
      <c r="W3063" s="8" t="s">
        <v>577</v>
      </c>
      <c r="X3063" s="2">
        <v>0</v>
      </c>
      <c r="Y3063" s="2">
        <v>0.21</v>
      </c>
      <c r="Z3063" s="2">
        <v>0.2</v>
      </c>
      <c r="AA3063" s="2">
        <v>100</v>
      </c>
      <c r="AB3063" s="2">
        <v>9.6875999999999998</v>
      </c>
      <c r="AC3063" s="2">
        <v>1.39</v>
      </c>
      <c r="AD3063" s="2">
        <v>1.4</v>
      </c>
      <c r="AE3063" s="2">
        <v>100</v>
      </c>
      <c r="AF3063" s="2">
        <v>70.450199999999995</v>
      </c>
      <c r="AG3063" s="20">
        <v>0.37</v>
      </c>
      <c r="AH3063" s="20">
        <v>0.4</v>
      </c>
      <c r="AI3063" s="20">
        <v>100</v>
      </c>
      <c r="AJ3063" s="20">
        <v>27.066700000000001</v>
      </c>
      <c r="AK3063" s="18">
        <v>0.9</v>
      </c>
      <c r="AL3063" s="18">
        <v>0.9</v>
      </c>
      <c r="AM3063" s="18">
        <v>100</v>
      </c>
      <c r="AN3063" s="18">
        <v>72.933300000000003</v>
      </c>
      <c r="AO3063" s="2">
        <v>0.13</v>
      </c>
      <c r="AP3063" s="2">
        <v>0.1</v>
      </c>
      <c r="AQ3063" s="2">
        <v>100</v>
      </c>
      <c r="AR3063" s="2">
        <v>2.2751999999999999</v>
      </c>
      <c r="AS3063" s="2">
        <v>0.72</v>
      </c>
      <c r="AT3063" s="2">
        <v>0.7</v>
      </c>
      <c r="AU3063" s="2">
        <v>100</v>
      </c>
      <c r="AV3063" s="2">
        <v>24.462499999999999</v>
      </c>
      <c r="AW3063" s="2">
        <v>0.6</v>
      </c>
      <c r="AX3063" s="2">
        <v>0.6</v>
      </c>
      <c r="AY3063" s="2">
        <v>100</v>
      </c>
      <c r="AZ3063" s="2">
        <v>26.4894</v>
      </c>
      <c r="BA3063" s="2">
        <v>0.79</v>
      </c>
      <c r="BB3063" s="2">
        <v>0.8</v>
      </c>
      <c r="BC3063" s="2">
        <v>100</v>
      </c>
      <c r="BD3063" s="2">
        <v>46.7729</v>
      </c>
      <c r="BE3063" s="4" t="str">
        <f t="shared" si="472"/>
        <v>NO APLICA</v>
      </c>
      <c r="BF3063" s="4">
        <f t="shared" si="473"/>
        <v>0.67559999999999998</v>
      </c>
      <c r="BG3063">
        <f t="shared" si="474"/>
        <v>0.13</v>
      </c>
      <c r="BH3063">
        <f t="shared" si="475"/>
        <v>0.72</v>
      </c>
      <c r="BI3063">
        <f t="shared" si="476"/>
        <v>0.79</v>
      </c>
      <c r="BJ3063">
        <f t="shared" si="477"/>
        <v>0.9</v>
      </c>
      <c r="BK3063">
        <f t="shared" si="478"/>
        <v>0.37</v>
      </c>
      <c r="BL3063">
        <f t="shared" si="479"/>
        <v>119.99999999999957</v>
      </c>
    </row>
    <row r="3064" spans="1:64" x14ac:dyDescent="0.2">
      <c r="A3064" s="1">
        <v>3062</v>
      </c>
      <c r="B3064" s="7" t="s">
        <v>2</v>
      </c>
      <c r="C3064" s="3">
        <v>40027</v>
      </c>
      <c r="D3064" s="4" t="s">
        <v>627</v>
      </c>
      <c r="E3064" s="4" t="s">
        <v>164</v>
      </c>
      <c r="F3064" s="5" t="str">
        <f t="shared" si="470"/>
        <v>D</v>
      </c>
      <c r="G3064" s="6">
        <v>0.87430555555555556</v>
      </c>
      <c r="H3064" s="6">
        <v>0.9145833333333333</v>
      </c>
      <c r="I3064" s="85">
        <f t="shared" si="471"/>
        <v>57.999999999999957</v>
      </c>
      <c r="J3064" s="86">
        <f>I3064*Segmentos!$D$7*(AH3064%)*IF(ISNUMBER(AI3064),AI3064%,0)</f>
        <v>1164268.7999999989</v>
      </c>
      <c r="K3064" s="86">
        <f>I3064*Segmentos!$D$7*(AL3064%)*IF(ISNUMBER(AM3064),AM3064%,0)</f>
        <v>1023119.9999999991</v>
      </c>
      <c r="L3064" s="4"/>
      <c r="M3064" s="2">
        <v>4.7</v>
      </c>
      <c r="N3064" s="2">
        <v>17</v>
      </c>
      <c r="O3064" s="2">
        <v>27.7</v>
      </c>
      <c r="P3064" s="2">
        <v>82.855199999999996</v>
      </c>
      <c r="Q3064" s="2">
        <v>1.49</v>
      </c>
      <c r="R3064" s="2">
        <v>8.3000000000000007</v>
      </c>
      <c r="S3064" s="2">
        <v>18</v>
      </c>
      <c r="T3064" s="2">
        <v>4.3933999999999997</v>
      </c>
      <c r="U3064" s="2">
        <v>3.37</v>
      </c>
      <c r="V3064" s="2">
        <v>15.6</v>
      </c>
      <c r="W3064" s="2">
        <v>21.7</v>
      </c>
      <c r="X3064" s="2">
        <v>12.457599999999999</v>
      </c>
      <c r="Y3064" s="2">
        <v>4.6399999999999997</v>
      </c>
      <c r="Z3064" s="2">
        <v>17.8</v>
      </c>
      <c r="AA3064" s="2">
        <v>26.1</v>
      </c>
      <c r="AB3064" s="2">
        <v>24.133900000000001</v>
      </c>
      <c r="AC3064" s="2">
        <v>7.23</v>
      </c>
      <c r="AD3064" s="2">
        <v>21.6</v>
      </c>
      <c r="AE3064" s="2">
        <v>33.6</v>
      </c>
      <c r="AF3064" s="2">
        <v>41.870399999999997</v>
      </c>
      <c r="AG3064" s="20">
        <v>5.01</v>
      </c>
      <c r="AH3064" s="20">
        <v>16.399999999999999</v>
      </c>
      <c r="AI3064" s="20">
        <v>30.6</v>
      </c>
      <c r="AJ3064" s="20">
        <v>41.945500000000003</v>
      </c>
      <c r="AK3064" s="18">
        <v>4.41</v>
      </c>
      <c r="AL3064" s="18">
        <v>17.5</v>
      </c>
      <c r="AM3064" s="18">
        <v>25.2</v>
      </c>
      <c r="AN3064" s="18">
        <v>40.909799999999997</v>
      </c>
      <c r="AO3064" s="2">
        <v>3.1</v>
      </c>
      <c r="AP3064" s="2">
        <v>14.2</v>
      </c>
      <c r="AQ3064" s="2">
        <v>21.9</v>
      </c>
      <c r="AR3064" s="2">
        <v>5.9827000000000004</v>
      </c>
      <c r="AS3064" s="2">
        <v>4.58</v>
      </c>
      <c r="AT3064" s="2">
        <v>16.5</v>
      </c>
      <c r="AU3064" s="2">
        <v>27.7</v>
      </c>
      <c r="AV3064" s="2">
        <v>17.795500000000001</v>
      </c>
      <c r="AW3064" s="2">
        <v>3.95</v>
      </c>
      <c r="AX3064" s="2">
        <v>15.7</v>
      </c>
      <c r="AY3064" s="2">
        <v>25.2</v>
      </c>
      <c r="AZ3064" s="2">
        <v>20.0395</v>
      </c>
      <c r="BA3064" s="2">
        <v>5.78</v>
      </c>
      <c r="BB3064" s="2">
        <v>19</v>
      </c>
      <c r="BC3064" s="2">
        <v>30.4</v>
      </c>
      <c r="BD3064" s="2">
        <v>39.037500000000001</v>
      </c>
      <c r="BE3064" s="4" t="str">
        <f t="shared" si="472"/>
        <v>NO APLICA</v>
      </c>
      <c r="BF3064" s="4">
        <f t="shared" si="473"/>
        <v>4.8060000000000009</v>
      </c>
      <c r="BG3064">
        <f t="shared" si="474"/>
        <v>3.1</v>
      </c>
      <c r="BH3064">
        <f t="shared" si="475"/>
        <v>4.58</v>
      </c>
      <c r="BI3064">
        <f t="shared" si="476"/>
        <v>5.78</v>
      </c>
      <c r="BJ3064">
        <f t="shared" si="477"/>
        <v>4.41</v>
      </c>
      <c r="BK3064">
        <f t="shared" si="478"/>
        <v>5.01</v>
      </c>
      <c r="BL3064">
        <f t="shared" si="479"/>
        <v>27312.199999999979</v>
      </c>
    </row>
    <row r="3065" spans="1:64" x14ac:dyDescent="0.2">
      <c r="A3065" s="1">
        <v>3063</v>
      </c>
      <c r="B3065" s="7" t="s">
        <v>69</v>
      </c>
      <c r="C3065" s="3">
        <v>40027</v>
      </c>
      <c r="D3065" s="4" t="s">
        <v>3</v>
      </c>
      <c r="E3065" s="4" t="s">
        <v>176</v>
      </c>
      <c r="F3065" s="5" t="str">
        <f t="shared" si="470"/>
        <v>D</v>
      </c>
      <c r="G3065" s="6">
        <v>0.91666666666666663</v>
      </c>
      <c r="H3065" s="6">
        <v>0.98888888888888893</v>
      </c>
      <c r="I3065" s="85">
        <f t="shared" si="471"/>
        <v>104.00000000000011</v>
      </c>
      <c r="J3065" s="86">
        <f>I3065*Segmentos!$D$7*(AH3065%)*IF(ISNUMBER(AI3065),AI3065%,0)</f>
        <v>1376876.8000000017</v>
      </c>
      <c r="K3065" s="86">
        <f>I3065*Segmentos!$D$7*(AL3065%)*IF(ISNUMBER(AM3065),AM3065%,0)</f>
        <v>1248332.8000000012</v>
      </c>
      <c r="L3065" s="4"/>
      <c r="M3065" s="2">
        <v>3.15</v>
      </c>
      <c r="N3065" s="2">
        <v>12.9</v>
      </c>
      <c r="O3065" s="2">
        <v>24.4</v>
      </c>
      <c r="P3065" s="2">
        <v>97.990200000000002</v>
      </c>
      <c r="Q3065" s="2">
        <v>1.4</v>
      </c>
      <c r="R3065" s="2">
        <v>7.2</v>
      </c>
      <c r="S3065" s="2">
        <v>19.399999999999999</v>
      </c>
      <c r="T3065" s="2">
        <v>7.2515999999999998</v>
      </c>
      <c r="U3065" s="2">
        <v>2.06</v>
      </c>
      <c r="V3065" s="2">
        <v>11.2</v>
      </c>
      <c r="W3065" s="2">
        <v>18.5</v>
      </c>
      <c r="X3065" s="2">
        <v>13.4434</v>
      </c>
      <c r="Y3065" s="2">
        <v>1.3</v>
      </c>
      <c r="Z3065" s="2">
        <v>11.5</v>
      </c>
      <c r="AA3065" s="2">
        <v>11.3</v>
      </c>
      <c r="AB3065" s="2">
        <v>11.9739</v>
      </c>
      <c r="AC3065" s="2">
        <v>6.39</v>
      </c>
      <c r="AD3065" s="2">
        <v>18.100000000000001</v>
      </c>
      <c r="AE3065" s="2">
        <v>35.4</v>
      </c>
      <c r="AF3065" s="2">
        <v>65.321299999999994</v>
      </c>
      <c r="AG3065" s="20">
        <v>3.31</v>
      </c>
      <c r="AH3065" s="20">
        <v>13.4</v>
      </c>
      <c r="AI3065" s="20">
        <v>24.7</v>
      </c>
      <c r="AJ3065" s="20">
        <v>48.907600000000002</v>
      </c>
      <c r="AK3065" s="18">
        <v>3</v>
      </c>
      <c r="AL3065" s="18">
        <v>12.4</v>
      </c>
      <c r="AM3065" s="18">
        <v>24.2</v>
      </c>
      <c r="AN3065" s="18">
        <v>49.082599999999999</v>
      </c>
      <c r="AO3065" s="2">
        <v>3.85</v>
      </c>
      <c r="AP3065" s="2">
        <v>13</v>
      </c>
      <c r="AQ3065" s="2">
        <v>29.6</v>
      </c>
      <c r="AR3065" s="2">
        <v>13.095599999999999</v>
      </c>
      <c r="AS3065" s="2">
        <v>2.37</v>
      </c>
      <c r="AT3065" s="2">
        <v>12.6</v>
      </c>
      <c r="AU3065" s="2">
        <v>18.8</v>
      </c>
      <c r="AV3065" s="2">
        <v>16.271899999999999</v>
      </c>
      <c r="AW3065" s="2">
        <v>3.83</v>
      </c>
      <c r="AX3065" s="2">
        <v>16.7</v>
      </c>
      <c r="AY3065" s="2">
        <v>22.9</v>
      </c>
      <c r="AZ3065" s="2">
        <v>34.304499999999997</v>
      </c>
      <c r="BA3065" s="2">
        <v>2.88</v>
      </c>
      <c r="BB3065" s="2">
        <v>10.1</v>
      </c>
      <c r="BC3065" s="2">
        <v>28.5</v>
      </c>
      <c r="BD3065" s="2">
        <v>34.318100000000001</v>
      </c>
      <c r="BE3065" s="4" t="str">
        <f t="shared" si="472"/>
        <v>ABURRIDO</v>
      </c>
      <c r="BF3065" s="4">
        <f t="shared" si="473"/>
        <v>3.1068000000000002</v>
      </c>
      <c r="BG3065">
        <f t="shared" si="474"/>
        <v>3.85</v>
      </c>
      <c r="BH3065">
        <f t="shared" si="475"/>
        <v>2.37</v>
      </c>
      <c r="BI3065">
        <f t="shared" si="476"/>
        <v>3.83</v>
      </c>
      <c r="BJ3065">
        <f t="shared" si="477"/>
        <v>3</v>
      </c>
      <c r="BK3065">
        <f t="shared" si="478"/>
        <v>3.31</v>
      </c>
      <c r="BL3065">
        <f t="shared" si="479"/>
        <v>32735.040000000034</v>
      </c>
    </row>
    <row r="3066" spans="1:64" x14ac:dyDescent="0.2">
      <c r="A3066" s="1">
        <v>3064</v>
      </c>
      <c r="B3066" s="7" t="s">
        <v>16</v>
      </c>
      <c r="C3066" s="3">
        <v>40027</v>
      </c>
      <c r="D3066" s="4" t="s">
        <v>626</v>
      </c>
      <c r="E3066" s="4" t="s">
        <v>166</v>
      </c>
      <c r="F3066" s="5" t="str">
        <f t="shared" si="470"/>
        <v>D</v>
      </c>
      <c r="G3066" s="6">
        <v>0.91249999999999998</v>
      </c>
      <c r="H3066" s="6">
        <v>0.9159722222222223</v>
      </c>
      <c r="I3066" s="85">
        <f t="shared" si="471"/>
        <v>5.0000000000001421</v>
      </c>
      <c r="J3066" s="86">
        <f>I3066*Segmentos!$D$7*(AH3066%)*IF(ISNUMBER(AI3066),AI3066%,0)</f>
        <v>130130.00000000368</v>
      </c>
      <c r="K3066" s="86">
        <f>I3066*Segmentos!$D$7*(AL3066%)*IF(ISNUMBER(AM3066),AM3066%,0)</f>
        <v>178304.00000000503</v>
      </c>
      <c r="L3066" s="4"/>
      <c r="M3066" s="2">
        <v>7.75</v>
      </c>
      <c r="N3066" s="2">
        <v>10.199999999999999</v>
      </c>
      <c r="O3066" s="2">
        <v>76.099999999999994</v>
      </c>
      <c r="P3066" s="2">
        <v>93.257499999999993</v>
      </c>
      <c r="Q3066" s="2">
        <v>2.35</v>
      </c>
      <c r="R3066" s="2">
        <v>3.1</v>
      </c>
      <c r="S3066" s="2">
        <v>76.900000000000006</v>
      </c>
      <c r="T3066" s="2">
        <v>4.7257999999999996</v>
      </c>
      <c r="U3066" s="2">
        <v>3.26</v>
      </c>
      <c r="V3066" s="2">
        <v>5.5</v>
      </c>
      <c r="W3066" s="2">
        <v>59.4</v>
      </c>
      <c r="X3066" s="2">
        <v>8.2134999999999998</v>
      </c>
      <c r="Y3066" s="2">
        <v>6.65</v>
      </c>
      <c r="Z3066" s="2">
        <v>9.9</v>
      </c>
      <c r="AA3066" s="2">
        <v>67</v>
      </c>
      <c r="AB3066" s="2">
        <v>23.622</v>
      </c>
      <c r="AC3066" s="2">
        <v>14.35</v>
      </c>
      <c r="AD3066" s="2">
        <v>17</v>
      </c>
      <c r="AE3066" s="2">
        <v>84.3</v>
      </c>
      <c r="AF3066" s="2">
        <v>56.696199999999997</v>
      </c>
      <c r="AG3066" s="20">
        <v>6.49</v>
      </c>
      <c r="AH3066" s="20">
        <v>9.1</v>
      </c>
      <c r="AI3066" s="20">
        <v>71.5</v>
      </c>
      <c r="AJ3066" s="20">
        <v>37.058100000000003</v>
      </c>
      <c r="AK3066" s="18">
        <v>8.89</v>
      </c>
      <c r="AL3066" s="18">
        <v>11.2</v>
      </c>
      <c r="AM3066" s="18">
        <v>79.599999999999994</v>
      </c>
      <c r="AN3066" s="18">
        <v>56.199300000000001</v>
      </c>
      <c r="AO3066" s="2">
        <v>4.0999999999999996</v>
      </c>
      <c r="AP3066" s="2">
        <v>8</v>
      </c>
      <c r="AQ3066" s="2">
        <v>51.4</v>
      </c>
      <c r="AR3066" s="2">
        <v>5.3891</v>
      </c>
      <c r="AS3066" s="2">
        <v>7.78</v>
      </c>
      <c r="AT3066" s="2">
        <v>9.8000000000000007</v>
      </c>
      <c r="AU3066" s="2">
        <v>79.8</v>
      </c>
      <c r="AV3066" s="2">
        <v>20.619</v>
      </c>
      <c r="AW3066" s="2">
        <v>6.43</v>
      </c>
      <c r="AX3066" s="2">
        <v>9.4</v>
      </c>
      <c r="AY3066" s="2">
        <v>68.2</v>
      </c>
      <c r="AZ3066" s="2">
        <v>22.229900000000001</v>
      </c>
      <c r="BA3066" s="2">
        <v>9.77</v>
      </c>
      <c r="BB3066" s="2">
        <v>11.6</v>
      </c>
      <c r="BC3066" s="2">
        <v>84.1</v>
      </c>
      <c r="BD3066" s="2">
        <v>45.019599999999997</v>
      </c>
      <c r="BE3066" s="4" t="str">
        <f t="shared" si="472"/>
        <v>NO APLICA</v>
      </c>
      <c r="BF3066" s="4">
        <f t="shared" si="473"/>
        <v>8.0390000000000015</v>
      </c>
      <c r="BG3066">
        <f t="shared" si="474"/>
        <v>4.0999999999999996</v>
      </c>
      <c r="BH3066">
        <f t="shared" si="475"/>
        <v>7.78</v>
      </c>
      <c r="BI3066">
        <f t="shared" si="476"/>
        <v>9.77</v>
      </c>
      <c r="BJ3066">
        <f t="shared" si="477"/>
        <v>8.89</v>
      </c>
      <c r="BK3066">
        <f t="shared" si="478"/>
        <v>6.49</v>
      </c>
      <c r="BL3066">
        <f t="shared" si="479"/>
        <v>3881.10000000011</v>
      </c>
    </row>
    <row r="3067" spans="1:64" x14ac:dyDescent="0.2">
      <c r="A3067" s="1">
        <v>3065</v>
      </c>
      <c r="B3067" s="7" t="s">
        <v>12</v>
      </c>
      <c r="C3067" s="3">
        <v>40028</v>
      </c>
      <c r="D3067" s="4" t="s">
        <v>8</v>
      </c>
      <c r="E3067" s="4" t="s">
        <v>167</v>
      </c>
      <c r="F3067" s="5" t="str">
        <f t="shared" si="470"/>
        <v>L</v>
      </c>
      <c r="G3067" s="6">
        <v>0.92083333333333339</v>
      </c>
      <c r="H3067" s="6">
        <v>0.98750000000000004</v>
      </c>
      <c r="I3067" s="85">
        <f t="shared" si="471"/>
        <v>95.999999999999972</v>
      </c>
      <c r="J3067" s="86">
        <f>I3067*Segmentos!$D$7*(AH3067%)*IF(ISNUMBER(AI3067),AI3067%,0)</f>
        <v>2829619.1999999988</v>
      </c>
      <c r="K3067" s="86">
        <f>I3067*Segmentos!$D$7*(AL3067%)*IF(ISNUMBER(AM3067),AM3067%,0)</f>
        <v>2157926.399999999</v>
      </c>
      <c r="L3067" s="4"/>
      <c r="M3067" s="2">
        <v>6.45</v>
      </c>
      <c r="N3067" s="2">
        <v>23.3</v>
      </c>
      <c r="O3067" s="2">
        <v>27.7</v>
      </c>
      <c r="P3067" s="2">
        <v>85.5839</v>
      </c>
      <c r="Q3067" s="2">
        <v>4.5</v>
      </c>
      <c r="R3067" s="2">
        <v>16.7</v>
      </c>
      <c r="S3067" s="2">
        <v>26.9</v>
      </c>
      <c r="T3067" s="2">
        <v>9.9633000000000003</v>
      </c>
      <c r="U3067" s="2">
        <v>6.23</v>
      </c>
      <c r="V3067" s="2">
        <v>20.100000000000001</v>
      </c>
      <c r="W3067" s="2">
        <v>31</v>
      </c>
      <c r="X3067" s="2">
        <v>17.323499999999999</v>
      </c>
      <c r="Y3067" s="2">
        <v>6.41</v>
      </c>
      <c r="Z3067" s="2">
        <v>25.2</v>
      </c>
      <c r="AA3067" s="2">
        <v>25.4</v>
      </c>
      <c r="AB3067" s="2">
        <v>25.129200000000001</v>
      </c>
      <c r="AC3067" s="2">
        <v>7.61</v>
      </c>
      <c r="AD3067" s="2">
        <v>27</v>
      </c>
      <c r="AE3067" s="2">
        <v>28.2</v>
      </c>
      <c r="AF3067" s="2">
        <v>33.1678</v>
      </c>
      <c r="AG3067" s="20">
        <v>7.38</v>
      </c>
      <c r="AH3067" s="20">
        <v>24.4</v>
      </c>
      <c r="AI3067" s="20">
        <v>30.2</v>
      </c>
      <c r="AJ3067" s="20">
        <v>46.480899999999998</v>
      </c>
      <c r="AK3067" s="18">
        <v>5.61</v>
      </c>
      <c r="AL3067" s="18">
        <v>22.3</v>
      </c>
      <c r="AM3067" s="18">
        <v>25.2</v>
      </c>
      <c r="AN3067" s="18">
        <v>39.103000000000002</v>
      </c>
      <c r="AO3067" s="2">
        <v>2.0699999999999998</v>
      </c>
      <c r="AP3067" s="2">
        <v>11</v>
      </c>
      <c r="AQ3067" s="2">
        <v>18.899999999999999</v>
      </c>
      <c r="AR3067" s="2">
        <v>2.9983</v>
      </c>
      <c r="AS3067" s="2">
        <v>3.93</v>
      </c>
      <c r="AT3067" s="2">
        <v>18.5</v>
      </c>
      <c r="AU3067" s="2">
        <v>21.2</v>
      </c>
      <c r="AV3067" s="2">
        <v>11.5008</v>
      </c>
      <c r="AW3067" s="2">
        <v>5.97</v>
      </c>
      <c r="AX3067" s="2">
        <v>25.1</v>
      </c>
      <c r="AY3067" s="2">
        <v>23.8</v>
      </c>
      <c r="AZ3067" s="2">
        <v>22.772200000000002</v>
      </c>
      <c r="BA3067" s="2">
        <v>9.51</v>
      </c>
      <c r="BB3067" s="2">
        <v>28.2</v>
      </c>
      <c r="BC3067" s="2">
        <v>33.700000000000003</v>
      </c>
      <c r="BD3067" s="2">
        <v>48.312600000000003</v>
      </c>
      <c r="BE3067" s="4" t="str">
        <f t="shared" si="472"/>
        <v>ENTRETENIDO</v>
      </c>
      <c r="BF3067" s="4">
        <f t="shared" si="473"/>
        <v>5.8956</v>
      </c>
      <c r="BG3067">
        <f t="shared" si="474"/>
        <v>2.0699999999999998</v>
      </c>
      <c r="BH3067">
        <f t="shared" si="475"/>
        <v>3.93</v>
      </c>
      <c r="BI3067">
        <f t="shared" si="476"/>
        <v>9.51</v>
      </c>
      <c r="BJ3067">
        <f t="shared" si="477"/>
        <v>5.61</v>
      </c>
      <c r="BK3067">
        <f t="shared" si="478"/>
        <v>7.38</v>
      </c>
      <c r="BL3067">
        <f t="shared" si="479"/>
        <v>61959.359999999979</v>
      </c>
    </row>
    <row r="3068" spans="1:64" x14ac:dyDescent="0.2">
      <c r="A3068" s="1">
        <v>3066</v>
      </c>
      <c r="B3068" s="7" t="s">
        <v>155</v>
      </c>
      <c r="C3068" s="3">
        <v>40028</v>
      </c>
      <c r="D3068" s="4" t="s">
        <v>627</v>
      </c>
      <c r="E3068" s="4" t="s">
        <v>174</v>
      </c>
      <c r="F3068" s="5" t="str">
        <f t="shared" si="470"/>
        <v>L</v>
      </c>
      <c r="G3068" s="6">
        <v>0.91736111111111107</v>
      </c>
      <c r="H3068" s="6">
        <v>0.93888888888888899</v>
      </c>
      <c r="I3068" s="85">
        <f t="shared" si="471"/>
        <v>31.00000000000021</v>
      </c>
      <c r="J3068" s="86">
        <f>I3068*Segmentos!$D$7*(AH3068%)*IF(ISNUMBER(AI3068),AI3068%,0)</f>
        <v>485013.60000000324</v>
      </c>
      <c r="K3068" s="86">
        <f>I3068*Segmentos!$D$7*(AL3068%)*IF(ISNUMBER(AM3068),AM3068%,0)</f>
        <v>641228.80000000424</v>
      </c>
      <c r="L3068" s="4"/>
      <c r="M3068" s="2">
        <v>4.57</v>
      </c>
      <c r="N3068" s="2">
        <v>11.7</v>
      </c>
      <c r="O3068" s="2">
        <v>38.9</v>
      </c>
      <c r="P3068" s="2">
        <v>87.416399999999996</v>
      </c>
      <c r="Q3068" s="2">
        <v>3.17</v>
      </c>
      <c r="R3068" s="2">
        <v>8.1999999999999993</v>
      </c>
      <c r="S3068" s="2">
        <v>38.700000000000003</v>
      </c>
      <c r="T3068" s="2">
        <v>10.1008</v>
      </c>
      <c r="U3068" s="2">
        <v>4.37</v>
      </c>
      <c r="V3068" s="2">
        <v>10.9</v>
      </c>
      <c r="W3068" s="2">
        <v>40.200000000000003</v>
      </c>
      <c r="X3068" s="2">
        <v>17.500900000000001</v>
      </c>
      <c r="Y3068" s="2">
        <v>4.8099999999999996</v>
      </c>
      <c r="Z3068" s="2">
        <v>13.6</v>
      </c>
      <c r="AA3068" s="2">
        <v>35.299999999999997</v>
      </c>
      <c r="AB3068" s="2">
        <v>27.184899999999999</v>
      </c>
      <c r="AC3068" s="2">
        <v>5.2</v>
      </c>
      <c r="AD3068" s="2">
        <v>12.4</v>
      </c>
      <c r="AE3068" s="2">
        <v>41.9</v>
      </c>
      <c r="AF3068" s="2">
        <v>32.6297</v>
      </c>
      <c r="AG3068" s="20">
        <v>3.9</v>
      </c>
      <c r="AH3068" s="20">
        <v>10.6</v>
      </c>
      <c r="AI3068" s="20">
        <v>36.9</v>
      </c>
      <c r="AJ3068" s="20">
        <v>35.3459</v>
      </c>
      <c r="AK3068" s="18">
        <v>5.18</v>
      </c>
      <c r="AL3068" s="18">
        <v>12.8</v>
      </c>
      <c r="AM3068" s="18">
        <v>40.4</v>
      </c>
      <c r="AN3068" s="18">
        <v>52.070399999999999</v>
      </c>
      <c r="AO3068" s="2">
        <v>3.88</v>
      </c>
      <c r="AP3068" s="2">
        <v>10.8</v>
      </c>
      <c r="AQ3068" s="2">
        <v>35.700000000000003</v>
      </c>
      <c r="AR3068" s="2">
        <v>8.0984999999999996</v>
      </c>
      <c r="AS3068" s="2">
        <v>5.07</v>
      </c>
      <c r="AT3068" s="2">
        <v>14.1</v>
      </c>
      <c r="AU3068" s="2">
        <v>35.9</v>
      </c>
      <c r="AV3068" s="2">
        <v>21.372900000000001</v>
      </c>
      <c r="AW3068" s="2">
        <v>4.67</v>
      </c>
      <c r="AX3068" s="2">
        <v>11.6</v>
      </c>
      <c r="AY3068" s="2">
        <v>40.200000000000003</v>
      </c>
      <c r="AZ3068" s="2">
        <v>25.651299999999999</v>
      </c>
      <c r="BA3068" s="2">
        <v>4.41</v>
      </c>
      <c r="BB3068" s="2">
        <v>10.7</v>
      </c>
      <c r="BC3068" s="2">
        <v>41.1</v>
      </c>
      <c r="BD3068" s="2">
        <v>32.293599999999998</v>
      </c>
      <c r="BE3068" s="4" t="str">
        <f t="shared" si="472"/>
        <v>NO APLICA</v>
      </c>
      <c r="BF3068" s="4">
        <f t="shared" si="473"/>
        <v>4.7506000000000004</v>
      </c>
      <c r="BG3068">
        <f t="shared" si="474"/>
        <v>3.88</v>
      </c>
      <c r="BH3068">
        <f t="shared" si="475"/>
        <v>5.07</v>
      </c>
      <c r="BI3068">
        <f t="shared" si="476"/>
        <v>4.67</v>
      </c>
      <c r="BJ3068">
        <f t="shared" si="477"/>
        <v>5.18</v>
      </c>
      <c r="BK3068">
        <f t="shared" si="478"/>
        <v>3.9</v>
      </c>
      <c r="BL3068">
        <f t="shared" si="479"/>
        <v>14109.030000000093</v>
      </c>
    </row>
    <row r="3069" spans="1:64" x14ac:dyDescent="0.2">
      <c r="A3069" s="1">
        <v>3067</v>
      </c>
      <c r="B3069" s="7" t="s">
        <v>15</v>
      </c>
      <c r="C3069" s="3">
        <v>40028</v>
      </c>
      <c r="D3069" s="4" t="s">
        <v>626</v>
      </c>
      <c r="E3069" s="4" t="s">
        <v>164</v>
      </c>
      <c r="F3069" s="5" t="str">
        <f t="shared" si="470"/>
        <v>L</v>
      </c>
      <c r="G3069" s="6">
        <v>0.875</v>
      </c>
      <c r="H3069" s="6">
        <v>0.91388888888888886</v>
      </c>
      <c r="I3069" s="85">
        <f t="shared" si="471"/>
        <v>55.999999999999957</v>
      </c>
      <c r="J3069" s="86">
        <f>I3069*Segmentos!$D$7*(AH3069%)*IF(ISNUMBER(AI3069),AI3069%,0)</f>
        <v>1734095.9999999986</v>
      </c>
      <c r="K3069" s="86">
        <f>I3069*Segmentos!$D$7*(AL3069%)*IF(ISNUMBER(AM3069),AM3069%,0)</f>
        <v>2793548.799999998</v>
      </c>
      <c r="L3069" s="4"/>
      <c r="M3069" s="2">
        <v>10.220000000000001</v>
      </c>
      <c r="N3069" s="2">
        <v>23</v>
      </c>
      <c r="O3069" s="2">
        <v>44.4</v>
      </c>
      <c r="P3069" s="2">
        <v>87.118600000000001</v>
      </c>
      <c r="Q3069" s="2">
        <v>8.07</v>
      </c>
      <c r="R3069" s="2">
        <v>15.7</v>
      </c>
      <c r="S3069" s="2">
        <v>51.5</v>
      </c>
      <c r="T3069" s="2">
        <v>11.4741</v>
      </c>
      <c r="U3069" s="2">
        <v>8.0500000000000007</v>
      </c>
      <c r="V3069" s="2">
        <v>22.1</v>
      </c>
      <c r="W3069" s="2">
        <v>36.4</v>
      </c>
      <c r="X3069" s="2">
        <v>14.3803</v>
      </c>
      <c r="Y3069" s="2">
        <v>9.16</v>
      </c>
      <c r="Z3069" s="2">
        <v>24.1</v>
      </c>
      <c r="AA3069" s="2">
        <v>38</v>
      </c>
      <c r="AB3069" s="2">
        <v>23.045200000000001</v>
      </c>
      <c r="AC3069" s="2">
        <v>13.66</v>
      </c>
      <c r="AD3069" s="2">
        <v>26.3</v>
      </c>
      <c r="AE3069" s="2">
        <v>52</v>
      </c>
      <c r="AF3069" s="2">
        <v>38.219099999999997</v>
      </c>
      <c r="AG3069" s="20">
        <v>7.73</v>
      </c>
      <c r="AH3069" s="20">
        <v>19.5</v>
      </c>
      <c r="AI3069" s="20">
        <v>39.700000000000003</v>
      </c>
      <c r="AJ3069" s="20">
        <v>31.259599999999999</v>
      </c>
      <c r="AK3069" s="18">
        <v>12.47</v>
      </c>
      <c r="AL3069" s="18">
        <v>26.2</v>
      </c>
      <c r="AM3069" s="18">
        <v>47.6</v>
      </c>
      <c r="AN3069" s="18">
        <v>55.859000000000002</v>
      </c>
      <c r="AO3069" s="2">
        <v>7.62</v>
      </c>
      <c r="AP3069" s="2">
        <v>19</v>
      </c>
      <c r="AQ3069" s="2">
        <v>40.1</v>
      </c>
      <c r="AR3069" s="2">
        <v>7.0948000000000002</v>
      </c>
      <c r="AS3069" s="2">
        <v>8.52</v>
      </c>
      <c r="AT3069" s="2">
        <v>21.1</v>
      </c>
      <c r="AU3069" s="2">
        <v>40.299999999999997</v>
      </c>
      <c r="AV3069" s="2">
        <v>15.9848</v>
      </c>
      <c r="AW3069" s="2">
        <v>11.46</v>
      </c>
      <c r="AX3069" s="2">
        <v>22.6</v>
      </c>
      <c r="AY3069" s="2">
        <v>50.7</v>
      </c>
      <c r="AZ3069" s="2">
        <v>28.0778</v>
      </c>
      <c r="BA3069" s="2">
        <v>11.02</v>
      </c>
      <c r="BB3069" s="2">
        <v>25.6</v>
      </c>
      <c r="BC3069" s="2">
        <v>43.1</v>
      </c>
      <c r="BD3069" s="2">
        <v>35.961199999999998</v>
      </c>
      <c r="BE3069" s="4" t="str">
        <f t="shared" si="472"/>
        <v>NO APLICA</v>
      </c>
      <c r="BF3069" s="4">
        <f t="shared" si="473"/>
        <v>9.7227999999999994</v>
      </c>
      <c r="BG3069">
        <f t="shared" si="474"/>
        <v>7.62</v>
      </c>
      <c r="BH3069">
        <f t="shared" si="475"/>
        <v>8.52</v>
      </c>
      <c r="BI3069">
        <f t="shared" si="476"/>
        <v>11.46</v>
      </c>
      <c r="BJ3069">
        <f t="shared" si="477"/>
        <v>12.47</v>
      </c>
      <c r="BK3069">
        <f t="shared" si="478"/>
        <v>7.73</v>
      </c>
      <c r="BL3069">
        <f t="shared" si="479"/>
        <v>57187.199999999961</v>
      </c>
    </row>
    <row r="3070" spans="1:64" x14ac:dyDescent="0.2">
      <c r="A3070" s="1">
        <v>3068</v>
      </c>
      <c r="B3070" s="7" t="s">
        <v>5</v>
      </c>
      <c r="C3070" s="3">
        <v>40028</v>
      </c>
      <c r="D3070" s="4" t="s">
        <v>3</v>
      </c>
      <c r="E3070" s="4" t="s">
        <v>164</v>
      </c>
      <c r="F3070" s="5" t="str">
        <f t="shared" si="470"/>
        <v>L</v>
      </c>
      <c r="G3070" s="6">
        <v>0.87361111111111101</v>
      </c>
      <c r="H3070" s="6">
        <v>0.91736111111111107</v>
      </c>
      <c r="I3070" s="85">
        <f t="shared" si="471"/>
        <v>63.000000000000099</v>
      </c>
      <c r="J3070" s="86">
        <f>I3070*Segmentos!$D$7*(AH3070%)*IF(ISNUMBER(AI3070),AI3070%,0)</f>
        <v>1442826.0000000026</v>
      </c>
      <c r="K3070" s="86">
        <f>I3070*Segmentos!$D$7*(AL3070%)*IF(ISNUMBER(AM3070),AM3070%,0)</f>
        <v>1701907.200000003</v>
      </c>
      <c r="L3070" s="4"/>
      <c r="M3070" s="2">
        <v>6.27</v>
      </c>
      <c r="N3070" s="2">
        <v>16.7</v>
      </c>
      <c r="O3070" s="2">
        <v>37.700000000000003</v>
      </c>
      <c r="P3070" s="2">
        <v>80.627200000000002</v>
      </c>
      <c r="Q3070" s="2">
        <v>4.2300000000000004</v>
      </c>
      <c r="R3070" s="2">
        <v>13.7</v>
      </c>
      <c r="S3070" s="2">
        <v>30.9</v>
      </c>
      <c r="T3070" s="2">
        <v>9.0703999999999994</v>
      </c>
      <c r="U3070" s="2">
        <v>6.25</v>
      </c>
      <c r="V3070" s="2">
        <v>16.399999999999999</v>
      </c>
      <c r="W3070" s="2">
        <v>38.200000000000003</v>
      </c>
      <c r="X3070" s="2">
        <v>16.842400000000001</v>
      </c>
      <c r="Y3070" s="2">
        <v>6.35</v>
      </c>
      <c r="Z3070" s="2">
        <v>18.399999999999999</v>
      </c>
      <c r="AA3070" s="2">
        <v>34.6</v>
      </c>
      <c r="AB3070" s="2">
        <v>24.101400000000002</v>
      </c>
      <c r="AC3070" s="2">
        <v>7.26</v>
      </c>
      <c r="AD3070" s="2">
        <v>16.8</v>
      </c>
      <c r="AE3070" s="2">
        <v>43.1</v>
      </c>
      <c r="AF3070" s="2">
        <v>30.613</v>
      </c>
      <c r="AG3070" s="20">
        <v>5.74</v>
      </c>
      <c r="AH3070" s="20">
        <v>16.5</v>
      </c>
      <c r="AI3070" s="20">
        <v>34.700000000000003</v>
      </c>
      <c r="AJ3070" s="20">
        <v>35.000100000000003</v>
      </c>
      <c r="AK3070" s="18">
        <v>6.76</v>
      </c>
      <c r="AL3070" s="18">
        <v>16.8</v>
      </c>
      <c r="AM3070" s="18">
        <v>40.200000000000003</v>
      </c>
      <c r="AN3070" s="18">
        <v>45.627000000000002</v>
      </c>
      <c r="AO3070" s="2">
        <v>3.26</v>
      </c>
      <c r="AP3070" s="2">
        <v>13.2</v>
      </c>
      <c r="AQ3070" s="2">
        <v>24.7</v>
      </c>
      <c r="AR3070" s="2">
        <v>4.5797999999999996</v>
      </c>
      <c r="AS3070" s="2">
        <v>5.07</v>
      </c>
      <c r="AT3070" s="2">
        <v>15.9</v>
      </c>
      <c r="AU3070" s="2">
        <v>32</v>
      </c>
      <c r="AV3070" s="2">
        <v>14.3621</v>
      </c>
      <c r="AW3070" s="2">
        <v>7.58</v>
      </c>
      <c r="AX3070" s="2">
        <v>18.8</v>
      </c>
      <c r="AY3070" s="2">
        <v>40.299999999999997</v>
      </c>
      <c r="AZ3070" s="2">
        <v>27.987500000000001</v>
      </c>
      <c r="BA3070" s="2">
        <v>6.85</v>
      </c>
      <c r="BB3070" s="2">
        <v>16.5</v>
      </c>
      <c r="BC3070" s="2">
        <v>41.5</v>
      </c>
      <c r="BD3070" s="2">
        <v>33.697800000000001</v>
      </c>
      <c r="BE3070" s="4" t="str">
        <f t="shared" si="472"/>
        <v>NO APLICA</v>
      </c>
      <c r="BF3070" s="4">
        <f t="shared" si="473"/>
        <v>5.8984000000000005</v>
      </c>
      <c r="BG3070">
        <f t="shared" si="474"/>
        <v>3.26</v>
      </c>
      <c r="BH3070">
        <f t="shared" si="475"/>
        <v>5.07</v>
      </c>
      <c r="BI3070">
        <f t="shared" si="476"/>
        <v>7.58</v>
      </c>
      <c r="BJ3070">
        <f t="shared" si="477"/>
        <v>6.76</v>
      </c>
      <c r="BK3070">
        <f t="shared" si="478"/>
        <v>5.74</v>
      </c>
      <c r="BL3070">
        <f t="shared" si="479"/>
        <v>39664.170000000071</v>
      </c>
    </row>
    <row r="3071" spans="1:64" x14ac:dyDescent="0.2">
      <c r="A3071" s="1">
        <v>3069</v>
      </c>
      <c r="B3071" s="7" t="s">
        <v>18</v>
      </c>
      <c r="C3071" s="3">
        <v>40028</v>
      </c>
      <c r="D3071" s="4" t="s">
        <v>17</v>
      </c>
      <c r="E3071" s="4" t="s">
        <v>168</v>
      </c>
      <c r="F3071" s="5" t="str">
        <f t="shared" si="470"/>
        <v>L</v>
      </c>
      <c r="G3071" s="6">
        <v>0.8340277777777777</v>
      </c>
      <c r="H3071" s="6">
        <v>0.91527777777777775</v>
      </c>
      <c r="I3071" s="85">
        <f t="shared" si="471"/>
        <v>117.00000000000006</v>
      </c>
      <c r="J3071" s="86">
        <f>I3071*Segmentos!$D$7*(AH3071%)*IF(ISNUMBER(AI3071),AI3071%,0)</f>
        <v>161038.80000000008</v>
      </c>
      <c r="K3071" s="86">
        <f>I3071*Segmentos!$D$7*(AL3071%)*IF(ISNUMBER(AM3071),AM3071%,0)</f>
        <v>32011.200000000015</v>
      </c>
      <c r="L3071" s="4" t="s">
        <v>559</v>
      </c>
      <c r="M3071" s="2">
        <v>0.2</v>
      </c>
      <c r="N3071" s="2">
        <v>2.4</v>
      </c>
      <c r="O3071" s="2">
        <v>8.3000000000000007</v>
      </c>
      <c r="P3071" s="2">
        <v>60.679699999999997</v>
      </c>
      <c r="Q3071" s="2">
        <v>0.02</v>
      </c>
      <c r="R3071" s="2">
        <v>0.5</v>
      </c>
      <c r="S3071" s="2">
        <v>3.4</v>
      </c>
      <c r="T3071" s="2">
        <v>0.78739999999999999</v>
      </c>
      <c r="U3071" s="2">
        <v>0.2</v>
      </c>
      <c r="V3071" s="2">
        <v>2.9</v>
      </c>
      <c r="W3071" s="2">
        <v>6.9</v>
      </c>
      <c r="X3071" s="2">
        <v>12.6739</v>
      </c>
      <c r="Y3071" s="2">
        <v>0.13</v>
      </c>
      <c r="Z3071" s="2">
        <v>2.4</v>
      </c>
      <c r="AA3071" s="2">
        <v>5.6</v>
      </c>
      <c r="AB3071" s="2">
        <v>11.934200000000001</v>
      </c>
      <c r="AC3071" s="2">
        <v>0.36</v>
      </c>
      <c r="AD3071" s="2">
        <v>3.1</v>
      </c>
      <c r="AE3071" s="2">
        <v>11.5</v>
      </c>
      <c r="AF3071" s="2">
        <v>35.284199999999998</v>
      </c>
      <c r="AG3071" s="20">
        <v>0.35</v>
      </c>
      <c r="AH3071" s="20">
        <v>3.1</v>
      </c>
      <c r="AI3071" s="20">
        <v>11.1</v>
      </c>
      <c r="AJ3071" s="20">
        <v>50.158099999999997</v>
      </c>
      <c r="AK3071" s="18">
        <v>7.0000000000000007E-2</v>
      </c>
      <c r="AL3071" s="18">
        <v>1.8</v>
      </c>
      <c r="AM3071" s="18">
        <v>3.8</v>
      </c>
      <c r="AN3071" s="18">
        <v>10.521599999999999</v>
      </c>
      <c r="AO3071" s="2">
        <v>0.03</v>
      </c>
      <c r="AP3071" s="2">
        <v>1.3</v>
      </c>
      <c r="AQ3071" s="2">
        <v>2.2999999999999998</v>
      </c>
      <c r="AR3071" s="2">
        <v>1.0407999999999999</v>
      </c>
      <c r="AS3071" s="2">
        <v>0.11</v>
      </c>
      <c r="AT3071" s="2">
        <v>2</v>
      </c>
      <c r="AU3071" s="2">
        <v>5.8</v>
      </c>
      <c r="AV3071" s="2">
        <v>7.5831</v>
      </c>
      <c r="AW3071" s="2">
        <v>0.3</v>
      </c>
      <c r="AX3071" s="2">
        <v>2.1</v>
      </c>
      <c r="AY3071" s="2">
        <v>14.5</v>
      </c>
      <c r="AZ3071" s="2">
        <v>25.955300000000001</v>
      </c>
      <c r="BA3071" s="2">
        <v>0.23</v>
      </c>
      <c r="BB3071" s="2">
        <v>3.2</v>
      </c>
      <c r="BC3071" s="2">
        <v>7</v>
      </c>
      <c r="BD3071" s="2">
        <v>26.1006</v>
      </c>
      <c r="BE3071" s="4" t="str">
        <f t="shared" si="472"/>
        <v>ABURRIDO</v>
      </c>
      <c r="BF3071" s="4">
        <f t="shared" si="473"/>
        <v>0.1734</v>
      </c>
      <c r="BG3071">
        <f t="shared" si="474"/>
        <v>0.03</v>
      </c>
      <c r="BH3071">
        <f t="shared" si="475"/>
        <v>0.11</v>
      </c>
      <c r="BI3071">
        <f t="shared" si="476"/>
        <v>0.3</v>
      </c>
      <c r="BJ3071">
        <f t="shared" si="477"/>
        <v>7.0000000000000007E-2</v>
      </c>
      <c r="BK3071">
        <f t="shared" si="478"/>
        <v>0.35</v>
      </c>
      <c r="BL3071">
        <f t="shared" si="479"/>
        <v>2330.6400000000012</v>
      </c>
    </row>
    <row r="3072" spans="1:64" x14ac:dyDescent="0.2">
      <c r="A3072" s="1">
        <v>3070</v>
      </c>
      <c r="B3072" s="7" t="s">
        <v>1</v>
      </c>
      <c r="C3072" s="3">
        <v>40028</v>
      </c>
      <c r="D3072" s="4" t="s">
        <v>627</v>
      </c>
      <c r="E3072" s="4" t="s">
        <v>163</v>
      </c>
      <c r="F3072" s="5" t="str">
        <f t="shared" si="470"/>
        <v>L</v>
      </c>
      <c r="G3072" s="6">
        <v>0.83611111111111114</v>
      </c>
      <c r="H3072" s="6">
        <v>0.87430555555555556</v>
      </c>
      <c r="I3072" s="85">
        <f t="shared" si="471"/>
        <v>54.999999999999964</v>
      </c>
      <c r="J3072" s="86">
        <f>I3072*Segmentos!$D$7*(AH3072%)*IF(ISNUMBER(AI3072),AI3072%,0)</f>
        <v>940631.99999999942</v>
      </c>
      <c r="K3072" s="86">
        <f>I3072*Segmentos!$D$7*(AL3072%)*IF(ISNUMBER(AM3072),AM3072%,0)</f>
        <v>1730959.9999999991</v>
      </c>
      <c r="L3072" s="4"/>
      <c r="M3072" s="2">
        <v>6.16</v>
      </c>
      <c r="N3072" s="2">
        <v>11.3</v>
      </c>
      <c r="O3072" s="2">
        <v>54.4</v>
      </c>
      <c r="P3072" s="2">
        <v>82.360900000000001</v>
      </c>
      <c r="Q3072" s="2">
        <v>6.44</v>
      </c>
      <c r="R3072" s="2">
        <v>12.9</v>
      </c>
      <c r="S3072" s="2">
        <v>50</v>
      </c>
      <c r="T3072" s="2">
        <v>14.3749</v>
      </c>
      <c r="U3072" s="2">
        <v>6.24</v>
      </c>
      <c r="V3072" s="2">
        <v>12.7</v>
      </c>
      <c r="W3072" s="2">
        <v>49.1</v>
      </c>
      <c r="X3072" s="2">
        <v>17.507400000000001</v>
      </c>
      <c r="Y3072" s="2">
        <v>5.38</v>
      </c>
      <c r="Z3072" s="2">
        <v>11</v>
      </c>
      <c r="AA3072" s="2">
        <v>48.9</v>
      </c>
      <c r="AB3072" s="2">
        <v>21.258199999999999</v>
      </c>
      <c r="AC3072" s="2">
        <v>6.65</v>
      </c>
      <c r="AD3072" s="2">
        <v>9.9</v>
      </c>
      <c r="AE3072" s="2">
        <v>66.900000000000006</v>
      </c>
      <c r="AF3072" s="2">
        <v>29.220400000000001</v>
      </c>
      <c r="AG3072" s="20">
        <v>4.28</v>
      </c>
      <c r="AH3072" s="20">
        <v>8.4</v>
      </c>
      <c r="AI3072" s="20">
        <v>50.9</v>
      </c>
      <c r="AJ3072" s="20">
        <v>27.195699999999999</v>
      </c>
      <c r="AK3072" s="18">
        <v>7.84</v>
      </c>
      <c r="AL3072" s="18">
        <v>14</v>
      </c>
      <c r="AM3072" s="18">
        <v>56.2</v>
      </c>
      <c r="AN3072" s="18">
        <v>55.165199999999999</v>
      </c>
      <c r="AO3072" s="2">
        <v>4</v>
      </c>
      <c r="AP3072" s="2">
        <v>8.6</v>
      </c>
      <c r="AQ3072" s="2">
        <v>46.6</v>
      </c>
      <c r="AR3072" s="2">
        <v>5.8498000000000001</v>
      </c>
      <c r="AS3072" s="2">
        <v>6.47</v>
      </c>
      <c r="AT3072" s="2">
        <v>12.6</v>
      </c>
      <c r="AU3072" s="2">
        <v>51.3</v>
      </c>
      <c r="AV3072" s="2">
        <v>19.072199999999999</v>
      </c>
      <c r="AW3072" s="2">
        <v>6.43</v>
      </c>
      <c r="AX3072" s="2">
        <v>10.6</v>
      </c>
      <c r="AY3072" s="2">
        <v>60.5</v>
      </c>
      <c r="AZ3072" s="2">
        <v>24.733799999999999</v>
      </c>
      <c r="BA3072" s="2">
        <v>6.38</v>
      </c>
      <c r="BB3072" s="2">
        <v>11.9</v>
      </c>
      <c r="BC3072" s="2">
        <v>53.7</v>
      </c>
      <c r="BD3072" s="2">
        <v>32.705100000000002</v>
      </c>
      <c r="BE3072" s="4" t="str">
        <f t="shared" si="472"/>
        <v>NO APLICA</v>
      </c>
      <c r="BF3072" s="4">
        <f t="shared" si="473"/>
        <v>6.2002000000000006</v>
      </c>
      <c r="BG3072">
        <f t="shared" si="474"/>
        <v>4</v>
      </c>
      <c r="BH3072">
        <f t="shared" si="475"/>
        <v>6.47</v>
      </c>
      <c r="BI3072">
        <f t="shared" si="476"/>
        <v>6.43</v>
      </c>
      <c r="BJ3072">
        <f t="shared" si="477"/>
        <v>7.84</v>
      </c>
      <c r="BK3072">
        <f t="shared" si="478"/>
        <v>4.28</v>
      </c>
      <c r="BL3072">
        <f t="shared" si="479"/>
        <v>33809.599999999984</v>
      </c>
    </row>
    <row r="3073" spans="1:64" x14ac:dyDescent="0.2">
      <c r="A3073" s="1">
        <v>3071</v>
      </c>
      <c r="B3073" s="7" t="s">
        <v>36</v>
      </c>
      <c r="C3073" s="3">
        <v>40028</v>
      </c>
      <c r="D3073" s="4" t="s">
        <v>626</v>
      </c>
      <c r="E3073" s="4" t="s">
        <v>163</v>
      </c>
      <c r="F3073" s="5" t="str">
        <f t="shared" si="470"/>
        <v>L</v>
      </c>
      <c r="G3073" s="6">
        <v>0.91874999999999996</v>
      </c>
      <c r="H3073" s="6">
        <v>0.94236111111111109</v>
      </c>
      <c r="I3073" s="85">
        <f t="shared" si="471"/>
        <v>34.000000000000043</v>
      </c>
      <c r="J3073" s="86">
        <f>I3073*Segmentos!$D$7*(AH3073%)*IF(ISNUMBER(AI3073),AI3073%,0)</f>
        <v>1861622.400000002</v>
      </c>
      <c r="K3073" s="86">
        <f>I3073*Segmentos!$D$7*(AL3073%)*IF(ISNUMBER(AM3073),AM3073%,0)</f>
        <v>2948153.6000000038</v>
      </c>
      <c r="L3073" s="4"/>
      <c r="M3073" s="2">
        <v>17.89</v>
      </c>
      <c r="N3073" s="2">
        <v>26.3</v>
      </c>
      <c r="O3073" s="2">
        <v>68.099999999999994</v>
      </c>
      <c r="P3073" s="2">
        <v>84.872500000000002</v>
      </c>
      <c r="Q3073" s="2">
        <v>13.99</v>
      </c>
      <c r="R3073" s="2">
        <v>21.8</v>
      </c>
      <c r="S3073" s="2">
        <v>64.2</v>
      </c>
      <c r="T3073" s="2">
        <v>11.0732</v>
      </c>
      <c r="U3073" s="2">
        <v>17.12</v>
      </c>
      <c r="V3073" s="2">
        <v>24.8</v>
      </c>
      <c r="W3073" s="2">
        <v>69</v>
      </c>
      <c r="X3073" s="2">
        <v>17.029599999999999</v>
      </c>
      <c r="Y3073" s="2">
        <v>20.329999999999998</v>
      </c>
      <c r="Z3073" s="2">
        <v>30.3</v>
      </c>
      <c r="AA3073" s="2">
        <v>67.2</v>
      </c>
      <c r="AB3073" s="2">
        <v>28.4712</v>
      </c>
      <c r="AC3073" s="2">
        <v>18.170000000000002</v>
      </c>
      <c r="AD3073" s="2">
        <v>25.9</v>
      </c>
      <c r="AE3073" s="2">
        <v>70.099999999999994</v>
      </c>
      <c r="AF3073" s="2">
        <v>28.2986</v>
      </c>
      <c r="AG3073" s="20">
        <v>13.71</v>
      </c>
      <c r="AH3073" s="20">
        <v>20.399999999999999</v>
      </c>
      <c r="AI3073" s="20">
        <v>67.099999999999994</v>
      </c>
      <c r="AJ3073" s="20">
        <v>30.8599</v>
      </c>
      <c r="AK3073" s="18">
        <v>21.67</v>
      </c>
      <c r="AL3073" s="18">
        <v>31.6</v>
      </c>
      <c r="AM3073" s="18">
        <v>68.599999999999994</v>
      </c>
      <c r="AN3073" s="18">
        <v>54.012599999999999</v>
      </c>
      <c r="AO3073" s="2">
        <v>17.68</v>
      </c>
      <c r="AP3073" s="2">
        <v>25.2</v>
      </c>
      <c r="AQ3073" s="2">
        <v>70.2</v>
      </c>
      <c r="AR3073" s="2">
        <v>9.1638999999999999</v>
      </c>
      <c r="AS3073" s="2">
        <v>17.5</v>
      </c>
      <c r="AT3073" s="2">
        <v>26</v>
      </c>
      <c r="AU3073" s="2">
        <v>67.400000000000006</v>
      </c>
      <c r="AV3073" s="2">
        <v>18.289200000000001</v>
      </c>
      <c r="AW3073" s="2">
        <v>18.100000000000001</v>
      </c>
      <c r="AX3073" s="2">
        <v>25.1</v>
      </c>
      <c r="AY3073" s="2">
        <v>72.2</v>
      </c>
      <c r="AZ3073" s="2">
        <v>24.6919</v>
      </c>
      <c r="BA3073" s="2">
        <v>18.02</v>
      </c>
      <c r="BB3073" s="2">
        <v>27.7</v>
      </c>
      <c r="BC3073" s="2">
        <v>65</v>
      </c>
      <c r="BD3073" s="2">
        <v>32.727499999999999</v>
      </c>
      <c r="BE3073" s="4" t="str">
        <f t="shared" si="472"/>
        <v>NO APLICA</v>
      </c>
      <c r="BF3073" s="4">
        <f t="shared" si="473"/>
        <v>17.895199999999999</v>
      </c>
      <c r="BG3073">
        <f t="shared" si="474"/>
        <v>17.68</v>
      </c>
      <c r="BH3073">
        <f t="shared" si="475"/>
        <v>17.5</v>
      </c>
      <c r="BI3073">
        <f t="shared" si="476"/>
        <v>18.100000000000001</v>
      </c>
      <c r="BJ3073">
        <f t="shared" si="477"/>
        <v>21.67</v>
      </c>
      <c r="BK3073">
        <f t="shared" si="478"/>
        <v>13.71</v>
      </c>
      <c r="BL3073">
        <f t="shared" si="479"/>
        <v>60895.020000000077</v>
      </c>
    </row>
    <row r="3074" spans="1:64" x14ac:dyDescent="0.2">
      <c r="A3074" s="1">
        <v>3072</v>
      </c>
      <c r="B3074" s="7" t="s">
        <v>88</v>
      </c>
      <c r="C3074" s="3">
        <v>40028</v>
      </c>
      <c r="D3074" s="4" t="s">
        <v>626</v>
      </c>
      <c r="E3074" s="4" t="s">
        <v>163</v>
      </c>
      <c r="F3074" s="5" t="str">
        <f t="shared" si="470"/>
        <v>L</v>
      </c>
      <c r="G3074" s="6">
        <v>0.91736111111111107</v>
      </c>
      <c r="H3074" s="6">
        <v>0.91874999999999996</v>
      </c>
      <c r="I3074" s="85">
        <f t="shared" si="471"/>
        <v>1.9999999999999929</v>
      </c>
      <c r="J3074" s="86">
        <f>I3074*Segmentos!$D$7*(AH3074%)*IF(ISNUMBER(AI3074),AI3074%,0)</f>
        <v>81511.999999999709</v>
      </c>
      <c r="K3074" s="86">
        <f>I3074*Segmentos!$D$7*(AL3074%)*IF(ISNUMBER(AM3074),AM3074%,0)</f>
        <v>137047.99999999951</v>
      </c>
      <c r="L3074" s="4"/>
      <c r="M3074" s="2">
        <v>13.81</v>
      </c>
      <c r="N3074" s="2">
        <v>15.1</v>
      </c>
      <c r="O3074" s="2">
        <v>91.2</v>
      </c>
      <c r="P3074" s="2">
        <v>86.8339</v>
      </c>
      <c r="Q3074" s="2">
        <v>9.4</v>
      </c>
      <c r="R3074" s="2">
        <v>10</v>
      </c>
      <c r="S3074" s="2">
        <v>93.7</v>
      </c>
      <c r="T3074" s="2">
        <v>9.8604000000000003</v>
      </c>
      <c r="U3074" s="2">
        <v>12.83</v>
      </c>
      <c r="V3074" s="2">
        <v>13.9</v>
      </c>
      <c r="W3074" s="2">
        <v>92.1</v>
      </c>
      <c r="X3074" s="2">
        <v>16.914200000000001</v>
      </c>
      <c r="Y3074" s="2">
        <v>12.37</v>
      </c>
      <c r="Z3074" s="2">
        <v>13.7</v>
      </c>
      <c r="AA3074" s="2">
        <v>90.6</v>
      </c>
      <c r="AB3074" s="2">
        <v>22.959800000000001</v>
      </c>
      <c r="AC3074" s="2">
        <v>17.98</v>
      </c>
      <c r="AD3074" s="2">
        <v>19.899999999999999</v>
      </c>
      <c r="AE3074" s="2">
        <v>90.5</v>
      </c>
      <c r="AF3074" s="2">
        <v>37.099400000000003</v>
      </c>
      <c r="AG3074" s="20">
        <v>10.17</v>
      </c>
      <c r="AH3074" s="20">
        <v>11.5</v>
      </c>
      <c r="AI3074" s="20">
        <v>88.6</v>
      </c>
      <c r="AJ3074" s="20">
        <v>30.337199999999999</v>
      </c>
      <c r="AK3074" s="18">
        <v>17.100000000000001</v>
      </c>
      <c r="AL3074" s="18">
        <v>18.5</v>
      </c>
      <c r="AM3074" s="18">
        <v>92.6</v>
      </c>
      <c r="AN3074" s="18">
        <v>56.496699999999997</v>
      </c>
      <c r="AO3074" s="2">
        <v>10.82</v>
      </c>
      <c r="AP3074" s="2">
        <v>11.6</v>
      </c>
      <c r="AQ3074" s="2">
        <v>93.4</v>
      </c>
      <c r="AR3074" s="2">
        <v>7.4353999999999996</v>
      </c>
      <c r="AS3074" s="2">
        <v>13.9</v>
      </c>
      <c r="AT3074" s="2">
        <v>15.7</v>
      </c>
      <c r="AU3074" s="2">
        <v>88.7</v>
      </c>
      <c r="AV3074" s="2">
        <v>19.257300000000001</v>
      </c>
      <c r="AW3074" s="2">
        <v>13.67</v>
      </c>
      <c r="AX3074" s="2">
        <v>14.6</v>
      </c>
      <c r="AY3074" s="2">
        <v>93.7</v>
      </c>
      <c r="AZ3074" s="2">
        <v>24.715599999999998</v>
      </c>
      <c r="BA3074" s="2">
        <v>14.71</v>
      </c>
      <c r="BB3074" s="2">
        <v>16.3</v>
      </c>
      <c r="BC3074" s="2">
        <v>90.4</v>
      </c>
      <c r="BD3074" s="2">
        <v>35.425699999999999</v>
      </c>
      <c r="BE3074" s="4" t="str">
        <f t="shared" si="472"/>
        <v>NO APLICA</v>
      </c>
      <c r="BF3074" s="4">
        <f t="shared" si="473"/>
        <v>13.920600000000002</v>
      </c>
      <c r="BG3074">
        <f t="shared" si="474"/>
        <v>10.82</v>
      </c>
      <c r="BH3074">
        <f t="shared" si="475"/>
        <v>13.9</v>
      </c>
      <c r="BI3074">
        <f t="shared" si="476"/>
        <v>14.71</v>
      </c>
      <c r="BJ3074">
        <f t="shared" si="477"/>
        <v>17.100000000000001</v>
      </c>
      <c r="BK3074">
        <f t="shared" si="478"/>
        <v>10.17</v>
      </c>
      <c r="BL3074">
        <f t="shared" si="479"/>
        <v>2754.2399999999902</v>
      </c>
    </row>
    <row r="3075" spans="1:64" x14ac:dyDescent="0.2">
      <c r="A3075" s="1">
        <v>3073</v>
      </c>
      <c r="B3075" s="7" t="s">
        <v>20</v>
      </c>
      <c r="C3075" s="3">
        <v>40028</v>
      </c>
      <c r="D3075" s="4" t="s">
        <v>17</v>
      </c>
      <c r="E3075" s="4" t="s">
        <v>169</v>
      </c>
      <c r="F3075" s="5" t="str">
        <f t="shared" si="470"/>
        <v>L</v>
      </c>
      <c r="G3075" s="6">
        <v>0.91736111111111107</v>
      </c>
      <c r="H3075" s="6">
        <v>0.95763888888888893</v>
      </c>
      <c r="I3075" s="85">
        <f t="shared" si="471"/>
        <v>58.000000000000114</v>
      </c>
      <c r="J3075" s="86">
        <f>I3075*Segmentos!$D$7*(AH3075%)*IF(ISNUMBER(AI3075),AI3075%,0)</f>
        <v>158688.00000000032</v>
      </c>
      <c r="K3075" s="86">
        <f>I3075*Segmentos!$D$7*(AL3075%)*IF(ISNUMBER(AM3075),AM3075%,0)</f>
        <v>99296.000000000204</v>
      </c>
      <c r="L3075" s="4"/>
      <c r="M3075" s="2">
        <v>0.54</v>
      </c>
      <c r="N3075" s="2">
        <v>1.4</v>
      </c>
      <c r="O3075" s="2">
        <v>39.799999999999997</v>
      </c>
      <c r="P3075" s="2">
        <v>97.115099999999998</v>
      </c>
      <c r="Q3075" s="2">
        <v>0.14000000000000001</v>
      </c>
      <c r="R3075" s="2">
        <v>0.5</v>
      </c>
      <c r="S3075" s="2">
        <v>27.9</v>
      </c>
      <c r="T3075" s="2">
        <v>4.0941999999999998</v>
      </c>
      <c r="U3075" s="2">
        <v>0.01</v>
      </c>
      <c r="V3075" s="2">
        <v>0.6</v>
      </c>
      <c r="W3075" s="2">
        <v>1.7</v>
      </c>
      <c r="X3075" s="2">
        <v>0.40860000000000002</v>
      </c>
      <c r="Y3075" s="2">
        <v>0.11</v>
      </c>
      <c r="Z3075" s="2">
        <v>1</v>
      </c>
      <c r="AA3075" s="2">
        <v>10.7</v>
      </c>
      <c r="AB3075" s="2">
        <v>5.5818000000000003</v>
      </c>
      <c r="AC3075" s="2">
        <v>1.47</v>
      </c>
      <c r="AD3075" s="2">
        <v>2.6</v>
      </c>
      <c r="AE3075" s="2">
        <v>56.7</v>
      </c>
      <c r="AF3075" s="2">
        <v>87.0304</v>
      </c>
      <c r="AG3075" s="20">
        <v>0.67</v>
      </c>
      <c r="AH3075" s="20">
        <v>1.8</v>
      </c>
      <c r="AI3075" s="20">
        <v>38</v>
      </c>
      <c r="AJ3075" s="20">
        <v>57.225900000000003</v>
      </c>
      <c r="AK3075" s="18">
        <v>0.42</v>
      </c>
      <c r="AL3075" s="18">
        <v>1</v>
      </c>
      <c r="AM3075" s="18">
        <v>42.8</v>
      </c>
      <c r="AN3075" s="18">
        <v>39.889200000000002</v>
      </c>
      <c r="AO3075" s="2">
        <v>7.0000000000000007E-2</v>
      </c>
      <c r="AP3075" s="2">
        <v>0.7</v>
      </c>
      <c r="AQ3075" s="2">
        <v>10.5</v>
      </c>
      <c r="AR3075" s="2">
        <v>1.3454999999999999</v>
      </c>
      <c r="AS3075" s="2">
        <v>0.09</v>
      </c>
      <c r="AT3075" s="2">
        <v>0.3</v>
      </c>
      <c r="AU3075" s="2">
        <v>32.799999999999997</v>
      </c>
      <c r="AV3075" s="2">
        <v>3.4337</v>
      </c>
      <c r="AW3075" s="2">
        <v>0.56999999999999995</v>
      </c>
      <c r="AX3075" s="2">
        <v>1.6</v>
      </c>
      <c r="AY3075" s="2">
        <v>35.700000000000003</v>
      </c>
      <c r="AZ3075" s="2">
        <v>29.328900000000001</v>
      </c>
      <c r="BA3075" s="2">
        <v>0.92</v>
      </c>
      <c r="BB3075" s="2">
        <v>2</v>
      </c>
      <c r="BC3075" s="2">
        <v>45.5</v>
      </c>
      <c r="BD3075" s="2">
        <v>63.006900000000002</v>
      </c>
      <c r="BE3075" s="4" t="str">
        <f t="shared" si="472"/>
        <v>NO APLICA</v>
      </c>
      <c r="BF3075" s="4">
        <f t="shared" si="473"/>
        <v>0.42300000000000004</v>
      </c>
      <c r="BG3075">
        <f t="shared" si="474"/>
        <v>7.0000000000000007E-2</v>
      </c>
      <c r="BH3075">
        <f t="shared" si="475"/>
        <v>0.09</v>
      </c>
      <c r="BI3075">
        <f t="shared" si="476"/>
        <v>0.92</v>
      </c>
      <c r="BJ3075">
        <f t="shared" si="477"/>
        <v>0.42</v>
      </c>
      <c r="BK3075">
        <f t="shared" si="478"/>
        <v>0.67</v>
      </c>
      <c r="BL3075">
        <f t="shared" si="479"/>
        <v>3231.7600000000061</v>
      </c>
    </row>
    <row r="3076" spans="1:64" x14ac:dyDescent="0.2">
      <c r="A3076" s="1">
        <v>3074</v>
      </c>
      <c r="B3076" s="7" t="s">
        <v>11</v>
      </c>
      <c r="C3076" s="3">
        <v>40028</v>
      </c>
      <c r="D3076" s="4" t="s">
        <v>8</v>
      </c>
      <c r="E3076" s="4" t="s">
        <v>166</v>
      </c>
      <c r="F3076" s="5" t="str">
        <f t="shared" ref="F3076:F3139" si="480">CONCATENATE(IF(WEEKDAY(C3076)=1,"D",""),IF(WEEKDAY(C3076)=2,"L",""),IF(WEEKDAY(C3076)=3,"M",""),IF(WEEKDAY(C3076)=4,"W",""),IF(WEEKDAY(C3076)=5,"J",""),IF(WEEKDAY(C3076)=6,"V",""),IF(WEEKDAY(C3076)=7,"S",""))</f>
        <v>L</v>
      </c>
      <c r="G3076" s="6">
        <v>0.91041666666666676</v>
      </c>
      <c r="H3076" s="6">
        <v>0.91180555555555554</v>
      </c>
      <c r="I3076" s="85">
        <f t="shared" ref="I3076:I3139" si="481">IF(H3076&gt;=G3076,(H3076-G3076)*24*60,("24:00:00"-G3076+H3076)*24*60)</f>
        <v>1.999999999999833</v>
      </c>
      <c r="J3076" s="86">
        <f>I3076*Segmentos!$D$7*(AH3076%)*IF(ISNUMBER(AI3076),AI3076%,0)</f>
        <v>20807.999999998261</v>
      </c>
      <c r="K3076" s="86">
        <f>I3076*Segmentos!$D$7*(AL3076%)*IF(ISNUMBER(AM3076),AM3076%,0)</f>
        <v>32615.999999997275</v>
      </c>
      <c r="L3076" s="4"/>
      <c r="M3076" s="2">
        <v>3.41</v>
      </c>
      <c r="N3076" s="2">
        <v>3.8</v>
      </c>
      <c r="O3076" s="2">
        <v>89.1</v>
      </c>
      <c r="P3076" s="2">
        <v>81.745000000000005</v>
      </c>
      <c r="Q3076" s="2">
        <v>1.45</v>
      </c>
      <c r="R3076" s="2">
        <v>1.6</v>
      </c>
      <c r="S3076" s="2">
        <v>91.6</v>
      </c>
      <c r="T3076" s="2">
        <v>5.7969999999999997</v>
      </c>
      <c r="U3076" s="2">
        <v>3.17</v>
      </c>
      <c r="V3076" s="2">
        <v>3.8</v>
      </c>
      <c r="W3076" s="2">
        <v>82.6</v>
      </c>
      <c r="X3076" s="2">
        <v>15.9549</v>
      </c>
      <c r="Y3076" s="2">
        <v>1.82</v>
      </c>
      <c r="Z3076" s="2">
        <v>2.2999999999999998</v>
      </c>
      <c r="AA3076" s="2">
        <v>80</v>
      </c>
      <c r="AB3076" s="2">
        <v>12.9346</v>
      </c>
      <c r="AC3076" s="2">
        <v>5.97</v>
      </c>
      <c r="AD3076" s="2">
        <v>6.3</v>
      </c>
      <c r="AE3076" s="2">
        <v>94.3</v>
      </c>
      <c r="AF3076" s="2">
        <v>47.058599999999998</v>
      </c>
      <c r="AG3076" s="20">
        <v>2.63</v>
      </c>
      <c r="AH3076" s="20">
        <v>3</v>
      </c>
      <c r="AI3076" s="20">
        <v>86.7</v>
      </c>
      <c r="AJ3076" s="20">
        <v>29.915199999999999</v>
      </c>
      <c r="AK3076" s="18">
        <v>4.1100000000000003</v>
      </c>
      <c r="AL3076" s="18">
        <v>4.5</v>
      </c>
      <c r="AM3076" s="18">
        <v>90.6</v>
      </c>
      <c r="AN3076" s="18">
        <v>51.829900000000002</v>
      </c>
      <c r="AO3076" s="2">
        <v>0.26</v>
      </c>
      <c r="AP3076" s="2">
        <v>0.3</v>
      </c>
      <c r="AQ3076" s="2">
        <v>100</v>
      </c>
      <c r="AR3076" s="2">
        <v>0.68510000000000004</v>
      </c>
      <c r="AS3076" s="2">
        <v>2.3199999999999998</v>
      </c>
      <c r="AT3076" s="2">
        <v>2.2999999999999998</v>
      </c>
      <c r="AU3076" s="2">
        <v>100</v>
      </c>
      <c r="AV3076" s="2">
        <v>12.2567</v>
      </c>
      <c r="AW3076" s="2">
        <v>4.47</v>
      </c>
      <c r="AX3076" s="2">
        <v>5.6</v>
      </c>
      <c r="AY3076" s="2">
        <v>79.599999999999994</v>
      </c>
      <c r="AZ3076" s="2">
        <v>30.846800000000002</v>
      </c>
      <c r="BA3076" s="2">
        <v>4.13</v>
      </c>
      <c r="BB3076" s="2">
        <v>4.4000000000000004</v>
      </c>
      <c r="BC3076" s="2">
        <v>94.8</v>
      </c>
      <c r="BD3076" s="2">
        <v>37.956400000000002</v>
      </c>
      <c r="BE3076" s="4" t="str">
        <f t="shared" ref="BE3076:BE3139" si="482">IF(OR(E3076="NOTICIERO",E3076="INFORMATIVO"),"NO APLICA",IF(I3076&lt;60,"NO APLICA",IF(M3076&lt;6,"ABURRIDO",IF(O3076&lt;25,"ABURRIDO","ENTRETENIDO"))))</f>
        <v>NO APLICA</v>
      </c>
      <c r="BF3076" s="4">
        <f t="shared" ref="BF3076:BF3139" si="483">SUMPRODUCT($BG$2:$BK$2,BG3076:BK3076)/5</f>
        <v>2.9985999999999997</v>
      </c>
      <c r="BG3076">
        <f t="shared" ref="BG3076:BG3139" si="484">AO3076</f>
        <v>0.26</v>
      </c>
      <c r="BH3076">
        <f t="shared" ref="BH3076:BH3139" si="485">AS3076</f>
        <v>2.3199999999999998</v>
      </c>
      <c r="BI3076">
        <f t="shared" ref="BI3076:BI3139" si="486">MAX(AW3076,BA3076)</f>
        <v>4.47</v>
      </c>
      <c r="BJ3076">
        <f t="shared" ref="BJ3076:BJ3139" si="487">AK3076</f>
        <v>4.1100000000000003</v>
      </c>
      <c r="BK3076">
        <f t="shared" ref="BK3076:BK3139" si="488">AG3076</f>
        <v>2.63</v>
      </c>
      <c r="BL3076">
        <f t="shared" ref="BL3076:BL3139" si="489">IFERROR((I3076*N3076*O3076),0)</f>
        <v>677.15999999994347</v>
      </c>
    </row>
    <row r="3077" spans="1:64" x14ac:dyDescent="0.2">
      <c r="A3077" s="1">
        <v>3075</v>
      </c>
      <c r="B3077" s="7" t="s">
        <v>11</v>
      </c>
      <c r="C3077" s="3">
        <v>40028</v>
      </c>
      <c r="D3077" s="4" t="s">
        <v>627</v>
      </c>
      <c r="E3077" s="4" t="s">
        <v>166</v>
      </c>
      <c r="F3077" s="5" t="str">
        <f t="shared" si="480"/>
        <v>L</v>
      </c>
      <c r="G3077" s="6">
        <v>0.91527777777777775</v>
      </c>
      <c r="H3077" s="6">
        <v>0.91736111111111107</v>
      </c>
      <c r="I3077" s="85">
        <f t="shared" si="481"/>
        <v>2.9999999999999893</v>
      </c>
      <c r="J3077" s="86">
        <f>I3077*Segmentos!$D$7*(AH3077%)*IF(ISNUMBER(AI3077),AI3077%,0)</f>
        <v>56224.799999999814</v>
      </c>
      <c r="K3077" s="86">
        <f>I3077*Segmentos!$D$7*(AL3077%)*IF(ISNUMBER(AM3077),AM3077%,0)</f>
        <v>69465.599999999773</v>
      </c>
      <c r="L3077" s="4"/>
      <c r="M3077" s="2">
        <v>5.25</v>
      </c>
      <c r="N3077" s="2">
        <v>6.2</v>
      </c>
      <c r="O3077" s="2">
        <v>84.6</v>
      </c>
      <c r="P3077" s="2">
        <v>91.523200000000003</v>
      </c>
      <c r="Q3077" s="2">
        <v>2.99</v>
      </c>
      <c r="R3077" s="2">
        <v>4.7</v>
      </c>
      <c r="S3077" s="2">
        <v>63.3</v>
      </c>
      <c r="T3077" s="2">
        <v>8.6995000000000005</v>
      </c>
      <c r="U3077" s="2">
        <v>4.37</v>
      </c>
      <c r="V3077" s="2">
        <v>5.0999999999999996</v>
      </c>
      <c r="W3077" s="2">
        <v>86</v>
      </c>
      <c r="X3077" s="2">
        <v>15.9679</v>
      </c>
      <c r="Y3077" s="2">
        <v>6.1</v>
      </c>
      <c r="Z3077" s="2">
        <v>6.9</v>
      </c>
      <c r="AA3077" s="2">
        <v>88.4</v>
      </c>
      <c r="AB3077" s="2">
        <v>31.353400000000001</v>
      </c>
      <c r="AC3077" s="2">
        <v>6.21</v>
      </c>
      <c r="AD3077" s="2">
        <v>7.1</v>
      </c>
      <c r="AE3077" s="2">
        <v>87.9</v>
      </c>
      <c r="AF3077" s="2">
        <v>35.502299999999998</v>
      </c>
      <c r="AG3077" s="20">
        <v>4.67</v>
      </c>
      <c r="AH3077" s="20">
        <v>5.7</v>
      </c>
      <c r="AI3077" s="20">
        <v>82.2</v>
      </c>
      <c r="AJ3077" s="20">
        <v>38.626300000000001</v>
      </c>
      <c r="AK3077" s="18">
        <v>5.78</v>
      </c>
      <c r="AL3077" s="18">
        <v>6.7</v>
      </c>
      <c r="AM3077" s="18">
        <v>86.4</v>
      </c>
      <c r="AN3077" s="18">
        <v>52.896799999999999</v>
      </c>
      <c r="AO3077" s="2">
        <v>4.32</v>
      </c>
      <c r="AP3077" s="2">
        <v>4.5999999999999996</v>
      </c>
      <c r="AQ3077" s="2">
        <v>95</v>
      </c>
      <c r="AR3077" s="2">
        <v>8.2304999999999993</v>
      </c>
      <c r="AS3077" s="2">
        <v>6.79</v>
      </c>
      <c r="AT3077" s="2">
        <v>8.1</v>
      </c>
      <c r="AU3077" s="2">
        <v>83.8</v>
      </c>
      <c r="AV3077" s="2">
        <v>26.071200000000001</v>
      </c>
      <c r="AW3077" s="2">
        <v>5.52</v>
      </c>
      <c r="AX3077" s="2">
        <v>6.8</v>
      </c>
      <c r="AY3077" s="2">
        <v>81.2</v>
      </c>
      <c r="AZ3077" s="2">
        <v>27.671900000000001</v>
      </c>
      <c r="BA3077" s="2">
        <v>4.43</v>
      </c>
      <c r="BB3077" s="2">
        <v>5.0999999999999996</v>
      </c>
      <c r="BC3077" s="2">
        <v>86.1</v>
      </c>
      <c r="BD3077" s="2">
        <v>29.549600000000002</v>
      </c>
      <c r="BE3077" s="4" t="str">
        <f t="shared" si="482"/>
        <v>NO APLICA</v>
      </c>
      <c r="BF3077" s="4">
        <f t="shared" si="483"/>
        <v>5.8712</v>
      </c>
      <c r="BG3077">
        <f t="shared" si="484"/>
        <v>4.32</v>
      </c>
      <c r="BH3077">
        <f t="shared" si="485"/>
        <v>6.79</v>
      </c>
      <c r="BI3077">
        <f t="shared" si="486"/>
        <v>5.52</v>
      </c>
      <c r="BJ3077">
        <f t="shared" si="487"/>
        <v>5.78</v>
      </c>
      <c r="BK3077">
        <f t="shared" si="488"/>
        <v>4.67</v>
      </c>
      <c r="BL3077">
        <f t="shared" si="489"/>
        <v>1573.5599999999943</v>
      </c>
    </row>
    <row r="3078" spans="1:64" x14ac:dyDescent="0.2">
      <c r="A3078" s="1">
        <v>3076</v>
      </c>
      <c r="B3078" s="7" t="s">
        <v>6</v>
      </c>
      <c r="C3078" s="3">
        <v>40028</v>
      </c>
      <c r="D3078" s="4" t="s">
        <v>3</v>
      </c>
      <c r="E3078" s="4" t="s">
        <v>166</v>
      </c>
      <c r="F3078" s="5" t="str">
        <f t="shared" si="480"/>
        <v>L</v>
      </c>
      <c r="G3078" s="6">
        <v>0.90902777777777777</v>
      </c>
      <c r="H3078" s="6">
        <v>0.90972222222222221</v>
      </c>
      <c r="I3078" s="85">
        <f t="shared" si="481"/>
        <v>0.99999999999999645</v>
      </c>
      <c r="J3078" s="86">
        <f>I3078*Segmentos!$D$7*(AH3078%)*IF(ISNUMBER(AI3078),AI3078%,0)</f>
        <v>28399.999999999898</v>
      </c>
      <c r="K3078" s="86">
        <f>I3078*Segmentos!$D$7*(AL3078%)*IF(ISNUMBER(AM3078),AM3078%,0)</f>
        <v>27599.999999999905</v>
      </c>
      <c r="L3078" s="4"/>
      <c r="M3078" s="2">
        <v>7</v>
      </c>
      <c r="N3078" s="2">
        <v>7</v>
      </c>
      <c r="O3078" s="2">
        <v>100</v>
      </c>
      <c r="P3078" s="2">
        <v>81.640100000000004</v>
      </c>
      <c r="Q3078" s="2">
        <v>5.08</v>
      </c>
      <c r="R3078" s="2">
        <v>5.0999999999999996</v>
      </c>
      <c r="S3078" s="2">
        <v>100</v>
      </c>
      <c r="T3078" s="2">
        <v>9.8781999999999996</v>
      </c>
      <c r="U3078" s="2">
        <v>7.1</v>
      </c>
      <c r="V3078" s="2">
        <v>7.1</v>
      </c>
      <c r="W3078" s="2">
        <v>100</v>
      </c>
      <c r="X3078" s="2">
        <v>17.366299999999999</v>
      </c>
      <c r="Y3078" s="2">
        <v>6.78</v>
      </c>
      <c r="Z3078" s="2">
        <v>6.8</v>
      </c>
      <c r="AA3078" s="2">
        <v>100</v>
      </c>
      <c r="AB3078" s="2">
        <v>23.350999999999999</v>
      </c>
      <c r="AC3078" s="2">
        <v>8.11</v>
      </c>
      <c r="AD3078" s="2">
        <v>8.1</v>
      </c>
      <c r="AE3078" s="2">
        <v>100</v>
      </c>
      <c r="AF3078" s="2">
        <v>31.044599999999999</v>
      </c>
      <c r="AG3078" s="20">
        <v>7.07</v>
      </c>
      <c r="AH3078" s="20">
        <v>7.1</v>
      </c>
      <c r="AI3078" s="20">
        <v>100</v>
      </c>
      <c r="AJ3078" s="20">
        <v>39.094900000000003</v>
      </c>
      <c r="AK3078" s="18">
        <v>6.94</v>
      </c>
      <c r="AL3078" s="18">
        <v>6.9</v>
      </c>
      <c r="AM3078" s="18">
        <v>100</v>
      </c>
      <c r="AN3078" s="18">
        <v>42.545200000000001</v>
      </c>
      <c r="AO3078" s="2">
        <v>3.79</v>
      </c>
      <c r="AP3078" s="2">
        <v>3.8</v>
      </c>
      <c r="AQ3078" s="2">
        <v>100</v>
      </c>
      <c r="AR3078" s="2">
        <v>4.8257000000000003</v>
      </c>
      <c r="AS3078" s="2">
        <v>6.11</v>
      </c>
      <c r="AT3078" s="2">
        <v>6.1</v>
      </c>
      <c r="AU3078" s="2">
        <v>100</v>
      </c>
      <c r="AV3078" s="2">
        <v>15.6897</v>
      </c>
      <c r="AW3078" s="2">
        <v>9.1199999999999992</v>
      </c>
      <c r="AX3078" s="2">
        <v>9.1</v>
      </c>
      <c r="AY3078" s="2">
        <v>100</v>
      </c>
      <c r="AZ3078" s="2">
        <v>30.579599999999999</v>
      </c>
      <c r="BA3078" s="2">
        <v>6.84</v>
      </c>
      <c r="BB3078" s="2">
        <v>6.8</v>
      </c>
      <c r="BC3078" s="2">
        <v>100</v>
      </c>
      <c r="BD3078" s="2">
        <v>30.545000000000002</v>
      </c>
      <c r="BE3078" s="4" t="str">
        <f t="shared" si="482"/>
        <v>NO APLICA</v>
      </c>
      <c r="BF3078" s="4">
        <f t="shared" si="483"/>
        <v>6.9574000000000016</v>
      </c>
      <c r="BG3078">
        <f t="shared" si="484"/>
        <v>3.79</v>
      </c>
      <c r="BH3078">
        <f t="shared" si="485"/>
        <v>6.11</v>
      </c>
      <c r="BI3078">
        <f t="shared" si="486"/>
        <v>9.1199999999999992</v>
      </c>
      <c r="BJ3078">
        <f t="shared" si="487"/>
        <v>6.94</v>
      </c>
      <c r="BK3078">
        <f t="shared" si="488"/>
        <v>7.07</v>
      </c>
      <c r="BL3078">
        <f t="shared" si="489"/>
        <v>699.9999999999975</v>
      </c>
    </row>
    <row r="3079" spans="1:64" x14ac:dyDescent="0.2">
      <c r="A3079" s="1">
        <v>3077</v>
      </c>
      <c r="B3079" s="7" t="s">
        <v>31</v>
      </c>
      <c r="C3079" s="3">
        <v>40028</v>
      </c>
      <c r="D3079" s="4" t="s">
        <v>628</v>
      </c>
      <c r="E3079" s="4" t="s">
        <v>166</v>
      </c>
      <c r="F3079" s="5" t="str">
        <f t="shared" si="480"/>
        <v>L</v>
      </c>
      <c r="G3079" s="6">
        <v>0.91388888888888886</v>
      </c>
      <c r="H3079" s="6">
        <v>0.91666666666666663</v>
      </c>
      <c r="I3079" s="85">
        <f t="shared" si="481"/>
        <v>3.9999999999999858</v>
      </c>
      <c r="J3079" s="86">
        <f>I3079*Segmentos!$D$7*(AH3079%)*IF(ISNUMBER(AI3079),AI3079%,0)</f>
        <v>4387.1999999999853</v>
      </c>
      <c r="K3079" s="86">
        <f>I3079*Segmentos!$D$7*(AL3079%)*IF(ISNUMBER(AM3079),AM3079%,0)</f>
        <v>18259.199999999939</v>
      </c>
      <c r="L3079" s="4"/>
      <c r="M3079" s="2">
        <v>0.73</v>
      </c>
      <c r="N3079" s="2">
        <v>1.2</v>
      </c>
      <c r="O3079" s="2">
        <v>59.4</v>
      </c>
      <c r="P3079" s="2">
        <v>83.191299999999998</v>
      </c>
      <c r="Q3079" s="2">
        <v>0</v>
      </c>
      <c r="R3079" s="2">
        <v>0</v>
      </c>
      <c r="S3079" s="8" t="s">
        <v>577</v>
      </c>
      <c r="T3079" s="2">
        <v>0</v>
      </c>
      <c r="U3079" s="2">
        <v>0.09</v>
      </c>
      <c r="V3079" s="2">
        <v>0.1</v>
      </c>
      <c r="W3079" s="2">
        <v>100</v>
      </c>
      <c r="X3079" s="2">
        <v>2.0406</v>
      </c>
      <c r="Y3079" s="2">
        <v>0.98</v>
      </c>
      <c r="Z3079" s="2">
        <v>1.3</v>
      </c>
      <c r="AA3079" s="2">
        <v>75.400000000000006</v>
      </c>
      <c r="AB3079" s="2">
        <v>32.6858</v>
      </c>
      <c r="AC3079" s="2">
        <v>1.3</v>
      </c>
      <c r="AD3079" s="2">
        <v>2.5</v>
      </c>
      <c r="AE3079" s="2">
        <v>51.2</v>
      </c>
      <c r="AF3079" s="2">
        <v>48.4649</v>
      </c>
      <c r="AG3079" s="20">
        <v>0.27</v>
      </c>
      <c r="AH3079" s="20">
        <v>0.6</v>
      </c>
      <c r="AI3079" s="20">
        <v>45.7</v>
      </c>
      <c r="AJ3079" s="20">
        <v>14.6288</v>
      </c>
      <c r="AK3079" s="18">
        <v>1.1499999999999999</v>
      </c>
      <c r="AL3079" s="18">
        <v>1.8</v>
      </c>
      <c r="AM3079" s="18">
        <v>63.4</v>
      </c>
      <c r="AN3079" s="18">
        <v>68.5625</v>
      </c>
      <c r="AO3079" s="2">
        <v>1.24</v>
      </c>
      <c r="AP3079" s="2">
        <v>1.5</v>
      </c>
      <c r="AQ3079" s="2">
        <v>83.1</v>
      </c>
      <c r="AR3079" s="2">
        <v>15.3987</v>
      </c>
      <c r="AS3079" s="2">
        <v>1.01</v>
      </c>
      <c r="AT3079" s="2">
        <v>1.9</v>
      </c>
      <c r="AU3079" s="2">
        <v>53.5</v>
      </c>
      <c r="AV3079" s="2">
        <v>25.250499999999999</v>
      </c>
      <c r="AW3079" s="2">
        <v>0.53</v>
      </c>
      <c r="AX3079" s="2">
        <v>0.5</v>
      </c>
      <c r="AY3079" s="2">
        <v>100</v>
      </c>
      <c r="AZ3079" s="2">
        <v>17.292100000000001</v>
      </c>
      <c r="BA3079" s="2">
        <v>0.57999999999999996</v>
      </c>
      <c r="BB3079" s="2">
        <v>1.3</v>
      </c>
      <c r="BC3079" s="2">
        <v>44.2</v>
      </c>
      <c r="BD3079" s="2">
        <v>25.25</v>
      </c>
      <c r="BE3079" s="4" t="str">
        <f t="shared" si="482"/>
        <v>NO APLICA</v>
      </c>
      <c r="BF3079" s="4">
        <f t="shared" si="483"/>
        <v>0.86159999999999981</v>
      </c>
      <c r="BG3079">
        <f t="shared" si="484"/>
        <v>1.24</v>
      </c>
      <c r="BH3079">
        <f t="shared" si="485"/>
        <v>1.01</v>
      </c>
      <c r="BI3079">
        <f t="shared" si="486"/>
        <v>0.57999999999999996</v>
      </c>
      <c r="BJ3079">
        <f t="shared" si="487"/>
        <v>1.1499999999999999</v>
      </c>
      <c r="BK3079">
        <f t="shared" si="488"/>
        <v>0.27</v>
      </c>
      <c r="BL3079">
        <f t="shared" si="489"/>
        <v>285.11999999999898</v>
      </c>
    </row>
    <row r="3080" spans="1:64" x14ac:dyDescent="0.2">
      <c r="A3080" s="1">
        <v>3078</v>
      </c>
      <c r="B3080" s="7" t="s">
        <v>108</v>
      </c>
      <c r="C3080" s="3">
        <v>40028</v>
      </c>
      <c r="D3080" s="4" t="s">
        <v>3</v>
      </c>
      <c r="E3080" s="4" t="s">
        <v>167</v>
      </c>
      <c r="F3080" s="5" t="str">
        <f t="shared" si="480"/>
        <v>L</v>
      </c>
      <c r="G3080" s="6">
        <v>0.91736111111111107</v>
      </c>
      <c r="H3080" s="6">
        <v>0.97152777777777777</v>
      </c>
      <c r="I3080" s="85">
        <f t="shared" si="481"/>
        <v>78.000000000000043</v>
      </c>
      <c r="J3080" s="86">
        <f>I3080*Segmentos!$D$7*(AH3080%)*IF(ISNUMBER(AI3080),AI3080%,0)</f>
        <v>752544.00000000047</v>
      </c>
      <c r="K3080" s="86">
        <f>I3080*Segmentos!$D$7*(AL3080%)*IF(ISNUMBER(AM3080),AM3080%,0)</f>
        <v>1128784.8000000007</v>
      </c>
      <c r="L3080" s="4"/>
      <c r="M3080" s="2">
        <v>3.04</v>
      </c>
      <c r="N3080" s="2">
        <v>13.2</v>
      </c>
      <c r="O3080" s="2">
        <v>23.1</v>
      </c>
      <c r="P3080" s="2">
        <v>90.807900000000004</v>
      </c>
      <c r="Q3080" s="2">
        <v>1.85</v>
      </c>
      <c r="R3080" s="2">
        <v>10.7</v>
      </c>
      <c r="S3080" s="2">
        <v>17.3</v>
      </c>
      <c r="T3080" s="2">
        <v>9.1958000000000002</v>
      </c>
      <c r="U3080" s="2">
        <v>3.45</v>
      </c>
      <c r="V3080" s="2">
        <v>13</v>
      </c>
      <c r="W3080" s="2">
        <v>26.5</v>
      </c>
      <c r="X3080" s="2">
        <v>21.5732</v>
      </c>
      <c r="Y3080" s="2">
        <v>3.04</v>
      </c>
      <c r="Z3080" s="2">
        <v>13.9</v>
      </c>
      <c r="AA3080" s="2">
        <v>21.8</v>
      </c>
      <c r="AB3080" s="2">
        <v>26.813600000000001</v>
      </c>
      <c r="AC3080" s="2">
        <v>3.39</v>
      </c>
      <c r="AD3080" s="2">
        <v>13.9</v>
      </c>
      <c r="AE3080" s="2">
        <v>24.4</v>
      </c>
      <c r="AF3080" s="2">
        <v>33.225200000000001</v>
      </c>
      <c r="AG3080" s="20">
        <v>2.41</v>
      </c>
      <c r="AH3080" s="20">
        <v>12</v>
      </c>
      <c r="AI3080" s="20">
        <v>20.100000000000001</v>
      </c>
      <c r="AJ3080" s="20">
        <v>34.058799999999998</v>
      </c>
      <c r="AK3080" s="18">
        <v>3.62</v>
      </c>
      <c r="AL3080" s="18">
        <v>14.3</v>
      </c>
      <c r="AM3080" s="18">
        <v>25.3</v>
      </c>
      <c r="AN3080" s="18">
        <v>56.749099999999999</v>
      </c>
      <c r="AO3080" s="2">
        <v>1.55</v>
      </c>
      <c r="AP3080" s="2">
        <v>8.8000000000000007</v>
      </c>
      <c r="AQ3080" s="2">
        <v>17.600000000000001</v>
      </c>
      <c r="AR3080" s="2">
        <v>5.0408999999999997</v>
      </c>
      <c r="AS3080" s="2">
        <v>2.61</v>
      </c>
      <c r="AT3080" s="2">
        <v>12.2</v>
      </c>
      <c r="AU3080" s="2">
        <v>21.3</v>
      </c>
      <c r="AV3080" s="2">
        <v>17.1447</v>
      </c>
      <c r="AW3080" s="2">
        <v>4.63</v>
      </c>
      <c r="AX3080" s="2">
        <v>16.8</v>
      </c>
      <c r="AY3080" s="2">
        <v>27.6</v>
      </c>
      <c r="AZ3080" s="2">
        <v>39.709400000000002</v>
      </c>
      <c r="BA3080" s="2">
        <v>2.5299999999999998</v>
      </c>
      <c r="BB3080" s="2">
        <v>12.3</v>
      </c>
      <c r="BC3080" s="2">
        <v>20.6</v>
      </c>
      <c r="BD3080" s="2">
        <v>28.912800000000001</v>
      </c>
      <c r="BE3080" s="4" t="str">
        <f t="shared" si="482"/>
        <v>ABURRIDO</v>
      </c>
      <c r="BF3080" s="4">
        <f t="shared" si="483"/>
        <v>3.2152000000000003</v>
      </c>
      <c r="BG3080">
        <f t="shared" si="484"/>
        <v>1.55</v>
      </c>
      <c r="BH3080">
        <f t="shared" si="485"/>
        <v>2.61</v>
      </c>
      <c r="BI3080">
        <f t="shared" si="486"/>
        <v>4.63</v>
      </c>
      <c r="BJ3080">
        <f t="shared" si="487"/>
        <v>3.62</v>
      </c>
      <c r="BK3080">
        <f t="shared" si="488"/>
        <v>2.41</v>
      </c>
      <c r="BL3080">
        <f t="shared" si="489"/>
        <v>23783.760000000017</v>
      </c>
    </row>
    <row r="3081" spans="1:64" x14ac:dyDescent="0.2">
      <c r="A3081" s="1">
        <v>3079</v>
      </c>
      <c r="B3081" s="7" t="s">
        <v>38</v>
      </c>
      <c r="C3081" s="3">
        <v>40028</v>
      </c>
      <c r="D3081" s="4" t="s">
        <v>8</v>
      </c>
      <c r="E3081" s="4" t="s">
        <v>165</v>
      </c>
      <c r="F3081" s="5" t="str">
        <f t="shared" si="480"/>
        <v>L</v>
      </c>
      <c r="G3081" s="6">
        <v>0.81319444444444444</v>
      </c>
      <c r="H3081" s="6">
        <v>0.87291666666666667</v>
      </c>
      <c r="I3081" s="85">
        <f t="shared" si="481"/>
        <v>86.000000000000014</v>
      </c>
      <c r="J3081" s="86">
        <f>I3081*Segmentos!$D$7*(AH3081%)*IF(ISNUMBER(AI3081),AI3081%,0)</f>
        <v>541490.40000000014</v>
      </c>
      <c r="K3081" s="86">
        <f>I3081*Segmentos!$D$7*(AL3081%)*IF(ISNUMBER(AM3081),AM3081%,0)</f>
        <v>774412.80000000016</v>
      </c>
      <c r="L3081" s="4"/>
      <c r="M3081" s="2">
        <v>1.93</v>
      </c>
      <c r="N3081" s="2">
        <v>11.8</v>
      </c>
      <c r="O3081" s="2">
        <v>16.399999999999999</v>
      </c>
      <c r="P3081" s="2">
        <v>63.594700000000003</v>
      </c>
      <c r="Q3081" s="2">
        <v>1.49</v>
      </c>
      <c r="R3081" s="2">
        <v>12.1</v>
      </c>
      <c r="S3081" s="2">
        <v>12.3</v>
      </c>
      <c r="T3081" s="2">
        <v>8.1958000000000002</v>
      </c>
      <c r="U3081" s="2">
        <v>1.05</v>
      </c>
      <c r="V3081" s="2">
        <v>8.4</v>
      </c>
      <c r="W3081" s="2">
        <v>12.6</v>
      </c>
      <c r="X3081" s="2">
        <v>7.2653999999999996</v>
      </c>
      <c r="Y3081" s="2">
        <v>2.0499999999999998</v>
      </c>
      <c r="Z3081" s="2">
        <v>14.1</v>
      </c>
      <c r="AA3081" s="2">
        <v>14.5</v>
      </c>
      <c r="AB3081" s="2">
        <v>19.982500000000002</v>
      </c>
      <c r="AC3081" s="2">
        <v>2.6</v>
      </c>
      <c r="AD3081" s="2">
        <v>11.6</v>
      </c>
      <c r="AE3081" s="2">
        <v>22.5</v>
      </c>
      <c r="AF3081" s="2">
        <v>28.151</v>
      </c>
      <c r="AG3081" s="20">
        <v>1.57</v>
      </c>
      <c r="AH3081" s="20">
        <v>9.9</v>
      </c>
      <c r="AI3081" s="20">
        <v>15.9</v>
      </c>
      <c r="AJ3081" s="20">
        <v>24.614799999999999</v>
      </c>
      <c r="AK3081" s="18">
        <v>2.25</v>
      </c>
      <c r="AL3081" s="18">
        <v>13.4</v>
      </c>
      <c r="AM3081" s="18">
        <v>16.8</v>
      </c>
      <c r="AN3081" s="18">
        <v>38.979799999999997</v>
      </c>
      <c r="AO3081" s="2">
        <v>0.54</v>
      </c>
      <c r="AP3081" s="2">
        <v>4.5999999999999996</v>
      </c>
      <c r="AQ3081" s="2">
        <v>11.7</v>
      </c>
      <c r="AR3081" s="2">
        <v>1.9321999999999999</v>
      </c>
      <c r="AS3081" s="2">
        <v>0.76</v>
      </c>
      <c r="AT3081" s="2">
        <v>7.8</v>
      </c>
      <c r="AU3081" s="2">
        <v>9.6</v>
      </c>
      <c r="AV3081" s="2">
        <v>5.4916</v>
      </c>
      <c r="AW3081" s="2">
        <v>2.5</v>
      </c>
      <c r="AX3081" s="2">
        <v>13.1</v>
      </c>
      <c r="AY3081" s="2">
        <v>19.100000000000001</v>
      </c>
      <c r="AZ3081" s="2">
        <v>23.6815</v>
      </c>
      <c r="BA3081" s="2">
        <v>2.57</v>
      </c>
      <c r="BB3081" s="2">
        <v>15.1</v>
      </c>
      <c r="BC3081" s="2">
        <v>17.100000000000001</v>
      </c>
      <c r="BD3081" s="2">
        <v>32.489400000000003</v>
      </c>
      <c r="BE3081" s="4" t="str">
        <f t="shared" si="482"/>
        <v>ABURRIDO</v>
      </c>
      <c r="BF3081" s="4">
        <f t="shared" si="483"/>
        <v>1.5246</v>
      </c>
      <c r="BG3081">
        <f t="shared" si="484"/>
        <v>0.54</v>
      </c>
      <c r="BH3081">
        <f t="shared" si="485"/>
        <v>0.76</v>
      </c>
      <c r="BI3081">
        <f t="shared" si="486"/>
        <v>2.57</v>
      </c>
      <c r="BJ3081">
        <f t="shared" si="487"/>
        <v>2.25</v>
      </c>
      <c r="BK3081">
        <f t="shared" si="488"/>
        <v>1.57</v>
      </c>
      <c r="BL3081">
        <f t="shared" si="489"/>
        <v>16642.72</v>
      </c>
    </row>
    <row r="3082" spans="1:64" x14ac:dyDescent="0.2">
      <c r="A3082" s="1">
        <v>3080</v>
      </c>
      <c r="B3082" s="7" t="s">
        <v>14</v>
      </c>
      <c r="C3082" s="3">
        <v>40028</v>
      </c>
      <c r="D3082" s="4" t="s">
        <v>626</v>
      </c>
      <c r="E3082" s="4" t="s">
        <v>163</v>
      </c>
      <c r="F3082" s="5" t="str">
        <f t="shared" si="480"/>
        <v>L</v>
      </c>
      <c r="G3082" s="6">
        <v>0.85277777777777775</v>
      </c>
      <c r="H3082" s="6">
        <v>0.875</v>
      </c>
      <c r="I3082" s="85">
        <f t="shared" si="481"/>
        <v>32.000000000000043</v>
      </c>
      <c r="J3082" s="86">
        <f>I3082*Segmentos!$D$7*(AH3082%)*IF(ISNUMBER(AI3082),AI3082%,0)</f>
        <v>916531.20000000112</v>
      </c>
      <c r="K3082" s="86">
        <f>I3082*Segmentos!$D$7*(AL3082%)*IF(ISNUMBER(AM3082),AM3082%,0)</f>
        <v>1481472.0000000019</v>
      </c>
      <c r="L3082" s="4"/>
      <c r="M3082" s="2">
        <v>9.4700000000000006</v>
      </c>
      <c r="N3082" s="2">
        <v>14.6</v>
      </c>
      <c r="O3082" s="2">
        <v>65</v>
      </c>
      <c r="P3082" s="2">
        <v>80.553600000000003</v>
      </c>
      <c r="Q3082" s="2">
        <v>8.5</v>
      </c>
      <c r="R3082" s="2">
        <v>15.6</v>
      </c>
      <c r="S3082" s="2">
        <v>54.5</v>
      </c>
      <c r="T3082" s="2">
        <v>12.0619</v>
      </c>
      <c r="U3082" s="2">
        <v>7.47</v>
      </c>
      <c r="V3082" s="2">
        <v>12.2</v>
      </c>
      <c r="W3082" s="2">
        <v>61.2</v>
      </c>
      <c r="X3082" s="2">
        <v>13.325200000000001</v>
      </c>
      <c r="Y3082" s="2">
        <v>10.54</v>
      </c>
      <c r="Z3082" s="2">
        <v>13.9</v>
      </c>
      <c r="AA3082" s="2">
        <v>76.099999999999994</v>
      </c>
      <c r="AB3082" s="2">
        <v>26.459199999999999</v>
      </c>
      <c r="AC3082" s="2">
        <v>10.28</v>
      </c>
      <c r="AD3082" s="2">
        <v>16.2</v>
      </c>
      <c r="AE3082" s="2">
        <v>63.5</v>
      </c>
      <c r="AF3082" s="2">
        <v>28.7073</v>
      </c>
      <c r="AG3082" s="20">
        <v>7.15</v>
      </c>
      <c r="AH3082" s="20">
        <v>10.8</v>
      </c>
      <c r="AI3082" s="20">
        <v>66.3</v>
      </c>
      <c r="AJ3082" s="20">
        <v>28.843800000000002</v>
      </c>
      <c r="AK3082" s="18">
        <v>11.57</v>
      </c>
      <c r="AL3082" s="18">
        <v>18</v>
      </c>
      <c r="AM3082" s="18">
        <v>64.3</v>
      </c>
      <c r="AN3082" s="18">
        <v>51.709800000000001</v>
      </c>
      <c r="AO3082" s="2">
        <v>5.78</v>
      </c>
      <c r="AP3082" s="2">
        <v>10.4</v>
      </c>
      <c r="AQ3082" s="2">
        <v>55.4</v>
      </c>
      <c r="AR3082" s="2">
        <v>5.3761999999999999</v>
      </c>
      <c r="AS3082" s="2">
        <v>7.91</v>
      </c>
      <c r="AT3082" s="2">
        <v>11.4</v>
      </c>
      <c r="AU3082" s="2">
        <v>69.3</v>
      </c>
      <c r="AV3082" s="2">
        <v>14.815899999999999</v>
      </c>
      <c r="AW3082" s="2">
        <v>9.86</v>
      </c>
      <c r="AX3082" s="2">
        <v>15.4</v>
      </c>
      <c r="AY3082" s="2">
        <v>63.9</v>
      </c>
      <c r="AZ3082" s="2">
        <v>24.1144</v>
      </c>
      <c r="BA3082" s="2">
        <v>11.13</v>
      </c>
      <c r="BB3082" s="2">
        <v>16.899999999999999</v>
      </c>
      <c r="BC3082" s="2">
        <v>65.8</v>
      </c>
      <c r="BD3082" s="2">
        <v>36.247100000000003</v>
      </c>
      <c r="BE3082" s="4" t="str">
        <f t="shared" si="482"/>
        <v>NO APLICA</v>
      </c>
      <c r="BF3082" s="4">
        <f t="shared" si="483"/>
        <v>9.0413999999999994</v>
      </c>
      <c r="BG3082">
        <f t="shared" si="484"/>
        <v>5.78</v>
      </c>
      <c r="BH3082">
        <f t="shared" si="485"/>
        <v>7.91</v>
      </c>
      <c r="BI3082">
        <f t="shared" si="486"/>
        <v>11.13</v>
      </c>
      <c r="BJ3082">
        <f t="shared" si="487"/>
        <v>11.57</v>
      </c>
      <c r="BK3082">
        <f t="shared" si="488"/>
        <v>7.15</v>
      </c>
      <c r="BL3082">
        <f t="shared" si="489"/>
        <v>30368.00000000004</v>
      </c>
    </row>
    <row r="3083" spans="1:64" x14ac:dyDescent="0.2">
      <c r="A3083" s="1">
        <v>3081</v>
      </c>
      <c r="B3083" s="7" t="s">
        <v>10</v>
      </c>
      <c r="C3083" s="3">
        <v>40028</v>
      </c>
      <c r="D3083" s="4" t="s">
        <v>8</v>
      </c>
      <c r="E3083" s="4" t="s">
        <v>164</v>
      </c>
      <c r="F3083" s="5" t="str">
        <f t="shared" si="480"/>
        <v>L</v>
      </c>
      <c r="G3083" s="6">
        <v>0.87291666666666667</v>
      </c>
      <c r="H3083" s="6">
        <v>0.92083333333333339</v>
      </c>
      <c r="I3083" s="85">
        <f t="shared" si="481"/>
        <v>69.000000000000071</v>
      </c>
      <c r="J3083" s="86">
        <f>I3083*Segmentos!$D$7*(AH3083%)*IF(ISNUMBER(AI3083),AI3083%,0)</f>
        <v>1052719.2000000011</v>
      </c>
      <c r="K3083" s="86">
        <f>I3083*Segmentos!$D$7*(AL3083%)*IF(ISNUMBER(AM3083),AM3083%,0)</f>
        <v>1403846.4000000015</v>
      </c>
      <c r="L3083" s="4"/>
      <c r="M3083" s="2">
        <v>4.49</v>
      </c>
      <c r="N3083" s="2">
        <v>17</v>
      </c>
      <c r="O3083" s="2">
        <v>26.4</v>
      </c>
      <c r="P3083" s="2">
        <v>80.793400000000005</v>
      </c>
      <c r="Q3083" s="2">
        <v>1.8</v>
      </c>
      <c r="R3083" s="2">
        <v>11.1</v>
      </c>
      <c r="S3083" s="2">
        <v>16.2</v>
      </c>
      <c r="T3083" s="2">
        <v>5.3981000000000003</v>
      </c>
      <c r="U3083" s="2">
        <v>3.08</v>
      </c>
      <c r="V3083" s="2">
        <v>15.9</v>
      </c>
      <c r="W3083" s="2">
        <v>19.3</v>
      </c>
      <c r="X3083" s="2">
        <v>11.61</v>
      </c>
      <c r="Y3083" s="2">
        <v>4.4000000000000004</v>
      </c>
      <c r="Z3083" s="2">
        <v>19.100000000000001</v>
      </c>
      <c r="AA3083" s="2">
        <v>23</v>
      </c>
      <c r="AB3083" s="2">
        <v>23.401900000000001</v>
      </c>
      <c r="AC3083" s="2">
        <v>6.83</v>
      </c>
      <c r="AD3083" s="2">
        <v>18.8</v>
      </c>
      <c r="AE3083" s="2">
        <v>36.4</v>
      </c>
      <c r="AF3083" s="2">
        <v>40.383499999999998</v>
      </c>
      <c r="AG3083" s="20">
        <v>3.8</v>
      </c>
      <c r="AH3083" s="20">
        <v>16.3</v>
      </c>
      <c r="AI3083" s="20">
        <v>23.4</v>
      </c>
      <c r="AJ3083" s="20">
        <v>32.470399999999998</v>
      </c>
      <c r="AK3083" s="18">
        <v>5.1100000000000003</v>
      </c>
      <c r="AL3083" s="18">
        <v>17.600000000000001</v>
      </c>
      <c r="AM3083" s="18">
        <v>28.9</v>
      </c>
      <c r="AN3083" s="18">
        <v>48.322899999999997</v>
      </c>
      <c r="AO3083" s="2">
        <v>1.87</v>
      </c>
      <c r="AP3083" s="2">
        <v>12.1</v>
      </c>
      <c r="AQ3083" s="2">
        <v>15.4</v>
      </c>
      <c r="AR3083" s="2">
        <v>3.6810999999999998</v>
      </c>
      <c r="AS3083" s="2">
        <v>2.88</v>
      </c>
      <c r="AT3083" s="2">
        <v>13.9</v>
      </c>
      <c r="AU3083" s="2">
        <v>20.7</v>
      </c>
      <c r="AV3083" s="2">
        <v>11.426</v>
      </c>
      <c r="AW3083" s="2">
        <v>4.3899999999999997</v>
      </c>
      <c r="AX3083" s="2">
        <v>17.399999999999999</v>
      </c>
      <c r="AY3083" s="2">
        <v>25.2</v>
      </c>
      <c r="AZ3083" s="2">
        <v>22.745100000000001</v>
      </c>
      <c r="BA3083" s="2">
        <v>6.23</v>
      </c>
      <c r="BB3083" s="2">
        <v>19.8</v>
      </c>
      <c r="BC3083" s="2">
        <v>31.5</v>
      </c>
      <c r="BD3083" s="2">
        <v>42.941200000000002</v>
      </c>
      <c r="BE3083" s="4" t="str">
        <f t="shared" si="482"/>
        <v>NO APLICA</v>
      </c>
      <c r="BF3083" s="4">
        <f t="shared" si="483"/>
        <v>4.1251999999999995</v>
      </c>
      <c r="BG3083">
        <f t="shared" si="484"/>
        <v>1.87</v>
      </c>
      <c r="BH3083">
        <f t="shared" si="485"/>
        <v>2.88</v>
      </c>
      <c r="BI3083">
        <f t="shared" si="486"/>
        <v>6.23</v>
      </c>
      <c r="BJ3083">
        <f t="shared" si="487"/>
        <v>5.1100000000000003</v>
      </c>
      <c r="BK3083">
        <f t="shared" si="488"/>
        <v>3.8</v>
      </c>
      <c r="BL3083">
        <f t="shared" si="489"/>
        <v>30967.20000000003</v>
      </c>
    </row>
    <row r="3084" spans="1:64" x14ac:dyDescent="0.2">
      <c r="A3084" s="1">
        <v>3082</v>
      </c>
      <c r="B3084" s="7" t="s">
        <v>89</v>
      </c>
      <c r="C3084" s="3">
        <v>40028</v>
      </c>
      <c r="D3084" s="4" t="s">
        <v>628</v>
      </c>
      <c r="E3084" s="4" t="s">
        <v>169</v>
      </c>
      <c r="F3084" s="5" t="str">
        <f t="shared" si="480"/>
        <v>L</v>
      </c>
      <c r="G3084" s="6">
        <v>0.84166666666666667</v>
      </c>
      <c r="H3084" s="6">
        <v>0.87916666666666676</v>
      </c>
      <c r="I3084" s="85">
        <f t="shared" si="481"/>
        <v>54.000000000000128</v>
      </c>
      <c r="J3084" s="86">
        <f>I3084*Segmentos!$D$7*(AH3084%)*IF(ISNUMBER(AI3084),AI3084%,0)</f>
        <v>208785.60000000053</v>
      </c>
      <c r="K3084" s="86">
        <f>I3084*Segmentos!$D$7*(AL3084%)*IF(ISNUMBER(AM3084),AM3084%,0)</f>
        <v>275788.80000000063</v>
      </c>
      <c r="L3084" s="4"/>
      <c r="M3084" s="2">
        <v>1.1299999999999999</v>
      </c>
      <c r="N3084" s="2">
        <v>3</v>
      </c>
      <c r="O3084" s="2">
        <v>38.200000000000003</v>
      </c>
      <c r="P3084" s="2">
        <v>92.3202</v>
      </c>
      <c r="Q3084" s="2">
        <v>0.05</v>
      </c>
      <c r="R3084" s="2">
        <v>1.1000000000000001</v>
      </c>
      <c r="S3084" s="2">
        <v>4</v>
      </c>
      <c r="T3084" s="2">
        <v>0.62219999999999998</v>
      </c>
      <c r="U3084" s="2">
        <v>0.51</v>
      </c>
      <c r="V3084" s="2">
        <v>2</v>
      </c>
      <c r="W3084" s="2">
        <v>26.3</v>
      </c>
      <c r="X3084" s="2">
        <v>8.7753999999999994</v>
      </c>
      <c r="Y3084" s="2">
        <v>2.63</v>
      </c>
      <c r="Z3084" s="2">
        <v>5.4</v>
      </c>
      <c r="AA3084" s="2">
        <v>49</v>
      </c>
      <c r="AB3084" s="2">
        <v>63.182200000000002</v>
      </c>
      <c r="AC3084" s="2">
        <v>0.74</v>
      </c>
      <c r="AD3084" s="2">
        <v>2.4</v>
      </c>
      <c r="AE3084" s="2">
        <v>30.7</v>
      </c>
      <c r="AF3084" s="2">
        <v>19.740300000000001</v>
      </c>
      <c r="AG3084" s="20">
        <v>0.96</v>
      </c>
      <c r="AH3084" s="20">
        <v>2.7</v>
      </c>
      <c r="AI3084" s="20">
        <v>35.799999999999997</v>
      </c>
      <c r="AJ3084" s="20">
        <v>37.281500000000001</v>
      </c>
      <c r="AK3084" s="18">
        <v>1.29</v>
      </c>
      <c r="AL3084" s="18">
        <v>3.2</v>
      </c>
      <c r="AM3084" s="18">
        <v>39.9</v>
      </c>
      <c r="AN3084" s="18">
        <v>55.038699999999999</v>
      </c>
      <c r="AO3084" s="2">
        <v>0.51</v>
      </c>
      <c r="AP3084" s="2">
        <v>2.4</v>
      </c>
      <c r="AQ3084" s="2">
        <v>20.9</v>
      </c>
      <c r="AR3084" s="2">
        <v>4.4965999999999999</v>
      </c>
      <c r="AS3084" s="2">
        <v>1.18</v>
      </c>
      <c r="AT3084" s="2">
        <v>2.7</v>
      </c>
      <c r="AU3084" s="2">
        <v>42.9</v>
      </c>
      <c r="AV3084" s="2">
        <v>21.158999999999999</v>
      </c>
      <c r="AW3084" s="2">
        <v>1.02</v>
      </c>
      <c r="AX3084" s="2">
        <v>2.4</v>
      </c>
      <c r="AY3084" s="2">
        <v>42.4</v>
      </c>
      <c r="AZ3084" s="2">
        <v>24.001999999999999</v>
      </c>
      <c r="BA3084" s="2">
        <v>1.37</v>
      </c>
      <c r="BB3084" s="2">
        <v>3.7</v>
      </c>
      <c r="BC3084" s="2">
        <v>37.200000000000003</v>
      </c>
      <c r="BD3084" s="2">
        <v>42.662700000000001</v>
      </c>
      <c r="BE3084" s="4" t="str">
        <f t="shared" si="482"/>
        <v>NO APLICA</v>
      </c>
      <c r="BF3084" s="4">
        <f t="shared" si="483"/>
        <v>1.1656</v>
      </c>
      <c r="BG3084">
        <f t="shared" si="484"/>
        <v>0.51</v>
      </c>
      <c r="BH3084">
        <f t="shared" si="485"/>
        <v>1.18</v>
      </c>
      <c r="BI3084">
        <f t="shared" si="486"/>
        <v>1.37</v>
      </c>
      <c r="BJ3084">
        <f t="shared" si="487"/>
        <v>1.29</v>
      </c>
      <c r="BK3084">
        <f t="shared" si="488"/>
        <v>0.96</v>
      </c>
      <c r="BL3084">
        <f t="shared" si="489"/>
        <v>6188.400000000016</v>
      </c>
    </row>
    <row r="3085" spans="1:64" x14ac:dyDescent="0.2">
      <c r="A3085" s="1">
        <v>3083</v>
      </c>
      <c r="B3085" s="7" t="s">
        <v>126</v>
      </c>
      <c r="C3085" s="3">
        <v>40028</v>
      </c>
      <c r="D3085" s="4" t="s">
        <v>628</v>
      </c>
      <c r="E3085" s="4" t="s">
        <v>163</v>
      </c>
      <c r="F3085" s="5" t="str">
        <f t="shared" si="480"/>
        <v>L</v>
      </c>
      <c r="G3085" s="6">
        <v>0.87916666666666676</v>
      </c>
      <c r="H3085" s="6">
        <v>0.91388888888888886</v>
      </c>
      <c r="I3085" s="85">
        <f t="shared" si="481"/>
        <v>49.999999999999822</v>
      </c>
      <c r="J3085" s="86">
        <f>I3085*Segmentos!$D$7*(AH3085%)*IF(ISNUMBER(AI3085),AI3085%,0)</f>
        <v>74239.999999999738</v>
      </c>
      <c r="K3085" s="86">
        <f>I3085*Segmentos!$D$7*(AL3085%)*IF(ISNUMBER(AM3085),AM3085%,0)</f>
        <v>307039.99999999889</v>
      </c>
      <c r="L3085" s="4"/>
      <c r="M3085" s="2">
        <v>0.99</v>
      </c>
      <c r="N3085" s="2">
        <v>3.4</v>
      </c>
      <c r="O3085" s="2">
        <v>29.2</v>
      </c>
      <c r="P3085" s="2">
        <v>88.194299999999998</v>
      </c>
      <c r="Q3085" s="2">
        <v>0.1</v>
      </c>
      <c r="R3085" s="2">
        <v>0.5</v>
      </c>
      <c r="S3085" s="2">
        <v>21</v>
      </c>
      <c r="T3085" s="2">
        <v>1.4257</v>
      </c>
      <c r="U3085" s="2">
        <v>0.44</v>
      </c>
      <c r="V3085" s="2">
        <v>2.2000000000000002</v>
      </c>
      <c r="W3085" s="2">
        <v>19.399999999999999</v>
      </c>
      <c r="X3085" s="2">
        <v>8.1667000000000005</v>
      </c>
      <c r="Y3085" s="2">
        <v>1</v>
      </c>
      <c r="Z3085" s="2">
        <v>4.8</v>
      </c>
      <c r="AA3085" s="2">
        <v>20.9</v>
      </c>
      <c r="AB3085" s="2">
        <v>26.488399999999999</v>
      </c>
      <c r="AC3085" s="2">
        <v>1.78</v>
      </c>
      <c r="AD3085" s="2">
        <v>4.3</v>
      </c>
      <c r="AE3085" s="2">
        <v>41.1</v>
      </c>
      <c r="AF3085" s="2">
        <v>52.113399999999999</v>
      </c>
      <c r="AG3085" s="20">
        <v>0.37</v>
      </c>
      <c r="AH3085" s="20">
        <v>2.9</v>
      </c>
      <c r="AI3085" s="20">
        <v>12.8</v>
      </c>
      <c r="AJ3085" s="20">
        <v>15.773300000000001</v>
      </c>
      <c r="AK3085" s="18">
        <v>1.54</v>
      </c>
      <c r="AL3085" s="18">
        <v>3.8</v>
      </c>
      <c r="AM3085" s="18">
        <v>40.4</v>
      </c>
      <c r="AN3085" s="18">
        <v>72.421000000000006</v>
      </c>
      <c r="AO3085" s="2">
        <v>0.77</v>
      </c>
      <c r="AP3085" s="2">
        <v>3.1</v>
      </c>
      <c r="AQ3085" s="2">
        <v>24.4</v>
      </c>
      <c r="AR3085" s="2">
        <v>7.5033000000000003</v>
      </c>
      <c r="AS3085" s="2">
        <v>1.62</v>
      </c>
      <c r="AT3085" s="2">
        <v>3.9</v>
      </c>
      <c r="AU3085" s="2">
        <v>41.6</v>
      </c>
      <c r="AV3085" s="2">
        <v>31.953499999999998</v>
      </c>
      <c r="AW3085" s="2">
        <v>0.68</v>
      </c>
      <c r="AX3085" s="2">
        <v>2.6</v>
      </c>
      <c r="AY3085" s="2">
        <v>25.7</v>
      </c>
      <c r="AZ3085" s="2">
        <v>17.475000000000001</v>
      </c>
      <c r="BA3085" s="2">
        <v>0.91</v>
      </c>
      <c r="BB3085" s="2">
        <v>3.7</v>
      </c>
      <c r="BC3085" s="2">
        <v>24.7</v>
      </c>
      <c r="BD3085" s="2">
        <v>31.262499999999999</v>
      </c>
      <c r="BE3085" s="4" t="str">
        <f t="shared" si="482"/>
        <v>NO APLICA</v>
      </c>
      <c r="BF3085" s="4">
        <f t="shared" si="483"/>
        <v>1.2123999999999999</v>
      </c>
      <c r="BG3085">
        <f t="shared" si="484"/>
        <v>0.77</v>
      </c>
      <c r="BH3085">
        <f t="shared" si="485"/>
        <v>1.62</v>
      </c>
      <c r="BI3085">
        <f t="shared" si="486"/>
        <v>0.91</v>
      </c>
      <c r="BJ3085">
        <f t="shared" si="487"/>
        <v>1.54</v>
      </c>
      <c r="BK3085">
        <f t="shared" si="488"/>
        <v>0.37</v>
      </c>
      <c r="BL3085">
        <f t="shared" si="489"/>
        <v>4963.9999999999827</v>
      </c>
    </row>
    <row r="3086" spans="1:64" x14ac:dyDescent="0.2">
      <c r="A3086" s="1">
        <v>3084</v>
      </c>
      <c r="B3086" s="7" t="s">
        <v>23</v>
      </c>
      <c r="C3086" s="3">
        <v>40028</v>
      </c>
      <c r="D3086" s="4" t="s">
        <v>629</v>
      </c>
      <c r="E3086" s="4" t="s">
        <v>170</v>
      </c>
      <c r="F3086" s="5" t="str">
        <f t="shared" si="480"/>
        <v>L</v>
      </c>
      <c r="G3086" s="6">
        <v>0.875</v>
      </c>
      <c r="H3086" s="6">
        <v>0.93541666666666667</v>
      </c>
      <c r="I3086" s="85">
        <f t="shared" si="481"/>
        <v>87.000000000000014</v>
      </c>
      <c r="J3086" s="86">
        <f>I3086*Segmentos!$D$7*(AH3086%)*IF(ISNUMBER(AI3086),AI3086%,0)</f>
        <v>191748.00000000003</v>
      </c>
      <c r="K3086" s="86">
        <f>I3086*Segmentos!$D$7*(AL3086%)*IF(ISNUMBER(AM3086),AM3086%,0)</f>
        <v>149083.20000000004</v>
      </c>
      <c r="L3086" s="4"/>
      <c r="M3086" s="2">
        <v>0.49</v>
      </c>
      <c r="N3086" s="2">
        <v>3.2</v>
      </c>
      <c r="O3086" s="2">
        <v>15.4</v>
      </c>
      <c r="P3086" s="2">
        <v>45.7453</v>
      </c>
      <c r="Q3086" s="2">
        <v>0.14000000000000001</v>
      </c>
      <c r="R3086" s="2">
        <v>0.3</v>
      </c>
      <c r="S3086" s="2">
        <v>44.3</v>
      </c>
      <c r="T3086" s="2">
        <v>2.1230000000000002</v>
      </c>
      <c r="U3086" s="2">
        <v>0.68</v>
      </c>
      <c r="V3086" s="2">
        <v>4.4000000000000004</v>
      </c>
      <c r="W3086" s="2">
        <v>15.6</v>
      </c>
      <c r="X3086" s="2">
        <v>13.395099999999999</v>
      </c>
      <c r="Y3086" s="2">
        <v>0.89</v>
      </c>
      <c r="Z3086" s="2">
        <v>3.9</v>
      </c>
      <c r="AA3086" s="2">
        <v>22.8</v>
      </c>
      <c r="AB3086" s="2">
        <v>24.504899999999999</v>
      </c>
      <c r="AC3086" s="2">
        <v>0.19</v>
      </c>
      <c r="AD3086" s="2">
        <v>3.2</v>
      </c>
      <c r="AE3086" s="2">
        <v>5.8</v>
      </c>
      <c r="AF3086" s="2">
        <v>5.7222</v>
      </c>
      <c r="AG3086" s="20">
        <v>0.56000000000000005</v>
      </c>
      <c r="AH3086" s="20">
        <v>2.9</v>
      </c>
      <c r="AI3086" s="20">
        <v>19</v>
      </c>
      <c r="AJ3086" s="20">
        <v>24.733000000000001</v>
      </c>
      <c r="AK3086" s="18">
        <v>0.43</v>
      </c>
      <c r="AL3086" s="18">
        <v>3.4</v>
      </c>
      <c r="AM3086" s="18">
        <v>12.6</v>
      </c>
      <c r="AN3086" s="18">
        <v>21.0123</v>
      </c>
      <c r="AO3086" s="2">
        <v>0.33</v>
      </c>
      <c r="AP3086" s="2">
        <v>2.6</v>
      </c>
      <c r="AQ3086" s="2">
        <v>13.1</v>
      </c>
      <c r="AR3086" s="2">
        <v>3.4148999999999998</v>
      </c>
      <c r="AS3086" s="2">
        <v>0.28999999999999998</v>
      </c>
      <c r="AT3086" s="2">
        <v>2.5</v>
      </c>
      <c r="AU3086" s="2">
        <v>11.6</v>
      </c>
      <c r="AV3086" s="2">
        <v>5.8829000000000002</v>
      </c>
      <c r="AW3086" s="2">
        <v>0.43</v>
      </c>
      <c r="AX3086" s="2">
        <v>2.1</v>
      </c>
      <c r="AY3086" s="2">
        <v>20.7</v>
      </c>
      <c r="AZ3086" s="2">
        <v>11.641500000000001</v>
      </c>
      <c r="BA3086" s="2">
        <v>0.69</v>
      </c>
      <c r="BB3086" s="2">
        <v>4.5999999999999996</v>
      </c>
      <c r="BC3086" s="2">
        <v>15.1</v>
      </c>
      <c r="BD3086" s="2">
        <v>24.805900000000001</v>
      </c>
      <c r="BE3086" s="4" t="str">
        <f t="shared" si="482"/>
        <v>ABURRIDO</v>
      </c>
      <c r="BF3086" s="4">
        <f t="shared" si="483"/>
        <v>0.45240000000000002</v>
      </c>
      <c r="BG3086">
        <f t="shared" si="484"/>
        <v>0.33</v>
      </c>
      <c r="BH3086">
        <f t="shared" si="485"/>
        <v>0.28999999999999998</v>
      </c>
      <c r="BI3086">
        <f t="shared" si="486"/>
        <v>0.69</v>
      </c>
      <c r="BJ3086">
        <f t="shared" si="487"/>
        <v>0.43</v>
      </c>
      <c r="BK3086">
        <f t="shared" si="488"/>
        <v>0.56000000000000005</v>
      </c>
      <c r="BL3086">
        <f t="shared" si="489"/>
        <v>4287.3600000000006</v>
      </c>
    </row>
    <row r="3087" spans="1:64" x14ac:dyDescent="0.2">
      <c r="A3087" s="1">
        <v>3085</v>
      </c>
      <c r="B3087" s="7" t="s">
        <v>25</v>
      </c>
      <c r="C3087" s="3">
        <v>40028</v>
      </c>
      <c r="D3087" s="4" t="s">
        <v>629</v>
      </c>
      <c r="E3087" s="4" t="s">
        <v>171</v>
      </c>
      <c r="F3087" s="5" t="str">
        <f t="shared" si="480"/>
        <v>L</v>
      </c>
      <c r="G3087" s="6">
        <v>0.87430555555555556</v>
      </c>
      <c r="H3087" s="6">
        <v>0.875</v>
      </c>
      <c r="I3087" s="85">
        <f t="shared" si="481"/>
        <v>0.99999999999999645</v>
      </c>
      <c r="J3087" s="86">
        <f>I3087*Segmentos!$D$7*(AH3087%)*IF(ISNUMBER(AI3087),AI3087%,0)</f>
        <v>3999.9999999999859</v>
      </c>
      <c r="K3087" s="86">
        <f>I3087*Segmentos!$D$7*(AL3087%)*IF(ISNUMBER(AM3087),AM3087%,0)</f>
        <v>7199.9999999999754</v>
      </c>
      <c r="L3087" s="4"/>
      <c r="M3087" s="2">
        <v>1.42</v>
      </c>
      <c r="N3087" s="2">
        <v>1.4</v>
      </c>
      <c r="O3087" s="2">
        <v>100</v>
      </c>
      <c r="P3087" s="2">
        <v>97.152799999999999</v>
      </c>
      <c r="Q3087" s="2">
        <v>0</v>
      </c>
      <c r="R3087" s="2">
        <v>0</v>
      </c>
      <c r="S3087" s="8" t="s">
        <v>577</v>
      </c>
      <c r="T3087" s="2">
        <v>0</v>
      </c>
      <c r="U3087" s="2">
        <v>0.86</v>
      </c>
      <c r="V3087" s="2">
        <v>0.9</v>
      </c>
      <c r="W3087" s="2">
        <v>100</v>
      </c>
      <c r="X3087" s="2">
        <v>12.289099999999999</v>
      </c>
      <c r="Y3087" s="2">
        <v>1.08</v>
      </c>
      <c r="Z3087" s="2">
        <v>1.1000000000000001</v>
      </c>
      <c r="AA3087" s="2">
        <v>100</v>
      </c>
      <c r="AB3087" s="2">
        <v>21.775099999999998</v>
      </c>
      <c r="AC3087" s="2">
        <v>2.82</v>
      </c>
      <c r="AD3087" s="2">
        <v>2.8</v>
      </c>
      <c r="AE3087" s="2">
        <v>100</v>
      </c>
      <c r="AF3087" s="2">
        <v>63.088700000000003</v>
      </c>
      <c r="AG3087" s="20">
        <v>1.01</v>
      </c>
      <c r="AH3087" s="20">
        <v>1</v>
      </c>
      <c r="AI3087" s="20">
        <v>100</v>
      </c>
      <c r="AJ3087" s="20">
        <v>32.752000000000002</v>
      </c>
      <c r="AK3087" s="18">
        <v>1.8</v>
      </c>
      <c r="AL3087" s="18">
        <v>1.8</v>
      </c>
      <c r="AM3087" s="18">
        <v>100</v>
      </c>
      <c r="AN3087" s="18">
        <v>64.400800000000004</v>
      </c>
      <c r="AO3087" s="2">
        <v>1.49</v>
      </c>
      <c r="AP3087" s="2">
        <v>1.5</v>
      </c>
      <c r="AQ3087" s="2">
        <v>100</v>
      </c>
      <c r="AR3087" s="2">
        <v>11.1281</v>
      </c>
      <c r="AS3087" s="2">
        <v>1.08</v>
      </c>
      <c r="AT3087" s="2">
        <v>1.1000000000000001</v>
      </c>
      <c r="AU3087" s="2">
        <v>100</v>
      </c>
      <c r="AV3087" s="2">
        <v>16.227799999999998</v>
      </c>
      <c r="AW3087" s="2">
        <v>0.98</v>
      </c>
      <c r="AX3087" s="2">
        <v>1</v>
      </c>
      <c r="AY3087" s="2">
        <v>100</v>
      </c>
      <c r="AZ3087" s="2">
        <v>19.146100000000001</v>
      </c>
      <c r="BA3087" s="2">
        <v>1.94</v>
      </c>
      <c r="BB3087" s="2">
        <v>1.9</v>
      </c>
      <c r="BC3087" s="2">
        <v>100</v>
      </c>
      <c r="BD3087" s="2">
        <v>50.6509</v>
      </c>
      <c r="BE3087" s="4" t="str">
        <f t="shared" si="482"/>
        <v>NO APLICA</v>
      </c>
      <c r="BF3087" s="4">
        <f t="shared" si="483"/>
        <v>1.4598</v>
      </c>
      <c r="BG3087">
        <f t="shared" si="484"/>
        <v>1.49</v>
      </c>
      <c r="BH3087">
        <f t="shared" si="485"/>
        <v>1.08</v>
      </c>
      <c r="BI3087">
        <f t="shared" si="486"/>
        <v>1.94</v>
      </c>
      <c r="BJ3087">
        <f t="shared" si="487"/>
        <v>1.8</v>
      </c>
      <c r="BK3087">
        <f t="shared" si="488"/>
        <v>1.01</v>
      </c>
      <c r="BL3087">
        <f t="shared" si="489"/>
        <v>139.99999999999949</v>
      </c>
    </row>
    <row r="3088" spans="1:64" x14ac:dyDescent="0.2">
      <c r="A3088" s="1">
        <v>3086</v>
      </c>
      <c r="B3088" s="7" t="s">
        <v>33</v>
      </c>
      <c r="C3088" s="3">
        <v>40028</v>
      </c>
      <c r="D3088" s="4" t="s">
        <v>628</v>
      </c>
      <c r="E3088" s="4" t="s">
        <v>163</v>
      </c>
      <c r="F3088" s="5" t="str">
        <f t="shared" si="480"/>
        <v>L</v>
      </c>
      <c r="G3088" s="6">
        <v>0.91666666666666663</v>
      </c>
      <c r="H3088" s="6">
        <v>6.9444444444444447E-4</v>
      </c>
      <c r="I3088" s="85">
        <f t="shared" si="481"/>
        <v>121.00000000000006</v>
      </c>
      <c r="J3088" s="86">
        <f>I3088*Segmentos!$D$7*(AH3088%)*IF(ISNUMBER(AI3088),AI3088%,0)</f>
        <v>182758.40000000008</v>
      </c>
      <c r="K3088" s="86">
        <f>I3088*Segmentos!$D$7*(AL3088%)*IF(ISNUMBER(AM3088),AM3088%,0)</f>
        <v>257052.40000000011</v>
      </c>
      <c r="L3088" s="4"/>
      <c r="M3088" s="2">
        <v>0.46</v>
      </c>
      <c r="N3088" s="2">
        <v>5.5</v>
      </c>
      <c r="O3088" s="2">
        <v>8.4</v>
      </c>
      <c r="P3088" s="2">
        <v>92.390500000000003</v>
      </c>
      <c r="Q3088" s="2">
        <v>7.0000000000000007E-2</v>
      </c>
      <c r="R3088" s="2">
        <v>3.9</v>
      </c>
      <c r="S3088" s="2">
        <v>1.7</v>
      </c>
      <c r="T3088" s="2">
        <v>2.2431999999999999</v>
      </c>
      <c r="U3088" s="2">
        <v>0.42</v>
      </c>
      <c r="V3088" s="2">
        <v>3.8</v>
      </c>
      <c r="W3088" s="2">
        <v>11.1</v>
      </c>
      <c r="X3088" s="2">
        <v>17.479199999999999</v>
      </c>
      <c r="Y3088" s="2">
        <v>0.73</v>
      </c>
      <c r="Z3088" s="2">
        <v>6.3</v>
      </c>
      <c r="AA3088" s="2">
        <v>11.6</v>
      </c>
      <c r="AB3088" s="2">
        <v>43.005499999999998</v>
      </c>
      <c r="AC3088" s="2">
        <v>0.45</v>
      </c>
      <c r="AD3088" s="2">
        <v>6.8</v>
      </c>
      <c r="AE3088" s="2">
        <v>6.6</v>
      </c>
      <c r="AF3088" s="2">
        <v>29.662500000000001</v>
      </c>
      <c r="AG3088" s="20">
        <v>0.38</v>
      </c>
      <c r="AH3088" s="20">
        <v>6.4</v>
      </c>
      <c r="AI3088" s="20">
        <v>5.9</v>
      </c>
      <c r="AJ3088" s="20">
        <v>36.260300000000001</v>
      </c>
      <c r="AK3088" s="18">
        <v>0.53</v>
      </c>
      <c r="AL3088" s="18">
        <v>4.7</v>
      </c>
      <c r="AM3088" s="18">
        <v>11.3</v>
      </c>
      <c r="AN3088" s="18">
        <v>56.130200000000002</v>
      </c>
      <c r="AO3088" s="2">
        <v>0.63</v>
      </c>
      <c r="AP3088" s="2">
        <v>3.9</v>
      </c>
      <c r="AQ3088" s="2">
        <v>16.100000000000001</v>
      </c>
      <c r="AR3088" s="2">
        <v>13.7723</v>
      </c>
      <c r="AS3088" s="2">
        <v>0.3</v>
      </c>
      <c r="AT3088" s="2">
        <v>3.8</v>
      </c>
      <c r="AU3088" s="2">
        <v>8</v>
      </c>
      <c r="AV3088" s="2">
        <v>13.2545</v>
      </c>
      <c r="AW3088" s="2">
        <v>0.56999999999999995</v>
      </c>
      <c r="AX3088" s="2">
        <v>5.2</v>
      </c>
      <c r="AY3088" s="2">
        <v>10.9</v>
      </c>
      <c r="AZ3088" s="2">
        <v>32.6372</v>
      </c>
      <c r="BA3088" s="2">
        <v>0.43</v>
      </c>
      <c r="BB3088" s="2">
        <v>7.3</v>
      </c>
      <c r="BC3088" s="2">
        <v>5.9</v>
      </c>
      <c r="BD3088" s="2">
        <v>32.726399999999998</v>
      </c>
      <c r="BE3088" s="4" t="str">
        <f t="shared" si="482"/>
        <v>ABURRIDO</v>
      </c>
      <c r="BF3088" s="4">
        <f t="shared" si="483"/>
        <v>0.44800000000000006</v>
      </c>
      <c r="BG3088">
        <f t="shared" si="484"/>
        <v>0.63</v>
      </c>
      <c r="BH3088">
        <f t="shared" si="485"/>
        <v>0.3</v>
      </c>
      <c r="BI3088">
        <f t="shared" si="486"/>
        <v>0.56999999999999995</v>
      </c>
      <c r="BJ3088">
        <f t="shared" si="487"/>
        <v>0.53</v>
      </c>
      <c r="BK3088">
        <f t="shared" si="488"/>
        <v>0.38</v>
      </c>
      <c r="BL3088">
        <f t="shared" si="489"/>
        <v>5590.2000000000035</v>
      </c>
    </row>
    <row r="3089" spans="1:64" x14ac:dyDescent="0.2">
      <c r="A3089" s="1">
        <v>3087</v>
      </c>
      <c r="B3089" s="7" t="s">
        <v>19</v>
      </c>
      <c r="C3089" s="3">
        <v>40028</v>
      </c>
      <c r="D3089" s="4" t="s">
        <v>17</v>
      </c>
      <c r="E3089" s="4" t="s">
        <v>166</v>
      </c>
      <c r="F3089" s="5" t="str">
        <f t="shared" si="480"/>
        <v>L</v>
      </c>
      <c r="G3089" s="6">
        <v>0.91527777777777775</v>
      </c>
      <c r="H3089" s="6">
        <v>0.91736111111111107</v>
      </c>
      <c r="I3089" s="85">
        <f t="shared" si="481"/>
        <v>2.9999999999999893</v>
      </c>
      <c r="J3089" s="86">
        <f>I3089*Segmentos!$D$7*(AH3089%)*IF(ISNUMBER(AI3089),AI3089%,0)</f>
        <v>1199.9999999999959</v>
      </c>
      <c r="K3089" s="86">
        <f>I3089*Segmentos!$D$7*(AL3089%)*IF(ISNUMBER(AM3089),AM3089%,0)</f>
        <v>399.5999999999986</v>
      </c>
      <c r="L3089" s="4"/>
      <c r="M3089" s="2">
        <v>0.08</v>
      </c>
      <c r="N3089" s="2">
        <v>0.1</v>
      </c>
      <c r="O3089" s="2">
        <v>73.5</v>
      </c>
      <c r="P3089" s="2">
        <v>37.143099999999997</v>
      </c>
      <c r="Q3089" s="2">
        <v>0</v>
      </c>
      <c r="R3089" s="2">
        <v>0</v>
      </c>
      <c r="S3089" s="8" t="s">
        <v>577</v>
      </c>
      <c r="T3089" s="2">
        <v>0</v>
      </c>
      <c r="U3089" s="2">
        <v>0</v>
      </c>
      <c r="V3089" s="2">
        <v>0</v>
      </c>
      <c r="W3089" s="8" t="s">
        <v>577</v>
      </c>
      <c r="X3089" s="2">
        <v>0</v>
      </c>
      <c r="Y3089" s="2">
        <v>0.19</v>
      </c>
      <c r="Z3089" s="2">
        <v>0.2</v>
      </c>
      <c r="AA3089" s="2">
        <v>100</v>
      </c>
      <c r="AB3089" s="2">
        <v>25.6629</v>
      </c>
      <c r="AC3089" s="2">
        <v>0.08</v>
      </c>
      <c r="AD3089" s="2">
        <v>0.2</v>
      </c>
      <c r="AE3089" s="2">
        <v>46.2</v>
      </c>
      <c r="AF3089" s="2">
        <v>11.4802</v>
      </c>
      <c r="AG3089" s="20">
        <v>0.14000000000000001</v>
      </c>
      <c r="AH3089" s="20">
        <v>0.1</v>
      </c>
      <c r="AI3089" s="20">
        <v>100</v>
      </c>
      <c r="AJ3089" s="20">
        <v>30.450900000000001</v>
      </c>
      <c r="AK3089" s="18">
        <v>0.03</v>
      </c>
      <c r="AL3089" s="18">
        <v>0.1</v>
      </c>
      <c r="AM3089" s="18">
        <v>33.299999999999997</v>
      </c>
      <c r="AN3089" s="18">
        <v>6.6920999999999999</v>
      </c>
      <c r="AO3089" s="2">
        <v>0.1</v>
      </c>
      <c r="AP3089" s="2">
        <v>0.1</v>
      </c>
      <c r="AQ3089" s="2">
        <v>100</v>
      </c>
      <c r="AR3089" s="2">
        <v>4.7880000000000003</v>
      </c>
      <c r="AS3089" s="2">
        <v>7.0000000000000007E-2</v>
      </c>
      <c r="AT3089" s="2">
        <v>0.2</v>
      </c>
      <c r="AU3089" s="2">
        <v>33.299999999999997</v>
      </c>
      <c r="AV3089" s="2">
        <v>6.6920999999999999</v>
      </c>
      <c r="AW3089" s="2">
        <v>0.2</v>
      </c>
      <c r="AX3089" s="2">
        <v>0.2</v>
      </c>
      <c r="AY3089" s="2">
        <v>100</v>
      </c>
      <c r="AZ3089" s="2">
        <v>25.6629</v>
      </c>
      <c r="BA3089" s="2">
        <v>0</v>
      </c>
      <c r="BB3089" s="2">
        <v>0</v>
      </c>
      <c r="BC3089" s="8" t="s">
        <v>577</v>
      </c>
      <c r="BD3089" s="2">
        <v>0</v>
      </c>
      <c r="BE3089" s="4" t="str">
        <f t="shared" si="482"/>
        <v>NO APLICA</v>
      </c>
      <c r="BF3089" s="4">
        <f t="shared" si="483"/>
        <v>0.11280000000000001</v>
      </c>
      <c r="BG3089">
        <f t="shared" si="484"/>
        <v>0.1</v>
      </c>
      <c r="BH3089">
        <f t="shared" si="485"/>
        <v>7.0000000000000007E-2</v>
      </c>
      <c r="BI3089">
        <f t="shared" si="486"/>
        <v>0.2</v>
      </c>
      <c r="BJ3089">
        <f t="shared" si="487"/>
        <v>0.03</v>
      </c>
      <c r="BK3089">
        <f t="shared" si="488"/>
        <v>0.14000000000000001</v>
      </c>
      <c r="BL3089">
        <f t="shared" si="489"/>
        <v>22.049999999999923</v>
      </c>
    </row>
    <row r="3090" spans="1:64" x14ac:dyDescent="0.2">
      <c r="A3090" s="1">
        <v>3088</v>
      </c>
      <c r="B3090" s="7" t="s">
        <v>2</v>
      </c>
      <c r="C3090" s="3">
        <v>40028</v>
      </c>
      <c r="D3090" s="4" t="s">
        <v>627</v>
      </c>
      <c r="E3090" s="4" t="s">
        <v>164</v>
      </c>
      <c r="F3090" s="5" t="str">
        <f t="shared" si="480"/>
        <v>L</v>
      </c>
      <c r="G3090" s="6">
        <v>0.87430555555555556</v>
      </c>
      <c r="H3090" s="6">
        <v>0.91527777777777775</v>
      </c>
      <c r="I3090" s="85">
        <f t="shared" si="481"/>
        <v>58.99999999999995</v>
      </c>
      <c r="J3090" s="86">
        <f>I3090*Segmentos!$D$7*(AH3090%)*IF(ISNUMBER(AI3090),AI3090%,0)</f>
        <v>1018764.7999999991</v>
      </c>
      <c r="K3090" s="86">
        <f>I3090*Segmentos!$D$7*(AL3090%)*IF(ISNUMBER(AM3090),AM3090%,0)</f>
        <v>1589625.1999999986</v>
      </c>
      <c r="L3090" s="4"/>
      <c r="M3090" s="2">
        <v>5.58</v>
      </c>
      <c r="N3090" s="2">
        <v>17.3</v>
      </c>
      <c r="O3090" s="2">
        <v>32.200000000000003</v>
      </c>
      <c r="P3090" s="2">
        <v>88.104699999999994</v>
      </c>
      <c r="Q3090" s="2">
        <v>4.8099999999999996</v>
      </c>
      <c r="R3090" s="2">
        <v>14.7</v>
      </c>
      <c r="S3090" s="2">
        <v>32.799999999999997</v>
      </c>
      <c r="T3090" s="2">
        <v>12.6632</v>
      </c>
      <c r="U3090" s="2">
        <v>5.26</v>
      </c>
      <c r="V3090" s="2">
        <v>14.3</v>
      </c>
      <c r="W3090" s="2">
        <v>36.799999999999997</v>
      </c>
      <c r="X3090" s="2">
        <v>17.3917</v>
      </c>
      <c r="Y3090" s="2">
        <v>5.18</v>
      </c>
      <c r="Z3090" s="2">
        <v>19.399999999999999</v>
      </c>
      <c r="AA3090" s="2">
        <v>26.7</v>
      </c>
      <c r="AB3090" s="2">
        <v>24.1326</v>
      </c>
      <c r="AC3090" s="2">
        <v>6.55</v>
      </c>
      <c r="AD3090" s="2">
        <v>18.8</v>
      </c>
      <c r="AE3090" s="2">
        <v>34.799999999999997</v>
      </c>
      <c r="AF3090" s="2">
        <v>33.917200000000001</v>
      </c>
      <c r="AG3090" s="20">
        <v>4.3099999999999996</v>
      </c>
      <c r="AH3090" s="20">
        <v>15.2</v>
      </c>
      <c r="AI3090" s="20">
        <v>28.4</v>
      </c>
      <c r="AJ3090" s="20">
        <v>32.259099999999997</v>
      </c>
      <c r="AK3090" s="18">
        <v>6.73</v>
      </c>
      <c r="AL3090" s="18">
        <v>19.3</v>
      </c>
      <c r="AM3090" s="18">
        <v>34.9</v>
      </c>
      <c r="AN3090" s="18">
        <v>55.845500000000001</v>
      </c>
      <c r="AO3090" s="2">
        <v>5.1100000000000003</v>
      </c>
      <c r="AP3090" s="2">
        <v>16.899999999999999</v>
      </c>
      <c r="AQ3090" s="2">
        <v>30.3</v>
      </c>
      <c r="AR3090" s="2">
        <v>8.8170999999999999</v>
      </c>
      <c r="AS3090" s="2">
        <v>7.87</v>
      </c>
      <c r="AT3090" s="2">
        <v>21</v>
      </c>
      <c r="AU3090" s="2">
        <v>37.5</v>
      </c>
      <c r="AV3090" s="2">
        <v>27.362400000000001</v>
      </c>
      <c r="AW3090" s="2">
        <v>5.29</v>
      </c>
      <c r="AX3090" s="2">
        <v>17.100000000000001</v>
      </c>
      <c r="AY3090" s="2">
        <v>31</v>
      </c>
      <c r="AZ3090" s="2">
        <v>24.026700000000002</v>
      </c>
      <c r="BA3090" s="2">
        <v>4.62</v>
      </c>
      <c r="BB3090" s="2">
        <v>15.6</v>
      </c>
      <c r="BC3090" s="2">
        <v>29.6</v>
      </c>
      <c r="BD3090" s="2">
        <v>27.898499999999999</v>
      </c>
      <c r="BE3090" s="4" t="str">
        <f t="shared" si="482"/>
        <v>NO APLICA</v>
      </c>
      <c r="BF3090" s="4">
        <f t="shared" si="483"/>
        <v>6.3984000000000005</v>
      </c>
      <c r="BG3090">
        <f t="shared" si="484"/>
        <v>5.1100000000000003</v>
      </c>
      <c r="BH3090">
        <f t="shared" si="485"/>
        <v>7.87</v>
      </c>
      <c r="BI3090">
        <f t="shared" si="486"/>
        <v>5.29</v>
      </c>
      <c r="BJ3090">
        <f t="shared" si="487"/>
        <v>6.73</v>
      </c>
      <c r="BK3090">
        <f t="shared" si="488"/>
        <v>4.3099999999999996</v>
      </c>
      <c r="BL3090">
        <f t="shared" si="489"/>
        <v>32866.539999999972</v>
      </c>
    </row>
    <row r="3091" spans="1:64" x14ac:dyDescent="0.2">
      <c r="A3091" s="1">
        <v>3089</v>
      </c>
      <c r="B3091" s="7" t="s">
        <v>16</v>
      </c>
      <c r="C3091" s="3">
        <v>40028</v>
      </c>
      <c r="D3091" s="4" t="s">
        <v>626</v>
      </c>
      <c r="E3091" s="4" t="s">
        <v>166</v>
      </c>
      <c r="F3091" s="5" t="str">
        <f t="shared" si="480"/>
        <v>L</v>
      </c>
      <c r="G3091" s="6">
        <v>0.91388888888888886</v>
      </c>
      <c r="H3091" s="6">
        <v>0.91736111111111107</v>
      </c>
      <c r="I3091" s="85">
        <f t="shared" si="481"/>
        <v>4.9999999999999822</v>
      </c>
      <c r="J3091" s="86">
        <f>I3091*Segmentos!$D$7*(AH3091%)*IF(ISNUMBER(AI3091),AI3091%,0)</f>
        <v>185953.99999999933</v>
      </c>
      <c r="K3091" s="86">
        <f>I3091*Segmentos!$D$7*(AL3091%)*IF(ISNUMBER(AM3091),AM3091%,0)</f>
        <v>312575.99999999889</v>
      </c>
      <c r="L3091" s="4"/>
      <c r="M3091" s="2">
        <v>12.61</v>
      </c>
      <c r="N3091" s="2">
        <v>14.4</v>
      </c>
      <c r="O3091" s="2">
        <v>87.5</v>
      </c>
      <c r="P3091" s="2">
        <v>88.414900000000003</v>
      </c>
      <c r="Q3091" s="2">
        <v>6.7</v>
      </c>
      <c r="R3091" s="2">
        <v>8.6999999999999993</v>
      </c>
      <c r="S3091" s="2">
        <v>77.2</v>
      </c>
      <c r="T3091" s="2">
        <v>7.8356000000000003</v>
      </c>
      <c r="U3091" s="2">
        <v>10.25</v>
      </c>
      <c r="V3091" s="2">
        <v>11.3</v>
      </c>
      <c r="W3091" s="2">
        <v>90.7</v>
      </c>
      <c r="X3091" s="2">
        <v>15.0745</v>
      </c>
      <c r="Y3091" s="2">
        <v>11.65</v>
      </c>
      <c r="Z3091" s="2">
        <v>13.3</v>
      </c>
      <c r="AA3091" s="2">
        <v>87.3</v>
      </c>
      <c r="AB3091" s="2">
        <v>24.121099999999998</v>
      </c>
      <c r="AC3091" s="2">
        <v>17.98</v>
      </c>
      <c r="AD3091" s="2">
        <v>20.3</v>
      </c>
      <c r="AE3091" s="2">
        <v>88.7</v>
      </c>
      <c r="AF3091" s="2">
        <v>41.383699999999997</v>
      </c>
      <c r="AG3091" s="20">
        <v>9.31</v>
      </c>
      <c r="AH3091" s="20">
        <v>10.9</v>
      </c>
      <c r="AI3091" s="20">
        <v>85.3</v>
      </c>
      <c r="AJ3091" s="20">
        <v>30.983000000000001</v>
      </c>
      <c r="AK3091" s="18">
        <v>15.58</v>
      </c>
      <c r="AL3091" s="18">
        <v>17.600000000000001</v>
      </c>
      <c r="AM3091" s="18">
        <v>88.8</v>
      </c>
      <c r="AN3091" s="18">
        <v>57.431899999999999</v>
      </c>
      <c r="AO3091" s="2">
        <v>8.73</v>
      </c>
      <c r="AP3091" s="2">
        <v>10.4</v>
      </c>
      <c r="AQ3091" s="2">
        <v>84.2</v>
      </c>
      <c r="AR3091" s="2">
        <v>6.6890000000000001</v>
      </c>
      <c r="AS3091" s="2">
        <v>11.99</v>
      </c>
      <c r="AT3091" s="2">
        <v>14.7</v>
      </c>
      <c r="AU3091" s="2">
        <v>81.400000000000006</v>
      </c>
      <c r="AV3091" s="2">
        <v>18.5213</v>
      </c>
      <c r="AW3091" s="2">
        <v>13.04</v>
      </c>
      <c r="AX3091" s="2">
        <v>14.8</v>
      </c>
      <c r="AY3091" s="2">
        <v>88.4</v>
      </c>
      <c r="AZ3091" s="2">
        <v>26.2866</v>
      </c>
      <c r="BA3091" s="2">
        <v>13.75</v>
      </c>
      <c r="BB3091" s="2">
        <v>15.1</v>
      </c>
      <c r="BC3091" s="2">
        <v>91</v>
      </c>
      <c r="BD3091" s="2">
        <v>36.918100000000003</v>
      </c>
      <c r="BE3091" s="4" t="str">
        <f t="shared" si="482"/>
        <v>NO APLICA</v>
      </c>
      <c r="BF3091" s="4">
        <f t="shared" si="483"/>
        <v>12.4084</v>
      </c>
      <c r="BG3091">
        <f t="shared" si="484"/>
        <v>8.73</v>
      </c>
      <c r="BH3091">
        <f t="shared" si="485"/>
        <v>11.99</v>
      </c>
      <c r="BI3091">
        <f t="shared" si="486"/>
        <v>13.75</v>
      </c>
      <c r="BJ3091">
        <f t="shared" si="487"/>
        <v>15.58</v>
      </c>
      <c r="BK3091">
        <f t="shared" si="488"/>
        <v>9.31</v>
      </c>
      <c r="BL3091">
        <f t="shared" si="489"/>
        <v>6299.9999999999773</v>
      </c>
    </row>
    <row r="3092" spans="1:64" x14ac:dyDescent="0.2">
      <c r="A3092" s="1">
        <v>3090</v>
      </c>
      <c r="B3092" s="7" t="s">
        <v>22</v>
      </c>
      <c r="C3092" s="3">
        <v>40028</v>
      </c>
      <c r="D3092" s="4" t="s">
        <v>629</v>
      </c>
      <c r="E3092" s="4" t="s">
        <v>164</v>
      </c>
      <c r="F3092" s="5" t="str">
        <f t="shared" si="480"/>
        <v>L</v>
      </c>
      <c r="G3092" s="6">
        <v>0.83125000000000004</v>
      </c>
      <c r="H3092" s="6">
        <v>0.87430555555555556</v>
      </c>
      <c r="I3092" s="85">
        <f t="shared" si="481"/>
        <v>61.999999999999943</v>
      </c>
      <c r="J3092" s="86">
        <f>I3092*Segmentos!$D$7*(AH3092%)*IF(ISNUMBER(AI3092),AI3092%,0)</f>
        <v>216553.59999999986</v>
      </c>
      <c r="K3092" s="86">
        <f>I3092*Segmentos!$D$7*(AL3092%)*IF(ISNUMBER(AM3092),AM3092%,0)</f>
        <v>599068.79999999946</v>
      </c>
      <c r="L3092" s="4"/>
      <c r="M3092" s="2">
        <v>1.69</v>
      </c>
      <c r="N3092" s="2">
        <v>5</v>
      </c>
      <c r="O3092" s="2">
        <v>34</v>
      </c>
      <c r="P3092" s="2">
        <v>95.540899999999993</v>
      </c>
      <c r="Q3092" s="2">
        <v>0.28000000000000003</v>
      </c>
      <c r="R3092" s="2">
        <v>1.4</v>
      </c>
      <c r="S3092" s="2">
        <v>20.7</v>
      </c>
      <c r="T3092" s="2">
        <v>2.6823000000000001</v>
      </c>
      <c r="U3092" s="2">
        <v>0.6</v>
      </c>
      <c r="V3092" s="2">
        <v>3.5</v>
      </c>
      <c r="W3092" s="2">
        <v>17</v>
      </c>
      <c r="X3092" s="2">
        <v>7.1285999999999996</v>
      </c>
      <c r="Y3092" s="2">
        <v>1.24</v>
      </c>
      <c r="Z3092" s="2">
        <v>4.5999999999999996</v>
      </c>
      <c r="AA3092" s="2">
        <v>27.1</v>
      </c>
      <c r="AB3092" s="2">
        <v>20.725200000000001</v>
      </c>
      <c r="AC3092" s="2">
        <v>3.51</v>
      </c>
      <c r="AD3092" s="2">
        <v>8.1</v>
      </c>
      <c r="AE3092" s="2">
        <v>43.3</v>
      </c>
      <c r="AF3092" s="2">
        <v>65.004800000000003</v>
      </c>
      <c r="AG3092" s="20">
        <v>0.87</v>
      </c>
      <c r="AH3092" s="20">
        <v>3.7</v>
      </c>
      <c r="AI3092" s="20">
        <v>23.6</v>
      </c>
      <c r="AJ3092" s="20">
        <v>23.3597</v>
      </c>
      <c r="AK3092" s="18">
        <v>2.4300000000000002</v>
      </c>
      <c r="AL3092" s="18">
        <v>6.1</v>
      </c>
      <c r="AM3092" s="18">
        <v>39.6</v>
      </c>
      <c r="AN3092" s="18">
        <v>72.181200000000004</v>
      </c>
      <c r="AO3092" s="2">
        <v>1.23</v>
      </c>
      <c r="AP3092" s="2">
        <v>3.1</v>
      </c>
      <c r="AQ3092" s="2">
        <v>40.299999999999997</v>
      </c>
      <c r="AR3092" s="2">
        <v>7.6067999999999998</v>
      </c>
      <c r="AS3092" s="2">
        <v>1.81</v>
      </c>
      <c r="AT3092" s="2">
        <v>5.2</v>
      </c>
      <c r="AU3092" s="2">
        <v>34.9</v>
      </c>
      <c r="AV3092" s="2">
        <v>22.529599999999999</v>
      </c>
      <c r="AW3092" s="2">
        <v>1.53</v>
      </c>
      <c r="AX3092" s="2">
        <v>4.3</v>
      </c>
      <c r="AY3092" s="2">
        <v>35.200000000000003</v>
      </c>
      <c r="AZ3092" s="2">
        <v>24.761399999999998</v>
      </c>
      <c r="BA3092" s="2">
        <v>1.88</v>
      </c>
      <c r="BB3092" s="2">
        <v>5.9</v>
      </c>
      <c r="BC3092" s="2">
        <v>31.9</v>
      </c>
      <c r="BD3092" s="2">
        <v>40.643000000000001</v>
      </c>
      <c r="BE3092" s="4" t="str">
        <f t="shared" si="482"/>
        <v>NO APLICA</v>
      </c>
      <c r="BF3092" s="4">
        <f t="shared" si="483"/>
        <v>1.7722000000000002</v>
      </c>
      <c r="BG3092">
        <f t="shared" si="484"/>
        <v>1.23</v>
      </c>
      <c r="BH3092">
        <f t="shared" si="485"/>
        <v>1.81</v>
      </c>
      <c r="BI3092">
        <f t="shared" si="486"/>
        <v>1.88</v>
      </c>
      <c r="BJ3092">
        <f t="shared" si="487"/>
        <v>2.4300000000000002</v>
      </c>
      <c r="BK3092">
        <f t="shared" si="488"/>
        <v>0.87</v>
      </c>
      <c r="BL3092">
        <f t="shared" si="489"/>
        <v>10539.999999999991</v>
      </c>
    </row>
    <row r="3093" spans="1:64" x14ac:dyDescent="0.2">
      <c r="A3093" s="1">
        <v>3091</v>
      </c>
      <c r="B3093" s="7" t="s">
        <v>4</v>
      </c>
      <c r="C3093" s="3">
        <v>40028</v>
      </c>
      <c r="D3093" s="4" t="s">
        <v>3</v>
      </c>
      <c r="E3093" s="4" t="s">
        <v>165</v>
      </c>
      <c r="F3093" s="5" t="str">
        <f t="shared" si="480"/>
        <v>L</v>
      </c>
      <c r="G3093" s="6">
        <v>0.78125</v>
      </c>
      <c r="H3093" s="6">
        <v>0.87361111111111101</v>
      </c>
      <c r="I3093" s="85">
        <f t="shared" si="481"/>
        <v>132.99999999999986</v>
      </c>
      <c r="J3093" s="86">
        <f>I3093*Segmentos!$D$7*(AH3093%)*IF(ISNUMBER(AI3093),AI3093%,0)</f>
        <v>1632175.9999999984</v>
      </c>
      <c r="K3093" s="86">
        <f>I3093*Segmentos!$D$7*(AL3093%)*IF(ISNUMBER(AM3093),AM3093%,0)</f>
        <v>2145023.9999999977</v>
      </c>
      <c r="L3093" s="4"/>
      <c r="M3093" s="2">
        <v>3.57</v>
      </c>
      <c r="N3093" s="2">
        <v>15</v>
      </c>
      <c r="O3093" s="2">
        <v>23.8</v>
      </c>
      <c r="P3093" s="2">
        <v>70.652699999999996</v>
      </c>
      <c r="Q3093" s="2">
        <v>5.22</v>
      </c>
      <c r="R3093" s="2">
        <v>18.399999999999999</v>
      </c>
      <c r="S3093" s="2">
        <v>28.4</v>
      </c>
      <c r="T3093" s="2">
        <v>17.210899999999999</v>
      </c>
      <c r="U3093" s="2">
        <v>3.42</v>
      </c>
      <c r="V3093" s="2">
        <v>13.7</v>
      </c>
      <c r="W3093" s="2">
        <v>25</v>
      </c>
      <c r="X3093" s="2">
        <v>14.1937</v>
      </c>
      <c r="Y3093" s="2">
        <v>3.16</v>
      </c>
      <c r="Z3093" s="2">
        <v>14.1</v>
      </c>
      <c r="AA3093" s="2">
        <v>22.4</v>
      </c>
      <c r="AB3093" s="2">
        <v>18.433199999999999</v>
      </c>
      <c r="AC3093" s="2">
        <v>3.21</v>
      </c>
      <c r="AD3093" s="2">
        <v>14.9</v>
      </c>
      <c r="AE3093" s="2">
        <v>21.5</v>
      </c>
      <c r="AF3093" s="2">
        <v>20.814800000000002</v>
      </c>
      <c r="AG3093" s="20">
        <v>3.06</v>
      </c>
      <c r="AH3093" s="20">
        <v>13</v>
      </c>
      <c r="AI3093" s="20">
        <v>23.6</v>
      </c>
      <c r="AJ3093" s="20">
        <v>28.6953</v>
      </c>
      <c r="AK3093" s="18">
        <v>4.04</v>
      </c>
      <c r="AL3093" s="18">
        <v>16.8</v>
      </c>
      <c r="AM3093" s="18">
        <v>24</v>
      </c>
      <c r="AN3093" s="18">
        <v>41.9574</v>
      </c>
      <c r="AO3093" s="2">
        <v>1.96</v>
      </c>
      <c r="AP3093" s="2">
        <v>10.199999999999999</v>
      </c>
      <c r="AQ3093" s="2">
        <v>19.2</v>
      </c>
      <c r="AR3093" s="2">
        <v>4.2346000000000004</v>
      </c>
      <c r="AS3093" s="2">
        <v>1.9</v>
      </c>
      <c r="AT3093" s="2">
        <v>12.2</v>
      </c>
      <c r="AU3093" s="2">
        <v>15.5</v>
      </c>
      <c r="AV3093" s="2">
        <v>8.2546999999999997</v>
      </c>
      <c r="AW3093" s="2">
        <v>3.56</v>
      </c>
      <c r="AX3093" s="2">
        <v>15.5</v>
      </c>
      <c r="AY3093" s="2">
        <v>23</v>
      </c>
      <c r="AZ3093" s="2">
        <v>20.240200000000002</v>
      </c>
      <c r="BA3093" s="2">
        <v>5.01</v>
      </c>
      <c r="BB3093" s="2">
        <v>17.600000000000001</v>
      </c>
      <c r="BC3093" s="2">
        <v>28.5</v>
      </c>
      <c r="BD3093" s="2">
        <v>37.923200000000001</v>
      </c>
      <c r="BE3093" s="4" t="str">
        <f t="shared" si="482"/>
        <v>ABURRIDO</v>
      </c>
      <c r="BF3093" s="4">
        <f t="shared" si="483"/>
        <v>3.1885999999999997</v>
      </c>
      <c r="BG3093">
        <f t="shared" si="484"/>
        <v>1.96</v>
      </c>
      <c r="BH3093">
        <f t="shared" si="485"/>
        <v>1.9</v>
      </c>
      <c r="BI3093">
        <f t="shared" si="486"/>
        <v>5.01</v>
      </c>
      <c r="BJ3093">
        <f t="shared" si="487"/>
        <v>4.04</v>
      </c>
      <c r="BK3093">
        <f t="shared" si="488"/>
        <v>3.06</v>
      </c>
      <c r="BL3093">
        <f t="shared" si="489"/>
        <v>47480.999999999956</v>
      </c>
    </row>
    <row r="3094" spans="1:64" x14ac:dyDescent="0.2">
      <c r="A3094" s="1">
        <v>3092</v>
      </c>
      <c r="B3094" s="7" t="s">
        <v>15</v>
      </c>
      <c r="C3094" s="3">
        <v>40029</v>
      </c>
      <c r="D3094" s="4" t="s">
        <v>626</v>
      </c>
      <c r="E3094" s="4" t="s">
        <v>164</v>
      </c>
      <c r="F3094" s="5" t="str">
        <f t="shared" si="480"/>
        <v>M</v>
      </c>
      <c r="G3094" s="6">
        <v>0.875</v>
      </c>
      <c r="H3094" s="6">
        <v>0.9145833333333333</v>
      </c>
      <c r="I3094" s="85">
        <f t="shared" si="481"/>
        <v>56.999999999999957</v>
      </c>
      <c r="J3094" s="86">
        <f>I3094*Segmentos!$D$7*(AH3094%)*IF(ISNUMBER(AI3094),AI3094%,0)</f>
        <v>1441689.5999999989</v>
      </c>
      <c r="K3094" s="86">
        <f>I3094*Segmentos!$D$7*(AL3094%)*IF(ISNUMBER(AM3094),AM3094%,0)</f>
        <v>2830300.799999998</v>
      </c>
      <c r="L3094" s="4"/>
      <c r="M3094" s="2">
        <v>9.52</v>
      </c>
      <c r="N3094" s="2">
        <v>19.600000000000001</v>
      </c>
      <c r="O3094" s="2">
        <v>48.6</v>
      </c>
      <c r="P3094" s="2">
        <v>85.798299999999998</v>
      </c>
      <c r="Q3094" s="2">
        <v>5.26</v>
      </c>
      <c r="R3094" s="2">
        <v>12.7</v>
      </c>
      <c r="S3094" s="2">
        <v>41.4</v>
      </c>
      <c r="T3094" s="2">
        <v>7.9051999999999998</v>
      </c>
      <c r="U3094" s="2">
        <v>8.3800000000000008</v>
      </c>
      <c r="V3094" s="2">
        <v>16</v>
      </c>
      <c r="W3094" s="2">
        <v>52.5</v>
      </c>
      <c r="X3094" s="2">
        <v>15.8271</v>
      </c>
      <c r="Y3094" s="2">
        <v>11.35</v>
      </c>
      <c r="Z3094" s="2">
        <v>23.1</v>
      </c>
      <c r="AA3094" s="2">
        <v>49.2</v>
      </c>
      <c r="AB3094" s="2">
        <v>30.216200000000001</v>
      </c>
      <c r="AC3094" s="2">
        <v>10.76</v>
      </c>
      <c r="AD3094" s="2">
        <v>22.3</v>
      </c>
      <c r="AE3094" s="2">
        <v>48.2</v>
      </c>
      <c r="AF3094" s="2">
        <v>31.849799999999998</v>
      </c>
      <c r="AG3094" s="20">
        <v>6.31</v>
      </c>
      <c r="AH3094" s="20">
        <v>15.2</v>
      </c>
      <c r="AI3094" s="20">
        <v>41.6</v>
      </c>
      <c r="AJ3094" s="20">
        <v>26.976500000000001</v>
      </c>
      <c r="AK3094" s="18">
        <v>12.42</v>
      </c>
      <c r="AL3094" s="18">
        <v>23.6</v>
      </c>
      <c r="AM3094" s="18">
        <v>52.6</v>
      </c>
      <c r="AN3094" s="18">
        <v>58.821800000000003</v>
      </c>
      <c r="AO3094" s="2">
        <v>7.05</v>
      </c>
      <c r="AP3094" s="2">
        <v>14.7</v>
      </c>
      <c r="AQ3094" s="2">
        <v>47.9</v>
      </c>
      <c r="AR3094" s="2">
        <v>6.9440999999999997</v>
      </c>
      <c r="AS3094" s="2">
        <v>7.63</v>
      </c>
      <c r="AT3094" s="2">
        <v>18.100000000000001</v>
      </c>
      <c r="AU3094" s="2">
        <v>42.3</v>
      </c>
      <c r="AV3094" s="2">
        <v>15.1538</v>
      </c>
      <c r="AW3094" s="2">
        <v>10.91</v>
      </c>
      <c r="AX3094" s="2">
        <v>21.1</v>
      </c>
      <c r="AY3094" s="2">
        <v>51.7</v>
      </c>
      <c r="AZ3094" s="2">
        <v>28.273199999999999</v>
      </c>
      <c r="BA3094" s="2">
        <v>10.26</v>
      </c>
      <c r="BB3094" s="2">
        <v>20.7</v>
      </c>
      <c r="BC3094" s="2">
        <v>49.5</v>
      </c>
      <c r="BD3094" s="2">
        <v>35.427199999999999</v>
      </c>
      <c r="BE3094" s="4" t="str">
        <f t="shared" si="482"/>
        <v>NO APLICA</v>
      </c>
      <c r="BF3094" s="4">
        <f t="shared" si="483"/>
        <v>9.0252000000000017</v>
      </c>
      <c r="BG3094">
        <f t="shared" si="484"/>
        <v>7.05</v>
      </c>
      <c r="BH3094">
        <f t="shared" si="485"/>
        <v>7.63</v>
      </c>
      <c r="BI3094">
        <f t="shared" si="486"/>
        <v>10.91</v>
      </c>
      <c r="BJ3094">
        <f t="shared" si="487"/>
        <v>12.42</v>
      </c>
      <c r="BK3094">
        <f t="shared" si="488"/>
        <v>6.31</v>
      </c>
      <c r="BL3094">
        <f t="shared" si="489"/>
        <v>54295.919999999962</v>
      </c>
    </row>
    <row r="3095" spans="1:64" x14ac:dyDescent="0.2">
      <c r="A3095" s="1">
        <v>3093</v>
      </c>
      <c r="B3095" s="7" t="s">
        <v>118</v>
      </c>
      <c r="C3095" s="3">
        <v>40029</v>
      </c>
      <c r="D3095" s="4" t="s">
        <v>8</v>
      </c>
      <c r="E3095" s="4" t="s">
        <v>166</v>
      </c>
      <c r="F3095" s="5" t="str">
        <f t="shared" si="480"/>
        <v>M</v>
      </c>
      <c r="G3095" s="6">
        <v>0.9194444444444444</v>
      </c>
      <c r="H3095" s="6">
        <v>0.98958333333333337</v>
      </c>
      <c r="I3095" s="85">
        <f t="shared" si="481"/>
        <v>101.00000000000011</v>
      </c>
      <c r="J3095" s="86">
        <f>I3095*Segmentos!$D$7*(AH3095%)*IF(ISNUMBER(AI3095),AI3095%,0)</f>
        <v>2493326.4000000027</v>
      </c>
      <c r="K3095" s="86">
        <f>I3095*Segmentos!$D$7*(AL3095%)*IF(ISNUMBER(AM3095),AM3095%,0)</f>
        <v>1997658.8000000021</v>
      </c>
      <c r="L3095" s="4"/>
      <c r="M3095" s="2">
        <v>5.51</v>
      </c>
      <c r="N3095" s="2">
        <v>20.8</v>
      </c>
      <c r="O3095" s="2">
        <v>26.4</v>
      </c>
      <c r="P3095" s="2">
        <v>87.012900000000002</v>
      </c>
      <c r="Q3095" s="2">
        <v>4.53</v>
      </c>
      <c r="R3095" s="2">
        <v>13.7</v>
      </c>
      <c r="S3095" s="2">
        <v>33</v>
      </c>
      <c r="T3095" s="2">
        <v>11.9453</v>
      </c>
      <c r="U3095" s="2">
        <v>2.97</v>
      </c>
      <c r="V3095" s="2">
        <v>15.2</v>
      </c>
      <c r="W3095" s="2">
        <v>19.600000000000001</v>
      </c>
      <c r="X3095" s="2">
        <v>9.8375000000000004</v>
      </c>
      <c r="Y3095" s="2">
        <v>5.45</v>
      </c>
      <c r="Z3095" s="2">
        <v>24.5</v>
      </c>
      <c r="AA3095" s="2">
        <v>22.3</v>
      </c>
      <c r="AB3095" s="2">
        <v>25.412700000000001</v>
      </c>
      <c r="AC3095" s="2">
        <v>7.68</v>
      </c>
      <c r="AD3095" s="2">
        <v>24.9</v>
      </c>
      <c r="AE3095" s="2">
        <v>30.9</v>
      </c>
      <c r="AF3095" s="2">
        <v>39.817399999999999</v>
      </c>
      <c r="AG3095" s="20">
        <v>6.15</v>
      </c>
      <c r="AH3095" s="20">
        <v>22.2</v>
      </c>
      <c r="AI3095" s="20">
        <v>27.8</v>
      </c>
      <c r="AJ3095" s="20">
        <v>46.128799999999998</v>
      </c>
      <c r="AK3095" s="18">
        <v>4.92</v>
      </c>
      <c r="AL3095" s="18">
        <v>19.7</v>
      </c>
      <c r="AM3095" s="18">
        <v>25.1</v>
      </c>
      <c r="AN3095" s="18">
        <v>40.884099999999997</v>
      </c>
      <c r="AO3095" s="2">
        <v>2.69</v>
      </c>
      <c r="AP3095" s="2">
        <v>13.8</v>
      </c>
      <c r="AQ3095" s="2">
        <v>19.600000000000001</v>
      </c>
      <c r="AR3095" s="2">
        <v>4.6458000000000004</v>
      </c>
      <c r="AS3095" s="2">
        <v>5.72</v>
      </c>
      <c r="AT3095" s="2">
        <v>21</v>
      </c>
      <c r="AU3095" s="2">
        <v>27.3</v>
      </c>
      <c r="AV3095" s="2">
        <v>19.9057</v>
      </c>
      <c r="AW3095" s="2">
        <v>5.88</v>
      </c>
      <c r="AX3095" s="2">
        <v>23.4</v>
      </c>
      <c r="AY3095" s="2">
        <v>25.1</v>
      </c>
      <c r="AZ3095" s="2">
        <v>26.728100000000001</v>
      </c>
      <c r="BA3095" s="2">
        <v>5.91</v>
      </c>
      <c r="BB3095" s="2">
        <v>20.9</v>
      </c>
      <c r="BC3095" s="2">
        <v>28.3</v>
      </c>
      <c r="BD3095" s="2">
        <v>35.7333</v>
      </c>
      <c r="BE3095" s="4" t="str">
        <f t="shared" si="482"/>
        <v>NO APLICA</v>
      </c>
      <c r="BF3095" s="4">
        <f t="shared" si="483"/>
        <v>5.4123999999999999</v>
      </c>
      <c r="BG3095">
        <f t="shared" si="484"/>
        <v>2.69</v>
      </c>
      <c r="BH3095">
        <f t="shared" si="485"/>
        <v>5.72</v>
      </c>
      <c r="BI3095">
        <f t="shared" si="486"/>
        <v>5.91</v>
      </c>
      <c r="BJ3095">
        <f t="shared" si="487"/>
        <v>4.92</v>
      </c>
      <c r="BK3095">
        <f t="shared" si="488"/>
        <v>6.15</v>
      </c>
      <c r="BL3095">
        <f t="shared" si="489"/>
        <v>55461.120000000061</v>
      </c>
    </row>
    <row r="3096" spans="1:64" x14ac:dyDescent="0.2">
      <c r="A3096" s="1">
        <v>3094</v>
      </c>
      <c r="B3096" s="7" t="s">
        <v>5</v>
      </c>
      <c r="C3096" s="3">
        <v>40029</v>
      </c>
      <c r="D3096" s="4" t="s">
        <v>3</v>
      </c>
      <c r="E3096" s="4" t="s">
        <v>164</v>
      </c>
      <c r="F3096" s="5" t="str">
        <f t="shared" si="480"/>
        <v>M</v>
      </c>
      <c r="G3096" s="6">
        <v>0.87361111111111101</v>
      </c>
      <c r="H3096" s="6">
        <v>0.91666666666666663</v>
      </c>
      <c r="I3096" s="85">
        <f t="shared" si="481"/>
        <v>62.000000000000099</v>
      </c>
      <c r="J3096" s="86">
        <f>I3096*Segmentos!$D$7*(AH3096%)*IF(ISNUMBER(AI3096),AI3096%,0)</f>
        <v>1792668.000000003</v>
      </c>
      <c r="K3096" s="86">
        <f>I3096*Segmentos!$D$7*(AL3096%)*IF(ISNUMBER(AM3096),AM3096%,0)</f>
        <v>1683597.6000000031</v>
      </c>
      <c r="L3096" s="4"/>
      <c r="M3096" s="2">
        <v>7.01</v>
      </c>
      <c r="N3096" s="2">
        <v>17.7</v>
      </c>
      <c r="O3096" s="2">
        <v>39.6</v>
      </c>
      <c r="P3096" s="2">
        <v>78.631799999999998</v>
      </c>
      <c r="Q3096" s="2">
        <v>4.09</v>
      </c>
      <c r="R3096" s="2">
        <v>9</v>
      </c>
      <c r="S3096" s="2">
        <v>45.5</v>
      </c>
      <c r="T3096" s="2">
        <v>7.6462000000000003</v>
      </c>
      <c r="U3096" s="2">
        <v>6.47</v>
      </c>
      <c r="V3096" s="2">
        <v>16.7</v>
      </c>
      <c r="W3096" s="2">
        <v>38.700000000000003</v>
      </c>
      <c r="X3096" s="2">
        <v>15.204000000000001</v>
      </c>
      <c r="Y3096" s="2">
        <v>6.8</v>
      </c>
      <c r="Z3096" s="2">
        <v>19.2</v>
      </c>
      <c r="AA3096" s="2">
        <v>35.4</v>
      </c>
      <c r="AB3096" s="2">
        <v>22.5062</v>
      </c>
      <c r="AC3096" s="2">
        <v>9.0399999999999991</v>
      </c>
      <c r="AD3096" s="2">
        <v>21.4</v>
      </c>
      <c r="AE3096" s="2">
        <v>42.3</v>
      </c>
      <c r="AF3096" s="2">
        <v>33.275399999999998</v>
      </c>
      <c r="AG3096" s="20">
        <v>7.24</v>
      </c>
      <c r="AH3096" s="20">
        <v>18.3</v>
      </c>
      <c r="AI3096" s="20">
        <v>39.5</v>
      </c>
      <c r="AJ3096" s="20">
        <v>38.517200000000003</v>
      </c>
      <c r="AK3096" s="18">
        <v>6.81</v>
      </c>
      <c r="AL3096" s="18">
        <v>17.100000000000001</v>
      </c>
      <c r="AM3096" s="18">
        <v>39.700000000000003</v>
      </c>
      <c r="AN3096" s="18">
        <v>40.114600000000003</v>
      </c>
      <c r="AO3096" s="2">
        <v>2.11</v>
      </c>
      <c r="AP3096" s="2">
        <v>8.8000000000000007</v>
      </c>
      <c r="AQ3096" s="2">
        <v>24.1</v>
      </c>
      <c r="AR3096" s="2">
        <v>2.5882000000000001</v>
      </c>
      <c r="AS3096" s="2">
        <v>5.25</v>
      </c>
      <c r="AT3096" s="2">
        <v>13.7</v>
      </c>
      <c r="AU3096" s="2">
        <v>38.4</v>
      </c>
      <c r="AV3096" s="2">
        <v>12.977499999999999</v>
      </c>
      <c r="AW3096" s="2">
        <v>7.13</v>
      </c>
      <c r="AX3096" s="2">
        <v>17.5</v>
      </c>
      <c r="AY3096" s="2">
        <v>40.700000000000003</v>
      </c>
      <c r="AZ3096" s="2">
        <v>22.974699999999999</v>
      </c>
      <c r="BA3096" s="2">
        <v>9.34</v>
      </c>
      <c r="BB3096" s="2">
        <v>22.7</v>
      </c>
      <c r="BC3096" s="2">
        <v>41.2</v>
      </c>
      <c r="BD3096" s="2">
        <v>40.091500000000003</v>
      </c>
      <c r="BE3096" s="4" t="str">
        <f t="shared" si="482"/>
        <v>NO APLICA</v>
      </c>
      <c r="BF3096" s="4">
        <f t="shared" si="483"/>
        <v>6.5093999999999994</v>
      </c>
      <c r="BG3096">
        <f t="shared" si="484"/>
        <v>2.11</v>
      </c>
      <c r="BH3096">
        <f t="shared" si="485"/>
        <v>5.25</v>
      </c>
      <c r="BI3096">
        <f t="shared" si="486"/>
        <v>9.34</v>
      </c>
      <c r="BJ3096">
        <f t="shared" si="487"/>
        <v>6.81</v>
      </c>
      <c r="BK3096">
        <f t="shared" si="488"/>
        <v>7.24</v>
      </c>
      <c r="BL3096">
        <f t="shared" si="489"/>
        <v>43457.040000000066</v>
      </c>
    </row>
    <row r="3097" spans="1:64" x14ac:dyDescent="0.2">
      <c r="A3097" s="1">
        <v>3095</v>
      </c>
      <c r="B3097" s="7" t="s">
        <v>18</v>
      </c>
      <c r="C3097" s="3">
        <v>40029</v>
      </c>
      <c r="D3097" s="4" t="s">
        <v>17</v>
      </c>
      <c r="E3097" s="4" t="s">
        <v>168</v>
      </c>
      <c r="F3097" s="5" t="str">
        <f t="shared" si="480"/>
        <v>M</v>
      </c>
      <c r="G3097" s="6">
        <v>0.8340277777777777</v>
      </c>
      <c r="H3097" s="6">
        <v>0.9145833333333333</v>
      </c>
      <c r="I3097" s="85">
        <f t="shared" si="481"/>
        <v>116.00000000000007</v>
      </c>
      <c r="J3097" s="86">
        <f>I3097*Segmentos!$D$7*(AH3097%)*IF(ISNUMBER(AI3097),AI3097%,0)</f>
        <v>159244.80000000013</v>
      </c>
      <c r="K3097" s="86">
        <f>I3097*Segmentos!$D$7*(AL3097%)*IF(ISNUMBER(AM3097),AM3097%,0)</f>
        <v>313664.00000000023</v>
      </c>
      <c r="L3097" s="4" t="s">
        <v>561</v>
      </c>
      <c r="M3097" s="2">
        <v>0.52</v>
      </c>
      <c r="N3097" s="2">
        <v>2.9</v>
      </c>
      <c r="O3097" s="2">
        <v>17.7</v>
      </c>
      <c r="P3097" s="2">
        <v>82.301299999999998</v>
      </c>
      <c r="Q3097" s="2">
        <v>0.02</v>
      </c>
      <c r="R3097" s="2">
        <v>1.5</v>
      </c>
      <c r="S3097" s="2">
        <v>1.2</v>
      </c>
      <c r="T3097" s="2">
        <v>0.46949999999999997</v>
      </c>
      <c r="U3097" s="2">
        <v>0.54</v>
      </c>
      <c r="V3097" s="2">
        <v>2.5</v>
      </c>
      <c r="W3097" s="2">
        <v>21.2</v>
      </c>
      <c r="X3097" s="2">
        <v>17.915400000000002</v>
      </c>
      <c r="Y3097" s="2">
        <v>0.31</v>
      </c>
      <c r="Z3097" s="2">
        <v>3.5</v>
      </c>
      <c r="AA3097" s="2">
        <v>8.8000000000000007</v>
      </c>
      <c r="AB3097" s="2">
        <v>14.57</v>
      </c>
      <c r="AC3097" s="2">
        <v>0.95</v>
      </c>
      <c r="AD3097" s="2">
        <v>3.4</v>
      </c>
      <c r="AE3097" s="2">
        <v>28</v>
      </c>
      <c r="AF3097" s="2">
        <v>49.346400000000003</v>
      </c>
      <c r="AG3097" s="20">
        <v>0.34</v>
      </c>
      <c r="AH3097" s="20">
        <v>3.3</v>
      </c>
      <c r="AI3097" s="20">
        <v>10.4</v>
      </c>
      <c r="AJ3097" s="20">
        <v>25.8492</v>
      </c>
      <c r="AK3097" s="18">
        <v>0.68</v>
      </c>
      <c r="AL3097" s="18">
        <v>2.6</v>
      </c>
      <c r="AM3097" s="18">
        <v>26</v>
      </c>
      <c r="AN3097" s="18">
        <v>56.452100000000002</v>
      </c>
      <c r="AO3097" s="2">
        <v>0.04</v>
      </c>
      <c r="AP3097" s="2">
        <v>2</v>
      </c>
      <c r="AQ3097" s="2">
        <v>1.9</v>
      </c>
      <c r="AR3097" s="2">
        <v>0.66620000000000001</v>
      </c>
      <c r="AS3097" s="2">
        <v>0.11</v>
      </c>
      <c r="AT3097" s="2">
        <v>2.4</v>
      </c>
      <c r="AU3097" s="2">
        <v>4.5999999999999996</v>
      </c>
      <c r="AV3097" s="2">
        <v>3.7865000000000002</v>
      </c>
      <c r="AW3097" s="2">
        <v>0.88</v>
      </c>
      <c r="AX3097" s="2">
        <v>2.2999999999999998</v>
      </c>
      <c r="AY3097" s="2">
        <v>38.5</v>
      </c>
      <c r="AZ3097" s="2">
        <v>40.164900000000003</v>
      </c>
      <c r="BA3097" s="2">
        <v>0.62</v>
      </c>
      <c r="BB3097" s="2">
        <v>4</v>
      </c>
      <c r="BC3097" s="2">
        <v>15.5</v>
      </c>
      <c r="BD3097" s="2">
        <v>37.683700000000002</v>
      </c>
      <c r="BE3097" s="4" t="str">
        <f t="shared" si="482"/>
        <v>ABURRIDO</v>
      </c>
      <c r="BF3097" s="4">
        <f t="shared" si="483"/>
        <v>0.42080000000000001</v>
      </c>
      <c r="BG3097">
        <f t="shared" si="484"/>
        <v>0.04</v>
      </c>
      <c r="BH3097">
        <f t="shared" si="485"/>
        <v>0.11</v>
      </c>
      <c r="BI3097">
        <f t="shared" si="486"/>
        <v>0.88</v>
      </c>
      <c r="BJ3097">
        <f t="shared" si="487"/>
        <v>0.68</v>
      </c>
      <c r="BK3097">
        <f t="shared" si="488"/>
        <v>0.34</v>
      </c>
      <c r="BL3097">
        <f t="shared" si="489"/>
        <v>5954.2800000000034</v>
      </c>
    </row>
    <row r="3098" spans="1:64" x14ac:dyDescent="0.2">
      <c r="A3098" s="1">
        <v>3096</v>
      </c>
      <c r="B3098" s="7" t="s">
        <v>122</v>
      </c>
      <c r="C3098" s="3">
        <v>40029</v>
      </c>
      <c r="D3098" s="4" t="s">
        <v>627</v>
      </c>
      <c r="E3098" s="4" t="s">
        <v>167</v>
      </c>
      <c r="F3098" s="5" t="str">
        <f t="shared" si="480"/>
        <v>M</v>
      </c>
      <c r="G3098" s="6">
        <v>0.91666666666666663</v>
      </c>
      <c r="H3098" s="6">
        <v>0.99583333333333324</v>
      </c>
      <c r="I3098" s="85">
        <f t="shared" si="481"/>
        <v>113.99999999999991</v>
      </c>
      <c r="J3098" s="86">
        <f>I3098*Segmentos!$D$7*(AH3098%)*IF(ISNUMBER(AI3098),AI3098%,0)</f>
        <v>1359244.7999999989</v>
      </c>
      <c r="K3098" s="86">
        <f>I3098*Segmentos!$D$7*(AL3098%)*IF(ISNUMBER(AM3098),AM3098%,0)</f>
        <v>1950767.9999999988</v>
      </c>
      <c r="L3098" s="4"/>
      <c r="M3098" s="2">
        <v>3.66</v>
      </c>
      <c r="N3098" s="2">
        <v>20.8</v>
      </c>
      <c r="O3098" s="2">
        <v>17.600000000000001</v>
      </c>
      <c r="P3098" s="2">
        <v>91.125100000000003</v>
      </c>
      <c r="Q3098" s="2">
        <v>2.12</v>
      </c>
      <c r="R3098" s="2">
        <v>11.9</v>
      </c>
      <c r="S3098" s="2">
        <v>17.899999999999999</v>
      </c>
      <c r="T3098" s="2">
        <v>8.8279999999999994</v>
      </c>
      <c r="U3098" s="2">
        <v>2.65</v>
      </c>
      <c r="V3098" s="2">
        <v>20.3</v>
      </c>
      <c r="W3098" s="2">
        <v>13</v>
      </c>
      <c r="X3098" s="2">
        <v>13.8368</v>
      </c>
      <c r="Y3098" s="2">
        <v>2.81</v>
      </c>
      <c r="Z3098" s="2">
        <v>21.4</v>
      </c>
      <c r="AA3098" s="2">
        <v>13.1</v>
      </c>
      <c r="AB3098" s="2">
        <v>20.651199999999999</v>
      </c>
      <c r="AC3098" s="2">
        <v>5.85</v>
      </c>
      <c r="AD3098" s="2">
        <v>25.3</v>
      </c>
      <c r="AE3098" s="2">
        <v>23.1</v>
      </c>
      <c r="AF3098" s="2">
        <v>47.809100000000001</v>
      </c>
      <c r="AG3098" s="20">
        <v>2.98</v>
      </c>
      <c r="AH3098" s="20">
        <v>18.399999999999999</v>
      </c>
      <c r="AI3098" s="20">
        <v>16.2</v>
      </c>
      <c r="AJ3098" s="20">
        <v>35.176099999999998</v>
      </c>
      <c r="AK3098" s="18">
        <v>4.2699999999999996</v>
      </c>
      <c r="AL3098" s="18">
        <v>23</v>
      </c>
      <c r="AM3098" s="18">
        <v>18.600000000000001</v>
      </c>
      <c r="AN3098" s="18">
        <v>55.948999999999998</v>
      </c>
      <c r="AO3098" s="2">
        <v>2.2999999999999998</v>
      </c>
      <c r="AP3098" s="2">
        <v>21</v>
      </c>
      <c r="AQ3098" s="2">
        <v>11</v>
      </c>
      <c r="AR3098" s="2">
        <v>6.2686999999999999</v>
      </c>
      <c r="AS3098" s="2">
        <v>3.38</v>
      </c>
      <c r="AT3098" s="2">
        <v>20.399999999999999</v>
      </c>
      <c r="AU3098" s="2">
        <v>16.5</v>
      </c>
      <c r="AV3098" s="2">
        <v>18.532599999999999</v>
      </c>
      <c r="AW3098" s="2">
        <v>4.54</v>
      </c>
      <c r="AX3098" s="2">
        <v>23.9</v>
      </c>
      <c r="AY3098" s="2">
        <v>19</v>
      </c>
      <c r="AZ3098" s="2">
        <v>32.526299999999999</v>
      </c>
      <c r="BA3098" s="2">
        <v>3.54</v>
      </c>
      <c r="BB3098" s="2">
        <v>18.8</v>
      </c>
      <c r="BC3098" s="2">
        <v>18.899999999999999</v>
      </c>
      <c r="BD3098" s="2">
        <v>33.797499999999999</v>
      </c>
      <c r="BE3098" s="4" t="str">
        <f t="shared" si="482"/>
        <v>ABURRIDO</v>
      </c>
      <c r="BF3098" s="4">
        <f t="shared" si="483"/>
        <v>3.6947999999999999</v>
      </c>
      <c r="BG3098">
        <f t="shared" si="484"/>
        <v>2.2999999999999998</v>
      </c>
      <c r="BH3098">
        <f t="shared" si="485"/>
        <v>3.38</v>
      </c>
      <c r="BI3098">
        <f t="shared" si="486"/>
        <v>4.54</v>
      </c>
      <c r="BJ3098">
        <f t="shared" si="487"/>
        <v>4.2699999999999996</v>
      </c>
      <c r="BK3098">
        <f t="shared" si="488"/>
        <v>2.98</v>
      </c>
      <c r="BL3098">
        <f t="shared" si="489"/>
        <v>41733.119999999974</v>
      </c>
    </row>
    <row r="3099" spans="1:64" x14ac:dyDescent="0.2">
      <c r="A3099" s="1">
        <v>3097</v>
      </c>
      <c r="B3099" s="7" t="s">
        <v>1</v>
      </c>
      <c r="C3099" s="3">
        <v>40029</v>
      </c>
      <c r="D3099" s="4" t="s">
        <v>627</v>
      </c>
      <c r="E3099" s="4" t="s">
        <v>163</v>
      </c>
      <c r="F3099" s="5" t="str">
        <f t="shared" si="480"/>
        <v>M</v>
      </c>
      <c r="G3099" s="6">
        <v>0.83819444444444446</v>
      </c>
      <c r="H3099" s="6">
        <v>0.87430555555555556</v>
      </c>
      <c r="I3099" s="85">
        <f t="shared" si="481"/>
        <v>51.999999999999972</v>
      </c>
      <c r="J3099" s="86">
        <f>I3099*Segmentos!$D$7*(AH3099%)*IF(ISNUMBER(AI3099),AI3099%,0)</f>
        <v>818854.39999999967</v>
      </c>
      <c r="K3099" s="86">
        <f>I3099*Segmentos!$D$7*(AL3099%)*IF(ISNUMBER(AM3099),AM3099%,0)</f>
        <v>1412611.1999999993</v>
      </c>
      <c r="L3099" s="4"/>
      <c r="M3099" s="2">
        <v>5.44</v>
      </c>
      <c r="N3099" s="2">
        <v>10.1</v>
      </c>
      <c r="O3099" s="2">
        <v>53.7</v>
      </c>
      <c r="P3099" s="2">
        <v>80.105599999999995</v>
      </c>
      <c r="Q3099" s="2">
        <v>5.43</v>
      </c>
      <c r="R3099" s="2">
        <v>9.6999999999999993</v>
      </c>
      <c r="S3099" s="2">
        <v>56.2</v>
      </c>
      <c r="T3099" s="2">
        <v>13.3307</v>
      </c>
      <c r="U3099" s="2">
        <v>4.53</v>
      </c>
      <c r="V3099" s="2">
        <v>10.6</v>
      </c>
      <c r="W3099" s="2">
        <v>42.6</v>
      </c>
      <c r="X3099" s="2">
        <v>13.984</v>
      </c>
      <c r="Y3099" s="2">
        <v>5.07</v>
      </c>
      <c r="Z3099" s="2">
        <v>9.6</v>
      </c>
      <c r="AA3099" s="2">
        <v>52.6</v>
      </c>
      <c r="AB3099" s="2">
        <v>22.0153</v>
      </c>
      <c r="AC3099" s="2">
        <v>6.37</v>
      </c>
      <c r="AD3099" s="2">
        <v>10.5</v>
      </c>
      <c r="AE3099" s="2">
        <v>60.4</v>
      </c>
      <c r="AF3099" s="2">
        <v>30.775600000000001</v>
      </c>
      <c r="AG3099" s="20">
        <v>3.96</v>
      </c>
      <c r="AH3099" s="20">
        <v>7.4</v>
      </c>
      <c r="AI3099" s="20">
        <v>53.2</v>
      </c>
      <c r="AJ3099" s="20">
        <v>27.656099999999999</v>
      </c>
      <c r="AK3099" s="18">
        <v>6.78</v>
      </c>
      <c r="AL3099" s="18">
        <v>12.6</v>
      </c>
      <c r="AM3099" s="18">
        <v>53.9</v>
      </c>
      <c r="AN3099" s="18">
        <v>52.4495</v>
      </c>
      <c r="AO3099" s="2">
        <v>3.29</v>
      </c>
      <c r="AP3099" s="2">
        <v>6.4</v>
      </c>
      <c r="AQ3099" s="2">
        <v>51.4</v>
      </c>
      <c r="AR3099" s="2">
        <v>5.2933000000000003</v>
      </c>
      <c r="AS3099" s="2">
        <v>5.51</v>
      </c>
      <c r="AT3099" s="2">
        <v>9.5</v>
      </c>
      <c r="AU3099" s="2">
        <v>58</v>
      </c>
      <c r="AV3099" s="2">
        <v>17.8643</v>
      </c>
      <c r="AW3099" s="2">
        <v>6.01</v>
      </c>
      <c r="AX3099" s="2">
        <v>12.4</v>
      </c>
      <c r="AY3099" s="2">
        <v>48.6</v>
      </c>
      <c r="AZ3099" s="2">
        <v>25.4434</v>
      </c>
      <c r="BA3099" s="2">
        <v>5.59</v>
      </c>
      <c r="BB3099" s="2">
        <v>9.9</v>
      </c>
      <c r="BC3099" s="2">
        <v>56.4</v>
      </c>
      <c r="BD3099" s="2">
        <v>31.5047</v>
      </c>
      <c r="BE3099" s="4" t="str">
        <f t="shared" si="482"/>
        <v>NO APLICA</v>
      </c>
      <c r="BF3099" s="4">
        <f t="shared" si="483"/>
        <v>5.4663999999999993</v>
      </c>
      <c r="BG3099">
        <f t="shared" si="484"/>
        <v>3.29</v>
      </c>
      <c r="BH3099">
        <f t="shared" si="485"/>
        <v>5.51</v>
      </c>
      <c r="BI3099">
        <f t="shared" si="486"/>
        <v>6.01</v>
      </c>
      <c r="BJ3099">
        <f t="shared" si="487"/>
        <v>6.78</v>
      </c>
      <c r="BK3099">
        <f t="shared" si="488"/>
        <v>3.96</v>
      </c>
      <c r="BL3099">
        <f t="shared" si="489"/>
        <v>28203.239999999987</v>
      </c>
    </row>
    <row r="3100" spans="1:64" x14ac:dyDescent="0.2">
      <c r="A3100" s="1">
        <v>3098</v>
      </c>
      <c r="B3100" s="7" t="s">
        <v>36</v>
      </c>
      <c r="C3100" s="3">
        <v>40029</v>
      </c>
      <c r="D3100" s="4" t="s">
        <v>626</v>
      </c>
      <c r="E3100" s="4" t="s">
        <v>163</v>
      </c>
      <c r="F3100" s="5" t="str">
        <f t="shared" si="480"/>
        <v>M</v>
      </c>
      <c r="G3100" s="6">
        <v>0.9194444444444444</v>
      </c>
      <c r="H3100" s="6">
        <v>0.94236111111111109</v>
      </c>
      <c r="I3100" s="85">
        <f t="shared" si="481"/>
        <v>33.000000000000043</v>
      </c>
      <c r="J3100" s="86">
        <f>I3100*Segmentos!$D$7*(AH3100%)*IF(ISNUMBER(AI3100),AI3100%,0)</f>
        <v>1601661.6000000024</v>
      </c>
      <c r="K3100" s="86">
        <f>I3100*Segmentos!$D$7*(AL3100%)*IF(ISNUMBER(AM3100),AM3100%,0)</f>
        <v>3088800.0000000037</v>
      </c>
      <c r="L3100" s="4"/>
      <c r="M3100" s="2">
        <v>18.059999999999999</v>
      </c>
      <c r="N3100" s="2">
        <v>23.4</v>
      </c>
      <c r="O3100" s="2">
        <v>77</v>
      </c>
      <c r="P3100" s="2">
        <v>86.353499999999997</v>
      </c>
      <c r="Q3100" s="2">
        <v>14.2</v>
      </c>
      <c r="R3100" s="2">
        <v>19.2</v>
      </c>
      <c r="S3100" s="2">
        <v>73.8</v>
      </c>
      <c r="T3100" s="2">
        <v>11.3247</v>
      </c>
      <c r="U3100" s="2">
        <v>15.92</v>
      </c>
      <c r="V3100" s="2">
        <v>21.5</v>
      </c>
      <c r="W3100" s="2">
        <v>74.099999999999994</v>
      </c>
      <c r="X3100" s="2">
        <v>15.962400000000001</v>
      </c>
      <c r="Y3100" s="2">
        <v>20.75</v>
      </c>
      <c r="Z3100" s="2">
        <v>28.1</v>
      </c>
      <c r="AA3100" s="2">
        <v>73.8</v>
      </c>
      <c r="AB3100" s="2">
        <v>29.299700000000001</v>
      </c>
      <c r="AC3100" s="2">
        <v>18.96</v>
      </c>
      <c r="AD3100" s="2">
        <v>22.6</v>
      </c>
      <c r="AE3100" s="2">
        <v>83.8</v>
      </c>
      <c r="AF3100" s="2">
        <v>29.7668</v>
      </c>
      <c r="AG3100" s="20">
        <v>12.16</v>
      </c>
      <c r="AH3100" s="20">
        <v>16.2</v>
      </c>
      <c r="AI3100" s="20">
        <v>74.900000000000006</v>
      </c>
      <c r="AJ3100" s="20">
        <v>27.575900000000001</v>
      </c>
      <c r="AK3100" s="18">
        <v>23.39</v>
      </c>
      <c r="AL3100" s="18">
        <v>30</v>
      </c>
      <c r="AM3100" s="18">
        <v>78</v>
      </c>
      <c r="AN3100" s="18">
        <v>58.7776</v>
      </c>
      <c r="AO3100" s="2">
        <v>16.63</v>
      </c>
      <c r="AP3100" s="2">
        <v>22.2</v>
      </c>
      <c r="AQ3100" s="2">
        <v>74.8</v>
      </c>
      <c r="AR3100" s="2">
        <v>8.6884999999999994</v>
      </c>
      <c r="AS3100" s="2">
        <v>16.899999999999999</v>
      </c>
      <c r="AT3100" s="2">
        <v>22.9</v>
      </c>
      <c r="AU3100" s="2">
        <v>73.900000000000006</v>
      </c>
      <c r="AV3100" s="2">
        <v>17.799199999999999</v>
      </c>
      <c r="AW3100" s="2">
        <v>18.07</v>
      </c>
      <c r="AX3100" s="2">
        <v>23.4</v>
      </c>
      <c r="AY3100" s="2">
        <v>77.2</v>
      </c>
      <c r="AZ3100" s="2">
        <v>24.837499999999999</v>
      </c>
      <c r="BA3100" s="2">
        <v>19.13</v>
      </c>
      <c r="BB3100" s="2">
        <v>24.1</v>
      </c>
      <c r="BC3100" s="2">
        <v>79.2</v>
      </c>
      <c r="BD3100" s="2">
        <v>35.028300000000002</v>
      </c>
      <c r="BE3100" s="4" t="str">
        <f t="shared" si="482"/>
        <v>NO APLICA</v>
      </c>
      <c r="BF3100" s="4">
        <f t="shared" si="483"/>
        <v>17.941600000000001</v>
      </c>
      <c r="BG3100">
        <f t="shared" si="484"/>
        <v>16.63</v>
      </c>
      <c r="BH3100">
        <f t="shared" si="485"/>
        <v>16.899999999999999</v>
      </c>
      <c r="BI3100">
        <f t="shared" si="486"/>
        <v>19.13</v>
      </c>
      <c r="BJ3100">
        <f t="shared" si="487"/>
        <v>23.39</v>
      </c>
      <c r="BK3100">
        <f t="shared" si="488"/>
        <v>12.16</v>
      </c>
      <c r="BL3100">
        <f t="shared" si="489"/>
        <v>59459.400000000074</v>
      </c>
    </row>
    <row r="3101" spans="1:64" x14ac:dyDescent="0.2">
      <c r="A3101" s="1">
        <v>3099</v>
      </c>
      <c r="B3101" s="7" t="s">
        <v>88</v>
      </c>
      <c r="C3101" s="3">
        <v>40029</v>
      </c>
      <c r="D3101" s="4" t="s">
        <v>626</v>
      </c>
      <c r="E3101" s="4" t="s">
        <v>163</v>
      </c>
      <c r="F3101" s="5" t="str">
        <f t="shared" si="480"/>
        <v>M</v>
      </c>
      <c r="G3101" s="6">
        <v>0.91805555555555562</v>
      </c>
      <c r="H3101" s="6">
        <v>0.9194444444444444</v>
      </c>
      <c r="I3101" s="85">
        <f t="shared" si="481"/>
        <v>1.999999999999833</v>
      </c>
      <c r="J3101" s="86">
        <f>I3101*Segmentos!$D$7*(AH3101%)*IF(ISNUMBER(AI3101),AI3101%,0)</f>
        <v>88287.999999992637</v>
      </c>
      <c r="K3101" s="86">
        <f>I3101*Segmentos!$D$7*(AL3101%)*IF(ISNUMBER(AM3101),AM3101%,0)</f>
        <v>156938.39999998687</v>
      </c>
      <c r="L3101" s="4"/>
      <c r="M3101" s="2">
        <v>15.58</v>
      </c>
      <c r="N3101" s="2">
        <v>17.100000000000001</v>
      </c>
      <c r="O3101" s="2">
        <v>91.1</v>
      </c>
      <c r="P3101" s="2">
        <v>86.748999999999995</v>
      </c>
      <c r="Q3101" s="2">
        <v>11.69</v>
      </c>
      <c r="R3101" s="2">
        <v>13.1</v>
      </c>
      <c r="S3101" s="2">
        <v>89.4</v>
      </c>
      <c r="T3101" s="2">
        <v>10.8611</v>
      </c>
      <c r="U3101" s="2">
        <v>11.22</v>
      </c>
      <c r="V3101" s="2">
        <v>12.2</v>
      </c>
      <c r="W3101" s="2">
        <v>91.9</v>
      </c>
      <c r="X3101" s="2">
        <v>13.0962</v>
      </c>
      <c r="Y3101" s="2">
        <v>18.61</v>
      </c>
      <c r="Z3101" s="2">
        <v>20.2</v>
      </c>
      <c r="AA3101" s="2">
        <v>92.2</v>
      </c>
      <c r="AB3101" s="2">
        <v>30.6053</v>
      </c>
      <c r="AC3101" s="2">
        <v>17.61</v>
      </c>
      <c r="AD3101" s="2">
        <v>19.5</v>
      </c>
      <c r="AE3101" s="2">
        <v>90.2</v>
      </c>
      <c r="AF3101" s="2">
        <v>32.186500000000002</v>
      </c>
      <c r="AG3101" s="20">
        <v>11.05</v>
      </c>
      <c r="AH3101" s="20">
        <v>12.4</v>
      </c>
      <c r="AI3101" s="20">
        <v>89</v>
      </c>
      <c r="AJ3101" s="20">
        <v>29.194299999999998</v>
      </c>
      <c r="AK3101" s="18">
        <v>19.66</v>
      </c>
      <c r="AL3101" s="18">
        <v>21.3</v>
      </c>
      <c r="AM3101" s="18">
        <v>92.1</v>
      </c>
      <c r="AN3101" s="18">
        <v>57.554699999999997</v>
      </c>
      <c r="AO3101" s="2">
        <v>13.72</v>
      </c>
      <c r="AP3101" s="2">
        <v>14.7</v>
      </c>
      <c r="AQ3101" s="2">
        <v>93.3</v>
      </c>
      <c r="AR3101" s="2">
        <v>8.3497000000000003</v>
      </c>
      <c r="AS3101" s="2">
        <v>14.82</v>
      </c>
      <c r="AT3101" s="2">
        <v>16</v>
      </c>
      <c r="AU3101" s="2">
        <v>92.4</v>
      </c>
      <c r="AV3101" s="2">
        <v>18.180199999999999</v>
      </c>
      <c r="AW3101" s="2">
        <v>14.36</v>
      </c>
      <c r="AX3101" s="2">
        <v>15.5</v>
      </c>
      <c r="AY3101" s="2">
        <v>92.6</v>
      </c>
      <c r="AZ3101" s="2">
        <v>22.989699999999999</v>
      </c>
      <c r="BA3101" s="2">
        <v>17.46</v>
      </c>
      <c r="BB3101" s="2">
        <v>19.600000000000001</v>
      </c>
      <c r="BC3101" s="2">
        <v>89</v>
      </c>
      <c r="BD3101" s="2">
        <v>37.229399999999998</v>
      </c>
      <c r="BE3101" s="4" t="str">
        <f t="shared" si="482"/>
        <v>NO APLICA</v>
      </c>
      <c r="BF3101" s="4">
        <f t="shared" si="483"/>
        <v>15.781199999999998</v>
      </c>
      <c r="BG3101">
        <f t="shared" si="484"/>
        <v>13.72</v>
      </c>
      <c r="BH3101">
        <f t="shared" si="485"/>
        <v>14.82</v>
      </c>
      <c r="BI3101">
        <f t="shared" si="486"/>
        <v>17.46</v>
      </c>
      <c r="BJ3101">
        <f t="shared" si="487"/>
        <v>19.66</v>
      </c>
      <c r="BK3101">
        <f t="shared" si="488"/>
        <v>11.05</v>
      </c>
      <c r="BL3101">
        <f t="shared" si="489"/>
        <v>3115.6199999997398</v>
      </c>
    </row>
    <row r="3102" spans="1:64" x14ac:dyDescent="0.2">
      <c r="A3102" s="1">
        <v>3100</v>
      </c>
      <c r="B3102" s="7" t="s">
        <v>20</v>
      </c>
      <c r="C3102" s="3">
        <v>40029</v>
      </c>
      <c r="D3102" s="4" t="s">
        <v>17</v>
      </c>
      <c r="E3102" s="4" t="s">
        <v>169</v>
      </c>
      <c r="F3102" s="5" t="str">
        <f t="shared" si="480"/>
        <v>M</v>
      </c>
      <c r="G3102" s="6">
        <v>0.91666666666666663</v>
      </c>
      <c r="H3102" s="6">
        <v>0.95763888888888893</v>
      </c>
      <c r="I3102" s="85">
        <f t="shared" si="481"/>
        <v>59.000000000000114</v>
      </c>
      <c r="J3102" s="86">
        <f>I3102*Segmentos!$D$7*(AH3102%)*IF(ISNUMBER(AI3102),AI3102%,0)</f>
        <v>87556.00000000016</v>
      </c>
      <c r="K3102" s="86">
        <f>I3102*Segmentos!$D$7*(AL3102%)*IF(ISNUMBER(AM3102),AM3102%,0)</f>
        <v>26668.000000000055</v>
      </c>
      <c r="L3102" s="4"/>
      <c r="M3102" s="2">
        <v>0.23</v>
      </c>
      <c r="N3102" s="2">
        <v>1.2</v>
      </c>
      <c r="O3102" s="2">
        <v>19.8</v>
      </c>
      <c r="P3102" s="2">
        <v>99.728499999999997</v>
      </c>
      <c r="Q3102" s="2">
        <v>0.12</v>
      </c>
      <c r="R3102" s="2">
        <v>0.3</v>
      </c>
      <c r="S3102" s="2">
        <v>42.3</v>
      </c>
      <c r="T3102" s="2">
        <v>8.7507999999999999</v>
      </c>
      <c r="U3102" s="2">
        <v>0.14000000000000001</v>
      </c>
      <c r="V3102" s="2">
        <v>1.5</v>
      </c>
      <c r="W3102" s="2">
        <v>9.1999999999999993</v>
      </c>
      <c r="X3102" s="2">
        <v>13.085699999999999</v>
      </c>
      <c r="Y3102" s="2">
        <v>0.18</v>
      </c>
      <c r="Z3102" s="2">
        <v>0.4</v>
      </c>
      <c r="AA3102" s="2">
        <v>40.9</v>
      </c>
      <c r="AB3102" s="2">
        <v>22.8886</v>
      </c>
      <c r="AC3102" s="2">
        <v>0.38</v>
      </c>
      <c r="AD3102" s="2">
        <v>2</v>
      </c>
      <c r="AE3102" s="2">
        <v>19.2</v>
      </c>
      <c r="AF3102" s="2">
        <v>55.003300000000003</v>
      </c>
      <c r="AG3102" s="20">
        <v>0.36</v>
      </c>
      <c r="AH3102" s="20">
        <v>1.4</v>
      </c>
      <c r="AI3102" s="20">
        <v>26.5</v>
      </c>
      <c r="AJ3102" s="20">
        <v>74.560400000000001</v>
      </c>
      <c r="AK3102" s="18">
        <v>0.11</v>
      </c>
      <c r="AL3102" s="18">
        <v>1</v>
      </c>
      <c r="AM3102" s="18">
        <v>11.3</v>
      </c>
      <c r="AN3102" s="18">
        <v>25.168099999999999</v>
      </c>
      <c r="AO3102" s="2">
        <v>0.12</v>
      </c>
      <c r="AP3102" s="2">
        <v>0.3</v>
      </c>
      <c r="AQ3102" s="2">
        <v>37.200000000000003</v>
      </c>
      <c r="AR3102" s="2">
        <v>5.6330999999999998</v>
      </c>
      <c r="AS3102" s="2">
        <v>0.27</v>
      </c>
      <c r="AT3102" s="2">
        <v>0.9</v>
      </c>
      <c r="AU3102" s="2">
        <v>29.1</v>
      </c>
      <c r="AV3102" s="2">
        <v>25.737500000000001</v>
      </c>
      <c r="AW3102" s="2">
        <v>0.33</v>
      </c>
      <c r="AX3102" s="2">
        <v>1.8</v>
      </c>
      <c r="AY3102" s="2">
        <v>18.7</v>
      </c>
      <c r="AZ3102" s="2">
        <v>41.3506</v>
      </c>
      <c r="BA3102" s="2">
        <v>0.16</v>
      </c>
      <c r="BB3102" s="2">
        <v>1.1000000000000001</v>
      </c>
      <c r="BC3102" s="2">
        <v>15</v>
      </c>
      <c r="BD3102" s="2">
        <v>27.007300000000001</v>
      </c>
      <c r="BE3102" s="4" t="str">
        <f t="shared" si="482"/>
        <v>NO APLICA</v>
      </c>
      <c r="BF3102" s="4">
        <f t="shared" si="483"/>
        <v>0.26100000000000001</v>
      </c>
      <c r="BG3102">
        <f t="shared" si="484"/>
        <v>0.12</v>
      </c>
      <c r="BH3102">
        <f t="shared" si="485"/>
        <v>0.27</v>
      </c>
      <c r="BI3102">
        <f t="shared" si="486"/>
        <v>0.33</v>
      </c>
      <c r="BJ3102">
        <f t="shared" si="487"/>
        <v>0.11</v>
      </c>
      <c r="BK3102">
        <f t="shared" si="488"/>
        <v>0.36</v>
      </c>
      <c r="BL3102">
        <f t="shared" si="489"/>
        <v>1401.8400000000029</v>
      </c>
    </row>
    <row r="3103" spans="1:64" x14ac:dyDescent="0.2">
      <c r="A3103" s="1">
        <v>3101</v>
      </c>
      <c r="B3103" s="7" t="s">
        <v>11</v>
      </c>
      <c r="C3103" s="3">
        <v>40029</v>
      </c>
      <c r="D3103" s="4" t="s">
        <v>8</v>
      </c>
      <c r="E3103" s="4" t="s">
        <v>166</v>
      </c>
      <c r="F3103" s="5" t="str">
        <f t="shared" si="480"/>
        <v>M</v>
      </c>
      <c r="G3103" s="6">
        <v>0.91041666666666676</v>
      </c>
      <c r="H3103" s="6">
        <v>0.91111111111111109</v>
      </c>
      <c r="I3103" s="85">
        <f t="shared" si="481"/>
        <v>0.99999999999983658</v>
      </c>
      <c r="J3103" s="86">
        <f>I3103*Segmentos!$D$7*(AH3103%)*IF(ISNUMBER(AI3103),AI3103%,0)</f>
        <v>8799.999999998563</v>
      </c>
      <c r="K3103" s="86">
        <f>I3103*Segmentos!$D$7*(AL3103%)*IF(ISNUMBER(AM3103),AM3103%,0)</f>
        <v>13199.999999997843</v>
      </c>
      <c r="L3103" s="4"/>
      <c r="M3103" s="2">
        <v>2.78</v>
      </c>
      <c r="N3103" s="2">
        <v>2.8</v>
      </c>
      <c r="O3103" s="2">
        <v>100</v>
      </c>
      <c r="P3103" s="2">
        <v>92.979799999999997</v>
      </c>
      <c r="Q3103" s="2">
        <v>1.54</v>
      </c>
      <c r="R3103" s="2">
        <v>1.5</v>
      </c>
      <c r="S3103" s="2">
        <v>100</v>
      </c>
      <c r="T3103" s="2">
        <v>8.5672999999999995</v>
      </c>
      <c r="U3103" s="2">
        <v>1.65</v>
      </c>
      <c r="V3103" s="2">
        <v>1.7</v>
      </c>
      <c r="W3103" s="2">
        <v>100</v>
      </c>
      <c r="X3103" s="2">
        <v>11.5709</v>
      </c>
      <c r="Y3103" s="2">
        <v>3.42</v>
      </c>
      <c r="Z3103" s="2">
        <v>3.4</v>
      </c>
      <c r="AA3103" s="2">
        <v>100</v>
      </c>
      <c r="AB3103" s="2">
        <v>33.718000000000004</v>
      </c>
      <c r="AC3103" s="2">
        <v>3.57</v>
      </c>
      <c r="AD3103" s="2">
        <v>3.6</v>
      </c>
      <c r="AE3103" s="2">
        <v>100</v>
      </c>
      <c r="AF3103" s="2">
        <v>39.123600000000003</v>
      </c>
      <c r="AG3103" s="20">
        <v>2.25</v>
      </c>
      <c r="AH3103" s="20">
        <v>2.2000000000000002</v>
      </c>
      <c r="AI3103" s="20">
        <v>100</v>
      </c>
      <c r="AJ3103" s="20">
        <v>35.6432</v>
      </c>
      <c r="AK3103" s="18">
        <v>3.27</v>
      </c>
      <c r="AL3103" s="18">
        <v>3.3</v>
      </c>
      <c r="AM3103" s="18">
        <v>100</v>
      </c>
      <c r="AN3103" s="18">
        <v>57.336599999999997</v>
      </c>
      <c r="AO3103" s="2">
        <v>0.54</v>
      </c>
      <c r="AP3103" s="2">
        <v>0.5</v>
      </c>
      <c r="AQ3103" s="2">
        <v>100</v>
      </c>
      <c r="AR3103" s="2">
        <v>1.9790000000000001</v>
      </c>
      <c r="AS3103" s="2">
        <v>2.39</v>
      </c>
      <c r="AT3103" s="2">
        <v>2.4</v>
      </c>
      <c r="AU3103" s="2">
        <v>100</v>
      </c>
      <c r="AV3103" s="2">
        <v>17.562799999999999</v>
      </c>
      <c r="AW3103" s="2">
        <v>3.1</v>
      </c>
      <c r="AX3103" s="2">
        <v>3.1</v>
      </c>
      <c r="AY3103" s="2">
        <v>100</v>
      </c>
      <c r="AZ3103" s="2">
        <v>29.742699999999999</v>
      </c>
      <c r="BA3103" s="2">
        <v>3.42</v>
      </c>
      <c r="BB3103" s="2">
        <v>3.4</v>
      </c>
      <c r="BC3103" s="2">
        <v>100</v>
      </c>
      <c r="BD3103" s="2">
        <v>43.695300000000003</v>
      </c>
      <c r="BE3103" s="4" t="str">
        <f t="shared" si="482"/>
        <v>NO APLICA</v>
      </c>
      <c r="BF3103" s="4">
        <f t="shared" si="483"/>
        <v>2.6084000000000001</v>
      </c>
      <c r="BG3103">
        <f t="shared" si="484"/>
        <v>0.54</v>
      </c>
      <c r="BH3103">
        <f t="shared" si="485"/>
        <v>2.39</v>
      </c>
      <c r="BI3103">
        <f t="shared" si="486"/>
        <v>3.42</v>
      </c>
      <c r="BJ3103">
        <f t="shared" si="487"/>
        <v>3.27</v>
      </c>
      <c r="BK3103">
        <f t="shared" si="488"/>
        <v>2.25</v>
      </c>
      <c r="BL3103">
        <f t="shared" si="489"/>
        <v>279.99999999995424</v>
      </c>
    </row>
    <row r="3104" spans="1:64" x14ac:dyDescent="0.2">
      <c r="A3104" s="1">
        <v>3102</v>
      </c>
      <c r="B3104" s="7" t="s">
        <v>11</v>
      </c>
      <c r="C3104" s="3">
        <v>40029</v>
      </c>
      <c r="D3104" s="4" t="s">
        <v>627</v>
      </c>
      <c r="E3104" s="4" t="s">
        <v>166</v>
      </c>
      <c r="F3104" s="5" t="str">
        <f t="shared" si="480"/>
        <v>M</v>
      </c>
      <c r="G3104" s="6">
        <v>0.9145833333333333</v>
      </c>
      <c r="H3104" s="6">
        <v>0.91666666666666663</v>
      </c>
      <c r="I3104" s="85">
        <f t="shared" si="481"/>
        <v>2.9999999999999893</v>
      </c>
      <c r="J3104" s="86">
        <f>I3104*Segmentos!$D$7*(AH3104%)*IF(ISNUMBER(AI3104),AI3104%,0)</f>
        <v>54885.599999999809</v>
      </c>
      <c r="K3104" s="86">
        <f>I3104*Segmentos!$D$7*(AL3104%)*IF(ISNUMBER(AM3104),AM3104%,0)</f>
        <v>61934.399999999783</v>
      </c>
      <c r="L3104" s="4"/>
      <c r="M3104" s="2">
        <v>4.8499999999999996</v>
      </c>
      <c r="N3104" s="2">
        <v>6.4</v>
      </c>
      <c r="O3104" s="2">
        <v>75.599999999999994</v>
      </c>
      <c r="P3104" s="2">
        <v>88.932000000000002</v>
      </c>
      <c r="Q3104" s="2">
        <v>3.16</v>
      </c>
      <c r="R3104" s="2">
        <v>4.5</v>
      </c>
      <c r="S3104" s="2">
        <v>69.8</v>
      </c>
      <c r="T3104" s="2">
        <v>9.6607000000000003</v>
      </c>
      <c r="U3104" s="2">
        <v>4.3600000000000003</v>
      </c>
      <c r="V3104" s="2">
        <v>6.1</v>
      </c>
      <c r="W3104" s="2">
        <v>71.3</v>
      </c>
      <c r="X3104" s="2">
        <v>16.764299999999999</v>
      </c>
      <c r="Y3104" s="2">
        <v>5.85</v>
      </c>
      <c r="Z3104" s="2">
        <v>7.6</v>
      </c>
      <c r="AA3104" s="2">
        <v>76.900000000000006</v>
      </c>
      <c r="AB3104" s="2">
        <v>31.665700000000001</v>
      </c>
      <c r="AC3104" s="2">
        <v>5.12</v>
      </c>
      <c r="AD3104" s="2">
        <v>6.5</v>
      </c>
      <c r="AE3104" s="2">
        <v>78.900000000000006</v>
      </c>
      <c r="AF3104" s="2">
        <v>30.8413</v>
      </c>
      <c r="AG3104" s="20">
        <v>4.54</v>
      </c>
      <c r="AH3104" s="20">
        <v>6.3</v>
      </c>
      <c r="AI3104" s="20">
        <v>72.599999999999994</v>
      </c>
      <c r="AJ3104" s="20">
        <v>39.529299999999999</v>
      </c>
      <c r="AK3104" s="18">
        <v>5.13</v>
      </c>
      <c r="AL3104" s="18">
        <v>6.6</v>
      </c>
      <c r="AM3104" s="18">
        <v>78.2</v>
      </c>
      <c r="AN3104" s="18">
        <v>49.402700000000003</v>
      </c>
      <c r="AO3104" s="2">
        <v>5.7</v>
      </c>
      <c r="AP3104" s="2">
        <v>6.6</v>
      </c>
      <c r="AQ3104" s="2">
        <v>86.3</v>
      </c>
      <c r="AR3104" s="2">
        <v>11.418200000000001</v>
      </c>
      <c r="AS3104" s="2">
        <v>4.21</v>
      </c>
      <c r="AT3104" s="2">
        <v>5</v>
      </c>
      <c r="AU3104" s="2">
        <v>84.1</v>
      </c>
      <c r="AV3104" s="2">
        <v>17.011600000000001</v>
      </c>
      <c r="AW3104" s="2">
        <v>6.14</v>
      </c>
      <c r="AX3104" s="2">
        <v>8.1</v>
      </c>
      <c r="AY3104" s="2">
        <v>76.099999999999994</v>
      </c>
      <c r="AZ3104" s="2">
        <v>32.360599999999998</v>
      </c>
      <c r="BA3104" s="2">
        <v>4.01</v>
      </c>
      <c r="BB3104" s="2">
        <v>5.9</v>
      </c>
      <c r="BC3104" s="2">
        <v>67.599999999999994</v>
      </c>
      <c r="BD3104" s="2">
        <v>28.141500000000001</v>
      </c>
      <c r="BE3104" s="4" t="str">
        <f t="shared" si="482"/>
        <v>NO APLICA</v>
      </c>
      <c r="BF3104" s="4">
        <f t="shared" si="483"/>
        <v>5.0747999999999989</v>
      </c>
      <c r="BG3104">
        <f t="shared" si="484"/>
        <v>5.7</v>
      </c>
      <c r="BH3104">
        <f t="shared" si="485"/>
        <v>4.21</v>
      </c>
      <c r="BI3104">
        <f t="shared" si="486"/>
        <v>6.14</v>
      </c>
      <c r="BJ3104">
        <f t="shared" si="487"/>
        <v>5.13</v>
      </c>
      <c r="BK3104">
        <f t="shared" si="488"/>
        <v>4.54</v>
      </c>
      <c r="BL3104">
        <f t="shared" si="489"/>
        <v>1451.5199999999948</v>
      </c>
    </row>
    <row r="3105" spans="1:64" x14ac:dyDescent="0.2">
      <c r="A3105" s="1">
        <v>3103</v>
      </c>
      <c r="B3105" s="7" t="s">
        <v>6</v>
      </c>
      <c r="C3105" s="3">
        <v>40029</v>
      </c>
      <c r="D3105" s="4" t="s">
        <v>3</v>
      </c>
      <c r="E3105" s="4" t="s">
        <v>166</v>
      </c>
      <c r="F3105" s="5" t="str">
        <f t="shared" si="480"/>
        <v>M</v>
      </c>
      <c r="G3105" s="6">
        <v>0.90833333333333333</v>
      </c>
      <c r="H3105" s="6">
        <v>0.90972222222222221</v>
      </c>
      <c r="I3105" s="85">
        <f t="shared" si="481"/>
        <v>1.9999999999999929</v>
      </c>
      <c r="J3105" s="86">
        <f>I3105*Segmentos!$D$7*(AH3105%)*IF(ISNUMBER(AI3105),AI3105%,0)</f>
        <v>78707.199999999735</v>
      </c>
      <c r="K3105" s="86">
        <f>I3105*Segmentos!$D$7*(AL3105%)*IF(ISNUMBER(AM3105),AM3105%,0)</f>
        <v>68431.999999999753</v>
      </c>
      <c r="L3105" s="4"/>
      <c r="M3105" s="2">
        <v>9.14</v>
      </c>
      <c r="N3105" s="2">
        <v>9.6999999999999993</v>
      </c>
      <c r="O3105" s="2">
        <v>94.3</v>
      </c>
      <c r="P3105" s="2">
        <v>80.528400000000005</v>
      </c>
      <c r="Q3105" s="2">
        <v>5.25</v>
      </c>
      <c r="R3105" s="2">
        <v>5.3</v>
      </c>
      <c r="S3105" s="2">
        <v>100</v>
      </c>
      <c r="T3105" s="2">
        <v>7.7233000000000001</v>
      </c>
      <c r="U3105" s="2">
        <v>8.66</v>
      </c>
      <c r="V3105" s="2">
        <v>9.4</v>
      </c>
      <c r="W3105" s="2">
        <v>91.7</v>
      </c>
      <c r="X3105" s="2">
        <v>16.0092</v>
      </c>
      <c r="Y3105" s="2">
        <v>8.76</v>
      </c>
      <c r="Z3105" s="2">
        <v>9.6999999999999993</v>
      </c>
      <c r="AA3105" s="2">
        <v>90.2</v>
      </c>
      <c r="AB3105" s="2">
        <v>22.802</v>
      </c>
      <c r="AC3105" s="2">
        <v>11.75</v>
      </c>
      <c r="AD3105" s="2">
        <v>12.1</v>
      </c>
      <c r="AE3105" s="2">
        <v>97.4</v>
      </c>
      <c r="AF3105" s="2">
        <v>33.993899999999996</v>
      </c>
      <c r="AG3105" s="20">
        <v>9.81</v>
      </c>
      <c r="AH3105" s="20">
        <v>10.4</v>
      </c>
      <c r="AI3105" s="20">
        <v>94.6</v>
      </c>
      <c r="AJ3105" s="20">
        <v>41.016399999999997</v>
      </c>
      <c r="AK3105" s="18">
        <v>8.5299999999999994</v>
      </c>
      <c r="AL3105" s="18">
        <v>9.1</v>
      </c>
      <c r="AM3105" s="18">
        <v>94</v>
      </c>
      <c r="AN3105" s="18">
        <v>39.512</v>
      </c>
      <c r="AO3105" s="2">
        <v>2.85</v>
      </c>
      <c r="AP3105" s="2">
        <v>2.9</v>
      </c>
      <c r="AQ3105" s="2">
        <v>100</v>
      </c>
      <c r="AR3105" s="2">
        <v>2.7477</v>
      </c>
      <c r="AS3105" s="2">
        <v>6.92</v>
      </c>
      <c r="AT3105" s="2">
        <v>7.3</v>
      </c>
      <c r="AU3105" s="2">
        <v>94.9</v>
      </c>
      <c r="AV3105" s="2">
        <v>13.428000000000001</v>
      </c>
      <c r="AW3105" s="2">
        <v>8.9</v>
      </c>
      <c r="AX3105" s="2">
        <v>9.9</v>
      </c>
      <c r="AY3105" s="2">
        <v>90.3</v>
      </c>
      <c r="AZ3105" s="2">
        <v>22.546399999999998</v>
      </c>
      <c r="BA3105" s="2">
        <v>12.38</v>
      </c>
      <c r="BB3105" s="2">
        <v>12.9</v>
      </c>
      <c r="BC3105" s="2">
        <v>96.1</v>
      </c>
      <c r="BD3105" s="2">
        <v>41.8063</v>
      </c>
      <c r="BE3105" s="4" t="str">
        <f t="shared" si="482"/>
        <v>NO APLICA</v>
      </c>
      <c r="BF3105" s="4">
        <f t="shared" si="483"/>
        <v>8.5754000000000001</v>
      </c>
      <c r="BG3105">
        <f t="shared" si="484"/>
        <v>2.85</v>
      </c>
      <c r="BH3105">
        <f t="shared" si="485"/>
        <v>6.92</v>
      </c>
      <c r="BI3105">
        <f t="shared" si="486"/>
        <v>12.38</v>
      </c>
      <c r="BJ3105">
        <f t="shared" si="487"/>
        <v>8.5299999999999994</v>
      </c>
      <c r="BK3105">
        <f t="shared" si="488"/>
        <v>9.81</v>
      </c>
      <c r="BL3105">
        <f t="shared" si="489"/>
        <v>1829.4199999999935</v>
      </c>
    </row>
    <row r="3106" spans="1:64" x14ac:dyDescent="0.2">
      <c r="A3106" s="1">
        <v>3104</v>
      </c>
      <c r="B3106" s="7" t="s">
        <v>31</v>
      </c>
      <c r="C3106" s="3">
        <v>40029</v>
      </c>
      <c r="D3106" s="4" t="s">
        <v>628</v>
      </c>
      <c r="E3106" s="4" t="s">
        <v>166</v>
      </c>
      <c r="F3106" s="5" t="str">
        <f t="shared" si="480"/>
        <v>M</v>
      </c>
      <c r="G3106" s="6">
        <v>0.91388888888888886</v>
      </c>
      <c r="H3106" s="6">
        <v>0.91666666666666663</v>
      </c>
      <c r="I3106" s="85">
        <f t="shared" si="481"/>
        <v>3.9999999999999858</v>
      </c>
      <c r="J3106" s="86">
        <f>I3106*Segmentos!$D$7*(AH3106%)*IF(ISNUMBER(AI3106),AI3106%,0)</f>
        <v>9113.5999999999694</v>
      </c>
      <c r="K3106" s="86">
        <f>I3106*Segmentos!$D$7*(AL3106%)*IF(ISNUMBER(AM3106),AM3106%,0)</f>
        <v>12143.999999999958</v>
      </c>
      <c r="L3106" s="4"/>
      <c r="M3106" s="2">
        <v>0.65</v>
      </c>
      <c r="N3106" s="2">
        <v>1.1000000000000001</v>
      </c>
      <c r="O3106" s="2">
        <v>57.3</v>
      </c>
      <c r="P3106" s="2">
        <v>89.868700000000004</v>
      </c>
      <c r="Q3106" s="2">
        <v>0.19</v>
      </c>
      <c r="R3106" s="2">
        <v>0.5</v>
      </c>
      <c r="S3106" s="2">
        <v>36.299999999999997</v>
      </c>
      <c r="T3106" s="2">
        <v>4.4362000000000004</v>
      </c>
      <c r="U3106" s="2">
        <v>0.13</v>
      </c>
      <c r="V3106" s="2">
        <v>0.3</v>
      </c>
      <c r="W3106" s="2">
        <v>45.1</v>
      </c>
      <c r="X3106" s="2">
        <v>3.8879000000000001</v>
      </c>
      <c r="Y3106" s="2">
        <v>0.4</v>
      </c>
      <c r="Z3106" s="2">
        <v>0.7</v>
      </c>
      <c r="AA3106" s="2">
        <v>57.7</v>
      </c>
      <c r="AB3106" s="2">
        <v>16.301100000000002</v>
      </c>
      <c r="AC3106" s="2">
        <v>1.43</v>
      </c>
      <c r="AD3106" s="2">
        <v>2.4</v>
      </c>
      <c r="AE3106" s="2">
        <v>60.5</v>
      </c>
      <c r="AF3106" s="2">
        <v>65.243499999999997</v>
      </c>
      <c r="AG3106" s="20">
        <v>0.55000000000000004</v>
      </c>
      <c r="AH3106" s="20">
        <v>0.8</v>
      </c>
      <c r="AI3106" s="20">
        <v>71.2</v>
      </c>
      <c r="AJ3106" s="20">
        <v>36.018799999999999</v>
      </c>
      <c r="AK3106" s="18">
        <v>0.74</v>
      </c>
      <c r="AL3106" s="18">
        <v>1.5</v>
      </c>
      <c r="AM3106" s="18">
        <v>50.6</v>
      </c>
      <c r="AN3106" s="18">
        <v>53.849899999999998</v>
      </c>
      <c r="AO3106" s="2">
        <v>0.56999999999999995</v>
      </c>
      <c r="AP3106" s="2">
        <v>1</v>
      </c>
      <c r="AQ3106" s="2">
        <v>56.8</v>
      </c>
      <c r="AR3106" s="2">
        <v>8.6684000000000001</v>
      </c>
      <c r="AS3106" s="2">
        <v>1.1599999999999999</v>
      </c>
      <c r="AT3106" s="2">
        <v>1.9</v>
      </c>
      <c r="AU3106" s="2">
        <v>59.5</v>
      </c>
      <c r="AV3106" s="2">
        <v>35.387300000000003</v>
      </c>
      <c r="AW3106" s="2">
        <v>0.32</v>
      </c>
      <c r="AX3106" s="2">
        <v>0.5</v>
      </c>
      <c r="AY3106" s="2">
        <v>66.2</v>
      </c>
      <c r="AZ3106" s="2">
        <v>12.764900000000001</v>
      </c>
      <c r="BA3106" s="2">
        <v>0.62</v>
      </c>
      <c r="BB3106" s="2">
        <v>1.2</v>
      </c>
      <c r="BC3106" s="2">
        <v>52.5</v>
      </c>
      <c r="BD3106" s="2">
        <v>33.048099999999998</v>
      </c>
      <c r="BE3106" s="4" t="str">
        <f t="shared" si="482"/>
        <v>NO APLICA</v>
      </c>
      <c r="BF3106" s="4">
        <f t="shared" si="483"/>
        <v>0.83979999999999999</v>
      </c>
      <c r="BG3106">
        <f t="shared" si="484"/>
        <v>0.56999999999999995</v>
      </c>
      <c r="BH3106">
        <f t="shared" si="485"/>
        <v>1.1599999999999999</v>
      </c>
      <c r="BI3106">
        <f t="shared" si="486"/>
        <v>0.62</v>
      </c>
      <c r="BJ3106">
        <f t="shared" si="487"/>
        <v>0.74</v>
      </c>
      <c r="BK3106">
        <f t="shared" si="488"/>
        <v>0.55000000000000004</v>
      </c>
      <c r="BL3106">
        <f t="shared" si="489"/>
        <v>252.1199999999991</v>
      </c>
    </row>
    <row r="3107" spans="1:64" x14ac:dyDescent="0.2">
      <c r="A3107" s="1">
        <v>3105</v>
      </c>
      <c r="B3107" s="7" t="s">
        <v>38</v>
      </c>
      <c r="C3107" s="3">
        <v>40029</v>
      </c>
      <c r="D3107" s="4" t="s">
        <v>8</v>
      </c>
      <c r="E3107" s="4" t="s">
        <v>165</v>
      </c>
      <c r="F3107" s="5" t="str">
        <f t="shared" si="480"/>
        <v>M</v>
      </c>
      <c r="G3107" s="6">
        <v>0.81180555555555556</v>
      </c>
      <c r="H3107" s="6">
        <v>0.87291666666666667</v>
      </c>
      <c r="I3107" s="85">
        <f t="shared" si="481"/>
        <v>88</v>
      </c>
      <c r="J3107" s="86">
        <f>I3107*Segmentos!$D$7*(AH3107%)*IF(ISNUMBER(AI3107),AI3107%,0)</f>
        <v>474672</v>
      </c>
      <c r="K3107" s="86">
        <f>I3107*Segmentos!$D$7*(AL3107%)*IF(ISNUMBER(AM3107),AM3107%,0)</f>
        <v>942656.00000000012</v>
      </c>
      <c r="L3107" s="4"/>
      <c r="M3107" s="2">
        <v>2.0499999999999998</v>
      </c>
      <c r="N3107" s="2">
        <v>11</v>
      </c>
      <c r="O3107" s="2">
        <v>18.7</v>
      </c>
      <c r="P3107" s="2">
        <v>71.377399999999994</v>
      </c>
      <c r="Q3107" s="2">
        <v>2.21</v>
      </c>
      <c r="R3107" s="2">
        <v>10.3</v>
      </c>
      <c r="S3107" s="2">
        <v>21.5</v>
      </c>
      <c r="T3107" s="2">
        <v>12.8019</v>
      </c>
      <c r="U3107" s="2">
        <v>1.45</v>
      </c>
      <c r="V3107" s="2">
        <v>8.5</v>
      </c>
      <c r="W3107" s="2">
        <v>17.100000000000001</v>
      </c>
      <c r="X3107" s="2">
        <v>10.5549</v>
      </c>
      <c r="Y3107" s="2">
        <v>2</v>
      </c>
      <c r="Z3107" s="2">
        <v>11.6</v>
      </c>
      <c r="AA3107" s="2">
        <v>17.3</v>
      </c>
      <c r="AB3107" s="2">
        <v>20.569199999999999</v>
      </c>
      <c r="AC3107" s="2">
        <v>2.41</v>
      </c>
      <c r="AD3107" s="2">
        <v>12.4</v>
      </c>
      <c r="AE3107" s="2">
        <v>19.399999999999999</v>
      </c>
      <c r="AF3107" s="2">
        <v>27.4514</v>
      </c>
      <c r="AG3107" s="20">
        <v>1.35</v>
      </c>
      <c r="AH3107" s="20">
        <v>8.6999999999999993</v>
      </c>
      <c r="AI3107" s="20">
        <v>15.5</v>
      </c>
      <c r="AJ3107" s="20">
        <v>22.292999999999999</v>
      </c>
      <c r="AK3107" s="18">
        <v>2.69</v>
      </c>
      <c r="AL3107" s="18">
        <v>13</v>
      </c>
      <c r="AM3107" s="18">
        <v>20.6</v>
      </c>
      <c r="AN3107" s="18">
        <v>49.084400000000002</v>
      </c>
      <c r="AO3107" s="2">
        <v>0.39</v>
      </c>
      <c r="AP3107" s="2">
        <v>4</v>
      </c>
      <c r="AQ3107" s="2">
        <v>9.9</v>
      </c>
      <c r="AR3107" s="2">
        <v>1.4992000000000001</v>
      </c>
      <c r="AS3107" s="2">
        <v>1.5</v>
      </c>
      <c r="AT3107" s="2">
        <v>8.6999999999999993</v>
      </c>
      <c r="AU3107" s="2">
        <v>17.3</v>
      </c>
      <c r="AV3107" s="2">
        <v>11.491199999999999</v>
      </c>
      <c r="AW3107" s="2">
        <v>1.51</v>
      </c>
      <c r="AX3107" s="2">
        <v>12.8</v>
      </c>
      <c r="AY3107" s="2">
        <v>11.7</v>
      </c>
      <c r="AZ3107" s="2">
        <v>15.061999999999999</v>
      </c>
      <c r="BA3107" s="2">
        <v>3.26</v>
      </c>
      <c r="BB3107" s="2">
        <v>12.9</v>
      </c>
      <c r="BC3107" s="2">
        <v>25.2</v>
      </c>
      <c r="BD3107" s="2">
        <v>43.325000000000003</v>
      </c>
      <c r="BE3107" s="4" t="str">
        <f t="shared" si="482"/>
        <v>ABURRIDO</v>
      </c>
      <c r="BF3107" s="4">
        <f t="shared" si="483"/>
        <v>2.0477999999999996</v>
      </c>
      <c r="BG3107">
        <f t="shared" si="484"/>
        <v>0.39</v>
      </c>
      <c r="BH3107">
        <f t="shared" si="485"/>
        <v>1.5</v>
      </c>
      <c r="BI3107">
        <f t="shared" si="486"/>
        <v>3.26</v>
      </c>
      <c r="BJ3107">
        <f t="shared" si="487"/>
        <v>2.69</v>
      </c>
      <c r="BK3107">
        <f t="shared" si="488"/>
        <v>1.35</v>
      </c>
      <c r="BL3107">
        <f t="shared" si="489"/>
        <v>18101.599999999999</v>
      </c>
    </row>
    <row r="3108" spans="1:64" x14ac:dyDescent="0.2">
      <c r="A3108" s="1">
        <v>3106</v>
      </c>
      <c r="B3108" s="7" t="s">
        <v>14</v>
      </c>
      <c r="C3108" s="3">
        <v>40029</v>
      </c>
      <c r="D3108" s="4" t="s">
        <v>626</v>
      </c>
      <c r="E3108" s="4" t="s">
        <v>163</v>
      </c>
      <c r="F3108" s="5" t="str">
        <f t="shared" si="480"/>
        <v>M</v>
      </c>
      <c r="G3108" s="6">
        <v>0.85138888888888886</v>
      </c>
      <c r="H3108" s="6">
        <v>0.875</v>
      </c>
      <c r="I3108" s="85">
        <f t="shared" si="481"/>
        <v>34.000000000000043</v>
      </c>
      <c r="J3108" s="86">
        <f>I3108*Segmentos!$D$7*(AH3108%)*IF(ISNUMBER(AI3108),AI3108%,0)</f>
        <v>760240.00000000093</v>
      </c>
      <c r="K3108" s="86">
        <f>I3108*Segmentos!$D$7*(AL3108%)*IF(ISNUMBER(AM3108),AM3108%,0)</f>
        <v>1372430.4000000018</v>
      </c>
      <c r="L3108" s="4"/>
      <c r="M3108" s="2">
        <v>7.94</v>
      </c>
      <c r="N3108" s="2">
        <v>11.4</v>
      </c>
      <c r="O3108" s="2">
        <v>69.900000000000006</v>
      </c>
      <c r="P3108" s="2">
        <v>86.273700000000005</v>
      </c>
      <c r="Q3108" s="2">
        <v>4.22</v>
      </c>
      <c r="R3108" s="2">
        <v>6.5</v>
      </c>
      <c r="S3108" s="2">
        <v>65.400000000000006</v>
      </c>
      <c r="T3108" s="2">
        <v>7.6551</v>
      </c>
      <c r="U3108" s="2">
        <v>7.47</v>
      </c>
      <c r="V3108" s="2">
        <v>9.9</v>
      </c>
      <c r="W3108" s="2">
        <v>75.3</v>
      </c>
      <c r="X3108" s="2">
        <v>17.020600000000002</v>
      </c>
      <c r="Y3108" s="2">
        <v>8.33</v>
      </c>
      <c r="Z3108" s="2">
        <v>13</v>
      </c>
      <c r="AA3108" s="2">
        <v>64.099999999999994</v>
      </c>
      <c r="AB3108" s="2">
        <v>26.722899999999999</v>
      </c>
      <c r="AC3108" s="2">
        <v>9.7799999999999994</v>
      </c>
      <c r="AD3108" s="2">
        <v>13.3</v>
      </c>
      <c r="AE3108" s="2">
        <v>73.400000000000006</v>
      </c>
      <c r="AF3108" s="2">
        <v>34.875100000000003</v>
      </c>
      <c r="AG3108" s="20">
        <v>5.57</v>
      </c>
      <c r="AH3108" s="20">
        <v>8.6</v>
      </c>
      <c r="AI3108" s="20">
        <v>65</v>
      </c>
      <c r="AJ3108" s="20">
        <v>28.721699999999998</v>
      </c>
      <c r="AK3108" s="18">
        <v>10.08</v>
      </c>
      <c r="AL3108" s="18">
        <v>13.9</v>
      </c>
      <c r="AM3108" s="18">
        <v>72.599999999999994</v>
      </c>
      <c r="AN3108" s="18">
        <v>57.551900000000003</v>
      </c>
      <c r="AO3108" s="2">
        <v>4.5</v>
      </c>
      <c r="AP3108" s="2">
        <v>7.2</v>
      </c>
      <c r="AQ3108" s="2">
        <v>62.5</v>
      </c>
      <c r="AR3108" s="2">
        <v>5.3415999999999997</v>
      </c>
      <c r="AS3108" s="2">
        <v>6.79</v>
      </c>
      <c r="AT3108" s="2">
        <v>11</v>
      </c>
      <c r="AU3108" s="2">
        <v>62</v>
      </c>
      <c r="AV3108" s="2">
        <v>16.248899999999999</v>
      </c>
      <c r="AW3108" s="2">
        <v>8.39</v>
      </c>
      <c r="AX3108" s="2">
        <v>13</v>
      </c>
      <c r="AY3108" s="2">
        <v>64.7</v>
      </c>
      <c r="AZ3108" s="2">
        <v>26.218399999999999</v>
      </c>
      <c r="BA3108" s="2">
        <v>9.24</v>
      </c>
      <c r="BB3108" s="2">
        <v>11.6</v>
      </c>
      <c r="BC3108" s="2">
        <v>79.8</v>
      </c>
      <c r="BD3108" s="2">
        <v>38.464799999999997</v>
      </c>
      <c r="BE3108" s="4" t="str">
        <f t="shared" si="482"/>
        <v>NO APLICA</v>
      </c>
      <c r="BF3108" s="4">
        <f t="shared" si="483"/>
        <v>7.5932000000000004</v>
      </c>
      <c r="BG3108">
        <f t="shared" si="484"/>
        <v>4.5</v>
      </c>
      <c r="BH3108">
        <f t="shared" si="485"/>
        <v>6.79</v>
      </c>
      <c r="BI3108">
        <f t="shared" si="486"/>
        <v>9.24</v>
      </c>
      <c r="BJ3108">
        <f t="shared" si="487"/>
        <v>10.08</v>
      </c>
      <c r="BK3108">
        <f t="shared" si="488"/>
        <v>5.57</v>
      </c>
      <c r="BL3108">
        <f t="shared" si="489"/>
        <v>27093.240000000034</v>
      </c>
    </row>
    <row r="3109" spans="1:64" x14ac:dyDescent="0.2">
      <c r="A3109" s="1">
        <v>3107</v>
      </c>
      <c r="B3109" s="7" t="s">
        <v>10</v>
      </c>
      <c r="C3109" s="3">
        <v>40029</v>
      </c>
      <c r="D3109" s="4" t="s">
        <v>8</v>
      </c>
      <c r="E3109" s="4" t="s">
        <v>164</v>
      </c>
      <c r="F3109" s="5" t="str">
        <f t="shared" si="480"/>
        <v>M</v>
      </c>
      <c r="G3109" s="6">
        <v>0.87291666666666667</v>
      </c>
      <c r="H3109" s="6">
        <v>0.9194444444444444</v>
      </c>
      <c r="I3109" s="85">
        <f t="shared" si="481"/>
        <v>66.999999999999915</v>
      </c>
      <c r="J3109" s="86">
        <f>I3109*Segmentos!$D$7*(AH3109%)*IF(ISNUMBER(AI3109),AI3109%,0)</f>
        <v>961262.39999999874</v>
      </c>
      <c r="K3109" s="86">
        <f>I3109*Segmentos!$D$7*(AL3109%)*IF(ISNUMBER(AM3109),AM3109%,0)</f>
        <v>1344931.1999999981</v>
      </c>
      <c r="L3109" s="4"/>
      <c r="M3109" s="2">
        <v>4.34</v>
      </c>
      <c r="N3109" s="2">
        <v>15.6</v>
      </c>
      <c r="O3109" s="2">
        <v>27.8</v>
      </c>
      <c r="P3109" s="2">
        <v>88.4756</v>
      </c>
      <c r="Q3109" s="2">
        <v>2.39</v>
      </c>
      <c r="R3109" s="2">
        <v>8.8000000000000007</v>
      </c>
      <c r="S3109" s="2">
        <v>27</v>
      </c>
      <c r="T3109" s="2">
        <v>8.1201000000000008</v>
      </c>
      <c r="U3109" s="2">
        <v>2.63</v>
      </c>
      <c r="V3109" s="2">
        <v>12.9</v>
      </c>
      <c r="W3109" s="2">
        <v>20.399999999999999</v>
      </c>
      <c r="X3109" s="2">
        <v>11.2423</v>
      </c>
      <c r="Y3109" s="2">
        <v>5.04</v>
      </c>
      <c r="Z3109" s="2">
        <v>18.3</v>
      </c>
      <c r="AA3109" s="2">
        <v>27.5</v>
      </c>
      <c r="AB3109" s="2">
        <v>30.385300000000001</v>
      </c>
      <c r="AC3109" s="2">
        <v>5.78</v>
      </c>
      <c r="AD3109" s="2">
        <v>18.2</v>
      </c>
      <c r="AE3109" s="2">
        <v>31.7</v>
      </c>
      <c r="AF3109" s="2">
        <v>38.727899999999998</v>
      </c>
      <c r="AG3109" s="20">
        <v>3.58</v>
      </c>
      <c r="AH3109" s="20">
        <v>14.7</v>
      </c>
      <c r="AI3109" s="20">
        <v>24.4</v>
      </c>
      <c r="AJ3109" s="20">
        <v>34.700299999999999</v>
      </c>
      <c r="AK3109" s="18">
        <v>5.01</v>
      </c>
      <c r="AL3109" s="18">
        <v>16.399999999999999</v>
      </c>
      <c r="AM3109" s="18">
        <v>30.6</v>
      </c>
      <c r="AN3109" s="18">
        <v>53.775300000000001</v>
      </c>
      <c r="AO3109" s="2">
        <v>1.65</v>
      </c>
      <c r="AP3109" s="2">
        <v>7.9</v>
      </c>
      <c r="AQ3109" s="2">
        <v>20.8</v>
      </c>
      <c r="AR3109" s="2">
        <v>3.6898</v>
      </c>
      <c r="AS3109" s="2">
        <v>3.42</v>
      </c>
      <c r="AT3109" s="2">
        <v>13.6</v>
      </c>
      <c r="AU3109" s="2">
        <v>25.2</v>
      </c>
      <c r="AV3109" s="2">
        <v>15.3636</v>
      </c>
      <c r="AW3109" s="2">
        <v>3.94</v>
      </c>
      <c r="AX3109" s="2">
        <v>17</v>
      </c>
      <c r="AY3109" s="2">
        <v>23.2</v>
      </c>
      <c r="AZ3109" s="2">
        <v>23.128</v>
      </c>
      <c r="BA3109" s="2">
        <v>5.92</v>
      </c>
      <c r="BB3109" s="2">
        <v>17.8</v>
      </c>
      <c r="BC3109" s="2">
        <v>33.200000000000003</v>
      </c>
      <c r="BD3109" s="2">
        <v>46.294199999999996</v>
      </c>
      <c r="BE3109" s="4" t="str">
        <f t="shared" si="482"/>
        <v>NO APLICA</v>
      </c>
      <c r="BF3109" s="4">
        <f t="shared" si="483"/>
        <v>4.1965999999999992</v>
      </c>
      <c r="BG3109">
        <f t="shared" si="484"/>
        <v>1.65</v>
      </c>
      <c r="BH3109">
        <f t="shared" si="485"/>
        <v>3.42</v>
      </c>
      <c r="BI3109">
        <f t="shared" si="486"/>
        <v>5.92</v>
      </c>
      <c r="BJ3109">
        <f t="shared" si="487"/>
        <v>5.01</v>
      </c>
      <c r="BK3109">
        <f t="shared" si="488"/>
        <v>3.58</v>
      </c>
      <c r="BL3109">
        <f t="shared" si="489"/>
        <v>29056.559999999965</v>
      </c>
    </row>
    <row r="3110" spans="1:64" x14ac:dyDescent="0.2">
      <c r="A3110" s="1">
        <v>3108</v>
      </c>
      <c r="B3110" s="7" t="s">
        <v>117</v>
      </c>
      <c r="C3110" s="3">
        <v>40029</v>
      </c>
      <c r="D3110" s="4" t="s">
        <v>628</v>
      </c>
      <c r="E3110" s="4" t="s">
        <v>117</v>
      </c>
      <c r="F3110" s="5" t="str">
        <f t="shared" si="480"/>
        <v>M</v>
      </c>
      <c r="G3110" s="6">
        <v>0.91666666666666663</v>
      </c>
      <c r="H3110" s="6">
        <v>0.99444444444444446</v>
      </c>
      <c r="I3110" s="85">
        <f t="shared" si="481"/>
        <v>112.00000000000009</v>
      </c>
      <c r="J3110" s="86">
        <f>I3110*Segmentos!$D$7*(AH3110%)*IF(ISNUMBER(AI3110),AI3110%,0)</f>
        <v>442713.60000000038</v>
      </c>
      <c r="K3110" s="86">
        <f>I3110*Segmentos!$D$7*(AL3110%)*IF(ISNUMBER(AM3110),AM3110%,0)</f>
        <v>633964.80000000051</v>
      </c>
      <c r="L3110" s="4" t="s">
        <v>560</v>
      </c>
      <c r="M3110" s="2">
        <v>1.21</v>
      </c>
      <c r="N3110" s="2">
        <v>5.7</v>
      </c>
      <c r="O3110" s="2">
        <v>21.3</v>
      </c>
      <c r="P3110" s="2">
        <v>98.847800000000007</v>
      </c>
      <c r="Q3110" s="2">
        <v>0.06</v>
      </c>
      <c r="R3110" s="2">
        <v>1.8</v>
      </c>
      <c r="S3110" s="2">
        <v>3.6</v>
      </c>
      <c r="T3110" s="2">
        <v>0.85219999999999996</v>
      </c>
      <c r="U3110" s="2">
        <v>0.76</v>
      </c>
      <c r="V3110" s="2">
        <v>4.3</v>
      </c>
      <c r="W3110" s="2">
        <v>17.5</v>
      </c>
      <c r="X3110" s="2">
        <v>13.065899999999999</v>
      </c>
      <c r="Y3110" s="2">
        <v>1.34</v>
      </c>
      <c r="Z3110" s="2">
        <v>6.1</v>
      </c>
      <c r="AA3110" s="2">
        <v>21.8</v>
      </c>
      <c r="AB3110" s="2">
        <v>32.423200000000001</v>
      </c>
      <c r="AC3110" s="2">
        <v>1.95</v>
      </c>
      <c r="AD3110" s="2">
        <v>8</v>
      </c>
      <c r="AE3110" s="2">
        <v>24.2</v>
      </c>
      <c r="AF3110" s="2">
        <v>52.506500000000003</v>
      </c>
      <c r="AG3110" s="20">
        <v>0.99</v>
      </c>
      <c r="AH3110" s="20">
        <v>6.1</v>
      </c>
      <c r="AI3110" s="20">
        <v>16.2</v>
      </c>
      <c r="AJ3110" s="20">
        <v>38.368699999999997</v>
      </c>
      <c r="AK3110" s="18">
        <v>1.4</v>
      </c>
      <c r="AL3110" s="18">
        <v>5.3</v>
      </c>
      <c r="AM3110" s="18">
        <v>26.7</v>
      </c>
      <c r="AN3110" s="18">
        <v>60.479100000000003</v>
      </c>
      <c r="AO3110" s="2">
        <v>0.71</v>
      </c>
      <c r="AP3110" s="2">
        <v>4.8</v>
      </c>
      <c r="AQ3110" s="2">
        <v>14.6</v>
      </c>
      <c r="AR3110" s="2">
        <v>6.3163</v>
      </c>
      <c r="AS3110" s="2">
        <v>0.79</v>
      </c>
      <c r="AT3110" s="2">
        <v>5.0999999999999996</v>
      </c>
      <c r="AU3110" s="2">
        <v>15.5</v>
      </c>
      <c r="AV3110" s="2">
        <v>14.1837</v>
      </c>
      <c r="AW3110" s="2">
        <v>1.93</v>
      </c>
      <c r="AX3110" s="2">
        <v>6.6</v>
      </c>
      <c r="AY3110" s="2">
        <v>29.3</v>
      </c>
      <c r="AZ3110" s="2">
        <v>45.488900000000001</v>
      </c>
      <c r="BA3110" s="2">
        <v>1.05</v>
      </c>
      <c r="BB3110" s="2">
        <v>5.5</v>
      </c>
      <c r="BC3110" s="2">
        <v>18.899999999999999</v>
      </c>
      <c r="BD3110" s="2">
        <v>32.858800000000002</v>
      </c>
      <c r="BE3110" s="4" t="str">
        <f t="shared" si="482"/>
        <v>ABURRIDO</v>
      </c>
      <c r="BF3110" s="4">
        <f t="shared" si="483"/>
        <v>1.2132000000000001</v>
      </c>
      <c r="BG3110">
        <f t="shared" si="484"/>
        <v>0.71</v>
      </c>
      <c r="BH3110">
        <f t="shared" si="485"/>
        <v>0.79</v>
      </c>
      <c r="BI3110">
        <f t="shared" si="486"/>
        <v>1.93</v>
      </c>
      <c r="BJ3110">
        <f t="shared" si="487"/>
        <v>1.4</v>
      </c>
      <c r="BK3110">
        <f t="shared" si="488"/>
        <v>0.99</v>
      </c>
      <c r="BL3110">
        <f t="shared" si="489"/>
        <v>13597.920000000013</v>
      </c>
    </row>
    <row r="3111" spans="1:64" x14ac:dyDescent="0.2">
      <c r="A3111" s="1">
        <v>3109</v>
      </c>
      <c r="B3111" s="7" t="s">
        <v>89</v>
      </c>
      <c r="C3111" s="3">
        <v>40029</v>
      </c>
      <c r="D3111" s="4" t="s">
        <v>628</v>
      </c>
      <c r="E3111" s="4" t="s">
        <v>169</v>
      </c>
      <c r="F3111" s="5" t="str">
        <f t="shared" si="480"/>
        <v>M</v>
      </c>
      <c r="G3111" s="6">
        <v>0.84097222222222223</v>
      </c>
      <c r="H3111" s="6">
        <v>0.87638888888888899</v>
      </c>
      <c r="I3111" s="85">
        <f t="shared" si="481"/>
        <v>51.000000000000142</v>
      </c>
      <c r="J3111" s="86">
        <f>I3111*Segmentos!$D$7*(AH3111%)*IF(ISNUMBER(AI3111),AI3111%,0)</f>
        <v>260875.20000000074</v>
      </c>
      <c r="K3111" s="86">
        <f>I3111*Segmentos!$D$7*(AL3111%)*IF(ISNUMBER(AM3111),AM3111%,0)</f>
        <v>179703.60000000047</v>
      </c>
      <c r="L3111" s="4"/>
      <c r="M3111" s="2">
        <v>1.07</v>
      </c>
      <c r="N3111" s="2">
        <v>2.2999999999999998</v>
      </c>
      <c r="O3111" s="2">
        <v>46.6</v>
      </c>
      <c r="P3111" s="2">
        <v>77.707700000000003</v>
      </c>
      <c r="Q3111" s="2">
        <v>0.01</v>
      </c>
      <c r="R3111" s="2">
        <v>0</v>
      </c>
      <c r="S3111" s="2">
        <v>29.4</v>
      </c>
      <c r="T3111" s="2">
        <v>0.16270000000000001</v>
      </c>
      <c r="U3111" s="2">
        <v>0.28999999999999998</v>
      </c>
      <c r="V3111" s="2">
        <v>1.5</v>
      </c>
      <c r="W3111" s="2">
        <v>19.7</v>
      </c>
      <c r="X3111" s="2">
        <v>4.4847000000000001</v>
      </c>
      <c r="Y3111" s="2">
        <v>2.67</v>
      </c>
      <c r="Z3111" s="2">
        <v>4.0999999999999996</v>
      </c>
      <c r="AA3111" s="2">
        <v>64.599999999999994</v>
      </c>
      <c r="AB3111" s="2">
        <v>57.212600000000002</v>
      </c>
      <c r="AC3111" s="2">
        <v>0.67</v>
      </c>
      <c r="AD3111" s="2">
        <v>2.2999999999999998</v>
      </c>
      <c r="AE3111" s="2">
        <v>28.9</v>
      </c>
      <c r="AF3111" s="2">
        <v>15.8477</v>
      </c>
      <c r="AG3111" s="20">
        <v>1.3</v>
      </c>
      <c r="AH3111" s="20">
        <v>2.2999999999999998</v>
      </c>
      <c r="AI3111" s="20">
        <v>55.6</v>
      </c>
      <c r="AJ3111" s="20">
        <v>44.696300000000001</v>
      </c>
      <c r="AK3111" s="18">
        <v>0.87</v>
      </c>
      <c r="AL3111" s="18">
        <v>2.2999999999999998</v>
      </c>
      <c r="AM3111" s="18">
        <v>38.299999999999997</v>
      </c>
      <c r="AN3111" s="18">
        <v>33.011400000000002</v>
      </c>
      <c r="AO3111" s="2">
        <v>0.17</v>
      </c>
      <c r="AP3111" s="2">
        <v>0.5</v>
      </c>
      <c r="AQ3111" s="2">
        <v>34</v>
      </c>
      <c r="AR3111" s="2">
        <v>1.3522000000000001</v>
      </c>
      <c r="AS3111" s="2">
        <v>0.79</v>
      </c>
      <c r="AT3111" s="2">
        <v>2.2999999999999998</v>
      </c>
      <c r="AU3111" s="2">
        <v>34.700000000000003</v>
      </c>
      <c r="AV3111" s="2">
        <v>12.5921</v>
      </c>
      <c r="AW3111" s="2">
        <v>1.26</v>
      </c>
      <c r="AX3111" s="2">
        <v>2.5</v>
      </c>
      <c r="AY3111" s="2">
        <v>49.6</v>
      </c>
      <c r="AZ3111" s="2">
        <v>26.281199999999998</v>
      </c>
      <c r="BA3111" s="2">
        <v>1.35</v>
      </c>
      <c r="BB3111" s="2">
        <v>2.6</v>
      </c>
      <c r="BC3111" s="2">
        <v>51</v>
      </c>
      <c r="BD3111" s="2">
        <v>37.482300000000002</v>
      </c>
      <c r="BE3111" s="4" t="str">
        <f t="shared" si="482"/>
        <v>NO APLICA</v>
      </c>
      <c r="BF3111" s="4">
        <f t="shared" si="483"/>
        <v>0.94640000000000024</v>
      </c>
      <c r="BG3111">
        <f t="shared" si="484"/>
        <v>0.17</v>
      </c>
      <c r="BH3111">
        <f t="shared" si="485"/>
        <v>0.79</v>
      </c>
      <c r="BI3111">
        <f t="shared" si="486"/>
        <v>1.35</v>
      </c>
      <c r="BJ3111">
        <f t="shared" si="487"/>
        <v>0.87</v>
      </c>
      <c r="BK3111">
        <f t="shared" si="488"/>
        <v>1.3</v>
      </c>
      <c r="BL3111">
        <f t="shared" si="489"/>
        <v>5466.1800000000148</v>
      </c>
    </row>
    <row r="3112" spans="1:64" x14ac:dyDescent="0.2">
      <c r="A3112" s="1">
        <v>3110</v>
      </c>
      <c r="B3112" s="7" t="s">
        <v>126</v>
      </c>
      <c r="C3112" s="3">
        <v>40029</v>
      </c>
      <c r="D3112" s="4" t="s">
        <v>628</v>
      </c>
      <c r="E3112" s="4" t="s">
        <v>163</v>
      </c>
      <c r="F3112" s="5" t="str">
        <f t="shared" si="480"/>
        <v>M</v>
      </c>
      <c r="G3112" s="6">
        <v>0.87638888888888899</v>
      </c>
      <c r="H3112" s="6">
        <v>0.91388888888888886</v>
      </c>
      <c r="I3112" s="85">
        <f t="shared" si="481"/>
        <v>53.999999999999808</v>
      </c>
      <c r="J3112" s="86">
        <f>I3112*Segmentos!$D$7*(AH3112%)*IF(ISNUMBER(AI3112),AI3112%,0)</f>
        <v>111671.99999999959</v>
      </c>
      <c r="K3112" s="86">
        <f>I3112*Segmentos!$D$7*(AL3112%)*IF(ISNUMBER(AM3112),AM3112%,0)</f>
        <v>227707.1999999992</v>
      </c>
      <c r="L3112" s="4"/>
      <c r="M3112" s="2">
        <v>0.79</v>
      </c>
      <c r="N3112" s="2">
        <v>2.1</v>
      </c>
      <c r="O3112" s="2">
        <v>37.299999999999997</v>
      </c>
      <c r="P3112" s="2">
        <v>83.631100000000004</v>
      </c>
      <c r="Q3112" s="2">
        <v>0</v>
      </c>
      <c r="R3112" s="2">
        <v>0</v>
      </c>
      <c r="S3112" s="8" t="s">
        <v>577</v>
      </c>
      <c r="T3112" s="2">
        <v>0</v>
      </c>
      <c r="U3112" s="2">
        <v>0.21</v>
      </c>
      <c r="V3112" s="2">
        <v>0.7</v>
      </c>
      <c r="W3112" s="2">
        <v>28.9</v>
      </c>
      <c r="X3112" s="2">
        <v>4.6840999999999999</v>
      </c>
      <c r="Y3112" s="2">
        <v>0.48</v>
      </c>
      <c r="Z3112" s="2">
        <v>3.4</v>
      </c>
      <c r="AA3112" s="2">
        <v>14.3</v>
      </c>
      <c r="AB3112" s="2">
        <v>15.022</v>
      </c>
      <c r="AC3112" s="2">
        <v>1.85</v>
      </c>
      <c r="AD3112" s="2">
        <v>3</v>
      </c>
      <c r="AE3112" s="2">
        <v>62</v>
      </c>
      <c r="AF3112" s="2">
        <v>63.924999999999997</v>
      </c>
      <c r="AG3112" s="20">
        <v>0.51</v>
      </c>
      <c r="AH3112" s="20">
        <v>2.2000000000000002</v>
      </c>
      <c r="AI3112" s="20">
        <v>23.5</v>
      </c>
      <c r="AJ3112" s="20">
        <v>25.481000000000002</v>
      </c>
      <c r="AK3112" s="18">
        <v>1.05</v>
      </c>
      <c r="AL3112" s="18">
        <v>2.1</v>
      </c>
      <c r="AM3112" s="18">
        <v>50.2</v>
      </c>
      <c r="AN3112" s="18">
        <v>58.150100000000002</v>
      </c>
      <c r="AO3112" s="2">
        <v>0.4</v>
      </c>
      <c r="AP3112" s="2">
        <v>1.1000000000000001</v>
      </c>
      <c r="AQ3112" s="2">
        <v>36.9</v>
      </c>
      <c r="AR3112" s="2">
        <v>4.5830000000000002</v>
      </c>
      <c r="AS3112" s="2">
        <v>1.51</v>
      </c>
      <c r="AT3112" s="2">
        <v>2.1</v>
      </c>
      <c r="AU3112" s="2">
        <v>70.400000000000006</v>
      </c>
      <c r="AV3112" s="2">
        <v>35.042299999999997</v>
      </c>
      <c r="AW3112" s="2">
        <v>0.48</v>
      </c>
      <c r="AX3112" s="2">
        <v>2.2000000000000002</v>
      </c>
      <c r="AY3112" s="2">
        <v>21.9</v>
      </c>
      <c r="AZ3112" s="2">
        <v>14.648</v>
      </c>
      <c r="BA3112" s="2">
        <v>0.73</v>
      </c>
      <c r="BB3112" s="2">
        <v>2.4</v>
      </c>
      <c r="BC3112" s="2">
        <v>30.8</v>
      </c>
      <c r="BD3112" s="2">
        <v>29.357900000000001</v>
      </c>
      <c r="BE3112" s="4" t="str">
        <f t="shared" si="482"/>
        <v>NO APLICA</v>
      </c>
      <c r="BF3112" s="4">
        <f t="shared" si="483"/>
        <v>1.0298</v>
      </c>
      <c r="BG3112">
        <f t="shared" si="484"/>
        <v>0.4</v>
      </c>
      <c r="BH3112">
        <f t="shared" si="485"/>
        <v>1.51</v>
      </c>
      <c r="BI3112">
        <f t="shared" si="486"/>
        <v>0.73</v>
      </c>
      <c r="BJ3112">
        <f t="shared" si="487"/>
        <v>1.05</v>
      </c>
      <c r="BK3112">
        <f t="shared" si="488"/>
        <v>0.51</v>
      </c>
      <c r="BL3112">
        <f t="shared" si="489"/>
        <v>4229.8199999999852</v>
      </c>
    </row>
    <row r="3113" spans="1:64" x14ac:dyDescent="0.2">
      <c r="A3113" s="1">
        <v>3111</v>
      </c>
      <c r="B3113" s="7" t="s">
        <v>80</v>
      </c>
      <c r="C3113" s="3">
        <v>40029</v>
      </c>
      <c r="D3113" s="4" t="s">
        <v>3</v>
      </c>
      <c r="E3113" s="4" t="s">
        <v>167</v>
      </c>
      <c r="F3113" s="5" t="str">
        <f t="shared" si="480"/>
        <v>M</v>
      </c>
      <c r="G3113" s="6">
        <v>0.91666666666666663</v>
      </c>
      <c r="H3113" s="6">
        <v>2.7777777777777779E-3</v>
      </c>
      <c r="I3113" s="85">
        <f t="shared" si="481"/>
        <v>124.00000000000007</v>
      </c>
      <c r="J3113" s="86">
        <f>I3113*Segmentos!$D$7*(AH3113%)*IF(ISNUMBER(AI3113),AI3113%,0)</f>
        <v>2755379.2000000016</v>
      </c>
      <c r="K3113" s="86">
        <f>I3113*Segmentos!$D$7*(AL3113%)*IF(ISNUMBER(AM3113),AM3113%,0)</f>
        <v>2828390.4000000022</v>
      </c>
      <c r="L3113" s="4"/>
      <c r="M3113" s="2">
        <v>5.63</v>
      </c>
      <c r="N3113" s="2">
        <v>26</v>
      </c>
      <c r="O3113" s="2">
        <v>21.6</v>
      </c>
      <c r="P3113" s="2">
        <v>89.355900000000005</v>
      </c>
      <c r="Q3113" s="2">
        <v>2.86</v>
      </c>
      <c r="R3113" s="2">
        <v>16.100000000000001</v>
      </c>
      <c r="S3113" s="2">
        <v>17.7</v>
      </c>
      <c r="T3113" s="2">
        <v>7.5616000000000003</v>
      </c>
      <c r="U3113" s="2">
        <v>5.21</v>
      </c>
      <c r="V3113" s="2">
        <v>23.1</v>
      </c>
      <c r="W3113" s="2">
        <v>22.6</v>
      </c>
      <c r="X3113" s="2">
        <v>17.338100000000001</v>
      </c>
      <c r="Y3113" s="2">
        <v>5.2</v>
      </c>
      <c r="Z3113" s="2">
        <v>29.7</v>
      </c>
      <c r="AA3113" s="2">
        <v>17.5</v>
      </c>
      <c r="AB3113" s="2">
        <v>24.344999999999999</v>
      </c>
      <c r="AC3113" s="2">
        <v>7.7</v>
      </c>
      <c r="AD3113" s="2">
        <v>29.7</v>
      </c>
      <c r="AE3113" s="2">
        <v>25.9</v>
      </c>
      <c r="AF3113" s="2">
        <v>40.111199999999997</v>
      </c>
      <c r="AG3113" s="20">
        <v>5.56</v>
      </c>
      <c r="AH3113" s="20">
        <v>25.6</v>
      </c>
      <c r="AI3113" s="20">
        <v>21.7</v>
      </c>
      <c r="AJ3113" s="20">
        <v>41.832799999999999</v>
      </c>
      <c r="AK3113" s="18">
        <v>5.7</v>
      </c>
      <c r="AL3113" s="18">
        <v>26.4</v>
      </c>
      <c r="AM3113" s="18">
        <v>21.6</v>
      </c>
      <c r="AN3113" s="18">
        <v>47.523099999999999</v>
      </c>
      <c r="AO3113" s="2">
        <v>2.06</v>
      </c>
      <c r="AP3113" s="2">
        <v>13.4</v>
      </c>
      <c r="AQ3113" s="2">
        <v>15.4</v>
      </c>
      <c r="AR3113" s="2">
        <v>3.5768</v>
      </c>
      <c r="AS3113" s="2">
        <v>3.19</v>
      </c>
      <c r="AT3113" s="2">
        <v>20.6</v>
      </c>
      <c r="AU3113" s="2">
        <v>15.5</v>
      </c>
      <c r="AV3113" s="2">
        <v>11.164099999999999</v>
      </c>
      <c r="AW3113" s="2">
        <v>6.28</v>
      </c>
      <c r="AX3113" s="2">
        <v>28.8</v>
      </c>
      <c r="AY3113" s="2">
        <v>21.8</v>
      </c>
      <c r="AZ3113" s="2">
        <v>28.652100000000001</v>
      </c>
      <c r="BA3113" s="2">
        <v>7.56</v>
      </c>
      <c r="BB3113" s="2">
        <v>30.8</v>
      </c>
      <c r="BC3113" s="2">
        <v>24.6</v>
      </c>
      <c r="BD3113" s="2">
        <v>45.962800000000001</v>
      </c>
      <c r="BE3113" s="4" t="str">
        <f t="shared" si="482"/>
        <v>ABURRIDO</v>
      </c>
      <c r="BF3113" s="4">
        <f t="shared" si="483"/>
        <v>4.8788</v>
      </c>
      <c r="BG3113">
        <f t="shared" si="484"/>
        <v>2.06</v>
      </c>
      <c r="BH3113">
        <f t="shared" si="485"/>
        <v>3.19</v>
      </c>
      <c r="BI3113">
        <f t="shared" si="486"/>
        <v>7.56</v>
      </c>
      <c r="BJ3113">
        <f t="shared" si="487"/>
        <v>5.7</v>
      </c>
      <c r="BK3113">
        <f t="shared" si="488"/>
        <v>5.56</v>
      </c>
      <c r="BL3113">
        <f t="shared" si="489"/>
        <v>69638.400000000038</v>
      </c>
    </row>
    <row r="3114" spans="1:64" x14ac:dyDescent="0.2">
      <c r="A3114" s="1">
        <v>3112</v>
      </c>
      <c r="B3114" s="7" t="s">
        <v>23</v>
      </c>
      <c r="C3114" s="3">
        <v>40029</v>
      </c>
      <c r="D3114" s="4" t="s">
        <v>629</v>
      </c>
      <c r="E3114" s="4" t="s">
        <v>170</v>
      </c>
      <c r="F3114" s="5" t="str">
        <f t="shared" si="480"/>
        <v>M</v>
      </c>
      <c r="G3114" s="6">
        <v>0.87569444444444444</v>
      </c>
      <c r="H3114" s="6">
        <v>0.93958333333333333</v>
      </c>
      <c r="I3114" s="85">
        <f t="shared" si="481"/>
        <v>92</v>
      </c>
      <c r="J3114" s="86">
        <f>I3114*Segmentos!$D$7*(AH3114%)*IF(ISNUMBER(AI3114),AI3114%,0)</f>
        <v>125966.40000000001</v>
      </c>
      <c r="K3114" s="86">
        <f>I3114*Segmentos!$D$7*(AL3114%)*IF(ISNUMBER(AM3114),AM3114%,0)</f>
        <v>142195.19999999998</v>
      </c>
      <c r="L3114" s="4"/>
      <c r="M3114" s="2">
        <v>0.37</v>
      </c>
      <c r="N3114" s="2">
        <v>2.5</v>
      </c>
      <c r="O3114" s="2">
        <v>14.8</v>
      </c>
      <c r="P3114" s="2">
        <v>31.232399999999998</v>
      </c>
      <c r="Q3114" s="2">
        <v>0.02</v>
      </c>
      <c r="R3114" s="2">
        <v>0.8</v>
      </c>
      <c r="S3114" s="2">
        <v>2.9</v>
      </c>
      <c r="T3114" s="2">
        <v>0.35189999999999999</v>
      </c>
      <c r="U3114" s="2">
        <v>0.61</v>
      </c>
      <c r="V3114" s="2">
        <v>3.1</v>
      </c>
      <c r="W3114" s="2">
        <v>19.5</v>
      </c>
      <c r="X3114" s="2">
        <v>10.8344</v>
      </c>
      <c r="Y3114" s="2">
        <v>0.25</v>
      </c>
      <c r="Z3114" s="2">
        <v>2.4</v>
      </c>
      <c r="AA3114" s="2">
        <v>10.3</v>
      </c>
      <c r="AB3114" s="2">
        <v>6.2301000000000002</v>
      </c>
      <c r="AC3114" s="2">
        <v>0.49</v>
      </c>
      <c r="AD3114" s="2">
        <v>3</v>
      </c>
      <c r="AE3114" s="2">
        <v>16.8</v>
      </c>
      <c r="AF3114" s="2">
        <v>13.816000000000001</v>
      </c>
      <c r="AG3114" s="20">
        <v>0.34</v>
      </c>
      <c r="AH3114" s="20">
        <v>2.1</v>
      </c>
      <c r="AI3114" s="20">
        <v>16.3</v>
      </c>
      <c r="AJ3114" s="20">
        <v>13.9084</v>
      </c>
      <c r="AK3114" s="18">
        <v>0.39</v>
      </c>
      <c r="AL3114" s="18">
        <v>2.8</v>
      </c>
      <c r="AM3114" s="18">
        <v>13.8</v>
      </c>
      <c r="AN3114" s="18">
        <v>17.324000000000002</v>
      </c>
      <c r="AO3114" s="2">
        <v>0.21</v>
      </c>
      <c r="AP3114" s="2">
        <v>0.7</v>
      </c>
      <c r="AQ3114" s="2">
        <v>29.9</v>
      </c>
      <c r="AR3114" s="2">
        <v>1.9983</v>
      </c>
      <c r="AS3114" s="2">
        <v>0.35</v>
      </c>
      <c r="AT3114" s="2">
        <v>2.7</v>
      </c>
      <c r="AU3114" s="2">
        <v>13.2</v>
      </c>
      <c r="AV3114" s="2">
        <v>6.6295000000000002</v>
      </c>
      <c r="AW3114" s="2">
        <v>0.36</v>
      </c>
      <c r="AX3114" s="2">
        <v>2.2999999999999998</v>
      </c>
      <c r="AY3114" s="2">
        <v>15.7</v>
      </c>
      <c r="AZ3114" s="2">
        <v>8.8902999999999999</v>
      </c>
      <c r="BA3114" s="2">
        <v>0.42</v>
      </c>
      <c r="BB3114" s="2">
        <v>3</v>
      </c>
      <c r="BC3114" s="2">
        <v>14.2</v>
      </c>
      <c r="BD3114" s="2">
        <v>13.7143</v>
      </c>
      <c r="BE3114" s="4" t="str">
        <f t="shared" si="482"/>
        <v>ABURRIDO</v>
      </c>
      <c r="BF3114" s="4">
        <f t="shared" si="483"/>
        <v>0.36100000000000004</v>
      </c>
      <c r="BG3114">
        <f t="shared" si="484"/>
        <v>0.21</v>
      </c>
      <c r="BH3114">
        <f t="shared" si="485"/>
        <v>0.35</v>
      </c>
      <c r="BI3114">
        <f t="shared" si="486"/>
        <v>0.42</v>
      </c>
      <c r="BJ3114">
        <f t="shared" si="487"/>
        <v>0.39</v>
      </c>
      <c r="BK3114">
        <f t="shared" si="488"/>
        <v>0.34</v>
      </c>
      <c r="BL3114">
        <f t="shared" si="489"/>
        <v>3404</v>
      </c>
    </row>
    <row r="3115" spans="1:64" x14ac:dyDescent="0.2">
      <c r="A3115" s="1">
        <v>3113</v>
      </c>
      <c r="B3115" s="7" t="s">
        <v>25</v>
      </c>
      <c r="C3115" s="3">
        <v>40029</v>
      </c>
      <c r="D3115" s="4" t="s">
        <v>629</v>
      </c>
      <c r="E3115" s="4" t="s">
        <v>171</v>
      </c>
      <c r="F3115" s="5" t="str">
        <f t="shared" si="480"/>
        <v>M</v>
      </c>
      <c r="G3115" s="6">
        <v>0.875</v>
      </c>
      <c r="H3115" s="6">
        <v>0.87569444444444444</v>
      </c>
      <c r="I3115" s="85">
        <f t="shared" si="481"/>
        <v>0.99999999999999645</v>
      </c>
      <c r="J3115" s="86">
        <f>I3115*Segmentos!$D$7*(AH3115%)*IF(ISNUMBER(AI3115),AI3115%,0)</f>
        <v>2799.99999999999</v>
      </c>
      <c r="K3115" s="86">
        <f>I3115*Segmentos!$D$7*(AL3115%)*IF(ISNUMBER(AM3115),AM3115%,0)</f>
        <v>5199.9999999999827</v>
      </c>
      <c r="L3115" s="4"/>
      <c r="M3115" s="2">
        <v>1.03</v>
      </c>
      <c r="N3115" s="2">
        <v>1</v>
      </c>
      <c r="O3115" s="2">
        <v>100</v>
      </c>
      <c r="P3115" s="2">
        <v>70.268500000000003</v>
      </c>
      <c r="Q3115" s="2">
        <v>0</v>
      </c>
      <c r="R3115" s="2">
        <v>0</v>
      </c>
      <c r="S3115" s="8" t="s">
        <v>577</v>
      </c>
      <c r="T3115" s="2">
        <v>0</v>
      </c>
      <c r="U3115" s="2">
        <v>0.67</v>
      </c>
      <c r="V3115" s="2">
        <v>0.7</v>
      </c>
      <c r="W3115" s="2">
        <v>100</v>
      </c>
      <c r="X3115" s="2">
        <v>9.6206999999999994</v>
      </c>
      <c r="Y3115" s="2">
        <v>0.54</v>
      </c>
      <c r="Z3115" s="2">
        <v>0.5</v>
      </c>
      <c r="AA3115" s="2">
        <v>100</v>
      </c>
      <c r="AB3115" s="2">
        <v>10.969099999999999</v>
      </c>
      <c r="AC3115" s="2">
        <v>2.21</v>
      </c>
      <c r="AD3115" s="2">
        <v>2.2000000000000002</v>
      </c>
      <c r="AE3115" s="2">
        <v>100</v>
      </c>
      <c r="AF3115" s="2">
        <v>49.678699999999999</v>
      </c>
      <c r="AG3115" s="20">
        <v>0.71</v>
      </c>
      <c r="AH3115" s="20">
        <v>0.7</v>
      </c>
      <c r="AI3115" s="20">
        <v>100</v>
      </c>
      <c r="AJ3115" s="20">
        <v>23.0444</v>
      </c>
      <c r="AK3115" s="18">
        <v>1.31</v>
      </c>
      <c r="AL3115" s="18">
        <v>1.3</v>
      </c>
      <c r="AM3115" s="18">
        <v>100</v>
      </c>
      <c r="AN3115" s="18">
        <v>47.2241</v>
      </c>
      <c r="AO3115" s="2">
        <v>0.14000000000000001</v>
      </c>
      <c r="AP3115" s="2">
        <v>0.1</v>
      </c>
      <c r="AQ3115" s="2">
        <v>100</v>
      </c>
      <c r="AR3115" s="2">
        <v>1.0669</v>
      </c>
      <c r="AS3115" s="2">
        <v>1.0900000000000001</v>
      </c>
      <c r="AT3115" s="2">
        <v>1.1000000000000001</v>
      </c>
      <c r="AU3115" s="2">
        <v>100</v>
      </c>
      <c r="AV3115" s="2">
        <v>16.352799999999998</v>
      </c>
      <c r="AW3115" s="2">
        <v>1.08</v>
      </c>
      <c r="AX3115" s="2">
        <v>1.1000000000000001</v>
      </c>
      <c r="AY3115" s="2">
        <v>100</v>
      </c>
      <c r="AZ3115" s="2">
        <v>21.284400000000002</v>
      </c>
      <c r="BA3115" s="2">
        <v>1.21</v>
      </c>
      <c r="BB3115" s="2">
        <v>1.2</v>
      </c>
      <c r="BC3115" s="2">
        <v>100</v>
      </c>
      <c r="BD3115" s="2">
        <v>31.564499999999999</v>
      </c>
      <c r="BE3115" s="4" t="str">
        <f t="shared" si="482"/>
        <v>NO APLICA</v>
      </c>
      <c r="BF3115" s="4">
        <f t="shared" si="483"/>
        <v>1.0269999999999997</v>
      </c>
      <c r="BG3115">
        <f t="shared" si="484"/>
        <v>0.14000000000000001</v>
      </c>
      <c r="BH3115">
        <f t="shared" si="485"/>
        <v>1.0900000000000001</v>
      </c>
      <c r="BI3115">
        <f t="shared" si="486"/>
        <v>1.21</v>
      </c>
      <c r="BJ3115">
        <f t="shared" si="487"/>
        <v>1.31</v>
      </c>
      <c r="BK3115">
        <f t="shared" si="488"/>
        <v>0.71</v>
      </c>
      <c r="BL3115">
        <f t="shared" si="489"/>
        <v>99.999999999999645</v>
      </c>
    </row>
    <row r="3116" spans="1:64" x14ac:dyDescent="0.2">
      <c r="A3116" s="1">
        <v>3114</v>
      </c>
      <c r="B3116" s="7" t="s">
        <v>19</v>
      </c>
      <c r="C3116" s="3">
        <v>40029</v>
      </c>
      <c r="D3116" s="4" t="s">
        <v>17</v>
      </c>
      <c r="E3116" s="4" t="s">
        <v>166</v>
      </c>
      <c r="F3116" s="5" t="str">
        <f t="shared" si="480"/>
        <v>M</v>
      </c>
      <c r="G3116" s="6">
        <v>0.9145833333333333</v>
      </c>
      <c r="H3116" s="6">
        <v>0.91666666666666663</v>
      </c>
      <c r="I3116" s="85">
        <f t="shared" si="481"/>
        <v>2.9999999999999893</v>
      </c>
      <c r="J3116" s="86">
        <f>I3116*Segmentos!$D$7*(AH3116%)*IF(ISNUMBER(AI3116),AI3116%,0)</f>
        <v>2399.9999999999918</v>
      </c>
      <c r="K3116" s="86">
        <f>I3116*Segmentos!$D$7*(AL3116%)*IF(ISNUMBER(AM3116),AM3116%,0)</f>
        <v>8399.9999999999691</v>
      </c>
      <c r="L3116" s="4"/>
      <c r="M3116" s="2">
        <v>0.48</v>
      </c>
      <c r="N3116" s="2">
        <v>0.5</v>
      </c>
      <c r="O3116" s="2">
        <v>100</v>
      </c>
      <c r="P3116" s="2">
        <v>62.565100000000001</v>
      </c>
      <c r="Q3116" s="2">
        <v>0</v>
      </c>
      <c r="R3116" s="2">
        <v>0</v>
      </c>
      <c r="S3116" s="8" t="s">
        <v>577</v>
      </c>
      <c r="T3116" s="2">
        <v>0</v>
      </c>
      <c r="U3116" s="2">
        <v>0.67</v>
      </c>
      <c r="V3116" s="2">
        <v>0.7</v>
      </c>
      <c r="W3116" s="2">
        <v>100</v>
      </c>
      <c r="X3116" s="2">
        <v>18.214500000000001</v>
      </c>
      <c r="Y3116" s="2">
        <v>0.71</v>
      </c>
      <c r="Z3116" s="2">
        <v>0.7</v>
      </c>
      <c r="AA3116" s="2">
        <v>100</v>
      </c>
      <c r="AB3116" s="2">
        <v>27.009</v>
      </c>
      <c r="AC3116" s="2">
        <v>0.41</v>
      </c>
      <c r="AD3116" s="2">
        <v>0.4</v>
      </c>
      <c r="AE3116" s="2">
        <v>100</v>
      </c>
      <c r="AF3116" s="2">
        <v>17.3416</v>
      </c>
      <c r="AG3116" s="20">
        <v>0.25</v>
      </c>
      <c r="AH3116" s="20">
        <v>0.2</v>
      </c>
      <c r="AI3116" s="20">
        <v>100</v>
      </c>
      <c r="AJ3116" s="20">
        <v>15.2721</v>
      </c>
      <c r="AK3116" s="18">
        <v>0.69</v>
      </c>
      <c r="AL3116" s="18">
        <v>0.7</v>
      </c>
      <c r="AM3116" s="18">
        <v>100</v>
      </c>
      <c r="AN3116" s="18">
        <v>47.292999999999999</v>
      </c>
      <c r="AO3116" s="2">
        <v>0</v>
      </c>
      <c r="AP3116" s="2">
        <v>0</v>
      </c>
      <c r="AQ3116" s="8" t="s">
        <v>577</v>
      </c>
      <c r="AR3116" s="2">
        <v>0</v>
      </c>
      <c r="AS3116" s="2">
        <v>0</v>
      </c>
      <c r="AT3116" s="2">
        <v>0</v>
      </c>
      <c r="AU3116" s="8" t="s">
        <v>577</v>
      </c>
      <c r="AV3116" s="2">
        <v>0</v>
      </c>
      <c r="AW3116" s="2">
        <v>0.47</v>
      </c>
      <c r="AX3116" s="2">
        <v>0.5</v>
      </c>
      <c r="AY3116" s="2">
        <v>100</v>
      </c>
      <c r="AZ3116" s="2">
        <v>17.3416</v>
      </c>
      <c r="BA3116" s="2">
        <v>0.91</v>
      </c>
      <c r="BB3116" s="2">
        <v>0.9</v>
      </c>
      <c r="BC3116" s="2">
        <v>100</v>
      </c>
      <c r="BD3116" s="2">
        <v>45.223500000000001</v>
      </c>
      <c r="BE3116" s="4" t="str">
        <f t="shared" si="482"/>
        <v>NO APLICA</v>
      </c>
      <c r="BF3116" s="4">
        <f t="shared" si="483"/>
        <v>0.37580000000000002</v>
      </c>
      <c r="BG3116">
        <f t="shared" si="484"/>
        <v>0</v>
      </c>
      <c r="BH3116">
        <f t="shared" si="485"/>
        <v>0</v>
      </c>
      <c r="BI3116">
        <f t="shared" si="486"/>
        <v>0.91</v>
      </c>
      <c r="BJ3116">
        <f t="shared" si="487"/>
        <v>0.69</v>
      </c>
      <c r="BK3116">
        <f t="shared" si="488"/>
        <v>0.25</v>
      </c>
      <c r="BL3116">
        <f t="shared" si="489"/>
        <v>149.99999999999946</v>
      </c>
    </row>
    <row r="3117" spans="1:64" x14ac:dyDescent="0.2">
      <c r="A3117" s="1">
        <v>3115</v>
      </c>
      <c r="B3117" s="7" t="s">
        <v>2</v>
      </c>
      <c r="C3117" s="3">
        <v>40029</v>
      </c>
      <c r="D3117" s="4" t="s">
        <v>627</v>
      </c>
      <c r="E3117" s="4" t="s">
        <v>164</v>
      </c>
      <c r="F3117" s="5" t="str">
        <f t="shared" si="480"/>
        <v>M</v>
      </c>
      <c r="G3117" s="6">
        <v>0.87430555555555556</v>
      </c>
      <c r="H3117" s="6">
        <v>0.9145833333333333</v>
      </c>
      <c r="I3117" s="85">
        <f t="shared" si="481"/>
        <v>57.999999999999957</v>
      </c>
      <c r="J3117" s="86">
        <f>I3117*Segmentos!$D$7*(AH3117%)*IF(ISNUMBER(AI3117),AI3117%,0)</f>
        <v>974515.9999999993</v>
      </c>
      <c r="K3117" s="86">
        <f>I3117*Segmentos!$D$7*(AL3117%)*IF(ISNUMBER(AM3117),AM3117%,0)</f>
        <v>1416104.7999999989</v>
      </c>
      <c r="L3117" s="4"/>
      <c r="M3117" s="2">
        <v>5.2</v>
      </c>
      <c r="N3117" s="2">
        <v>16.8</v>
      </c>
      <c r="O3117" s="2">
        <v>31</v>
      </c>
      <c r="P3117" s="2">
        <v>86.054400000000001</v>
      </c>
      <c r="Q3117" s="2">
        <v>4.28</v>
      </c>
      <c r="R3117" s="2">
        <v>12.9</v>
      </c>
      <c r="S3117" s="2">
        <v>33.200000000000003</v>
      </c>
      <c r="T3117" s="2">
        <v>11.824</v>
      </c>
      <c r="U3117" s="2">
        <v>4.93</v>
      </c>
      <c r="V3117" s="2">
        <v>14.8</v>
      </c>
      <c r="W3117" s="2">
        <v>33.4</v>
      </c>
      <c r="X3117" s="2">
        <v>17.092700000000001</v>
      </c>
      <c r="Y3117" s="2">
        <v>5.32</v>
      </c>
      <c r="Z3117" s="2">
        <v>20.2</v>
      </c>
      <c r="AA3117" s="2">
        <v>26.4</v>
      </c>
      <c r="AB3117" s="2">
        <v>25.9757</v>
      </c>
      <c r="AC3117" s="2">
        <v>5.74</v>
      </c>
      <c r="AD3117" s="2">
        <v>16.899999999999999</v>
      </c>
      <c r="AE3117" s="2">
        <v>33.9</v>
      </c>
      <c r="AF3117" s="2">
        <v>31.161999999999999</v>
      </c>
      <c r="AG3117" s="20">
        <v>4.2</v>
      </c>
      <c r="AH3117" s="20">
        <v>15.5</v>
      </c>
      <c r="AI3117" s="20">
        <v>27.1</v>
      </c>
      <c r="AJ3117" s="20">
        <v>32.9572</v>
      </c>
      <c r="AK3117" s="18">
        <v>6.11</v>
      </c>
      <c r="AL3117" s="18">
        <v>17.899999999999999</v>
      </c>
      <c r="AM3117" s="18">
        <v>34.1</v>
      </c>
      <c r="AN3117" s="18">
        <v>53.097200000000001</v>
      </c>
      <c r="AO3117" s="2">
        <v>3.94</v>
      </c>
      <c r="AP3117" s="2">
        <v>12.7</v>
      </c>
      <c r="AQ3117" s="2">
        <v>30.9</v>
      </c>
      <c r="AR3117" s="2">
        <v>7.1210000000000004</v>
      </c>
      <c r="AS3117" s="2">
        <v>4.12</v>
      </c>
      <c r="AT3117" s="2">
        <v>14.6</v>
      </c>
      <c r="AU3117" s="2">
        <v>28.2</v>
      </c>
      <c r="AV3117" s="2">
        <v>15.0243</v>
      </c>
      <c r="AW3117" s="2">
        <v>7.59</v>
      </c>
      <c r="AX3117" s="2">
        <v>19.5</v>
      </c>
      <c r="AY3117" s="2">
        <v>38.9</v>
      </c>
      <c r="AZ3117" s="2">
        <v>36.110300000000002</v>
      </c>
      <c r="BA3117" s="2">
        <v>4.3899999999999997</v>
      </c>
      <c r="BB3117" s="2">
        <v>17.100000000000001</v>
      </c>
      <c r="BC3117" s="2">
        <v>25.6</v>
      </c>
      <c r="BD3117" s="2">
        <v>27.7987</v>
      </c>
      <c r="BE3117" s="4" t="str">
        <f t="shared" si="482"/>
        <v>NO APLICA</v>
      </c>
      <c r="BF3117" s="4">
        <f t="shared" si="483"/>
        <v>5.3881999999999994</v>
      </c>
      <c r="BG3117">
        <f t="shared" si="484"/>
        <v>3.94</v>
      </c>
      <c r="BH3117">
        <f t="shared" si="485"/>
        <v>4.12</v>
      </c>
      <c r="BI3117">
        <f t="shared" si="486"/>
        <v>7.59</v>
      </c>
      <c r="BJ3117">
        <f t="shared" si="487"/>
        <v>6.11</v>
      </c>
      <c r="BK3117">
        <f t="shared" si="488"/>
        <v>4.2</v>
      </c>
      <c r="BL3117">
        <f t="shared" si="489"/>
        <v>30206.39999999998</v>
      </c>
    </row>
    <row r="3118" spans="1:64" x14ac:dyDescent="0.2">
      <c r="A3118" s="1">
        <v>3116</v>
      </c>
      <c r="B3118" s="7" t="s">
        <v>16</v>
      </c>
      <c r="C3118" s="3">
        <v>40029</v>
      </c>
      <c r="D3118" s="4" t="s">
        <v>626</v>
      </c>
      <c r="E3118" s="4" t="s">
        <v>166</v>
      </c>
      <c r="F3118" s="5" t="str">
        <f t="shared" si="480"/>
        <v>M</v>
      </c>
      <c r="G3118" s="6">
        <v>0.9145833333333333</v>
      </c>
      <c r="H3118" s="6">
        <v>0.91805555555555562</v>
      </c>
      <c r="I3118" s="85">
        <f t="shared" si="481"/>
        <v>5.0000000000001421</v>
      </c>
      <c r="J3118" s="86">
        <f>I3118*Segmentos!$D$7*(AH3118%)*IF(ISNUMBER(AI3118),AI3118%,0)</f>
        <v>161568.00000000463</v>
      </c>
      <c r="K3118" s="86">
        <f>I3118*Segmentos!$D$7*(AL3118%)*IF(ISNUMBER(AM3118),AM3118%,0)</f>
        <v>310960.00000000879</v>
      </c>
      <c r="L3118" s="4"/>
      <c r="M3118" s="2">
        <v>12</v>
      </c>
      <c r="N3118" s="2">
        <v>14.8</v>
      </c>
      <c r="O3118" s="2">
        <v>81.2</v>
      </c>
      <c r="P3118" s="2">
        <v>85.905500000000004</v>
      </c>
      <c r="Q3118" s="2">
        <v>8.6199999999999992</v>
      </c>
      <c r="R3118" s="2">
        <v>10.3</v>
      </c>
      <c r="S3118" s="2">
        <v>84</v>
      </c>
      <c r="T3118" s="2">
        <v>10.300800000000001</v>
      </c>
      <c r="U3118" s="2">
        <v>8.89</v>
      </c>
      <c r="V3118" s="2">
        <v>11.3</v>
      </c>
      <c r="W3118" s="2">
        <v>78.8</v>
      </c>
      <c r="X3118" s="2">
        <v>13.3445</v>
      </c>
      <c r="Y3118" s="2">
        <v>13.95</v>
      </c>
      <c r="Z3118" s="2">
        <v>16.8</v>
      </c>
      <c r="AA3118" s="2">
        <v>83.3</v>
      </c>
      <c r="AB3118" s="2">
        <v>29.494399999999999</v>
      </c>
      <c r="AC3118" s="2">
        <v>13.94</v>
      </c>
      <c r="AD3118" s="2">
        <v>17.5</v>
      </c>
      <c r="AE3118" s="2">
        <v>79.5</v>
      </c>
      <c r="AF3118" s="2">
        <v>32.765900000000002</v>
      </c>
      <c r="AG3118" s="20">
        <v>8.06</v>
      </c>
      <c r="AH3118" s="20">
        <v>10.8</v>
      </c>
      <c r="AI3118" s="20">
        <v>74.8</v>
      </c>
      <c r="AJ3118" s="20">
        <v>27.389600000000002</v>
      </c>
      <c r="AK3118" s="18">
        <v>15.55</v>
      </c>
      <c r="AL3118" s="18">
        <v>18.399999999999999</v>
      </c>
      <c r="AM3118" s="18">
        <v>84.5</v>
      </c>
      <c r="AN3118" s="18">
        <v>58.515799999999999</v>
      </c>
      <c r="AO3118" s="2">
        <v>10.65</v>
      </c>
      <c r="AP3118" s="2">
        <v>12.2</v>
      </c>
      <c r="AQ3118" s="2">
        <v>87.2</v>
      </c>
      <c r="AR3118" s="2">
        <v>8.3360000000000003</v>
      </c>
      <c r="AS3118" s="2">
        <v>10.74</v>
      </c>
      <c r="AT3118" s="2">
        <v>13.8</v>
      </c>
      <c r="AU3118" s="2">
        <v>78</v>
      </c>
      <c r="AV3118" s="2">
        <v>16.935400000000001</v>
      </c>
      <c r="AW3118" s="2">
        <v>12.4</v>
      </c>
      <c r="AX3118" s="2">
        <v>14.4</v>
      </c>
      <c r="AY3118" s="2">
        <v>86.4</v>
      </c>
      <c r="AZ3118" s="2">
        <v>25.537299999999998</v>
      </c>
      <c r="BA3118" s="2">
        <v>12.8</v>
      </c>
      <c r="BB3118" s="2">
        <v>16.399999999999999</v>
      </c>
      <c r="BC3118" s="2">
        <v>78</v>
      </c>
      <c r="BD3118" s="2">
        <v>35.096800000000002</v>
      </c>
      <c r="BE3118" s="4" t="str">
        <f t="shared" si="482"/>
        <v>NO APLICA</v>
      </c>
      <c r="BF3118" s="4">
        <f t="shared" si="483"/>
        <v>11.7118</v>
      </c>
      <c r="BG3118">
        <f t="shared" si="484"/>
        <v>10.65</v>
      </c>
      <c r="BH3118">
        <f t="shared" si="485"/>
        <v>10.74</v>
      </c>
      <c r="BI3118">
        <f t="shared" si="486"/>
        <v>12.8</v>
      </c>
      <c r="BJ3118">
        <f t="shared" si="487"/>
        <v>15.55</v>
      </c>
      <c r="BK3118">
        <f t="shared" si="488"/>
        <v>8.06</v>
      </c>
      <c r="BL3118">
        <f t="shared" si="489"/>
        <v>6008.8000000001712</v>
      </c>
    </row>
    <row r="3119" spans="1:64" x14ac:dyDescent="0.2">
      <c r="A3119" s="1">
        <v>3117</v>
      </c>
      <c r="B3119" s="7" t="s">
        <v>22</v>
      </c>
      <c r="C3119" s="3">
        <v>40029</v>
      </c>
      <c r="D3119" s="4" t="s">
        <v>629</v>
      </c>
      <c r="E3119" s="4" t="s">
        <v>164</v>
      </c>
      <c r="F3119" s="5" t="str">
        <f t="shared" si="480"/>
        <v>M</v>
      </c>
      <c r="G3119" s="6">
        <v>0.83263888888888893</v>
      </c>
      <c r="H3119" s="6">
        <v>0.875</v>
      </c>
      <c r="I3119" s="85">
        <f t="shared" si="481"/>
        <v>60.999999999999943</v>
      </c>
      <c r="J3119" s="86">
        <f>I3119*Segmentos!$D$7*(AH3119%)*IF(ISNUMBER(AI3119),AI3119%,0)</f>
        <v>276695.99999999977</v>
      </c>
      <c r="K3119" s="86">
        <f>I3119*Segmentos!$D$7*(AL3119%)*IF(ISNUMBER(AM3119),AM3119%,0)</f>
        <v>497759.99999999953</v>
      </c>
      <c r="L3119" s="4"/>
      <c r="M3119" s="2">
        <v>1.61</v>
      </c>
      <c r="N3119" s="2">
        <v>3.7</v>
      </c>
      <c r="O3119" s="2">
        <v>42.8</v>
      </c>
      <c r="P3119" s="2">
        <v>92.967200000000005</v>
      </c>
      <c r="Q3119" s="2">
        <v>0.01</v>
      </c>
      <c r="R3119" s="2">
        <v>0</v>
      </c>
      <c r="S3119" s="2">
        <v>18.600000000000001</v>
      </c>
      <c r="T3119" s="2">
        <v>8.2299999999999998E-2</v>
      </c>
      <c r="U3119" s="2">
        <v>0.51</v>
      </c>
      <c r="V3119" s="2">
        <v>1.9</v>
      </c>
      <c r="W3119" s="2">
        <v>27.3</v>
      </c>
      <c r="X3119" s="2">
        <v>6.1694000000000004</v>
      </c>
      <c r="Y3119" s="2">
        <v>0.44</v>
      </c>
      <c r="Z3119" s="2">
        <v>3.2</v>
      </c>
      <c r="AA3119" s="2">
        <v>13.5</v>
      </c>
      <c r="AB3119" s="2">
        <v>7.4547999999999996</v>
      </c>
      <c r="AC3119" s="2">
        <v>4.17</v>
      </c>
      <c r="AD3119" s="2">
        <v>7.3</v>
      </c>
      <c r="AE3119" s="2">
        <v>57.2</v>
      </c>
      <c r="AF3119" s="2">
        <v>79.2607</v>
      </c>
      <c r="AG3119" s="20">
        <v>1.1200000000000001</v>
      </c>
      <c r="AH3119" s="20">
        <v>3.5</v>
      </c>
      <c r="AI3119" s="20">
        <v>32.4</v>
      </c>
      <c r="AJ3119" s="20">
        <v>30.6938</v>
      </c>
      <c r="AK3119" s="18">
        <v>2.0499999999999998</v>
      </c>
      <c r="AL3119" s="18">
        <v>4</v>
      </c>
      <c r="AM3119" s="18">
        <v>51</v>
      </c>
      <c r="AN3119" s="18">
        <v>62.273400000000002</v>
      </c>
      <c r="AO3119" s="2">
        <v>1.39</v>
      </c>
      <c r="AP3119" s="2">
        <v>2.9</v>
      </c>
      <c r="AQ3119" s="2">
        <v>47.7</v>
      </c>
      <c r="AR3119" s="2">
        <v>8.8221000000000007</v>
      </c>
      <c r="AS3119" s="2">
        <v>1.1200000000000001</v>
      </c>
      <c r="AT3119" s="2">
        <v>2.8</v>
      </c>
      <c r="AU3119" s="2">
        <v>39.5</v>
      </c>
      <c r="AV3119" s="2">
        <v>14.339499999999999</v>
      </c>
      <c r="AW3119" s="2">
        <v>2.0099999999999998</v>
      </c>
      <c r="AX3119" s="2">
        <v>4.5999999999999996</v>
      </c>
      <c r="AY3119" s="2">
        <v>44</v>
      </c>
      <c r="AZ3119" s="2">
        <v>33.409199999999998</v>
      </c>
      <c r="BA3119" s="2">
        <v>1.64</v>
      </c>
      <c r="BB3119" s="2">
        <v>3.9</v>
      </c>
      <c r="BC3119" s="2">
        <v>42.2</v>
      </c>
      <c r="BD3119" s="2">
        <v>36.3964</v>
      </c>
      <c r="BE3119" s="4" t="str">
        <f t="shared" si="482"/>
        <v>NO APLICA</v>
      </c>
      <c r="BF3119" s="4">
        <f t="shared" si="483"/>
        <v>1.5255999999999998</v>
      </c>
      <c r="BG3119">
        <f t="shared" si="484"/>
        <v>1.39</v>
      </c>
      <c r="BH3119">
        <f t="shared" si="485"/>
        <v>1.1200000000000001</v>
      </c>
      <c r="BI3119">
        <f t="shared" si="486"/>
        <v>2.0099999999999998</v>
      </c>
      <c r="BJ3119">
        <f t="shared" si="487"/>
        <v>2.0499999999999998</v>
      </c>
      <c r="BK3119">
        <f t="shared" si="488"/>
        <v>1.1200000000000001</v>
      </c>
      <c r="BL3119">
        <f t="shared" si="489"/>
        <v>9659.95999999999</v>
      </c>
    </row>
    <row r="3120" spans="1:64" x14ac:dyDescent="0.2">
      <c r="A3120" s="1">
        <v>3118</v>
      </c>
      <c r="B3120" s="7" t="s">
        <v>4</v>
      </c>
      <c r="C3120" s="3">
        <v>40029</v>
      </c>
      <c r="D3120" s="4" t="s">
        <v>3</v>
      </c>
      <c r="E3120" s="4" t="s">
        <v>165</v>
      </c>
      <c r="F3120" s="5" t="str">
        <f t="shared" si="480"/>
        <v>M</v>
      </c>
      <c r="G3120" s="6">
        <v>0.78194444444444444</v>
      </c>
      <c r="H3120" s="6">
        <v>0.87361111111111101</v>
      </c>
      <c r="I3120" s="85">
        <f t="shared" si="481"/>
        <v>131.99999999999986</v>
      </c>
      <c r="J3120" s="86">
        <f>I3120*Segmentos!$D$7*(AH3120%)*IF(ISNUMBER(AI3120),AI3120%,0)</f>
        <v>1805443.1999999983</v>
      </c>
      <c r="K3120" s="86">
        <f>I3120*Segmentos!$D$7*(AL3120%)*IF(ISNUMBER(AM3120),AM3120%,0)</f>
        <v>2599027.1999999969</v>
      </c>
      <c r="L3120" s="4"/>
      <c r="M3120" s="2">
        <v>4.21</v>
      </c>
      <c r="N3120" s="2">
        <v>14.7</v>
      </c>
      <c r="O3120" s="2">
        <v>28.7</v>
      </c>
      <c r="P3120" s="2">
        <v>68.123199999999997</v>
      </c>
      <c r="Q3120" s="2">
        <v>4.3</v>
      </c>
      <c r="R3120" s="2">
        <v>19.5</v>
      </c>
      <c r="S3120" s="2">
        <v>22</v>
      </c>
      <c r="T3120" s="2">
        <v>11.602</v>
      </c>
      <c r="U3120" s="2">
        <v>6.42</v>
      </c>
      <c r="V3120" s="2">
        <v>17</v>
      </c>
      <c r="W3120" s="2">
        <v>37.799999999999997</v>
      </c>
      <c r="X3120" s="2">
        <v>21.745799999999999</v>
      </c>
      <c r="Y3120" s="2">
        <v>2.9</v>
      </c>
      <c r="Z3120" s="2">
        <v>12.7</v>
      </c>
      <c r="AA3120" s="2">
        <v>22.8</v>
      </c>
      <c r="AB3120" s="2">
        <v>13.8291</v>
      </c>
      <c r="AC3120" s="2">
        <v>3.95</v>
      </c>
      <c r="AD3120" s="2">
        <v>12.5</v>
      </c>
      <c r="AE3120" s="2">
        <v>31.5</v>
      </c>
      <c r="AF3120" s="2">
        <v>20.946300000000001</v>
      </c>
      <c r="AG3120" s="20">
        <v>3.43</v>
      </c>
      <c r="AH3120" s="20">
        <v>12.3</v>
      </c>
      <c r="AI3120" s="20">
        <v>27.8</v>
      </c>
      <c r="AJ3120" s="20">
        <v>26.275200000000002</v>
      </c>
      <c r="AK3120" s="18">
        <v>4.92</v>
      </c>
      <c r="AL3120" s="18">
        <v>16.8</v>
      </c>
      <c r="AM3120" s="18">
        <v>29.3</v>
      </c>
      <c r="AN3120" s="18">
        <v>41.847999999999999</v>
      </c>
      <c r="AO3120" s="2">
        <v>1.21</v>
      </c>
      <c r="AP3120" s="2">
        <v>5.6</v>
      </c>
      <c r="AQ3120" s="2">
        <v>21.8</v>
      </c>
      <c r="AR3120" s="2">
        <v>2.1385000000000001</v>
      </c>
      <c r="AS3120" s="2">
        <v>3.37</v>
      </c>
      <c r="AT3120" s="2">
        <v>14.1</v>
      </c>
      <c r="AU3120" s="2">
        <v>23.9</v>
      </c>
      <c r="AV3120" s="2">
        <v>11.998200000000001</v>
      </c>
      <c r="AW3120" s="2">
        <v>3.69</v>
      </c>
      <c r="AX3120" s="2">
        <v>15</v>
      </c>
      <c r="AY3120" s="2">
        <v>24.5</v>
      </c>
      <c r="AZ3120" s="2">
        <v>17.1403</v>
      </c>
      <c r="BA3120" s="2">
        <v>5.95</v>
      </c>
      <c r="BB3120" s="2">
        <v>17.3</v>
      </c>
      <c r="BC3120" s="2">
        <v>34.4</v>
      </c>
      <c r="BD3120" s="2">
        <v>36.8461</v>
      </c>
      <c r="BE3120" s="4" t="str">
        <f t="shared" si="482"/>
        <v>ABURRIDO</v>
      </c>
      <c r="BF3120" s="4">
        <f t="shared" si="483"/>
        <v>4.1188000000000002</v>
      </c>
      <c r="BG3120">
        <f t="shared" si="484"/>
        <v>1.21</v>
      </c>
      <c r="BH3120">
        <f t="shared" si="485"/>
        <v>3.37</v>
      </c>
      <c r="BI3120">
        <f t="shared" si="486"/>
        <v>5.95</v>
      </c>
      <c r="BJ3120">
        <f t="shared" si="487"/>
        <v>4.92</v>
      </c>
      <c r="BK3120">
        <f t="shared" si="488"/>
        <v>3.43</v>
      </c>
      <c r="BL3120">
        <f t="shared" si="489"/>
        <v>55689.479999999938</v>
      </c>
    </row>
    <row r="3121" spans="1:64" x14ac:dyDescent="0.2">
      <c r="A3121" s="1">
        <v>3119</v>
      </c>
      <c r="B3121" s="7" t="s">
        <v>15</v>
      </c>
      <c r="C3121" s="3">
        <v>40030</v>
      </c>
      <c r="D3121" s="4" t="s">
        <v>626</v>
      </c>
      <c r="E3121" s="4" t="s">
        <v>164</v>
      </c>
      <c r="F3121" s="5" t="str">
        <f t="shared" si="480"/>
        <v>W</v>
      </c>
      <c r="G3121" s="6">
        <v>0.875</v>
      </c>
      <c r="H3121" s="6">
        <v>0.91319444444444453</v>
      </c>
      <c r="I3121" s="85">
        <f t="shared" si="481"/>
        <v>55.000000000000128</v>
      </c>
      <c r="J3121" s="86">
        <f>I3121*Segmentos!$D$7*(AH3121%)*IF(ISNUMBER(AI3121),AI3121%,0)</f>
        <v>1817046.000000004</v>
      </c>
      <c r="K3121" s="86">
        <f>I3121*Segmentos!$D$7*(AL3121%)*IF(ISNUMBER(AM3121),AM3121%,0)</f>
        <v>2532816.0000000061</v>
      </c>
      <c r="L3121" s="4"/>
      <c r="M3121" s="2">
        <v>9.9700000000000006</v>
      </c>
      <c r="N3121" s="2">
        <v>22.1</v>
      </c>
      <c r="O3121" s="2">
        <v>45.1</v>
      </c>
      <c r="P3121" s="2">
        <v>90.200500000000005</v>
      </c>
      <c r="Q3121" s="2">
        <v>7.73</v>
      </c>
      <c r="R3121" s="2">
        <v>17.8</v>
      </c>
      <c r="S3121" s="2">
        <v>43.5</v>
      </c>
      <c r="T3121" s="2">
        <v>11.667199999999999</v>
      </c>
      <c r="U3121" s="2">
        <v>5.45</v>
      </c>
      <c r="V3121" s="2">
        <v>16.5</v>
      </c>
      <c r="W3121" s="2">
        <v>33.1</v>
      </c>
      <c r="X3121" s="2">
        <v>10.3431</v>
      </c>
      <c r="Y3121" s="2">
        <v>11.19</v>
      </c>
      <c r="Z3121" s="2">
        <v>24.5</v>
      </c>
      <c r="AA3121" s="2">
        <v>45.6</v>
      </c>
      <c r="AB3121" s="2">
        <v>29.889099999999999</v>
      </c>
      <c r="AC3121" s="2">
        <v>12.89</v>
      </c>
      <c r="AD3121" s="2">
        <v>25.8</v>
      </c>
      <c r="AE3121" s="2">
        <v>50.1</v>
      </c>
      <c r="AF3121" s="2">
        <v>38.301099999999998</v>
      </c>
      <c r="AG3121" s="20">
        <v>8.25</v>
      </c>
      <c r="AH3121" s="20">
        <v>20.7</v>
      </c>
      <c r="AI3121" s="20">
        <v>39.9</v>
      </c>
      <c r="AJ3121" s="20">
        <v>35.423499999999997</v>
      </c>
      <c r="AK3121" s="18">
        <v>11.52</v>
      </c>
      <c r="AL3121" s="18">
        <v>23.4</v>
      </c>
      <c r="AM3121" s="18">
        <v>49.2</v>
      </c>
      <c r="AN3121" s="18">
        <v>54.777000000000001</v>
      </c>
      <c r="AO3121" s="2">
        <v>6.2</v>
      </c>
      <c r="AP3121" s="2">
        <v>14.7</v>
      </c>
      <c r="AQ3121" s="2">
        <v>42.2</v>
      </c>
      <c r="AR3121" s="2">
        <v>6.1296999999999997</v>
      </c>
      <c r="AS3121" s="2">
        <v>6.59</v>
      </c>
      <c r="AT3121" s="2">
        <v>18.3</v>
      </c>
      <c r="AU3121" s="2">
        <v>35.9</v>
      </c>
      <c r="AV3121" s="2">
        <v>13.140499999999999</v>
      </c>
      <c r="AW3121" s="2">
        <v>10.039999999999999</v>
      </c>
      <c r="AX3121" s="2">
        <v>21.2</v>
      </c>
      <c r="AY3121" s="2">
        <v>47.5</v>
      </c>
      <c r="AZ3121" s="2">
        <v>26.1328</v>
      </c>
      <c r="BA3121" s="2">
        <v>12.93</v>
      </c>
      <c r="BB3121" s="2">
        <v>27.1</v>
      </c>
      <c r="BC3121" s="2">
        <v>47.6</v>
      </c>
      <c r="BD3121" s="2">
        <v>44.797499999999999</v>
      </c>
      <c r="BE3121" s="4" t="str">
        <f t="shared" si="482"/>
        <v>NO APLICA</v>
      </c>
      <c r="BF3121" s="4">
        <f t="shared" si="483"/>
        <v>9.1773999999999987</v>
      </c>
      <c r="BG3121">
        <f t="shared" si="484"/>
        <v>6.2</v>
      </c>
      <c r="BH3121">
        <f t="shared" si="485"/>
        <v>6.59</v>
      </c>
      <c r="BI3121">
        <f t="shared" si="486"/>
        <v>12.93</v>
      </c>
      <c r="BJ3121">
        <f t="shared" si="487"/>
        <v>11.52</v>
      </c>
      <c r="BK3121">
        <f t="shared" si="488"/>
        <v>8.25</v>
      </c>
      <c r="BL3121">
        <f t="shared" si="489"/>
        <v>54819.050000000134</v>
      </c>
    </row>
    <row r="3122" spans="1:64" x14ac:dyDescent="0.2">
      <c r="A3122" s="1">
        <v>3120</v>
      </c>
      <c r="B3122" s="7" t="s">
        <v>5</v>
      </c>
      <c r="C3122" s="3">
        <v>40030</v>
      </c>
      <c r="D3122" s="4" t="s">
        <v>3</v>
      </c>
      <c r="E3122" s="4" t="s">
        <v>164</v>
      </c>
      <c r="F3122" s="5" t="str">
        <f t="shared" si="480"/>
        <v>W</v>
      </c>
      <c r="G3122" s="6">
        <v>0.87361111111111101</v>
      </c>
      <c r="H3122" s="6">
        <v>0.91666666666666663</v>
      </c>
      <c r="I3122" s="85">
        <f t="shared" si="481"/>
        <v>62.000000000000099</v>
      </c>
      <c r="J3122" s="86">
        <f>I3122*Segmentos!$D$7*(AH3122%)*IF(ISNUMBER(AI3122),AI3122%,0)</f>
        <v>1420816.8000000021</v>
      </c>
      <c r="K3122" s="86">
        <f>I3122*Segmentos!$D$7*(AL3122%)*IF(ISNUMBER(AM3122),AM3122%,0)</f>
        <v>1494472.8000000024</v>
      </c>
      <c r="L3122" s="4"/>
      <c r="M3122" s="2">
        <v>5.88</v>
      </c>
      <c r="N3122" s="2">
        <v>16.399999999999999</v>
      </c>
      <c r="O3122" s="2">
        <v>35.9</v>
      </c>
      <c r="P3122" s="2">
        <v>81.340299999999999</v>
      </c>
      <c r="Q3122" s="2">
        <v>3.91</v>
      </c>
      <c r="R3122" s="2">
        <v>12.7</v>
      </c>
      <c r="S3122" s="2">
        <v>30.7</v>
      </c>
      <c r="T3122" s="2">
        <v>9.0185999999999993</v>
      </c>
      <c r="U3122" s="2">
        <v>5.07</v>
      </c>
      <c r="V3122" s="2">
        <v>15.7</v>
      </c>
      <c r="W3122" s="2">
        <v>32.299999999999997</v>
      </c>
      <c r="X3122" s="2">
        <v>14.7049</v>
      </c>
      <c r="Y3122" s="2">
        <v>6.51</v>
      </c>
      <c r="Z3122" s="2">
        <v>18.5</v>
      </c>
      <c r="AA3122" s="2">
        <v>35.1</v>
      </c>
      <c r="AB3122" s="2">
        <v>26.590199999999999</v>
      </c>
      <c r="AC3122" s="2">
        <v>6.83</v>
      </c>
      <c r="AD3122" s="2">
        <v>16.7</v>
      </c>
      <c r="AE3122" s="2">
        <v>41</v>
      </c>
      <c r="AF3122" s="2">
        <v>31.026700000000002</v>
      </c>
      <c r="AG3122" s="20">
        <v>5.72</v>
      </c>
      <c r="AH3122" s="20">
        <v>16.899999999999999</v>
      </c>
      <c r="AI3122" s="20">
        <v>33.9</v>
      </c>
      <c r="AJ3122" s="20">
        <v>37.569800000000001</v>
      </c>
      <c r="AK3122" s="18">
        <v>6.02</v>
      </c>
      <c r="AL3122" s="18">
        <v>15.9</v>
      </c>
      <c r="AM3122" s="18">
        <v>37.9</v>
      </c>
      <c r="AN3122" s="18">
        <v>43.770499999999998</v>
      </c>
      <c r="AO3122" s="2">
        <v>2.4700000000000002</v>
      </c>
      <c r="AP3122" s="2">
        <v>10.8</v>
      </c>
      <c r="AQ3122" s="2">
        <v>22.8</v>
      </c>
      <c r="AR3122" s="2">
        <v>3.7277</v>
      </c>
      <c r="AS3122" s="2">
        <v>5.58</v>
      </c>
      <c r="AT3122" s="2">
        <v>16.100000000000001</v>
      </c>
      <c r="AU3122" s="2">
        <v>34.700000000000003</v>
      </c>
      <c r="AV3122" s="2">
        <v>17.0107</v>
      </c>
      <c r="AW3122" s="2">
        <v>6.34</v>
      </c>
      <c r="AX3122" s="2">
        <v>16.899999999999999</v>
      </c>
      <c r="AY3122" s="2">
        <v>37.5</v>
      </c>
      <c r="AZ3122" s="2">
        <v>25.207699999999999</v>
      </c>
      <c r="BA3122" s="2">
        <v>6.68</v>
      </c>
      <c r="BB3122" s="2">
        <v>17.7</v>
      </c>
      <c r="BC3122" s="2">
        <v>37.700000000000003</v>
      </c>
      <c r="BD3122" s="2">
        <v>35.394199999999998</v>
      </c>
      <c r="BE3122" s="4" t="str">
        <f t="shared" si="482"/>
        <v>NO APLICA</v>
      </c>
      <c r="BF3122" s="4">
        <f t="shared" si="483"/>
        <v>5.6629999999999994</v>
      </c>
      <c r="BG3122">
        <f t="shared" si="484"/>
        <v>2.4700000000000002</v>
      </c>
      <c r="BH3122">
        <f t="shared" si="485"/>
        <v>5.58</v>
      </c>
      <c r="BI3122">
        <f t="shared" si="486"/>
        <v>6.68</v>
      </c>
      <c r="BJ3122">
        <f t="shared" si="487"/>
        <v>6.02</v>
      </c>
      <c r="BK3122">
        <f t="shared" si="488"/>
        <v>5.72</v>
      </c>
      <c r="BL3122">
        <f t="shared" si="489"/>
        <v>36503.120000000054</v>
      </c>
    </row>
    <row r="3123" spans="1:64" x14ac:dyDescent="0.2">
      <c r="A3123" s="1">
        <v>3121</v>
      </c>
      <c r="B3123" s="7" t="s">
        <v>18</v>
      </c>
      <c r="C3123" s="3">
        <v>40030</v>
      </c>
      <c r="D3123" s="4" t="s">
        <v>17</v>
      </c>
      <c r="E3123" s="4" t="s">
        <v>168</v>
      </c>
      <c r="F3123" s="5" t="str">
        <f t="shared" si="480"/>
        <v>W</v>
      </c>
      <c r="G3123" s="6">
        <v>0.8340277777777777</v>
      </c>
      <c r="H3123" s="6">
        <v>0.9145833333333333</v>
      </c>
      <c r="I3123" s="85">
        <f t="shared" si="481"/>
        <v>116.00000000000007</v>
      </c>
      <c r="J3123" s="86">
        <f>I3123*Segmentos!$D$7*(AH3123%)*IF(ISNUMBER(AI3123),AI3123%,0)</f>
        <v>119758.40000000008</v>
      </c>
      <c r="K3123" s="86">
        <f>I3123*Segmentos!$D$7*(AL3123%)*IF(ISNUMBER(AM3123),AM3123%,0)</f>
        <v>408830.40000000031</v>
      </c>
      <c r="L3123" s="4" t="s">
        <v>562</v>
      </c>
      <c r="M3123" s="2">
        <v>0.59</v>
      </c>
      <c r="N3123" s="2">
        <v>3.1</v>
      </c>
      <c r="O3123" s="2">
        <v>18.8</v>
      </c>
      <c r="P3123" s="2">
        <v>94.626300000000001</v>
      </c>
      <c r="Q3123" s="2">
        <v>0.02</v>
      </c>
      <c r="R3123" s="2">
        <v>1.5</v>
      </c>
      <c r="S3123" s="2">
        <v>1.1000000000000001</v>
      </c>
      <c r="T3123" s="2">
        <v>0.4642</v>
      </c>
      <c r="U3123" s="2">
        <v>1.24</v>
      </c>
      <c r="V3123" s="2">
        <v>4.4000000000000004</v>
      </c>
      <c r="W3123" s="2">
        <v>28.4</v>
      </c>
      <c r="X3123" s="2">
        <v>42.087800000000001</v>
      </c>
      <c r="Y3123" s="2">
        <v>0.17</v>
      </c>
      <c r="Z3123" s="2">
        <v>3</v>
      </c>
      <c r="AA3123" s="2">
        <v>5.8</v>
      </c>
      <c r="AB3123" s="2">
        <v>8.2523999999999997</v>
      </c>
      <c r="AC3123" s="2">
        <v>0.83</v>
      </c>
      <c r="AD3123" s="2">
        <v>3.2</v>
      </c>
      <c r="AE3123" s="2">
        <v>25.6</v>
      </c>
      <c r="AF3123" s="2">
        <v>43.821899999999999</v>
      </c>
      <c r="AG3123" s="20">
        <v>0.26</v>
      </c>
      <c r="AH3123" s="20">
        <v>2.9</v>
      </c>
      <c r="AI3123" s="20">
        <v>8.9</v>
      </c>
      <c r="AJ3123" s="20">
        <v>19.895900000000001</v>
      </c>
      <c r="AK3123" s="18">
        <v>0.88</v>
      </c>
      <c r="AL3123" s="18">
        <v>3.3</v>
      </c>
      <c r="AM3123" s="18">
        <v>26.7</v>
      </c>
      <c r="AN3123" s="18">
        <v>74.730400000000003</v>
      </c>
      <c r="AO3123" s="2">
        <v>0.03</v>
      </c>
      <c r="AP3123" s="2">
        <v>0.5</v>
      </c>
      <c r="AQ3123" s="2">
        <v>6.7</v>
      </c>
      <c r="AR3123" s="2">
        <v>0.54590000000000005</v>
      </c>
      <c r="AS3123" s="2">
        <v>0.11</v>
      </c>
      <c r="AT3123" s="2">
        <v>2</v>
      </c>
      <c r="AU3123" s="2">
        <v>5.6</v>
      </c>
      <c r="AV3123" s="2">
        <v>3.9881000000000002</v>
      </c>
      <c r="AW3123" s="2">
        <v>1.18</v>
      </c>
      <c r="AX3123" s="2">
        <v>3.7</v>
      </c>
      <c r="AY3123" s="2">
        <v>31.9</v>
      </c>
      <c r="AZ3123" s="2">
        <v>54.8309</v>
      </c>
      <c r="BA3123" s="2">
        <v>0.56999999999999995</v>
      </c>
      <c r="BB3123" s="2">
        <v>4.0999999999999996</v>
      </c>
      <c r="BC3123" s="2">
        <v>14.1</v>
      </c>
      <c r="BD3123" s="2">
        <v>35.261400000000002</v>
      </c>
      <c r="BE3123" s="4" t="str">
        <f t="shared" si="482"/>
        <v>ABURRIDO</v>
      </c>
      <c r="BF3123" s="4">
        <f t="shared" si="483"/>
        <v>0.52739999999999998</v>
      </c>
      <c r="BG3123">
        <f t="shared" si="484"/>
        <v>0.03</v>
      </c>
      <c r="BH3123">
        <f t="shared" si="485"/>
        <v>0.11</v>
      </c>
      <c r="BI3123">
        <f t="shared" si="486"/>
        <v>1.18</v>
      </c>
      <c r="BJ3123">
        <f t="shared" si="487"/>
        <v>0.88</v>
      </c>
      <c r="BK3123">
        <f t="shared" si="488"/>
        <v>0.26</v>
      </c>
      <c r="BL3123">
        <f t="shared" si="489"/>
        <v>6760.480000000005</v>
      </c>
    </row>
    <row r="3124" spans="1:64" x14ac:dyDescent="0.2">
      <c r="A3124" s="1">
        <v>3122</v>
      </c>
      <c r="B3124" s="7" t="s">
        <v>1</v>
      </c>
      <c r="C3124" s="3">
        <v>40030</v>
      </c>
      <c r="D3124" s="4" t="s">
        <v>627</v>
      </c>
      <c r="E3124" s="4" t="s">
        <v>163</v>
      </c>
      <c r="F3124" s="5" t="str">
        <f t="shared" si="480"/>
        <v>W</v>
      </c>
      <c r="G3124" s="6">
        <v>0.84583333333333333</v>
      </c>
      <c r="H3124" s="6">
        <v>0.87430555555555556</v>
      </c>
      <c r="I3124" s="85">
        <f t="shared" si="481"/>
        <v>41.000000000000014</v>
      </c>
      <c r="J3124" s="86">
        <f>I3124*Segmentos!$D$7*(AH3124%)*IF(ISNUMBER(AI3124),AI3124%,0)</f>
        <v>782116.00000000023</v>
      </c>
      <c r="K3124" s="86">
        <f>I3124*Segmentos!$D$7*(AL3124%)*IF(ISNUMBER(AM3124),AM3124%,0)</f>
        <v>1153051.2000000004</v>
      </c>
      <c r="L3124" s="4"/>
      <c r="M3124" s="2">
        <v>5.95</v>
      </c>
      <c r="N3124" s="2">
        <v>11</v>
      </c>
      <c r="O3124" s="2">
        <v>54</v>
      </c>
      <c r="P3124" s="2">
        <v>88.201099999999997</v>
      </c>
      <c r="Q3124" s="2">
        <v>6.64</v>
      </c>
      <c r="R3124" s="2">
        <v>11.7</v>
      </c>
      <c r="S3124" s="2">
        <v>56.8</v>
      </c>
      <c r="T3124" s="2">
        <v>16.4148</v>
      </c>
      <c r="U3124" s="2">
        <v>5.74</v>
      </c>
      <c r="V3124" s="2">
        <v>9.3000000000000007</v>
      </c>
      <c r="W3124" s="2">
        <v>61.4</v>
      </c>
      <c r="X3124" s="2">
        <v>17.825500000000002</v>
      </c>
      <c r="Y3124" s="2">
        <v>4.28</v>
      </c>
      <c r="Z3124" s="2">
        <v>10.7</v>
      </c>
      <c r="AA3124" s="2">
        <v>40.1</v>
      </c>
      <c r="AB3124" s="2">
        <v>18.735499999999998</v>
      </c>
      <c r="AC3124" s="2">
        <v>7.24</v>
      </c>
      <c r="AD3124" s="2">
        <v>12</v>
      </c>
      <c r="AE3124" s="2">
        <v>60.1</v>
      </c>
      <c r="AF3124" s="2">
        <v>35.225299999999997</v>
      </c>
      <c r="AG3124" s="20">
        <v>4.7699999999999996</v>
      </c>
      <c r="AH3124" s="20">
        <v>9.5</v>
      </c>
      <c r="AI3124" s="20">
        <v>50.2</v>
      </c>
      <c r="AJ3124" s="20">
        <v>33.535899999999998</v>
      </c>
      <c r="AK3124" s="18">
        <v>7.02</v>
      </c>
      <c r="AL3124" s="18">
        <v>12.4</v>
      </c>
      <c r="AM3124" s="18">
        <v>56.7</v>
      </c>
      <c r="AN3124" s="18">
        <v>54.665199999999999</v>
      </c>
      <c r="AO3124" s="2">
        <v>3.93</v>
      </c>
      <c r="AP3124" s="2">
        <v>9.4</v>
      </c>
      <c r="AQ3124" s="2">
        <v>41.6</v>
      </c>
      <c r="AR3124" s="2">
        <v>6.3598999999999997</v>
      </c>
      <c r="AS3124" s="2">
        <v>8.19</v>
      </c>
      <c r="AT3124" s="2">
        <v>12.5</v>
      </c>
      <c r="AU3124" s="2">
        <v>65.7</v>
      </c>
      <c r="AV3124" s="2">
        <v>26.744299999999999</v>
      </c>
      <c r="AW3124" s="2">
        <v>7.19</v>
      </c>
      <c r="AX3124" s="2">
        <v>13</v>
      </c>
      <c r="AY3124" s="2">
        <v>55.1</v>
      </c>
      <c r="AZ3124" s="2">
        <v>30.627500000000001</v>
      </c>
      <c r="BA3124" s="2">
        <v>4.3099999999999996</v>
      </c>
      <c r="BB3124" s="2">
        <v>9.1</v>
      </c>
      <c r="BC3124" s="2">
        <v>47.4</v>
      </c>
      <c r="BD3124" s="2">
        <v>24.4694</v>
      </c>
      <c r="BE3124" s="4" t="str">
        <f t="shared" si="482"/>
        <v>NO APLICA</v>
      </c>
      <c r="BF3124" s="4">
        <f t="shared" si="483"/>
        <v>7.05</v>
      </c>
      <c r="BG3124">
        <f t="shared" si="484"/>
        <v>3.93</v>
      </c>
      <c r="BH3124">
        <f t="shared" si="485"/>
        <v>8.19</v>
      </c>
      <c r="BI3124">
        <f t="shared" si="486"/>
        <v>7.19</v>
      </c>
      <c r="BJ3124">
        <f t="shared" si="487"/>
        <v>7.02</v>
      </c>
      <c r="BK3124">
        <f t="shared" si="488"/>
        <v>4.7699999999999996</v>
      </c>
      <c r="BL3124">
        <f t="shared" si="489"/>
        <v>24354.000000000011</v>
      </c>
    </row>
    <row r="3125" spans="1:64" x14ac:dyDescent="0.2">
      <c r="A3125" s="1">
        <v>3123</v>
      </c>
      <c r="B3125" s="7" t="s">
        <v>36</v>
      </c>
      <c r="C3125" s="3">
        <v>40030</v>
      </c>
      <c r="D3125" s="4" t="s">
        <v>626</v>
      </c>
      <c r="E3125" s="4" t="s">
        <v>163</v>
      </c>
      <c r="F3125" s="5" t="str">
        <f t="shared" si="480"/>
        <v>W</v>
      </c>
      <c r="G3125" s="6">
        <v>0.91805555555555562</v>
      </c>
      <c r="H3125" s="6">
        <v>0.94236111111111109</v>
      </c>
      <c r="I3125" s="85">
        <f t="shared" si="481"/>
        <v>34.999999999999872</v>
      </c>
      <c r="J3125" s="86">
        <f>I3125*Segmentos!$D$7*(AH3125%)*IF(ISNUMBER(AI3125),AI3125%,0)</f>
        <v>2212209.9999999921</v>
      </c>
      <c r="K3125" s="86">
        <f>I3125*Segmentos!$D$7*(AL3125%)*IF(ISNUMBER(AM3125),AM3125%,0)</f>
        <v>3016299.9999999888</v>
      </c>
      <c r="L3125" s="4"/>
      <c r="M3125" s="2">
        <v>18.84</v>
      </c>
      <c r="N3125" s="2">
        <v>26.8</v>
      </c>
      <c r="O3125" s="2">
        <v>70.3</v>
      </c>
      <c r="P3125" s="2">
        <v>89.720600000000005</v>
      </c>
      <c r="Q3125" s="2">
        <v>15.38</v>
      </c>
      <c r="R3125" s="2">
        <v>22.3</v>
      </c>
      <c r="S3125" s="2">
        <v>69.099999999999994</v>
      </c>
      <c r="T3125" s="2">
        <v>12.217599999999999</v>
      </c>
      <c r="U3125" s="2">
        <v>18.07</v>
      </c>
      <c r="V3125" s="2">
        <v>26.5</v>
      </c>
      <c r="W3125" s="2">
        <v>68.099999999999994</v>
      </c>
      <c r="X3125" s="2">
        <v>18.039400000000001</v>
      </c>
      <c r="Y3125" s="2">
        <v>20.440000000000001</v>
      </c>
      <c r="Z3125" s="2">
        <v>29.1</v>
      </c>
      <c r="AA3125" s="2">
        <v>70.2</v>
      </c>
      <c r="AB3125" s="2">
        <v>28.744499999999999</v>
      </c>
      <c r="AC3125" s="2">
        <v>19.649999999999999</v>
      </c>
      <c r="AD3125" s="2">
        <v>27.2</v>
      </c>
      <c r="AE3125" s="2">
        <v>72.3</v>
      </c>
      <c r="AF3125" s="2">
        <v>30.719100000000001</v>
      </c>
      <c r="AG3125" s="20">
        <v>15.82</v>
      </c>
      <c r="AH3125" s="20">
        <v>22.1</v>
      </c>
      <c r="AI3125" s="20">
        <v>71.5</v>
      </c>
      <c r="AJ3125" s="20">
        <v>35.747300000000003</v>
      </c>
      <c r="AK3125" s="18">
        <v>21.57</v>
      </c>
      <c r="AL3125" s="18">
        <v>31</v>
      </c>
      <c r="AM3125" s="18">
        <v>69.5</v>
      </c>
      <c r="AN3125" s="18">
        <v>53.973300000000002</v>
      </c>
      <c r="AO3125" s="2">
        <v>13.78</v>
      </c>
      <c r="AP3125" s="2">
        <v>19.7</v>
      </c>
      <c r="AQ3125" s="2">
        <v>70.099999999999994</v>
      </c>
      <c r="AR3125" s="2">
        <v>7.1711</v>
      </c>
      <c r="AS3125" s="2">
        <v>17.5</v>
      </c>
      <c r="AT3125" s="2">
        <v>25.8</v>
      </c>
      <c r="AU3125" s="2">
        <v>67.8</v>
      </c>
      <c r="AV3125" s="2">
        <v>18.355899999999998</v>
      </c>
      <c r="AW3125" s="2">
        <v>19.72</v>
      </c>
      <c r="AX3125" s="2">
        <v>28</v>
      </c>
      <c r="AY3125" s="2">
        <v>70.400000000000006</v>
      </c>
      <c r="AZ3125" s="2">
        <v>27.0044</v>
      </c>
      <c r="BA3125" s="2">
        <v>20.39</v>
      </c>
      <c r="BB3125" s="2">
        <v>28.5</v>
      </c>
      <c r="BC3125" s="2">
        <v>71.5</v>
      </c>
      <c r="BD3125" s="2">
        <v>37.189300000000003</v>
      </c>
      <c r="BE3125" s="4" t="str">
        <f t="shared" si="482"/>
        <v>NO APLICA</v>
      </c>
      <c r="BF3125" s="4">
        <f t="shared" si="483"/>
        <v>18.349</v>
      </c>
      <c r="BG3125">
        <f t="shared" si="484"/>
        <v>13.78</v>
      </c>
      <c r="BH3125">
        <f t="shared" si="485"/>
        <v>17.5</v>
      </c>
      <c r="BI3125">
        <f t="shared" si="486"/>
        <v>20.39</v>
      </c>
      <c r="BJ3125">
        <f t="shared" si="487"/>
        <v>21.57</v>
      </c>
      <c r="BK3125">
        <f t="shared" si="488"/>
        <v>15.82</v>
      </c>
      <c r="BL3125">
        <f t="shared" si="489"/>
        <v>65941.399999999761</v>
      </c>
    </row>
    <row r="3126" spans="1:64" x14ac:dyDescent="0.2">
      <c r="A3126" s="1">
        <v>3124</v>
      </c>
      <c r="B3126" s="7" t="s">
        <v>88</v>
      </c>
      <c r="C3126" s="3">
        <v>40030</v>
      </c>
      <c r="D3126" s="4" t="s">
        <v>626</v>
      </c>
      <c r="E3126" s="4" t="s">
        <v>163</v>
      </c>
      <c r="F3126" s="5" t="str">
        <f t="shared" si="480"/>
        <v>W</v>
      </c>
      <c r="G3126" s="6">
        <v>0.91666666666666663</v>
      </c>
      <c r="H3126" s="6">
        <v>0.91805555555555562</v>
      </c>
      <c r="I3126" s="85">
        <f t="shared" si="481"/>
        <v>2.0000000000001528</v>
      </c>
      <c r="J3126" s="86">
        <f>I3126*Segmentos!$D$7*(AH3126%)*IF(ISNUMBER(AI3126),AI3126%,0)</f>
        <v>95558.400000007299</v>
      </c>
      <c r="K3126" s="86">
        <f>I3126*Segmentos!$D$7*(AL3126%)*IF(ISNUMBER(AM3126),AM3126%,0)</f>
        <v>122840.0000000094</v>
      </c>
      <c r="L3126" s="4"/>
      <c r="M3126" s="2">
        <v>13.7</v>
      </c>
      <c r="N3126" s="2">
        <v>14.7</v>
      </c>
      <c r="O3126" s="2">
        <v>93.4</v>
      </c>
      <c r="P3126" s="2">
        <v>91.487099999999998</v>
      </c>
      <c r="Q3126" s="2">
        <v>10.039999999999999</v>
      </c>
      <c r="R3126" s="2">
        <v>11</v>
      </c>
      <c r="S3126" s="2">
        <v>91</v>
      </c>
      <c r="T3126" s="2">
        <v>11.1876</v>
      </c>
      <c r="U3126" s="2">
        <v>8.7799999999999994</v>
      </c>
      <c r="V3126" s="2">
        <v>10.1</v>
      </c>
      <c r="W3126" s="2">
        <v>86.6</v>
      </c>
      <c r="X3126" s="2">
        <v>12.293699999999999</v>
      </c>
      <c r="Y3126" s="2">
        <v>14.09</v>
      </c>
      <c r="Z3126" s="2">
        <v>14.7</v>
      </c>
      <c r="AA3126" s="2">
        <v>96.1</v>
      </c>
      <c r="AB3126" s="2">
        <v>27.772500000000001</v>
      </c>
      <c r="AC3126" s="2">
        <v>18.36</v>
      </c>
      <c r="AD3126" s="2">
        <v>19.399999999999999</v>
      </c>
      <c r="AE3126" s="2">
        <v>94.6</v>
      </c>
      <c r="AF3126" s="2">
        <v>40.2333</v>
      </c>
      <c r="AG3126" s="20">
        <v>11.9</v>
      </c>
      <c r="AH3126" s="20">
        <v>12.6</v>
      </c>
      <c r="AI3126" s="20">
        <v>94.8</v>
      </c>
      <c r="AJ3126" s="20">
        <v>37.708399999999997</v>
      </c>
      <c r="AK3126" s="18">
        <v>15.33</v>
      </c>
      <c r="AL3126" s="18">
        <v>16.600000000000001</v>
      </c>
      <c r="AM3126" s="18">
        <v>92.5</v>
      </c>
      <c r="AN3126" s="18">
        <v>53.778700000000001</v>
      </c>
      <c r="AO3126" s="2">
        <v>9.1199999999999992</v>
      </c>
      <c r="AP3126" s="2">
        <v>9.6</v>
      </c>
      <c r="AQ3126" s="2">
        <v>94.6</v>
      </c>
      <c r="AR3126" s="2">
        <v>6.6515000000000004</v>
      </c>
      <c r="AS3126" s="2">
        <v>11.77</v>
      </c>
      <c r="AT3126" s="2">
        <v>12.9</v>
      </c>
      <c r="AU3126" s="2">
        <v>91.1</v>
      </c>
      <c r="AV3126" s="2">
        <v>17.3157</v>
      </c>
      <c r="AW3126" s="2">
        <v>14.43</v>
      </c>
      <c r="AX3126" s="2">
        <v>15.3</v>
      </c>
      <c r="AY3126" s="2">
        <v>94.5</v>
      </c>
      <c r="AZ3126" s="2">
        <v>27.7</v>
      </c>
      <c r="BA3126" s="2">
        <v>15.57</v>
      </c>
      <c r="BB3126" s="2">
        <v>16.7</v>
      </c>
      <c r="BC3126" s="2">
        <v>93.5</v>
      </c>
      <c r="BD3126" s="2">
        <v>39.819899999999997</v>
      </c>
      <c r="BE3126" s="4" t="str">
        <f t="shared" si="482"/>
        <v>NO APLICA</v>
      </c>
      <c r="BF3126" s="4">
        <f t="shared" si="483"/>
        <v>13.082599999999999</v>
      </c>
      <c r="BG3126">
        <f t="shared" si="484"/>
        <v>9.1199999999999992</v>
      </c>
      <c r="BH3126">
        <f t="shared" si="485"/>
        <v>11.77</v>
      </c>
      <c r="BI3126">
        <f t="shared" si="486"/>
        <v>15.57</v>
      </c>
      <c r="BJ3126">
        <f t="shared" si="487"/>
        <v>15.33</v>
      </c>
      <c r="BK3126">
        <f t="shared" si="488"/>
        <v>11.9</v>
      </c>
      <c r="BL3126">
        <f t="shared" si="489"/>
        <v>2745.9600000002097</v>
      </c>
    </row>
    <row r="3127" spans="1:64" x14ac:dyDescent="0.2">
      <c r="A3127" s="1">
        <v>3125</v>
      </c>
      <c r="B3127" s="7" t="s">
        <v>20</v>
      </c>
      <c r="C3127" s="3">
        <v>40030</v>
      </c>
      <c r="D3127" s="4" t="s">
        <v>17</v>
      </c>
      <c r="E3127" s="4" t="s">
        <v>169</v>
      </c>
      <c r="F3127" s="5" t="str">
        <f t="shared" si="480"/>
        <v>W</v>
      </c>
      <c r="G3127" s="6">
        <v>0.91666666666666663</v>
      </c>
      <c r="H3127" s="6">
        <v>0.95833333333333337</v>
      </c>
      <c r="I3127" s="85">
        <f t="shared" si="481"/>
        <v>60.000000000000107</v>
      </c>
      <c r="J3127" s="86">
        <f>I3127*Segmentos!$D$7*(AH3127%)*IF(ISNUMBER(AI3127),AI3127%,0)</f>
        <v>54864.000000000102</v>
      </c>
      <c r="K3127" s="86">
        <f>I3127*Segmentos!$D$7*(AL3127%)*IF(ISNUMBER(AM3127),AM3127%,0)</f>
        <v>1680.000000000003</v>
      </c>
      <c r="L3127" s="4"/>
      <c r="M3127" s="2">
        <v>0.11</v>
      </c>
      <c r="N3127" s="2">
        <v>0.5</v>
      </c>
      <c r="O3127" s="2">
        <v>20.399999999999999</v>
      </c>
      <c r="P3127" s="2">
        <v>63.0505</v>
      </c>
      <c r="Q3127" s="2">
        <v>0</v>
      </c>
      <c r="R3127" s="2">
        <v>0</v>
      </c>
      <c r="S3127" s="8" t="s">
        <v>577</v>
      </c>
      <c r="T3127" s="2">
        <v>0</v>
      </c>
      <c r="U3127" s="2">
        <v>0</v>
      </c>
      <c r="V3127" s="2">
        <v>0</v>
      </c>
      <c r="W3127" s="8" t="s">
        <v>577</v>
      </c>
      <c r="X3127" s="2">
        <v>0</v>
      </c>
      <c r="Y3127" s="2">
        <v>0.01</v>
      </c>
      <c r="Z3127" s="2">
        <v>0.4</v>
      </c>
      <c r="AA3127" s="2">
        <v>1.7</v>
      </c>
      <c r="AB3127" s="2">
        <v>1.2383999999999999</v>
      </c>
      <c r="AC3127" s="2">
        <v>0.33</v>
      </c>
      <c r="AD3127" s="2">
        <v>1.2</v>
      </c>
      <c r="AE3127" s="2">
        <v>26.3</v>
      </c>
      <c r="AF3127" s="2">
        <v>61.812100000000001</v>
      </c>
      <c r="AG3127" s="20">
        <v>0.22</v>
      </c>
      <c r="AH3127" s="20">
        <v>0.9</v>
      </c>
      <c r="AI3127" s="20">
        <v>25.4</v>
      </c>
      <c r="AJ3127" s="20">
        <v>60.589500000000001</v>
      </c>
      <c r="AK3127" s="18">
        <v>0.01</v>
      </c>
      <c r="AL3127" s="18">
        <v>0.2</v>
      </c>
      <c r="AM3127" s="18">
        <v>3.5</v>
      </c>
      <c r="AN3127" s="18">
        <v>2.4609000000000001</v>
      </c>
      <c r="AO3127" s="2">
        <v>7.0000000000000007E-2</v>
      </c>
      <c r="AP3127" s="2">
        <v>0.4</v>
      </c>
      <c r="AQ3127" s="2">
        <v>19.7</v>
      </c>
      <c r="AR3127" s="2">
        <v>4.5006000000000004</v>
      </c>
      <c r="AS3127" s="2">
        <v>0.15</v>
      </c>
      <c r="AT3127" s="2">
        <v>0.6</v>
      </c>
      <c r="AU3127" s="2">
        <v>23.3</v>
      </c>
      <c r="AV3127" s="2">
        <v>18.4024</v>
      </c>
      <c r="AW3127" s="2">
        <v>0.24</v>
      </c>
      <c r="AX3127" s="2">
        <v>1.3</v>
      </c>
      <c r="AY3127" s="2">
        <v>19.399999999999999</v>
      </c>
      <c r="AZ3127" s="2">
        <v>40.147500000000001</v>
      </c>
      <c r="BA3127" s="2">
        <v>0</v>
      </c>
      <c r="BB3127" s="2">
        <v>0</v>
      </c>
      <c r="BC3127" s="8" t="s">
        <v>577</v>
      </c>
      <c r="BD3127" s="2">
        <v>0</v>
      </c>
      <c r="BE3127" s="4" t="str">
        <f t="shared" si="482"/>
        <v>ABURRIDO</v>
      </c>
      <c r="BF3127" s="4">
        <f t="shared" si="483"/>
        <v>0.1578</v>
      </c>
      <c r="BG3127">
        <f t="shared" si="484"/>
        <v>7.0000000000000007E-2</v>
      </c>
      <c r="BH3127">
        <f t="shared" si="485"/>
        <v>0.15</v>
      </c>
      <c r="BI3127">
        <f t="shared" si="486"/>
        <v>0.24</v>
      </c>
      <c r="BJ3127">
        <f t="shared" si="487"/>
        <v>0.01</v>
      </c>
      <c r="BK3127">
        <f t="shared" si="488"/>
        <v>0.22</v>
      </c>
      <c r="BL3127">
        <f t="shared" si="489"/>
        <v>612.00000000000102</v>
      </c>
    </row>
    <row r="3128" spans="1:64" x14ac:dyDescent="0.2">
      <c r="A3128" s="1">
        <v>3126</v>
      </c>
      <c r="B3128" s="7" t="s">
        <v>11</v>
      </c>
      <c r="C3128" s="3">
        <v>40030</v>
      </c>
      <c r="D3128" s="4" t="s">
        <v>8</v>
      </c>
      <c r="E3128" s="4" t="s">
        <v>166</v>
      </c>
      <c r="F3128" s="5" t="str">
        <f t="shared" si="480"/>
        <v>W</v>
      </c>
      <c r="G3128" s="6">
        <v>0.90972222222222221</v>
      </c>
      <c r="H3128" s="6">
        <v>0.91111111111111109</v>
      </c>
      <c r="I3128" s="85">
        <f t="shared" si="481"/>
        <v>1.9999999999999929</v>
      </c>
      <c r="J3128" s="86">
        <f>I3128*Segmentos!$D$7*(AH3128%)*IF(ISNUMBER(AI3128),AI3128%,0)</f>
        <v>31283.199999999895</v>
      </c>
      <c r="K3128" s="86">
        <f>I3128*Segmentos!$D$7*(AL3128%)*IF(ISNUMBER(AM3128),AM3128%,0)</f>
        <v>30239.999999999894</v>
      </c>
      <c r="L3128" s="4"/>
      <c r="M3128" s="2">
        <v>3.81</v>
      </c>
      <c r="N3128" s="2">
        <v>4.5999999999999996</v>
      </c>
      <c r="O3128" s="2">
        <v>83.6</v>
      </c>
      <c r="P3128" s="2">
        <v>87.929900000000004</v>
      </c>
      <c r="Q3128" s="2">
        <v>4.67</v>
      </c>
      <c r="R3128" s="2">
        <v>4.7</v>
      </c>
      <c r="S3128" s="2">
        <v>100</v>
      </c>
      <c r="T3128" s="2">
        <v>17.946300000000001</v>
      </c>
      <c r="U3128" s="2">
        <v>2.31</v>
      </c>
      <c r="V3128" s="2">
        <v>3.2</v>
      </c>
      <c r="W3128" s="2">
        <v>72.099999999999994</v>
      </c>
      <c r="X3128" s="2">
        <v>11.154999999999999</v>
      </c>
      <c r="Y3128" s="2">
        <v>4.47</v>
      </c>
      <c r="Z3128" s="2">
        <v>5</v>
      </c>
      <c r="AA3128" s="2">
        <v>89.2</v>
      </c>
      <c r="AB3128" s="2">
        <v>30.427499999999998</v>
      </c>
      <c r="AC3128" s="2">
        <v>3.75</v>
      </c>
      <c r="AD3128" s="2">
        <v>5</v>
      </c>
      <c r="AE3128" s="2">
        <v>75.400000000000006</v>
      </c>
      <c r="AF3128" s="2">
        <v>28.401199999999999</v>
      </c>
      <c r="AG3128" s="20">
        <v>3.88</v>
      </c>
      <c r="AH3128" s="20">
        <v>4.7</v>
      </c>
      <c r="AI3128" s="20">
        <v>83.2</v>
      </c>
      <c r="AJ3128" s="20">
        <v>42.477499999999999</v>
      </c>
      <c r="AK3128" s="18">
        <v>3.75</v>
      </c>
      <c r="AL3128" s="18">
        <v>4.5</v>
      </c>
      <c r="AM3128" s="18">
        <v>84</v>
      </c>
      <c r="AN3128" s="18">
        <v>45.452399999999997</v>
      </c>
      <c r="AO3128" s="2">
        <v>0.1</v>
      </c>
      <c r="AP3128" s="2">
        <v>0.1</v>
      </c>
      <c r="AQ3128" s="2">
        <v>100</v>
      </c>
      <c r="AR3128" s="2">
        <v>0.2427</v>
      </c>
      <c r="AS3128" s="2">
        <v>3.12</v>
      </c>
      <c r="AT3128" s="2">
        <v>4</v>
      </c>
      <c r="AU3128" s="2">
        <v>77.099999999999994</v>
      </c>
      <c r="AV3128" s="2">
        <v>15.843</v>
      </c>
      <c r="AW3128" s="2">
        <v>4.0199999999999996</v>
      </c>
      <c r="AX3128" s="2">
        <v>4.5999999999999996</v>
      </c>
      <c r="AY3128" s="2">
        <v>87.1</v>
      </c>
      <c r="AZ3128" s="2">
        <v>26.616800000000001</v>
      </c>
      <c r="BA3128" s="2">
        <v>5.12</v>
      </c>
      <c r="BB3128" s="2">
        <v>6.1</v>
      </c>
      <c r="BC3128" s="2">
        <v>84.1</v>
      </c>
      <c r="BD3128" s="2">
        <v>45.227400000000003</v>
      </c>
      <c r="BE3128" s="4" t="str">
        <f t="shared" si="482"/>
        <v>NO APLICA</v>
      </c>
      <c r="BF3128" s="4">
        <f t="shared" si="483"/>
        <v>3.5543999999999998</v>
      </c>
      <c r="BG3128">
        <f t="shared" si="484"/>
        <v>0.1</v>
      </c>
      <c r="BH3128">
        <f t="shared" si="485"/>
        <v>3.12</v>
      </c>
      <c r="BI3128">
        <f t="shared" si="486"/>
        <v>5.12</v>
      </c>
      <c r="BJ3128">
        <f t="shared" si="487"/>
        <v>3.75</v>
      </c>
      <c r="BK3128">
        <f t="shared" si="488"/>
        <v>3.88</v>
      </c>
      <c r="BL3128">
        <f t="shared" si="489"/>
        <v>769.11999999999716</v>
      </c>
    </row>
    <row r="3129" spans="1:64" x14ac:dyDescent="0.2">
      <c r="A3129" s="1">
        <v>3127</v>
      </c>
      <c r="B3129" s="7" t="s">
        <v>11</v>
      </c>
      <c r="C3129" s="3">
        <v>40030</v>
      </c>
      <c r="D3129" s="4" t="s">
        <v>627</v>
      </c>
      <c r="E3129" s="4" t="s">
        <v>166</v>
      </c>
      <c r="F3129" s="5" t="str">
        <f t="shared" si="480"/>
        <v>W</v>
      </c>
      <c r="G3129" s="6">
        <v>0.92361111111111116</v>
      </c>
      <c r="H3129" s="6">
        <v>0.92638888888888893</v>
      </c>
      <c r="I3129" s="85">
        <f t="shared" si="481"/>
        <v>3.9999999999999858</v>
      </c>
      <c r="J3129" s="86">
        <f>I3129*Segmentos!$D$7*(AH3129%)*IF(ISNUMBER(AI3129),AI3129%,0)</f>
        <v>75094.399999999732</v>
      </c>
      <c r="K3129" s="86">
        <f>I3129*Segmentos!$D$7*(AL3129%)*IF(ISNUMBER(AM3129),AM3129%,0)</f>
        <v>80617.599999999729</v>
      </c>
      <c r="L3129" s="4"/>
      <c r="M3129" s="2">
        <v>4.8600000000000003</v>
      </c>
      <c r="N3129" s="2">
        <v>6</v>
      </c>
      <c r="O3129" s="2">
        <v>80.599999999999994</v>
      </c>
      <c r="P3129" s="2">
        <v>92.085800000000006</v>
      </c>
      <c r="Q3129" s="2">
        <v>1.83</v>
      </c>
      <c r="R3129" s="2">
        <v>2.4</v>
      </c>
      <c r="S3129" s="2">
        <v>76.7</v>
      </c>
      <c r="T3129" s="2">
        <v>5.7805999999999997</v>
      </c>
      <c r="U3129" s="2">
        <v>4.99</v>
      </c>
      <c r="V3129" s="2">
        <v>6.2</v>
      </c>
      <c r="W3129" s="2">
        <v>81.2</v>
      </c>
      <c r="X3129" s="2">
        <v>19.8126</v>
      </c>
      <c r="Y3129" s="2">
        <v>4.43</v>
      </c>
      <c r="Z3129" s="2">
        <v>5.8</v>
      </c>
      <c r="AA3129" s="2">
        <v>76.099999999999994</v>
      </c>
      <c r="AB3129" s="2">
        <v>24.774000000000001</v>
      </c>
      <c r="AC3129" s="2">
        <v>6.71</v>
      </c>
      <c r="AD3129" s="2">
        <v>8</v>
      </c>
      <c r="AE3129" s="2">
        <v>83.9</v>
      </c>
      <c r="AF3129" s="2">
        <v>41.718600000000002</v>
      </c>
      <c r="AG3129" s="20">
        <v>4.71</v>
      </c>
      <c r="AH3129" s="20">
        <v>6.2</v>
      </c>
      <c r="AI3129" s="20">
        <v>75.7</v>
      </c>
      <c r="AJ3129" s="20">
        <v>42.330300000000001</v>
      </c>
      <c r="AK3129" s="18">
        <v>5</v>
      </c>
      <c r="AL3129" s="18">
        <v>5.9</v>
      </c>
      <c r="AM3129" s="18">
        <v>85.4</v>
      </c>
      <c r="AN3129" s="18">
        <v>49.755499999999998</v>
      </c>
      <c r="AO3129" s="2">
        <v>4.1500000000000004</v>
      </c>
      <c r="AP3129" s="2">
        <v>4.9000000000000004</v>
      </c>
      <c r="AQ3129" s="2">
        <v>83.9</v>
      </c>
      <c r="AR3129" s="2">
        <v>8.5866000000000007</v>
      </c>
      <c r="AS3129" s="2">
        <v>5.07</v>
      </c>
      <c r="AT3129" s="2">
        <v>6.9</v>
      </c>
      <c r="AU3129" s="2">
        <v>73.3</v>
      </c>
      <c r="AV3129" s="2">
        <v>21.144100000000002</v>
      </c>
      <c r="AW3129" s="2">
        <v>4.9000000000000004</v>
      </c>
      <c r="AX3129" s="2">
        <v>5.8</v>
      </c>
      <c r="AY3129" s="2">
        <v>84.5</v>
      </c>
      <c r="AZ3129" s="2">
        <v>26.695599999999999</v>
      </c>
      <c r="BA3129" s="2">
        <v>4.92</v>
      </c>
      <c r="BB3129" s="2">
        <v>6</v>
      </c>
      <c r="BC3129" s="2">
        <v>81.900000000000006</v>
      </c>
      <c r="BD3129" s="2">
        <v>35.659399999999998</v>
      </c>
      <c r="BE3129" s="4" t="str">
        <f t="shared" si="482"/>
        <v>NO APLICA</v>
      </c>
      <c r="BF3129" s="4">
        <f t="shared" si="483"/>
        <v>4.8957999999999995</v>
      </c>
      <c r="BG3129">
        <f t="shared" si="484"/>
        <v>4.1500000000000004</v>
      </c>
      <c r="BH3129">
        <f t="shared" si="485"/>
        <v>5.07</v>
      </c>
      <c r="BI3129">
        <f t="shared" si="486"/>
        <v>4.92</v>
      </c>
      <c r="BJ3129">
        <f t="shared" si="487"/>
        <v>5</v>
      </c>
      <c r="BK3129">
        <f t="shared" si="488"/>
        <v>4.71</v>
      </c>
      <c r="BL3129">
        <f t="shared" si="489"/>
        <v>1934.399999999993</v>
      </c>
    </row>
    <row r="3130" spans="1:64" x14ac:dyDescent="0.2">
      <c r="A3130" s="1">
        <v>3128</v>
      </c>
      <c r="B3130" s="7" t="s">
        <v>6</v>
      </c>
      <c r="C3130" s="3">
        <v>40030</v>
      </c>
      <c r="D3130" s="4" t="s">
        <v>3</v>
      </c>
      <c r="E3130" s="4" t="s">
        <v>166</v>
      </c>
      <c r="F3130" s="5" t="str">
        <f t="shared" si="480"/>
        <v>W</v>
      </c>
      <c r="G3130" s="6">
        <v>0.90902777777777777</v>
      </c>
      <c r="H3130" s="6">
        <v>0.90972222222222221</v>
      </c>
      <c r="I3130" s="85">
        <f t="shared" si="481"/>
        <v>0.99999999999999645</v>
      </c>
      <c r="J3130" s="86">
        <f>I3130*Segmentos!$D$7*(AH3130%)*IF(ISNUMBER(AI3130),AI3130%,0)</f>
        <v>28399.999999999898</v>
      </c>
      <c r="K3130" s="86">
        <f>I3130*Segmentos!$D$7*(AL3130%)*IF(ISNUMBER(AM3130),AM3130%,0)</f>
        <v>25199.999999999913</v>
      </c>
      <c r="L3130" s="4"/>
      <c r="M3130" s="2">
        <v>6.65</v>
      </c>
      <c r="N3130" s="2">
        <v>6.7</v>
      </c>
      <c r="O3130" s="2">
        <v>100</v>
      </c>
      <c r="P3130" s="2">
        <v>80.8005</v>
      </c>
      <c r="Q3130" s="2">
        <v>2.63</v>
      </c>
      <c r="R3130" s="2">
        <v>2.6</v>
      </c>
      <c r="S3130" s="2">
        <v>100</v>
      </c>
      <c r="T3130" s="2">
        <v>5.3304999999999998</v>
      </c>
      <c r="U3130" s="2">
        <v>6.7</v>
      </c>
      <c r="V3130" s="2">
        <v>6.7</v>
      </c>
      <c r="W3130" s="2">
        <v>100</v>
      </c>
      <c r="X3130" s="2">
        <v>17.049700000000001</v>
      </c>
      <c r="Y3130" s="2">
        <v>7.47</v>
      </c>
      <c r="Z3130" s="2">
        <v>7.5</v>
      </c>
      <c r="AA3130" s="2">
        <v>100</v>
      </c>
      <c r="AB3130" s="2">
        <v>26.789000000000001</v>
      </c>
      <c r="AC3130" s="2">
        <v>7.93</v>
      </c>
      <c r="AD3130" s="2">
        <v>7.9</v>
      </c>
      <c r="AE3130" s="2">
        <v>100</v>
      </c>
      <c r="AF3130" s="2">
        <v>31.6313</v>
      </c>
      <c r="AG3130" s="20">
        <v>7.08</v>
      </c>
      <c r="AH3130" s="20">
        <v>7.1</v>
      </c>
      <c r="AI3130" s="20">
        <v>100</v>
      </c>
      <c r="AJ3130" s="20">
        <v>40.778399999999998</v>
      </c>
      <c r="AK3130" s="18">
        <v>6.27</v>
      </c>
      <c r="AL3130" s="18">
        <v>6.3</v>
      </c>
      <c r="AM3130" s="18">
        <v>100</v>
      </c>
      <c r="AN3130" s="18">
        <v>40.022100000000002</v>
      </c>
      <c r="AO3130" s="2">
        <v>3.7</v>
      </c>
      <c r="AP3130" s="2">
        <v>3.7</v>
      </c>
      <c r="AQ3130" s="2">
        <v>100</v>
      </c>
      <c r="AR3130" s="2">
        <v>4.9154999999999998</v>
      </c>
      <c r="AS3130" s="2">
        <v>6.14</v>
      </c>
      <c r="AT3130" s="2">
        <v>6.1</v>
      </c>
      <c r="AU3130" s="2">
        <v>100</v>
      </c>
      <c r="AV3130" s="2">
        <v>16.440799999999999</v>
      </c>
      <c r="AW3130" s="2">
        <v>7.67</v>
      </c>
      <c r="AX3130" s="2">
        <v>7.7</v>
      </c>
      <c r="AY3130" s="2">
        <v>100</v>
      </c>
      <c r="AZ3130" s="2">
        <v>26.777999999999999</v>
      </c>
      <c r="BA3130" s="2">
        <v>7.02</v>
      </c>
      <c r="BB3130" s="2">
        <v>7</v>
      </c>
      <c r="BC3130" s="2">
        <v>100</v>
      </c>
      <c r="BD3130" s="2">
        <v>32.666200000000003</v>
      </c>
      <c r="BE3130" s="4" t="str">
        <f t="shared" si="482"/>
        <v>NO APLICA</v>
      </c>
      <c r="BF3130" s="4">
        <f t="shared" si="483"/>
        <v>6.4458000000000002</v>
      </c>
      <c r="BG3130">
        <f t="shared" si="484"/>
        <v>3.7</v>
      </c>
      <c r="BH3130">
        <f t="shared" si="485"/>
        <v>6.14</v>
      </c>
      <c r="BI3130">
        <f t="shared" si="486"/>
        <v>7.67</v>
      </c>
      <c r="BJ3130">
        <f t="shared" si="487"/>
        <v>6.27</v>
      </c>
      <c r="BK3130">
        <f t="shared" si="488"/>
        <v>7.08</v>
      </c>
      <c r="BL3130">
        <f t="shared" si="489"/>
        <v>669.99999999999761</v>
      </c>
    </row>
    <row r="3131" spans="1:64" x14ac:dyDescent="0.2">
      <c r="A3131" s="1">
        <v>3129</v>
      </c>
      <c r="B3131" s="7" t="s">
        <v>31</v>
      </c>
      <c r="C3131" s="3">
        <v>40030</v>
      </c>
      <c r="D3131" s="4" t="s">
        <v>628</v>
      </c>
      <c r="E3131" s="4" t="s">
        <v>166</v>
      </c>
      <c r="F3131" s="5" t="str">
        <f t="shared" si="480"/>
        <v>W</v>
      </c>
      <c r="G3131" s="6">
        <v>0.91319444444444453</v>
      </c>
      <c r="H3131" s="6">
        <v>0.9159722222222223</v>
      </c>
      <c r="I3131" s="85">
        <f t="shared" si="481"/>
        <v>3.9999999999999858</v>
      </c>
      <c r="J3131" s="86">
        <f>I3131*Segmentos!$D$7*(AH3131%)*IF(ISNUMBER(AI3131),AI3131%,0)</f>
        <v>8887.9999999999709</v>
      </c>
      <c r="K3131" s="86">
        <f>I3131*Segmentos!$D$7*(AL3131%)*IF(ISNUMBER(AM3131),AM3131%,0)</f>
        <v>14313.599999999949</v>
      </c>
      <c r="L3131" s="4"/>
      <c r="M3131" s="2">
        <v>0.73</v>
      </c>
      <c r="N3131" s="2">
        <v>1.2</v>
      </c>
      <c r="O3131" s="2">
        <v>58.4</v>
      </c>
      <c r="P3131" s="2">
        <v>89.200699999999998</v>
      </c>
      <c r="Q3131" s="2">
        <v>0</v>
      </c>
      <c r="R3131" s="2">
        <v>0</v>
      </c>
      <c r="S3131" s="8" t="s">
        <v>577</v>
      </c>
      <c r="T3131" s="2">
        <v>0</v>
      </c>
      <c r="U3131" s="2">
        <v>0.18</v>
      </c>
      <c r="V3131" s="2">
        <v>0.6</v>
      </c>
      <c r="W3131" s="2">
        <v>31.5</v>
      </c>
      <c r="X3131" s="2">
        <v>4.5113000000000003</v>
      </c>
      <c r="Y3131" s="2">
        <v>0.36</v>
      </c>
      <c r="Z3131" s="2">
        <v>0.7</v>
      </c>
      <c r="AA3131" s="2">
        <v>55.4</v>
      </c>
      <c r="AB3131" s="2">
        <v>13.034599999999999</v>
      </c>
      <c r="AC3131" s="2">
        <v>1.79</v>
      </c>
      <c r="AD3131" s="2">
        <v>2.9</v>
      </c>
      <c r="AE3131" s="2">
        <v>62.4</v>
      </c>
      <c r="AF3131" s="2">
        <v>71.654899999999998</v>
      </c>
      <c r="AG3131" s="20">
        <v>0.54</v>
      </c>
      <c r="AH3131" s="20">
        <v>1.1000000000000001</v>
      </c>
      <c r="AI3131" s="20">
        <v>50.5</v>
      </c>
      <c r="AJ3131" s="20">
        <v>31.490600000000001</v>
      </c>
      <c r="AK3131" s="18">
        <v>0.9</v>
      </c>
      <c r="AL3131" s="18">
        <v>1.4</v>
      </c>
      <c r="AM3131" s="18">
        <v>63.9</v>
      </c>
      <c r="AN3131" s="18">
        <v>57.710099999999997</v>
      </c>
      <c r="AO3131" s="2">
        <v>0.68</v>
      </c>
      <c r="AP3131" s="2">
        <v>1</v>
      </c>
      <c r="AQ3131" s="2">
        <v>68.599999999999994</v>
      </c>
      <c r="AR3131" s="2">
        <v>9.0122</v>
      </c>
      <c r="AS3131" s="2">
        <v>0.85</v>
      </c>
      <c r="AT3131" s="2">
        <v>2.5</v>
      </c>
      <c r="AU3131" s="2">
        <v>34.5</v>
      </c>
      <c r="AV3131" s="2">
        <v>22.910399999999999</v>
      </c>
      <c r="AW3131" s="2">
        <v>0.28000000000000003</v>
      </c>
      <c r="AX3131" s="2">
        <v>0.4</v>
      </c>
      <c r="AY3131" s="2">
        <v>69.7</v>
      </c>
      <c r="AZ3131" s="2">
        <v>9.7337000000000007</v>
      </c>
      <c r="BA3131" s="2">
        <v>1.02</v>
      </c>
      <c r="BB3131" s="2">
        <v>1.3</v>
      </c>
      <c r="BC3131" s="2">
        <v>80.400000000000006</v>
      </c>
      <c r="BD3131" s="2">
        <v>47.544400000000003</v>
      </c>
      <c r="BE3131" s="4" t="str">
        <f t="shared" si="482"/>
        <v>NO APLICA</v>
      </c>
      <c r="BF3131" s="4">
        <f t="shared" si="483"/>
        <v>0.86520000000000008</v>
      </c>
      <c r="BG3131">
        <f t="shared" si="484"/>
        <v>0.68</v>
      </c>
      <c r="BH3131">
        <f t="shared" si="485"/>
        <v>0.85</v>
      </c>
      <c r="BI3131">
        <f t="shared" si="486"/>
        <v>1.02</v>
      </c>
      <c r="BJ3131">
        <f t="shared" si="487"/>
        <v>0.9</v>
      </c>
      <c r="BK3131">
        <f t="shared" si="488"/>
        <v>0.54</v>
      </c>
      <c r="BL3131">
        <f t="shared" si="489"/>
        <v>280.31999999999897</v>
      </c>
    </row>
    <row r="3132" spans="1:64" x14ac:dyDescent="0.2">
      <c r="A3132" s="1">
        <v>3130</v>
      </c>
      <c r="B3132" s="7" t="s">
        <v>128</v>
      </c>
      <c r="C3132" s="3">
        <v>40030</v>
      </c>
      <c r="D3132" s="4" t="s">
        <v>3</v>
      </c>
      <c r="E3132" s="4" t="s">
        <v>185</v>
      </c>
      <c r="F3132" s="5" t="str">
        <f t="shared" si="480"/>
        <v>W</v>
      </c>
      <c r="G3132" s="6">
        <v>0.91666666666666663</v>
      </c>
      <c r="H3132" s="6">
        <v>9.0277777777777787E-3</v>
      </c>
      <c r="I3132" s="85">
        <f t="shared" si="481"/>
        <v>133.00000000000006</v>
      </c>
      <c r="J3132" s="86">
        <f>I3132*Segmentos!$D$7*(AH3132%)*IF(ISNUMBER(AI3132),AI3132%,0)</f>
        <v>2463904.8000000007</v>
      </c>
      <c r="K3132" s="86">
        <f>I3132*Segmentos!$D$7*(AL3132%)*IF(ISNUMBER(AM3132),AM3132%,0)</f>
        <v>4683940.8000000026</v>
      </c>
      <c r="L3132" s="4"/>
      <c r="M3132" s="2">
        <v>6.82</v>
      </c>
      <c r="N3132" s="2">
        <v>30</v>
      </c>
      <c r="O3132" s="2">
        <v>22.7</v>
      </c>
      <c r="P3132" s="2">
        <v>83.3339</v>
      </c>
      <c r="Q3132" s="2">
        <v>5.48</v>
      </c>
      <c r="R3132" s="2">
        <v>24.5</v>
      </c>
      <c r="S3132" s="2">
        <v>22.4</v>
      </c>
      <c r="T3132" s="2">
        <v>11.171099999999999</v>
      </c>
      <c r="U3132" s="2">
        <v>6.24</v>
      </c>
      <c r="V3132" s="2">
        <v>28.8</v>
      </c>
      <c r="W3132" s="2">
        <v>21.7</v>
      </c>
      <c r="X3132" s="2">
        <v>15.9756</v>
      </c>
      <c r="Y3132" s="2">
        <v>5.63</v>
      </c>
      <c r="Z3132" s="2">
        <v>31.6</v>
      </c>
      <c r="AA3132" s="2">
        <v>17.8</v>
      </c>
      <c r="AB3132" s="2">
        <v>20.315999999999999</v>
      </c>
      <c r="AC3132" s="2">
        <v>8.9499999999999993</v>
      </c>
      <c r="AD3132" s="2">
        <v>32.200000000000003</v>
      </c>
      <c r="AE3132" s="2">
        <v>27.8</v>
      </c>
      <c r="AF3132" s="2">
        <v>35.871200000000002</v>
      </c>
      <c r="AG3132" s="20">
        <v>4.63</v>
      </c>
      <c r="AH3132" s="20">
        <v>27.9</v>
      </c>
      <c r="AI3132" s="20">
        <v>16.600000000000001</v>
      </c>
      <c r="AJ3132" s="20">
        <v>26.805700000000002</v>
      </c>
      <c r="AK3132" s="18">
        <v>8.81</v>
      </c>
      <c r="AL3132" s="18">
        <v>31.9</v>
      </c>
      <c r="AM3132" s="18">
        <v>27.6</v>
      </c>
      <c r="AN3132" s="18">
        <v>56.528199999999998</v>
      </c>
      <c r="AO3132" s="2">
        <v>5.38</v>
      </c>
      <c r="AP3132" s="2">
        <v>21.4</v>
      </c>
      <c r="AQ3132" s="2">
        <v>25.1</v>
      </c>
      <c r="AR3132" s="2">
        <v>7.1737000000000002</v>
      </c>
      <c r="AS3132" s="2">
        <v>5.45</v>
      </c>
      <c r="AT3132" s="2">
        <v>25.6</v>
      </c>
      <c r="AU3132" s="2">
        <v>21.2</v>
      </c>
      <c r="AV3132" s="2">
        <v>14.652799999999999</v>
      </c>
      <c r="AW3132" s="2">
        <v>8.59</v>
      </c>
      <c r="AX3132" s="2">
        <v>33.6</v>
      </c>
      <c r="AY3132" s="2">
        <v>25.6</v>
      </c>
      <c r="AZ3132" s="2">
        <v>30.166599999999999</v>
      </c>
      <c r="BA3132" s="2">
        <v>6.7</v>
      </c>
      <c r="BB3132" s="2">
        <v>32.4</v>
      </c>
      <c r="BC3132" s="2">
        <v>20.7</v>
      </c>
      <c r="BD3132" s="2">
        <v>31.340800000000002</v>
      </c>
      <c r="BE3132" s="4" t="str">
        <f t="shared" si="482"/>
        <v>ABURRIDO</v>
      </c>
      <c r="BF3132" s="4">
        <f t="shared" si="483"/>
        <v>6.7225999999999999</v>
      </c>
      <c r="BG3132">
        <f t="shared" si="484"/>
        <v>5.38</v>
      </c>
      <c r="BH3132">
        <f t="shared" si="485"/>
        <v>5.45</v>
      </c>
      <c r="BI3132">
        <f t="shared" si="486"/>
        <v>8.59</v>
      </c>
      <c r="BJ3132">
        <f t="shared" si="487"/>
        <v>8.81</v>
      </c>
      <c r="BK3132">
        <f t="shared" si="488"/>
        <v>4.63</v>
      </c>
      <c r="BL3132">
        <f t="shared" si="489"/>
        <v>90573.000000000044</v>
      </c>
    </row>
    <row r="3133" spans="1:64" x14ac:dyDescent="0.2">
      <c r="A3133" s="1">
        <v>3131</v>
      </c>
      <c r="B3133" s="7" t="s">
        <v>38</v>
      </c>
      <c r="C3133" s="3">
        <v>40030</v>
      </c>
      <c r="D3133" s="4" t="s">
        <v>8</v>
      </c>
      <c r="E3133" s="4" t="s">
        <v>165</v>
      </c>
      <c r="F3133" s="5" t="str">
        <f t="shared" si="480"/>
        <v>W</v>
      </c>
      <c r="G3133" s="6">
        <v>0.8125</v>
      </c>
      <c r="H3133" s="6">
        <v>0.87361111111111101</v>
      </c>
      <c r="I3133" s="85">
        <f t="shared" si="481"/>
        <v>87.999999999999844</v>
      </c>
      <c r="J3133" s="86">
        <f>I3133*Segmentos!$D$7*(AH3133%)*IF(ISNUMBER(AI3133),AI3133%,0)</f>
        <v>647961.59999999893</v>
      </c>
      <c r="K3133" s="86">
        <f>I3133*Segmentos!$D$7*(AL3133%)*IF(ISNUMBER(AM3133),AM3133%,0)</f>
        <v>1099788.799999998</v>
      </c>
      <c r="L3133" s="4"/>
      <c r="M3133" s="2">
        <v>2.5099999999999998</v>
      </c>
      <c r="N3133" s="2">
        <v>12.6</v>
      </c>
      <c r="O3133" s="2">
        <v>19.899999999999999</v>
      </c>
      <c r="P3133" s="2">
        <v>79.089799999999997</v>
      </c>
      <c r="Q3133" s="2">
        <v>2.57</v>
      </c>
      <c r="R3133" s="2">
        <v>11.8</v>
      </c>
      <c r="S3133" s="2">
        <v>21.7</v>
      </c>
      <c r="T3133" s="2">
        <v>13.4969</v>
      </c>
      <c r="U3133" s="2">
        <v>1.25</v>
      </c>
      <c r="V3133" s="2">
        <v>10.6</v>
      </c>
      <c r="W3133" s="2">
        <v>11.8</v>
      </c>
      <c r="X3133" s="2">
        <v>8.2324000000000002</v>
      </c>
      <c r="Y3133" s="2">
        <v>2.92</v>
      </c>
      <c r="Z3133" s="2">
        <v>14</v>
      </c>
      <c r="AA3133" s="2">
        <v>20.9</v>
      </c>
      <c r="AB3133" s="2">
        <v>27.164000000000001</v>
      </c>
      <c r="AC3133" s="2">
        <v>2.92</v>
      </c>
      <c r="AD3133" s="2">
        <v>13</v>
      </c>
      <c r="AE3133" s="2">
        <v>22.5</v>
      </c>
      <c r="AF3133" s="2">
        <v>30.196400000000001</v>
      </c>
      <c r="AG3133" s="20">
        <v>1.84</v>
      </c>
      <c r="AH3133" s="20">
        <v>10.4</v>
      </c>
      <c r="AI3133" s="20">
        <v>17.7</v>
      </c>
      <c r="AJ3133" s="20">
        <v>27.469000000000001</v>
      </c>
      <c r="AK3133" s="18">
        <v>3.12</v>
      </c>
      <c r="AL3133" s="18">
        <v>14.6</v>
      </c>
      <c r="AM3133" s="18">
        <v>21.4</v>
      </c>
      <c r="AN3133" s="18">
        <v>51.620800000000003</v>
      </c>
      <c r="AO3133" s="2">
        <v>0.66</v>
      </c>
      <c r="AP3133" s="2">
        <v>7.4</v>
      </c>
      <c r="AQ3133" s="2">
        <v>8.9</v>
      </c>
      <c r="AR3133" s="2">
        <v>2.2730000000000001</v>
      </c>
      <c r="AS3133" s="2">
        <v>1.1399999999999999</v>
      </c>
      <c r="AT3133" s="2">
        <v>7.8</v>
      </c>
      <c r="AU3133" s="2">
        <v>14.7</v>
      </c>
      <c r="AV3133" s="2">
        <v>7.9344999999999999</v>
      </c>
      <c r="AW3133" s="2">
        <v>2.15</v>
      </c>
      <c r="AX3133" s="2">
        <v>12</v>
      </c>
      <c r="AY3133" s="2">
        <v>17.899999999999999</v>
      </c>
      <c r="AZ3133" s="2">
        <v>19.447700000000001</v>
      </c>
      <c r="BA3133" s="2">
        <v>4.0999999999999996</v>
      </c>
      <c r="BB3133" s="2">
        <v>17.3</v>
      </c>
      <c r="BC3133" s="2">
        <v>23.7</v>
      </c>
      <c r="BD3133" s="2">
        <v>49.434600000000003</v>
      </c>
      <c r="BE3133" s="4" t="str">
        <f t="shared" si="482"/>
        <v>ABURRIDO</v>
      </c>
      <c r="BF3133" s="4">
        <f t="shared" si="483"/>
        <v>2.2736000000000001</v>
      </c>
      <c r="BG3133">
        <f t="shared" si="484"/>
        <v>0.66</v>
      </c>
      <c r="BH3133">
        <f t="shared" si="485"/>
        <v>1.1399999999999999</v>
      </c>
      <c r="BI3133">
        <f t="shared" si="486"/>
        <v>4.0999999999999996</v>
      </c>
      <c r="BJ3133">
        <f t="shared" si="487"/>
        <v>3.12</v>
      </c>
      <c r="BK3133">
        <f t="shared" si="488"/>
        <v>1.84</v>
      </c>
      <c r="BL3133">
        <f t="shared" si="489"/>
        <v>22065.119999999955</v>
      </c>
    </row>
    <row r="3134" spans="1:64" x14ac:dyDescent="0.2">
      <c r="A3134" s="1">
        <v>3132</v>
      </c>
      <c r="B3134" s="7" t="s">
        <v>151</v>
      </c>
      <c r="C3134" s="3">
        <v>40030</v>
      </c>
      <c r="D3134" s="4" t="s">
        <v>8</v>
      </c>
      <c r="E3134" s="4" t="s">
        <v>174</v>
      </c>
      <c r="F3134" s="5" t="str">
        <f t="shared" si="480"/>
        <v>W</v>
      </c>
      <c r="G3134" s="6">
        <v>0.92152777777777783</v>
      </c>
      <c r="H3134" s="6">
        <v>0.98402777777777783</v>
      </c>
      <c r="I3134" s="85">
        <f t="shared" si="481"/>
        <v>90</v>
      </c>
      <c r="J3134" s="86">
        <f>I3134*Segmentos!$D$7*(AH3134%)*IF(ISNUMBER(AI3134),AI3134%,0)</f>
        <v>1119456</v>
      </c>
      <c r="K3134" s="86">
        <f>I3134*Segmentos!$D$7*(AL3134%)*IF(ISNUMBER(AM3134),AM3134%,0)</f>
        <v>1557468</v>
      </c>
      <c r="L3134" s="4"/>
      <c r="M3134" s="2">
        <v>3.74</v>
      </c>
      <c r="N3134" s="2">
        <v>19.7</v>
      </c>
      <c r="O3134" s="2">
        <v>19</v>
      </c>
      <c r="P3134" s="2">
        <v>78.209599999999995</v>
      </c>
      <c r="Q3134" s="2">
        <v>2.63</v>
      </c>
      <c r="R3134" s="2">
        <v>14.5</v>
      </c>
      <c r="S3134" s="2">
        <v>18.100000000000001</v>
      </c>
      <c r="T3134" s="2">
        <v>9.1639999999999997</v>
      </c>
      <c r="U3134" s="2">
        <v>2.57</v>
      </c>
      <c r="V3134" s="2">
        <v>19</v>
      </c>
      <c r="W3134" s="2">
        <v>13.6</v>
      </c>
      <c r="X3134" s="2">
        <v>11.2628</v>
      </c>
      <c r="Y3134" s="2">
        <v>4.7300000000000004</v>
      </c>
      <c r="Z3134" s="2">
        <v>21.7</v>
      </c>
      <c r="AA3134" s="2">
        <v>21.8</v>
      </c>
      <c r="AB3134" s="2">
        <v>29.1769</v>
      </c>
      <c r="AC3134" s="2">
        <v>4.17</v>
      </c>
      <c r="AD3134" s="2">
        <v>21</v>
      </c>
      <c r="AE3134" s="2">
        <v>19.8</v>
      </c>
      <c r="AF3134" s="2">
        <v>28.605699999999999</v>
      </c>
      <c r="AG3134" s="20">
        <v>3.1</v>
      </c>
      <c r="AH3134" s="20">
        <v>18.399999999999999</v>
      </c>
      <c r="AI3134" s="20">
        <v>16.899999999999999</v>
      </c>
      <c r="AJ3134" s="20">
        <v>30.730899999999998</v>
      </c>
      <c r="AK3134" s="18">
        <v>4.32</v>
      </c>
      <c r="AL3134" s="18">
        <v>20.9</v>
      </c>
      <c r="AM3134" s="18">
        <v>20.7</v>
      </c>
      <c r="AN3134" s="18">
        <v>47.478700000000003</v>
      </c>
      <c r="AO3134" s="2">
        <v>1.2</v>
      </c>
      <c r="AP3134" s="2">
        <v>9.3000000000000007</v>
      </c>
      <c r="AQ3134" s="2">
        <v>12.9</v>
      </c>
      <c r="AR3134" s="2">
        <v>2.7431999999999999</v>
      </c>
      <c r="AS3134" s="2">
        <v>2.04</v>
      </c>
      <c r="AT3134" s="2">
        <v>16.2</v>
      </c>
      <c r="AU3134" s="2">
        <v>12.6</v>
      </c>
      <c r="AV3134" s="2">
        <v>9.3864000000000001</v>
      </c>
      <c r="AW3134" s="2">
        <v>2.96</v>
      </c>
      <c r="AX3134" s="2">
        <v>21.2</v>
      </c>
      <c r="AY3134" s="2">
        <v>13.9</v>
      </c>
      <c r="AZ3134" s="2">
        <v>17.7591</v>
      </c>
      <c r="BA3134" s="2">
        <v>6.04</v>
      </c>
      <c r="BB3134" s="2">
        <v>23.5</v>
      </c>
      <c r="BC3134" s="2">
        <v>25.7</v>
      </c>
      <c r="BD3134" s="2">
        <v>48.320900000000002</v>
      </c>
      <c r="BE3134" s="4" t="str">
        <f t="shared" si="482"/>
        <v>ABURRIDO</v>
      </c>
      <c r="BF3134" s="4">
        <f t="shared" si="483"/>
        <v>3.5144000000000006</v>
      </c>
      <c r="BG3134">
        <f t="shared" si="484"/>
        <v>1.2</v>
      </c>
      <c r="BH3134">
        <f t="shared" si="485"/>
        <v>2.04</v>
      </c>
      <c r="BI3134">
        <f t="shared" si="486"/>
        <v>6.04</v>
      </c>
      <c r="BJ3134">
        <f t="shared" si="487"/>
        <v>4.32</v>
      </c>
      <c r="BK3134">
        <f t="shared" si="488"/>
        <v>3.1</v>
      </c>
      <c r="BL3134">
        <f t="shared" si="489"/>
        <v>33687</v>
      </c>
    </row>
    <row r="3135" spans="1:64" x14ac:dyDescent="0.2">
      <c r="A3135" s="1">
        <v>3133</v>
      </c>
      <c r="B3135" s="7" t="s">
        <v>14</v>
      </c>
      <c r="C3135" s="3">
        <v>40030</v>
      </c>
      <c r="D3135" s="4" t="s">
        <v>626</v>
      </c>
      <c r="E3135" s="4" t="s">
        <v>163</v>
      </c>
      <c r="F3135" s="5" t="str">
        <f t="shared" si="480"/>
        <v>W</v>
      </c>
      <c r="G3135" s="6">
        <v>0.85</v>
      </c>
      <c r="H3135" s="6">
        <v>0.875</v>
      </c>
      <c r="I3135" s="85">
        <f t="shared" si="481"/>
        <v>36.000000000000028</v>
      </c>
      <c r="J3135" s="86">
        <f>I3135*Segmentos!$D$7*(AH3135%)*IF(ISNUMBER(AI3135),AI3135%,0)</f>
        <v>1071576.0000000009</v>
      </c>
      <c r="K3135" s="86">
        <f>I3135*Segmentos!$D$7*(AL3135%)*IF(ISNUMBER(AM3135),AM3135%,0)</f>
        <v>1600560.0000000009</v>
      </c>
      <c r="L3135" s="4"/>
      <c r="M3135" s="2">
        <v>9.3699999999999992</v>
      </c>
      <c r="N3135" s="2">
        <v>13.6</v>
      </c>
      <c r="O3135" s="2">
        <v>68.8</v>
      </c>
      <c r="P3135" s="2">
        <v>83.8005</v>
      </c>
      <c r="Q3135" s="2">
        <v>7.98</v>
      </c>
      <c r="R3135" s="2">
        <v>11.8</v>
      </c>
      <c r="S3135" s="2">
        <v>67.900000000000006</v>
      </c>
      <c r="T3135" s="2">
        <v>11.9085</v>
      </c>
      <c r="U3135" s="2">
        <v>5.53</v>
      </c>
      <c r="V3135" s="2">
        <v>9.4</v>
      </c>
      <c r="W3135" s="2">
        <v>58.6</v>
      </c>
      <c r="X3135" s="2">
        <v>10.366300000000001</v>
      </c>
      <c r="Y3135" s="2">
        <v>10.11</v>
      </c>
      <c r="Z3135" s="2">
        <v>15.7</v>
      </c>
      <c r="AA3135" s="2">
        <v>64.3</v>
      </c>
      <c r="AB3135" s="2">
        <v>26.682400000000001</v>
      </c>
      <c r="AC3135" s="2">
        <v>11.87</v>
      </c>
      <c r="AD3135" s="2">
        <v>15.3</v>
      </c>
      <c r="AE3135" s="2">
        <v>77.400000000000006</v>
      </c>
      <c r="AF3135" s="2">
        <v>34.843299999999999</v>
      </c>
      <c r="AG3135" s="20">
        <v>7.44</v>
      </c>
      <c r="AH3135" s="20">
        <v>12.1</v>
      </c>
      <c r="AI3135" s="20">
        <v>61.5</v>
      </c>
      <c r="AJ3135" s="20">
        <v>31.561900000000001</v>
      </c>
      <c r="AK3135" s="18">
        <v>11.12</v>
      </c>
      <c r="AL3135" s="18">
        <v>15</v>
      </c>
      <c r="AM3135" s="18">
        <v>74.099999999999994</v>
      </c>
      <c r="AN3135" s="18">
        <v>52.238500000000002</v>
      </c>
      <c r="AO3135" s="2">
        <v>3.56</v>
      </c>
      <c r="AP3135" s="2">
        <v>7</v>
      </c>
      <c r="AQ3135" s="2">
        <v>50.8</v>
      </c>
      <c r="AR3135" s="2">
        <v>3.4811999999999999</v>
      </c>
      <c r="AS3135" s="2">
        <v>5.5</v>
      </c>
      <c r="AT3135" s="2">
        <v>8.6999999999999993</v>
      </c>
      <c r="AU3135" s="2">
        <v>63.5</v>
      </c>
      <c r="AV3135" s="2">
        <v>10.8401</v>
      </c>
      <c r="AW3135" s="2">
        <v>9.11</v>
      </c>
      <c r="AX3135" s="2">
        <v>12.6</v>
      </c>
      <c r="AY3135" s="2">
        <v>72.599999999999994</v>
      </c>
      <c r="AZ3135" s="2">
        <v>23.415800000000001</v>
      </c>
      <c r="BA3135" s="2">
        <v>13.46</v>
      </c>
      <c r="BB3135" s="2">
        <v>19.2</v>
      </c>
      <c r="BC3135" s="2">
        <v>70.3</v>
      </c>
      <c r="BD3135" s="2">
        <v>46.063499999999998</v>
      </c>
      <c r="BE3135" s="4" t="str">
        <f t="shared" si="482"/>
        <v>NO APLICA</v>
      </c>
      <c r="BF3135" s="4">
        <f t="shared" si="483"/>
        <v>8.5235999999999983</v>
      </c>
      <c r="BG3135">
        <f t="shared" si="484"/>
        <v>3.56</v>
      </c>
      <c r="BH3135">
        <f t="shared" si="485"/>
        <v>5.5</v>
      </c>
      <c r="BI3135">
        <f t="shared" si="486"/>
        <v>13.46</v>
      </c>
      <c r="BJ3135">
        <f t="shared" si="487"/>
        <v>11.12</v>
      </c>
      <c r="BK3135">
        <f t="shared" si="488"/>
        <v>7.44</v>
      </c>
      <c r="BL3135">
        <f t="shared" si="489"/>
        <v>33684.480000000025</v>
      </c>
    </row>
    <row r="3136" spans="1:64" x14ac:dyDescent="0.2">
      <c r="A3136" s="1">
        <v>3134</v>
      </c>
      <c r="B3136" s="7" t="s">
        <v>10</v>
      </c>
      <c r="C3136" s="3">
        <v>40030</v>
      </c>
      <c r="D3136" s="4" t="s">
        <v>8</v>
      </c>
      <c r="E3136" s="4" t="s">
        <v>164</v>
      </c>
      <c r="F3136" s="5" t="str">
        <f t="shared" si="480"/>
        <v>W</v>
      </c>
      <c r="G3136" s="6">
        <v>0.87361111111111101</v>
      </c>
      <c r="H3136" s="6">
        <v>0.92152777777777783</v>
      </c>
      <c r="I3136" s="85">
        <f t="shared" si="481"/>
        <v>69.000000000000227</v>
      </c>
      <c r="J3136" s="86">
        <f>I3136*Segmentos!$D$7*(AH3136%)*IF(ISNUMBER(AI3136),AI3136%,0)</f>
        <v>1292121.6000000043</v>
      </c>
      <c r="K3136" s="86">
        <f>I3136*Segmentos!$D$7*(AL3136%)*IF(ISNUMBER(AM3136),AM3136%,0)</f>
        <v>1162070.4000000034</v>
      </c>
      <c r="L3136" s="4"/>
      <c r="M3136" s="2">
        <v>4.4400000000000004</v>
      </c>
      <c r="N3136" s="2">
        <v>16.3</v>
      </c>
      <c r="O3136" s="2">
        <v>27.1</v>
      </c>
      <c r="P3136" s="2">
        <v>86.506399999999999</v>
      </c>
      <c r="Q3136" s="2">
        <v>3.61</v>
      </c>
      <c r="R3136" s="2">
        <v>9.6</v>
      </c>
      <c r="S3136" s="2">
        <v>37.4</v>
      </c>
      <c r="T3136" s="2">
        <v>11.7255</v>
      </c>
      <c r="U3136" s="2">
        <v>2.97</v>
      </c>
      <c r="V3136" s="2">
        <v>11.7</v>
      </c>
      <c r="W3136" s="2">
        <v>25.5</v>
      </c>
      <c r="X3136" s="2">
        <v>12.126300000000001</v>
      </c>
      <c r="Y3136" s="2">
        <v>5.28</v>
      </c>
      <c r="Z3136" s="2">
        <v>20.100000000000001</v>
      </c>
      <c r="AA3136" s="2">
        <v>26.2</v>
      </c>
      <c r="AB3136" s="2">
        <v>30.364000000000001</v>
      </c>
      <c r="AC3136" s="2">
        <v>5.05</v>
      </c>
      <c r="AD3136" s="2">
        <v>19.399999999999999</v>
      </c>
      <c r="AE3136" s="2">
        <v>26.1</v>
      </c>
      <c r="AF3136" s="2">
        <v>32.290599999999998</v>
      </c>
      <c r="AG3136" s="20">
        <v>4.68</v>
      </c>
      <c r="AH3136" s="20">
        <v>17.600000000000001</v>
      </c>
      <c r="AI3136" s="20">
        <v>26.6</v>
      </c>
      <c r="AJ3136" s="20">
        <v>43.298900000000003</v>
      </c>
      <c r="AK3136" s="18">
        <v>4.22</v>
      </c>
      <c r="AL3136" s="18">
        <v>15.2</v>
      </c>
      <c r="AM3136" s="18">
        <v>27.7</v>
      </c>
      <c r="AN3136" s="18">
        <v>43.207500000000003</v>
      </c>
      <c r="AO3136" s="2">
        <v>1.66</v>
      </c>
      <c r="AP3136" s="2">
        <v>10.199999999999999</v>
      </c>
      <c r="AQ3136" s="2">
        <v>16.3</v>
      </c>
      <c r="AR3136" s="2">
        <v>3.54</v>
      </c>
      <c r="AS3136" s="2">
        <v>2.91</v>
      </c>
      <c r="AT3136" s="2">
        <v>13.7</v>
      </c>
      <c r="AU3136" s="2">
        <v>21.2</v>
      </c>
      <c r="AV3136" s="2">
        <v>12.4998</v>
      </c>
      <c r="AW3136" s="2">
        <v>4.22</v>
      </c>
      <c r="AX3136" s="2">
        <v>17</v>
      </c>
      <c r="AY3136" s="2">
        <v>24.8</v>
      </c>
      <c r="AZ3136" s="2">
        <v>23.669899999999998</v>
      </c>
      <c r="BA3136" s="2">
        <v>6.27</v>
      </c>
      <c r="BB3136" s="2">
        <v>19.100000000000001</v>
      </c>
      <c r="BC3136" s="2">
        <v>32.799999999999997</v>
      </c>
      <c r="BD3136" s="2">
        <v>46.796700000000001</v>
      </c>
      <c r="BE3136" s="4" t="str">
        <f t="shared" si="482"/>
        <v>NO APLICA</v>
      </c>
      <c r="BF3136" s="4">
        <f t="shared" si="483"/>
        <v>4.0918000000000001</v>
      </c>
      <c r="BG3136">
        <f t="shared" si="484"/>
        <v>1.66</v>
      </c>
      <c r="BH3136">
        <f t="shared" si="485"/>
        <v>2.91</v>
      </c>
      <c r="BI3136">
        <f t="shared" si="486"/>
        <v>6.27</v>
      </c>
      <c r="BJ3136">
        <f t="shared" si="487"/>
        <v>4.22</v>
      </c>
      <c r="BK3136">
        <f t="shared" si="488"/>
        <v>4.68</v>
      </c>
      <c r="BL3136">
        <f t="shared" si="489"/>
        <v>30479.370000000101</v>
      </c>
    </row>
    <row r="3137" spans="1:64" x14ac:dyDescent="0.2">
      <c r="A3137" s="1">
        <v>3135</v>
      </c>
      <c r="B3137" s="7" t="s">
        <v>117</v>
      </c>
      <c r="C3137" s="3">
        <v>40030</v>
      </c>
      <c r="D3137" s="4" t="s">
        <v>628</v>
      </c>
      <c r="E3137" s="4" t="s">
        <v>117</v>
      </c>
      <c r="F3137" s="5" t="str">
        <f t="shared" si="480"/>
        <v>W</v>
      </c>
      <c r="G3137" s="6">
        <v>0.9159722222222223</v>
      </c>
      <c r="H3137" s="6">
        <v>0.99583333333333324</v>
      </c>
      <c r="I3137" s="85">
        <f t="shared" si="481"/>
        <v>114.99999999999974</v>
      </c>
      <c r="J3137" s="86">
        <f>I3137*Segmentos!$D$7*(AH3137%)*IF(ISNUMBER(AI3137),AI3137%,0)</f>
        <v>630475.9999999986</v>
      </c>
      <c r="K3137" s="86">
        <f>I3137*Segmentos!$D$7*(AL3137%)*IF(ISNUMBER(AM3137),AM3137%,0)</f>
        <v>385019.99999999913</v>
      </c>
      <c r="L3137" s="4" t="s">
        <v>560</v>
      </c>
      <c r="M3137" s="2">
        <v>1.0900000000000001</v>
      </c>
      <c r="N3137" s="2">
        <v>6.9</v>
      </c>
      <c r="O3137" s="2">
        <v>15.8</v>
      </c>
      <c r="P3137" s="2">
        <v>90.952500000000001</v>
      </c>
      <c r="Q3137" s="2">
        <v>0.18</v>
      </c>
      <c r="R3137" s="2">
        <v>2.6</v>
      </c>
      <c r="S3137" s="2">
        <v>6.8</v>
      </c>
      <c r="T3137" s="2">
        <v>2.4679000000000002</v>
      </c>
      <c r="U3137" s="2">
        <v>0.34</v>
      </c>
      <c r="V3137" s="2">
        <v>4.4000000000000004</v>
      </c>
      <c r="W3137" s="2">
        <v>7.7</v>
      </c>
      <c r="X3137" s="2">
        <v>5.8890000000000002</v>
      </c>
      <c r="Y3137" s="2">
        <v>1.33</v>
      </c>
      <c r="Z3137" s="2">
        <v>9.3000000000000007</v>
      </c>
      <c r="AA3137" s="2">
        <v>14.2</v>
      </c>
      <c r="AB3137" s="2">
        <v>32.755400000000002</v>
      </c>
      <c r="AC3137" s="2">
        <v>1.82</v>
      </c>
      <c r="AD3137" s="2">
        <v>8.5</v>
      </c>
      <c r="AE3137" s="2">
        <v>21.4</v>
      </c>
      <c r="AF3137" s="2">
        <v>49.8401</v>
      </c>
      <c r="AG3137" s="20">
        <v>1.36</v>
      </c>
      <c r="AH3137" s="20">
        <v>7.7</v>
      </c>
      <c r="AI3137" s="20">
        <v>17.8</v>
      </c>
      <c r="AJ3137" s="20">
        <v>54.054299999999998</v>
      </c>
      <c r="AK3137" s="18">
        <v>0.84</v>
      </c>
      <c r="AL3137" s="18">
        <v>6.2</v>
      </c>
      <c r="AM3137" s="18">
        <v>13.5</v>
      </c>
      <c r="AN3137" s="18">
        <v>36.898200000000003</v>
      </c>
      <c r="AO3137" s="2">
        <v>0.62</v>
      </c>
      <c r="AP3137" s="2">
        <v>4.3</v>
      </c>
      <c r="AQ3137" s="2">
        <v>14.5</v>
      </c>
      <c r="AR3137" s="2">
        <v>5.6150000000000002</v>
      </c>
      <c r="AS3137" s="2">
        <v>1.38</v>
      </c>
      <c r="AT3137" s="2">
        <v>6.8</v>
      </c>
      <c r="AU3137" s="2">
        <v>20.5</v>
      </c>
      <c r="AV3137" s="2">
        <v>25.410799999999998</v>
      </c>
      <c r="AW3137" s="2">
        <v>1.05</v>
      </c>
      <c r="AX3137" s="2">
        <v>6.7</v>
      </c>
      <c r="AY3137" s="2">
        <v>15.7</v>
      </c>
      <c r="AZ3137" s="2">
        <v>25.251999999999999</v>
      </c>
      <c r="BA3137" s="2">
        <v>1.08</v>
      </c>
      <c r="BB3137" s="2">
        <v>7.9</v>
      </c>
      <c r="BC3137" s="2">
        <v>13.8</v>
      </c>
      <c r="BD3137" s="2">
        <v>34.674799999999998</v>
      </c>
      <c r="BE3137" s="4" t="str">
        <f t="shared" si="482"/>
        <v>ABURRIDO</v>
      </c>
      <c r="BF3137" s="4">
        <f t="shared" si="483"/>
        <v>1.1476</v>
      </c>
      <c r="BG3137">
        <f t="shared" si="484"/>
        <v>0.62</v>
      </c>
      <c r="BH3137">
        <f t="shared" si="485"/>
        <v>1.38</v>
      </c>
      <c r="BI3137">
        <f t="shared" si="486"/>
        <v>1.08</v>
      </c>
      <c r="BJ3137">
        <f t="shared" si="487"/>
        <v>0.84</v>
      </c>
      <c r="BK3137">
        <f t="shared" si="488"/>
        <v>1.36</v>
      </c>
      <c r="BL3137">
        <f t="shared" si="489"/>
        <v>12537.299999999974</v>
      </c>
    </row>
    <row r="3138" spans="1:64" x14ac:dyDescent="0.2">
      <c r="A3138" s="1">
        <v>3136</v>
      </c>
      <c r="B3138" s="7" t="s">
        <v>143</v>
      </c>
      <c r="C3138" s="3">
        <v>40030</v>
      </c>
      <c r="D3138" s="4" t="s">
        <v>627</v>
      </c>
      <c r="E3138" s="4" t="s">
        <v>174</v>
      </c>
      <c r="F3138" s="5" t="str">
        <f t="shared" si="480"/>
        <v>W</v>
      </c>
      <c r="G3138" s="6">
        <v>0.92638888888888893</v>
      </c>
      <c r="H3138" s="6">
        <v>6.2500000000000003E-3</v>
      </c>
      <c r="I3138" s="85">
        <f t="shared" si="481"/>
        <v>114.99999999999996</v>
      </c>
      <c r="J3138" s="86">
        <f>I3138*Segmentos!$D$7*(AH3138%)*IF(ISNUMBER(AI3138),AI3138%,0)</f>
        <v>2027449.9999999991</v>
      </c>
      <c r="K3138" s="86">
        <f>I3138*Segmentos!$D$7*(AL3138%)*IF(ISNUMBER(AM3138),AM3138%,0)</f>
        <v>2588603.9999999991</v>
      </c>
      <c r="L3138" s="4"/>
      <c r="M3138" s="2">
        <v>5.04</v>
      </c>
      <c r="N3138" s="2">
        <v>23.3</v>
      </c>
      <c r="O3138" s="2">
        <v>21.7</v>
      </c>
      <c r="P3138" s="2">
        <v>85.830699999999993</v>
      </c>
      <c r="Q3138" s="2">
        <v>3.56</v>
      </c>
      <c r="R3138" s="2">
        <v>18</v>
      </c>
      <c r="S3138" s="2">
        <v>19.8</v>
      </c>
      <c r="T3138" s="2">
        <v>10.1142</v>
      </c>
      <c r="U3138" s="2">
        <v>5.17</v>
      </c>
      <c r="V3138" s="2">
        <v>21.7</v>
      </c>
      <c r="W3138" s="2">
        <v>23.9</v>
      </c>
      <c r="X3138" s="2">
        <v>18.446300000000001</v>
      </c>
      <c r="Y3138" s="2">
        <v>5.15</v>
      </c>
      <c r="Z3138" s="2">
        <v>26.1</v>
      </c>
      <c r="AA3138" s="2">
        <v>19.7</v>
      </c>
      <c r="AB3138" s="2">
        <v>25.873000000000001</v>
      </c>
      <c r="AC3138" s="2">
        <v>5.62</v>
      </c>
      <c r="AD3138" s="2">
        <v>24.4</v>
      </c>
      <c r="AE3138" s="2">
        <v>23.1</v>
      </c>
      <c r="AF3138" s="2">
        <v>31.397200000000002</v>
      </c>
      <c r="AG3138" s="20">
        <v>4.4000000000000004</v>
      </c>
      <c r="AH3138" s="20">
        <v>21.5</v>
      </c>
      <c r="AI3138" s="20">
        <v>20.5</v>
      </c>
      <c r="AJ3138" s="20">
        <v>35.558399999999999</v>
      </c>
      <c r="AK3138" s="18">
        <v>5.62</v>
      </c>
      <c r="AL3138" s="18">
        <v>24.9</v>
      </c>
      <c r="AM3138" s="18">
        <v>22.6</v>
      </c>
      <c r="AN3138" s="18">
        <v>50.272300000000001</v>
      </c>
      <c r="AO3138" s="2">
        <v>1.85</v>
      </c>
      <c r="AP3138" s="2">
        <v>16.399999999999999</v>
      </c>
      <c r="AQ3138" s="2">
        <v>11.3</v>
      </c>
      <c r="AR3138" s="2">
        <v>3.4386999999999999</v>
      </c>
      <c r="AS3138" s="2">
        <v>5.0999999999999996</v>
      </c>
      <c r="AT3138" s="2">
        <v>19.399999999999999</v>
      </c>
      <c r="AU3138" s="2">
        <v>26.3</v>
      </c>
      <c r="AV3138" s="2">
        <v>19.1145</v>
      </c>
      <c r="AW3138" s="2">
        <v>4.9400000000000004</v>
      </c>
      <c r="AX3138" s="2">
        <v>27.1</v>
      </c>
      <c r="AY3138" s="2">
        <v>18.2</v>
      </c>
      <c r="AZ3138" s="2">
        <v>24.150099999999998</v>
      </c>
      <c r="BA3138" s="2">
        <v>6</v>
      </c>
      <c r="BB3138" s="2">
        <v>24.5</v>
      </c>
      <c r="BC3138" s="2">
        <v>24.5</v>
      </c>
      <c r="BD3138" s="2">
        <v>39.127299999999998</v>
      </c>
      <c r="BE3138" s="4" t="str">
        <f t="shared" si="482"/>
        <v>ABURRIDO</v>
      </c>
      <c r="BF3138" s="4">
        <f t="shared" si="483"/>
        <v>5.0514000000000001</v>
      </c>
      <c r="BG3138">
        <f t="shared" si="484"/>
        <v>1.85</v>
      </c>
      <c r="BH3138">
        <f t="shared" si="485"/>
        <v>5.0999999999999996</v>
      </c>
      <c r="BI3138">
        <f t="shared" si="486"/>
        <v>6</v>
      </c>
      <c r="BJ3138">
        <f t="shared" si="487"/>
        <v>5.62</v>
      </c>
      <c r="BK3138">
        <f t="shared" si="488"/>
        <v>4.4000000000000004</v>
      </c>
      <c r="BL3138">
        <f t="shared" si="489"/>
        <v>58145.14999999998</v>
      </c>
    </row>
    <row r="3139" spans="1:64" x14ac:dyDescent="0.2">
      <c r="A3139" s="1">
        <v>3137</v>
      </c>
      <c r="B3139" s="7" t="s">
        <v>89</v>
      </c>
      <c r="C3139" s="3">
        <v>40030</v>
      </c>
      <c r="D3139" s="4" t="s">
        <v>628</v>
      </c>
      <c r="E3139" s="4" t="s">
        <v>169</v>
      </c>
      <c r="F3139" s="5" t="str">
        <f t="shared" si="480"/>
        <v>W</v>
      </c>
      <c r="G3139" s="6">
        <v>0.84027777777777779</v>
      </c>
      <c r="H3139" s="6">
        <v>0.87638888888888899</v>
      </c>
      <c r="I3139" s="85">
        <f t="shared" si="481"/>
        <v>52.000000000000135</v>
      </c>
      <c r="J3139" s="86">
        <f>I3139*Segmentos!$D$7*(AH3139%)*IF(ISNUMBER(AI3139),AI3139%,0)</f>
        <v>247104.00000000064</v>
      </c>
      <c r="K3139" s="86">
        <f>I3139*Segmentos!$D$7*(AL3139%)*IF(ISNUMBER(AM3139),AM3139%,0)</f>
        <v>276057.60000000068</v>
      </c>
      <c r="L3139" s="4"/>
      <c r="M3139" s="2">
        <v>1.27</v>
      </c>
      <c r="N3139" s="2">
        <v>2.6</v>
      </c>
      <c r="O3139" s="2">
        <v>48.3</v>
      </c>
      <c r="P3139" s="2">
        <v>87.986000000000004</v>
      </c>
      <c r="Q3139" s="2">
        <v>0.4</v>
      </c>
      <c r="R3139" s="2">
        <v>1.6</v>
      </c>
      <c r="S3139" s="2">
        <v>25.4</v>
      </c>
      <c r="T3139" s="2">
        <v>4.5824999999999996</v>
      </c>
      <c r="U3139" s="2">
        <v>0.42</v>
      </c>
      <c r="V3139" s="2">
        <v>0.8</v>
      </c>
      <c r="W3139" s="2">
        <v>50.9</v>
      </c>
      <c r="X3139" s="2">
        <v>6.0654000000000003</v>
      </c>
      <c r="Y3139" s="2">
        <v>2.37</v>
      </c>
      <c r="Z3139" s="2">
        <v>4.3</v>
      </c>
      <c r="AA3139" s="2">
        <v>55.7</v>
      </c>
      <c r="AB3139" s="2">
        <v>48.393799999999999</v>
      </c>
      <c r="AC3139" s="2">
        <v>1.27</v>
      </c>
      <c r="AD3139" s="2">
        <v>2.9</v>
      </c>
      <c r="AE3139" s="2">
        <v>44.4</v>
      </c>
      <c r="AF3139" s="2">
        <v>28.944199999999999</v>
      </c>
      <c r="AG3139" s="20">
        <v>1.2</v>
      </c>
      <c r="AH3139" s="20">
        <v>2.4</v>
      </c>
      <c r="AI3139" s="20">
        <v>49.5</v>
      </c>
      <c r="AJ3139" s="20">
        <v>39.3855</v>
      </c>
      <c r="AK3139" s="18">
        <v>1.34</v>
      </c>
      <c r="AL3139" s="18">
        <v>2.8</v>
      </c>
      <c r="AM3139" s="18">
        <v>47.4</v>
      </c>
      <c r="AN3139" s="18">
        <v>48.600499999999997</v>
      </c>
      <c r="AO3139" s="2">
        <v>0.52</v>
      </c>
      <c r="AP3139" s="2">
        <v>1.6</v>
      </c>
      <c r="AQ3139" s="2">
        <v>31.2</v>
      </c>
      <c r="AR3139" s="2">
        <v>3.8999000000000001</v>
      </c>
      <c r="AS3139" s="2">
        <v>1.03</v>
      </c>
      <c r="AT3139" s="2">
        <v>2.8</v>
      </c>
      <c r="AU3139" s="2">
        <v>37.200000000000003</v>
      </c>
      <c r="AV3139" s="2">
        <v>15.648</v>
      </c>
      <c r="AW3139" s="2">
        <v>1.03</v>
      </c>
      <c r="AX3139" s="2">
        <v>2</v>
      </c>
      <c r="AY3139" s="2">
        <v>52.2</v>
      </c>
      <c r="AZ3139" s="2">
        <v>20.419699999999999</v>
      </c>
      <c r="BA3139" s="2">
        <v>1.81</v>
      </c>
      <c r="BB3139" s="2">
        <v>3.3</v>
      </c>
      <c r="BC3139" s="2">
        <v>54.3</v>
      </c>
      <c r="BD3139" s="2">
        <v>48.0184</v>
      </c>
      <c r="BE3139" s="4" t="str">
        <f t="shared" si="482"/>
        <v>NO APLICA</v>
      </c>
      <c r="BF3139" s="4">
        <f t="shared" si="483"/>
        <v>1.2638000000000003</v>
      </c>
      <c r="BG3139">
        <f t="shared" si="484"/>
        <v>0.52</v>
      </c>
      <c r="BH3139">
        <f t="shared" si="485"/>
        <v>1.03</v>
      </c>
      <c r="BI3139">
        <f t="shared" si="486"/>
        <v>1.81</v>
      </c>
      <c r="BJ3139">
        <f t="shared" si="487"/>
        <v>1.34</v>
      </c>
      <c r="BK3139">
        <f t="shared" si="488"/>
        <v>1.2</v>
      </c>
      <c r="BL3139">
        <f t="shared" si="489"/>
        <v>6530.1600000000171</v>
      </c>
    </row>
    <row r="3140" spans="1:64" x14ac:dyDescent="0.2">
      <c r="A3140" s="1">
        <v>3138</v>
      </c>
      <c r="B3140" s="7" t="s">
        <v>126</v>
      </c>
      <c r="C3140" s="3">
        <v>40030</v>
      </c>
      <c r="D3140" s="4" t="s">
        <v>628</v>
      </c>
      <c r="E3140" s="4" t="s">
        <v>163</v>
      </c>
      <c r="F3140" s="5" t="str">
        <f t="shared" ref="F3140:F3203" si="490">CONCATENATE(IF(WEEKDAY(C3140)=1,"D",""),IF(WEEKDAY(C3140)=2,"L",""),IF(WEEKDAY(C3140)=3,"M",""),IF(WEEKDAY(C3140)=4,"W",""),IF(WEEKDAY(C3140)=5,"J",""),IF(WEEKDAY(C3140)=6,"V",""),IF(WEEKDAY(C3140)=7,"S",""))</f>
        <v>W</v>
      </c>
      <c r="G3140" s="6">
        <v>0.87638888888888899</v>
      </c>
      <c r="H3140" s="6">
        <v>0.91319444444444453</v>
      </c>
      <c r="I3140" s="85">
        <f t="shared" ref="I3140:I3203" si="491">IF(H3140&gt;=G3140,(H3140-G3140)*24*60,("24:00:00"-G3140+H3140)*24*60)</f>
        <v>52.999999999999972</v>
      </c>
      <c r="J3140" s="86">
        <f>I3140*Segmentos!$D$7*(AH3140%)*IF(ISNUMBER(AI3140),AI3140%,0)</f>
        <v>148315.19999999992</v>
      </c>
      <c r="K3140" s="86">
        <f>I3140*Segmentos!$D$7*(AL3140%)*IF(ISNUMBER(AM3140),AM3140%,0)</f>
        <v>217405.99999999988</v>
      </c>
      <c r="L3140" s="4"/>
      <c r="M3140" s="2">
        <v>0.86</v>
      </c>
      <c r="N3140" s="2">
        <v>3.4</v>
      </c>
      <c r="O3140" s="2">
        <v>25.6</v>
      </c>
      <c r="P3140" s="2">
        <v>88.793800000000005</v>
      </c>
      <c r="Q3140" s="2">
        <v>0.06</v>
      </c>
      <c r="R3140" s="2">
        <v>0.7</v>
      </c>
      <c r="S3140" s="2">
        <v>8.4</v>
      </c>
      <c r="T3140" s="2">
        <v>1.0489999999999999</v>
      </c>
      <c r="U3140" s="2">
        <v>0.1</v>
      </c>
      <c r="V3140" s="2">
        <v>1.3</v>
      </c>
      <c r="W3140" s="2">
        <v>7.5</v>
      </c>
      <c r="X3140" s="2">
        <v>2.0602</v>
      </c>
      <c r="Y3140" s="2">
        <v>0.57999999999999996</v>
      </c>
      <c r="Z3140" s="2">
        <v>4.2</v>
      </c>
      <c r="AA3140" s="2">
        <v>13.9</v>
      </c>
      <c r="AB3140" s="2">
        <v>17.7151</v>
      </c>
      <c r="AC3140" s="2">
        <v>2.0099999999999998</v>
      </c>
      <c r="AD3140" s="2">
        <v>5.3</v>
      </c>
      <c r="AE3140" s="2">
        <v>37.700000000000003</v>
      </c>
      <c r="AF3140" s="2">
        <v>67.969499999999996</v>
      </c>
      <c r="AG3140" s="20">
        <v>0.69</v>
      </c>
      <c r="AH3140" s="20">
        <v>3.3</v>
      </c>
      <c r="AI3140" s="20">
        <v>21.2</v>
      </c>
      <c r="AJ3140" s="20">
        <v>33.705500000000001</v>
      </c>
      <c r="AK3140" s="18">
        <v>1.02</v>
      </c>
      <c r="AL3140" s="18">
        <v>3.5</v>
      </c>
      <c r="AM3140" s="18">
        <v>29.3</v>
      </c>
      <c r="AN3140" s="18">
        <v>55.088299999999997</v>
      </c>
      <c r="AO3140" s="2">
        <v>0.61</v>
      </c>
      <c r="AP3140" s="2">
        <v>2.2999999999999998</v>
      </c>
      <c r="AQ3140" s="2">
        <v>27.1</v>
      </c>
      <c r="AR3140" s="2">
        <v>6.9028999999999998</v>
      </c>
      <c r="AS3140" s="2">
        <v>1.48</v>
      </c>
      <c r="AT3140" s="2">
        <v>3.7</v>
      </c>
      <c r="AU3140" s="2">
        <v>39.700000000000003</v>
      </c>
      <c r="AV3140" s="2">
        <v>33.635300000000001</v>
      </c>
      <c r="AW3140" s="2">
        <v>0.61</v>
      </c>
      <c r="AX3140" s="2">
        <v>2.2000000000000002</v>
      </c>
      <c r="AY3140" s="2">
        <v>27.7</v>
      </c>
      <c r="AZ3140" s="2">
        <v>18.011399999999998</v>
      </c>
      <c r="BA3140" s="2">
        <v>0.77</v>
      </c>
      <c r="BB3140" s="2">
        <v>4.4000000000000004</v>
      </c>
      <c r="BC3140" s="2">
        <v>17.600000000000001</v>
      </c>
      <c r="BD3140" s="2">
        <v>30.2441</v>
      </c>
      <c r="BE3140" s="4" t="str">
        <f t="shared" ref="BE3140:BE3203" si="492">IF(OR(E3140="NOTICIERO",E3140="INFORMATIVO"),"NO APLICA",IF(I3140&lt;60,"NO APLICA",IF(M3140&lt;6,"ABURRIDO",IF(O3140&lt;25,"ABURRIDO","ENTRETENIDO"))))</f>
        <v>NO APLICA</v>
      </c>
      <c r="BF3140" s="4">
        <f t="shared" ref="BF3140:BF3203" si="493">SUMPRODUCT($BG$2:$BK$2,BG3140:BK3140)/5</f>
        <v>1.0615999999999999</v>
      </c>
      <c r="BG3140">
        <f t="shared" ref="BG3140:BG3203" si="494">AO3140</f>
        <v>0.61</v>
      </c>
      <c r="BH3140">
        <f t="shared" ref="BH3140:BH3203" si="495">AS3140</f>
        <v>1.48</v>
      </c>
      <c r="BI3140">
        <f t="shared" ref="BI3140:BI3203" si="496">MAX(AW3140,BA3140)</f>
        <v>0.77</v>
      </c>
      <c r="BJ3140">
        <f t="shared" ref="BJ3140:BJ3203" si="497">AK3140</f>
        <v>1.02</v>
      </c>
      <c r="BK3140">
        <f t="shared" ref="BK3140:BK3203" si="498">AG3140</f>
        <v>0.69</v>
      </c>
      <c r="BL3140">
        <f t="shared" ref="BL3140:BL3203" si="499">IFERROR((I3140*N3140*O3140),0)</f>
        <v>4613.1199999999981</v>
      </c>
    </row>
    <row r="3141" spans="1:64" x14ac:dyDescent="0.2">
      <c r="A3141" s="1">
        <v>3139</v>
      </c>
      <c r="B3141" s="7" t="s">
        <v>23</v>
      </c>
      <c r="C3141" s="3">
        <v>40030</v>
      </c>
      <c r="D3141" s="4" t="s">
        <v>629</v>
      </c>
      <c r="E3141" s="4" t="s">
        <v>170</v>
      </c>
      <c r="F3141" s="5" t="str">
        <f t="shared" si="490"/>
        <v>W</v>
      </c>
      <c r="G3141" s="6">
        <v>0.875</v>
      </c>
      <c r="H3141" s="6">
        <v>0.94027777777777777</v>
      </c>
      <c r="I3141" s="85">
        <f t="shared" si="491"/>
        <v>93.999999999999986</v>
      </c>
      <c r="J3141" s="86">
        <f>I3141*Segmentos!$D$7*(AH3141%)*IF(ISNUMBER(AI3141),AI3141%,0)</f>
        <v>97459.200000000012</v>
      </c>
      <c r="K3141" s="86">
        <f>I3141*Segmentos!$D$7*(AL3141%)*IF(ISNUMBER(AM3141),AM3141%,0)</f>
        <v>324863.99999999994</v>
      </c>
      <c r="L3141" s="4"/>
      <c r="M3141" s="2">
        <v>0.57999999999999996</v>
      </c>
      <c r="N3141" s="2">
        <v>2.5</v>
      </c>
      <c r="O3141" s="2">
        <v>22.7</v>
      </c>
      <c r="P3141" s="2">
        <v>42.067799999999998</v>
      </c>
      <c r="Q3141" s="2">
        <v>0.53</v>
      </c>
      <c r="R3141" s="2">
        <v>1</v>
      </c>
      <c r="S3141" s="2">
        <v>50.9</v>
      </c>
      <c r="T3141" s="2">
        <v>6.3799000000000001</v>
      </c>
      <c r="U3141" s="2">
        <v>0.86</v>
      </c>
      <c r="V3141" s="2">
        <v>2.6</v>
      </c>
      <c r="W3141" s="2">
        <v>32.9</v>
      </c>
      <c r="X3141" s="2">
        <v>13.0649</v>
      </c>
      <c r="Y3141" s="2">
        <v>0.56000000000000005</v>
      </c>
      <c r="Z3141" s="2">
        <v>2.2000000000000002</v>
      </c>
      <c r="AA3141" s="2">
        <v>25.2</v>
      </c>
      <c r="AB3141" s="2">
        <v>12.0481</v>
      </c>
      <c r="AC3141" s="2">
        <v>0.44</v>
      </c>
      <c r="AD3141" s="2">
        <v>3.6</v>
      </c>
      <c r="AE3141" s="2">
        <v>12.4</v>
      </c>
      <c r="AF3141" s="2">
        <v>10.5749</v>
      </c>
      <c r="AG3141" s="20">
        <v>0.26</v>
      </c>
      <c r="AH3141" s="20">
        <v>1.8</v>
      </c>
      <c r="AI3141" s="20">
        <v>14.4</v>
      </c>
      <c r="AJ3141" s="20">
        <v>9.0023999999999997</v>
      </c>
      <c r="AK3141" s="18">
        <v>0.87</v>
      </c>
      <c r="AL3141" s="18">
        <v>3.2</v>
      </c>
      <c r="AM3141" s="18">
        <v>27</v>
      </c>
      <c r="AN3141" s="18">
        <v>33.065300000000001</v>
      </c>
      <c r="AO3141" s="2">
        <v>0.09</v>
      </c>
      <c r="AP3141" s="2">
        <v>1</v>
      </c>
      <c r="AQ3141" s="2">
        <v>8.5</v>
      </c>
      <c r="AR3141" s="2">
        <v>0.68500000000000005</v>
      </c>
      <c r="AS3141" s="2">
        <v>0.01</v>
      </c>
      <c r="AT3141" s="2">
        <v>0.9</v>
      </c>
      <c r="AU3141" s="2">
        <v>1.3</v>
      </c>
      <c r="AV3141" s="2">
        <v>0.1923</v>
      </c>
      <c r="AW3141" s="2">
        <v>0.9</v>
      </c>
      <c r="AX3141" s="2">
        <v>3.7</v>
      </c>
      <c r="AY3141" s="2">
        <v>24.4</v>
      </c>
      <c r="AZ3141" s="2">
        <v>18.850999999999999</v>
      </c>
      <c r="BA3141" s="2">
        <v>0.8</v>
      </c>
      <c r="BB3141" s="2">
        <v>3.1</v>
      </c>
      <c r="BC3141" s="2">
        <v>26.1</v>
      </c>
      <c r="BD3141" s="2">
        <v>22.339500000000001</v>
      </c>
      <c r="BE3141" s="4" t="str">
        <f t="shared" si="492"/>
        <v>ABURRIDO</v>
      </c>
      <c r="BF3141" s="4">
        <f t="shared" si="493"/>
        <v>0.40820000000000001</v>
      </c>
      <c r="BG3141">
        <f t="shared" si="494"/>
        <v>0.09</v>
      </c>
      <c r="BH3141">
        <f t="shared" si="495"/>
        <v>0.01</v>
      </c>
      <c r="BI3141">
        <f t="shared" si="496"/>
        <v>0.9</v>
      </c>
      <c r="BJ3141">
        <f t="shared" si="497"/>
        <v>0.87</v>
      </c>
      <c r="BK3141">
        <f t="shared" si="498"/>
        <v>0.26</v>
      </c>
      <c r="BL3141">
        <f t="shared" si="499"/>
        <v>5334.4999999999991</v>
      </c>
    </row>
    <row r="3142" spans="1:64" x14ac:dyDescent="0.2">
      <c r="A3142" s="1">
        <v>3140</v>
      </c>
      <c r="B3142" s="7" t="s">
        <v>25</v>
      </c>
      <c r="C3142" s="3">
        <v>40030</v>
      </c>
      <c r="D3142" s="4" t="s">
        <v>629</v>
      </c>
      <c r="E3142" s="4" t="s">
        <v>171</v>
      </c>
      <c r="F3142" s="5" t="str">
        <f t="shared" si="490"/>
        <v>W</v>
      </c>
      <c r="G3142" s="6">
        <v>0.87430555555555556</v>
      </c>
      <c r="H3142" s="6">
        <v>0.875</v>
      </c>
      <c r="I3142" s="85">
        <f t="shared" si="491"/>
        <v>0.99999999999999645</v>
      </c>
      <c r="J3142" s="86">
        <f>I3142*Segmentos!$D$7*(AH3142%)*IF(ISNUMBER(AI3142),AI3142%,0)</f>
        <v>1999.999999999993</v>
      </c>
      <c r="K3142" s="86">
        <f>I3142*Segmentos!$D$7*(AL3142%)*IF(ISNUMBER(AM3142),AM3142%,0)</f>
        <v>3599.9999999999877</v>
      </c>
      <c r="L3142" s="4"/>
      <c r="M3142" s="2">
        <v>0.73</v>
      </c>
      <c r="N3142" s="2">
        <v>0.7</v>
      </c>
      <c r="O3142" s="2">
        <v>100</v>
      </c>
      <c r="P3142" s="2">
        <v>67.806600000000003</v>
      </c>
      <c r="Q3142" s="2">
        <v>0</v>
      </c>
      <c r="R3142" s="2">
        <v>0</v>
      </c>
      <c r="S3142" s="8" t="s">
        <v>577</v>
      </c>
      <c r="T3142" s="2">
        <v>0</v>
      </c>
      <c r="U3142" s="2">
        <v>0.34</v>
      </c>
      <c r="V3142" s="2">
        <v>0.3</v>
      </c>
      <c r="W3142" s="2">
        <v>100</v>
      </c>
      <c r="X3142" s="2">
        <v>6.5622999999999996</v>
      </c>
      <c r="Y3142" s="2">
        <v>0.28000000000000003</v>
      </c>
      <c r="Z3142" s="2">
        <v>0.3</v>
      </c>
      <c r="AA3142" s="2">
        <v>100</v>
      </c>
      <c r="AB3142" s="2">
        <v>7.5490000000000004</v>
      </c>
      <c r="AC3142" s="2">
        <v>1.77</v>
      </c>
      <c r="AD3142" s="2">
        <v>1.8</v>
      </c>
      <c r="AE3142" s="2">
        <v>100</v>
      </c>
      <c r="AF3142" s="2">
        <v>53.695399999999999</v>
      </c>
      <c r="AG3142" s="20">
        <v>0.51</v>
      </c>
      <c r="AH3142" s="20">
        <v>0.5</v>
      </c>
      <c r="AI3142" s="20">
        <v>100</v>
      </c>
      <c r="AJ3142" s="20">
        <v>22.270099999999999</v>
      </c>
      <c r="AK3142" s="18">
        <v>0.94</v>
      </c>
      <c r="AL3142" s="18">
        <v>0.9</v>
      </c>
      <c r="AM3142" s="18">
        <v>100</v>
      </c>
      <c r="AN3142" s="18">
        <v>45.536499999999997</v>
      </c>
      <c r="AO3142" s="2">
        <v>0.42</v>
      </c>
      <c r="AP3142" s="2">
        <v>0.4</v>
      </c>
      <c r="AQ3142" s="2">
        <v>100</v>
      </c>
      <c r="AR3142" s="2">
        <v>4.2145999999999999</v>
      </c>
      <c r="AS3142" s="2">
        <v>0.6</v>
      </c>
      <c r="AT3142" s="2">
        <v>0.6</v>
      </c>
      <c r="AU3142" s="2">
        <v>100</v>
      </c>
      <c r="AV3142" s="2">
        <v>12.152200000000001</v>
      </c>
      <c r="AW3142" s="2">
        <v>0.1</v>
      </c>
      <c r="AX3142" s="2">
        <v>0.1</v>
      </c>
      <c r="AY3142" s="2">
        <v>100</v>
      </c>
      <c r="AZ3142" s="2">
        <v>2.6581999999999999</v>
      </c>
      <c r="BA3142" s="2">
        <v>1.38</v>
      </c>
      <c r="BB3142" s="2">
        <v>1.4</v>
      </c>
      <c r="BC3142" s="2">
        <v>100</v>
      </c>
      <c r="BD3142" s="2">
        <v>48.781599999999997</v>
      </c>
      <c r="BE3142" s="4" t="str">
        <f t="shared" si="492"/>
        <v>NO APLICA</v>
      </c>
      <c r="BF3142" s="4">
        <f t="shared" si="493"/>
        <v>0.84959999999999991</v>
      </c>
      <c r="BG3142">
        <f t="shared" si="494"/>
        <v>0.42</v>
      </c>
      <c r="BH3142">
        <f t="shared" si="495"/>
        <v>0.6</v>
      </c>
      <c r="BI3142">
        <f t="shared" si="496"/>
        <v>1.38</v>
      </c>
      <c r="BJ3142">
        <f t="shared" si="497"/>
        <v>0.94</v>
      </c>
      <c r="BK3142">
        <f t="shared" si="498"/>
        <v>0.51</v>
      </c>
      <c r="BL3142">
        <f t="shared" si="499"/>
        <v>69.999999999999744</v>
      </c>
    </row>
    <row r="3143" spans="1:64" x14ac:dyDescent="0.2">
      <c r="A3143" s="1">
        <v>3141</v>
      </c>
      <c r="B3143" s="7" t="s">
        <v>19</v>
      </c>
      <c r="C3143" s="3">
        <v>40030</v>
      </c>
      <c r="D3143" s="4" t="s">
        <v>17</v>
      </c>
      <c r="E3143" s="4" t="s">
        <v>166</v>
      </c>
      <c r="F3143" s="5" t="str">
        <f t="shared" si="490"/>
        <v>W</v>
      </c>
      <c r="G3143" s="6">
        <v>0.9145833333333333</v>
      </c>
      <c r="H3143" s="6">
        <v>0.91666666666666663</v>
      </c>
      <c r="I3143" s="85">
        <f t="shared" si="491"/>
        <v>2.9999999999999893</v>
      </c>
      <c r="J3143" s="86">
        <f>I3143*Segmentos!$D$7*(AH3143%)*IF(ISNUMBER(AI3143),AI3143%,0)</f>
        <v>2087.9999999999927</v>
      </c>
      <c r="K3143" s="86">
        <f>I3143*Segmentos!$D$7*(AL3143%)*IF(ISNUMBER(AM3143),AM3143%,0)</f>
        <v>3071.9999999999895</v>
      </c>
      <c r="L3143" s="4"/>
      <c r="M3143" s="2">
        <v>0.21</v>
      </c>
      <c r="N3143" s="2">
        <v>0.5</v>
      </c>
      <c r="O3143" s="2">
        <v>43.3</v>
      </c>
      <c r="P3143" s="2">
        <v>76.551000000000002</v>
      </c>
      <c r="Q3143" s="2">
        <v>0</v>
      </c>
      <c r="R3143" s="2">
        <v>0</v>
      </c>
      <c r="S3143" s="8" t="s">
        <v>577</v>
      </c>
      <c r="T3143" s="2">
        <v>0</v>
      </c>
      <c r="U3143" s="2">
        <v>0.15</v>
      </c>
      <c r="V3143" s="2">
        <v>0.4</v>
      </c>
      <c r="W3143" s="2">
        <v>33.299999999999997</v>
      </c>
      <c r="X3143" s="2">
        <v>11.4979</v>
      </c>
      <c r="Y3143" s="2">
        <v>0</v>
      </c>
      <c r="Z3143" s="2">
        <v>0</v>
      </c>
      <c r="AA3143" s="8" t="s">
        <v>577</v>
      </c>
      <c r="AB3143" s="2">
        <v>0</v>
      </c>
      <c r="AC3143" s="2">
        <v>0.54</v>
      </c>
      <c r="AD3143" s="2">
        <v>1.2</v>
      </c>
      <c r="AE3143" s="2">
        <v>45.7</v>
      </c>
      <c r="AF3143" s="2">
        <v>65.053100000000001</v>
      </c>
      <c r="AG3143" s="20">
        <v>0.17</v>
      </c>
      <c r="AH3143" s="20">
        <v>0.5</v>
      </c>
      <c r="AI3143" s="20">
        <v>34.799999999999997</v>
      </c>
      <c r="AJ3143" s="20">
        <v>29.767800000000001</v>
      </c>
      <c r="AK3143" s="18">
        <v>0.24</v>
      </c>
      <c r="AL3143" s="18">
        <v>0.5</v>
      </c>
      <c r="AM3143" s="18">
        <v>51.2</v>
      </c>
      <c r="AN3143" s="18">
        <v>46.783200000000001</v>
      </c>
      <c r="AO3143" s="2">
        <v>0.06</v>
      </c>
      <c r="AP3143" s="2">
        <v>0.1</v>
      </c>
      <c r="AQ3143" s="2">
        <v>66.7</v>
      </c>
      <c r="AR3143" s="2">
        <v>2.5697000000000001</v>
      </c>
      <c r="AS3143" s="2">
        <v>0</v>
      </c>
      <c r="AT3143" s="2">
        <v>0</v>
      </c>
      <c r="AU3143" s="8" t="s">
        <v>577</v>
      </c>
      <c r="AV3143" s="2">
        <v>0</v>
      </c>
      <c r="AW3143" s="2">
        <v>0.42</v>
      </c>
      <c r="AX3143" s="2">
        <v>0.8</v>
      </c>
      <c r="AY3143" s="2">
        <v>52.9</v>
      </c>
      <c r="AZ3143" s="2">
        <v>44.183700000000002</v>
      </c>
      <c r="BA3143" s="2">
        <v>0.21</v>
      </c>
      <c r="BB3143" s="2">
        <v>0.6</v>
      </c>
      <c r="BC3143" s="2">
        <v>33.299999999999997</v>
      </c>
      <c r="BD3143" s="2">
        <v>29.797599999999999</v>
      </c>
      <c r="BE3143" s="4" t="str">
        <f t="shared" si="492"/>
        <v>NO APLICA</v>
      </c>
      <c r="BF3143" s="4">
        <f t="shared" si="493"/>
        <v>0.17440000000000003</v>
      </c>
      <c r="BG3143">
        <f t="shared" si="494"/>
        <v>0.06</v>
      </c>
      <c r="BH3143">
        <f t="shared" si="495"/>
        <v>0</v>
      </c>
      <c r="BI3143">
        <f t="shared" si="496"/>
        <v>0.42</v>
      </c>
      <c r="BJ3143">
        <f t="shared" si="497"/>
        <v>0.24</v>
      </c>
      <c r="BK3143">
        <f t="shared" si="498"/>
        <v>0.17</v>
      </c>
      <c r="BL3143">
        <f t="shared" si="499"/>
        <v>64.949999999999761</v>
      </c>
    </row>
    <row r="3144" spans="1:64" x14ac:dyDescent="0.2">
      <c r="A3144" s="1">
        <v>3142</v>
      </c>
      <c r="B3144" s="7" t="s">
        <v>2</v>
      </c>
      <c r="C3144" s="3">
        <v>40030</v>
      </c>
      <c r="D3144" s="4" t="s">
        <v>627</v>
      </c>
      <c r="E3144" s="4" t="s">
        <v>164</v>
      </c>
      <c r="F3144" s="5" t="str">
        <f t="shared" si="490"/>
        <v>W</v>
      </c>
      <c r="G3144" s="6">
        <v>0.87430555555555556</v>
      </c>
      <c r="H3144" s="6">
        <v>0.92361111111111116</v>
      </c>
      <c r="I3144" s="85">
        <f t="shared" si="491"/>
        <v>71.000000000000071</v>
      </c>
      <c r="J3144" s="86">
        <f>I3144*Segmentos!$D$7*(AH3144%)*IF(ISNUMBER(AI3144),AI3144%,0)</f>
        <v>1689459.200000002</v>
      </c>
      <c r="K3144" s="86">
        <f>I3144*Segmentos!$D$7*(AL3144%)*IF(ISNUMBER(AM3144),AM3144%,0)</f>
        <v>1911888.0000000019</v>
      </c>
      <c r="L3144" s="4"/>
      <c r="M3144" s="2">
        <v>6.36</v>
      </c>
      <c r="N3144" s="2">
        <v>20.6</v>
      </c>
      <c r="O3144" s="2">
        <v>30.9</v>
      </c>
      <c r="P3144" s="2">
        <v>90.643100000000004</v>
      </c>
      <c r="Q3144" s="2">
        <v>4.09</v>
      </c>
      <c r="R3144" s="2">
        <v>15.1</v>
      </c>
      <c r="S3144" s="2">
        <v>27.2</v>
      </c>
      <c r="T3144" s="2">
        <v>9.7423000000000002</v>
      </c>
      <c r="U3144" s="2">
        <v>6.74</v>
      </c>
      <c r="V3144" s="2">
        <v>19.2</v>
      </c>
      <c r="W3144" s="2">
        <v>35</v>
      </c>
      <c r="X3144" s="2">
        <v>20.140799999999999</v>
      </c>
      <c r="Y3144" s="2">
        <v>5.86</v>
      </c>
      <c r="Z3144" s="2">
        <v>22.4</v>
      </c>
      <c r="AA3144" s="2">
        <v>26.2</v>
      </c>
      <c r="AB3144" s="2">
        <v>24.6845</v>
      </c>
      <c r="AC3144" s="2">
        <v>7.71</v>
      </c>
      <c r="AD3144" s="2">
        <v>22.6</v>
      </c>
      <c r="AE3144" s="2">
        <v>34.1</v>
      </c>
      <c r="AF3144" s="2">
        <v>36.075400000000002</v>
      </c>
      <c r="AG3144" s="20">
        <v>5.95</v>
      </c>
      <c r="AH3144" s="20">
        <v>20.8</v>
      </c>
      <c r="AI3144" s="20">
        <v>28.6</v>
      </c>
      <c r="AJ3144" s="20">
        <v>40.225499999999997</v>
      </c>
      <c r="AK3144" s="18">
        <v>6.73</v>
      </c>
      <c r="AL3144" s="18">
        <v>20.399999999999999</v>
      </c>
      <c r="AM3144" s="18">
        <v>33</v>
      </c>
      <c r="AN3144" s="18">
        <v>50.417499999999997</v>
      </c>
      <c r="AO3144" s="2">
        <v>5.29</v>
      </c>
      <c r="AP3144" s="2">
        <v>17.7</v>
      </c>
      <c r="AQ3144" s="2">
        <v>29.9</v>
      </c>
      <c r="AR3144" s="2">
        <v>8.2401999999999997</v>
      </c>
      <c r="AS3144" s="2">
        <v>7.12</v>
      </c>
      <c r="AT3144" s="2">
        <v>21.5</v>
      </c>
      <c r="AU3144" s="2">
        <v>33.200000000000003</v>
      </c>
      <c r="AV3144" s="2">
        <v>22.3691</v>
      </c>
      <c r="AW3144" s="2">
        <v>6.84</v>
      </c>
      <c r="AX3144" s="2">
        <v>22.9</v>
      </c>
      <c r="AY3144" s="2">
        <v>29.8</v>
      </c>
      <c r="AZ3144" s="2">
        <v>28.052099999999999</v>
      </c>
      <c r="BA3144" s="2">
        <v>5.86</v>
      </c>
      <c r="BB3144" s="2">
        <v>19.100000000000001</v>
      </c>
      <c r="BC3144" s="2">
        <v>30.6</v>
      </c>
      <c r="BD3144" s="2">
        <v>31.9816</v>
      </c>
      <c r="BE3144" s="4" t="str">
        <f t="shared" si="492"/>
        <v>NO APLICA</v>
      </c>
      <c r="BF3144" s="4">
        <f t="shared" si="493"/>
        <v>6.7126000000000001</v>
      </c>
      <c r="BG3144">
        <f t="shared" si="494"/>
        <v>5.29</v>
      </c>
      <c r="BH3144">
        <f t="shared" si="495"/>
        <v>7.12</v>
      </c>
      <c r="BI3144">
        <f t="shared" si="496"/>
        <v>6.84</v>
      </c>
      <c r="BJ3144">
        <f t="shared" si="497"/>
        <v>6.73</v>
      </c>
      <c r="BK3144">
        <f t="shared" si="498"/>
        <v>5.95</v>
      </c>
      <c r="BL3144">
        <f t="shared" si="499"/>
        <v>45194.340000000047</v>
      </c>
    </row>
    <row r="3145" spans="1:64" x14ac:dyDescent="0.2">
      <c r="A3145" s="1">
        <v>3143</v>
      </c>
      <c r="B3145" s="7" t="s">
        <v>16</v>
      </c>
      <c r="C3145" s="3">
        <v>40030</v>
      </c>
      <c r="D3145" s="4" t="s">
        <v>626</v>
      </c>
      <c r="E3145" s="4" t="s">
        <v>166</v>
      </c>
      <c r="F3145" s="5" t="str">
        <f t="shared" si="490"/>
        <v>W</v>
      </c>
      <c r="G3145" s="6">
        <v>0.91319444444444453</v>
      </c>
      <c r="H3145" s="6">
        <v>0.91666666666666663</v>
      </c>
      <c r="I3145" s="85">
        <f t="shared" si="491"/>
        <v>4.9999999999998224</v>
      </c>
      <c r="J3145" s="86">
        <f>I3145*Segmentos!$D$7*(AH3145%)*IF(ISNUMBER(AI3145),AI3145%,0)</f>
        <v>212717.99999999246</v>
      </c>
      <c r="K3145" s="86">
        <f>I3145*Segmentos!$D$7*(AL3145%)*IF(ISNUMBER(AM3145),AM3145%,0)</f>
        <v>261799.99999999069</v>
      </c>
      <c r="L3145" s="4"/>
      <c r="M3145" s="2">
        <v>11.95</v>
      </c>
      <c r="N3145" s="2">
        <v>13.9</v>
      </c>
      <c r="O3145" s="2">
        <v>86.2</v>
      </c>
      <c r="P3145" s="2">
        <v>90.71</v>
      </c>
      <c r="Q3145" s="2">
        <v>8.7200000000000006</v>
      </c>
      <c r="R3145" s="2">
        <v>9.8000000000000007</v>
      </c>
      <c r="S3145" s="2">
        <v>88.8</v>
      </c>
      <c r="T3145" s="2">
        <v>11.0497</v>
      </c>
      <c r="U3145" s="2">
        <v>7.92</v>
      </c>
      <c r="V3145" s="2">
        <v>9.5</v>
      </c>
      <c r="W3145" s="2">
        <v>83.5</v>
      </c>
      <c r="X3145" s="2">
        <v>12.603899999999999</v>
      </c>
      <c r="Y3145" s="2">
        <v>12.96</v>
      </c>
      <c r="Z3145" s="2">
        <v>14.8</v>
      </c>
      <c r="AA3145" s="2">
        <v>87.8</v>
      </c>
      <c r="AB3145" s="2">
        <v>29.0548</v>
      </c>
      <c r="AC3145" s="2">
        <v>15.25</v>
      </c>
      <c r="AD3145" s="2">
        <v>17.899999999999999</v>
      </c>
      <c r="AE3145" s="2">
        <v>85.2</v>
      </c>
      <c r="AF3145" s="2">
        <v>38.0015</v>
      </c>
      <c r="AG3145" s="20">
        <v>10.65</v>
      </c>
      <c r="AH3145" s="20">
        <v>12.1</v>
      </c>
      <c r="AI3145" s="20">
        <v>87.9</v>
      </c>
      <c r="AJ3145" s="20">
        <v>38.355699999999999</v>
      </c>
      <c r="AK3145" s="18">
        <v>13.12</v>
      </c>
      <c r="AL3145" s="18">
        <v>15.4</v>
      </c>
      <c r="AM3145" s="18">
        <v>85</v>
      </c>
      <c r="AN3145" s="18">
        <v>52.354300000000002</v>
      </c>
      <c r="AO3145" s="2">
        <v>7.88</v>
      </c>
      <c r="AP3145" s="2">
        <v>9.8000000000000007</v>
      </c>
      <c r="AQ3145" s="2">
        <v>80.099999999999994</v>
      </c>
      <c r="AR3145" s="2">
        <v>6.5415999999999999</v>
      </c>
      <c r="AS3145" s="2">
        <v>9.5299999999999994</v>
      </c>
      <c r="AT3145" s="2">
        <v>11.3</v>
      </c>
      <c r="AU3145" s="2">
        <v>84</v>
      </c>
      <c r="AV3145" s="2">
        <v>15.946400000000001</v>
      </c>
      <c r="AW3145" s="2">
        <v>13.15</v>
      </c>
      <c r="AX3145" s="2">
        <v>15.5</v>
      </c>
      <c r="AY3145" s="2">
        <v>84.9</v>
      </c>
      <c r="AZ3145" s="2">
        <v>28.709599999999998</v>
      </c>
      <c r="BA3145" s="2">
        <v>13.59</v>
      </c>
      <c r="BB3145" s="2">
        <v>15.2</v>
      </c>
      <c r="BC3145" s="2">
        <v>89.2</v>
      </c>
      <c r="BD3145" s="2">
        <v>39.512300000000003</v>
      </c>
      <c r="BE3145" s="4" t="str">
        <f t="shared" si="492"/>
        <v>NO APLICA</v>
      </c>
      <c r="BF3145" s="4">
        <f t="shared" si="493"/>
        <v>11.103399999999999</v>
      </c>
      <c r="BG3145">
        <f t="shared" si="494"/>
        <v>7.88</v>
      </c>
      <c r="BH3145">
        <f t="shared" si="495"/>
        <v>9.5299999999999994</v>
      </c>
      <c r="BI3145">
        <f t="shared" si="496"/>
        <v>13.59</v>
      </c>
      <c r="BJ3145">
        <f t="shared" si="497"/>
        <v>13.12</v>
      </c>
      <c r="BK3145">
        <f t="shared" si="498"/>
        <v>10.65</v>
      </c>
      <c r="BL3145">
        <f t="shared" si="499"/>
        <v>5990.8999999997868</v>
      </c>
    </row>
    <row r="3146" spans="1:64" x14ac:dyDescent="0.2">
      <c r="A3146" s="1">
        <v>3144</v>
      </c>
      <c r="B3146" s="7" t="s">
        <v>22</v>
      </c>
      <c r="C3146" s="3">
        <v>40030</v>
      </c>
      <c r="D3146" s="4" t="s">
        <v>629</v>
      </c>
      <c r="E3146" s="4" t="s">
        <v>164</v>
      </c>
      <c r="F3146" s="5" t="str">
        <f t="shared" si="490"/>
        <v>W</v>
      </c>
      <c r="G3146" s="6">
        <v>0.83263888888888893</v>
      </c>
      <c r="H3146" s="6">
        <v>0.87430555555555556</v>
      </c>
      <c r="I3146" s="85">
        <f t="shared" si="491"/>
        <v>59.999999999999943</v>
      </c>
      <c r="J3146" s="86">
        <f>I3146*Segmentos!$D$7*(AH3146%)*IF(ISNUMBER(AI3146),AI3146%,0)</f>
        <v>203039.99999999983</v>
      </c>
      <c r="K3146" s="86">
        <f>I3146*Segmentos!$D$7*(AL3146%)*IF(ISNUMBER(AM3146),AM3146%,0)</f>
        <v>478799.99999999953</v>
      </c>
      <c r="L3146" s="4"/>
      <c r="M3146" s="2">
        <v>1.44</v>
      </c>
      <c r="N3146" s="2">
        <v>3.9</v>
      </c>
      <c r="O3146" s="2">
        <v>36.9</v>
      </c>
      <c r="P3146" s="2">
        <v>98.055800000000005</v>
      </c>
      <c r="Q3146" s="2">
        <v>0.06</v>
      </c>
      <c r="R3146" s="2">
        <v>0.3</v>
      </c>
      <c r="S3146" s="2">
        <v>17.600000000000001</v>
      </c>
      <c r="T3146" s="2">
        <v>0.6542</v>
      </c>
      <c r="U3146" s="2">
        <v>0.67</v>
      </c>
      <c r="V3146" s="2">
        <v>2.5</v>
      </c>
      <c r="W3146" s="2">
        <v>27</v>
      </c>
      <c r="X3146" s="2">
        <v>9.5833999999999993</v>
      </c>
      <c r="Y3146" s="2">
        <v>0.52</v>
      </c>
      <c r="Z3146" s="2">
        <v>3.5</v>
      </c>
      <c r="AA3146" s="2">
        <v>14.9</v>
      </c>
      <c r="AB3146" s="2">
        <v>10.410299999999999</v>
      </c>
      <c r="AC3146" s="2">
        <v>3.47</v>
      </c>
      <c r="AD3146" s="2">
        <v>7</v>
      </c>
      <c r="AE3146" s="2">
        <v>49.4</v>
      </c>
      <c r="AF3146" s="2">
        <v>77.407899999999998</v>
      </c>
      <c r="AG3146" s="20">
        <v>0.85</v>
      </c>
      <c r="AH3146" s="20">
        <v>3.6</v>
      </c>
      <c r="AI3146" s="20">
        <v>23.5</v>
      </c>
      <c r="AJ3146" s="20">
        <v>27.564</v>
      </c>
      <c r="AK3146" s="18">
        <v>1.97</v>
      </c>
      <c r="AL3146" s="18">
        <v>4.2</v>
      </c>
      <c r="AM3146" s="18">
        <v>47.5</v>
      </c>
      <c r="AN3146" s="18">
        <v>70.491799999999998</v>
      </c>
      <c r="AO3146" s="2">
        <v>0.92</v>
      </c>
      <c r="AP3146" s="2">
        <v>3.3</v>
      </c>
      <c r="AQ3146" s="2">
        <v>28</v>
      </c>
      <c r="AR3146" s="2">
        <v>6.8608000000000002</v>
      </c>
      <c r="AS3146" s="2">
        <v>1.33</v>
      </c>
      <c r="AT3146" s="2">
        <v>3.8</v>
      </c>
      <c r="AU3146" s="2">
        <v>34.9</v>
      </c>
      <c r="AV3146" s="2">
        <v>19.8797</v>
      </c>
      <c r="AW3146" s="2">
        <v>0.87</v>
      </c>
      <c r="AX3146" s="2">
        <v>3.5</v>
      </c>
      <c r="AY3146" s="2">
        <v>24.9</v>
      </c>
      <c r="AZ3146" s="2">
        <v>17.049900000000001</v>
      </c>
      <c r="BA3146" s="2">
        <v>2.08</v>
      </c>
      <c r="BB3146" s="2">
        <v>4.4000000000000004</v>
      </c>
      <c r="BC3146" s="2">
        <v>46.8</v>
      </c>
      <c r="BD3146" s="2">
        <v>54.2654</v>
      </c>
      <c r="BE3146" s="4" t="str">
        <f t="shared" si="492"/>
        <v>NO APLICA</v>
      </c>
      <c r="BF3146" s="4">
        <f t="shared" si="493"/>
        <v>1.5524</v>
      </c>
      <c r="BG3146">
        <f t="shared" si="494"/>
        <v>0.92</v>
      </c>
      <c r="BH3146">
        <f t="shared" si="495"/>
        <v>1.33</v>
      </c>
      <c r="BI3146">
        <f t="shared" si="496"/>
        <v>2.08</v>
      </c>
      <c r="BJ3146">
        <f t="shared" si="497"/>
        <v>1.97</v>
      </c>
      <c r="BK3146">
        <f t="shared" si="498"/>
        <v>0.85</v>
      </c>
      <c r="BL3146">
        <f t="shared" si="499"/>
        <v>8634.5999999999913</v>
      </c>
    </row>
    <row r="3147" spans="1:64" x14ac:dyDescent="0.2">
      <c r="A3147" s="1">
        <v>3145</v>
      </c>
      <c r="B3147" s="7" t="s">
        <v>4</v>
      </c>
      <c r="C3147" s="3">
        <v>40030</v>
      </c>
      <c r="D3147" s="4" t="s">
        <v>3</v>
      </c>
      <c r="E3147" s="4" t="s">
        <v>165</v>
      </c>
      <c r="F3147" s="5" t="str">
        <f t="shared" si="490"/>
        <v>W</v>
      </c>
      <c r="G3147" s="6">
        <v>0.78125</v>
      </c>
      <c r="H3147" s="6">
        <v>0.87361111111111101</v>
      </c>
      <c r="I3147" s="85">
        <f t="shared" si="491"/>
        <v>132.99999999999986</v>
      </c>
      <c r="J3147" s="86">
        <f>I3147*Segmentos!$D$7*(AH3147%)*IF(ISNUMBER(AI3147),AI3147%,0)</f>
        <v>920519.59999999905</v>
      </c>
      <c r="K3147" s="86">
        <f>I3147*Segmentos!$D$7*(AL3147%)*IF(ISNUMBER(AM3147),AM3147%,0)</f>
        <v>2551046.3999999976</v>
      </c>
      <c r="L3147" s="4"/>
      <c r="M3147" s="2">
        <v>3.34</v>
      </c>
      <c r="N3147" s="2">
        <v>14.3</v>
      </c>
      <c r="O3147" s="2">
        <v>23.4</v>
      </c>
      <c r="P3147" s="2">
        <v>65.506100000000004</v>
      </c>
      <c r="Q3147" s="2">
        <v>3.35</v>
      </c>
      <c r="R3147" s="2">
        <v>16.7</v>
      </c>
      <c r="S3147" s="2">
        <v>20</v>
      </c>
      <c r="T3147" s="2">
        <v>10.943099999999999</v>
      </c>
      <c r="U3147" s="2">
        <v>4.4000000000000004</v>
      </c>
      <c r="V3147" s="2">
        <v>18.2</v>
      </c>
      <c r="W3147" s="2">
        <v>24.2</v>
      </c>
      <c r="X3147" s="2">
        <v>18.078399999999998</v>
      </c>
      <c r="Y3147" s="2">
        <v>3.22</v>
      </c>
      <c r="Z3147" s="2">
        <v>13.7</v>
      </c>
      <c r="AA3147" s="2">
        <v>23.5</v>
      </c>
      <c r="AB3147" s="2">
        <v>18.646100000000001</v>
      </c>
      <c r="AC3147" s="2">
        <v>2.77</v>
      </c>
      <c r="AD3147" s="2">
        <v>11</v>
      </c>
      <c r="AE3147" s="2">
        <v>25.2</v>
      </c>
      <c r="AF3147" s="2">
        <v>17.8386</v>
      </c>
      <c r="AG3147" s="20">
        <v>1.73</v>
      </c>
      <c r="AH3147" s="20">
        <v>12.1</v>
      </c>
      <c r="AI3147" s="20">
        <v>14.3</v>
      </c>
      <c r="AJ3147" s="20">
        <v>16.109100000000002</v>
      </c>
      <c r="AK3147" s="18">
        <v>4.8</v>
      </c>
      <c r="AL3147" s="18">
        <v>16.2</v>
      </c>
      <c r="AM3147" s="18">
        <v>29.6</v>
      </c>
      <c r="AN3147" s="18">
        <v>49.396999999999998</v>
      </c>
      <c r="AO3147" s="2">
        <v>1.3</v>
      </c>
      <c r="AP3147" s="2">
        <v>8.6999999999999993</v>
      </c>
      <c r="AQ3147" s="2">
        <v>15</v>
      </c>
      <c r="AR3147" s="2">
        <v>2.7892000000000001</v>
      </c>
      <c r="AS3147" s="2">
        <v>2.25</v>
      </c>
      <c r="AT3147" s="2">
        <v>10.3</v>
      </c>
      <c r="AU3147" s="2">
        <v>21.9</v>
      </c>
      <c r="AV3147" s="2">
        <v>9.7141999999999999</v>
      </c>
      <c r="AW3147" s="2">
        <v>3.4</v>
      </c>
      <c r="AX3147" s="2">
        <v>14.1</v>
      </c>
      <c r="AY3147" s="2">
        <v>24.1</v>
      </c>
      <c r="AZ3147" s="2">
        <v>19.1663</v>
      </c>
      <c r="BA3147" s="2">
        <v>4.51</v>
      </c>
      <c r="BB3147" s="2">
        <v>18.2</v>
      </c>
      <c r="BC3147" s="2">
        <v>24.7</v>
      </c>
      <c r="BD3147" s="2">
        <v>33.836500000000001</v>
      </c>
      <c r="BE3147" s="4" t="str">
        <f t="shared" si="492"/>
        <v>ABURRIDO</v>
      </c>
      <c r="BF3147" s="4">
        <f t="shared" si="493"/>
        <v>3.0973999999999995</v>
      </c>
      <c r="BG3147">
        <f t="shared" si="494"/>
        <v>1.3</v>
      </c>
      <c r="BH3147">
        <f t="shared" si="495"/>
        <v>2.25</v>
      </c>
      <c r="BI3147">
        <f t="shared" si="496"/>
        <v>4.51</v>
      </c>
      <c r="BJ3147">
        <f t="shared" si="497"/>
        <v>4.8</v>
      </c>
      <c r="BK3147">
        <f t="shared" si="498"/>
        <v>1.73</v>
      </c>
      <c r="BL3147">
        <f t="shared" si="499"/>
        <v>44504.459999999948</v>
      </c>
    </row>
    <row r="3148" spans="1:64" x14ac:dyDescent="0.2">
      <c r="A3148" s="1">
        <v>3146</v>
      </c>
      <c r="B3148" s="7" t="s">
        <v>155</v>
      </c>
      <c r="C3148" s="3">
        <v>40031</v>
      </c>
      <c r="D3148" s="4" t="s">
        <v>627</v>
      </c>
      <c r="E3148" s="4" t="s">
        <v>174</v>
      </c>
      <c r="F3148" s="5" t="str">
        <f t="shared" si="490"/>
        <v>J</v>
      </c>
      <c r="G3148" s="6">
        <v>0.92638888888888893</v>
      </c>
      <c r="H3148" s="6">
        <v>0.9506944444444444</v>
      </c>
      <c r="I3148" s="85">
        <f t="shared" si="491"/>
        <v>34.999999999999872</v>
      </c>
      <c r="J3148" s="86">
        <f>I3148*Segmentos!$D$7*(AH3148%)*IF(ISNUMBER(AI3148),AI3148%,0)</f>
        <v>604421.99999999779</v>
      </c>
      <c r="K3148" s="86">
        <f>I3148*Segmentos!$D$7*(AL3148%)*IF(ISNUMBER(AM3148),AM3148%,0)</f>
        <v>806007.99999999721</v>
      </c>
      <c r="L3148" s="4"/>
      <c r="M3148" s="2">
        <v>5.08</v>
      </c>
      <c r="N3148" s="2">
        <v>13.3</v>
      </c>
      <c r="O3148" s="2">
        <v>38.1</v>
      </c>
      <c r="P3148" s="2">
        <v>88.485299999999995</v>
      </c>
      <c r="Q3148" s="2">
        <v>3.17</v>
      </c>
      <c r="R3148" s="2">
        <v>9.5</v>
      </c>
      <c r="S3148" s="2">
        <v>33.5</v>
      </c>
      <c r="T3148" s="2">
        <v>9.2345000000000006</v>
      </c>
      <c r="U3148" s="2">
        <v>3.79</v>
      </c>
      <c r="V3148" s="2">
        <v>13</v>
      </c>
      <c r="W3148" s="2">
        <v>29.2</v>
      </c>
      <c r="X3148" s="2">
        <v>13.8506</v>
      </c>
      <c r="Y3148" s="2">
        <v>4.96</v>
      </c>
      <c r="Z3148" s="2">
        <v>13.5</v>
      </c>
      <c r="AA3148" s="2">
        <v>36.700000000000003</v>
      </c>
      <c r="AB3148" s="2">
        <v>25.5396</v>
      </c>
      <c r="AC3148" s="2">
        <v>6.96</v>
      </c>
      <c r="AD3148" s="2">
        <v>15.4</v>
      </c>
      <c r="AE3148" s="2">
        <v>45.4</v>
      </c>
      <c r="AF3148" s="2">
        <v>39.860599999999998</v>
      </c>
      <c r="AG3148" s="20">
        <v>4.3099999999999996</v>
      </c>
      <c r="AH3148" s="20">
        <v>11.7</v>
      </c>
      <c r="AI3148" s="20">
        <v>36.9</v>
      </c>
      <c r="AJ3148" s="20">
        <v>35.661299999999997</v>
      </c>
      <c r="AK3148" s="18">
        <v>5.76</v>
      </c>
      <c r="AL3148" s="18">
        <v>14.8</v>
      </c>
      <c r="AM3148" s="18">
        <v>38.9</v>
      </c>
      <c r="AN3148" s="18">
        <v>52.824100000000001</v>
      </c>
      <c r="AO3148" s="2">
        <v>3</v>
      </c>
      <c r="AP3148" s="2">
        <v>9.5</v>
      </c>
      <c r="AQ3148" s="2">
        <v>31.6</v>
      </c>
      <c r="AR3148" s="2">
        <v>5.7199</v>
      </c>
      <c r="AS3148" s="2">
        <v>6.39</v>
      </c>
      <c r="AT3148" s="2">
        <v>14.4</v>
      </c>
      <c r="AU3148" s="2">
        <v>44.3</v>
      </c>
      <c r="AV3148" s="2">
        <v>24.543900000000001</v>
      </c>
      <c r="AW3148" s="2">
        <v>3.91</v>
      </c>
      <c r="AX3148" s="2">
        <v>10.3</v>
      </c>
      <c r="AY3148" s="2">
        <v>37.9</v>
      </c>
      <c r="AZ3148" s="2">
        <v>19.5992</v>
      </c>
      <c r="BA3148" s="2">
        <v>5.78</v>
      </c>
      <c r="BB3148" s="2">
        <v>16.100000000000001</v>
      </c>
      <c r="BC3148" s="2">
        <v>36</v>
      </c>
      <c r="BD3148" s="2">
        <v>38.622399999999999</v>
      </c>
      <c r="BE3148" s="4" t="str">
        <f t="shared" si="492"/>
        <v>NO APLICA</v>
      </c>
      <c r="BF3148" s="4">
        <f t="shared" si="493"/>
        <v>5.6259999999999994</v>
      </c>
      <c r="BG3148">
        <f t="shared" si="494"/>
        <v>3</v>
      </c>
      <c r="BH3148">
        <f t="shared" si="495"/>
        <v>6.39</v>
      </c>
      <c r="BI3148">
        <f t="shared" si="496"/>
        <v>5.78</v>
      </c>
      <c r="BJ3148">
        <f t="shared" si="497"/>
        <v>5.76</v>
      </c>
      <c r="BK3148">
        <f t="shared" si="498"/>
        <v>4.3099999999999996</v>
      </c>
      <c r="BL3148">
        <f t="shared" si="499"/>
        <v>17735.549999999937</v>
      </c>
    </row>
    <row r="3149" spans="1:64" x14ac:dyDescent="0.2">
      <c r="A3149" s="1">
        <v>3147</v>
      </c>
      <c r="B3149" s="7" t="s">
        <v>15</v>
      </c>
      <c r="C3149" s="3">
        <v>40031</v>
      </c>
      <c r="D3149" s="4" t="s">
        <v>626</v>
      </c>
      <c r="E3149" s="4" t="s">
        <v>164</v>
      </c>
      <c r="F3149" s="5" t="str">
        <f t="shared" si="490"/>
        <v>J</v>
      </c>
      <c r="G3149" s="6">
        <v>0.875</v>
      </c>
      <c r="H3149" s="6">
        <v>0.91388888888888886</v>
      </c>
      <c r="I3149" s="85">
        <f t="shared" si="491"/>
        <v>55.999999999999957</v>
      </c>
      <c r="J3149" s="86">
        <f>I3149*Segmentos!$D$7*(AH3149%)*IF(ISNUMBER(AI3149),AI3149%,0)</f>
        <v>2083871.9999999981</v>
      </c>
      <c r="K3149" s="86">
        <f>I3149*Segmentos!$D$7*(AL3149%)*IF(ISNUMBER(AM3149),AM3149%,0)</f>
        <v>2587199.9999999981</v>
      </c>
      <c r="L3149" s="4"/>
      <c r="M3149" s="2">
        <v>10.48</v>
      </c>
      <c r="N3149" s="2">
        <v>21.5</v>
      </c>
      <c r="O3149" s="2">
        <v>48.7</v>
      </c>
      <c r="P3149" s="2">
        <v>86.384</v>
      </c>
      <c r="Q3149" s="2">
        <v>4.6100000000000003</v>
      </c>
      <c r="R3149" s="2">
        <v>14.2</v>
      </c>
      <c r="S3149" s="2">
        <v>32.5</v>
      </c>
      <c r="T3149" s="2">
        <v>6.3376000000000001</v>
      </c>
      <c r="U3149" s="2">
        <v>8.32</v>
      </c>
      <c r="V3149" s="2">
        <v>18.2</v>
      </c>
      <c r="W3149" s="2">
        <v>45.7</v>
      </c>
      <c r="X3149" s="2">
        <v>14.3851</v>
      </c>
      <c r="Y3149" s="2">
        <v>10.19</v>
      </c>
      <c r="Z3149" s="2">
        <v>21.8</v>
      </c>
      <c r="AA3149" s="2">
        <v>46.7</v>
      </c>
      <c r="AB3149" s="2">
        <v>24.7943</v>
      </c>
      <c r="AC3149" s="2">
        <v>15.1</v>
      </c>
      <c r="AD3149" s="2">
        <v>27.1</v>
      </c>
      <c r="AE3149" s="2">
        <v>55.8</v>
      </c>
      <c r="AF3149" s="2">
        <v>40.867100000000001</v>
      </c>
      <c r="AG3149" s="20">
        <v>9.31</v>
      </c>
      <c r="AH3149" s="20">
        <v>21</v>
      </c>
      <c r="AI3149" s="20">
        <v>44.3</v>
      </c>
      <c r="AJ3149" s="20">
        <v>36.403599999999997</v>
      </c>
      <c r="AK3149" s="18">
        <v>11.54</v>
      </c>
      <c r="AL3149" s="18">
        <v>22</v>
      </c>
      <c r="AM3149" s="18">
        <v>52.5</v>
      </c>
      <c r="AN3149" s="18">
        <v>49.980499999999999</v>
      </c>
      <c r="AO3149" s="2">
        <v>6.74</v>
      </c>
      <c r="AP3149" s="2">
        <v>18.600000000000001</v>
      </c>
      <c r="AQ3149" s="2">
        <v>36.299999999999997</v>
      </c>
      <c r="AR3149" s="2">
        <v>6.0669000000000004</v>
      </c>
      <c r="AS3149" s="2">
        <v>7.17</v>
      </c>
      <c r="AT3149" s="2">
        <v>17.100000000000001</v>
      </c>
      <c r="AU3149" s="2">
        <v>41.9</v>
      </c>
      <c r="AV3149" s="2">
        <v>13.017300000000001</v>
      </c>
      <c r="AW3149" s="2">
        <v>11.24</v>
      </c>
      <c r="AX3149" s="2">
        <v>22.9</v>
      </c>
      <c r="AY3149" s="2">
        <v>49.1</v>
      </c>
      <c r="AZ3149" s="2">
        <v>26.636099999999999</v>
      </c>
      <c r="BA3149" s="2">
        <v>12.88</v>
      </c>
      <c r="BB3149" s="2">
        <v>23.8</v>
      </c>
      <c r="BC3149" s="2">
        <v>54</v>
      </c>
      <c r="BD3149" s="2">
        <v>40.663800000000002</v>
      </c>
      <c r="BE3149" s="4" t="str">
        <f t="shared" si="492"/>
        <v>NO APLICA</v>
      </c>
      <c r="BF3149" s="4">
        <f t="shared" si="493"/>
        <v>9.5355999999999987</v>
      </c>
      <c r="BG3149">
        <f t="shared" si="494"/>
        <v>6.74</v>
      </c>
      <c r="BH3149">
        <f t="shared" si="495"/>
        <v>7.17</v>
      </c>
      <c r="BI3149">
        <f t="shared" si="496"/>
        <v>12.88</v>
      </c>
      <c r="BJ3149">
        <f t="shared" si="497"/>
        <v>11.54</v>
      </c>
      <c r="BK3149">
        <f t="shared" si="498"/>
        <v>9.31</v>
      </c>
      <c r="BL3149">
        <f t="shared" si="499"/>
        <v>58634.799999999959</v>
      </c>
    </row>
    <row r="3150" spans="1:64" x14ac:dyDescent="0.2">
      <c r="A3150" s="1">
        <v>3148</v>
      </c>
      <c r="B3150" s="7" t="s">
        <v>5</v>
      </c>
      <c r="C3150" s="3">
        <v>40031</v>
      </c>
      <c r="D3150" s="4" t="s">
        <v>3</v>
      </c>
      <c r="E3150" s="4" t="s">
        <v>164</v>
      </c>
      <c r="F3150" s="5" t="str">
        <f t="shared" si="490"/>
        <v>J</v>
      </c>
      <c r="G3150" s="6">
        <v>0.87361111111111101</v>
      </c>
      <c r="H3150" s="6">
        <v>0.91805555555555562</v>
      </c>
      <c r="I3150" s="85">
        <f t="shared" si="491"/>
        <v>64.000000000000256</v>
      </c>
      <c r="J3150" s="86">
        <f>I3150*Segmentos!$D$7*(AH3150%)*IF(ISNUMBER(AI3150),AI3150%,0)</f>
        <v>1748172.8000000068</v>
      </c>
      <c r="K3150" s="86">
        <f>I3150*Segmentos!$D$7*(AL3150%)*IF(ISNUMBER(AM3150),AM3150%,0)</f>
        <v>1739980.8000000068</v>
      </c>
      <c r="L3150" s="4"/>
      <c r="M3150" s="2">
        <v>6.82</v>
      </c>
      <c r="N3150" s="2">
        <v>18.5</v>
      </c>
      <c r="O3150" s="2">
        <v>36.799999999999997</v>
      </c>
      <c r="P3150" s="2">
        <v>78.819999999999993</v>
      </c>
      <c r="Q3150" s="2">
        <v>4.4800000000000004</v>
      </c>
      <c r="R3150" s="2">
        <v>12.9</v>
      </c>
      <c r="S3150" s="2">
        <v>34.6</v>
      </c>
      <c r="T3150" s="2">
        <v>8.6462000000000003</v>
      </c>
      <c r="U3150" s="2">
        <v>5.51</v>
      </c>
      <c r="V3150" s="2">
        <v>17</v>
      </c>
      <c r="W3150" s="2">
        <v>32.299999999999997</v>
      </c>
      <c r="X3150" s="2">
        <v>13.354100000000001</v>
      </c>
      <c r="Y3150" s="2">
        <v>8.48</v>
      </c>
      <c r="Z3150" s="2">
        <v>22.9</v>
      </c>
      <c r="AA3150" s="2">
        <v>37</v>
      </c>
      <c r="AB3150" s="2">
        <v>28.964200000000002</v>
      </c>
      <c r="AC3150" s="2">
        <v>7.34</v>
      </c>
      <c r="AD3150" s="2">
        <v>18.399999999999999</v>
      </c>
      <c r="AE3150" s="2">
        <v>40</v>
      </c>
      <c r="AF3150" s="2">
        <v>27.855499999999999</v>
      </c>
      <c r="AG3150" s="20">
        <v>6.84</v>
      </c>
      <c r="AH3150" s="20">
        <v>19.399999999999999</v>
      </c>
      <c r="AI3150" s="20">
        <v>35.200000000000003</v>
      </c>
      <c r="AJ3150" s="20">
        <v>37.556399999999996</v>
      </c>
      <c r="AK3150" s="18">
        <v>6.79</v>
      </c>
      <c r="AL3150" s="18">
        <v>17.7</v>
      </c>
      <c r="AM3150" s="18">
        <v>38.4</v>
      </c>
      <c r="AN3150" s="18">
        <v>41.2637</v>
      </c>
      <c r="AO3150" s="2">
        <v>2.79</v>
      </c>
      <c r="AP3150" s="2">
        <v>13.2</v>
      </c>
      <c r="AQ3150" s="2">
        <v>21.1</v>
      </c>
      <c r="AR3150" s="2">
        <v>3.5308000000000002</v>
      </c>
      <c r="AS3150" s="2">
        <v>6.46</v>
      </c>
      <c r="AT3150" s="2">
        <v>17.600000000000001</v>
      </c>
      <c r="AU3150" s="2">
        <v>36.6</v>
      </c>
      <c r="AV3150" s="2">
        <v>16.461099999999998</v>
      </c>
      <c r="AW3150" s="2">
        <v>7.6</v>
      </c>
      <c r="AX3150" s="2">
        <v>18.3</v>
      </c>
      <c r="AY3150" s="2">
        <v>41.5</v>
      </c>
      <c r="AZ3150" s="2">
        <v>25.2684</v>
      </c>
      <c r="BA3150" s="2">
        <v>7.58</v>
      </c>
      <c r="BB3150" s="2">
        <v>20.7</v>
      </c>
      <c r="BC3150" s="2">
        <v>36.6</v>
      </c>
      <c r="BD3150" s="2">
        <v>33.559699999999999</v>
      </c>
      <c r="BE3150" s="4" t="str">
        <f t="shared" si="492"/>
        <v>NO APLICA</v>
      </c>
      <c r="BF3150" s="4">
        <f t="shared" si="493"/>
        <v>6.5049999999999981</v>
      </c>
      <c r="BG3150">
        <f t="shared" si="494"/>
        <v>2.79</v>
      </c>
      <c r="BH3150">
        <f t="shared" si="495"/>
        <v>6.46</v>
      </c>
      <c r="BI3150">
        <f t="shared" si="496"/>
        <v>7.6</v>
      </c>
      <c r="BJ3150">
        <f t="shared" si="497"/>
        <v>6.79</v>
      </c>
      <c r="BK3150">
        <f t="shared" si="498"/>
        <v>6.84</v>
      </c>
      <c r="BL3150">
        <f t="shared" si="499"/>
        <v>43571.200000000172</v>
      </c>
    </row>
    <row r="3151" spans="1:64" x14ac:dyDescent="0.2">
      <c r="A3151" s="1">
        <v>3149</v>
      </c>
      <c r="B3151" s="7" t="s">
        <v>49</v>
      </c>
      <c r="C3151" s="3">
        <v>40031</v>
      </c>
      <c r="D3151" s="4" t="s">
        <v>629</v>
      </c>
      <c r="E3151" s="4" t="s">
        <v>168</v>
      </c>
      <c r="F3151" s="5" t="str">
        <f t="shared" si="490"/>
        <v>J</v>
      </c>
      <c r="G3151" s="6">
        <v>0.90416666666666667</v>
      </c>
      <c r="H3151" s="6">
        <v>0.97638888888888886</v>
      </c>
      <c r="I3151" s="85">
        <f t="shared" si="491"/>
        <v>103.99999999999994</v>
      </c>
      <c r="J3151" s="86">
        <f>I3151*Segmentos!$D$7*(AH3151%)*IF(ISNUMBER(AI3151),AI3151%,0)</f>
        <v>456767.99999999971</v>
      </c>
      <c r="K3151" s="86">
        <f>I3151*Segmentos!$D$7*(AL3151%)*IF(ISNUMBER(AM3151),AM3151%,0)</f>
        <v>401855.99999999977</v>
      </c>
      <c r="L3151" s="4" t="s">
        <v>563</v>
      </c>
      <c r="M3151" s="2">
        <v>1.03</v>
      </c>
      <c r="N3151" s="2">
        <v>4.5</v>
      </c>
      <c r="O3151" s="2">
        <v>22.6</v>
      </c>
      <c r="P3151" s="2">
        <v>56.921799999999998</v>
      </c>
      <c r="Q3151" s="2">
        <v>0.59</v>
      </c>
      <c r="R3151" s="2">
        <v>2.2000000000000002</v>
      </c>
      <c r="S3151" s="2">
        <v>27.2</v>
      </c>
      <c r="T3151" s="2">
        <v>5.4593999999999996</v>
      </c>
      <c r="U3151" s="2">
        <v>1.83</v>
      </c>
      <c r="V3151" s="2">
        <v>7</v>
      </c>
      <c r="W3151" s="2">
        <v>26</v>
      </c>
      <c r="X3151" s="2">
        <v>21.309799999999999</v>
      </c>
      <c r="Y3151" s="2">
        <v>1.41</v>
      </c>
      <c r="Z3151" s="2">
        <v>4.2</v>
      </c>
      <c r="AA3151" s="2">
        <v>33.6</v>
      </c>
      <c r="AB3151" s="2">
        <v>23.107500000000002</v>
      </c>
      <c r="AC3151" s="2">
        <v>0.39</v>
      </c>
      <c r="AD3151" s="2">
        <v>4.5</v>
      </c>
      <c r="AE3151" s="2">
        <v>8.6999999999999993</v>
      </c>
      <c r="AF3151" s="2">
        <v>7.0453000000000001</v>
      </c>
      <c r="AG3151" s="20">
        <v>1.0900000000000001</v>
      </c>
      <c r="AH3151" s="20">
        <v>4.5</v>
      </c>
      <c r="AI3151" s="20">
        <v>24.4</v>
      </c>
      <c r="AJ3151" s="20">
        <v>28.677499999999998</v>
      </c>
      <c r="AK3151" s="18">
        <v>0.97</v>
      </c>
      <c r="AL3151" s="18">
        <v>4.5999999999999996</v>
      </c>
      <c r="AM3151" s="18">
        <v>21</v>
      </c>
      <c r="AN3151" s="18">
        <v>28.244299999999999</v>
      </c>
      <c r="AO3151" s="2">
        <v>0.62</v>
      </c>
      <c r="AP3151" s="2">
        <v>3.4</v>
      </c>
      <c r="AQ3151" s="2">
        <v>18.100000000000001</v>
      </c>
      <c r="AR3151" s="2">
        <v>3.7690999999999999</v>
      </c>
      <c r="AS3151" s="2">
        <v>0.27</v>
      </c>
      <c r="AT3151" s="2">
        <v>3.2</v>
      </c>
      <c r="AU3151" s="2">
        <v>8.5</v>
      </c>
      <c r="AV3151" s="2">
        <v>3.3203</v>
      </c>
      <c r="AW3151" s="2">
        <v>1.19</v>
      </c>
      <c r="AX3151" s="2">
        <v>4.9000000000000004</v>
      </c>
      <c r="AY3151" s="2">
        <v>24.3</v>
      </c>
      <c r="AZ3151" s="2">
        <v>18.9222</v>
      </c>
      <c r="BA3151" s="2">
        <v>1.45</v>
      </c>
      <c r="BB3151" s="2">
        <v>5.4</v>
      </c>
      <c r="BC3151" s="2">
        <v>27</v>
      </c>
      <c r="BD3151" s="2">
        <v>30.910299999999999</v>
      </c>
      <c r="BE3151" s="4" t="str">
        <f t="shared" si="492"/>
        <v>ABURRIDO</v>
      </c>
      <c r="BF3151" s="4">
        <f t="shared" si="493"/>
        <v>0.80859999999999999</v>
      </c>
      <c r="BG3151">
        <f t="shared" si="494"/>
        <v>0.62</v>
      </c>
      <c r="BH3151">
        <f t="shared" si="495"/>
        <v>0.27</v>
      </c>
      <c r="BI3151">
        <f t="shared" si="496"/>
        <v>1.45</v>
      </c>
      <c r="BJ3151">
        <f t="shared" si="497"/>
        <v>0.97</v>
      </c>
      <c r="BK3151">
        <f t="shared" si="498"/>
        <v>1.0900000000000001</v>
      </c>
      <c r="BL3151">
        <f t="shared" si="499"/>
        <v>10576.799999999996</v>
      </c>
    </row>
    <row r="3152" spans="1:64" x14ac:dyDescent="0.2">
      <c r="A3152" s="1">
        <v>3150</v>
      </c>
      <c r="B3152" s="7" t="s">
        <v>49</v>
      </c>
      <c r="C3152" s="3">
        <v>40031</v>
      </c>
      <c r="D3152" s="4" t="s">
        <v>628</v>
      </c>
      <c r="E3152" s="4" t="s">
        <v>168</v>
      </c>
      <c r="F3152" s="5" t="str">
        <f t="shared" si="490"/>
        <v>J</v>
      </c>
      <c r="G3152" s="6">
        <v>0.91666666666666663</v>
      </c>
      <c r="H3152" s="6">
        <v>0.99652777777777779</v>
      </c>
      <c r="I3152" s="85">
        <f t="shared" si="491"/>
        <v>115.00000000000007</v>
      </c>
      <c r="J3152" s="86">
        <f>I3152*Segmentos!$D$7*(AH3152%)*IF(ISNUMBER(AI3152),AI3152%,0)</f>
        <v>428076.00000000029</v>
      </c>
      <c r="K3152" s="86">
        <f>I3152*Segmentos!$D$7*(AL3152%)*IF(ISNUMBER(AM3152),AM3152%,0)</f>
        <v>372600.00000000029</v>
      </c>
      <c r="L3152" s="4" t="s">
        <v>564</v>
      </c>
      <c r="M3152" s="2">
        <v>0.87</v>
      </c>
      <c r="N3152" s="2">
        <v>6.3</v>
      </c>
      <c r="O3152" s="2">
        <v>13.8</v>
      </c>
      <c r="P3152" s="2">
        <v>98.006100000000004</v>
      </c>
      <c r="Q3152" s="2">
        <v>0.02</v>
      </c>
      <c r="R3152" s="2">
        <v>1.7</v>
      </c>
      <c r="S3152" s="2">
        <v>1</v>
      </c>
      <c r="T3152" s="2">
        <v>0.3049</v>
      </c>
      <c r="U3152" s="2">
        <v>0.55000000000000004</v>
      </c>
      <c r="V3152" s="2">
        <v>4.4000000000000004</v>
      </c>
      <c r="W3152" s="2">
        <v>12.4</v>
      </c>
      <c r="X3152" s="2">
        <v>13.1037</v>
      </c>
      <c r="Y3152" s="2">
        <v>0.99</v>
      </c>
      <c r="Z3152" s="2">
        <v>9.9</v>
      </c>
      <c r="AA3152" s="2">
        <v>10</v>
      </c>
      <c r="AB3152" s="2">
        <v>32.988700000000001</v>
      </c>
      <c r="AC3152" s="2">
        <v>1.39</v>
      </c>
      <c r="AD3152" s="2">
        <v>6.5</v>
      </c>
      <c r="AE3152" s="2">
        <v>21.3</v>
      </c>
      <c r="AF3152" s="2">
        <v>51.608699999999999</v>
      </c>
      <c r="AG3152" s="20">
        <v>0.94</v>
      </c>
      <c r="AH3152" s="20">
        <v>6.6</v>
      </c>
      <c r="AI3152" s="20">
        <v>14.1</v>
      </c>
      <c r="AJ3152" s="20">
        <v>50.227400000000003</v>
      </c>
      <c r="AK3152" s="18">
        <v>0.8</v>
      </c>
      <c r="AL3152" s="18">
        <v>6</v>
      </c>
      <c r="AM3152" s="18">
        <v>13.5</v>
      </c>
      <c r="AN3152" s="18">
        <v>47.778700000000001</v>
      </c>
      <c r="AO3152" s="2">
        <v>0.64</v>
      </c>
      <c r="AP3152" s="2">
        <v>5.0999999999999996</v>
      </c>
      <c r="AQ3152" s="2">
        <v>12.5</v>
      </c>
      <c r="AR3152" s="2">
        <v>7.8639000000000001</v>
      </c>
      <c r="AS3152" s="2">
        <v>1.74</v>
      </c>
      <c r="AT3152" s="2">
        <v>6.5</v>
      </c>
      <c r="AU3152" s="2">
        <v>26.6</v>
      </c>
      <c r="AV3152" s="2">
        <v>43.276400000000002</v>
      </c>
      <c r="AW3152" s="2">
        <v>0.62</v>
      </c>
      <c r="AX3152" s="2">
        <v>4.8</v>
      </c>
      <c r="AY3152" s="2">
        <v>12.7</v>
      </c>
      <c r="AZ3152" s="2">
        <v>20.0383</v>
      </c>
      <c r="BA3152" s="2">
        <v>0.62</v>
      </c>
      <c r="BB3152" s="2">
        <v>7.5</v>
      </c>
      <c r="BC3152" s="2">
        <v>8.1999999999999993</v>
      </c>
      <c r="BD3152" s="2">
        <v>26.827500000000001</v>
      </c>
      <c r="BE3152" s="4" t="str">
        <f t="shared" si="492"/>
        <v>ABURRIDO</v>
      </c>
      <c r="BF3152" s="4">
        <f t="shared" si="493"/>
        <v>1.1172</v>
      </c>
      <c r="BG3152">
        <f t="shared" si="494"/>
        <v>0.64</v>
      </c>
      <c r="BH3152">
        <f t="shared" si="495"/>
        <v>1.74</v>
      </c>
      <c r="BI3152">
        <f t="shared" si="496"/>
        <v>0.62</v>
      </c>
      <c r="BJ3152">
        <f t="shared" si="497"/>
        <v>0.8</v>
      </c>
      <c r="BK3152">
        <f t="shared" si="498"/>
        <v>0.94</v>
      </c>
      <c r="BL3152">
        <f t="shared" si="499"/>
        <v>9998.1000000000076</v>
      </c>
    </row>
    <row r="3153" spans="1:64" x14ac:dyDescent="0.2">
      <c r="A3153" s="1">
        <v>3151</v>
      </c>
      <c r="B3153" s="7" t="s">
        <v>18</v>
      </c>
      <c r="C3153" s="3">
        <v>40031</v>
      </c>
      <c r="D3153" s="4" t="s">
        <v>17</v>
      </c>
      <c r="E3153" s="4" t="s">
        <v>168</v>
      </c>
      <c r="F3153" s="5" t="str">
        <f t="shared" si="490"/>
        <v>J</v>
      </c>
      <c r="G3153" s="6">
        <v>0.83472222222222225</v>
      </c>
      <c r="H3153" s="6">
        <v>0.9145833333333333</v>
      </c>
      <c r="I3153" s="85">
        <f t="shared" si="491"/>
        <v>114.99999999999991</v>
      </c>
      <c r="J3153" s="86">
        <f>I3153*Segmentos!$D$7*(AH3153%)*IF(ISNUMBER(AI3153),AI3153%,0)</f>
        <v>197063.99999999985</v>
      </c>
      <c r="K3153" s="86">
        <f>I3153*Segmentos!$D$7*(AL3153%)*IF(ISNUMBER(AM3153),AM3153%,0)</f>
        <v>253459.9999999998</v>
      </c>
      <c r="L3153" s="4" t="s">
        <v>565</v>
      </c>
      <c r="M3153" s="2">
        <v>0.49</v>
      </c>
      <c r="N3153" s="2">
        <v>3.1</v>
      </c>
      <c r="O3153" s="2">
        <v>15.7</v>
      </c>
      <c r="P3153" s="2">
        <v>84.495699999999999</v>
      </c>
      <c r="Q3153" s="2">
        <v>0.01</v>
      </c>
      <c r="R3153" s="2">
        <v>0.1</v>
      </c>
      <c r="S3153" s="2">
        <v>7</v>
      </c>
      <c r="T3153" s="2">
        <v>0.19600000000000001</v>
      </c>
      <c r="U3153" s="2">
        <v>0.02</v>
      </c>
      <c r="V3153" s="2">
        <v>0.8</v>
      </c>
      <c r="W3153" s="2">
        <v>2.2000000000000002</v>
      </c>
      <c r="X3153" s="2">
        <v>0.61199999999999999</v>
      </c>
      <c r="Y3153" s="2">
        <v>0.26</v>
      </c>
      <c r="Z3153" s="2">
        <v>4.0999999999999996</v>
      </c>
      <c r="AA3153" s="2">
        <v>6.3</v>
      </c>
      <c r="AB3153" s="2">
        <v>13.340199999999999</v>
      </c>
      <c r="AC3153" s="2">
        <v>1.24</v>
      </c>
      <c r="AD3153" s="2">
        <v>5.2</v>
      </c>
      <c r="AE3153" s="2">
        <v>23.6</v>
      </c>
      <c r="AF3153" s="2">
        <v>70.347499999999997</v>
      </c>
      <c r="AG3153" s="20">
        <v>0.43</v>
      </c>
      <c r="AH3153" s="20">
        <v>3.4</v>
      </c>
      <c r="AI3153" s="20">
        <v>12.6</v>
      </c>
      <c r="AJ3153" s="20">
        <v>35.257399999999997</v>
      </c>
      <c r="AK3153" s="18">
        <v>0.54</v>
      </c>
      <c r="AL3153" s="18">
        <v>2.9</v>
      </c>
      <c r="AM3153" s="18">
        <v>19</v>
      </c>
      <c r="AN3153" s="18">
        <v>49.238300000000002</v>
      </c>
      <c r="AO3153" s="2">
        <v>0.19</v>
      </c>
      <c r="AP3153" s="2">
        <v>2.7</v>
      </c>
      <c r="AQ3153" s="2">
        <v>6.9</v>
      </c>
      <c r="AR3153" s="2">
        <v>3.5042</v>
      </c>
      <c r="AS3153" s="2">
        <v>0.05</v>
      </c>
      <c r="AT3153" s="2">
        <v>1.4</v>
      </c>
      <c r="AU3153" s="2">
        <v>3.5</v>
      </c>
      <c r="AV3153" s="2">
        <v>1.8528</v>
      </c>
      <c r="AW3153" s="2">
        <v>0.56999999999999995</v>
      </c>
      <c r="AX3153" s="2">
        <v>4</v>
      </c>
      <c r="AY3153" s="2">
        <v>14.1</v>
      </c>
      <c r="AZ3153" s="2">
        <v>28.313400000000001</v>
      </c>
      <c r="BA3153" s="2">
        <v>0.77</v>
      </c>
      <c r="BB3153" s="2">
        <v>3.5</v>
      </c>
      <c r="BC3153" s="2">
        <v>21.8</v>
      </c>
      <c r="BD3153" s="2">
        <v>50.825200000000002</v>
      </c>
      <c r="BE3153" s="4" t="str">
        <f t="shared" si="492"/>
        <v>ABURRIDO</v>
      </c>
      <c r="BF3153" s="4">
        <f t="shared" si="493"/>
        <v>0.36920000000000003</v>
      </c>
      <c r="BG3153">
        <f t="shared" si="494"/>
        <v>0.19</v>
      </c>
      <c r="BH3153">
        <f t="shared" si="495"/>
        <v>0.05</v>
      </c>
      <c r="BI3153">
        <f t="shared" si="496"/>
        <v>0.77</v>
      </c>
      <c r="BJ3153">
        <f t="shared" si="497"/>
        <v>0.54</v>
      </c>
      <c r="BK3153">
        <f t="shared" si="498"/>
        <v>0.43</v>
      </c>
      <c r="BL3153">
        <f t="shared" si="499"/>
        <v>5597.0499999999965</v>
      </c>
    </row>
    <row r="3154" spans="1:64" x14ac:dyDescent="0.2">
      <c r="A3154" s="1">
        <v>3152</v>
      </c>
      <c r="B3154" s="7" t="s">
        <v>1</v>
      </c>
      <c r="C3154" s="3">
        <v>40031</v>
      </c>
      <c r="D3154" s="4" t="s">
        <v>627</v>
      </c>
      <c r="E3154" s="4" t="s">
        <v>163</v>
      </c>
      <c r="F3154" s="5" t="str">
        <f t="shared" si="490"/>
        <v>J</v>
      </c>
      <c r="G3154" s="6">
        <v>0.83888888888888891</v>
      </c>
      <c r="H3154" s="6">
        <v>0.87430555555555556</v>
      </c>
      <c r="I3154" s="85">
        <f t="shared" si="491"/>
        <v>50.999999999999979</v>
      </c>
      <c r="J3154" s="86">
        <f>I3154*Segmentos!$D$7*(AH3154%)*IF(ISNUMBER(AI3154),AI3154%,0)</f>
        <v>917285.99999999977</v>
      </c>
      <c r="K3154" s="86">
        <f>I3154*Segmentos!$D$7*(AL3154%)*IF(ISNUMBER(AM3154),AM3154%,0)</f>
        <v>1408579.1999999993</v>
      </c>
      <c r="L3154" s="4"/>
      <c r="M3154" s="2">
        <v>5.76</v>
      </c>
      <c r="N3154" s="2">
        <v>10.6</v>
      </c>
      <c r="O3154" s="2">
        <v>54.1</v>
      </c>
      <c r="P3154" s="2">
        <v>79.323099999999997</v>
      </c>
      <c r="Q3154" s="2">
        <v>5.2</v>
      </c>
      <c r="R3154" s="2">
        <v>8.6999999999999993</v>
      </c>
      <c r="S3154" s="2">
        <v>59.9</v>
      </c>
      <c r="T3154" s="2">
        <v>11.955</v>
      </c>
      <c r="U3154" s="2">
        <v>5.74</v>
      </c>
      <c r="V3154" s="2">
        <v>11.9</v>
      </c>
      <c r="W3154" s="2">
        <v>48.1</v>
      </c>
      <c r="X3154" s="2">
        <v>16.571999999999999</v>
      </c>
      <c r="Y3154" s="2">
        <v>5.3</v>
      </c>
      <c r="Z3154" s="2">
        <v>10.8</v>
      </c>
      <c r="AA3154" s="2">
        <v>49.1</v>
      </c>
      <c r="AB3154" s="2">
        <v>21.565899999999999</v>
      </c>
      <c r="AC3154" s="2">
        <v>6.46</v>
      </c>
      <c r="AD3154" s="2">
        <v>10.7</v>
      </c>
      <c r="AE3154" s="2">
        <v>60.5</v>
      </c>
      <c r="AF3154" s="2">
        <v>29.2302</v>
      </c>
      <c r="AG3154" s="20">
        <v>4.51</v>
      </c>
      <c r="AH3154" s="20">
        <v>8.5</v>
      </c>
      <c r="AI3154" s="20">
        <v>52.9</v>
      </c>
      <c r="AJ3154" s="20">
        <v>29.495999999999999</v>
      </c>
      <c r="AK3154" s="18">
        <v>6.88</v>
      </c>
      <c r="AL3154" s="18">
        <v>12.6</v>
      </c>
      <c r="AM3154" s="18">
        <v>54.8</v>
      </c>
      <c r="AN3154" s="18">
        <v>49.827100000000002</v>
      </c>
      <c r="AO3154" s="2">
        <v>4.95</v>
      </c>
      <c r="AP3154" s="2">
        <v>9.3000000000000007</v>
      </c>
      <c r="AQ3154" s="2">
        <v>53</v>
      </c>
      <c r="AR3154" s="2">
        <v>7.4504000000000001</v>
      </c>
      <c r="AS3154" s="2">
        <v>6.84</v>
      </c>
      <c r="AT3154" s="2">
        <v>12.3</v>
      </c>
      <c r="AU3154" s="2">
        <v>55.8</v>
      </c>
      <c r="AV3154" s="2">
        <v>20.7727</v>
      </c>
      <c r="AW3154" s="2">
        <v>5.27</v>
      </c>
      <c r="AX3154" s="2">
        <v>9.9</v>
      </c>
      <c r="AY3154" s="2">
        <v>53.3</v>
      </c>
      <c r="AZ3154" s="2">
        <v>20.8597</v>
      </c>
      <c r="BA3154" s="2">
        <v>5.73</v>
      </c>
      <c r="BB3154" s="2">
        <v>10.6</v>
      </c>
      <c r="BC3154" s="2">
        <v>53.8</v>
      </c>
      <c r="BD3154" s="2">
        <v>30.240300000000001</v>
      </c>
      <c r="BE3154" s="4" t="str">
        <f t="shared" si="492"/>
        <v>NO APLICA</v>
      </c>
      <c r="BF3154" s="4">
        <f t="shared" si="493"/>
        <v>6.1364000000000001</v>
      </c>
      <c r="BG3154">
        <f t="shared" si="494"/>
        <v>4.95</v>
      </c>
      <c r="BH3154">
        <f t="shared" si="495"/>
        <v>6.84</v>
      </c>
      <c r="BI3154">
        <f t="shared" si="496"/>
        <v>5.73</v>
      </c>
      <c r="BJ3154">
        <f t="shared" si="497"/>
        <v>6.88</v>
      </c>
      <c r="BK3154">
        <f t="shared" si="498"/>
        <v>4.51</v>
      </c>
      <c r="BL3154">
        <f t="shared" si="499"/>
        <v>29246.459999999988</v>
      </c>
    </row>
    <row r="3155" spans="1:64" x14ac:dyDescent="0.2">
      <c r="A3155" s="1">
        <v>3153</v>
      </c>
      <c r="B3155" s="7" t="s">
        <v>36</v>
      </c>
      <c r="C3155" s="3">
        <v>40031</v>
      </c>
      <c r="D3155" s="4" t="s">
        <v>626</v>
      </c>
      <c r="E3155" s="4" t="s">
        <v>163</v>
      </c>
      <c r="F3155" s="5" t="str">
        <f t="shared" si="490"/>
        <v>J</v>
      </c>
      <c r="G3155" s="6">
        <v>0.9194444444444444</v>
      </c>
      <c r="H3155" s="6">
        <v>0.94374999999999998</v>
      </c>
      <c r="I3155" s="85">
        <f t="shared" si="491"/>
        <v>35.000000000000036</v>
      </c>
      <c r="J3155" s="86">
        <f>I3155*Segmentos!$D$7*(AH3155%)*IF(ISNUMBER(AI3155),AI3155%,0)</f>
        <v>2300844.0000000023</v>
      </c>
      <c r="K3155" s="86">
        <f>I3155*Segmentos!$D$7*(AL3155%)*IF(ISNUMBER(AM3155),AM3155%,0)</f>
        <v>3110016.0000000037</v>
      </c>
      <c r="L3155" s="4"/>
      <c r="M3155" s="2">
        <v>19.46</v>
      </c>
      <c r="N3155" s="2">
        <v>28.6</v>
      </c>
      <c r="O3155" s="2">
        <v>68</v>
      </c>
      <c r="P3155" s="2">
        <v>87.299199999999999</v>
      </c>
      <c r="Q3155" s="2">
        <v>14.26</v>
      </c>
      <c r="R3155" s="2">
        <v>21.4</v>
      </c>
      <c r="S3155" s="2">
        <v>66.599999999999994</v>
      </c>
      <c r="T3155" s="2">
        <v>10.672499999999999</v>
      </c>
      <c r="U3155" s="2">
        <v>19.18</v>
      </c>
      <c r="V3155" s="2">
        <v>29.3</v>
      </c>
      <c r="W3155" s="2">
        <v>65.400000000000006</v>
      </c>
      <c r="X3155" s="2">
        <v>18.030799999999999</v>
      </c>
      <c r="Y3155" s="2">
        <v>20.96</v>
      </c>
      <c r="Z3155" s="2">
        <v>33.200000000000003</v>
      </c>
      <c r="AA3155" s="2">
        <v>63.1</v>
      </c>
      <c r="AB3155" s="2">
        <v>27.758900000000001</v>
      </c>
      <c r="AC3155" s="2">
        <v>20.94</v>
      </c>
      <c r="AD3155" s="2">
        <v>27.7</v>
      </c>
      <c r="AE3155" s="2">
        <v>75.7</v>
      </c>
      <c r="AF3155" s="2">
        <v>30.837</v>
      </c>
      <c r="AG3155" s="20">
        <v>16.440000000000001</v>
      </c>
      <c r="AH3155" s="20">
        <v>25.8</v>
      </c>
      <c r="AI3155" s="20">
        <v>63.7</v>
      </c>
      <c r="AJ3155" s="20">
        <v>34.985900000000001</v>
      </c>
      <c r="AK3155" s="18">
        <v>22.19</v>
      </c>
      <c r="AL3155" s="18">
        <v>31.2</v>
      </c>
      <c r="AM3155" s="18">
        <v>71.2</v>
      </c>
      <c r="AN3155" s="18">
        <v>52.313299999999998</v>
      </c>
      <c r="AO3155" s="2">
        <v>15.74</v>
      </c>
      <c r="AP3155" s="2">
        <v>24.2</v>
      </c>
      <c r="AQ3155" s="2">
        <v>65.099999999999994</v>
      </c>
      <c r="AR3155" s="2">
        <v>7.7148000000000003</v>
      </c>
      <c r="AS3155" s="2">
        <v>20.98</v>
      </c>
      <c r="AT3155" s="2">
        <v>28.8</v>
      </c>
      <c r="AU3155" s="2">
        <v>72.8</v>
      </c>
      <c r="AV3155" s="2">
        <v>20.723700000000001</v>
      </c>
      <c r="AW3155" s="2">
        <v>19.02</v>
      </c>
      <c r="AX3155" s="2">
        <v>27.9</v>
      </c>
      <c r="AY3155" s="2">
        <v>68.099999999999994</v>
      </c>
      <c r="AZ3155" s="2">
        <v>24.528700000000001</v>
      </c>
      <c r="BA3155" s="2">
        <v>19.989999999999998</v>
      </c>
      <c r="BB3155" s="2">
        <v>30.3</v>
      </c>
      <c r="BC3155" s="2">
        <v>66</v>
      </c>
      <c r="BD3155" s="2">
        <v>34.331899999999997</v>
      </c>
      <c r="BE3155" s="4" t="str">
        <f t="shared" si="492"/>
        <v>NO APLICA</v>
      </c>
      <c r="BF3155" s="4">
        <f t="shared" si="493"/>
        <v>19.940999999999995</v>
      </c>
      <c r="BG3155">
        <f t="shared" si="494"/>
        <v>15.74</v>
      </c>
      <c r="BH3155">
        <f t="shared" si="495"/>
        <v>20.98</v>
      </c>
      <c r="BI3155">
        <f t="shared" si="496"/>
        <v>19.989999999999998</v>
      </c>
      <c r="BJ3155">
        <f t="shared" si="497"/>
        <v>22.19</v>
      </c>
      <c r="BK3155">
        <f t="shared" si="498"/>
        <v>16.440000000000001</v>
      </c>
      <c r="BL3155">
        <f t="shared" si="499"/>
        <v>68068.000000000073</v>
      </c>
    </row>
    <row r="3156" spans="1:64" x14ac:dyDescent="0.2">
      <c r="A3156" s="1">
        <v>3154</v>
      </c>
      <c r="B3156" s="7" t="s">
        <v>88</v>
      </c>
      <c r="C3156" s="3">
        <v>40031</v>
      </c>
      <c r="D3156" s="4" t="s">
        <v>626</v>
      </c>
      <c r="E3156" s="4" t="s">
        <v>163</v>
      </c>
      <c r="F3156" s="5" t="str">
        <f t="shared" si="490"/>
        <v>J</v>
      </c>
      <c r="G3156" s="6">
        <v>0.91736111111111107</v>
      </c>
      <c r="H3156" s="6">
        <v>0.9194444444444444</v>
      </c>
      <c r="I3156" s="85">
        <f t="shared" si="491"/>
        <v>2.9999999999999893</v>
      </c>
      <c r="J3156" s="86">
        <f>I3156*Segmentos!$D$7*(AH3156%)*IF(ISNUMBER(AI3156),AI3156%,0)</f>
        <v>158912.39999999944</v>
      </c>
      <c r="K3156" s="86">
        <f>I3156*Segmentos!$D$7*(AL3156%)*IF(ISNUMBER(AM3156),AM3156%,0)</f>
        <v>176803.1999999994</v>
      </c>
      <c r="L3156" s="4"/>
      <c r="M3156" s="2">
        <v>14.02</v>
      </c>
      <c r="N3156" s="2">
        <v>16</v>
      </c>
      <c r="O3156" s="2">
        <v>87.7</v>
      </c>
      <c r="P3156" s="2">
        <v>87.115600000000001</v>
      </c>
      <c r="Q3156" s="2">
        <v>6.63</v>
      </c>
      <c r="R3156" s="2">
        <v>7</v>
      </c>
      <c r="S3156" s="2">
        <v>95.2</v>
      </c>
      <c r="T3156" s="2">
        <v>6.8756000000000004</v>
      </c>
      <c r="U3156" s="2">
        <v>12.02</v>
      </c>
      <c r="V3156" s="2">
        <v>12.7</v>
      </c>
      <c r="W3156" s="2">
        <v>94.3</v>
      </c>
      <c r="X3156" s="2">
        <v>15.657999999999999</v>
      </c>
      <c r="Y3156" s="2">
        <v>14.57</v>
      </c>
      <c r="Z3156" s="2">
        <v>17.100000000000001</v>
      </c>
      <c r="AA3156" s="2">
        <v>85.1</v>
      </c>
      <c r="AB3156" s="2">
        <v>26.7273</v>
      </c>
      <c r="AC3156" s="2">
        <v>18.55</v>
      </c>
      <c r="AD3156" s="2">
        <v>21.6</v>
      </c>
      <c r="AE3156" s="2">
        <v>85.8</v>
      </c>
      <c r="AF3156" s="2">
        <v>37.854700000000001</v>
      </c>
      <c r="AG3156" s="20">
        <v>13.22</v>
      </c>
      <c r="AH3156" s="20">
        <v>15.1</v>
      </c>
      <c r="AI3156" s="20">
        <v>87.7</v>
      </c>
      <c r="AJ3156" s="20">
        <v>38.984999999999999</v>
      </c>
      <c r="AK3156" s="18">
        <v>14.73</v>
      </c>
      <c r="AL3156" s="18">
        <v>16.8</v>
      </c>
      <c r="AM3156" s="18">
        <v>87.7</v>
      </c>
      <c r="AN3156" s="18">
        <v>48.130600000000001</v>
      </c>
      <c r="AO3156" s="2">
        <v>9.98</v>
      </c>
      <c r="AP3156" s="2">
        <v>10.5</v>
      </c>
      <c r="AQ3156" s="2">
        <v>94.8</v>
      </c>
      <c r="AR3156" s="2">
        <v>6.7801</v>
      </c>
      <c r="AS3156" s="2">
        <v>14.08</v>
      </c>
      <c r="AT3156" s="2">
        <v>15.9</v>
      </c>
      <c r="AU3156" s="2">
        <v>88.8</v>
      </c>
      <c r="AV3156" s="2">
        <v>19.275200000000002</v>
      </c>
      <c r="AW3156" s="2">
        <v>14.28</v>
      </c>
      <c r="AX3156" s="2">
        <v>16</v>
      </c>
      <c r="AY3156" s="2">
        <v>89.2</v>
      </c>
      <c r="AZ3156" s="2">
        <v>25.516100000000002</v>
      </c>
      <c r="BA3156" s="2">
        <v>14.94</v>
      </c>
      <c r="BB3156" s="2">
        <v>17.600000000000001</v>
      </c>
      <c r="BC3156" s="2">
        <v>84.9</v>
      </c>
      <c r="BD3156" s="2">
        <v>35.5441</v>
      </c>
      <c r="BE3156" s="4" t="str">
        <f t="shared" si="492"/>
        <v>NO APLICA</v>
      </c>
      <c r="BF3156" s="4">
        <f t="shared" si="493"/>
        <v>13.937199999999999</v>
      </c>
      <c r="BG3156">
        <f t="shared" si="494"/>
        <v>9.98</v>
      </c>
      <c r="BH3156">
        <f t="shared" si="495"/>
        <v>14.08</v>
      </c>
      <c r="BI3156">
        <f t="shared" si="496"/>
        <v>14.94</v>
      </c>
      <c r="BJ3156">
        <f t="shared" si="497"/>
        <v>14.73</v>
      </c>
      <c r="BK3156">
        <f t="shared" si="498"/>
        <v>13.22</v>
      </c>
      <c r="BL3156">
        <f t="shared" si="499"/>
        <v>4209.5999999999849</v>
      </c>
    </row>
    <row r="3157" spans="1:64" x14ac:dyDescent="0.2">
      <c r="A3157" s="1">
        <v>3155</v>
      </c>
      <c r="B3157" s="7" t="s">
        <v>144</v>
      </c>
      <c r="C3157" s="3">
        <v>40031</v>
      </c>
      <c r="D3157" s="4" t="s">
        <v>3</v>
      </c>
      <c r="E3157" s="4" t="s">
        <v>175</v>
      </c>
      <c r="F3157" s="5" t="str">
        <f t="shared" si="490"/>
        <v>J</v>
      </c>
      <c r="G3157" s="6">
        <v>0.91805555555555562</v>
      </c>
      <c r="H3157" s="6">
        <v>0.99444444444444446</v>
      </c>
      <c r="I3157" s="85">
        <f t="shared" si="491"/>
        <v>109.99999999999993</v>
      </c>
      <c r="J3157" s="86">
        <f>I3157*Segmentos!$D$7*(AH3157%)*IF(ISNUMBER(AI3157),AI3157%,0)</f>
        <v>1685463.9999999988</v>
      </c>
      <c r="K3157" s="86">
        <f>I3157*Segmentos!$D$7*(AL3157%)*IF(ISNUMBER(AM3157),AM3157%,0)</f>
        <v>1243439.9999999991</v>
      </c>
      <c r="L3157" s="4"/>
      <c r="M3157" s="2">
        <v>3.3</v>
      </c>
      <c r="N3157" s="2">
        <v>16.7</v>
      </c>
      <c r="O3157" s="2">
        <v>19.7</v>
      </c>
      <c r="P3157" s="2">
        <v>77.495800000000003</v>
      </c>
      <c r="Q3157" s="2">
        <v>2.21</v>
      </c>
      <c r="R3157" s="2">
        <v>13.5</v>
      </c>
      <c r="S3157" s="2">
        <v>16.3</v>
      </c>
      <c r="T3157" s="2">
        <v>8.6762999999999995</v>
      </c>
      <c r="U3157" s="2">
        <v>4.66</v>
      </c>
      <c r="V3157" s="2">
        <v>17.8</v>
      </c>
      <c r="W3157" s="2">
        <v>26.1</v>
      </c>
      <c r="X3157" s="2">
        <v>22.952500000000001</v>
      </c>
      <c r="Y3157" s="2">
        <v>2.83</v>
      </c>
      <c r="Z3157" s="2">
        <v>18.8</v>
      </c>
      <c r="AA3157" s="2">
        <v>15.1</v>
      </c>
      <c r="AB3157" s="2">
        <v>19.656099999999999</v>
      </c>
      <c r="AC3157" s="2">
        <v>3.4</v>
      </c>
      <c r="AD3157" s="2">
        <v>15.8</v>
      </c>
      <c r="AE3157" s="2">
        <v>21.5</v>
      </c>
      <c r="AF3157" s="2">
        <v>26.210899999999999</v>
      </c>
      <c r="AG3157" s="20">
        <v>3.84</v>
      </c>
      <c r="AH3157" s="20">
        <v>17.899999999999999</v>
      </c>
      <c r="AI3157" s="20">
        <v>21.4</v>
      </c>
      <c r="AJ3157" s="20">
        <v>42.760199999999998</v>
      </c>
      <c r="AK3157" s="18">
        <v>2.81</v>
      </c>
      <c r="AL3157" s="18">
        <v>15.7</v>
      </c>
      <c r="AM3157" s="18">
        <v>18</v>
      </c>
      <c r="AN3157" s="18">
        <v>34.735599999999998</v>
      </c>
      <c r="AO3157" s="2">
        <v>1.19</v>
      </c>
      <c r="AP3157" s="2">
        <v>10.6</v>
      </c>
      <c r="AQ3157" s="2">
        <v>11.3</v>
      </c>
      <c r="AR3157" s="2">
        <v>3.0548000000000002</v>
      </c>
      <c r="AS3157" s="2">
        <v>2.0699999999999998</v>
      </c>
      <c r="AT3157" s="2">
        <v>13.2</v>
      </c>
      <c r="AU3157" s="2">
        <v>15.7</v>
      </c>
      <c r="AV3157" s="2">
        <v>10.7296</v>
      </c>
      <c r="AW3157" s="2">
        <v>4.42</v>
      </c>
      <c r="AX3157" s="2">
        <v>18.7</v>
      </c>
      <c r="AY3157" s="2">
        <v>23.7</v>
      </c>
      <c r="AZ3157" s="2">
        <v>29.853899999999999</v>
      </c>
      <c r="BA3157" s="2">
        <v>3.76</v>
      </c>
      <c r="BB3157" s="2">
        <v>19.100000000000001</v>
      </c>
      <c r="BC3157" s="2">
        <v>19.7</v>
      </c>
      <c r="BD3157" s="2">
        <v>33.857500000000002</v>
      </c>
      <c r="BE3157" s="4" t="str">
        <f t="shared" si="492"/>
        <v>ABURRIDO</v>
      </c>
      <c r="BF3157" s="4">
        <f t="shared" si="493"/>
        <v>2.9173999999999998</v>
      </c>
      <c r="BG3157">
        <f t="shared" si="494"/>
        <v>1.19</v>
      </c>
      <c r="BH3157">
        <f t="shared" si="495"/>
        <v>2.0699999999999998</v>
      </c>
      <c r="BI3157">
        <f t="shared" si="496"/>
        <v>4.42</v>
      </c>
      <c r="BJ3157">
        <f t="shared" si="497"/>
        <v>2.81</v>
      </c>
      <c r="BK3157">
        <f t="shared" si="498"/>
        <v>3.84</v>
      </c>
      <c r="BL3157">
        <f t="shared" si="499"/>
        <v>36188.899999999972</v>
      </c>
    </row>
    <row r="3158" spans="1:64" x14ac:dyDescent="0.2">
      <c r="A3158" s="1">
        <v>3156</v>
      </c>
      <c r="B3158" s="7" t="s">
        <v>20</v>
      </c>
      <c r="C3158" s="3">
        <v>40031</v>
      </c>
      <c r="D3158" s="4" t="s">
        <v>17</v>
      </c>
      <c r="E3158" s="4" t="s">
        <v>169</v>
      </c>
      <c r="F3158" s="5" t="str">
        <f t="shared" si="490"/>
        <v>J</v>
      </c>
      <c r="G3158" s="6">
        <v>0.91666666666666663</v>
      </c>
      <c r="H3158" s="6">
        <v>0.95763888888888893</v>
      </c>
      <c r="I3158" s="85">
        <f t="shared" si="491"/>
        <v>59.000000000000114</v>
      </c>
      <c r="J3158" s="86">
        <f>I3158*Segmentos!$D$7*(AH3158%)*IF(ISNUMBER(AI3158),AI3158%,0)</f>
        <v>104784.0000000002</v>
      </c>
      <c r="K3158" s="86">
        <f>I3158*Segmentos!$D$7*(AL3158%)*IF(ISNUMBER(AM3158),AM3158%,0)</f>
        <v>50622.000000000095</v>
      </c>
      <c r="L3158" s="4"/>
      <c r="M3158" s="2">
        <v>0.32</v>
      </c>
      <c r="N3158" s="2">
        <v>1.7</v>
      </c>
      <c r="O3158" s="2">
        <v>18.600000000000001</v>
      </c>
      <c r="P3158" s="2">
        <v>72.583100000000002</v>
      </c>
      <c r="Q3158" s="2">
        <v>0.01</v>
      </c>
      <c r="R3158" s="2">
        <v>0.6</v>
      </c>
      <c r="S3158" s="2">
        <v>1.7</v>
      </c>
      <c r="T3158" s="2">
        <v>0.36070000000000002</v>
      </c>
      <c r="U3158" s="2">
        <v>0.02</v>
      </c>
      <c r="V3158" s="2">
        <v>0.6</v>
      </c>
      <c r="W3158" s="2">
        <v>2.8</v>
      </c>
      <c r="X3158" s="2">
        <v>0.84830000000000005</v>
      </c>
      <c r="Y3158" s="2">
        <v>0.22</v>
      </c>
      <c r="Z3158" s="2">
        <v>1.3</v>
      </c>
      <c r="AA3158" s="2">
        <v>17.2</v>
      </c>
      <c r="AB3158" s="2">
        <v>14.973599999999999</v>
      </c>
      <c r="AC3158" s="2">
        <v>0.75</v>
      </c>
      <c r="AD3158" s="2">
        <v>3.3</v>
      </c>
      <c r="AE3158" s="2">
        <v>22.5</v>
      </c>
      <c r="AF3158" s="2">
        <v>56.400599999999997</v>
      </c>
      <c r="AG3158" s="20">
        <v>0.43</v>
      </c>
      <c r="AH3158" s="20">
        <v>2</v>
      </c>
      <c r="AI3158" s="20">
        <v>22.2</v>
      </c>
      <c r="AJ3158" s="20">
        <v>47.33</v>
      </c>
      <c r="AK3158" s="18">
        <v>0.21</v>
      </c>
      <c r="AL3158" s="18">
        <v>1.5</v>
      </c>
      <c r="AM3158" s="18">
        <v>14.3</v>
      </c>
      <c r="AN3158" s="18">
        <v>25.2532</v>
      </c>
      <c r="AO3158" s="2">
        <v>0.09</v>
      </c>
      <c r="AP3158" s="2">
        <v>0.2</v>
      </c>
      <c r="AQ3158" s="2">
        <v>46.1</v>
      </c>
      <c r="AR3158" s="2">
        <v>2.3386</v>
      </c>
      <c r="AS3158" s="2">
        <v>0.04</v>
      </c>
      <c r="AT3158" s="2">
        <v>2</v>
      </c>
      <c r="AU3158" s="2">
        <v>2.1</v>
      </c>
      <c r="AV3158" s="2">
        <v>2.1114999999999999</v>
      </c>
      <c r="AW3158" s="2">
        <v>0.53</v>
      </c>
      <c r="AX3158" s="2">
        <v>1.8</v>
      </c>
      <c r="AY3158" s="2">
        <v>30.3</v>
      </c>
      <c r="AZ3158" s="2">
        <v>35.302300000000002</v>
      </c>
      <c r="BA3158" s="2">
        <v>0.37</v>
      </c>
      <c r="BB3158" s="2">
        <v>1.9</v>
      </c>
      <c r="BC3158" s="2">
        <v>19.399999999999999</v>
      </c>
      <c r="BD3158" s="2">
        <v>32.830800000000004</v>
      </c>
      <c r="BE3158" s="4" t="str">
        <f t="shared" si="492"/>
        <v>NO APLICA</v>
      </c>
      <c r="BF3158" s="4">
        <f t="shared" si="493"/>
        <v>0.24359999999999998</v>
      </c>
      <c r="BG3158">
        <f t="shared" si="494"/>
        <v>0.09</v>
      </c>
      <c r="BH3158">
        <f t="shared" si="495"/>
        <v>0.04</v>
      </c>
      <c r="BI3158">
        <f t="shared" si="496"/>
        <v>0.53</v>
      </c>
      <c r="BJ3158">
        <f t="shared" si="497"/>
        <v>0.21</v>
      </c>
      <c r="BK3158">
        <f t="shared" si="498"/>
        <v>0.43</v>
      </c>
      <c r="BL3158">
        <f t="shared" si="499"/>
        <v>1865.5800000000038</v>
      </c>
    </row>
    <row r="3159" spans="1:64" x14ac:dyDescent="0.2">
      <c r="A3159" s="1">
        <v>3157</v>
      </c>
      <c r="B3159" s="7" t="s">
        <v>11</v>
      </c>
      <c r="C3159" s="3">
        <v>40031</v>
      </c>
      <c r="D3159" s="4" t="s">
        <v>8</v>
      </c>
      <c r="E3159" s="4" t="s">
        <v>166</v>
      </c>
      <c r="F3159" s="5" t="str">
        <f t="shared" si="490"/>
        <v>J</v>
      </c>
      <c r="G3159" s="6">
        <v>0.91111111111111109</v>
      </c>
      <c r="H3159" s="6">
        <v>0.91180555555555554</v>
      </c>
      <c r="I3159" s="85">
        <f t="shared" si="491"/>
        <v>0.99999999999999645</v>
      </c>
      <c r="J3159" s="86">
        <f>I3159*Segmentos!$D$7*(AH3159%)*IF(ISNUMBER(AI3159),AI3159%,0)</f>
        <v>7999.9999999999718</v>
      </c>
      <c r="K3159" s="86">
        <f>I3159*Segmentos!$D$7*(AL3159%)*IF(ISNUMBER(AM3159),AM3159%,0)</f>
        <v>9199.9999999999673</v>
      </c>
      <c r="L3159" s="4"/>
      <c r="M3159" s="2">
        <v>2.13</v>
      </c>
      <c r="N3159" s="2">
        <v>2.1</v>
      </c>
      <c r="O3159" s="2">
        <v>100</v>
      </c>
      <c r="P3159" s="2">
        <v>79.087900000000005</v>
      </c>
      <c r="Q3159" s="2">
        <v>1.54</v>
      </c>
      <c r="R3159" s="2">
        <v>1.5</v>
      </c>
      <c r="S3159" s="2">
        <v>100</v>
      </c>
      <c r="T3159" s="2">
        <v>9.5472999999999999</v>
      </c>
      <c r="U3159" s="2">
        <v>1.1200000000000001</v>
      </c>
      <c r="V3159" s="2">
        <v>1.1000000000000001</v>
      </c>
      <c r="W3159" s="2">
        <v>100</v>
      </c>
      <c r="X3159" s="2">
        <v>8.6874000000000002</v>
      </c>
      <c r="Y3159" s="2">
        <v>2.02</v>
      </c>
      <c r="Z3159" s="2">
        <v>2</v>
      </c>
      <c r="AA3159" s="2">
        <v>100</v>
      </c>
      <c r="AB3159" s="2">
        <v>22.058399999999999</v>
      </c>
      <c r="AC3159" s="2">
        <v>3.19</v>
      </c>
      <c r="AD3159" s="2">
        <v>3.2</v>
      </c>
      <c r="AE3159" s="2">
        <v>100</v>
      </c>
      <c r="AF3159" s="2">
        <v>38.794800000000002</v>
      </c>
      <c r="AG3159" s="20">
        <v>1.97</v>
      </c>
      <c r="AH3159" s="20">
        <v>2</v>
      </c>
      <c r="AI3159" s="20">
        <v>100</v>
      </c>
      <c r="AJ3159" s="20">
        <v>34.563000000000002</v>
      </c>
      <c r="AK3159" s="18">
        <v>2.29</v>
      </c>
      <c r="AL3159" s="18">
        <v>2.2999999999999998</v>
      </c>
      <c r="AM3159" s="18">
        <v>100</v>
      </c>
      <c r="AN3159" s="18">
        <v>44.524900000000002</v>
      </c>
      <c r="AO3159" s="2">
        <v>1.23</v>
      </c>
      <c r="AP3159" s="2">
        <v>1.2</v>
      </c>
      <c r="AQ3159" s="2">
        <v>100</v>
      </c>
      <c r="AR3159" s="2">
        <v>4.9667000000000003</v>
      </c>
      <c r="AS3159" s="2">
        <v>2.13</v>
      </c>
      <c r="AT3159" s="2">
        <v>2.1</v>
      </c>
      <c r="AU3159" s="2">
        <v>100</v>
      </c>
      <c r="AV3159" s="2">
        <v>17.370200000000001</v>
      </c>
      <c r="AW3159" s="2">
        <v>1.67</v>
      </c>
      <c r="AX3159" s="2">
        <v>1.7</v>
      </c>
      <c r="AY3159" s="2">
        <v>100</v>
      </c>
      <c r="AZ3159" s="2">
        <v>17.821899999999999</v>
      </c>
      <c r="BA3159" s="2">
        <v>2.74</v>
      </c>
      <c r="BB3159" s="2">
        <v>2.7</v>
      </c>
      <c r="BC3159" s="2">
        <v>100</v>
      </c>
      <c r="BD3159" s="2">
        <v>38.929099999999998</v>
      </c>
      <c r="BE3159" s="4" t="str">
        <f t="shared" si="492"/>
        <v>NO APLICA</v>
      </c>
      <c r="BF3159" s="4">
        <f t="shared" si="493"/>
        <v>2.2294</v>
      </c>
      <c r="BG3159">
        <f t="shared" si="494"/>
        <v>1.23</v>
      </c>
      <c r="BH3159">
        <f t="shared" si="495"/>
        <v>2.13</v>
      </c>
      <c r="BI3159">
        <f t="shared" si="496"/>
        <v>2.74</v>
      </c>
      <c r="BJ3159">
        <f t="shared" si="497"/>
        <v>2.29</v>
      </c>
      <c r="BK3159">
        <f t="shared" si="498"/>
        <v>1.97</v>
      </c>
      <c r="BL3159">
        <f t="shared" si="499"/>
        <v>209.99999999999926</v>
      </c>
    </row>
    <row r="3160" spans="1:64" x14ac:dyDescent="0.2">
      <c r="A3160" s="1">
        <v>3158</v>
      </c>
      <c r="B3160" s="7" t="s">
        <v>11</v>
      </c>
      <c r="C3160" s="3">
        <v>40031</v>
      </c>
      <c r="D3160" s="4" t="s">
        <v>627</v>
      </c>
      <c r="E3160" s="4" t="s">
        <v>166</v>
      </c>
      <c r="F3160" s="5" t="str">
        <f t="shared" si="490"/>
        <v>J</v>
      </c>
      <c r="G3160" s="6">
        <v>0.92361111111111116</v>
      </c>
      <c r="H3160" s="6">
        <v>0.92638888888888893</v>
      </c>
      <c r="I3160" s="85">
        <f t="shared" si="491"/>
        <v>3.9999999999999858</v>
      </c>
      <c r="J3160" s="86">
        <f>I3160*Segmentos!$D$7*(AH3160%)*IF(ISNUMBER(AI3160),AI3160%,0)</f>
        <v>86007.999999999709</v>
      </c>
      <c r="K3160" s="86">
        <f>I3160*Segmentos!$D$7*(AL3160%)*IF(ISNUMBER(AM3160),AM3160%,0)</f>
        <v>101727.99999999965</v>
      </c>
      <c r="L3160" s="4"/>
      <c r="M3160" s="2">
        <v>5.87</v>
      </c>
      <c r="N3160" s="2">
        <v>6.6</v>
      </c>
      <c r="O3160" s="2">
        <v>88.5</v>
      </c>
      <c r="P3160" s="2">
        <v>85.972399999999993</v>
      </c>
      <c r="Q3160" s="2">
        <v>2.7</v>
      </c>
      <c r="R3160" s="2">
        <v>3.2</v>
      </c>
      <c r="S3160" s="2">
        <v>84.1</v>
      </c>
      <c r="T3160" s="2">
        <v>6.5907</v>
      </c>
      <c r="U3160" s="2">
        <v>3.54</v>
      </c>
      <c r="V3160" s="2">
        <v>4.2</v>
      </c>
      <c r="W3160" s="2">
        <v>83.5</v>
      </c>
      <c r="X3160" s="2">
        <v>10.878299999999999</v>
      </c>
      <c r="Y3160" s="2">
        <v>6.8</v>
      </c>
      <c r="Z3160" s="2">
        <v>7.8</v>
      </c>
      <c r="AA3160" s="2">
        <v>86.9</v>
      </c>
      <c r="AB3160" s="2">
        <v>29.4132</v>
      </c>
      <c r="AC3160" s="2">
        <v>8.1199999999999992</v>
      </c>
      <c r="AD3160" s="2">
        <v>8.8000000000000007</v>
      </c>
      <c r="AE3160" s="2">
        <v>92.2</v>
      </c>
      <c r="AF3160" s="2">
        <v>39.090200000000003</v>
      </c>
      <c r="AG3160" s="20">
        <v>5.35</v>
      </c>
      <c r="AH3160" s="20">
        <v>6.5</v>
      </c>
      <c r="AI3160" s="20">
        <v>82.7</v>
      </c>
      <c r="AJ3160" s="20">
        <v>37.167999999999999</v>
      </c>
      <c r="AK3160" s="18">
        <v>6.34</v>
      </c>
      <c r="AL3160" s="18">
        <v>6.8</v>
      </c>
      <c r="AM3160" s="18">
        <v>93.5</v>
      </c>
      <c r="AN3160" s="18">
        <v>48.804400000000001</v>
      </c>
      <c r="AO3160" s="2">
        <v>4.63</v>
      </c>
      <c r="AP3160" s="2">
        <v>5.9</v>
      </c>
      <c r="AQ3160" s="2">
        <v>78.8</v>
      </c>
      <c r="AR3160" s="2">
        <v>7.4198000000000004</v>
      </c>
      <c r="AS3160" s="2">
        <v>8.0399999999999991</v>
      </c>
      <c r="AT3160" s="2">
        <v>8.8000000000000007</v>
      </c>
      <c r="AU3160" s="2">
        <v>91.5</v>
      </c>
      <c r="AV3160" s="2">
        <v>25.956499999999998</v>
      </c>
      <c r="AW3160" s="2">
        <v>4.1399999999999997</v>
      </c>
      <c r="AX3160" s="2">
        <v>4.9000000000000004</v>
      </c>
      <c r="AY3160" s="2">
        <v>83.8</v>
      </c>
      <c r="AZ3160" s="2">
        <v>17.430299999999999</v>
      </c>
      <c r="BA3160" s="2">
        <v>6.27</v>
      </c>
      <c r="BB3160" s="2">
        <v>6.9</v>
      </c>
      <c r="BC3160" s="2">
        <v>91.2</v>
      </c>
      <c r="BD3160" s="2">
        <v>35.165799999999997</v>
      </c>
      <c r="BE3160" s="4" t="str">
        <f t="shared" si="492"/>
        <v>NO APLICA</v>
      </c>
      <c r="BF3160" s="4">
        <f t="shared" si="493"/>
        <v>6.7487999999999984</v>
      </c>
      <c r="BG3160">
        <f t="shared" si="494"/>
        <v>4.63</v>
      </c>
      <c r="BH3160">
        <f t="shared" si="495"/>
        <v>8.0399999999999991</v>
      </c>
      <c r="BI3160">
        <f t="shared" si="496"/>
        <v>6.27</v>
      </c>
      <c r="BJ3160">
        <f t="shared" si="497"/>
        <v>6.34</v>
      </c>
      <c r="BK3160">
        <f t="shared" si="498"/>
        <v>5.35</v>
      </c>
      <c r="BL3160">
        <f t="shared" si="499"/>
        <v>2336.3999999999919</v>
      </c>
    </row>
    <row r="3161" spans="1:64" x14ac:dyDescent="0.2">
      <c r="A3161" s="1">
        <v>3159</v>
      </c>
      <c r="B3161" s="7" t="s">
        <v>6</v>
      </c>
      <c r="C3161" s="3">
        <v>40031</v>
      </c>
      <c r="D3161" s="4" t="s">
        <v>3</v>
      </c>
      <c r="E3161" s="4" t="s">
        <v>166</v>
      </c>
      <c r="F3161" s="5" t="str">
        <f t="shared" si="490"/>
        <v>J</v>
      </c>
      <c r="G3161" s="6">
        <v>0.90972222222222221</v>
      </c>
      <c r="H3161" s="6">
        <v>0.91041666666666676</v>
      </c>
      <c r="I3161" s="85">
        <f t="shared" si="491"/>
        <v>1.0000000000001563</v>
      </c>
      <c r="J3161" s="86">
        <f>I3161*Segmentos!$D$7*(AH3161%)*IF(ISNUMBER(AI3161),AI3161%,0)</f>
        <v>35600.000000005566</v>
      </c>
      <c r="K3161" s="86">
        <f>I3161*Segmentos!$D$7*(AL3161%)*IF(ISNUMBER(AM3161),AM3161%,0)</f>
        <v>28400.000000004435</v>
      </c>
      <c r="L3161" s="4"/>
      <c r="M3161" s="2">
        <v>7.97</v>
      </c>
      <c r="N3161" s="2">
        <v>8</v>
      </c>
      <c r="O3161" s="2">
        <v>100</v>
      </c>
      <c r="P3161" s="2">
        <v>84.129400000000004</v>
      </c>
      <c r="Q3161" s="2">
        <v>4.83</v>
      </c>
      <c r="R3161" s="2">
        <v>4.8</v>
      </c>
      <c r="S3161" s="2">
        <v>100</v>
      </c>
      <c r="T3161" s="2">
        <v>8.5023</v>
      </c>
      <c r="U3161" s="2">
        <v>6.34</v>
      </c>
      <c r="V3161" s="2">
        <v>6.3</v>
      </c>
      <c r="W3161" s="2">
        <v>100</v>
      </c>
      <c r="X3161" s="2">
        <v>14.0337</v>
      </c>
      <c r="Y3161" s="2">
        <v>11.43</v>
      </c>
      <c r="Z3161" s="2">
        <v>11.4</v>
      </c>
      <c r="AA3161" s="2">
        <v>100</v>
      </c>
      <c r="AB3161" s="2">
        <v>35.651499999999999</v>
      </c>
      <c r="AC3161" s="2">
        <v>7.48</v>
      </c>
      <c r="AD3161" s="2">
        <v>7.5</v>
      </c>
      <c r="AE3161" s="2">
        <v>100</v>
      </c>
      <c r="AF3161" s="2">
        <v>25.9419</v>
      </c>
      <c r="AG3161" s="20">
        <v>8.92</v>
      </c>
      <c r="AH3161" s="20">
        <v>8.9</v>
      </c>
      <c r="AI3161" s="20">
        <v>100</v>
      </c>
      <c r="AJ3161" s="20">
        <v>44.682099999999998</v>
      </c>
      <c r="AK3161" s="18">
        <v>7.11</v>
      </c>
      <c r="AL3161" s="18">
        <v>7.1</v>
      </c>
      <c r="AM3161" s="18">
        <v>100</v>
      </c>
      <c r="AN3161" s="18">
        <v>39.447299999999998</v>
      </c>
      <c r="AO3161" s="2">
        <v>3.76</v>
      </c>
      <c r="AP3161" s="2">
        <v>3.8</v>
      </c>
      <c r="AQ3161" s="2">
        <v>100</v>
      </c>
      <c r="AR3161" s="2">
        <v>4.3373999999999997</v>
      </c>
      <c r="AS3161" s="2">
        <v>8.4700000000000006</v>
      </c>
      <c r="AT3161" s="2">
        <v>8.5</v>
      </c>
      <c r="AU3161" s="2">
        <v>100</v>
      </c>
      <c r="AV3161" s="2">
        <v>19.6951</v>
      </c>
      <c r="AW3161" s="2">
        <v>8.83</v>
      </c>
      <c r="AX3161" s="2">
        <v>8.8000000000000007</v>
      </c>
      <c r="AY3161" s="2">
        <v>100</v>
      </c>
      <c r="AZ3161" s="2">
        <v>26.8217</v>
      </c>
      <c r="BA3161" s="2">
        <v>8.23</v>
      </c>
      <c r="BB3161" s="2">
        <v>8.1999999999999993</v>
      </c>
      <c r="BC3161" s="2">
        <v>100</v>
      </c>
      <c r="BD3161" s="2">
        <v>33.275300000000001</v>
      </c>
      <c r="BE3161" s="4" t="str">
        <f t="shared" si="492"/>
        <v>NO APLICA</v>
      </c>
      <c r="BF3161" s="4">
        <f t="shared" si="493"/>
        <v>7.9797999999999991</v>
      </c>
      <c r="BG3161">
        <f t="shared" si="494"/>
        <v>3.76</v>
      </c>
      <c r="BH3161">
        <f t="shared" si="495"/>
        <v>8.4700000000000006</v>
      </c>
      <c r="BI3161">
        <f t="shared" si="496"/>
        <v>8.83</v>
      </c>
      <c r="BJ3161">
        <f t="shared" si="497"/>
        <v>7.11</v>
      </c>
      <c r="BK3161">
        <f t="shared" si="498"/>
        <v>8.92</v>
      </c>
      <c r="BL3161">
        <f t="shared" si="499"/>
        <v>800.00000000012506</v>
      </c>
    </row>
    <row r="3162" spans="1:64" x14ac:dyDescent="0.2">
      <c r="A3162" s="1">
        <v>3160</v>
      </c>
      <c r="B3162" s="7" t="s">
        <v>31</v>
      </c>
      <c r="C3162" s="3">
        <v>40031</v>
      </c>
      <c r="D3162" s="4" t="s">
        <v>628</v>
      </c>
      <c r="E3162" s="4" t="s">
        <v>166</v>
      </c>
      <c r="F3162" s="5" t="str">
        <f t="shared" si="490"/>
        <v>J</v>
      </c>
      <c r="G3162" s="6">
        <v>0.91388888888888886</v>
      </c>
      <c r="H3162" s="6">
        <v>0.91666666666666663</v>
      </c>
      <c r="I3162" s="85">
        <f t="shared" si="491"/>
        <v>3.9999999999999858</v>
      </c>
      <c r="J3162" s="86">
        <f>I3162*Segmentos!$D$7*(AH3162%)*IF(ISNUMBER(AI3162),AI3162%,0)</f>
        <v>10102.399999999965</v>
      </c>
      <c r="K3162" s="86">
        <f>I3162*Segmentos!$D$7*(AL3162%)*IF(ISNUMBER(AM3162),AM3162%,0)</f>
        <v>18719.999999999938</v>
      </c>
      <c r="L3162" s="4"/>
      <c r="M3162" s="2">
        <v>0.92</v>
      </c>
      <c r="N3162" s="2">
        <v>1.5</v>
      </c>
      <c r="O3162" s="2">
        <v>62.3</v>
      </c>
      <c r="P3162" s="2">
        <v>92.524600000000007</v>
      </c>
      <c r="Q3162" s="2">
        <v>0</v>
      </c>
      <c r="R3162" s="2">
        <v>0</v>
      </c>
      <c r="S3162" s="8" t="s">
        <v>577</v>
      </c>
      <c r="T3162" s="2">
        <v>0</v>
      </c>
      <c r="U3162" s="2">
        <v>0.33</v>
      </c>
      <c r="V3162" s="2">
        <v>0.4</v>
      </c>
      <c r="W3162" s="2">
        <v>85.8</v>
      </c>
      <c r="X3162" s="2">
        <v>7.0610999999999997</v>
      </c>
      <c r="Y3162" s="2">
        <v>0.91</v>
      </c>
      <c r="Z3162" s="2">
        <v>1.3</v>
      </c>
      <c r="AA3162" s="2">
        <v>69.400000000000006</v>
      </c>
      <c r="AB3162" s="2">
        <v>27.000900000000001</v>
      </c>
      <c r="AC3162" s="2">
        <v>1.77</v>
      </c>
      <c r="AD3162" s="2">
        <v>3.1</v>
      </c>
      <c r="AE3162" s="2">
        <v>57.6</v>
      </c>
      <c r="AF3162" s="2">
        <v>58.462699999999998</v>
      </c>
      <c r="AG3162" s="20">
        <v>0.64</v>
      </c>
      <c r="AH3162" s="20">
        <v>1.1000000000000001</v>
      </c>
      <c r="AI3162" s="20">
        <v>57.4</v>
      </c>
      <c r="AJ3162" s="20">
        <v>30.484000000000002</v>
      </c>
      <c r="AK3162" s="18">
        <v>1.17</v>
      </c>
      <c r="AL3162" s="18">
        <v>1.8</v>
      </c>
      <c r="AM3162" s="18">
        <v>65</v>
      </c>
      <c r="AN3162" s="18">
        <v>62.040599999999998</v>
      </c>
      <c r="AO3162" s="2">
        <v>0.9</v>
      </c>
      <c r="AP3162" s="2">
        <v>1.2</v>
      </c>
      <c r="AQ3162" s="2">
        <v>76.400000000000006</v>
      </c>
      <c r="AR3162" s="2">
        <v>9.9185999999999996</v>
      </c>
      <c r="AS3162" s="2">
        <v>0.83</v>
      </c>
      <c r="AT3162" s="2">
        <v>1.6</v>
      </c>
      <c r="AU3162" s="2">
        <v>53.4</v>
      </c>
      <c r="AV3162" s="2">
        <v>18.475999999999999</v>
      </c>
      <c r="AW3162" s="2">
        <v>0.12</v>
      </c>
      <c r="AX3162" s="2">
        <v>0.2</v>
      </c>
      <c r="AY3162" s="2">
        <v>75</v>
      </c>
      <c r="AZ3162" s="2">
        <v>3.4076</v>
      </c>
      <c r="BA3162" s="2">
        <v>1.57</v>
      </c>
      <c r="BB3162" s="2">
        <v>2.5</v>
      </c>
      <c r="BC3162" s="2">
        <v>62.9</v>
      </c>
      <c r="BD3162" s="2">
        <v>60.7224</v>
      </c>
      <c r="BE3162" s="4" t="str">
        <f t="shared" si="492"/>
        <v>NO APLICA</v>
      </c>
      <c r="BF3162" s="4">
        <f t="shared" si="493"/>
        <v>1.0846</v>
      </c>
      <c r="BG3162">
        <f t="shared" si="494"/>
        <v>0.9</v>
      </c>
      <c r="BH3162">
        <f t="shared" si="495"/>
        <v>0.83</v>
      </c>
      <c r="BI3162">
        <f t="shared" si="496"/>
        <v>1.57</v>
      </c>
      <c r="BJ3162">
        <f t="shared" si="497"/>
        <v>1.17</v>
      </c>
      <c r="BK3162">
        <f t="shared" si="498"/>
        <v>0.64</v>
      </c>
      <c r="BL3162">
        <f t="shared" si="499"/>
        <v>373.79999999999865</v>
      </c>
    </row>
    <row r="3163" spans="1:64" x14ac:dyDescent="0.2">
      <c r="A3163" s="1">
        <v>3161</v>
      </c>
      <c r="B3163" s="7" t="s">
        <v>38</v>
      </c>
      <c r="C3163" s="3">
        <v>40031</v>
      </c>
      <c r="D3163" s="4" t="s">
        <v>8</v>
      </c>
      <c r="E3163" s="4" t="s">
        <v>165</v>
      </c>
      <c r="F3163" s="5" t="str">
        <f t="shared" si="490"/>
        <v>J</v>
      </c>
      <c r="G3163" s="6">
        <v>0.80902777777777779</v>
      </c>
      <c r="H3163" s="6">
        <v>0.87361111111111101</v>
      </c>
      <c r="I3163" s="85">
        <f t="shared" si="491"/>
        <v>92.999999999999829</v>
      </c>
      <c r="J3163" s="86">
        <f>I3163*Segmentos!$D$7*(AH3163%)*IF(ISNUMBER(AI3163),AI3163%,0)</f>
        <v>674435.99999999884</v>
      </c>
      <c r="K3163" s="86">
        <f>I3163*Segmentos!$D$7*(AL3163%)*IF(ISNUMBER(AM3163),AM3163%,0)</f>
        <v>1058265.599999998</v>
      </c>
      <c r="L3163" s="4"/>
      <c r="M3163" s="2">
        <v>2.35</v>
      </c>
      <c r="N3163" s="2">
        <v>11.3</v>
      </c>
      <c r="O3163" s="2">
        <v>20.8</v>
      </c>
      <c r="P3163" s="2">
        <v>70.130899999999997</v>
      </c>
      <c r="Q3163" s="2">
        <v>1.85</v>
      </c>
      <c r="R3163" s="2">
        <v>7.5</v>
      </c>
      <c r="S3163" s="2">
        <v>24.8</v>
      </c>
      <c r="T3163" s="2">
        <v>9.2123000000000008</v>
      </c>
      <c r="U3163" s="2">
        <v>1.97</v>
      </c>
      <c r="V3163" s="2">
        <v>9.4</v>
      </c>
      <c r="W3163" s="2">
        <v>20.9</v>
      </c>
      <c r="X3163" s="2">
        <v>12.3004</v>
      </c>
      <c r="Y3163" s="2">
        <v>2.1800000000000002</v>
      </c>
      <c r="Z3163" s="2">
        <v>12.9</v>
      </c>
      <c r="AA3163" s="2">
        <v>16.899999999999999</v>
      </c>
      <c r="AB3163" s="2">
        <v>19.168600000000001</v>
      </c>
      <c r="AC3163" s="2">
        <v>3.01</v>
      </c>
      <c r="AD3163" s="2">
        <v>13</v>
      </c>
      <c r="AE3163" s="2">
        <v>23.1</v>
      </c>
      <c r="AF3163" s="2">
        <v>29.4495</v>
      </c>
      <c r="AG3163" s="20">
        <v>1.81</v>
      </c>
      <c r="AH3163" s="20">
        <v>9.8000000000000007</v>
      </c>
      <c r="AI3163" s="20">
        <v>18.5</v>
      </c>
      <c r="AJ3163" s="20">
        <v>25.6051</v>
      </c>
      <c r="AK3163" s="18">
        <v>2.84</v>
      </c>
      <c r="AL3163" s="18">
        <v>12.7</v>
      </c>
      <c r="AM3163" s="18">
        <v>22.4</v>
      </c>
      <c r="AN3163" s="18">
        <v>44.525799999999997</v>
      </c>
      <c r="AO3163" s="2">
        <v>0.85</v>
      </c>
      <c r="AP3163" s="2">
        <v>4.3</v>
      </c>
      <c r="AQ3163" s="2">
        <v>20</v>
      </c>
      <c r="AR3163" s="2">
        <v>2.7696999999999998</v>
      </c>
      <c r="AS3163" s="2">
        <v>1.75</v>
      </c>
      <c r="AT3163" s="2">
        <v>9.4</v>
      </c>
      <c r="AU3163" s="2">
        <v>18.7</v>
      </c>
      <c r="AV3163" s="2">
        <v>11.491400000000001</v>
      </c>
      <c r="AW3163" s="2">
        <v>1.5</v>
      </c>
      <c r="AX3163" s="2">
        <v>10.8</v>
      </c>
      <c r="AY3163" s="2">
        <v>14</v>
      </c>
      <c r="AZ3163" s="2">
        <v>12.908899999999999</v>
      </c>
      <c r="BA3163" s="2">
        <v>3.76</v>
      </c>
      <c r="BB3163" s="2">
        <v>14.8</v>
      </c>
      <c r="BC3163" s="2">
        <v>25.4</v>
      </c>
      <c r="BD3163" s="2">
        <v>42.960999999999999</v>
      </c>
      <c r="BE3163" s="4" t="str">
        <f t="shared" si="492"/>
        <v>ABURRIDO</v>
      </c>
      <c r="BF3163" s="4">
        <f t="shared" si="493"/>
        <v>2.3986000000000001</v>
      </c>
      <c r="BG3163">
        <f t="shared" si="494"/>
        <v>0.85</v>
      </c>
      <c r="BH3163">
        <f t="shared" si="495"/>
        <v>1.75</v>
      </c>
      <c r="BI3163">
        <f t="shared" si="496"/>
        <v>3.76</v>
      </c>
      <c r="BJ3163">
        <f t="shared" si="497"/>
        <v>2.84</v>
      </c>
      <c r="BK3163">
        <f t="shared" si="498"/>
        <v>1.81</v>
      </c>
      <c r="BL3163">
        <f t="shared" si="499"/>
        <v>21858.719999999961</v>
      </c>
    </row>
    <row r="3164" spans="1:64" x14ac:dyDescent="0.2">
      <c r="A3164" s="1">
        <v>3162</v>
      </c>
      <c r="B3164" s="7" t="s">
        <v>14</v>
      </c>
      <c r="C3164" s="3">
        <v>40031</v>
      </c>
      <c r="D3164" s="4" t="s">
        <v>626</v>
      </c>
      <c r="E3164" s="4" t="s">
        <v>163</v>
      </c>
      <c r="F3164" s="5" t="str">
        <f t="shared" si="490"/>
        <v>J</v>
      </c>
      <c r="G3164" s="6">
        <v>0.85138888888888886</v>
      </c>
      <c r="H3164" s="6">
        <v>0.875</v>
      </c>
      <c r="I3164" s="85">
        <f t="shared" si="491"/>
        <v>34.000000000000043</v>
      </c>
      <c r="J3164" s="86">
        <f>I3164*Segmentos!$D$7*(AH3164%)*IF(ISNUMBER(AI3164),AI3164%,0)</f>
        <v>1035585.6000000011</v>
      </c>
      <c r="K3164" s="86">
        <f>I3164*Segmentos!$D$7*(AL3164%)*IF(ISNUMBER(AM3164),AM3164%,0)</f>
        <v>1305817.6000000015</v>
      </c>
      <c r="L3164" s="4"/>
      <c r="M3164" s="2">
        <v>8.6300000000000008</v>
      </c>
      <c r="N3164" s="2">
        <v>12.4</v>
      </c>
      <c r="O3164" s="2">
        <v>69.7</v>
      </c>
      <c r="P3164" s="2">
        <v>83.031400000000005</v>
      </c>
      <c r="Q3164" s="2">
        <v>4.07</v>
      </c>
      <c r="R3164" s="2">
        <v>7.5</v>
      </c>
      <c r="S3164" s="2">
        <v>54.2</v>
      </c>
      <c r="T3164" s="2">
        <v>6.5312000000000001</v>
      </c>
      <c r="U3164" s="2">
        <v>5.12</v>
      </c>
      <c r="V3164" s="2">
        <v>8.8000000000000007</v>
      </c>
      <c r="W3164" s="2">
        <v>58.3</v>
      </c>
      <c r="X3164" s="2">
        <v>10.3207</v>
      </c>
      <c r="Y3164" s="2">
        <v>9.3699999999999992</v>
      </c>
      <c r="Z3164" s="2">
        <v>14.6</v>
      </c>
      <c r="AA3164" s="2">
        <v>64.3</v>
      </c>
      <c r="AB3164" s="2">
        <v>26.625</v>
      </c>
      <c r="AC3164" s="2">
        <v>12.52</v>
      </c>
      <c r="AD3164" s="2">
        <v>15.2</v>
      </c>
      <c r="AE3164" s="2">
        <v>82.6</v>
      </c>
      <c r="AF3164" s="2">
        <v>39.554499999999997</v>
      </c>
      <c r="AG3164" s="20">
        <v>7.59</v>
      </c>
      <c r="AH3164" s="20">
        <v>11.1</v>
      </c>
      <c r="AI3164" s="20">
        <v>68.599999999999994</v>
      </c>
      <c r="AJ3164" s="20">
        <v>34.630899999999997</v>
      </c>
      <c r="AK3164" s="18">
        <v>9.57</v>
      </c>
      <c r="AL3164" s="18">
        <v>13.6</v>
      </c>
      <c r="AM3164" s="18">
        <v>70.599999999999994</v>
      </c>
      <c r="AN3164" s="18">
        <v>48.400399999999998</v>
      </c>
      <c r="AO3164" s="2">
        <v>4.68</v>
      </c>
      <c r="AP3164" s="2">
        <v>8</v>
      </c>
      <c r="AQ3164" s="2">
        <v>58.4</v>
      </c>
      <c r="AR3164" s="2">
        <v>4.9207000000000001</v>
      </c>
      <c r="AS3164" s="2">
        <v>6.26</v>
      </c>
      <c r="AT3164" s="2">
        <v>9.1999999999999993</v>
      </c>
      <c r="AU3164" s="2">
        <v>68.099999999999994</v>
      </c>
      <c r="AV3164" s="2">
        <v>13.2788</v>
      </c>
      <c r="AW3164" s="2">
        <v>7.79</v>
      </c>
      <c r="AX3164" s="2">
        <v>12.2</v>
      </c>
      <c r="AY3164" s="2">
        <v>63.8</v>
      </c>
      <c r="AZ3164" s="2">
        <v>21.539300000000001</v>
      </c>
      <c r="BA3164" s="2">
        <v>11.75</v>
      </c>
      <c r="BB3164" s="2">
        <v>15.6</v>
      </c>
      <c r="BC3164" s="2">
        <v>75.5</v>
      </c>
      <c r="BD3164" s="2">
        <v>43.292499999999997</v>
      </c>
      <c r="BE3164" s="4" t="str">
        <f t="shared" si="492"/>
        <v>NO APLICA</v>
      </c>
      <c r="BF3164" s="4">
        <f t="shared" si="493"/>
        <v>8.2525999999999993</v>
      </c>
      <c r="BG3164">
        <f t="shared" si="494"/>
        <v>4.68</v>
      </c>
      <c r="BH3164">
        <f t="shared" si="495"/>
        <v>6.26</v>
      </c>
      <c r="BI3164">
        <f t="shared" si="496"/>
        <v>11.75</v>
      </c>
      <c r="BJ3164">
        <f t="shared" si="497"/>
        <v>9.57</v>
      </c>
      <c r="BK3164">
        <f t="shared" si="498"/>
        <v>7.59</v>
      </c>
      <c r="BL3164">
        <f t="shared" si="499"/>
        <v>29385.520000000037</v>
      </c>
    </row>
    <row r="3165" spans="1:64" x14ac:dyDescent="0.2">
      <c r="A3165" s="1">
        <v>3163</v>
      </c>
      <c r="B3165" s="7" t="s">
        <v>10</v>
      </c>
      <c r="C3165" s="3">
        <v>40031</v>
      </c>
      <c r="D3165" s="4" t="s">
        <v>8</v>
      </c>
      <c r="E3165" s="4" t="s">
        <v>164</v>
      </c>
      <c r="F3165" s="5" t="str">
        <f t="shared" si="490"/>
        <v>J</v>
      </c>
      <c r="G3165" s="6">
        <v>0.87361111111111101</v>
      </c>
      <c r="H3165" s="6">
        <v>0.92083333333333339</v>
      </c>
      <c r="I3165" s="85">
        <f t="shared" si="491"/>
        <v>68.000000000000242</v>
      </c>
      <c r="J3165" s="86">
        <f>I3165*Segmentos!$D$7*(AH3165%)*IF(ISNUMBER(AI3165),AI3165%,0)</f>
        <v>998784.00000000349</v>
      </c>
      <c r="K3165" s="86">
        <f>I3165*Segmentos!$D$7*(AL3165%)*IF(ISNUMBER(AM3165),AM3165%,0)</f>
        <v>1117267.2000000039</v>
      </c>
      <c r="L3165" s="4"/>
      <c r="M3165" s="2">
        <v>3.9</v>
      </c>
      <c r="N3165" s="2">
        <v>15.8</v>
      </c>
      <c r="O3165" s="2">
        <v>24.7</v>
      </c>
      <c r="P3165" s="2">
        <v>83.892799999999994</v>
      </c>
      <c r="Q3165" s="2">
        <v>3.2</v>
      </c>
      <c r="R3165" s="2">
        <v>8.5</v>
      </c>
      <c r="S3165" s="2">
        <v>37.5</v>
      </c>
      <c r="T3165" s="2">
        <v>11.5091</v>
      </c>
      <c r="U3165" s="2">
        <v>2.0699999999999998</v>
      </c>
      <c r="V3165" s="2">
        <v>12.4</v>
      </c>
      <c r="W3165" s="2">
        <v>16.600000000000001</v>
      </c>
      <c r="X3165" s="2">
        <v>9.3361000000000001</v>
      </c>
      <c r="Y3165" s="2">
        <v>4.5199999999999996</v>
      </c>
      <c r="Z3165" s="2">
        <v>18.600000000000001</v>
      </c>
      <c r="AA3165" s="2">
        <v>24.3</v>
      </c>
      <c r="AB3165" s="2">
        <v>28.734999999999999</v>
      </c>
      <c r="AC3165" s="2">
        <v>4.8600000000000003</v>
      </c>
      <c r="AD3165" s="2">
        <v>19.100000000000001</v>
      </c>
      <c r="AE3165" s="2">
        <v>25.4</v>
      </c>
      <c r="AF3165" s="2">
        <v>34.3125</v>
      </c>
      <c r="AG3165" s="20">
        <v>3.66</v>
      </c>
      <c r="AH3165" s="20">
        <v>15.3</v>
      </c>
      <c r="AI3165" s="20">
        <v>24</v>
      </c>
      <c r="AJ3165" s="20">
        <v>37.33</v>
      </c>
      <c r="AK3165" s="18">
        <v>4.12</v>
      </c>
      <c r="AL3165" s="18">
        <v>16.3</v>
      </c>
      <c r="AM3165" s="18">
        <v>25.2</v>
      </c>
      <c r="AN3165" s="18">
        <v>46.5627</v>
      </c>
      <c r="AO3165" s="2">
        <v>2.79</v>
      </c>
      <c r="AP3165" s="2">
        <v>12.8</v>
      </c>
      <c r="AQ3165" s="2">
        <v>21.8</v>
      </c>
      <c r="AR3165" s="2">
        <v>6.5688000000000004</v>
      </c>
      <c r="AS3165" s="2">
        <v>3.42</v>
      </c>
      <c r="AT3165" s="2">
        <v>16.5</v>
      </c>
      <c r="AU3165" s="2">
        <v>20.8</v>
      </c>
      <c r="AV3165" s="2">
        <v>16.235499999999998</v>
      </c>
      <c r="AW3165" s="2">
        <v>3.1</v>
      </c>
      <c r="AX3165" s="2">
        <v>13.8</v>
      </c>
      <c r="AY3165" s="2">
        <v>22.5</v>
      </c>
      <c r="AZ3165" s="2">
        <v>19.191299999999998</v>
      </c>
      <c r="BA3165" s="2">
        <v>5.08</v>
      </c>
      <c r="BB3165" s="2">
        <v>17.8</v>
      </c>
      <c r="BC3165" s="2">
        <v>28.5</v>
      </c>
      <c r="BD3165" s="2">
        <v>41.897199999999998</v>
      </c>
      <c r="BE3165" s="4" t="str">
        <f t="shared" si="492"/>
        <v>NO APLICA</v>
      </c>
      <c r="BF3165" s="4">
        <f t="shared" si="493"/>
        <v>3.9582000000000002</v>
      </c>
      <c r="BG3165">
        <f t="shared" si="494"/>
        <v>2.79</v>
      </c>
      <c r="BH3165">
        <f t="shared" si="495"/>
        <v>3.42</v>
      </c>
      <c r="BI3165">
        <f t="shared" si="496"/>
        <v>5.08</v>
      </c>
      <c r="BJ3165">
        <f t="shared" si="497"/>
        <v>4.12</v>
      </c>
      <c r="BK3165">
        <f t="shared" si="498"/>
        <v>3.66</v>
      </c>
      <c r="BL3165">
        <f t="shared" si="499"/>
        <v>26537.680000000099</v>
      </c>
    </row>
    <row r="3166" spans="1:64" x14ac:dyDescent="0.2">
      <c r="A3166" s="1">
        <v>3164</v>
      </c>
      <c r="B3166" s="7" t="s">
        <v>89</v>
      </c>
      <c r="C3166" s="3">
        <v>40031</v>
      </c>
      <c r="D3166" s="4" t="s">
        <v>628</v>
      </c>
      <c r="E3166" s="4" t="s">
        <v>169</v>
      </c>
      <c r="F3166" s="5" t="str">
        <f t="shared" si="490"/>
        <v>J</v>
      </c>
      <c r="G3166" s="6">
        <v>0.84097222222222223</v>
      </c>
      <c r="H3166" s="6">
        <v>0.87916666666666676</v>
      </c>
      <c r="I3166" s="85">
        <f t="shared" si="491"/>
        <v>55.000000000000128</v>
      </c>
      <c r="J3166" s="86">
        <f>I3166*Segmentos!$D$7*(AH3166%)*IF(ISNUMBER(AI3166),AI3166%,0)</f>
        <v>203148.00000000052</v>
      </c>
      <c r="K3166" s="86">
        <f>I3166*Segmentos!$D$7*(AL3166%)*IF(ISNUMBER(AM3166),AM3166%,0)</f>
        <v>184184.00000000041</v>
      </c>
      <c r="L3166" s="4"/>
      <c r="M3166" s="2">
        <v>0.88</v>
      </c>
      <c r="N3166" s="2">
        <v>2.8</v>
      </c>
      <c r="O3166" s="2">
        <v>31.9</v>
      </c>
      <c r="P3166" s="2">
        <v>75.245599999999996</v>
      </c>
      <c r="Q3166" s="2">
        <v>0.03</v>
      </c>
      <c r="R3166" s="2">
        <v>1</v>
      </c>
      <c r="S3166" s="2">
        <v>3</v>
      </c>
      <c r="T3166" s="2">
        <v>0.41660000000000003</v>
      </c>
      <c r="U3166" s="2">
        <v>0.77</v>
      </c>
      <c r="V3166" s="2">
        <v>1.5</v>
      </c>
      <c r="W3166" s="2">
        <v>51.8</v>
      </c>
      <c r="X3166" s="2">
        <v>13.885999999999999</v>
      </c>
      <c r="Y3166" s="2">
        <v>1.51</v>
      </c>
      <c r="Z3166" s="2">
        <v>4.0999999999999996</v>
      </c>
      <c r="AA3166" s="2">
        <v>36.6</v>
      </c>
      <c r="AB3166" s="2">
        <v>38.218699999999998</v>
      </c>
      <c r="AC3166" s="2">
        <v>0.81</v>
      </c>
      <c r="AD3166" s="2">
        <v>3.2</v>
      </c>
      <c r="AE3166" s="2">
        <v>25</v>
      </c>
      <c r="AF3166" s="2">
        <v>22.724299999999999</v>
      </c>
      <c r="AG3166" s="20">
        <v>0.92</v>
      </c>
      <c r="AH3166" s="20">
        <v>2.7</v>
      </c>
      <c r="AI3166" s="20">
        <v>34.200000000000003</v>
      </c>
      <c r="AJ3166" s="20">
        <v>37.385199999999998</v>
      </c>
      <c r="AK3166" s="18">
        <v>0.84</v>
      </c>
      <c r="AL3166" s="18">
        <v>2.8</v>
      </c>
      <c r="AM3166" s="18">
        <v>29.9</v>
      </c>
      <c r="AN3166" s="18">
        <v>37.860399999999998</v>
      </c>
      <c r="AO3166" s="2">
        <v>0.52</v>
      </c>
      <c r="AP3166" s="2">
        <v>0.8</v>
      </c>
      <c r="AQ3166" s="2">
        <v>65</v>
      </c>
      <c r="AR3166" s="2">
        <v>4.8571</v>
      </c>
      <c r="AS3166" s="2">
        <v>1.22</v>
      </c>
      <c r="AT3166" s="2">
        <v>2.7</v>
      </c>
      <c r="AU3166" s="2">
        <v>44.7</v>
      </c>
      <c r="AV3166" s="2">
        <v>23.021899999999999</v>
      </c>
      <c r="AW3166" s="2">
        <v>0.72</v>
      </c>
      <c r="AX3166" s="2">
        <v>2.4</v>
      </c>
      <c r="AY3166" s="2">
        <v>30</v>
      </c>
      <c r="AZ3166" s="2">
        <v>17.811599999999999</v>
      </c>
      <c r="BA3166" s="2">
        <v>0.9</v>
      </c>
      <c r="BB3166" s="2">
        <v>3.6</v>
      </c>
      <c r="BC3166" s="2">
        <v>25.1</v>
      </c>
      <c r="BD3166" s="2">
        <v>29.5549</v>
      </c>
      <c r="BE3166" s="4" t="str">
        <f t="shared" si="492"/>
        <v>NO APLICA</v>
      </c>
      <c r="BF3166" s="4">
        <f t="shared" si="493"/>
        <v>0.98440000000000016</v>
      </c>
      <c r="BG3166">
        <f t="shared" si="494"/>
        <v>0.52</v>
      </c>
      <c r="BH3166">
        <f t="shared" si="495"/>
        <v>1.22</v>
      </c>
      <c r="BI3166">
        <f t="shared" si="496"/>
        <v>0.9</v>
      </c>
      <c r="BJ3166">
        <f t="shared" si="497"/>
        <v>0.84</v>
      </c>
      <c r="BK3166">
        <f t="shared" si="498"/>
        <v>0.92</v>
      </c>
      <c r="BL3166">
        <f t="shared" si="499"/>
        <v>4912.6000000000104</v>
      </c>
    </row>
    <row r="3167" spans="1:64" x14ac:dyDescent="0.2">
      <c r="A3167" s="1">
        <v>3165</v>
      </c>
      <c r="B3167" s="7" t="s">
        <v>126</v>
      </c>
      <c r="C3167" s="3">
        <v>40031</v>
      </c>
      <c r="D3167" s="4" t="s">
        <v>628</v>
      </c>
      <c r="E3167" s="4" t="s">
        <v>163</v>
      </c>
      <c r="F3167" s="5" t="str">
        <f t="shared" si="490"/>
        <v>J</v>
      </c>
      <c r="G3167" s="6">
        <v>0.87916666666666676</v>
      </c>
      <c r="H3167" s="6">
        <v>0.91388888888888886</v>
      </c>
      <c r="I3167" s="85">
        <f t="shared" si="491"/>
        <v>49.999999999999822</v>
      </c>
      <c r="J3167" s="86">
        <f>I3167*Segmentos!$D$7*(AH3167%)*IF(ISNUMBER(AI3167),AI3167%,0)</f>
        <v>110879.99999999962</v>
      </c>
      <c r="K3167" s="86">
        <f>I3167*Segmentos!$D$7*(AL3167%)*IF(ISNUMBER(AM3167),AM3167%,0)</f>
        <v>219839.99999999921</v>
      </c>
      <c r="L3167" s="4"/>
      <c r="M3167" s="2">
        <v>0.85</v>
      </c>
      <c r="N3167" s="2">
        <v>2.2999999999999998</v>
      </c>
      <c r="O3167" s="2">
        <v>37.4</v>
      </c>
      <c r="P3167" s="2">
        <v>94.345799999999997</v>
      </c>
      <c r="Q3167" s="2">
        <v>0</v>
      </c>
      <c r="R3167" s="2">
        <v>0</v>
      </c>
      <c r="S3167" s="8" t="s">
        <v>577</v>
      </c>
      <c r="T3167" s="2">
        <v>0</v>
      </c>
      <c r="U3167" s="2">
        <v>0.37</v>
      </c>
      <c r="V3167" s="2">
        <v>1.3</v>
      </c>
      <c r="W3167" s="2">
        <v>29.7</v>
      </c>
      <c r="X3167" s="2">
        <v>8.6839999999999993</v>
      </c>
      <c r="Y3167" s="2">
        <v>1.1100000000000001</v>
      </c>
      <c r="Z3167" s="2">
        <v>3.1</v>
      </c>
      <c r="AA3167" s="2">
        <v>36.200000000000003</v>
      </c>
      <c r="AB3167" s="2">
        <v>36.215499999999999</v>
      </c>
      <c r="AC3167" s="2">
        <v>1.36</v>
      </c>
      <c r="AD3167" s="2">
        <v>3.4</v>
      </c>
      <c r="AE3167" s="2">
        <v>40.200000000000003</v>
      </c>
      <c r="AF3167" s="2">
        <v>49.446300000000001</v>
      </c>
      <c r="AG3167" s="20">
        <v>0.55000000000000004</v>
      </c>
      <c r="AH3167" s="20">
        <v>2.1</v>
      </c>
      <c r="AI3167" s="20">
        <v>26.4</v>
      </c>
      <c r="AJ3167" s="20">
        <v>28.933700000000002</v>
      </c>
      <c r="AK3167" s="18">
        <v>1.1200000000000001</v>
      </c>
      <c r="AL3167" s="18">
        <v>2.4</v>
      </c>
      <c r="AM3167" s="18">
        <v>45.8</v>
      </c>
      <c r="AN3167" s="18">
        <v>65.412000000000006</v>
      </c>
      <c r="AO3167" s="2">
        <v>0.64</v>
      </c>
      <c r="AP3167" s="2">
        <v>2</v>
      </c>
      <c r="AQ3167" s="2">
        <v>32.799999999999997</v>
      </c>
      <c r="AR3167" s="2">
        <v>7.8083999999999998</v>
      </c>
      <c r="AS3167" s="2">
        <v>1.36</v>
      </c>
      <c r="AT3167" s="2">
        <v>2.9</v>
      </c>
      <c r="AU3167" s="2">
        <v>47.2</v>
      </c>
      <c r="AV3167" s="2">
        <v>33.1449</v>
      </c>
      <c r="AW3167" s="2">
        <v>0.18</v>
      </c>
      <c r="AX3167" s="2">
        <v>0.7</v>
      </c>
      <c r="AY3167" s="2">
        <v>24.9</v>
      </c>
      <c r="AZ3167" s="2">
        <v>5.6862000000000004</v>
      </c>
      <c r="BA3167" s="2">
        <v>1.1200000000000001</v>
      </c>
      <c r="BB3167" s="2">
        <v>3.2</v>
      </c>
      <c r="BC3167" s="2">
        <v>35.200000000000003</v>
      </c>
      <c r="BD3167" s="2">
        <v>47.706299999999999</v>
      </c>
      <c r="BE3167" s="4" t="str">
        <f t="shared" si="492"/>
        <v>NO APLICA</v>
      </c>
      <c r="BF3167" s="4">
        <f t="shared" si="493"/>
        <v>1.1224000000000001</v>
      </c>
      <c r="BG3167">
        <f t="shared" si="494"/>
        <v>0.64</v>
      </c>
      <c r="BH3167">
        <f t="shared" si="495"/>
        <v>1.36</v>
      </c>
      <c r="BI3167">
        <f t="shared" si="496"/>
        <v>1.1200000000000001</v>
      </c>
      <c r="BJ3167">
        <f t="shared" si="497"/>
        <v>1.1200000000000001</v>
      </c>
      <c r="BK3167">
        <f t="shared" si="498"/>
        <v>0.55000000000000004</v>
      </c>
      <c r="BL3167">
        <f t="shared" si="499"/>
        <v>4300.9999999999845</v>
      </c>
    </row>
    <row r="3168" spans="1:64" x14ac:dyDescent="0.2">
      <c r="A3168" s="1">
        <v>3166</v>
      </c>
      <c r="B3168" s="7" t="s">
        <v>23</v>
      </c>
      <c r="C3168" s="3">
        <v>40031</v>
      </c>
      <c r="D3168" s="4" t="s">
        <v>629</v>
      </c>
      <c r="E3168" s="4" t="s">
        <v>170</v>
      </c>
      <c r="F3168" s="5" t="str">
        <f t="shared" si="490"/>
        <v>J</v>
      </c>
      <c r="G3168" s="6">
        <v>0.875</v>
      </c>
      <c r="H3168" s="6">
        <v>0.90347222222222223</v>
      </c>
      <c r="I3168" s="85">
        <f t="shared" si="491"/>
        <v>41.000000000000014</v>
      </c>
      <c r="J3168" s="86">
        <f>I3168*Segmentos!$D$7*(AH3168%)*IF(ISNUMBER(AI3168),AI3168%,0)</f>
        <v>11299.600000000004</v>
      </c>
      <c r="K3168" s="86">
        <f>I3168*Segmentos!$D$7*(AL3168%)*IF(ISNUMBER(AM3168),AM3168%,0)</f>
        <v>115029.60000000002</v>
      </c>
      <c r="L3168" s="4"/>
      <c r="M3168" s="2">
        <v>0.4</v>
      </c>
      <c r="N3168" s="2">
        <v>1.7</v>
      </c>
      <c r="O3168" s="2">
        <v>23.3</v>
      </c>
      <c r="P3168" s="2">
        <v>28.334900000000001</v>
      </c>
      <c r="Q3168" s="2">
        <v>0.03</v>
      </c>
      <c r="R3168" s="2">
        <v>0.6</v>
      </c>
      <c r="S3168" s="2">
        <v>4.9000000000000004</v>
      </c>
      <c r="T3168" s="2">
        <v>0.377</v>
      </c>
      <c r="U3168" s="2">
        <v>1.21</v>
      </c>
      <c r="V3168" s="2">
        <v>1.4</v>
      </c>
      <c r="W3168" s="2">
        <v>85.2</v>
      </c>
      <c r="X3168" s="2">
        <v>18.205500000000001</v>
      </c>
      <c r="Y3168" s="2">
        <v>0.33</v>
      </c>
      <c r="Z3168" s="2">
        <v>2</v>
      </c>
      <c r="AA3168" s="2">
        <v>16.600000000000001</v>
      </c>
      <c r="AB3168" s="2">
        <v>6.9245999999999999</v>
      </c>
      <c r="AC3168" s="2">
        <v>0.12</v>
      </c>
      <c r="AD3168" s="2">
        <v>2.2000000000000002</v>
      </c>
      <c r="AE3168" s="2">
        <v>5.5</v>
      </c>
      <c r="AF3168" s="2">
        <v>2.8277999999999999</v>
      </c>
      <c r="AG3168" s="20">
        <v>7.0000000000000007E-2</v>
      </c>
      <c r="AH3168" s="20">
        <v>1.3</v>
      </c>
      <c r="AI3168" s="20">
        <v>5.3</v>
      </c>
      <c r="AJ3168" s="20">
        <v>2.3391999999999999</v>
      </c>
      <c r="AK3168" s="18">
        <v>0.69</v>
      </c>
      <c r="AL3168" s="18">
        <v>2.1</v>
      </c>
      <c r="AM3168" s="18">
        <v>33.4</v>
      </c>
      <c r="AN3168" s="18">
        <v>25.995699999999999</v>
      </c>
      <c r="AO3168" s="2">
        <v>0.25</v>
      </c>
      <c r="AP3168" s="2">
        <v>1.1000000000000001</v>
      </c>
      <c r="AQ3168" s="2">
        <v>23.2</v>
      </c>
      <c r="AR3168" s="2">
        <v>1.9389000000000001</v>
      </c>
      <c r="AS3168" s="2">
        <v>0.18</v>
      </c>
      <c r="AT3168" s="2">
        <v>0.8</v>
      </c>
      <c r="AU3168" s="2">
        <v>22.3</v>
      </c>
      <c r="AV3168" s="2">
        <v>2.8809</v>
      </c>
      <c r="AW3168" s="2">
        <v>0.63</v>
      </c>
      <c r="AX3168" s="2">
        <v>2.5</v>
      </c>
      <c r="AY3168" s="2">
        <v>25.7</v>
      </c>
      <c r="AZ3168" s="2">
        <v>13.057600000000001</v>
      </c>
      <c r="BA3168" s="2">
        <v>0.38</v>
      </c>
      <c r="BB3168" s="2">
        <v>1.8</v>
      </c>
      <c r="BC3168" s="2">
        <v>21</v>
      </c>
      <c r="BD3168" s="2">
        <v>10.4575</v>
      </c>
      <c r="BE3168" s="4" t="str">
        <f t="shared" si="492"/>
        <v>NO APLICA</v>
      </c>
      <c r="BF3168" s="4">
        <f t="shared" si="493"/>
        <v>0.37440000000000001</v>
      </c>
      <c r="BG3168">
        <f t="shared" si="494"/>
        <v>0.25</v>
      </c>
      <c r="BH3168">
        <f t="shared" si="495"/>
        <v>0.18</v>
      </c>
      <c r="BI3168">
        <f t="shared" si="496"/>
        <v>0.63</v>
      </c>
      <c r="BJ3168">
        <f t="shared" si="497"/>
        <v>0.69</v>
      </c>
      <c r="BK3168">
        <f t="shared" si="498"/>
        <v>7.0000000000000007E-2</v>
      </c>
      <c r="BL3168">
        <f t="shared" si="499"/>
        <v>1624.0100000000004</v>
      </c>
    </row>
    <row r="3169" spans="1:64" x14ac:dyDescent="0.2">
      <c r="A3169" s="1">
        <v>3167</v>
      </c>
      <c r="B3169" s="7" t="s">
        <v>25</v>
      </c>
      <c r="C3169" s="3">
        <v>40031</v>
      </c>
      <c r="D3169" s="4" t="s">
        <v>629</v>
      </c>
      <c r="E3169" s="4" t="s">
        <v>171</v>
      </c>
      <c r="F3169" s="5" t="str">
        <f t="shared" si="490"/>
        <v>J</v>
      </c>
      <c r="G3169" s="6">
        <v>0.88888888888888884</v>
      </c>
      <c r="H3169" s="6">
        <v>0.88958333333333339</v>
      </c>
      <c r="I3169" s="85">
        <f t="shared" si="491"/>
        <v>1.0000000000001563</v>
      </c>
      <c r="J3169" s="86">
        <f>I3169*Segmentos!$D$7*(AH3169%)*IF(ISNUMBER(AI3169),AI3169%,0)</f>
        <v>2400.0000000003752</v>
      </c>
      <c r="K3169" s="86">
        <f>I3169*Segmentos!$D$7*(AL3169%)*IF(ISNUMBER(AM3169),AM3169%,0)</f>
        <v>5200.0000000008131</v>
      </c>
      <c r="L3169" s="4"/>
      <c r="M3169" s="2">
        <v>0.94</v>
      </c>
      <c r="N3169" s="2">
        <v>0.9</v>
      </c>
      <c r="O3169" s="2">
        <v>100</v>
      </c>
      <c r="P3169" s="2">
        <v>52.154699999999998</v>
      </c>
      <c r="Q3169" s="2">
        <v>0.32</v>
      </c>
      <c r="R3169" s="2">
        <v>0.3</v>
      </c>
      <c r="S3169" s="2">
        <v>100</v>
      </c>
      <c r="T3169" s="2">
        <v>2.9887000000000001</v>
      </c>
      <c r="U3169" s="2">
        <v>1.23</v>
      </c>
      <c r="V3169" s="2">
        <v>1.2</v>
      </c>
      <c r="W3169" s="2">
        <v>100</v>
      </c>
      <c r="X3169" s="2">
        <v>14.228999999999999</v>
      </c>
      <c r="Y3169" s="2">
        <v>0.79</v>
      </c>
      <c r="Z3169" s="2">
        <v>0.8</v>
      </c>
      <c r="AA3169" s="2">
        <v>100</v>
      </c>
      <c r="AB3169" s="2">
        <v>12.9186</v>
      </c>
      <c r="AC3169" s="2">
        <v>1.21</v>
      </c>
      <c r="AD3169" s="2">
        <v>1.2</v>
      </c>
      <c r="AE3169" s="2">
        <v>100</v>
      </c>
      <c r="AF3169" s="2">
        <v>22.0183</v>
      </c>
      <c r="AG3169" s="20">
        <v>0.57999999999999996</v>
      </c>
      <c r="AH3169" s="20">
        <v>0.6</v>
      </c>
      <c r="AI3169" s="20">
        <v>100</v>
      </c>
      <c r="AJ3169" s="20">
        <v>15.146800000000001</v>
      </c>
      <c r="AK3169" s="18">
        <v>1.27</v>
      </c>
      <c r="AL3169" s="18">
        <v>1.3</v>
      </c>
      <c r="AM3169" s="18">
        <v>100</v>
      </c>
      <c r="AN3169" s="18">
        <v>37.007800000000003</v>
      </c>
      <c r="AO3169" s="2">
        <v>0.28000000000000003</v>
      </c>
      <c r="AP3169" s="2">
        <v>0.3</v>
      </c>
      <c r="AQ3169" s="2">
        <v>100</v>
      </c>
      <c r="AR3169" s="2">
        <v>1.7121</v>
      </c>
      <c r="AS3169" s="2">
        <v>0.31</v>
      </c>
      <c r="AT3169" s="2">
        <v>0.3</v>
      </c>
      <c r="AU3169" s="2">
        <v>100</v>
      </c>
      <c r="AV3169" s="2">
        <v>3.7648999999999999</v>
      </c>
      <c r="AW3169" s="2">
        <v>1.28</v>
      </c>
      <c r="AX3169" s="2">
        <v>1.3</v>
      </c>
      <c r="AY3169" s="2">
        <v>100</v>
      </c>
      <c r="AZ3169" s="2">
        <v>20.4011</v>
      </c>
      <c r="BA3169" s="2">
        <v>1.24</v>
      </c>
      <c r="BB3169" s="2">
        <v>1.2</v>
      </c>
      <c r="BC3169" s="2">
        <v>100</v>
      </c>
      <c r="BD3169" s="2">
        <v>26.276499999999999</v>
      </c>
      <c r="BE3169" s="4" t="str">
        <f t="shared" si="492"/>
        <v>NO APLICA</v>
      </c>
      <c r="BF3169" s="4">
        <f t="shared" si="493"/>
        <v>0.7347999999999999</v>
      </c>
      <c r="BG3169">
        <f t="shared" si="494"/>
        <v>0.28000000000000003</v>
      </c>
      <c r="BH3169">
        <f t="shared" si="495"/>
        <v>0.31</v>
      </c>
      <c r="BI3169">
        <f t="shared" si="496"/>
        <v>1.28</v>
      </c>
      <c r="BJ3169">
        <f t="shared" si="497"/>
        <v>1.27</v>
      </c>
      <c r="BK3169">
        <f t="shared" si="498"/>
        <v>0.57999999999999996</v>
      </c>
      <c r="BL3169">
        <f t="shared" si="499"/>
        <v>90.000000000014069</v>
      </c>
    </row>
    <row r="3170" spans="1:64" x14ac:dyDescent="0.2">
      <c r="A3170" s="1">
        <v>3168</v>
      </c>
      <c r="B3170" s="7" t="s">
        <v>19</v>
      </c>
      <c r="C3170" s="3">
        <v>40031</v>
      </c>
      <c r="D3170" s="4" t="s">
        <v>17</v>
      </c>
      <c r="E3170" s="4" t="s">
        <v>166</v>
      </c>
      <c r="F3170" s="5" t="str">
        <f t="shared" si="490"/>
        <v>J</v>
      </c>
      <c r="G3170" s="6">
        <v>0.9145833333333333</v>
      </c>
      <c r="H3170" s="6">
        <v>0.91666666666666663</v>
      </c>
      <c r="I3170" s="85">
        <f t="shared" si="491"/>
        <v>2.9999999999999893</v>
      </c>
      <c r="J3170" s="86">
        <f>I3170*Segmentos!$D$7*(AH3170%)*IF(ISNUMBER(AI3170),AI3170%,0)</f>
        <v>6215.9999999999773</v>
      </c>
      <c r="K3170" s="86">
        <f>I3170*Segmentos!$D$7*(AL3170%)*IF(ISNUMBER(AM3170),AM3170%,0)</f>
        <v>6595.1999999999771</v>
      </c>
      <c r="L3170" s="4"/>
      <c r="M3170" s="2">
        <v>0.55000000000000004</v>
      </c>
      <c r="N3170" s="2">
        <v>0.7</v>
      </c>
      <c r="O3170" s="2">
        <v>83</v>
      </c>
      <c r="P3170" s="2">
        <v>89.588800000000006</v>
      </c>
      <c r="Q3170" s="2">
        <v>0</v>
      </c>
      <c r="R3170" s="2">
        <v>0</v>
      </c>
      <c r="S3170" s="8" t="s">
        <v>577</v>
      </c>
      <c r="T3170" s="2">
        <v>0</v>
      </c>
      <c r="U3170" s="2">
        <v>0</v>
      </c>
      <c r="V3170" s="2">
        <v>0</v>
      </c>
      <c r="W3170" s="8" t="s">
        <v>577</v>
      </c>
      <c r="X3170" s="2">
        <v>0</v>
      </c>
      <c r="Y3170" s="2">
        <v>0.55000000000000004</v>
      </c>
      <c r="Z3170" s="2">
        <v>0.7</v>
      </c>
      <c r="AA3170" s="2">
        <v>80</v>
      </c>
      <c r="AB3170" s="2">
        <v>26.509499999999999</v>
      </c>
      <c r="AC3170" s="2">
        <v>1.18</v>
      </c>
      <c r="AD3170" s="2">
        <v>1.4</v>
      </c>
      <c r="AE3170" s="2">
        <v>84.4</v>
      </c>
      <c r="AF3170" s="2">
        <v>63.0794</v>
      </c>
      <c r="AG3170" s="20">
        <v>0.5</v>
      </c>
      <c r="AH3170" s="20">
        <v>0.7</v>
      </c>
      <c r="AI3170" s="20">
        <v>74</v>
      </c>
      <c r="AJ3170" s="20">
        <v>38.860199999999999</v>
      </c>
      <c r="AK3170" s="18">
        <v>0.59</v>
      </c>
      <c r="AL3170" s="18">
        <v>0.6</v>
      </c>
      <c r="AM3170" s="18">
        <v>91.6</v>
      </c>
      <c r="AN3170" s="18">
        <v>50.728700000000003</v>
      </c>
      <c r="AO3170" s="2">
        <v>7.0000000000000007E-2</v>
      </c>
      <c r="AP3170" s="2">
        <v>0.2</v>
      </c>
      <c r="AQ3170" s="2">
        <v>33.299999999999997</v>
      </c>
      <c r="AR3170" s="2">
        <v>1.3219000000000001</v>
      </c>
      <c r="AS3170" s="2">
        <v>0.37</v>
      </c>
      <c r="AT3170" s="2">
        <v>0.4</v>
      </c>
      <c r="AU3170" s="2">
        <v>100</v>
      </c>
      <c r="AV3170" s="2">
        <v>13.288399999999999</v>
      </c>
      <c r="AW3170" s="2">
        <v>0.25</v>
      </c>
      <c r="AX3170" s="2">
        <v>0.4</v>
      </c>
      <c r="AY3170" s="2">
        <v>66.7</v>
      </c>
      <c r="AZ3170" s="2">
        <v>11.638299999999999</v>
      </c>
      <c r="BA3170" s="2">
        <v>1.02</v>
      </c>
      <c r="BB3170" s="2">
        <v>1.2</v>
      </c>
      <c r="BC3170" s="2">
        <v>86.5</v>
      </c>
      <c r="BD3170" s="2">
        <v>63.340200000000003</v>
      </c>
      <c r="BE3170" s="4" t="str">
        <f t="shared" si="492"/>
        <v>NO APLICA</v>
      </c>
      <c r="BF3170" s="4">
        <f t="shared" si="493"/>
        <v>0.57180000000000009</v>
      </c>
      <c r="BG3170">
        <f t="shared" si="494"/>
        <v>7.0000000000000007E-2</v>
      </c>
      <c r="BH3170">
        <f t="shared" si="495"/>
        <v>0.37</v>
      </c>
      <c r="BI3170">
        <f t="shared" si="496"/>
        <v>1.02</v>
      </c>
      <c r="BJ3170">
        <f t="shared" si="497"/>
        <v>0.59</v>
      </c>
      <c r="BK3170">
        <f t="shared" si="498"/>
        <v>0.5</v>
      </c>
      <c r="BL3170">
        <f t="shared" si="499"/>
        <v>174.29999999999939</v>
      </c>
    </row>
    <row r="3171" spans="1:64" x14ac:dyDescent="0.2">
      <c r="A3171" s="1">
        <v>3169</v>
      </c>
      <c r="B3171" s="7" t="s">
        <v>2</v>
      </c>
      <c r="C3171" s="3">
        <v>40031</v>
      </c>
      <c r="D3171" s="4" t="s">
        <v>627</v>
      </c>
      <c r="E3171" s="4" t="s">
        <v>164</v>
      </c>
      <c r="F3171" s="5" t="str">
        <f t="shared" si="490"/>
        <v>J</v>
      </c>
      <c r="G3171" s="6">
        <v>0.87430555555555556</v>
      </c>
      <c r="H3171" s="6">
        <v>0.92361111111111116</v>
      </c>
      <c r="I3171" s="85">
        <f t="shared" si="491"/>
        <v>71.000000000000071</v>
      </c>
      <c r="J3171" s="86">
        <f>I3171*Segmentos!$D$7*(AH3171%)*IF(ISNUMBER(AI3171),AI3171%,0)</f>
        <v>1352294.4000000018</v>
      </c>
      <c r="K3171" s="86">
        <f>I3171*Segmentos!$D$7*(AL3171%)*IF(ISNUMBER(AM3171),AM3171%,0)</f>
        <v>1919272.0000000021</v>
      </c>
      <c r="L3171" s="4"/>
      <c r="M3171" s="2">
        <v>5.81</v>
      </c>
      <c r="N3171" s="2">
        <v>20.3</v>
      </c>
      <c r="O3171" s="2">
        <v>28.6</v>
      </c>
      <c r="P3171" s="2">
        <v>84.981899999999996</v>
      </c>
      <c r="Q3171" s="2">
        <v>3.4</v>
      </c>
      <c r="R3171" s="2">
        <v>14.9</v>
      </c>
      <c r="S3171" s="2">
        <v>22.8</v>
      </c>
      <c r="T3171" s="2">
        <v>8.3055000000000003</v>
      </c>
      <c r="U3171" s="2">
        <v>4.05</v>
      </c>
      <c r="V3171" s="2">
        <v>16</v>
      </c>
      <c r="W3171" s="2">
        <v>25.3</v>
      </c>
      <c r="X3171" s="2">
        <v>12.423999999999999</v>
      </c>
      <c r="Y3171" s="2">
        <v>5.65</v>
      </c>
      <c r="Z3171" s="2">
        <v>24.1</v>
      </c>
      <c r="AA3171" s="2">
        <v>23.5</v>
      </c>
      <c r="AB3171" s="2">
        <v>24.4101</v>
      </c>
      <c r="AC3171" s="2">
        <v>8.3000000000000007</v>
      </c>
      <c r="AD3171" s="2">
        <v>22.4</v>
      </c>
      <c r="AE3171" s="2">
        <v>37.1</v>
      </c>
      <c r="AF3171" s="2">
        <v>39.842199999999998</v>
      </c>
      <c r="AG3171" s="20">
        <v>4.76</v>
      </c>
      <c r="AH3171" s="20">
        <v>18.600000000000001</v>
      </c>
      <c r="AI3171" s="20">
        <v>25.6</v>
      </c>
      <c r="AJ3171" s="20">
        <v>33.020600000000002</v>
      </c>
      <c r="AK3171" s="18">
        <v>6.76</v>
      </c>
      <c r="AL3171" s="18">
        <v>21.8</v>
      </c>
      <c r="AM3171" s="18">
        <v>31</v>
      </c>
      <c r="AN3171" s="18">
        <v>51.961300000000001</v>
      </c>
      <c r="AO3171" s="2">
        <v>5.4</v>
      </c>
      <c r="AP3171" s="2">
        <v>20.6</v>
      </c>
      <c r="AQ3171" s="2">
        <v>26.2</v>
      </c>
      <c r="AR3171" s="2">
        <v>8.6324000000000005</v>
      </c>
      <c r="AS3171" s="2">
        <v>8.48</v>
      </c>
      <c r="AT3171" s="2">
        <v>22.4</v>
      </c>
      <c r="AU3171" s="2">
        <v>37.799999999999997</v>
      </c>
      <c r="AV3171" s="2">
        <v>27.3245</v>
      </c>
      <c r="AW3171" s="2">
        <v>5.46</v>
      </c>
      <c r="AX3171" s="2">
        <v>20.7</v>
      </c>
      <c r="AY3171" s="2">
        <v>26.4</v>
      </c>
      <c r="AZ3171" s="2">
        <v>22.955200000000001</v>
      </c>
      <c r="BA3171" s="2">
        <v>4.66</v>
      </c>
      <c r="BB3171" s="2">
        <v>18.7</v>
      </c>
      <c r="BC3171" s="2">
        <v>24.9</v>
      </c>
      <c r="BD3171" s="2">
        <v>26.069800000000001</v>
      </c>
      <c r="BE3171" s="4" t="str">
        <f t="shared" si="492"/>
        <v>NO APLICA</v>
      </c>
      <c r="BF3171" s="4">
        <f t="shared" si="493"/>
        <v>6.7620000000000005</v>
      </c>
      <c r="BG3171">
        <f t="shared" si="494"/>
        <v>5.4</v>
      </c>
      <c r="BH3171">
        <f t="shared" si="495"/>
        <v>8.48</v>
      </c>
      <c r="BI3171">
        <f t="shared" si="496"/>
        <v>5.46</v>
      </c>
      <c r="BJ3171">
        <f t="shared" si="497"/>
        <v>6.76</v>
      </c>
      <c r="BK3171">
        <f t="shared" si="498"/>
        <v>4.76</v>
      </c>
      <c r="BL3171">
        <f t="shared" si="499"/>
        <v>41221.180000000044</v>
      </c>
    </row>
    <row r="3172" spans="1:64" x14ac:dyDescent="0.2">
      <c r="A3172" s="1">
        <v>3170</v>
      </c>
      <c r="B3172" s="7" t="s">
        <v>16</v>
      </c>
      <c r="C3172" s="3">
        <v>40031</v>
      </c>
      <c r="D3172" s="4" t="s">
        <v>626</v>
      </c>
      <c r="E3172" s="4" t="s">
        <v>166</v>
      </c>
      <c r="F3172" s="5" t="str">
        <f t="shared" si="490"/>
        <v>J</v>
      </c>
      <c r="G3172" s="6">
        <v>0.91388888888888886</v>
      </c>
      <c r="H3172" s="6">
        <v>0.91736111111111107</v>
      </c>
      <c r="I3172" s="85">
        <f t="shared" si="491"/>
        <v>4.9999999999999822</v>
      </c>
      <c r="J3172" s="86">
        <f>I3172*Segmentos!$D$7*(AH3172%)*IF(ISNUMBER(AI3172),AI3172%,0)</f>
        <v>253199.9999999991</v>
      </c>
      <c r="K3172" s="86">
        <f>I3172*Segmentos!$D$7*(AL3172%)*IF(ISNUMBER(AM3172),AM3172%,0)</f>
        <v>268631.99999999907</v>
      </c>
      <c r="L3172" s="4"/>
      <c r="M3172" s="2">
        <v>13.08</v>
      </c>
      <c r="N3172" s="2">
        <v>15.3</v>
      </c>
      <c r="O3172" s="2">
        <v>85.3</v>
      </c>
      <c r="P3172" s="2">
        <v>89.198300000000003</v>
      </c>
      <c r="Q3172" s="2">
        <v>5.7</v>
      </c>
      <c r="R3172" s="2">
        <v>6.4</v>
      </c>
      <c r="S3172" s="2">
        <v>89.2</v>
      </c>
      <c r="T3172" s="2">
        <v>6.4916999999999998</v>
      </c>
      <c r="U3172" s="2">
        <v>11.35</v>
      </c>
      <c r="V3172" s="2">
        <v>12.7</v>
      </c>
      <c r="W3172" s="2">
        <v>89.4</v>
      </c>
      <c r="X3172" s="2">
        <v>16.222999999999999</v>
      </c>
      <c r="Y3172" s="2">
        <v>13.33</v>
      </c>
      <c r="Z3172" s="2">
        <v>15.4</v>
      </c>
      <c r="AA3172" s="2">
        <v>86.6</v>
      </c>
      <c r="AB3172" s="2">
        <v>26.851400000000002</v>
      </c>
      <c r="AC3172" s="2">
        <v>17.7</v>
      </c>
      <c r="AD3172" s="2">
        <v>21.5</v>
      </c>
      <c r="AE3172" s="2">
        <v>82.4</v>
      </c>
      <c r="AF3172" s="2">
        <v>39.632199999999997</v>
      </c>
      <c r="AG3172" s="20">
        <v>12.67</v>
      </c>
      <c r="AH3172" s="20">
        <v>15</v>
      </c>
      <c r="AI3172" s="20">
        <v>84.4</v>
      </c>
      <c r="AJ3172" s="20">
        <v>40.999200000000002</v>
      </c>
      <c r="AK3172" s="18">
        <v>13.45</v>
      </c>
      <c r="AL3172" s="18">
        <v>15.6</v>
      </c>
      <c r="AM3172" s="18">
        <v>86.1</v>
      </c>
      <c r="AN3172" s="18">
        <v>48.198999999999998</v>
      </c>
      <c r="AO3172" s="2">
        <v>8.66</v>
      </c>
      <c r="AP3172" s="2">
        <v>10.1</v>
      </c>
      <c r="AQ3172" s="2">
        <v>85.9</v>
      </c>
      <c r="AR3172" s="2">
        <v>6.4542000000000002</v>
      </c>
      <c r="AS3172" s="2">
        <v>12.44</v>
      </c>
      <c r="AT3172" s="2">
        <v>16.600000000000001</v>
      </c>
      <c r="AU3172" s="2">
        <v>74.8</v>
      </c>
      <c r="AV3172" s="2">
        <v>18.695399999999999</v>
      </c>
      <c r="AW3172" s="2">
        <v>13.17</v>
      </c>
      <c r="AX3172" s="2">
        <v>15.1</v>
      </c>
      <c r="AY3172" s="2">
        <v>87.2</v>
      </c>
      <c r="AZ3172" s="2">
        <v>25.8232</v>
      </c>
      <c r="BA3172" s="2">
        <v>14.64</v>
      </c>
      <c r="BB3172" s="2">
        <v>16.2</v>
      </c>
      <c r="BC3172" s="2">
        <v>90.1</v>
      </c>
      <c r="BD3172" s="2">
        <v>38.225499999999997</v>
      </c>
      <c r="BE3172" s="4" t="str">
        <f t="shared" si="492"/>
        <v>NO APLICA</v>
      </c>
      <c r="BF3172" s="4">
        <f t="shared" si="493"/>
        <v>12.861600000000001</v>
      </c>
      <c r="BG3172">
        <f t="shared" si="494"/>
        <v>8.66</v>
      </c>
      <c r="BH3172">
        <f t="shared" si="495"/>
        <v>12.44</v>
      </c>
      <c r="BI3172">
        <f t="shared" si="496"/>
        <v>14.64</v>
      </c>
      <c r="BJ3172">
        <f t="shared" si="497"/>
        <v>13.45</v>
      </c>
      <c r="BK3172">
        <f t="shared" si="498"/>
        <v>12.67</v>
      </c>
      <c r="BL3172">
        <f t="shared" si="499"/>
        <v>6525.4499999999771</v>
      </c>
    </row>
    <row r="3173" spans="1:64" x14ac:dyDescent="0.2">
      <c r="A3173" s="1">
        <v>3171</v>
      </c>
      <c r="B3173" s="7" t="s">
        <v>22</v>
      </c>
      <c r="C3173" s="3">
        <v>40031</v>
      </c>
      <c r="D3173" s="4" t="s">
        <v>629</v>
      </c>
      <c r="E3173" s="4" t="s">
        <v>164</v>
      </c>
      <c r="F3173" s="5" t="str">
        <f t="shared" si="490"/>
        <v>J</v>
      </c>
      <c r="G3173" s="6">
        <v>0.83263888888888893</v>
      </c>
      <c r="H3173" s="6">
        <v>0.87430555555555556</v>
      </c>
      <c r="I3173" s="85">
        <f t="shared" si="491"/>
        <v>59.999999999999943</v>
      </c>
      <c r="J3173" s="86">
        <f>I3173*Segmentos!$D$7*(AH3173%)*IF(ISNUMBER(AI3173),AI3173%,0)</f>
        <v>278159.99999999977</v>
      </c>
      <c r="K3173" s="86">
        <f>I3173*Segmentos!$D$7*(AL3173%)*IF(ISNUMBER(AM3173),AM3173%,0)</f>
        <v>532223.99999999953</v>
      </c>
      <c r="L3173" s="4"/>
      <c r="M3173" s="2">
        <v>1.72</v>
      </c>
      <c r="N3173" s="2">
        <v>5.3</v>
      </c>
      <c r="O3173" s="2">
        <v>32.6</v>
      </c>
      <c r="P3173" s="2">
        <v>97.470299999999995</v>
      </c>
      <c r="Q3173" s="2">
        <v>0.7</v>
      </c>
      <c r="R3173" s="2">
        <v>2.1</v>
      </c>
      <c r="S3173" s="2">
        <v>33.5</v>
      </c>
      <c r="T3173" s="2">
        <v>6.6188000000000002</v>
      </c>
      <c r="U3173" s="2">
        <v>0.69</v>
      </c>
      <c r="V3173" s="2">
        <v>2.6</v>
      </c>
      <c r="W3173" s="2">
        <v>26.4</v>
      </c>
      <c r="X3173" s="2">
        <v>8.1852</v>
      </c>
      <c r="Y3173" s="2">
        <v>0.91</v>
      </c>
      <c r="Z3173" s="2">
        <v>4.7</v>
      </c>
      <c r="AA3173" s="2">
        <v>19.5</v>
      </c>
      <c r="AB3173" s="2">
        <v>15.298999999999999</v>
      </c>
      <c r="AC3173" s="2">
        <v>3.62</v>
      </c>
      <c r="AD3173" s="2">
        <v>9.1</v>
      </c>
      <c r="AE3173" s="2">
        <v>39.6</v>
      </c>
      <c r="AF3173" s="2">
        <v>67.3673</v>
      </c>
      <c r="AG3173" s="20">
        <v>1.1499999999999999</v>
      </c>
      <c r="AH3173" s="20">
        <v>3.8</v>
      </c>
      <c r="AI3173" s="20">
        <v>30.5</v>
      </c>
      <c r="AJ3173" s="20">
        <v>31.011700000000001</v>
      </c>
      <c r="AK3173" s="18">
        <v>2.23</v>
      </c>
      <c r="AL3173" s="18">
        <v>6.6</v>
      </c>
      <c r="AM3173" s="18">
        <v>33.6</v>
      </c>
      <c r="AN3173" s="18">
        <v>66.458600000000004</v>
      </c>
      <c r="AO3173" s="2">
        <v>1.19</v>
      </c>
      <c r="AP3173" s="2">
        <v>3.9</v>
      </c>
      <c r="AQ3173" s="2">
        <v>30.4</v>
      </c>
      <c r="AR3173" s="2">
        <v>7.4100999999999999</v>
      </c>
      <c r="AS3173" s="2">
        <v>1.04</v>
      </c>
      <c r="AT3173" s="2">
        <v>4.8</v>
      </c>
      <c r="AU3173" s="2">
        <v>21.6</v>
      </c>
      <c r="AV3173" s="2">
        <v>13.0581</v>
      </c>
      <c r="AW3173" s="2">
        <v>2.36</v>
      </c>
      <c r="AX3173" s="2">
        <v>6.1</v>
      </c>
      <c r="AY3173" s="2">
        <v>38.700000000000003</v>
      </c>
      <c r="AZ3173" s="2">
        <v>38.590200000000003</v>
      </c>
      <c r="BA3173" s="2">
        <v>1.77</v>
      </c>
      <c r="BB3173" s="2">
        <v>5.3</v>
      </c>
      <c r="BC3173" s="2">
        <v>33.6</v>
      </c>
      <c r="BD3173" s="2">
        <v>38.411900000000003</v>
      </c>
      <c r="BE3173" s="4" t="str">
        <f t="shared" si="492"/>
        <v>NO APLICA</v>
      </c>
      <c r="BF3173" s="4">
        <f t="shared" si="493"/>
        <v>1.6026</v>
      </c>
      <c r="BG3173">
        <f t="shared" si="494"/>
        <v>1.19</v>
      </c>
      <c r="BH3173">
        <f t="shared" si="495"/>
        <v>1.04</v>
      </c>
      <c r="BI3173">
        <f t="shared" si="496"/>
        <v>2.36</v>
      </c>
      <c r="BJ3173">
        <f t="shared" si="497"/>
        <v>2.23</v>
      </c>
      <c r="BK3173">
        <f t="shared" si="498"/>
        <v>1.1499999999999999</v>
      </c>
      <c r="BL3173">
        <f t="shared" si="499"/>
        <v>10366.799999999992</v>
      </c>
    </row>
    <row r="3174" spans="1:64" x14ac:dyDescent="0.2">
      <c r="A3174" s="1">
        <v>3172</v>
      </c>
      <c r="B3174" s="7" t="s">
        <v>130</v>
      </c>
      <c r="C3174" s="3">
        <v>40031</v>
      </c>
      <c r="D3174" s="4" t="s">
        <v>8</v>
      </c>
      <c r="E3174" s="4" t="s">
        <v>176</v>
      </c>
      <c r="F3174" s="5" t="str">
        <f t="shared" si="490"/>
        <v>J</v>
      </c>
      <c r="G3174" s="6">
        <v>0.92083333333333339</v>
      </c>
      <c r="H3174" s="6">
        <v>1.9444444444444445E-2</v>
      </c>
      <c r="I3174" s="85">
        <f t="shared" si="491"/>
        <v>141.99999999999991</v>
      </c>
      <c r="J3174" s="86">
        <f>I3174*Segmentos!$D$7*(AH3174%)*IF(ISNUMBER(AI3174),AI3174%,0)</f>
        <v>3669393.5999999978</v>
      </c>
      <c r="K3174" s="86">
        <f>I3174*Segmentos!$D$7*(AL3174%)*IF(ISNUMBER(AM3174),AM3174%,0)</f>
        <v>4167415.9999999972</v>
      </c>
      <c r="L3174" s="4"/>
      <c r="M3174" s="2">
        <v>6.92</v>
      </c>
      <c r="N3174" s="2">
        <v>29.1</v>
      </c>
      <c r="O3174" s="2">
        <v>23.8</v>
      </c>
      <c r="P3174" s="2">
        <v>89.368300000000005</v>
      </c>
      <c r="Q3174" s="2">
        <v>3.32</v>
      </c>
      <c r="R3174" s="2">
        <v>18.8</v>
      </c>
      <c r="S3174" s="2">
        <v>17.7</v>
      </c>
      <c r="T3174" s="2">
        <v>7.1497999999999999</v>
      </c>
      <c r="U3174" s="2">
        <v>4.8</v>
      </c>
      <c r="V3174" s="2">
        <v>25.8</v>
      </c>
      <c r="W3174" s="2">
        <v>18.600000000000001</v>
      </c>
      <c r="X3174" s="2">
        <v>12.998900000000001</v>
      </c>
      <c r="Y3174" s="2">
        <v>6.97</v>
      </c>
      <c r="Z3174" s="2">
        <v>32.9</v>
      </c>
      <c r="AA3174" s="2">
        <v>21.2</v>
      </c>
      <c r="AB3174" s="2">
        <v>26.551100000000002</v>
      </c>
      <c r="AC3174" s="2">
        <v>10.07</v>
      </c>
      <c r="AD3174" s="2">
        <v>32.9</v>
      </c>
      <c r="AE3174" s="2">
        <v>30.6</v>
      </c>
      <c r="AF3174" s="2">
        <v>42.668500000000002</v>
      </c>
      <c r="AG3174" s="20">
        <v>6.45</v>
      </c>
      <c r="AH3174" s="20">
        <v>29.1</v>
      </c>
      <c r="AI3174" s="20">
        <v>22.2</v>
      </c>
      <c r="AJ3174" s="20">
        <v>39.483400000000003</v>
      </c>
      <c r="AK3174" s="18">
        <v>7.35</v>
      </c>
      <c r="AL3174" s="18">
        <v>29</v>
      </c>
      <c r="AM3174" s="18">
        <v>25.3</v>
      </c>
      <c r="AN3174" s="18">
        <v>49.884900000000002</v>
      </c>
      <c r="AO3174" s="2">
        <v>2.17</v>
      </c>
      <c r="AP3174" s="2">
        <v>18.8</v>
      </c>
      <c r="AQ3174" s="2">
        <v>11.5</v>
      </c>
      <c r="AR3174" s="2">
        <v>3.0659999999999998</v>
      </c>
      <c r="AS3174" s="2">
        <v>4.8499999999999996</v>
      </c>
      <c r="AT3174" s="2">
        <v>26.1</v>
      </c>
      <c r="AU3174" s="2">
        <v>18.5</v>
      </c>
      <c r="AV3174" s="2">
        <v>13.7784</v>
      </c>
      <c r="AW3174" s="2">
        <v>6.88</v>
      </c>
      <c r="AX3174" s="2">
        <v>30.8</v>
      </c>
      <c r="AY3174" s="2">
        <v>22.3</v>
      </c>
      <c r="AZ3174" s="2">
        <v>25.534600000000001</v>
      </c>
      <c r="BA3174" s="2">
        <v>9.51</v>
      </c>
      <c r="BB3174" s="2">
        <v>32.299999999999997</v>
      </c>
      <c r="BC3174" s="2">
        <v>29.4</v>
      </c>
      <c r="BD3174" s="2">
        <v>46.9893</v>
      </c>
      <c r="BE3174" s="4" t="str">
        <f t="shared" si="492"/>
        <v>ABURRIDO</v>
      </c>
      <c r="BF3174" s="4">
        <f t="shared" si="493"/>
        <v>6.4079999999999995</v>
      </c>
      <c r="BG3174">
        <f t="shared" si="494"/>
        <v>2.17</v>
      </c>
      <c r="BH3174">
        <f t="shared" si="495"/>
        <v>4.8499999999999996</v>
      </c>
      <c r="BI3174">
        <f t="shared" si="496"/>
        <v>9.51</v>
      </c>
      <c r="BJ3174">
        <f t="shared" si="497"/>
        <v>7.35</v>
      </c>
      <c r="BK3174">
        <f t="shared" si="498"/>
        <v>6.45</v>
      </c>
      <c r="BL3174">
        <f t="shared" si="499"/>
        <v>98346.359999999957</v>
      </c>
    </row>
    <row r="3175" spans="1:64" x14ac:dyDescent="0.2">
      <c r="A3175" s="1">
        <v>3173</v>
      </c>
      <c r="B3175" s="7" t="s">
        <v>4</v>
      </c>
      <c r="C3175" s="3">
        <v>40031</v>
      </c>
      <c r="D3175" s="4" t="s">
        <v>3</v>
      </c>
      <c r="E3175" s="4" t="s">
        <v>165</v>
      </c>
      <c r="F3175" s="5" t="str">
        <f t="shared" si="490"/>
        <v>J</v>
      </c>
      <c r="G3175" s="6">
        <v>0.78125</v>
      </c>
      <c r="H3175" s="6">
        <v>0.87361111111111101</v>
      </c>
      <c r="I3175" s="85">
        <f t="shared" si="491"/>
        <v>132.99999999999986</v>
      </c>
      <c r="J3175" s="86">
        <f>I3175*Segmentos!$D$7*(AH3175%)*IF(ISNUMBER(AI3175),AI3175%,0)</f>
        <v>1618024.799999998</v>
      </c>
      <c r="K3175" s="86">
        <f>I3175*Segmentos!$D$7*(AL3175%)*IF(ISNUMBER(AM3175),AM3175%,0)</f>
        <v>2160930.799999997</v>
      </c>
      <c r="L3175" s="4"/>
      <c r="M3175" s="2">
        <v>3.58</v>
      </c>
      <c r="N3175" s="2">
        <v>14.4</v>
      </c>
      <c r="O3175" s="2">
        <v>24.8</v>
      </c>
      <c r="P3175" s="2">
        <v>65.823400000000007</v>
      </c>
      <c r="Q3175" s="2">
        <v>3.78</v>
      </c>
      <c r="R3175" s="2">
        <v>15</v>
      </c>
      <c r="S3175" s="2">
        <v>25.1</v>
      </c>
      <c r="T3175" s="2">
        <v>11.5739</v>
      </c>
      <c r="U3175" s="2">
        <v>4.74</v>
      </c>
      <c r="V3175" s="2">
        <v>17.7</v>
      </c>
      <c r="W3175" s="2">
        <v>26.8</v>
      </c>
      <c r="X3175" s="2">
        <v>18.2624</v>
      </c>
      <c r="Y3175" s="2">
        <v>3.27</v>
      </c>
      <c r="Z3175" s="2">
        <v>16.2</v>
      </c>
      <c r="AA3175" s="2">
        <v>20.2</v>
      </c>
      <c r="AB3175" s="2">
        <v>17.738700000000001</v>
      </c>
      <c r="AC3175" s="2">
        <v>3.03</v>
      </c>
      <c r="AD3175" s="2">
        <v>10.5</v>
      </c>
      <c r="AE3175" s="2">
        <v>29</v>
      </c>
      <c r="AF3175" s="2">
        <v>18.2485</v>
      </c>
      <c r="AG3175" s="20">
        <v>3.04</v>
      </c>
      <c r="AH3175" s="20">
        <v>13.7</v>
      </c>
      <c r="AI3175" s="20">
        <v>22.2</v>
      </c>
      <c r="AJ3175" s="20">
        <v>26.4955</v>
      </c>
      <c r="AK3175" s="18">
        <v>4.07</v>
      </c>
      <c r="AL3175" s="18">
        <v>15.1</v>
      </c>
      <c r="AM3175" s="18">
        <v>26.9</v>
      </c>
      <c r="AN3175" s="18">
        <v>39.327800000000003</v>
      </c>
      <c r="AO3175" s="2">
        <v>1.34</v>
      </c>
      <c r="AP3175" s="2">
        <v>8</v>
      </c>
      <c r="AQ3175" s="2">
        <v>16.600000000000001</v>
      </c>
      <c r="AR3175" s="2">
        <v>2.6812</v>
      </c>
      <c r="AS3175" s="2">
        <v>1.99</v>
      </c>
      <c r="AT3175" s="2">
        <v>10.199999999999999</v>
      </c>
      <c r="AU3175" s="2">
        <v>19.5</v>
      </c>
      <c r="AV3175" s="2">
        <v>8.0500000000000007</v>
      </c>
      <c r="AW3175" s="2">
        <v>3.64</v>
      </c>
      <c r="AX3175" s="2">
        <v>14.2</v>
      </c>
      <c r="AY3175" s="2">
        <v>25.7</v>
      </c>
      <c r="AZ3175" s="2">
        <v>19.229600000000001</v>
      </c>
      <c r="BA3175" s="2">
        <v>5.0999999999999996</v>
      </c>
      <c r="BB3175" s="2">
        <v>18.899999999999999</v>
      </c>
      <c r="BC3175" s="2">
        <v>26.9</v>
      </c>
      <c r="BD3175" s="2">
        <v>35.8626</v>
      </c>
      <c r="BE3175" s="4" t="str">
        <f t="shared" si="492"/>
        <v>ABURRIDO</v>
      </c>
      <c r="BF3175" s="4">
        <f t="shared" si="493"/>
        <v>3.1916000000000002</v>
      </c>
      <c r="BG3175">
        <f t="shared" si="494"/>
        <v>1.34</v>
      </c>
      <c r="BH3175">
        <f t="shared" si="495"/>
        <v>1.99</v>
      </c>
      <c r="BI3175">
        <f t="shared" si="496"/>
        <v>5.0999999999999996</v>
      </c>
      <c r="BJ3175">
        <f t="shared" si="497"/>
        <v>4.07</v>
      </c>
      <c r="BK3175">
        <f t="shared" si="498"/>
        <v>3.04</v>
      </c>
      <c r="BL3175">
        <f t="shared" si="499"/>
        <v>47496.959999999948</v>
      </c>
    </row>
    <row r="3176" spans="1:64" x14ac:dyDescent="0.2">
      <c r="A3176" s="1">
        <v>3174</v>
      </c>
      <c r="B3176" s="7" t="s">
        <v>15</v>
      </c>
      <c r="C3176" s="3">
        <v>40032</v>
      </c>
      <c r="D3176" s="4" t="s">
        <v>626</v>
      </c>
      <c r="E3176" s="4" t="s">
        <v>164</v>
      </c>
      <c r="F3176" s="5" t="str">
        <f t="shared" si="490"/>
        <v>V</v>
      </c>
      <c r="G3176" s="6">
        <v>0.875</v>
      </c>
      <c r="H3176" s="6">
        <v>0.91388888888888886</v>
      </c>
      <c r="I3176" s="85">
        <f t="shared" si="491"/>
        <v>55.999999999999957</v>
      </c>
      <c r="J3176" s="86">
        <f>I3176*Segmentos!$D$7*(AH3176%)*IF(ISNUMBER(AI3176),AI3176%,0)</f>
        <v>1589884.7999999986</v>
      </c>
      <c r="K3176" s="86">
        <f>I3176*Segmentos!$D$7*(AL3176%)*IF(ISNUMBER(AM3176),AM3176%,0)</f>
        <v>2328166.399999998</v>
      </c>
      <c r="L3176" s="4"/>
      <c r="M3176" s="2">
        <v>8.83</v>
      </c>
      <c r="N3176" s="2">
        <v>19.100000000000001</v>
      </c>
      <c r="O3176" s="2">
        <v>46.3</v>
      </c>
      <c r="P3176" s="2">
        <v>88.290099999999995</v>
      </c>
      <c r="Q3176" s="2">
        <v>5.85</v>
      </c>
      <c r="R3176" s="2">
        <v>13.9</v>
      </c>
      <c r="S3176" s="2">
        <v>42</v>
      </c>
      <c r="T3176" s="2">
        <v>9.7546999999999997</v>
      </c>
      <c r="U3176" s="2">
        <v>4.8600000000000003</v>
      </c>
      <c r="V3176" s="2">
        <v>11.4</v>
      </c>
      <c r="W3176" s="2">
        <v>42.7</v>
      </c>
      <c r="X3176" s="2">
        <v>10.1873</v>
      </c>
      <c r="Y3176" s="2">
        <v>8.64</v>
      </c>
      <c r="Z3176" s="2">
        <v>20.2</v>
      </c>
      <c r="AA3176" s="2">
        <v>42.7</v>
      </c>
      <c r="AB3176" s="2">
        <v>25.5075</v>
      </c>
      <c r="AC3176" s="2">
        <v>13.06</v>
      </c>
      <c r="AD3176" s="2">
        <v>25.6</v>
      </c>
      <c r="AE3176" s="2">
        <v>51.1</v>
      </c>
      <c r="AF3176" s="2">
        <v>42.840600000000002</v>
      </c>
      <c r="AG3176" s="20">
        <v>7.11</v>
      </c>
      <c r="AH3176" s="20">
        <v>17.7</v>
      </c>
      <c r="AI3176" s="20">
        <v>40.1</v>
      </c>
      <c r="AJ3176" s="20">
        <v>33.701700000000002</v>
      </c>
      <c r="AK3176" s="18">
        <v>10.39</v>
      </c>
      <c r="AL3176" s="18">
        <v>20.3</v>
      </c>
      <c r="AM3176" s="18">
        <v>51.2</v>
      </c>
      <c r="AN3176" s="18">
        <v>54.5884</v>
      </c>
      <c r="AO3176" s="2">
        <v>6.66</v>
      </c>
      <c r="AP3176" s="2">
        <v>15.8</v>
      </c>
      <c r="AQ3176" s="2">
        <v>42.3</v>
      </c>
      <c r="AR3176" s="2">
        <v>7.2714999999999996</v>
      </c>
      <c r="AS3176" s="2">
        <v>6.6</v>
      </c>
      <c r="AT3176" s="2">
        <v>14.9</v>
      </c>
      <c r="AU3176" s="2">
        <v>44.4</v>
      </c>
      <c r="AV3176" s="2">
        <v>14.5258</v>
      </c>
      <c r="AW3176" s="2">
        <v>9.48</v>
      </c>
      <c r="AX3176" s="2">
        <v>18.100000000000001</v>
      </c>
      <c r="AY3176" s="2">
        <v>52.3</v>
      </c>
      <c r="AZ3176" s="2">
        <v>27.233699999999999</v>
      </c>
      <c r="BA3176" s="2">
        <v>10.26</v>
      </c>
      <c r="BB3176" s="2">
        <v>23.2</v>
      </c>
      <c r="BC3176" s="2">
        <v>44.3</v>
      </c>
      <c r="BD3176" s="2">
        <v>39.259</v>
      </c>
      <c r="BE3176" s="4" t="str">
        <f t="shared" si="492"/>
        <v>NO APLICA</v>
      </c>
      <c r="BF3176" s="4">
        <f t="shared" si="493"/>
        <v>8.1996000000000002</v>
      </c>
      <c r="BG3176">
        <f t="shared" si="494"/>
        <v>6.66</v>
      </c>
      <c r="BH3176">
        <f t="shared" si="495"/>
        <v>6.6</v>
      </c>
      <c r="BI3176">
        <f t="shared" si="496"/>
        <v>10.26</v>
      </c>
      <c r="BJ3176">
        <f t="shared" si="497"/>
        <v>10.39</v>
      </c>
      <c r="BK3176">
        <f t="shared" si="498"/>
        <v>7.11</v>
      </c>
      <c r="BL3176">
        <f t="shared" si="499"/>
        <v>49522.47999999996</v>
      </c>
    </row>
    <row r="3177" spans="1:64" x14ac:dyDescent="0.2">
      <c r="A3177" s="1">
        <v>3175</v>
      </c>
      <c r="B3177" s="7" t="s">
        <v>5</v>
      </c>
      <c r="C3177" s="3">
        <v>40032</v>
      </c>
      <c r="D3177" s="4" t="s">
        <v>3</v>
      </c>
      <c r="E3177" s="4" t="s">
        <v>164</v>
      </c>
      <c r="F3177" s="5" t="str">
        <f t="shared" si="490"/>
        <v>V</v>
      </c>
      <c r="G3177" s="6">
        <v>0.87361111111111101</v>
      </c>
      <c r="H3177" s="6">
        <v>0.91805555555555562</v>
      </c>
      <c r="I3177" s="85">
        <f t="shared" si="491"/>
        <v>64.000000000000256</v>
      </c>
      <c r="J3177" s="86">
        <f>I3177*Segmentos!$D$7*(AH3177%)*IF(ISNUMBER(AI3177),AI3177%,0)</f>
        <v>1355776.0000000054</v>
      </c>
      <c r="K3177" s="86">
        <f>I3177*Segmentos!$D$7*(AL3177%)*IF(ISNUMBER(AM3177),AM3177%,0)</f>
        <v>1549516.8000000059</v>
      </c>
      <c r="L3177" s="4"/>
      <c r="M3177" s="2">
        <v>5.68</v>
      </c>
      <c r="N3177" s="2">
        <v>15.8</v>
      </c>
      <c r="O3177" s="2">
        <v>36</v>
      </c>
      <c r="P3177" s="2">
        <v>85.888000000000005</v>
      </c>
      <c r="Q3177" s="2">
        <v>3.09</v>
      </c>
      <c r="R3177" s="2">
        <v>10.3</v>
      </c>
      <c r="S3177" s="2">
        <v>29.9</v>
      </c>
      <c r="T3177" s="2">
        <v>7.7877000000000001</v>
      </c>
      <c r="U3177" s="2">
        <v>5.13</v>
      </c>
      <c r="V3177" s="2">
        <v>13.3</v>
      </c>
      <c r="W3177" s="2">
        <v>38.6</v>
      </c>
      <c r="X3177" s="2">
        <v>16.242799999999999</v>
      </c>
      <c r="Y3177" s="2">
        <v>6.52</v>
      </c>
      <c r="Z3177" s="2">
        <v>17.399999999999999</v>
      </c>
      <c r="AA3177" s="2">
        <v>37.5</v>
      </c>
      <c r="AB3177" s="2">
        <v>29.086300000000001</v>
      </c>
      <c r="AC3177" s="2">
        <v>6.61</v>
      </c>
      <c r="AD3177" s="2">
        <v>18.7</v>
      </c>
      <c r="AE3177" s="2">
        <v>35.4</v>
      </c>
      <c r="AF3177" s="2">
        <v>32.7712</v>
      </c>
      <c r="AG3177" s="20">
        <v>5.29</v>
      </c>
      <c r="AH3177" s="20">
        <v>16</v>
      </c>
      <c r="AI3177" s="20">
        <v>33.1</v>
      </c>
      <c r="AJ3177" s="20">
        <v>37.93</v>
      </c>
      <c r="AK3177" s="18">
        <v>6.04</v>
      </c>
      <c r="AL3177" s="18">
        <v>15.6</v>
      </c>
      <c r="AM3177" s="18">
        <v>38.799999999999997</v>
      </c>
      <c r="AN3177" s="18">
        <v>47.957999999999998</v>
      </c>
      <c r="AO3177" s="2">
        <v>2.9</v>
      </c>
      <c r="AP3177" s="2">
        <v>12.2</v>
      </c>
      <c r="AQ3177" s="2">
        <v>23.9</v>
      </c>
      <c r="AR3177" s="2">
        <v>4.7969999999999997</v>
      </c>
      <c r="AS3177" s="2">
        <v>4.41</v>
      </c>
      <c r="AT3177" s="2">
        <v>14</v>
      </c>
      <c r="AU3177" s="2">
        <v>31.4</v>
      </c>
      <c r="AV3177" s="2">
        <v>14.6873</v>
      </c>
      <c r="AW3177" s="2">
        <v>5.35</v>
      </c>
      <c r="AX3177" s="2">
        <v>15.5</v>
      </c>
      <c r="AY3177" s="2">
        <v>34.6</v>
      </c>
      <c r="AZ3177" s="2">
        <v>23.2424</v>
      </c>
      <c r="BA3177" s="2">
        <v>7.46</v>
      </c>
      <c r="BB3177" s="2">
        <v>18</v>
      </c>
      <c r="BC3177" s="2">
        <v>41.4</v>
      </c>
      <c r="BD3177" s="2">
        <v>43.161200000000001</v>
      </c>
      <c r="BE3177" s="4" t="str">
        <f t="shared" si="492"/>
        <v>NO APLICA</v>
      </c>
      <c r="BF3177" s="4">
        <f t="shared" si="493"/>
        <v>5.4399999999999995</v>
      </c>
      <c r="BG3177">
        <f t="shared" si="494"/>
        <v>2.9</v>
      </c>
      <c r="BH3177">
        <f t="shared" si="495"/>
        <v>4.41</v>
      </c>
      <c r="BI3177">
        <f t="shared" si="496"/>
        <v>7.46</v>
      </c>
      <c r="BJ3177">
        <f t="shared" si="497"/>
        <v>6.04</v>
      </c>
      <c r="BK3177">
        <f t="shared" si="498"/>
        <v>5.29</v>
      </c>
      <c r="BL3177">
        <f t="shared" si="499"/>
        <v>36403.20000000015</v>
      </c>
    </row>
    <row r="3178" spans="1:64" x14ac:dyDescent="0.2">
      <c r="A3178" s="1">
        <v>3176</v>
      </c>
      <c r="B3178" s="7" t="s">
        <v>49</v>
      </c>
      <c r="C3178" s="3">
        <v>40032</v>
      </c>
      <c r="D3178" s="4" t="s">
        <v>628</v>
      </c>
      <c r="E3178" s="4" t="s">
        <v>168</v>
      </c>
      <c r="F3178" s="5" t="str">
        <f t="shared" si="490"/>
        <v>V</v>
      </c>
      <c r="G3178" s="6">
        <v>0.91736111111111107</v>
      </c>
      <c r="H3178" s="6">
        <v>0.99444444444444446</v>
      </c>
      <c r="I3178" s="85">
        <f t="shared" si="491"/>
        <v>111.00000000000009</v>
      </c>
      <c r="J3178" s="86">
        <f>I3178*Segmentos!$D$7*(AH3178%)*IF(ISNUMBER(AI3178),AI3178%,0)</f>
        <v>399600.00000000035</v>
      </c>
      <c r="K3178" s="86">
        <f>I3178*Segmentos!$D$7*(AL3178%)*IF(ISNUMBER(AM3178),AM3178%,0)</f>
        <v>211255.20000000016</v>
      </c>
      <c r="L3178" s="4" t="s">
        <v>568</v>
      </c>
      <c r="M3178" s="2">
        <v>0.68</v>
      </c>
      <c r="N3178" s="2">
        <v>7.7</v>
      </c>
      <c r="O3178" s="2">
        <v>8.9</v>
      </c>
      <c r="P3178" s="2">
        <v>87.715199999999996</v>
      </c>
      <c r="Q3178" s="2">
        <v>0.37</v>
      </c>
      <c r="R3178" s="2">
        <v>3.7</v>
      </c>
      <c r="S3178" s="2">
        <v>10</v>
      </c>
      <c r="T3178" s="2">
        <v>7.9515000000000002</v>
      </c>
      <c r="U3178" s="2">
        <v>0.15</v>
      </c>
      <c r="V3178" s="2">
        <v>3.3</v>
      </c>
      <c r="W3178" s="2">
        <v>4.4000000000000004</v>
      </c>
      <c r="X3178" s="2">
        <v>3.9411999999999998</v>
      </c>
      <c r="Y3178" s="2">
        <v>0.89</v>
      </c>
      <c r="Z3178" s="2">
        <v>9.6999999999999993</v>
      </c>
      <c r="AA3178" s="2">
        <v>9.1999999999999993</v>
      </c>
      <c r="AB3178" s="2">
        <v>33.805</v>
      </c>
      <c r="AC3178" s="2">
        <v>0.99</v>
      </c>
      <c r="AD3178" s="2">
        <v>10.6</v>
      </c>
      <c r="AE3178" s="2">
        <v>9.3000000000000007</v>
      </c>
      <c r="AF3178" s="2">
        <v>42.017400000000002</v>
      </c>
      <c r="AG3178" s="20">
        <v>0.9</v>
      </c>
      <c r="AH3178" s="20">
        <v>7.5</v>
      </c>
      <c r="AI3178" s="20">
        <v>12</v>
      </c>
      <c r="AJ3178" s="20">
        <v>55.285299999999999</v>
      </c>
      <c r="AK3178" s="18">
        <v>0.48</v>
      </c>
      <c r="AL3178" s="18">
        <v>7.8</v>
      </c>
      <c r="AM3178" s="18">
        <v>6.1</v>
      </c>
      <c r="AN3178" s="18">
        <v>32.429900000000004</v>
      </c>
      <c r="AO3178" s="2">
        <v>0.18</v>
      </c>
      <c r="AP3178" s="2">
        <v>4.2</v>
      </c>
      <c r="AQ3178" s="2">
        <v>4.3</v>
      </c>
      <c r="AR3178" s="2">
        <v>2.5642</v>
      </c>
      <c r="AS3178" s="2">
        <v>0.55000000000000004</v>
      </c>
      <c r="AT3178" s="2">
        <v>6.3</v>
      </c>
      <c r="AU3178" s="2">
        <v>8.8000000000000007</v>
      </c>
      <c r="AV3178" s="2">
        <v>15.6753</v>
      </c>
      <c r="AW3178" s="2">
        <v>0.51</v>
      </c>
      <c r="AX3178" s="2">
        <v>6.7</v>
      </c>
      <c r="AY3178" s="2">
        <v>7.7</v>
      </c>
      <c r="AZ3178" s="2">
        <v>18.956</v>
      </c>
      <c r="BA3178" s="2">
        <v>1.02</v>
      </c>
      <c r="BB3178" s="2">
        <v>10.199999999999999</v>
      </c>
      <c r="BC3178" s="2">
        <v>10</v>
      </c>
      <c r="BD3178" s="2">
        <v>50.5197</v>
      </c>
      <c r="BE3178" s="4" t="str">
        <f t="shared" si="492"/>
        <v>ABURRIDO</v>
      </c>
      <c r="BF3178" s="4">
        <f t="shared" si="493"/>
        <v>0.67359999999999998</v>
      </c>
      <c r="BG3178">
        <f t="shared" si="494"/>
        <v>0.18</v>
      </c>
      <c r="BH3178">
        <f t="shared" si="495"/>
        <v>0.55000000000000004</v>
      </c>
      <c r="BI3178">
        <f t="shared" si="496"/>
        <v>1.02</v>
      </c>
      <c r="BJ3178">
        <f t="shared" si="497"/>
        <v>0.48</v>
      </c>
      <c r="BK3178">
        <f t="shared" si="498"/>
        <v>0.9</v>
      </c>
      <c r="BL3178">
        <f t="shared" si="499"/>
        <v>7606.8300000000072</v>
      </c>
    </row>
    <row r="3179" spans="1:64" x14ac:dyDescent="0.2">
      <c r="A3179" s="1">
        <v>3177</v>
      </c>
      <c r="B3179" s="7" t="s">
        <v>146</v>
      </c>
      <c r="C3179" s="3">
        <v>40032</v>
      </c>
      <c r="D3179" s="4" t="s">
        <v>627</v>
      </c>
      <c r="E3179" s="4" t="s">
        <v>168</v>
      </c>
      <c r="F3179" s="5" t="str">
        <f t="shared" si="490"/>
        <v>V</v>
      </c>
      <c r="G3179" s="6">
        <v>0.91874999999999996</v>
      </c>
      <c r="H3179" s="6">
        <v>6.9444444444444447E-4</v>
      </c>
      <c r="I3179" s="85">
        <f t="shared" si="491"/>
        <v>118.00000000000006</v>
      </c>
      <c r="J3179" s="86">
        <f>I3179*Segmentos!$D$7*(AH3179%)*IF(ISNUMBER(AI3179),AI3179%,0)</f>
        <v>1892200.800000001</v>
      </c>
      <c r="K3179" s="86">
        <f>I3179*Segmentos!$D$7*(AL3179%)*IF(ISNUMBER(AM3179),AM3179%,0)</f>
        <v>1331040.0000000005</v>
      </c>
      <c r="L3179" s="4" t="s">
        <v>567</v>
      </c>
      <c r="M3179" s="2">
        <v>3.38</v>
      </c>
      <c r="N3179" s="2">
        <v>15.5</v>
      </c>
      <c r="O3179" s="2">
        <v>21.8</v>
      </c>
      <c r="P3179" s="2">
        <v>87.022000000000006</v>
      </c>
      <c r="Q3179" s="2">
        <v>2.84</v>
      </c>
      <c r="R3179" s="2">
        <v>11.3</v>
      </c>
      <c r="S3179" s="2">
        <v>25.2</v>
      </c>
      <c r="T3179" s="2">
        <v>12.184100000000001</v>
      </c>
      <c r="U3179" s="2">
        <v>3.07</v>
      </c>
      <c r="V3179" s="2">
        <v>11.3</v>
      </c>
      <c r="W3179" s="2">
        <v>27.2</v>
      </c>
      <c r="X3179" s="2">
        <v>16.561399999999999</v>
      </c>
      <c r="Y3179" s="2">
        <v>4.46</v>
      </c>
      <c r="Z3179" s="2">
        <v>18.399999999999999</v>
      </c>
      <c r="AA3179" s="2">
        <v>24.3</v>
      </c>
      <c r="AB3179" s="2">
        <v>33.915199999999999</v>
      </c>
      <c r="AC3179" s="2">
        <v>2.88</v>
      </c>
      <c r="AD3179" s="2">
        <v>17.8</v>
      </c>
      <c r="AE3179" s="2">
        <v>16.2</v>
      </c>
      <c r="AF3179" s="2">
        <v>24.3614</v>
      </c>
      <c r="AG3179" s="20">
        <v>4.0199999999999996</v>
      </c>
      <c r="AH3179" s="20">
        <v>16.100000000000001</v>
      </c>
      <c r="AI3179" s="20">
        <v>24.9</v>
      </c>
      <c r="AJ3179" s="20">
        <v>49.055</v>
      </c>
      <c r="AK3179" s="18">
        <v>2.81</v>
      </c>
      <c r="AL3179" s="18">
        <v>15</v>
      </c>
      <c r="AM3179" s="18">
        <v>18.8</v>
      </c>
      <c r="AN3179" s="18">
        <v>37.966999999999999</v>
      </c>
      <c r="AO3179" s="2">
        <v>1.46</v>
      </c>
      <c r="AP3179" s="2">
        <v>11.8</v>
      </c>
      <c r="AQ3179" s="2">
        <v>12.4</v>
      </c>
      <c r="AR3179" s="2">
        <v>4.1100000000000003</v>
      </c>
      <c r="AS3179" s="2">
        <v>4.78</v>
      </c>
      <c r="AT3179" s="2">
        <v>15.5</v>
      </c>
      <c r="AU3179" s="2">
        <v>30.9</v>
      </c>
      <c r="AV3179" s="2">
        <v>27.099</v>
      </c>
      <c r="AW3179" s="2">
        <v>3.12</v>
      </c>
      <c r="AX3179" s="2">
        <v>16.100000000000001</v>
      </c>
      <c r="AY3179" s="2">
        <v>19.399999999999999</v>
      </c>
      <c r="AZ3179" s="2">
        <v>23.113299999999999</v>
      </c>
      <c r="BA3179" s="2">
        <v>3.32</v>
      </c>
      <c r="BB3179" s="2">
        <v>16.2</v>
      </c>
      <c r="BC3179" s="2">
        <v>20.5</v>
      </c>
      <c r="BD3179" s="2">
        <v>32.6997</v>
      </c>
      <c r="BE3179" s="4" t="str">
        <f t="shared" si="492"/>
        <v>ABURRIDO</v>
      </c>
      <c r="BF3179" s="4">
        <f t="shared" si="493"/>
        <v>3.7128000000000001</v>
      </c>
      <c r="BG3179">
        <f t="shared" si="494"/>
        <v>1.46</v>
      </c>
      <c r="BH3179">
        <f t="shared" si="495"/>
        <v>4.78</v>
      </c>
      <c r="BI3179">
        <f t="shared" si="496"/>
        <v>3.32</v>
      </c>
      <c r="BJ3179">
        <f t="shared" si="497"/>
        <v>2.81</v>
      </c>
      <c r="BK3179">
        <f t="shared" si="498"/>
        <v>4.0199999999999996</v>
      </c>
      <c r="BL3179">
        <f t="shared" si="499"/>
        <v>39872.200000000019</v>
      </c>
    </row>
    <row r="3180" spans="1:64" x14ac:dyDescent="0.2">
      <c r="A3180" s="1">
        <v>3178</v>
      </c>
      <c r="B3180" s="7" t="s">
        <v>18</v>
      </c>
      <c r="C3180" s="3">
        <v>40032</v>
      </c>
      <c r="D3180" s="4" t="s">
        <v>17</v>
      </c>
      <c r="E3180" s="4" t="s">
        <v>168</v>
      </c>
      <c r="F3180" s="5" t="str">
        <f t="shared" si="490"/>
        <v>V</v>
      </c>
      <c r="G3180" s="6">
        <v>0.8340277777777777</v>
      </c>
      <c r="H3180" s="6">
        <v>0.91527777777777775</v>
      </c>
      <c r="I3180" s="85">
        <f t="shared" si="491"/>
        <v>117.00000000000006</v>
      </c>
      <c r="J3180" s="86">
        <f>I3180*Segmentos!$D$7*(AH3180%)*IF(ISNUMBER(AI3180),AI3180%,0)</f>
        <v>342950.40000000014</v>
      </c>
      <c r="K3180" s="86">
        <f>I3180*Segmentos!$D$7*(AL3180%)*IF(ISNUMBER(AM3180),AM3180%,0)</f>
        <v>218836.80000000005</v>
      </c>
      <c r="L3180" s="4" t="s">
        <v>569</v>
      </c>
      <c r="M3180" s="2">
        <v>0.59</v>
      </c>
      <c r="N3180" s="2">
        <v>3</v>
      </c>
      <c r="O3180" s="2">
        <v>19.8</v>
      </c>
      <c r="P3180" s="2">
        <v>82.884600000000006</v>
      </c>
      <c r="Q3180" s="2">
        <v>0.22</v>
      </c>
      <c r="R3180" s="2">
        <v>0.7</v>
      </c>
      <c r="S3180" s="2">
        <v>32.200000000000003</v>
      </c>
      <c r="T3180" s="2">
        <v>5.0712000000000002</v>
      </c>
      <c r="U3180" s="2">
        <v>0.12</v>
      </c>
      <c r="V3180" s="2">
        <v>2.9</v>
      </c>
      <c r="W3180" s="2">
        <v>4.2</v>
      </c>
      <c r="X3180" s="2">
        <v>3.6031</v>
      </c>
      <c r="Y3180" s="2">
        <v>0.56000000000000005</v>
      </c>
      <c r="Z3180" s="2">
        <v>2.8</v>
      </c>
      <c r="AA3180" s="2">
        <v>20.100000000000001</v>
      </c>
      <c r="AB3180" s="2">
        <v>23.227599999999999</v>
      </c>
      <c r="AC3180" s="2">
        <v>1.1100000000000001</v>
      </c>
      <c r="AD3180" s="2">
        <v>4.4000000000000004</v>
      </c>
      <c r="AE3180" s="2">
        <v>25.4</v>
      </c>
      <c r="AF3180" s="2">
        <v>50.982599999999998</v>
      </c>
      <c r="AG3180" s="20">
        <v>0.73</v>
      </c>
      <c r="AH3180" s="20">
        <v>3.2</v>
      </c>
      <c r="AI3180" s="20">
        <v>22.9</v>
      </c>
      <c r="AJ3180" s="20">
        <v>48.446199999999997</v>
      </c>
      <c r="AK3180" s="18">
        <v>0.47</v>
      </c>
      <c r="AL3180" s="18">
        <v>2.8</v>
      </c>
      <c r="AM3180" s="18">
        <v>16.7</v>
      </c>
      <c r="AN3180" s="18">
        <v>34.438499999999998</v>
      </c>
      <c r="AO3180" s="2">
        <v>7.0000000000000007E-2</v>
      </c>
      <c r="AP3180" s="2">
        <v>0.7</v>
      </c>
      <c r="AQ3180" s="2">
        <v>9.5</v>
      </c>
      <c r="AR3180" s="2">
        <v>1.0589</v>
      </c>
      <c r="AS3180" s="2">
        <v>0.01</v>
      </c>
      <c r="AT3180" s="2">
        <v>0.7</v>
      </c>
      <c r="AU3180" s="2">
        <v>1.4</v>
      </c>
      <c r="AV3180" s="2">
        <v>0.3004</v>
      </c>
      <c r="AW3180" s="2">
        <v>0.74</v>
      </c>
      <c r="AX3180" s="2">
        <v>5.5</v>
      </c>
      <c r="AY3180" s="2">
        <v>13.4</v>
      </c>
      <c r="AZ3180" s="2">
        <v>29.578600000000002</v>
      </c>
      <c r="BA3180" s="2">
        <v>0.97</v>
      </c>
      <c r="BB3180" s="2">
        <v>3.1</v>
      </c>
      <c r="BC3180" s="2">
        <v>31.5</v>
      </c>
      <c r="BD3180" s="2">
        <v>51.9467</v>
      </c>
      <c r="BE3180" s="4" t="str">
        <f t="shared" si="492"/>
        <v>ABURRIDO</v>
      </c>
      <c r="BF3180" s="4">
        <f t="shared" si="493"/>
        <v>0.4168</v>
      </c>
      <c r="BG3180">
        <f t="shared" si="494"/>
        <v>7.0000000000000007E-2</v>
      </c>
      <c r="BH3180">
        <f t="shared" si="495"/>
        <v>0.01</v>
      </c>
      <c r="BI3180">
        <f t="shared" si="496"/>
        <v>0.97</v>
      </c>
      <c r="BJ3180">
        <f t="shared" si="497"/>
        <v>0.47</v>
      </c>
      <c r="BK3180">
        <f t="shared" si="498"/>
        <v>0.73</v>
      </c>
      <c r="BL3180">
        <f t="shared" si="499"/>
        <v>6949.8000000000038</v>
      </c>
    </row>
    <row r="3181" spans="1:64" x14ac:dyDescent="0.2">
      <c r="A3181" s="1">
        <v>3179</v>
      </c>
      <c r="B3181" s="7" t="s">
        <v>1</v>
      </c>
      <c r="C3181" s="3">
        <v>40032</v>
      </c>
      <c r="D3181" s="4" t="s">
        <v>627</v>
      </c>
      <c r="E3181" s="4" t="s">
        <v>163</v>
      </c>
      <c r="F3181" s="5" t="str">
        <f t="shared" si="490"/>
        <v>V</v>
      </c>
      <c r="G3181" s="6">
        <v>0.83958333333333324</v>
      </c>
      <c r="H3181" s="6">
        <v>0.87430555555555556</v>
      </c>
      <c r="I3181" s="85">
        <f t="shared" si="491"/>
        <v>50.000000000000142</v>
      </c>
      <c r="J3181" s="86">
        <f>I3181*Segmentos!$D$7*(AH3181%)*IF(ISNUMBER(AI3181),AI3181%,0)</f>
        <v>892320.00000000256</v>
      </c>
      <c r="K3181" s="86">
        <f>I3181*Segmentos!$D$7*(AL3181%)*IF(ISNUMBER(AM3181),AM3181%,0)</f>
        <v>1253500.0000000037</v>
      </c>
      <c r="L3181" s="4"/>
      <c r="M3181" s="2">
        <v>5.42</v>
      </c>
      <c r="N3181" s="2">
        <v>10.199999999999999</v>
      </c>
      <c r="O3181" s="2">
        <v>52.9</v>
      </c>
      <c r="P3181" s="2">
        <v>88.1404</v>
      </c>
      <c r="Q3181" s="2">
        <v>6.04</v>
      </c>
      <c r="R3181" s="2">
        <v>11.6</v>
      </c>
      <c r="S3181" s="2">
        <v>52</v>
      </c>
      <c r="T3181" s="2">
        <v>16.381</v>
      </c>
      <c r="U3181" s="2">
        <v>4.38</v>
      </c>
      <c r="V3181" s="2">
        <v>7.4</v>
      </c>
      <c r="W3181" s="2">
        <v>58.9</v>
      </c>
      <c r="X3181" s="2">
        <v>14.9068</v>
      </c>
      <c r="Y3181" s="2">
        <v>4.6500000000000004</v>
      </c>
      <c r="Z3181" s="2">
        <v>10.7</v>
      </c>
      <c r="AA3181" s="2">
        <v>43.6</v>
      </c>
      <c r="AB3181" s="2">
        <v>22.294799999999999</v>
      </c>
      <c r="AC3181" s="2">
        <v>6.48</v>
      </c>
      <c r="AD3181" s="2">
        <v>11</v>
      </c>
      <c r="AE3181" s="2">
        <v>59.1</v>
      </c>
      <c r="AF3181" s="2">
        <v>34.557899999999997</v>
      </c>
      <c r="AG3181" s="20">
        <v>4.47</v>
      </c>
      <c r="AH3181" s="20">
        <v>8.8000000000000007</v>
      </c>
      <c r="AI3181" s="20">
        <v>50.7</v>
      </c>
      <c r="AJ3181" s="20">
        <v>34.435699999999997</v>
      </c>
      <c r="AK3181" s="18">
        <v>6.29</v>
      </c>
      <c r="AL3181" s="18">
        <v>11.5</v>
      </c>
      <c r="AM3181" s="18">
        <v>54.5</v>
      </c>
      <c r="AN3181" s="18">
        <v>53.704700000000003</v>
      </c>
      <c r="AO3181" s="2">
        <v>3.26</v>
      </c>
      <c r="AP3181" s="2">
        <v>8</v>
      </c>
      <c r="AQ3181" s="2">
        <v>40.799999999999997</v>
      </c>
      <c r="AR3181" s="2">
        <v>5.7954999999999997</v>
      </c>
      <c r="AS3181" s="2">
        <v>7.06</v>
      </c>
      <c r="AT3181" s="2">
        <v>12.7</v>
      </c>
      <c r="AU3181" s="2">
        <v>55.7</v>
      </c>
      <c r="AV3181" s="2">
        <v>25.2683</v>
      </c>
      <c r="AW3181" s="2">
        <v>4.6900000000000004</v>
      </c>
      <c r="AX3181" s="2">
        <v>9</v>
      </c>
      <c r="AY3181" s="2">
        <v>51.9</v>
      </c>
      <c r="AZ3181" s="2">
        <v>21.91</v>
      </c>
      <c r="BA3181" s="2">
        <v>5.65</v>
      </c>
      <c r="BB3181" s="2">
        <v>10.4</v>
      </c>
      <c r="BC3181" s="2">
        <v>54.3</v>
      </c>
      <c r="BD3181" s="2">
        <v>35.166600000000003</v>
      </c>
      <c r="BE3181" s="4" t="str">
        <f t="shared" si="492"/>
        <v>NO APLICA</v>
      </c>
      <c r="BF3181" s="4">
        <f t="shared" si="493"/>
        <v>5.9574000000000007</v>
      </c>
      <c r="BG3181">
        <f t="shared" si="494"/>
        <v>3.26</v>
      </c>
      <c r="BH3181">
        <f t="shared" si="495"/>
        <v>7.06</v>
      </c>
      <c r="BI3181">
        <f t="shared" si="496"/>
        <v>5.65</v>
      </c>
      <c r="BJ3181">
        <f t="shared" si="497"/>
        <v>6.29</v>
      </c>
      <c r="BK3181">
        <f t="shared" si="498"/>
        <v>4.47</v>
      </c>
      <c r="BL3181">
        <f t="shared" si="499"/>
        <v>26979.000000000073</v>
      </c>
    </row>
    <row r="3182" spans="1:64" x14ac:dyDescent="0.2">
      <c r="A3182" s="1">
        <v>3180</v>
      </c>
      <c r="B3182" s="7" t="s">
        <v>20</v>
      </c>
      <c r="C3182" s="3">
        <v>40032</v>
      </c>
      <c r="D3182" s="4" t="s">
        <v>17</v>
      </c>
      <c r="E3182" s="4" t="s">
        <v>169</v>
      </c>
      <c r="F3182" s="5" t="str">
        <f t="shared" si="490"/>
        <v>V</v>
      </c>
      <c r="G3182" s="6">
        <v>0.91666666666666663</v>
      </c>
      <c r="H3182" s="6">
        <v>0.95833333333333337</v>
      </c>
      <c r="I3182" s="85">
        <f t="shared" si="491"/>
        <v>60.000000000000107</v>
      </c>
      <c r="J3182" s="86">
        <f>I3182*Segmentos!$D$7*(AH3182%)*IF(ISNUMBER(AI3182),AI3182%,0)</f>
        <v>135432.00000000023</v>
      </c>
      <c r="K3182" s="86">
        <f>I3182*Segmentos!$D$7*(AL3182%)*IF(ISNUMBER(AM3182),AM3182%,0)</f>
        <v>231552.00000000044</v>
      </c>
      <c r="L3182" s="4"/>
      <c r="M3182" s="2">
        <v>0.76</v>
      </c>
      <c r="N3182" s="2">
        <v>1.8</v>
      </c>
      <c r="O3182" s="2">
        <v>42</v>
      </c>
      <c r="P3182" s="2">
        <v>91.119500000000002</v>
      </c>
      <c r="Q3182" s="2">
        <v>0.22</v>
      </c>
      <c r="R3182" s="2">
        <v>0.6</v>
      </c>
      <c r="S3182" s="2">
        <v>38.1</v>
      </c>
      <c r="T3182" s="2">
        <v>4.3295000000000003</v>
      </c>
      <c r="U3182" s="2">
        <v>0.05</v>
      </c>
      <c r="V3182" s="2">
        <v>0.8</v>
      </c>
      <c r="W3182" s="2">
        <v>6.9</v>
      </c>
      <c r="X3182" s="2">
        <v>1.3666</v>
      </c>
      <c r="Y3182" s="2">
        <v>0.37</v>
      </c>
      <c r="Z3182" s="2">
        <v>2</v>
      </c>
      <c r="AA3182" s="2">
        <v>18.3</v>
      </c>
      <c r="AB3182" s="2">
        <v>13.1904</v>
      </c>
      <c r="AC3182" s="2">
        <v>1.83</v>
      </c>
      <c r="AD3182" s="2">
        <v>2.9</v>
      </c>
      <c r="AE3182" s="2">
        <v>63.6</v>
      </c>
      <c r="AF3182" s="2">
        <v>72.233000000000004</v>
      </c>
      <c r="AG3182" s="20">
        <v>0.55000000000000004</v>
      </c>
      <c r="AH3182" s="20">
        <v>1.9</v>
      </c>
      <c r="AI3182" s="20">
        <v>29.7</v>
      </c>
      <c r="AJ3182" s="20">
        <v>31.316199999999998</v>
      </c>
      <c r="AK3182" s="18">
        <v>0.95</v>
      </c>
      <c r="AL3182" s="18">
        <v>1.8</v>
      </c>
      <c r="AM3182" s="18">
        <v>53.6</v>
      </c>
      <c r="AN3182" s="18">
        <v>59.8033</v>
      </c>
      <c r="AO3182" s="2">
        <v>0.08</v>
      </c>
      <c r="AP3182" s="2">
        <v>0.6</v>
      </c>
      <c r="AQ3182" s="2">
        <v>14.3</v>
      </c>
      <c r="AR3182" s="2">
        <v>1.0943000000000001</v>
      </c>
      <c r="AS3182" s="2">
        <v>0.24</v>
      </c>
      <c r="AT3182" s="2">
        <v>1</v>
      </c>
      <c r="AU3182" s="2">
        <v>23.7</v>
      </c>
      <c r="AV3182" s="2">
        <v>6.3784000000000001</v>
      </c>
      <c r="AW3182" s="2">
        <v>1.31</v>
      </c>
      <c r="AX3182" s="2">
        <v>2.2999999999999998</v>
      </c>
      <c r="AY3182" s="2">
        <v>56.9</v>
      </c>
      <c r="AZ3182" s="2">
        <v>45.236699999999999</v>
      </c>
      <c r="BA3182" s="2">
        <v>0.83</v>
      </c>
      <c r="BB3182" s="2">
        <v>2.2000000000000002</v>
      </c>
      <c r="BC3182" s="2">
        <v>37.299999999999997</v>
      </c>
      <c r="BD3182" s="2">
        <v>38.4101</v>
      </c>
      <c r="BE3182" s="4" t="str">
        <f t="shared" si="492"/>
        <v>ABURRIDO</v>
      </c>
      <c r="BF3182" s="4">
        <f t="shared" si="493"/>
        <v>0.65500000000000003</v>
      </c>
      <c r="BG3182">
        <f t="shared" si="494"/>
        <v>0.08</v>
      </c>
      <c r="BH3182">
        <f t="shared" si="495"/>
        <v>0.24</v>
      </c>
      <c r="BI3182">
        <f t="shared" si="496"/>
        <v>1.31</v>
      </c>
      <c r="BJ3182">
        <f t="shared" si="497"/>
        <v>0.95</v>
      </c>
      <c r="BK3182">
        <f t="shared" si="498"/>
        <v>0.55000000000000004</v>
      </c>
      <c r="BL3182">
        <f t="shared" si="499"/>
        <v>4536.0000000000082</v>
      </c>
    </row>
    <row r="3183" spans="1:64" x14ac:dyDescent="0.2">
      <c r="A3183" s="1">
        <v>3181</v>
      </c>
      <c r="B3183" s="7" t="s">
        <v>11</v>
      </c>
      <c r="C3183" s="3">
        <v>40032</v>
      </c>
      <c r="D3183" s="4" t="s">
        <v>8</v>
      </c>
      <c r="E3183" s="4" t="s">
        <v>166</v>
      </c>
      <c r="F3183" s="5" t="str">
        <f t="shared" si="490"/>
        <v>V</v>
      </c>
      <c r="G3183" s="6">
        <v>0.91249999999999998</v>
      </c>
      <c r="H3183" s="6">
        <v>0.91388888888888886</v>
      </c>
      <c r="I3183" s="85">
        <f t="shared" si="491"/>
        <v>1.9999999999999929</v>
      </c>
      <c r="J3183" s="86">
        <f>I3183*Segmentos!$D$7*(AH3183%)*IF(ISNUMBER(AI3183),AI3183%,0)</f>
        <v>47426.399999999834</v>
      </c>
      <c r="K3183" s="86">
        <f>I3183*Segmentos!$D$7*(AL3183%)*IF(ISNUMBER(AM3183),AM3183%,0)</f>
        <v>35659.199999999881</v>
      </c>
      <c r="L3183" s="4"/>
      <c r="M3183" s="2">
        <v>5.15</v>
      </c>
      <c r="N3183" s="2">
        <v>5.7</v>
      </c>
      <c r="O3183" s="2">
        <v>90.9</v>
      </c>
      <c r="P3183" s="2">
        <v>83.387799999999999</v>
      </c>
      <c r="Q3183" s="2">
        <v>2.5299999999999998</v>
      </c>
      <c r="R3183" s="2">
        <v>2.9</v>
      </c>
      <c r="S3183" s="2">
        <v>86.6</v>
      </c>
      <c r="T3183" s="2">
        <v>6.8331</v>
      </c>
      <c r="U3183" s="2">
        <v>5.15</v>
      </c>
      <c r="V3183" s="2">
        <v>5.4</v>
      </c>
      <c r="W3183" s="2">
        <v>94.9</v>
      </c>
      <c r="X3183" s="2">
        <v>17.483899999999998</v>
      </c>
      <c r="Y3183" s="2">
        <v>4.97</v>
      </c>
      <c r="Z3183" s="2">
        <v>5.6</v>
      </c>
      <c r="AA3183" s="2">
        <v>88.3</v>
      </c>
      <c r="AB3183" s="2">
        <v>23.7499</v>
      </c>
      <c r="AC3183" s="2">
        <v>6.65</v>
      </c>
      <c r="AD3183" s="2">
        <v>7.2</v>
      </c>
      <c r="AE3183" s="2">
        <v>91.7</v>
      </c>
      <c r="AF3183" s="2">
        <v>35.320900000000002</v>
      </c>
      <c r="AG3183" s="20">
        <v>5.88</v>
      </c>
      <c r="AH3183" s="20">
        <v>6.3</v>
      </c>
      <c r="AI3183" s="20">
        <v>94.1</v>
      </c>
      <c r="AJ3183" s="20">
        <v>45.1828</v>
      </c>
      <c r="AK3183" s="18">
        <v>4.49</v>
      </c>
      <c r="AL3183" s="18">
        <v>5.0999999999999996</v>
      </c>
      <c r="AM3183" s="18">
        <v>87.4</v>
      </c>
      <c r="AN3183" s="18">
        <v>38.204999999999998</v>
      </c>
      <c r="AO3183" s="2">
        <v>0.94</v>
      </c>
      <c r="AP3183" s="2">
        <v>0.9</v>
      </c>
      <c r="AQ3183" s="2">
        <v>100</v>
      </c>
      <c r="AR3183" s="2">
        <v>1.6588000000000001</v>
      </c>
      <c r="AS3183" s="2">
        <v>3.35</v>
      </c>
      <c r="AT3183" s="2">
        <v>3.9</v>
      </c>
      <c r="AU3183" s="2">
        <v>85.2</v>
      </c>
      <c r="AV3183" s="2">
        <v>11.9412</v>
      </c>
      <c r="AW3183" s="2">
        <v>5.59</v>
      </c>
      <c r="AX3183" s="2">
        <v>6.6</v>
      </c>
      <c r="AY3183" s="2">
        <v>85.3</v>
      </c>
      <c r="AZ3183" s="2">
        <v>26.004899999999999</v>
      </c>
      <c r="BA3183" s="2">
        <v>7.06</v>
      </c>
      <c r="BB3183" s="2">
        <v>7.4</v>
      </c>
      <c r="BC3183" s="2">
        <v>96.1</v>
      </c>
      <c r="BD3183" s="2">
        <v>43.782800000000002</v>
      </c>
      <c r="BE3183" s="4" t="str">
        <f t="shared" si="492"/>
        <v>NO APLICA</v>
      </c>
      <c r="BF3183" s="4">
        <f t="shared" si="493"/>
        <v>4.5611999999999995</v>
      </c>
      <c r="BG3183">
        <f t="shared" si="494"/>
        <v>0.94</v>
      </c>
      <c r="BH3183">
        <f t="shared" si="495"/>
        <v>3.35</v>
      </c>
      <c r="BI3183">
        <f t="shared" si="496"/>
        <v>7.06</v>
      </c>
      <c r="BJ3183">
        <f t="shared" si="497"/>
        <v>4.49</v>
      </c>
      <c r="BK3183">
        <f t="shared" si="498"/>
        <v>5.88</v>
      </c>
      <c r="BL3183">
        <f t="shared" si="499"/>
        <v>1036.2599999999964</v>
      </c>
    </row>
    <row r="3184" spans="1:64" x14ac:dyDescent="0.2">
      <c r="A3184" s="1">
        <v>3182</v>
      </c>
      <c r="B3184" s="7" t="s">
        <v>11</v>
      </c>
      <c r="C3184" s="3">
        <v>40032</v>
      </c>
      <c r="D3184" s="4" t="s">
        <v>627</v>
      </c>
      <c r="E3184" s="4" t="s">
        <v>166</v>
      </c>
      <c r="F3184" s="5" t="str">
        <f t="shared" si="490"/>
        <v>V</v>
      </c>
      <c r="G3184" s="6">
        <v>0.9159722222222223</v>
      </c>
      <c r="H3184" s="6">
        <v>0.91874999999999996</v>
      </c>
      <c r="I3184" s="85">
        <f t="shared" si="491"/>
        <v>3.9999999999998259</v>
      </c>
      <c r="J3184" s="86">
        <f>I3184*Segmentos!$D$7*(AH3184%)*IF(ISNUMBER(AI3184),AI3184%,0)</f>
        <v>80599.999999996493</v>
      </c>
      <c r="K3184" s="86">
        <f>I3184*Segmentos!$D$7*(AL3184%)*IF(ISNUMBER(AM3184),AM3184%,0)</f>
        <v>81199.999999996478</v>
      </c>
      <c r="L3184" s="4"/>
      <c r="M3184" s="2">
        <v>5.07</v>
      </c>
      <c r="N3184" s="2">
        <v>6.8</v>
      </c>
      <c r="O3184" s="2">
        <v>74.8</v>
      </c>
      <c r="P3184" s="2">
        <v>91.793499999999995</v>
      </c>
      <c r="Q3184" s="2">
        <v>4.76</v>
      </c>
      <c r="R3184" s="2">
        <v>6.5</v>
      </c>
      <c r="S3184" s="2">
        <v>73.099999999999994</v>
      </c>
      <c r="T3184" s="2">
        <v>14.387</v>
      </c>
      <c r="U3184" s="2">
        <v>3.62</v>
      </c>
      <c r="V3184" s="2">
        <v>4.7</v>
      </c>
      <c r="W3184" s="2">
        <v>76.599999999999994</v>
      </c>
      <c r="X3184" s="2">
        <v>13.7395</v>
      </c>
      <c r="Y3184" s="2">
        <v>4.2699999999999996</v>
      </c>
      <c r="Z3184" s="2">
        <v>5.2</v>
      </c>
      <c r="AA3184" s="2">
        <v>82.5</v>
      </c>
      <c r="AB3184" s="2">
        <v>22.811299999999999</v>
      </c>
      <c r="AC3184" s="2">
        <v>6.87</v>
      </c>
      <c r="AD3184" s="2">
        <v>9.6999999999999993</v>
      </c>
      <c r="AE3184" s="2">
        <v>71.099999999999994</v>
      </c>
      <c r="AF3184" s="2">
        <v>40.855800000000002</v>
      </c>
      <c r="AG3184" s="20">
        <v>5.07</v>
      </c>
      <c r="AH3184" s="20">
        <v>6.5</v>
      </c>
      <c r="AI3184" s="20">
        <v>77.5</v>
      </c>
      <c r="AJ3184" s="20">
        <v>43.5839</v>
      </c>
      <c r="AK3184" s="18">
        <v>5.0599999999999996</v>
      </c>
      <c r="AL3184" s="18">
        <v>7</v>
      </c>
      <c r="AM3184" s="18">
        <v>72.5</v>
      </c>
      <c r="AN3184" s="18">
        <v>48.209699999999998</v>
      </c>
      <c r="AO3184" s="2">
        <v>2.93</v>
      </c>
      <c r="AP3184" s="2">
        <v>4.4000000000000004</v>
      </c>
      <c r="AQ3184" s="2">
        <v>66</v>
      </c>
      <c r="AR3184" s="2">
        <v>5.7907000000000002</v>
      </c>
      <c r="AS3184" s="2">
        <v>6.84</v>
      </c>
      <c r="AT3184" s="2">
        <v>8.6999999999999993</v>
      </c>
      <c r="AU3184" s="2">
        <v>79</v>
      </c>
      <c r="AV3184" s="2">
        <v>27.308800000000002</v>
      </c>
      <c r="AW3184" s="2">
        <v>3.35</v>
      </c>
      <c r="AX3184" s="2">
        <v>5.4</v>
      </c>
      <c r="AY3184" s="2">
        <v>62.4</v>
      </c>
      <c r="AZ3184" s="2">
        <v>17.4663</v>
      </c>
      <c r="BA3184" s="2">
        <v>5.94</v>
      </c>
      <c r="BB3184" s="2">
        <v>7.4</v>
      </c>
      <c r="BC3184" s="2">
        <v>80.099999999999994</v>
      </c>
      <c r="BD3184" s="2">
        <v>41.227699999999999</v>
      </c>
      <c r="BE3184" s="4" t="str">
        <f t="shared" si="492"/>
        <v>NO APLICA</v>
      </c>
      <c r="BF3184" s="4">
        <f t="shared" si="493"/>
        <v>5.8238000000000003</v>
      </c>
      <c r="BG3184">
        <f t="shared" si="494"/>
        <v>2.93</v>
      </c>
      <c r="BH3184">
        <f t="shared" si="495"/>
        <v>6.84</v>
      </c>
      <c r="BI3184">
        <f t="shared" si="496"/>
        <v>5.94</v>
      </c>
      <c r="BJ3184">
        <f t="shared" si="497"/>
        <v>5.0599999999999996</v>
      </c>
      <c r="BK3184">
        <f t="shared" si="498"/>
        <v>5.07</v>
      </c>
      <c r="BL3184">
        <f t="shared" si="499"/>
        <v>2034.5599999999113</v>
      </c>
    </row>
    <row r="3185" spans="1:64" x14ac:dyDescent="0.2">
      <c r="A3185" s="1">
        <v>3183</v>
      </c>
      <c r="B3185" s="7" t="s">
        <v>6</v>
      </c>
      <c r="C3185" s="3">
        <v>40032</v>
      </c>
      <c r="D3185" s="4" t="s">
        <v>3</v>
      </c>
      <c r="E3185" s="4" t="s">
        <v>166</v>
      </c>
      <c r="F3185" s="5" t="str">
        <f t="shared" si="490"/>
        <v>V</v>
      </c>
      <c r="G3185" s="6">
        <v>0.90833333333333333</v>
      </c>
      <c r="H3185" s="6">
        <v>0.90972222222222221</v>
      </c>
      <c r="I3185" s="85">
        <f t="shared" si="491"/>
        <v>1.9999999999999929</v>
      </c>
      <c r="J3185" s="86">
        <f>I3185*Segmentos!$D$7*(AH3185%)*IF(ISNUMBER(AI3185),AI3185%,0)</f>
        <v>54479.999999999804</v>
      </c>
      <c r="K3185" s="86">
        <f>I3185*Segmentos!$D$7*(AL3185%)*IF(ISNUMBER(AM3185),AM3185%,0)</f>
        <v>49794.399999999834</v>
      </c>
      <c r="L3185" s="4"/>
      <c r="M3185" s="2">
        <v>6.5</v>
      </c>
      <c r="N3185" s="2">
        <v>7.1</v>
      </c>
      <c r="O3185" s="2">
        <v>91.9</v>
      </c>
      <c r="P3185" s="2">
        <v>87.4114</v>
      </c>
      <c r="Q3185" s="2">
        <v>4.5599999999999996</v>
      </c>
      <c r="R3185" s="2">
        <v>5.4</v>
      </c>
      <c r="S3185" s="2">
        <v>84</v>
      </c>
      <c r="T3185" s="2">
        <v>10.226599999999999</v>
      </c>
      <c r="U3185" s="2">
        <v>3.81</v>
      </c>
      <c r="V3185" s="2">
        <v>4</v>
      </c>
      <c r="W3185" s="2">
        <v>94.6</v>
      </c>
      <c r="X3185" s="2">
        <v>10.7479</v>
      </c>
      <c r="Y3185" s="2">
        <v>8.3800000000000008</v>
      </c>
      <c r="Z3185" s="2">
        <v>9.1</v>
      </c>
      <c r="AA3185" s="2">
        <v>92.5</v>
      </c>
      <c r="AB3185" s="2">
        <v>33.2562</v>
      </c>
      <c r="AC3185" s="2">
        <v>7.52</v>
      </c>
      <c r="AD3185" s="2">
        <v>8.1</v>
      </c>
      <c r="AE3185" s="2">
        <v>93</v>
      </c>
      <c r="AF3185" s="2">
        <v>33.180700000000002</v>
      </c>
      <c r="AG3185" s="20">
        <v>6.81</v>
      </c>
      <c r="AH3185" s="20">
        <v>7.5</v>
      </c>
      <c r="AI3185" s="20">
        <v>90.8</v>
      </c>
      <c r="AJ3185" s="20">
        <v>43.452399999999997</v>
      </c>
      <c r="AK3185" s="18">
        <v>6.22</v>
      </c>
      <c r="AL3185" s="18">
        <v>6.7</v>
      </c>
      <c r="AM3185" s="18">
        <v>92.9</v>
      </c>
      <c r="AN3185" s="18">
        <v>43.959000000000003</v>
      </c>
      <c r="AO3185" s="2">
        <v>4.3</v>
      </c>
      <c r="AP3185" s="2">
        <v>5.0999999999999996</v>
      </c>
      <c r="AQ3185" s="2">
        <v>85.1</v>
      </c>
      <c r="AR3185" s="2">
        <v>6.3189000000000002</v>
      </c>
      <c r="AS3185" s="2">
        <v>5.68</v>
      </c>
      <c r="AT3185" s="2">
        <v>6.2</v>
      </c>
      <c r="AU3185" s="2">
        <v>91.7</v>
      </c>
      <c r="AV3185" s="2">
        <v>16.814699999999998</v>
      </c>
      <c r="AW3185" s="2">
        <v>6.12</v>
      </c>
      <c r="AX3185" s="2">
        <v>6.6</v>
      </c>
      <c r="AY3185" s="2">
        <v>92.1</v>
      </c>
      <c r="AZ3185" s="2">
        <v>23.662299999999998</v>
      </c>
      <c r="BA3185" s="2">
        <v>7.89</v>
      </c>
      <c r="BB3185" s="2">
        <v>8.5</v>
      </c>
      <c r="BC3185" s="2">
        <v>93</v>
      </c>
      <c r="BD3185" s="2">
        <v>40.615499999999997</v>
      </c>
      <c r="BE3185" s="4" t="str">
        <f t="shared" si="492"/>
        <v>NO APLICA</v>
      </c>
      <c r="BF3185" s="4">
        <f t="shared" si="493"/>
        <v>6.3601999999999999</v>
      </c>
      <c r="BG3185">
        <f t="shared" si="494"/>
        <v>4.3</v>
      </c>
      <c r="BH3185">
        <f t="shared" si="495"/>
        <v>5.68</v>
      </c>
      <c r="BI3185">
        <f t="shared" si="496"/>
        <v>7.89</v>
      </c>
      <c r="BJ3185">
        <f t="shared" si="497"/>
        <v>6.22</v>
      </c>
      <c r="BK3185">
        <f t="shared" si="498"/>
        <v>6.81</v>
      </c>
      <c r="BL3185">
        <f t="shared" si="499"/>
        <v>1304.9799999999955</v>
      </c>
    </row>
    <row r="3186" spans="1:64" x14ac:dyDescent="0.2">
      <c r="A3186" s="1">
        <v>3184</v>
      </c>
      <c r="B3186" s="7" t="s">
        <v>31</v>
      </c>
      <c r="C3186" s="3">
        <v>40032</v>
      </c>
      <c r="D3186" s="4" t="s">
        <v>628</v>
      </c>
      <c r="E3186" s="4" t="s">
        <v>166</v>
      </c>
      <c r="F3186" s="5" t="str">
        <f t="shared" si="490"/>
        <v>V</v>
      </c>
      <c r="G3186" s="6">
        <v>0.91388888888888886</v>
      </c>
      <c r="H3186" s="6">
        <v>0.91736111111111107</v>
      </c>
      <c r="I3186" s="85">
        <f t="shared" si="491"/>
        <v>4.9999999999999822</v>
      </c>
      <c r="J3186" s="86">
        <f>I3186*Segmentos!$D$7*(AH3186%)*IF(ISNUMBER(AI3186),AI3186%,0)</f>
        <v>9463.9999999999636</v>
      </c>
      <c r="K3186" s="86">
        <f>I3186*Segmentos!$D$7*(AL3186%)*IF(ISNUMBER(AM3186),AM3186%,0)</f>
        <v>22457.999999999916</v>
      </c>
      <c r="L3186" s="4"/>
      <c r="M3186" s="2">
        <v>0.81</v>
      </c>
      <c r="N3186" s="2">
        <v>1.6</v>
      </c>
      <c r="O3186" s="2">
        <v>48.9</v>
      </c>
      <c r="P3186" s="2">
        <v>92.926599999999993</v>
      </c>
      <c r="Q3186" s="2">
        <v>0</v>
      </c>
      <c r="R3186" s="2">
        <v>0</v>
      </c>
      <c r="S3186" s="8" t="s">
        <v>577</v>
      </c>
      <c r="T3186" s="2">
        <v>0</v>
      </c>
      <c r="U3186" s="2">
        <v>0</v>
      </c>
      <c r="V3186" s="2">
        <v>0</v>
      </c>
      <c r="W3186" s="8" t="s">
        <v>577</v>
      </c>
      <c r="X3186" s="2">
        <v>0</v>
      </c>
      <c r="Y3186" s="2">
        <v>0.28999999999999998</v>
      </c>
      <c r="Z3186" s="2">
        <v>1.2</v>
      </c>
      <c r="AA3186" s="2">
        <v>25.4</v>
      </c>
      <c r="AB3186" s="2">
        <v>10.019399999999999</v>
      </c>
      <c r="AC3186" s="2">
        <v>2.19</v>
      </c>
      <c r="AD3186" s="2">
        <v>4</v>
      </c>
      <c r="AE3186" s="2">
        <v>55.1</v>
      </c>
      <c r="AF3186" s="2">
        <v>82.907200000000003</v>
      </c>
      <c r="AG3186" s="20">
        <v>0.47</v>
      </c>
      <c r="AH3186" s="20">
        <v>1.4</v>
      </c>
      <c r="AI3186" s="20">
        <v>33.799999999999997</v>
      </c>
      <c r="AJ3186" s="20">
        <v>25.787400000000002</v>
      </c>
      <c r="AK3186" s="18">
        <v>1.1100000000000001</v>
      </c>
      <c r="AL3186" s="18">
        <v>1.9</v>
      </c>
      <c r="AM3186" s="18">
        <v>59.1</v>
      </c>
      <c r="AN3186" s="18">
        <v>67.139200000000002</v>
      </c>
      <c r="AO3186" s="2">
        <v>0.5</v>
      </c>
      <c r="AP3186" s="2">
        <v>0.8</v>
      </c>
      <c r="AQ3186" s="2">
        <v>64.2</v>
      </c>
      <c r="AR3186" s="2">
        <v>6.3194999999999997</v>
      </c>
      <c r="AS3186" s="2">
        <v>0.44</v>
      </c>
      <c r="AT3186" s="2">
        <v>1.7</v>
      </c>
      <c r="AU3186" s="2">
        <v>26.6</v>
      </c>
      <c r="AV3186" s="2">
        <v>11.193300000000001</v>
      </c>
      <c r="AW3186" s="2">
        <v>0.56999999999999995</v>
      </c>
      <c r="AX3186" s="2">
        <v>0.7</v>
      </c>
      <c r="AY3186" s="2">
        <v>76.900000000000006</v>
      </c>
      <c r="AZ3186" s="2">
        <v>18.9909</v>
      </c>
      <c r="BA3186" s="2">
        <v>1.28</v>
      </c>
      <c r="BB3186" s="2">
        <v>2.6</v>
      </c>
      <c r="BC3186" s="2">
        <v>49.8</v>
      </c>
      <c r="BD3186" s="2">
        <v>56.422899999999998</v>
      </c>
      <c r="BE3186" s="4" t="str">
        <f t="shared" si="492"/>
        <v>NO APLICA</v>
      </c>
      <c r="BF3186" s="4">
        <f t="shared" si="493"/>
        <v>0.78079999999999994</v>
      </c>
      <c r="BG3186">
        <f t="shared" si="494"/>
        <v>0.5</v>
      </c>
      <c r="BH3186">
        <f t="shared" si="495"/>
        <v>0.44</v>
      </c>
      <c r="BI3186">
        <f t="shared" si="496"/>
        <v>1.28</v>
      </c>
      <c r="BJ3186">
        <f t="shared" si="497"/>
        <v>1.1100000000000001</v>
      </c>
      <c r="BK3186">
        <f t="shared" si="498"/>
        <v>0.47</v>
      </c>
      <c r="BL3186">
        <f t="shared" si="499"/>
        <v>391.19999999999862</v>
      </c>
    </row>
    <row r="3187" spans="1:64" x14ac:dyDescent="0.2">
      <c r="A3187" s="1">
        <v>3185</v>
      </c>
      <c r="B3187" s="7" t="s">
        <v>159</v>
      </c>
      <c r="C3187" s="3">
        <v>40032</v>
      </c>
      <c r="D3187" s="4" t="s">
        <v>8</v>
      </c>
      <c r="E3187" s="4" t="s">
        <v>184</v>
      </c>
      <c r="F3187" s="5" t="str">
        <f t="shared" si="490"/>
        <v>V</v>
      </c>
      <c r="G3187" s="6">
        <v>0.80902777777777779</v>
      </c>
      <c r="H3187" s="6">
        <v>0.89583333333333337</v>
      </c>
      <c r="I3187" s="85">
        <f t="shared" si="491"/>
        <v>125.00000000000003</v>
      </c>
      <c r="J3187" s="86">
        <f>I3187*Segmentos!$D$7*(AH3187%)*IF(ISNUMBER(AI3187),AI3187%,0)</f>
        <v>2243600.0000000005</v>
      </c>
      <c r="K3187" s="86">
        <f>I3187*Segmentos!$D$7*(AL3187%)*IF(ISNUMBER(AM3187),AM3187%,0)</f>
        <v>1096100.0000000002</v>
      </c>
      <c r="L3187" s="4" t="s">
        <v>566</v>
      </c>
      <c r="M3187" s="2">
        <v>3.29</v>
      </c>
      <c r="N3187" s="2">
        <v>13.5</v>
      </c>
      <c r="O3187" s="2">
        <v>24.4</v>
      </c>
      <c r="P3187" s="2">
        <v>85.873999999999995</v>
      </c>
      <c r="Q3187" s="2">
        <v>2.33</v>
      </c>
      <c r="R3187" s="2">
        <v>12.4</v>
      </c>
      <c r="S3187" s="2">
        <v>18.8</v>
      </c>
      <c r="T3187" s="2">
        <v>10.1434</v>
      </c>
      <c r="U3187" s="2">
        <v>2.52</v>
      </c>
      <c r="V3187" s="2">
        <v>9.6</v>
      </c>
      <c r="W3187" s="2">
        <v>26.3</v>
      </c>
      <c r="X3187" s="2">
        <v>13.7956</v>
      </c>
      <c r="Y3187" s="2">
        <v>3.25</v>
      </c>
      <c r="Z3187" s="2">
        <v>14.2</v>
      </c>
      <c r="AA3187" s="2">
        <v>22.9</v>
      </c>
      <c r="AB3187" s="2">
        <v>25.065300000000001</v>
      </c>
      <c r="AC3187" s="2">
        <v>4.3</v>
      </c>
      <c r="AD3187" s="2">
        <v>15.8</v>
      </c>
      <c r="AE3187" s="2">
        <v>27.2</v>
      </c>
      <c r="AF3187" s="2">
        <v>36.869700000000002</v>
      </c>
      <c r="AG3187" s="20">
        <v>4.49</v>
      </c>
      <c r="AH3187" s="20">
        <v>15.8</v>
      </c>
      <c r="AI3187" s="20">
        <v>28.4</v>
      </c>
      <c r="AJ3187" s="20">
        <v>55.683300000000003</v>
      </c>
      <c r="AK3187" s="18">
        <v>2.2000000000000002</v>
      </c>
      <c r="AL3187" s="18">
        <v>11.3</v>
      </c>
      <c r="AM3187" s="18">
        <v>19.399999999999999</v>
      </c>
      <c r="AN3187" s="18">
        <v>30.1907</v>
      </c>
      <c r="AO3187" s="2">
        <v>1.26</v>
      </c>
      <c r="AP3187" s="2">
        <v>8.1</v>
      </c>
      <c r="AQ3187" s="2">
        <v>15.6</v>
      </c>
      <c r="AR3187" s="2">
        <v>3.6078999999999999</v>
      </c>
      <c r="AS3187" s="2">
        <v>1.26</v>
      </c>
      <c r="AT3187" s="2">
        <v>10.4</v>
      </c>
      <c r="AU3187" s="2">
        <v>12.1</v>
      </c>
      <c r="AV3187" s="2">
        <v>7.2827999999999999</v>
      </c>
      <c r="AW3187" s="2">
        <v>2.87</v>
      </c>
      <c r="AX3187" s="2">
        <v>15.2</v>
      </c>
      <c r="AY3187" s="2">
        <v>18.899999999999999</v>
      </c>
      <c r="AZ3187" s="2">
        <v>21.601800000000001</v>
      </c>
      <c r="BA3187" s="2">
        <v>5.33</v>
      </c>
      <c r="BB3187" s="2">
        <v>15.4</v>
      </c>
      <c r="BC3187" s="2">
        <v>34.6</v>
      </c>
      <c r="BD3187" s="2">
        <v>53.381399999999999</v>
      </c>
      <c r="BE3187" s="4" t="str">
        <f t="shared" si="492"/>
        <v>ABURRIDO</v>
      </c>
      <c r="BF3187" s="4">
        <f t="shared" si="493"/>
        <v>2.8521999999999998</v>
      </c>
      <c r="BG3187">
        <f t="shared" si="494"/>
        <v>1.26</v>
      </c>
      <c r="BH3187">
        <f t="shared" si="495"/>
        <v>1.26</v>
      </c>
      <c r="BI3187">
        <f t="shared" si="496"/>
        <v>5.33</v>
      </c>
      <c r="BJ3187">
        <f t="shared" si="497"/>
        <v>2.2000000000000002</v>
      </c>
      <c r="BK3187">
        <f t="shared" si="498"/>
        <v>4.49</v>
      </c>
      <c r="BL3187">
        <f t="shared" si="499"/>
        <v>41175.000000000007</v>
      </c>
    </row>
    <row r="3188" spans="1:64" x14ac:dyDescent="0.2">
      <c r="A3188" s="1">
        <v>3186</v>
      </c>
      <c r="B3188" s="7" t="s">
        <v>14</v>
      </c>
      <c r="C3188" s="3">
        <v>40032</v>
      </c>
      <c r="D3188" s="4" t="s">
        <v>626</v>
      </c>
      <c r="E3188" s="4" t="s">
        <v>163</v>
      </c>
      <c r="F3188" s="5" t="str">
        <f t="shared" si="490"/>
        <v>V</v>
      </c>
      <c r="G3188" s="6">
        <v>0.8520833333333333</v>
      </c>
      <c r="H3188" s="6">
        <v>0.875</v>
      </c>
      <c r="I3188" s="85">
        <f t="shared" si="491"/>
        <v>33.000000000000043</v>
      </c>
      <c r="J3188" s="86">
        <f>I3188*Segmentos!$D$7*(AH3188%)*IF(ISNUMBER(AI3188),AI3188%,0)</f>
        <v>762537.60000000102</v>
      </c>
      <c r="K3188" s="86">
        <f>I3188*Segmentos!$D$7*(AL3188%)*IF(ISNUMBER(AM3188),AM3188%,0)</f>
        <v>1149271.2000000014</v>
      </c>
      <c r="L3188" s="4"/>
      <c r="M3188" s="2">
        <v>7.29</v>
      </c>
      <c r="N3188" s="2">
        <v>10.7</v>
      </c>
      <c r="O3188" s="2">
        <v>68.099999999999994</v>
      </c>
      <c r="P3188" s="2">
        <v>83.278599999999997</v>
      </c>
      <c r="Q3188" s="2">
        <v>5.54</v>
      </c>
      <c r="R3188" s="2">
        <v>8.4</v>
      </c>
      <c r="S3188" s="2">
        <v>65.900000000000006</v>
      </c>
      <c r="T3188" s="2">
        <v>10.552099999999999</v>
      </c>
      <c r="U3188" s="2">
        <v>4.05</v>
      </c>
      <c r="V3188" s="2">
        <v>6.2</v>
      </c>
      <c r="W3188" s="2">
        <v>64.8</v>
      </c>
      <c r="X3188" s="2">
        <v>9.6880000000000006</v>
      </c>
      <c r="Y3188" s="2">
        <v>8.5</v>
      </c>
      <c r="Z3188" s="2">
        <v>13.5</v>
      </c>
      <c r="AA3188" s="2">
        <v>62.7</v>
      </c>
      <c r="AB3188" s="2">
        <v>28.659099999999999</v>
      </c>
      <c r="AC3188" s="2">
        <v>9.17</v>
      </c>
      <c r="AD3188" s="2">
        <v>12.2</v>
      </c>
      <c r="AE3188" s="2">
        <v>75.3</v>
      </c>
      <c r="AF3188" s="2">
        <v>34.379399999999997</v>
      </c>
      <c r="AG3188" s="20">
        <v>5.75</v>
      </c>
      <c r="AH3188" s="20">
        <v>8.6999999999999993</v>
      </c>
      <c r="AI3188" s="20">
        <v>66.400000000000006</v>
      </c>
      <c r="AJ3188" s="20">
        <v>31.136299999999999</v>
      </c>
      <c r="AK3188" s="18">
        <v>8.69</v>
      </c>
      <c r="AL3188" s="18">
        <v>12.6</v>
      </c>
      <c r="AM3188" s="18">
        <v>69.099999999999994</v>
      </c>
      <c r="AN3188" s="18">
        <v>52.142299999999999</v>
      </c>
      <c r="AO3188" s="2">
        <v>4.8</v>
      </c>
      <c r="AP3188" s="2">
        <v>8.1</v>
      </c>
      <c r="AQ3188" s="2">
        <v>59</v>
      </c>
      <c r="AR3188" s="2">
        <v>5.9920999999999998</v>
      </c>
      <c r="AS3188" s="2">
        <v>6.09</v>
      </c>
      <c r="AT3188" s="2">
        <v>8.4</v>
      </c>
      <c r="AU3188" s="2">
        <v>72.5</v>
      </c>
      <c r="AV3188" s="2">
        <v>15.317299999999999</v>
      </c>
      <c r="AW3188" s="2">
        <v>7.03</v>
      </c>
      <c r="AX3188" s="2">
        <v>10.6</v>
      </c>
      <c r="AY3188" s="2">
        <v>66.3</v>
      </c>
      <c r="AZ3188" s="2">
        <v>23.068200000000001</v>
      </c>
      <c r="BA3188" s="2">
        <v>8.9</v>
      </c>
      <c r="BB3188" s="2">
        <v>12.9</v>
      </c>
      <c r="BC3188" s="2">
        <v>69.2</v>
      </c>
      <c r="BD3188" s="2">
        <v>38.9011</v>
      </c>
      <c r="BE3188" s="4" t="str">
        <f t="shared" si="492"/>
        <v>NO APLICA</v>
      </c>
      <c r="BF3188" s="4">
        <f t="shared" si="493"/>
        <v>7.0887999999999991</v>
      </c>
      <c r="BG3188">
        <f t="shared" si="494"/>
        <v>4.8</v>
      </c>
      <c r="BH3188">
        <f t="shared" si="495"/>
        <v>6.09</v>
      </c>
      <c r="BI3188">
        <f t="shared" si="496"/>
        <v>8.9</v>
      </c>
      <c r="BJ3188">
        <f t="shared" si="497"/>
        <v>8.69</v>
      </c>
      <c r="BK3188">
        <f t="shared" si="498"/>
        <v>5.75</v>
      </c>
      <c r="BL3188">
        <f t="shared" si="499"/>
        <v>24046.110000000026</v>
      </c>
    </row>
    <row r="3189" spans="1:64" x14ac:dyDescent="0.2">
      <c r="A3189" s="1">
        <v>3187</v>
      </c>
      <c r="B3189" s="7" t="s">
        <v>10</v>
      </c>
      <c r="C3189" s="3">
        <v>40032</v>
      </c>
      <c r="D3189" s="4" t="s">
        <v>8</v>
      </c>
      <c r="E3189" s="4" t="s">
        <v>164</v>
      </c>
      <c r="F3189" s="5" t="str">
        <f t="shared" si="490"/>
        <v>V</v>
      </c>
      <c r="G3189" s="6">
        <v>0.89583333333333337</v>
      </c>
      <c r="H3189" s="6">
        <v>0.92708333333333337</v>
      </c>
      <c r="I3189" s="85">
        <f t="shared" si="491"/>
        <v>45</v>
      </c>
      <c r="J3189" s="86">
        <f>I3189*Segmentos!$D$7*(AH3189%)*IF(ISNUMBER(AI3189),AI3189%,0)</f>
        <v>1245420</v>
      </c>
      <c r="K3189" s="86">
        <f>I3189*Segmentos!$D$7*(AL3189%)*IF(ISNUMBER(AM3189),AM3189%,0)</f>
        <v>754560</v>
      </c>
      <c r="L3189" s="4"/>
      <c r="M3189" s="2">
        <v>5.49</v>
      </c>
      <c r="N3189" s="2">
        <v>15</v>
      </c>
      <c r="O3189" s="2">
        <v>36.700000000000003</v>
      </c>
      <c r="P3189" s="2">
        <v>86.397099999999995</v>
      </c>
      <c r="Q3189" s="2">
        <v>2.92</v>
      </c>
      <c r="R3189" s="2">
        <v>11</v>
      </c>
      <c r="S3189" s="2">
        <v>26.4</v>
      </c>
      <c r="T3189" s="2">
        <v>7.6654</v>
      </c>
      <c r="U3189" s="2">
        <v>4.38</v>
      </c>
      <c r="V3189" s="2">
        <v>11</v>
      </c>
      <c r="W3189" s="2">
        <v>39.799999999999997</v>
      </c>
      <c r="X3189" s="2">
        <v>14.446999999999999</v>
      </c>
      <c r="Y3189" s="2">
        <v>5.51</v>
      </c>
      <c r="Z3189" s="2">
        <v>15.2</v>
      </c>
      <c r="AA3189" s="2">
        <v>36.299999999999997</v>
      </c>
      <c r="AB3189" s="2">
        <v>25.599699999999999</v>
      </c>
      <c r="AC3189" s="2">
        <v>7.48</v>
      </c>
      <c r="AD3189" s="2">
        <v>19.3</v>
      </c>
      <c r="AE3189" s="2">
        <v>38.799999999999997</v>
      </c>
      <c r="AF3189" s="2">
        <v>38.685000000000002</v>
      </c>
      <c r="AG3189" s="20">
        <v>6.91</v>
      </c>
      <c r="AH3189" s="20">
        <v>17</v>
      </c>
      <c r="AI3189" s="20">
        <v>40.700000000000003</v>
      </c>
      <c r="AJ3189" s="20">
        <v>51.645299999999999</v>
      </c>
      <c r="AK3189" s="18">
        <v>4.2</v>
      </c>
      <c r="AL3189" s="18">
        <v>13.1</v>
      </c>
      <c r="AM3189" s="18">
        <v>32</v>
      </c>
      <c r="AN3189" s="18">
        <v>34.751800000000003</v>
      </c>
      <c r="AO3189" s="2">
        <v>1.87</v>
      </c>
      <c r="AP3189" s="2">
        <v>7.5</v>
      </c>
      <c r="AQ3189" s="2">
        <v>24.9</v>
      </c>
      <c r="AR3189" s="2">
        <v>3.2250000000000001</v>
      </c>
      <c r="AS3189" s="2">
        <v>3.02</v>
      </c>
      <c r="AT3189" s="2">
        <v>8.8000000000000007</v>
      </c>
      <c r="AU3189" s="2">
        <v>34.200000000000003</v>
      </c>
      <c r="AV3189" s="2">
        <v>10.4641</v>
      </c>
      <c r="AW3189" s="2">
        <v>5.5</v>
      </c>
      <c r="AX3189" s="2">
        <v>14.7</v>
      </c>
      <c r="AY3189" s="2">
        <v>37.5</v>
      </c>
      <c r="AZ3189" s="2">
        <v>24.901</v>
      </c>
      <c r="BA3189" s="2">
        <v>7.93</v>
      </c>
      <c r="BB3189" s="2">
        <v>20.8</v>
      </c>
      <c r="BC3189" s="2">
        <v>38.1</v>
      </c>
      <c r="BD3189" s="2">
        <v>47.806899999999999</v>
      </c>
      <c r="BE3189" s="4" t="str">
        <f t="shared" si="492"/>
        <v>NO APLICA</v>
      </c>
      <c r="BF3189" s="4">
        <f t="shared" si="493"/>
        <v>4.8307999999999991</v>
      </c>
      <c r="BG3189">
        <f t="shared" si="494"/>
        <v>1.87</v>
      </c>
      <c r="BH3189">
        <f t="shared" si="495"/>
        <v>3.02</v>
      </c>
      <c r="BI3189">
        <f t="shared" si="496"/>
        <v>7.93</v>
      </c>
      <c r="BJ3189">
        <f t="shared" si="497"/>
        <v>4.2</v>
      </c>
      <c r="BK3189">
        <f t="shared" si="498"/>
        <v>6.91</v>
      </c>
      <c r="BL3189">
        <f t="shared" si="499"/>
        <v>24772.500000000004</v>
      </c>
    </row>
    <row r="3190" spans="1:64" x14ac:dyDescent="0.2">
      <c r="A3190" s="1">
        <v>3188</v>
      </c>
      <c r="B3190" s="7" t="s">
        <v>48</v>
      </c>
      <c r="C3190" s="3">
        <v>40032</v>
      </c>
      <c r="D3190" s="4" t="s">
        <v>8</v>
      </c>
      <c r="E3190" s="4" t="s">
        <v>176</v>
      </c>
      <c r="F3190" s="5" t="str">
        <f t="shared" si="490"/>
        <v>V</v>
      </c>
      <c r="G3190" s="6">
        <v>0.92708333333333337</v>
      </c>
      <c r="H3190" s="6">
        <v>4.4444444444444446E-2</v>
      </c>
      <c r="I3190" s="85">
        <f t="shared" si="491"/>
        <v>168.99999999999997</v>
      </c>
      <c r="J3190" s="86">
        <f>I3190*Segmentos!$D$7*(AH3190%)*IF(ISNUMBER(AI3190),AI3190%,0)</f>
        <v>5349323.1999999993</v>
      </c>
      <c r="K3190" s="86">
        <f>I3190*Segmentos!$D$7*(AL3190%)*IF(ISNUMBER(AM3190),AM3190%,0)</f>
        <v>4630599.9999999981</v>
      </c>
      <c r="L3190" s="4"/>
      <c r="M3190" s="2">
        <v>7.36</v>
      </c>
      <c r="N3190" s="2">
        <v>28.3</v>
      </c>
      <c r="O3190" s="2">
        <v>26</v>
      </c>
      <c r="P3190" s="2">
        <v>78.784599999999998</v>
      </c>
      <c r="Q3190" s="2">
        <v>5.15</v>
      </c>
      <c r="R3190" s="2">
        <v>19.899999999999999</v>
      </c>
      <c r="S3190" s="2">
        <v>25.9</v>
      </c>
      <c r="T3190" s="2">
        <v>9.1892999999999994</v>
      </c>
      <c r="U3190" s="2">
        <v>6.3</v>
      </c>
      <c r="V3190" s="2">
        <v>24.3</v>
      </c>
      <c r="W3190" s="2">
        <v>25.9</v>
      </c>
      <c r="X3190" s="2">
        <v>14.1432</v>
      </c>
      <c r="Y3190" s="2">
        <v>6.15</v>
      </c>
      <c r="Z3190" s="2">
        <v>30</v>
      </c>
      <c r="AA3190" s="2">
        <v>20.5</v>
      </c>
      <c r="AB3190" s="2">
        <v>19.440999999999999</v>
      </c>
      <c r="AC3190" s="2">
        <v>10.25</v>
      </c>
      <c r="AD3190" s="2">
        <v>33.6</v>
      </c>
      <c r="AE3190" s="2">
        <v>30.5</v>
      </c>
      <c r="AF3190" s="2">
        <v>36.011000000000003</v>
      </c>
      <c r="AG3190" s="20">
        <v>7.92</v>
      </c>
      <c r="AH3190" s="20">
        <v>29.2</v>
      </c>
      <c r="AI3190" s="20">
        <v>27.1</v>
      </c>
      <c r="AJ3190" s="20">
        <v>40.206499999999998</v>
      </c>
      <c r="AK3190" s="18">
        <v>6.86</v>
      </c>
      <c r="AL3190" s="18">
        <v>27.4</v>
      </c>
      <c r="AM3190" s="18">
        <v>25</v>
      </c>
      <c r="AN3190" s="18">
        <v>38.578000000000003</v>
      </c>
      <c r="AO3190" s="2">
        <v>1.85</v>
      </c>
      <c r="AP3190" s="2">
        <v>10.8</v>
      </c>
      <c r="AQ3190" s="2">
        <v>17.100000000000001</v>
      </c>
      <c r="AR3190" s="2">
        <v>2.1629999999999998</v>
      </c>
      <c r="AS3190" s="2">
        <v>4.88</v>
      </c>
      <c r="AT3190" s="2">
        <v>20.3</v>
      </c>
      <c r="AU3190" s="2">
        <v>24</v>
      </c>
      <c r="AV3190" s="2">
        <v>11.5008</v>
      </c>
      <c r="AW3190" s="2">
        <v>6.96</v>
      </c>
      <c r="AX3190" s="2">
        <v>26.2</v>
      </c>
      <c r="AY3190" s="2">
        <v>26.6</v>
      </c>
      <c r="AZ3190" s="2">
        <v>21.4284</v>
      </c>
      <c r="BA3190" s="2">
        <v>10.66</v>
      </c>
      <c r="BB3190" s="2">
        <v>39.5</v>
      </c>
      <c r="BC3190" s="2">
        <v>27</v>
      </c>
      <c r="BD3190" s="2">
        <v>43.692399999999999</v>
      </c>
      <c r="BE3190" s="4" t="str">
        <f t="shared" si="492"/>
        <v>ENTRETENIDO</v>
      </c>
      <c r="BF3190" s="4">
        <f t="shared" si="493"/>
        <v>6.7918000000000003</v>
      </c>
      <c r="BG3190">
        <f t="shared" si="494"/>
        <v>1.85</v>
      </c>
      <c r="BH3190">
        <f t="shared" si="495"/>
        <v>4.88</v>
      </c>
      <c r="BI3190">
        <f t="shared" si="496"/>
        <v>10.66</v>
      </c>
      <c r="BJ3190">
        <f t="shared" si="497"/>
        <v>6.86</v>
      </c>
      <c r="BK3190">
        <f t="shared" si="498"/>
        <v>7.92</v>
      </c>
      <c r="BL3190">
        <f t="shared" si="499"/>
        <v>124350.19999999997</v>
      </c>
    </row>
    <row r="3191" spans="1:64" x14ac:dyDescent="0.2">
      <c r="A3191" s="1">
        <v>3189</v>
      </c>
      <c r="B3191" s="7" t="s">
        <v>89</v>
      </c>
      <c r="C3191" s="3">
        <v>40032</v>
      </c>
      <c r="D3191" s="4" t="s">
        <v>628</v>
      </c>
      <c r="E3191" s="4" t="s">
        <v>169</v>
      </c>
      <c r="F3191" s="5" t="str">
        <f t="shared" si="490"/>
        <v>V</v>
      </c>
      <c r="G3191" s="6">
        <v>0.84027777777777779</v>
      </c>
      <c r="H3191" s="6">
        <v>0.87777777777777777</v>
      </c>
      <c r="I3191" s="85">
        <f t="shared" si="491"/>
        <v>53.999999999999972</v>
      </c>
      <c r="J3191" s="86">
        <f>I3191*Segmentos!$D$7*(AH3191%)*IF(ISNUMBER(AI3191),AI3191%,0)</f>
        <v>255527.99999999991</v>
      </c>
      <c r="K3191" s="86">
        <f>I3191*Segmentos!$D$7*(AL3191%)*IF(ISNUMBER(AM3191),AM3191%,0)</f>
        <v>195803.99999999991</v>
      </c>
      <c r="L3191" s="4"/>
      <c r="M3191" s="2">
        <v>1.03</v>
      </c>
      <c r="N3191" s="2">
        <v>3</v>
      </c>
      <c r="O3191" s="2">
        <v>33.9</v>
      </c>
      <c r="P3191" s="2">
        <v>92.777299999999997</v>
      </c>
      <c r="Q3191" s="2">
        <v>0.12</v>
      </c>
      <c r="R3191" s="2">
        <v>0.8</v>
      </c>
      <c r="S3191" s="2">
        <v>14.6</v>
      </c>
      <c r="T3191" s="2">
        <v>1.8462000000000001</v>
      </c>
      <c r="U3191" s="2">
        <v>0.12</v>
      </c>
      <c r="V3191" s="2">
        <v>0.7</v>
      </c>
      <c r="W3191" s="2">
        <v>18.600000000000001</v>
      </c>
      <c r="X3191" s="2">
        <v>2.2812000000000001</v>
      </c>
      <c r="Y3191" s="2">
        <v>2.64</v>
      </c>
      <c r="Z3191" s="2">
        <v>4.8</v>
      </c>
      <c r="AA3191" s="2">
        <v>55</v>
      </c>
      <c r="AB3191" s="2">
        <v>69.922899999999998</v>
      </c>
      <c r="AC3191" s="2">
        <v>0.64</v>
      </c>
      <c r="AD3191" s="2">
        <v>4.0999999999999996</v>
      </c>
      <c r="AE3191" s="2">
        <v>15.4</v>
      </c>
      <c r="AF3191" s="2">
        <v>18.727</v>
      </c>
      <c r="AG3191" s="20">
        <v>1.18</v>
      </c>
      <c r="AH3191" s="20">
        <v>2.6</v>
      </c>
      <c r="AI3191" s="20">
        <v>45.5</v>
      </c>
      <c r="AJ3191" s="20">
        <v>50.460700000000003</v>
      </c>
      <c r="AK3191" s="18">
        <v>0.9</v>
      </c>
      <c r="AL3191" s="18">
        <v>3.5</v>
      </c>
      <c r="AM3191" s="18">
        <v>25.9</v>
      </c>
      <c r="AN3191" s="18">
        <v>42.316699999999997</v>
      </c>
      <c r="AO3191" s="2">
        <v>0.52</v>
      </c>
      <c r="AP3191" s="2">
        <v>1.5</v>
      </c>
      <c r="AQ3191" s="2">
        <v>34.799999999999997</v>
      </c>
      <c r="AR3191" s="2">
        <v>5.0876000000000001</v>
      </c>
      <c r="AS3191" s="2">
        <v>0.77</v>
      </c>
      <c r="AT3191" s="2">
        <v>3.3</v>
      </c>
      <c r="AU3191" s="2">
        <v>23.1</v>
      </c>
      <c r="AV3191" s="2">
        <v>15.2325</v>
      </c>
      <c r="AW3191" s="2">
        <v>1.21</v>
      </c>
      <c r="AX3191" s="2">
        <v>3.1</v>
      </c>
      <c r="AY3191" s="2">
        <v>39</v>
      </c>
      <c r="AZ3191" s="2">
        <v>31.349699999999999</v>
      </c>
      <c r="BA3191" s="2">
        <v>1.19</v>
      </c>
      <c r="BB3191" s="2">
        <v>3.3</v>
      </c>
      <c r="BC3191" s="2">
        <v>36.5</v>
      </c>
      <c r="BD3191" s="2">
        <v>41.107599999999998</v>
      </c>
      <c r="BE3191" s="4" t="str">
        <f t="shared" si="492"/>
        <v>NO APLICA</v>
      </c>
      <c r="BF3191" s="4">
        <f t="shared" si="493"/>
        <v>0.92540000000000011</v>
      </c>
      <c r="BG3191">
        <f t="shared" si="494"/>
        <v>0.52</v>
      </c>
      <c r="BH3191">
        <f t="shared" si="495"/>
        <v>0.77</v>
      </c>
      <c r="BI3191">
        <f t="shared" si="496"/>
        <v>1.21</v>
      </c>
      <c r="BJ3191">
        <f t="shared" si="497"/>
        <v>0.9</v>
      </c>
      <c r="BK3191">
        <f t="shared" si="498"/>
        <v>1.18</v>
      </c>
      <c r="BL3191">
        <f t="shared" si="499"/>
        <v>5491.7999999999965</v>
      </c>
    </row>
    <row r="3192" spans="1:64" x14ac:dyDescent="0.2">
      <c r="A3192" s="1">
        <v>3190</v>
      </c>
      <c r="B3192" s="7" t="s">
        <v>126</v>
      </c>
      <c r="C3192" s="3">
        <v>40032</v>
      </c>
      <c r="D3192" s="4" t="s">
        <v>628</v>
      </c>
      <c r="E3192" s="4" t="s">
        <v>163</v>
      </c>
      <c r="F3192" s="5" t="str">
        <f t="shared" si="490"/>
        <v>V</v>
      </c>
      <c r="G3192" s="6">
        <v>0.87777777777777777</v>
      </c>
      <c r="H3192" s="6">
        <v>0.91388888888888886</v>
      </c>
      <c r="I3192" s="85">
        <f t="shared" si="491"/>
        <v>51.999999999999972</v>
      </c>
      <c r="J3192" s="86">
        <f>I3192*Segmentos!$D$7*(AH3192%)*IF(ISNUMBER(AI3192),AI3192%,0)</f>
        <v>147180.7999999999</v>
      </c>
      <c r="K3192" s="86">
        <f>I3192*Segmentos!$D$7*(AL3192%)*IF(ISNUMBER(AM3192),AM3192%,0)</f>
        <v>293383.99999999983</v>
      </c>
      <c r="L3192" s="4"/>
      <c r="M3192" s="2">
        <v>1.08</v>
      </c>
      <c r="N3192" s="2">
        <v>3</v>
      </c>
      <c r="O3192" s="2">
        <v>35.799999999999997</v>
      </c>
      <c r="P3192" s="2">
        <v>92.914900000000003</v>
      </c>
      <c r="Q3192" s="2">
        <v>0.04</v>
      </c>
      <c r="R3192" s="2">
        <v>0.8</v>
      </c>
      <c r="S3192" s="2">
        <v>4.8</v>
      </c>
      <c r="T3192" s="2">
        <v>0.54079999999999995</v>
      </c>
      <c r="U3192" s="2">
        <v>0.06</v>
      </c>
      <c r="V3192" s="2">
        <v>0.3</v>
      </c>
      <c r="W3192" s="2">
        <v>18</v>
      </c>
      <c r="X3192" s="2">
        <v>0.99919999999999998</v>
      </c>
      <c r="Y3192" s="2">
        <v>0.91</v>
      </c>
      <c r="Z3192" s="2">
        <v>3.6</v>
      </c>
      <c r="AA3192" s="2">
        <v>25.1</v>
      </c>
      <c r="AB3192" s="2">
        <v>23.144100000000002</v>
      </c>
      <c r="AC3192" s="2">
        <v>2.42</v>
      </c>
      <c r="AD3192" s="2">
        <v>5.3</v>
      </c>
      <c r="AE3192" s="2">
        <v>45.4</v>
      </c>
      <c r="AF3192" s="2">
        <v>68.230900000000005</v>
      </c>
      <c r="AG3192" s="20">
        <v>0.71</v>
      </c>
      <c r="AH3192" s="20">
        <v>2.9</v>
      </c>
      <c r="AI3192" s="20">
        <v>24.4</v>
      </c>
      <c r="AJ3192" s="20">
        <v>28.967500000000001</v>
      </c>
      <c r="AK3192" s="18">
        <v>1.42</v>
      </c>
      <c r="AL3192" s="18">
        <v>3.1</v>
      </c>
      <c r="AM3192" s="18">
        <v>45.5</v>
      </c>
      <c r="AN3192" s="18">
        <v>63.947400000000002</v>
      </c>
      <c r="AO3192" s="2">
        <v>0.37</v>
      </c>
      <c r="AP3192" s="2">
        <v>1.8</v>
      </c>
      <c r="AQ3192" s="2">
        <v>20.399999999999999</v>
      </c>
      <c r="AR3192" s="2">
        <v>3.4571000000000001</v>
      </c>
      <c r="AS3192" s="2">
        <v>1.46</v>
      </c>
      <c r="AT3192" s="2">
        <v>3.7</v>
      </c>
      <c r="AU3192" s="2">
        <v>39.5</v>
      </c>
      <c r="AV3192" s="2">
        <v>27.607299999999999</v>
      </c>
      <c r="AW3192" s="2">
        <v>0.57999999999999996</v>
      </c>
      <c r="AX3192" s="2">
        <v>2</v>
      </c>
      <c r="AY3192" s="2">
        <v>29.6</v>
      </c>
      <c r="AZ3192" s="2">
        <v>14.425700000000001</v>
      </c>
      <c r="BA3192" s="2">
        <v>1.44</v>
      </c>
      <c r="BB3192" s="2">
        <v>3.8</v>
      </c>
      <c r="BC3192" s="2">
        <v>38.299999999999997</v>
      </c>
      <c r="BD3192" s="2">
        <v>47.424799999999998</v>
      </c>
      <c r="BE3192" s="4" t="str">
        <f t="shared" si="492"/>
        <v>NO APLICA</v>
      </c>
      <c r="BF3192" s="4">
        <f t="shared" si="493"/>
        <v>1.2802000000000002</v>
      </c>
      <c r="BG3192">
        <f t="shared" si="494"/>
        <v>0.37</v>
      </c>
      <c r="BH3192">
        <f t="shared" si="495"/>
        <v>1.46</v>
      </c>
      <c r="BI3192">
        <f t="shared" si="496"/>
        <v>1.44</v>
      </c>
      <c r="BJ3192">
        <f t="shared" si="497"/>
        <v>1.42</v>
      </c>
      <c r="BK3192">
        <f t="shared" si="498"/>
        <v>0.71</v>
      </c>
      <c r="BL3192">
        <f t="shared" si="499"/>
        <v>5584.7999999999965</v>
      </c>
    </row>
    <row r="3193" spans="1:64" x14ac:dyDescent="0.2">
      <c r="A3193" s="1">
        <v>3191</v>
      </c>
      <c r="B3193" s="7" t="s">
        <v>134</v>
      </c>
      <c r="C3193" s="3">
        <v>40032</v>
      </c>
      <c r="D3193" s="4" t="s">
        <v>626</v>
      </c>
      <c r="E3193" s="4" t="s">
        <v>174</v>
      </c>
      <c r="F3193" s="5" t="str">
        <f t="shared" si="490"/>
        <v>V</v>
      </c>
      <c r="G3193" s="6">
        <v>0.91666666666666663</v>
      </c>
      <c r="H3193" s="6">
        <v>7.6388888888888886E-3</v>
      </c>
      <c r="I3193" s="85">
        <f t="shared" si="491"/>
        <v>131.00000000000006</v>
      </c>
      <c r="J3193" s="86">
        <f>I3193*Segmentos!$D$7*(AH3193%)*IF(ISNUMBER(AI3193),AI3193%,0)</f>
        <v>4041507.2000000016</v>
      </c>
      <c r="K3193" s="86">
        <f>I3193*Segmentos!$D$7*(AL3193%)*IF(ISNUMBER(AM3193),AM3193%,0)</f>
        <v>6240735.200000002</v>
      </c>
      <c r="L3193" s="4"/>
      <c r="M3193" s="2">
        <v>9.91</v>
      </c>
      <c r="N3193" s="2">
        <v>29</v>
      </c>
      <c r="O3193" s="2">
        <v>34.1</v>
      </c>
      <c r="P3193" s="2">
        <v>86.985100000000003</v>
      </c>
      <c r="Q3193" s="2">
        <v>8.36</v>
      </c>
      <c r="R3193" s="2">
        <v>26.5</v>
      </c>
      <c r="S3193" s="2">
        <v>31.5</v>
      </c>
      <c r="T3193" s="2">
        <v>12.2403</v>
      </c>
      <c r="U3193" s="2">
        <v>6.35</v>
      </c>
      <c r="V3193" s="2">
        <v>22.4</v>
      </c>
      <c r="W3193" s="2">
        <v>28.3</v>
      </c>
      <c r="X3193" s="2">
        <v>11.694100000000001</v>
      </c>
      <c r="Y3193" s="2">
        <v>11.72</v>
      </c>
      <c r="Z3193" s="2">
        <v>30.5</v>
      </c>
      <c r="AA3193" s="2">
        <v>38.4</v>
      </c>
      <c r="AB3193" s="2">
        <v>30.3809</v>
      </c>
      <c r="AC3193" s="2">
        <v>11.33</v>
      </c>
      <c r="AD3193" s="2">
        <v>33.200000000000003</v>
      </c>
      <c r="AE3193" s="2">
        <v>34.200000000000003</v>
      </c>
      <c r="AF3193" s="2">
        <v>32.669800000000002</v>
      </c>
      <c r="AG3193" s="20">
        <v>7.7</v>
      </c>
      <c r="AH3193" s="20">
        <v>24.8</v>
      </c>
      <c r="AI3193" s="20">
        <v>31.1</v>
      </c>
      <c r="AJ3193" s="20">
        <v>32.085599999999999</v>
      </c>
      <c r="AK3193" s="18">
        <v>11.9</v>
      </c>
      <c r="AL3193" s="18">
        <v>32.9</v>
      </c>
      <c r="AM3193" s="18">
        <v>36.200000000000003</v>
      </c>
      <c r="AN3193" s="18">
        <v>54.899500000000003</v>
      </c>
      <c r="AO3193" s="2">
        <v>7.09</v>
      </c>
      <c r="AP3193" s="2">
        <v>20.9</v>
      </c>
      <c r="AQ3193" s="2">
        <v>33.9</v>
      </c>
      <c r="AR3193" s="2">
        <v>6.7984999999999998</v>
      </c>
      <c r="AS3193" s="2">
        <v>9.31</v>
      </c>
      <c r="AT3193" s="2">
        <v>25</v>
      </c>
      <c r="AU3193" s="2">
        <v>37.200000000000003</v>
      </c>
      <c r="AV3193" s="2">
        <v>18.006599999999999</v>
      </c>
      <c r="AW3193" s="2">
        <v>9.92</v>
      </c>
      <c r="AX3193" s="2">
        <v>29.1</v>
      </c>
      <c r="AY3193" s="2">
        <v>34.1</v>
      </c>
      <c r="AZ3193" s="2">
        <v>25.043399999999998</v>
      </c>
      <c r="BA3193" s="2">
        <v>11.04</v>
      </c>
      <c r="BB3193" s="2">
        <v>33.6</v>
      </c>
      <c r="BC3193" s="2">
        <v>32.9</v>
      </c>
      <c r="BD3193" s="2">
        <v>37.136699999999998</v>
      </c>
      <c r="BE3193" s="4" t="str">
        <f t="shared" si="492"/>
        <v>ENTRETENIDO</v>
      </c>
      <c r="BF3193" s="4">
        <f t="shared" si="493"/>
        <v>9.7889999999999979</v>
      </c>
      <c r="BG3193">
        <f t="shared" si="494"/>
        <v>7.09</v>
      </c>
      <c r="BH3193">
        <f t="shared" si="495"/>
        <v>9.31</v>
      </c>
      <c r="BI3193">
        <f t="shared" si="496"/>
        <v>11.04</v>
      </c>
      <c r="BJ3193">
        <f t="shared" si="497"/>
        <v>11.9</v>
      </c>
      <c r="BK3193">
        <f t="shared" si="498"/>
        <v>7.7</v>
      </c>
      <c r="BL3193">
        <f t="shared" si="499"/>
        <v>129545.90000000007</v>
      </c>
    </row>
    <row r="3194" spans="1:64" x14ac:dyDescent="0.2">
      <c r="A3194" s="1">
        <v>3192</v>
      </c>
      <c r="B3194" s="7" t="s">
        <v>47</v>
      </c>
      <c r="C3194" s="3">
        <v>40032</v>
      </c>
      <c r="D3194" s="4" t="s">
        <v>3</v>
      </c>
      <c r="E3194" s="4" t="s">
        <v>175</v>
      </c>
      <c r="F3194" s="5" t="str">
        <f t="shared" si="490"/>
        <v>V</v>
      </c>
      <c r="G3194" s="6">
        <v>0.91805555555555562</v>
      </c>
      <c r="H3194" s="6">
        <v>3.6111111111111115E-2</v>
      </c>
      <c r="I3194" s="85">
        <f t="shared" si="491"/>
        <v>169.99999999999994</v>
      </c>
      <c r="J3194" s="86">
        <f>I3194*Segmentos!$D$7*(AH3194%)*IF(ISNUMBER(AI3194),AI3194%,0)</f>
        <v>2732579.9999999991</v>
      </c>
      <c r="K3194" s="86">
        <f>I3194*Segmentos!$D$7*(AL3194%)*IF(ISNUMBER(AM3194),AM3194%,0)</f>
        <v>4697711.9999999972</v>
      </c>
      <c r="L3194" s="4"/>
      <c r="M3194" s="2">
        <v>5.54</v>
      </c>
      <c r="N3194" s="2">
        <v>27.1</v>
      </c>
      <c r="O3194" s="2">
        <v>20.399999999999999</v>
      </c>
      <c r="P3194" s="2">
        <v>91.762900000000002</v>
      </c>
      <c r="Q3194" s="2">
        <v>3.3</v>
      </c>
      <c r="R3194" s="2">
        <v>18.7</v>
      </c>
      <c r="S3194" s="2">
        <v>17.7</v>
      </c>
      <c r="T3194" s="2">
        <v>9.1327999999999996</v>
      </c>
      <c r="U3194" s="2">
        <v>3.72</v>
      </c>
      <c r="V3194" s="2">
        <v>25.8</v>
      </c>
      <c r="W3194" s="2">
        <v>14.4</v>
      </c>
      <c r="X3194" s="2">
        <v>12.910500000000001</v>
      </c>
      <c r="Y3194" s="2">
        <v>5.34</v>
      </c>
      <c r="Z3194" s="2">
        <v>29.9</v>
      </c>
      <c r="AA3194" s="2">
        <v>17.899999999999999</v>
      </c>
      <c r="AB3194" s="2">
        <v>26.142900000000001</v>
      </c>
      <c r="AC3194" s="2">
        <v>8.01</v>
      </c>
      <c r="AD3194" s="2">
        <v>29.7</v>
      </c>
      <c r="AE3194" s="2">
        <v>26.9</v>
      </c>
      <c r="AF3194" s="2">
        <v>43.576700000000002</v>
      </c>
      <c r="AG3194" s="20">
        <v>4.0199999999999996</v>
      </c>
      <c r="AH3194" s="20">
        <v>23.5</v>
      </c>
      <c r="AI3194" s="20">
        <v>17.100000000000001</v>
      </c>
      <c r="AJ3194" s="20">
        <v>31.5746</v>
      </c>
      <c r="AK3194" s="18">
        <v>6.91</v>
      </c>
      <c r="AL3194" s="18">
        <v>30.3</v>
      </c>
      <c r="AM3194" s="18">
        <v>22.8</v>
      </c>
      <c r="AN3194" s="18">
        <v>60.188200000000002</v>
      </c>
      <c r="AO3194" s="2">
        <v>4.5199999999999996</v>
      </c>
      <c r="AP3194" s="2">
        <v>20</v>
      </c>
      <c r="AQ3194" s="2">
        <v>22.6</v>
      </c>
      <c r="AR3194" s="2">
        <v>8.1890999999999998</v>
      </c>
      <c r="AS3194" s="2">
        <v>5.89</v>
      </c>
      <c r="AT3194" s="2">
        <v>26.9</v>
      </c>
      <c r="AU3194" s="2">
        <v>21.9</v>
      </c>
      <c r="AV3194" s="2">
        <v>21.510899999999999</v>
      </c>
      <c r="AW3194" s="2">
        <v>5.32</v>
      </c>
      <c r="AX3194" s="2">
        <v>25.5</v>
      </c>
      <c r="AY3194" s="2">
        <v>20.9</v>
      </c>
      <c r="AZ3194" s="2">
        <v>25.328600000000002</v>
      </c>
      <c r="BA3194" s="2">
        <v>5.79</v>
      </c>
      <c r="BB3194" s="2">
        <v>30.5</v>
      </c>
      <c r="BC3194" s="2">
        <v>19</v>
      </c>
      <c r="BD3194" s="2">
        <v>36.734200000000001</v>
      </c>
      <c r="BE3194" s="4" t="str">
        <f t="shared" si="492"/>
        <v>ABURRIDO</v>
      </c>
      <c r="BF3194" s="4">
        <f t="shared" si="493"/>
        <v>5.6958000000000002</v>
      </c>
      <c r="BG3194">
        <f t="shared" si="494"/>
        <v>4.5199999999999996</v>
      </c>
      <c r="BH3194">
        <f t="shared" si="495"/>
        <v>5.89</v>
      </c>
      <c r="BI3194">
        <f t="shared" si="496"/>
        <v>5.79</v>
      </c>
      <c r="BJ3194">
        <f t="shared" si="497"/>
        <v>6.91</v>
      </c>
      <c r="BK3194">
        <f t="shared" si="498"/>
        <v>4.0199999999999996</v>
      </c>
      <c r="BL3194">
        <f t="shared" si="499"/>
        <v>93982.799999999974</v>
      </c>
    </row>
    <row r="3195" spans="1:64" x14ac:dyDescent="0.2">
      <c r="A3195" s="1">
        <v>3193</v>
      </c>
      <c r="B3195" s="7" t="s">
        <v>23</v>
      </c>
      <c r="C3195" s="3">
        <v>40032</v>
      </c>
      <c r="D3195" s="4" t="s">
        <v>629</v>
      </c>
      <c r="E3195" s="4" t="s">
        <v>170</v>
      </c>
      <c r="F3195" s="5" t="str">
        <f t="shared" si="490"/>
        <v>V</v>
      </c>
      <c r="G3195" s="6">
        <v>0.875</v>
      </c>
      <c r="H3195" s="6">
        <v>0.93680555555555556</v>
      </c>
      <c r="I3195" s="85">
        <f t="shared" si="491"/>
        <v>89</v>
      </c>
      <c r="J3195" s="86">
        <f>I3195*Segmentos!$D$7*(AH3195%)*IF(ISNUMBER(AI3195),AI3195%,0)</f>
        <v>91848</v>
      </c>
      <c r="K3195" s="86">
        <f>I3195*Segmentos!$D$7*(AL3195%)*IF(ISNUMBER(AM3195),AM3195%,0)</f>
        <v>201353.59999999995</v>
      </c>
      <c r="L3195" s="4"/>
      <c r="M3195" s="2">
        <v>0.43</v>
      </c>
      <c r="N3195" s="2">
        <v>2.5</v>
      </c>
      <c r="O3195" s="2">
        <v>17.3</v>
      </c>
      <c r="P3195" s="2">
        <v>36.9651</v>
      </c>
      <c r="Q3195" s="2">
        <v>0.05</v>
      </c>
      <c r="R3195" s="2">
        <v>1.2</v>
      </c>
      <c r="S3195" s="2">
        <v>4.4000000000000004</v>
      </c>
      <c r="T3195" s="2">
        <v>0.74209999999999998</v>
      </c>
      <c r="U3195" s="2">
        <v>0.13</v>
      </c>
      <c r="V3195" s="2">
        <v>1.2</v>
      </c>
      <c r="W3195" s="2">
        <v>10.8</v>
      </c>
      <c r="X3195" s="2">
        <v>2.3692000000000002</v>
      </c>
      <c r="Y3195" s="2">
        <v>0.61</v>
      </c>
      <c r="Z3195" s="2">
        <v>2.2000000000000002</v>
      </c>
      <c r="AA3195" s="2">
        <v>28</v>
      </c>
      <c r="AB3195" s="2">
        <v>15.669600000000001</v>
      </c>
      <c r="AC3195" s="2">
        <v>0.64</v>
      </c>
      <c r="AD3195" s="2">
        <v>4.2</v>
      </c>
      <c r="AE3195" s="2">
        <v>15.3</v>
      </c>
      <c r="AF3195" s="2">
        <v>18.184100000000001</v>
      </c>
      <c r="AG3195" s="20">
        <v>0.26</v>
      </c>
      <c r="AH3195" s="20">
        <v>2</v>
      </c>
      <c r="AI3195" s="20">
        <v>12.9</v>
      </c>
      <c r="AJ3195" s="20">
        <v>10.827199999999999</v>
      </c>
      <c r="AK3195" s="18">
        <v>0.56999999999999995</v>
      </c>
      <c r="AL3195" s="18">
        <v>2.8</v>
      </c>
      <c r="AM3195" s="18">
        <v>20.2</v>
      </c>
      <c r="AN3195" s="18">
        <v>26.137899999999998</v>
      </c>
      <c r="AO3195" s="2">
        <v>0.75</v>
      </c>
      <c r="AP3195" s="2">
        <v>3.8</v>
      </c>
      <c r="AQ3195" s="2">
        <v>19.600000000000001</v>
      </c>
      <c r="AR3195" s="2">
        <v>7.1260000000000003</v>
      </c>
      <c r="AS3195" s="2">
        <v>0.17</v>
      </c>
      <c r="AT3195" s="2">
        <v>1.7</v>
      </c>
      <c r="AU3195" s="2">
        <v>10.199999999999999</v>
      </c>
      <c r="AV3195" s="2">
        <v>3.2094</v>
      </c>
      <c r="AW3195" s="2">
        <v>0.13</v>
      </c>
      <c r="AX3195" s="2">
        <v>1.5</v>
      </c>
      <c r="AY3195" s="2">
        <v>8.8000000000000007</v>
      </c>
      <c r="AZ3195" s="2">
        <v>3.2854999999999999</v>
      </c>
      <c r="BA3195" s="2">
        <v>0.7</v>
      </c>
      <c r="BB3195" s="2">
        <v>3.3</v>
      </c>
      <c r="BC3195" s="2">
        <v>21.6</v>
      </c>
      <c r="BD3195" s="2">
        <v>23.344100000000001</v>
      </c>
      <c r="BE3195" s="4" t="str">
        <f t="shared" si="492"/>
        <v>ABURRIDO</v>
      </c>
      <c r="BF3195" s="4">
        <f t="shared" si="493"/>
        <v>0.44219999999999998</v>
      </c>
      <c r="BG3195">
        <f t="shared" si="494"/>
        <v>0.75</v>
      </c>
      <c r="BH3195">
        <f t="shared" si="495"/>
        <v>0.17</v>
      </c>
      <c r="BI3195">
        <f t="shared" si="496"/>
        <v>0.7</v>
      </c>
      <c r="BJ3195">
        <f t="shared" si="497"/>
        <v>0.56999999999999995</v>
      </c>
      <c r="BK3195">
        <f t="shared" si="498"/>
        <v>0.26</v>
      </c>
      <c r="BL3195">
        <f t="shared" si="499"/>
        <v>3849.25</v>
      </c>
    </row>
    <row r="3196" spans="1:64" x14ac:dyDescent="0.2">
      <c r="A3196" s="1">
        <v>3194</v>
      </c>
      <c r="B3196" s="7" t="s">
        <v>25</v>
      </c>
      <c r="C3196" s="3">
        <v>40032</v>
      </c>
      <c r="D3196" s="4" t="s">
        <v>629</v>
      </c>
      <c r="E3196" s="4" t="s">
        <v>171</v>
      </c>
      <c r="F3196" s="5" t="str">
        <f t="shared" si="490"/>
        <v>V</v>
      </c>
      <c r="G3196" s="6">
        <v>0.87430555555555556</v>
      </c>
      <c r="H3196" s="6">
        <v>0.875</v>
      </c>
      <c r="I3196" s="85">
        <f t="shared" si="491"/>
        <v>0.99999999999999645</v>
      </c>
      <c r="J3196" s="86">
        <f>I3196*Segmentos!$D$7*(AH3196%)*IF(ISNUMBER(AI3196),AI3196%,0)</f>
        <v>1999.999999999993</v>
      </c>
      <c r="K3196" s="86">
        <f>I3196*Segmentos!$D$7*(AL3196%)*IF(ISNUMBER(AM3196),AM3196%,0)</f>
        <v>7199.9999999999754</v>
      </c>
      <c r="L3196" s="4"/>
      <c r="M3196" s="2">
        <v>1.22</v>
      </c>
      <c r="N3196" s="2">
        <v>1.2</v>
      </c>
      <c r="O3196" s="2">
        <v>100</v>
      </c>
      <c r="P3196" s="2">
        <v>92.212900000000005</v>
      </c>
      <c r="Q3196" s="2">
        <v>0.18</v>
      </c>
      <c r="R3196" s="2">
        <v>0.2</v>
      </c>
      <c r="S3196" s="2">
        <v>100</v>
      </c>
      <c r="T3196" s="2">
        <v>2.2671000000000001</v>
      </c>
      <c r="U3196" s="2">
        <v>0.28999999999999998</v>
      </c>
      <c r="V3196" s="2">
        <v>0.3</v>
      </c>
      <c r="W3196" s="2">
        <v>100</v>
      </c>
      <c r="X3196" s="2">
        <v>4.6155999999999997</v>
      </c>
      <c r="Y3196" s="2">
        <v>0.17</v>
      </c>
      <c r="Z3196" s="2">
        <v>0.2</v>
      </c>
      <c r="AA3196" s="2">
        <v>100</v>
      </c>
      <c r="AB3196" s="2">
        <v>3.8458000000000001</v>
      </c>
      <c r="AC3196" s="2">
        <v>3.28</v>
      </c>
      <c r="AD3196" s="2">
        <v>3.3</v>
      </c>
      <c r="AE3196" s="2">
        <v>100</v>
      </c>
      <c r="AF3196" s="2">
        <v>81.484499999999997</v>
      </c>
      <c r="AG3196" s="20">
        <v>0.52</v>
      </c>
      <c r="AH3196" s="20">
        <v>0.5</v>
      </c>
      <c r="AI3196" s="20">
        <v>100</v>
      </c>
      <c r="AJ3196" s="20">
        <v>18.816299999999998</v>
      </c>
      <c r="AK3196" s="18">
        <v>1.85</v>
      </c>
      <c r="AL3196" s="18">
        <v>1.8</v>
      </c>
      <c r="AM3196" s="18">
        <v>100</v>
      </c>
      <c r="AN3196" s="18">
        <v>73.396699999999996</v>
      </c>
      <c r="AO3196" s="2">
        <v>1.19</v>
      </c>
      <c r="AP3196" s="2">
        <v>1.2</v>
      </c>
      <c r="AQ3196" s="2">
        <v>100</v>
      </c>
      <c r="AR3196" s="2">
        <v>9.8536000000000001</v>
      </c>
      <c r="AS3196" s="2">
        <v>0.8</v>
      </c>
      <c r="AT3196" s="2">
        <v>0.8</v>
      </c>
      <c r="AU3196" s="2">
        <v>100</v>
      </c>
      <c r="AV3196" s="2">
        <v>13.3834</v>
      </c>
      <c r="AW3196" s="2">
        <v>1.29</v>
      </c>
      <c r="AX3196" s="2">
        <v>1.3</v>
      </c>
      <c r="AY3196" s="2">
        <v>100</v>
      </c>
      <c r="AZ3196" s="2">
        <v>27.947099999999999</v>
      </c>
      <c r="BA3196" s="2">
        <v>1.42</v>
      </c>
      <c r="BB3196" s="2">
        <v>1.4</v>
      </c>
      <c r="BC3196" s="2">
        <v>100</v>
      </c>
      <c r="BD3196" s="2">
        <v>41.028799999999997</v>
      </c>
      <c r="BE3196" s="4" t="str">
        <f t="shared" si="492"/>
        <v>NO APLICA</v>
      </c>
      <c r="BF3196" s="4">
        <f t="shared" si="493"/>
        <v>1.1286</v>
      </c>
      <c r="BG3196">
        <f t="shared" si="494"/>
        <v>1.19</v>
      </c>
      <c r="BH3196">
        <f t="shared" si="495"/>
        <v>0.8</v>
      </c>
      <c r="BI3196">
        <f t="shared" si="496"/>
        <v>1.42</v>
      </c>
      <c r="BJ3196">
        <f t="shared" si="497"/>
        <v>1.85</v>
      </c>
      <c r="BK3196">
        <f t="shared" si="498"/>
        <v>0.52</v>
      </c>
      <c r="BL3196">
        <f t="shared" si="499"/>
        <v>119.99999999999957</v>
      </c>
    </row>
    <row r="3197" spans="1:64" x14ac:dyDescent="0.2">
      <c r="A3197" s="1">
        <v>3195</v>
      </c>
      <c r="B3197" s="7" t="s">
        <v>19</v>
      </c>
      <c r="C3197" s="3">
        <v>40032</v>
      </c>
      <c r="D3197" s="4" t="s">
        <v>17</v>
      </c>
      <c r="E3197" s="4" t="s">
        <v>166</v>
      </c>
      <c r="F3197" s="5" t="str">
        <f t="shared" si="490"/>
        <v>V</v>
      </c>
      <c r="G3197" s="6">
        <v>0.91527777777777775</v>
      </c>
      <c r="H3197" s="6">
        <v>0.91666666666666663</v>
      </c>
      <c r="I3197" s="85">
        <f t="shared" si="491"/>
        <v>1.9999999999999929</v>
      </c>
      <c r="J3197" s="86">
        <f>I3197*Segmentos!$D$7*(AH3197%)*IF(ISNUMBER(AI3197),AI3197%,0)</f>
        <v>6441.5999999999785</v>
      </c>
      <c r="K3197" s="86">
        <f>I3197*Segmentos!$D$7*(AL3197%)*IF(ISNUMBER(AM3197),AM3197%,0)</f>
        <v>5036.7999999999829</v>
      </c>
      <c r="L3197" s="4"/>
      <c r="M3197" s="2">
        <v>0.71</v>
      </c>
      <c r="N3197" s="2">
        <v>0.9</v>
      </c>
      <c r="O3197" s="2">
        <v>75.5</v>
      </c>
      <c r="P3197" s="2">
        <v>87.0261</v>
      </c>
      <c r="Q3197" s="2">
        <v>0.5</v>
      </c>
      <c r="R3197" s="2">
        <v>0.6</v>
      </c>
      <c r="S3197" s="2">
        <v>81.400000000000006</v>
      </c>
      <c r="T3197" s="2">
        <v>10.2408</v>
      </c>
      <c r="U3197" s="2">
        <v>0.67</v>
      </c>
      <c r="V3197" s="2">
        <v>0.8</v>
      </c>
      <c r="W3197" s="2">
        <v>85.4</v>
      </c>
      <c r="X3197" s="2">
        <v>17.2743</v>
      </c>
      <c r="Y3197" s="2">
        <v>1.01</v>
      </c>
      <c r="Z3197" s="2">
        <v>1</v>
      </c>
      <c r="AA3197" s="2">
        <v>100</v>
      </c>
      <c r="AB3197" s="2">
        <v>36.566600000000001</v>
      </c>
      <c r="AC3197" s="2">
        <v>0.56999999999999995</v>
      </c>
      <c r="AD3197" s="2">
        <v>1.1000000000000001</v>
      </c>
      <c r="AE3197" s="2">
        <v>50</v>
      </c>
      <c r="AF3197" s="2">
        <v>22.944400000000002</v>
      </c>
      <c r="AG3197" s="20">
        <v>0.84</v>
      </c>
      <c r="AH3197" s="20">
        <v>1.1000000000000001</v>
      </c>
      <c r="AI3197" s="20">
        <v>73.2</v>
      </c>
      <c r="AJ3197" s="20">
        <v>48.5062</v>
      </c>
      <c r="AK3197" s="18">
        <v>0.6</v>
      </c>
      <c r="AL3197" s="18">
        <v>0.8</v>
      </c>
      <c r="AM3197" s="18">
        <v>78.7</v>
      </c>
      <c r="AN3197" s="18">
        <v>38.5199</v>
      </c>
      <c r="AO3197" s="2">
        <v>0</v>
      </c>
      <c r="AP3197" s="2">
        <v>0</v>
      </c>
      <c r="AQ3197" s="8" t="s">
        <v>577</v>
      </c>
      <c r="AR3197" s="2">
        <v>0</v>
      </c>
      <c r="AS3197" s="2">
        <v>0.22</v>
      </c>
      <c r="AT3197" s="2">
        <v>0.4</v>
      </c>
      <c r="AU3197" s="2">
        <v>50</v>
      </c>
      <c r="AV3197" s="2">
        <v>6.0340999999999996</v>
      </c>
      <c r="AW3197" s="2">
        <v>0.71</v>
      </c>
      <c r="AX3197" s="2">
        <v>0.8</v>
      </c>
      <c r="AY3197" s="2">
        <v>89.4</v>
      </c>
      <c r="AZ3197" s="2">
        <v>24.803799999999999</v>
      </c>
      <c r="BA3197" s="2">
        <v>1.2</v>
      </c>
      <c r="BB3197" s="2">
        <v>1.6</v>
      </c>
      <c r="BC3197" s="2">
        <v>74.5</v>
      </c>
      <c r="BD3197" s="2">
        <v>56.188200000000002</v>
      </c>
      <c r="BE3197" s="4" t="str">
        <f t="shared" si="492"/>
        <v>NO APLICA</v>
      </c>
      <c r="BF3197" s="4">
        <f t="shared" si="493"/>
        <v>0.58719999999999994</v>
      </c>
      <c r="BG3197">
        <f t="shared" si="494"/>
        <v>0</v>
      </c>
      <c r="BH3197">
        <f t="shared" si="495"/>
        <v>0.22</v>
      </c>
      <c r="BI3197">
        <f t="shared" si="496"/>
        <v>1.2</v>
      </c>
      <c r="BJ3197">
        <f t="shared" si="497"/>
        <v>0.6</v>
      </c>
      <c r="BK3197">
        <f t="shared" si="498"/>
        <v>0.84</v>
      </c>
      <c r="BL3197">
        <f t="shared" si="499"/>
        <v>135.89999999999952</v>
      </c>
    </row>
    <row r="3198" spans="1:64" x14ac:dyDescent="0.2">
      <c r="A3198" s="1">
        <v>3196</v>
      </c>
      <c r="B3198" s="7" t="s">
        <v>2</v>
      </c>
      <c r="C3198" s="3">
        <v>40032</v>
      </c>
      <c r="D3198" s="4" t="s">
        <v>627</v>
      </c>
      <c r="E3198" s="4" t="s">
        <v>164</v>
      </c>
      <c r="F3198" s="5" t="str">
        <f t="shared" si="490"/>
        <v>V</v>
      </c>
      <c r="G3198" s="6">
        <v>0.87430555555555556</v>
      </c>
      <c r="H3198" s="6">
        <v>0.9159722222222223</v>
      </c>
      <c r="I3198" s="85">
        <f t="shared" si="491"/>
        <v>60.000000000000107</v>
      </c>
      <c r="J3198" s="86">
        <f>I3198*Segmentos!$D$7*(AH3198%)*IF(ISNUMBER(AI3198),AI3198%,0)</f>
        <v>903336.00000000163</v>
      </c>
      <c r="K3198" s="86">
        <f>I3198*Segmentos!$D$7*(AL3198%)*IF(ISNUMBER(AM3198),AM3198%,0)</f>
        <v>1253904.0000000021</v>
      </c>
      <c r="L3198" s="4"/>
      <c r="M3198" s="2">
        <v>4.54</v>
      </c>
      <c r="N3198" s="2">
        <v>14.3</v>
      </c>
      <c r="O3198" s="2">
        <v>31.8</v>
      </c>
      <c r="P3198" s="2">
        <v>90.387100000000004</v>
      </c>
      <c r="Q3198" s="2">
        <v>4.55</v>
      </c>
      <c r="R3198" s="2">
        <v>12</v>
      </c>
      <c r="S3198" s="2">
        <v>38</v>
      </c>
      <c r="T3198" s="2">
        <v>15.103</v>
      </c>
      <c r="U3198" s="2">
        <v>3.39</v>
      </c>
      <c r="V3198" s="2">
        <v>11</v>
      </c>
      <c r="W3198" s="2">
        <v>30.8</v>
      </c>
      <c r="X3198" s="2">
        <v>14.132199999999999</v>
      </c>
      <c r="Y3198" s="2">
        <v>3.99</v>
      </c>
      <c r="Z3198" s="2">
        <v>16.100000000000001</v>
      </c>
      <c r="AA3198" s="2">
        <v>24.7</v>
      </c>
      <c r="AB3198" s="2">
        <v>23.424099999999999</v>
      </c>
      <c r="AC3198" s="2">
        <v>5.77</v>
      </c>
      <c r="AD3198" s="2">
        <v>15.9</v>
      </c>
      <c r="AE3198" s="2">
        <v>36.299999999999997</v>
      </c>
      <c r="AF3198" s="2">
        <v>37.727800000000002</v>
      </c>
      <c r="AG3198" s="20">
        <v>3.78</v>
      </c>
      <c r="AH3198" s="20">
        <v>13.3</v>
      </c>
      <c r="AI3198" s="20">
        <v>28.3</v>
      </c>
      <c r="AJ3198" s="20">
        <v>35.696100000000001</v>
      </c>
      <c r="AK3198" s="18">
        <v>5.23</v>
      </c>
      <c r="AL3198" s="18">
        <v>15.1</v>
      </c>
      <c r="AM3198" s="18">
        <v>34.6</v>
      </c>
      <c r="AN3198" s="18">
        <v>54.691000000000003</v>
      </c>
      <c r="AO3198" s="2">
        <v>2.44</v>
      </c>
      <c r="AP3198" s="2">
        <v>10.6</v>
      </c>
      <c r="AQ3198" s="2">
        <v>23.1</v>
      </c>
      <c r="AR3198" s="2">
        <v>5.3129999999999997</v>
      </c>
      <c r="AS3198" s="2">
        <v>7.03</v>
      </c>
      <c r="AT3198" s="2">
        <v>14.9</v>
      </c>
      <c r="AU3198" s="2">
        <v>47.4</v>
      </c>
      <c r="AV3198" s="2">
        <v>30.838100000000001</v>
      </c>
      <c r="AW3198" s="2">
        <v>3.71</v>
      </c>
      <c r="AX3198" s="2">
        <v>12.9</v>
      </c>
      <c r="AY3198" s="2">
        <v>28.7</v>
      </c>
      <c r="AZ3198" s="2">
        <v>21.212900000000001</v>
      </c>
      <c r="BA3198" s="2">
        <v>4.33</v>
      </c>
      <c r="BB3198" s="2">
        <v>16</v>
      </c>
      <c r="BC3198" s="2">
        <v>27</v>
      </c>
      <c r="BD3198" s="2">
        <v>33.023000000000003</v>
      </c>
      <c r="BE3198" s="4" t="str">
        <f t="shared" si="492"/>
        <v>NO APLICA</v>
      </c>
      <c r="BF3198" s="4">
        <f t="shared" si="493"/>
        <v>5.285000000000001</v>
      </c>
      <c r="BG3198">
        <f t="shared" si="494"/>
        <v>2.44</v>
      </c>
      <c r="BH3198">
        <f t="shared" si="495"/>
        <v>7.03</v>
      </c>
      <c r="BI3198">
        <f t="shared" si="496"/>
        <v>4.33</v>
      </c>
      <c r="BJ3198">
        <f t="shared" si="497"/>
        <v>5.23</v>
      </c>
      <c r="BK3198">
        <f t="shared" si="498"/>
        <v>3.78</v>
      </c>
      <c r="BL3198">
        <f t="shared" si="499"/>
        <v>27284.400000000052</v>
      </c>
    </row>
    <row r="3199" spans="1:64" x14ac:dyDescent="0.2">
      <c r="A3199" s="1">
        <v>3197</v>
      </c>
      <c r="B3199" s="7" t="s">
        <v>16</v>
      </c>
      <c r="C3199" s="3">
        <v>40032</v>
      </c>
      <c r="D3199" s="4" t="s">
        <v>626</v>
      </c>
      <c r="E3199" s="4" t="s">
        <v>166</v>
      </c>
      <c r="F3199" s="5" t="str">
        <f t="shared" si="490"/>
        <v>V</v>
      </c>
      <c r="G3199" s="6">
        <v>0.91388888888888886</v>
      </c>
      <c r="H3199" s="6">
        <v>0.91666666666666663</v>
      </c>
      <c r="I3199" s="85">
        <f t="shared" si="491"/>
        <v>3.9999999999999858</v>
      </c>
      <c r="J3199" s="86">
        <f>I3199*Segmentos!$D$7*(AH3199%)*IF(ISNUMBER(AI3199),AI3199%,0)</f>
        <v>146147.19999999949</v>
      </c>
      <c r="K3199" s="86">
        <f>I3199*Segmentos!$D$7*(AL3199%)*IF(ISNUMBER(AM3199),AM3199%,0)</f>
        <v>174399.99999999939</v>
      </c>
      <c r="L3199" s="4"/>
      <c r="M3199" s="2">
        <v>10.08</v>
      </c>
      <c r="N3199" s="2">
        <v>11.8</v>
      </c>
      <c r="O3199" s="2">
        <v>85.7</v>
      </c>
      <c r="P3199" s="2">
        <v>89.594800000000006</v>
      </c>
      <c r="Q3199" s="2">
        <v>6.53</v>
      </c>
      <c r="R3199" s="2">
        <v>7.1</v>
      </c>
      <c r="S3199" s="2">
        <v>92</v>
      </c>
      <c r="T3199" s="2">
        <v>9.6826000000000008</v>
      </c>
      <c r="U3199" s="2">
        <v>5.27</v>
      </c>
      <c r="V3199" s="2">
        <v>6.7</v>
      </c>
      <c r="W3199" s="2">
        <v>78.400000000000006</v>
      </c>
      <c r="X3199" s="2">
        <v>9.8298000000000005</v>
      </c>
      <c r="Y3199" s="2">
        <v>9.76</v>
      </c>
      <c r="Z3199" s="2">
        <v>11</v>
      </c>
      <c r="AA3199" s="2">
        <v>88.5</v>
      </c>
      <c r="AB3199" s="2">
        <v>25.628399999999999</v>
      </c>
      <c r="AC3199" s="2">
        <v>15.23</v>
      </c>
      <c r="AD3199" s="2">
        <v>18</v>
      </c>
      <c r="AE3199" s="2">
        <v>84.6</v>
      </c>
      <c r="AF3199" s="2">
        <v>44.454099999999997</v>
      </c>
      <c r="AG3199" s="20">
        <v>9.18</v>
      </c>
      <c r="AH3199" s="20">
        <v>10.9</v>
      </c>
      <c r="AI3199" s="20">
        <v>83.8</v>
      </c>
      <c r="AJ3199" s="20">
        <v>38.717500000000001</v>
      </c>
      <c r="AK3199" s="18">
        <v>10.89</v>
      </c>
      <c r="AL3199" s="18">
        <v>12.5</v>
      </c>
      <c r="AM3199" s="18">
        <v>87.2</v>
      </c>
      <c r="AN3199" s="18">
        <v>50.877400000000002</v>
      </c>
      <c r="AO3199" s="2">
        <v>6.74</v>
      </c>
      <c r="AP3199" s="2">
        <v>7</v>
      </c>
      <c r="AQ3199" s="2">
        <v>96</v>
      </c>
      <c r="AR3199" s="2">
        <v>6.5462999999999996</v>
      </c>
      <c r="AS3199" s="2">
        <v>7.74</v>
      </c>
      <c r="AT3199" s="2">
        <v>10.199999999999999</v>
      </c>
      <c r="AU3199" s="2">
        <v>75.900000000000006</v>
      </c>
      <c r="AV3199" s="2">
        <v>15.1633</v>
      </c>
      <c r="AW3199" s="2">
        <v>11.49</v>
      </c>
      <c r="AX3199" s="2">
        <v>13.5</v>
      </c>
      <c r="AY3199" s="2">
        <v>84.8</v>
      </c>
      <c r="AZ3199" s="2">
        <v>29.366199999999999</v>
      </c>
      <c r="BA3199" s="2">
        <v>11.32</v>
      </c>
      <c r="BB3199" s="2">
        <v>12.7</v>
      </c>
      <c r="BC3199" s="2">
        <v>89.3</v>
      </c>
      <c r="BD3199" s="2">
        <v>38.518999999999998</v>
      </c>
      <c r="BE3199" s="4" t="str">
        <f t="shared" si="492"/>
        <v>NO APLICA</v>
      </c>
      <c r="BF3199" s="4">
        <f t="shared" si="493"/>
        <v>9.2581999999999987</v>
      </c>
      <c r="BG3199">
        <f t="shared" si="494"/>
        <v>6.74</v>
      </c>
      <c r="BH3199">
        <f t="shared" si="495"/>
        <v>7.74</v>
      </c>
      <c r="BI3199">
        <f t="shared" si="496"/>
        <v>11.49</v>
      </c>
      <c r="BJ3199">
        <f t="shared" si="497"/>
        <v>10.89</v>
      </c>
      <c r="BK3199">
        <f t="shared" si="498"/>
        <v>9.18</v>
      </c>
      <c r="BL3199">
        <f t="shared" si="499"/>
        <v>4045.0399999999859</v>
      </c>
    </row>
    <row r="3200" spans="1:64" x14ac:dyDescent="0.2">
      <c r="A3200" s="1">
        <v>3198</v>
      </c>
      <c r="B3200" s="7" t="s">
        <v>22</v>
      </c>
      <c r="C3200" s="3">
        <v>40032</v>
      </c>
      <c r="D3200" s="4" t="s">
        <v>629</v>
      </c>
      <c r="E3200" s="4" t="s">
        <v>164</v>
      </c>
      <c r="F3200" s="5" t="str">
        <f t="shared" si="490"/>
        <v>V</v>
      </c>
      <c r="G3200" s="6">
        <v>0.83194444444444438</v>
      </c>
      <c r="H3200" s="6">
        <v>0.87430555555555556</v>
      </c>
      <c r="I3200" s="85">
        <f t="shared" si="491"/>
        <v>61.000000000000099</v>
      </c>
      <c r="J3200" s="86">
        <f>I3200*Segmentos!$D$7*(AH3200%)*IF(ISNUMBER(AI3200),AI3200%,0)</f>
        <v>279136.00000000052</v>
      </c>
      <c r="K3200" s="86">
        <f>I3200*Segmentos!$D$7*(AL3200%)*IF(ISNUMBER(AM3200),AM3200%,0)</f>
        <v>624786.40000000107</v>
      </c>
      <c r="L3200" s="4"/>
      <c r="M3200" s="2">
        <v>1.9</v>
      </c>
      <c r="N3200" s="2">
        <v>5</v>
      </c>
      <c r="O3200" s="2">
        <v>37.799999999999997</v>
      </c>
      <c r="P3200" s="2">
        <v>95.079499999999996</v>
      </c>
      <c r="Q3200" s="2">
        <v>0.42</v>
      </c>
      <c r="R3200" s="2">
        <v>2.1</v>
      </c>
      <c r="S3200" s="2">
        <v>20.3</v>
      </c>
      <c r="T3200" s="2">
        <v>3.5552000000000001</v>
      </c>
      <c r="U3200" s="2">
        <v>0.74</v>
      </c>
      <c r="V3200" s="2">
        <v>2.6</v>
      </c>
      <c r="W3200" s="2">
        <v>28.3</v>
      </c>
      <c r="X3200" s="2">
        <v>7.8204000000000002</v>
      </c>
      <c r="Y3200" s="2">
        <v>0.8</v>
      </c>
      <c r="Z3200" s="2">
        <v>4.4000000000000004</v>
      </c>
      <c r="AA3200" s="2">
        <v>18.100000000000001</v>
      </c>
      <c r="AB3200" s="2">
        <v>11.9048</v>
      </c>
      <c r="AC3200" s="2">
        <v>4.3600000000000003</v>
      </c>
      <c r="AD3200" s="2">
        <v>8.6</v>
      </c>
      <c r="AE3200" s="2">
        <v>50.9</v>
      </c>
      <c r="AF3200" s="2">
        <v>71.799099999999996</v>
      </c>
      <c r="AG3200" s="20">
        <v>1.1499999999999999</v>
      </c>
      <c r="AH3200" s="20">
        <v>4</v>
      </c>
      <c r="AI3200" s="20">
        <v>28.6</v>
      </c>
      <c r="AJ3200" s="20">
        <v>27.424399999999999</v>
      </c>
      <c r="AK3200" s="18">
        <v>2.57</v>
      </c>
      <c r="AL3200" s="18">
        <v>5.9</v>
      </c>
      <c r="AM3200" s="18">
        <v>43.4</v>
      </c>
      <c r="AN3200" s="18">
        <v>67.655199999999994</v>
      </c>
      <c r="AO3200" s="2">
        <v>1.34</v>
      </c>
      <c r="AP3200" s="2">
        <v>4.0999999999999996</v>
      </c>
      <c r="AQ3200" s="2">
        <v>33.1</v>
      </c>
      <c r="AR3200" s="2">
        <v>7.3581000000000003</v>
      </c>
      <c r="AS3200" s="2">
        <v>1.46</v>
      </c>
      <c r="AT3200" s="2">
        <v>3.5</v>
      </c>
      <c r="AU3200" s="2">
        <v>41.1</v>
      </c>
      <c r="AV3200" s="2">
        <v>16.087800000000001</v>
      </c>
      <c r="AW3200" s="2">
        <v>1.58</v>
      </c>
      <c r="AX3200" s="2">
        <v>5.3</v>
      </c>
      <c r="AY3200" s="2">
        <v>29.8</v>
      </c>
      <c r="AZ3200" s="2">
        <v>22.758800000000001</v>
      </c>
      <c r="BA3200" s="2">
        <v>2.54</v>
      </c>
      <c r="BB3200" s="2">
        <v>5.9</v>
      </c>
      <c r="BC3200" s="2">
        <v>42.8</v>
      </c>
      <c r="BD3200" s="2">
        <v>48.8748</v>
      </c>
      <c r="BE3200" s="4" t="str">
        <f t="shared" si="492"/>
        <v>NO APLICA</v>
      </c>
      <c r="BF3200" s="4">
        <f t="shared" si="493"/>
        <v>1.8804000000000003</v>
      </c>
      <c r="BG3200">
        <f t="shared" si="494"/>
        <v>1.34</v>
      </c>
      <c r="BH3200">
        <f t="shared" si="495"/>
        <v>1.46</v>
      </c>
      <c r="BI3200">
        <f t="shared" si="496"/>
        <v>2.54</v>
      </c>
      <c r="BJ3200">
        <f t="shared" si="497"/>
        <v>2.57</v>
      </c>
      <c r="BK3200">
        <f t="shared" si="498"/>
        <v>1.1499999999999999</v>
      </c>
      <c r="BL3200">
        <f t="shared" si="499"/>
        <v>11529.000000000018</v>
      </c>
    </row>
    <row r="3201" spans="1:64" x14ac:dyDescent="0.2">
      <c r="A3201" s="1">
        <v>3199</v>
      </c>
      <c r="B3201" s="7" t="s">
        <v>4</v>
      </c>
      <c r="C3201" s="3">
        <v>40032</v>
      </c>
      <c r="D3201" s="4" t="s">
        <v>3</v>
      </c>
      <c r="E3201" s="4" t="s">
        <v>165</v>
      </c>
      <c r="F3201" s="5" t="str">
        <f t="shared" si="490"/>
        <v>V</v>
      </c>
      <c r="G3201" s="6">
        <v>0.78125</v>
      </c>
      <c r="H3201" s="6">
        <v>0.87361111111111101</v>
      </c>
      <c r="I3201" s="85">
        <f t="shared" si="491"/>
        <v>132.99999999999986</v>
      </c>
      <c r="J3201" s="86">
        <f>I3201*Segmentos!$D$7*(AH3201%)*IF(ISNUMBER(AI3201),AI3201%,0)</f>
        <v>1247167.5999999987</v>
      </c>
      <c r="K3201" s="86">
        <f>I3201*Segmentos!$D$7*(AL3201%)*IF(ISNUMBER(AM3201),AM3201%,0)</f>
        <v>2271959.1999999979</v>
      </c>
      <c r="L3201" s="4"/>
      <c r="M3201" s="2">
        <v>3.36</v>
      </c>
      <c r="N3201" s="2">
        <v>14.2</v>
      </c>
      <c r="O3201" s="2">
        <v>23.6</v>
      </c>
      <c r="P3201" s="2">
        <v>71.840100000000007</v>
      </c>
      <c r="Q3201" s="2">
        <v>3.14</v>
      </c>
      <c r="R3201" s="2">
        <v>13.9</v>
      </c>
      <c r="S3201" s="2">
        <v>22.6</v>
      </c>
      <c r="T3201" s="2">
        <v>11.1999</v>
      </c>
      <c r="U3201" s="2">
        <v>3.39</v>
      </c>
      <c r="V3201" s="2">
        <v>13.2</v>
      </c>
      <c r="W3201" s="2">
        <v>25.6</v>
      </c>
      <c r="X3201" s="2">
        <v>15.2193</v>
      </c>
      <c r="Y3201" s="2">
        <v>2.76</v>
      </c>
      <c r="Z3201" s="2">
        <v>14.7</v>
      </c>
      <c r="AA3201" s="2">
        <v>18.8</v>
      </c>
      <c r="AB3201" s="2">
        <v>17.438099999999999</v>
      </c>
      <c r="AC3201" s="2">
        <v>3.98</v>
      </c>
      <c r="AD3201" s="2">
        <v>14.6</v>
      </c>
      <c r="AE3201" s="2">
        <v>27.3</v>
      </c>
      <c r="AF3201" s="2">
        <v>27.982800000000001</v>
      </c>
      <c r="AG3201" s="20">
        <v>2.35</v>
      </c>
      <c r="AH3201" s="20">
        <v>11.9</v>
      </c>
      <c r="AI3201" s="20">
        <v>19.7</v>
      </c>
      <c r="AJ3201" s="20">
        <v>23.8507</v>
      </c>
      <c r="AK3201" s="18">
        <v>4.2699999999999996</v>
      </c>
      <c r="AL3201" s="18">
        <v>16.3</v>
      </c>
      <c r="AM3201" s="18">
        <v>26.2</v>
      </c>
      <c r="AN3201" s="18">
        <v>47.989400000000003</v>
      </c>
      <c r="AO3201" s="2">
        <v>1.23</v>
      </c>
      <c r="AP3201" s="2">
        <v>6.7</v>
      </c>
      <c r="AQ3201" s="2">
        <v>18.5</v>
      </c>
      <c r="AR3201" s="2">
        <v>2.8852000000000002</v>
      </c>
      <c r="AS3201" s="2">
        <v>1.85</v>
      </c>
      <c r="AT3201" s="2">
        <v>8.6999999999999993</v>
      </c>
      <c r="AU3201" s="2">
        <v>21.4</v>
      </c>
      <c r="AV3201" s="2">
        <v>8.7353000000000005</v>
      </c>
      <c r="AW3201" s="2">
        <v>3.13</v>
      </c>
      <c r="AX3201" s="2">
        <v>15.7</v>
      </c>
      <c r="AY3201" s="2">
        <v>19.899999999999999</v>
      </c>
      <c r="AZ3201" s="2">
        <v>19.238299999999999</v>
      </c>
      <c r="BA3201" s="2">
        <v>5</v>
      </c>
      <c r="BB3201" s="2">
        <v>18.399999999999999</v>
      </c>
      <c r="BC3201" s="2">
        <v>27.1</v>
      </c>
      <c r="BD3201" s="2">
        <v>40.981099999999998</v>
      </c>
      <c r="BE3201" s="4" t="str">
        <f t="shared" si="492"/>
        <v>ABURRIDO</v>
      </c>
      <c r="BF3201" s="4">
        <f t="shared" si="493"/>
        <v>3.0634000000000001</v>
      </c>
      <c r="BG3201">
        <f t="shared" si="494"/>
        <v>1.23</v>
      </c>
      <c r="BH3201">
        <f t="shared" si="495"/>
        <v>1.85</v>
      </c>
      <c r="BI3201">
        <f t="shared" si="496"/>
        <v>5</v>
      </c>
      <c r="BJ3201">
        <f t="shared" si="497"/>
        <v>4.2699999999999996</v>
      </c>
      <c r="BK3201">
        <f t="shared" si="498"/>
        <v>2.35</v>
      </c>
      <c r="BL3201">
        <f t="shared" si="499"/>
        <v>44570.959999999955</v>
      </c>
    </row>
    <row r="3202" spans="1:64" x14ac:dyDescent="0.2">
      <c r="A3202" s="1">
        <v>3200</v>
      </c>
      <c r="B3202" s="7" t="s">
        <v>15</v>
      </c>
      <c r="C3202" s="3">
        <v>40033</v>
      </c>
      <c r="D3202" s="4" t="s">
        <v>626</v>
      </c>
      <c r="E3202" s="4" t="s">
        <v>164</v>
      </c>
      <c r="F3202" s="5" t="str">
        <f t="shared" si="490"/>
        <v>S</v>
      </c>
      <c r="G3202" s="6">
        <v>0.875</v>
      </c>
      <c r="H3202" s="6">
        <v>0.91388888888888886</v>
      </c>
      <c r="I3202" s="85">
        <f t="shared" si="491"/>
        <v>55.999999999999957</v>
      </c>
      <c r="J3202" s="86">
        <f>I3202*Segmentos!$D$7*(AH3202%)*IF(ISNUMBER(AI3202),AI3202%,0)</f>
        <v>772015.99999999942</v>
      </c>
      <c r="K3202" s="86">
        <f>I3202*Segmentos!$D$7*(AL3202%)*IF(ISNUMBER(AM3202),AM3202%,0)</f>
        <v>1096009.5999999992</v>
      </c>
      <c r="L3202" s="4"/>
      <c r="M3202" s="2">
        <v>4.2300000000000004</v>
      </c>
      <c r="N3202" s="2">
        <v>11.3</v>
      </c>
      <c r="O3202" s="2">
        <v>37.299999999999997</v>
      </c>
      <c r="P3202" s="2">
        <v>88.684899999999999</v>
      </c>
      <c r="Q3202" s="2">
        <v>2.61</v>
      </c>
      <c r="R3202" s="2">
        <v>6.3</v>
      </c>
      <c r="S3202" s="2">
        <v>41.4</v>
      </c>
      <c r="T3202" s="2">
        <v>9.1518999999999995</v>
      </c>
      <c r="U3202" s="2">
        <v>3.57</v>
      </c>
      <c r="V3202" s="2">
        <v>10.199999999999999</v>
      </c>
      <c r="W3202" s="2">
        <v>34.799999999999997</v>
      </c>
      <c r="X3202" s="2">
        <v>15.7018</v>
      </c>
      <c r="Y3202" s="2">
        <v>2.4700000000000002</v>
      </c>
      <c r="Z3202" s="2">
        <v>10.8</v>
      </c>
      <c r="AA3202" s="2">
        <v>22.9</v>
      </c>
      <c r="AB3202" s="2">
        <v>15.3149</v>
      </c>
      <c r="AC3202" s="2">
        <v>7.04</v>
      </c>
      <c r="AD3202" s="2">
        <v>15.1</v>
      </c>
      <c r="AE3202" s="2">
        <v>46.6</v>
      </c>
      <c r="AF3202" s="2">
        <v>48.516199999999998</v>
      </c>
      <c r="AG3202" s="20">
        <v>3.46</v>
      </c>
      <c r="AH3202" s="20">
        <v>11.3</v>
      </c>
      <c r="AI3202" s="20">
        <v>30.5</v>
      </c>
      <c r="AJ3202" s="20">
        <v>34.456499999999998</v>
      </c>
      <c r="AK3202" s="18">
        <v>4.92</v>
      </c>
      <c r="AL3202" s="18">
        <v>11.3</v>
      </c>
      <c r="AM3202" s="18">
        <v>43.3</v>
      </c>
      <c r="AN3202" s="18">
        <v>54.228400000000001</v>
      </c>
      <c r="AO3202" s="2">
        <v>1.95</v>
      </c>
      <c r="AP3202" s="2">
        <v>6.8</v>
      </c>
      <c r="AQ3202" s="2">
        <v>28.9</v>
      </c>
      <c r="AR3202" s="2">
        <v>4.4801000000000002</v>
      </c>
      <c r="AS3202" s="2">
        <v>3.08</v>
      </c>
      <c r="AT3202" s="2">
        <v>9.5</v>
      </c>
      <c r="AU3202" s="2">
        <v>32.5</v>
      </c>
      <c r="AV3202" s="2">
        <v>14.2225</v>
      </c>
      <c r="AW3202" s="2">
        <v>5.61</v>
      </c>
      <c r="AX3202" s="2">
        <v>14.6</v>
      </c>
      <c r="AY3202" s="2">
        <v>38.5</v>
      </c>
      <c r="AZ3202" s="2">
        <v>33.840800000000002</v>
      </c>
      <c r="BA3202" s="2">
        <v>4.5</v>
      </c>
      <c r="BB3202" s="2">
        <v>11.3</v>
      </c>
      <c r="BC3202" s="2">
        <v>39.799999999999997</v>
      </c>
      <c r="BD3202" s="2">
        <v>36.141399999999997</v>
      </c>
      <c r="BE3202" s="4" t="str">
        <f t="shared" si="492"/>
        <v>NO APLICA</v>
      </c>
      <c r="BF3202" s="4">
        <f t="shared" si="493"/>
        <v>3.9772000000000007</v>
      </c>
      <c r="BG3202">
        <f t="shared" si="494"/>
        <v>1.95</v>
      </c>
      <c r="BH3202">
        <f t="shared" si="495"/>
        <v>3.08</v>
      </c>
      <c r="BI3202">
        <f t="shared" si="496"/>
        <v>5.61</v>
      </c>
      <c r="BJ3202">
        <f t="shared" si="497"/>
        <v>4.92</v>
      </c>
      <c r="BK3202">
        <f t="shared" si="498"/>
        <v>3.46</v>
      </c>
      <c r="BL3202">
        <f t="shared" si="499"/>
        <v>23603.439999999984</v>
      </c>
    </row>
    <row r="3203" spans="1:64" x14ac:dyDescent="0.2">
      <c r="A3203" s="1">
        <v>3201</v>
      </c>
      <c r="B3203" s="7" t="s">
        <v>5</v>
      </c>
      <c r="C3203" s="3">
        <v>40033</v>
      </c>
      <c r="D3203" s="4" t="s">
        <v>3</v>
      </c>
      <c r="E3203" s="4" t="s">
        <v>164</v>
      </c>
      <c r="F3203" s="5" t="str">
        <f t="shared" si="490"/>
        <v>S</v>
      </c>
      <c r="G3203" s="6">
        <v>0.87430555555555556</v>
      </c>
      <c r="H3203" s="6">
        <v>0.9159722222222223</v>
      </c>
      <c r="I3203" s="85">
        <f t="shared" si="491"/>
        <v>60.000000000000107</v>
      </c>
      <c r="J3203" s="86">
        <f>I3203*Segmentos!$D$7*(AH3203%)*IF(ISNUMBER(AI3203),AI3203%,0)</f>
        <v>1070160.0000000019</v>
      </c>
      <c r="K3203" s="86">
        <f>I3203*Segmentos!$D$7*(AL3203%)*IF(ISNUMBER(AM3203),AM3203%,0)</f>
        <v>1161216.0000000019</v>
      </c>
      <c r="L3203" s="4"/>
      <c r="M3203" s="2">
        <v>4.66</v>
      </c>
      <c r="N3203" s="2">
        <v>12.1</v>
      </c>
      <c r="O3203" s="2">
        <v>38.6</v>
      </c>
      <c r="P3203" s="2">
        <v>86.082700000000003</v>
      </c>
      <c r="Q3203" s="2">
        <v>2.42</v>
      </c>
      <c r="R3203" s="2">
        <v>8.5</v>
      </c>
      <c r="S3203" s="2">
        <v>28.4</v>
      </c>
      <c r="T3203" s="2">
        <v>7.4591000000000003</v>
      </c>
      <c r="U3203" s="2">
        <v>3.45</v>
      </c>
      <c r="V3203" s="2">
        <v>9.1</v>
      </c>
      <c r="W3203" s="2">
        <v>38.1</v>
      </c>
      <c r="X3203" s="2">
        <v>13.3605</v>
      </c>
      <c r="Y3203" s="2">
        <v>4.2300000000000004</v>
      </c>
      <c r="Z3203" s="2">
        <v>11.9</v>
      </c>
      <c r="AA3203" s="2">
        <v>35.700000000000003</v>
      </c>
      <c r="AB3203" s="2">
        <v>23.083400000000001</v>
      </c>
      <c r="AC3203" s="2">
        <v>6.96</v>
      </c>
      <c r="AD3203" s="2">
        <v>16</v>
      </c>
      <c r="AE3203" s="2">
        <v>43.6</v>
      </c>
      <c r="AF3203" s="2">
        <v>42.179600000000001</v>
      </c>
      <c r="AG3203" s="20">
        <v>4.45</v>
      </c>
      <c r="AH3203" s="20">
        <v>13</v>
      </c>
      <c r="AI3203" s="20">
        <v>34.299999999999997</v>
      </c>
      <c r="AJ3203" s="20">
        <v>38.9773</v>
      </c>
      <c r="AK3203" s="18">
        <v>4.8499999999999996</v>
      </c>
      <c r="AL3203" s="18">
        <v>11.2</v>
      </c>
      <c r="AM3203" s="18">
        <v>43.2</v>
      </c>
      <c r="AN3203" s="18">
        <v>47.105400000000003</v>
      </c>
      <c r="AO3203" s="2">
        <v>1.43</v>
      </c>
      <c r="AP3203" s="2">
        <v>6.9</v>
      </c>
      <c r="AQ3203" s="2">
        <v>20.8</v>
      </c>
      <c r="AR3203" s="2">
        <v>2.8896000000000002</v>
      </c>
      <c r="AS3203" s="2">
        <v>4.0999999999999996</v>
      </c>
      <c r="AT3203" s="2">
        <v>10</v>
      </c>
      <c r="AU3203" s="2">
        <v>41.1</v>
      </c>
      <c r="AV3203" s="2">
        <v>16.676500000000001</v>
      </c>
      <c r="AW3203" s="2">
        <v>5.35</v>
      </c>
      <c r="AX3203" s="2">
        <v>13.8</v>
      </c>
      <c r="AY3203" s="2">
        <v>38.9</v>
      </c>
      <c r="AZ3203" s="2">
        <v>28.42</v>
      </c>
      <c r="BA3203" s="2">
        <v>5.39</v>
      </c>
      <c r="BB3203" s="2">
        <v>13.5</v>
      </c>
      <c r="BC3203" s="2">
        <v>40</v>
      </c>
      <c r="BD3203" s="2">
        <v>38.096499999999999</v>
      </c>
      <c r="BE3203" s="4" t="str">
        <f t="shared" si="492"/>
        <v>NO APLICA</v>
      </c>
      <c r="BF3203" s="4">
        <f t="shared" si="493"/>
        <v>4.3380000000000001</v>
      </c>
      <c r="BG3203">
        <f t="shared" si="494"/>
        <v>1.43</v>
      </c>
      <c r="BH3203">
        <f t="shared" si="495"/>
        <v>4.0999999999999996</v>
      </c>
      <c r="BI3203">
        <f t="shared" si="496"/>
        <v>5.39</v>
      </c>
      <c r="BJ3203">
        <f t="shared" si="497"/>
        <v>4.8499999999999996</v>
      </c>
      <c r="BK3203">
        <f t="shared" si="498"/>
        <v>4.45</v>
      </c>
      <c r="BL3203">
        <f t="shared" si="499"/>
        <v>28023.600000000049</v>
      </c>
    </row>
    <row r="3204" spans="1:64" x14ac:dyDescent="0.2">
      <c r="A3204" s="1">
        <v>3202</v>
      </c>
      <c r="B3204" s="7" t="s">
        <v>49</v>
      </c>
      <c r="C3204" s="3">
        <v>40033</v>
      </c>
      <c r="D3204" s="4" t="s">
        <v>628</v>
      </c>
      <c r="E3204" s="4" t="s">
        <v>168</v>
      </c>
      <c r="F3204" s="5" t="str">
        <f t="shared" ref="F3204:F3260" si="500">CONCATENATE(IF(WEEKDAY(C3204)=1,"D",""),IF(WEEKDAY(C3204)=2,"L",""),IF(WEEKDAY(C3204)=3,"M",""),IF(WEEKDAY(C3204)=4,"W",""),IF(WEEKDAY(C3204)=5,"J",""),IF(WEEKDAY(C3204)=6,"V",""),IF(WEEKDAY(C3204)=7,"S",""))</f>
        <v>S</v>
      </c>
      <c r="G3204" s="6">
        <v>0.9159722222222223</v>
      </c>
      <c r="H3204" s="6">
        <v>2.8472222222222222E-2</v>
      </c>
      <c r="I3204" s="85">
        <f t="shared" ref="I3204:I3260" si="501">IF(H3204&gt;=G3204,(H3204-G3204)*24*60,("24:00:00"-G3204+H3204)*24*60)</f>
        <v>161.99999999999989</v>
      </c>
      <c r="J3204" s="86">
        <f>I3204*Segmentos!$D$7*(AH3204%)*IF(ISNUMBER(AI3204),AI3204%,0)</f>
        <v>1001159.9999999993</v>
      </c>
      <c r="K3204" s="86">
        <f>I3204*Segmentos!$D$7*(AL3204%)*IF(ISNUMBER(AM3204),AM3204%,0)</f>
        <v>642815.99999999953</v>
      </c>
      <c r="L3204" s="4" t="s">
        <v>122</v>
      </c>
      <c r="M3204" s="2">
        <v>1.25</v>
      </c>
      <c r="N3204" s="2">
        <v>6.9</v>
      </c>
      <c r="O3204" s="2">
        <v>18.2</v>
      </c>
      <c r="P3204" s="2">
        <v>94.064300000000003</v>
      </c>
      <c r="Q3204" s="2">
        <v>0.91</v>
      </c>
      <c r="R3204" s="2">
        <v>5</v>
      </c>
      <c r="S3204" s="2">
        <v>18</v>
      </c>
      <c r="T3204" s="2">
        <v>11.368</v>
      </c>
      <c r="U3204" s="2">
        <v>1</v>
      </c>
      <c r="V3204" s="2">
        <v>4.8</v>
      </c>
      <c r="W3204" s="2">
        <v>20.8</v>
      </c>
      <c r="X3204" s="2">
        <v>15.777799999999999</v>
      </c>
      <c r="Y3204" s="2">
        <v>1.81</v>
      </c>
      <c r="Z3204" s="2">
        <v>11.7</v>
      </c>
      <c r="AA3204" s="2">
        <v>15.5</v>
      </c>
      <c r="AB3204" s="2">
        <v>40.160400000000003</v>
      </c>
      <c r="AC3204" s="2">
        <v>1.0900000000000001</v>
      </c>
      <c r="AD3204" s="2">
        <v>4.9000000000000004</v>
      </c>
      <c r="AE3204" s="2">
        <v>22.3</v>
      </c>
      <c r="AF3204" s="2">
        <v>26.757999999999999</v>
      </c>
      <c r="AG3204" s="20">
        <v>1.55</v>
      </c>
      <c r="AH3204" s="20">
        <v>7.5</v>
      </c>
      <c r="AI3204" s="20">
        <v>20.6</v>
      </c>
      <c r="AJ3204" s="20">
        <v>55.075200000000002</v>
      </c>
      <c r="AK3204" s="18">
        <v>0.99</v>
      </c>
      <c r="AL3204" s="18">
        <v>6.4</v>
      </c>
      <c r="AM3204" s="18">
        <v>15.5</v>
      </c>
      <c r="AN3204" s="18">
        <v>38.989100000000001</v>
      </c>
      <c r="AO3204" s="2">
        <v>0.83</v>
      </c>
      <c r="AP3204" s="2">
        <v>4.5</v>
      </c>
      <c r="AQ3204" s="2">
        <v>18.2</v>
      </c>
      <c r="AR3204" s="2">
        <v>6.7717000000000001</v>
      </c>
      <c r="AS3204" s="2">
        <v>1.42</v>
      </c>
      <c r="AT3204" s="2">
        <v>10</v>
      </c>
      <c r="AU3204" s="2">
        <v>14.1</v>
      </c>
      <c r="AV3204" s="2">
        <v>23.411100000000001</v>
      </c>
      <c r="AW3204" s="2">
        <v>1.56</v>
      </c>
      <c r="AX3204" s="2">
        <v>7.9</v>
      </c>
      <c r="AY3204" s="2">
        <v>19.600000000000001</v>
      </c>
      <c r="AZ3204" s="2">
        <v>33.569899999999997</v>
      </c>
      <c r="BA3204" s="2">
        <v>1.06</v>
      </c>
      <c r="BB3204" s="2">
        <v>5</v>
      </c>
      <c r="BC3204" s="2">
        <v>21</v>
      </c>
      <c r="BD3204" s="2">
        <v>30.311499999999999</v>
      </c>
      <c r="BE3204" s="4" t="str">
        <f t="shared" ref="BE3204:BE3260" si="502">IF(OR(E3204="NOTICIERO",E3204="INFORMATIVO"),"NO APLICA",IF(I3204&lt;60,"NO APLICA",IF(M3204&lt;6,"ABURRIDO",IF(O3204&lt;25,"ABURRIDO","ENTRETENIDO"))))</f>
        <v>ABURRIDO</v>
      </c>
      <c r="BF3204" s="4">
        <f t="shared" ref="BF3204:BF3260" si="503">SUMPRODUCT($BG$2:$BK$2,BG3204:BK3204)/5</f>
        <v>1.3618000000000001</v>
      </c>
      <c r="BG3204">
        <f t="shared" ref="BG3204:BG3260" si="504">AO3204</f>
        <v>0.83</v>
      </c>
      <c r="BH3204">
        <f t="shared" ref="BH3204:BH3260" si="505">AS3204</f>
        <v>1.42</v>
      </c>
      <c r="BI3204">
        <f t="shared" ref="BI3204:BI3260" si="506">MAX(AW3204,BA3204)</f>
        <v>1.56</v>
      </c>
      <c r="BJ3204">
        <f t="shared" ref="BJ3204:BJ3260" si="507">AK3204</f>
        <v>0.99</v>
      </c>
      <c r="BK3204">
        <f t="shared" ref="BK3204:BK3260" si="508">AG3204</f>
        <v>1.55</v>
      </c>
      <c r="BL3204">
        <f t="shared" ref="BL3204:BL3260" si="509">IFERROR((I3204*N3204*O3204),0)</f>
        <v>20343.959999999985</v>
      </c>
    </row>
    <row r="3205" spans="1:64" x14ac:dyDescent="0.2">
      <c r="A3205" s="1">
        <v>3203</v>
      </c>
      <c r="B3205" s="7" t="s">
        <v>9</v>
      </c>
      <c r="C3205" s="3">
        <v>40033</v>
      </c>
      <c r="D3205" s="4" t="s">
        <v>8</v>
      </c>
      <c r="E3205" s="4" t="s">
        <v>168</v>
      </c>
      <c r="F3205" s="5" t="str">
        <f t="shared" si="500"/>
        <v>S</v>
      </c>
      <c r="G3205" s="6">
        <v>0.77916666666666667</v>
      </c>
      <c r="H3205" s="6">
        <v>0.87361111111111101</v>
      </c>
      <c r="I3205" s="85">
        <f t="shared" si="501"/>
        <v>135.99999999999983</v>
      </c>
      <c r="J3205" s="86">
        <f>I3205*Segmentos!$D$7*(AH3205%)*IF(ISNUMBER(AI3205),AI3205%,0)</f>
        <v>997587.19999999879</v>
      </c>
      <c r="K3205" s="86">
        <f>I3205*Segmentos!$D$7*(AL3205%)*IF(ISNUMBER(AM3205),AM3205%,0)</f>
        <v>1960521.5999999978</v>
      </c>
      <c r="L3205" s="4" t="s">
        <v>571</v>
      </c>
      <c r="M3205" s="2">
        <v>2.75</v>
      </c>
      <c r="N3205" s="2">
        <v>11.5</v>
      </c>
      <c r="O3205" s="2">
        <v>24</v>
      </c>
      <c r="P3205" s="2">
        <v>85.823499999999996</v>
      </c>
      <c r="Q3205" s="2">
        <v>1.71</v>
      </c>
      <c r="R3205" s="2">
        <v>8.9</v>
      </c>
      <c r="S3205" s="2">
        <v>19.2</v>
      </c>
      <c r="T3205" s="2">
        <v>8.9147999999999996</v>
      </c>
      <c r="U3205" s="2">
        <v>2.75</v>
      </c>
      <c r="V3205" s="2">
        <v>12.5</v>
      </c>
      <c r="W3205" s="2">
        <v>22.1</v>
      </c>
      <c r="X3205" s="2">
        <v>17.979700000000001</v>
      </c>
      <c r="Y3205" s="2">
        <v>2.1</v>
      </c>
      <c r="Z3205" s="2">
        <v>11.1</v>
      </c>
      <c r="AA3205" s="2">
        <v>19</v>
      </c>
      <c r="AB3205" s="2">
        <v>19.352799999999998</v>
      </c>
      <c r="AC3205" s="2">
        <v>3.87</v>
      </c>
      <c r="AD3205" s="2">
        <v>12.5</v>
      </c>
      <c r="AE3205" s="2">
        <v>31.1</v>
      </c>
      <c r="AF3205" s="2">
        <v>39.5762</v>
      </c>
      <c r="AG3205" s="20">
        <v>1.82</v>
      </c>
      <c r="AH3205" s="20">
        <v>10.6</v>
      </c>
      <c r="AI3205" s="20">
        <v>17.3</v>
      </c>
      <c r="AJ3205" s="20">
        <v>26.9557</v>
      </c>
      <c r="AK3205" s="18">
        <v>3.59</v>
      </c>
      <c r="AL3205" s="18">
        <v>12.3</v>
      </c>
      <c r="AM3205" s="18">
        <v>29.3</v>
      </c>
      <c r="AN3205" s="18">
        <v>58.867800000000003</v>
      </c>
      <c r="AO3205" s="2">
        <v>0.91</v>
      </c>
      <c r="AP3205" s="2">
        <v>5.2</v>
      </c>
      <c r="AQ3205" s="2">
        <v>17.3</v>
      </c>
      <c r="AR3205" s="2">
        <v>3.1004</v>
      </c>
      <c r="AS3205" s="2">
        <v>2.23</v>
      </c>
      <c r="AT3205" s="2">
        <v>8.9</v>
      </c>
      <c r="AU3205" s="2">
        <v>25</v>
      </c>
      <c r="AV3205" s="2">
        <v>15.2811</v>
      </c>
      <c r="AW3205" s="2">
        <v>3.38</v>
      </c>
      <c r="AX3205" s="2">
        <v>13</v>
      </c>
      <c r="AY3205" s="2">
        <v>26</v>
      </c>
      <c r="AZ3205" s="2">
        <v>30.240100000000002</v>
      </c>
      <c r="BA3205" s="2">
        <v>3.12</v>
      </c>
      <c r="BB3205" s="2">
        <v>13.6</v>
      </c>
      <c r="BC3205" s="2">
        <v>23</v>
      </c>
      <c r="BD3205" s="2">
        <v>37.201700000000002</v>
      </c>
      <c r="BE3205" s="4" t="str">
        <f t="shared" si="502"/>
        <v>ABURRIDO</v>
      </c>
      <c r="BF3205" s="4">
        <f t="shared" si="503"/>
        <v>2.5733999999999999</v>
      </c>
      <c r="BG3205">
        <f t="shared" si="504"/>
        <v>0.91</v>
      </c>
      <c r="BH3205">
        <f t="shared" si="505"/>
        <v>2.23</v>
      </c>
      <c r="BI3205">
        <f t="shared" si="506"/>
        <v>3.38</v>
      </c>
      <c r="BJ3205">
        <f t="shared" si="507"/>
        <v>3.59</v>
      </c>
      <c r="BK3205">
        <f t="shared" si="508"/>
        <v>1.82</v>
      </c>
      <c r="BL3205">
        <f t="shared" si="509"/>
        <v>37535.999999999949</v>
      </c>
    </row>
    <row r="3206" spans="1:64" x14ac:dyDescent="0.2">
      <c r="A3206" s="1">
        <v>3204</v>
      </c>
      <c r="B3206" s="7" t="s">
        <v>57</v>
      </c>
      <c r="C3206" s="3">
        <v>40033</v>
      </c>
      <c r="D3206" s="4" t="s">
        <v>8</v>
      </c>
      <c r="E3206" s="4" t="s">
        <v>181</v>
      </c>
      <c r="F3206" s="5" t="str">
        <f t="shared" si="500"/>
        <v>S</v>
      </c>
      <c r="G3206" s="6">
        <v>0.9145833333333333</v>
      </c>
      <c r="H3206" s="6">
        <v>0.91736111111111107</v>
      </c>
      <c r="I3206" s="85">
        <f t="shared" si="501"/>
        <v>3.9999999999999858</v>
      </c>
      <c r="J3206" s="86">
        <f>I3206*Segmentos!$D$7*(AH3206%)*IF(ISNUMBER(AI3206),AI3206%,0)</f>
        <v>57919.999999999804</v>
      </c>
      <c r="K3206" s="86">
        <f>I3206*Segmentos!$D$7*(AL3206%)*IF(ISNUMBER(AM3206),AM3206%,0)</f>
        <v>56875.199999999801</v>
      </c>
      <c r="L3206" s="4"/>
      <c r="M3206" s="2">
        <v>3.61</v>
      </c>
      <c r="N3206" s="2">
        <v>5.0999999999999996</v>
      </c>
      <c r="O3206" s="2">
        <v>71</v>
      </c>
      <c r="P3206" s="2">
        <v>93.474000000000004</v>
      </c>
      <c r="Q3206" s="2">
        <v>3.33</v>
      </c>
      <c r="R3206" s="2">
        <v>4.0999999999999996</v>
      </c>
      <c r="S3206" s="2">
        <v>81.2</v>
      </c>
      <c r="T3206" s="2">
        <v>14.398999999999999</v>
      </c>
      <c r="U3206" s="2">
        <v>2.52</v>
      </c>
      <c r="V3206" s="2">
        <v>3.9</v>
      </c>
      <c r="W3206" s="2">
        <v>65.3</v>
      </c>
      <c r="X3206" s="2">
        <v>13.703200000000001</v>
      </c>
      <c r="Y3206" s="2">
        <v>2.58</v>
      </c>
      <c r="Z3206" s="2">
        <v>3.8</v>
      </c>
      <c r="AA3206" s="2">
        <v>68.2</v>
      </c>
      <c r="AB3206" s="2">
        <v>19.7117</v>
      </c>
      <c r="AC3206" s="2">
        <v>5.37</v>
      </c>
      <c r="AD3206" s="2">
        <v>7.5</v>
      </c>
      <c r="AE3206" s="2">
        <v>71.3</v>
      </c>
      <c r="AF3206" s="2">
        <v>45.6601</v>
      </c>
      <c r="AG3206" s="20">
        <v>3.66</v>
      </c>
      <c r="AH3206" s="20">
        <v>5</v>
      </c>
      <c r="AI3206" s="20">
        <v>72.400000000000006</v>
      </c>
      <c r="AJ3206" s="20">
        <v>44.933999999999997</v>
      </c>
      <c r="AK3206" s="18">
        <v>3.57</v>
      </c>
      <c r="AL3206" s="18">
        <v>5.0999999999999996</v>
      </c>
      <c r="AM3206" s="18">
        <v>69.7</v>
      </c>
      <c r="AN3206" s="18">
        <v>48.54</v>
      </c>
      <c r="AO3206" s="2">
        <v>0.23</v>
      </c>
      <c r="AP3206" s="2">
        <v>0.9</v>
      </c>
      <c r="AQ3206" s="2">
        <v>25</v>
      </c>
      <c r="AR3206" s="2">
        <v>0.64300000000000002</v>
      </c>
      <c r="AS3206" s="2">
        <v>2.2799999999999998</v>
      </c>
      <c r="AT3206" s="2">
        <v>3.3</v>
      </c>
      <c r="AU3206" s="2">
        <v>68.900000000000006</v>
      </c>
      <c r="AV3206" s="2">
        <v>13.0083</v>
      </c>
      <c r="AW3206" s="2">
        <v>3.91</v>
      </c>
      <c r="AX3206" s="2">
        <v>5.4</v>
      </c>
      <c r="AY3206" s="2">
        <v>71.8</v>
      </c>
      <c r="AZ3206" s="2">
        <v>29.119199999999999</v>
      </c>
      <c r="BA3206" s="2">
        <v>5.1100000000000003</v>
      </c>
      <c r="BB3206" s="2">
        <v>7</v>
      </c>
      <c r="BC3206" s="2">
        <v>72.8</v>
      </c>
      <c r="BD3206" s="2">
        <v>50.703600000000002</v>
      </c>
      <c r="BE3206" s="4" t="str">
        <f t="shared" si="502"/>
        <v>NO APLICA</v>
      </c>
      <c r="BF3206" s="4">
        <f t="shared" si="503"/>
        <v>3.1892</v>
      </c>
      <c r="BG3206">
        <f t="shared" si="504"/>
        <v>0.23</v>
      </c>
      <c r="BH3206">
        <f t="shared" si="505"/>
        <v>2.2799999999999998</v>
      </c>
      <c r="BI3206">
        <f t="shared" si="506"/>
        <v>5.1100000000000003</v>
      </c>
      <c r="BJ3206">
        <f t="shared" si="507"/>
        <v>3.57</v>
      </c>
      <c r="BK3206">
        <f t="shared" si="508"/>
        <v>3.66</v>
      </c>
      <c r="BL3206">
        <f t="shared" si="509"/>
        <v>1448.3999999999949</v>
      </c>
    </row>
    <row r="3207" spans="1:64" x14ac:dyDescent="0.2">
      <c r="A3207" s="1">
        <v>3205</v>
      </c>
      <c r="B3207" s="7" t="s">
        <v>75</v>
      </c>
      <c r="C3207" s="3">
        <v>40033</v>
      </c>
      <c r="D3207" s="4" t="s">
        <v>629</v>
      </c>
      <c r="E3207" s="4" t="s">
        <v>176</v>
      </c>
      <c r="F3207" s="5" t="str">
        <f t="shared" si="500"/>
        <v>S</v>
      </c>
      <c r="G3207" s="6">
        <v>0.85486111111111107</v>
      </c>
      <c r="H3207" s="6">
        <v>0.87569444444444444</v>
      </c>
      <c r="I3207" s="85">
        <f t="shared" si="501"/>
        <v>30.000000000000053</v>
      </c>
      <c r="J3207" s="86">
        <f>I3207*Segmentos!$D$7*(AH3207%)*IF(ISNUMBER(AI3207),AI3207%,0)</f>
        <v>24024.000000000044</v>
      </c>
      <c r="K3207" s="86">
        <f>I3207*Segmentos!$D$7*(AL3207%)*IF(ISNUMBER(AM3207),AM3207%,0)</f>
        <v>37296.000000000058</v>
      </c>
      <c r="L3207" s="4"/>
      <c r="M3207" s="2">
        <v>0.26</v>
      </c>
      <c r="N3207" s="2">
        <v>1.4</v>
      </c>
      <c r="O3207" s="2">
        <v>19.2</v>
      </c>
      <c r="P3207" s="2">
        <v>94.735900000000001</v>
      </c>
      <c r="Q3207" s="2">
        <v>0.05</v>
      </c>
      <c r="R3207" s="2">
        <v>0.6</v>
      </c>
      <c r="S3207" s="2">
        <v>9.6999999999999993</v>
      </c>
      <c r="T3207" s="2">
        <v>3.2324000000000002</v>
      </c>
      <c r="U3207" s="2">
        <v>0.04</v>
      </c>
      <c r="V3207" s="2">
        <v>1.3</v>
      </c>
      <c r="W3207" s="2">
        <v>3.3</v>
      </c>
      <c r="X3207" s="2">
        <v>3.2825000000000002</v>
      </c>
      <c r="Y3207" s="2">
        <v>0.19</v>
      </c>
      <c r="Z3207" s="2">
        <v>0.9</v>
      </c>
      <c r="AA3207" s="2">
        <v>22.3</v>
      </c>
      <c r="AB3207" s="2">
        <v>20.273099999999999</v>
      </c>
      <c r="AC3207" s="2">
        <v>0.57999999999999996</v>
      </c>
      <c r="AD3207" s="2">
        <v>2.2999999999999998</v>
      </c>
      <c r="AE3207" s="2">
        <v>25</v>
      </c>
      <c r="AF3207" s="2">
        <v>67.947900000000004</v>
      </c>
      <c r="AG3207" s="20">
        <v>0.2</v>
      </c>
      <c r="AH3207" s="20">
        <v>1.3</v>
      </c>
      <c r="AI3207" s="20">
        <v>15.4</v>
      </c>
      <c r="AJ3207" s="20">
        <v>34.345599999999997</v>
      </c>
      <c r="AK3207" s="18">
        <v>0.32</v>
      </c>
      <c r="AL3207" s="18">
        <v>1.4</v>
      </c>
      <c r="AM3207" s="18">
        <v>22.2</v>
      </c>
      <c r="AN3207" s="18">
        <v>60.390300000000003</v>
      </c>
      <c r="AO3207" s="2">
        <v>0.56999999999999995</v>
      </c>
      <c r="AP3207" s="2">
        <v>1.7</v>
      </c>
      <c r="AQ3207" s="2">
        <v>33.799999999999997</v>
      </c>
      <c r="AR3207" s="2">
        <v>22.4331</v>
      </c>
      <c r="AS3207" s="2">
        <v>0.36</v>
      </c>
      <c r="AT3207" s="2">
        <v>1.3</v>
      </c>
      <c r="AU3207" s="2">
        <v>28.1</v>
      </c>
      <c r="AV3207" s="2">
        <v>28.798400000000001</v>
      </c>
      <c r="AW3207" s="2">
        <v>0.11</v>
      </c>
      <c r="AX3207" s="2">
        <v>0.7</v>
      </c>
      <c r="AY3207" s="2">
        <v>14.8</v>
      </c>
      <c r="AZ3207" s="2">
        <v>11.042999999999999</v>
      </c>
      <c r="BA3207" s="2">
        <v>0.24</v>
      </c>
      <c r="BB3207" s="2">
        <v>1.8</v>
      </c>
      <c r="BC3207" s="2">
        <v>12.9</v>
      </c>
      <c r="BD3207" s="2">
        <v>32.461500000000001</v>
      </c>
      <c r="BE3207" s="4" t="str">
        <f t="shared" si="502"/>
        <v>NO APLICA</v>
      </c>
      <c r="BF3207" s="4">
        <f t="shared" si="503"/>
        <v>0.32739999999999997</v>
      </c>
      <c r="BG3207">
        <f t="shared" si="504"/>
        <v>0.56999999999999995</v>
      </c>
      <c r="BH3207">
        <f t="shared" si="505"/>
        <v>0.36</v>
      </c>
      <c r="BI3207">
        <f t="shared" si="506"/>
        <v>0.24</v>
      </c>
      <c r="BJ3207">
        <f t="shared" si="507"/>
        <v>0.32</v>
      </c>
      <c r="BK3207">
        <f t="shared" si="508"/>
        <v>0.2</v>
      </c>
      <c r="BL3207">
        <f t="shared" si="509"/>
        <v>806.40000000000134</v>
      </c>
    </row>
    <row r="3208" spans="1:64" x14ac:dyDescent="0.2">
      <c r="A3208" s="1">
        <v>3206</v>
      </c>
      <c r="B3208" s="7" t="s">
        <v>11</v>
      </c>
      <c r="C3208" s="3">
        <v>40033</v>
      </c>
      <c r="D3208" s="4" t="s">
        <v>627</v>
      </c>
      <c r="E3208" s="4" t="s">
        <v>166</v>
      </c>
      <c r="F3208" s="5" t="str">
        <f t="shared" si="500"/>
        <v>S</v>
      </c>
      <c r="G3208" s="6">
        <v>0.91736111111111107</v>
      </c>
      <c r="H3208" s="6">
        <v>0.92013888888888884</v>
      </c>
      <c r="I3208" s="85">
        <f t="shared" si="501"/>
        <v>3.9999999999999858</v>
      </c>
      <c r="J3208" s="86">
        <f>I3208*Segmentos!$D$7*(AH3208%)*IF(ISNUMBER(AI3208),AI3208%,0)</f>
        <v>126851.19999999956</v>
      </c>
      <c r="K3208" s="86">
        <f>I3208*Segmentos!$D$7*(AL3208%)*IF(ISNUMBER(AM3208),AM3208%,0)</f>
        <v>91220.799999999668</v>
      </c>
      <c r="L3208" s="4"/>
      <c r="M3208" s="2">
        <v>6.78</v>
      </c>
      <c r="N3208" s="2">
        <v>8.4</v>
      </c>
      <c r="O3208" s="2">
        <v>80.599999999999994</v>
      </c>
      <c r="P3208" s="2">
        <v>92.363200000000006</v>
      </c>
      <c r="Q3208" s="2">
        <v>4.3600000000000003</v>
      </c>
      <c r="R3208" s="2">
        <v>4.5999999999999996</v>
      </c>
      <c r="S3208" s="2">
        <v>95.5</v>
      </c>
      <c r="T3208" s="2">
        <v>9.9044000000000008</v>
      </c>
      <c r="U3208" s="2">
        <v>3.47</v>
      </c>
      <c r="V3208" s="2">
        <v>5</v>
      </c>
      <c r="W3208" s="2">
        <v>70</v>
      </c>
      <c r="X3208" s="2">
        <v>9.9168000000000003</v>
      </c>
      <c r="Y3208" s="2">
        <v>6.85</v>
      </c>
      <c r="Z3208" s="2">
        <v>8.1</v>
      </c>
      <c r="AA3208" s="2">
        <v>84.1</v>
      </c>
      <c r="AB3208" s="2">
        <v>27.581600000000002</v>
      </c>
      <c r="AC3208" s="2">
        <v>10.050000000000001</v>
      </c>
      <c r="AD3208" s="2">
        <v>12.8</v>
      </c>
      <c r="AE3208" s="2">
        <v>78.599999999999994</v>
      </c>
      <c r="AF3208" s="2">
        <v>44.960500000000003</v>
      </c>
      <c r="AG3208" s="20">
        <v>7.95</v>
      </c>
      <c r="AH3208" s="20">
        <v>9.8000000000000007</v>
      </c>
      <c r="AI3208" s="20">
        <v>80.900000000000006</v>
      </c>
      <c r="AJ3208" s="20">
        <v>51.4024</v>
      </c>
      <c r="AK3208" s="18">
        <v>5.72</v>
      </c>
      <c r="AL3208" s="18">
        <v>7.1</v>
      </c>
      <c r="AM3208" s="18">
        <v>80.3</v>
      </c>
      <c r="AN3208" s="18">
        <v>40.960799999999999</v>
      </c>
      <c r="AO3208" s="2">
        <v>4.1900000000000004</v>
      </c>
      <c r="AP3208" s="2">
        <v>4.5999999999999996</v>
      </c>
      <c r="AQ3208" s="2">
        <v>90.8</v>
      </c>
      <c r="AR3208" s="2">
        <v>6.2343999999999999</v>
      </c>
      <c r="AS3208" s="2">
        <v>5.74</v>
      </c>
      <c r="AT3208" s="2">
        <v>6.6</v>
      </c>
      <c r="AU3208" s="2">
        <v>87.3</v>
      </c>
      <c r="AV3208" s="2">
        <v>17.229099999999999</v>
      </c>
      <c r="AW3208" s="2">
        <v>5.72</v>
      </c>
      <c r="AX3208" s="2">
        <v>6.9</v>
      </c>
      <c r="AY3208" s="2">
        <v>83.1</v>
      </c>
      <c r="AZ3208" s="2">
        <v>22.423100000000002</v>
      </c>
      <c r="BA3208" s="2">
        <v>8.9</v>
      </c>
      <c r="BB3208" s="2">
        <v>11.7</v>
      </c>
      <c r="BC3208" s="2">
        <v>76.3</v>
      </c>
      <c r="BD3208" s="2">
        <v>46.476700000000001</v>
      </c>
      <c r="BE3208" s="4" t="str">
        <f t="shared" si="502"/>
        <v>NO APLICA</v>
      </c>
      <c r="BF3208" s="4">
        <f t="shared" si="503"/>
        <v>6.7074000000000016</v>
      </c>
      <c r="BG3208">
        <f t="shared" si="504"/>
        <v>4.1900000000000004</v>
      </c>
      <c r="BH3208">
        <f t="shared" si="505"/>
        <v>5.74</v>
      </c>
      <c r="BI3208">
        <f t="shared" si="506"/>
        <v>8.9</v>
      </c>
      <c r="BJ3208">
        <f t="shared" si="507"/>
        <v>5.72</v>
      </c>
      <c r="BK3208">
        <f t="shared" si="508"/>
        <v>7.95</v>
      </c>
      <c r="BL3208">
        <f t="shared" si="509"/>
        <v>2708.1599999999903</v>
      </c>
    </row>
    <row r="3209" spans="1:64" x14ac:dyDescent="0.2">
      <c r="A3209" s="1">
        <v>3207</v>
      </c>
      <c r="B3209" s="7" t="s">
        <v>11</v>
      </c>
      <c r="C3209" s="3">
        <v>40033</v>
      </c>
      <c r="D3209" s="4" t="s">
        <v>8</v>
      </c>
      <c r="E3209" s="4" t="s">
        <v>166</v>
      </c>
      <c r="F3209" s="5" t="str">
        <f t="shared" si="500"/>
        <v>S</v>
      </c>
      <c r="G3209" s="6">
        <v>0.91041666666666676</v>
      </c>
      <c r="H3209" s="6">
        <v>0.91180555555555554</v>
      </c>
      <c r="I3209" s="85">
        <f t="shared" si="501"/>
        <v>1.999999999999833</v>
      </c>
      <c r="J3209" s="86">
        <f>I3209*Segmentos!$D$7*(AH3209%)*IF(ISNUMBER(AI3209),AI3209%,0)</f>
        <v>35711.999999997017</v>
      </c>
      <c r="K3209" s="86">
        <f>I3209*Segmentos!$D$7*(AL3209%)*IF(ISNUMBER(AM3209),AM3209%,0)</f>
        <v>33599.999999997199</v>
      </c>
      <c r="L3209" s="4"/>
      <c r="M3209" s="2">
        <v>4.32</v>
      </c>
      <c r="N3209" s="2">
        <v>4.3</v>
      </c>
      <c r="O3209" s="2">
        <v>99.6</v>
      </c>
      <c r="P3209" s="2">
        <v>92.946600000000004</v>
      </c>
      <c r="Q3209" s="2">
        <v>3.46</v>
      </c>
      <c r="R3209" s="2">
        <v>3.5</v>
      </c>
      <c r="S3209" s="2">
        <v>100</v>
      </c>
      <c r="T3209" s="2">
        <v>12.401</v>
      </c>
      <c r="U3209" s="2">
        <v>2.75</v>
      </c>
      <c r="V3209" s="2">
        <v>2.8</v>
      </c>
      <c r="W3209" s="2">
        <v>100</v>
      </c>
      <c r="X3209" s="2">
        <v>12.395899999999999</v>
      </c>
      <c r="Y3209" s="2">
        <v>2.88</v>
      </c>
      <c r="Z3209" s="2">
        <v>2.9</v>
      </c>
      <c r="AA3209" s="2">
        <v>100</v>
      </c>
      <c r="AB3209" s="2">
        <v>18.287299999999998</v>
      </c>
      <c r="AC3209" s="2">
        <v>7.07</v>
      </c>
      <c r="AD3209" s="2">
        <v>7.1</v>
      </c>
      <c r="AE3209" s="2">
        <v>99.3</v>
      </c>
      <c r="AF3209" s="2">
        <v>49.862299999999998</v>
      </c>
      <c r="AG3209" s="20">
        <v>4.4400000000000004</v>
      </c>
      <c r="AH3209" s="20">
        <v>4.5</v>
      </c>
      <c r="AI3209" s="20">
        <v>99.2</v>
      </c>
      <c r="AJ3209" s="20">
        <v>45.300800000000002</v>
      </c>
      <c r="AK3209" s="18">
        <v>4.22</v>
      </c>
      <c r="AL3209" s="18">
        <v>4.2</v>
      </c>
      <c r="AM3209" s="18">
        <v>100</v>
      </c>
      <c r="AN3209" s="18">
        <v>47.645899999999997</v>
      </c>
      <c r="AO3209" s="2">
        <v>0.44</v>
      </c>
      <c r="AP3209" s="2">
        <v>0.4</v>
      </c>
      <c r="AQ3209" s="2">
        <v>100</v>
      </c>
      <c r="AR3209" s="2">
        <v>1.0290999999999999</v>
      </c>
      <c r="AS3209" s="2">
        <v>3.08</v>
      </c>
      <c r="AT3209" s="2">
        <v>3.2</v>
      </c>
      <c r="AU3209" s="2">
        <v>97.5</v>
      </c>
      <c r="AV3209" s="2">
        <v>14.584300000000001</v>
      </c>
      <c r="AW3209" s="2">
        <v>3.91</v>
      </c>
      <c r="AX3209" s="2">
        <v>3.9</v>
      </c>
      <c r="AY3209" s="2">
        <v>100</v>
      </c>
      <c r="AZ3209" s="2">
        <v>24.180599999999998</v>
      </c>
      <c r="BA3209" s="2">
        <v>6.46</v>
      </c>
      <c r="BB3209" s="2">
        <v>6.5</v>
      </c>
      <c r="BC3209" s="2">
        <v>100</v>
      </c>
      <c r="BD3209" s="2">
        <v>53.152700000000003</v>
      </c>
      <c r="BE3209" s="4" t="str">
        <f t="shared" si="502"/>
        <v>NO APLICA</v>
      </c>
      <c r="BF3209" s="4">
        <f t="shared" si="503"/>
        <v>4.0755999999999997</v>
      </c>
      <c r="BG3209">
        <f t="shared" si="504"/>
        <v>0.44</v>
      </c>
      <c r="BH3209">
        <f t="shared" si="505"/>
        <v>3.08</v>
      </c>
      <c r="BI3209">
        <f t="shared" si="506"/>
        <v>6.46</v>
      </c>
      <c r="BJ3209">
        <f t="shared" si="507"/>
        <v>4.22</v>
      </c>
      <c r="BK3209">
        <f t="shared" si="508"/>
        <v>4.4400000000000004</v>
      </c>
      <c r="BL3209">
        <f t="shared" si="509"/>
        <v>856.55999999992844</v>
      </c>
    </row>
    <row r="3210" spans="1:64" x14ac:dyDescent="0.2">
      <c r="A3210" s="1">
        <v>3208</v>
      </c>
      <c r="B3210" s="7" t="s">
        <v>6</v>
      </c>
      <c r="C3210" s="3">
        <v>40033</v>
      </c>
      <c r="D3210" s="4" t="s">
        <v>3</v>
      </c>
      <c r="E3210" s="4" t="s">
        <v>166</v>
      </c>
      <c r="F3210" s="5" t="str">
        <f t="shared" si="500"/>
        <v>S</v>
      </c>
      <c r="G3210" s="6">
        <v>0.90833333333333333</v>
      </c>
      <c r="H3210" s="6">
        <v>0.90972222222222221</v>
      </c>
      <c r="I3210" s="85">
        <f t="shared" si="501"/>
        <v>1.9999999999999929</v>
      </c>
      <c r="J3210" s="86">
        <f>I3210*Segmentos!$D$7*(AH3210%)*IF(ISNUMBER(AI3210),AI3210%,0)</f>
        <v>38229.599999999868</v>
      </c>
      <c r="K3210" s="86">
        <f>I3210*Segmentos!$D$7*(AL3210%)*IF(ISNUMBER(AM3210),AM3210%,0)</f>
        <v>31510.399999999885</v>
      </c>
      <c r="L3210" s="4"/>
      <c r="M3210" s="2">
        <v>4.32</v>
      </c>
      <c r="N3210" s="2">
        <v>4.7</v>
      </c>
      <c r="O3210" s="2">
        <v>92.7</v>
      </c>
      <c r="P3210" s="2">
        <v>89.588999999999999</v>
      </c>
      <c r="Q3210" s="2">
        <v>3.69</v>
      </c>
      <c r="R3210" s="2">
        <v>3.7</v>
      </c>
      <c r="S3210" s="2">
        <v>100</v>
      </c>
      <c r="T3210" s="2">
        <v>12.7553</v>
      </c>
      <c r="U3210" s="2">
        <v>3.25</v>
      </c>
      <c r="V3210" s="2">
        <v>3.7</v>
      </c>
      <c r="W3210" s="2">
        <v>87.3</v>
      </c>
      <c r="X3210" s="2">
        <v>14.1456</v>
      </c>
      <c r="Y3210" s="2">
        <v>3.49</v>
      </c>
      <c r="Z3210" s="2">
        <v>3.9</v>
      </c>
      <c r="AA3210" s="2">
        <v>89.3</v>
      </c>
      <c r="AB3210" s="2">
        <v>21.334700000000002</v>
      </c>
      <c r="AC3210" s="2">
        <v>6.08</v>
      </c>
      <c r="AD3210" s="2">
        <v>6.4</v>
      </c>
      <c r="AE3210" s="2">
        <v>94.5</v>
      </c>
      <c r="AF3210" s="2">
        <v>41.353499999999997</v>
      </c>
      <c r="AG3210" s="20">
        <v>4.76</v>
      </c>
      <c r="AH3210" s="20">
        <v>5.0999999999999996</v>
      </c>
      <c r="AI3210" s="20">
        <v>93.7</v>
      </c>
      <c r="AJ3210" s="20">
        <v>46.766599999999997</v>
      </c>
      <c r="AK3210" s="18">
        <v>3.93</v>
      </c>
      <c r="AL3210" s="18">
        <v>4.3</v>
      </c>
      <c r="AM3210" s="18">
        <v>91.6</v>
      </c>
      <c r="AN3210" s="18">
        <v>42.822400000000002</v>
      </c>
      <c r="AO3210" s="2">
        <v>2.58</v>
      </c>
      <c r="AP3210" s="2">
        <v>2.9</v>
      </c>
      <c r="AQ3210" s="2">
        <v>87.5</v>
      </c>
      <c r="AR3210" s="2">
        <v>5.8348000000000004</v>
      </c>
      <c r="AS3210" s="2">
        <v>3.26</v>
      </c>
      <c r="AT3210" s="2">
        <v>3.4</v>
      </c>
      <c r="AU3210" s="2">
        <v>96.5</v>
      </c>
      <c r="AV3210" s="2">
        <v>14.882</v>
      </c>
      <c r="AW3210" s="2">
        <v>4.21</v>
      </c>
      <c r="AX3210" s="2">
        <v>4.5</v>
      </c>
      <c r="AY3210" s="2">
        <v>92.7</v>
      </c>
      <c r="AZ3210" s="2">
        <v>25.102699999999999</v>
      </c>
      <c r="BA3210" s="2">
        <v>5.51</v>
      </c>
      <c r="BB3210" s="2">
        <v>6</v>
      </c>
      <c r="BC3210" s="2">
        <v>92.2</v>
      </c>
      <c r="BD3210" s="2">
        <v>43.769500000000001</v>
      </c>
      <c r="BE3210" s="4" t="str">
        <f t="shared" si="502"/>
        <v>NO APLICA</v>
      </c>
      <c r="BF3210" s="4">
        <f t="shared" si="503"/>
        <v>4.0674000000000001</v>
      </c>
      <c r="BG3210">
        <f t="shared" si="504"/>
        <v>2.58</v>
      </c>
      <c r="BH3210">
        <f t="shared" si="505"/>
        <v>3.26</v>
      </c>
      <c r="BI3210">
        <f t="shared" si="506"/>
        <v>5.51</v>
      </c>
      <c r="BJ3210">
        <f t="shared" si="507"/>
        <v>3.93</v>
      </c>
      <c r="BK3210">
        <f t="shared" si="508"/>
        <v>4.76</v>
      </c>
      <c r="BL3210">
        <f t="shared" si="509"/>
        <v>871.37999999999693</v>
      </c>
    </row>
    <row r="3211" spans="1:64" x14ac:dyDescent="0.2">
      <c r="A3211" s="1">
        <v>3209</v>
      </c>
      <c r="B3211" s="7" t="s">
        <v>31</v>
      </c>
      <c r="C3211" s="3">
        <v>40033</v>
      </c>
      <c r="D3211" s="4" t="s">
        <v>628</v>
      </c>
      <c r="E3211" s="4" t="s">
        <v>166</v>
      </c>
      <c r="F3211" s="5" t="str">
        <f t="shared" si="500"/>
        <v>S</v>
      </c>
      <c r="G3211" s="6">
        <v>0.91319444444444453</v>
      </c>
      <c r="H3211" s="6">
        <v>0.9159722222222223</v>
      </c>
      <c r="I3211" s="85">
        <f t="shared" si="501"/>
        <v>3.9999999999999858</v>
      </c>
      <c r="J3211" s="86">
        <f>I3211*Segmentos!$D$7*(AH3211%)*IF(ISNUMBER(AI3211),AI3211%,0)</f>
        <v>17827.199999999939</v>
      </c>
      <c r="K3211" s="86">
        <f>I3211*Segmentos!$D$7*(AL3211%)*IF(ISNUMBER(AM3211),AM3211%,0)</f>
        <v>14182.399999999951</v>
      </c>
      <c r="L3211" s="4"/>
      <c r="M3211" s="2">
        <v>1</v>
      </c>
      <c r="N3211" s="2">
        <v>1.7</v>
      </c>
      <c r="O3211" s="2">
        <v>58.7</v>
      </c>
      <c r="P3211" s="2">
        <v>89.983599999999996</v>
      </c>
      <c r="Q3211" s="2">
        <v>0.15</v>
      </c>
      <c r="R3211" s="2">
        <v>0.3</v>
      </c>
      <c r="S3211" s="2">
        <v>50</v>
      </c>
      <c r="T3211" s="2">
        <v>2.2730999999999999</v>
      </c>
      <c r="U3211" s="2">
        <v>1.55</v>
      </c>
      <c r="V3211" s="2">
        <v>2.6</v>
      </c>
      <c r="W3211" s="2">
        <v>59.6</v>
      </c>
      <c r="X3211" s="2">
        <v>29.0684</v>
      </c>
      <c r="Y3211" s="2">
        <v>1.48</v>
      </c>
      <c r="Z3211" s="2">
        <v>2.5</v>
      </c>
      <c r="AA3211" s="2">
        <v>60</v>
      </c>
      <c r="AB3211" s="2">
        <v>39.129800000000003</v>
      </c>
      <c r="AC3211" s="2">
        <v>0.66</v>
      </c>
      <c r="AD3211" s="2">
        <v>1.2</v>
      </c>
      <c r="AE3211" s="2">
        <v>56</v>
      </c>
      <c r="AF3211" s="2">
        <v>19.5123</v>
      </c>
      <c r="AG3211" s="20">
        <v>1.1100000000000001</v>
      </c>
      <c r="AH3211" s="20">
        <v>1.8</v>
      </c>
      <c r="AI3211" s="20">
        <v>61.9</v>
      </c>
      <c r="AJ3211" s="20">
        <v>47.167000000000002</v>
      </c>
      <c r="AK3211" s="18">
        <v>0.91</v>
      </c>
      <c r="AL3211" s="18">
        <v>1.6</v>
      </c>
      <c r="AM3211" s="18">
        <v>55.4</v>
      </c>
      <c r="AN3211" s="18">
        <v>42.816600000000001</v>
      </c>
      <c r="AO3211" s="2">
        <v>1.87</v>
      </c>
      <c r="AP3211" s="2">
        <v>2.8</v>
      </c>
      <c r="AQ3211" s="2">
        <v>65.8</v>
      </c>
      <c r="AR3211" s="2">
        <v>18.342400000000001</v>
      </c>
      <c r="AS3211" s="2">
        <v>0.96</v>
      </c>
      <c r="AT3211" s="2">
        <v>1.5</v>
      </c>
      <c r="AU3211" s="2">
        <v>63.4</v>
      </c>
      <c r="AV3211" s="2">
        <v>18.8871</v>
      </c>
      <c r="AW3211" s="2">
        <v>0.78</v>
      </c>
      <c r="AX3211" s="2">
        <v>1.7</v>
      </c>
      <c r="AY3211" s="2">
        <v>44.9</v>
      </c>
      <c r="AZ3211" s="2">
        <v>20.0106</v>
      </c>
      <c r="BA3211" s="2">
        <v>0.95</v>
      </c>
      <c r="BB3211" s="2">
        <v>1.5</v>
      </c>
      <c r="BC3211" s="2">
        <v>64.099999999999994</v>
      </c>
      <c r="BD3211" s="2">
        <v>32.743600000000001</v>
      </c>
      <c r="BE3211" s="4" t="str">
        <f t="shared" si="502"/>
        <v>NO APLICA</v>
      </c>
      <c r="BF3211" s="4">
        <f t="shared" si="503"/>
        <v>1.0539999999999998</v>
      </c>
      <c r="BG3211">
        <f t="shared" si="504"/>
        <v>1.87</v>
      </c>
      <c r="BH3211">
        <f t="shared" si="505"/>
        <v>0.96</v>
      </c>
      <c r="BI3211">
        <f t="shared" si="506"/>
        <v>0.95</v>
      </c>
      <c r="BJ3211">
        <f t="shared" si="507"/>
        <v>0.91</v>
      </c>
      <c r="BK3211">
        <f t="shared" si="508"/>
        <v>1.1100000000000001</v>
      </c>
      <c r="BL3211">
        <f t="shared" si="509"/>
        <v>399.1599999999986</v>
      </c>
    </row>
    <row r="3212" spans="1:64" x14ac:dyDescent="0.2">
      <c r="A3212" s="1">
        <v>3210</v>
      </c>
      <c r="B3212" s="7" t="s">
        <v>60</v>
      </c>
      <c r="C3212" s="3">
        <v>40033</v>
      </c>
      <c r="D3212" s="4" t="s">
        <v>17</v>
      </c>
      <c r="E3212" s="4" t="s">
        <v>169</v>
      </c>
      <c r="F3212" s="5" t="str">
        <f t="shared" si="500"/>
        <v>S</v>
      </c>
      <c r="G3212" s="6">
        <v>0.87361111111111101</v>
      </c>
      <c r="H3212" s="6">
        <v>0.9145833333333333</v>
      </c>
      <c r="I3212" s="85">
        <f t="shared" si="501"/>
        <v>59.000000000000114</v>
      </c>
      <c r="J3212" s="86">
        <f>I3212*Segmentos!$D$7*(AH3212%)*IF(ISNUMBER(AI3212),AI3212%,0)</f>
        <v>137352.00000000029</v>
      </c>
      <c r="K3212" s="86">
        <f>I3212*Segmentos!$D$7*(AL3212%)*IF(ISNUMBER(AM3212),AM3212%,0)</f>
        <v>49560.000000000095</v>
      </c>
      <c r="L3212" s="4" t="s">
        <v>366</v>
      </c>
      <c r="M3212" s="2">
        <v>0.39</v>
      </c>
      <c r="N3212" s="2">
        <v>1.5</v>
      </c>
      <c r="O3212" s="2">
        <v>26.2</v>
      </c>
      <c r="P3212" s="2">
        <v>90.269099999999995</v>
      </c>
      <c r="Q3212" s="2">
        <v>7.0000000000000007E-2</v>
      </c>
      <c r="R3212" s="2">
        <v>1.4</v>
      </c>
      <c r="S3212" s="2">
        <v>5</v>
      </c>
      <c r="T3212" s="2">
        <v>2.6720999999999999</v>
      </c>
      <c r="U3212" s="2">
        <v>0.02</v>
      </c>
      <c r="V3212" s="2">
        <v>0.4</v>
      </c>
      <c r="W3212" s="2">
        <v>5.0999999999999996</v>
      </c>
      <c r="X3212" s="2">
        <v>1.0363</v>
      </c>
      <c r="Y3212" s="2">
        <v>0.76</v>
      </c>
      <c r="Z3212" s="2">
        <v>2.8</v>
      </c>
      <c r="AA3212" s="2">
        <v>27.5</v>
      </c>
      <c r="AB3212" s="2">
        <v>51.825800000000001</v>
      </c>
      <c r="AC3212" s="2">
        <v>0.46</v>
      </c>
      <c r="AD3212" s="2">
        <v>1.1000000000000001</v>
      </c>
      <c r="AE3212" s="2">
        <v>42.7</v>
      </c>
      <c r="AF3212" s="2">
        <v>34.734999999999999</v>
      </c>
      <c r="AG3212" s="20">
        <v>0.59</v>
      </c>
      <c r="AH3212" s="20">
        <v>2</v>
      </c>
      <c r="AI3212" s="20">
        <v>29.1</v>
      </c>
      <c r="AJ3212" s="20">
        <v>64.879099999999994</v>
      </c>
      <c r="AK3212" s="18">
        <v>0.21</v>
      </c>
      <c r="AL3212" s="18">
        <v>1</v>
      </c>
      <c r="AM3212" s="18">
        <v>21</v>
      </c>
      <c r="AN3212" s="18">
        <v>25.39</v>
      </c>
      <c r="AO3212" s="2">
        <v>0.01</v>
      </c>
      <c r="AP3212" s="2">
        <v>0.5</v>
      </c>
      <c r="AQ3212" s="2">
        <v>1.7</v>
      </c>
      <c r="AR3212" s="2">
        <v>0.21290000000000001</v>
      </c>
      <c r="AS3212" s="2">
        <v>7.0000000000000007E-2</v>
      </c>
      <c r="AT3212" s="2">
        <v>0.9</v>
      </c>
      <c r="AU3212" s="2">
        <v>8</v>
      </c>
      <c r="AV3212" s="2">
        <v>3.6667999999999998</v>
      </c>
      <c r="AW3212" s="2">
        <v>0.38</v>
      </c>
      <c r="AX3212" s="2">
        <v>2.4</v>
      </c>
      <c r="AY3212" s="2">
        <v>15.8</v>
      </c>
      <c r="AZ3212" s="2">
        <v>25.3139</v>
      </c>
      <c r="BA3212" s="2">
        <v>0.69</v>
      </c>
      <c r="BB3212" s="2">
        <v>1.4</v>
      </c>
      <c r="BC3212" s="2">
        <v>48.7</v>
      </c>
      <c r="BD3212" s="2">
        <v>61.075499999999998</v>
      </c>
      <c r="BE3212" s="4" t="str">
        <f t="shared" si="502"/>
        <v>NO APLICA</v>
      </c>
      <c r="BF3212" s="4">
        <f t="shared" si="503"/>
        <v>0.30840000000000001</v>
      </c>
      <c r="BG3212">
        <f t="shared" si="504"/>
        <v>0.01</v>
      </c>
      <c r="BH3212">
        <f t="shared" si="505"/>
        <v>7.0000000000000007E-2</v>
      </c>
      <c r="BI3212">
        <f t="shared" si="506"/>
        <v>0.69</v>
      </c>
      <c r="BJ3212">
        <f t="shared" si="507"/>
        <v>0.21</v>
      </c>
      <c r="BK3212">
        <f t="shared" si="508"/>
        <v>0.59</v>
      </c>
      <c r="BL3212">
        <f t="shared" si="509"/>
        <v>2318.7000000000044</v>
      </c>
    </row>
    <row r="3213" spans="1:64" x14ac:dyDescent="0.2">
      <c r="A3213" s="1">
        <v>3211</v>
      </c>
      <c r="B3213" s="7" t="s">
        <v>52</v>
      </c>
      <c r="C3213" s="3">
        <v>40033</v>
      </c>
      <c r="D3213" s="4" t="s">
        <v>627</v>
      </c>
      <c r="E3213" s="4" t="s">
        <v>177</v>
      </c>
      <c r="F3213" s="5" t="str">
        <f t="shared" si="500"/>
        <v>S</v>
      </c>
      <c r="G3213" s="6">
        <v>0.92013888888888884</v>
      </c>
      <c r="H3213" s="6">
        <v>3.8194444444444441E-2</v>
      </c>
      <c r="I3213" s="85">
        <f t="shared" si="501"/>
        <v>170.00000000000009</v>
      </c>
      <c r="J3213" s="86">
        <f>I3213*Segmentos!$D$7*(AH3213%)*IF(ISNUMBER(AI3213),AI3213%,0)</f>
        <v>4864108.0000000019</v>
      </c>
      <c r="K3213" s="86">
        <f>I3213*Segmentos!$D$7*(AL3213%)*IF(ISNUMBER(AM3213),AM3213%,0)</f>
        <v>4421088.0000000019</v>
      </c>
      <c r="L3213" s="4"/>
      <c r="M3213" s="2">
        <v>6.82</v>
      </c>
      <c r="N3213" s="2">
        <v>24.3</v>
      </c>
      <c r="O3213" s="2">
        <v>28</v>
      </c>
      <c r="P3213" s="2">
        <v>91.283799999999999</v>
      </c>
      <c r="Q3213" s="2">
        <v>3.56</v>
      </c>
      <c r="R3213" s="2">
        <v>14.6</v>
      </c>
      <c r="S3213" s="2">
        <v>24.4</v>
      </c>
      <c r="T3213" s="2">
        <v>7.9532999999999996</v>
      </c>
      <c r="U3213" s="2">
        <v>4.4800000000000004</v>
      </c>
      <c r="V3213" s="2">
        <v>19.399999999999999</v>
      </c>
      <c r="W3213" s="2">
        <v>23.1</v>
      </c>
      <c r="X3213" s="2">
        <v>12.5831</v>
      </c>
      <c r="Y3213" s="2">
        <v>6.24</v>
      </c>
      <c r="Z3213" s="2">
        <v>27.4</v>
      </c>
      <c r="AA3213" s="2">
        <v>22.7</v>
      </c>
      <c r="AB3213" s="2">
        <v>24.6645</v>
      </c>
      <c r="AC3213" s="2">
        <v>10.48</v>
      </c>
      <c r="AD3213" s="2">
        <v>29.6</v>
      </c>
      <c r="AE3213" s="2">
        <v>35.4</v>
      </c>
      <c r="AF3213" s="2">
        <v>46.082900000000002</v>
      </c>
      <c r="AG3213" s="20">
        <v>7.16</v>
      </c>
      <c r="AH3213" s="20">
        <v>23.3</v>
      </c>
      <c r="AI3213" s="20">
        <v>30.7</v>
      </c>
      <c r="AJ3213" s="20">
        <v>45.502299999999998</v>
      </c>
      <c r="AK3213" s="18">
        <v>6.5</v>
      </c>
      <c r="AL3213" s="18">
        <v>25.2</v>
      </c>
      <c r="AM3213" s="18">
        <v>25.8</v>
      </c>
      <c r="AN3213" s="18">
        <v>45.781500000000001</v>
      </c>
      <c r="AO3213" s="2">
        <v>2.91</v>
      </c>
      <c r="AP3213" s="2">
        <v>15</v>
      </c>
      <c r="AQ3213" s="2">
        <v>19.399999999999999</v>
      </c>
      <c r="AR3213" s="2">
        <v>4.2611999999999997</v>
      </c>
      <c r="AS3213" s="2">
        <v>5.1100000000000003</v>
      </c>
      <c r="AT3213" s="2">
        <v>20.5</v>
      </c>
      <c r="AU3213" s="2">
        <v>25</v>
      </c>
      <c r="AV3213" s="2">
        <v>15.078200000000001</v>
      </c>
      <c r="AW3213" s="2">
        <v>7.78</v>
      </c>
      <c r="AX3213" s="2">
        <v>29.1</v>
      </c>
      <c r="AY3213" s="2">
        <v>26.7</v>
      </c>
      <c r="AZ3213" s="2">
        <v>29.967300000000002</v>
      </c>
      <c r="BA3213" s="2">
        <v>8.18</v>
      </c>
      <c r="BB3213" s="2">
        <v>25.6</v>
      </c>
      <c r="BC3213" s="2">
        <v>31.9</v>
      </c>
      <c r="BD3213" s="2">
        <v>41.9771</v>
      </c>
      <c r="BE3213" s="4" t="str">
        <f t="shared" si="502"/>
        <v>ENTRETENIDO</v>
      </c>
      <c r="BF3213" s="4">
        <f t="shared" si="503"/>
        <v>6.1417999999999999</v>
      </c>
      <c r="BG3213">
        <f t="shared" si="504"/>
        <v>2.91</v>
      </c>
      <c r="BH3213">
        <f t="shared" si="505"/>
        <v>5.1100000000000003</v>
      </c>
      <c r="BI3213">
        <f t="shared" si="506"/>
        <v>8.18</v>
      </c>
      <c r="BJ3213">
        <f t="shared" si="507"/>
        <v>6.5</v>
      </c>
      <c r="BK3213">
        <f t="shared" si="508"/>
        <v>7.16</v>
      </c>
      <c r="BL3213">
        <f t="shared" si="509"/>
        <v>115668.00000000006</v>
      </c>
    </row>
    <row r="3214" spans="1:64" x14ac:dyDescent="0.2">
      <c r="A3214" s="1">
        <v>3212</v>
      </c>
      <c r="B3214" s="7" t="s">
        <v>132</v>
      </c>
      <c r="C3214" s="3">
        <v>40033</v>
      </c>
      <c r="D3214" s="4" t="s">
        <v>629</v>
      </c>
      <c r="E3214" s="4" t="s">
        <v>170</v>
      </c>
      <c r="F3214" s="5" t="str">
        <f t="shared" si="500"/>
        <v>S</v>
      </c>
      <c r="G3214" s="6">
        <v>0.87638888888888899</v>
      </c>
      <c r="H3214" s="6">
        <v>0.89583333333333337</v>
      </c>
      <c r="I3214" s="85">
        <f t="shared" si="501"/>
        <v>27.999999999999901</v>
      </c>
      <c r="J3214" s="86">
        <f>I3214*Segmentos!$D$7*(AH3214%)*IF(ISNUMBER(AI3214),AI3214%,0)</f>
        <v>10191.999999999964</v>
      </c>
      <c r="K3214" s="86">
        <f>I3214*Segmentos!$D$7*(AL3214%)*IF(ISNUMBER(AM3214),AM3214%,0)</f>
        <v>19521.599999999929</v>
      </c>
      <c r="L3214" s="4"/>
      <c r="M3214" s="2">
        <v>0.13</v>
      </c>
      <c r="N3214" s="2">
        <v>0.7</v>
      </c>
      <c r="O3214" s="2">
        <v>19</v>
      </c>
      <c r="P3214" s="2">
        <v>40.285699999999999</v>
      </c>
      <c r="Q3214" s="2">
        <v>0.01</v>
      </c>
      <c r="R3214" s="2">
        <v>0.4</v>
      </c>
      <c r="S3214" s="2">
        <v>3.6</v>
      </c>
      <c r="T3214" s="2">
        <v>0.72150000000000003</v>
      </c>
      <c r="U3214" s="2">
        <v>0.16</v>
      </c>
      <c r="V3214" s="2">
        <v>0.9</v>
      </c>
      <c r="W3214" s="2">
        <v>17.899999999999999</v>
      </c>
      <c r="X3214" s="2">
        <v>10.530099999999999</v>
      </c>
      <c r="Y3214" s="2">
        <v>0.12</v>
      </c>
      <c r="Z3214" s="2">
        <v>0.5</v>
      </c>
      <c r="AA3214" s="2">
        <v>25.9</v>
      </c>
      <c r="AB3214" s="2">
        <v>11.233700000000001</v>
      </c>
      <c r="AC3214" s="2">
        <v>0.17</v>
      </c>
      <c r="AD3214" s="2">
        <v>0.9</v>
      </c>
      <c r="AE3214" s="2">
        <v>19.899999999999999</v>
      </c>
      <c r="AF3214" s="2">
        <v>17.8004</v>
      </c>
      <c r="AG3214" s="20">
        <v>0.09</v>
      </c>
      <c r="AH3214" s="20">
        <v>0.7</v>
      </c>
      <c r="AI3214" s="20">
        <v>13</v>
      </c>
      <c r="AJ3214" s="20">
        <v>13.6426</v>
      </c>
      <c r="AK3214" s="18">
        <v>0.16</v>
      </c>
      <c r="AL3214" s="18">
        <v>0.7</v>
      </c>
      <c r="AM3214" s="18">
        <v>24.9</v>
      </c>
      <c r="AN3214" s="18">
        <v>26.6432</v>
      </c>
      <c r="AO3214" s="2">
        <v>0.48</v>
      </c>
      <c r="AP3214" s="2">
        <v>1</v>
      </c>
      <c r="AQ3214" s="2">
        <v>47.9</v>
      </c>
      <c r="AR3214" s="2">
        <v>16.431699999999999</v>
      </c>
      <c r="AS3214" s="2">
        <v>0.12</v>
      </c>
      <c r="AT3214" s="2">
        <v>0.6</v>
      </c>
      <c r="AU3214" s="2">
        <v>19.7</v>
      </c>
      <c r="AV3214" s="2">
        <v>8.1336999999999993</v>
      </c>
      <c r="AW3214" s="2">
        <v>0.05</v>
      </c>
      <c r="AX3214" s="2">
        <v>0.7</v>
      </c>
      <c r="AY3214" s="2">
        <v>7.2</v>
      </c>
      <c r="AZ3214" s="2">
        <v>4.7633000000000001</v>
      </c>
      <c r="BA3214" s="2">
        <v>0.09</v>
      </c>
      <c r="BB3214" s="2">
        <v>0.6</v>
      </c>
      <c r="BC3214" s="2">
        <v>15.5</v>
      </c>
      <c r="BD3214" s="2">
        <v>10.957100000000001</v>
      </c>
      <c r="BE3214" s="4" t="str">
        <f t="shared" si="502"/>
        <v>NO APLICA</v>
      </c>
      <c r="BF3214" s="4">
        <f t="shared" si="503"/>
        <v>0.14940000000000001</v>
      </c>
      <c r="BG3214">
        <f t="shared" si="504"/>
        <v>0.48</v>
      </c>
      <c r="BH3214">
        <f t="shared" si="505"/>
        <v>0.12</v>
      </c>
      <c r="BI3214">
        <f t="shared" si="506"/>
        <v>0.09</v>
      </c>
      <c r="BJ3214">
        <f t="shared" si="507"/>
        <v>0.16</v>
      </c>
      <c r="BK3214">
        <f t="shared" si="508"/>
        <v>0.09</v>
      </c>
      <c r="BL3214">
        <f t="shared" si="509"/>
        <v>372.39999999999867</v>
      </c>
    </row>
    <row r="3215" spans="1:64" x14ac:dyDescent="0.2">
      <c r="A3215" s="1">
        <v>3213</v>
      </c>
      <c r="B3215" s="7" t="s">
        <v>115</v>
      </c>
      <c r="C3215" s="3">
        <v>40033</v>
      </c>
      <c r="D3215" s="4" t="s">
        <v>17</v>
      </c>
      <c r="E3215" s="4" t="s">
        <v>169</v>
      </c>
      <c r="F3215" s="5" t="str">
        <f t="shared" si="500"/>
        <v>S</v>
      </c>
      <c r="G3215" s="6">
        <v>0.83333333333333337</v>
      </c>
      <c r="H3215" s="6">
        <v>0.87361111111111101</v>
      </c>
      <c r="I3215" s="85">
        <f t="shared" si="501"/>
        <v>57.999999999999794</v>
      </c>
      <c r="J3215" s="86">
        <f>I3215*Segmentos!$D$7*(AH3215%)*IF(ISNUMBER(AI3215),AI3215%,0)</f>
        <v>57303.999999999796</v>
      </c>
      <c r="K3215" s="86">
        <f>I3215*Segmentos!$D$7*(AL3215%)*IF(ISNUMBER(AM3215),AM3215%,0)</f>
        <v>84215.999999999709</v>
      </c>
      <c r="L3215" s="4"/>
      <c r="M3215" s="2">
        <v>0.3</v>
      </c>
      <c r="N3215" s="2">
        <v>1.7</v>
      </c>
      <c r="O3215" s="2">
        <v>18.2</v>
      </c>
      <c r="P3215" s="2">
        <v>74.8489</v>
      </c>
      <c r="Q3215" s="2">
        <v>0.08</v>
      </c>
      <c r="R3215" s="2">
        <v>0.4</v>
      </c>
      <c r="S3215" s="2">
        <v>20.7</v>
      </c>
      <c r="T3215" s="2">
        <v>3.2814999999999999</v>
      </c>
      <c r="U3215" s="2">
        <v>0.06</v>
      </c>
      <c r="V3215" s="2">
        <v>1.4</v>
      </c>
      <c r="W3215" s="2">
        <v>4.4000000000000004</v>
      </c>
      <c r="X3215" s="2">
        <v>3.1295000000000002</v>
      </c>
      <c r="Y3215" s="2">
        <v>0.4</v>
      </c>
      <c r="Z3215" s="2">
        <v>2.4</v>
      </c>
      <c r="AA3215" s="2">
        <v>16.899999999999999</v>
      </c>
      <c r="AB3215" s="2">
        <v>29.245100000000001</v>
      </c>
      <c r="AC3215" s="2">
        <v>0.49</v>
      </c>
      <c r="AD3215" s="2">
        <v>1.9</v>
      </c>
      <c r="AE3215" s="2">
        <v>26.2</v>
      </c>
      <c r="AF3215" s="2">
        <v>39.192799999999998</v>
      </c>
      <c r="AG3215" s="20">
        <v>0.24</v>
      </c>
      <c r="AH3215" s="20">
        <v>1.9</v>
      </c>
      <c r="AI3215" s="20">
        <v>13</v>
      </c>
      <c r="AJ3215" s="20">
        <v>28.51</v>
      </c>
      <c r="AK3215" s="18">
        <v>0.36</v>
      </c>
      <c r="AL3215" s="18">
        <v>1.5</v>
      </c>
      <c r="AM3215" s="18">
        <v>24.2</v>
      </c>
      <c r="AN3215" s="18">
        <v>46.338900000000002</v>
      </c>
      <c r="AO3215" s="2">
        <v>0.17</v>
      </c>
      <c r="AP3215" s="2">
        <v>1.3</v>
      </c>
      <c r="AQ3215" s="2">
        <v>13.5</v>
      </c>
      <c r="AR3215" s="2">
        <v>4.6416000000000004</v>
      </c>
      <c r="AS3215" s="2">
        <v>0.04</v>
      </c>
      <c r="AT3215" s="2">
        <v>0.7</v>
      </c>
      <c r="AU3215" s="2">
        <v>5.5</v>
      </c>
      <c r="AV3215" s="2">
        <v>2.1917</v>
      </c>
      <c r="AW3215" s="2">
        <v>0.68</v>
      </c>
      <c r="AX3215" s="2">
        <v>2.7</v>
      </c>
      <c r="AY3215" s="2">
        <v>25.3</v>
      </c>
      <c r="AZ3215" s="2">
        <v>47.746400000000001</v>
      </c>
      <c r="BA3215" s="2">
        <v>0.22</v>
      </c>
      <c r="BB3215" s="2">
        <v>1.6</v>
      </c>
      <c r="BC3215" s="2">
        <v>13.8</v>
      </c>
      <c r="BD3215" s="2">
        <v>20.269200000000001</v>
      </c>
      <c r="BE3215" s="4" t="str">
        <f t="shared" si="502"/>
        <v>NO APLICA</v>
      </c>
      <c r="BF3215" s="4">
        <f t="shared" si="503"/>
        <v>0.2994</v>
      </c>
      <c r="BG3215">
        <f t="shared" si="504"/>
        <v>0.17</v>
      </c>
      <c r="BH3215">
        <f t="shared" si="505"/>
        <v>0.04</v>
      </c>
      <c r="BI3215">
        <f t="shared" si="506"/>
        <v>0.68</v>
      </c>
      <c r="BJ3215">
        <f t="shared" si="507"/>
        <v>0.36</v>
      </c>
      <c r="BK3215">
        <f t="shared" si="508"/>
        <v>0.24</v>
      </c>
      <c r="BL3215">
        <f t="shared" si="509"/>
        <v>1794.5199999999936</v>
      </c>
    </row>
    <row r="3216" spans="1:64" x14ac:dyDescent="0.2">
      <c r="A3216" s="1">
        <v>3214</v>
      </c>
      <c r="B3216" s="7" t="s">
        <v>58</v>
      </c>
      <c r="C3216" s="3">
        <v>40033</v>
      </c>
      <c r="D3216" s="4" t="s">
        <v>8</v>
      </c>
      <c r="E3216" s="4" t="s">
        <v>182</v>
      </c>
      <c r="F3216" s="5" t="str">
        <f t="shared" si="500"/>
        <v>S</v>
      </c>
      <c r="G3216" s="6">
        <v>0.91736111111111107</v>
      </c>
      <c r="H3216" s="6">
        <v>2.5000000000000001E-2</v>
      </c>
      <c r="I3216" s="85">
        <f t="shared" si="501"/>
        <v>155.00000000000003</v>
      </c>
      <c r="J3216" s="86">
        <f>I3216*Segmentos!$D$7*(AH3216%)*IF(ISNUMBER(AI3216),AI3216%,0)</f>
        <v>1739100.0000000002</v>
      </c>
      <c r="K3216" s="86">
        <f>I3216*Segmentos!$D$7*(AL3216%)*IF(ISNUMBER(AM3216),AM3216%,0)</f>
        <v>2282592.0000000005</v>
      </c>
      <c r="L3216" s="4"/>
      <c r="M3216" s="2">
        <v>3.26</v>
      </c>
      <c r="N3216" s="2">
        <v>16.399999999999999</v>
      </c>
      <c r="O3216" s="2">
        <v>19.899999999999999</v>
      </c>
      <c r="P3216" s="2">
        <v>73.493399999999994</v>
      </c>
      <c r="Q3216" s="2">
        <v>1.51</v>
      </c>
      <c r="R3216" s="2">
        <v>9.6</v>
      </c>
      <c r="S3216" s="2">
        <v>15.7</v>
      </c>
      <c r="T3216" s="2">
        <v>5.6839000000000004</v>
      </c>
      <c r="U3216" s="2">
        <v>2.13</v>
      </c>
      <c r="V3216" s="2">
        <v>12.7</v>
      </c>
      <c r="W3216" s="2">
        <v>16.7</v>
      </c>
      <c r="X3216" s="2">
        <v>10.053900000000001</v>
      </c>
      <c r="Y3216" s="2">
        <v>3.27</v>
      </c>
      <c r="Z3216" s="2">
        <v>18.5</v>
      </c>
      <c r="AA3216" s="2">
        <v>17.7</v>
      </c>
      <c r="AB3216" s="2">
        <v>21.724699999999999</v>
      </c>
      <c r="AC3216" s="2">
        <v>4.88</v>
      </c>
      <c r="AD3216" s="2">
        <v>20.399999999999999</v>
      </c>
      <c r="AE3216" s="2">
        <v>23.9</v>
      </c>
      <c r="AF3216" s="2">
        <v>36.030900000000003</v>
      </c>
      <c r="AG3216" s="20">
        <v>2.81</v>
      </c>
      <c r="AH3216" s="20">
        <v>15</v>
      </c>
      <c r="AI3216" s="20">
        <v>18.7</v>
      </c>
      <c r="AJ3216" s="20">
        <v>30.044499999999999</v>
      </c>
      <c r="AK3216" s="18">
        <v>3.67</v>
      </c>
      <c r="AL3216" s="18">
        <v>17.7</v>
      </c>
      <c r="AM3216" s="18">
        <v>20.8</v>
      </c>
      <c r="AN3216" s="18">
        <v>43.448900000000002</v>
      </c>
      <c r="AO3216" s="2">
        <v>1.8</v>
      </c>
      <c r="AP3216" s="2">
        <v>10.1</v>
      </c>
      <c r="AQ3216" s="2">
        <v>17.8</v>
      </c>
      <c r="AR3216" s="2">
        <v>4.4169999999999998</v>
      </c>
      <c r="AS3216" s="2">
        <v>2.5499999999999998</v>
      </c>
      <c r="AT3216" s="2">
        <v>13</v>
      </c>
      <c r="AU3216" s="2">
        <v>19.600000000000001</v>
      </c>
      <c r="AV3216" s="2">
        <v>12.6683</v>
      </c>
      <c r="AW3216" s="2">
        <v>3.55</v>
      </c>
      <c r="AX3216" s="2">
        <v>19.3</v>
      </c>
      <c r="AY3216" s="2">
        <v>18.3</v>
      </c>
      <c r="AZ3216" s="2">
        <v>22.962800000000001</v>
      </c>
      <c r="BA3216" s="2">
        <v>3.88</v>
      </c>
      <c r="BB3216" s="2">
        <v>18</v>
      </c>
      <c r="BC3216" s="2">
        <v>21.6</v>
      </c>
      <c r="BD3216" s="2">
        <v>33.445300000000003</v>
      </c>
      <c r="BE3216" s="4" t="str">
        <f t="shared" si="502"/>
        <v>ABURRIDO</v>
      </c>
      <c r="BF3216" s="4">
        <f t="shared" si="503"/>
        <v>3.0292000000000003</v>
      </c>
      <c r="BG3216">
        <f t="shared" si="504"/>
        <v>1.8</v>
      </c>
      <c r="BH3216">
        <f t="shared" si="505"/>
        <v>2.5499999999999998</v>
      </c>
      <c r="BI3216">
        <f t="shared" si="506"/>
        <v>3.88</v>
      </c>
      <c r="BJ3216">
        <f t="shared" si="507"/>
        <v>3.67</v>
      </c>
      <c r="BK3216">
        <f t="shared" si="508"/>
        <v>2.81</v>
      </c>
      <c r="BL3216">
        <f t="shared" si="509"/>
        <v>50585.8</v>
      </c>
    </row>
    <row r="3217" spans="1:64" x14ac:dyDescent="0.2">
      <c r="A3217" s="1">
        <v>3215</v>
      </c>
      <c r="B3217" s="7" t="s">
        <v>61</v>
      </c>
      <c r="C3217" s="3">
        <v>40033</v>
      </c>
      <c r="D3217" s="4" t="s">
        <v>17</v>
      </c>
      <c r="E3217" s="4" t="s">
        <v>169</v>
      </c>
      <c r="F3217" s="5" t="str">
        <f t="shared" si="500"/>
        <v>S</v>
      </c>
      <c r="G3217" s="6">
        <v>0.91666666666666663</v>
      </c>
      <c r="H3217" s="6">
        <v>0.96111111111111114</v>
      </c>
      <c r="I3217" s="85">
        <f t="shared" si="501"/>
        <v>64.000000000000085</v>
      </c>
      <c r="J3217" s="86">
        <f>I3217*Segmentos!$D$7*(AH3217%)*IF(ISNUMBER(AI3217),AI3217%,0)</f>
        <v>150886.4000000002</v>
      </c>
      <c r="K3217" s="86">
        <f>I3217*Segmentos!$D$7*(AL3217%)*IF(ISNUMBER(AM3217),AM3217%,0)</f>
        <v>48742.400000000067</v>
      </c>
      <c r="L3217" s="4"/>
      <c r="M3217" s="2">
        <v>0.37</v>
      </c>
      <c r="N3217" s="2">
        <v>1.1000000000000001</v>
      </c>
      <c r="O3217" s="2">
        <v>35.200000000000003</v>
      </c>
      <c r="P3217" s="2">
        <v>99.697699999999998</v>
      </c>
      <c r="Q3217" s="2">
        <v>0.4</v>
      </c>
      <c r="R3217" s="2">
        <v>0.5</v>
      </c>
      <c r="S3217" s="2">
        <v>81.3</v>
      </c>
      <c r="T3217" s="2">
        <v>17.964200000000002</v>
      </c>
      <c r="U3217" s="2">
        <v>0.23</v>
      </c>
      <c r="V3217" s="2">
        <v>0.4</v>
      </c>
      <c r="W3217" s="2">
        <v>54.7</v>
      </c>
      <c r="X3217" s="2">
        <v>12.9625</v>
      </c>
      <c r="Y3217" s="2">
        <v>0.3</v>
      </c>
      <c r="Z3217" s="2">
        <v>1.9</v>
      </c>
      <c r="AA3217" s="2">
        <v>16.2</v>
      </c>
      <c r="AB3217" s="2">
        <v>23.715599999999998</v>
      </c>
      <c r="AC3217" s="2">
        <v>0.51</v>
      </c>
      <c r="AD3217" s="2">
        <v>1</v>
      </c>
      <c r="AE3217" s="2">
        <v>49.5</v>
      </c>
      <c r="AF3217" s="2">
        <v>45.055399999999999</v>
      </c>
      <c r="AG3217" s="20">
        <v>0.57999999999999996</v>
      </c>
      <c r="AH3217" s="20">
        <v>1.4</v>
      </c>
      <c r="AI3217" s="20">
        <v>42.1</v>
      </c>
      <c r="AJ3217" s="20">
        <v>74.284800000000004</v>
      </c>
      <c r="AK3217" s="18">
        <v>0.18</v>
      </c>
      <c r="AL3217" s="18">
        <v>0.8</v>
      </c>
      <c r="AM3217" s="18">
        <v>23.8</v>
      </c>
      <c r="AN3217" s="18">
        <v>25.4129</v>
      </c>
      <c r="AO3217" s="2">
        <v>0.17</v>
      </c>
      <c r="AP3217" s="2">
        <v>0.5</v>
      </c>
      <c r="AQ3217" s="2">
        <v>32.4</v>
      </c>
      <c r="AR3217" s="2">
        <v>4.8571999999999997</v>
      </c>
      <c r="AS3217" s="2">
        <v>0.34</v>
      </c>
      <c r="AT3217" s="2">
        <v>0.9</v>
      </c>
      <c r="AU3217" s="2">
        <v>36.9</v>
      </c>
      <c r="AV3217" s="2">
        <v>20.351900000000001</v>
      </c>
      <c r="AW3217" s="2">
        <v>0.2</v>
      </c>
      <c r="AX3217" s="2">
        <v>0.9</v>
      </c>
      <c r="AY3217" s="2">
        <v>23</v>
      </c>
      <c r="AZ3217" s="2">
        <v>15.0396</v>
      </c>
      <c r="BA3217" s="2">
        <v>0.57999999999999996</v>
      </c>
      <c r="BB3217" s="2">
        <v>1.4</v>
      </c>
      <c r="BC3217" s="2">
        <v>40.299999999999997</v>
      </c>
      <c r="BD3217" s="2">
        <v>59.448999999999998</v>
      </c>
      <c r="BE3217" s="4" t="str">
        <f t="shared" si="502"/>
        <v>ABURRIDO</v>
      </c>
      <c r="BF3217" s="4">
        <f t="shared" si="503"/>
        <v>0.39499999999999996</v>
      </c>
      <c r="BG3217">
        <f t="shared" si="504"/>
        <v>0.17</v>
      </c>
      <c r="BH3217">
        <f t="shared" si="505"/>
        <v>0.34</v>
      </c>
      <c r="BI3217">
        <f t="shared" si="506"/>
        <v>0.57999999999999996</v>
      </c>
      <c r="BJ3217">
        <f t="shared" si="507"/>
        <v>0.18</v>
      </c>
      <c r="BK3217">
        <f t="shared" si="508"/>
        <v>0.57999999999999996</v>
      </c>
      <c r="BL3217">
        <f t="shared" si="509"/>
        <v>2478.080000000004</v>
      </c>
    </row>
    <row r="3218" spans="1:64" x14ac:dyDescent="0.2">
      <c r="A3218" s="1">
        <v>3216</v>
      </c>
      <c r="B3218" s="7" t="s">
        <v>53</v>
      </c>
      <c r="C3218" s="3">
        <v>40033</v>
      </c>
      <c r="D3218" s="4" t="s">
        <v>3</v>
      </c>
      <c r="E3218" s="4" t="s">
        <v>178</v>
      </c>
      <c r="F3218" s="5" t="str">
        <f t="shared" si="500"/>
        <v>S</v>
      </c>
      <c r="G3218" s="6">
        <v>0.78888888888888886</v>
      </c>
      <c r="H3218" s="6">
        <v>0.87430555555555556</v>
      </c>
      <c r="I3218" s="85">
        <f t="shared" si="501"/>
        <v>123.00000000000004</v>
      </c>
      <c r="J3218" s="86">
        <f>I3218*Segmentos!$D$7*(AH3218%)*IF(ISNUMBER(AI3218),AI3218%,0)</f>
        <v>928305.60000000044</v>
      </c>
      <c r="K3218" s="86">
        <f>I3218*Segmentos!$D$7*(AL3218%)*IF(ISNUMBER(AM3218),AM3218%,0)</f>
        <v>682650.00000000012</v>
      </c>
      <c r="L3218" s="4"/>
      <c r="M3218" s="2">
        <v>1.62</v>
      </c>
      <c r="N3218" s="2">
        <v>9</v>
      </c>
      <c r="O3218" s="2">
        <v>18.100000000000001</v>
      </c>
      <c r="P3218" s="2">
        <v>66.804500000000004</v>
      </c>
      <c r="Q3218" s="2">
        <v>1.24</v>
      </c>
      <c r="R3218" s="2">
        <v>6</v>
      </c>
      <c r="S3218" s="2">
        <v>20.6</v>
      </c>
      <c r="T3218" s="2">
        <v>8.5259999999999998</v>
      </c>
      <c r="U3218" s="2">
        <v>1.49</v>
      </c>
      <c r="V3218" s="2">
        <v>9.4</v>
      </c>
      <c r="W3218" s="2">
        <v>15.9</v>
      </c>
      <c r="X3218" s="2">
        <v>12.8992</v>
      </c>
      <c r="Y3218" s="2">
        <v>1.34</v>
      </c>
      <c r="Z3218" s="2">
        <v>8.5</v>
      </c>
      <c r="AA3218" s="2">
        <v>15.8</v>
      </c>
      <c r="AB3218" s="2">
        <v>16.3048</v>
      </c>
      <c r="AC3218" s="2">
        <v>2.15</v>
      </c>
      <c r="AD3218" s="2">
        <v>10.7</v>
      </c>
      <c r="AE3218" s="2">
        <v>20.2</v>
      </c>
      <c r="AF3218" s="2">
        <v>29.0745</v>
      </c>
      <c r="AG3218" s="20">
        <v>1.89</v>
      </c>
      <c r="AH3218" s="20">
        <v>10.6</v>
      </c>
      <c r="AI3218" s="20">
        <v>17.8</v>
      </c>
      <c r="AJ3218" s="20">
        <v>36.861899999999999</v>
      </c>
      <c r="AK3218" s="18">
        <v>1.38</v>
      </c>
      <c r="AL3218" s="18">
        <v>7.5</v>
      </c>
      <c r="AM3218" s="18">
        <v>18.5</v>
      </c>
      <c r="AN3218" s="18">
        <v>29.942599999999999</v>
      </c>
      <c r="AO3218" s="2">
        <v>0.08</v>
      </c>
      <c r="AP3218" s="2">
        <v>2.2999999999999998</v>
      </c>
      <c r="AQ3218" s="2">
        <v>3.3</v>
      </c>
      <c r="AR3218" s="2">
        <v>0.34549999999999997</v>
      </c>
      <c r="AS3218" s="2">
        <v>0.5</v>
      </c>
      <c r="AT3218" s="2">
        <v>5.3</v>
      </c>
      <c r="AU3218" s="2">
        <v>9.5</v>
      </c>
      <c r="AV3218" s="2">
        <v>4.5572999999999997</v>
      </c>
      <c r="AW3218" s="2">
        <v>1.47</v>
      </c>
      <c r="AX3218" s="2">
        <v>8.5</v>
      </c>
      <c r="AY3218" s="2">
        <v>17.2</v>
      </c>
      <c r="AZ3218" s="2">
        <v>17.3598</v>
      </c>
      <c r="BA3218" s="2">
        <v>2.83</v>
      </c>
      <c r="BB3218" s="2">
        <v>13.3</v>
      </c>
      <c r="BC3218" s="2">
        <v>21.2</v>
      </c>
      <c r="BD3218" s="2">
        <v>44.541899999999998</v>
      </c>
      <c r="BE3218" s="4" t="str">
        <f t="shared" si="502"/>
        <v>ABURRIDO</v>
      </c>
      <c r="BF3218" s="4">
        <f t="shared" si="503"/>
        <v>1.3738000000000001</v>
      </c>
      <c r="BG3218">
        <f t="shared" si="504"/>
        <v>0.08</v>
      </c>
      <c r="BH3218">
        <f t="shared" si="505"/>
        <v>0.5</v>
      </c>
      <c r="BI3218">
        <f t="shared" si="506"/>
        <v>2.83</v>
      </c>
      <c r="BJ3218">
        <f t="shared" si="507"/>
        <v>1.38</v>
      </c>
      <c r="BK3218">
        <f t="shared" si="508"/>
        <v>1.89</v>
      </c>
      <c r="BL3218">
        <f t="shared" si="509"/>
        <v>20036.700000000008</v>
      </c>
    </row>
    <row r="3219" spans="1:64" x14ac:dyDescent="0.2">
      <c r="A3219" s="1">
        <v>3217</v>
      </c>
      <c r="B3219" s="7" t="s">
        <v>10</v>
      </c>
      <c r="C3219" s="3">
        <v>40033</v>
      </c>
      <c r="D3219" s="4" t="s">
        <v>8</v>
      </c>
      <c r="E3219" s="4" t="s">
        <v>164</v>
      </c>
      <c r="F3219" s="5" t="str">
        <f t="shared" si="500"/>
        <v>S</v>
      </c>
      <c r="G3219" s="6">
        <v>0.87361111111111101</v>
      </c>
      <c r="H3219" s="6">
        <v>0.9145833333333333</v>
      </c>
      <c r="I3219" s="85">
        <f t="shared" si="501"/>
        <v>59.000000000000114</v>
      </c>
      <c r="J3219" s="86">
        <f>I3219*Segmentos!$D$7*(AH3219%)*IF(ISNUMBER(AI3219),AI3219%,0)</f>
        <v>951552.00000000175</v>
      </c>
      <c r="K3219" s="86">
        <f>I3219*Segmentos!$D$7*(AL3219%)*IF(ISNUMBER(AM3219),AM3219%,0)</f>
        <v>839546.40000000142</v>
      </c>
      <c r="L3219" s="4"/>
      <c r="M3219" s="2">
        <v>3.78</v>
      </c>
      <c r="N3219" s="2">
        <v>12.4</v>
      </c>
      <c r="O3219" s="2">
        <v>30.4</v>
      </c>
      <c r="P3219" s="2">
        <v>92.678700000000006</v>
      </c>
      <c r="Q3219" s="2">
        <v>2.4700000000000002</v>
      </c>
      <c r="R3219" s="2">
        <v>7.7</v>
      </c>
      <c r="S3219" s="2">
        <v>32</v>
      </c>
      <c r="T3219" s="2">
        <v>10.099299999999999</v>
      </c>
      <c r="U3219" s="2">
        <v>3.13</v>
      </c>
      <c r="V3219" s="2">
        <v>11.5</v>
      </c>
      <c r="W3219" s="2">
        <v>27.3</v>
      </c>
      <c r="X3219" s="2">
        <v>16.091899999999999</v>
      </c>
      <c r="Y3219" s="2">
        <v>2.83</v>
      </c>
      <c r="Z3219" s="2">
        <v>10</v>
      </c>
      <c r="AA3219" s="2">
        <v>28.3</v>
      </c>
      <c r="AB3219" s="2">
        <v>20.471599999999999</v>
      </c>
      <c r="AC3219" s="2">
        <v>5.72</v>
      </c>
      <c r="AD3219" s="2">
        <v>17.7</v>
      </c>
      <c r="AE3219" s="2">
        <v>32.4</v>
      </c>
      <c r="AF3219" s="2">
        <v>46.015900000000002</v>
      </c>
      <c r="AG3219" s="20">
        <v>4.03</v>
      </c>
      <c r="AH3219" s="20">
        <v>12.8</v>
      </c>
      <c r="AI3219" s="20">
        <v>31.5</v>
      </c>
      <c r="AJ3219" s="20">
        <v>46.9</v>
      </c>
      <c r="AK3219" s="18">
        <v>3.55</v>
      </c>
      <c r="AL3219" s="18">
        <v>12.1</v>
      </c>
      <c r="AM3219" s="18">
        <v>29.4</v>
      </c>
      <c r="AN3219" s="18">
        <v>45.778700000000001</v>
      </c>
      <c r="AO3219" s="2">
        <v>0.74</v>
      </c>
      <c r="AP3219" s="2">
        <v>6.6</v>
      </c>
      <c r="AQ3219" s="2">
        <v>11.2</v>
      </c>
      <c r="AR3219" s="2">
        <v>1.9883999999999999</v>
      </c>
      <c r="AS3219" s="2">
        <v>1.96</v>
      </c>
      <c r="AT3219" s="2">
        <v>9.4</v>
      </c>
      <c r="AU3219" s="2">
        <v>20.8</v>
      </c>
      <c r="AV3219" s="2">
        <v>10.567</v>
      </c>
      <c r="AW3219" s="2">
        <v>4.07</v>
      </c>
      <c r="AX3219" s="2">
        <v>17.3</v>
      </c>
      <c r="AY3219" s="2">
        <v>23.5</v>
      </c>
      <c r="AZ3219" s="2">
        <v>28.673999999999999</v>
      </c>
      <c r="BA3219" s="2">
        <v>5.48</v>
      </c>
      <c r="BB3219" s="2">
        <v>12.2</v>
      </c>
      <c r="BC3219" s="2">
        <v>45</v>
      </c>
      <c r="BD3219" s="2">
        <v>51.449300000000001</v>
      </c>
      <c r="BE3219" s="4" t="str">
        <f t="shared" si="502"/>
        <v>NO APLICA</v>
      </c>
      <c r="BF3219" s="4">
        <f t="shared" si="503"/>
        <v>3.2504000000000004</v>
      </c>
      <c r="BG3219">
        <f t="shared" si="504"/>
        <v>0.74</v>
      </c>
      <c r="BH3219">
        <f t="shared" si="505"/>
        <v>1.96</v>
      </c>
      <c r="BI3219">
        <f t="shared" si="506"/>
        <v>5.48</v>
      </c>
      <c r="BJ3219">
        <f t="shared" si="507"/>
        <v>3.55</v>
      </c>
      <c r="BK3219">
        <f t="shared" si="508"/>
        <v>4.03</v>
      </c>
      <c r="BL3219">
        <f t="shared" si="509"/>
        <v>22240.640000000039</v>
      </c>
    </row>
    <row r="3220" spans="1:64" x14ac:dyDescent="0.2">
      <c r="A3220" s="1">
        <v>3218</v>
      </c>
      <c r="B3220" s="7" t="s">
        <v>142</v>
      </c>
      <c r="C3220" s="3">
        <v>40033</v>
      </c>
      <c r="D3220" s="4" t="s">
        <v>629</v>
      </c>
      <c r="E3220" s="4" t="s">
        <v>186</v>
      </c>
      <c r="F3220" s="5" t="str">
        <f t="shared" si="500"/>
        <v>S</v>
      </c>
      <c r="G3220" s="6">
        <v>0.91666666666666663</v>
      </c>
      <c r="H3220" s="6">
        <v>0.98055555555555562</v>
      </c>
      <c r="I3220" s="85">
        <f t="shared" si="501"/>
        <v>92.000000000000156</v>
      </c>
      <c r="J3220" s="86">
        <f>I3220*Segmentos!$D$7*(AH3220%)*IF(ISNUMBER(AI3220),AI3220%,0)</f>
        <v>36395.200000000055</v>
      </c>
      <c r="K3220" s="86">
        <f>I3220*Segmentos!$D$7*(AL3220%)*IF(ISNUMBER(AM3220),AM3220%,0)</f>
        <v>38456.000000000065</v>
      </c>
      <c r="L3220" s="4"/>
      <c r="M3220" s="2">
        <v>0.1</v>
      </c>
      <c r="N3220" s="2">
        <v>2.1</v>
      </c>
      <c r="O3220" s="2">
        <v>4.9000000000000004</v>
      </c>
      <c r="P3220" s="2">
        <v>96.314700000000002</v>
      </c>
      <c r="Q3220" s="2">
        <v>0.24</v>
      </c>
      <c r="R3220" s="2">
        <v>2.1</v>
      </c>
      <c r="S3220" s="2">
        <v>11.3</v>
      </c>
      <c r="T3220" s="2">
        <v>37.746000000000002</v>
      </c>
      <c r="U3220" s="2">
        <v>0</v>
      </c>
      <c r="V3220" s="2">
        <v>0.2</v>
      </c>
      <c r="W3220" s="2">
        <v>1.1000000000000001</v>
      </c>
      <c r="X3220" s="2">
        <v>0.52259999999999995</v>
      </c>
      <c r="Y3220" s="2">
        <v>0.08</v>
      </c>
      <c r="Z3220" s="2">
        <v>3.3</v>
      </c>
      <c r="AA3220" s="2">
        <v>2.2999999999999998</v>
      </c>
      <c r="AB3220" s="2">
        <v>21.5059</v>
      </c>
      <c r="AC3220" s="2">
        <v>0.12</v>
      </c>
      <c r="AD3220" s="2">
        <v>2.2000000000000002</v>
      </c>
      <c r="AE3220" s="2">
        <v>5.4</v>
      </c>
      <c r="AF3220" s="2">
        <v>36.540199999999999</v>
      </c>
      <c r="AG3220" s="20">
        <v>0.1</v>
      </c>
      <c r="AH3220" s="20">
        <v>2.2999999999999998</v>
      </c>
      <c r="AI3220" s="20">
        <v>4.3</v>
      </c>
      <c r="AJ3220" s="20">
        <v>44.725299999999997</v>
      </c>
      <c r="AK3220" s="18">
        <v>0.1</v>
      </c>
      <c r="AL3220" s="18">
        <v>1.9</v>
      </c>
      <c r="AM3220" s="18">
        <v>5.5</v>
      </c>
      <c r="AN3220" s="18">
        <v>51.589500000000001</v>
      </c>
      <c r="AO3220" s="2">
        <v>0.14000000000000001</v>
      </c>
      <c r="AP3220" s="2">
        <v>1.3</v>
      </c>
      <c r="AQ3220" s="2">
        <v>10.9</v>
      </c>
      <c r="AR3220" s="2">
        <v>15.0059</v>
      </c>
      <c r="AS3220" s="2">
        <v>0.24</v>
      </c>
      <c r="AT3220" s="2">
        <v>1.5</v>
      </c>
      <c r="AU3220" s="2">
        <v>15.5</v>
      </c>
      <c r="AV3220" s="2">
        <v>49.753900000000002</v>
      </c>
      <c r="AW3220" s="2">
        <v>0.05</v>
      </c>
      <c r="AX3220" s="2">
        <v>1.7</v>
      </c>
      <c r="AY3220" s="2">
        <v>3.1</v>
      </c>
      <c r="AZ3220" s="2">
        <v>14.4255</v>
      </c>
      <c r="BA3220" s="2">
        <v>0.05</v>
      </c>
      <c r="BB3220" s="2">
        <v>2.9</v>
      </c>
      <c r="BC3220" s="2">
        <v>1.6</v>
      </c>
      <c r="BD3220" s="2">
        <v>17.1294</v>
      </c>
      <c r="BE3220" s="4" t="str">
        <f t="shared" si="502"/>
        <v>ABURRIDO</v>
      </c>
      <c r="BF3220" s="4">
        <f t="shared" si="503"/>
        <v>0.14500000000000002</v>
      </c>
      <c r="BG3220">
        <f t="shared" si="504"/>
        <v>0.14000000000000001</v>
      </c>
      <c r="BH3220">
        <f t="shared" si="505"/>
        <v>0.24</v>
      </c>
      <c r="BI3220">
        <f t="shared" si="506"/>
        <v>0.05</v>
      </c>
      <c r="BJ3220">
        <f t="shared" si="507"/>
        <v>0.1</v>
      </c>
      <c r="BK3220">
        <f t="shared" si="508"/>
        <v>0.1</v>
      </c>
      <c r="BL3220">
        <f t="shared" si="509"/>
        <v>946.68000000000166</v>
      </c>
    </row>
    <row r="3221" spans="1:64" x14ac:dyDescent="0.2">
      <c r="A3221" s="1">
        <v>3219</v>
      </c>
      <c r="B3221" s="7" t="s">
        <v>136</v>
      </c>
      <c r="C3221" s="3">
        <v>40033</v>
      </c>
      <c r="D3221" s="4" t="s">
        <v>626</v>
      </c>
      <c r="E3221" s="4" t="s">
        <v>174</v>
      </c>
      <c r="F3221" s="5" t="str">
        <f t="shared" si="500"/>
        <v>S</v>
      </c>
      <c r="G3221" s="6">
        <v>0.91736111111111107</v>
      </c>
      <c r="H3221" s="6">
        <v>0.98402777777777783</v>
      </c>
      <c r="I3221" s="85">
        <f t="shared" si="501"/>
        <v>96.000000000000142</v>
      </c>
      <c r="J3221" s="86">
        <f>I3221*Segmentos!$D$7*(AH3221%)*IF(ISNUMBER(AI3221),AI3221%,0)</f>
        <v>2329766.4000000032</v>
      </c>
      <c r="K3221" s="86">
        <f>I3221*Segmentos!$D$7*(AL3221%)*IF(ISNUMBER(AM3221),AM3221%,0)</f>
        <v>3253593.6000000047</v>
      </c>
      <c r="L3221" s="4"/>
      <c r="M3221" s="2">
        <v>7.33</v>
      </c>
      <c r="N3221" s="2">
        <v>17.600000000000001</v>
      </c>
      <c r="O3221" s="2">
        <v>41.6</v>
      </c>
      <c r="P3221" s="2">
        <v>83.828100000000006</v>
      </c>
      <c r="Q3221" s="2">
        <v>7.08</v>
      </c>
      <c r="R3221" s="2">
        <v>17</v>
      </c>
      <c r="S3221" s="2">
        <v>41.7</v>
      </c>
      <c r="T3221" s="2">
        <v>13.4992</v>
      </c>
      <c r="U3221" s="2">
        <v>8.34</v>
      </c>
      <c r="V3221" s="2">
        <v>19.7</v>
      </c>
      <c r="W3221" s="2">
        <v>42.3</v>
      </c>
      <c r="X3221" s="2">
        <v>19.989899999999999</v>
      </c>
      <c r="Y3221" s="2">
        <v>7.69</v>
      </c>
      <c r="Z3221" s="2">
        <v>20.6</v>
      </c>
      <c r="AA3221" s="2">
        <v>37.299999999999997</v>
      </c>
      <c r="AB3221" s="2">
        <v>25.955100000000002</v>
      </c>
      <c r="AC3221" s="2">
        <v>6.5</v>
      </c>
      <c r="AD3221" s="2">
        <v>14</v>
      </c>
      <c r="AE3221" s="2">
        <v>46.4</v>
      </c>
      <c r="AF3221" s="2">
        <v>24.384</v>
      </c>
      <c r="AG3221" s="20">
        <v>6.06</v>
      </c>
      <c r="AH3221" s="20">
        <v>16.899999999999999</v>
      </c>
      <c r="AI3221" s="20">
        <v>35.9</v>
      </c>
      <c r="AJ3221" s="20">
        <v>32.850200000000001</v>
      </c>
      <c r="AK3221" s="18">
        <v>8.48</v>
      </c>
      <c r="AL3221" s="18">
        <v>18.3</v>
      </c>
      <c r="AM3221" s="18">
        <v>46.3</v>
      </c>
      <c r="AN3221" s="18">
        <v>50.978000000000002</v>
      </c>
      <c r="AO3221" s="2">
        <v>4.5</v>
      </c>
      <c r="AP3221" s="2">
        <v>12.4</v>
      </c>
      <c r="AQ3221" s="2">
        <v>36.4</v>
      </c>
      <c r="AR3221" s="2">
        <v>5.6254999999999997</v>
      </c>
      <c r="AS3221" s="2">
        <v>5.96</v>
      </c>
      <c r="AT3221" s="2">
        <v>17.100000000000001</v>
      </c>
      <c r="AU3221" s="2">
        <v>34.9</v>
      </c>
      <c r="AV3221" s="2">
        <v>15.023400000000001</v>
      </c>
      <c r="AW3221" s="2">
        <v>9.6300000000000008</v>
      </c>
      <c r="AX3221" s="2">
        <v>20.3</v>
      </c>
      <c r="AY3221" s="2">
        <v>47.4</v>
      </c>
      <c r="AZ3221" s="2">
        <v>31.644400000000001</v>
      </c>
      <c r="BA3221" s="2">
        <v>7.2</v>
      </c>
      <c r="BB3221" s="2">
        <v>17.399999999999999</v>
      </c>
      <c r="BC3221" s="2">
        <v>41.3</v>
      </c>
      <c r="BD3221" s="2">
        <v>31.5349</v>
      </c>
      <c r="BE3221" s="4" t="str">
        <f t="shared" si="502"/>
        <v>ENTRETENIDO</v>
      </c>
      <c r="BF3221" s="4">
        <f t="shared" si="503"/>
        <v>7.2254000000000005</v>
      </c>
      <c r="BG3221">
        <f t="shared" si="504"/>
        <v>4.5</v>
      </c>
      <c r="BH3221">
        <f t="shared" si="505"/>
        <v>5.96</v>
      </c>
      <c r="BI3221">
        <f t="shared" si="506"/>
        <v>9.6300000000000008</v>
      </c>
      <c r="BJ3221">
        <f t="shared" si="507"/>
        <v>8.48</v>
      </c>
      <c r="BK3221">
        <f t="shared" si="508"/>
        <v>6.06</v>
      </c>
      <c r="BL3221">
        <f t="shared" si="509"/>
        <v>70287.360000000117</v>
      </c>
    </row>
    <row r="3222" spans="1:64" x14ac:dyDescent="0.2">
      <c r="A3222" s="1">
        <v>3220</v>
      </c>
      <c r="B3222" s="7" t="s">
        <v>25</v>
      </c>
      <c r="C3222" s="3">
        <v>40033</v>
      </c>
      <c r="D3222" s="4" t="s">
        <v>629</v>
      </c>
      <c r="E3222" s="4" t="s">
        <v>171</v>
      </c>
      <c r="F3222" s="5" t="str">
        <f t="shared" si="500"/>
        <v>S</v>
      </c>
      <c r="G3222" s="6">
        <v>0.88541666666666663</v>
      </c>
      <c r="H3222" s="6">
        <v>0.88680555555555562</v>
      </c>
      <c r="I3222" s="85">
        <f t="shared" si="501"/>
        <v>2.0000000000001528</v>
      </c>
      <c r="J3222" s="86">
        <f>I3222*Segmentos!$D$7*(AH3222%)*IF(ISNUMBER(AI3222),AI3222%,0)</f>
        <v>2400.0000000001833</v>
      </c>
      <c r="K3222" s="86">
        <f>I3222*Segmentos!$D$7*(AL3222%)*IF(ISNUMBER(AM3222),AM3222%,0)</f>
        <v>2400.0000000001833</v>
      </c>
      <c r="L3222" s="4"/>
      <c r="M3222" s="2">
        <v>0.28999999999999998</v>
      </c>
      <c r="N3222" s="2">
        <v>0.3</v>
      </c>
      <c r="O3222" s="2">
        <v>100</v>
      </c>
      <c r="P3222" s="2">
        <v>52.197000000000003</v>
      </c>
      <c r="Q3222" s="2">
        <v>0</v>
      </c>
      <c r="R3222" s="2">
        <v>0</v>
      </c>
      <c r="S3222" s="8" t="s">
        <v>577</v>
      </c>
      <c r="T3222" s="2">
        <v>0</v>
      </c>
      <c r="U3222" s="2">
        <v>0.45</v>
      </c>
      <c r="V3222" s="2">
        <v>0.4</v>
      </c>
      <c r="W3222" s="2">
        <v>100</v>
      </c>
      <c r="X3222" s="2">
        <v>16.7333</v>
      </c>
      <c r="Y3222" s="2">
        <v>0.24</v>
      </c>
      <c r="Z3222" s="2">
        <v>0.2</v>
      </c>
      <c r="AA3222" s="2">
        <v>100</v>
      </c>
      <c r="AB3222" s="2">
        <v>12.314399999999999</v>
      </c>
      <c r="AC3222" s="2">
        <v>0.4</v>
      </c>
      <c r="AD3222" s="2">
        <v>0.4</v>
      </c>
      <c r="AE3222" s="2">
        <v>100</v>
      </c>
      <c r="AF3222" s="2">
        <v>23.1494</v>
      </c>
      <c r="AG3222" s="20">
        <v>0.28999999999999998</v>
      </c>
      <c r="AH3222" s="20">
        <v>0.3</v>
      </c>
      <c r="AI3222" s="20">
        <v>100</v>
      </c>
      <c r="AJ3222" s="20">
        <v>24.081199999999999</v>
      </c>
      <c r="AK3222" s="18">
        <v>0.3</v>
      </c>
      <c r="AL3222" s="18">
        <v>0.3</v>
      </c>
      <c r="AM3222" s="18">
        <v>100</v>
      </c>
      <c r="AN3222" s="18">
        <v>28.1158</v>
      </c>
      <c r="AO3222" s="2">
        <v>0.56999999999999995</v>
      </c>
      <c r="AP3222" s="2">
        <v>0.6</v>
      </c>
      <c r="AQ3222" s="2">
        <v>100</v>
      </c>
      <c r="AR3222" s="2">
        <v>11.1286</v>
      </c>
      <c r="AS3222" s="2">
        <v>0.21</v>
      </c>
      <c r="AT3222" s="2">
        <v>0.2</v>
      </c>
      <c r="AU3222" s="2">
        <v>100</v>
      </c>
      <c r="AV3222" s="2">
        <v>8.0493000000000006</v>
      </c>
      <c r="AW3222" s="2">
        <v>0.25</v>
      </c>
      <c r="AX3222" s="2">
        <v>0.3</v>
      </c>
      <c r="AY3222" s="2">
        <v>100</v>
      </c>
      <c r="AZ3222" s="2">
        <v>12.9183</v>
      </c>
      <c r="BA3222" s="2">
        <v>0.3</v>
      </c>
      <c r="BB3222" s="2">
        <v>0.3</v>
      </c>
      <c r="BC3222" s="2">
        <v>100</v>
      </c>
      <c r="BD3222" s="2">
        <v>20.1007</v>
      </c>
      <c r="BE3222" s="4" t="str">
        <f t="shared" si="502"/>
        <v>NO APLICA</v>
      </c>
      <c r="BF3222" s="4">
        <f t="shared" si="503"/>
        <v>0.2901999999999999</v>
      </c>
      <c r="BG3222">
        <f t="shared" si="504"/>
        <v>0.56999999999999995</v>
      </c>
      <c r="BH3222">
        <f t="shared" si="505"/>
        <v>0.21</v>
      </c>
      <c r="BI3222">
        <f t="shared" si="506"/>
        <v>0.3</v>
      </c>
      <c r="BJ3222">
        <f t="shared" si="507"/>
        <v>0.3</v>
      </c>
      <c r="BK3222">
        <f t="shared" si="508"/>
        <v>0.28999999999999998</v>
      </c>
      <c r="BL3222">
        <f t="shared" si="509"/>
        <v>60.000000000004583</v>
      </c>
    </row>
    <row r="3223" spans="1:64" x14ac:dyDescent="0.2">
      <c r="A3223" s="1">
        <v>3221</v>
      </c>
      <c r="B3223" s="7" t="s">
        <v>51</v>
      </c>
      <c r="C3223" s="3">
        <v>40033</v>
      </c>
      <c r="D3223" s="4" t="s">
        <v>627</v>
      </c>
      <c r="E3223" s="4" t="s">
        <v>177</v>
      </c>
      <c r="F3223" s="5" t="str">
        <f t="shared" si="500"/>
        <v>S</v>
      </c>
      <c r="G3223" s="6">
        <v>0.79652777777777783</v>
      </c>
      <c r="H3223" s="6">
        <v>0.875</v>
      </c>
      <c r="I3223" s="85">
        <f t="shared" si="501"/>
        <v>112.99999999999991</v>
      </c>
      <c r="J3223" s="86">
        <f>I3223*Segmentos!$D$7*(AH3223%)*IF(ISNUMBER(AI3223),AI3223%,0)</f>
        <v>1854103.9999999986</v>
      </c>
      <c r="K3223" s="86">
        <f>I3223*Segmentos!$D$7*(AL3223%)*IF(ISNUMBER(AM3223),AM3223%,0)</f>
        <v>2329788.7999999984</v>
      </c>
      <c r="L3223" s="4"/>
      <c r="M3223" s="2">
        <v>4.67</v>
      </c>
      <c r="N3223" s="2">
        <v>13.8</v>
      </c>
      <c r="O3223" s="2">
        <v>33.799999999999997</v>
      </c>
      <c r="P3223" s="2">
        <v>89.189099999999996</v>
      </c>
      <c r="Q3223" s="2">
        <v>2.12</v>
      </c>
      <c r="R3223" s="2">
        <v>8.6</v>
      </c>
      <c r="S3223" s="2">
        <v>24.7</v>
      </c>
      <c r="T3223" s="2">
        <v>6.7553000000000001</v>
      </c>
      <c r="U3223" s="2">
        <v>2.0499999999999998</v>
      </c>
      <c r="V3223" s="2">
        <v>8.4</v>
      </c>
      <c r="W3223" s="2">
        <v>24.4</v>
      </c>
      <c r="X3223" s="2">
        <v>8.1951000000000001</v>
      </c>
      <c r="Y3223" s="2">
        <v>3.64</v>
      </c>
      <c r="Z3223" s="2">
        <v>11.8</v>
      </c>
      <c r="AA3223" s="2">
        <v>30.9</v>
      </c>
      <c r="AB3223" s="2">
        <v>20.503399999999999</v>
      </c>
      <c r="AC3223" s="2">
        <v>8.57</v>
      </c>
      <c r="AD3223" s="2">
        <v>21.8</v>
      </c>
      <c r="AE3223" s="2">
        <v>39.299999999999997</v>
      </c>
      <c r="AF3223" s="2">
        <v>53.735300000000002</v>
      </c>
      <c r="AG3223" s="20">
        <v>4.12</v>
      </c>
      <c r="AH3223" s="20">
        <v>14</v>
      </c>
      <c r="AI3223" s="20">
        <v>29.3</v>
      </c>
      <c r="AJ3223" s="20">
        <v>37.324599999999997</v>
      </c>
      <c r="AK3223" s="18">
        <v>5.17</v>
      </c>
      <c r="AL3223" s="18">
        <v>13.6</v>
      </c>
      <c r="AM3223" s="18">
        <v>37.9</v>
      </c>
      <c r="AN3223" s="18">
        <v>51.8645</v>
      </c>
      <c r="AO3223" s="2">
        <v>0.87</v>
      </c>
      <c r="AP3223" s="2">
        <v>5.4</v>
      </c>
      <c r="AQ3223" s="2">
        <v>15.9</v>
      </c>
      <c r="AR3223" s="2">
        <v>1.8125</v>
      </c>
      <c r="AS3223" s="2">
        <v>2.66</v>
      </c>
      <c r="AT3223" s="2">
        <v>13.4</v>
      </c>
      <c r="AU3223" s="2">
        <v>19.8</v>
      </c>
      <c r="AV3223" s="2">
        <v>11.1838</v>
      </c>
      <c r="AW3223" s="2">
        <v>4.63</v>
      </c>
      <c r="AX3223" s="2">
        <v>13</v>
      </c>
      <c r="AY3223" s="2">
        <v>35.5</v>
      </c>
      <c r="AZ3223" s="2">
        <v>25.409500000000001</v>
      </c>
      <c r="BA3223" s="2">
        <v>6.94</v>
      </c>
      <c r="BB3223" s="2">
        <v>17</v>
      </c>
      <c r="BC3223" s="2">
        <v>40.799999999999997</v>
      </c>
      <c r="BD3223" s="2">
        <v>50.783299999999997</v>
      </c>
      <c r="BE3223" s="4" t="str">
        <f t="shared" si="502"/>
        <v>ABURRIDO</v>
      </c>
      <c r="BF3223" s="4">
        <f t="shared" si="503"/>
        <v>4.1829999999999998</v>
      </c>
      <c r="BG3223">
        <f t="shared" si="504"/>
        <v>0.87</v>
      </c>
      <c r="BH3223">
        <f t="shared" si="505"/>
        <v>2.66</v>
      </c>
      <c r="BI3223">
        <f t="shared" si="506"/>
        <v>6.94</v>
      </c>
      <c r="BJ3223">
        <f t="shared" si="507"/>
        <v>5.17</v>
      </c>
      <c r="BK3223">
        <f t="shared" si="508"/>
        <v>4.12</v>
      </c>
      <c r="BL3223">
        <f t="shared" si="509"/>
        <v>52707.719999999958</v>
      </c>
    </row>
    <row r="3224" spans="1:64" x14ac:dyDescent="0.2">
      <c r="A3224" s="1">
        <v>3222</v>
      </c>
      <c r="B3224" s="7" t="s">
        <v>135</v>
      </c>
      <c r="C3224" s="3">
        <v>40033</v>
      </c>
      <c r="D3224" s="4" t="s">
        <v>626</v>
      </c>
      <c r="E3224" s="4" t="s">
        <v>168</v>
      </c>
      <c r="F3224" s="5" t="str">
        <f t="shared" si="500"/>
        <v>S</v>
      </c>
      <c r="G3224" s="6">
        <v>0.77569444444444446</v>
      </c>
      <c r="H3224" s="6">
        <v>0.875</v>
      </c>
      <c r="I3224" s="85">
        <f t="shared" si="501"/>
        <v>142.99999999999997</v>
      </c>
      <c r="J3224" s="86">
        <f>I3224*Segmentos!$D$7*(AH3224%)*IF(ISNUMBER(AI3224),AI3224%,0)</f>
        <v>1919689.1999999993</v>
      </c>
      <c r="K3224" s="86">
        <f>I3224*Segmentos!$D$7*(AL3224%)*IF(ISNUMBER(AM3224),AM3224%,0)</f>
        <v>1580149.9999999995</v>
      </c>
      <c r="L3224" s="4" t="s">
        <v>570</v>
      </c>
      <c r="M3224" s="2">
        <v>3.04</v>
      </c>
      <c r="N3224" s="2">
        <v>11.9</v>
      </c>
      <c r="O3224" s="2">
        <v>25.5</v>
      </c>
      <c r="P3224" s="2">
        <v>78.832800000000006</v>
      </c>
      <c r="Q3224" s="2">
        <v>1.67</v>
      </c>
      <c r="R3224" s="2">
        <v>7.6</v>
      </c>
      <c r="S3224" s="2">
        <v>21.9</v>
      </c>
      <c r="T3224" s="2">
        <v>7.2249999999999996</v>
      </c>
      <c r="U3224" s="2">
        <v>2.4900000000000002</v>
      </c>
      <c r="V3224" s="2">
        <v>10.6</v>
      </c>
      <c r="W3224" s="2">
        <v>23.6</v>
      </c>
      <c r="X3224" s="2">
        <v>13.533899999999999</v>
      </c>
      <c r="Y3224" s="2">
        <v>2.88</v>
      </c>
      <c r="Z3224" s="2">
        <v>11.9</v>
      </c>
      <c r="AA3224" s="2">
        <v>24.3</v>
      </c>
      <c r="AB3224" s="2">
        <v>22.012799999999999</v>
      </c>
      <c r="AC3224" s="2">
        <v>4.24</v>
      </c>
      <c r="AD3224" s="2">
        <v>15.1</v>
      </c>
      <c r="AE3224" s="2">
        <v>28.2</v>
      </c>
      <c r="AF3224" s="2">
        <v>36.061100000000003</v>
      </c>
      <c r="AG3224" s="20">
        <v>3.36</v>
      </c>
      <c r="AH3224" s="20">
        <v>11.3</v>
      </c>
      <c r="AI3224" s="20">
        <v>29.7</v>
      </c>
      <c r="AJ3224" s="20">
        <v>41.264699999999998</v>
      </c>
      <c r="AK3224" s="18">
        <v>2.76</v>
      </c>
      <c r="AL3224" s="18">
        <v>12.5</v>
      </c>
      <c r="AM3224" s="18">
        <v>22.1</v>
      </c>
      <c r="AN3224" s="18">
        <v>37.568100000000001</v>
      </c>
      <c r="AO3224" s="2">
        <v>0.96</v>
      </c>
      <c r="AP3224" s="2">
        <v>5.6</v>
      </c>
      <c r="AQ3224" s="2">
        <v>17.2</v>
      </c>
      <c r="AR3224" s="2">
        <v>2.72</v>
      </c>
      <c r="AS3224" s="2">
        <v>1.34</v>
      </c>
      <c r="AT3224" s="2">
        <v>11.4</v>
      </c>
      <c r="AU3224" s="2">
        <v>11.8</v>
      </c>
      <c r="AV3224" s="2">
        <v>7.6733000000000002</v>
      </c>
      <c r="AW3224" s="2">
        <v>3.2</v>
      </c>
      <c r="AX3224" s="2">
        <v>12.3</v>
      </c>
      <c r="AY3224" s="2">
        <v>26.1</v>
      </c>
      <c r="AZ3224" s="2">
        <v>23.8642</v>
      </c>
      <c r="BA3224" s="2">
        <v>4.49</v>
      </c>
      <c r="BB3224" s="2">
        <v>13.8</v>
      </c>
      <c r="BC3224" s="2">
        <v>32.5</v>
      </c>
      <c r="BD3224" s="2">
        <v>44.575299999999999</v>
      </c>
      <c r="BE3224" s="4" t="str">
        <f t="shared" si="502"/>
        <v>ABURRIDO</v>
      </c>
      <c r="BF3224" s="4">
        <f t="shared" si="503"/>
        <v>2.5789999999999997</v>
      </c>
      <c r="BG3224">
        <f t="shared" si="504"/>
        <v>0.96</v>
      </c>
      <c r="BH3224">
        <f t="shared" si="505"/>
        <v>1.34</v>
      </c>
      <c r="BI3224">
        <f t="shared" si="506"/>
        <v>4.49</v>
      </c>
      <c r="BJ3224">
        <f t="shared" si="507"/>
        <v>2.76</v>
      </c>
      <c r="BK3224">
        <f t="shared" si="508"/>
        <v>3.36</v>
      </c>
      <c r="BL3224">
        <f t="shared" si="509"/>
        <v>43393.35</v>
      </c>
    </row>
    <row r="3225" spans="1:64" x14ac:dyDescent="0.2">
      <c r="A3225" s="1">
        <v>3223</v>
      </c>
      <c r="B3225" s="7" t="s">
        <v>66</v>
      </c>
      <c r="C3225" s="3">
        <v>40033</v>
      </c>
      <c r="D3225" s="4" t="s">
        <v>628</v>
      </c>
      <c r="E3225" s="4" t="s">
        <v>168</v>
      </c>
      <c r="F3225" s="5" t="str">
        <f t="shared" si="500"/>
        <v>S</v>
      </c>
      <c r="G3225" s="6">
        <v>0.8354166666666667</v>
      </c>
      <c r="H3225" s="6">
        <v>0.91319444444444453</v>
      </c>
      <c r="I3225" s="85">
        <f t="shared" si="501"/>
        <v>112.00000000000009</v>
      </c>
      <c r="J3225" s="86">
        <f>I3225*Segmentos!$D$7*(AH3225%)*IF(ISNUMBER(AI3225),AI3225%,0)</f>
        <v>305536.00000000023</v>
      </c>
      <c r="K3225" s="86">
        <f>I3225*Segmentos!$D$7*(AL3225%)*IF(ISNUMBER(AM3225),AM3225%,0)</f>
        <v>356249.60000000021</v>
      </c>
      <c r="L3225" s="4" t="s">
        <v>572</v>
      </c>
      <c r="M3225" s="2">
        <v>0.75</v>
      </c>
      <c r="N3225" s="2">
        <v>5.6</v>
      </c>
      <c r="O3225" s="2">
        <v>13.4</v>
      </c>
      <c r="P3225" s="2">
        <v>93.404899999999998</v>
      </c>
      <c r="Q3225" s="2">
        <v>0.68</v>
      </c>
      <c r="R3225" s="2">
        <v>4.2</v>
      </c>
      <c r="S3225" s="2">
        <v>16.100000000000001</v>
      </c>
      <c r="T3225" s="2">
        <v>14.252000000000001</v>
      </c>
      <c r="U3225" s="2">
        <v>0.79</v>
      </c>
      <c r="V3225" s="2">
        <v>6.2</v>
      </c>
      <c r="W3225" s="2">
        <v>12.7</v>
      </c>
      <c r="X3225" s="2">
        <v>20.800999999999998</v>
      </c>
      <c r="Y3225" s="2">
        <v>1.28</v>
      </c>
      <c r="Z3225" s="2">
        <v>7</v>
      </c>
      <c r="AA3225" s="2">
        <v>18.3</v>
      </c>
      <c r="AB3225" s="2">
        <v>47.343499999999999</v>
      </c>
      <c r="AC3225" s="2">
        <v>0.27</v>
      </c>
      <c r="AD3225" s="2">
        <v>4.5</v>
      </c>
      <c r="AE3225" s="2">
        <v>5.9</v>
      </c>
      <c r="AF3225" s="2">
        <v>11.0083</v>
      </c>
      <c r="AG3225" s="20">
        <v>0.69</v>
      </c>
      <c r="AH3225" s="20">
        <v>5.5</v>
      </c>
      <c r="AI3225" s="20">
        <v>12.4</v>
      </c>
      <c r="AJ3225" s="20">
        <v>40.750300000000003</v>
      </c>
      <c r="AK3225" s="18">
        <v>0.8</v>
      </c>
      <c r="AL3225" s="18">
        <v>5.6</v>
      </c>
      <c r="AM3225" s="18">
        <v>14.2</v>
      </c>
      <c r="AN3225" s="18">
        <v>52.654499999999999</v>
      </c>
      <c r="AO3225" s="2">
        <v>0.59</v>
      </c>
      <c r="AP3225" s="2">
        <v>4.9000000000000004</v>
      </c>
      <c r="AQ3225" s="2">
        <v>12.1</v>
      </c>
      <c r="AR3225" s="2">
        <v>8.0846999999999998</v>
      </c>
      <c r="AS3225" s="2">
        <v>1.1299999999999999</v>
      </c>
      <c r="AT3225" s="2">
        <v>5.6</v>
      </c>
      <c r="AU3225" s="2">
        <v>20.3</v>
      </c>
      <c r="AV3225" s="2">
        <v>31.127400000000002</v>
      </c>
      <c r="AW3225" s="2">
        <v>0.86</v>
      </c>
      <c r="AX3225" s="2">
        <v>7.2</v>
      </c>
      <c r="AY3225" s="2">
        <v>12</v>
      </c>
      <c r="AZ3225" s="2">
        <v>30.9925</v>
      </c>
      <c r="BA3225" s="2">
        <v>0.48</v>
      </c>
      <c r="BB3225" s="2">
        <v>4.5999999999999996</v>
      </c>
      <c r="BC3225" s="2">
        <v>10.6</v>
      </c>
      <c r="BD3225" s="2">
        <v>23.200299999999999</v>
      </c>
      <c r="BE3225" s="4" t="str">
        <f t="shared" si="502"/>
        <v>ABURRIDO</v>
      </c>
      <c r="BF3225" s="4">
        <f t="shared" si="503"/>
        <v>0.9201999999999998</v>
      </c>
      <c r="BG3225">
        <f t="shared" si="504"/>
        <v>0.59</v>
      </c>
      <c r="BH3225">
        <f t="shared" si="505"/>
        <v>1.1299999999999999</v>
      </c>
      <c r="BI3225">
        <f t="shared" si="506"/>
        <v>0.86</v>
      </c>
      <c r="BJ3225">
        <f t="shared" si="507"/>
        <v>0.8</v>
      </c>
      <c r="BK3225">
        <f t="shared" si="508"/>
        <v>0.69</v>
      </c>
      <c r="BL3225">
        <f t="shared" si="509"/>
        <v>8404.480000000005</v>
      </c>
    </row>
    <row r="3226" spans="1:64" x14ac:dyDescent="0.2">
      <c r="A3226" s="1">
        <v>3224</v>
      </c>
      <c r="B3226" s="7" t="s">
        <v>54</v>
      </c>
      <c r="C3226" s="3">
        <v>40033</v>
      </c>
      <c r="D3226" s="4" t="s">
        <v>3</v>
      </c>
      <c r="E3226" s="4" t="s">
        <v>179</v>
      </c>
      <c r="F3226" s="5" t="str">
        <f t="shared" si="500"/>
        <v>S</v>
      </c>
      <c r="G3226" s="6">
        <v>0.9159722222222223</v>
      </c>
      <c r="H3226" s="6">
        <v>0.9868055555555556</v>
      </c>
      <c r="I3226" s="85">
        <f t="shared" si="501"/>
        <v>101.99999999999996</v>
      </c>
      <c r="J3226" s="86">
        <f>I3226*Segmentos!$D$7*(AH3226%)*IF(ISNUMBER(AI3226),AI3226%,0)</f>
        <v>1187524.7999999996</v>
      </c>
      <c r="K3226" s="86">
        <f>I3226*Segmentos!$D$7*(AL3226%)*IF(ISNUMBER(AM3226),AM3226%,0)</f>
        <v>1917681.5999999992</v>
      </c>
      <c r="L3226" s="4"/>
      <c r="M3226" s="2">
        <v>3.85</v>
      </c>
      <c r="N3226" s="2">
        <v>14.4</v>
      </c>
      <c r="O3226" s="2">
        <v>26.7</v>
      </c>
      <c r="P3226" s="2">
        <v>83.109899999999996</v>
      </c>
      <c r="Q3226" s="2">
        <v>1.07</v>
      </c>
      <c r="R3226" s="2">
        <v>7.1</v>
      </c>
      <c r="S3226" s="2">
        <v>15</v>
      </c>
      <c r="T3226" s="2">
        <v>3.8559000000000001</v>
      </c>
      <c r="U3226" s="2">
        <v>2.91</v>
      </c>
      <c r="V3226" s="2">
        <v>13.3</v>
      </c>
      <c r="W3226" s="2">
        <v>21.9</v>
      </c>
      <c r="X3226" s="2">
        <v>13.1632</v>
      </c>
      <c r="Y3226" s="2">
        <v>2.8</v>
      </c>
      <c r="Z3226" s="2">
        <v>16.5</v>
      </c>
      <c r="AA3226" s="2">
        <v>17</v>
      </c>
      <c r="AB3226" s="2">
        <v>17.845500000000001</v>
      </c>
      <c r="AC3226" s="2">
        <v>6.81</v>
      </c>
      <c r="AD3226" s="2">
        <v>17.100000000000001</v>
      </c>
      <c r="AE3226" s="2">
        <v>39.9</v>
      </c>
      <c r="AF3226" s="2">
        <v>48.2453</v>
      </c>
      <c r="AG3226" s="20">
        <v>2.92</v>
      </c>
      <c r="AH3226" s="20">
        <v>14.7</v>
      </c>
      <c r="AI3226" s="20">
        <v>19.8</v>
      </c>
      <c r="AJ3226" s="20">
        <v>29.885200000000001</v>
      </c>
      <c r="AK3226" s="18">
        <v>4.6900000000000004</v>
      </c>
      <c r="AL3226" s="18">
        <v>14.2</v>
      </c>
      <c r="AM3226" s="18">
        <v>33.1</v>
      </c>
      <c r="AN3226" s="18">
        <v>53.224600000000002</v>
      </c>
      <c r="AO3226" s="2">
        <v>1.56</v>
      </c>
      <c r="AP3226" s="2">
        <v>9.1999999999999993</v>
      </c>
      <c r="AQ3226" s="2">
        <v>17</v>
      </c>
      <c r="AR3226" s="2">
        <v>3.6726999999999999</v>
      </c>
      <c r="AS3226" s="2">
        <v>2.86</v>
      </c>
      <c r="AT3226" s="2">
        <v>10.6</v>
      </c>
      <c r="AU3226" s="2">
        <v>27</v>
      </c>
      <c r="AV3226" s="2">
        <v>13.6128</v>
      </c>
      <c r="AW3226" s="2">
        <v>4.58</v>
      </c>
      <c r="AX3226" s="2">
        <v>16.8</v>
      </c>
      <c r="AY3226" s="2">
        <v>27.2</v>
      </c>
      <c r="AZ3226" s="2">
        <v>28.4039</v>
      </c>
      <c r="BA3226" s="2">
        <v>4.53</v>
      </c>
      <c r="BB3226" s="2">
        <v>16.399999999999999</v>
      </c>
      <c r="BC3226" s="2">
        <v>27.7</v>
      </c>
      <c r="BD3226" s="2">
        <v>37.420499999999997</v>
      </c>
      <c r="BE3226" s="4" t="str">
        <f t="shared" si="502"/>
        <v>ABURRIDO</v>
      </c>
      <c r="BF3226" s="4">
        <f t="shared" si="503"/>
        <v>3.4704000000000002</v>
      </c>
      <c r="BG3226">
        <f t="shared" si="504"/>
        <v>1.56</v>
      </c>
      <c r="BH3226">
        <f t="shared" si="505"/>
        <v>2.86</v>
      </c>
      <c r="BI3226">
        <f t="shared" si="506"/>
        <v>4.58</v>
      </c>
      <c r="BJ3226">
        <f t="shared" si="507"/>
        <v>4.6900000000000004</v>
      </c>
      <c r="BK3226">
        <f t="shared" si="508"/>
        <v>2.92</v>
      </c>
      <c r="BL3226">
        <f t="shared" si="509"/>
        <v>39216.959999999985</v>
      </c>
    </row>
    <row r="3227" spans="1:64" x14ac:dyDescent="0.2">
      <c r="A3227" s="1">
        <v>3225</v>
      </c>
      <c r="B3227" s="7" t="s">
        <v>19</v>
      </c>
      <c r="C3227" s="3">
        <v>40033</v>
      </c>
      <c r="D3227" s="4" t="s">
        <v>17</v>
      </c>
      <c r="E3227" s="4" t="s">
        <v>166</v>
      </c>
      <c r="F3227" s="5" t="str">
        <f t="shared" si="500"/>
        <v>S</v>
      </c>
      <c r="G3227" s="6">
        <v>0.9145833333333333</v>
      </c>
      <c r="H3227" s="6">
        <v>0.91666666666666663</v>
      </c>
      <c r="I3227" s="85">
        <f t="shared" si="501"/>
        <v>2.9999999999999893</v>
      </c>
      <c r="J3227" s="86">
        <f>I3227*Segmentos!$D$7*(AH3227%)*IF(ISNUMBER(AI3227),AI3227%,0)</f>
        <v>5999.9999999999791</v>
      </c>
      <c r="K3227" s="86">
        <f>I3227*Segmentos!$D$7*(AL3227%)*IF(ISNUMBER(AM3227),AM3227%,0)</f>
        <v>1199.9999999999959</v>
      </c>
      <c r="L3227" s="4"/>
      <c r="M3227" s="2">
        <v>0.31</v>
      </c>
      <c r="N3227" s="2">
        <v>0.3</v>
      </c>
      <c r="O3227" s="2">
        <v>100</v>
      </c>
      <c r="P3227" s="2">
        <v>94.361800000000002</v>
      </c>
      <c r="Q3227" s="2">
        <v>0</v>
      </c>
      <c r="R3227" s="2">
        <v>0</v>
      </c>
      <c r="S3227" s="8" t="s">
        <v>577</v>
      </c>
      <c r="T3227" s="2">
        <v>0</v>
      </c>
      <c r="U3227" s="2">
        <v>0</v>
      </c>
      <c r="V3227" s="2">
        <v>0</v>
      </c>
      <c r="W3227" s="8" t="s">
        <v>577</v>
      </c>
      <c r="X3227" s="2">
        <v>0</v>
      </c>
      <c r="Y3227" s="2">
        <v>0.6</v>
      </c>
      <c r="Z3227" s="2">
        <v>0.6</v>
      </c>
      <c r="AA3227" s="2">
        <v>100</v>
      </c>
      <c r="AB3227" s="2">
        <v>54.692999999999998</v>
      </c>
      <c r="AC3227" s="2">
        <v>0.39</v>
      </c>
      <c r="AD3227" s="2">
        <v>0.4</v>
      </c>
      <c r="AE3227" s="2">
        <v>100</v>
      </c>
      <c r="AF3227" s="2">
        <v>39.668799999999997</v>
      </c>
      <c r="AG3227" s="20">
        <v>0.53</v>
      </c>
      <c r="AH3227" s="20">
        <v>0.5</v>
      </c>
      <c r="AI3227" s="20">
        <v>100</v>
      </c>
      <c r="AJ3227" s="20">
        <v>77.287700000000001</v>
      </c>
      <c r="AK3227" s="18">
        <v>0.11</v>
      </c>
      <c r="AL3227" s="18">
        <v>0.1</v>
      </c>
      <c r="AM3227" s="18">
        <v>100</v>
      </c>
      <c r="AN3227" s="18">
        <v>17.074100000000001</v>
      </c>
      <c r="AO3227" s="2">
        <v>0</v>
      </c>
      <c r="AP3227" s="2">
        <v>0</v>
      </c>
      <c r="AQ3227" s="8" t="s">
        <v>577</v>
      </c>
      <c r="AR3227" s="2">
        <v>0</v>
      </c>
      <c r="AS3227" s="2">
        <v>0</v>
      </c>
      <c r="AT3227" s="2">
        <v>0</v>
      </c>
      <c r="AU3227" s="8" t="s">
        <v>577</v>
      </c>
      <c r="AV3227" s="2">
        <v>0</v>
      </c>
      <c r="AW3227" s="2">
        <v>0.19</v>
      </c>
      <c r="AX3227" s="2">
        <v>0.2</v>
      </c>
      <c r="AY3227" s="2">
        <v>100</v>
      </c>
      <c r="AZ3227" s="2">
        <v>17.074100000000001</v>
      </c>
      <c r="BA3227" s="2">
        <v>0.65</v>
      </c>
      <c r="BB3227" s="2">
        <v>0.7</v>
      </c>
      <c r="BC3227" s="2">
        <v>100</v>
      </c>
      <c r="BD3227" s="2">
        <v>77.287700000000001</v>
      </c>
      <c r="BE3227" s="4" t="str">
        <f t="shared" si="502"/>
        <v>NO APLICA</v>
      </c>
      <c r="BF3227" s="4">
        <f t="shared" si="503"/>
        <v>0.25060000000000004</v>
      </c>
      <c r="BG3227">
        <f t="shared" si="504"/>
        <v>0</v>
      </c>
      <c r="BH3227">
        <f t="shared" si="505"/>
        <v>0</v>
      </c>
      <c r="BI3227">
        <f t="shared" si="506"/>
        <v>0.65</v>
      </c>
      <c r="BJ3227">
        <f t="shared" si="507"/>
        <v>0.11</v>
      </c>
      <c r="BK3227">
        <f t="shared" si="508"/>
        <v>0.53</v>
      </c>
      <c r="BL3227">
        <f t="shared" si="509"/>
        <v>89.999999999999687</v>
      </c>
    </row>
    <row r="3228" spans="1:64" x14ac:dyDescent="0.2">
      <c r="A3228" s="1">
        <v>3226</v>
      </c>
      <c r="B3228" s="7" t="s">
        <v>2</v>
      </c>
      <c r="C3228" s="3">
        <v>40033</v>
      </c>
      <c r="D3228" s="4" t="s">
        <v>627</v>
      </c>
      <c r="E3228" s="4" t="s">
        <v>164</v>
      </c>
      <c r="F3228" s="5" t="str">
        <f t="shared" si="500"/>
        <v>S</v>
      </c>
      <c r="G3228" s="6">
        <v>0.875</v>
      </c>
      <c r="H3228" s="6">
        <v>0.91736111111111107</v>
      </c>
      <c r="I3228" s="85">
        <f t="shared" si="501"/>
        <v>60.999999999999943</v>
      </c>
      <c r="J3228" s="86">
        <f>I3228*Segmentos!$D$7*(AH3228%)*IF(ISNUMBER(AI3228),AI3228%,0)</f>
        <v>1497842.7999999986</v>
      </c>
      <c r="K3228" s="86">
        <f>I3228*Segmentos!$D$7*(AL3228%)*IF(ISNUMBER(AM3228),AM3228%,0)</f>
        <v>1300471.1999999986</v>
      </c>
      <c r="L3228" s="4"/>
      <c r="M3228" s="2">
        <v>5.7</v>
      </c>
      <c r="N3228" s="2">
        <v>14.8</v>
      </c>
      <c r="O3228" s="2">
        <v>38.5</v>
      </c>
      <c r="P3228" s="2">
        <v>89.585599999999999</v>
      </c>
      <c r="Q3228" s="2">
        <v>2.69</v>
      </c>
      <c r="R3228" s="2">
        <v>9.1</v>
      </c>
      <c r="S3228" s="2">
        <v>29.6</v>
      </c>
      <c r="T3228" s="2">
        <v>7.0423999999999998</v>
      </c>
      <c r="U3228" s="2">
        <v>3.16</v>
      </c>
      <c r="V3228" s="2">
        <v>9</v>
      </c>
      <c r="W3228" s="2">
        <v>35.1</v>
      </c>
      <c r="X3228" s="2">
        <v>10.3902</v>
      </c>
      <c r="Y3228" s="2">
        <v>5.57</v>
      </c>
      <c r="Z3228" s="2">
        <v>14.4</v>
      </c>
      <c r="AA3228" s="2">
        <v>38.6</v>
      </c>
      <c r="AB3228" s="2">
        <v>25.840800000000002</v>
      </c>
      <c r="AC3228" s="2">
        <v>8.98</v>
      </c>
      <c r="AD3228" s="2">
        <v>21.8</v>
      </c>
      <c r="AE3228" s="2">
        <v>41.1</v>
      </c>
      <c r="AF3228" s="2">
        <v>46.312100000000001</v>
      </c>
      <c r="AG3228" s="20">
        <v>6.13</v>
      </c>
      <c r="AH3228" s="20">
        <v>15.7</v>
      </c>
      <c r="AI3228" s="20">
        <v>39.1</v>
      </c>
      <c r="AJ3228" s="20">
        <v>45.707799999999999</v>
      </c>
      <c r="AK3228" s="18">
        <v>5.31</v>
      </c>
      <c r="AL3228" s="18">
        <v>14.1</v>
      </c>
      <c r="AM3228" s="18">
        <v>37.799999999999997</v>
      </c>
      <c r="AN3228" s="18">
        <v>43.877800000000001</v>
      </c>
      <c r="AO3228" s="2">
        <v>3.73</v>
      </c>
      <c r="AP3228" s="2">
        <v>9.9</v>
      </c>
      <c r="AQ3228" s="2">
        <v>37.799999999999997</v>
      </c>
      <c r="AR3228" s="2">
        <v>6.4040999999999997</v>
      </c>
      <c r="AS3228" s="2">
        <v>5.27</v>
      </c>
      <c r="AT3228" s="2">
        <v>14.2</v>
      </c>
      <c r="AU3228" s="2">
        <v>37</v>
      </c>
      <c r="AV3228" s="2">
        <v>18.242100000000001</v>
      </c>
      <c r="AW3228" s="2">
        <v>6.19</v>
      </c>
      <c r="AX3228" s="2">
        <v>15</v>
      </c>
      <c r="AY3228" s="2">
        <v>41.2</v>
      </c>
      <c r="AZ3228" s="2">
        <v>27.964099999999998</v>
      </c>
      <c r="BA3228" s="2">
        <v>6.15</v>
      </c>
      <c r="BB3228" s="2">
        <v>16.399999999999999</v>
      </c>
      <c r="BC3228" s="2">
        <v>37.4</v>
      </c>
      <c r="BD3228" s="2">
        <v>36.975299999999997</v>
      </c>
      <c r="BE3228" s="4" t="str">
        <f t="shared" si="502"/>
        <v>NO APLICA</v>
      </c>
      <c r="BF3228" s="4">
        <f t="shared" si="503"/>
        <v>5.4655999999999993</v>
      </c>
      <c r="BG3228">
        <f t="shared" si="504"/>
        <v>3.73</v>
      </c>
      <c r="BH3228">
        <f t="shared" si="505"/>
        <v>5.27</v>
      </c>
      <c r="BI3228">
        <f t="shared" si="506"/>
        <v>6.19</v>
      </c>
      <c r="BJ3228">
        <f t="shared" si="507"/>
        <v>5.31</v>
      </c>
      <c r="BK3228">
        <f t="shared" si="508"/>
        <v>6.13</v>
      </c>
      <c r="BL3228">
        <f t="shared" si="509"/>
        <v>34757.799999999967</v>
      </c>
    </row>
    <row r="3229" spans="1:64" x14ac:dyDescent="0.2">
      <c r="A3229" s="1">
        <v>3227</v>
      </c>
      <c r="B3229" s="7" t="s">
        <v>16</v>
      </c>
      <c r="C3229" s="3">
        <v>40033</v>
      </c>
      <c r="D3229" s="4" t="s">
        <v>626</v>
      </c>
      <c r="E3229" s="4" t="s">
        <v>166</v>
      </c>
      <c r="F3229" s="5" t="str">
        <f t="shared" si="500"/>
        <v>S</v>
      </c>
      <c r="G3229" s="6">
        <v>0.91388888888888886</v>
      </c>
      <c r="H3229" s="6">
        <v>0.91736111111111107</v>
      </c>
      <c r="I3229" s="85">
        <f t="shared" si="501"/>
        <v>4.9999999999999822</v>
      </c>
      <c r="J3229" s="86">
        <f>I3229*Segmentos!$D$7*(AH3229%)*IF(ISNUMBER(AI3229),AI3229%,0)</f>
        <v>103087.99999999962</v>
      </c>
      <c r="K3229" s="86">
        <f>I3229*Segmentos!$D$7*(AL3229%)*IF(ISNUMBER(AM3229),AM3229%,0)</f>
        <v>118989.99999999956</v>
      </c>
      <c r="L3229" s="4"/>
      <c r="M3229" s="2">
        <v>5.59</v>
      </c>
      <c r="N3229" s="2">
        <v>7.1</v>
      </c>
      <c r="O3229" s="2">
        <v>78.900000000000006</v>
      </c>
      <c r="P3229" s="2">
        <v>90.209599999999995</v>
      </c>
      <c r="Q3229" s="2">
        <v>3.46</v>
      </c>
      <c r="R3229" s="2">
        <v>5</v>
      </c>
      <c r="S3229" s="2">
        <v>69</v>
      </c>
      <c r="T3229" s="2">
        <v>9.3285999999999998</v>
      </c>
      <c r="U3229" s="2">
        <v>7.05</v>
      </c>
      <c r="V3229" s="2">
        <v>8.6</v>
      </c>
      <c r="W3229" s="2">
        <v>82</v>
      </c>
      <c r="X3229" s="2">
        <v>23.8398</v>
      </c>
      <c r="Y3229" s="2">
        <v>3.88</v>
      </c>
      <c r="Z3229" s="2">
        <v>5.7</v>
      </c>
      <c r="AA3229" s="2">
        <v>68.3</v>
      </c>
      <c r="AB3229" s="2">
        <v>18.506499999999999</v>
      </c>
      <c r="AC3229" s="2">
        <v>7.27</v>
      </c>
      <c r="AD3229" s="2">
        <v>8.4</v>
      </c>
      <c r="AE3229" s="2">
        <v>86.3</v>
      </c>
      <c r="AF3229" s="2">
        <v>38.534700000000001</v>
      </c>
      <c r="AG3229" s="20">
        <v>5.15</v>
      </c>
      <c r="AH3229" s="20">
        <v>6.8</v>
      </c>
      <c r="AI3229" s="20">
        <v>75.8</v>
      </c>
      <c r="AJ3229" s="20">
        <v>39.431800000000003</v>
      </c>
      <c r="AK3229" s="18">
        <v>5.99</v>
      </c>
      <c r="AL3229" s="18">
        <v>7.3</v>
      </c>
      <c r="AM3229" s="18">
        <v>81.5</v>
      </c>
      <c r="AN3229" s="18">
        <v>50.777799999999999</v>
      </c>
      <c r="AO3229" s="2">
        <v>3.46</v>
      </c>
      <c r="AP3229" s="2">
        <v>4.5</v>
      </c>
      <c r="AQ3229" s="2">
        <v>76.599999999999994</v>
      </c>
      <c r="AR3229" s="2">
        <v>6.1018999999999997</v>
      </c>
      <c r="AS3229" s="2">
        <v>3.78</v>
      </c>
      <c r="AT3229" s="2">
        <v>5.4</v>
      </c>
      <c r="AU3229" s="2">
        <v>69.900000000000006</v>
      </c>
      <c r="AV3229" s="2">
        <v>13.450200000000001</v>
      </c>
      <c r="AW3229" s="2">
        <v>9.0399999999999991</v>
      </c>
      <c r="AX3229" s="2">
        <v>10.9</v>
      </c>
      <c r="AY3229" s="2">
        <v>82.6</v>
      </c>
      <c r="AZ3229" s="2">
        <v>41.956499999999998</v>
      </c>
      <c r="BA3229" s="2">
        <v>4.6399999999999997</v>
      </c>
      <c r="BB3229" s="2">
        <v>5.9</v>
      </c>
      <c r="BC3229" s="2">
        <v>79</v>
      </c>
      <c r="BD3229" s="2">
        <v>28.701000000000001</v>
      </c>
      <c r="BE3229" s="4" t="str">
        <f t="shared" si="502"/>
        <v>NO APLICA</v>
      </c>
      <c r="BF3229" s="4">
        <f t="shared" si="503"/>
        <v>5.7007999999999992</v>
      </c>
      <c r="BG3229">
        <f t="shared" si="504"/>
        <v>3.46</v>
      </c>
      <c r="BH3229">
        <f t="shared" si="505"/>
        <v>3.78</v>
      </c>
      <c r="BI3229">
        <f t="shared" si="506"/>
        <v>9.0399999999999991</v>
      </c>
      <c r="BJ3229">
        <f t="shared" si="507"/>
        <v>5.99</v>
      </c>
      <c r="BK3229">
        <f t="shared" si="508"/>
        <v>5.15</v>
      </c>
      <c r="BL3229">
        <f t="shared" si="509"/>
        <v>2800.9499999999903</v>
      </c>
    </row>
    <row r="3230" spans="1:64" x14ac:dyDescent="0.2">
      <c r="A3230" s="1">
        <v>3228</v>
      </c>
      <c r="B3230" s="7" t="s">
        <v>72</v>
      </c>
      <c r="C3230" s="3">
        <v>40033</v>
      </c>
      <c r="D3230" s="4" t="s">
        <v>629</v>
      </c>
      <c r="E3230" s="4" t="s">
        <v>175</v>
      </c>
      <c r="F3230" s="5" t="str">
        <f t="shared" si="500"/>
        <v>S</v>
      </c>
      <c r="G3230" s="6">
        <v>0.8965277777777777</v>
      </c>
      <c r="H3230" s="6">
        <v>0.91666666666666663</v>
      </c>
      <c r="I3230" s="85">
        <f t="shared" si="501"/>
        <v>29.000000000000057</v>
      </c>
      <c r="J3230" s="86">
        <f>I3230*Segmentos!$D$7*(AH3230%)*IF(ISNUMBER(AI3230),AI3230%,0)</f>
        <v>11623.200000000021</v>
      </c>
      <c r="K3230" s="86">
        <f>I3230*Segmentos!$D$7*(AL3230%)*IF(ISNUMBER(AM3230),AM3230%,0)</f>
        <v>26390.000000000051</v>
      </c>
      <c r="L3230" s="4"/>
      <c r="M3230" s="2">
        <v>0.16</v>
      </c>
      <c r="N3230" s="2">
        <v>1</v>
      </c>
      <c r="O3230" s="2">
        <v>17.3</v>
      </c>
      <c r="P3230" s="2">
        <v>74.417400000000001</v>
      </c>
      <c r="Q3230" s="2">
        <v>0.04</v>
      </c>
      <c r="R3230" s="2">
        <v>0.6</v>
      </c>
      <c r="S3230" s="2">
        <v>6.9</v>
      </c>
      <c r="T3230" s="2">
        <v>3.0811999999999999</v>
      </c>
      <c r="U3230" s="2">
        <v>0.03</v>
      </c>
      <c r="V3230" s="2">
        <v>0.4</v>
      </c>
      <c r="W3230" s="2">
        <v>6.8</v>
      </c>
      <c r="X3230" s="2">
        <v>2.3828999999999998</v>
      </c>
      <c r="Y3230" s="2">
        <v>0.09</v>
      </c>
      <c r="Z3230" s="2">
        <v>0.8</v>
      </c>
      <c r="AA3230" s="2">
        <v>10.199999999999999</v>
      </c>
      <c r="AB3230" s="2">
        <v>11.536899999999999</v>
      </c>
      <c r="AC3230" s="2">
        <v>0.39</v>
      </c>
      <c r="AD3230" s="2">
        <v>1.6</v>
      </c>
      <c r="AE3230" s="2">
        <v>24.2</v>
      </c>
      <c r="AF3230" s="2">
        <v>57.416400000000003</v>
      </c>
      <c r="AG3230" s="20">
        <v>0.1</v>
      </c>
      <c r="AH3230" s="20">
        <v>0.6</v>
      </c>
      <c r="AI3230" s="20">
        <v>16.7</v>
      </c>
      <c r="AJ3230" s="20">
        <v>21.497599999999998</v>
      </c>
      <c r="AK3230" s="18">
        <v>0.22</v>
      </c>
      <c r="AL3230" s="18">
        <v>1.3</v>
      </c>
      <c r="AM3230" s="18">
        <v>17.5</v>
      </c>
      <c r="AN3230" s="18">
        <v>52.919899999999998</v>
      </c>
      <c r="AO3230" s="2">
        <v>0.41</v>
      </c>
      <c r="AP3230" s="2">
        <v>0.9</v>
      </c>
      <c r="AQ3230" s="2">
        <v>44.3</v>
      </c>
      <c r="AR3230" s="2">
        <v>20.048200000000001</v>
      </c>
      <c r="AS3230" s="2">
        <v>0.13</v>
      </c>
      <c r="AT3230" s="2">
        <v>1.4</v>
      </c>
      <c r="AU3230" s="2">
        <v>9</v>
      </c>
      <c r="AV3230" s="2">
        <v>12.7919</v>
      </c>
      <c r="AW3230" s="2">
        <v>0.14000000000000001</v>
      </c>
      <c r="AX3230" s="2">
        <v>1</v>
      </c>
      <c r="AY3230" s="2">
        <v>14.4</v>
      </c>
      <c r="AZ3230" s="2">
        <v>18.345199999999998</v>
      </c>
      <c r="BA3230" s="2">
        <v>0.13</v>
      </c>
      <c r="BB3230" s="2">
        <v>0.7</v>
      </c>
      <c r="BC3230" s="2">
        <v>20.2</v>
      </c>
      <c r="BD3230" s="2">
        <v>23.231999999999999</v>
      </c>
      <c r="BE3230" s="4" t="str">
        <f t="shared" si="502"/>
        <v>NO APLICA</v>
      </c>
      <c r="BF3230" s="4">
        <f t="shared" si="503"/>
        <v>0.16940000000000002</v>
      </c>
      <c r="BG3230">
        <f t="shared" si="504"/>
        <v>0.41</v>
      </c>
      <c r="BH3230">
        <f t="shared" si="505"/>
        <v>0.13</v>
      </c>
      <c r="BI3230">
        <f t="shared" si="506"/>
        <v>0.14000000000000001</v>
      </c>
      <c r="BJ3230">
        <f t="shared" si="507"/>
        <v>0.22</v>
      </c>
      <c r="BK3230">
        <f t="shared" si="508"/>
        <v>0.1</v>
      </c>
      <c r="BL3230">
        <f t="shared" si="509"/>
        <v>501.70000000000101</v>
      </c>
    </row>
    <row r="3231" spans="1:64" x14ac:dyDescent="0.2">
      <c r="A3231" s="1">
        <v>3229</v>
      </c>
      <c r="B3231" s="7" t="s">
        <v>154</v>
      </c>
      <c r="C3231" s="3">
        <v>40034</v>
      </c>
      <c r="D3231" s="4" t="s">
        <v>627</v>
      </c>
      <c r="E3231" s="4" t="s">
        <v>174</v>
      </c>
      <c r="F3231" s="5" t="str">
        <f t="shared" si="500"/>
        <v>D</v>
      </c>
      <c r="G3231" s="6">
        <v>0.91736111111111107</v>
      </c>
      <c r="H3231" s="6">
        <v>2.2916666666666669E-2</v>
      </c>
      <c r="I3231" s="85">
        <f t="shared" si="501"/>
        <v>152.00000000000006</v>
      </c>
      <c r="J3231" s="86">
        <f>I3231*Segmentos!$D$7*(AH3231%)*IF(ISNUMBER(AI3231),AI3231%,0)</f>
        <v>3690924.8000000017</v>
      </c>
      <c r="K3231" s="86">
        <f>I3231*Segmentos!$D$7*(AL3231%)*IF(ISNUMBER(AM3231),AM3231%,0)</f>
        <v>5743532.8000000026</v>
      </c>
      <c r="L3231" s="4"/>
      <c r="M3231" s="2">
        <v>7.84</v>
      </c>
      <c r="N3231" s="2">
        <v>27</v>
      </c>
      <c r="O3231" s="2">
        <v>29</v>
      </c>
      <c r="P3231" s="2">
        <v>91.398200000000003</v>
      </c>
      <c r="Q3231" s="2">
        <v>7.41</v>
      </c>
      <c r="R3231" s="2">
        <v>26.3</v>
      </c>
      <c r="S3231" s="2">
        <v>28.2</v>
      </c>
      <c r="T3231" s="2">
        <v>14.422800000000001</v>
      </c>
      <c r="U3231" s="2">
        <v>6.71</v>
      </c>
      <c r="V3231" s="2">
        <v>26.4</v>
      </c>
      <c r="W3231" s="2">
        <v>25.4</v>
      </c>
      <c r="X3231" s="2">
        <v>16.407499999999999</v>
      </c>
      <c r="Y3231" s="2">
        <v>6.99</v>
      </c>
      <c r="Z3231" s="2">
        <v>28.2</v>
      </c>
      <c r="AA3231" s="2">
        <v>24.8</v>
      </c>
      <c r="AB3231" s="2">
        <v>24.062799999999999</v>
      </c>
      <c r="AC3231" s="2">
        <v>9.5399999999999991</v>
      </c>
      <c r="AD3231" s="2">
        <v>26.7</v>
      </c>
      <c r="AE3231" s="2">
        <v>35.700000000000003</v>
      </c>
      <c r="AF3231" s="2">
        <v>36.505000000000003</v>
      </c>
      <c r="AG3231" s="20">
        <v>6.07</v>
      </c>
      <c r="AH3231" s="20">
        <v>23.9</v>
      </c>
      <c r="AI3231" s="20">
        <v>25.4</v>
      </c>
      <c r="AJ3231" s="20">
        <v>33.599699999999999</v>
      </c>
      <c r="AK3231" s="18">
        <v>9.43</v>
      </c>
      <c r="AL3231" s="18">
        <v>29.8</v>
      </c>
      <c r="AM3231" s="18">
        <v>31.7</v>
      </c>
      <c r="AN3231" s="18">
        <v>57.798499999999997</v>
      </c>
      <c r="AO3231" s="2">
        <v>4.58</v>
      </c>
      <c r="AP3231" s="2">
        <v>21.4</v>
      </c>
      <c r="AQ3231" s="2">
        <v>21.4</v>
      </c>
      <c r="AR3231" s="2">
        <v>5.8342000000000001</v>
      </c>
      <c r="AS3231" s="2">
        <v>7.39</v>
      </c>
      <c r="AT3231" s="2">
        <v>27.2</v>
      </c>
      <c r="AU3231" s="2">
        <v>27.1</v>
      </c>
      <c r="AV3231" s="2">
        <v>18.9726</v>
      </c>
      <c r="AW3231" s="2">
        <v>7.74</v>
      </c>
      <c r="AX3231" s="2">
        <v>26.3</v>
      </c>
      <c r="AY3231" s="2">
        <v>29.4</v>
      </c>
      <c r="AZ3231" s="2">
        <v>25.939399999999999</v>
      </c>
      <c r="BA3231" s="2">
        <v>9.11</v>
      </c>
      <c r="BB3231" s="2">
        <v>29</v>
      </c>
      <c r="BC3231" s="2">
        <v>31.4</v>
      </c>
      <c r="BD3231" s="2">
        <v>40.651899999999998</v>
      </c>
      <c r="BE3231" s="4" t="str">
        <f t="shared" si="502"/>
        <v>ENTRETENIDO</v>
      </c>
      <c r="BF3231" s="4">
        <f t="shared" si="503"/>
        <v>7.7641999999999998</v>
      </c>
      <c r="BG3231">
        <f t="shared" si="504"/>
        <v>4.58</v>
      </c>
      <c r="BH3231">
        <f t="shared" si="505"/>
        <v>7.39</v>
      </c>
      <c r="BI3231">
        <f t="shared" si="506"/>
        <v>9.11</v>
      </c>
      <c r="BJ3231">
        <f t="shared" si="507"/>
        <v>9.43</v>
      </c>
      <c r="BK3231">
        <f t="shared" si="508"/>
        <v>6.07</v>
      </c>
      <c r="BL3231">
        <f t="shared" si="509"/>
        <v>119016.00000000006</v>
      </c>
    </row>
    <row r="3232" spans="1:64" x14ac:dyDescent="0.2">
      <c r="A3232" s="1">
        <v>3230</v>
      </c>
      <c r="B3232" s="7" t="s">
        <v>77</v>
      </c>
      <c r="C3232" s="3">
        <v>40034</v>
      </c>
      <c r="D3232" s="4" t="s">
        <v>626</v>
      </c>
      <c r="E3232" s="4" t="s">
        <v>164</v>
      </c>
      <c r="F3232" s="5" t="str">
        <f t="shared" si="500"/>
        <v>D</v>
      </c>
      <c r="G3232" s="6">
        <v>0.875</v>
      </c>
      <c r="H3232" s="6">
        <v>0.91319444444444453</v>
      </c>
      <c r="I3232" s="85">
        <f t="shared" si="501"/>
        <v>55.000000000000128</v>
      </c>
      <c r="J3232" s="86">
        <f>I3232*Segmentos!$D$7*(AH3232%)*IF(ISNUMBER(AI3232),AI3232%,0)</f>
        <v>1130976.0000000026</v>
      </c>
      <c r="K3232" s="86">
        <f>I3232*Segmentos!$D$7*(AL3232%)*IF(ISNUMBER(AM3232),AM3232%,0)</f>
        <v>1313664.0000000033</v>
      </c>
      <c r="L3232" s="4"/>
      <c r="M3232" s="2">
        <v>5.58</v>
      </c>
      <c r="N3232" s="2">
        <v>19.100000000000001</v>
      </c>
      <c r="O3232" s="2">
        <v>29.3</v>
      </c>
      <c r="P3232" s="2">
        <v>88.304500000000004</v>
      </c>
      <c r="Q3232" s="2">
        <v>3.82</v>
      </c>
      <c r="R3232" s="2">
        <v>14</v>
      </c>
      <c r="S3232" s="2">
        <v>27.3</v>
      </c>
      <c r="T3232" s="2">
        <v>10.0809</v>
      </c>
      <c r="U3232" s="2">
        <v>4.07</v>
      </c>
      <c r="V3232" s="2">
        <v>14.4</v>
      </c>
      <c r="W3232" s="2">
        <v>28.2</v>
      </c>
      <c r="X3232" s="2">
        <v>13.4994</v>
      </c>
      <c r="Y3232" s="2">
        <v>5.07</v>
      </c>
      <c r="Z3232" s="2">
        <v>19</v>
      </c>
      <c r="AA3232" s="2">
        <v>26.6</v>
      </c>
      <c r="AB3232" s="2">
        <v>23.704599999999999</v>
      </c>
      <c r="AC3232" s="2">
        <v>7.89</v>
      </c>
      <c r="AD3232" s="2">
        <v>24.6</v>
      </c>
      <c r="AE3232" s="2">
        <v>32</v>
      </c>
      <c r="AF3232" s="2">
        <v>41.019599999999997</v>
      </c>
      <c r="AG3232" s="20">
        <v>5.14</v>
      </c>
      <c r="AH3232" s="20">
        <v>18.899999999999999</v>
      </c>
      <c r="AI3232" s="20">
        <v>27.2</v>
      </c>
      <c r="AJ3232" s="20">
        <v>38.577599999999997</v>
      </c>
      <c r="AK3232" s="18">
        <v>5.98</v>
      </c>
      <c r="AL3232" s="18">
        <v>19.2</v>
      </c>
      <c r="AM3232" s="18">
        <v>31.1</v>
      </c>
      <c r="AN3232" s="18">
        <v>49.726900000000001</v>
      </c>
      <c r="AO3232" s="2">
        <v>4.1100000000000003</v>
      </c>
      <c r="AP3232" s="2">
        <v>12.8</v>
      </c>
      <c r="AQ3232" s="2">
        <v>32.200000000000003</v>
      </c>
      <c r="AR3232" s="2">
        <v>7.1052999999999997</v>
      </c>
      <c r="AS3232" s="2">
        <v>6.1</v>
      </c>
      <c r="AT3232" s="2">
        <v>20.3</v>
      </c>
      <c r="AU3232" s="2">
        <v>30.1</v>
      </c>
      <c r="AV3232" s="2">
        <v>21.2849</v>
      </c>
      <c r="AW3232" s="2">
        <v>4.82</v>
      </c>
      <c r="AX3232" s="2">
        <v>17.2</v>
      </c>
      <c r="AY3232" s="2">
        <v>28</v>
      </c>
      <c r="AZ3232" s="2">
        <v>21.965199999999999</v>
      </c>
      <c r="BA3232" s="2">
        <v>6.26</v>
      </c>
      <c r="BB3232" s="2">
        <v>21.5</v>
      </c>
      <c r="BC3232" s="2">
        <v>29</v>
      </c>
      <c r="BD3232" s="2">
        <v>37.948999999999998</v>
      </c>
      <c r="BE3232" s="4" t="str">
        <f t="shared" si="502"/>
        <v>NO APLICA</v>
      </c>
      <c r="BF3232" s="4">
        <f t="shared" si="503"/>
        <v>5.8578000000000001</v>
      </c>
      <c r="BG3232">
        <f t="shared" si="504"/>
        <v>4.1100000000000003</v>
      </c>
      <c r="BH3232">
        <f t="shared" si="505"/>
        <v>6.1</v>
      </c>
      <c r="BI3232">
        <f t="shared" si="506"/>
        <v>6.26</v>
      </c>
      <c r="BJ3232">
        <f t="shared" si="507"/>
        <v>5.98</v>
      </c>
      <c r="BK3232">
        <f t="shared" si="508"/>
        <v>5.14</v>
      </c>
      <c r="BL3232">
        <f t="shared" si="509"/>
        <v>30779.650000000074</v>
      </c>
    </row>
    <row r="3233" spans="1:64" x14ac:dyDescent="0.2">
      <c r="A3233" s="1">
        <v>3231</v>
      </c>
      <c r="B3233" s="7" t="s">
        <v>107</v>
      </c>
      <c r="C3233" s="3">
        <v>40034</v>
      </c>
      <c r="D3233" s="4" t="s">
        <v>626</v>
      </c>
      <c r="E3233" s="4" t="s">
        <v>176</v>
      </c>
      <c r="F3233" s="5" t="str">
        <f t="shared" si="500"/>
        <v>D</v>
      </c>
      <c r="G3233" s="6">
        <v>0.91666666666666663</v>
      </c>
      <c r="H3233" s="6">
        <v>0.99722222222222223</v>
      </c>
      <c r="I3233" s="85">
        <f t="shared" si="501"/>
        <v>116.00000000000007</v>
      </c>
      <c r="J3233" s="86">
        <f>I3233*Segmentos!$D$7*(AH3233%)*IF(ISNUMBER(AI3233),AI3233%,0)</f>
        <v>3422000.0000000019</v>
      </c>
      <c r="K3233" s="86">
        <f>I3233*Segmentos!$D$7*(AL3233%)*IF(ISNUMBER(AM3233),AM3233%,0)</f>
        <v>4648444.8000000026</v>
      </c>
      <c r="L3233" s="4"/>
      <c r="M3233" s="2">
        <v>8.76</v>
      </c>
      <c r="N3233" s="2">
        <v>26.7</v>
      </c>
      <c r="O3233" s="2">
        <v>32.799999999999997</v>
      </c>
      <c r="P3233" s="2">
        <v>91.096400000000003</v>
      </c>
      <c r="Q3233" s="2">
        <v>3.88</v>
      </c>
      <c r="R3233" s="2">
        <v>20</v>
      </c>
      <c r="S3233" s="2">
        <v>19.399999999999999</v>
      </c>
      <c r="T3233" s="2">
        <v>6.7222</v>
      </c>
      <c r="U3233" s="2">
        <v>6.07</v>
      </c>
      <c r="V3233" s="2">
        <v>20.6</v>
      </c>
      <c r="W3233" s="2">
        <v>29.5</v>
      </c>
      <c r="X3233" s="2">
        <v>13.224</v>
      </c>
      <c r="Y3233" s="2">
        <v>10.18</v>
      </c>
      <c r="Z3233" s="2">
        <v>31.2</v>
      </c>
      <c r="AA3233" s="2">
        <v>32.700000000000003</v>
      </c>
      <c r="AB3233" s="2">
        <v>31.248200000000001</v>
      </c>
      <c r="AC3233" s="2">
        <v>11.69</v>
      </c>
      <c r="AD3233" s="2">
        <v>30.1</v>
      </c>
      <c r="AE3233" s="2">
        <v>38.799999999999997</v>
      </c>
      <c r="AF3233" s="2">
        <v>39.902099999999997</v>
      </c>
      <c r="AG3233" s="20">
        <v>7.39</v>
      </c>
      <c r="AH3233" s="20">
        <v>25</v>
      </c>
      <c r="AI3233" s="20">
        <v>29.5</v>
      </c>
      <c r="AJ3233" s="20">
        <v>36.441099999999999</v>
      </c>
      <c r="AK3233" s="18">
        <v>10</v>
      </c>
      <c r="AL3233" s="18">
        <v>28.3</v>
      </c>
      <c r="AM3233" s="18">
        <v>35.4</v>
      </c>
      <c r="AN3233" s="18">
        <v>54.655299999999997</v>
      </c>
      <c r="AO3233" s="2">
        <v>5.55</v>
      </c>
      <c r="AP3233" s="2">
        <v>22.6</v>
      </c>
      <c r="AQ3233" s="2">
        <v>24.6</v>
      </c>
      <c r="AR3233" s="2">
        <v>6.2998000000000003</v>
      </c>
      <c r="AS3233" s="2">
        <v>8.89</v>
      </c>
      <c r="AT3233" s="2">
        <v>29.1</v>
      </c>
      <c r="AU3233" s="2">
        <v>30.5</v>
      </c>
      <c r="AV3233" s="2">
        <v>20.349900000000002</v>
      </c>
      <c r="AW3233" s="2">
        <v>7.85</v>
      </c>
      <c r="AX3233" s="2">
        <v>23.8</v>
      </c>
      <c r="AY3233" s="2">
        <v>32.9</v>
      </c>
      <c r="AZ3233" s="2">
        <v>23.474</v>
      </c>
      <c r="BA3233" s="2">
        <v>10.29</v>
      </c>
      <c r="BB3233" s="2">
        <v>28.7</v>
      </c>
      <c r="BC3233" s="2">
        <v>35.799999999999997</v>
      </c>
      <c r="BD3233" s="2">
        <v>40.972700000000003</v>
      </c>
      <c r="BE3233" s="4" t="str">
        <f t="shared" si="502"/>
        <v>ENTRETENIDO</v>
      </c>
      <c r="BF3233" s="4">
        <f t="shared" si="503"/>
        <v>8.9892000000000003</v>
      </c>
      <c r="BG3233">
        <f t="shared" si="504"/>
        <v>5.55</v>
      </c>
      <c r="BH3233">
        <f t="shared" si="505"/>
        <v>8.89</v>
      </c>
      <c r="BI3233">
        <f t="shared" si="506"/>
        <v>10.29</v>
      </c>
      <c r="BJ3233">
        <f t="shared" si="507"/>
        <v>10</v>
      </c>
      <c r="BK3233">
        <f t="shared" si="508"/>
        <v>7.39</v>
      </c>
      <c r="BL3233">
        <f t="shared" si="509"/>
        <v>101588.16000000005</v>
      </c>
    </row>
    <row r="3234" spans="1:64" x14ac:dyDescent="0.2">
      <c r="A3234" s="1">
        <v>3232</v>
      </c>
      <c r="B3234" s="7" t="s">
        <v>99</v>
      </c>
      <c r="C3234" s="3">
        <v>40034</v>
      </c>
      <c r="D3234" s="4" t="s">
        <v>627</v>
      </c>
      <c r="E3234" s="4" t="s">
        <v>182</v>
      </c>
      <c r="F3234" s="5" t="str">
        <f t="shared" si="500"/>
        <v>D</v>
      </c>
      <c r="G3234" s="6">
        <v>0.79027777777777775</v>
      </c>
      <c r="H3234" s="6">
        <v>0.87430555555555556</v>
      </c>
      <c r="I3234" s="85">
        <f t="shared" si="501"/>
        <v>121.00000000000006</v>
      </c>
      <c r="J3234" s="86">
        <f>I3234*Segmentos!$D$7*(AH3234%)*IF(ISNUMBER(AI3234),AI3234%,0)</f>
        <v>1618205.6000000006</v>
      </c>
      <c r="K3234" s="86">
        <f>I3234*Segmentos!$D$7*(AL3234%)*IF(ISNUMBER(AM3234),AM3234%,0)</f>
        <v>1443868.8000000007</v>
      </c>
      <c r="L3234" s="4"/>
      <c r="M3234" s="2">
        <v>3.14</v>
      </c>
      <c r="N3234" s="2">
        <v>12.8</v>
      </c>
      <c r="O3234" s="2">
        <v>24.5</v>
      </c>
      <c r="P3234" s="2">
        <v>85.522400000000005</v>
      </c>
      <c r="Q3234" s="2">
        <v>2.94</v>
      </c>
      <c r="R3234" s="2">
        <v>11.8</v>
      </c>
      <c r="S3234" s="2">
        <v>24.9</v>
      </c>
      <c r="T3234" s="2">
        <v>13.3405</v>
      </c>
      <c r="U3234" s="2">
        <v>2.46</v>
      </c>
      <c r="V3234" s="2">
        <v>11.8</v>
      </c>
      <c r="W3234" s="2">
        <v>20.8</v>
      </c>
      <c r="X3234" s="2">
        <v>14.0092</v>
      </c>
      <c r="Y3234" s="2">
        <v>2.2400000000000002</v>
      </c>
      <c r="Z3234" s="2">
        <v>13</v>
      </c>
      <c r="AA3234" s="2">
        <v>17.2</v>
      </c>
      <c r="AB3234" s="2">
        <v>17.995000000000001</v>
      </c>
      <c r="AC3234" s="2">
        <v>4.5</v>
      </c>
      <c r="AD3234" s="2">
        <v>13.8</v>
      </c>
      <c r="AE3234" s="2">
        <v>32.6</v>
      </c>
      <c r="AF3234" s="2">
        <v>40.177700000000002</v>
      </c>
      <c r="AG3234" s="20">
        <v>3.33</v>
      </c>
      <c r="AH3234" s="20">
        <v>14.6</v>
      </c>
      <c r="AI3234" s="20">
        <v>22.9</v>
      </c>
      <c r="AJ3234" s="20">
        <v>43.027799999999999</v>
      </c>
      <c r="AK3234" s="18">
        <v>2.97</v>
      </c>
      <c r="AL3234" s="18">
        <v>11.3</v>
      </c>
      <c r="AM3234" s="18">
        <v>26.4</v>
      </c>
      <c r="AN3234" s="18">
        <v>42.494599999999998</v>
      </c>
      <c r="AO3234" s="2">
        <v>3.36</v>
      </c>
      <c r="AP3234" s="2">
        <v>10.5</v>
      </c>
      <c r="AQ3234" s="2">
        <v>31.9</v>
      </c>
      <c r="AR3234" s="2">
        <v>10.000299999999999</v>
      </c>
      <c r="AS3234" s="2">
        <v>1.98</v>
      </c>
      <c r="AT3234" s="2">
        <v>11.5</v>
      </c>
      <c r="AU3234" s="2">
        <v>17.2</v>
      </c>
      <c r="AV3234" s="2">
        <v>11.8628</v>
      </c>
      <c r="AW3234" s="2">
        <v>3.52</v>
      </c>
      <c r="AX3234" s="2">
        <v>13.3</v>
      </c>
      <c r="AY3234" s="2">
        <v>26.5</v>
      </c>
      <c r="AZ3234" s="2">
        <v>27.498699999999999</v>
      </c>
      <c r="BA3234" s="2">
        <v>3.47</v>
      </c>
      <c r="BB3234" s="2">
        <v>13.9</v>
      </c>
      <c r="BC3234" s="2">
        <v>24.9</v>
      </c>
      <c r="BD3234" s="2">
        <v>36.160699999999999</v>
      </c>
      <c r="BE3234" s="4" t="str">
        <f t="shared" si="502"/>
        <v>ABURRIDO</v>
      </c>
      <c r="BF3234" s="4">
        <f t="shared" si="503"/>
        <v>2.8068</v>
      </c>
      <c r="BG3234">
        <f t="shared" si="504"/>
        <v>3.36</v>
      </c>
      <c r="BH3234">
        <f t="shared" si="505"/>
        <v>1.98</v>
      </c>
      <c r="BI3234">
        <f t="shared" si="506"/>
        <v>3.52</v>
      </c>
      <c r="BJ3234">
        <f t="shared" si="507"/>
        <v>2.97</v>
      </c>
      <c r="BK3234">
        <f t="shared" si="508"/>
        <v>3.33</v>
      </c>
      <c r="BL3234">
        <f t="shared" si="509"/>
        <v>37945.60000000002</v>
      </c>
    </row>
    <row r="3235" spans="1:64" x14ac:dyDescent="0.2">
      <c r="A3235" s="1">
        <v>3233</v>
      </c>
      <c r="B3235" s="7" t="s">
        <v>158</v>
      </c>
      <c r="C3235" s="3">
        <v>40034</v>
      </c>
      <c r="D3235" s="4" t="s">
        <v>629</v>
      </c>
      <c r="E3235" s="4" t="s">
        <v>167</v>
      </c>
      <c r="F3235" s="5" t="str">
        <f t="shared" si="500"/>
        <v>D</v>
      </c>
      <c r="G3235" s="6">
        <v>0.91666666666666663</v>
      </c>
      <c r="H3235" s="6">
        <v>0.94652777777777775</v>
      </c>
      <c r="I3235" s="85">
        <f t="shared" si="501"/>
        <v>43.000000000000007</v>
      </c>
      <c r="J3235" s="86">
        <f>I3235*Segmentos!$D$7*(AH3235%)*IF(ISNUMBER(AI3235),AI3235%,0)</f>
        <v>49536.000000000022</v>
      </c>
      <c r="K3235" s="86">
        <f>I3235*Segmentos!$D$7*(AL3235%)*IF(ISNUMBER(AM3235),AM3235%,0)</f>
        <v>97627.200000000012</v>
      </c>
      <c r="L3235" s="4"/>
      <c r="M3235" s="2">
        <v>0.43</v>
      </c>
      <c r="N3235" s="2">
        <v>3.4</v>
      </c>
      <c r="O3235" s="2">
        <v>12.6</v>
      </c>
      <c r="P3235" s="2">
        <v>76.703000000000003</v>
      </c>
      <c r="Q3235" s="2">
        <v>0.68</v>
      </c>
      <c r="R3235" s="2">
        <v>2</v>
      </c>
      <c r="S3235" s="2">
        <v>34</v>
      </c>
      <c r="T3235" s="2">
        <v>20.108899999999998</v>
      </c>
      <c r="U3235" s="2">
        <v>0.41</v>
      </c>
      <c r="V3235" s="2">
        <v>5</v>
      </c>
      <c r="W3235" s="2">
        <v>8.1999999999999993</v>
      </c>
      <c r="X3235" s="2">
        <v>15.420299999999999</v>
      </c>
      <c r="Y3235" s="2">
        <v>0.39</v>
      </c>
      <c r="Z3235" s="2">
        <v>4.7</v>
      </c>
      <c r="AA3235" s="2">
        <v>8.1999999999999993</v>
      </c>
      <c r="AB3235" s="2">
        <v>20.295200000000001</v>
      </c>
      <c r="AC3235" s="2">
        <v>0.36</v>
      </c>
      <c r="AD3235" s="2">
        <v>1.9</v>
      </c>
      <c r="AE3235" s="2">
        <v>18.5</v>
      </c>
      <c r="AF3235" s="2">
        <v>20.878699999999998</v>
      </c>
      <c r="AG3235" s="20">
        <v>0.28000000000000003</v>
      </c>
      <c r="AH3235" s="20">
        <v>3.6</v>
      </c>
      <c r="AI3235" s="20">
        <v>8</v>
      </c>
      <c r="AJ3235" s="20">
        <v>24.046900000000001</v>
      </c>
      <c r="AK3235" s="18">
        <v>0.56000000000000005</v>
      </c>
      <c r="AL3235" s="18">
        <v>3.3</v>
      </c>
      <c r="AM3235" s="18">
        <v>17.2</v>
      </c>
      <c r="AN3235" s="18">
        <v>52.656100000000002</v>
      </c>
      <c r="AO3235" s="2">
        <v>0.54</v>
      </c>
      <c r="AP3235" s="2">
        <v>2.5</v>
      </c>
      <c r="AQ3235" s="2">
        <v>21.3</v>
      </c>
      <c r="AR3235" s="2">
        <v>10.4428</v>
      </c>
      <c r="AS3235" s="2">
        <v>0.51</v>
      </c>
      <c r="AT3235" s="2">
        <v>3.5</v>
      </c>
      <c r="AU3235" s="2">
        <v>14.5</v>
      </c>
      <c r="AV3235" s="2">
        <v>20.064599999999999</v>
      </c>
      <c r="AW3235" s="2">
        <v>0.27</v>
      </c>
      <c r="AX3235" s="2">
        <v>2.6</v>
      </c>
      <c r="AY3235" s="2">
        <v>10.3</v>
      </c>
      <c r="AZ3235" s="2">
        <v>13.643599999999999</v>
      </c>
      <c r="BA3235" s="2">
        <v>0.48</v>
      </c>
      <c r="BB3235" s="2">
        <v>4.2</v>
      </c>
      <c r="BC3235" s="2">
        <v>11.3</v>
      </c>
      <c r="BD3235" s="2">
        <v>32.552</v>
      </c>
      <c r="BE3235" s="4" t="str">
        <f t="shared" si="502"/>
        <v>NO APLICA</v>
      </c>
      <c r="BF3235" s="4">
        <f t="shared" si="503"/>
        <v>0.49159999999999993</v>
      </c>
      <c r="BG3235">
        <f t="shared" si="504"/>
        <v>0.54</v>
      </c>
      <c r="BH3235">
        <f t="shared" si="505"/>
        <v>0.51</v>
      </c>
      <c r="BI3235">
        <f t="shared" si="506"/>
        <v>0.48</v>
      </c>
      <c r="BJ3235">
        <f t="shared" si="507"/>
        <v>0.56000000000000005</v>
      </c>
      <c r="BK3235">
        <f t="shared" si="508"/>
        <v>0.28000000000000003</v>
      </c>
      <c r="BL3235">
        <f t="shared" si="509"/>
        <v>1842.1200000000001</v>
      </c>
    </row>
    <row r="3236" spans="1:64" x14ac:dyDescent="0.2">
      <c r="A3236" s="1">
        <v>3234</v>
      </c>
      <c r="B3236" s="7" t="s">
        <v>5</v>
      </c>
      <c r="C3236" s="3">
        <v>40034</v>
      </c>
      <c r="D3236" s="4" t="s">
        <v>3</v>
      </c>
      <c r="E3236" s="4" t="s">
        <v>164</v>
      </c>
      <c r="F3236" s="5" t="str">
        <f t="shared" si="500"/>
        <v>D</v>
      </c>
      <c r="G3236" s="6">
        <v>0.87430555555555556</v>
      </c>
      <c r="H3236" s="6">
        <v>0.9159722222222223</v>
      </c>
      <c r="I3236" s="85">
        <f t="shared" si="501"/>
        <v>60.000000000000107</v>
      </c>
      <c r="J3236" s="86">
        <f>I3236*Segmentos!$D$7*(AH3236%)*IF(ISNUMBER(AI3236),AI3236%,0)</f>
        <v>1764624.0000000028</v>
      </c>
      <c r="K3236" s="86">
        <f>I3236*Segmentos!$D$7*(AL3236%)*IF(ISNUMBER(AM3236),AM3236%,0)</f>
        <v>1472328.0000000023</v>
      </c>
      <c r="L3236" s="4"/>
      <c r="M3236" s="2">
        <v>6.72</v>
      </c>
      <c r="N3236" s="2">
        <v>18.100000000000001</v>
      </c>
      <c r="O3236" s="2">
        <v>37.1</v>
      </c>
      <c r="P3236" s="2">
        <v>86.702100000000002</v>
      </c>
      <c r="Q3236" s="2">
        <v>4.62</v>
      </c>
      <c r="R3236" s="2">
        <v>11.5</v>
      </c>
      <c r="S3236" s="2">
        <v>40.299999999999997</v>
      </c>
      <c r="T3236" s="2">
        <v>9.9577000000000009</v>
      </c>
      <c r="U3236" s="2">
        <v>4.62</v>
      </c>
      <c r="V3236" s="2">
        <v>13.4</v>
      </c>
      <c r="W3236" s="2">
        <v>34.4</v>
      </c>
      <c r="X3236" s="2">
        <v>12.4917</v>
      </c>
      <c r="Y3236" s="2">
        <v>7.98</v>
      </c>
      <c r="Z3236" s="2">
        <v>22.5</v>
      </c>
      <c r="AA3236" s="2">
        <v>35.4</v>
      </c>
      <c r="AB3236" s="2">
        <v>30.425699999999999</v>
      </c>
      <c r="AC3236" s="2">
        <v>7.98</v>
      </c>
      <c r="AD3236" s="2">
        <v>20.399999999999999</v>
      </c>
      <c r="AE3236" s="2">
        <v>39.1</v>
      </c>
      <c r="AF3236" s="2">
        <v>33.826999999999998</v>
      </c>
      <c r="AG3236" s="20">
        <v>7.37</v>
      </c>
      <c r="AH3236" s="20">
        <v>19.399999999999999</v>
      </c>
      <c r="AI3236" s="20">
        <v>37.9</v>
      </c>
      <c r="AJ3236" s="20">
        <v>45.152299999999997</v>
      </c>
      <c r="AK3236" s="18">
        <v>6.12</v>
      </c>
      <c r="AL3236" s="18">
        <v>16.899999999999999</v>
      </c>
      <c r="AM3236" s="18">
        <v>36.299999999999997</v>
      </c>
      <c r="AN3236" s="18">
        <v>41.549900000000001</v>
      </c>
      <c r="AO3236" s="2">
        <v>3.5</v>
      </c>
      <c r="AP3236" s="2">
        <v>12</v>
      </c>
      <c r="AQ3236" s="2">
        <v>29.2</v>
      </c>
      <c r="AR3236" s="2">
        <v>4.9366000000000003</v>
      </c>
      <c r="AS3236" s="2">
        <v>6.75</v>
      </c>
      <c r="AT3236" s="2">
        <v>18.399999999999999</v>
      </c>
      <c r="AU3236" s="2">
        <v>36.700000000000003</v>
      </c>
      <c r="AV3236" s="2">
        <v>19.204000000000001</v>
      </c>
      <c r="AW3236" s="2">
        <v>6.37</v>
      </c>
      <c r="AX3236" s="2">
        <v>18.600000000000001</v>
      </c>
      <c r="AY3236" s="2">
        <v>34.299999999999997</v>
      </c>
      <c r="AZ3236" s="2">
        <v>23.646899999999999</v>
      </c>
      <c r="BA3236" s="2">
        <v>7.87</v>
      </c>
      <c r="BB3236" s="2">
        <v>19.2</v>
      </c>
      <c r="BC3236" s="2">
        <v>40.9</v>
      </c>
      <c r="BD3236" s="2">
        <v>38.9146</v>
      </c>
      <c r="BE3236" s="4" t="str">
        <f t="shared" si="502"/>
        <v>NO APLICA</v>
      </c>
      <c r="BF3236" s="4">
        <f t="shared" si="503"/>
        <v>6.7349999999999994</v>
      </c>
      <c r="BG3236">
        <f t="shared" si="504"/>
        <v>3.5</v>
      </c>
      <c r="BH3236">
        <f t="shared" si="505"/>
        <v>6.75</v>
      </c>
      <c r="BI3236">
        <f t="shared" si="506"/>
        <v>7.87</v>
      </c>
      <c r="BJ3236">
        <f t="shared" si="507"/>
        <v>6.12</v>
      </c>
      <c r="BK3236">
        <f t="shared" si="508"/>
        <v>7.37</v>
      </c>
      <c r="BL3236">
        <f t="shared" si="509"/>
        <v>40290.600000000079</v>
      </c>
    </row>
    <row r="3237" spans="1:64" x14ac:dyDescent="0.2">
      <c r="A3237" s="1">
        <v>3235</v>
      </c>
      <c r="B3237" s="7" t="s">
        <v>101</v>
      </c>
      <c r="C3237" s="3">
        <v>40034</v>
      </c>
      <c r="D3237" s="4" t="s">
        <v>628</v>
      </c>
      <c r="E3237" s="4" t="s">
        <v>168</v>
      </c>
      <c r="F3237" s="5" t="str">
        <f t="shared" si="500"/>
        <v>D</v>
      </c>
      <c r="G3237" s="6">
        <v>0.91666666666666663</v>
      </c>
      <c r="H3237" s="6">
        <v>0.99652777777777779</v>
      </c>
      <c r="I3237" s="85">
        <f t="shared" si="501"/>
        <v>115.00000000000007</v>
      </c>
      <c r="J3237" s="86">
        <f>I3237*Segmentos!$D$7*(AH3237%)*IF(ISNUMBER(AI3237),AI3237%,0)</f>
        <v>1018164.0000000009</v>
      </c>
      <c r="K3237" s="86">
        <f>I3237*Segmentos!$D$7*(AL3237%)*IF(ISNUMBER(AM3237),AM3237%,0)</f>
        <v>1107312.0000000007</v>
      </c>
      <c r="L3237" s="4" t="s">
        <v>575</v>
      </c>
      <c r="M3237" s="2">
        <v>2.31</v>
      </c>
      <c r="N3237" s="2">
        <v>8</v>
      </c>
      <c r="O3237" s="2">
        <v>29</v>
      </c>
      <c r="P3237" s="2">
        <v>78.778899999999993</v>
      </c>
      <c r="Q3237" s="2">
        <v>0.47</v>
      </c>
      <c r="R3237" s="2">
        <v>4.2</v>
      </c>
      <c r="S3237" s="2">
        <v>11.2</v>
      </c>
      <c r="T3237" s="2">
        <v>2.6928999999999998</v>
      </c>
      <c r="U3237" s="2">
        <v>2.29</v>
      </c>
      <c r="V3237" s="2">
        <v>5.9</v>
      </c>
      <c r="W3237" s="2">
        <v>38.799999999999997</v>
      </c>
      <c r="X3237" s="2">
        <v>16.368099999999998</v>
      </c>
      <c r="Y3237" s="2">
        <v>4.0199999999999996</v>
      </c>
      <c r="Z3237" s="2">
        <v>13</v>
      </c>
      <c r="AA3237" s="2">
        <v>30.8</v>
      </c>
      <c r="AB3237" s="2">
        <v>40.368699999999997</v>
      </c>
      <c r="AC3237" s="2">
        <v>1.73</v>
      </c>
      <c r="AD3237" s="2">
        <v>6.7</v>
      </c>
      <c r="AE3237" s="2">
        <v>25.9</v>
      </c>
      <c r="AF3237" s="2">
        <v>19.3492</v>
      </c>
      <c r="AG3237" s="20">
        <v>2.2200000000000002</v>
      </c>
      <c r="AH3237" s="20">
        <v>9.3000000000000007</v>
      </c>
      <c r="AI3237" s="20">
        <v>23.8</v>
      </c>
      <c r="AJ3237" s="20">
        <v>35.7699</v>
      </c>
      <c r="AK3237" s="18">
        <v>2.4</v>
      </c>
      <c r="AL3237" s="18">
        <v>6.8</v>
      </c>
      <c r="AM3237" s="18">
        <v>35.4</v>
      </c>
      <c r="AN3237" s="18">
        <v>43.009</v>
      </c>
      <c r="AO3237" s="2">
        <v>0.51</v>
      </c>
      <c r="AP3237" s="2">
        <v>2.9</v>
      </c>
      <c r="AQ3237" s="2">
        <v>17.399999999999999</v>
      </c>
      <c r="AR3237" s="2">
        <v>1.9086000000000001</v>
      </c>
      <c r="AS3237" s="2">
        <v>2.78</v>
      </c>
      <c r="AT3237" s="2">
        <v>8.5</v>
      </c>
      <c r="AU3237" s="2">
        <v>32.5</v>
      </c>
      <c r="AV3237" s="2">
        <v>20.8447</v>
      </c>
      <c r="AW3237" s="2">
        <v>2.72</v>
      </c>
      <c r="AX3237" s="2">
        <v>7.3</v>
      </c>
      <c r="AY3237" s="2">
        <v>37</v>
      </c>
      <c r="AZ3237" s="2">
        <v>26.590800000000002</v>
      </c>
      <c r="BA3237" s="2">
        <v>2.2599999999999998</v>
      </c>
      <c r="BB3237" s="2">
        <v>9.6</v>
      </c>
      <c r="BC3237" s="2">
        <v>23.6</v>
      </c>
      <c r="BD3237" s="2">
        <v>29.434699999999999</v>
      </c>
      <c r="BE3237" s="4" t="str">
        <f t="shared" si="502"/>
        <v>ABURRIDO</v>
      </c>
      <c r="BF3237" s="4">
        <f t="shared" si="503"/>
        <v>2.4445999999999999</v>
      </c>
      <c r="BG3237">
        <f t="shared" si="504"/>
        <v>0.51</v>
      </c>
      <c r="BH3237">
        <f t="shared" si="505"/>
        <v>2.78</v>
      </c>
      <c r="BI3237">
        <f t="shared" si="506"/>
        <v>2.72</v>
      </c>
      <c r="BJ3237">
        <f t="shared" si="507"/>
        <v>2.4</v>
      </c>
      <c r="BK3237">
        <f t="shared" si="508"/>
        <v>2.2200000000000002</v>
      </c>
      <c r="BL3237">
        <f t="shared" si="509"/>
        <v>26680.000000000018</v>
      </c>
    </row>
    <row r="3238" spans="1:64" x14ac:dyDescent="0.2">
      <c r="A3238" s="1">
        <v>3236</v>
      </c>
      <c r="B3238" s="7" t="s">
        <v>9</v>
      </c>
      <c r="C3238" s="3">
        <v>40034</v>
      </c>
      <c r="D3238" s="4" t="s">
        <v>8</v>
      </c>
      <c r="E3238" s="4" t="s">
        <v>168</v>
      </c>
      <c r="F3238" s="5" t="str">
        <f t="shared" si="500"/>
        <v>D</v>
      </c>
      <c r="G3238" s="6">
        <v>0.76666666666666661</v>
      </c>
      <c r="H3238" s="6">
        <v>0.87361111111111101</v>
      </c>
      <c r="I3238" s="85">
        <f t="shared" si="501"/>
        <v>153.99999999999994</v>
      </c>
      <c r="J3238" s="86">
        <f>I3238*Segmentos!$D$7*(AH3238%)*IF(ISNUMBER(AI3238),AI3238%,0)</f>
        <v>2081155.9999999993</v>
      </c>
      <c r="K3238" s="86">
        <f>I3238*Segmentos!$D$7*(AL3238%)*IF(ISNUMBER(AM3238),AM3238%,0)</f>
        <v>1809807.9999999995</v>
      </c>
      <c r="L3238" s="4" t="s">
        <v>573</v>
      </c>
      <c r="M3238" s="2">
        <v>3.14</v>
      </c>
      <c r="N3238" s="2">
        <v>13.7</v>
      </c>
      <c r="O3238" s="2">
        <v>22.9</v>
      </c>
      <c r="P3238" s="2">
        <v>78.572500000000005</v>
      </c>
      <c r="Q3238" s="2">
        <v>2.8</v>
      </c>
      <c r="R3238" s="2">
        <v>12</v>
      </c>
      <c r="S3238" s="2">
        <v>23.4</v>
      </c>
      <c r="T3238" s="2">
        <v>11.6752</v>
      </c>
      <c r="U3238" s="2">
        <v>1.76</v>
      </c>
      <c r="V3238" s="2">
        <v>7.4</v>
      </c>
      <c r="W3238" s="2">
        <v>23.7</v>
      </c>
      <c r="X3238" s="2">
        <v>9.2147000000000006</v>
      </c>
      <c r="Y3238" s="2">
        <v>5.14</v>
      </c>
      <c r="Z3238" s="2">
        <v>17.8</v>
      </c>
      <c r="AA3238" s="2">
        <v>29</v>
      </c>
      <c r="AB3238" s="2">
        <v>37.981400000000001</v>
      </c>
      <c r="AC3238" s="2">
        <v>2.4</v>
      </c>
      <c r="AD3238" s="2">
        <v>15</v>
      </c>
      <c r="AE3238" s="2">
        <v>16</v>
      </c>
      <c r="AF3238" s="2">
        <v>19.7012</v>
      </c>
      <c r="AG3238" s="20">
        <v>3.37</v>
      </c>
      <c r="AH3238" s="20">
        <v>14.5</v>
      </c>
      <c r="AI3238" s="20">
        <v>23.3</v>
      </c>
      <c r="AJ3238" s="20">
        <v>39.960299999999997</v>
      </c>
      <c r="AK3238" s="18">
        <v>2.94</v>
      </c>
      <c r="AL3238" s="18">
        <v>13</v>
      </c>
      <c r="AM3238" s="18">
        <v>22.6</v>
      </c>
      <c r="AN3238" s="18">
        <v>38.612200000000001</v>
      </c>
      <c r="AO3238" s="2">
        <v>0.96</v>
      </c>
      <c r="AP3238" s="2">
        <v>5</v>
      </c>
      <c r="AQ3238" s="2">
        <v>19.2</v>
      </c>
      <c r="AR3238" s="2">
        <v>2.6173999999999999</v>
      </c>
      <c r="AS3238" s="2">
        <v>2.2999999999999998</v>
      </c>
      <c r="AT3238" s="2">
        <v>12</v>
      </c>
      <c r="AU3238" s="2">
        <v>19.2</v>
      </c>
      <c r="AV3238" s="2">
        <v>12.654400000000001</v>
      </c>
      <c r="AW3238" s="2">
        <v>2.25</v>
      </c>
      <c r="AX3238" s="2">
        <v>11.5</v>
      </c>
      <c r="AY3238" s="2">
        <v>19.600000000000001</v>
      </c>
      <c r="AZ3238" s="2">
        <v>16.151599999999998</v>
      </c>
      <c r="BA3238" s="2">
        <v>4.92</v>
      </c>
      <c r="BB3238" s="2">
        <v>18.899999999999999</v>
      </c>
      <c r="BC3238" s="2">
        <v>26.1</v>
      </c>
      <c r="BD3238" s="2">
        <v>47.149099999999997</v>
      </c>
      <c r="BE3238" s="4" t="str">
        <f t="shared" si="502"/>
        <v>ABURRIDO</v>
      </c>
      <c r="BF3238" s="4">
        <f t="shared" si="503"/>
        <v>3.1144000000000003</v>
      </c>
      <c r="BG3238">
        <f t="shared" si="504"/>
        <v>0.96</v>
      </c>
      <c r="BH3238">
        <f t="shared" si="505"/>
        <v>2.2999999999999998</v>
      </c>
      <c r="BI3238">
        <f t="shared" si="506"/>
        <v>4.92</v>
      </c>
      <c r="BJ3238">
        <f t="shared" si="507"/>
        <v>2.94</v>
      </c>
      <c r="BK3238">
        <f t="shared" si="508"/>
        <v>3.37</v>
      </c>
      <c r="BL3238">
        <f t="shared" si="509"/>
        <v>48314.419999999984</v>
      </c>
    </row>
    <row r="3239" spans="1:64" x14ac:dyDescent="0.2">
      <c r="A3239" s="1">
        <v>3237</v>
      </c>
      <c r="B3239" s="7" t="s">
        <v>35</v>
      </c>
      <c r="C3239" s="3">
        <v>40034</v>
      </c>
      <c r="D3239" s="4" t="s">
        <v>626</v>
      </c>
      <c r="E3239" s="4" t="s">
        <v>163</v>
      </c>
      <c r="F3239" s="5" t="str">
        <f t="shared" si="500"/>
        <v>D</v>
      </c>
      <c r="G3239" s="6">
        <v>0.91736111111111107</v>
      </c>
      <c r="H3239" s="6">
        <v>0.91805555555555562</v>
      </c>
      <c r="I3239" s="85">
        <f t="shared" si="501"/>
        <v>1.0000000000001563</v>
      </c>
      <c r="J3239" s="86">
        <f>I3239*Segmentos!$D$7*(AH3239%)*IF(ISNUMBER(AI3239),AI3239%,0)</f>
        <v>24800.000000003874</v>
      </c>
      <c r="K3239" s="86">
        <f>I3239*Segmentos!$D$7*(AL3239%)*IF(ISNUMBER(AM3239),AM3239%,0)</f>
        <v>28800.000000004504</v>
      </c>
      <c r="L3239" s="4"/>
      <c r="M3239" s="2">
        <v>6.71</v>
      </c>
      <c r="N3239" s="2">
        <v>6.7</v>
      </c>
      <c r="O3239" s="2">
        <v>100</v>
      </c>
      <c r="P3239" s="2">
        <v>96.007400000000004</v>
      </c>
      <c r="Q3239" s="2">
        <v>3.41</v>
      </c>
      <c r="R3239" s="2">
        <v>3.4</v>
      </c>
      <c r="S3239" s="2">
        <v>100</v>
      </c>
      <c r="T3239" s="2">
        <v>8.125</v>
      </c>
      <c r="U3239" s="2">
        <v>4.93</v>
      </c>
      <c r="V3239" s="2">
        <v>4.9000000000000004</v>
      </c>
      <c r="W3239" s="2">
        <v>100</v>
      </c>
      <c r="X3239" s="2">
        <v>14.7829</v>
      </c>
      <c r="Y3239" s="2">
        <v>6.42</v>
      </c>
      <c r="Z3239" s="2">
        <v>6.4</v>
      </c>
      <c r="AA3239" s="2">
        <v>100</v>
      </c>
      <c r="AB3239" s="2">
        <v>27.113399999999999</v>
      </c>
      <c r="AC3239" s="2">
        <v>9.8000000000000007</v>
      </c>
      <c r="AD3239" s="2">
        <v>9.8000000000000007</v>
      </c>
      <c r="AE3239" s="2">
        <v>100</v>
      </c>
      <c r="AF3239" s="2">
        <v>45.9861</v>
      </c>
      <c r="AG3239" s="20">
        <v>6.23</v>
      </c>
      <c r="AH3239" s="20">
        <v>6.2</v>
      </c>
      <c r="AI3239" s="20">
        <v>100</v>
      </c>
      <c r="AJ3239" s="20">
        <v>42.251800000000003</v>
      </c>
      <c r="AK3239" s="18">
        <v>7.15</v>
      </c>
      <c r="AL3239" s="18">
        <v>7.2</v>
      </c>
      <c r="AM3239" s="18">
        <v>100</v>
      </c>
      <c r="AN3239" s="18">
        <v>53.755600000000001</v>
      </c>
      <c r="AO3239" s="2">
        <v>5.87</v>
      </c>
      <c r="AP3239" s="2">
        <v>5.9</v>
      </c>
      <c r="AQ3239" s="2">
        <v>100</v>
      </c>
      <c r="AR3239" s="2">
        <v>9.1676000000000002</v>
      </c>
      <c r="AS3239" s="2">
        <v>5.84</v>
      </c>
      <c r="AT3239" s="2">
        <v>5.8</v>
      </c>
      <c r="AU3239" s="2">
        <v>100</v>
      </c>
      <c r="AV3239" s="2">
        <v>18.412800000000001</v>
      </c>
      <c r="AW3239" s="2">
        <v>6.66</v>
      </c>
      <c r="AX3239" s="2">
        <v>6.7</v>
      </c>
      <c r="AY3239" s="2">
        <v>100</v>
      </c>
      <c r="AZ3239" s="2">
        <v>27.368400000000001</v>
      </c>
      <c r="BA3239" s="2">
        <v>7.5</v>
      </c>
      <c r="BB3239" s="2">
        <v>7.5</v>
      </c>
      <c r="BC3239" s="2">
        <v>100</v>
      </c>
      <c r="BD3239" s="2">
        <v>41.058500000000002</v>
      </c>
      <c r="BE3239" s="4" t="str">
        <f t="shared" si="502"/>
        <v>NO APLICA</v>
      </c>
      <c r="BF3239" s="4">
        <f t="shared" si="503"/>
        <v>6.5293999999999999</v>
      </c>
      <c r="BG3239">
        <f t="shared" si="504"/>
        <v>5.87</v>
      </c>
      <c r="BH3239">
        <f t="shared" si="505"/>
        <v>5.84</v>
      </c>
      <c r="BI3239">
        <f t="shared" si="506"/>
        <v>7.5</v>
      </c>
      <c r="BJ3239">
        <f t="shared" si="507"/>
        <v>7.15</v>
      </c>
      <c r="BK3239">
        <f t="shared" si="508"/>
        <v>6.23</v>
      </c>
      <c r="BL3239">
        <f t="shared" si="509"/>
        <v>670.00000000010471</v>
      </c>
    </row>
    <row r="3240" spans="1:64" x14ac:dyDescent="0.2">
      <c r="A3240" s="1">
        <v>3238</v>
      </c>
      <c r="B3240" s="7" t="s">
        <v>133</v>
      </c>
      <c r="C3240" s="3">
        <v>40034</v>
      </c>
      <c r="D3240" s="4" t="s">
        <v>629</v>
      </c>
      <c r="E3240" s="4" t="s">
        <v>170</v>
      </c>
      <c r="F3240" s="5" t="str">
        <f t="shared" si="500"/>
        <v>D</v>
      </c>
      <c r="G3240" s="6">
        <v>0.89722222222222225</v>
      </c>
      <c r="H3240" s="6">
        <v>0.91111111111111109</v>
      </c>
      <c r="I3240" s="85">
        <f t="shared" si="501"/>
        <v>19.999999999999929</v>
      </c>
      <c r="J3240" s="86">
        <f>I3240*Segmentos!$D$7*(AH3240%)*IF(ISNUMBER(AI3240),AI3240%,0)</f>
        <v>11039.999999999958</v>
      </c>
      <c r="K3240" s="86">
        <f>I3240*Segmentos!$D$7*(AL3240%)*IF(ISNUMBER(AM3240),AM3240%,0)</f>
        <v>10239.999999999964</v>
      </c>
      <c r="L3240" s="4"/>
      <c r="M3240" s="2">
        <v>0.14000000000000001</v>
      </c>
      <c r="N3240" s="2">
        <v>0.7</v>
      </c>
      <c r="O3240" s="2">
        <v>18.600000000000001</v>
      </c>
      <c r="P3240" s="2">
        <v>18.091699999999999</v>
      </c>
      <c r="Q3240" s="2">
        <v>0.02</v>
      </c>
      <c r="R3240" s="2">
        <v>0.4</v>
      </c>
      <c r="S3240" s="2">
        <v>5</v>
      </c>
      <c r="T3240" s="2">
        <v>0.42080000000000001</v>
      </c>
      <c r="U3240" s="2">
        <v>0.24</v>
      </c>
      <c r="V3240" s="2">
        <v>1</v>
      </c>
      <c r="W3240" s="2">
        <v>25</v>
      </c>
      <c r="X3240" s="2">
        <v>6.4968000000000004</v>
      </c>
      <c r="Y3240" s="2">
        <v>0.24</v>
      </c>
      <c r="Z3240" s="2">
        <v>0.6</v>
      </c>
      <c r="AA3240" s="2">
        <v>39.799999999999997</v>
      </c>
      <c r="AB3240" s="2">
        <v>9.1998999999999995</v>
      </c>
      <c r="AC3240" s="2">
        <v>0.05</v>
      </c>
      <c r="AD3240" s="2">
        <v>0.9</v>
      </c>
      <c r="AE3240" s="2">
        <v>5</v>
      </c>
      <c r="AF3240" s="2">
        <v>1.9742</v>
      </c>
      <c r="AG3240" s="20">
        <v>0.15</v>
      </c>
      <c r="AH3240" s="20">
        <v>0.4</v>
      </c>
      <c r="AI3240" s="20">
        <v>34.5</v>
      </c>
      <c r="AJ3240" s="20">
        <v>9.0417000000000005</v>
      </c>
      <c r="AK3240" s="18">
        <v>0.13</v>
      </c>
      <c r="AL3240" s="18">
        <v>1</v>
      </c>
      <c r="AM3240" s="18">
        <v>12.8</v>
      </c>
      <c r="AN3240" s="18">
        <v>9.0500000000000007</v>
      </c>
      <c r="AO3240" s="2">
        <v>0</v>
      </c>
      <c r="AP3240" s="2">
        <v>0</v>
      </c>
      <c r="AQ3240" s="8" t="s">
        <v>577</v>
      </c>
      <c r="AR3240" s="2">
        <v>0</v>
      </c>
      <c r="AS3240" s="2">
        <v>0.02</v>
      </c>
      <c r="AT3240" s="2">
        <v>0.2</v>
      </c>
      <c r="AU3240" s="2">
        <v>10</v>
      </c>
      <c r="AV3240" s="2">
        <v>0.62390000000000001</v>
      </c>
      <c r="AW3240" s="2">
        <v>0.43</v>
      </c>
      <c r="AX3240" s="2">
        <v>1.6</v>
      </c>
      <c r="AY3240" s="2">
        <v>26.2</v>
      </c>
      <c r="AZ3240" s="2">
        <v>15.976699999999999</v>
      </c>
      <c r="BA3240" s="2">
        <v>0.03</v>
      </c>
      <c r="BB3240" s="2">
        <v>0.6</v>
      </c>
      <c r="BC3240" s="2">
        <v>5</v>
      </c>
      <c r="BD3240" s="2">
        <v>1.4911000000000001</v>
      </c>
      <c r="BE3240" s="4" t="str">
        <f t="shared" si="502"/>
        <v>NO APLICA</v>
      </c>
      <c r="BF3240" s="4">
        <f t="shared" si="503"/>
        <v>0.1646</v>
      </c>
      <c r="BG3240">
        <f t="shared" si="504"/>
        <v>0</v>
      </c>
      <c r="BH3240">
        <f t="shared" si="505"/>
        <v>0.02</v>
      </c>
      <c r="BI3240">
        <f t="shared" si="506"/>
        <v>0.43</v>
      </c>
      <c r="BJ3240">
        <f t="shared" si="507"/>
        <v>0.13</v>
      </c>
      <c r="BK3240">
        <f t="shared" si="508"/>
        <v>0.15</v>
      </c>
      <c r="BL3240">
        <f t="shared" si="509"/>
        <v>260.39999999999907</v>
      </c>
    </row>
    <row r="3241" spans="1:64" x14ac:dyDescent="0.2">
      <c r="A3241" s="1">
        <v>3239</v>
      </c>
      <c r="B3241" s="7" t="s">
        <v>148</v>
      </c>
      <c r="C3241" s="3">
        <v>40034</v>
      </c>
      <c r="D3241" s="4" t="s">
        <v>3</v>
      </c>
      <c r="E3241" s="4" t="s">
        <v>175</v>
      </c>
      <c r="F3241" s="5" t="str">
        <f t="shared" si="500"/>
        <v>D</v>
      </c>
      <c r="G3241" s="6">
        <v>0.80902777777777779</v>
      </c>
      <c r="H3241" s="6">
        <v>0.87430555555555556</v>
      </c>
      <c r="I3241" s="85">
        <f t="shared" si="501"/>
        <v>93.999999999999986</v>
      </c>
      <c r="J3241" s="86">
        <f>I3241*Segmentos!$D$7*(AH3241%)*IF(ISNUMBER(AI3241),AI3241%,0)</f>
        <v>573926.39999999991</v>
      </c>
      <c r="K3241" s="86">
        <f>I3241*Segmentos!$D$7*(AL3241%)*IF(ISNUMBER(AM3241),AM3241%,0)</f>
        <v>567308.79999999981</v>
      </c>
      <c r="L3241" s="4"/>
      <c r="M3241" s="2">
        <v>1.52</v>
      </c>
      <c r="N3241" s="2">
        <v>9.9</v>
      </c>
      <c r="O3241" s="2">
        <v>15.4</v>
      </c>
      <c r="P3241" s="2">
        <v>71.535399999999996</v>
      </c>
      <c r="Q3241" s="2">
        <v>1.06</v>
      </c>
      <c r="R3241" s="2">
        <v>7.6</v>
      </c>
      <c r="S3241" s="2">
        <v>14</v>
      </c>
      <c r="T3241" s="2">
        <v>8.3567</v>
      </c>
      <c r="U3241" s="2">
        <v>1.48</v>
      </c>
      <c r="V3241" s="2">
        <v>9.8000000000000007</v>
      </c>
      <c r="W3241" s="2">
        <v>15.1</v>
      </c>
      <c r="X3241" s="2">
        <v>14.6252</v>
      </c>
      <c r="Y3241" s="2">
        <v>1.98</v>
      </c>
      <c r="Z3241" s="2">
        <v>12</v>
      </c>
      <c r="AA3241" s="2">
        <v>16.600000000000001</v>
      </c>
      <c r="AB3241" s="2">
        <v>27.616199999999999</v>
      </c>
      <c r="AC3241" s="2">
        <v>1.35</v>
      </c>
      <c r="AD3241" s="2">
        <v>9.1999999999999993</v>
      </c>
      <c r="AE3241" s="2">
        <v>14.8</v>
      </c>
      <c r="AF3241" s="2">
        <v>20.9373</v>
      </c>
      <c r="AG3241" s="20">
        <v>1.53</v>
      </c>
      <c r="AH3241" s="20">
        <v>10.6</v>
      </c>
      <c r="AI3241" s="20">
        <v>14.4</v>
      </c>
      <c r="AJ3241" s="20">
        <v>34.1432</v>
      </c>
      <c r="AK3241" s="18">
        <v>1.51</v>
      </c>
      <c r="AL3241" s="18">
        <v>9.1999999999999993</v>
      </c>
      <c r="AM3241" s="18">
        <v>16.399999999999999</v>
      </c>
      <c r="AN3241" s="18">
        <v>37.392200000000003</v>
      </c>
      <c r="AO3241" s="2">
        <v>0.9</v>
      </c>
      <c r="AP3241" s="2">
        <v>6.5</v>
      </c>
      <c r="AQ3241" s="2">
        <v>13.7</v>
      </c>
      <c r="AR3241" s="2">
        <v>4.6295999999999999</v>
      </c>
      <c r="AS3241" s="2">
        <v>0.88</v>
      </c>
      <c r="AT3241" s="2">
        <v>8.1</v>
      </c>
      <c r="AU3241" s="2">
        <v>10.8</v>
      </c>
      <c r="AV3241" s="2">
        <v>9.1259999999999994</v>
      </c>
      <c r="AW3241" s="2">
        <v>1.72</v>
      </c>
      <c r="AX3241" s="2">
        <v>7.8</v>
      </c>
      <c r="AY3241" s="2">
        <v>22</v>
      </c>
      <c r="AZ3241" s="2">
        <v>23.3782</v>
      </c>
      <c r="BA3241" s="2">
        <v>1.9</v>
      </c>
      <c r="BB3241" s="2">
        <v>13.3</v>
      </c>
      <c r="BC3241" s="2">
        <v>14.3</v>
      </c>
      <c r="BD3241" s="2">
        <v>34.401600000000002</v>
      </c>
      <c r="BE3241" s="4" t="str">
        <f t="shared" si="502"/>
        <v>ABURRIDO</v>
      </c>
      <c r="BF3241" s="4">
        <f t="shared" si="503"/>
        <v>1.3155999999999999</v>
      </c>
      <c r="BG3241">
        <f t="shared" si="504"/>
        <v>0.9</v>
      </c>
      <c r="BH3241">
        <f t="shared" si="505"/>
        <v>0.88</v>
      </c>
      <c r="BI3241">
        <f t="shared" si="506"/>
        <v>1.9</v>
      </c>
      <c r="BJ3241">
        <f t="shared" si="507"/>
        <v>1.51</v>
      </c>
      <c r="BK3241">
        <f t="shared" si="508"/>
        <v>1.53</v>
      </c>
      <c r="BL3241">
        <f t="shared" si="509"/>
        <v>14331.24</v>
      </c>
    </row>
    <row r="3242" spans="1:64" x14ac:dyDescent="0.2">
      <c r="A3242" s="1">
        <v>3240</v>
      </c>
      <c r="B3242" s="7" t="s">
        <v>11</v>
      </c>
      <c r="C3242" s="3">
        <v>40034</v>
      </c>
      <c r="D3242" s="4" t="s">
        <v>8</v>
      </c>
      <c r="E3242" s="4" t="s">
        <v>166</v>
      </c>
      <c r="F3242" s="5" t="str">
        <f t="shared" si="500"/>
        <v>D</v>
      </c>
      <c r="G3242" s="6">
        <v>0.89444444444444438</v>
      </c>
      <c r="H3242" s="6">
        <v>0.89583333333333337</v>
      </c>
      <c r="I3242" s="85">
        <f t="shared" si="501"/>
        <v>2.0000000000001528</v>
      </c>
      <c r="J3242" s="86">
        <f>I3242*Segmentos!$D$7*(AH3242%)*IF(ISNUMBER(AI3242),AI3242%,0)</f>
        <v>48936.800000003735</v>
      </c>
      <c r="K3242" s="86">
        <f>I3242*Segmentos!$D$7*(AL3242%)*IF(ISNUMBER(AM3242),AM3242%,0)</f>
        <v>49368.000000003776</v>
      </c>
      <c r="L3242" s="4"/>
      <c r="M3242" s="2">
        <v>6.18</v>
      </c>
      <c r="N3242" s="2">
        <v>6.7</v>
      </c>
      <c r="O3242" s="2">
        <v>92.4</v>
      </c>
      <c r="P3242" s="2">
        <v>83.902699999999996</v>
      </c>
      <c r="Q3242" s="2">
        <v>3.74</v>
      </c>
      <c r="R3242" s="2">
        <v>3.9</v>
      </c>
      <c r="S3242" s="2">
        <v>96</v>
      </c>
      <c r="T3242" s="2">
        <v>8.4777000000000005</v>
      </c>
      <c r="U3242" s="2">
        <v>5.45</v>
      </c>
      <c r="V3242" s="2">
        <v>5.8</v>
      </c>
      <c r="W3242" s="2">
        <v>93.9</v>
      </c>
      <c r="X3242" s="2">
        <v>15.516999999999999</v>
      </c>
      <c r="Y3242" s="2">
        <v>6</v>
      </c>
      <c r="Z3242" s="2">
        <v>6.9</v>
      </c>
      <c r="AA3242" s="2">
        <v>86.6</v>
      </c>
      <c r="AB3242" s="2">
        <v>24.045300000000001</v>
      </c>
      <c r="AC3242" s="2">
        <v>8.0399999999999991</v>
      </c>
      <c r="AD3242" s="2">
        <v>8.4</v>
      </c>
      <c r="AE3242" s="2">
        <v>95.3</v>
      </c>
      <c r="AF3242" s="2">
        <v>35.8628</v>
      </c>
      <c r="AG3242" s="20">
        <v>6.14</v>
      </c>
      <c r="AH3242" s="20">
        <v>6.7</v>
      </c>
      <c r="AI3242" s="20">
        <v>91.3</v>
      </c>
      <c r="AJ3242" s="20">
        <v>39.582599999999999</v>
      </c>
      <c r="AK3242" s="18">
        <v>6.21</v>
      </c>
      <c r="AL3242" s="18">
        <v>6.6</v>
      </c>
      <c r="AM3242" s="18">
        <v>93.5</v>
      </c>
      <c r="AN3242" s="18">
        <v>44.320099999999996</v>
      </c>
      <c r="AO3242" s="2">
        <v>1.53</v>
      </c>
      <c r="AP3242" s="2">
        <v>1.8</v>
      </c>
      <c r="AQ3242" s="2">
        <v>83.7</v>
      </c>
      <c r="AR3242" s="2">
        <v>2.2759</v>
      </c>
      <c r="AS3242" s="2">
        <v>4.33</v>
      </c>
      <c r="AT3242" s="2">
        <v>5</v>
      </c>
      <c r="AU3242" s="2">
        <v>86.3</v>
      </c>
      <c r="AV3242" s="2">
        <v>12.9597</v>
      </c>
      <c r="AW3242" s="2">
        <v>6.69</v>
      </c>
      <c r="AX3242" s="2">
        <v>7.3</v>
      </c>
      <c r="AY3242" s="2">
        <v>91.3</v>
      </c>
      <c r="AZ3242" s="2">
        <v>26.112100000000002</v>
      </c>
      <c r="BA3242" s="2">
        <v>8.18</v>
      </c>
      <c r="BB3242" s="2">
        <v>8.5</v>
      </c>
      <c r="BC3242" s="2">
        <v>95.8</v>
      </c>
      <c r="BD3242" s="2">
        <v>42.555</v>
      </c>
      <c r="BE3242" s="4" t="str">
        <f t="shared" si="502"/>
        <v>NO APLICA</v>
      </c>
      <c r="BF3242" s="4">
        <f t="shared" si="503"/>
        <v>5.5754000000000001</v>
      </c>
      <c r="BG3242">
        <f t="shared" si="504"/>
        <v>1.53</v>
      </c>
      <c r="BH3242">
        <f t="shared" si="505"/>
        <v>4.33</v>
      </c>
      <c r="BI3242">
        <f t="shared" si="506"/>
        <v>8.18</v>
      </c>
      <c r="BJ3242">
        <f t="shared" si="507"/>
        <v>6.21</v>
      </c>
      <c r="BK3242">
        <f t="shared" si="508"/>
        <v>6.14</v>
      </c>
      <c r="BL3242">
        <f t="shared" si="509"/>
        <v>1238.1600000000947</v>
      </c>
    </row>
    <row r="3243" spans="1:64" x14ac:dyDescent="0.2">
      <c r="A3243" s="1">
        <v>3241</v>
      </c>
      <c r="B3243" s="7" t="s">
        <v>11</v>
      </c>
      <c r="C3243" s="3">
        <v>40034</v>
      </c>
      <c r="D3243" s="4" t="s">
        <v>627</v>
      </c>
      <c r="E3243" s="4" t="s">
        <v>166</v>
      </c>
      <c r="F3243" s="5" t="str">
        <f t="shared" si="500"/>
        <v>D</v>
      </c>
      <c r="G3243" s="6">
        <v>0.9145833333333333</v>
      </c>
      <c r="H3243" s="6">
        <v>0.91736111111111107</v>
      </c>
      <c r="I3243" s="85">
        <f t="shared" si="501"/>
        <v>3.9999999999999858</v>
      </c>
      <c r="J3243" s="86">
        <f>I3243*Segmentos!$D$7*(AH3243%)*IF(ISNUMBER(AI3243),AI3243%,0)</f>
        <v>98150.399999999659</v>
      </c>
      <c r="K3243" s="86">
        <f>I3243*Segmentos!$D$7*(AL3243%)*IF(ISNUMBER(AM3243),AM3243%,0)</f>
        <v>129126.39999999956</v>
      </c>
      <c r="L3243" s="4"/>
      <c r="M3243" s="2">
        <v>7.16</v>
      </c>
      <c r="N3243" s="2">
        <v>8.5</v>
      </c>
      <c r="O3243" s="2">
        <v>84.5</v>
      </c>
      <c r="P3243" s="2">
        <v>90.102900000000005</v>
      </c>
      <c r="Q3243" s="2">
        <v>5.58</v>
      </c>
      <c r="R3243" s="2">
        <v>6.1</v>
      </c>
      <c r="S3243" s="2">
        <v>91.7</v>
      </c>
      <c r="T3243" s="2">
        <v>11.714600000000001</v>
      </c>
      <c r="U3243" s="2">
        <v>4.5999999999999996</v>
      </c>
      <c r="V3243" s="2">
        <v>5</v>
      </c>
      <c r="W3243" s="2">
        <v>92.7</v>
      </c>
      <c r="X3243" s="2">
        <v>12.1412</v>
      </c>
      <c r="Y3243" s="2">
        <v>6.69</v>
      </c>
      <c r="Z3243" s="2">
        <v>8.5</v>
      </c>
      <c r="AA3243" s="2">
        <v>78.8</v>
      </c>
      <c r="AB3243" s="2">
        <v>24.864599999999999</v>
      </c>
      <c r="AC3243" s="2">
        <v>10.01</v>
      </c>
      <c r="AD3243" s="2">
        <v>11.9</v>
      </c>
      <c r="AE3243" s="2">
        <v>84</v>
      </c>
      <c r="AF3243" s="2">
        <v>41.3825</v>
      </c>
      <c r="AG3243" s="20">
        <v>6.11</v>
      </c>
      <c r="AH3243" s="20">
        <v>7.1</v>
      </c>
      <c r="AI3243" s="20">
        <v>86.4</v>
      </c>
      <c r="AJ3243" s="20">
        <v>36.487400000000001</v>
      </c>
      <c r="AK3243" s="18">
        <v>8.1</v>
      </c>
      <c r="AL3243" s="18">
        <v>9.6999999999999993</v>
      </c>
      <c r="AM3243" s="18">
        <v>83.2</v>
      </c>
      <c r="AN3243" s="18">
        <v>53.615499999999997</v>
      </c>
      <c r="AO3243" s="2">
        <v>7.33</v>
      </c>
      <c r="AP3243" s="2">
        <v>8.5</v>
      </c>
      <c r="AQ3243" s="2">
        <v>86.3</v>
      </c>
      <c r="AR3243" s="2">
        <v>10.0862</v>
      </c>
      <c r="AS3243" s="2">
        <v>9.19</v>
      </c>
      <c r="AT3243" s="2">
        <v>11.2</v>
      </c>
      <c r="AU3243" s="2">
        <v>81.8</v>
      </c>
      <c r="AV3243" s="2">
        <v>25.505299999999998</v>
      </c>
      <c r="AW3243" s="2">
        <v>4.96</v>
      </c>
      <c r="AX3243" s="2">
        <v>6.4</v>
      </c>
      <c r="AY3243" s="2">
        <v>77.400000000000006</v>
      </c>
      <c r="AZ3243" s="2">
        <v>17.955400000000001</v>
      </c>
      <c r="BA3243" s="2">
        <v>7.58</v>
      </c>
      <c r="BB3243" s="2">
        <v>8.4</v>
      </c>
      <c r="BC3243" s="2">
        <v>90</v>
      </c>
      <c r="BD3243" s="2">
        <v>36.555999999999997</v>
      </c>
      <c r="BE3243" s="4" t="str">
        <f t="shared" si="502"/>
        <v>NO APLICA</v>
      </c>
      <c r="BF3243" s="4">
        <f t="shared" si="503"/>
        <v>8.1438000000000006</v>
      </c>
      <c r="BG3243">
        <f t="shared" si="504"/>
        <v>7.33</v>
      </c>
      <c r="BH3243">
        <f t="shared" si="505"/>
        <v>9.19</v>
      </c>
      <c r="BI3243">
        <f t="shared" si="506"/>
        <v>7.58</v>
      </c>
      <c r="BJ3243">
        <f t="shared" si="507"/>
        <v>8.1</v>
      </c>
      <c r="BK3243">
        <f t="shared" si="508"/>
        <v>6.11</v>
      </c>
      <c r="BL3243">
        <f t="shared" si="509"/>
        <v>2872.99999999999</v>
      </c>
    </row>
    <row r="3244" spans="1:64" x14ac:dyDescent="0.2">
      <c r="A3244" s="1">
        <v>3242</v>
      </c>
      <c r="B3244" s="7" t="s">
        <v>6</v>
      </c>
      <c r="C3244" s="3">
        <v>40034</v>
      </c>
      <c r="D3244" s="4" t="s">
        <v>3</v>
      </c>
      <c r="E3244" s="4" t="s">
        <v>166</v>
      </c>
      <c r="F3244" s="5" t="str">
        <f t="shared" si="500"/>
        <v>D</v>
      </c>
      <c r="G3244" s="6">
        <v>0.90694444444444444</v>
      </c>
      <c r="H3244" s="6">
        <v>0.90833333333333333</v>
      </c>
      <c r="I3244" s="85">
        <f t="shared" si="501"/>
        <v>1.9999999999999929</v>
      </c>
      <c r="J3244" s="86">
        <f>I3244*Segmentos!$D$7*(AH3244%)*IF(ISNUMBER(AI3244),AI3244%,0)</f>
        <v>62022.39999999979</v>
      </c>
      <c r="K3244" s="86">
        <f>I3244*Segmentos!$D$7*(AL3244%)*IF(ISNUMBER(AM3244),AM3244%,0)</f>
        <v>52880.799999999806</v>
      </c>
      <c r="L3244" s="4"/>
      <c r="M3244" s="2">
        <v>7.16</v>
      </c>
      <c r="N3244" s="2">
        <v>7.9</v>
      </c>
      <c r="O3244" s="2">
        <v>90.5</v>
      </c>
      <c r="P3244" s="2">
        <v>92.559799999999996</v>
      </c>
      <c r="Q3244" s="2">
        <v>4.0199999999999996</v>
      </c>
      <c r="R3244" s="2">
        <v>4.8</v>
      </c>
      <c r="S3244" s="2">
        <v>84.4</v>
      </c>
      <c r="T3244" s="2">
        <v>8.6694999999999993</v>
      </c>
      <c r="U3244" s="2">
        <v>3.78</v>
      </c>
      <c r="V3244" s="2">
        <v>4.3</v>
      </c>
      <c r="W3244" s="2">
        <v>88</v>
      </c>
      <c r="X3244" s="2">
        <v>10.252599999999999</v>
      </c>
      <c r="Y3244" s="2">
        <v>8.27</v>
      </c>
      <c r="Z3244" s="2">
        <v>9.1</v>
      </c>
      <c r="AA3244" s="2">
        <v>91.2</v>
      </c>
      <c r="AB3244" s="2">
        <v>31.559000000000001</v>
      </c>
      <c r="AC3244" s="2">
        <v>9.92</v>
      </c>
      <c r="AD3244" s="2">
        <v>10.8</v>
      </c>
      <c r="AE3244" s="2">
        <v>92</v>
      </c>
      <c r="AF3244" s="2">
        <v>42.078699999999998</v>
      </c>
      <c r="AG3244" s="20">
        <v>7.72</v>
      </c>
      <c r="AH3244" s="20">
        <v>8.8000000000000007</v>
      </c>
      <c r="AI3244" s="20">
        <v>88.1</v>
      </c>
      <c r="AJ3244" s="20">
        <v>47.319800000000001</v>
      </c>
      <c r="AK3244" s="18">
        <v>6.66</v>
      </c>
      <c r="AL3244" s="18">
        <v>7.1</v>
      </c>
      <c r="AM3244" s="18">
        <v>93.1</v>
      </c>
      <c r="AN3244" s="18">
        <v>45.24</v>
      </c>
      <c r="AO3244" s="2">
        <v>3.47</v>
      </c>
      <c r="AP3244" s="2">
        <v>3.6</v>
      </c>
      <c r="AQ3244" s="2">
        <v>96</v>
      </c>
      <c r="AR3244" s="2">
        <v>4.9069000000000003</v>
      </c>
      <c r="AS3244" s="2">
        <v>6.48</v>
      </c>
      <c r="AT3244" s="2">
        <v>7.3</v>
      </c>
      <c r="AU3244" s="2">
        <v>89</v>
      </c>
      <c r="AV3244" s="2">
        <v>18.447600000000001</v>
      </c>
      <c r="AW3244" s="2">
        <v>6.24</v>
      </c>
      <c r="AX3244" s="2">
        <v>7.3</v>
      </c>
      <c r="AY3244" s="2">
        <v>85.3</v>
      </c>
      <c r="AZ3244" s="2">
        <v>23.196200000000001</v>
      </c>
      <c r="BA3244" s="2">
        <v>9.3000000000000007</v>
      </c>
      <c r="BB3244" s="2">
        <v>10</v>
      </c>
      <c r="BC3244" s="2">
        <v>93.4</v>
      </c>
      <c r="BD3244" s="2">
        <v>46.009099999999997</v>
      </c>
      <c r="BE3244" s="4" t="str">
        <f t="shared" si="502"/>
        <v>NO APLICA</v>
      </c>
      <c r="BF3244" s="4">
        <f t="shared" si="503"/>
        <v>7.1458000000000013</v>
      </c>
      <c r="BG3244">
        <f t="shared" si="504"/>
        <v>3.47</v>
      </c>
      <c r="BH3244">
        <f t="shared" si="505"/>
        <v>6.48</v>
      </c>
      <c r="BI3244">
        <f t="shared" si="506"/>
        <v>9.3000000000000007</v>
      </c>
      <c r="BJ3244">
        <f t="shared" si="507"/>
        <v>6.66</v>
      </c>
      <c r="BK3244">
        <f t="shared" si="508"/>
        <v>7.72</v>
      </c>
      <c r="BL3244">
        <f t="shared" si="509"/>
        <v>1429.8999999999949</v>
      </c>
    </row>
    <row r="3245" spans="1:64" x14ac:dyDescent="0.2">
      <c r="A3245" s="1">
        <v>3243</v>
      </c>
      <c r="B3245" s="7" t="s">
        <v>31</v>
      </c>
      <c r="C3245" s="3">
        <v>40034</v>
      </c>
      <c r="D3245" s="4" t="s">
        <v>628</v>
      </c>
      <c r="E3245" s="4" t="s">
        <v>166</v>
      </c>
      <c r="F3245" s="5" t="str">
        <f t="shared" si="500"/>
        <v>D</v>
      </c>
      <c r="G3245" s="6">
        <v>0.91319444444444453</v>
      </c>
      <c r="H3245" s="6">
        <v>0.91666666666666663</v>
      </c>
      <c r="I3245" s="85">
        <f t="shared" si="501"/>
        <v>4.9999999999998224</v>
      </c>
      <c r="J3245" s="86">
        <f>I3245*Segmentos!$D$7*(AH3245%)*IF(ISNUMBER(AI3245),AI3245%,0)</f>
        <v>19719.999999999302</v>
      </c>
      <c r="K3245" s="86">
        <f>I3245*Segmentos!$D$7*(AL3245%)*IF(ISNUMBER(AM3245),AM3245%,0)</f>
        <v>18975.999999999327</v>
      </c>
      <c r="L3245" s="4"/>
      <c r="M3245" s="2">
        <v>0.96</v>
      </c>
      <c r="N3245" s="2">
        <v>1.8</v>
      </c>
      <c r="O3245" s="2">
        <v>53.9</v>
      </c>
      <c r="P3245" s="2">
        <v>82.458200000000005</v>
      </c>
      <c r="Q3245" s="2">
        <v>0.16</v>
      </c>
      <c r="R3245" s="2">
        <v>0.6</v>
      </c>
      <c r="S3245" s="2">
        <v>26.4</v>
      </c>
      <c r="T3245" s="2">
        <v>2.3338000000000001</v>
      </c>
      <c r="U3245" s="2">
        <v>1.83</v>
      </c>
      <c r="V3245" s="2">
        <v>2.1</v>
      </c>
      <c r="W3245" s="2">
        <v>88.2</v>
      </c>
      <c r="X3245" s="2">
        <v>33.150100000000002</v>
      </c>
      <c r="Y3245" s="2">
        <v>1.01</v>
      </c>
      <c r="Z3245" s="2">
        <v>2.2999999999999998</v>
      </c>
      <c r="AA3245" s="2">
        <v>43.6</v>
      </c>
      <c r="AB3245" s="2">
        <v>25.6845</v>
      </c>
      <c r="AC3245" s="2">
        <v>0.75</v>
      </c>
      <c r="AD3245" s="2">
        <v>1.7</v>
      </c>
      <c r="AE3245" s="2">
        <v>44.8</v>
      </c>
      <c r="AF3245" s="2">
        <v>21.2898</v>
      </c>
      <c r="AG3245" s="20">
        <v>0.99</v>
      </c>
      <c r="AH3245" s="20">
        <v>2</v>
      </c>
      <c r="AI3245" s="20">
        <v>49.3</v>
      </c>
      <c r="AJ3245" s="20">
        <v>40.426699999999997</v>
      </c>
      <c r="AK3245" s="18">
        <v>0.93</v>
      </c>
      <c r="AL3245" s="18">
        <v>1.6</v>
      </c>
      <c r="AM3245" s="18">
        <v>59.3</v>
      </c>
      <c r="AN3245" s="18">
        <v>42.031399999999998</v>
      </c>
      <c r="AO3245" s="2">
        <v>0.36</v>
      </c>
      <c r="AP3245" s="2">
        <v>0.9</v>
      </c>
      <c r="AQ3245" s="2">
        <v>41.6</v>
      </c>
      <c r="AR3245" s="2">
        <v>3.4403999999999999</v>
      </c>
      <c r="AS3245" s="2">
        <v>1.17</v>
      </c>
      <c r="AT3245" s="2">
        <v>2.8</v>
      </c>
      <c r="AU3245" s="2">
        <v>42.1</v>
      </c>
      <c r="AV3245" s="2">
        <v>22.299399999999999</v>
      </c>
      <c r="AW3245" s="2">
        <v>1.4</v>
      </c>
      <c r="AX3245" s="2">
        <v>2.1</v>
      </c>
      <c r="AY3245" s="2">
        <v>65.5</v>
      </c>
      <c r="AZ3245" s="2">
        <v>34.701500000000003</v>
      </c>
      <c r="BA3245" s="2">
        <v>0.67</v>
      </c>
      <c r="BB3245" s="2">
        <v>1.2</v>
      </c>
      <c r="BC3245" s="2">
        <v>56.8</v>
      </c>
      <c r="BD3245" s="2">
        <v>22.0169</v>
      </c>
      <c r="BE3245" s="4" t="str">
        <f t="shared" si="502"/>
        <v>NO APLICA</v>
      </c>
      <c r="BF3245" s="4">
        <f t="shared" si="503"/>
        <v>1.1147999999999998</v>
      </c>
      <c r="BG3245">
        <f t="shared" si="504"/>
        <v>0.36</v>
      </c>
      <c r="BH3245">
        <f t="shared" si="505"/>
        <v>1.17</v>
      </c>
      <c r="BI3245">
        <f t="shared" si="506"/>
        <v>1.4</v>
      </c>
      <c r="BJ3245">
        <f t="shared" si="507"/>
        <v>0.93</v>
      </c>
      <c r="BK3245">
        <f t="shared" si="508"/>
        <v>0.99</v>
      </c>
      <c r="BL3245">
        <f t="shared" si="509"/>
        <v>485.09999999998274</v>
      </c>
    </row>
    <row r="3246" spans="1:64" x14ac:dyDescent="0.2">
      <c r="A3246" s="1">
        <v>3244</v>
      </c>
      <c r="B3246" s="7" t="s">
        <v>37</v>
      </c>
      <c r="C3246" s="3">
        <v>40034</v>
      </c>
      <c r="D3246" s="4" t="s">
        <v>3</v>
      </c>
      <c r="E3246" s="4" t="s">
        <v>173</v>
      </c>
      <c r="F3246" s="5" t="str">
        <f t="shared" si="500"/>
        <v>D</v>
      </c>
      <c r="G3246" s="6">
        <v>0.9159722222222223</v>
      </c>
      <c r="H3246" s="6">
        <v>0.91666666666666663</v>
      </c>
      <c r="I3246" s="85">
        <f t="shared" si="501"/>
        <v>0.99999999999983658</v>
      </c>
      <c r="J3246" s="86">
        <f>I3246*Segmentos!$D$7*(AH3246%)*IF(ISNUMBER(AI3246),AI3246%,0)</f>
        <v>15999.999999997386</v>
      </c>
      <c r="K3246" s="86">
        <f>I3246*Segmentos!$D$7*(AL3246%)*IF(ISNUMBER(AM3246),AM3246%,0)</f>
        <v>20399.999999996664</v>
      </c>
      <c r="L3246" s="4"/>
      <c r="M3246" s="2">
        <v>4.5999999999999996</v>
      </c>
      <c r="N3246" s="2">
        <v>4.5999999999999996</v>
      </c>
      <c r="O3246" s="2">
        <v>100</v>
      </c>
      <c r="P3246" s="2">
        <v>94.408100000000005</v>
      </c>
      <c r="Q3246" s="2">
        <v>2.91</v>
      </c>
      <c r="R3246" s="2">
        <v>2.9</v>
      </c>
      <c r="S3246" s="2">
        <v>100</v>
      </c>
      <c r="T3246" s="2">
        <v>9.9563000000000006</v>
      </c>
      <c r="U3246" s="2">
        <v>2.76</v>
      </c>
      <c r="V3246" s="2">
        <v>2.8</v>
      </c>
      <c r="W3246" s="2">
        <v>100</v>
      </c>
      <c r="X3246" s="2">
        <v>11.877000000000001</v>
      </c>
      <c r="Y3246" s="2">
        <v>4.1500000000000004</v>
      </c>
      <c r="Z3246" s="2">
        <v>4.2</v>
      </c>
      <c r="AA3246" s="2">
        <v>100</v>
      </c>
      <c r="AB3246" s="2">
        <v>25.132200000000001</v>
      </c>
      <c r="AC3246" s="2">
        <v>7.05</v>
      </c>
      <c r="AD3246" s="2">
        <v>7</v>
      </c>
      <c r="AE3246" s="2">
        <v>100</v>
      </c>
      <c r="AF3246" s="2">
        <v>47.442700000000002</v>
      </c>
      <c r="AG3246" s="20">
        <v>4.01</v>
      </c>
      <c r="AH3246" s="20">
        <v>4</v>
      </c>
      <c r="AI3246" s="20">
        <v>100</v>
      </c>
      <c r="AJ3246" s="20">
        <v>39.004399999999997</v>
      </c>
      <c r="AK3246" s="18">
        <v>5.14</v>
      </c>
      <c r="AL3246" s="18">
        <v>5.0999999999999996</v>
      </c>
      <c r="AM3246" s="18">
        <v>100</v>
      </c>
      <c r="AN3246" s="18">
        <v>55.403700000000001</v>
      </c>
      <c r="AO3246" s="2">
        <v>2.62</v>
      </c>
      <c r="AP3246" s="2">
        <v>2.6</v>
      </c>
      <c r="AQ3246" s="2">
        <v>100</v>
      </c>
      <c r="AR3246" s="2">
        <v>5.8673000000000002</v>
      </c>
      <c r="AS3246" s="2">
        <v>2.4500000000000002</v>
      </c>
      <c r="AT3246" s="2">
        <v>2.5</v>
      </c>
      <c r="AU3246" s="2">
        <v>100</v>
      </c>
      <c r="AV3246" s="2">
        <v>11.0726</v>
      </c>
      <c r="AW3246" s="2">
        <v>6.37</v>
      </c>
      <c r="AX3246" s="2">
        <v>6.4</v>
      </c>
      <c r="AY3246" s="2">
        <v>100</v>
      </c>
      <c r="AZ3246" s="2">
        <v>37.580399999999997</v>
      </c>
      <c r="BA3246" s="2">
        <v>5.08</v>
      </c>
      <c r="BB3246" s="2">
        <v>5.0999999999999996</v>
      </c>
      <c r="BC3246" s="2">
        <v>100</v>
      </c>
      <c r="BD3246" s="2">
        <v>39.887900000000002</v>
      </c>
      <c r="BE3246" s="4" t="str">
        <f t="shared" si="502"/>
        <v>NO APLICA</v>
      </c>
      <c r="BF3246" s="4">
        <f t="shared" si="503"/>
        <v>4.0906000000000002</v>
      </c>
      <c r="BG3246">
        <f t="shared" si="504"/>
        <v>2.62</v>
      </c>
      <c r="BH3246">
        <f t="shared" si="505"/>
        <v>2.4500000000000002</v>
      </c>
      <c r="BI3246">
        <f t="shared" si="506"/>
        <v>6.37</v>
      </c>
      <c r="BJ3246">
        <f t="shared" si="507"/>
        <v>5.14</v>
      </c>
      <c r="BK3246">
        <f t="shared" si="508"/>
        <v>4.01</v>
      </c>
      <c r="BL3246">
        <f t="shared" si="509"/>
        <v>459.99999999992485</v>
      </c>
    </row>
    <row r="3247" spans="1:64" x14ac:dyDescent="0.2">
      <c r="A3247" s="1">
        <v>3245</v>
      </c>
      <c r="B3247" s="7" t="s">
        <v>76</v>
      </c>
      <c r="C3247" s="3">
        <v>40034</v>
      </c>
      <c r="D3247" s="4" t="s">
        <v>626</v>
      </c>
      <c r="E3247" s="4" t="s">
        <v>165</v>
      </c>
      <c r="F3247" s="5" t="str">
        <f t="shared" si="500"/>
        <v>D</v>
      </c>
      <c r="G3247" s="6">
        <v>0.81319444444444444</v>
      </c>
      <c r="H3247" s="6">
        <v>0.875</v>
      </c>
      <c r="I3247" s="85">
        <f t="shared" si="501"/>
        <v>89</v>
      </c>
      <c r="J3247" s="86">
        <f>I3247*Segmentos!$D$7*(AH3247%)*IF(ISNUMBER(AI3247),AI3247%,0)</f>
        <v>1563836.7999999998</v>
      </c>
      <c r="K3247" s="86">
        <f>I3247*Segmentos!$D$7*(AL3247%)*IF(ISNUMBER(AM3247),AM3247%,0)</f>
        <v>1555008</v>
      </c>
      <c r="L3247" s="4"/>
      <c r="M3247" s="2">
        <v>4.38</v>
      </c>
      <c r="N3247" s="2">
        <v>13.3</v>
      </c>
      <c r="O3247" s="2">
        <v>32.9</v>
      </c>
      <c r="P3247" s="2">
        <v>76.627200000000002</v>
      </c>
      <c r="Q3247" s="2">
        <v>3.07</v>
      </c>
      <c r="R3247" s="2">
        <v>9.3000000000000007</v>
      </c>
      <c r="S3247" s="2">
        <v>33.200000000000003</v>
      </c>
      <c r="T3247" s="2">
        <v>8.9681999999999995</v>
      </c>
      <c r="U3247" s="2">
        <v>3.22</v>
      </c>
      <c r="V3247" s="2">
        <v>10</v>
      </c>
      <c r="W3247" s="2">
        <v>32.200000000000003</v>
      </c>
      <c r="X3247" s="2">
        <v>11.821400000000001</v>
      </c>
      <c r="Y3247" s="2">
        <v>5.22</v>
      </c>
      <c r="Z3247" s="2">
        <v>15.5</v>
      </c>
      <c r="AA3247" s="2">
        <v>33.700000000000003</v>
      </c>
      <c r="AB3247" s="2">
        <v>26.9832</v>
      </c>
      <c r="AC3247" s="2">
        <v>5.0199999999999996</v>
      </c>
      <c r="AD3247" s="2">
        <v>15.5</v>
      </c>
      <c r="AE3247" s="2">
        <v>32.5</v>
      </c>
      <c r="AF3247" s="2">
        <v>28.854299999999999</v>
      </c>
      <c r="AG3247" s="20">
        <v>4.4000000000000004</v>
      </c>
      <c r="AH3247" s="20">
        <v>13.6</v>
      </c>
      <c r="AI3247" s="20">
        <v>32.299999999999997</v>
      </c>
      <c r="AJ3247" s="20">
        <v>36.549399999999999</v>
      </c>
      <c r="AK3247" s="18">
        <v>4.3600000000000003</v>
      </c>
      <c r="AL3247" s="18">
        <v>13</v>
      </c>
      <c r="AM3247" s="18">
        <v>33.6</v>
      </c>
      <c r="AN3247" s="18">
        <v>40.077800000000003</v>
      </c>
      <c r="AO3247" s="2">
        <v>1.38</v>
      </c>
      <c r="AP3247" s="2">
        <v>7.9</v>
      </c>
      <c r="AQ3247" s="2">
        <v>17.399999999999999</v>
      </c>
      <c r="AR3247" s="2">
        <v>2.6417000000000002</v>
      </c>
      <c r="AS3247" s="2">
        <v>3.51</v>
      </c>
      <c r="AT3247" s="2">
        <v>11.2</v>
      </c>
      <c r="AU3247" s="2">
        <v>31.3</v>
      </c>
      <c r="AV3247" s="2">
        <v>13.545299999999999</v>
      </c>
      <c r="AW3247" s="2">
        <v>3.49</v>
      </c>
      <c r="AX3247" s="2">
        <v>12.2</v>
      </c>
      <c r="AY3247" s="2">
        <v>28.5</v>
      </c>
      <c r="AZ3247" s="2">
        <v>17.545300000000001</v>
      </c>
      <c r="BA3247" s="2">
        <v>6.4</v>
      </c>
      <c r="BB3247" s="2">
        <v>16.8</v>
      </c>
      <c r="BC3247" s="2">
        <v>38.1</v>
      </c>
      <c r="BD3247" s="2">
        <v>42.8949</v>
      </c>
      <c r="BE3247" s="4" t="str">
        <f t="shared" si="502"/>
        <v>ABURRIDO</v>
      </c>
      <c r="BF3247" s="4">
        <f t="shared" si="503"/>
        <v>4.3372000000000011</v>
      </c>
      <c r="BG3247">
        <f t="shared" si="504"/>
        <v>1.38</v>
      </c>
      <c r="BH3247">
        <f t="shared" si="505"/>
        <v>3.51</v>
      </c>
      <c r="BI3247">
        <f t="shared" si="506"/>
        <v>6.4</v>
      </c>
      <c r="BJ3247">
        <f t="shared" si="507"/>
        <v>4.3600000000000003</v>
      </c>
      <c r="BK3247">
        <f t="shared" si="508"/>
        <v>4.4000000000000004</v>
      </c>
      <c r="BL3247">
        <f t="shared" si="509"/>
        <v>38943.730000000003</v>
      </c>
    </row>
    <row r="3248" spans="1:64" x14ac:dyDescent="0.2">
      <c r="A3248" s="1">
        <v>3246</v>
      </c>
      <c r="B3248" s="7" t="s">
        <v>132</v>
      </c>
      <c r="C3248" s="3">
        <v>40034</v>
      </c>
      <c r="D3248" s="4" t="s">
        <v>629</v>
      </c>
      <c r="E3248" s="4" t="s">
        <v>170</v>
      </c>
      <c r="F3248" s="5" t="str">
        <f t="shared" si="500"/>
        <v>D</v>
      </c>
      <c r="G3248" s="6">
        <v>0.87986111111111109</v>
      </c>
      <c r="H3248" s="6">
        <v>0.8965277777777777</v>
      </c>
      <c r="I3248" s="85">
        <f t="shared" si="501"/>
        <v>23.999999999999915</v>
      </c>
      <c r="J3248" s="86">
        <f>I3248*Segmentos!$D$7*(AH3248%)*IF(ISNUMBER(AI3248),AI3248%,0)</f>
        <v>12239.999999999958</v>
      </c>
      <c r="K3248" s="86">
        <f>I3248*Segmentos!$D$7*(AL3248%)*IF(ISNUMBER(AM3248),AM3248%,0)</f>
        <v>10031.999999999965</v>
      </c>
      <c r="L3248" s="4"/>
      <c r="M3248" s="2">
        <v>0.12</v>
      </c>
      <c r="N3248" s="2">
        <v>0.5</v>
      </c>
      <c r="O3248" s="2">
        <v>22.9</v>
      </c>
      <c r="P3248" s="2">
        <v>22.848199999999999</v>
      </c>
      <c r="Q3248" s="2">
        <v>0.02</v>
      </c>
      <c r="R3248" s="2">
        <v>0.4</v>
      </c>
      <c r="S3248" s="2">
        <v>4.2</v>
      </c>
      <c r="T3248" s="2">
        <v>0.52139999999999997</v>
      </c>
      <c r="U3248" s="2">
        <v>0.31</v>
      </c>
      <c r="V3248" s="2">
        <v>1.5</v>
      </c>
      <c r="W3248" s="2">
        <v>21</v>
      </c>
      <c r="X3248" s="2">
        <v>12.720599999999999</v>
      </c>
      <c r="Y3248" s="2">
        <v>0</v>
      </c>
      <c r="Z3248" s="2">
        <v>0.1</v>
      </c>
      <c r="AA3248" s="2">
        <v>4.2</v>
      </c>
      <c r="AB3248" s="2">
        <v>0.26850000000000002</v>
      </c>
      <c r="AC3248" s="2">
        <v>0.15</v>
      </c>
      <c r="AD3248" s="2">
        <v>0.3</v>
      </c>
      <c r="AE3248" s="2">
        <v>45.8</v>
      </c>
      <c r="AF3248" s="2">
        <v>9.3376000000000001</v>
      </c>
      <c r="AG3248" s="20">
        <v>0.12</v>
      </c>
      <c r="AH3248" s="20">
        <v>0.5</v>
      </c>
      <c r="AI3248" s="20">
        <v>25.5</v>
      </c>
      <c r="AJ3248" s="20">
        <v>11.178800000000001</v>
      </c>
      <c r="AK3248" s="18">
        <v>0.11</v>
      </c>
      <c r="AL3248" s="18">
        <v>0.5</v>
      </c>
      <c r="AM3248" s="18">
        <v>20.9</v>
      </c>
      <c r="AN3248" s="18">
        <v>11.6694</v>
      </c>
      <c r="AO3248" s="2">
        <v>0.01</v>
      </c>
      <c r="AP3248" s="2">
        <v>0.3</v>
      </c>
      <c r="AQ3248" s="2">
        <v>4.2</v>
      </c>
      <c r="AR3248" s="2">
        <v>0.26850000000000002</v>
      </c>
      <c r="AS3248" s="2">
        <v>0.01</v>
      </c>
      <c r="AT3248" s="2">
        <v>0.2</v>
      </c>
      <c r="AU3248" s="2">
        <v>4.2</v>
      </c>
      <c r="AV3248" s="2">
        <v>0.373</v>
      </c>
      <c r="AW3248" s="2">
        <v>0.13</v>
      </c>
      <c r="AX3248" s="2">
        <v>0.9</v>
      </c>
      <c r="AY3248" s="2">
        <v>13.6</v>
      </c>
      <c r="AZ3248" s="2">
        <v>6.9611000000000001</v>
      </c>
      <c r="BA3248" s="2">
        <v>0.21</v>
      </c>
      <c r="BB3248" s="2">
        <v>0.4</v>
      </c>
      <c r="BC3248" s="2">
        <v>45.8</v>
      </c>
      <c r="BD3248" s="2">
        <v>15.2456</v>
      </c>
      <c r="BE3248" s="4" t="str">
        <f t="shared" si="502"/>
        <v>NO APLICA</v>
      </c>
      <c r="BF3248" s="4">
        <f t="shared" si="503"/>
        <v>9.0800000000000006E-2</v>
      </c>
      <c r="BG3248">
        <f t="shared" si="504"/>
        <v>0.01</v>
      </c>
      <c r="BH3248">
        <f t="shared" si="505"/>
        <v>0.01</v>
      </c>
      <c r="BI3248">
        <f t="shared" si="506"/>
        <v>0.21</v>
      </c>
      <c r="BJ3248">
        <f t="shared" si="507"/>
        <v>0.11</v>
      </c>
      <c r="BK3248">
        <f t="shared" si="508"/>
        <v>0.12</v>
      </c>
      <c r="BL3248">
        <f t="shared" si="509"/>
        <v>274.79999999999899</v>
      </c>
    </row>
    <row r="3249" spans="1:64" x14ac:dyDescent="0.2">
      <c r="A3249" s="1">
        <v>3247</v>
      </c>
      <c r="B3249" s="7" t="s">
        <v>115</v>
      </c>
      <c r="C3249" s="3">
        <v>40034</v>
      </c>
      <c r="D3249" s="4" t="s">
        <v>17</v>
      </c>
      <c r="E3249" s="4" t="s">
        <v>169</v>
      </c>
      <c r="F3249" s="5" t="str">
        <f t="shared" si="500"/>
        <v>D</v>
      </c>
      <c r="G3249" s="6">
        <v>0.83263888888888893</v>
      </c>
      <c r="H3249" s="6">
        <v>0.875</v>
      </c>
      <c r="I3249" s="85">
        <f t="shared" si="501"/>
        <v>60.999999999999943</v>
      </c>
      <c r="J3249" s="86">
        <f>I3249*Segmentos!$D$7*(AH3249%)*IF(ISNUMBER(AI3249),AI3249%,0)</f>
        <v>75639.999999999927</v>
      </c>
      <c r="K3249" s="86">
        <f>I3249*Segmentos!$D$7*(AL3249%)*IF(ISNUMBER(AM3249),AM3249%,0)</f>
        <v>44041.999999999956</v>
      </c>
      <c r="L3249" s="4"/>
      <c r="M3249" s="2">
        <v>0.25</v>
      </c>
      <c r="N3249" s="2">
        <v>0.5</v>
      </c>
      <c r="O3249" s="2">
        <v>53.5</v>
      </c>
      <c r="P3249" s="2">
        <v>82.842799999999997</v>
      </c>
      <c r="Q3249" s="2">
        <v>0</v>
      </c>
      <c r="R3249" s="2">
        <v>0</v>
      </c>
      <c r="S3249" s="8" t="s">
        <v>577</v>
      </c>
      <c r="T3249" s="2">
        <v>0</v>
      </c>
      <c r="U3249" s="2">
        <v>0.02</v>
      </c>
      <c r="V3249" s="2">
        <v>0.5</v>
      </c>
      <c r="W3249" s="2">
        <v>3.4</v>
      </c>
      <c r="X3249" s="2">
        <v>1.2341</v>
      </c>
      <c r="Y3249" s="2">
        <v>0.51</v>
      </c>
      <c r="Z3249" s="2">
        <v>0.8</v>
      </c>
      <c r="AA3249" s="2">
        <v>64</v>
      </c>
      <c r="AB3249" s="2">
        <v>50.705100000000002</v>
      </c>
      <c r="AC3249" s="2">
        <v>0.28000000000000003</v>
      </c>
      <c r="AD3249" s="2">
        <v>0.4</v>
      </c>
      <c r="AE3249" s="2">
        <v>78.599999999999994</v>
      </c>
      <c r="AF3249" s="2">
        <v>30.903600000000001</v>
      </c>
      <c r="AG3249" s="20">
        <v>0.32</v>
      </c>
      <c r="AH3249" s="20">
        <v>0.4</v>
      </c>
      <c r="AI3249" s="20">
        <v>77.5</v>
      </c>
      <c r="AJ3249" s="20">
        <v>50.4208</v>
      </c>
      <c r="AK3249" s="18">
        <v>0.18</v>
      </c>
      <c r="AL3249" s="18">
        <v>0.5</v>
      </c>
      <c r="AM3249" s="18">
        <v>36.1</v>
      </c>
      <c r="AN3249" s="18">
        <v>32.421999999999997</v>
      </c>
      <c r="AO3249" s="2">
        <v>0.04</v>
      </c>
      <c r="AP3249" s="2">
        <v>1.1000000000000001</v>
      </c>
      <c r="AQ3249" s="2">
        <v>3.7</v>
      </c>
      <c r="AR3249" s="2">
        <v>1.4611000000000001</v>
      </c>
      <c r="AS3249" s="2">
        <v>0.17</v>
      </c>
      <c r="AT3249" s="2">
        <v>0.5</v>
      </c>
      <c r="AU3249" s="2">
        <v>34.5</v>
      </c>
      <c r="AV3249" s="2">
        <v>12.5191</v>
      </c>
      <c r="AW3249" s="2">
        <v>0</v>
      </c>
      <c r="AX3249" s="2">
        <v>0</v>
      </c>
      <c r="AY3249" s="8" t="s">
        <v>577</v>
      </c>
      <c r="AZ3249" s="2">
        <v>0</v>
      </c>
      <c r="BA3249" s="2">
        <v>0.54</v>
      </c>
      <c r="BB3249" s="2">
        <v>0.6</v>
      </c>
      <c r="BC3249" s="2">
        <v>86.9</v>
      </c>
      <c r="BD3249" s="2">
        <v>68.8626</v>
      </c>
      <c r="BE3249" s="4" t="str">
        <f t="shared" si="502"/>
        <v>ABURRIDO</v>
      </c>
      <c r="BF3249" s="4">
        <f t="shared" si="503"/>
        <v>0.28120000000000001</v>
      </c>
      <c r="BG3249">
        <f t="shared" si="504"/>
        <v>0.04</v>
      </c>
      <c r="BH3249">
        <f t="shared" si="505"/>
        <v>0.17</v>
      </c>
      <c r="BI3249">
        <f t="shared" si="506"/>
        <v>0.54</v>
      </c>
      <c r="BJ3249">
        <f t="shared" si="507"/>
        <v>0.18</v>
      </c>
      <c r="BK3249">
        <f t="shared" si="508"/>
        <v>0.32</v>
      </c>
      <c r="BL3249">
        <f t="shared" si="509"/>
        <v>1631.7499999999984</v>
      </c>
    </row>
    <row r="3250" spans="1:64" x14ac:dyDescent="0.2">
      <c r="A3250" s="1">
        <v>3248</v>
      </c>
      <c r="B3250" s="7" t="s">
        <v>61</v>
      </c>
      <c r="C3250" s="3">
        <v>40034</v>
      </c>
      <c r="D3250" s="4" t="s">
        <v>17</v>
      </c>
      <c r="E3250" s="4" t="s">
        <v>169</v>
      </c>
      <c r="F3250" s="5" t="str">
        <f t="shared" si="500"/>
        <v>D</v>
      </c>
      <c r="G3250" s="6">
        <v>0.875</v>
      </c>
      <c r="H3250" s="6">
        <v>0.9604166666666667</v>
      </c>
      <c r="I3250" s="85">
        <f t="shared" si="501"/>
        <v>123.00000000000004</v>
      </c>
      <c r="J3250" s="86">
        <f>I3250*Segmentos!$D$7*(AH3250%)*IF(ISNUMBER(AI3250),AI3250%,0)</f>
        <v>256873.20000000004</v>
      </c>
      <c r="K3250" s="86">
        <f>I3250*Segmentos!$D$7*(AL3250%)*IF(ISNUMBER(AM3250),AM3250%,0)</f>
        <v>173872.80000000008</v>
      </c>
      <c r="L3250" s="4"/>
      <c r="M3250" s="2">
        <v>0.43</v>
      </c>
      <c r="N3250" s="2">
        <v>2.1</v>
      </c>
      <c r="O3250" s="2">
        <v>20.8</v>
      </c>
      <c r="P3250" s="2">
        <v>75.260599999999997</v>
      </c>
      <c r="Q3250" s="2">
        <v>0.24</v>
      </c>
      <c r="R3250" s="2">
        <v>0.4</v>
      </c>
      <c r="S3250" s="2">
        <v>62</v>
      </c>
      <c r="T3250" s="2">
        <v>6.9417999999999997</v>
      </c>
      <c r="U3250" s="2">
        <v>0.06</v>
      </c>
      <c r="V3250" s="2">
        <v>1</v>
      </c>
      <c r="W3250" s="2">
        <v>6.1</v>
      </c>
      <c r="X3250" s="2">
        <v>2.1023999999999998</v>
      </c>
      <c r="Y3250" s="2">
        <v>0.89</v>
      </c>
      <c r="Z3250" s="2">
        <v>4.3</v>
      </c>
      <c r="AA3250" s="2">
        <v>20.9</v>
      </c>
      <c r="AB3250" s="2">
        <v>45.795099999999998</v>
      </c>
      <c r="AC3250" s="2">
        <v>0.36</v>
      </c>
      <c r="AD3250" s="2">
        <v>1.7</v>
      </c>
      <c r="AE3250" s="2">
        <v>21</v>
      </c>
      <c r="AF3250" s="2">
        <v>20.421299999999999</v>
      </c>
      <c r="AG3250" s="20">
        <v>0.53</v>
      </c>
      <c r="AH3250" s="20">
        <v>2.2999999999999998</v>
      </c>
      <c r="AI3250" s="20">
        <v>22.7</v>
      </c>
      <c r="AJ3250" s="20">
        <v>43.674799999999998</v>
      </c>
      <c r="AK3250" s="18">
        <v>0.35</v>
      </c>
      <c r="AL3250" s="18">
        <v>1.9</v>
      </c>
      <c r="AM3250" s="18">
        <v>18.600000000000001</v>
      </c>
      <c r="AN3250" s="18">
        <v>31.585799999999999</v>
      </c>
      <c r="AO3250" s="2">
        <v>0.15</v>
      </c>
      <c r="AP3250" s="2">
        <v>1.1000000000000001</v>
      </c>
      <c r="AQ3250" s="2">
        <v>14.1</v>
      </c>
      <c r="AR3250" s="2">
        <v>2.9230999999999998</v>
      </c>
      <c r="AS3250" s="2">
        <v>0.33</v>
      </c>
      <c r="AT3250" s="2">
        <v>2.2999999999999998</v>
      </c>
      <c r="AU3250" s="2">
        <v>14.1</v>
      </c>
      <c r="AV3250" s="2">
        <v>12.5024</v>
      </c>
      <c r="AW3250" s="2">
        <v>0.46</v>
      </c>
      <c r="AX3250" s="2">
        <v>1</v>
      </c>
      <c r="AY3250" s="2">
        <v>45.6</v>
      </c>
      <c r="AZ3250" s="2">
        <v>23.171500000000002</v>
      </c>
      <c r="BA3250" s="2">
        <v>0.55000000000000004</v>
      </c>
      <c r="BB3250" s="2">
        <v>3</v>
      </c>
      <c r="BC3250" s="2">
        <v>18.100000000000001</v>
      </c>
      <c r="BD3250" s="2">
        <v>36.663600000000002</v>
      </c>
      <c r="BE3250" s="4" t="str">
        <f t="shared" si="502"/>
        <v>ABURRIDO</v>
      </c>
      <c r="BF3250" s="4">
        <f t="shared" si="503"/>
        <v>0.39639999999999997</v>
      </c>
      <c r="BG3250">
        <f t="shared" si="504"/>
        <v>0.15</v>
      </c>
      <c r="BH3250">
        <f t="shared" si="505"/>
        <v>0.33</v>
      </c>
      <c r="BI3250">
        <f t="shared" si="506"/>
        <v>0.55000000000000004</v>
      </c>
      <c r="BJ3250">
        <f t="shared" si="507"/>
        <v>0.35</v>
      </c>
      <c r="BK3250">
        <f t="shared" si="508"/>
        <v>0.53</v>
      </c>
      <c r="BL3250">
        <f t="shared" si="509"/>
        <v>5372.6400000000031</v>
      </c>
    </row>
    <row r="3251" spans="1:64" x14ac:dyDescent="0.2">
      <c r="A3251" s="1">
        <v>3249</v>
      </c>
      <c r="B3251" s="7" t="s">
        <v>10</v>
      </c>
      <c r="C3251" s="3">
        <v>40034</v>
      </c>
      <c r="D3251" s="4" t="s">
        <v>8</v>
      </c>
      <c r="E3251" s="4" t="s">
        <v>164</v>
      </c>
      <c r="F3251" s="5" t="str">
        <f t="shared" si="500"/>
        <v>D</v>
      </c>
      <c r="G3251" s="6">
        <v>0.87361111111111101</v>
      </c>
      <c r="H3251" s="6">
        <v>0.8979166666666667</v>
      </c>
      <c r="I3251" s="85">
        <f t="shared" si="501"/>
        <v>35.000000000000199</v>
      </c>
      <c r="J3251" s="86">
        <f>I3251*Segmentos!$D$7*(AH3251%)*IF(ISNUMBER(AI3251),AI3251%,0)</f>
        <v>633024.00000000373</v>
      </c>
      <c r="K3251" s="86">
        <f>I3251*Segmentos!$D$7*(AL3251%)*IF(ISNUMBER(AM3251),AM3251%,0)</f>
        <v>752276.00000000442</v>
      </c>
      <c r="L3251" s="4"/>
      <c r="M3251" s="2">
        <v>4.96</v>
      </c>
      <c r="N3251" s="2">
        <v>14.5</v>
      </c>
      <c r="O3251" s="2">
        <v>34.299999999999997</v>
      </c>
      <c r="P3251" s="2">
        <v>82.346900000000005</v>
      </c>
      <c r="Q3251" s="2">
        <v>2.2599999999999998</v>
      </c>
      <c r="R3251" s="2">
        <v>9.1999999999999993</v>
      </c>
      <c r="S3251" s="2">
        <v>24.6</v>
      </c>
      <c r="T3251" s="2">
        <v>6.2495000000000003</v>
      </c>
      <c r="U3251" s="2">
        <v>3.28</v>
      </c>
      <c r="V3251" s="2">
        <v>11</v>
      </c>
      <c r="W3251" s="2">
        <v>29.8</v>
      </c>
      <c r="X3251" s="2">
        <v>11.4222</v>
      </c>
      <c r="Y3251" s="2">
        <v>4.96</v>
      </c>
      <c r="Z3251" s="2">
        <v>16.7</v>
      </c>
      <c r="AA3251" s="2">
        <v>29.7</v>
      </c>
      <c r="AB3251" s="2">
        <v>24.322299999999998</v>
      </c>
      <c r="AC3251" s="2">
        <v>7.41</v>
      </c>
      <c r="AD3251" s="2">
        <v>17.399999999999999</v>
      </c>
      <c r="AE3251" s="2">
        <v>42.6</v>
      </c>
      <c r="AF3251" s="2">
        <v>40.352899999999998</v>
      </c>
      <c r="AG3251" s="20">
        <v>4.5199999999999996</v>
      </c>
      <c r="AH3251" s="20">
        <v>15.7</v>
      </c>
      <c r="AI3251" s="20">
        <v>28.8</v>
      </c>
      <c r="AJ3251" s="20">
        <v>35.619900000000001</v>
      </c>
      <c r="AK3251" s="18">
        <v>5.36</v>
      </c>
      <c r="AL3251" s="18">
        <v>13.4</v>
      </c>
      <c r="AM3251" s="18">
        <v>40.1</v>
      </c>
      <c r="AN3251" s="18">
        <v>46.726999999999997</v>
      </c>
      <c r="AO3251" s="2">
        <v>1.3</v>
      </c>
      <c r="AP3251" s="2">
        <v>6.3</v>
      </c>
      <c r="AQ3251" s="2">
        <v>20.7</v>
      </c>
      <c r="AR3251" s="2">
        <v>2.3586999999999998</v>
      </c>
      <c r="AS3251" s="2">
        <v>4.1500000000000004</v>
      </c>
      <c r="AT3251" s="2">
        <v>13.5</v>
      </c>
      <c r="AU3251" s="2">
        <v>30.8</v>
      </c>
      <c r="AV3251" s="2">
        <v>15.186500000000001</v>
      </c>
      <c r="AW3251" s="2">
        <v>5.07</v>
      </c>
      <c r="AX3251" s="2">
        <v>12.6</v>
      </c>
      <c r="AY3251" s="2">
        <v>40.1</v>
      </c>
      <c r="AZ3251" s="2">
        <v>24.1813</v>
      </c>
      <c r="BA3251" s="2">
        <v>6.39</v>
      </c>
      <c r="BB3251" s="2">
        <v>18.8</v>
      </c>
      <c r="BC3251" s="2">
        <v>34.1</v>
      </c>
      <c r="BD3251" s="2">
        <v>40.620399999999997</v>
      </c>
      <c r="BE3251" s="4" t="str">
        <f t="shared" si="502"/>
        <v>NO APLICA</v>
      </c>
      <c r="BF3251" s="4">
        <f t="shared" si="503"/>
        <v>4.7118000000000002</v>
      </c>
      <c r="BG3251">
        <f t="shared" si="504"/>
        <v>1.3</v>
      </c>
      <c r="BH3251">
        <f t="shared" si="505"/>
        <v>4.1500000000000004</v>
      </c>
      <c r="BI3251">
        <f t="shared" si="506"/>
        <v>6.39</v>
      </c>
      <c r="BJ3251">
        <f t="shared" si="507"/>
        <v>5.36</v>
      </c>
      <c r="BK3251">
        <f t="shared" si="508"/>
        <v>4.5199999999999996</v>
      </c>
      <c r="BL3251">
        <f t="shared" si="509"/>
        <v>17407.250000000098</v>
      </c>
    </row>
    <row r="3252" spans="1:64" x14ac:dyDescent="0.2">
      <c r="A3252" s="1">
        <v>3250</v>
      </c>
      <c r="B3252" s="7" t="s">
        <v>68</v>
      </c>
      <c r="C3252" s="3">
        <v>40034</v>
      </c>
      <c r="D3252" s="4" t="s">
        <v>8</v>
      </c>
      <c r="E3252" s="4" t="s">
        <v>183</v>
      </c>
      <c r="F3252" s="5" t="str">
        <f t="shared" si="500"/>
        <v>D</v>
      </c>
      <c r="G3252" s="6">
        <v>0.8979166666666667</v>
      </c>
      <c r="H3252" s="6">
        <v>0.94652777777777775</v>
      </c>
      <c r="I3252" s="85">
        <f t="shared" si="501"/>
        <v>69.999999999999915</v>
      </c>
      <c r="J3252" s="86">
        <f>I3252*Segmentos!$D$7*(AH3252%)*IF(ISNUMBER(AI3252),AI3252%,0)</f>
        <v>2899931.9999999967</v>
      </c>
      <c r="K3252" s="86">
        <f>I3252*Segmentos!$D$7*(AL3252%)*IF(ISNUMBER(AM3252),AM3252%,0)</f>
        <v>1349459.9999999981</v>
      </c>
      <c r="L3252" s="4"/>
      <c r="M3252" s="2">
        <v>7.44</v>
      </c>
      <c r="N3252" s="2">
        <v>19.3</v>
      </c>
      <c r="O3252" s="2">
        <v>38.6</v>
      </c>
      <c r="P3252" s="2">
        <v>84.2453</v>
      </c>
      <c r="Q3252" s="2">
        <v>5.89</v>
      </c>
      <c r="R3252" s="2">
        <v>15.2</v>
      </c>
      <c r="S3252" s="2">
        <v>38.799999999999997</v>
      </c>
      <c r="T3252" s="2">
        <v>11.1175</v>
      </c>
      <c r="U3252" s="2">
        <v>7.52</v>
      </c>
      <c r="V3252" s="2">
        <v>16.8</v>
      </c>
      <c r="W3252" s="2">
        <v>44.9</v>
      </c>
      <c r="X3252" s="2">
        <v>17.8385</v>
      </c>
      <c r="Y3252" s="2">
        <v>8.2100000000000009</v>
      </c>
      <c r="Z3252" s="2">
        <v>22.4</v>
      </c>
      <c r="AA3252" s="2">
        <v>36.700000000000003</v>
      </c>
      <c r="AB3252" s="2">
        <v>27.438400000000001</v>
      </c>
      <c r="AC3252" s="2">
        <v>7.5</v>
      </c>
      <c r="AD3252" s="2">
        <v>20.2</v>
      </c>
      <c r="AE3252" s="2">
        <v>37</v>
      </c>
      <c r="AF3252" s="2">
        <v>27.8508</v>
      </c>
      <c r="AG3252" s="20">
        <v>10.35</v>
      </c>
      <c r="AH3252" s="20">
        <v>23.7</v>
      </c>
      <c r="AI3252" s="20">
        <v>43.7</v>
      </c>
      <c r="AJ3252" s="20">
        <v>55.549799999999998</v>
      </c>
      <c r="AK3252" s="18">
        <v>4.82</v>
      </c>
      <c r="AL3252" s="18">
        <v>15.3</v>
      </c>
      <c r="AM3252" s="18">
        <v>31.5</v>
      </c>
      <c r="AN3252" s="18">
        <v>28.695499999999999</v>
      </c>
      <c r="AO3252" s="2">
        <v>2.06</v>
      </c>
      <c r="AP3252" s="2">
        <v>6.8</v>
      </c>
      <c r="AQ3252" s="2">
        <v>30.2</v>
      </c>
      <c r="AR3252" s="2">
        <v>2.5432000000000001</v>
      </c>
      <c r="AS3252" s="2">
        <v>4.34</v>
      </c>
      <c r="AT3252" s="2">
        <v>15.9</v>
      </c>
      <c r="AU3252" s="2">
        <v>27.2</v>
      </c>
      <c r="AV3252" s="2">
        <v>10.8287</v>
      </c>
      <c r="AW3252" s="2">
        <v>6.67</v>
      </c>
      <c r="AX3252" s="2">
        <v>18.600000000000001</v>
      </c>
      <c r="AY3252" s="2">
        <v>35.799999999999997</v>
      </c>
      <c r="AZ3252" s="2">
        <v>21.712199999999999</v>
      </c>
      <c r="BA3252" s="2">
        <v>11.34</v>
      </c>
      <c r="BB3252" s="2">
        <v>25.3</v>
      </c>
      <c r="BC3252" s="2">
        <v>44.9</v>
      </c>
      <c r="BD3252" s="2">
        <v>49.161099999999998</v>
      </c>
      <c r="BE3252" s="4" t="str">
        <f t="shared" si="502"/>
        <v>ENTRETENIDO</v>
      </c>
      <c r="BF3252" s="4">
        <f t="shared" si="503"/>
        <v>6.7503999999999991</v>
      </c>
      <c r="BG3252">
        <f t="shared" si="504"/>
        <v>2.06</v>
      </c>
      <c r="BH3252">
        <f t="shared" si="505"/>
        <v>4.34</v>
      </c>
      <c r="BI3252">
        <f t="shared" si="506"/>
        <v>11.34</v>
      </c>
      <c r="BJ3252">
        <f t="shared" si="507"/>
        <v>4.82</v>
      </c>
      <c r="BK3252">
        <f t="shared" si="508"/>
        <v>10.35</v>
      </c>
      <c r="BL3252">
        <f t="shared" si="509"/>
        <v>52148.59999999994</v>
      </c>
    </row>
    <row r="3253" spans="1:64" x14ac:dyDescent="0.2">
      <c r="A3253" s="1">
        <v>3251</v>
      </c>
      <c r="B3253" s="7" t="s">
        <v>85</v>
      </c>
      <c r="C3253" s="3">
        <v>40034</v>
      </c>
      <c r="D3253" s="4" t="s">
        <v>629</v>
      </c>
      <c r="E3253" s="4" t="s">
        <v>180</v>
      </c>
      <c r="F3253" s="5" t="str">
        <f t="shared" si="500"/>
        <v>D</v>
      </c>
      <c r="G3253" s="6">
        <v>0.85416666666666663</v>
      </c>
      <c r="H3253" s="6">
        <v>0.87916666666666676</v>
      </c>
      <c r="I3253" s="85">
        <f t="shared" si="501"/>
        <v>36.000000000000192</v>
      </c>
      <c r="J3253" s="86">
        <f>I3253*Segmentos!$D$7*(AH3253%)*IF(ISNUMBER(AI3253),AI3253%,0)</f>
        <v>29376.000000000156</v>
      </c>
      <c r="K3253" s="86">
        <f>I3253*Segmentos!$D$7*(AL3253%)*IF(ISNUMBER(AM3253),AM3253%,0)</f>
        <v>48470.400000000263</v>
      </c>
      <c r="L3253" s="4"/>
      <c r="M3253" s="2">
        <v>0.27</v>
      </c>
      <c r="N3253" s="2">
        <v>1.3</v>
      </c>
      <c r="O3253" s="2">
        <v>21.4</v>
      </c>
      <c r="P3253" s="2">
        <v>96.1387</v>
      </c>
      <c r="Q3253" s="2">
        <v>0</v>
      </c>
      <c r="R3253" s="2">
        <v>0</v>
      </c>
      <c r="S3253" s="8" t="s">
        <v>577</v>
      </c>
      <c r="T3253" s="2">
        <v>0</v>
      </c>
      <c r="U3253" s="2">
        <v>0.74</v>
      </c>
      <c r="V3253" s="2">
        <v>2.2000000000000002</v>
      </c>
      <c r="W3253" s="2">
        <v>33</v>
      </c>
      <c r="X3253" s="2">
        <v>55.140500000000003</v>
      </c>
      <c r="Y3253" s="2">
        <v>0.09</v>
      </c>
      <c r="Z3253" s="2">
        <v>1.4</v>
      </c>
      <c r="AA3253" s="2">
        <v>6.4</v>
      </c>
      <c r="AB3253" s="2">
        <v>9.2020999999999997</v>
      </c>
      <c r="AC3253" s="2">
        <v>0.27</v>
      </c>
      <c r="AD3253" s="2">
        <v>1.2</v>
      </c>
      <c r="AE3253" s="2">
        <v>23</v>
      </c>
      <c r="AF3253" s="2">
        <v>31.796099999999999</v>
      </c>
      <c r="AG3253" s="20">
        <v>0.2</v>
      </c>
      <c r="AH3253" s="20">
        <v>0.8</v>
      </c>
      <c r="AI3253" s="20">
        <v>25.5</v>
      </c>
      <c r="AJ3253" s="20">
        <v>33.202100000000002</v>
      </c>
      <c r="AK3253" s="18">
        <v>0.34</v>
      </c>
      <c r="AL3253" s="18">
        <v>1.7</v>
      </c>
      <c r="AM3253" s="18">
        <v>19.8</v>
      </c>
      <c r="AN3253" s="18">
        <v>62.936599999999999</v>
      </c>
      <c r="AO3253" s="2">
        <v>0.08</v>
      </c>
      <c r="AP3253" s="2">
        <v>0.9</v>
      </c>
      <c r="AQ3253" s="2">
        <v>8.1999999999999993</v>
      </c>
      <c r="AR3253" s="2">
        <v>2.9649999999999999</v>
      </c>
      <c r="AS3253" s="2">
        <v>0.01</v>
      </c>
      <c r="AT3253" s="2">
        <v>0.2</v>
      </c>
      <c r="AU3253" s="2">
        <v>2.8</v>
      </c>
      <c r="AV3253" s="2">
        <v>0.47320000000000001</v>
      </c>
      <c r="AW3253" s="2">
        <v>0.42</v>
      </c>
      <c r="AX3253" s="2">
        <v>1.3</v>
      </c>
      <c r="AY3253" s="2">
        <v>33.5</v>
      </c>
      <c r="AZ3253" s="2">
        <v>43.349499999999999</v>
      </c>
      <c r="BA3253" s="2">
        <v>0.36</v>
      </c>
      <c r="BB3253" s="2">
        <v>2</v>
      </c>
      <c r="BC3253" s="2">
        <v>18.600000000000001</v>
      </c>
      <c r="BD3253" s="2">
        <v>49.350900000000003</v>
      </c>
      <c r="BE3253" s="4" t="str">
        <f t="shared" si="502"/>
        <v>NO APLICA</v>
      </c>
      <c r="BF3253" s="4">
        <f t="shared" si="503"/>
        <v>0.1948</v>
      </c>
      <c r="BG3253">
        <f t="shared" si="504"/>
        <v>0.08</v>
      </c>
      <c r="BH3253">
        <f t="shared" si="505"/>
        <v>0.01</v>
      </c>
      <c r="BI3253">
        <f t="shared" si="506"/>
        <v>0.42</v>
      </c>
      <c r="BJ3253">
        <f t="shared" si="507"/>
        <v>0.34</v>
      </c>
      <c r="BK3253">
        <f t="shared" si="508"/>
        <v>0.2</v>
      </c>
      <c r="BL3253">
        <f t="shared" si="509"/>
        <v>1001.5200000000053</v>
      </c>
    </row>
    <row r="3254" spans="1:64" x14ac:dyDescent="0.2">
      <c r="A3254" s="1">
        <v>3252</v>
      </c>
      <c r="B3254" s="7" t="s">
        <v>23</v>
      </c>
      <c r="C3254" s="3">
        <v>40034</v>
      </c>
      <c r="D3254" s="4" t="s">
        <v>629</v>
      </c>
      <c r="E3254" s="4" t="s">
        <v>170</v>
      </c>
      <c r="F3254" s="5" t="str">
        <f t="shared" si="500"/>
        <v>D</v>
      </c>
      <c r="G3254" s="6">
        <v>0.91180555555555554</v>
      </c>
      <c r="H3254" s="6">
        <v>0.9159722222222223</v>
      </c>
      <c r="I3254" s="85">
        <f t="shared" si="501"/>
        <v>6.0000000000001386</v>
      </c>
      <c r="J3254" s="86">
        <f>I3254*Segmentos!$D$7*(AH3254%)*IF(ISNUMBER(AI3254),AI3254%,0)</f>
        <v>3984.0000000000919</v>
      </c>
      <c r="K3254" s="86">
        <f>I3254*Segmentos!$D$7*(AL3254%)*IF(ISNUMBER(AM3254),AM3254%,0)</f>
        <v>11793.600000000273</v>
      </c>
      <c r="L3254" s="4"/>
      <c r="M3254" s="2">
        <v>0.35</v>
      </c>
      <c r="N3254" s="2">
        <v>0.5</v>
      </c>
      <c r="O3254" s="2">
        <v>66.2</v>
      </c>
      <c r="P3254" s="2">
        <v>35.932400000000001</v>
      </c>
      <c r="Q3254" s="2">
        <v>0</v>
      </c>
      <c r="R3254" s="2">
        <v>0</v>
      </c>
      <c r="S3254" s="8" t="s">
        <v>577</v>
      </c>
      <c r="T3254" s="2">
        <v>0</v>
      </c>
      <c r="U3254" s="2">
        <v>1.06</v>
      </c>
      <c r="V3254" s="2">
        <v>1.6</v>
      </c>
      <c r="W3254" s="2">
        <v>65.5</v>
      </c>
      <c r="X3254" s="2">
        <v>22.583500000000001</v>
      </c>
      <c r="Y3254" s="2">
        <v>0.25</v>
      </c>
      <c r="Z3254" s="2">
        <v>0.4</v>
      </c>
      <c r="AA3254" s="2">
        <v>58.3</v>
      </c>
      <c r="AB3254" s="2">
        <v>7.3795000000000002</v>
      </c>
      <c r="AC3254" s="2">
        <v>0.18</v>
      </c>
      <c r="AD3254" s="2">
        <v>0.2</v>
      </c>
      <c r="AE3254" s="2">
        <v>83.3</v>
      </c>
      <c r="AF3254" s="2">
        <v>5.9692999999999996</v>
      </c>
      <c r="AG3254" s="20">
        <v>0.18</v>
      </c>
      <c r="AH3254" s="20">
        <v>0.4</v>
      </c>
      <c r="AI3254" s="20">
        <v>41.5</v>
      </c>
      <c r="AJ3254" s="20">
        <v>8.8058999999999994</v>
      </c>
      <c r="AK3254" s="18">
        <v>0.51</v>
      </c>
      <c r="AL3254" s="18">
        <v>0.6</v>
      </c>
      <c r="AM3254" s="18">
        <v>81.900000000000006</v>
      </c>
      <c r="AN3254" s="18">
        <v>27.1264</v>
      </c>
      <c r="AO3254" s="2">
        <v>0</v>
      </c>
      <c r="AP3254" s="2">
        <v>0</v>
      </c>
      <c r="AQ3254" s="8" t="s">
        <v>577</v>
      </c>
      <c r="AR3254" s="2">
        <v>0</v>
      </c>
      <c r="AS3254" s="2">
        <v>0.11</v>
      </c>
      <c r="AT3254" s="2">
        <v>0.6</v>
      </c>
      <c r="AU3254" s="2">
        <v>16.7</v>
      </c>
      <c r="AV3254" s="2">
        <v>2.3841999999999999</v>
      </c>
      <c r="AW3254" s="2">
        <v>1.1499999999999999</v>
      </c>
      <c r="AX3254" s="2">
        <v>1.4</v>
      </c>
      <c r="AY3254" s="2">
        <v>83.8</v>
      </c>
      <c r="AZ3254" s="2">
        <v>33.548099999999998</v>
      </c>
      <c r="BA3254" s="2">
        <v>0</v>
      </c>
      <c r="BB3254" s="2">
        <v>0</v>
      </c>
      <c r="BC3254" s="8" t="s">
        <v>577</v>
      </c>
      <c r="BD3254" s="2">
        <v>0</v>
      </c>
      <c r="BE3254" s="4" t="str">
        <f t="shared" si="502"/>
        <v>NO APLICA</v>
      </c>
      <c r="BF3254" s="4">
        <f t="shared" si="503"/>
        <v>0.46460000000000001</v>
      </c>
      <c r="BG3254">
        <f t="shared" si="504"/>
        <v>0</v>
      </c>
      <c r="BH3254">
        <f t="shared" si="505"/>
        <v>0.11</v>
      </c>
      <c r="BI3254">
        <f t="shared" si="506"/>
        <v>1.1499999999999999</v>
      </c>
      <c r="BJ3254">
        <f t="shared" si="507"/>
        <v>0.51</v>
      </c>
      <c r="BK3254">
        <f t="shared" si="508"/>
        <v>0.18</v>
      </c>
      <c r="BL3254">
        <f t="shared" si="509"/>
        <v>198.6000000000046</v>
      </c>
    </row>
    <row r="3255" spans="1:64" x14ac:dyDescent="0.2">
      <c r="A3255" s="1">
        <v>3253</v>
      </c>
      <c r="B3255" s="7" t="s">
        <v>25</v>
      </c>
      <c r="C3255" s="3">
        <v>40034</v>
      </c>
      <c r="D3255" s="4" t="s">
        <v>629</v>
      </c>
      <c r="E3255" s="4" t="s">
        <v>171</v>
      </c>
      <c r="F3255" s="5" t="str">
        <f t="shared" si="500"/>
        <v>D</v>
      </c>
      <c r="G3255" s="6">
        <v>0.90069444444444446</v>
      </c>
      <c r="H3255" s="6">
        <v>0.90138888888888891</v>
      </c>
      <c r="I3255" s="85">
        <f t="shared" si="501"/>
        <v>0.99999999999999645</v>
      </c>
      <c r="J3255" s="86">
        <f>I3255*Segmentos!$D$7*(AH3255%)*IF(ISNUMBER(AI3255),AI3255%,0)</f>
        <v>799.99999999999727</v>
      </c>
      <c r="K3255" s="86">
        <f>I3255*Segmentos!$D$7*(AL3255%)*IF(ISNUMBER(AM3255),AM3255%,0)</f>
        <v>1599.9999999999945</v>
      </c>
      <c r="L3255" s="4"/>
      <c r="M3255" s="2">
        <v>0.31</v>
      </c>
      <c r="N3255" s="2">
        <v>0.3</v>
      </c>
      <c r="O3255" s="2">
        <v>100</v>
      </c>
      <c r="P3255" s="2">
        <v>36.046300000000002</v>
      </c>
      <c r="Q3255" s="2">
        <v>0.1</v>
      </c>
      <c r="R3255" s="2">
        <v>0.1</v>
      </c>
      <c r="S3255" s="2">
        <v>100</v>
      </c>
      <c r="T3255" s="2">
        <v>1.8742000000000001</v>
      </c>
      <c r="U3255" s="2">
        <v>0.81</v>
      </c>
      <c r="V3255" s="2">
        <v>0.8</v>
      </c>
      <c r="W3255" s="2">
        <v>100</v>
      </c>
      <c r="X3255" s="2">
        <v>19.811900000000001</v>
      </c>
      <c r="Y3255" s="2">
        <v>0.27</v>
      </c>
      <c r="Z3255" s="2">
        <v>0.3</v>
      </c>
      <c r="AA3255" s="2">
        <v>100</v>
      </c>
      <c r="AB3255" s="2">
        <v>9.2369000000000003</v>
      </c>
      <c r="AC3255" s="2">
        <v>0.13</v>
      </c>
      <c r="AD3255" s="2">
        <v>0.1</v>
      </c>
      <c r="AE3255" s="2">
        <v>100</v>
      </c>
      <c r="AF3255" s="2">
        <v>5.1234000000000002</v>
      </c>
      <c r="AG3255" s="20">
        <v>0.25</v>
      </c>
      <c r="AH3255" s="20">
        <v>0.2</v>
      </c>
      <c r="AI3255" s="20">
        <v>100</v>
      </c>
      <c r="AJ3255" s="20">
        <v>13.562900000000001</v>
      </c>
      <c r="AK3255" s="18">
        <v>0.37</v>
      </c>
      <c r="AL3255" s="18">
        <v>0.4</v>
      </c>
      <c r="AM3255" s="18">
        <v>100</v>
      </c>
      <c r="AN3255" s="18">
        <v>22.4834</v>
      </c>
      <c r="AO3255" s="2">
        <v>0</v>
      </c>
      <c r="AP3255" s="2">
        <v>0</v>
      </c>
      <c r="AQ3255" s="8" t="s">
        <v>577</v>
      </c>
      <c r="AR3255" s="2">
        <v>0</v>
      </c>
      <c r="AS3255" s="2">
        <v>0.1</v>
      </c>
      <c r="AT3255" s="2">
        <v>0.1</v>
      </c>
      <c r="AU3255" s="2">
        <v>100</v>
      </c>
      <c r="AV3255" s="2">
        <v>2.4518</v>
      </c>
      <c r="AW3255" s="2">
        <v>0.8</v>
      </c>
      <c r="AX3255" s="2">
        <v>0.8</v>
      </c>
      <c r="AY3255" s="2">
        <v>100</v>
      </c>
      <c r="AZ3255" s="2">
        <v>26.7226</v>
      </c>
      <c r="BA3255" s="2">
        <v>0.15</v>
      </c>
      <c r="BB3255" s="2">
        <v>0.2</v>
      </c>
      <c r="BC3255" s="2">
        <v>100</v>
      </c>
      <c r="BD3255" s="2">
        <v>6.8719000000000001</v>
      </c>
      <c r="BE3255" s="4" t="str">
        <f t="shared" si="502"/>
        <v>NO APLICA</v>
      </c>
      <c r="BF3255" s="4">
        <f t="shared" si="503"/>
        <v>0.34440000000000004</v>
      </c>
      <c r="BG3255">
        <f t="shared" si="504"/>
        <v>0</v>
      </c>
      <c r="BH3255">
        <f t="shared" si="505"/>
        <v>0.1</v>
      </c>
      <c r="BI3255">
        <f t="shared" si="506"/>
        <v>0.8</v>
      </c>
      <c r="BJ3255">
        <f t="shared" si="507"/>
        <v>0.37</v>
      </c>
      <c r="BK3255">
        <f t="shared" si="508"/>
        <v>0.25</v>
      </c>
      <c r="BL3255">
        <f t="shared" si="509"/>
        <v>29.999999999999893</v>
      </c>
    </row>
    <row r="3256" spans="1:64" x14ac:dyDescent="0.2">
      <c r="A3256" s="1">
        <v>3254</v>
      </c>
      <c r="B3256" s="7" t="s">
        <v>66</v>
      </c>
      <c r="C3256" s="3">
        <v>40034</v>
      </c>
      <c r="D3256" s="4" t="s">
        <v>628</v>
      </c>
      <c r="E3256" s="4" t="s">
        <v>168</v>
      </c>
      <c r="F3256" s="5" t="str">
        <f t="shared" si="500"/>
        <v>D</v>
      </c>
      <c r="G3256" s="6">
        <v>0.84583333333333333</v>
      </c>
      <c r="H3256" s="6">
        <v>0.91319444444444453</v>
      </c>
      <c r="I3256" s="85">
        <f t="shared" si="501"/>
        <v>97.000000000000142</v>
      </c>
      <c r="J3256" s="86">
        <f>I3256*Segmentos!$D$7*(AH3256%)*IF(ISNUMBER(AI3256),AI3256%,0)</f>
        <v>167965.20000000027</v>
      </c>
      <c r="K3256" s="86">
        <f>I3256*Segmentos!$D$7*(AL3256%)*IF(ISNUMBER(AM3256),AM3256%,0)</f>
        <v>332011.60000000044</v>
      </c>
      <c r="L3256" s="4" t="s">
        <v>574</v>
      </c>
      <c r="M3256" s="2">
        <v>0.65</v>
      </c>
      <c r="N3256" s="2">
        <v>4</v>
      </c>
      <c r="O3256" s="2">
        <v>16.3</v>
      </c>
      <c r="P3256" s="2">
        <v>73.459400000000002</v>
      </c>
      <c r="Q3256" s="2">
        <v>0.28000000000000003</v>
      </c>
      <c r="R3256" s="2">
        <v>3.8</v>
      </c>
      <c r="S3256" s="2">
        <v>7.4</v>
      </c>
      <c r="T3256" s="2">
        <v>5.2458999999999998</v>
      </c>
      <c r="U3256" s="2">
        <v>0.56000000000000005</v>
      </c>
      <c r="V3256" s="2">
        <v>4.5</v>
      </c>
      <c r="W3256" s="2">
        <v>12.4</v>
      </c>
      <c r="X3256" s="2">
        <v>13.260899999999999</v>
      </c>
      <c r="Y3256" s="2">
        <v>0.89</v>
      </c>
      <c r="Z3256" s="2">
        <v>2.8</v>
      </c>
      <c r="AA3256" s="2">
        <v>32.299999999999997</v>
      </c>
      <c r="AB3256" s="2">
        <v>29.674499999999998</v>
      </c>
      <c r="AC3256" s="2">
        <v>0.69</v>
      </c>
      <c r="AD3256" s="2">
        <v>4.9000000000000004</v>
      </c>
      <c r="AE3256" s="2">
        <v>14</v>
      </c>
      <c r="AF3256" s="2">
        <v>25.278199999999998</v>
      </c>
      <c r="AG3256" s="20">
        <v>0.43</v>
      </c>
      <c r="AH3256" s="20">
        <v>3.7</v>
      </c>
      <c r="AI3256" s="20">
        <v>11.7</v>
      </c>
      <c r="AJ3256" s="20">
        <v>23.164300000000001</v>
      </c>
      <c r="AK3256" s="18">
        <v>0.85</v>
      </c>
      <c r="AL3256" s="18">
        <v>4.3</v>
      </c>
      <c r="AM3256" s="18">
        <v>19.899999999999999</v>
      </c>
      <c r="AN3256" s="18">
        <v>50.295200000000001</v>
      </c>
      <c r="AO3256" s="2">
        <v>0.47</v>
      </c>
      <c r="AP3256" s="2">
        <v>3.2</v>
      </c>
      <c r="AQ3256" s="2">
        <v>14.7</v>
      </c>
      <c r="AR3256" s="2">
        <v>5.7542999999999997</v>
      </c>
      <c r="AS3256" s="2">
        <v>0.47</v>
      </c>
      <c r="AT3256" s="2">
        <v>2.5</v>
      </c>
      <c r="AU3256" s="2">
        <v>18.399999999999999</v>
      </c>
      <c r="AV3256" s="2">
        <v>11.6312</v>
      </c>
      <c r="AW3256" s="2">
        <v>0.82</v>
      </c>
      <c r="AX3256" s="2">
        <v>3.7</v>
      </c>
      <c r="AY3256" s="2">
        <v>22.3</v>
      </c>
      <c r="AZ3256" s="2">
        <v>26.348700000000001</v>
      </c>
      <c r="BA3256" s="2">
        <v>0.69</v>
      </c>
      <c r="BB3256" s="2">
        <v>5.3</v>
      </c>
      <c r="BC3256" s="2">
        <v>13</v>
      </c>
      <c r="BD3256" s="2">
        <v>29.725100000000001</v>
      </c>
      <c r="BE3256" s="4" t="str">
        <f t="shared" si="502"/>
        <v>ABURRIDO</v>
      </c>
      <c r="BF3256" s="4">
        <f t="shared" si="503"/>
        <v>0.61740000000000006</v>
      </c>
      <c r="BG3256">
        <f t="shared" si="504"/>
        <v>0.47</v>
      </c>
      <c r="BH3256">
        <f t="shared" si="505"/>
        <v>0.47</v>
      </c>
      <c r="BI3256">
        <f t="shared" si="506"/>
        <v>0.82</v>
      </c>
      <c r="BJ3256">
        <f t="shared" si="507"/>
        <v>0.85</v>
      </c>
      <c r="BK3256">
        <f t="shared" si="508"/>
        <v>0.43</v>
      </c>
      <c r="BL3256">
        <f t="shared" si="509"/>
        <v>6324.4000000000096</v>
      </c>
    </row>
    <row r="3257" spans="1:64" x14ac:dyDescent="0.2">
      <c r="A3257" s="1">
        <v>3255</v>
      </c>
      <c r="B3257" s="7" t="s">
        <v>19</v>
      </c>
      <c r="C3257" s="3">
        <v>40034</v>
      </c>
      <c r="D3257" s="4" t="s">
        <v>17</v>
      </c>
      <c r="E3257" s="4" t="s">
        <v>166</v>
      </c>
      <c r="F3257" s="5" t="str">
        <f t="shared" si="500"/>
        <v>D</v>
      </c>
      <c r="G3257" s="6">
        <v>0.91527777777777775</v>
      </c>
      <c r="H3257" s="6">
        <v>0.91666666666666663</v>
      </c>
      <c r="I3257" s="85">
        <f t="shared" si="501"/>
        <v>1.9999999999999929</v>
      </c>
      <c r="J3257" s="86">
        <f>I3257*Segmentos!$D$7*(AH3257%)*IF(ISNUMBER(AI3257),AI3257%,0)</f>
        <v>3999.9999999999859</v>
      </c>
      <c r="K3257" s="86">
        <f>I3257*Segmentos!$D$7*(AL3257%)*IF(ISNUMBER(AM3257),AM3257%,0)</f>
        <v>3715.9999999999873</v>
      </c>
      <c r="L3257" s="4"/>
      <c r="M3257" s="2">
        <v>0.48</v>
      </c>
      <c r="N3257" s="2">
        <v>0.5</v>
      </c>
      <c r="O3257" s="2">
        <v>96.6</v>
      </c>
      <c r="P3257" s="2">
        <v>75.355199999999996</v>
      </c>
      <c r="Q3257" s="2">
        <v>0.39</v>
      </c>
      <c r="R3257" s="2">
        <v>0.4</v>
      </c>
      <c r="S3257" s="2">
        <v>100</v>
      </c>
      <c r="T3257" s="2">
        <v>10.1701</v>
      </c>
      <c r="U3257" s="2">
        <v>0.59</v>
      </c>
      <c r="V3257" s="2">
        <v>0.6</v>
      </c>
      <c r="W3257" s="2">
        <v>100</v>
      </c>
      <c r="X3257" s="2">
        <v>19.5334</v>
      </c>
      <c r="Y3257" s="2">
        <v>0.9</v>
      </c>
      <c r="Z3257" s="2">
        <v>1</v>
      </c>
      <c r="AA3257" s="2">
        <v>94</v>
      </c>
      <c r="AB3257" s="2">
        <v>41.836199999999998</v>
      </c>
      <c r="AC3257" s="2">
        <v>7.0000000000000007E-2</v>
      </c>
      <c r="AD3257" s="2">
        <v>0.1</v>
      </c>
      <c r="AE3257" s="2">
        <v>100</v>
      </c>
      <c r="AF3257" s="2">
        <v>3.8155000000000001</v>
      </c>
      <c r="AG3257" s="20">
        <v>0.54</v>
      </c>
      <c r="AH3257" s="20">
        <v>0.5</v>
      </c>
      <c r="AI3257" s="20">
        <v>100</v>
      </c>
      <c r="AJ3257" s="20">
        <v>40.627400000000002</v>
      </c>
      <c r="AK3257" s="18">
        <v>0.42</v>
      </c>
      <c r="AL3257" s="18">
        <v>0.5</v>
      </c>
      <c r="AM3257" s="18">
        <v>92.9</v>
      </c>
      <c r="AN3257" s="18">
        <v>34.727800000000002</v>
      </c>
      <c r="AO3257" s="2">
        <v>0.22</v>
      </c>
      <c r="AP3257" s="2">
        <v>0.2</v>
      </c>
      <c r="AQ3257" s="2">
        <v>100</v>
      </c>
      <c r="AR3257" s="2">
        <v>3.8155000000000001</v>
      </c>
      <c r="AS3257" s="2">
        <v>0.08</v>
      </c>
      <c r="AT3257" s="2">
        <v>0.2</v>
      </c>
      <c r="AU3257" s="2">
        <v>50</v>
      </c>
      <c r="AV3257" s="2">
        <v>2.6638000000000002</v>
      </c>
      <c r="AW3257" s="2">
        <v>0.63</v>
      </c>
      <c r="AX3257" s="2">
        <v>0.6</v>
      </c>
      <c r="AY3257" s="2">
        <v>100</v>
      </c>
      <c r="AZ3257" s="2">
        <v>28.718299999999999</v>
      </c>
      <c r="BA3257" s="2">
        <v>0.67</v>
      </c>
      <c r="BB3257" s="2">
        <v>0.7</v>
      </c>
      <c r="BC3257" s="2">
        <v>100</v>
      </c>
      <c r="BD3257" s="2">
        <v>40.157600000000002</v>
      </c>
      <c r="BE3257" s="4" t="str">
        <f t="shared" si="502"/>
        <v>NO APLICA</v>
      </c>
      <c r="BF3257" s="4">
        <f t="shared" si="503"/>
        <v>0.34860000000000002</v>
      </c>
      <c r="BG3257">
        <f t="shared" si="504"/>
        <v>0.22</v>
      </c>
      <c r="BH3257">
        <f t="shared" si="505"/>
        <v>0.08</v>
      </c>
      <c r="BI3257">
        <f t="shared" si="506"/>
        <v>0.67</v>
      </c>
      <c r="BJ3257">
        <f t="shared" si="507"/>
        <v>0.42</v>
      </c>
      <c r="BK3257">
        <f t="shared" si="508"/>
        <v>0.54</v>
      </c>
      <c r="BL3257">
        <f t="shared" si="509"/>
        <v>96.599999999999653</v>
      </c>
    </row>
    <row r="3258" spans="1:64" x14ac:dyDescent="0.2">
      <c r="A3258" s="1">
        <v>3256</v>
      </c>
      <c r="B3258" s="7" t="s">
        <v>2</v>
      </c>
      <c r="C3258" s="3">
        <v>40034</v>
      </c>
      <c r="D3258" s="4" t="s">
        <v>627</v>
      </c>
      <c r="E3258" s="4" t="s">
        <v>164</v>
      </c>
      <c r="F3258" s="5" t="str">
        <f t="shared" si="500"/>
        <v>D</v>
      </c>
      <c r="G3258" s="6">
        <v>0.87430555555555556</v>
      </c>
      <c r="H3258" s="6">
        <v>0.9145833333333333</v>
      </c>
      <c r="I3258" s="85">
        <f t="shared" si="501"/>
        <v>57.999999999999957</v>
      </c>
      <c r="J3258" s="86">
        <f>I3258*Segmentos!$D$7*(AH3258%)*IF(ISNUMBER(AI3258),AI3258%,0)</f>
        <v>1052908.7999999991</v>
      </c>
      <c r="K3258" s="86">
        <f>I3258*Segmentos!$D$7*(AL3258%)*IF(ISNUMBER(AM3258),AM3258%,0)</f>
        <v>1116987.1999999993</v>
      </c>
      <c r="L3258" s="4"/>
      <c r="M3258" s="2">
        <v>4.68</v>
      </c>
      <c r="N3258" s="2">
        <v>18.2</v>
      </c>
      <c r="O3258" s="2">
        <v>25.7</v>
      </c>
      <c r="P3258" s="2">
        <v>92.779499999999999</v>
      </c>
      <c r="Q3258" s="2">
        <v>3.52</v>
      </c>
      <c r="R3258" s="2">
        <v>14.6</v>
      </c>
      <c r="S3258" s="2">
        <v>24.1</v>
      </c>
      <c r="T3258" s="2">
        <v>11.6501</v>
      </c>
      <c r="U3258" s="2">
        <v>3.23</v>
      </c>
      <c r="V3258" s="2">
        <v>13.8</v>
      </c>
      <c r="W3258" s="2">
        <v>23.4</v>
      </c>
      <c r="X3258" s="2">
        <v>13.446300000000001</v>
      </c>
      <c r="Y3258" s="2">
        <v>4.54</v>
      </c>
      <c r="Z3258" s="2">
        <v>19.7</v>
      </c>
      <c r="AA3258" s="2">
        <v>23.1</v>
      </c>
      <c r="AB3258" s="2">
        <v>26.595500000000001</v>
      </c>
      <c r="AC3258" s="2">
        <v>6.31</v>
      </c>
      <c r="AD3258" s="2">
        <v>21.5</v>
      </c>
      <c r="AE3258" s="2">
        <v>29.4</v>
      </c>
      <c r="AF3258" s="2">
        <v>41.087600000000002</v>
      </c>
      <c r="AG3258" s="20">
        <v>4.55</v>
      </c>
      <c r="AH3258" s="20">
        <v>18.3</v>
      </c>
      <c r="AI3258" s="20">
        <v>24.8</v>
      </c>
      <c r="AJ3258" s="20">
        <v>42.780700000000003</v>
      </c>
      <c r="AK3258" s="18">
        <v>4.8</v>
      </c>
      <c r="AL3258" s="18">
        <v>18.100000000000001</v>
      </c>
      <c r="AM3258" s="18">
        <v>26.6</v>
      </c>
      <c r="AN3258" s="18">
        <v>49.998699999999999</v>
      </c>
      <c r="AO3258" s="2">
        <v>5.28</v>
      </c>
      <c r="AP3258" s="2">
        <v>17.5</v>
      </c>
      <c r="AQ3258" s="2">
        <v>30.1</v>
      </c>
      <c r="AR3258" s="2">
        <v>11.4329</v>
      </c>
      <c r="AS3258" s="2">
        <v>5</v>
      </c>
      <c r="AT3258" s="2">
        <v>17.399999999999999</v>
      </c>
      <c r="AU3258" s="2">
        <v>28.7</v>
      </c>
      <c r="AV3258" s="2">
        <v>21.848600000000001</v>
      </c>
      <c r="AW3258" s="2">
        <v>4.22</v>
      </c>
      <c r="AX3258" s="2">
        <v>18</v>
      </c>
      <c r="AY3258" s="2">
        <v>23.4</v>
      </c>
      <c r="AZ3258" s="2">
        <v>24.056100000000001</v>
      </c>
      <c r="BA3258" s="2">
        <v>4.67</v>
      </c>
      <c r="BB3258" s="2">
        <v>19</v>
      </c>
      <c r="BC3258" s="2">
        <v>24.6</v>
      </c>
      <c r="BD3258" s="2">
        <v>35.441800000000001</v>
      </c>
      <c r="BE3258" s="4" t="str">
        <f t="shared" si="502"/>
        <v>NO APLICA</v>
      </c>
      <c r="BF3258" s="4">
        <f t="shared" si="503"/>
        <v>4.8689999999999998</v>
      </c>
      <c r="BG3258">
        <f t="shared" si="504"/>
        <v>5.28</v>
      </c>
      <c r="BH3258">
        <f t="shared" si="505"/>
        <v>5</v>
      </c>
      <c r="BI3258">
        <f t="shared" si="506"/>
        <v>4.67</v>
      </c>
      <c r="BJ3258">
        <f t="shared" si="507"/>
        <v>4.8</v>
      </c>
      <c r="BK3258">
        <f t="shared" si="508"/>
        <v>4.55</v>
      </c>
      <c r="BL3258">
        <f t="shared" si="509"/>
        <v>27128.91999999998</v>
      </c>
    </row>
    <row r="3259" spans="1:64" x14ac:dyDescent="0.2">
      <c r="A3259" s="1">
        <v>3257</v>
      </c>
      <c r="B3259" s="7" t="s">
        <v>69</v>
      </c>
      <c r="C3259" s="3">
        <v>40034</v>
      </c>
      <c r="D3259" s="4" t="s">
        <v>3</v>
      </c>
      <c r="E3259" s="4" t="s">
        <v>176</v>
      </c>
      <c r="F3259" s="5" t="str">
        <f t="shared" si="500"/>
        <v>D</v>
      </c>
      <c r="G3259" s="6">
        <v>0.91666666666666663</v>
      </c>
      <c r="H3259" s="6">
        <v>0.99652777777777779</v>
      </c>
      <c r="I3259" s="85">
        <f t="shared" si="501"/>
        <v>115.00000000000007</v>
      </c>
      <c r="J3259" s="86">
        <f>I3259*Segmentos!$D$7*(AH3259%)*IF(ISNUMBER(AI3259),AI3259%,0)</f>
        <v>1400424.0000000009</v>
      </c>
      <c r="K3259" s="86">
        <f>I3259*Segmentos!$D$7*(AL3259%)*IF(ISNUMBER(AM3259),AM3259%,0)</f>
        <v>1221990.0000000009</v>
      </c>
      <c r="L3259" s="4"/>
      <c r="M3259" s="2">
        <v>2.84</v>
      </c>
      <c r="N3259" s="2">
        <v>11.6</v>
      </c>
      <c r="O3259" s="2">
        <v>24.4</v>
      </c>
      <c r="P3259" s="2">
        <v>97.277699999999996</v>
      </c>
      <c r="Q3259" s="2">
        <v>1.29</v>
      </c>
      <c r="R3259" s="2">
        <v>6.9</v>
      </c>
      <c r="S3259" s="2">
        <v>18.8</v>
      </c>
      <c r="T3259" s="2">
        <v>7.3859000000000004</v>
      </c>
      <c r="U3259" s="2">
        <v>1.51</v>
      </c>
      <c r="V3259" s="2">
        <v>8.1999999999999993</v>
      </c>
      <c r="W3259" s="2">
        <v>18.600000000000001</v>
      </c>
      <c r="X3259" s="2">
        <v>10.8443</v>
      </c>
      <c r="Y3259" s="2">
        <v>2.46</v>
      </c>
      <c r="Z3259" s="2">
        <v>10.7</v>
      </c>
      <c r="AA3259" s="2">
        <v>23</v>
      </c>
      <c r="AB3259" s="2">
        <v>24.8169</v>
      </c>
      <c r="AC3259" s="2">
        <v>4.83</v>
      </c>
      <c r="AD3259" s="2">
        <v>17.2</v>
      </c>
      <c r="AE3259" s="2">
        <v>28.1</v>
      </c>
      <c r="AF3259" s="2">
        <v>54.230600000000003</v>
      </c>
      <c r="AG3259" s="20">
        <v>3.04</v>
      </c>
      <c r="AH3259" s="20">
        <v>11.8</v>
      </c>
      <c r="AI3259" s="20">
        <v>25.8</v>
      </c>
      <c r="AJ3259" s="20">
        <v>49.297800000000002</v>
      </c>
      <c r="AK3259" s="18">
        <v>2.67</v>
      </c>
      <c r="AL3259" s="18">
        <v>11.5</v>
      </c>
      <c r="AM3259" s="18">
        <v>23.1</v>
      </c>
      <c r="AN3259" s="18">
        <v>47.979900000000001</v>
      </c>
      <c r="AO3259" s="2">
        <v>2.71</v>
      </c>
      <c r="AP3259" s="2">
        <v>10.3</v>
      </c>
      <c r="AQ3259" s="2">
        <v>26.4</v>
      </c>
      <c r="AR3259" s="2">
        <v>10.145799999999999</v>
      </c>
      <c r="AS3259" s="2">
        <v>1.98</v>
      </c>
      <c r="AT3259" s="2">
        <v>10.6</v>
      </c>
      <c r="AU3259" s="2">
        <v>18.8</v>
      </c>
      <c r="AV3259" s="2">
        <v>14.9404</v>
      </c>
      <c r="AW3259" s="2">
        <v>3.74</v>
      </c>
      <c r="AX3259" s="2">
        <v>13.3</v>
      </c>
      <c r="AY3259" s="2">
        <v>28.1</v>
      </c>
      <c r="AZ3259" s="2">
        <v>36.727699999999999</v>
      </c>
      <c r="BA3259" s="2">
        <v>2.71</v>
      </c>
      <c r="BB3259" s="2">
        <v>11.4</v>
      </c>
      <c r="BC3259" s="2">
        <v>23.7</v>
      </c>
      <c r="BD3259" s="2">
        <v>35.463900000000002</v>
      </c>
      <c r="BE3259" s="4" t="str">
        <f t="shared" si="502"/>
        <v>ABURRIDO</v>
      </c>
      <c r="BF3259" s="4">
        <f t="shared" si="503"/>
        <v>2.7486000000000006</v>
      </c>
      <c r="BG3259">
        <f t="shared" si="504"/>
        <v>2.71</v>
      </c>
      <c r="BH3259">
        <f t="shared" si="505"/>
        <v>1.98</v>
      </c>
      <c r="BI3259">
        <f t="shared" si="506"/>
        <v>3.74</v>
      </c>
      <c r="BJ3259">
        <f t="shared" si="507"/>
        <v>2.67</v>
      </c>
      <c r="BK3259">
        <f t="shared" si="508"/>
        <v>3.04</v>
      </c>
      <c r="BL3259">
        <f t="shared" si="509"/>
        <v>32549.600000000013</v>
      </c>
    </row>
    <row r="3260" spans="1:64" x14ac:dyDescent="0.2">
      <c r="A3260" s="1">
        <v>3258</v>
      </c>
      <c r="B3260" s="7" t="s">
        <v>16</v>
      </c>
      <c r="C3260" s="3">
        <v>40034</v>
      </c>
      <c r="D3260" s="4" t="s">
        <v>626</v>
      </c>
      <c r="E3260" s="4" t="s">
        <v>166</v>
      </c>
      <c r="F3260" s="5" t="str">
        <f t="shared" si="500"/>
        <v>D</v>
      </c>
      <c r="G3260" s="6">
        <v>0.91319444444444453</v>
      </c>
      <c r="H3260" s="6">
        <v>0.91666666666666663</v>
      </c>
      <c r="I3260" s="85">
        <f t="shared" si="501"/>
        <v>4.9999999999998224</v>
      </c>
      <c r="J3260" s="86">
        <f>I3260*Segmentos!$D$7*(AH3260%)*IF(ISNUMBER(AI3260),AI3260%,0)</f>
        <v>135407.99999999517</v>
      </c>
      <c r="K3260" s="86">
        <f>I3260*Segmentos!$D$7*(AL3260%)*IF(ISNUMBER(AM3260),AM3260%,0)</f>
        <v>116207.9999999959</v>
      </c>
      <c r="L3260" s="4"/>
      <c r="M3260" s="2">
        <v>6.26</v>
      </c>
      <c r="N3260" s="2">
        <v>7.8</v>
      </c>
      <c r="O3260" s="2">
        <v>80.7</v>
      </c>
      <c r="P3260" s="2">
        <v>91.0184</v>
      </c>
      <c r="Q3260" s="2">
        <v>2.5499999999999998</v>
      </c>
      <c r="R3260" s="2">
        <v>3.3</v>
      </c>
      <c r="S3260" s="2">
        <v>77.5</v>
      </c>
      <c r="T3260" s="2">
        <v>6.1971999999999996</v>
      </c>
      <c r="U3260" s="2">
        <v>3.47</v>
      </c>
      <c r="V3260" s="2">
        <v>4</v>
      </c>
      <c r="W3260" s="2">
        <v>87.2</v>
      </c>
      <c r="X3260" s="2">
        <v>10.5661</v>
      </c>
      <c r="Y3260" s="2">
        <v>5.67</v>
      </c>
      <c r="Z3260" s="2">
        <v>7.4</v>
      </c>
      <c r="AA3260" s="2">
        <v>76.2</v>
      </c>
      <c r="AB3260" s="2">
        <v>24.339400000000001</v>
      </c>
      <c r="AC3260" s="2">
        <v>10.46</v>
      </c>
      <c r="AD3260" s="2">
        <v>12.7</v>
      </c>
      <c r="AE3260" s="2">
        <v>82.2</v>
      </c>
      <c r="AF3260" s="2">
        <v>49.915700000000001</v>
      </c>
      <c r="AG3260" s="20">
        <v>6.75</v>
      </c>
      <c r="AH3260" s="20">
        <v>8.4</v>
      </c>
      <c r="AI3260" s="20">
        <v>80.599999999999994</v>
      </c>
      <c r="AJ3260" s="20">
        <v>46.557299999999998</v>
      </c>
      <c r="AK3260" s="18">
        <v>5.82</v>
      </c>
      <c r="AL3260" s="18">
        <v>7.2</v>
      </c>
      <c r="AM3260" s="18">
        <v>80.7</v>
      </c>
      <c r="AN3260" s="18">
        <v>44.461100000000002</v>
      </c>
      <c r="AO3260" s="2">
        <v>5.68</v>
      </c>
      <c r="AP3260" s="2">
        <v>8.5</v>
      </c>
      <c r="AQ3260" s="2">
        <v>67</v>
      </c>
      <c r="AR3260" s="2">
        <v>9.0289999999999999</v>
      </c>
      <c r="AS3260" s="2">
        <v>6.94</v>
      </c>
      <c r="AT3260" s="2">
        <v>9.5</v>
      </c>
      <c r="AU3260" s="2">
        <v>73</v>
      </c>
      <c r="AV3260" s="2">
        <v>22.225000000000001</v>
      </c>
      <c r="AW3260" s="2">
        <v>6.01</v>
      </c>
      <c r="AX3260" s="2">
        <v>7</v>
      </c>
      <c r="AY3260" s="2">
        <v>85.7</v>
      </c>
      <c r="AZ3260" s="2">
        <v>25.1479</v>
      </c>
      <c r="BA3260" s="2">
        <v>6.22</v>
      </c>
      <c r="BB3260" s="2">
        <v>7.1</v>
      </c>
      <c r="BC3260" s="2">
        <v>87.5</v>
      </c>
      <c r="BD3260" s="2">
        <v>34.616500000000002</v>
      </c>
      <c r="BE3260" s="4" t="str">
        <f t="shared" si="502"/>
        <v>NO APLICA</v>
      </c>
      <c r="BF3260" s="4">
        <f t="shared" si="503"/>
        <v>6.4483999999999995</v>
      </c>
      <c r="BG3260">
        <f t="shared" si="504"/>
        <v>5.68</v>
      </c>
      <c r="BH3260">
        <f t="shared" si="505"/>
        <v>6.94</v>
      </c>
      <c r="BI3260">
        <f t="shared" si="506"/>
        <v>6.22</v>
      </c>
      <c r="BJ3260">
        <f t="shared" si="507"/>
        <v>5.82</v>
      </c>
      <c r="BK3260">
        <f t="shared" si="508"/>
        <v>6.75</v>
      </c>
      <c r="BL3260">
        <f t="shared" si="509"/>
        <v>3147.2999999998883</v>
      </c>
    </row>
  </sheetData>
  <autoFilter ref="A1:BL3260"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8" showButton="0"/>
    <filterColumn colId="29" showButton="0"/>
    <filterColumn colId="30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8" showButton="0"/>
    <filterColumn colId="49" showButton="0"/>
    <filterColumn colId="50" showButton="0"/>
    <filterColumn colId="52" showButton="0"/>
    <filterColumn colId="53" showButton="0"/>
    <filterColumn colId="54" showButton="0"/>
  </autoFilter>
  <mergeCells count="11">
    <mergeCell ref="U1:X1"/>
    <mergeCell ref="Y1:AB1"/>
    <mergeCell ref="AC1:AF1"/>
    <mergeCell ref="AG1:AJ1"/>
    <mergeCell ref="M1:P1"/>
    <mergeCell ref="Q1:T1"/>
    <mergeCell ref="BA1:BD1"/>
    <mergeCell ref="AK1:AN1"/>
    <mergeCell ref="AO1:AR1"/>
    <mergeCell ref="AS1:AV1"/>
    <mergeCell ref="AW1:AZ1"/>
  </mergeCells>
  <phoneticPr fontId="0" type="noConversion"/>
  <conditionalFormatting sqref="L3:L3260">
    <cfRule type="expression" dxfId="3" priority="5">
      <formula>AND(ISTEXT(L3),OR(E3="PELICULA",E3="TELENOVELA",E3="SERIE"))</formula>
    </cfRule>
  </conditionalFormatting>
  <conditionalFormatting sqref="B3:B3260">
    <cfRule type="expression" dxfId="2" priority="3">
      <formula>AND(ISTEXT(L3),OR(E3="PELICULA",E3="TELENOVELA",E3="SERIE"))</formula>
    </cfRule>
  </conditionalFormatting>
  <conditionalFormatting sqref="I3:I3260">
    <cfRule type="expression" dxfId="1" priority="1">
      <formula>I3&gt;=100</formula>
    </cfRule>
  </conditionalFormatting>
  <pageMargins left="0.75" right="0.75" top="1" bottom="1" header="0" footer="0"/>
  <pageSetup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9" sqref="D9:D12"/>
    </sheetView>
  </sheetViews>
  <sheetFormatPr baseColWidth="10" defaultRowHeight="12.75" x14ac:dyDescent="0.2"/>
  <cols>
    <col min="1" max="1" width="3" bestFit="1" customWidth="1"/>
    <col min="2" max="2" width="20" customWidth="1"/>
    <col min="3" max="3" width="29.140625" bestFit="1" customWidth="1"/>
    <col min="4" max="4" width="14.140625" customWidth="1"/>
  </cols>
  <sheetData>
    <row r="1" spans="1:4" ht="38.25" x14ac:dyDescent="0.2">
      <c r="A1" s="34" t="s">
        <v>601</v>
      </c>
      <c r="B1" s="34" t="s">
        <v>599</v>
      </c>
      <c r="C1" s="34" t="s">
        <v>600</v>
      </c>
      <c r="D1" s="35" t="s">
        <v>625</v>
      </c>
    </row>
    <row r="2" spans="1:4" x14ac:dyDescent="0.2">
      <c r="A2" s="10">
        <v>1</v>
      </c>
      <c r="B2" s="10" t="s">
        <v>576</v>
      </c>
      <c r="C2" s="11" t="s">
        <v>598</v>
      </c>
      <c r="D2" s="17">
        <v>1000000</v>
      </c>
    </row>
    <row r="3" spans="1:4" x14ac:dyDescent="0.2">
      <c r="A3" s="10">
        <v>2</v>
      </c>
      <c r="B3" s="10" t="s">
        <v>578</v>
      </c>
      <c r="C3" s="11" t="s">
        <v>596</v>
      </c>
      <c r="D3" s="17">
        <v>340000</v>
      </c>
    </row>
    <row r="4" spans="1:4" x14ac:dyDescent="0.2">
      <c r="A4" s="10">
        <v>3</v>
      </c>
      <c r="B4" s="10" t="s">
        <v>579</v>
      </c>
      <c r="C4" s="11" t="s">
        <v>597</v>
      </c>
      <c r="D4" s="17">
        <v>350000</v>
      </c>
    </row>
    <row r="5" spans="1:4" x14ac:dyDescent="0.2">
      <c r="A5" s="10">
        <v>4</v>
      </c>
      <c r="B5" s="10" t="s">
        <v>580</v>
      </c>
      <c r="C5" s="11" t="s">
        <v>595</v>
      </c>
      <c r="D5" s="17">
        <v>187000</v>
      </c>
    </row>
    <row r="6" spans="1:4" x14ac:dyDescent="0.2">
      <c r="A6" s="10">
        <v>5</v>
      </c>
      <c r="B6" s="10" t="s">
        <v>581</v>
      </c>
      <c r="C6" s="11" t="s">
        <v>588</v>
      </c>
      <c r="D6" s="17">
        <v>123000</v>
      </c>
    </row>
    <row r="7" spans="1:4" x14ac:dyDescent="0.2">
      <c r="A7" s="10">
        <v>6</v>
      </c>
      <c r="B7" s="10" t="s">
        <v>582</v>
      </c>
      <c r="C7" s="11" t="s">
        <v>589</v>
      </c>
      <c r="D7" s="17">
        <v>400000</v>
      </c>
    </row>
    <row r="8" spans="1:4" x14ac:dyDescent="0.2">
      <c r="A8" s="10">
        <v>7</v>
      </c>
      <c r="B8" s="10" t="s">
        <v>583</v>
      </c>
      <c r="C8" s="11" t="s">
        <v>590</v>
      </c>
      <c r="D8" s="17">
        <v>600000</v>
      </c>
    </row>
    <row r="9" spans="1:4" x14ac:dyDescent="0.2">
      <c r="A9" s="10">
        <v>8</v>
      </c>
      <c r="B9" s="10" t="s">
        <v>584</v>
      </c>
      <c r="C9" s="11" t="s">
        <v>591</v>
      </c>
      <c r="D9" s="17">
        <v>166665</v>
      </c>
    </row>
    <row r="10" spans="1:4" x14ac:dyDescent="0.2">
      <c r="A10" s="10">
        <v>9</v>
      </c>
      <c r="B10" s="10" t="s">
        <v>585</v>
      </c>
      <c r="C10" s="11" t="s">
        <v>592</v>
      </c>
      <c r="D10" s="17">
        <v>666661</v>
      </c>
    </row>
    <row r="11" spans="1:4" x14ac:dyDescent="0.2">
      <c r="A11" s="10">
        <v>10</v>
      </c>
      <c r="B11" s="10" t="s">
        <v>586</v>
      </c>
      <c r="C11" s="11" t="s">
        <v>593</v>
      </c>
      <c r="D11" s="17">
        <v>83337</v>
      </c>
    </row>
    <row r="12" spans="1:4" x14ac:dyDescent="0.2">
      <c r="A12" s="10">
        <v>11</v>
      </c>
      <c r="B12" s="10" t="s">
        <v>587</v>
      </c>
      <c r="C12" s="11" t="s">
        <v>594</v>
      </c>
      <c r="D12" s="17">
        <v>83337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3" workbookViewId="0">
      <selection activeCell="E15" sqref="E15"/>
    </sheetView>
  </sheetViews>
  <sheetFormatPr baseColWidth="10" defaultRowHeight="12.75" x14ac:dyDescent="0.2"/>
  <cols>
    <col min="1" max="1" width="21.28515625" customWidth="1"/>
    <col min="2" max="2" width="33.7109375" style="13" bestFit="1" customWidth="1"/>
    <col min="3" max="6" width="21.5703125" style="13" customWidth="1"/>
    <col min="7" max="8" width="21.5703125" customWidth="1"/>
  </cols>
  <sheetData>
    <row r="1" spans="1:6" x14ac:dyDescent="0.2">
      <c r="A1" s="16" t="s">
        <v>623</v>
      </c>
    </row>
    <row r="3" spans="1:6" x14ac:dyDescent="0.2">
      <c r="A3" s="31" t="s">
        <v>602</v>
      </c>
      <c r="B3" s="31" t="s">
        <v>603</v>
      </c>
      <c r="C3" s="31" t="s">
        <v>604</v>
      </c>
      <c r="D3" s="31" t="s">
        <v>605</v>
      </c>
      <c r="E3" s="31" t="s">
        <v>606</v>
      </c>
      <c r="F3" s="31" t="s">
        <v>607</v>
      </c>
    </row>
    <row r="4" spans="1:6" x14ac:dyDescent="0.2">
      <c r="A4" s="33" t="s">
        <v>8</v>
      </c>
      <c r="B4" s="12" t="str">
        <f>MID(A4,1,FIND(" ",A4,1))</f>
        <v xml:space="preserve">Mega </v>
      </c>
      <c r="C4" s="12" t="str">
        <f>MID(A4,FIND(" ",B4,1),10)</f>
        <v xml:space="preserve"> Ch9</v>
      </c>
      <c r="D4" s="12">
        <f>COUNTIFS(Resultados!$D$3:$D$3260,Canales!$A4,Resultados!$E$3:$E$3260,"REPORTAJE")</f>
        <v>16</v>
      </c>
      <c r="E4" s="12">
        <f>IFERROR(SUMIFS(Resultados!M3:M3260,Resultados!$D$3:$D$3260,Canales!$A4,Resultados!$E$3:$E$3260,"REPORTAJE")/D4,"NO APLICA")</f>
        <v>6.7356250000000015</v>
      </c>
      <c r="F4" s="87">
        <f>IFERROR(SUMIFS(Resultados!$I$3:$I$3260,Resultados!$D$3:$D$3260,Canales!$A4,Resultados!$E$3:$E$3260,"REPORTAJE")/60,"NO APLICA")</f>
        <v>26.300000000000022</v>
      </c>
    </row>
    <row r="5" spans="1:6" x14ac:dyDescent="0.2">
      <c r="A5" s="33" t="s">
        <v>626</v>
      </c>
      <c r="B5" s="12" t="str">
        <f t="shared" ref="B5:B10" si="0">MID(A5,1,FIND(" ",A5,1))</f>
        <v xml:space="preserve">Television_Nac </v>
      </c>
      <c r="C5" s="12" t="str">
        <f t="shared" ref="C5:C10" si="1">MID(A5,FIND(" ",B5,1),10)</f>
        <v xml:space="preserve"> Ch7</v>
      </c>
      <c r="D5" s="12">
        <f>COUNTIFS(Resultados!$D$3:$D$3260,Canales!$A5,Resultados!$E$3:$E$3260,"REPORTAJE")</f>
        <v>1</v>
      </c>
      <c r="E5" s="12">
        <f>IFERROR(SUMIFS(Resultados!M4:M3261,Resultados!$D$3:$D$3260,Canales!$A5,Resultados!$E$3:$E$3260,"REPORTAJE")/D5,"NO APLICA")</f>
        <v>2.2200000000000002</v>
      </c>
      <c r="F5" s="87">
        <f>IFERROR(SUMIFS(Resultados!$I$3:$I$3260,Resultados!$D$3:$D$3260,Canales!$A5,Resultados!$E$3:$E$3260,"REPORTAJE")/60,"NO APLICA")</f>
        <v>1.3333333333333313</v>
      </c>
    </row>
    <row r="6" spans="1:6" x14ac:dyDescent="0.2">
      <c r="A6" s="33" t="s">
        <v>3</v>
      </c>
      <c r="B6" s="12" t="str">
        <f t="shared" si="0"/>
        <v xml:space="preserve">Chilevision </v>
      </c>
      <c r="C6" s="12" t="str">
        <f t="shared" si="1"/>
        <v xml:space="preserve"> Ch11</v>
      </c>
      <c r="D6" s="12">
        <f>COUNTIFS(Resultados!$D$3:$D$3260,Canales!$A6,Resultados!$E$3:$E$3260,"REPORTAJE")</f>
        <v>30</v>
      </c>
      <c r="E6" s="12">
        <f>IFERROR(SUMIFS(Resultados!M5:M3262,Resultados!$D$3:$D$3260,Canales!$A6,Resultados!$E$3:$E$3260,"REPORTAJE")/D6,"NO APLICA")</f>
        <v>3.2563333333333331</v>
      </c>
      <c r="F6" s="87">
        <f>IFERROR(SUMIFS(Resultados!$I$3:$I$3260,Resultados!$D$3:$D$3260,Canales!$A6,Resultados!$E$3:$E$3260,"REPORTAJE")/60,"NO APLICA")</f>
        <v>47.983333333333341</v>
      </c>
    </row>
    <row r="7" spans="1:6" x14ac:dyDescent="0.2">
      <c r="A7" s="33" t="s">
        <v>17</v>
      </c>
      <c r="B7" s="12" t="str">
        <f t="shared" si="0"/>
        <v xml:space="preserve">Telecanal </v>
      </c>
      <c r="C7" s="12" t="str">
        <f t="shared" si="1"/>
        <v xml:space="preserve"> Ch2</v>
      </c>
      <c r="D7" s="12">
        <f>COUNTIFS(Resultados!$D$3:$D$3260,Canales!$A7,Resultados!$E$3:$E$3260,"REPORTAJE")</f>
        <v>0</v>
      </c>
      <c r="E7" s="12" t="str">
        <f>IFERROR(SUMIFS(Resultados!M6:M3263,Resultados!$D$3:$D$3260,Canales!$A7,Resultados!$E$3:$E$3260,"REPORTAJE")/D7,"NO APLICA")</f>
        <v>NO APLICA</v>
      </c>
      <c r="F7" s="87">
        <f>IFERROR(SUMIFS(Resultados!$I$3:$I$3260,Resultados!$D$3:$D$3260,Canales!$A7,Resultados!$E$3:$E$3260,"REPORTAJE")/60,"NO APLICA")</f>
        <v>0</v>
      </c>
    </row>
    <row r="8" spans="1:6" x14ac:dyDescent="0.2">
      <c r="A8" s="33" t="s">
        <v>627</v>
      </c>
      <c r="B8" s="12" t="str">
        <f t="shared" si="0"/>
        <v xml:space="preserve">Univ_Catolica </v>
      </c>
      <c r="C8" s="12" t="str">
        <f t="shared" si="1"/>
        <v xml:space="preserve"> Ch13</v>
      </c>
      <c r="D8" s="12">
        <f>COUNTIFS(Resultados!$D$3:$D$3260,Canales!$A8,Resultados!$E$3:$E$3260,"REPORTAJE")</f>
        <v>7</v>
      </c>
      <c r="E8" s="12">
        <f>IFERROR(SUMIFS(Resultados!M7:M3264,Resultados!$D$3:$D$3260,Canales!$A8,Resultados!$E$3:$E$3260,"REPORTAJE")/D8,"NO APLICA")</f>
        <v>1.5899999999999999</v>
      </c>
      <c r="F8" s="87">
        <f>IFERROR(SUMIFS(Resultados!$I$3:$I$3260,Resultados!$D$3:$D$3260,Canales!$A8,Resultados!$E$3:$E$3260,"REPORTAJE")/60,"NO APLICA")</f>
        <v>10.966666666666665</v>
      </c>
    </row>
    <row r="9" spans="1:6" x14ac:dyDescent="0.2">
      <c r="A9" s="33" t="s">
        <v>628</v>
      </c>
      <c r="B9" s="12" t="str">
        <f t="shared" si="0"/>
        <v xml:space="preserve">Red_Television </v>
      </c>
      <c r="C9" s="12" t="str">
        <f t="shared" si="1"/>
        <v xml:space="preserve"> Ch4</v>
      </c>
      <c r="D9" s="12">
        <f>COUNTIFS(Resultados!$D$3:$D$3260,Canales!$A9,Resultados!$E$3:$E$3260,"REPORTAJE")</f>
        <v>0</v>
      </c>
      <c r="E9" s="12" t="str">
        <f>IFERROR(SUMIFS(Resultados!M8:M3265,Resultados!$D$3:$D$3260,Canales!$A9,Resultados!$E$3:$E$3260,"REPORTAJE")/D9,"NO APLICA")</f>
        <v>NO APLICA</v>
      </c>
      <c r="F9" s="87">
        <f>IFERROR(SUMIFS(Resultados!$I$3:$I$3260,Resultados!$D$3:$D$3260,Canales!$A9,Resultados!$E$3:$E$3260,"REPORTAJE")/60,"NO APLICA")</f>
        <v>0</v>
      </c>
    </row>
    <row r="10" spans="1:6" x14ac:dyDescent="0.2">
      <c r="A10" s="33" t="s">
        <v>629</v>
      </c>
      <c r="B10" s="12" t="str">
        <f t="shared" si="0"/>
        <v xml:space="preserve">UCV_Television </v>
      </c>
      <c r="C10" s="12" t="str">
        <f t="shared" si="1"/>
        <v xml:space="preserve"> Ch5</v>
      </c>
      <c r="D10" s="12">
        <f>COUNTIFS(Resultados!$D$3:$D$3260,Canales!$A10,Resultados!$E$3:$E$3260,"REPORTAJE")</f>
        <v>2</v>
      </c>
      <c r="E10" s="12">
        <f>IFERROR(SUMIFS(Resultados!M9:M3266,Resultados!$D$3:$D$3260,Canales!$A10,Resultados!$E$3:$E$3260,"REPORTAJE")/D10,"NO APLICA")</f>
        <v>1.615</v>
      </c>
      <c r="F10" s="87">
        <f>IFERROR(SUMIFS(Resultados!$I$3:$I$3260,Resultados!$D$3:$D$3260,Canales!$A10,Resultados!$E$3:$E$3260,"REPORTAJE")/60,"NO APLICA")</f>
        <v>1.4166666666666672</v>
      </c>
    </row>
    <row r="11" spans="1:6" x14ac:dyDescent="0.2">
      <c r="E11" s="14" t="s">
        <v>608</v>
      </c>
      <c r="F11" s="88">
        <f>SUM(F4:F10)</f>
        <v>88.000000000000043</v>
      </c>
    </row>
    <row r="13" spans="1:6" x14ac:dyDescent="0.2">
      <c r="C13" s="24"/>
    </row>
    <row r="15" spans="1:6" x14ac:dyDescent="0.2">
      <c r="A15" s="16" t="s">
        <v>624</v>
      </c>
    </row>
    <row r="17" spans="1:8" x14ac:dyDescent="0.2">
      <c r="B17" s="31" t="s">
        <v>167</v>
      </c>
      <c r="C17" s="31" t="s">
        <v>183</v>
      </c>
      <c r="D17" s="31" t="s">
        <v>168</v>
      </c>
      <c r="E17" s="31" t="s">
        <v>163</v>
      </c>
      <c r="F17" s="31" t="s">
        <v>169</v>
      </c>
      <c r="G17" s="31" t="s">
        <v>166</v>
      </c>
      <c r="H17" s="31" t="s">
        <v>164</v>
      </c>
    </row>
    <row r="18" spans="1:8" x14ac:dyDescent="0.2">
      <c r="A18" s="31" t="s">
        <v>602</v>
      </c>
      <c r="B18" s="32" t="s">
        <v>188</v>
      </c>
      <c r="C18" s="32" t="s">
        <v>189</v>
      </c>
      <c r="D18" s="32" t="s">
        <v>190</v>
      </c>
      <c r="E18" s="32" t="s">
        <v>191</v>
      </c>
      <c r="F18" s="32" t="s">
        <v>192</v>
      </c>
      <c r="G18" s="32" t="s">
        <v>190</v>
      </c>
      <c r="H18" s="31" t="s">
        <v>194</v>
      </c>
    </row>
    <row r="19" spans="1:8" x14ac:dyDescent="0.2">
      <c r="A19" s="33" t="s">
        <v>8</v>
      </c>
      <c r="B19" s="12">
        <f>IF(COUNTIFS(Resultados!$D$3:$D$3260,Canales!$A19,Resultados!$E$3:$E$3260,Canales!B$17,Resultados!$F$3:$F$3260,Canales!B$18)&gt;0,COUNTIFS(Resultados!$D$3:$D$3260,Canales!$A19,Resultados!$E$3:$E$3260,Canales!B$17,Resultados!$F$3:$F$3260,Canales!B$18),"S/D")</f>
        <v>16</v>
      </c>
      <c r="C19" s="12">
        <f>IF(COUNTIFS(Resultados!$D$3:$D$3260,Canales!$A19,Resultados!$E$3:$E$3260,Canales!C$17,Resultados!$F$3:$F$3260,Canales!C$18)&gt;0,COUNTIFS(Resultados!$D$3:$D$3260,Canales!$A19,Resultados!$E$3:$E$3260,Canales!C$17,Resultados!$F$3:$F$3260,Canales!C$18),"S/D")</f>
        <v>1</v>
      </c>
      <c r="D19" s="12">
        <f>IF(COUNTIFS(Resultados!$D$3:$D$3260,Canales!$A19,Resultados!$E$3:$E$3260,Canales!D$17,Resultados!$F$3:$F$3260,Canales!D$18)&gt;0,COUNTIFS(Resultados!$D$3:$D$3260,Canales!$A19,Resultados!$E$3:$E$3260,Canales!D$17,Resultados!$F$3:$F$3260,Canales!D$18),"S/D")</f>
        <v>15</v>
      </c>
      <c r="E19" s="12" t="str">
        <f>IF(COUNTIFS(Resultados!$D$3:$D$3260,Canales!$A19,Resultados!$E$3:$E$3260,Canales!E$17,Resultados!$F$3:$F$3260,Canales!E$18)&gt;0,COUNTIFS(Resultados!$D$3:$D$3260,Canales!$A19,Resultados!$E$3:$E$3260,Canales!E$17,Resultados!$F$3:$F$3260,Canales!E$18),"S/D")</f>
        <v>S/D</v>
      </c>
      <c r="F19" s="12" t="str">
        <f>IF(COUNTIFS(Resultados!$D$3:$D$3260,Canales!$A19,Resultados!$E$3:$E$3260,Canales!F$17,Resultados!$F$3:$F$3260,Canales!F$18)&gt;0,COUNTIFS(Resultados!$D$3:$D$3260,Canales!$A19,Resultados!$E$3:$E$3260,Canales!F$17,Resultados!$F$3:$F$3260,Canales!F$18),"S/D")</f>
        <v>S/D</v>
      </c>
      <c r="G19" s="12">
        <f>IF(COUNTIFS(Resultados!$D$3:$D$3260,Canales!$A19,Resultados!$E$3:$E$3260,Canales!G$17,Resultados!$F$3:$F$3260,Canales!G$18)&gt;0,COUNTIFS(Resultados!$D$3:$D$3260,Canales!$A19,Resultados!$E$3:$E$3260,Canales!G$17,Resultados!$F$3:$F$3260,Canales!G$18),"S/D")</f>
        <v>18</v>
      </c>
      <c r="H19" s="12">
        <f>IF(COUNTIFS(Resultados!$D$3:$D$3260,Canales!$A19,Resultados!$E$3:$E$3260,Canales!H$17,Resultados!$F$3:$F$3260,Canales!H$18)&gt;0,COUNTIFS(Resultados!$D$3:$D$3260,Canales!$A19,Resultados!$E$3:$E$3260,Canales!H$17,Resultados!$F$3:$F$3260,Canales!H$18),"S/D")</f>
        <v>16</v>
      </c>
    </row>
    <row r="20" spans="1:8" x14ac:dyDescent="0.2">
      <c r="A20" s="33" t="s">
        <v>626</v>
      </c>
      <c r="B20" s="12" t="str">
        <f>IF(COUNTIFS(Resultados!$D$3:$D$3260,Canales!$A20,Resultados!$E$3:$E$3260,Canales!B$17,Resultados!$F$3:$F$3260,Canales!B$18)&gt;0,COUNTIFS(Resultados!$D$3:$D$3260,Canales!$A20,Resultados!$E$3:$E$3260,Canales!B$17,Resultados!$F$3:$F$3260,Canales!B$18),"S/D")</f>
        <v>S/D</v>
      </c>
      <c r="C20" s="12" t="str">
        <f>IF(COUNTIFS(Resultados!$D$3:$D$3260,Canales!$A20,Resultados!$E$3:$E$3260,Canales!C$17,Resultados!$F$3:$F$3260,Canales!C$18)&gt;0,COUNTIFS(Resultados!$D$3:$D$3260,Canales!$A20,Resultados!$E$3:$E$3260,Canales!C$17,Resultados!$F$3:$F$3260,Canales!C$18),"S/D")</f>
        <v>S/D</v>
      </c>
      <c r="D20" s="12" t="str">
        <f>IF(COUNTIFS(Resultados!$D$3:$D$3260,Canales!$A20,Resultados!$E$3:$E$3260,Canales!D$17,Resultados!$F$3:$F$3260,Canales!D$18)&gt;0,COUNTIFS(Resultados!$D$3:$D$3260,Canales!$A20,Resultados!$E$3:$E$3260,Canales!D$17,Resultados!$F$3:$F$3260,Canales!D$18),"S/D")</f>
        <v>S/D</v>
      </c>
      <c r="E20" s="12">
        <f>IF(COUNTIFS(Resultados!$D$3:$D$3260,Canales!$A20,Resultados!$E$3:$E$3260,Canales!E$17,Resultados!$F$3:$F$3260,Canales!E$18)&gt;0,COUNTIFS(Resultados!$D$3:$D$3260,Canales!$A20,Resultados!$E$3:$E$3260,Canales!E$17,Resultados!$F$3:$F$3260,Canales!E$18),"S/D")</f>
        <v>44</v>
      </c>
      <c r="F20" s="12" t="str">
        <f>IF(COUNTIFS(Resultados!$D$3:$D$3260,Canales!$A20,Resultados!$E$3:$E$3260,Canales!F$17,Resultados!$F$3:$F$3260,Canales!F$18)&gt;0,COUNTIFS(Resultados!$D$3:$D$3260,Canales!$A20,Resultados!$E$3:$E$3260,Canales!F$17,Resultados!$F$3:$F$3260,Canales!F$18),"S/D")</f>
        <v>S/D</v>
      </c>
      <c r="G20" s="12">
        <f>IF(COUNTIFS(Resultados!$D$3:$D$3260,Canales!$A20,Resultados!$E$3:$E$3260,Canales!G$17,Resultados!$F$3:$F$3260,Canales!G$18)&gt;0,COUNTIFS(Resultados!$D$3:$D$3260,Canales!$A20,Resultados!$E$3:$E$3260,Canales!G$17,Resultados!$F$3:$F$3260,Canales!G$18),"S/D")</f>
        <v>16</v>
      </c>
      <c r="H20" s="12">
        <f>IF(COUNTIFS(Resultados!$D$3:$D$3260,Canales!$A20,Resultados!$E$3:$E$3260,Canales!H$17,Resultados!$F$3:$F$3260,Canales!H$18)&gt;0,COUNTIFS(Resultados!$D$3:$D$3260,Canales!$A20,Resultados!$E$3:$E$3260,Canales!H$17,Resultados!$F$3:$F$3260,Canales!H$18),"S/D")</f>
        <v>16</v>
      </c>
    </row>
    <row r="21" spans="1:8" x14ac:dyDescent="0.2">
      <c r="A21" s="33" t="s">
        <v>3</v>
      </c>
      <c r="B21" s="12">
        <f>IF(COUNTIFS(Resultados!$D$3:$D$3260,Canales!$A21,Resultados!$E$3:$E$3260,Canales!B$17,Resultados!$F$3:$F$3260,Canales!B$18)&gt;0,COUNTIFS(Resultados!$D$3:$D$3260,Canales!$A21,Resultados!$E$3:$E$3260,Canales!B$17,Resultados!$F$3:$F$3260,Canales!B$18),"S/D")</f>
        <v>15</v>
      </c>
      <c r="C21" s="12" t="str">
        <f>IF(COUNTIFS(Resultados!$D$3:$D$3260,Canales!$A21,Resultados!$E$3:$E$3260,Canales!C$17,Resultados!$F$3:$F$3260,Canales!C$18)&gt;0,COUNTIFS(Resultados!$D$3:$D$3260,Canales!$A21,Resultados!$E$3:$E$3260,Canales!C$17,Resultados!$F$3:$F$3260,Canales!C$18),"S/D")</f>
        <v>S/D</v>
      </c>
      <c r="D21" s="12" t="str">
        <f>IF(COUNTIFS(Resultados!$D$3:$D$3260,Canales!$A21,Resultados!$E$3:$E$3260,Canales!D$17,Resultados!$F$3:$F$3260,Canales!D$18)&gt;0,COUNTIFS(Resultados!$D$3:$D$3260,Canales!$A21,Resultados!$E$3:$E$3260,Canales!D$17,Resultados!$F$3:$F$3260,Canales!D$18),"S/D")</f>
        <v>S/D</v>
      </c>
      <c r="E21" s="12" t="str">
        <f>IF(COUNTIFS(Resultados!$D$3:$D$3260,Canales!$A21,Resultados!$E$3:$E$3260,Canales!E$17,Resultados!$F$3:$F$3260,Canales!E$18)&gt;0,COUNTIFS(Resultados!$D$3:$D$3260,Canales!$A21,Resultados!$E$3:$E$3260,Canales!E$17,Resultados!$F$3:$F$3260,Canales!E$18),"S/D")</f>
        <v>S/D</v>
      </c>
      <c r="F21" s="12" t="str">
        <f>IF(COUNTIFS(Resultados!$D$3:$D$3260,Canales!$A21,Resultados!$E$3:$E$3260,Canales!F$17,Resultados!$F$3:$F$3260,Canales!F$18)&gt;0,COUNTIFS(Resultados!$D$3:$D$3260,Canales!$A21,Resultados!$E$3:$E$3260,Canales!F$17,Resultados!$F$3:$F$3260,Canales!F$18),"S/D")</f>
        <v>S/D</v>
      </c>
      <c r="G21" s="12">
        <f>IF(COUNTIFS(Resultados!$D$3:$D$3260,Canales!$A21,Resultados!$E$3:$E$3260,Canales!G$17,Resultados!$F$3:$F$3260,Canales!G$18)&gt;0,COUNTIFS(Resultados!$D$3:$D$3260,Canales!$A21,Resultados!$E$3:$E$3260,Canales!G$17,Resultados!$F$3:$F$3260,Canales!G$18),"S/D")</f>
        <v>17</v>
      </c>
      <c r="H21" s="12">
        <f>IF(COUNTIFS(Resultados!$D$3:$D$3260,Canales!$A21,Resultados!$E$3:$E$3260,Canales!H$17,Resultados!$F$3:$F$3260,Canales!H$18)&gt;0,COUNTIFS(Resultados!$D$3:$D$3260,Canales!$A21,Resultados!$E$3:$E$3260,Canales!H$17,Resultados!$F$3:$F$3260,Canales!H$18),"S/D")</f>
        <v>16</v>
      </c>
    </row>
    <row r="22" spans="1:8" x14ac:dyDescent="0.2">
      <c r="A22" s="33" t="s">
        <v>17</v>
      </c>
      <c r="B22" s="12" t="str">
        <f>IF(COUNTIFS(Resultados!$D$3:$D$3260,Canales!$A22,Resultados!$E$3:$E$3260,Canales!B$17,Resultados!$F$3:$F$3260,Canales!B$18)&gt;0,COUNTIFS(Resultados!$D$3:$D$3260,Canales!$A22,Resultados!$E$3:$E$3260,Canales!B$17,Resultados!$F$3:$F$3260,Canales!B$18),"S/D")</f>
        <v>S/D</v>
      </c>
      <c r="C22" s="12" t="str">
        <f>IF(COUNTIFS(Resultados!$D$3:$D$3260,Canales!$A22,Resultados!$E$3:$E$3260,Canales!C$17,Resultados!$F$3:$F$3260,Canales!C$18)&gt;0,COUNTIFS(Resultados!$D$3:$D$3260,Canales!$A22,Resultados!$E$3:$E$3260,Canales!C$17,Resultados!$F$3:$F$3260,Canales!C$18),"S/D")</f>
        <v>S/D</v>
      </c>
      <c r="D22" s="12">
        <f>IF(COUNTIFS(Resultados!$D$3:$D$3260,Canales!$A22,Resultados!$E$3:$E$3260,Canales!D$17,Resultados!$F$3:$F$3260,Canales!D$18)&gt;0,COUNTIFS(Resultados!$D$3:$D$3260,Canales!$A22,Resultados!$E$3:$E$3260,Canales!D$17,Resultados!$F$3:$F$3260,Canales!D$18),"S/D")</f>
        <v>16</v>
      </c>
      <c r="E22" s="12" t="str">
        <f>IF(COUNTIFS(Resultados!$D$3:$D$3260,Canales!$A22,Resultados!$E$3:$E$3260,Canales!E$17,Resultados!$F$3:$F$3260,Canales!E$18)&gt;0,COUNTIFS(Resultados!$D$3:$D$3260,Canales!$A22,Resultados!$E$3:$E$3260,Canales!E$17,Resultados!$F$3:$F$3260,Canales!E$18),"S/D")</f>
        <v>S/D</v>
      </c>
      <c r="F22" s="12">
        <f>IF(COUNTIFS(Resultados!$D$3:$D$3260,Canales!$A22,Resultados!$E$3:$E$3260,Canales!F$17,Resultados!$F$3:$F$3260,Canales!F$18)&gt;0,COUNTIFS(Resultados!$D$3:$D$3260,Canales!$A22,Resultados!$E$3:$E$3260,Canales!F$17,Resultados!$F$3:$F$3260,Canales!F$18),"S/D")</f>
        <v>16</v>
      </c>
      <c r="G22" s="12">
        <f>IF(COUNTIFS(Resultados!$D$3:$D$3260,Canales!$A22,Resultados!$E$3:$E$3260,Canales!G$17,Resultados!$F$3:$F$3260,Canales!G$18)&gt;0,COUNTIFS(Resultados!$D$3:$D$3260,Canales!$A22,Resultados!$E$3:$E$3260,Canales!G$17,Resultados!$F$3:$F$3260,Canales!G$18),"S/D")</f>
        <v>16</v>
      </c>
      <c r="H22" s="12" t="str">
        <f>IF(COUNTIFS(Resultados!$D$3:$D$3260,Canales!$A22,Resultados!$E$3:$E$3260,Canales!H$17,Resultados!$F$3:$F$3260,Canales!H$18)&gt;0,COUNTIFS(Resultados!$D$3:$D$3260,Canales!$A22,Resultados!$E$3:$E$3260,Canales!H$17,Resultados!$F$3:$F$3260,Canales!H$18),"S/D")</f>
        <v>S/D</v>
      </c>
    </row>
    <row r="23" spans="1:8" x14ac:dyDescent="0.2">
      <c r="A23" s="33" t="s">
        <v>627</v>
      </c>
      <c r="B23" s="12" t="str">
        <f>IF(COUNTIFS(Resultados!$D$3:$D$3260,Canales!$A23,Resultados!$E$3:$E$3260,Canales!B$17,Resultados!$F$3:$F$3260,Canales!B$18)&gt;0,COUNTIFS(Resultados!$D$3:$D$3260,Canales!$A23,Resultados!$E$3:$E$3260,Canales!B$17,Resultados!$F$3:$F$3260,Canales!B$18),"S/D")</f>
        <v>S/D</v>
      </c>
      <c r="C23" s="12">
        <f>IF(COUNTIFS(Resultados!$D$3:$D$3260,Canales!$A23,Resultados!$E$3:$E$3260,Canales!C$17,Resultados!$F$3:$F$3260,Canales!C$18)&gt;0,COUNTIFS(Resultados!$D$3:$D$3260,Canales!$A23,Resultados!$E$3:$E$3260,Canales!C$17,Resultados!$F$3:$F$3260,Canales!C$18),"S/D")</f>
        <v>1</v>
      </c>
      <c r="D23" s="12" t="str">
        <f>IF(COUNTIFS(Resultados!$D$3:$D$3260,Canales!$A23,Resultados!$E$3:$E$3260,Canales!D$17,Resultados!$F$3:$F$3260,Canales!D$18)&gt;0,COUNTIFS(Resultados!$D$3:$D$3260,Canales!$A23,Resultados!$E$3:$E$3260,Canales!D$17,Resultados!$F$3:$F$3260,Canales!D$18),"S/D")</f>
        <v>S/D</v>
      </c>
      <c r="E23" s="12">
        <f>IF(COUNTIFS(Resultados!$D$3:$D$3260,Canales!$A23,Resultados!$E$3:$E$3260,Canales!E$17,Resultados!$F$3:$F$3260,Canales!E$18)&gt;0,COUNTIFS(Resultados!$D$3:$D$3260,Canales!$A23,Resultados!$E$3:$E$3260,Canales!E$17,Resultados!$F$3:$F$3260,Canales!E$18),"S/D")</f>
        <v>16</v>
      </c>
      <c r="F23" s="12" t="str">
        <f>IF(COUNTIFS(Resultados!$D$3:$D$3260,Canales!$A23,Resultados!$E$3:$E$3260,Canales!F$17,Resultados!$F$3:$F$3260,Canales!F$18)&gt;0,COUNTIFS(Resultados!$D$3:$D$3260,Canales!$A23,Resultados!$E$3:$E$3260,Canales!F$17,Resultados!$F$3:$F$3260,Canales!F$18),"S/D")</f>
        <v>S/D</v>
      </c>
      <c r="G23" s="12">
        <f>IF(COUNTIFS(Resultados!$D$3:$D$3260,Canales!$A23,Resultados!$E$3:$E$3260,Canales!G$17,Resultados!$F$3:$F$3260,Canales!G$18)&gt;0,COUNTIFS(Resultados!$D$3:$D$3260,Canales!$A23,Resultados!$E$3:$E$3260,Canales!G$17,Resultados!$F$3:$F$3260,Canales!G$18),"S/D")</f>
        <v>8</v>
      </c>
      <c r="H23" s="12">
        <f>IF(COUNTIFS(Resultados!$D$3:$D$3260,Canales!$A23,Resultados!$E$3:$E$3260,Canales!H$17,Resultados!$F$3:$F$3260,Canales!H$18)&gt;0,COUNTIFS(Resultados!$D$3:$D$3260,Canales!$A23,Resultados!$E$3:$E$3260,Canales!H$17,Resultados!$F$3:$F$3260,Canales!H$18),"S/D")</f>
        <v>16</v>
      </c>
    </row>
    <row r="24" spans="1:8" x14ac:dyDescent="0.2">
      <c r="A24" s="33" t="s">
        <v>628</v>
      </c>
      <c r="B24" s="12" t="str">
        <f>IF(COUNTIFS(Resultados!$D$3:$D$3260,Canales!$A24,Resultados!$E$3:$E$3260,Canales!B$17,Resultados!$F$3:$F$3260,Canales!B$18)&gt;0,COUNTIFS(Resultados!$D$3:$D$3260,Canales!$A24,Resultados!$E$3:$E$3260,Canales!B$17,Resultados!$F$3:$F$3260,Canales!B$18),"S/D")</f>
        <v>S/D</v>
      </c>
      <c r="C24" s="12" t="str">
        <f>IF(COUNTIFS(Resultados!$D$3:$D$3260,Canales!$A24,Resultados!$E$3:$E$3260,Canales!C$17,Resultados!$F$3:$F$3260,Canales!C$18)&gt;0,COUNTIFS(Resultados!$D$3:$D$3260,Canales!$A24,Resultados!$E$3:$E$3260,Canales!C$17,Resultados!$F$3:$F$3260,Canales!C$18),"S/D")</f>
        <v>S/D</v>
      </c>
      <c r="D24" s="12">
        <f>IF(COUNTIFS(Resultados!$D$3:$D$3260,Canales!$A24,Resultados!$E$3:$E$3260,Canales!D$17,Resultados!$F$3:$F$3260,Canales!D$18)&gt;0,COUNTIFS(Resultados!$D$3:$D$3260,Canales!$A24,Resultados!$E$3:$E$3260,Canales!D$17,Resultados!$F$3:$F$3260,Canales!D$18),"S/D")</f>
        <v>9</v>
      </c>
      <c r="E24" s="12">
        <f>IF(COUNTIFS(Resultados!$D$3:$D$3260,Canales!$A24,Resultados!$E$3:$E$3260,Canales!E$17,Resultados!$F$3:$F$3260,Canales!E$18)&gt;0,COUNTIFS(Resultados!$D$3:$D$3260,Canales!$A24,Resultados!$E$3:$E$3260,Canales!E$17,Resultados!$F$3:$F$3260,Canales!E$18),"S/D")</f>
        <v>18</v>
      </c>
      <c r="F24" s="12">
        <f>IF(COUNTIFS(Resultados!$D$3:$D$3260,Canales!$A24,Resultados!$E$3:$E$3260,Canales!F$17,Resultados!$F$3:$F$3260,Canales!F$18)&gt;0,COUNTIFS(Resultados!$D$3:$D$3260,Canales!$A24,Resultados!$E$3:$E$3260,Canales!F$17,Resultados!$F$3:$F$3260,Canales!F$18),"S/D")</f>
        <v>16</v>
      </c>
      <c r="G24" s="12">
        <f>IF(COUNTIFS(Resultados!$D$3:$D$3260,Canales!$A24,Resultados!$E$3:$E$3260,Canales!G$17,Resultados!$F$3:$F$3260,Canales!G$18)&gt;0,COUNTIFS(Resultados!$D$3:$D$3260,Canales!$A24,Resultados!$E$3:$E$3260,Canales!G$17,Resultados!$F$3:$F$3260,Canales!G$18),"S/D")</f>
        <v>17</v>
      </c>
      <c r="H24" s="12" t="str">
        <f>IF(COUNTIFS(Resultados!$D$3:$D$3260,Canales!$A24,Resultados!$E$3:$E$3260,Canales!H$17,Resultados!$F$3:$F$3260,Canales!H$18)&gt;0,COUNTIFS(Resultados!$D$3:$D$3260,Canales!$A24,Resultados!$E$3:$E$3260,Canales!H$17,Resultados!$F$3:$F$3260,Canales!H$18),"S/D")</f>
        <v>S/D</v>
      </c>
    </row>
    <row r="25" spans="1:8" x14ac:dyDescent="0.2">
      <c r="A25" s="33" t="s">
        <v>629</v>
      </c>
      <c r="B25" s="12" t="str">
        <f>IF(COUNTIFS(Resultados!$D$3:$D$3260,Canales!$A25,Resultados!$E$3:$E$3260,Canales!B$17,Resultados!$F$3:$F$3260,Canales!B$18)&gt;0,COUNTIFS(Resultados!$D$3:$D$3260,Canales!$A25,Resultados!$E$3:$E$3260,Canales!B$17,Resultados!$F$3:$F$3260,Canales!B$18),"S/D")</f>
        <v>S/D</v>
      </c>
      <c r="C25" s="12" t="str">
        <f>IF(COUNTIFS(Resultados!$D$3:$D$3260,Canales!$A25,Resultados!$E$3:$E$3260,Canales!C$17,Resultados!$F$3:$F$3260,Canales!C$18)&gt;0,COUNTIFS(Resultados!$D$3:$D$3260,Canales!$A25,Resultados!$E$3:$E$3260,Canales!C$17,Resultados!$F$3:$F$3260,Canales!C$18),"S/D")</f>
        <v>S/D</v>
      </c>
      <c r="D25" s="12" t="str">
        <f>IF(COUNTIFS(Resultados!$D$3:$D$3260,Canales!$A25,Resultados!$E$3:$E$3260,Canales!D$17,Resultados!$F$3:$F$3260,Canales!D$18)&gt;0,COUNTIFS(Resultados!$D$3:$D$3260,Canales!$A25,Resultados!$E$3:$E$3260,Canales!D$17,Resultados!$F$3:$F$3260,Canales!D$18),"S/D")</f>
        <v>S/D</v>
      </c>
      <c r="E25" s="12" t="str">
        <f>IF(COUNTIFS(Resultados!$D$3:$D$3260,Canales!$A25,Resultados!$E$3:$E$3260,Canales!E$17,Resultados!$F$3:$F$3260,Canales!E$18)&gt;0,COUNTIFS(Resultados!$D$3:$D$3260,Canales!$A25,Resultados!$E$3:$E$3260,Canales!E$17,Resultados!$F$3:$F$3260,Canales!E$18),"S/D")</f>
        <v>S/D</v>
      </c>
      <c r="F25" s="12">
        <f>IF(COUNTIFS(Resultados!$D$3:$D$3260,Canales!$A25,Resultados!$E$3:$E$3260,Canales!F$17,Resultados!$F$3:$F$3260,Canales!F$18)&gt;0,COUNTIFS(Resultados!$D$3:$D$3260,Canales!$A25,Resultados!$E$3:$E$3260,Canales!F$17,Resultados!$F$3:$F$3260,Canales!F$18),"S/D")</f>
        <v>1</v>
      </c>
      <c r="G25" s="12">
        <f>IF(COUNTIFS(Resultados!$D$3:$D$3260,Canales!$A25,Resultados!$E$3:$E$3260,Canales!G$17,Resultados!$F$3:$F$3260,Canales!G$18)&gt;0,COUNTIFS(Resultados!$D$3:$D$3260,Canales!$A25,Resultados!$E$3:$E$3260,Canales!G$17,Resultados!$F$3:$F$3260,Canales!G$18),"S/D")</f>
        <v>1</v>
      </c>
      <c r="H25" s="12" t="str">
        <f>IF(COUNTIFS(Resultados!$D$3:$D$3260,Canales!$A25,Resultados!$E$3:$E$3260,Canales!H$17,Resultados!$F$3:$F$3260,Canales!H$18)&gt;0,COUNTIFS(Resultados!$D$3:$D$3260,Canales!$A25,Resultados!$E$3:$E$3260,Canales!H$17,Resultados!$F$3:$F$3260,Canales!H$18),"S/D")</f>
        <v>S/D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J29" sqref="J29"/>
    </sheetView>
  </sheetViews>
  <sheetFormatPr baseColWidth="10" defaultRowHeight="12.75" x14ac:dyDescent="0.2"/>
  <cols>
    <col min="1" max="1" width="22.85546875" bestFit="1" customWidth="1"/>
    <col min="2" max="2" width="13.85546875" bestFit="1" customWidth="1"/>
    <col min="3" max="9" width="10.28515625" bestFit="1" customWidth="1"/>
    <col min="10" max="10" width="12.28515625" bestFit="1" customWidth="1"/>
  </cols>
  <sheetData>
    <row r="1" spans="1:10" x14ac:dyDescent="0.2">
      <c r="C1" s="9" t="s">
        <v>188</v>
      </c>
      <c r="D1" s="9" t="s">
        <v>189</v>
      </c>
      <c r="E1" s="9" t="s">
        <v>190</v>
      </c>
      <c r="F1" s="9" t="s">
        <v>191</v>
      </c>
      <c r="G1" s="9" t="s">
        <v>192</v>
      </c>
      <c r="H1" s="9" t="s">
        <v>193</v>
      </c>
      <c r="I1" s="9" t="s">
        <v>194</v>
      </c>
    </row>
    <row r="2" spans="1:10" x14ac:dyDescent="0.2">
      <c r="A2" s="25" t="s">
        <v>162</v>
      </c>
      <c r="B2" s="25" t="s">
        <v>612</v>
      </c>
      <c r="C2" s="25" t="s">
        <v>613</v>
      </c>
      <c r="D2" s="25" t="s">
        <v>614</v>
      </c>
      <c r="E2" s="25" t="s">
        <v>615</v>
      </c>
      <c r="F2" s="25" t="s">
        <v>616</v>
      </c>
      <c r="G2" s="25" t="s">
        <v>617</v>
      </c>
      <c r="H2" s="25" t="s">
        <v>618</v>
      </c>
      <c r="I2" s="25" t="s">
        <v>619</v>
      </c>
      <c r="J2" s="30" t="s">
        <v>620</v>
      </c>
    </row>
    <row r="3" spans="1:10" x14ac:dyDescent="0.2">
      <c r="A3" s="4" t="s">
        <v>167</v>
      </c>
      <c r="B3" s="15">
        <f>SUMIF(Resultados!$E$3:$E$3260,Género!$A3,Resultados!$BL$3:$BL$3260)</f>
        <v>3198367.7800000017</v>
      </c>
      <c r="C3" s="15">
        <f>SUMIFS(Resultados!$BL$3:$BL$3260,Resultados!$E$3:$E$3260,Género!$A3,Resultados!$F$3:$F$3260,Género!C$1)</f>
        <v>1802827.5900000008</v>
      </c>
      <c r="D3" s="15">
        <f>SUMIFS(Resultados!$BL$3:$BL$3260,Resultados!$E$3:$E$3260,Género!$A3,Resultados!$F$3:$F$3260,Género!D$1)</f>
        <v>1310194.0900000003</v>
      </c>
      <c r="E3" s="15">
        <f>SUMIFS(Resultados!$BL$3:$BL$3260,Resultados!$E$3:$E$3260,Género!$A3,Resultados!$F$3:$F$3260,Género!E$1)</f>
        <v>34521.599999999948</v>
      </c>
      <c r="F3" s="15">
        <f>SUMIFS(Resultados!$BL$3:$BL$3260,Resultados!$E$3:$E$3260,Género!$A3,Resultados!$F$3:$F$3260,Género!F$1)</f>
        <v>47337.660000000047</v>
      </c>
      <c r="G3" s="15">
        <f>SUMIFS(Resultados!$BL$3:$BL$3260,Resultados!$E$3:$E$3260,Género!$A3,Resultados!$F$3:$F$3260,Género!G$1)</f>
        <v>0</v>
      </c>
      <c r="H3" s="15">
        <f>SUMIFS(Resultados!$BL$3:$BL$3260,Resultados!$E$3:$E$3260,Género!$A3,Resultados!$F$3:$F$3260,Género!H$1)</f>
        <v>0</v>
      </c>
      <c r="I3" s="15">
        <f>SUMIFS(Resultados!$BL$3:$BL$3260,Resultados!$E$3:$E$3260,Género!$A3,Resultados!$F$3:$F$3260,Género!I$1)</f>
        <v>3486.8400000000011</v>
      </c>
      <c r="J3" s="89">
        <f>MAX(C3:I3)</f>
        <v>1802827.5900000008</v>
      </c>
    </row>
    <row r="4" spans="1:10" x14ac:dyDescent="0.2">
      <c r="A4" s="4" t="s">
        <v>164</v>
      </c>
      <c r="B4" s="15">
        <f>SUMIF(Resultados!$E$3:$E$3260,Género!$A4,Resultados!$BL$3:$BL$3260)</f>
        <v>17350956.060000002</v>
      </c>
      <c r="C4" s="15">
        <f>SUMIFS(Resultados!$BL$3:$BL$3260,Resultados!$E$3:$E$3260,Género!$A4,Resultados!$F$3:$F$3260,Género!C$1)</f>
        <v>2854798.7700000019</v>
      </c>
      <c r="D4" s="15">
        <f>SUMIFS(Resultados!$BL$3:$BL$3260,Resultados!$E$3:$E$3260,Género!$A4,Resultados!$F$3:$F$3260,Género!D$1)</f>
        <v>2754009.1900000018</v>
      </c>
      <c r="E4" s="15">
        <f>SUMIFS(Resultados!$BL$3:$BL$3260,Resultados!$E$3:$E$3260,Género!$A4,Resultados!$F$3:$F$3260,Género!E$1)</f>
        <v>2626755.0100000012</v>
      </c>
      <c r="F4" s="15">
        <f>SUMIFS(Resultados!$BL$3:$BL$3260,Resultados!$E$3:$E$3260,Género!$A4,Resultados!$F$3:$F$3260,Género!F$1)</f>
        <v>2777230.8300000015</v>
      </c>
      <c r="G4" s="15">
        <f>SUMIFS(Resultados!$BL$3:$BL$3260,Resultados!$E$3:$E$3260,Género!$A4,Resultados!$F$3:$F$3260,Género!G$1)</f>
        <v>2428428.9700000016</v>
      </c>
      <c r="H4" s="15">
        <f>SUMIFS(Resultados!$BL$3:$BL$3260,Resultados!$E$3:$E$3260,Género!$A4,Resultados!$F$3:$F$3260,Género!H$1)</f>
        <v>1804367.9700000004</v>
      </c>
      <c r="I4" s="15">
        <f>SUMIFS(Resultados!$BL$3:$BL$3260,Resultados!$E$3:$E$3260,Género!$A4,Resultados!$F$3:$F$3260,Género!I$1)</f>
        <v>2105365.3200000012</v>
      </c>
      <c r="J4" s="89">
        <f t="shared" ref="J4:J27" si="0">MAX(C4:I4)</f>
        <v>2854798.7700000019</v>
      </c>
    </row>
    <row r="5" spans="1:10" x14ac:dyDescent="0.2">
      <c r="A5" s="4" t="s">
        <v>168</v>
      </c>
      <c r="B5" s="15">
        <f>SUMIF(Resultados!$E$3:$E$3260,Género!$A5,Resultados!$BL$3:$BL$3260)</f>
        <v>9200855.9599999972</v>
      </c>
      <c r="C5" s="15">
        <f>SUMIFS(Resultados!$BL$3:$BL$3260,Resultados!$E$3:$E$3260,Género!$A5,Resultados!$F$3:$F$3260,Género!C$1)</f>
        <v>746902.3899999992</v>
      </c>
      <c r="D5" s="15">
        <f>SUMIFS(Resultados!$BL$3:$BL$3260,Resultados!$E$3:$E$3260,Género!$A5,Resultados!$F$3:$F$3260,Género!D$1)</f>
        <v>836004.59999999939</v>
      </c>
      <c r="E5" s="15">
        <f>SUMIFS(Resultados!$BL$3:$BL$3260,Resultados!$E$3:$E$3260,Género!$A5,Resultados!$F$3:$F$3260,Género!E$1)</f>
        <v>1044801.1699999997</v>
      </c>
      <c r="F5" s="15">
        <f>SUMIFS(Resultados!$BL$3:$BL$3260,Resultados!$E$3:$E$3260,Género!$A5,Resultados!$F$3:$F$3260,Género!F$1)</f>
        <v>1137591.0799999991</v>
      </c>
      <c r="G5" s="15">
        <f>SUMIFS(Resultados!$BL$3:$BL$3260,Resultados!$E$3:$E$3260,Género!$A5,Resultados!$F$3:$F$3260,Género!G$1)</f>
        <v>1287044.6999999995</v>
      </c>
      <c r="H5" s="15">
        <f>SUMIFS(Resultados!$BL$3:$BL$3260,Resultados!$E$3:$E$3260,Género!$A5,Resultados!$F$3:$F$3260,Género!H$1)</f>
        <v>1840857.04</v>
      </c>
      <c r="I5" s="15">
        <f>SUMIFS(Resultados!$BL$3:$BL$3260,Resultados!$E$3:$E$3260,Género!$A5,Resultados!$F$3:$F$3260,Género!I$1)</f>
        <v>2307654.9799999986</v>
      </c>
      <c r="J5" s="89">
        <f t="shared" si="0"/>
        <v>2307654.9799999986</v>
      </c>
    </row>
    <row r="6" spans="1:10" x14ac:dyDescent="0.2">
      <c r="A6" s="4" t="s">
        <v>163</v>
      </c>
      <c r="B6" s="15">
        <f>SUMIF(Resultados!$E$3:$E$3260,Género!$A6,Resultados!$BL$3:$BL$3260)</f>
        <v>7568731.9400000032</v>
      </c>
      <c r="C6" s="15">
        <f>SUMIFS(Resultados!$BL$3:$BL$3260,Resultados!$E$3:$E$3260,Género!$A6,Resultados!$F$3:$F$3260,Género!C$1)</f>
        <v>1866385.6600000008</v>
      </c>
      <c r="D6" s="15">
        <f>SUMIFS(Resultados!$BL$3:$BL$3260,Resultados!$E$3:$E$3260,Género!$A6,Resultados!$F$3:$F$3260,Género!D$1)</f>
        <v>1763517.8099999998</v>
      </c>
      <c r="E6" s="15">
        <f>SUMIFS(Resultados!$BL$3:$BL$3260,Resultados!$E$3:$E$3260,Género!$A6,Resultados!$F$3:$F$3260,Género!E$1)</f>
        <v>1685716.4999999998</v>
      </c>
      <c r="F6" s="15">
        <f>SUMIFS(Resultados!$BL$3:$BL$3260,Resultados!$E$3:$E$3260,Género!$A6,Resultados!$F$3:$F$3260,Género!F$1)</f>
        <v>1648805.5199999998</v>
      </c>
      <c r="G6" s="15">
        <f>SUMIFS(Resultados!$BL$3:$BL$3260,Resultados!$E$3:$E$3260,Género!$A6,Resultados!$F$3:$F$3260,Género!G$1)</f>
        <v>511803.33</v>
      </c>
      <c r="H6" s="15">
        <f>SUMIFS(Resultados!$BL$3:$BL$3260,Resultados!$E$3:$E$3260,Género!$A6,Resultados!$F$3:$F$3260,Género!H$1)</f>
        <v>67235.850000000035</v>
      </c>
      <c r="I6" s="15">
        <f>SUMIFS(Resultados!$BL$3:$BL$3260,Resultados!$E$3:$E$3260,Género!$A6,Resultados!$F$3:$F$3260,Género!I$1)</f>
        <v>25267.270000000161</v>
      </c>
      <c r="J6" s="89">
        <f t="shared" si="0"/>
        <v>1866385.6600000008</v>
      </c>
    </row>
    <row r="7" spans="1:10" x14ac:dyDescent="0.2">
      <c r="A7" s="4" t="s">
        <v>169</v>
      </c>
      <c r="B7" s="15">
        <f>SUMIF(Resultados!$E$3:$E$3260,Género!$A7,Resultados!$BL$3:$BL$3260)</f>
        <v>1709458.41</v>
      </c>
      <c r="C7" s="15">
        <f>SUMIFS(Resultados!$BL$3:$BL$3260,Resultados!$E$3:$E$3260,Género!$A7,Resultados!$F$3:$F$3260,Género!C$1)</f>
        <v>150010.43</v>
      </c>
      <c r="D7" s="15">
        <f>SUMIFS(Resultados!$BL$3:$BL$3260,Resultados!$E$3:$E$3260,Género!$A7,Resultados!$F$3:$F$3260,Género!D$1)</f>
        <v>163189.70000000007</v>
      </c>
      <c r="E7" s="15">
        <f>SUMIFS(Resultados!$BL$3:$BL$3260,Resultados!$E$3:$E$3260,Género!$A7,Resultados!$F$3:$F$3260,Género!E$1)</f>
        <v>128087.00000000016</v>
      </c>
      <c r="F7" s="15">
        <f>SUMIFS(Resultados!$BL$3:$BL$3260,Resultados!$E$3:$E$3260,Género!$A7,Resultados!$F$3:$F$3260,Género!F$1)</f>
        <v>910212.66</v>
      </c>
      <c r="G7" s="15">
        <f>SUMIFS(Resultados!$BL$3:$BL$3260,Resultados!$E$3:$E$3260,Género!$A7,Resultados!$F$3:$F$3260,Género!G$1)</f>
        <v>113688.92000000009</v>
      </c>
      <c r="H7" s="15">
        <f>SUMIFS(Resultados!$BL$3:$BL$3260,Resultados!$E$3:$E$3260,Género!$A7,Resultados!$F$3:$F$3260,Género!H$1)</f>
        <v>98030.55</v>
      </c>
      <c r="I7" s="15">
        <f>SUMIFS(Resultados!$BL$3:$BL$3260,Resultados!$E$3:$E$3260,Género!$A7,Resultados!$F$3:$F$3260,Género!I$1)</f>
        <v>146239.15000000005</v>
      </c>
      <c r="J7" s="89">
        <f t="shared" si="0"/>
        <v>910212.66</v>
      </c>
    </row>
    <row r="8" spans="1:10" x14ac:dyDescent="0.2">
      <c r="A8" s="4" t="s">
        <v>166</v>
      </c>
      <c r="B8" s="15">
        <f>SUMIF(Resultados!$E$3:$E$3260,Género!$A8,Resultados!$BL$3:$BL$3260)</f>
        <v>1511467.9699999997</v>
      </c>
      <c r="C8" s="15">
        <f>SUMIFS(Resultados!$BL$3:$BL$3260,Resultados!$E$3:$E$3260,Género!$A8,Resultados!$F$3:$F$3260,Género!C$1)</f>
        <v>142366.17999999941</v>
      </c>
      <c r="D8" s="15">
        <f>SUMIFS(Resultados!$BL$3:$BL$3260,Resultados!$E$3:$E$3260,Género!$A8,Resultados!$F$3:$F$3260,Género!D$1)</f>
        <v>438506.57000000053</v>
      </c>
      <c r="E8" s="15">
        <f>SUMIFS(Resultados!$BL$3:$BL$3260,Resultados!$E$3:$E$3260,Género!$A8,Resultados!$F$3:$F$3260,Género!E$1)</f>
        <v>183698.25000000029</v>
      </c>
      <c r="F8" s="15">
        <f>SUMIFS(Resultados!$BL$3:$BL$3260,Resultados!$E$3:$E$3260,Género!$A8,Resultados!$F$3:$F$3260,Género!F$1)</f>
        <v>371050.35000000108</v>
      </c>
      <c r="G8" s="15">
        <f>SUMIFS(Resultados!$BL$3:$BL$3260,Resultados!$E$3:$E$3260,Género!$A8,Resultados!$F$3:$F$3260,Género!G$1)</f>
        <v>116432.2100000003</v>
      </c>
      <c r="H8" s="15">
        <f>SUMIFS(Resultados!$BL$3:$BL$3260,Resultados!$E$3:$E$3260,Género!$A8,Resultados!$F$3:$F$3260,Género!H$1)</f>
        <v>115836.23000000016</v>
      </c>
      <c r="I8" s="15">
        <f>SUMIFS(Resultados!$BL$3:$BL$3260,Resultados!$E$3:$E$3260,Género!$A8,Resultados!$F$3:$F$3260,Género!I$1)</f>
        <v>143578.17999999929</v>
      </c>
      <c r="J8" s="89">
        <f t="shared" si="0"/>
        <v>438506.57000000053</v>
      </c>
    </row>
    <row r="9" spans="1:10" x14ac:dyDescent="0.2">
      <c r="A9" s="4" t="s">
        <v>170</v>
      </c>
      <c r="B9" s="15">
        <f>SUMIF(Resultados!$E$3:$E$3260,Género!$A9,Resultados!$BL$3:$BL$3260)</f>
        <v>1081220.7600000002</v>
      </c>
      <c r="C9" s="15">
        <f>SUMIFS(Resultados!$BL$3:$BL$3260,Resultados!$E$3:$E$3260,Género!$A9,Resultados!$F$3:$F$3260,Género!C$1)</f>
        <v>49023.010000000009</v>
      </c>
      <c r="D9" s="15">
        <f>SUMIFS(Resultados!$BL$3:$BL$3260,Resultados!$E$3:$E$3260,Género!$A9,Resultados!$F$3:$F$3260,Género!D$1)</f>
        <v>56785.280000000021</v>
      </c>
      <c r="E9" s="15">
        <f>SUMIFS(Resultados!$BL$3:$BL$3260,Resultados!$E$3:$E$3260,Género!$A9,Resultados!$F$3:$F$3260,Género!E$1)</f>
        <v>58320.140000000036</v>
      </c>
      <c r="F9" s="15">
        <f>SUMIFS(Resultados!$BL$3:$BL$3260,Resultados!$E$3:$E$3260,Género!$A9,Resultados!$F$3:$F$3260,Género!F$1)</f>
        <v>61560.870000000017</v>
      </c>
      <c r="G9" s="15">
        <f>SUMIFS(Resultados!$BL$3:$BL$3260,Resultados!$E$3:$E$3260,Género!$A9,Resultados!$F$3:$F$3260,Género!G$1)</f>
        <v>768432.29</v>
      </c>
      <c r="H9" s="15">
        <f>SUMIFS(Resultados!$BL$3:$BL$3260,Resultados!$E$3:$E$3260,Género!$A9,Resultados!$F$3:$F$3260,Género!H$1)</f>
        <v>10130.909999999969</v>
      </c>
      <c r="I9" s="15">
        <f>SUMIFS(Resultados!$BL$3:$BL$3260,Resultados!$E$3:$E$3260,Género!$A9,Resultados!$F$3:$F$3260,Género!I$1)</f>
        <v>76968.260000000038</v>
      </c>
      <c r="J9" s="89">
        <f t="shared" si="0"/>
        <v>768432.29</v>
      </c>
    </row>
    <row r="10" spans="1:10" x14ac:dyDescent="0.2">
      <c r="A10" s="4" t="s">
        <v>171</v>
      </c>
      <c r="B10" s="15">
        <f>SUMIF(Resultados!$E$3:$E$3260,Género!$A10,Resultados!$BL$3:$BL$3260)</f>
        <v>40352.590000000062</v>
      </c>
      <c r="C10" s="15">
        <f>SUMIFS(Resultados!$BL$3:$BL$3260,Resultados!$E$3:$E$3260,Género!$A10,Resultados!$F$3:$F$3260,Género!C$1)</f>
        <v>1920.4200000000096</v>
      </c>
      <c r="D10" s="15">
        <f>SUMIFS(Resultados!$BL$3:$BL$3260,Resultados!$E$3:$E$3260,Género!$A10,Resultados!$F$3:$F$3260,Género!D$1)</f>
        <v>2180.2700000000232</v>
      </c>
      <c r="E10" s="15">
        <f>SUMIFS(Resultados!$BL$3:$BL$3260,Resultados!$E$3:$E$3260,Género!$A10,Resultados!$F$3:$F$3260,Género!E$1)</f>
        <v>2086.2999999999925</v>
      </c>
      <c r="F10" s="15">
        <f>SUMIFS(Resultados!$BL$3:$BL$3260,Resultados!$E$3:$E$3260,Género!$A10,Resultados!$F$3:$F$3260,Género!F$1)</f>
        <v>2052.0300000000216</v>
      </c>
      <c r="G10" s="15">
        <f>SUMIFS(Resultados!$BL$3:$BL$3260,Resultados!$E$3:$E$3260,Género!$A10,Resultados!$F$3:$F$3260,Género!G$1)</f>
        <v>30389.110000000026</v>
      </c>
      <c r="H10" s="15">
        <f>SUMIFS(Resultados!$BL$3:$BL$3260,Resultados!$E$3:$E$3260,Género!$A10,Resultados!$F$3:$F$3260,Género!H$1)</f>
        <v>777.11999999999534</v>
      </c>
      <c r="I10" s="15">
        <f>SUMIFS(Resultados!$BL$3:$BL$3260,Resultados!$E$3:$E$3260,Género!$A10,Resultados!$F$3:$F$3260,Género!I$1)</f>
        <v>947.33999999998582</v>
      </c>
      <c r="J10" s="89">
        <f t="shared" si="0"/>
        <v>30389.110000000026</v>
      </c>
    </row>
    <row r="11" spans="1:10" x14ac:dyDescent="0.2">
      <c r="A11" s="4" t="s">
        <v>165</v>
      </c>
      <c r="B11" s="15">
        <f>SUMIF(Resultados!$E$3:$E$3260,Género!$A11,Resultados!$BL$3:$BL$3260)</f>
        <v>6031424.5899999961</v>
      </c>
      <c r="C11" s="15">
        <f>SUMIFS(Resultados!$BL$3:$BL$3260,Resultados!$E$3:$E$3260,Género!$A11,Resultados!$F$3:$F$3260,Género!C$1)</f>
        <v>891894.01999999967</v>
      </c>
      <c r="D11" s="15">
        <f>SUMIFS(Resultados!$BL$3:$BL$3260,Resultados!$E$3:$E$3260,Género!$A11,Resultados!$F$3:$F$3260,Género!D$1)</f>
        <v>1438965.2299999995</v>
      </c>
      <c r="E11" s="15">
        <f>SUMIFS(Resultados!$BL$3:$BL$3260,Resultados!$E$3:$E$3260,Género!$A11,Resultados!$F$3:$F$3260,Género!E$1)</f>
        <v>854044.16999999981</v>
      </c>
      <c r="F11" s="15">
        <f>SUMIFS(Resultados!$BL$3:$BL$3260,Resultados!$E$3:$E$3260,Género!$A11,Resultados!$F$3:$F$3260,Género!F$1)</f>
        <v>921765.89999999967</v>
      </c>
      <c r="G11" s="15">
        <f>SUMIFS(Resultados!$BL$3:$BL$3260,Resultados!$E$3:$E$3260,Género!$A11,Resultados!$F$3:$F$3260,Género!G$1)</f>
        <v>1102678.3099999996</v>
      </c>
      <c r="H11" s="15">
        <f>SUMIFS(Resultados!$BL$3:$BL$3260,Resultados!$E$3:$E$3260,Género!$A11,Resultados!$F$3:$F$3260,Género!H$1)</f>
        <v>0</v>
      </c>
      <c r="I11" s="15">
        <f>SUMIFS(Resultados!$BL$3:$BL$3260,Resultados!$E$3:$E$3260,Género!$A11,Resultados!$F$3:$F$3260,Género!I$1)</f>
        <v>822076.96</v>
      </c>
      <c r="J11" s="89">
        <f t="shared" si="0"/>
        <v>1438965.2299999995</v>
      </c>
    </row>
    <row r="12" spans="1:10" x14ac:dyDescent="0.2">
      <c r="A12" s="4" t="s">
        <v>174</v>
      </c>
      <c r="B12" s="15">
        <f>SUMIF(Resultados!$E$3:$E$3260,Género!$A12,Resultados!$BL$3:$BL$3260)</f>
        <v>4802206.8</v>
      </c>
      <c r="C12" s="15">
        <f>SUMIFS(Resultados!$BL$3:$BL$3260,Resultados!$E$3:$E$3260,Género!$A12,Resultados!$F$3:$F$3260,Género!C$1)</f>
        <v>188548.74999999994</v>
      </c>
      <c r="D12" s="15">
        <f>SUMIFS(Resultados!$BL$3:$BL$3260,Resultados!$E$3:$E$3260,Género!$A12,Resultados!$F$3:$F$3260,Género!D$1)</f>
        <v>130877.28</v>
      </c>
      <c r="E12" s="15">
        <f>SUMIFS(Resultados!$BL$3:$BL$3260,Resultados!$E$3:$E$3260,Género!$A12,Resultados!$F$3:$F$3260,Género!E$1)</f>
        <v>1030947.6600000005</v>
      </c>
      <c r="F12" s="15">
        <f>SUMIFS(Resultados!$BL$3:$BL$3260,Resultados!$E$3:$E$3260,Género!$A12,Resultados!$F$3:$F$3260,Género!F$1)</f>
        <v>93079.43</v>
      </c>
      <c r="G12" s="15">
        <f>SUMIFS(Resultados!$BL$3:$BL$3260,Resultados!$E$3:$E$3260,Género!$A12,Resultados!$F$3:$F$3260,Género!G$1)</f>
        <v>882860.67999999982</v>
      </c>
      <c r="H12" s="15">
        <f>SUMIFS(Resultados!$BL$3:$BL$3260,Resultados!$E$3:$E$3260,Género!$A12,Resultados!$F$3:$F$3260,Género!H$1)</f>
        <v>427885.11</v>
      </c>
      <c r="I12" s="15">
        <f>SUMIFS(Resultados!$BL$3:$BL$3260,Resultados!$E$3:$E$3260,Género!$A12,Resultados!$F$3:$F$3260,Género!I$1)</f>
        <v>2048007.8899999997</v>
      </c>
      <c r="J12" s="89">
        <f t="shared" si="0"/>
        <v>2048007.8899999997</v>
      </c>
    </row>
    <row r="13" spans="1:10" x14ac:dyDescent="0.2">
      <c r="A13" s="4" t="s">
        <v>173</v>
      </c>
      <c r="B13" s="15">
        <f>SUMIF(Resultados!$E$3:$E$3260,Género!$A13,Resultados!$BL$3:$BL$3260)</f>
        <v>17053.559999999601</v>
      </c>
      <c r="C13" s="15">
        <f>SUMIFS(Resultados!$BL$3:$BL$3260,Resultados!$E$3:$E$3260,Género!$A13,Resultados!$F$3:$F$3260,Género!C$1)</f>
        <v>810.00000000000989</v>
      </c>
      <c r="D13" s="15">
        <f>SUMIFS(Resultados!$BL$3:$BL$3260,Resultados!$E$3:$E$3260,Género!$A13,Resultados!$F$3:$F$3260,Género!D$1)</f>
        <v>7549.6799999999512</v>
      </c>
      <c r="E13" s="15">
        <f>SUMIFS(Resultados!$BL$3:$BL$3260,Resultados!$E$3:$E$3260,Género!$A13,Resultados!$F$3:$F$3260,Género!E$1)</f>
        <v>1938.9199999998891</v>
      </c>
      <c r="F13" s="15">
        <f>SUMIFS(Resultados!$BL$3:$BL$3260,Resultados!$E$3:$E$3260,Género!$A13,Resultados!$F$3:$F$3260,Género!F$1)</f>
        <v>2414.9599999999336</v>
      </c>
      <c r="G13" s="15">
        <f>SUMIFS(Resultados!$BL$3:$BL$3260,Resultados!$E$3:$E$3260,Género!$A13,Resultados!$F$3:$F$3260,Género!G$1)</f>
        <v>1549.9999999999786</v>
      </c>
      <c r="H13" s="15">
        <f>SUMIFS(Resultados!$BL$3:$BL$3260,Resultados!$E$3:$E$3260,Género!$A13,Resultados!$F$3:$F$3260,Género!H$1)</f>
        <v>1239.9999999999141</v>
      </c>
      <c r="I13" s="15">
        <f>SUMIFS(Resultados!$BL$3:$BL$3260,Resultados!$E$3:$E$3260,Género!$A13,Resultados!$F$3:$F$3260,Género!I$1)</f>
        <v>1549.9999999999209</v>
      </c>
      <c r="J13" s="89">
        <f t="shared" si="0"/>
        <v>7549.6799999999512</v>
      </c>
    </row>
    <row r="14" spans="1:10" x14ac:dyDescent="0.2">
      <c r="A14" s="4" t="s">
        <v>172</v>
      </c>
      <c r="B14" s="15">
        <f>SUMIF(Resultados!$E$3:$E$3260,Género!$A14,Resultados!$BL$3:$BL$3260)</f>
        <v>85934.66</v>
      </c>
      <c r="C14" s="15">
        <f>SUMIFS(Resultados!$BL$3:$BL$3260,Resultados!$E$3:$E$3260,Género!$A14,Resultados!$F$3:$F$3260,Género!C$1)</f>
        <v>0</v>
      </c>
      <c r="D14" s="15">
        <f>SUMIFS(Resultados!$BL$3:$BL$3260,Resultados!$E$3:$E$3260,Género!$A14,Resultados!$F$3:$F$3260,Género!D$1)</f>
        <v>35062.160000000011</v>
      </c>
      <c r="E14" s="15">
        <f>SUMIFS(Resultados!$BL$3:$BL$3260,Resultados!$E$3:$E$3260,Género!$A14,Resultados!$F$3:$F$3260,Género!E$1)</f>
        <v>0</v>
      </c>
      <c r="F14" s="15">
        <f>SUMIFS(Resultados!$BL$3:$BL$3260,Resultados!$E$3:$E$3260,Género!$A14,Resultados!$F$3:$F$3260,Género!F$1)</f>
        <v>0</v>
      </c>
      <c r="G14" s="15">
        <f>SUMIFS(Resultados!$BL$3:$BL$3260,Resultados!$E$3:$E$3260,Género!$A14,Resultados!$F$3:$F$3260,Género!G$1)</f>
        <v>0</v>
      </c>
      <c r="H14" s="15">
        <f>SUMIFS(Resultados!$BL$3:$BL$3260,Resultados!$E$3:$E$3260,Género!$A14,Resultados!$F$3:$F$3260,Género!H$1)</f>
        <v>0</v>
      </c>
      <c r="I14" s="15">
        <f>SUMIFS(Resultados!$BL$3:$BL$3260,Resultados!$E$3:$E$3260,Género!$A14,Resultados!$F$3:$F$3260,Género!I$1)</f>
        <v>50872.5</v>
      </c>
      <c r="J14" s="89">
        <f t="shared" si="0"/>
        <v>50872.5</v>
      </c>
    </row>
    <row r="15" spans="1:10" x14ac:dyDescent="0.2">
      <c r="A15" s="4" t="s">
        <v>175</v>
      </c>
      <c r="B15" s="15">
        <f>SUMIF(Resultados!$E$3:$E$3260,Género!$A15,Resultados!$BL$3:$BL$3260)</f>
        <v>2062638.6</v>
      </c>
      <c r="C15" s="15">
        <f>SUMIFS(Resultados!$BL$3:$BL$3260,Resultados!$E$3:$E$3260,Género!$A15,Resultados!$F$3:$F$3260,Género!C$1)</f>
        <v>0</v>
      </c>
      <c r="D15" s="15">
        <f>SUMIFS(Resultados!$BL$3:$BL$3260,Resultados!$E$3:$E$3260,Género!$A15,Resultados!$F$3:$F$3260,Género!D$1)</f>
        <v>40265.940000000017</v>
      </c>
      <c r="E15" s="15">
        <f>SUMIFS(Resultados!$BL$3:$BL$3260,Resultados!$E$3:$E$3260,Género!$A15,Resultados!$F$3:$F$3260,Género!E$1)</f>
        <v>0</v>
      </c>
      <c r="F15" s="15">
        <f>SUMIFS(Resultados!$BL$3:$BL$3260,Resultados!$E$3:$E$3260,Género!$A15,Resultados!$F$3:$F$3260,Género!F$1)</f>
        <v>218100.92000000004</v>
      </c>
      <c r="G15" s="15">
        <f>SUMIFS(Resultados!$BL$3:$BL$3260,Resultados!$E$3:$E$3260,Género!$A15,Resultados!$F$3:$F$3260,Género!G$1)</f>
        <v>1705653.59</v>
      </c>
      <c r="H15" s="15">
        <f>SUMIFS(Resultados!$BL$3:$BL$3260,Resultados!$E$3:$E$3260,Género!$A15,Resultados!$F$3:$F$3260,Género!H$1)</f>
        <v>9036.3399999999965</v>
      </c>
      <c r="I15" s="15">
        <f>SUMIFS(Resultados!$BL$3:$BL$3260,Resultados!$E$3:$E$3260,Género!$A15,Resultados!$F$3:$F$3260,Género!I$1)</f>
        <v>89581.80999999991</v>
      </c>
      <c r="J15" s="89">
        <f t="shared" si="0"/>
        <v>1705653.59</v>
      </c>
    </row>
    <row r="16" spans="1:10" x14ac:dyDescent="0.2">
      <c r="A16" s="4" t="s">
        <v>176</v>
      </c>
      <c r="B16" s="15">
        <f>SUMIF(Resultados!$E$3:$E$3260,Género!$A16,Resultados!$BL$3:$BL$3260)</f>
        <v>4692890.0500000017</v>
      </c>
      <c r="C16" s="15">
        <f>SUMIFS(Resultados!$BL$3:$BL$3260,Resultados!$E$3:$E$3260,Género!$A16,Resultados!$F$3:$F$3260,Género!C$1)</f>
        <v>0</v>
      </c>
      <c r="D16" s="15">
        <f>SUMIFS(Resultados!$BL$3:$BL$3260,Resultados!$E$3:$E$3260,Género!$A16,Resultados!$F$3:$F$3260,Género!D$1)</f>
        <v>0</v>
      </c>
      <c r="E16" s="15">
        <f>SUMIFS(Resultados!$BL$3:$BL$3260,Resultados!$E$3:$E$3260,Género!$A16,Resultados!$F$3:$F$3260,Género!E$1)</f>
        <v>0</v>
      </c>
      <c r="F16" s="15">
        <f>SUMIFS(Resultados!$BL$3:$BL$3260,Resultados!$E$3:$E$3260,Género!$A16,Resultados!$F$3:$F$3260,Género!F$1)</f>
        <v>675426.68</v>
      </c>
      <c r="G16" s="15">
        <f>SUMIFS(Resultados!$BL$3:$BL$3260,Resultados!$E$3:$E$3260,Género!$A16,Resultados!$F$3:$F$3260,Género!G$1)</f>
        <v>2018314.8300000008</v>
      </c>
      <c r="H16" s="15">
        <f>SUMIFS(Resultados!$BL$3:$BL$3260,Resultados!$E$3:$E$3260,Género!$A16,Resultados!$F$3:$F$3260,Género!H$1)</f>
        <v>115048.12000000013</v>
      </c>
      <c r="I16" s="15">
        <f>SUMIFS(Resultados!$BL$3:$BL$3260,Resultados!$E$3:$E$3260,Género!$A16,Resultados!$F$3:$F$3260,Género!I$1)</f>
        <v>1884100.4200000006</v>
      </c>
      <c r="J16" s="89">
        <f t="shared" si="0"/>
        <v>2018314.8300000008</v>
      </c>
    </row>
    <row r="17" spans="1:10" x14ac:dyDescent="0.2">
      <c r="A17" s="4" t="s">
        <v>181</v>
      </c>
      <c r="B17" s="15">
        <f>SUMIF(Resultados!$E$3:$E$3260,Género!$A17,Resultados!$BL$3:$BL$3260)</f>
        <v>23001.150000000045</v>
      </c>
      <c r="C17" s="15">
        <f>SUMIFS(Resultados!$BL$3:$BL$3260,Resultados!$E$3:$E$3260,Género!$A17,Resultados!$F$3:$F$3260,Género!C$1)</f>
        <v>0</v>
      </c>
      <c r="D17" s="15">
        <f>SUMIFS(Resultados!$BL$3:$BL$3260,Resultados!$E$3:$E$3260,Género!$A17,Resultados!$F$3:$F$3260,Género!D$1)</f>
        <v>0</v>
      </c>
      <c r="E17" s="15">
        <f>SUMIFS(Resultados!$BL$3:$BL$3260,Resultados!$E$3:$E$3260,Género!$A17,Resultados!$F$3:$F$3260,Género!E$1)</f>
        <v>0</v>
      </c>
      <c r="F17" s="15">
        <f>SUMIFS(Resultados!$BL$3:$BL$3260,Resultados!$E$3:$E$3260,Género!$A17,Resultados!$F$3:$F$3260,Género!F$1)</f>
        <v>0</v>
      </c>
      <c r="G17" s="15">
        <f>SUMIFS(Resultados!$BL$3:$BL$3260,Resultados!$E$3:$E$3260,Género!$A17,Resultados!$F$3:$F$3260,Género!G$1)</f>
        <v>0</v>
      </c>
      <c r="H17" s="15">
        <f>SUMIFS(Resultados!$BL$3:$BL$3260,Resultados!$E$3:$E$3260,Género!$A17,Resultados!$F$3:$F$3260,Género!H$1)</f>
        <v>23001.150000000045</v>
      </c>
      <c r="I17" s="15">
        <f>SUMIFS(Resultados!$BL$3:$BL$3260,Resultados!$E$3:$E$3260,Género!$A17,Resultados!$F$3:$F$3260,Género!I$1)</f>
        <v>0</v>
      </c>
      <c r="J17" s="89">
        <f t="shared" si="0"/>
        <v>23001.150000000045</v>
      </c>
    </row>
    <row r="18" spans="1:10" x14ac:dyDescent="0.2">
      <c r="A18" s="4" t="s">
        <v>177</v>
      </c>
      <c r="B18" s="15">
        <f>SUMIF(Resultados!$E$3:$E$3260,Género!$A18,Resultados!$BL$3:$BL$3260)</f>
        <v>2146577.5499999998</v>
      </c>
      <c r="C18" s="15">
        <f>SUMIFS(Resultados!$BL$3:$BL$3260,Resultados!$E$3:$E$3260,Género!$A18,Resultados!$F$3:$F$3260,Género!C$1)</f>
        <v>0</v>
      </c>
      <c r="D18" s="15">
        <f>SUMIFS(Resultados!$BL$3:$BL$3260,Resultados!$E$3:$E$3260,Género!$A18,Resultados!$F$3:$F$3260,Género!D$1)</f>
        <v>0</v>
      </c>
      <c r="E18" s="15">
        <f>SUMIFS(Resultados!$BL$3:$BL$3260,Resultados!$E$3:$E$3260,Género!$A18,Resultados!$F$3:$F$3260,Género!E$1)</f>
        <v>0</v>
      </c>
      <c r="F18" s="15">
        <f>SUMIFS(Resultados!$BL$3:$BL$3260,Resultados!$E$3:$E$3260,Género!$A18,Resultados!$F$3:$F$3260,Género!F$1)</f>
        <v>0</v>
      </c>
      <c r="G18" s="15">
        <f>SUMIFS(Resultados!$BL$3:$BL$3260,Resultados!$E$3:$E$3260,Género!$A18,Resultados!$F$3:$F$3260,Género!G$1)</f>
        <v>0</v>
      </c>
      <c r="H18" s="15">
        <f>SUMIFS(Resultados!$BL$3:$BL$3260,Resultados!$E$3:$E$3260,Género!$A18,Resultados!$F$3:$F$3260,Género!H$1)</f>
        <v>2146577.5499999998</v>
      </c>
      <c r="I18" s="15">
        <f>SUMIFS(Resultados!$BL$3:$BL$3260,Resultados!$E$3:$E$3260,Género!$A18,Resultados!$F$3:$F$3260,Género!I$1)</f>
        <v>0</v>
      </c>
      <c r="J18" s="89">
        <f t="shared" si="0"/>
        <v>2146577.5499999998</v>
      </c>
    </row>
    <row r="19" spans="1:10" x14ac:dyDescent="0.2">
      <c r="A19" s="4" t="s">
        <v>182</v>
      </c>
      <c r="B19" s="15">
        <f>SUMIF(Resultados!$E$3:$E$3260,Género!$A19,Resultados!$BL$3:$BL$3260)</f>
        <v>1625984.4800000007</v>
      </c>
      <c r="C19" s="15">
        <f>SUMIFS(Resultados!$BL$3:$BL$3260,Resultados!$E$3:$E$3260,Género!$A19,Resultados!$F$3:$F$3260,Género!C$1)</f>
        <v>0</v>
      </c>
      <c r="D19" s="15">
        <f>SUMIFS(Resultados!$BL$3:$BL$3260,Resultados!$E$3:$E$3260,Género!$A19,Resultados!$F$3:$F$3260,Género!D$1)</f>
        <v>0</v>
      </c>
      <c r="E19" s="15">
        <f>SUMIFS(Resultados!$BL$3:$BL$3260,Resultados!$E$3:$E$3260,Género!$A19,Resultados!$F$3:$F$3260,Género!E$1)</f>
        <v>0</v>
      </c>
      <c r="F19" s="15">
        <f>SUMIFS(Resultados!$BL$3:$BL$3260,Resultados!$E$3:$E$3260,Género!$A19,Resultados!$F$3:$F$3260,Género!F$1)</f>
        <v>0</v>
      </c>
      <c r="G19" s="15">
        <f>SUMIFS(Resultados!$BL$3:$BL$3260,Resultados!$E$3:$E$3260,Género!$A19,Resultados!$F$3:$F$3260,Género!G$1)</f>
        <v>0</v>
      </c>
      <c r="H19" s="15">
        <f>SUMIFS(Resultados!$BL$3:$BL$3260,Resultados!$E$3:$E$3260,Género!$A19,Resultados!$F$3:$F$3260,Género!H$1)</f>
        <v>1063922.3</v>
      </c>
      <c r="I19" s="15">
        <f>SUMIFS(Resultados!$BL$3:$BL$3260,Resultados!$E$3:$E$3260,Género!$A19,Resultados!$F$3:$F$3260,Género!I$1)</f>
        <v>562062.18000000005</v>
      </c>
      <c r="J19" s="89">
        <f t="shared" si="0"/>
        <v>1063922.3</v>
      </c>
    </row>
    <row r="20" spans="1:10" x14ac:dyDescent="0.2">
      <c r="A20" s="4" t="s">
        <v>178</v>
      </c>
      <c r="B20" s="15">
        <f>SUMIF(Resultados!$E$3:$E$3260,Género!$A20,Resultados!$BL$3:$BL$3260)</f>
        <v>374685.96</v>
      </c>
      <c r="C20" s="15">
        <f>SUMIFS(Resultados!$BL$3:$BL$3260,Resultados!$E$3:$E$3260,Género!$A20,Resultados!$F$3:$F$3260,Género!C$1)</f>
        <v>0</v>
      </c>
      <c r="D20" s="15">
        <f>SUMIFS(Resultados!$BL$3:$BL$3260,Resultados!$E$3:$E$3260,Género!$A20,Resultados!$F$3:$F$3260,Género!D$1)</f>
        <v>0</v>
      </c>
      <c r="E20" s="15">
        <f>SUMIFS(Resultados!$BL$3:$BL$3260,Resultados!$E$3:$E$3260,Género!$A20,Resultados!$F$3:$F$3260,Género!E$1)</f>
        <v>0</v>
      </c>
      <c r="F20" s="15">
        <f>SUMIFS(Resultados!$BL$3:$BL$3260,Resultados!$E$3:$E$3260,Género!$A20,Resultados!$F$3:$F$3260,Género!F$1)</f>
        <v>0</v>
      </c>
      <c r="G20" s="15">
        <f>SUMIFS(Resultados!$BL$3:$BL$3260,Resultados!$E$3:$E$3260,Género!$A20,Resultados!$F$3:$F$3260,Género!G$1)</f>
        <v>0</v>
      </c>
      <c r="H20" s="15">
        <f>SUMIFS(Resultados!$BL$3:$BL$3260,Resultados!$E$3:$E$3260,Género!$A20,Resultados!$F$3:$F$3260,Género!H$1)</f>
        <v>374685.96</v>
      </c>
      <c r="I20" s="15">
        <f>SUMIFS(Resultados!$BL$3:$BL$3260,Resultados!$E$3:$E$3260,Género!$A20,Resultados!$F$3:$F$3260,Género!I$1)</f>
        <v>0</v>
      </c>
      <c r="J20" s="89">
        <f t="shared" si="0"/>
        <v>374685.96</v>
      </c>
    </row>
    <row r="21" spans="1:10" x14ac:dyDescent="0.2">
      <c r="A21" s="4" t="s">
        <v>180</v>
      </c>
      <c r="B21" s="15">
        <f>SUMIF(Resultados!$E$3:$E$3260,Género!$A21,Resultados!$BL$3:$BL$3260)</f>
        <v>404862.51</v>
      </c>
      <c r="C21" s="15">
        <f>SUMIFS(Resultados!$BL$3:$BL$3260,Resultados!$E$3:$E$3260,Género!$A21,Resultados!$F$3:$F$3260,Género!C$1)</f>
        <v>0</v>
      </c>
      <c r="D21" s="15">
        <f>SUMIFS(Resultados!$BL$3:$BL$3260,Resultados!$E$3:$E$3260,Género!$A21,Resultados!$F$3:$F$3260,Género!D$1)</f>
        <v>0</v>
      </c>
      <c r="E21" s="15">
        <f>SUMIFS(Resultados!$BL$3:$BL$3260,Resultados!$E$3:$E$3260,Género!$A21,Resultados!$F$3:$F$3260,Género!E$1)</f>
        <v>0</v>
      </c>
      <c r="F21" s="15">
        <f>SUMIFS(Resultados!$BL$3:$BL$3260,Resultados!$E$3:$E$3260,Género!$A21,Resultados!$F$3:$F$3260,Género!F$1)</f>
        <v>0</v>
      </c>
      <c r="G21" s="15">
        <f>SUMIFS(Resultados!$BL$3:$BL$3260,Resultados!$E$3:$E$3260,Género!$A21,Resultados!$F$3:$F$3260,Género!G$1)</f>
        <v>13973.51999999995</v>
      </c>
      <c r="H21" s="15">
        <f>SUMIFS(Resultados!$BL$3:$BL$3260,Resultados!$E$3:$E$3260,Género!$A21,Resultados!$F$3:$F$3260,Género!H$1)</f>
        <v>177430.57999999993</v>
      </c>
      <c r="I21" s="15">
        <f>SUMIFS(Resultados!$BL$3:$BL$3260,Resultados!$E$3:$E$3260,Género!$A21,Resultados!$F$3:$F$3260,Género!I$1)</f>
        <v>213458.41000000012</v>
      </c>
      <c r="J21" s="89">
        <f t="shared" si="0"/>
        <v>213458.41000000012</v>
      </c>
    </row>
    <row r="22" spans="1:10" x14ac:dyDescent="0.2">
      <c r="A22" s="4" t="s">
        <v>179</v>
      </c>
      <c r="B22" s="15">
        <f>SUMIF(Resultados!$E$3:$E$3260,Género!$A22,Resultados!$BL$3:$BL$3260)</f>
        <v>846078.18</v>
      </c>
      <c r="C22" s="15">
        <f>SUMIFS(Resultados!$BL$3:$BL$3260,Resultados!$E$3:$E$3260,Género!$A22,Resultados!$F$3:$F$3260,Género!C$1)</f>
        <v>0</v>
      </c>
      <c r="D22" s="15">
        <f>SUMIFS(Resultados!$BL$3:$BL$3260,Resultados!$E$3:$E$3260,Género!$A22,Resultados!$F$3:$F$3260,Género!D$1)</f>
        <v>0</v>
      </c>
      <c r="E22" s="15">
        <f>SUMIFS(Resultados!$BL$3:$BL$3260,Resultados!$E$3:$E$3260,Género!$A22,Resultados!$F$3:$F$3260,Género!E$1)</f>
        <v>0</v>
      </c>
      <c r="F22" s="15">
        <f>SUMIFS(Resultados!$BL$3:$BL$3260,Resultados!$E$3:$E$3260,Género!$A22,Resultados!$F$3:$F$3260,Género!F$1)</f>
        <v>0</v>
      </c>
      <c r="G22" s="15">
        <f>SUMIFS(Resultados!$BL$3:$BL$3260,Resultados!$E$3:$E$3260,Género!$A22,Resultados!$F$3:$F$3260,Género!G$1)</f>
        <v>0</v>
      </c>
      <c r="H22" s="15">
        <f>SUMIFS(Resultados!$BL$3:$BL$3260,Resultados!$E$3:$E$3260,Género!$A22,Resultados!$F$3:$F$3260,Género!H$1)</f>
        <v>846078.18</v>
      </c>
      <c r="I22" s="15">
        <f>SUMIFS(Resultados!$BL$3:$BL$3260,Resultados!$E$3:$E$3260,Género!$A22,Resultados!$F$3:$F$3260,Género!I$1)</f>
        <v>0</v>
      </c>
      <c r="J22" s="89">
        <f t="shared" si="0"/>
        <v>846078.18</v>
      </c>
    </row>
    <row r="23" spans="1:10" x14ac:dyDescent="0.2">
      <c r="A23" s="4" t="s">
        <v>183</v>
      </c>
      <c r="B23" s="15">
        <f>SUMIF(Resultados!$E$3:$E$3260,Género!$A23,Resultados!$BL$3:$BL$3260)</f>
        <v>996452.66999999981</v>
      </c>
      <c r="C23" s="15">
        <f>SUMIFS(Resultados!$BL$3:$BL$3260,Resultados!$E$3:$E$3260,Género!$A23,Resultados!$F$3:$F$3260,Género!C$1)</f>
        <v>0</v>
      </c>
      <c r="D23" s="15">
        <f>SUMIFS(Resultados!$BL$3:$BL$3260,Resultados!$E$3:$E$3260,Género!$A23,Resultados!$F$3:$F$3260,Género!D$1)</f>
        <v>191078.69999999995</v>
      </c>
      <c r="E23" s="15">
        <f>SUMIFS(Resultados!$BL$3:$BL$3260,Resultados!$E$3:$E$3260,Género!$A23,Resultados!$F$3:$F$3260,Género!E$1)</f>
        <v>15450.400000000016</v>
      </c>
      <c r="F23" s="15">
        <f>SUMIFS(Resultados!$BL$3:$BL$3260,Resultados!$E$3:$E$3260,Género!$A23,Resultados!$F$3:$F$3260,Género!F$1)</f>
        <v>68560.800000000032</v>
      </c>
      <c r="G23" s="15">
        <f>SUMIFS(Resultados!$BL$3:$BL$3260,Resultados!$E$3:$E$3260,Género!$A23,Resultados!$F$3:$F$3260,Género!G$1)</f>
        <v>0</v>
      </c>
      <c r="H23" s="15">
        <f>SUMIFS(Resultados!$BL$3:$BL$3260,Resultados!$E$3:$E$3260,Género!$A23,Resultados!$F$3:$F$3260,Género!H$1)</f>
        <v>15718.890000000023</v>
      </c>
      <c r="I23" s="15">
        <f>SUMIFS(Resultados!$BL$3:$BL$3260,Resultados!$E$3:$E$3260,Género!$A23,Resultados!$F$3:$F$3260,Género!I$1)</f>
        <v>705643.87999999966</v>
      </c>
      <c r="J23" s="89">
        <f t="shared" si="0"/>
        <v>705643.87999999966</v>
      </c>
    </row>
    <row r="24" spans="1:10" x14ac:dyDescent="0.2">
      <c r="A24" s="4" t="s">
        <v>184</v>
      </c>
      <c r="B24" s="15">
        <f>SUMIF(Resultados!$E$3:$E$3260,Género!$A24,Resultados!$BL$3:$BL$3260)</f>
        <v>1104369.93</v>
      </c>
      <c r="C24" s="15">
        <f>SUMIFS(Resultados!$BL$3:$BL$3260,Resultados!$E$3:$E$3260,Género!$A24,Resultados!$F$3:$F$3260,Género!C$1)</f>
        <v>68466.399999999936</v>
      </c>
      <c r="D24" s="15">
        <f>SUMIFS(Resultados!$BL$3:$BL$3260,Resultados!$E$3:$E$3260,Género!$A24,Resultados!$F$3:$F$3260,Género!D$1)</f>
        <v>0</v>
      </c>
      <c r="E24" s="15">
        <f>SUMIFS(Resultados!$BL$3:$BL$3260,Resultados!$E$3:$E$3260,Género!$A24,Resultados!$F$3:$F$3260,Género!E$1)</f>
        <v>368576.99999999994</v>
      </c>
      <c r="F24" s="15">
        <f>SUMIFS(Resultados!$BL$3:$BL$3260,Resultados!$E$3:$E$3260,Género!$A24,Resultados!$F$3:$F$3260,Género!F$1)</f>
        <v>204987.72</v>
      </c>
      <c r="G24" s="15">
        <f>SUMIFS(Resultados!$BL$3:$BL$3260,Resultados!$E$3:$E$3260,Género!$A24,Resultados!$F$3:$F$3260,Género!G$1)</f>
        <v>41175.000000000007</v>
      </c>
      <c r="H24" s="15">
        <f>SUMIFS(Resultados!$BL$3:$BL$3260,Resultados!$E$3:$E$3260,Género!$A24,Resultados!$F$3:$F$3260,Género!H$1)</f>
        <v>373713.88999999996</v>
      </c>
      <c r="I24" s="15">
        <f>SUMIFS(Resultados!$BL$3:$BL$3260,Resultados!$E$3:$E$3260,Género!$A24,Resultados!$F$3:$F$3260,Género!I$1)</f>
        <v>47449.920000000071</v>
      </c>
      <c r="J24" s="89">
        <f t="shared" si="0"/>
        <v>373713.88999999996</v>
      </c>
    </row>
    <row r="25" spans="1:10" x14ac:dyDescent="0.2">
      <c r="A25" s="4" t="s">
        <v>117</v>
      </c>
      <c r="B25" s="15">
        <f>SUMIF(Resultados!$E$3:$E$3260,Género!$A25,Resultados!$BL$3:$BL$3260)</f>
        <v>292909.77000000019</v>
      </c>
      <c r="C25" s="15">
        <f>SUMIFS(Resultados!$BL$3:$BL$3260,Resultados!$E$3:$E$3260,Género!$A25,Resultados!$F$3:$F$3260,Género!C$1)</f>
        <v>0</v>
      </c>
      <c r="D25" s="15">
        <f>SUMIFS(Resultados!$BL$3:$BL$3260,Resultados!$E$3:$E$3260,Género!$A25,Resultados!$F$3:$F$3260,Género!D$1)</f>
        <v>76136.600000000006</v>
      </c>
      <c r="E25" s="15">
        <f>SUMIFS(Resultados!$BL$3:$BL$3260,Resultados!$E$3:$E$3260,Género!$A25,Resultados!$F$3:$F$3260,Género!E$1)</f>
        <v>68571.37</v>
      </c>
      <c r="F25" s="15">
        <f>SUMIFS(Resultados!$BL$3:$BL$3260,Resultados!$E$3:$E$3260,Género!$A25,Resultados!$F$3:$F$3260,Género!F$1)</f>
        <v>0</v>
      </c>
      <c r="G25" s="15">
        <f>SUMIFS(Resultados!$BL$3:$BL$3260,Resultados!$E$3:$E$3260,Género!$A25,Resultados!$F$3:$F$3260,Género!G$1)</f>
        <v>0</v>
      </c>
      <c r="H25" s="15">
        <f>SUMIFS(Resultados!$BL$3:$BL$3260,Resultados!$E$3:$E$3260,Género!$A25,Resultados!$F$3:$F$3260,Género!H$1)</f>
        <v>0</v>
      </c>
      <c r="I25" s="15">
        <f>SUMIFS(Resultados!$BL$3:$BL$3260,Resultados!$E$3:$E$3260,Género!$A25,Resultados!$F$3:$F$3260,Género!I$1)</f>
        <v>148201.80000000022</v>
      </c>
      <c r="J25" s="89">
        <f t="shared" si="0"/>
        <v>148201.80000000022</v>
      </c>
    </row>
    <row r="26" spans="1:10" x14ac:dyDescent="0.2">
      <c r="A26" s="4" t="s">
        <v>185</v>
      </c>
      <c r="B26" s="15">
        <f>SUMIF(Resultados!$E$3:$E$3260,Género!$A26,Resultados!$BL$3:$BL$3260)</f>
        <v>879403.38000000012</v>
      </c>
      <c r="C26" s="15">
        <f>SUMIFS(Resultados!$BL$3:$BL$3260,Resultados!$E$3:$E$3260,Género!$A26,Resultados!$F$3:$F$3260,Género!C$1)</f>
        <v>0</v>
      </c>
      <c r="D26" s="15">
        <f>SUMIFS(Resultados!$BL$3:$BL$3260,Resultados!$E$3:$E$3260,Género!$A26,Resultados!$F$3:$F$3260,Género!D$1)</f>
        <v>0</v>
      </c>
      <c r="E26" s="15">
        <f>SUMIFS(Resultados!$BL$3:$BL$3260,Resultados!$E$3:$E$3260,Género!$A26,Resultados!$F$3:$F$3260,Género!E$1)</f>
        <v>879403.38000000012</v>
      </c>
      <c r="F26" s="15">
        <f>SUMIFS(Resultados!$BL$3:$BL$3260,Resultados!$E$3:$E$3260,Género!$A26,Resultados!$F$3:$F$3260,Género!F$1)</f>
        <v>0</v>
      </c>
      <c r="G26" s="15">
        <f>SUMIFS(Resultados!$BL$3:$BL$3260,Resultados!$E$3:$E$3260,Género!$A26,Resultados!$F$3:$F$3260,Género!G$1)</f>
        <v>0</v>
      </c>
      <c r="H26" s="15">
        <f>SUMIFS(Resultados!$BL$3:$BL$3260,Resultados!$E$3:$E$3260,Género!$A26,Resultados!$F$3:$F$3260,Género!H$1)</f>
        <v>0</v>
      </c>
      <c r="I26" s="15">
        <f>SUMIFS(Resultados!$BL$3:$BL$3260,Resultados!$E$3:$E$3260,Género!$A26,Resultados!$F$3:$F$3260,Género!I$1)</f>
        <v>0</v>
      </c>
      <c r="J26" s="89">
        <f t="shared" si="0"/>
        <v>879403.38000000012</v>
      </c>
    </row>
    <row r="27" spans="1:10" x14ac:dyDescent="0.2">
      <c r="A27" s="4" t="s">
        <v>186</v>
      </c>
      <c r="B27" s="15">
        <f>SUMIF(Resultados!$E$3:$E$3260,Género!$A27,Resultados!$BL$3:$BL$3260)</f>
        <v>11167.45000000001</v>
      </c>
      <c r="C27" s="15">
        <f>SUMIFS(Resultados!$BL$3:$BL$3260,Resultados!$E$3:$E$3260,Género!$A27,Resultados!$F$3:$F$3260,Género!C$1)</f>
        <v>0</v>
      </c>
      <c r="D27" s="15">
        <f>SUMIFS(Resultados!$BL$3:$BL$3260,Resultados!$E$3:$E$3260,Género!$A27,Resultados!$F$3:$F$3260,Género!D$1)</f>
        <v>0</v>
      </c>
      <c r="E27" s="15">
        <f>SUMIFS(Resultados!$BL$3:$BL$3260,Resultados!$E$3:$E$3260,Género!$A27,Resultados!$F$3:$F$3260,Género!E$1)</f>
        <v>0</v>
      </c>
      <c r="F27" s="15">
        <f>SUMIFS(Resultados!$BL$3:$BL$3260,Resultados!$E$3:$E$3260,Género!$A27,Resultados!$F$3:$F$3260,Género!F$1)</f>
        <v>0</v>
      </c>
      <c r="G27" s="15">
        <f>SUMIFS(Resultados!$BL$3:$BL$3260,Resultados!$E$3:$E$3260,Género!$A27,Resultados!$F$3:$F$3260,Género!G$1)</f>
        <v>0</v>
      </c>
      <c r="H27" s="15">
        <f>SUMIFS(Resultados!$BL$3:$BL$3260,Resultados!$E$3:$E$3260,Género!$A27,Resultados!$F$3:$F$3260,Género!H$1)</f>
        <v>11167.45000000001</v>
      </c>
      <c r="I27" s="15">
        <f>SUMIFS(Resultados!$BL$3:$BL$3260,Resultados!$E$3:$E$3260,Género!$A27,Resultados!$F$3:$F$3260,Género!I$1)</f>
        <v>0</v>
      </c>
      <c r="J27" s="89">
        <f t="shared" si="0"/>
        <v>11167.45000000001</v>
      </c>
    </row>
    <row r="28" spans="1:10" x14ac:dyDescent="0.2">
      <c r="C28" s="9"/>
      <c r="D28" s="9"/>
      <c r="E28" s="9"/>
      <c r="F28" s="9"/>
      <c r="G28" s="9"/>
      <c r="H28" s="9"/>
      <c r="I28" s="9"/>
    </row>
  </sheetData>
  <conditionalFormatting sqref="D3:I3">
    <cfRule type="expression" dxfId="0" priority="1" stopIfTrue="1">
      <formula>"si($C$2=$j$2)"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259"/>
  <sheetViews>
    <sheetView topLeftCell="AV1" workbookViewId="0">
      <selection activeCell="F30" sqref="F30"/>
    </sheetView>
  </sheetViews>
  <sheetFormatPr baseColWidth="10" defaultRowHeight="12.75" x14ac:dyDescent="0.2"/>
  <cols>
    <col min="1" max="1" width="5" bestFit="1" customWidth="1"/>
    <col min="2" max="2" width="43.28515625" bestFit="1" customWidth="1"/>
    <col min="3" max="3" width="12.7109375" bestFit="1" customWidth="1"/>
    <col min="4" max="4" width="17.42578125" bestFit="1" customWidth="1"/>
    <col min="5" max="5" width="22.85546875" bestFit="1" customWidth="1"/>
    <col min="6" max="6" width="9.42578125" bestFit="1" customWidth="1"/>
    <col min="7" max="7" width="10.5703125" bestFit="1" customWidth="1"/>
    <col min="8" max="8" width="10.140625" bestFit="1" customWidth="1"/>
    <col min="9" max="9" width="22.7109375" bestFit="1" customWidth="1"/>
    <col min="10" max="10" width="26.85546875" bestFit="1" customWidth="1"/>
    <col min="11" max="11" width="26.28515625" bestFit="1" customWidth="1"/>
    <col min="12" max="12" width="26.85546875" bestFit="1" customWidth="1"/>
    <col min="13" max="13" width="13.85546875" bestFit="1" customWidth="1"/>
    <col min="14" max="14" width="14" bestFit="1" customWidth="1"/>
    <col min="15" max="15" width="13.140625" bestFit="1" customWidth="1"/>
    <col min="16" max="16" width="14" bestFit="1" customWidth="1"/>
    <col min="17" max="17" width="15.28515625" bestFit="1" customWidth="1"/>
    <col min="18" max="18" width="15.42578125" bestFit="1" customWidth="1"/>
    <col min="19" max="19" width="14.5703125" bestFit="1" customWidth="1"/>
    <col min="20" max="20" width="15.42578125" bestFit="1" customWidth="1"/>
    <col min="21" max="21" width="15.28515625" bestFit="1" customWidth="1"/>
    <col min="22" max="22" width="15.42578125" bestFit="1" customWidth="1"/>
    <col min="23" max="23" width="14.5703125" bestFit="1" customWidth="1"/>
    <col min="24" max="24" width="15.42578125" bestFit="1" customWidth="1"/>
    <col min="25" max="25" width="15.28515625" bestFit="1" customWidth="1"/>
    <col min="26" max="26" width="15.42578125" bestFit="1" customWidth="1"/>
    <col min="27" max="27" width="14.5703125" bestFit="1" customWidth="1"/>
    <col min="28" max="28" width="15.42578125" bestFit="1" customWidth="1"/>
    <col min="29" max="29" width="12.7109375" bestFit="1" customWidth="1"/>
    <col min="30" max="30" width="12.85546875" bestFit="1" customWidth="1"/>
    <col min="31" max="31" width="12" bestFit="1" customWidth="1"/>
    <col min="32" max="32" width="12.85546875" bestFit="1" customWidth="1"/>
    <col min="33" max="33" width="14" bestFit="1" customWidth="1"/>
    <col min="34" max="34" width="14.140625" bestFit="1" customWidth="1"/>
    <col min="35" max="35" width="13.28515625" bestFit="1" customWidth="1"/>
    <col min="36" max="36" width="14.140625" bestFit="1" customWidth="1"/>
    <col min="37" max="37" width="14.28515625" bestFit="1" customWidth="1"/>
    <col min="38" max="38" width="14.42578125" bestFit="1" customWidth="1"/>
    <col min="39" max="39" width="13.5703125" bestFit="1" customWidth="1"/>
    <col min="40" max="40" width="14.42578125" bestFit="1" customWidth="1"/>
    <col min="41" max="41" width="15.5703125" bestFit="1" customWidth="1"/>
    <col min="42" max="42" width="15.7109375" bestFit="1" customWidth="1"/>
    <col min="43" max="43" width="14.85546875" bestFit="1" customWidth="1"/>
    <col min="44" max="44" width="15.7109375" bestFit="1" customWidth="1"/>
    <col min="45" max="45" width="13" bestFit="1" customWidth="1"/>
    <col min="46" max="46" width="13.140625" bestFit="1" customWidth="1"/>
    <col min="47" max="47" width="12.28515625" bestFit="1" customWidth="1"/>
    <col min="48" max="48" width="13.140625" bestFit="1" customWidth="1"/>
    <col min="49" max="49" width="13" bestFit="1" customWidth="1"/>
    <col min="50" max="50" width="13.140625" bestFit="1" customWidth="1"/>
    <col min="51" max="51" width="12.28515625" bestFit="1" customWidth="1"/>
    <col min="52" max="52" width="13.140625" bestFit="1" customWidth="1"/>
    <col min="53" max="53" width="12" bestFit="1" customWidth="1"/>
    <col min="54" max="54" width="12.140625" bestFit="1" customWidth="1"/>
    <col min="55" max="55" width="11.28515625" bestFit="1" customWidth="1"/>
    <col min="56" max="56" width="12.140625" bestFit="1" customWidth="1"/>
    <col min="57" max="57" width="16" bestFit="1" customWidth="1"/>
    <col min="58" max="58" width="31.140625" bestFit="1" customWidth="1"/>
  </cols>
  <sheetData>
    <row r="1" spans="1:58" x14ac:dyDescent="0.2">
      <c r="A1" s="25"/>
      <c r="B1" s="26" t="s">
        <v>611</v>
      </c>
      <c r="C1" s="26" t="s">
        <v>160</v>
      </c>
      <c r="D1" s="26" t="s">
        <v>161</v>
      </c>
      <c r="E1" s="26" t="s">
        <v>162</v>
      </c>
      <c r="F1" s="26" t="s">
        <v>187</v>
      </c>
      <c r="G1" s="26" t="s">
        <v>195</v>
      </c>
      <c r="H1" s="26" t="s">
        <v>196</v>
      </c>
      <c r="I1" s="26" t="s">
        <v>630</v>
      </c>
      <c r="J1" s="26" t="s">
        <v>621</v>
      </c>
      <c r="K1" s="26" t="s">
        <v>622</v>
      </c>
      <c r="L1" s="26" t="s">
        <v>197</v>
      </c>
      <c r="M1" s="28" t="s">
        <v>636</v>
      </c>
      <c r="N1" s="28" t="s">
        <v>646</v>
      </c>
      <c r="O1" s="28" t="s">
        <v>656</v>
      </c>
      <c r="P1" s="28" t="s">
        <v>666</v>
      </c>
      <c r="Q1" s="25" t="s">
        <v>637</v>
      </c>
      <c r="R1" s="25" t="s">
        <v>647</v>
      </c>
      <c r="S1" s="25" t="s">
        <v>657</v>
      </c>
      <c r="T1" s="25" t="s">
        <v>667</v>
      </c>
      <c r="U1" s="25" t="s">
        <v>638</v>
      </c>
      <c r="V1" s="25" t="s">
        <v>648</v>
      </c>
      <c r="W1" s="25" t="s">
        <v>658</v>
      </c>
      <c r="X1" s="25" t="s">
        <v>668</v>
      </c>
      <c r="Y1" s="25" t="s">
        <v>639</v>
      </c>
      <c r="Z1" s="25" t="s">
        <v>649</v>
      </c>
      <c r="AA1" s="25" t="s">
        <v>659</v>
      </c>
      <c r="AB1" s="25" t="s">
        <v>669</v>
      </c>
      <c r="AC1" s="25" t="s">
        <v>640</v>
      </c>
      <c r="AD1" s="25" t="s">
        <v>650</v>
      </c>
      <c r="AE1" s="25" t="s">
        <v>660</v>
      </c>
      <c r="AF1" s="25" t="s">
        <v>670</v>
      </c>
      <c r="AG1" s="25" t="s">
        <v>641</v>
      </c>
      <c r="AH1" s="25" t="s">
        <v>651</v>
      </c>
      <c r="AI1" s="25" t="s">
        <v>661</v>
      </c>
      <c r="AJ1" s="25" t="s">
        <v>671</v>
      </c>
      <c r="AK1" s="25" t="s">
        <v>676</v>
      </c>
      <c r="AL1" s="25" t="s">
        <v>677</v>
      </c>
      <c r="AM1" s="25" t="s">
        <v>678</v>
      </c>
      <c r="AN1" s="25" t="s">
        <v>679</v>
      </c>
      <c r="AO1" s="25" t="s">
        <v>642</v>
      </c>
      <c r="AP1" s="25" t="s">
        <v>652</v>
      </c>
      <c r="AQ1" s="25" t="s">
        <v>662</v>
      </c>
      <c r="AR1" s="25" t="s">
        <v>672</v>
      </c>
      <c r="AS1" s="25" t="s">
        <v>643</v>
      </c>
      <c r="AT1" s="25" t="s">
        <v>653</v>
      </c>
      <c r="AU1" s="25" t="s">
        <v>663</v>
      </c>
      <c r="AV1" s="25" t="s">
        <v>673</v>
      </c>
      <c r="AW1" s="25" t="s">
        <v>644</v>
      </c>
      <c r="AX1" s="25" t="s">
        <v>654</v>
      </c>
      <c r="AY1" s="25" t="s">
        <v>664</v>
      </c>
      <c r="AZ1" s="25" t="s">
        <v>674</v>
      </c>
      <c r="BA1" s="25" t="s">
        <v>645</v>
      </c>
      <c r="BB1" s="25" t="s">
        <v>655</v>
      </c>
      <c r="BC1" s="25" t="s">
        <v>665</v>
      </c>
      <c r="BD1" s="25" t="s">
        <v>675</v>
      </c>
      <c r="BE1" s="26" t="s">
        <v>609</v>
      </c>
      <c r="BF1" s="26" t="s">
        <v>680</v>
      </c>
    </row>
    <row r="2" spans="1:58" x14ac:dyDescent="0.2">
      <c r="A2" s="29">
        <v>1</v>
      </c>
      <c r="B2" s="7" t="s">
        <v>12</v>
      </c>
      <c r="C2" s="3">
        <v>39923</v>
      </c>
      <c r="D2" s="4" t="s">
        <v>8</v>
      </c>
      <c r="E2" s="4" t="s">
        <v>167</v>
      </c>
      <c r="F2" s="5" t="s">
        <v>188</v>
      </c>
      <c r="G2" s="6">
        <v>0.91874999999999996</v>
      </c>
      <c r="H2" s="6">
        <v>0.99513888888888891</v>
      </c>
      <c r="I2" s="85">
        <f>IF(H2&gt;=G2,(H2-G2)*24*60,("24:00:00"-G2+H2)*24*60)</f>
        <v>110.00000000000009</v>
      </c>
      <c r="J2" s="86">
        <f>I2*Segmentos!$D$7*(AH2%)*IF(ISNUMBER(AI2),AI2%,0)</f>
        <v>3951948.0000000033</v>
      </c>
      <c r="K2" s="86">
        <f>I2*Segmentos!$D$7*(AL2%)*IF(ISNUMBER(AM2),AM2%,0)</f>
        <v>2964500.0000000028</v>
      </c>
      <c r="L2" s="4"/>
      <c r="M2" s="2">
        <v>7.79</v>
      </c>
      <c r="N2" s="2">
        <v>25.8</v>
      </c>
      <c r="O2" s="2">
        <v>30.2</v>
      </c>
      <c r="P2" s="2">
        <v>89.5364</v>
      </c>
      <c r="Q2" s="2">
        <v>3.94</v>
      </c>
      <c r="R2" s="2">
        <v>18.8</v>
      </c>
      <c r="S2" s="2">
        <v>20.9</v>
      </c>
      <c r="T2" s="2">
        <v>7.5538999999999996</v>
      </c>
      <c r="U2" s="2">
        <v>8.4600000000000009</v>
      </c>
      <c r="V2" s="2">
        <v>24.9</v>
      </c>
      <c r="W2" s="2">
        <v>34</v>
      </c>
      <c r="X2" s="2">
        <v>20.373200000000001</v>
      </c>
      <c r="Y2" s="2">
        <v>8.5399999999999991</v>
      </c>
      <c r="Z2" s="2">
        <v>28.8</v>
      </c>
      <c r="AA2" s="2">
        <v>29.6</v>
      </c>
      <c r="AB2" s="2">
        <v>28.963100000000001</v>
      </c>
      <c r="AC2" s="2">
        <v>8.65</v>
      </c>
      <c r="AD2" s="2">
        <v>27.3</v>
      </c>
      <c r="AE2" s="2">
        <v>31.7</v>
      </c>
      <c r="AF2" s="2">
        <v>32.646299999999997</v>
      </c>
      <c r="AG2" s="2">
        <v>8.9700000000000006</v>
      </c>
      <c r="AH2" s="22">
        <v>27.3</v>
      </c>
      <c r="AI2" s="22">
        <v>32.9</v>
      </c>
      <c r="AJ2" s="22">
        <v>48.898800000000001</v>
      </c>
      <c r="AK2" s="18">
        <v>6.73</v>
      </c>
      <c r="AL2" s="18">
        <v>24.5</v>
      </c>
      <c r="AM2" s="18">
        <v>27.5</v>
      </c>
      <c r="AN2" s="2">
        <v>40.637599999999999</v>
      </c>
      <c r="AO2" s="2">
        <v>1.51</v>
      </c>
      <c r="AP2" s="2">
        <v>10.5</v>
      </c>
      <c r="AQ2" s="2">
        <v>14.5</v>
      </c>
      <c r="AR2" s="2">
        <v>1.9001999999999999</v>
      </c>
      <c r="AS2" s="2">
        <v>4.3</v>
      </c>
      <c r="AT2" s="2">
        <v>19.600000000000001</v>
      </c>
      <c r="AU2" s="2">
        <v>21.9</v>
      </c>
      <c r="AV2" s="2">
        <v>10.8871</v>
      </c>
      <c r="AW2" s="2">
        <v>7.87</v>
      </c>
      <c r="AX2" s="2">
        <v>25.5</v>
      </c>
      <c r="AY2" s="2">
        <v>30.8</v>
      </c>
      <c r="AZ2" s="2">
        <v>25.986599999999999</v>
      </c>
      <c r="BA2" s="2">
        <v>11.54</v>
      </c>
      <c r="BB2" s="2">
        <v>34</v>
      </c>
      <c r="BC2" s="2">
        <v>33.9</v>
      </c>
      <c r="BD2" s="2">
        <v>50.762500000000003</v>
      </c>
      <c r="BE2" s="4"/>
      <c r="BF2" s="4"/>
    </row>
    <row r="3" spans="1:58" x14ac:dyDescent="0.2">
      <c r="A3" s="29">
        <v>2</v>
      </c>
      <c r="B3" s="7" t="s">
        <v>15</v>
      </c>
      <c r="C3" s="3">
        <v>39923</v>
      </c>
      <c r="D3" s="4" t="s">
        <v>13</v>
      </c>
      <c r="E3" s="4" t="s">
        <v>164</v>
      </c>
      <c r="F3" s="5" t="s">
        <v>188</v>
      </c>
      <c r="G3" s="6">
        <v>0.875</v>
      </c>
      <c r="H3" s="6">
        <v>0.92500000000000004</v>
      </c>
      <c r="I3" s="85">
        <f t="shared" ref="I3:I66" si="0">IF(H3&gt;=G3,(H3-G3)*24*60,("24:00:00"-G3+H3)*24*60)</f>
        <v>72.000000000000057</v>
      </c>
      <c r="J3" s="86">
        <f>I3*Segmentos!$D$7*(AH3%)*IF(ISNUMBER(AI3),AI3%,0)</f>
        <v>2011276.8000000014</v>
      </c>
      <c r="K3" s="86">
        <f>I3*Segmentos!$D$7*(AL3%)*IF(ISNUMBER(AM3),AM3%,0)</f>
        <v>2757974.4000000027</v>
      </c>
      <c r="L3" s="4"/>
      <c r="M3" s="2">
        <v>8.36</v>
      </c>
      <c r="N3" s="2">
        <v>22.8</v>
      </c>
      <c r="O3" s="2">
        <v>36.700000000000003</v>
      </c>
      <c r="P3" s="2">
        <v>87.938299999999998</v>
      </c>
      <c r="Q3" s="2">
        <v>5.82</v>
      </c>
      <c r="R3" s="2">
        <v>17.100000000000001</v>
      </c>
      <c r="S3" s="2">
        <v>34.1</v>
      </c>
      <c r="T3" s="2">
        <v>10.2182</v>
      </c>
      <c r="U3" s="2">
        <v>5.95</v>
      </c>
      <c r="V3" s="2">
        <v>21</v>
      </c>
      <c r="W3" s="2">
        <v>28.3</v>
      </c>
      <c r="X3" s="2">
        <v>13.124700000000001</v>
      </c>
      <c r="Y3" s="2">
        <v>7.91</v>
      </c>
      <c r="Z3" s="2">
        <v>23.7</v>
      </c>
      <c r="AA3" s="2">
        <v>33.4</v>
      </c>
      <c r="AB3" s="2">
        <v>24.5731</v>
      </c>
      <c r="AC3" s="2">
        <v>11.59</v>
      </c>
      <c r="AD3" s="2">
        <v>25.9</v>
      </c>
      <c r="AE3" s="2">
        <v>44.7</v>
      </c>
      <c r="AF3" s="2">
        <v>40.022300000000001</v>
      </c>
      <c r="AG3" s="2">
        <v>6.99</v>
      </c>
      <c r="AH3" s="22">
        <v>22.1</v>
      </c>
      <c r="AI3" s="22">
        <v>31.6</v>
      </c>
      <c r="AJ3" s="22">
        <v>34.865400000000001</v>
      </c>
      <c r="AK3" s="18">
        <v>9.6</v>
      </c>
      <c r="AL3" s="18">
        <v>23.3</v>
      </c>
      <c r="AM3" s="18">
        <v>41.1</v>
      </c>
      <c r="AN3" s="2">
        <v>53.072899999999997</v>
      </c>
      <c r="AO3" s="2">
        <v>7.31</v>
      </c>
      <c r="AP3" s="2">
        <v>19</v>
      </c>
      <c r="AQ3" s="2">
        <v>38.5</v>
      </c>
      <c r="AR3" s="2">
        <v>8.4041999999999994</v>
      </c>
      <c r="AS3" s="2">
        <v>7.28</v>
      </c>
      <c r="AT3" s="2">
        <v>23.3</v>
      </c>
      <c r="AU3" s="2">
        <v>31.2</v>
      </c>
      <c r="AV3" s="2">
        <v>16.871600000000001</v>
      </c>
      <c r="AW3" s="2">
        <v>6.55</v>
      </c>
      <c r="AX3" s="2">
        <v>21</v>
      </c>
      <c r="AY3" s="2">
        <v>31.2</v>
      </c>
      <c r="AZ3" s="2">
        <v>19.8017</v>
      </c>
      <c r="BA3" s="2">
        <v>10.64</v>
      </c>
      <c r="BB3" s="2">
        <v>24.9</v>
      </c>
      <c r="BC3" s="2">
        <v>42.8</v>
      </c>
      <c r="BD3" s="2">
        <v>42.860799999999998</v>
      </c>
      <c r="BE3" s="4"/>
      <c r="BF3" s="4"/>
    </row>
    <row r="4" spans="1:58" x14ac:dyDescent="0.2">
      <c r="A4" s="29">
        <v>3</v>
      </c>
      <c r="B4" s="7" t="s">
        <v>7</v>
      </c>
      <c r="C4" s="3">
        <v>39923</v>
      </c>
      <c r="D4" s="4" t="s">
        <v>3</v>
      </c>
      <c r="E4" s="4" t="s">
        <v>167</v>
      </c>
      <c r="F4" s="5" t="s">
        <v>188</v>
      </c>
      <c r="G4" s="6">
        <v>0.91736111111111107</v>
      </c>
      <c r="H4" s="6">
        <v>0.95972222222222225</v>
      </c>
      <c r="I4" s="85">
        <f t="shared" si="0"/>
        <v>61.000000000000099</v>
      </c>
      <c r="J4" s="86">
        <f>I4*Segmentos!$D$7*(AH4%)*IF(ISNUMBER(AI4),AI4%,0)</f>
        <v>918391.60000000172</v>
      </c>
      <c r="K4" s="86">
        <f>I4*Segmentos!$D$7*(AL4%)*IF(ISNUMBER(AM4),AM4%,0)</f>
        <v>1103270.400000002</v>
      </c>
      <c r="L4" s="4"/>
      <c r="M4" s="2">
        <v>4.17</v>
      </c>
      <c r="N4" s="2">
        <v>14.6</v>
      </c>
      <c r="O4" s="2">
        <v>28.6</v>
      </c>
      <c r="P4" s="2">
        <v>88.560599999999994</v>
      </c>
      <c r="Q4" s="2">
        <v>2.87</v>
      </c>
      <c r="R4" s="2">
        <v>10</v>
      </c>
      <c r="S4" s="2">
        <v>28.8</v>
      </c>
      <c r="T4" s="2">
        <v>10.190099999999999</v>
      </c>
      <c r="U4" s="2">
        <v>2.83</v>
      </c>
      <c r="V4" s="2">
        <v>13.9</v>
      </c>
      <c r="W4" s="2">
        <v>20.3</v>
      </c>
      <c r="X4" s="2">
        <v>12.589</v>
      </c>
      <c r="Y4" s="2">
        <v>4.58</v>
      </c>
      <c r="Z4" s="2">
        <v>17.2</v>
      </c>
      <c r="AA4" s="2">
        <v>26.7</v>
      </c>
      <c r="AB4" s="2">
        <v>28.739100000000001</v>
      </c>
      <c r="AC4" s="2">
        <v>5.31</v>
      </c>
      <c r="AD4" s="2">
        <v>15</v>
      </c>
      <c r="AE4" s="2">
        <v>35.4</v>
      </c>
      <c r="AF4" s="2">
        <v>37.042400000000001</v>
      </c>
      <c r="AG4" s="2">
        <v>3.77</v>
      </c>
      <c r="AH4" s="22">
        <v>13.3</v>
      </c>
      <c r="AI4" s="22">
        <v>28.3</v>
      </c>
      <c r="AJ4" s="22">
        <v>38.0501</v>
      </c>
      <c r="AK4" s="18">
        <v>4.5199999999999996</v>
      </c>
      <c r="AL4" s="18">
        <v>15.7</v>
      </c>
      <c r="AM4" s="18">
        <v>28.8</v>
      </c>
      <c r="AN4" s="2">
        <v>50.5105</v>
      </c>
      <c r="AO4" s="2">
        <v>1.88</v>
      </c>
      <c r="AP4" s="2">
        <v>9.4</v>
      </c>
      <c r="AQ4" s="2">
        <v>19.899999999999999</v>
      </c>
      <c r="AR4" s="2">
        <v>4.3737000000000004</v>
      </c>
      <c r="AS4" s="2">
        <v>4.3</v>
      </c>
      <c r="AT4" s="2">
        <v>14</v>
      </c>
      <c r="AU4" s="2">
        <v>30.8</v>
      </c>
      <c r="AV4" s="2">
        <v>20.1357</v>
      </c>
      <c r="AW4" s="2">
        <v>4.17</v>
      </c>
      <c r="AX4" s="2">
        <v>14.4</v>
      </c>
      <c r="AY4" s="2">
        <v>28.9</v>
      </c>
      <c r="AZ4" s="2">
        <v>25.4682</v>
      </c>
      <c r="BA4" s="2">
        <v>4.74</v>
      </c>
      <c r="BB4" s="2">
        <v>16.5</v>
      </c>
      <c r="BC4" s="2">
        <v>28.8</v>
      </c>
      <c r="BD4" s="2">
        <v>38.582999999999998</v>
      </c>
      <c r="BE4" s="4"/>
      <c r="BF4" s="4"/>
    </row>
    <row r="5" spans="1:58" x14ac:dyDescent="0.2">
      <c r="A5" s="29">
        <v>4</v>
      </c>
      <c r="B5" s="7" t="s">
        <v>5</v>
      </c>
      <c r="C5" s="3">
        <v>39923</v>
      </c>
      <c r="D5" s="4" t="s">
        <v>3</v>
      </c>
      <c r="E5" s="4" t="s">
        <v>164</v>
      </c>
      <c r="F5" s="5" t="s">
        <v>188</v>
      </c>
      <c r="G5" s="6">
        <v>0.87430555555555556</v>
      </c>
      <c r="H5" s="6">
        <v>0.91736111111111107</v>
      </c>
      <c r="I5" s="85">
        <f t="shared" si="0"/>
        <v>61.999999999999943</v>
      </c>
      <c r="J5" s="86">
        <f>I5*Segmentos!$D$7*(AH5%)*IF(ISNUMBER(AI5),AI5%,0)</f>
        <v>1751921.5999999982</v>
      </c>
      <c r="K5" s="86">
        <f>I5*Segmentos!$D$7*(AL5%)*IF(ISNUMBER(AM5),AM5%,0)</f>
        <v>1275959.9999999988</v>
      </c>
      <c r="L5" s="4"/>
      <c r="M5" s="2">
        <v>6.05</v>
      </c>
      <c r="N5" s="2">
        <v>17.600000000000001</v>
      </c>
      <c r="O5" s="2">
        <v>34.299999999999997</v>
      </c>
      <c r="P5" s="2">
        <v>80.197199999999995</v>
      </c>
      <c r="Q5" s="2">
        <v>3.12</v>
      </c>
      <c r="R5" s="2">
        <v>11</v>
      </c>
      <c r="S5" s="2">
        <v>28.3</v>
      </c>
      <c r="T5" s="2">
        <v>6.8921000000000001</v>
      </c>
      <c r="U5" s="2">
        <v>6.16</v>
      </c>
      <c r="V5" s="2">
        <v>17.399999999999999</v>
      </c>
      <c r="W5" s="2">
        <v>35.5</v>
      </c>
      <c r="X5" s="2">
        <v>17.108899999999998</v>
      </c>
      <c r="Y5" s="2">
        <v>6.71</v>
      </c>
      <c r="Z5" s="2">
        <v>20.5</v>
      </c>
      <c r="AA5" s="2">
        <v>32.799999999999997</v>
      </c>
      <c r="AB5" s="2">
        <v>26.257000000000001</v>
      </c>
      <c r="AC5" s="2">
        <v>6.89</v>
      </c>
      <c r="AD5" s="2">
        <v>18.600000000000001</v>
      </c>
      <c r="AE5" s="2">
        <v>37</v>
      </c>
      <c r="AF5" s="2">
        <v>29.9392</v>
      </c>
      <c r="AG5" s="2">
        <v>7.06</v>
      </c>
      <c r="AH5" s="22">
        <v>20.9</v>
      </c>
      <c r="AI5" s="22">
        <v>33.799999999999997</v>
      </c>
      <c r="AJ5" s="22">
        <v>44.336599999999997</v>
      </c>
      <c r="AK5" s="18">
        <v>5.15</v>
      </c>
      <c r="AL5" s="18">
        <v>14.7</v>
      </c>
      <c r="AM5" s="18">
        <v>35</v>
      </c>
      <c r="AN5" s="2">
        <v>35.860599999999998</v>
      </c>
      <c r="AO5" s="2">
        <v>2.23</v>
      </c>
      <c r="AP5" s="2">
        <v>12.2</v>
      </c>
      <c r="AQ5" s="2">
        <v>18.3</v>
      </c>
      <c r="AR5" s="2">
        <v>3.2225000000000001</v>
      </c>
      <c r="AS5" s="2">
        <v>6.23</v>
      </c>
      <c r="AT5" s="2">
        <v>19.8</v>
      </c>
      <c r="AU5" s="2">
        <v>31.5</v>
      </c>
      <c r="AV5" s="2">
        <v>18.185700000000001</v>
      </c>
      <c r="AW5" s="2">
        <v>7.12</v>
      </c>
      <c r="AX5" s="2">
        <v>17.399999999999999</v>
      </c>
      <c r="AY5" s="2">
        <v>40.9</v>
      </c>
      <c r="AZ5" s="2">
        <v>27.130500000000001</v>
      </c>
      <c r="BA5" s="2">
        <v>6.24</v>
      </c>
      <c r="BB5" s="2">
        <v>18.100000000000001</v>
      </c>
      <c r="BC5" s="2">
        <v>34.4</v>
      </c>
      <c r="BD5" s="2">
        <v>31.6585</v>
      </c>
      <c r="BE5" s="4"/>
      <c r="BF5" s="4"/>
    </row>
    <row r="6" spans="1:58" x14ac:dyDescent="0.2">
      <c r="A6" s="29">
        <v>5</v>
      </c>
      <c r="B6" s="7" t="s">
        <v>18</v>
      </c>
      <c r="C6" s="3">
        <v>39923</v>
      </c>
      <c r="D6" s="4" t="s">
        <v>17</v>
      </c>
      <c r="E6" s="4" t="s">
        <v>168</v>
      </c>
      <c r="F6" s="5" t="s">
        <v>188</v>
      </c>
      <c r="G6" s="6">
        <v>0.83263888888888893</v>
      </c>
      <c r="H6" s="6">
        <v>0.91388888888888886</v>
      </c>
      <c r="I6" s="85">
        <f t="shared" si="0"/>
        <v>116.9999999999999</v>
      </c>
      <c r="J6" s="86">
        <f>I6*Segmentos!$D$7*(AH6%)*IF(ISNUMBER(AI6),AI6%,0)</f>
        <v>227447.99999999985</v>
      </c>
      <c r="K6" s="86">
        <f>I6*Segmentos!$D$7*(AL6%)*IF(ISNUMBER(AM6),AM6%,0)</f>
        <v>295869.59999999974</v>
      </c>
      <c r="L6" s="4" t="s">
        <v>199</v>
      </c>
      <c r="M6" s="2">
        <v>0.56000000000000005</v>
      </c>
      <c r="N6" s="2">
        <v>3.2</v>
      </c>
      <c r="O6" s="2">
        <v>17.399999999999999</v>
      </c>
      <c r="P6" s="2">
        <v>96.153599999999997</v>
      </c>
      <c r="Q6" s="2">
        <v>0</v>
      </c>
      <c r="R6" s="2">
        <v>0</v>
      </c>
      <c r="S6" s="8" t="s">
        <v>577</v>
      </c>
      <c r="T6" s="2">
        <v>0</v>
      </c>
      <c r="U6" s="2">
        <v>0.01</v>
      </c>
      <c r="V6" s="2">
        <v>1.3</v>
      </c>
      <c r="W6" s="2">
        <v>0.9</v>
      </c>
      <c r="X6" s="2">
        <v>0.41499999999999998</v>
      </c>
      <c r="Y6" s="2">
        <v>0.52</v>
      </c>
      <c r="Z6" s="2">
        <v>3.7</v>
      </c>
      <c r="AA6" s="2">
        <v>14.1</v>
      </c>
      <c r="AB6" s="2">
        <v>26.537199999999999</v>
      </c>
      <c r="AC6" s="2">
        <v>1.23</v>
      </c>
      <c r="AD6" s="2">
        <v>5.6</v>
      </c>
      <c r="AE6" s="2">
        <v>21.9</v>
      </c>
      <c r="AF6" s="2">
        <v>69.201400000000007</v>
      </c>
      <c r="AG6" s="2">
        <v>0.48</v>
      </c>
      <c r="AH6" s="22">
        <v>3.6</v>
      </c>
      <c r="AI6" s="22">
        <v>13.5</v>
      </c>
      <c r="AJ6" s="22">
        <v>39.353999999999999</v>
      </c>
      <c r="AK6" s="18">
        <v>0.63</v>
      </c>
      <c r="AL6" s="18">
        <v>2.9</v>
      </c>
      <c r="AM6" s="18">
        <v>21.8</v>
      </c>
      <c r="AN6" s="2">
        <v>56.799599999999998</v>
      </c>
      <c r="AO6" s="2">
        <v>0</v>
      </c>
      <c r="AP6" s="2">
        <v>0.4</v>
      </c>
      <c r="AQ6" s="2">
        <v>1.2</v>
      </c>
      <c r="AR6" s="2">
        <v>9.2100000000000001E-2</v>
      </c>
      <c r="AS6" s="2">
        <v>0.05</v>
      </c>
      <c r="AT6" s="2">
        <v>2.6</v>
      </c>
      <c r="AU6" s="2">
        <v>1.8</v>
      </c>
      <c r="AV6" s="2">
        <v>1.7885</v>
      </c>
      <c r="AW6" s="2">
        <v>0.14000000000000001</v>
      </c>
      <c r="AX6" s="2">
        <v>1.6</v>
      </c>
      <c r="AY6" s="2">
        <v>8.6999999999999993</v>
      </c>
      <c r="AZ6" s="2">
        <v>6.9607999999999999</v>
      </c>
      <c r="BA6" s="2">
        <v>1.33</v>
      </c>
      <c r="BB6" s="2">
        <v>5.6</v>
      </c>
      <c r="BC6" s="2">
        <v>23.9</v>
      </c>
      <c r="BD6" s="2">
        <v>87.312200000000004</v>
      </c>
      <c r="BE6" s="4"/>
      <c r="BF6" s="4"/>
    </row>
    <row r="7" spans="1:58" x14ac:dyDescent="0.2">
      <c r="A7" s="29">
        <v>6</v>
      </c>
      <c r="B7" s="7" t="s">
        <v>9</v>
      </c>
      <c r="C7" s="3">
        <v>39923</v>
      </c>
      <c r="D7" s="4" t="s">
        <v>8</v>
      </c>
      <c r="E7" s="4" t="s">
        <v>168</v>
      </c>
      <c r="F7" s="5" t="s">
        <v>188</v>
      </c>
      <c r="G7" s="6">
        <v>0.78055555555555556</v>
      </c>
      <c r="H7" s="6">
        <v>0.87361111111111101</v>
      </c>
      <c r="I7" s="85">
        <f t="shared" si="0"/>
        <v>133.99999999999983</v>
      </c>
      <c r="J7" s="86">
        <f>I7*Segmentos!$D$7*(AH7%)*IF(ISNUMBER(AI7),AI7%,0)</f>
        <v>2075123.9999999974</v>
      </c>
      <c r="K7" s="86">
        <f>I7*Segmentos!$D$7*(AL7%)*IF(ISNUMBER(AM7),AM7%,0)</f>
        <v>2028491.9999999974</v>
      </c>
      <c r="L7" s="4" t="s">
        <v>198</v>
      </c>
      <c r="M7" s="2">
        <v>3.83</v>
      </c>
      <c r="N7" s="2">
        <v>14.5</v>
      </c>
      <c r="O7" s="2">
        <v>26.4</v>
      </c>
      <c r="P7" s="2">
        <v>88.526799999999994</v>
      </c>
      <c r="Q7" s="2">
        <v>1.47</v>
      </c>
      <c r="R7" s="2">
        <v>4.9000000000000004</v>
      </c>
      <c r="S7" s="2">
        <v>29.8</v>
      </c>
      <c r="T7" s="2">
        <v>5.6558999999999999</v>
      </c>
      <c r="U7" s="2">
        <v>1.96</v>
      </c>
      <c r="V7" s="2">
        <v>9.9</v>
      </c>
      <c r="W7" s="2">
        <v>19.8</v>
      </c>
      <c r="X7" s="2">
        <v>9.5004000000000008</v>
      </c>
      <c r="Y7" s="2">
        <v>4.5599999999999996</v>
      </c>
      <c r="Z7" s="2">
        <v>17.8</v>
      </c>
      <c r="AA7" s="2">
        <v>25.6</v>
      </c>
      <c r="AB7" s="2">
        <v>31.143999999999998</v>
      </c>
      <c r="AC7" s="2">
        <v>5.56</v>
      </c>
      <c r="AD7" s="2">
        <v>19.3</v>
      </c>
      <c r="AE7" s="2">
        <v>28.8</v>
      </c>
      <c r="AF7" s="2">
        <v>42.226599999999998</v>
      </c>
      <c r="AG7" s="2">
        <v>3.88</v>
      </c>
      <c r="AH7" s="22">
        <v>14.5</v>
      </c>
      <c r="AI7" s="22">
        <v>26.7</v>
      </c>
      <c r="AJ7" s="22">
        <v>42.575800000000001</v>
      </c>
      <c r="AK7" s="18">
        <v>3.78</v>
      </c>
      <c r="AL7" s="18">
        <v>14.5</v>
      </c>
      <c r="AM7" s="18">
        <v>26.1</v>
      </c>
      <c r="AN7" s="2">
        <v>45.951099999999997</v>
      </c>
      <c r="AO7" s="2">
        <v>0.83</v>
      </c>
      <c r="AP7" s="2">
        <v>4.9000000000000004</v>
      </c>
      <c r="AQ7" s="2">
        <v>17</v>
      </c>
      <c r="AR7" s="2">
        <v>2.0931000000000002</v>
      </c>
      <c r="AS7" s="2">
        <v>2.2599999999999998</v>
      </c>
      <c r="AT7" s="2">
        <v>8.9</v>
      </c>
      <c r="AU7" s="2">
        <v>25.4</v>
      </c>
      <c r="AV7" s="2">
        <v>11.5434</v>
      </c>
      <c r="AW7" s="2">
        <v>1.8</v>
      </c>
      <c r="AX7" s="2">
        <v>12</v>
      </c>
      <c r="AY7" s="2">
        <v>15</v>
      </c>
      <c r="AZ7" s="2">
        <v>11.9666</v>
      </c>
      <c r="BA7" s="2">
        <v>7.1</v>
      </c>
      <c r="BB7" s="2">
        <v>22.3</v>
      </c>
      <c r="BC7" s="2">
        <v>31.9</v>
      </c>
      <c r="BD7" s="2">
        <v>62.9238</v>
      </c>
      <c r="BE7" s="4"/>
      <c r="BF7" s="4"/>
    </row>
    <row r="8" spans="1:58" x14ac:dyDescent="0.2">
      <c r="A8" s="29">
        <v>7</v>
      </c>
      <c r="B8" s="7" t="s">
        <v>1</v>
      </c>
      <c r="C8" s="3">
        <v>39923</v>
      </c>
      <c r="D8" s="4" t="s">
        <v>0</v>
      </c>
      <c r="E8" s="4" t="s">
        <v>163</v>
      </c>
      <c r="F8" s="5" t="s">
        <v>188</v>
      </c>
      <c r="G8" s="6">
        <v>0.84791666666666676</v>
      </c>
      <c r="H8" s="6">
        <v>0.88402777777777775</v>
      </c>
      <c r="I8" s="85">
        <f t="shared" si="0"/>
        <v>51.999999999999815</v>
      </c>
      <c r="J8" s="86">
        <f>I8*Segmentos!$D$7*(AH8%)*IF(ISNUMBER(AI8),AI8%,0)</f>
        <v>524159.99999999814</v>
      </c>
      <c r="K8" s="86">
        <f>I8*Segmentos!$D$7*(AL8%)*IF(ISNUMBER(AM8),AM8%,0)</f>
        <v>1442126.3999999946</v>
      </c>
      <c r="L8" s="4"/>
      <c r="M8" s="2">
        <v>4.84</v>
      </c>
      <c r="N8" s="2">
        <v>9.3000000000000007</v>
      </c>
      <c r="O8" s="2">
        <v>51.8</v>
      </c>
      <c r="P8" s="2">
        <v>75.907799999999995</v>
      </c>
      <c r="Q8" s="2">
        <v>5.52</v>
      </c>
      <c r="R8" s="2">
        <v>10.7</v>
      </c>
      <c r="S8" s="2">
        <v>51.6</v>
      </c>
      <c r="T8" s="2">
        <v>14.4398</v>
      </c>
      <c r="U8" s="2">
        <v>4.5999999999999996</v>
      </c>
      <c r="V8" s="2">
        <v>9.9</v>
      </c>
      <c r="W8" s="2">
        <v>46.3</v>
      </c>
      <c r="X8" s="2">
        <v>15.132999999999999</v>
      </c>
      <c r="Y8" s="2">
        <v>4.95</v>
      </c>
      <c r="Z8" s="2">
        <v>10.3</v>
      </c>
      <c r="AA8" s="2">
        <v>47.9</v>
      </c>
      <c r="AB8" s="2">
        <v>22.917000000000002</v>
      </c>
      <c r="AC8" s="2">
        <v>4.55</v>
      </c>
      <c r="AD8" s="2">
        <v>7.4</v>
      </c>
      <c r="AE8" s="2">
        <v>61.6</v>
      </c>
      <c r="AF8" s="2">
        <v>23.418099999999999</v>
      </c>
      <c r="AG8" s="2">
        <v>2.52</v>
      </c>
      <c r="AH8" s="22">
        <v>6.3</v>
      </c>
      <c r="AI8" s="22">
        <v>40</v>
      </c>
      <c r="AJ8" s="22">
        <v>18.740600000000001</v>
      </c>
      <c r="AK8" s="18">
        <v>6.94</v>
      </c>
      <c r="AL8" s="18">
        <v>12.1</v>
      </c>
      <c r="AM8" s="18">
        <v>57.3</v>
      </c>
      <c r="AN8" s="2">
        <v>57.167200000000001</v>
      </c>
      <c r="AO8" s="2">
        <v>4.67</v>
      </c>
      <c r="AP8" s="2">
        <v>10.7</v>
      </c>
      <c r="AQ8" s="2">
        <v>43.5</v>
      </c>
      <c r="AR8" s="2">
        <v>8.0106000000000002</v>
      </c>
      <c r="AS8" s="2">
        <v>5.75</v>
      </c>
      <c r="AT8" s="2">
        <v>9.8000000000000007</v>
      </c>
      <c r="AU8" s="2">
        <v>58.4</v>
      </c>
      <c r="AV8" s="2">
        <v>19.856000000000002</v>
      </c>
      <c r="AW8" s="2">
        <v>4.42</v>
      </c>
      <c r="AX8" s="2">
        <v>8</v>
      </c>
      <c r="AY8" s="2">
        <v>55.5</v>
      </c>
      <c r="AZ8" s="2">
        <v>19.9315</v>
      </c>
      <c r="BA8" s="2">
        <v>4.68</v>
      </c>
      <c r="BB8" s="2">
        <v>9.6999999999999993</v>
      </c>
      <c r="BC8" s="2">
        <v>48.3</v>
      </c>
      <c r="BD8" s="2">
        <v>28.1098</v>
      </c>
      <c r="BE8" s="4"/>
      <c r="BF8" s="4"/>
    </row>
    <row r="9" spans="1:58" x14ac:dyDescent="0.2">
      <c r="A9" s="29">
        <v>8</v>
      </c>
      <c r="B9" s="7" t="s">
        <v>29</v>
      </c>
      <c r="C9" s="3">
        <v>39923</v>
      </c>
      <c r="D9" s="4" t="s">
        <v>28</v>
      </c>
      <c r="E9" s="4" t="s">
        <v>169</v>
      </c>
      <c r="F9" s="5" t="s">
        <v>188</v>
      </c>
      <c r="G9" s="6">
        <v>0.84513888888888899</v>
      </c>
      <c r="H9" s="6">
        <v>0.87569444444444444</v>
      </c>
      <c r="I9" s="85">
        <f t="shared" si="0"/>
        <v>43.999999999999844</v>
      </c>
      <c r="J9" s="86">
        <f>I9*Segmentos!$D$7*(AH9%)*IF(ISNUMBER(AI9),AI9%,0)</f>
        <v>62831.999999999782</v>
      </c>
      <c r="K9" s="86">
        <f>I9*Segmentos!$D$7*(AL9%)*IF(ISNUMBER(AM9),AM9%,0)</f>
        <v>164595.19999999937</v>
      </c>
      <c r="L9" s="4"/>
      <c r="M9" s="2">
        <v>0.65</v>
      </c>
      <c r="N9" s="2">
        <v>2.1</v>
      </c>
      <c r="O9" s="2">
        <v>30.3</v>
      </c>
      <c r="P9" s="2">
        <v>74.962199999999996</v>
      </c>
      <c r="Q9" s="2">
        <v>0.05</v>
      </c>
      <c r="R9" s="2">
        <v>1.1000000000000001</v>
      </c>
      <c r="S9" s="2">
        <v>4.5</v>
      </c>
      <c r="T9" s="2">
        <v>0.95030000000000003</v>
      </c>
      <c r="U9" s="2">
        <v>0.28000000000000003</v>
      </c>
      <c r="V9" s="2">
        <v>1.7</v>
      </c>
      <c r="W9" s="2">
        <v>16.7</v>
      </c>
      <c r="X9" s="2">
        <v>6.8921000000000001</v>
      </c>
      <c r="Y9" s="2">
        <v>0.23</v>
      </c>
      <c r="Z9" s="2">
        <v>1.5</v>
      </c>
      <c r="AA9" s="2">
        <v>15.5</v>
      </c>
      <c r="AB9" s="2">
        <v>7.8164999999999996</v>
      </c>
      <c r="AC9" s="2">
        <v>1.56</v>
      </c>
      <c r="AD9" s="2">
        <v>3.6</v>
      </c>
      <c r="AE9" s="2">
        <v>43.9</v>
      </c>
      <c r="AF9" s="2">
        <v>59.3033</v>
      </c>
      <c r="AG9" s="2">
        <v>0.35</v>
      </c>
      <c r="AH9" s="22">
        <v>1.5</v>
      </c>
      <c r="AI9" s="22">
        <v>23.8</v>
      </c>
      <c r="AJ9" s="22">
        <v>19.2361</v>
      </c>
      <c r="AK9" s="18">
        <v>0.92</v>
      </c>
      <c r="AL9" s="18">
        <v>2.8</v>
      </c>
      <c r="AM9" s="18">
        <v>33.4</v>
      </c>
      <c r="AN9" s="2">
        <v>55.726100000000002</v>
      </c>
      <c r="AO9" s="2">
        <v>0.36</v>
      </c>
      <c r="AP9" s="2">
        <v>2.5</v>
      </c>
      <c r="AQ9" s="2">
        <v>14.8</v>
      </c>
      <c r="AR9" s="2">
        <v>4.5750000000000002</v>
      </c>
      <c r="AS9" s="2">
        <v>0.42</v>
      </c>
      <c r="AT9" s="2">
        <v>2.7</v>
      </c>
      <c r="AU9" s="2">
        <v>15.8</v>
      </c>
      <c r="AV9" s="2">
        <v>10.8026</v>
      </c>
      <c r="AW9" s="2">
        <v>0.22</v>
      </c>
      <c r="AX9" s="2">
        <v>1.1000000000000001</v>
      </c>
      <c r="AY9" s="2">
        <v>19.899999999999999</v>
      </c>
      <c r="AZ9" s="2">
        <v>7.1795</v>
      </c>
      <c r="BA9" s="2">
        <v>1.19</v>
      </c>
      <c r="BB9" s="2">
        <v>2.5</v>
      </c>
      <c r="BC9" s="2">
        <v>46.7</v>
      </c>
      <c r="BD9" s="2">
        <v>52.405099999999997</v>
      </c>
      <c r="BE9" s="4"/>
      <c r="BF9" s="4"/>
    </row>
    <row r="10" spans="1:58" x14ac:dyDescent="0.2">
      <c r="A10" s="29">
        <v>9</v>
      </c>
      <c r="B10" s="7" t="s">
        <v>30</v>
      </c>
      <c r="C10" s="3">
        <v>39923</v>
      </c>
      <c r="D10" s="4" t="s">
        <v>28</v>
      </c>
      <c r="E10" s="4" t="s">
        <v>163</v>
      </c>
      <c r="F10" s="5" t="s">
        <v>188</v>
      </c>
      <c r="G10" s="6">
        <v>0.87569444444444444</v>
      </c>
      <c r="H10" s="6">
        <v>0.91249999999999998</v>
      </c>
      <c r="I10" s="85">
        <f t="shared" si="0"/>
        <v>52.999999999999972</v>
      </c>
      <c r="J10" s="86">
        <f>I10*Segmentos!$D$7*(AH10%)*IF(ISNUMBER(AI10),AI10%,0)</f>
        <v>93746.399999999965</v>
      </c>
      <c r="K10" s="86">
        <f>I10*Segmentos!$D$7*(AL10%)*IF(ISNUMBER(AM10),AM10%,0)</f>
        <v>183909.99999999994</v>
      </c>
      <c r="L10" s="4"/>
      <c r="M10" s="2">
        <v>0.68</v>
      </c>
      <c r="N10" s="2">
        <v>2.4</v>
      </c>
      <c r="O10" s="2">
        <v>28.3</v>
      </c>
      <c r="P10" s="2">
        <v>83.498999999999995</v>
      </c>
      <c r="Q10" s="2">
        <v>0.45</v>
      </c>
      <c r="R10" s="2">
        <v>1.7</v>
      </c>
      <c r="S10" s="2">
        <v>26.6</v>
      </c>
      <c r="T10" s="2">
        <v>9.2524999999999995</v>
      </c>
      <c r="U10" s="2">
        <v>0.44</v>
      </c>
      <c r="V10" s="2">
        <v>2.5</v>
      </c>
      <c r="W10" s="2">
        <v>17.399999999999999</v>
      </c>
      <c r="X10" s="2">
        <v>11.4276</v>
      </c>
      <c r="Y10" s="2">
        <v>0.48</v>
      </c>
      <c r="Z10" s="2">
        <v>2.7</v>
      </c>
      <c r="AA10" s="2">
        <v>17.899999999999999</v>
      </c>
      <c r="AB10" s="2">
        <v>17.635400000000001</v>
      </c>
      <c r="AC10" s="2">
        <v>1.1100000000000001</v>
      </c>
      <c r="AD10" s="2">
        <v>2.4</v>
      </c>
      <c r="AE10" s="2">
        <v>47</v>
      </c>
      <c r="AF10" s="2">
        <v>45.183399999999999</v>
      </c>
      <c r="AG10" s="2">
        <v>0.45</v>
      </c>
      <c r="AH10" s="22">
        <v>2.2000000000000002</v>
      </c>
      <c r="AI10" s="22">
        <v>20.100000000000001</v>
      </c>
      <c r="AJ10" s="22">
        <v>26.459800000000001</v>
      </c>
      <c r="AK10" s="18">
        <v>0.88</v>
      </c>
      <c r="AL10" s="18">
        <v>2.5</v>
      </c>
      <c r="AM10" s="18">
        <v>34.700000000000003</v>
      </c>
      <c r="AN10" s="2">
        <v>57.039200000000001</v>
      </c>
      <c r="AO10" s="2">
        <v>7.0000000000000007E-2</v>
      </c>
      <c r="AP10" s="2">
        <v>1.1000000000000001</v>
      </c>
      <c r="AQ10" s="2">
        <v>6</v>
      </c>
      <c r="AR10" s="2">
        <v>0.92179999999999995</v>
      </c>
      <c r="AS10" s="2">
        <v>0.8</v>
      </c>
      <c r="AT10" s="2">
        <v>2.2000000000000002</v>
      </c>
      <c r="AU10" s="2">
        <v>36.799999999999997</v>
      </c>
      <c r="AV10" s="2">
        <v>21.649899999999999</v>
      </c>
      <c r="AW10" s="2">
        <v>0.69</v>
      </c>
      <c r="AX10" s="2">
        <v>3.1</v>
      </c>
      <c r="AY10" s="2">
        <v>22</v>
      </c>
      <c r="AZ10" s="2">
        <v>24.363700000000001</v>
      </c>
      <c r="BA10" s="2">
        <v>0.77</v>
      </c>
      <c r="BB10" s="2">
        <v>2.2999999999999998</v>
      </c>
      <c r="BC10" s="2">
        <v>33.1</v>
      </c>
      <c r="BD10" s="2">
        <v>36.563600000000001</v>
      </c>
      <c r="BE10" s="4"/>
      <c r="BF10" s="4"/>
    </row>
    <row r="11" spans="1:58" x14ac:dyDescent="0.2">
      <c r="A11" s="29">
        <v>10</v>
      </c>
      <c r="B11" s="7" t="s">
        <v>20</v>
      </c>
      <c r="C11" s="3">
        <v>39923</v>
      </c>
      <c r="D11" s="4" t="s">
        <v>17</v>
      </c>
      <c r="E11" s="4" t="s">
        <v>169</v>
      </c>
      <c r="F11" s="5" t="s">
        <v>188</v>
      </c>
      <c r="G11" s="6">
        <v>0.91736111111111107</v>
      </c>
      <c r="H11" s="6">
        <v>0.95833333333333337</v>
      </c>
      <c r="I11" s="85">
        <f t="shared" si="0"/>
        <v>59.000000000000114</v>
      </c>
      <c r="J11" s="86">
        <f>I11*Segmentos!$D$7*(AH11%)*IF(ISNUMBER(AI11),AI11%,0)</f>
        <v>106200.00000000022</v>
      </c>
      <c r="K11" s="86">
        <f>I11*Segmentos!$D$7*(AL11%)*IF(ISNUMBER(AM11),AM11%,0)</f>
        <v>39648.00000000008</v>
      </c>
      <c r="L11" s="4"/>
      <c r="M11" s="2">
        <v>0.31</v>
      </c>
      <c r="N11" s="2">
        <v>1.5</v>
      </c>
      <c r="O11" s="2">
        <v>20.3</v>
      </c>
      <c r="P11" s="2">
        <v>100</v>
      </c>
      <c r="Q11" s="2">
        <v>0</v>
      </c>
      <c r="R11" s="2">
        <v>0</v>
      </c>
      <c r="S11" s="8" t="s">
        <v>577</v>
      </c>
      <c r="T11" s="2">
        <v>0</v>
      </c>
      <c r="U11" s="2">
        <v>0</v>
      </c>
      <c r="V11" s="2">
        <v>0</v>
      </c>
      <c r="W11" s="8" t="s">
        <v>577</v>
      </c>
      <c r="X11" s="2">
        <v>0</v>
      </c>
      <c r="Y11" s="2">
        <v>0.23</v>
      </c>
      <c r="Z11" s="2">
        <v>1.4</v>
      </c>
      <c r="AA11" s="2">
        <v>15.9</v>
      </c>
      <c r="AB11" s="2">
        <v>21.620699999999999</v>
      </c>
      <c r="AC11" s="2">
        <v>0.74</v>
      </c>
      <c r="AD11" s="2">
        <v>3.3</v>
      </c>
      <c r="AE11" s="2">
        <v>22</v>
      </c>
      <c r="AF11" s="2">
        <v>78.379300000000001</v>
      </c>
      <c r="AG11" s="2">
        <v>0.46</v>
      </c>
      <c r="AH11" s="22">
        <v>1.8</v>
      </c>
      <c r="AI11" s="22">
        <v>25</v>
      </c>
      <c r="AJ11" s="22">
        <v>70.540300000000002</v>
      </c>
      <c r="AK11" s="18">
        <v>0.17</v>
      </c>
      <c r="AL11" s="18">
        <v>1.2</v>
      </c>
      <c r="AM11" s="18">
        <v>14</v>
      </c>
      <c r="AN11" s="2">
        <v>29.459700000000002</v>
      </c>
      <c r="AO11" s="2">
        <v>0.05</v>
      </c>
      <c r="AP11" s="2">
        <v>0.2</v>
      </c>
      <c r="AQ11" s="2">
        <v>27.6</v>
      </c>
      <c r="AR11" s="2">
        <v>1.6237999999999999</v>
      </c>
      <c r="AS11" s="2">
        <v>0.01</v>
      </c>
      <c r="AT11" s="2">
        <v>0.5</v>
      </c>
      <c r="AU11" s="2">
        <v>2.6</v>
      </c>
      <c r="AV11" s="2">
        <v>0.97589999999999999</v>
      </c>
      <c r="AW11" s="2">
        <v>0.89</v>
      </c>
      <c r="AX11" s="2">
        <v>1.6</v>
      </c>
      <c r="AY11" s="2">
        <v>56.5</v>
      </c>
      <c r="AZ11" s="2">
        <v>83.177700000000002</v>
      </c>
      <c r="BA11" s="2">
        <v>0.11</v>
      </c>
      <c r="BB11" s="2">
        <v>2.4</v>
      </c>
      <c r="BC11" s="2">
        <v>4.7</v>
      </c>
      <c r="BD11" s="2">
        <v>14.2227</v>
      </c>
      <c r="BE11" s="4"/>
      <c r="BF11" s="4"/>
    </row>
    <row r="12" spans="1:58" x14ac:dyDescent="0.2">
      <c r="A12" s="29">
        <v>11</v>
      </c>
      <c r="B12" s="7" t="s">
        <v>11</v>
      </c>
      <c r="C12" s="3">
        <v>39923</v>
      </c>
      <c r="D12" s="4" t="s">
        <v>8</v>
      </c>
      <c r="E12" s="4" t="s">
        <v>166</v>
      </c>
      <c r="F12" s="5" t="s">
        <v>188</v>
      </c>
      <c r="G12" s="6">
        <v>0.91041666666666676</v>
      </c>
      <c r="H12" s="6">
        <v>0.91111111111111109</v>
      </c>
      <c r="I12" s="85">
        <f t="shared" si="0"/>
        <v>0.99999999999983658</v>
      </c>
      <c r="J12" s="86">
        <f>I12*Segmentos!$D$7*(AH12%)*IF(ISNUMBER(AI12),AI12%,0)</f>
        <v>15199.999999997515</v>
      </c>
      <c r="K12" s="86">
        <f>I12*Segmentos!$D$7*(AL12%)*IF(ISNUMBER(AM12),AM12%,0)</f>
        <v>10399.999999998301</v>
      </c>
      <c r="L12" s="4"/>
      <c r="M12" s="2">
        <v>3.19</v>
      </c>
      <c r="N12" s="2">
        <v>3.2</v>
      </c>
      <c r="O12" s="2">
        <v>100</v>
      </c>
      <c r="P12" s="2">
        <v>94.095699999999994</v>
      </c>
      <c r="Q12" s="2">
        <v>0</v>
      </c>
      <c r="R12" s="2">
        <v>0</v>
      </c>
      <c r="S12" s="8" t="s">
        <v>577</v>
      </c>
      <c r="T12" s="2">
        <v>0</v>
      </c>
      <c r="U12" s="2">
        <v>1.97</v>
      </c>
      <c r="V12" s="2">
        <v>2</v>
      </c>
      <c r="W12" s="2">
        <v>100</v>
      </c>
      <c r="X12" s="2">
        <v>12.189500000000001</v>
      </c>
      <c r="Y12" s="2">
        <v>2.86</v>
      </c>
      <c r="Z12" s="2">
        <v>2.9</v>
      </c>
      <c r="AA12" s="2">
        <v>100</v>
      </c>
      <c r="AB12" s="2">
        <v>24.901800000000001</v>
      </c>
      <c r="AC12" s="2">
        <v>5.89</v>
      </c>
      <c r="AD12" s="2">
        <v>5.9</v>
      </c>
      <c r="AE12" s="2">
        <v>100</v>
      </c>
      <c r="AF12" s="2">
        <v>57.004399999999997</v>
      </c>
      <c r="AG12" s="2">
        <v>3.8</v>
      </c>
      <c r="AH12" s="22">
        <v>3.8</v>
      </c>
      <c r="AI12" s="22">
        <v>100</v>
      </c>
      <c r="AJ12" s="22">
        <v>53.120600000000003</v>
      </c>
      <c r="AK12" s="18">
        <v>2.65</v>
      </c>
      <c r="AL12" s="18">
        <v>2.6</v>
      </c>
      <c r="AM12" s="18">
        <v>100</v>
      </c>
      <c r="AN12" s="2">
        <v>40.975099999999998</v>
      </c>
      <c r="AO12" s="2">
        <v>0.55000000000000004</v>
      </c>
      <c r="AP12" s="2">
        <v>0.6</v>
      </c>
      <c r="AQ12" s="2">
        <v>100</v>
      </c>
      <c r="AR12" s="2">
        <v>1.7751999999999999</v>
      </c>
      <c r="AS12" s="2">
        <v>1.39</v>
      </c>
      <c r="AT12" s="2">
        <v>1.4</v>
      </c>
      <c r="AU12" s="2">
        <v>100</v>
      </c>
      <c r="AV12" s="2">
        <v>8.9934999999999992</v>
      </c>
      <c r="AW12" s="2">
        <v>2.64</v>
      </c>
      <c r="AX12" s="2">
        <v>2.6</v>
      </c>
      <c r="AY12" s="2">
        <v>100</v>
      </c>
      <c r="AZ12" s="2">
        <v>22.401700000000002</v>
      </c>
      <c r="BA12" s="2">
        <v>5.4</v>
      </c>
      <c r="BB12" s="2">
        <v>5.4</v>
      </c>
      <c r="BC12" s="2">
        <v>100</v>
      </c>
      <c r="BD12" s="2">
        <v>60.9253</v>
      </c>
      <c r="BE12" s="4"/>
      <c r="BF12" s="4"/>
    </row>
    <row r="13" spans="1:58" x14ac:dyDescent="0.2">
      <c r="A13" s="29">
        <v>12</v>
      </c>
      <c r="B13" s="7" t="s">
        <v>6</v>
      </c>
      <c r="C13" s="3">
        <v>39923</v>
      </c>
      <c r="D13" s="4" t="s">
        <v>3</v>
      </c>
      <c r="E13" s="4" t="s">
        <v>166</v>
      </c>
      <c r="F13" s="5" t="s">
        <v>188</v>
      </c>
      <c r="G13" s="6">
        <v>0.90763888888888899</v>
      </c>
      <c r="H13" s="6">
        <v>0.90902777777777777</v>
      </c>
      <c r="I13" s="85">
        <f t="shared" si="0"/>
        <v>1.999999999999833</v>
      </c>
      <c r="J13" s="86">
        <f>I13*Segmentos!$D$7*(AH13%)*IF(ISNUMBER(AI13),AI13%,0)</f>
        <v>79055.999999993408</v>
      </c>
      <c r="K13" s="86">
        <f>I13*Segmentos!$D$7*(AL13%)*IF(ISNUMBER(AM13),AM13%,0)</f>
        <v>50793.599999995764</v>
      </c>
      <c r="L13" s="4"/>
      <c r="M13" s="2">
        <v>8.0299999999999994</v>
      </c>
      <c r="N13" s="2">
        <v>8.6</v>
      </c>
      <c r="O13" s="2">
        <v>93.4</v>
      </c>
      <c r="P13" s="2">
        <v>84.325599999999994</v>
      </c>
      <c r="Q13" s="2">
        <v>3.64</v>
      </c>
      <c r="R13" s="2">
        <v>3.9</v>
      </c>
      <c r="S13" s="2">
        <v>93.7</v>
      </c>
      <c r="T13" s="2">
        <v>6.3806000000000003</v>
      </c>
      <c r="U13" s="2">
        <v>6.74</v>
      </c>
      <c r="V13" s="2">
        <v>7.1</v>
      </c>
      <c r="W13" s="2">
        <v>94.4</v>
      </c>
      <c r="X13" s="2">
        <v>14.8447</v>
      </c>
      <c r="Y13" s="2">
        <v>10.06</v>
      </c>
      <c r="Z13" s="2">
        <v>10.6</v>
      </c>
      <c r="AA13" s="2">
        <v>95.2</v>
      </c>
      <c r="AB13" s="2">
        <v>31.198799999999999</v>
      </c>
      <c r="AC13" s="2">
        <v>9.25</v>
      </c>
      <c r="AD13" s="2">
        <v>10.199999999999999</v>
      </c>
      <c r="AE13" s="2">
        <v>91.2</v>
      </c>
      <c r="AF13" s="2">
        <v>31.901499999999999</v>
      </c>
      <c r="AG13" s="2">
        <v>9.89</v>
      </c>
      <c r="AH13" s="22">
        <v>10.8</v>
      </c>
      <c r="AI13" s="22">
        <v>91.5</v>
      </c>
      <c r="AJ13" s="22">
        <v>49.274999999999999</v>
      </c>
      <c r="AK13" s="18">
        <v>6.35</v>
      </c>
      <c r="AL13" s="18">
        <v>6.6</v>
      </c>
      <c r="AM13" s="18">
        <v>96.2</v>
      </c>
      <c r="AN13" s="2">
        <v>35.050600000000003</v>
      </c>
      <c r="AO13" s="2">
        <v>2.66</v>
      </c>
      <c r="AP13" s="2">
        <v>3</v>
      </c>
      <c r="AQ13" s="2">
        <v>88.3</v>
      </c>
      <c r="AR13" s="2">
        <v>3.0531000000000001</v>
      </c>
      <c r="AS13" s="2">
        <v>7.76</v>
      </c>
      <c r="AT13" s="2">
        <v>9</v>
      </c>
      <c r="AU13" s="2">
        <v>86.3</v>
      </c>
      <c r="AV13" s="2">
        <v>17.957000000000001</v>
      </c>
      <c r="AW13" s="2">
        <v>9.0399999999999991</v>
      </c>
      <c r="AX13" s="2">
        <v>9.5</v>
      </c>
      <c r="AY13" s="2">
        <v>94.8</v>
      </c>
      <c r="AZ13" s="2">
        <v>27.288900000000002</v>
      </c>
      <c r="BA13" s="2">
        <v>8.9600000000000009</v>
      </c>
      <c r="BB13" s="2">
        <v>9.3000000000000007</v>
      </c>
      <c r="BC13" s="2">
        <v>96.7</v>
      </c>
      <c r="BD13" s="2">
        <v>36.026499999999999</v>
      </c>
      <c r="BE13" s="4"/>
      <c r="BF13" s="4"/>
    </row>
    <row r="14" spans="1:58" x14ac:dyDescent="0.2">
      <c r="A14" s="29">
        <v>13</v>
      </c>
      <c r="B14" s="7" t="s">
        <v>31</v>
      </c>
      <c r="C14" s="3">
        <v>39923</v>
      </c>
      <c r="D14" s="4" t="s">
        <v>28</v>
      </c>
      <c r="E14" s="4" t="s">
        <v>166</v>
      </c>
      <c r="F14" s="5" t="s">
        <v>188</v>
      </c>
      <c r="G14" s="6">
        <v>0.91249999999999998</v>
      </c>
      <c r="H14" s="6">
        <v>0.91527777777777775</v>
      </c>
      <c r="I14" s="85">
        <f t="shared" si="0"/>
        <v>3.9999999999999858</v>
      </c>
      <c r="J14" s="86">
        <f>I14*Segmentos!$D$7*(AH14%)*IF(ISNUMBER(AI14),AI14%,0)</f>
        <v>7795.1999999999716</v>
      </c>
      <c r="K14" s="86">
        <f>I14*Segmentos!$D$7*(AL14%)*IF(ISNUMBER(AM14),AM14%,0)</f>
        <v>12687.999999999955</v>
      </c>
      <c r="L14" s="4"/>
      <c r="M14" s="2">
        <v>0.64</v>
      </c>
      <c r="N14" s="2">
        <v>0.9</v>
      </c>
      <c r="O14" s="2">
        <v>75.5</v>
      </c>
      <c r="P14" s="2">
        <v>88.957800000000006</v>
      </c>
      <c r="Q14" s="2">
        <v>0</v>
      </c>
      <c r="R14" s="2">
        <v>0</v>
      </c>
      <c r="S14" s="8" t="s">
        <v>577</v>
      </c>
      <c r="T14" s="2">
        <v>0</v>
      </c>
      <c r="U14" s="2">
        <v>0.8</v>
      </c>
      <c r="V14" s="2">
        <v>1</v>
      </c>
      <c r="W14" s="2">
        <v>77.099999999999994</v>
      </c>
      <c r="X14" s="2">
        <v>23.233799999999999</v>
      </c>
      <c r="Y14" s="2">
        <v>0.28999999999999998</v>
      </c>
      <c r="Z14" s="2">
        <v>0.6</v>
      </c>
      <c r="AA14" s="2">
        <v>51.3</v>
      </c>
      <c r="AB14" s="2">
        <v>12.010400000000001</v>
      </c>
      <c r="AC14" s="2">
        <v>1.18</v>
      </c>
      <c r="AD14" s="2">
        <v>1.4</v>
      </c>
      <c r="AE14" s="2">
        <v>83.6</v>
      </c>
      <c r="AF14" s="2">
        <v>53.713700000000003</v>
      </c>
      <c r="AG14" s="2">
        <v>0.49</v>
      </c>
      <c r="AH14" s="22">
        <v>0.7</v>
      </c>
      <c r="AI14" s="22">
        <v>69.599999999999994</v>
      </c>
      <c r="AJ14" s="22">
        <v>32.051000000000002</v>
      </c>
      <c r="AK14" s="18">
        <v>0.78</v>
      </c>
      <c r="AL14" s="18">
        <v>1</v>
      </c>
      <c r="AM14" s="18">
        <v>79.3</v>
      </c>
      <c r="AN14" s="2">
        <v>56.906799999999997</v>
      </c>
      <c r="AO14" s="2">
        <v>0</v>
      </c>
      <c r="AP14" s="2">
        <v>0</v>
      </c>
      <c r="AQ14" s="8" t="s">
        <v>577</v>
      </c>
      <c r="AR14" s="2">
        <v>0</v>
      </c>
      <c r="AS14" s="2">
        <v>0.85</v>
      </c>
      <c r="AT14" s="2">
        <v>1.1000000000000001</v>
      </c>
      <c r="AU14" s="2">
        <v>78.8</v>
      </c>
      <c r="AV14" s="2">
        <v>25.7164</v>
      </c>
      <c r="AW14" s="2">
        <v>0.56999999999999995</v>
      </c>
      <c r="AX14" s="2">
        <v>1</v>
      </c>
      <c r="AY14" s="2">
        <v>55</v>
      </c>
      <c r="AZ14" s="2">
        <v>22.444900000000001</v>
      </c>
      <c r="BA14" s="2">
        <v>0.77</v>
      </c>
      <c r="BB14" s="2">
        <v>0.8</v>
      </c>
      <c r="BC14" s="2">
        <v>91.9</v>
      </c>
      <c r="BD14" s="2">
        <v>40.796599999999998</v>
      </c>
      <c r="BE14" s="4"/>
      <c r="BF14" s="4"/>
    </row>
    <row r="15" spans="1:58" x14ac:dyDescent="0.2">
      <c r="A15" s="29">
        <v>14</v>
      </c>
      <c r="B15" s="7" t="s">
        <v>26</v>
      </c>
      <c r="C15" s="3">
        <v>39923</v>
      </c>
      <c r="D15" s="4" t="s">
        <v>21</v>
      </c>
      <c r="E15" s="4" t="s">
        <v>170</v>
      </c>
      <c r="F15" s="5" t="s">
        <v>188</v>
      </c>
      <c r="G15" s="6">
        <v>0.90277777777777779</v>
      </c>
      <c r="H15" s="6">
        <v>0.92013888888888884</v>
      </c>
      <c r="I15" s="85">
        <f t="shared" si="0"/>
        <v>24.999999999999911</v>
      </c>
      <c r="J15" s="86">
        <f>I15*Segmentos!$D$7*(AH15%)*IF(ISNUMBER(AI15),AI15%,0)</f>
        <v>50039.999999999833</v>
      </c>
      <c r="K15" s="86">
        <f>I15*Segmentos!$D$7*(AL15%)*IF(ISNUMBER(AM15),AM15%,0)</f>
        <v>70199.999999999767</v>
      </c>
      <c r="L15" s="4"/>
      <c r="M15" s="2">
        <v>0.6</v>
      </c>
      <c r="N15" s="2">
        <v>1.9</v>
      </c>
      <c r="O15" s="2">
        <v>31.8</v>
      </c>
      <c r="P15" s="2">
        <v>31.1235</v>
      </c>
      <c r="Q15" s="2">
        <v>0.38</v>
      </c>
      <c r="R15" s="2">
        <v>1.2</v>
      </c>
      <c r="S15" s="2">
        <v>33.1</v>
      </c>
      <c r="T15" s="2">
        <v>3.2743000000000002</v>
      </c>
      <c r="U15" s="2">
        <v>1.56</v>
      </c>
      <c r="V15" s="2">
        <v>3.9</v>
      </c>
      <c r="W15" s="2">
        <v>39.700000000000003</v>
      </c>
      <c r="X15" s="2">
        <v>16.845800000000001</v>
      </c>
      <c r="Y15" s="2">
        <v>0.64</v>
      </c>
      <c r="Z15" s="2">
        <v>1.9</v>
      </c>
      <c r="AA15" s="2">
        <v>33.200000000000003</v>
      </c>
      <c r="AB15" s="2">
        <v>9.7524999999999995</v>
      </c>
      <c r="AC15" s="2">
        <v>7.0000000000000007E-2</v>
      </c>
      <c r="AD15" s="2">
        <v>0.9</v>
      </c>
      <c r="AE15" s="2">
        <v>7.8</v>
      </c>
      <c r="AF15" s="2">
        <v>1.2507999999999999</v>
      </c>
      <c r="AG15" s="2">
        <v>0.49</v>
      </c>
      <c r="AH15" s="22">
        <v>1.8</v>
      </c>
      <c r="AI15" s="22">
        <v>27.8</v>
      </c>
      <c r="AJ15" s="22">
        <v>12.019600000000001</v>
      </c>
      <c r="AK15" s="18">
        <v>0.71</v>
      </c>
      <c r="AL15" s="18">
        <v>2</v>
      </c>
      <c r="AM15" s="18">
        <v>35.1</v>
      </c>
      <c r="AN15" s="2">
        <v>19.103899999999999</v>
      </c>
      <c r="AO15" s="2">
        <v>0.14000000000000001</v>
      </c>
      <c r="AP15" s="2">
        <v>1.3</v>
      </c>
      <c r="AQ15" s="2">
        <v>10.7</v>
      </c>
      <c r="AR15" s="2">
        <v>0.76629999999999998</v>
      </c>
      <c r="AS15" s="2">
        <v>0.08</v>
      </c>
      <c r="AT15" s="2">
        <v>1</v>
      </c>
      <c r="AU15" s="2">
        <v>8.6999999999999993</v>
      </c>
      <c r="AV15" s="2">
        <v>0.94720000000000004</v>
      </c>
      <c r="AW15" s="2">
        <v>0.39</v>
      </c>
      <c r="AX15" s="2">
        <v>0.8</v>
      </c>
      <c r="AY15" s="2">
        <v>48.2</v>
      </c>
      <c r="AZ15" s="2">
        <v>5.8310000000000004</v>
      </c>
      <c r="BA15" s="2">
        <v>1.2</v>
      </c>
      <c r="BB15" s="2">
        <v>3.4</v>
      </c>
      <c r="BC15" s="2">
        <v>34.9</v>
      </c>
      <c r="BD15" s="2">
        <v>23.578900000000001</v>
      </c>
      <c r="BE15" s="4"/>
      <c r="BF15" s="4"/>
    </row>
    <row r="16" spans="1:58" x14ac:dyDescent="0.2">
      <c r="A16" s="29">
        <v>15</v>
      </c>
      <c r="B16" s="7" t="s">
        <v>14</v>
      </c>
      <c r="C16" s="3">
        <v>39923</v>
      </c>
      <c r="D16" s="4" t="s">
        <v>13</v>
      </c>
      <c r="E16" s="4" t="s">
        <v>163</v>
      </c>
      <c r="F16" s="5" t="s">
        <v>188</v>
      </c>
      <c r="G16" s="6">
        <v>0.85069444444444453</v>
      </c>
      <c r="H16" s="6">
        <v>0.875</v>
      </c>
      <c r="I16" s="85">
        <f t="shared" si="0"/>
        <v>34.999999999999872</v>
      </c>
      <c r="J16" s="86">
        <f>I16*Segmentos!$D$7*(AH16%)*IF(ISNUMBER(AI16),AI16%,0)</f>
        <v>736735.99999999744</v>
      </c>
      <c r="K16" s="86">
        <f>I16*Segmentos!$D$7*(AL16%)*IF(ISNUMBER(AM16),AM16%,0)</f>
        <v>1257115.9999999953</v>
      </c>
      <c r="L16" s="4"/>
      <c r="M16" s="2">
        <v>7.23</v>
      </c>
      <c r="N16" s="2">
        <v>11.7</v>
      </c>
      <c r="O16" s="2">
        <v>61.8</v>
      </c>
      <c r="P16" s="2">
        <v>82.318200000000004</v>
      </c>
      <c r="Q16" s="2">
        <v>6.35</v>
      </c>
      <c r="R16" s="2">
        <v>9.3000000000000007</v>
      </c>
      <c r="S16" s="2">
        <v>68.5</v>
      </c>
      <c r="T16" s="2">
        <v>12.061199999999999</v>
      </c>
      <c r="U16" s="2">
        <v>6.69</v>
      </c>
      <c r="V16" s="2">
        <v>9.8000000000000007</v>
      </c>
      <c r="W16" s="2">
        <v>68.099999999999994</v>
      </c>
      <c r="X16" s="2">
        <v>15.972799999999999</v>
      </c>
      <c r="Y16" s="2">
        <v>6.31</v>
      </c>
      <c r="Z16" s="2">
        <v>11.9</v>
      </c>
      <c r="AA16" s="2">
        <v>52.9</v>
      </c>
      <c r="AB16" s="2">
        <v>21.2332</v>
      </c>
      <c r="AC16" s="2">
        <v>8.84</v>
      </c>
      <c r="AD16" s="2">
        <v>13.9</v>
      </c>
      <c r="AE16" s="2">
        <v>63.6</v>
      </c>
      <c r="AF16" s="2">
        <v>33.051000000000002</v>
      </c>
      <c r="AG16" s="2">
        <v>5.27</v>
      </c>
      <c r="AH16" s="22">
        <v>9.1999999999999993</v>
      </c>
      <c r="AI16" s="22">
        <v>57.2</v>
      </c>
      <c r="AJ16" s="22">
        <v>28.4937</v>
      </c>
      <c r="AK16" s="18">
        <v>8.99</v>
      </c>
      <c r="AL16" s="18">
        <v>13.9</v>
      </c>
      <c r="AM16" s="18">
        <v>64.599999999999994</v>
      </c>
      <c r="AN16" s="2">
        <v>53.8245</v>
      </c>
      <c r="AO16" s="2">
        <v>6.21</v>
      </c>
      <c r="AP16" s="2">
        <v>9.6999999999999993</v>
      </c>
      <c r="AQ16" s="2">
        <v>63.7</v>
      </c>
      <c r="AR16" s="2">
        <v>7.7252999999999998</v>
      </c>
      <c r="AS16" s="2">
        <v>6.24</v>
      </c>
      <c r="AT16" s="2">
        <v>11.3</v>
      </c>
      <c r="AU16" s="2">
        <v>55.2</v>
      </c>
      <c r="AV16" s="2">
        <v>15.668699999999999</v>
      </c>
      <c r="AW16" s="2">
        <v>5.18</v>
      </c>
      <c r="AX16" s="2">
        <v>7.9</v>
      </c>
      <c r="AY16" s="2">
        <v>65.599999999999994</v>
      </c>
      <c r="AZ16" s="2">
        <v>16.954599999999999</v>
      </c>
      <c r="BA16" s="2">
        <v>9.6199999999999992</v>
      </c>
      <c r="BB16" s="2">
        <v>15.3</v>
      </c>
      <c r="BC16" s="2">
        <v>62.9</v>
      </c>
      <c r="BD16" s="2">
        <v>41.969700000000003</v>
      </c>
      <c r="BE16" s="4"/>
      <c r="BF16" s="4"/>
    </row>
    <row r="17" spans="1:58" x14ac:dyDescent="0.2">
      <c r="A17" s="29">
        <v>16</v>
      </c>
      <c r="B17" s="7" t="s">
        <v>10</v>
      </c>
      <c r="C17" s="3">
        <v>39923</v>
      </c>
      <c r="D17" s="4" t="s">
        <v>8</v>
      </c>
      <c r="E17" s="4" t="s">
        <v>164</v>
      </c>
      <c r="F17" s="5" t="s">
        <v>188</v>
      </c>
      <c r="G17" s="6">
        <v>0.87361111111111101</v>
      </c>
      <c r="H17" s="6">
        <v>0.91874999999999996</v>
      </c>
      <c r="I17" s="85">
        <f t="shared" si="0"/>
        <v>65.000000000000085</v>
      </c>
      <c r="J17" s="86">
        <f>I17*Segmentos!$D$7*(AH17%)*IF(ISNUMBER(AI17),AI17%,0)</f>
        <v>1425060.0000000019</v>
      </c>
      <c r="K17" s="86">
        <f>I17*Segmentos!$D$7*(AL17%)*IF(ISNUMBER(AM17),AM17%,0)</f>
        <v>905502.00000000105</v>
      </c>
      <c r="L17" s="4"/>
      <c r="M17" s="2">
        <v>4.43</v>
      </c>
      <c r="N17" s="2">
        <v>17.399999999999999</v>
      </c>
      <c r="O17" s="2">
        <v>25.5</v>
      </c>
      <c r="P17" s="2">
        <v>88.191999999999993</v>
      </c>
      <c r="Q17" s="2">
        <v>0.67</v>
      </c>
      <c r="R17" s="2">
        <v>8.1999999999999993</v>
      </c>
      <c r="S17" s="2">
        <v>8.1</v>
      </c>
      <c r="T17" s="2">
        <v>2.2109000000000001</v>
      </c>
      <c r="U17" s="2">
        <v>2.67</v>
      </c>
      <c r="V17" s="2">
        <v>11.3</v>
      </c>
      <c r="W17" s="2">
        <v>23.5</v>
      </c>
      <c r="X17" s="2">
        <v>11.122999999999999</v>
      </c>
      <c r="Y17" s="2">
        <v>3.91</v>
      </c>
      <c r="Z17" s="2">
        <v>21.6</v>
      </c>
      <c r="AA17" s="2">
        <v>18.2</v>
      </c>
      <c r="AB17" s="2">
        <v>22.9831</v>
      </c>
      <c r="AC17" s="2">
        <v>7.94</v>
      </c>
      <c r="AD17" s="2">
        <v>22.1</v>
      </c>
      <c r="AE17" s="2">
        <v>35.9</v>
      </c>
      <c r="AF17" s="2">
        <v>51.875</v>
      </c>
      <c r="AG17" s="2">
        <v>5.48</v>
      </c>
      <c r="AH17" s="22">
        <v>21</v>
      </c>
      <c r="AI17" s="22">
        <v>26.1</v>
      </c>
      <c r="AJ17" s="22">
        <v>51.723199999999999</v>
      </c>
      <c r="AK17" s="18">
        <v>3.49</v>
      </c>
      <c r="AL17" s="18">
        <v>14.1</v>
      </c>
      <c r="AM17" s="18">
        <v>24.7</v>
      </c>
      <c r="AN17" s="2">
        <v>36.468899999999998</v>
      </c>
      <c r="AO17" s="2">
        <v>1.28</v>
      </c>
      <c r="AP17" s="2">
        <v>8.6999999999999993</v>
      </c>
      <c r="AQ17" s="2">
        <v>14.8</v>
      </c>
      <c r="AR17" s="2">
        <v>2.7894000000000001</v>
      </c>
      <c r="AS17" s="2">
        <v>2.21</v>
      </c>
      <c r="AT17" s="2">
        <v>13.8</v>
      </c>
      <c r="AU17" s="2">
        <v>16</v>
      </c>
      <c r="AV17" s="2">
        <v>9.6885999999999992</v>
      </c>
      <c r="AW17" s="2">
        <v>3.19</v>
      </c>
      <c r="AX17" s="2">
        <v>15.7</v>
      </c>
      <c r="AY17" s="2">
        <v>20.3</v>
      </c>
      <c r="AZ17" s="2">
        <v>18.273</v>
      </c>
      <c r="BA17" s="2">
        <v>7.54</v>
      </c>
      <c r="BB17" s="2">
        <v>23.1</v>
      </c>
      <c r="BC17" s="2">
        <v>32.6</v>
      </c>
      <c r="BD17" s="2">
        <v>57.441000000000003</v>
      </c>
      <c r="BE17" s="4"/>
      <c r="BF17" s="4"/>
    </row>
    <row r="18" spans="1:58" x14ac:dyDescent="0.2">
      <c r="A18" s="29">
        <v>17</v>
      </c>
      <c r="B18" s="7" t="s">
        <v>27</v>
      </c>
      <c r="C18" s="3">
        <v>39923</v>
      </c>
      <c r="D18" s="4" t="s">
        <v>21</v>
      </c>
      <c r="E18" s="4" t="s">
        <v>169</v>
      </c>
      <c r="F18" s="5" t="s">
        <v>188</v>
      </c>
      <c r="G18" s="6">
        <v>0.92083333333333339</v>
      </c>
      <c r="H18" s="6">
        <v>0.95347222222222217</v>
      </c>
      <c r="I18" s="85">
        <f t="shared" si="0"/>
        <v>46.999999999999829</v>
      </c>
      <c r="J18" s="86">
        <f>I18*Segmentos!$D$7*(AH18%)*IF(ISNUMBER(AI18),AI18%,0)</f>
        <v>119342.39999999957</v>
      </c>
      <c r="K18" s="86">
        <f>I18*Segmentos!$D$7*(AL18%)*IF(ISNUMBER(AM18),AM18%,0)</f>
        <v>149572.79999999946</v>
      </c>
      <c r="L18" s="4"/>
      <c r="M18" s="2">
        <v>0.72</v>
      </c>
      <c r="N18" s="2">
        <v>2.9</v>
      </c>
      <c r="O18" s="2">
        <v>25</v>
      </c>
      <c r="P18" s="2">
        <v>82.538300000000007</v>
      </c>
      <c r="Q18" s="2">
        <v>0.03</v>
      </c>
      <c r="R18" s="2">
        <v>0.9</v>
      </c>
      <c r="S18" s="2">
        <v>4</v>
      </c>
      <c r="T18" s="2">
        <v>0.66749999999999998</v>
      </c>
      <c r="U18" s="2">
        <v>0.8</v>
      </c>
      <c r="V18" s="2">
        <v>3.4</v>
      </c>
      <c r="W18" s="2">
        <v>23.3</v>
      </c>
      <c r="X18" s="2">
        <v>19.222000000000001</v>
      </c>
      <c r="Y18" s="2">
        <v>1.05</v>
      </c>
      <c r="Z18" s="2">
        <v>3.6</v>
      </c>
      <c r="AA18" s="2">
        <v>28.9</v>
      </c>
      <c r="AB18" s="2">
        <v>35.4527</v>
      </c>
      <c r="AC18" s="2">
        <v>0.72</v>
      </c>
      <c r="AD18" s="2">
        <v>2.9</v>
      </c>
      <c r="AE18" s="2">
        <v>25.1</v>
      </c>
      <c r="AF18" s="2">
        <v>27.196200000000001</v>
      </c>
      <c r="AG18" s="2">
        <v>0.64</v>
      </c>
      <c r="AH18" s="22">
        <v>2.2999999999999998</v>
      </c>
      <c r="AI18" s="22">
        <v>27.6</v>
      </c>
      <c r="AJ18" s="22">
        <v>34.706200000000003</v>
      </c>
      <c r="AK18" s="18">
        <v>0.79</v>
      </c>
      <c r="AL18" s="18">
        <v>3.4</v>
      </c>
      <c r="AM18" s="18">
        <v>23.4</v>
      </c>
      <c r="AN18" s="2">
        <v>47.832099999999997</v>
      </c>
      <c r="AO18" s="2">
        <v>0.28999999999999998</v>
      </c>
      <c r="AP18" s="2">
        <v>1.9</v>
      </c>
      <c r="AQ18" s="2">
        <v>15.1</v>
      </c>
      <c r="AR18" s="2">
        <v>3.6091000000000002</v>
      </c>
      <c r="AS18" s="2">
        <v>0.35</v>
      </c>
      <c r="AT18" s="2">
        <v>1.9</v>
      </c>
      <c r="AU18" s="2">
        <v>18.7</v>
      </c>
      <c r="AV18" s="2">
        <v>8.8064</v>
      </c>
      <c r="AW18" s="2">
        <v>0.63</v>
      </c>
      <c r="AX18" s="2">
        <v>3.3</v>
      </c>
      <c r="AY18" s="2">
        <v>19.3</v>
      </c>
      <c r="AZ18" s="2">
        <v>20.926400000000001</v>
      </c>
      <c r="BA18" s="2">
        <v>1.1200000000000001</v>
      </c>
      <c r="BB18" s="2">
        <v>3.4</v>
      </c>
      <c r="BC18" s="2">
        <v>32.6</v>
      </c>
      <c r="BD18" s="2">
        <v>49.1965</v>
      </c>
      <c r="BE18" s="4"/>
      <c r="BF18" s="4"/>
    </row>
    <row r="19" spans="1:58" x14ac:dyDescent="0.2">
      <c r="A19" s="29">
        <v>18</v>
      </c>
      <c r="B19" s="7" t="s">
        <v>23</v>
      </c>
      <c r="C19" s="3">
        <v>39923</v>
      </c>
      <c r="D19" s="4" t="s">
        <v>21</v>
      </c>
      <c r="E19" s="4" t="s">
        <v>170</v>
      </c>
      <c r="F19" s="5" t="s">
        <v>188</v>
      </c>
      <c r="G19" s="6">
        <v>0.87569444444444444</v>
      </c>
      <c r="H19" s="6">
        <v>0.88680555555555562</v>
      </c>
      <c r="I19" s="85">
        <f t="shared" si="0"/>
        <v>16.000000000000103</v>
      </c>
      <c r="J19" s="86">
        <f>I19*Segmentos!$D$7*(AH19%)*IF(ISNUMBER(AI19),AI19%,0)</f>
        <v>39001.600000000246</v>
      </c>
      <c r="K19" s="86">
        <f>I19*Segmentos!$D$7*(AL19%)*IF(ISNUMBER(AM19),AM19%,0)</f>
        <v>24217.600000000155</v>
      </c>
      <c r="L19" s="4"/>
      <c r="M19" s="2">
        <v>0.47</v>
      </c>
      <c r="N19" s="2">
        <v>0.9</v>
      </c>
      <c r="O19" s="2">
        <v>51.8</v>
      </c>
      <c r="P19" s="2">
        <v>39.252400000000002</v>
      </c>
      <c r="Q19" s="2">
        <v>0</v>
      </c>
      <c r="R19" s="2">
        <v>0</v>
      </c>
      <c r="S19" s="8" t="s">
        <v>577</v>
      </c>
      <c r="T19" s="2">
        <v>0</v>
      </c>
      <c r="U19" s="2">
        <v>1.03</v>
      </c>
      <c r="V19" s="2">
        <v>1.7</v>
      </c>
      <c r="W19" s="2">
        <v>61.6</v>
      </c>
      <c r="X19" s="2">
        <v>17.889800000000001</v>
      </c>
      <c r="Y19" s="2">
        <v>0.37</v>
      </c>
      <c r="Z19" s="2">
        <v>0.7</v>
      </c>
      <c r="AA19" s="2">
        <v>51.2</v>
      </c>
      <c r="AB19" s="2">
        <v>9.1187000000000005</v>
      </c>
      <c r="AC19" s="2">
        <v>0.45</v>
      </c>
      <c r="AD19" s="2">
        <v>1.1000000000000001</v>
      </c>
      <c r="AE19" s="2">
        <v>42.3</v>
      </c>
      <c r="AF19" s="2">
        <v>12.244</v>
      </c>
      <c r="AG19" s="2">
        <v>0.59</v>
      </c>
      <c r="AH19" s="22">
        <v>1.1000000000000001</v>
      </c>
      <c r="AI19" s="22">
        <v>55.4</v>
      </c>
      <c r="AJ19" s="22">
        <v>23.161100000000001</v>
      </c>
      <c r="AK19" s="18">
        <v>0.37</v>
      </c>
      <c r="AL19" s="18">
        <v>0.8</v>
      </c>
      <c r="AM19" s="18">
        <v>47.3</v>
      </c>
      <c r="AN19" s="2">
        <v>16.0913</v>
      </c>
      <c r="AO19" s="2">
        <v>0.02</v>
      </c>
      <c r="AP19" s="2">
        <v>0.3</v>
      </c>
      <c r="AQ19" s="2">
        <v>6.2</v>
      </c>
      <c r="AR19" s="2">
        <v>0.15579999999999999</v>
      </c>
      <c r="AS19" s="2">
        <v>0.17</v>
      </c>
      <c r="AT19" s="2">
        <v>0.6</v>
      </c>
      <c r="AU19" s="2">
        <v>29.7</v>
      </c>
      <c r="AV19" s="2">
        <v>3.1122999999999998</v>
      </c>
      <c r="AW19" s="2">
        <v>0.38</v>
      </c>
      <c r="AX19" s="2">
        <v>0.9</v>
      </c>
      <c r="AY19" s="2">
        <v>41.8</v>
      </c>
      <c r="AZ19" s="2">
        <v>9.1623999999999999</v>
      </c>
      <c r="BA19" s="2">
        <v>0.84</v>
      </c>
      <c r="BB19" s="2">
        <v>1.3</v>
      </c>
      <c r="BC19" s="2">
        <v>65.5</v>
      </c>
      <c r="BD19" s="2">
        <v>26.821899999999999</v>
      </c>
      <c r="BE19" s="4"/>
      <c r="BF19" s="4"/>
    </row>
    <row r="20" spans="1:58" x14ac:dyDescent="0.2">
      <c r="A20" s="29">
        <v>19</v>
      </c>
      <c r="B20" s="7" t="s">
        <v>25</v>
      </c>
      <c r="C20" s="3">
        <v>39923</v>
      </c>
      <c r="D20" s="4" t="s">
        <v>21</v>
      </c>
      <c r="E20" s="4" t="s">
        <v>171</v>
      </c>
      <c r="F20" s="5" t="s">
        <v>188</v>
      </c>
      <c r="G20" s="6">
        <v>0.89583333333333337</v>
      </c>
      <c r="H20" s="6">
        <v>0.89722222222222225</v>
      </c>
      <c r="I20" s="85">
        <f t="shared" si="0"/>
        <v>1.9999999999999929</v>
      </c>
      <c r="J20" s="86">
        <f>I20*Segmentos!$D$7*(AH20%)*IF(ISNUMBER(AI20),AI20%,0)</f>
        <v>3999.9999999999859</v>
      </c>
      <c r="K20" s="86">
        <f>I20*Segmentos!$D$7*(AL20%)*IF(ISNUMBER(AM20),AM20%,0)</f>
        <v>3999.9999999999859</v>
      </c>
      <c r="L20" s="4"/>
      <c r="M20" s="2">
        <v>0.49</v>
      </c>
      <c r="N20" s="2">
        <v>0.5</v>
      </c>
      <c r="O20" s="2">
        <v>100</v>
      </c>
      <c r="P20" s="2">
        <v>35.613599999999998</v>
      </c>
      <c r="Q20" s="2">
        <v>0.1</v>
      </c>
      <c r="R20" s="2">
        <v>0.1</v>
      </c>
      <c r="S20" s="2">
        <v>100</v>
      </c>
      <c r="T20" s="2">
        <v>1.278</v>
      </c>
      <c r="U20" s="2">
        <v>1.23</v>
      </c>
      <c r="V20" s="2">
        <v>1.2</v>
      </c>
      <c r="W20" s="2">
        <v>100</v>
      </c>
      <c r="X20" s="2">
        <v>18.835599999999999</v>
      </c>
      <c r="Y20" s="2">
        <v>0.4</v>
      </c>
      <c r="Z20" s="2">
        <v>0.4</v>
      </c>
      <c r="AA20" s="2">
        <v>100</v>
      </c>
      <c r="AB20" s="2">
        <v>8.6885999999999992</v>
      </c>
      <c r="AC20" s="2">
        <v>0.28000000000000003</v>
      </c>
      <c r="AD20" s="2">
        <v>0.3</v>
      </c>
      <c r="AE20" s="2">
        <v>100</v>
      </c>
      <c r="AF20" s="2">
        <v>6.8113999999999999</v>
      </c>
      <c r="AG20" s="2">
        <v>0.48</v>
      </c>
      <c r="AH20" s="22">
        <v>0.5</v>
      </c>
      <c r="AI20" s="22">
        <v>100</v>
      </c>
      <c r="AJ20" s="22">
        <v>16.5167</v>
      </c>
      <c r="AK20" s="18">
        <v>0.5</v>
      </c>
      <c r="AL20" s="18">
        <v>0.5</v>
      </c>
      <c r="AM20" s="18">
        <v>100</v>
      </c>
      <c r="AN20" s="2">
        <v>19.096900000000002</v>
      </c>
      <c r="AO20" s="2">
        <v>0.08</v>
      </c>
      <c r="AP20" s="2">
        <v>0.1</v>
      </c>
      <c r="AQ20" s="2">
        <v>100</v>
      </c>
      <c r="AR20" s="2">
        <v>0.63229999999999997</v>
      </c>
      <c r="AS20" s="2">
        <v>0.13</v>
      </c>
      <c r="AT20" s="2">
        <v>0.1</v>
      </c>
      <c r="AU20" s="2">
        <v>100</v>
      </c>
      <c r="AV20" s="2">
        <v>2.1314000000000002</v>
      </c>
      <c r="AW20" s="2">
        <v>0.53</v>
      </c>
      <c r="AX20" s="2">
        <v>0.5</v>
      </c>
      <c r="AY20" s="2">
        <v>100</v>
      </c>
      <c r="AZ20" s="2">
        <v>11.112</v>
      </c>
      <c r="BA20" s="2">
        <v>0.78</v>
      </c>
      <c r="BB20" s="2">
        <v>0.8</v>
      </c>
      <c r="BC20" s="2">
        <v>100</v>
      </c>
      <c r="BD20" s="2">
        <v>21.7379</v>
      </c>
      <c r="BE20" s="4"/>
      <c r="BF20" s="4"/>
    </row>
    <row r="21" spans="1:58" x14ac:dyDescent="0.2">
      <c r="A21" s="29">
        <v>20</v>
      </c>
      <c r="B21" s="7" t="s">
        <v>33</v>
      </c>
      <c r="C21" s="3">
        <v>39923</v>
      </c>
      <c r="D21" s="4" t="s">
        <v>28</v>
      </c>
      <c r="E21" s="4" t="s">
        <v>163</v>
      </c>
      <c r="F21" s="5" t="s">
        <v>188</v>
      </c>
      <c r="G21" s="6">
        <v>0.91736111111111107</v>
      </c>
      <c r="H21" s="6">
        <v>0.95833333333333337</v>
      </c>
      <c r="I21" s="85">
        <f t="shared" si="0"/>
        <v>59.000000000000114</v>
      </c>
      <c r="J21" s="86">
        <f>I21*Segmentos!$D$7*(AH21%)*IF(ISNUMBER(AI21),AI21%,0)</f>
        <v>149718.40000000029</v>
      </c>
      <c r="K21" s="86">
        <f>I21*Segmentos!$D$7*(AL21%)*IF(ISNUMBER(AM21),AM21%,0)</f>
        <v>252543.60000000047</v>
      </c>
      <c r="L21" s="4"/>
      <c r="M21" s="2">
        <v>0.86</v>
      </c>
      <c r="N21" s="2">
        <v>4.5999999999999996</v>
      </c>
      <c r="O21" s="2">
        <v>18.7</v>
      </c>
      <c r="P21" s="2">
        <v>94.063199999999995</v>
      </c>
      <c r="Q21" s="2">
        <v>0.13</v>
      </c>
      <c r="R21" s="2">
        <v>1.9</v>
      </c>
      <c r="S21" s="2">
        <v>6.7</v>
      </c>
      <c r="T21" s="2">
        <v>2.3294000000000001</v>
      </c>
      <c r="U21" s="2">
        <v>0.22</v>
      </c>
      <c r="V21" s="2">
        <v>4.5999999999999996</v>
      </c>
      <c r="W21" s="2">
        <v>4.8</v>
      </c>
      <c r="X21" s="2">
        <v>5.0365000000000002</v>
      </c>
      <c r="Y21" s="2">
        <v>1.04</v>
      </c>
      <c r="Z21" s="2">
        <v>6.3</v>
      </c>
      <c r="AA21" s="2">
        <v>16.399999999999999</v>
      </c>
      <c r="AB21" s="2">
        <v>33.417700000000004</v>
      </c>
      <c r="AC21" s="2">
        <v>1.49</v>
      </c>
      <c r="AD21" s="2">
        <v>4.5</v>
      </c>
      <c r="AE21" s="2">
        <v>33.200000000000003</v>
      </c>
      <c r="AF21" s="2">
        <v>53.279600000000002</v>
      </c>
      <c r="AG21" s="2">
        <v>0.64</v>
      </c>
      <c r="AH21" s="22">
        <v>5.2</v>
      </c>
      <c r="AI21" s="22">
        <v>12.2</v>
      </c>
      <c r="AJ21" s="22">
        <v>32.800600000000003</v>
      </c>
      <c r="AK21" s="18">
        <v>1.07</v>
      </c>
      <c r="AL21" s="18">
        <v>4.0999999999999996</v>
      </c>
      <c r="AM21" s="18">
        <v>26.1</v>
      </c>
      <c r="AN21" s="2">
        <v>61.262599999999999</v>
      </c>
      <c r="AO21" s="2">
        <v>0.37</v>
      </c>
      <c r="AP21" s="2">
        <v>3.7</v>
      </c>
      <c r="AQ21" s="2">
        <v>10.3</v>
      </c>
      <c r="AR21" s="2">
        <v>4.4550000000000001</v>
      </c>
      <c r="AS21" s="2">
        <v>0.35</v>
      </c>
      <c r="AT21" s="2">
        <v>3.7</v>
      </c>
      <c r="AU21" s="2">
        <v>9.4</v>
      </c>
      <c r="AV21" s="2">
        <v>8.3309999999999995</v>
      </c>
      <c r="AW21" s="2">
        <v>0.62</v>
      </c>
      <c r="AX21" s="2">
        <v>4.8</v>
      </c>
      <c r="AY21" s="2">
        <v>12.9</v>
      </c>
      <c r="AZ21" s="2">
        <v>19.4038</v>
      </c>
      <c r="BA21" s="2">
        <v>1.49</v>
      </c>
      <c r="BB21" s="2">
        <v>5.3</v>
      </c>
      <c r="BC21" s="2">
        <v>28</v>
      </c>
      <c r="BD21" s="2">
        <v>61.8735</v>
      </c>
      <c r="BE21" s="4"/>
      <c r="BF21" s="4"/>
    </row>
    <row r="22" spans="1:58" x14ac:dyDescent="0.2">
      <c r="A22" s="29">
        <v>21</v>
      </c>
      <c r="B22" s="7" t="s">
        <v>32</v>
      </c>
      <c r="C22" s="3">
        <v>39923</v>
      </c>
      <c r="D22" s="4" t="s">
        <v>28</v>
      </c>
      <c r="E22" s="4" t="s">
        <v>164</v>
      </c>
      <c r="F22" s="5" t="s">
        <v>188</v>
      </c>
      <c r="G22" s="6">
        <v>0.91527777777777775</v>
      </c>
      <c r="H22" s="6">
        <v>0.91736111111111107</v>
      </c>
      <c r="I22" s="85">
        <f t="shared" si="0"/>
        <v>2.9999999999999893</v>
      </c>
      <c r="J22" s="86">
        <f>I22*Segmentos!$D$7*(AH22%)*IF(ISNUMBER(AI22),AI22%,0)</f>
        <v>3599.9999999999877</v>
      </c>
      <c r="K22" s="86">
        <f>I22*Segmentos!$D$7*(AL22%)*IF(ISNUMBER(AM22),AM22%,0)</f>
        <v>7372.7999999999747</v>
      </c>
      <c r="L22" s="4"/>
      <c r="M22" s="2">
        <v>0.45</v>
      </c>
      <c r="N22" s="2">
        <v>0.5</v>
      </c>
      <c r="O22" s="2">
        <v>82.7</v>
      </c>
      <c r="P22" s="2">
        <v>88.535600000000002</v>
      </c>
      <c r="Q22" s="2">
        <v>0</v>
      </c>
      <c r="R22" s="2">
        <v>0</v>
      </c>
      <c r="S22" s="8" t="s">
        <v>577</v>
      </c>
      <c r="T22" s="2">
        <v>0</v>
      </c>
      <c r="U22" s="2">
        <v>0.46</v>
      </c>
      <c r="V22" s="2">
        <v>0.6</v>
      </c>
      <c r="W22" s="2">
        <v>82.4</v>
      </c>
      <c r="X22" s="2">
        <v>19.184200000000001</v>
      </c>
      <c r="Y22" s="2">
        <v>0.2</v>
      </c>
      <c r="Z22" s="2">
        <v>0.2</v>
      </c>
      <c r="AA22" s="2">
        <v>100</v>
      </c>
      <c r="AB22" s="2">
        <v>11.7013</v>
      </c>
      <c r="AC22" s="2">
        <v>0.89</v>
      </c>
      <c r="AD22" s="2">
        <v>1.1000000000000001</v>
      </c>
      <c r="AE22" s="2">
        <v>79.900000000000006</v>
      </c>
      <c r="AF22" s="2">
        <v>57.650100000000002</v>
      </c>
      <c r="AG22" s="2">
        <v>0.28999999999999998</v>
      </c>
      <c r="AH22" s="22">
        <v>0.3</v>
      </c>
      <c r="AI22" s="22">
        <v>100</v>
      </c>
      <c r="AJ22" s="22">
        <v>27.0031</v>
      </c>
      <c r="AK22" s="18">
        <v>0.59</v>
      </c>
      <c r="AL22" s="18">
        <v>0.8</v>
      </c>
      <c r="AM22" s="18">
        <v>76.8</v>
      </c>
      <c r="AN22" s="2">
        <v>61.532600000000002</v>
      </c>
      <c r="AO22" s="2">
        <v>0</v>
      </c>
      <c r="AP22" s="2">
        <v>0</v>
      </c>
      <c r="AQ22" s="8" t="s">
        <v>577</v>
      </c>
      <c r="AR22" s="2">
        <v>0</v>
      </c>
      <c r="AS22" s="2">
        <v>0.45</v>
      </c>
      <c r="AT22" s="2">
        <v>0.4</v>
      </c>
      <c r="AU22" s="2">
        <v>100</v>
      </c>
      <c r="AV22" s="2">
        <v>19.366299999999999</v>
      </c>
      <c r="AW22" s="2">
        <v>0.34</v>
      </c>
      <c r="AX22" s="2">
        <v>0.4</v>
      </c>
      <c r="AY22" s="2">
        <v>82.4</v>
      </c>
      <c r="AZ22" s="2">
        <v>19.184200000000001</v>
      </c>
      <c r="BA22" s="2">
        <v>0.66</v>
      </c>
      <c r="BB22" s="2">
        <v>0.9</v>
      </c>
      <c r="BC22" s="2">
        <v>77.5</v>
      </c>
      <c r="BD22" s="2">
        <v>49.985199999999999</v>
      </c>
      <c r="BE22" s="4"/>
      <c r="BF22" s="4"/>
    </row>
    <row r="23" spans="1:58" x14ac:dyDescent="0.2">
      <c r="A23" s="29">
        <v>22</v>
      </c>
      <c r="B23" s="7" t="s">
        <v>19</v>
      </c>
      <c r="C23" s="3">
        <v>39923</v>
      </c>
      <c r="D23" s="4" t="s">
        <v>17</v>
      </c>
      <c r="E23" s="4" t="s">
        <v>166</v>
      </c>
      <c r="F23" s="5" t="s">
        <v>188</v>
      </c>
      <c r="G23" s="6">
        <v>0.91388888888888886</v>
      </c>
      <c r="H23" s="6">
        <v>0.91736111111111107</v>
      </c>
      <c r="I23" s="85">
        <f t="shared" si="0"/>
        <v>4.9999999999999822</v>
      </c>
      <c r="J23" s="86">
        <f>I23*Segmentos!$D$7*(AH23%)*IF(ISNUMBER(AI23),AI23%,0)</f>
        <v>6579.9999999999754</v>
      </c>
      <c r="K23" s="86">
        <f>I23*Segmentos!$D$7*(AL23%)*IF(ISNUMBER(AM23),AM23%,0)</f>
        <v>9141.9999999999654</v>
      </c>
      <c r="L23" s="4"/>
      <c r="M23" s="2">
        <v>0.4</v>
      </c>
      <c r="N23" s="2">
        <v>0.6</v>
      </c>
      <c r="O23" s="2">
        <v>65.5</v>
      </c>
      <c r="P23" s="2">
        <v>100</v>
      </c>
      <c r="Q23" s="2">
        <v>0</v>
      </c>
      <c r="R23" s="2">
        <v>0</v>
      </c>
      <c r="S23" s="8" t="s">
        <v>577</v>
      </c>
      <c r="T23" s="2">
        <v>0</v>
      </c>
      <c r="U23" s="2">
        <v>0</v>
      </c>
      <c r="V23" s="2">
        <v>0</v>
      </c>
      <c r="W23" s="8" t="s">
        <v>577</v>
      </c>
      <c r="X23" s="2">
        <v>0</v>
      </c>
      <c r="Y23" s="2">
        <v>0.15</v>
      </c>
      <c r="Z23" s="2">
        <v>0.8</v>
      </c>
      <c r="AA23" s="2">
        <v>20</v>
      </c>
      <c r="AB23" s="2">
        <v>11.2536</v>
      </c>
      <c r="AC23" s="2">
        <v>1.0900000000000001</v>
      </c>
      <c r="AD23" s="2">
        <v>1.2</v>
      </c>
      <c r="AE23" s="2">
        <v>92</v>
      </c>
      <c r="AF23" s="2">
        <v>88.746399999999994</v>
      </c>
      <c r="AG23" s="2">
        <v>0.35</v>
      </c>
      <c r="AH23" s="22">
        <v>0.5</v>
      </c>
      <c r="AI23" s="22">
        <v>65.8</v>
      </c>
      <c r="AJ23" s="22">
        <v>40.724299999999999</v>
      </c>
      <c r="AK23" s="18">
        <v>0.46</v>
      </c>
      <c r="AL23" s="18">
        <v>0.7</v>
      </c>
      <c r="AM23" s="18">
        <v>65.3</v>
      </c>
      <c r="AN23" s="2">
        <v>59.275700000000001</v>
      </c>
      <c r="AO23" s="2">
        <v>0.05</v>
      </c>
      <c r="AP23" s="2">
        <v>0.3</v>
      </c>
      <c r="AQ23" s="2">
        <v>20</v>
      </c>
      <c r="AR23" s="2">
        <v>1.4829000000000001</v>
      </c>
      <c r="AS23" s="2">
        <v>0.04</v>
      </c>
      <c r="AT23" s="2">
        <v>0.2</v>
      </c>
      <c r="AU23" s="2">
        <v>20</v>
      </c>
      <c r="AV23" s="2">
        <v>1.9237</v>
      </c>
      <c r="AW23" s="2">
        <v>0</v>
      </c>
      <c r="AX23" s="2">
        <v>0</v>
      </c>
      <c r="AY23" s="8" t="s">
        <v>577</v>
      </c>
      <c r="AZ23" s="2">
        <v>0</v>
      </c>
      <c r="BA23" s="2">
        <v>1.02</v>
      </c>
      <c r="BB23" s="2">
        <v>1.4</v>
      </c>
      <c r="BC23" s="2">
        <v>71.2</v>
      </c>
      <c r="BD23" s="2">
        <v>96.593500000000006</v>
      </c>
      <c r="BE23" s="4"/>
      <c r="BF23" s="4"/>
    </row>
    <row r="24" spans="1:58" x14ac:dyDescent="0.2">
      <c r="A24" s="29">
        <v>23</v>
      </c>
      <c r="B24" s="7" t="s">
        <v>2</v>
      </c>
      <c r="C24" s="3">
        <v>39923</v>
      </c>
      <c r="D24" s="4" t="s">
        <v>0</v>
      </c>
      <c r="E24" s="4" t="s">
        <v>164</v>
      </c>
      <c r="F24" s="5" t="s">
        <v>188</v>
      </c>
      <c r="G24" s="6">
        <v>0.88402777777777775</v>
      </c>
      <c r="H24" s="6">
        <v>0.93263888888888891</v>
      </c>
      <c r="I24" s="85">
        <f t="shared" si="0"/>
        <v>70.000000000000071</v>
      </c>
      <c r="J24" s="86">
        <f>I24*Segmentos!$D$7*(AH24%)*IF(ISNUMBER(AI24),AI24%,0)</f>
        <v>1737344.0000000014</v>
      </c>
      <c r="K24" s="86">
        <f>I24*Segmentos!$D$7*(AL24%)*IF(ISNUMBER(AM24),AM24%,0)</f>
        <v>2489760.0000000028</v>
      </c>
      <c r="L24" s="4"/>
      <c r="M24" s="2">
        <v>7.62</v>
      </c>
      <c r="N24" s="2">
        <v>23.6</v>
      </c>
      <c r="O24" s="2">
        <v>32.299999999999997</v>
      </c>
      <c r="P24" s="2">
        <v>85.531999999999996</v>
      </c>
      <c r="Q24" s="2">
        <v>6.39</v>
      </c>
      <c r="R24" s="2">
        <v>17.7</v>
      </c>
      <c r="S24" s="2">
        <v>36.1</v>
      </c>
      <c r="T24" s="2">
        <v>11.970800000000001</v>
      </c>
      <c r="U24" s="2">
        <v>6.23</v>
      </c>
      <c r="V24" s="2">
        <v>19.7</v>
      </c>
      <c r="W24" s="2">
        <v>31.7</v>
      </c>
      <c r="X24" s="2">
        <v>14.6721</v>
      </c>
      <c r="Y24" s="2">
        <v>8.4600000000000009</v>
      </c>
      <c r="Z24" s="2">
        <v>28.8</v>
      </c>
      <c r="AA24" s="2">
        <v>29.4</v>
      </c>
      <c r="AB24" s="2">
        <v>28.063099999999999</v>
      </c>
      <c r="AC24" s="2">
        <v>8.36</v>
      </c>
      <c r="AD24" s="2">
        <v>24.4</v>
      </c>
      <c r="AE24" s="2">
        <v>34.200000000000003</v>
      </c>
      <c r="AF24" s="2">
        <v>30.826000000000001</v>
      </c>
      <c r="AG24" s="2">
        <v>6.2</v>
      </c>
      <c r="AH24" s="22">
        <v>22.4</v>
      </c>
      <c r="AI24" s="22">
        <v>27.7</v>
      </c>
      <c r="AJ24" s="22">
        <v>33.0261</v>
      </c>
      <c r="AK24" s="18">
        <v>8.89</v>
      </c>
      <c r="AL24" s="18">
        <v>24.7</v>
      </c>
      <c r="AM24" s="18">
        <v>36</v>
      </c>
      <c r="AN24" s="2">
        <v>52.506</v>
      </c>
      <c r="AO24" s="2">
        <v>6</v>
      </c>
      <c r="AP24" s="2">
        <v>18.8</v>
      </c>
      <c r="AQ24" s="2">
        <v>31.9</v>
      </c>
      <c r="AR24" s="2">
        <v>7.3594999999999997</v>
      </c>
      <c r="AS24" s="2">
        <v>8.5299999999999994</v>
      </c>
      <c r="AT24" s="2">
        <v>24.5</v>
      </c>
      <c r="AU24" s="2">
        <v>34.799999999999997</v>
      </c>
      <c r="AV24" s="2">
        <v>21.107199999999999</v>
      </c>
      <c r="AW24" s="2">
        <v>7.34</v>
      </c>
      <c r="AX24" s="2">
        <v>21.8</v>
      </c>
      <c r="AY24" s="2">
        <v>33.700000000000003</v>
      </c>
      <c r="AZ24" s="2">
        <v>23.7118</v>
      </c>
      <c r="BA24" s="2">
        <v>7.76</v>
      </c>
      <c r="BB24" s="2">
        <v>25.8</v>
      </c>
      <c r="BC24" s="2">
        <v>30</v>
      </c>
      <c r="BD24" s="2">
        <v>33.353400000000001</v>
      </c>
      <c r="BE24" s="4"/>
      <c r="BF24" s="4"/>
    </row>
    <row r="25" spans="1:58" x14ac:dyDescent="0.2">
      <c r="A25" s="29">
        <v>24</v>
      </c>
      <c r="B25" s="7" t="s">
        <v>16</v>
      </c>
      <c r="C25" s="3">
        <v>39923</v>
      </c>
      <c r="D25" s="4" t="s">
        <v>13</v>
      </c>
      <c r="E25" s="4" t="s">
        <v>166</v>
      </c>
      <c r="F25" s="5" t="s">
        <v>188</v>
      </c>
      <c r="G25" s="6">
        <v>0.92500000000000004</v>
      </c>
      <c r="H25" s="6">
        <v>0.92847222222222225</v>
      </c>
      <c r="I25" s="85">
        <f t="shared" si="0"/>
        <v>4.9999999999999822</v>
      </c>
      <c r="J25" s="86">
        <f>I25*Segmentos!$D$7*(AH25%)*IF(ISNUMBER(AI25),AI25%,0)</f>
        <v>127979.99999999955</v>
      </c>
      <c r="K25" s="86">
        <f>I25*Segmentos!$D$7*(AL25%)*IF(ISNUMBER(AM25),AM25%,0)</f>
        <v>168695.99999999939</v>
      </c>
      <c r="L25" s="4"/>
      <c r="M25" s="2">
        <v>7.49</v>
      </c>
      <c r="N25" s="2">
        <v>9.1</v>
      </c>
      <c r="O25" s="2">
        <v>82.6</v>
      </c>
      <c r="P25" s="2">
        <v>84.7256</v>
      </c>
      <c r="Q25" s="2">
        <v>5.78</v>
      </c>
      <c r="R25" s="2">
        <v>6.7</v>
      </c>
      <c r="S25" s="2">
        <v>85.9</v>
      </c>
      <c r="T25" s="2">
        <v>10.9072</v>
      </c>
      <c r="U25" s="2">
        <v>5.43</v>
      </c>
      <c r="V25" s="2">
        <v>6.5</v>
      </c>
      <c r="W25" s="2">
        <v>83.9</v>
      </c>
      <c r="X25" s="2">
        <v>12.885300000000001</v>
      </c>
      <c r="Y25" s="2">
        <v>6.67</v>
      </c>
      <c r="Z25" s="2">
        <v>8.9</v>
      </c>
      <c r="AA25" s="2">
        <v>74.599999999999994</v>
      </c>
      <c r="AB25" s="2">
        <v>22.2864</v>
      </c>
      <c r="AC25" s="2">
        <v>10.4</v>
      </c>
      <c r="AD25" s="2">
        <v>12</v>
      </c>
      <c r="AE25" s="2">
        <v>86.5</v>
      </c>
      <c r="AF25" s="2">
        <v>38.646599999999999</v>
      </c>
      <c r="AG25" s="2">
        <v>6.4</v>
      </c>
      <c r="AH25" s="22">
        <v>8.1</v>
      </c>
      <c r="AI25" s="22">
        <v>79</v>
      </c>
      <c r="AJ25" s="22">
        <v>34.386899999999997</v>
      </c>
      <c r="AK25" s="18">
        <v>8.4600000000000009</v>
      </c>
      <c r="AL25" s="18">
        <v>9.9</v>
      </c>
      <c r="AM25" s="18">
        <v>85.2</v>
      </c>
      <c r="AN25" s="2">
        <v>50.338700000000003</v>
      </c>
      <c r="AO25" s="2">
        <v>7.49</v>
      </c>
      <c r="AP25" s="2">
        <v>8.3000000000000007</v>
      </c>
      <c r="AQ25" s="2">
        <v>90.2</v>
      </c>
      <c r="AR25" s="2">
        <v>9.2657000000000007</v>
      </c>
      <c r="AS25" s="2">
        <v>8.02</v>
      </c>
      <c r="AT25" s="2">
        <v>9.3000000000000007</v>
      </c>
      <c r="AU25" s="2">
        <v>86</v>
      </c>
      <c r="AV25" s="2">
        <v>19.999199999999998</v>
      </c>
      <c r="AW25" s="2">
        <v>7.09</v>
      </c>
      <c r="AX25" s="2">
        <v>8.8000000000000007</v>
      </c>
      <c r="AY25" s="2">
        <v>81</v>
      </c>
      <c r="AZ25" s="2">
        <v>23.084800000000001</v>
      </c>
      <c r="BA25" s="2">
        <v>7.47</v>
      </c>
      <c r="BB25" s="2">
        <v>9.4</v>
      </c>
      <c r="BC25" s="2">
        <v>79.8</v>
      </c>
      <c r="BD25" s="2">
        <v>32.375799999999998</v>
      </c>
      <c r="BE25" s="4"/>
      <c r="BF25" s="4"/>
    </row>
    <row r="26" spans="1:58" x14ac:dyDescent="0.2">
      <c r="A26" s="29">
        <v>25</v>
      </c>
      <c r="B26" s="7" t="s">
        <v>22</v>
      </c>
      <c r="C26" s="3">
        <v>39923</v>
      </c>
      <c r="D26" s="4" t="s">
        <v>21</v>
      </c>
      <c r="E26" s="4" t="s">
        <v>164</v>
      </c>
      <c r="F26" s="5" t="s">
        <v>188</v>
      </c>
      <c r="G26" s="6">
        <v>0.83194444444444438</v>
      </c>
      <c r="H26" s="6">
        <v>0.875</v>
      </c>
      <c r="I26" s="85">
        <f t="shared" si="0"/>
        <v>62.000000000000099</v>
      </c>
      <c r="J26" s="86">
        <f>I26*Segmentos!$D$7*(AH26%)*IF(ISNUMBER(AI26),AI26%,0)</f>
        <v>333684.00000000052</v>
      </c>
      <c r="K26" s="86">
        <f>I26*Segmentos!$D$7*(AL26%)*IF(ISNUMBER(AM26),AM26%,0)</f>
        <v>315877.6000000005</v>
      </c>
      <c r="L26" s="4"/>
      <c r="M26" s="2">
        <v>1.3</v>
      </c>
      <c r="N26" s="2">
        <v>4.5999999999999996</v>
      </c>
      <c r="O26" s="2">
        <v>28.4</v>
      </c>
      <c r="P26" s="2">
        <v>95.992999999999995</v>
      </c>
      <c r="Q26" s="2">
        <v>0.02</v>
      </c>
      <c r="R26" s="2">
        <v>1.1000000000000001</v>
      </c>
      <c r="S26" s="2">
        <v>1.7</v>
      </c>
      <c r="T26" s="2">
        <v>0.22320000000000001</v>
      </c>
      <c r="U26" s="2">
        <v>0.9</v>
      </c>
      <c r="V26" s="2">
        <v>2.8</v>
      </c>
      <c r="W26" s="2">
        <v>32</v>
      </c>
      <c r="X26" s="2">
        <v>13.952500000000001</v>
      </c>
      <c r="Y26" s="2">
        <v>1.05</v>
      </c>
      <c r="Z26" s="2">
        <v>5.3</v>
      </c>
      <c r="AA26" s="2">
        <v>19.600000000000001</v>
      </c>
      <c r="AB26" s="2">
        <v>22.785799999999998</v>
      </c>
      <c r="AC26" s="2">
        <v>2.44</v>
      </c>
      <c r="AD26" s="2">
        <v>6.8</v>
      </c>
      <c r="AE26" s="2">
        <v>35.799999999999997</v>
      </c>
      <c r="AF26" s="2">
        <v>59.031599999999997</v>
      </c>
      <c r="AG26" s="2">
        <v>1.34</v>
      </c>
      <c r="AH26" s="22">
        <v>4.5</v>
      </c>
      <c r="AI26" s="22">
        <v>29.9</v>
      </c>
      <c r="AJ26" s="22">
        <v>47.004199999999997</v>
      </c>
      <c r="AK26" s="18">
        <v>1.26</v>
      </c>
      <c r="AL26" s="18">
        <v>4.7</v>
      </c>
      <c r="AM26" s="18">
        <v>27.1</v>
      </c>
      <c r="AN26" s="2">
        <v>48.988799999999998</v>
      </c>
      <c r="AO26" s="2">
        <v>0.55000000000000004</v>
      </c>
      <c r="AP26" s="2">
        <v>3.4</v>
      </c>
      <c r="AQ26" s="2">
        <v>16</v>
      </c>
      <c r="AR26" s="2">
        <v>4.4080000000000004</v>
      </c>
      <c r="AS26" s="2">
        <v>1.27</v>
      </c>
      <c r="AT26" s="2">
        <v>4.3</v>
      </c>
      <c r="AU26" s="2">
        <v>29.8</v>
      </c>
      <c r="AV26" s="2">
        <v>20.6632</v>
      </c>
      <c r="AW26" s="2">
        <v>1.51</v>
      </c>
      <c r="AX26" s="2">
        <v>3.9</v>
      </c>
      <c r="AY26" s="2">
        <v>39</v>
      </c>
      <c r="AZ26" s="2">
        <v>32.086500000000001</v>
      </c>
      <c r="BA26" s="2">
        <v>1.37</v>
      </c>
      <c r="BB26" s="2">
        <v>5.6</v>
      </c>
      <c r="BC26" s="2">
        <v>24.4</v>
      </c>
      <c r="BD26" s="2">
        <v>38.8354</v>
      </c>
      <c r="BE26" s="4"/>
      <c r="BF26" s="4"/>
    </row>
    <row r="27" spans="1:58" x14ac:dyDescent="0.2">
      <c r="A27" s="29">
        <v>26</v>
      </c>
      <c r="B27" s="7" t="s">
        <v>24</v>
      </c>
      <c r="C27" s="3">
        <v>39923</v>
      </c>
      <c r="D27" s="4" t="s">
        <v>21</v>
      </c>
      <c r="E27" s="4" t="s">
        <v>170</v>
      </c>
      <c r="F27" s="5" t="s">
        <v>188</v>
      </c>
      <c r="G27" s="6">
        <v>0.88749999999999996</v>
      </c>
      <c r="H27" s="6">
        <v>0.90208333333333324</v>
      </c>
      <c r="I27" s="85">
        <f t="shared" si="0"/>
        <v>20.999999999999925</v>
      </c>
      <c r="J27" s="86">
        <f>I27*Segmentos!$D$7*(AH27%)*IF(ISNUMBER(AI27),AI27%,0)</f>
        <v>46745.999999999833</v>
      </c>
      <c r="K27" s="86">
        <f>I27*Segmentos!$D$7*(AL27%)*IF(ISNUMBER(AM27),AM27%,0)</f>
        <v>25115.999999999913</v>
      </c>
      <c r="L27" s="4"/>
      <c r="M27" s="2">
        <v>0.4</v>
      </c>
      <c r="N27" s="2">
        <v>0.9</v>
      </c>
      <c r="O27" s="2">
        <v>43.1</v>
      </c>
      <c r="P27" s="2">
        <v>28.2471</v>
      </c>
      <c r="Q27" s="2">
        <v>0</v>
      </c>
      <c r="R27" s="2">
        <v>0</v>
      </c>
      <c r="S27" s="8" t="s">
        <v>577</v>
      </c>
      <c r="T27" s="2">
        <v>0</v>
      </c>
      <c r="U27" s="2">
        <v>1.22</v>
      </c>
      <c r="V27" s="2">
        <v>2.5</v>
      </c>
      <c r="W27" s="2">
        <v>49.3</v>
      </c>
      <c r="X27" s="2">
        <v>17.849499999999999</v>
      </c>
      <c r="Y27" s="2">
        <v>0.5</v>
      </c>
      <c r="Z27" s="2">
        <v>1.4</v>
      </c>
      <c r="AA27" s="2">
        <v>35.6</v>
      </c>
      <c r="AB27" s="2">
        <v>10.397600000000001</v>
      </c>
      <c r="AC27" s="2">
        <v>0</v>
      </c>
      <c r="AD27" s="2">
        <v>0</v>
      </c>
      <c r="AE27" s="8" t="s">
        <v>577</v>
      </c>
      <c r="AF27" s="2">
        <v>0</v>
      </c>
      <c r="AG27" s="2">
        <v>0.54</v>
      </c>
      <c r="AH27" s="22">
        <v>1.5</v>
      </c>
      <c r="AI27" s="22">
        <v>37.1</v>
      </c>
      <c r="AJ27" s="22">
        <v>17.878299999999999</v>
      </c>
      <c r="AK27" s="18">
        <v>0.28000000000000003</v>
      </c>
      <c r="AL27" s="18">
        <v>0.5</v>
      </c>
      <c r="AM27" s="18">
        <v>59.8</v>
      </c>
      <c r="AN27" s="2">
        <v>10.3689</v>
      </c>
      <c r="AO27" s="2">
        <v>0.04</v>
      </c>
      <c r="AP27" s="2">
        <v>0.4</v>
      </c>
      <c r="AQ27" s="2">
        <v>10</v>
      </c>
      <c r="AR27" s="2">
        <v>0.33040000000000003</v>
      </c>
      <c r="AS27" s="2">
        <v>0</v>
      </c>
      <c r="AT27" s="2">
        <v>0</v>
      </c>
      <c r="AU27" s="8" t="s">
        <v>577</v>
      </c>
      <c r="AV27" s="2">
        <v>0</v>
      </c>
      <c r="AW27" s="2">
        <v>0.23</v>
      </c>
      <c r="AX27" s="2">
        <v>0.6</v>
      </c>
      <c r="AY27" s="2">
        <v>39.700000000000003</v>
      </c>
      <c r="AZ27" s="2">
        <v>4.5522</v>
      </c>
      <c r="BA27" s="2">
        <v>0.87</v>
      </c>
      <c r="BB27" s="2">
        <v>1.9</v>
      </c>
      <c r="BC27" s="2">
        <v>46.1</v>
      </c>
      <c r="BD27" s="2">
        <v>23.3645</v>
      </c>
      <c r="BE27" s="4"/>
      <c r="BF27" s="4"/>
    </row>
    <row r="28" spans="1:58" x14ac:dyDescent="0.2">
      <c r="A28" s="29">
        <v>27</v>
      </c>
      <c r="B28" s="7" t="s">
        <v>4</v>
      </c>
      <c r="C28" s="3">
        <v>39923</v>
      </c>
      <c r="D28" s="4" t="s">
        <v>3</v>
      </c>
      <c r="E28" s="4" t="s">
        <v>165</v>
      </c>
      <c r="F28" s="5" t="s">
        <v>188</v>
      </c>
      <c r="G28" s="6">
        <v>0.78263888888888899</v>
      </c>
      <c r="H28" s="6">
        <v>0.87430555555555556</v>
      </c>
      <c r="I28" s="85">
        <f t="shared" si="0"/>
        <v>131.99999999999986</v>
      </c>
      <c r="J28" s="86">
        <f>I28*Segmentos!$D$7*(AH28%)*IF(ISNUMBER(AI28),AI28%,0)</f>
        <v>1660190.399999998</v>
      </c>
      <c r="K28" s="86">
        <f>I28*Segmentos!$D$7*(AL28%)*IF(ISNUMBER(AM28),AM28%,0)</f>
        <v>2518771.1999999979</v>
      </c>
      <c r="L28" s="4"/>
      <c r="M28" s="2">
        <v>4</v>
      </c>
      <c r="N28" s="2">
        <v>16</v>
      </c>
      <c r="O28" s="2">
        <v>24.9</v>
      </c>
      <c r="P28" s="2">
        <v>72.151899999999998</v>
      </c>
      <c r="Q28" s="2">
        <v>4.8899999999999997</v>
      </c>
      <c r="R28" s="2">
        <v>15.3</v>
      </c>
      <c r="S28" s="2">
        <v>31.9</v>
      </c>
      <c r="T28" s="2">
        <v>14.7186</v>
      </c>
      <c r="U28" s="2">
        <v>5.0599999999999996</v>
      </c>
      <c r="V28" s="2">
        <v>18.399999999999999</v>
      </c>
      <c r="W28" s="2">
        <v>27.5</v>
      </c>
      <c r="X28" s="2">
        <v>19.153199999999998</v>
      </c>
      <c r="Y28" s="2">
        <v>3.3</v>
      </c>
      <c r="Z28" s="2">
        <v>14.4</v>
      </c>
      <c r="AA28" s="2">
        <v>22.9</v>
      </c>
      <c r="AB28" s="2">
        <v>17.571300000000001</v>
      </c>
      <c r="AC28" s="2">
        <v>3.49</v>
      </c>
      <c r="AD28" s="2">
        <v>16.399999999999999</v>
      </c>
      <c r="AE28" s="2">
        <v>21.3</v>
      </c>
      <c r="AF28" s="2">
        <v>20.7088</v>
      </c>
      <c r="AG28" s="2">
        <v>3.14</v>
      </c>
      <c r="AH28" s="22">
        <v>14.1</v>
      </c>
      <c r="AI28" s="22">
        <v>22.3</v>
      </c>
      <c r="AJ28" s="22">
        <v>26.866299999999999</v>
      </c>
      <c r="AK28" s="18">
        <v>4.7699999999999996</v>
      </c>
      <c r="AL28" s="18">
        <v>17.8</v>
      </c>
      <c r="AM28" s="18">
        <v>26.8</v>
      </c>
      <c r="AN28" s="2">
        <v>45.285699999999999</v>
      </c>
      <c r="AO28" s="2">
        <v>1.53</v>
      </c>
      <c r="AP28" s="2">
        <v>10.7</v>
      </c>
      <c r="AQ28" s="2">
        <v>14.3</v>
      </c>
      <c r="AR28" s="2">
        <v>3.0188999999999999</v>
      </c>
      <c r="AS28" s="2">
        <v>2.21</v>
      </c>
      <c r="AT28" s="2">
        <v>11.9</v>
      </c>
      <c r="AU28" s="2">
        <v>18.5</v>
      </c>
      <c r="AV28" s="2">
        <v>8.7885000000000009</v>
      </c>
      <c r="AW28" s="2">
        <v>3.99</v>
      </c>
      <c r="AX28" s="2">
        <v>14.9</v>
      </c>
      <c r="AY28" s="2">
        <v>26.8</v>
      </c>
      <c r="AZ28" s="2">
        <v>20.705400000000001</v>
      </c>
      <c r="BA28" s="2">
        <v>5.73</v>
      </c>
      <c r="BB28" s="2">
        <v>20.8</v>
      </c>
      <c r="BC28" s="2">
        <v>27.6</v>
      </c>
      <c r="BD28" s="2">
        <v>39.639099999999999</v>
      </c>
      <c r="BE28" s="4"/>
      <c r="BF28" s="4"/>
    </row>
    <row r="29" spans="1:58" x14ac:dyDescent="0.2">
      <c r="A29" s="29">
        <v>28</v>
      </c>
      <c r="B29" s="7" t="s">
        <v>39</v>
      </c>
      <c r="C29" s="3">
        <v>39924</v>
      </c>
      <c r="D29" s="4" t="s">
        <v>0</v>
      </c>
      <c r="E29" s="4" t="s">
        <v>174</v>
      </c>
      <c r="F29" s="5" t="s">
        <v>189</v>
      </c>
      <c r="G29" s="6">
        <v>0.90902777777777777</v>
      </c>
      <c r="H29" s="6">
        <v>0.9868055555555556</v>
      </c>
      <c r="I29" s="85">
        <f t="shared" si="0"/>
        <v>112.00000000000009</v>
      </c>
      <c r="J29" s="86">
        <f>I29*Segmentos!$D$7*(AH29%)*IF(ISNUMBER(AI29),AI29%,0)</f>
        <v>3265920.0000000033</v>
      </c>
      <c r="K29" s="86">
        <f>I29*Segmentos!$D$7*(AL29%)*IF(ISNUMBER(AM29),AM29%,0)</f>
        <v>5143756.8000000045</v>
      </c>
      <c r="L29" s="4"/>
      <c r="M29" s="2">
        <v>9.48</v>
      </c>
      <c r="N29" s="2">
        <v>26.4</v>
      </c>
      <c r="O29" s="2">
        <v>36</v>
      </c>
      <c r="P29" s="2">
        <v>87.635400000000004</v>
      </c>
      <c r="Q29" s="2">
        <v>6.91</v>
      </c>
      <c r="R29" s="2">
        <v>21.9</v>
      </c>
      <c r="S29" s="2">
        <v>31.5</v>
      </c>
      <c r="T29" s="2">
        <v>10.662599999999999</v>
      </c>
      <c r="U29" s="2">
        <v>10.59</v>
      </c>
      <c r="V29" s="2">
        <v>27.9</v>
      </c>
      <c r="W29" s="2">
        <v>38</v>
      </c>
      <c r="X29" s="2">
        <v>20.532599999999999</v>
      </c>
      <c r="Y29" s="2">
        <v>8.61</v>
      </c>
      <c r="Z29" s="2">
        <v>26.6</v>
      </c>
      <c r="AA29" s="2">
        <v>32.299999999999997</v>
      </c>
      <c r="AB29" s="2">
        <v>23.494199999999999</v>
      </c>
      <c r="AC29" s="2">
        <v>10.85</v>
      </c>
      <c r="AD29" s="2">
        <v>27.4</v>
      </c>
      <c r="AE29" s="2">
        <v>39.6</v>
      </c>
      <c r="AF29" s="2">
        <v>32.945900000000002</v>
      </c>
      <c r="AG29" s="2">
        <v>7.27</v>
      </c>
      <c r="AH29" s="22">
        <v>22.5</v>
      </c>
      <c r="AI29" s="22">
        <v>32.4</v>
      </c>
      <c r="AJ29" s="22">
        <v>31.900500000000001</v>
      </c>
      <c r="AK29" s="18">
        <v>11.47</v>
      </c>
      <c r="AL29" s="18">
        <v>29.9</v>
      </c>
      <c r="AM29" s="18">
        <v>38.4</v>
      </c>
      <c r="AN29" s="2">
        <v>55.734900000000003</v>
      </c>
      <c r="AO29" s="2">
        <v>6.06</v>
      </c>
      <c r="AP29" s="2">
        <v>19.100000000000001</v>
      </c>
      <c r="AQ29" s="2">
        <v>31.7</v>
      </c>
      <c r="AR29" s="2">
        <v>6.1205999999999996</v>
      </c>
      <c r="AS29" s="2">
        <v>8.9499999999999993</v>
      </c>
      <c r="AT29" s="2">
        <v>27.1</v>
      </c>
      <c r="AU29" s="2">
        <v>33</v>
      </c>
      <c r="AV29" s="2">
        <v>18.2316</v>
      </c>
      <c r="AW29" s="2">
        <v>10.37</v>
      </c>
      <c r="AX29" s="2">
        <v>25.8</v>
      </c>
      <c r="AY29" s="2">
        <v>40.1</v>
      </c>
      <c r="AZ29" s="2">
        <v>27.5594</v>
      </c>
      <c r="BA29" s="2">
        <v>10.09</v>
      </c>
      <c r="BB29" s="2">
        <v>28.4</v>
      </c>
      <c r="BC29" s="2">
        <v>35.5</v>
      </c>
      <c r="BD29" s="2">
        <v>35.723799999999997</v>
      </c>
      <c r="BE29" s="4"/>
      <c r="BF29" s="4"/>
    </row>
    <row r="30" spans="1:58" x14ac:dyDescent="0.2">
      <c r="A30" s="29">
        <v>29</v>
      </c>
      <c r="B30" s="7" t="s">
        <v>15</v>
      </c>
      <c r="C30" s="3">
        <v>39924</v>
      </c>
      <c r="D30" s="4" t="s">
        <v>13</v>
      </c>
      <c r="E30" s="4" t="s">
        <v>164</v>
      </c>
      <c r="F30" s="5" t="s">
        <v>189</v>
      </c>
      <c r="G30" s="6">
        <v>0.87569444444444444</v>
      </c>
      <c r="H30" s="6">
        <v>0.91249999999999998</v>
      </c>
      <c r="I30" s="85">
        <f t="shared" si="0"/>
        <v>52.999999999999972</v>
      </c>
      <c r="J30" s="86">
        <f>I30*Segmentos!$D$7*(AH30%)*IF(ISNUMBER(AI30),AI30%,0)</f>
        <v>1603779.9999999993</v>
      </c>
      <c r="K30" s="86">
        <f>I30*Segmentos!$D$7*(AL30%)*IF(ISNUMBER(AM30),AM30%,0)</f>
        <v>2654282.3999999985</v>
      </c>
      <c r="L30" s="4"/>
      <c r="M30" s="2">
        <v>10.16</v>
      </c>
      <c r="N30" s="2">
        <v>20.2</v>
      </c>
      <c r="O30" s="2">
        <v>50.3</v>
      </c>
      <c r="P30" s="2">
        <v>86.912999999999997</v>
      </c>
      <c r="Q30" s="2">
        <v>5.39</v>
      </c>
      <c r="R30" s="2">
        <v>13.1</v>
      </c>
      <c r="S30" s="2">
        <v>41.1</v>
      </c>
      <c r="T30" s="2">
        <v>7.6877000000000004</v>
      </c>
      <c r="U30" s="2">
        <v>9.43</v>
      </c>
      <c r="V30" s="2">
        <v>17.7</v>
      </c>
      <c r="W30" s="2">
        <v>53.3</v>
      </c>
      <c r="X30" s="2">
        <v>16.9114</v>
      </c>
      <c r="Y30" s="2">
        <v>8.14</v>
      </c>
      <c r="Z30" s="2">
        <v>19.8</v>
      </c>
      <c r="AA30" s="2">
        <v>41</v>
      </c>
      <c r="AB30" s="2">
        <v>20.550999999999998</v>
      </c>
      <c r="AC30" s="2">
        <v>14.87</v>
      </c>
      <c r="AD30" s="2">
        <v>25.7</v>
      </c>
      <c r="AE30" s="2">
        <v>57.8</v>
      </c>
      <c r="AF30" s="2">
        <v>41.762900000000002</v>
      </c>
      <c r="AG30" s="2">
        <v>7.56</v>
      </c>
      <c r="AH30" s="22">
        <v>17</v>
      </c>
      <c r="AI30" s="22">
        <v>44.5</v>
      </c>
      <c r="AJ30" s="22">
        <v>30.679200000000002</v>
      </c>
      <c r="AK30" s="18">
        <v>12.51</v>
      </c>
      <c r="AL30" s="18">
        <v>23.1</v>
      </c>
      <c r="AM30" s="18">
        <v>54.2</v>
      </c>
      <c r="AN30" s="2">
        <v>56.233699999999999</v>
      </c>
      <c r="AO30" s="2">
        <v>8.59</v>
      </c>
      <c r="AP30" s="2">
        <v>18.899999999999999</v>
      </c>
      <c r="AQ30" s="2">
        <v>45.5</v>
      </c>
      <c r="AR30" s="2">
        <v>8.0299999999999994</v>
      </c>
      <c r="AS30" s="2">
        <v>6.81</v>
      </c>
      <c r="AT30" s="2">
        <v>16.3</v>
      </c>
      <c r="AU30" s="2">
        <v>41.8</v>
      </c>
      <c r="AV30" s="2">
        <v>12.841200000000001</v>
      </c>
      <c r="AW30" s="2">
        <v>6.25</v>
      </c>
      <c r="AX30" s="2">
        <v>15.1</v>
      </c>
      <c r="AY30" s="2">
        <v>41.4</v>
      </c>
      <c r="AZ30" s="2">
        <v>15.371499999999999</v>
      </c>
      <c r="BA30" s="2">
        <v>15.47</v>
      </c>
      <c r="BB30" s="2">
        <v>26.6</v>
      </c>
      <c r="BC30" s="2">
        <v>58.1</v>
      </c>
      <c r="BD30" s="2">
        <v>50.670299999999997</v>
      </c>
      <c r="BE30" s="4"/>
      <c r="BF30" s="4"/>
    </row>
    <row r="31" spans="1:58" x14ac:dyDescent="0.2">
      <c r="A31" s="29">
        <v>30</v>
      </c>
      <c r="B31" s="7" t="s">
        <v>40</v>
      </c>
      <c r="C31" s="3">
        <v>39924</v>
      </c>
      <c r="D31" s="4" t="s">
        <v>21</v>
      </c>
      <c r="E31" s="4" t="s">
        <v>169</v>
      </c>
      <c r="F31" s="5" t="s">
        <v>189</v>
      </c>
      <c r="G31" s="6">
        <v>0.92013888888888884</v>
      </c>
      <c r="H31" s="6">
        <v>0.9555555555555556</v>
      </c>
      <c r="I31" s="85">
        <f t="shared" si="0"/>
        <v>51.000000000000142</v>
      </c>
      <c r="J31" s="86">
        <f>I31*Segmentos!$D$7*(AH31%)*IF(ISNUMBER(AI31),AI31%,0)</f>
        <v>223624.80000000069</v>
      </c>
      <c r="K31" s="86">
        <f>I31*Segmentos!$D$7*(AL31%)*IF(ISNUMBER(AM31),AM31%,0)</f>
        <v>239598.0000000007</v>
      </c>
      <c r="L31" s="4" t="s">
        <v>201</v>
      </c>
      <c r="M31" s="2">
        <v>1.1399999999999999</v>
      </c>
      <c r="N31" s="2">
        <v>2.7</v>
      </c>
      <c r="O31" s="2">
        <v>42.1</v>
      </c>
      <c r="P31" s="2">
        <v>90.386600000000001</v>
      </c>
      <c r="Q31" s="2">
        <v>0.2</v>
      </c>
      <c r="R31" s="2">
        <v>0.6</v>
      </c>
      <c r="S31" s="2">
        <v>36.299999999999997</v>
      </c>
      <c r="T31" s="2">
        <v>2.6535000000000002</v>
      </c>
      <c r="U31" s="2">
        <v>0.71</v>
      </c>
      <c r="V31" s="2">
        <v>3</v>
      </c>
      <c r="W31" s="2">
        <v>23.4</v>
      </c>
      <c r="X31" s="2">
        <v>11.738200000000001</v>
      </c>
      <c r="Y31" s="2">
        <v>1.48</v>
      </c>
      <c r="Z31" s="2">
        <v>3.5</v>
      </c>
      <c r="AA31" s="2">
        <v>42.2</v>
      </c>
      <c r="AB31" s="2">
        <v>34.687600000000003</v>
      </c>
      <c r="AC31" s="2">
        <v>1.59</v>
      </c>
      <c r="AD31" s="2">
        <v>2.9</v>
      </c>
      <c r="AE31" s="2">
        <v>55.1</v>
      </c>
      <c r="AF31" s="2">
        <v>41.307299999999998</v>
      </c>
      <c r="AG31" s="2">
        <v>1.1000000000000001</v>
      </c>
      <c r="AH31" s="22">
        <v>2.7</v>
      </c>
      <c r="AI31" s="22">
        <v>40.6</v>
      </c>
      <c r="AJ31" s="22">
        <v>41.357799999999997</v>
      </c>
      <c r="AK31" s="18">
        <v>1.18</v>
      </c>
      <c r="AL31" s="18">
        <v>2.7</v>
      </c>
      <c r="AM31" s="18">
        <v>43.5</v>
      </c>
      <c r="AN31" s="2">
        <v>49.028799999999997</v>
      </c>
      <c r="AO31" s="2">
        <v>0.25</v>
      </c>
      <c r="AP31" s="2">
        <v>1</v>
      </c>
      <c r="AQ31" s="2">
        <v>25.1</v>
      </c>
      <c r="AR31" s="2">
        <v>2.1690999999999998</v>
      </c>
      <c r="AS31" s="2">
        <v>0.82</v>
      </c>
      <c r="AT31" s="2">
        <v>2.1</v>
      </c>
      <c r="AU31" s="2">
        <v>38.4</v>
      </c>
      <c r="AV31" s="2">
        <v>14.3461</v>
      </c>
      <c r="AW31" s="2">
        <v>1.19</v>
      </c>
      <c r="AX31" s="2">
        <v>2.2999999999999998</v>
      </c>
      <c r="AY31" s="2">
        <v>52.7</v>
      </c>
      <c r="AZ31" s="2">
        <v>27.0608</v>
      </c>
      <c r="BA31" s="2">
        <v>1.54</v>
      </c>
      <c r="BB31" s="2">
        <v>3.9</v>
      </c>
      <c r="BC31" s="2">
        <v>39.9</v>
      </c>
      <c r="BD31" s="2">
        <v>46.810499999999998</v>
      </c>
      <c r="BE31" s="4"/>
      <c r="BF31" s="4"/>
    </row>
    <row r="32" spans="1:58" x14ac:dyDescent="0.2">
      <c r="A32" s="29">
        <v>31</v>
      </c>
      <c r="B32" s="7" t="s">
        <v>5</v>
      </c>
      <c r="C32" s="3">
        <v>39924</v>
      </c>
      <c r="D32" s="4" t="s">
        <v>3</v>
      </c>
      <c r="E32" s="4" t="s">
        <v>164</v>
      </c>
      <c r="F32" s="5" t="s">
        <v>189</v>
      </c>
      <c r="G32" s="6">
        <v>0.87430555555555556</v>
      </c>
      <c r="H32" s="6">
        <v>0.91666666666666663</v>
      </c>
      <c r="I32" s="85">
        <f t="shared" si="0"/>
        <v>60.999999999999943</v>
      </c>
      <c r="J32" s="86">
        <f>I32*Segmentos!$D$7*(AH32%)*IF(ISNUMBER(AI32),AI32%,0)</f>
        <v>1389921.5999999985</v>
      </c>
      <c r="K32" s="86">
        <f>I32*Segmentos!$D$7*(AL32%)*IF(ISNUMBER(AM32),AM32%,0)</f>
        <v>1363154.7999999989</v>
      </c>
      <c r="L32" s="4"/>
      <c r="M32" s="2">
        <v>5.65</v>
      </c>
      <c r="N32" s="2">
        <v>17.399999999999999</v>
      </c>
      <c r="O32" s="2">
        <v>32.4</v>
      </c>
      <c r="P32" s="2">
        <v>81.988600000000005</v>
      </c>
      <c r="Q32" s="2">
        <v>3.51</v>
      </c>
      <c r="R32" s="2">
        <v>9.9</v>
      </c>
      <c r="S32" s="2">
        <v>35.5</v>
      </c>
      <c r="T32" s="2">
        <v>8.4893999999999998</v>
      </c>
      <c r="U32" s="2">
        <v>4.6100000000000003</v>
      </c>
      <c r="V32" s="2">
        <v>12.9</v>
      </c>
      <c r="W32" s="2">
        <v>35.700000000000003</v>
      </c>
      <c r="X32" s="2">
        <v>14.018000000000001</v>
      </c>
      <c r="Y32" s="2">
        <v>6.28</v>
      </c>
      <c r="Z32" s="2">
        <v>19.8</v>
      </c>
      <c r="AA32" s="2">
        <v>31.8</v>
      </c>
      <c r="AB32" s="2">
        <v>26.9087</v>
      </c>
      <c r="AC32" s="2">
        <v>6.84</v>
      </c>
      <c r="AD32" s="2">
        <v>22.1</v>
      </c>
      <c r="AE32" s="2">
        <v>31</v>
      </c>
      <c r="AF32" s="2">
        <v>32.572400000000002</v>
      </c>
      <c r="AG32" s="2">
        <v>5.71</v>
      </c>
      <c r="AH32" s="22">
        <v>18.8</v>
      </c>
      <c r="AI32" s="22">
        <v>30.3</v>
      </c>
      <c r="AJ32" s="22">
        <v>39.293700000000001</v>
      </c>
      <c r="AK32" s="18">
        <v>5.6</v>
      </c>
      <c r="AL32" s="18">
        <v>16.100000000000001</v>
      </c>
      <c r="AM32" s="18">
        <v>34.700000000000003</v>
      </c>
      <c r="AN32" s="2">
        <v>42.694800000000001</v>
      </c>
      <c r="AO32" s="2">
        <v>3.65</v>
      </c>
      <c r="AP32" s="2">
        <v>12.8</v>
      </c>
      <c r="AQ32" s="2">
        <v>28.6</v>
      </c>
      <c r="AR32" s="2">
        <v>5.7953000000000001</v>
      </c>
      <c r="AS32" s="2">
        <v>5.3</v>
      </c>
      <c r="AT32" s="2">
        <v>16.100000000000001</v>
      </c>
      <c r="AU32" s="2">
        <v>32.799999999999997</v>
      </c>
      <c r="AV32" s="2">
        <v>16.927399999999999</v>
      </c>
      <c r="AW32" s="2">
        <v>6.63</v>
      </c>
      <c r="AX32" s="2">
        <v>19.399999999999999</v>
      </c>
      <c r="AY32" s="2">
        <v>34.1</v>
      </c>
      <c r="AZ32" s="2">
        <v>27.6553</v>
      </c>
      <c r="BA32" s="2">
        <v>5.69</v>
      </c>
      <c r="BB32" s="2">
        <v>18</v>
      </c>
      <c r="BC32" s="2">
        <v>31.6</v>
      </c>
      <c r="BD32" s="2">
        <v>31.610600000000002</v>
      </c>
      <c r="BE32" s="4"/>
      <c r="BF32" s="4"/>
    </row>
    <row r="33" spans="1:58" x14ac:dyDescent="0.2">
      <c r="A33" s="29">
        <v>32</v>
      </c>
      <c r="B33" s="7" t="s">
        <v>18</v>
      </c>
      <c r="C33" s="3">
        <v>39924</v>
      </c>
      <c r="D33" s="4" t="s">
        <v>17</v>
      </c>
      <c r="E33" s="4" t="s">
        <v>168</v>
      </c>
      <c r="F33" s="5" t="s">
        <v>189</v>
      </c>
      <c r="G33" s="6">
        <v>0.83333333333333337</v>
      </c>
      <c r="H33" s="6">
        <v>0.91388888888888886</v>
      </c>
      <c r="I33" s="85">
        <f t="shared" si="0"/>
        <v>115.99999999999991</v>
      </c>
      <c r="J33" s="86">
        <f>I33*Segmentos!$D$7*(AH33%)*IF(ISNUMBER(AI33),AI33%,0)</f>
        <v>234783.9999999998</v>
      </c>
      <c r="K33" s="86">
        <f>I33*Segmentos!$D$7*(AL33%)*IF(ISNUMBER(AM33),AM33%,0)</f>
        <v>178825.59999999983</v>
      </c>
      <c r="L33" s="4" t="s">
        <v>202</v>
      </c>
      <c r="M33" s="2">
        <v>0.44</v>
      </c>
      <c r="N33" s="2">
        <v>4.3</v>
      </c>
      <c r="O33" s="2">
        <v>10.199999999999999</v>
      </c>
      <c r="P33" s="2">
        <v>91.2209</v>
      </c>
      <c r="Q33" s="2">
        <v>0</v>
      </c>
      <c r="R33" s="2">
        <v>0</v>
      </c>
      <c r="S33" s="8" t="s">
        <v>577</v>
      </c>
      <c r="T33" s="2">
        <v>0</v>
      </c>
      <c r="U33" s="2">
        <v>0.14000000000000001</v>
      </c>
      <c r="V33" s="2">
        <v>2.8</v>
      </c>
      <c r="W33" s="2">
        <v>4.9000000000000004</v>
      </c>
      <c r="X33" s="2">
        <v>5.8834999999999997</v>
      </c>
      <c r="Y33" s="2">
        <v>0.94</v>
      </c>
      <c r="Z33" s="2">
        <v>4</v>
      </c>
      <c r="AA33" s="2">
        <v>23.8</v>
      </c>
      <c r="AB33" s="2">
        <v>57.923400000000001</v>
      </c>
      <c r="AC33" s="2">
        <v>0.4</v>
      </c>
      <c r="AD33" s="2">
        <v>7.8</v>
      </c>
      <c r="AE33" s="2">
        <v>5.0999999999999996</v>
      </c>
      <c r="AF33" s="2">
        <v>27.414100000000001</v>
      </c>
      <c r="AG33" s="2">
        <v>0.5</v>
      </c>
      <c r="AH33" s="22">
        <v>4.5999999999999996</v>
      </c>
      <c r="AI33" s="22">
        <v>11</v>
      </c>
      <c r="AJ33" s="22">
        <v>49.508400000000002</v>
      </c>
      <c r="AK33" s="18">
        <v>0.38</v>
      </c>
      <c r="AL33" s="18">
        <v>4.0999999999999996</v>
      </c>
      <c r="AM33" s="18">
        <v>9.4</v>
      </c>
      <c r="AN33" s="2">
        <v>41.712499999999999</v>
      </c>
      <c r="AO33" s="2">
        <v>0.03</v>
      </c>
      <c r="AP33" s="2">
        <v>1.3</v>
      </c>
      <c r="AQ33" s="2">
        <v>2.4</v>
      </c>
      <c r="AR33" s="2">
        <v>0.72170000000000001</v>
      </c>
      <c r="AS33" s="2">
        <v>0.4</v>
      </c>
      <c r="AT33" s="2">
        <v>2</v>
      </c>
      <c r="AU33" s="2">
        <v>20</v>
      </c>
      <c r="AV33" s="2">
        <v>18.519400000000001</v>
      </c>
      <c r="AW33" s="2">
        <v>0.34</v>
      </c>
      <c r="AX33" s="2">
        <v>3.8</v>
      </c>
      <c r="AY33" s="2">
        <v>8.9</v>
      </c>
      <c r="AZ33" s="2">
        <v>20.381799999999998</v>
      </c>
      <c r="BA33" s="2">
        <v>0.65</v>
      </c>
      <c r="BB33" s="2">
        <v>6.9</v>
      </c>
      <c r="BC33" s="2">
        <v>9.4</v>
      </c>
      <c r="BD33" s="2">
        <v>51.598100000000002</v>
      </c>
      <c r="BE33" s="4"/>
      <c r="BF33" s="4"/>
    </row>
    <row r="34" spans="1:58" x14ac:dyDescent="0.2">
      <c r="A34" s="29">
        <v>33</v>
      </c>
      <c r="B34" s="7" t="s">
        <v>9</v>
      </c>
      <c r="C34" s="3">
        <v>39924</v>
      </c>
      <c r="D34" s="4" t="s">
        <v>8</v>
      </c>
      <c r="E34" s="4" t="s">
        <v>168</v>
      </c>
      <c r="F34" s="5" t="s">
        <v>189</v>
      </c>
      <c r="G34" s="6">
        <v>0.78749999999999998</v>
      </c>
      <c r="H34" s="6">
        <v>0.87361111111111101</v>
      </c>
      <c r="I34" s="85">
        <f t="shared" si="0"/>
        <v>123.99999999999989</v>
      </c>
      <c r="J34" s="86">
        <f>I34*Segmentos!$D$7*(AH34%)*IF(ISNUMBER(AI34),AI34%,0)</f>
        <v>2542595.1999999974</v>
      </c>
      <c r="K34" s="86">
        <f>I34*Segmentos!$D$7*(AL34%)*IF(ISNUMBER(AM34),AM34%,0)</f>
        <v>2208191.9999999981</v>
      </c>
      <c r="L34" s="4" t="s">
        <v>200</v>
      </c>
      <c r="M34" s="2">
        <v>4.78</v>
      </c>
      <c r="N34" s="2">
        <v>15.6</v>
      </c>
      <c r="O34" s="2">
        <v>30.7</v>
      </c>
      <c r="P34" s="2">
        <v>92.905000000000001</v>
      </c>
      <c r="Q34" s="2">
        <v>0.9</v>
      </c>
      <c r="R34" s="2">
        <v>9.4</v>
      </c>
      <c r="S34" s="2">
        <v>9.6</v>
      </c>
      <c r="T34" s="2">
        <v>2.9236</v>
      </c>
      <c r="U34" s="2">
        <v>2.54</v>
      </c>
      <c r="V34" s="2">
        <v>10</v>
      </c>
      <c r="W34" s="2">
        <v>25.3</v>
      </c>
      <c r="X34" s="2">
        <v>10.338900000000001</v>
      </c>
      <c r="Y34" s="2">
        <v>4.63</v>
      </c>
      <c r="Z34" s="2">
        <v>16.399999999999999</v>
      </c>
      <c r="AA34" s="2">
        <v>28.2</v>
      </c>
      <c r="AB34" s="2">
        <v>26.534300000000002</v>
      </c>
      <c r="AC34" s="2">
        <v>8.33</v>
      </c>
      <c r="AD34" s="2">
        <v>21.5</v>
      </c>
      <c r="AE34" s="2">
        <v>38.700000000000003</v>
      </c>
      <c r="AF34" s="2">
        <v>53.108199999999997</v>
      </c>
      <c r="AG34" s="2">
        <v>5.14</v>
      </c>
      <c r="AH34" s="22">
        <v>14.2</v>
      </c>
      <c r="AI34" s="22">
        <v>36.1</v>
      </c>
      <c r="AJ34" s="22">
        <v>47.373399999999997</v>
      </c>
      <c r="AK34" s="18">
        <v>4.46</v>
      </c>
      <c r="AL34" s="18">
        <v>16.8</v>
      </c>
      <c r="AM34" s="18">
        <v>26.5</v>
      </c>
      <c r="AN34" s="2">
        <v>45.531599999999997</v>
      </c>
      <c r="AO34" s="2">
        <v>1.79</v>
      </c>
      <c r="AP34" s="2">
        <v>3.7</v>
      </c>
      <c r="AQ34" s="2">
        <v>48.9</v>
      </c>
      <c r="AR34" s="2">
        <v>3.8028</v>
      </c>
      <c r="AS34" s="2">
        <v>1.96</v>
      </c>
      <c r="AT34" s="2">
        <v>9.1999999999999993</v>
      </c>
      <c r="AU34" s="2">
        <v>21.1</v>
      </c>
      <c r="AV34" s="2">
        <v>8.3658999999999999</v>
      </c>
      <c r="AW34" s="2">
        <v>4.79</v>
      </c>
      <c r="AX34" s="2">
        <v>14.2</v>
      </c>
      <c r="AY34" s="2">
        <v>33.700000000000003</v>
      </c>
      <c r="AZ34" s="2">
        <v>26.756499999999999</v>
      </c>
      <c r="BA34" s="2">
        <v>7.26</v>
      </c>
      <c r="BB34" s="2">
        <v>23.7</v>
      </c>
      <c r="BC34" s="2">
        <v>30.7</v>
      </c>
      <c r="BD34" s="2">
        <v>53.979799999999997</v>
      </c>
      <c r="BE34" s="4"/>
      <c r="BF34" s="4"/>
    </row>
    <row r="35" spans="1:58" x14ac:dyDescent="0.2">
      <c r="A35" s="29">
        <v>34</v>
      </c>
      <c r="B35" s="7" t="s">
        <v>1</v>
      </c>
      <c r="C35" s="3">
        <v>39924</v>
      </c>
      <c r="D35" s="4" t="s">
        <v>0</v>
      </c>
      <c r="E35" s="4" t="s">
        <v>163</v>
      </c>
      <c r="F35" s="5" t="s">
        <v>189</v>
      </c>
      <c r="G35" s="6">
        <v>0.83819444444444446</v>
      </c>
      <c r="H35" s="6">
        <v>0.875</v>
      </c>
      <c r="I35" s="85">
        <f t="shared" si="0"/>
        <v>52.999999999999972</v>
      </c>
      <c r="J35" s="86">
        <f>I35*Segmentos!$D$7*(AH35%)*IF(ISNUMBER(AI35),AI35%,0)</f>
        <v>496588.79999999976</v>
      </c>
      <c r="K35" s="86">
        <f>I35*Segmentos!$D$7*(AL35%)*IF(ISNUMBER(AM35),AM35%,0)</f>
        <v>1321989.5999999994</v>
      </c>
      <c r="L35" s="4"/>
      <c r="M35" s="2">
        <v>4.3899999999999997</v>
      </c>
      <c r="N35" s="2">
        <v>9</v>
      </c>
      <c r="O35" s="2">
        <v>48.6</v>
      </c>
      <c r="P35" s="2">
        <v>72.0261</v>
      </c>
      <c r="Q35" s="2">
        <v>4.72</v>
      </c>
      <c r="R35" s="2">
        <v>9.1999999999999993</v>
      </c>
      <c r="S35" s="2">
        <v>51.3</v>
      </c>
      <c r="T35" s="2">
        <v>12.9132</v>
      </c>
      <c r="U35" s="2">
        <v>4.62</v>
      </c>
      <c r="V35" s="2">
        <v>9.5</v>
      </c>
      <c r="W35" s="2">
        <v>48.4</v>
      </c>
      <c r="X35" s="2">
        <v>15.878399999999999</v>
      </c>
      <c r="Y35" s="2">
        <v>4.1399999999999997</v>
      </c>
      <c r="Z35" s="2">
        <v>8.6</v>
      </c>
      <c r="AA35" s="2">
        <v>48.4</v>
      </c>
      <c r="AB35" s="2">
        <v>20.044799999999999</v>
      </c>
      <c r="AC35" s="2">
        <v>4.3099999999999996</v>
      </c>
      <c r="AD35" s="2">
        <v>9.1</v>
      </c>
      <c r="AE35" s="2">
        <v>47.5</v>
      </c>
      <c r="AF35" s="2">
        <v>23.189699999999998</v>
      </c>
      <c r="AG35" s="2">
        <v>2.35</v>
      </c>
      <c r="AH35" s="22">
        <v>6.4</v>
      </c>
      <c r="AI35" s="22">
        <v>36.6</v>
      </c>
      <c r="AJ35" s="22">
        <v>18.295200000000001</v>
      </c>
      <c r="AK35" s="18">
        <v>6.24</v>
      </c>
      <c r="AL35" s="18">
        <v>11.4</v>
      </c>
      <c r="AM35" s="18">
        <v>54.7</v>
      </c>
      <c r="AN35" s="2">
        <v>53.730899999999998</v>
      </c>
      <c r="AO35" s="2">
        <v>2.85</v>
      </c>
      <c r="AP35" s="2">
        <v>7.9</v>
      </c>
      <c r="AQ35" s="2">
        <v>35.9</v>
      </c>
      <c r="AR35" s="2">
        <v>5.1007999999999996</v>
      </c>
      <c r="AS35" s="2">
        <v>5.46</v>
      </c>
      <c r="AT35" s="2">
        <v>9.6</v>
      </c>
      <c r="AU35" s="2">
        <v>56.7</v>
      </c>
      <c r="AV35" s="2">
        <v>19.704999999999998</v>
      </c>
      <c r="AW35" s="2">
        <v>3.58</v>
      </c>
      <c r="AX35" s="2">
        <v>6.8</v>
      </c>
      <c r="AY35" s="2">
        <v>52.6</v>
      </c>
      <c r="AZ35" s="2">
        <v>16.876999999999999</v>
      </c>
      <c r="BA35" s="2">
        <v>4.83</v>
      </c>
      <c r="BB35" s="2">
        <v>10.7</v>
      </c>
      <c r="BC35" s="2">
        <v>45.2</v>
      </c>
      <c r="BD35" s="2">
        <v>30.343399999999999</v>
      </c>
      <c r="BE35" s="4"/>
      <c r="BF35" s="4"/>
    </row>
    <row r="36" spans="1:58" x14ac:dyDescent="0.2">
      <c r="A36" s="29">
        <v>35</v>
      </c>
      <c r="B36" s="7" t="s">
        <v>29</v>
      </c>
      <c r="C36" s="3">
        <v>39924</v>
      </c>
      <c r="D36" s="4" t="s">
        <v>28</v>
      </c>
      <c r="E36" s="4" t="s">
        <v>169</v>
      </c>
      <c r="F36" s="5" t="s">
        <v>189</v>
      </c>
      <c r="G36" s="6">
        <v>0.84513888888888899</v>
      </c>
      <c r="H36" s="6">
        <v>0.87569444444444444</v>
      </c>
      <c r="I36" s="85">
        <f t="shared" si="0"/>
        <v>43.999999999999844</v>
      </c>
      <c r="J36" s="86">
        <f>I36*Segmentos!$D$7*(AH36%)*IF(ISNUMBER(AI36),AI36%,0)</f>
        <v>64310.399999999783</v>
      </c>
      <c r="K36" s="86">
        <f>I36*Segmentos!$D$7*(AL36%)*IF(ISNUMBER(AM36),AM36%,0)</f>
        <v>160159.99999999942</v>
      </c>
      <c r="L36" s="4"/>
      <c r="M36" s="2">
        <v>0.64</v>
      </c>
      <c r="N36" s="2">
        <v>2.2999999999999998</v>
      </c>
      <c r="O36" s="2">
        <v>28</v>
      </c>
      <c r="P36" s="2">
        <v>96.563299999999998</v>
      </c>
      <c r="Q36" s="2">
        <v>0.5</v>
      </c>
      <c r="R36" s="2">
        <v>1.4</v>
      </c>
      <c r="S36" s="2">
        <v>35.799999999999997</v>
      </c>
      <c r="T36" s="2">
        <v>12.612399999999999</v>
      </c>
      <c r="U36" s="2">
        <v>0.04</v>
      </c>
      <c r="V36" s="2">
        <v>1.2</v>
      </c>
      <c r="W36" s="2">
        <v>2.9</v>
      </c>
      <c r="X36" s="2">
        <v>1.1074999999999999</v>
      </c>
      <c r="Y36" s="2">
        <v>0.26</v>
      </c>
      <c r="Z36" s="2">
        <v>1.3</v>
      </c>
      <c r="AA36" s="2">
        <v>19.8</v>
      </c>
      <c r="AB36" s="2">
        <v>11.7782</v>
      </c>
      <c r="AC36" s="2">
        <v>1.44</v>
      </c>
      <c r="AD36" s="2">
        <v>4.3</v>
      </c>
      <c r="AE36" s="2">
        <v>33.4</v>
      </c>
      <c r="AF36" s="2">
        <v>71.065200000000004</v>
      </c>
      <c r="AG36" s="2">
        <v>0.36</v>
      </c>
      <c r="AH36" s="22">
        <v>1.8</v>
      </c>
      <c r="AI36" s="22">
        <v>20.3</v>
      </c>
      <c r="AJ36" s="22">
        <v>25.658300000000001</v>
      </c>
      <c r="AK36" s="18">
        <v>0.9</v>
      </c>
      <c r="AL36" s="18">
        <v>2.8</v>
      </c>
      <c r="AM36" s="18">
        <v>32.5</v>
      </c>
      <c r="AN36" s="2">
        <v>70.905000000000001</v>
      </c>
      <c r="AO36" s="2">
        <v>0.02</v>
      </c>
      <c r="AP36" s="2">
        <v>1</v>
      </c>
      <c r="AQ36" s="2">
        <v>2.2999999999999998</v>
      </c>
      <c r="AR36" s="2">
        <v>0.37359999999999999</v>
      </c>
      <c r="AS36" s="2">
        <v>0.28000000000000003</v>
      </c>
      <c r="AT36" s="2">
        <v>1.2</v>
      </c>
      <c r="AU36" s="2">
        <v>24.2</v>
      </c>
      <c r="AV36" s="2">
        <v>9.2852999999999994</v>
      </c>
      <c r="AW36" s="2">
        <v>0.38</v>
      </c>
      <c r="AX36" s="2">
        <v>2.4</v>
      </c>
      <c r="AY36" s="2">
        <v>15.5</v>
      </c>
      <c r="AZ36" s="2">
        <v>16.391400000000001</v>
      </c>
      <c r="BA36" s="2">
        <v>1.22</v>
      </c>
      <c r="BB36" s="2">
        <v>3.2</v>
      </c>
      <c r="BC36" s="2">
        <v>38.200000000000003</v>
      </c>
      <c r="BD36" s="2">
        <v>70.513000000000005</v>
      </c>
      <c r="BE36" s="4"/>
      <c r="BF36" s="4"/>
    </row>
    <row r="37" spans="1:58" x14ac:dyDescent="0.2">
      <c r="A37" s="29">
        <v>36</v>
      </c>
      <c r="B37" s="7" t="s">
        <v>36</v>
      </c>
      <c r="C37" s="3">
        <v>39924</v>
      </c>
      <c r="D37" s="4" t="s">
        <v>13</v>
      </c>
      <c r="E37" s="4" t="s">
        <v>163</v>
      </c>
      <c r="F37" s="5" t="s">
        <v>189</v>
      </c>
      <c r="G37" s="6">
        <v>0.91249999999999998</v>
      </c>
      <c r="H37" s="6">
        <v>0.95347222222222217</v>
      </c>
      <c r="I37" s="85">
        <f t="shared" si="0"/>
        <v>58.99999999999995</v>
      </c>
      <c r="J37" s="86">
        <f>I37*Segmentos!$D$7*(AH37%)*IF(ISNUMBER(AI37),AI37%,0)</f>
        <v>2366041.5999999982</v>
      </c>
      <c r="K37" s="86">
        <f>I37*Segmentos!$D$7*(AL37%)*IF(ISNUMBER(AM37),AM37%,0)</f>
        <v>3465305.9999999972</v>
      </c>
      <c r="L37" s="4"/>
      <c r="M37" s="2">
        <v>12.46</v>
      </c>
      <c r="N37" s="2">
        <v>23</v>
      </c>
      <c r="O37" s="2">
        <v>54.1</v>
      </c>
      <c r="P37" s="2">
        <v>80.066000000000003</v>
      </c>
      <c r="Q37" s="2">
        <v>8.2799999999999994</v>
      </c>
      <c r="R37" s="2">
        <v>15.1</v>
      </c>
      <c r="S37" s="2">
        <v>54.8</v>
      </c>
      <c r="T37" s="2">
        <v>8.8811</v>
      </c>
      <c r="U37" s="2">
        <v>12.79</v>
      </c>
      <c r="V37" s="2">
        <v>22.6</v>
      </c>
      <c r="W37" s="2">
        <v>56.6</v>
      </c>
      <c r="X37" s="2">
        <v>17.226400000000002</v>
      </c>
      <c r="Y37" s="2">
        <v>11.31</v>
      </c>
      <c r="Z37" s="2">
        <v>22.7</v>
      </c>
      <c r="AA37" s="2">
        <v>49.8</v>
      </c>
      <c r="AB37" s="2">
        <v>21.465199999999999</v>
      </c>
      <c r="AC37" s="2">
        <v>15.4</v>
      </c>
      <c r="AD37" s="2">
        <v>27.7</v>
      </c>
      <c r="AE37" s="2">
        <v>55.7</v>
      </c>
      <c r="AF37" s="2">
        <v>32.493400000000001</v>
      </c>
      <c r="AG37" s="2">
        <v>10.029999999999999</v>
      </c>
      <c r="AH37" s="22">
        <v>20.8</v>
      </c>
      <c r="AI37" s="22">
        <v>48.2</v>
      </c>
      <c r="AJ37" s="22">
        <v>30.561199999999999</v>
      </c>
      <c r="AK37" s="18">
        <v>14.66</v>
      </c>
      <c r="AL37" s="18">
        <v>25.1</v>
      </c>
      <c r="AM37" s="18">
        <v>58.5</v>
      </c>
      <c r="AN37" s="2">
        <v>49.504800000000003</v>
      </c>
      <c r="AO37" s="2">
        <v>10.59</v>
      </c>
      <c r="AP37" s="2">
        <v>20.8</v>
      </c>
      <c r="AQ37" s="2">
        <v>51</v>
      </c>
      <c r="AR37" s="2">
        <v>7.4352999999999998</v>
      </c>
      <c r="AS37" s="2">
        <v>12.24</v>
      </c>
      <c r="AT37" s="2">
        <v>24.2</v>
      </c>
      <c r="AU37" s="2">
        <v>50.6</v>
      </c>
      <c r="AV37" s="2">
        <v>17.3231</v>
      </c>
      <c r="AW37" s="2">
        <v>8.24</v>
      </c>
      <c r="AX37" s="2">
        <v>17</v>
      </c>
      <c r="AY37" s="2">
        <v>48.4</v>
      </c>
      <c r="AZ37" s="2">
        <v>15.222099999999999</v>
      </c>
      <c r="BA37" s="2">
        <v>16.29</v>
      </c>
      <c r="BB37" s="2">
        <v>27.6</v>
      </c>
      <c r="BC37" s="2">
        <v>59.1</v>
      </c>
      <c r="BD37" s="2">
        <v>40.0854</v>
      </c>
      <c r="BE37" s="4"/>
      <c r="BF37" s="4"/>
    </row>
    <row r="38" spans="1:58" x14ac:dyDescent="0.2">
      <c r="A38" s="29">
        <v>37</v>
      </c>
      <c r="B38" s="7" t="s">
        <v>35</v>
      </c>
      <c r="C38" s="3">
        <v>39924</v>
      </c>
      <c r="D38" s="4" t="s">
        <v>13</v>
      </c>
      <c r="E38" s="4" t="s">
        <v>163</v>
      </c>
      <c r="F38" s="5" t="s">
        <v>189</v>
      </c>
      <c r="G38" s="6">
        <v>0.87291666666666667</v>
      </c>
      <c r="H38" s="6">
        <v>0.87569444444444444</v>
      </c>
      <c r="I38" s="85">
        <f t="shared" si="0"/>
        <v>3.9999999999999858</v>
      </c>
      <c r="J38" s="86">
        <f>I38*Segmentos!$D$7*(AH38%)*IF(ISNUMBER(AI38),AI38%,0)</f>
        <v>113030.3999999996</v>
      </c>
      <c r="K38" s="86">
        <f>I38*Segmentos!$D$7*(AL38%)*IF(ISNUMBER(AM38),AM38%,0)</f>
        <v>187263.99999999936</v>
      </c>
      <c r="L38" s="4"/>
      <c r="M38" s="2">
        <v>9.48</v>
      </c>
      <c r="N38" s="2">
        <v>11</v>
      </c>
      <c r="O38" s="2">
        <v>86.6</v>
      </c>
      <c r="P38" s="2">
        <v>81.978999999999999</v>
      </c>
      <c r="Q38" s="2">
        <v>5.8</v>
      </c>
      <c r="R38" s="2">
        <v>7</v>
      </c>
      <c r="S38" s="2">
        <v>82.6</v>
      </c>
      <c r="T38" s="2">
        <v>8.359</v>
      </c>
      <c r="U38" s="2">
        <v>8.2799999999999994</v>
      </c>
      <c r="V38" s="2">
        <v>10.4</v>
      </c>
      <c r="W38" s="2">
        <v>79.599999999999994</v>
      </c>
      <c r="X38" s="2">
        <v>15.0029</v>
      </c>
      <c r="Y38" s="2">
        <v>7.67</v>
      </c>
      <c r="Z38" s="2">
        <v>8.9</v>
      </c>
      <c r="AA38" s="2">
        <v>86.2</v>
      </c>
      <c r="AB38" s="2">
        <v>19.585799999999999</v>
      </c>
      <c r="AC38" s="2">
        <v>13.75</v>
      </c>
      <c r="AD38" s="2">
        <v>15.2</v>
      </c>
      <c r="AE38" s="2">
        <v>90.7</v>
      </c>
      <c r="AF38" s="2">
        <v>39.031300000000002</v>
      </c>
      <c r="AG38" s="2">
        <v>7.03</v>
      </c>
      <c r="AH38" s="22">
        <v>8.4</v>
      </c>
      <c r="AI38" s="22">
        <v>84.1</v>
      </c>
      <c r="AJ38" s="22">
        <v>28.850100000000001</v>
      </c>
      <c r="AK38" s="18">
        <v>11.69</v>
      </c>
      <c r="AL38" s="18">
        <v>13.3</v>
      </c>
      <c r="AM38" s="18">
        <v>88</v>
      </c>
      <c r="AN38" s="2">
        <v>53.128999999999998</v>
      </c>
      <c r="AO38" s="2">
        <v>7.95</v>
      </c>
      <c r="AP38" s="2">
        <v>9.4</v>
      </c>
      <c r="AQ38" s="2">
        <v>85</v>
      </c>
      <c r="AR38" s="2">
        <v>7.5087999999999999</v>
      </c>
      <c r="AS38" s="2">
        <v>5.01</v>
      </c>
      <c r="AT38" s="2">
        <v>5.7</v>
      </c>
      <c r="AU38" s="2">
        <v>87.9</v>
      </c>
      <c r="AV38" s="2">
        <v>9.5357000000000003</v>
      </c>
      <c r="AW38" s="2">
        <v>6.87</v>
      </c>
      <c r="AX38" s="2">
        <v>8.8000000000000007</v>
      </c>
      <c r="AY38" s="2">
        <v>77.7</v>
      </c>
      <c r="AZ38" s="2">
        <v>17.078800000000001</v>
      </c>
      <c r="BA38" s="2">
        <v>14.46</v>
      </c>
      <c r="BB38" s="2">
        <v>16</v>
      </c>
      <c r="BC38" s="2">
        <v>90.2</v>
      </c>
      <c r="BD38" s="2">
        <v>47.855800000000002</v>
      </c>
      <c r="BE38" s="4"/>
      <c r="BF38" s="4"/>
    </row>
    <row r="39" spans="1:58" x14ac:dyDescent="0.2">
      <c r="A39" s="29">
        <v>38</v>
      </c>
      <c r="B39" s="7" t="s">
        <v>30</v>
      </c>
      <c r="C39" s="3">
        <v>39924</v>
      </c>
      <c r="D39" s="4" t="s">
        <v>28</v>
      </c>
      <c r="E39" s="4" t="s">
        <v>163</v>
      </c>
      <c r="F39" s="5" t="s">
        <v>189</v>
      </c>
      <c r="G39" s="6">
        <v>0.87569444444444444</v>
      </c>
      <c r="H39" s="6">
        <v>0.91180555555555554</v>
      </c>
      <c r="I39" s="85">
        <f t="shared" si="0"/>
        <v>51.999999999999972</v>
      </c>
      <c r="J39" s="86">
        <f>I39*Segmentos!$D$7*(AH39%)*IF(ISNUMBER(AI39),AI39%,0)</f>
        <v>77022.399999999951</v>
      </c>
      <c r="K39" s="86">
        <f>I39*Segmentos!$D$7*(AL39%)*IF(ISNUMBER(AM39),AM39%,0)</f>
        <v>231545.59999999986</v>
      </c>
      <c r="L39" s="4"/>
      <c r="M39" s="2">
        <v>0.75</v>
      </c>
      <c r="N39" s="2">
        <v>2.2999999999999998</v>
      </c>
      <c r="O39" s="2">
        <v>33.1</v>
      </c>
      <c r="P39" s="2">
        <v>91.675700000000006</v>
      </c>
      <c r="Q39" s="2">
        <v>0.02</v>
      </c>
      <c r="R39" s="2">
        <v>1.1000000000000001</v>
      </c>
      <c r="S39" s="2">
        <v>1.9</v>
      </c>
      <c r="T39" s="2">
        <v>0.43540000000000001</v>
      </c>
      <c r="U39" s="2">
        <v>0.35</v>
      </c>
      <c r="V39" s="2">
        <v>0.7</v>
      </c>
      <c r="W39" s="2">
        <v>49.2</v>
      </c>
      <c r="X39" s="2">
        <v>8.9941999999999993</v>
      </c>
      <c r="Y39" s="2">
        <v>0.52</v>
      </c>
      <c r="Z39" s="2">
        <v>2.8</v>
      </c>
      <c r="AA39" s="2">
        <v>18.899999999999999</v>
      </c>
      <c r="AB39" s="2">
        <v>18.8232</v>
      </c>
      <c r="AC39" s="2">
        <v>1.58</v>
      </c>
      <c r="AD39" s="2">
        <v>3.4</v>
      </c>
      <c r="AE39" s="2">
        <v>46.6</v>
      </c>
      <c r="AF39" s="2">
        <v>63.422800000000002</v>
      </c>
      <c r="AG39" s="2">
        <v>0.36</v>
      </c>
      <c r="AH39" s="22">
        <v>2.2999999999999998</v>
      </c>
      <c r="AI39" s="22">
        <v>16.100000000000001</v>
      </c>
      <c r="AJ39" s="22">
        <v>21.013100000000001</v>
      </c>
      <c r="AK39" s="18">
        <v>1.1000000000000001</v>
      </c>
      <c r="AL39" s="18">
        <v>2.2999999999999998</v>
      </c>
      <c r="AM39" s="18">
        <v>48.4</v>
      </c>
      <c r="AN39" s="2">
        <v>70.662599999999998</v>
      </c>
      <c r="AO39" s="2">
        <v>0.28000000000000003</v>
      </c>
      <c r="AP39" s="2">
        <v>1.6</v>
      </c>
      <c r="AQ39" s="2">
        <v>17.399999999999999</v>
      </c>
      <c r="AR39" s="2">
        <v>3.7353000000000001</v>
      </c>
      <c r="AS39" s="2">
        <v>0.49</v>
      </c>
      <c r="AT39" s="2">
        <v>2.2000000000000002</v>
      </c>
      <c r="AU39" s="2">
        <v>22.7</v>
      </c>
      <c r="AV39" s="2">
        <v>13.2828</v>
      </c>
      <c r="AW39" s="2">
        <v>1.05</v>
      </c>
      <c r="AX39" s="2">
        <v>2.1</v>
      </c>
      <c r="AY39" s="2">
        <v>51.3</v>
      </c>
      <c r="AZ39" s="2">
        <v>36.970399999999998</v>
      </c>
      <c r="BA39" s="2">
        <v>0.81</v>
      </c>
      <c r="BB39" s="2">
        <v>2.7</v>
      </c>
      <c r="BC39" s="2">
        <v>30.3</v>
      </c>
      <c r="BD39" s="2">
        <v>37.687199999999997</v>
      </c>
      <c r="BE39" s="4"/>
      <c r="BF39" s="4"/>
    </row>
    <row r="40" spans="1:58" x14ac:dyDescent="0.2">
      <c r="A40" s="29">
        <v>39</v>
      </c>
      <c r="B40" s="7" t="s">
        <v>20</v>
      </c>
      <c r="C40" s="3">
        <v>39924</v>
      </c>
      <c r="D40" s="4" t="s">
        <v>17</v>
      </c>
      <c r="E40" s="4" t="s">
        <v>169</v>
      </c>
      <c r="F40" s="5" t="s">
        <v>189</v>
      </c>
      <c r="G40" s="6">
        <v>0.91736111111111107</v>
      </c>
      <c r="H40" s="6">
        <v>0.95833333333333337</v>
      </c>
      <c r="I40" s="85">
        <f t="shared" si="0"/>
        <v>59.000000000000114</v>
      </c>
      <c r="J40" s="86">
        <f>I40*Segmentos!$D$7*(AH40%)*IF(ISNUMBER(AI40),AI40%,0)</f>
        <v>309183.60000000062</v>
      </c>
      <c r="K40" s="86">
        <f>I40*Segmentos!$D$7*(AL40%)*IF(ISNUMBER(AM40),AM40%,0)</f>
        <v>50126.400000000103</v>
      </c>
      <c r="L40" s="4"/>
      <c r="M40" s="2">
        <v>0.73</v>
      </c>
      <c r="N40" s="2">
        <v>2.5</v>
      </c>
      <c r="O40" s="2">
        <v>29</v>
      </c>
      <c r="P40" s="2">
        <v>99.611599999999996</v>
      </c>
      <c r="Q40" s="2">
        <v>0</v>
      </c>
      <c r="R40" s="2">
        <v>0</v>
      </c>
      <c r="S40" s="8" t="s">
        <v>577</v>
      </c>
      <c r="T40" s="2">
        <v>0</v>
      </c>
      <c r="U40" s="2">
        <v>0.09</v>
      </c>
      <c r="V40" s="2">
        <v>1.4</v>
      </c>
      <c r="W40" s="2">
        <v>6.4</v>
      </c>
      <c r="X40" s="2">
        <v>2.4634999999999998</v>
      </c>
      <c r="Y40" s="2">
        <v>0.48</v>
      </c>
      <c r="Z40" s="2">
        <v>2.1</v>
      </c>
      <c r="AA40" s="2">
        <v>22.3</v>
      </c>
      <c r="AB40" s="2">
        <v>19.253599999999999</v>
      </c>
      <c r="AC40" s="2">
        <v>1.74</v>
      </c>
      <c r="AD40" s="2">
        <v>4.9000000000000004</v>
      </c>
      <c r="AE40" s="2">
        <v>35.700000000000003</v>
      </c>
      <c r="AF40" s="2">
        <v>77.894599999999997</v>
      </c>
      <c r="AG40" s="2">
        <v>1.3</v>
      </c>
      <c r="AH40" s="22">
        <v>3.3</v>
      </c>
      <c r="AI40" s="22">
        <v>39.700000000000003</v>
      </c>
      <c r="AJ40" s="22">
        <v>84.106499999999997</v>
      </c>
      <c r="AK40" s="18">
        <v>0.22</v>
      </c>
      <c r="AL40" s="18">
        <v>1.8</v>
      </c>
      <c r="AM40" s="18">
        <v>11.8</v>
      </c>
      <c r="AN40" s="2">
        <v>15.505100000000001</v>
      </c>
      <c r="AO40" s="2">
        <v>0.12</v>
      </c>
      <c r="AP40" s="2">
        <v>0.6</v>
      </c>
      <c r="AQ40" s="2">
        <v>21.6</v>
      </c>
      <c r="AR40" s="2">
        <v>1.8466</v>
      </c>
      <c r="AS40" s="2">
        <v>0.24</v>
      </c>
      <c r="AT40" s="2">
        <v>1.2</v>
      </c>
      <c r="AU40" s="2">
        <v>20.2</v>
      </c>
      <c r="AV40" s="2">
        <v>7.2018000000000004</v>
      </c>
      <c r="AW40" s="2">
        <v>1.32</v>
      </c>
      <c r="AX40" s="2">
        <v>3.9</v>
      </c>
      <c r="AY40" s="2">
        <v>33.9</v>
      </c>
      <c r="AZ40" s="2">
        <v>51.6616</v>
      </c>
      <c r="BA40" s="2">
        <v>0.75</v>
      </c>
      <c r="BB40" s="2">
        <v>2.8</v>
      </c>
      <c r="BC40" s="2">
        <v>26.5</v>
      </c>
      <c r="BD40" s="2">
        <v>38.901600000000002</v>
      </c>
      <c r="BE40" s="4"/>
      <c r="BF40" s="4"/>
    </row>
    <row r="41" spans="1:58" x14ac:dyDescent="0.2">
      <c r="A41" s="29">
        <v>40</v>
      </c>
      <c r="B41" s="7" t="s">
        <v>11</v>
      </c>
      <c r="C41" s="3">
        <v>39924</v>
      </c>
      <c r="D41" s="4" t="s">
        <v>8</v>
      </c>
      <c r="E41" s="4" t="s">
        <v>166</v>
      </c>
      <c r="F41" s="5" t="s">
        <v>189</v>
      </c>
      <c r="G41" s="6">
        <v>0.90972222222222221</v>
      </c>
      <c r="H41" s="6">
        <v>0.91041666666666676</v>
      </c>
      <c r="I41" s="85">
        <f t="shared" si="0"/>
        <v>1.0000000000001563</v>
      </c>
      <c r="J41" s="86">
        <f>I41*Segmentos!$D$7*(AH41%)*IF(ISNUMBER(AI41),AI41%,0)</f>
        <v>15200.000000002376</v>
      </c>
      <c r="K41" s="86">
        <f>I41*Segmentos!$D$7*(AL41%)*IF(ISNUMBER(AM41),AM41%,0)</f>
        <v>21600.00000000338</v>
      </c>
      <c r="L41" s="4"/>
      <c r="M41" s="2">
        <v>4.6399999999999997</v>
      </c>
      <c r="N41" s="2">
        <v>4.5999999999999996</v>
      </c>
      <c r="O41" s="2">
        <v>100</v>
      </c>
      <c r="P41" s="2">
        <v>87.632800000000003</v>
      </c>
      <c r="Q41" s="2">
        <v>1.87</v>
      </c>
      <c r="R41" s="2">
        <v>1.9</v>
      </c>
      <c r="S41" s="2">
        <v>100</v>
      </c>
      <c r="T41" s="2">
        <v>5.9103000000000003</v>
      </c>
      <c r="U41" s="2">
        <v>4.29</v>
      </c>
      <c r="V41" s="2">
        <v>4.3</v>
      </c>
      <c r="W41" s="2">
        <v>100</v>
      </c>
      <c r="X41" s="2">
        <v>16.9802</v>
      </c>
      <c r="Y41" s="2">
        <v>3.12</v>
      </c>
      <c r="Z41" s="2">
        <v>3.1</v>
      </c>
      <c r="AA41" s="2">
        <v>100</v>
      </c>
      <c r="AB41" s="2">
        <v>17.379899999999999</v>
      </c>
      <c r="AC41" s="2">
        <v>7.64</v>
      </c>
      <c r="AD41" s="2">
        <v>7.6</v>
      </c>
      <c r="AE41" s="2">
        <v>100</v>
      </c>
      <c r="AF41" s="2">
        <v>47.362400000000001</v>
      </c>
      <c r="AG41" s="2">
        <v>3.82</v>
      </c>
      <c r="AH41" s="22">
        <v>3.8</v>
      </c>
      <c r="AI41" s="22">
        <v>100</v>
      </c>
      <c r="AJ41" s="22">
        <v>34.279299999999999</v>
      </c>
      <c r="AK41" s="18">
        <v>5.37</v>
      </c>
      <c r="AL41" s="18">
        <v>5.4</v>
      </c>
      <c r="AM41" s="18">
        <v>100</v>
      </c>
      <c r="AN41" s="2">
        <v>53.353499999999997</v>
      </c>
      <c r="AO41" s="2">
        <v>1.81</v>
      </c>
      <c r="AP41" s="2">
        <v>1.8</v>
      </c>
      <c r="AQ41" s="2">
        <v>100</v>
      </c>
      <c r="AR41" s="2">
        <v>3.7279</v>
      </c>
      <c r="AS41" s="2">
        <v>4.0599999999999996</v>
      </c>
      <c r="AT41" s="2">
        <v>4.0999999999999996</v>
      </c>
      <c r="AU41" s="2">
        <v>100</v>
      </c>
      <c r="AV41" s="2">
        <v>16.895099999999999</v>
      </c>
      <c r="AW41" s="2">
        <v>3.77</v>
      </c>
      <c r="AX41" s="2">
        <v>3.8</v>
      </c>
      <c r="AY41" s="2">
        <v>100</v>
      </c>
      <c r="AZ41" s="2">
        <v>20.466699999999999</v>
      </c>
      <c r="BA41" s="2">
        <v>6.43</v>
      </c>
      <c r="BB41" s="2">
        <v>6.4</v>
      </c>
      <c r="BC41" s="2">
        <v>100</v>
      </c>
      <c r="BD41" s="2">
        <v>46.543100000000003</v>
      </c>
      <c r="BE41" s="4"/>
      <c r="BF41" s="4"/>
    </row>
    <row r="42" spans="1:58" x14ac:dyDescent="0.2">
      <c r="A42" s="29">
        <v>41</v>
      </c>
      <c r="B42" s="7" t="s">
        <v>11</v>
      </c>
      <c r="C42" s="3">
        <v>39924</v>
      </c>
      <c r="D42" s="4" t="s">
        <v>0</v>
      </c>
      <c r="E42" s="4" t="s">
        <v>166</v>
      </c>
      <c r="F42" s="5" t="s">
        <v>189</v>
      </c>
      <c r="G42" s="6">
        <v>0.90694444444444444</v>
      </c>
      <c r="H42" s="6">
        <v>0.90902777777777777</v>
      </c>
      <c r="I42" s="85">
        <f t="shared" si="0"/>
        <v>2.9999999999999893</v>
      </c>
      <c r="J42" s="86">
        <f>I42*Segmentos!$D$7*(AH42%)*IF(ISNUMBER(AI42),AI42%,0)</f>
        <v>37828.799999999872</v>
      </c>
      <c r="K42" s="86">
        <f>I42*Segmentos!$D$7*(AL42%)*IF(ISNUMBER(AM42),AM42%,0)</f>
        <v>62303.999999999782</v>
      </c>
      <c r="L42" s="4"/>
      <c r="M42" s="2">
        <v>4.21</v>
      </c>
      <c r="N42" s="2">
        <v>4.5999999999999996</v>
      </c>
      <c r="O42" s="2">
        <v>90.9</v>
      </c>
      <c r="P42" s="2">
        <v>88.695700000000002</v>
      </c>
      <c r="Q42" s="2">
        <v>2.5</v>
      </c>
      <c r="R42" s="2">
        <v>2.9</v>
      </c>
      <c r="S42" s="2">
        <v>85.7</v>
      </c>
      <c r="T42" s="2">
        <v>8.7774999999999999</v>
      </c>
      <c r="U42" s="2">
        <v>2.98</v>
      </c>
      <c r="V42" s="2">
        <v>3.6</v>
      </c>
      <c r="W42" s="2">
        <v>83.9</v>
      </c>
      <c r="X42" s="2">
        <v>13.147</v>
      </c>
      <c r="Y42" s="2">
        <v>4.6100000000000003</v>
      </c>
      <c r="Z42" s="2">
        <v>4.9000000000000004</v>
      </c>
      <c r="AA42" s="2">
        <v>93.6</v>
      </c>
      <c r="AB42" s="2">
        <v>28.667000000000002</v>
      </c>
      <c r="AC42" s="2">
        <v>5.52</v>
      </c>
      <c r="AD42" s="2">
        <v>5.9</v>
      </c>
      <c r="AE42" s="2">
        <v>92.9</v>
      </c>
      <c r="AF42" s="2">
        <v>38.104199999999999</v>
      </c>
      <c r="AG42" s="2">
        <v>3.16</v>
      </c>
      <c r="AH42" s="22">
        <v>3.7</v>
      </c>
      <c r="AI42" s="22">
        <v>85.2</v>
      </c>
      <c r="AJ42" s="22">
        <v>31.582000000000001</v>
      </c>
      <c r="AK42" s="18">
        <v>5.16</v>
      </c>
      <c r="AL42" s="18">
        <v>5.5</v>
      </c>
      <c r="AM42" s="18">
        <v>94.4</v>
      </c>
      <c r="AN42" s="2">
        <v>57.113700000000001</v>
      </c>
      <c r="AO42" s="2">
        <v>2.73</v>
      </c>
      <c r="AP42" s="2">
        <v>3.1</v>
      </c>
      <c r="AQ42" s="2">
        <v>89.3</v>
      </c>
      <c r="AR42" s="2">
        <v>6.2847999999999997</v>
      </c>
      <c r="AS42" s="2">
        <v>4.07</v>
      </c>
      <c r="AT42" s="2">
        <v>4.5999999999999996</v>
      </c>
      <c r="AU42" s="2">
        <v>88.5</v>
      </c>
      <c r="AV42" s="2">
        <v>18.850999999999999</v>
      </c>
      <c r="AW42" s="2">
        <v>4.95</v>
      </c>
      <c r="AX42" s="2">
        <v>5.8</v>
      </c>
      <c r="AY42" s="2">
        <v>85.9</v>
      </c>
      <c r="AZ42" s="2">
        <v>29.924299999999999</v>
      </c>
      <c r="BA42" s="2">
        <v>4.17</v>
      </c>
      <c r="BB42" s="2">
        <v>4.3</v>
      </c>
      <c r="BC42" s="2">
        <v>97.8</v>
      </c>
      <c r="BD42" s="2">
        <v>33.635599999999997</v>
      </c>
      <c r="BE42" s="4"/>
      <c r="BF42" s="4"/>
    </row>
    <row r="43" spans="1:58" x14ac:dyDescent="0.2">
      <c r="A43" s="29">
        <v>42</v>
      </c>
      <c r="B43" s="7" t="s">
        <v>6</v>
      </c>
      <c r="C43" s="3">
        <v>39924</v>
      </c>
      <c r="D43" s="4" t="s">
        <v>3</v>
      </c>
      <c r="E43" s="4" t="s">
        <v>166</v>
      </c>
      <c r="F43" s="5" t="s">
        <v>189</v>
      </c>
      <c r="G43" s="6">
        <v>0.90972222222222221</v>
      </c>
      <c r="H43" s="6">
        <v>0.91111111111111109</v>
      </c>
      <c r="I43" s="85">
        <f t="shared" si="0"/>
        <v>1.9999999999999929</v>
      </c>
      <c r="J43" s="86">
        <f>I43*Segmentos!$D$7*(AH43%)*IF(ISNUMBER(AI43),AI43%,0)</f>
        <v>72943.199999999735</v>
      </c>
      <c r="K43" s="86">
        <f>I43*Segmentos!$D$7*(AL43%)*IF(ISNUMBER(AM43),AM43%,0)</f>
        <v>51041.599999999824</v>
      </c>
      <c r="L43" s="4"/>
      <c r="M43" s="2">
        <v>7.67</v>
      </c>
      <c r="N43" s="2">
        <v>8.5</v>
      </c>
      <c r="O43" s="2">
        <v>90</v>
      </c>
      <c r="P43" s="2">
        <v>83.8215</v>
      </c>
      <c r="Q43" s="2">
        <v>5.14</v>
      </c>
      <c r="R43" s="2">
        <v>5.2</v>
      </c>
      <c r="S43" s="2">
        <v>99.2</v>
      </c>
      <c r="T43" s="2">
        <v>9.3804999999999996</v>
      </c>
      <c r="U43" s="2">
        <v>5.36</v>
      </c>
      <c r="V43" s="2">
        <v>6.5</v>
      </c>
      <c r="W43" s="2">
        <v>82.8</v>
      </c>
      <c r="X43" s="2">
        <v>12.284000000000001</v>
      </c>
      <c r="Y43" s="2">
        <v>7.45</v>
      </c>
      <c r="Z43" s="2">
        <v>8.5</v>
      </c>
      <c r="AA43" s="2">
        <v>88</v>
      </c>
      <c r="AB43" s="2">
        <v>24.0334</v>
      </c>
      <c r="AC43" s="2">
        <v>10.62</v>
      </c>
      <c r="AD43" s="2">
        <v>11.6</v>
      </c>
      <c r="AE43" s="2">
        <v>91.8</v>
      </c>
      <c r="AF43" s="2">
        <v>38.123699999999999</v>
      </c>
      <c r="AG43" s="2">
        <v>9.14</v>
      </c>
      <c r="AH43" s="22">
        <v>9.9</v>
      </c>
      <c r="AI43" s="22">
        <v>92.1</v>
      </c>
      <c r="AJ43" s="22">
        <v>47.396000000000001</v>
      </c>
      <c r="AK43" s="18">
        <v>6.34</v>
      </c>
      <c r="AL43" s="18">
        <v>7.3</v>
      </c>
      <c r="AM43" s="18">
        <v>87.4</v>
      </c>
      <c r="AN43" s="2">
        <v>36.4255</v>
      </c>
      <c r="AO43" s="2">
        <v>6.19</v>
      </c>
      <c r="AP43" s="2">
        <v>7</v>
      </c>
      <c r="AQ43" s="2">
        <v>88.8</v>
      </c>
      <c r="AR43" s="2">
        <v>7.3952</v>
      </c>
      <c r="AS43" s="2">
        <v>7.89</v>
      </c>
      <c r="AT43" s="2">
        <v>8.3000000000000007</v>
      </c>
      <c r="AU43" s="2">
        <v>95.4</v>
      </c>
      <c r="AV43" s="2">
        <v>19.003299999999999</v>
      </c>
      <c r="AW43" s="2">
        <v>9.64</v>
      </c>
      <c r="AX43" s="2">
        <v>11</v>
      </c>
      <c r="AY43" s="2">
        <v>87.8</v>
      </c>
      <c r="AZ43" s="2">
        <v>30.296299999999999</v>
      </c>
      <c r="BA43" s="2">
        <v>6.48</v>
      </c>
      <c r="BB43" s="2">
        <v>7.3</v>
      </c>
      <c r="BC43" s="2">
        <v>89.3</v>
      </c>
      <c r="BD43" s="2">
        <v>27.1267</v>
      </c>
      <c r="BE43" s="4"/>
      <c r="BF43" s="4"/>
    </row>
    <row r="44" spans="1:58" x14ac:dyDescent="0.2">
      <c r="A44" s="29">
        <v>43</v>
      </c>
      <c r="B44" s="7" t="s">
        <v>31</v>
      </c>
      <c r="C44" s="3">
        <v>39924</v>
      </c>
      <c r="D44" s="4" t="s">
        <v>28</v>
      </c>
      <c r="E44" s="4" t="s">
        <v>166</v>
      </c>
      <c r="F44" s="5" t="s">
        <v>189</v>
      </c>
      <c r="G44" s="6">
        <v>0.91180555555555554</v>
      </c>
      <c r="H44" s="6">
        <v>0.9145833333333333</v>
      </c>
      <c r="I44" s="85">
        <f t="shared" si="0"/>
        <v>3.9999999999999858</v>
      </c>
      <c r="J44" s="86">
        <f>I44*Segmentos!$D$7*(AH44%)*IF(ISNUMBER(AI44),AI44%,0)</f>
        <v>7559.9999999999745</v>
      </c>
      <c r="K44" s="86">
        <f>I44*Segmentos!$D$7*(AL44%)*IF(ISNUMBER(AM44),AM44%,0)</f>
        <v>20759.999999999927</v>
      </c>
      <c r="L44" s="4"/>
      <c r="M44" s="2">
        <v>0.94</v>
      </c>
      <c r="N44" s="2">
        <v>1.3</v>
      </c>
      <c r="O44" s="2">
        <v>74.400000000000006</v>
      </c>
      <c r="P44" s="2">
        <v>85.066500000000005</v>
      </c>
      <c r="Q44" s="2">
        <v>0.08</v>
      </c>
      <c r="R44" s="2">
        <v>0.3</v>
      </c>
      <c r="S44" s="2">
        <v>25</v>
      </c>
      <c r="T44" s="2">
        <v>1.2726999999999999</v>
      </c>
      <c r="U44" s="2">
        <v>0.26</v>
      </c>
      <c r="V44" s="2">
        <v>0.5</v>
      </c>
      <c r="W44" s="2">
        <v>50</v>
      </c>
      <c r="X44" s="2">
        <v>4.9476000000000004</v>
      </c>
      <c r="Y44" s="2">
        <v>0.81</v>
      </c>
      <c r="Z44" s="2">
        <v>1.1000000000000001</v>
      </c>
      <c r="AA44" s="2">
        <v>70.900000000000006</v>
      </c>
      <c r="AB44" s="2">
        <v>21.6874</v>
      </c>
      <c r="AC44" s="2">
        <v>1.92</v>
      </c>
      <c r="AD44" s="2">
        <v>2.2999999999999998</v>
      </c>
      <c r="AE44" s="2">
        <v>83.2</v>
      </c>
      <c r="AF44" s="2">
        <v>57.158799999999999</v>
      </c>
      <c r="AG44" s="2">
        <v>0.49</v>
      </c>
      <c r="AH44" s="22">
        <v>0.9</v>
      </c>
      <c r="AI44" s="22">
        <v>52.5</v>
      </c>
      <c r="AJ44" s="22">
        <v>21.235800000000001</v>
      </c>
      <c r="AK44" s="18">
        <v>1.34</v>
      </c>
      <c r="AL44" s="18">
        <v>1.5</v>
      </c>
      <c r="AM44" s="18">
        <v>86.5</v>
      </c>
      <c r="AN44" s="2">
        <v>63.8307</v>
      </c>
      <c r="AO44" s="2">
        <v>0.62</v>
      </c>
      <c r="AP44" s="2">
        <v>1.1000000000000001</v>
      </c>
      <c r="AQ44" s="2">
        <v>58.5</v>
      </c>
      <c r="AR44" s="2">
        <v>6.1440000000000001</v>
      </c>
      <c r="AS44" s="2">
        <v>0.69</v>
      </c>
      <c r="AT44" s="2">
        <v>0.8</v>
      </c>
      <c r="AU44" s="2">
        <v>91.4</v>
      </c>
      <c r="AV44" s="2">
        <v>13.748799999999999</v>
      </c>
      <c r="AW44" s="2">
        <v>1.05</v>
      </c>
      <c r="AX44" s="2">
        <v>1.6</v>
      </c>
      <c r="AY44" s="2">
        <v>65.3</v>
      </c>
      <c r="AZ44" s="2">
        <v>27.358899999999998</v>
      </c>
      <c r="BA44" s="2">
        <v>1.0900000000000001</v>
      </c>
      <c r="BB44" s="2">
        <v>1.3</v>
      </c>
      <c r="BC44" s="2">
        <v>80.8</v>
      </c>
      <c r="BD44" s="2">
        <v>37.814900000000002</v>
      </c>
      <c r="BE44" s="4"/>
      <c r="BF44" s="4"/>
    </row>
    <row r="45" spans="1:58" x14ac:dyDescent="0.2">
      <c r="A45" s="29">
        <v>44</v>
      </c>
      <c r="B45" s="7" t="s">
        <v>37</v>
      </c>
      <c r="C45" s="3">
        <v>39924</v>
      </c>
      <c r="D45" s="4" t="s">
        <v>8</v>
      </c>
      <c r="E45" s="4" t="s">
        <v>173</v>
      </c>
      <c r="F45" s="5" t="s">
        <v>189</v>
      </c>
      <c r="G45" s="6">
        <v>0.91041666666666676</v>
      </c>
      <c r="H45" s="6">
        <v>0.91666666666666663</v>
      </c>
      <c r="I45" s="85">
        <f t="shared" si="0"/>
        <v>8.9999999999998082</v>
      </c>
      <c r="J45" s="86">
        <f>I45*Segmentos!$D$7*(AH45%)*IF(ISNUMBER(AI45),AI45%,0)</f>
        <v>256283.99999999453</v>
      </c>
      <c r="K45" s="86">
        <f>I45*Segmentos!$D$7*(AL45%)*IF(ISNUMBER(AM45),AM45%,0)</f>
        <v>249782.39999999467</v>
      </c>
      <c r="L45" s="4"/>
      <c r="M45" s="2">
        <v>7.01</v>
      </c>
      <c r="N45" s="2">
        <v>10.5</v>
      </c>
      <c r="O45" s="2">
        <v>66.8</v>
      </c>
      <c r="P45" s="2">
        <v>84.537499999999994</v>
      </c>
      <c r="Q45" s="2">
        <v>2.21</v>
      </c>
      <c r="R45" s="2">
        <v>3.5</v>
      </c>
      <c r="S45" s="2">
        <v>63.2</v>
      </c>
      <c r="T45" s="2">
        <v>4.4408000000000003</v>
      </c>
      <c r="U45" s="2">
        <v>6.34</v>
      </c>
      <c r="V45" s="2">
        <v>9</v>
      </c>
      <c r="W45" s="2">
        <v>70.599999999999994</v>
      </c>
      <c r="X45" s="2">
        <v>16.031099999999999</v>
      </c>
      <c r="Y45" s="2">
        <v>6.41</v>
      </c>
      <c r="Z45" s="2">
        <v>11</v>
      </c>
      <c r="AA45" s="2">
        <v>58.4</v>
      </c>
      <c r="AB45" s="2">
        <v>22.8215</v>
      </c>
      <c r="AC45" s="2">
        <v>10.42</v>
      </c>
      <c r="AD45" s="2">
        <v>14.6</v>
      </c>
      <c r="AE45" s="2">
        <v>71.5</v>
      </c>
      <c r="AF45" s="2">
        <v>41.244100000000003</v>
      </c>
      <c r="AG45" s="2">
        <v>7.13</v>
      </c>
      <c r="AH45" s="22">
        <v>11.3</v>
      </c>
      <c r="AI45" s="22">
        <v>63</v>
      </c>
      <c r="AJ45" s="22">
        <v>40.7592</v>
      </c>
      <c r="AK45" s="18">
        <v>6.91</v>
      </c>
      <c r="AL45" s="18">
        <v>9.8000000000000007</v>
      </c>
      <c r="AM45" s="18">
        <v>70.8</v>
      </c>
      <c r="AN45" s="2">
        <v>43.778300000000002</v>
      </c>
      <c r="AO45" s="2">
        <v>2.62</v>
      </c>
      <c r="AP45" s="2">
        <v>4.5</v>
      </c>
      <c r="AQ45" s="2">
        <v>58.8</v>
      </c>
      <c r="AR45" s="2">
        <v>3.4472999999999998</v>
      </c>
      <c r="AS45" s="2">
        <v>6.3</v>
      </c>
      <c r="AT45" s="2">
        <v>9.6999999999999993</v>
      </c>
      <c r="AU45" s="2">
        <v>65.099999999999994</v>
      </c>
      <c r="AV45" s="2">
        <v>16.717199999999998</v>
      </c>
      <c r="AW45" s="2">
        <v>6.49</v>
      </c>
      <c r="AX45" s="2">
        <v>10.8</v>
      </c>
      <c r="AY45" s="2">
        <v>60.1</v>
      </c>
      <c r="AZ45" s="2">
        <v>22.502600000000001</v>
      </c>
      <c r="BA45" s="2">
        <v>9.07</v>
      </c>
      <c r="BB45" s="2">
        <v>12.5</v>
      </c>
      <c r="BC45" s="2">
        <v>72.8</v>
      </c>
      <c r="BD45" s="2">
        <v>41.870399999999997</v>
      </c>
      <c r="BE45" s="4"/>
      <c r="BF45" s="4"/>
    </row>
    <row r="46" spans="1:58" x14ac:dyDescent="0.2">
      <c r="A46" s="29">
        <v>45</v>
      </c>
      <c r="B46" s="7" t="s">
        <v>26</v>
      </c>
      <c r="C46" s="3">
        <v>39924</v>
      </c>
      <c r="D46" s="4" t="s">
        <v>21</v>
      </c>
      <c r="E46" s="4" t="s">
        <v>170</v>
      </c>
      <c r="F46" s="5" t="s">
        <v>189</v>
      </c>
      <c r="G46" s="6">
        <v>0.90277777777777779</v>
      </c>
      <c r="H46" s="6">
        <v>0.9194444444444444</v>
      </c>
      <c r="I46" s="85">
        <f t="shared" si="0"/>
        <v>23.999999999999915</v>
      </c>
      <c r="J46" s="86">
        <f>I46*Segmentos!$D$7*(AH46%)*IF(ISNUMBER(AI46),AI46%,0)</f>
        <v>17279.999999999942</v>
      </c>
      <c r="K46" s="86">
        <f>I46*Segmentos!$D$7*(AL46%)*IF(ISNUMBER(AM46),AM46%,0)</f>
        <v>57599.999999999804</v>
      </c>
      <c r="L46" s="4"/>
      <c r="M46" s="2">
        <v>0.39</v>
      </c>
      <c r="N46" s="2">
        <v>0.7</v>
      </c>
      <c r="O46" s="2">
        <v>56.1</v>
      </c>
      <c r="P46" s="2">
        <v>36.2331</v>
      </c>
      <c r="Q46" s="2">
        <v>0</v>
      </c>
      <c r="R46" s="2">
        <v>0</v>
      </c>
      <c r="S46" s="8" t="s">
        <v>577</v>
      </c>
      <c r="T46" s="2">
        <v>0</v>
      </c>
      <c r="U46" s="2">
        <v>1.51</v>
      </c>
      <c r="V46" s="2">
        <v>1.7</v>
      </c>
      <c r="W46" s="2">
        <v>89.4</v>
      </c>
      <c r="X46" s="2">
        <v>29.4499</v>
      </c>
      <c r="Y46" s="2">
        <v>0.22</v>
      </c>
      <c r="Z46" s="2">
        <v>0.6</v>
      </c>
      <c r="AA46" s="2">
        <v>38.9</v>
      </c>
      <c r="AB46" s="2">
        <v>6.1189999999999998</v>
      </c>
      <c r="AC46" s="2">
        <v>0.02</v>
      </c>
      <c r="AD46" s="2">
        <v>0.5</v>
      </c>
      <c r="AE46" s="2">
        <v>4.2</v>
      </c>
      <c r="AF46" s="2">
        <v>0.6643</v>
      </c>
      <c r="AG46" s="2">
        <v>0.19</v>
      </c>
      <c r="AH46" s="22">
        <v>0.8</v>
      </c>
      <c r="AI46" s="22">
        <v>22.5</v>
      </c>
      <c r="AJ46" s="22">
        <v>8.2192000000000007</v>
      </c>
      <c r="AK46" s="18">
        <v>0.56999999999999995</v>
      </c>
      <c r="AL46" s="18">
        <v>0.6</v>
      </c>
      <c r="AM46" s="18">
        <v>100</v>
      </c>
      <c r="AN46" s="2">
        <v>28.0139</v>
      </c>
      <c r="AO46" s="2">
        <v>0.14000000000000001</v>
      </c>
      <c r="AP46" s="2">
        <v>0.5</v>
      </c>
      <c r="AQ46" s="2">
        <v>29.2</v>
      </c>
      <c r="AR46" s="2">
        <v>1.4359999999999999</v>
      </c>
      <c r="AS46" s="2">
        <v>0</v>
      </c>
      <c r="AT46" s="2">
        <v>0</v>
      </c>
      <c r="AU46" s="8" t="s">
        <v>577</v>
      </c>
      <c r="AV46" s="2">
        <v>0</v>
      </c>
      <c r="AW46" s="2">
        <v>0.23</v>
      </c>
      <c r="AX46" s="2">
        <v>0.6</v>
      </c>
      <c r="AY46" s="2">
        <v>38.9</v>
      </c>
      <c r="AZ46" s="2">
        <v>6.1189999999999998</v>
      </c>
      <c r="BA46" s="2">
        <v>0.81</v>
      </c>
      <c r="BB46" s="2">
        <v>1.2</v>
      </c>
      <c r="BC46" s="2">
        <v>65.2</v>
      </c>
      <c r="BD46" s="2">
        <v>28.6782</v>
      </c>
      <c r="BE46" s="4"/>
      <c r="BF46" s="4"/>
    </row>
    <row r="47" spans="1:58" x14ac:dyDescent="0.2">
      <c r="A47" s="29">
        <v>46</v>
      </c>
      <c r="B47" s="7" t="s">
        <v>38</v>
      </c>
      <c r="C47" s="3">
        <v>39924</v>
      </c>
      <c r="D47" s="4" t="s">
        <v>8</v>
      </c>
      <c r="E47" s="4" t="s">
        <v>165</v>
      </c>
      <c r="F47" s="5" t="s">
        <v>189</v>
      </c>
      <c r="G47" s="6">
        <v>0.91874999999999996</v>
      </c>
      <c r="H47" s="6">
        <v>0.98958333333333337</v>
      </c>
      <c r="I47" s="85">
        <f t="shared" si="0"/>
        <v>102.00000000000011</v>
      </c>
      <c r="J47" s="86">
        <f>I47*Segmentos!$D$7*(AH47%)*IF(ISNUMBER(AI47),AI47%,0)</f>
        <v>1569780.0000000021</v>
      </c>
      <c r="K47" s="86">
        <f>I47*Segmentos!$D$7*(AL47%)*IF(ISNUMBER(AM47),AM47%,0)</f>
        <v>1714620.0000000016</v>
      </c>
      <c r="L47" s="4"/>
      <c r="M47" s="2">
        <v>4.04</v>
      </c>
      <c r="N47" s="2">
        <v>21.4</v>
      </c>
      <c r="O47" s="2">
        <v>18.899999999999999</v>
      </c>
      <c r="P47" s="2">
        <v>65.438400000000001</v>
      </c>
      <c r="Q47" s="2">
        <v>4.34</v>
      </c>
      <c r="R47" s="2">
        <v>15.1</v>
      </c>
      <c r="S47" s="2">
        <v>28.8</v>
      </c>
      <c r="T47" s="2">
        <v>11.7301</v>
      </c>
      <c r="U47" s="2">
        <v>4.1100000000000003</v>
      </c>
      <c r="V47" s="2">
        <v>22.6</v>
      </c>
      <c r="W47" s="2">
        <v>18.2</v>
      </c>
      <c r="X47" s="2">
        <v>13.9725</v>
      </c>
      <c r="Y47" s="2">
        <v>4.99</v>
      </c>
      <c r="Z47" s="2">
        <v>23.3</v>
      </c>
      <c r="AA47" s="2">
        <v>21.4</v>
      </c>
      <c r="AB47" s="2">
        <v>23.892299999999999</v>
      </c>
      <c r="AC47" s="2">
        <v>2.98</v>
      </c>
      <c r="AD47" s="2">
        <v>22.2</v>
      </c>
      <c r="AE47" s="2">
        <v>13.4</v>
      </c>
      <c r="AF47" s="2">
        <v>15.843500000000001</v>
      </c>
      <c r="AG47" s="2">
        <v>3.86</v>
      </c>
      <c r="AH47" s="22">
        <v>22.5</v>
      </c>
      <c r="AI47" s="22">
        <v>17.100000000000001</v>
      </c>
      <c r="AJ47" s="22">
        <v>29.6524</v>
      </c>
      <c r="AK47" s="18">
        <v>4.2</v>
      </c>
      <c r="AL47" s="18">
        <v>20.5</v>
      </c>
      <c r="AM47" s="18">
        <v>20.5</v>
      </c>
      <c r="AN47" s="2">
        <v>35.786000000000001</v>
      </c>
      <c r="AO47" s="2">
        <v>1.91</v>
      </c>
      <c r="AP47" s="2">
        <v>14.8</v>
      </c>
      <c r="AQ47" s="2">
        <v>12.9</v>
      </c>
      <c r="AR47" s="2">
        <v>3.379</v>
      </c>
      <c r="AS47" s="2">
        <v>2.71</v>
      </c>
      <c r="AT47" s="2">
        <v>17.2</v>
      </c>
      <c r="AU47" s="2">
        <v>15.8</v>
      </c>
      <c r="AV47" s="2">
        <v>9.6702999999999992</v>
      </c>
      <c r="AW47" s="2">
        <v>3.02</v>
      </c>
      <c r="AX47" s="2">
        <v>18.7</v>
      </c>
      <c r="AY47" s="2">
        <v>16.100000000000001</v>
      </c>
      <c r="AZ47" s="2">
        <v>14.0578</v>
      </c>
      <c r="BA47" s="2">
        <v>6.18</v>
      </c>
      <c r="BB47" s="2">
        <v>27.8</v>
      </c>
      <c r="BC47" s="2">
        <v>22.2</v>
      </c>
      <c r="BD47" s="2">
        <v>38.331400000000002</v>
      </c>
      <c r="BE47" s="4"/>
      <c r="BF47" s="4"/>
    </row>
    <row r="48" spans="1:58" x14ac:dyDescent="0.2">
      <c r="A48" s="29">
        <v>47</v>
      </c>
      <c r="B48" s="7" t="s">
        <v>14</v>
      </c>
      <c r="C48" s="3">
        <v>39924</v>
      </c>
      <c r="D48" s="4" t="s">
        <v>13</v>
      </c>
      <c r="E48" s="4" t="s">
        <v>163</v>
      </c>
      <c r="F48" s="5" t="s">
        <v>189</v>
      </c>
      <c r="G48" s="6">
        <v>0.84861111111111109</v>
      </c>
      <c r="H48" s="6">
        <v>0.87291666666666667</v>
      </c>
      <c r="I48" s="85">
        <f t="shared" si="0"/>
        <v>35.000000000000036</v>
      </c>
      <c r="J48" s="86">
        <f>I48*Segmentos!$D$7*(AH48%)*IF(ISNUMBER(AI48),AI48%,0)</f>
        <v>803712.00000000081</v>
      </c>
      <c r="K48" s="86">
        <f>I48*Segmentos!$D$7*(AL48%)*IF(ISNUMBER(AM48),AM48%,0)</f>
        <v>1321530.0000000012</v>
      </c>
      <c r="L48" s="4"/>
      <c r="M48" s="2">
        <v>7.71</v>
      </c>
      <c r="N48" s="2">
        <v>12.2</v>
      </c>
      <c r="O48" s="2">
        <v>63.1</v>
      </c>
      <c r="P48" s="2">
        <v>80.933700000000002</v>
      </c>
      <c r="Q48" s="2">
        <v>4.57</v>
      </c>
      <c r="R48" s="2">
        <v>7.4</v>
      </c>
      <c r="S48" s="2">
        <v>61.7</v>
      </c>
      <c r="T48" s="2">
        <v>7.9961000000000002</v>
      </c>
      <c r="U48" s="2">
        <v>7.26</v>
      </c>
      <c r="V48" s="2">
        <v>11.2</v>
      </c>
      <c r="W48" s="2">
        <v>65</v>
      </c>
      <c r="X48" s="2">
        <v>15.9879</v>
      </c>
      <c r="Y48" s="2">
        <v>6.56</v>
      </c>
      <c r="Z48" s="2">
        <v>9.6</v>
      </c>
      <c r="AA48" s="2">
        <v>68.7</v>
      </c>
      <c r="AB48" s="2">
        <v>20.345600000000001</v>
      </c>
      <c r="AC48" s="2">
        <v>10.62</v>
      </c>
      <c r="AD48" s="2">
        <v>17.7</v>
      </c>
      <c r="AE48" s="2">
        <v>60</v>
      </c>
      <c r="AF48" s="2">
        <v>36.604100000000003</v>
      </c>
      <c r="AG48" s="2">
        <v>5.76</v>
      </c>
      <c r="AH48" s="22">
        <v>9.6</v>
      </c>
      <c r="AI48" s="22">
        <v>59.8</v>
      </c>
      <c r="AJ48" s="22">
        <v>28.674700000000001</v>
      </c>
      <c r="AK48" s="18">
        <v>9.4700000000000006</v>
      </c>
      <c r="AL48" s="18">
        <v>14.5</v>
      </c>
      <c r="AM48" s="18">
        <v>65.099999999999994</v>
      </c>
      <c r="AN48" s="2">
        <v>52.258899999999997</v>
      </c>
      <c r="AO48" s="2">
        <v>6.04</v>
      </c>
      <c r="AP48" s="2">
        <v>10.1</v>
      </c>
      <c r="AQ48" s="2">
        <v>59.8</v>
      </c>
      <c r="AR48" s="2">
        <v>6.9337999999999997</v>
      </c>
      <c r="AS48" s="2">
        <v>5.31</v>
      </c>
      <c r="AT48" s="2">
        <v>9.6999999999999993</v>
      </c>
      <c r="AU48" s="2">
        <v>54.7</v>
      </c>
      <c r="AV48" s="2">
        <v>12.273899999999999</v>
      </c>
      <c r="AW48" s="2">
        <v>5.59</v>
      </c>
      <c r="AX48" s="2">
        <v>9.4</v>
      </c>
      <c r="AY48" s="2">
        <v>59.7</v>
      </c>
      <c r="AZ48" s="2">
        <v>16.879200000000001</v>
      </c>
      <c r="BA48" s="2">
        <v>11.16</v>
      </c>
      <c r="BB48" s="2">
        <v>16.399999999999999</v>
      </c>
      <c r="BC48" s="2">
        <v>68.099999999999994</v>
      </c>
      <c r="BD48" s="2">
        <v>44.846800000000002</v>
      </c>
      <c r="BE48" s="4"/>
      <c r="BF48" s="4"/>
    </row>
    <row r="49" spans="1:58" x14ac:dyDescent="0.2">
      <c r="A49" s="29">
        <v>48</v>
      </c>
      <c r="B49" s="7" t="s">
        <v>10</v>
      </c>
      <c r="C49" s="3">
        <v>39924</v>
      </c>
      <c r="D49" s="4" t="s">
        <v>8</v>
      </c>
      <c r="E49" s="4" t="s">
        <v>164</v>
      </c>
      <c r="F49" s="5" t="s">
        <v>189</v>
      </c>
      <c r="G49" s="6">
        <v>0.87361111111111101</v>
      </c>
      <c r="H49" s="6">
        <v>0.91874999999999996</v>
      </c>
      <c r="I49" s="85">
        <f t="shared" si="0"/>
        <v>65.000000000000085</v>
      </c>
      <c r="J49" s="86">
        <f>I49*Segmentos!$D$7*(AH49%)*IF(ISNUMBER(AI49),AI49%,0)</f>
        <v>1649050.0000000021</v>
      </c>
      <c r="K49" s="86">
        <f>I49*Segmentos!$D$7*(AL49%)*IF(ISNUMBER(AM49),AM49%,0)</f>
        <v>1586910.0000000021</v>
      </c>
      <c r="L49" s="4"/>
      <c r="M49" s="2">
        <v>6.21</v>
      </c>
      <c r="N49" s="2">
        <v>20.399999999999999</v>
      </c>
      <c r="O49" s="2">
        <v>30.4</v>
      </c>
      <c r="P49" s="2">
        <v>89.263499999999993</v>
      </c>
      <c r="Q49" s="2">
        <v>2.2999999999999998</v>
      </c>
      <c r="R49" s="2">
        <v>7.9</v>
      </c>
      <c r="S49" s="2">
        <v>29.1</v>
      </c>
      <c r="T49" s="2">
        <v>5.5248999999999997</v>
      </c>
      <c r="U49" s="2">
        <v>4.04</v>
      </c>
      <c r="V49" s="2">
        <v>16</v>
      </c>
      <c r="W49" s="2">
        <v>25.2</v>
      </c>
      <c r="X49" s="2">
        <v>12.1654</v>
      </c>
      <c r="Y49" s="2">
        <v>5.98</v>
      </c>
      <c r="Z49" s="2">
        <v>23.3</v>
      </c>
      <c r="AA49" s="2">
        <v>25.7</v>
      </c>
      <c r="AB49" s="2">
        <v>25.357700000000001</v>
      </c>
      <c r="AC49" s="2">
        <v>9.7899999999999991</v>
      </c>
      <c r="AD49" s="2">
        <v>27.1</v>
      </c>
      <c r="AE49" s="2">
        <v>36.1</v>
      </c>
      <c r="AF49" s="2">
        <v>46.215400000000002</v>
      </c>
      <c r="AG49" s="2">
        <v>6.33</v>
      </c>
      <c r="AH49" s="22">
        <v>21.5</v>
      </c>
      <c r="AI49" s="22">
        <v>29.5</v>
      </c>
      <c r="AJ49" s="22">
        <v>43.196899999999999</v>
      </c>
      <c r="AK49" s="18">
        <v>6.1</v>
      </c>
      <c r="AL49" s="18">
        <v>19.5</v>
      </c>
      <c r="AM49" s="18">
        <v>31.3</v>
      </c>
      <c r="AN49" s="2">
        <v>46.066699999999997</v>
      </c>
      <c r="AO49" s="2">
        <v>3.09</v>
      </c>
      <c r="AP49" s="2">
        <v>14.8</v>
      </c>
      <c r="AQ49" s="2">
        <v>20.8</v>
      </c>
      <c r="AR49" s="2">
        <v>4.8476999999999997</v>
      </c>
      <c r="AS49" s="2">
        <v>3.23</v>
      </c>
      <c r="AT49" s="2">
        <v>14.2</v>
      </c>
      <c r="AU49" s="2">
        <v>22.7</v>
      </c>
      <c r="AV49" s="2">
        <v>10.2157</v>
      </c>
      <c r="AW49" s="2">
        <v>6.41</v>
      </c>
      <c r="AX49" s="2">
        <v>19.600000000000001</v>
      </c>
      <c r="AY49" s="2">
        <v>32.700000000000003</v>
      </c>
      <c r="AZ49" s="2">
        <v>26.510899999999999</v>
      </c>
      <c r="BA49" s="2">
        <v>8.66</v>
      </c>
      <c r="BB49" s="2">
        <v>26.2</v>
      </c>
      <c r="BC49" s="2">
        <v>33</v>
      </c>
      <c r="BD49" s="2">
        <v>47.6892</v>
      </c>
      <c r="BE49" s="4"/>
      <c r="BF49" s="4"/>
    </row>
    <row r="50" spans="1:58" x14ac:dyDescent="0.2">
      <c r="A50" s="29">
        <v>49</v>
      </c>
      <c r="B50" s="7" t="s">
        <v>34</v>
      </c>
      <c r="C50" s="3">
        <v>39924</v>
      </c>
      <c r="D50" s="4" t="s">
        <v>3</v>
      </c>
      <c r="E50" s="4" t="s">
        <v>172</v>
      </c>
      <c r="F50" s="5" t="s">
        <v>189</v>
      </c>
      <c r="G50" s="6">
        <v>0.91666666666666663</v>
      </c>
      <c r="H50" s="6">
        <v>0.99930555555555556</v>
      </c>
      <c r="I50" s="85">
        <f t="shared" si="0"/>
        <v>119.00000000000006</v>
      </c>
      <c r="J50" s="86">
        <f>I50*Segmentos!$D$7*(AH50%)*IF(ISNUMBER(AI50),AI50%,0)</f>
        <v>1112412.0000000007</v>
      </c>
      <c r="K50" s="86">
        <f>I50*Segmentos!$D$7*(AL50%)*IF(ISNUMBER(AM50),AM50%,0)</f>
        <v>1664762.4000000008</v>
      </c>
      <c r="L50" s="4"/>
      <c r="M50" s="2">
        <v>2.94</v>
      </c>
      <c r="N50" s="2">
        <v>25.4</v>
      </c>
      <c r="O50" s="2">
        <v>11.6</v>
      </c>
      <c r="P50" s="2">
        <v>93.042599999999993</v>
      </c>
      <c r="Q50" s="2">
        <v>1.94</v>
      </c>
      <c r="R50" s="2">
        <v>18.7</v>
      </c>
      <c r="S50" s="2">
        <v>10.4</v>
      </c>
      <c r="T50" s="2">
        <v>10.253299999999999</v>
      </c>
      <c r="U50" s="2">
        <v>3.16</v>
      </c>
      <c r="V50" s="2">
        <v>23.2</v>
      </c>
      <c r="W50" s="2">
        <v>13.6</v>
      </c>
      <c r="X50" s="2">
        <v>20.9102</v>
      </c>
      <c r="Y50" s="2">
        <v>2.91</v>
      </c>
      <c r="Z50" s="2">
        <v>27.2</v>
      </c>
      <c r="AA50" s="2">
        <v>10.7</v>
      </c>
      <c r="AB50" s="2">
        <v>27.123799999999999</v>
      </c>
      <c r="AC50" s="2">
        <v>3.35</v>
      </c>
      <c r="AD50" s="2">
        <v>28.6</v>
      </c>
      <c r="AE50" s="2">
        <v>11.7</v>
      </c>
      <c r="AF50" s="2">
        <v>34.755299999999998</v>
      </c>
      <c r="AG50" s="2">
        <v>2.33</v>
      </c>
      <c r="AH50" s="22">
        <v>24.6</v>
      </c>
      <c r="AI50" s="22">
        <v>9.5</v>
      </c>
      <c r="AJ50" s="22">
        <v>34.948500000000003</v>
      </c>
      <c r="AK50" s="18">
        <v>3.5</v>
      </c>
      <c r="AL50" s="18">
        <v>26.1</v>
      </c>
      <c r="AM50" s="18">
        <v>13.4</v>
      </c>
      <c r="AN50" s="2">
        <v>58.094099999999997</v>
      </c>
      <c r="AO50" s="2">
        <v>3.24</v>
      </c>
      <c r="AP50" s="2">
        <v>21.8</v>
      </c>
      <c r="AQ50" s="2">
        <v>14.9</v>
      </c>
      <c r="AR50" s="2">
        <v>11.2064</v>
      </c>
      <c r="AS50" s="2">
        <v>3.46</v>
      </c>
      <c r="AT50" s="2">
        <v>28.2</v>
      </c>
      <c r="AU50" s="2">
        <v>12.3</v>
      </c>
      <c r="AV50" s="2">
        <v>24.1188</v>
      </c>
      <c r="AW50" s="2">
        <v>3.7</v>
      </c>
      <c r="AX50" s="2">
        <v>26.6</v>
      </c>
      <c r="AY50" s="2">
        <v>13.9</v>
      </c>
      <c r="AZ50" s="2">
        <v>33.662100000000002</v>
      </c>
      <c r="BA50" s="2">
        <v>1.99</v>
      </c>
      <c r="BB50" s="2">
        <v>23.9</v>
      </c>
      <c r="BC50" s="2">
        <v>8.3000000000000007</v>
      </c>
      <c r="BD50" s="2">
        <v>24.055299999999999</v>
      </c>
      <c r="BE50" s="4"/>
      <c r="BF50" s="4"/>
    </row>
    <row r="51" spans="1:58" x14ac:dyDescent="0.2">
      <c r="A51" s="29">
        <v>50</v>
      </c>
      <c r="B51" s="7" t="s">
        <v>23</v>
      </c>
      <c r="C51" s="3">
        <v>39924</v>
      </c>
      <c r="D51" s="4" t="s">
        <v>21</v>
      </c>
      <c r="E51" s="4" t="s">
        <v>170</v>
      </c>
      <c r="F51" s="5" t="s">
        <v>189</v>
      </c>
      <c r="G51" s="6">
        <v>0.87430555555555556</v>
      </c>
      <c r="H51" s="6">
        <v>0.8847222222222223</v>
      </c>
      <c r="I51" s="85">
        <f t="shared" si="0"/>
        <v>15.000000000000107</v>
      </c>
      <c r="J51" s="86">
        <f>I51*Segmentos!$D$7*(AH51%)*IF(ISNUMBER(AI51),AI51%,0)</f>
        <v>15174.000000000113</v>
      </c>
      <c r="K51" s="86">
        <f>I51*Segmentos!$D$7*(AL51%)*IF(ISNUMBER(AM51),AM51%,0)</f>
        <v>39600.000000000284</v>
      </c>
      <c r="L51" s="4"/>
      <c r="M51" s="2">
        <v>0.49</v>
      </c>
      <c r="N51" s="2">
        <v>1</v>
      </c>
      <c r="O51" s="2">
        <v>46.5</v>
      </c>
      <c r="P51" s="2">
        <v>49.7104</v>
      </c>
      <c r="Q51" s="2">
        <v>0.16</v>
      </c>
      <c r="R51" s="2">
        <v>0.3</v>
      </c>
      <c r="S51" s="2">
        <v>46.7</v>
      </c>
      <c r="T51" s="2">
        <v>2.6501000000000001</v>
      </c>
      <c r="U51" s="2">
        <v>0.9</v>
      </c>
      <c r="V51" s="2">
        <v>1.8</v>
      </c>
      <c r="W51" s="2">
        <v>48.9</v>
      </c>
      <c r="X51" s="2">
        <v>19.262699999999999</v>
      </c>
      <c r="Y51" s="2">
        <v>0.1</v>
      </c>
      <c r="Z51" s="2">
        <v>0.5</v>
      </c>
      <c r="AA51" s="2">
        <v>18.5</v>
      </c>
      <c r="AB51" s="2">
        <v>2.9550000000000001</v>
      </c>
      <c r="AC51" s="2">
        <v>0.74</v>
      </c>
      <c r="AD51" s="2">
        <v>1.4</v>
      </c>
      <c r="AE51" s="2">
        <v>54.2</v>
      </c>
      <c r="AF51" s="2">
        <v>24.842600000000001</v>
      </c>
      <c r="AG51" s="2">
        <v>0.26</v>
      </c>
      <c r="AH51" s="22">
        <v>0.9</v>
      </c>
      <c r="AI51" s="22">
        <v>28.1</v>
      </c>
      <c r="AJ51" s="22">
        <v>12.7</v>
      </c>
      <c r="AK51" s="18">
        <v>0.69</v>
      </c>
      <c r="AL51" s="18">
        <v>1.1000000000000001</v>
      </c>
      <c r="AM51" s="18">
        <v>60</v>
      </c>
      <c r="AN51" s="2">
        <v>37.010399999999997</v>
      </c>
      <c r="AO51" s="2">
        <v>0.33</v>
      </c>
      <c r="AP51" s="2">
        <v>1.4</v>
      </c>
      <c r="AQ51" s="2">
        <v>23.6</v>
      </c>
      <c r="AR51" s="2">
        <v>3.6608000000000001</v>
      </c>
      <c r="AS51" s="2">
        <v>0.49</v>
      </c>
      <c r="AT51" s="2">
        <v>1.1000000000000001</v>
      </c>
      <c r="AU51" s="2">
        <v>45.3</v>
      </c>
      <c r="AV51" s="2">
        <v>11.138400000000001</v>
      </c>
      <c r="AW51" s="2">
        <v>0.64</v>
      </c>
      <c r="AX51" s="2">
        <v>1.6</v>
      </c>
      <c r="AY51" s="2">
        <v>41.4</v>
      </c>
      <c r="AZ51" s="2">
        <v>18.8935</v>
      </c>
      <c r="BA51" s="2">
        <v>0.41</v>
      </c>
      <c r="BB51" s="2">
        <v>0.5</v>
      </c>
      <c r="BC51" s="2">
        <v>75.900000000000006</v>
      </c>
      <c r="BD51" s="2">
        <v>16.017800000000001</v>
      </c>
      <c r="BE51" s="4"/>
      <c r="BF51" s="4"/>
    </row>
    <row r="52" spans="1:58" x14ac:dyDescent="0.2">
      <c r="A52" s="29">
        <v>51</v>
      </c>
      <c r="B52" s="7" t="s">
        <v>25</v>
      </c>
      <c r="C52" s="3">
        <v>39924</v>
      </c>
      <c r="D52" s="4" t="s">
        <v>21</v>
      </c>
      <c r="E52" s="4" t="s">
        <v>171</v>
      </c>
      <c r="F52" s="5" t="s">
        <v>189</v>
      </c>
      <c r="G52" s="6">
        <v>0.89444444444444438</v>
      </c>
      <c r="H52" s="6">
        <v>0.89583333333333337</v>
      </c>
      <c r="I52" s="85">
        <f t="shared" si="0"/>
        <v>2.0000000000001528</v>
      </c>
      <c r="J52" s="86">
        <f>I52*Segmentos!$D$7*(AH52%)*IF(ISNUMBER(AI52),AI52%,0)</f>
        <v>3200.0000000002447</v>
      </c>
      <c r="K52" s="86">
        <f>I52*Segmentos!$D$7*(AL52%)*IF(ISNUMBER(AM52),AM52%,0)</f>
        <v>4800.0000000003665</v>
      </c>
      <c r="L52" s="4"/>
      <c r="M52" s="2">
        <v>0.49</v>
      </c>
      <c r="N52" s="2">
        <v>0.5</v>
      </c>
      <c r="O52" s="2">
        <v>100</v>
      </c>
      <c r="P52" s="2">
        <v>47.388599999999997</v>
      </c>
      <c r="Q52" s="2">
        <v>0.08</v>
      </c>
      <c r="R52" s="2">
        <v>0.1</v>
      </c>
      <c r="S52" s="2">
        <v>100</v>
      </c>
      <c r="T52" s="2">
        <v>1.3504</v>
      </c>
      <c r="U52" s="2">
        <v>1.24</v>
      </c>
      <c r="V52" s="2">
        <v>1.2</v>
      </c>
      <c r="W52" s="2">
        <v>100</v>
      </c>
      <c r="X52" s="2">
        <v>25.3293</v>
      </c>
      <c r="Y52" s="2">
        <v>0.2</v>
      </c>
      <c r="Z52" s="2">
        <v>0.2</v>
      </c>
      <c r="AA52" s="2">
        <v>100</v>
      </c>
      <c r="AB52" s="2">
        <v>5.7488000000000001</v>
      </c>
      <c r="AC52" s="2">
        <v>0.47</v>
      </c>
      <c r="AD52" s="2">
        <v>0.5</v>
      </c>
      <c r="AE52" s="2">
        <v>100</v>
      </c>
      <c r="AF52" s="2">
        <v>14.960100000000001</v>
      </c>
      <c r="AG52" s="2">
        <v>0.36</v>
      </c>
      <c r="AH52" s="22">
        <v>0.4</v>
      </c>
      <c r="AI52" s="22">
        <v>100</v>
      </c>
      <c r="AJ52" s="22">
        <v>16.592700000000001</v>
      </c>
      <c r="AK52" s="18">
        <v>0.6</v>
      </c>
      <c r="AL52" s="18">
        <v>0.6</v>
      </c>
      <c r="AM52" s="18">
        <v>100</v>
      </c>
      <c r="AN52" s="2">
        <v>30.795999999999999</v>
      </c>
      <c r="AO52" s="2">
        <v>0.47</v>
      </c>
      <c r="AP52" s="2">
        <v>0.5</v>
      </c>
      <c r="AQ52" s="2">
        <v>100</v>
      </c>
      <c r="AR52" s="2">
        <v>4.9836999999999998</v>
      </c>
      <c r="AS52" s="2">
        <v>0.34</v>
      </c>
      <c r="AT52" s="2">
        <v>0.3</v>
      </c>
      <c r="AU52" s="2">
        <v>100</v>
      </c>
      <c r="AV52" s="2">
        <v>7.3148</v>
      </c>
      <c r="AW52" s="2">
        <v>0.49</v>
      </c>
      <c r="AX52" s="2">
        <v>0.5</v>
      </c>
      <c r="AY52" s="2">
        <v>100</v>
      </c>
      <c r="AZ52" s="2">
        <v>13.597899999999999</v>
      </c>
      <c r="BA52" s="2">
        <v>0.57999999999999996</v>
      </c>
      <c r="BB52" s="2">
        <v>0.6</v>
      </c>
      <c r="BC52" s="2">
        <v>100</v>
      </c>
      <c r="BD52" s="2">
        <v>21.4923</v>
      </c>
      <c r="BE52" s="4"/>
      <c r="BF52" s="4"/>
    </row>
    <row r="53" spans="1:58" x14ac:dyDescent="0.2">
      <c r="A53" s="29">
        <v>52</v>
      </c>
      <c r="B53" s="7" t="s">
        <v>33</v>
      </c>
      <c r="C53" s="3">
        <v>39924</v>
      </c>
      <c r="D53" s="4" t="s">
        <v>28</v>
      </c>
      <c r="E53" s="4" t="s">
        <v>163</v>
      </c>
      <c r="F53" s="5" t="s">
        <v>189</v>
      </c>
      <c r="G53" s="6">
        <v>0.91736111111111107</v>
      </c>
      <c r="H53" s="6">
        <v>0.95763888888888893</v>
      </c>
      <c r="I53" s="85">
        <f t="shared" si="0"/>
        <v>58.000000000000114</v>
      </c>
      <c r="J53" s="86">
        <f>I53*Segmentos!$D$7*(AH53%)*IF(ISNUMBER(AI53),AI53%,0)</f>
        <v>166460.00000000032</v>
      </c>
      <c r="K53" s="86">
        <f>I53*Segmentos!$D$7*(AL53%)*IF(ISNUMBER(AM53),AM53%,0)</f>
        <v>149709.6000000003</v>
      </c>
      <c r="L53" s="4"/>
      <c r="M53" s="2">
        <v>0.68</v>
      </c>
      <c r="N53" s="2">
        <v>3.1</v>
      </c>
      <c r="O53" s="2">
        <v>22.1</v>
      </c>
      <c r="P53" s="2">
        <v>96.014600000000002</v>
      </c>
      <c r="Q53" s="2">
        <v>0.03</v>
      </c>
      <c r="R53" s="2">
        <v>1.1000000000000001</v>
      </c>
      <c r="S53" s="2">
        <v>3.1</v>
      </c>
      <c r="T53" s="2">
        <v>0.76300000000000001</v>
      </c>
      <c r="U53" s="2">
        <v>0.33</v>
      </c>
      <c r="V53" s="2">
        <v>1.3</v>
      </c>
      <c r="W53" s="2">
        <v>25.3</v>
      </c>
      <c r="X53" s="2">
        <v>9.8008000000000006</v>
      </c>
      <c r="Y53" s="2">
        <v>0.8</v>
      </c>
      <c r="Z53" s="2">
        <v>3.8</v>
      </c>
      <c r="AA53" s="2">
        <v>21.1</v>
      </c>
      <c r="AB53" s="2">
        <v>33.464399999999998</v>
      </c>
      <c r="AC53" s="2">
        <v>1.1200000000000001</v>
      </c>
      <c r="AD53" s="2">
        <v>4.5999999999999996</v>
      </c>
      <c r="AE53" s="2">
        <v>24.5</v>
      </c>
      <c r="AF53" s="2">
        <v>51.986400000000003</v>
      </c>
      <c r="AG53" s="2">
        <v>0.71</v>
      </c>
      <c r="AH53" s="22">
        <v>3.5</v>
      </c>
      <c r="AI53" s="22">
        <v>20.5</v>
      </c>
      <c r="AJ53" s="22">
        <v>47.706200000000003</v>
      </c>
      <c r="AK53" s="18">
        <v>0.65</v>
      </c>
      <c r="AL53" s="18">
        <v>2.7</v>
      </c>
      <c r="AM53" s="18">
        <v>23.9</v>
      </c>
      <c r="AN53" s="2">
        <v>48.308399999999999</v>
      </c>
      <c r="AO53" s="2">
        <v>0.08</v>
      </c>
      <c r="AP53" s="2">
        <v>1.1000000000000001</v>
      </c>
      <c r="AQ53" s="2">
        <v>7.2</v>
      </c>
      <c r="AR53" s="2">
        <v>1.2168000000000001</v>
      </c>
      <c r="AS53" s="2">
        <v>0.85</v>
      </c>
      <c r="AT53" s="2">
        <v>2.2000000000000002</v>
      </c>
      <c r="AU53" s="2">
        <v>38.700000000000003</v>
      </c>
      <c r="AV53" s="2">
        <v>26.441800000000001</v>
      </c>
      <c r="AW53" s="2">
        <v>0.2</v>
      </c>
      <c r="AX53" s="2">
        <v>1.8</v>
      </c>
      <c r="AY53" s="2">
        <v>10.8</v>
      </c>
      <c r="AZ53" s="2">
        <v>8.0665999999999993</v>
      </c>
      <c r="BA53" s="2">
        <v>1.1200000000000001</v>
      </c>
      <c r="BB53" s="2">
        <v>5.0999999999999996</v>
      </c>
      <c r="BC53" s="2">
        <v>21.9</v>
      </c>
      <c r="BD53" s="2">
        <v>60.289299999999997</v>
      </c>
      <c r="BE53" s="4"/>
      <c r="BF53" s="4"/>
    </row>
    <row r="54" spans="1:58" x14ac:dyDescent="0.2">
      <c r="A54" s="29">
        <v>53</v>
      </c>
      <c r="B54" s="7" t="s">
        <v>32</v>
      </c>
      <c r="C54" s="3">
        <v>39924</v>
      </c>
      <c r="D54" s="4" t="s">
        <v>28</v>
      </c>
      <c r="E54" s="4" t="s">
        <v>164</v>
      </c>
      <c r="F54" s="5" t="s">
        <v>189</v>
      </c>
      <c r="G54" s="6">
        <v>0.9145833333333333</v>
      </c>
      <c r="H54" s="6">
        <v>0.91736111111111107</v>
      </c>
      <c r="I54" s="85">
        <f t="shared" si="0"/>
        <v>3.9999999999999858</v>
      </c>
      <c r="J54" s="86">
        <f>I54*Segmentos!$D$7*(AH54%)*IF(ISNUMBER(AI54),AI54%,0)</f>
        <v>3846.3999999999869</v>
      </c>
      <c r="K54" s="86">
        <f>I54*Segmentos!$D$7*(AL54%)*IF(ISNUMBER(AM54),AM54%,0)</f>
        <v>15599.999999999949</v>
      </c>
      <c r="L54" s="4"/>
      <c r="M54" s="2">
        <v>0.63</v>
      </c>
      <c r="N54" s="2">
        <v>0.9</v>
      </c>
      <c r="O54" s="2">
        <v>71.5</v>
      </c>
      <c r="P54" s="2">
        <v>87.1922</v>
      </c>
      <c r="Q54" s="2">
        <v>0</v>
      </c>
      <c r="R54" s="2">
        <v>0</v>
      </c>
      <c r="S54" s="8" t="s">
        <v>577</v>
      </c>
      <c r="T54" s="2">
        <v>0</v>
      </c>
      <c r="U54" s="2">
        <v>0.06</v>
      </c>
      <c r="V54" s="2">
        <v>0.2</v>
      </c>
      <c r="W54" s="2">
        <v>25</v>
      </c>
      <c r="X54" s="2">
        <v>1.6621999999999999</v>
      </c>
      <c r="Y54" s="2">
        <v>0.59</v>
      </c>
      <c r="Z54" s="2">
        <v>0.9</v>
      </c>
      <c r="AA54" s="2">
        <v>66.900000000000006</v>
      </c>
      <c r="AB54" s="2">
        <v>23.836099999999998</v>
      </c>
      <c r="AC54" s="2">
        <v>1.36</v>
      </c>
      <c r="AD54" s="2">
        <v>1.8</v>
      </c>
      <c r="AE54" s="2">
        <v>77.400000000000006</v>
      </c>
      <c r="AF54" s="2">
        <v>61.693899999999999</v>
      </c>
      <c r="AG54" s="2">
        <v>0.27</v>
      </c>
      <c r="AH54" s="22">
        <v>0.4</v>
      </c>
      <c r="AI54" s="22">
        <v>60.1</v>
      </c>
      <c r="AJ54" s="22">
        <v>17.4633</v>
      </c>
      <c r="AK54" s="18">
        <v>0.96</v>
      </c>
      <c r="AL54" s="18">
        <v>1.3</v>
      </c>
      <c r="AM54" s="18">
        <v>75</v>
      </c>
      <c r="AN54" s="2">
        <v>69.728899999999996</v>
      </c>
      <c r="AO54" s="2">
        <v>0.52</v>
      </c>
      <c r="AP54" s="2">
        <v>1</v>
      </c>
      <c r="AQ54" s="2">
        <v>52.7</v>
      </c>
      <c r="AR54" s="2">
        <v>7.8537999999999997</v>
      </c>
      <c r="AS54" s="2">
        <v>0.86</v>
      </c>
      <c r="AT54" s="2">
        <v>1.6</v>
      </c>
      <c r="AU54" s="2">
        <v>54.5</v>
      </c>
      <c r="AV54" s="2">
        <v>26.203499999999998</v>
      </c>
      <c r="AW54" s="2">
        <v>0.25</v>
      </c>
      <c r="AX54" s="2">
        <v>0.4</v>
      </c>
      <c r="AY54" s="2">
        <v>62.3</v>
      </c>
      <c r="AZ54" s="2">
        <v>9.7310999999999996</v>
      </c>
      <c r="BA54" s="2">
        <v>0.82</v>
      </c>
      <c r="BB54" s="2">
        <v>0.8</v>
      </c>
      <c r="BC54" s="2">
        <v>100</v>
      </c>
      <c r="BD54" s="2">
        <v>43.403799999999997</v>
      </c>
      <c r="BE54" s="4"/>
      <c r="BF54" s="4"/>
    </row>
    <row r="55" spans="1:58" x14ac:dyDescent="0.2">
      <c r="A55" s="29">
        <v>54</v>
      </c>
      <c r="B55" s="7" t="s">
        <v>19</v>
      </c>
      <c r="C55" s="3">
        <v>39924</v>
      </c>
      <c r="D55" s="4" t="s">
        <v>17</v>
      </c>
      <c r="E55" s="4" t="s">
        <v>166</v>
      </c>
      <c r="F55" s="5" t="s">
        <v>189</v>
      </c>
      <c r="G55" s="6">
        <v>0.91388888888888886</v>
      </c>
      <c r="H55" s="6">
        <v>0.91736111111111107</v>
      </c>
      <c r="I55" s="85">
        <f t="shared" si="0"/>
        <v>4.9999999999999822</v>
      </c>
      <c r="J55" s="86">
        <f>I55*Segmentos!$D$7*(AH55%)*IF(ISNUMBER(AI55),AI55%,0)</f>
        <v>3671.9999999999864</v>
      </c>
      <c r="K55" s="86">
        <f>I55*Segmentos!$D$7*(AL55%)*IF(ISNUMBER(AM55),AM55%,0)</f>
        <v>3863.9999999999859</v>
      </c>
      <c r="L55" s="4"/>
      <c r="M55" s="2">
        <v>0.2</v>
      </c>
      <c r="N55" s="2">
        <v>0.4</v>
      </c>
      <c r="O55" s="2">
        <v>55.4</v>
      </c>
      <c r="P55" s="2">
        <v>93.727099999999993</v>
      </c>
      <c r="Q55" s="2">
        <v>0</v>
      </c>
      <c r="R55" s="2">
        <v>0</v>
      </c>
      <c r="S55" s="8" t="s">
        <v>577</v>
      </c>
      <c r="T55" s="2">
        <v>0</v>
      </c>
      <c r="U55" s="2">
        <v>0</v>
      </c>
      <c r="V55" s="2">
        <v>0</v>
      </c>
      <c r="W55" s="8" t="s">
        <v>577</v>
      </c>
      <c r="X55" s="2">
        <v>0</v>
      </c>
      <c r="Y55" s="2">
        <v>0.61</v>
      </c>
      <c r="Z55" s="2">
        <v>1</v>
      </c>
      <c r="AA55" s="2">
        <v>63.6</v>
      </c>
      <c r="AB55" s="2">
        <v>85.692599999999999</v>
      </c>
      <c r="AC55" s="2">
        <v>0.05</v>
      </c>
      <c r="AD55" s="2">
        <v>0.2</v>
      </c>
      <c r="AE55" s="2">
        <v>23.2</v>
      </c>
      <c r="AF55" s="2">
        <v>8.0344999999999995</v>
      </c>
      <c r="AG55" s="2">
        <v>0.17</v>
      </c>
      <c r="AH55" s="22">
        <v>0.4</v>
      </c>
      <c r="AI55" s="22">
        <v>45.9</v>
      </c>
      <c r="AJ55" s="22">
        <v>38.083799999999997</v>
      </c>
      <c r="AK55" s="18">
        <v>0.22</v>
      </c>
      <c r="AL55" s="18">
        <v>0.3</v>
      </c>
      <c r="AM55" s="18">
        <v>64.400000000000006</v>
      </c>
      <c r="AN55" s="2">
        <v>55.643300000000004</v>
      </c>
      <c r="AO55" s="2">
        <v>0.17</v>
      </c>
      <c r="AP55" s="2">
        <v>0.5</v>
      </c>
      <c r="AQ55" s="2">
        <v>35.9</v>
      </c>
      <c r="AR55" s="2">
        <v>8.6940000000000008</v>
      </c>
      <c r="AS55" s="2">
        <v>0.05</v>
      </c>
      <c r="AT55" s="2">
        <v>0.2</v>
      </c>
      <c r="AU55" s="2">
        <v>20</v>
      </c>
      <c r="AV55" s="2">
        <v>4.7937000000000003</v>
      </c>
      <c r="AW55" s="2">
        <v>0.2</v>
      </c>
      <c r="AX55" s="2">
        <v>0.2</v>
      </c>
      <c r="AY55" s="2">
        <v>100</v>
      </c>
      <c r="AZ55" s="2">
        <v>26.8706</v>
      </c>
      <c r="BA55" s="2">
        <v>0.28999999999999998</v>
      </c>
      <c r="BB55" s="2">
        <v>0.5</v>
      </c>
      <c r="BC55" s="2">
        <v>56.6</v>
      </c>
      <c r="BD55" s="2">
        <v>53.3688</v>
      </c>
      <c r="BE55" s="4"/>
      <c r="BF55" s="4"/>
    </row>
    <row r="56" spans="1:58" x14ac:dyDescent="0.2">
      <c r="A56" s="29">
        <v>55</v>
      </c>
      <c r="B56" s="7" t="s">
        <v>2</v>
      </c>
      <c r="C56" s="3">
        <v>39924</v>
      </c>
      <c r="D56" s="4" t="s">
        <v>0</v>
      </c>
      <c r="E56" s="4" t="s">
        <v>164</v>
      </c>
      <c r="F56" s="5" t="s">
        <v>189</v>
      </c>
      <c r="G56" s="6">
        <v>0.875</v>
      </c>
      <c r="H56" s="6">
        <v>0.90694444444444444</v>
      </c>
      <c r="I56" s="85">
        <f t="shared" si="0"/>
        <v>46</v>
      </c>
      <c r="J56" s="86">
        <f>I56*Segmentos!$D$7*(AH56%)*IF(ISNUMBER(AI56),AI56%,0)</f>
        <v>720378.39999999991</v>
      </c>
      <c r="K56" s="86">
        <f>I56*Segmentos!$D$7*(AL56%)*IF(ISNUMBER(AM56),AM56%,0)</f>
        <v>1111728</v>
      </c>
      <c r="L56" s="4"/>
      <c r="M56" s="2">
        <v>5.03</v>
      </c>
      <c r="N56" s="2">
        <v>14</v>
      </c>
      <c r="O56" s="2">
        <v>36</v>
      </c>
      <c r="P56" s="2">
        <v>86.376900000000006</v>
      </c>
      <c r="Q56" s="2">
        <v>4.3499999999999996</v>
      </c>
      <c r="R56" s="2">
        <v>10</v>
      </c>
      <c r="S56" s="2">
        <v>43.6</v>
      </c>
      <c r="T56" s="2">
        <v>12.4544</v>
      </c>
      <c r="U56" s="2">
        <v>2.8</v>
      </c>
      <c r="V56" s="2">
        <v>13</v>
      </c>
      <c r="W56" s="2">
        <v>21.6</v>
      </c>
      <c r="X56" s="2">
        <v>10.083</v>
      </c>
      <c r="Y56" s="2">
        <v>4.8499999999999996</v>
      </c>
      <c r="Z56" s="2">
        <v>14.9</v>
      </c>
      <c r="AA56" s="2">
        <v>32.4</v>
      </c>
      <c r="AB56" s="2">
        <v>24.5913</v>
      </c>
      <c r="AC56" s="2">
        <v>6.96</v>
      </c>
      <c r="AD56" s="2">
        <v>15.8</v>
      </c>
      <c r="AE56" s="2">
        <v>44</v>
      </c>
      <c r="AF56" s="2">
        <v>39.248199999999997</v>
      </c>
      <c r="AG56" s="2">
        <v>3.92</v>
      </c>
      <c r="AH56" s="22">
        <v>11.9</v>
      </c>
      <c r="AI56" s="22">
        <v>32.9</v>
      </c>
      <c r="AJ56" s="22">
        <v>31.912199999999999</v>
      </c>
      <c r="AK56" s="18">
        <v>6.03</v>
      </c>
      <c r="AL56" s="18">
        <v>15.9</v>
      </c>
      <c r="AM56" s="18">
        <v>38</v>
      </c>
      <c r="AN56" s="2">
        <v>54.464700000000001</v>
      </c>
      <c r="AO56" s="2">
        <v>4.2</v>
      </c>
      <c r="AP56" s="2">
        <v>11.8</v>
      </c>
      <c r="AQ56" s="2">
        <v>35.5</v>
      </c>
      <c r="AR56" s="2">
        <v>7.8868</v>
      </c>
      <c r="AS56" s="2">
        <v>7</v>
      </c>
      <c r="AT56" s="2">
        <v>16</v>
      </c>
      <c r="AU56" s="2">
        <v>43.8</v>
      </c>
      <c r="AV56" s="2">
        <v>26.4983</v>
      </c>
      <c r="AW56" s="2">
        <v>4.8499999999999996</v>
      </c>
      <c r="AX56" s="2">
        <v>12.8</v>
      </c>
      <c r="AY56" s="2">
        <v>37.9</v>
      </c>
      <c r="AZ56" s="2">
        <v>23.9697</v>
      </c>
      <c r="BA56" s="2">
        <v>4.26</v>
      </c>
      <c r="BB56" s="2">
        <v>14.3</v>
      </c>
      <c r="BC56" s="2">
        <v>29.8</v>
      </c>
      <c r="BD56" s="2">
        <v>28.022099999999998</v>
      </c>
      <c r="BE56" s="4"/>
      <c r="BF56" s="4"/>
    </row>
    <row r="57" spans="1:58" x14ac:dyDescent="0.2">
      <c r="A57" s="29">
        <v>56</v>
      </c>
      <c r="B57" s="7" t="s">
        <v>22</v>
      </c>
      <c r="C57" s="3">
        <v>39924</v>
      </c>
      <c r="D57" s="4" t="s">
        <v>21</v>
      </c>
      <c r="E57" s="4" t="s">
        <v>164</v>
      </c>
      <c r="F57" s="5" t="s">
        <v>189</v>
      </c>
      <c r="G57" s="6">
        <v>0.83263888888888893</v>
      </c>
      <c r="H57" s="6">
        <v>0.87361111111111101</v>
      </c>
      <c r="I57" s="85">
        <f t="shared" si="0"/>
        <v>58.999999999999787</v>
      </c>
      <c r="J57" s="86">
        <f>I57*Segmentos!$D$7*(AH57%)*IF(ISNUMBER(AI57),AI57%,0)</f>
        <v>363203.99999999872</v>
      </c>
      <c r="K57" s="86">
        <f>I57*Segmentos!$D$7*(AL57%)*IF(ISNUMBER(AM57),AM57%,0)</f>
        <v>340547.99999999884</v>
      </c>
      <c r="L57" s="4"/>
      <c r="M57" s="2">
        <v>1.48</v>
      </c>
      <c r="N57" s="2">
        <v>3.7</v>
      </c>
      <c r="O57" s="2">
        <v>39.700000000000003</v>
      </c>
      <c r="P57" s="2">
        <v>99.204099999999997</v>
      </c>
      <c r="Q57" s="2">
        <v>0.26</v>
      </c>
      <c r="R57" s="2">
        <v>1.2</v>
      </c>
      <c r="S57" s="2">
        <v>22.8</v>
      </c>
      <c r="T57" s="2">
        <v>2.9371</v>
      </c>
      <c r="U57" s="2">
        <v>1.1000000000000001</v>
      </c>
      <c r="V57" s="2">
        <v>2</v>
      </c>
      <c r="W57" s="2">
        <v>53.6</v>
      </c>
      <c r="X57" s="2">
        <v>15.360099999999999</v>
      </c>
      <c r="Y57" s="2">
        <v>0.97</v>
      </c>
      <c r="Z57" s="2">
        <v>2.6</v>
      </c>
      <c r="AA57" s="2">
        <v>37.799999999999997</v>
      </c>
      <c r="AB57" s="2">
        <v>19.206</v>
      </c>
      <c r="AC57" s="2">
        <v>2.81</v>
      </c>
      <c r="AD57" s="2">
        <v>7.2</v>
      </c>
      <c r="AE57" s="2">
        <v>39.200000000000003</v>
      </c>
      <c r="AF57" s="2">
        <v>61.700899999999997</v>
      </c>
      <c r="AG57" s="2">
        <v>1.54</v>
      </c>
      <c r="AH57" s="22">
        <v>3.8</v>
      </c>
      <c r="AI57" s="22">
        <v>40.5</v>
      </c>
      <c r="AJ57" s="22">
        <v>48.878399999999999</v>
      </c>
      <c r="AK57" s="18">
        <v>1.43</v>
      </c>
      <c r="AL57" s="18">
        <v>3.7</v>
      </c>
      <c r="AM57" s="18">
        <v>39</v>
      </c>
      <c r="AN57" s="2">
        <v>50.325699999999998</v>
      </c>
      <c r="AO57" s="2">
        <v>0.83</v>
      </c>
      <c r="AP57" s="2">
        <v>3.3</v>
      </c>
      <c r="AQ57" s="2">
        <v>25</v>
      </c>
      <c r="AR57" s="2">
        <v>6.0682</v>
      </c>
      <c r="AS57" s="2">
        <v>0.68</v>
      </c>
      <c r="AT57" s="2">
        <v>2.8</v>
      </c>
      <c r="AU57" s="2">
        <v>23.9</v>
      </c>
      <c r="AV57" s="2">
        <v>10.0107</v>
      </c>
      <c r="AW57" s="2">
        <v>2.02</v>
      </c>
      <c r="AX57" s="2">
        <v>5.0999999999999996</v>
      </c>
      <c r="AY57" s="2">
        <v>39.4</v>
      </c>
      <c r="AZ57" s="2">
        <v>38.793700000000001</v>
      </c>
      <c r="BA57" s="2">
        <v>1.73</v>
      </c>
      <c r="BB57" s="2">
        <v>3.3</v>
      </c>
      <c r="BC57" s="2">
        <v>52</v>
      </c>
      <c r="BD57" s="2">
        <v>44.331400000000002</v>
      </c>
      <c r="BE57" s="4"/>
      <c r="BF57" s="4"/>
    </row>
    <row r="58" spans="1:58" x14ac:dyDescent="0.2">
      <c r="A58" s="29">
        <v>57</v>
      </c>
      <c r="B58" s="7" t="s">
        <v>24</v>
      </c>
      <c r="C58" s="3">
        <v>39924</v>
      </c>
      <c r="D58" s="4" t="s">
        <v>21</v>
      </c>
      <c r="E58" s="4" t="s">
        <v>170</v>
      </c>
      <c r="F58" s="5" t="s">
        <v>189</v>
      </c>
      <c r="G58" s="6">
        <v>0.88541666666666663</v>
      </c>
      <c r="H58" s="6">
        <v>0.90208333333333324</v>
      </c>
      <c r="I58" s="85">
        <f t="shared" si="0"/>
        <v>23.999999999999915</v>
      </c>
      <c r="J58" s="86">
        <f>I58*Segmentos!$D$7*(AH58%)*IF(ISNUMBER(AI58),AI58%,0)</f>
        <v>16031.999999999942</v>
      </c>
      <c r="K58" s="86">
        <f>I58*Segmentos!$D$7*(AL58%)*IF(ISNUMBER(AM58),AM58%,0)</f>
        <v>48575.999999999833</v>
      </c>
      <c r="L58" s="4"/>
      <c r="M58" s="2">
        <v>0.34</v>
      </c>
      <c r="N58" s="2">
        <v>0.8</v>
      </c>
      <c r="O58" s="2">
        <v>44.9</v>
      </c>
      <c r="P58" s="2">
        <v>33.488199999999999</v>
      </c>
      <c r="Q58" s="2">
        <v>0.08</v>
      </c>
      <c r="R58" s="2">
        <v>0.7</v>
      </c>
      <c r="S58" s="2">
        <v>12.2</v>
      </c>
      <c r="T58" s="2">
        <v>1.3786</v>
      </c>
      <c r="U58" s="2">
        <v>1.26</v>
      </c>
      <c r="V58" s="2">
        <v>1.8</v>
      </c>
      <c r="W58" s="2">
        <v>71.900000000000006</v>
      </c>
      <c r="X58" s="2">
        <v>25.999600000000001</v>
      </c>
      <c r="Y58" s="2">
        <v>7.0000000000000007E-2</v>
      </c>
      <c r="Z58" s="2">
        <v>0.6</v>
      </c>
      <c r="AA58" s="2">
        <v>10.8</v>
      </c>
      <c r="AB58" s="2">
        <v>1.9521999999999999</v>
      </c>
      <c r="AC58" s="2">
        <v>0.13</v>
      </c>
      <c r="AD58" s="2">
        <v>0.3</v>
      </c>
      <c r="AE58" s="2">
        <v>45.8</v>
      </c>
      <c r="AF58" s="2">
        <v>4.1577999999999999</v>
      </c>
      <c r="AG58" s="2">
        <v>0.18</v>
      </c>
      <c r="AH58" s="22">
        <v>0.5</v>
      </c>
      <c r="AI58" s="22">
        <v>33.4</v>
      </c>
      <c r="AJ58" s="22">
        <v>8.2451000000000008</v>
      </c>
      <c r="AK58" s="18">
        <v>0.49</v>
      </c>
      <c r="AL58" s="18">
        <v>1</v>
      </c>
      <c r="AM58" s="18">
        <v>50.6</v>
      </c>
      <c r="AN58" s="2">
        <v>25.243099999999998</v>
      </c>
      <c r="AO58" s="2">
        <v>0.59</v>
      </c>
      <c r="AP58" s="2">
        <v>0.6</v>
      </c>
      <c r="AQ58" s="2">
        <v>95.6</v>
      </c>
      <c r="AR58" s="2">
        <v>6.2911000000000001</v>
      </c>
      <c r="AS58" s="2">
        <v>0.23</v>
      </c>
      <c r="AT58" s="2">
        <v>1</v>
      </c>
      <c r="AU58" s="2">
        <v>23</v>
      </c>
      <c r="AV58" s="2">
        <v>4.9569999999999999</v>
      </c>
      <c r="AW58" s="2">
        <v>0.04</v>
      </c>
      <c r="AX58" s="2">
        <v>0.2</v>
      </c>
      <c r="AY58" s="2">
        <v>20.8</v>
      </c>
      <c r="AZ58" s="2">
        <v>1.1531</v>
      </c>
      <c r="BA58" s="2">
        <v>0.56000000000000005</v>
      </c>
      <c r="BB58" s="2">
        <v>1.1000000000000001</v>
      </c>
      <c r="BC58" s="2">
        <v>51.6</v>
      </c>
      <c r="BD58" s="2">
        <v>21.087</v>
      </c>
      <c r="BE58" s="4"/>
      <c r="BF58" s="4"/>
    </row>
    <row r="59" spans="1:58" x14ac:dyDescent="0.2">
      <c r="A59" s="29">
        <v>58</v>
      </c>
      <c r="B59" s="7" t="s">
        <v>4</v>
      </c>
      <c r="C59" s="3">
        <v>39924</v>
      </c>
      <c r="D59" s="4" t="s">
        <v>3</v>
      </c>
      <c r="E59" s="4" t="s">
        <v>165</v>
      </c>
      <c r="F59" s="5" t="s">
        <v>189</v>
      </c>
      <c r="G59" s="6">
        <v>0.78333333333333333</v>
      </c>
      <c r="H59" s="6">
        <v>0.87430555555555556</v>
      </c>
      <c r="I59" s="85">
        <f t="shared" si="0"/>
        <v>131</v>
      </c>
      <c r="J59" s="86">
        <f>I59*Segmentos!$D$7*(AH59%)*IF(ISNUMBER(AI59),AI59%,0)</f>
        <v>1452528</v>
      </c>
      <c r="K59" s="86">
        <f>I59*Segmentos!$D$7*(AL59%)*IF(ISNUMBER(AM59),AM59%,0)</f>
        <v>2161500</v>
      </c>
      <c r="L59" s="4"/>
      <c r="M59" s="2">
        <v>3.49</v>
      </c>
      <c r="N59" s="2">
        <v>14.2</v>
      </c>
      <c r="O59" s="2">
        <v>24.6</v>
      </c>
      <c r="P59" s="2">
        <v>67.278700000000001</v>
      </c>
      <c r="Q59" s="2">
        <v>3.86</v>
      </c>
      <c r="R59" s="2">
        <v>18.5</v>
      </c>
      <c r="S59" s="2">
        <v>20.8</v>
      </c>
      <c r="T59" s="2">
        <v>12.415699999999999</v>
      </c>
      <c r="U59" s="2">
        <v>4.8099999999999996</v>
      </c>
      <c r="V59" s="2">
        <v>14.3</v>
      </c>
      <c r="W59" s="2">
        <v>33.700000000000003</v>
      </c>
      <c r="X59" s="2">
        <v>19.463699999999999</v>
      </c>
      <c r="Y59" s="2">
        <v>2.39</v>
      </c>
      <c r="Z59" s="2">
        <v>11.4</v>
      </c>
      <c r="AA59" s="2">
        <v>20.9</v>
      </c>
      <c r="AB59" s="2">
        <v>13.6092</v>
      </c>
      <c r="AC59" s="2">
        <v>3.44</v>
      </c>
      <c r="AD59" s="2">
        <v>14.4</v>
      </c>
      <c r="AE59" s="2">
        <v>24</v>
      </c>
      <c r="AF59" s="2">
        <v>21.790099999999999</v>
      </c>
      <c r="AG59" s="2">
        <v>2.78</v>
      </c>
      <c r="AH59" s="22">
        <v>13.2</v>
      </c>
      <c r="AI59" s="22">
        <v>21</v>
      </c>
      <c r="AJ59" s="22">
        <v>25.4833</v>
      </c>
      <c r="AK59" s="18">
        <v>4.12</v>
      </c>
      <c r="AL59" s="18">
        <v>15</v>
      </c>
      <c r="AM59" s="18">
        <v>27.5</v>
      </c>
      <c r="AN59" s="2">
        <v>41.795400000000001</v>
      </c>
      <c r="AO59" s="2">
        <v>1.35</v>
      </c>
      <c r="AP59" s="2">
        <v>8.1999999999999993</v>
      </c>
      <c r="AQ59" s="2">
        <v>16.3</v>
      </c>
      <c r="AR59" s="2">
        <v>2.8382999999999998</v>
      </c>
      <c r="AS59" s="2">
        <v>1.99</v>
      </c>
      <c r="AT59" s="2">
        <v>10.4</v>
      </c>
      <c r="AU59" s="2">
        <v>19.2</v>
      </c>
      <c r="AV59" s="2">
        <v>8.4743999999999993</v>
      </c>
      <c r="AW59" s="2">
        <v>3.34</v>
      </c>
      <c r="AX59" s="2">
        <v>14.1</v>
      </c>
      <c r="AY59" s="2">
        <v>23.7</v>
      </c>
      <c r="AZ59" s="2">
        <v>18.5061</v>
      </c>
      <c r="BA59" s="2">
        <v>5.07</v>
      </c>
      <c r="BB59" s="2">
        <v>18.100000000000001</v>
      </c>
      <c r="BC59" s="2">
        <v>28</v>
      </c>
      <c r="BD59" s="2">
        <v>37.459899999999998</v>
      </c>
      <c r="BE59" s="4"/>
      <c r="BF59" s="4"/>
    </row>
    <row r="60" spans="1:58" x14ac:dyDescent="0.2">
      <c r="A60" s="29">
        <v>59</v>
      </c>
      <c r="B60" s="7" t="s">
        <v>15</v>
      </c>
      <c r="C60" s="3">
        <v>39925</v>
      </c>
      <c r="D60" s="4" t="s">
        <v>13</v>
      </c>
      <c r="E60" s="4" t="s">
        <v>164</v>
      </c>
      <c r="F60" s="5" t="s">
        <v>190</v>
      </c>
      <c r="G60" s="6">
        <v>0.875</v>
      </c>
      <c r="H60" s="6">
        <v>0.9159722222222223</v>
      </c>
      <c r="I60" s="85">
        <f t="shared" si="0"/>
        <v>59.000000000000114</v>
      </c>
      <c r="J60" s="86">
        <f>I60*Segmentos!$D$7*(AH60%)*IF(ISNUMBER(AI60),AI60%,0)</f>
        <v>1720723.2000000032</v>
      </c>
      <c r="K60" s="86">
        <f>I60*Segmentos!$D$7*(AL60%)*IF(ISNUMBER(AM60),AM60%,0)</f>
        <v>2549862.0000000051</v>
      </c>
      <c r="L60" s="4"/>
      <c r="M60" s="2">
        <v>9.14</v>
      </c>
      <c r="N60" s="2">
        <v>23.2</v>
      </c>
      <c r="O60" s="2">
        <v>39.4</v>
      </c>
      <c r="P60" s="2">
        <v>86.871200000000002</v>
      </c>
      <c r="Q60" s="2">
        <v>4.92</v>
      </c>
      <c r="R60" s="2">
        <v>16</v>
      </c>
      <c r="S60" s="2">
        <v>30.7</v>
      </c>
      <c r="T60" s="2">
        <v>7.7958999999999996</v>
      </c>
      <c r="U60" s="2">
        <v>8.5299999999999994</v>
      </c>
      <c r="V60" s="2">
        <v>21.1</v>
      </c>
      <c r="W60" s="2">
        <v>40.4</v>
      </c>
      <c r="X60" s="2">
        <v>16.991900000000001</v>
      </c>
      <c r="Y60" s="2">
        <v>8.58</v>
      </c>
      <c r="Z60" s="2">
        <v>24.7</v>
      </c>
      <c r="AA60" s="2">
        <v>34.700000000000003</v>
      </c>
      <c r="AB60" s="2">
        <v>24.077000000000002</v>
      </c>
      <c r="AC60" s="2">
        <v>12.18</v>
      </c>
      <c r="AD60" s="2">
        <v>26.7</v>
      </c>
      <c r="AE60" s="2">
        <v>45.5</v>
      </c>
      <c r="AF60" s="2">
        <v>38.006399999999999</v>
      </c>
      <c r="AG60" s="2">
        <v>7.28</v>
      </c>
      <c r="AH60" s="22">
        <v>21.7</v>
      </c>
      <c r="AI60" s="22">
        <v>33.6</v>
      </c>
      <c r="AJ60" s="22">
        <v>32.823900000000002</v>
      </c>
      <c r="AK60" s="18">
        <v>10.82</v>
      </c>
      <c r="AL60" s="18">
        <v>24.5</v>
      </c>
      <c r="AM60" s="18">
        <v>44.1</v>
      </c>
      <c r="AN60" s="2">
        <v>54.047400000000003</v>
      </c>
      <c r="AO60" s="2">
        <v>7.4</v>
      </c>
      <c r="AP60" s="2">
        <v>15.6</v>
      </c>
      <c r="AQ60" s="2">
        <v>47.5</v>
      </c>
      <c r="AR60" s="2">
        <v>7.6837</v>
      </c>
      <c r="AS60" s="2">
        <v>6.78</v>
      </c>
      <c r="AT60" s="2">
        <v>17.3</v>
      </c>
      <c r="AU60" s="2">
        <v>39.200000000000003</v>
      </c>
      <c r="AV60" s="2">
        <v>14.185499999999999</v>
      </c>
      <c r="AW60" s="2">
        <v>10.050000000000001</v>
      </c>
      <c r="AX60" s="2">
        <v>22.7</v>
      </c>
      <c r="AY60" s="2">
        <v>44.3</v>
      </c>
      <c r="AZ60" s="2">
        <v>27.4742</v>
      </c>
      <c r="BA60" s="2">
        <v>10.31</v>
      </c>
      <c r="BB60" s="2">
        <v>29.1</v>
      </c>
      <c r="BC60" s="2">
        <v>35.4</v>
      </c>
      <c r="BD60" s="2">
        <v>37.527799999999999</v>
      </c>
      <c r="BE60" s="4"/>
      <c r="BF60" s="4"/>
    </row>
    <row r="61" spans="1:58" x14ac:dyDescent="0.2">
      <c r="A61" s="29">
        <v>60</v>
      </c>
      <c r="B61" s="7" t="s">
        <v>41</v>
      </c>
      <c r="C61" s="3">
        <v>39925</v>
      </c>
      <c r="D61" s="4" t="s">
        <v>3</v>
      </c>
      <c r="E61" s="4" t="s">
        <v>174</v>
      </c>
      <c r="F61" s="5" t="s">
        <v>190</v>
      </c>
      <c r="G61" s="6">
        <v>0.91736111111111107</v>
      </c>
      <c r="H61" s="6">
        <v>0.98472222222222217</v>
      </c>
      <c r="I61" s="85">
        <f t="shared" si="0"/>
        <v>96.999999999999972</v>
      </c>
      <c r="J61" s="86">
        <f>I61*Segmentos!$D$7*(AH61%)*IF(ISNUMBER(AI61),AI61%,0)</f>
        <v>2033740.7999999991</v>
      </c>
      <c r="K61" s="86">
        <f>I61*Segmentos!$D$7*(AL61%)*IF(ISNUMBER(AM61),AM61%,0)</f>
        <v>2088021.9999999991</v>
      </c>
      <c r="L61" s="4"/>
      <c r="M61" s="2">
        <v>5.33</v>
      </c>
      <c r="N61" s="2">
        <v>23</v>
      </c>
      <c r="O61" s="2">
        <v>23.2</v>
      </c>
      <c r="P61" s="2">
        <v>88.650499999999994</v>
      </c>
      <c r="Q61" s="2">
        <v>5.29</v>
      </c>
      <c r="R61" s="2">
        <v>19.5</v>
      </c>
      <c r="S61" s="2">
        <v>27.1</v>
      </c>
      <c r="T61" s="2">
        <v>14.694599999999999</v>
      </c>
      <c r="U61" s="2">
        <v>3.94</v>
      </c>
      <c r="V61" s="2">
        <v>19.3</v>
      </c>
      <c r="W61" s="2">
        <v>20.399999999999999</v>
      </c>
      <c r="X61" s="2">
        <v>13.751300000000001</v>
      </c>
      <c r="Y61" s="2">
        <v>5.15</v>
      </c>
      <c r="Z61" s="2">
        <v>25.7</v>
      </c>
      <c r="AA61" s="2">
        <v>20</v>
      </c>
      <c r="AB61" s="2">
        <v>25.299900000000001</v>
      </c>
      <c r="AC61" s="2">
        <v>6.39</v>
      </c>
      <c r="AD61" s="2">
        <v>24.7</v>
      </c>
      <c r="AE61" s="2">
        <v>25.9</v>
      </c>
      <c r="AF61" s="2">
        <v>34.904699999999998</v>
      </c>
      <c r="AG61" s="2">
        <v>5.26</v>
      </c>
      <c r="AH61" s="22">
        <v>22.4</v>
      </c>
      <c r="AI61" s="22">
        <v>23.4</v>
      </c>
      <c r="AJ61" s="22">
        <v>41.547699999999999</v>
      </c>
      <c r="AK61" s="18">
        <v>5.38</v>
      </c>
      <c r="AL61" s="18">
        <v>23.5</v>
      </c>
      <c r="AM61" s="18">
        <v>22.9</v>
      </c>
      <c r="AN61" s="2">
        <v>47.102800000000002</v>
      </c>
      <c r="AO61" s="2">
        <v>0.82</v>
      </c>
      <c r="AP61" s="2">
        <v>9.9</v>
      </c>
      <c r="AQ61" s="2">
        <v>8.3000000000000007</v>
      </c>
      <c r="AR61" s="2">
        <v>1.4950000000000001</v>
      </c>
      <c r="AS61" s="2">
        <v>2.11</v>
      </c>
      <c r="AT61" s="2">
        <v>14.7</v>
      </c>
      <c r="AU61" s="2">
        <v>14.3</v>
      </c>
      <c r="AV61" s="2">
        <v>7.7302999999999997</v>
      </c>
      <c r="AW61" s="2">
        <v>5.44</v>
      </c>
      <c r="AX61" s="2">
        <v>24</v>
      </c>
      <c r="AY61" s="2">
        <v>22.6</v>
      </c>
      <c r="AZ61" s="2">
        <v>26.015599999999999</v>
      </c>
      <c r="BA61" s="2">
        <v>8.3800000000000008</v>
      </c>
      <c r="BB61" s="2">
        <v>30.8</v>
      </c>
      <c r="BC61" s="2">
        <v>27.2</v>
      </c>
      <c r="BD61" s="2">
        <v>53.409599999999998</v>
      </c>
      <c r="BE61" s="4"/>
      <c r="BF61" s="4"/>
    </row>
    <row r="62" spans="1:58" x14ac:dyDescent="0.2">
      <c r="A62" s="29">
        <v>61</v>
      </c>
      <c r="B62" s="7" t="s">
        <v>5</v>
      </c>
      <c r="C62" s="3">
        <v>39925</v>
      </c>
      <c r="D62" s="4" t="s">
        <v>3</v>
      </c>
      <c r="E62" s="4" t="s">
        <v>164</v>
      </c>
      <c r="F62" s="5" t="s">
        <v>190</v>
      </c>
      <c r="G62" s="6">
        <v>0.87430555555555556</v>
      </c>
      <c r="H62" s="6">
        <v>0.91736111111111107</v>
      </c>
      <c r="I62" s="85">
        <f t="shared" si="0"/>
        <v>61.999999999999943</v>
      </c>
      <c r="J62" s="86">
        <f>I62*Segmentos!$D$7*(AH62%)*IF(ISNUMBER(AI62),AI62%,0)</f>
        <v>1551463.1999999986</v>
      </c>
      <c r="K62" s="86">
        <f>I62*Segmentos!$D$7*(AL62%)*IF(ISNUMBER(AM62),AM62%,0)</f>
        <v>1605229.5999999982</v>
      </c>
      <c r="L62" s="4"/>
      <c r="M62" s="2">
        <v>6.38</v>
      </c>
      <c r="N62" s="2">
        <v>17.899999999999999</v>
      </c>
      <c r="O62" s="2">
        <v>35.700000000000003</v>
      </c>
      <c r="P62" s="2">
        <v>85.892899999999997</v>
      </c>
      <c r="Q62" s="2">
        <v>5.83</v>
      </c>
      <c r="R62" s="2">
        <v>13.4</v>
      </c>
      <c r="S62" s="2">
        <v>43.4</v>
      </c>
      <c r="T62" s="2">
        <v>13.1112</v>
      </c>
      <c r="U62" s="2">
        <v>5.97</v>
      </c>
      <c r="V62" s="2">
        <v>18.5</v>
      </c>
      <c r="W62" s="2">
        <v>32.299999999999997</v>
      </c>
      <c r="X62" s="2">
        <v>16.874700000000001</v>
      </c>
      <c r="Y62" s="2">
        <v>6.94</v>
      </c>
      <c r="Z62" s="2">
        <v>20.3</v>
      </c>
      <c r="AA62" s="2">
        <v>34.200000000000003</v>
      </c>
      <c r="AB62" s="2">
        <v>27.597999999999999</v>
      </c>
      <c r="AC62" s="2">
        <v>6.4</v>
      </c>
      <c r="AD62" s="2">
        <v>17.5</v>
      </c>
      <c r="AE62" s="2">
        <v>36.6</v>
      </c>
      <c r="AF62" s="2">
        <v>28.309100000000001</v>
      </c>
      <c r="AG62" s="2">
        <v>6.27</v>
      </c>
      <c r="AH62" s="22">
        <v>18.899999999999999</v>
      </c>
      <c r="AI62" s="22">
        <v>33.1</v>
      </c>
      <c r="AJ62" s="22">
        <v>40.069800000000001</v>
      </c>
      <c r="AK62" s="18">
        <v>6.47</v>
      </c>
      <c r="AL62" s="18">
        <v>16.899999999999999</v>
      </c>
      <c r="AM62" s="18">
        <v>38.299999999999997</v>
      </c>
      <c r="AN62" s="2">
        <v>45.823099999999997</v>
      </c>
      <c r="AO62" s="2">
        <v>2.27</v>
      </c>
      <c r="AP62" s="2">
        <v>7.9</v>
      </c>
      <c r="AQ62" s="2">
        <v>28.7</v>
      </c>
      <c r="AR62" s="2">
        <v>3.3483999999999998</v>
      </c>
      <c r="AS62" s="2">
        <v>3.42</v>
      </c>
      <c r="AT62" s="2">
        <v>12.1</v>
      </c>
      <c r="AU62" s="2">
        <v>28.3</v>
      </c>
      <c r="AV62" s="2">
        <v>10.1417</v>
      </c>
      <c r="AW62" s="2">
        <v>5.93</v>
      </c>
      <c r="AX62" s="2">
        <v>16</v>
      </c>
      <c r="AY62" s="2">
        <v>37.200000000000003</v>
      </c>
      <c r="AZ62" s="2">
        <v>22.9819</v>
      </c>
      <c r="BA62" s="2">
        <v>9.58</v>
      </c>
      <c r="BB62" s="2">
        <v>25.4</v>
      </c>
      <c r="BC62" s="2">
        <v>37.700000000000003</v>
      </c>
      <c r="BD62" s="2">
        <v>49.420900000000003</v>
      </c>
      <c r="BE62" s="4"/>
      <c r="BF62" s="4"/>
    </row>
    <row r="63" spans="1:58" x14ac:dyDescent="0.2">
      <c r="A63" s="29">
        <v>62</v>
      </c>
      <c r="B63" s="7" t="s">
        <v>18</v>
      </c>
      <c r="C63" s="3">
        <v>39925</v>
      </c>
      <c r="D63" s="4" t="s">
        <v>17</v>
      </c>
      <c r="E63" s="4" t="s">
        <v>168</v>
      </c>
      <c r="F63" s="5" t="s">
        <v>190</v>
      </c>
      <c r="G63" s="6">
        <v>0.82499999999999996</v>
      </c>
      <c r="H63" s="6">
        <v>0.91249999999999998</v>
      </c>
      <c r="I63" s="85">
        <f t="shared" si="0"/>
        <v>126.00000000000003</v>
      </c>
      <c r="J63" s="86">
        <f>I63*Segmentos!$D$7*(AH63%)*IF(ISNUMBER(AI63),AI63%,0)</f>
        <v>347508.00000000012</v>
      </c>
      <c r="K63" s="86">
        <f>I63*Segmentos!$D$7*(AL63%)*IF(ISNUMBER(AM63),AM63%,0)</f>
        <v>138297.60000000003</v>
      </c>
      <c r="L63" s="4" t="s">
        <v>204</v>
      </c>
      <c r="M63" s="2">
        <v>0.47</v>
      </c>
      <c r="N63" s="2">
        <v>3.1</v>
      </c>
      <c r="O63" s="2">
        <v>15.1</v>
      </c>
      <c r="P63" s="2">
        <v>99.312100000000001</v>
      </c>
      <c r="Q63" s="2">
        <v>0.06</v>
      </c>
      <c r="R63" s="2">
        <v>0.9</v>
      </c>
      <c r="S63" s="2">
        <v>6.7</v>
      </c>
      <c r="T63" s="2">
        <v>2.1846000000000001</v>
      </c>
      <c r="U63" s="2">
        <v>0</v>
      </c>
      <c r="V63" s="2">
        <v>0.1</v>
      </c>
      <c r="W63" s="2">
        <v>0.8</v>
      </c>
      <c r="X63" s="2">
        <v>3.5799999999999998E-2</v>
      </c>
      <c r="Y63" s="2">
        <v>0.36</v>
      </c>
      <c r="Z63" s="2">
        <v>3</v>
      </c>
      <c r="AA63" s="2">
        <v>11.9</v>
      </c>
      <c r="AB63" s="2">
        <v>22.553100000000001</v>
      </c>
      <c r="AC63" s="2">
        <v>1.07</v>
      </c>
      <c r="AD63" s="2">
        <v>6.2</v>
      </c>
      <c r="AE63" s="2">
        <v>17.3</v>
      </c>
      <c r="AF63" s="2">
        <v>74.538499999999999</v>
      </c>
      <c r="AG63" s="2">
        <v>0.68</v>
      </c>
      <c r="AH63" s="22">
        <v>3.5</v>
      </c>
      <c r="AI63" s="22">
        <v>19.7</v>
      </c>
      <c r="AJ63" s="22">
        <v>68.9529</v>
      </c>
      <c r="AK63" s="18">
        <v>0.27</v>
      </c>
      <c r="AL63" s="18">
        <v>2.8</v>
      </c>
      <c r="AM63" s="18">
        <v>9.8000000000000007</v>
      </c>
      <c r="AN63" s="2">
        <v>30.359200000000001</v>
      </c>
      <c r="AO63" s="2">
        <v>0.02</v>
      </c>
      <c r="AP63" s="2">
        <v>0.6</v>
      </c>
      <c r="AQ63" s="2">
        <v>3.5</v>
      </c>
      <c r="AR63" s="2">
        <v>0.46439999999999998</v>
      </c>
      <c r="AS63" s="2">
        <v>0.02</v>
      </c>
      <c r="AT63" s="2">
        <v>0.2</v>
      </c>
      <c r="AU63" s="2">
        <v>6.3</v>
      </c>
      <c r="AV63" s="2">
        <v>0.73329999999999995</v>
      </c>
      <c r="AW63" s="2">
        <v>1.34</v>
      </c>
      <c r="AX63" s="2">
        <v>3.9</v>
      </c>
      <c r="AY63" s="2">
        <v>34.5</v>
      </c>
      <c r="AZ63" s="2">
        <v>82.261300000000006</v>
      </c>
      <c r="BA63" s="2">
        <v>0.19</v>
      </c>
      <c r="BB63" s="2">
        <v>4.8</v>
      </c>
      <c r="BC63" s="2">
        <v>4</v>
      </c>
      <c r="BD63" s="2">
        <v>15.8531</v>
      </c>
      <c r="BE63" s="4"/>
      <c r="BF63" s="4"/>
    </row>
    <row r="64" spans="1:58" x14ac:dyDescent="0.2">
      <c r="A64" s="29">
        <v>63</v>
      </c>
      <c r="B64" s="7" t="s">
        <v>9</v>
      </c>
      <c r="C64" s="3">
        <v>39925</v>
      </c>
      <c r="D64" s="4" t="s">
        <v>8</v>
      </c>
      <c r="E64" s="4" t="s">
        <v>168</v>
      </c>
      <c r="F64" s="5" t="s">
        <v>190</v>
      </c>
      <c r="G64" s="6">
        <v>0.79027777777777775</v>
      </c>
      <c r="H64" s="6">
        <v>0.87361111111111101</v>
      </c>
      <c r="I64" s="85">
        <f t="shared" si="0"/>
        <v>119.99999999999989</v>
      </c>
      <c r="J64" s="86">
        <f>I64*Segmentos!$D$7*(AH64%)*IF(ISNUMBER(AI64),AI64%,0)</f>
        <v>2125199.9999999981</v>
      </c>
      <c r="K64" s="86">
        <f>I64*Segmentos!$D$7*(AL64%)*IF(ISNUMBER(AM64),AM64%,0)</f>
        <v>2356703.9999999972</v>
      </c>
      <c r="L64" s="4" t="s">
        <v>203</v>
      </c>
      <c r="M64" s="2">
        <v>4.6900000000000004</v>
      </c>
      <c r="N64" s="2">
        <v>16.399999999999999</v>
      </c>
      <c r="O64" s="2">
        <v>28.5</v>
      </c>
      <c r="P64" s="2">
        <v>87.799499999999995</v>
      </c>
      <c r="Q64" s="2">
        <v>1.4</v>
      </c>
      <c r="R64" s="2">
        <v>7</v>
      </c>
      <c r="S64" s="2">
        <v>19.899999999999999</v>
      </c>
      <c r="T64" s="2">
        <v>4.3662000000000001</v>
      </c>
      <c r="U64" s="2">
        <v>2.65</v>
      </c>
      <c r="V64" s="2">
        <v>12.4</v>
      </c>
      <c r="W64" s="2">
        <v>21.4</v>
      </c>
      <c r="X64" s="2">
        <v>10.404999999999999</v>
      </c>
      <c r="Y64" s="2">
        <v>5.74</v>
      </c>
      <c r="Z64" s="2">
        <v>20</v>
      </c>
      <c r="AA64" s="2">
        <v>28.7</v>
      </c>
      <c r="AB64" s="2">
        <v>31.760899999999999</v>
      </c>
      <c r="AC64" s="2">
        <v>6.71</v>
      </c>
      <c r="AD64" s="2">
        <v>20.6</v>
      </c>
      <c r="AE64" s="2">
        <v>32.6</v>
      </c>
      <c r="AF64" s="2">
        <v>41.267400000000002</v>
      </c>
      <c r="AG64" s="2">
        <v>4.45</v>
      </c>
      <c r="AH64" s="22">
        <v>16.100000000000001</v>
      </c>
      <c r="AI64" s="22">
        <v>27.5</v>
      </c>
      <c r="AJ64" s="22">
        <v>39.517000000000003</v>
      </c>
      <c r="AK64" s="18">
        <v>4.9000000000000004</v>
      </c>
      <c r="AL64" s="18">
        <v>16.7</v>
      </c>
      <c r="AM64" s="18">
        <v>29.4</v>
      </c>
      <c r="AN64" s="2">
        <v>48.282499999999999</v>
      </c>
      <c r="AO64" s="2">
        <v>1.1599999999999999</v>
      </c>
      <c r="AP64" s="2">
        <v>5.5</v>
      </c>
      <c r="AQ64" s="2">
        <v>21.1</v>
      </c>
      <c r="AR64" s="2">
        <v>2.3736000000000002</v>
      </c>
      <c r="AS64" s="2">
        <v>2.5</v>
      </c>
      <c r="AT64" s="2">
        <v>11.7</v>
      </c>
      <c r="AU64" s="2">
        <v>21.5</v>
      </c>
      <c r="AV64" s="2">
        <v>10.3238</v>
      </c>
      <c r="AW64" s="2">
        <v>3.11</v>
      </c>
      <c r="AX64" s="2">
        <v>14.7</v>
      </c>
      <c r="AY64" s="2">
        <v>21.1</v>
      </c>
      <c r="AZ64" s="2">
        <v>16.727399999999999</v>
      </c>
      <c r="BA64" s="2">
        <v>8.14</v>
      </c>
      <c r="BB64" s="2">
        <v>23.6</v>
      </c>
      <c r="BC64" s="2">
        <v>34.5</v>
      </c>
      <c r="BD64" s="2">
        <v>58.374600000000001</v>
      </c>
      <c r="BE64" s="4"/>
      <c r="BF64" s="4"/>
    </row>
    <row r="65" spans="1:58" x14ac:dyDescent="0.2">
      <c r="A65" s="29">
        <v>64</v>
      </c>
      <c r="B65" s="7" t="s">
        <v>1</v>
      </c>
      <c r="C65" s="3">
        <v>39925</v>
      </c>
      <c r="D65" s="4" t="s">
        <v>0</v>
      </c>
      <c r="E65" s="4" t="s">
        <v>163</v>
      </c>
      <c r="F65" s="5" t="s">
        <v>190</v>
      </c>
      <c r="G65" s="6">
        <v>0.84722222222222221</v>
      </c>
      <c r="H65" s="6">
        <v>0.88402777777777775</v>
      </c>
      <c r="I65" s="85">
        <f t="shared" si="0"/>
        <v>52.999999999999972</v>
      </c>
      <c r="J65" s="86">
        <f>I65*Segmentos!$D$7*(AH65%)*IF(ISNUMBER(AI65),AI65%,0)</f>
        <v>590716.7999999997</v>
      </c>
      <c r="K65" s="86">
        <f>I65*Segmentos!$D$7*(AL65%)*IF(ISNUMBER(AM65),AM65%,0)</f>
        <v>1704649.5999999992</v>
      </c>
      <c r="L65" s="4"/>
      <c r="M65" s="2">
        <v>5.56</v>
      </c>
      <c r="N65" s="2">
        <v>12.1</v>
      </c>
      <c r="O65" s="2">
        <v>46</v>
      </c>
      <c r="P65" s="2">
        <v>84.290199999999999</v>
      </c>
      <c r="Q65" s="2">
        <v>4.2</v>
      </c>
      <c r="R65" s="2">
        <v>8.8000000000000007</v>
      </c>
      <c r="S65" s="2">
        <v>47.5</v>
      </c>
      <c r="T65" s="2">
        <v>10.6218</v>
      </c>
      <c r="U65" s="2">
        <v>5.49</v>
      </c>
      <c r="V65" s="2">
        <v>13.9</v>
      </c>
      <c r="W65" s="2">
        <v>39.5</v>
      </c>
      <c r="X65" s="2">
        <v>17.438700000000001</v>
      </c>
      <c r="Y65" s="2">
        <v>4.84</v>
      </c>
      <c r="Z65" s="2">
        <v>12</v>
      </c>
      <c r="AA65" s="2">
        <v>40.200000000000003</v>
      </c>
      <c r="AB65" s="2">
        <v>21.6694</v>
      </c>
      <c r="AC65" s="2">
        <v>6.95</v>
      </c>
      <c r="AD65" s="2">
        <v>12.7</v>
      </c>
      <c r="AE65" s="2">
        <v>54.8</v>
      </c>
      <c r="AF65" s="2">
        <v>34.560299999999998</v>
      </c>
      <c r="AG65" s="2">
        <v>2.79</v>
      </c>
      <c r="AH65" s="22">
        <v>8.6</v>
      </c>
      <c r="AI65" s="22">
        <v>32.4</v>
      </c>
      <c r="AJ65" s="22">
        <v>20.080300000000001</v>
      </c>
      <c r="AK65" s="18">
        <v>8.06</v>
      </c>
      <c r="AL65" s="18">
        <v>15.2</v>
      </c>
      <c r="AM65" s="18">
        <v>52.9</v>
      </c>
      <c r="AN65" s="2">
        <v>64.209900000000005</v>
      </c>
      <c r="AO65" s="2">
        <v>3.7</v>
      </c>
      <c r="AP65" s="2">
        <v>11.1</v>
      </c>
      <c r="AQ65" s="2">
        <v>33.200000000000003</v>
      </c>
      <c r="AR65" s="2">
        <v>6.1241000000000003</v>
      </c>
      <c r="AS65" s="2">
        <v>5.99</v>
      </c>
      <c r="AT65" s="2">
        <v>12.6</v>
      </c>
      <c r="AU65" s="2">
        <v>47.7</v>
      </c>
      <c r="AV65" s="2">
        <v>20.0078</v>
      </c>
      <c r="AW65" s="2">
        <v>7.3</v>
      </c>
      <c r="AX65" s="2">
        <v>12.6</v>
      </c>
      <c r="AY65" s="2">
        <v>58.1</v>
      </c>
      <c r="AZ65" s="2">
        <v>31.8322</v>
      </c>
      <c r="BA65" s="2">
        <v>4.54</v>
      </c>
      <c r="BB65" s="2">
        <v>11.8</v>
      </c>
      <c r="BC65" s="2">
        <v>38.6</v>
      </c>
      <c r="BD65" s="2">
        <v>26.3261</v>
      </c>
      <c r="BE65" s="4"/>
      <c r="BF65" s="4"/>
    </row>
    <row r="66" spans="1:58" x14ac:dyDescent="0.2">
      <c r="A66" s="29">
        <v>65</v>
      </c>
      <c r="B66" s="7" t="s">
        <v>29</v>
      </c>
      <c r="C66" s="3">
        <v>39925</v>
      </c>
      <c r="D66" s="4" t="s">
        <v>28</v>
      </c>
      <c r="E66" s="4" t="s">
        <v>169</v>
      </c>
      <c r="F66" s="5" t="s">
        <v>190</v>
      </c>
      <c r="G66" s="6">
        <v>0.84444444444444444</v>
      </c>
      <c r="H66" s="6">
        <v>0.875</v>
      </c>
      <c r="I66" s="85">
        <f t="shared" si="0"/>
        <v>44</v>
      </c>
      <c r="J66" s="86">
        <f>I66*Segmentos!$D$7*(AH66%)*IF(ISNUMBER(AI66),AI66%,0)</f>
        <v>116864</v>
      </c>
      <c r="K66" s="86">
        <f>I66*Segmentos!$D$7*(AL66%)*IF(ISNUMBER(AM66),AM66%,0)</f>
        <v>135168</v>
      </c>
      <c r="L66" s="4"/>
      <c r="M66" s="2">
        <v>0.72</v>
      </c>
      <c r="N66" s="2">
        <v>2</v>
      </c>
      <c r="O66" s="2">
        <v>35.6</v>
      </c>
      <c r="P66" s="2">
        <v>89.906599999999997</v>
      </c>
      <c r="Q66" s="2">
        <v>0.03</v>
      </c>
      <c r="R66" s="2">
        <v>0.4</v>
      </c>
      <c r="S66" s="2">
        <v>6.8</v>
      </c>
      <c r="T66" s="2">
        <v>0.58050000000000002</v>
      </c>
      <c r="U66" s="2">
        <v>0.59</v>
      </c>
      <c r="V66" s="2">
        <v>1.2</v>
      </c>
      <c r="W66" s="2">
        <v>48.5</v>
      </c>
      <c r="X66" s="2">
        <v>15.4383</v>
      </c>
      <c r="Y66" s="2">
        <v>0.59</v>
      </c>
      <c r="Z66" s="2">
        <v>1.2</v>
      </c>
      <c r="AA66" s="2">
        <v>48.6</v>
      </c>
      <c r="AB66" s="2">
        <v>21.510100000000001</v>
      </c>
      <c r="AC66" s="2">
        <v>1.28</v>
      </c>
      <c r="AD66" s="2">
        <v>4.0999999999999996</v>
      </c>
      <c r="AE66" s="2">
        <v>31.2</v>
      </c>
      <c r="AF66" s="2">
        <v>52.377699999999997</v>
      </c>
      <c r="AG66" s="2">
        <v>0.67</v>
      </c>
      <c r="AH66" s="22">
        <v>1.6</v>
      </c>
      <c r="AI66" s="22">
        <v>41.5</v>
      </c>
      <c r="AJ66" s="22">
        <v>39.725999999999999</v>
      </c>
      <c r="AK66" s="18">
        <v>0.77</v>
      </c>
      <c r="AL66" s="18">
        <v>2.4</v>
      </c>
      <c r="AM66" s="18">
        <v>32</v>
      </c>
      <c r="AN66" s="2">
        <v>50.180599999999998</v>
      </c>
      <c r="AO66" s="2">
        <v>0.06</v>
      </c>
      <c r="AP66" s="2">
        <v>1</v>
      </c>
      <c r="AQ66" s="2">
        <v>5.6</v>
      </c>
      <c r="AR66" s="2">
        <v>0.79179999999999995</v>
      </c>
      <c r="AS66" s="2">
        <v>0.1</v>
      </c>
      <c r="AT66" s="2">
        <v>0.9</v>
      </c>
      <c r="AU66" s="2">
        <v>11.6</v>
      </c>
      <c r="AV66" s="2">
        <v>2.8691</v>
      </c>
      <c r="AW66" s="2">
        <v>0.63</v>
      </c>
      <c r="AX66" s="2">
        <v>1.9</v>
      </c>
      <c r="AY66" s="2">
        <v>32.6</v>
      </c>
      <c r="AZ66" s="2">
        <v>22.585699999999999</v>
      </c>
      <c r="BA66" s="2">
        <v>1.34</v>
      </c>
      <c r="BB66" s="2">
        <v>3</v>
      </c>
      <c r="BC66" s="2">
        <v>44</v>
      </c>
      <c r="BD66" s="2">
        <v>63.6601</v>
      </c>
      <c r="BE66" s="4"/>
      <c r="BF66" s="4"/>
    </row>
    <row r="67" spans="1:58" x14ac:dyDescent="0.2">
      <c r="A67" s="29">
        <v>66</v>
      </c>
      <c r="B67" s="7" t="s">
        <v>36</v>
      </c>
      <c r="C67" s="3">
        <v>39925</v>
      </c>
      <c r="D67" s="4" t="s">
        <v>13</v>
      </c>
      <c r="E67" s="4" t="s">
        <v>163</v>
      </c>
      <c r="F67" s="5" t="s">
        <v>190</v>
      </c>
      <c r="G67" s="6">
        <v>0.9159722222222223</v>
      </c>
      <c r="H67" s="6">
        <v>0.94097222222222221</v>
      </c>
      <c r="I67" s="85">
        <f t="shared" ref="I67:I130" si="1">IF(H67&gt;=G67,(H67-G67)*24*60,("24:00:00"-G67+H67)*24*60)</f>
        <v>35.999999999999872</v>
      </c>
      <c r="J67" s="86">
        <f>I67*Segmentos!$D$7*(AH67%)*IF(ISNUMBER(AI67),AI67%,0)</f>
        <v>1371340.7999999952</v>
      </c>
      <c r="K67" s="86">
        <f>I67*Segmentos!$D$7*(AL67%)*IF(ISNUMBER(AM67),AM67%,0)</f>
        <v>2281881.5999999922</v>
      </c>
      <c r="L67" s="4"/>
      <c r="M67" s="2">
        <v>12.85</v>
      </c>
      <c r="N67" s="2">
        <v>22.6</v>
      </c>
      <c r="O67" s="2">
        <v>56.9</v>
      </c>
      <c r="P67" s="2">
        <v>85.520700000000005</v>
      </c>
      <c r="Q67" s="2">
        <v>9.4600000000000009</v>
      </c>
      <c r="R67" s="2">
        <v>15.9</v>
      </c>
      <c r="S67" s="2">
        <v>59.6</v>
      </c>
      <c r="T67" s="2">
        <v>10.5098</v>
      </c>
      <c r="U67" s="2">
        <v>13.17</v>
      </c>
      <c r="V67" s="2">
        <v>22.1</v>
      </c>
      <c r="W67" s="2">
        <v>59.6</v>
      </c>
      <c r="X67" s="2">
        <v>18.3812</v>
      </c>
      <c r="Y67" s="2">
        <v>12.84</v>
      </c>
      <c r="Z67" s="2">
        <v>23.4</v>
      </c>
      <c r="AA67" s="2">
        <v>54.9</v>
      </c>
      <c r="AB67" s="2">
        <v>25.224799999999998</v>
      </c>
      <c r="AC67" s="2">
        <v>14.37</v>
      </c>
      <c r="AD67" s="2">
        <v>25.5</v>
      </c>
      <c r="AE67" s="2">
        <v>56.3</v>
      </c>
      <c r="AF67" s="2">
        <v>31.405000000000001</v>
      </c>
      <c r="AG67" s="2">
        <v>9.5399999999999991</v>
      </c>
      <c r="AH67" s="22">
        <v>19.2</v>
      </c>
      <c r="AI67" s="22">
        <v>49.6</v>
      </c>
      <c r="AJ67" s="22">
        <v>30.129200000000001</v>
      </c>
      <c r="AK67" s="18">
        <v>15.83</v>
      </c>
      <c r="AL67" s="18">
        <v>25.6</v>
      </c>
      <c r="AM67" s="18">
        <v>61.9</v>
      </c>
      <c r="AN67" s="2">
        <v>55.391500000000001</v>
      </c>
      <c r="AO67" s="2">
        <v>10.66</v>
      </c>
      <c r="AP67" s="2">
        <v>16.8</v>
      </c>
      <c r="AQ67" s="2">
        <v>63.6</v>
      </c>
      <c r="AR67" s="2">
        <v>7.7519</v>
      </c>
      <c r="AS67" s="2">
        <v>11.32</v>
      </c>
      <c r="AT67" s="2">
        <v>19.600000000000001</v>
      </c>
      <c r="AU67" s="2">
        <v>57.8</v>
      </c>
      <c r="AV67" s="2">
        <v>16.592199999999998</v>
      </c>
      <c r="AW67" s="2">
        <v>13.75</v>
      </c>
      <c r="AX67" s="2">
        <v>24.1</v>
      </c>
      <c r="AY67" s="2">
        <v>57.1</v>
      </c>
      <c r="AZ67" s="2">
        <v>26.3233</v>
      </c>
      <c r="BA67" s="2">
        <v>13.67</v>
      </c>
      <c r="BB67" s="2">
        <v>24.8</v>
      </c>
      <c r="BC67" s="2">
        <v>55.2</v>
      </c>
      <c r="BD67" s="2">
        <v>34.853299999999997</v>
      </c>
      <c r="BE67" s="4"/>
      <c r="BF67" s="4"/>
    </row>
    <row r="68" spans="1:58" x14ac:dyDescent="0.2">
      <c r="A68" s="29">
        <v>67</v>
      </c>
      <c r="B68" s="7" t="s">
        <v>30</v>
      </c>
      <c r="C68" s="3">
        <v>39925</v>
      </c>
      <c r="D68" s="4" t="s">
        <v>28</v>
      </c>
      <c r="E68" s="4" t="s">
        <v>163</v>
      </c>
      <c r="F68" s="5" t="s">
        <v>190</v>
      </c>
      <c r="G68" s="6">
        <v>0.875</v>
      </c>
      <c r="H68" s="6">
        <v>0.91180555555555554</v>
      </c>
      <c r="I68" s="85">
        <f t="shared" si="1"/>
        <v>52.999999999999972</v>
      </c>
      <c r="J68" s="86">
        <f>I68*Segmentos!$D$7*(AH68%)*IF(ISNUMBER(AI68),AI68%,0)</f>
        <v>182023.19999999992</v>
      </c>
      <c r="K68" s="86">
        <f>I68*Segmentos!$D$7*(AL68%)*IF(ISNUMBER(AM68),AM68%,0)</f>
        <v>352598.39999999985</v>
      </c>
      <c r="L68" s="4"/>
      <c r="M68" s="2">
        <v>1.28</v>
      </c>
      <c r="N68" s="2">
        <v>3.2</v>
      </c>
      <c r="O68" s="2">
        <v>40.4</v>
      </c>
      <c r="P68" s="2">
        <v>91.870199999999997</v>
      </c>
      <c r="Q68" s="2">
        <v>0</v>
      </c>
      <c r="R68" s="2">
        <v>0</v>
      </c>
      <c r="S68" s="8" t="s">
        <v>577</v>
      </c>
      <c r="T68" s="2">
        <v>0</v>
      </c>
      <c r="U68" s="2">
        <v>0.47</v>
      </c>
      <c r="V68" s="2">
        <v>3.6</v>
      </c>
      <c r="W68" s="2">
        <v>12.9</v>
      </c>
      <c r="X68" s="2">
        <v>7.0666000000000002</v>
      </c>
      <c r="Y68" s="2">
        <v>0.66</v>
      </c>
      <c r="Z68" s="2">
        <v>3.1</v>
      </c>
      <c r="AA68" s="2">
        <v>21</v>
      </c>
      <c r="AB68" s="2">
        <v>13.931800000000001</v>
      </c>
      <c r="AC68" s="2">
        <v>3</v>
      </c>
      <c r="AD68" s="2">
        <v>4.5</v>
      </c>
      <c r="AE68" s="2">
        <v>66.7</v>
      </c>
      <c r="AF68" s="2">
        <v>70.871700000000004</v>
      </c>
      <c r="AG68" s="2">
        <v>0.86</v>
      </c>
      <c r="AH68" s="22">
        <v>2.7</v>
      </c>
      <c r="AI68" s="22">
        <v>31.8</v>
      </c>
      <c r="AJ68" s="22">
        <v>29.218699999999998</v>
      </c>
      <c r="AK68" s="18">
        <v>1.66</v>
      </c>
      <c r="AL68" s="18">
        <v>3.6</v>
      </c>
      <c r="AM68" s="18">
        <v>46.2</v>
      </c>
      <c r="AN68" s="2">
        <v>62.651499999999999</v>
      </c>
      <c r="AO68" s="2">
        <v>0.37</v>
      </c>
      <c r="AP68" s="2">
        <v>1.1000000000000001</v>
      </c>
      <c r="AQ68" s="2">
        <v>34.799999999999997</v>
      </c>
      <c r="AR68" s="2">
        <v>2.9207999999999998</v>
      </c>
      <c r="AS68" s="2">
        <v>0.55000000000000004</v>
      </c>
      <c r="AT68" s="2">
        <v>2.4</v>
      </c>
      <c r="AU68" s="2">
        <v>23.2</v>
      </c>
      <c r="AV68" s="2">
        <v>8.6851000000000003</v>
      </c>
      <c r="AW68" s="2">
        <v>1.1399999999999999</v>
      </c>
      <c r="AX68" s="2">
        <v>2.5</v>
      </c>
      <c r="AY68" s="2">
        <v>45.5</v>
      </c>
      <c r="AZ68" s="2">
        <v>23.571899999999999</v>
      </c>
      <c r="BA68" s="2">
        <v>2.06</v>
      </c>
      <c r="BB68" s="2">
        <v>4.7</v>
      </c>
      <c r="BC68" s="2">
        <v>43.7</v>
      </c>
      <c r="BD68" s="2">
        <v>56.692300000000003</v>
      </c>
      <c r="BE68" s="4"/>
      <c r="BF68" s="4"/>
    </row>
    <row r="69" spans="1:58" x14ac:dyDescent="0.2">
      <c r="A69" s="29">
        <v>68</v>
      </c>
      <c r="B69" s="7" t="s">
        <v>20</v>
      </c>
      <c r="C69" s="3">
        <v>39925</v>
      </c>
      <c r="D69" s="4" t="s">
        <v>17</v>
      </c>
      <c r="E69" s="4" t="s">
        <v>169</v>
      </c>
      <c r="F69" s="5" t="s">
        <v>190</v>
      </c>
      <c r="G69" s="6">
        <v>0.9159722222222223</v>
      </c>
      <c r="H69" s="6">
        <v>0.9590277777777777</v>
      </c>
      <c r="I69" s="85">
        <f t="shared" si="1"/>
        <v>61.99999999999978</v>
      </c>
      <c r="J69" s="86">
        <f>I69*Segmentos!$D$7*(AH69%)*IF(ISNUMBER(AI69),AI69%,0)</f>
        <v>167771.99999999939</v>
      </c>
      <c r="K69" s="86">
        <f>I69*Segmentos!$D$7*(AL69%)*IF(ISNUMBER(AM69),AM69%,0)</f>
        <v>122685.59999999957</v>
      </c>
      <c r="L69" s="4"/>
      <c r="M69" s="2">
        <v>0.59</v>
      </c>
      <c r="N69" s="2">
        <v>2.5</v>
      </c>
      <c r="O69" s="2">
        <v>23.6</v>
      </c>
      <c r="P69" s="2">
        <v>94.056100000000001</v>
      </c>
      <c r="Q69" s="2">
        <v>0.03</v>
      </c>
      <c r="R69" s="2">
        <v>0.2</v>
      </c>
      <c r="S69" s="2">
        <v>12.9</v>
      </c>
      <c r="T69" s="2">
        <v>0.79049999999999998</v>
      </c>
      <c r="U69" s="2">
        <v>0.26</v>
      </c>
      <c r="V69" s="2">
        <v>1</v>
      </c>
      <c r="W69" s="2">
        <v>27.5</v>
      </c>
      <c r="X69" s="2">
        <v>8.7832000000000008</v>
      </c>
      <c r="Y69" s="2">
        <v>0.67</v>
      </c>
      <c r="Z69" s="2">
        <v>2.7</v>
      </c>
      <c r="AA69" s="2">
        <v>24.6</v>
      </c>
      <c r="AB69" s="2">
        <v>31.8033</v>
      </c>
      <c r="AC69" s="2">
        <v>1</v>
      </c>
      <c r="AD69" s="2">
        <v>4.4000000000000004</v>
      </c>
      <c r="AE69" s="2">
        <v>22.9</v>
      </c>
      <c r="AF69" s="2">
        <v>52.679000000000002</v>
      </c>
      <c r="AG69" s="2">
        <v>0.68</v>
      </c>
      <c r="AH69" s="22">
        <v>3.3</v>
      </c>
      <c r="AI69" s="22">
        <v>20.5</v>
      </c>
      <c r="AJ69" s="22">
        <v>51.928600000000003</v>
      </c>
      <c r="AK69" s="18">
        <v>0.5</v>
      </c>
      <c r="AL69" s="18">
        <v>1.7</v>
      </c>
      <c r="AM69" s="18">
        <v>29.1</v>
      </c>
      <c r="AN69" s="2">
        <v>42.127499999999998</v>
      </c>
      <c r="AO69" s="2">
        <v>0.16</v>
      </c>
      <c r="AP69" s="2">
        <v>0.7</v>
      </c>
      <c r="AQ69" s="2">
        <v>22.5</v>
      </c>
      <c r="AR69" s="2">
        <v>2.7145999999999999</v>
      </c>
      <c r="AS69" s="2">
        <v>0.08</v>
      </c>
      <c r="AT69" s="2">
        <v>1</v>
      </c>
      <c r="AU69" s="2">
        <v>8.5</v>
      </c>
      <c r="AV69" s="2">
        <v>2.9741</v>
      </c>
      <c r="AW69" s="2">
        <v>0.82</v>
      </c>
      <c r="AX69" s="2">
        <v>3.5</v>
      </c>
      <c r="AY69" s="2">
        <v>23.2</v>
      </c>
      <c r="AZ69" s="2">
        <v>37.847999999999999</v>
      </c>
      <c r="BA69" s="2">
        <v>0.82</v>
      </c>
      <c r="BB69" s="2">
        <v>3.1</v>
      </c>
      <c r="BC69" s="2">
        <v>26.9</v>
      </c>
      <c r="BD69" s="2">
        <v>50.519300000000001</v>
      </c>
      <c r="BE69" s="4"/>
      <c r="BF69" s="4"/>
    </row>
    <row r="70" spans="1:58" x14ac:dyDescent="0.2">
      <c r="A70" s="29">
        <v>69</v>
      </c>
      <c r="B70" s="7" t="s">
        <v>11</v>
      </c>
      <c r="C70" s="3">
        <v>39925</v>
      </c>
      <c r="D70" s="4" t="s">
        <v>8</v>
      </c>
      <c r="E70" s="4" t="s">
        <v>166</v>
      </c>
      <c r="F70" s="5" t="s">
        <v>190</v>
      </c>
      <c r="G70" s="6">
        <v>0.91041666666666676</v>
      </c>
      <c r="H70" s="6">
        <v>0.91111111111111109</v>
      </c>
      <c r="I70" s="85">
        <f t="shared" si="1"/>
        <v>0.99999999999983658</v>
      </c>
      <c r="J70" s="86">
        <f>I70*Segmentos!$D$7*(AH70%)*IF(ISNUMBER(AI70),AI70%,0)</f>
        <v>16399.999999997319</v>
      </c>
      <c r="K70" s="86">
        <f>I70*Segmentos!$D$7*(AL70%)*IF(ISNUMBER(AM70),AM70%,0)</f>
        <v>17999.999999997057</v>
      </c>
      <c r="L70" s="4"/>
      <c r="M70" s="2">
        <v>4.29</v>
      </c>
      <c r="N70" s="2">
        <v>4.3</v>
      </c>
      <c r="O70" s="2">
        <v>100</v>
      </c>
      <c r="P70" s="2">
        <v>84.380099999999999</v>
      </c>
      <c r="Q70" s="2">
        <v>1.43</v>
      </c>
      <c r="R70" s="2">
        <v>1.4</v>
      </c>
      <c r="S70" s="2">
        <v>100</v>
      </c>
      <c r="T70" s="2">
        <v>4.6802999999999999</v>
      </c>
      <c r="U70" s="2">
        <v>1.54</v>
      </c>
      <c r="V70" s="2">
        <v>1.5</v>
      </c>
      <c r="W70" s="2">
        <v>100</v>
      </c>
      <c r="X70" s="2">
        <v>6.3639999999999999</v>
      </c>
      <c r="Y70" s="2">
        <v>3.65</v>
      </c>
      <c r="Z70" s="2">
        <v>3.6</v>
      </c>
      <c r="AA70" s="2">
        <v>100</v>
      </c>
      <c r="AB70" s="2">
        <v>21.186399999999999</v>
      </c>
      <c r="AC70" s="2">
        <v>8.07</v>
      </c>
      <c r="AD70" s="2">
        <v>8.1</v>
      </c>
      <c r="AE70" s="2">
        <v>100</v>
      </c>
      <c r="AF70" s="2">
        <v>52.1494</v>
      </c>
      <c r="AG70" s="2">
        <v>4.0999999999999996</v>
      </c>
      <c r="AH70" s="22">
        <v>4.0999999999999996</v>
      </c>
      <c r="AI70" s="22">
        <v>100</v>
      </c>
      <c r="AJ70" s="22">
        <v>38.301200000000001</v>
      </c>
      <c r="AK70" s="18">
        <v>4.46</v>
      </c>
      <c r="AL70" s="18">
        <v>4.5</v>
      </c>
      <c r="AM70" s="18">
        <v>100</v>
      </c>
      <c r="AN70" s="2">
        <v>46.078899999999997</v>
      </c>
      <c r="AO70" s="2">
        <v>1.4</v>
      </c>
      <c r="AP70" s="2">
        <v>1.4</v>
      </c>
      <c r="AQ70" s="2">
        <v>100</v>
      </c>
      <c r="AR70" s="2">
        <v>3.0204</v>
      </c>
      <c r="AS70" s="2">
        <v>2.97</v>
      </c>
      <c r="AT70" s="2">
        <v>3</v>
      </c>
      <c r="AU70" s="2">
        <v>100</v>
      </c>
      <c r="AV70" s="2">
        <v>12.862299999999999</v>
      </c>
      <c r="AW70" s="2">
        <v>2.74</v>
      </c>
      <c r="AX70" s="2">
        <v>2.7</v>
      </c>
      <c r="AY70" s="2">
        <v>100</v>
      </c>
      <c r="AZ70" s="2">
        <v>15.4833</v>
      </c>
      <c r="BA70" s="2">
        <v>7.04</v>
      </c>
      <c r="BB70" s="2">
        <v>7</v>
      </c>
      <c r="BC70" s="2">
        <v>100</v>
      </c>
      <c r="BD70" s="2">
        <v>53.014099999999999</v>
      </c>
      <c r="BE70" s="4"/>
      <c r="BF70" s="4"/>
    </row>
    <row r="71" spans="1:58" x14ac:dyDescent="0.2">
      <c r="A71" s="29">
        <v>70</v>
      </c>
      <c r="B71" s="7" t="s">
        <v>6</v>
      </c>
      <c r="C71" s="3">
        <v>39925</v>
      </c>
      <c r="D71" s="4" t="s">
        <v>3</v>
      </c>
      <c r="E71" s="4" t="s">
        <v>166</v>
      </c>
      <c r="F71" s="5" t="s">
        <v>190</v>
      </c>
      <c r="G71" s="6">
        <v>0.90833333333333333</v>
      </c>
      <c r="H71" s="6">
        <v>0.90972222222222221</v>
      </c>
      <c r="I71" s="85">
        <f t="shared" si="1"/>
        <v>1.9999999999999929</v>
      </c>
      <c r="J71" s="86">
        <f>I71*Segmentos!$D$7*(AH71%)*IF(ISNUMBER(AI71),AI71%,0)</f>
        <v>64876.799999999785</v>
      </c>
      <c r="K71" s="86">
        <f>I71*Segmentos!$D$7*(AL71%)*IF(ISNUMBER(AM71),AM71%,0)</f>
        <v>61622.39999999979</v>
      </c>
      <c r="L71" s="4"/>
      <c r="M71" s="2">
        <v>7.93</v>
      </c>
      <c r="N71" s="2">
        <v>8.9</v>
      </c>
      <c r="O71" s="2">
        <v>89.5</v>
      </c>
      <c r="P71" s="2">
        <v>86.485399999999998</v>
      </c>
      <c r="Q71" s="2">
        <v>6.89</v>
      </c>
      <c r="R71" s="2">
        <v>7.5</v>
      </c>
      <c r="S71" s="2">
        <v>91.8</v>
      </c>
      <c r="T71" s="2">
        <v>12.5364</v>
      </c>
      <c r="U71" s="2">
        <v>7.15</v>
      </c>
      <c r="V71" s="2">
        <v>8</v>
      </c>
      <c r="W71" s="2">
        <v>89.2</v>
      </c>
      <c r="X71" s="2">
        <v>16.346900000000002</v>
      </c>
      <c r="Y71" s="2">
        <v>9.25</v>
      </c>
      <c r="Z71" s="2">
        <v>10.3</v>
      </c>
      <c r="AA71" s="2">
        <v>89.4</v>
      </c>
      <c r="AB71" s="2">
        <v>29.797599999999999</v>
      </c>
      <c r="AC71" s="2">
        <v>7.77</v>
      </c>
      <c r="AD71" s="2">
        <v>8.8000000000000007</v>
      </c>
      <c r="AE71" s="2">
        <v>88.6</v>
      </c>
      <c r="AF71" s="2">
        <v>27.804500000000001</v>
      </c>
      <c r="AG71" s="2">
        <v>8.1300000000000008</v>
      </c>
      <c r="AH71" s="22">
        <v>9.3000000000000007</v>
      </c>
      <c r="AI71" s="22">
        <v>87.2</v>
      </c>
      <c r="AJ71" s="22">
        <v>42.053400000000003</v>
      </c>
      <c r="AK71" s="18">
        <v>7.75</v>
      </c>
      <c r="AL71" s="18">
        <v>8.4</v>
      </c>
      <c r="AM71" s="18">
        <v>91.7</v>
      </c>
      <c r="AN71" s="2">
        <v>44.432099999999998</v>
      </c>
      <c r="AO71" s="2">
        <v>2.62</v>
      </c>
      <c r="AP71" s="2">
        <v>3.3</v>
      </c>
      <c r="AQ71" s="2">
        <v>78.900000000000006</v>
      </c>
      <c r="AR71" s="2">
        <v>3.1225000000000001</v>
      </c>
      <c r="AS71" s="2">
        <v>5.92</v>
      </c>
      <c r="AT71" s="2">
        <v>6.7</v>
      </c>
      <c r="AU71" s="2">
        <v>87.8</v>
      </c>
      <c r="AV71" s="2">
        <v>14.2171</v>
      </c>
      <c r="AW71" s="2">
        <v>7.43</v>
      </c>
      <c r="AX71" s="2">
        <v>8.1</v>
      </c>
      <c r="AY71" s="2">
        <v>92.1</v>
      </c>
      <c r="AZ71" s="2">
        <v>23.294599999999999</v>
      </c>
      <c r="BA71" s="2">
        <v>10.98</v>
      </c>
      <c r="BB71" s="2">
        <v>12.3</v>
      </c>
      <c r="BC71" s="2">
        <v>89.5</v>
      </c>
      <c r="BD71" s="2">
        <v>45.851199999999999</v>
      </c>
      <c r="BE71" s="4"/>
      <c r="BF71" s="4"/>
    </row>
    <row r="72" spans="1:58" x14ac:dyDescent="0.2">
      <c r="A72" s="29">
        <v>71</v>
      </c>
      <c r="B72" s="7" t="s">
        <v>31</v>
      </c>
      <c r="C72" s="3">
        <v>39925</v>
      </c>
      <c r="D72" s="4" t="s">
        <v>28</v>
      </c>
      <c r="E72" s="4" t="s">
        <v>166</v>
      </c>
      <c r="F72" s="5" t="s">
        <v>190</v>
      </c>
      <c r="G72" s="6">
        <v>0.91180555555555554</v>
      </c>
      <c r="H72" s="6">
        <v>0.9145833333333333</v>
      </c>
      <c r="I72" s="85">
        <f t="shared" si="1"/>
        <v>3.9999999999999858</v>
      </c>
      <c r="J72" s="86">
        <f>I72*Segmentos!$D$7*(AH72%)*IF(ISNUMBER(AI72),AI72%,0)</f>
        <v>14726.399999999951</v>
      </c>
      <c r="K72" s="86">
        <f>I72*Segmentos!$D$7*(AL72%)*IF(ISNUMBER(AM72),AM72%,0)</f>
        <v>31116.799999999897</v>
      </c>
      <c r="L72" s="4"/>
      <c r="M72" s="2">
        <v>1.43</v>
      </c>
      <c r="N72" s="2">
        <v>1.9</v>
      </c>
      <c r="O72" s="2">
        <v>75.400000000000006</v>
      </c>
      <c r="P72" s="2">
        <v>93.610299999999995</v>
      </c>
      <c r="Q72" s="2">
        <v>0</v>
      </c>
      <c r="R72" s="2">
        <v>0</v>
      </c>
      <c r="S72" s="8" t="s">
        <v>577</v>
      </c>
      <c r="T72" s="2">
        <v>0</v>
      </c>
      <c r="U72" s="2">
        <v>1.31</v>
      </c>
      <c r="V72" s="2">
        <v>1.9</v>
      </c>
      <c r="W72" s="2">
        <v>70.3</v>
      </c>
      <c r="X72" s="2">
        <v>17.967400000000001</v>
      </c>
      <c r="Y72" s="2">
        <v>0.64</v>
      </c>
      <c r="Z72" s="2">
        <v>1.1000000000000001</v>
      </c>
      <c r="AA72" s="2">
        <v>57.2</v>
      </c>
      <c r="AB72" s="2">
        <v>12.4861</v>
      </c>
      <c r="AC72" s="2">
        <v>2.93</v>
      </c>
      <c r="AD72" s="2">
        <v>3.6</v>
      </c>
      <c r="AE72" s="2">
        <v>82.2</v>
      </c>
      <c r="AF72" s="2">
        <v>63.1569</v>
      </c>
      <c r="AG72" s="2">
        <v>0.89</v>
      </c>
      <c r="AH72" s="22">
        <v>1.2</v>
      </c>
      <c r="AI72" s="22">
        <v>76.7</v>
      </c>
      <c r="AJ72" s="22">
        <v>27.7561</v>
      </c>
      <c r="AK72" s="18">
        <v>1.91</v>
      </c>
      <c r="AL72" s="18">
        <v>2.6</v>
      </c>
      <c r="AM72" s="18">
        <v>74.8</v>
      </c>
      <c r="AN72" s="2">
        <v>65.854200000000006</v>
      </c>
      <c r="AO72" s="2">
        <v>0.36</v>
      </c>
      <c r="AP72" s="2">
        <v>0.5</v>
      </c>
      <c r="AQ72" s="2">
        <v>70.5</v>
      </c>
      <c r="AR72" s="2">
        <v>2.6154000000000002</v>
      </c>
      <c r="AS72" s="2">
        <v>1.08</v>
      </c>
      <c r="AT72" s="2">
        <v>1.3</v>
      </c>
      <c r="AU72" s="2">
        <v>85</v>
      </c>
      <c r="AV72" s="2">
        <v>15.682499999999999</v>
      </c>
      <c r="AW72" s="2">
        <v>1.17</v>
      </c>
      <c r="AX72" s="2">
        <v>1.8</v>
      </c>
      <c r="AY72" s="2">
        <v>63.7</v>
      </c>
      <c r="AZ72" s="2">
        <v>22.000399999999999</v>
      </c>
      <c r="BA72" s="2">
        <v>2.12</v>
      </c>
      <c r="BB72" s="2">
        <v>2.7</v>
      </c>
      <c r="BC72" s="2">
        <v>79</v>
      </c>
      <c r="BD72" s="2">
        <v>53.312100000000001</v>
      </c>
      <c r="BE72" s="4"/>
      <c r="BF72" s="4"/>
    </row>
    <row r="73" spans="1:58" x14ac:dyDescent="0.2">
      <c r="A73" s="29">
        <v>72</v>
      </c>
      <c r="B73" s="7" t="s">
        <v>43</v>
      </c>
      <c r="C73" s="3">
        <v>39925</v>
      </c>
      <c r="D73" s="4" t="s">
        <v>21</v>
      </c>
      <c r="E73" s="4" t="s">
        <v>170</v>
      </c>
      <c r="F73" s="5" t="s">
        <v>190</v>
      </c>
      <c r="G73" s="6">
        <v>0.91111111111111109</v>
      </c>
      <c r="H73" s="6">
        <v>0.92847222222222225</v>
      </c>
      <c r="I73" s="85">
        <f t="shared" si="1"/>
        <v>25.000000000000071</v>
      </c>
      <c r="J73" s="86">
        <f>I73*Segmentos!$D$7*(AH73%)*IF(ISNUMBER(AI73),AI73%,0)</f>
        <v>45220.000000000116</v>
      </c>
      <c r="K73" s="86">
        <f>I73*Segmentos!$D$7*(AL73%)*IF(ISNUMBER(AM73),AM73%,0)</f>
        <v>44940.000000000124</v>
      </c>
      <c r="L73" s="4"/>
      <c r="M73" s="2">
        <v>0.45</v>
      </c>
      <c r="N73" s="2">
        <v>1.4</v>
      </c>
      <c r="O73" s="2">
        <v>32.200000000000003</v>
      </c>
      <c r="P73" s="2">
        <v>49.79</v>
      </c>
      <c r="Q73" s="2">
        <v>0.47</v>
      </c>
      <c r="R73" s="2">
        <v>0.9</v>
      </c>
      <c r="S73" s="2">
        <v>52</v>
      </c>
      <c r="T73" s="2">
        <v>8.8223000000000003</v>
      </c>
      <c r="U73" s="2">
        <v>0.77</v>
      </c>
      <c r="V73" s="2">
        <v>0.9</v>
      </c>
      <c r="W73" s="2">
        <v>84.4</v>
      </c>
      <c r="X73" s="2">
        <v>18.1282</v>
      </c>
      <c r="Y73" s="2">
        <v>0.54</v>
      </c>
      <c r="Z73" s="2">
        <v>2.2999999999999998</v>
      </c>
      <c r="AA73" s="2">
        <v>23.2</v>
      </c>
      <c r="AB73" s="2">
        <v>17.828199999999999</v>
      </c>
      <c r="AC73" s="2">
        <v>0.14000000000000001</v>
      </c>
      <c r="AD73" s="2">
        <v>1.1000000000000001</v>
      </c>
      <c r="AE73" s="2">
        <v>12.7</v>
      </c>
      <c r="AF73" s="2">
        <v>5.0114000000000001</v>
      </c>
      <c r="AG73" s="2">
        <v>0.46</v>
      </c>
      <c r="AH73" s="22">
        <v>1.4</v>
      </c>
      <c r="AI73" s="22">
        <v>32.299999999999997</v>
      </c>
      <c r="AJ73" s="22">
        <v>24.124500000000001</v>
      </c>
      <c r="AK73" s="18">
        <v>0.44</v>
      </c>
      <c r="AL73" s="18">
        <v>1.4</v>
      </c>
      <c r="AM73" s="18">
        <v>32.1</v>
      </c>
      <c r="AN73" s="2">
        <v>25.665600000000001</v>
      </c>
      <c r="AO73" s="2">
        <v>0.06</v>
      </c>
      <c r="AP73" s="2">
        <v>0.5</v>
      </c>
      <c r="AQ73" s="2">
        <v>11</v>
      </c>
      <c r="AR73" s="2">
        <v>0.69269999999999998</v>
      </c>
      <c r="AS73" s="2">
        <v>0.4</v>
      </c>
      <c r="AT73" s="2">
        <v>0.9</v>
      </c>
      <c r="AU73" s="2">
        <v>44.4</v>
      </c>
      <c r="AV73" s="2">
        <v>9.8256999999999994</v>
      </c>
      <c r="AW73" s="2">
        <v>0.06</v>
      </c>
      <c r="AX73" s="2">
        <v>1.5</v>
      </c>
      <c r="AY73" s="2">
        <v>4</v>
      </c>
      <c r="AZ73" s="2">
        <v>1.9115</v>
      </c>
      <c r="BA73" s="2">
        <v>0.87</v>
      </c>
      <c r="BB73" s="2">
        <v>1.8</v>
      </c>
      <c r="BC73" s="2">
        <v>47.6</v>
      </c>
      <c r="BD73" s="2">
        <v>37.360100000000003</v>
      </c>
      <c r="BE73" s="4"/>
      <c r="BF73" s="4"/>
    </row>
    <row r="74" spans="1:58" x14ac:dyDescent="0.2">
      <c r="A74" s="29">
        <v>73</v>
      </c>
      <c r="B74" s="7" t="s">
        <v>42</v>
      </c>
      <c r="C74" s="3">
        <v>39925</v>
      </c>
      <c r="D74" s="4" t="s">
        <v>8</v>
      </c>
      <c r="E74" s="4" t="s">
        <v>174</v>
      </c>
      <c r="F74" s="5" t="s">
        <v>190</v>
      </c>
      <c r="G74" s="6">
        <v>0.92083333333333339</v>
      </c>
      <c r="H74" s="6">
        <v>0.98611111111111116</v>
      </c>
      <c r="I74" s="85">
        <f t="shared" si="1"/>
        <v>93.999999999999986</v>
      </c>
      <c r="J74" s="86">
        <f>I74*Segmentos!$D$7*(AH74%)*IF(ISNUMBER(AI74),AI74%,0)</f>
        <v>2434223.9999999995</v>
      </c>
      <c r="K74" s="86">
        <f>I74*Segmentos!$D$7*(AL74%)*IF(ISNUMBER(AM74),AM74%,0)</f>
        <v>2247652.7999999998</v>
      </c>
      <c r="L74" s="4"/>
      <c r="M74" s="2">
        <v>6.21</v>
      </c>
      <c r="N74" s="2">
        <v>25.3</v>
      </c>
      <c r="O74" s="2">
        <v>24.6</v>
      </c>
      <c r="P74" s="2">
        <v>83.984499999999997</v>
      </c>
      <c r="Q74" s="2">
        <v>4.57</v>
      </c>
      <c r="R74" s="2">
        <v>20.5</v>
      </c>
      <c r="S74" s="2">
        <v>22.3</v>
      </c>
      <c r="T74" s="2">
        <v>10.3043</v>
      </c>
      <c r="U74" s="2">
        <v>6.89</v>
      </c>
      <c r="V74" s="2">
        <v>25.5</v>
      </c>
      <c r="W74" s="2">
        <v>27</v>
      </c>
      <c r="X74" s="2">
        <v>19.532699999999998</v>
      </c>
      <c r="Y74" s="2">
        <v>7.21</v>
      </c>
      <c r="Z74" s="2">
        <v>28.4</v>
      </c>
      <c r="AA74" s="2">
        <v>25.4</v>
      </c>
      <c r="AB74" s="2">
        <v>28.785900000000002</v>
      </c>
      <c r="AC74" s="2">
        <v>5.72</v>
      </c>
      <c r="AD74" s="2">
        <v>24.8</v>
      </c>
      <c r="AE74" s="2">
        <v>23.1</v>
      </c>
      <c r="AF74" s="2">
        <v>25.361599999999999</v>
      </c>
      <c r="AG74" s="2">
        <v>6.48</v>
      </c>
      <c r="AH74" s="22">
        <v>26</v>
      </c>
      <c r="AI74" s="22">
        <v>24.9</v>
      </c>
      <c r="AJ74" s="22">
        <v>41.545699999999997</v>
      </c>
      <c r="AK74" s="18">
        <v>5.97</v>
      </c>
      <c r="AL74" s="18">
        <v>24.6</v>
      </c>
      <c r="AM74" s="18">
        <v>24.3</v>
      </c>
      <c r="AN74" s="2">
        <v>42.438800000000001</v>
      </c>
      <c r="AO74" s="2">
        <v>2.09</v>
      </c>
      <c r="AP74" s="2">
        <v>12.8</v>
      </c>
      <c r="AQ74" s="2">
        <v>16.399999999999999</v>
      </c>
      <c r="AR74" s="2">
        <v>3.0893999999999999</v>
      </c>
      <c r="AS74" s="2">
        <v>4.8</v>
      </c>
      <c r="AT74" s="2">
        <v>23.9</v>
      </c>
      <c r="AU74" s="2">
        <v>20.100000000000001</v>
      </c>
      <c r="AV74" s="2">
        <v>14.297800000000001</v>
      </c>
      <c r="AW74" s="2">
        <v>4.99</v>
      </c>
      <c r="AX74" s="2">
        <v>23.2</v>
      </c>
      <c r="AY74" s="2">
        <v>21.5</v>
      </c>
      <c r="AZ74" s="2">
        <v>19.391500000000001</v>
      </c>
      <c r="BA74" s="2">
        <v>9.1199999999999992</v>
      </c>
      <c r="BB74" s="2">
        <v>31.2</v>
      </c>
      <c r="BC74" s="2">
        <v>29.3</v>
      </c>
      <c r="BD74" s="2">
        <v>47.2057</v>
      </c>
      <c r="BE74" s="4"/>
      <c r="BF74" s="4"/>
    </row>
    <row r="75" spans="1:58" x14ac:dyDescent="0.2">
      <c r="A75" s="29">
        <v>74</v>
      </c>
      <c r="B75" s="7" t="s">
        <v>26</v>
      </c>
      <c r="C75" s="3">
        <v>39925</v>
      </c>
      <c r="D75" s="4" t="s">
        <v>21</v>
      </c>
      <c r="E75" s="4" t="s">
        <v>170</v>
      </c>
      <c r="F75" s="5" t="s">
        <v>190</v>
      </c>
      <c r="G75" s="6">
        <v>0.89513888888888893</v>
      </c>
      <c r="H75" s="6">
        <v>0.91041666666666676</v>
      </c>
      <c r="I75" s="85">
        <f t="shared" si="1"/>
        <v>22.000000000000082</v>
      </c>
      <c r="J75" s="86">
        <f>I75*Segmentos!$D$7*(AH75%)*IF(ISNUMBER(AI75),AI75%,0)</f>
        <v>53539.200000000201</v>
      </c>
      <c r="K75" s="86">
        <f>I75*Segmentos!$D$7*(AL75%)*IF(ISNUMBER(AM75),AM75%,0)</f>
        <v>41800.00000000016</v>
      </c>
      <c r="L75" s="4"/>
      <c r="M75" s="2">
        <v>0.54</v>
      </c>
      <c r="N75" s="2">
        <v>1</v>
      </c>
      <c r="O75" s="2">
        <v>56.2</v>
      </c>
      <c r="P75" s="2">
        <v>40.858800000000002</v>
      </c>
      <c r="Q75" s="2">
        <v>0.6</v>
      </c>
      <c r="R75" s="2">
        <v>1.2</v>
      </c>
      <c r="S75" s="2">
        <v>48</v>
      </c>
      <c r="T75" s="2">
        <v>7.5404999999999998</v>
      </c>
      <c r="U75" s="2">
        <v>7.0000000000000007E-2</v>
      </c>
      <c r="V75" s="2">
        <v>0.7</v>
      </c>
      <c r="W75" s="2">
        <v>9.1</v>
      </c>
      <c r="X75" s="2">
        <v>1.0381</v>
      </c>
      <c r="Y75" s="2">
        <v>1.25</v>
      </c>
      <c r="Z75" s="2">
        <v>1.7</v>
      </c>
      <c r="AA75" s="2">
        <v>72.099999999999994</v>
      </c>
      <c r="AB75" s="2">
        <v>27.976800000000001</v>
      </c>
      <c r="AC75" s="2">
        <v>0.17</v>
      </c>
      <c r="AD75" s="2">
        <v>0.3</v>
      </c>
      <c r="AE75" s="2">
        <v>62.9</v>
      </c>
      <c r="AF75" s="2">
        <v>4.3034999999999997</v>
      </c>
      <c r="AG75" s="2">
        <v>0.59</v>
      </c>
      <c r="AH75" s="22">
        <v>0.9</v>
      </c>
      <c r="AI75" s="22">
        <v>67.599999999999994</v>
      </c>
      <c r="AJ75" s="22">
        <v>21.183299999999999</v>
      </c>
      <c r="AK75" s="18">
        <v>0.49</v>
      </c>
      <c r="AL75" s="18">
        <v>1</v>
      </c>
      <c r="AM75" s="18">
        <v>47.5</v>
      </c>
      <c r="AN75" s="2">
        <v>19.675599999999999</v>
      </c>
      <c r="AO75" s="2">
        <v>0.08</v>
      </c>
      <c r="AP75" s="2">
        <v>0.1</v>
      </c>
      <c r="AQ75" s="2">
        <v>54.5</v>
      </c>
      <c r="AR75" s="2">
        <v>0.62709999999999999</v>
      </c>
      <c r="AS75" s="2">
        <v>0.17</v>
      </c>
      <c r="AT75" s="2">
        <v>0.4</v>
      </c>
      <c r="AU75" s="2">
        <v>45.3</v>
      </c>
      <c r="AV75" s="2">
        <v>2.9043999999999999</v>
      </c>
      <c r="AW75" s="2">
        <v>0.31</v>
      </c>
      <c r="AX75" s="2">
        <v>0.4</v>
      </c>
      <c r="AY75" s="2">
        <v>72.7</v>
      </c>
      <c r="AZ75" s="2">
        <v>6.7712000000000003</v>
      </c>
      <c r="BA75" s="2">
        <v>1.05</v>
      </c>
      <c r="BB75" s="2">
        <v>1.9</v>
      </c>
      <c r="BC75" s="2">
        <v>54.7</v>
      </c>
      <c r="BD75" s="2">
        <v>30.556100000000001</v>
      </c>
      <c r="BE75" s="4"/>
      <c r="BF75" s="4"/>
    </row>
    <row r="76" spans="1:58" x14ac:dyDescent="0.2">
      <c r="A76" s="29">
        <v>75</v>
      </c>
      <c r="B76" s="7" t="s">
        <v>14</v>
      </c>
      <c r="C76" s="3">
        <v>39925</v>
      </c>
      <c r="D76" s="4" t="s">
        <v>13</v>
      </c>
      <c r="E76" s="4" t="s">
        <v>163</v>
      </c>
      <c r="F76" s="5" t="s">
        <v>190</v>
      </c>
      <c r="G76" s="6">
        <v>0.85138888888888886</v>
      </c>
      <c r="H76" s="6">
        <v>0.875</v>
      </c>
      <c r="I76" s="85">
        <f t="shared" si="1"/>
        <v>34.000000000000043</v>
      </c>
      <c r="J76" s="86">
        <f>I76*Segmentos!$D$7*(AH76%)*IF(ISNUMBER(AI76),AI76%,0)</f>
        <v>894948.00000000116</v>
      </c>
      <c r="K76" s="86">
        <f>I76*Segmentos!$D$7*(AL76%)*IF(ISNUMBER(AM76),AM76%,0)</f>
        <v>1260584.0000000016</v>
      </c>
      <c r="L76" s="4"/>
      <c r="M76" s="2">
        <v>7.99</v>
      </c>
      <c r="N76" s="2">
        <v>13.2</v>
      </c>
      <c r="O76" s="2">
        <v>60.5</v>
      </c>
      <c r="P76" s="2">
        <v>82.082800000000006</v>
      </c>
      <c r="Q76" s="2">
        <v>6.57</v>
      </c>
      <c r="R76" s="2">
        <v>10.4</v>
      </c>
      <c r="S76" s="2">
        <v>63.2</v>
      </c>
      <c r="T76" s="2">
        <v>11.261799999999999</v>
      </c>
      <c r="U76" s="2">
        <v>8.1999999999999993</v>
      </c>
      <c r="V76" s="2">
        <v>13.6</v>
      </c>
      <c r="W76" s="2">
        <v>60.2</v>
      </c>
      <c r="X76" s="2">
        <v>17.658899999999999</v>
      </c>
      <c r="Y76" s="2">
        <v>7.05</v>
      </c>
      <c r="Z76" s="2">
        <v>12.8</v>
      </c>
      <c r="AA76" s="2">
        <v>55.1</v>
      </c>
      <c r="AB76" s="2">
        <v>21.382200000000001</v>
      </c>
      <c r="AC76" s="2">
        <v>9.42</v>
      </c>
      <c r="AD76" s="2">
        <v>14.8</v>
      </c>
      <c r="AE76" s="2">
        <v>63.8</v>
      </c>
      <c r="AF76" s="2">
        <v>31.779800000000002</v>
      </c>
      <c r="AG76" s="2">
        <v>6.55</v>
      </c>
      <c r="AH76" s="22">
        <v>10.7</v>
      </c>
      <c r="AI76" s="22">
        <v>61.5</v>
      </c>
      <c r="AJ76" s="22">
        <v>31.933800000000002</v>
      </c>
      <c r="AK76" s="18">
        <v>9.2899999999999991</v>
      </c>
      <c r="AL76" s="18">
        <v>15.5</v>
      </c>
      <c r="AM76" s="18">
        <v>59.8</v>
      </c>
      <c r="AN76" s="2">
        <v>50.149000000000001</v>
      </c>
      <c r="AO76" s="2">
        <v>7.3</v>
      </c>
      <c r="AP76" s="2">
        <v>11.4</v>
      </c>
      <c r="AQ76" s="2">
        <v>64.3</v>
      </c>
      <c r="AR76" s="2">
        <v>8.1960999999999995</v>
      </c>
      <c r="AS76" s="2">
        <v>5.99</v>
      </c>
      <c r="AT76" s="2">
        <v>10.1</v>
      </c>
      <c r="AU76" s="2">
        <v>59.5</v>
      </c>
      <c r="AV76" s="2">
        <v>13.546200000000001</v>
      </c>
      <c r="AW76" s="2">
        <v>7.23</v>
      </c>
      <c r="AX76" s="2">
        <v>12.4</v>
      </c>
      <c r="AY76" s="2">
        <v>58.4</v>
      </c>
      <c r="AZ76" s="2">
        <v>21.3645</v>
      </c>
      <c r="BA76" s="2">
        <v>9.91</v>
      </c>
      <c r="BB76" s="2">
        <v>16.2</v>
      </c>
      <c r="BC76" s="2">
        <v>61.2</v>
      </c>
      <c r="BD76" s="2">
        <v>38.975999999999999</v>
      </c>
      <c r="BE76" s="4"/>
      <c r="BF76" s="4"/>
    </row>
    <row r="77" spans="1:58" x14ac:dyDescent="0.2">
      <c r="A77" s="29">
        <v>76</v>
      </c>
      <c r="B77" s="7" t="s">
        <v>10</v>
      </c>
      <c r="C77" s="3">
        <v>39925</v>
      </c>
      <c r="D77" s="4" t="s">
        <v>8</v>
      </c>
      <c r="E77" s="4" t="s">
        <v>164</v>
      </c>
      <c r="F77" s="5" t="s">
        <v>190</v>
      </c>
      <c r="G77" s="6">
        <v>0.87361111111111101</v>
      </c>
      <c r="H77" s="6">
        <v>0.92083333333333339</v>
      </c>
      <c r="I77" s="85">
        <f t="shared" si="1"/>
        <v>68.000000000000242</v>
      </c>
      <c r="J77" s="86">
        <f>I77*Segmentos!$D$7*(AH77%)*IF(ISNUMBER(AI77),AI77%,0)</f>
        <v>1651176.0000000056</v>
      </c>
      <c r="K77" s="86">
        <f>I77*Segmentos!$D$7*(AL77%)*IF(ISNUMBER(AM77),AM77%,0)</f>
        <v>1678566.4000000062</v>
      </c>
      <c r="L77" s="4"/>
      <c r="M77" s="2">
        <v>6.14</v>
      </c>
      <c r="N77" s="2">
        <v>20.8</v>
      </c>
      <c r="O77" s="2">
        <v>29.5</v>
      </c>
      <c r="P77" s="2">
        <v>85.974000000000004</v>
      </c>
      <c r="Q77" s="2">
        <v>2.27</v>
      </c>
      <c r="R77" s="2">
        <v>12.1</v>
      </c>
      <c r="S77" s="2">
        <v>18.8</v>
      </c>
      <c r="T77" s="2">
        <v>5.3125999999999998</v>
      </c>
      <c r="U77" s="2">
        <v>3.84</v>
      </c>
      <c r="V77" s="2">
        <v>14.7</v>
      </c>
      <c r="W77" s="2">
        <v>26.2</v>
      </c>
      <c r="X77" s="2">
        <v>11.286199999999999</v>
      </c>
      <c r="Y77" s="2">
        <v>5.63</v>
      </c>
      <c r="Z77" s="2">
        <v>25.6</v>
      </c>
      <c r="AA77" s="2">
        <v>22</v>
      </c>
      <c r="AB77" s="2">
        <v>23.2986</v>
      </c>
      <c r="AC77" s="2">
        <v>10.02</v>
      </c>
      <c r="AD77" s="2">
        <v>24.8</v>
      </c>
      <c r="AE77" s="2">
        <v>40.4</v>
      </c>
      <c r="AF77" s="2">
        <v>46.076599999999999</v>
      </c>
      <c r="AG77" s="2">
        <v>6.08</v>
      </c>
      <c r="AH77" s="22">
        <v>21.3</v>
      </c>
      <c r="AI77" s="22">
        <v>28.5</v>
      </c>
      <c r="AJ77" s="22">
        <v>40.447200000000002</v>
      </c>
      <c r="AK77" s="18">
        <v>6.18</v>
      </c>
      <c r="AL77" s="18">
        <v>20.3</v>
      </c>
      <c r="AM77" s="18">
        <v>30.4</v>
      </c>
      <c r="AN77" s="2">
        <v>45.526899999999998</v>
      </c>
      <c r="AO77" s="2">
        <v>2.72</v>
      </c>
      <c r="AP77" s="2">
        <v>11.7</v>
      </c>
      <c r="AQ77" s="2">
        <v>23.4</v>
      </c>
      <c r="AR77" s="2">
        <v>4.1696999999999997</v>
      </c>
      <c r="AS77" s="2">
        <v>3.99</v>
      </c>
      <c r="AT77" s="2">
        <v>15.5</v>
      </c>
      <c r="AU77" s="2">
        <v>25.8</v>
      </c>
      <c r="AV77" s="2">
        <v>12.303100000000001</v>
      </c>
      <c r="AW77" s="2">
        <v>4.25</v>
      </c>
      <c r="AX77" s="2">
        <v>16.8</v>
      </c>
      <c r="AY77" s="2">
        <v>25.3</v>
      </c>
      <c r="AZ77" s="2">
        <v>17.131</v>
      </c>
      <c r="BA77" s="2">
        <v>9.76</v>
      </c>
      <c r="BB77" s="2">
        <v>29.5</v>
      </c>
      <c r="BC77" s="2">
        <v>33.1</v>
      </c>
      <c r="BD77" s="2">
        <v>52.370100000000001</v>
      </c>
      <c r="BE77" s="4"/>
      <c r="BF77" s="4"/>
    </row>
    <row r="78" spans="1:58" x14ac:dyDescent="0.2">
      <c r="A78" s="29">
        <v>77</v>
      </c>
      <c r="B78" s="7" t="s">
        <v>23</v>
      </c>
      <c r="C78" s="3">
        <v>39925</v>
      </c>
      <c r="D78" s="4" t="s">
        <v>21</v>
      </c>
      <c r="E78" s="4" t="s">
        <v>170</v>
      </c>
      <c r="F78" s="5" t="s">
        <v>190</v>
      </c>
      <c r="G78" s="6">
        <v>0.875</v>
      </c>
      <c r="H78" s="6">
        <v>0.88680555555555562</v>
      </c>
      <c r="I78" s="85">
        <f t="shared" si="1"/>
        <v>17.000000000000099</v>
      </c>
      <c r="J78" s="86">
        <f>I78*Segmentos!$D$7*(AH78%)*IF(ISNUMBER(AI78),AI78%,0)</f>
        <v>35679.600000000217</v>
      </c>
      <c r="K78" s="86">
        <f>I78*Segmentos!$D$7*(AL78%)*IF(ISNUMBER(AM78),AM78%,0)</f>
        <v>10648.800000000063</v>
      </c>
      <c r="L78" s="4"/>
      <c r="M78" s="2">
        <v>0.32</v>
      </c>
      <c r="N78" s="2">
        <v>1</v>
      </c>
      <c r="O78" s="2">
        <v>33.6</v>
      </c>
      <c r="P78" s="2">
        <v>33.242400000000004</v>
      </c>
      <c r="Q78" s="2">
        <v>0.51</v>
      </c>
      <c r="R78" s="2">
        <v>0.5</v>
      </c>
      <c r="S78" s="2">
        <v>94.1</v>
      </c>
      <c r="T78" s="2">
        <v>8.7500999999999998</v>
      </c>
      <c r="U78" s="2">
        <v>0.11</v>
      </c>
      <c r="V78" s="2">
        <v>0.9</v>
      </c>
      <c r="W78" s="2">
        <v>12</v>
      </c>
      <c r="X78" s="2">
        <v>2.3708</v>
      </c>
      <c r="Y78" s="2">
        <v>0.46</v>
      </c>
      <c r="Z78" s="2">
        <v>1.4</v>
      </c>
      <c r="AA78" s="2">
        <v>32.9</v>
      </c>
      <c r="AB78" s="2">
        <v>14.105600000000001</v>
      </c>
      <c r="AC78" s="2">
        <v>0.24</v>
      </c>
      <c r="AD78" s="2">
        <v>0.8</v>
      </c>
      <c r="AE78" s="2">
        <v>29.6</v>
      </c>
      <c r="AF78" s="2">
        <v>8.0159000000000002</v>
      </c>
      <c r="AG78" s="2">
        <v>0.51</v>
      </c>
      <c r="AH78" s="22">
        <v>1.1000000000000001</v>
      </c>
      <c r="AI78" s="22">
        <v>47.7</v>
      </c>
      <c r="AJ78" s="22">
        <v>25.183199999999999</v>
      </c>
      <c r="AK78" s="18">
        <v>0.15</v>
      </c>
      <c r="AL78" s="18">
        <v>0.9</v>
      </c>
      <c r="AM78" s="18">
        <v>17.399999999999999</v>
      </c>
      <c r="AN78" s="2">
        <v>8.0592000000000006</v>
      </c>
      <c r="AO78" s="2">
        <v>0.39</v>
      </c>
      <c r="AP78" s="2">
        <v>1.3</v>
      </c>
      <c r="AQ78" s="2">
        <v>28.9</v>
      </c>
      <c r="AR78" s="2">
        <v>4.3559999999999999</v>
      </c>
      <c r="AS78" s="2">
        <v>0.18</v>
      </c>
      <c r="AT78" s="2">
        <v>1.4</v>
      </c>
      <c r="AU78" s="2">
        <v>12.5</v>
      </c>
      <c r="AV78" s="2">
        <v>4.0616000000000003</v>
      </c>
      <c r="AW78" s="2">
        <v>0.06</v>
      </c>
      <c r="AX78" s="2">
        <v>0.6</v>
      </c>
      <c r="AY78" s="2">
        <v>10</v>
      </c>
      <c r="AZ78" s="2">
        <v>1.8187</v>
      </c>
      <c r="BA78" s="2">
        <v>0.57999999999999996</v>
      </c>
      <c r="BB78" s="2">
        <v>0.8</v>
      </c>
      <c r="BC78" s="2">
        <v>69.400000000000006</v>
      </c>
      <c r="BD78" s="2">
        <v>23.0062</v>
      </c>
      <c r="BE78" s="4"/>
      <c r="BF78" s="4"/>
    </row>
    <row r="79" spans="1:58" x14ac:dyDescent="0.2">
      <c r="A79" s="29">
        <v>78</v>
      </c>
      <c r="B79" s="7" t="s">
        <v>25</v>
      </c>
      <c r="C79" s="3">
        <v>39925</v>
      </c>
      <c r="D79" s="4" t="s">
        <v>21</v>
      </c>
      <c r="E79" s="4" t="s">
        <v>171</v>
      </c>
      <c r="F79" s="5" t="s">
        <v>190</v>
      </c>
      <c r="G79" s="6">
        <v>0.89097222222222217</v>
      </c>
      <c r="H79" s="6">
        <v>0.89236111111111116</v>
      </c>
      <c r="I79" s="85">
        <f t="shared" si="1"/>
        <v>2.0000000000001528</v>
      </c>
      <c r="J79" s="86">
        <f>I79*Segmentos!$D$7*(AH79%)*IF(ISNUMBER(AI79),AI79%,0)</f>
        <v>6400.0000000004893</v>
      </c>
      <c r="K79" s="86">
        <f>I79*Segmentos!$D$7*(AL79%)*IF(ISNUMBER(AM79),AM79%,0)</f>
        <v>5600.0000000004275</v>
      </c>
      <c r="L79" s="4"/>
      <c r="M79" s="2">
        <v>0.73</v>
      </c>
      <c r="N79" s="2">
        <v>0.7</v>
      </c>
      <c r="O79" s="2">
        <v>100</v>
      </c>
      <c r="P79" s="2">
        <v>53.805300000000003</v>
      </c>
      <c r="Q79" s="2">
        <v>0.54</v>
      </c>
      <c r="R79" s="2">
        <v>0.5</v>
      </c>
      <c r="S79" s="2">
        <v>100</v>
      </c>
      <c r="T79" s="2">
        <v>6.6002000000000001</v>
      </c>
      <c r="U79" s="2">
        <v>0.41</v>
      </c>
      <c r="V79" s="2">
        <v>0.4</v>
      </c>
      <c r="W79" s="2">
        <v>100</v>
      </c>
      <c r="X79" s="2">
        <v>6.3090999999999999</v>
      </c>
      <c r="Y79" s="2">
        <v>1.1499999999999999</v>
      </c>
      <c r="Z79" s="2">
        <v>1.2</v>
      </c>
      <c r="AA79" s="2">
        <v>100</v>
      </c>
      <c r="AB79" s="2">
        <v>25.14</v>
      </c>
      <c r="AC79" s="2">
        <v>0.65</v>
      </c>
      <c r="AD79" s="2">
        <v>0.6</v>
      </c>
      <c r="AE79" s="2">
        <v>100</v>
      </c>
      <c r="AF79" s="2">
        <v>15.756</v>
      </c>
      <c r="AG79" s="2">
        <v>0.75</v>
      </c>
      <c r="AH79" s="22">
        <v>0.8</v>
      </c>
      <c r="AI79" s="22">
        <v>100</v>
      </c>
      <c r="AJ79" s="22">
        <v>26.327400000000001</v>
      </c>
      <c r="AK79" s="18">
        <v>0.71</v>
      </c>
      <c r="AL79" s="18">
        <v>0.7</v>
      </c>
      <c r="AM79" s="18">
        <v>100</v>
      </c>
      <c r="AN79" s="2">
        <v>27.477900000000002</v>
      </c>
      <c r="AO79" s="2">
        <v>0.37</v>
      </c>
      <c r="AP79" s="2">
        <v>0.4</v>
      </c>
      <c r="AQ79" s="2">
        <v>100</v>
      </c>
      <c r="AR79" s="2">
        <v>2.9782999999999999</v>
      </c>
      <c r="AS79" s="2">
        <v>0.56000000000000005</v>
      </c>
      <c r="AT79" s="2">
        <v>0.6</v>
      </c>
      <c r="AU79" s="2">
        <v>100</v>
      </c>
      <c r="AV79" s="2">
        <v>9.0527999999999995</v>
      </c>
      <c r="AW79" s="2">
        <v>0.26</v>
      </c>
      <c r="AX79" s="2">
        <v>0.3</v>
      </c>
      <c r="AY79" s="2">
        <v>100</v>
      </c>
      <c r="AZ79" s="2">
        <v>5.5266999999999999</v>
      </c>
      <c r="BA79" s="2">
        <v>1.28</v>
      </c>
      <c r="BB79" s="2">
        <v>1.3</v>
      </c>
      <c r="BC79" s="2">
        <v>100</v>
      </c>
      <c r="BD79" s="2">
        <v>36.247399999999999</v>
      </c>
      <c r="BE79" s="4"/>
      <c r="BF79" s="4"/>
    </row>
    <row r="80" spans="1:58" x14ac:dyDescent="0.2">
      <c r="A80" s="29">
        <v>79</v>
      </c>
      <c r="B80" s="7" t="s">
        <v>33</v>
      </c>
      <c r="C80" s="3">
        <v>39925</v>
      </c>
      <c r="D80" s="4" t="s">
        <v>28</v>
      </c>
      <c r="E80" s="4" t="s">
        <v>163</v>
      </c>
      <c r="F80" s="5" t="s">
        <v>190</v>
      </c>
      <c r="G80" s="6">
        <v>0.91666666666666663</v>
      </c>
      <c r="H80" s="6">
        <v>0.95763888888888893</v>
      </c>
      <c r="I80" s="85">
        <f t="shared" si="1"/>
        <v>59.000000000000114</v>
      </c>
      <c r="J80" s="86">
        <f>I80*Segmentos!$D$7*(AH80%)*IF(ISNUMBER(AI80),AI80%,0)</f>
        <v>177070.80000000031</v>
      </c>
      <c r="K80" s="86">
        <f>I80*Segmentos!$D$7*(AL80%)*IF(ISNUMBER(AM80),AM80%,0)</f>
        <v>284380.00000000058</v>
      </c>
      <c r="L80" s="4"/>
      <c r="M80" s="2">
        <v>0.99</v>
      </c>
      <c r="N80" s="2">
        <v>4.5999999999999996</v>
      </c>
      <c r="O80" s="2">
        <v>21.6</v>
      </c>
      <c r="P80" s="2">
        <v>89.597099999999998</v>
      </c>
      <c r="Q80" s="2">
        <v>0.19</v>
      </c>
      <c r="R80" s="2">
        <v>1.6</v>
      </c>
      <c r="S80" s="2">
        <v>11.7</v>
      </c>
      <c r="T80" s="2">
        <v>2.9152</v>
      </c>
      <c r="U80" s="2">
        <v>0.52</v>
      </c>
      <c r="V80" s="2">
        <v>1.5</v>
      </c>
      <c r="W80" s="2">
        <v>35.200000000000003</v>
      </c>
      <c r="X80" s="2">
        <v>9.8857999999999997</v>
      </c>
      <c r="Y80" s="2">
        <v>0.66</v>
      </c>
      <c r="Z80" s="2">
        <v>4.5</v>
      </c>
      <c r="AA80" s="2">
        <v>14.5</v>
      </c>
      <c r="AB80" s="2">
        <v>17.61</v>
      </c>
      <c r="AC80" s="2">
        <v>1.98</v>
      </c>
      <c r="AD80" s="2">
        <v>8</v>
      </c>
      <c r="AE80" s="2">
        <v>24.6</v>
      </c>
      <c r="AF80" s="2">
        <v>59.186100000000003</v>
      </c>
      <c r="AG80" s="2">
        <v>0.74</v>
      </c>
      <c r="AH80" s="22">
        <v>4.0999999999999996</v>
      </c>
      <c r="AI80" s="22">
        <v>18.3</v>
      </c>
      <c r="AJ80" s="22">
        <v>31.9618</v>
      </c>
      <c r="AK80" s="18">
        <v>1.21</v>
      </c>
      <c r="AL80" s="18">
        <v>5</v>
      </c>
      <c r="AM80" s="18">
        <v>24.1</v>
      </c>
      <c r="AN80" s="2">
        <v>57.635300000000001</v>
      </c>
      <c r="AO80" s="2">
        <v>0.19</v>
      </c>
      <c r="AP80" s="2">
        <v>2.2999999999999998</v>
      </c>
      <c r="AQ80" s="2">
        <v>8.1999999999999993</v>
      </c>
      <c r="AR80" s="2">
        <v>1.8801000000000001</v>
      </c>
      <c r="AS80" s="2">
        <v>0.43</v>
      </c>
      <c r="AT80" s="2">
        <v>3.1</v>
      </c>
      <c r="AU80" s="2">
        <v>13.5</v>
      </c>
      <c r="AV80" s="2">
        <v>8.5219000000000005</v>
      </c>
      <c r="AW80" s="2">
        <v>0.56000000000000005</v>
      </c>
      <c r="AX80" s="2">
        <v>3.6</v>
      </c>
      <c r="AY80" s="2">
        <v>15.4</v>
      </c>
      <c r="AZ80" s="2">
        <v>14.650499999999999</v>
      </c>
      <c r="BA80" s="2">
        <v>1.85</v>
      </c>
      <c r="BB80" s="2">
        <v>6.7</v>
      </c>
      <c r="BC80" s="2">
        <v>27.7</v>
      </c>
      <c r="BD80" s="2">
        <v>64.544600000000003</v>
      </c>
      <c r="BE80" s="4"/>
      <c r="BF80" s="4"/>
    </row>
    <row r="81" spans="1:58" x14ac:dyDescent="0.2">
      <c r="A81" s="29">
        <v>80</v>
      </c>
      <c r="B81" s="7" t="s">
        <v>32</v>
      </c>
      <c r="C81" s="3">
        <v>39925</v>
      </c>
      <c r="D81" s="4" t="s">
        <v>28</v>
      </c>
      <c r="E81" s="4" t="s">
        <v>164</v>
      </c>
      <c r="F81" s="5" t="s">
        <v>190</v>
      </c>
      <c r="G81" s="6">
        <v>0.9145833333333333</v>
      </c>
      <c r="H81" s="6">
        <v>0.91666666666666663</v>
      </c>
      <c r="I81" s="85">
        <f t="shared" si="1"/>
        <v>2.9999999999999893</v>
      </c>
      <c r="J81" s="86">
        <f>I81*Segmentos!$D$7*(AH81%)*IF(ISNUMBER(AI81),AI81%,0)</f>
        <v>9860.3999999999651</v>
      </c>
      <c r="K81" s="86">
        <f>I81*Segmentos!$D$7*(AL81%)*IF(ISNUMBER(AM81),AM81%,0)</f>
        <v>18502.799999999937</v>
      </c>
      <c r="L81" s="4"/>
      <c r="M81" s="2">
        <v>1.2</v>
      </c>
      <c r="N81" s="2">
        <v>1.3</v>
      </c>
      <c r="O81" s="2">
        <v>90.9</v>
      </c>
      <c r="P81" s="2">
        <v>98.836600000000004</v>
      </c>
      <c r="Q81" s="2">
        <v>0</v>
      </c>
      <c r="R81" s="2">
        <v>0</v>
      </c>
      <c r="S81" s="8" t="s">
        <v>577</v>
      </c>
      <c r="T81" s="2">
        <v>0</v>
      </c>
      <c r="U81" s="2">
        <v>1.39</v>
      </c>
      <c r="V81" s="2">
        <v>1.4</v>
      </c>
      <c r="W81" s="2">
        <v>100</v>
      </c>
      <c r="X81" s="2">
        <v>23.9495</v>
      </c>
      <c r="Y81" s="2">
        <v>0.23</v>
      </c>
      <c r="Z81" s="2">
        <v>0.5</v>
      </c>
      <c r="AA81" s="2">
        <v>47.7</v>
      </c>
      <c r="AB81" s="2">
        <v>5.5967000000000002</v>
      </c>
      <c r="AC81" s="2">
        <v>2.57</v>
      </c>
      <c r="AD81" s="2">
        <v>2.7</v>
      </c>
      <c r="AE81" s="2">
        <v>94.9</v>
      </c>
      <c r="AF81" s="2">
        <v>69.290400000000005</v>
      </c>
      <c r="AG81" s="2">
        <v>0.83</v>
      </c>
      <c r="AH81" s="22">
        <v>0.9</v>
      </c>
      <c r="AI81" s="22">
        <v>91.3</v>
      </c>
      <c r="AJ81" s="22">
        <v>32.462699999999998</v>
      </c>
      <c r="AK81" s="18">
        <v>1.54</v>
      </c>
      <c r="AL81" s="18">
        <v>1.7</v>
      </c>
      <c r="AM81" s="18">
        <v>90.7</v>
      </c>
      <c r="AN81" s="2">
        <v>66.373800000000003</v>
      </c>
      <c r="AO81" s="2">
        <v>0.28000000000000003</v>
      </c>
      <c r="AP81" s="2">
        <v>0.3</v>
      </c>
      <c r="AQ81" s="2">
        <v>100</v>
      </c>
      <c r="AR81" s="2">
        <v>2.5283000000000002</v>
      </c>
      <c r="AS81" s="2">
        <v>1.1100000000000001</v>
      </c>
      <c r="AT81" s="2">
        <v>1.3</v>
      </c>
      <c r="AU81" s="2">
        <v>86.8</v>
      </c>
      <c r="AV81" s="2">
        <v>20.047499999999999</v>
      </c>
      <c r="AW81" s="2">
        <v>0.81</v>
      </c>
      <c r="AX81" s="2">
        <v>0.9</v>
      </c>
      <c r="AY81" s="2">
        <v>86.1</v>
      </c>
      <c r="AZ81" s="2">
        <v>19.204999999999998</v>
      </c>
      <c r="BA81" s="2">
        <v>1.81</v>
      </c>
      <c r="BB81" s="2">
        <v>1.9</v>
      </c>
      <c r="BC81" s="2">
        <v>93.9</v>
      </c>
      <c r="BD81" s="2">
        <v>57.055799999999998</v>
      </c>
      <c r="BE81" s="4"/>
      <c r="BF81" s="4"/>
    </row>
    <row r="82" spans="1:58" x14ac:dyDescent="0.2">
      <c r="A82" s="29">
        <v>81</v>
      </c>
      <c r="B82" s="7" t="s">
        <v>19</v>
      </c>
      <c r="C82" s="3">
        <v>39925</v>
      </c>
      <c r="D82" s="4" t="s">
        <v>17</v>
      </c>
      <c r="E82" s="4" t="s">
        <v>166</v>
      </c>
      <c r="F82" s="5" t="s">
        <v>190</v>
      </c>
      <c r="G82" s="6">
        <v>0.91249999999999998</v>
      </c>
      <c r="H82" s="6">
        <v>0.9159722222222223</v>
      </c>
      <c r="I82" s="85">
        <f t="shared" si="1"/>
        <v>5.0000000000001421</v>
      </c>
      <c r="J82" s="86">
        <f>I82*Segmentos!$D$7*(AH82%)*IF(ISNUMBER(AI82),AI82%,0)</f>
        <v>6030.0000000001719</v>
      </c>
      <c r="K82" s="86">
        <f>I82*Segmentos!$D$7*(AL82%)*IF(ISNUMBER(AM82),AM82%,0)</f>
        <v>4068.0000000001155</v>
      </c>
      <c r="L82" s="4"/>
      <c r="M82" s="2">
        <v>0.25</v>
      </c>
      <c r="N82" s="2">
        <v>0.8</v>
      </c>
      <c r="O82" s="2">
        <v>33.700000000000003</v>
      </c>
      <c r="P82" s="2">
        <v>100</v>
      </c>
      <c r="Q82" s="2">
        <v>0</v>
      </c>
      <c r="R82" s="2">
        <v>0</v>
      </c>
      <c r="S82" s="8" t="s">
        <v>577</v>
      </c>
      <c r="T82" s="2">
        <v>0</v>
      </c>
      <c r="U82" s="2">
        <v>0.14000000000000001</v>
      </c>
      <c r="V82" s="2">
        <v>0.7</v>
      </c>
      <c r="W82" s="2">
        <v>20</v>
      </c>
      <c r="X82" s="2">
        <v>11.8476</v>
      </c>
      <c r="Y82" s="2">
        <v>0.27</v>
      </c>
      <c r="Z82" s="2">
        <v>0.6</v>
      </c>
      <c r="AA82" s="2">
        <v>46.5</v>
      </c>
      <c r="AB82" s="2">
        <v>31.1538</v>
      </c>
      <c r="AC82" s="2">
        <v>0.44</v>
      </c>
      <c r="AD82" s="2">
        <v>1.3</v>
      </c>
      <c r="AE82" s="2">
        <v>33.4</v>
      </c>
      <c r="AF82" s="2">
        <v>56.9985</v>
      </c>
      <c r="AG82" s="2">
        <v>0.31</v>
      </c>
      <c r="AH82" s="22">
        <v>0.9</v>
      </c>
      <c r="AI82" s="22">
        <v>33.5</v>
      </c>
      <c r="AJ82" s="22">
        <v>58.398899999999998</v>
      </c>
      <c r="AK82" s="18">
        <v>0.2</v>
      </c>
      <c r="AL82" s="18">
        <v>0.6</v>
      </c>
      <c r="AM82" s="18">
        <v>33.9</v>
      </c>
      <c r="AN82" s="2">
        <v>41.601100000000002</v>
      </c>
      <c r="AO82" s="2">
        <v>0.02</v>
      </c>
      <c r="AP82" s="2">
        <v>0.1</v>
      </c>
      <c r="AQ82" s="2">
        <v>20</v>
      </c>
      <c r="AR82" s="2">
        <v>0.82769999999999999</v>
      </c>
      <c r="AS82" s="2">
        <v>0.25</v>
      </c>
      <c r="AT82" s="2">
        <v>0.2</v>
      </c>
      <c r="AU82" s="2">
        <v>100</v>
      </c>
      <c r="AV82" s="2">
        <v>21.298400000000001</v>
      </c>
      <c r="AW82" s="2">
        <v>0.4</v>
      </c>
      <c r="AX82" s="2">
        <v>1.2</v>
      </c>
      <c r="AY82" s="2">
        <v>32.799999999999997</v>
      </c>
      <c r="AZ82" s="2">
        <v>45.411700000000003</v>
      </c>
      <c r="BA82" s="2">
        <v>0.22</v>
      </c>
      <c r="BB82" s="2">
        <v>0.9</v>
      </c>
      <c r="BC82" s="2">
        <v>24.4</v>
      </c>
      <c r="BD82" s="2">
        <v>32.462200000000003</v>
      </c>
      <c r="BE82" s="4"/>
      <c r="BF82" s="4"/>
    </row>
    <row r="83" spans="1:58" x14ac:dyDescent="0.2">
      <c r="A83" s="29">
        <v>82</v>
      </c>
      <c r="B83" s="7" t="s">
        <v>2</v>
      </c>
      <c r="C83" s="3">
        <v>39925</v>
      </c>
      <c r="D83" s="4" t="s">
        <v>0</v>
      </c>
      <c r="E83" s="4" t="s">
        <v>164</v>
      </c>
      <c r="F83" s="5" t="s">
        <v>190</v>
      </c>
      <c r="G83" s="6">
        <v>0.88402777777777775</v>
      </c>
      <c r="H83" s="6">
        <v>0.93194444444444446</v>
      </c>
      <c r="I83" s="85">
        <f t="shared" si="1"/>
        <v>69.000000000000071</v>
      </c>
      <c r="J83" s="86">
        <f>I83*Segmentos!$D$7*(AH83%)*IF(ISNUMBER(AI83),AI83%,0)</f>
        <v>1567542.0000000016</v>
      </c>
      <c r="K83" s="86">
        <f>I83*Segmentos!$D$7*(AL83%)*IF(ISNUMBER(AM83),AM83%,0)</f>
        <v>2411136.0000000023</v>
      </c>
      <c r="L83" s="4"/>
      <c r="M83" s="2">
        <v>7.28</v>
      </c>
      <c r="N83" s="2">
        <v>20.5</v>
      </c>
      <c r="O83" s="2">
        <v>35.4</v>
      </c>
      <c r="P83" s="2">
        <v>89.788600000000002</v>
      </c>
      <c r="Q83" s="2">
        <v>4.1500000000000004</v>
      </c>
      <c r="R83" s="2">
        <v>10.199999999999999</v>
      </c>
      <c r="S83" s="2">
        <v>40.799999999999997</v>
      </c>
      <c r="T83" s="2">
        <v>8.5303000000000004</v>
      </c>
      <c r="U83" s="2">
        <v>6.63</v>
      </c>
      <c r="V83" s="2">
        <v>20.6</v>
      </c>
      <c r="W83" s="2">
        <v>32.200000000000003</v>
      </c>
      <c r="X83" s="2">
        <v>17.136299999999999</v>
      </c>
      <c r="Y83" s="2">
        <v>7.69</v>
      </c>
      <c r="Z83" s="2">
        <v>24.1</v>
      </c>
      <c r="AA83" s="2">
        <v>32</v>
      </c>
      <c r="AB83" s="2">
        <v>28.0137</v>
      </c>
      <c r="AC83" s="2">
        <v>8.92</v>
      </c>
      <c r="AD83" s="2">
        <v>22.6</v>
      </c>
      <c r="AE83" s="2">
        <v>39.4</v>
      </c>
      <c r="AF83" s="2">
        <v>36.108400000000003</v>
      </c>
      <c r="AG83" s="2">
        <v>5.69</v>
      </c>
      <c r="AH83" s="22">
        <v>18.5</v>
      </c>
      <c r="AI83" s="22">
        <v>30.7</v>
      </c>
      <c r="AJ83" s="22">
        <v>33.275199999999998</v>
      </c>
      <c r="AK83" s="18">
        <v>8.7200000000000006</v>
      </c>
      <c r="AL83" s="18">
        <v>22.4</v>
      </c>
      <c r="AM83" s="18">
        <v>39</v>
      </c>
      <c r="AN83" s="2">
        <v>56.513399999999997</v>
      </c>
      <c r="AO83" s="2">
        <v>5.17</v>
      </c>
      <c r="AP83" s="2">
        <v>14.6</v>
      </c>
      <c r="AQ83" s="2">
        <v>35.299999999999997</v>
      </c>
      <c r="AR83" s="2">
        <v>6.9688999999999997</v>
      </c>
      <c r="AS83" s="2">
        <v>7.43</v>
      </c>
      <c r="AT83" s="2">
        <v>17.100000000000001</v>
      </c>
      <c r="AU83" s="2">
        <v>43.4</v>
      </c>
      <c r="AV83" s="2">
        <v>20.188099999999999</v>
      </c>
      <c r="AW83" s="2">
        <v>8.5299999999999994</v>
      </c>
      <c r="AX83" s="2">
        <v>23.4</v>
      </c>
      <c r="AY83" s="2">
        <v>36.5</v>
      </c>
      <c r="AZ83" s="2">
        <v>30.232900000000001</v>
      </c>
      <c r="BA83" s="2">
        <v>6.86</v>
      </c>
      <c r="BB83" s="2">
        <v>22.1</v>
      </c>
      <c r="BC83" s="2">
        <v>31.1</v>
      </c>
      <c r="BD83" s="2">
        <v>32.398800000000001</v>
      </c>
      <c r="BE83" s="4"/>
      <c r="BF83" s="4"/>
    </row>
    <row r="84" spans="1:58" x14ac:dyDescent="0.2">
      <c r="A84" s="29">
        <v>83</v>
      </c>
      <c r="B84" s="7" t="s">
        <v>22</v>
      </c>
      <c r="C84" s="3">
        <v>39925</v>
      </c>
      <c r="D84" s="4" t="s">
        <v>21</v>
      </c>
      <c r="E84" s="4" t="s">
        <v>164</v>
      </c>
      <c r="F84" s="5" t="s">
        <v>190</v>
      </c>
      <c r="G84" s="6">
        <v>0.83194444444444438</v>
      </c>
      <c r="H84" s="6">
        <v>0.87430555555555556</v>
      </c>
      <c r="I84" s="85">
        <f t="shared" si="1"/>
        <v>61.000000000000099</v>
      </c>
      <c r="J84" s="86">
        <f>I84*Segmentos!$D$7*(AH84%)*IF(ISNUMBER(AI84),AI84%,0)</f>
        <v>346528.80000000063</v>
      </c>
      <c r="K84" s="86">
        <f>I84*Segmentos!$D$7*(AL84%)*IF(ISNUMBER(AM84),AM84%,0)</f>
        <v>371514.40000000066</v>
      </c>
      <c r="L84" s="4"/>
      <c r="M84" s="2">
        <v>1.47</v>
      </c>
      <c r="N84" s="2">
        <v>5</v>
      </c>
      <c r="O84" s="2">
        <v>29.6</v>
      </c>
      <c r="P84" s="2">
        <v>99.073599999999999</v>
      </c>
      <c r="Q84" s="2">
        <v>0.3</v>
      </c>
      <c r="R84" s="2">
        <v>1.2</v>
      </c>
      <c r="S84" s="2">
        <v>25.3</v>
      </c>
      <c r="T84" s="2">
        <v>3.3658000000000001</v>
      </c>
      <c r="U84" s="2">
        <v>0.53</v>
      </c>
      <c r="V84" s="2">
        <v>4.3</v>
      </c>
      <c r="W84" s="2">
        <v>12.4</v>
      </c>
      <c r="X84" s="2">
        <v>7.5388999999999999</v>
      </c>
      <c r="Y84" s="2">
        <v>0.81</v>
      </c>
      <c r="Z84" s="2">
        <v>3.5</v>
      </c>
      <c r="AA84" s="2">
        <v>23</v>
      </c>
      <c r="AB84" s="2">
        <v>16.131499999999999</v>
      </c>
      <c r="AC84" s="2">
        <v>3.25</v>
      </c>
      <c r="AD84" s="2">
        <v>8.6</v>
      </c>
      <c r="AE84" s="2">
        <v>37.9</v>
      </c>
      <c r="AF84" s="2">
        <v>72.037300000000002</v>
      </c>
      <c r="AG84" s="2">
        <v>1.42</v>
      </c>
      <c r="AH84" s="22">
        <v>5.4</v>
      </c>
      <c r="AI84" s="22">
        <v>26.3</v>
      </c>
      <c r="AJ84" s="22">
        <v>45.361899999999999</v>
      </c>
      <c r="AK84" s="18">
        <v>1.51</v>
      </c>
      <c r="AL84" s="18">
        <v>4.5999999999999996</v>
      </c>
      <c r="AM84" s="18">
        <v>33.1</v>
      </c>
      <c r="AN84" s="2">
        <v>53.7117</v>
      </c>
      <c r="AO84" s="2">
        <v>1.32</v>
      </c>
      <c r="AP84" s="2">
        <v>3.5</v>
      </c>
      <c r="AQ84" s="2">
        <v>37.299999999999997</v>
      </c>
      <c r="AR84" s="2">
        <v>9.7225999999999999</v>
      </c>
      <c r="AS84" s="2">
        <v>0.81</v>
      </c>
      <c r="AT84" s="2">
        <v>4.0999999999999996</v>
      </c>
      <c r="AU84" s="2">
        <v>19.600000000000001</v>
      </c>
      <c r="AV84" s="2">
        <v>12.0631</v>
      </c>
      <c r="AW84" s="2">
        <v>0.57999999999999996</v>
      </c>
      <c r="AX84" s="2">
        <v>3.5</v>
      </c>
      <c r="AY84" s="2">
        <v>16.5</v>
      </c>
      <c r="AZ84" s="2">
        <v>11.2866</v>
      </c>
      <c r="BA84" s="2">
        <v>2.5499999999999998</v>
      </c>
      <c r="BB84" s="2">
        <v>6.9</v>
      </c>
      <c r="BC84" s="2">
        <v>36.9</v>
      </c>
      <c r="BD84" s="2">
        <v>66.001300000000001</v>
      </c>
      <c r="BE84" s="4"/>
      <c r="BF84" s="4"/>
    </row>
    <row r="85" spans="1:58" x14ac:dyDescent="0.2">
      <c r="A85" s="29">
        <v>84</v>
      </c>
      <c r="B85" s="7" t="s">
        <v>24</v>
      </c>
      <c r="C85" s="3">
        <v>39925</v>
      </c>
      <c r="D85" s="4" t="s">
        <v>21</v>
      </c>
      <c r="E85" s="4" t="s">
        <v>170</v>
      </c>
      <c r="F85" s="5" t="s">
        <v>190</v>
      </c>
      <c r="G85" s="6">
        <v>0.88749999999999996</v>
      </c>
      <c r="H85" s="6">
        <v>0.89444444444444438</v>
      </c>
      <c r="I85" s="85">
        <f t="shared" si="1"/>
        <v>9.9999999999999645</v>
      </c>
      <c r="J85" s="86">
        <f>I85*Segmentos!$D$7*(AH85%)*IF(ISNUMBER(AI85),AI85%,0)</f>
        <v>20915.99999999992</v>
      </c>
      <c r="K85" s="86">
        <f>I85*Segmentos!$D$7*(AL85%)*IF(ISNUMBER(AM85),AM85%,0)</f>
        <v>15599.999999999944</v>
      </c>
      <c r="L85" s="4"/>
      <c r="M85" s="2">
        <v>0.45</v>
      </c>
      <c r="N85" s="2">
        <v>0.6</v>
      </c>
      <c r="O85" s="2">
        <v>76</v>
      </c>
      <c r="P85" s="2">
        <v>37.630299999999998</v>
      </c>
      <c r="Q85" s="2">
        <v>0.56000000000000005</v>
      </c>
      <c r="R85" s="2">
        <v>0.8</v>
      </c>
      <c r="S85" s="2">
        <v>69.099999999999994</v>
      </c>
      <c r="T85" s="2">
        <v>7.9394</v>
      </c>
      <c r="U85" s="2">
        <v>0</v>
      </c>
      <c r="V85" s="2">
        <v>0</v>
      </c>
      <c r="W85" s="8" t="s">
        <v>577</v>
      </c>
      <c r="X85" s="2">
        <v>0</v>
      </c>
      <c r="Y85" s="2">
        <v>1.06</v>
      </c>
      <c r="Z85" s="2">
        <v>1.4</v>
      </c>
      <c r="AA85" s="2">
        <v>76.099999999999994</v>
      </c>
      <c r="AB85" s="2">
        <v>26.507400000000001</v>
      </c>
      <c r="AC85" s="2">
        <v>0.11</v>
      </c>
      <c r="AD85" s="2">
        <v>0.1</v>
      </c>
      <c r="AE85" s="2">
        <v>100</v>
      </c>
      <c r="AF85" s="2">
        <v>3.1833999999999998</v>
      </c>
      <c r="AG85" s="2">
        <v>0.54</v>
      </c>
      <c r="AH85" s="22">
        <v>0.7</v>
      </c>
      <c r="AI85" s="22">
        <v>74.7</v>
      </c>
      <c r="AJ85" s="22">
        <v>21.7178</v>
      </c>
      <c r="AK85" s="18">
        <v>0.36</v>
      </c>
      <c r="AL85" s="18">
        <v>0.5</v>
      </c>
      <c r="AM85" s="18">
        <v>78</v>
      </c>
      <c r="AN85" s="2">
        <v>15.9125</v>
      </c>
      <c r="AO85" s="2">
        <v>0</v>
      </c>
      <c r="AP85" s="2">
        <v>0</v>
      </c>
      <c r="AQ85" s="8" t="s">
        <v>577</v>
      </c>
      <c r="AR85" s="2">
        <v>0</v>
      </c>
      <c r="AS85" s="2">
        <v>0.08</v>
      </c>
      <c r="AT85" s="2">
        <v>0.3</v>
      </c>
      <c r="AU85" s="2">
        <v>30</v>
      </c>
      <c r="AV85" s="2">
        <v>1.5223</v>
      </c>
      <c r="AW85" s="2">
        <v>0.09</v>
      </c>
      <c r="AX85" s="2">
        <v>0.4</v>
      </c>
      <c r="AY85" s="2">
        <v>20</v>
      </c>
      <c r="AZ85" s="2">
        <v>2.0760999999999998</v>
      </c>
      <c r="BA85" s="2">
        <v>1.05</v>
      </c>
      <c r="BB85" s="2">
        <v>1.1000000000000001</v>
      </c>
      <c r="BC85" s="2">
        <v>100</v>
      </c>
      <c r="BD85" s="2">
        <v>34.0319</v>
      </c>
      <c r="BE85" s="4"/>
      <c r="BF85" s="4"/>
    </row>
    <row r="86" spans="1:58" x14ac:dyDescent="0.2">
      <c r="A86" s="29">
        <v>85</v>
      </c>
      <c r="B86" s="7" t="s">
        <v>4</v>
      </c>
      <c r="C86" s="3">
        <v>39925</v>
      </c>
      <c r="D86" s="4" t="s">
        <v>3</v>
      </c>
      <c r="E86" s="4" t="s">
        <v>165</v>
      </c>
      <c r="F86" s="5" t="s">
        <v>190</v>
      </c>
      <c r="G86" s="6">
        <v>0.78263888888888899</v>
      </c>
      <c r="H86" s="6">
        <v>0.87430555555555556</v>
      </c>
      <c r="I86" s="85">
        <f t="shared" si="1"/>
        <v>131.99999999999986</v>
      </c>
      <c r="J86" s="86">
        <f>I86*Segmentos!$D$7*(AH86%)*IF(ISNUMBER(AI86),AI86%,0)</f>
        <v>1767743.9999999981</v>
      </c>
      <c r="K86" s="86">
        <f>I86*Segmentos!$D$7*(AL86%)*IF(ISNUMBER(AM86),AM86%,0)</f>
        <v>2221559.9999999977</v>
      </c>
      <c r="L86" s="4"/>
      <c r="M86" s="2">
        <v>3.81</v>
      </c>
      <c r="N86" s="2">
        <v>16</v>
      </c>
      <c r="O86" s="2">
        <v>23.7</v>
      </c>
      <c r="P86" s="2">
        <v>72.178799999999995</v>
      </c>
      <c r="Q86" s="2">
        <v>6.06</v>
      </c>
      <c r="R86" s="2">
        <v>16.5</v>
      </c>
      <c r="S86" s="2">
        <v>36.700000000000003</v>
      </c>
      <c r="T86" s="2">
        <v>19.159500000000001</v>
      </c>
      <c r="U86" s="2">
        <v>3.5</v>
      </c>
      <c r="V86" s="2">
        <v>16.8</v>
      </c>
      <c r="W86" s="2">
        <v>20.9</v>
      </c>
      <c r="X86" s="2">
        <v>13.913399999999999</v>
      </c>
      <c r="Y86" s="2">
        <v>3.08</v>
      </c>
      <c r="Z86" s="2">
        <v>17.3</v>
      </c>
      <c r="AA86" s="2">
        <v>17.8</v>
      </c>
      <c r="AB86" s="2">
        <v>17.2728</v>
      </c>
      <c r="AC86" s="2">
        <v>3.51</v>
      </c>
      <c r="AD86" s="2">
        <v>14.2</v>
      </c>
      <c r="AE86" s="2">
        <v>24.7</v>
      </c>
      <c r="AF86" s="2">
        <v>21.833100000000002</v>
      </c>
      <c r="AG86" s="2">
        <v>3.35</v>
      </c>
      <c r="AH86" s="22">
        <v>15.5</v>
      </c>
      <c r="AI86" s="22">
        <v>21.6</v>
      </c>
      <c r="AJ86" s="22">
        <v>30.138999999999999</v>
      </c>
      <c r="AK86" s="18">
        <v>4.22</v>
      </c>
      <c r="AL86" s="18">
        <v>16.5</v>
      </c>
      <c r="AM86" s="18">
        <v>25.5</v>
      </c>
      <c r="AN86" s="2">
        <v>42.0398</v>
      </c>
      <c r="AO86" s="2">
        <v>1</v>
      </c>
      <c r="AP86" s="2">
        <v>6.2</v>
      </c>
      <c r="AQ86" s="2">
        <v>16.100000000000001</v>
      </c>
      <c r="AR86" s="2">
        <v>2.0669</v>
      </c>
      <c r="AS86" s="2">
        <v>2.46</v>
      </c>
      <c r="AT86" s="2">
        <v>11</v>
      </c>
      <c r="AU86" s="2">
        <v>22.4</v>
      </c>
      <c r="AV86" s="2">
        <v>10.278600000000001</v>
      </c>
      <c r="AW86" s="2">
        <v>2.75</v>
      </c>
      <c r="AX86" s="2">
        <v>15.1</v>
      </c>
      <c r="AY86" s="2">
        <v>18.3</v>
      </c>
      <c r="AZ86" s="2">
        <v>14.9932</v>
      </c>
      <c r="BA86" s="2">
        <v>6.17</v>
      </c>
      <c r="BB86" s="2">
        <v>22.5</v>
      </c>
      <c r="BC86" s="2">
        <v>27.5</v>
      </c>
      <c r="BD86" s="2">
        <v>44.8401</v>
      </c>
      <c r="BE86" s="4"/>
      <c r="BF86" s="4"/>
    </row>
    <row r="87" spans="1:58" x14ac:dyDescent="0.2">
      <c r="A87" s="29">
        <v>86</v>
      </c>
      <c r="B87" s="7" t="s">
        <v>15</v>
      </c>
      <c r="C87" s="3">
        <v>39926</v>
      </c>
      <c r="D87" s="4" t="s">
        <v>13</v>
      </c>
      <c r="E87" s="4" t="s">
        <v>164</v>
      </c>
      <c r="F87" s="5" t="s">
        <v>191</v>
      </c>
      <c r="G87" s="6">
        <v>0.875</v>
      </c>
      <c r="H87" s="6">
        <v>0.9159722222222223</v>
      </c>
      <c r="I87" s="85">
        <f t="shared" si="1"/>
        <v>59.000000000000114</v>
      </c>
      <c r="J87" s="86">
        <f>I87*Segmentos!$D$7*(AH87%)*IF(ISNUMBER(AI87),AI87%,0)</f>
        <v>1633710.0000000033</v>
      </c>
      <c r="K87" s="86">
        <f>I87*Segmentos!$D$7*(AL87%)*IF(ISNUMBER(AM87),AM87%,0)</f>
        <v>2484796.8000000049</v>
      </c>
      <c r="L87" s="4"/>
      <c r="M87" s="2">
        <v>8.81</v>
      </c>
      <c r="N87" s="2">
        <v>22.2</v>
      </c>
      <c r="O87" s="2">
        <v>39.700000000000003</v>
      </c>
      <c r="P87" s="2">
        <v>86.655299999999997</v>
      </c>
      <c r="Q87" s="2">
        <v>4</v>
      </c>
      <c r="R87" s="2">
        <v>11.8</v>
      </c>
      <c r="S87" s="2">
        <v>34</v>
      </c>
      <c r="T87" s="2">
        <v>6.5674000000000001</v>
      </c>
      <c r="U87" s="2">
        <v>8.42</v>
      </c>
      <c r="V87" s="2">
        <v>20.8</v>
      </c>
      <c r="W87" s="2">
        <v>40.6</v>
      </c>
      <c r="X87" s="2">
        <v>17.363800000000001</v>
      </c>
      <c r="Y87" s="2">
        <v>7.47</v>
      </c>
      <c r="Z87" s="2">
        <v>21.5</v>
      </c>
      <c r="AA87" s="2">
        <v>34.799999999999997</v>
      </c>
      <c r="AB87" s="2">
        <v>21.707599999999999</v>
      </c>
      <c r="AC87" s="2">
        <v>12.7</v>
      </c>
      <c r="AD87" s="2">
        <v>29</v>
      </c>
      <c r="AE87" s="2">
        <v>43.8</v>
      </c>
      <c r="AF87" s="2">
        <v>41.016500000000001</v>
      </c>
      <c r="AG87" s="2">
        <v>6.93</v>
      </c>
      <c r="AH87" s="22">
        <v>19.5</v>
      </c>
      <c r="AI87" s="22">
        <v>35.5</v>
      </c>
      <c r="AJ87" s="22">
        <v>32.339799999999997</v>
      </c>
      <c r="AK87" s="18">
        <v>10.5</v>
      </c>
      <c r="AL87" s="18">
        <v>24.6</v>
      </c>
      <c r="AM87" s="18">
        <v>42.8</v>
      </c>
      <c r="AN87" s="2">
        <v>54.3155</v>
      </c>
      <c r="AO87" s="2">
        <v>7.64</v>
      </c>
      <c r="AP87" s="2">
        <v>18.2</v>
      </c>
      <c r="AQ87" s="2">
        <v>41.9</v>
      </c>
      <c r="AR87" s="2">
        <v>8.2111999999999998</v>
      </c>
      <c r="AS87" s="2">
        <v>8.2100000000000009</v>
      </c>
      <c r="AT87" s="2">
        <v>20.100000000000001</v>
      </c>
      <c r="AU87" s="2">
        <v>40.799999999999997</v>
      </c>
      <c r="AV87" s="2">
        <v>17.799099999999999</v>
      </c>
      <c r="AW87" s="2">
        <v>8.6999999999999993</v>
      </c>
      <c r="AX87" s="2">
        <v>21.1</v>
      </c>
      <c r="AY87" s="2">
        <v>41.3</v>
      </c>
      <c r="AZ87" s="2">
        <v>24.602599999999999</v>
      </c>
      <c r="BA87" s="2">
        <v>9.57</v>
      </c>
      <c r="BB87" s="2">
        <v>25.3</v>
      </c>
      <c r="BC87" s="2">
        <v>37.799999999999997</v>
      </c>
      <c r="BD87" s="2">
        <v>36.042400000000001</v>
      </c>
      <c r="BE87" s="4"/>
      <c r="BF87" s="4"/>
    </row>
    <row r="88" spans="1:58" x14ac:dyDescent="0.2">
      <c r="A88" s="29">
        <v>87</v>
      </c>
      <c r="B88" s="7" t="s">
        <v>5</v>
      </c>
      <c r="C88" s="3">
        <v>39926</v>
      </c>
      <c r="D88" s="4" t="s">
        <v>3</v>
      </c>
      <c r="E88" s="4" t="s">
        <v>164</v>
      </c>
      <c r="F88" s="5" t="s">
        <v>191</v>
      </c>
      <c r="G88" s="6">
        <v>0.87430555555555556</v>
      </c>
      <c r="H88" s="6">
        <v>0.91805555555555562</v>
      </c>
      <c r="I88" s="85">
        <f t="shared" si="1"/>
        <v>63.000000000000099</v>
      </c>
      <c r="J88" s="86">
        <f>I88*Segmentos!$D$7*(AH88%)*IF(ISNUMBER(AI88),AI88%,0)</f>
        <v>1911420.000000003</v>
      </c>
      <c r="K88" s="86">
        <f>I88*Segmentos!$D$7*(AL88%)*IF(ISNUMBER(AM88),AM88%,0)</f>
        <v>1513512.0000000026</v>
      </c>
      <c r="L88" s="4"/>
      <c r="M88" s="2">
        <v>6.75</v>
      </c>
      <c r="N88" s="2">
        <v>19.899999999999999</v>
      </c>
      <c r="O88" s="2">
        <v>33.799999999999997</v>
      </c>
      <c r="P88" s="2">
        <v>82.891099999999994</v>
      </c>
      <c r="Q88" s="2">
        <v>4.41</v>
      </c>
      <c r="R88" s="2">
        <v>12.5</v>
      </c>
      <c r="S88" s="2">
        <v>35.299999999999997</v>
      </c>
      <c r="T88" s="2">
        <v>9.0442999999999998</v>
      </c>
      <c r="U88" s="2">
        <v>4.76</v>
      </c>
      <c r="V88" s="2">
        <v>17.3</v>
      </c>
      <c r="W88" s="2">
        <v>27.6</v>
      </c>
      <c r="X88" s="2">
        <v>12.252000000000001</v>
      </c>
      <c r="Y88" s="2">
        <v>6.42</v>
      </c>
      <c r="Z88" s="2">
        <v>20.5</v>
      </c>
      <c r="AA88" s="2">
        <v>31.4</v>
      </c>
      <c r="AB88" s="2">
        <v>23.291799999999999</v>
      </c>
      <c r="AC88" s="2">
        <v>9.5</v>
      </c>
      <c r="AD88" s="2">
        <v>25</v>
      </c>
      <c r="AE88" s="2">
        <v>38</v>
      </c>
      <c r="AF88" s="2">
        <v>38.302999999999997</v>
      </c>
      <c r="AG88" s="2">
        <v>7.58</v>
      </c>
      <c r="AH88" s="22">
        <v>20.5</v>
      </c>
      <c r="AI88" s="22">
        <v>37</v>
      </c>
      <c r="AJ88" s="22">
        <v>44.170699999999997</v>
      </c>
      <c r="AK88" s="18">
        <v>6</v>
      </c>
      <c r="AL88" s="18">
        <v>19.5</v>
      </c>
      <c r="AM88" s="18">
        <v>30.8</v>
      </c>
      <c r="AN88" s="2">
        <v>38.720500000000001</v>
      </c>
      <c r="AO88" s="2">
        <v>3.23</v>
      </c>
      <c r="AP88" s="2">
        <v>13.2</v>
      </c>
      <c r="AQ88" s="2">
        <v>24.5</v>
      </c>
      <c r="AR88" s="2">
        <v>4.3407999999999998</v>
      </c>
      <c r="AS88" s="2">
        <v>4.51</v>
      </c>
      <c r="AT88" s="2">
        <v>15</v>
      </c>
      <c r="AU88" s="2">
        <v>30.2</v>
      </c>
      <c r="AV88" s="2">
        <v>12.2074</v>
      </c>
      <c r="AW88" s="2">
        <v>8.19</v>
      </c>
      <c r="AX88" s="2">
        <v>23.8</v>
      </c>
      <c r="AY88" s="2">
        <v>34.4</v>
      </c>
      <c r="AZ88" s="2">
        <v>28.9147</v>
      </c>
      <c r="BA88" s="2">
        <v>7.96</v>
      </c>
      <c r="BB88" s="2">
        <v>21.9</v>
      </c>
      <c r="BC88" s="2">
        <v>36.4</v>
      </c>
      <c r="BD88" s="2">
        <v>37.4283</v>
      </c>
      <c r="BE88" s="4"/>
      <c r="BF88" s="4"/>
    </row>
    <row r="89" spans="1:58" x14ac:dyDescent="0.2">
      <c r="A89" s="29">
        <v>88</v>
      </c>
      <c r="B89" s="7" t="s">
        <v>18</v>
      </c>
      <c r="C89" s="3">
        <v>39926</v>
      </c>
      <c r="D89" s="4" t="s">
        <v>17</v>
      </c>
      <c r="E89" s="4" t="s">
        <v>168</v>
      </c>
      <c r="F89" s="5" t="s">
        <v>191</v>
      </c>
      <c r="G89" s="6">
        <v>0.82708333333333339</v>
      </c>
      <c r="H89" s="6">
        <v>0.9159722222222223</v>
      </c>
      <c r="I89" s="85">
        <f t="shared" si="1"/>
        <v>128.00000000000003</v>
      </c>
      <c r="J89" s="86">
        <f>I89*Segmentos!$D$7*(AH89%)*IF(ISNUMBER(AI89),AI89%,0)</f>
        <v>217907.20000000004</v>
      </c>
      <c r="K89" s="86">
        <f>I89*Segmentos!$D$7*(AL89%)*IF(ISNUMBER(AM89),AM89%,0)</f>
        <v>244940.80000000008</v>
      </c>
      <c r="L89" s="4" t="s">
        <v>206</v>
      </c>
      <c r="M89" s="2">
        <v>0.46</v>
      </c>
      <c r="N89" s="2">
        <v>4.2</v>
      </c>
      <c r="O89" s="2">
        <v>10.8</v>
      </c>
      <c r="P89" s="2">
        <v>95.9101</v>
      </c>
      <c r="Q89" s="2">
        <v>0.94</v>
      </c>
      <c r="R89" s="2">
        <v>1.8</v>
      </c>
      <c r="S89" s="2">
        <v>50.9</v>
      </c>
      <c r="T89" s="2">
        <v>32.960900000000002</v>
      </c>
      <c r="U89" s="2">
        <v>0.12</v>
      </c>
      <c r="V89" s="2">
        <v>5.0999999999999996</v>
      </c>
      <c r="W89" s="2">
        <v>2.2999999999999998</v>
      </c>
      <c r="X89" s="2">
        <v>5.2314999999999996</v>
      </c>
      <c r="Y89" s="2">
        <v>0.45</v>
      </c>
      <c r="Z89" s="2">
        <v>3</v>
      </c>
      <c r="AA89" s="2">
        <v>14.9</v>
      </c>
      <c r="AB89" s="2">
        <v>27.8797</v>
      </c>
      <c r="AC89" s="2">
        <v>0.43</v>
      </c>
      <c r="AD89" s="2">
        <v>6</v>
      </c>
      <c r="AE89" s="2">
        <v>7.2</v>
      </c>
      <c r="AF89" s="2">
        <v>29.838000000000001</v>
      </c>
      <c r="AG89" s="2">
        <v>0.43</v>
      </c>
      <c r="AH89" s="22">
        <v>3.8</v>
      </c>
      <c r="AI89" s="22">
        <v>11.2</v>
      </c>
      <c r="AJ89" s="22">
        <v>42.8523</v>
      </c>
      <c r="AK89" s="18">
        <v>0.48</v>
      </c>
      <c r="AL89" s="18">
        <v>4.5999999999999996</v>
      </c>
      <c r="AM89" s="18">
        <v>10.4</v>
      </c>
      <c r="AN89" s="2">
        <v>53.0578</v>
      </c>
      <c r="AO89" s="2">
        <v>0.04</v>
      </c>
      <c r="AP89" s="2">
        <v>1.2</v>
      </c>
      <c r="AQ89" s="2">
        <v>3.6</v>
      </c>
      <c r="AR89" s="2">
        <v>0.97860000000000003</v>
      </c>
      <c r="AS89" s="2">
        <v>0.32</v>
      </c>
      <c r="AT89" s="2">
        <v>2.2999999999999998</v>
      </c>
      <c r="AU89" s="2">
        <v>13.8</v>
      </c>
      <c r="AV89" s="2">
        <v>15.050599999999999</v>
      </c>
      <c r="AW89" s="2">
        <v>0.34</v>
      </c>
      <c r="AX89" s="2">
        <v>3.8</v>
      </c>
      <c r="AY89" s="2">
        <v>8.9</v>
      </c>
      <c r="AZ89" s="2">
        <v>20.3447</v>
      </c>
      <c r="BA89" s="2">
        <v>0.74</v>
      </c>
      <c r="BB89" s="2">
        <v>6.6</v>
      </c>
      <c r="BC89" s="2">
        <v>11.3</v>
      </c>
      <c r="BD89" s="2">
        <v>59.536200000000001</v>
      </c>
      <c r="BE89" s="4"/>
      <c r="BF89" s="4"/>
    </row>
    <row r="90" spans="1:58" x14ac:dyDescent="0.2">
      <c r="A90" s="29">
        <v>89</v>
      </c>
      <c r="B90" s="7" t="s">
        <v>9</v>
      </c>
      <c r="C90" s="3">
        <v>39926</v>
      </c>
      <c r="D90" s="4" t="s">
        <v>8</v>
      </c>
      <c r="E90" s="4" t="s">
        <v>168</v>
      </c>
      <c r="F90" s="5" t="s">
        <v>191</v>
      </c>
      <c r="G90" s="6">
        <v>0.7909722222222223</v>
      </c>
      <c r="H90" s="6">
        <v>0.87430555555555556</v>
      </c>
      <c r="I90" s="85">
        <f t="shared" si="1"/>
        <v>119.99999999999989</v>
      </c>
      <c r="J90" s="86">
        <f>I90*Segmentos!$D$7*(AH90%)*IF(ISNUMBER(AI90),AI90%,0)</f>
        <v>1534559.9999999988</v>
      </c>
      <c r="K90" s="86">
        <f>I90*Segmentos!$D$7*(AL90%)*IF(ISNUMBER(AM90),AM90%,0)</f>
        <v>1489439.9999999986</v>
      </c>
      <c r="L90" s="4" t="s">
        <v>205</v>
      </c>
      <c r="M90" s="2">
        <v>3.15</v>
      </c>
      <c r="N90" s="2">
        <v>13.1</v>
      </c>
      <c r="O90" s="2">
        <v>24.1</v>
      </c>
      <c r="P90" s="2">
        <v>75.254000000000005</v>
      </c>
      <c r="Q90" s="2">
        <v>1.1100000000000001</v>
      </c>
      <c r="R90" s="2">
        <v>6.3</v>
      </c>
      <c r="S90" s="2">
        <v>17.8</v>
      </c>
      <c r="T90" s="2">
        <v>4.4230999999999998</v>
      </c>
      <c r="U90" s="2">
        <v>2.66</v>
      </c>
      <c r="V90" s="2">
        <v>11.4</v>
      </c>
      <c r="W90" s="2">
        <v>23.3</v>
      </c>
      <c r="X90" s="2">
        <v>13.303800000000001</v>
      </c>
      <c r="Y90" s="2">
        <v>4.5599999999999996</v>
      </c>
      <c r="Z90" s="2">
        <v>15.9</v>
      </c>
      <c r="AA90" s="2">
        <v>28.8</v>
      </c>
      <c r="AB90" s="2">
        <v>32.165799999999997</v>
      </c>
      <c r="AC90" s="2">
        <v>3.24</v>
      </c>
      <c r="AD90" s="2">
        <v>15.1</v>
      </c>
      <c r="AE90" s="2">
        <v>21.4</v>
      </c>
      <c r="AF90" s="2">
        <v>25.3613</v>
      </c>
      <c r="AG90" s="2">
        <v>3.2</v>
      </c>
      <c r="AH90" s="22">
        <v>11.5</v>
      </c>
      <c r="AI90" s="22">
        <v>27.8</v>
      </c>
      <c r="AJ90" s="22">
        <v>36.258699999999997</v>
      </c>
      <c r="AK90" s="18">
        <v>3.11</v>
      </c>
      <c r="AL90" s="18">
        <v>14.5</v>
      </c>
      <c r="AM90" s="18">
        <v>21.4</v>
      </c>
      <c r="AN90" s="2">
        <v>38.9953</v>
      </c>
      <c r="AO90" s="2">
        <v>0.54</v>
      </c>
      <c r="AP90" s="2">
        <v>6.8</v>
      </c>
      <c r="AQ90" s="2">
        <v>7.9</v>
      </c>
      <c r="AR90" s="2">
        <v>1.3983000000000001</v>
      </c>
      <c r="AS90" s="2">
        <v>1.05</v>
      </c>
      <c r="AT90" s="2">
        <v>9.3000000000000007</v>
      </c>
      <c r="AU90" s="2">
        <v>11.3</v>
      </c>
      <c r="AV90" s="2">
        <v>5.5263</v>
      </c>
      <c r="AW90" s="2">
        <v>2.66</v>
      </c>
      <c r="AX90" s="2">
        <v>11.8</v>
      </c>
      <c r="AY90" s="2">
        <v>22.5</v>
      </c>
      <c r="AZ90" s="2">
        <v>18.236899999999999</v>
      </c>
      <c r="BA90" s="2">
        <v>5.48</v>
      </c>
      <c r="BB90" s="2">
        <v>18</v>
      </c>
      <c r="BC90" s="2">
        <v>30.4</v>
      </c>
      <c r="BD90" s="2">
        <v>50.092500000000001</v>
      </c>
      <c r="BE90" s="4"/>
      <c r="BF90" s="4"/>
    </row>
    <row r="91" spans="1:58" x14ac:dyDescent="0.2">
      <c r="A91" s="29">
        <v>90</v>
      </c>
      <c r="B91" s="7" t="s">
        <v>1</v>
      </c>
      <c r="C91" s="3">
        <v>39926</v>
      </c>
      <c r="D91" s="4" t="s">
        <v>0</v>
      </c>
      <c r="E91" s="4" t="s">
        <v>163</v>
      </c>
      <c r="F91" s="5" t="s">
        <v>191</v>
      </c>
      <c r="G91" s="6">
        <v>0.84652777777777777</v>
      </c>
      <c r="H91" s="6">
        <v>0.88541666666666663</v>
      </c>
      <c r="I91" s="85">
        <f t="shared" si="1"/>
        <v>55.999999999999957</v>
      </c>
      <c r="J91" s="86">
        <f>I91*Segmentos!$D$7*(AH91%)*IF(ISNUMBER(AI91),AI91%,0)</f>
        <v>467263.99999999965</v>
      </c>
      <c r="K91" s="86">
        <f>I91*Segmentos!$D$7*(AL91%)*IF(ISNUMBER(AM91),AM91%,0)</f>
        <v>1620819.1999999988</v>
      </c>
      <c r="L91" s="4"/>
      <c r="M91" s="2">
        <v>4.8</v>
      </c>
      <c r="N91" s="2">
        <v>10.9</v>
      </c>
      <c r="O91" s="2">
        <v>44.2</v>
      </c>
      <c r="P91" s="2">
        <v>75.969099999999997</v>
      </c>
      <c r="Q91" s="2">
        <v>3.73</v>
      </c>
      <c r="R91" s="2">
        <v>8.1999999999999993</v>
      </c>
      <c r="S91" s="2">
        <v>45.6</v>
      </c>
      <c r="T91" s="2">
        <v>9.8544</v>
      </c>
      <c r="U91" s="2">
        <v>4.63</v>
      </c>
      <c r="V91" s="2">
        <v>13.8</v>
      </c>
      <c r="W91" s="2">
        <v>33.5</v>
      </c>
      <c r="X91" s="2">
        <v>15.365399999999999</v>
      </c>
      <c r="Y91" s="2">
        <v>5.22</v>
      </c>
      <c r="Z91" s="2">
        <v>10.6</v>
      </c>
      <c r="AA91" s="2">
        <v>49.3</v>
      </c>
      <c r="AB91" s="2">
        <v>24.421399999999998</v>
      </c>
      <c r="AC91" s="2">
        <v>5.0599999999999996</v>
      </c>
      <c r="AD91" s="2">
        <v>10.6</v>
      </c>
      <c r="AE91" s="2">
        <v>48</v>
      </c>
      <c r="AF91" s="2">
        <v>26.327999999999999</v>
      </c>
      <c r="AG91" s="2">
        <v>2.1</v>
      </c>
      <c r="AH91" s="22">
        <v>7</v>
      </c>
      <c r="AI91" s="22">
        <v>29.8</v>
      </c>
      <c r="AJ91" s="22">
        <v>15.8073</v>
      </c>
      <c r="AK91" s="18">
        <v>7.23</v>
      </c>
      <c r="AL91" s="18">
        <v>14.3</v>
      </c>
      <c r="AM91" s="18">
        <v>50.6</v>
      </c>
      <c r="AN91" s="2">
        <v>60.161799999999999</v>
      </c>
      <c r="AO91" s="2">
        <v>2.71</v>
      </c>
      <c r="AP91" s="2">
        <v>9.1</v>
      </c>
      <c r="AQ91" s="2">
        <v>29.7</v>
      </c>
      <c r="AR91" s="2">
        <v>4.6863999999999999</v>
      </c>
      <c r="AS91" s="2">
        <v>7.21</v>
      </c>
      <c r="AT91" s="2">
        <v>12.7</v>
      </c>
      <c r="AU91" s="2">
        <v>56.9</v>
      </c>
      <c r="AV91" s="2">
        <v>25.146799999999999</v>
      </c>
      <c r="AW91" s="2">
        <v>5.73</v>
      </c>
      <c r="AX91" s="2">
        <v>11.9</v>
      </c>
      <c r="AY91" s="2">
        <v>48.1</v>
      </c>
      <c r="AZ91" s="2">
        <v>26.092700000000001</v>
      </c>
      <c r="BA91" s="2">
        <v>3.3</v>
      </c>
      <c r="BB91" s="2">
        <v>9.5</v>
      </c>
      <c r="BC91" s="2">
        <v>34.700000000000003</v>
      </c>
      <c r="BD91" s="2">
        <v>20.043199999999999</v>
      </c>
      <c r="BE91" s="4"/>
      <c r="BF91" s="4"/>
    </row>
    <row r="92" spans="1:58" x14ac:dyDescent="0.2">
      <c r="A92" s="29">
        <v>91</v>
      </c>
      <c r="B92" s="7" t="s">
        <v>29</v>
      </c>
      <c r="C92" s="3">
        <v>39926</v>
      </c>
      <c r="D92" s="4" t="s">
        <v>28</v>
      </c>
      <c r="E92" s="4" t="s">
        <v>169</v>
      </c>
      <c r="F92" s="5" t="s">
        <v>191</v>
      </c>
      <c r="G92" s="6">
        <v>0.84444444444444444</v>
      </c>
      <c r="H92" s="6">
        <v>0.87569444444444444</v>
      </c>
      <c r="I92" s="85">
        <f t="shared" si="1"/>
        <v>45</v>
      </c>
      <c r="J92" s="86">
        <f>I92*Segmentos!$D$7*(AH92%)*IF(ISNUMBER(AI92),AI92%,0)</f>
        <v>116424</v>
      </c>
      <c r="K92" s="86">
        <f>I92*Segmentos!$D$7*(AL92%)*IF(ISNUMBER(AM92),AM92%,0)</f>
        <v>136080.00000000003</v>
      </c>
      <c r="L92" s="4"/>
      <c r="M92" s="2">
        <v>0.7</v>
      </c>
      <c r="N92" s="2">
        <v>2.4</v>
      </c>
      <c r="O92" s="2">
        <v>29.1</v>
      </c>
      <c r="P92" s="2">
        <v>89.3566</v>
      </c>
      <c r="Q92" s="2">
        <v>0.05</v>
      </c>
      <c r="R92" s="2">
        <v>0.5</v>
      </c>
      <c r="S92" s="2">
        <v>9.3000000000000007</v>
      </c>
      <c r="T92" s="2">
        <v>1.0709</v>
      </c>
      <c r="U92" s="2">
        <v>0.22</v>
      </c>
      <c r="V92" s="2">
        <v>1.8</v>
      </c>
      <c r="W92" s="2">
        <v>12.6</v>
      </c>
      <c r="X92" s="2">
        <v>5.9775999999999998</v>
      </c>
      <c r="Y92" s="2">
        <v>0.23</v>
      </c>
      <c r="Z92" s="2">
        <v>1.7</v>
      </c>
      <c r="AA92" s="2">
        <v>13.7</v>
      </c>
      <c r="AB92" s="2">
        <v>8.6780000000000008</v>
      </c>
      <c r="AC92" s="2">
        <v>1.76</v>
      </c>
      <c r="AD92" s="2">
        <v>4.4000000000000004</v>
      </c>
      <c r="AE92" s="2">
        <v>39.9</v>
      </c>
      <c r="AF92" s="2">
        <v>73.630099999999999</v>
      </c>
      <c r="AG92" s="2">
        <v>0.65</v>
      </c>
      <c r="AH92" s="22">
        <v>2.1</v>
      </c>
      <c r="AI92" s="22">
        <v>30.8</v>
      </c>
      <c r="AJ92" s="22">
        <v>39.416800000000002</v>
      </c>
      <c r="AK92" s="18">
        <v>0.74</v>
      </c>
      <c r="AL92" s="18">
        <v>2.7</v>
      </c>
      <c r="AM92" s="18">
        <v>28</v>
      </c>
      <c r="AN92" s="2">
        <v>49.939799999999998</v>
      </c>
      <c r="AO92" s="2">
        <v>0.53</v>
      </c>
      <c r="AP92" s="2">
        <v>3</v>
      </c>
      <c r="AQ92" s="2">
        <v>17.5</v>
      </c>
      <c r="AR92" s="2">
        <v>7.3491</v>
      </c>
      <c r="AS92" s="2">
        <v>0.13</v>
      </c>
      <c r="AT92" s="2">
        <v>2.2000000000000002</v>
      </c>
      <c r="AU92" s="2">
        <v>6.1</v>
      </c>
      <c r="AV92" s="2">
        <v>3.7774999999999999</v>
      </c>
      <c r="AW92" s="2">
        <v>0.51</v>
      </c>
      <c r="AX92" s="2">
        <v>1.7</v>
      </c>
      <c r="AY92" s="2">
        <v>30.5</v>
      </c>
      <c r="AZ92" s="2">
        <v>18.678100000000001</v>
      </c>
      <c r="BA92" s="2">
        <v>1.22</v>
      </c>
      <c r="BB92" s="2">
        <v>2.9</v>
      </c>
      <c r="BC92" s="2">
        <v>42.3</v>
      </c>
      <c r="BD92" s="2">
        <v>59.551900000000003</v>
      </c>
      <c r="BE92" s="4"/>
      <c r="BF92" s="4"/>
    </row>
    <row r="93" spans="1:58" x14ac:dyDescent="0.2">
      <c r="A93" s="29">
        <v>92</v>
      </c>
      <c r="B93" s="7" t="s">
        <v>36</v>
      </c>
      <c r="C93" s="3">
        <v>39926</v>
      </c>
      <c r="D93" s="4" t="s">
        <v>13</v>
      </c>
      <c r="E93" s="4" t="s">
        <v>163</v>
      </c>
      <c r="F93" s="5" t="s">
        <v>191</v>
      </c>
      <c r="G93" s="6">
        <v>0.9159722222222223</v>
      </c>
      <c r="H93" s="6">
        <v>0.93888888888888899</v>
      </c>
      <c r="I93" s="85">
        <f t="shared" si="1"/>
        <v>33.000000000000043</v>
      </c>
      <c r="J93" s="86">
        <f>I93*Segmentos!$D$7*(AH93%)*IF(ISNUMBER(AI93),AI93%,0)</f>
        <v>1135134.0000000014</v>
      </c>
      <c r="K93" s="86">
        <f>I93*Segmentos!$D$7*(AL93%)*IF(ISNUMBER(AM93),AM93%,0)</f>
        <v>1977148.8000000024</v>
      </c>
      <c r="L93" s="4"/>
      <c r="M93" s="2">
        <v>11.95</v>
      </c>
      <c r="N93" s="2">
        <v>19.399999999999999</v>
      </c>
      <c r="O93" s="2">
        <v>61.5</v>
      </c>
      <c r="P93" s="2">
        <v>81.319500000000005</v>
      </c>
      <c r="Q93" s="2">
        <v>6.52</v>
      </c>
      <c r="R93" s="2">
        <v>13.3</v>
      </c>
      <c r="S93" s="2">
        <v>48.9</v>
      </c>
      <c r="T93" s="2">
        <v>7.3974000000000002</v>
      </c>
      <c r="U93" s="2">
        <v>11.3</v>
      </c>
      <c r="V93" s="2">
        <v>19.3</v>
      </c>
      <c r="W93" s="2">
        <v>58.6</v>
      </c>
      <c r="X93" s="2">
        <v>16.121500000000001</v>
      </c>
      <c r="Y93" s="2">
        <v>13.55</v>
      </c>
      <c r="Z93" s="2">
        <v>22.3</v>
      </c>
      <c r="AA93" s="2">
        <v>60.7</v>
      </c>
      <c r="AB93" s="2">
        <v>27.2151</v>
      </c>
      <c r="AC93" s="2">
        <v>13.69</v>
      </c>
      <c r="AD93" s="2">
        <v>20</v>
      </c>
      <c r="AE93" s="2">
        <v>68.5</v>
      </c>
      <c r="AF93" s="2">
        <v>30.5855</v>
      </c>
      <c r="AG93" s="2">
        <v>8.61</v>
      </c>
      <c r="AH93" s="22">
        <v>14.7</v>
      </c>
      <c r="AI93" s="22">
        <v>58.5</v>
      </c>
      <c r="AJ93" s="22">
        <v>27.802199999999999</v>
      </c>
      <c r="AK93" s="18">
        <v>14.97</v>
      </c>
      <c r="AL93" s="18">
        <v>23.7</v>
      </c>
      <c r="AM93" s="18">
        <v>63.2</v>
      </c>
      <c r="AN93" s="2">
        <v>53.517400000000002</v>
      </c>
      <c r="AO93" s="2">
        <v>11.32</v>
      </c>
      <c r="AP93" s="2">
        <v>18</v>
      </c>
      <c r="AQ93" s="2">
        <v>63</v>
      </c>
      <c r="AR93" s="2">
        <v>8.4129000000000005</v>
      </c>
      <c r="AS93" s="2">
        <v>11.41</v>
      </c>
      <c r="AT93" s="2">
        <v>19.600000000000001</v>
      </c>
      <c r="AU93" s="2">
        <v>58.4</v>
      </c>
      <c r="AV93" s="2">
        <v>17.107800000000001</v>
      </c>
      <c r="AW93" s="2">
        <v>11.19</v>
      </c>
      <c r="AX93" s="2">
        <v>21.6</v>
      </c>
      <c r="AY93" s="2">
        <v>51.7</v>
      </c>
      <c r="AZ93" s="2">
        <v>21.883500000000002</v>
      </c>
      <c r="BA93" s="2">
        <v>13.02</v>
      </c>
      <c r="BB93" s="2">
        <v>18.100000000000001</v>
      </c>
      <c r="BC93" s="2">
        <v>71.900000000000006</v>
      </c>
      <c r="BD93" s="2">
        <v>33.915399999999998</v>
      </c>
      <c r="BE93" s="4"/>
      <c r="BF93" s="4"/>
    </row>
    <row r="94" spans="1:58" x14ac:dyDescent="0.2">
      <c r="A94" s="29">
        <v>93</v>
      </c>
      <c r="B94" s="7" t="s">
        <v>30</v>
      </c>
      <c r="C94" s="3">
        <v>39926</v>
      </c>
      <c r="D94" s="4" t="s">
        <v>28</v>
      </c>
      <c r="E94" s="4" t="s">
        <v>163</v>
      </c>
      <c r="F94" s="5" t="s">
        <v>191</v>
      </c>
      <c r="G94" s="6">
        <v>0.87569444444444444</v>
      </c>
      <c r="H94" s="6">
        <v>0.91249999999999998</v>
      </c>
      <c r="I94" s="85">
        <f t="shared" si="1"/>
        <v>52.999999999999972</v>
      </c>
      <c r="J94" s="86">
        <f>I94*Segmentos!$D$7*(AH94%)*IF(ISNUMBER(AI94),AI94%,0)</f>
        <v>288743.99999999983</v>
      </c>
      <c r="K94" s="86">
        <f>I94*Segmentos!$D$7*(AL94%)*IF(ISNUMBER(AM94),AM94%,0)</f>
        <v>221158.39999999991</v>
      </c>
      <c r="L94" s="4"/>
      <c r="M94" s="2">
        <v>1.19</v>
      </c>
      <c r="N94" s="2">
        <v>3.1</v>
      </c>
      <c r="O94" s="2">
        <v>38.4</v>
      </c>
      <c r="P94" s="2">
        <v>94.9482</v>
      </c>
      <c r="Q94" s="2">
        <v>0.13</v>
      </c>
      <c r="R94" s="2">
        <v>0.9</v>
      </c>
      <c r="S94" s="2">
        <v>15</v>
      </c>
      <c r="T94" s="2">
        <v>1.7287999999999999</v>
      </c>
      <c r="U94" s="2">
        <v>0.55000000000000004</v>
      </c>
      <c r="V94" s="2">
        <v>2.9</v>
      </c>
      <c r="W94" s="2">
        <v>19</v>
      </c>
      <c r="X94" s="2">
        <v>9.2243999999999993</v>
      </c>
      <c r="Y94" s="2">
        <v>0.88</v>
      </c>
      <c r="Z94" s="2">
        <v>2.7</v>
      </c>
      <c r="AA94" s="2">
        <v>32.1</v>
      </c>
      <c r="AB94" s="2">
        <v>20.764800000000001</v>
      </c>
      <c r="AC94" s="2">
        <v>2.42</v>
      </c>
      <c r="AD94" s="2">
        <v>4.7</v>
      </c>
      <c r="AE94" s="2">
        <v>51.5</v>
      </c>
      <c r="AF94" s="2">
        <v>63.230200000000004</v>
      </c>
      <c r="AG94" s="2">
        <v>1.34</v>
      </c>
      <c r="AH94" s="22">
        <v>3</v>
      </c>
      <c r="AI94" s="22">
        <v>45.4</v>
      </c>
      <c r="AJ94" s="22">
        <v>50.6997</v>
      </c>
      <c r="AK94" s="18">
        <v>1.06</v>
      </c>
      <c r="AL94" s="18">
        <v>3.2</v>
      </c>
      <c r="AM94" s="18">
        <v>32.6</v>
      </c>
      <c r="AN94" s="2">
        <v>44.2485</v>
      </c>
      <c r="AO94" s="2">
        <v>0.34</v>
      </c>
      <c r="AP94" s="2">
        <v>1.1000000000000001</v>
      </c>
      <c r="AQ94" s="2">
        <v>30.2</v>
      </c>
      <c r="AR94" s="2">
        <v>2.9801000000000002</v>
      </c>
      <c r="AS94" s="2">
        <v>0.83</v>
      </c>
      <c r="AT94" s="2">
        <v>2.1</v>
      </c>
      <c r="AU94" s="2">
        <v>39.700000000000003</v>
      </c>
      <c r="AV94" s="2">
        <v>14.5176</v>
      </c>
      <c r="AW94" s="2">
        <v>1.66</v>
      </c>
      <c r="AX94" s="2">
        <v>3</v>
      </c>
      <c r="AY94" s="2">
        <v>55.3</v>
      </c>
      <c r="AZ94" s="2">
        <v>38.07</v>
      </c>
      <c r="BA94" s="2">
        <v>1.29</v>
      </c>
      <c r="BB94" s="2">
        <v>4.3</v>
      </c>
      <c r="BC94" s="2">
        <v>29.8</v>
      </c>
      <c r="BD94" s="2">
        <v>39.380600000000001</v>
      </c>
      <c r="BE94" s="4"/>
      <c r="BF94" s="4"/>
    </row>
    <row r="95" spans="1:58" x14ac:dyDescent="0.2">
      <c r="A95" s="29">
        <v>94</v>
      </c>
      <c r="B95" s="7" t="s">
        <v>20</v>
      </c>
      <c r="C95" s="3">
        <v>39926</v>
      </c>
      <c r="D95" s="4" t="s">
        <v>17</v>
      </c>
      <c r="E95" s="4" t="s">
        <v>169</v>
      </c>
      <c r="F95" s="5" t="s">
        <v>191</v>
      </c>
      <c r="G95" s="6">
        <v>0.9194444444444444</v>
      </c>
      <c r="H95" s="6">
        <v>0.95833333333333337</v>
      </c>
      <c r="I95" s="85">
        <f t="shared" si="1"/>
        <v>56.000000000000121</v>
      </c>
      <c r="J95" s="86">
        <f>I95*Segmentos!$D$7*(AH95%)*IF(ISNUMBER(AI95),AI95%,0)</f>
        <v>306432.00000000064</v>
      </c>
      <c r="K95" s="86">
        <f>I95*Segmentos!$D$7*(AL95%)*IF(ISNUMBER(AM95),AM95%,0)</f>
        <v>42515.200000000092</v>
      </c>
      <c r="L95" s="4"/>
      <c r="M95" s="2">
        <v>0.74</v>
      </c>
      <c r="N95" s="2">
        <v>1.8</v>
      </c>
      <c r="O95" s="2">
        <v>41.4</v>
      </c>
      <c r="P95" s="2">
        <v>83.772800000000004</v>
      </c>
      <c r="Q95" s="2">
        <v>0.02</v>
      </c>
      <c r="R95" s="2">
        <v>0.2</v>
      </c>
      <c r="S95" s="2">
        <v>10.7</v>
      </c>
      <c r="T95" s="2">
        <v>0.46239999999999998</v>
      </c>
      <c r="U95" s="2">
        <v>0.06</v>
      </c>
      <c r="V95" s="2">
        <v>1.2</v>
      </c>
      <c r="W95" s="2">
        <v>5</v>
      </c>
      <c r="X95" s="2">
        <v>1.4073</v>
      </c>
      <c r="Y95" s="2">
        <v>0.26</v>
      </c>
      <c r="Z95" s="2">
        <v>1.2</v>
      </c>
      <c r="AA95" s="2">
        <v>22.1</v>
      </c>
      <c r="AB95" s="2">
        <v>8.7461000000000002</v>
      </c>
      <c r="AC95" s="2">
        <v>1.97</v>
      </c>
      <c r="AD95" s="2">
        <v>3.5</v>
      </c>
      <c r="AE95" s="2">
        <v>56.1</v>
      </c>
      <c r="AF95" s="2">
        <v>73.1571</v>
      </c>
      <c r="AG95" s="2">
        <v>1.36</v>
      </c>
      <c r="AH95" s="22">
        <v>2.4</v>
      </c>
      <c r="AI95" s="22">
        <v>57</v>
      </c>
      <c r="AJ95" s="22">
        <v>72.901200000000003</v>
      </c>
      <c r="AK95" s="18">
        <v>0.18</v>
      </c>
      <c r="AL95" s="18">
        <v>1.3</v>
      </c>
      <c r="AM95" s="18">
        <v>14.6</v>
      </c>
      <c r="AN95" s="2">
        <v>10.871700000000001</v>
      </c>
      <c r="AO95" s="2">
        <v>0.23</v>
      </c>
      <c r="AP95" s="2">
        <v>0.4</v>
      </c>
      <c r="AQ95" s="2">
        <v>53.8</v>
      </c>
      <c r="AR95" s="2">
        <v>2.7883</v>
      </c>
      <c r="AS95" s="2">
        <v>0.15</v>
      </c>
      <c r="AT95" s="2">
        <v>0.9</v>
      </c>
      <c r="AU95" s="2">
        <v>16.100000000000001</v>
      </c>
      <c r="AV95" s="2">
        <v>3.7301000000000002</v>
      </c>
      <c r="AW95" s="2">
        <v>1.43</v>
      </c>
      <c r="AX95" s="2">
        <v>2.9</v>
      </c>
      <c r="AY95" s="2">
        <v>48.5</v>
      </c>
      <c r="AZ95" s="2">
        <v>46.317</v>
      </c>
      <c r="BA95" s="2">
        <v>0.72</v>
      </c>
      <c r="BB95" s="2">
        <v>1.8</v>
      </c>
      <c r="BC95" s="2">
        <v>39.299999999999997</v>
      </c>
      <c r="BD95" s="2">
        <v>30.9374</v>
      </c>
      <c r="BE95" s="4"/>
      <c r="BF95" s="4"/>
    </row>
    <row r="96" spans="1:58" x14ac:dyDescent="0.2">
      <c r="A96" s="29">
        <v>95</v>
      </c>
      <c r="B96" s="7" t="s">
        <v>11</v>
      </c>
      <c r="C96" s="3">
        <v>39926</v>
      </c>
      <c r="D96" s="4" t="s">
        <v>8</v>
      </c>
      <c r="E96" s="4" t="s">
        <v>166</v>
      </c>
      <c r="F96" s="5" t="s">
        <v>191</v>
      </c>
      <c r="G96" s="6">
        <v>0.91111111111111109</v>
      </c>
      <c r="H96" s="6">
        <v>0.91180555555555554</v>
      </c>
      <c r="I96" s="85">
        <f t="shared" si="1"/>
        <v>0.99999999999999645</v>
      </c>
      <c r="J96" s="86">
        <f>I96*Segmentos!$D$7*(AH96%)*IF(ISNUMBER(AI96),AI96%,0)</f>
        <v>13199.999999999955</v>
      </c>
      <c r="K96" s="86">
        <f>I96*Segmentos!$D$7*(AL96%)*IF(ISNUMBER(AM96),AM96%,0)</f>
        <v>16799.999999999942</v>
      </c>
      <c r="L96" s="4"/>
      <c r="M96" s="2">
        <v>3.76</v>
      </c>
      <c r="N96" s="2">
        <v>3.8</v>
      </c>
      <c r="O96" s="2">
        <v>100</v>
      </c>
      <c r="P96" s="2">
        <v>85.313000000000002</v>
      </c>
      <c r="Q96" s="2">
        <v>2.29</v>
      </c>
      <c r="R96" s="2">
        <v>2.2999999999999998</v>
      </c>
      <c r="S96" s="2">
        <v>100</v>
      </c>
      <c r="T96" s="2">
        <v>8.6565999999999992</v>
      </c>
      <c r="U96" s="2">
        <v>0.51</v>
      </c>
      <c r="V96" s="2">
        <v>0.5</v>
      </c>
      <c r="W96" s="2">
        <v>100</v>
      </c>
      <c r="X96" s="2">
        <v>2.4350000000000001</v>
      </c>
      <c r="Y96" s="2">
        <v>2.85</v>
      </c>
      <c r="Z96" s="2">
        <v>2.9</v>
      </c>
      <c r="AA96" s="2">
        <v>100</v>
      </c>
      <c r="AB96" s="2">
        <v>19.0992</v>
      </c>
      <c r="AC96" s="2">
        <v>7.41</v>
      </c>
      <c r="AD96" s="2">
        <v>7.4</v>
      </c>
      <c r="AE96" s="2">
        <v>100</v>
      </c>
      <c r="AF96" s="2">
        <v>55.122199999999999</v>
      </c>
      <c r="AG96" s="2">
        <v>3.3</v>
      </c>
      <c r="AH96" s="22">
        <v>3.3</v>
      </c>
      <c r="AI96" s="22">
        <v>100</v>
      </c>
      <c r="AJ96" s="22">
        <v>35.4696</v>
      </c>
      <c r="AK96" s="18">
        <v>4.18</v>
      </c>
      <c r="AL96" s="18">
        <v>4.2</v>
      </c>
      <c r="AM96" s="18">
        <v>100</v>
      </c>
      <c r="AN96" s="2">
        <v>49.843400000000003</v>
      </c>
      <c r="AO96" s="2">
        <v>0.84</v>
      </c>
      <c r="AP96" s="2">
        <v>0.8</v>
      </c>
      <c r="AQ96" s="2">
        <v>100</v>
      </c>
      <c r="AR96" s="2">
        <v>2.0869</v>
      </c>
      <c r="AS96" s="2">
        <v>0.95</v>
      </c>
      <c r="AT96" s="2">
        <v>0.9</v>
      </c>
      <c r="AU96" s="2">
        <v>100</v>
      </c>
      <c r="AV96" s="2">
        <v>4.7339000000000002</v>
      </c>
      <c r="AW96" s="2">
        <v>5.0199999999999996</v>
      </c>
      <c r="AX96" s="2">
        <v>5</v>
      </c>
      <c r="AY96" s="2">
        <v>100</v>
      </c>
      <c r="AZ96" s="2">
        <v>32.698399999999999</v>
      </c>
      <c r="BA96" s="2">
        <v>5.28</v>
      </c>
      <c r="BB96" s="2">
        <v>5.3</v>
      </c>
      <c r="BC96" s="2">
        <v>100</v>
      </c>
      <c r="BD96" s="2">
        <v>45.793799999999997</v>
      </c>
      <c r="BE96" s="4"/>
      <c r="BF96" s="4"/>
    </row>
    <row r="97" spans="1:58" x14ac:dyDescent="0.2">
      <c r="A97" s="29">
        <v>96</v>
      </c>
      <c r="B97" s="7" t="s">
        <v>6</v>
      </c>
      <c r="C97" s="3">
        <v>39926</v>
      </c>
      <c r="D97" s="4" t="s">
        <v>3</v>
      </c>
      <c r="E97" s="4" t="s">
        <v>166</v>
      </c>
      <c r="F97" s="5" t="s">
        <v>191</v>
      </c>
      <c r="G97" s="6">
        <v>0.91041666666666676</v>
      </c>
      <c r="H97" s="6">
        <v>0.91180555555555554</v>
      </c>
      <c r="I97" s="85">
        <f t="shared" si="1"/>
        <v>1.999999999999833</v>
      </c>
      <c r="J97" s="86">
        <f>I97*Segmentos!$D$7*(AH97%)*IF(ISNUMBER(AI97),AI97%,0)</f>
        <v>70223.999999994136</v>
      </c>
      <c r="K97" s="86">
        <f>I97*Segmentos!$D$7*(AL97%)*IF(ISNUMBER(AM97),AM97%,0)</f>
        <v>51998.399999995665</v>
      </c>
      <c r="L97" s="4"/>
      <c r="M97" s="2">
        <v>7.62</v>
      </c>
      <c r="N97" s="2">
        <v>8.1999999999999993</v>
      </c>
      <c r="O97" s="2">
        <v>93.2</v>
      </c>
      <c r="P97" s="2">
        <v>79.861400000000003</v>
      </c>
      <c r="Q97" s="2">
        <v>4.03</v>
      </c>
      <c r="R97" s="2">
        <v>4.2</v>
      </c>
      <c r="S97" s="2">
        <v>95.3</v>
      </c>
      <c r="T97" s="2">
        <v>7.0442999999999998</v>
      </c>
      <c r="U97" s="2">
        <v>6.67</v>
      </c>
      <c r="V97" s="2">
        <v>7.4</v>
      </c>
      <c r="W97" s="2">
        <v>89.5</v>
      </c>
      <c r="X97" s="2">
        <v>14.644399999999999</v>
      </c>
      <c r="Y97" s="2">
        <v>7.68</v>
      </c>
      <c r="Z97" s="2">
        <v>8.4</v>
      </c>
      <c r="AA97" s="2">
        <v>91.9</v>
      </c>
      <c r="AB97" s="2">
        <v>23.757000000000001</v>
      </c>
      <c r="AC97" s="2">
        <v>10.01</v>
      </c>
      <c r="AD97" s="2">
        <v>10.5</v>
      </c>
      <c r="AE97" s="2">
        <v>95.4</v>
      </c>
      <c r="AF97" s="2">
        <v>34.415599999999998</v>
      </c>
      <c r="AG97" s="2">
        <v>8.82</v>
      </c>
      <c r="AH97" s="22">
        <v>9.5</v>
      </c>
      <c r="AI97" s="22">
        <v>92.4</v>
      </c>
      <c r="AJ97" s="22">
        <v>43.8264</v>
      </c>
      <c r="AK97" s="18">
        <v>6.54</v>
      </c>
      <c r="AL97" s="18">
        <v>6.9</v>
      </c>
      <c r="AM97" s="18">
        <v>94.2</v>
      </c>
      <c r="AN97" s="2">
        <v>36.034999999999997</v>
      </c>
      <c r="AO97" s="2">
        <v>4.1500000000000004</v>
      </c>
      <c r="AP97" s="2">
        <v>4.2</v>
      </c>
      <c r="AQ97" s="2">
        <v>98</v>
      </c>
      <c r="AR97" s="2">
        <v>4.7549000000000001</v>
      </c>
      <c r="AS97" s="2">
        <v>6.03</v>
      </c>
      <c r="AT97" s="2">
        <v>6.9</v>
      </c>
      <c r="AU97" s="2">
        <v>87.5</v>
      </c>
      <c r="AV97" s="2">
        <v>13.925599999999999</v>
      </c>
      <c r="AW97" s="2">
        <v>10.11</v>
      </c>
      <c r="AX97" s="2">
        <v>10.4</v>
      </c>
      <c r="AY97" s="2">
        <v>97.4</v>
      </c>
      <c r="AZ97" s="2">
        <v>30.444900000000001</v>
      </c>
      <c r="BA97" s="2">
        <v>7.66</v>
      </c>
      <c r="BB97" s="2">
        <v>8.4</v>
      </c>
      <c r="BC97" s="2">
        <v>91.3</v>
      </c>
      <c r="BD97" s="2">
        <v>30.736000000000001</v>
      </c>
      <c r="BE97" s="4"/>
      <c r="BF97" s="4"/>
    </row>
    <row r="98" spans="1:58" x14ac:dyDescent="0.2">
      <c r="A98" s="29">
        <v>97</v>
      </c>
      <c r="B98" s="7" t="s">
        <v>31</v>
      </c>
      <c r="C98" s="3">
        <v>39926</v>
      </c>
      <c r="D98" s="4" t="s">
        <v>28</v>
      </c>
      <c r="E98" s="4" t="s">
        <v>166</v>
      </c>
      <c r="F98" s="5" t="s">
        <v>191</v>
      </c>
      <c r="G98" s="6">
        <v>0.91249999999999998</v>
      </c>
      <c r="H98" s="6">
        <v>0.91527777777777775</v>
      </c>
      <c r="I98" s="85">
        <f t="shared" si="1"/>
        <v>3.9999999999999858</v>
      </c>
      <c r="J98" s="86">
        <f>I98*Segmentos!$D$7*(AH98%)*IF(ISNUMBER(AI98),AI98%,0)</f>
        <v>24652.799999999916</v>
      </c>
      <c r="K98" s="86">
        <f>I98*Segmentos!$D$7*(AL98%)*IF(ISNUMBER(AM98),AM98%,0)</f>
        <v>17855.999999999942</v>
      </c>
      <c r="L98" s="4"/>
      <c r="M98" s="2">
        <v>1.34</v>
      </c>
      <c r="N98" s="2">
        <v>2</v>
      </c>
      <c r="O98" s="2">
        <v>68.400000000000006</v>
      </c>
      <c r="P98" s="2">
        <v>96.927400000000006</v>
      </c>
      <c r="Q98" s="2">
        <v>0.02</v>
      </c>
      <c r="R98" s="2">
        <v>0.1</v>
      </c>
      <c r="S98" s="2">
        <v>25</v>
      </c>
      <c r="T98" s="2">
        <v>0.26669999999999999</v>
      </c>
      <c r="U98" s="2">
        <v>0.83</v>
      </c>
      <c r="V98" s="2">
        <v>1.2</v>
      </c>
      <c r="W98" s="2">
        <v>67.900000000000006</v>
      </c>
      <c r="X98" s="2">
        <v>12.603</v>
      </c>
      <c r="Y98" s="2">
        <v>1.1299999999999999</v>
      </c>
      <c r="Z98" s="2">
        <v>1.3</v>
      </c>
      <c r="AA98" s="2">
        <v>87.6</v>
      </c>
      <c r="AB98" s="2">
        <v>24.1051</v>
      </c>
      <c r="AC98" s="2">
        <v>2.5299999999999998</v>
      </c>
      <c r="AD98" s="2">
        <v>4</v>
      </c>
      <c r="AE98" s="2">
        <v>63.4</v>
      </c>
      <c r="AF98" s="2">
        <v>59.952599999999997</v>
      </c>
      <c r="AG98" s="2">
        <v>1.55</v>
      </c>
      <c r="AH98" s="22">
        <v>2.4</v>
      </c>
      <c r="AI98" s="22">
        <v>64.2</v>
      </c>
      <c r="AJ98" s="22">
        <v>53.222700000000003</v>
      </c>
      <c r="AK98" s="18">
        <v>1.1499999999999999</v>
      </c>
      <c r="AL98" s="18">
        <v>1.5</v>
      </c>
      <c r="AM98" s="18">
        <v>74.400000000000006</v>
      </c>
      <c r="AN98" s="2">
        <v>43.704700000000003</v>
      </c>
      <c r="AO98" s="2">
        <v>0.33</v>
      </c>
      <c r="AP98" s="2">
        <v>0.5</v>
      </c>
      <c r="AQ98" s="2">
        <v>65.3</v>
      </c>
      <c r="AR98" s="2">
        <v>2.5767000000000002</v>
      </c>
      <c r="AS98" s="2">
        <v>0.93</v>
      </c>
      <c r="AT98" s="2">
        <v>1.7</v>
      </c>
      <c r="AU98" s="2">
        <v>55.7</v>
      </c>
      <c r="AV98" s="2">
        <v>14.817399999999999</v>
      </c>
      <c r="AW98" s="2">
        <v>1.78</v>
      </c>
      <c r="AX98" s="2">
        <v>2.7</v>
      </c>
      <c r="AY98" s="2">
        <v>65.099999999999994</v>
      </c>
      <c r="AZ98" s="2">
        <v>37.004199999999997</v>
      </c>
      <c r="BA98" s="2">
        <v>1.54</v>
      </c>
      <c r="BB98" s="2">
        <v>2</v>
      </c>
      <c r="BC98" s="2">
        <v>78.400000000000006</v>
      </c>
      <c r="BD98" s="2">
        <v>42.529000000000003</v>
      </c>
      <c r="BE98" s="4"/>
      <c r="BF98" s="4"/>
    </row>
    <row r="99" spans="1:58" x14ac:dyDescent="0.2">
      <c r="A99" s="29">
        <v>98</v>
      </c>
      <c r="B99" s="7" t="s">
        <v>37</v>
      </c>
      <c r="C99" s="3">
        <v>39926</v>
      </c>
      <c r="D99" s="4" t="s">
        <v>21</v>
      </c>
      <c r="E99" s="4" t="s">
        <v>173</v>
      </c>
      <c r="F99" s="5" t="s">
        <v>191</v>
      </c>
      <c r="G99" s="6">
        <v>0.87430555555555556</v>
      </c>
      <c r="H99" s="6">
        <v>0.875</v>
      </c>
      <c r="I99" s="85">
        <f t="shared" si="1"/>
        <v>0.99999999999999645</v>
      </c>
      <c r="J99" s="86">
        <f>I99*Segmentos!$D$7*(AH99%)*IF(ISNUMBER(AI99),AI99%,0)</f>
        <v>3199.9999999999891</v>
      </c>
      <c r="K99" s="86">
        <f>I99*Segmentos!$D$7*(AL99%)*IF(ISNUMBER(AM99),AM99%,0)</f>
        <v>2399.9999999999918</v>
      </c>
      <c r="L99" s="4"/>
      <c r="M99" s="2">
        <v>0.69</v>
      </c>
      <c r="N99" s="2">
        <v>0.7</v>
      </c>
      <c r="O99" s="2">
        <v>100</v>
      </c>
      <c r="P99" s="2">
        <v>86.598399999999998</v>
      </c>
      <c r="Q99" s="2">
        <v>0</v>
      </c>
      <c r="R99" s="2">
        <v>0</v>
      </c>
      <c r="S99" s="8" t="s">
        <v>577</v>
      </c>
      <c r="T99" s="2">
        <v>0</v>
      </c>
      <c r="U99" s="2">
        <v>0.22</v>
      </c>
      <c r="V99" s="2">
        <v>0.2</v>
      </c>
      <c r="W99" s="2">
        <v>100</v>
      </c>
      <c r="X99" s="2">
        <v>5.8654999999999999</v>
      </c>
      <c r="Y99" s="2">
        <v>0.17</v>
      </c>
      <c r="Z99" s="2">
        <v>0.2</v>
      </c>
      <c r="AA99" s="2">
        <v>100</v>
      </c>
      <c r="AB99" s="2">
        <v>6.3452000000000002</v>
      </c>
      <c r="AC99" s="2">
        <v>1.8</v>
      </c>
      <c r="AD99" s="2">
        <v>1.8</v>
      </c>
      <c r="AE99" s="2">
        <v>100</v>
      </c>
      <c r="AF99" s="2">
        <v>74.387600000000006</v>
      </c>
      <c r="AG99" s="2">
        <v>0.79</v>
      </c>
      <c r="AH99" s="22">
        <v>0.8</v>
      </c>
      <c r="AI99" s="22">
        <v>100</v>
      </c>
      <c r="AJ99" s="22">
        <v>47.145800000000001</v>
      </c>
      <c r="AK99" s="18">
        <v>0.6</v>
      </c>
      <c r="AL99" s="18">
        <v>0.6</v>
      </c>
      <c r="AM99" s="18">
        <v>100</v>
      </c>
      <c r="AN99" s="2">
        <v>39.452500000000001</v>
      </c>
      <c r="AO99" s="2">
        <v>0.75</v>
      </c>
      <c r="AP99" s="2">
        <v>0.8</v>
      </c>
      <c r="AQ99" s="2">
        <v>100</v>
      </c>
      <c r="AR99" s="2">
        <v>10.339700000000001</v>
      </c>
      <c r="AS99" s="2">
        <v>0.82</v>
      </c>
      <c r="AT99" s="2">
        <v>0.8</v>
      </c>
      <c r="AU99" s="2">
        <v>100</v>
      </c>
      <c r="AV99" s="2">
        <v>22.7836</v>
      </c>
      <c r="AW99" s="2">
        <v>0.74</v>
      </c>
      <c r="AX99" s="2">
        <v>0.7</v>
      </c>
      <c r="AY99" s="2">
        <v>100</v>
      </c>
      <c r="AZ99" s="2">
        <v>26.734200000000001</v>
      </c>
      <c r="BA99" s="2">
        <v>0.56000000000000005</v>
      </c>
      <c r="BB99" s="2">
        <v>0.6</v>
      </c>
      <c r="BC99" s="2">
        <v>100</v>
      </c>
      <c r="BD99" s="2">
        <v>26.7409</v>
      </c>
      <c r="BE99" s="4"/>
      <c r="BF99" s="4"/>
    </row>
    <row r="100" spans="1:58" x14ac:dyDescent="0.2">
      <c r="A100" s="29">
        <v>99</v>
      </c>
      <c r="B100" s="7" t="s">
        <v>43</v>
      </c>
      <c r="C100" s="3">
        <v>39926</v>
      </c>
      <c r="D100" s="4" t="s">
        <v>21</v>
      </c>
      <c r="E100" s="4" t="s">
        <v>170</v>
      </c>
      <c r="F100" s="5" t="s">
        <v>191</v>
      </c>
      <c r="G100" s="6">
        <v>0.90972222222222221</v>
      </c>
      <c r="H100" s="6">
        <v>0.92847222222222225</v>
      </c>
      <c r="I100" s="85">
        <f t="shared" si="1"/>
        <v>27.000000000000064</v>
      </c>
      <c r="J100" s="86">
        <f>I100*Segmentos!$D$7*(AH100%)*IF(ISNUMBER(AI100),AI100%,0)</f>
        <v>81259.200000000201</v>
      </c>
      <c r="K100" s="86">
        <f>I100*Segmentos!$D$7*(AL100%)*IF(ISNUMBER(AM100),AM100%,0)</f>
        <v>73483.200000000172</v>
      </c>
      <c r="L100" s="4"/>
      <c r="M100" s="2">
        <v>0.72</v>
      </c>
      <c r="N100" s="2">
        <v>1.9</v>
      </c>
      <c r="O100" s="2">
        <v>38.6</v>
      </c>
      <c r="P100" s="2">
        <v>45.792000000000002</v>
      </c>
      <c r="Q100" s="2">
        <v>0.09</v>
      </c>
      <c r="R100" s="2">
        <v>1</v>
      </c>
      <c r="S100" s="2">
        <v>8.9</v>
      </c>
      <c r="T100" s="2">
        <v>0.92020000000000002</v>
      </c>
      <c r="U100" s="2">
        <v>1.93</v>
      </c>
      <c r="V100" s="2">
        <v>3.3</v>
      </c>
      <c r="W100" s="2">
        <v>58.2</v>
      </c>
      <c r="X100" s="2">
        <v>25.709800000000001</v>
      </c>
      <c r="Y100" s="2">
        <v>0.93</v>
      </c>
      <c r="Z100" s="2">
        <v>2.4</v>
      </c>
      <c r="AA100" s="2">
        <v>38.5</v>
      </c>
      <c r="AB100" s="2">
        <v>17.421299999999999</v>
      </c>
      <c r="AC100" s="2">
        <v>0.08</v>
      </c>
      <c r="AD100" s="2">
        <v>0.9</v>
      </c>
      <c r="AE100" s="2">
        <v>9.3000000000000007</v>
      </c>
      <c r="AF100" s="2">
        <v>1.7406999999999999</v>
      </c>
      <c r="AG100" s="2">
        <v>0.75</v>
      </c>
      <c r="AH100" s="22">
        <v>1.9</v>
      </c>
      <c r="AI100" s="22">
        <v>39.6</v>
      </c>
      <c r="AJ100" s="22">
        <v>22.4619</v>
      </c>
      <c r="AK100" s="18">
        <v>0.7</v>
      </c>
      <c r="AL100" s="18">
        <v>1.8</v>
      </c>
      <c r="AM100" s="18">
        <v>37.799999999999997</v>
      </c>
      <c r="AN100" s="2">
        <v>23.330100000000002</v>
      </c>
      <c r="AO100" s="2">
        <v>0.03</v>
      </c>
      <c r="AP100" s="2">
        <v>0.5</v>
      </c>
      <c r="AQ100" s="2">
        <v>5.6</v>
      </c>
      <c r="AR100" s="2">
        <v>0.20680000000000001</v>
      </c>
      <c r="AS100" s="2">
        <v>0.25</v>
      </c>
      <c r="AT100" s="2">
        <v>1.9</v>
      </c>
      <c r="AU100" s="2">
        <v>13.3</v>
      </c>
      <c r="AV100" s="2">
        <v>3.4550999999999998</v>
      </c>
      <c r="AW100" s="2">
        <v>0.47</v>
      </c>
      <c r="AX100" s="2">
        <v>1.6</v>
      </c>
      <c r="AY100" s="2">
        <v>28.3</v>
      </c>
      <c r="AZ100" s="2">
        <v>8.52</v>
      </c>
      <c r="BA100" s="2">
        <v>1.38</v>
      </c>
      <c r="BB100" s="2">
        <v>2.4</v>
      </c>
      <c r="BC100" s="2">
        <v>57.3</v>
      </c>
      <c r="BD100" s="2">
        <v>33.61</v>
      </c>
      <c r="BE100" s="4"/>
      <c r="BF100" s="4"/>
    </row>
    <row r="101" spans="1:58" x14ac:dyDescent="0.2">
      <c r="A101" s="29">
        <v>100</v>
      </c>
      <c r="B101" s="7" t="s">
        <v>44</v>
      </c>
      <c r="C101" s="3">
        <v>39926</v>
      </c>
      <c r="D101" s="4" t="s">
        <v>3</v>
      </c>
      <c r="E101" s="4" t="s">
        <v>169</v>
      </c>
      <c r="F101" s="5" t="s">
        <v>191</v>
      </c>
      <c r="G101" s="6">
        <v>0.91805555555555562</v>
      </c>
      <c r="H101" s="6">
        <v>0.99097222222222225</v>
      </c>
      <c r="I101" s="85">
        <f t="shared" si="1"/>
        <v>104.99999999999994</v>
      </c>
      <c r="J101" s="86">
        <f>I101*Segmentos!$D$7*(AH101%)*IF(ISNUMBER(AI101),AI101%,0)</f>
        <v>3451265.9999999981</v>
      </c>
      <c r="K101" s="86">
        <f>I101*Segmentos!$D$7*(AL101%)*IF(ISNUMBER(AM101),AM101%,0)</f>
        <v>2709629.9999999986</v>
      </c>
      <c r="L101" s="4"/>
      <c r="M101" s="2">
        <v>7.29</v>
      </c>
      <c r="N101" s="2">
        <v>26.3</v>
      </c>
      <c r="O101" s="2">
        <v>27.8</v>
      </c>
      <c r="P101" s="2">
        <v>87.463399999999993</v>
      </c>
      <c r="Q101" s="2">
        <v>4.74</v>
      </c>
      <c r="R101" s="2">
        <v>16.7</v>
      </c>
      <c r="S101" s="2">
        <v>28.4</v>
      </c>
      <c r="T101" s="2">
        <v>9.4891000000000005</v>
      </c>
      <c r="U101" s="2">
        <v>6.85</v>
      </c>
      <c r="V101" s="2">
        <v>23.2</v>
      </c>
      <c r="W101" s="2">
        <v>29.5</v>
      </c>
      <c r="X101" s="2">
        <v>17.229500000000002</v>
      </c>
      <c r="Y101" s="2">
        <v>9.5299999999999994</v>
      </c>
      <c r="Z101" s="2">
        <v>34.799999999999997</v>
      </c>
      <c r="AA101" s="2">
        <v>27.4</v>
      </c>
      <c r="AB101" s="2">
        <v>33.759599999999999</v>
      </c>
      <c r="AC101" s="2">
        <v>6.85</v>
      </c>
      <c r="AD101" s="2">
        <v>25.4</v>
      </c>
      <c r="AE101" s="2">
        <v>27</v>
      </c>
      <c r="AF101" s="2">
        <v>26.985199999999999</v>
      </c>
      <c r="AG101" s="2">
        <v>8.2200000000000006</v>
      </c>
      <c r="AH101" s="22">
        <v>27.3</v>
      </c>
      <c r="AI101" s="22">
        <v>30.1</v>
      </c>
      <c r="AJ101" s="22">
        <v>46.772300000000001</v>
      </c>
      <c r="AK101" s="18">
        <v>6.46</v>
      </c>
      <c r="AL101" s="18">
        <v>25.3</v>
      </c>
      <c r="AM101" s="18">
        <v>25.5</v>
      </c>
      <c r="AN101" s="2">
        <v>40.691099999999999</v>
      </c>
      <c r="AO101" s="2">
        <v>3.24</v>
      </c>
      <c r="AP101" s="2">
        <v>18</v>
      </c>
      <c r="AQ101" s="2">
        <v>18</v>
      </c>
      <c r="AR101" s="2">
        <v>4.2394999999999996</v>
      </c>
      <c r="AS101" s="2">
        <v>5.81</v>
      </c>
      <c r="AT101" s="2">
        <v>19.899999999999999</v>
      </c>
      <c r="AU101" s="2">
        <v>29.3</v>
      </c>
      <c r="AV101" s="2">
        <v>15.357200000000001</v>
      </c>
      <c r="AW101" s="2">
        <v>8.98</v>
      </c>
      <c r="AX101" s="2">
        <v>30.7</v>
      </c>
      <c r="AY101" s="2">
        <v>29.3</v>
      </c>
      <c r="AZ101" s="2">
        <v>30.966899999999999</v>
      </c>
      <c r="BA101" s="2">
        <v>8.0399999999999991</v>
      </c>
      <c r="BB101" s="2">
        <v>29</v>
      </c>
      <c r="BC101" s="2">
        <v>27.7</v>
      </c>
      <c r="BD101" s="2">
        <v>36.899900000000002</v>
      </c>
      <c r="BE101" s="4"/>
      <c r="BF101" s="4"/>
    </row>
    <row r="102" spans="1:58" x14ac:dyDescent="0.2">
      <c r="A102" s="29">
        <v>101</v>
      </c>
      <c r="B102" s="7" t="s">
        <v>26</v>
      </c>
      <c r="C102" s="3">
        <v>39926</v>
      </c>
      <c r="D102" s="4" t="s">
        <v>21</v>
      </c>
      <c r="E102" s="4" t="s">
        <v>170</v>
      </c>
      <c r="F102" s="5" t="s">
        <v>191</v>
      </c>
      <c r="G102" s="6">
        <v>0.89236111111111116</v>
      </c>
      <c r="H102" s="6">
        <v>0.90902777777777777</v>
      </c>
      <c r="I102" s="85">
        <f t="shared" si="1"/>
        <v>23.999999999999915</v>
      </c>
      <c r="J102" s="86">
        <f>I102*Segmentos!$D$7*(AH102%)*IF(ISNUMBER(AI102),AI102%,0)</f>
        <v>43545.599999999853</v>
      </c>
      <c r="K102" s="86">
        <f>I102*Segmentos!$D$7*(AL102%)*IF(ISNUMBER(AM102),AM102%,0)</f>
        <v>45964.799999999836</v>
      </c>
      <c r="L102" s="4"/>
      <c r="M102" s="2">
        <v>0.47</v>
      </c>
      <c r="N102" s="2">
        <v>1.4</v>
      </c>
      <c r="O102" s="2">
        <v>32.799999999999997</v>
      </c>
      <c r="P102" s="2">
        <v>27.123699999999999</v>
      </c>
      <c r="Q102" s="2">
        <v>0.04</v>
      </c>
      <c r="R102" s="2">
        <v>0.5</v>
      </c>
      <c r="S102" s="2">
        <v>8.3000000000000007</v>
      </c>
      <c r="T102" s="2">
        <v>0.40910000000000002</v>
      </c>
      <c r="U102" s="2">
        <v>1.95</v>
      </c>
      <c r="V102" s="2">
        <v>5.2</v>
      </c>
      <c r="W102" s="2">
        <v>37.700000000000003</v>
      </c>
      <c r="X102" s="2">
        <v>23.6508</v>
      </c>
      <c r="Y102" s="2">
        <v>0.14000000000000001</v>
      </c>
      <c r="Z102" s="2">
        <v>0.5</v>
      </c>
      <c r="AA102" s="2">
        <v>26.9</v>
      </c>
      <c r="AB102" s="2">
        <v>2.4369999999999998</v>
      </c>
      <c r="AC102" s="2">
        <v>0.03</v>
      </c>
      <c r="AD102" s="2">
        <v>0.3</v>
      </c>
      <c r="AE102" s="2">
        <v>10.4</v>
      </c>
      <c r="AF102" s="2">
        <v>0.62680000000000002</v>
      </c>
      <c r="AG102" s="2">
        <v>0.46</v>
      </c>
      <c r="AH102" s="22">
        <v>0.9</v>
      </c>
      <c r="AI102" s="22">
        <v>50.4</v>
      </c>
      <c r="AJ102" s="22">
        <v>12.571999999999999</v>
      </c>
      <c r="AK102" s="18">
        <v>0.48</v>
      </c>
      <c r="AL102" s="18">
        <v>1.9</v>
      </c>
      <c r="AM102" s="18">
        <v>25.2</v>
      </c>
      <c r="AN102" s="2">
        <v>14.5517</v>
      </c>
      <c r="AO102" s="2">
        <v>0.1</v>
      </c>
      <c r="AP102" s="2">
        <v>0.8</v>
      </c>
      <c r="AQ102" s="2">
        <v>12.4</v>
      </c>
      <c r="AR102" s="2">
        <v>0.64570000000000005</v>
      </c>
      <c r="AS102" s="2">
        <v>0.25</v>
      </c>
      <c r="AT102" s="2">
        <v>0.8</v>
      </c>
      <c r="AU102" s="2">
        <v>30.4</v>
      </c>
      <c r="AV102" s="2">
        <v>3.1242000000000001</v>
      </c>
      <c r="AW102" s="2">
        <v>0.11</v>
      </c>
      <c r="AX102" s="2">
        <v>0.2</v>
      </c>
      <c r="AY102" s="2">
        <v>50</v>
      </c>
      <c r="AZ102" s="2">
        <v>1.8606</v>
      </c>
      <c r="BA102" s="2">
        <v>0.97</v>
      </c>
      <c r="BB102" s="2">
        <v>2.9</v>
      </c>
      <c r="BC102" s="2">
        <v>33.9</v>
      </c>
      <c r="BD102" s="2">
        <v>21.493200000000002</v>
      </c>
      <c r="BE102" s="4"/>
      <c r="BF102" s="4"/>
    </row>
    <row r="103" spans="1:58" x14ac:dyDescent="0.2">
      <c r="A103" s="29">
        <v>102</v>
      </c>
      <c r="B103" s="7" t="s">
        <v>14</v>
      </c>
      <c r="C103" s="3">
        <v>39926</v>
      </c>
      <c r="D103" s="4" t="s">
        <v>13</v>
      </c>
      <c r="E103" s="4" t="s">
        <v>163</v>
      </c>
      <c r="F103" s="5" t="s">
        <v>191</v>
      </c>
      <c r="G103" s="6">
        <v>0.85069444444444453</v>
      </c>
      <c r="H103" s="6">
        <v>0.875</v>
      </c>
      <c r="I103" s="85">
        <f t="shared" si="1"/>
        <v>34.999999999999872</v>
      </c>
      <c r="J103" s="86">
        <f>I103*Segmentos!$D$7*(AH103%)*IF(ISNUMBER(AI103),AI103%,0)</f>
        <v>851465.99999999674</v>
      </c>
      <c r="K103" s="86">
        <f>I103*Segmentos!$D$7*(AL103%)*IF(ISNUMBER(AM103),AM103%,0)</f>
        <v>1413719.9999999949</v>
      </c>
      <c r="L103" s="4"/>
      <c r="M103" s="2">
        <v>8.19</v>
      </c>
      <c r="N103" s="2">
        <v>12.7</v>
      </c>
      <c r="O103" s="2">
        <v>64.8</v>
      </c>
      <c r="P103" s="2">
        <v>82.3</v>
      </c>
      <c r="Q103" s="2">
        <v>5.95</v>
      </c>
      <c r="R103" s="2">
        <v>9.4</v>
      </c>
      <c r="S103" s="2">
        <v>63</v>
      </c>
      <c r="T103" s="2">
        <v>9.9639000000000006</v>
      </c>
      <c r="U103" s="2">
        <v>7.03</v>
      </c>
      <c r="V103" s="2">
        <v>12.8</v>
      </c>
      <c r="W103" s="2">
        <v>54.9</v>
      </c>
      <c r="X103" s="2">
        <v>14.8057</v>
      </c>
      <c r="Y103" s="2">
        <v>7.31</v>
      </c>
      <c r="Z103" s="2">
        <v>10.8</v>
      </c>
      <c r="AA103" s="2">
        <v>67.900000000000006</v>
      </c>
      <c r="AB103" s="2">
        <v>21.6831</v>
      </c>
      <c r="AC103" s="2">
        <v>10.87</v>
      </c>
      <c r="AD103" s="2">
        <v>15.9</v>
      </c>
      <c r="AE103" s="2">
        <v>68.5</v>
      </c>
      <c r="AF103" s="2">
        <v>35.847299999999997</v>
      </c>
      <c r="AG103" s="2">
        <v>6.09</v>
      </c>
      <c r="AH103" s="22">
        <v>9.6999999999999993</v>
      </c>
      <c r="AI103" s="22">
        <v>62.7</v>
      </c>
      <c r="AJ103" s="22">
        <v>29.019400000000001</v>
      </c>
      <c r="AK103" s="18">
        <v>10.09</v>
      </c>
      <c r="AL103" s="18">
        <v>15.3</v>
      </c>
      <c r="AM103" s="18">
        <v>66</v>
      </c>
      <c r="AN103" s="2">
        <v>53.2806</v>
      </c>
      <c r="AO103" s="2">
        <v>4.9800000000000004</v>
      </c>
      <c r="AP103" s="2">
        <v>10.9</v>
      </c>
      <c r="AQ103" s="2">
        <v>45.7</v>
      </c>
      <c r="AR103" s="2">
        <v>5.4694000000000003</v>
      </c>
      <c r="AS103" s="2">
        <v>8.1199999999999992</v>
      </c>
      <c r="AT103" s="2">
        <v>12.5</v>
      </c>
      <c r="AU103" s="2">
        <v>64.8</v>
      </c>
      <c r="AV103" s="2">
        <v>17.961300000000001</v>
      </c>
      <c r="AW103" s="2">
        <v>7.66</v>
      </c>
      <c r="AX103" s="2">
        <v>12.2</v>
      </c>
      <c r="AY103" s="2">
        <v>62.6</v>
      </c>
      <c r="AZ103" s="2">
        <v>22.1158</v>
      </c>
      <c r="BA103" s="2">
        <v>9.56</v>
      </c>
      <c r="BB103" s="2">
        <v>13.5</v>
      </c>
      <c r="BC103" s="2">
        <v>70.599999999999994</v>
      </c>
      <c r="BD103" s="2">
        <v>36.753500000000003</v>
      </c>
      <c r="BE103" s="4"/>
      <c r="BF103" s="4"/>
    </row>
    <row r="104" spans="1:58" x14ac:dyDescent="0.2">
      <c r="A104" s="29">
        <v>103</v>
      </c>
      <c r="B104" s="7" t="s">
        <v>45</v>
      </c>
      <c r="C104" s="3">
        <v>39926</v>
      </c>
      <c r="D104" s="4" t="s">
        <v>8</v>
      </c>
      <c r="E104" s="4" t="s">
        <v>175</v>
      </c>
      <c r="F104" s="5" t="s">
        <v>191</v>
      </c>
      <c r="G104" s="6">
        <v>0.92013888888888884</v>
      </c>
      <c r="H104" s="6">
        <v>0.98888888888888893</v>
      </c>
      <c r="I104" s="85">
        <f t="shared" si="1"/>
        <v>99.000000000000128</v>
      </c>
      <c r="J104" s="86">
        <f>I104*Segmentos!$D$7*(AH104%)*IF(ISNUMBER(AI104),AI104%,0)</f>
        <v>1521036.0000000021</v>
      </c>
      <c r="K104" s="86">
        <f>I104*Segmentos!$D$7*(AL104%)*IF(ISNUMBER(AM104),AM104%,0)</f>
        <v>1736658.0000000023</v>
      </c>
      <c r="L104" s="4"/>
      <c r="M104" s="2">
        <v>4.13</v>
      </c>
      <c r="N104" s="2">
        <v>23.8</v>
      </c>
      <c r="O104" s="2">
        <v>17.399999999999999</v>
      </c>
      <c r="P104" s="2">
        <v>75.300700000000006</v>
      </c>
      <c r="Q104" s="2">
        <v>2.94</v>
      </c>
      <c r="R104" s="2">
        <v>15.5</v>
      </c>
      <c r="S104" s="2">
        <v>19</v>
      </c>
      <c r="T104" s="2">
        <v>8.9573</v>
      </c>
      <c r="U104" s="2">
        <v>3.45</v>
      </c>
      <c r="V104" s="2">
        <v>16.600000000000001</v>
      </c>
      <c r="W104" s="2">
        <v>20.7</v>
      </c>
      <c r="X104" s="2">
        <v>13.177899999999999</v>
      </c>
      <c r="Y104" s="2">
        <v>5.39</v>
      </c>
      <c r="Z104" s="2">
        <v>31.4</v>
      </c>
      <c r="AA104" s="2">
        <v>17.2</v>
      </c>
      <c r="AB104" s="2">
        <v>29.0198</v>
      </c>
      <c r="AC104" s="2">
        <v>4.03</v>
      </c>
      <c r="AD104" s="2">
        <v>25.8</v>
      </c>
      <c r="AE104" s="2">
        <v>15.6</v>
      </c>
      <c r="AF104" s="2">
        <v>24.145700000000001</v>
      </c>
      <c r="AG104" s="2">
        <v>3.85</v>
      </c>
      <c r="AH104" s="22">
        <v>23</v>
      </c>
      <c r="AI104" s="22">
        <v>16.7</v>
      </c>
      <c r="AJ104" s="22">
        <v>33.289400000000001</v>
      </c>
      <c r="AK104" s="18">
        <v>4.38</v>
      </c>
      <c r="AL104" s="18">
        <v>24.5</v>
      </c>
      <c r="AM104" s="18">
        <v>17.899999999999999</v>
      </c>
      <c r="AN104" s="2">
        <v>42.011299999999999</v>
      </c>
      <c r="AO104" s="2">
        <v>1.91</v>
      </c>
      <c r="AP104" s="2">
        <v>11.2</v>
      </c>
      <c r="AQ104" s="2">
        <v>17.100000000000001</v>
      </c>
      <c r="AR104" s="2">
        <v>3.8115999999999999</v>
      </c>
      <c r="AS104" s="2">
        <v>3.7</v>
      </c>
      <c r="AT104" s="2">
        <v>16.899999999999999</v>
      </c>
      <c r="AU104" s="2">
        <v>21.9</v>
      </c>
      <c r="AV104" s="2">
        <v>14.876200000000001</v>
      </c>
      <c r="AW104" s="2">
        <v>4.55</v>
      </c>
      <c r="AX104" s="2">
        <v>27</v>
      </c>
      <c r="AY104" s="2">
        <v>16.899999999999999</v>
      </c>
      <c r="AZ104" s="2">
        <v>23.868300000000001</v>
      </c>
      <c r="BA104" s="2">
        <v>4.6900000000000004</v>
      </c>
      <c r="BB104" s="2">
        <v>29</v>
      </c>
      <c r="BC104" s="2">
        <v>16.2</v>
      </c>
      <c r="BD104" s="2">
        <v>32.744700000000002</v>
      </c>
      <c r="BE104" s="4"/>
      <c r="BF104" s="4"/>
    </row>
    <row r="105" spans="1:58" x14ac:dyDescent="0.2">
      <c r="A105" s="29">
        <v>104</v>
      </c>
      <c r="B105" s="7" t="s">
        <v>10</v>
      </c>
      <c r="C105" s="3">
        <v>39926</v>
      </c>
      <c r="D105" s="4" t="s">
        <v>8</v>
      </c>
      <c r="E105" s="4" t="s">
        <v>164</v>
      </c>
      <c r="F105" s="5" t="s">
        <v>191</v>
      </c>
      <c r="G105" s="6">
        <v>0.87430555555555556</v>
      </c>
      <c r="H105" s="6">
        <v>0.92013888888888884</v>
      </c>
      <c r="I105" s="85">
        <f t="shared" si="1"/>
        <v>65.999999999999929</v>
      </c>
      <c r="J105" s="86">
        <f>I105*Segmentos!$D$7*(AH105%)*IF(ISNUMBER(AI105),AI105%,0)</f>
        <v>1297190.3999999987</v>
      </c>
      <c r="K105" s="86">
        <f>I105*Segmentos!$D$7*(AL105%)*IF(ISNUMBER(AM105),AM105%,0)</f>
        <v>1437004.7999999986</v>
      </c>
      <c r="L105" s="4"/>
      <c r="M105" s="2">
        <v>5.19</v>
      </c>
      <c r="N105" s="2">
        <v>16.7</v>
      </c>
      <c r="O105" s="2">
        <v>31.1</v>
      </c>
      <c r="P105" s="2">
        <v>82.6751</v>
      </c>
      <c r="Q105" s="2">
        <v>2.4300000000000002</v>
      </c>
      <c r="R105" s="2">
        <v>7</v>
      </c>
      <c r="S105" s="2">
        <v>34.5</v>
      </c>
      <c r="T105" s="2">
        <v>6.4581999999999997</v>
      </c>
      <c r="U105" s="2">
        <v>3</v>
      </c>
      <c r="V105" s="2">
        <v>12.3</v>
      </c>
      <c r="W105" s="2">
        <v>24.5</v>
      </c>
      <c r="X105" s="2">
        <v>10.0291</v>
      </c>
      <c r="Y105" s="2">
        <v>4.4800000000000004</v>
      </c>
      <c r="Z105" s="2">
        <v>19.8</v>
      </c>
      <c r="AA105" s="2">
        <v>22.6</v>
      </c>
      <c r="AB105" s="2">
        <v>21.077100000000002</v>
      </c>
      <c r="AC105" s="2">
        <v>8.6199999999999992</v>
      </c>
      <c r="AD105" s="2">
        <v>21.7</v>
      </c>
      <c r="AE105" s="2">
        <v>39.799999999999997</v>
      </c>
      <c r="AF105" s="2">
        <v>45.110700000000001</v>
      </c>
      <c r="AG105" s="2">
        <v>4.91</v>
      </c>
      <c r="AH105" s="22">
        <v>16.600000000000001</v>
      </c>
      <c r="AI105" s="22">
        <v>29.6</v>
      </c>
      <c r="AJ105" s="22">
        <v>37.149299999999997</v>
      </c>
      <c r="AK105" s="18">
        <v>5.43</v>
      </c>
      <c r="AL105" s="18">
        <v>16.8</v>
      </c>
      <c r="AM105" s="18">
        <v>32.4</v>
      </c>
      <c r="AN105" s="2">
        <v>45.525799999999997</v>
      </c>
      <c r="AO105" s="2">
        <v>1.46</v>
      </c>
      <c r="AP105" s="2">
        <v>12.7</v>
      </c>
      <c r="AQ105" s="2">
        <v>11.5</v>
      </c>
      <c r="AR105" s="2">
        <v>2.5350999999999999</v>
      </c>
      <c r="AS105" s="2">
        <v>1.73</v>
      </c>
      <c r="AT105" s="2">
        <v>9.1</v>
      </c>
      <c r="AU105" s="2">
        <v>19.100000000000001</v>
      </c>
      <c r="AV105" s="2">
        <v>6.0705999999999998</v>
      </c>
      <c r="AW105" s="2">
        <v>5.35</v>
      </c>
      <c r="AX105" s="2">
        <v>18.399999999999999</v>
      </c>
      <c r="AY105" s="2">
        <v>29.1</v>
      </c>
      <c r="AZ105" s="2">
        <v>24.517700000000001</v>
      </c>
      <c r="BA105" s="2">
        <v>8.1199999999999992</v>
      </c>
      <c r="BB105" s="2">
        <v>21</v>
      </c>
      <c r="BC105" s="2">
        <v>38.700000000000003</v>
      </c>
      <c r="BD105" s="2">
        <v>49.551600000000001</v>
      </c>
      <c r="BE105" s="4"/>
      <c r="BF105" s="4"/>
    </row>
    <row r="106" spans="1:58" x14ac:dyDescent="0.2">
      <c r="A106" s="29">
        <v>105</v>
      </c>
      <c r="B106" s="7" t="s">
        <v>23</v>
      </c>
      <c r="C106" s="3">
        <v>39926</v>
      </c>
      <c r="D106" s="4" t="s">
        <v>21</v>
      </c>
      <c r="E106" s="4" t="s">
        <v>170</v>
      </c>
      <c r="F106" s="5" t="s">
        <v>191</v>
      </c>
      <c r="G106" s="6">
        <v>0.87569444444444444</v>
      </c>
      <c r="H106" s="6">
        <v>0.88124999999999998</v>
      </c>
      <c r="I106" s="85">
        <f t="shared" si="1"/>
        <v>7.9999999999999716</v>
      </c>
      <c r="J106" s="86">
        <f>I106*Segmentos!$D$7*(AH106%)*IF(ISNUMBER(AI106),AI106%,0)</f>
        <v>10118.399999999965</v>
      </c>
      <c r="K106" s="86">
        <f>I106*Segmentos!$D$7*(AL106%)*IF(ISNUMBER(AM106),AM106%,0)</f>
        <v>14822.399999999949</v>
      </c>
      <c r="L106" s="4"/>
      <c r="M106" s="2">
        <v>0.41</v>
      </c>
      <c r="N106" s="2">
        <v>0.7</v>
      </c>
      <c r="O106" s="2">
        <v>55.9</v>
      </c>
      <c r="P106" s="2">
        <v>45.4086</v>
      </c>
      <c r="Q106" s="2">
        <v>0</v>
      </c>
      <c r="R106" s="2">
        <v>0</v>
      </c>
      <c r="S106" s="8" t="s">
        <v>577</v>
      </c>
      <c r="T106" s="2">
        <v>0</v>
      </c>
      <c r="U106" s="2">
        <v>0.9</v>
      </c>
      <c r="V106" s="2">
        <v>1.4</v>
      </c>
      <c r="W106" s="2">
        <v>62.5</v>
      </c>
      <c r="X106" s="2">
        <v>20.8506</v>
      </c>
      <c r="Y106" s="2">
        <v>0.38</v>
      </c>
      <c r="Z106" s="2">
        <v>0.5</v>
      </c>
      <c r="AA106" s="2">
        <v>70.099999999999994</v>
      </c>
      <c r="AB106" s="2">
        <v>12.4368</v>
      </c>
      <c r="AC106" s="2">
        <v>0.33</v>
      </c>
      <c r="AD106" s="2">
        <v>0.8</v>
      </c>
      <c r="AE106" s="2">
        <v>40.200000000000003</v>
      </c>
      <c r="AF106" s="2">
        <v>12.1212</v>
      </c>
      <c r="AG106" s="2">
        <v>0.32</v>
      </c>
      <c r="AH106" s="22">
        <v>0.6</v>
      </c>
      <c r="AI106" s="22">
        <v>52.7</v>
      </c>
      <c r="AJ106" s="22">
        <v>17.038499999999999</v>
      </c>
      <c r="AK106" s="18">
        <v>0.49</v>
      </c>
      <c r="AL106" s="18">
        <v>0.8</v>
      </c>
      <c r="AM106" s="18">
        <v>57.9</v>
      </c>
      <c r="AN106" s="2">
        <v>28.370100000000001</v>
      </c>
      <c r="AO106" s="2">
        <v>0.43</v>
      </c>
      <c r="AP106" s="2">
        <v>0.7</v>
      </c>
      <c r="AQ106" s="2">
        <v>65.599999999999994</v>
      </c>
      <c r="AR106" s="2">
        <v>5.2118000000000002</v>
      </c>
      <c r="AS106" s="2">
        <v>0.27</v>
      </c>
      <c r="AT106" s="2">
        <v>0.6</v>
      </c>
      <c r="AU106" s="2">
        <v>43.8</v>
      </c>
      <c r="AV106" s="2">
        <v>6.5380000000000003</v>
      </c>
      <c r="AW106" s="2">
        <v>0.4</v>
      </c>
      <c r="AX106" s="2">
        <v>0.8</v>
      </c>
      <c r="AY106" s="2">
        <v>51.1</v>
      </c>
      <c r="AZ106" s="2">
        <v>12.808199999999999</v>
      </c>
      <c r="BA106" s="2">
        <v>0.49</v>
      </c>
      <c r="BB106" s="2">
        <v>0.8</v>
      </c>
      <c r="BC106" s="2">
        <v>62.5</v>
      </c>
      <c r="BD106" s="2">
        <v>20.8506</v>
      </c>
      <c r="BE106" s="4"/>
      <c r="BF106" s="4"/>
    </row>
    <row r="107" spans="1:58" x14ac:dyDescent="0.2">
      <c r="A107" s="29">
        <v>106</v>
      </c>
      <c r="B107" s="7" t="s">
        <v>25</v>
      </c>
      <c r="C107" s="3">
        <v>39926</v>
      </c>
      <c r="D107" s="4" t="s">
        <v>21</v>
      </c>
      <c r="E107" s="4" t="s">
        <v>171</v>
      </c>
      <c r="F107" s="5" t="s">
        <v>191</v>
      </c>
      <c r="G107" s="6">
        <v>0.88888888888888884</v>
      </c>
      <c r="H107" s="6">
        <v>0.89027777777777783</v>
      </c>
      <c r="I107" s="85">
        <f t="shared" si="1"/>
        <v>2.0000000000001528</v>
      </c>
      <c r="J107" s="86">
        <f>I107*Segmentos!$D$7*(AH107%)*IF(ISNUMBER(AI107),AI107%,0)</f>
        <v>4560.0000000003483</v>
      </c>
      <c r="K107" s="86">
        <f>I107*Segmentos!$D$7*(AL107%)*IF(ISNUMBER(AM107),AM107%,0)</f>
        <v>4300.8000000003276</v>
      </c>
      <c r="L107" s="4"/>
      <c r="M107" s="2">
        <v>0.54</v>
      </c>
      <c r="N107" s="2">
        <v>0.6</v>
      </c>
      <c r="O107" s="2">
        <v>92.3</v>
      </c>
      <c r="P107" s="2">
        <v>37.153399999999998</v>
      </c>
      <c r="Q107" s="2">
        <v>0</v>
      </c>
      <c r="R107" s="2">
        <v>0</v>
      </c>
      <c r="S107" s="8" t="s">
        <v>577</v>
      </c>
      <c r="T107" s="2">
        <v>0</v>
      </c>
      <c r="U107" s="2">
        <v>1.62</v>
      </c>
      <c r="V107" s="2">
        <v>1.7</v>
      </c>
      <c r="W107" s="2">
        <v>93.1</v>
      </c>
      <c r="X107" s="2">
        <v>23.162600000000001</v>
      </c>
      <c r="Y107" s="2">
        <v>0.35</v>
      </c>
      <c r="Z107" s="2">
        <v>0.4</v>
      </c>
      <c r="AA107" s="2">
        <v>94.9</v>
      </c>
      <c r="AB107" s="2">
        <v>7.1448999999999998</v>
      </c>
      <c r="AC107" s="2">
        <v>0.31</v>
      </c>
      <c r="AD107" s="2">
        <v>0.3</v>
      </c>
      <c r="AE107" s="2">
        <v>87.3</v>
      </c>
      <c r="AF107" s="2">
        <v>6.8460000000000001</v>
      </c>
      <c r="AG107" s="2">
        <v>0.59</v>
      </c>
      <c r="AH107" s="22">
        <v>0.6</v>
      </c>
      <c r="AI107" s="22">
        <v>95</v>
      </c>
      <c r="AJ107" s="22">
        <v>19.005199999999999</v>
      </c>
      <c r="AK107" s="18">
        <v>0.51</v>
      </c>
      <c r="AL107" s="18">
        <v>0.6</v>
      </c>
      <c r="AM107" s="18">
        <v>89.6</v>
      </c>
      <c r="AN107" s="2">
        <v>18.148199999999999</v>
      </c>
      <c r="AO107" s="2">
        <v>0.27</v>
      </c>
      <c r="AP107" s="2">
        <v>0.4</v>
      </c>
      <c r="AQ107" s="2">
        <v>66.599999999999994</v>
      </c>
      <c r="AR107" s="2">
        <v>1.9815</v>
      </c>
      <c r="AS107" s="2">
        <v>0.3</v>
      </c>
      <c r="AT107" s="2">
        <v>0.3</v>
      </c>
      <c r="AU107" s="2">
        <v>92.1</v>
      </c>
      <c r="AV107" s="2">
        <v>4.4724000000000004</v>
      </c>
      <c r="AW107" s="2">
        <v>0.38</v>
      </c>
      <c r="AX107" s="2">
        <v>0.4</v>
      </c>
      <c r="AY107" s="2">
        <v>100</v>
      </c>
      <c r="AZ107" s="2">
        <v>7.5556999999999999</v>
      </c>
      <c r="BA107" s="2">
        <v>0.88</v>
      </c>
      <c r="BB107" s="2">
        <v>1</v>
      </c>
      <c r="BC107" s="2">
        <v>93.1</v>
      </c>
      <c r="BD107" s="2">
        <v>23.143799999999999</v>
      </c>
      <c r="BE107" s="4"/>
      <c r="BF107" s="4"/>
    </row>
    <row r="108" spans="1:58" x14ac:dyDescent="0.2">
      <c r="A108" s="29">
        <v>107</v>
      </c>
      <c r="B108" s="7" t="s">
        <v>33</v>
      </c>
      <c r="C108" s="3">
        <v>39926</v>
      </c>
      <c r="D108" s="4" t="s">
        <v>28</v>
      </c>
      <c r="E108" s="4" t="s">
        <v>163</v>
      </c>
      <c r="F108" s="5" t="s">
        <v>191</v>
      </c>
      <c r="G108" s="6">
        <v>0.91805555555555562</v>
      </c>
      <c r="H108" s="6">
        <v>0.95972222222222225</v>
      </c>
      <c r="I108" s="85">
        <f t="shared" si="1"/>
        <v>59.999999999999943</v>
      </c>
      <c r="J108" s="86">
        <f>I108*Segmentos!$D$7*(AH108%)*IF(ISNUMBER(AI108),AI108%,0)</f>
        <v>238559.99999999977</v>
      </c>
      <c r="K108" s="86">
        <f>I108*Segmentos!$D$7*(AL108%)*IF(ISNUMBER(AM108),AM108%,0)</f>
        <v>187703.99999999983</v>
      </c>
      <c r="L108" s="4"/>
      <c r="M108" s="2">
        <v>0.89</v>
      </c>
      <c r="N108" s="2">
        <v>3.4</v>
      </c>
      <c r="O108" s="2">
        <v>26</v>
      </c>
      <c r="P108" s="2">
        <v>96.411900000000003</v>
      </c>
      <c r="Q108" s="2">
        <v>0.14000000000000001</v>
      </c>
      <c r="R108" s="2">
        <v>1.2</v>
      </c>
      <c r="S108" s="2">
        <v>12.2</v>
      </c>
      <c r="T108" s="2">
        <v>2.5550000000000002</v>
      </c>
      <c r="U108" s="2">
        <v>0.59</v>
      </c>
      <c r="V108" s="2">
        <v>2.4</v>
      </c>
      <c r="W108" s="2">
        <v>25.2</v>
      </c>
      <c r="X108" s="2">
        <v>13.411099999999999</v>
      </c>
      <c r="Y108" s="2">
        <v>0.83</v>
      </c>
      <c r="Z108" s="2">
        <v>4.3</v>
      </c>
      <c r="AA108" s="2">
        <v>19.399999999999999</v>
      </c>
      <c r="AB108" s="2">
        <v>26.567900000000002</v>
      </c>
      <c r="AC108" s="2">
        <v>1.52</v>
      </c>
      <c r="AD108" s="2">
        <v>4.5</v>
      </c>
      <c r="AE108" s="2">
        <v>33.700000000000003</v>
      </c>
      <c r="AF108" s="2">
        <v>53.877800000000001</v>
      </c>
      <c r="AG108" s="2">
        <v>1.01</v>
      </c>
      <c r="AH108" s="22">
        <v>3.5</v>
      </c>
      <c r="AI108" s="22">
        <v>28.4</v>
      </c>
      <c r="AJ108" s="22">
        <v>51.586100000000002</v>
      </c>
      <c r="AK108" s="18">
        <v>0.79</v>
      </c>
      <c r="AL108" s="18">
        <v>3.3</v>
      </c>
      <c r="AM108" s="18">
        <v>23.7</v>
      </c>
      <c r="AN108" s="2">
        <v>44.825699999999998</v>
      </c>
      <c r="AO108" s="2">
        <v>0.25</v>
      </c>
      <c r="AP108" s="2">
        <v>3</v>
      </c>
      <c r="AQ108" s="2">
        <v>8.4</v>
      </c>
      <c r="AR108" s="2">
        <v>2.9651000000000001</v>
      </c>
      <c r="AS108" s="2">
        <v>0.28999999999999998</v>
      </c>
      <c r="AT108" s="2">
        <v>1.7</v>
      </c>
      <c r="AU108" s="2">
        <v>16.899999999999999</v>
      </c>
      <c r="AV108" s="2">
        <v>6.9588999999999999</v>
      </c>
      <c r="AW108" s="2">
        <v>0.67</v>
      </c>
      <c r="AX108" s="2">
        <v>4.0999999999999996</v>
      </c>
      <c r="AY108" s="2">
        <v>16.399999999999999</v>
      </c>
      <c r="AZ108" s="2">
        <v>20.780100000000001</v>
      </c>
      <c r="BA108" s="2">
        <v>1.59</v>
      </c>
      <c r="BB108" s="2">
        <v>4.0999999999999996</v>
      </c>
      <c r="BC108" s="2">
        <v>39.1</v>
      </c>
      <c r="BD108" s="2">
        <v>65.707800000000006</v>
      </c>
      <c r="BE108" s="4"/>
      <c r="BF108" s="4"/>
    </row>
    <row r="109" spans="1:58" x14ac:dyDescent="0.2">
      <c r="A109" s="29">
        <v>108</v>
      </c>
      <c r="B109" s="7" t="s">
        <v>32</v>
      </c>
      <c r="C109" s="3">
        <v>39926</v>
      </c>
      <c r="D109" s="4" t="s">
        <v>28</v>
      </c>
      <c r="E109" s="4" t="s">
        <v>164</v>
      </c>
      <c r="F109" s="5" t="s">
        <v>191</v>
      </c>
      <c r="G109" s="6">
        <v>0.91527777777777775</v>
      </c>
      <c r="H109" s="6">
        <v>0.91805555555555562</v>
      </c>
      <c r="I109" s="85">
        <f t="shared" si="1"/>
        <v>4.0000000000001457</v>
      </c>
      <c r="J109" s="86">
        <f>I109*Segmentos!$D$7*(AH109%)*IF(ISNUMBER(AI109),AI109%,0)</f>
        <v>22432.000000000815</v>
      </c>
      <c r="K109" s="86">
        <f>I109*Segmentos!$D$7*(AL109%)*IF(ISNUMBER(AM109),AM109%,0)</f>
        <v>11360.000000000413</v>
      </c>
      <c r="L109" s="4"/>
      <c r="M109" s="2">
        <v>1.04</v>
      </c>
      <c r="N109" s="2">
        <v>1.5</v>
      </c>
      <c r="O109" s="2">
        <v>70.400000000000006</v>
      </c>
      <c r="P109" s="2">
        <v>96.087500000000006</v>
      </c>
      <c r="Q109" s="2">
        <v>0</v>
      </c>
      <c r="R109" s="2">
        <v>0</v>
      </c>
      <c r="S109" s="8" t="s">
        <v>577</v>
      </c>
      <c r="T109" s="2">
        <v>0</v>
      </c>
      <c r="U109" s="2">
        <v>0.66</v>
      </c>
      <c r="V109" s="2">
        <v>1.2</v>
      </c>
      <c r="W109" s="2">
        <v>55.1</v>
      </c>
      <c r="X109" s="2">
        <v>12.742599999999999</v>
      </c>
      <c r="Y109" s="2">
        <v>1.07</v>
      </c>
      <c r="Z109" s="2">
        <v>1.3</v>
      </c>
      <c r="AA109" s="2">
        <v>81.400000000000006</v>
      </c>
      <c r="AB109" s="2">
        <v>29.0275</v>
      </c>
      <c r="AC109" s="2">
        <v>1.8</v>
      </c>
      <c r="AD109" s="2">
        <v>2.6</v>
      </c>
      <c r="AE109" s="2">
        <v>69.900000000000006</v>
      </c>
      <c r="AF109" s="2">
        <v>54.317399999999999</v>
      </c>
      <c r="AG109" s="2">
        <v>1.38</v>
      </c>
      <c r="AH109" s="22">
        <v>2</v>
      </c>
      <c r="AI109" s="22">
        <v>70.099999999999994</v>
      </c>
      <c r="AJ109" s="22">
        <v>60.467199999999998</v>
      </c>
      <c r="AK109" s="18">
        <v>0.74</v>
      </c>
      <c r="AL109" s="18">
        <v>1</v>
      </c>
      <c r="AM109" s="18">
        <v>71</v>
      </c>
      <c r="AN109" s="2">
        <v>35.6203</v>
      </c>
      <c r="AO109" s="2">
        <v>0.39</v>
      </c>
      <c r="AP109" s="2">
        <v>0.7</v>
      </c>
      <c r="AQ109" s="2">
        <v>52.2</v>
      </c>
      <c r="AR109" s="2">
        <v>3.8868</v>
      </c>
      <c r="AS109" s="2">
        <v>0.48</v>
      </c>
      <c r="AT109" s="2">
        <v>0.8</v>
      </c>
      <c r="AU109" s="2">
        <v>56.8</v>
      </c>
      <c r="AV109" s="2">
        <v>9.6397999999999993</v>
      </c>
      <c r="AW109" s="2">
        <v>1.31</v>
      </c>
      <c r="AX109" s="2">
        <v>2.4</v>
      </c>
      <c r="AY109" s="2">
        <v>54.1</v>
      </c>
      <c r="AZ109" s="2">
        <v>34.808399999999999</v>
      </c>
      <c r="BA109" s="2">
        <v>1.35</v>
      </c>
      <c r="BB109" s="2">
        <v>1.4</v>
      </c>
      <c r="BC109" s="2">
        <v>100</v>
      </c>
      <c r="BD109" s="2">
        <v>47.752600000000001</v>
      </c>
      <c r="BE109" s="4"/>
      <c r="BF109" s="4"/>
    </row>
    <row r="110" spans="1:58" x14ac:dyDescent="0.2">
      <c r="A110" s="29">
        <v>109</v>
      </c>
      <c r="B110" s="7" t="s">
        <v>19</v>
      </c>
      <c r="C110" s="3">
        <v>39926</v>
      </c>
      <c r="D110" s="4" t="s">
        <v>17</v>
      </c>
      <c r="E110" s="4" t="s">
        <v>166</v>
      </c>
      <c r="F110" s="5" t="s">
        <v>191</v>
      </c>
      <c r="G110" s="6">
        <v>0.9159722222222223</v>
      </c>
      <c r="H110" s="6">
        <v>0.9194444444444444</v>
      </c>
      <c r="I110" s="85">
        <f t="shared" si="1"/>
        <v>4.9999999999998224</v>
      </c>
      <c r="J110" s="86">
        <f>I110*Segmentos!$D$7*(AH110%)*IF(ISNUMBER(AI110),AI110%,0)</f>
        <v>16359.999999999418</v>
      </c>
      <c r="K110" s="86">
        <f>I110*Segmentos!$D$7*(AL110%)*IF(ISNUMBER(AM110),AM110%,0)</f>
        <v>11073.999999999605</v>
      </c>
      <c r="L110" s="4"/>
      <c r="M110" s="2">
        <v>0.65</v>
      </c>
      <c r="N110" s="2">
        <v>0.8</v>
      </c>
      <c r="O110" s="2">
        <v>80.7</v>
      </c>
      <c r="P110" s="2">
        <v>60.942999999999998</v>
      </c>
      <c r="Q110" s="2">
        <v>0.23</v>
      </c>
      <c r="R110" s="2">
        <v>0.2</v>
      </c>
      <c r="S110" s="2">
        <v>100</v>
      </c>
      <c r="T110" s="2">
        <v>3.5811000000000002</v>
      </c>
      <c r="U110" s="2">
        <v>0.72</v>
      </c>
      <c r="V110" s="2">
        <v>0.7</v>
      </c>
      <c r="W110" s="2">
        <v>100</v>
      </c>
      <c r="X110" s="2">
        <v>14.1105</v>
      </c>
      <c r="Y110" s="2">
        <v>0.41</v>
      </c>
      <c r="Z110" s="2">
        <v>0.6</v>
      </c>
      <c r="AA110" s="2">
        <v>62.6</v>
      </c>
      <c r="AB110" s="2">
        <v>11.214</v>
      </c>
      <c r="AC110" s="2">
        <v>1.04</v>
      </c>
      <c r="AD110" s="2">
        <v>1.3</v>
      </c>
      <c r="AE110" s="2">
        <v>80.2</v>
      </c>
      <c r="AF110" s="2">
        <v>32.037399999999998</v>
      </c>
      <c r="AG110" s="2">
        <v>0.8</v>
      </c>
      <c r="AH110" s="22">
        <v>1</v>
      </c>
      <c r="AI110" s="22">
        <v>81.8</v>
      </c>
      <c r="AJ110" s="22">
        <v>35.618499999999997</v>
      </c>
      <c r="AK110" s="18">
        <v>0.51</v>
      </c>
      <c r="AL110" s="18">
        <v>0.7</v>
      </c>
      <c r="AM110" s="18">
        <v>79.099999999999994</v>
      </c>
      <c r="AN110" s="2">
        <v>25.3245</v>
      </c>
      <c r="AO110" s="2">
        <v>0.12</v>
      </c>
      <c r="AP110" s="2">
        <v>0.2</v>
      </c>
      <c r="AQ110" s="2">
        <v>60</v>
      </c>
      <c r="AR110" s="2">
        <v>1.1829000000000001</v>
      </c>
      <c r="AS110" s="2">
        <v>0.35</v>
      </c>
      <c r="AT110" s="2">
        <v>0.5</v>
      </c>
      <c r="AU110" s="2">
        <v>74.099999999999994</v>
      </c>
      <c r="AV110" s="2">
        <v>7.2416</v>
      </c>
      <c r="AW110" s="2">
        <v>0.69</v>
      </c>
      <c r="AX110" s="2">
        <v>1</v>
      </c>
      <c r="AY110" s="2">
        <v>66.099999999999994</v>
      </c>
      <c r="AZ110" s="2">
        <v>18.591799999999999</v>
      </c>
      <c r="BA110" s="2">
        <v>0.95</v>
      </c>
      <c r="BB110" s="2">
        <v>1</v>
      </c>
      <c r="BC110" s="2">
        <v>95.1</v>
      </c>
      <c r="BD110" s="2">
        <v>33.926699999999997</v>
      </c>
      <c r="BE110" s="4"/>
      <c r="BF110" s="4"/>
    </row>
    <row r="111" spans="1:58" x14ac:dyDescent="0.2">
      <c r="A111" s="29">
        <v>110</v>
      </c>
      <c r="B111" s="7" t="s">
        <v>2</v>
      </c>
      <c r="C111" s="3">
        <v>39926</v>
      </c>
      <c r="D111" s="4" t="s">
        <v>0</v>
      </c>
      <c r="E111" s="4" t="s">
        <v>164</v>
      </c>
      <c r="F111" s="5" t="s">
        <v>191</v>
      </c>
      <c r="G111" s="6">
        <v>0.88541666666666663</v>
      </c>
      <c r="H111" s="6">
        <v>0.93125000000000002</v>
      </c>
      <c r="I111" s="85">
        <f t="shared" si="1"/>
        <v>66.000000000000085</v>
      </c>
      <c r="J111" s="86">
        <f>I111*Segmentos!$D$7*(AH111%)*IF(ISNUMBER(AI111),AI111%,0)</f>
        <v>1287580.8000000017</v>
      </c>
      <c r="K111" s="86">
        <f>I111*Segmentos!$D$7*(AL111%)*IF(ISNUMBER(AM111),AM111%,0)</f>
        <v>2119946.4000000027</v>
      </c>
      <c r="L111" s="4"/>
      <c r="M111" s="2">
        <v>6.54</v>
      </c>
      <c r="N111" s="2">
        <v>19.600000000000001</v>
      </c>
      <c r="O111" s="2">
        <v>33.299999999999997</v>
      </c>
      <c r="P111" s="2">
        <v>84.369200000000006</v>
      </c>
      <c r="Q111" s="2">
        <v>4.1399999999999997</v>
      </c>
      <c r="R111" s="2">
        <v>11.1</v>
      </c>
      <c r="S111" s="2">
        <v>37.4</v>
      </c>
      <c r="T111" s="2">
        <v>8.9074000000000009</v>
      </c>
      <c r="U111" s="2">
        <v>5.49</v>
      </c>
      <c r="V111" s="2">
        <v>19.399999999999999</v>
      </c>
      <c r="W111" s="2">
        <v>28.3</v>
      </c>
      <c r="X111" s="2">
        <v>14.866</v>
      </c>
      <c r="Y111" s="2">
        <v>6.14</v>
      </c>
      <c r="Z111" s="2">
        <v>19</v>
      </c>
      <c r="AA111" s="2">
        <v>32.200000000000003</v>
      </c>
      <c r="AB111" s="2">
        <v>23.3888</v>
      </c>
      <c r="AC111" s="2">
        <v>8.7799999999999994</v>
      </c>
      <c r="AD111" s="2">
        <v>24.7</v>
      </c>
      <c r="AE111" s="2">
        <v>35.6</v>
      </c>
      <c r="AF111" s="2">
        <v>37.207000000000001</v>
      </c>
      <c r="AG111" s="2">
        <v>4.8899999999999997</v>
      </c>
      <c r="AH111" s="22">
        <v>17.8</v>
      </c>
      <c r="AI111" s="22">
        <v>27.4</v>
      </c>
      <c r="AJ111" s="22">
        <v>29.922699999999999</v>
      </c>
      <c r="AK111" s="18">
        <v>8.0299999999999994</v>
      </c>
      <c r="AL111" s="18">
        <v>21.3</v>
      </c>
      <c r="AM111" s="18">
        <v>37.700000000000003</v>
      </c>
      <c r="AN111" s="2">
        <v>54.4465</v>
      </c>
      <c r="AO111" s="2">
        <v>6.34</v>
      </c>
      <c r="AP111" s="2">
        <v>17.8</v>
      </c>
      <c r="AQ111" s="2">
        <v>35.5</v>
      </c>
      <c r="AR111" s="2">
        <v>8.9370999999999992</v>
      </c>
      <c r="AS111" s="2">
        <v>6.93</v>
      </c>
      <c r="AT111" s="2">
        <v>19.899999999999999</v>
      </c>
      <c r="AU111" s="2">
        <v>34.9</v>
      </c>
      <c r="AV111" s="2">
        <v>19.7028</v>
      </c>
      <c r="AW111" s="2">
        <v>7.07</v>
      </c>
      <c r="AX111" s="2">
        <v>25.7</v>
      </c>
      <c r="AY111" s="2">
        <v>27.6</v>
      </c>
      <c r="AZ111" s="2">
        <v>26.2531</v>
      </c>
      <c r="BA111" s="2">
        <v>5.96</v>
      </c>
      <c r="BB111" s="2">
        <v>15.5</v>
      </c>
      <c r="BC111" s="2">
        <v>38.5</v>
      </c>
      <c r="BD111" s="2">
        <v>29.476299999999998</v>
      </c>
      <c r="BE111" s="4"/>
      <c r="BF111" s="4"/>
    </row>
    <row r="112" spans="1:58" x14ac:dyDescent="0.2">
      <c r="A112" s="29">
        <v>111</v>
      </c>
      <c r="B112" s="7" t="s">
        <v>22</v>
      </c>
      <c r="C112" s="3">
        <v>39926</v>
      </c>
      <c r="D112" s="4" t="s">
        <v>21</v>
      </c>
      <c r="E112" s="4" t="s">
        <v>164</v>
      </c>
      <c r="F112" s="5" t="s">
        <v>191</v>
      </c>
      <c r="G112" s="6">
        <v>0.83263888888888893</v>
      </c>
      <c r="H112" s="6">
        <v>0.87430555555555556</v>
      </c>
      <c r="I112" s="85">
        <f t="shared" si="1"/>
        <v>59.999999999999943</v>
      </c>
      <c r="J112" s="86">
        <f>I112*Segmentos!$D$7*(AH112%)*IF(ISNUMBER(AI112),AI112%,0)</f>
        <v>413999.99999999959</v>
      </c>
      <c r="K112" s="86">
        <f>I112*Segmentos!$D$7*(AL112%)*IF(ISNUMBER(AM112),AM112%,0)</f>
        <v>304127.99999999977</v>
      </c>
      <c r="L112" s="4"/>
      <c r="M112" s="2">
        <v>1.48</v>
      </c>
      <c r="N112" s="2">
        <v>4.0999999999999996</v>
      </c>
      <c r="O112" s="2">
        <v>36.1</v>
      </c>
      <c r="P112" s="2">
        <v>93.566299999999998</v>
      </c>
      <c r="Q112" s="2">
        <v>0.28999999999999998</v>
      </c>
      <c r="R112" s="2">
        <v>0.5</v>
      </c>
      <c r="S112" s="2">
        <v>63.8</v>
      </c>
      <c r="T112" s="2">
        <v>3.0691000000000002</v>
      </c>
      <c r="U112" s="2">
        <v>0.18</v>
      </c>
      <c r="V112" s="2">
        <v>0.6</v>
      </c>
      <c r="W112" s="2">
        <v>27.9</v>
      </c>
      <c r="X112" s="2">
        <v>2.3853</v>
      </c>
      <c r="Y112" s="2">
        <v>0.87</v>
      </c>
      <c r="Z112" s="2">
        <v>3.2</v>
      </c>
      <c r="AA112" s="2">
        <v>27.5</v>
      </c>
      <c r="AB112" s="2">
        <v>16.2941</v>
      </c>
      <c r="AC112" s="2">
        <v>3.45</v>
      </c>
      <c r="AD112" s="2">
        <v>9</v>
      </c>
      <c r="AE112" s="2">
        <v>38.5</v>
      </c>
      <c r="AF112" s="2">
        <v>71.817800000000005</v>
      </c>
      <c r="AG112" s="2">
        <v>1.72</v>
      </c>
      <c r="AH112" s="22">
        <v>5</v>
      </c>
      <c r="AI112" s="22">
        <v>34.5</v>
      </c>
      <c r="AJ112" s="22">
        <v>51.783900000000003</v>
      </c>
      <c r="AK112" s="18">
        <v>1.26</v>
      </c>
      <c r="AL112" s="18">
        <v>3.3</v>
      </c>
      <c r="AM112" s="18">
        <v>38.4</v>
      </c>
      <c r="AN112" s="2">
        <v>41.782400000000003</v>
      </c>
      <c r="AO112" s="2">
        <v>1.1100000000000001</v>
      </c>
      <c r="AP112" s="2">
        <v>3.9</v>
      </c>
      <c r="AQ112" s="2">
        <v>28.1</v>
      </c>
      <c r="AR112" s="2">
        <v>7.6551</v>
      </c>
      <c r="AS112" s="2">
        <v>1.22</v>
      </c>
      <c r="AT112" s="2">
        <v>3.3</v>
      </c>
      <c r="AU112" s="2">
        <v>36.799999999999997</v>
      </c>
      <c r="AV112" s="2">
        <v>16.979900000000001</v>
      </c>
      <c r="AW112" s="2">
        <v>1.1299999999999999</v>
      </c>
      <c r="AX112" s="2">
        <v>4.2</v>
      </c>
      <c r="AY112" s="2">
        <v>26.7</v>
      </c>
      <c r="AZ112" s="2">
        <v>20.644600000000001</v>
      </c>
      <c r="BA112" s="2">
        <v>1.99</v>
      </c>
      <c r="BB112" s="2">
        <v>4.5</v>
      </c>
      <c r="BC112" s="2">
        <v>44.6</v>
      </c>
      <c r="BD112" s="2">
        <v>48.286799999999999</v>
      </c>
      <c r="BE112" s="4"/>
      <c r="BF112" s="4"/>
    </row>
    <row r="113" spans="1:58" x14ac:dyDescent="0.2">
      <c r="A113" s="29">
        <v>112</v>
      </c>
      <c r="B113" s="7" t="s">
        <v>24</v>
      </c>
      <c r="C113" s="3">
        <v>39926</v>
      </c>
      <c r="D113" s="4" t="s">
        <v>21</v>
      </c>
      <c r="E113" s="4" t="s">
        <v>170</v>
      </c>
      <c r="F113" s="5" t="s">
        <v>191</v>
      </c>
      <c r="G113" s="6">
        <v>0.8833333333333333</v>
      </c>
      <c r="H113" s="6">
        <v>0.89166666666666661</v>
      </c>
      <c r="I113" s="85">
        <f t="shared" si="1"/>
        <v>11.999999999999957</v>
      </c>
      <c r="J113" s="86">
        <f>I113*Segmentos!$D$7*(AH113%)*IF(ISNUMBER(AI113),AI113%,0)</f>
        <v>16919.999999999942</v>
      </c>
      <c r="K113" s="86">
        <f>I113*Segmentos!$D$7*(AL113%)*IF(ISNUMBER(AM113),AM113%,0)</f>
        <v>19118.399999999929</v>
      </c>
      <c r="L113" s="4"/>
      <c r="M113" s="2">
        <v>0.37</v>
      </c>
      <c r="N113" s="2">
        <v>0.6</v>
      </c>
      <c r="O113" s="2">
        <v>62.3</v>
      </c>
      <c r="P113" s="2">
        <v>21.938600000000001</v>
      </c>
      <c r="Q113" s="2">
        <v>0</v>
      </c>
      <c r="R113" s="2">
        <v>0</v>
      </c>
      <c r="S113" s="8" t="s">
        <v>577</v>
      </c>
      <c r="T113" s="2">
        <v>0</v>
      </c>
      <c r="U113" s="2">
        <v>1.69</v>
      </c>
      <c r="V113" s="2">
        <v>2.6</v>
      </c>
      <c r="W113" s="2">
        <v>66</v>
      </c>
      <c r="X113" s="2">
        <v>21.1448</v>
      </c>
      <c r="Y113" s="2">
        <v>0.05</v>
      </c>
      <c r="Z113" s="2">
        <v>0.2</v>
      </c>
      <c r="AA113" s="2">
        <v>25</v>
      </c>
      <c r="AB113" s="2">
        <v>0.79390000000000005</v>
      </c>
      <c r="AC113" s="2">
        <v>0</v>
      </c>
      <c r="AD113" s="2">
        <v>0</v>
      </c>
      <c r="AE113" s="8" t="s">
        <v>577</v>
      </c>
      <c r="AF113" s="2">
        <v>0</v>
      </c>
      <c r="AG113" s="2">
        <v>0.35</v>
      </c>
      <c r="AH113" s="22">
        <v>0.5</v>
      </c>
      <c r="AI113" s="22">
        <v>70.5</v>
      </c>
      <c r="AJ113" s="22">
        <v>9.9350000000000005</v>
      </c>
      <c r="AK113" s="18">
        <v>0.38</v>
      </c>
      <c r="AL113" s="18">
        <v>0.7</v>
      </c>
      <c r="AM113" s="18">
        <v>56.9</v>
      </c>
      <c r="AN113" s="2">
        <v>12.0036</v>
      </c>
      <c r="AO113" s="2">
        <v>0</v>
      </c>
      <c r="AP113" s="2">
        <v>0</v>
      </c>
      <c r="AQ113" s="8" t="s">
        <v>577</v>
      </c>
      <c r="AR113" s="2">
        <v>0</v>
      </c>
      <c r="AS113" s="2">
        <v>0</v>
      </c>
      <c r="AT113" s="2">
        <v>0</v>
      </c>
      <c r="AU113" s="8" t="s">
        <v>577</v>
      </c>
      <c r="AV113" s="2">
        <v>0</v>
      </c>
      <c r="AW113" s="2">
        <v>0.05</v>
      </c>
      <c r="AX113" s="2">
        <v>0.2</v>
      </c>
      <c r="AY113" s="2">
        <v>25</v>
      </c>
      <c r="AZ113" s="2">
        <v>0.79390000000000005</v>
      </c>
      <c r="BA113" s="2">
        <v>0.93</v>
      </c>
      <c r="BB113" s="2">
        <v>1.4</v>
      </c>
      <c r="BC113" s="2">
        <v>66</v>
      </c>
      <c r="BD113" s="2">
        <v>21.1448</v>
      </c>
      <c r="BE113" s="4"/>
      <c r="BF113" s="4"/>
    </row>
    <row r="114" spans="1:58" x14ac:dyDescent="0.2">
      <c r="A114" s="29">
        <v>113</v>
      </c>
      <c r="B114" s="7" t="s">
        <v>4</v>
      </c>
      <c r="C114" s="3">
        <v>39926</v>
      </c>
      <c r="D114" s="4" t="s">
        <v>3</v>
      </c>
      <c r="E114" s="4" t="s">
        <v>165</v>
      </c>
      <c r="F114" s="5" t="s">
        <v>191</v>
      </c>
      <c r="G114" s="6">
        <v>0.78333333333333333</v>
      </c>
      <c r="H114" s="6">
        <v>0.87430555555555556</v>
      </c>
      <c r="I114" s="85">
        <f t="shared" si="1"/>
        <v>131</v>
      </c>
      <c r="J114" s="86">
        <f>I114*Segmentos!$D$7*(AH114%)*IF(ISNUMBER(AI114),AI114%,0)</f>
        <v>1286524.8000000003</v>
      </c>
      <c r="K114" s="86">
        <f>I114*Segmentos!$D$7*(AL114%)*IF(ISNUMBER(AM114),AM114%,0)</f>
        <v>2839032</v>
      </c>
      <c r="L114" s="4"/>
      <c r="M114" s="2">
        <v>4</v>
      </c>
      <c r="N114" s="2">
        <v>15.7</v>
      </c>
      <c r="O114" s="2">
        <v>25.5</v>
      </c>
      <c r="P114" s="2">
        <v>73.370099999999994</v>
      </c>
      <c r="Q114" s="2">
        <v>4.78</v>
      </c>
      <c r="R114" s="2">
        <v>13.9</v>
      </c>
      <c r="S114" s="2">
        <v>34.299999999999997</v>
      </c>
      <c r="T114" s="2">
        <v>14.632400000000001</v>
      </c>
      <c r="U114" s="2">
        <v>4.12</v>
      </c>
      <c r="V114" s="2">
        <v>18.3</v>
      </c>
      <c r="W114" s="2">
        <v>22.5</v>
      </c>
      <c r="X114" s="2">
        <v>15.8362</v>
      </c>
      <c r="Y114" s="2">
        <v>3.3</v>
      </c>
      <c r="Z114" s="2">
        <v>13.8</v>
      </c>
      <c r="AA114" s="2">
        <v>23.9</v>
      </c>
      <c r="AB114" s="2">
        <v>17.8735</v>
      </c>
      <c r="AC114" s="2">
        <v>4.16</v>
      </c>
      <c r="AD114" s="2">
        <v>16.7</v>
      </c>
      <c r="AE114" s="2">
        <v>24.9</v>
      </c>
      <c r="AF114" s="2">
        <v>25.027999999999999</v>
      </c>
      <c r="AG114" s="2">
        <v>2.46</v>
      </c>
      <c r="AH114" s="22">
        <v>13.2</v>
      </c>
      <c r="AI114" s="22">
        <v>18.600000000000001</v>
      </c>
      <c r="AJ114" s="22">
        <v>21.3584</v>
      </c>
      <c r="AK114" s="18">
        <v>5.4</v>
      </c>
      <c r="AL114" s="18">
        <v>18</v>
      </c>
      <c r="AM114" s="18">
        <v>30.1</v>
      </c>
      <c r="AN114" s="2">
        <v>52.011800000000001</v>
      </c>
      <c r="AO114" s="2">
        <v>1.55</v>
      </c>
      <c r="AP114" s="2">
        <v>8.3000000000000007</v>
      </c>
      <c r="AQ114" s="2">
        <v>18.7</v>
      </c>
      <c r="AR114" s="2">
        <v>3.0992000000000002</v>
      </c>
      <c r="AS114" s="2">
        <v>2.0699999999999998</v>
      </c>
      <c r="AT114" s="2">
        <v>12.2</v>
      </c>
      <c r="AU114" s="2">
        <v>17</v>
      </c>
      <c r="AV114" s="2">
        <v>8.3613999999999997</v>
      </c>
      <c r="AW114" s="2">
        <v>3.75</v>
      </c>
      <c r="AX114" s="2">
        <v>15.1</v>
      </c>
      <c r="AY114" s="2">
        <v>24.8</v>
      </c>
      <c r="AZ114" s="2">
        <v>19.784800000000001</v>
      </c>
      <c r="BA114" s="2">
        <v>6</v>
      </c>
      <c r="BB114" s="2">
        <v>20.3</v>
      </c>
      <c r="BC114" s="2">
        <v>29.5</v>
      </c>
      <c r="BD114" s="2">
        <v>42.1248</v>
      </c>
      <c r="BE114" s="4"/>
      <c r="BF114" s="4"/>
    </row>
    <row r="115" spans="1:58" x14ac:dyDescent="0.2">
      <c r="A115" s="29">
        <v>114</v>
      </c>
      <c r="B115" s="7" t="s">
        <v>15</v>
      </c>
      <c r="C115" s="3">
        <v>39927</v>
      </c>
      <c r="D115" s="4" t="s">
        <v>13</v>
      </c>
      <c r="E115" s="4" t="s">
        <v>164</v>
      </c>
      <c r="F115" s="5" t="s">
        <v>192</v>
      </c>
      <c r="G115" s="6">
        <v>0.875</v>
      </c>
      <c r="H115" s="6">
        <v>0.9145833333333333</v>
      </c>
      <c r="I115" s="85">
        <f t="shared" si="1"/>
        <v>56.999999999999957</v>
      </c>
      <c r="J115" s="86">
        <f>I115*Segmentos!$D$7*(AH115%)*IF(ISNUMBER(AI115),AI115%,0)</f>
        <v>1166949.5999999992</v>
      </c>
      <c r="K115" s="86">
        <f>I115*Segmentos!$D$7*(AL115%)*IF(ISNUMBER(AM115),AM115%,0)</f>
        <v>2276899.1999999979</v>
      </c>
      <c r="L115" s="4"/>
      <c r="M115" s="2">
        <v>7.69</v>
      </c>
      <c r="N115" s="2">
        <v>19.3</v>
      </c>
      <c r="O115" s="2">
        <v>39.9</v>
      </c>
      <c r="P115" s="2">
        <v>88.4846</v>
      </c>
      <c r="Q115" s="2">
        <v>3.64</v>
      </c>
      <c r="R115" s="2">
        <v>12</v>
      </c>
      <c r="S115" s="2">
        <v>30.3</v>
      </c>
      <c r="T115" s="2">
        <v>6.9927999999999999</v>
      </c>
      <c r="U115" s="2">
        <v>5.63</v>
      </c>
      <c r="V115" s="2">
        <v>16.7</v>
      </c>
      <c r="W115" s="2">
        <v>33.799999999999997</v>
      </c>
      <c r="X115" s="2">
        <v>13.577500000000001</v>
      </c>
      <c r="Y115" s="2">
        <v>6.96</v>
      </c>
      <c r="Z115" s="2">
        <v>19.3</v>
      </c>
      <c r="AA115" s="2">
        <v>36</v>
      </c>
      <c r="AB115" s="2">
        <v>23.636600000000001</v>
      </c>
      <c r="AC115" s="2">
        <v>11.72</v>
      </c>
      <c r="AD115" s="2">
        <v>24.6</v>
      </c>
      <c r="AE115" s="2">
        <v>47.7</v>
      </c>
      <c r="AF115" s="2">
        <v>44.2776</v>
      </c>
      <c r="AG115" s="2">
        <v>5.13</v>
      </c>
      <c r="AH115" s="22">
        <v>16.3</v>
      </c>
      <c r="AI115" s="22">
        <v>31.4</v>
      </c>
      <c r="AJ115" s="22">
        <v>28.006799999999998</v>
      </c>
      <c r="AK115" s="18">
        <v>10</v>
      </c>
      <c r="AL115" s="18">
        <v>21.9</v>
      </c>
      <c r="AM115" s="18">
        <v>45.6</v>
      </c>
      <c r="AN115" s="2">
        <v>60.477800000000002</v>
      </c>
      <c r="AO115" s="2">
        <v>7.3</v>
      </c>
      <c r="AP115" s="2">
        <v>16.399999999999999</v>
      </c>
      <c r="AQ115" s="2">
        <v>44.6</v>
      </c>
      <c r="AR115" s="2">
        <v>9.1760000000000002</v>
      </c>
      <c r="AS115" s="2">
        <v>4.79</v>
      </c>
      <c r="AT115" s="2">
        <v>13.9</v>
      </c>
      <c r="AU115" s="2">
        <v>34.5</v>
      </c>
      <c r="AV115" s="2">
        <v>12.1516</v>
      </c>
      <c r="AW115" s="2">
        <v>8.56</v>
      </c>
      <c r="AX115" s="2">
        <v>21.6</v>
      </c>
      <c r="AY115" s="2">
        <v>39.700000000000003</v>
      </c>
      <c r="AZ115" s="2">
        <v>28.323799999999999</v>
      </c>
      <c r="BA115" s="2">
        <v>8.81</v>
      </c>
      <c r="BB115" s="2">
        <v>21.4</v>
      </c>
      <c r="BC115" s="2">
        <v>41.1</v>
      </c>
      <c r="BD115" s="2">
        <v>38.833199999999998</v>
      </c>
      <c r="BE115" s="4"/>
      <c r="BF115" s="4"/>
    </row>
    <row r="116" spans="1:58" x14ac:dyDescent="0.2">
      <c r="A116" s="29">
        <v>115</v>
      </c>
      <c r="B116" s="7" t="s">
        <v>5</v>
      </c>
      <c r="C116" s="3">
        <v>39927</v>
      </c>
      <c r="D116" s="4" t="s">
        <v>3</v>
      </c>
      <c r="E116" s="4" t="s">
        <v>164</v>
      </c>
      <c r="F116" s="5" t="s">
        <v>192</v>
      </c>
      <c r="G116" s="6">
        <v>0.87430555555555556</v>
      </c>
      <c r="H116" s="6">
        <v>0.91874999999999996</v>
      </c>
      <c r="I116" s="85">
        <f t="shared" si="1"/>
        <v>63.999999999999929</v>
      </c>
      <c r="J116" s="86">
        <f>I116*Segmentos!$D$7*(AH116%)*IF(ISNUMBER(AI116),AI116%,0)</f>
        <v>1491609.5999999985</v>
      </c>
      <c r="K116" s="86">
        <f>I116*Segmentos!$D$7*(AL116%)*IF(ISNUMBER(AM116),AM116%,0)</f>
        <v>1728563.1999999979</v>
      </c>
      <c r="L116" s="4"/>
      <c r="M116" s="2">
        <v>6.31</v>
      </c>
      <c r="N116" s="2">
        <v>17.399999999999999</v>
      </c>
      <c r="O116" s="2">
        <v>36.200000000000003</v>
      </c>
      <c r="P116" s="2">
        <v>87.543199999999999</v>
      </c>
      <c r="Q116" s="2">
        <v>5.0599999999999996</v>
      </c>
      <c r="R116" s="2">
        <v>16</v>
      </c>
      <c r="S116" s="2">
        <v>31.7</v>
      </c>
      <c r="T116" s="2">
        <v>11.715199999999999</v>
      </c>
      <c r="U116" s="2">
        <v>4.3099999999999996</v>
      </c>
      <c r="V116" s="2">
        <v>14.7</v>
      </c>
      <c r="W116" s="2">
        <v>29.2</v>
      </c>
      <c r="X116" s="2">
        <v>12.522399999999999</v>
      </c>
      <c r="Y116" s="2">
        <v>6.32</v>
      </c>
      <c r="Z116" s="2">
        <v>19.600000000000001</v>
      </c>
      <c r="AA116" s="2">
        <v>32.299999999999997</v>
      </c>
      <c r="AB116" s="2">
        <v>25.866299999999999</v>
      </c>
      <c r="AC116" s="2">
        <v>8.2200000000000006</v>
      </c>
      <c r="AD116" s="2">
        <v>18</v>
      </c>
      <c r="AE116" s="2">
        <v>45.6</v>
      </c>
      <c r="AF116" s="2">
        <v>37.439399999999999</v>
      </c>
      <c r="AG116" s="2">
        <v>5.81</v>
      </c>
      <c r="AH116" s="22">
        <v>16.600000000000001</v>
      </c>
      <c r="AI116" s="22">
        <v>35.1</v>
      </c>
      <c r="AJ116" s="22">
        <v>38.262900000000002</v>
      </c>
      <c r="AK116" s="18">
        <v>6.76</v>
      </c>
      <c r="AL116" s="18">
        <v>18.2</v>
      </c>
      <c r="AM116" s="18">
        <v>37.1</v>
      </c>
      <c r="AN116" s="2">
        <v>49.280299999999997</v>
      </c>
      <c r="AO116" s="2">
        <v>3.5</v>
      </c>
      <c r="AP116" s="2">
        <v>11.1</v>
      </c>
      <c r="AQ116" s="2">
        <v>31.6</v>
      </c>
      <c r="AR116" s="2">
        <v>5.3041</v>
      </c>
      <c r="AS116" s="2">
        <v>4.29</v>
      </c>
      <c r="AT116" s="2">
        <v>13.6</v>
      </c>
      <c r="AU116" s="2">
        <v>31.5</v>
      </c>
      <c r="AV116" s="2">
        <v>13.1081</v>
      </c>
      <c r="AW116" s="2">
        <v>7.08</v>
      </c>
      <c r="AX116" s="2">
        <v>21</v>
      </c>
      <c r="AY116" s="2">
        <v>33.799999999999997</v>
      </c>
      <c r="AZ116" s="2">
        <v>28.247</v>
      </c>
      <c r="BA116" s="2">
        <v>7.7</v>
      </c>
      <c r="BB116" s="2">
        <v>18.8</v>
      </c>
      <c r="BC116" s="2">
        <v>40.9</v>
      </c>
      <c r="BD116" s="2">
        <v>40.883899999999997</v>
      </c>
      <c r="BE116" s="4"/>
      <c r="BF116" s="4"/>
    </row>
    <row r="117" spans="1:58" x14ac:dyDescent="0.2">
      <c r="A117" s="29">
        <v>116</v>
      </c>
      <c r="B117" s="7" t="s">
        <v>49</v>
      </c>
      <c r="C117" s="3">
        <v>39927</v>
      </c>
      <c r="D117" s="4" t="s">
        <v>21</v>
      </c>
      <c r="E117" s="4" t="s">
        <v>168</v>
      </c>
      <c r="F117" s="5" t="s">
        <v>192</v>
      </c>
      <c r="G117" s="6">
        <v>0.9159722222222223</v>
      </c>
      <c r="H117" s="6">
        <v>0.9868055555555556</v>
      </c>
      <c r="I117" s="85">
        <f t="shared" si="1"/>
        <v>101.99999999999996</v>
      </c>
      <c r="J117" s="86">
        <f>I117*Segmentos!$D$7*(AH117%)*IF(ISNUMBER(AI117),AI117%,0)</f>
        <v>566630.39999999979</v>
      </c>
      <c r="K117" s="86">
        <f>I117*Segmentos!$D$7*(AL117%)*IF(ISNUMBER(AM117),AM117%,0)</f>
        <v>329786.39999999985</v>
      </c>
      <c r="L117" s="4" t="s">
        <v>209</v>
      </c>
      <c r="M117" s="2">
        <v>1.08</v>
      </c>
      <c r="N117" s="2">
        <v>6</v>
      </c>
      <c r="O117" s="2">
        <v>17.899999999999999</v>
      </c>
      <c r="P117" s="2">
        <v>90.350700000000003</v>
      </c>
      <c r="Q117" s="2">
        <v>0.03</v>
      </c>
      <c r="R117" s="2">
        <v>1.2</v>
      </c>
      <c r="S117" s="2">
        <v>2.9</v>
      </c>
      <c r="T117" s="2">
        <v>0.47749999999999998</v>
      </c>
      <c r="U117" s="2">
        <v>0.38</v>
      </c>
      <c r="V117" s="2">
        <v>4</v>
      </c>
      <c r="W117" s="2">
        <v>9.4</v>
      </c>
      <c r="X117" s="2">
        <v>6.6336000000000004</v>
      </c>
      <c r="Y117" s="2">
        <v>1.25</v>
      </c>
      <c r="Z117" s="2">
        <v>8.8000000000000007</v>
      </c>
      <c r="AA117" s="2">
        <v>14.1</v>
      </c>
      <c r="AB117" s="2">
        <v>30.743400000000001</v>
      </c>
      <c r="AC117" s="2">
        <v>1.91</v>
      </c>
      <c r="AD117" s="2">
        <v>7.3</v>
      </c>
      <c r="AE117" s="2">
        <v>26.2</v>
      </c>
      <c r="AF117" s="2">
        <v>52.496200000000002</v>
      </c>
      <c r="AG117" s="2">
        <v>1.38</v>
      </c>
      <c r="AH117" s="22">
        <v>6.2</v>
      </c>
      <c r="AI117" s="22">
        <v>22.4</v>
      </c>
      <c r="AJ117" s="22">
        <v>54.693100000000001</v>
      </c>
      <c r="AK117" s="18">
        <v>0.81</v>
      </c>
      <c r="AL117" s="18">
        <v>5.9</v>
      </c>
      <c r="AM117" s="18">
        <v>13.7</v>
      </c>
      <c r="AN117" s="2">
        <v>35.657699999999998</v>
      </c>
      <c r="AO117" s="2">
        <v>0.19</v>
      </c>
      <c r="AP117" s="2">
        <v>3.8</v>
      </c>
      <c r="AQ117" s="2">
        <v>5.0999999999999996</v>
      </c>
      <c r="AR117" s="2">
        <v>1.7547999999999999</v>
      </c>
      <c r="AS117" s="2">
        <v>0.61</v>
      </c>
      <c r="AT117" s="2">
        <v>3.4</v>
      </c>
      <c r="AU117" s="2">
        <v>17.8</v>
      </c>
      <c r="AV117" s="2">
        <v>11.1736</v>
      </c>
      <c r="AW117" s="2">
        <v>1.36</v>
      </c>
      <c r="AX117" s="2">
        <v>4.8</v>
      </c>
      <c r="AY117" s="2">
        <v>28.6</v>
      </c>
      <c r="AZ117" s="2">
        <v>32.691099999999999</v>
      </c>
      <c r="BA117" s="2">
        <v>1.4</v>
      </c>
      <c r="BB117" s="2">
        <v>9.1999999999999993</v>
      </c>
      <c r="BC117" s="2">
        <v>15.2</v>
      </c>
      <c r="BD117" s="2">
        <v>44.731200000000001</v>
      </c>
      <c r="BE117" s="4"/>
      <c r="BF117" s="4"/>
    </row>
    <row r="118" spans="1:58" x14ac:dyDescent="0.2">
      <c r="A118" s="29">
        <v>117</v>
      </c>
      <c r="B118" s="7" t="s">
        <v>18</v>
      </c>
      <c r="C118" s="3">
        <v>39927</v>
      </c>
      <c r="D118" s="4" t="s">
        <v>17</v>
      </c>
      <c r="E118" s="4" t="s">
        <v>168</v>
      </c>
      <c r="F118" s="5" t="s">
        <v>192</v>
      </c>
      <c r="G118" s="6">
        <v>0.82638888888888884</v>
      </c>
      <c r="H118" s="6">
        <v>0.91319444444444453</v>
      </c>
      <c r="I118" s="85">
        <f t="shared" si="1"/>
        <v>125.0000000000002</v>
      </c>
      <c r="J118" s="86">
        <f>I118*Segmentos!$D$7*(AH118%)*IF(ISNUMBER(AI118),AI118%,0)</f>
        <v>123950.00000000023</v>
      </c>
      <c r="K118" s="86">
        <f>I118*Segmentos!$D$7*(AL118%)*IF(ISNUMBER(AM118),AM118%,0)</f>
        <v>506900.00000000081</v>
      </c>
      <c r="L118" s="4" t="s">
        <v>208</v>
      </c>
      <c r="M118" s="2">
        <v>0.65</v>
      </c>
      <c r="N118" s="2">
        <v>3.7</v>
      </c>
      <c r="O118" s="2">
        <v>17.5</v>
      </c>
      <c r="P118" s="2">
        <v>81.949200000000005</v>
      </c>
      <c r="Q118" s="2">
        <v>1.17</v>
      </c>
      <c r="R118" s="2">
        <v>2.2999999999999998</v>
      </c>
      <c r="S118" s="2">
        <v>51.7</v>
      </c>
      <c r="T118" s="2">
        <v>24.5198</v>
      </c>
      <c r="U118" s="2">
        <v>0.05</v>
      </c>
      <c r="V118" s="2">
        <v>1.1000000000000001</v>
      </c>
      <c r="W118" s="2">
        <v>5.0999999999999996</v>
      </c>
      <c r="X118" s="2">
        <v>1.4214</v>
      </c>
      <c r="Y118" s="2">
        <v>0.91</v>
      </c>
      <c r="Z118" s="2">
        <v>4.9000000000000004</v>
      </c>
      <c r="AA118" s="2">
        <v>18.5</v>
      </c>
      <c r="AB118" s="2">
        <v>33.9039</v>
      </c>
      <c r="AC118" s="2">
        <v>0.54</v>
      </c>
      <c r="AD118" s="2">
        <v>5.0999999999999996</v>
      </c>
      <c r="AE118" s="2">
        <v>10.6</v>
      </c>
      <c r="AF118" s="2">
        <v>22.103999999999999</v>
      </c>
      <c r="AG118" s="2">
        <v>0.25</v>
      </c>
      <c r="AH118" s="22">
        <v>3.7</v>
      </c>
      <c r="AI118" s="22">
        <v>6.7</v>
      </c>
      <c r="AJ118" s="22">
        <v>14.9367</v>
      </c>
      <c r="AK118" s="18">
        <v>1.01</v>
      </c>
      <c r="AL118" s="18">
        <v>3.7</v>
      </c>
      <c r="AM118" s="18">
        <v>27.4</v>
      </c>
      <c r="AN118" s="2">
        <v>67.012500000000003</v>
      </c>
      <c r="AO118" s="2">
        <v>0.17</v>
      </c>
      <c r="AP118" s="2">
        <v>2.1</v>
      </c>
      <c r="AQ118" s="2">
        <v>7.8</v>
      </c>
      <c r="AR118" s="2">
        <v>2.2719</v>
      </c>
      <c r="AS118" s="2">
        <v>0.05</v>
      </c>
      <c r="AT118" s="2">
        <v>1.6</v>
      </c>
      <c r="AU118" s="2">
        <v>3.2</v>
      </c>
      <c r="AV118" s="2">
        <v>1.4331</v>
      </c>
      <c r="AW118" s="2">
        <v>0.28000000000000003</v>
      </c>
      <c r="AX118" s="2">
        <v>2.5</v>
      </c>
      <c r="AY118" s="2">
        <v>10.9</v>
      </c>
      <c r="AZ118" s="2">
        <v>9.9784000000000006</v>
      </c>
      <c r="BA118" s="2">
        <v>1.42</v>
      </c>
      <c r="BB118" s="2">
        <v>6.3</v>
      </c>
      <c r="BC118" s="2">
        <v>22.6</v>
      </c>
      <c r="BD118" s="2">
        <v>68.265799999999999</v>
      </c>
      <c r="BE118" s="4"/>
      <c r="BF118" s="4"/>
    </row>
    <row r="119" spans="1:58" x14ac:dyDescent="0.2">
      <c r="A119" s="29">
        <v>118</v>
      </c>
      <c r="B119" s="7" t="s">
        <v>9</v>
      </c>
      <c r="C119" s="3">
        <v>39927</v>
      </c>
      <c r="D119" s="4" t="s">
        <v>8</v>
      </c>
      <c r="E119" s="4" t="s">
        <v>168</v>
      </c>
      <c r="F119" s="5" t="s">
        <v>192</v>
      </c>
      <c r="G119" s="6">
        <v>0.8</v>
      </c>
      <c r="H119" s="6">
        <v>0.87291666666666667</v>
      </c>
      <c r="I119" s="85">
        <f t="shared" si="1"/>
        <v>104.99999999999994</v>
      </c>
      <c r="J119" s="86">
        <f>I119*Segmentos!$D$7*(AH119%)*IF(ISNUMBER(AI119),AI119%,0)</f>
        <v>835379.99999999953</v>
      </c>
      <c r="K119" s="86">
        <f>I119*Segmentos!$D$7*(AL119%)*IF(ISNUMBER(AM119),AM119%,0)</f>
        <v>742559.99999999965</v>
      </c>
      <c r="L119" s="4" t="s">
        <v>207</v>
      </c>
      <c r="M119" s="2">
        <v>1.88</v>
      </c>
      <c r="N119" s="2">
        <v>10.9</v>
      </c>
      <c r="O119" s="2">
        <v>17.2</v>
      </c>
      <c r="P119" s="2">
        <v>80.174700000000001</v>
      </c>
      <c r="Q119" s="2">
        <v>0.64</v>
      </c>
      <c r="R119" s="2">
        <v>6.2</v>
      </c>
      <c r="S119" s="2">
        <v>10.4</v>
      </c>
      <c r="T119" s="2">
        <v>4.57</v>
      </c>
      <c r="U119" s="2">
        <v>1.79</v>
      </c>
      <c r="V119" s="2">
        <v>4.8</v>
      </c>
      <c r="W119" s="2">
        <v>37.1</v>
      </c>
      <c r="X119" s="2">
        <v>16.027699999999999</v>
      </c>
      <c r="Y119" s="2">
        <v>2.4500000000000002</v>
      </c>
      <c r="Z119" s="2">
        <v>11.8</v>
      </c>
      <c r="AA119" s="2">
        <v>20.7</v>
      </c>
      <c r="AB119" s="2">
        <v>30.903700000000001</v>
      </c>
      <c r="AC119" s="2">
        <v>2.0499999999999998</v>
      </c>
      <c r="AD119" s="2">
        <v>16.3</v>
      </c>
      <c r="AE119" s="2">
        <v>12.5</v>
      </c>
      <c r="AF119" s="2">
        <v>28.673300000000001</v>
      </c>
      <c r="AG119" s="2">
        <v>2</v>
      </c>
      <c r="AH119" s="22">
        <v>8.5</v>
      </c>
      <c r="AI119" s="22">
        <v>23.4</v>
      </c>
      <c r="AJ119" s="22">
        <v>40.398899999999998</v>
      </c>
      <c r="AK119" s="18">
        <v>1.77</v>
      </c>
      <c r="AL119" s="18">
        <v>13</v>
      </c>
      <c r="AM119" s="18">
        <v>13.6</v>
      </c>
      <c r="AN119" s="2">
        <v>39.7759</v>
      </c>
      <c r="AO119" s="2">
        <v>0.69</v>
      </c>
      <c r="AP119" s="2">
        <v>5.7</v>
      </c>
      <c r="AQ119" s="2">
        <v>12.1</v>
      </c>
      <c r="AR119" s="2">
        <v>3.2014</v>
      </c>
      <c r="AS119" s="2">
        <v>1.83</v>
      </c>
      <c r="AT119" s="2">
        <v>6</v>
      </c>
      <c r="AU119" s="2">
        <v>30.5</v>
      </c>
      <c r="AV119" s="2">
        <v>17.1584</v>
      </c>
      <c r="AW119" s="2">
        <v>1.74</v>
      </c>
      <c r="AX119" s="2">
        <v>13</v>
      </c>
      <c r="AY119" s="2">
        <v>13.4</v>
      </c>
      <c r="AZ119" s="2">
        <v>21.307400000000001</v>
      </c>
      <c r="BA119" s="2">
        <v>2.36</v>
      </c>
      <c r="BB119" s="2">
        <v>13.7</v>
      </c>
      <c r="BC119" s="2">
        <v>17.3</v>
      </c>
      <c r="BD119" s="2">
        <v>38.5075</v>
      </c>
      <c r="BE119" s="4"/>
      <c r="BF119" s="4"/>
    </row>
    <row r="120" spans="1:58" x14ac:dyDescent="0.2">
      <c r="A120" s="29">
        <v>119</v>
      </c>
      <c r="B120" s="7" t="s">
        <v>29</v>
      </c>
      <c r="C120" s="3">
        <v>39927</v>
      </c>
      <c r="D120" s="4" t="s">
        <v>28</v>
      </c>
      <c r="E120" s="4" t="s">
        <v>169</v>
      </c>
      <c r="F120" s="5" t="s">
        <v>192</v>
      </c>
      <c r="G120" s="6">
        <v>0.84513888888888899</v>
      </c>
      <c r="H120" s="6">
        <v>0.87569444444444444</v>
      </c>
      <c r="I120" s="85">
        <f t="shared" si="1"/>
        <v>43.999999999999844</v>
      </c>
      <c r="J120" s="86">
        <f>I120*Segmentos!$D$7*(AH120%)*IF(ISNUMBER(AI120),AI120%,0)</f>
        <v>53151.999999999804</v>
      </c>
      <c r="K120" s="86">
        <f>I120*Segmentos!$D$7*(AL120%)*IF(ISNUMBER(AM120),AM120%,0)</f>
        <v>157977.59999999945</v>
      </c>
      <c r="L120" s="4"/>
      <c r="M120" s="2">
        <v>0.61</v>
      </c>
      <c r="N120" s="2">
        <v>2.7</v>
      </c>
      <c r="O120" s="2">
        <v>22.5</v>
      </c>
      <c r="P120" s="2">
        <v>99.385999999999996</v>
      </c>
      <c r="Q120" s="2">
        <v>0.12</v>
      </c>
      <c r="R120" s="2">
        <v>0.2</v>
      </c>
      <c r="S120" s="2">
        <v>59.1</v>
      </c>
      <c r="T120" s="2">
        <v>3.2688000000000001</v>
      </c>
      <c r="U120" s="2">
        <v>0.18</v>
      </c>
      <c r="V120" s="2">
        <v>1.3</v>
      </c>
      <c r="W120" s="2">
        <v>13.2</v>
      </c>
      <c r="X120" s="2">
        <v>6.0243000000000002</v>
      </c>
      <c r="Y120" s="2">
        <v>0.83</v>
      </c>
      <c r="Z120" s="2">
        <v>3.9</v>
      </c>
      <c r="AA120" s="2">
        <v>21.1</v>
      </c>
      <c r="AB120" s="2">
        <v>39.813299999999998</v>
      </c>
      <c r="AC120" s="2">
        <v>0.94</v>
      </c>
      <c r="AD120" s="2">
        <v>3.8</v>
      </c>
      <c r="AE120" s="2">
        <v>24.9</v>
      </c>
      <c r="AF120" s="2">
        <v>50.279600000000002</v>
      </c>
      <c r="AG120" s="2">
        <v>0.28999999999999998</v>
      </c>
      <c r="AH120" s="22">
        <v>2</v>
      </c>
      <c r="AI120" s="22">
        <v>15.1</v>
      </c>
      <c r="AJ120" s="22">
        <v>22.805700000000002</v>
      </c>
      <c r="AK120" s="18">
        <v>0.89</v>
      </c>
      <c r="AL120" s="18">
        <v>3.4</v>
      </c>
      <c r="AM120" s="18">
        <v>26.4</v>
      </c>
      <c r="AN120" s="2">
        <v>76.580299999999994</v>
      </c>
      <c r="AO120" s="2">
        <v>0.12</v>
      </c>
      <c r="AP120" s="2">
        <v>1.8</v>
      </c>
      <c r="AQ120" s="2">
        <v>6.8</v>
      </c>
      <c r="AR120" s="2">
        <v>2.1448</v>
      </c>
      <c r="AS120" s="2">
        <v>0.38</v>
      </c>
      <c r="AT120" s="2">
        <v>2.2000000000000002</v>
      </c>
      <c r="AU120" s="2">
        <v>17.5</v>
      </c>
      <c r="AV120" s="2">
        <v>13.645899999999999</v>
      </c>
      <c r="AW120" s="2">
        <v>0.52</v>
      </c>
      <c r="AX120" s="2">
        <v>3.4</v>
      </c>
      <c r="AY120" s="2">
        <v>15.4</v>
      </c>
      <c r="AZ120" s="2">
        <v>24.4359</v>
      </c>
      <c r="BA120" s="2">
        <v>0.95</v>
      </c>
      <c r="BB120" s="2">
        <v>2.8</v>
      </c>
      <c r="BC120" s="2">
        <v>34.1</v>
      </c>
      <c r="BD120" s="2">
        <v>59.159500000000001</v>
      </c>
      <c r="BE120" s="4"/>
      <c r="BF120" s="4"/>
    </row>
    <row r="121" spans="1:58" x14ac:dyDescent="0.2">
      <c r="A121" s="29">
        <v>120</v>
      </c>
      <c r="B121" s="7" t="s">
        <v>30</v>
      </c>
      <c r="C121" s="3">
        <v>39927</v>
      </c>
      <c r="D121" s="4" t="s">
        <v>28</v>
      </c>
      <c r="E121" s="4" t="s">
        <v>163</v>
      </c>
      <c r="F121" s="5" t="s">
        <v>192</v>
      </c>
      <c r="G121" s="6">
        <v>0.87569444444444444</v>
      </c>
      <c r="H121" s="6">
        <v>0.91180555555555554</v>
      </c>
      <c r="I121" s="85">
        <f t="shared" si="1"/>
        <v>51.999999999999972</v>
      </c>
      <c r="J121" s="86">
        <f>I121*Segmentos!$D$7*(AH121%)*IF(ISNUMBER(AI121),AI121%,0)</f>
        <v>113359.99999999994</v>
      </c>
      <c r="K121" s="86">
        <f>I121*Segmentos!$D$7*(AL121%)*IF(ISNUMBER(AM121),AM121%,0)</f>
        <v>236953.59999999989</v>
      </c>
      <c r="L121" s="4"/>
      <c r="M121" s="2">
        <v>0.86</v>
      </c>
      <c r="N121" s="2">
        <v>2.9</v>
      </c>
      <c r="O121" s="2">
        <v>29.9</v>
      </c>
      <c r="P121" s="2">
        <v>93.427800000000005</v>
      </c>
      <c r="Q121" s="2">
        <v>0.02</v>
      </c>
      <c r="R121" s="2">
        <v>0.8</v>
      </c>
      <c r="S121" s="2">
        <v>1.9</v>
      </c>
      <c r="T121" s="2">
        <v>0.29049999999999998</v>
      </c>
      <c r="U121" s="2">
        <v>0.39</v>
      </c>
      <c r="V121" s="2">
        <v>1.1000000000000001</v>
      </c>
      <c r="W121" s="2">
        <v>34.299999999999997</v>
      </c>
      <c r="X121" s="2">
        <v>8.9649999999999999</v>
      </c>
      <c r="Y121" s="2">
        <v>0.55000000000000004</v>
      </c>
      <c r="Z121" s="2">
        <v>4.0999999999999996</v>
      </c>
      <c r="AA121" s="2">
        <v>13.6</v>
      </c>
      <c r="AB121" s="2">
        <v>17.788900000000002</v>
      </c>
      <c r="AC121" s="2">
        <v>1.86</v>
      </c>
      <c r="AD121" s="2">
        <v>3.9</v>
      </c>
      <c r="AE121" s="2">
        <v>47.1</v>
      </c>
      <c r="AF121" s="2">
        <v>66.383300000000006</v>
      </c>
      <c r="AG121" s="2">
        <v>0.55000000000000004</v>
      </c>
      <c r="AH121" s="22">
        <v>2.5</v>
      </c>
      <c r="AI121" s="22">
        <v>21.8</v>
      </c>
      <c r="AJ121" s="22">
        <v>28.4284</v>
      </c>
      <c r="AK121" s="18">
        <v>1.1399999999999999</v>
      </c>
      <c r="AL121" s="18">
        <v>3.2</v>
      </c>
      <c r="AM121" s="18">
        <v>35.6</v>
      </c>
      <c r="AN121" s="2">
        <v>64.999399999999994</v>
      </c>
      <c r="AO121" s="2">
        <v>0.04</v>
      </c>
      <c r="AP121" s="2">
        <v>0.3</v>
      </c>
      <c r="AQ121" s="2">
        <v>12.9</v>
      </c>
      <c r="AR121" s="2">
        <v>0.5101</v>
      </c>
      <c r="AS121" s="2">
        <v>0.65</v>
      </c>
      <c r="AT121" s="2">
        <v>1.2</v>
      </c>
      <c r="AU121" s="2">
        <v>53.6</v>
      </c>
      <c r="AV121" s="2">
        <v>15.6167</v>
      </c>
      <c r="AW121" s="2">
        <v>0.71</v>
      </c>
      <c r="AX121" s="2">
        <v>1.3</v>
      </c>
      <c r="AY121" s="2">
        <v>56.4</v>
      </c>
      <c r="AZ121" s="2">
        <v>22.125399999999999</v>
      </c>
      <c r="BA121" s="2">
        <v>1.33</v>
      </c>
      <c r="BB121" s="2">
        <v>5.8</v>
      </c>
      <c r="BC121" s="2">
        <v>22.9</v>
      </c>
      <c r="BD121" s="2">
        <v>55.175600000000003</v>
      </c>
      <c r="BE121" s="4"/>
      <c r="BF121" s="4"/>
    </row>
    <row r="122" spans="1:58" x14ac:dyDescent="0.2">
      <c r="A122" s="29">
        <v>121</v>
      </c>
      <c r="B122" s="7" t="s">
        <v>20</v>
      </c>
      <c r="C122" s="3">
        <v>39927</v>
      </c>
      <c r="D122" s="4" t="s">
        <v>17</v>
      </c>
      <c r="E122" s="4" t="s">
        <v>169</v>
      </c>
      <c r="F122" s="5" t="s">
        <v>192</v>
      </c>
      <c r="G122" s="6">
        <v>0.91666666666666663</v>
      </c>
      <c r="H122" s="6">
        <v>0.95833333333333337</v>
      </c>
      <c r="I122" s="85">
        <f t="shared" si="1"/>
        <v>60.000000000000107</v>
      </c>
      <c r="J122" s="86">
        <f>I122*Segmentos!$D$7*(AH122%)*IF(ISNUMBER(AI122),AI122%,0)</f>
        <v>94224.000000000175</v>
      </c>
      <c r="K122" s="86">
        <f>I122*Segmentos!$D$7*(AL122%)*IF(ISNUMBER(AM122),AM122%,0)</f>
        <v>187200.00000000032</v>
      </c>
      <c r="L122" s="4"/>
      <c r="M122" s="2">
        <v>0.6</v>
      </c>
      <c r="N122" s="2">
        <v>2.6</v>
      </c>
      <c r="O122" s="2">
        <v>23.4</v>
      </c>
      <c r="P122" s="2">
        <v>99.6297</v>
      </c>
      <c r="Q122" s="2">
        <v>0</v>
      </c>
      <c r="R122" s="2">
        <v>0</v>
      </c>
      <c r="S122" s="8" t="s">
        <v>577</v>
      </c>
      <c r="T122" s="2">
        <v>0</v>
      </c>
      <c r="U122" s="2">
        <v>0</v>
      </c>
      <c r="V122" s="2">
        <v>0.2</v>
      </c>
      <c r="W122" s="2">
        <v>1.7</v>
      </c>
      <c r="X122" s="2">
        <v>0.1144</v>
      </c>
      <c r="Y122" s="2">
        <v>0.56999999999999995</v>
      </c>
      <c r="Z122" s="2">
        <v>2.5</v>
      </c>
      <c r="AA122" s="2">
        <v>23.1</v>
      </c>
      <c r="AB122" s="2">
        <v>27.671900000000001</v>
      </c>
      <c r="AC122" s="2">
        <v>1.32</v>
      </c>
      <c r="AD122" s="2">
        <v>5.5</v>
      </c>
      <c r="AE122" s="2">
        <v>24</v>
      </c>
      <c r="AF122" s="2">
        <v>71.843400000000003</v>
      </c>
      <c r="AG122" s="2">
        <v>0.4</v>
      </c>
      <c r="AH122" s="22">
        <v>2.6</v>
      </c>
      <c r="AI122" s="22">
        <v>15.1</v>
      </c>
      <c r="AJ122" s="22">
        <v>31.271899999999999</v>
      </c>
      <c r="AK122" s="18">
        <v>0.79</v>
      </c>
      <c r="AL122" s="18">
        <v>2.5</v>
      </c>
      <c r="AM122" s="18">
        <v>31.2</v>
      </c>
      <c r="AN122" s="2">
        <v>68.357799999999997</v>
      </c>
      <c r="AO122" s="2">
        <v>0</v>
      </c>
      <c r="AP122" s="2">
        <v>0.1</v>
      </c>
      <c r="AQ122" s="2">
        <v>1.7</v>
      </c>
      <c r="AR122" s="2">
        <v>2.9000000000000001E-2</v>
      </c>
      <c r="AS122" s="2">
        <v>0.01</v>
      </c>
      <c r="AT122" s="2">
        <v>0.6</v>
      </c>
      <c r="AU122" s="2">
        <v>1.7</v>
      </c>
      <c r="AV122" s="2">
        <v>0.35270000000000001</v>
      </c>
      <c r="AW122" s="2">
        <v>0.41</v>
      </c>
      <c r="AX122" s="2">
        <v>1.4</v>
      </c>
      <c r="AY122" s="2">
        <v>29.3</v>
      </c>
      <c r="AZ122" s="2">
        <v>19.695399999999999</v>
      </c>
      <c r="BA122" s="2">
        <v>1.26</v>
      </c>
      <c r="BB122" s="2">
        <v>5.3</v>
      </c>
      <c r="BC122" s="2">
        <v>23.7</v>
      </c>
      <c r="BD122" s="2">
        <v>79.552499999999995</v>
      </c>
      <c r="BE122" s="4"/>
      <c r="BF122" s="4"/>
    </row>
    <row r="123" spans="1:58" x14ac:dyDescent="0.2">
      <c r="A123" s="29">
        <v>122</v>
      </c>
      <c r="B123" s="7" t="s">
        <v>11</v>
      </c>
      <c r="C123" s="3">
        <v>39927</v>
      </c>
      <c r="D123" s="4" t="s">
        <v>8</v>
      </c>
      <c r="E123" s="4" t="s">
        <v>166</v>
      </c>
      <c r="F123" s="5" t="s">
        <v>192</v>
      </c>
      <c r="G123" s="6">
        <v>0.91111111111111109</v>
      </c>
      <c r="H123" s="6">
        <v>0.91180555555555554</v>
      </c>
      <c r="I123" s="85">
        <f t="shared" si="1"/>
        <v>0.99999999999999645</v>
      </c>
      <c r="J123" s="86">
        <f>I123*Segmentos!$D$7*(AH123%)*IF(ISNUMBER(AI123),AI123%,0)</f>
        <v>19199.999999999935</v>
      </c>
      <c r="K123" s="86">
        <f>I123*Segmentos!$D$7*(AL123%)*IF(ISNUMBER(AM123),AM123%,0)</f>
        <v>12799.999999999956</v>
      </c>
      <c r="L123" s="4"/>
      <c r="M123" s="2">
        <v>4</v>
      </c>
      <c r="N123" s="2">
        <v>4</v>
      </c>
      <c r="O123" s="2">
        <v>100</v>
      </c>
      <c r="P123" s="2">
        <v>93.634</v>
      </c>
      <c r="Q123" s="2">
        <v>2.11</v>
      </c>
      <c r="R123" s="2">
        <v>2.1</v>
      </c>
      <c r="S123" s="2">
        <v>100</v>
      </c>
      <c r="T123" s="2">
        <v>8.2330000000000005</v>
      </c>
      <c r="U123" s="2">
        <v>1.23</v>
      </c>
      <c r="V123" s="2">
        <v>1.2</v>
      </c>
      <c r="W123" s="2">
        <v>100</v>
      </c>
      <c r="X123" s="2">
        <v>6.0509000000000004</v>
      </c>
      <c r="Y123" s="2">
        <v>3.47</v>
      </c>
      <c r="Z123" s="2">
        <v>3.5</v>
      </c>
      <c r="AA123" s="2">
        <v>100</v>
      </c>
      <c r="AB123" s="2">
        <v>23.9712</v>
      </c>
      <c r="AC123" s="2">
        <v>7.2</v>
      </c>
      <c r="AD123" s="2">
        <v>7.2</v>
      </c>
      <c r="AE123" s="2">
        <v>100</v>
      </c>
      <c r="AF123" s="2">
        <v>55.378900000000002</v>
      </c>
      <c r="AG123" s="2">
        <v>4.84</v>
      </c>
      <c r="AH123" s="22">
        <v>4.8</v>
      </c>
      <c r="AI123" s="22">
        <v>100</v>
      </c>
      <c r="AJ123" s="22">
        <v>53.744599999999998</v>
      </c>
      <c r="AK123" s="18">
        <v>3.24</v>
      </c>
      <c r="AL123" s="18">
        <v>3.2</v>
      </c>
      <c r="AM123" s="18">
        <v>100</v>
      </c>
      <c r="AN123" s="2">
        <v>39.889400000000002</v>
      </c>
      <c r="AO123" s="2">
        <v>1.28</v>
      </c>
      <c r="AP123" s="2">
        <v>1.3</v>
      </c>
      <c r="AQ123" s="2">
        <v>100</v>
      </c>
      <c r="AR123" s="2">
        <v>3.27</v>
      </c>
      <c r="AS123" s="2">
        <v>1.75</v>
      </c>
      <c r="AT123" s="2">
        <v>1.8</v>
      </c>
      <c r="AU123" s="2">
        <v>100</v>
      </c>
      <c r="AV123" s="2">
        <v>9.0572999999999997</v>
      </c>
      <c r="AW123" s="2">
        <v>5.14</v>
      </c>
      <c r="AX123" s="2">
        <v>5.0999999999999996</v>
      </c>
      <c r="AY123" s="2">
        <v>100</v>
      </c>
      <c r="AZ123" s="2">
        <v>34.655999999999999</v>
      </c>
      <c r="BA123" s="2">
        <v>5.2</v>
      </c>
      <c r="BB123" s="2">
        <v>5.2</v>
      </c>
      <c r="BC123" s="2">
        <v>100</v>
      </c>
      <c r="BD123" s="2">
        <v>46.650799999999997</v>
      </c>
      <c r="BE123" s="4"/>
      <c r="BF123" s="4"/>
    </row>
    <row r="124" spans="1:58" x14ac:dyDescent="0.2">
      <c r="A124" s="29">
        <v>123</v>
      </c>
      <c r="B124" s="7" t="s">
        <v>6</v>
      </c>
      <c r="C124" s="3">
        <v>39927</v>
      </c>
      <c r="D124" s="4" t="s">
        <v>3</v>
      </c>
      <c r="E124" s="4" t="s">
        <v>166</v>
      </c>
      <c r="F124" s="5" t="s">
        <v>192</v>
      </c>
      <c r="G124" s="6">
        <v>0.90972222222222221</v>
      </c>
      <c r="H124" s="6">
        <v>0.91111111111111109</v>
      </c>
      <c r="I124" s="85">
        <f t="shared" si="1"/>
        <v>1.9999999999999929</v>
      </c>
      <c r="J124" s="86">
        <f>I124*Segmentos!$D$7*(AH124%)*IF(ISNUMBER(AI124),AI124%,0)</f>
        <v>59367.999999999789</v>
      </c>
      <c r="K124" s="86">
        <f>I124*Segmentos!$D$7*(AL124%)*IF(ISNUMBER(AM124),AM124%,0)</f>
        <v>55129.599999999802</v>
      </c>
      <c r="L124" s="4"/>
      <c r="M124" s="2">
        <v>7.12</v>
      </c>
      <c r="N124" s="2">
        <v>7.7</v>
      </c>
      <c r="O124" s="2">
        <v>92.4</v>
      </c>
      <c r="P124" s="2">
        <v>88.252700000000004</v>
      </c>
      <c r="Q124" s="2">
        <v>5.49</v>
      </c>
      <c r="R124" s="2">
        <v>6.1</v>
      </c>
      <c r="S124" s="2">
        <v>90.4</v>
      </c>
      <c r="T124" s="2">
        <v>11.3432</v>
      </c>
      <c r="U124" s="2">
        <v>5.62</v>
      </c>
      <c r="V124" s="2">
        <v>6.5</v>
      </c>
      <c r="W124" s="2">
        <v>86.7</v>
      </c>
      <c r="X124" s="2">
        <v>14.611599999999999</v>
      </c>
      <c r="Y124" s="2">
        <v>6.7</v>
      </c>
      <c r="Z124" s="2">
        <v>7.3</v>
      </c>
      <c r="AA124" s="2">
        <v>92</v>
      </c>
      <c r="AB124" s="2">
        <v>24.523800000000001</v>
      </c>
      <c r="AC124" s="2">
        <v>9.2799999999999994</v>
      </c>
      <c r="AD124" s="2">
        <v>9.6999999999999993</v>
      </c>
      <c r="AE124" s="2">
        <v>95.8</v>
      </c>
      <c r="AF124" s="2">
        <v>37.7742</v>
      </c>
      <c r="AG124" s="2">
        <v>7.41</v>
      </c>
      <c r="AH124" s="22">
        <v>8.1999999999999993</v>
      </c>
      <c r="AI124" s="22">
        <v>90.5</v>
      </c>
      <c r="AJ124" s="22">
        <v>43.557699999999997</v>
      </c>
      <c r="AK124" s="18">
        <v>6.86</v>
      </c>
      <c r="AL124" s="18">
        <v>7.3</v>
      </c>
      <c r="AM124" s="18">
        <v>94.4</v>
      </c>
      <c r="AN124" s="2">
        <v>44.695</v>
      </c>
      <c r="AO124" s="2">
        <v>4.37</v>
      </c>
      <c r="AP124" s="2">
        <v>4.8</v>
      </c>
      <c r="AQ124" s="2">
        <v>91.1</v>
      </c>
      <c r="AR124" s="2">
        <v>5.9230999999999998</v>
      </c>
      <c r="AS124" s="2">
        <v>4.76</v>
      </c>
      <c r="AT124" s="2">
        <v>5.4</v>
      </c>
      <c r="AU124" s="2">
        <v>88.8</v>
      </c>
      <c r="AV124" s="2">
        <v>13.0083</v>
      </c>
      <c r="AW124" s="2">
        <v>8.4499999999999993</v>
      </c>
      <c r="AX124" s="2">
        <v>9.1</v>
      </c>
      <c r="AY124" s="2">
        <v>92.9</v>
      </c>
      <c r="AZ124" s="2">
        <v>30.1221</v>
      </c>
      <c r="BA124" s="2">
        <v>8.26</v>
      </c>
      <c r="BB124" s="2">
        <v>8.8000000000000007</v>
      </c>
      <c r="BC124" s="2">
        <v>93.5</v>
      </c>
      <c r="BD124" s="2">
        <v>39.199199999999998</v>
      </c>
      <c r="BE124" s="4"/>
      <c r="BF124" s="4"/>
    </row>
    <row r="125" spans="1:58" x14ac:dyDescent="0.2">
      <c r="A125" s="29">
        <v>124</v>
      </c>
      <c r="B125" s="7" t="s">
        <v>31</v>
      </c>
      <c r="C125" s="3">
        <v>39927</v>
      </c>
      <c r="D125" s="4" t="s">
        <v>28</v>
      </c>
      <c r="E125" s="4" t="s">
        <v>166</v>
      </c>
      <c r="F125" s="5" t="s">
        <v>192</v>
      </c>
      <c r="G125" s="6">
        <v>0.91180555555555554</v>
      </c>
      <c r="H125" s="6">
        <v>0.91527777777777775</v>
      </c>
      <c r="I125" s="85">
        <f t="shared" si="1"/>
        <v>4.9999999999999822</v>
      </c>
      <c r="J125" s="86">
        <f>I125*Segmentos!$D$7*(AH125%)*IF(ISNUMBER(AI125),AI125%,0)</f>
        <v>12599.999999999955</v>
      </c>
      <c r="K125" s="86">
        <f>I125*Segmentos!$D$7*(AL125%)*IF(ISNUMBER(AM125),AM125%,0)</f>
        <v>30863.999999999887</v>
      </c>
      <c r="L125" s="4"/>
      <c r="M125" s="2">
        <v>1.1299999999999999</v>
      </c>
      <c r="N125" s="2">
        <v>1.9</v>
      </c>
      <c r="O125" s="2">
        <v>60.6</v>
      </c>
      <c r="P125" s="2">
        <v>89.045299999999997</v>
      </c>
      <c r="Q125" s="2">
        <v>0</v>
      </c>
      <c r="R125" s="2">
        <v>0</v>
      </c>
      <c r="S125" s="8" t="s">
        <v>577</v>
      </c>
      <c r="T125" s="2">
        <v>0</v>
      </c>
      <c r="U125" s="2">
        <v>0.76</v>
      </c>
      <c r="V125" s="2">
        <v>1.7</v>
      </c>
      <c r="W125" s="2">
        <v>46</v>
      </c>
      <c r="X125" s="2">
        <v>12.525600000000001</v>
      </c>
      <c r="Y125" s="2">
        <v>0.49</v>
      </c>
      <c r="Z125" s="2">
        <v>0.9</v>
      </c>
      <c r="AA125" s="2">
        <v>54</v>
      </c>
      <c r="AB125" s="2">
        <v>11.3279</v>
      </c>
      <c r="AC125" s="2">
        <v>2.5299999999999998</v>
      </c>
      <c r="AD125" s="2">
        <v>3.8</v>
      </c>
      <c r="AE125" s="2">
        <v>66</v>
      </c>
      <c r="AF125" s="2">
        <v>65.191900000000004</v>
      </c>
      <c r="AG125" s="2">
        <v>0.65</v>
      </c>
      <c r="AH125" s="22">
        <v>1.2</v>
      </c>
      <c r="AI125" s="22">
        <v>52.5</v>
      </c>
      <c r="AJ125" s="22">
        <v>24.327300000000001</v>
      </c>
      <c r="AK125" s="18">
        <v>1.57</v>
      </c>
      <c r="AL125" s="18">
        <v>2.4</v>
      </c>
      <c r="AM125" s="18">
        <v>64.3</v>
      </c>
      <c r="AN125" s="2">
        <v>64.718000000000004</v>
      </c>
      <c r="AO125" s="2">
        <v>0.16</v>
      </c>
      <c r="AP125" s="2">
        <v>0.4</v>
      </c>
      <c r="AQ125" s="2">
        <v>37.5</v>
      </c>
      <c r="AR125" s="2">
        <v>1.3796999999999999</v>
      </c>
      <c r="AS125" s="2">
        <v>0.85</v>
      </c>
      <c r="AT125" s="2">
        <v>1.2</v>
      </c>
      <c r="AU125" s="2">
        <v>67.7</v>
      </c>
      <c r="AV125" s="2">
        <v>14.6469</v>
      </c>
      <c r="AW125" s="2">
        <v>0.72</v>
      </c>
      <c r="AX125" s="2">
        <v>1.3</v>
      </c>
      <c r="AY125" s="2">
        <v>57.2</v>
      </c>
      <c r="AZ125" s="2">
        <v>16.313300000000002</v>
      </c>
      <c r="BA125" s="2">
        <v>1.88</v>
      </c>
      <c r="BB125" s="2">
        <v>3.1</v>
      </c>
      <c r="BC125" s="2">
        <v>60.9</v>
      </c>
      <c r="BD125" s="2">
        <v>56.705399999999997</v>
      </c>
      <c r="BE125" s="4"/>
      <c r="BF125" s="4"/>
    </row>
    <row r="126" spans="1:58" x14ac:dyDescent="0.2">
      <c r="A126" s="29">
        <v>125</v>
      </c>
      <c r="B126" s="7" t="s">
        <v>50</v>
      </c>
      <c r="C126" s="3">
        <v>39927</v>
      </c>
      <c r="D126" s="4" t="s">
        <v>13</v>
      </c>
      <c r="E126" s="4" t="s">
        <v>165</v>
      </c>
      <c r="F126" s="5" t="s">
        <v>192</v>
      </c>
      <c r="G126" s="6">
        <v>0.91805555555555562</v>
      </c>
      <c r="H126" s="6">
        <v>0.99097222222222225</v>
      </c>
      <c r="I126" s="85">
        <f t="shared" si="1"/>
        <v>104.99999999999994</v>
      </c>
      <c r="J126" s="86">
        <f>I126*Segmentos!$D$7*(AH126%)*IF(ISNUMBER(AI126),AI126%,0)</f>
        <v>1749299.9999999991</v>
      </c>
      <c r="K126" s="86">
        <f>I126*Segmentos!$D$7*(AL126%)*IF(ISNUMBER(AM126),AM126%,0)</f>
        <v>2858855.9999999991</v>
      </c>
      <c r="L126" s="4"/>
      <c r="M126" s="2">
        <v>5.55</v>
      </c>
      <c r="N126" s="2">
        <v>20.8</v>
      </c>
      <c r="O126" s="2">
        <v>26.7</v>
      </c>
      <c r="P126" s="2">
        <v>77.543000000000006</v>
      </c>
      <c r="Q126" s="2">
        <v>4.67</v>
      </c>
      <c r="R126" s="2">
        <v>14.3</v>
      </c>
      <c r="S126" s="2">
        <v>32.700000000000003</v>
      </c>
      <c r="T126" s="2">
        <v>10.8786</v>
      </c>
      <c r="U126" s="2">
        <v>5.45</v>
      </c>
      <c r="V126" s="2">
        <v>18.8</v>
      </c>
      <c r="W126" s="2">
        <v>29</v>
      </c>
      <c r="X126" s="2">
        <v>15.9533</v>
      </c>
      <c r="Y126" s="2">
        <v>5.29</v>
      </c>
      <c r="Z126" s="2">
        <v>22.9</v>
      </c>
      <c r="AA126" s="2">
        <v>23.1</v>
      </c>
      <c r="AB126" s="2">
        <v>21.813700000000001</v>
      </c>
      <c r="AC126" s="2">
        <v>6.3</v>
      </c>
      <c r="AD126" s="2">
        <v>23.6</v>
      </c>
      <c r="AE126" s="2">
        <v>26.7</v>
      </c>
      <c r="AF126" s="2">
        <v>28.897500000000001</v>
      </c>
      <c r="AG126" s="2">
        <v>4.16</v>
      </c>
      <c r="AH126" s="22">
        <v>17.5</v>
      </c>
      <c r="AI126" s="22">
        <v>23.8</v>
      </c>
      <c r="AJ126" s="22">
        <v>27.536000000000001</v>
      </c>
      <c r="AK126" s="18">
        <v>6.81</v>
      </c>
      <c r="AL126" s="18">
        <v>23.8</v>
      </c>
      <c r="AM126" s="18">
        <v>28.6</v>
      </c>
      <c r="AN126" s="2">
        <v>50.007100000000001</v>
      </c>
      <c r="AO126" s="2">
        <v>4.1500000000000004</v>
      </c>
      <c r="AP126" s="2">
        <v>15.5</v>
      </c>
      <c r="AQ126" s="2">
        <v>26.8</v>
      </c>
      <c r="AR126" s="2">
        <v>6.3330000000000002</v>
      </c>
      <c r="AS126" s="2">
        <v>4.74</v>
      </c>
      <c r="AT126" s="2">
        <v>15.9</v>
      </c>
      <c r="AU126" s="2">
        <v>29.8</v>
      </c>
      <c r="AV126" s="2">
        <v>14.573700000000001</v>
      </c>
      <c r="AW126" s="2">
        <v>6.42</v>
      </c>
      <c r="AX126" s="2">
        <v>23.5</v>
      </c>
      <c r="AY126" s="2">
        <v>27.3</v>
      </c>
      <c r="AZ126" s="2">
        <v>25.761199999999999</v>
      </c>
      <c r="BA126" s="2">
        <v>5.77</v>
      </c>
      <c r="BB126" s="2">
        <v>23.2</v>
      </c>
      <c r="BC126" s="2">
        <v>24.9</v>
      </c>
      <c r="BD126" s="2">
        <v>30.8751</v>
      </c>
      <c r="BE126" s="4"/>
      <c r="BF126" s="4"/>
    </row>
    <row r="127" spans="1:58" x14ac:dyDescent="0.2">
      <c r="A127" s="29">
        <v>126</v>
      </c>
      <c r="B127" s="7" t="s">
        <v>26</v>
      </c>
      <c r="C127" s="3">
        <v>39927</v>
      </c>
      <c r="D127" s="4" t="s">
        <v>21</v>
      </c>
      <c r="E127" s="4" t="s">
        <v>170</v>
      </c>
      <c r="F127" s="5" t="s">
        <v>192</v>
      </c>
      <c r="G127" s="6">
        <v>0.9</v>
      </c>
      <c r="H127" s="6">
        <v>0.91527777777777775</v>
      </c>
      <c r="I127" s="85">
        <f t="shared" si="1"/>
        <v>21.999999999999922</v>
      </c>
      <c r="J127" s="86">
        <f>I127*Segmentos!$D$7*(AH127%)*IF(ISNUMBER(AI127),AI127%,0)</f>
        <v>34531.199999999881</v>
      </c>
      <c r="K127" s="86">
        <f>I127*Segmentos!$D$7*(AL127%)*IF(ISNUMBER(AM127),AM127%,0)</f>
        <v>108310.39999999963</v>
      </c>
      <c r="L127" s="4"/>
      <c r="M127" s="2">
        <v>0.86</v>
      </c>
      <c r="N127" s="2">
        <v>1.4</v>
      </c>
      <c r="O127" s="2">
        <v>62.9</v>
      </c>
      <c r="P127" s="2">
        <v>36.138199999999998</v>
      </c>
      <c r="Q127" s="2">
        <v>0</v>
      </c>
      <c r="R127" s="2">
        <v>0.1</v>
      </c>
      <c r="S127" s="2">
        <v>4.5</v>
      </c>
      <c r="T127" s="2">
        <v>2.2100000000000002E-2</v>
      </c>
      <c r="U127" s="2">
        <v>2.0099999999999998</v>
      </c>
      <c r="V127" s="2">
        <v>3.4</v>
      </c>
      <c r="W127" s="2">
        <v>59</v>
      </c>
      <c r="X127" s="2">
        <v>17.7502</v>
      </c>
      <c r="Y127" s="2">
        <v>1.34</v>
      </c>
      <c r="Z127" s="2">
        <v>1.7</v>
      </c>
      <c r="AA127" s="2">
        <v>77.7</v>
      </c>
      <c r="AB127" s="2">
        <v>16.600100000000001</v>
      </c>
      <c r="AC127" s="2">
        <v>0.13</v>
      </c>
      <c r="AD127" s="2">
        <v>0.4</v>
      </c>
      <c r="AE127" s="2">
        <v>31.8</v>
      </c>
      <c r="AF127" s="2">
        <v>1.7657</v>
      </c>
      <c r="AG127" s="2">
        <v>0.41</v>
      </c>
      <c r="AH127" s="22">
        <v>0.9</v>
      </c>
      <c r="AI127" s="22">
        <v>43.6</v>
      </c>
      <c r="AJ127" s="22">
        <v>8.2662999999999993</v>
      </c>
      <c r="AK127" s="18">
        <v>1.26</v>
      </c>
      <c r="AL127" s="18">
        <v>1.7</v>
      </c>
      <c r="AM127" s="18">
        <v>72.400000000000006</v>
      </c>
      <c r="AN127" s="2">
        <v>27.8719</v>
      </c>
      <c r="AO127" s="2">
        <v>0.18</v>
      </c>
      <c r="AP127" s="2">
        <v>0.3</v>
      </c>
      <c r="AQ127" s="2">
        <v>60.8</v>
      </c>
      <c r="AR127" s="2">
        <v>0.84870000000000001</v>
      </c>
      <c r="AS127" s="2">
        <v>0.03</v>
      </c>
      <c r="AT127" s="2">
        <v>0.7</v>
      </c>
      <c r="AU127" s="2">
        <v>4.5</v>
      </c>
      <c r="AV127" s="2">
        <v>0.31409999999999999</v>
      </c>
      <c r="AW127" s="2">
        <v>0.23</v>
      </c>
      <c r="AX127" s="2">
        <v>0.6</v>
      </c>
      <c r="AY127" s="2">
        <v>41.4</v>
      </c>
      <c r="AZ127" s="2">
        <v>2.7625000000000002</v>
      </c>
      <c r="BA127" s="2">
        <v>2</v>
      </c>
      <c r="BB127" s="2">
        <v>2.6</v>
      </c>
      <c r="BC127" s="2">
        <v>75.8</v>
      </c>
      <c r="BD127" s="2">
        <v>32.212800000000001</v>
      </c>
      <c r="BE127" s="4"/>
      <c r="BF127" s="4"/>
    </row>
    <row r="128" spans="1:58" x14ac:dyDescent="0.2">
      <c r="A128" s="29">
        <v>127</v>
      </c>
      <c r="B128" s="7" t="s">
        <v>14</v>
      </c>
      <c r="C128" s="3">
        <v>39927</v>
      </c>
      <c r="D128" s="4" t="s">
        <v>13</v>
      </c>
      <c r="E128" s="4" t="s">
        <v>163</v>
      </c>
      <c r="F128" s="5" t="s">
        <v>192</v>
      </c>
      <c r="G128" s="6">
        <v>0.85138888888888886</v>
      </c>
      <c r="H128" s="6">
        <v>0.875</v>
      </c>
      <c r="I128" s="85">
        <f t="shared" si="1"/>
        <v>34.000000000000043</v>
      </c>
      <c r="J128" s="86">
        <f>I128*Segmentos!$D$7*(AH128%)*IF(ISNUMBER(AI128),AI128%,0)</f>
        <v>725029.60000000091</v>
      </c>
      <c r="K128" s="86">
        <f>I128*Segmentos!$D$7*(AL128%)*IF(ISNUMBER(AM128),AM128%,0)</f>
        <v>1293632.0000000014</v>
      </c>
      <c r="L128" s="4"/>
      <c r="M128" s="2">
        <v>7.51</v>
      </c>
      <c r="N128" s="2">
        <v>11.8</v>
      </c>
      <c r="O128" s="2">
        <v>63.5</v>
      </c>
      <c r="P128" s="2">
        <v>86.166799999999995</v>
      </c>
      <c r="Q128" s="2">
        <v>4.3099999999999996</v>
      </c>
      <c r="R128" s="2">
        <v>8.3000000000000007</v>
      </c>
      <c r="S128" s="2">
        <v>51.8</v>
      </c>
      <c r="T128" s="2">
        <v>8.2525999999999993</v>
      </c>
      <c r="U128" s="2">
        <v>7.54</v>
      </c>
      <c r="V128" s="2">
        <v>11</v>
      </c>
      <c r="W128" s="2">
        <v>68.599999999999994</v>
      </c>
      <c r="X128" s="2">
        <v>18.1218</v>
      </c>
      <c r="Y128" s="2">
        <v>5.99</v>
      </c>
      <c r="Z128" s="2">
        <v>10.3</v>
      </c>
      <c r="AA128" s="2">
        <v>58</v>
      </c>
      <c r="AB128" s="2">
        <v>20.297899999999998</v>
      </c>
      <c r="AC128" s="2">
        <v>10.49</v>
      </c>
      <c r="AD128" s="2">
        <v>15.5</v>
      </c>
      <c r="AE128" s="2">
        <v>67.7</v>
      </c>
      <c r="AF128" s="2">
        <v>39.494599999999998</v>
      </c>
      <c r="AG128" s="2">
        <v>5.33</v>
      </c>
      <c r="AH128" s="22">
        <v>8.9</v>
      </c>
      <c r="AI128" s="22">
        <v>59.9</v>
      </c>
      <c r="AJ128" s="22">
        <v>29.014800000000001</v>
      </c>
      <c r="AK128" s="18">
        <v>9.48</v>
      </c>
      <c r="AL128" s="18">
        <v>14.5</v>
      </c>
      <c r="AM128" s="18">
        <v>65.599999999999994</v>
      </c>
      <c r="AN128" s="2">
        <v>57.152000000000001</v>
      </c>
      <c r="AO128" s="2">
        <v>5.03</v>
      </c>
      <c r="AP128" s="2">
        <v>8</v>
      </c>
      <c r="AQ128" s="2">
        <v>63.2</v>
      </c>
      <c r="AR128" s="2">
        <v>6.3037999999999998</v>
      </c>
      <c r="AS128" s="2">
        <v>5.4</v>
      </c>
      <c r="AT128" s="2">
        <v>8</v>
      </c>
      <c r="AU128" s="2">
        <v>67.8</v>
      </c>
      <c r="AV128" s="2">
        <v>13.642099999999999</v>
      </c>
      <c r="AW128" s="2">
        <v>9.98</v>
      </c>
      <c r="AX128" s="2">
        <v>15.8</v>
      </c>
      <c r="AY128" s="2">
        <v>63.3</v>
      </c>
      <c r="AZ128" s="2">
        <v>32.901899999999998</v>
      </c>
      <c r="BA128" s="2">
        <v>7.59</v>
      </c>
      <c r="BB128" s="2">
        <v>12.2</v>
      </c>
      <c r="BC128" s="2">
        <v>62.3</v>
      </c>
      <c r="BD128" s="2">
        <v>33.319000000000003</v>
      </c>
      <c r="BE128" s="4"/>
      <c r="BF128" s="4"/>
    </row>
    <row r="129" spans="1:58" x14ac:dyDescent="0.2">
      <c r="A129" s="29">
        <v>128</v>
      </c>
      <c r="B129" s="7" t="s">
        <v>46</v>
      </c>
      <c r="C129" s="3">
        <v>39927</v>
      </c>
      <c r="D129" s="4" t="s">
        <v>0</v>
      </c>
      <c r="E129" s="4" t="s">
        <v>170</v>
      </c>
      <c r="F129" s="5" t="s">
        <v>192</v>
      </c>
      <c r="G129" s="6">
        <v>0.74097222222222225</v>
      </c>
      <c r="H129" s="6">
        <v>0.88541666666666663</v>
      </c>
      <c r="I129" s="85">
        <f t="shared" si="1"/>
        <v>207.99999999999989</v>
      </c>
      <c r="J129" s="86">
        <f>I129*Segmentos!$D$7*(AH129%)*IF(ISNUMBER(AI129),AI129%,0)</f>
        <v>2440755.1999999988</v>
      </c>
      <c r="K129" s="86">
        <f>I129*Segmentos!$D$7*(AL129%)*IF(ISNUMBER(AM129),AM129%,0)</f>
        <v>3321260.7999999984</v>
      </c>
      <c r="L129" s="4"/>
      <c r="M129" s="2">
        <v>3.49</v>
      </c>
      <c r="N129" s="2">
        <v>17.2</v>
      </c>
      <c r="O129" s="2">
        <v>20.2</v>
      </c>
      <c r="P129" s="2">
        <v>58.680700000000002</v>
      </c>
      <c r="Q129" s="2">
        <v>5.15</v>
      </c>
      <c r="R129" s="2">
        <v>20.6</v>
      </c>
      <c r="S129" s="2">
        <v>25</v>
      </c>
      <c r="T129" s="2">
        <v>14.451499999999999</v>
      </c>
      <c r="U129" s="2">
        <v>3.52</v>
      </c>
      <c r="V129" s="2">
        <v>19.5</v>
      </c>
      <c r="W129" s="2">
        <v>18</v>
      </c>
      <c r="X129" s="2">
        <v>12.3941</v>
      </c>
      <c r="Y129" s="2">
        <v>3.84</v>
      </c>
      <c r="Z129" s="2">
        <v>17.899999999999999</v>
      </c>
      <c r="AA129" s="2">
        <v>21.4</v>
      </c>
      <c r="AB129" s="2">
        <v>19.040500000000002</v>
      </c>
      <c r="AC129" s="2">
        <v>2.3199999999999998</v>
      </c>
      <c r="AD129" s="2">
        <v>13.5</v>
      </c>
      <c r="AE129" s="2">
        <v>17.2</v>
      </c>
      <c r="AF129" s="2">
        <v>12.794499999999999</v>
      </c>
      <c r="AG129" s="2">
        <v>2.94</v>
      </c>
      <c r="AH129" s="22">
        <v>15.2</v>
      </c>
      <c r="AI129" s="22">
        <v>19.3</v>
      </c>
      <c r="AJ129" s="22">
        <v>23.427900000000001</v>
      </c>
      <c r="AK129" s="18">
        <v>3.99</v>
      </c>
      <c r="AL129" s="18">
        <v>19.100000000000001</v>
      </c>
      <c r="AM129" s="18">
        <v>20.9</v>
      </c>
      <c r="AN129" s="2">
        <v>35.252800000000001</v>
      </c>
      <c r="AO129" s="2">
        <v>2.36</v>
      </c>
      <c r="AP129" s="2">
        <v>15</v>
      </c>
      <c r="AQ129" s="2">
        <v>15.7</v>
      </c>
      <c r="AR129" s="2">
        <v>4.3326000000000002</v>
      </c>
      <c r="AS129" s="2">
        <v>4.08</v>
      </c>
      <c r="AT129" s="2">
        <v>18.8</v>
      </c>
      <c r="AU129" s="2">
        <v>21.8</v>
      </c>
      <c r="AV129" s="2">
        <v>15.1249</v>
      </c>
      <c r="AW129" s="2">
        <v>4.3499999999999996</v>
      </c>
      <c r="AX129" s="2">
        <v>17.899999999999999</v>
      </c>
      <c r="AY129" s="2">
        <v>24.3</v>
      </c>
      <c r="AZ129" s="2">
        <v>21.037199999999999</v>
      </c>
      <c r="BA129" s="2">
        <v>2.82</v>
      </c>
      <c r="BB129" s="2">
        <v>16.5</v>
      </c>
      <c r="BC129" s="2">
        <v>17.100000000000001</v>
      </c>
      <c r="BD129" s="2">
        <v>18.186</v>
      </c>
      <c r="BE129" s="4"/>
      <c r="BF129" s="4"/>
    </row>
    <row r="130" spans="1:58" x14ac:dyDescent="0.2">
      <c r="A130" s="29">
        <v>129</v>
      </c>
      <c r="B130" s="7" t="s">
        <v>10</v>
      </c>
      <c r="C130" s="3">
        <v>39927</v>
      </c>
      <c r="D130" s="4" t="s">
        <v>8</v>
      </c>
      <c r="E130" s="4" t="s">
        <v>164</v>
      </c>
      <c r="F130" s="5" t="s">
        <v>192</v>
      </c>
      <c r="G130" s="6">
        <v>0.87291666666666667</v>
      </c>
      <c r="H130" s="6">
        <v>0.92013888888888884</v>
      </c>
      <c r="I130" s="85">
        <f t="shared" si="1"/>
        <v>67.999999999999915</v>
      </c>
      <c r="J130" s="86">
        <f>I130*Segmentos!$D$7*(AH130%)*IF(ISNUMBER(AI130),AI130%,0)</f>
        <v>1408905.5999999985</v>
      </c>
      <c r="K130" s="86">
        <f>I130*Segmentos!$D$7*(AL130%)*IF(ISNUMBER(AM130),AM130%,0)</f>
        <v>1072550.3999999987</v>
      </c>
      <c r="L130" s="4"/>
      <c r="M130" s="2">
        <v>4.54</v>
      </c>
      <c r="N130" s="2">
        <v>18.2</v>
      </c>
      <c r="O130" s="2">
        <v>24.9</v>
      </c>
      <c r="P130" s="2">
        <v>90.977800000000002</v>
      </c>
      <c r="Q130" s="2">
        <v>2.21</v>
      </c>
      <c r="R130" s="2">
        <v>8.9</v>
      </c>
      <c r="S130" s="2">
        <v>24.8</v>
      </c>
      <c r="T130" s="2">
        <v>7.3893000000000004</v>
      </c>
      <c r="U130" s="2">
        <v>1.6</v>
      </c>
      <c r="V130" s="2">
        <v>11.5</v>
      </c>
      <c r="W130" s="2">
        <v>13.9</v>
      </c>
      <c r="X130" s="2">
        <v>6.7206999999999999</v>
      </c>
      <c r="Y130" s="2">
        <v>4.43</v>
      </c>
      <c r="Z130" s="2">
        <v>19.899999999999999</v>
      </c>
      <c r="AA130" s="2">
        <v>22.2</v>
      </c>
      <c r="AB130" s="2">
        <v>26.1951</v>
      </c>
      <c r="AC130" s="2">
        <v>7.7</v>
      </c>
      <c r="AD130" s="2">
        <v>25.8</v>
      </c>
      <c r="AE130" s="2">
        <v>29.9</v>
      </c>
      <c r="AF130" s="2">
        <v>50.672800000000002</v>
      </c>
      <c r="AG130" s="2">
        <v>5.2</v>
      </c>
      <c r="AH130" s="22">
        <v>17.8</v>
      </c>
      <c r="AI130" s="22">
        <v>29.1</v>
      </c>
      <c r="AJ130" s="22">
        <v>49.482900000000001</v>
      </c>
      <c r="AK130" s="18">
        <v>3.94</v>
      </c>
      <c r="AL130" s="18">
        <v>18.600000000000001</v>
      </c>
      <c r="AM130" s="18">
        <v>21.2</v>
      </c>
      <c r="AN130" s="2">
        <v>41.494799999999998</v>
      </c>
      <c r="AO130" s="2">
        <v>1.26</v>
      </c>
      <c r="AP130" s="2">
        <v>13.3</v>
      </c>
      <c r="AQ130" s="2">
        <v>9.5</v>
      </c>
      <c r="AR130" s="2">
        <v>2.7677</v>
      </c>
      <c r="AS130" s="2">
        <v>2.5</v>
      </c>
      <c r="AT130" s="2">
        <v>12.6</v>
      </c>
      <c r="AU130" s="2">
        <v>19.8</v>
      </c>
      <c r="AV130" s="2">
        <v>11.055300000000001</v>
      </c>
      <c r="AW130" s="2">
        <v>5.17</v>
      </c>
      <c r="AX130" s="2">
        <v>19.3</v>
      </c>
      <c r="AY130" s="2">
        <v>26.8</v>
      </c>
      <c r="AZ130" s="2">
        <v>29.8032</v>
      </c>
      <c r="BA130" s="2">
        <v>6.17</v>
      </c>
      <c r="BB130" s="2">
        <v>22.1</v>
      </c>
      <c r="BC130" s="2">
        <v>27.9</v>
      </c>
      <c r="BD130" s="2">
        <v>47.351599999999998</v>
      </c>
      <c r="BE130" s="4"/>
      <c r="BF130" s="4"/>
    </row>
    <row r="131" spans="1:58" x14ac:dyDescent="0.2">
      <c r="A131" s="29">
        <v>130</v>
      </c>
      <c r="B131" s="7" t="s">
        <v>48</v>
      </c>
      <c r="C131" s="3">
        <v>39927</v>
      </c>
      <c r="D131" s="4" t="s">
        <v>8</v>
      </c>
      <c r="E131" s="4" t="s">
        <v>176</v>
      </c>
      <c r="F131" s="5" t="s">
        <v>192</v>
      </c>
      <c r="G131" s="6">
        <v>0.92013888888888884</v>
      </c>
      <c r="H131" s="6">
        <v>3.2638888888888891E-2</v>
      </c>
      <c r="I131" s="85">
        <f t="shared" ref="I131:I194" si="2">IF(H131&gt;=G131,(H131-G131)*24*60,("24:00:00"-G131+H131)*24*60)</f>
        <v>162.00000000000006</v>
      </c>
      <c r="J131" s="86">
        <f>I131*Segmentos!$D$7*(AH131%)*IF(ISNUMBER(AI131),AI131%,0)</f>
        <v>4651668.0000000009</v>
      </c>
      <c r="K131" s="86">
        <f>I131*Segmentos!$D$7*(AL131%)*IF(ISNUMBER(AM131),AM131%,0)</f>
        <v>4087065.6000000015</v>
      </c>
      <c r="L131" s="4"/>
      <c r="M131" s="2">
        <v>6.74</v>
      </c>
      <c r="N131" s="2">
        <v>29.3</v>
      </c>
      <c r="O131" s="2">
        <v>23</v>
      </c>
      <c r="P131" s="2">
        <v>82.115300000000005</v>
      </c>
      <c r="Q131" s="2">
        <v>3.58</v>
      </c>
      <c r="R131" s="2">
        <v>18.399999999999999</v>
      </c>
      <c r="S131" s="2">
        <v>19.399999999999999</v>
      </c>
      <c r="T131" s="2">
        <v>7.2708000000000004</v>
      </c>
      <c r="U131" s="2">
        <v>5.3</v>
      </c>
      <c r="V131" s="2">
        <v>21.8</v>
      </c>
      <c r="W131" s="2">
        <v>24.3</v>
      </c>
      <c r="X131" s="2">
        <v>13.5418</v>
      </c>
      <c r="Y131" s="2">
        <v>7.21</v>
      </c>
      <c r="Z131" s="2">
        <v>33.4</v>
      </c>
      <c r="AA131" s="2">
        <v>21.6</v>
      </c>
      <c r="AB131" s="2">
        <v>25.9513</v>
      </c>
      <c r="AC131" s="2">
        <v>8.83</v>
      </c>
      <c r="AD131" s="2">
        <v>35.9</v>
      </c>
      <c r="AE131" s="2">
        <v>24.6</v>
      </c>
      <c r="AF131" s="2">
        <v>35.351399999999998</v>
      </c>
      <c r="AG131" s="2">
        <v>7.19</v>
      </c>
      <c r="AH131" s="22">
        <v>29.3</v>
      </c>
      <c r="AI131" s="22">
        <v>24.5</v>
      </c>
      <c r="AJ131" s="22">
        <v>41.568600000000004</v>
      </c>
      <c r="AK131" s="18">
        <v>6.33</v>
      </c>
      <c r="AL131" s="18">
        <v>29.2</v>
      </c>
      <c r="AM131" s="18">
        <v>21.6</v>
      </c>
      <c r="AN131" s="2">
        <v>40.546700000000001</v>
      </c>
      <c r="AO131" s="2">
        <v>2.95</v>
      </c>
      <c r="AP131" s="2">
        <v>19.2</v>
      </c>
      <c r="AQ131" s="2">
        <v>15.3</v>
      </c>
      <c r="AR131" s="2">
        <v>3.9281999999999999</v>
      </c>
      <c r="AS131" s="2">
        <v>4.26</v>
      </c>
      <c r="AT131" s="2">
        <v>23.3</v>
      </c>
      <c r="AU131" s="2">
        <v>18.3</v>
      </c>
      <c r="AV131" s="2">
        <v>11.433999999999999</v>
      </c>
      <c r="AW131" s="2">
        <v>7.75</v>
      </c>
      <c r="AX131" s="2">
        <v>33.5</v>
      </c>
      <c r="AY131" s="2">
        <v>23.1</v>
      </c>
      <c r="AZ131" s="2">
        <v>27.1751</v>
      </c>
      <c r="BA131" s="2">
        <v>8.48</v>
      </c>
      <c r="BB131" s="2">
        <v>32.4</v>
      </c>
      <c r="BC131" s="2">
        <v>26.2</v>
      </c>
      <c r="BD131" s="2">
        <v>39.578000000000003</v>
      </c>
      <c r="BE131" s="4"/>
      <c r="BF131" s="4"/>
    </row>
    <row r="132" spans="1:58" x14ac:dyDescent="0.2">
      <c r="A132" s="29">
        <v>131</v>
      </c>
      <c r="B132" s="7" t="s">
        <v>47</v>
      </c>
      <c r="C132" s="3">
        <v>39927</v>
      </c>
      <c r="D132" s="4" t="s">
        <v>3</v>
      </c>
      <c r="E132" s="4" t="s">
        <v>175</v>
      </c>
      <c r="F132" s="5" t="s">
        <v>192</v>
      </c>
      <c r="G132" s="6">
        <v>0.91874999999999996</v>
      </c>
      <c r="H132" s="6">
        <v>2.5000000000000001E-2</v>
      </c>
      <c r="I132" s="85">
        <f t="shared" si="2"/>
        <v>153.00000000000006</v>
      </c>
      <c r="J132" s="86">
        <f>I132*Segmentos!$D$7*(AH132%)*IF(ISNUMBER(AI132),AI132%,0)</f>
        <v>4232592.0000000019</v>
      </c>
      <c r="K132" s="86">
        <f>I132*Segmentos!$D$7*(AL132%)*IF(ISNUMBER(AM132),AM132%,0)</f>
        <v>7621970.4000000013</v>
      </c>
      <c r="L132" s="4"/>
      <c r="M132" s="2">
        <v>9.83</v>
      </c>
      <c r="N132" s="2">
        <v>29.8</v>
      </c>
      <c r="O132" s="2">
        <v>32.9</v>
      </c>
      <c r="P132" s="2">
        <v>91.872600000000006</v>
      </c>
      <c r="Q132" s="2">
        <v>5.78</v>
      </c>
      <c r="R132" s="2">
        <v>22.9</v>
      </c>
      <c r="S132" s="2">
        <v>25.3</v>
      </c>
      <c r="T132" s="2">
        <v>9.0200999999999993</v>
      </c>
      <c r="U132" s="2">
        <v>10.37</v>
      </c>
      <c r="V132" s="2">
        <v>27.2</v>
      </c>
      <c r="W132" s="2">
        <v>38.1</v>
      </c>
      <c r="X132" s="2">
        <v>20.3233</v>
      </c>
      <c r="Y132" s="2">
        <v>9.5399999999999991</v>
      </c>
      <c r="Z132" s="2">
        <v>32.299999999999997</v>
      </c>
      <c r="AA132" s="2">
        <v>29.6</v>
      </c>
      <c r="AB132" s="2">
        <v>26.340699999999998</v>
      </c>
      <c r="AC132" s="2">
        <v>11.79</v>
      </c>
      <c r="AD132" s="2">
        <v>32.9</v>
      </c>
      <c r="AE132" s="2">
        <v>35.9</v>
      </c>
      <c r="AF132" s="2">
        <v>36.188600000000001</v>
      </c>
      <c r="AG132" s="2">
        <v>6.92</v>
      </c>
      <c r="AH132" s="22">
        <v>26</v>
      </c>
      <c r="AI132" s="22">
        <v>26.6</v>
      </c>
      <c r="AJ132" s="22">
        <v>30.6922</v>
      </c>
      <c r="AK132" s="18">
        <v>12.45</v>
      </c>
      <c r="AL132" s="18">
        <v>33.299999999999997</v>
      </c>
      <c r="AM132" s="18">
        <v>37.4</v>
      </c>
      <c r="AN132" s="2">
        <v>61.180500000000002</v>
      </c>
      <c r="AO132" s="2">
        <v>6.92</v>
      </c>
      <c r="AP132" s="2">
        <v>19.399999999999999</v>
      </c>
      <c r="AQ132" s="2">
        <v>35.700000000000003</v>
      </c>
      <c r="AR132" s="2">
        <v>7.0701000000000001</v>
      </c>
      <c r="AS132" s="2">
        <v>8.89</v>
      </c>
      <c r="AT132" s="2">
        <v>26.6</v>
      </c>
      <c r="AU132" s="2">
        <v>33.5</v>
      </c>
      <c r="AV132" s="2">
        <v>18.314800000000002</v>
      </c>
      <c r="AW132" s="2">
        <v>11.15</v>
      </c>
      <c r="AX132" s="2">
        <v>32.9</v>
      </c>
      <c r="AY132" s="2">
        <v>33.9</v>
      </c>
      <c r="AZ132" s="2">
        <v>29.969100000000001</v>
      </c>
      <c r="BA132" s="2">
        <v>10.199999999999999</v>
      </c>
      <c r="BB132" s="2">
        <v>32.4</v>
      </c>
      <c r="BC132" s="2">
        <v>31.5</v>
      </c>
      <c r="BD132" s="2">
        <v>36.518599999999999</v>
      </c>
      <c r="BE132" s="4"/>
      <c r="BF132" s="4"/>
    </row>
    <row r="133" spans="1:58" x14ac:dyDescent="0.2">
      <c r="A133" s="29">
        <v>132</v>
      </c>
      <c r="B133" s="7" t="s">
        <v>23</v>
      </c>
      <c r="C133" s="3">
        <v>39927</v>
      </c>
      <c r="D133" s="4" t="s">
        <v>21</v>
      </c>
      <c r="E133" s="4" t="s">
        <v>170</v>
      </c>
      <c r="F133" s="5" t="s">
        <v>192</v>
      </c>
      <c r="G133" s="6">
        <v>0.875</v>
      </c>
      <c r="H133" s="6">
        <v>0.88958333333333339</v>
      </c>
      <c r="I133" s="85">
        <f t="shared" si="2"/>
        <v>21.000000000000085</v>
      </c>
      <c r="J133" s="86">
        <f>I133*Segmentos!$D$7*(AH133%)*IF(ISNUMBER(AI133),AI133%,0)</f>
        <v>8299.2000000000335</v>
      </c>
      <c r="K133" s="86">
        <f>I133*Segmentos!$D$7*(AL133%)*IF(ISNUMBER(AM133),AM133%,0)</f>
        <v>15523.200000000063</v>
      </c>
      <c r="L133" s="4"/>
      <c r="M133" s="2">
        <v>0.15</v>
      </c>
      <c r="N133" s="2">
        <v>0.9</v>
      </c>
      <c r="O133" s="2">
        <v>17.7</v>
      </c>
      <c r="P133" s="2">
        <v>30.866399999999999</v>
      </c>
      <c r="Q133" s="2">
        <v>0.04</v>
      </c>
      <c r="R133" s="2">
        <v>0.4</v>
      </c>
      <c r="S133" s="2">
        <v>9.5</v>
      </c>
      <c r="T133" s="2">
        <v>1.2991999999999999</v>
      </c>
      <c r="U133" s="2">
        <v>0.41</v>
      </c>
      <c r="V133" s="2">
        <v>2.1</v>
      </c>
      <c r="W133" s="2">
        <v>19.5</v>
      </c>
      <c r="X133" s="2">
        <v>17.5791</v>
      </c>
      <c r="Y133" s="2">
        <v>0</v>
      </c>
      <c r="Z133" s="2">
        <v>0</v>
      </c>
      <c r="AA133" s="8" t="s">
        <v>577</v>
      </c>
      <c r="AB133" s="2">
        <v>0</v>
      </c>
      <c r="AC133" s="2">
        <v>0.18</v>
      </c>
      <c r="AD133" s="2">
        <v>1.1000000000000001</v>
      </c>
      <c r="AE133" s="2">
        <v>16.8</v>
      </c>
      <c r="AF133" s="2">
        <v>11.988200000000001</v>
      </c>
      <c r="AG133" s="2">
        <v>0.11</v>
      </c>
      <c r="AH133" s="22">
        <v>0.4</v>
      </c>
      <c r="AI133" s="22">
        <v>24.7</v>
      </c>
      <c r="AJ133" s="22">
        <v>10.6561</v>
      </c>
      <c r="AK133" s="18">
        <v>0.19</v>
      </c>
      <c r="AL133" s="18">
        <v>1.2</v>
      </c>
      <c r="AM133" s="18">
        <v>15.4</v>
      </c>
      <c r="AN133" s="2">
        <v>20.2103</v>
      </c>
      <c r="AO133" s="2">
        <v>0.04</v>
      </c>
      <c r="AP133" s="2">
        <v>0.8</v>
      </c>
      <c r="AQ133" s="2">
        <v>4.8</v>
      </c>
      <c r="AR133" s="2">
        <v>0.85629999999999995</v>
      </c>
      <c r="AS133" s="2">
        <v>0.12</v>
      </c>
      <c r="AT133" s="2">
        <v>0.7</v>
      </c>
      <c r="AU133" s="2">
        <v>18.5</v>
      </c>
      <c r="AV133" s="2">
        <v>5.4459</v>
      </c>
      <c r="AW133" s="2">
        <v>0.05</v>
      </c>
      <c r="AX133" s="2">
        <v>0.5</v>
      </c>
      <c r="AY133" s="2">
        <v>9.5</v>
      </c>
      <c r="AZ133" s="2">
        <v>3.0257999999999998</v>
      </c>
      <c r="BA133" s="2">
        <v>0.28000000000000003</v>
      </c>
      <c r="BB133" s="2">
        <v>1.2</v>
      </c>
      <c r="BC133" s="2">
        <v>22.5</v>
      </c>
      <c r="BD133" s="2">
        <v>21.538499999999999</v>
      </c>
      <c r="BE133" s="4"/>
      <c r="BF133" s="4"/>
    </row>
    <row r="134" spans="1:58" x14ac:dyDescent="0.2">
      <c r="A134" s="29">
        <v>133</v>
      </c>
      <c r="B134" s="7" t="s">
        <v>25</v>
      </c>
      <c r="C134" s="3">
        <v>39927</v>
      </c>
      <c r="D134" s="4" t="s">
        <v>21</v>
      </c>
      <c r="E134" s="4" t="s">
        <v>171</v>
      </c>
      <c r="F134" s="5" t="s">
        <v>192</v>
      </c>
      <c r="G134" s="6">
        <v>0.89375000000000004</v>
      </c>
      <c r="H134" s="6">
        <v>0.89583333333333337</v>
      </c>
      <c r="I134" s="85">
        <f t="shared" si="2"/>
        <v>2.9999999999999893</v>
      </c>
      <c r="J134" s="86">
        <f>I134*Segmentos!$D$7*(AH134%)*IF(ISNUMBER(AI134),AI134%,0)</f>
        <v>2399.9999999999918</v>
      </c>
      <c r="K134" s="86">
        <f>I134*Segmentos!$D$7*(AL134%)*IF(ISNUMBER(AM134),AM134%,0)</f>
        <v>10799.999999999964</v>
      </c>
      <c r="L134" s="4"/>
      <c r="M134" s="2">
        <v>0.56000000000000005</v>
      </c>
      <c r="N134" s="2">
        <v>0.6</v>
      </c>
      <c r="O134" s="2">
        <v>100</v>
      </c>
      <c r="P134" s="2">
        <v>33.36</v>
      </c>
      <c r="Q134" s="2">
        <v>0.06</v>
      </c>
      <c r="R134" s="2">
        <v>0.1</v>
      </c>
      <c r="S134" s="2">
        <v>100</v>
      </c>
      <c r="T134" s="2">
        <v>0.56559999999999999</v>
      </c>
      <c r="U134" s="2">
        <v>1.43</v>
      </c>
      <c r="V134" s="2">
        <v>1.4</v>
      </c>
      <c r="W134" s="2">
        <v>100</v>
      </c>
      <c r="X134" s="2">
        <v>17.7667</v>
      </c>
      <c r="Y134" s="2">
        <v>0.6</v>
      </c>
      <c r="Z134" s="2">
        <v>0.6</v>
      </c>
      <c r="AA134" s="2">
        <v>100</v>
      </c>
      <c r="AB134" s="2">
        <v>10.4384</v>
      </c>
      <c r="AC134" s="2">
        <v>0.24</v>
      </c>
      <c r="AD134" s="2">
        <v>0.2</v>
      </c>
      <c r="AE134" s="2">
        <v>100</v>
      </c>
      <c r="AF134" s="2">
        <v>4.5892999999999997</v>
      </c>
      <c r="AG134" s="2">
        <v>0.2</v>
      </c>
      <c r="AH134" s="22">
        <v>0.2</v>
      </c>
      <c r="AI134" s="22">
        <v>100</v>
      </c>
      <c r="AJ134" s="22">
        <v>5.6395</v>
      </c>
      <c r="AK134" s="18">
        <v>0.89</v>
      </c>
      <c r="AL134" s="18">
        <v>0.9</v>
      </c>
      <c r="AM134" s="18">
        <v>100</v>
      </c>
      <c r="AN134" s="2">
        <v>27.720500000000001</v>
      </c>
      <c r="AO134" s="2">
        <v>0.1</v>
      </c>
      <c r="AP134" s="2">
        <v>0.1</v>
      </c>
      <c r="AQ134" s="2">
        <v>100</v>
      </c>
      <c r="AR134" s="2">
        <v>0.65139999999999998</v>
      </c>
      <c r="AS134" s="2">
        <v>0.08</v>
      </c>
      <c r="AT134" s="2">
        <v>0.1</v>
      </c>
      <c r="AU134" s="2">
        <v>100</v>
      </c>
      <c r="AV134" s="2">
        <v>1.0698000000000001</v>
      </c>
      <c r="AW134" s="2">
        <v>0.11</v>
      </c>
      <c r="AX134" s="2">
        <v>0.1</v>
      </c>
      <c r="AY134" s="2">
        <v>100</v>
      </c>
      <c r="AZ134" s="2">
        <v>1.8616999999999999</v>
      </c>
      <c r="BA134" s="2">
        <v>1.31</v>
      </c>
      <c r="BB134" s="2">
        <v>1.3</v>
      </c>
      <c r="BC134" s="2">
        <v>100</v>
      </c>
      <c r="BD134" s="2">
        <v>29.777100000000001</v>
      </c>
      <c r="BE134" s="4"/>
      <c r="BF134" s="4"/>
    </row>
    <row r="135" spans="1:58" x14ac:dyDescent="0.2">
      <c r="A135" s="29">
        <v>134</v>
      </c>
      <c r="B135" s="7" t="s">
        <v>33</v>
      </c>
      <c r="C135" s="3">
        <v>39927</v>
      </c>
      <c r="D135" s="4" t="s">
        <v>28</v>
      </c>
      <c r="E135" s="4" t="s">
        <v>163</v>
      </c>
      <c r="F135" s="5" t="s">
        <v>192</v>
      </c>
      <c r="G135" s="6">
        <v>0.91736111111111107</v>
      </c>
      <c r="H135" s="6">
        <v>0.95833333333333337</v>
      </c>
      <c r="I135" s="85">
        <f t="shared" si="2"/>
        <v>59.000000000000114</v>
      </c>
      <c r="J135" s="86">
        <f>I135*Segmentos!$D$7*(AH135%)*IF(ISNUMBER(AI135),AI135%,0)</f>
        <v>293182.80000000051</v>
      </c>
      <c r="K135" s="86">
        <f>I135*Segmentos!$D$7*(AL135%)*IF(ISNUMBER(AM135),AM135%,0)</f>
        <v>256225.20000000048</v>
      </c>
      <c r="L135" s="4"/>
      <c r="M135" s="2">
        <v>1.1599999999999999</v>
      </c>
      <c r="N135" s="2">
        <v>3.7</v>
      </c>
      <c r="O135" s="2">
        <v>31.5</v>
      </c>
      <c r="P135" s="2">
        <v>93.1721</v>
      </c>
      <c r="Q135" s="2">
        <v>0.09</v>
      </c>
      <c r="R135" s="2">
        <v>0.6</v>
      </c>
      <c r="S135" s="2">
        <v>14.4</v>
      </c>
      <c r="T135" s="2">
        <v>1.2212000000000001</v>
      </c>
      <c r="U135" s="2">
        <v>0.41</v>
      </c>
      <c r="V135" s="2">
        <v>1.8</v>
      </c>
      <c r="W135" s="2">
        <v>22.9</v>
      </c>
      <c r="X135" s="2">
        <v>6.8754</v>
      </c>
      <c r="Y135" s="2">
        <v>0.75</v>
      </c>
      <c r="Z135" s="2">
        <v>3.8</v>
      </c>
      <c r="AA135" s="2">
        <v>19.7</v>
      </c>
      <c r="AB135" s="2">
        <v>17.667100000000001</v>
      </c>
      <c r="AC135" s="2">
        <v>2.56</v>
      </c>
      <c r="AD135" s="2">
        <v>6.4</v>
      </c>
      <c r="AE135" s="2">
        <v>40.200000000000003</v>
      </c>
      <c r="AF135" s="2">
        <v>67.408299999999997</v>
      </c>
      <c r="AG135" s="2">
        <v>1.24</v>
      </c>
      <c r="AH135" s="22">
        <v>4.0999999999999996</v>
      </c>
      <c r="AI135" s="22">
        <v>30.3</v>
      </c>
      <c r="AJ135" s="22">
        <v>47.152900000000002</v>
      </c>
      <c r="AK135" s="18">
        <v>1.0900000000000001</v>
      </c>
      <c r="AL135" s="18">
        <v>3.3</v>
      </c>
      <c r="AM135" s="18">
        <v>32.9</v>
      </c>
      <c r="AN135" s="2">
        <v>46.019100000000002</v>
      </c>
      <c r="AO135" s="2">
        <v>0.24</v>
      </c>
      <c r="AP135" s="2">
        <v>2.4</v>
      </c>
      <c r="AQ135" s="2">
        <v>9.9</v>
      </c>
      <c r="AR135" s="2">
        <v>2.1154999999999999</v>
      </c>
      <c r="AS135" s="2">
        <v>0.62</v>
      </c>
      <c r="AT135" s="2">
        <v>3</v>
      </c>
      <c r="AU135" s="2">
        <v>20.6</v>
      </c>
      <c r="AV135" s="2">
        <v>10.877599999999999</v>
      </c>
      <c r="AW135" s="2">
        <v>0.91</v>
      </c>
      <c r="AX135" s="2">
        <v>3.6</v>
      </c>
      <c r="AY135" s="2">
        <v>25.3</v>
      </c>
      <c r="AZ135" s="2">
        <v>20.986599999999999</v>
      </c>
      <c r="BA135" s="2">
        <v>1.93</v>
      </c>
      <c r="BB135" s="2">
        <v>4.5</v>
      </c>
      <c r="BC135" s="2">
        <v>42.6</v>
      </c>
      <c r="BD135" s="2">
        <v>59.192500000000003</v>
      </c>
      <c r="BE135" s="4"/>
      <c r="BF135" s="4"/>
    </row>
    <row r="136" spans="1:58" x14ac:dyDescent="0.2">
      <c r="A136" s="29">
        <v>135</v>
      </c>
      <c r="B136" s="7" t="s">
        <v>32</v>
      </c>
      <c r="C136" s="3">
        <v>39927</v>
      </c>
      <c r="D136" s="4" t="s">
        <v>28</v>
      </c>
      <c r="E136" s="4" t="s">
        <v>164</v>
      </c>
      <c r="F136" s="5" t="s">
        <v>192</v>
      </c>
      <c r="G136" s="6">
        <v>0.91527777777777775</v>
      </c>
      <c r="H136" s="6">
        <v>0.91736111111111107</v>
      </c>
      <c r="I136" s="85">
        <f t="shared" si="2"/>
        <v>2.9999999999999893</v>
      </c>
      <c r="J136" s="86">
        <f>I136*Segmentos!$D$7*(AH136%)*IF(ISNUMBER(AI136),AI136%,0)</f>
        <v>8255.9999999999709</v>
      </c>
      <c r="K136" s="86">
        <f>I136*Segmentos!$D$7*(AL136%)*IF(ISNUMBER(AM136),AM136%,0)</f>
        <v>14237.999999999949</v>
      </c>
      <c r="L136" s="4"/>
      <c r="M136" s="2">
        <v>0.93</v>
      </c>
      <c r="N136" s="2">
        <v>1.2</v>
      </c>
      <c r="O136" s="2">
        <v>75.2</v>
      </c>
      <c r="P136" s="2">
        <v>90.086299999999994</v>
      </c>
      <c r="Q136" s="2">
        <v>0</v>
      </c>
      <c r="R136" s="2">
        <v>0</v>
      </c>
      <c r="S136" s="8" t="s">
        <v>577</v>
      </c>
      <c r="T136" s="2">
        <v>0</v>
      </c>
      <c r="U136" s="2">
        <v>0.15</v>
      </c>
      <c r="V136" s="2">
        <v>0.4</v>
      </c>
      <c r="W136" s="2">
        <v>33.299999999999997</v>
      </c>
      <c r="X136" s="2">
        <v>3.0164</v>
      </c>
      <c r="Y136" s="2">
        <v>0.18</v>
      </c>
      <c r="Z136" s="2">
        <v>0.4</v>
      </c>
      <c r="AA136" s="2">
        <v>42.4</v>
      </c>
      <c r="AB136" s="2">
        <v>5.1089000000000002</v>
      </c>
      <c r="AC136" s="2">
        <v>2.58</v>
      </c>
      <c r="AD136" s="2">
        <v>3.1</v>
      </c>
      <c r="AE136" s="2">
        <v>83.1</v>
      </c>
      <c r="AF136" s="2">
        <v>81.960999999999999</v>
      </c>
      <c r="AG136" s="2">
        <v>0.67</v>
      </c>
      <c r="AH136" s="22">
        <v>1</v>
      </c>
      <c r="AI136" s="22">
        <v>68.8</v>
      </c>
      <c r="AJ136" s="22">
        <v>30.923200000000001</v>
      </c>
      <c r="AK136" s="18">
        <v>1.1599999999999999</v>
      </c>
      <c r="AL136" s="18">
        <v>1.5</v>
      </c>
      <c r="AM136" s="18">
        <v>79.099999999999994</v>
      </c>
      <c r="AN136" s="2">
        <v>59.1631</v>
      </c>
      <c r="AO136" s="2">
        <v>7.0000000000000007E-2</v>
      </c>
      <c r="AP136" s="2">
        <v>0.1</v>
      </c>
      <c r="AQ136" s="2">
        <v>100</v>
      </c>
      <c r="AR136" s="2">
        <v>0.73719999999999997</v>
      </c>
      <c r="AS136" s="2">
        <v>0.4</v>
      </c>
      <c r="AT136" s="2">
        <v>0.6</v>
      </c>
      <c r="AU136" s="2">
        <v>65.8</v>
      </c>
      <c r="AV136" s="2">
        <v>8.5380000000000003</v>
      </c>
      <c r="AW136" s="2">
        <v>0.45</v>
      </c>
      <c r="AX136" s="2">
        <v>0.6</v>
      </c>
      <c r="AY136" s="2">
        <v>75.8</v>
      </c>
      <c r="AZ136" s="2">
        <v>12.3887</v>
      </c>
      <c r="BA136" s="2">
        <v>1.85</v>
      </c>
      <c r="BB136" s="2">
        <v>2.4</v>
      </c>
      <c r="BC136" s="2">
        <v>76.3</v>
      </c>
      <c r="BD136" s="2">
        <v>68.422399999999996</v>
      </c>
      <c r="BE136" s="4"/>
      <c r="BF136" s="4"/>
    </row>
    <row r="137" spans="1:58" x14ac:dyDescent="0.2">
      <c r="A137" s="29">
        <v>136</v>
      </c>
      <c r="B137" s="7" t="s">
        <v>19</v>
      </c>
      <c r="C137" s="3">
        <v>39927</v>
      </c>
      <c r="D137" s="4" t="s">
        <v>17</v>
      </c>
      <c r="E137" s="4" t="s">
        <v>166</v>
      </c>
      <c r="F137" s="5" t="s">
        <v>192</v>
      </c>
      <c r="G137" s="6">
        <v>0.91319444444444453</v>
      </c>
      <c r="H137" s="6">
        <v>0.91666666666666663</v>
      </c>
      <c r="I137" s="85">
        <f t="shared" si="2"/>
        <v>4.9999999999998224</v>
      </c>
      <c r="J137" s="86">
        <f>I137*Segmentos!$D$7*(AH137%)*IF(ISNUMBER(AI137),AI137%,0)</f>
        <v>8399.9999999997017</v>
      </c>
      <c r="K137" s="86">
        <f>I137*Segmentos!$D$7*(AL137%)*IF(ISNUMBER(AM137),AM137%,0)</f>
        <v>4447.9999999998427</v>
      </c>
      <c r="L137" s="4"/>
      <c r="M137" s="2">
        <v>0.31</v>
      </c>
      <c r="N137" s="2">
        <v>0.7</v>
      </c>
      <c r="O137" s="2">
        <v>44.6</v>
      </c>
      <c r="P137" s="2">
        <v>82.844099999999997</v>
      </c>
      <c r="Q137" s="2">
        <v>0</v>
      </c>
      <c r="R137" s="2">
        <v>0</v>
      </c>
      <c r="S137" s="8" t="s">
        <v>577</v>
      </c>
      <c r="T137" s="2">
        <v>0</v>
      </c>
      <c r="U137" s="2">
        <v>0.2</v>
      </c>
      <c r="V137" s="2">
        <v>0.2</v>
      </c>
      <c r="W137" s="2">
        <v>100</v>
      </c>
      <c r="X137" s="2">
        <v>10.9589</v>
      </c>
      <c r="Y137" s="2">
        <v>0.7</v>
      </c>
      <c r="Z137" s="2">
        <v>1.1000000000000001</v>
      </c>
      <c r="AA137" s="2">
        <v>62.7</v>
      </c>
      <c r="AB137" s="2">
        <v>54.267699999999998</v>
      </c>
      <c r="AC137" s="2">
        <v>0.2</v>
      </c>
      <c r="AD137" s="2">
        <v>1</v>
      </c>
      <c r="AE137" s="2">
        <v>20</v>
      </c>
      <c r="AF137" s="2">
        <v>17.6175</v>
      </c>
      <c r="AG137" s="2">
        <v>0.41</v>
      </c>
      <c r="AH137" s="22">
        <v>0.6</v>
      </c>
      <c r="AI137" s="22">
        <v>70</v>
      </c>
      <c r="AJ137" s="22">
        <v>51.725700000000003</v>
      </c>
      <c r="AK137" s="18">
        <v>0.22</v>
      </c>
      <c r="AL137" s="18">
        <v>0.8</v>
      </c>
      <c r="AM137" s="18">
        <v>27.8</v>
      </c>
      <c r="AN137" s="2">
        <v>31.118400000000001</v>
      </c>
      <c r="AO137" s="2">
        <v>7.0000000000000007E-2</v>
      </c>
      <c r="AP137" s="2">
        <v>0.4</v>
      </c>
      <c r="AQ137" s="2">
        <v>20</v>
      </c>
      <c r="AR137" s="2">
        <v>2.0661999999999998</v>
      </c>
      <c r="AS137" s="2">
        <v>0.03</v>
      </c>
      <c r="AT137" s="2">
        <v>0.2</v>
      </c>
      <c r="AU137" s="2">
        <v>20</v>
      </c>
      <c r="AV137" s="2">
        <v>1.7861</v>
      </c>
      <c r="AW137" s="2">
        <v>0.26</v>
      </c>
      <c r="AX137" s="2">
        <v>0.5</v>
      </c>
      <c r="AY137" s="2">
        <v>49.9</v>
      </c>
      <c r="AZ137" s="2">
        <v>19.869299999999999</v>
      </c>
      <c r="BA137" s="2">
        <v>0.59</v>
      </c>
      <c r="BB137" s="2">
        <v>1.3</v>
      </c>
      <c r="BC137" s="2">
        <v>46.7</v>
      </c>
      <c r="BD137" s="2">
        <v>59.122500000000002</v>
      </c>
      <c r="BE137" s="4"/>
      <c r="BF137" s="4"/>
    </row>
    <row r="138" spans="1:58" x14ac:dyDescent="0.2">
      <c r="A138" s="29">
        <v>137</v>
      </c>
      <c r="B138" s="7" t="s">
        <v>2</v>
      </c>
      <c r="C138" s="3">
        <v>39927</v>
      </c>
      <c r="D138" s="4" t="s">
        <v>0</v>
      </c>
      <c r="E138" s="4" t="s">
        <v>164</v>
      </c>
      <c r="F138" s="5" t="s">
        <v>192</v>
      </c>
      <c r="G138" s="6">
        <v>0.88541666666666663</v>
      </c>
      <c r="H138" s="6">
        <v>0.93055555555555547</v>
      </c>
      <c r="I138" s="85">
        <f t="shared" si="2"/>
        <v>64.999999999999929</v>
      </c>
      <c r="J138" s="86">
        <f>I138*Segmentos!$D$7*(AH138%)*IF(ISNUMBER(AI138),AI138%,0)</f>
        <v>1272543.9999999986</v>
      </c>
      <c r="K138" s="86">
        <f>I138*Segmentos!$D$7*(AL138%)*IF(ISNUMBER(AM138),AM138%,0)</f>
        <v>1555007.9999999986</v>
      </c>
      <c r="L138" s="4"/>
      <c r="M138" s="2">
        <v>5.47</v>
      </c>
      <c r="N138" s="2">
        <v>16.100000000000001</v>
      </c>
      <c r="O138" s="2">
        <v>34.1</v>
      </c>
      <c r="P138" s="2">
        <v>83.2346</v>
      </c>
      <c r="Q138" s="2">
        <v>4.45</v>
      </c>
      <c r="R138" s="2">
        <v>11.4</v>
      </c>
      <c r="S138" s="2">
        <v>39</v>
      </c>
      <c r="T138" s="2">
        <v>11.290900000000001</v>
      </c>
      <c r="U138" s="2">
        <v>3.88</v>
      </c>
      <c r="V138" s="2">
        <v>13.2</v>
      </c>
      <c r="W138" s="2">
        <v>29.4</v>
      </c>
      <c r="X138" s="2">
        <v>12.3659</v>
      </c>
      <c r="Y138" s="2">
        <v>6.47</v>
      </c>
      <c r="Z138" s="2">
        <v>18.600000000000001</v>
      </c>
      <c r="AA138" s="2">
        <v>34.799999999999997</v>
      </c>
      <c r="AB138" s="2">
        <v>29.034300000000002</v>
      </c>
      <c r="AC138" s="2">
        <v>6.12</v>
      </c>
      <c r="AD138" s="2">
        <v>18</v>
      </c>
      <c r="AE138" s="2">
        <v>34</v>
      </c>
      <c r="AF138" s="2">
        <v>30.543500000000002</v>
      </c>
      <c r="AG138" s="2">
        <v>4.8899999999999997</v>
      </c>
      <c r="AH138" s="22">
        <v>15.2</v>
      </c>
      <c r="AI138" s="22">
        <v>32.200000000000003</v>
      </c>
      <c r="AJ138" s="22">
        <v>35.263800000000003</v>
      </c>
      <c r="AK138" s="18">
        <v>6</v>
      </c>
      <c r="AL138" s="18">
        <v>16.8</v>
      </c>
      <c r="AM138" s="18">
        <v>35.6</v>
      </c>
      <c r="AN138" s="2">
        <v>47.970799999999997</v>
      </c>
      <c r="AO138" s="2">
        <v>4.03</v>
      </c>
      <c r="AP138" s="2">
        <v>14.2</v>
      </c>
      <c r="AQ138" s="2">
        <v>28.4</v>
      </c>
      <c r="AR138" s="2">
        <v>6.6948999999999996</v>
      </c>
      <c r="AS138" s="2">
        <v>5.01</v>
      </c>
      <c r="AT138" s="2">
        <v>14.9</v>
      </c>
      <c r="AU138" s="2">
        <v>33.799999999999997</v>
      </c>
      <c r="AV138" s="2">
        <v>16.790500000000002</v>
      </c>
      <c r="AW138" s="2">
        <v>5.6</v>
      </c>
      <c r="AX138" s="2">
        <v>16</v>
      </c>
      <c r="AY138" s="2">
        <v>35</v>
      </c>
      <c r="AZ138" s="2">
        <v>24.4773</v>
      </c>
      <c r="BA138" s="2">
        <v>6.06</v>
      </c>
      <c r="BB138" s="2">
        <v>17.3</v>
      </c>
      <c r="BC138" s="2">
        <v>35</v>
      </c>
      <c r="BD138" s="2">
        <v>35.271900000000002</v>
      </c>
      <c r="BE138" s="4"/>
      <c r="BF138" s="4"/>
    </row>
    <row r="139" spans="1:58" x14ac:dyDescent="0.2">
      <c r="A139" s="29">
        <v>138</v>
      </c>
      <c r="B139" s="7" t="s">
        <v>16</v>
      </c>
      <c r="C139" s="3">
        <v>39927</v>
      </c>
      <c r="D139" s="4" t="s">
        <v>13</v>
      </c>
      <c r="E139" s="4" t="s">
        <v>166</v>
      </c>
      <c r="F139" s="5" t="s">
        <v>192</v>
      </c>
      <c r="G139" s="6">
        <v>0.9145833333333333</v>
      </c>
      <c r="H139" s="6">
        <v>0.91805555555555562</v>
      </c>
      <c r="I139" s="85">
        <f t="shared" si="2"/>
        <v>5.0000000000001421</v>
      </c>
      <c r="J139" s="86">
        <f>I139*Segmentos!$D$7*(AH139%)*IF(ISNUMBER(AI139),AI139%,0)</f>
        <v>102696.00000000292</v>
      </c>
      <c r="K139" s="86">
        <f>I139*Segmentos!$D$7*(AL139%)*IF(ISNUMBER(AM139),AM139%,0)</f>
        <v>165034.00000000469</v>
      </c>
      <c r="L139" s="4"/>
      <c r="M139" s="2">
        <v>6.75</v>
      </c>
      <c r="N139" s="2">
        <v>8.4</v>
      </c>
      <c r="O139" s="2">
        <v>80.2</v>
      </c>
      <c r="P139" s="2">
        <v>86.177800000000005</v>
      </c>
      <c r="Q139" s="2">
        <v>3.47</v>
      </c>
      <c r="R139" s="2">
        <v>4.3</v>
      </c>
      <c r="S139" s="2">
        <v>81.599999999999994</v>
      </c>
      <c r="T139" s="2">
        <v>7.4008000000000003</v>
      </c>
      <c r="U139" s="2">
        <v>3.52</v>
      </c>
      <c r="V139" s="2">
        <v>4.8</v>
      </c>
      <c r="W139" s="2">
        <v>72.7</v>
      </c>
      <c r="X139" s="2">
        <v>9.4309999999999992</v>
      </c>
      <c r="Y139" s="2">
        <v>7.21</v>
      </c>
      <c r="Z139" s="2">
        <v>9</v>
      </c>
      <c r="AA139" s="2">
        <v>80.3</v>
      </c>
      <c r="AB139" s="2">
        <v>27.177099999999999</v>
      </c>
      <c r="AC139" s="2">
        <v>10.06</v>
      </c>
      <c r="AD139" s="2">
        <v>12.3</v>
      </c>
      <c r="AE139" s="2">
        <v>81.900000000000006</v>
      </c>
      <c r="AF139" s="2">
        <v>42.168799999999997</v>
      </c>
      <c r="AG139" s="2">
        <v>5.1100000000000003</v>
      </c>
      <c r="AH139" s="22">
        <v>6.6</v>
      </c>
      <c r="AI139" s="22">
        <v>77.8</v>
      </c>
      <c r="AJ139" s="22">
        <v>30.9466</v>
      </c>
      <c r="AK139" s="18">
        <v>8.23</v>
      </c>
      <c r="AL139" s="18">
        <v>10.1</v>
      </c>
      <c r="AM139" s="18">
        <v>81.7</v>
      </c>
      <c r="AN139" s="2">
        <v>55.231200000000001</v>
      </c>
      <c r="AO139" s="2">
        <v>6.85</v>
      </c>
      <c r="AP139" s="2">
        <v>8.6</v>
      </c>
      <c r="AQ139" s="2">
        <v>79.5</v>
      </c>
      <c r="AR139" s="2">
        <v>9.5609999999999999</v>
      </c>
      <c r="AS139" s="2">
        <v>4.46</v>
      </c>
      <c r="AT139" s="2">
        <v>5.6</v>
      </c>
      <c r="AU139" s="2">
        <v>79</v>
      </c>
      <c r="AV139" s="2">
        <v>12.536</v>
      </c>
      <c r="AW139" s="2">
        <v>6.83</v>
      </c>
      <c r="AX139" s="2">
        <v>8</v>
      </c>
      <c r="AY139" s="2">
        <v>85</v>
      </c>
      <c r="AZ139" s="2">
        <v>25.076699999999999</v>
      </c>
      <c r="BA139" s="2">
        <v>7.98</v>
      </c>
      <c r="BB139" s="2">
        <v>10.199999999999999</v>
      </c>
      <c r="BC139" s="2">
        <v>78</v>
      </c>
      <c r="BD139" s="2">
        <v>39.004100000000001</v>
      </c>
      <c r="BE139" s="4"/>
      <c r="BF139" s="4"/>
    </row>
    <row r="140" spans="1:58" x14ac:dyDescent="0.2">
      <c r="A140" s="29">
        <v>139</v>
      </c>
      <c r="B140" s="7" t="s">
        <v>22</v>
      </c>
      <c r="C140" s="3">
        <v>39927</v>
      </c>
      <c r="D140" s="4" t="s">
        <v>21</v>
      </c>
      <c r="E140" s="4" t="s">
        <v>164</v>
      </c>
      <c r="F140" s="5" t="s">
        <v>192</v>
      </c>
      <c r="G140" s="6">
        <v>0.83263888888888893</v>
      </c>
      <c r="H140" s="6">
        <v>0.87430555555555556</v>
      </c>
      <c r="I140" s="85">
        <f t="shared" si="2"/>
        <v>59.999999999999943</v>
      </c>
      <c r="J140" s="86">
        <f>I140*Segmentos!$D$7*(AH140%)*IF(ISNUMBER(AI140),AI140%,0)</f>
        <v>392399.99999999965</v>
      </c>
      <c r="K140" s="86">
        <f>I140*Segmentos!$D$7*(AL140%)*IF(ISNUMBER(AM140),AM140%,0)</f>
        <v>388079.99999999965</v>
      </c>
      <c r="L140" s="4"/>
      <c r="M140" s="2">
        <v>1.62</v>
      </c>
      <c r="N140" s="2">
        <v>4.9000000000000004</v>
      </c>
      <c r="O140" s="2">
        <v>32.799999999999997</v>
      </c>
      <c r="P140" s="2">
        <v>98.541700000000006</v>
      </c>
      <c r="Q140" s="2">
        <v>0.54</v>
      </c>
      <c r="R140" s="2">
        <v>1.8</v>
      </c>
      <c r="S140" s="2">
        <v>29.7</v>
      </c>
      <c r="T140" s="2">
        <v>5.5198999999999998</v>
      </c>
      <c r="U140" s="2">
        <v>0.7</v>
      </c>
      <c r="V140" s="2">
        <v>2.2999999999999998</v>
      </c>
      <c r="W140" s="2">
        <v>29.8</v>
      </c>
      <c r="X140" s="2">
        <v>8.9026999999999994</v>
      </c>
      <c r="Y140" s="2">
        <v>0.95</v>
      </c>
      <c r="Z140" s="2">
        <v>3.7</v>
      </c>
      <c r="AA140" s="2">
        <v>25.8</v>
      </c>
      <c r="AB140" s="2">
        <v>17.0412</v>
      </c>
      <c r="AC140" s="2">
        <v>3.35</v>
      </c>
      <c r="AD140" s="2">
        <v>9.3000000000000007</v>
      </c>
      <c r="AE140" s="2">
        <v>36.200000000000003</v>
      </c>
      <c r="AF140" s="2">
        <v>67.0779</v>
      </c>
      <c r="AG140" s="2">
        <v>1.63</v>
      </c>
      <c r="AH140" s="22">
        <v>5</v>
      </c>
      <c r="AI140" s="22">
        <v>32.700000000000003</v>
      </c>
      <c r="AJ140" s="22">
        <v>47.207299999999996</v>
      </c>
      <c r="AK140" s="18">
        <v>1.6</v>
      </c>
      <c r="AL140" s="18">
        <v>4.9000000000000004</v>
      </c>
      <c r="AM140" s="18">
        <v>33</v>
      </c>
      <c r="AN140" s="2">
        <v>51.334400000000002</v>
      </c>
      <c r="AO140" s="2">
        <v>1.73</v>
      </c>
      <c r="AP140" s="2">
        <v>5.2</v>
      </c>
      <c r="AQ140" s="2">
        <v>33.1</v>
      </c>
      <c r="AR140" s="2">
        <v>11.536300000000001</v>
      </c>
      <c r="AS140" s="2">
        <v>1.34</v>
      </c>
      <c r="AT140" s="2">
        <v>4.5999999999999996</v>
      </c>
      <c r="AU140" s="2">
        <v>29.3</v>
      </c>
      <c r="AV140" s="2">
        <v>17.969899999999999</v>
      </c>
      <c r="AW140" s="2">
        <v>1.57</v>
      </c>
      <c r="AX140" s="2">
        <v>4.5</v>
      </c>
      <c r="AY140" s="2">
        <v>35.200000000000003</v>
      </c>
      <c r="AZ140" s="2">
        <v>27.557700000000001</v>
      </c>
      <c r="BA140" s="2">
        <v>1.78</v>
      </c>
      <c r="BB140" s="2">
        <v>5.4</v>
      </c>
      <c r="BC140" s="2">
        <v>33</v>
      </c>
      <c r="BD140" s="2">
        <v>41.477800000000002</v>
      </c>
      <c r="BE140" s="4"/>
      <c r="BF140" s="4"/>
    </row>
    <row r="141" spans="1:58" x14ac:dyDescent="0.2">
      <c r="A141" s="29">
        <v>140</v>
      </c>
      <c r="B141" s="7" t="s">
        <v>24</v>
      </c>
      <c r="C141" s="3">
        <v>39927</v>
      </c>
      <c r="D141" s="4" t="s">
        <v>21</v>
      </c>
      <c r="E141" s="4" t="s">
        <v>170</v>
      </c>
      <c r="F141" s="5" t="s">
        <v>192</v>
      </c>
      <c r="G141" s="6">
        <v>0.89027777777777783</v>
      </c>
      <c r="H141" s="6">
        <v>0.89722222222222225</v>
      </c>
      <c r="I141" s="85">
        <f t="shared" si="2"/>
        <v>9.9999999999999645</v>
      </c>
      <c r="J141" s="86">
        <f>I141*Segmentos!$D$7*(AH141%)*IF(ISNUMBER(AI141),AI141%,0)</f>
        <v>3999.9999999999854</v>
      </c>
      <c r="K141" s="86">
        <f>I141*Segmentos!$D$7*(AL141%)*IF(ISNUMBER(AM141),AM141%,0)</f>
        <v>31359.999999999887</v>
      </c>
      <c r="L141" s="4"/>
      <c r="M141" s="2">
        <v>0.44</v>
      </c>
      <c r="N141" s="2">
        <v>0.5</v>
      </c>
      <c r="O141" s="2">
        <v>79.900000000000006</v>
      </c>
      <c r="P141" s="2">
        <v>25.168099999999999</v>
      </c>
      <c r="Q141" s="2">
        <v>0</v>
      </c>
      <c r="R141" s="2">
        <v>0</v>
      </c>
      <c r="S141" s="8" t="s">
        <v>577</v>
      </c>
      <c r="T141" s="2">
        <v>0</v>
      </c>
      <c r="U141" s="2">
        <v>1.34</v>
      </c>
      <c r="V141" s="2">
        <v>1.3</v>
      </c>
      <c r="W141" s="2">
        <v>100</v>
      </c>
      <c r="X141" s="2">
        <v>16.1965</v>
      </c>
      <c r="Y141" s="2">
        <v>0.37</v>
      </c>
      <c r="Z141" s="2">
        <v>0.6</v>
      </c>
      <c r="AA141" s="2">
        <v>60</v>
      </c>
      <c r="AB141" s="2">
        <v>6.2619999999999996</v>
      </c>
      <c r="AC141" s="2">
        <v>0.14000000000000001</v>
      </c>
      <c r="AD141" s="2">
        <v>0.3</v>
      </c>
      <c r="AE141" s="2">
        <v>55.6</v>
      </c>
      <c r="AF141" s="2">
        <v>2.7096</v>
      </c>
      <c r="AG141" s="2">
        <v>0.08</v>
      </c>
      <c r="AH141" s="22">
        <v>0.1</v>
      </c>
      <c r="AI141" s="22">
        <v>100</v>
      </c>
      <c r="AJ141" s="22">
        <v>2.1696</v>
      </c>
      <c r="AK141" s="18">
        <v>0.76</v>
      </c>
      <c r="AL141" s="18">
        <v>1</v>
      </c>
      <c r="AM141" s="18">
        <v>78.400000000000006</v>
      </c>
      <c r="AN141" s="2">
        <v>22.9984</v>
      </c>
      <c r="AO141" s="2">
        <v>0</v>
      </c>
      <c r="AP141" s="2">
        <v>0</v>
      </c>
      <c r="AQ141" s="8" t="s">
        <v>577</v>
      </c>
      <c r="AR141" s="2">
        <v>0</v>
      </c>
      <c r="AS141" s="2">
        <v>0</v>
      </c>
      <c r="AT141" s="2">
        <v>0</v>
      </c>
      <c r="AU141" s="8" t="s">
        <v>577</v>
      </c>
      <c r="AV141" s="2">
        <v>0</v>
      </c>
      <c r="AW141" s="2">
        <v>0.03</v>
      </c>
      <c r="AX141" s="2">
        <v>0.2</v>
      </c>
      <c r="AY141" s="2">
        <v>20</v>
      </c>
      <c r="AZ141" s="2">
        <v>0.54</v>
      </c>
      <c r="BA141" s="2">
        <v>1.1200000000000001</v>
      </c>
      <c r="BB141" s="2">
        <v>1.3</v>
      </c>
      <c r="BC141" s="2">
        <v>85.5</v>
      </c>
      <c r="BD141" s="2">
        <v>24.6281</v>
      </c>
      <c r="BE141" s="4"/>
      <c r="BF141" s="4"/>
    </row>
    <row r="142" spans="1:58" x14ac:dyDescent="0.2">
      <c r="A142" s="29">
        <v>141</v>
      </c>
      <c r="B142" s="7" t="s">
        <v>4</v>
      </c>
      <c r="C142" s="3">
        <v>39927</v>
      </c>
      <c r="D142" s="4" t="s">
        <v>3</v>
      </c>
      <c r="E142" s="4" t="s">
        <v>165</v>
      </c>
      <c r="F142" s="5" t="s">
        <v>192</v>
      </c>
      <c r="G142" s="6">
        <v>0.78194444444444444</v>
      </c>
      <c r="H142" s="6">
        <v>0.87430555555555556</v>
      </c>
      <c r="I142" s="85">
        <f t="shared" si="2"/>
        <v>133</v>
      </c>
      <c r="J142" s="86">
        <f>I142*Segmentos!$D$7*(AH142%)*IF(ISNUMBER(AI142),AI142%,0)</f>
        <v>1620259.2</v>
      </c>
      <c r="K142" s="86">
        <f>I142*Segmentos!$D$7*(AL142%)*IF(ISNUMBER(AM142),AM142%,0)</f>
        <v>2515721.6</v>
      </c>
      <c r="L142" s="4"/>
      <c r="M142" s="2">
        <v>3.93</v>
      </c>
      <c r="N142" s="2">
        <v>16.399999999999999</v>
      </c>
      <c r="O142" s="2">
        <v>24</v>
      </c>
      <c r="P142" s="2">
        <v>73.4161</v>
      </c>
      <c r="Q142" s="2">
        <v>5.96</v>
      </c>
      <c r="R142" s="2">
        <v>19.100000000000001</v>
      </c>
      <c r="S142" s="2">
        <v>31.3</v>
      </c>
      <c r="T142" s="2">
        <v>18.596399999999999</v>
      </c>
      <c r="U142" s="2">
        <v>4.63</v>
      </c>
      <c r="V142" s="2">
        <v>19</v>
      </c>
      <c r="W142" s="2">
        <v>24.4</v>
      </c>
      <c r="X142" s="2">
        <v>18.132400000000001</v>
      </c>
      <c r="Y142" s="2">
        <v>2.87</v>
      </c>
      <c r="Z142" s="2">
        <v>16.399999999999999</v>
      </c>
      <c r="AA142" s="2">
        <v>17.5</v>
      </c>
      <c r="AB142" s="2">
        <v>15.8568</v>
      </c>
      <c r="AC142" s="2">
        <v>3.4</v>
      </c>
      <c r="AD142" s="2">
        <v>13.2</v>
      </c>
      <c r="AE142" s="2">
        <v>25.7</v>
      </c>
      <c r="AF142" s="2">
        <v>20.830500000000001</v>
      </c>
      <c r="AG142" s="2">
        <v>3.06</v>
      </c>
      <c r="AH142" s="22">
        <v>14.1</v>
      </c>
      <c r="AI142" s="22">
        <v>21.6</v>
      </c>
      <c r="AJ142" s="22">
        <v>27.086300000000001</v>
      </c>
      <c r="AK142" s="18">
        <v>4.72</v>
      </c>
      <c r="AL142" s="18">
        <v>18.399999999999999</v>
      </c>
      <c r="AM142" s="18">
        <v>25.7</v>
      </c>
      <c r="AN142" s="2">
        <v>46.329799999999999</v>
      </c>
      <c r="AO142" s="2">
        <v>1.56</v>
      </c>
      <c r="AP142" s="2">
        <v>9.6999999999999993</v>
      </c>
      <c r="AQ142" s="2">
        <v>16.100000000000001</v>
      </c>
      <c r="AR142" s="2">
        <v>3.1898</v>
      </c>
      <c r="AS142" s="2">
        <v>2.0099999999999998</v>
      </c>
      <c r="AT142" s="2">
        <v>13</v>
      </c>
      <c r="AU142" s="2">
        <v>15.5</v>
      </c>
      <c r="AV142" s="2">
        <v>8.2810000000000006</v>
      </c>
      <c r="AW142" s="2">
        <v>5.25</v>
      </c>
      <c r="AX142" s="2">
        <v>19.100000000000001</v>
      </c>
      <c r="AY142" s="2">
        <v>27.4</v>
      </c>
      <c r="AZ142" s="2">
        <v>28.200399999999998</v>
      </c>
      <c r="BA142" s="2">
        <v>4.72</v>
      </c>
      <c r="BB142" s="2">
        <v>18.100000000000001</v>
      </c>
      <c r="BC142" s="2">
        <v>26</v>
      </c>
      <c r="BD142" s="2">
        <v>33.744900000000001</v>
      </c>
      <c r="BE142" s="4"/>
      <c r="BF142" s="4"/>
    </row>
    <row r="143" spans="1:58" x14ac:dyDescent="0.2">
      <c r="A143" s="29">
        <v>142</v>
      </c>
      <c r="B143" s="7" t="s">
        <v>15</v>
      </c>
      <c r="C143" s="3">
        <v>39928</v>
      </c>
      <c r="D143" s="4" t="s">
        <v>13</v>
      </c>
      <c r="E143" s="4" t="s">
        <v>164</v>
      </c>
      <c r="F143" s="5" t="s">
        <v>193</v>
      </c>
      <c r="G143" s="6">
        <v>0.875</v>
      </c>
      <c r="H143" s="6">
        <v>0.91388888888888886</v>
      </c>
      <c r="I143" s="85">
        <f t="shared" si="2"/>
        <v>55.999999999999957</v>
      </c>
      <c r="J143" s="86">
        <f>I143*Segmentos!$D$7*(AH143%)*IF(ISNUMBER(AI143),AI143%,0)</f>
        <v>852454.39999999932</v>
      </c>
      <c r="K143" s="86">
        <f>I143*Segmentos!$D$7*(AL143%)*IF(ISNUMBER(AM143),AM143%,0)</f>
        <v>899942.39999999944</v>
      </c>
      <c r="L143" s="4"/>
      <c r="M143" s="2">
        <v>3.93</v>
      </c>
      <c r="N143" s="2">
        <v>12.4</v>
      </c>
      <c r="O143" s="2">
        <v>31.6</v>
      </c>
      <c r="P143" s="2">
        <v>83.308199999999999</v>
      </c>
      <c r="Q143" s="2">
        <v>2.25</v>
      </c>
      <c r="R143" s="2">
        <v>4.5999999999999996</v>
      </c>
      <c r="S143" s="2">
        <v>48.5</v>
      </c>
      <c r="T143" s="2">
        <v>7.9741</v>
      </c>
      <c r="U143" s="2">
        <v>4.33</v>
      </c>
      <c r="V143" s="2">
        <v>11.4</v>
      </c>
      <c r="W143" s="2">
        <v>38</v>
      </c>
      <c r="X143" s="2">
        <v>19.227499999999999</v>
      </c>
      <c r="Y143" s="2">
        <v>3.95</v>
      </c>
      <c r="Z143" s="2">
        <v>13</v>
      </c>
      <c r="AA143" s="2">
        <v>30.4</v>
      </c>
      <c r="AB143" s="2">
        <v>24.734300000000001</v>
      </c>
      <c r="AC143" s="2">
        <v>4.51</v>
      </c>
      <c r="AD143" s="2">
        <v>16.600000000000001</v>
      </c>
      <c r="AE143" s="2">
        <v>27.2</v>
      </c>
      <c r="AF143" s="2">
        <v>31.372299999999999</v>
      </c>
      <c r="AG143" s="2">
        <v>3.82</v>
      </c>
      <c r="AH143" s="22">
        <v>14.2</v>
      </c>
      <c r="AI143" s="22">
        <v>26.8</v>
      </c>
      <c r="AJ143" s="22">
        <v>38.385100000000001</v>
      </c>
      <c r="AK143" s="18">
        <v>4.03</v>
      </c>
      <c r="AL143" s="18">
        <v>10.8</v>
      </c>
      <c r="AM143" s="18">
        <v>37.200000000000003</v>
      </c>
      <c r="AN143" s="2">
        <v>44.923099999999998</v>
      </c>
      <c r="AO143" s="2">
        <v>2.97</v>
      </c>
      <c r="AP143" s="2">
        <v>7.6</v>
      </c>
      <c r="AQ143" s="2">
        <v>39</v>
      </c>
      <c r="AR143" s="2">
        <v>6.8907999999999996</v>
      </c>
      <c r="AS143" s="2">
        <v>3.89</v>
      </c>
      <c r="AT143" s="2">
        <v>12.1</v>
      </c>
      <c r="AU143" s="2">
        <v>32.200000000000003</v>
      </c>
      <c r="AV143" s="2">
        <v>18.165700000000001</v>
      </c>
      <c r="AW143" s="2">
        <v>4.6500000000000004</v>
      </c>
      <c r="AX143" s="2">
        <v>14.1</v>
      </c>
      <c r="AY143" s="2">
        <v>33</v>
      </c>
      <c r="AZ143" s="2">
        <v>28.353400000000001</v>
      </c>
      <c r="BA143" s="2">
        <v>3.68</v>
      </c>
      <c r="BB143" s="2">
        <v>12.8</v>
      </c>
      <c r="BC143" s="2">
        <v>28.8</v>
      </c>
      <c r="BD143" s="2">
        <v>29.898199999999999</v>
      </c>
      <c r="BE143" s="4"/>
      <c r="BF143" s="4"/>
    </row>
    <row r="144" spans="1:58" x14ac:dyDescent="0.2">
      <c r="A144" s="29">
        <v>143</v>
      </c>
      <c r="B144" s="7" t="s">
        <v>5</v>
      </c>
      <c r="C144" s="3">
        <v>39928</v>
      </c>
      <c r="D144" s="4" t="s">
        <v>3</v>
      </c>
      <c r="E144" s="4" t="s">
        <v>164</v>
      </c>
      <c r="F144" s="5" t="s">
        <v>193</v>
      </c>
      <c r="G144" s="6">
        <v>0.87430555555555556</v>
      </c>
      <c r="H144" s="6">
        <v>0.91666666666666663</v>
      </c>
      <c r="I144" s="85">
        <f t="shared" si="2"/>
        <v>60.999999999999943</v>
      </c>
      <c r="J144" s="86">
        <f>I144*Segmentos!$D$7*(AH144%)*IF(ISNUMBER(AI144),AI144%,0)</f>
        <v>1279926.3999999987</v>
      </c>
      <c r="K144" s="86">
        <f>I144*Segmentos!$D$7*(AL144%)*IF(ISNUMBER(AM144),AM144%,0)</f>
        <v>985564.79999999912</v>
      </c>
      <c r="L144" s="4"/>
      <c r="M144" s="2">
        <v>4.6100000000000003</v>
      </c>
      <c r="N144" s="2">
        <v>13.2</v>
      </c>
      <c r="O144" s="2">
        <v>35</v>
      </c>
      <c r="P144" s="2">
        <v>86.602400000000003</v>
      </c>
      <c r="Q144" s="2">
        <v>1.79</v>
      </c>
      <c r="R144" s="2">
        <v>5.9</v>
      </c>
      <c r="S144" s="2">
        <v>30.3</v>
      </c>
      <c r="T144" s="2">
        <v>5.6051000000000002</v>
      </c>
      <c r="U144" s="2">
        <v>4.18</v>
      </c>
      <c r="V144" s="2">
        <v>10.7</v>
      </c>
      <c r="W144" s="2">
        <v>39.1</v>
      </c>
      <c r="X144" s="2">
        <v>16.434100000000001</v>
      </c>
      <c r="Y144" s="2">
        <v>5.82</v>
      </c>
      <c r="Z144" s="2">
        <v>16.399999999999999</v>
      </c>
      <c r="AA144" s="2">
        <v>35.5</v>
      </c>
      <c r="AB144" s="2">
        <v>32.249600000000001</v>
      </c>
      <c r="AC144" s="2">
        <v>5.24</v>
      </c>
      <c r="AD144" s="2">
        <v>15.5</v>
      </c>
      <c r="AE144" s="2">
        <v>33.799999999999997</v>
      </c>
      <c r="AF144" s="2">
        <v>32.313499999999998</v>
      </c>
      <c r="AG144" s="2">
        <v>5.24</v>
      </c>
      <c r="AH144" s="22">
        <v>15.8</v>
      </c>
      <c r="AI144" s="22">
        <v>33.200000000000003</v>
      </c>
      <c r="AJ144" s="22">
        <v>46.688499999999998</v>
      </c>
      <c r="AK144" s="18">
        <v>4.05</v>
      </c>
      <c r="AL144" s="18">
        <v>10.8</v>
      </c>
      <c r="AM144" s="18">
        <v>37.4</v>
      </c>
      <c r="AN144" s="2">
        <v>39.913800000000002</v>
      </c>
      <c r="AO144" s="2">
        <v>1.97</v>
      </c>
      <c r="AP144" s="2">
        <v>8.4</v>
      </c>
      <c r="AQ144" s="2">
        <v>23.5</v>
      </c>
      <c r="AR144" s="2">
        <v>4.0355999999999996</v>
      </c>
      <c r="AS144" s="2">
        <v>4.93</v>
      </c>
      <c r="AT144" s="2">
        <v>14.2</v>
      </c>
      <c r="AU144" s="2">
        <v>34.799999999999997</v>
      </c>
      <c r="AV144" s="2">
        <v>20.388999999999999</v>
      </c>
      <c r="AW144" s="2">
        <v>4.59</v>
      </c>
      <c r="AX144" s="2">
        <v>12.7</v>
      </c>
      <c r="AY144" s="2">
        <v>36.200000000000003</v>
      </c>
      <c r="AZ144" s="2">
        <v>24.770700000000001</v>
      </c>
      <c r="BA144" s="2">
        <v>5.2</v>
      </c>
      <c r="BB144" s="2">
        <v>14.3</v>
      </c>
      <c r="BC144" s="2">
        <v>36.299999999999997</v>
      </c>
      <c r="BD144" s="2">
        <v>37.4071</v>
      </c>
      <c r="BE144" s="4"/>
      <c r="BF144" s="4"/>
    </row>
    <row r="145" spans="1:58" x14ac:dyDescent="0.2">
      <c r="A145" s="29">
        <v>144</v>
      </c>
      <c r="B145" s="7" t="s">
        <v>9</v>
      </c>
      <c r="C145" s="3">
        <v>39928</v>
      </c>
      <c r="D145" s="4" t="s">
        <v>8</v>
      </c>
      <c r="E145" s="4" t="s">
        <v>168</v>
      </c>
      <c r="F145" s="5" t="s">
        <v>193</v>
      </c>
      <c r="G145" s="6">
        <v>0.79861111111111116</v>
      </c>
      <c r="H145" s="6">
        <v>0.875</v>
      </c>
      <c r="I145" s="85">
        <f t="shared" si="2"/>
        <v>109.99999999999993</v>
      </c>
      <c r="J145" s="86">
        <f>I145*Segmentos!$D$7*(AH145%)*IF(ISNUMBER(AI145),AI145%,0)</f>
        <v>1842103.9999999988</v>
      </c>
      <c r="K145" s="86">
        <f>I145*Segmentos!$D$7*(AL145%)*IF(ISNUMBER(AM145),AM145%,0)</f>
        <v>1765631.9999999993</v>
      </c>
      <c r="L145" s="4" t="s">
        <v>210</v>
      </c>
      <c r="M145" s="2">
        <v>4.1100000000000003</v>
      </c>
      <c r="N145" s="2">
        <v>11.8</v>
      </c>
      <c r="O145" s="2">
        <v>34.9</v>
      </c>
      <c r="P145" s="2">
        <v>74.243399999999994</v>
      </c>
      <c r="Q145" s="2">
        <v>1.81</v>
      </c>
      <c r="R145" s="2">
        <v>6.9</v>
      </c>
      <c r="S145" s="2">
        <v>26.2</v>
      </c>
      <c r="T145" s="2">
        <v>5.4661</v>
      </c>
      <c r="U145" s="2">
        <v>2.6</v>
      </c>
      <c r="V145" s="2">
        <v>9.1999999999999993</v>
      </c>
      <c r="W145" s="2">
        <v>28.2</v>
      </c>
      <c r="X145" s="2">
        <v>9.8664000000000005</v>
      </c>
      <c r="Y145" s="2">
        <v>6.06</v>
      </c>
      <c r="Z145" s="2">
        <v>14.6</v>
      </c>
      <c r="AA145" s="2">
        <v>41.5</v>
      </c>
      <c r="AB145" s="2">
        <v>32.366399999999999</v>
      </c>
      <c r="AC145" s="2">
        <v>4.47</v>
      </c>
      <c r="AD145" s="2">
        <v>13.3</v>
      </c>
      <c r="AE145" s="2">
        <v>33.6</v>
      </c>
      <c r="AF145" s="2">
        <v>26.544499999999999</v>
      </c>
      <c r="AG145" s="2">
        <v>4.2</v>
      </c>
      <c r="AH145" s="22">
        <v>12.1</v>
      </c>
      <c r="AI145" s="22">
        <v>34.6</v>
      </c>
      <c r="AJ145" s="22">
        <v>36.057299999999998</v>
      </c>
      <c r="AK145" s="18">
        <v>4.0199999999999996</v>
      </c>
      <c r="AL145" s="18">
        <v>11.4</v>
      </c>
      <c r="AM145" s="18">
        <v>35.200000000000003</v>
      </c>
      <c r="AN145" s="2">
        <v>38.186100000000003</v>
      </c>
      <c r="AO145" s="2">
        <v>1.66</v>
      </c>
      <c r="AP145" s="2">
        <v>5.5</v>
      </c>
      <c r="AQ145" s="2">
        <v>30.5</v>
      </c>
      <c r="AR145" s="2">
        <v>3.2841</v>
      </c>
      <c r="AS145" s="2">
        <v>2.37</v>
      </c>
      <c r="AT145" s="2">
        <v>6.2</v>
      </c>
      <c r="AU145" s="2">
        <v>38</v>
      </c>
      <c r="AV145" s="2">
        <v>9.4291999999999998</v>
      </c>
      <c r="AW145" s="2">
        <v>2.65</v>
      </c>
      <c r="AX145" s="2">
        <v>10.1</v>
      </c>
      <c r="AY145" s="2">
        <v>26.1</v>
      </c>
      <c r="AZ145" s="2">
        <v>13.757</v>
      </c>
      <c r="BA145" s="2">
        <v>6.9</v>
      </c>
      <c r="BB145" s="2">
        <v>18</v>
      </c>
      <c r="BC145" s="2">
        <v>38.4</v>
      </c>
      <c r="BD145" s="2">
        <v>47.773099999999999</v>
      </c>
      <c r="BE145" s="4"/>
      <c r="BF145" s="4"/>
    </row>
    <row r="146" spans="1:58" x14ac:dyDescent="0.2">
      <c r="A146" s="29">
        <v>145</v>
      </c>
      <c r="B146" s="7" t="s">
        <v>57</v>
      </c>
      <c r="C146" s="3">
        <v>39928</v>
      </c>
      <c r="D146" s="4" t="s">
        <v>8</v>
      </c>
      <c r="E146" s="4" t="s">
        <v>181</v>
      </c>
      <c r="F146" s="5" t="s">
        <v>193</v>
      </c>
      <c r="G146" s="6">
        <v>0.9159722222222223</v>
      </c>
      <c r="H146" s="6">
        <v>0.91874999999999996</v>
      </c>
      <c r="I146" s="85">
        <f t="shared" si="2"/>
        <v>3.9999999999998259</v>
      </c>
      <c r="J146" s="86">
        <f>I146*Segmentos!$D$7*(AH146%)*IF(ISNUMBER(AI146),AI146%,0)</f>
        <v>68348.799999997034</v>
      </c>
      <c r="K146" s="86">
        <f>I146*Segmentos!$D$7*(AL146%)*IF(ISNUMBER(AM146),AM146%,0)</f>
        <v>78727.99999999658</v>
      </c>
      <c r="L146" s="4"/>
      <c r="M146" s="2">
        <v>4.59</v>
      </c>
      <c r="N146" s="2">
        <v>6.3</v>
      </c>
      <c r="O146" s="2">
        <v>72.599999999999994</v>
      </c>
      <c r="P146" s="2">
        <v>86.097399999999993</v>
      </c>
      <c r="Q146" s="2">
        <v>2</v>
      </c>
      <c r="R146" s="2">
        <v>2.6</v>
      </c>
      <c r="S146" s="2">
        <v>76.7</v>
      </c>
      <c r="T146" s="2">
        <v>6.2706999999999997</v>
      </c>
      <c r="U146" s="2">
        <v>3.57</v>
      </c>
      <c r="V146" s="2">
        <v>4.2</v>
      </c>
      <c r="W146" s="2">
        <v>85.3</v>
      </c>
      <c r="X146" s="2">
        <v>14.0283</v>
      </c>
      <c r="Y146" s="2">
        <v>4</v>
      </c>
      <c r="Z146" s="2">
        <v>5.6</v>
      </c>
      <c r="AA146" s="2">
        <v>71.7</v>
      </c>
      <c r="AB146" s="2">
        <v>22.124600000000001</v>
      </c>
      <c r="AC146" s="2">
        <v>7.09</v>
      </c>
      <c r="AD146" s="2">
        <v>10.3</v>
      </c>
      <c r="AE146" s="2">
        <v>69.099999999999994</v>
      </c>
      <c r="AF146" s="2">
        <v>43.6738</v>
      </c>
      <c r="AG146" s="2">
        <v>4.25</v>
      </c>
      <c r="AH146" s="22">
        <v>6.2</v>
      </c>
      <c r="AI146" s="22">
        <v>68.900000000000006</v>
      </c>
      <c r="AJ146" s="22">
        <v>37.816099999999999</v>
      </c>
      <c r="AK146" s="18">
        <v>4.9000000000000004</v>
      </c>
      <c r="AL146" s="18">
        <v>6.5</v>
      </c>
      <c r="AM146" s="18">
        <v>75.7</v>
      </c>
      <c r="AN146" s="2">
        <v>48.281300000000002</v>
      </c>
      <c r="AO146" s="2">
        <v>0.76</v>
      </c>
      <c r="AP146" s="2">
        <v>1.9</v>
      </c>
      <c r="AQ146" s="2">
        <v>39.200000000000003</v>
      </c>
      <c r="AR146" s="2">
        <v>1.5474000000000001</v>
      </c>
      <c r="AS146" s="2">
        <v>3.93</v>
      </c>
      <c r="AT146" s="2">
        <v>4.7</v>
      </c>
      <c r="AU146" s="2">
        <v>82.8</v>
      </c>
      <c r="AV146" s="2">
        <v>16.2224</v>
      </c>
      <c r="AW146" s="2">
        <v>5.78</v>
      </c>
      <c r="AX146" s="2">
        <v>8</v>
      </c>
      <c r="AY146" s="2">
        <v>72.5</v>
      </c>
      <c r="AZ146" s="2">
        <v>31.1586</v>
      </c>
      <c r="BA146" s="2">
        <v>5.18</v>
      </c>
      <c r="BB146" s="2">
        <v>7.3</v>
      </c>
      <c r="BC146" s="2">
        <v>71.2</v>
      </c>
      <c r="BD146" s="2">
        <v>37.168999999999997</v>
      </c>
      <c r="BE146" s="4"/>
      <c r="BF146" s="4"/>
    </row>
    <row r="147" spans="1:58" x14ac:dyDescent="0.2">
      <c r="A147" s="29">
        <v>146</v>
      </c>
      <c r="B147" s="7" t="s">
        <v>56</v>
      </c>
      <c r="C147" s="3">
        <v>39928</v>
      </c>
      <c r="D147" s="4" t="s">
        <v>13</v>
      </c>
      <c r="E147" s="4" t="s">
        <v>163</v>
      </c>
      <c r="F147" s="5" t="s">
        <v>193</v>
      </c>
      <c r="G147" s="6">
        <v>0.91736111111111107</v>
      </c>
      <c r="H147" s="6">
        <v>1.5277777777777777E-2</v>
      </c>
      <c r="I147" s="85">
        <f t="shared" si="2"/>
        <v>141.00000000000006</v>
      </c>
      <c r="J147" s="86">
        <f>I147*Segmentos!$D$7*(AH147%)*IF(ISNUMBER(AI147),AI147%,0)</f>
        <v>1803672.0000000007</v>
      </c>
      <c r="K147" s="86">
        <f>I147*Segmentos!$D$7*(AL147%)*IF(ISNUMBER(AM147),AM147%,0)</f>
        <v>3488114.4000000008</v>
      </c>
      <c r="L147" s="4"/>
      <c r="M147" s="2">
        <v>4.76</v>
      </c>
      <c r="N147" s="2">
        <v>18.7</v>
      </c>
      <c r="O147" s="2">
        <v>25.5</v>
      </c>
      <c r="P147" s="2">
        <v>82.640500000000003</v>
      </c>
      <c r="Q147" s="2">
        <v>4.03</v>
      </c>
      <c r="R147" s="2">
        <v>13.3</v>
      </c>
      <c r="S147" s="2">
        <v>30.4</v>
      </c>
      <c r="T147" s="2">
        <v>11.6538</v>
      </c>
      <c r="U147" s="2">
        <v>5.78</v>
      </c>
      <c r="V147" s="2">
        <v>19</v>
      </c>
      <c r="W147" s="2">
        <v>30.4</v>
      </c>
      <c r="X147" s="2">
        <v>21.019600000000001</v>
      </c>
      <c r="Y147" s="2">
        <v>4.67</v>
      </c>
      <c r="Z147" s="2">
        <v>19.7</v>
      </c>
      <c r="AA147" s="2">
        <v>23.8</v>
      </c>
      <c r="AB147" s="2">
        <v>23.927700000000002</v>
      </c>
      <c r="AC147" s="2">
        <v>4.57</v>
      </c>
      <c r="AD147" s="2">
        <v>20.3</v>
      </c>
      <c r="AE147" s="2">
        <v>22.6</v>
      </c>
      <c r="AF147" s="2">
        <v>26.039400000000001</v>
      </c>
      <c r="AG147" s="2">
        <v>3.2</v>
      </c>
      <c r="AH147" s="22">
        <v>15.6</v>
      </c>
      <c r="AI147" s="22">
        <v>20.5</v>
      </c>
      <c r="AJ147" s="22">
        <v>26.317</v>
      </c>
      <c r="AK147" s="18">
        <v>6.18</v>
      </c>
      <c r="AL147" s="18">
        <v>21.4</v>
      </c>
      <c r="AM147" s="18">
        <v>28.9</v>
      </c>
      <c r="AN147" s="2">
        <v>56.323500000000003</v>
      </c>
      <c r="AO147" s="2">
        <v>3.29</v>
      </c>
      <c r="AP147" s="2">
        <v>14.1</v>
      </c>
      <c r="AQ147" s="2">
        <v>23.4</v>
      </c>
      <c r="AR147" s="2">
        <v>6.2308000000000003</v>
      </c>
      <c r="AS147" s="2">
        <v>3.95</v>
      </c>
      <c r="AT147" s="2">
        <v>16.899999999999999</v>
      </c>
      <c r="AU147" s="2">
        <v>23.4</v>
      </c>
      <c r="AV147" s="2">
        <v>15.116099999999999</v>
      </c>
      <c r="AW147" s="2">
        <v>3.46</v>
      </c>
      <c r="AX147" s="2">
        <v>19.5</v>
      </c>
      <c r="AY147" s="2">
        <v>17.8</v>
      </c>
      <c r="AZ147" s="2">
        <v>17.258299999999998</v>
      </c>
      <c r="BA147" s="2">
        <v>6.63</v>
      </c>
      <c r="BB147" s="2">
        <v>20.399999999999999</v>
      </c>
      <c r="BC147" s="2">
        <v>32.6</v>
      </c>
      <c r="BD147" s="2">
        <v>44.035299999999999</v>
      </c>
      <c r="BE147" s="4"/>
      <c r="BF147" s="4"/>
    </row>
    <row r="148" spans="1:58" x14ac:dyDescent="0.2">
      <c r="A148" s="29">
        <v>147</v>
      </c>
      <c r="B148" s="7" t="s">
        <v>11</v>
      </c>
      <c r="C148" s="3">
        <v>39928</v>
      </c>
      <c r="D148" s="4" t="s">
        <v>0</v>
      </c>
      <c r="E148" s="4" t="s">
        <v>166</v>
      </c>
      <c r="F148" s="5" t="s">
        <v>193</v>
      </c>
      <c r="G148" s="6">
        <v>0.90972222222222221</v>
      </c>
      <c r="H148" s="6">
        <v>0.91249999999999998</v>
      </c>
      <c r="I148" s="85">
        <f t="shared" si="2"/>
        <v>3.9999999999999858</v>
      </c>
      <c r="J148" s="86">
        <f>I148*Segmentos!$D$7*(AH148%)*IF(ISNUMBER(AI148),AI148%,0)</f>
        <v>72863.999999999738</v>
      </c>
      <c r="K148" s="86">
        <f>I148*Segmentos!$D$7*(AL148%)*IF(ISNUMBER(AM148),AM148%,0)</f>
        <v>81244.799999999712</v>
      </c>
      <c r="L148" s="4"/>
      <c r="M148" s="2">
        <v>4.82</v>
      </c>
      <c r="N148" s="2">
        <v>5.9</v>
      </c>
      <c r="O148" s="2">
        <v>81.599999999999994</v>
      </c>
      <c r="P148" s="2">
        <v>89.204999999999998</v>
      </c>
      <c r="Q148" s="2">
        <v>1.89</v>
      </c>
      <c r="R148" s="2">
        <v>2.5</v>
      </c>
      <c r="S148" s="2">
        <v>76.7</v>
      </c>
      <c r="T148" s="2">
        <v>5.8258000000000001</v>
      </c>
      <c r="U148" s="2">
        <v>2.79</v>
      </c>
      <c r="V148" s="2">
        <v>3.1</v>
      </c>
      <c r="W148" s="2">
        <v>91.2</v>
      </c>
      <c r="X148" s="2">
        <v>10.810600000000001</v>
      </c>
      <c r="Y148" s="2">
        <v>4</v>
      </c>
      <c r="Z148" s="2">
        <v>5.6</v>
      </c>
      <c r="AA148" s="2">
        <v>71.7</v>
      </c>
      <c r="AB148" s="2">
        <v>21.860399999999998</v>
      </c>
      <c r="AC148" s="2">
        <v>8.35</v>
      </c>
      <c r="AD148" s="2">
        <v>9.8000000000000007</v>
      </c>
      <c r="AE148" s="2">
        <v>85.3</v>
      </c>
      <c r="AF148" s="2">
        <v>50.708199999999998</v>
      </c>
      <c r="AG148" s="2">
        <v>4.58</v>
      </c>
      <c r="AH148" s="22">
        <v>5.5</v>
      </c>
      <c r="AI148" s="22">
        <v>82.8</v>
      </c>
      <c r="AJ148" s="22">
        <v>40.243600000000001</v>
      </c>
      <c r="AK148" s="18">
        <v>5.04</v>
      </c>
      <c r="AL148" s="18">
        <v>6.3</v>
      </c>
      <c r="AM148" s="18">
        <v>80.599999999999994</v>
      </c>
      <c r="AN148" s="2">
        <v>48.961399999999998</v>
      </c>
      <c r="AO148" s="2">
        <v>2.99</v>
      </c>
      <c r="AP148" s="2">
        <v>3.6</v>
      </c>
      <c r="AQ148" s="2">
        <v>83.9</v>
      </c>
      <c r="AR148" s="2">
        <v>6.0518000000000001</v>
      </c>
      <c r="AS148" s="2">
        <v>4.1100000000000003</v>
      </c>
      <c r="AT148" s="2">
        <v>5.5</v>
      </c>
      <c r="AU148" s="2">
        <v>74.3</v>
      </c>
      <c r="AV148" s="2">
        <v>16.7349</v>
      </c>
      <c r="AW148" s="2">
        <v>5.8</v>
      </c>
      <c r="AX148" s="2">
        <v>6.6</v>
      </c>
      <c r="AY148" s="2">
        <v>88.5</v>
      </c>
      <c r="AZ148" s="2">
        <v>30.858799999999999</v>
      </c>
      <c r="BA148" s="2">
        <v>5.0199999999999996</v>
      </c>
      <c r="BB148" s="2">
        <v>6.3</v>
      </c>
      <c r="BC148" s="2">
        <v>79.400000000000006</v>
      </c>
      <c r="BD148" s="2">
        <v>35.5595</v>
      </c>
      <c r="BE148" s="4"/>
      <c r="BF148" s="4"/>
    </row>
    <row r="149" spans="1:58" x14ac:dyDescent="0.2">
      <c r="A149" s="29">
        <v>148</v>
      </c>
      <c r="B149" s="7" t="s">
        <v>11</v>
      </c>
      <c r="C149" s="3">
        <v>39928</v>
      </c>
      <c r="D149" s="4" t="s">
        <v>8</v>
      </c>
      <c r="E149" s="4" t="s">
        <v>166</v>
      </c>
      <c r="F149" s="5" t="s">
        <v>193</v>
      </c>
      <c r="G149" s="6">
        <v>0.91111111111111109</v>
      </c>
      <c r="H149" s="6">
        <v>0.91180555555555554</v>
      </c>
      <c r="I149" s="85">
        <f t="shared" si="2"/>
        <v>0.99999999999999645</v>
      </c>
      <c r="J149" s="86">
        <f>I149*Segmentos!$D$7*(AH149%)*IF(ISNUMBER(AI149),AI149%,0)</f>
        <v>11999.999999999958</v>
      </c>
      <c r="K149" s="86">
        <f>I149*Segmentos!$D$7*(AL149%)*IF(ISNUMBER(AM149),AM149%,0)</f>
        <v>14399.999999999951</v>
      </c>
      <c r="L149" s="4"/>
      <c r="M149" s="2">
        <v>3.29</v>
      </c>
      <c r="N149" s="2">
        <v>3.3</v>
      </c>
      <c r="O149" s="2">
        <v>100</v>
      </c>
      <c r="P149" s="2">
        <v>80.905100000000004</v>
      </c>
      <c r="Q149" s="2">
        <v>1.39</v>
      </c>
      <c r="R149" s="2">
        <v>1.4</v>
      </c>
      <c r="S149" s="2">
        <v>100</v>
      </c>
      <c r="T149" s="2">
        <v>5.6988000000000003</v>
      </c>
      <c r="U149" s="2">
        <v>2.64</v>
      </c>
      <c r="V149" s="2">
        <v>2.6</v>
      </c>
      <c r="W149" s="2">
        <v>100</v>
      </c>
      <c r="X149" s="2">
        <v>13.5891</v>
      </c>
      <c r="Y149" s="2">
        <v>3.29</v>
      </c>
      <c r="Z149" s="2">
        <v>3.3</v>
      </c>
      <c r="AA149" s="2">
        <v>100</v>
      </c>
      <c r="AB149" s="2">
        <v>23.854099999999999</v>
      </c>
      <c r="AC149" s="2">
        <v>4.68</v>
      </c>
      <c r="AD149" s="2">
        <v>4.7</v>
      </c>
      <c r="AE149" s="2">
        <v>100</v>
      </c>
      <c r="AF149" s="2">
        <v>37.763100000000001</v>
      </c>
      <c r="AG149" s="2">
        <v>2.99</v>
      </c>
      <c r="AH149" s="22">
        <v>3</v>
      </c>
      <c r="AI149" s="22">
        <v>100</v>
      </c>
      <c r="AJ149" s="22">
        <v>34.920999999999999</v>
      </c>
      <c r="AK149" s="18">
        <v>3.56</v>
      </c>
      <c r="AL149" s="18">
        <v>3.6</v>
      </c>
      <c r="AM149" s="18">
        <v>100</v>
      </c>
      <c r="AN149" s="2">
        <v>45.984099999999998</v>
      </c>
      <c r="AO149" s="2">
        <v>0.3</v>
      </c>
      <c r="AP149" s="2">
        <v>0.3</v>
      </c>
      <c r="AQ149" s="2">
        <v>100</v>
      </c>
      <c r="AR149" s="2">
        <v>0.80479999999999996</v>
      </c>
      <c r="AS149" s="2">
        <v>3.73</v>
      </c>
      <c r="AT149" s="2">
        <v>3.7</v>
      </c>
      <c r="AU149" s="2">
        <v>100</v>
      </c>
      <c r="AV149" s="2">
        <v>20.182300000000001</v>
      </c>
      <c r="AW149" s="2">
        <v>4.8099999999999996</v>
      </c>
      <c r="AX149" s="2">
        <v>4.8</v>
      </c>
      <c r="AY149" s="2">
        <v>100</v>
      </c>
      <c r="AZ149" s="2">
        <v>33.984200000000001</v>
      </c>
      <c r="BA149" s="2">
        <v>2.75</v>
      </c>
      <c r="BB149" s="2">
        <v>2.8</v>
      </c>
      <c r="BC149" s="2">
        <v>100</v>
      </c>
      <c r="BD149" s="2">
        <v>25.933800000000002</v>
      </c>
      <c r="BE149" s="4"/>
      <c r="BF149" s="4"/>
    </row>
    <row r="150" spans="1:58" x14ac:dyDescent="0.2">
      <c r="A150" s="29">
        <v>149</v>
      </c>
      <c r="B150" s="7" t="s">
        <v>6</v>
      </c>
      <c r="C150" s="3">
        <v>39928</v>
      </c>
      <c r="D150" s="4" t="s">
        <v>3</v>
      </c>
      <c r="E150" s="4" t="s">
        <v>166</v>
      </c>
      <c r="F150" s="5" t="s">
        <v>193</v>
      </c>
      <c r="G150" s="6">
        <v>0.90833333333333333</v>
      </c>
      <c r="H150" s="6">
        <v>0.90972222222222221</v>
      </c>
      <c r="I150" s="85">
        <f t="shared" si="2"/>
        <v>1.9999999999999929</v>
      </c>
      <c r="J150" s="86">
        <f>I150*Segmentos!$D$7*(AH150%)*IF(ISNUMBER(AI150),AI150%,0)</f>
        <v>44212.799999999836</v>
      </c>
      <c r="K150" s="86">
        <f>I150*Segmentos!$D$7*(AL150%)*IF(ISNUMBER(AM150),AM150%,0)</f>
        <v>30077.599999999893</v>
      </c>
      <c r="L150" s="4"/>
      <c r="M150" s="2">
        <v>4.59</v>
      </c>
      <c r="N150" s="2">
        <v>5</v>
      </c>
      <c r="O150" s="2">
        <v>91.1</v>
      </c>
      <c r="P150" s="2">
        <v>89.284599999999998</v>
      </c>
      <c r="Q150" s="2">
        <v>1.61</v>
      </c>
      <c r="R150" s="2">
        <v>2.1</v>
      </c>
      <c r="S150" s="2">
        <v>78.2</v>
      </c>
      <c r="T150" s="2">
        <v>5.2343000000000002</v>
      </c>
      <c r="U150" s="2">
        <v>3.67</v>
      </c>
      <c r="V150" s="2">
        <v>4.0999999999999996</v>
      </c>
      <c r="W150" s="2">
        <v>90.4</v>
      </c>
      <c r="X150" s="2">
        <v>14.968500000000001</v>
      </c>
      <c r="Y150" s="2">
        <v>6.47</v>
      </c>
      <c r="Z150" s="2">
        <v>7.2</v>
      </c>
      <c r="AA150" s="2">
        <v>90</v>
      </c>
      <c r="AB150" s="2">
        <v>37.186799999999998</v>
      </c>
      <c r="AC150" s="2">
        <v>4.99</v>
      </c>
      <c r="AD150" s="2">
        <v>5.2</v>
      </c>
      <c r="AE150" s="2">
        <v>95.2</v>
      </c>
      <c r="AF150" s="2">
        <v>31.895</v>
      </c>
      <c r="AG150" s="2">
        <v>5.54</v>
      </c>
      <c r="AH150" s="22">
        <v>6.1</v>
      </c>
      <c r="AI150" s="22">
        <v>90.6</v>
      </c>
      <c r="AJ150" s="22">
        <v>51.167200000000001</v>
      </c>
      <c r="AK150" s="18">
        <v>3.73</v>
      </c>
      <c r="AL150" s="18">
        <v>4.0999999999999996</v>
      </c>
      <c r="AM150" s="18">
        <v>91.7</v>
      </c>
      <c r="AN150" s="2">
        <v>38.117400000000004</v>
      </c>
      <c r="AO150" s="2">
        <v>1.99</v>
      </c>
      <c r="AP150" s="2">
        <v>2.6</v>
      </c>
      <c r="AQ150" s="2">
        <v>76.099999999999994</v>
      </c>
      <c r="AR150" s="2">
        <v>4.2385000000000002</v>
      </c>
      <c r="AS150" s="2">
        <v>4.68</v>
      </c>
      <c r="AT150" s="2">
        <v>4.8</v>
      </c>
      <c r="AU150" s="2">
        <v>97.4</v>
      </c>
      <c r="AV150" s="2">
        <v>20.075900000000001</v>
      </c>
      <c r="AW150" s="2">
        <v>4.68</v>
      </c>
      <c r="AX150" s="2">
        <v>5.2</v>
      </c>
      <c r="AY150" s="2">
        <v>90.6</v>
      </c>
      <c r="AZ150" s="2">
        <v>26.1982</v>
      </c>
      <c r="BA150" s="2">
        <v>5.2</v>
      </c>
      <c r="BB150" s="2">
        <v>5.8</v>
      </c>
      <c r="BC150" s="2">
        <v>90.3</v>
      </c>
      <c r="BD150" s="2">
        <v>38.771900000000002</v>
      </c>
      <c r="BE150" s="4"/>
      <c r="BF150" s="4"/>
    </row>
    <row r="151" spans="1:58" x14ac:dyDescent="0.2">
      <c r="A151" s="29">
        <v>150</v>
      </c>
      <c r="B151" s="7" t="s">
        <v>31</v>
      </c>
      <c r="C151" s="3">
        <v>39928</v>
      </c>
      <c r="D151" s="4" t="s">
        <v>28</v>
      </c>
      <c r="E151" s="4" t="s">
        <v>166</v>
      </c>
      <c r="F151" s="5" t="s">
        <v>193</v>
      </c>
      <c r="G151" s="6">
        <v>0.91388888888888886</v>
      </c>
      <c r="H151" s="6">
        <v>0.91666666666666663</v>
      </c>
      <c r="I151" s="85">
        <f t="shared" si="2"/>
        <v>3.9999999999999858</v>
      </c>
      <c r="J151" s="86">
        <f>I151*Segmentos!$D$7*(AH151%)*IF(ISNUMBER(AI151),AI151%,0)</f>
        <v>14543.999999999951</v>
      </c>
      <c r="K151" s="86">
        <f>I151*Segmentos!$D$7*(AL151%)*IF(ISNUMBER(AM151),AM151%,0)</f>
        <v>16673.59999999994</v>
      </c>
      <c r="L151" s="4"/>
      <c r="M151" s="2">
        <v>1</v>
      </c>
      <c r="N151" s="2">
        <v>1.8</v>
      </c>
      <c r="O151" s="2">
        <v>56</v>
      </c>
      <c r="P151" s="2">
        <v>90.795199999999994</v>
      </c>
      <c r="Q151" s="2">
        <v>0.51</v>
      </c>
      <c r="R151" s="2">
        <v>1.1000000000000001</v>
      </c>
      <c r="S151" s="2">
        <v>47.6</v>
      </c>
      <c r="T151" s="2">
        <v>7.6174999999999997</v>
      </c>
      <c r="U151" s="2">
        <v>1.04</v>
      </c>
      <c r="V151" s="2">
        <v>1.2</v>
      </c>
      <c r="W151" s="2">
        <v>88.4</v>
      </c>
      <c r="X151" s="2">
        <v>19.702999999999999</v>
      </c>
      <c r="Y151" s="2">
        <v>1.92</v>
      </c>
      <c r="Z151" s="2">
        <v>3.7</v>
      </c>
      <c r="AA151" s="2">
        <v>51.9</v>
      </c>
      <c r="AB151" s="2">
        <v>51.264600000000002</v>
      </c>
      <c r="AC151" s="2">
        <v>0.41</v>
      </c>
      <c r="AD151" s="2">
        <v>0.8</v>
      </c>
      <c r="AE151" s="2">
        <v>48.8</v>
      </c>
      <c r="AF151" s="2">
        <v>12.210100000000001</v>
      </c>
      <c r="AG151" s="2">
        <v>0.93</v>
      </c>
      <c r="AH151" s="22">
        <v>1.8</v>
      </c>
      <c r="AI151" s="22">
        <v>50.5</v>
      </c>
      <c r="AJ151" s="22">
        <v>39.936</v>
      </c>
      <c r="AK151" s="18">
        <v>1.07</v>
      </c>
      <c r="AL151" s="18">
        <v>1.7</v>
      </c>
      <c r="AM151" s="18">
        <v>61.3</v>
      </c>
      <c r="AN151" s="2">
        <v>50.859200000000001</v>
      </c>
      <c r="AO151" s="2">
        <v>0.22</v>
      </c>
      <c r="AP151" s="2">
        <v>0.4</v>
      </c>
      <c r="AQ151" s="2">
        <v>49.2</v>
      </c>
      <c r="AR151" s="2">
        <v>2.1377999999999999</v>
      </c>
      <c r="AS151" s="2">
        <v>1.7</v>
      </c>
      <c r="AT151" s="2">
        <v>2.5</v>
      </c>
      <c r="AU151" s="2">
        <v>68.400000000000006</v>
      </c>
      <c r="AV151" s="2">
        <v>33.858199999999997</v>
      </c>
      <c r="AW151" s="2">
        <v>0.41</v>
      </c>
      <c r="AX151" s="2">
        <v>0.7</v>
      </c>
      <c r="AY151" s="2">
        <v>58.4</v>
      </c>
      <c r="AZ151" s="2">
        <v>10.593999999999999</v>
      </c>
      <c r="BA151" s="2">
        <v>1.28</v>
      </c>
      <c r="BB151" s="2">
        <v>2.6</v>
      </c>
      <c r="BC151" s="2">
        <v>49.1</v>
      </c>
      <c r="BD151" s="2">
        <v>44.205199999999998</v>
      </c>
      <c r="BE151" s="4"/>
      <c r="BF151" s="4"/>
    </row>
    <row r="152" spans="1:58" x14ac:dyDescent="0.2">
      <c r="A152" s="29">
        <v>151</v>
      </c>
      <c r="B152" s="7" t="s">
        <v>62</v>
      </c>
      <c r="C152" s="3">
        <v>39928</v>
      </c>
      <c r="D152" s="4" t="s">
        <v>21</v>
      </c>
      <c r="E152" s="4" t="s">
        <v>166</v>
      </c>
      <c r="F152" s="5" t="s">
        <v>193</v>
      </c>
      <c r="G152" s="6">
        <v>0.85555555555555562</v>
      </c>
      <c r="H152" s="6">
        <v>0.87777777777777777</v>
      </c>
      <c r="I152" s="85">
        <f t="shared" si="2"/>
        <v>31.999999999999886</v>
      </c>
      <c r="J152" s="86">
        <f>I152*Segmentos!$D$7*(AH152%)*IF(ISNUMBER(AI152),AI152%,0)</f>
        <v>10713.599999999966</v>
      </c>
      <c r="K152" s="86">
        <f>I152*Segmentos!$D$7*(AL152%)*IF(ISNUMBER(AM152),AM152%,0)</f>
        <v>20172.79999999993</v>
      </c>
      <c r="L152" s="4"/>
      <c r="M152" s="2">
        <v>0.12</v>
      </c>
      <c r="N152" s="2">
        <v>0.9</v>
      </c>
      <c r="O152" s="2">
        <v>14.3</v>
      </c>
      <c r="P152" s="2">
        <v>100</v>
      </c>
      <c r="Q152" s="2">
        <v>0</v>
      </c>
      <c r="R152" s="2">
        <v>0</v>
      </c>
      <c r="S152" s="8" t="s">
        <v>577</v>
      </c>
      <c r="T152" s="2">
        <v>0</v>
      </c>
      <c r="U152" s="2">
        <v>0.03</v>
      </c>
      <c r="V152" s="2">
        <v>0.3</v>
      </c>
      <c r="W152" s="2">
        <v>9.4</v>
      </c>
      <c r="X152" s="2">
        <v>4.3404999999999996</v>
      </c>
      <c r="Y152" s="2">
        <v>0.21</v>
      </c>
      <c r="Z152" s="2">
        <v>1</v>
      </c>
      <c r="AA152" s="2">
        <v>20.8</v>
      </c>
      <c r="AB152" s="2">
        <v>50.786999999999999</v>
      </c>
      <c r="AC152" s="2">
        <v>0.17</v>
      </c>
      <c r="AD152" s="2">
        <v>1.5</v>
      </c>
      <c r="AE152" s="2">
        <v>11</v>
      </c>
      <c r="AF152" s="2">
        <v>44.872599999999998</v>
      </c>
      <c r="AG152" s="2">
        <v>0.09</v>
      </c>
      <c r="AH152" s="22">
        <v>0.9</v>
      </c>
      <c r="AI152" s="22">
        <v>9.3000000000000007</v>
      </c>
      <c r="AJ152" s="22">
        <v>33.832999999999998</v>
      </c>
      <c r="AK152" s="18">
        <v>0.16</v>
      </c>
      <c r="AL152" s="18">
        <v>0.8</v>
      </c>
      <c r="AM152" s="18">
        <v>19.7</v>
      </c>
      <c r="AN152" s="2">
        <v>66.167000000000002</v>
      </c>
      <c r="AO152" s="2">
        <v>7.0000000000000007E-2</v>
      </c>
      <c r="AP152" s="2">
        <v>0.4</v>
      </c>
      <c r="AQ152" s="2">
        <v>19.2</v>
      </c>
      <c r="AR152" s="2">
        <v>6.3968999999999996</v>
      </c>
      <c r="AS152" s="2">
        <v>0.05</v>
      </c>
      <c r="AT152" s="2">
        <v>0.5</v>
      </c>
      <c r="AU152" s="2">
        <v>9.4</v>
      </c>
      <c r="AV152" s="2">
        <v>8.5893999999999995</v>
      </c>
      <c r="AW152" s="2">
        <v>0.2</v>
      </c>
      <c r="AX152" s="2">
        <v>0.5</v>
      </c>
      <c r="AY152" s="2">
        <v>36.200000000000003</v>
      </c>
      <c r="AZ152" s="2">
        <v>45.787999999999997</v>
      </c>
      <c r="BA152" s="2">
        <v>0.13</v>
      </c>
      <c r="BB152" s="2">
        <v>1.4</v>
      </c>
      <c r="BC152" s="2">
        <v>8.8000000000000007</v>
      </c>
      <c r="BD152" s="2">
        <v>39.2258</v>
      </c>
      <c r="BE152" s="4"/>
      <c r="BF152" s="4"/>
    </row>
    <row r="153" spans="1:58" x14ac:dyDescent="0.2">
      <c r="A153" s="29">
        <v>152</v>
      </c>
      <c r="B153" s="7" t="s">
        <v>37</v>
      </c>
      <c r="C153" s="3">
        <v>39928</v>
      </c>
      <c r="D153" s="4" t="s">
        <v>8</v>
      </c>
      <c r="E153" s="4" t="s">
        <v>173</v>
      </c>
      <c r="F153" s="5" t="s">
        <v>193</v>
      </c>
      <c r="G153" s="6">
        <v>0.875</v>
      </c>
      <c r="H153" s="6">
        <v>0.87569444444444444</v>
      </c>
      <c r="I153" s="85">
        <f t="shared" si="2"/>
        <v>0.99999999999999645</v>
      </c>
      <c r="J153" s="86">
        <f>I153*Segmentos!$D$7*(AH153%)*IF(ISNUMBER(AI153),AI153%,0)</f>
        <v>23599.99999999992</v>
      </c>
      <c r="K153" s="86">
        <f>I153*Segmentos!$D$7*(AL153%)*IF(ISNUMBER(AM153),AM153%,0)</f>
        <v>22399.99999999992</v>
      </c>
      <c r="L153" s="4"/>
      <c r="M153" s="2">
        <v>5.75</v>
      </c>
      <c r="N153" s="2">
        <v>5.7</v>
      </c>
      <c r="O153" s="2">
        <v>100</v>
      </c>
      <c r="P153" s="2">
        <v>76.113100000000003</v>
      </c>
      <c r="Q153" s="2">
        <v>3.05</v>
      </c>
      <c r="R153" s="2">
        <v>3</v>
      </c>
      <c r="S153" s="2">
        <v>100</v>
      </c>
      <c r="T153" s="2">
        <v>6.7355</v>
      </c>
      <c r="U153" s="2">
        <v>4.2699999999999996</v>
      </c>
      <c r="V153" s="2">
        <v>4.3</v>
      </c>
      <c r="W153" s="2">
        <v>100</v>
      </c>
      <c r="X153" s="2">
        <v>11.8553</v>
      </c>
      <c r="Y153" s="2">
        <v>7.47</v>
      </c>
      <c r="Z153" s="2">
        <v>7.5</v>
      </c>
      <c r="AA153" s="2">
        <v>100</v>
      </c>
      <c r="AB153" s="2">
        <v>29.211400000000001</v>
      </c>
      <c r="AC153" s="2">
        <v>6.51</v>
      </c>
      <c r="AD153" s="2">
        <v>6.5</v>
      </c>
      <c r="AE153" s="2">
        <v>100</v>
      </c>
      <c r="AF153" s="2">
        <v>28.3108</v>
      </c>
      <c r="AG153" s="2">
        <v>5.89</v>
      </c>
      <c r="AH153" s="22">
        <v>5.9</v>
      </c>
      <c r="AI153" s="22">
        <v>100</v>
      </c>
      <c r="AJ153" s="22">
        <v>36.997599999999998</v>
      </c>
      <c r="AK153" s="18">
        <v>5.62</v>
      </c>
      <c r="AL153" s="18">
        <v>5.6</v>
      </c>
      <c r="AM153" s="18">
        <v>100</v>
      </c>
      <c r="AN153" s="2">
        <v>39.115499999999997</v>
      </c>
      <c r="AO153" s="2">
        <v>2.37</v>
      </c>
      <c r="AP153" s="2">
        <v>2.4</v>
      </c>
      <c r="AQ153" s="2">
        <v>100</v>
      </c>
      <c r="AR153" s="2">
        <v>3.4215</v>
      </c>
      <c r="AS153" s="2">
        <v>3.44</v>
      </c>
      <c r="AT153" s="2">
        <v>3.4</v>
      </c>
      <c r="AU153" s="2">
        <v>100</v>
      </c>
      <c r="AV153" s="2">
        <v>10.019600000000001</v>
      </c>
      <c r="AW153" s="2">
        <v>3.93</v>
      </c>
      <c r="AX153" s="2">
        <v>3.9</v>
      </c>
      <c r="AY153" s="2">
        <v>100</v>
      </c>
      <c r="AZ153" s="2">
        <v>14.9701</v>
      </c>
      <c r="BA153" s="2">
        <v>9.41</v>
      </c>
      <c r="BB153" s="2">
        <v>9.4</v>
      </c>
      <c r="BC153" s="2">
        <v>100</v>
      </c>
      <c r="BD153" s="2">
        <v>47.701900000000002</v>
      </c>
      <c r="BE153" s="4"/>
      <c r="BF153" s="4"/>
    </row>
    <row r="154" spans="1:58" x14ac:dyDescent="0.2">
      <c r="A154" s="29">
        <v>153</v>
      </c>
      <c r="B154" s="7" t="s">
        <v>60</v>
      </c>
      <c r="C154" s="3">
        <v>39928</v>
      </c>
      <c r="D154" s="4" t="s">
        <v>17</v>
      </c>
      <c r="E154" s="4" t="s">
        <v>169</v>
      </c>
      <c r="F154" s="5" t="s">
        <v>193</v>
      </c>
      <c r="G154" s="6">
        <v>0.87430555555555556</v>
      </c>
      <c r="H154" s="6">
        <v>0.91388888888888886</v>
      </c>
      <c r="I154" s="85">
        <f t="shared" si="2"/>
        <v>56.999999999999957</v>
      </c>
      <c r="J154" s="86">
        <f>I154*Segmentos!$D$7*(AH154%)*IF(ISNUMBER(AI154),AI154%,0)</f>
        <v>53351.999999999956</v>
      </c>
      <c r="K154" s="86">
        <f>I154*Segmentos!$D$7*(AL154%)*IF(ISNUMBER(AM154),AM154%,0)</f>
        <v>90014.399999999907</v>
      </c>
      <c r="L154" s="4" t="s">
        <v>211</v>
      </c>
      <c r="M154" s="2">
        <v>0.32</v>
      </c>
      <c r="N154" s="2">
        <v>2.7</v>
      </c>
      <c r="O154" s="2">
        <v>11.7</v>
      </c>
      <c r="P154" s="2">
        <v>94.879099999999994</v>
      </c>
      <c r="Q154" s="2">
        <v>0.3</v>
      </c>
      <c r="R154" s="2">
        <v>1.2</v>
      </c>
      <c r="S154" s="2">
        <v>24</v>
      </c>
      <c r="T154" s="2">
        <v>14.9559</v>
      </c>
      <c r="U154" s="2">
        <v>0.15</v>
      </c>
      <c r="V154" s="2">
        <v>1</v>
      </c>
      <c r="W154" s="2">
        <v>14.7</v>
      </c>
      <c r="X154" s="2">
        <v>9.3758999999999997</v>
      </c>
      <c r="Y154" s="2">
        <v>0.15</v>
      </c>
      <c r="Z154" s="2">
        <v>2.7</v>
      </c>
      <c r="AA154" s="2">
        <v>5.5</v>
      </c>
      <c r="AB154" s="2">
        <v>13.1836</v>
      </c>
      <c r="AC154" s="2">
        <v>0.57999999999999996</v>
      </c>
      <c r="AD154" s="2">
        <v>4.5</v>
      </c>
      <c r="AE154" s="2">
        <v>12.9</v>
      </c>
      <c r="AF154" s="2">
        <v>57.363700000000001</v>
      </c>
      <c r="AG154" s="2">
        <v>0.24</v>
      </c>
      <c r="AH154" s="22">
        <v>2.6</v>
      </c>
      <c r="AI154" s="22">
        <v>9</v>
      </c>
      <c r="AJ154" s="22">
        <v>33.434399999999997</v>
      </c>
      <c r="AK154" s="18">
        <v>0.39</v>
      </c>
      <c r="AL154" s="18">
        <v>2.8</v>
      </c>
      <c r="AM154" s="18">
        <v>14.1</v>
      </c>
      <c r="AN154" s="2">
        <v>61.444699999999997</v>
      </c>
      <c r="AO154" s="2">
        <v>0.14000000000000001</v>
      </c>
      <c r="AP154" s="2">
        <v>2</v>
      </c>
      <c r="AQ154" s="2">
        <v>6.8</v>
      </c>
      <c r="AR154" s="2">
        <v>4.5082000000000004</v>
      </c>
      <c r="AS154" s="2">
        <v>0.13</v>
      </c>
      <c r="AT154" s="2">
        <v>1.4</v>
      </c>
      <c r="AU154" s="2">
        <v>8.8000000000000007</v>
      </c>
      <c r="AV154" s="2">
        <v>8.2811000000000003</v>
      </c>
      <c r="AW154" s="2">
        <v>0.37</v>
      </c>
      <c r="AX154" s="2">
        <v>2.4</v>
      </c>
      <c r="AY154" s="2">
        <v>15.1</v>
      </c>
      <c r="AZ154" s="2">
        <v>31.569700000000001</v>
      </c>
      <c r="BA154" s="2">
        <v>0.44</v>
      </c>
      <c r="BB154" s="2">
        <v>3.8</v>
      </c>
      <c r="BC154" s="2">
        <v>11.5</v>
      </c>
      <c r="BD154" s="2">
        <v>50.52</v>
      </c>
      <c r="BE154" s="4"/>
      <c r="BF154" s="4"/>
    </row>
    <row r="155" spans="1:58" x14ac:dyDescent="0.2">
      <c r="A155" s="29">
        <v>154</v>
      </c>
      <c r="B155" s="7" t="s">
        <v>52</v>
      </c>
      <c r="C155" s="3">
        <v>39928</v>
      </c>
      <c r="D155" s="4" t="s">
        <v>0</v>
      </c>
      <c r="E155" s="4" t="s">
        <v>177</v>
      </c>
      <c r="F155" s="5" t="s">
        <v>193</v>
      </c>
      <c r="G155" s="6">
        <v>0.91249999999999998</v>
      </c>
      <c r="H155" s="6">
        <v>3.1944444444444449E-2</v>
      </c>
      <c r="I155" s="85">
        <f t="shared" si="2"/>
        <v>172.00000000000003</v>
      </c>
      <c r="J155" s="86">
        <f>I155*Segmentos!$D$7*(AH155%)*IF(ISNUMBER(AI155),AI155%,0)</f>
        <v>2737552.0000000009</v>
      </c>
      <c r="K155" s="86">
        <f>I155*Segmentos!$D$7*(AL155%)*IF(ISNUMBER(AM155),AM155%,0)</f>
        <v>3814272.0000000005</v>
      </c>
      <c r="L155" s="4"/>
      <c r="M155" s="2">
        <v>4.8</v>
      </c>
      <c r="N155" s="2">
        <v>24.8</v>
      </c>
      <c r="O155" s="2">
        <v>19.399999999999999</v>
      </c>
      <c r="P155" s="2">
        <v>87.272900000000007</v>
      </c>
      <c r="Q155" s="2">
        <v>1.64</v>
      </c>
      <c r="R155" s="2">
        <v>14.5</v>
      </c>
      <c r="S155" s="2">
        <v>11.3</v>
      </c>
      <c r="T155" s="2">
        <v>4.9823000000000004</v>
      </c>
      <c r="U155" s="2">
        <v>2.27</v>
      </c>
      <c r="V155" s="2">
        <v>19.899999999999999</v>
      </c>
      <c r="W155" s="2">
        <v>11.4</v>
      </c>
      <c r="X155" s="2">
        <v>8.6663999999999994</v>
      </c>
      <c r="Y155" s="2">
        <v>3.68</v>
      </c>
      <c r="Z155" s="2">
        <v>24.4</v>
      </c>
      <c r="AA155" s="2">
        <v>15.1</v>
      </c>
      <c r="AB155" s="2">
        <v>19.78</v>
      </c>
      <c r="AC155" s="2">
        <v>9.02</v>
      </c>
      <c r="AD155" s="2">
        <v>33.5</v>
      </c>
      <c r="AE155" s="2">
        <v>26.9</v>
      </c>
      <c r="AF155" s="2">
        <v>53.844200000000001</v>
      </c>
      <c r="AG155" s="2">
        <v>3.98</v>
      </c>
      <c r="AH155" s="22">
        <v>23</v>
      </c>
      <c r="AI155" s="22">
        <v>17.3</v>
      </c>
      <c r="AJ155" s="22">
        <v>34.339399999999998</v>
      </c>
      <c r="AK155" s="18">
        <v>5.54</v>
      </c>
      <c r="AL155" s="18">
        <v>26.4</v>
      </c>
      <c r="AM155" s="18">
        <v>21</v>
      </c>
      <c r="AN155" s="2">
        <v>52.933399999999999</v>
      </c>
      <c r="AO155" s="2">
        <v>2.7</v>
      </c>
      <c r="AP155" s="2">
        <v>14.1</v>
      </c>
      <c r="AQ155" s="2">
        <v>19.100000000000001</v>
      </c>
      <c r="AR155" s="2">
        <v>5.3758999999999997</v>
      </c>
      <c r="AS155" s="2">
        <v>5.1100000000000003</v>
      </c>
      <c r="AT155" s="2">
        <v>24.3</v>
      </c>
      <c r="AU155" s="2">
        <v>21</v>
      </c>
      <c r="AV155" s="2">
        <v>20.465499999999999</v>
      </c>
      <c r="AW155" s="2">
        <v>6.68</v>
      </c>
      <c r="AX155" s="2">
        <v>27.7</v>
      </c>
      <c r="AY155" s="2">
        <v>24.1</v>
      </c>
      <c r="AZ155" s="2">
        <v>34.948399999999999</v>
      </c>
      <c r="BA155" s="2">
        <v>3.8</v>
      </c>
      <c r="BB155" s="2">
        <v>25.9</v>
      </c>
      <c r="BC155" s="2">
        <v>14.7</v>
      </c>
      <c r="BD155" s="2">
        <v>26.4831</v>
      </c>
      <c r="BE155" s="4"/>
      <c r="BF155" s="4"/>
    </row>
    <row r="156" spans="1:58" x14ac:dyDescent="0.2">
      <c r="A156" s="29">
        <v>155</v>
      </c>
      <c r="B156" s="7" t="s">
        <v>58</v>
      </c>
      <c r="C156" s="3">
        <v>39928</v>
      </c>
      <c r="D156" s="4" t="s">
        <v>8</v>
      </c>
      <c r="E156" s="4" t="s">
        <v>182</v>
      </c>
      <c r="F156" s="5" t="s">
        <v>193</v>
      </c>
      <c r="G156" s="6">
        <v>0.91874999999999996</v>
      </c>
      <c r="H156" s="6">
        <v>2.6388888888888889E-2</v>
      </c>
      <c r="I156" s="85">
        <f t="shared" si="2"/>
        <v>155.00000000000006</v>
      </c>
      <c r="J156" s="86">
        <f>I156*Segmentos!$D$7*(AH156%)*IF(ISNUMBER(AI156),AI156%,0)</f>
        <v>2877420.0000000014</v>
      </c>
      <c r="K156" s="86">
        <f>I156*Segmentos!$D$7*(AL156%)*IF(ISNUMBER(AM156),AM156%,0)</f>
        <v>4160014.0000000009</v>
      </c>
      <c r="L156" s="4"/>
      <c r="M156" s="2">
        <v>5.73</v>
      </c>
      <c r="N156" s="2">
        <v>21.3</v>
      </c>
      <c r="O156" s="2">
        <v>26.9</v>
      </c>
      <c r="P156" s="2">
        <v>80.993200000000002</v>
      </c>
      <c r="Q156" s="2">
        <v>2.65</v>
      </c>
      <c r="R156" s="2">
        <v>12.6</v>
      </c>
      <c r="S156" s="2">
        <v>21</v>
      </c>
      <c r="T156" s="2">
        <v>6.2489999999999997</v>
      </c>
      <c r="U156" s="2">
        <v>4.2</v>
      </c>
      <c r="V156" s="2">
        <v>19.7</v>
      </c>
      <c r="W156" s="2">
        <v>21.3</v>
      </c>
      <c r="X156" s="2">
        <v>12.462</v>
      </c>
      <c r="Y156" s="2">
        <v>4.78</v>
      </c>
      <c r="Z156" s="2">
        <v>21.9</v>
      </c>
      <c r="AA156" s="2">
        <v>21.8</v>
      </c>
      <c r="AB156" s="2">
        <v>19.9529</v>
      </c>
      <c r="AC156" s="2">
        <v>9.1199999999999992</v>
      </c>
      <c r="AD156" s="2">
        <v>26.1</v>
      </c>
      <c r="AE156" s="2">
        <v>34.9</v>
      </c>
      <c r="AF156" s="2">
        <v>42.329300000000003</v>
      </c>
      <c r="AG156" s="2">
        <v>4.6399999999999997</v>
      </c>
      <c r="AH156" s="22">
        <v>19.5</v>
      </c>
      <c r="AI156" s="22">
        <v>23.8</v>
      </c>
      <c r="AJ156" s="22">
        <v>31.126200000000001</v>
      </c>
      <c r="AK156" s="18">
        <v>6.71</v>
      </c>
      <c r="AL156" s="18">
        <v>22.9</v>
      </c>
      <c r="AM156" s="18">
        <v>29.3</v>
      </c>
      <c r="AN156" s="2">
        <v>49.866999999999997</v>
      </c>
      <c r="AO156" s="2">
        <v>1.27</v>
      </c>
      <c r="AP156" s="2">
        <v>9.9</v>
      </c>
      <c r="AQ156" s="2">
        <v>12.9</v>
      </c>
      <c r="AR156" s="2">
        <v>1.9682999999999999</v>
      </c>
      <c r="AS156" s="2">
        <v>4.55</v>
      </c>
      <c r="AT156" s="2">
        <v>16.8</v>
      </c>
      <c r="AU156" s="2">
        <v>27.1</v>
      </c>
      <c r="AV156" s="2">
        <v>14.1807</v>
      </c>
      <c r="AW156" s="2">
        <v>6.44</v>
      </c>
      <c r="AX156" s="2">
        <v>26.6</v>
      </c>
      <c r="AY156" s="2">
        <v>24.2</v>
      </c>
      <c r="AZ156" s="2">
        <v>26.179600000000001</v>
      </c>
      <c r="BA156" s="2">
        <v>7.14</v>
      </c>
      <c r="BB156" s="2">
        <v>23.1</v>
      </c>
      <c r="BC156" s="2">
        <v>30.9</v>
      </c>
      <c r="BD156" s="2">
        <v>38.664499999999997</v>
      </c>
      <c r="BE156" s="4"/>
      <c r="BF156" s="4"/>
    </row>
    <row r="157" spans="1:58" x14ac:dyDescent="0.2">
      <c r="A157" s="29">
        <v>156</v>
      </c>
      <c r="B157" s="7" t="s">
        <v>61</v>
      </c>
      <c r="C157" s="3">
        <v>39928</v>
      </c>
      <c r="D157" s="4" t="s">
        <v>17</v>
      </c>
      <c r="E157" s="4" t="s">
        <v>169</v>
      </c>
      <c r="F157" s="5" t="s">
        <v>193</v>
      </c>
      <c r="G157" s="6">
        <v>0.91666666666666663</v>
      </c>
      <c r="H157" s="6">
        <v>0.96111111111111114</v>
      </c>
      <c r="I157" s="85">
        <f t="shared" si="2"/>
        <v>64.000000000000085</v>
      </c>
      <c r="J157" s="86">
        <f>I157*Segmentos!$D$7*(AH157%)*IF(ISNUMBER(AI157),AI157%,0)</f>
        <v>75264.000000000087</v>
      </c>
      <c r="K157" s="86">
        <f>I157*Segmentos!$D$7*(AL157%)*IF(ISNUMBER(AM157),AM157%,0)</f>
        <v>200780.80000000028</v>
      </c>
      <c r="L157" s="4"/>
      <c r="M157" s="2">
        <v>0.55000000000000004</v>
      </c>
      <c r="N157" s="2">
        <v>1.9</v>
      </c>
      <c r="O157" s="2">
        <v>28.8</v>
      </c>
      <c r="P157" s="2">
        <v>99.851200000000006</v>
      </c>
      <c r="Q157" s="2">
        <v>0.5</v>
      </c>
      <c r="R157" s="2">
        <v>2</v>
      </c>
      <c r="S157" s="2">
        <v>25.2</v>
      </c>
      <c r="T157" s="2">
        <v>15.178699999999999</v>
      </c>
      <c r="U157" s="2">
        <v>0.36</v>
      </c>
      <c r="V157" s="2">
        <v>0.8</v>
      </c>
      <c r="W157" s="2">
        <v>46.8</v>
      </c>
      <c r="X157" s="2">
        <v>13.715999999999999</v>
      </c>
      <c r="Y157" s="2">
        <v>0.18</v>
      </c>
      <c r="Z157" s="2">
        <v>0.9</v>
      </c>
      <c r="AA157" s="2">
        <v>19.2</v>
      </c>
      <c r="AB157" s="2">
        <v>9.5092999999999996</v>
      </c>
      <c r="AC157" s="2">
        <v>1.03</v>
      </c>
      <c r="AD157" s="2">
        <v>3.5</v>
      </c>
      <c r="AE157" s="2">
        <v>29.6</v>
      </c>
      <c r="AF157" s="2">
        <v>61.447200000000002</v>
      </c>
      <c r="AG157" s="2">
        <v>0.28999999999999998</v>
      </c>
      <c r="AH157" s="22">
        <v>1.5</v>
      </c>
      <c r="AI157" s="22">
        <v>19.600000000000001</v>
      </c>
      <c r="AJ157" s="22">
        <v>24.613700000000001</v>
      </c>
      <c r="AK157" s="18">
        <v>0.79</v>
      </c>
      <c r="AL157" s="18">
        <v>2.2999999999999998</v>
      </c>
      <c r="AM157" s="18">
        <v>34.1</v>
      </c>
      <c r="AN157" s="2">
        <v>75.237499999999997</v>
      </c>
      <c r="AO157" s="2">
        <v>0.08</v>
      </c>
      <c r="AP157" s="2">
        <v>0.5</v>
      </c>
      <c r="AQ157" s="2">
        <v>17</v>
      </c>
      <c r="AR157" s="2">
        <v>1.6634</v>
      </c>
      <c r="AS157" s="2">
        <v>0.35</v>
      </c>
      <c r="AT157" s="2">
        <v>1.1000000000000001</v>
      </c>
      <c r="AU157" s="2">
        <v>33.1</v>
      </c>
      <c r="AV157" s="2">
        <v>13.953799999999999</v>
      </c>
      <c r="AW157" s="2">
        <v>0.88</v>
      </c>
      <c r="AX157" s="2">
        <v>3.2</v>
      </c>
      <c r="AY157" s="2">
        <v>27.7</v>
      </c>
      <c r="AZ157" s="2">
        <v>45.744999999999997</v>
      </c>
      <c r="BA157" s="2">
        <v>0.55000000000000004</v>
      </c>
      <c r="BB157" s="2">
        <v>1.9</v>
      </c>
      <c r="BC157" s="2">
        <v>29.8</v>
      </c>
      <c r="BD157" s="2">
        <v>38.488999999999997</v>
      </c>
      <c r="BE157" s="4"/>
      <c r="BF157" s="4"/>
    </row>
    <row r="158" spans="1:58" x14ac:dyDescent="0.2">
      <c r="A158" s="29">
        <v>157</v>
      </c>
      <c r="B158" s="7" t="s">
        <v>64</v>
      </c>
      <c r="C158" s="3">
        <v>39928</v>
      </c>
      <c r="D158" s="4" t="s">
        <v>21</v>
      </c>
      <c r="E158" s="4" t="s">
        <v>170</v>
      </c>
      <c r="F158" s="5" t="s">
        <v>193</v>
      </c>
      <c r="G158" s="6">
        <v>0.88680555555555562</v>
      </c>
      <c r="H158" s="6">
        <v>0.9159722222222223</v>
      </c>
      <c r="I158" s="85">
        <f t="shared" si="2"/>
        <v>42.000000000000014</v>
      </c>
      <c r="J158" s="86">
        <f>I158*Segmentos!$D$7*(AH158%)*IF(ISNUMBER(AI158),AI158%,0)</f>
        <v>35834.400000000016</v>
      </c>
      <c r="K158" s="86">
        <f>I158*Segmentos!$D$7*(AL158%)*IF(ISNUMBER(AM158),AM158%,0)</f>
        <v>27888.000000000015</v>
      </c>
      <c r="L158" s="4"/>
      <c r="M158" s="2">
        <v>0.19</v>
      </c>
      <c r="N158" s="2">
        <v>0.7</v>
      </c>
      <c r="O158" s="2">
        <v>27.2</v>
      </c>
      <c r="P158" s="2">
        <v>31.364799999999999</v>
      </c>
      <c r="Q158" s="2">
        <v>0.28000000000000003</v>
      </c>
      <c r="R158" s="2">
        <v>2</v>
      </c>
      <c r="S158" s="2">
        <v>13.9</v>
      </c>
      <c r="T158" s="2">
        <v>7.7983000000000002</v>
      </c>
      <c r="U158" s="2">
        <v>0</v>
      </c>
      <c r="V158" s="2">
        <v>0</v>
      </c>
      <c r="W158" s="8" t="s">
        <v>577</v>
      </c>
      <c r="X158" s="2">
        <v>0</v>
      </c>
      <c r="Y158" s="2">
        <v>0.3</v>
      </c>
      <c r="Z158" s="2">
        <v>1</v>
      </c>
      <c r="AA158" s="2">
        <v>29.2</v>
      </c>
      <c r="AB158" s="2">
        <v>14.737500000000001</v>
      </c>
      <c r="AC158" s="2">
        <v>0.16</v>
      </c>
      <c r="AD158" s="2">
        <v>0.2</v>
      </c>
      <c r="AE158" s="2">
        <v>100</v>
      </c>
      <c r="AF158" s="2">
        <v>8.8290000000000006</v>
      </c>
      <c r="AG158" s="2">
        <v>0.22</v>
      </c>
      <c r="AH158" s="22">
        <v>0.9</v>
      </c>
      <c r="AI158" s="22">
        <v>23.7</v>
      </c>
      <c r="AJ158" s="22">
        <v>17.3766</v>
      </c>
      <c r="AK158" s="18">
        <v>0.16</v>
      </c>
      <c r="AL158" s="18">
        <v>0.5</v>
      </c>
      <c r="AM158" s="18">
        <v>33.200000000000003</v>
      </c>
      <c r="AN158" s="2">
        <v>13.988200000000001</v>
      </c>
      <c r="AO158" s="2">
        <v>0</v>
      </c>
      <c r="AP158" s="2">
        <v>0</v>
      </c>
      <c r="AQ158" s="8" t="s">
        <v>577</v>
      </c>
      <c r="AR158" s="2">
        <v>0</v>
      </c>
      <c r="AS158" s="2">
        <v>0.13</v>
      </c>
      <c r="AT158" s="2">
        <v>0.5</v>
      </c>
      <c r="AU158" s="2">
        <v>26.2</v>
      </c>
      <c r="AV158" s="2">
        <v>4.8017000000000003</v>
      </c>
      <c r="AW158" s="2">
        <v>0.19</v>
      </c>
      <c r="AX158" s="2">
        <v>0.2</v>
      </c>
      <c r="AY158" s="2">
        <v>100</v>
      </c>
      <c r="AZ158" s="2">
        <v>8.8290000000000006</v>
      </c>
      <c r="BA158" s="2">
        <v>0.28000000000000003</v>
      </c>
      <c r="BB158" s="2">
        <v>1.4</v>
      </c>
      <c r="BC158" s="2">
        <v>20.100000000000001</v>
      </c>
      <c r="BD158" s="2">
        <v>17.734100000000002</v>
      </c>
      <c r="BE158" s="4"/>
      <c r="BF158" s="4"/>
    </row>
    <row r="159" spans="1:58" x14ac:dyDescent="0.2">
      <c r="A159" s="29">
        <v>158</v>
      </c>
      <c r="B159" s="7" t="s">
        <v>53</v>
      </c>
      <c r="C159" s="3">
        <v>39928</v>
      </c>
      <c r="D159" s="4" t="s">
        <v>3</v>
      </c>
      <c r="E159" s="4" t="s">
        <v>178</v>
      </c>
      <c r="F159" s="5" t="s">
        <v>193</v>
      </c>
      <c r="G159" s="6">
        <v>0.79027777777777775</v>
      </c>
      <c r="H159" s="6">
        <v>0.87430555555555556</v>
      </c>
      <c r="I159" s="85">
        <f t="shared" si="2"/>
        <v>121.00000000000006</v>
      </c>
      <c r="J159" s="86">
        <f>I159*Segmentos!$D$7*(AH159%)*IF(ISNUMBER(AI159),AI159%,0)</f>
        <v>905951.20000000054</v>
      </c>
      <c r="K159" s="86">
        <f>I159*Segmentos!$D$7*(AL159%)*IF(ISNUMBER(AM159),AM159%,0)</f>
        <v>457234.80000000022</v>
      </c>
      <c r="L159" s="4"/>
      <c r="M159" s="2">
        <v>1.39</v>
      </c>
      <c r="N159" s="2">
        <v>8.1999999999999993</v>
      </c>
      <c r="O159" s="2">
        <v>16.899999999999999</v>
      </c>
      <c r="P159" s="2">
        <v>65.125100000000003</v>
      </c>
      <c r="Q159" s="2">
        <v>1.96</v>
      </c>
      <c r="R159" s="2">
        <v>8.8000000000000007</v>
      </c>
      <c r="S159" s="2">
        <v>22.2</v>
      </c>
      <c r="T159" s="2">
        <v>15.3119</v>
      </c>
      <c r="U159" s="2">
        <v>1.59</v>
      </c>
      <c r="V159" s="2">
        <v>7.9</v>
      </c>
      <c r="W159" s="2">
        <v>20.2</v>
      </c>
      <c r="X159" s="2">
        <v>15.657999999999999</v>
      </c>
      <c r="Y159" s="2">
        <v>1.34</v>
      </c>
      <c r="Z159" s="2">
        <v>9.5</v>
      </c>
      <c r="AA159" s="2">
        <v>14.2</v>
      </c>
      <c r="AB159" s="2">
        <v>18.506399999999999</v>
      </c>
      <c r="AC159" s="2">
        <v>1.02</v>
      </c>
      <c r="AD159" s="2">
        <v>7</v>
      </c>
      <c r="AE159" s="2">
        <v>14.6</v>
      </c>
      <c r="AF159" s="2">
        <v>15.6488</v>
      </c>
      <c r="AG159" s="2">
        <v>1.88</v>
      </c>
      <c r="AH159" s="22">
        <v>9.8000000000000007</v>
      </c>
      <c r="AI159" s="22">
        <v>19.100000000000001</v>
      </c>
      <c r="AJ159" s="22">
        <v>41.747</v>
      </c>
      <c r="AK159" s="18">
        <v>0.95</v>
      </c>
      <c r="AL159" s="18">
        <v>6.7</v>
      </c>
      <c r="AM159" s="18">
        <v>14.1</v>
      </c>
      <c r="AN159" s="2">
        <v>23.3781</v>
      </c>
      <c r="AO159" s="2">
        <v>0.25</v>
      </c>
      <c r="AP159" s="2">
        <v>3</v>
      </c>
      <c r="AQ159" s="2">
        <v>8.3000000000000007</v>
      </c>
      <c r="AR159" s="2">
        <v>1.2645999999999999</v>
      </c>
      <c r="AS159" s="2">
        <v>0.94</v>
      </c>
      <c r="AT159" s="2">
        <v>5.4</v>
      </c>
      <c r="AU159" s="2">
        <v>17.5</v>
      </c>
      <c r="AV159" s="2">
        <v>9.7129999999999992</v>
      </c>
      <c r="AW159" s="2">
        <v>1.1000000000000001</v>
      </c>
      <c r="AX159" s="2">
        <v>6.1</v>
      </c>
      <c r="AY159" s="2">
        <v>18.2</v>
      </c>
      <c r="AZ159" s="2">
        <v>14.8466</v>
      </c>
      <c r="BA159" s="2">
        <v>2.19</v>
      </c>
      <c r="BB159" s="2">
        <v>12.9</v>
      </c>
      <c r="BC159" s="2">
        <v>16.899999999999999</v>
      </c>
      <c r="BD159" s="2">
        <v>39.300899999999999</v>
      </c>
      <c r="BE159" s="4"/>
      <c r="BF159" s="4"/>
    </row>
    <row r="160" spans="1:58" x14ac:dyDescent="0.2">
      <c r="A160" s="29">
        <v>159</v>
      </c>
      <c r="B160" s="7" t="s">
        <v>10</v>
      </c>
      <c r="C160" s="3">
        <v>39928</v>
      </c>
      <c r="D160" s="4" t="s">
        <v>8</v>
      </c>
      <c r="E160" s="4" t="s">
        <v>164</v>
      </c>
      <c r="F160" s="5" t="s">
        <v>193</v>
      </c>
      <c r="G160" s="6">
        <v>0.87569444444444444</v>
      </c>
      <c r="H160" s="6">
        <v>0.9159722222222223</v>
      </c>
      <c r="I160" s="85">
        <f t="shared" si="2"/>
        <v>58.000000000000114</v>
      </c>
      <c r="J160" s="86">
        <f>I160*Segmentos!$D$7*(AH160%)*IF(ISNUMBER(AI160),AI160%,0)</f>
        <v>1032307.2000000022</v>
      </c>
      <c r="K160" s="86">
        <f>I160*Segmentos!$D$7*(AL160%)*IF(ISNUMBER(AM160),AM160%,0)</f>
        <v>968089.60000000184</v>
      </c>
      <c r="L160" s="4"/>
      <c r="M160" s="2">
        <v>4.3</v>
      </c>
      <c r="N160" s="2">
        <v>13.5</v>
      </c>
      <c r="O160" s="2">
        <v>31.8</v>
      </c>
      <c r="P160" s="2">
        <v>82.591300000000004</v>
      </c>
      <c r="Q160" s="2">
        <v>1.75</v>
      </c>
      <c r="R160" s="2">
        <v>6.3</v>
      </c>
      <c r="S160" s="2">
        <v>27.9</v>
      </c>
      <c r="T160" s="2">
        <v>5.6212999999999997</v>
      </c>
      <c r="U160" s="2">
        <v>3.41</v>
      </c>
      <c r="V160" s="2">
        <v>8.9</v>
      </c>
      <c r="W160" s="2">
        <v>38.200000000000003</v>
      </c>
      <c r="X160" s="2">
        <v>13.746600000000001</v>
      </c>
      <c r="Y160" s="2">
        <v>3.48</v>
      </c>
      <c r="Z160" s="2">
        <v>16.2</v>
      </c>
      <c r="AA160" s="2">
        <v>21.4</v>
      </c>
      <c r="AB160" s="2">
        <v>19.7255</v>
      </c>
      <c r="AC160" s="2">
        <v>6.9</v>
      </c>
      <c r="AD160" s="2">
        <v>17.7</v>
      </c>
      <c r="AE160" s="2">
        <v>38.9</v>
      </c>
      <c r="AF160" s="2">
        <v>43.497999999999998</v>
      </c>
      <c r="AG160" s="2">
        <v>4.45</v>
      </c>
      <c r="AH160" s="22">
        <v>14.4</v>
      </c>
      <c r="AI160" s="22">
        <v>30.9</v>
      </c>
      <c r="AJ160" s="22">
        <v>40.579099999999997</v>
      </c>
      <c r="AK160" s="18">
        <v>4.16</v>
      </c>
      <c r="AL160" s="18">
        <v>12.8</v>
      </c>
      <c r="AM160" s="18">
        <v>32.6</v>
      </c>
      <c r="AN160" s="2">
        <v>42.012300000000003</v>
      </c>
      <c r="AO160" s="2">
        <v>1</v>
      </c>
      <c r="AP160" s="2">
        <v>7.9</v>
      </c>
      <c r="AQ160" s="2">
        <v>12.7</v>
      </c>
      <c r="AR160" s="2">
        <v>2.1021999999999998</v>
      </c>
      <c r="AS160" s="2">
        <v>3.19</v>
      </c>
      <c r="AT160" s="2">
        <v>11.5</v>
      </c>
      <c r="AU160" s="2">
        <v>27.8</v>
      </c>
      <c r="AV160" s="2">
        <v>13.489800000000001</v>
      </c>
      <c r="AW160" s="2">
        <v>4.63</v>
      </c>
      <c r="AX160" s="2">
        <v>13.8</v>
      </c>
      <c r="AY160" s="2">
        <v>33.5</v>
      </c>
      <c r="AZ160" s="2">
        <v>25.577200000000001</v>
      </c>
      <c r="BA160" s="2">
        <v>5.63</v>
      </c>
      <c r="BB160" s="2">
        <v>16.100000000000001</v>
      </c>
      <c r="BC160" s="2">
        <v>34.9</v>
      </c>
      <c r="BD160" s="2">
        <v>41.4221</v>
      </c>
      <c r="BE160" s="4"/>
      <c r="BF160" s="4"/>
    </row>
    <row r="161" spans="1:58" x14ac:dyDescent="0.2">
      <c r="A161" s="29">
        <v>160</v>
      </c>
      <c r="B161" s="7" t="s">
        <v>59</v>
      </c>
      <c r="C161" s="3">
        <v>39928</v>
      </c>
      <c r="D161" s="4" t="s">
        <v>17</v>
      </c>
      <c r="E161" s="4" t="s">
        <v>169</v>
      </c>
      <c r="F161" s="5" t="s">
        <v>193</v>
      </c>
      <c r="G161" s="6">
        <v>0.83333333333333337</v>
      </c>
      <c r="H161" s="6">
        <v>0.87430555555555556</v>
      </c>
      <c r="I161" s="85">
        <f t="shared" si="2"/>
        <v>58.99999999999995</v>
      </c>
      <c r="J161" s="86">
        <f>I161*Segmentos!$D$7*(AH161%)*IF(ISNUMBER(AI161),AI161%,0)</f>
        <v>5097.5999999999967</v>
      </c>
      <c r="K161" s="86">
        <f>I161*Segmentos!$D$7*(AL161%)*IF(ISNUMBER(AM161),AM161%,0)</f>
        <v>98057.999999999913</v>
      </c>
      <c r="L161" s="4"/>
      <c r="M161" s="2">
        <v>0.23</v>
      </c>
      <c r="N161" s="2">
        <v>1.2</v>
      </c>
      <c r="O161" s="2">
        <v>19.600000000000001</v>
      </c>
      <c r="P161" s="2">
        <v>71.360100000000003</v>
      </c>
      <c r="Q161" s="2">
        <v>0.49</v>
      </c>
      <c r="R161" s="2">
        <v>0.5</v>
      </c>
      <c r="S161" s="2">
        <v>93.2</v>
      </c>
      <c r="T161" s="2">
        <v>25.063700000000001</v>
      </c>
      <c r="U161" s="2">
        <v>0.01</v>
      </c>
      <c r="V161" s="2">
        <v>0.3</v>
      </c>
      <c r="W161" s="2">
        <v>3.4</v>
      </c>
      <c r="X161" s="2">
        <v>0.57799999999999996</v>
      </c>
      <c r="Y161" s="2">
        <v>0.45</v>
      </c>
      <c r="Z161" s="2">
        <v>1.5</v>
      </c>
      <c r="AA161" s="2">
        <v>29.1</v>
      </c>
      <c r="AB161" s="2">
        <v>40.308199999999999</v>
      </c>
      <c r="AC161" s="2">
        <v>0.05</v>
      </c>
      <c r="AD161" s="2">
        <v>1.8</v>
      </c>
      <c r="AE161" s="2">
        <v>3</v>
      </c>
      <c r="AF161" s="2">
        <v>5.4104000000000001</v>
      </c>
      <c r="AG161" s="2">
        <v>0.02</v>
      </c>
      <c r="AH161" s="22">
        <v>0.8</v>
      </c>
      <c r="AI161" s="22">
        <v>2.7</v>
      </c>
      <c r="AJ161" s="22">
        <v>3.2198000000000002</v>
      </c>
      <c r="AK161" s="18">
        <v>0.42</v>
      </c>
      <c r="AL161" s="18">
        <v>1.5</v>
      </c>
      <c r="AM161" s="18">
        <v>27.7</v>
      </c>
      <c r="AN161" s="2">
        <v>68.1404</v>
      </c>
      <c r="AO161" s="2">
        <v>0.27</v>
      </c>
      <c r="AP161" s="2">
        <v>0.9</v>
      </c>
      <c r="AQ161" s="2">
        <v>28.4</v>
      </c>
      <c r="AR161" s="2">
        <v>8.8671000000000006</v>
      </c>
      <c r="AS161" s="2">
        <v>0.01</v>
      </c>
      <c r="AT161" s="2">
        <v>0.4</v>
      </c>
      <c r="AU161" s="2">
        <v>1.7</v>
      </c>
      <c r="AV161" s="2">
        <v>0.50619999999999998</v>
      </c>
      <c r="AW161" s="2">
        <v>0.01</v>
      </c>
      <c r="AX161" s="2">
        <v>0.2</v>
      </c>
      <c r="AY161" s="2">
        <v>3.4</v>
      </c>
      <c r="AZ161" s="2">
        <v>0.57799999999999996</v>
      </c>
      <c r="BA161" s="2">
        <v>0.53</v>
      </c>
      <c r="BB161" s="2">
        <v>2.4</v>
      </c>
      <c r="BC161" s="2">
        <v>21.5</v>
      </c>
      <c r="BD161" s="2">
        <v>61.408900000000003</v>
      </c>
      <c r="BE161" s="4"/>
      <c r="BF161" s="4"/>
    </row>
    <row r="162" spans="1:58" x14ac:dyDescent="0.2">
      <c r="A162" s="29">
        <v>161</v>
      </c>
      <c r="B162" s="7" t="s">
        <v>63</v>
      </c>
      <c r="C162" s="3">
        <v>39928</v>
      </c>
      <c r="D162" s="4" t="s">
        <v>21</v>
      </c>
      <c r="E162" s="4" t="s">
        <v>170</v>
      </c>
      <c r="F162" s="5" t="s">
        <v>193</v>
      </c>
      <c r="G162" s="6">
        <v>0.87847222222222221</v>
      </c>
      <c r="H162" s="6">
        <v>0.88611111111111107</v>
      </c>
      <c r="I162" s="85">
        <f t="shared" si="2"/>
        <v>10.999999999999961</v>
      </c>
      <c r="J162" s="86">
        <f>I162*Segmentos!$D$7*(AH162%)*IF(ISNUMBER(AI162),AI162%,0)</f>
        <v>800.79999999999711</v>
      </c>
      <c r="K162" s="86">
        <f>I162*Segmentos!$D$7*(AL162%)*IF(ISNUMBER(AM162),AM162%,0)</f>
        <v>1187.9999999999959</v>
      </c>
      <c r="L162" s="4"/>
      <c r="M162" s="2">
        <v>0.02</v>
      </c>
      <c r="N162" s="2">
        <v>0.2</v>
      </c>
      <c r="O162" s="2">
        <v>11.2</v>
      </c>
      <c r="P162" s="2">
        <v>16.9376</v>
      </c>
      <c r="Q162" s="2">
        <v>0</v>
      </c>
      <c r="R162" s="2">
        <v>0</v>
      </c>
      <c r="S162" s="8" t="s">
        <v>577</v>
      </c>
      <c r="T162" s="2">
        <v>0</v>
      </c>
      <c r="U162" s="2">
        <v>0</v>
      </c>
      <c r="V162" s="2">
        <v>0</v>
      </c>
      <c r="W162" s="8" t="s">
        <v>577</v>
      </c>
      <c r="X162" s="2">
        <v>0</v>
      </c>
      <c r="Y162" s="2">
        <v>0.03</v>
      </c>
      <c r="Z162" s="2">
        <v>0.4</v>
      </c>
      <c r="AA162" s="2">
        <v>9.1</v>
      </c>
      <c r="AB162" s="2">
        <v>6.6715</v>
      </c>
      <c r="AC162" s="2">
        <v>0.05</v>
      </c>
      <c r="AD162" s="2">
        <v>0.3</v>
      </c>
      <c r="AE162" s="2">
        <v>13.1</v>
      </c>
      <c r="AF162" s="2">
        <v>10.2661</v>
      </c>
      <c r="AG162" s="2">
        <v>0.02</v>
      </c>
      <c r="AH162" s="22">
        <v>0.2</v>
      </c>
      <c r="AI162" s="22">
        <v>9.1</v>
      </c>
      <c r="AJ162" s="22">
        <v>7.3266</v>
      </c>
      <c r="AK162" s="18">
        <v>0.03</v>
      </c>
      <c r="AL162" s="18">
        <v>0.2</v>
      </c>
      <c r="AM162" s="18">
        <v>13.5</v>
      </c>
      <c r="AN162" s="2">
        <v>9.6110000000000007</v>
      </c>
      <c r="AO162" s="2">
        <v>0.01</v>
      </c>
      <c r="AP162" s="2">
        <v>0.1</v>
      </c>
      <c r="AQ162" s="2">
        <v>9.1</v>
      </c>
      <c r="AR162" s="2">
        <v>0.65510000000000002</v>
      </c>
      <c r="AS162" s="2">
        <v>0</v>
      </c>
      <c r="AT162" s="2">
        <v>0</v>
      </c>
      <c r="AU162" s="8" t="s">
        <v>577</v>
      </c>
      <c r="AV162" s="2">
        <v>0</v>
      </c>
      <c r="AW162" s="2">
        <v>0.05</v>
      </c>
      <c r="AX162" s="2">
        <v>0.4</v>
      </c>
      <c r="AY162" s="2">
        <v>13.5</v>
      </c>
      <c r="AZ162" s="2">
        <v>9.6110000000000007</v>
      </c>
      <c r="BA162" s="2">
        <v>0.03</v>
      </c>
      <c r="BB162" s="2">
        <v>0.3</v>
      </c>
      <c r="BC162" s="2">
        <v>9.1</v>
      </c>
      <c r="BD162" s="2">
        <v>6.6715</v>
      </c>
      <c r="BE162" s="4"/>
      <c r="BF162" s="4"/>
    </row>
    <row r="163" spans="1:58" x14ac:dyDescent="0.2">
      <c r="A163" s="29">
        <v>162</v>
      </c>
      <c r="B163" s="7" t="s">
        <v>67</v>
      </c>
      <c r="C163" s="3">
        <v>39928</v>
      </c>
      <c r="D163" s="4" t="s">
        <v>28</v>
      </c>
      <c r="E163" s="4" t="s">
        <v>168</v>
      </c>
      <c r="F163" s="5" t="s">
        <v>193</v>
      </c>
      <c r="G163" s="6">
        <v>0.91666666666666663</v>
      </c>
      <c r="H163" s="6">
        <v>6.9444444444444441E-3</v>
      </c>
      <c r="I163" s="85">
        <f t="shared" si="2"/>
        <v>130.00000000000006</v>
      </c>
      <c r="J163" s="86">
        <f>I163*Segmentos!$D$7*(AH163%)*IF(ISNUMBER(AI163),AI163%,0)</f>
        <v>681408.00000000035</v>
      </c>
      <c r="K163" s="86">
        <f>I163*Segmentos!$D$7*(AL163%)*IF(ISNUMBER(AM163),AM163%,0)</f>
        <v>665704.00000000047</v>
      </c>
      <c r="L163" s="4" t="s">
        <v>213</v>
      </c>
      <c r="M163" s="2">
        <v>1.29</v>
      </c>
      <c r="N163" s="2">
        <v>7.6</v>
      </c>
      <c r="O163" s="2">
        <v>17</v>
      </c>
      <c r="P163" s="2">
        <v>83.823099999999997</v>
      </c>
      <c r="Q163" s="2">
        <v>0.83</v>
      </c>
      <c r="R163" s="2">
        <v>4.5</v>
      </c>
      <c r="S163" s="2">
        <v>18.3</v>
      </c>
      <c r="T163" s="2">
        <v>8.9329000000000001</v>
      </c>
      <c r="U163" s="2">
        <v>1.42</v>
      </c>
      <c r="V163" s="2">
        <v>8.4</v>
      </c>
      <c r="W163" s="2">
        <v>16.899999999999999</v>
      </c>
      <c r="X163" s="2">
        <v>19.346499999999999</v>
      </c>
      <c r="Y163" s="2">
        <v>1.96</v>
      </c>
      <c r="Z163" s="2">
        <v>8.1</v>
      </c>
      <c r="AA163" s="2">
        <v>24.1</v>
      </c>
      <c r="AB163" s="2">
        <v>37.456800000000001</v>
      </c>
      <c r="AC163" s="2">
        <v>0.85</v>
      </c>
      <c r="AD163" s="2">
        <v>8.1</v>
      </c>
      <c r="AE163" s="2">
        <v>10.5</v>
      </c>
      <c r="AF163" s="2">
        <v>18.0869</v>
      </c>
      <c r="AG163" s="2">
        <v>1.31</v>
      </c>
      <c r="AH163" s="22">
        <v>7.8</v>
      </c>
      <c r="AI163" s="22">
        <v>16.8</v>
      </c>
      <c r="AJ163" s="22">
        <v>40.412700000000001</v>
      </c>
      <c r="AK163" s="18">
        <v>1.27</v>
      </c>
      <c r="AL163" s="18">
        <v>7.4</v>
      </c>
      <c r="AM163" s="18">
        <v>17.3</v>
      </c>
      <c r="AN163" s="2">
        <v>43.410400000000003</v>
      </c>
      <c r="AO163" s="2">
        <v>0.62</v>
      </c>
      <c r="AP163" s="2">
        <v>3.1</v>
      </c>
      <c r="AQ163" s="2">
        <v>20.2</v>
      </c>
      <c r="AR163" s="2">
        <v>4.4211</v>
      </c>
      <c r="AS163" s="2">
        <v>1.1499999999999999</v>
      </c>
      <c r="AT163" s="2">
        <v>5.8</v>
      </c>
      <c r="AU163" s="2">
        <v>19.899999999999999</v>
      </c>
      <c r="AV163" s="2">
        <v>16.407599999999999</v>
      </c>
      <c r="AW163" s="2">
        <v>1.3</v>
      </c>
      <c r="AX163" s="2">
        <v>9</v>
      </c>
      <c r="AY163" s="2">
        <v>14.4</v>
      </c>
      <c r="AZ163" s="2">
        <v>24.150400000000001</v>
      </c>
      <c r="BA163" s="2">
        <v>1.56</v>
      </c>
      <c r="BB163" s="2">
        <v>8.9</v>
      </c>
      <c r="BC163" s="2">
        <v>17.7</v>
      </c>
      <c r="BD163" s="2">
        <v>38.844000000000001</v>
      </c>
      <c r="BE163" s="4"/>
      <c r="BF163" s="4"/>
    </row>
    <row r="164" spans="1:58" x14ac:dyDescent="0.2">
      <c r="A164" s="29">
        <v>163</v>
      </c>
      <c r="B164" s="7" t="s">
        <v>65</v>
      </c>
      <c r="C164" s="3">
        <v>39928</v>
      </c>
      <c r="D164" s="4" t="s">
        <v>21</v>
      </c>
      <c r="E164" s="4" t="s">
        <v>169</v>
      </c>
      <c r="F164" s="5" t="s">
        <v>193</v>
      </c>
      <c r="G164" s="6">
        <v>0.91666666666666663</v>
      </c>
      <c r="H164" s="6">
        <v>0.94652777777777775</v>
      </c>
      <c r="I164" s="85">
        <f t="shared" si="2"/>
        <v>43.000000000000007</v>
      </c>
      <c r="J164" s="86">
        <f>I164*Segmentos!$D$7*(AH164%)*IF(ISNUMBER(AI164),AI164%,0)</f>
        <v>31648.000000000004</v>
      </c>
      <c r="K164" s="86">
        <f>I164*Segmentos!$D$7*(AL164%)*IF(ISNUMBER(AM164),AM164%,0)</f>
        <v>10939.200000000003</v>
      </c>
      <c r="L164" s="4"/>
      <c r="M164" s="2">
        <v>0.12</v>
      </c>
      <c r="N164" s="2">
        <v>1.6</v>
      </c>
      <c r="O164" s="2">
        <v>7.6</v>
      </c>
      <c r="P164" s="2">
        <v>42.5732</v>
      </c>
      <c r="Q164" s="2">
        <v>7.0000000000000007E-2</v>
      </c>
      <c r="R164" s="2">
        <v>1.4</v>
      </c>
      <c r="S164" s="2">
        <v>4.7</v>
      </c>
      <c r="T164" s="2">
        <v>3.9540999999999999</v>
      </c>
      <c r="U164" s="2">
        <v>7.0000000000000007E-2</v>
      </c>
      <c r="V164" s="2">
        <v>1.2</v>
      </c>
      <c r="W164" s="2">
        <v>5.7</v>
      </c>
      <c r="X164" s="2">
        <v>5.0514999999999999</v>
      </c>
      <c r="Y164" s="2">
        <v>0.2</v>
      </c>
      <c r="Z164" s="2">
        <v>1.2</v>
      </c>
      <c r="AA164" s="2">
        <v>16.399999999999999</v>
      </c>
      <c r="AB164" s="2">
        <v>21.190100000000001</v>
      </c>
      <c r="AC164" s="2">
        <v>0.11</v>
      </c>
      <c r="AD164" s="2">
        <v>2.2000000000000002</v>
      </c>
      <c r="AE164" s="2">
        <v>4.8</v>
      </c>
      <c r="AF164" s="2">
        <v>12.3774</v>
      </c>
      <c r="AG164" s="2">
        <v>0.18</v>
      </c>
      <c r="AH164" s="22">
        <v>2</v>
      </c>
      <c r="AI164" s="22">
        <v>9.1999999999999993</v>
      </c>
      <c r="AJ164" s="22">
        <v>30.484200000000001</v>
      </c>
      <c r="AK164" s="18">
        <v>0.06</v>
      </c>
      <c r="AL164" s="18">
        <v>1.2</v>
      </c>
      <c r="AM164" s="18">
        <v>5.3</v>
      </c>
      <c r="AN164" s="2">
        <v>12.089</v>
      </c>
      <c r="AO164" s="2">
        <v>0.01</v>
      </c>
      <c r="AP164" s="2">
        <v>0.1</v>
      </c>
      <c r="AQ164" s="2">
        <v>4.7</v>
      </c>
      <c r="AR164" s="2">
        <v>0.19620000000000001</v>
      </c>
      <c r="AS164" s="2">
        <v>0.08</v>
      </c>
      <c r="AT164" s="2">
        <v>1.3</v>
      </c>
      <c r="AU164" s="2">
        <v>6.1</v>
      </c>
      <c r="AV164" s="2">
        <v>6.0895999999999999</v>
      </c>
      <c r="AW164" s="2">
        <v>0.27</v>
      </c>
      <c r="AX164" s="2">
        <v>2.6</v>
      </c>
      <c r="AY164" s="2">
        <v>10.7</v>
      </c>
      <c r="AZ164" s="2">
        <v>28.272500000000001</v>
      </c>
      <c r="BA164" s="2">
        <v>0.06</v>
      </c>
      <c r="BB164" s="2">
        <v>1.4</v>
      </c>
      <c r="BC164" s="2">
        <v>4.2</v>
      </c>
      <c r="BD164" s="2">
        <v>8.0149000000000008</v>
      </c>
      <c r="BE164" s="4"/>
      <c r="BF164" s="4"/>
    </row>
    <row r="165" spans="1:58" x14ac:dyDescent="0.2">
      <c r="A165" s="29">
        <v>164</v>
      </c>
      <c r="B165" s="7" t="s">
        <v>55</v>
      </c>
      <c r="C165" s="3">
        <v>39928</v>
      </c>
      <c r="D165" s="4" t="s">
        <v>13</v>
      </c>
      <c r="E165" s="4" t="s">
        <v>180</v>
      </c>
      <c r="F165" s="5" t="s">
        <v>193</v>
      </c>
      <c r="G165" s="6">
        <v>0.78888888888888886</v>
      </c>
      <c r="H165" s="6">
        <v>0.875</v>
      </c>
      <c r="I165" s="85">
        <f t="shared" si="2"/>
        <v>124.00000000000004</v>
      </c>
      <c r="J165" s="86">
        <f>I165*Segmentos!$D$7*(AH165%)*IF(ISNUMBER(AI165),AI165%,0)</f>
        <v>1642752.0000000007</v>
      </c>
      <c r="K165" s="86">
        <f>I165*Segmentos!$D$7*(AL165%)*IF(ISNUMBER(AM165),AM165%,0)</f>
        <v>1469052.8000000005</v>
      </c>
      <c r="L165" s="4"/>
      <c r="M165" s="2">
        <v>3.12</v>
      </c>
      <c r="N165" s="2">
        <v>13</v>
      </c>
      <c r="O165" s="2">
        <v>24</v>
      </c>
      <c r="P165" s="2">
        <v>82.139700000000005</v>
      </c>
      <c r="Q165" s="2">
        <v>2.12</v>
      </c>
      <c r="R165" s="2">
        <v>8.9</v>
      </c>
      <c r="S165" s="2">
        <v>23.9</v>
      </c>
      <c r="T165" s="2">
        <v>9.2917000000000005</v>
      </c>
      <c r="U165" s="2">
        <v>2.93</v>
      </c>
      <c r="V165" s="2">
        <v>12.7</v>
      </c>
      <c r="W165" s="2">
        <v>23.1</v>
      </c>
      <c r="X165" s="2">
        <v>16.158000000000001</v>
      </c>
      <c r="Y165" s="2">
        <v>3.13</v>
      </c>
      <c r="Z165" s="2">
        <v>13.4</v>
      </c>
      <c r="AA165" s="2">
        <v>23.4</v>
      </c>
      <c r="AB165" s="2">
        <v>24.367999999999999</v>
      </c>
      <c r="AC165" s="2">
        <v>3.74</v>
      </c>
      <c r="AD165" s="2">
        <v>14.9</v>
      </c>
      <c r="AE165" s="2">
        <v>25</v>
      </c>
      <c r="AF165" s="2">
        <v>32.322000000000003</v>
      </c>
      <c r="AG165" s="2">
        <v>3.3</v>
      </c>
      <c r="AH165" s="22">
        <v>14.4</v>
      </c>
      <c r="AI165" s="22">
        <v>23</v>
      </c>
      <c r="AJ165" s="22">
        <v>41.238300000000002</v>
      </c>
      <c r="AK165" s="18">
        <v>2.96</v>
      </c>
      <c r="AL165" s="18">
        <v>11.8</v>
      </c>
      <c r="AM165" s="18">
        <v>25.1</v>
      </c>
      <c r="AN165" s="2">
        <v>40.901400000000002</v>
      </c>
      <c r="AO165" s="2">
        <v>1.52</v>
      </c>
      <c r="AP165" s="2">
        <v>11.2</v>
      </c>
      <c r="AQ165" s="2">
        <v>13.6</v>
      </c>
      <c r="AR165" s="2">
        <v>4.3848000000000003</v>
      </c>
      <c r="AS165" s="2">
        <v>3.6</v>
      </c>
      <c r="AT165" s="2">
        <v>13.3</v>
      </c>
      <c r="AU165" s="2">
        <v>27.1</v>
      </c>
      <c r="AV165" s="2">
        <v>20.852900000000002</v>
      </c>
      <c r="AW165" s="2">
        <v>3.25</v>
      </c>
      <c r="AX165" s="2">
        <v>11.7</v>
      </c>
      <c r="AY165" s="2">
        <v>27.8</v>
      </c>
      <c r="AZ165" s="2">
        <v>24.610600000000002</v>
      </c>
      <c r="BA165" s="2">
        <v>3.2</v>
      </c>
      <c r="BB165" s="2">
        <v>14.3</v>
      </c>
      <c r="BC165" s="2">
        <v>22.3</v>
      </c>
      <c r="BD165" s="2">
        <v>32.2913</v>
      </c>
      <c r="BE165" s="4"/>
      <c r="BF165" s="4"/>
    </row>
    <row r="166" spans="1:58" x14ac:dyDescent="0.2">
      <c r="A166" s="29">
        <v>165</v>
      </c>
      <c r="B166" s="7" t="s">
        <v>25</v>
      </c>
      <c r="C166" s="3">
        <v>39928</v>
      </c>
      <c r="D166" s="4" t="s">
        <v>21</v>
      </c>
      <c r="E166" s="4" t="s">
        <v>171</v>
      </c>
      <c r="F166" s="5" t="s">
        <v>193</v>
      </c>
      <c r="G166" s="6">
        <v>0.8930555555555556</v>
      </c>
      <c r="H166" s="6">
        <v>0.89444444444444438</v>
      </c>
      <c r="I166" s="85">
        <f t="shared" si="2"/>
        <v>1.999999999999833</v>
      </c>
      <c r="J166" s="86">
        <f>I166*Segmentos!$D$7*(AH166%)*IF(ISNUMBER(AI166),AI166%,0)</f>
        <v>1599.9999999998663</v>
      </c>
      <c r="K166" s="86">
        <f>I166*Segmentos!$D$7*(AL166%)*IF(ISNUMBER(AM166),AM166%,0)</f>
        <v>1599.9999999998663</v>
      </c>
      <c r="L166" s="4"/>
      <c r="M166" s="2">
        <v>0.2</v>
      </c>
      <c r="N166" s="2">
        <v>0.2</v>
      </c>
      <c r="O166" s="2">
        <v>100</v>
      </c>
      <c r="P166" s="2">
        <v>48.238900000000001</v>
      </c>
      <c r="Q166" s="2">
        <v>0.37</v>
      </c>
      <c r="R166" s="2">
        <v>0.4</v>
      </c>
      <c r="S166" s="2">
        <v>100</v>
      </c>
      <c r="T166" s="2">
        <v>15.3203</v>
      </c>
      <c r="U166" s="2">
        <v>0.09</v>
      </c>
      <c r="V166" s="2">
        <v>0.1</v>
      </c>
      <c r="W166" s="2">
        <v>100</v>
      </c>
      <c r="X166" s="2">
        <v>4.6825000000000001</v>
      </c>
      <c r="Y166" s="2">
        <v>0.15</v>
      </c>
      <c r="Z166" s="2">
        <v>0.1</v>
      </c>
      <c r="AA166" s="2">
        <v>100</v>
      </c>
      <c r="AB166" s="2">
        <v>10.7507</v>
      </c>
      <c r="AC166" s="2">
        <v>0.22</v>
      </c>
      <c r="AD166" s="2">
        <v>0.2</v>
      </c>
      <c r="AE166" s="2">
        <v>100</v>
      </c>
      <c r="AF166" s="2">
        <v>17.485499999999998</v>
      </c>
      <c r="AG166" s="2">
        <v>0.19</v>
      </c>
      <c r="AH166" s="22">
        <v>0.2</v>
      </c>
      <c r="AI166" s="22">
        <v>100</v>
      </c>
      <c r="AJ166" s="22">
        <v>21.6693</v>
      </c>
      <c r="AK166" s="18">
        <v>0.21</v>
      </c>
      <c r="AL166" s="18">
        <v>0.2</v>
      </c>
      <c r="AM166" s="18">
        <v>100</v>
      </c>
      <c r="AN166" s="2">
        <v>26.569700000000001</v>
      </c>
      <c r="AO166" s="2">
        <v>7.0000000000000007E-2</v>
      </c>
      <c r="AP166" s="2">
        <v>0.1</v>
      </c>
      <c r="AQ166" s="2">
        <v>100</v>
      </c>
      <c r="AR166" s="2">
        <v>1.9491000000000001</v>
      </c>
      <c r="AS166" s="2">
        <v>0.34</v>
      </c>
      <c r="AT166" s="2">
        <v>0.3</v>
      </c>
      <c r="AU166" s="2">
        <v>100</v>
      </c>
      <c r="AV166" s="2">
        <v>18.3504</v>
      </c>
      <c r="AW166" s="2">
        <v>0.18</v>
      </c>
      <c r="AX166" s="2">
        <v>0.2</v>
      </c>
      <c r="AY166" s="2">
        <v>100</v>
      </c>
      <c r="AZ166" s="2">
        <v>12.9017</v>
      </c>
      <c r="BA166" s="2">
        <v>0.16</v>
      </c>
      <c r="BB166" s="2">
        <v>0.2</v>
      </c>
      <c r="BC166" s="2">
        <v>100</v>
      </c>
      <c r="BD166" s="2">
        <v>15.037599999999999</v>
      </c>
      <c r="BE166" s="4"/>
      <c r="BF166" s="4"/>
    </row>
    <row r="167" spans="1:58" x14ac:dyDescent="0.2">
      <c r="A167" s="29">
        <v>166</v>
      </c>
      <c r="B167" s="7" t="s">
        <v>51</v>
      </c>
      <c r="C167" s="3">
        <v>39928</v>
      </c>
      <c r="D167" s="4" t="s">
        <v>0</v>
      </c>
      <c r="E167" s="4" t="s">
        <v>177</v>
      </c>
      <c r="F167" s="5" t="s">
        <v>193</v>
      </c>
      <c r="G167" s="6">
        <v>0.78888888888888886</v>
      </c>
      <c r="H167" s="6">
        <v>0.875</v>
      </c>
      <c r="I167" s="85">
        <f t="shared" si="2"/>
        <v>124.00000000000004</v>
      </c>
      <c r="J167" s="86">
        <f>I167*Segmentos!$D$7*(AH167%)*IF(ISNUMBER(AI167),AI167%,0)</f>
        <v>2033748.8000000005</v>
      </c>
      <c r="K167" s="86">
        <f>I167*Segmentos!$D$7*(AL167%)*IF(ISNUMBER(AM167),AM167%,0)</f>
        <v>2379312.0000000005</v>
      </c>
      <c r="L167" s="4"/>
      <c r="M167" s="2">
        <v>4.4800000000000004</v>
      </c>
      <c r="N167" s="2">
        <v>13.1</v>
      </c>
      <c r="O167" s="2">
        <v>34.299999999999997</v>
      </c>
      <c r="P167" s="2">
        <v>90.903999999999996</v>
      </c>
      <c r="Q167" s="2">
        <v>1.17</v>
      </c>
      <c r="R167" s="2">
        <v>8.8000000000000007</v>
      </c>
      <c r="S167" s="2">
        <v>13.4</v>
      </c>
      <c r="T167" s="2">
        <v>3.9737</v>
      </c>
      <c r="U167" s="2">
        <v>3.26</v>
      </c>
      <c r="V167" s="2">
        <v>9.4</v>
      </c>
      <c r="W167" s="2">
        <v>34.799999999999997</v>
      </c>
      <c r="X167" s="2">
        <v>13.849</v>
      </c>
      <c r="Y167" s="2">
        <v>2.25</v>
      </c>
      <c r="Z167" s="2">
        <v>10.8</v>
      </c>
      <c r="AA167" s="2">
        <v>20.9</v>
      </c>
      <c r="AB167" s="2">
        <v>13.4635</v>
      </c>
      <c r="AC167" s="2">
        <v>8.9600000000000009</v>
      </c>
      <c r="AD167" s="2">
        <v>19.7</v>
      </c>
      <c r="AE167" s="2">
        <v>45.3</v>
      </c>
      <c r="AF167" s="2">
        <v>59.617899999999999</v>
      </c>
      <c r="AG167" s="2">
        <v>4.1100000000000003</v>
      </c>
      <c r="AH167" s="22">
        <v>13.1</v>
      </c>
      <c r="AI167" s="22">
        <v>31.3</v>
      </c>
      <c r="AJ167" s="22">
        <v>39.561900000000001</v>
      </c>
      <c r="AK167" s="18">
        <v>4.82</v>
      </c>
      <c r="AL167" s="18">
        <v>13</v>
      </c>
      <c r="AM167" s="18">
        <v>36.9</v>
      </c>
      <c r="AN167" s="2">
        <v>51.342100000000002</v>
      </c>
      <c r="AO167" s="2">
        <v>0.43</v>
      </c>
      <c r="AP167" s="2">
        <v>6.6</v>
      </c>
      <c r="AQ167" s="2">
        <v>6.5</v>
      </c>
      <c r="AR167" s="2">
        <v>0.95689999999999997</v>
      </c>
      <c r="AS167" s="2">
        <v>1.32</v>
      </c>
      <c r="AT167" s="2">
        <v>10.5</v>
      </c>
      <c r="AU167" s="2">
        <v>12.6</v>
      </c>
      <c r="AV167" s="2">
        <v>5.8760000000000003</v>
      </c>
      <c r="AW167" s="2">
        <v>6</v>
      </c>
      <c r="AX167" s="2">
        <v>15.5</v>
      </c>
      <c r="AY167" s="2">
        <v>38.700000000000003</v>
      </c>
      <c r="AZ167" s="2">
        <v>34.976799999999997</v>
      </c>
      <c r="BA167" s="2">
        <v>6.32</v>
      </c>
      <c r="BB167" s="2">
        <v>14.6</v>
      </c>
      <c r="BC167" s="2">
        <v>43.3</v>
      </c>
      <c r="BD167" s="2">
        <v>49.0944</v>
      </c>
      <c r="BE167" s="4"/>
      <c r="BF167" s="4"/>
    </row>
    <row r="168" spans="1:58" x14ac:dyDescent="0.2">
      <c r="A168" s="29">
        <v>167</v>
      </c>
      <c r="B168" s="7" t="s">
        <v>66</v>
      </c>
      <c r="C168" s="3">
        <v>39928</v>
      </c>
      <c r="D168" s="4" t="s">
        <v>28</v>
      </c>
      <c r="E168" s="4" t="s">
        <v>168</v>
      </c>
      <c r="F168" s="5" t="s">
        <v>193</v>
      </c>
      <c r="G168" s="6">
        <v>0.83819444444444446</v>
      </c>
      <c r="H168" s="6">
        <v>0.91388888888888886</v>
      </c>
      <c r="I168" s="85">
        <f t="shared" si="2"/>
        <v>108.99999999999993</v>
      </c>
      <c r="J168" s="86">
        <f>I168*Segmentos!$D$7*(AH168%)*IF(ISNUMBER(AI168),AI168%,0)</f>
        <v>296479.99999999983</v>
      </c>
      <c r="K168" s="86">
        <f>I168*Segmentos!$D$7*(AL168%)*IF(ISNUMBER(AM168),AM168%,0)</f>
        <v>331272.79999999976</v>
      </c>
      <c r="L168" s="4" t="s">
        <v>212</v>
      </c>
      <c r="M168" s="2">
        <v>0.72</v>
      </c>
      <c r="N168" s="2">
        <v>5.4</v>
      </c>
      <c r="O168" s="2">
        <v>13.3</v>
      </c>
      <c r="P168" s="2">
        <v>79.550700000000006</v>
      </c>
      <c r="Q168" s="2">
        <v>0.49</v>
      </c>
      <c r="R168" s="2">
        <v>3.5</v>
      </c>
      <c r="S168" s="2">
        <v>14.1</v>
      </c>
      <c r="T168" s="2">
        <v>9.0382999999999996</v>
      </c>
      <c r="U168" s="2">
        <v>0.99</v>
      </c>
      <c r="V168" s="2">
        <v>4.2</v>
      </c>
      <c r="W168" s="2">
        <v>23.6</v>
      </c>
      <c r="X168" s="2">
        <v>22.9057</v>
      </c>
      <c r="Y168" s="2">
        <v>1.1599999999999999</v>
      </c>
      <c r="Z168" s="2">
        <v>6.8</v>
      </c>
      <c r="AA168" s="2">
        <v>17.2</v>
      </c>
      <c r="AB168" s="2">
        <v>37.869300000000003</v>
      </c>
      <c r="AC168" s="2">
        <v>0.27</v>
      </c>
      <c r="AD168" s="2">
        <v>6</v>
      </c>
      <c r="AE168" s="2">
        <v>4.5</v>
      </c>
      <c r="AF168" s="2">
        <v>9.7372999999999994</v>
      </c>
      <c r="AG168" s="2">
        <v>0.69</v>
      </c>
      <c r="AH168" s="22">
        <v>5</v>
      </c>
      <c r="AI168" s="22">
        <v>13.6</v>
      </c>
      <c r="AJ168" s="22">
        <v>35.801099999999998</v>
      </c>
      <c r="AK168" s="18">
        <v>0.76</v>
      </c>
      <c r="AL168" s="18">
        <v>5.8</v>
      </c>
      <c r="AM168" s="18">
        <v>13.1</v>
      </c>
      <c r="AN168" s="2">
        <v>43.749600000000001</v>
      </c>
      <c r="AO168" s="2">
        <v>0.28000000000000003</v>
      </c>
      <c r="AP168" s="2">
        <v>3.4</v>
      </c>
      <c r="AQ168" s="2">
        <v>8.1</v>
      </c>
      <c r="AR168" s="2">
        <v>3.3220999999999998</v>
      </c>
      <c r="AS168" s="2">
        <v>0.83</v>
      </c>
      <c r="AT168" s="2">
        <v>5.3</v>
      </c>
      <c r="AU168" s="2">
        <v>15.7</v>
      </c>
      <c r="AV168" s="2">
        <v>20.162800000000001</v>
      </c>
      <c r="AW168" s="2">
        <v>0.36</v>
      </c>
      <c r="AX168" s="2">
        <v>4.3</v>
      </c>
      <c r="AY168" s="2">
        <v>8.3000000000000007</v>
      </c>
      <c r="AZ168" s="2">
        <v>11.3363</v>
      </c>
      <c r="BA168" s="2">
        <v>1.06</v>
      </c>
      <c r="BB168" s="2">
        <v>6.9</v>
      </c>
      <c r="BC168" s="2">
        <v>15.3</v>
      </c>
      <c r="BD168" s="2">
        <v>44.729599999999998</v>
      </c>
      <c r="BE168" s="4"/>
      <c r="BF168" s="4"/>
    </row>
    <row r="169" spans="1:58" x14ac:dyDescent="0.2">
      <c r="A169" s="29">
        <v>168</v>
      </c>
      <c r="B169" s="7" t="s">
        <v>54</v>
      </c>
      <c r="C169" s="3">
        <v>39928</v>
      </c>
      <c r="D169" s="4" t="s">
        <v>3</v>
      </c>
      <c r="E169" s="4" t="s">
        <v>179</v>
      </c>
      <c r="F169" s="5" t="s">
        <v>193</v>
      </c>
      <c r="G169" s="6">
        <v>0.91666666666666663</v>
      </c>
      <c r="H169" s="6">
        <v>0.9902777777777777</v>
      </c>
      <c r="I169" s="85">
        <f t="shared" si="2"/>
        <v>105.99999999999994</v>
      </c>
      <c r="J169" s="86">
        <f>I169*Segmentos!$D$7*(AH169%)*IF(ISNUMBER(AI169),AI169%,0)</f>
        <v>2430791.9999999986</v>
      </c>
      <c r="K169" s="86">
        <f>I169*Segmentos!$D$7*(AL169%)*IF(ISNUMBER(AM169),AM169%,0)</f>
        <v>1870603.199999999</v>
      </c>
      <c r="L169" s="4"/>
      <c r="M169" s="2">
        <v>5.05</v>
      </c>
      <c r="N169" s="2">
        <v>17.7</v>
      </c>
      <c r="O169" s="2">
        <v>28.6</v>
      </c>
      <c r="P169" s="2">
        <v>88.063400000000001</v>
      </c>
      <c r="Q169" s="2">
        <v>2.2999999999999998</v>
      </c>
      <c r="R169" s="2">
        <v>11</v>
      </c>
      <c r="S169" s="2">
        <v>20.8</v>
      </c>
      <c r="T169" s="2">
        <v>6.6773999999999996</v>
      </c>
      <c r="U169" s="2">
        <v>3.42</v>
      </c>
      <c r="V169" s="2">
        <v>12.7</v>
      </c>
      <c r="W169" s="2">
        <v>26.8</v>
      </c>
      <c r="X169" s="2">
        <v>12.4861</v>
      </c>
      <c r="Y169" s="2">
        <v>6.66</v>
      </c>
      <c r="Z169" s="2">
        <v>20.6</v>
      </c>
      <c r="AA169" s="2">
        <v>32.4</v>
      </c>
      <c r="AB169" s="2">
        <v>34.253900000000002</v>
      </c>
      <c r="AC169" s="2">
        <v>6.06</v>
      </c>
      <c r="AD169" s="2">
        <v>21.5</v>
      </c>
      <c r="AE169" s="2">
        <v>28.1</v>
      </c>
      <c r="AF169" s="2">
        <v>34.646000000000001</v>
      </c>
      <c r="AG169" s="2">
        <v>5.75</v>
      </c>
      <c r="AH169" s="22">
        <v>18.2</v>
      </c>
      <c r="AI169" s="22">
        <v>31.5</v>
      </c>
      <c r="AJ169" s="22">
        <v>47.514400000000002</v>
      </c>
      <c r="AK169" s="18">
        <v>4.43</v>
      </c>
      <c r="AL169" s="18">
        <v>17.100000000000001</v>
      </c>
      <c r="AM169" s="18">
        <v>25.8</v>
      </c>
      <c r="AN169" s="2">
        <v>40.548999999999999</v>
      </c>
      <c r="AO169" s="2">
        <v>3.04</v>
      </c>
      <c r="AP169" s="2">
        <v>11.6</v>
      </c>
      <c r="AQ169" s="2">
        <v>26.1</v>
      </c>
      <c r="AR169" s="2">
        <v>5.7865000000000002</v>
      </c>
      <c r="AS169" s="2">
        <v>4.8600000000000003</v>
      </c>
      <c r="AT169" s="2">
        <v>15.6</v>
      </c>
      <c r="AU169" s="2">
        <v>31.2</v>
      </c>
      <c r="AV169" s="2">
        <v>18.673999999999999</v>
      </c>
      <c r="AW169" s="2">
        <v>6.37</v>
      </c>
      <c r="AX169" s="2">
        <v>21.8</v>
      </c>
      <c r="AY169" s="2">
        <v>29.3</v>
      </c>
      <c r="AZ169" s="2">
        <v>31.921800000000001</v>
      </c>
      <c r="BA169" s="2">
        <v>4.75</v>
      </c>
      <c r="BB169" s="2">
        <v>17.5</v>
      </c>
      <c r="BC169" s="2">
        <v>27.2</v>
      </c>
      <c r="BD169" s="2">
        <v>31.6812</v>
      </c>
      <c r="BE169" s="4"/>
      <c r="BF169" s="4"/>
    </row>
    <row r="170" spans="1:58" x14ac:dyDescent="0.2">
      <c r="A170" s="29">
        <v>169</v>
      </c>
      <c r="B170" s="7" t="s">
        <v>19</v>
      </c>
      <c r="C170" s="3">
        <v>39928</v>
      </c>
      <c r="D170" s="4" t="s">
        <v>17</v>
      </c>
      <c r="E170" s="4" t="s">
        <v>166</v>
      </c>
      <c r="F170" s="5" t="s">
        <v>193</v>
      </c>
      <c r="G170" s="6">
        <v>0.91388888888888886</v>
      </c>
      <c r="H170" s="6">
        <v>0.91666666666666663</v>
      </c>
      <c r="I170" s="85">
        <f t="shared" si="2"/>
        <v>3.9999999999999858</v>
      </c>
      <c r="J170" s="86">
        <f>I170*Segmentos!$D$7*(AH170%)*IF(ISNUMBER(AI170),AI170%,0)</f>
        <v>9849.5999999999658</v>
      </c>
      <c r="K170" s="86">
        <f>I170*Segmentos!$D$7*(AL170%)*IF(ISNUMBER(AM170),AM170%,0)</f>
        <v>15436.799999999948</v>
      </c>
      <c r="L170" s="4"/>
      <c r="M170" s="2">
        <v>0.79</v>
      </c>
      <c r="N170" s="2">
        <v>1.5</v>
      </c>
      <c r="O170" s="2">
        <v>52.7</v>
      </c>
      <c r="P170" s="2">
        <v>97.736599999999996</v>
      </c>
      <c r="Q170" s="2">
        <v>0.53</v>
      </c>
      <c r="R170" s="2">
        <v>0.5</v>
      </c>
      <c r="S170" s="2">
        <v>100</v>
      </c>
      <c r="T170" s="2">
        <v>10.856</v>
      </c>
      <c r="U170" s="2">
        <v>0</v>
      </c>
      <c r="V170" s="2">
        <v>0</v>
      </c>
      <c r="W170" s="8" t="s">
        <v>577</v>
      </c>
      <c r="X170" s="2">
        <v>0</v>
      </c>
      <c r="Y170" s="2">
        <v>0.52</v>
      </c>
      <c r="Z170" s="2">
        <v>1.3</v>
      </c>
      <c r="AA170" s="2">
        <v>41.5</v>
      </c>
      <c r="AB170" s="2">
        <v>18.9512</v>
      </c>
      <c r="AC170" s="2">
        <v>1.68</v>
      </c>
      <c r="AD170" s="2">
        <v>3.2</v>
      </c>
      <c r="AE170" s="2">
        <v>52.7</v>
      </c>
      <c r="AF170" s="2">
        <v>67.929400000000001</v>
      </c>
      <c r="AG170" s="2">
        <v>0.6</v>
      </c>
      <c r="AH170" s="22">
        <v>1.2</v>
      </c>
      <c r="AI170" s="22">
        <v>51.3</v>
      </c>
      <c r="AJ170" s="22">
        <v>35.290100000000002</v>
      </c>
      <c r="AK170" s="18">
        <v>0.96</v>
      </c>
      <c r="AL170" s="18">
        <v>1.8</v>
      </c>
      <c r="AM170" s="18">
        <v>53.6</v>
      </c>
      <c r="AN170" s="2">
        <v>62.4465</v>
      </c>
      <c r="AO170" s="2">
        <v>0.25</v>
      </c>
      <c r="AP170" s="2">
        <v>0.5</v>
      </c>
      <c r="AQ170" s="2">
        <v>50</v>
      </c>
      <c r="AR170" s="2">
        <v>3.3323</v>
      </c>
      <c r="AS170" s="2">
        <v>0.64</v>
      </c>
      <c r="AT170" s="2">
        <v>0.8</v>
      </c>
      <c r="AU170" s="2">
        <v>77.900000000000006</v>
      </c>
      <c r="AV170" s="2">
        <v>17.424299999999999</v>
      </c>
      <c r="AW170" s="2">
        <v>1.02</v>
      </c>
      <c r="AX170" s="2">
        <v>1.6</v>
      </c>
      <c r="AY170" s="2">
        <v>61.7</v>
      </c>
      <c r="AZ170" s="2">
        <v>35.9848</v>
      </c>
      <c r="BA170" s="2">
        <v>0.87</v>
      </c>
      <c r="BB170" s="2">
        <v>2.1</v>
      </c>
      <c r="BC170" s="2">
        <v>41.8</v>
      </c>
      <c r="BD170" s="2">
        <v>40.995199999999997</v>
      </c>
      <c r="BE170" s="4"/>
      <c r="BF170" s="4"/>
    </row>
    <row r="171" spans="1:58" x14ac:dyDescent="0.2">
      <c r="A171" s="29">
        <v>170</v>
      </c>
      <c r="B171" s="7" t="s">
        <v>2</v>
      </c>
      <c r="C171" s="3">
        <v>39928</v>
      </c>
      <c r="D171" s="4" t="s">
        <v>0</v>
      </c>
      <c r="E171" s="4" t="s">
        <v>164</v>
      </c>
      <c r="F171" s="5" t="s">
        <v>193</v>
      </c>
      <c r="G171" s="6">
        <v>0.875</v>
      </c>
      <c r="H171" s="6">
        <v>0.90972222222222221</v>
      </c>
      <c r="I171" s="85">
        <f t="shared" si="2"/>
        <v>49.999999999999986</v>
      </c>
      <c r="J171" s="86">
        <f>I171*Segmentos!$D$7*(AH171%)*IF(ISNUMBER(AI171),AI171%,0)</f>
        <v>765039.99999999965</v>
      </c>
      <c r="K171" s="86">
        <f>I171*Segmentos!$D$7*(AL171%)*IF(ISNUMBER(AM171),AM171%,0)</f>
        <v>908159.99999999977</v>
      </c>
      <c r="L171" s="4"/>
      <c r="M171" s="2">
        <v>4.2</v>
      </c>
      <c r="N171" s="2">
        <v>13</v>
      </c>
      <c r="O171" s="2">
        <v>32.299999999999997</v>
      </c>
      <c r="P171" s="2">
        <v>89.355699999999999</v>
      </c>
      <c r="Q171" s="2">
        <v>1.72</v>
      </c>
      <c r="R171" s="2">
        <v>5.8</v>
      </c>
      <c r="S171" s="2">
        <v>29.5</v>
      </c>
      <c r="T171" s="2">
        <v>6.1138000000000003</v>
      </c>
      <c r="U171" s="2">
        <v>2.81</v>
      </c>
      <c r="V171" s="2">
        <v>7.4</v>
      </c>
      <c r="W171" s="2">
        <v>38.1</v>
      </c>
      <c r="X171" s="2">
        <v>12.540100000000001</v>
      </c>
      <c r="Y171" s="2">
        <v>2.42</v>
      </c>
      <c r="Z171" s="2">
        <v>10.9</v>
      </c>
      <c r="AA171" s="2">
        <v>22.2</v>
      </c>
      <c r="AB171" s="2">
        <v>15.2255</v>
      </c>
      <c r="AC171" s="2">
        <v>7.94</v>
      </c>
      <c r="AD171" s="2">
        <v>22.1</v>
      </c>
      <c r="AE171" s="2">
        <v>36</v>
      </c>
      <c r="AF171" s="2">
        <v>55.476199999999999</v>
      </c>
      <c r="AG171" s="2">
        <v>3.82</v>
      </c>
      <c r="AH171" s="22">
        <v>13.1</v>
      </c>
      <c r="AI171" s="22">
        <v>29.2</v>
      </c>
      <c r="AJ171" s="22">
        <v>38.541600000000003</v>
      </c>
      <c r="AK171" s="18">
        <v>4.54</v>
      </c>
      <c r="AL171" s="18">
        <v>12.9</v>
      </c>
      <c r="AM171" s="18">
        <v>35.200000000000003</v>
      </c>
      <c r="AN171" s="2">
        <v>50.814100000000003</v>
      </c>
      <c r="AO171" s="2">
        <v>2.44</v>
      </c>
      <c r="AP171" s="2">
        <v>7.2</v>
      </c>
      <c r="AQ171" s="2">
        <v>34</v>
      </c>
      <c r="AR171" s="2">
        <v>5.6656000000000004</v>
      </c>
      <c r="AS171" s="2">
        <v>3.65</v>
      </c>
      <c r="AT171" s="2">
        <v>12.8</v>
      </c>
      <c r="AU171" s="2">
        <v>28.6</v>
      </c>
      <c r="AV171" s="2">
        <v>17.117899999999999</v>
      </c>
      <c r="AW171" s="2">
        <v>5.38</v>
      </c>
      <c r="AX171" s="2">
        <v>14.8</v>
      </c>
      <c r="AY171" s="2">
        <v>36.4</v>
      </c>
      <c r="AZ171" s="2">
        <v>32.899799999999999</v>
      </c>
      <c r="BA171" s="2">
        <v>4.13</v>
      </c>
      <c r="BB171" s="2">
        <v>13.4</v>
      </c>
      <c r="BC171" s="2">
        <v>30.8</v>
      </c>
      <c r="BD171" s="2">
        <v>33.672499999999999</v>
      </c>
      <c r="BE171" s="4"/>
      <c r="BF171" s="4"/>
    </row>
    <row r="172" spans="1:58" x14ac:dyDescent="0.2">
      <c r="A172" s="29">
        <v>171</v>
      </c>
      <c r="B172" s="7" t="s">
        <v>16</v>
      </c>
      <c r="C172" s="3">
        <v>39928</v>
      </c>
      <c r="D172" s="4" t="s">
        <v>13</v>
      </c>
      <c r="E172" s="4" t="s">
        <v>166</v>
      </c>
      <c r="F172" s="5" t="s">
        <v>193</v>
      </c>
      <c r="G172" s="6">
        <v>0.91388888888888886</v>
      </c>
      <c r="H172" s="6">
        <v>0.91736111111111107</v>
      </c>
      <c r="I172" s="85">
        <f t="shared" si="2"/>
        <v>4.9999999999999822</v>
      </c>
      <c r="J172" s="86">
        <f>I172*Segmentos!$D$7*(AH172%)*IF(ISNUMBER(AI172),AI172%,0)</f>
        <v>88799.99999999968</v>
      </c>
      <c r="K172" s="86">
        <f>I172*Segmentos!$D$7*(AL172%)*IF(ISNUMBER(AM172),AM172%,0)</f>
        <v>88019.99999999968</v>
      </c>
      <c r="L172" s="4"/>
      <c r="M172" s="2">
        <v>4.4000000000000004</v>
      </c>
      <c r="N172" s="2">
        <v>5.7</v>
      </c>
      <c r="O172" s="2">
        <v>77.8</v>
      </c>
      <c r="P172" s="2">
        <v>84.473399999999998</v>
      </c>
      <c r="Q172" s="2">
        <v>2.33</v>
      </c>
      <c r="R172" s="2">
        <v>2.5</v>
      </c>
      <c r="S172" s="2">
        <v>93.3</v>
      </c>
      <c r="T172" s="2">
        <v>7.4507000000000003</v>
      </c>
      <c r="U172" s="2">
        <v>4.95</v>
      </c>
      <c r="V172" s="2">
        <v>5.6</v>
      </c>
      <c r="W172" s="2">
        <v>89.1</v>
      </c>
      <c r="X172" s="2">
        <v>19.9068</v>
      </c>
      <c r="Y172" s="2">
        <v>4.37</v>
      </c>
      <c r="Z172" s="2">
        <v>6.5</v>
      </c>
      <c r="AA172" s="2">
        <v>66.8</v>
      </c>
      <c r="AB172" s="2">
        <v>24.745200000000001</v>
      </c>
      <c r="AC172" s="2">
        <v>5.14</v>
      </c>
      <c r="AD172" s="2">
        <v>6.6</v>
      </c>
      <c r="AE172" s="2">
        <v>78.5</v>
      </c>
      <c r="AF172" s="2">
        <v>32.370699999999999</v>
      </c>
      <c r="AG172" s="2">
        <v>4.43</v>
      </c>
      <c r="AH172" s="22">
        <v>6</v>
      </c>
      <c r="AI172" s="22">
        <v>74</v>
      </c>
      <c r="AJ172" s="22">
        <v>40.332599999999999</v>
      </c>
      <c r="AK172" s="18">
        <v>4.38</v>
      </c>
      <c r="AL172" s="18">
        <v>5.4</v>
      </c>
      <c r="AM172" s="18">
        <v>81.5</v>
      </c>
      <c r="AN172" s="2">
        <v>44.140799999999999</v>
      </c>
      <c r="AO172" s="2">
        <v>2.61</v>
      </c>
      <c r="AP172" s="2">
        <v>3.6</v>
      </c>
      <c r="AQ172" s="2">
        <v>72.400000000000006</v>
      </c>
      <c r="AR172" s="2">
        <v>5.4785000000000004</v>
      </c>
      <c r="AS172" s="2">
        <v>4.37</v>
      </c>
      <c r="AT172" s="2">
        <v>5.0999999999999996</v>
      </c>
      <c r="AU172" s="2">
        <v>85.6</v>
      </c>
      <c r="AV172" s="2">
        <v>18.443300000000001</v>
      </c>
      <c r="AW172" s="2">
        <v>6.02</v>
      </c>
      <c r="AX172" s="2">
        <v>7.5</v>
      </c>
      <c r="AY172" s="2">
        <v>79.900000000000006</v>
      </c>
      <c r="AZ172" s="2">
        <v>33.213099999999997</v>
      </c>
      <c r="BA172" s="2">
        <v>3.72</v>
      </c>
      <c r="BB172" s="2">
        <v>5.2</v>
      </c>
      <c r="BC172" s="2">
        <v>72.099999999999994</v>
      </c>
      <c r="BD172" s="2">
        <v>27.3385</v>
      </c>
      <c r="BE172" s="4"/>
      <c r="BF172" s="4"/>
    </row>
    <row r="173" spans="1:58" x14ac:dyDescent="0.2">
      <c r="A173" s="29">
        <v>172</v>
      </c>
      <c r="B173" s="7" t="s">
        <v>39</v>
      </c>
      <c r="C173" s="3">
        <v>39929</v>
      </c>
      <c r="D173" s="4" t="s">
        <v>0</v>
      </c>
      <c r="E173" s="4" t="s">
        <v>174</v>
      </c>
      <c r="F173" s="5" t="s">
        <v>194</v>
      </c>
      <c r="G173" s="6">
        <v>0.91666666666666663</v>
      </c>
      <c r="H173" s="6">
        <v>1.9444444444444445E-2</v>
      </c>
      <c r="I173" s="85">
        <f t="shared" si="2"/>
        <v>148.00000000000006</v>
      </c>
      <c r="J173" s="86">
        <f>I173*Segmentos!$D$7*(AH173%)*IF(ISNUMBER(AI173),AI173%,0)</f>
        <v>5014240.0000000019</v>
      </c>
      <c r="K173" s="86">
        <f>I173*Segmentos!$D$7*(AL173%)*IF(ISNUMBER(AM173),AM173%,0)</f>
        <v>7543619.200000003</v>
      </c>
      <c r="L173" s="4"/>
      <c r="M173" s="2">
        <v>10.71</v>
      </c>
      <c r="N173" s="2">
        <v>30.8</v>
      </c>
      <c r="O173" s="2">
        <v>34.799999999999997</v>
      </c>
      <c r="P173" s="2">
        <v>85.337699999999998</v>
      </c>
      <c r="Q173" s="2">
        <v>7.14</v>
      </c>
      <c r="R173" s="2">
        <v>30.8</v>
      </c>
      <c r="S173" s="2">
        <v>23.2</v>
      </c>
      <c r="T173" s="2">
        <v>9.4944000000000006</v>
      </c>
      <c r="U173" s="2">
        <v>10.79</v>
      </c>
      <c r="V173" s="2">
        <v>30.4</v>
      </c>
      <c r="W173" s="2">
        <v>35.4</v>
      </c>
      <c r="X173" s="2">
        <v>18.017099999999999</v>
      </c>
      <c r="Y173" s="2">
        <v>10.7</v>
      </c>
      <c r="Z173" s="2">
        <v>29.7</v>
      </c>
      <c r="AA173" s="2">
        <v>36.1</v>
      </c>
      <c r="AB173" s="2">
        <v>25.1815</v>
      </c>
      <c r="AC173" s="2">
        <v>12.48</v>
      </c>
      <c r="AD173" s="2">
        <v>32.1</v>
      </c>
      <c r="AE173" s="2">
        <v>38.9</v>
      </c>
      <c r="AF173" s="2">
        <v>32.644799999999996</v>
      </c>
      <c r="AG173" s="2">
        <v>8.48</v>
      </c>
      <c r="AH173" s="22">
        <v>27.5</v>
      </c>
      <c r="AI173" s="22">
        <v>30.8</v>
      </c>
      <c r="AJ173" s="22">
        <v>32.0548</v>
      </c>
      <c r="AK173" s="18">
        <v>12.72</v>
      </c>
      <c r="AL173" s="18">
        <v>33.799999999999997</v>
      </c>
      <c r="AM173" s="18">
        <v>37.700000000000003</v>
      </c>
      <c r="AN173" s="2">
        <v>53.282899999999998</v>
      </c>
      <c r="AO173" s="2">
        <v>6.77</v>
      </c>
      <c r="AP173" s="2">
        <v>23.3</v>
      </c>
      <c r="AQ173" s="2">
        <v>29</v>
      </c>
      <c r="AR173" s="2">
        <v>5.8974000000000002</v>
      </c>
      <c r="AS173" s="2">
        <v>9.09</v>
      </c>
      <c r="AT173" s="2">
        <v>27.3</v>
      </c>
      <c r="AU173" s="2">
        <v>33.299999999999997</v>
      </c>
      <c r="AV173" s="2">
        <v>15.9567</v>
      </c>
      <c r="AW173" s="2">
        <v>11.57</v>
      </c>
      <c r="AX173" s="2">
        <v>33.5</v>
      </c>
      <c r="AY173" s="2">
        <v>34.5</v>
      </c>
      <c r="AZ173" s="2">
        <v>26.494499999999999</v>
      </c>
      <c r="BA173" s="2">
        <v>12.12</v>
      </c>
      <c r="BB173" s="2">
        <v>32.9</v>
      </c>
      <c r="BC173" s="2">
        <v>36.799999999999997</v>
      </c>
      <c r="BD173" s="2">
        <v>36.989100000000001</v>
      </c>
      <c r="BE173" s="4"/>
      <c r="BF173" s="4"/>
    </row>
    <row r="174" spans="1:58" x14ac:dyDescent="0.2">
      <c r="A174" s="29">
        <v>173</v>
      </c>
      <c r="B174" s="7" t="s">
        <v>77</v>
      </c>
      <c r="C174" s="3">
        <v>39929</v>
      </c>
      <c r="D174" s="4" t="s">
        <v>13</v>
      </c>
      <c r="E174" s="4" t="s">
        <v>164</v>
      </c>
      <c r="F174" s="5" t="s">
        <v>194</v>
      </c>
      <c r="G174" s="6">
        <v>0.875</v>
      </c>
      <c r="H174" s="6">
        <v>0.9145833333333333</v>
      </c>
      <c r="I174" s="85">
        <f t="shared" si="2"/>
        <v>56.999999999999957</v>
      </c>
      <c r="J174" s="86">
        <f>I174*Segmentos!$D$7*(AH174%)*IF(ISNUMBER(AI174),AI174%,0)</f>
        <v>1126205.9999999991</v>
      </c>
      <c r="K174" s="86">
        <f>I174*Segmentos!$D$7*(AL174%)*IF(ISNUMBER(AM174),AM174%,0)</f>
        <v>1390982.399999999</v>
      </c>
      <c r="L174" s="4"/>
      <c r="M174" s="2">
        <v>5.54</v>
      </c>
      <c r="N174" s="2">
        <v>18.5</v>
      </c>
      <c r="O174" s="2">
        <v>29.9</v>
      </c>
      <c r="P174" s="2">
        <v>86.929500000000004</v>
      </c>
      <c r="Q174" s="2">
        <v>2.34</v>
      </c>
      <c r="R174" s="2">
        <v>9.9</v>
      </c>
      <c r="S174" s="2">
        <v>23.7</v>
      </c>
      <c r="T174" s="2">
        <v>6.1360999999999999</v>
      </c>
      <c r="U174" s="2">
        <v>4.04</v>
      </c>
      <c r="V174" s="2">
        <v>15.5</v>
      </c>
      <c r="W174" s="2">
        <v>26.1</v>
      </c>
      <c r="X174" s="2">
        <v>13.2895</v>
      </c>
      <c r="Y174" s="2">
        <v>4.8499999999999996</v>
      </c>
      <c r="Z174" s="2">
        <v>17.3</v>
      </c>
      <c r="AA174" s="2">
        <v>28</v>
      </c>
      <c r="AB174" s="2">
        <v>22.4834</v>
      </c>
      <c r="AC174" s="2">
        <v>8.74</v>
      </c>
      <c r="AD174" s="2">
        <v>25.9</v>
      </c>
      <c r="AE174" s="2">
        <v>33.700000000000003</v>
      </c>
      <c r="AF174" s="2">
        <v>45.020499999999998</v>
      </c>
      <c r="AG174" s="2">
        <v>4.92</v>
      </c>
      <c r="AH174" s="22">
        <v>18.5</v>
      </c>
      <c r="AI174" s="22">
        <v>26.7</v>
      </c>
      <c r="AJ174" s="22">
        <v>36.648299999999999</v>
      </c>
      <c r="AK174" s="18">
        <v>6.1</v>
      </c>
      <c r="AL174" s="18">
        <v>18.600000000000001</v>
      </c>
      <c r="AM174" s="18">
        <v>32.799999999999997</v>
      </c>
      <c r="AN174" s="2">
        <v>50.281199999999998</v>
      </c>
      <c r="AO174" s="2">
        <v>4.0999999999999996</v>
      </c>
      <c r="AP174" s="2">
        <v>16.100000000000001</v>
      </c>
      <c r="AQ174" s="2">
        <v>25.4</v>
      </c>
      <c r="AR174" s="2">
        <v>7.0236000000000001</v>
      </c>
      <c r="AS174" s="2">
        <v>5.23</v>
      </c>
      <c r="AT174" s="2">
        <v>18.7</v>
      </c>
      <c r="AU174" s="2">
        <v>28</v>
      </c>
      <c r="AV174" s="2">
        <v>18.088100000000001</v>
      </c>
      <c r="AW174" s="2">
        <v>5.52</v>
      </c>
      <c r="AX174" s="2">
        <v>19.399999999999999</v>
      </c>
      <c r="AY174" s="2">
        <v>28.4</v>
      </c>
      <c r="AZ174" s="2">
        <v>24.904199999999999</v>
      </c>
      <c r="BA174" s="2">
        <v>6.14</v>
      </c>
      <c r="BB174" s="2">
        <v>18.5</v>
      </c>
      <c r="BC174" s="2">
        <v>33.299999999999997</v>
      </c>
      <c r="BD174" s="2">
        <v>36.913600000000002</v>
      </c>
      <c r="BE174" s="4"/>
      <c r="BF174" s="4"/>
    </row>
    <row r="175" spans="1:58" x14ac:dyDescent="0.2">
      <c r="A175" s="29">
        <v>174</v>
      </c>
      <c r="B175" s="7" t="s">
        <v>73</v>
      </c>
      <c r="C175" s="3">
        <v>39929</v>
      </c>
      <c r="D175" s="4" t="s">
        <v>21</v>
      </c>
      <c r="E175" s="4" t="s">
        <v>170</v>
      </c>
      <c r="F175" s="5" t="s">
        <v>194</v>
      </c>
      <c r="G175" s="6">
        <v>0.88263888888888886</v>
      </c>
      <c r="H175" s="6">
        <v>0.8965277777777777</v>
      </c>
      <c r="I175" s="85">
        <f t="shared" si="2"/>
        <v>19.999999999999929</v>
      </c>
      <c r="J175" s="86">
        <f>I175*Segmentos!$D$7*(AH175%)*IF(ISNUMBER(AI175),AI175%,0)</f>
        <v>2623.99999999999</v>
      </c>
      <c r="K175" s="86">
        <f>I175*Segmentos!$D$7*(AL175%)*IF(ISNUMBER(AM175),AM175%,0)</f>
        <v>63839.999999999753</v>
      </c>
      <c r="L175" s="4"/>
      <c r="M175" s="2">
        <v>0.44</v>
      </c>
      <c r="N175" s="2">
        <v>0.9</v>
      </c>
      <c r="O175" s="2">
        <v>47.7</v>
      </c>
      <c r="P175" s="2">
        <v>46.688099999999999</v>
      </c>
      <c r="Q175" s="2">
        <v>0.06</v>
      </c>
      <c r="R175" s="2">
        <v>0.4</v>
      </c>
      <c r="S175" s="2">
        <v>15</v>
      </c>
      <c r="T175" s="2">
        <v>1.1096999999999999</v>
      </c>
      <c r="U175" s="2">
        <v>0.89</v>
      </c>
      <c r="V175" s="2">
        <v>1.2</v>
      </c>
      <c r="W175" s="2">
        <v>76.5</v>
      </c>
      <c r="X175" s="2">
        <v>19.829799999999999</v>
      </c>
      <c r="Y175" s="2">
        <v>0.71</v>
      </c>
      <c r="Z175" s="2">
        <v>1.6</v>
      </c>
      <c r="AA175" s="2">
        <v>44.7</v>
      </c>
      <c r="AB175" s="2">
        <v>22.337</v>
      </c>
      <c r="AC175" s="2">
        <v>0.1</v>
      </c>
      <c r="AD175" s="2">
        <v>0.4</v>
      </c>
      <c r="AE175" s="2">
        <v>23.2</v>
      </c>
      <c r="AF175" s="2">
        <v>3.4116</v>
      </c>
      <c r="AG175" s="2">
        <v>0.03</v>
      </c>
      <c r="AH175" s="22">
        <v>0.4</v>
      </c>
      <c r="AI175" s="22">
        <v>8.1999999999999993</v>
      </c>
      <c r="AJ175" s="22">
        <v>1.5355000000000001</v>
      </c>
      <c r="AK175" s="18">
        <v>0.81</v>
      </c>
      <c r="AL175" s="18">
        <v>1.4</v>
      </c>
      <c r="AM175" s="18">
        <v>57</v>
      </c>
      <c r="AN175" s="2">
        <v>45.152500000000003</v>
      </c>
      <c r="AO175" s="2">
        <v>0.02</v>
      </c>
      <c r="AP175" s="2">
        <v>0.4</v>
      </c>
      <c r="AQ175" s="2">
        <v>5</v>
      </c>
      <c r="AR175" s="2">
        <v>0.23050000000000001</v>
      </c>
      <c r="AS175" s="2">
        <v>0.35</v>
      </c>
      <c r="AT175" s="2">
        <v>0.6</v>
      </c>
      <c r="AU175" s="2">
        <v>55.3</v>
      </c>
      <c r="AV175" s="2">
        <v>8.2698</v>
      </c>
      <c r="AW175" s="2">
        <v>0.13</v>
      </c>
      <c r="AX175" s="2">
        <v>0.8</v>
      </c>
      <c r="AY175" s="2">
        <v>16.100000000000001</v>
      </c>
      <c r="AZ175" s="2">
        <v>4.1050000000000004</v>
      </c>
      <c r="BA175" s="2">
        <v>0.84</v>
      </c>
      <c r="BB175" s="2">
        <v>1.3</v>
      </c>
      <c r="BC175" s="2">
        <v>64.5</v>
      </c>
      <c r="BD175" s="2">
        <v>34.082799999999999</v>
      </c>
      <c r="BE175" s="4"/>
      <c r="BF175" s="4"/>
    </row>
    <row r="176" spans="1:58" x14ac:dyDescent="0.2">
      <c r="A176" s="29">
        <v>175</v>
      </c>
      <c r="B176" s="7" t="s">
        <v>5</v>
      </c>
      <c r="C176" s="3">
        <v>39929</v>
      </c>
      <c r="D176" s="4" t="s">
        <v>3</v>
      </c>
      <c r="E176" s="4" t="s">
        <v>164</v>
      </c>
      <c r="F176" s="5" t="s">
        <v>194</v>
      </c>
      <c r="G176" s="6">
        <v>0.87430555555555556</v>
      </c>
      <c r="H176" s="6">
        <v>0.91666666666666663</v>
      </c>
      <c r="I176" s="85">
        <f t="shared" si="2"/>
        <v>60.999999999999943</v>
      </c>
      <c r="J176" s="86">
        <f>I176*Segmentos!$D$7*(AH176%)*IF(ISNUMBER(AI176),AI176%,0)</f>
        <v>1764607.9999999986</v>
      </c>
      <c r="K176" s="86">
        <f>I176*Segmentos!$D$7*(AL176%)*IF(ISNUMBER(AM176),AM176%,0)</f>
        <v>1903199.9999999981</v>
      </c>
      <c r="L176" s="4"/>
      <c r="M176" s="2">
        <v>7.54</v>
      </c>
      <c r="N176" s="2">
        <v>21.7</v>
      </c>
      <c r="O176" s="2">
        <v>34.700000000000003</v>
      </c>
      <c r="P176" s="2">
        <v>88.029499999999999</v>
      </c>
      <c r="Q176" s="2">
        <v>3.29</v>
      </c>
      <c r="R176" s="2">
        <v>12.4</v>
      </c>
      <c r="S176" s="2">
        <v>26.6</v>
      </c>
      <c r="T176" s="2">
        <v>6.4035000000000002</v>
      </c>
      <c r="U176" s="2">
        <v>5.56</v>
      </c>
      <c r="V176" s="2">
        <v>18</v>
      </c>
      <c r="W176" s="2">
        <v>31</v>
      </c>
      <c r="X176" s="2">
        <v>13.6204</v>
      </c>
      <c r="Y176" s="2">
        <v>8.5</v>
      </c>
      <c r="Z176" s="2">
        <v>24.8</v>
      </c>
      <c r="AA176" s="2">
        <v>34.200000000000003</v>
      </c>
      <c r="AB176" s="2">
        <v>29.290299999999998</v>
      </c>
      <c r="AC176" s="2">
        <v>10.1</v>
      </c>
      <c r="AD176" s="2">
        <v>26</v>
      </c>
      <c r="AE176" s="2">
        <v>38.799999999999997</v>
      </c>
      <c r="AF176" s="2">
        <v>38.715299999999999</v>
      </c>
      <c r="AG176" s="2">
        <v>7.23</v>
      </c>
      <c r="AH176" s="22">
        <v>22.6</v>
      </c>
      <c r="AI176" s="22">
        <v>32</v>
      </c>
      <c r="AJ176" s="22">
        <v>40.0764</v>
      </c>
      <c r="AK176" s="18">
        <v>7.81</v>
      </c>
      <c r="AL176" s="18">
        <v>20.8</v>
      </c>
      <c r="AM176" s="18">
        <v>37.5</v>
      </c>
      <c r="AN176" s="2">
        <v>47.953099999999999</v>
      </c>
      <c r="AO176" s="2">
        <v>3.63</v>
      </c>
      <c r="AP176" s="2">
        <v>15</v>
      </c>
      <c r="AQ176" s="2">
        <v>24.3</v>
      </c>
      <c r="AR176" s="2">
        <v>4.6332000000000004</v>
      </c>
      <c r="AS176" s="2">
        <v>6.46</v>
      </c>
      <c r="AT176" s="2">
        <v>18.7</v>
      </c>
      <c r="AU176" s="2">
        <v>34.6</v>
      </c>
      <c r="AV176" s="2">
        <v>16.618400000000001</v>
      </c>
      <c r="AW176" s="2">
        <v>8.7100000000000009</v>
      </c>
      <c r="AX176" s="2">
        <v>25.2</v>
      </c>
      <c r="AY176" s="2">
        <v>34.5</v>
      </c>
      <c r="AZ176" s="2">
        <v>29.240200000000002</v>
      </c>
      <c r="BA176" s="2">
        <v>8.39</v>
      </c>
      <c r="BB176" s="2">
        <v>22.7</v>
      </c>
      <c r="BC176" s="2">
        <v>37</v>
      </c>
      <c r="BD176" s="2">
        <v>37.537700000000001</v>
      </c>
      <c r="BE176" s="4"/>
      <c r="BF176" s="4"/>
    </row>
    <row r="177" spans="1:58" x14ac:dyDescent="0.2">
      <c r="A177" s="29">
        <v>176</v>
      </c>
      <c r="B177" s="7" t="s">
        <v>49</v>
      </c>
      <c r="C177" s="3">
        <v>39929</v>
      </c>
      <c r="D177" s="4" t="s">
        <v>3</v>
      </c>
      <c r="E177" s="4" t="s">
        <v>168</v>
      </c>
      <c r="F177" s="5" t="s">
        <v>194</v>
      </c>
      <c r="G177" s="6">
        <v>0.80138888888888893</v>
      </c>
      <c r="H177" s="6">
        <v>0.87430555555555556</v>
      </c>
      <c r="I177" s="85">
        <f t="shared" si="2"/>
        <v>104.99999999999994</v>
      </c>
      <c r="J177" s="86">
        <f>I177*Segmentos!$D$7*(AH177%)*IF(ISNUMBER(AI177),AI177%,0)</f>
        <v>1448831.9999999991</v>
      </c>
      <c r="K177" s="86">
        <f>I177*Segmentos!$D$7*(AL177%)*IF(ISNUMBER(AM177),AM177%,0)</f>
        <v>1489067.9999999991</v>
      </c>
      <c r="L177" s="4" t="s">
        <v>215</v>
      </c>
      <c r="M177" s="2">
        <v>3.5</v>
      </c>
      <c r="N177" s="2">
        <v>13.3</v>
      </c>
      <c r="O177" s="2">
        <v>26.3</v>
      </c>
      <c r="P177" s="2">
        <v>87.326300000000003</v>
      </c>
      <c r="Q177" s="2">
        <v>1.94</v>
      </c>
      <c r="R177" s="2">
        <v>9.3000000000000007</v>
      </c>
      <c r="S177" s="2">
        <v>20.7</v>
      </c>
      <c r="T177" s="2">
        <v>8.0500000000000007</v>
      </c>
      <c r="U177" s="2">
        <v>4.1399999999999997</v>
      </c>
      <c r="V177" s="2">
        <v>11.4</v>
      </c>
      <c r="W177" s="2">
        <v>36.200000000000003</v>
      </c>
      <c r="X177" s="2">
        <v>21.661300000000001</v>
      </c>
      <c r="Y177" s="2">
        <v>3.1</v>
      </c>
      <c r="Z177" s="2">
        <v>12.5</v>
      </c>
      <c r="AA177" s="2">
        <v>24.8</v>
      </c>
      <c r="AB177" s="2">
        <v>22.8444</v>
      </c>
      <c r="AC177" s="2">
        <v>4.25</v>
      </c>
      <c r="AD177" s="2">
        <v>17.3</v>
      </c>
      <c r="AE177" s="2">
        <v>24.6</v>
      </c>
      <c r="AF177" s="2">
        <v>34.770699999999998</v>
      </c>
      <c r="AG177" s="2">
        <v>3.45</v>
      </c>
      <c r="AH177" s="22">
        <v>15.4</v>
      </c>
      <c r="AI177" s="22">
        <v>22.4</v>
      </c>
      <c r="AJ177" s="22">
        <v>40.769100000000002</v>
      </c>
      <c r="AK177" s="18">
        <v>3.55</v>
      </c>
      <c r="AL177" s="18">
        <v>11.4</v>
      </c>
      <c r="AM177" s="18">
        <v>31.1</v>
      </c>
      <c r="AN177" s="2">
        <v>46.557200000000002</v>
      </c>
      <c r="AO177" s="2">
        <v>1.1000000000000001</v>
      </c>
      <c r="AP177" s="2">
        <v>6.3</v>
      </c>
      <c r="AQ177" s="2">
        <v>17.600000000000001</v>
      </c>
      <c r="AR177" s="2">
        <v>3.0009999999999999</v>
      </c>
      <c r="AS177" s="2">
        <v>1.69</v>
      </c>
      <c r="AT177" s="2">
        <v>8.1999999999999993</v>
      </c>
      <c r="AU177" s="2">
        <v>20.6</v>
      </c>
      <c r="AV177" s="2">
        <v>9.2790999999999997</v>
      </c>
      <c r="AW177" s="2">
        <v>3</v>
      </c>
      <c r="AX177" s="2">
        <v>13</v>
      </c>
      <c r="AY177" s="2">
        <v>23.1</v>
      </c>
      <c r="AZ177" s="2">
        <v>21.492000000000001</v>
      </c>
      <c r="BA177" s="2">
        <v>5.61</v>
      </c>
      <c r="BB177" s="2">
        <v>18.600000000000001</v>
      </c>
      <c r="BC177" s="2">
        <v>30.2</v>
      </c>
      <c r="BD177" s="2">
        <v>53.554200000000002</v>
      </c>
      <c r="BE177" s="4"/>
      <c r="BF177" s="4"/>
    </row>
    <row r="178" spans="1:58" x14ac:dyDescent="0.2">
      <c r="A178" s="29">
        <v>177</v>
      </c>
      <c r="B178" s="7" t="s">
        <v>9</v>
      </c>
      <c r="C178" s="3">
        <v>39929</v>
      </c>
      <c r="D178" s="4" t="s">
        <v>8</v>
      </c>
      <c r="E178" s="4" t="s">
        <v>168</v>
      </c>
      <c r="F178" s="5" t="s">
        <v>194</v>
      </c>
      <c r="G178" s="6">
        <v>0.77430555555555547</v>
      </c>
      <c r="H178" s="6">
        <v>0.87361111111111101</v>
      </c>
      <c r="I178" s="85">
        <f t="shared" si="2"/>
        <v>142.99999999999997</v>
      </c>
      <c r="J178" s="86">
        <f>I178*Segmentos!$D$7*(AH178%)*IF(ISNUMBER(AI178),AI178%,0)</f>
        <v>2091632.3999999994</v>
      </c>
      <c r="K178" s="86">
        <f>I178*Segmentos!$D$7*(AL178%)*IF(ISNUMBER(AM178),AM178%,0)</f>
        <v>2219817.5999999996</v>
      </c>
      <c r="L178" s="4" t="s">
        <v>214</v>
      </c>
      <c r="M178" s="2">
        <v>3.79</v>
      </c>
      <c r="N178" s="2">
        <v>15.4</v>
      </c>
      <c r="O178" s="2">
        <v>24.6</v>
      </c>
      <c r="P178" s="2">
        <v>79.4285</v>
      </c>
      <c r="Q178" s="2">
        <v>2.11</v>
      </c>
      <c r="R178" s="2">
        <v>10.6</v>
      </c>
      <c r="S178" s="2">
        <v>20</v>
      </c>
      <c r="T178" s="2">
        <v>7.3993000000000002</v>
      </c>
      <c r="U178" s="2">
        <v>3.03</v>
      </c>
      <c r="V178" s="2">
        <v>14.1</v>
      </c>
      <c r="W178" s="2">
        <v>21.5</v>
      </c>
      <c r="X178" s="2">
        <v>13.3309</v>
      </c>
      <c r="Y178" s="2">
        <v>4.88</v>
      </c>
      <c r="Z178" s="2">
        <v>18</v>
      </c>
      <c r="AA178" s="2">
        <v>27.1</v>
      </c>
      <c r="AB178" s="2">
        <v>30.234999999999999</v>
      </c>
      <c r="AC178" s="2">
        <v>4.13</v>
      </c>
      <c r="AD178" s="2">
        <v>16.3</v>
      </c>
      <c r="AE178" s="2">
        <v>25.3</v>
      </c>
      <c r="AF178" s="2">
        <v>28.463200000000001</v>
      </c>
      <c r="AG178" s="2">
        <v>3.66</v>
      </c>
      <c r="AH178" s="22">
        <v>15.3</v>
      </c>
      <c r="AI178" s="22">
        <v>23.9</v>
      </c>
      <c r="AJ178" s="22">
        <v>36.453499999999998</v>
      </c>
      <c r="AK178" s="18">
        <v>3.9</v>
      </c>
      <c r="AL178" s="18">
        <v>15.4</v>
      </c>
      <c r="AM178" s="18">
        <v>25.2</v>
      </c>
      <c r="AN178" s="2">
        <v>42.975000000000001</v>
      </c>
      <c r="AO178" s="2">
        <v>1.53</v>
      </c>
      <c r="AP178" s="2">
        <v>7.2</v>
      </c>
      <c r="AQ178" s="2">
        <v>21.4</v>
      </c>
      <c r="AR178" s="2">
        <v>3.5163000000000002</v>
      </c>
      <c r="AS178" s="2">
        <v>2.06</v>
      </c>
      <c r="AT178" s="2">
        <v>14.2</v>
      </c>
      <c r="AU178" s="2">
        <v>14.5</v>
      </c>
      <c r="AV178" s="2">
        <v>9.5244999999999997</v>
      </c>
      <c r="AW178" s="2">
        <v>3.78</v>
      </c>
      <c r="AX178" s="2">
        <v>13.7</v>
      </c>
      <c r="AY178" s="2">
        <v>27.6</v>
      </c>
      <c r="AZ178" s="2">
        <v>22.813300000000002</v>
      </c>
      <c r="BA178" s="2">
        <v>5.42</v>
      </c>
      <c r="BB178" s="2">
        <v>19.7</v>
      </c>
      <c r="BC178" s="2">
        <v>27.6</v>
      </c>
      <c r="BD178" s="2">
        <v>43.5745</v>
      </c>
      <c r="BE178" s="4"/>
      <c r="BF178" s="4"/>
    </row>
    <row r="179" spans="1:58" x14ac:dyDescent="0.2">
      <c r="A179" s="29">
        <v>178</v>
      </c>
      <c r="B179" s="7" t="s">
        <v>75</v>
      </c>
      <c r="C179" s="3">
        <v>39929</v>
      </c>
      <c r="D179" s="4" t="s">
        <v>21</v>
      </c>
      <c r="E179" s="4" t="s">
        <v>176</v>
      </c>
      <c r="F179" s="5" t="s">
        <v>194</v>
      </c>
      <c r="G179" s="6">
        <v>0.91736111111111107</v>
      </c>
      <c r="H179" s="6">
        <v>0.9375</v>
      </c>
      <c r="I179" s="85">
        <f t="shared" si="2"/>
        <v>29.000000000000057</v>
      </c>
      <c r="J179" s="86">
        <f>I179*Segmentos!$D$7*(AH179%)*IF(ISNUMBER(AI179),AI179%,0)</f>
        <v>6032.0000000000127</v>
      </c>
      <c r="K179" s="86">
        <f>I179*Segmentos!$D$7*(AL179%)*IF(ISNUMBER(AM179),AM179%,0)</f>
        <v>23142.000000000044</v>
      </c>
      <c r="L179" s="4"/>
      <c r="M179" s="2">
        <v>0.13</v>
      </c>
      <c r="N179" s="2">
        <v>1.5</v>
      </c>
      <c r="O179" s="2">
        <v>8.8000000000000007</v>
      </c>
      <c r="P179" s="2">
        <v>59.402900000000002</v>
      </c>
      <c r="Q179" s="2">
        <v>0</v>
      </c>
      <c r="R179" s="2">
        <v>0</v>
      </c>
      <c r="S179" s="8" t="s">
        <v>577</v>
      </c>
      <c r="T179" s="2">
        <v>0</v>
      </c>
      <c r="U179" s="2">
        <v>0.11</v>
      </c>
      <c r="V179" s="2">
        <v>2.4</v>
      </c>
      <c r="W179" s="2">
        <v>4.5</v>
      </c>
      <c r="X179" s="2">
        <v>10.519500000000001</v>
      </c>
      <c r="Y179" s="2">
        <v>0.27</v>
      </c>
      <c r="Z179" s="2">
        <v>1.6</v>
      </c>
      <c r="AA179" s="2">
        <v>16.600000000000001</v>
      </c>
      <c r="AB179" s="2">
        <v>37.183</v>
      </c>
      <c r="AC179" s="2">
        <v>0.08</v>
      </c>
      <c r="AD179" s="2">
        <v>1.4</v>
      </c>
      <c r="AE179" s="2">
        <v>5.4</v>
      </c>
      <c r="AF179" s="2">
        <v>11.7005</v>
      </c>
      <c r="AG179" s="2">
        <v>0.05</v>
      </c>
      <c r="AH179" s="22">
        <v>1</v>
      </c>
      <c r="AI179" s="22">
        <v>5.2</v>
      </c>
      <c r="AJ179" s="22">
        <v>11.5974</v>
      </c>
      <c r="AK179" s="18">
        <v>0.2</v>
      </c>
      <c r="AL179" s="18">
        <v>1.9</v>
      </c>
      <c r="AM179" s="18">
        <v>10.5</v>
      </c>
      <c r="AN179" s="2">
        <v>47.805500000000002</v>
      </c>
      <c r="AO179" s="2">
        <v>0.04</v>
      </c>
      <c r="AP179" s="2">
        <v>0.2</v>
      </c>
      <c r="AQ179" s="2">
        <v>27.6</v>
      </c>
      <c r="AR179" s="2">
        <v>2.1244999999999998</v>
      </c>
      <c r="AS179" s="2">
        <v>0.06</v>
      </c>
      <c r="AT179" s="2">
        <v>1.3</v>
      </c>
      <c r="AU179" s="2">
        <v>4.8</v>
      </c>
      <c r="AV179" s="2">
        <v>6.4208999999999996</v>
      </c>
      <c r="AW179" s="2">
        <v>7.0000000000000007E-2</v>
      </c>
      <c r="AX179" s="2">
        <v>1.8</v>
      </c>
      <c r="AY179" s="2">
        <v>3.8</v>
      </c>
      <c r="AZ179" s="2">
        <v>8.9076000000000004</v>
      </c>
      <c r="BA179" s="2">
        <v>0.24</v>
      </c>
      <c r="BB179" s="2">
        <v>1.7</v>
      </c>
      <c r="BC179" s="2">
        <v>14.1</v>
      </c>
      <c r="BD179" s="2">
        <v>41.9499</v>
      </c>
      <c r="BE179" s="4"/>
      <c r="BF179" s="4"/>
    </row>
    <row r="180" spans="1:58" x14ac:dyDescent="0.2">
      <c r="A180" s="29">
        <v>179</v>
      </c>
      <c r="B180" s="7" t="s">
        <v>35</v>
      </c>
      <c r="C180" s="3">
        <v>39929</v>
      </c>
      <c r="D180" s="4" t="s">
        <v>13</v>
      </c>
      <c r="E180" s="4" t="s">
        <v>163</v>
      </c>
      <c r="F180" s="5" t="s">
        <v>194</v>
      </c>
      <c r="G180" s="6">
        <v>0.91805555555555562</v>
      </c>
      <c r="H180" s="6">
        <v>0.92083333333333339</v>
      </c>
      <c r="I180" s="85">
        <f t="shared" si="2"/>
        <v>3.9999999999999858</v>
      </c>
      <c r="J180" s="86">
        <f>I180*Segmentos!$D$7*(AH180%)*IF(ISNUMBER(AI180),AI180%,0)</f>
        <v>91647.99999999968</v>
      </c>
      <c r="K180" s="86">
        <f>I180*Segmentos!$D$7*(AL180%)*IF(ISNUMBER(AM180),AM180%,0)</f>
        <v>151606.39999999947</v>
      </c>
      <c r="L180" s="4"/>
      <c r="M180" s="2">
        <v>7.7</v>
      </c>
      <c r="N180" s="2">
        <v>10</v>
      </c>
      <c r="O180" s="2">
        <v>77</v>
      </c>
      <c r="P180" s="2">
        <v>86.772199999999998</v>
      </c>
      <c r="Q180" s="2">
        <v>2.63</v>
      </c>
      <c r="R180" s="2">
        <v>3.6</v>
      </c>
      <c r="S180" s="2">
        <v>73.400000000000006</v>
      </c>
      <c r="T180" s="2">
        <v>4.9382000000000001</v>
      </c>
      <c r="U180" s="2">
        <v>6.04</v>
      </c>
      <c r="V180" s="2">
        <v>7.4</v>
      </c>
      <c r="W180" s="2">
        <v>81.5</v>
      </c>
      <c r="X180" s="2">
        <v>14.2799</v>
      </c>
      <c r="Y180" s="2">
        <v>6.79</v>
      </c>
      <c r="Z180" s="2">
        <v>10.1</v>
      </c>
      <c r="AA180" s="2">
        <v>67.400000000000006</v>
      </c>
      <c r="AB180" s="2">
        <v>22.610600000000002</v>
      </c>
      <c r="AC180" s="2">
        <v>12.15</v>
      </c>
      <c r="AD180" s="2">
        <v>14.8</v>
      </c>
      <c r="AE180" s="2">
        <v>82</v>
      </c>
      <c r="AF180" s="2">
        <v>44.943399999999997</v>
      </c>
      <c r="AG180" s="2">
        <v>5.7</v>
      </c>
      <c r="AH180" s="22">
        <v>8</v>
      </c>
      <c r="AI180" s="22">
        <v>71.599999999999994</v>
      </c>
      <c r="AJ180" s="22">
        <v>30.484999999999999</v>
      </c>
      <c r="AK180" s="18">
        <v>9.5</v>
      </c>
      <c r="AL180" s="18">
        <v>11.8</v>
      </c>
      <c r="AM180" s="18">
        <v>80.3</v>
      </c>
      <c r="AN180" s="2">
        <v>56.287199999999999</v>
      </c>
      <c r="AO180" s="2">
        <v>6.38</v>
      </c>
      <c r="AP180" s="2">
        <v>8.4</v>
      </c>
      <c r="AQ180" s="2">
        <v>75.7</v>
      </c>
      <c r="AR180" s="2">
        <v>7.8567999999999998</v>
      </c>
      <c r="AS180" s="2">
        <v>5.09</v>
      </c>
      <c r="AT180" s="2">
        <v>7.6</v>
      </c>
      <c r="AU180" s="2">
        <v>67.5</v>
      </c>
      <c r="AV180" s="2">
        <v>12.6509</v>
      </c>
      <c r="AW180" s="2">
        <v>8.89</v>
      </c>
      <c r="AX180" s="2">
        <v>11.5</v>
      </c>
      <c r="AY180" s="2">
        <v>77.099999999999994</v>
      </c>
      <c r="AZ180" s="2">
        <v>28.797999999999998</v>
      </c>
      <c r="BA180" s="2">
        <v>8.68</v>
      </c>
      <c r="BB180" s="2">
        <v>10.7</v>
      </c>
      <c r="BC180" s="2">
        <v>81.2</v>
      </c>
      <c r="BD180" s="2">
        <v>37.466500000000003</v>
      </c>
      <c r="BE180" s="4"/>
      <c r="BF180" s="4"/>
    </row>
    <row r="181" spans="1:58" x14ac:dyDescent="0.2">
      <c r="A181" s="29">
        <v>180</v>
      </c>
      <c r="B181" s="7" t="s">
        <v>74</v>
      </c>
      <c r="C181" s="3">
        <v>39929</v>
      </c>
      <c r="D181" s="4" t="s">
        <v>21</v>
      </c>
      <c r="E181" s="4" t="s">
        <v>170</v>
      </c>
      <c r="F181" s="5" t="s">
        <v>194</v>
      </c>
      <c r="G181" s="6">
        <v>0.89722222222222225</v>
      </c>
      <c r="H181" s="6">
        <v>0.90138888888888891</v>
      </c>
      <c r="I181" s="85">
        <f t="shared" si="2"/>
        <v>5.9999999999999787</v>
      </c>
      <c r="J181" s="86">
        <f>I181*Segmentos!$D$7*(AH181%)*IF(ISNUMBER(AI181),AI181%,0)</f>
        <v>4751.9999999999836</v>
      </c>
      <c r="K181" s="86">
        <f>I181*Segmentos!$D$7*(AL181%)*IF(ISNUMBER(AM181),AM181%,0)</f>
        <v>11750.39999999996</v>
      </c>
      <c r="L181" s="4"/>
      <c r="M181" s="2">
        <v>0.35</v>
      </c>
      <c r="N181" s="2">
        <v>0.6</v>
      </c>
      <c r="O181" s="2">
        <v>58</v>
      </c>
      <c r="P181" s="2">
        <v>37.831200000000003</v>
      </c>
      <c r="Q181" s="2">
        <v>0.34</v>
      </c>
      <c r="R181" s="2">
        <v>0.8</v>
      </c>
      <c r="S181" s="2">
        <v>44.2</v>
      </c>
      <c r="T181" s="2">
        <v>5.9855999999999998</v>
      </c>
      <c r="U181" s="2">
        <v>0.89</v>
      </c>
      <c r="V181" s="2">
        <v>1</v>
      </c>
      <c r="W181" s="2">
        <v>91.3</v>
      </c>
      <c r="X181" s="2">
        <v>19.839700000000001</v>
      </c>
      <c r="Y181" s="2">
        <v>0.38</v>
      </c>
      <c r="Z181" s="2">
        <v>1</v>
      </c>
      <c r="AA181" s="2">
        <v>40.1</v>
      </c>
      <c r="AB181" s="2">
        <v>12.0059</v>
      </c>
      <c r="AC181" s="2">
        <v>0</v>
      </c>
      <c r="AD181" s="2">
        <v>0</v>
      </c>
      <c r="AE181" s="8" t="s">
        <v>577</v>
      </c>
      <c r="AF181" s="2">
        <v>0</v>
      </c>
      <c r="AG181" s="2">
        <v>0.17</v>
      </c>
      <c r="AH181" s="22">
        <v>0.4</v>
      </c>
      <c r="AI181" s="22">
        <v>49.5</v>
      </c>
      <c r="AJ181" s="22">
        <v>8.7988</v>
      </c>
      <c r="AK181" s="18">
        <v>0.52</v>
      </c>
      <c r="AL181" s="18">
        <v>0.8</v>
      </c>
      <c r="AM181" s="18">
        <v>61.2</v>
      </c>
      <c r="AN181" s="2">
        <v>29.032499999999999</v>
      </c>
      <c r="AO181" s="2">
        <v>0</v>
      </c>
      <c r="AP181" s="2">
        <v>0</v>
      </c>
      <c r="AQ181" s="8" t="s">
        <v>577</v>
      </c>
      <c r="AR181" s="2">
        <v>0</v>
      </c>
      <c r="AS181" s="2">
        <v>7.0000000000000007E-2</v>
      </c>
      <c r="AT181" s="2">
        <v>0.3</v>
      </c>
      <c r="AU181" s="2">
        <v>25</v>
      </c>
      <c r="AV181" s="2">
        <v>1.7261</v>
      </c>
      <c r="AW181" s="2">
        <v>0.56000000000000005</v>
      </c>
      <c r="AX181" s="2">
        <v>0.8</v>
      </c>
      <c r="AY181" s="2">
        <v>66.7</v>
      </c>
      <c r="AZ181" s="2">
        <v>17.322299999999998</v>
      </c>
      <c r="BA181" s="2">
        <v>0.46</v>
      </c>
      <c r="BB181" s="2">
        <v>0.8</v>
      </c>
      <c r="BC181" s="2">
        <v>58.1</v>
      </c>
      <c r="BD181" s="2">
        <v>18.782800000000002</v>
      </c>
      <c r="BE181" s="4"/>
      <c r="BF181" s="4"/>
    </row>
    <row r="182" spans="1:58" x14ac:dyDescent="0.2">
      <c r="A182" s="29">
        <v>181</v>
      </c>
      <c r="B182" s="7" t="s">
        <v>11</v>
      </c>
      <c r="C182" s="3">
        <v>39929</v>
      </c>
      <c r="D182" s="4" t="s">
        <v>8</v>
      </c>
      <c r="E182" s="4" t="s">
        <v>166</v>
      </c>
      <c r="F182" s="5" t="s">
        <v>194</v>
      </c>
      <c r="G182" s="6">
        <v>0.89375000000000004</v>
      </c>
      <c r="H182" s="6">
        <v>0.89444444444444438</v>
      </c>
      <c r="I182" s="85">
        <f t="shared" si="2"/>
        <v>0.99999999999983658</v>
      </c>
      <c r="J182" s="86">
        <f>I182*Segmentos!$D$7*(AH182%)*IF(ISNUMBER(AI182),AI182%,0)</f>
        <v>21199.999999996537</v>
      </c>
      <c r="K182" s="86">
        <f>I182*Segmentos!$D$7*(AL182%)*IF(ISNUMBER(AM182),AM182%,0)</f>
        <v>22399.999999996337</v>
      </c>
      <c r="L182" s="4"/>
      <c r="M182" s="2">
        <v>5.49</v>
      </c>
      <c r="N182" s="2">
        <v>5.5</v>
      </c>
      <c r="O182" s="2">
        <v>100</v>
      </c>
      <c r="P182" s="2">
        <v>93.953199999999995</v>
      </c>
      <c r="Q182" s="2">
        <v>2.6</v>
      </c>
      <c r="R182" s="2">
        <v>2.6</v>
      </c>
      <c r="S182" s="2">
        <v>100</v>
      </c>
      <c r="T182" s="2">
        <v>7.4337999999999997</v>
      </c>
      <c r="U182" s="2">
        <v>3.96</v>
      </c>
      <c r="V182" s="2">
        <v>4</v>
      </c>
      <c r="W182" s="2">
        <v>100</v>
      </c>
      <c r="X182" s="2">
        <v>14.1858</v>
      </c>
      <c r="Y182" s="2">
        <v>4.04</v>
      </c>
      <c r="Z182" s="2">
        <v>4</v>
      </c>
      <c r="AA182" s="2">
        <v>100</v>
      </c>
      <c r="AB182" s="2">
        <v>20.380099999999999</v>
      </c>
      <c r="AC182" s="2">
        <v>9.25</v>
      </c>
      <c r="AD182" s="2">
        <v>9.3000000000000007</v>
      </c>
      <c r="AE182" s="2">
        <v>100</v>
      </c>
      <c r="AF182" s="2">
        <v>51.953499999999998</v>
      </c>
      <c r="AG182" s="2">
        <v>5.34</v>
      </c>
      <c r="AH182" s="22">
        <v>5.3</v>
      </c>
      <c r="AI182" s="22">
        <v>100</v>
      </c>
      <c r="AJ182" s="22">
        <v>43.358699999999999</v>
      </c>
      <c r="AK182" s="18">
        <v>5.63</v>
      </c>
      <c r="AL182" s="18">
        <v>5.6</v>
      </c>
      <c r="AM182" s="18">
        <v>100</v>
      </c>
      <c r="AN182" s="2">
        <v>50.5944</v>
      </c>
      <c r="AO182" s="2">
        <v>2.74</v>
      </c>
      <c r="AP182" s="2">
        <v>2.7</v>
      </c>
      <c r="AQ182" s="2">
        <v>100</v>
      </c>
      <c r="AR182" s="2">
        <v>5.1300999999999997</v>
      </c>
      <c r="AS182" s="2">
        <v>3.22</v>
      </c>
      <c r="AT182" s="2">
        <v>3.2</v>
      </c>
      <c r="AU182" s="2">
        <v>100</v>
      </c>
      <c r="AV182" s="2">
        <v>12.1371</v>
      </c>
      <c r="AW182" s="2">
        <v>2.78</v>
      </c>
      <c r="AX182" s="2">
        <v>2.8</v>
      </c>
      <c r="AY182" s="2">
        <v>100</v>
      </c>
      <c r="AZ182" s="2">
        <v>13.6929</v>
      </c>
      <c r="BA182" s="2">
        <v>9.6199999999999992</v>
      </c>
      <c r="BB182" s="2">
        <v>9.6</v>
      </c>
      <c r="BC182" s="2">
        <v>100</v>
      </c>
      <c r="BD182" s="2">
        <v>62.993099999999998</v>
      </c>
      <c r="BE182" s="4"/>
      <c r="BF182" s="4"/>
    </row>
    <row r="183" spans="1:58" x14ac:dyDescent="0.2">
      <c r="A183" s="29">
        <v>182</v>
      </c>
      <c r="B183" s="7" t="s">
        <v>11</v>
      </c>
      <c r="C183" s="3">
        <v>39929</v>
      </c>
      <c r="D183" s="4" t="s">
        <v>0</v>
      </c>
      <c r="E183" s="4" t="s">
        <v>166</v>
      </c>
      <c r="F183" s="5" t="s">
        <v>194</v>
      </c>
      <c r="G183" s="6">
        <v>0.91388888888888886</v>
      </c>
      <c r="H183" s="6">
        <v>0.91666666666666663</v>
      </c>
      <c r="I183" s="85">
        <f t="shared" si="2"/>
        <v>3.9999999999999858</v>
      </c>
      <c r="J183" s="86">
        <f>I183*Segmentos!$D$7*(AH183%)*IF(ISNUMBER(AI183),AI183%,0)</f>
        <v>73286.399999999747</v>
      </c>
      <c r="K183" s="86">
        <f>I183*Segmentos!$D$7*(AL183%)*IF(ISNUMBER(AM183),AM183%,0)</f>
        <v>119820.79999999958</v>
      </c>
      <c r="L183" s="4"/>
      <c r="M183" s="2">
        <v>6.12</v>
      </c>
      <c r="N183" s="2">
        <v>8</v>
      </c>
      <c r="O183" s="2">
        <v>76.7</v>
      </c>
      <c r="P183" s="2">
        <v>82.465400000000002</v>
      </c>
      <c r="Q183" s="2">
        <v>4.68</v>
      </c>
      <c r="R183" s="2">
        <v>5.5</v>
      </c>
      <c r="S183" s="2">
        <v>85.6</v>
      </c>
      <c r="T183" s="2">
        <v>10.512499999999999</v>
      </c>
      <c r="U183" s="2">
        <v>4.54</v>
      </c>
      <c r="V183" s="2">
        <v>6.7</v>
      </c>
      <c r="W183" s="2">
        <v>67.599999999999994</v>
      </c>
      <c r="X183" s="2">
        <v>12.833399999999999</v>
      </c>
      <c r="Y183" s="2">
        <v>6.7</v>
      </c>
      <c r="Z183" s="2">
        <v>8.6999999999999993</v>
      </c>
      <c r="AA183" s="2">
        <v>77.099999999999994</v>
      </c>
      <c r="AB183" s="2">
        <v>26.6492</v>
      </c>
      <c r="AC183" s="2">
        <v>7.34</v>
      </c>
      <c r="AD183" s="2">
        <v>9.4</v>
      </c>
      <c r="AE183" s="2">
        <v>77.900000000000006</v>
      </c>
      <c r="AF183" s="2">
        <v>32.470300000000002</v>
      </c>
      <c r="AG183" s="2">
        <v>4.59</v>
      </c>
      <c r="AH183" s="22">
        <v>6.6</v>
      </c>
      <c r="AI183" s="22">
        <v>69.400000000000006</v>
      </c>
      <c r="AJ183" s="22">
        <v>29.312799999999999</v>
      </c>
      <c r="AK183" s="18">
        <v>7.5</v>
      </c>
      <c r="AL183" s="18">
        <v>9.1999999999999993</v>
      </c>
      <c r="AM183" s="18">
        <v>81.400000000000006</v>
      </c>
      <c r="AN183" s="2">
        <v>53.152700000000003</v>
      </c>
      <c r="AO183" s="2">
        <v>5.07</v>
      </c>
      <c r="AP183" s="2">
        <v>7.6</v>
      </c>
      <c r="AQ183" s="2">
        <v>66.8</v>
      </c>
      <c r="AR183" s="2">
        <v>7.4615</v>
      </c>
      <c r="AS183" s="2">
        <v>5.65</v>
      </c>
      <c r="AT183" s="2">
        <v>7.1</v>
      </c>
      <c r="AU183" s="2">
        <v>79.400000000000006</v>
      </c>
      <c r="AV183" s="2">
        <v>16.784800000000001</v>
      </c>
      <c r="AW183" s="2">
        <v>8.51</v>
      </c>
      <c r="AX183" s="2">
        <v>11.1</v>
      </c>
      <c r="AY183" s="2">
        <v>76.3</v>
      </c>
      <c r="AZ183" s="2">
        <v>32.9557</v>
      </c>
      <c r="BA183" s="2">
        <v>4.9000000000000004</v>
      </c>
      <c r="BB183" s="2">
        <v>6.2</v>
      </c>
      <c r="BC183" s="2">
        <v>78.900000000000006</v>
      </c>
      <c r="BD183" s="2">
        <v>25.263400000000001</v>
      </c>
      <c r="BE183" s="4"/>
      <c r="BF183" s="4"/>
    </row>
    <row r="184" spans="1:58" x14ac:dyDescent="0.2">
      <c r="A184" s="29">
        <v>183</v>
      </c>
      <c r="B184" s="7" t="s">
        <v>6</v>
      </c>
      <c r="C184" s="3">
        <v>39929</v>
      </c>
      <c r="D184" s="4" t="s">
        <v>3</v>
      </c>
      <c r="E184" s="4" t="s">
        <v>166</v>
      </c>
      <c r="F184" s="5" t="s">
        <v>194</v>
      </c>
      <c r="G184" s="6">
        <v>0.90833333333333333</v>
      </c>
      <c r="H184" s="6">
        <v>0.90972222222222221</v>
      </c>
      <c r="I184" s="85">
        <f t="shared" si="2"/>
        <v>1.9999999999999929</v>
      </c>
      <c r="J184" s="86">
        <f>I184*Segmentos!$D$7*(AH184%)*IF(ISNUMBER(AI184),AI184%,0)</f>
        <v>54541.599999999809</v>
      </c>
      <c r="K184" s="86">
        <f>I184*Segmentos!$D$7*(AL184%)*IF(ISNUMBER(AM184),AM184%,0)</f>
        <v>57595.999999999796</v>
      </c>
      <c r="L184" s="4"/>
      <c r="M184" s="2">
        <v>7</v>
      </c>
      <c r="N184" s="2">
        <v>7.8</v>
      </c>
      <c r="O184" s="2">
        <v>90.1</v>
      </c>
      <c r="P184" s="2">
        <v>86.377300000000005</v>
      </c>
      <c r="Q184" s="2">
        <v>3.72</v>
      </c>
      <c r="R184" s="2">
        <v>4.3</v>
      </c>
      <c r="S184" s="2">
        <v>87.1</v>
      </c>
      <c r="T184" s="2">
        <v>7.6656000000000004</v>
      </c>
      <c r="U184" s="2">
        <v>4.2699999999999996</v>
      </c>
      <c r="V184" s="2">
        <v>4.4000000000000004</v>
      </c>
      <c r="W184" s="2">
        <v>97.1</v>
      </c>
      <c r="X184" s="2">
        <v>11.046799999999999</v>
      </c>
      <c r="Y184" s="2">
        <v>6.98</v>
      </c>
      <c r="Z184" s="2">
        <v>8.3000000000000007</v>
      </c>
      <c r="AA184" s="2">
        <v>84.3</v>
      </c>
      <c r="AB184" s="2">
        <v>25.4299</v>
      </c>
      <c r="AC184" s="2">
        <v>10.43</v>
      </c>
      <c r="AD184" s="2">
        <v>11.3</v>
      </c>
      <c r="AE184" s="2">
        <v>92.7</v>
      </c>
      <c r="AF184" s="2">
        <v>42.234999999999999</v>
      </c>
      <c r="AG184" s="2">
        <v>6.81</v>
      </c>
      <c r="AH184" s="22">
        <v>7.9</v>
      </c>
      <c r="AI184" s="22">
        <v>86.3</v>
      </c>
      <c r="AJ184" s="22">
        <v>39.836799999999997</v>
      </c>
      <c r="AK184" s="18">
        <v>7.18</v>
      </c>
      <c r="AL184" s="18">
        <v>7.7</v>
      </c>
      <c r="AM184" s="18">
        <v>93.5</v>
      </c>
      <c r="AN184" s="2">
        <v>46.540500000000002</v>
      </c>
      <c r="AO184" s="2">
        <v>4.47</v>
      </c>
      <c r="AP184" s="2">
        <v>4.5</v>
      </c>
      <c r="AQ184" s="2">
        <v>98.6</v>
      </c>
      <c r="AR184" s="2">
        <v>6.0217000000000001</v>
      </c>
      <c r="AS184" s="2">
        <v>6.9</v>
      </c>
      <c r="AT184" s="2">
        <v>7.8</v>
      </c>
      <c r="AU184" s="2">
        <v>88.1</v>
      </c>
      <c r="AV184" s="2">
        <v>18.747900000000001</v>
      </c>
      <c r="AW184" s="2">
        <v>8.0299999999999994</v>
      </c>
      <c r="AX184" s="2">
        <v>8.8000000000000007</v>
      </c>
      <c r="AY184" s="2">
        <v>91.1</v>
      </c>
      <c r="AZ184" s="2">
        <v>28.481999999999999</v>
      </c>
      <c r="BA184" s="2">
        <v>7.01</v>
      </c>
      <c r="BB184" s="2">
        <v>7.9</v>
      </c>
      <c r="BC184" s="2">
        <v>88.9</v>
      </c>
      <c r="BD184" s="2">
        <v>33.125700000000002</v>
      </c>
      <c r="BE184" s="4"/>
      <c r="BF184" s="4"/>
    </row>
    <row r="185" spans="1:58" x14ac:dyDescent="0.2">
      <c r="A185" s="29">
        <v>184</v>
      </c>
      <c r="B185" s="7" t="s">
        <v>31</v>
      </c>
      <c r="C185" s="3">
        <v>39929</v>
      </c>
      <c r="D185" s="4" t="s">
        <v>28</v>
      </c>
      <c r="E185" s="4" t="s">
        <v>166</v>
      </c>
      <c r="F185" s="5" t="s">
        <v>194</v>
      </c>
      <c r="G185" s="6">
        <v>0.91319444444444453</v>
      </c>
      <c r="H185" s="6">
        <v>0.91666666666666663</v>
      </c>
      <c r="I185" s="85">
        <f t="shared" si="2"/>
        <v>4.9999999999998224</v>
      </c>
      <c r="J185" s="86">
        <f>I185*Segmentos!$D$7*(AH185%)*IF(ISNUMBER(AI185),AI185%,0)</f>
        <v>37853.999999998654</v>
      </c>
      <c r="K185" s="86">
        <f>I185*Segmentos!$D$7*(AL185%)*IF(ISNUMBER(AM185),AM185%,0)</f>
        <v>34499.99999999877</v>
      </c>
      <c r="L185" s="4"/>
      <c r="M185" s="2">
        <v>1.8</v>
      </c>
      <c r="N185" s="2">
        <v>2.6</v>
      </c>
      <c r="O185" s="2">
        <v>69.599999999999994</v>
      </c>
      <c r="P185" s="2">
        <v>77.796700000000001</v>
      </c>
      <c r="Q185" s="2">
        <v>0.71</v>
      </c>
      <c r="R185" s="2">
        <v>1.3</v>
      </c>
      <c r="S185" s="2">
        <v>53.7</v>
      </c>
      <c r="T185" s="2">
        <v>5.1596000000000002</v>
      </c>
      <c r="U185" s="2">
        <v>0.78</v>
      </c>
      <c r="V185" s="2">
        <v>1</v>
      </c>
      <c r="W185" s="2">
        <v>74.2</v>
      </c>
      <c r="X185" s="2">
        <v>7.0442</v>
      </c>
      <c r="Y185" s="2">
        <v>3.85</v>
      </c>
      <c r="Z185" s="2">
        <v>5.5</v>
      </c>
      <c r="AA185" s="2">
        <v>70.2</v>
      </c>
      <c r="AB185" s="2">
        <v>49.1419</v>
      </c>
      <c r="AC185" s="2">
        <v>1.1599999999999999</v>
      </c>
      <c r="AD185" s="2">
        <v>1.6</v>
      </c>
      <c r="AE185" s="2">
        <v>72.400000000000006</v>
      </c>
      <c r="AF185" s="2">
        <v>16.4511</v>
      </c>
      <c r="AG185" s="2">
        <v>1.9</v>
      </c>
      <c r="AH185" s="22">
        <v>2.7</v>
      </c>
      <c r="AI185" s="22">
        <v>70.099999999999994</v>
      </c>
      <c r="AJ185" s="22">
        <v>38.9848</v>
      </c>
      <c r="AK185" s="18">
        <v>1.71</v>
      </c>
      <c r="AL185" s="18">
        <v>2.5</v>
      </c>
      <c r="AM185" s="18">
        <v>69</v>
      </c>
      <c r="AN185" s="2">
        <v>38.811900000000001</v>
      </c>
      <c r="AO185" s="2">
        <v>7.0000000000000007E-2</v>
      </c>
      <c r="AP185" s="2">
        <v>0.4</v>
      </c>
      <c r="AQ185" s="2">
        <v>20</v>
      </c>
      <c r="AR185" s="2">
        <v>0.33139999999999997</v>
      </c>
      <c r="AS185" s="2">
        <v>2.08</v>
      </c>
      <c r="AT185" s="2">
        <v>2.8</v>
      </c>
      <c r="AU185" s="2">
        <v>73.599999999999994</v>
      </c>
      <c r="AV185" s="2">
        <v>19.784199999999998</v>
      </c>
      <c r="AW185" s="2">
        <v>1.05</v>
      </c>
      <c r="AX185" s="2">
        <v>1.7</v>
      </c>
      <c r="AY185" s="2">
        <v>62.5</v>
      </c>
      <c r="AZ185" s="2">
        <v>13.058199999999999</v>
      </c>
      <c r="BA185" s="2">
        <v>2.69</v>
      </c>
      <c r="BB185" s="2">
        <v>3.8</v>
      </c>
      <c r="BC185" s="2">
        <v>71.5</v>
      </c>
      <c r="BD185" s="2">
        <v>44.622999999999998</v>
      </c>
      <c r="BE185" s="4"/>
      <c r="BF185" s="4"/>
    </row>
    <row r="186" spans="1:58" x14ac:dyDescent="0.2">
      <c r="A186" s="29">
        <v>185</v>
      </c>
      <c r="B186" s="7" t="s">
        <v>76</v>
      </c>
      <c r="C186" s="3">
        <v>39929</v>
      </c>
      <c r="D186" s="4" t="s">
        <v>13</v>
      </c>
      <c r="E186" s="4" t="s">
        <v>165</v>
      </c>
      <c r="F186" s="5" t="s">
        <v>194</v>
      </c>
      <c r="G186" s="6">
        <v>0.82986111111111116</v>
      </c>
      <c r="H186" s="6">
        <v>0.875</v>
      </c>
      <c r="I186" s="85">
        <f t="shared" si="2"/>
        <v>64.999999999999929</v>
      </c>
      <c r="J186" s="86">
        <f>I186*Segmentos!$D$7*(AH186%)*IF(ISNUMBER(AI186),AI186%,0)</f>
        <v>1412111.9999999984</v>
      </c>
      <c r="K186" s="86">
        <f>I186*Segmentos!$D$7*(AL186%)*IF(ISNUMBER(AM186),AM186%,0)</f>
        <v>1876601.9999999977</v>
      </c>
      <c r="L186" s="4"/>
      <c r="M186" s="2">
        <v>6.36</v>
      </c>
      <c r="N186" s="2">
        <v>14.6</v>
      </c>
      <c r="O186" s="2">
        <v>43.5</v>
      </c>
      <c r="P186" s="2">
        <v>82.952299999999994</v>
      </c>
      <c r="Q186" s="2">
        <v>5.38</v>
      </c>
      <c r="R186" s="2">
        <v>13</v>
      </c>
      <c r="S186" s="2">
        <v>41.4</v>
      </c>
      <c r="T186" s="2">
        <v>11.7102</v>
      </c>
      <c r="U186" s="2">
        <v>5.0599999999999996</v>
      </c>
      <c r="V186" s="2">
        <v>11.6</v>
      </c>
      <c r="W186" s="2">
        <v>43.5</v>
      </c>
      <c r="X186" s="2">
        <v>13.839</v>
      </c>
      <c r="Y186" s="2">
        <v>7.12</v>
      </c>
      <c r="Z186" s="2">
        <v>16.899999999999999</v>
      </c>
      <c r="AA186" s="2">
        <v>42.1</v>
      </c>
      <c r="AB186" s="2">
        <v>27.4542</v>
      </c>
      <c r="AC186" s="2">
        <v>6.99</v>
      </c>
      <c r="AD186" s="2">
        <v>15.3</v>
      </c>
      <c r="AE186" s="2">
        <v>45.7</v>
      </c>
      <c r="AF186" s="2">
        <v>29.948799999999999</v>
      </c>
      <c r="AG186" s="2">
        <v>5.41</v>
      </c>
      <c r="AH186" s="22">
        <v>14.6</v>
      </c>
      <c r="AI186" s="22">
        <v>37.200000000000003</v>
      </c>
      <c r="AJ186" s="22">
        <v>33.524799999999999</v>
      </c>
      <c r="AK186" s="18">
        <v>7.21</v>
      </c>
      <c r="AL186" s="18">
        <v>14.7</v>
      </c>
      <c r="AM186" s="18">
        <v>49.1</v>
      </c>
      <c r="AN186" s="2">
        <v>49.427399999999999</v>
      </c>
      <c r="AO186" s="2">
        <v>2.59</v>
      </c>
      <c r="AP186" s="2">
        <v>7.1</v>
      </c>
      <c r="AQ186" s="2">
        <v>36.4</v>
      </c>
      <c r="AR186" s="2">
        <v>3.6886999999999999</v>
      </c>
      <c r="AS186" s="2">
        <v>6.02</v>
      </c>
      <c r="AT186" s="2">
        <v>15</v>
      </c>
      <c r="AU186" s="2">
        <v>40.200000000000003</v>
      </c>
      <c r="AV186" s="2">
        <v>17.313700000000001</v>
      </c>
      <c r="AW186" s="2">
        <v>6.3</v>
      </c>
      <c r="AX186" s="2">
        <v>13.9</v>
      </c>
      <c r="AY186" s="2">
        <v>45.4</v>
      </c>
      <c r="AZ186" s="2">
        <v>23.651700000000002</v>
      </c>
      <c r="BA186" s="2">
        <v>7.66</v>
      </c>
      <c r="BB186" s="2">
        <v>17.100000000000001</v>
      </c>
      <c r="BC186" s="2">
        <v>44.8</v>
      </c>
      <c r="BD186" s="2">
        <v>38.298099999999998</v>
      </c>
      <c r="BE186" s="4"/>
      <c r="BF186" s="4"/>
    </row>
    <row r="187" spans="1:58" x14ac:dyDescent="0.2">
      <c r="A187" s="29">
        <v>186</v>
      </c>
      <c r="B187" s="7" t="s">
        <v>61</v>
      </c>
      <c r="C187" s="3">
        <v>39929</v>
      </c>
      <c r="D187" s="4" t="s">
        <v>17</v>
      </c>
      <c r="E187" s="4" t="s">
        <v>169</v>
      </c>
      <c r="F187" s="5" t="s">
        <v>194</v>
      </c>
      <c r="G187" s="6">
        <v>0.91736111111111107</v>
      </c>
      <c r="H187" s="6">
        <v>0.96111111111111114</v>
      </c>
      <c r="I187" s="85">
        <f t="shared" si="2"/>
        <v>63.000000000000099</v>
      </c>
      <c r="J187" s="86">
        <f>I187*Segmentos!$D$7*(AH187%)*IF(ISNUMBER(AI187),AI187%,0)</f>
        <v>29559.600000000046</v>
      </c>
      <c r="K187" s="86">
        <f>I187*Segmentos!$D$7*(AL187%)*IF(ISNUMBER(AM187),AM187%,0)</f>
        <v>192150.00000000032</v>
      </c>
      <c r="L187" s="4"/>
      <c r="M187" s="2">
        <v>0.45</v>
      </c>
      <c r="N187" s="2">
        <v>2.4</v>
      </c>
      <c r="O187" s="2">
        <v>18.7</v>
      </c>
      <c r="P187" s="2">
        <v>93.730400000000003</v>
      </c>
      <c r="Q187" s="2">
        <v>0.42</v>
      </c>
      <c r="R187" s="2">
        <v>1.8</v>
      </c>
      <c r="S187" s="2">
        <v>23.2</v>
      </c>
      <c r="T187" s="2">
        <v>14.775499999999999</v>
      </c>
      <c r="U187" s="2">
        <v>0.16</v>
      </c>
      <c r="V187" s="2">
        <v>2</v>
      </c>
      <c r="W187" s="2">
        <v>8.4</v>
      </c>
      <c r="X187" s="2">
        <v>7.2055999999999996</v>
      </c>
      <c r="Y187" s="2">
        <v>0.84</v>
      </c>
      <c r="Z187" s="2">
        <v>3</v>
      </c>
      <c r="AA187" s="2">
        <v>28.3</v>
      </c>
      <c r="AB187" s="2">
        <v>51.884</v>
      </c>
      <c r="AC187" s="2">
        <v>0.28999999999999998</v>
      </c>
      <c r="AD187" s="2">
        <v>2.4</v>
      </c>
      <c r="AE187" s="2">
        <v>11.8</v>
      </c>
      <c r="AF187" s="2">
        <v>19.865200000000002</v>
      </c>
      <c r="AG187" s="2">
        <v>0.12</v>
      </c>
      <c r="AH187" s="22">
        <v>2.2999999999999998</v>
      </c>
      <c r="AI187" s="22">
        <v>5.0999999999999996</v>
      </c>
      <c r="AJ187" s="22">
        <v>11.654299999999999</v>
      </c>
      <c r="AK187" s="18">
        <v>0.75</v>
      </c>
      <c r="AL187" s="18">
        <v>2.5</v>
      </c>
      <c r="AM187" s="18">
        <v>30.5</v>
      </c>
      <c r="AN187" s="2">
        <v>82.075999999999993</v>
      </c>
      <c r="AO187" s="2">
        <v>0.12</v>
      </c>
      <c r="AP187" s="2">
        <v>1.7</v>
      </c>
      <c r="AQ187" s="2">
        <v>7.1</v>
      </c>
      <c r="AR187" s="2">
        <v>2.7934000000000001</v>
      </c>
      <c r="AS187" s="2">
        <v>0.24</v>
      </c>
      <c r="AT187" s="2">
        <v>1.4</v>
      </c>
      <c r="AU187" s="2">
        <v>17.100000000000001</v>
      </c>
      <c r="AV187" s="2">
        <v>11.183</v>
      </c>
      <c r="AW187" s="2">
        <v>0.5</v>
      </c>
      <c r="AX187" s="2">
        <v>2.2000000000000002</v>
      </c>
      <c r="AY187" s="2">
        <v>22.3</v>
      </c>
      <c r="AZ187" s="2">
        <v>30.026900000000001</v>
      </c>
      <c r="BA187" s="2">
        <v>0.62</v>
      </c>
      <c r="BB187" s="2">
        <v>3.3</v>
      </c>
      <c r="BC187" s="2">
        <v>19.100000000000001</v>
      </c>
      <c r="BD187" s="2">
        <v>49.726999999999997</v>
      </c>
      <c r="BE187" s="4"/>
      <c r="BF187" s="4"/>
    </row>
    <row r="188" spans="1:58" x14ac:dyDescent="0.2">
      <c r="A188" s="29">
        <v>187</v>
      </c>
      <c r="B188" s="7" t="s">
        <v>64</v>
      </c>
      <c r="C188" s="3">
        <v>39929</v>
      </c>
      <c r="D188" s="4" t="s">
        <v>21</v>
      </c>
      <c r="E188" s="4" t="s">
        <v>170</v>
      </c>
      <c r="F188" s="5" t="s">
        <v>194</v>
      </c>
      <c r="G188" s="6">
        <v>0.90208333333333324</v>
      </c>
      <c r="H188" s="6">
        <v>0.91666666666666663</v>
      </c>
      <c r="I188" s="85">
        <f t="shared" si="2"/>
        <v>21.000000000000085</v>
      </c>
      <c r="J188" s="86">
        <f>I188*Segmentos!$D$7*(AH188%)*IF(ISNUMBER(AI188),AI188%,0)</f>
        <v>4687.2000000000198</v>
      </c>
      <c r="K188" s="86">
        <f>I188*Segmentos!$D$7*(AL188%)*IF(ISNUMBER(AM188),AM188%,0)</f>
        <v>40933.200000000164</v>
      </c>
      <c r="L188" s="4"/>
      <c r="M188" s="2">
        <v>0.3</v>
      </c>
      <c r="N188" s="2">
        <v>0.8</v>
      </c>
      <c r="O188" s="2">
        <v>38.700000000000003</v>
      </c>
      <c r="P188" s="2">
        <v>35.739800000000002</v>
      </c>
      <c r="Q188" s="2">
        <v>0.02</v>
      </c>
      <c r="R188" s="2">
        <v>0.4</v>
      </c>
      <c r="S188" s="2">
        <v>4.8</v>
      </c>
      <c r="T188" s="2">
        <v>0.40179999999999999</v>
      </c>
      <c r="U188" s="2">
        <v>0.95</v>
      </c>
      <c r="V188" s="2">
        <v>1.5</v>
      </c>
      <c r="W188" s="2">
        <v>64</v>
      </c>
      <c r="X188" s="2">
        <v>24.0214</v>
      </c>
      <c r="Y188" s="2">
        <v>0.32</v>
      </c>
      <c r="Z188" s="2">
        <v>1.3</v>
      </c>
      <c r="AA188" s="2">
        <v>24.4</v>
      </c>
      <c r="AB188" s="2">
        <v>11.316599999999999</v>
      </c>
      <c r="AC188" s="2">
        <v>0</v>
      </c>
      <c r="AD188" s="2">
        <v>0</v>
      </c>
      <c r="AE188" s="8" t="s">
        <v>577</v>
      </c>
      <c r="AF188" s="2">
        <v>0</v>
      </c>
      <c r="AG188" s="2">
        <v>0.06</v>
      </c>
      <c r="AH188" s="22">
        <v>0.3</v>
      </c>
      <c r="AI188" s="22">
        <v>18.600000000000001</v>
      </c>
      <c r="AJ188" s="22">
        <v>3.7172999999999998</v>
      </c>
      <c r="AK188" s="18">
        <v>0.5</v>
      </c>
      <c r="AL188" s="18">
        <v>1.1000000000000001</v>
      </c>
      <c r="AM188" s="18">
        <v>44.3</v>
      </c>
      <c r="AN188" s="2">
        <v>32.022399999999998</v>
      </c>
      <c r="AO188" s="2">
        <v>0</v>
      </c>
      <c r="AP188" s="2">
        <v>0</v>
      </c>
      <c r="AQ188" s="8" t="s">
        <v>577</v>
      </c>
      <c r="AR188" s="2">
        <v>0</v>
      </c>
      <c r="AS188" s="2">
        <v>0.02</v>
      </c>
      <c r="AT188" s="2">
        <v>0.5</v>
      </c>
      <c r="AU188" s="2">
        <v>4.8</v>
      </c>
      <c r="AV188" s="2">
        <v>0.63949999999999996</v>
      </c>
      <c r="AW188" s="2">
        <v>0.22</v>
      </c>
      <c r="AX188" s="2">
        <v>1.4</v>
      </c>
      <c r="AY188" s="2">
        <v>15.4</v>
      </c>
      <c r="AZ188" s="2">
        <v>7.5759999999999996</v>
      </c>
      <c r="BA188" s="2">
        <v>0.6</v>
      </c>
      <c r="BB188" s="2">
        <v>0.6</v>
      </c>
      <c r="BC188" s="2">
        <v>92.6</v>
      </c>
      <c r="BD188" s="2">
        <v>27.5243</v>
      </c>
      <c r="BE188" s="4"/>
      <c r="BF188" s="4"/>
    </row>
    <row r="189" spans="1:58" x14ac:dyDescent="0.2">
      <c r="A189" s="29">
        <v>188</v>
      </c>
      <c r="B189" s="7" t="s">
        <v>70</v>
      </c>
      <c r="C189" s="3">
        <v>39929</v>
      </c>
      <c r="D189" s="4" t="s">
        <v>17</v>
      </c>
      <c r="E189" s="4" t="s">
        <v>169</v>
      </c>
      <c r="F189" s="5" t="s">
        <v>194</v>
      </c>
      <c r="G189" s="6">
        <v>0.875</v>
      </c>
      <c r="H189" s="6">
        <v>0.9145833333333333</v>
      </c>
      <c r="I189" s="85">
        <f t="shared" si="2"/>
        <v>56.999999999999957</v>
      </c>
      <c r="J189" s="86">
        <f>I189*Segmentos!$D$7*(AH189%)*IF(ISNUMBER(AI189),AI189%,0)</f>
        <v>74966.399999999921</v>
      </c>
      <c r="K189" s="86">
        <f>I189*Segmentos!$D$7*(AL189%)*IF(ISNUMBER(AM189),AM189%,0)</f>
        <v>79252.799999999945</v>
      </c>
      <c r="L189" s="4"/>
      <c r="M189" s="2">
        <v>0.34</v>
      </c>
      <c r="N189" s="2">
        <v>1.2</v>
      </c>
      <c r="O189" s="2">
        <v>29.5</v>
      </c>
      <c r="P189" s="2">
        <v>99.7941</v>
      </c>
      <c r="Q189" s="2">
        <v>0.28999999999999998</v>
      </c>
      <c r="R189" s="2">
        <v>1.3</v>
      </c>
      <c r="S189" s="2">
        <v>22.7</v>
      </c>
      <c r="T189" s="2">
        <v>13.989699999999999</v>
      </c>
      <c r="U189" s="2">
        <v>0.09</v>
      </c>
      <c r="V189" s="2">
        <v>0.7</v>
      </c>
      <c r="W189" s="2">
        <v>12.8</v>
      </c>
      <c r="X189" s="2">
        <v>5.4081999999999999</v>
      </c>
      <c r="Y189" s="2">
        <v>0.59</v>
      </c>
      <c r="Z189" s="2">
        <v>1.4</v>
      </c>
      <c r="AA189" s="2">
        <v>43.4</v>
      </c>
      <c r="AB189" s="2">
        <v>50.449300000000001</v>
      </c>
      <c r="AC189" s="2">
        <v>0.31</v>
      </c>
      <c r="AD189" s="2">
        <v>1.2</v>
      </c>
      <c r="AE189" s="2">
        <v>25.4</v>
      </c>
      <c r="AF189" s="2">
        <v>29.946899999999999</v>
      </c>
      <c r="AG189" s="2">
        <v>0.33</v>
      </c>
      <c r="AH189" s="22">
        <v>1.2</v>
      </c>
      <c r="AI189" s="22">
        <v>27.4</v>
      </c>
      <c r="AJ189" s="22">
        <v>45.271299999999997</v>
      </c>
      <c r="AK189" s="18">
        <v>0.36</v>
      </c>
      <c r="AL189" s="18">
        <v>1.1000000000000001</v>
      </c>
      <c r="AM189" s="18">
        <v>31.6</v>
      </c>
      <c r="AN189" s="2">
        <v>54.5229</v>
      </c>
      <c r="AO189" s="2">
        <v>0.05</v>
      </c>
      <c r="AP189" s="2">
        <v>0.4</v>
      </c>
      <c r="AQ189" s="2">
        <v>12.6</v>
      </c>
      <c r="AR189" s="2">
        <v>1.6709000000000001</v>
      </c>
      <c r="AS189" s="2">
        <v>0.15</v>
      </c>
      <c r="AT189" s="2">
        <v>1.2</v>
      </c>
      <c r="AU189" s="2">
        <v>12.2</v>
      </c>
      <c r="AV189" s="2">
        <v>9.5345999999999993</v>
      </c>
      <c r="AW189" s="2">
        <v>0.31</v>
      </c>
      <c r="AX189" s="2">
        <v>1</v>
      </c>
      <c r="AY189" s="2">
        <v>32.1</v>
      </c>
      <c r="AZ189" s="2">
        <v>26.034300000000002</v>
      </c>
      <c r="BA189" s="2">
        <v>0.56000000000000005</v>
      </c>
      <c r="BB189" s="2">
        <v>1.5</v>
      </c>
      <c r="BC189" s="2">
        <v>37.799999999999997</v>
      </c>
      <c r="BD189" s="2">
        <v>62.554400000000001</v>
      </c>
      <c r="BE189" s="4"/>
      <c r="BF189" s="4"/>
    </row>
    <row r="190" spans="1:58" x14ac:dyDescent="0.2">
      <c r="A190" s="29">
        <v>189</v>
      </c>
      <c r="B190" s="7" t="s">
        <v>46</v>
      </c>
      <c r="C190" s="3">
        <v>39929</v>
      </c>
      <c r="D190" s="4" t="s">
        <v>0</v>
      </c>
      <c r="E190" s="4" t="s">
        <v>170</v>
      </c>
      <c r="F190" s="5" t="s">
        <v>194</v>
      </c>
      <c r="G190" s="6">
        <v>0.84027777777777779</v>
      </c>
      <c r="H190" s="6">
        <v>0.875</v>
      </c>
      <c r="I190" s="85">
        <f t="shared" si="2"/>
        <v>49.999999999999986</v>
      </c>
      <c r="J190" s="86">
        <f>I190*Segmentos!$D$7*(AH190%)*IF(ISNUMBER(AI190),AI190%,0)</f>
        <v>512159.99999999977</v>
      </c>
      <c r="K190" s="86">
        <f>I190*Segmentos!$D$7*(AL190%)*IF(ISNUMBER(AM190),AM190%,0)</f>
        <v>481119.99999999977</v>
      </c>
      <c r="L190" s="4"/>
      <c r="M190" s="2">
        <v>2.48</v>
      </c>
      <c r="N190" s="2">
        <v>9.6999999999999993</v>
      </c>
      <c r="O190" s="2">
        <v>25.6</v>
      </c>
      <c r="P190" s="2">
        <v>60.804699999999997</v>
      </c>
      <c r="Q190" s="2">
        <v>2.16</v>
      </c>
      <c r="R190" s="2">
        <v>7</v>
      </c>
      <c r="S190" s="2">
        <v>31</v>
      </c>
      <c r="T190" s="2">
        <v>8.8628</v>
      </c>
      <c r="U190" s="2">
        <v>2.37</v>
      </c>
      <c r="V190" s="2">
        <v>8.6</v>
      </c>
      <c r="W190" s="2">
        <v>27.7</v>
      </c>
      <c r="X190" s="2">
        <v>12.204499999999999</v>
      </c>
      <c r="Y190" s="2">
        <v>3.62</v>
      </c>
      <c r="Z190" s="2">
        <v>10.199999999999999</v>
      </c>
      <c r="AA190" s="2">
        <v>35.6</v>
      </c>
      <c r="AB190" s="2">
        <v>26.263400000000001</v>
      </c>
      <c r="AC190" s="2">
        <v>1.67</v>
      </c>
      <c r="AD190" s="2">
        <v>11.3</v>
      </c>
      <c r="AE190" s="2">
        <v>14.8</v>
      </c>
      <c r="AF190" s="2">
        <v>13.474</v>
      </c>
      <c r="AG190" s="2">
        <v>2.56</v>
      </c>
      <c r="AH190" s="22">
        <v>9.6999999999999993</v>
      </c>
      <c r="AI190" s="22">
        <v>26.4</v>
      </c>
      <c r="AJ190" s="22">
        <v>29.7879</v>
      </c>
      <c r="AK190" s="18">
        <v>2.4</v>
      </c>
      <c r="AL190" s="18">
        <v>9.6999999999999993</v>
      </c>
      <c r="AM190" s="18">
        <v>24.8</v>
      </c>
      <c r="AN190" s="2">
        <v>31.0168</v>
      </c>
      <c r="AO190" s="2">
        <v>1.78</v>
      </c>
      <c r="AP190" s="2">
        <v>4.2</v>
      </c>
      <c r="AQ190" s="2">
        <v>42.5</v>
      </c>
      <c r="AR190" s="2">
        <v>4.7801</v>
      </c>
      <c r="AS190" s="2">
        <v>3.69</v>
      </c>
      <c r="AT190" s="2">
        <v>12.3</v>
      </c>
      <c r="AU190" s="2">
        <v>30.1</v>
      </c>
      <c r="AV190" s="2">
        <v>19.968900000000001</v>
      </c>
      <c r="AW190" s="2">
        <v>3.1</v>
      </c>
      <c r="AX190" s="2">
        <v>9.1</v>
      </c>
      <c r="AY190" s="2">
        <v>34.1</v>
      </c>
      <c r="AZ190" s="2">
        <v>21.909099999999999</v>
      </c>
      <c r="BA190" s="2">
        <v>1.51</v>
      </c>
      <c r="BB190" s="2">
        <v>10.199999999999999</v>
      </c>
      <c r="BC190" s="2">
        <v>14.7</v>
      </c>
      <c r="BD190" s="2">
        <v>14.146599999999999</v>
      </c>
      <c r="BE190" s="4"/>
      <c r="BF190" s="4"/>
    </row>
    <row r="191" spans="1:58" x14ac:dyDescent="0.2">
      <c r="A191" s="29">
        <v>190</v>
      </c>
      <c r="B191" s="7" t="s">
        <v>10</v>
      </c>
      <c r="C191" s="3">
        <v>39929</v>
      </c>
      <c r="D191" s="4" t="s">
        <v>8</v>
      </c>
      <c r="E191" s="4" t="s">
        <v>164</v>
      </c>
      <c r="F191" s="5" t="s">
        <v>194</v>
      </c>
      <c r="G191" s="6">
        <v>0.87361111111111101</v>
      </c>
      <c r="H191" s="6">
        <v>0.89513888888888893</v>
      </c>
      <c r="I191" s="85">
        <f t="shared" si="2"/>
        <v>31.00000000000021</v>
      </c>
      <c r="J191" s="86">
        <f>I191*Segmentos!$D$7*(AH191%)*IF(ISNUMBER(AI191),AI191%,0)</f>
        <v>630168.00000000431</v>
      </c>
      <c r="K191" s="86">
        <f>I191*Segmentos!$D$7*(AL191%)*IF(ISNUMBER(AM191),AM191%,0)</f>
        <v>664144.00000000454</v>
      </c>
      <c r="L191" s="4"/>
      <c r="M191" s="2">
        <v>5.22</v>
      </c>
      <c r="N191" s="2">
        <v>13.1</v>
      </c>
      <c r="O191" s="2">
        <v>39.9</v>
      </c>
      <c r="P191" s="2">
        <v>89.253200000000007</v>
      </c>
      <c r="Q191" s="2">
        <v>2.31</v>
      </c>
      <c r="R191" s="2">
        <v>7.8</v>
      </c>
      <c r="S191" s="2">
        <v>29.6</v>
      </c>
      <c r="T191" s="2">
        <v>6.5707000000000004</v>
      </c>
      <c r="U191" s="2">
        <v>2.5299999999999998</v>
      </c>
      <c r="V191" s="2">
        <v>8.1</v>
      </c>
      <c r="W191" s="2">
        <v>31.4</v>
      </c>
      <c r="X191" s="2">
        <v>9.0783000000000005</v>
      </c>
      <c r="Y191" s="2">
        <v>4.4400000000000004</v>
      </c>
      <c r="Z191" s="2">
        <v>13.4</v>
      </c>
      <c r="AA191" s="2">
        <v>33.200000000000003</v>
      </c>
      <c r="AB191" s="2">
        <v>22.380299999999998</v>
      </c>
      <c r="AC191" s="2">
        <v>9.1300000000000008</v>
      </c>
      <c r="AD191" s="2">
        <v>18.7</v>
      </c>
      <c r="AE191" s="2">
        <v>48.8</v>
      </c>
      <c r="AF191" s="2">
        <v>51.2239</v>
      </c>
      <c r="AG191" s="2">
        <v>5.09</v>
      </c>
      <c r="AH191" s="22">
        <v>13.2</v>
      </c>
      <c r="AI191" s="22">
        <v>38.5</v>
      </c>
      <c r="AJ191" s="22">
        <v>41.295999999999999</v>
      </c>
      <c r="AK191" s="18">
        <v>5.34</v>
      </c>
      <c r="AL191" s="18">
        <v>13</v>
      </c>
      <c r="AM191" s="18">
        <v>41.2</v>
      </c>
      <c r="AN191" s="2">
        <v>47.957099999999997</v>
      </c>
      <c r="AO191" s="2">
        <v>2.09</v>
      </c>
      <c r="AP191" s="2">
        <v>5.9</v>
      </c>
      <c r="AQ191" s="2">
        <v>35.200000000000003</v>
      </c>
      <c r="AR191" s="2">
        <v>3.9066000000000001</v>
      </c>
      <c r="AS191" s="2">
        <v>3.83</v>
      </c>
      <c r="AT191" s="2">
        <v>9.6</v>
      </c>
      <c r="AU191" s="2">
        <v>40.1</v>
      </c>
      <c r="AV191" s="2">
        <v>14.4231</v>
      </c>
      <c r="AW191" s="2">
        <v>3.84</v>
      </c>
      <c r="AX191" s="2">
        <v>11.6</v>
      </c>
      <c r="AY191" s="2">
        <v>33</v>
      </c>
      <c r="AZ191" s="2">
        <v>18.844000000000001</v>
      </c>
      <c r="BA191" s="2">
        <v>7.96</v>
      </c>
      <c r="BB191" s="2">
        <v>18.2</v>
      </c>
      <c r="BC191" s="2">
        <v>43.6</v>
      </c>
      <c r="BD191" s="2">
        <v>52.079500000000003</v>
      </c>
      <c r="BE191" s="4"/>
      <c r="BF191" s="4"/>
    </row>
    <row r="192" spans="1:58" x14ac:dyDescent="0.2">
      <c r="A192" s="29">
        <v>191</v>
      </c>
      <c r="B192" s="7" t="s">
        <v>59</v>
      </c>
      <c r="C192" s="3">
        <v>39929</v>
      </c>
      <c r="D192" s="4" t="s">
        <v>17</v>
      </c>
      <c r="E192" s="4" t="s">
        <v>169</v>
      </c>
      <c r="F192" s="5" t="s">
        <v>194</v>
      </c>
      <c r="G192" s="6">
        <v>0.83263888888888893</v>
      </c>
      <c r="H192" s="6">
        <v>0.875</v>
      </c>
      <c r="I192" s="85">
        <f t="shared" si="2"/>
        <v>60.999999999999943</v>
      </c>
      <c r="J192" s="86">
        <f>I192*Segmentos!$D$7*(AH192%)*IF(ISNUMBER(AI192),AI192%,0)</f>
        <v>70637.999999999927</v>
      </c>
      <c r="K192" s="86">
        <f>I192*Segmentos!$D$7*(AL192%)*IF(ISNUMBER(AM192),AM192%,0)</f>
        <v>92451.599999999933</v>
      </c>
      <c r="L192" s="4"/>
      <c r="M192" s="2">
        <v>0.34</v>
      </c>
      <c r="N192" s="2">
        <v>1.2</v>
      </c>
      <c r="O192" s="2">
        <v>28.5</v>
      </c>
      <c r="P192" s="2">
        <v>89.934100000000001</v>
      </c>
      <c r="Q192" s="2">
        <v>0.16</v>
      </c>
      <c r="R192" s="2">
        <v>0.3</v>
      </c>
      <c r="S192" s="2">
        <v>49.2</v>
      </c>
      <c r="T192" s="2">
        <v>6.9634</v>
      </c>
      <c r="U192" s="2">
        <v>0.23</v>
      </c>
      <c r="V192" s="2">
        <v>0.7</v>
      </c>
      <c r="W192" s="2">
        <v>34.799999999999997</v>
      </c>
      <c r="X192" s="2">
        <v>12.519600000000001</v>
      </c>
      <c r="Y192" s="2">
        <v>0.43</v>
      </c>
      <c r="Z192" s="2">
        <v>1</v>
      </c>
      <c r="AA192" s="2">
        <v>42.7</v>
      </c>
      <c r="AB192" s="2">
        <v>32.998100000000001</v>
      </c>
      <c r="AC192" s="2">
        <v>0.44</v>
      </c>
      <c r="AD192" s="2">
        <v>2.2000000000000002</v>
      </c>
      <c r="AE192" s="2">
        <v>19.899999999999999</v>
      </c>
      <c r="AF192" s="2">
        <v>37.453000000000003</v>
      </c>
      <c r="AG192" s="2">
        <v>0.28999999999999998</v>
      </c>
      <c r="AH192" s="22">
        <v>1.5</v>
      </c>
      <c r="AI192" s="22">
        <v>19.3</v>
      </c>
      <c r="AJ192" s="22">
        <v>36.317799999999998</v>
      </c>
      <c r="AK192" s="18">
        <v>0.39</v>
      </c>
      <c r="AL192" s="18">
        <v>0.9</v>
      </c>
      <c r="AM192" s="18">
        <v>42.1</v>
      </c>
      <c r="AN192" s="2">
        <v>53.616300000000003</v>
      </c>
      <c r="AO192" s="2">
        <v>0.35</v>
      </c>
      <c r="AP192" s="2">
        <v>1.7</v>
      </c>
      <c r="AQ192" s="2">
        <v>20.7</v>
      </c>
      <c r="AR192" s="2">
        <v>10.031499999999999</v>
      </c>
      <c r="AS192" s="2">
        <v>0.22</v>
      </c>
      <c r="AT192" s="2">
        <v>1.2</v>
      </c>
      <c r="AU192" s="2">
        <v>18.600000000000001</v>
      </c>
      <c r="AV192" s="2">
        <v>12.6119</v>
      </c>
      <c r="AW192" s="2">
        <v>0.01</v>
      </c>
      <c r="AX192" s="2">
        <v>0.3</v>
      </c>
      <c r="AY192" s="2">
        <v>3.3</v>
      </c>
      <c r="AZ192" s="2">
        <v>0.74480000000000002</v>
      </c>
      <c r="BA192" s="2">
        <v>0.67</v>
      </c>
      <c r="BB192" s="2">
        <v>1.8</v>
      </c>
      <c r="BC192" s="2">
        <v>37.799999999999997</v>
      </c>
      <c r="BD192" s="2">
        <v>66.545900000000003</v>
      </c>
      <c r="BE192" s="4"/>
      <c r="BF192" s="4"/>
    </row>
    <row r="193" spans="1:58" x14ac:dyDescent="0.2">
      <c r="A193" s="29">
        <v>192</v>
      </c>
      <c r="B193" s="7" t="s">
        <v>63</v>
      </c>
      <c r="C193" s="3">
        <v>39929</v>
      </c>
      <c r="D193" s="4" t="s">
        <v>21</v>
      </c>
      <c r="E193" s="4" t="s">
        <v>170</v>
      </c>
      <c r="F193" s="5" t="s">
        <v>194</v>
      </c>
      <c r="G193" s="6">
        <v>0.87430555555555556</v>
      </c>
      <c r="H193" s="6">
        <v>0.88194444444444453</v>
      </c>
      <c r="I193" s="85">
        <f t="shared" si="2"/>
        <v>11.000000000000121</v>
      </c>
      <c r="J193" s="86">
        <f>I193*Segmentos!$D$7*(AH193%)*IF(ISNUMBER(AI193),AI193%,0)</f>
        <v>400.40000000000435</v>
      </c>
      <c r="K193" s="86">
        <f>I193*Segmentos!$D$7*(AL193%)*IF(ISNUMBER(AM193),AM193%,0)</f>
        <v>20768.000000000226</v>
      </c>
      <c r="L193" s="4"/>
      <c r="M193" s="2">
        <v>0.26</v>
      </c>
      <c r="N193" s="2">
        <v>0.5</v>
      </c>
      <c r="O193" s="2">
        <v>54.9</v>
      </c>
      <c r="P193" s="2">
        <v>41.668300000000002</v>
      </c>
      <c r="Q193" s="2">
        <v>0</v>
      </c>
      <c r="R193" s="2">
        <v>0</v>
      </c>
      <c r="S193" s="8" t="s">
        <v>577</v>
      </c>
      <c r="T193" s="2">
        <v>0</v>
      </c>
      <c r="U193" s="2">
        <v>0.24</v>
      </c>
      <c r="V193" s="2">
        <v>0.4</v>
      </c>
      <c r="W193" s="2">
        <v>54.5</v>
      </c>
      <c r="X193" s="2">
        <v>8.3652999999999995</v>
      </c>
      <c r="Y193" s="2">
        <v>0.47</v>
      </c>
      <c r="Z193" s="2">
        <v>0.6</v>
      </c>
      <c r="AA193" s="2">
        <v>79.099999999999994</v>
      </c>
      <c r="AB193" s="2">
        <v>22.819500000000001</v>
      </c>
      <c r="AC193" s="2">
        <v>0.2</v>
      </c>
      <c r="AD193" s="2">
        <v>0.6</v>
      </c>
      <c r="AE193" s="2">
        <v>33.1</v>
      </c>
      <c r="AF193" s="2">
        <v>10.483499999999999</v>
      </c>
      <c r="AG193" s="2">
        <v>0.01</v>
      </c>
      <c r="AH193" s="22">
        <v>0.1</v>
      </c>
      <c r="AI193" s="22">
        <v>9.1</v>
      </c>
      <c r="AJ193" s="22">
        <v>0.55840000000000001</v>
      </c>
      <c r="AK193" s="18">
        <v>0.48</v>
      </c>
      <c r="AL193" s="18">
        <v>0.8</v>
      </c>
      <c r="AM193" s="18">
        <v>59</v>
      </c>
      <c r="AN193" s="2">
        <v>41.109900000000003</v>
      </c>
      <c r="AO193" s="2">
        <v>0</v>
      </c>
      <c r="AP193" s="2">
        <v>0</v>
      </c>
      <c r="AQ193" s="8" t="s">
        <v>577</v>
      </c>
      <c r="AR193" s="2">
        <v>0</v>
      </c>
      <c r="AS193" s="2">
        <v>0.04</v>
      </c>
      <c r="AT193" s="2">
        <v>0.2</v>
      </c>
      <c r="AU193" s="2">
        <v>18.2</v>
      </c>
      <c r="AV193" s="2">
        <v>1.3083</v>
      </c>
      <c r="AW193" s="2">
        <v>0.15</v>
      </c>
      <c r="AX193" s="2">
        <v>0.2</v>
      </c>
      <c r="AY193" s="2">
        <v>81.8</v>
      </c>
      <c r="AZ193" s="2">
        <v>6.7976000000000001</v>
      </c>
      <c r="BA193" s="2">
        <v>0.54</v>
      </c>
      <c r="BB193" s="2">
        <v>1</v>
      </c>
      <c r="BC193" s="2">
        <v>55.6</v>
      </c>
      <c r="BD193" s="2">
        <v>33.562399999999997</v>
      </c>
      <c r="BE193" s="4"/>
      <c r="BF193" s="4"/>
    </row>
    <row r="194" spans="1:58" x14ac:dyDescent="0.2">
      <c r="A194" s="29">
        <v>193</v>
      </c>
      <c r="B194" s="7" t="s">
        <v>68</v>
      </c>
      <c r="C194" s="3">
        <v>39929</v>
      </c>
      <c r="D194" s="4" t="s">
        <v>8</v>
      </c>
      <c r="E194" s="4" t="s">
        <v>183</v>
      </c>
      <c r="F194" s="5" t="s">
        <v>194</v>
      </c>
      <c r="G194" s="6">
        <v>0.89513888888888893</v>
      </c>
      <c r="H194" s="6">
        <v>0.95347222222222217</v>
      </c>
      <c r="I194" s="85">
        <f t="shared" si="2"/>
        <v>83.999999999999858</v>
      </c>
      <c r="J194" s="86">
        <f>I194*Segmentos!$D$7*(AH194%)*IF(ISNUMBER(AI194),AI194%,0)</f>
        <v>3546815.9999999944</v>
      </c>
      <c r="K194" s="86">
        <f>I194*Segmentos!$D$7*(AL194%)*IF(ISNUMBER(AM194),AM194%,0)</f>
        <v>2203219.1999999955</v>
      </c>
      <c r="L194" s="4"/>
      <c r="M194" s="2">
        <v>8.4700000000000006</v>
      </c>
      <c r="N194" s="2">
        <v>22.6</v>
      </c>
      <c r="O194" s="2">
        <v>37.5</v>
      </c>
      <c r="P194" s="2">
        <v>86.566500000000005</v>
      </c>
      <c r="Q194" s="2">
        <v>5.35</v>
      </c>
      <c r="R194" s="2">
        <v>14.4</v>
      </c>
      <c r="S194" s="2">
        <v>37.200000000000003</v>
      </c>
      <c r="T194" s="2">
        <v>9.1275999999999993</v>
      </c>
      <c r="U194" s="2">
        <v>7.2</v>
      </c>
      <c r="V194" s="2">
        <v>18.5</v>
      </c>
      <c r="W194" s="2">
        <v>39</v>
      </c>
      <c r="X194" s="2">
        <v>15.439299999999999</v>
      </c>
      <c r="Y194" s="2">
        <v>8.83</v>
      </c>
      <c r="Z194" s="2">
        <v>26.2</v>
      </c>
      <c r="AA194" s="2">
        <v>33.799999999999997</v>
      </c>
      <c r="AB194" s="2">
        <v>26.651499999999999</v>
      </c>
      <c r="AC194" s="2">
        <v>10.53</v>
      </c>
      <c r="AD194" s="2">
        <v>26.1</v>
      </c>
      <c r="AE194" s="2">
        <v>40.299999999999997</v>
      </c>
      <c r="AF194" s="2">
        <v>35.348100000000002</v>
      </c>
      <c r="AG194" s="2">
        <v>10.57</v>
      </c>
      <c r="AH194" s="22">
        <v>26</v>
      </c>
      <c r="AI194" s="22">
        <v>40.6</v>
      </c>
      <c r="AJ194" s="22">
        <v>51.287399999999998</v>
      </c>
      <c r="AK194" s="18">
        <v>6.56</v>
      </c>
      <c r="AL194" s="18">
        <v>19.399999999999999</v>
      </c>
      <c r="AM194" s="18">
        <v>33.799999999999997</v>
      </c>
      <c r="AN194" s="2">
        <v>35.2791</v>
      </c>
      <c r="AO194" s="2">
        <v>3.49</v>
      </c>
      <c r="AP194" s="2">
        <v>14.9</v>
      </c>
      <c r="AQ194" s="2">
        <v>23.4</v>
      </c>
      <c r="AR194" s="2">
        <v>3.8950999999999998</v>
      </c>
      <c r="AS194" s="2">
        <v>4.4000000000000004</v>
      </c>
      <c r="AT194" s="2">
        <v>17.3</v>
      </c>
      <c r="AU194" s="2">
        <v>25.5</v>
      </c>
      <c r="AV194" s="2">
        <v>9.9138999999999999</v>
      </c>
      <c r="AW194" s="2">
        <v>8.51</v>
      </c>
      <c r="AX194" s="2">
        <v>22.1</v>
      </c>
      <c r="AY194" s="2">
        <v>38.5</v>
      </c>
      <c r="AZ194" s="2">
        <v>25.030200000000001</v>
      </c>
      <c r="BA194" s="2">
        <v>12.19</v>
      </c>
      <c r="BB194" s="2">
        <v>28.2</v>
      </c>
      <c r="BC194" s="2">
        <v>43.2</v>
      </c>
      <c r="BD194" s="2">
        <v>47.7273</v>
      </c>
      <c r="BE194" s="4"/>
      <c r="BF194" s="4"/>
    </row>
    <row r="195" spans="1:58" x14ac:dyDescent="0.2">
      <c r="A195" s="29">
        <v>194</v>
      </c>
      <c r="B195" s="7" t="s">
        <v>25</v>
      </c>
      <c r="C195" s="3">
        <v>39929</v>
      </c>
      <c r="D195" s="4" t="s">
        <v>21</v>
      </c>
      <c r="E195" s="4" t="s">
        <v>171</v>
      </c>
      <c r="F195" s="5" t="s">
        <v>194</v>
      </c>
      <c r="G195" s="6">
        <v>0.89375000000000004</v>
      </c>
      <c r="H195" s="6">
        <v>0.89513888888888893</v>
      </c>
      <c r="I195" s="85">
        <f t="shared" ref="I195:I258" si="3">IF(H195&gt;=G195,(H195-G195)*24*60,("24:00:00"-G195+H195)*24*60)</f>
        <v>1.9999999999999929</v>
      </c>
      <c r="J195" s="86">
        <f>I195*Segmentos!$D$7*(AH195%)*IF(ISNUMBER(AI195),AI195%,0)</f>
        <v>799.99999999999727</v>
      </c>
      <c r="K195" s="86">
        <f>I195*Segmentos!$D$7*(AL195%)*IF(ISNUMBER(AM195),AM195%,0)</f>
        <v>4799.9999999999836</v>
      </c>
      <c r="L195" s="4"/>
      <c r="M195" s="2">
        <v>0.37</v>
      </c>
      <c r="N195" s="2">
        <v>0.4</v>
      </c>
      <c r="O195" s="2">
        <v>100</v>
      </c>
      <c r="P195" s="2">
        <v>42.7789</v>
      </c>
      <c r="Q195" s="2">
        <v>0.17</v>
      </c>
      <c r="R195" s="2">
        <v>0.2</v>
      </c>
      <c r="S195" s="2">
        <v>100</v>
      </c>
      <c r="T195" s="2">
        <v>3.2709999999999999</v>
      </c>
      <c r="U195" s="2">
        <v>0.67</v>
      </c>
      <c r="V195" s="2">
        <v>0.7</v>
      </c>
      <c r="W195" s="2">
        <v>100</v>
      </c>
      <c r="X195" s="2">
        <v>16.533200000000001</v>
      </c>
      <c r="Y195" s="2">
        <v>0.56000000000000005</v>
      </c>
      <c r="Z195" s="2">
        <v>0.6</v>
      </c>
      <c r="AA195" s="2">
        <v>100</v>
      </c>
      <c r="AB195" s="2">
        <v>19.313199999999998</v>
      </c>
      <c r="AC195" s="2">
        <v>0.1</v>
      </c>
      <c r="AD195" s="2">
        <v>0.1</v>
      </c>
      <c r="AE195" s="2">
        <v>100</v>
      </c>
      <c r="AF195" s="2">
        <v>3.6615000000000002</v>
      </c>
      <c r="AG195" s="2">
        <v>7.0000000000000007E-2</v>
      </c>
      <c r="AH195" s="22">
        <v>0.1</v>
      </c>
      <c r="AI195" s="22">
        <v>100</v>
      </c>
      <c r="AJ195" s="22">
        <v>3.8816000000000002</v>
      </c>
      <c r="AK195" s="18">
        <v>0.63</v>
      </c>
      <c r="AL195" s="18">
        <v>0.6</v>
      </c>
      <c r="AM195" s="18">
        <v>100</v>
      </c>
      <c r="AN195" s="2">
        <v>38.897199999999998</v>
      </c>
      <c r="AO195" s="2">
        <v>0</v>
      </c>
      <c r="AP195" s="2">
        <v>0</v>
      </c>
      <c r="AQ195" s="8" t="s">
        <v>577</v>
      </c>
      <c r="AR195" s="2">
        <v>0</v>
      </c>
      <c r="AS195" s="2">
        <v>0.15</v>
      </c>
      <c r="AT195" s="2">
        <v>0.1</v>
      </c>
      <c r="AU195" s="2">
        <v>100</v>
      </c>
      <c r="AV195" s="2">
        <v>3.8492999999999999</v>
      </c>
      <c r="AW195" s="2">
        <v>0.41</v>
      </c>
      <c r="AX195" s="2">
        <v>0.4</v>
      </c>
      <c r="AY195" s="2">
        <v>100</v>
      </c>
      <c r="AZ195" s="2">
        <v>13.8673</v>
      </c>
      <c r="BA195" s="2">
        <v>0.56000000000000005</v>
      </c>
      <c r="BB195" s="2">
        <v>0.6</v>
      </c>
      <c r="BC195" s="2">
        <v>100</v>
      </c>
      <c r="BD195" s="2">
        <v>25.0623</v>
      </c>
      <c r="BE195" s="4"/>
      <c r="BF195" s="4"/>
    </row>
    <row r="196" spans="1:58" x14ac:dyDescent="0.2">
      <c r="A196" s="29">
        <v>195</v>
      </c>
      <c r="B196" s="7" t="s">
        <v>71</v>
      </c>
      <c r="C196" s="3">
        <v>39929</v>
      </c>
      <c r="D196" s="4" t="s">
        <v>28</v>
      </c>
      <c r="E196" s="4" t="s">
        <v>168</v>
      </c>
      <c r="F196" s="5" t="s">
        <v>194</v>
      </c>
      <c r="G196" s="6">
        <v>0.91666666666666663</v>
      </c>
      <c r="H196" s="6">
        <v>1.4583333333333332E-2</v>
      </c>
      <c r="I196" s="85">
        <f t="shared" si="3"/>
        <v>141.00000000000006</v>
      </c>
      <c r="J196" s="86">
        <f>I196*Segmentos!$D$7*(AH196%)*IF(ISNUMBER(AI196),AI196%,0)</f>
        <v>2311948.8000000012</v>
      </c>
      <c r="K196" s="86">
        <f>I196*Segmentos!$D$7*(AL196%)*IF(ISNUMBER(AM196),AM196%,0)</f>
        <v>1648684.8000000005</v>
      </c>
      <c r="L196" s="4" t="s">
        <v>217</v>
      </c>
      <c r="M196" s="2">
        <v>3.48</v>
      </c>
      <c r="N196" s="2">
        <v>11.7</v>
      </c>
      <c r="O196" s="2">
        <v>29.8</v>
      </c>
      <c r="P196" s="2">
        <v>86.877700000000004</v>
      </c>
      <c r="Q196" s="2">
        <v>0.2</v>
      </c>
      <c r="R196" s="2">
        <v>3.7</v>
      </c>
      <c r="S196" s="2">
        <v>5.6</v>
      </c>
      <c r="T196" s="2">
        <v>0.85340000000000005</v>
      </c>
      <c r="U196" s="2">
        <v>4.08</v>
      </c>
      <c r="V196" s="2">
        <v>12.7</v>
      </c>
      <c r="W196" s="2">
        <v>32.200000000000003</v>
      </c>
      <c r="X196" s="2">
        <v>21.404</v>
      </c>
      <c r="Y196" s="2">
        <v>4.63</v>
      </c>
      <c r="Z196" s="2">
        <v>16.100000000000001</v>
      </c>
      <c r="AA196" s="2">
        <v>28.7</v>
      </c>
      <c r="AB196" s="2">
        <v>34.209400000000002</v>
      </c>
      <c r="AC196" s="2">
        <v>3.71</v>
      </c>
      <c r="AD196" s="2">
        <v>11</v>
      </c>
      <c r="AE196" s="2">
        <v>33.6</v>
      </c>
      <c r="AF196" s="2">
        <v>30.410900000000002</v>
      </c>
      <c r="AG196" s="2">
        <v>4.09</v>
      </c>
      <c r="AH196" s="22">
        <v>12.2</v>
      </c>
      <c r="AI196" s="22">
        <v>33.6</v>
      </c>
      <c r="AJ196" s="22">
        <v>48.5306</v>
      </c>
      <c r="AK196" s="18">
        <v>2.92</v>
      </c>
      <c r="AL196" s="18">
        <v>11.2</v>
      </c>
      <c r="AM196" s="18">
        <v>26.1</v>
      </c>
      <c r="AN196" s="2">
        <v>38.347099999999998</v>
      </c>
      <c r="AO196" s="2">
        <v>1.03</v>
      </c>
      <c r="AP196" s="2">
        <v>7.6</v>
      </c>
      <c r="AQ196" s="2">
        <v>13.6</v>
      </c>
      <c r="AR196" s="2">
        <v>2.8227000000000002</v>
      </c>
      <c r="AS196" s="2">
        <v>2.87</v>
      </c>
      <c r="AT196" s="2">
        <v>9.1999999999999993</v>
      </c>
      <c r="AU196" s="2">
        <v>31.2</v>
      </c>
      <c r="AV196" s="2">
        <v>15.8011</v>
      </c>
      <c r="AW196" s="2">
        <v>3.78</v>
      </c>
      <c r="AX196" s="2">
        <v>12.3</v>
      </c>
      <c r="AY196" s="2">
        <v>30.7</v>
      </c>
      <c r="AZ196" s="2">
        <v>27.149000000000001</v>
      </c>
      <c r="BA196" s="2">
        <v>4.29</v>
      </c>
      <c r="BB196" s="2">
        <v>13.7</v>
      </c>
      <c r="BC196" s="2">
        <v>31.3</v>
      </c>
      <c r="BD196" s="2">
        <v>41.104999999999997</v>
      </c>
      <c r="BE196" s="4"/>
      <c r="BF196" s="4"/>
    </row>
    <row r="197" spans="1:58" x14ac:dyDescent="0.2">
      <c r="A197" s="29">
        <v>196</v>
      </c>
      <c r="B197" s="7" t="s">
        <v>66</v>
      </c>
      <c r="C197" s="3">
        <v>39929</v>
      </c>
      <c r="D197" s="4" t="s">
        <v>28</v>
      </c>
      <c r="E197" s="4" t="s">
        <v>168</v>
      </c>
      <c r="F197" s="5" t="s">
        <v>194</v>
      </c>
      <c r="G197" s="6">
        <v>0.83819444444444446</v>
      </c>
      <c r="H197" s="6">
        <v>0.91319444444444453</v>
      </c>
      <c r="I197" s="85">
        <f t="shared" si="3"/>
        <v>108.0000000000001</v>
      </c>
      <c r="J197" s="86">
        <f>I197*Segmentos!$D$7*(AH197%)*IF(ISNUMBER(AI197),AI197%,0)</f>
        <v>677160.00000000058</v>
      </c>
      <c r="K197" s="86">
        <f>I197*Segmentos!$D$7*(AL197%)*IF(ISNUMBER(AM197),AM197%,0)</f>
        <v>331430.4000000002</v>
      </c>
      <c r="L197" s="4" t="s">
        <v>216</v>
      </c>
      <c r="M197" s="2">
        <v>1.1499999999999999</v>
      </c>
      <c r="N197" s="2">
        <v>6.5</v>
      </c>
      <c r="O197" s="2">
        <v>17.600000000000001</v>
      </c>
      <c r="P197" s="2">
        <v>86.904300000000006</v>
      </c>
      <c r="Q197" s="2">
        <v>0.56999999999999995</v>
      </c>
      <c r="R197" s="2">
        <v>4.5</v>
      </c>
      <c r="S197" s="2">
        <v>12.8</v>
      </c>
      <c r="T197" s="2">
        <v>7.2302999999999997</v>
      </c>
      <c r="U197" s="2">
        <v>0.97</v>
      </c>
      <c r="V197" s="2">
        <v>4</v>
      </c>
      <c r="W197" s="2">
        <v>24.3</v>
      </c>
      <c r="X197" s="2">
        <v>15.384399999999999</v>
      </c>
      <c r="Y197" s="2">
        <v>1.99</v>
      </c>
      <c r="Z197" s="2">
        <v>9.5</v>
      </c>
      <c r="AA197" s="2">
        <v>21</v>
      </c>
      <c r="AB197" s="2">
        <v>44.549799999999998</v>
      </c>
      <c r="AC197" s="2">
        <v>0.79</v>
      </c>
      <c r="AD197" s="2">
        <v>6.5</v>
      </c>
      <c r="AE197" s="2">
        <v>12.3</v>
      </c>
      <c r="AF197" s="2">
        <v>19.739799999999999</v>
      </c>
      <c r="AG197" s="2">
        <v>1.57</v>
      </c>
      <c r="AH197" s="22">
        <v>7.5</v>
      </c>
      <c r="AI197" s="22">
        <v>20.9</v>
      </c>
      <c r="AJ197" s="22">
        <v>56.296100000000003</v>
      </c>
      <c r="AK197" s="18">
        <v>0.77</v>
      </c>
      <c r="AL197" s="18">
        <v>5.6</v>
      </c>
      <c r="AM197" s="18">
        <v>13.7</v>
      </c>
      <c r="AN197" s="2">
        <v>30.6082</v>
      </c>
      <c r="AO197" s="2">
        <v>0.17</v>
      </c>
      <c r="AP197" s="2">
        <v>4</v>
      </c>
      <c r="AQ197" s="2">
        <v>4.3</v>
      </c>
      <c r="AR197" s="2">
        <v>1.4129</v>
      </c>
      <c r="AS197" s="2">
        <v>1.7</v>
      </c>
      <c r="AT197" s="2">
        <v>7.6</v>
      </c>
      <c r="AU197" s="2">
        <v>22.3</v>
      </c>
      <c r="AV197" s="2">
        <v>28.333500000000001</v>
      </c>
      <c r="AW197" s="2">
        <v>0.4</v>
      </c>
      <c r="AX197" s="2">
        <v>4.7</v>
      </c>
      <c r="AY197" s="2">
        <v>8.6</v>
      </c>
      <c r="AZ197" s="2">
        <v>8.7852999999999994</v>
      </c>
      <c r="BA197" s="2">
        <v>1.67</v>
      </c>
      <c r="BB197" s="2">
        <v>8</v>
      </c>
      <c r="BC197" s="2">
        <v>21</v>
      </c>
      <c r="BD197" s="2">
        <v>48.372500000000002</v>
      </c>
      <c r="BE197" s="4"/>
      <c r="BF197" s="4"/>
    </row>
    <row r="198" spans="1:58" x14ac:dyDescent="0.2">
      <c r="A198" s="29">
        <v>197</v>
      </c>
      <c r="B198" s="7" t="s">
        <v>19</v>
      </c>
      <c r="C198" s="3">
        <v>39929</v>
      </c>
      <c r="D198" s="4" t="s">
        <v>17</v>
      </c>
      <c r="E198" s="4" t="s">
        <v>166</v>
      </c>
      <c r="F198" s="5" t="s">
        <v>194</v>
      </c>
      <c r="G198" s="6">
        <v>0.9145833333333333</v>
      </c>
      <c r="H198" s="6">
        <v>0.91736111111111107</v>
      </c>
      <c r="I198" s="85">
        <f t="shared" si="3"/>
        <v>3.9999999999999858</v>
      </c>
      <c r="J198" s="86">
        <f>I198*Segmentos!$D$7*(AH198%)*IF(ISNUMBER(AI198),AI198%,0)</f>
        <v>6775.9999999999754</v>
      </c>
      <c r="K198" s="86">
        <f>I198*Segmentos!$D$7*(AL198%)*IF(ISNUMBER(AM198),AM198%,0)</f>
        <v>11199.99999999996</v>
      </c>
      <c r="L198" s="4"/>
      <c r="M198" s="2">
        <v>0.56999999999999995</v>
      </c>
      <c r="N198" s="2">
        <v>0.9</v>
      </c>
      <c r="O198" s="2">
        <v>66.2</v>
      </c>
      <c r="P198" s="2">
        <v>100</v>
      </c>
      <c r="Q198" s="2">
        <v>0.6</v>
      </c>
      <c r="R198" s="2">
        <v>0.6</v>
      </c>
      <c r="S198" s="2">
        <v>93.1</v>
      </c>
      <c r="T198" s="2">
        <v>17.637799999999999</v>
      </c>
      <c r="U198" s="2">
        <v>0.24</v>
      </c>
      <c r="V198" s="2">
        <v>0.5</v>
      </c>
      <c r="W198" s="2">
        <v>50</v>
      </c>
      <c r="X198" s="2">
        <v>8.9771000000000001</v>
      </c>
      <c r="Y198" s="2">
        <v>0.88</v>
      </c>
      <c r="Z198" s="2">
        <v>1.6</v>
      </c>
      <c r="AA198" s="2">
        <v>56</v>
      </c>
      <c r="AB198" s="2">
        <v>45.955500000000001</v>
      </c>
      <c r="AC198" s="2">
        <v>0.47</v>
      </c>
      <c r="AD198" s="2">
        <v>0.6</v>
      </c>
      <c r="AE198" s="2">
        <v>85.5</v>
      </c>
      <c r="AF198" s="2">
        <v>27.429600000000001</v>
      </c>
      <c r="AG198" s="2">
        <v>0.44</v>
      </c>
      <c r="AH198" s="22">
        <v>0.7</v>
      </c>
      <c r="AI198" s="22">
        <v>60.5</v>
      </c>
      <c r="AJ198" s="22">
        <v>36.7348</v>
      </c>
      <c r="AK198" s="18">
        <v>0.68</v>
      </c>
      <c r="AL198" s="18">
        <v>1</v>
      </c>
      <c r="AM198" s="18">
        <v>70</v>
      </c>
      <c r="AN198" s="2">
        <v>63.2652</v>
      </c>
      <c r="AO198" s="2">
        <v>7.0000000000000007E-2</v>
      </c>
      <c r="AP198" s="2">
        <v>0.1</v>
      </c>
      <c r="AQ198" s="2">
        <v>50</v>
      </c>
      <c r="AR198" s="2">
        <v>1.3049999999999999</v>
      </c>
      <c r="AS198" s="2">
        <v>0.12</v>
      </c>
      <c r="AT198" s="2">
        <v>0.2</v>
      </c>
      <c r="AU198" s="2">
        <v>50</v>
      </c>
      <c r="AV198" s="2">
        <v>4.6646000000000001</v>
      </c>
      <c r="AW198" s="2">
        <v>0.5</v>
      </c>
      <c r="AX198" s="2">
        <v>1</v>
      </c>
      <c r="AY198" s="2">
        <v>51.4</v>
      </c>
      <c r="AZ198" s="2">
        <v>25.348600000000001</v>
      </c>
      <c r="BA198" s="2">
        <v>1.01</v>
      </c>
      <c r="BB198" s="2">
        <v>1.3</v>
      </c>
      <c r="BC198" s="2">
        <v>76.5</v>
      </c>
      <c r="BD198" s="2">
        <v>68.681799999999996</v>
      </c>
      <c r="BE198" s="4"/>
      <c r="BF198" s="4"/>
    </row>
    <row r="199" spans="1:58" x14ac:dyDescent="0.2">
      <c r="A199" s="29">
        <v>198</v>
      </c>
      <c r="B199" s="7" t="s">
        <v>2</v>
      </c>
      <c r="C199" s="3">
        <v>39929</v>
      </c>
      <c r="D199" s="4" t="s">
        <v>0</v>
      </c>
      <c r="E199" s="4" t="s">
        <v>164</v>
      </c>
      <c r="F199" s="5" t="s">
        <v>194</v>
      </c>
      <c r="G199" s="6">
        <v>0.875</v>
      </c>
      <c r="H199" s="6">
        <v>0.91388888888888886</v>
      </c>
      <c r="I199" s="85">
        <f t="shared" si="3"/>
        <v>55.999999999999957</v>
      </c>
      <c r="J199" s="86">
        <f>I199*Segmentos!$D$7*(AH199%)*IF(ISNUMBER(AI199),AI199%,0)</f>
        <v>1081583.9999999991</v>
      </c>
      <c r="K199" s="86">
        <f>I199*Segmentos!$D$7*(AL199%)*IF(ISNUMBER(AM199),AM199%,0)</f>
        <v>1249919.9999999988</v>
      </c>
      <c r="L199" s="4"/>
      <c r="M199" s="2">
        <v>5.23</v>
      </c>
      <c r="N199" s="2">
        <v>18.2</v>
      </c>
      <c r="O199" s="2">
        <v>28.6</v>
      </c>
      <c r="P199" s="2">
        <v>80.413899999999998</v>
      </c>
      <c r="Q199" s="2">
        <v>2.7</v>
      </c>
      <c r="R199" s="2">
        <v>10.9</v>
      </c>
      <c r="S199" s="2">
        <v>24.7</v>
      </c>
      <c r="T199" s="2">
        <v>6.9170999999999996</v>
      </c>
      <c r="U199" s="2">
        <v>4.41</v>
      </c>
      <c r="V199" s="2">
        <v>17.600000000000001</v>
      </c>
      <c r="W199" s="2">
        <v>25</v>
      </c>
      <c r="X199" s="2">
        <v>14.208299999999999</v>
      </c>
      <c r="Y199" s="2">
        <v>5.59</v>
      </c>
      <c r="Z199" s="2">
        <v>20.7</v>
      </c>
      <c r="AA199" s="2">
        <v>27</v>
      </c>
      <c r="AB199" s="2">
        <v>25.4085</v>
      </c>
      <c r="AC199" s="2">
        <v>6.71</v>
      </c>
      <c r="AD199" s="2">
        <v>20.2</v>
      </c>
      <c r="AE199" s="2">
        <v>33.299999999999997</v>
      </c>
      <c r="AF199" s="2">
        <v>33.880000000000003</v>
      </c>
      <c r="AG199" s="2">
        <v>4.82</v>
      </c>
      <c r="AH199" s="22">
        <v>18.5</v>
      </c>
      <c r="AI199" s="22">
        <v>26.1</v>
      </c>
      <c r="AJ199" s="22">
        <v>35.169899999999998</v>
      </c>
      <c r="AK199" s="18">
        <v>5.6</v>
      </c>
      <c r="AL199" s="18">
        <v>18</v>
      </c>
      <c r="AM199" s="18">
        <v>31</v>
      </c>
      <c r="AN199" s="2">
        <v>45.244</v>
      </c>
      <c r="AO199" s="2">
        <v>4.42</v>
      </c>
      <c r="AP199" s="2">
        <v>15.2</v>
      </c>
      <c r="AQ199" s="2">
        <v>29.1</v>
      </c>
      <c r="AR199" s="2">
        <v>7.4314</v>
      </c>
      <c r="AS199" s="2">
        <v>4.7699999999999996</v>
      </c>
      <c r="AT199" s="2">
        <v>17.8</v>
      </c>
      <c r="AU199" s="2">
        <v>26.8</v>
      </c>
      <c r="AV199" s="2">
        <v>16.177800000000001</v>
      </c>
      <c r="AW199" s="2">
        <v>7.02</v>
      </c>
      <c r="AX199" s="2">
        <v>21.5</v>
      </c>
      <c r="AY199" s="2">
        <v>32.6</v>
      </c>
      <c r="AZ199" s="2">
        <v>31.043099999999999</v>
      </c>
      <c r="BA199" s="2">
        <v>4.37</v>
      </c>
      <c r="BB199" s="2">
        <v>16.899999999999999</v>
      </c>
      <c r="BC199" s="2">
        <v>25.9</v>
      </c>
      <c r="BD199" s="2">
        <v>25.761600000000001</v>
      </c>
      <c r="BE199" s="4"/>
      <c r="BF199" s="4"/>
    </row>
    <row r="200" spans="1:58" x14ac:dyDescent="0.2">
      <c r="A200" s="29">
        <v>199</v>
      </c>
      <c r="B200" s="7" t="s">
        <v>78</v>
      </c>
      <c r="C200" s="3">
        <v>39929</v>
      </c>
      <c r="D200" s="4" t="s">
        <v>13</v>
      </c>
      <c r="E200" s="4" t="s">
        <v>165</v>
      </c>
      <c r="F200" s="5" t="s">
        <v>194</v>
      </c>
      <c r="G200" s="6">
        <v>0.92083333333333339</v>
      </c>
      <c r="H200" s="6">
        <v>9.0277777777777787E-3</v>
      </c>
      <c r="I200" s="85">
        <f t="shared" si="3"/>
        <v>126.99999999999991</v>
      </c>
      <c r="J200" s="86">
        <f>I200*Segmentos!$D$7*(AH200%)*IF(ISNUMBER(AI200),AI200%,0)</f>
        <v>2454452.799999998</v>
      </c>
      <c r="K200" s="86">
        <f>I200*Segmentos!$D$7*(AL200%)*IF(ISNUMBER(AM200),AM200%,0)</f>
        <v>4832553.1999999965</v>
      </c>
      <c r="L200" s="4"/>
      <c r="M200" s="2">
        <v>7.3</v>
      </c>
      <c r="N200" s="2">
        <v>22.1</v>
      </c>
      <c r="O200" s="2">
        <v>33</v>
      </c>
      <c r="P200" s="2">
        <v>89.039699999999996</v>
      </c>
      <c r="Q200" s="2">
        <v>3.93</v>
      </c>
      <c r="R200" s="2">
        <v>14.1</v>
      </c>
      <c r="S200" s="2">
        <v>27.9</v>
      </c>
      <c r="T200" s="2">
        <v>8.0045999999999999</v>
      </c>
      <c r="U200" s="2">
        <v>3.45</v>
      </c>
      <c r="V200" s="2">
        <v>18.2</v>
      </c>
      <c r="W200" s="2">
        <v>18.899999999999999</v>
      </c>
      <c r="X200" s="2">
        <v>8.8239999999999998</v>
      </c>
      <c r="Y200" s="2">
        <v>5.99</v>
      </c>
      <c r="Z200" s="2">
        <v>22.4</v>
      </c>
      <c r="AA200" s="2">
        <v>26.7</v>
      </c>
      <c r="AB200" s="2">
        <v>21.5731</v>
      </c>
      <c r="AC200" s="2">
        <v>12.64</v>
      </c>
      <c r="AD200" s="2">
        <v>28.4</v>
      </c>
      <c r="AE200" s="2">
        <v>44.5</v>
      </c>
      <c r="AF200" s="2">
        <v>50.637999999999998</v>
      </c>
      <c r="AG200" s="2">
        <v>4.83</v>
      </c>
      <c r="AH200" s="22">
        <v>18.8</v>
      </c>
      <c r="AI200" s="22">
        <v>25.7</v>
      </c>
      <c r="AJ200" s="22">
        <v>27.9818</v>
      </c>
      <c r="AK200" s="18">
        <v>9.52</v>
      </c>
      <c r="AL200" s="18">
        <v>25.1</v>
      </c>
      <c r="AM200" s="18">
        <v>37.9</v>
      </c>
      <c r="AN200" s="2">
        <v>61.058</v>
      </c>
      <c r="AO200" s="2">
        <v>5.91</v>
      </c>
      <c r="AP200" s="2">
        <v>17.399999999999999</v>
      </c>
      <c r="AQ200" s="2">
        <v>33.9</v>
      </c>
      <c r="AR200" s="2">
        <v>7.8784000000000001</v>
      </c>
      <c r="AS200" s="2">
        <v>5.12</v>
      </c>
      <c r="AT200" s="2">
        <v>16.100000000000001</v>
      </c>
      <c r="AU200" s="2">
        <v>31.8</v>
      </c>
      <c r="AV200" s="2">
        <v>13.7598</v>
      </c>
      <c r="AW200" s="2">
        <v>8.25</v>
      </c>
      <c r="AX200" s="2">
        <v>26.7</v>
      </c>
      <c r="AY200" s="2">
        <v>30.9</v>
      </c>
      <c r="AZ200" s="2">
        <v>28.957799999999999</v>
      </c>
      <c r="BA200" s="2">
        <v>8.23</v>
      </c>
      <c r="BB200" s="2">
        <v>23.5</v>
      </c>
      <c r="BC200" s="2">
        <v>35.1</v>
      </c>
      <c r="BD200" s="2">
        <v>38.4437</v>
      </c>
      <c r="BE200" s="4"/>
      <c r="BF200" s="4"/>
    </row>
    <row r="201" spans="1:58" x14ac:dyDescent="0.2">
      <c r="A201" s="29">
        <v>200</v>
      </c>
      <c r="B201" s="7" t="s">
        <v>69</v>
      </c>
      <c r="C201" s="3">
        <v>39929</v>
      </c>
      <c r="D201" s="4" t="s">
        <v>3</v>
      </c>
      <c r="E201" s="4" t="s">
        <v>176</v>
      </c>
      <c r="F201" s="5" t="s">
        <v>194</v>
      </c>
      <c r="G201" s="6">
        <v>0.91666666666666663</v>
      </c>
      <c r="H201" s="6">
        <v>0.99097222222222225</v>
      </c>
      <c r="I201" s="85">
        <f t="shared" si="3"/>
        <v>107.0000000000001</v>
      </c>
      <c r="J201" s="86">
        <f>I201*Segmentos!$D$7*(AH201%)*IF(ISNUMBER(AI201),AI201%,0)</f>
        <v>1023990.0000000009</v>
      </c>
      <c r="K201" s="86">
        <f>I201*Segmentos!$D$7*(AL201%)*IF(ISNUMBER(AM201),AM201%,0)</f>
        <v>853089.60000000079</v>
      </c>
      <c r="L201" s="4"/>
      <c r="M201" s="2">
        <v>2.1800000000000002</v>
      </c>
      <c r="N201" s="2">
        <v>14.8</v>
      </c>
      <c r="O201" s="2">
        <v>14.8</v>
      </c>
      <c r="P201" s="2">
        <v>95.464600000000004</v>
      </c>
      <c r="Q201" s="2">
        <v>0.66</v>
      </c>
      <c r="R201" s="2">
        <v>5</v>
      </c>
      <c r="S201" s="2">
        <v>13.3</v>
      </c>
      <c r="T201" s="2">
        <v>4.8532999999999999</v>
      </c>
      <c r="U201" s="2">
        <v>1.05</v>
      </c>
      <c r="V201" s="2">
        <v>11.8</v>
      </c>
      <c r="W201" s="2">
        <v>8.9</v>
      </c>
      <c r="X201" s="2">
        <v>9.6100999999999992</v>
      </c>
      <c r="Y201" s="2">
        <v>1.9</v>
      </c>
      <c r="Z201" s="2">
        <v>16.100000000000001</v>
      </c>
      <c r="AA201" s="2">
        <v>11.8</v>
      </c>
      <c r="AB201" s="2">
        <v>24.4818</v>
      </c>
      <c r="AC201" s="2">
        <v>3.94</v>
      </c>
      <c r="AD201" s="2">
        <v>20.399999999999999</v>
      </c>
      <c r="AE201" s="2">
        <v>19.3</v>
      </c>
      <c r="AF201" s="2">
        <v>56.519300000000001</v>
      </c>
      <c r="AG201" s="2">
        <v>2.39</v>
      </c>
      <c r="AH201" s="22">
        <v>16.5</v>
      </c>
      <c r="AI201" s="22">
        <v>14.5</v>
      </c>
      <c r="AJ201" s="22">
        <v>49.683500000000002</v>
      </c>
      <c r="AK201" s="18">
        <v>1.99</v>
      </c>
      <c r="AL201" s="18">
        <v>13.2</v>
      </c>
      <c r="AM201" s="18">
        <v>15.1</v>
      </c>
      <c r="AN201" s="2">
        <v>45.781100000000002</v>
      </c>
      <c r="AO201" s="2">
        <v>3.1</v>
      </c>
      <c r="AP201" s="2">
        <v>14.2</v>
      </c>
      <c r="AQ201" s="2">
        <v>21.8</v>
      </c>
      <c r="AR201" s="2">
        <v>14.810499999999999</v>
      </c>
      <c r="AS201" s="2">
        <v>2.21</v>
      </c>
      <c r="AT201" s="2">
        <v>15.8</v>
      </c>
      <c r="AU201" s="2">
        <v>14</v>
      </c>
      <c r="AV201" s="2">
        <v>21.309200000000001</v>
      </c>
      <c r="AW201" s="2">
        <v>2.31</v>
      </c>
      <c r="AX201" s="2">
        <v>18.399999999999999</v>
      </c>
      <c r="AY201" s="2">
        <v>12.5</v>
      </c>
      <c r="AZ201" s="2">
        <v>29.017499999999998</v>
      </c>
      <c r="BA201" s="2">
        <v>1.81</v>
      </c>
      <c r="BB201" s="2">
        <v>11.6</v>
      </c>
      <c r="BC201" s="2">
        <v>15.7</v>
      </c>
      <c r="BD201" s="2">
        <v>30.327400000000001</v>
      </c>
      <c r="BE201" s="4"/>
      <c r="BF201" s="4"/>
    </row>
    <row r="202" spans="1:58" x14ac:dyDescent="0.2">
      <c r="A202" s="29">
        <v>201</v>
      </c>
      <c r="B202" s="7" t="s">
        <v>16</v>
      </c>
      <c r="C202" s="3">
        <v>39929</v>
      </c>
      <c r="D202" s="4" t="s">
        <v>13</v>
      </c>
      <c r="E202" s="4" t="s">
        <v>166</v>
      </c>
      <c r="F202" s="5" t="s">
        <v>194</v>
      </c>
      <c r="G202" s="6">
        <v>0.9145833333333333</v>
      </c>
      <c r="H202" s="6">
        <v>0.91805555555555562</v>
      </c>
      <c r="I202" s="85">
        <f t="shared" si="3"/>
        <v>5.0000000000001421</v>
      </c>
      <c r="J202" s="86">
        <f>I202*Segmentos!$D$7*(AH202%)*IF(ISNUMBER(AI202),AI202%,0)</f>
        <v>88832.000000002532</v>
      </c>
      <c r="K202" s="86">
        <f>I202*Segmentos!$D$7*(AL202%)*IF(ISNUMBER(AM202),AM202%,0)</f>
        <v>133740.00000000378</v>
      </c>
      <c r="L202" s="4"/>
      <c r="M202" s="2">
        <v>5.62</v>
      </c>
      <c r="N202" s="2">
        <v>7.8</v>
      </c>
      <c r="O202" s="2">
        <v>72.400000000000006</v>
      </c>
      <c r="P202" s="2">
        <v>88.125699999999995</v>
      </c>
      <c r="Q202" s="2">
        <v>2.13</v>
      </c>
      <c r="R202" s="2">
        <v>3.1</v>
      </c>
      <c r="S202" s="2">
        <v>69.5</v>
      </c>
      <c r="T202" s="2">
        <v>5.5636999999999999</v>
      </c>
      <c r="U202" s="2">
        <v>4.24</v>
      </c>
      <c r="V202" s="2">
        <v>5.8</v>
      </c>
      <c r="W202" s="2">
        <v>73.400000000000006</v>
      </c>
      <c r="X202" s="2">
        <v>13.948399999999999</v>
      </c>
      <c r="Y202" s="2">
        <v>4.08</v>
      </c>
      <c r="Z202" s="2">
        <v>6.4</v>
      </c>
      <c r="AA202" s="2">
        <v>63.5</v>
      </c>
      <c r="AB202" s="2">
        <v>18.898499999999999</v>
      </c>
      <c r="AC202" s="2">
        <v>9.66</v>
      </c>
      <c r="AD202" s="2">
        <v>12.6</v>
      </c>
      <c r="AE202" s="2">
        <v>76.5</v>
      </c>
      <c r="AF202" s="2">
        <v>49.715200000000003</v>
      </c>
      <c r="AG202" s="2">
        <v>4.42</v>
      </c>
      <c r="AH202" s="22">
        <v>6.4</v>
      </c>
      <c r="AI202" s="22">
        <v>69.400000000000006</v>
      </c>
      <c r="AJ202" s="22">
        <v>32.89</v>
      </c>
      <c r="AK202" s="18">
        <v>6.7</v>
      </c>
      <c r="AL202" s="18">
        <v>9</v>
      </c>
      <c r="AM202" s="18">
        <v>74.3</v>
      </c>
      <c r="AN202" s="2">
        <v>55.235799999999998</v>
      </c>
      <c r="AO202" s="2">
        <v>4.92</v>
      </c>
      <c r="AP202" s="2">
        <v>6.3</v>
      </c>
      <c r="AQ202" s="2">
        <v>77.7</v>
      </c>
      <c r="AR202" s="2">
        <v>8.4280000000000008</v>
      </c>
      <c r="AS202" s="2">
        <v>6.13</v>
      </c>
      <c r="AT202" s="2">
        <v>8.6</v>
      </c>
      <c r="AU202" s="2">
        <v>71.3</v>
      </c>
      <c r="AV202" s="2">
        <v>21.165900000000001</v>
      </c>
      <c r="AW202" s="2">
        <v>5.18</v>
      </c>
      <c r="AX202" s="2">
        <v>7.5</v>
      </c>
      <c r="AY202" s="2">
        <v>68.8</v>
      </c>
      <c r="AZ202" s="2">
        <v>23.3522</v>
      </c>
      <c r="BA202" s="2">
        <v>5.86</v>
      </c>
      <c r="BB202" s="2">
        <v>7.9</v>
      </c>
      <c r="BC202" s="2">
        <v>74.400000000000006</v>
      </c>
      <c r="BD202" s="2">
        <v>35.179699999999997</v>
      </c>
      <c r="BE202" s="4"/>
      <c r="BF202" s="4"/>
    </row>
    <row r="203" spans="1:58" x14ac:dyDescent="0.2">
      <c r="A203" s="29">
        <v>202</v>
      </c>
      <c r="B203" s="7" t="s">
        <v>72</v>
      </c>
      <c r="C203" s="3">
        <v>39929</v>
      </c>
      <c r="D203" s="4" t="s">
        <v>21</v>
      </c>
      <c r="E203" s="4" t="s">
        <v>175</v>
      </c>
      <c r="F203" s="5" t="s">
        <v>194</v>
      </c>
      <c r="G203" s="6">
        <v>0.85416666666666663</v>
      </c>
      <c r="H203" s="6">
        <v>0.87361111111111101</v>
      </c>
      <c r="I203" s="85">
        <f t="shared" si="3"/>
        <v>27.999999999999901</v>
      </c>
      <c r="J203" s="86">
        <f>I203*Segmentos!$D$7*(AH203%)*IF(ISNUMBER(AI203),AI203%,0)</f>
        <v>18278.399999999936</v>
      </c>
      <c r="K203" s="86">
        <f>I203*Segmentos!$D$7*(AL203%)*IF(ISNUMBER(AM203),AM203%,0)</f>
        <v>32961.599999999889</v>
      </c>
      <c r="L203" s="4"/>
      <c r="M203" s="2">
        <v>0.23</v>
      </c>
      <c r="N203" s="2">
        <v>1.2</v>
      </c>
      <c r="O203" s="2">
        <v>18.899999999999999</v>
      </c>
      <c r="P203" s="2">
        <v>100</v>
      </c>
      <c r="Q203" s="2">
        <v>0.01</v>
      </c>
      <c r="R203" s="2">
        <v>0.3</v>
      </c>
      <c r="S203" s="2">
        <v>3.6</v>
      </c>
      <c r="T203" s="2">
        <v>0.73360000000000003</v>
      </c>
      <c r="U203" s="2">
        <v>0.02</v>
      </c>
      <c r="V203" s="2">
        <v>0.5</v>
      </c>
      <c r="W203" s="2">
        <v>3.6</v>
      </c>
      <c r="X203" s="2">
        <v>1.6335999999999999</v>
      </c>
      <c r="Y203" s="2">
        <v>0.38</v>
      </c>
      <c r="Z203" s="2">
        <v>1.3</v>
      </c>
      <c r="AA203" s="2">
        <v>28.7</v>
      </c>
      <c r="AB203" s="2">
        <v>47.744599999999998</v>
      </c>
      <c r="AC203" s="2">
        <v>0.36</v>
      </c>
      <c r="AD203" s="2">
        <v>2.1</v>
      </c>
      <c r="AE203" s="2">
        <v>16.899999999999999</v>
      </c>
      <c r="AF203" s="2">
        <v>49.888199999999998</v>
      </c>
      <c r="AG203" s="2">
        <v>0.16</v>
      </c>
      <c r="AH203" s="22">
        <v>1.6</v>
      </c>
      <c r="AI203" s="22">
        <v>10.199999999999999</v>
      </c>
      <c r="AJ203" s="22">
        <v>32.917299999999997</v>
      </c>
      <c r="AK203" s="18">
        <v>0.3</v>
      </c>
      <c r="AL203" s="18">
        <v>0.9</v>
      </c>
      <c r="AM203" s="18">
        <v>32.700000000000003</v>
      </c>
      <c r="AN203" s="2">
        <v>67.082700000000003</v>
      </c>
      <c r="AO203" s="2">
        <v>0.15</v>
      </c>
      <c r="AP203" s="2">
        <v>1.1000000000000001</v>
      </c>
      <c r="AQ203" s="2">
        <v>13.3</v>
      </c>
      <c r="AR203" s="2">
        <v>6.7760999999999996</v>
      </c>
      <c r="AS203" s="2">
        <v>0.19</v>
      </c>
      <c r="AT203" s="2">
        <v>1.4</v>
      </c>
      <c r="AU203" s="2">
        <v>13.4</v>
      </c>
      <c r="AV203" s="2">
        <v>17.634699999999999</v>
      </c>
      <c r="AW203" s="2">
        <v>7.0000000000000007E-2</v>
      </c>
      <c r="AX203" s="2">
        <v>1.1000000000000001</v>
      </c>
      <c r="AY203" s="2">
        <v>6.4</v>
      </c>
      <c r="AZ203" s="2">
        <v>8.4573</v>
      </c>
      <c r="BA203" s="2">
        <v>0.41</v>
      </c>
      <c r="BB203" s="2">
        <v>1.3</v>
      </c>
      <c r="BC203" s="2">
        <v>31.5</v>
      </c>
      <c r="BD203" s="2">
        <v>67.131900000000002</v>
      </c>
      <c r="BE203" s="4"/>
      <c r="BF203" s="4"/>
    </row>
    <row r="204" spans="1:58" x14ac:dyDescent="0.2">
      <c r="A204" s="29">
        <v>203</v>
      </c>
      <c r="B204" s="7" t="s">
        <v>12</v>
      </c>
      <c r="C204" s="3">
        <v>39930</v>
      </c>
      <c r="D204" s="4" t="s">
        <v>8</v>
      </c>
      <c r="E204" s="4" t="s">
        <v>167</v>
      </c>
      <c r="F204" s="5" t="s">
        <v>188</v>
      </c>
      <c r="G204" s="6">
        <v>0.92013888888888884</v>
      </c>
      <c r="H204" s="6">
        <v>1.2500000000000001E-2</v>
      </c>
      <c r="I204" s="85">
        <f t="shared" si="3"/>
        <v>133.00000000000006</v>
      </c>
      <c r="J204" s="86">
        <f>I204*Segmentos!$D$7*(AH204%)*IF(ISNUMBER(AI204),AI204%,0)</f>
        <v>3936108.4000000022</v>
      </c>
      <c r="K204" s="86">
        <f>I204*Segmentos!$D$7*(AL204%)*IF(ISNUMBER(AM204),AM204%,0)</f>
        <v>4042561.6000000015</v>
      </c>
      <c r="L204" s="4"/>
      <c r="M204" s="2">
        <v>7.51</v>
      </c>
      <c r="N204" s="2">
        <v>31</v>
      </c>
      <c r="O204" s="2">
        <v>24.2</v>
      </c>
      <c r="P204" s="2">
        <v>89.432100000000005</v>
      </c>
      <c r="Q204" s="2">
        <v>4.88</v>
      </c>
      <c r="R204" s="2">
        <v>24.1</v>
      </c>
      <c r="S204" s="2">
        <v>20.2</v>
      </c>
      <c r="T204" s="2">
        <v>9.6926000000000005</v>
      </c>
      <c r="U204" s="2">
        <v>9.18</v>
      </c>
      <c r="V204" s="2">
        <v>30.3</v>
      </c>
      <c r="W204" s="2">
        <v>30.3</v>
      </c>
      <c r="X204" s="2">
        <v>22.943999999999999</v>
      </c>
      <c r="Y204" s="2">
        <v>7.68</v>
      </c>
      <c r="Z204" s="2">
        <v>31.1</v>
      </c>
      <c r="AA204" s="2">
        <v>24.7</v>
      </c>
      <c r="AB204" s="2">
        <v>27.011199999999999</v>
      </c>
      <c r="AC204" s="2">
        <v>7.61</v>
      </c>
      <c r="AD204" s="2">
        <v>35</v>
      </c>
      <c r="AE204" s="2">
        <v>21.8</v>
      </c>
      <c r="AF204" s="2">
        <v>29.784300000000002</v>
      </c>
      <c r="AG204" s="2">
        <v>7.4</v>
      </c>
      <c r="AH204" s="22">
        <v>30.7</v>
      </c>
      <c r="AI204" s="22">
        <v>24.1</v>
      </c>
      <c r="AJ204" s="22">
        <v>41.828200000000002</v>
      </c>
      <c r="AK204" s="18">
        <v>7.6</v>
      </c>
      <c r="AL204" s="18">
        <v>31.4</v>
      </c>
      <c r="AM204" s="18">
        <v>24.2</v>
      </c>
      <c r="AN204" s="2">
        <v>47.603900000000003</v>
      </c>
      <c r="AO204" s="2">
        <v>2.42</v>
      </c>
      <c r="AP204" s="2">
        <v>20</v>
      </c>
      <c r="AQ204" s="2">
        <v>12.1</v>
      </c>
      <c r="AR204" s="2">
        <v>3.1522999999999999</v>
      </c>
      <c r="AS204" s="2">
        <v>5.37</v>
      </c>
      <c r="AT204" s="2">
        <v>26.2</v>
      </c>
      <c r="AU204" s="2">
        <v>20.5</v>
      </c>
      <c r="AV204" s="2">
        <v>14.1022</v>
      </c>
      <c r="AW204" s="2">
        <v>5.83</v>
      </c>
      <c r="AX204" s="2">
        <v>30.9</v>
      </c>
      <c r="AY204" s="2">
        <v>18.8</v>
      </c>
      <c r="AZ204" s="2">
        <v>19.965599999999998</v>
      </c>
      <c r="BA204" s="2">
        <v>11.44</v>
      </c>
      <c r="BB204" s="2">
        <v>37.1</v>
      </c>
      <c r="BC204" s="2">
        <v>30.9</v>
      </c>
      <c r="BD204" s="2">
        <v>52.2121</v>
      </c>
      <c r="BE204" s="4"/>
      <c r="BF204" s="4"/>
    </row>
    <row r="205" spans="1:58" x14ac:dyDescent="0.2">
      <c r="A205" s="29">
        <v>204</v>
      </c>
      <c r="B205" s="7" t="s">
        <v>15</v>
      </c>
      <c r="C205" s="3">
        <v>39930</v>
      </c>
      <c r="D205" s="4" t="s">
        <v>13</v>
      </c>
      <c r="E205" s="4" t="s">
        <v>164</v>
      </c>
      <c r="F205" s="5" t="s">
        <v>188</v>
      </c>
      <c r="G205" s="6">
        <v>0.875</v>
      </c>
      <c r="H205" s="6">
        <v>0.91527777777777775</v>
      </c>
      <c r="I205" s="85">
        <f t="shared" si="3"/>
        <v>57.999999999999957</v>
      </c>
      <c r="J205" s="86">
        <f>I205*Segmentos!$D$7*(AH205%)*IF(ISNUMBER(AI205),AI205%,0)</f>
        <v>1841755.1999999983</v>
      </c>
      <c r="K205" s="86">
        <f>I205*Segmentos!$D$7*(AL205%)*IF(ISNUMBER(AM205),AM205%,0)</f>
        <v>2734212.799999998</v>
      </c>
      <c r="L205" s="4"/>
      <c r="M205" s="2">
        <v>9.9600000000000009</v>
      </c>
      <c r="N205" s="2">
        <v>22.3</v>
      </c>
      <c r="O205" s="2">
        <v>44.6</v>
      </c>
      <c r="P205" s="2">
        <v>88.811599999999999</v>
      </c>
      <c r="Q205" s="2">
        <v>5.76</v>
      </c>
      <c r="R205" s="2">
        <v>15.3</v>
      </c>
      <c r="S205" s="2">
        <v>37.6</v>
      </c>
      <c r="T205" s="2">
        <v>8.5618999999999996</v>
      </c>
      <c r="U205" s="2">
        <v>10.37</v>
      </c>
      <c r="V205" s="2">
        <v>22.6</v>
      </c>
      <c r="W205" s="2">
        <v>45.9</v>
      </c>
      <c r="X205" s="2">
        <v>19.3931</v>
      </c>
      <c r="Y205" s="2">
        <v>8.02</v>
      </c>
      <c r="Z205" s="2">
        <v>22</v>
      </c>
      <c r="AA205" s="2">
        <v>36.5</v>
      </c>
      <c r="AB205" s="2">
        <v>21.106999999999999</v>
      </c>
      <c r="AC205" s="2">
        <v>13.58</v>
      </c>
      <c r="AD205" s="2">
        <v>26</v>
      </c>
      <c r="AE205" s="2">
        <v>52.2</v>
      </c>
      <c r="AF205" s="2">
        <v>39.749600000000001</v>
      </c>
      <c r="AG205" s="2">
        <v>7.95</v>
      </c>
      <c r="AH205" s="22">
        <v>20.2</v>
      </c>
      <c r="AI205" s="22">
        <v>39.299999999999997</v>
      </c>
      <c r="AJ205" s="22">
        <v>33.6248</v>
      </c>
      <c r="AK205" s="18">
        <v>11.78</v>
      </c>
      <c r="AL205" s="18">
        <v>24.2</v>
      </c>
      <c r="AM205" s="18">
        <v>48.7</v>
      </c>
      <c r="AN205" s="2">
        <v>55.186700000000002</v>
      </c>
      <c r="AO205" s="2">
        <v>9.43</v>
      </c>
      <c r="AP205" s="2">
        <v>23.2</v>
      </c>
      <c r="AQ205" s="2">
        <v>40.6</v>
      </c>
      <c r="AR205" s="2">
        <v>9.1879000000000008</v>
      </c>
      <c r="AS205" s="2">
        <v>9.1199999999999992</v>
      </c>
      <c r="AT205" s="2">
        <v>20.9</v>
      </c>
      <c r="AU205" s="2">
        <v>43.7</v>
      </c>
      <c r="AV205" s="2">
        <v>17.909600000000001</v>
      </c>
      <c r="AW205" s="2">
        <v>8.31</v>
      </c>
      <c r="AX205" s="2">
        <v>20.3</v>
      </c>
      <c r="AY205" s="2">
        <v>40.9</v>
      </c>
      <c r="AZ205" s="2">
        <v>21.3142</v>
      </c>
      <c r="BA205" s="2">
        <v>11.83</v>
      </c>
      <c r="BB205" s="2">
        <v>24.4</v>
      </c>
      <c r="BC205" s="2">
        <v>48.5</v>
      </c>
      <c r="BD205" s="2">
        <v>40.399900000000002</v>
      </c>
      <c r="BE205" s="4"/>
      <c r="BF205" s="4"/>
    </row>
    <row r="206" spans="1:58" x14ac:dyDescent="0.2">
      <c r="A206" s="29">
        <v>205</v>
      </c>
      <c r="B206" s="7" t="s">
        <v>5</v>
      </c>
      <c r="C206" s="3">
        <v>39930</v>
      </c>
      <c r="D206" s="4" t="s">
        <v>3</v>
      </c>
      <c r="E206" s="4" t="s">
        <v>164</v>
      </c>
      <c r="F206" s="5" t="s">
        <v>188</v>
      </c>
      <c r="G206" s="6">
        <v>0.87430555555555556</v>
      </c>
      <c r="H206" s="6">
        <v>0.93472222222222223</v>
      </c>
      <c r="I206" s="85">
        <f t="shared" si="3"/>
        <v>87.000000000000014</v>
      </c>
      <c r="J206" s="86">
        <f>I206*Segmentos!$D$7*(AH206%)*IF(ISNUMBER(AI206),AI206%,0)</f>
        <v>2231550.0000000005</v>
      </c>
      <c r="K206" s="86">
        <f>I206*Segmentos!$D$7*(AL206%)*IF(ISNUMBER(AM206),AM206%,0)</f>
        <v>2231550.0000000005</v>
      </c>
      <c r="L206" s="4"/>
      <c r="M206" s="2">
        <v>6.42</v>
      </c>
      <c r="N206" s="2">
        <v>22.5</v>
      </c>
      <c r="O206" s="2">
        <v>28.5</v>
      </c>
      <c r="P206" s="2">
        <v>83.688900000000004</v>
      </c>
      <c r="Q206" s="2">
        <v>5.13</v>
      </c>
      <c r="R206" s="2">
        <v>16.7</v>
      </c>
      <c r="S206" s="2">
        <v>30.8</v>
      </c>
      <c r="T206" s="2">
        <v>11.161199999999999</v>
      </c>
      <c r="U206" s="2">
        <v>5.35</v>
      </c>
      <c r="V206" s="2">
        <v>21.8</v>
      </c>
      <c r="W206" s="2">
        <v>24.5</v>
      </c>
      <c r="X206" s="2">
        <v>14.639699999999999</v>
      </c>
      <c r="Y206" s="2">
        <v>6.22</v>
      </c>
      <c r="Z206" s="2">
        <v>21.9</v>
      </c>
      <c r="AA206" s="2">
        <v>28.4</v>
      </c>
      <c r="AB206" s="2">
        <v>23.936800000000002</v>
      </c>
      <c r="AC206" s="2">
        <v>7.93</v>
      </c>
      <c r="AD206" s="2">
        <v>26.4</v>
      </c>
      <c r="AE206" s="2">
        <v>30</v>
      </c>
      <c r="AF206" s="2">
        <v>33.951300000000003</v>
      </c>
      <c r="AG206" s="2">
        <v>6.43</v>
      </c>
      <c r="AH206" s="22">
        <v>22.5</v>
      </c>
      <c r="AI206" s="22">
        <v>28.5</v>
      </c>
      <c r="AJ206" s="22">
        <v>39.784399999999998</v>
      </c>
      <c r="AK206" s="18">
        <v>6.4</v>
      </c>
      <c r="AL206" s="18">
        <v>22.5</v>
      </c>
      <c r="AM206" s="18">
        <v>28.5</v>
      </c>
      <c r="AN206" s="2">
        <v>43.904499999999999</v>
      </c>
      <c r="AO206" s="2">
        <v>4.32</v>
      </c>
      <c r="AP206" s="2">
        <v>18.8</v>
      </c>
      <c r="AQ206" s="2">
        <v>23</v>
      </c>
      <c r="AR206" s="2">
        <v>6.1593999999999998</v>
      </c>
      <c r="AS206" s="2">
        <v>5.61</v>
      </c>
      <c r="AT206" s="2">
        <v>23.3</v>
      </c>
      <c r="AU206" s="2">
        <v>24.1</v>
      </c>
      <c r="AV206" s="2">
        <v>16.127199999999998</v>
      </c>
      <c r="AW206" s="2">
        <v>7.37</v>
      </c>
      <c r="AX206" s="2">
        <v>22.8</v>
      </c>
      <c r="AY206" s="2">
        <v>32.4</v>
      </c>
      <c r="AZ206" s="2">
        <v>27.641400000000001</v>
      </c>
      <c r="BA206" s="2">
        <v>6.76</v>
      </c>
      <c r="BB206" s="2">
        <v>22.9</v>
      </c>
      <c r="BC206" s="2">
        <v>29.5</v>
      </c>
      <c r="BD206" s="2">
        <v>33.760899999999999</v>
      </c>
      <c r="BE206" s="4"/>
      <c r="BF206" s="4"/>
    </row>
    <row r="207" spans="1:58" x14ac:dyDescent="0.2">
      <c r="A207" s="29">
        <v>206</v>
      </c>
      <c r="B207" s="7" t="s">
        <v>18</v>
      </c>
      <c r="C207" s="3">
        <v>39930</v>
      </c>
      <c r="D207" s="4" t="s">
        <v>17</v>
      </c>
      <c r="E207" s="4" t="s">
        <v>168</v>
      </c>
      <c r="F207" s="5" t="s">
        <v>188</v>
      </c>
      <c r="G207" s="6">
        <v>0.83263888888888893</v>
      </c>
      <c r="H207" s="6">
        <v>0.91249999999999998</v>
      </c>
      <c r="I207" s="85">
        <f t="shared" si="3"/>
        <v>114.99999999999991</v>
      </c>
      <c r="J207" s="86">
        <f>I207*Segmentos!$D$7*(AH207%)*IF(ISNUMBER(AI207),AI207%,0)</f>
        <v>422463.99999999959</v>
      </c>
      <c r="K207" s="86">
        <f>I207*Segmentos!$D$7*(AL207%)*IF(ISNUMBER(AM207),AM207%,0)</f>
        <v>186299.99999999985</v>
      </c>
      <c r="L207" s="4" t="s">
        <v>219</v>
      </c>
      <c r="M207" s="2">
        <v>0.65</v>
      </c>
      <c r="N207" s="2">
        <v>4.2</v>
      </c>
      <c r="O207" s="2">
        <v>15.3</v>
      </c>
      <c r="P207" s="2">
        <v>99.222300000000004</v>
      </c>
      <c r="Q207" s="2">
        <v>0.01</v>
      </c>
      <c r="R207" s="2">
        <v>0.3</v>
      </c>
      <c r="S207" s="2">
        <v>3.5</v>
      </c>
      <c r="T207" s="2">
        <v>0.2969</v>
      </c>
      <c r="U207" s="2">
        <v>0.04</v>
      </c>
      <c r="V207" s="2">
        <v>1.2</v>
      </c>
      <c r="W207" s="2">
        <v>3.7</v>
      </c>
      <c r="X207" s="2">
        <v>1.4401999999999999</v>
      </c>
      <c r="Y207" s="2">
        <v>0.86</v>
      </c>
      <c r="Z207" s="2">
        <v>5.7</v>
      </c>
      <c r="AA207" s="2">
        <v>15.2</v>
      </c>
      <c r="AB207" s="2">
        <v>38.9163</v>
      </c>
      <c r="AC207" s="2">
        <v>1.1599999999999999</v>
      </c>
      <c r="AD207" s="2">
        <v>6.8</v>
      </c>
      <c r="AE207" s="2">
        <v>17</v>
      </c>
      <c r="AF207" s="2">
        <v>58.568800000000003</v>
      </c>
      <c r="AG207" s="2">
        <v>0.92</v>
      </c>
      <c r="AH207" s="22">
        <v>5.6</v>
      </c>
      <c r="AI207" s="22">
        <v>16.399999999999999</v>
      </c>
      <c r="AJ207" s="22">
        <v>66.6721</v>
      </c>
      <c r="AK207" s="18">
        <v>0.4</v>
      </c>
      <c r="AL207" s="18">
        <v>3</v>
      </c>
      <c r="AM207" s="18">
        <v>13.5</v>
      </c>
      <c r="AN207" s="2">
        <v>32.550199999999997</v>
      </c>
      <c r="AO207" s="2">
        <v>0.08</v>
      </c>
      <c r="AP207" s="2">
        <v>1.6</v>
      </c>
      <c r="AQ207" s="2">
        <v>5</v>
      </c>
      <c r="AR207" s="2">
        <v>1.3432999999999999</v>
      </c>
      <c r="AS207" s="2">
        <v>0.02</v>
      </c>
      <c r="AT207" s="2">
        <v>1.2</v>
      </c>
      <c r="AU207" s="2">
        <v>1.4</v>
      </c>
      <c r="AV207" s="2">
        <v>0.57279999999999998</v>
      </c>
      <c r="AW207" s="2">
        <v>0.9</v>
      </c>
      <c r="AX207" s="2">
        <v>6.4</v>
      </c>
      <c r="AY207" s="2">
        <v>14</v>
      </c>
      <c r="AZ207" s="2">
        <v>39.829500000000003</v>
      </c>
      <c r="BA207" s="2">
        <v>0.98</v>
      </c>
      <c r="BB207" s="2">
        <v>5.0999999999999996</v>
      </c>
      <c r="BC207" s="2">
        <v>19.3</v>
      </c>
      <c r="BD207" s="2">
        <v>57.476700000000001</v>
      </c>
      <c r="BE207" s="4"/>
      <c r="BF207" s="4"/>
    </row>
    <row r="208" spans="1:58" x14ac:dyDescent="0.2">
      <c r="A208" s="29">
        <v>207</v>
      </c>
      <c r="B208" s="7" t="s">
        <v>9</v>
      </c>
      <c r="C208" s="3">
        <v>39930</v>
      </c>
      <c r="D208" s="4" t="s">
        <v>8</v>
      </c>
      <c r="E208" s="4" t="s">
        <v>168</v>
      </c>
      <c r="F208" s="5" t="s">
        <v>188</v>
      </c>
      <c r="G208" s="6">
        <v>0.79027777777777775</v>
      </c>
      <c r="H208" s="6">
        <v>0.87430555555555556</v>
      </c>
      <c r="I208" s="85">
        <f t="shared" si="3"/>
        <v>121.00000000000006</v>
      </c>
      <c r="J208" s="86">
        <f>I208*Segmentos!$D$7*(AH208%)*IF(ISNUMBER(AI208),AI208%,0)</f>
        <v>1991079.2000000011</v>
      </c>
      <c r="K208" s="86">
        <f>I208*Segmentos!$D$7*(AL208%)*IF(ISNUMBER(AM208),AM208%,0)</f>
        <v>1790800.0000000012</v>
      </c>
      <c r="L208" s="4" t="s">
        <v>218</v>
      </c>
      <c r="M208" s="2">
        <v>3.9</v>
      </c>
      <c r="N208" s="2">
        <v>14.2</v>
      </c>
      <c r="O208" s="2">
        <v>27.6</v>
      </c>
      <c r="P208" s="2">
        <v>81.949799999999996</v>
      </c>
      <c r="Q208" s="2">
        <v>2.23</v>
      </c>
      <c r="R208" s="2">
        <v>7.9</v>
      </c>
      <c r="S208" s="2">
        <v>28.1</v>
      </c>
      <c r="T208" s="2">
        <v>7.8056999999999999</v>
      </c>
      <c r="U208" s="2">
        <v>2.75</v>
      </c>
      <c r="V208" s="2">
        <v>10.1</v>
      </c>
      <c r="W208" s="2">
        <v>27.3</v>
      </c>
      <c r="X208" s="2">
        <v>12.1143</v>
      </c>
      <c r="Y208" s="2">
        <v>4.22</v>
      </c>
      <c r="Z208" s="2">
        <v>16.7</v>
      </c>
      <c r="AA208" s="2">
        <v>25.3</v>
      </c>
      <c r="AB208" s="2">
        <v>26.1907</v>
      </c>
      <c r="AC208" s="2">
        <v>5.2</v>
      </c>
      <c r="AD208" s="2">
        <v>17.600000000000001</v>
      </c>
      <c r="AE208" s="2">
        <v>29.5</v>
      </c>
      <c r="AF208" s="2">
        <v>35.839100000000002</v>
      </c>
      <c r="AG208" s="2">
        <v>4.12</v>
      </c>
      <c r="AH208" s="22">
        <v>13.4</v>
      </c>
      <c r="AI208" s="22">
        <v>30.7</v>
      </c>
      <c r="AJ208" s="22">
        <v>41.005000000000003</v>
      </c>
      <c r="AK208" s="18">
        <v>3.71</v>
      </c>
      <c r="AL208" s="18">
        <v>14.8</v>
      </c>
      <c r="AM208" s="18">
        <v>25</v>
      </c>
      <c r="AN208" s="2">
        <v>40.944800000000001</v>
      </c>
      <c r="AO208" s="2">
        <v>1.47</v>
      </c>
      <c r="AP208" s="2">
        <v>5.6</v>
      </c>
      <c r="AQ208" s="2">
        <v>26.1</v>
      </c>
      <c r="AR208" s="2">
        <v>3.3677000000000001</v>
      </c>
      <c r="AS208" s="2">
        <v>1.8</v>
      </c>
      <c r="AT208" s="2">
        <v>8.6999999999999993</v>
      </c>
      <c r="AU208" s="2">
        <v>20.8</v>
      </c>
      <c r="AV208" s="2">
        <v>8.3431999999999995</v>
      </c>
      <c r="AW208" s="2">
        <v>3.11</v>
      </c>
      <c r="AX208" s="2">
        <v>9.8000000000000007</v>
      </c>
      <c r="AY208" s="2">
        <v>31.6</v>
      </c>
      <c r="AZ208" s="2">
        <v>18.788399999999999</v>
      </c>
      <c r="BA208" s="2">
        <v>6.4</v>
      </c>
      <c r="BB208" s="2">
        <v>23</v>
      </c>
      <c r="BC208" s="2">
        <v>27.8</v>
      </c>
      <c r="BD208" s="2">
        <v>51.450499999999998</v>
      </c>
      <c r="BE208" s="4"/>
      <c r="BF208" s="4"/>
    </row>
    <row r="209" spans="1:58" x14ac:dyDescent="0.2">
      <c r="A209" s="29">
        <v>208</v>
      </c>
      <c r="B209" s="7" t="s">
        <v>1</v>
      </c>
      <c r="C209" s="3">
        <v>39930</v>
      </c>
      <c r="D209" s="4" t="s">
        <v>0</v>
      </c>
      <c r="E209" s="4" t="s">
        <v>163</v>
      </c>
      <c r="F209" s="5" t="s">
        <v>188</v>
      </c>
      <c r="G209" s="6">
        <v>0.84513888888888899</v>
      </c>
      <c r="H209" s="6">
        <v>0.88194444444444453</v>
      </c>
      <c r="I209" s="85">
        <f t="shared" si="3"/>
        <v>52.999999999999972</v>
      </c>
      <c r="J209" s="86">
        <f>I209*Segmentos!$D$7*(AH209%)*IF(ISNUMBER(AI209),AI209%,0)</f>
        <v>716390.39999999979</v>
      </c>
      <c r="K209" s="86">
        <f>I209*Segmentos!$D$7*(AL209%)*IF(ISNUMBER(AM209),AM209%,0)</f>
        <v>1647557.9999999991</v>
      </c>
      <c r="L209" s="4"/>
      <c r="M209" s="2">
        <v>5.69</v>
      </c>
      <c r="N209" s="2">
        <v>12.8</v>
      </c>
      <c r="O209" s="2">
        <v>44.4</v>
      </c>
      <c r="P209" s="2">
        <v>76.338700000000003</v>
      </c>
      <c r="Q209" s="2">
        <v>4.75</v>
      </c>
      <c r="R209" s="2">
        <v>9.9</v>
      </c>
      <c r="S209" s="2">
        <v>48</v>
      </c>
      <c r="T209" s="2">
        <v>10.621600000000001</v>
      </c>
      <c r="U209" s="2">
        <v>6.81</v>
      </c>
      <c r="V209" s="2">
        <v>15.8</v>
      </c>
      <c r="W209" s="2">
        <v>43.1</v>
      </c>
      <c r="X209" s="2">
        <v>19.150200000000002</v>
      </c>
      <c r="Y209" s="2">
        <v>6.05</v>
      </c>
      <c r="Z209" s="2">
        <v>12.7</v>
      </c>
      <c r="AA209" s="2">
        <v>47.7</v>
      </c>
      <c r="AB209" s="2">
        <v>23.977</v>
      </c>
      <c r="AC209" s="2">
        <v>5.13</v>
      </c>
      <c r="AD209" s="2">
        <v>12.5</v>
      </c>
      <c r="AE209" s="2">
        <v>41</v>
      </c>
      <c r="AF209" s="2">
        <v>22.5899</v>
      </c>
      <c r="AG209" s="2">
        <v>3.37</v>
      </c>
      <c r="AH209" s="22">
        <v>9.6</v>
      </c>
      <c r="AI209" s="22">
        <v>35.200000000000003</v>
      </c>
      <c r="AJ209" s="22">
        <v>21.4207</v>
      </c>
      <c r="AK209" s="18">
        <v>7.79</v>
      </c>
      <c r="AL209" s="18">
        <v>15.7</v>
      </c>
      <c r="AM209" s="18">
        <v>49.5</v>
      </c>
      <c r="AN209" s="2">
        <v>54.917999999999999</v>
      </c>
      <c r="AO209" s="2">
        <v>2.89</v>
      </c>
      <c r="AP209" s="2">
        <v>10</v>
      </c>
      <c r="AQ209" s="2">
        <v>29</v>
      </c>
      <c r="AR209" s="2">
        <v>4.2385999999999999</v>
      </c>
      <c r="AS209" s="2">
        <v>5.55</v>
      </c>
      <c r="AT209" s="2">
        <v>14.6</v>
      </c>
      <c r="AU209" s="2">
        <v>38.1</v>
      </c>
      <c r="AV209" s="2">
        <v>16.415400000000002</v>
      </c>
      <c r="AW209" s="2">
        <v>5.41</v>
      </c>
      <c r="AX209" s="2">
        <v>12.3</v>
      </c>
      <c r="AY209" s="2">
        <v>43.9</v>
      </c>
      <c r="AZ209" s="2">
        <v>20.880800000000001</v>
      </c>
      <c r="BA209" s="2">
        <v>6.77</v>
      </c>
      <c r="BB209" s="2">
        <v>13</v>
      </c>
      <c r="BC209" s="2">
        <v>52.2</v>
      </c>
      <c r="BD209" s="2">
        <v>34.803899999999999</v>
      </c>
      <c r="BE209" s="4"/>
      <c r="BF209" s="4"/>
    </row>
    <row r="210" spans="1:58" x14ac:dyDescent="0.2">
      <c r="A210" s="29">
        <v>209</v>
      </c>
      <c r="B210" s="7" t="s">
        <v>29</v>
      </c>
      <c r="C210" s="3">
        <v>39930</v>
      </c>
      <c r="D210" s="4" t="s">
        <v>28</v>
      </c>
      <c r="E210" s="4" t="s">
        <v>169</v>
      </c>
      <c r="F210" s="5" t="s">
        <v>188</v>
      </c>
      <c r="G210" s="6">
        <v>0.84513888888888899</v>
      </c>
      <c r="H210" s="6">
        <v>0.87569444444444444</v>
      </c>
      <c r="I210" s="85">
        <f t="shared" si="3"/>
        <v>43.999999999999844</v>
      </c>
      <c r="J210" s="86">
        <f>I210*Segmentos!$D$7*(AH210%)*IF(ISNUMBER(AI210),AI210%,0)</f>
        <v>49843.199999999822</v>
      </c>
      <c r="K210" s="86">
        <f>I210*Segmentos!$D$7*(AL210%)*IF(ISNUMBER(AM210),AM210%,0)</f>
        <v>137983.99999999951</v>
      </c>
      <c r="L210" s="4"/>
      <c r="M210" s="2">
        <v>0.54</v>
      </c>
      <c r="N210" s="2">
        <v>2</v>
      </c>
      <c r="O210" s="2">
        <v>26.8</v>
      </c>
      <c r="P210" s="2">
        <v>81.043000000000006</v>
      </c>
      <c r="Q210" s="2">
        <v>7.0000000000000007E-2</v>
      </c>
      <c r="R210" s="2">
        <v>1.1000000000000001</v>
      </c>
      <c r="S210" s="2">
        <v>6.1</v>
      </c>
      <c r="T210" s="2">
        <v>1.6328</v>
      </c>
      <c r="U210" s="2">
        <v>0.16</v>
      </c>
      <c r="V210" s="2">
        <v>1.2</v>
      </c>
      <c r="W210" s="2">
        <v>13.5</v>
      </c>
      <c r="X210" s="2">
        <v>5.0293999999999999</v>
      </c>
      <c r="Y210" s="2">
        <v>0.48</v>
      </c>
      <c r="Z210" s="2">
        <v>2</v>
      </c>
      <c r="AA210" s="2">
        <v>23.6</v>
      </c>
      <c r="AB210" s="2">
        <v>21.281400000000001</v>
      </c>
      <c r="AC210" s="2">
        <v>1.08</v>
      </c>
      <c r="AD210" s="2">
        <v>3</v>
      </c>
      <c r="AE210" s="2">
        <v>35.700000000000003</v>
      </c>
      <c r="AF210" s="2">
        <v>53.099499999999999</v>
      </c>
      <c r="AG210" s="2">
        <v>0.27</v>
      </c>
      <c r="AH210" s="22">
        <v>1.2</v>
      </c>
      <c r="AI210" s="22">
        <v>23.6</v>
      </c>
      <c r="AJ210" s="22">
        <v>19.248000000000001</v>
      </c>
      <c r="AK210" s="18">
        <v>0.79</v>
      </c>
      <c r="AL210" s="18">
        <v>2.8</v>
      </c>
      <c r="AM210" s="18">
        <v>28</v>
      </c>
      <c r="AN210" s="2">
        <v>61.795099999999998</v>
      </c>
      <c r="AO210" s="2">
        <v>7.0000000000000007E-2</v>
      </c>
      <c r="AP210" s="2">
        <v>1.1000000000000001</v>
      </c>
      <c r="AQ210" s="2">
        <v>7</v>
      </c>
      <c r="AR210" s="2">
        <v>1.2184999999999999</v>
      </c>
      <c r="AS210" s="2">
        <v>0.13</v>
      </c>
      <c r="AT210" s="2">
        <v>1.7</v>
      </c>
      <c r="AU210" s="2">
        <v>7.5</v>
      </c>
      <c r="AV210" s="2">
        <v>4.2149000000000001</v>
      </c>
      <c r="AW210" s="2">
        <v>0.39</v>
      </c>
      <c r="AX210" s="2">
        <v>2</v>
      </c>
      <c r="AY210" s="2">
        <v>19.3</v>
      </c>
      <c r="AZ210" s="2">
        <v>16.695900000000002</v>
      </c>
      <c r="BA210" s="2">
        <v>1.03</v>
      </c>
      <c r="BB210" s="2">
        <v>2.5</v>
      </c>
      <c r="BC210" s="2">
        <v>41.4</v>
      </c>
      <c r="BD210" s="2">
        <v>58.913699999999999</v>
      </c>
      <c r="BE210" s="4"/>
      <c r="BF210" s="4"/>
    </row>
    <row r="211" spans="1:58" x14ac:dyDescent="0.2">
      <c r="A211" s="29">
        <v>210</v>
      </c>
      <c r="B211" s="7" t="s">
        <v>36</v>
      </c>
      <c r="C211" s="3">
        <v>39930</v>
      </c>
      <c r="D211" s="4" t="s">
        <v>13</v>
      </c>
      <c r="E211" s="4" t="s">
        <v>163</v>
      </c>
      <c r="F211" s="5" t="s">
        <v>188</v>
      </c>
      <c r="G211" s="6">
        <v>0.91874999999999996</v>
      </c>
      <c r="H211" s="6">
        <v>0.9472222222222223</v>
      </c>
      <c r="I211" s="85">
        <f t="shared" si="3"/>
        <v>41.000000000000171</v>
      </c>
      <c r="J211" s="86">
        <f>I211*Segmentos!$D$7*(AH211%)*IF(ISNUMBER(AI211),AI211%,0)</f>
        <v>1395886.0000000058</v>
      </c>
      <c r="K211" s="86">
        <f>I211*Segmentos!$D$7*(AL211%)*IF(ISNUMBER(AM211),AM211%,0)</f>
        <v>2639826.0000000112</v>
      </c>
      <c r="L211" s="4"/>
      <c r="M211" s="2">
        <v>12.48</v>
      </c>
      <c r="N211" s="2">
        <v>19.7</v>
      </c>
      <c r="O211" s="2">
        <v>63.3</v>
      </c>
      <c r="P211" s="2">
        <v>86.039000000000001</v>
      </c>
      <c r="Q211" s="2">
        <v>8.18</v>
      </c>
      <c r="R211" s="2">
        <v>13.4</v>
      </c>
      <c r="S211" s="2">
        <v>60.9</v>
      </c>
      <c r="T211" s="2">
        <v>9.4057999999999993</v>
      </c>
      <c r="U211" s="2">
        <v>13.28</v>
      </c>
      <c r="V211" s="2">
        <v>22.7</v>
      </c>
      <c r="W211" s="2">
        <v>58.6</v>
      </c>
      <c r="X211" s="2">
        <v>19.184899999999999</v>
      </c>
      <c r="Y211" s="2">
        <v>11.75</v>
      </c>
      <c r="Z211" s="2">
        <v>19.100000000000001</v>
      </c>
      <c r="AA211" s="2">
        <v>61.4</v>
      </c>
      <c r="AB211" s="2">
        <v>23.906600000000001</v>
      </c>
      <c r="AC211" s="2">
        <v>14.82</v>
      </c>
      <c r="AD211" s="2">
        <v>21.6</v>
      </c>
      <c r="AE211" s="2">
        <v>68.599999999999994</v>
      </c>
      <c r="AF211" s="2">
        <v>33.541699999999999</v>
      </c>
      <c r="AG211" s="2">
        <v>8.49</v>
      </c>
      <c r="AH211" s="22">
        <v>14.5</v>
      </c>
      <c r="AI211" s="22">
        <v>58.7</v>
      </c>
      <c r="AJ211" s="22">
        <v>27.767099999999999</v>
      </c>
      <c r="AK211" s="18">
        <v>16.079999999999998</v>
      </c>
      <c r="AL211" s="18">
        <v>24.5</v>
      </c>
      <c r="AM211" s="18">
        <v>65.7</v>
      </c>
      <c r="AN211" s="2">
        <v>58.271999999999998</v>
      </c>
      <c r="AO211" s="2">
        <v>13.24</v>
      </c>
      <c r="AP211" s="2">
        <v>20.3</v>
      </c>
      <c r="AQ211" s="2">
        <v>65.3</v>
      </c>
      <c r="AR211" s="2">
        <v>9.9713999999999992</v>
      </c>
      <c r="AS211" s="2">
        <v>12.15</v>
      </c>
      <c r="AT211" s="2">
        <v>19.600000000000001</v>
      </c>
      <c r="AU211" s="2">
        <v>61.8</v>
      </c>
      <c r="AV211" s="2">
        <v>18.447800000000001</v>
      </c>
      <c r="AW211" s="2">
        <v>11.97</v>
      </c>
      <c r="AX211" s="2">
        <v>20.399999999999999</v>
      </c>
      <c r="AY211" s="2">
        <v>58.6</v>
      </c>
      <c r="AZ211" s="2">
        <v>23.728300000000001</v>
      </c>
      <c r="BA211" s="2">
        <v>12.84</v>
      </c>
      <c r="BB211" s="2">
        <v>19.100000000000001</v>
      </c>
      <c r="BC211" s="2">
        <v>67.2</v>
      </c>
      <c r="BD211" s="2">
        <v>33.891500000000001</v>
      </c>
      <c r="BE211" s="4"/>
      <c r="BF211" s="4"/>
    </row>
    <row r="212" spans="1:58" x14ac:dyDescent="0.2">
      <c r="A212" s="29">
        <v>211</v>
      </c>
      <c r="B212" s="7" t="s">
        <v>30</v>
      </c>
      <c r="C212" s="3">
        <v>39930</v>
      </c>
      <c r="D212" s="4" t="s">
        <v>28</v>
      </c>
      <c r="E212" s="4" t="s">
        <v>163</v>
      </c>
      <c r="F212" s="5" t="s">
        <v>188</v>
      </c>
      <c r="G212" s="6">
        <v>0.87569444444444444</v>
      </c>
      <c r="H212" s="6">
        <v>0.91180555555555554</v>
      </c>
      <c r="I212" s="85">
        <f t="shared" si="3"/>
        <v>51.999999999999972</v>
      </c>
      <c r="J212" s="86">
        <f>I212*Segmentos!$D$7*(AH212%)*IF(ISNUMBER(AI212),AI212%,0)</f>
        <v>141148.79999999993</v>
      </c>
      <c r="K212" s="86">
        <f>I212*Segmentos!$D$7*(AL212%)*IF(ISNUMBER(AM212),AM212%,0)</f>
        <v>331531.19999999984</v>
      </c>
      <c r="L212" s="4"/>
      <c r="M212" s="2">
        <v>1.1499999999999999</v>
      </c>
      <c r="N212" s="2">
        <v>3</v>
      </c>
      <c r="O212" s="2">
        <v>39.1</v>
      </c>
      <c r="P212" s="2">
        <v>80.992900000000006</v>
      </c>
      <c r="Q212" s="2">
        <v>0.02</v>
      </c>
      <c r="R212" s="2">
        <v>0.1</v>
      </c>
      <c r="S212" s="2">
        <v>26.9</v>
      </c>
      <c r="T212" s="2">
        <v>0.2787</v>
      </c>
      <c r="U212" s="2">
        <v>1.17</v>
      </c>
      <c r="V212" s="2">
        <v>2.7</v>
      </c>
      <c r="W212" s="2">
        <v>42.6</v>
      </c>
      <c r="X212" s="2">
        <v>17.199100000000001</v>
      </c>
      <c r="Y212" s="2">
        <v>0.85</v>
      </c>
      <c r="Z212" s="2">
        <v>2.9</v>
      </c>
      <c r="AA212" s="2">
        <v>28.7</v>
      </c>
      <c r="AB212" s="2">
        <v>17.522600000000001</v>
      </c>
      <c r="AC212" s="2">
        <v>2</v>
      </c>
      <c r="AD212" s="2">
        <v>4.5999999999999996</v>
      </c>
      <c r="AE212" s="2">
        <v>43.8</v>
      </c>
      <c r="AF212" s="2">
        <v>45.9925</v>
      </c>
      <c r="AG212" s="2">
        <v>0.68</v>
      </c>
      <c r="AH212" s="22">
        <v>2.6</v>
      </c>
      <c r="AI212" s="22">
        <v>26.1</v>
      </c>
      <c r="AJ212" s="22">
        <v>22.5411</v>
      </c>
      <c r="AK212" s="18">
        <v>1.58</v>
      </c>
      <c r="AL212" s="18">
        <v>3.3</v>
      </c>
      <c r="AM212" s="18">
        <v>48.3</v>
      </c>
      <c r="AN212" s="2">
        <v>58.451799999999999</v>
      </c>
      <c r="AO212" s="2">
        <v>0.51</v>
      </c>
      <c r="AP212" s="2">
        <v>1.7</v>
      </c>
      <c r="AQ212" s="2">
        <v>30.6</v>
      </c>
      <c r="AR212" s="2">
        <v>3.91</v>
      </c>
      <c r="AS212" s="2">
        <v>0.78</v>
      </c>
      <c r="AT212" s="2">
        <v>1.8</v>
      </c>
      <c r="AU212" s="2">
        <v>44.5</v>
      </c>
      <c r="AV212" s="2">
        <v>12.101100000000001</v>
      </c>
      <c r="AW212" s="2">
        <v>1.21</v>
      </c>
      <c r="AX212" s="2">
        <v>3.1</v>
      </c>
      <c r="AY212" s="2">
        <v>38.799999999999997</v>
      </c>
      <c r="AZ212" s="2">
        <v>24.3566</v>
      </c>
      <c r="BA212" s="2">
        <v>1.51</v>
      </c>
      <c r="BB212" s="2">
        <v>3.9</v>
      </c>
      <c r="BC212" s="2">
        <v>38.799999999999997</v>
      </c>
      <c r="BD212" s="2">
        <v>40.6252</v>
      </c>
      <c r="BE212" s="4"/>
      <c r="BF212" s="4"/>
    </row>
    <row r="213" spans="1:58" x14ac:dyDescent="0.2">
      <c r="A213" s="29">
        <v>212</v>
      </c>
      <c r="B213" s="7" t="s">
        <v>20</v>
      </c>
      <c r="C213" s="3">
        <v>39930</v>
      </c>
      <c r="D213" s="4" t="s">
        <v>17</v>
      </c>
      <c r="E213" s="4" t="s">
        <v>169</v>
      </c>
      <c r="F213" s="5" t="s">
        <v>188</v>
      </c>
      <c r="G213" s="6">
        <v>0.9159722222222223</v>
      </c>
      <c r="H213" s="6">
        <v>0.9590277777777777</v>
      </c>
      <c r="I213" s="85">
        <f t="shared" si="3"/>
        <v>61.99999999999978</v>
      </c>
      <c r="J213" s="86">
        <f>I213*Segmentos!$D$7*(AH213%)*IF(ISNUMBER(AI213),AI213%,0)</f>
        <v>170227.19999999943</v>
      </c>
      <c r="K213" s="86">
        <f>I213*Segmentos!$D$7*(AL213%)*IF(ISNUMBER(AM213),AM213%,0)</f>
        <v>32735.999999999887</v>
      </c>
      <c r="L213" s="4"/>
      <c r="M213" s="2">
        <v>0.39</v>
      </c>
      <c r="N213" s="2">
        <v>2</v>
      </c>
      <c r="O213" s="2">
        <v>19.600000000000001</v>
      </c>
      <c r="P213" s="2">
        <v>99.700599999999994</v>
      </c>
      <c r="Q213" s="2">
        <v>0</v>
      </c>
      <c r="R213" s="2">
        <v>0</v>
      </c>
      <c r="S213" s="8" t="s">
        <v>577</v>
      </c>
      <c r="T213" s="2">
        <v>0</v>
      </c>
      <c r="U213" s="2">
        <v>0.03</v>
      </c>
      <c r="V213" s="2">
        <v>0.7</v>
      </c>
      <c r="W213" s="2">
        <v>4.8</v>
      </c>
      <c r="X213" s="2">
        <v>1.7183999999999999</v>
      </c>
      <c r="Y213" s="2">
        <v>0.1</v>
      </c>
      <c r="Z213" s="2">
        <v>1.3</v>
      </c>
      <c r="AA213" s="2">
        <v>8.1999999999999993</v>
      </c>
      <c r="AB213" s="2">
        <v>7.8163999999999998</v>
      </c>
      <c r="AC213" s="2">
        <v>1.0900000000000001</v>
      </c>
      <c r="AD213" s="2">
        <v>4.5</v>
      </c>
      <c r="AE213" s="2">
        <v>23.9</v>
      </c>
      <c r="AF213" s="2">
        <v>90.165700000000001</v>
      </c>
      <c r="AG213" s="2">
        <v>0.69</v>
      </c>
      <c r="AH213" s="22">
        <v>2.6</v>
      </c>
      <c r="AI213" s="22">
        <v>26.4</v>
      </c>
      <c r="AJ213" s="22">
        <v>82.482799999999997</v>
      </c>
      <c r="AK213" s="18">
        <v>0.13</v>
      </c>
      <c r="AL213" s="18">
        <v>1.5</v>
      </c>
      <c r="AM213" s="18">
        <v>8.8000000000000007</v>
      </c>
      <c r="AN213" s="2">
        <v>17.2178</v>
      </c>
      <c r="AO213" s="2">
        <v>0.19</v>
      </c>
      <c r="AP213" s="2">
        <v>0.2</v>
      </c>
      <c r="AQ213" s="2">
        <v>88.4</v>
      </c>
      <c r="AR213" s="2">
        <v>5.2088999999999999</v>
      </c>
      <c r="AS213" s="2">
        <v>0.02</v>
      </c>
      <c r="AT213" s="2">
        <v>1</v>
      </c>
      <c r="AU213" s="2">
        <v>2.4</v>
      </c>
      <c r="AV213" s="2">
        <v>1.3029999999999999</v>
      </c>
      <c r="AW213" s="2">
        <v>0.44</v>
      </c>
      <c r="AX213" s="2">
        <v>1.8</v>
      </c>
      <c r="AY213" s="2">
        <v>23.8</v>
      </c>
      <c r="AZ213" s="2">
        <v>31.7622</v>
      </c>
      <c r="BA213" s="2">
        <v>0.64</v>
      </c>
      <c r="BB213" s="2">
        <v>3.2</v>
      </c>
      <c r="BC213" s="2">
        <v>19.600000000000001</v>
      </c>
      <c r="BD213" s="2">
        <v>61.426400000000001</v>
      </c>
      <c r="BE213" s="4"/>
      <c r="BF213" s="4"/>
    </row>
    <row r="214" spans="1:58" x14ac:dyDescent="0.2">
      <c r="A214" s="29">
        <v>213</v>
      </c>
      <c r="B214" s="7" t="s">
        <v>11</v>
      </c>
      <c r="C214" s="3">
        <v>39930</v>
      </c>
      <c r="D214" s="4" t="s">
        <v>8</v>
      </c>
      <c r="E214" s="4" t="s">
        <v>166</v>
      </c>
      <c r="F214" s="5" t="s">
        <v>188</v>
      </c>
      <c r="G214" s="6">
        <v>0.91041666666666676</v>
      </c>
      <c r="H214" s="6">
        <v>0.91180555555555554</v>
      </c>
      <c r="I214" s="85">
        <f t="shared" si="3"/>
        <v>1.999999999999833</v>
      </c>
      <c r="J214" s="86">
        <f>I214*Segmentos!$D$7*(AH214%)*IF(ISNUMBER(AI214),AI214%,0)</f>
        <v>29244.799999997562</v>
      </c>
      <c r="K214" s="86">
        <f>I214*Segmentos!$D$7*(AL214%)*IF(ISNUMBER(AM214),AM214%,0)</f>
        <v>35622.399999997018</v>
      </c>
      <c r="L214" s="4"/>
      <c r="M214" s="2">
        <v>4.05</v>
      </c>
      <c r="N214" s="2">
        <v>4.0999999999999996</v>
      </c>
      <c r="O214" s="2">
        <v>97.7</v>
      </c>
      <c r="P214" s="2">
        <v>91.775099999999995</v>
      </c>
      <c r="Q214" s="2">
        <v>3.35</v>
      </c>
      <c r="R214" s="2">
        <v>3.4</v>
      </c>
      <c r="S214" s="2">
        <v>100</v>
      </c>
      <c r="T214" s="2">
        <v>12.692399999999999</v>
      </c>
      <c r="U214" s="2">
        <v>3.86</v>
      </c>
      <c r="V214" s="2">
        <v>3.9</v>
      </c>
      <c r="W214" s="2">
        <v>100</v>
      </c>
      <c r="X214" s="2">
        <v>18.377700000000001</v>
      </c>
      <c r="Y214" s="2">
        <v>1.74</v>
      </c>
      <c r="Z214" s="2">
        <v>1.9</v>
      </c>
      <c r="AA214" s="2">
        <v>91.9</v>
      </c>
      <c r="AB214" s="2">
        <v>11.635999999999999</v>
      </c>
      <c r="AC214" s="2">
        <v>6.59</v>
      </c>
      <c r="AD214" s="2">
        <v>6.7</v>
      </c>
      <c r="AE214" s="2">
        <v>97.7</v>
      </c>
      <c r="AF214" s="2">
        <v>49.068899999999999</v>
      </c>
      <c r="AG214" s="2">
        <v>3.61</v>
      </c>
      <c r="AH214" s="22">
        <v>3.7</v>
      </c>
      <c r="AI214" s="22">
        <v>98.8</v>
      </c>
      <c r="AJ214" s="22">
        <v>38.811500000000002</v>
      </c>
      <c r="AK214" s="18">
        <v>4.4400000000000004</v>
      </c>
      <c r="AL214" s="18">
        <v>4.5999999999999996</v>
      </c>
      <c r="AM214" s="18">
        <v>96.8</v>
      </c>
      <c r="AN214" s="2">
        <v>52.963500000000003</v>
      </c>
      <c r="AO214" s="2">
        <v>0.88</v>
      </c>
      <c r="AP214" s="2">
        <v>1</v>
      </c>
      <c r="AQ214" s="2">
        <v>88.9</v>
      </c>
      <c r="AR214" s="2">
        <v>2.1823999999999999</v>
      </c>
      <c r="AS214" s="2">
        <v>2.31</v>
      </c>
      <c r="AT214" s="2">
        <v>2.2999999999999998</v>
      </c>
      <c r="AU214" s="2">
        <v>100</v>
      </c>
      <c r="AV214" s="2">
        <v>11.5389</v>
      </c>
      <c r="AW214" s="2">
        <v>3.48</v>
      </c>
      <c r="AX214" s="2">
        <v>3.6</v>
      </c>
      <c r="AY214" s="2">
        <v>96.2</v>
      </c>
      <c r="AZ214" s="2">
        <v>22.693200000000001</v>
      </c>
      <c r="BA214" s="2">
        <v>6.37</v>
      </c>
      <c r="BB214" s="2">
        <v>6.5</v>
      </c>
      <c r="BC214" s="2">
        <v>98.2</v>
      </c>
      <c r="BD214" s="2">
        <v>55.360599999999998</v>
      </c>
      <c r="BE214" s="4"/>
      <c r="BF214" s="4"/>
    </row>
    <row r="215" spans="1:58" x14ac:dyDescent="0.2">
      <c r="A215" s="29">
        <v>214</v>
      </c>
      <c r="B215" s="7" t="s">
        <v>11</v>
      </c>
      <c r="C215" s="3">
        <v>39930</v>
      </c>
      <c r="D215" s="4" t="s">
        <v>0</v>
      </c>
      <c r="E215" s="4" t="s">
        <v>166</v>
      </c>
      <c r="F215" s="5" t="s">
        <v>188</v>
      </c>
      <c r="G215" s="6">
        <v>0.91041666666666676</v>
      </c>
      <c r="H215" s="6">
        <v>0.91319444444444453</v>
      </c>
      <c r="I215" s="85">
        <f t="shared" si="3"/>
        <v>3.9999999999999858</v>
      </c>
      <c r="J215" s="86">
        <f>I215*Segmentos!$D$7*(AH215%)*IF(ISNUMBER(AI215),AI215%,0)</f>
        <v>74303.999999999738</v>
      </c>
      <c r="K215" s="86">
        <f>I215*Segmentos!$D$7*(AL215%)*IF(ISNUMBER(AM215),AM215%,0)</f>
        <v>104575.99999999964</v>
      </c>
      <c r="L215" s="4"/>
      <c r="M215" s="2">
        <v>5.64</v>
      </c>
      <c r="N215" s="2">
        <v>7.1</v>
      </c>
      <c r="O215" s="2">
        <v>80</v>
      </c>
      <c r="P215" s="2">
        <v>88.601799999999997</v>
      </c>
      <c r="Q215" s="2">
        <v>1.91</v>
      </c>
      <c r="R215" s="2">
        <v>3</v>
      </c>
      <c r="S215" s="2">
        <v>63.2</v>
      </c>
      <c r="T215" s="2">
        <v>5.0156000000000001</v>
      </c>
      <c r="U215" s="2">
        <v>3.86</v>
      </c>
      <c r="V215" s="2">
        <v>5</v>
      </c>
      <c r="W215" s="2">
        <v>76.7</v>
      </c>
      <c r="X215" s="2">
        <v>12.7164</v>
      </c>
      <c r="Y215" s="2">
        <v>6.34</v>
      </c>
      <c r="Z215" s="2">
        <v>7.9</v>
      </c>
      <c r="AA215" s="2">
        <v>80.599999999999994</v>
      </c>
      <c r="AB215" s="2">
        <v>29.39</v>
      </c>
      <c r="AC215" s="2">
        <v>8.0500000000000007</v>
      </c>
      <c r="AD215" s="2">
        <v>9.6999999999999993</v>
      </c>
      <c r="AE215" s="2">
        <v>83.3</v>
      </c>
      <c r="AF215" s="2">
        <v>41.479900000000001</v>
      </c>
      <c r="AG215" s="2">
        <v>4.63</v>
      </c>
      <c r="AH215" s="22">
        <v>6</v>
      </c>
      <c r="AI215" s="22">
        <v>77.400000000000006</v>
      </c>
      <c r="AJ215" s="22">
        <v>34.511400000000002</v>
      </c>
      <c r="AK215" s="18">
        <v>6.55</v>
      </c>
      <c r="AL215" s="18">
        <v>8</v>
      </c>
      <c r="AM215" s="18">
        <v>81.7</v>
      </c>
      <c r="AN215" s="2">
        <v>54.090400000000002</v>
      </c>
      <c r="AO215" s="2">
        <v>3.49</v>
      </c>
      <c r="AP215" s="2">
        <v>5.4</v>
      </c>
      <c r="AQ215" s="2">
        <v>64.8</v>
      </c>
      <c r="AR215" s="2">
        <v>5.9907000000000004</v>
      </c>
      <c r="AS215" s="2">
        <v>6.69</v>
      </c>
      <c r="AT215" s="2">
        <v>8.8000000000000007</v>
      </c>
      <c r="AU215" s="2">
        <v>76.400000000000006</v>
      </c>
      <c r="AV215" s="2">
        <v>23.133400000000002</v>
      </c>
      <c r="AW215" s="2">
        <v>6.52</v>
      </c>
      <c r="AX215" s="2">
        <v>7.6</v>
      </c>
      <c r="AY215" s="2">
        <v>85.7</v>
      </c>
      <c r="AZ215" s="2">
        <v>29.427700000000002</v>
      </c>
      <c r="BA215" s="2">
        <v>5</v>
      </c>
      <c r="BB215" s="2">
        <v>6.1</v>
      </c>
      <c r="BC215" s="2">
        <v>81.400000000000006</v>
      </c>
      <c r="BD215" s="2">
        <v>30.049900000000001</v>
      </c>
      <c r="BE215" s="4"/>
      <c r="BF215" s="4"/>
    </row>
    <row r="216" spans="1:58" x14ac:dyDescent="0.2">
      <c r="A216" s="29">
        <v>215</v>
      </c>
      <c r="B216" s="7" t="s">
        <v>6</v>
      </c>
      <c r="C216" s="3">
        <v>39930</v>
      </c>
      <c r="D216" s="4" t="s">
        <v>3</v>
      </c>
      <c r="E216" s="4" t="s">
        <v>166</v>
      </c>
      <c r="F216" s="5" t="s">
        <v>188</v>
      </c>
      <c r="G216" s="6">
        <v>0.9159722222222223</v>
      </c>
      <c r="H216" s="6">
        <v>0.91736111111111107</v>
      </c>
      <c r="I216" s="85">
        <f t="shared" si="3"/>
        <v>1.999999999999833</v>
      </c>
      <c r="J216" s="86">
        <f>I216*Segmentos!$D$7*(AH216%)*IF(ISNUMBER(AI216),AI216%,0)</f>
        <v>37324.799999996882</v>
      </c>
      <c r="K216" s="86">
        <f>I216*Segmentos!$D$7*(AL216%)*IF(ISNUMBER(AM216),AM216%,0)</f>
        <v>36319.999999996966</v>
      </c>
      <c r="L216" s="4"/>
      <c r="M216" s="2">
        <v>4.5999999999999996</v>
      </c>
      <c r="N216" s="2">
        <v>4.9000000000000004</v>
      </c>
      <c r="O216" s="2">
        <v>93.8</v>
      </c>
      <c r="P216" s="2">
        <v>83.022900000000007</v>
      </c>
      <c r="Q216" s="2">
        <v>4.91</v>
      </c>
      <c r="R216" s="2">
        <v>4.9000000000000004</v>
      </c>
      <c r="S216" s="2">
        <v>100</v>
      </c>
      <c r="T216" s="2">
        <v>14.7995</v>
      </c>
      <c r="U216" s="2">
        <v>3.64</v>
      </c>
      <c r="V216" s="2">
        <v>3.8</v>
      </c>
      <c r="W216" s="2">
        <v>95.5</v>
      </c>
      <c r="X216" s="2">
        <v>13.795299999999999</v>
      </c>
      <c r="Y216" s="2">
        <v>4.55</v>
      </c>
      <c r="Z216" s="2">
        <v>4.8</v>
      </c>
      <c r="AA216" s="2">
        <v>95.6</v>
      </c>
      <c r="AB216" s="2">
        <v>24.270099999999999</v>
      </c>
      <c r="AC216" s="2">
        <v>5.09</v>
      </c>
      <c r="AD216" s="2">
        <v>5.7</v>
      </c>
      <c r="AE216" s="2">
        <v>88.9</v>
      </c>
      <c r="AF216" s="2">
        <v>30.157900000000001</v>
      </c>
      <c r="AG216" s="2">
        <v>4.63</v>
      </c>
      <c r="AH216" s="22">
        <v>4.8</v>
      </c>
      <c r="AI216" s="22">
        <v>97.2</v>
      </c>
      <c r="AJ216" s="22">
        <v>39.6905</v>
      </c>
      <c r="AK216" s="18">
        <v>4.5599999999999996</v>
      </c>
      <c r="AL216" s="18">
        <v>5</v>
      </c>
      <c r="AM216" s="18">
        <v>90.8</v>
      </c>
      <c r="AN216" s="2">
        <v>43.332500000000003</v>
      </c>
      <c r="AO216" s="2">
        <v>1.86</v>
      </c>
      <c r="AP216" s="2">
        <v>1.9</v>
      </c>
      <c r="AQ216" s="2">
        <v>100</v>
      </c>
      <c r="AR216" s="2">
        <v>3.6703999999999999</v>
      </c>
      <c r="AS216" s="2">
        <v>3.66</v>
      </c>
      <c r="AT216" s="2">
        <v>3.9</v>
      </c>
      <c r="AU216" s="2">
        <v>93.4</v>
      </c>
      <c r="AV216" s="2">
        <v>14.5572</v>
      </c>
      <c r="AW216" s="2">
        <v>6.22</v>
      </c>
      <c r="AX216" s="2">
        <v>6.9</v>
      </c>
      <c r="AY216" s="2">
        <v>90.5</v>
      </c>
      <c r="AZ216" s="2">
        <v>32.332000000000001</v>
      </c>
      <c r="BA216" s="2">
        <v>4.6900000000000004</v>
      </c>
      <c r="BB216" s="2">
        <v>4.9000000000000004</v>
      </c>
      <c r="BC216" s="2">
        <v>96.7</v>
      </c>
      <c r="BD216" s="2">
        <v>32.463299999999997</v>
      </c>
      <c r="BE216" s="4"/>
      <c r="BF216" s="4"/>
    </row>
    <row r="217" spans="1:58" x14ac:dyDescent="0.2">
      <c r="A217" s="29">
        <v>216</v>
      </c>
      <c r="B217" s="7" t="s">
        <v>31</v>
      </c>
      <c r="C217" s="3">
        <v>39930</v>
      </c>
      <c r="D217" s="4" t="s">
        <v>28</v>
      </c>
      <c r="E217" s="4" t="s">
        <v>166</v>
      </c>
      <c r="F217" s="5" t="s">
        <v>188</v>
      </c>
      <c r="G217" s="6">
        <v>0.91180555555555554</v>
      </c>
      <c r="H217" s="6">
        <v>0.9145833333333333</v>
      </c>
      <c r="I217" s="85">
        <f t="shared" si="3"/>
        <v>3.9999999999999858</v>
      </c>
      <c r="J217" s="86">
        <f>I217*Segmentos!$D$7*(AH217%)*IF(ISNUMBER(AI217),AI217%,0)</f>
        <v>9807.9999999999654</v>
      </c>
      <c r="K217" s="86">
        <f>I217*Segmentos!$D$7*(AL217%)*IF(ISNUMBER(AM217),AM217%,0)</f>
        <v>25625.599999999915</v>
      </c>
      <c r="L217" s="4"/>
      <c r="M217" s="2">
        <v>1.1399999999999999</v>
      </c>
      <c r="N217" s="2">
        <v>1.6</v>
      </c>
      <c r="O217" s="2">
        <v>69.5</v>
      </c>
      <c r="P217" s="2">
        <v>84.401899999999998</v>
      </c>
      <c r="Q217" s="2">
        <v>0.04</v>
      </c>
      <c r="R217" s="2">
        <v>0.1</v>
      </c>
      <c r="S217" s="2">
        <v>50</v>
      </c>
      <c r="T217" s="2">
        <v>0.54679999999999995</v>
      </c>
      <c r="U217" s="2">
        <v>1.1000000000000001</v>
      </c>
      <c r="V217" s="2">
        <v>2.1</v>
      </c>
      <c r="W217" s="2">
        <v>51.8</v>
      </c>
      <c r="X217" s="2">
        <v>17.055399999999999</v>
      </c>
      <c r="Y217" s="2">
        <v>0.93</v>
      </c>
      <c r="Z217" s="2">
        <v>1.3</v>
      </c>
      <c r="AA217" s="2">
        <v>71.7</v>
      </c>
      <c r="AB217" s="2">
        <v>20.2791</v>
      </c>
      <c r="AC217" s="2">
        <v>1.91</v>
      </c>
      <c r="AD217" s="2">
        <v>2.4</v>
      </c>
      <c r="AE217" s="2">
        <v>78.599999999999994</v>
      </c>
      <c r="AF217" s="2">
        <v>46.520600000000002</v>
      </c>
      <c r="AG217" s="2">
        <v>0.61</v>
      </c>
      <c r="AH217" s="22">
        <v>1</v>
      </c>
      <c r="AI217" s="22">
        <v>61.3</v>
      </c>
      <c r="AJ217" s="22">
        <v>21.5716</v>
      </c>
      <c r="AK217" s="18">
        <v>1.61</v>
      </c>
      <c r="AL217" s="18">
        <v>2.2000000000000002</v>
      </c>
      <c r="AM217" s="18">
        <v>72.8</v>
      </c>
      <c r="AN217" s="2">
        <v>62.830300000000001</v>
      </c>
      <c r="AO217" s="2">
        <v>1.03</v>
      </c>
      <c r="AP217" s="2">
        <v>1.2</v>
      </c>
      <c r="AQ217" s="2">
        <v>83.2</v>
      </c>
      <c r="AR217" s="2">
        <v>8.3437000000000001</v>
      </c>
      <c r="AS217" s="2">
        <v>0.64</v>
      </c>
      <c r="AT217" s="2">
        <v>1.6</v>
      </c>
      <c r="AU217" s="2">
        <v>40</v>
      </c>
      <c r="AV217" s="2">
        <v>10.5062</v>
      </c>
      <c r="AW217" s="2">
        <v>1.1599999999999999</v>
      </c>
      <c r="AX217" s="2">
        <v>1.2</v>
      </c>
      <c r="AY217" s="2">
        <v>100</v>
      </c>
      <c r="AZ217" s="2">
        <v>24.706399999999999</v>
      </c>
      <c r="BA217" s="2">
        <v>1.44</v>
      </c>
      <c r="BB217" s="2">
        <v>2.1</v>
      </c>
      <c r="BC217" s="2">
        <v>67.5</v>
      </c>
      <c r="BD217" s="2">
        <v>40.845599999999997</v>
      </c>
      <c r="BE217" s="4"/>
      <c r="BF217" s="4"/>
    </row>
    <row r="218" spans="1:58" x14ac:dyDescent="0.2">
      <c r="A218" s="29">
        <v>217</v>
      </c>
      <c r="B218" s="7" t="s">
        <v>37</v>
      </c>
      <c r="C218" s="3">
        <v>39930</v>
      </c>
      <c r="D218" s="4" t="s">
        <v>21</v>
      </c>
      <c r="E218" s="4" t="s">
        <v>173</v>
      </c>
      <c r="F218" s="5" t="s">
        <v>188</v>
      </c>
      <c r="G218" s="6">
        <v>0.87222222222222223</v>
      </c>
      <c r="H218" s="6">
        <v>0.87291666666666667</v>
      </c>
      <c r="I218" s="85">
        <f t="shared" si="3"/>
        <v>0.99999999999999645</v>
      </c>
      <c r="J218" s="86">
        <f>I218*Segmentos!$D$7*(AH218%)*IF(ISNUMBER(AI218),AI218%,0)</f>
        <v>2399.9999999999918</v>
      </c>
      <c r="K218" s="86">
        <f>I218*Segmentos!$D$7*(AL218%)*IF(ISNUMBER(AM218),AM218%,0)</f>
        <v>2799.99999999999</v>
      </c>
      <c r="L218" s="4"/>
      <c r="M218" s="2">
        <v>0.69</v>
      </c>
      <c r="N218" s="2">
        <v>0.7</v>
      </c>
      <c r="O218" s="2">
        <v>100</v>
      </c>
      <c r="P218" s="2">
        <v>100</v>
      </c>
      <c r="Q218" s="2">
        <v>0</v>
      </c>
      <c r="R218" s="2">
        <v>0</v>
      </c>
      <c r="S218" s="8" t="s">
        <v>577</v>
      </c>
      <c r="T218" s="2">
        <v>0</v>
      </c>
      <c r="U218" s="2">
        <v>1.1100000000000001</v>
      </c>
      <c r="V218" s="2">
        <v>1.1000000000000001</v>
      </c>
      <c r="W218" s="2">
        <v>100</v>
      </c>
      <c r="X218" s="2">
        <v>33.348999999999997</v>
      </c>
      <c r="Y218" s="2">
        <v>0.42</v>
      </c>
      <c r="Z218" s="2">
        <v>0.4</v>
      </c>
      <c r="AA218" s="2">
        <v>100</v>
      </c>
      <c r="AB218" s="2">
        <v>17.6812</v>
      </c>
      <c r="AC218" s="2">
        <v>1.04</v>
      </c>
      <c r="AD218" s="2">
        <v>1</v>
      </c>
      <c r="AE218" s="2">
        <v>100</v>
      </c>
      <c r="AF218" s="2">
        <v>48.969799999999999</v>
      </c>
      <c r="AG218" s="2">
        <v>0.64</v>
      </c>
      <c r="AH218" s="22">
        <v>0.6</v>
      </c>
      <c r="AI218" s="22">
        <v>100</v>
      </c>
      <c r="AJ218" s="22">
        <v>43.477600000000002</v>
      </c>
      <c r="AK218" s="18">
        <v>0.75</v>
      </c>
      <c r="AL218" s="18">
        <v>0.7</v>
      </c>
      <c r="AM218" s="18">
        <v>100</v>
      </c>
      <c r="AN218" s="2">
        <v>56.522399999999998</v>
      </c>
      <c r="AO218" s="2">
        <v>0</v>
      </c>
      <c r="AP218" s="2">
        <v>0</v>
      </c>
      <c r="AQ218" s="8" t="s">
        <v>577</v>
      </c>
      <c r="AR218" s="2">
        <v>0</v>
      </c>
      <c r="AS218" s="2">
        <v>0.79</v>
      </c>
      <c r="AT218" s="2">
        <v>0.8</v>
      </c>
      <c r="AU218" s="2">
        <v>100</v>
      </c>
      <c r="AV218" s="2">
        <v>25.1675</v>
      </c>
      <c r="AW218" s="2">
        <v>1</v>
      </c>
      <c r="AX218" s="2">
        <v>1</v>
      </c>
      <c r="AY218" s="2">
        <v>100</v>
      </c>
      <c r="AZ218" s="2">
        <v>41.451300000000003</v>
      </c>
      <c r="BA218" s="2">
        <v>0.61</v>
      </c>
      <c r="BB218" s="2">
        <v>0.6</v>
      </c>
      <c r="BC218" s="2">
        <v>100</v>
      </c>
      <c r="BD218" s="2">
        <v>33.3812</v>
      </c>
      <c r="BE218" s="4"/>
      <c r="BF218" s="4"/>
    </row>
    <row r="219" spans="1:58" x14ac:dyDescent="0.2">
      <c r="A219" s="29">
        <v>218</v>
      </c>
      <c r="B219" s="7" t="s">
        <v>26</v>
      </c>
      <c r="C219" s="3">
        <v>39930</v>
      </c>
      <c r="D219" s="4" t="s">
        <v>21</v>
      </c>
      <c r="E219" s="4" t="s">
        <v>170</v>
      </c>
      <c r="F219" s="5" t="s">
        <v>188</v>
      </c>
      <c r="G219" s="6">
        <v>0.87430555555555556</v>
      </c>
      <c r="H219" s="6">
        <v>0.91736111111111107</v>
      </c>
      <c r="I219" s="85">
        <f t="shared" si="3"/>
        <v>61.999999999999943</v>
      </c>
      <c r="J219" s="86">
        <f>I219*Segmentos!$D$7*(AH219%)*IF(ISNUMBER(AI219),AI219%,0)</f>
        <v>85113.599999999933</v>
      </c>
      <c r="K219" s="86">
        <f>I219*Segmentos!$D$7*(AL219%)*IF(ISNUMBER(AM219),AM219%,0)</f>
        <v>143492.79999999987</v>
      </c>
      <c r="L219" s="4"/>
      <c r="M219" s="2">
        <v>0.46</v>
      </c>
      <c r="N219" s="2">
        <v>1.8</v>
      </c>
      <c r="O219" s="2">
        <v>26.3</v>
      </c>
      <c r="P219" s="2">
        <v>34.171599999999998</v>
      </c>
      <c r="Q219" s="2">
        <v>0.06</v>
      </c>
      <c r="R219" s="2">
        <v>0.3</v>
      </c>
      <c r="S219" s="2">
        <v>21</v>
      </c>
      <c r="T219" s="2">
        <v>0.7419</v>
      </c>
      <c r="U219" s="2">
        <v>1.0900000000000001</v>
      </c>
      <c r="V219" s="2">
        <v>4.7</v>
      </c>
      <c r="W219" s="2">
        <v>23.3</v>
      </c>
      <c r="X219" s="2">
        <v>16.874600000000001</v>
      </c>
      <c r="Y219" s="2">
        <v>0.5</v>
      </c>
      <c r="Z219" s="2">
        <v>1.3</v>
      </c>
      <c r="AA219" s="2">
        <v>38</v>
      </c>
      <c r="AB219" s="2">
        <v>10.919600000000001</v>
      </c>
      <c r="AC219" s="2">
        <v>0.23</v>
      </c>
      <c r="AD219" s="2">
        <v>1</v>
      </c>
      <c r="AE219" s="2">
        <v>22.4</v>
      </c>
      <c r="AF219" s="2">
        <v>5.6355000000000004</v>
      </c>
      <c r="AG219" s="2">
        <v>0.33</v>
      </c>
      <c r="AH219" s="22">
        <v>1.3</v>
      </c>
      <c r="AI219" s="22">
        <v>26.4</v>
      </c>
      <c r="AJ219" s="22">
        <v>11.639900000000001</v>
      </c>
      <c r="AK219" s="18">
        <v>0.57999999999999996</v>
      </c>
      <c r="AL219" s="18">
        <v>2.2000000000000002</v>
      </c>
      <c r="AM219" s="18">
        <v>26.3</v>
      </c>
      <c r="AN219" s="2">
        <v>22.531700000000001</v>
      </c>
      <c r="AO219" s="2">
        <v>7.0000000000000007E-2</v>
      </c>
      <c r="AP219" s="2">
        <v>0.2</v>
      </c>
      <c r="AQ219" s="2">
        <v>33.9</v>
      </c>
      <c r="AR219" s="2">
        <v>0.58879999999999999</v>
      </c>
      <c r="AS219" s="2">
        <v>0.17</v>
      </c>
      <c r="AT219" s="2">
        <v>1</v>
      </c>
      <c r="AU219" s="2">
        <v>18.3</v>
      </c>
      <c r="AV219" s="2">
        <v>2.8231999999999999</v>
      </c>
      <c r="AW219" s="2">
        <v>0.53</v>
      </c>
      <c r="AX219" s="2">
        <v>2.2000000000000002</v>
      </c>
      <c r="AY219" s="2">
        <v>24.7</v>
      </c>
      <c r="AZ219" s="2">
        <v>11.323</v>
      </c>
      <c r="BA219" s="2">
        <v>0.69</v>
      </c>
      <c r="BB219" s="2">
        <v>2.4</v>
      </c>
      <c r="BC219" s="2">
        <v>29.1</v>
      </c>
      <c r="BD219" s="2">
        <v>19.436499999999999</v>
      </c>
      <c r="BE219" s="4"/>
      <c r="BF219" s="4"/>
    </row>
    <row r="220" spans="1:58" x14ac:dyDescent="0.2">
      <c r="A220" s="29">
        <v>219</v>
      </c>
      <c r="B220" s="7" t="s">
        <v>14</v>
      </c>
      <c r="C220" s="3">
        <v>39930</v>
      </c>
      <c r="D220" s="4" t="s">
        <v>13</v>
      </c>
      <c r="E220" s="4" t="s">
        <v>163</v>
      </c>
      <c r="F220" s="5" t="s">
        <v>188</v>
      </c>
      <c r="G220" s="6">
        <v>0.84930555555555554</v>
      </c>
      <c r="H220" s="6">
        <v>0.875</v>
      </c>
      <c r="I220" s="85">
        <f t="shared" si="3"/>
        <v>37.000000000000028</v>
      </c>
      <c r="J220" s="86">
        <f>I220*Segmentos!$D$7*(AH220%)*IF(ISNUMBER(AI220),AI220%,0)</f>
        <v>1088273.6000000008</v>
      </c>
      <c r="K220" s="86">
        <f>I220*Segmentos!$D$7*(AL220%)*IF(ISNUMBER(AM220),AM220%,0)</f>
        <v>1651946.4000000015</v>
      </c>
      <c r="L220" s="4"/>
      <c r="M220" s="2">
        <v>9.36</v>
      </c>
      <c r="N220" s="2">
        <v>14.3</v>
      </c>
      <c r="O220" s="2">
        <v>65.7</v>
      </c>
      <c r="P220" s="2">
        <v>83.544600000000003</v>
      </c>
      <c r="Q220" s="2">
        <v>8.61</v>
      </c>
      <c r="R220" s="2">
        <v>13.2</v>
      </c>
      <c r="S220" s="2">
        <v>65.3</v>
      </c>
      <c r="T220" s="2">
        <v>12.822100000000001</v>
      </c>
      <c r="U220" s="2">
        <v>9</v>
      </c>
      <c r="V220" s="2">
        <v>15</v>
      </c>
      <c r="W220" s="2">
        <v>60</v>
      </c>
      <c r="X220" s="2">
        <v>16.838999999999999</v>
      </c>
      <c r="Y220" s="2">
        <v>7.99</v>
      </c>
      <c r="Z220" s="2">
        <v>13</v>
      </c>
      <c r="AA220" s="2">
        <v>61.6</v>
      </c>
      <c r="AB220" s="2">
        <v>21.057500000000001</v>
      </c>
      <c r="AC220" s="2">
        <v>11.21</v>
      </c>
      <c r="AD220" s="2">
        <v>15.5</v>
      </c>
      <c r="AE220" s="2">
        <v>72.400000000000006</v>
      </c>
      <c r="AF220" s="2">
        <v>32.825899999999997</v>
      </c>
      <c r="AG220" s="2">
        <v>7.36</v>
      </c>
      <c r="AH220" s="22">
        <v>12.4</v>
      </c>
      <c r="AI220" s="22">
        <v>59.3</v>
      </c>
      <c r="AJ220" s="22">
        <v>31.152200000000001</v>
      </c>
      <c r="AK220" s="18">
        <v>11.17</v>
      </c>
      <c r="AL220" s="18">
        <v>15.9</v>
      </c>
      <c r="AM220" s="18">
        <v>70.2</v>
      </c>
      <c r="AN220" s="2">
        <v>52.392400000000002</v>
      </c>
      <c r="AO220" s="2">
        <v>8.2899999999999991</v>
      </c>
      <c r="AP220" s="2">
        <v>14</v>
      </c>
      <c r="AQ220" s="2">
        <v>59.1</v>
      </c>
      <c r="AR220" s="2">
        <v>8.0823</v>
      </c>
      <c r="AS220" s="2">
        <v>7.97</v>
      </c>
      <c r="AT220" s="2">
        <v>13</v>
      </c>
      <c r="AU220" s="2">
        <v>61.1</v>
      </c>
      <c r="AV220" s="2">
        <v>15.673500000000001</v>
      </c>
      <c r="AW220" s="2">
        <v>8.57</v>
      </c>
      <c r="AX220" s="2">
        <v>12.2</v>
      </c>
      <c r="AY220" s="2">
        <v>70.3</v>
      </c>
      <c r="AZ220" s="2">
        <v>22.000599999999999</v>
      </c>
      <c r="BA220" s="2">
        <v>11.06</v>
      </c>
      <c r="BB220" s="2">
        <v>16.600000000000001</v>
      </c>
      <c r="BC220" s="2">
        <v>66.8</v>
      </c>
      <c r="BD220" s="2">
        <v>37.788200000000003</v>
      </c>
      <c r="BE220" s="4"/>
      <c r="BF220" s="4"/>
    </row>
    <row r="221" spans="1:58" x14ac:dyDescent="0.2">
      <c r="A221" s="29">
        <v>220</v>
      </c>
      <c r="B221" s="7" t="s">
        <v>10</v>
      </c>
      <c r="C221" s="3">
        <v>39930</v>
      </c>
      <c r="D221" s="4" t="s">
        <v>8</v>
      </c>
      <c r="E221" s="4" t="s">
        <v>164</v>
      </c>
      <c r="F221" s="5" t="s">
        <v>188</v>
      </c>
      <c r="G221" s="6">
        <v>0.87430555555555556</v>
      </c>
      <c r="H221" s="6">
        <v>0.92013888888888884</v>
      </c>
      <c r="I221" s="85">
        <f t="shared" si="3"/>
        <v>65.999999999999929</v>
      </c>
      <c r="J221" s="86">
        <f>I221*Segmentos!$D$7*(AH221%)*IF(ISNUMBER(AI221),AI221%,0)</f>
        <v>1434575.9999999984</v>
      </c>
      <c r="K221" s="86">
        <f>I221*Segmentos!$D$7*(AL221%)*IF(ISNUMBER(AM221),AM221%,0)</f>
        <v>1474070.3999999983</v>
      </c>
      <c r="L221" s="4"/>
      <c r="M221" s="2">
        <v>5.52</v>
      </c>
      <c r="N221" s="2">
        <v>20.3</v>
      </c>
      <c r="O221" s="2">
        <v>27.2</v>
      </c>
      <c r="P221" s="2">
        <v>89.624399999999994</v>
      </c>
      <c r="Q221" s="2">
        <v>3.52</v>
      </c>
      <c r="R221" s="2">
        <v>12.1</v>
      </c>
      <c r="S221" s="2">
        <v>29.1</v>
      </c>
      <c r="T221" s="2">
        <v>9.5192999999999994</v>
      </c>
      <c r="U221" s="2">
        <v>4.9400000000000004</v>
      </c>
      <c r="V221" s="2">
        <v>20.2</v>
      </c>
      <c r="W221" s="2">
        <v>24.4</v>
      </c>
      <c r="X221" s="2">
        <v>16.7898</v>
      </c>
      <c r="Y221" s="2">
        <v>3.8</v>
      </c>
      <c r="Z221" s="2">
        <v>20.2</v>
      </c>
      <c r="AA221" s="2">
        <v>18.8</v>
      </c>
      <c r="AB221" s="2">
        <v>18.217099999999999</v>
      </c>
      <c r="AC221" s="2">
        <v>8.4700000000000006</v>
      </c>
      <c r="AD221" s="2">
        <v>24.8</v>
      </c>
      <c r="AE221" s="2">
        <v>34.200000000000003</v>
      </c>
      <c r="AF221" s="2">
        <v>45.098100000000002</v>
      </c>
      <c r="AG221" s="2">
        <v>5.44</v>
      </c>
      <c r="AH221" s="22">
        <v>20.9</v>
      </c>
      <c r="AI221" s="22">
        <v>26</v>
      </c>
      <c r="AJ221" s="22">
        <v>41.835099999999997</v>
      </c>
      <c r="AK221" s="18">
        <v>5.6</v>
      </c>
      <c r="AL221" s="18">
        <v>19.8</v>
      </c>
      <c r="AM221" s="18">
        <v>28.2</v>
      </c>
      <c r="AN221" s="2">
        <v>47.789299999999997</v>
      </c>
      <c r="AO221" s="2">
        <v>2.27</v>
      </c>
      <c r="AP221" s="2">
        <v>18.7</v>
      </c>
      <c r="AQ221" s="2">
        <v>12.1</v>
      </c>
      <c r="AR221" s="2">
        <v>4.0217000000000001</v>
      </c>
      <c r="AS221" s="2">
        <v>4.21</v>
      </c>
      <c r="AT221" s="2">
        <v>17.899999999999999</v>
      </c>
      <c r="AU221" s="2">
        <v>23.5</v>
      </c>
      <c r="AV221" s="2">
        <v>15.048</v>
      </c>
      <c r="AW221" s="2">
        <v>4.84</v>
      </c>
      <c r="AX221" s="2">
        <v>19.100000000000001</v>
      </c>
      <c r="AY221" s="2">
        <v>25.3</v>
      </c>
      <c r="AZ221" s="2">
        <v>22.585899999999999</v>
      </c>
      <c r="BA221" s="2">
        <v>7.72</v>
      </c>
      <c r="BB221" s="2">
        <v>23.1</v>
      </c>
      <c r="BC221" s="2">
        <v>33.4</v>
      </c>
      <c r="BD221" s="2">
        <v>47.968800000000002</v>
      </c>
      <c r="BE221" s="4"/>
      <c r="BF221" s="4"/>
    </row>
    <row r="222" spans="1:58" x14ac:dyDescent="0.2">
      <c r="A222" s="29">
        <v>221</v>
      </c>
      <c r="B222" s="7" t="s">
        <v>27</v>
      </c>
      <c r="C222" s="3">
        <v>39930</v>
      </c>
      <c r="D222" s="4" t="s">
        <v>21</v>
      </c>
      <c r="E222" s="4" t="s">
        <v>169</v>
      </c>
      <c r="F222" s="5" t="s">
        <v>188</v>
      </c>
      <c r="G222" s="6">
        <v>0.91805555555555562</v>
      </c>
      <c r="H222" s="6">
        <v>0.9506944444444444</v>
      </c>
      <c r="I222" s="85">
        <f t="shared" si="3"/>
        <v>46.999999999999829</v>
      </c>
      <c r="J222" s="86">
        <f>I222*Segmentos!$D$7*(AH222%)*IF(ISNUMBER(AI222),AI222%,0)</f>
        <v>117875.99999999958</v>
      </c>
      <c r="K222" s="86">
        <f>I222*Segmentos!$D$7*(AL222%)*IF(ISNUMBER(AM222),AM222%,0)</f>
        <v>132069.99999999956</v>
      </c>
      <c r="L222" s="4"/>
      <c r="M222" s="2">
        <v>0.68</v>
      </c>
      <c r="N222" s="2">
        <v>2.4</v>
      </c>
      <c r="O222" s="2">
        <v>28.3</v>
      </c>
      <c r="P222" s="2">
        <v>83.360100000000003</v>
      </c>
      <c r="Q222" s="2">
        <v>0.04</v>
      </c>
      <c r="R222" s="2">
        <v>0.5</v>
      </c>
      <c r="S222" s="2">
        <v>6.7</v>
      </c>
      <c r="T222" s="2">
        <v>0.73950000000000005</v>
      </c>
      <c r="U222" s="2">
        <v>0.7</v>
      </c>
      <c r="V222" s="2">
        <v>3.8</v>
      </c>
      <c r="W222" s="2">
        <v>18.100000000000001</v>
      </c>
      <c r="X222" s="2">
        <v>17.965499999999999</v>
      </c>
      <c r="Y222" s="2">
        <v>1</v>
      </c>
      <c r="Z222" s="2">
        <v>2.1</v>
      </c>
      <c r="AA222" s="2">
        <v>47.1</v>
      </c>
      <c r="AB222" s="2">
        <v>36.408299999999997</v>
      </c>
      <c r="AC222" s="2">
        <v>0.7</v>
      </c>
      <c r="AD222" s="2">
        <v>2.6</v>
      </c>
      <c r="AE222" s="2">
        <v>26.4</v>
      </c>
      <c r="AF222" s="2">
        <v>28.2469</v>
      </c>
      <c r="AG222" s="2">
        <v>0.64</v>
      </c>
      <c r="AH222" s="22">
        <v>2.2000000000000002</v>
      </c>
      <c r="AI222" s="22">
        <v>28.5</v>
      </c>
      <c r="AJ222" s="22">
        <v>37.451700000000002</v>
      </c>
      <c r="AK222" s="18">
        <v>0.71</v>
      </c>
      <c r="AL222" s="18">
        <v>2.5</v>
      </c>
      <c r="AM222" s="18">
        <v>28.1</v>
      </c>
      <c r="AN222" s="2">
        <v>45.9084</v>
      </c>
      <c r="AO222" s="2">
        <v>0.4</v>
      </c>
      <c r="AP222" s="2">
        <v>1.3</v>
      </c>
      <c r="AQ222" s="2">
        <v>31</v>
      </c>
      <c r="AR222" s="2">
        <v>5.3952999999999998</v>
      </c>
      <c r="AS222" s="2">
        <v>1.04</v>
      </c>
      <c r="AT222" s="2">
        <v>2.1</v>
      </c>
      <c r="AU222" s="2">
        <v>49.8</v>
      </c>
      <c r="AV222" s="2">
        <v>28.304500000000001</v>
      </c>
      <c r="AW222" s="2">
        <v>1.1299999999999999</v>
      </c>
      <c r="AX222" s="2">
        <v>2.2999999999999998</v>
      </c>
      <c r="AY222" s="2">
        <v>48.8</v>
      </c>
      <c r="AZ222" s="2">
        <v>40.1023</v>
      </c>
      <c r="BA222" s="2">
        <v>0.2</v>
      </c>
      <c r="BB222" s="2">
        <v>2.9</v>
      </c>
      <c r="BC222" s="2">
        <v>6.9</v>
      </c>
      <c r="BD222" s="2">
        <v>9.5579999999999998</v>
      </c>
      <c r="BE222" s="4"/>
      <c r="BF222" s="4"/>
    </row>
    <row r="223" spans="1:58" x14ac:dyDescent="0.2">
      <c r="A223" s="29">
        <v>222</v>
      </c>
      <c r="B223" s="7" t="s">
        <v>25</v>
      </c>
      <c r="C223" s="3">
        <v>39930</v>
      </c>
      <c r="D223" s="4" t="s">
        <v>21</v>
      </c>
      <c r="E223" s="4" t="s">
        <v>171</v>
      </c>
      <c r="F223" s="5" t="s">
        <v>188</v>
      </c>
      <c r="G223" s="6">
        <v>0.89513888888888893</v>
      </c>
      <c r="H223" s="6">
        <v>0.8965277777777777</v>
      </c>
      <c r="I223" s="85">
        <f t="shared" si="3"/>
        <v>1.999999999999833</v>
      </c>
      <c r="J223" s="86">
        <f>I223*Segmentos!$D$7*(AH223%)*IF(ISNUMBER(AI223),AI223%,0)</f>
        <v>3199.9999999997326</v>
      </c>
      <c r="K223" s="86">
        <f>I223*Segmentos!$D$7*(AL223%)*IF(ISNUMBER(AM223),AM223%,0)</f>
        <v>5599.9999999995316</v>
      </c>
      <c r="L223" s="4"/>
      <c r="M223" s="2">
        <v>0.57999999999999996</v>
      </c>
      <c r="N223" s="2">
        <v>0.6</v>
      </c>
      <c r="O223" s="2">
        <v>100</v>
      </c>
      <c r="P223" s="2">
        <v>66.436300000000003</v>
      </c>
      <c r="Q223" s="2">
        <v>0</v>
      </c>
      <c r="R223" s="2">
        <v>0</v>
      </c>
      <c r="S223" s="8" t="s">
        <v>577</v>
      </c>
      <c r="T223" s="2">
        <v>0</v>
      </c>
      <c r="U223" s="2">
        <v>1.52</v>
      </c>
      <c r="V223" s="2">
        <v>1.5</v>
      </c>
      <c r="W223" s="2">
        <v>100</v>
      </c>
      <c r="X223" s="2">
        <v>36.375500000000002</v>
      </c>
      <c r="Y223" s="2">
        <v>0.45</v>
      </c>
      <c r="Z223" s="2">
        <v>0.5</v>
      </c>
      <c r="AA223" s="2">
        <v>100</v>
      </c>
      <c r="AB223" s="2">
        <v>15.294600000000001</v>
      </c>
      <c r="AC223" s="2">
        <v>0.39</v>
      </c>
      <c r="AD223" s="2">
        <v>0.4</v>
      </c>
      <c r="AE223" s="2">
        <v>100</v>
      </c>
      <c r="AF223" s="2">
        <v>14.766299999999999</v>
      </c>
      <c r="AG223" s="2">
        <v>0.45</v>
      </c>
      <c r="AH223" s="22">
        <v>0.4</v>
      </c>
      <c r="AI223" s="22">
        <v>100</v>
      </c>
      <c r="AJ223" s="22">
        <v>24.216999999999999</v>
      </c>
      <c r="AK223" s="18">
        <v>0.7</v>
      </c>
      <c r="AL223" s="18">
        <v>0.7</v>
      </c>
      <c r="AM223" s="18">
        <v>100</v>
      </c>
      <c r="AN223" s="2">
        <v>42.2194</v>
      </c>
      <c r="AO223" s="2">
        <v>0</v>
      </c>
      <c r="AP223" s="2">
        <v>0</v>
      </c>
      <c r="AQ223" s="8" t="s">
        <v>577</v>
      </c>
      <c r="AR223" s="2">
        <v>0</v>
      </c>
      <c r="AS223" s="2">
        <v>0.57999999999999996</v>
      </c>
      <c r="AT223" s="2">
        <v>0.6</v>
      </c>
      <c r="AU223" s="2">
        <v>100</v>
      </c>
      <c r="AV223" s="2">
        <v>14.576700000000001</v>
      </c>
      <c r="AW223" s="2">
        <v>1.05</v>
      </c>
      <c r="AX223" s="2">
        <v>1.1000000000000001</v>
      </c>
      <c r="AY223" s="2">
        <v>100</v>
      </c>
      <c r="AZ223" s="2">
        <v>34.627899999999997</v>
      </c>
      <c r="BA223" s="2">
        <v>0.39</v>
      </c>
      <c r="BB223" s="2">
        <v>0.4</v>
      </c>
      <c r="BC223" s="2">
        <v>100</v>
      </c>
      <c r="BD223" s="2">
        <v>17.2318</v>
      </c>
      <c r="BE223" s="4"/>
      <c r="BF223" s="4"/>
    </row>
    <row r="224" spans="1:58" x14ac:dyDescent="0.2">
      <c r="A224" s="29">
        <v>223</v>
      </c>
      <c r="B224" s="7" t="s">
        <v>33</v>
      </c>
      <c r="C224" s="3">
        <v>39930</v>
      </c>
      <c r="D224" s="4" t="s">
        <v>28</v>
      </c>
      <c r="E224" s="4" t="s">
        <v>163</v>
      </c>
      <c r="F224" s="5" t="s">
        <v>188</v>
      </c>
      <c r="G224" s="6">
        <v>0.91736111111111107</v>
      </c>
      <c r="H224" s="6">
        <v>0.9590277777777777</v>
      </c>
      <c r="I224" s="85">
        <f t="shared" si="3"/>
        <v>59.999999999999943</v>
      </c>
      <c r="J224" s="86">
        <f>I224*Segmentos!$D$7*(AH224%)*IF(ISNUMBER(AI224),AI224%,0)</f>
        <v>183119.99999999985</v>
      </c>
      <c r="K224" s="86">
        <f>I224*Segmentos!$D$7*(AL224%)*IF(ISNUMBER(AM224),AM224%,0)</f>
        <v>232871.99999999977</v>
      </c>
      <c r="L224" s="4"/>
      <c r="M224" s="2">
        <v>0.87</v>
      </c>
      <c r="N224" s="2">
        <v>3.3</v>
      </c>
      <c r="O224" s="2">
        <v>26.5</v>
      </c>
      <c r="P224" s="2">
        <v>89.730800000000002</v>
      </c>
      <c r="Q224" s="2">
        <v>0.2</v>
      </c>
      <c r="R224" s="2">
        <v>0.8</v>
      </c>
      <c r="S224" s="2">
        <v>25.1</v>
      </c>
      <c r="T224" s="2">
        <v>3.4321999999999999</v>
      </c>
      <c r="U224" s="2">
        <v>0.33</v>
      </c>
      <c r="V224" s="2">
        <v>2.2000000000000002</v>
      </c>
      <c r="W224" s="2">
        <v>15.1</v>
      </c>
      <c r="X224" s="2">
        <v>7.2011000000000003</v>
      </c>
      <c r="Y224" s="2">
        <v>1.05</v>
      </c>
      <c r="Z224" s="2">
        <v>4.8</v>
      </c>
      <c r="AA224" s="2">
        <v>21.7</v>
      </c>
      <c r="AB224" s="2">
        <v>32.101799999999997</v>
      </c>
      <c r="AC224" s="2">
        <v>1.39</v>
      </c>
      <c r="AD224" s="2">
        <v>3.8</v>
      </c>
      <c r="AE224" s="2">
        <v>36.4</v>
      </c>
      <c r="AF224" s="2">
        <v>46.995699999999999</v>
      </c>
      <c r="AG224" s="2">
        <v>0.76</v>
      </c>
      <c r="AH224" s="22">
        <v>3.5</v>
      </c>
      <c r="AI224" s="22">
        <v>21.8</v>
      </c>
      <c r="AJ224" s="22">
        <v>37.023800000000001</v>
      </c>
      <c r="AK224" s="18">
        <v>0.97</v>
      </c>
      <c r="AL224" s="18">
        <v>3.1</v>
      </c>
      <c r="AM224" s="18">
        <v>31.3</v>
      </c>
      <c r="AN224" s="2">
        <v>52.707000000000001</v>
      </c>
      <c r="AO224" s="2">
        <v>0.48</v>
      </c>
      <c r="AP224" s="2">
        <v>2.5</v>
      </c>
      <c r="AQ224" s="2">
        <v>19.399999999999999</v>
      </c>
      <c r="AR224" s="2">
        <v>5.4398999999999997</v>
      </c>
      <c r="AS224" s="2">
        <v>0.3</v>
      </c>
      <c r="AT224" s="2">
        <v>3.3</v>
      </c>
      <c r="AU224" s="2">
        <v>9</v>
      </c>
      <c r="AV224" s="2">
        <v>6.7759</v>
      </c>
      <c r="AW224" s="2">
        <v>0.92</v>
      </c>
      <c r="AX224" s="2">
        <v>3.3</v>
      </c>
      <c r="AY224" s="2">
        <v>28.2</v>
      </c>
      <c r="AZ224" s="2">
        <v>27.213999999999999</v>
      </c>
      <c r="BA224" s="2">
        <v>1.27</v>
      </c>
      <c r="BB224" s="2">
        <v>3.5</v>
      </c>
      <c r="BC224" s="2">
        <v>36.299999999999997</v>
      </c>
      <c r="BD224" s="2">
        <v>50.300899999999999</v>
      </c>
      <c r="BE224" s="4"/>
      <c r="BF224" s="4"/>
    </row>
    <row r="225" spans="1:58" x14ac:dyDescent="0.2">
      <c r="A225" s="29">
        <v>224</v>
      </c>
      <c r="B225" s="7" t="s">
        <v>79</v>
      </c>
      <c r="C225" s="3">
        <v>39930</v>
      </c>
      <c r="D225" s="4" t="s">
        <v>0</v>
      </c>
      <c r="E225" s="4" t="s">
        <v>184</v>
      </c>
      <c r="F225" s="5" t="s">
        <v>188</v>
      </c>
      <c r="G225" s="6">
        <v>0.91319444444444453</v>
      </c>
      <c r="H225" s="6">
        <v>0.99791666666666667</v>
      </c>
      <c r="I225" s="85">
        <f t="shared" si="3"/>
        <v>121.99999999999989</v>
      </c>
      <c r="J225" s="86">
        <f>I225*Segmentos!$D$7*(AH225%)*IF(ISNUMBER(AI225),AI225%,0)</f>
        <v>3281799.9999999967</v>
      </c>
      <c r="K225" s="86">
        <f>I225*Segmentos!$D$7*(AL225%)*IF(ISNUMBER(AM225),AM225%,0)</f>
        <v>2244995.1999999979</v>
      </c>
      <c r="L225" s="4" t="s">
        <v>220</v>
      </c>
      <c r="M225" s="2">
        <v>5.61</v>
      </c>
      <c r="N225" s="2">
        <v>23</v>
      </c>
      <c r="O225" s="2">
        <v>24.4</v>
      </c>
      <c r="P225" s="2">
        <v>86.060400000000001</v>
      </c>
      <c r="Q225" s="2">
        <v>2.2599999999999998</v>
      </c>
      <c r="R225" s="2">
        <v>12.7</v>
      </c>
      <c r="S225" s="2">
        <v>17.899999999999999</v>
      </c>
      <c r="T225" s="2">
        <v>5.7794999999999996</v>
      </c>
      <c r="U225" s="2">
        <v>3.41</v>
      </c>
      <c r="V225" s="2">
        <v>21.6</v>
      </c>
      <c r="W225" s="2">
        <v>15.8</v>
      </c>
      <c r="X225" s="2">
        <v>10.971399999999999</v>
      </c>
      <c r="Y225" s="2">
        <v>6.27</v>
      </c>
      <c r="Z225" s="2">
        <v>25.4</v>
      </c>
      <c r="AA225" s="2">
        <v>24.7</v>
      </c>
      <c r="AB225" s="2">
        <v>28.372699999999998</v>
      </c>
      <c r="AC225" s="2">
        <v>8.14</v>
      </c>
      <c r="AD225" s="2">
        <v>27</v>
      </c>
      <c r="AE225" s="2">
        <v>30.1</v>
      </c>
      <c r="AF225" s="2">
        <v>40.936799999999998</v>
      </c>
      <c r="AG225" s="2">
        <v>6.74</v>
      </c>
      <c r="AH225" s="22">
        <v>25</v>
      </c>
      <c r="AI225" s="22">
        <v>26.9</v>
      </c>
      <c r="AJ225" s="22">
        <v>49.022799999999997</v>
      </c>
      <c r="AK225" s="18">
        <v>4.5999999999999996</v>
      </c>
      <c r="AL225" s="18">
        <v>21.2</v>
      </c>
      <c r="AM225" s="18">
        <v>21.7</v>
      </c>
      <c r="AN225" s="2">
        <v>37.037599999999998</v>
      </c>
      <c r="AO225" s="2">
        <v>3.36</v>
      </c>
      <c r="AP225" s="2">
        <v>16.3</v>
      </c>
      <c r="AQ225" s="2">
        <v>20.6</v>
      </c>
      <c r="AR225" s="2">
        <v>5.6302000000000003</v>
      </c>
      <c r="AS225" s="2">
        <v>5.09</v>
      </c>
      <c r="AT225" s="2">
        <v>21.4</v>
      </c>
      <c r="AU225" s="2">
        <v>23.7</v>
      </c>
      <c r="AV225" s="2">
        <v>17.1708</v>
      </c>
      <c r="AW225" s="2">
        <v>5.96</v>
      </c>
      <c r="AX225" s="2">
        <v>24.7</v>
      </c>
      <c r="AY225" s="2">
        <v>24.1</v>
      </c>
      <c r="AZ225" s="2">
        <v>26.2835</v>
      </c>
      <c r="BA225" s="2">
        <v>6.3</v>
      </c>
      <c r="BB225" s="2">
        <v>24.6</v>
      </c>
      <c r="BC225" s="2">
        <v>25.6</v>
      </c>
      <c r="BD225" s="2">
        <v>36.975900000000003</v>
      </c>
      <c r="BE225" s="4"/>
      <c r="BF225" s="4"/>
    </row>
    <row r="226" spans="1:58" x14ac:dyDescent="0.2">
      <c r="A226" s="29">
        <v>225</v>
      </c>
      <c r="B226" s="7" t="s">
        <v>32</v>
      </c>
      <c r="C226" s="3">
        <v>39930</v>
      </c>
      <c r="D226" s="4" t="s">
        <v>28</v>
      </c>
      <c r="E226" s="4" t="s">
        <v>164</v>
      </c>
      <c r="F226" s="5" t="s">
        <v>188</v>
      </c>
      <c r="G226" s="6">
        <v>0.9145833333333333</v>
      </c>
      <c r="H226" s="6">
        <v>0.91736111111111107</v>
      </c>
      <c r="I226" s="85">
        <f t="shared" si="3"/>
        <v>3.9999999999999858</v>
      </c>
      <c r="J226" s="86">
        <f>I226*Segmentos!$D$7*(AH226%)*IF(ISNUMBER(AI226),AI226%,0)</f>
        <v>6150.3999999999787</v>
      </c>
      <c r="K226" s="86">
        <f>I226*Segmentos!$D$7*(AL226%)*IF(ISNUMBER(AM226),AM226%,0)</f>
        <v>14671.999999999949</v>
      </c>
      <c r="L226" s="4"/>
      <c r="M226" s="2">
        <v>0.66</v>
      </c>
      <c r="N226" s="2">
        <v>0.7</v>
      </c>
      <c r="O226" s="2">
        <v>93</v>
      </c>
      <c r="P226" s="2">
        <v>84.881699999999995</v>
      </c>
      <c r="Q226" s="2">
        <v>0</v>
      </c>
      <c r="R226" s="2">
        <v>0</v>
      </c>
      <c r="S226" s="8" t="s">
        <v>577</v>
      </c>
      <c r="T226" s="2">
        <v>0</v>
      </c>
      <c r="U226" s="2">
        <v>0.02</v>
      </c>
      <c r="V226" s="2">
        <v>0.1</v>
      </c>
      <c r="W226" s="2">
        <v>25</v>
      </c>
      <c r="X226" s="2">
        <v>0.5796</v>
      </c>
      <c r="Y226" s="2">
        <v>0.41</v>
      </c>
      <c r="Z226" s="2">
        <v>0.4</v>
      </c>
      <c r="AA226" s="2">
        <v>100</v>
      </c>
      <c r="AB226" s="2">
        <v>15.5427</v>
      </c>
      <c r="AC226" s="2">
        <v>1.62</v>
      </c>
      <c r="AD226" s="2">
        <v>1.7</v>
      </c>
      <c r="AE226" s="2">
        <v>93.6</v>
      </c>
      <c r="AF226" s="2">
        <v>68.759399999999999</v>
      </c>
      <c r="AG226" s="2">
        <v>0.41</v>
      </c>
      <c r="AH226" s="22">
        <v>0.4</v>
      </c>
      <c r="AI226" s="22">
        <v>96.1</v>
      </c>
      <c r="AJ226" s="22">
        <v>25.299199999999999</v>
      </c>
      <c r="AK226" s="18">
        <v>0.88</v>
      </c>
      <c r="AL226" s="18">
        <v>1</v>
      </c>
      <c r="AM226" s="18">
        <v>91.7</v>
      </c>
      <c r="AN226" s="2">
        <v>59.582500000000003</v>
      </c>
      <c r="AO226" s="2">
        <v>0.76</v>
      </c>
      <c r="AP226" s="2">
        <v>1.1000000000000001</v>
      </c>
      <c r="AQ226" s="2">
        <v>71.099999999999994</v>
      </c>
      <c r="AR226" s="2">
        <v>10.7034</v>
      </c>
      <c r="AS226" s="2">
        <v>0</v>
      </c>
      <c r="AT226" s="2">
        <v>0</v>
      </c>
      <c r="AU226" s="8" t="s">
        <v>577</v>
      </c>
      <c r="AV226" s="2">
        <v>0</v>
      </c>
      <c r="AW226" s="2">
        <v>1.1000000000000001</v>
      </c>
      <c r="AX226" s="2">
        <v>1.2</v>
      </c>
      <c r="AY226" s="2">
        <v>95.2</v>
      </c>
      <c r="AZ226" s="2">
        <v>40.893799999999999</v>
      </c>
      <c r="BA226" s="2">
        <v>0.67</v>
      </c>
      <c r="BB226" s="2">
        <v>0.7</v>
      </c>
      <c r="BC226" s="2">
        <v>100</v>
      </c>
      <c r="BD226" s="2">
        <v>33.284500000000001</v>
      </c>
      <c r="BE226" s="4"/>
      <c r="BF226" s="4"/>
    </row>
    <row r="227" spans="1:58" x14ac:dyDescent="0.2">
      <c r="A227" s="29">
        <v>226</v>
      </c>
      <c r="B227" s="7" t="s">
        <v>19</v>
      </c>
      <c r="C227" s="3">
        <v>39930</v>
      </c>
      <c r="D227" s="4" t="s">
        <v>17</v>
      </c>
      <c r="E227" s="4" t="s">
        <v>166</v>
      </c>
      <c r="F227" s="5" t="s">
        <v>188</v>
      </c>
      <c r="G227" s="6">
        <v>0.91249999999999998</v>
      </c>
      <c r="H227" s="6">
        <v>0.9159722222222223</v>
      </c>
      <c r="I227" s="85">
        <f t="shared" si="3"/>
        <v>5.0000000000001421</v>
      </c>
      <c r="J227" s="86">
        <f>I227*Segmentos!$D$7*(AH227%)*IF(ISNUMBER(AI227),AI227%,0)</f>
        <v>23880.000000000677</v>
      </c>
      <c r="K227" s="86">
        <f>I227*Segmentos!$D$7*(AL227%)*IF(ISNUMBER(AM227),AM227%,0)</f>
        <v>4326.0000000001228</v>
      </c>
      <c r="L227" s="4"/>
      <c r="M227" s="2">
        <v>0.67</v>
      </c>
      <c r="N227" s="2">
        <v>1.3</v>
      </c>
      <c r="O227" s="2">
        <v>51.8</v>
      </c>
      <c r="P227" s="2">
        <v>98.228899999999996</v>
      </c>
      <c r="Q227" s="2">
        <v>0</v>
      </c>
      <c r="R227" s="2">
        <v>0</v>
      </c>
      <c r="S227" s="8" t="s">
        <v>577</v>
      </c>
      <c r="T227" s="2">
        <v>0</v>
      </c>
      <c r="U227" s="2">
        <v>0.37</v>
      </c>
      <c r="V227" s="2">
        <v>1.2</v>
      </c>
      <c r="W227" s="2">
        <v>31.3</v>
      </c>
      <c r="X227" s="2">
        <v>11.466200000000001</v>
      </c>
      <c r="Y227" s="2">
        <v>0.52</v>
      </c>
      <c r="Z227" s="2">
        <v>1.4</v>
      </c>
      <c r="AA227" s="2">
        <v>35.799999999999997</v>
      </c>
      <c r="AB227" s="2">
        <v>22.4434</v>
      </c>
      <c r="AC227" s="2">
        <v>1.33</v>
      </c>
      <c r="AD227" s="2">
        <v>1.9</v>
      </c>
      <c r="AE227" s="2">
        <v>71.2</v>
      </c>
      <c r="AF227" s="2">
        <v>64.319299999999998</v>
      </c>
      <c r="AG227" s="2">
        <v>1.17</v>
      </c>
      <c r="AH227" s="22">
        <v>2</v>
      </c>
      <c r="AI227" s="22">
        <v>59.7</v>
      </c>
      <c r="AJ227" s="22">
        <v>82.198899999999995</v>
      </c>
      <c r="AK227" s="18">
        <v>0.21</v>
      </c>
      <c r="AL227" s="18">
        <v>0.7</v>
      </c>
      <c r="AM227" s="18">
        <v>30.9</v>
      </c>
      <c r="AN227" s="2">
        <v>16.03</v>
      </c>
      <c r="AO227" s="2">
        <v>0.12</v>
      </c>
      <c r="AP227" s="2">
        <v>0.1</v>
      </c>
      <c r="AQ227" s="2">
        <v>100</v>
      </c>
      <c r="AR227" s="2">
        <v>1.8905000000000001</v>
      </c>
      <c r="AS227" s="2">
        <v>0.05</v>
      </c>
      <c r="AT227" s="2">
        <v>0.1</v>
      </c>
      <c r="AU227" s="2">
        <v>40</v>
      </c>
      <c r="AV227" s="2">
        <v>1.6825000000000001</v>
      </c>
      <c r="AW227" s="2">
        <v>1.27</v>
      </c>
      <c r="AX227" s="2">
        <v>2.2999999999999998</v>
      </c>
      <c r="AY227" s="2">
        <v>55.6</v>
      </c>
      <c r="AZ227" s="2">
        <v>53.663800000000002</v>
      </c>
      <c r="BA227" s="2">
        <v>0.73</v>
      </c>
      <c r="BB227" s="2">
        <v>1.5</v>
      </c>
      <c r="BC227" s="2">
        <v>47.1</v>
      </c>
      <c r="BD227" s="2">
        <v>40.992100000000001</v>
      </c>
      <c r="BE227" s="4"/>
      <c r="BF227" s="4"/>
    </row>
    <row r="228" spans="1:58" x14ac:dyDescent="0.2">
      <c r="A228" s="29">
        <v>227</v>
      </c>
      <c r="B228" s="7" t="s">
        <v>2</v>
      </c>
      <c r="C228" s="3">
        <v>39930</v>
      </c>
      <c r="D228" s="4" t="s">
        <v>0</v>
      </c>
      <c r="E228" s="4" t="s">
        <v>164</v>
      </c>
      <c r="F228" s="5" t="s">
        <v>188</v>
      </c>
      <c r="G228" s="6">
        <v>0.88194444444444453</v>
      </c>
      <c r="H228" s="6">
        <v>0.91041666666666676</v>
      </c>
      <c r="I228" s="85">
        <f t="shared" si="3"/>
        <v>41.000000000000014</v>
      </c>
      <c r="J228" s="86">
        <f>I228*Segmentos!$D$7*(AH228%)*IF(ISNUMBER(AI228),AI228%,0)</f>
        <v>706479.2000000003</v>
      </c>
      <c r="K228" s="86">
        <f>I228*Segmentos!$D$7*(AL228%)*IF(ISNUMBER(AM228),AM228%,0)</f>
        <v>1231344.8000000005</v>
      </c>
      <c r="L228" s="4"/>
      <c r="M228" s="2">
        <v>5.98</v>
      </c>
      <c r="N228" s="2">
        <v>14.7</v>
      </c>
      <c r="O228" s="2">
        <v>40.6</v>
      </c>
      <c r="P228" s="2">
        <v>86.562799999999996</v>
      </c>
      <c r="Q228" s="2">
        <v>3.57</v>
      </c>
      <c r="R228" s="2">
        <v>10.4</v>
      </c>
      <c r="S228" s="2">
        <v>34.4</v>
      </c>
      <c r="T228" s="2">
        <v>8.6290999999999993</v>
      </c>
      <c r="U228" s="2">
        <v>5.0599999999999996</v>
      </c>
      <c r="V228" s="2">
        <v>14</v>
      </c>
      <c r="W228" s="2">
        <v>36.1</v>
      </c>
      <c r="X228" s="2">
        <v>15.359299999999999</v>
      </c>
      <c r="Y228" s="2">
        <v>6.72</v>
      </c>
      <c r="Z228" s="2">
        <v>15.6</v>
      </c>
      <c r="AA228" s="2">
        <v>43.1</v>
      </c>
      <c r="AB228" s="2">
        <v>28.704799999999999</v>
      </c>
      <c r="AC228" s="2">
        <v>7.13</v>
      </c>
      <c r="AD228" s="2">
        <v>16.600000000000001</v>
      </c>
      <c r="AE228" s="2">
        <v>43</v>
      </c>
      <c r="AF228" s="2">
        <v>33.869599999999998</v>
      </c>
      <c r="AG228" s="2">
        <v>4.29</v>
      </c>
      <c r="AH228" s="22">
        <v>11.9</v>
      </c>
      <c r="AI228" s="22">
        <v>36.200000000000003</v>
      </c>
      <c r="AJ228" s="22">
        <v>29.465399999999999</v>
      </c>
      <c r="AK228" s="18">
        <v>7.51</v>
      </c>
      <c r="AL228" s="18">
        <v>17.3</v>
      </c>
      <c r="AM228" s="18">
        <v>43.4</v>
      </c>
      <c r="AN228" s="2">
        <v>57.0974</v>
      </c>
      <c r="AO228" s="2">
        <v>5.0599999999999996</v>
      </c>
      <c r="AP228" s="2">
        <v>13.8</v>
      </c>
      <c r="AQ228" s="2">
        <v>36.6</v>
      </c>
      <c r="AR228" s="2">
        <v>8.0077999999999996</v>
      </c>
      <c r="AS228" s="2">
        <v>6.85</v>
      </c>
      <c r="AT228" s="2">
        <v>15.2</v>
      </c>
      <c r="AU228" s="2">
        <v>44.9</v>
      </c>
      <c r="AV228" s="2">
        <v>21.834900000000001</v>
      </c>
      <c r="AW228" s="2">
        <v>6.55</v>
      </c>
      <c r="AX228" s="2">
        <v>16</v>
      </c>
      <c r="AY228" s="2">
        <v>40.9</v>
      </c>
      <c r="AZ228" s="2">
        <v>27.236799999999999</v>
      </c>
      <c r="BA228" s="2">
        <v>5.32</v>
      </c>
      <c r="BB228" s="2">
        <v>13.7</v>
      </c>
      <c r="BC228" s="2">
        <v>38.799999999999997</v>
      </c>
      <c r="BD228" s="2">
        <v>29.4832</v>
      </c>
      <c r="BE228" s="4"/>
      <c r="BF228" s="4"/>
    </row>
    <row r="229" spans="1:58" x14ac:dyDescent="0.2">
      <c r="A229" s="29">
        <v>228</v>
      </c>
      <c r="B229" s="7" t="s">
        <v>16</v>
      </c>
      <c r="C229" s="3">
        <v>39930</v>
      </c>
      <c r="D229" s="4" t="s">
        <v>13</v>
      </c>
      <c r="E229" s="4" t="s">
        <v>166</v>
      </c>
      <c r="F229" s="5" t="s">
        <v>188</v>
      </c>
      <c r="G229" s="6">
        <v>0.91527777777777775</v>
      </c>
      <c r="H229" s="6">
        <v>0.91874999999999996</v>
      </c>
      <c r="I229" s="85">
        <f t="shared" si="3"/>
        <v>4.9999999999999822</v>
      </c>
      <c r="J229" s="86">
        <f>I229*Segmentos!$D$7*(AH229%)*IF(ISNUMBER(AI229),AI229%,0)</f>
        <v>126399.99999999955</v>
      </c>
      <c r="K229" s="86">
        <f>I229*Segmentos!$D$7*(AL229%)*IF(ISNUMBER(AM229),AM229%,0)</f>
        <v>252009.99999999913</v>
      </c>
      <c r="L229" s="4"/>
      <c r="M229" s="2">
        <v>9.6</v>
      </c>
      <c r="N229" s="2">
        <v>11.4</v>
      </c>
      <c r="O229" s="2">
        <v>84.3</v>
      </c>
      <c r="P229" s="2">
        <v>89.993799999999993</v>
      </c>
      <c r="Q229" s="2">
        <v>4.7699999999999996</v>
      </c>
      <c r="R229" s="2">
        <v>5.9</v>
      </c>
      <c r="S229" s="2">
        <v>81.099999999999994</v>
      </c>
      <c r="T229" s="2">
        <v>7.4690000000000003</v>
      </c>
      <c r="U229" s="2">
        <v>9.2799999999999994</v>
      </c>
      <c r="V229" s="2">
        <v>11.8</v>
      </c>
      <c r="W229" s="2">
        <v>78.8</v>
      </c>
      <c r="X229" s="2">
        <v>18.232399999999998</v>
      </c>
      <c r="Y229" s="2">
        <v>8.43</v>
      </c>
      <c r="Z229" s="2">
        <v>9.6999999999999993</v>
      </c>
      <c r="AA229" s="2">
        <v>87.1</v>
      </c>
      <c r="AB229" s="2">
        <v>23.346800000000002</v>
      </c>
      <c r="AC229" s="2">
        <v>13.3</v>
      </c>
      <c r="AD229" s="2">
        <v>15.5</v>
      </c>
      <c r="AE229" s="2">
        <v>85.9</v>
      </c>
      <c r="AF229" s="2">
        <v>40.945599999999999</v>
      </c>
      <c r="AG229" s="2">
        <v>6.3</v>
      </c>
      <c r="AH229" s="22">
        <v>8</v>
      </c>
      <c r="AI229" s="22">
        <v>79</v>
      </c>
      <c r="AJ229" s="22">
        <v>28.041599999999999</v>
      </c>
      <c r="AK229" s="18">
        <v>12.57</v>
      </c>
      <c r="AL229" s="18">
        <v>14.5</v>
      </c>
      <c r="AM229" s="18">
        <v>86.9</v>
      </c>
      <c r="AN229" s="2">
        <v>61.952199999999998</v>
      </c>
      <c r="AO229" s="2">
        <v>8.68</v>
      </c>
      <c r="AP229" s="2">
        <v>9.9</v>
      </c>
      <c r="AQ229" s="2">
        <v>87.5</v>
      </c>
      <c r="AR229" s="2">
        <v>8.8914000000000009</v>
      </c>
      <c r="AS229" s="2">
        <v>7.28</v>
      </c>
      <c r="AT229" s="2">
        <v>9</v>
      </c>
      <c r="AU229" s="2">
        <v>80.599999999999994</v>
      </c>
      <c r="AV229" s="2">
        <v>15.0336</v>
      </c>
      <c r="AW229" s="2">
        <v>9.0500000000000007</v>
      </c>
      <c r="AX229" s="2">
        <v>11.5</v>
      </c>
      <c r="AY229" s="2">
        <v>78.8</v>
      </c>
      <c r="AZ229" s="2">
        <v>24.404499999999999</v>
      </c>
      <c r="BA229" s="2">
        <v>11.6</v>
      </c>
      <c r="BB229" s="2">
        <v>13.1</v>
      </c>
      <c r="BC229" s="2">
        <v>88.6</v>
      </c>
      <c r="BD229" s="2">
        <v>41.664400000000001</v>
      </c>
      <c r="BE229" s="4"/>
      <c r="BF229" s="4"/>
    </row>
    <row r="230" spans="1:58" x14ac:dyDescent="0.2">
      <c r="A230" s="29">
        <v>229</v>
      </c>
      <c r="B230" s="7" t="s">
        <v>22</v>
      </c>
      <c r="C230" s="3">
        <v>39930</v>
      </c>
      <c r="D230" s="4" t="s">
        <v>21</v>
      </c>
      <c r="E230" s="4" t="s">
        <v>164</v>
      </c>
      <c r="F230" s="5" t="s">
        <v>188</v>
      </c>
      <c r="G230" s="6">
        <v>0.83263888888888893</v>
      </c>
      <c r="H230" s="6">
        <v>0.87222222222222223</v>
      </c>
      <c r="I230" s="85">
        <f t="shared" si="3"/>
        <v>56.999999999999957</v>
      </c>
      <c r="J230" s="86">
        <f>I230*Segmentos!$D$7*(AH230%)*IF(ISNUMBER(AI230),AI230%,0)</f>
        <v>302806.79999999981</v>
      </c>
      <c r="K230" s="86">
        <f>I230*Segmentos!$D$7*(AL230%)*IF(ISNUMBER(AM230),AM230%,0)</f>
        <v>397495.19999999966</v>
      </c>
      <c r="L230" s="4"/>
      <c r="M230" s="2">
        <v>1.55</v>
      </c>
      <c r="N230" s="2">
        <v>5.0999999999999996</v>
      </c>
      <c r="O230" s="2">
        <v>30.2</v>
      </c>
      <c r="P230" s="2">
        <v>98.3215</v>
      </c>
      <c r="Q230" s="2">
        <v>0.09</v>
      </c>
      <c r="R230" s="2">
        <v>0.7</v>
      </c>
      <c r="S230" s="2">
        <v>14</v>
      </c>
      <c r="T230" s="2">
        <v>0.99829999999999997</v>
      </c>
      <c r="U230" s="2">
        <v>1.44</v>
      </c>
      <c r="V230" s="2">
        <v>4</v>
      </c>
      <c r="W230" s="2">
        <v>36.200000000000003</v>
      </c>
      <c r="X230" s="2">
        <v>19.1099</v>
      </c>
      <c r="Y230" s="2">
        <v>0.59</v>
      </c>
      <c r="Z230" s="2">
        <v>5.4</v>
      </c>
      <c r="AA230" s="2">
        <v>11</v>
      </c>
      <c r="AB230" s="2">
        <v>11.0862</v>
      </c>
      <c r="AC230" s="2">
        <v>3.22</v>
      </c>
      <c r="AD230" s="2">
        <v>7.9</v>
      </c>
      <c r="AE230" s="2">
        <v>40.6</v>
      </c>
      <c r="AF230" s="2">
        <v>67.127099999999999</v>
      </c>
      <c r="AG230" s="2">
        <v>1.34</v>
      </c>
      <c r="AH230" s="22">
        <v>5.7</v>
      </c>
      <c r="AI230" s="22">
        <v>23.3</v>
      </c>
      <c r="AJ230" s="22">
        <v>40.203000000000003</v>
      </c>
      <c r="AK230" s="18">
        <v>1.74</v>
      </c>
      <c r="AL230" s="18">
        <v>4.5999999999999996</v>
      </c>
      <c r="AM230" s="18">
        <v>37.9</v>
      </c>
      <c r="AN230" s="2">
        <v>58.118499999999997</v>
      </c>
      <c r="AO230" s="2">
        <v>0.43</v>
      </c>
      <c r="AP230" s="2">
        <v>2.2000000000000002</v>
      </c>
      <c r="AQ230" s="2">
        <v>19.5</v>
      </c>
      <c r="AR230" s="2">
        <v>2.9466999999999999</v>
      </c>
      <c r="AS230" s="2">
        <v>1.33</v>
      </c>
      <c r="AT230" s="2">
        <v>4.5999999999999996</v>
      </c>
      <c r="AU230" s="2">
        <v>29.1</v>
      </c>
      <c r="AV230" s="2">
        <v>18.637</v>
      </c>
      <c r="AW230" s="2">
        <v>1.6</v>
      </c>
      <c r="AX230" s="2">
        <v>4.0999999999999996</v>
      </c>
      <c r="AY230" s="2">
        <v>38.6</v>
      </c>
      <c r="AZ230" s="2">
        <v>29.218399999999999</v>
      </c>
      <c r="BA230" s="2">
        <v>1.96</v>
      </c>
      <c r="BB230" s="2">
        <v>7</v>
      </c>
      <c r="BC230" s="2">
        <v>27.8</v>
      </c>
      <c r="BD230" s="2">
        <v>47.519399999999997</v>
      </c>
      <c r="BE230" s="4"/>
      <c r="BF230" s="4"/>
    </row>
    <row r="231" spans="1:58" x14ac:dyDescent="0.2">
      <c r="A231" s="29">
        <v>230</v>
      </c>
      <c r="B231" s="7" t="s">
        <v>4</v>
      </c>
      <c r="C231" s="3">
        <v>39930</v>
      </c>
      <c r="D231" s="4" t="s">
        <v>3</v>
      </c>
      <c r="E231" s="4" t="s">
        <v>165</v>
      </c>
      <c r="F231" s="5" t="s">
        <v>188</v>
      </c>
      <c r="G231" s="6">
        <v>0.78333333333333333</v>
      </c>
      <c r="H231" s="6">
        <v>0.87430555555555556</v>
      </c>
      <c r="I231" s="85">
        <f t="shared" si="3"/>
        <v>131</v>
      </c>
      <c r="J231" s="86">
        <f>I231*Segmentos!$D$7*(AH231%)*IF(ISNUMBER(AI231),AI231%,0)</f>
        <v>1147350.4000000001</v>
      </c>
      <c r="K231" s="86">
        <f>I231*Segmentos!$D$7*(AL231%)*IF(ISNUMBER(AM231),AM231%,0)</f>
        <v>2499480</v>
      </c>
      <c r="L231" s="4"/>
      <c r="M231" s="2">
        <v>3.55</v>
      </c>
      <c r="N231" s="2">
        <v>15.9</v>
      </c>
      <c r="O231" s="2">
        <v>22.3</v>
      </c>
      <c r="P231" s="2">
        <v>71.548299999999998</v>
      </c>
      <c r="Q231" s="2">
        <v>5.03</v>
      </c>
      <c r="R231" s="2">
        <v>16.899999999999999</v>
      </c>
      <c r="S231" s="2">
        <v>29.7</v>
      </c>
      <c r="T231" s="2">
        <v>16.8889</v>
      </c>
      <c r="U231" s="2">
        <v>3.16</v>
      </c>
      <c r="V231" s="2">
        <v>17.7</v>
      </c>
      <c r="W231" s="2">
        <v>17.899999999999999</v>
      </c>
      <c r="X231" s="2">
        <v>13.339399999999999</v>
      </c>
      <c r="Y231" s="2">
        <v>3.19</v>
      </c>
      <c r="Z231" s="2">
        <v>13</v>
      </c>
      <c r="AA231" s="2">
        <v>24.5</v>
      </c>
      <c r="AB231" s="2">
        <v>18.996600000000001</v>
      </c>
      <c r="AC231" s="2">
        <v>3.38</v>
      </c>
      <c r="AD231" s="2">
        <v>16.8</v>
      </c>
      <c r="AE231" s="2">
        <v>20.100000000000001</v>
      </c>
      <c r="AF231" s="2">
        <v>22.323399999999999</v>
      </c>
      <c r="AG231" s="2">
        <v>2.19</v>
      </c>
      <c r="AH231" s="22">
        <v>13.6</v>
      </c>
      <c r="AI231" s="22">
        <v>16.100000000000001</v>
      </c>
      <c r="AJ231" s="22">
        <v>20.879799999999999</v>
      </c>
      <c r="AK231" s="18">
        <v>4.79</v>
      </c>
      <c r="AL231" s="18">
        <v>18</v>
      </c>
      <c r="AM231" s="18">
        <v>26.5</v>
      </c>
      <c r="AN231" s="2">
        <v>50.668500000000002</v>
      </c>
      <c r="AO231" s="2">
        <v>2.0699999999999998</v>
      </c>
      <c r="AP231" s="2">
        <v>14.2</v>
      </c>
      <c r="AQ231" s="2">
        <v>14.6</v>
      </c>
      <c r="AR231" s="2">
        <v>4.5609000000000002</v>
      </c>
      <c r="AS231" s="2">
        <v>2.17</v>
      </c>
      <c r="AT231" s="2">
        <v>10.8</v>
      </c>
      <c r="AU231" s="2">
        <v>20</v>
      </c>
      <c r="AV231" s="2">
        <v>9.6142000000000003</v>
      </c>
      <c r="AW231" s="2">
        <v>3.69</v>
      </c>
      <c r="AX231" s="2">
        <v>12.8</v>
      </c>
      <c r="AY231" s="2">
        <v>28.9</v>
      </c>
      <c r="AZ231" s="2">
        <v>21.389299999999999</v>
      </c>
      <c r="BA231" s="2">
        <v>4.67</v>
      </c>
      <c r="BB231" s="2">
        <v>21.7</v>
      </c>
      <c r="BC231" s="2">
        <v>21.5</v>
      </c>
      <c r="BD231" s="2">
        <v>35.983899999999998</v>
      </c>
      <c r="BE231" s="4"/>
      <c r="BF231" s="4"/>
    </row>
    <row r="232" spans="1:58" x14ac:dyDescent="0.2">
      <c r="A232" s="29">
        <v>231</v>
      </c>
      <c r="B232" s="7" t="s">
        <v>15</v>
      </c>
      <c r="C232" s="3">
        <v>39931</v>
      </c>
      <c r="D232" s="4" t="s">
        <v>13</v>
      </c>
      <c r="E232" s="4" t="s">
        <v>164</v>
      </c>
      <c r="F232" s="5" t="s">
        <v>189</v>
      </c>
      <c r="G232" s="6">
        <v>0.875</v>
      </c>
      <c r="H232" s="6">
        <v>0.91388888888888886</v>
      </c>
      <c r="I232" s="85">
        <f t="shared" si="3"/>
        <v>55.999999999999957</v>
      </c>
      <c r="J232" s="86">
        <f>I232*Segmentos!$D$7*(AH232%)*IF(ISNUMBER(AI232),AI232%,0)</f>
        <v>2040191.9999999984</v>
      </c>
      <c r="K232" s="86">
        <f>I232*Segmentos!$D$7*(AL232%)*IF(ISNUMBER(AM232),AM232%,0)</f>
        <v>2372764.799999998</v>
      </c>
      <c r="L232" s="4"/>
      <c r="M232" s="2">
        <v>9.8699999999999992</v>
      </c>
      <c r="N232" s="2">
        <v>19.899999999999999</v>
      </c>
      <c r="O232" s="2">
        <v>49.5</v>
      </c>
      <c r="P232" s="2">
        <v>86.244</v>
      </c>
      <c r="Q232" s="2">
        <v>6.86</v>
      </c>
      <c r="R232" s="2">
        <v>15.3</v>
      </c>
      <c r="S232" s="2">
        <v>44.9</v>
      </c>
      <c r="T232" s="2">
        <v>9.9976000000000003</v>
      </c>
      <c r="U232" s="2">
        <v>8.4700000000000006</v>
      </c>
      <c r="V232" s="2">
        <v>15.1</v>
      </c>
      <c r="W232" s="2">
        <v>56.2</v>
      </c>
      <c r="X232" s="2">
        <v>15.511100000000001</v>
      </c>
      <c r="Y232" s="2">
        <v>10.83</v>
      </c>
      <c r="Z232" s="2">
        <v>22.8</v>
      </c>
      <c r="AA232" s="2">
        <v>47.4</v>
      </c>
      <c r="AB232" s="2">
        <v>27.932500000000001</v>
      </c>
      <c r="AC232" s="2">
        <v>11.44</v>
      </c>
      <c r="AD232" s="2">
        <v>22.8</v>
      </c>
      <c r="AE232" s="2">
        <v>50.1</v>
      </c>
      <c r="AF232" s="2">
        <v>32.802700000000002</v>
      </c>
      <c r="AG232" s="2">
        <v>9.1</v>
      </c>
      <c r="AH232" s="22">
        <v>19.8</v>
      </c>
      <c r="AI232" s="22">
        <v>46</v>
      </c>
      <c r="AJ232" s="22">
        <v>37.731999999999999</v>
      </c>
      <c r="AK232" s="18">
        <v>10.56</v>
      </c>
      <c r="AL232" s="18">
        <v>20.100000000000001</v>
      </c>
      <c r="AM232" s="18">
        <v>52.7</v>
      </c>
      <c r="AN232" s="2">
        <v>48.512</v>
      </c>
      <c r="AO232" s="2">
        <v>9.27</v>
      </c>
      <c r="AP232" s="2">
        <v>18.399999999999999</v>
      </c>
      <c r="AQ232" s="2">
        <v>50.2</v>
      </c>
      <c r="AR232" s="2">
        <v>8.8467000000000002</v>
      </c>
      <c r="AS232" s="2">
        <v>10.84</v>
      </c>
      <c r="AT232" s="2">
        <v>19.7</v>
      </c>
      <c r="AU232" s="2">
        <v>55.2</v>
      </c>
      <c r="AV232" s="2">
        <v>20.859000000000002</v>
      </c>
      <c r="AW232" s="2">
        <v>9.02</v>
      </c>
      <c r="AX232" s="2">
        <v>18.5</v>
      </c>
      <c r="AY232" s="2">
        <v>48.8</v>
      </c>
      <c r="AZ232" s="2">
        <v>22.6678</v>
      </c>
      <c r="BA232" s="2">
        <v>10.119999999999999</v>
      </c>
      <c r="BB232" s="2">
        <v>21.6</v>
      </c>
      <c r="BC232" s="2">
        <v>46.8</v>
      </c>
      <c r="BD232" s="2">
        <v>33.870399999999997</v>
      </c>
      <c r="BE232" s="4"/>
      <c r="BF232" s="4"/>
    </row>
    <row r="233" spans="1:58" x14ac:dyDescent="0.2">
      <c r="A233" s="29">
        <v>232</v>
      </c>
      <c r="B233" s="7" t="s">
        <v>40</v>
      </c>
      <c r="C233" s="3">
        <v>39931</v>
      </c>
      <c r="D233" s="4" t="s">
        <v>21</v>
      </c>
      <c r="E233" s="4" t="s">
        <v>169</v>
      </c>
      <c r="F233" s="5" t="s">
        <v>189</v>
      </c>
      <c r="G233" s="6">
        <v>0.9194444444444444</v>
      </c>
      <c r="H233" s="6">
        <v>0.95625000000000004</v>
      </c>
      <c r="I233" s="85">
        <f t="shared" si="3"/>
        <v>53.000000000000128</v>
      </c>
      <c r="J233" s="86">
        <f>I233*Segmentos!$D$7*(AH233%)*IF(ISNUMBER(AI233),AI233%,0)</f>
        <v>276214.80000000069</v>
      </c>
      <c r="K233" s="86">
        <f>I233*Segmentos!$D$7*(AL233%)*IF(ISNUMBER(AM233),AM233%,0)</f>
        <v>105639.60000000025</v>
      </c>
      <c r="L233" s="4" t="s">
        <v>222</v>
      </c>
      <c r="M233" s="2">
        <v>0.88</v>
      </c>
      <c r="N233" s="2">
        <v>3.8</v>
      </c>
      <c r="O233" s="2">
        <v>23.3</v>
      </c>
      <c r="P233" s="2">
        <v>77.584999999999994</v>
      </c>
      <c r="Q233" s="2">
        <v>0.22</v>
      </c>
      <c r="R233" s="2">
        <v>1.1000000000000001</v>
      </c>
      <c r="S233" s="2">
        <v>20.2</v>
      </c>
      <c r="T233" s="2">
        <v>3.2147999999999999</v>
      </c>
      <c r="U233" s="2">
        <v>0.08</v>
      </c>
      <c r="V233" s="2">
        <v>2.2999999999999998</v>
      </c>
      <c r="W233" s="2">
        <v>3.4</v>
      </c>
      <c r="X233" s="2">
        <v>1.4307000000000001</v>
      </c>
      <c r="Y233" s="2">
        <v>1.75</v>
      </c>
      <c r="Z233" s="2">
        <v>5.7</v>
      </c>
      <c r="AA233" s="2">
        <v>30.8</v>
      </c>
      <c r="AB233" s="2">
        <v>45.681800000000003</v>
      </c>
      <c r="AC233" s="2">
        <v>0.94</v>
      </c>
      <c r="AD233" s="2">
        <v>4.4000000000000004</v>
      </c>
      <c r="AE233" s="2">
        <v>21.5</v>
      </c>
      <c r="AF233" s="2">
        <v>27.2577</v>
      </c>
      <c r="AG233" s="2">
        <v>1.3</v>
      </c>
      <c r="AH233" s="22">
        <v>4.3</v>
      </c>
      <c r="AI233" s="22">
        <v>30.3</v>
      </c>
      <c r="AJ233" s="22">
        <v>54.439</v>
      </c>
      <c r="AK233" s="18">
        <v>0.5</v>
      </c>
      <c r="AL233" s="18">
        <v>3.3</v>
      </c>
      <c r="AM233" s="18">
        <v>15.1</v>
      </c>
      <c r="AN233" s="2">
        <v>23.145900000000001</v>
      </c>
      <c r="AO233" s="2">
        <v>0.15</v>
      </c>
      <c r="AP233" s="2">
        <v>1.4</v>
      </c>
      <c r="AQ233" s="2">
        <v>10.3</v>
      </c>
      <c r="AR233" s="2">
        <v>1.4178999999999999</v>
      </c>
      <c r="AS233" s="2">
        <v>1.45</v>
      </c>
      <c r="AT233" s="2">
        <v>3.7</v>
      </c>
      <c r="AU233" s="2">
        <v>39.6</v>
      </c>
      <c r="AV233" s="2">
        <v>28.2698</v>
      </c>
      <c r="AW233" s="2">
        <v>0.67</v>
      </c>
      <c r="AX233" s="2">
        <v>4.0999999999999996</v>
      </c>
      <c r="AY233" s="2">
        <v>16.3</v>
      </c>
      <c r="AZ233" s="2">
        <v>17.0688</v>
      </c>
      <c r="BA233" s="2">
        <v>0.91</v>
      </c>
      <c r="BB233" s="2">
        <v>4.2</v>
      </c>
      <c r="BC233" s="2">
        <v>21.5</v>
      </c>
      <c r="BD233" s="2">
        <v>30.828499999999998</v>
      </c>
      <c r="BE233" s="4"/>
      <c r="BF233" s="4"/>
    </row>
    <row r="234" spans="1:58" x14ac:dyDescent="0.2">
      <c r="A234" s="29">
        <v>233</v>
      </c>
      <c r="B234" s="7" t="s">
        <v>5</v>
      </c>
      <c r="C234" s="3">
        <v>39931</v>
      </c>
      <c r="D234" s="4" t="s">
        <v>3</v>
      </c>
      <c r="E234" s="4" t="s">
        <v>164</v>
      </c>
      <c r="F234" s="5" t="s">
        <v>189</v>
      </c>
      <c r="G234" s="6">
        <v>0.87361111111111101</v>
      </c>
      <c r="H234" s="6">
        <v>0.91736111111111107</v>
      </c>
      <c r="I234" s="85">
        <f t="shared" si="3"/>
        <v>63.000000000000099</v>
      </c>
      <c r="J234" s="86">
        <f>I234*Segmentos!$D$7*(AH234%)*IF(ISNUMBER(AI234),AI234%,0)</f>
        <v>1585483.2000000027</v>
      </c>
      <c r="K234" s="86">
        <f>I234*Segmentos!$D$7*(AL234%)*IF(ISNUMBER(AM234),AM234%,0)</f>
        <v>1334592.0000000023</v>
      </c>
      <c r="L234" s="4"/>
      <c r="M234" s="2">
        <v>5.77</v>
      </c>
      <c r="N234" s="2">
        <v>17.7</v>
      </c>
      <c r="O234" s="2">
        <v>32.6</v>
      </c>
      <c r="P234" s="2">
        <v>86.198099999999997</v>
      </c>
      <c r="Q234" s="2">
        <v>3.69</v>
      </c>
      <c r="R234" s="2">
        <v>11.1</v>
      </c>
      <c r="S234" s="2">
        <v>33.4</v>
      </c>
      <c r="T234" s="2">
        <v>9.1958000000000002</v>
      </c>
      <c r="U234" s="2">
        <v>4.95</v>
      </c>
      <c r="V234" s="2">
        <v>15.6</v>
      </c>
      <c r="W234" s="2">
        <v>31.8</v>
      </c>
      <c r="X234" s="2">
        <v>15.499700000000001</v>
      </c>
      <c r="Y234" s="2">
        <v>6.19</v>
      </c>
      <c r="Z234" s="2">
        <v>21</v>
      </c>
      <c r="AA234" s="2">
        <v>29.5</v>
      </c>
      <c r="AB234" s="2">
        <v>27.288699999999999</v>
      </c>
      <c r="AC234" s="2">
        <v>6.97</v>
      </c>
      <c r="AD234" s="2">
        <v>19.5</v>
      </c>
      <c r="AE234" s="2">
        <v>35.799999999999997</v>
      </c>
      <c r="AF234" s="2">
        <v>34.213799999999999</v>
      </c>
      <c r="AG234" s="2">
        <v>6.29</v>
      </c>
      <c r="AH234" s="22">
        <v>19.600000000000001</v>
      </c>
      <c r="AI234" s="22">
        <v>32.1</v>
      </c>
      <c r="AJ234" s="22">
        <v>44.596200000000003</v>
      </c>
      <c r="AK234" s="18">
        <v>5.3</v>
      </c>
      <c r="AL234" s="18">
        <v>16</v>
      </c>
      <c r="AM234" s="18">
        <v>33.1</v>
      </c>
      <c r="AN234" s="2">
        <v>41.601900000000001</v>
      </c>
      <c r="AO234" s="2">
        <v>3.17</v>
      </c>
      <c r="AP234" s="2">
        <v>12</v>
      </c>
      <c r="AQ234" s="2">
        <v>26.4</v>
      </c>
      <c r="AR234" s="2">
        <v>5.1821000000000002</v>
      </c>
      <c r="AS234" s="2">
        <v>3.41</v>
      </c>
      <c r="AT234" s="2">
        <v>10.199999999999999</v>
      </c>
      <c r="AU234" s="2">
        <v>33.6</v>
      </c>
      <c r="AV234" s="2">
        <v>11.2361</v>
      </c>
      <c r="AW234" s="2">
        <v>7.65</v>
      </c>
      <c r="AX234" s="2">
        <v>21.9</v>
      </c>
      <c r="AY234" s="2">
        <v>34.9</v>
      </c>
      <c r="AZ234" s="2">
        <v>32.853400000000001</v>
      </c>
      <c r="BA234" s="2">
        <v>6.45</v>
      </c>
      <c r="BB234" s="2">
        <v>20.5</v>
      </c>
      <c r="BC234" s="2">
        <v>31.4</v>
      </c>
      <c r="BD234" s="2">
        <v>36.926600000000001</v>
      </c>
      <c r="BE234" s="4"/>
      <c r="BF234" s="4"/>
    </row>
    <row r="235" spans="1:58" x14ac:dyDescent="0.2">
      <c r="A235" s="29">
        <v>234</v>
      </c>
      <c r="B235" s="7" t="s">
        <v>18</v>
      </c>
      <c r="C235" s="3">
        <v>39931</v>
      </c>
      <c r="D235" s="4" t="s">
        <v>17</v>
      </c>
      <c r="E235" s="4" t="s">
        <v>168</v>
      </c>
      <c r="F235" s="5" t="s">
        <v>189</v>
      </c>
      <c r="G235" s="6">
        <v>0.83263888888888893</v>
      </c>
      <c r="H235" s="6">
        <v>0.91249999999999998</v>
      </c>
      <c r="I235" s="85">
        <f t="shared" si="3"/>
        <v>114.99999999999991</v>
      </c>
      <c r="J235" s="86">
        <f>I235*Segmentos!$D$7*(AH235%)*IF(ISNUMBER(AI235),AI235%,0)</f>
        <v>529643.99999999953</v>
      </c>
      <c r="K235" s="86">
        <f>I235*Segmentos!$D$7*(AL235%)*IF(ISNUMBER(AM235),AM235%,0)</f>
        <v>367631.99999999977</v>
      </c>
      <c r="L235" s="4" t="s">
        <v>223</v>
      </c>
      <c r="M235" s="2">
        <v>0.96</v>
      </c>
      <c r="N235" s="2">
        <v>4.5999999999999996</v>
      </c>
      <c r="O235" s="2">
        <v>20.8</v>
      </c>
      <c r="P235" s="2">
        <v>96.574299999999994</v>
      </c>
      <c r="Q235" s="2">
        <v>0.01</v>
      </c>
      <c r="R235" s="2">
        <v>0.2</v>
      </c>
      <c r="S235" s="2">
        <v>2.6</v>
      </c>
      <c r="T235" s="2">
        <v>8.8599999999999998E-2</v>
      </c>
      <c r="U235" s="2">
        <v>0.09</v>
      </c>
      <c r="V235" s="2">
        <v>2.5</v>
      </c>
      <c r="W235" s="2">
        <v>3.5</v>
      </c>
      <c r="X235" s="2">
        <v>1.8194999999999999</v>
      </c>
      <c r="Y235" s="2">
        <v>0.95</v>
      </c>
      <c r="Z235" s="2">
        <v>5.3</v>
      </c>
      <c r="AA235" s="2">
        <v>17.7</v>
      </c>
      <c r="AB235" s="2">
        <v>28.005800000000001</v>
      </c>
      <c r="AC235" s="2">
        <v>2.0299999999999998</v>
      </c>
      <c r="AD235" s="2">
        <v>7.6</v>
      </c>
      <c r="AE235" s="2">
        <v>26.5</v>
      </c>
      <c r="AF235" s="2">
        <v>66.660399999999996</v>
      </c>
      <c r="AG235" s="2">
        <v>1.1399999999999999</v>
      </c>
      <c r="AH235" s="22">
        <v>5.7</v>
      </c>
      <c r="AI235" s="22">
        <v>20.2</v>
      </c>
      <c r="AJ235" s="22">
        <v>54.242800000000003</v>
      </c>
      <c r="AK235" s="18">
        <v>0.8</v>
      </c>
      <c r="AL235" s="18">
        <v>3.7</v>
      </c>
      <c r="AM235" s="18">
        <v>21.6</v>
      </c>
      <c r="AN235" s="2">
        <v>42.331499999999998</v>
      </c>
      <c r="AO235" s="2">
        <v>0</v>
      </c>
      <c r="AP235" s="2">
        <v>0.1</v>
      </c>
      <c r="AQ235" s="2">
        <v>0.9</v>
      </c>
      <c r="AR235" s="2">
        <v>1.0200000000000001E-2</v>
      </c>
      <c r="AS235" s="2">
        <v>0.62</v>
      </c>
      <c r="AT235" s="2">
        <v>2.5</v>
      </c>
      <c r="AU235" s="2">
        <v>24.3</v>
      </c>
      <c r="AV235" s="2">
        <v>13.6046</v>
      </c>
      <c r="AW235" s="2">
        <v>0.8</v>
      </c>
      <c r="AX235" s="2">
        <v>5.8</v>
      </c>
      <c r="AY235" s="2">
        <v>13.9</v>
      </c>
      <c r="AZ235" s="2">
        <v>23.050999999999998</v>
      </c>
      <c r="BA235" s="2">
        <v>1.56</v>
      </c>
      <c r="BB235" s="2">
        <v>6.3</v>
      </c>
      <c r="BC235" s="2">
        <v>24.8</v>
      </c>
      <c r="BD235" s="2">
        <v>59.908499999999997</v>
      </c>
      <c r="BE235" s="4"/>
      <c r="BF235" s="4"/>
    </row>
    <row r="236" spans="1:58" x14ac:dyDescent="0.2">
      <c r="A236" s="29">
        <v>235</v>
      </c>
      <c r="B236" s="7" t="s">
        <v>9</v>
      </c>
      <c r="C236" s="3">
        <v>39931</v>
      </c>
      <c r="D236" s="4" t="s">
        <v>8</v>
      </c>
      <c r="E236" s="4" t="s">
        <v>168</v>
      </c>
      <c r="F236" s="5" t="s">
        <v>189</v>
      </c>
      <c r="G236" s="6">
        <v>0.80486111111111114</v>
      </c>
      <c r="H236" s="6">
        <v>0.87361111111111101</v>
      </c>
      <c r="I236" s="85">
        <f t="shared" si="3"/>
        <v>98.999999999999801</v>
      </c>
      <c r="J236" s="86">
        <f>I236*Segmentos!$D$7*(AH236%)*IF(ISNUMBER(AI236),AI236%,0)</f>
        <v>2059477.199999996</v>
      </c>
      <c r="K236" s="86">
        <f>I236*Segmentos!$D$7*(AL236%)*IF(ISNUMBER(AM236),AM236%,0)</f>
        <v>1556438.3999999966</v>
      </c>
      <c r="L236" s="4" t="s">
        <v>221</v>
      </c>
      <c r="M236" s="2">
        <v>4.5199999999999996</v>
      </c>
      <c r="N236" s="2">
        <v>13.3</v>
      </c>
      <c r="O236" s="2">
        <v>33.9</v>
      </c>
      <c r="P236" s="2">
        <v>90.029300000000006</v>
      </c>
      <c r="Q236" s="2">
        <v>1.74</v>
      </c>
      <c r="R236" s="2">
        <v>4.3</v>
      </c>
      <c r="S236" s="2">
        <v>40</v>
      </c>
      <c r="T236" s="2">
        <v>5.7801999999999998</v>
      </c>
      <c r="U236" s="2">
        <v>2.14</v>
      </c>
      <c r="V236" s="2">
        <v>9.8000000000000007</v>
      </c>
      <c r="W236" s="2">
        <v>21.8</v>
      </c>
      <c r="X236" s="2">
        <v>8.9519000000000002</v>
      </c>
      <c r="Y236" s="2">
        <v>6.33</v>
      </c>
      <c r="Z236" s="2">
        <v>17.8</v>
      </c>
      <c r="AA236" s="2">
        <v>35.5</v>
      </c>
      <c r="AB236" s="2">
        <v>37.230699999999999</v>
      </c>
      <c r="AC236" s="2">
        <v>5.82</v>
      </c>
      <c r="AD236" s="2">
        <v>16.100000000000001</v>
      </c>
      <c r="AE236" s="2">
        <v>36.200000000000003</v>
      </c>
      <c r="AF236" s="2">
        <v>38.066499999999998</v>
      </c>
      <c r="AG236" s="2">
        <v>5.18</v>
      </c>
      <c r="AH236" s="22">
        <v>13.1</v>
      </c>
      <c r="AI236" s="22">
        <v>39.700000000000003</v>
      </c>
      <c r="AJ236" s="22">
        <v>49.010199999999998</v>
      </c>
      <c r="AK236" s="18">
        <v>3.92</v>
      </c>
      <c r="AL236" s="18">
        <v>13.6</v>
      </c>
      <c r="AM236" s="18">
        <v>28.9</v>
      </c>
      <c r="AN236" s="2">
        <v>41.019100000000002</v>
      </c>
      <c r="AO236" s="2">
        <v>1.93</v>
      </c>
      <c r="AP236" s="2">
        <v>5</v>
      </c>
      <c r="AQ236" s="2">
        <v>38.299999999999997</v>
      </c>
      <c r="AR236" s="2">
        <v>4.2141999999999999</v>
      </c>
      <c r="AS236" s="2">
        <v>1.37</v>
      </c>
      <c r="AT236" s="2">
        <v>6.7</v>
      </c>
      <c r="AU236" s="2">
        <v>20.6</v>
      </c>
      <c r="AV236" s="2">
        <v>6.0316000000000001</v>
      </c>
      <c r="AW236" s="2">
        <v>3.8</v>
      </c>
      <c r="AX236" s="2">
        <v>12.1</v>
      </c>
      <c r="AY236" s="2">
        <v>31.4</v>
      </c>
      <c r="AZ236" s="2">
        <v>21.805499999999999</v>
      </c>
      <c r="BA236" s="2">
        <v>7.6</v>
      </c>
      <c r="BB236" s="2">
        <v>20.399999999999999</v>
      </c>
      <c r="BC236" s="2">
        <v>37.200000000000003</v>
      </c>
      <c r="BD236" s="2">
        <v>57.978099999999998</v>
      </c>
      <c r="BE236" s="4"/>
      <c r="BF236" s="4"/>
    </row>
    <row r="237" spans="1:58" x14ac:dyDescent="0.2">
      <c r="A237" s="29">
        <v>236</v>
      </c>
      <c r="B237" s="7" t="s">
        <v>1</v>
      </c>
      <c r="C237" s="3">
        <v>39931</v>
      </c>
      <c r="D237" s="4" t="s">
        <v>0</v>
      </c>
      <c r="E237" s="4" t="s">
        <v>163</v>
      </c>
      <c r="F237" s="5" t="s">
        <v>189</v>
      </c>
      <c r="G237" s="6">
        <v>0.84722222222222221</v>
      </c>
      <c r="H237" s="6">
        <v>0.88541666666666663</v>
      </c>
      <c r="I237" s="85">
        <f t="shared" si="3"/>
        <v>54.999999999999964</v>
      </c>
      <c r="J237" s="86">
        <f>I237*Segmentos!$D$7*(AH237%)*IF(ISNUMBER(AI237),AI237%,0)</f>
        <v>547403.99999999965</v>
      </c>
      <c r="K237" s="86">
        <f>I237*Segmentos!$D$7*(AL237%)*IF(ISNUMBER(AM237),AM237%,0)</f>
        <v>1322507.9999999993</v>
      </c>
      <c r="L237" s="4"/>
      <c r="M237" s="2">
        <v>4.33</v>
      </c>
      <c r="N237" s="2">
        <v>10.5</v>
      </c>
      <c r="O237" s="2">
        <v>41.4</v>
      </c>
      <c r="P237" s="2">
        <v>74.406899999999993</v>
      </c>
      <c r="Q237" s="2">
        <v>5.13</v>
      </c>
      <c r="R237" s="2">
        <v>13.3</v>
      </c>
      <c r="S237" s="2">
        <v>38.700000000000003</v>
      </c>
      <c r="T237" s="2">
        <v>14.7006</v>
      </c>
      <c r="U237" s="2">
        <v>4.3499999999999996</v>
      </c>
      <c r="V237" s="2">
        <v>9.4</v>
      </c>
      <c r="W237" s="2">
        <v>46.1</v>
      </c>
      <c r="X237" s="2">
        <v>15.6388</v>
      </c>
      <c r="Y237" s="2">
        <v>4.21</v>
      </c>
      <c r="Z237" s="2">
        <v>9.8000000000000007</v>
      </c>
      <c r="AA237" s="2">
        <v>43</v>
      </c>
      <c r="AB237" s="2">
        <v>21.330100000000002</v>
      </c>
      <c r="AC237" s="2">
        <v>4.04</v>
      </c>
      <c r="AD237" s="2">
        <v>10.3</v>
      </c>
      <c r="AE237" s="2">
        <v>39</v>
      </c>
      <c r="AF237" s="2">
        <v>22.737400000000001</v>
      </c>
      <c r="AG237" s="2">
        <v>2.5</v>
      </c>
      <c r="AH237" s="22">
        <v>7.8</v>
      </c>
      <c r="AI237" s="22">
        <v>31.9</v>
      </c>
      <c r="AJ237" s="22">
        <v>20.3612</v>
      </c>
      <c r="AK237" s="18">
        <v>5.99</v>
      </c>
      <c r="AL237" s="18">
        <v>12.9</v>
      </c>
      <c r="AM237" s="18">
        <v>46.6</v>
      </c>
      <c r="AN237" s="2">
        <v>54.045699999999997</v>
      </c>
      <c r="AO237" s="2">
        <v>2.4900000000000002</v>
      </c>
      <c r="AP237" s="2">
        <v>6.2</v>
      </c>
      <c r="AQ237" s="2">
        <v>39.799999999999997</v>
      </c>
      <c r="AR237" s="2">
        <v>4.6646000000000001</v>
      </c>
      <c r="AS237" s="2">
        <v>5.0999999999999996</v>
      </c>
      <c r="AT237" s="2">
        <v>11.9</v>
      </c>
      <c r="AU237" s="2">
        <v>42.8</v>
      </c>
      <c r="AV237" s="2">
        <v>19.3017</v>
      </c>
      <c r="AW237" s="2">
        <v>4.49</v>
      </c>
      <c r="AX237" s="2">
        <v>11.4</v>
      </c>
      <c r="AY237" s="2">
        <v>39.299999999999997</v>
      </c>
      <c r="AZ237" s="2">
        <v>22.149899999999999</v>
      </c>
      <c r="BA237" s="2">
        <v>4.3</v>
      </c>
      <c r="BB237" s="2">
        <v>10.1</v>
      </c>
      <c r="BC237" s="2">
        <v>42.5</v>
      </c>
      <c r="BD237" s="2">
        <v>28.290700000000001</v>
      </c>
      <c r="BE237" s="4"/>
      <c r="BF237" s="4"/>
    </row>
    <row r="238" spans="1:58" x14ac:dyDescent="0.2">
      <c r="A238" s="29">
        <v>237</v>
      </c>
      <c r="B238" s="7" t="s">
        <v>29</v>
      </c>
      <c r="C238" s="3">
        <v>39931</v>
      </c>
      <c r="D238" s="4" t="s">
        <v>28</v>
      </c>
      <c r="E238" s="4" t="s">
        <v>169</v>
      </c>
      <c r="F238" s="5" t="s">
        <v>189</v>
      </c>
      <c r="G238" s="6">
        <v>0.84444444444444444</v>
      </c>
      <c r="H238" s="6">
        <v>0.875</v>
      </c>
      <c r="I238" s="85">
        <f t="shared" si="3"/>
        <v>44</v>
      </c>
      <c r="J238" s="86">
        <f>I238*Segmentos!$D$7*(AH238%)*IF(ISNUMBER(AI238),AI238%,0)</f>
        <v>44352</v>
      </c>
      <c r="K238" s="86">
        <f>I238*Segmentos!$D$7*(AL238%)*IF(ISNUMBER(AM238),AM238%,0)</f>
        <v>129940.8</v>
      </c>
      <c r="L238" s="4"/>
      <c r="M238" s="2">
        <v>0.5</v>
      </c>
      <c r="N238" s="2">
        <v>2.2999999999999998</v>
      </c>
      <c r="O238" s="2">
        <v>21.5</v>
      </c>
      <c r="P238" s="2">
        <v>85.213800000000006</v>
      </c>
      <c r="Q238" s="2">
        <v>0.06</v>
      </c>
      <c r="R238" s="2">
        <v>0.8</v>
      </c>
      <c r="S238" s="2">
        <v>6.8</v>
      </c>
      <c r="T238" s="2">
        <v>1.6033999999999999</v>
      </c>
      <c r="U238" s="2">
        <v>0.19</v>
      </c>
      <c r="V238" s="2">
        <v>1.9</v>
      </c>
      <c r="W238" s="2">
        <v>9.8000000000000007</v>
      </c>
      <c r="X238" s="2">
        <v>6.6448</v>
      </c>
      <c r="Y238" s="2">
        <v>0.33</v>
      </c>
      <c r="Z238" s="2">
        <v>2.2000000000000002</v>
      </c>
      <c r="AA238" s="2">
        <v>14.7</v>
      </c>
      <c r="AB238" s="2">
        <v>16.593599999999999</v>
      </c>
      <c r="AC238" s="2">
        <v>1.08</v>
      </c>
      <c r="AD238" s="2">
        <v>3.4</v>
      </c>
      <c r="AE238" s="2">
        <v>31.5</v>
      </c>
      <c r="AF238" s="2">
        <v>60.372100000000003</v>
      </c>
      <c r="AG238" s="2">
        <v>0.25</v>
      </c>
      <c r="AH238" s="22">
        <v>2.4</v>
      </c>
      <c r="AI238" s="22">
        <v>10.5</v>
      </c>
      <c r="AJ238" s="22">
        <v>20.3307</v>
      </c>
      <c r="AK238" s="18">
        <v>0.73</v>
      </c>
      <c r="AL238" s="18">
        <v>2.2999999999999998</v>
      </c>
      <c r="AM238" s="18">
        <v>32.1</v>
      </c>
      <c r="AN238" s="2">
        <v>64.883099999999999</v>
      </c>
      <c r="AO238" s="2">
        <v>0.05</v>
      </c>
      <c r="AP238" s="2">
        <v>1.2</v>
      </c>
      <c r="AQ238" s="2">
        <v>4.5999999999999996</v>
      </c>
      <c r="AR238" s="2">
        <v>0.99670000000000003</v>
      </c>
      <c r="AS238" s="2">
        <v>0.56999999999999995</v>
      </c>
      <c r="AT238" s="2">
        <v>1.8</v>
      </c>
      <c r="AU238" s="2">
        <v>32.299999999999997</v>
      </c>
      <c r="AV238" s="2">
        <v>21.350200000000001</v>
      </c>
      <c r="AW238" s="2">
        <v>0.39</v>
      </c>
      <c r="AX238" s="2">
        <v>2.2000000000000002</v>
      </c>
      <c r="AY238" s="2">
        <v>17.7</v>
      </c>
      <c r="AZ238" s="2">
        <v>18.856400000000001</v>
      </c>
      <c r="BA238" s="2">
        <v>0.68</v>
      </c>
      <c r="BB238" s="2">
        <v>3.1</v>
      </c>
      <c r="BC238" s="2">
        <v>21.8</v>
      </c>
      <c r="BD238" s="2">
        <v>44.0105</v>
      </c>
      <c r="BE238" s="4"/>
      <c r="BF238" s="4"/>
    </row>
    <row r="239" spans="1:58" x14ac:dyDescent="0.2">
      <c r="A239" s="29">
        <v>238</v>
      </c>
      <c r="B239" s="7" t="s">
        <v>36</v>
      </c>
      <c r="C239" s="3">
        <v>39931</v>
      </c>
      <c r="D239" s="4" t="s">
        <v>13</v>
      </c>
      <c r="E239" s="4" t="s">
        <v>163</v>
      </c>
      <c r="F239" s="5" t="s">
        <v>189</v>
      </c>
      <c r="G239" s="6">
        <v>0.91736111111111107</v>
      </c>
      <c r="H239" s="6">
        <v>0.94097222222222221</v>
      </c>
      <c r="I239" s="85">
        <f t="shared" si="3"/>
        <v>34.000000000000043</v>
      </c>
      <c r="J239" s="86">
        <f>I239*Segmentos!$D$7*(AH239%)*IF(ISNUMBER(AI239),AI239%,0)</f>
        <v>1110127.2000000014</v>
      </c>
      <c r="K239" s="86">
        <f>I239*Segmentos!$D$7*(AL239%)*IF(ISNUMBER(AM239),AM239%,0)</f>
        <v>1702325.600000002</v>
      </c>
      <c r="L239" s="4"/>
      <c r="M239" s="2">
        <v>10.43</v>
      </c>
      <c r="N239" s="2">
        <v>18.100000000000001</v>
      </c>
      <c r="O239" s="2">
        <v>57.7</v>
      </c>
      <c r="P239" s="2">
        <v>84.638900000000007</v>
      </c>
      <c r="Q239" s="2">
        <v>9.16</v>
      </c>
      <c r="R239" s="2">
        <v>14.1</v>
      </c>
      <c r="S239" s="2">
        <v>65</v>
      </c>
      <c r="T239" s="2">
        <v>12.403700000000001</v>
      </c>
      <c r="U239" s="2">
        <v>10.82</v>
      </c>
      <c r="V239" s="2">
        <v>17.8</v>
      </c>
      <c r="W239" s="2">
        <v>60.8</v>
      </c>
      <c r="X239" s="2">
        <v>18.400200000000002</v>
      </c>
      <c r="Y239" s="2">
        <v>11.48</v>
      </c>
      <c r="Z239" s="2">
        <v>19.5</v>
      </c>
      <c r="AA239" s="2">
        <v>58.9</v>
      </c>
      <c r="AB239" s="2">
        <v>27.505500000000001</v>
      </c>
      <c r="AC239" s="2">
        <v>9.89</v>
      </c>
      <c r="AD239" s="2">
        <v>19</v>
      </c>
      <c r="AE239" s="2">
        <v>52</v>
      </c>
      <c r="AF239" s="2">
        <v>26.329599999999999</v>
      </c>
      <c r="AG239" s="2">
        <v>8.16</v>
      </c>
      <c r="AH239" s="22">
        <v>16.100000000000001</v>
      </c>
      <c r="AI239" s="22">
        <v>50.7</v>
      </c>
      <c r="AJ239" s="22">
        <v>31.418399999999998</v>
      </c>
      <c r="AK239" s="18">
        <v>12.48</v>
      </c>
      <c r="AL239" s="18">
        <v>19.899999999999999</v>
      </c>
      <c r="AM239" s="18">
        <v>62.9</v>
      </c>
      <c r="AN239" s="2">
        <v>53.220500000000001</v>
      </c>
      <c r="AO239" s="2">
        <v>12.55</v>
      </c>
      <c r="AP239" s="2">
        <v>18.2</v>
      </c>
      <c r="AQ239" s="2">
        <v>68.900000000000006</v>
      </c>
      <c r="AR239" s="2">
        <v>11.1259</v>
      </c>
      <c r="AS239" s="2">
        <v>12.27</v>
      </c>
      <c r="AT239" s="2">
        <v>20.5</v>
      </c>
      <c r="AU239" s="2">
        <v>59.9</v>
      </c>
      <c r="AV239" s="2">
        <v>21.925999999999998</v>
      </c>
      <c r="AW239" s="2">
        <v>8.0500000000000007</v>
      </c>
      <c r="AX239" s="2">
        <v>15.6</v>
      </c>
      <c r="AY239" s="2">
        <v>51.8</v>
      </c>
      <c r="AZ239" s="2">
        <v>18.784700000000001</v>
      </c>
      <c r="BA239" s="2">
        <v>10.56</v>
      </c>
      <c r="BB239" s="2">
        <v>18.600000000000001</v>
      </c>
      <c r="BC239" s="2">
        <v>56.9</v>
      </c>
      <c r="BD239" s="2">
        <v>32.802300000000002</v>
      </c>
      <c r="BE239" s="4"/>
      <c r="BF239" s="4"/>
    </row>
    <row r="240" spans="1:58" x14ac:dyDescent="0.2">
      <c r="A240" s="29">
        <v>239</v>
      </c>
      <c r="B240" s="7" t="s">
        <v>30</v>
      </c>
      <c r="C240" s="3">
        <v>39931</v>
      </c>
      <c r="D240" s="4" t="s">
        <v>28</v>
      </c>
      <c r="E240" s="4" t="s">
        <v>163</v>
      </c>
      <c r="F240" s="5" t="s">
        <v>189</v>
      </c>
      <c r="G240" s="6">
        <v>0.875</v>
      </c>
      <c r="H240" s="6">
        <v>0.91111111111111109</v>
      </c>
      <c r="I240" s="85">
        <f t="shared" si="3"/>
        <v>51.999999999999972</v>
      </c>
      <c r="J240" s="86">
        <f>I240*Segmentos!$D$7*(AH240%)*IF(ISNUMBER(AI240),AI240%,0)</f>
        <v>120119.99999999994</v>
      </c>
      <c r="K240" s="86">
        <f>I240*Segmentos!$D$7*(AL240%)*IF(ISNUMBER(AM240),AM240%,0)</f>
        <v>243983.99999999985</v>
      </c>
      <c r="L240" s="4"/>
      <c r="M240" s="2">
        <v>0.89</v>
      </c>
      <c r="N240" s="2">
        <v>2.8</v>
      </c>
      <c r="O240" s="2">
        <v>32</v>
      </c>
      <c r="P240" s="2">
        <v>90.123500000000007</v>
      </c>
      <c r="Q240" s="2">
        <v>0.17</v>
      </c>
      <c r="R240" s="2">
        <v>1</v>
      </c>
      <c r="S240" s="2">
        <v>17</v>
      </c>
      <c r="T240" s="2">
        <v>2.9089999999999998</v>
      </c>
      <c r="U240" s="2">
        <v>0.79</v>
      </c>
      <c r="V240" s="2">
        <v>3</v>
      </c>
      <c r="W240" s="2">
        <v>26.2</v>
      </c>
      <c r="X240" s="2">
        <v>16.655899999999999</v>
      </c>
      <c r="Y240" s="2">
        <v>0.56000000000000005</v>
      </c>
      <c r="Z240" s="2">
        <v>3</v>
      </c>
      <c r="AA240" s="2">
        <v>18.399999999999999</v>
      </c>
      <c r="AB240" s="2">
        <v>16.671399999999998</v>
      </c>
      <c r="AC240" s="2">
        <v>1.62</v>
      </c>
      <c r="AD240" s="2">
        <v>3.3</v>
      </c>
      <c r="AE240" s="2">
        <v>48.6</v>
      </c>
      <c r="AF240" s="2">
        <v>53.8872</v>
      </c>
      <c r="AG240" s="2">
        <v>0.59</v>
      </c>
      <c r="AH240" s="22">
        <v>2.1</v>
      </c>
      <c r="AI240" s="22">
        <v>27.5</v>
      </c>
      <c r="AJ240" s="22">
        <v>28.2685</v>
      </c>
      <c r="AK240" s="18">
        <v>1.1599999999999999</v>
      </c>
      <c r="AL240" s="18">
        <v>3.4</v>
      </c>
      <c r="AM240" s="18">
        <v>34.5</v>
      </c>
      <c r="AN240" s="2">
        <v>61.854999999999997</v>
      </c>
      <c r="AO240" s="2">
        <v>0.23</v>
      </c>
      <c r="AP240" s="2">
        <v>1.3</v>
      </c>
      <c r="AQ240" s="2">
        <v>17.7</v>
      </c>
      <c r="AR240" s="2">
        <v>2.5556000000000001</v>
      </c>
      <c r="AS240" s="2">
        <v>0.97</v>
      </c>
      <c r="AT240" s="2">
        <v>2.9</v>
      </c>
      <c r="AU240" s="2">
        <v>33.299999999999997</v>
      </c>
      <c r="AV240" s="2">
        <v>21.686299999999999</v>
      </c>
      <c r="AW240" s="2">
        <v>1.08</v>
      </c>
      <c r="AX240" s="2">
        <v>3.3</v>
      </c>
      <c r="AY240" s="2">
        <v>32.700000000000003</v>
      </c>
      <c r="AZ240" s="2">
        <v>31.519400000000001</v>
      </c>
      <c r="BA240" s="2">
        <v>0.89</v>
      </c>
      <c r="BB240" s="2">
        <v>2.7</v>
      </c>
      <c r="BC240" s="2">
        <v>32.4</v>
      </c>
      <c r="BD240" s="2">
        <v>34.362200000000001</v>
      </c>
      <c r="BE240" s="4"/>
      <c r="BF240" s="4"/>
    </row>
    <row r="241" spans="1:58" x14ac:dyDescent="0.2">
      <c r="A241" s="29">
        <v>240</v>
      </c>
      <c r="B241" s="7" t="s">
        <v>20</v>
      </c>
      <c r="C241" s="3">
        <v>39931</v>
      </c>
      <c r="D241" s="4" t="s">
        <v>17</v>
      </c>
      <c r="E241" s="4" t="s">
        <v>169</v>
      </c>
      <c r="F241" s="5" t="s">
        <v>189</v>
      </c>
      <c r="G241" s="6">
        <v>0.91666666666666663</v>
      </c>
      <c r="H241" s="6">
        <v>0.95833333333333337</v>
      </c>
      <c r="I241" s="85">
        <f t="shared" si="3"/>
        <v>60.000000000000107</v>
      </c>
      <c r="J241" s="86">
        <f>I241*Segmentos!$D$7*(AH241%)*IF(ISNUMBER(AI241),AI241%,0)</f>
        <v>243648.00000000044</v>
      </c>
      <c r="K241" s="86">
        <f>I241*Segmentos!$D$7*(AL241%)*IF(ISNUMBER(AM241),AM241%,0)</f>
        <v>8352.0000000000146</v>
      </c>
      <c r="L241" s="4"/>
      <c r="M241" s="2">
        <v>0.5</v>
      </c>
      <c r="N241" s="2">
        <v>1.5</v>
      </c>
      <c r="O241" s="2">
        <v>34.4</v>
      </c>
      <c r="P241" s="2">
        <v>100</v>
      </c>
      <c r="Q241" s="2">
        <v>0</v>
      </c>
      <c r="R241" s="2">
        <v>0</v>
      </c>
      <c r="S241" s="8" t="s">
        <v>577</v>
      </c>
      <c r="T241" s="2">
        <v>0</v>
      </c>
      <c r="U241" s="2">
        <v>0.04</v>
      </c>
      <c r="V241" s="2">
        <v>0.7</v>
      </c>
      <c r="W241" s="2">
        <v>6.7</v>
      </c>
      <c r="X241" s="2">
        <v>1.8625</v>
      </c>
      <c r="Y241" s="2">
        <v>0.45</v>
      </c>
      <c r="Z241" s="2">
        <v>1.5</v>
      </c>
      <c r="AA241" s="2">
        <v>30.3</v>
      </c>
      <c r="AB241" s="2">
        <v>26.2363</v>
      </c>
      <c r="AC241" s="2">
        <v>1.1000000000000001</v>
      </c>
      <c r="AD241" s="2">
        <v>2.7</v>
      </c>
      <c r="AE241" s="2">
        <v>40.9</v>
      </c>
      <c r="AF241" s="2">
        <v>71.901200000000003</v>
      </c>
      <c r="AG241" s="2">
        <v>1.02</v>
      </c>
      <c r="AH241" s="22">
        <v>2.4</v>
      </c>
      <c r="AI241" s="22">
        <v>42.3</v>
      </c>
      <c r="AJ241" s="22">
        <v>96.342100000000002</v>
      </c>
      <c r="AK241" s="18">
        <v>0.04</v>
      </c>
      <c r="AL241" s="18">
        <v>0.6</v>
      </c>
      <c r="AM241" s="18">
        <v>5.8</v>
      </c>
      <c r="AN241" s="2">
        <v>3.6579000000000002</v>
      </c>
      <c r="AO241" s="2">
        <v>0.17</v>
      </c>
      <c r="AP241" s="2">
        <v>0.7</v>
      </c>
      <c r="AQ241" s="2">
        <v>25</v>
      </c>
      <c r="AR241" s="2">
        <v>3.6145</v>
      </c>
      <c r="AS241" s="2">
        <v>0.02</v>
      </c>
      <c r="AT241" s="2">
        <v>0.5</v>
      </c>
      <c r="AU241" s="2">
        <v>3.3</v>
      </c>
      <c r="AV241" s="2">
        <v>0.70430000000000004</v>
      </c>
      <c r="AW241" s="2">
        <v>0.8</v>
      </c>
      <c r="AX241" s="2">
        <v>2.9</v>
      </c>
      <c r="AY241" s="2">
        <v>27.8</v>
      </c>
      <c r="AZ241" s="2">
        <v>45.746499999999997</v>
      </c>
      <c r="BA241" s="2">
        <v>0.66</v>
      </c>
      <c r="BB241" s="2">
        <v>1.2</v>
      </c>
      <c r="BC241" s="2">
        <v>55.8</v>
      </c>
      <c r="BD241" s="2">
        <v>49.934699999999999</v>
      </c>
      <c r="BE241" s="4"/>
      <c r="BF241" s="4"/>
    </row>
    <row r="242" spans="1:58" x14ac:dyDescent="0.2">
      <c r="A242" s="29">
        <v>241</v>
      </c>
      <c r="B242" s="7" t="s">
        <v>11</v>
      </c>
      <c r="C242" s="3">
        <v>39931</v>
      </c>
      <c r="D242" s="4" t="s">
        <v>8</v>
      </c>
      <c r="E242" s="4" t="s">
        <v>166</v>
      </c>
      <c r="F242" s="5" t="s">
        <v>189</v>
      </c>
      <c r="G242" s="6">
        <v>0.91180555555555554</v>
      </c>
      <c r="H242" s="6">
        <v>0.91249999999999998</v>
      </c>
      <c r="I242" s="85">
        <f t="shared" si="3"/>
        <v>0.99999999999999645</v>
      </c>
      <c r="J242" s="86">
        <f>I242*Segmentos!$D$7*(AH242%)*IF(ISNUMBER(AI242),AI242%,0)</f>
        <v>15199.999999999947</v>
      </c>
      <c r="K242" s="86">
        <f>I242*Segmentos!$D$7*(AL242%)*IF(ISNUMBER(AM242),AM242%,0)</f>
        <v>17599.999999999942</v>
      </c>
      <c r="L242" s="4"/>
      <c r="M242" s="2">
        <v>4.1399999999999997</v>
      </c>
      <c r="N242" s="2">
        <v>4.0999999999999996</v>
      </c>
      <c r="O242" s="2">
        <v>100</v>
      </c>
      <c r="P242" s="2">
        <v>82.392099999999999</v>
      </c>
      <c r="Q242" s="2">
        <v>1.41</v>
      </c>
      <c r="R242" s="2">
        <v>1.4</v>
      </c>
      <c r="S242" s="2">
        <v>100</v>
      </c>
      <c r="T242" s="2">
        <v>4.6722999999999999</v>
      </c>
      <c r="U242" s="2">
        <v>2.13</v>
      </c>
      <c r="V242" s="2">
        <v>2.1</v>
      </c>
      <c r="W242" s="2">
        <v>100</v>
      </c>
      <c r="X242" s="2">
        <v>8.8841999999999999</v>
      </c>
      <c r="Y242" s="2">
        <v>5.28</v>
      </c>
      <c r="Z242" s="2">
        <v>5.3</v>
      </c>
      <c r="AA242" s="2">
        <v>100</v>
      </c>
      <c r="AB242" s="2">
        <v>31.049800000000001</v>
      </c>
      <c r="AC242" s="2">
        <v>5.78</v>
      </c>
      <c r="AD242" s="2">
        <v>5.8</v>
      </c>
      <c r="AE242" s="2">
        <v>100</v>
      </c>
      <c r="AF242" s="2">
        <v>37.785800000000002</v>
      </c>
      <c r="AG242" s="2">
        <v>3.82</v>
      </c>
      <c r="AH242" s="22">
        <v>3.8</v>
      </c>
      <c r="AI242" s="22">
        <v>100</v>
      </c>
      <c r="AJ242" s="22">
        <v>36.100499999999997</v>
      </c>
      <c r="AK242" s="18">
        <v>4.42</v>
      </c>
      <c r="AL242" s="18">
        <v>4.4000000000000004</v>
      </c>
      <c r="AM242" s="18">
        <v>100</v>
      </c>
      <c r="AN242" s="2">
        <v>46.291699999999999</v>
      </c>
      <c r="AO242" s="2">
        <v>1.22</v>
      </c>
      <c r="AP242" s="2">
        <v>1.2</v>
      </c>
      <c r="AQ242" s="2">
        <v>100</v>
      </c>
      <c r="AR242" s="2">
        <v>2.6520000000000001</v>
      </c>
      <c r="AS242" s="2">
        <v>1.43</v>
      </c>
      <c r="AT242" s="2">
        <v>1.4</v>
      </c>
      <c r="AU242" s="2">
        <v>100</v>
      </c>
      <c r="AV242" s="2">
        <v>6.2956000000000003</v>
      </c>
      <c r="AW242" s="2">
        <v>2.3199999999999998</v>
      </c>
      <c r="AX242" s="2">
        <v>2.2999999999999998</v>
      </c>
      <c r="AY242" s="2">
        <v>100</v>
      </c>
      <c r="AZ242" s="2">
        <v>13.2845</v>
      </c>
      <c r="BA242" s="2">
        <v>7.89</v>
      </c>
      <c r="BB242" s="2">
        <v>7.9</v>
      </c>
      <c r="BC242" s="2">
        <v>100</v>
      </c>
      <c r="BD242" s="2">
        <v>60.16</v>
      </c>
      <c r="BE242" s="4"/>
      <c r="BF242" s="4"/>
    </row>
    <row r="243" spans="1:58" x14ac:dyDescent="0.2">
      <c r="A243" s="29">
        <v>242</v>
      </c>
      <c r="B243" s="7" t="s">
        <v>6</v>
      </c>
      <c r="C243" s="3">
        <v>39931</v>
      </c>
      <c r="D243" s="4" t="s">
        <v>3</v>
      </c>
      <c r="E243" s="4" t="s">
        <v>166</v>
      </c>
      <c r="F243" s="5" t="s">
        <v>189</v>
      </c>
      <c r="G243" s="6">
        <v>0.90972222222222221</v>
      </c>
      <c r="H243" s="6">
        <v>0.91111111111111109</v>
      </c>
      <c r="I243" s="85">
        <f t="shared" si="3"/>
        <v>1.9999999999999929</v>
      </c>
      <c r="J243" s="86">
        <f>I243*Segmentos!$D$7*(AH243%)*IF(ISNUMBER(AI243),AI243%,0)</f>
        <v>71439.999999999753</v>
      </c>
      <c r="K243" s="86">
        <f>I243*Segmentos!$D$7*(AL243%)*IF(ISNUMBER(AM243),AM243%,0)</f>
        <v>44934.399999999849</v>
      </c>
      <c r="L243" s="4"/>
      <c r="M243" s="2">
        <v>7.18</v>
      </c>
      <c r="N243" s="2">
        <v>7.5</v>
      </c>
      <c r="O243" s="2">
        <v>95.1</v>
      </c>
      <c r="P243" s="2">
        <v>88.734800000000007</v>
      </c>
      <c r="Q243" s="2">
        <v>4.5199999999999996</v>
      </c>
      <c r="R243" s="2">
        <v>4.7</v>
      </c>
      <c r="S243" s="2">
        <v>96.2</v>
      </c>
      <c r="T243" s="2">
        <v>9.3209</v>
      </c>
      <c r="U243" s="2">
        <v>5.13</v>
      </c>
      <c r="V243" s="2">
        <v>5.0999999999999996</v>
      </c>
      <c r="W243" s="2">
        <v>100</v>
      </c>
      <c r="X243" s="2">
        <v>13.303000000000001</v>
      </c>
      <c r="Y243" s="2">
        <v>8.2899999999999991</v>
      </c>
      <c r="Z243" s="2">
        <v>9</v>
      </c>
      <c r="AA243" s="2">
        <v>91.7</v>
      </c>
      <c r="AB243" s="2">
        <v>30.258800000000001</v>
      </c>
      <c r="AC243" s="2">
        <v>8.84</v>
      </c>
      <c r="AD243" s="2">
        <v>9.1999999999999993</v>
      </c>
      <c r="AE243" s="2">
        <v>96.2</v>
      </c>
      <c r="AF243" s="2">
        <v>35.8521</v>
      </c>
      <c r="AG243" s="2">
        <v>8.9</v>
      </c>
      <c r="AH243" s="22">
        <v>9.4</v>
      </c>
      <c r="AI243" s="22">
        <v>95</v>
      </c>
      <c r="AJ243" s="22">
        <v>52.198599999999999</v>
      </c>
      <c r="AK243" s="18">
        <v>5.62</v>
      </c>
      <c r="AL243" s="18">
        <v>5.9</v>
      </c>
      <c r="AM243" s="18">
        <v>95.2</v>
      </c>
      <c r="AN243" s="2">
        <v>36.536200000000001</v>
      </c>
      <c r="AO243" s="2">
        <v>3.29</v>
      </c>
      <c r="AP243" s="2">
        <v>3.4</v>
      </c>
      <c r="AQ243" s="2">
        <v>98</v>
      </c>
      <c r="AR243" s="2">
        <v>4.4401000000000002</v>
      </c>
      <c r="AS243" s="2">
        <v>2.75</v>
      </c>
      <c r="AT243" s="2">
        <v>3.1</v>
      </c>
      <c r="AU243" s="2">
        <v>90.2</v>
      </c>
      <c r="AV243" s="2">
        <v>7.4954000000000001</v>
      </c>
      <c r="AW243" s="2">
        <v>9.14</v>
      </c>
      <c r="AX243" s="2">
        <v>9.6</v>
      </c>
      <c r="AY243" s="2">
        <v>95</v>
      </c>
      <c r="AZ243" s="2">
        <v>32.467300000000002</v>
      </c>
      <c r="BA243" s="2">
        <v>9.3699999999999992</v>
      </c>
      <c r="BB243" s="2">
        <v>9.8000000000000007</v>
      </c>
      <c r="BC243" s="2">
        <v>95.8</v>
      </c>
      <c r="BD243" s="2">
        <v>44.332099999999997</v>
      </c>
      <c r="BE243" s="4"/>
      <c r="BF243" s="4"/>
    </row>
    <row r="244" spans="1:58" x14ac:dyDescent="0.2">
      <c r="A244" s="29">
        <v>243</v>
      </c>
      <c r="B244" s="7" t="s">
        <v>31</v>
      </c>
      <c r="C244" s="3">
        <v>39931</v>
      </c>
      <c r="D244" s="4" t="s">
        <v>28</v>
      </c>
      <c r="E244" s="4" t="s">
        <v>166</v>
      </c>
      <c r="F244" s="5" t="s">
        <v>189</v>
      </c>
      <c r="G244" s="6">
        <v>0.91111111111111109</v>
      </c>
      <c r="H244" s="6">
        <v>0.91388888888888886</v>
      </c>
      <c r="I244" s="85">
        <f t="shared" si="3"/>
        <v>3.9999999999999858</v>
      </c>
      <c r="J244" s="86">
        <f>I244*Segmentos!$D$7*(AH244%)*IF(ISNUMBER(AI244),AI244%,0)</f>
        <v>19807.999999999931</v>
      </c>
      <c r="K244" s="86">
        <f>I244*Segmentos!$D$7*(AL244%)*IF(ISNUMBER(AM244),AM244%,0)</f>
        <v>28204.799999999905</v>
      </c>
      <c r="L244" s="4"/>
      <c r="M244" s="2">
        <v>1.5</v>
      </c>
      <c r="N244" s="2">
        <v>2.2999999999999998</v>
      </c>
      <c r="O244" s="2">
        <v>65.400000000000006</v>
      </c>
      <c r="P244" s="2">
        <v>93.095299999999995</v>
      </c>
      <c r="Q244" s="2">
        <v>0.63</v>
      </c>
      <c r="R244" s="2">
        <v>1.3</v>
      </c>
      <c r="S244" s="2">
        <v>48.3</v>
      </c>
      <c r="T244" s="2">
        <v>6.4741</v>
      </c>
      <c r="U244" s="2">
        <v>1.72</v>
      </c>
      <c r="V244" s="2">
        <v>3.2</v>
      </c>
      <c r="W244" s="2">
        <v>54.3</v>
      </c>
      <c r="X244" s="2">
        <v>22.401700000000002</v>
      </c>
      <c r="Y244" s="2">
        <v>1.1100000000000001</v>
      </c>
      <c r="Z244" s="2">
        <v>1.8</v>
      </c>
      <c r="AA244" s="2">
        <v>61.3</v>
      </c>
      <c r="AB244" s="2">
        <v>20.355499999999999</v>
      </c>
      <c r="AC244" s="2">
        <v>2.15</v>
      </c>
      <c r="AD244" s="2">
        <v>2.7</v>
      </c>
      <c r="AE244" s="2">
        <v>80.5</v>
      </c>
      <c r="AF244" s="2">
        <v>43.863900000000001</v>
      </c>
      <c r="AG244" s="2">
        <v>1.22</v>
      </c>
      <c r="AH244" s="22">
        <v>2</v>
      </c>
      <c r="AI244" s="22">
        <v>61.9</v>
      </c>
      <c r="AJ244" s="22">
        <v>35.783499999999997</v>
      </c>
      <c r="AK244" s="18">
        <v>1.76</v>
      </c>
      <c r="AL244" s="18">
        <v>2.6</v>
      </c>
      <c r="AM244" s="18">
        <v>67.8</v>
      </c>
      <c r="AN244" s="2">
        <v>57.311799999999998</v>
      </c>
      <c r="AO244" s="2">
        <v>0.61</v>
      </c>
      <c r="AP244" s="2">
        <v>1.5</v>
      </c>
      <c r="AQ244" s="2">
        <v>40.5</v>
      </c>
      <c r="AR244" s="2">
        <v>4.1684999999999999</v>
      </c>
      <c r="AS244" s="2">
        <v>1.72</v>
      </c>
      <c r="AT244" s="2">
        <v>2</v>
      </c>
      <c r="AU244" s="2">
        <v>84.1</v>
      </c>
      <c r="AV244" s="2">
        <v>23.551500000000001</v>
      </c>
      <c r="AW244" s="2">
        <v>1.97</v>
      </c>
      <c r="AX244" s="2">
        <v>3.4</v>
      </c>
      <c r="AY244" s="2">
        <v>58.1</v>
      </c>
      <c r="AZ244" s="2">
        <v>35.191600000000001</v>
      </c>
      <c r="BA244" s="2">
        <v>1.27</v>
      </c>
      <c r="BB244" s="2">
        <v>1.8</v>
      </c>
      <c r="BC244" s="2">
        <v>69.5</v>
      </c>
      <c r="BD244" s="2">
        <v>30.183700000000002</v>
      </c>
      <c r="BE244" s="4"/>
      <c r="BF244" s="4"/>
    </row>
    <row r="245" spans="1:58" x14ac:dyDescent="0.2">
      <c r="A245" s="29">
        <v>244</v>
      </c>
      <c r="B245" s="7" t="s">
        <v>26</v>
      </c>
      <c r="C245" s="3">
        <v>39931</v>
      </c>
      <c r="D245" s="4" t="s">
        <v>21</v>
      </c>
      <c r="E245" s="4" t="s">
        <v>170</v>
      </c>
      <c r="F245" s="5" t="s">
        <v>189</v>
      </c>
      <c r="G245" s="6">
        <v>0.875</v>
      </c>
      <c r="H245" s="6">
        <v>0.91874999999999996</v>
      </c>
      <c r="I245" s="85">
        <f t="shared" si="3"/>
        <v>62.999999999999936</v>
      </c>
      <c r="J245" s="86">
        <f>I245*Segmentos!$D$7*(AH245%)*IF(ISNUMBER(AI245),AI245%,0)</f>
        <v>53726.399999999943</v>
      </c>
      <c r="K245" s="86">
        <f>I245*Segmentos!$D$7*(AL245%)*IF(ISNUMBER(AM245),AM245%,0)</f>
        <v>55641.599999999948</v>
      </c>
      <c r="L245" s="4"/>
      <c r="M245" s="2">
        <v>0.22</v>
      </c>
      <c r="N245" s="2">
        <v>1.5</v>
      </c>
      <c r="O245" s="2">
        <v>14.9</v>
      </c>
      <c r="P245" s="2">
        <v>28.7803</v>
      </c>
      <c r="Q245" s="2">
        <v>0.15</v>
      </c>
      <c r="R245" s="2">
        <v>0.9</v>
      </c>
      <c r="S245" s="2">
        <v>16.7</v>
      </c>
      <c r="T245" s="2">
        <v>3.3001</v>
      </c>
      <c r="U245" s="2">
        <v>0.42</v>
      </c>
      <c r="V245" s="2">
        <v>2.1</v>
      </c>
      <c r="W245" s="2">
        <v>19.899999999999999</v>
      </c>
      <c r="X245" s="2">
        <v>11.442600000000001</v>
      </c>
      <c r="Y245" s="2">
        <v>0.24</v>
      </c>
      <c r="Z245" s="2">
        <v>1.3</v>
      </c>
      <c r="AA245" s="2">
        <v>18.7</v>
      </c>
      <c r="AB245" s="2">
        <v>9.2349999999999994</v>
      </c>
      <c r="AC245" s="2">
        <v>0.11</v>
      </c>
      <c r="AD245" s="2">
        <v>1.6</v>
      </c>
      <c r="AE245" s="2">
        <v>7.2</v>
      </c>
      <c r="AF245" s="2">
        <v>4.8026</v>
      </c>
      <c r="AG245" s="2">
        <v>0.22</v>
      </c>
      <c r="AH245" s="22">
        <v>1.3</v>
      </c>
      <c r="AI245" s="22">
        <v>16.399999999999999</v>
      </c>
      <c r="AJ245" s="22">
        <v>13.3405</v>
      </c>
      <c r="AK245" s="18">
        <v>0.23</v>
      </c>
      <c r="AL245" s="18">
        <v>1.6</v>
      </c>
      <c r="AM245" s="18">
        <v>13.8</v>
      </c>
      <c r="AN245" s="2">
        <v>15.4399</v>
      </c>
      <c r="AO245" s="2">
        <v>0.03</v>
      </c>
      <c r="AP245" s="2">
        <v>0.7</v>
      </c>
      <c r="AQ245" s="2">
        <v>4.5</v>
      </c>
      <c r="AR245" s="2">
        <v>0.47260000000000002</v>
      </c>
      <c r="AS245" s="2">
        <v>0.03</v>
      </c>
      <c r="AT245" s="2">
        <v>0.9</v>
      </c>
      <c r="AU245" s="2">
        <v>3.5</v>
      </c>
      <c r="AV245" s="2">
        <v>0.91849999999999998</v>
      </c>
      <c r="AW245" s="2">
        <v>0.22</v>
      </c>
      <c r="AX245" s="2">
        <v>1.8</v>
      </c>
      <c r="AY245" s="2">
        <v>11.9</v>
      </c>
      <c r="AZ245" s="2">
        <v>8.2306000000000008</v>
      </c>
      <c r="BA245" s="2">
        <v>0.38</v>
      </c>
      <c r="BB245" s="2">
        <v>1.8</v>
      </c>
      <c r="BC245" s="2">
        <v>21.8</v>
      </c>
      <c r="BD245" s="2">
        <v>19.1587</v>
      </c>
      <c r="BE245" s="4"/>
      <c r="BF245" s="4"/>
    </row>
    <row r="246" spans="1:58" x14ac:dyDescent="0.2">
      <c r="A246" s="29">
        <v>245</v>
      </c>
      <c r="B246" s="7" t="s">
        <v>38</v>
      </c>
      <c r="C246" s="3">
        <v>39931</v>
      </c>
      <c r="D246" s="4" t="s">
        <v>8</v>
      </c>
      <c r="E246" s="4" t="s">
        <v>165</v>
      </c>
      <c r="F246" s="5" t="s">
        <v>189</v>
      </c>
      <c r="G246" s="6">
        <v>0.92083333333333339</v>
      </c>
      <c r="H246" s="6">
        <v>0.99513888888888891</v>
      </c>
      <c r="I246" s="85">
        <f t="shared" si="3"/>
        <v>106.99999999999994</v>
      </c>
      <c r="J246" s="86">
        <f>I246*Segmentos!$D$7*(AH246%)*IF(ISNUMBER(AI246),AI246%,0)</f>
        <v>2243789.9999999986</v>
      </c>
      <c r="K246" s="86">
        <f>I246*Segmentos!$D$7*(AL246%)*IF(ISNUMBER(AM246),AM246%,0)</f>
        <v>2849795.1999999983</v>
      </c>
      <c r="L246" s="4"/>
      <c r="M246" s="2">
        <v>5.98</v>
      </c>
      <c r="N246" s="2">
        <v>23.2</v>
      </c>
      <c r="O246" s="2">
        <v>25.7</v>
      </c>
      <c r="P246" s="2">
        <v>80.820700000000002</v>
      </c>
      <c r="Q246" s="2">
        <v>6.11</v>
      </c>
      <c r="R246" s="2">
        <v>21.6</v>
      </c>
      <c r="S246" s="2">
        <v>28.2</v>
      </c>
      <c r="T246" s="2">
        <v>13.7804</v>
      </c>
      <c r="U246" s="2">
        <v>6.83</v>
      </c>
      <c r="V246" s="2">
        <v>26.5</v>
      </c>
      <c r="W246" s="2">
        <v>25.8</v>
      </c>
      <c r="X246" s="2">
        <v>19.369</v>
      </c>
      <c r="Y246" s="2">
        <v>5.56</v>
      </c>
      <c r="Z246" s="2">
        <v>22.9</v>
      </c>
      <c r="AA246" s="2">
        <v>24.3</v>
      </c>
      <c r="AB246" s="2">
        <v>22.196100000000001</v>
      </c>
      <c r="AC246" s="2">
        <v>5.74</v>
      </c>
      <c r="AD246" s="2">
        <v>22.2</v>
      </c>
      <c r="AE246" s="2">
        <v>25.9</v>
      </c>
      <c r="AF246" s="2">
        <v>25.475200000000001</v>
      </c>
      <c r="AG246" s="2">
        <v>5.23</v>
      </c>
      <c r="AH246" s="22">
        <v>23.3</v>
      </c>
      <c r="AI246" s="22">
        <v>22.5</v>
      </c>
      <c r="AJ246" s="22">
        <v>33.5443</v>
      </c>
      <c r="AK246" s="18">
        <v>6.65</v>
      </c>
      <c r="AL246" s="18">
        <v>23.2</v>
      </c>
      <c r="AM246" s="18">
        <v>28.7</v>
      </c>
      <c r="AN246" s="2">
        <v>47.276400000000002</v>
      </c>
      <c r="AO246" s="2">
        <v>2.12</v>
      </c>
      <c r="AP246" s="2">
        <v>14.2</v>
      </c>
      <c r="AQ246" s="2">
        <v>14.9</v>
      </c>
      <c r="AR246" s="2">
        <v>3.1316999999999999</v>
      </c>
      <c r="AS246" s="2">
        <v>3.13</v>
      </c>
      <c r="AT246" s="2">
        <v>19.5</v>
      </c>
      <c r="AU246" s="2">
        <v>16.100000000000001</v>
      </c>
      <c r="AV246" s="2">
        <v>9.3283000000000005</v>
      </c>
      <c r="AW246" s="2">
        <v>5.09</v>
      </c>
      <c r="AX246" s="2">
        <v>22.7</v>
      </c>
      <c r="AY246" s="2">
        <v>22.4</v>
      </c>
      <c r="AZ246" s="2">
        <v>19.794</v>
      </c>
      <c r="BA246" s="2">
        <v>9.3800000000000008</v>
      </c>
      <c r="BB246" s="2">
        <v>28.3</v>
      </c>
      <c r="BC246" s="2">
        <v>33.1</v>
      </c>
      <c r="BD246" s="2">
        <v>48.566699999999997</v>
      </c>
      <c r="BE246" s="4"/>
      <c r="BF246" s="4"/>
    </row>
    <row r="247" spans="1:58" x14ac:dyDescent="0.2">
      <c r="A247" s="29">
        <v>246</v>
      </c>
      <c r="B247" s="7" t="s">
        <v>14</v>
      </c>
      <c r="C247" s="3">
        <v>39931</v>
      </c>
      <c r="D247" s="4" t="s">
        <v>13</v>
      </c>
      <c r="E247" s="4" t="s">
        <v>163</v>
      </c>
      <c r="F247" s="5" t="s">
        <v>189</v>
      </c>
      <c r="G247" s="6">
        <v>0.85</v>
      </c>
      <c r="H247" s="6">
        <v>0.875</v>
      </c>
      <c r="I247" s="85">
        <f t="shared" si="3"/>
        <v>36.000000000000028</v>
      </c>
      <c r="J247" s="86">
        <f>I247*Segmentos!$D$7*(AH247%)*IF(ISNUMBER(AI247),AI247%,0)</f>
        <v>931507.20000000088</v>
      </c>
      <c r="K247" s="86">
        <f>I247*Segmentos!$D$7*(AL247%)*IF(ISNUMBER(AM247),AM247%,0)</f>
        <v>1180800.0000000007</v>
      </c>
      <c r="L247" s="4"/>
      <c r="M247" s="2">
        <v>7.39</v>
      </c>
      <c r="N247" s="2">
        <v>11.5</v>
      </c>
      <c r="O247" s="2">
        <v>64.099999999999994</v>
      </c>
      <c r="P247" s="2">
        <v>77.295000000000002</v>
      </c>
      <c r="Q247" s="2">
        <v>6.31</v>
      </c>
      <c r="R247" s="2">
        <v>9.4</v>
      </c>
      <c r="S247" s="2">
        <v>67.2</v>
      </c>
      <c r="T247" s="2">
        <v>11.012499999999999</v>
      </c>
      <c r="U247" s="2">
        <v>6.4</v>
      </c>
      <c r="V247" s="2">
        <v>10.6</v>
      </c>
      <c r="W247" s="2">
        <v>60.3</v>
      </c>
      <c r="X247" s="2">
        <v>14.0322</v>
      </c>
      <c r="Y247" s="2">
        <v>7.56</v>
      </c>
      <c r="Z247" s="2">
        <v>11.3</v>
      </c>
      <c r="AA247" s="2">
        <v>66.7</v>
      </c>
      <c r="AB247" s="2">
        <v>23.349599999999999</v>
      </c>
      <c r="AC247" s="2">
        <v>8.41</v>
      </c>
      <c r="AD247" s="2">
        <v>13.4</v>
      </c>
      <c r="AE247" s="2">
        <v>63</v>
      </c>
      <c r="AF247" s="2">
        <v>28.900700000000001</v>
      </c>
      <c r="AG247" s="2">
        <v>6.47</v>
      </c>
      <c r="AH247" s="22">
        <v>10.4</v>
      </c>
      <c r="AI247" s="22">
        <v>62.2</v>
      </c>
      <c r="AJ247" s="22">
        <v>32.111199999999997</v>
      </c>
      <c r="AK247" s="18">
        <v>8.2200000000000006</v>
      </c>
      <c r="AL247" s="18">
        <v>12.5</v>
      </c>
      <c r="AM247" s="18">
        <v>65.599999999999994</v>
      </c>
      <c r="AN247" s="2">
        <v>45.183799999999998</v>
      </c>
      <c r="AO247" s="2">
        <v>5.67</v>
      </c>
      <c r="AP247" s="2">
        <v>10.199999999999999</v>
      </c>
      <c r="AQ247" s="2">
        <v>55.4</v>
      </c>
      <c r="AR247" s="2">
        <v>6.4847000000000001</v>
      </c>
      <c r="AS247" s="2">
        <v>6.84</v>
      </c>
      <c r="AT247" s="2">
        <v>11.2</v>
      </c>
      <c r="AU247" s="2">
        <v>61.2</v>
      </c>
      <c r="AV247" s="2">
        <v>15.753500000000001</v>
      </c>
      <c r="AW247" s="2">
        <v>8.1</v>
      </c>
      <c r="AX247" s="2">
        <v>11.5</v>
      </c>
      <c r="AY247" s="2">
        <v>70.7</v>
      </c>
      <c r="AZ247" s="2">
        <v>24.359500000000001</v>
      </c>
      <c r="BA247" s="2">
        <v>7.66</v>
      </c>
      <c r="BB247" s="2">
        <v>12.1</v>
      </c>
      <c r="BC247" s="2">
        <v>63.1</v>
      </c>
      <c r="BD247" s="2">
        <v>30.697299999999998</v>
      </c>
      <c r="BE247" s="4"/>
      <c r="BF247" s="4"/>
    </row>
    <row r="248" spans="1:58" x14ac:dyDescent="0.2">
      <c r="A248" s="29">
        <v>247</v>
      </c>
      <c r="B248" s="7" t="s">
        <v>10</v>
      </c>
      <c r="C248" s="3">
        <v>39931</v>
      </c>
      <c r="D248" s="4" t="s">
        <v>8</v>
      </c>
      <c r="E248" s="4" t="s">
        <v>164</v>
      </c>
      <c r="F248" s="5" t="s">
        <v>189</v>
      </c>
      <c r="G248" s="6">
        <v>0.87361111111111101</v>
      </c>
      <c r="H248" s="6">
        <v>0.92083333333333339</v>
      </c>
      <c r="I248" s="85">
        <f t="shared" si="3"/>
        <v>68.000000000000242</v>
      </c>
      <c r="J248" s="86">
        <f>I248*Segmentos!$D$7*(AH248%)*IF(ISNUMBER(AI248),AI248%,0)</f>
        <v>1556928.0000000058</v>
      </c>
      <c r="K248" s="86">
        <f>I248*Segmentos!$D$7*(AL248%)*IF(ISNUMBER(AM248),AM248%,0)</f>
        <v>1592832.0000000056</v>
      </c>
      <c r="L248" s="4"/>
      <c r="M248" s="2">
        <v>5.8</v>
      </c>
      <c r="N248" s="2">
        <v>20.3</v>
      </c>
      <c r="O248" s="2">
        <v>28.5</v>
      </c>
      <c r="P248" s="2">
        <v>84.132300000000001</v>
      </c>
      <c r="Q248" s="2">
        <v>2.5499999999999998</v>
      </c>
      <c r="R248" s="2">
        <v>13.1</v>
      </c>
      <c r="S248" s="2">
        <v>19.5</v>
      </c>
      <c r="T248" s="2">
        <v>6.1741999999999999</v>
      </c>
      <c r="U248" s="2">
        <v>3.53</v>
      </c>
      <c r="V248" s="2">
        <v>15.9</v>
      </c>
      <c r="W248" s="2">
        <v>22.2</v>
      </c>
      <c r="X248" s="2">
        <v>10.7315</v>
      </c>
      <c r="Y248" s="2">
        <v>6.52</v>
      </c>
      <c r="Z248" s="2">
        <v>24.6</v>
      </c>
      <c r="AA248" s="2">
        <v>26.5</v>
      </c>
      <c r="AB248" s="2">
        <v>27.931899999999999</v>
      </c>
      <c r="AC248" s="2">
        <v>8.25</v>
      </c>
      <c r="AD248" s="2">
        <v>23.1</v>
      </c>
      <c r="AE248" s="2">
        <v>35.799999999999997</v>
      </c>
      <c r="AF248" s="2">
        <v>39.294600000000003</v>
      </c>
      <c r="AG248" s="2">
        <v>5.75</v>
      </c>
      <c r="AH248" s="22">
        <v>21.6</v>
      </c>
      <c r="AI248" s="22">
        <v>26.5</v>
      </c>
      <c r="AJ248" s="22">
        <v>39.546300000000002</v>
      </c>
      <c r="AK248" s="18">
        <v>5.85</v>
      </c>
      <c r="AL248" s="18">
        <v>19.2</v>
      </c>
      <c r="AM248" s="18">
        <v>30.5</v>
      </c>
      <c r="AN248" s="2">
        <v>44.585999999999999</v>
      </c>
      <c r="AO248" s="2">
        <v>1.85</v>
      </c>
      <c r="AP248" s="2">
        <v>11.8</v>
      </c>
      <c r="AQ248" s="2">
        <v>15.7</v>
      </c>
      <c r="AR248" s="2">
        <v>2.9304999999999999</v>
      </c>
      <c r="AS248" s="2">
        <v>2.71</v>
      </c>
      <c r="AT248" s="2">
        <v>11.2</v>
      </c>
      <c r="AU248" s="2">
        <v>24.3</v>
      </c>
      <c r="AV248" s="2">
        <v>8.6765000000000008</v>
      </c>
      <c r="AW248" s="2">
        <v>3.92</v>
      </c>
      <c r="AX248" s="2">
        <v>20.5</v>
      </c>
      <c r="AY248" s="2">
        <v>19.100000000000001</v>
      </c>
      <c r="AZ248" s="2">
        <v>16.3504</v>
      </c>
      <c r="BA248" s="2">
        <v>10.11</v>
      </c>
      <c r="BB248" s="2">
        <v>28</v>
      </c>
      <c r="BC248" s="2">
        <v>36.200000000000003</v>
      </c>
      <c r="BD248" s="2">
        <v>56.174900000000001</v>
      </c>
      <c r="BE248" s="4"/>
      <c r="BF248" s="4"/>
    </row>
    <row r="249" spans="1:58" x14ac:dyDescent="0.2">
      <c r="A249" s="29">
        <v>248</v>
      </c>
      <c r="B249" s="7" t="s">
        <v>80</v>
      </c>
      <c r="C249" s="3">
        <v>39931</v>
      </c>
      <c r="D249" s="4" t="s">
        <v>3</v>
      </c>
      <c r="E249" s="4" t="s">
        <v>167</v>
      </c>
      <c r="F249" s="5" t="s">
        <v>189</v>
      </c>
      <c r="G249" s="6">
        <v>0.91736111111111107</v>
      </c>
      <c r="H249" s="6">
        <v>0.97638888888888886</v>
      </c>
      <c r="I249" s="85">
        <f t="shared" si="3"/>
        <v>85.000000000000014</v>
      </c>
      <c r="J249" s="86">
        <f>I249*Segmentos!$D$7*(AH249%)*IF(ISNUMBER(AI249),AI249%,0)</f>
        <v>2557072.0000000009</v>
      </c>
      <c r="K249" s="86">
        <f>I249*Segmentos!$D$7*(AL249%)*IF(ISNUMBER(AM249),AM249%,0)</f>
        <v>2467074.0000000005</v>
      </c>
      <c r="L249" s="4"/>
      <c r="M249" s="2">
        <v>7.39</v>
      </c>
      <c r="N249" s="2">
        <v>21.9</v>
      </c>
      <c r="O249" s="2">
        <v>33.799999999999997</v>
      </c>
      <c r="P249" s="2">
        <v>89.078699999999998</v>
      </c>
      <c r="Q249" s="2">
        <v>4.22</v>
      </c>
      <c r="R249" s="2">
        <v>14.7</v>
      </c>
      <c r="S249" s="2">
        <v>28.8</v>
      </c>
      <c r="T249" s="2">
        <v>8.4879999999999995</v>
      </c>
      <c r="U249" s="2">
        <v>7.6</v>
      </c>
      <c r="V249" s="2">
        <v>20.3</v>
      </c>
      <c r="W249" s="2">
        <v>37.5</v>
      </c>
      <c r="X249" s="2">
        <v>19.212299999999999</v>
      </c>
      <c r="Y249" s="2">
        <v>7.78</v>
      </c>
      <c r="Z249" s="2">
        <v>24.2</v>
      </c>
      <c r="AA249" s="2">
        <v>32.1</v>
      </c>
      <c r="AB249" s="2">
        <v>27.683599999999998</v>
      </c>
      <c r="AC249" s="2">
        <v>8.51</v>
      </c>
      <c r="AD249" s="2">
        <v>24.4</v>
      </c>
      <c r="AE249" s="2">
        <v>34.799999999999997</v>
      </c>
      <c r="AF249" s="2">
        <v>33.694800000000001</v>
      </c>
      <c r="AG249" s="2">
        <v>7.53</v>
      </c>
      <c r="AH249" s="22">
        <v>23.8</v>
      </c>
      <c r="AI249" s="22">
        <v>31.6</v>
      </c>
      <c r="AJ249" s="22">
        <v>43.088999999999999</v>
      </c>
      <c r="AK249" s="18">
        <v>7.26</v>
      </c>
      <c r="AL249" s="18">
        <v>20.100000000000001</v>
      </c>
      <c r="AM249" s="18">
        <v>36.1</v>
      </c>
      <c r="AN249" s="2">
        <v>45.989600000000003</v>
      </c>
      <c r="AO249" s="2">
        <v>2.2200000000000002</v>
      </c>
      <c r="AP249" s="2">
        <v>12.4</v>
      </c>
      <c r="AQ249" s="2">
        <v>18</v>
      </c>
      <c r="AR249" s="2">
        <v>2.9314</v>
      </c>
      <c r="AS249" s="2">
        <v>4.78</v>
      </c>
      <c r="AT249" s="2">
        <v>15.6</v>
      </c>
      <c r="AU249" s="2">
        <v>30.6</v>
      </c>
      <c r="AV249" s="2">
        <v>12.699400000000001</v>
      </c>
      <c r="AW249" s="2">
        <v>8.39</v>
      </c>
      <c r="AX249" s="2">
        <v>26.1</v>
      </c>
      <c r="AY249" s="2">
        <v>32.200000000000003</v>
      </c>
      <c r="AZ249" s="2">
        <v>29.1065</v>
      </c>
      <c r="BA249" s="2">
        <v>9.6</v>
      </c>
      <c r="BB249" s="2">
        <v>25</v>
      </c>
      <c r="BC249" s="2">
        <v>38.4</v>
      </c>
      <c r="BD249" s="2">
        <v>44.3414</v>
      </c>
      <c r="BE249" s="4"/>
      <c r="BF249" s="4"/>
    </row>
    <row r="250" spans="1:58" x14ac:dyDescent="0.2">
      <c r="A250" s="29">
        <v>249</v>
      </c>
      <c r="B250" s="7" t="s">
        <v>25</v>
      </c>
      <c r="C250" s="3">
        <v>39931</v>
      </c>
      <c r="D250" s="4" t="s">
        <v>21</v>
      </c>
      <c r="E250" s="4" t="s">
        <v>171</v>
      </c>
      <c r="F250" s="5" t="s">
        <v>189</v>
      </c>
      <c r="G250" s="6">
        <v>0.8965277777777777</v>
      </c>
      <c r="H250" s="6">
        <v>0.89722222222222225</v>
      </c>
      <c r="I250" s="85">
        <f t="shared" si="3"/>
        <v>1.0000000000001563</v>
      </c>
      <c r="J250" s="86">
        <f>I250*Segmentos!$D$7*(AH250%)*IF(ISNUMBER(AI250),AI250%,0)</f>
        <v>1600.0000000002501</v>
      </c>
      <c r="K250" s="86">
        <f>I250*Segmentos!$D$7*(AL250%)*IF(ISNUMBER(AM250),AM250%,0)</f>
        <v>2800.0000000004375</v>
      </c>
      <c r="L250" s="4"/>
      <c r="M250" s="2">
        <v>0.56000000000000005</v>
      </c>
      <c r="N250" s="2">
        <v>0.6</v>
      </c>
      <c r="O250" s="2">
        <v>100</v>
      </c>
      <c r="P250" s="2">
        <v>51.5854</v>
      </c>
      <c r="Q250" s="2">
        <v>0.45</v>
      </c>
      <c r="R250" s="2">
        <v>0.5</v>
      </c>
      <c r="S250" s="2">
        <v>100</v>
      </c>
      <c r="T250" s="2">
        <v>6.9564000000000004</v>
      </c>
      <c r="U250" s="2">
        <v>0.72</v>
      </c>
      <c r="V250" s="2">
        <v>0.7</v>
      </c>
      <c r="W250" s="2">
        <v>100</v>
      </c>
      <c r="X250" s="2">
        <v>13.927300000000001</v>
      </c>
      <c r="Y250" s="2">
        <v>0.36</v>
      </c>
      <c r="Z250" s="2">
        <v>0.4</v>
      </c>
      <c r="AA250" s="2">
        <v>100</v>
      </c>
      <c r="AB250" s="2">
        <v>9.9039999999999999</v>
      </c>
      <c r="AC250" s="2">
        <v>0.68</v>
      </c>
      <c r="AD250" s="2">
        <v>0.7</v>
      </c>
      <c r="AE250" s="2">
        <v>100</v>
      </c>
      <c r="AF250" s="2">
        <v>20.797599999999999</v>
      </c>
      <c r="AG250" s="2">
        <v>0.45</v>
      </c>
      <c r="AH250" s="22">
        <v>0.4</v>
      </c>
      <c r="AI250" s="22">
        <v>100</v>
      </c>
      <c r="AJ250" s="22">
        <v>19.670100000000001</v>
      </c>
      <c r="AK250" s="18">
        <v>0.66</v>
      </c>
      <c r="AL250" s="18">
        <v>0.7</v>
      </c>
      <c r="AM250" s="18">
        <v>100</v>
      </c>
      <c r="AN250" s="2">
        <v>31.915299999999998</v>
      </c>
      <c r="AO250" s="2">
        <v>0.32</v>
      </c>
      <c r="AP250" s="2">
        <v>0.3</v>
      </c>
      <c r="AQ250" s="2">
        <v>100</v>
      </c>
      <c r="AR250" s="2">
        <v>3.2602000000000002</v>
      </c>
      <c r="AS250" s="2">
        <v>0.56999999999999995</v>
      </c>
      <c r="AT250" s="2">
        <v>0.6</v>
      </c>
      <c r="AU250" s="2">
        <v>100</v>
      </c>
      <c r="AV250" s="2">
        <v>11.682700000000001</v>
      </c>
      <c r="AW250" s="2">
        <v>0.83</v>
      </c>
      <c r="AX250" s="2">
        <v>0.8</v>
      </c>
      <c r="AY250" s="2">
        <v>100</v>
      </c>
      <c r="AZ250" s="2">
        <v>22.1004</v>
      </c>
      <c r="BA250" s="2">
        <v>0.41</v>
      </c>
      <c r="BB250" s="2">
        <v>0.4</v>
      </c>
      <c r="BC250" s="2">
        <v>100</v>
      </c>
      <c r="BD250" s="2">
        <v>14.5421</v>
      </c>
      <c r="BE250" s="4"/>
      <c r="BF250" s="4"/>
    </row>
    <row r="251" spans="1:58" x14ac:dyDescent="0.2">
      <c r="A251" s="29">
        <v>250</v>
      </c>
      <c r="B251" s="7" t="s">
        <v>33</v>
      </c>
      <c r="C251" s="3">
        <v>39931</v>
      </c>
      <c r="D251" s="4" t="s">
        <v>28</v>
      </c>
      <c r="E251" s="4" t="s">
        <v>163</v>
      </c>
      <c r="F251" s="5" t="s">
        <v>189</v>
      </c>
      <c r="G251" s="6">
        <v>0.91666666666666663</v>
      </c>
      <c r="H251" s="6">
        <v>0.95833333333333337</v>
      </c>
      <c r="I251" s="85">
        <f t="shared" si="3"/>
        <v>60.000000000000107</v>
      </c>
      <c r="J251" s="86">
        <f>I251*Segmentos!$D$7*(AH251%)*IF(ISNUMBER(AI251),AI251%,0)</f>
        <v>239112.00000000035</v>
      </c>
      <c r="K251" s="86">
        <f>I251*Segmentos!$D$7*(AL251%)*IF(ISNUMBER(AM251),AM251%,0)</f>
        <v>230472.00000000044</v>
      </c>
      <c r="L251" s="4"/>
      <c r="M251" s="2">
        <v>0.97</v>
      </c>
      <c r="N251" s="2">
        <v>3.7</v>
      </c>
      <c r="O251" s="2">
        <v>26.5</v>
      </c>
      <c r="P251" s="2">
        <v>92.757000000000005</v>
      </c>
      <c r="Q251" s="2">
        <v>0.19</v>
      </c>
      <c r="R251" s="2">
        <v>0.9</v>
      </c>
      <c r="S251" s="2">
        <v>22.1</v>
      </c>
      <c r="T251" s="2">
        <v>3.0001000000000002</v>
      </c>
      <c r="U251" s="2">
        <v>0.68</v>
      </c>
      <c r="V251" s="2">
        <v>2.8</v>
      </c>
      <c r="W251" s="2">
        <v>23.8</v>
      </c>
      <c r="X251" s="2">
        <v>13.497299999999999</v>
      </c>
      <c r="Y251" s="2">
        <v>1.37</v>
      </c>
      <c r="Z251" s="2">
        <v>4.4000000000000004</v>
      </c>
      <c r="AA251" s="2">
        <v>30.9</v>
      </c>
      <c r="AB251" s="2">
        <v>38.4253</v>
      </c>
      <c r="AC251" s="2">
        <v>1.21</v>
      </c>
      <c r="AD251" s="2">
        <v>5</v>
      </c>
      <c r="AE251" s="2">
        <v>24.4</v>
      </c>
      <c r="AF251" s="2">
        <v>37.834299999999999</v>
      </c>
      <c r="AG251" s="2">
        <v>1</v>
      </c>
      <c r="AH251" s="22">
        <v>4.0999999999999996</v>
      </c>
      <c r="AI251" s="22">
        <v>24.3</v>
      </c>
      <c r="AJ251" s="22">
        <v>45.145200000000003</v>
      </c>
      <c r="AK251" s="18">
        <v>0.95</v>
      </c>
      <c r="AL251" s="18">
        <v>3.3</v>
      </c>
      <c r="AM251" s="18">
        <v>29.1</v>
      </c>
      <c r="AN251" s="2">
        <v>47.611800000000002</v>
      </c>
      <c r="AO251" s="2">
        <v>0.28000000000000003</v>
      </c>
      <c r="AP251" s="2">
        <v>1.6</v>
      </c>
      <c r="AQ251" s="2">
        <v>17.399999999999999</v>
      </c>
      <c r="AR251" s="2">
        <v>2.8875000000000002</v>
      </c>
      <c r="AS251" s="2">
        <v>0.36</v>
      </c>
      <c r="AT251" s="2">
        <v>1.9</v>
      </c>
      <c r="AU251" s="2">
        <v>19.2</v>
      </c>
      <c r="AV251" s="2">
        <v>7.5327999999999999</v>
      </c>
      <c r="AW251" s="2">
        <v>1.26</v>
      </c>
      <c r="AX251" s="2">
        <v>5</v>
      </c>
      <c r="AY251" s="2">
        <v>25.4</v>
      </c>
      <c r="AZ251" s="2">
        <v>34.554400000000001</v>
      </c>
      <c r="BA251" s="2">
        <v>1.31</v>
      </c>
      <c r="BB251" s="2">
        <v>4.3</v>
      </c>
      <c r="BC251" s="2">
        <v>30.3</v>
      </c>
      <c r="BD251" s="2">
        <v>47.782299999999999</v>
      </c>
      <c r="BE251" s="4"/>
      <c r="BF251" s="4"/>
    </row>
    <row r="252" spans="1:58" x14ac:dyDescent="0.2">
      <c r="A252" s="29">
        <v>251</v>
      </c>
      <c r="B252" s="7" t="s">
        <v>32</v>
      </c>
      <c r="C252" s="3">
        <v>39931</v>
      </c>
      <c r="D252" s="4" t="s">
        <v>28</v>
      </c>
      <c r="E252" s="4" t="s">
        <v>164</v>
      </c>
      <c r="F252" s="5" t="s">
        <v>189</v>
      </c>
      <c r="G252" s="6">
        <v>0.91388888888888886</v>
      </c>
      <c r="H252" s="6">
        <v>0.91666666666666663</v>
      </c>
      <c r="I252" s="85">
        <f t="shared" si="3"/>
        <v>3.9999999999999858</v>
      </c>
      <c r="J252" s="86">
        <f>I252*Segmentos!$D$7*(AH252%)*IF(ISNUMBER(AI252),AI252%,0)</f>
        <v>27788.799999999905</v>
      </c>
      <c r="K252" s="86">
        <f>I252*Segmentos!$D$7*(AL252%)*IF(ISNUMBER(AM252),AM252%,0)</f>
        <v>22161.599999999926</v>
      </c>
      <c r="L252" s="4"/>
      <c r="M252" s="2">
        <v>1.54</v>
      </c>
      <c r="N252" s="2">
        <v>2.2000000000000002</v>
      </c>
      <c r="O252" s="2">
        <v>69.599999999999994</v>
      </c>
      <c r="P252" s="2">
        <v>92.3292</v>
      </c>
      <c r="Q252" s="2">
        <v>0.56999999999999995</v>
      </c>
      <c r="R252" s="2">
        <v>0.9</v>
      </c>
      <c r="S252" s="2">
        <v>62.5</v>
      </c>
      <c r="T252" s="2">
        <v>5.6783999999999999</v>
      </c>
      <c r="U252" s="2">
        <v>1.3</v>
      </c>
      <c r="V252" s="2">
        <v>2.4</v>
      </c>
      <c r="W252" s="2">
        <v>53.9</v>
      </c>
      <c r="X252" s="2">
        <v>16.252500000000001</v>
      </c>
      <c r="Y252" s="2">
        <v>1.29</v>
      </c>
      <c r="Z252" s="2">
        <v>1.8</v>
      </c>
      <c r="AA252" s="2">
        <v>71.8</v>
      </c>
      <c r="AB252" s="2">
        <v>22.833200000000001</v>
      </c>
      <c r="AC252" s="2">
        <v>2.42</v>
      </c>
      <c r="AD252" s="2">
        <v>3.1</v>
      </c>
      <c r="AE252" s="2">
        <v>77.099999999999994</v>
      </c>
      <c r="AF252" s="2">
        <v>47.565100000000001</v>
      </c>
      <c r="AG252" s="2">
        <v>1.71</v>
      </c>
      <c r="AH252" s="22">
        <v>2.6</v>
      </c>
      <c r="AI252" s="22">
        <v>66.8</v>
      </c>
      <c r="AJ252" s="22">
        <v>48.614199999999997</v>
      </c>
      <c r="AK252" s="18">
        <v>1.39</v>
      </c>
      <c r="AL252" s="18">
        <v>1.9</v>
      </c>
      <c r="AM252" s="18">
        <v>72.900000000000006</v>
      </c>
      <c r="AN252" s="2">
        <v>43.715000000000003</v>
      </c>
      <c r="AO252" s="2">
        <v>0.33</v>
      </c>
      <c r="AP252" s="2">
        <v>0.5</v>
      </c>
      <c r="AQ252" s="2">
        <v>63.2</v>
      </c>
      <c r="AR252" s="2">
        <v>2.1745999999999999</v>
      </c>
      <c r="AS252" s="2">
        <v>1.74</v>
      </c>
      <c r="AT252" s="2">
        <v>2.1</v>
      </c>
      <c r="AU252" s="2">
        <v>82.9</v>
      </c>
      <c r="AV252" s="2">
        <v>22.964300000000001</v>
      </c>
      <c r="AW252" s="2">
        <v>2.39</v>
      </c>
      <c r="AX252" s="2">
        <v>3.6</v>
      </c>
      <c r="AY252" s="2">
        <v>65.7</v>
      </c>
      <c r="AZ252" s="2">
        <v>41.1496</v>
      </c>
      <c r="BA252" s="2">
        <v>1.1399999999999999</v>
      </c>
      <c r="BB252" s="2">
        <v>1.7</v>
      </c>
      <c r="BC252" s="2">
        <v>66.900000000000006</v>
      </c>
      <c r="BD252" s="2">
        <v>26.040700000000001</v>
      </c>
      <c r="BE252" s="4"/>
      <c r="BF252" s="4"/>
    </row>
    <row r="253" spans="1:58" x14ac:dyDescent="0.2">
      <c r="A253" s="29">
        <v>252</v>
      </c>
      <c r="B253" s="7" t="s">
        <v>19</v>
      </c>
      <c r="C253" s="3">
        <v>39931</v>
      </c>
      <c r="D253" s="4" t="s">
        <v>17</v>
      </c>
      <c r="E253" s="4" t="s">
        <v>166</v>
      </c>
      <c r="F253" s="5" t="s">
        <v>189</v>
      </c>
      <c r="G253" s="6">
        <v>0.91249999999999998</v>
      </c>
      <c r="H253" s="6">
        <v>0.91666666666666663</v>
      </c>
      <c r="I253" s="85">
        <f t="shared" si="3"/>
        <v>5.9999999999999787</v>
      </c>
      <c r="J253" s="86">
        <f>I253*Segmentos!$D$7*(AH253%)*IF(ISNUMBER(AI253),AI253%,0)</f>
        <v>19055.999999999935</v>
      </c>
      <c r="K253" s="86">
        <f>I253*Segmentos!$D$7*(AL253%)*IF(ISNUMBER(AM253),AM253%,0)</f>
        <v>14399.999999999951</v>
      </c>
      <c r="L253" s="4"/>
      <c r="M253" s="2">
        <v>0.69</v>
      </c>
      <c r="N253" s="2">
        <v>1.8</v>
      </c>
      <c r="O253" s="2">
        <v>38.700000000000003</v>
      </c>
      <c r="P253" s="2">
        <v>97.367000000000004</v>
      </c>
      <c r="Q253" s="2">
        <v>0</v>
      </c>
      <c r="R253" s="2">
        <v>0</v>
      </c>
      <c r="S253" s="8" t="s">
        <v>577</v>
      </c>
      <c r="T253" s="2">
        <v>0</v>
      </c>
      <c r="U253" s="2">
        <v>0.73</v>
      </c>
      <c r="V253" s="2">
        <v>1.7</v>
      </c>
      <c r="W253" s="2">
        <v>42.8</v>
      </c>
      <c r="X253" s="2">
        <v>21.609400000000001</v>
      </c>
      <c r="Y253" s="2">
        <v>0.82</v>
      </c>
      <c r="Z253" s="2">
        <v>1.9</v>
      </c>
      <c r="AA253" s="2">
        <v>43.4</v>
      </c>
      <c r="AB253" s="2">
        <v>34.0336</v>
      </c>
      <c r="AC253" s="2">
        <v>0.9</v>
      </c>
      <c r="AD253" s="2">
        <v>2.7</v>
      </c>
      <c r="AE253" s="2">
        <v>33.9</v>
      </c>
      <c r="AF253" s="2">
        <v>41.7241</v>
      </c>
      <c r="AG253" s="2">
        <v>0.8</v>
      </c>
      <c r="AH253" s="22">
        <v>2</v>
      </c>
      <c r="AI253" s="22">
        <v>39.700000000000003</v>
      </c>
      <c r="AJ253" s="22">
        <v>53.337400000000002</v>
      </c>
      <c r="AK253" s="18">
        <v>0.6</v>
      </c>
      <c r="AL253" s="18">
        <v>1.6</v>
      </c>
      <c r="AM253" s="18">
        <v>37.5</v>
      </c>
      <c r="AN253" s="2">
        <v>44.029600000000002</v>
      </c>
      <c r="AO253" s="2">
        <v>0.19</v>
      </c>
      <c r="AP253" s="2">
        <v>0.3</v>
      </c>
      <c r="AQ253" s="2">
        <v>62.6</v>
      </c>
      <c r="AR253" s="2">
        <v>2.8889999999999998</v>
      </c>
      <c r="AS253" s="2">
        <v>0.27</v>
      </c>
      <c r="AT253" s="2">
        <v>0.7</v>
      </c>
      <c r="AU253" s="2">
        <v>40.6</v>
      </c>
      <c r="AV253" s="2">
        <v>8.3597999999999999</v>
      </c>
      <c r="AW253" s="2">
        <v>0.51</v>
      </c>
      <c r="AX253" s="2">
        <v>2.6</v>
      </c>
      <c r="AY253" s="2">
        <v>19.399999999999999</v>
      </c>
      <c r="AZ253" s="2">
        <v>20.6327</v>
      </c>
      <c r="BA253" s="2">
        <v>1.21</v>
      </c>
      <c r="BB253" s="2">
        <v>2.2000000000000002</v>
      </c>
      <c r="BC253" s="2">
        <v>54.5</v>
      </c>
      <c r="BD253" s="2">
        <v>65.485600000000005</v>
      </c>
      <c r="BE253" s="4"/>
      <c r="BF253" s="4"/>
    </row>
    <row r="254" spans="1:58" x14ac:dyDescent="0.2">
      <c r="A254" s="29">
        <v>253</v>
      </c>
      <c r="B254" s="7" t="s">
        <v>2</v>
      </c>
      <c r="C254" s="3">
        <v>39931</v>
      </c>
      <c r="D254" s="4" t="s">
        <v>0</v>
      </c>
      <c r="E254" s="4" t="s">
        <v>164</v>
      </c>
      <c r="F254" s="5" t="s">
        <v>189</v>
      </c>
      <c r="G254" s="6">
        <v>0.88541666666666663</v>
      </c>
      <c r="H254" s="6">
        <v>0.92986111111111114</v>
      </c>
      <c r="I254" s="85">
        <f t="shared" si="3"/>
        <v>64.000000000000085</v>
      </c>
      <c r="J254" s="86">
        <f>I254*Segmentos!$D$7*(AH254%)*IF(ISNUMBER(AI254),AI254%,0)</f>
        <v>1182259.2000000016</v>
      </c>
      <c r="K254" s="86">
        <f>I254*Segmentos!$D$7*(AL254%)*IF(ISNUMBER(AM254),AM254%,0)</f>
        <v>2243558.4000000027</v>
      </c>
      <c r="L254" s="4"/>
      <c r="M254" s="2">
        <v>6.78</v>
      </c>
      <c r="N254" s="2">
        <v>20.2</v>
      </c>
      <c r="O254" s="2">
        <v>33.6</v>
      </c>
      <c r="P254" s="2">
        <v>86.038700000000006</v>
      </c>
      <c r="Q254" s="2">
        <v>6.63</v>
      </c>
      <c r="R254" s="2">
        <v>18.100000000000001</v>
      </c>
      <c r="S254" s="2">
        <v>36.700000000000003</v>
      </c>
      <c r="T254" s="2">
        <v>14.026899999999999</v>
      </c>
      <c r="U254" s="2">
        <v>4.97</v>
      </c>
      <c r="V254" s="2">
        <v>17.7</v>
      </c>
      <c r="W254" s="2">
        <v>28</v>
      </c>
      <c r="X254" s="2">
        <v>13.225199999999999</v>
      </c>
      <c r="Y254" s="2">
        <v>6.49</v>
      </c>
      <c r="Z254" s="2">
        <v>18.2</v>
      </c>
      <c r="AA254" s="2">
        <v>35.700000000000003</v>
      </c>
      <c r="AB254" s="2">
        <v>24.309100000000001</v>
      </c>
      <c r="AC254" s="2">
        <v>8.2799999999999994</v>
      </c>
      <c r="AD254" s="2">
        <v>24.6</v>
      </c>
      <c r="AE254" s="2">
        <v>33.700000000000003</v>
      </c>
      <c r="AF254" s="2">
        <v>34.477600000000002</v>
      </c>
      <c r="AG254" s="2">
        <v>4.6100000000000003</v>
      </c>
      <c r="AH254" s="22">
        <v>17.899999999999999</v>
      </c>
      <c r="AI254" s="22">
        <v>25.8</v>
      </c>
      <c r="AJ254" s="22">
        <v>27.729500000000002</v>
      </c>
      <c r="AK254" s="18">
        <v>8.75</v>
      </c>
      <c r="AL254" s="18">
        <v>22.3</v>
      </c>
      <c r="AM254" s="18">
        <v>39.299999999999997</v>
      </c>
      <c r="AN254" s="2">
        <v>58.309199999999997</v>
      </c>
      <c r="AO254" s="2">
        <v>5.18</v>
      </c>
      <c r="AP254" s="2">
        <v>15.9</v>
      </c>
      <c r="AQ254" s="2">
        <v>32.6</v>
      </c>
      <c r="AR254" s="2">
        <v>7.1760999999999999</v>
      </c>
      <c r="AS254" s="2">
        <v>6.47</v>
      </c>
      <c r="AT254" s="2">
        <v>17.7</v>
      </c>
      <c r="AU254" s="2">
        <v>36.6</v>
      </c>
      <c r="AV254" s="2">
        <v>18.068999999999999</v>
      </c>
      <c r="AW254" s="2">
        <v>8.26</v>
      </c>
      <c r="AX254" s="2">
        <v>24</v>
      </c>
      <c r="AY254" s="2">
        <v>34.4</v>
      </c>
      <c r="AZ254" s="2">
        <v>30.138999999999999</v>
      </c>
      <c r="BA254" s="2">
        <v>6.31</v>
      </c>
      <c r="BB254" s="2">
        <v>19.899999999999999</v>
      </c>
      <c r="BC254" s="2">
        <v>31.6</v>
      </c>
      <c r="BD254" s="2">
        <v>30.654599999999999</v>
      </c>
      <c r="BE254" s="4"/>
      <c r="BF254" s="4"/>
    </row>
    <row r="255" spans="1:58" x14ac:dyDescent="0.2">
      <c r="A255" s="29">
        <v>254</v>
      </c>
      <c r="B255" s="7" t="s">
        <v>16</v>
      </c>
      <c r="C255" s="3">
        <v>39931</v>
      </c>
      <c r="D255" s="4" t="s">
        <v>13</v>
      </c>
      <c r="E255" s="4" t="s">
        <v>166</v>
      </c>
      <c r="F255" s="5" t="s">
        <v>189</v>
      </c>
      <c r="G255" s="6">
        <v>0.91388888888888886</v>
      </c>
      <c r="H255" s="6">
        <v>0.91736111111111107</v>
      </c>
      <c r="I255" s="85">
        <f t="shared" si="3"/>
        <v>4.9999999999999822</v>
      </c>
      <c r="J255" s="86">
        <f>I255*Segmentos!$D$7*(AH255%)*IF(ISNUMBER(AI255),AI255%,0)</f>
        <v>167439.99999999942</v>
      </c>
      <c r="K255" s="86">
        <f>I255*Segmentos!$D$7*(AL255%)*IF(ISNUMBER(AM255),AM255%,0)</f>
        <v>208567.99999999924</v>
      </c>
      <c r="L255" s="4"/>
      <c r="M255" s="2">
        <v>9.44</v>
      </c>
      <c r="N255" s="2">
        <v>11</v>
      </c>
      <c r="O255" s="2">
        <v>85.7</v>
      </c>
      <c r="P255" s="2">
        <v>88.031800000000004</v>
      </c>
      <c r="Q255" s="2">
        <v>5.38</v>
      </c>
      <c r="R255" s="2">
        <v>7.1</v>
      </c>
      <c r="S255" s="2">
        <v>76.099999999999994</v>
      </c>
      <c r="T255" s="2">
        <v>8.3666</v>
      </c>
      <c r="U255" s="2">
        <v>7.95</v>
      </c>
      <c r="V255" s="2">
        <v>8.5</v>
      </c>
      <c r="W255" s="2">
        <v>93.6</v>
      </c>
      <c r="X255" s="2">
        <v>15.5494</v>
      </c>
      <c r="Y255" s="2">
        <v>10.41</v>
      </c>
      <c r="Z255" s="2">
        <v>12</v>
      </c>
      <c r="AA255" s="2">
        <v>86.8</v>
      </c>
      <c r="AB255" s="2">
        <v>28.682300000000001</v>
      </c>
      <c r="AC255" s="2">
        <v>11.57</v>
      </c>
      <c r="AD255" s="2">
        <v>13.8</v>
      </c>
      <c r="AE255" s="2">
        <v>84.1</v>
      </c>
      <c r="AF255" s="2">
        <v>35.433500000000002</v>
      </c>
      <c r="AG255" s="2">
        <v>8.3699999999999992</v>
      </c>
      <c r="AH255" s="22">
        <v>10.4</v>
      </c>
      <c r="AI255" s="22">
        <v>80.5</v>
      </c>
      <c r="AJ255" s="22">
        <v>37.019500000000001</v>
      </c>
      <c r="AK255" s="18">
        <v>10.4</v>
      </c>
      <c r="AL255" s="18">
        <v>11.6</v>
      </c>
      <c r="AM255" s="18">
        <v>89.9</v>
      </c>
      <c r="AN255" s="2">
        <v>51.012300000000003</v>
      </c>
      <c r="AO255" s="2">
        <v>9.01</v>
      </c>
      <c r="AP255" s="2">
        <v>10.6</v>
      </c>
      <c r="AQ255" s="2">
        <v>84.8</v>
      </c>
      <c r="AR255" s="2">
        <v>9.1843000000000004</v>
      </c>
      <c r="AS255" s="2">
        <v>10.28</v>
      </c>
      <c r="AT255" s="2">
        <v>11.9</v>
      </c>
      <c r="AU255" s="2">
        <v>86.4</v>
      </c>
      <c r="AV255" s="2">
        <v>21.1219</v>
      </c>
      <c r="AW255" s="2">
        <v>8.57</v>
      </c>
      <c r="AX255" s="2">
        <v>9.9</v>
      </c>
      <c r="AY255" s="2">
        <v>86.2</v>
      </c>
      <c r="AZ255" s="2">
        <v>22.979600000000001</v>
      </c>
      <c r="BA255" s="2">
        <v>9.73</v>
      </c>
      <c r="BB255" s="2">
        <v>11.4</v>
      </c>
      <c r="BC255" s="2">
        <v>85.1</v>
      </c>
      <c r="BD255" s="2">
        <v>34.746000000000002</v>
      </c>
      <c r="BE255" s="4"/>
      <c r="BF255" s="4"/>
    </row>
    <row r="256" spans="1:58" x14ac:dyDescent="0.2">
      <c r="A256" s="29">
        <v>255</v>
      </c>
      <c r="B256" s="7" t="s">
        <v>22</v>
      </c>
      <c r="C256" s="3">
        <v>39931</v>
      </c>
      <c r="D256" s="4" t="s">
        <v>21</v>
      </c>
      <c r="E256" s="4" t="s">
        <v>164</v>
      </c>
      <c r="F256" s="5" t="s">
        <v>189</v>
      </c>
      <c r="G256" s="6">
        <v>0.83125000000000004</v>
      </c>
      <c r="H256" s="6">
        <v>0.87430555555555556</v>
      </c>
      <c r="I256" s="85">
        <f t="shared" si="3"/>
        <v>61.999999999999943</v>
      </c>
      <c r="J256" s="86">
        <f>I256*Segmentos!$D$7*(AH256%)*IF(ISNUMBER(AI256),AI256%,0)</f>
        <v>243139.19999999981</v>
      </c>
      <c r="K256" s="86">
        <f>I256*Segmentos!$D$7*(AL256%)*IF(ISNUMBER(AM256),AM256%,0)</f>
        <v>356673.59999999969</v>
      </c>
      <c r="L256" s="4"/>
      <c r="M256" s="2">
        <v>1.23</v>
      </c>
      <c r="N256" s="2">
        <v>3.8</v>
      </c>
      <c r="O256" s="2">
        <v>32</v>
      </c>
      <c r="P256" s="2">
        <v>94.690299999999993</v>
      </c>
      <c r="Q256" s="2">
        <v>0.65</v>
      </c>
      <c r="R256" s="2">
        <v>1.2</v>
      </c>
      <c r="S256" s="2">
        <v>54.5</v>
      </c>
      <c r="T256" s="2">
        <v>8.3054000000000006</v>
      </c>
      <c r="U256" s="2">
        <v>0.8</v>
      </c>
      <c r="V256" s="2">
        <v>2.1</v>
      </c>
      <c r="W256" s="2">
        <v>38.200000000000003</v>
      </c>
      <c r="X256" s="2">
        <v>12.8329</v>
      </c>
      <c r="Y256" s="2">
        <v>0.54</v>
      </c>
      <c r="Z256" s="2">
        <v>3.8</v>
      </c>
      <c r="AA256" s="2">
        <v>14.5</v>
      </c>
      <c r="AB256" s="2">
        <v>12.340299999999999</v>
      </c>
      <c r="AC256" s="2">
        <v>2.4300000000000002</v>
      </c>
      <c r="AD256" s="2">
        <v>6.4</v>
      </c>
      <c r="AE256" s="2">
        <v>37.9</v>
      </c>
      <c r="AF256" s="2">
        <v>61.2117</v>
      </c>
      <c r="AG256" s="2">
        <v>0.98</v>
      </c>
      <c r="AH256" s="22">
        <v>4.3</v>
      </c>
      <c r="AI256" s="22">
        <v>22.8</v>
      </c>
      <c r="AJ256" s="22">
        <v>35.727600000000002</v>
      </c>
      <c r="AK256" s="18">
        <v>1.46</v>
      </c>
      <c r="AL256" s="18">
        <v>3.4</v>
      </c>
      <c r="AM256" s="18">
        <v>42.3</v>
      </c>
      <c r="AN256" s="2">
        <v>58.962699999999998</v>
      </c>
      <c r="AO256" s="2">
        <v>0.71</v>
      </c>
      <c r="AP256" s="2">
        <v>3</v>
      </c>
      <c r="AQ256" s="2">
        <v>23.9</v>
      </c>
      <c r="AR256" s="2">
        <v>5.9318</v>
      </c>
      <c r="AS256" s="2">
        <v>1.1100000000000001</v>
      </c>
      <c r="AT256" s="2">
        <v>4.0999999999999996</v>
      </c>
      <c r="AU256" s="2">
        <v>26.9</v>
      </c>
      <c r="AV256" s="2">
        <v>18.726199999999999</v>
      </c>
      <c r="AW256" s="2">
        <v>1.36</v>
      </c>
      <c r="AX256" s="2">
        <v>3.8</v>
      </c>
      <c r="AY256" s="2">
        <v>35.9</v>
      </c>
      <c r="AZ256" s="2">
        <v>30.1601</v>
      </c>
      <c r="BA256" s="2">
        <v>1.35</v>
      </c>
      <c r="BB256" s="2">
        <v>4</v>
      </c>
      <c r="BC256" s="2">
        <v>34.1</v>
      </c>
      <c r="BD256" s="2">
        <v>39.872100000000003</v>
      </c>
      <c r="BE256" s="4"/>
      <c r="BF256" s="4"/>
    </row>
    <row r="257" spans="1:58" x14ac:dyDescent="0.2">
      <c r="A257" s="29">
        <v>256</v>
      </c>
      <c r="B257" s="7" t="s">
        <v>4</v>
      </c>
      <c r="C257" s="3">
        <v>39931</v>
      </c>
      <c r="D257" s="4" t="s">
        <v>3</v>
      </c>
      <c r="E257" s="4" t="s">
        <v>165</v>
      </c>
      <c r="F257" s="5" t="s">
        <v>189</v>
      </c>
      <c r="G257" s="6">
        <v>0.78333333333333333</v>
      </c>
      <c r="H257" s="6">
        <v>0.87361111111111101</v>
      </c>
      <c r="I257" s="85">
        <f t="shared" si="3"/>
        <v>129.99999999999986</v>
      </c>
      <c r="J257" s="86">
        <f>I257*Segmentos!$D$7*(AH257%)*IF(ISNUMBER(AI257),AI257%,0)</f>
        <v>1055339.9999999991</v>
      </c>
      <c r="K257" s="86">
        <f>I257*Segmentos!$D$7*(AL257%)*IF(ISNUMBER(AM257),AM257%,0)</f>
        <v>1909231.9999999977</v>
      </c>
      <c r="L257" s="4"/>
      <c r="M257" s="2">
        <v>2.89</v>
      </c>
      <c r="N257" s="2">
        <v>13.1</v>
      </c>
      <c r="O257" s="2">
        <v>22.2</v>
      </c>
      <c r="P257" s="2">
        <v>62.473199999999999</v>
      </c>
      <c r="Q257" s="2">
        <v>2.88</v>
      </c>
      <c r="R257" s="2">
        <v>12.7</v>
      </c>
      <c r="S257" s="2">
        <v>22.6</v>
      </c>
      <c r="T257" s="2">
        <v>10.3751</v>
      </c>
      <c r="U257" s="2">
        <v>4.2300000000000004</v>
      </c>
      <c r="V257" s="2">
        <v>16.5</v>
      </c>
      <c r="W257" s="2">
        <v>25.6</v>
      </c>
      <c r="X257" s="2">
        <v>19.1464</v>
      </c>
      <c r="Y257" s="2">
        <v>2.69</v>
      </c>
      <c r="Z257" s="2">
        <v>12.7</v>
      </c>
      <c r="AA257" s="2">
        <v>21.2</v>
      </c>
      <c r="AB257" s="2">
        <v>17.1708</v>
      </c>
      <c r="AC257" s="2">
        <v>2.23</v>
      </c>
      <c r="AD257" s="2">
        <v>11.3</v>
      </c>
      <c r="AE257" s="2">
        <v>19.7</v>
      </c>
      <c r="AF257" s="2">
        <v>15.780799999999999</v>
      </c>
      <c r="AG257" s="2">
        <v>2.0299999999999998</v>
      </c>
      <c r="AH257" s="22">
        <v>12.3</v>
      </c>
      <c r="AI257" s="22">
        <v>16.5</v>
      </c>
      <c r="AJ257" s="22">
        <v>20.7803</v>
      </c>
      <c r="AK257" s="18">
        <v>3.67</v>
      </c>
      <c r="AL257" s="18">
        <v>13.7</v>
      </c>
      <c r="AM257" s="18">
        <v>26.8</v>
      </c>
      <c r="AN257" s="2">
        <v>41.692799999999998</v>
      </c>
      <c r="AO257" s="2">
        <v>1.21</v>
      </c>
      <c r="AP257" s="2">
        <v>9.1999999999999993</v>
      </c>
      <c r="AQ257" s="2">
        <v>13.1</v>
      </c>
      <c r="AR257" s="2">
        <v>2.8546</v>
      </c>
      <c r="AS257" s="2">
        <v>1.29</v>
      </c>
      <c r="AT257" s="2">
        <v>8.9</v>
      </c>
      <c r="AU257" s="2">
        <v>14.6</v>
      </c>
      <c r="AV257" s="2">
        <v>6.1327999999999996</v>
      </c>
      <c r="AW257" s="2">
        <v>3.87</v>
      </c>
      <c r="AX257" s="2">
        <v>15</v>
      </c>
      <c r="AY257" s="2">
        <v>25.7</v>
      </c>
      <c r="AZ257" s="2">
        <v>24.038699999999999</v>
      </c>
      <c r="BA257" s="2">
        <v>3.56</v>
      </c>
      <c r="BB257" s="2">
        <v>15.1</v>
      </c>
      <c r="BC257" s="2">
        <v>23.7</v>
      </c>
      <c r="BD257" s="2">
        <v>29.446999999999999</v>
      </c>
      <c r="BE257" s="4"/>
      <c r="BF257" s="4"/>
    </row>
    <row r="258" spans="1:58" x14ac:dyDescent="0.2">
      <c r="A258" s="29">
        <v>257</v>
      </c>
      <c r="B258" s="7" t="s">
        <v>15</v>
      </c>
      <c r="C258" s="3">
        <v>39932</v>
      </c>
      <c r="D258" s="4" t="s">
        <v>13</v>
      </c>
      <c r="E258" s="4" t="s">
        <v>164</v>
      </c>
      <c r="F258" s="5" t="s">
        <v>190</v>
      </c>
      <c r="G258" s="6">
        <v>0.87916666666666676</v>
      </c>
      <c r="H258" s="6">
        <v>0.92152777777777783</v>
      </c>
      <c r="I258" s="85">
        <f t="shared" si="3"/>
        <v>60.999999999999943</v>
      </c>
      <c r="J258" s="86">
        <f>I258*Segmentos!$D$7*(AH258%)*IF(ISNUMBER(AI258),AI258%,0)</f>
        <v>1674815.9999999986</v>
      </c>
      <c r="K258" s="86">
        <f>I258*Segmentos!$D$7*(AL258%)*IF(ISNUMBER(AM258),AM258%,0)</f>
        <v>2388149.9999999981</v>
      </c>
      <c r="L258" s="4"/>
      <c r="M258" s="2">
        <v>8.3800000000000008</v>
      </c>
      <c r="N258" s="2">
        <v>21</v>
      </c>
      <c r="O258" s="2">
        <v>39.799999999999997</v>
      </c>
      <c r="P258" s="2">
        <v>84.774500000000003</v>
      </c>
      <c r="Q258" s="2">
        <v>3.95</v>
      </c>
      <c r="R258" s="2">
        <v>10.7</v>
      </c>
      <c r="S258" s="2">
        <v>36.9</v>
      </c>
      <c r="T258" s="2">
        <v>6.6586999999999996</v>
      </c>
      <c r="U258" s="2">
        <v>7.24</v>
      </c>
      <c r="V258" s="2">
        <v>19.899999999999999</v>
      </c>
      <c r="W258" s="2">
        <v>36.4</v>
      </c>
      <c r="X258" s="2">
        <v>15.3489</v>
      </c>
      <c r="Y258" s="2">
        <v>8.31</v>
      </c>
      <c r="Z258" s="2">
        <v>24.4</v>
      </c>
      <c r="AA258" s="2">
        <v>34</v>
      </c>
      <c r="AB258" s="2">
        <v>24.797799999999999</v>
      </c>
      <c r="AC258" s="2">
        <v>11.44</v>
      </c>
      <c r="AD258" s="2">
        <v>24</v>
      </c>
      <c r="AE258" s="2">
        <v>47.6</v>
      </c>
      <c r="AF258" s="2">
        <v>37.969200000000001</v>
      </c>
      <c r="AG258" s="2">
        <v>6.85</v>
      </c>
      <c r="AH258" s="22">
        <v>19.5</v>
      </c>
      <c r="AI258" s="22">
        <v>35.200000000000003</v>
      </c>
      <c r="AJ258" s="22">
        <v>32.847799999999999</v>
      </c>
      <c r="AK258" s="18">
        <v>9.77</v>
      </c>
      <c r="AL258" s="18">
        <v>22.5</v>
      </c>
      <c r="AM258" s="18">
        <v>43.5</v>
      </c>
      <c r="AN258" s="2">
        <v>51.9268</v>
      </c>
      <c r="AO258" s="2">
        <v>10.42</v>
      </c>
      <c r="AP258" s="2">
        <v>20.9</v>
      </c>
      <c r="AQ258" s="2">
        <v>49.8</v>
      </c>
      <c r="AR258" s="2">
        <v>11.51</v>
      </c>
      <c r="AS258" s="2">
        <v>6.01</v>
      </c>
      <c r="AT258" s="2">
        <v>15.7</v>
      </c>
      <c r="AU258" s="2">
        <v>38.200000000000003</v>
      </c>
      <c r="AV258" s="2">
        <v>13.389799999999999</v>
      </c>
      <c r="AW258" s="2">
        <v>8.91</v>
      </c>
      <c r="AX258" s="2">
        <v>21.7</v>
      </c>
      <c r="AY258" s="2">
        <v>41</v>
      </c>
      <c r="AZ258" s="2">
        <v>25.9114</v>
      </c>
      <c r="BA258" s="2">
        <v>8.77</v>
      </c>
      <c r="BB258" s="2">
        <v>23.6</v>
      </c>
      <c r="BC258" s="2">
        <v>37.1</v>
      </c>
      <c r="BD258" s="2">
        <v>33.963299999999997</v>
      </c>
      <c r="BE258" s="4"/>
      <c r="BF258" s="4"/>
    </row>
    <row r="259" spans="1:58" x14ac:dyDescent="0.2">
      <c r="A259" s="29">
        <v>258</v>
      </c>
      <c r="B259" s="7" t="s">
        <v>41</v>
      </c>
      <c r="C259" s="3">
        <v>39932</v>
      </c>
      <c r="D259" s="4" t="s">
        <v>3</v>
      </c>
      <c r="E259" s="4" t="s">
        <v>174</v>
      </c>
      <c r="F259" s="5" t="s">
        <v>190</v>
      </c>
      <c r="G259" s="6">
        <v>0.91666666666666663</v>
      </c>
      <c r="H259" s="6">
        <v>0.98333333333333339</v>
      </c>
      <c r="I259" s="85">
        <f t="shared" ref="I259:I322" si="4">IF(H259&gt;=G259,(H259-G259)*24*60,("24:00:00"-G259+H259)*24*60)</f>
        <v>96.000000000000142</v>
      </c>
      <c r="J259" s="86">
        <f>I259*Segmentos!$D$7*(AH259%)*IF(ISNUMBER(AI259),AI259%,0)</f>
        <v>1807872.0000000028</v>
      </c>
      <c r="K259" s="86">
        <f>I259*Segmentos!$D$7*(AL259%)*IF(ISNUMBER(AM259),AM259%,0)</f>
        <v>2438784.0000000033</v>
      </c>
      <c r="L259" s="4"/>
      <c r="M259" s="2">
        <v>5.58</v>
      </c>
      <c r="N259" s="2">
        <v>21.7</v>
      </c>
      <c r="O259" s="2">
        <v>25.7</v>
      </c>
      <c r="P259" s="2">
        <v>86.318600000000004</v>
      </c>
      <c r="Q259" s="2">
        <v>3.21</v>
      </c>
      <c r="R259" s="2">
        <v>14.2</v>
      </c>
      <c r="S259" s="2">
        <v>22.5</v>
      </c>
      <c r="T259" s="2">
        <v>8.2834000000000003</v>
      </c>
      <c r="U259" s="2">
        <v>3.89</v>
      </c>
      <c r="V259" s="2">
        <v>17</v>
      </c>
      <c r="W259" s="2">
        <v>22.9</v>
      </c>
      <c r="X259" s="2">
        <v>12.637600000000001</v>
      </c>
      <c r="Y259" s="2">
        <v>6.13</v>
      </c>
      <c r="Z259" s="2">
        <v>25</v>
      </c>
      <c r="AA259" s="2">
        <v>24.6</v>
      </c>
      <c r="AB259" s="2">
        <v>28.019400000000001</v>
      </c>
      <c r="AC259" s="2">
        <v>7.35</v>
      </c>
      <c r="AD259" s="2">
        <v>25.4</v>
      </c>
      <c r="AE259" s="2">
        <v>28.9</v>
      </c>
      <c r="AF259" s="2">
        <v>37.3782</v>
      </c>
      <c r="AG259" s="2">
        <v>4.71</v>
      </c>
      <c r="AH259" s="22">
        <v>21.4</v>
      </c>
      <c r="AI259" s="22">
        <v>22</v>
      </c>
      <c r="AJ259" s="22">
        <v>34.599600000000002</v>
      </c>
      <c r="AK259" s="18">
        <v>6.36</v>
      </c>
      <c r="AL259" s="18">
        <v>21.9</v>
      </c>
      <c r="AM259" s="18">
        <v>29</v>
      </c>
      <c r="AN259" s="2">
        <v>51.719000000000001</v>
      </c>
      <c r="AO259" s="2">
        <v>1.38</v>
      </c>
      <c r="AP259" s="2">
        <v>11.6</v>
      </c>
      <c r="AQ259" s="2">
        <v>12</v>
      </c>
      <c r="AR259" s="2">
        <v>2.3418999999999999</v>
      </c>
      <c r="AS259" s="2">
        <v>2.12</v>
      </c>
      <c r="AT259" s="2">
        <v>14.7</v>
      </c>
      <c r="AU259" s="2">
        <v>14.4</v>
      </c>
      <c r="AV259" s="2">
        <v>7.2140000000000004</v>
      </c>
      <c r="AW259" s="2">
        <v>5.48</v>
      </c>
      <c r="AX259" s="2">
        <v>21.4</v>
      </c>
      <c r="AY259" s="2">
        <v>25.6</v>
      </c>
      <c r="AZ259" s="2">
        <v>24.4133</v>
      </c>
      <c r="BA259" s="2">
        <v>8.83</v>
      </c>
      <c r="BB259" s="2">
        <v>28.8</v>
      </c>
      <c r="BC259" s="2">
        <v>30.7</v>
      </c>
      <c r="BD259" s="2">
        <v>52.349400000000003</v>
      </c>
      <c r="BE259" s="4"/>
      <c r="BF259" s="4"/>
    </row>
    <row r="260" spans="1:58" x14ac:dyDescent="0.2">
      <c r="A260" s="29">
        <v>259</v>
      </c>
      <c r="B260" s="7" t="s">
        <v>5</v>
      </c>
      <c r="C260" s="3">
        <v>39932</v>
      </c>
      <c r="D260" s="4" t="s">
        <v>3</v>
      </c>
      <c r="E260" s="4" t="s">
        <v>164</v>
      </c>
      <c r="F260" s="5" t="s">
        <v>190</v>
      </c>
      <c r="G260" s="6">
        <v>0.87916666666666676</v>
      </c>
      <c r="H260" s="6">
        <v>0.91666666666666663</v>
      </c>
      <c r="I260" s="85">
        <f t="shared" si="4"/>
        <v>53.999999999999808</v>
      </c>
      <c r="J260" s="86">
        <f>I260*Segmentos!$D$7*(AH260%)*IF(ISNUMBER(AI260),AI260%,0)</f>
        <v>963770.39999999653</v>
      </c>
      <c r="K260" s="86">
        <f>I260*Segmentos!$D$7*(AL260%)*IF(ISNUMBER(AM260),AM260%,0)</f>
        <v>994895.99999999639</v>
      </c>
      <c r="L260" s="4"/>
      <c r="M260" s="2">
        <v>4.54</v>
      </c>
      <c r="N260" s="2">
        <v>13.9</v>
      </c>
      <c r="O260" s="2">
        <v>32.6</v>
      </c>
      <c r="P260" s="2">
        <v>81.272400000000005</v>
      </c>
      <c r="Q260" s="2">
        <v>2.44</v>
      </c>
      <c r="R260" s="2">
        <v>6.2</v>
      </c>
      <c r="S260" s="2">
        <v>39.200000000000003</v>
      </c>
      <c r="T260" s="2">
        <v>7.2858000000000001</v>
      </c>
      <c r="U260" s="2">
        <v>3.55</v>
      </c>
      <c r="V260" s="2">
        <v>15.2</v>
      </c>
      <c r="W260" s="2">
        <v>23.4</v>
      </c>
      <c r="X260" s="2">
        <v>13.3386</v>
      </c>
      <c r="Y260" s="2">
        <v>6.49</v>
      </c>
      <c r="Z260" s="2">
        <v>18.100000000000001</v>
      </c>
      <c r="AA260" s="2">
        <v>35.799999999999997</v>
      </c>
      <c r="AB260" s="2">
        <v>34.287500000000001</v>
      </c>
      <c r="AC260" s="2">
        <v>4.4800000000000004</v>
      </c>
      <c r="AD260" s="2">
        <v>13.3</v>
      </c>
      <c r="AE260" s="2">
        <v>33.799999999999997</v>
      </c>
      <c r="AF260" s="2">
        <v>26.360499999999998</v>
      </c>
      <c r="AG260" s="2">
        <v>4.47</v>
      </c>
      <c r="AH260" s="22">
        <v>13.9</v>
      </c>
      <c r="AI260" s="22">
        <v>32.1</v>
      </c>
      <c r="AJ260" s="22">
        <v>37.978299999999997</v>
      </c>
      <c r="AK260" s="18">
        <v>4.5999999999999996</v>
      </c>
      <c r="AL260" s="18">
        <v>14</v>
      </c>
      <c r="AM260" s="18">
        <v>32.9</v>
      </c>
      <c r="AN260" s="2">
        <v>43.2941</v>
      </c>
      <c r="AO260" s="2">
        <v>1.49</v>
      </c>
      <c r="AP260" s="2">
        <v>8.1</v>
      </c>
      <c r="AQ260" s="2">
        <v>18.399999999999999</v>
      </c>
      <c r="AR260" s="2">
        <v>2.9245999999999999</v>
      </c>
      <c r="AS260" s="2">
        <v>2.0699999999999998</v>
      </c>
      <c r="AT260" s="2">
        <v>10</v>
      </c>
      <c r="AU260" s="2">
        <v>20.7</v>
      </c>
      <c r="AV260" s="2">
        <v>8.1829999999999998</v>
      </c>
      <c r="AW260" s="2">
        <v>4.8600000000000003</v>
      </c>
      <c r="AX260" s="2">
        <v>13.9</v>
      </c>
      <c r="AY260" s="2">
        <v>35</v>
      </c>
      <c r="AZ260" s="2">
        <v>25.037700000000001</v>
      </c>
      <c r="BA260" s="2">
        <v>6.58</v>
      </c>
      <c r="BB260" s="2">
        <v>17.899999999999999</v>
      </c>
      <c r="BC260" s="2">
        <v>36.799999999999997</v>
      </c>
      <c r="BD260" s="2">
        <v>45.127099999999999</v>
      </c>
      <c r="BE260" s="4"/>
      <c r="BF260" s="4"/>
    </row>
    <row r="261" spans="1:58" x14ac:dyDescent="0.2">
      <c r="A261" s="29">
        <v>260</v>
      </c>
      <c r="B261" s="7" t="s">
        <v>18</v>
      </c>
      <c r="C261" s="3">
        <v>39932</v>
      </c>
      <c r="D261" s="4" t="s">
        <v>17</v>
      </c>
      <c r="E261" s="4" t="s">
        <v>168</v>
      </c>
      <c r="F261" s="5" t="s">
        <v>190</v>
      </c>
      <c r="G261" s="6">
        <v>0.82916666666666661</v>
      </c>
      <c r="H261" s="6">
        <v>0.91319444444444453</v>
      </c>
      <c r="I261" s="85">
        <f t="shared" si="4"/>
        <v>121.00000000000021</v>
      </c>
      <c r="J261" s="86">
        <f>I261*Segmentos!$D$7*(AH261%)*IF(ISNUMBER(AI261),AI261%,0)</f>
        <v>195148.80000000034</v>
      </c>
      <c r="K261" s="86">
        <f>I261*Segmentos!$D$7*(AL261%)*IF(ISNUMBER(AM261),AM261%,0)</f>
        <v>145877.60000000024</v>
      </c>
      <c r="L261" s="4" t="s">
        <v>226</v>
      </c>
      <c r="M261" s="2">
        <v>0.35</v>
      </c>
      <c r="N261" s="2">
        <v>2.7</v>
      </c>
      <c r="O261" s="2">
        <v>13.1</v>
      </c>
      <c r="P261" s="2">
        <v>94.474000000000004</v>
      </c>
      <c r="Q261" s="2">
        <v>0.04</v>
      </c>
      <c r="R261" s="2">
        <v>0.2</v>
      </c>
      <c r="S261" s="2">
        <v>22.3</v>
      </c>
      <c r="T261" s="2">
        <v>1.9482999999999999</v>
      </c>
      <c r="U261" s="2">
        <v>0.01</v>
      </c>
      <c r="V261" s="2">
        <v>0.9</v>
      </c>
      <c r="W261" s="2">
        <v>1.5</v>
      </c>
      <c r="X261" s="2">
        <v>0.72119999999999995</v>
      </c>
      <c r="Y261" s="2">
        <v>0.47</v>
      </c>
      <c r="Z261" s="2">
        <v>2.7</v>
      </c>
      <c r="AA261" s="2">
        <v>17.399999999999999</v>
      </c>
      <c r="AB261" s="2">
        <v>37.196100000000001</v>
      </c>
      <c r="AC261" s="2">
        <v>0.62</v>
      </c>
      <c r="AD261" s="2">
        <v>5.0999999999999996</v>
      </c>
      <c r="AE261" s="2">
        <v>12.1</v>
      </c>
      <c r="AF261" s="2">
        <v>54.608400000000003</v>
      </c>
      <c r="AG261" s="2">
        <v>0.4</v>
      </c>
      <c r="AH261" s="22">
        <v>3.2</v>
      </c>
      <c r="AI261" s="22">
        <v>12.6</v>
      </c>
      <c r="AJ261" s="22">
        <v>51.080100000000002</v>
      </c>
      <c r="AK261" s="18">
        <v>0.31</v>
      </c>
      <c r="AL261" s="18">
        <v>2.2000000000000002</v>
      </c>
      <c r="AM261" s="18">
        <v>13.7</v>
      </c>
      <c r="AN261" s="2">
        <v>43.393900000000002</v>
      </c>
      <c r="AO261" s="2">
        <v>0.01</v>
      </c>
      <c r="AP261" s="2">
        <v>1.1000000000000001</v>
      </c>
      <c r="AQ261" s="2">
        <v>0.8</v>
      </c>
      <c r="AR261" s="2">
        <v>0.27500000000000002</v>
      </c>
      <c r="AS261" s="2">
        <v>0.12</v>
      </c>
      <c r="AT261" s="2">
        <v>0.7</v>
      </c>
      <c r="AU261" s="2">
        <v>17.100000000000001</v>
      </c>
      <c r="AV261" s="2">
        <v>7.3959999999999999</v>
      </c>
      <c r="AW261" s="2">
        <v>0.38</v>
      </c>
      <c r="AX261" s="2">
        <v>3.2</v>
      </c>
      <c r="AY261" s="2">
        <v>11.8</v>
      </c>
      <c r="AZ261" s="2">
        <v>29.683299999999999</v>
      </c>
      <c r="BA261" s="2">
        <v>0.55000000000000004</v>
      </c>
      <c r="BB261" s="2">
        <v>3.8</v>
      </c>
      <c r="BC261" s="2">
        <v>14.5</v>
      </c>
      <c r="BD261" s="2">
        <v>57.119599999999998</v>
      </c>
      <c r="BE261" s="4"/>
      <c r="BF261" s="4"/>
    </row>
    <row r="262" spans="1:58" x14ac:dyDescent="0.2">
      <c r="A262" s="29">
        <v>261</v>
      </c>
      <c r="B262" s="7" t="s">
        <v>9</v>
      </c>
      <c r="C262" s="3">
        <v>39932</v>
      </c>
      <c r="D262" s="4" t="s">
        <v>8</v>
      </c>
      <c r="E262" s="4" t="s">
        <v>168</v>
      </c>
      <c r="F262" s="5" t="s">
        <v>190</v>
      </c>
      <c r="G262" s="6">
        <v>0.79374999999999996</v>
      </c>
      <c r="H262" s="6">
        <v>0.87291666666666667</v>
      </c>
      <c r="I262" s="85">
        <f t="shared" si="4"/>
        <v>114.00000000000007</v>
      </c>
      <c r="J262" s="86">
        <f>I262*Segmentos!$D$7*(AH262%)*IF(ISNUMBER(AI262),AI262%,0)</f>
        <v>2389166.4000000018</v>
      </c>
      <c r="K262" s="86">
        <f>I262*Segmentos!$D$7*(AL262%)*IF(ISNUMBER(AM262),AM262%,0)</f>
        <v>2349676.8000000012</v>
      </c>
      <c r="L262" s="4" t="s">
        <v>224</v>
      </c>
      <c r="M262" s="2">
        <v>5.19</v>
      </c>
      <c r="N262" s="2">
        <v>14.4</v>
      </c>
      <c r="O262" s="2">
        <v>36.200000000000003</v>
      </c>
      <c r="P262" s="2">
        <v>85.838999999999999</v>
      </c>
      <c r="Q262" s="2">
        <v>1.3</v>
      </c>
      <c r="R262" s="2">
        <v>7.1</v>
      </c>
      <c r="S262" s="2">
        <v>18.3</v>
      </c>
      <c r="T262" s="2">
        <v>3.5794000000000001</v>
      </c>
      <c r="U262" s="2">
        <v>1.3</v>
      </c>
      <c r="V262" s="2">
        <v>6.2</v>
      </c>
      <c r="W262" s="2">
        <v>20.9</v>
      </c>
      <c r="X262" s="2">
        <v>4.4926000000000004</v>
      </c>
      <c r="Y262" s="2">
        <v>4.8099999999999996</v>
      </c>
      <c r="Z262" s="2">
        <v>18.2</v>
      </c>
      <c r="AA262" s="2">
        <v>26.4</v>
      </c>
      <c r="AB262" s="2">
        <v>23.493500000000001</v>
      </c>
      <c r="AC262" s="2">
        <v>10</v>
      </c>
      <c r="AD262" s="2">
        <v>19.7</v>
      </c>
      <c r="AE262" s="2">
        <v>50.7</v>
      </c>
      <c r="AF262" s="2">
        <v>54.273600000000002</v>
      </c>
      <c r="AG262" s="2">
        <v>5.24</v>
      </c>
      <c r="AH262" s="22">
        <v>13.4</v>
      </c>
      <c r="AI262" s="22">
        <v>39.1</v>
      </c>
      <c r="AJ262" s="22">
        <v>41.115200000000002</v>
      </c>
      <c r="AK262" s="18">
        <v>5.15</v>
      </c>
      <c r="AL262" s="18">
        <v>15.2</v>
      </c>
      <c r="AM262" s="18">
        <v>33.9</v>
      </c>
      <c r="AN262" s="2">
        <v>44.723799999999997</v>
      </c>
      <c r="AO262" s="2">
        <v>0.38</v>
      </c>
      <c r="AP262" s="2">
        <v>3.9</v>
      </c>
      <c r="AQ262" s="2">
        <v>9.6999999999999993</v>
      </c>
      <c r="AR262" s="2">
        <v>0.68579999999999997</v>
      </c>
      <c r="AS262" s="2">
        <v>1.61</v>
      </c>
      <c r="AT262" s="2">
        <v>7.8</v>
      </c>
      <c r="AU262" s="2">
        <v>20.6</v>
      </c>
      <c r="AV262" s="2">
        <v>5.8689</v>
      </c>
      <c r="AW262" s="2">
        <v>4.55</v>
      </c>
      <c r="AX262" s="2">
        <v>12.9</v>
      </c>
      <c r="AY262" s="2">
        <v>35.200000000000003</v>
      </c>
      <c r="AZ262" s="2">
        <v>21.6311</v>
      </c>
      <c r="BA262" s="2">
        <v>9.11</v>
      </c>
      <c r="BB262" s="2">
        <v>22.2</v>
      </c>
      <c r="BC262" s="2">
        <v>41.1</v>
      </c>
      <c r="BD262" s="2">
        <v>57.653199999999998</v>
      </c>
      <c r="BE262" s="4"/>
      <c r="BF262" s="4"/>
    </row>
    <row r="263" spans="1:58" x14ac:dyDescent="0.2">
      <c r="A263" s="29">
        <v>262</v>
      </c>
      <c r="B263" s="7" t="s">
        <v>1</v>
      </c>
      <c r="C263" s="3">
        <v>39932</v>
      </c>
      <c r="D263" s="4" t="s">
        <v>0</v>
      </c>
      <c r="E263" s="4" t="s">
        <v>163</v>
      </c>
      <c r="F263" s="5" t="s">
        <v>190</v>
      </c>
      <c r="G263" s="6">
        <v>0.8354166666666667</v>
      </c>
      <c r="H263" s="6">
        <v>0.87222222222222223</v>
      </c>
      <c r="I263" s="85">
        <f t="shared" si="4"/>
        <v>52.999999999999972</v>
      </c>
      <c r="J263" s="86">
        <f>I263*Segmentos!$D$7*(AH263%)*IF(ISNUMBER(AI263),AI263%,0)</f>
        <v>508736.39999999973</v>
      </c>
      <c r="K263" s="86">
        <f>I263*Segmentos!$D$7*(AL263%)*IF(ISNUMBER(AM263),AM263%,0)</f>
        <v>1128772.7999999993</v>
      </c>
      <c r="L263" s="4"/>
      <c r="M263" s="2">
        <v>3.94</v>
      </c>
      <c r="N263" s="2">
        <v>8.8000000000000007</v>
      </c>
      <c r="O263" s="2">
        <v>44.7</v>
      </c>
      <c r="P263" s="2">
        <v>77.572999999999993</v>
      </c>
      <c r="Q263" s="2">
        <v>4.59</v>
      </c>
      <c r="R263" s="2">
        <v>9.1</v>
      </c>
      <c r="S263" s="2">
        <v>50.3</v>
      </c>
      <c r="T263" s="2">
        <v>15.082700000000001</v>
      </c>
      <c r="U263" s="2">
        <v>4.18</v>
      </c>
      <c r="V263" s="2">
        <v>9.9</v>
      </c>
      <c r="W263" s="2">
        <v>42.3</v>
      </c>
      <c r="X263" s="2">
        <v>17.258700000000001</v>
      </c>
      <c r="Y263" s="2">
        <v>3.78</v>
      </c>
      <c r="Z263" s="2">
        <v>8.6</v>
      </c>
      <c r="AA263" s="2">
        <v>43.9</v>
      </c>
      <c r="AB263" s="2">
        <v>22.0124</v>
      </c>
      <c r="AC263" s="2">
        <v>3.59</v>
      </c>
      <c r="AD263" s="2">
        <v>8.1</v>
      </c>
      <c r="AE263" s="2">
        <v>44.3</v>
      </c>
      <c r="AF263" s="2">
        <v>23.2193</v>
      </c>
      <c r="AG263" s="2">
        <v>2.41</v>
      </c>
      <c r="AH263" s="22">
        <v>5.7</v>
      </c>
      <c r="AI263" s="22">
        <v>42.1</v>
      </c>
      <c r="AJ263" s="22">
        <v>22.533999999999999</v>
      </c>
      <c r="AK263" s="18">
        <v>5.31</v>
      </c>
      <c r="AL263" s="18">
        <v>11.6</v>
      </c>
      <c r="AM263" s="18">
        <v>45.9</v>
      </c>
      <c r="AN263" s="2">
        <v>55.039000000000001</v>
      </c>
      <c r="AO263" s="2">
        <v>3.53</v>
      </c>
      <c r="AP263" s="2">
        <v>8.9</v>
      </c>
      <c r="AQ263" s="2">
        <v>39.799999999999997</v>
      </c>
      <c r="AR263" s="2">
        <v>7.6130000000000004</v>
      </c>
      <c r="AS263" s="2">
        <v>4.3899999999999997</v>
      </c>
      <c r="AT263" s="2">
        <v>10.5</v>
      </c>
      <c r="AU263" s="2">
        <v>41.8</v>
      </c>
      <c r="AV263" s="2">
        <v>19.0441</v>
      </c>
      <c r="AW263" s="2">
        <v>3.71</v>
      </c>
      <c r="AX263" s="2">
        <v>7.7</v>
      </c>
      <c r="AY263" s="2">
        <v>48.1</v>
      </c>
      <c r="AZ263" s="2">
        <v>21.044499999999999</v>
      </c>
      <c r="BA263" s="2">
        <v>3.96</v>
      </c>
      <c r="BB263" s="2">
        <v>8.6</v>
      </c>
      <c r="BC263" s="2">
        <v>46</v>
      </c>
      <c r="BD263" s="2">
        <v>29.871400000000001</v>
      </c>
      <c r="BE263" s="4"/>
      <c r="BF263" s="4"/>
    </row>
    <row r="264" spans="1:58" x14ac:dyDescent="0.2">
      <c r="A264" s="29">
        <v>263</v>
      </c>
      <c r="B264" s="7" t="s">
        <v>29</v>
      </c>
      <c r="C264" s="3">
        <v>39932</v>
      </c>
      <c r="D264" s="4" t="s">
        <v>28</v>
      </c>
      <c r="E264" s="4" t="s">
        <v>169</v>
      </c>
      <c r="F264" s="5" t="s">
        <v>190</v>
      </c>
      <c r="G264" s="6">
        <v>0.84513888888888899</v>
      </c>
      <c r="H264" s="6">
        <v>0.87291666666666667</v>
      </c>
      <c r="I264" s="85">
        <f t="shared" si="4"/>
        <v>39.999999999999858</v>
      </c>
      <c r="J264" s="86">
        <f>I264*Segmentos!$D$7*(AH264%)*IF(ISNUMBER(AI264),AI264%,0)</f>
        <v>39375.999999999854</v>
      </c>
      <c r="K264" s="86">
        <f>I264*Segmentos!$D$7*(AL264%)*IF(ISNUMBER(AM264),AM264%,0)</f>
        <v>147503.99999999948</v>
      </c>
      <c r="L264" s="4"/>
      <c r="M264" s="2">
        <v>0.6</v>
      </c>
      <c r="N264" s="2">
        <v>2.2000000000000002</v>
      </c>
      <c r="O264" s="2">
        <v>27.5</v>
      </c>
      <c r="P264" s="2">
        <v>88.701999999999998</v>
      </c>
      <c r="Q264" s="2">
        <v>0.2</v>
      </c>
      <c r="R264" s="2">
        <v>0.4</v>
      </c>
      <c r="S264" s="2">
        <v>50</v>
      </c>
      <c r="T264" s="2">
        <v>4.8601999999999999</v>
      </c>
      <c r="U264" s="2">
        <v>0.14000000000000001</v>
      </c>
      <c r="V264" s="2">
        <v>1.7</v>
      </c>
      <c r="W264" s="2">
        <v>8.3000000000000007</v>
      </c>
      <c r="X264" s="2">
        <v>4.3789999999999996</v>
      </c>
      <c r="Y264" s="2">
        <v>0.19</v>
      </c>
      <c r="Z264" s="2">
        <v>1.4</v>
      </c>
      <c r="AA264" s="2">
        <v>14.3</v>
      </c>
      <c r="AB264" s="2">
        <v>8.39</v>
      </c>
      <c r="AC264" s="2">
        <v>1.48</v>
      </c>
      <c r="AD264" s="2">
        <v>4.2</v>
      </c>
      <c r="AE264" s="2">
        <v>35.299999999999997</v>
      </c>
      <c r="AF264" s="2">
        <v>71.072800000000001</v>
      </c>
      <c r="AG264" s="2">
        <v>0.25</v>
      </c>
      <c r="AH264" s="22">
        <v>2.2999999999999998</v>
      </c>
      <c r="AI264" s="22">
        <v>10.7</v>
      </c>
      <c r="AJ264" s="22">
        <v>17.1388</v>
      </c>
      <c r="AK264" s="18">
        <v>0.93</v>
      </c>
      <c r="AL264" s="18">
        <v>2.1</v>
      </c>
      <c r="AM264" s="18">
        <v>43.9</v>
      </c>
      <c r="AN264" s="2">
        <v>71.563199999999995</v>
      </c>
      <c r="AO264" s="2">
        <v>0.17</v>
      </c>
      <c r="AP264" s="2">
        <v>2.4</v>
      </c>
      <c r="AQ264" s="2">
        <v>7.1</v>
      </c>
      <c r="AR264" s="2">
        <v>2.7408999999999999</v>
      </c>
      <c r="AS264" s="2">
        <v>0.26</v>
      </c>
      <c r="AT264" s="2">
        <v>0.8</v>
      </c>
      <c r="AU264" s="2">
        <v>31.5</v>
      </c>
      <c r="AV264" s="2">
        <v>8.4684000000000008</v>
      </c>
      <c r="AW264" s="2">
        <v>0.65</v>
      </c>
      <c r="AX264" s="2">
        <v>2.9</v>
      </c>
      <c r="AY264" s="2">
        <v>22.7</v>
      </c>
      <c r="AZ264" s="2">
        <v>27.5899</v>
      </c>
      <c r="BA264" s="2">
        <v>0.89</v>
      </c>
      <c r="BB264" s="2">
        <v>2.4</v>
      </c>
      <c r="BC264" s="2">
        <v>36.9</v>
      </c>
      <c r="BD264" s="2">
        <v>49.902700000000003</v>
      </c>
      <c r="BE264" s="4"/>
      <c r="BF264" s="4"/>
    </row>
    <row r="265" spans="1:58" x14ac:dyDescent="0.2">
      <c r="A265" s="29">
        <v>264</v>
      </c>
      <c r="B265" s="7" t="s">
        <v>36</v>
      </c>
      <c r="C265" s="3">
        <v>39932</v>
      </c>
      <c r="D265" s="4" t="s">
        <v>13</v>
      </c>
      <c r="E265" s="4" t="s">
        <v>163</v>
      </c>
      <c r="F265" s="5" t="s">
        <v>190</v>
      </c>
      <c r="G265" s="6">
        <v>0.92500000000000004</v>
      </c>
      <c r="H265" s="6">
        <v>0.95208333333333339</v>
      </c>
      <c r="I265" s="85">
        <f t="shared" si="4"/>
        <v>39.000000000000021</v>
      </c>
      <c r="J265" s="86">
        <f>I265*Segmentos!$D$7*(AH265%)*IF(ISNUMBER(AI265),AI265%,0)</f>
        <v>1203072.0000000007</v>
      </c>
      <c r="K265" s="86">
        <f>I265*Segmentos!$D$7*(AL265%)*IF(ISNUMBER(AM265),AM265%,0)</f>
        <v>2116296.0000000009</v>
      </c>
      <c r="L265" s="4"/>
      <c r="M265" s="2">
        <v>10.79</v>
      </c>
      <c r="N265" s="2">
        <v>20.100000000000001</v>
      </c>
      <c r="O265" s="2">
        <v>53.7</v>
      </c>
      <c r="P265" s="2">
        <v>81.580500000000001</v>
      </c>
      <c r="Q265" s="2">
        <v>6.68</v>
      </c>
      <c r="R265" s="2">
        <v>12.6</v>
      </c>
      <c r="S265" s="2">
        <v>53</v>
      </c>
      <c r="T265" s="2">
        <v>8.4276999999999997</v>
      </c>
      <c r="U265" s="2">
        <v>11.38</v>
      </c>
      <c r="V265" s="2">
        <v>20.7</v>
      </c>
      <c r="W265" s="2">
        <v>55</v>
      </c>
      <c r="X265" s="2">
        <v>18.032299999999999</v>
      </c>
      <c r="Y265" s="2">
        <v>12.63</v>
      </c>
      <c r="Z265" s="2">
        <v>22.1</v>
      </c>
      <c r="AA265" s="2">
        <v>57.1</v>
      </c>
      <c r="AB265" s="2">
        <v>28.174199999999999</v>
      </c>
      <c r="AC265" s="2">
        <v>10.86</v>
      </c>
      <c r="AD265" s="2">
        <v>21.7</v>
      </c>
      <c r="AE265" s="2">
        <v>50</v>
      </c>
      <c r="AF265" s="2">
        <v>26.946200000000001</v>
      </c>
      <c r="AG265" s="2">
        <v>7.7</v>
      </c>
      <c r="AH265" s="22">
        <v>16</v>
      </c>
      <c r="AI265" s="22">
        <v>48.2</v>
      </c>
      <c r="AJ265" s="22">
        <v>27.625800000000002</v>
      </c>
      <c r="AK265" s="18">
        <v>13.58</v>
      </c>
      <c r="AL265" s="18">
        <v>23.8</v>
      </c>
      <c r="AM265" s="18">
        <v>57</v>
      </c>
      <c r="AN265" s="2">
        <v>53.954700000000003</v>
      </c>
      <c r="AO265" s="2">
        <v>12.1</v>
      </c>
      <c r="AP265" s="2">
        <v>19.8</v>
      </c>
      <c r="AQ265" s="2">
        <v>61.2</v>
      </c>
      <c r="AR265" s="2">
        <v>9.9943000000000008</v>
      </c>
      <c r="AS265" s="2">
        <v>10.119999999999999</v>
      </c>
      <c r="AT265" s="2">
        <v>20.5</v>
      </c>
      <c r="AU265" s="2">
        <v>49.3</v>
      </c>
      <c r="AV265" s="2">
        <v>16.848600000000001</v>
      </c>
      <c r="AW265" s="2">
        <v>11.37</v>
      </c>
      <c r="AX265" s="2">
        <v>21.3</v>
      </c>
      <c r="AY265" s="2">
        <v>53.4</v>
      </c>
      <c r="AZ265" s="2">
        <v>24.697399999999998</v>
      </c>
      <c r="BA265" s="2">
        <v>10.38</v>
      </c>
      <c r="BB265" s="2">
        <v>19.100000000000001</v>
      </c>
      <c r="BC265" s="2">
        <v>54.5</v>
      </c>
      <c r="BD265" s="2">
        <v>30.040199999999999</v>
      </c>
      <c r="BE265" s="4"/>
      <c r="BF265" s="4"/>
    </row>
    <row r="266" spans="1:58" x14ac:dyDescent="0.2">
      <c r="A266" s="29">
        <v>265</v>
      </c>
      <c r="B266" s="7" t="s">
        <v>30</v>
      </c>
      <c r="C266" s="3">
        <v>39932</v>
      </c>
      <c r="D266" s="4" t="s">
        <v>28</v>
      </c>
      <c r="E266" s="4" t="s">
        <v>163</v>
      </c>
      <c r="F266" s="5" t="s">
        <v>190</v>
      </c>
      <c r="G266" s="6">
        <v>0.87916666666666676</v>
      </c>
      <c r="H266" s="6">
        <v>0.91041666666666676</v>
      </c>
      <c r="I266" s="85">
        <f t="shared" si="4"/>
        <v>45</v>
      </c>
      <c r="J266" s="86">
        <f>I266*Segmentos!$D$7*(AH266%)*IF(ISNUMBER(AI266),AI266%,0)</f>
        <v>76626.000000000015</v>
      </c>
      <c r="K266" s="86">
        <f>I266*Segmentos!$D$7*(AL266%)*IF(ISNUMBER(AM266),AM266%,0)</f>
        <v>173628.00000000003</v>
      </c>
      <c r="L266" s="4"/>
      <c r="M266" s="2">
        <v>0.7</v>
      </c>
      <c r="N266" s="2">
        <v>1.9</v>
      </c>
      <c r="O266" s="2">
        <v>37.6</v>
      </c>
      <c r="P266" s="2">
        <v>90.569900000000004</v>
      </c>
      <c r="Q266" s="2">
        <v>0.63</v>
      </c>
      <c r="R266" s="2">
        <v>0.7</v>
      </c>
      <c r="S266" s="2">
        <v>89.2</v>
      </c>
      <c r="T266" s="2">
        <v>13.6997</v>
      </c>
      <c r="U266" s="2">
        <v>0.69</v>
      </c>
      <c r="V266" s="2">
        <v>1.6</v>
      </c>
      <c r="W266" s="2">
        <v>43.9</v>
      </c>
      <c r="X266" s="2">
        <v>18.7925</v>
      </c>
      <c r="Y266" s="2">
        <v>0.44</v>
      </c>
      <c r="Z266" s="2">
        <v>1.8</v>
      </c>
      <c r="AA266" s="2">
        <v>24.8</v>
      </c>
      <c r="AB266" s="2">
        <v>16.864000000000001</v>
      </c>
      <c r="AC266" s="2">
        <v>0.97</v>
      </c>
      <c r="AD266" s="2">
        <v>2.7</v>
      </c>
      <c r="AE266" s="2">
        <v>35.799999999999997</v>
      </c>
      <c r="AF266" s="2">
        <v>41.213700000000003</v>
      </c>
      <c r="AG266" s="2">
        <v>0.41</v>
      </c>
      <c r="AH266" s="22">
        <v>1.1000000000000001</v>
      </c>
      <c r="AI266" s="22">
        <v>38.700000000000003</v>
      </c>
      <c r="AJ266" s="22">
        <v>25.2883</v>
      </c>
      <c r="AK266" s="18">
        <v>0.96</v>
      </c>
      <c r="AL266" s="18">
        <v>2.6</v>
      </c>
      <c r="AM266" s="18">
        <v>37.1</v>
      </c>
      <c r="AN266" s="2">
        <v>65.281599999999997</v>
      </c>
      <c r="AO266" s="2">
        <v>0.33</v>
      </c>
      <c r="AP266" s="2">
        <v>1.3</v>
      </c>
      <c r="AQ266" s="2">
        <v>25</v>
      </c>
      <c r="AR266" s="2">
        <v>4.6012000000000004</v>
      </c>
      <c r="AS266" s="2">
        <v>0.74</v>
      </c>
      <c r="AT266" s="2">
        <v>1.2</v>
      </c>
      <c r="AU266" s="2">
        <v>63.4</v>
      </c>
      <c r="AV266" s="2">
        <v>21.1051</v>
      </c>
      <c r="AW266" s="2">
        <v>0.77</v>
      </c>
      <c r="AX266" s="2">
        <v>2.2999999999999998</v>
      </c>
      <c r="AY266" s="2">
        <v>33.1</v>
      </c>
      <c r="AZ266" s="2">
        <v>28.5669</v>
      </c>
      <c r="BA266" s="2">
        <v>0.73</v>
      </c>
      <c r="BB266" s="2">
        <v>2.1</v>
      </c>
      <c r="BC266" s="2">
        <v>35.200000000000003</v>
      </c>
      <c r="BD266" s="2">
        <v>36.296700000000001</v>
      </c>
      <c r="BE266" s="4"/>
      <c r="BF266" s="4"/>
    </row>
    <row r="267" spans="1:58" x14ac:dyDescent="0.2">
      <c r="A267" s="29">
        <v>266</v>
      </c>
      <c r="B267" s="7" t="s">
        <v>20</v>
      </c>
      <c r="C267" s="3">
        <v>39932</v>
      </c>
      <c r="D267" s="4" t="s">
        <v>17</v>
      </c>
      <c r="E267" s="4" t="s">
        <v>169</v>
      </c>
      <c r="F267" s="5" t="s">
        <v>190</v>
      </c>
      <c r="G267" s="6">
        <v>0.91736111111111107</v>
      </c>
      <c r="H267" s="6">
        <v>0.95833333333333337</v>
      </c>
      <c r="I267" s="85">
        <f t="shared" si="4"/>
        <v>59.000000000000114</v>
      </c>
      <c r="J267" s="86">
        <f>I267*Segmentos!$D$7*(AH267%)*IF(ISNUMBER(AI267),AI267%,0)</f>
        <v>114460.00000000022</v>
      </c>
      <c r="K267" s="86">
        <f>I267*Segmentos!$D$7*(AL267%)*IF(ISNUMBER(AM267),AM267%,0)</f>
        <v>24142.800000000054</v>
      </c>
      <c r="L267" s="4"/>
      <c r="M267" s="2">
        <v>0.28000000000000003</v>
      </c>
      <c r="N267" s="2">
        <v>1.8</v>
      </c>
      <c r="O267" s="2">
        <v>16.100000000000001</v>
      </c>
      <c r="P267" s="2">
        <v>97.140199999999993</v>
      </c>
      <c r="Q267" s="2">
        <v>0</v>
      </c>
      <c r="R267" s="2">
        <v>0</v>
      </c>
      <c r="S267" s="8" t="s">
        <v>577</v>
      </c>
      <c r="T267" s="2">
        <v>0</v>
      </c>
      <c r="U267" s="2">
        <v>0.23</v>
      </c>
      <c r="V267" s="2">
        <v>1.7</v>
      </c>
      <c r="W267" s="2">
        <v>13.7</v>
      </c>
      <c r="X267" s="2">
        <v>16.52</v>
      </c>
      <c r="Y267" s="2">
        <v>0.36</v>
      </c>
      <c r="Z267" s="2">
        <v>2.6</v>
      </c>
      <c r="AA267" s="2">
        <v>14.1</v>
      </c>
      <c r="AB267" s="2">
        <v>36.590299999999999</v>
      </c>
      <c r="AC267" s="2">
        <v>0.39</v>
      </c>
      <c r="AD267" s="2">
        <v>2</v>
      </c>
      <c r="AE267" s="2">
        <v>19.8</v>
      </c>
      <c r="AF267" s="2">
        <v>44.03</v>
      </c>
      <c r="AG267" s="2">
        <v>0.49</v>
      </c>
      <c r="AH267" s="22">
        <v>2.5</v>
      </c>
      <c r="AI267" s="22">
        <v>19.399999999999999</v>
      </c>
      <c r="AJ267" s="22">
        <v>78.949200000000005</v>
      </c>
      <c r="AK267" s="18">
        <v>0.1</v>
      </c>
      <c r="AL267" s="18">
        <v>1.1000000000000001</v>
      </c>
      <c r="AM267" s="18">
        <v>9.3000000000000007</v>
      </c>
      <c r="AN267" s="2">
        <v>18.191099999999999</v>
      </c>
      <c r="AO267" s="2">
        <v>0.03</v>
      </c>
      <c r="AP267" s="2">
        <v>0.1</v>
      </c>
      <c r="AQ267" s="2">
        <v>30.5</v>
      </c>
      <c r="AR267" s="2">
        <v>1.1006</v>
      </c>
      <c r="AS267" s="2">
        <v>0.03</v>
      </c>
      <c r="AT267" s="2">
        <v>0.7</v>
      </c>
      <c r="AU267" s="2">
        <v>4.0999999999999996</v>
      </c>
      <c r="AV267" s="2">
        <v>2.2841</v>
      </c>
      <c r="AW267" s="2">
        <v>0.69</v>
      </c>
      <c r="AX267" s="2">
        <v>1.7</v>
      </c>
      <c r="AY267" s="2">
        <v>40.5</v>
      </c>
      <c r="AZ267" s="2">
        <v>68.222200000000001</v>
      </c>
      <c r="BA267" s="2">
        <v>0.19</v>
      </c>
      <c r="BB267" s="2">
        <v>2.9</v>
      </c>
      <c r="BC267" s="2">
        <v>6.8</v>
      </c>
      <c r="BD267" s="2">
        <v>25.5334</v>
      </c>
      <c r="BE267" s="4"/>
      <c r="BF267" s="4"/>
    </row>
    <row r="268" spans="1:58" x14ac:dyDescent="0.2">
      <c r="A268" s="29">
        <v>267</v>
      </c>
      <c r="B268" s="7" t="s">
        <v>11</v>
      </c>
      <c r="C268" s="3">
        <v>39932</v>
      </c>
      <c r="D268" s="4" t="s">
        <v>8</v>
      </c>
      <c r="E268" s="4" t="s">
        <v>166</v>
      </c>
      <c r="F268" s="5" t="s">
        <v>190</v>
      </c>
      <c r="G268" s="6">
        <v>0.91111111111111109</v>
      </c>
      <c r="H268" s="6">
        <v>0.91180555555555554</v>
      </c>
      <c r="I268" s="85">
        <f t="shared" si="4"/>
        <v>0.99999999999999645</v>
      </c>
      <c r="J268" s="86">
        <f>I268*Segmentos!$D$7*(AH268%)*IF(ISNUMBER(AI268),AI268%,0)</f>
        <v>25999.999999999909</v>
      </c>
      <c r="K268" s="86">
        <f>I268*Segmentos!$D$7*(AL268%)*IF(ISNUMBER(AM268),AM268%,0)</f>
        <v>20799.999999999931</v>
      </c>
      <c r="L268" s="4"/>
      <c r="M268" s="2">
        <v>5.79</v>
      </c>
      <c r="N268" s="2">
        <v>5.8</v>
      </c>
      <c r="O268" s="2">
        <v>100</v>
      </c>
      <c r="P268" s="2">
        <v>92.452200000000005</v>
      </c>
      <c r="Q268" s="2">
        <v>2.2400000000000002</v>
      </c>
      <c r="R268" s="2">
        <v>2.2000000000000002</v>
      </c>
      <c r="S268" s="2">
        <v>100</v>
      </c>
      <c r="T268" s="2">
        <v>5.9581</v>
      </c>
      <c r="U268" s="2">
        <v>2.92</v>
      </c>
      <c r="V268" s="2">
        <v>2.9</v>
      </c>
      <c r="W268" s="2">
        <v>100</v>
      </c>
      <c r="X268" s="2">
        <v>9.7902000000000005</v>
      </c>
      <c r="Y268" s="2">
        <v>3.06</v>
      </c>
      <c r="Z268" s="2">
        <v>3.1</v>
      </c>
      <c r="AA268" s="2">
        <v>100</v>
      </c>
      <c r="AB268" s="2">
        <v>14.4168</v>
      </c>
      <c r="AC268" s="2">
        <v>11.88</v>
      </c>
      <c r="AD268" s="2">
        <v>11.9</v>
      </c>
      <c r="AE268" s="2">
        <v>100</v>
      </c>
      <c r="AF268" s="2">
        <v>62.287100000000002</v>
      </c>
      <c r="AG268" s="2">
        <v>6.49</v>
      </c>
      <c r="AH268" s="22">
        <v>6.5</v>
      </c>
      <c r="AI268" s="22">
        <v>100</v>
      </c>
      <c r="AJ268" s="22">
        <v>49.190399999999997</v>
      </c>
      <c r="AK268" s="18">
        <v>5.15</v>
      </c>
      <c r="AL268" s="18">
        <v>5.2</v>
      </c>
      <c r="AM268" s="18">
        <v>100</v>
      </c>
      <c r="AN268" s="2">
        <v>43.261899999999997</v>
      </c>
      <c r="AO268" s="2">
        <v>0.85</v>
      </c>
      <c r="AP268" s="2">
        <v>0.9</v>
      </c>
      <c r="AQ268" s="2">
        <v>100</v>
      </c>
      <c r="AR268" s="2">
        <v>1.4923999999999999</v>
      </c>
      <c r="AS268" s="2">
        <v>2.88</v>
      </c>
      <c r="AT268" s="2">
        <v>2.9</v>
      </c>
      <c r="AU268" s="2">
        <v>100</v>
      </c>
      <c r="AV268" s="2">
        <v>10.1204</v>
      </c>
      <c r="AW268" s="2">
        <v>4.8499999999999996</v>
      </c>
      <c r="AX268" s="2">
        <v>4.8</v>
      </c>
      <c r="AY268" s="2">
        <v>100</v>
      </c>
      <c r="AZ268" s="2">
        <v>22.279199999999999</v>
      </c>
      <c r="BA268" s="2">
        <v>9.57</v>
      </c>
      <c r="BB268" s="2">
        <v>9.6</v>
      </c>
      <c r="BC268" s="2">
        <v>100</v>
      </c>
      <c r="BD268" s="2">
        <v>58.560299999999998</v>
      </c>
      <c r="BE268" s="4"/>
      <c r="BF268" s="4"/>
    </row>
    <row r="269" spans="1:58" x14ac:dyDescent="0.2">
      <c r="A269" s="29">
        <v>268</v>
      </c>
      <c r="B269" s="7" t="s">
        <v>6</v>
      </c>
      <c r="C269" s="3">
        <v>39932</v>
      </c>
      <c r="D269" s="4" t="s">
        <v>3</v>
      </c>
      <c r="E269" s="4" t="s">
        <v>166</v>
      </c>
      <c r="F269" s="5" t="s">
        <v>190</v>
      </c>
      <c r="G269" s="6">
        <v>0.90763888888888899</v>
      </c>
      <c r="H269" s="6">
        <v>0.90902777777777777</v>
      </c>
      <c r="I269" s="85">
        <f t="shared" si="4"/>
        <v>1.999999999999833</v>
      </c>
      <c r="J269" s="86">
        <f>I269*Segmentos!$D$7*(AH269%)*IF(ISNUMBER(AI269),AI269%,0)</f>
        <v>52559.999999995605</v>
      </c>
      <c r="K269" s="86">
        <f>I269*Segmentos!$D$7*(AL269%)*IF(ISNUMBER(AM269),AM269%,0)</f>
        <v>42621.599999996448</v>
      </c>
      <c r="L269" s="4"/>
      <c r="M269" s="2">
        <v>5.89</v>
      </c>
      <c r="N269" s="2">
        <v>6.5</v>
      </c>
      <c r="O269" s="2">
        <v>90.1</v>
      </c>
      <c r="P269" s="2">
        <v>83.560500000000005</v>
      </c>
      <c r="Q269" s="2">
        <v>2.52</v>
      </c>
      <c r="R269" s="2">
        <v>2.5</v>
      </c>
      <c r="S269" s="2">
        <v>100</v>
      </c>
      <c r="T269" s="2">
        <v>5.9612999999999996</v>
      </c>
      <c r="U269" s="2">
        <v>6.42</v>
      </c>
      <c r="V269" s="2">
        <v>7.1</v>
      </c>
      <c r="W269" s="2">
        <v>90.9</v>
      </c>
      <c r="X269" s="2">
        <v>19.096399999999999</v>
      </c>
      <c r="Y269" s="2">
        <v>7.79</v>
      </c>
      <c r="Z269" s="2">
        <v>8.8000000000000007</v>
      </c>
      <c r="AA269" s="2">
        <v>88.4</v>
      </c>
      <c r="AB269" s="2">
        <v>32.593299999999999</v>
      </c>
      <c r="AC269" s="2">
        <v>5.57</v>
      </c>
      <c r="AD269" s="2">
        <v>6.2</v>
      </c>
      <c r="AE269" s="2">
        <v>89.7</v>
      </c>
      <c r="AF269" s="2">
        <v>25.909500000000001</v>
      </c>
      <c r="AG269" s="2">
        <v>6.53</v>
      </c>
      <c r="AH269" s="22">
        <v>7.3</v>
      </c>
      <c r="AI269" s="22">
        <v>90</v>
      </c>
      <c r="AJ269" s="22">
        <v>43.930399999999999</v>
      </c>
      <c r="AK269" s="18">
        <v>5.32</v>
      </c>
      <c r="AL269" s="18">
        <v>5.9</v>
      </c>
      <c r="AM269" s="18">
        <v>90.3</v>
      </c>
      <c r="AN269" s="2">
        <v>39.630099999999999</v>
      </c>
      <c r="AO269" s="2">
        <v>3.24</v>
      </c>
      <c r="AP269" s="2">
        <v>3.2</v>
      </c>
      <c r="AQ269" s="2">
        <v>100</v>
      </c>
      <c r="AR269" s="2">
        <v>5.0191999999999997</v>
      </c>
      <c r="AS269" s="2">
        <v>1.83</v>
      </c>
      <c r="AT269" s="2">
        <v>2.1</v>
      </c>
      <c r="AU269" s="2">
        <v>88.4</v>
      </c>
      <c r="AV269" s="2">
        <v>5.7186000000000003</v>
      </c>
      <c r="AW269" s="2">
        <v>5.84</v>
      </c>
      <c r="AX269" s="2">
        <v>6.9</v>
      </c>
      <c r="AY269" s="2">
        <v>84.3</v>
      </c>
      <c r="AZ269" s="2">
        <v>23.806699999999999</v>
      </c>
      <c r="BA269" s="2">
        <v>9.0299999999999994</v>
      </c>
      <c r="BB269" s="2">
        <v>9.8000000000000007</v>
      </c>
      <c r="BC269" s="2">
        <v>92.5</v>
      </c>
      <c r="BD269" s="2">
        <v>49.015999999999998</v>
      </c>
      <c r="BE269" s="4"/>
      <c r="BF269" s="4"/>
    </row>
    <row r="270" spans="1:58" x14ac:dyDescent="0.2">
      <c r="A270" s="29">
        <v>269</v>
      </c>
      <c r="B270" s="7" t="s">
        <v>31</v>
      </c>
      <c r="C270" s="3">
        <v>39932</v>
      </c>
      <c r="D270" s="4" t="s">
        <v>28</v>
      </c>
      <c r="E270" s="4" t="s">
        <v>166</v>
      </c>
      <c r="F270" s="5" t="s">
        <v>190</v>
      </c>
      <c r="G270" s="6">
        <v>0.91041666666666676</v>
      </c>
      <c r="H270" s="6">
        <v>0.91388888888888886</v>
      </c>
      <c r="I270" s="85">
        <f t="shared" si="4"/>
        <v>4.9999999999998224</v>
      </c>
      <c r="J270" s="86">
        <f>I270*Segmentos!$D$7*(AH270%)*IF(ISNUMBER(AI270),AI270%,0)</f>
        <v>14183.999999999496</v>
      </c>
      <c r="K270" s="86">
        <f>I270*Segmentos!$D$7*(AL270%)*IF(ISNUMBER(AM270),AM270%,0)</f>
        <v>18089.999999999356</v>
      </c>
      <c r="L270" s="4"/>
      <c r="M270" s="2">
        <v>0.81</v>
      </c>
      <c r="N270" s="2">
        <v>1.2</v>
      </c>
      <c r="O270" s="2">
        <v>66.5</v>
      </c>
      <c r="P270" s="2">
        <v>96.604100000000003</v>
      </c>
      <c r="Q270" s="2">
        <v>0.4</v>
      </c>
      <c r="R270" s="2">
        <v>0.7</v>
      </c>
      <c r="S270" s="2">
        <v>60</v>
      </c>
      <c r="T270" s="2">
        <v>7.9333999999999998</v>
      </c>
      <c r="U270" s="2">
        <v>0.88</v>
      </c>
      <c r="V270" s="2">
        <v>1.5</v>
      </c>
      <c r="W270" s="2">
        <v>60.1</v>
      </c>
      <c r="X270" s="2">
        <v>22.1173</v>
      </c>
      <c r="Y270" s="2">
        <v>0.76</v>
      </c>
      <c r="Z270" s="2">
        <v>1.1000000000000001</v>
      </c>
      <c r="AA270" s="2">
        <v>71</v>
      </c>
      <c r="AB270" s="2">
        <v>26.8764</v>
      </c>
      <c r="AC270" s="2">
        <v>1.01</v>
      </c>
      <c r="AD270" s="2">
        <v>1.5</v>
      </c>
      <c r="AE270" s="2">
        <v>69.099999999999994</v>
      </c>
      <c r="AF270" s="2">
        <v>39.677100000000003</v>
      </c>
      <c r="AG270" s="2">
        <v>0.68</v>
      </c>
      <c r="AH270" s="22">
        <v>0.9</v>
      </c>
      <c r="AI270" s="22">
        <v>78.8</v>
      </c>
      <c r="AJ270" s="22">
        <v>38.569200000000002</v>
      </c>
      <c r="AK270" s="18">
        <v>0.92</v>
      </c>
      <c r="AL270" s="18">
        <v>1.5</v>
      </c>
      <c r="AM270" s="18">
        <v>60.3</v>
      </c>
      <c r="AN270" s="2">
        <v>58.0349</v>
      </c>
      <c r="AO270" s="2">
        <v>0.6</v>
      </c>
      <c r="AP270" s="2">
        <v>0.9</v>
      </c>
      <c r="AQ270" s="2">
        <v>68.599999999999994</v>
      </c>
      <c r="AR270" s="2">
        <v>7.7759999999999998</v>
      </c>
      <c r="AS270" s="2">
        <v>0.57999999999999996</v>
      </c>
      <c r="AT270" s="2">
        <v>0.8</v>
      </c>
      <c r="AU270" s="2">
        <v>74.400000000000006</v>
      </c>
      <c r="AV270" s="2">
        <v>15.386100000000001</v>
      </c>
      <c r="AW270" s="2">
        <v>0.41</v>
      </c>
      <c r="AX270" s="2">
        <v>0.7</v>
      </c>
      <c r="AY270" s="2">
        <v>62.3</v>
      </c>
      <c r="AZ270" s="2">
        <v>14.2439</v>
      </c>
      <c r="BA270" s="2">
        <v>1.29</v>
      </c>
      <c r="BB270" s="2">
        <v>2</v>
      </c>
      <c r="BC270" s="2">
        <v>65.5</v>
      </c>
      <c r="BD270" s="2">
        <v>59.198099999999997</v>
      </c>
      <c r="BE270" s="4"/>
      <c r="BF270" s="4"/>
    </row>
    <row r="271" spans="1:58" x14ac:dyDescent="0.2">
      <c r="A271" s="29">
        <v>270</v>
      </c>
      <c r="B271" s="7" t="s">
        <v>37</v>
      </c>
      <c r="C271" s="3">
        <v>39932</v>
      </c>
      <c r="D271" s="4" t="s">
        <v>0</v>
      </c>
      <c r="E271" s="4" t="s">
        <v>173</v>
      </c>
      <c r="F271" s="5" t="s">
        <v>190</v>
      </c>
      <c r="G271" s="6">
        <v>0.87222222222222223</v>
      </c>
      <c r="H271" s="6">
        <v>0.87291666666666667</v>
      </c>
      <c r="I271" s="85">
        <f t="shared" si="4"/>
        <v>0.99999999999999645</v>
      </c>
      <c r="J271" s="86">
        <f>I271*Segmentos!$D$7*(AH271%)*IF(ISNUMBER(AI271),AI271%,0)</f>
        <v>10799.999999999964</v>
      </c>
      <c r="K271" s="86">
        <f>I271*Segmentos!$D$7*(AL271%)*IF(ISNUMBER(AM271),AM271%,0)</f>
        <v>26799.999999999909</v>
      </c>
      <c r="L271" s="4"/>
      <c r="M271" s="2">
        <v>4.78</v>
      </c>
      <c r="N271" s="2">
        <v>4.8</v>
      </c>
      <c r="O271" s="2">
        <v>100</v>
      </c>
      <c r="P271" s="2">
        <v>82.428899999999999</v>
      </c>
      <c r="Q271" s="2">
        <v>4.8499999999999996</v>
      </c>
      <c r="R271" s="2">
        <v>4.8</v>
      </c>
      <c r="S271" s="2">
        <v>100</v>
      </c>
      <c r="T271" s="2">
        <v>13.9434</v>
      </c>
      <c r="U271" s="2">
        <v>5.47</v>
      </c>
      <c r="V271" s="2">
        <v>5.5</v>
      </c>
      <c r="W271" s="2">
        <v>100</v>
      </c>
      <c r="X271" s="2">
        <v>19.778199999999998</v>
      </c>
      <c r="Y271" s="2">
        <v>4.08</v>
      </c>
      <c r="Z271" s="2">
        <v>4.0999999999999996</v>
      </c>
      <c r="AA271" s="2">
        <v>100</v>
      </c>
      <c r="AB271" s="2">
        <v>20.783899999999999</v>
      </c>
      <c r="AC271" s="2">
        <v>4.93</v>
      </c>
      <c r="AD271" s="2">
        <v>4.9000000000000004</v>
      </c>
      <c r="AE271" s="2">
        <v>100</v>
      </c>
      <c r="AF271" s="2">
        <v>27.923400000000001</v>
      </c>
      <c r="AG271" s="2">
        <v>2.69</v>
      </c>
      <c r="AH271" s="22">
        <v>2.7</v>
      </c>
      <c r="AI271" s="22">
        <v>100</v>
      </c>
      <c r="AJ271" s="22">
        <v>21.989100000000001</v>
      </c>
      <c r="AK271" s="18">
        <v>6.67</v>
      </c>
      <c r="AL271" s="18">
        <v>6.7</v>
      </c>
      <c r="AM271" s="18">
        <v>100</v>
      </c>
      <c r="AN271" s="2">
        <v>60.439799999999998</v>
      </c>
      <c r="AO271" s="2">
        <v>6.19</v>
      </c>
      <c r="AP271" s="2">
        <v>6.2</v>
      </c>
      <c r="AQ271" s="2">
        <v>100</v>
      </c>
      <c r="AR271" s="2">
        <v>11.659000000000001</v>
      </c>
      <c r="AS271" s="2">
        <v>6.16</v>
      </c>
      <c r="AT271" s="2">
        <v>6.2</v>
      </c>
      <c r="AU271" s="2">
        <v>100</v>
      </c>
      <c r="AV271" s="2">
        <v>23.3932</v>
      </c>
      <c r="AW271" s="2">
        <v>3.51</v>
      </c>
      <c r="AX271" s="2">
        <v>3.5</v>
      </c>
      <c r="AY271" s="2">
        <v>100</v>
      </c>
      <c r="AZ271" s="2">
        <v>17.415199999999999</v>
      </c>
      <c r="BA271" s="2">
        <v>4.54</v>
      </c>
      <c r="BB271" s="2">
        <v>4.5</v>
      </c>
      <c r="BC271" s="2">
        <v>100</v>
      </c>
      <c r="BD271" s="2">
        <v>29.961600000000001</v>
      </c>
      <c r="BE271" s="4"/>
      <c r="BF271" s="4"/>
    </row>
    <row r="272" spans="1:58" x14ac:dyDescent="0.2">
      <c r="A272" s="29">
        <v>271</v>
      </c>
      <c r="B272" s="7" t="s">
        <v>82</v>
      </c>
      <c r="C272" s="3">
        <v>39932</v>
      </c>
      <c r="D272" s="4" t="s">
        <v>8</v>
      </c>
      <c r="E272" s="4" t="s">
        <v>166</v>
      </c>
      <c r="F272" s="5" t="s">
        <v>190</v>
      </c>
      <c r="G272" s="6">
        <v>0.9194444444444444</v>
      </c>
      <c r="H272" s="6">
        <v>0.95416666666666661</v>
      </c>
      <c r="I272" s="85">
        <f t="shared" si="4"/>
        <v>49.999999999999986</v>
      </c>
      <c r="J272" s="86">
        <f>I272*Segmentos!$D$7*(AH272%)*IF(ISNUMBER(AI272),AI272%,0)</f>
        <v>1506259.9999999995</v>
      </c>
      <c r="K272" s="86">
        <f>I272*Segmentos!$D$7*(AL272%)*IF(ISNUMBER(AM272),AM272%,0)</f>
        <v>1667159.9999999995</v>
      </c>
      <c r="L272" s="4" t="s">
        <v>225</v>
      </c>
      <c r="M272" s="2">
        <v>7.96</v>
      </c>
      <c r="N272" s="2">
        <v>20.100000000000001</v>
      </c>
      <c r="O272" s="2">
        <v>39.700000000000003</v>
      </c>
      <c r="P272" s="2">
        <v>92.526899999999998</v>
      </c>
      <c r="Q272" s="2">
        <v>3.77</v>
      </c>
      <c r="R272" s="2">
        <v>10.4</v>
      </c>
      <c r="S272" s="2">
        <v>36.299999999999997</v>
      </c>
      <c r="T272" s="2">
        <v>7.3083999999999998</v>
      </c>
      <c r="U272" s="2">
        <v>6.94</v>
      </c>
      <c r="V272" s="2">
        <v>18.899999999999999</v>
      </c>
      <c r="W272" s="2">
        <v>36.799999999999997</v>
      </c>
      <c r="X272" s="2">
        <v>16.913399999999999</v>
      </c>
      <c r="Y272" s="2">
        <v>5.76</v>
      </c>
      <c r="Z272" s="2">
        <v>20.6</v>
      </c>
      <c r="AA272" s="2">
        <v>27.9</v>
      </c>
      <c r="AB272" s="2">
        <v>19.773</v>
      </c>
      <c r="AC272" s="2">
        <v>12.72</v>
      </c>
      <c r="AD272" s="2">
        <v>25.2</v>
      </c>
      <c r="AE272" s="2">
        <v>50.5</v>
      </c>
      <c r="AF272" s="2">
        <v>48.531999999999996</v>
      </c>
      <c r="AG272" s="2">
        <v>7.53</v>
      </c>
      <c r="AH272" s="22">
        <v>20.3</v>
      </c>
      <c r="AI272" s="22">
        <v>37.1</v>
      </c>
      <c r="AJ272" s="22">
        <v>41.524099999999997</v>
      </c>
      <c r="AK272" s="18">
        <v>8.35</v>
      </c>
      <c r="AL272" s="18">
        <v>19.8</v>
      </c>
      <c r="AM272" s="18">
        <v>42.1</v>
      </c>
      <c r="AN272" s="2">
        <v>51.002800000000001</v>
      </c>
      <c r="AO272" s="2">
        <v>2.82</v>
      </c>
      <c r="AP272" s="2">
        <v>13.1</v>
      </c>
      <c r="AQ272" s="2">
        <v>21.6</v>
      </c>
      <c r="AR272" s="2">
        <v>3.5851000000000002</v>
      </c>
      <c r="AS272" s="2">
        <v>5.29</v>
      </c>
      <c r="AT272" s="2">
        <v>14.7</v>
      </c>
      <c r="AU272" s="2">
        <v>36</v>
      </c>
      <c r="AV272" s="2">
        <v>13.5472</v>
      </c>
      <c r="AW272" s="2">
        <v>6.84</v>
      </c>
      <c r="AX272" s="2">
        <v>19</v>
      </c>
      <c r="AY272" s="2">
        <v>35.9</v>
      </c>
      <c r="AZ272" s="2">
        <v>22.865200000000002</v>
      </c>
      <c r="BA272" s="2">
        <v>11.8</v>
      </c>
      <c r="BB272" s="2">
        <v>25.9</v>
      </c>
      <c r="BC272" s="2">
        <v>45.6</v>
      </c>
      <c r="BD272" s="2">
        <v>52.529499999999999</v>
      </c>
      <c r="BE272" s="4"/>
      <c r="BF272" s="4"/>
    </row>
    <row r="273" spans="1:58" x14ac:dyDescent="0.2">
      <c r="A273" s="29">
        <v>272</v>
      </c>
      <c r="B273" s="7" t="s">
        <v>43</v>
      </c>
      <c r="C273" s="3">
        <v>39932</v>
      </c>
      <c r="D273" s="4" t="s">
        <v>21</v>
      </c>
      <c r="E273" s="4" t="s">
        <v>170</v>
      </c>
      <c r="F273" s="5" t="s">
        <v>190</v>
      </c>
      <c r="G273" s="6">
        <v>0.91527777777777775</v>
      </c>
      <c r="H273" s="6">
        <v>0.93263888888888891</v>
      </c>
      <c r="I273" s="85">
        <f t="shared" si="4"/>
        <v>25.000000000000071</v>
      </c>
      <c r="J273" s="86">
        <f>I273*Segmentos!$D$7*(AH273%)*IF(ISNUMBER(AI273),AI273%,0)</f>
        <v>70680.000000000204</v>
      </c>
      <c r="K273" s="86">
        <f>I273*Segmentos!$D$7*(AL273%)*IF(ISNUMBER(AM273),AM273%,0)</f>
        <v>113040.00000000032</v>
      </c>
      <c r="L273" s="4"/>
      <c r="M273" s="2">
        <v>0.93</v>
      </c>
      <c r="N273" s="2">
        <v>2.2000000000000002</v>
      </c>
      <c r="O273" s="2">
        <v>43</v>
      </c>
      <c r="P273" s="2">
        <v>59.139499999999998</v>
      </c>
      <c r="Q273" s="2">
        <v>0.61</v>
      </c>
      <c r="R273" s="2">
        <v>1.4</v>
      </c>
      <c r="S273" s="2">
        <v>42.8</v>
      </c>
      <c r="T273" s="2">
        <v>6.4992000000000001</v>
      </c>
      <c r="U273" s="2">
        <v>2.0499999999999998</v>
      </c>
      <c r="V273" s="2">
        <v>2.7</v>
      </c>
      <c r="W273" s="2">
        <v>75</v>
      </c>
      <c r="X273" s="2">
        <v>27.244399999999999</v>
      </c>
      <c r="Y273" s="2">
        <v>0.98</v>
      </c>
      <c r="Z273" s="2">
        <v>2.7</v>
      </c>
      <c r="AA273" s="2">
        <v>36.6</v>
      </c>
      <c r="AB273" s="2">
        <v>18.4008</v>
      </c>
      <c r="AC273" s="2">
        <v>0.34</v>
      </c>
      <c r="AD273" s="2">
        <v>1.7</v>
      </c>
      <c r="AE273" s="2">
        <v>19.600000000000001</v>
      </c>
      <c r="AF273" s="2">
        <v>6.9951999999999996</v>
      </c>
      <c r="AG273" s="2">
        <v>0.71</v>
      </c>
      <c r="AH273" s="22">
        <v>1.9</v>
      </c>
      <c r="AI273" s="22">
        <v>37.200000000000003</v>
      </c>
      <c r="AJ273" s="22">
        <v>21.268699999999999</v>
      </c>
      <c r="AK273" s="18">
        <v>1.1399999999999999</v>
      </c>
      <c r="AL273" s="18">
        <v>2.4</v>
      </c>
      <c r="AM273" s="18">
        <v>47.1</v>
      </c>
      <c r="AN273" s="2">
        <v>37.870899999999999</v>
      </c>
      <c r="AO273" s="2">
        <v>0.06</v>
      </c>
      <c r="AP273" s="2">
        <v>0.8</v>
      </c>
      <c r="AQ273" s="2">
        <v>7.6</v>
      </c>
      <c r="AR273" s="2">
        <v>0.39500000000000002</v>
      </c>
      <c r="AS273" s="2">
        <v>0.23</v>
      </c>
      <c r="AT273" s="2">
        <v>2</v>
      </c>
      <c r="AU273" s="2">
        <v>11.3</v>
      </c>
      <c r="AV273" s="2">
        <v>3.1774</v>
      </c>
      <c r="AW273" s="2">
        <v>1.21</v>
      </c>
      <c r="AX273" s="2">
        <v>1.4</v>
      </c>
      <c r="AY273" s="2">
        <v>89.7</v>
      </c>
      <c r="AZ273" s="2">
        <v>22.089300000000001</v>
      </c>
      <c r="BA273" s="2">
        <v>1.38</v>
      </c>
      <c r="BB273" s="2">
        <v>3.3</v>
      </c>
      <c r="BC273" s="2">
        <v>42.1</v>
      </c>
      <c r="BD273" s="2">
        <v>33.477800000000002</v>
      </c>
      <c r="BE273" s="4"/>
      <c r="BF273" s="4"/>
    </row>
    <row r="274" spans="1:58" x14ac:dyDescent="0.2">
      <c r="A274" s="29">
        <v>273</v>
      </c>
      <c r="B274" s="7" t="s">
        <v>26</v>
      </c>
      <c r="C274" s="3">
        <v>39932</v>
      </c>
      <c r="D274" s="4" t="s">
        <v>21</v>
      </c>
      <c r="E274" s="4" t="s">
        <v>170</v>
      </c>
      <c r="F274" s="5" t="s">
        <v>190</v>
      </c>
      <c r="G274" s="6">
        <v>0.87986111111111109</v>
      </c>
      <c r="H274" s="6">
        <v>0.9145833333333333</v>
      </c>
      <c r="I274" s="85">
        <f t="shared" si="4"/>
        <v>49.999999999999986</v>
      </c>
      <c r="J274" s="86">
        <f>I274*Segmentos!$D$7*(AH274%)*IF(ISNUMBER(AI274),AI274%,0)</f>
        <v>33119.999999999993</v>
      </c>
      <c r="K274" s="86">
        <f>I274*Segmentos!$D$7*(AL274%)*IF(ISNUMBER(AM274),AM274%,0)</f>
        <v>143599.99999999994</v>
      </c>
      <c r="L274" s="4"/>
      <c r="M274" s="2">
        <v>0.46</v>
      </c>
      <c r="N274" s="2">
        <v>1.6</v>
      </c>
      <c r="O274" s="2">
        <v>28</v>
      </c>
      <c r="P274" s="2">
        <v>39.355200000000004</v>
      </c>
      <c r="Q274" s="2">
        <v>0.08</v>
      </c>
      <c r="R274" s="2">
        <v>0.5</v>
      </c>
      <c r="S274" s="2">
        <v>18</v>
      </c>
      <c r="T274" s="2">
        <v>1.1688000000000001</v>
      </c>
      <c r="U274" s="2">
        <v>1.37</v>
      </c>
      <c r="V274" s="2">
        <v>2.2000000000000002</v>
      </c>
      <c r="W274" s="2">
        <v>61.2</v>
      </c>
      <c r="X274" s="2">
        <v>24.843299999999999</v>
      </c>
      <c r="Y274" s="2">
        <v>0.28999999999999998</v>
      </c>
      <c r="Z274" s="2">
        <v>2.5</v>
      </c>
      <c r="AA274" s="2">
        <v>12</v>
      </c>
      <c r="AB274" s="2">
        <v>7.4901</v>
      </c>
      <c r="AC274" s="2">
        <v>0.21</v>
      </c>
      <c r="AD274" s="2">
        <v>1.1000000000000001</v>
      </c>
      <c r="AE274" s="2">
        <v>19</v>
      </c>
      <c r="AF274" s="2">
        <v>5.8529999999999998</v>
      </c>
      <c r="AG274" s="2">
        <v>0.17</v>
      </c>
      <c r="AH274" s="22">
        <v>1.2</v>
      </c>
      <c r="AI274" s="22">
        <v>13.8</v>
      </c>
      <c r="AJ274" s="22">
        <v>6.9218999999999999</v>
      </c>
      <c r="AK274" s="18">
        <v>0.72</v>
      </c>
      <c r="AL274" s="18">
        <v>2</v>
      </c>
      <c r="AM274" s="18">
        <v>35.9</v>
      </c>
      <c r="AN274" s="2">
        <v>32.433300000000003</v>
      </c>
      <c r="AO274" s="2">
        <v>0</v>
      </c>
      <c r="AP274" s="2">
        <v>0</v>
      </c>
      <c r="AQ274" s="8" t="s">
        <v>577</v>
      </c>
      <c r="AR274" s="2">
        <v>0</v>
      </c>
      <c r="AS274" s="2">
        <v>0.03</v>
      </c>
      <c r="AT274" s="2">
        <v>0.4</v>
      </c>
      <c r="AU274" s="2">
        <v>7.2</v>
      </c>
      <c r="AV274" s="2">
        <v>0.51249999999999996</v>
      </c>
      <c r="AW274" s="2">
        <v>0.38</v>
      </c>
      <c r="AX274" s="2">
        <v>1.4</v>
      </c>
      <c r="AY274" s="2">
        <v>26</v>
      </c>
      <c r="AZ274" s="2">
        <v>9.3079999999999998</v>
      </c>
      <c r="BA274" s="2">
        <v>0.89</v>
      </c>
      <c r="BB274" s="2">
        <v>3</v>
      </c>
      <c r="BC274" s="2">
        <v>30.3</v>
      </c>
      <c r="BD274" s="2">
        <v>29.534700000000001</v>
      </c>
      <c r="BE274" s="4"/>
      <c r="BF274" s="4"/>
    </row>
    <row r="275" spans="1:58" x14ac:dyDescent="0.2">
      <c r="A275" s="29">
        <v>274</v>
      </c>
      <c r="B275" s="7" t="s">
        <v>14</v>
      </c>
      <c r="C275" s="3">
        <v>39932</v>
      </c>
      <c r="D275" s="4" t="s">
        <v>13</v>
      </c>
      <c r="E275" s="4" t="s">
        <v>163</v>
      </c>
      <c r="F275" s="5" t="s">
        <v>190</v>
      </c>
      <c r="G275" s="6">
        <v>0.84583333333333333</v>
      </c>
      <c r="H275" s="6">
        <v>0.87291666666666667</v>
      </c>
      <c r="I275" s="85">
        <f t="shared" si="4"/>
        <v>39.000000000000021</v>
      </c>
      <c r="J275" s="86">
        <f>I275*Segmentos!$D$7*(AH275%)*IF(ISNUMBER(AI275),AI275%,0)</f>
        <v>828110.40000000061</v>
      </c>
      <c r="K275" s="86">
        <f>I275*Segmentos!$D$7*(AL275%)*IF(ISNUMBER(AM275),AM275%,0)</f>
        <v>1144977.6000000008</v>
      </c>
      <c r="L275" s="4"/>
      <c r="M275" s="2">
        <v>6.39</v>
      </c>
      <c r="N275" s="2">
        <v>10.6</v>
      </c>
      <c r="O275" s="2">
        <v>60.4</v>
      </c>
      <c r="P275" s="2">
        <v>80.193799999999996</v>
      </c>
      <c r="Q275" s="2">
        <v>3.39</v>
      </c>
      <c r="R275" s="2">
        <v>6.7</v>
      </c>
      <c r="S275" s="2">
        <v>50.3</v>
      </c>
      <c r="T275" s="2">
        <v>7.1028000000000002</v>
      </c>
      <c r="U275" s="2">
        <v>5.43</v>
      </c>
      <c r="V275" s="2">
        <v>10.6</v>
      </c>
      <c r="W275" s="2">
        <v>51</v>
      </c>
      <c r="X275" s="2">
        <v>14.282400000000001</v>
      </c>
      <c r="Y275" s="2">
        <v>7.14</v>
      </c>
      <c r="Z275" s="2">
        <v>11.9</v>
      </c>
      <c r="AA275" s="2">
        <v>60.2</v>
      </c>
      <c r="AB275" s="2">
        <v>26.444500000000001</v>
      </c>
      <c r="AC275" s="2">
        <v>7.85</v>
      </c>
      <c r="AD275" s="2">
        <v>11.4</v>
      </c>
      <c r="AE275" s="2">
        <v>69.2</v>
      </c>
      <c r="AF275" s="2">
        <v>32.364100000000001</v>
      </c>
      <c r="AG275" s="2">
        <v>5.31</v>
      </c>
      <c r="AH275" s="22">
        <v>9.1999999999999993</v>
      </c>
      <c r="AI275" s="22">
        <v>57.7</v>
      </c>
      <c r="AJ275" s="22">
        <v>31.6145</v>
      </c>
      <c r="AK275" s="18">
        <v>7.36</v>
      </c>
      <c r="AL275" s="18">
        <v>11.8</v>
      </c>
      <c r="AM275" s="18">
        <v>62.2</v>
      </c>
      <c r="AN275" s="2">
        <v>48.579300000000003</v>
      </c>
      <c r="AO275" s="2">
        <v>6.72</v>
      </c>
      <c r="AP275" s="2">
        <v>13.1</v>
      </c>
      <c r="AQ275" s="2">
        <v>51.3</v>
      </c>
      <c r="AR275" s="2">
        <v>9.2146000000000008</v>
      </c>
      <c r="AS275" s="2">
        <v>5.98</v>
      </c>
      <c r="AT275" s="2">
        <v>10.7</v>
      </c>
      <c r="AU275" s="2">
        <v>55.8</v>
      </c>
      <c r="AV275" s="2">
        <v>16.528600000000001</v>
      </c>
      <c r="AW275" s="2">
        <v>6.68</v>
      </c>
      <c r="AX275" s="2">
        <v>10.199999999999999</v>
      </c>
      <c r="AY275" s="2">
        <v>65.400000000000006</v>
      </c>
      <c r="AZ275" s="2">
        <v>24.095400000000001</v>
      </c>
      <c r="BA275" s="2">
        <v>6.31</v>
      </c>
      <c r="BB275" s="2">
        <v>10.1</v>
      </c>
      <c r="BC275" s="2">
        <v>62.7</v>
      </c>
      <c r="BD275" s="2">
        <v>30.3553</v>
      </c>
      <c r="BE275" s="4"/>
      <c r="BF275" s="4"/>
    </row>
    <row r="276" spans="1:58" x14ac:dyDescent="0.2">
      <c r="A276" s="29">
        <v>275</v>
      </c>
      <c r="B276" s="7" t="s">
        <v>10</v>
      </c>
      <c r="C276" s="3">
        <v>39932</v>
      </c>
      <c r="D276" s="4" t="s">
        <v>8</v>
      </c>
      <c r="E276" s="4" t="s">
        <v>164</v>
      </c>
      <c r="F276" s="5" t="s">
        <v>190</v>
      </c>
      <c r="G276" s="6">
        <v>0.87916666666666676</v>
      </c>
      <c r="H276" s="6">
        <v>0.9194444444444444</v>
      </c>
      <c r="I276" s="85">
        <f t="shared" si="4"/>
        <v>57.999999999999794</v>
      </c>
      <c r="J276" s="86">
        <f>I276*Segmentos!$D$7*(AH276%)*IF(ISNUMBER(AI276),AI276%,0)</f>
        <v>1537139.1999999941</v>
      </c>
      <c r="K276" s="86">
        <f>I276*Segmentos!$D$7*(AL276%)*IF(ISNUMBER(AM276),AM276%,0)</f>
        <v>1453479.9999999949</v>
      </c>
      <c r="L276" s="4"/>
      <c r="M276" s="2">
        <v>6.43</v>
      </c>
      <c r="N276" s="2">
        <v>17</v>
      </c>
      <c r="O276" s="2">
        <v>37.9</v>
      </c>
      <c r="P276" s="2">
        <v>91.044899999999998</v>
      </c>
      <c r="Q276" s="2">
        <v>1.86</v>
      </c>
      <c r="R276" s="2">
        <v>8</v>
      </c>
      <c r="S276" s="2">
        <v>23.3</v>
      </c>
      <c r="T276" s="2">
        <v>4.3804999999999996</v>
      </c>
      <c r="U276" s="2">
        <v>3.63</v>
      </c>
      <c r="V276" s="2">
        <v>14.4</v>
      </c>
      <c r="W276" s="2">
        <v>25.2</v>
      </c>
      <c r="X276" s="2">
        <v>10.773</v>
      </c>
      <c r="Y276" s="2">
        <v>5.01</v>
      </c>
      <c r="Z276" s="2">
        <v>17.399999999999999</v>
      </c>
      <c r="AA276" s="2">
        <v>28.8</v>
      </c>
      <c r="AB276" s="2">
        <v>20.9343</v>
      </c>
      <c r="AC276" s="2">
        <v>11.83</v>
      </c>
      <c r="AD276" s="2">
        <v>22.8</v>
      </c>
      <c r="AE276" s="2">
        <v>51.8</v>
      </c>
      <c r="AF276" s="2">
        <v>54.957099999999997</v>
      </c>
      <c r="AG276" s="2">
        <v>6.61</v>
      </c>
      <c r="AH276" s="22">
        <v>16.399999999999999</v>
      </c>
      <c r="AI276" s="22">
        <v>40.4</v>
      </c>
      <c r="AJ276" s="22">
        <v>44.377000000000002</v>
      </c>
      <c r="AK276" s="18">
        <v>6.27</v>
      </c>
      <c r="AL276" s="18">
        <v>17.5</v>
      </c>
      <c r="AM276" s="18">
        <v>35.799999999999997</v>
      </c>
      <c r="AN276" s="2">
        <v>46.667900000000003</v>
      </c>
      <c r="AO276" s="2">
        <v>1.1200000000000001</v>
      </c>
      <c r="AP276" s="2">
        <v>6.6</v>
      </c>
      <c r="AQ276" s="2">
        <v>16.899999999999999</v>
      </c>
      <c r="AR276" s="2">
        <v>1.7393000000000001</v>
      </c>
      <c r="AS276" s="2">
        <v>2.95</v>
      </c>
      <c r="AT276" s="2">
        <v>11.2</v>
      </c>
      <c r="AU276" s="2">
        <v>26.2</v>
      </c>
      <c r="AV276" s="2">
        <v>9.1877999999999993</v>
      </c>
      <c r="AW276" s="2">
        <v>4.63</v>
      </c>
      <c r="AX276" s="2">
        <v>17.100000000000001</v>
      </c>
      <c r="AY276" s="2">
        <v>27.1</v>
      </c>
      <c r="AZ276" s="2">
        <v>18.829000000000001</v>
      </c>
      <c r="BA276" s="2">
        <v>11.31</v>
      </c>
      <c r="BB276" s="2">
        <v>23.2</v>
      </c>
      <c r="BC276" s="2">
        <v>48.8</v>
      </c>
      <c r="BD276" s="2">
        <v>61.288899999999998</v>
      </c>
      <c r="BE276" s="4"/>
      <c r="BF276" s="4"/>
    </row>
    <row r="277" spans="1:58" x14ac:dyDescent="0.2">
      <c r="A277" s="29">
        <v>276</v>
      </c>
      <c r="B277" s="7" t="s">
        <v>81</v>
      </c>
      <c r="C277" s="3">
        <v>39932</v>
      </c>
      <c r="D277" s="4" t="s">
        <v>0</v>
      </c>
      <c r="E277" s="4" t="s">
        <v>166</v>
      </c>
      <c r="F277" s="5" t="s">
        <v>190</v>
      </c>
      <c r="G277" s="6">
        <v>0.87291666666666667</v>
      </c>
      <c r="H277" s="6">
        <v>0.87916666666666676</v>
      </c>
      <c r="I277" s="85">
        <f t="shared" si="4"/>
        <v>9.0000000000001279</v>
      </c>
      <c r="J277" s="86">
        <f>I277*Segmentos!$D$7*(AH277%)*IF(ISNUMBER(AI277),AI277%,0)</f>
        <v>113068.80000000162</v>
      </c>
      <c r="K277" s="86">
        <f>I277*Segmentos!$D$7*(AL277%)*IF(ISNUMBER(AM277),AM277%,0)</f>
        <v>245426.40000000349</v>
      </c>
      <c r="L277" s="4"/>
      <c r="M277" s="2">
        <v>5.07</v>
      </c>
      <c r="N277" s="2">
        <v>7.1</v>
      </c>
      <c r="O277" s="2">
        <v>71.099999999999994</v>
      </c>
      <c r="P277" s="2">
        <v>76.631799999999998</v>
      </c>
      <c r="Q277" s="2">
        <v>4.5999999999999996</v>
      </c>
      <c r="R277" s="2">
        <v>7.4</v>
      </c>
      <c r="S277" s="2">
        <v>61.9</v>
      </c>
      <c r="T277" s="2">
        <v>11.5968</v>
      </c>
      <c r="U277" s="2">
        <v>4.76</v>
      </c>
      <c r="V277" s="2">
        <v>7</v>
      </c>
      <c r="W277" s="2">
        <v>67.900000000000006</v>
      </c>
      <c r="X277" s="2">
        <v>15.094200000000001</v>
      </c>
      <c r="Y277" s="2">
        <v>4.43</v>
      </c>
      <c r="Z277" s="2">
        <v>6</v>
      </c>
      <c r="AA277" s="2">
        <v>73.8</v>
      </c>
      <c r="AB277" s="2">
        <v>19.756499999999999</v>
      </c>
      <c r="AC277" s="2">
        <v>6.08</v>
      </c>
      <c r="AD277" s="2">
        <v>8.1</v>
      </c>
      <c r="AE277" s="2">
        <v>75.3</v>
      </c>
      <c r="AF277" s="2">
        <v>30.1843</v>
      </c>
      <c r="AG277" s="2">
        <v>3.12</v>
      </c>
      <c r="AH277" s="22">
        <v>5.2</v>
      </c>
      <c r="AI277" s="22">
        <v>60.4</v>
      </c>
      <c r="AJ277" s="22">
        <v>22.367100000000001</v>
      </c>
      <c r="AK277" s="18">
        <v>6.83</v>
      </c>
      <c r="AL277" s="18">
        <v>8.9</v>
      </c>
      <c r="AM277" s="18">
        <v>76.599999999999994</v>
      </c>
      <c r="AN277" s="2">
        <v>54.264699999999998</v>
      </c>
      <c r="AO277" s="2">
        <v>5.64</v>
      </c>
      <c r="AP277" s="2">
        <v>9.1</v>
      </c>
      <c r="AQ277" s="2">
        <v>62.2</v>
      </c>
      <c r="AR277" s="2">
        <v>9.3262</v>
      </c>
      <c r="AS277" s="2">
        <v>6.98</v>
      </c>
      <c r="AT277" s="2">
        <v>8.6</v>
      </c>
      <c r="AU277" s="2">
        <v>80.900000000000006</v>
      </c>
      <c r="AV277" s="2">
        <v>23.241700000000002</v>
      </c>
      <c r="AW277" s="2">
        <v>3.93</v>
      </c>
      <c r="AX277" s="2">
        <v>5.4</v>
      </c>
      <c r="AY277" s="2">
        <v>72.400000000000006</v>
      </c>
      <c r="AZ277" s="2">
        <v>17.080400000000001</v>
      </c>
      <c r="BA277" s="2">
        <v>4.66</v>
      </c>
      <c r="BB277" s="2">
        <v>7</v>
      </c>
      <c r="BC277" s="2">
        <v>66.599999999999994</v>
      </c>
      <c r="BD277" s="2">
        <v>26.983499999999999</v>
      </c>
      <c r="BE277" s="4"/>
      <c r="BF277" s="4"/>
    </row>
    <row r="278" spans="1:58" x14ac:dyDescent="0.2">
      <c r="A278" s="29">
        <v>277</v>
      </c>
      <c r="B278" s="7" t="s">
        <v>81</v>
      </c>
      <c r="C278" s="3">
        <v>39932</v>
      </c>
      <c r="D278" s="4" t="s">
        <v>3</v>
      </c>
      <c r="E278" s="4" t="s">
        <v>166</v>
      </c>
      <c r="F278" s="5" t="s">
        <v>190</v>
      </c>
      <c r="G278" s="6">
        <v>0.87291666666666667</v>
      </c>
      <c r="H278" s="6">
        <v>0.87916666666666676</v>
      </c>
      <c r="I278" s="85">
        <f t="shared" si="4"/>
        <v>9.0000000000001279</v>
      </c>
      <c r="J278" s="86">
        <f>I278*Segmentos!$D$7*(AH278%)*IF(ISNUMBER(AI278),AI278%,0)</f>
        <v>123033.60000000178</v>
      </c>
      <c r="K278" s="86">
        <f>I278*Segmentos!$D$7*(AL278%)*IF(ISNUMBER(AM278),AM278%,0)</f>
        <v>119880.00000000169</v>
      </c>
      <c r="L278" s="4"/>
      <c r="M278" s="2">
        <v>3.37</v>
      </c>
      <c r="N278" s="2">
        <v>4.9000000000000004</v>
      </c>
      <c r="O278" s="2">
        <v>68.7</v>
      </c>
      <c r="P278" s="2">
        <v>75.123000000000005</v>
      </c>
      <c r="Q278" s="2">
        <v>1.9</v>
      </c>
      <c r="R278" s="2">
        <v>3.4</v>
      </c>
      <c r="S278" s="2">
        <v>56.4</v>
      </c>
      <c r="T278" s="2">
        <v>7.0712999999999999</v>
      </c>
      <c r="U278" s="2">
        <v>4.51</v>
      </c>
      <c r="V278" s="2">
        <v>7.1</v>
      </c>
      <c r="W278" s="2">
        <v>63.4</v>
      </c>
      <c r="X278" s="2">
        <v>21.097799999999999</v>
      </c>
      <c r="Y278" s="2">
        <v>4.3099999999999996</v>
      </c>
      <c r="Z278" s="2">
        <v>5.8</v>
      </c>
      <c r="AA278" s="2">
        <v>73.900000000000006</v>
      </c>
      <c r="AB278" s="2">
        <v>28.369599999999998</v>
      </c>
      <c r="AC278" s="2">
        <v>2.54</v>
      </c>
      <c r="AD278" s="2">
        <v>3.4</v>
      </c>
      <c r="AE278" s="2">
        <v>73.900000000000006</v>
      </c>
      <c r="AF278" s="2">
        <v>18.584199999999999</v>
      </c>
      <c r="AG278" s="2">
        <v>3.39</v>
      </c>
      <c r="AH278" s="22">
        <v>4.8</v>
      </c>
      <c r="AI278" s="22">
        <v>71.2</v>
      </c>
      <c r="AJ278" s="22">
        <v>35.866999999999997</v>
      </c>
      <c r="AK278" s="18">
        <v>3.35</v>
      </c>
      <c r="AL278" s="18">
        <v>5</v>
      </c>
      <c r="AM278" s="18">
        <v>66.599999999999994</v>
      </c>
      <c r="AN278" s="2">
        <v>39.256</v>
      </c>
      <c r="AO278" s="2">
        <v>1.45</v>
      </c>
      <c r="AP278" s="2">
        <v>2.4</v>
      </c>
      <c r="AQ278" s="2">
        <v>59.5</v>
      </c>
      <c r="AR278" s="2">
        <v>3.5379999999999998</v>
      </c>
      <c r="AS278" s="2">
        <v>2.0299999999999998</v>
      </c>
      <c r="AT278" s="2">
        <v>2.7</v>
      </c>
      <c r="AU278" s="2">
        <v>76</v>
      </c>
      <c r="AV278" s="2">
        <v>9.9838000000000005</v>
      </c>
      <c r="AW278" s="2">
        <v>4.49</v>
      </c>
      <c r="AX278" s="2">
        <v>6.9</v>
      </c>
      <c r="AY278" s="2">
        <v>65.400000000000006</v>
      </c>
      <c r="AZ278" s="2">
        <v>28.763000000000002</v>
      </c>
      <c r="BA278" s="2">
        <v>3.84</v>
      </c>
      <c r="BB278" s="2">
        <v>5.4</v>
      </c>
      <c r="BC278" s="2">
        <v>71</v>
      </c>
      <c r="BD278" s="2">
        <v>32.838099999999997</v>
      </c>
      <c r="BE278" s="4"/>
      <c r="BF278" s="4"/>
    </row>
    <row r="279" spans="1:58" x14ac:dyDescent="0.2">
      <c r="A279" s="29">
        <v>278</v>
      </c>
      <c r="B279" s="7" t="s">
        <v>81</v>
      </c>
      <c r="C279" s="3">
        <v>39932</v>
      </c>
      <c r="D279" s="4" t="s">
        <v>8</v>
      </c>
      <c r="E279" s="4" t="s">
        <v>166</v>
      </c>
      <c r="F279" s="5" t="s">
        <v>190</v>
      </c>
      <c r="G279" s="6">
        <v>0.87291666666666667</v>
      </c>
      <c r="H279" s="6">
        <v>0.87916666666666676</v>
      </c>
      <c r="I279" s="85">
        <f t="shared" si="4"/>
        <v>9.0000000000001279</v>
      </c>
      <c r="J279" s="86">
        <f>I279*Segmentos!$D$7*(AH279%)*IF(ISNUMBER(AI279),AI279%,0)</f>
        <v>192780.00000000276</v>
      </c>
      <c r="K279" s="86">
        <f>I279*Segmentos!$D$7*(AL279%)*IF(ISNUMBER(AM279),AM279%,0)</f>
        <v>187639.20000000269</v>
      </c>
      <c r="L279" s="4"/>
      <c r="M279" s="2">
        <v>5.26</v>
      </c>
      <c r="N279" s="2">
        <v>7.8</v>
      </c>
      <c r="O279" s="2">
        <v>67.099999999999994</v>
      </c>
      <c r="P279" s="2">
        <v>86.102099999999993</v>
      </c>
      <c r="Q279" s="2">
        <v>0.86</v>
      </c>
      <c r="R279" s="2">
        <v>1.1000000000000001</v>
      </c>
      <c r="S279" s="2">
        <v>80.2</v>
      </c>
      <c r="T279" s="2">
        <v>2.3342999999999998</v>
      </c>
      <c r="U279" s="2">
        <v>1.25</v>
      </c>
      <c r="V279" s="2">
        <v>2.4</v>
      </c>
      <c r="W279" s="2">
        <v>51.7</v>
      </c>
      <c r="X279" s="2">
        <v>4.3010999999999999</v>
      </c>
      <c r="Y279" s="2">
        <v>4.12</v>
      </c>
      <c r="Z279" s="2">
        <v>7.5</v>
      </c>
      <c r="AA279" s="2">
        <v>54.9</v>
      </c>
      <c r="AB279" s="2">
        <v>19.874500000000001</v>
      </c>
      <c r="AC279" s="2">
        <v>11.1</v>
      </c>
      <c r="AD279" s="2">
        <v>15.1</v>
      </c>
      <c r="AE279" s="2">
        <v>73.599999999999994</v>
      </c>
      <c r="AF279" s="2">
        <v>59.592199999999998</v>
      </c>
      <c r="AG279" s="2">
        <v>5.35</v>
      </c>
      <c r="AH279" s="22">
        <v>8.5</v>
      </c>
      <c r="AI279" s="22">
        <v>63</v>
      </c>
      <c r="AJ279" s="22">
        <v>41.532400000000003</v>
      </c>
      <c r="AK279" s="18">
        <v>5.18</v>
      </c>
      <c r="AL279" s="18">
        <v>7.3</v>
      </c>
      <c r="AM279" s="18">
        <v>71.400000000000006</v>
      </c>
      <c r="AN279" s="2">
        <v>44.569699999999997</v>
      </c>
      <c r="AO279" s="2">
        <v>0.75</v>
      </c>
      <c r="AP279" s="2">
        <v>1.6</v>
      </c>
      <c r="AQ279" s="2">
        <v>45.8</v>
      </c>
      <c r="AR279" s="2">
        <v>1.3488</v>
      </c>
      <c r="AS279" s="2">
        <v>1.56</v>
      </c>
      <c r="AT279" s="2">
        <v>2.4</v>
      </c>
      <c r="AU279" s="2">
        <v>64.3</v>
      </c>
      <c r="AV279" s="2">
        <v>5.6036999999999999</v>
      </c>
      <c r="AW279" s="2">
        <v>4.99</v>
      </c>
      <c r="AX279" s="2">
        <v>8.6</v>
      </c>
      <c r="AY279" s="2">
        <v>58.1</v>
      </c>
      <c r="AZ279" s="2">
        <v>23.454999999999998</v>
      </c>
      <c r="BA279" s="2">
        <v>8.89</v>
      </c>
      <c r="BB279" s="2">
        <v>12.2</v>
      </c>
      <c r="BC279" s="2">
        <v>72.900000000000006</v>
      </c>
      <c r="BD279" s="2">
        <v>55.694600000000001</v>
      </c>
      <c r="BE279" s="4"/>
      <c r="BF279" s="4"/>
    </row>
    <row r="280" spans="1:58" x14ac:dyDescent="0.2">
      <c r="A280" s="29">
        <v>279</v>
      </c>
      <c r="B280" s="7" t="s">
        <v>81</v>
      </c>
      <c r="C280" s="3">
        <v>39932</v>
      </c>
      <c r="D280" s="4" t="s">
        <v>21</v>
      </c>
      <c r="E280" s="4" t="s">
        <v>166</v>
      </c>
      <c r="F280" s="5" t="s">
        <v>190</v>
      </c>
      <c r="G280" s="6">
        <v>0.87222222222222223</v>
      </c>
      <c r="H280" s="6">
        <v>0.87916666666666676</v>
      </c>
      <c r="I280" s="85">
        <f t="shared" si="4"/>
        <v>10.000000000000124</v>
      </c>
      <c r="J280" s="86">
        <f>I280*Segmentos!$D$7*(AH280%)*IF(ISNUMBER(AI280),AI280%,0)</f>
        <v>6816.0000000000855</v>
      </c>
      <c r="K280" s="86">
        <f>I280*Segmentos!$D$7*(AL280%)*IF(ISNUMBER(AM280),AM280%,0)</f>
        <v>2000.000000000025</v>
      </c>
      <c r="L280" s="4"/>
      <c r="M280" s="2">
        <v>0.1</v>
      </c>
      <c r="N280" s="2">
        <v>0.2</v>
      </c>
      <c r="O280" s="2">
        <v>44.5</v>
      </c>
      <c r="P280" s="2">
        <v>49.876199999999997</v>
      </c>
      <c r="Q280" s="2">
        <v>0</v>
      </c>
      <c r="R280" s="2">
        <v>0</v>
      </c>
      <c r="S280" s="8" t="s">
        <v>577</v>
      </c>
      <c r="T280" s="2">
        <v>0</v>
      </c>
      <c r="U280" s="2">
        <v>0.15</v>
      </c>
      <c r="V280" s="2">
        <v>0.5</v>
      </c>
      <c r="W280" s="2">
        <v>30</v>
      </c>
      <c r="X280" s="2">
        <v>14.765700000000001</v>
      </c>
      <c r="Y280" s="2">
        <v>0.14000000000000001</v>
      </c>
      <c r="Z280" s="2">
        <v>0.2</v>
      </c>
      <c r="AA280" s="2">
        <v>70</v>
      </c>
      <c r="AB280" s="2">
        <v>20.123699999999999</v>
      </c>
      <c r="AC280" s="2">
        <v>0.09</v>
      </c>
      <c r="AD280" s="2">
        <v>0.2</v>
      </c>
      <c r="AE280" s="2">
        <v>44</v>
      </c>
      <c r="AF280" s="2">
        <v>14.986800000000001</v>
      </c>
      <c r="AG280" s="2">
        <v>0.15</v>
      </c>
      <c r="AH280" s="22">
        <v>0.4</v>
      </c>
      <c r="AI280" s="22">
        <v>42.6</v>
      </c>
      <c r="AJ280" s="22">
        <v>35.400100000000002</v>
      </c>
      <c r="AK280" s="18">
        <v>0.06</v>
      </c>
      <c r="AL280" s="18">
        <v>0.1</v>
      </c>
      <c r="AM280" s="18">
        <v>50</v>
      </c>
      <c r="AN280" s="2">
        <v>14.476100000000001</v>
      </c>
      <c r="AO280" s="2">
        <v>0.01</v>
      </c>
      <c r="AP280" s="2">
        <v>0.1</v>
      </c>
      <c r="AQ280" s="2">
        <v>10</v>
      </c>
      <c r="AR280" s="2">
        <v>0.51070000000000004</v>
      </c>
      <c r="AS280" s="2">
        <v>0</v>
      </c>
      <c r="AT280" s="2">
        <v>0</v>
      </c>
      <c r="AU280" s="8" t="s">
        <v>577</v>
      </c>
      <c r="AV280" s="2">
        <v>0</v>
      </c>
      <c r="AW280" s="2">
        <v>0.25</v>
      </c>
      <c r="AX280" s="2">
        <v>0.6</v>
      </c>
      <c r="AY280" s="2">
        <v>44.7</v>
      </c>
      <c r="AZ280" s="2">
        <v>34.889400000000002</v>
      </c>
      <c r="BA280" s="2">
        <v>0.08</v>
      </c>
      <c r="BB280" s="2">
        <v>0.2</v>
      </c>
      <c r="BC280" s="2">
        <v>50</v>
      </c>
      <c r="BD280" s="2">
        <v>14.476100000000001</v>
      </c>
      <c r="BE280" s="4"/>
      <c r="BF280" s="4"/>
    </row>
    <row r="281" spans="1:58" x14ac:dyDescent="0.2">
      <c r="A281" s="29">
        <v>280</v>
      </c>
      <c r="B281" s="7" t="s">
        <v>81</v>
      </c>
      <c r="C281" s="3">
        <v>39932</v>
      </c>
      <c r="D281" s="4" t="s">
        <v>13</v>
      </c>
      <c r="E281" s="4" t="s">
        <v>166</v>
      </c>
      <c r="F281" s="5" t="s">
        <v>190</v>
      </c>
      <c r="G281" s="6">
        <v>0.87291666666666667</v>
      </c>
      <c r="H281" s="6">
        <v>0.87916666666666676</v>
      </c>
      <c r="I281" s="85">
        <f t="shared" si="4"/>
        <v>9.0000000000001279</v>
      </c>
      <c r="J281" s="86">
        <f>I281*Segmentos!$D$7*(AH281%)*IF(ISNUMBER(AI281),AI281%,0)</f>
        <v>222912.0000000032</v>
      </c>
      <c r="K281" s="86">
        <f>I281*Segmentos!$D$7*(AL281%)*IF(ISNUMBER(AM281),AM281%,0)</f>
        <v>336538.80000000482</v>
      </c>
      <c r="L281" s="4"/>
      <c r="M281" s="2">
        <v>7.85</v>
      </c>
      <c r="N281" s="2">
        <v>9.9</v>
      </c>
      <c r="O281" s="2">
        <v>78.900000000000006</v>
      </c>
      <c r="P281" s="2">
        <v>79.995699999999999</v>
      </c>
      <c r="Q281" s="2">
        <v>3.78</v>
      </c>
      <c r="R281" s="2">
        <v>6.4</v>
      </c>
      <c r="S281" s="2">
        <v>59.2</v>
      </c>
      <c r="T281" s="2">
        <v>6.4284999999999997</v>
      </c>
      <c r="U281" s="2">
        <v>8.36</v>
      </c>
      <c r="V281" s="2">
        <v>10.6</v>
      </c>
      <c r="W281" s="2">
        <v>79</v>
      </c>
      <c r="X281" s="2">
        <v>17.867899999999999</v>
      </c>
      <c r="Y281" s="2">
        <v>8.7100000000000009</v>
      </c>
      <c r="Z281" s="2">
        <v>11.6</v>
      </c>
      <c r="AA281" s="2">
        <v>75.2</v>
      </c>
      <c r="AB281" s="2">
        <v>26.212900000000001</v>
      </c>
      <c r="AC281" s="2">
        <v>8.81</v>
      </c>
      <c r="AD281" s="2">
        <v>9.9</v>
      </c>
      <c r="AE281" s="2">
        <v>89.3</v>
      </c>
      <c r="AF281" s="2">
        <v>29.4864</v>
      </c>
      <c r="AG281" s="2">
        <v>6.18</v>
      </c>
      <c r="AH281" s="22">
        <v>8</v>
      </c>
      <c r="AI281" s="22">
        <v>77.400000000000006</v>
      </c>
      <c r="AJ281" s="22">
        <v>29.8902</v>
      </c>
      <c r="AK281" s="18">
        <v>9.35</v>
      </c>
      <c r="AL281" s="18">
        <v>11.7</v>
      </c>
      <c r="AM281" s="18">
        <v>79.900000000000006</v>
      </c>
      <c r="AN281" s="2">
        <v>50.105400000000003</v>
      </c>
      <c r="AO281" s="2">
        <v>10.35</v>
      </c>
      <c r="AP281" s="2">
        <v>11.8</v>
      </c>
      <c r="AQ281" s="2">
        <v>87.4</v>
      </c>
      <c r="AR281" s="2">
        <v>11.528700000000001</v>
      </c>
      <c r="AS281" s="2">
        <v>5.78</v>
      </c>
      <c r="AT281" s="2">
        <v>7.9</v>
      </c>
      <c r="AU281" s="2">
        <v>72.7</v>
      </c>
      <c r="AV281" s="2">
        <v>12.9697</v>
      </c>
      <c r="AW281" s="2">
        <v>8.27</v>
      </c>
      <c r="AX281" s="2">
        <v>10.5</v>
      </c>
      <c r="AY281" s="2">
        <v>78.5</v>
      </c>
      <c r="AZ281" s="2">
        <v>24.251200000000001</v>
      </c>
      <c r="BA281" s="2">
        <v>8</v>
      </c>
      <c r="BB281" s="2">
        <v>10.1</v>
      </c>
      <c r="BC281" s="2">
        <v>79.3</v>
      </c>
      <c r="BD281" s="2">
        <v>31.246099999999998</v>
      </c>
      <c r="BE281" s="4"/>
      <c r="BF281" s="4"/>
    </row>
    <row r="282" spans="1:58" x14ac:dyDescent="0.2">
      <c r="A282" s="29">
        <v>281</v>
      </c>
      <c r="B282" s="7" t="s">
        <v>81</v>
      </c>
      <c r="C282" s="3">
        <v>39932</v>
      </c>
      <c r="D282" s="4" t="s">
        <v>28</v>
      </c>
      <c r="E282" s="4" t="s">
        <v>166</v>
      </c>
      <c r="F282" s="5" t="s">
        <v>190</v>
      </c>
      <c r="G282" s="6">
        <v>0.87291666666666667</v>
      </c>
      <c r="H282" s="6">
        <v>0.87916666666666676</v>
      </c>
      <c r="I282" s="85">
        <f t="shared" si="4"/>
        <v>9.0000000000001279</v>
      </c>
      <c r="J282" s="86">
        <f>I282*Segmentos!$D$7*(AH282%)*IF(ISNUMBER(AI282),AI282%,0)</f>
        <v>12571.200000000181</v>
      </c>
      <c r="K282" s="86">
        <f>I282*Segmentos!$D$7*(AL282%)*IF(ISNUMBER(AM282),AM282%,0)</f>
        <v>27878.400000000402</v>
      </c>
      <c r="L282" s="4"/>
      <c r="M282" s="2">
        <v>0.57999999999999996</v>
      </c>
      <c r="N282" s="2">
        <v>0.9</v>
      </c>
      <c r="O282" s="2">
        <v>66.2</v>
      </c>
      <c r="P282" s="2">
        <v>91.712100000000007</v>
      </c>
      <c r="Q282" s="2">
        <v>0.04</v>
      </c>
      <c r="R282" s="2">
        <v>0.4</v>
      </c>
      <c r="S282" s="2">
        <v>11.1</v>
      </c>
      <c r="T282" s="2">
        <v>1.1589</v>
      </c>
      <c r="U282" s="2">
        <v>0.32</v>
      </c>
      <c r="V282" s="2">
        <v>0.6</v>
      </c>
      <c r="W282" s="2">
        <v>54</v>
      </c>
      <c r="X282" s="2">
        <v>10.581200000000001</v>
      </c>
      <c r="Y282" s="2">
        <v>0.26</v>
      </c>
      <c r="Z282" s="2">
        <v>0.8</v>
      </c>
      <c r="AA282" s="2">
        <v>34.200000000000003</v>
      </c>
      <c r="AB282" s="2">
        <v>12.267200000000001</v>
      </c>
      <c r="AC282" s="2">
        <v>1.31</v>
      </c>
      <c r="AD282" s="2">
        <v>1.4</v>
      </c>
      <c r="AE282" s="2">
        <v>93.4</v>
      </c>
      <c r="AF282" s="2">
        <v>67.704800000000006</v>
      </c>
      <c r="AG282" s="2">
        <v>0.36</v>
      </c>
      <c r="AH282" s="22">
        <v>0.6</v>
      </c>
      <c r="AI282" s="22">
        <v>58.2</v>
      </c>
      <c r="AJ282" s="22">
        <v>27.228899999999999</v>
      </c>
      <c r="AK282" s="18">
        <v>0.78</v>
      </c>
      <c r="AL282" s="18">
        <v>1.1000000000000001</v>
      </c>
      <c r="AM282" s="18">
        <v>70.400000000000006</v>
      </c>
      <c r="AN282" s="2">
        <v>64.483199999999997</v>
      </c>
      <c r="AO282" s="2">
        <v>0.03</v>
      </c>
      <c r="AP282" s="2">
        <v>0.3</v>
      </c>
      <c r="AQ282" s="2">
        <v>11.1</v>
      </c>
      <c r="AR282" s="2">
        <v>0.53839999999999999</v>
      </c>
      <c r="AS282" s="2">
        <v>0.3</v>
      </c>
      <c r="AT282" s="2">
        <v>0.5</v>
      </c>
      <c r="AU282" s="2">
        <v>66.7</v>
      </c>
      <c r="AV282" s="2">
        <v>10.5595</v>
      </c>
      <c r="AW282" s="2">
        <v>0.78</v>
      </c>
      <c r="AX282" s="2">
        <v>1.1000000000000001</v>
      </c>
      <c r="AY282" s="2">
        <v>70.5</v>
      </c>
      <c r="AZ282" s="2">
        <v>35.15</v>
      </c>
      <c r="BA282" s="2">
        <v>0.75</v>
      </c>
      <c r="BB282" s="2">
        <v>1.1000000000000001</v>
      </c>
      <c r="BC282" s="2">
        <v>67</v>
      </c>
      <c r="BD282" s="2">
        <v>45.464100000000002</v>
      </c>
      <c r="BE282" s="4"/>
      <c r="BF282" s="4"/>
    </row>
    <row r="283" spans="1:58" x14ac:dyDescent="0.2">
      <c r="A283" s="29">
        <v>282</v>
      </c>
      <c r="B283" s="7" t="s">
        <v>25</v>
      </c>
      <c r="C283" s="3">
        <v>39932</v>
      </c>
      <c r="D283" s="4" t="s">
        <v>21</v>
      </c>
      <c r="E283" s="4" t="s">
        <v>171</v>
      </c>
      <c r="F283" s="5" t="s">
        <v>190</v>
      </c>
      <c r="G283" s="6">
        <v>0.8965277777777777</v>
      </c>
      <c r="H283" s="6">
        <v>0.8979166666666667</v>
      </c>
      <c r="I283" s="85">
        <f t="shared" si="4"/>
        <v>2.0000000000001528</v>
      </c>
      <c r="J283" s="86">
        <f>I283*Segmentos!$D$7*(AH283%)*IF(ISNUMBER(AI283),AI283%,0)</f>
        <v>3200.0000000002447</v>
      </c>
      <c r="K283" s="86">
        <f>I283*Segmentos!$D$7*(AL283%)*IF(ISNUMBER(AM283),AM283%,0)</f>
        <v>7200.0000000005512</v>
      </c>
      <c r="L283" s="4"/>
      <c r="M283" s="2">
        <v>0.68</v>
      </c>
      <c r="N283" s="2">
        <v>0.7</v>
      </c>
      <c r="O283" s="2">
        <v>100</v>
      </c>
      <c r="P283" s="2">
        <v>55.840299999999999</v>
      </c>
      <c r="Q283" s="2">
        <v>0.56000000000000005</v>
      </c>
      <c r="R283" s="2">
        <v>0.6</v>
      </c>
      <c r="S283" s="2">
        <v>100</v>
      </c>
      <c r="T283" s="2">
        <v>7.6849999999999996</v>
      </c>
      <c r="U283" s="2">
        <v>1.01</v>
      </c>
      <c r="V283" s="2">
        <v>1</v>
      </c>
      <c r="W283" s="2">
        <v>100</v>
      </c>
      <c r="X283" s="2">
        <v>17.440300000000001</v>
      </c>
      <c r="Y283" s="2">
        <v>0.65</v>
      </c>
      <c r="Z283" s="2">
        <v>0.7</v>
      </c>
      <c r="AA283" s="2">
        <v>100</v>
      </c>
      <c r="AB283" s="2">
        <v>15.938599999999999</v>
      </c>
      <c r="AC283" s="2">
        <v>0.54</v>
      </c>
      <c r="AD283" s="2">
        <v>0.5</v>
      </c>
      <c r="AE283" s="2">
        <v>100</v>
      </c>
      <c r="AF283" s="2">
        <v>14.776400000000001</v>
      </c>
      <c r="AG283" s="2">
        <v>0.39</v>
      </c>
      <c r="AH283" s="22">
        <v>0.4</v>
      </c>
      <c r="AI283" s="22">
        <v>100</v>
      </c>
      <c r="AJ283" s="22">
        <v>15.117900000000001</v>
      </c>
      <c r="AK283" s="18">
        <v>0.94</v>
      </c>
      <c r="AL283" s="18">
        <v>0.9</v>
      </c>
      <c r="AM283" s="18">
        <v>100</v>
      </c>
      <c r="AN283" s="2">
        <v>40.7224</v>
      </c>
      <c r="AO283" s="2">
        <v>0</v>
      </c>
      <c r="AP283" s="2">
        <v>0</v>
      </c>
      <c r="AQ283" s="8" t="s">
        <v>577</v>
      </c>
      <c r="AR283" s="2">
        <v>0</v>
      </c>
      <c r="AS283" s="2">
        <v>0.25</v>
      </c>
      <c r="AT283" s="2">
        <v>0.3</v>
      </c>
      <c r="AU283" s="2">
        <v>100</v>
      </c>
      <c r="AV283" s="2">
        <v>4.5735000000000001</v>
      </c>
      <c r="AW283" s="2">
        <v>0.72</v>
      </c>
      <c r="AX283" s="2">
        <v>0.7</v>
      </c>
      <c r="AY283" s="2">
        <v>100</v>
      </c>
      <c r="AZ283" s="2">
        <v>17.1677</v>
      </c>
      <c r="BA283" s="2">
        <v>1.08</v>
      </c>
      <c r="BB283" s="2">
        <v>1.1000000000000001</v>
      </c>
      <c r="BC283" s="2">
        <v>100</v>
      </c>
      <c r="BD283" s="2">
        <v>34.0991</v>
      </c>
      <c r="BE283" s="4"/>
      <c r="BF283" s="4"/>
    </row>
    <row r="284" spans="1:58" x14ac:dyDescent="0.2">
      <c r="A284" s="29">
        <v>283</v>
      </c>
      <c r="B284" s="7" t="s">
        <v>33</v>
      </c>
      <c r="C284" s="3">
        <v>39932</v>
      </c>
      <c r="D284" s="4" t="s">
        <v>28</v>
      </c>
      <c r="E284" s="4" t="s">
        <v>163</v>
      </c>
      <c r="F284" s="5" t="s">
        <v>190</v>
      </c>
      <c r="G284" s="6">
        <v>0.9159722222222223</v>
      </c>
      <c r="H284" s="6">
        <v>0.95833333333333337</v>
      </c>
      <c r="I284" s="85">
        <f t="shared" si="4"/>
        <v>60.999999999999943</v>
      </c>
      <c r="J284" s="86">
        <f>I284*Segmentos!$D$7*(AH284%)*IF(ISNUMBER(AI284),AI284%,0)</f>
        <v>145057.99999999985</v>
      </c>
      <c r="K284" s="86">
        <f>I284*Segmentos!$D$7*(AL284%)*IF(ISNUMBER(AM284),AM284%,0)</f>
        <v>148498.39999999988</v>
      </c>
      <c r="L284" s="4"/>
      <c r="M284" s="2">
        <v>0.6</v>
      </c>
      <c r="N284" s="2">
        <v>3.1</v>
      </c>
      <c r="O284" s="2">
        <v>19</v>
      </c>
      <c r="P284" s="2">
        <v>93.828599999999994</v>
      </c>
      <c r="Q284" s="2">
        <v>0.12</v>
      </c>
      <c r="R284" s="2">
        <v>1.1000000000000001</v>
      </c>
      <c r="S284" s="2">
        <v>11.7</v>
      </c>
      <c r="T284" s="2">
        <v>3.2641</v>
      </c>
      <c r="U284" s="2">
        <v>0.61</v>
      </c>
      <c r="V284" s="2">
        <v>2</v>
      </c>
      <c r="W284" s="2">
        <v>31.1</v>
      </c>
      <c r="X284" s="2">
        <v>20.0487</v>
      </c>
      <c r="Y284" s="2">
        <v>0.72</v>
      </c>
      <c r="Z284" s="2">
        <v>3.8</v>
      </c>
      <c r="AA284" s="2">
        <v>19.100000000000001</v>
      </c>
      <c r="AB284" s="2">
        <v>33.3384</v>
      </c>
      <c r="AC284" s="2">
        <v>0.72</v>
      </c>
      <c r="AD284" s="2">
        <v>4.4000000000000004</v>
      </c>
      <c r="AE284" s="2">
        <v>16.5</v>
      </c>
      <c r="AF284" s="2">
        <v>37.177500000000002</v>
      </c>
      <c r="AG284" s="2">
        <v>0.59</v>
      </c>
      <c r="AH284" s="22">
        <v>2.9</v>
      </c>
      <c r="AI284" s="22">
        <v>20.5</v>
      </c>
      <c r="AJ284" s="22">
        <v>43.850099999999998</v>
      </c>
      <c r="AK284" s="18">
        <v>0.6</v>
      </c>
      <c r="AL284" s="18">
        <v>3.4</v>
      </c>
      <c r="AM284" s="18">
        <v>17.899999999999999</v>
      </c>
      <c r="AN284" s="2">
        <v>49.978499999999997</v>
      </c>
      <c r="AO284" s="2">
        <v>0.34</v>
      </c>
      <c r="AP284" s="2">
        <v>1.5</v>
      </c>
      <c r="AQ284" s="2">
        <v>23</v>
      </c>
      <c r="AR284" s="2">
        <v>5.7946</v>
      </c>
      <c r="AS284" s="2">
        <v>0.31</v>
      </c>
      <c r="AT284" s="2">
        <v>1.4</v>
      </c>
      <c r="AU284" s="2">
        <v>21.3</v>
      </c>
      <c r="AV284" s="2">
        <v>10.6341</v>
      </c>
      <c r="AW284" s="2">
        <v>0.44</v>
      </c>
      <c r="AX284" s="2">
        <v>3.1</v>
      </c>
      <c r="AY284" s="2">
        <v>14.2</v>
      </c>
      <c r="AZ284" s="2">
        <v>20.023099999999999</v>
      </c>
      <c r="BA284" s="2">
        <v>0.95</v>
      </c>
      <c r="BB284" s="2">
        <v>4.5999999999999996</v>
      </c>
      <c r="BC284" s="2">
        <v>20.7</v>
      </c>
      <c r="BD284" s="2">
        <v>57.376800000000003</v>
      </c>
      <c r="BE284" s="4"/>
      <c r="BF284" s="4"/>
    </row>
    <row r="285" spans="1:58" x14ac:dyDescent="0.2">
      <c r="A285" s="29">
        <v>284</v>
      </c>
      <c r="B285" s="7" t="s">
        <v>32</v>
      </c>
      <c r="C285" s="3">
        <v>39932</v>
      </c>
      <c r="D285" s="4" t="s">
        <v>28</v>
      </c>
      <c r="E285" s="4" t="s">
        <v>164</v>
      </c>
      <c r="F285" s="5" t="s">
        <v>190</v>
      </c>
      <c r="G285" s="6">
        <v>0.91388888888888886</v>
      </c>
      <c r="H285" s="6">
        <v>0.9159722222222223</v>
      </c>
      <c r="I285" s="85">
        <f t="shared" si="4"/>
        <v>3.0000000000001492</v>
      </c>
      <c r="J285" s="86">
        <f>I285*Segmentos!$D$7*(AH285%)*IF(ISNUMBER(AI285),AI285%,0)</f>
        <v>2757.6000000001363</v>
      </c>
      <c r="K285" s="86">
        <f>I285*Segmentos!$D$7*(AL285%)*IF(ISNUMBER(AM285),AM285%,0)</f>
        <v>5452.8000000002703</v>
      </c>
      <c r="L285" s="4"/>
      <c r="M285" s="2">
        <v>0.37</v>
      </c>
      <c r="N285" s="2">
        <v>0.6</v>
      </c>
      <c r="O285" s="2">
        <v>62</v>
      </c>
      <c r="P285" s="2">
        <v>96.331599999999995</v>
      </c>
      <c r="Q285" s="2">
        <v>0.06</v>
      </c>
      <c r="R285" s="2">
        <v>0.2</v>
      </c>
      <c r="S285" s="2">
        <v>33.299999999999997</v>
      </c>
      <c r="T285" s="2">
        <v>2.7892000000000001</v>
      </c>
      <c r="U285" s="2">
        <v>0.56000000000000005</v>
      </c>
      <c r="V285" s="2">
        <v>1</v>
      </c>
      <c r="W285" s="2">
        <v>55.7</v>
      </c>
      <c r="X285" s="2">
        <v>30.5764</v>
      </c>
      <c r="Y285" s="2">
        <v>0.66</v>
      </c>
      <c r="Z285" s="2">
        <v>1</v>
      </c>
      <c r="AA285" s="2">
        <v>63.4</v>
      </c>
      <c r="AB285" s="2">
        <v>50.562100000000001</v>
      </c>
      <c r="AC285" s="2">
        <v>0.15</v>
      </c>
      <c r="AD285" s="2">
        <v>0.1</v>
      </c>
      <c r="AE285" s="2">
        <v>100</v>
      </c>
      <c r="AF285" s="2">
        <v>12.4038</v>
      </c>
      <c r="AG285" s="2">
        <v>0.26</v>
      </c>
      <c r="AH285" s="22">
        <v>0.3</v>
      </c>
      <c r="AI285" s="22">
        <v>76.599999999999994</v>
      </c>
      <c r="AJ285" s="22">
        <v>31.418600000000001</v>
      </c>
      <c r="AK285" s="18">
        <v>0.48</v>
      </c>
      <c r="AL285" s="18">
        <v>0.8</v>
      </c>
      <c r="AM285" s="18">
        <v>56.8</v>
      </c>
      <c r="AN285" s="2">
        <v>64.912899999999993</v>
      </c>
      <c r="AO285" s="2">
        <v>0.46</v>
      </c>
      <c r="AP285" s="2">
        <v>0.5</v>
      </c>
      <c r="AQ285" s="2">
        <v>100</v>
      </c>
      <c r="AR285" s="2">
        <v>12.988</v>
      </c>
      <c r="AS285" s="2">
        <v>0.45</v>
      </c>
      <c r="AT285" s="2">
        <v>0.8</v>
      </c>
      <c r="AU285" s="2">
        <v>57.5</v>
      </c>
      <c r="AV285" s="2">
        <v>25.597000000000001</v>
      </c>
      <c r="AW285" s="2">
        <v>0.35</v>
      </c>
      <c r="AX285" s="2">
        <v>0.6</v>
      </c>
      <c r="AY285" s="2">
        <v>62.4</v>
      </c>
      <c r="AZ285" s="2">
        <v>26.360399999999998</v>
      </c>
      <c r="BA285" s="2">
        <v>0.32</v>
      </c>
      <c r="BB285" s="2">
        <v>0.6</v>
      </c>
      <c r="BC285" s="2">
        <v>56.4</v>
      </c>
      <c r="BD285" s="2">
        <v>31.386099999999999</v>
      </c>
      <c r="BE285" s="4"/>
      <c r="BF285" s="4"/>
    </row>
    <row r="286" spans="1:58" x14ac:dyDescent="0.2">
      <c r="A286" s="29">
        <v>285</v>
      </c>
      <c r="B286" s="7" t="s">
        <v>19</v>
      </c>
      <c r="C286" s="3">
        <v>39932</v>
      </c>
      <c r="D286" s="4" t="s">
        <v>17</v>
      </c>
      <c r="E286" s="4" t="s">
        <v>166</v>
      </c>
      <c r="F286" s="5" t="s">
        <v>190</v>
      </c>
      <c r="G286" s="6">
        <v>0.91319444444444453</v>
      </c>
      <c r="H286" s="6">
        <v>0.91736111111111107</v>
      </c>
      <c r="I286" s="85">
        <f t="shared" si="4"/>
        <v>5.9999999999998188</v>
      </c>
      <c r="J286" s="86">
        <f>I286*Segmentos!$D$7*(AH286%)*IF(ISNUMBER(AI286),AI286%,0)</f>
        <v>4233.5999999998721</v>
      </c>
      <c r="K286" s="86">
        <f>I286*Segmentos!$D$7*(AL286%)*IF(ISNUMBER(AM286),AM286%,0)</f>
        <v>9575.999999999709</v>
      </c>
      <c r="L286" s="4"/>
      <c r="M286" s="2">
        <v>0.28999999999999998</v>
      </c>
      <c r="N286" s="2">
        <v>0.7</v>
      </c>
      <c r="O286" s="2">
        <v>41.1</v>
      </c>
      <c r="P286" s="2">
        <v>100</v>
      </c>
      <c r="Q286" s="2">
        <v>0</v>
      </c>
      <c r="R286" s="2">
        <v>0</v>
      </c>
      <c r="S286" s="8" t="s">
        <v>577</v>
      </c>
      <c r="T286" s="2">
        <v>0</v>
      </c>
      <c r="U286" s="2">
        <v>0.45</v>
      </c>
      <c r="V286" s="2">
        <v>0.7</v>
      </c>
      <c r="W286" s="2">
        <v>66.7</v>
      </c>
      <c r="X286" s="2">
        <v>32.486499999999999</v>
      </c>
      <c r="Y286" s="2">
        <v>0.54</v>
      </c>
      <c r="Z286" s="2">
        <v>1.4</v>
      </c>
      <c r="AA286" s="2">
        <v>37.4</v>
      </c>
      <c r="AB286" s="2">
        <v>54.802900000000001</v>
      </c>
      <c r="AC286" s="2">
        <v>0.11</v>
      </c>
      <c r="AD286" s="2">
        <v>0.4</v>
      </c>
      <c r="AE286" s="2">
        <v>26.4</v>
      </c>
      <c r="AF286" s="2">
        <v>12.710599999999999</v>
      </c>
      <c r="AG286" s="2">
        <v>0.19</v>
      </c>
      <c r="AH286" s="22">
        <v>0.4</v>
      </c>
      <c r="AI286" s="22">
        <v>44.1</v>
      </c>
      <c r="AJ286" s="22">
        <v>30.441299999999998</v>
      </c>
      <c r="AK286" s="18">
        <v>0.38</v>
      </c>
      <c r="AL286" s="18">
        <v>1</v>
      </c>
      <c r="AM286" s="18">
        <v>39.9</v>
      </c>
      <c r="AN286" s="2">
        <v>69.558700000000002</v>
      </c>
      <c r="AO286" s="2">
        <v>0.23</v>
      </c>
      <c r="AP286" s="2">
        <v>0.6</v>
      </c>
      <c r="AQ286" s="2">
        <v>35.799999999999997</v>
      </c>
      <c r="AR286" s="2">
        <v>8.7729999999999997</v>
      </c>
      <c r="AS286" s="2">
        <v>0</v>
      </c>
      <c r="AT286" s="2">
        <v>0</v>
      </c>
      <c r="AU286" s="8" t="s">
        <v>577</v>
      </c>
      <c r="AV286" s="2">
        <v>0</v>
      </c>
      <c r="AW286" s="2">
        <v>0.2</v>
      </c>
      <c r="AX286" s="2">
        <v>0.2</v>
      </c>
      <c r="AY286" s="2">
        <v>100</v>
      </c>
      <c r="AZ286" s="2">
        <v>19.549900000000001</v>
      </c>
      <c r="BA286" s="2">
        <v>0.54</v>
      </c>
      <c r="BB286" s="2">
        <v>1.5</v>
      </c>
      <c r="BC286" s="2">
        <v>36</v>
      </c>
      <c r="BD286" s="2">
        <v>71.677099999999996</v>
      </c>
      <c r="BE286" s="4"/>
      <c r="BF286" s="4"/>
    </row>
    <row r="287" spans="1:58" x14ac:dyDescent="0.2">
      <c r="A287" s="29">
        <v>286</v>
      </c>
      <c r="B287" s="7" t="s">
        <v>2</v>
      </c>
      <c r="C287" s="3">
        <v>39932</v>
      </c>
      <c r="D287" s="4" t="s">
        <v>0</v>
      </c>
      <c r="E287" s="4" t="s">
        <v>164</v>
      </c>
      <c r="F287" s="5" t="s">
        <v>190</v>
      </c>
      <c r="G287" s="6">
        <v>0.87916666666666676</v>
      </c>
      <c r="H287" s="6">
        <v>0.9291666666666667</v>
      </c>
      <c r="I287" s="85">
        <f t="shared" si="4"/>
        <v>71.999999999999901</v>
      </c>
      <c r="J287" s="86">
        <f>I287*Segmentos!$D$7*(AH287%)*IF(ISNUMBER(AI287),AI287%,0)</f>
        <v>1189727.9999999984</v>
      </c>
      <c r="K287" s="86">
        <f>I287*Segmentos!$D$7*(AL287%)*IF(ISNUMBER(AM287),AM287%,0)</f>
        <v>2003443.1999999974</v>
      </c>
      <c r="L287" s="4"/>
      <c r="M287" s="2">
        <v>5.62</v>
      </c>
      <c r="N287" s="2">
        <v>18.8</v>
      </c>
      <c r="O287" s="2">
        <v>29.9</v>
      </c>
      <c r="P287" s="2">
        <v>82.8142</v>
      </c>
      <c r="Q287" s="2">
        <v>3.47</v>
      </c>
      <c r="R287" s="2">
        <v>9.9</v>
      </c>
      <c r="S287" s="2">
        <v>35</v>
      </c>
      <c r="T287" s="2">
        <v>8.5409000000000006</v>
      </c>
      <c r="U287" s="2">
        <v>4.49</v>
      </c>
      <c r="V287" s="2">
        <v>16.3</v>
      </c>
      <c r="W287" s="2">
        <v>27.5</v>
      </c>
      <c r="X287" s="2">
        <v>13.8833</v>
      </c>
      <c r="Y287" s="2">
        <v>5.09</v>
      </c>
      <c r="Z287" s="2">
        <v>20.5</v>
      </c>
      <c r="AA287" s="2">
        <v>24.8</v>
      </c>
      <c r="AB287" s="2">
        <v>22.138200000000001</v>
      </c>
      <c r="AC287" s="2">
        <v>7.91</v>
      </c>
      <c r="AD287" s="2">
        <v>23.4</v>
      </c>
      <c r="AE287" s="2">
        <v>33.799999999999997</v>
      </c>
      <c r="AF287" s="2">
        <v>38.2517</v>
      </c>
      <c r="AG287" s="2">
        <v>4.1399999999999997</v>
      </c>
      <c r="AH287" s="22">
        <v>17</v>
      </c>
      <c r="AI287" s="22">
        <v>24.3</v>
      </c>
      <c r="AJ287" s="22">
        <v>28.917300000000001</v>
      </c>
      <c r="AK287" s="18">
        <v>6.96</v>
      </c>
      <c r="AL287" s="18">
        <v>20.399999999999999</v>
      </c>
      <c r="AM287" s="18">
        <v>34.1</v>
      </c>
      <c r="AN287" s="2">
        <v>53.896900000000002</v>
      </c>
      <c r="AO287" s="2">
        <v>6.41</v>
      </c>
      <c r="AP287" s="2">
        <v>19.100000000000001</v>
      </c>
      <c r="AQ287" s="2">
        <v>33.5</v>
      </c>
      <c r="AR287" s="2">
        <v>10.3315</v>
      </c>
      <c r="AS287" s="2">
        <v>7.95</v>
      </c>
      <c r="AT287" s="2">
        <v>17.8</v>
      </c>
      <c r="AU287" s="2">
        <v>44.7</v>
      </c>
      <c r="AV287" s="2">
        <v>25.808</v>
      </c>
      <c r="AW287" s="2">
        <v>6.45</v>
      </c>
      <c r="AX287" s="2">
        <v>21.8</v>
      </c>
      <c r="AY287" s="2">
        <v>29.6</v>
      </c>
      <c r="AZ287" s="2">
        <v>27.334399999999999</v>
      </c>
      <c r="BA287" s="2">
        <v>3.43</v>
      </c>
      <c r="BB287" s="2">
        <v>17</v>
      </c>
      <c r="BC287" s="2">
        <v>20.100000000000001</v>
      </c>
      <c r="BD287" s="2">
        <v>19.340199999999999</v>
      </c>
      <c r="BE287" s="4"/>
      <c r="BF287" s="4"/>
    </row>
    <row r="288" spans="1:58" x14ac:dyDescent="0.2">
      <c r="A288" s="29">
        <v>287</v>
      </c>
      <c r="B288" s="7" t="s">
        <v>16</v>
      </c>
      <c r="C288" s="3">
        <v>39932</v>
      </c>
      <c r="D288" s="4" t="s">
        <v>13</v>
      </c>
      <c r="E288" s="4" t="s">
        <v>166</v>
      </c>
      <c r="F288" s="5" t="s">
        <v>190</v>
      </c>
      <c r="G288" s="6">
        <v>0.92152777777777783</v>
      </c>
      <c r="H288" s="6">
        <v>0.92500000000000004</v>
      </c>
      <c r="I288" s="85">
        <f t="shared" si="4"/>
        <v>4.9999999999999822</v>
      </c>
      <c r="J288" s="86">
        <f>I288*Segmentos!$D$7*(AH288%)*IF(ISNUMBER(AI288),AI288%,0)</f>
        <v>140523.99999999948</v>
      </c>
      <c r="K288" s="86">
        <f>I288*Segmentos!$D$7*(AL288%)*IF(ISNUMBER(AM288),AM288%,0)</f>
        <v>221759.99999999921</v>
      </c>
      <c r="L288" s="4"/>
      <c r="M288" s="2">
        <v>9.15</v>
      </c>
      <c r="N288" s="2">
        <v>11</v>
      </c>
      <c r="O288" s="2">
        <v>83.1</v>
      </c>
      <c r="P288" s="2">
        <v>83.101600000000005</v>
      </c>
      <c r="Q288" s="2">
        <v>4.88</v>
      </c>
      <c r="R288" s="2">
        <v>6.4</v>
      </c>
      <c r="S288" s="2">
        <v>76.400000000000006</v>
      </c>
      <c r="T288" s="2">
        <v>7.3920000000000003</v>
      </c>
      <c r="U288" s="2">
        <v>6.22</v>
      </c>
      <c r="V288" s="2">
        <v>7.7</v>
      </c>
      <c r="W288" s="2">
        <v>80.900000000000006</v>
      </c>
      <c r="X288" s="2">
        <v>11.841699999999999</v>
      </c>
      <c r="Y288" s="2">
        <v>9.7899999999999991</v>
      </c>
      <c r="Z288" s="2">
        <v>11.7</v>
      </c>
      <c r="AA288" s="2">
        <v>83.4</v>
      </c>
      <c r="AB288" s="2">
        <v>26.2544</v>
      </c>
      <c r="AC288" s="2">
        <v>12.61</v>
      </c>
      <c r="AD288" s="2">
        <v>14.8</v>
      </c>
      <c r="AE288" s="2">
        <v>85.2</v>
      </c>
      <c r="AF288" s="2">
        <v>37.613500000000002</v>
      </c>
      <c r="AG288" s="2">
        <v>7.04</v>
      </c>
      <c r="AH288" s="22">
        <v>8.6</v>
      </c>
      <c r="AI288" s="22">
        <v>81.7</v>
      </c>
      <c r="AJ288" s="22">
        <v>30.334700000000002</v>
      </c>
      <c r="AK288" s="18">
        <v>11.05</v>
      </c>
      <c r="AL288" s="18">
        <v>13.2</v>
      </c>
      <c r="AM288" s="18">
        <v>84</v>
      </c>
      <c r="AN288" s="2">
        <v>52.7669</v>
      </c>
      <c r="AO288" s="2">
        <v>10.27</v>
      </c>
      <c r="AP288" s="2">
        <v>11.8</v>
      </c>
      <c r="AQ288" s="2">
        <v>87</v>
      </c>
      <c r="AR288" s="2">
        <v>10.193199999999999</v>
      </c>
      <c r="AS288" s="2">
        <v>7.24</v>
      </c>
      <c r="AT288" s="2">
        <v>8.3000000000000007</v>
      </c>
      <c r="AU288" s="2">
        <v>87.1</v>
      </c>
      <c r="AV288" s="2">
        <v>14.4946</v>
      </c>
      <c r="AW288" s="2">
        <v>10.02</v>
      </c>
      <c r="AX288" s="2">
        <v>11.8</v>
      </c>
      <c r="AY288" s="2">
        <v>85.3</v>
      </c>
      <c r="AZ288" s="2">
        <v>26.178000000000001</v>
      </c>
      <c r="BA288" s="2">
        <v>9.26</v>
      </c>
      <c r="BB288" s="2">
        <v>11.7</v>
      </c>
      <c r="BC288" s="2">
        <v>78.900000000000006</v>
      </c>
      <c r="BD288" s="2">
        <v>32.235799999999998</v>
      </c>
      <c r="BE288" s="4"/>
      <c r="BF288" s="4"/>
    </row>
    <row r="289" spans="1:58" x14ac:dyDescent="0.2">
      <c r="A289" s="29">
        <v>288</v>
      </c>
      <c r="B289" s="7" t="s">
        <v>22</v>
      </c>
      <c r="C289" s="3">
        <v>39932</v>
      </c>
      <c r="D289" s="4" t="s">
        <v>21</v>
      </c>
      <c r="E289" s="4" t="s">
        <v>164</v>
      </c>
      <c r="F289" s="5" t="s">
        <v>190</v>
      </c>
      <c r="G289" s="6">
        <v>0.83263888888888893</v>
      </c>
      <c r="H289" s="6">
        <v>0.87222222222222223</v>
      </c>
      <c r="I289" s="85">
        <f t="shared" si="4"/>
        <v>56.999999999999957</v>
      </c>
      <c r="J289" s="86">
        <f>I289*Segmentos!$D$7*(AH289%)*IF(ISNUMBER(AI289),AI289%,0)</f>
        <v>203011.19999999984</v>
      </c>
      <c r="K289" s="86">
        <f>I289*Segmentos!$D$7*(AL289%)*IF(ISNUMBER(AM289),AM289%,0)</f>
        <v>371001.59999999974</v>
      </c>
      <c r="L289" s="4"/>
      <c r="M289" s="2">
        <v>1.28</v>
      </c>
      <c r="N289" s="2">
        <v>3.9</v>
      </c>
      <c r="O289" s="2">
        <v>32.9</v>
      </c>
      <c r="P289" s="2">
        <v>95.934899999999999</v>
      </c>
      <c r="Q289" s="2">
        <v>0.04</v>
      </c>
      <c r="R289" s="2">
        <v>0.7</v>
      </c>
      <c r="S289" s="2">
        <v>4.9000000000000004</v>
      </c>
      <c r="T289" s="2">
        <v>0.45529999999999998</v>
      </c>
      <c r="U289" s="2">
        <v>1.1000000000000001</v>
      </c>
      <c r="V289" s="2">
        <v>4.7</v>
      </c>
      <c r="W289" s="2">
        <v>23.5</v>
      </c>
      <c r="X289" s="2">
        <v>17.367799999999999</v>
      </c>
      <c r="Y289" s="2">
        <v>0.56999999999999995</v>
      </c>
      <c r="Z289" s="2">
        <v>3</v>
      </c>
      <c r="AA289" s="2">
        <v>19</v>
      </c>
      <c r="AB289" s="2">
        <v>12.694000000000001</v>
      </c>
      <c r="AC289" s="2">
        <v>2.65</v>
      </c>
      <c r="AD289" s="2">
        <v>5.7</v>
      </c>
      <c r="AE289" s="2">
        <v>46.2</v>
      </c>
      <c r="AF289" s="2">
        <v>65.4178</v>
      </c>
      <c r="AG289" s="2">
        <v>0.88</v>
      </c>
      <c r="AH289" s="22">
        <v>4.2</v>
      </c>
      <c r="AI289" s="22">
        <v>21.2</v>
      </c>
      <c r="AJ289" s="22">
        <v>31.448699999999999</v>
      </c>
      <c r="AK289" s="18">
        <v>1.63</v>
      </c>
      <c r="AL289" s="18">
        <v>3.6</v>
      </c>
      <c r="AM289" s="18">
        <v>45.2</v>
      </c>
      <c r="AN289" s="2">
        <v>64.486099999999993</v>
      </c>
      <c r="AO289" s="2">
        <v>0.97</v>
      </c>
      <c r="AP289" s="2">
        <v>5.7</v>
      </c>
      <c r="AQ289" s="2">
        <v>17</v>
      </c>
      <c r="AR289" s="2">
        <v>7.9504999999999999</v>
      </c>
      <c r="AS289" s="2">
        <v>1.44</v>
      </c>
      <c r="AT289" s="2">
        <v>3.6</v>
      </c>
      <c r="AU289" s="2">
        <v>39.9</v>
      </c>
      <c r="AV289" s="2">
        <v>23.754899999999999</v>
      </c>
      <c r="AW289" s="2">
        <v>1.0900000000000001</v>
      </c>
      <c r="AX289" s="2">
        <v>4.5</v>
      </c>
      <c r="AY289" s="2">
        <v>24.2</v>
      </c>
      <c r="AZ289" s="2">
        <v>23.474</v>
      </c>
      <c r="BA289" s="2">
        <v>1.42</v>
      </c>
      <c r="BB289" s="2">
        <v>3.1</v>
      </c>
      <c r="BC289" s="2">
        <v>46.3</v>
      </c>
      <c r="BD289" s="2">
        <v>40.755499999999998</v>
      </c>
      <c r="BE289" s="4"/>
      <c r="BF289" s="4"/>
    </row>
    <row r="290" spans="1:58" x14ac:dyDescent="0.2">
      <c r="A290" s="29">
        <v>289</v>
      </c>
      <c r="B290" s="7" t="s">
        <v>4</v>
      </c>
      <c r="C290" s="3">
        <v>39932</v>
      </c>
      <c r="D290" s="4" t="s">
        <v>3</v>
      </c>
      <c r="E290" s="4" t="s">
        <v>165</v>
      </c>
      <c r="F290" s="5" t="s">
        <v>190</v>
      </c>
      <c r="G290" s="6">
        <v>0.76597222222222217</v>
      </c>
      <c r="H290" s="6">
        <v>0.87291666666666667</v>
      </c>
      <c r="I290" s="85">
        <f t="shared" si="4"/>
        <v>154.00000000000009</v>
      </c>
      <c r="J290" s="86">
        <f>I290*Segmentos!$D$7*(AH290%)*IF(ISNUMBER(AI290),AI290%,0)</f>
        <v>1576405.600000001</v>
      </c>
      <c r="K290" s="86">
        <f>I290*Segmentos!$D$7*(AL290%)*IF(ISNUMBER(AM290),AM290%,0)</f>
        <v>2173248.0000000014</v>
      </c>
      <c r="L290" s="4"/>
      <c r="M290" s="2">
        <v>3.07</v>
      </c>
      <c r="N290" s="2">
        <v>16.3</v>
      </c>
      <c r="O290" s="2">
        <v>18.899999999999999</v>
      </c>
      <c r="P290" s="2">
        <v>65.473799999999997</v>
      </c>
      <c r="Q290" s="2">
        <v>2.72</v>
      </c>
      <c r="R290" s="2">
        <v>15.8</v>
      </c>
      <c r="S290" s="2">
        <v>17.2</v>
      </c>
      <c r="T290" s="2">
        <v>9.6791</v>
      </c>
      <c r="U290" s="2">
        <v>4.76</v>
      </c>
      <c r="V290" s="2">
        <v>18.899999999999999</v>
      </c>
      <c r="W290" s="2">
        <v>25.3</v>
      </c>
      <c r="X290" s="2">
        <v>21.284400000000002</v>
      </c>
      <c r="Y290" s="2">
        <v>3.33</v>
      </c>
      <c r="Z290" s="2">
        <v>17.899999999999999</v>
      </c>
      <c r="AA290" s="2">
        <v>18.5</v>
      </c>
      <c r="AB290" s="2">
        <v>20.923999999999999</v>
      </c>
      <c r="AC290" s="2">
        <v>1.94</v>
      </c>
      <c r="AD290" s="2">
        <v>13.4</v>
      </c>
      <c r="AE290" s="2">
        <v>14.5</v>
      </c>
      <c r="AF290" s="2">
        <v>13.5863</v>
      </c>
      <c r="AG290" s="2">
        <v>2.56</v>
      </c>
      <c r="AH290" s="22">
        <v>15.7</v>
      </c>
      <c r="AI290" s="22">
        <v>16.3</v>
      </c>
      <c r="AJ290" s="22">
        <v>25.9192</v>
      </c>
      <c r="AK290" s="18">
        <v>3.53</v>
      </c>
      <c r="AL290" s="18">
        <v>16.8</v>
      </c>
      <c r="AM290" s="18">
        <v>21</v>
      </c>
      <c r="AN290" s="2">
        <v>39.554600000000001</v>
      </c>
      <c r="AO290" s="2">
        <v>1.69</v>
      </c>
      <c r="AP290" s="2">
        <v>10.8</v>
      </c>
      <c r="AQ290" s="2">
        <v>15.6</v>
      </c>
      <c r="AR290" s="2">
        <v>3.9325999999999999</v>
      </c>
      <c r="AS290" s="2">
        <v>1.74</v>
      </c>
      <c r="AT290" s="2">
        <v>10.9</v>
      </c>
      <c r="AU290" s="2">
        <v>15.9</v>
      </c>
      <c r="AV290" s="2">
        <v>8.1814</v>
      </c>
      <c r="AW290" s="2">
        <v>3.29</v>
      </c>
      <c r="AX290" s="2">
        <v>18.100000000000001</v>
      </c>
      <c r="AY290" s="2">
        <v>18.2</v>
      </c>
      <c r="AZ290" s="2">
        <v>20.153099999999998</v>
      </c>
      <c r="BA290" s="2">
        <v>4.07</v>
      </c>
      <c r="BB290" s="2">
        <v>19.600000000000001</v>
      </c>
      <c r="BC290" s="2">
        <v>20.8</v>
      </c>
      <c r="BD290" s="2">
        <v>33.206699999999998</v>
      </c>
      <c r="BE290" s="4"/>
      <c r="BF290" s="4"/>
    </row>
    <row r="291" spans="1:58" x14ac:dyDescent="0.2">
      <c r="A291" s="29">
        <v>290</v>
      </c>
      <c r="B291" s="7" t="s">
        <v>15</v>
      </c>
      <c r="C291" s="3">
        <v>39933</v>
      </c>
      <c r="D291" s="4" t="s">
        <v>13</v>
      </c>
      <c r="E291" s="4" t="s">
        <v>164</v>
      </c>
      <c r="F291" s="5" t="s">
        <v>191</v>
      </c>
      <c r="G291" s="6">
        <v>0.875</v>
      </c>
      <c r="H291" s="6">
        <v>0.91249999999999998</v>
      </c>
      <c r="I291" s="85">
        <f t="shared" si="4"/>
        <v>53.999999999999972</v>
      </c>
      <c r="J291" s="86">
        <f>I291*Segmentos!$D$7*(AH291%)*IF(ISNUMBER(AI291),AI291%,0)</f>
        <v>1236513.5999999994</v>
      </c>
      <c r="K291" s="86">
        <f>I291*Segmentos!$D$7*(AL291%)*IF(ISNUMBER(AM291),AM291%,0)</f>
        <v>2059667.9999999991</v>
      </c>
      <c r="L291" s="4"/>
      <c r="M291" s="2">
        <v>7.72</v>
      </c>
      <c r="N291" s="2">
        <v>16.899999999999999</v>
      </c>
      <c r="O291" s="2">
        <v>45.6</v>
      </c>
      <c r="P291" s="2">
        <v>87.793599999999998</v>
      </c>
      <c r="Q291" s="2">
        <v>3.96</v>
      </c>
      <c r="R291" s="2">
        <v>10.4</v>
      </c>
      <c r="S291" s="2">
        <v>38.1</v>
      </c>
      <c r="T291" s="2">
        <v>7.5208000000000004</v>
      </c>
      <c r="U291" s="2">
        <v>7.1</v>
      </c>
      <c r="V291" s="2">
        <v>14.2</v>
      </c>
      <c r="W291" s="2">
        <v>49.9</v>
      </c>
      <c r="X291" s="2">
        <v>16.9209</v>
      </c>
      <c r="Y291" s="2">
        <v>5.52</v>
      </c>
      <c r="Z291" s="2">
        <v>15.9</v>
      </c>
      <c r="AA291" s="2">
        <v>34.700000000000003</v>
      </c>
      <c r="AB291" s="2">
        <v>18.523700000000002</v>
      </c>
      <c r="AC291" s="2">
        <v>12.01</v>
      </c>
      <c r="AD291" s="2">
        <v>22.9</v>
      </c>
      <c r="AE291" s="2">
        <v>52.5</v>
      </c>
      <c r="AF291" s="2">
        <v>44.828200000000002</v>
      </c>
      <c r="AG291" s="2">
        <v>5.72</v>
      </c>
      <c r="AH291" s="22">
        <v>14.1</v>
      </c>
      <c r="AI291" s="22">
        <v>40.6</v>
      </c>
      <c r="AJ291" s="22">
        <v>30.866199999999999</v>
      </c>
      <c r="AK291" s="18">
        <v>9.5299999999999994</v>
      </c>
      <c r="AL291" s="18">
        <v>19.5</v>
      </c>
      <c r="AM291" s="18">
        <v>48.9</v>
      </c>
      <c r="AN291" s="2">
        <v>56.927399999999999</v>
      </c>
      <c r="AO291" s="2">
        <v>8.5299999999999994</v>
      </c>
      <c r="AP291" s="2">
        <v>16.600000000000001</v>
      </c>
      <c r="AQ291" s="2">
        <v>51.3</v>
      </c>
      <c r="AR291" s="2">
        <v>10.5954</v>
      </c>
      <c r="AS291" s="2">
        <v>6.08</v>
      </c>
      <c r="AT291" s="2">
        <v>14.1</v>
      </c>
      <c r="AU291" s="2">
        <v>43.2</v>
      </c>
      <c r="AV291" s="2">
        <v>15.222099999999999</v>
      </c>
      <c r="AW291" s="2">
        <v>8.2100000000000009</v>
      </c>
      <c r="AX291" s="2">
        <v>20</v>
      </c>
      <c r="AY291" s="2">
        <v>41.2</v>
      </c>
      <c r="AZ291" s="2">
        <v>26.844899999999999</v>
      </c>
      <c r="BA291" s="2">
        <v>8.07</v>
      </c>
      <c r="BB291" s="2">
        <v>16.399999999999999</v>
      </c>
      <c r="BC291" s="2">
        <v>49.3</v>
      </c>
      <c r="BD291" s="2">
        <v>35.1312</v>
      </c>
      <c r="BE291" s="4"/>
      <c r="BF291" s="4"/>
    </row>
    <row r="292" spans="1:58" x14ac:dyDescent="0.2">
      <c r="A292" s="29">
        <v>291</v>
      </c>
      <c r="B292" s="7" t="s">
        <v>5</v>
      </c>
      <c r="C292" s="3">
        <v>39933</v>
      </c>
      <c r="D292" s="4" t="s">
        <v>3</v>
      </c>
      <c r="E292" s="4" t="s">
        <v>164</v>
      </c>
      <c r="F292" s="5" t="s">
        <v>191</v>
      </c>
      <c r="G292" s="6">
        <v>0.87430555555555556</v>
      </c>
      <c r="H292" s="6">
        <v>0.9194444444444444</v>
      </c>
      <c r="I292" s="85">
        <f t="shared" si="4"/>
        <v>64.999999999999929</v>
      </c>
      <c r="J292" s="86">
        <f>I292*Segmentos!$D$7*(AH292%)*IF(ISNUMBER(AI292),AI292%,0)</f>
        <v>1212561.9999999986</v>
      </c>
      <c r="K292" s="86">
        <f>I292*Segmentos!$D$7*(AL292%)*IF(ISNUMBER(AM292),AM292%,0)</f>
        <v>1367547.9999999984</v>
      </c>
      <c r="L292" s="4"/>
      <c r="M292" s="2">
        <v>4.9800000000000004</v>
      </c>
      <c r="N292" s="2">
        <v>16.600000000000001</v>
      </c>
      <c r="O292" s="2">
        <v>29.9</v>
      </c>
      <c r="P292" s="2">
        <v>85.143600000000006</v>
      </c>
      <c r="Q292" s="2">
        <v>2.4900000000000002</v>
      </c>
      <c r="R292" s="2">
        <v>10.199999999999999</v>
      </c>
      <c r="S292" s="2">
        <v>24.4</v>
      </c>
      <c r="T292" s="2">
        <v>7.1055999999999999</v>
      </c>
      <c r="U292" s="2">
        <v>4.42</v>
      </c>
      <c r="V292" s="2">
        <v>11</v>
      </c>
      <c r="W292" s="2">
        <v>40.299999999999997</v>
      </c>
      <c r="X292" s="2">
        <v>15.854200000000001</v>
      </c>
      <c r="Y292" s="2">
        <v>5.47</v>
      </c>
      <c r="Z292" s="2">
        <v>18.5</v>
      </c>
      <c r="AA292" s="2">
        <v>29.6</v>
      </c>
      <c r="AB292" s="2">
        <v>27.604700000000001</v>
      </c>
      <c r="AC292" s="2">
        <v>6.16</v>
      </c>
      <c r="AD292" s="2">
        <v>21.9</v>
      </c>
      <c r="AE292" s="2">
        <v>28.2</v>
      </c>
      <c r="AF292" s="2">
        <v>34.5792</v>
      </c>
      <c r="AG292" s="2">
        <v>4.67</v>
      </c>
      <c r="AH292" s="22">
        <v>14.9</v>
      </c>
      <c r="AI292" s="22">
        <v>31.3</v>
      </c>
      <c r="AJ292" s="22">
        <v>37.8825</v>
      </c>
      <c r="AK292" s="18">
        <v>5.26</v>
      </c>
      <c r="AL292" s="18">
        <v>18.2</v>
      </c>
      <c r="AM292" s="18">
        <v>28.9</v>
      </c>
      <c r="AN292" s="2">
        <v>47.261099999999999</v>
      </c>
      <c r="AO292" s="2">
        <v>3.03</v>
      </c>
      <c r="AP292" s="2">
        <v>9</v>
      </c>
      <c r="AQ292" s="2">
        <v>33.6</v>
      </c>
      <c r="AR292" s="2">
        <v>5.6590999999999996</v>
      </c>
      <c r="AS292" s="2">
        <v>4.82</v>
      </c>
      <c r="AT292" s="2">
        <v>14.4</v>
      </c>
      <c r="AU292" s="2">
        <v>33.5</v>
      </c>
      <c r="AV292" s="2">
        <v>18.145800000000001</v>
      </c>
      <c r="AW292" s="2">
        <v>5.87</v>
      </c>
      <c r="AX292" s="2">
        <v>19.399999999999999</v>
      </c>
      <c r="AY292" s="2">
        <v>30.3</v>
      </c>
      <c r="AZ292" s="2">
        <v>28.825600000000001</v>
      </c>
      <c r="BA292" s="2">
        <v>4.97</v>
      </c>
      <c r="BB292" s="2">
        <v>18.100000000000001</v>
      </c>
      <c r="BC292" s="2">
        <v>27.4</v>
      </c>
      <c r="BD292" s="2">
        <v>32.513199999999998</v>
      </c>
      <c r="BE292" s="4"/>
      <c r="BF292" s="4"/>
    </row>
    <row r="293" spans="1:58" x14ac:dyDescent="0.2">
      <c r="A293" s="29">
        <v>292</v>
      </c>
      <c r="B293" s="7" t="s">
        <v>18</v>
      </c>
      <c r="C293" s="3">
        <v>39933</v>
      </c>
      <c r="D293" s="4" t="s">
        <v>17</v>
      </c>
      <c r="E293" s="4" t="s">
        <v>168</v>
      </c>
      <c r="F293" s="5" t="s">
        <v>191</v>
      </c>
      <c r="G293" s="6">
        <v>0.83194444444444438</v>
      </c>
      <c r="H293" s="6">
        <v>0.91249999999999998</v>
      </c>
      <c r="I293" s="85">
        <f t="shared" si="4"/>
        <v>116.00000000000007</v>
      </c>
      <c r="J293" s="86">
        <f>I293*Segmentos!$D$7*(AH293%)*IF(ISNUMBER(AI293),AI293%,0)</f>
        <v>380108.80000000022</v>
      </c>
      <c r="K293" s="86">
        <f>I293*Segmentos!$D$7*(AL293%)*IF(ISNUMBER(AM293),AM293%,0)</f>
        <v>523392.00000000029</v>
      </c>
      <c r="L293" s="4" t="s">
        <v>228</v>
      </c>
      <c r="M293" s="2">
        <v>0.98</v>
      </c>
      <c r="N293" s="2">
        <v>5.0999999999999996</v>
      </c>
      <c r="O293" s="2">
        <v>19.100000000000001</v>
      </c>
      <c r="P293" s="2">
        <v>83.607900000000001</v>
      </c>
      <c r="Q293" s="2">
        <v>0</v>
      </c>
      <c r="R293" s="2">
        <v>0.2</v>
      </c>
      <c r="S293" s="2">
        <v>1.7</v>
      </c>
      <c r="T293" s="2">
        <v>4.4400000000000002E-2</v>
      </c>
      <c r="U293" s="2">
        <v>0.04</v>
      </c>
      <c r="V293" s="2">
        <v>1.8</v>
      </c>
      <c r="W293" s="2">
        <v>2</v>
      </c>
      <c r="X293" s="2">
        <v>0.64459999999999995</v>
      </c>
      <c r="Y293" s="2">
        <v>1.37</v>
      </c>
      <c r="Z293" s="2">
        <v>6</v>
      </c>
      <c r="AA293" s="2">
        <v>22.8</v>
      </c>
      <c r="AB293" s="2">
        <v>34.652299999999997</v>
      </c>
      <c r="AC293" s="2">
        <v>1.72</v>
      </c>
      <c r="AD293" s="2">
        <v>9</v>
      </c>
      <c r="AE293" s="2">
        <v>19.2</v>
      </c>
      <c r="AF293" s="2">
        <v>48.266599999999997</v>
      </c>
      <c r="AG293" s="2">
        <v>0.82</v>
      </c>
      <c r="AH293" s="22">
        <v>6.4</v>
      </c>
      <c r="AI293" s="22">
        <v>12.8</v>
      </c>
      <c r="AJ293" s="22">
        <v>33.3474</v>
      </c>
      <c r="AK293" s="18">
        <v>1.1200000000000001</v>
      </c>
      <c r="AL293" s="18">
        <v>4</v>
      </c>
      <c r="AM293" s="18">
        <v>28.2</v>
      </c>
      <c r="AN293" s="2">
        <v>50.2605</v>
      </c>
      <c r="AO293" s="2">
        <v>0.01</v>
      </c>
      <c r="AP293" s="2">
        <v>0.5</v>
      </c>
      <c r="AQ293" s="2">
        <v>1.3</v>
      </c>
      <c r="AR293" s="2">
        <v>6.5500000000000003E-2</v>
      </c>
      <c r="AS293" s="2">
        <v>0.53</v>
      </c>
      <c r="AT293" s="2">
        <v>1.6</v>
      </c>
      <c r="AU293" s="2">
        <v>32.5</v>
      </c>
      <c r="AV293" s="2">
        <v>10.083500000000001</v>
      </c>
      <c r="AW293" s="2">
        <v>0.22</v>
      </c>
      <c r="AX293" s="2">
        <v>4</v>
      </c>
      <c r="AY293" s="2">
        <v>5.5</v>
      </c>
      <c r="AZ293" s="2">
        <v>5.4206000000000003</v>
      </c>
      <c r="BA293" s="2">
        <v>2.0699999999999998</v>
      </c>
      <c r="BB293" s="2">
        <v>9.3000000000000007</v>
      </c>
      <c r="BC293" s="2">
        <v>22.3</v>
      </c>
      <c r="BD293" s="2">
        <v>68.038399999999996</v>
      </c>
      <c r="BE293" s="4"/>
      <c r="BF293" s="4"/>
    </row>
    <row r="294" spans="1:58" x14ac:dyDescent="0.2">
      <c r="A294" s="29">
        <v>293</v>
      </c>
      <c r="B294" s="7" t="s">
        <v>9</v>
      </c>
      <c r="C294" s="3">
        <v>39933</v>
      </c>
      <c r="D294" s="4" t="s">
        <v>8</v>
      </c>
      <c r="E294" s="4" t="s">
        <v>168</v>
      </c>
      <c r="F294" s="5" t="s">
        <v>191</v>
      </c>
      <c r="G294" s="6">
        <v>0.8027777777777777</v>
      </c>
      <c r="H294" s="6">
        <v>0.87430555555555556</v>
      </c>
      <c r="I294" s="85">
        <f t="shared" si="4"/>
        <v>103.00000000000011</v>
      </c>
      <c r="J294" s="86">
        <f>I294*Segmentos!$D$7*(AH294%)*IF(ISNUMBER(AI294),AI294%,0)</f>
        <v>1091264.4000000011</v>
      </c>
      <c r="K294" s="86">
        <f>I294*Segmentos!$D$7*(AL294%)*IF(ISNUMBER(AM294),AM294%,0)</f>
        <v>1580102.4000000015</v>
      </c>
      <c r="L294" s="4" t="s">
        <v>227</v>
      </c>
      <c r="M294" s="2">
        <v>3.27</v>
      </c>
      <c r="N294" s="2">
        <v>12.6</v>
      </c>
      <c r="O294" s="2">
        <v>26</v>
      </c>
      <c r="P294" s="2">
        <v>87.733699999999999</v>
      </c>
      <c r="Q294" s="2">
        <v>0.88</v>
      </c>
      <c r="R294" s="2">
        <v>5.2</v>
      </c>
      <c r="S294" s="2">
        <v>17</v>
      </c>
      <c r="T294" s="2">
        <v>3.9605999999999999</v>
      </c>
      <c r="U294" s="2">
        <v>1.24</v>
      </c>
      <c r="V294" s="2">
        <v>4.5</v>
      </c>
      <c r="W294" s="2">
        <v>27.4</v>
      </c>
      <c r="X294" s="2">
        <v>7.0016999999999996</v>
      </c>
      <c r="Y294" s="2">
        <v>3.25</v>
      </c>
      <c r="Z294" s="2">
        <v>14.4</v>
      </c>
      <c r="AA294" s="2">
        <v>22.5</v>
      </c>
      <c r="AB294" s="2">
        <v>25.7865</v>
      </c>
      <c r="AC294" s="2">
        <v>5.78</v>
      </c>
      <c r="AD294" s="2">
        <v>19.8</v>
      </c>
      <c r="AE294" s="2">
        <v>29.2</v>
      </c>
      <c r="AF294" s="2">
        <v>50.984999999999999</v>
      </c>
      <c r="AG294" s="2">
        <v>2.65</v>
      </c>
      <c r="AH294" s="22">
        <v>10.9</v>
      </c>
      <c r="AI294" s="22">
        <v>24.3</v>
      </c>
      <c r="AJ294" s="22">
        <v>33.821300000000001</v>
      </c>
      <c r="AK294" s="18">
        <v>3.82</v>
      </c>
      <c r="AL294" s="18">
        <v>14.1</v>
      </c>
      <c r="AM294" s="18">
        <v>27.2</v>
      </c>
      <c r="AN294" s="2">
        <v>53.912399999999998</v>
      </c>
      <c r="AO294" s="2">
        <v>0.54</v>
      </c>
      <c r="AP294" s="2">
        <v>2.7</v>
      </c>
      <c r="AQ294" s="2">
        <v>20.100000000000001</v>
      </c>
      <c r="AR294" s="2">
        <v>1.573</v>
      </c>
      <c r="AS294" s="2">
        <v>1.42</v>
      </c>
      <c r="AT294" s="2">
        <v>6</v>
      </c>
      <c r="AU294" s="2">
        <v>23.8</v>
      </c>
      <c r="AV294" s="2">
        <v>8.3934999999999995</v>
      </c>
      <c r="AW294" s="2">
        <v>2.77</v>
      </c>
      <c r="AX294" s="2">
        <v>14.5</v>
      </c>
      <c r="AY294" s="2">
        <v>19.100000000000001</v>
      </c>
      <c r="AZ294" s="2">
        <v>21.366800000000001</v>
      </c>
      <c r="BA294" s="2">
        <v>5.48</v>
      </c>
      <c r="BB294" s="2">
        <v>17.7</v>
      </c>
      <c r="BC294" s="2">
        <v>30.9</v>
      </c>
      <c r="BD294" s="2">
        <v>56.400300000000001</v>
      </c>
      <c r="BE294" s="4"/>
      <c r="BF294" s="4"/>
    </row>
    <row r="295" spans="1:58" x14ac:dyDescent="0.2">
      <c r="A295" s="29">
        <v>294</v>
      </c>
      <c r="B295" s="7" t="s">
        <v>1</v>
      </c>
      <c r="C295" s="3">
        <v>39933</v>
      </c>
      <c r="D295" s="4" t="s">
        <v>0</v>
      </c>
      <c r="E295" s="4" t="s">
        <v>163</v>
      </c>
      <c r="F295" s="5" t="s">
        <v>191</v>
      </c>
      <c r="G295" s="6">
        <v>0.84722222222222221</v>
      </c>
      <c r="H295" s="6">
        <v>0.88194444444444453</v>
      </c>
      <c r="I295" s="85">
        <f t="shared" si="4"/>
        <v>50.000000000000142</v>
      </c>
      <c r="J295" s="86">
        <f>I295*Segmentos!$D$7*(AH295%)*IF(ISNUMBER(AI295),AI295%,0)</f>
        <v>842140.00000000221</v>
      </c>
      <c r="K295" s="86">
        <f>I295*Segmentos!$D$7*(AL295%)*IF(ISNUMBER(AM295),AM295%,0)</f>
        <v>1358500.000000004</v>
      </c>
      <c r="L295" s="4"/>
      <c r="M295" s="2">
        <v>5.57</v>
      </c>
      <c r="N295" s="2">
        <v>11.3</v>
      </c>
      <c r="O295" s="2">
        <v>49.4</v>
      </c>
      <c r="P295" s="2">
        <v>77.8703</v>
      </c>
      <c r="Q295" s="2">
        <v>4.8</v>
      </c>
      <c r="R295" s="2">
        <v>10.8</v>
      </c>
      <c r="S295" s="2">
        <v>44.7</v>
      </c>
      <c r="T295" s="2">
        <v>11.2126</v>
      </c>
      <c r="U295" s="2">
        <v>5.28</v>
      </c>
      <c r="V295" s="2">
        <v>10.9</v>
      </c>
      <c r="W295" s="2">
        <v>48.5</v>
      </c>
      <c r="X295" s="2">
        <v>15.49</v>
      </c>
      <c r="Y295" s="2">
        <v>5.84</v>
      </c>
      <c r="Z295" s="2">
        <v>12.5</v>
      </c>
      <c r="AA295" s="2">
        <v>46.6</v>
      </c>
      <c r="AB295" s="2">
        <v>24.113600000000002</v>
      </c>
      <c r="AC295" s="2">
        <v>5.89</v>
      </c>
      <c r="AD295" s="2">
        <v>10.6</v>
      </c>
      <c r="AE295" s="2">
        <v>55.4</v>
      </c>
      <c r="AF295" s="2">
        <v>27.054099999999998</v>
      </c>
      <c r="AG295" s="2">
        <v>4.1900000000000004</v>
      </c>
      <c r="AH295" s="22">
        <v>7.9</v>
      </c>
      <c r="AI295" s="22">
        <v>53.3</v>
      </c>
      <c r="AJ295" s="22">
        <v>27.808800000000002</v>
      </c>
      <c r="AK295" s="18">
        <v>6.81</v>
      </c>
      <c r="AL295" s="18">
        <v>14.3</v>
      </c>
      <c r="AM295" s="18">
        <v>47.5</v>
      </c>
      <c r="AN295" s="2">
        <v>50.061500000000002</v>
      </c>
      <c r="AO295" s="2">
        <v>3.32</v>
      </c>
      <c r="AP295" s="2">
        <v>9.8000000000000007</v>
      </c>
      <c r="AQ295" s="2">
        <v>33.799999999999997</v>
      </c>
      <c r="AR295" s="2">
        <v>5.0743</v>
      </c>
      <c r="AS295" s="2">
        <v>6.45</v>
      </c>
      <c r="AT295" s="2">
        <v>11.5</v>
      </c>
      <c r="AU295" s="2">
        <v>56.2</v>
      </c>
      <c r="AV295" s="2">
        <v>19.8857</v>
      </c>
      <c r="AW295" s="2">
        <v>5.99</v>
      </c>
      <c r="AX295" s="2">
        <v>12.5</v>
      </c>
      <c r="AY295" s="2">
        <v>47.8</v>
      </c>
      <c r="AZ295" s="2">
        <v>24.085999999999999</v>
      </c>
      <c r="BA295" s="2">
        <v>5.38</v>
      </c>
      <c r="BB295" s="2">
        <v>10.6</v>
      </c>
      <c r="BC295" s="2">
        <v>50.6</v>
      </c>
      <c r="BD295" s="2">
        <v>28.824200000000001</v>
      </c>
      <c r="BE295" s="4"/>
      <c r="BF295" s="4"/>
    </row>
    <row r="296" spans="1:58" x14ac:dyDescent="0.2">
      <c r="A296" s="29">
        <v>295</v>
      </c>
      <c r="B296" s="7" t="s">
        <v>29</v>
      </c>
      <c r="C296" s="3">
        <v>39933</v>
      </c>
      <c r="D296" s="4" t="s">
        <v>28</v>
      </c>
      <c r="E296" s="4" t="s">
        <v>169</v>
      </c>
      <c r="F296" s="5" t="s">
        <v>191</v>
      </c>
      <c r="G296" s="6">
        <v>0.84444444444444444</v>
      </c>
      <c r="H296" s="6">
        <v>0.87361111111111101</v>
      </c>
      <c r="I296" s="85">
        <f t="shared" si="4"/>
        <v>41.999999999999851</v>
      </c>
      <c r="J296" s="86">
        <f>I296*Segmentos!$D$7*(AH296%)*IF(ISNUMBER(AI296),AI296%,0)</f>
        <v>27686.399999999907</v>
      </c>
      <c r="K296" s="86">
        <f>I296*Segmentos!$D$7*(AL296%)*IF(ISNUMBER(AM296),AM296%,0)</f>
        <v>84907.199999999691</v>
      </c>
      <c r="L296" s="4"/>
      <c r="M296" s="2">
        <v>0.34</v>
      </c>
      <c r="N296" s="2">
        <v>1.7</v>
      </c>
      <c r="O296" s="2">
        <v>19.600000000000001</v>
      </c>
      <c r="P296" s="2">
        <v>70.285499999999999</v>
      </c>
      <c r="Q296" s="2">
        <v>0</v>
      </c>
      <c r="R296" s="2">
        <v>0.1</v>
      </c>
      <c r="S296" s="2">
        <v>2.4</v>
      </c>
      <c r="T296" s="2">
        <v>4.5600000000000002E-2</v>
      </c>
      <c r="U296" s="2">
        <v>0.17</v>
      </c>
      <c r="V296" s="2">
        <v>1.2</v>
      </c>
      <c r="W296" s="2">
        <v>14</v>
      </c>
      <c r="X296" s="2">
        <v>7.5006000000000004</v>
      </c>
      <c r="Y296" s="2">
        <v>0.01</v>
      </c>
      <c r="Z296" s="2">
        <v>0.4</v>
      </c>
      <c r="AA296" s="2">
        <v>2.9</v>
      </c>
      <c r="AB296" s="2">
        <v>0.76770000000000005</v>
      </c>
      <c r="AC296" s="2">
        <v>0.91</v>
      </c>
      <c r="AD296" s="2">
        <v>4.0999999999999996</v>
      </c>
      <c r="AE296" s="2">
        <v>22.4</v>
      </c>
      <c r="AF296" s="2">
        <v>61.971699999999998</v>
      </c>
      <c r="AG296" s="2">
        <v>0.16</v>
      </c>
      <c r="AH296" s="22">
        <v>1.6</v>
      </c>
      <c r="AI296" s="22">
        <v>10.3</v>
      </c>
      <c r="AJ296" s="22">
        <v>15.802</v>
      </c>
      <c r="AK296" s="18">
        <v>0.5</v>
      </c>
      <c r="AL296" s="18">
        <v>1.9</v>
      </c>
      <c r="AM296" s="18">
        <v>26.6</v>
      </c>
      <c r="AN296" s="2">
        <v>54.483499999999999</v>
      </c>
      <c r="AO296" s="2">
        <v>0.04</v>
      </c>
      <c r="AP296" s="2">
        <v>1</v>
      </c>
      <c r="AQ296" s="2">
        <v>3.9</v>
      </c>
      <c r="AR296" s="2">
        <v>0.86070000000000002</v>
      </c>
      <c r="AS296" s="2">
        <v>0.16</v>
      </c>
      <c r="AT296" s="2">
        <v>0.9</v>
      </c>
      <c r="AU296" s="2">
        <v>18.100000000000001</v>
      </c>
      <c r="AV296" s="2">
        <v>7.1040000000000001</v>
      </c>
      <c r="AW296" s="2">
        <v>0.38</v>
      </c>
      <c r="AX296" s="2">
        <v>2</v>
      </c>
      <c r="AY296" s="2">
        <v>19.600000000000001</v>
      </c>
      <c r="AZ296" s="2">
        <v>22.904699999999998</v>
      </c>
      <c r="BA296" s="2">
        <v>0.5</v>
      </c>
      <c r="BB296" s="2">
        <v>2.2999999999999998</v>
      </c>
      <c r="BC296" s="2">
        <v>21.9</v>
      </c>
      <c r="BD296" s="2">
        <v>39.416200000000003</v>
      </c>
      <c r="BE296" s="4"/>
      <c r="BF296" s="4"/>
    </row>
    <row r="297" spans="1:58" x14ac:dyDescent="0.2">
      <c r="A297" s="29">
        <v>296</v>
      </c>
      <c r="B297" s="7" t="s">
        <v>36</v>
      </c>
      <c r="C297" s="3">
        <v>39933</v>
      </c>
      <c r="D297" s="4" t="s">
        <v>13</v>
      </c>
      <c r="E297" s="4" t="s">
        <v>163</v>
      </c>
      <c r="F297" s="5" t="s">
        <v>191</v>
      </c>
      <c r="G297" s="6">
        <v>0.9159722222222223</v>
      </c>
      <c r="H297" s="6">
        <v>0.94166666666666676</v>
      </c>
      <c r="I297" s="85">
        <f t="shared" si="4"/>
        <v>37.000000000000028</v>
      </c>
      <c r="J297" s="86">
        <f>I297*Segmentos!$D$7*(AH297%)*IF(ISNUMBER(AI297),AI297%,0)</f>
        <v>980485.20000000077</v>
      </c>
      <c r="K297" s="86">
        <f>I297*Segmentos!$D$7*(AL297%)*IF(ISNUMBER(AM297),AM297%,0)</f>
        <v>1960171.2000000016</v>
      </c>
      <c r="L297" s="4"/>
      <c r="M297" s="2">
        <v>10.1</v>
      </c>
      <c r="N297" s="2">
        <v>19.5</v>
      </c>
      <c r="O297" s="2">
        <v>51.6</v>
      </c>
      <c r="P297" s="2">
        <v>83.9726</v>
      </c>
      <c r="Q297" s="2">
        <v>5.25</v>
      </c>
      <c r="R297" s="2">
        <v>14</v>
      </c>
      <c r="S297" s="2">
        <v>37.5</v>
      </c>
      <c r="T297" s="2">
        <v>7.2912999999999997</v>
      </c>
      <c r="U297" s="2">
        <v>7.98</v>
      </c>
      <c r="V297" s="2">
        <v>15.5</v>
      </c>
      <c r="W297" s="2">
        <v>51.4</v>
      </c>
      <c r="X297" s="2">
        <v>13.924200000000001</v>
      </c>
      <c r="Y297" s="2">
        <v>10.48</v>
      </c>
      <c r="Z297" s="2">
        <v>19.600000000000001</v>
      </c>
      <c r="AA297" s="2">
        <v>53.4</v>
      </c>
      <c r="AB297" s="2">
        <v>25.742100000000001</v>
      </c>
      <c r="AC297" s="2">
        <v>13.56</v>
      </c>
      <c r="AD297" s="2">
        <v>24.8</v>
      </c>
      <c r="AE297" s="2">
        <v>54.6</v>
      </c>
      <c r="AF297" s="2">
        <v>37.014899999999997</v>
      </c>
      <c r="AG297" s="2">
        <v>6.64</v>
      </c>
      <c r="AH297" s="22">
        <v>15.3</v>
      </c>
      <c r="AI297" s="22">
        <v>43.3</v>
      </c>
      <c r="AJ297" s="22">
        <v>26.183399999999999</v>
      </c>
      <c r="AK297" s="18">
        <v>13.22</v>
      </c>
      <c r="AL297" s="18">
        <v>23.4</v>
      </c>
      <c r="AM297" s="18">
        <v>56.6</v>
      </c>
      <c r="AN297" s="2">
        <v>57.789200000000001</v>
      </c>
      <c r="AO297" s="2">
        <v>8.3000000000000007</v>
      </c>
      <c r="AP297" s="2">
        <v>14</v>
      </c>
      <c r="AQ297" s="2">
        <v>59.4</v>
      </c>
      <c r="AR297" s="2">
        <v>7.5429000000000004</v>
      </c>
      <c r="AS297" s="2">
        <v>9.51</v>
      </c>
      <c r="AT297" s="2">
        <v>15</v>
      </c>
      <c r="AU297" s="2">
        <v>63.4</v>
      </c>
      <c r="AV297" s="2">
        <v>17.430299999999999</v>
      </c>
      <c r="AW297" s="2">
        <v>10.119999999999999</v>
      </c>
      <c r="AX297" s="2">
        <v>20.100000000000001</v>
      </c>
      <c r="AY297" s="2">
        <v>50.3</v>
      </c>
      <c r="AZ297" s="2">
        <v>24.200399999999998</v>
      </c>
      <c r="BA297" s="2">
        <v>10.93</v>
      </c>
      <c r="BB297" s="2">
        <v>23.3</v>
      </c>
      <c r="BC297" s="2">
        <v>46.8</v>
      </c>
      <c r="BD297" s="2">
        <v>34.798900000000003</v>
      </c>
      <c r="BE297" s="4"/>
      <c r="BF297" s="4"/>
    </row>
    <row r="298" spans="1:58" x14ac:dyDescent="0.2">
      <c r="A298" s="29">
        <v>297</v>
      </c>
      <c r="B298" s="7" t="s">
        <v>30</v>
      </c>
      <c r="C298" s="3">
        <v>39933</v>
      </c>
      <c r="D298" s="4" t="s">
        <v>28</v>
      </c>
      <c r="E298" s="4" t="s">
        <v>163</v>
      </c>
      <c r="F298" s="5" t="s">
        <v>191</v>
      </c>
      <c r="G298" s="6">
        <v>0.87361111111111101</v>
      </c>
      <c r="H298" s="6">
        <v>0.91111111111111109</v>
      </c>
      <c r="I298" s="85">
        <f t="shared" si="4"/>
        <v>54.000000000000128</v>
      </c>
      <c r="J298" s="86">
        <f>I298*Segmentos!$D$7*(AH298%)*IF(ISNUMBER(AI298),AI298%,0)</f>
        <v>25272.000000000065</v>
      </c>
      <c r="K298" s="86">
        <f>I298*Segmentos!$D$7*(AL298%)*IF(ISNUMBER(AM298),AM298%,0)</f>
        <v>265161.60000000068</v>
      </c>
      <c r="L298" s="4"/>
      <c r="M298" s="2">
        <v>0.69</v>
      </c>
      <c r="N298" s="2">
        <v>2.1</v>
      </c>
      <c r="O298" s="2">
        <v>32.6</v>
      </c>
      <c r="P298" s="2">
        <v>81.099100000000007</v>
      </c>
      <c r="Q298" s="2">
        <v>0.03</v>
      </c>
      <c r="R298" s="2">
        <v>0.4</v>
      </c>
      <c r="S298" s="2">
        <v>8</v>
      </c>
      <c r="T298" s="2">
        <v>0.58130000000000004</v>
      </c>
      <c r="U298" s="2">
        <v>0.31</v>
      </c>
      <c r="V298" s="2">
        <v>1.3</v>
      </c>
      <c r="W298" s="2">
        <v>22.9</v>
      </c>
      <c r="X298" s="2">
        <v>7.4870000000000001</v>
      </c>
      <c r="Y298" s="2">
        <v>0.33</v>
      </c>
      <c r="Z298" s="2">
        <v>1</v>
      </c>
      <c r="AA298" s="2">
        <v>31.1</v>
      </c>
      <c r="AB298" s="2">
        <v>11.2272</v>
      </c>
      <c r="AC298" s="2">
        <v>1.61</v>
      </c>
      <c r="AD298" s="2">
        <v>4.5</v>
      </c>
      <c r="AE298" s="2">
        <v>35.700000000000003</v>
      </c>
      <c r="AF298" s="2">
        <v>61.803600000000003</v>
      </c>
      <c r="AG298" s="2">
        <v>0.11</v>
      </c>
      <c r="AH298" s="22">
        <v>0.9</v>
      </c>
      <c r="AI298" s="22">
        <v>13</v>
      </c>
      <c r="AJ298" s="22">
        <v>6.1475</v>
      </c>
      <c r="AK298" s="18">
        <v>1.22</v>
      </c>
      <c r="AL298" s="18">
        <v>3.3</v>
      </c>
      <c r="AM298" s="18">
        <v>37.200000000000003</v>
      </c>
      <c r="AN298" s="2">
        <v>74.951599999999999</v>
      </c>
      <c r="AO298" s="2">
        <v>0.37</v>
      </c>
      <c r="AP298" s="2">
        <v>1.2</v>
      </c>
      <c r="AQ298" s="2">
        <v>31.8</v>
      </c>
      <c r="AR298" s="2">
        <v>4.7453000000000003</v>
      </c>
      <c r="AS298" s="2">
        <v>0.37</v>
      </c>
      <c r="AT298" s="2">
        <v>1.3</v>
      </c>
      <c r="AU298" s="2">
        <v>28.1</v>
      </c>
      <c r="AV298" s="2">
        <v>9.4136000000000006</v>
      </c>
      <c r="AW298" s="2">
        <v>0.77</v>
      </c>
      <c r="AX298" s="2">
        <v>1.5</v>
      </c>
      <c r="AY298" s="2">
        <v>52</v>
      </c>
      <c r="AZ298" s="2">
        <v>25.939699999999998</v>
      </c>
      <c r="BA298" s="2">
        <v>0.92</v>
      </c>
      <c r="BB298" s="2">
        <v>3.4</v>
      </c>
      <c r="BC298" s="2">
        <v>27.2</v>
      </c>
      <c r="BD298" s="2">
        <v>41.000500000000002</v>
      </c>
      <c r="BE298" s="4"/>
      <c r="BF298" s="4"/>
    </row>
    <row r="299" spans="1:58" x14ac:dyDescent="0.2">
      <c r="A299" s="29">
        <v>298</v>
      </c>
      <c r="B299" s="7" t="s">
        <v>20</v>
      </c>
      <c r="C299" s="3">
        <v>39933</v>
      </c>
      <c r="D299" s="4" t="s">
        <v>17</v>
      </c>
      <c r="E299" s="4" t="s">
        <v>169</v>
      </c>
      <c r="F299" s="5" t="s">
        <v>191</v>
      </c>
      <c r="G299" s="6">
        <v>0.9159722222222223</v>
      </c>
      <c r="H299" s="6">
        <v>0.95833333333333337</v>
      </c>
      <c r="I299" s="85">
        <f t="shared" si="4"/>
        <v>60.999999999999943</v>
      </c>
      <c r="J299" s="86">
        <f>I299*Segmentos!$D$7*(AH299%)*IF(ISNUMBER(AI299),AI299%,0)</f>
        <v>218379.9999999998</v>
      </c>
      <c r="K299" s="86">
        <f>I299*Segmentos!$D$7*(AL299%)*IF(ISNUMBER(AM299),AM299%,0)</f>
        <v>340989.99999999965</v>
      </c>
      <c r="L299" s="4"/>
      <c r="M299" s="2">
        <v>1.17</v>
      </c>
      <c r="N299" s="2">
        <v>2.5</v>
      </c>
      <c r="O299" s="2">
        <v>46.5</v>
      </c>
      <c r="P299" s="2">
        <v>89.354699999999994</v>
      </c>
      <c r="Q299" s="2">
        <v>0</v>
      </c>
      <c r="R299" s="2">
        <v>0</v>
      </c>
      <c r="S299" s="8" t="s">
        <v>577</v>
      </c>
      <c r="T299" s="2">
        <v>0</v>
      </c>
      <c r="U299" s="2">
        <v>0.05</v>
      </c>
      <c r="V299" s="2">
        <v>0.5</v>
      </c>
      <c r="W299" s="2">
        <v>10.1</v>
      </c>
      <c r="X299" s="2">
        <v>0.83069999999999999</v>
      </c>
      <c r="Y299" s="2">
        <v>0.78</v>
      </c>
      <c r="Z299" s="2">
        <v>1.6</v>
      </c>
      <c r="AA299" s="2">
        <v>49.5</v>
      </c>
      <c r="AB299" s="2">
        <v>17.5501</v>
      </c>
      <c r="AC299" s="2">
        <v>2.83</v>
      </c>
      <c r="AD299" s="2">
        <v>5.9</v>
      </c>
      <c r="AE299" s="2">
        <v>47.7</v>
      </c>
      <c r="AF299" s="2">
        <v>70.973799999999997</v>
      </c>
      <c r="AG299" s="2">
        <v>0.89</v>
      </c>
      <c r="AH299" s="22">
        <v>2.5</v>
      </c>
      <c r="AI299" s="22">
        <v>35.799999999999997</v>
      </c>
      <c r="AJ299" s="22">
        <v>32.268500000000003</v>
      </c>
      <c r="AK299" s="18">
        <v>1.42</v>
      </c>
      <c r="AL299" s="18">
        <v>2.5</v>
      </c>
      <c r="AM299" s="18">
        <v>55.9</v>
      </c>
      <c r="AN299" s="2">
        <v>57.086100000000002</v>
      </c>
      <c r="AO299" s="2">
        <v>7.0000000000000007E-2</v>
      </c>
      <c r="AP299" s="2">
        <v>0.5</v>
      </c>
      <c r="AQ299" s="2">
        <v>13.7</v>
      </c>
      <c r="AR299" s="2">
        <v>0.56899999999999995</v>
      </c>
      <c r="AS299" s="2">
        <v>0.02</v>
      </c>
      <c r="AT299" s="2">
        <v>0.5</v>
      </c>
      <c r="AU299" s="2">
        <v>3.9</v>
      </c>
      <c r="AV299" s="2">
        <v>0.31440000000000001</v>
      </c>
      <c r="AW299" s="2">
        <v>0.76</v>
      </c>
      <c r="AX299" s="2">
        <v>3.1</v>
      </c>
      <c r="AY299" s="2">
        <v>24.3</v>
      </c>
      <c r="AZ299" s="2">
        <v>16.735800000000001</v>
      </c>
      <c r="BA299" s="2">
        <v>2.4500000000000002</v>
      </c>
      <c r="BB299" s="2">
        <v>3.8</v>
      </c>
      <c r="BC299" s="2">
        <v>64.400000000000006</v>
      </c>
      <c r="BD299" s="2">
        <v>71.735500000000002</v>
      </c>
      <c r="BE299" s="4"/>
      <c r="BF299" s="4"/>
    </row>
    <row r="300" spans="1:58" x14ac:dyDescent="0.2">
      <c r="A300" s="29">
        <v>299</v>
      </c>
      <c r="B300" s="7" t="s">
        <v>11</v>
      </c>
      <c r="C300" s="3">
        <v>39933</v>
      </c>
      <c r="D300" s="4" t="s">
        <v>8</v>
      </c>
      <c r="E300" s="4" t="s">
        <v>166</v>
      </c>
      <c r="F300" s="5" t="s">
        <v>191</v>
      </c>
      <c r="G300" s="6">
        <v>0.9145833333333333</v>
      </c>
      <c r="H300" s="6">
        <v>0.91527777777777775</v>
      </c>
      <c r="I300" s="85">
        <f t="shared" si="4"/>
        <v>0.99999999999999645</v>
      </c>
      <c r="J300" s="86">
        <f>I300*Segmentos!$D$7*(AH300%)*IF(ISNUMBER(AI300),AI300%,0)</f>
        <v>16799.999999999942</v>
      </c>
      <c r="K300" s="86">
        <f>I300*Segmentos!$D$7*(AL300%)*IF(ISNUMBER(AM300),AM300%,0)</f>
        <v>16399.999999999942</v>
      </c>
      <c r="L300" s="4"/>
      <c r="M300" s="2">
        <v>4.1500000000000004</v>
      </c>
      <c r="N300" s="2">
        <v>4.0999999999999996</v>
      </c>
      <c r="O300" s="2">
        <v>100</v>
      </c>
      <c r="P300" s="2">
        <v>88.534099999999995</v>
      </c>
      <c r="Q300" s="2">
        <v>2.7</v>
      </c>
      <c r="R300" s="2">
        <v>2.7</v>
      </c>
      <c r="S300" s="2">
        <v>100</v>
      </c>
      <c r="T300" s="2">
        <v>9.6293000000000006</v>
      </c>
      <c r="U300" s="2">
        <v>2.59</v>
      </c>
      <c r="V300" s="2">
        <v>2.6</v>
      </c>
      <c r="W300" s="2">
        <v>100</v>
      </c>
      <c r="X300" s="2">
        <v>11.5808</v>
      </c>
      <c r="Y300" s="2">
        <v>2.98</v>
      </c>
      <c r="Z300" s="2">
        <v>3</v>
      </c>
      <c r="AA300" s="2">
        <v>100</v>
      </c>
      <c r="AB300" s="2">
        <v>18.8003</v>
      </c>
      <c r="AC300" s="2">
        <v>6.93</v>
      </c>
      <c r="AD300" s="2">
        <v>6.9</v>
      </c>
      <c r="AE300" s="2">
        <v>100</v>
      </c>
      <c r="AF300" s="2">
        <v>48.523600000000002</v>
      </c>
      <c r="AG300" s="2">
        <v>4.18</v>
      </c>
      <c r="AH300" s="22">
        <v>4.2</v>
      </c>
      <c r="AI300" s="22">
        <v>100</v>
      </c>
      <c r="AJ300" s="22">
        <v>42.345500000000001</v>
      </c>
      <c r="AK300" s="18">
        <v>4.12</v>
      </c>
      <c r="AL300" s="18">
        <v>4.0999999999999996</v>
      </c>
      <c r="AM300" s="18">
        <v>100</v>
      </c>
      <c r="AN300" s="2">
        <v>46.188600000000001</v>
      </c>
      <c r="AO300" s="2">
        <v>0.53</v>
      </c>
      <c r="AP300" s="2">
        <v>0.5</v>
      </c>
      <c r="AQ300" s="2">
        <v>100</v>
      </c>
      <c r="AR300" s="2">
        <v>1.2427999999999999</v>
      </c>
      <c r="AS300" s="2">
        <v>2.5</v>
      </c>
      <c r="AT300" s="2">
        <v>2.5</v>
      </c>
      <c r="AU300" s="2">
        <v>100</v>
      </c>
      <c r="AV300" s="2">
        <v>11.7624</v>
      </c>
      <c r="AW300" s="2">
        <v>4.92</v>
      </c>
      <c r="AX300" s="2">
        <v>4.9000000000000004</v>
      </c>
      <c r="AY300" s="2">
        <v>100</v>
      </c>
      <c r="AZ300" s="2">
        <v>30.204899999999999</v>
      </c>
      <c r="BA300" s="2">
        <v>5.55</v>
      </c>
      <c r="BB300" s="2">
        <v>5.5</v>
      </c>
      <c r="BC300" s="2">
        <v>100</v>
      </c>
      <c r="BD300" s="2">
        <v>45.323999999999998</v>
      </c>
      <c r="BE300" s="4"/>
      <c r="BF300" s="4"/>
    </row>
    <row r="301" spans="1:58" x14ac:dyDescent="0.2">
      <c r="A301" s="29">
        <v>300</v>
      </c>
      <c r="B301" s="7" t="s">
        <v>11</v>
      </c>
      <c r="C301" s="3">
        <v>39933</v>
      </c>
      <c r="D301" s="4" t="s">
        <v>0</v>
      </c>
      <c r="E301" s="4" t="s">
        <v>166</v>
      </c>
      <c r="F301" s="5" t="s">
        <v>191</v>
      </c>
      <c r="G301" s="6">
        <v>0.91111111111111109</v>
      </c>
      <c r="H301" s="6">
        <v>0.91319444444444453</v>
      </c>
      <c r="I301" s="85">
        <f t="shared" si="4"/>
        <v>3.0000000000001492</v>
      </c>
      <c r="J301" s="86">
        <f>I301*Segmentos!$D$7*(AH301%)*IF(ISNUMBER(AI301),AI301%,0)</f>
        <v>60900.000000003027</v>
      </c>
      <c r="K301" s="86">
        <f>I301*Segmentos!$D$7*(AL301%)*IF(ISNUMBER(AM301),AM301%,0)</f>
        <v>83541.600000004153</v>
      </c>
      <c r="L301" s="4"/>
      <c r="M301" s="2">
        <v>6.05</v>
      </c>
      <c r="N301" s="2">
        <v>7.6</v>
      </c>
      <c r="O301" s="2">
        <v>79.5</v>
      </c>
      <c r="P301" s="2">
        <v>90.688299999999998</v>
      </c>
      <c r="Q301" s="2">
        <v>3.81</v>
      </c>
      <c r="R301" s="2">
        <v>4.9000000000000004</v>
      </c>
      <c r="S301" s="2">
        <v>78</v>
      </c>
      <c r="T301" s="2">
        <v>9.5363000000000007</v>
      </c>
      <c r="U301" s="2">
        <v>3.06</v>
      </c>
      <c r="V301" s="2">
        <v>3.9</v>
      </c>
      <c r="W301" s="2">
        <v>78.5</v>
      </c>
      <c r="X301" s="2">
        <v>9.6212999999999997</v>
      </c>
      <c r="Y301" s="2">
        <v>5.14</v>
      </c>
      <c r="Z301" s="2">
        <v>6.5</v>
      </c>
      <c r="AA301" s="2">
        <v>79</v>
      </c>
      <c r="AB301" s="2">
        <v>22.747499999999999</v>
      </c>
      <c r="AC301" s="2">
        <v>9.91</v>
      </c>
      <c r="AD301" s="2">
        <v>12.3</v>
      </c>
      <c r="AE301" s="2">
        <v>80.3</v>
      </c>
      <c r="AF301" s="2">
        <v>48.783299999999997</v>
      </c>
      <c r="AG301" s="2">
        <v>5.05</v>
      </c>
      <c r="AH301" s="22">
        <v>7</v>
      </c>
      <c r="AI301" s="22">
        <v>72.5</v>
      </c>
      <c r="AJ301" s="22">
        <v>35.885800000000003</v>
      </c>
      <c r="AK301" s="18">
        <v>6.96</v>
      </c>
      <c r="AL301" s="18">
        <v>8.1999999999999993</v>
      </c>
      <c r="AM301" s="18">
        <v>84.9</v>
      </c>
      <c r="AN301" s="2">
        <v>54.802500000000002</v>
      </c>
      <c r="AO301" s="2">
        <v>1.43</v>
      </c>
      <c r="AP301" s="2">
        <v>1.8</v>
      </c>
      <c r="AQ301" s="2">
        <v>78.400000000000006</v>
      </c>
      <c r="AR301" s="2">
        <v>2.3451</v>
      </c>
      <c r="AS301" s="2">
        <v>4.2</v>
      </c>
      <c r="AT301" s="2">
        <v>5.0999999999999996</v>
      </c>
      <c r="AU301" s="2">
        <v>82.8</v>
      </c>
      <c r="AV301" s="2">
        <v>13.855600000000001</v>
      </c>
      <c r="AW301" s="2">
        <v>7.85</v>
      </c>
      <c r="AX301" s="2">
        <v>10</v>
      </c>
      <c r="AY301" s="2">
        <v>78.8</v>
      </c>
      <c r="AZ301" s="2">
        <v>33.841099999999997</v>
      </c>
      <c r="BA301" s="2">
        <v>7.08</v>
      </c>
      <c r="BB301" s="2">
        <v>8.9</v>
      </c>
      <c r="BC301" s="2">
        <v>79.2</v>
      </c>
      <c r="BD301" s="2">
        <v>40.646500000000003</v>
      </c>
      <c r="BE301" s="4"/>
      <c r="BF301" s="4"/>
    </row>
    <row r="302" spans="1:58" x14ac:dyDescent="0.2">
      <c r="A302" s="29">
        <v>301</v>
      </c>
      <c r="B302" s="7" t="s">
        <v>6</v>
      </c>
      <c r="C302" s="3">
        <v>39933</v>
      </c>
      <c r="D302" s="4" t="s">
        <v>3</v>
      </c>
      <c r="E302" s="4" t="s">
        <v>166</v>
      </c>
      <c r="F302" s="5" t="s">
        <v>191</v>
      </c>
      <c r="G302" s="6">
        <v>0.91111111111111109</v>
      </c>
      <c r="H302" s="6">
        <v>0.91249999999999998</v>
      </c>
      <c r="I302" s="85">
        <f t="shared" si="4"/>
        <v>1.9999999999999929</v>
      </c>
      <c r="J302" s="86">
        <f>I302*Segmentos!$D$7*(AH302%)*IF(ISNUMBER(AI302),AI302%,0)</f>
        <v>61151.999999999789</v>
      </c>
      <c r="K302" s="86">
        <f>I302*Segmentos!$D$7*(AL302%)*IF(ISNUMBER(AM302),AM302%,0)</f>
        <v>47007.99999999984</v>
      </c>
      <c r="L302" s="4"/>
      <c r="M302" s="2">
        <v>6.71</v>
      </c>
      <c r="N302" s="2">
        <v>7.4</v>
      </c>
      <c r="O302" s="2">
        <v>90.7</v>
      </c>
      <c r="P302" s="2">
        <v>85.176500000000004</v>
      </c>
      <c r="Q302" s="2">
        <v>4.74</v>
      </c>
      <c r="R302" s="2">
        <v>5.6</v>
      </c>
      <c r="S302" s="2">
        <v>85.2</v>
      </c>
      <c r="T302" s="2">
        <v>10.030900000000001</v>
      </c>
      <c r="U302" s="2">
        <v>5.64</v>
      </c>
      <c r="V302" s="2">
        <v>5.6</v>
      </c>
      <c r="W302" s="2">
        <v>100</v>
      </c>
      <c r="X302" s="2">
        <v>14.9999</v>
      </c>
      <c r="Y302" s="2">
        <v>7.59</v>
      </c>
      <c r="Z302" s="2">
        <v>8.6999999999999993</v>
      </c>
      <c r="AA302" s="2">
        <v>86.8</v>
      </c>
      <c r="AB302" s="2">
        <v>28.4466</v>
      </c>
      <c r="AC302" s="2">
        <v>7.61</v>
      </c>
      <c r="AD302" s="2">
        <v>8.1999999999999993</v>
      </c>
      <c r="AE302" s="2">
        <v>92.3</v>
      </c>
      <c r="AF302" s="2">
        <v>31.699100000000001</v>
      </c>
      <c r="AG302" s="2">
        <v>7.62</v>
      </c>
      <c r="AH302" s="22">
        <v>8.4</v>
      </c>
      <c r="AI302" s="22">
        <v>91</v>
      </c>
      <c r="AJ302" s="22">
        <v>45.894199999999998</v>
      </c>
      <c r="AK302" s="18">
        <v>5.89</v>
      </c>
      <c r="AL302" s="18">
        <v>6.5</v>
      </c>
      <c r="AM302" s="18">
        <v>90.4</v>
      </c>
      <c r="AN302" s="2">
        <v>39.282299999999999</v>
      </c>
      <c r="AO302" s="2">
        <v>2.2599999999999998</v>
      </c>
      <c r="AP302" s="2">
        <v>2.2999999999999998</v>
      </c>
      <c r="AQ302" s="2">
        <v>98.2</v>
      </c>
      <c r="AR302" s="2">
        <v>3.1341000000000001</v>
      </c>
      <c r="AS302" s="2">
        <v>5.72</v>
      </c>
      <c r="AT302" s="2">
        <v>6.3</v>
      </c>
      <c r="AU302" s="2">
        <v>91.2</v>
      </c>
      <c r="AV302" s="2">
        <v>15.990399999999999</v>
      </c>
      <c r="AW302" s="2">
        <v>8.0399999999999991</v>
      </c>
      <c r="AX302" s="2">
        <v>8.9</v>
      </c>
      <c r="AY302" s="2">
        <v>90.4</v>
      </c>
      <c r="AZ302" s="2">
        <v>29.322399999999998</v>
      </c>
      <c r="BA302" s="2">
        <v>7.56</v>
      </c>
      <c r="BB302" s="2">
        <v>8.4</v>
      </c>
      <c r="BC302" s="2">
        <v>90.1</v>
      </c>
      <c r="BD302" s="2">
        <v>36.729500000000002</v>
      </c>
      <c r="BE302" s="4"/>
      <c r="BF302" s="4"/>
    </row>
    <row r="303" spans="1:58" x14ac:dyDescent="0.2">
      <c r="A303" s="29">
        <v>302</v>
      </c>
      <c r="B303" s="7" t="s">
        <v>31</v>
      </c>
      <c r="C303" s="3">
        <v>39933</v>
      </c>
      <c r="D303" s="4" t="s">
        <v>28</v>
      </c>
      <c r="E303" s="4" t="s">
        <v>166</v>
      </c>
      <c r="F303" s="5" t="s">
        <v>191</v>
      </c>
      <c r="G303" s="6">
        <v>0.91111111111111109</v>
      </c>
      <c r="H303" s="6">
        <v>0.91388888888888886</v>
      </c>
      <c r="I303" s="85">
        <f t="shared" si="4"/>
        <v>3.9999999999999858</v>
      </c>
      <c r="J303" s="86">
        <f>I303*Segmentos!$D$7*(AH303%)*IF(ISNUMBER(AI303),AI303%,0)</f>
        <v>10894.399999999963</v>
      </c>
      <c r="K303" s="86">
        <f>I303*Segmentos!$D$7*(AL303%)*IF(ISNUMBER(AM303),AM303%,0)</f>
        <v>27195.199999999906</v>
      </c>
      <c r="L303" s="4"/>
      <c r="M303" s="2">
        <v>1.22</v>
      </c>
      <c r="N303" s="2">
        <v>1.7</v>
      </c>
      <c r="O303" s="2">
        <v>70.3</v>
      </c>
      <c r="P303" s="2">
        <v>87.025700000000001</v>
      </c>
      <c r="Q303" s="2">
        <v>0.17</v>
      </c>
      <c r="R303" s="2">
        <v>0.7</v>
      </c>
      <c r="S303" s="2">
        <v>25</v>
      </c>
      <c r="T303" s="2">
        <v>1.9895</v>
      </c>
      <c r="U303" s="2">
        <v>0.73</v>
      </c>
      <c r="V303" s="2">
        <v>0.9</v>
      </c>
      <c r="W303" s="2">
        <v>77.7</v>
      </c>
      <c r="X303" s="2">
        <v>10.8558</v>
      </c>
      <c r="Y303" s="2">
        <v>0.56000000000000005</v>
      </c>
      <c r="Z303" s="2">
        <v>0.9</v>
      </c>
      <c r="AA303" s="2">
        <v>61.4</v>
      </c>
      <c r="AB303" s="2">
        <v>11.8933</v>
      </c>
      <c r="AC303" s="2">
        <v>2.66</v>
      </c>
      <c r="AD303" s="2">
        <v>3.5</v>
      </c>
      <c r="AE303" s="2">
        <v>75.599999999999994</v>
      </c>
      <c r="AF303" s="2">
        <v>62.287100000000002</v>
      </c>
      <c r="AG303" s="2">
        <v>0.68</v>
      </c>
      <c r="AH303" s="22">
        <v>1.1000000000000001</v>
      </c>
      <c r="AI303" s="22">
        <v>61.9</v>
      </c>
      <c r="AJ303" s="22">
        <v>22.8569</v>
      </c>
      <c r="AK303" s="18">
        <v>1.71</v>
      </c>
      <c r="AL303" s="18">
        <v>2.2999999999999998</v>
      </c>
      <c r="AM303" s="18">
        <v>73.900000000000006</v>
      </c>
      <c r="AN303" s="2">
        <v>64.168800000000005</v>
      </c>
      <c r="AO303" s="2">
        <v>0.84</v>
      </c>
      <c r="AP303" s="2">
        <v>1</v>
      </c>
      <c r="AQ303" s="2">
        <v>88.3</v>
      </c>
      <c r="AR303" s="2">
        <v>6.5583999999999998</v>
      </c>
      <c r="AS303" s="2">
        <v>0.83</v>
      </c>
      <c r="AT303" s="2">
        <v>1.1000000000000001</v>
      </c>
      <c r="AU303" s="2">
        <v>72.900000000000006</v>
      </c>
      <c r="AV303" s="2">
        <v>13.0099</v>
      </c>
      <c r="AW303" s="2">
        <v>1.1100000000000001</v>
      </c>
      <c r="AX303" s="2">
        <v>1.8</v>
      </c>
      <c r="AY303" s="2">
        <v>62.7</v>
      </c>
      <c r="AZ303" s="2">
        <v>22.672799999999999</v>
      </c>
      <c r="BA303" s="2">
        <v>1.64</v>
      </c>
      <c r="BB303" s="2">
        <v>2.2999999999999998</v>
      </c>
      <c r="BC303" s="2">
        <v>71.900000000000006</v>
      </c>
      <c r="BD303" s="2">
        <v>44.784700000000001</v>
      </c>
      <c r="BE303" s="4"/>
      <c r="BF303" s="4"/>
    </row>
    <row r="304" spans="1:58" x14ac:dyDescent="0.2">
      <c r="A304" s="29">
        <v>303</v>
      </c>
      <c r="B304" s="7" t="s">
        <v>43</v>
      </c>
      <c r="C304" s="3">
        <v>39933</v>
      </c>
      <c r="D304" s="4" t="s">
        <v>21</v>
      </c>
      <c r="E304" s="4" t="s">
        <v>170</v>
      </c>
      <c r="F304" s="5" t="s">
        <v>191</v>
      </c>
      <c r="G304" s="6">
        <v>0.91388888888888886</v>
      </c>
      <c r="H304" s="6">
        <v>0.93194444444444446</v>
      </c>
      <c r="I304" s="85">
        <f t="shared" si="4"/>
        <v>26.000000000000068</v>
      </c>
      <c r="J304" s="86">
        <f>I304*Segmentos!$D$7*(AH304%)*IF(ISNUMBER(AI304),AI304%,0)</f>
        <v>50523.200000000128</v>
      </c>
      <c r="K304" s="86">
        <f>I304*Segmentos!$D$7*(AL304%)*IF(ISNUMBER(AM304),AM304%,0)</f>
        <v>81057.60000000021</v>
      </c>
      <c r="L304" s="4"/>
      <c r="M304" s="2">
        <v>0.63</v>
      </c>
      <c r="N304" s="2">
        <v>1.6</v>
      </c>
      <c r="O304" s="2">
        <v>39.700000000000003</v>
      </c>
      <c r="P304" s="2">
        <v>40.480899999999998</v>
      </c>
      <c r="Q304" s="2">
        <v>0.27</v>
      </c>
      <c r="R304" s="2">
        <v>0.9</v>
      </c>
      <c r="S304" s="2">
        <v>28.5</v>
      </c>
      <c r="T304" s="2">
        <v>2.8424</v>
      </c>
      <c r="U304" s="2">
        <v>1.72</v>
      </c>
      <c r="V304" s="2">
        <v>3.4</v>
      </c>
      <c r="W304" s="2">
        <v>50.5</v>
      </c>
      <c r="X304" s="2">
        <v>23.084700000000002</v>
      </c>
      <c r="Y304" s="2">
        <v>0.72</v>
      </c>
      <c r="Z304" s="2">
        <v>2</v>
      </c>
      <c r="AA304" s="2">
        <v>35.1</v>
      </c>
      <c r="AB304" s="2">
        <v>13.540800000000001</v>
      </c>
      <c r="AC304" s="2">
        <v>0.05</v>
      </c>
      <c r="AD304" s="2">
        <v>0.4</v>
      </c>
      <c r="AE304" s="2">
        <v>13.3</v>
      </c>
      <c r="AF304" s="2">
        <v>1.0129999999999999</v>
      </c>
      <c r="AG304" s="2">
        <v>0.48</v>
      </c>
      <c r="AH304" s="22">
        <v>1.4</v>
      </c>
      <c r="AI304" s="22">
        <v>34.700000000000003</v>
      </c>
      <c r="AJ304" s="22">
        <v>14.6233</v>
      </c>
      <c r="AK304" s="18">
        <v>0.77</v>
      </c>
      <c r="AL304" s="18">
        <v>1.8</v>
      </c>
      <c r="AM304" s="18">
        <v>43.3</v>
      </c>
      <c r="AN304" s="2">
        <v>25.857500000000002</v>
      </c>
      <c r="AO304" s="2">
        <v>0.14000000000000001</v>
      </c>
      <c r="AP304" s="2">
        <v>0.8</v>
      </c>
      <c r="AQ304" s="2">
        <v>17.5</v>
      </c>
      <c r="AR304" s="2">
        <v>1.006</v>
      </c>
      <c r="AS304" s="2">
        <v>0.08</v>
      </c>
      <c r="AT304" s="2">
        <v>0.9</v>
      </c>
      <c r="AU304" s="2">
        <v>8.6999999999999993</v>
      </c>
      <c r="AV304" s="2">
        <v>1.1576</v>
      </c>
      <c r="AW304" s="2">
        <v>0.41</v>
      </c>
      <c r="AX304" s="2">
        <v>1.4</v>
      </c>
      <c r="AY304" s="2">
        <v>28.4</v>
      </c>
      <c r="AZ304" s="2">
        <v>7.5545</v>
      </c>
      <c r="BA304" s="2">
        <v>1.26</v>
      </c>
      <c r="BB304" s="2">
        <v>2.2999999999999998</v>
      </c>
      <c r="BC304" s="2">
        <v>54.8</v>
      </c>
      <c r="BD304" s="2">
        <v>30.762799999999999</v>
      </c>
      <c r="BE304" s="4"/>
      <c r="BF304" s="4"/>
    </row>
    <row r="305" spans="1:58" x14ac:dyDescent="0.2">
      <c r="A305" s="29">
        <v>304</v>
      </c>
      <c r="B305" s="7" t="s">
        <v>44</v>
      </c>
      <c r="C305" s="3">
        <v>39933</v>
      </c>
      <c r="D305" s="4" t="s">
        <v>3</v>
      </c>
      <c r="E305" s="4" t="s">
        <v>169</v>
      </c>
      <c r="F305" s="5" t="s">
        <v>191</v>
      </c>
      <c r="G305" s="6">
        <v>0.9194444444444444</v>
      </c>
      <c r="H305" s="6">
        <v>6.2500000000000003E-3</v>
      </c>
      <c r="I305" s="85">
        <f t="shared" si="4"/>
        <v>125.00000000000009</v>
      </c>
      <c r="J305" s="86">
        <f>I305*Segmentos!$D$7*(AH305%)*IF(ISNUMBER(AI305),AI305%,0)</f>
        <v>3035300.0000000023</v>
      </c>
      <c r="K305" s="86">
        <f>I305*Segmentos!$D$7*(AL305%)*IF(ISNUMBER(AM305),AM305%,0)</f>
        <v>3327750.0000000023</v>
      </c>
      <c r="L305" s="4"/>
      <c r="M305" s="2">
        <v>6.37</v>
      </c>
      <c r="N305" s="2">
        <v>25.4</v>
      </c>
      <c r="O305" s="2">
        <v>25.1</v>
      </c>
      <c r="P305" s="2">
        <v>83.552599999999998</v>
      </c>
      <c r="Q305" s="2">
        <v>3.68</v>
      </c>
      <c r="R305" s="2">
        <v>13.9</v>
      </c>
      <c r="S305" s="2">
        <v>26.5</v>
      </c>
      <c r="T305" s="2">
        <v>8.0396000000000001</v>
      </c>
      <c r="U305" s="2">
        <v>7.41</v>
      </c>
      <c r="V305" s="2">
        <v>23.3</v>
      </c>
      <c r="W305" s="2">
        <v>31.8</v>
      </c>
      <c r="X305" s="2">
        <v>20.3719</v>
      </c>
      <c r="Y305" s="2">
        <v>9.24</v>
      </c>
      <c r="Z305" s="2">
        <v>27</v>
      </c>
      <c r="AA305" s="2">
        <v>34.200000000000003</v>
      </c>
      <c r="AB305" s="2">
        <v>35.776200000000003</v>
      </c>
      <c r="AC305" s="2">
        <v>4.5</v>
      </c>
      <c r="AD305" s="2">
        <v>31.3</v>
      </c>
      <c r="AE305" s="2">
        <v>14.4</v>
      </c>
      <c r="AF305" s="2">
        <v>19.364799999999999</v>
      </c>
      <c r="AG305" s="2">
        <v>6.07</v>
      </c>
      <c r="AH305" s="22">
        <v>25.4</v>
      </c>
      <c r="AI305" s="22">
        <v>23.9</v>
      </c>
      <c r="AJ305" s="22">
        <v>37.764200000000002</v>
      </c>
      <c r="AK305" s="18">
        <v>6.65</v>
      </c>
      <c r="AL305" s="18">
        <v>25.5</v>
      </c>
      <c r="AM305" s="18">
        <v>26.1</v>
      </c>
      <c r="AN305" s="2">
        <v>45.788400000000003</v>
      </c>
      <c r="AO305" s="2">
        <v>2.5299999999999998</v>
      </c>
      <c r="AP305" s="2">
        <v>16.5</v>
      </c>
      <c r="AQ305" s="2">
        <v>15.3</v>
      </c>
      <c r="AR305" s="2">
        <v>3.6172</v>
      </c>
      <c r="AS305" s="2">
        <v>3.27</v>
      </c>
      <c r="AT305" s="2">
        <v>17.899999999999999</v>
      </c>
      <c r="AU305" s="2">
        <v>18.3</v>
      </c>
      <c r="AV305" s="2">
        <v>9.4284999999999997</v>
      </c>
      <c r="AW305" s="2">
        <v>5.9</v>
      </c>
      <c r="AX305" s="2">
        <v>26.8</v>
      </c>
      <c r="AY305" s="2">
        <v>22</v>
      </c>
      <c r="AZ305" s="2">
        <v>22.217700000000001</v>
      </c>
      <c r="BA305" s="2">
        <v>9.6199999999999992</v>
      </c>
      <c r="BB305" s="2">
        <v>31.4</v>
      </c>
      <c r="BC305" s="2">
        <v>30.7</v>
      </c>
      <c r="BD305" s="2">
        <v>48.289200000000001</v>
      </c>
      <c r="BE305" s="4"/>
      <c r="BF305" s="4"/>
    </row>
    <row r="306" spans="1:58" x14ac:dyDescent="0.2">
      <c r="A306" s="29">
        <v>305</v>
      </c>
      <c r="B306" s="7" t="s">
        <v>26</v>
      </c>
      <c r="C306" s="3">
        <v>39933</v>
      </c>
      <c r="D306" s="4" t="s">
        <v>21</v>
      </c>
      <c r="E306" s="4" t="s">
        <v>170</v>
      </c>
      <c r="F306" s="5" t="s">
        <v>191</v>
      </c>
      <c r="G306" s="6">
        <v>0.875</v>
      </c>
      <c r="H306" s="6">
        <v>0.91319444444444453</v>
      </c>
      <c r="I306" s="85">
        <f t="shared" si="4"/>
        <v>55.000000000000128</v>
      </c>
      <c r="J306" s="86">
        <f>I306*Segmentos!$D$7*(AH306%)*IF(ISNUMBER(AI306),AI306%,0)</f>
        <v>14784.000000000035</v>
      </c>
      <c r="K306" s="86">
        <f>I306*Segmentos!$D$7*(AL306%)*IF(ISNUMBER(AM306),AM306%,0)</f>
        <v>163966.00000000041</v>
      </c>
      <c r="L306" s="4"/>
      <c r="M306" s="2">
        <v>0.42</v>
      </c>
      <c r="N306" s="2">
        <v>1.9</v>
      </c>
      <c r="O306" s="2">
        <v>22.1</v>
      </c>
      <c r="P306" s="2">
        <v>37.341900000000003</v>
      </c>
      <c r="Q306" s="2">
        <v>0</v>
      </c>
      <c r="R306" s="2">
        <v>0</v>
      </c>
      <c r="S306" s="8" t="s">
        <v>577</v>
      </c>
      <c r="T306" s="2">
        <v>0</v>
      </c>
      <c r="U306" s="2">
        <v>1.1399999999999999</v>
      </c>
      <c r="V306" s="2">
        <v>3.2</v>
      </c>
      <c r="W306" s="2">
        <v>36.1</v>
      </c>
      <c r="X306" s="2">
        <v>21.245200000000001</v>
      </c>
      <c r="Y306" s="2">
        <v>0.52</v>
      </c>
      <c r="Z306" s="2">
        <v>2.1</v>
      </c>
      <c r="AA306" s="2">
        <v>24.8</v>
      </c>
      <c r="AB306" s="2">
        <v>13.527100000000001</v>
      </c>
      <c r="AC306" s="2">
        <v>0.09</v>
      </c>
      <c r="AD306" s="2">
        <v>1.9</v>
      </c>
      <c r="AE306" s="2">
        <v>4.5999999999999996</v>
      </c>
      <c r="AF306" s="2">
        <v>2.5695000000000001</v>
      </c>
      <c r="AG306" s="2">
        <v>7.0000000000000007E-2</v>
      </c>
      <c r="AH306" s="22">
        <v>0.8</v>
      </c>
      <c r="AI306" s="22">
        <v>8.4</v>
      </c>
      <c r="AJ306" s="22">
        <v>2.9969999999999999</v>
      </c>
      <c r="AK306" s="18">
        <v>0.74</v>
      </c>
      <c r="AL306" s="18">
        <v>2.9</v>
      </c>
      <c r="AM306" s="18">
        <v>25.7</v>
      </c>
      <c r="AN306" s="2">
        <v>34.344900000000003</v>
      </c>
      <c r="AO306" s="2">
        <v>0.12</v>
      </c>
      <c r="AP306" s="2">
        <v>0.9</v>
      </c>
      <c r="AQ306" s="2">
        <v>13.4</v>
      </c>
      <c r="AR306" s="2">
        <v>1.1948000000000001</v>
      </c>
      <c r="AS306" s="2">
        <v>0.02</v>
      </c>
      <c r="AT306" s="2">
        <v>0.8</v>
      </c>
      <c r="AU306" s="2">
        <v>2.1</v>
      </c>
      <c r="AV306" s="2">
        <v>0.34150000000000003</v>
      </c>
      <c r="AW306" s="2">
        <v>0.42</v>
      </c>
      <c r="AX306" s="2">
        <v>1</v>
      </c>
      <c r="AY306" s="2">
        <v>43.1</v>
      </c>
      <c r="AZ306" s="2">
        <v>10.7475</v>
      </c>
      <c r="BA306" s="2">
        <v>0.74</v>
      </c>
      <c r="BB306" s="2">
        <v>3.5</v>
      </c>
      <c r="BC306" s="2">
        <v>21</v>
      </c>
      <c r="BD306" s="2">
        <v>25.058</v>
      </c>
      <c r="BE306" s="4"/>
      <c r="BF306" s="4"/>
    </row>
    <row r="307" spans="1:58" x14ac:dyDescent="0.2">
      <c r="A307" s="29">
        <v>306</v>
      </c>
      <c r="B307" s="7" t="s">
        <v>14</v>
      </c>
      <c r="C307" s="3">
        <v>39933</v>
      </c>
      <c r="D307" s="4" t="s">
        <v>13</v>
      </c>
      <c r="E307" s="4" t="s">
        <v>163</v>
      </c>
      <c r="F307" s="5" t="s">
        <v>191</v>
      </c>
      <c r="G307" s="6">
        <v>0.8520833333333333</v>
      </c>
      <c r="H307" s="6">
        <v>0.875</v>
      </c>
      <c r="I307" s="85">
        <f t="shared" si="4"/>
        <v>33.000000000000043</v>
      </c>
      <c r="J307" s="86">
        <f>I307*Segmentos!$D$7*(AH307%)*IF(ISNUMBER(AI307),AI307%,0)</f>
        <v>727108.80000000086</v>
      </c>
      <c r="K307" s="86">
        <f>I307*Segmentos!$D$7*(AL307%)*IF(ISNUMBER(AM307),AM307%,0)</f>
        <v>1147687.2000000016</v>
      </c>
      <c r="L307" s="4"/>
      <c r="M307" s="2">
        <v>7.17</v>
      </c>
      <c r="N307" s="2">
        <v>11.2</v>
      </c>
      <c r="O307" s="2">
        <v>63.9</v>
      </c>
      <c r="P307" s="2">
        <v>81.030600000000007</v>
      </c>
      <c r="Q307" s="2">
        <v>4.83</v>
      </c>
      <c r="R307" s="2">
        <v>9.1</v>
      </c>
      <c r="S307" s="2">
        <v>53.2</v>
      </c>
      <c r="T307" s="2">
        <v>9.1027000000000005</v>
      </c>
      <c r="U307" s="2">
        <v>6.35</v>
      </c>
      <c r="V307" s="2">
        <v>10.3</v>
      </c>
      <c r="W307" s="2">
        <v>61.9</v>
      </c>
      <c r="X307" s="2">
        <v>15.0426</v>
      </c>
      <c r="Y307" s="2">
        <v>4.62</v>
      </c>
      <c r="Z307" s="2">
        <v>8.5</v>
      </c>
      <c r="AA307" s="2">
        <v>54.5</v>
      </c>
      <c r="AB307" s="2">
        <v>15.4152</v>
      </c>
      <c r="AC307" s="2">
        <v>11.18</v>
      </c>
      <c r="AD307" s="2">
        <v>15.4</v>
      </c>
      <c r="AE307" s="2">
        <v>72.7</v>
      </c>
      <c r="AF307" s="2">
        <v>41.470100000000002</v>
      </c>
      <c r="AG307" s="2">
        <v>5.51</v>
      </c>
      <c r="AH307" s="22">
        <v>9.4</v>
      </c>
      <c r="AI307" s="22">
        <v>58.6</v>
      </c>
      <c r="AJ307" s="22">
        <v>29.5425</v>
      </c>
      <c r="AK307" s="18">
        <v>8.67</v>
      </c>
      <c r="AL307" s="18">
        <v>12.9</v>
      </c>
      <c r="AM307" s="18">
        <v>67.400000000000006</v>
      </c>
      <c r="AN307" s="2">
        <v>51.488100000000003</v>
      </c>
      <c r="AO307" s="2">
        <v>6.6</v>
      </c>
      <c r="AP307" s="2">
        <v>9.3000000000000007</v>
      </c>
      <c r="AQ307" s="2">
        <v>71.2</v>
      </c>
      <c r="AR307" s="2">
        <v>8.1468000000000007</v>
      </c>
      <c r="AS307" s="2">
        <v>4.6399999999999997</v>
      </c>
      <c r="AT307" s="2">
        <v>7.1</v>
      </c>
      <c r="AU307" s="2">
        <v>64.900000000000006</v>
      </c>
      <c r="AV307" s="2">
        <v>11.550599999999999</v>
      </c>
      <c r="AW307" s="2">
        <v>8.66</v>
      </c>
      <c r="AX307" s="2">
        <v>13</v>
      </c>
      <c r="AY307" s="2">
        <v>66.8</v>
      </c>
      <c r="AZ307" s="2">
        <v>28.1373</v>
      </c>
      <c r="BA307" s="2">
        <v>7.67</v>
      </c>
      <c r="BB307" s="2">
        <v>12.8</v>
      </c>
      <c r="BC307" s="2">
        <v>59.9</v>
      </c>
      <c r="BD307" s="2">
        <v>33.195999999999998</v>
      </c>
      <c r="BE307" s="4"/>
      <c r="BF307" s="4"/>
    </row>
    <row r="308" spans="1:58" x14ac:dyDescent="0.2">
      <c r="A308" s="29">
        <v>307</v>
      </c>
      <c r="B308" s="7" t="s">
        <v>45</v>
      </c>
      <c r="C308" s="3">
        <v>39933</v>
      </c>
      <c r="D308" s="4" t="s">
        <v>8</v>
      </c>
      <c r="E308" s="4" t="s">
        <v>175</v>
      </c>
      <c r="F308" s="5" t="s">
        <v>191</v>
      </c>
      <c r="G308" s="6">
        <v>0.92013888888888884</v>
      </c>
      <c r="H308" s="6">
        <v>0</v>
      </c>
      <c r="I308" s="85">
        <f t="shared" si="4"/>
        <v>115.00000000000007</v>
      </c>
      <c r="J308" s="86">
        <f>I308*Segmentos!$D$7*(AH308%)*IF(ISNUMBER(AI308),AI308%,0)</f>
        <v>2135688.0000000009</v>
      </c>
      <c r="K308" s="86">
        <f>I308*Segmentos!$D$7*(AL308%)*IF(ISNUMBER(AM308),AM308%,0)</f>
        <v>2801814.0000000014</v>
      </c>
      <c r="L308" s="4"/>
      <c r="M308" s="2">
        <v>5.41</v>
      </c>
      <c r="N308" s="2">
        <v>23.6</v>
      </c>
      <c r="O308" s="2">
        <v>22.9</v>
      </c>
      <c r="P308" s="2">
        <v>75.677700000000002</v>
      </c>
      <c r="Q308" s="2">
        <v>4.47</v>
      </c>
      <c r="R308" s="2">
        <v>14.2</v>
      </c>
      <c r="S308" s="2">
        <v>31.6</v>
      </c>
      <c r="T308" s="2">
        <v>10.436</v>
      </c>
      <c r="U308" s="2">
        <v>4.42</v>
      </c>
      <c r="V308" s="2">
        <v>20.9</v>
      </c>
      <c r="W308" s="2">
        <v>21.1</v>
      </c>
      <c r="X308" s="2">
        <v>12.965</v>
      </c>
      <c r="Y308" s="2">
        <v>4.92</v>
      </c>
      <c r="Z308" s="2">
        <v>25</v>
      </c>
      <c r="AA308" s="2">
        <v>19.7</v>
      </c>
      <c r="AB308" s="2">
        <v>20.312799999999999</v>
      </c>
      <c r="AC308" s="2">
        <v>6.97</v>
      </c>
      <c r="AD308" s="2">
        <v>28.8</v>
      </c>
      <c r="AE308" s="2">
        <v>24.2</v>
      </c>
      <c r="AF308" s="2">
        <v>31.963999999999999</v>
      </c>
      <c r="AG308" s="2">
        <v>4.6500000000000004</v>
      </c>
      <c r="AH308" s="22">
        <v>21.2</v>
      </c>
      <c r="AI308" s="22">
        <v>21.9</v>
      </c>
      <c r="AJ308" s="22">
        <v>30.826799999999999</v>
      </c>
      <c r="AK308" s="18">
        <v>6.1</v>
      </c>
      <c r="AL308" s="18">
        <v>25.7</v>
      </c>
      <c r="AM308" s="18">
        <v>23.7</v>
      </c>
      <c r="AN308" s="2">
        <v>44.850900000000003</v>
      </c>
      <c r="AO308" s="2">
        <v>1.53</v>
      </c>
      <c r="AP308" s="2">
        <v>12</v>
      </c>
      <c r="AQ308" s="2">
        <v>12.8</v>
      </c>
      <c r="AR308" s="2">
        <v>2.3315000000000001</v>
      </c>
      <c r="AS308" s="2">
        <v>3.4</v>
      </c>
      <c r="AT308" s="2">
        <v>16.5</v>
      </c>
      <c r="AU308" s="2">
        <v>20.6</v>
      </c>
      <c r="AV308" s="2">
        <v>10.4611</v>
      </c>
      <c r="AW308" s="2">
        <v>5.18</v>
      </c>
      <c r="AX308" s="2">
        <v>24.7</v>
      </c>
      <c r="AY308" s="2">
        <v>21</v>
      </c>
      <c r="AZ308" s="2">
        <v>20.824400000000001</v>
      </c>
      <c r="BA308" s="2">
        <v>7.86</v>
      </c>
      <c r="BB308" s="2">
        <v>30.2</v>
      </c>
      <c r="BC308" s="2">
        <v>26</v>
      </c>
      <c r="BD308" s="2">
        <v>42.0608</v>
      </c>
      <c r="BE308" s="4"/>
      <c r="BF308" s="4"/>
    </row>
    <row r="309" spans="1:58" x14ac:dyDescent="0.2">
      <c r="A309" s="29">
        <v>308</v>
      </c>
      <c r="B309" s="7" t="s">
        <v>10</v>
      </c>
      <c r="C309" s="3">
        <v>39933</v>
      </c>
      <c r="D309" s="4" t="s">
        <v>8</v>
      </c>
      <c r="E309" s="4" t="s">
        <v>164</v>
      </c>
      <c r="F309" s="5" t="s">
        <v>191</v>
      </c>
      <c r="G309" s="6">
        <v>0.87430555555555556</v>
      </c>
      <c r="H309" s="6">
        <v>0.92013888888888884</v>
      </c>
      <c r="I309" s="85">
        <f t="shared" si="4"/>
        <v>65.999999999999929</v>
      </c>
      <c r="J309" s="86">
        <f>I309*Segmentos!$D$7*(AH309%)*IF(ISNUMBER(AI309),AI309%,0)</f>
        <v>1298932.7999999984</v>
      </c>
      <c r="K309" s="86">
        <f>I309*Segmentos!$D$7*(AL309%)*IF(ISNUMBER(AM309),AM309%,0)</f>
        <v>1632153.5999999982</v>
      </c>
      <c r="L309" s="4"/>
      <c r="M309" s="2">
        <v>5.59</v>
      </c>
      <c r="N309" s="2">
        <v>17</v>
      </c>
      <c r="O309" s="2">
        <v>32.799999999999997</v>
      </c>
      <c r="P309" s="2">
        <v>89.564999999999998</v>
      </c>
      <c r="Q309" s="2">
        <v>2.91</v>
      </c>
      <c r="R309" s="2">
        <v>9.4</v>
      </c>
      <c r="S309" s="2">
        <v>31.1</v>
      </c>
      <c r="T309" s="2">
        <v>7.7869999999999999</v>
      </c>
      <c r="U309" s="2">
        <v>2.69</v>
      </c>
      <c r="V309" s="2">
        <v>10.8</v>
      </c>
      <c r="W309" s="2">
        <v>24.9</v>
      </c>
      <c r="X309" s="2">
        <v>9.0325000000000006</v>
      </c>
      <c r="Y309" s="2">
        <v>3.86</v>
      </c>
      <c r="Z309" s="2">
        <v>17.8</v>
      </c>
      <c r="AA309" s="2">
        <v>21.8</v>
      </c>
      <c r="AB309" s="2">
        <v>18.2788</v>
      </c>
      <c r="AC309" s="2">
        <v>10.36</v>
      </c>
      <c r="AD309" s="2">
        <v>24.2</v>
      </c>
      <c r="AE309" s="2">
        <v>42.7</v>
      </c>
      <c r="AF309" s="2">
        <v>54.466700000000003</v>
      </c>
      <c r="AG309" s="2">
        <v>4.9400000000000004</v>
      </c>
      <c r="AH309" s="22">
        <v>14.6</v>
      </c>
      <c r="AI309" s="22">
        <v>33.700000000000003</v>
      </c>
      <c r="AJ309" s="22">
        <v>37.514800000000001</v>
      </c>
      <c r="AK309" s="18">
        <v>6.18</v>
      </c>
      <c r="AL309" s="18">
        <v>19.2</v>
      </c>
      <c r="AM309" s="18">
        <v>32.200000000000003</v>
      </c>
      <c r="AN309" s="2">
        <v>52.050199999999997</v>
      </c>
      <c r="AO309" s="2">
        <v>0.72</v>
      </c>
      <c r="AP309" s="2">
        <v>6.9</v>
      </c>
      <c r="AQ309" s="2">
        <v>10.3</v>
      </c>
      <c r="AR309" s="2">
        <v>1.2521</v>
      </c>
      <c r="AS309" s="2">
        <v>2.85</v>
      </c>
      <c r="AT309" s="2">
        <v>12.5</v>
      </c>
      <c r="AU309" s="2">
        <v>22.8</v>
      </c>
      <c r="AV309" s="2">
        <v>10.0503</v>
      </c>
      <c r="AW309" s="2">
        <v>5.75</v>
      </c>
      <c r="AX309" s="2">
        <v>19.600000000000001</v>
      </c>
      <c r="AY309" s="2">
        <v>29.3</v>
      </c>
      <c r="AZ309" s="2">
        <v>26.483799999999999</v>
      </c>
      <c r="BA309" s="2">
        <v>8.44</v>
      </c>
      <c r="BB309" s="2">
        <v>20.6</v>
      </c>
      <c r="BC309" s="2">
        <v>41</v>
      </c>
      <c r="BD309" s="2">
        <v>51.778799999999997</v>
      </c>
      <c r="BE309" s="4"/>
      <c r="BF309" s="4"/>
    </row>
    <row r="310" spans="1:58" x14ac:dyDescent="0.2">
      <c r="A310" s="29">
        <v>309</v>
      </c>
      <c r="B310" s="7" t="s">
        <v>25</v>
      </c>
      <c r="C310" s="3">
        <v>39933</v>
      </c>
      <c r="D310" s="4" t="s">
        <v>21</v>
      </c>
      <c r="E310" s="4" t="s">
        <v>171</v>
      </c>
      <c r="F310" s="5" t="s">
        <v>191</v>
      </c>
      <c r="G310" s="6">
        <v>0.89375000000000004</v>
      </c>
      <c r="H310" s="6">
        <v>0.89444444444444438</v>
      </c>
      <c r="I310" s="85">
        <f t="shared" si="4"/>
        <v>0.99999999999983658</v>
      </c>
      <c r="J310" s="86">
        <f>I310*Segmentos!$D$7*(AH310%)*IF(ISNUMBER(AI310),AI310%,0)</f>
        <v>799.99999999986926</v>
      </c>
      <c r="K310" s="86">
        <f>I310*Segmentos!$D$7*(AL310%)*IF(ISNUMBER(AM310),AM310%,0)</f>
        <v>4399.9999999992815</v>
      </c>
      <c r="L310" s="4"/>
      <c r="M310" s="2">
        <v>0.64</v>
      </c>
      <c r="N310" s="2">
        <v>0.6</v>
      </c>
      <c r="O310" s="2">
        <v>100</v>
      </c>
      <c r="P310" s="2">
        <v>56.614800000000002</v>
      </c>
      <c r="Q310" s="2">
        <v>0</v>
      </c>
      <c r="R310" s="2">
        <v>0</v>
      </c>
      <c r="S310" s="8" t="s">
        <v>577</v>
      </c>
      <c r="T310" s="2">
        <v>0</v>
      </c>
      <c r="U310" s="2">
        <v>1.27</v>
      </c>
      <c r="V310" s="2">
        <v>1.3</v>
      </c>
      <c r="W310" s="2">
        <v>100</v>
      </c>
      <c r="X310" s="2">
        <v>23.645900000000001</v>
      </c>
      <c r="Y310" s="2">
        <v>0.61</v>
      </c>
      <c r="Z310" s="2">
        <v>0.6</v>
      </c>
      <c r="AA310" s="2">
        <v>100</v>
      </c>
      <c r="AB310" s="2">
        <v>15.920500000000001</v>
      </c>
      <c r="AC310" s="2">
        <v>0.59</v>
      </c>
      <c r="AD310" s="2">
        <v>0.6</v>
      </c>
      <c r="AE310" s="2">
        <v>100</v>
      </c>
      <c r="AF310" s="2">
        <v>17.048500000000001</v>
      </c>
      <c r="AG310" s="2">
        <v>0.18</v>
      </c>
      <c r="AH310" s="22">
        <v>0.2</v>
      </c>
      <c r="AI310" s="22">
        <v>100</v>
      </c>
      <c r="AJ310" s="22">
        <v>7.5293000000000001</v>
      </c>
      <c r="AK310" s="18">
        <v>1.05</v>
      </c>
      <c r="AL310" s="18">
        <v>1.1000000000000001</v>
      </c>
      <c r="AM310" s="18">
        <v>100</v>
      </c>
      <c r="AN310" s="2">
        <v>49.085500000000003</v>
      </c>
      <c r="AO310" s="2">
        <v>0.19</v>
      </c>
      <c r="AP310" s="2">
        <v>0.2</v>
      </c>
      <c r="AQ310" s="2">
        <v>100</v>
      </c>
      <c r="AR310" s="2">
        <v>1.8298000000000001</v>
      </c>
      <c r="AS310" s="2">
        <v>0.53</v>
      </c>
      <c r="AT310" s="2">
        <v>0.5</v>
      </c>
      <c r="AU310" s="2">
        <v>100</v>
      </c>
      <c r="AV310" s="2">
        <v>10.3969</v>
      </c>
      <c r="AW310" s="2">
        <v>0.39</v>
      </c>
      <c r="AX310" s="2">
        <v>0.4</v>
      </c>
      <c r="AY310" s="2">
        <v>100</v>
      </c>
      <c r="AZ310" s="2">
        <v>9.9243000000000006</v>
      </c>
      <c r="BA310" s="2">
        <v>1.02</v>
      </c>
      <c r="BB310" s="2">
        <v>1</v>
      </c>
      <c r="BC310" s="2">
        <v>100</v>
      </c>
      <c r="BD310" s="2">
        <v>34.463700000000003</v>
      </c>
      <c r="BE310" s="4"/>
      <c r="BF310" s="4"/>
    </row>
    <row r="311" spans="1:58" x14ac:dyDescent="0.2">
      <c r="A311" s="29">
        <v>310</v>
      </c>
      <c r="B311" s="7" t="s">
        <v>33</v>
      </c>
      <c r="C311" s="3">
        <v>39933</v>
      </c>
      <c r="D311" s="4" t="s">
        <v>28</v>
      </c>
      <c r="E311" s="4" t="s">
        <v>163</v>
      </c>
      <c r="F311" s="5" t="s">
        <v>191</v>
      </c>
      <c r="G311" s="6">
        <v>0.9159722222222223</v>
      </c>
      <c r="H311" s="6">
        <v>0.95972222222222225</v>
      </c>
      <c r="I311" s="85">
        <f t="shared" si="4"/>
        <v>62.999999999999936</v>
      </c>
      <c r="J311" s="86">
        <f>I311*Segmentos!$D$7*(AH311%)*IF(ISNUMBER(AI311),AI311%,0)</f>
        <v>213721.19999999981</v>
      </c>
      <c r="K311" s="86">
        <f>I311*Segmentos!$D$7*(AL311%)*IF(ISNUMBER(AM311),AM311%,0)</f>
        <v>151981.19999999987</v>
      </c>
      <c r="L311" s="4"/>
      <c r="M311" s="2">
        <v>0.72</v>
      </c>
      <c r="N311" s="2">
        <v>3.5</v>
      </c>
      <c r="O311" s="2">
        <v>20.5</v>
      </c>
      <c r="P311" s="2">
        <v>88.331599999999995</v>
      </c>
      <c r="Q311" s="2">
        <v>0.46</v>
      </c>
      <c r="R311" s="2">
        <v>1.7</v>
      </c>
      <c r="S311" s="2">
        <v>27.4</v>
      </c>
      <c r="T311" s="2">
        <v>9.5370000000000008</v>
      </c>
      <c r="U311" s="2">
        <v>0.18</v>
      </c>
      <c r="V311" s="2">
        <v>2.2999999999999998</v>
      </c>
      <c r="W311" s="2">
        <v>8</v>
      </c>
      <c r="X311" s="2">
        <v>4.7003000000000004</v>
      </c>
      <c r="Y311" s="2">
        <v>0.15</v>
      </c>
      <c r="Z311" s="2">
        <v>2.5</v>
      </c>
      <c r="AA311" s="2">
        <v>6</v>
      </c>
      <c r="AB311" s="2">
        <v>5.4233000000000002</v>
      </c>
      <c r="AC311" s="2">
        <v>1.7</v>
      </c>
      <c r="AD311" s="2">
        <v>6.1</v>
      </c>
      <c r="AE311" s="2">
        <v>27.9</v>
      </c>
      <c r="AF311" s="2">
        <v>68.671000000000006</v>
      </c>
      <c r="AG311" s="2">
        <v>0.85</v>
      </c>
      <c r="AH311" s="22">
        <v>3.3</v>
      </c>
      <c r="AI311" s="22">
        <v>25.7</v>
      </c>
      <c r="AJ311" s="22">
        <v>49.625799999999998</v>
      </c>
      <c r="AK311" s="18">
        <v>0.6</v>
      </c>
      <c r="AL311" s="18">
        <v>3.7</v>
      </c>
      <c r="AM311" s="18">
        <v>16.3</v>
      </c>
      <c r="AN311" s="2">
        <v>38.7059</v>
      </c>
      <c r="AO311" s="2">
        <v>0.39</v>
      </c>
      <c r="AP311" s="2">
        <v>2.5</v>
      </c>
      <c r="AQ311" s="2">
        <v>15.7</v>
      </c>
      <c r="AR311" s="2">
        <v>5.2515999999999998</v>
      </c>
      <c r="AS311" s="2">
        <v>0.45</v>
      </c>
      <c r="AT311" s="2">
        <v>3.6</v>
      </c>
      <c r="AU311" s="2">
        <v>12.4</v>
      </c>
      <c r="AV311" s="2">
        <v>12.145300000000001</v>
      </c>
      <c r="AW311" s="2">
        <v>0.38</v>
      </c>
      <c r="AX311" s="2">
        <v>2.9</v>
      </c>
      <c r="AY311" s="2">
        <v>13.1</v>
      </c>
      <c r="AZ311" s="2">
        <v>13.550599999999999</v>
      </c>
      <c r="BA311" s="2">
        <v>1.22</v>
      </c>
      <c r="BB311" s="2">
        <v>4.0999999999999996</v>
      </c>
      <c r="BC311" s="2">
        <v>29.3</v>
      </c>
      <c r="BD311" s="2">
        <v>57.384</v>
      </c>
      <c r="BE311" s="4"/>
      <c r="BF311" s="4"/>
    </row>
    <row r="312" spans="1:58" x14ac:dyDescent="0.2">
      <c r="A312" s="29">
        <v>311</v>
      </c>
      <c r="B312" s="7" t="s">
        <v>79</v>
      </c>
      <c r="C312" s="3">
        <v>39933</v>
      </c>
      <c r="D312" s="4" t="s">
        <v>0</v>
      </c>
      <c r="E312" s="4" t="s">
        <v>184</v>
      </c>
      <c r="F312" s="5" t="s">
        <v>191</v>
      </c>
      <c r="G312" s="6">
        <v>0.91319444444444453</v>
      </c>
      <c r="H312" s="6">
        <v>6.9444444444444447E-4</v>
      </c>
      <c r="I312" s="85">
        <f t="shared" si="4"/>
        <v>125.99999999999987</v>
      </c>
      <c r="J312" s="86">
        <f>I312*Segmentos!$D$7*(AH312%)*IF(ISNUMBER(AI312),AI312%,0)</f>
        <v>4665427.1999999955</v>
      </c>
      <c r="K312" s="86">
        <f>I312*Segmentos!$D$7*(AL312%)*IF(ISNUMBER(AM312),AM312%,0)</f>
        <v>2770891.1999999974</v>
      </c>
      <c r="L312" s="4" t="s">
        <v>229</v>
      </c>
      <c r="M312" s="2">
        <v>7.27</v>
      </c>
      <c r="N312" s="2">
        <v>25.1</v>
      </c>
      <c r="O312" s="2">
        <v>29</v>
      </c>
      <c r="P312" s="2">
        <v>88.107600000000005</v>
      </c>
      <c r="Q312" s="2">
        <v>2.87</v>
      </c>
      <c r="R312" s="2">
        <v>13.6</v>
      </c>
      <c r="S312" s="2">
        <v>21.1</v>
      </c>
      <c r="T312" s="2">
        <v>5.7984</v>
      </c>
      <c r="U312" s="2">
        <v>4.0999999999999996</v>
      </c>
      <c r="V312" s="2">
        <v>16.2</v>
      </c>
      <c r="W312" s="2">
        <v>25.3</v>
      </c>
      <c r="X312" s="2">
        <v>10.423500000000001</v>
      </c>
      <c r="Y312" s="2">
        <v>8.7799999999999994</v>
      </c>
      <c r="Z312" s="2">
        <v>27.6</v>
      </c>
      <c r="AA312" s="2">
        <v>31.8</v>
      </c>
      <c r="AB312" s="2">
        <v>31.408200000000001</v>
      </c>
      <c r="AC312" s="2">
        <v>10.17</v>
      </c>
      <c r="AD312" s="2">
        <v>34.4</v>
      </c>
      <c r="AE312" s="2">
        <v>29.6</v>
      </c>
      <c r="AF312" s="2">
        <v>40.477499999999999</v>
      </c>
      <c r="AG312" s="2">
        <v>9.25</v>
      </c>
      <c r="AH312" s="22">
        <v>26.6</v>
      </c>
      <c r="AI312" s="22">
        <v>34.799999999999997</v>
      </c>
      <c r="AJ312" s="22">
        <v>53.156100000000002</v>
      </c>
      <c r="AK312" s="18">
        <v>5.49</v>
      </c>
      <c r="AL312" s="18">
        <v>23.8</v>
      </c>
      <c r="AM312" s="18">
        <v>23.1</v>
      </c>
      <c r="AN312" s="2">
        <v>34.951500000000003</v>
      </c>
      <c r="AO312" s="2">
        <v>2.46</v>
      </c>
      <c r="AP312" s="2">
        <v>14.7</v>
      </c>
      <c r="AQ312" s="2">
        <v>16.8</v>
      </c>
      <c r="AR312" s="2">
        <v>3.2605</v>
      </c>
      <c r="AS312" s="2">
        <v>5.62</v>
      </c>
      <c r="AT312" s="2">
        <v>19.100000000000001</v>
      </c>
      <c r="AU312" s="2">
        <v>29.4</v>
      </c>
      <c r="AV312" s="2">
        <v>15.0154</v>
      </c>
      <c r="AW312" s="2">
        <v>7.52</v>
      </c>
      <c r="AX312" s="2">
        <v>27.2</v>
      </c>
      <c r="AY312" s="2">
        <v>27.7</v>
      </c>
      <c r="AZ312" s="2">
        <v>26.2193</v>
      </c>
      <c r="BA312" s="2">
        <v>9.4</v>
      </c>
      <c r="BB312" s="2">
        <v>30</v>
      </c>
      <c r="BC312" s="2">
        <v>31.4</v>
      </c>
      <c r="BD312" s="2">
        <v>43.612299999999998</v>
      </c>
      <c r="BE312" s="4"/>
      <c r="BF312" s="4"/>
    </row>
    <row r="313" spans="1:58" x14ac:dyDescent="0.2">
      <c r="A313" s="29">
        <v>312</v>
      </c>
      <c r="B313" s="7" t="s">
        <v>32</v>
      </c>
      <c r="C313" s="3">
        <v>39933</v>
      </c>
      <c r="D313" s="4" t="s">
        <v>28</v>
      </c>
      <c r="E313" s="4" t="s">
        <v>164</v>
      </c>
      <c r="F313" s="5" t="s">
        <v>191</v>
      </c>
      <c r="G313" s="6">
        <v>0.91388888888888886</v>
      </c>
      <c r="H313" s="6">
        <v>0.9159722222222223</v>
      </c>
      <c r="I313" s="85">
        <f t="shared" si="4"/>
        <v>3.0000000000001492</v>
      </c>
      <c r="J313" s="86">
        <f>I313*Segmentos!$D$7*(AH313%)*IF(ISNUMBER(AI313),AI313%,0)</f>
        <v>7881.6000000003905</v>
      </c>
      <c r="K313" s="86">
        <f>I313*Segmentos!$D$7*(AL313%)*IF(ISNUMBER(AM313),AM313%,0)</f>
        <v>14428.800000000718</v>
      </c>
      <c r="L313" s="4"/>
      <c r="M313" s="2">
        <v>0.96</v>
      </c>
      <c r="N313" s="2">
        <v>1.3</v>
      </c>
      <c r="O313" s="2">
        <v>71.400000000000006</v>
      </c>
      <c r="P313" s="2">
        <v>89.628699999999995</v>
      </c>
      <c r="Q313" s="2">
        <v>0</v>
      </c>
      <c r="R313" s="2">
        <v>0</v>
      </c>
      <c r="S313" s="8" t="s">
        <v>577</v>
      </c>
      <c r="T313" s="2">
        <v>0</v>
      </c>
      <c r="U313" s="2">
        <v>0.36</v>
      </c>
      <c r="V313" s="2">
        <v>1.1000000000000001</v>
      </c>
      <c r="W313" s="2">
        <v>33.299999999999997</v>
      </c>
      <c r="X313" s="2">
        <v>7.1097999999999999</v>
      </c>
      <c r="Y313" s="2">
        <v>0.37</v>
      </c>
      <c r="Z313" s="2">
        <v>0.8</v>
      </c>
      <c r="AA313" s="2">
        <v>46.3</v>
      </c>
      <c r="AB313" s="2">
        <v>10.2189</v>
      </c>
      <c r="AC313" s="2">
        <v>2.35</v>
      </c>
      <c r="AD313" s="2">
        <v>2.7</v>
      </c>
      <c r="AE313" s="2">
        <v>88</v>
      </c>
      <c r="AF313" s="2">
        <v>72.3</v>
      </c>
      <c r="AG313" s="2">
        <v>0.7</v>
      </c>
      <c r="AH313" s="22">
        <v>0.8</v>
      </c>
      <c r="AI313" s="22">
        <v>82.1</v>
      </c>
      <c r="AJ313" s="22">
        <v>30.866499999999998</v>
      </c>
      <c r="AK313" s="18">
        <v>1.2</v>
      </c>
      <c r="AL313" s="18">
        <v>1.8</v>
      </c>
      <c r="AM313" s="18">
        <v>66.8</v>
      </c>
      <c r="AN313" s="2">
        <v>58.7622</v>
      </c>
      <c r="AO313" s="2">
        <v>0.49</v>
      </c>
      <c r="AP313" s="2">
        <v>0.5</v>
      </c>
      <c r="AQ313" s="2">
        <v>100</v>
      </c>
      <c r="AR313" s="2">
        <v>5.0103</v>
      </c>
      <c r="AS313" s="2">
        <v>0.42</v>
      </c>
      <c r="AT313" s="2">
        <v>0.9</v>
      </c>
      <c r="AU313" s="2">
        <v>47.5</v>
      </c>
      <c r="AV313" s="2">
        <v>8.6458999999999993</v>
      </c>
      <c r="AW313" s="2">
        <v>0.52</v>
      </c>
      <c r="AX313" s="2">
        <v>0.7</v>
      </c>
      <c r="AY313" s="2">
        <v>74.400000000000006</v>
      </c>
      <c r="AZ313" s="2">
        <v>13.8858</v>
      </c>
      <c r="BA313" s="2">
        <v>1.73</v>
      </c>
      <c r="BB313" s="2">
        <v>2.2999999999999998</v>
      </c>
      <c r="BC313" s="2">
        <v>74.2</v>
      </c>
      <c r="BD313" s="2">
        <v>62.0867</v>
      </c>
      <c r="BE313" s="4"/>
      <c r="BF313" s="4"/>
    </row>
    <row r="314" spans="1:58" x14ac:dyDescent="0.2">
      <c r="A314" s="29">
        <v>313</v>
      </c>
      <c r="B314" s="7" t="s">
        <v>19</v>
      </c>
      <c r="C314" s="3">
        <v>39933</v>
      </c>
      <c r="D314" s="4" t="s">
        <v>17</v>
      </c>
      <c r="E314" s="4" t="s">
        <v>166</v>
      </c>
      <c r="F314" s="5" t="s">
        <v>191</v>
      </c>
      <c r="G314" s="6">
        <v>0.91249999999999998</v>
      </c>
      <c r="H314" s="6">
        <v>0.9159722222222223</v>
      </c>
      <c r="I314" s="85">
        <f t="shared" si="4"/>
        <v>5.0000000000001421</v>
      </c>
      <c r="J314" s="86">
        <f>I314*Segmentos!$D$7*(AH314%)*IF(ISNUMBER(AI314),AI314%,0)</f>
        <v>9632.0000000002728</v>
      </c>
      <c r="K314" s="86">
        <f>I314*Segmentos!$D$7*(AL314%)*IF(ISNUMBER(AM314),AM314%,0)</f>
        <v>16170.00000000046</v>
      </c>
      <c r="L314" s="4"/>
      <c r="M314" s="2">
        <v>0.65</v>
      </c>
      <c r="N314" s="2">
        <v>1.5</v>
      </c>
      <c r="O314" s="2">
        <v>44.7</v>
      </c>
      <c r="P314" s="2">
        <v>82.379000000000005</v>
      </c>
      <c r="Q314" s="2">
        <v>0</v>
      </c>
      <c r="R314" s="2">
        <v>0</v>
      </c>
      <c r="S314" s="8" t="s">
        <v>577</v>
      </c>
      <c r="T314" s="2">
        <v>0</v>
      </c>
      <c r="U314" s="2">
        <v>0.28999999999999998</v>
      </c>
      <c r="V314" s="2">
        <v>0.7</v>
      </c>
      <c r="W314" s="2">
        <v>40</v>
      </c>
      <c r="X314" s="2">
        <v>7.6393000000000004</v>
      </c>
      <c r="Y314" s="2">
        <v>1.1399999999999999</v>
      </c>
      <c r="Z314" s="2">
        <v>3</v>
      </c>
      <c r="AA314" s="2">
        <v>38.1</v>
      </c>
      <c r="AB314" s="2">
        <v>42.7378</v>
      </c>
      <c r="AC314" s="2">
        <v>0.77</v>
      </c>
      <c r="AD314" s="2">
        <v>1.3</v>
      </c>
      <c r="AE314" s="2">
        <v>60.1</v>
      </c>
      <c r="AF314" s="2">
        <v>32.001899999999999</v>
      </c>
      <c r="AG314" s="2">
        <v>0.5</v>
      </c>
      <c r="AH314" s="22">
        <v>1.4</v>
      </c>
      <c r="AI314" s="22">
        <v>34.4</v>
      </c>
      <c r="AJ314" s="22">
        <v>29.9177</v>
      </c>
      <c r="AK314" s="18">
        <v>0.79</v>
      </c>
      <c r="AL314" s="18">
        <v>1.5</v>
      </c>
      <c r="AM314" s="18">
        <v>53.9</v>
      </c>
      <c r="AN314" s="2">
        <v>52.461300000000001</v>
      </c>
      <c r="AO314" s="2">
        <v>0.11</v>
      </c>
      <c r="AP314" s="2">
        <v>0.4</v>
      </c>
      <c r="AQ314" s="2">
        <v>30.8</v>
      </c>
      <c r="AR314" s="2">
        <v>1.5244</v>
      </c>
      <c r="AS314" s="2">
        <v>0.39</v>
      </c>
      <c r="AT314" s="2">
        <v>1.1000000000000001</v>
      </c>
      <c r="AU314" s="2">
        <v>35.700000000000003</v>
      </c>
      <c r="AV314" s="2">
        <v>10.827</v>
      </c>
      <c r="AW314" s="2">
        <v>0.25</v>
      </c>
      <c r="AX314" s="2">
        <v>0.2</v>
      </c>
      <c r="AY314" s="2">
        <v>100</v>
      </c>
      <c r="AZ314" s="2">
        <v>9.0221999999999998</v>
      </c>
      <c r="BA314" s="2">
        <v>1.26</v>
      </c>
      <c r="BB314" s="2">
        <v>2.9</v>
      </c>
      <c r="BC314" s="2">
        <v>43.5</v>
      </c>
      <c r="BD314" s="2">
        <v>61.005400000000002</v>
      </c>
      <c r="BE314" s="4"/>
      <c r="BF314" s="4"/>
    </row>
    <row r="315" spans="1:58" x14ac:dyDescent="0.2">
      <c r="A315" s="29">
        <v>314</v>
      </c>
      <c r="B315" s="7" t="s">
        <v>2</v>
      </c>
      <c r="C315" s="3">
        <v>39933</v>
      </c>
      <c r="D315" s="4" t="s">
        <v>0</v>
      </c>
      <c r="E315" s="4" t="s">
        <v>164</v>
      </c>
      <c r="F315" s="5" t="s">
        <v>191</v>
      </c>
      <c r="G315" s="6">
        <v>0.88194444444444453</v>
      </c>
      <c r="H315" s="6">
        <v>0.91111111111111109</v>
      </c>
      <c r="I315" s="85">
        <f t="shared" si="4"/>
        <v>41.999999999999851</v>
      </c>
      <c r="J315" s="86">
        <f>I315*Segmentos!$D$7*(AH315%)*IF(ISNUMBER(AI315),AI315%,0)</f>
        <v>933239.99999999674</v>
      </c>
      <c r="K315" s="86">
        <f>I315*Segmentos!$D$7*(AL315%)*IF(ISNUMBER(AM315),AM315%,0)</f>
        <v>1239503.9999999956</v>
      </c>
      <c r="L315" s="4"/>
      <c r="M315" s="2">
        <v>6.53</v>
      </c>
      <c r="N315" s="2">
        <v>13</v>
      </c>
      <c r="O315" s="2">
        <v>50.4</v>
      </c>
      <c r="P315" s="2">
        <v>85.486199999999997</v>
      </c>
      <c r="Q315" s="2">
        <v>4.3600000000000003</v>
      </c>
      <c r="R315" s="2">
        <v>7.5</v>
      </c>
      <c r="S315" s="2">
        <v>58.2</v>
      </c>
      <c r="T315" s="2">
        <v>9.5192999999999994</v>
      </c>
      <c r="U315" s="2">
        <v>3.93</v>
      </c>
      <c r="V315" s="2">
        <v>8</v>
      </c>
      <c r="W315" s="2">
        <v>48.9</v>
      </c>
      <c r="X315" s="2">
        <v>10.7903</v>
      </c>
      <c r="Y315" s="2">
        <v>7.03</v>
      </c>
      <c r="Z315" s="2">
        <v>14.7</v>
      </c>
      <c r="AA315" s="2">
        <v>47.8</v>
      </c>
      <c r="AB315" s="2">
        <v>27.152100000000001</v>
      </c>
      <c r="AC315" s="2">
        <v>8.85</v>
      </c>
      <c r="AD315" s="2">
        <v>17.3</v>
      </c>
      <c r="AE315" s="2">
        <v>51.1</v>
      </c>
      <c r="AF315" s="2">
        <v>38.024500000000003</v>
      </c>
      <c r="AG315" s="2">
        <v>5.56</v>
      </c>
      <c r="AH315" s="22">
        <v>10.1</v>
      </c>
      <c r="AI315" s="22">
        <v>55</v>
      </c>
      <c r="AJ315" s="22">
        <v>34.537799999999997</v>
      </c>
      <c r="AK315" s="18">
        <v>7.41</v>
      </c>
      <c r="AL315" s="18">
        <v>15.5</v>
      </c>
      <c r="AM315" s="18">
        <v>47.6</v>
      </c>
      <c r="AN315" s="2">
        <v>50.948399999999999</v>
      </c>
      <c r="AO315" s="2">
        <v>2.72</v>
      </c>
      <c r="AP315" s="2">
        <v>8.1</v>
      </c>
      <c r="AQ315" s="2">
        <v>33.700000000000003</v>
      </c>
      <c r="AR315" s="2">
        <v>3.8940000000000001</v>
      </c>
      <c r="AS315" s="2">
        <v>6.44</v>
      </c>
      <c r="AT315" s="2">
        <v>12.4</v>
      </c>
      <c r="AU315" s="2">
        <v>52</v>
      </c>
      <c r="AV315" s="2">
        <v>18.5794</v>
      </c>
      <c r="AW315" s="2">
        <v>8.08</v>
      </c>
      <c r="AX315" s="2">
        <v>16.399999999999999</v>
      </c>
      <c r="AY315" s="2">
        <v>49.2</v>
      </c>
      <c r="AZ315" s="2">
        <v>30.4209</v>
      </c>
      <c r="BA315" s="2">
        <v>6.5</v>
      </c>
      <c r="BB315" s="2">
        <v>12.1</v>
      </c>
      <c r="BC315" s="2">
        <v>53.8</v>
      </c>
      <c r="BD315" s="2">
        <v>32.591900000000003</v>
      </c>
      <c r="BE315" s="4"/>
      <c r="BF315" s="4"/>
    </row>
    <row r="316" spans="1:58" x14ac:dyDescent="0.2">
      <c r="A316" s="29">
        <v>315</v>
      </c>
      <c r="B316" s="7" t="s">
        <v>16</v>
      </c>
      <c r="C316" s="3">
        <v>39933</v>
      </c>
      <c r="D316" s="4" t="s">
        <v>13</v>
      </c>
      <c r="E316" s="4" t="s">
        <v>166</v>
      </c>
      <c r="F316" s="5" t="s">
        <v>191</v>
      </c>
      <c r="G316" s="6">
        <v>0.91249999999999998</v>
      </c>
      <c r="H316" s="6">
        <v>0.9159722222222223</v>
      </c>
      <c r="I316" s="85">
        <f t="shared" si="4"/>
        <v>5.0000000000001421</v>
      </c>
      <c r="J316" s="86">
        <f>I316*Segmentos!$D$7*(AH316%)*IF(ISNUMBER(AI316),AI316%,0)</f>
        <v>132076.00000000375</v>
      </c>
      <c r="K316" s="86">
        <f>I316*Segmentos!$D$7*(AL316%)*IF(ISNUMBER(AM316),AM316%,0)</f>
        <v>241380.00000000684</v>
      </c>
      <c r="L316" s="4"/>
      <c r="M316" s="2">
        <v>9.4600000000000009</v>
      </c>
      <c r="N316" s="2">
        <v>12</v>
      </c>
      <c r="O316" s="2">
        <v>78.599999999999994</v>
      </c>
      <c r="P316" s="2">
        <v>86.543400000000005</v>
      </c>
      <c r="Q316" s="2">
        <v>5.12</v>
      </c>
      <c r="R316" s="2">
        <v>7.3</v>
      </c>
      <c r="S316" s="2">
        <v>69.7</v>
      </c>
      <c r="T316" s="2">
        <v>7.8196000000000003</v>
      </c>
      <c r="U316" s="2">
        <v>6.89</v>
      </c>
      <c r="V316" s="2">
        <v>8.4</v>
      </c>
      <c r="W316" s="2">
        <v>81.599999999999994</v>
      </c>
      <c r="X316" s="2">
        <v>13.2135</v>
      </c>
      <c r="Y316" s="2">
        <v>9.9499999999999993</v>
      </c>
      <c r="Z316" s="2">
        <v>13.1</v>
      </c>
      <c r="AA316" s="2">
        <v>76.099999999999994</v>
      </c>
      <c r="AB316" s="2">
        <v>26.891200000000001</v>
      </c>
      <c r="AC316" s="2">
        <v>12.86</v>
      </c>
      <c r="AD316" s="2">
        <v>15.8</v>
      </c>
      <c r="AE316" s="2">
        <v>81.5</v>
      </c>
      <c r="AF316" s="2">
        <v>38.619</v>
      </c>
      <c r="AG316" s="2">
        <v>6.59</v>
      </c>
      <c r="AH316" s="22">
        <v>8.9</v>
      </c>
      <c r="AI316" s="22">
        <v>74.2</v>
      </c>
      <c r="AJ316" s="22">
        <v>28.5945</v>
      </c>
      <c r="AK316" s="18">
        <v>12.05</v>
      </c>
      <c r="AL316" s="18">
        <v>14.9</v>
      </c>
      <c r="AM316" s="18">
        <v>81</v>
      </c>
      <c r="AN316" s="2">
        <v>57.948900000000002</v>
      </c>
      <c r="AO316" s="2">
        <v>6.35</v>
      </c>
      <c r="AP316" s="2">
        <v>8.8000000000000007</v>
      </c>
      <c r="AQ316" s="2">
        <v>71.900000000000006</v>
      </c>
      <c r="AR316" s="2">
        <v>6.3524000000000003</v>
      </c>
      <c r="AS316" s="2">
        <v>8.5399999999999991</v>
      </c>
      <c r="AT316" s="2">
        <v>12.1</v>
      </c>
      <c r="AU316" s="2">
        <v>70.7</v>
      </c>
      <c r="AV316" s="2">
        <v>17.211600000000001</v>
      </c>
      <c r="AW316" s="2">
        <v>9.23</v>
      </c>
      <c r="AX316" s="2">
        <v>11.3</v>
      </c>
      <c r="AY316" s="2">
        <v>82.1</v>
      </c>
      <c r="AZ316" s="2">
        <v>24.295300000000001</v>
      </c>
      <c r="BA316" s="2">
        <v>11.04</v>
      </c>
      <c r="BB316" s="2">
        <v>13.5</v>
      </c>
      <c r="BC316" s="2">
        <v>81.8</v>
      </c>
      <c r="BD316" s="2">
        <v>38.684199999999997</v>
      </c>
      <c r="BE316" s="4"/>
      <c r="BF316" s="4"/>
    </row>
    <row r="317" spans="1:58" x14ac:dyDescent="0.2">
      <c r="A317" s="29">
        <v>316</v>
      </c>
      <c r="B317" s="7" t="s">
        <v>22</v>
      </c>
      <c r="C317" s="3">
        <v>39933</v>
      </c>
      <c r="D317" s="4" t="s">
        <v>21</v>
      </c>
      <c r="E317" s="4" t="s">
        <v>164</v>
      </c>
      <c r="F317" s="5" t="s">
        <v>191</v>
      </c>
      <c r="G317" s="6">
        <v>0.83194444444444438</v>
      </c>
      <c r="H317" s="6">
        <v>0.87430555555555556</v>
      </c>
      <c r="I317" s="85">
        <f t="shared" si="4"/>
        <v>61.000000000000099</v>
      </c>
      <c r="J317" s="86">
        <f>I317*Segmentos!$D$7*(AH317%)*IF(ISNUMBER(AI317),AI317%,0)</f>
        <v>487292.40000000084</v>
      </c>
      <c r="K317" s="86">
        <f>I317*Segmentos!$D$7*(AL317%)*IF(ISNUMBER(AM317),AM317%,0)</f>
        <v>645770.40000000119</v>
      </c>
      <c r="L317" s="4"/>
      <c r="M317" s="2">
        <v>2.33</v>
      </c>
      <c r="N317" s="2">
        <v>6.4</v>
      </c>
      <c r="O317" s="2">
        <v>36.200000000000003</v>
      </c>
      <c r="P317" s="2">
        <v>99.547600000000003</v>
      </c>
      <c r="Q317" s="2">
        <v>0.05</v>
      </c>
      <c r="R317" s="2">
        <v>1.4</v>
      </c>
      <c r="S317" s="2">
        <v>3.9</v>
      </c>
      <c r="T317" s="2">
        <v>0.3826</v>
      </c>
      <c r="U317" s="2">
        <v>0.55000000000000004</v>
      </c>
      <c r="V317" s="2">
        <v>2.2999999999999998</v>
      </c>
      <c r="W317" s="2">
        <v>23.7</v>
      </c>
      <c r="X317" s="2">
        <v>4.9108999999999998</v>
      </c>
      <c r="Y317" s="2">
        <v>1.17</v>
      </c>
      <c r="Z317" s="2">
        <v>5.3</v>
      </c>
      <c r="AA317" s="2">
        <v>21.8</v>
      </c>
      <c r="AB317" s="2">
        <v>14.7165</v>
      </c>
      <c r="AC317" s="2">
        <v>5.67</v>
      </c>
      <c r="AD317" s="2">
        <v>12.6</v>
      </c>
      <c r="AE317" s="2">
        <v>44.9</v>
      </c>
      <c r="AF317" s="2">
        <v>79.537499999999994</v>
      </c>
      <c r="AG317" s="2">
        <v>1.99</v>
      </c>
      <c r="AH317" s="22">
        <v>6.3</v>
      </c>
      <c r="AI317" s="22">
        <v>31.7</v>
      </c>
      <c r="AJ317" s="22">
        <v>40.3553</v>
      </c>
      <c r="AK317" s="18">
        <v>2.64</v>
      </c>
      <c r="AL317" s="18">
        <v>6.6</v>
      </c>
      <c r="AM317" s="18">
        <v>40.1</v>
      </c>
      <c r="AN317" s="2">
        <v>59.1922</v>
      </c>
      <c r="AO317" s="2">
        <v>0.35</v>
      </c>
      <c r="AP317" s="2">
        <v>2.8</v>
      </c>
      <c r="AQ317" s="2">
        <v>12.4</v>
      </c>
      <c r="AR317" s="2">
        <v>1.6513</v>
      </c>
      <c r="AS317" s="2">
        <v>1.47</v>
      </c>
      <c r="AT317" s="2">
        <v>4.5</v>
      </c>
      <c r="AU317" s="2">
        <v>32.299999999999997</v>
      </c>
      <c r="AV317" s="2">
        <v>13.792299999999999</v>
      </c>
      <c r="AW317" s="2">
        <v>1.44</v>
      </c>
      <c r="AX317" s="2">
        <v>6.7</v>
      </c>
      <c r="AY317" s="2">
        <v>21.6</v>
      </c>
      <c r="AZ317" s="2">
        <v>17.686699999999998</v>
      </c>
      <c r="BA317" s="2">
        <v>4.0599999999999996</v>
      </c>
      <c r="BB317" s="2">
        <v>8.4</v>
      </c>
      <c r="BC317" s="2">
        <v>48.5</v>
      </c>
      <c r="BD317" s="2">
        <v>66.417299999999997</v>
      </c>
      <c r="BE317" s="4"/>
      <c r="BF317" s="4"/>
    </row>
    <row r="318" spans="1:58" x14ac:dyDescent="0.2">
      <c r="A318" s="29">
        <v>317</v>
      </c>
      <c r="B318" s="7" t="s">
        <v>4</v>
      </c>
      <c r="C318" s="3">
        <v>39933</v>
      </c>
      <c r="D318" s="4" t="s">
        <v>3</v>
      </c>
      <c r="E318" s="4" t="s">
        <v>165</v>
      </c>
      <c r="F318" s="5" t="s">
        <v>191</v>
      </c>
      <c r="G318" s="6">
        <v>0.78333333333333333</v>
      </c>
      <c r="H318" s="6">
        <v>0.87430555555555556</v>
      </c>
      <c r="I318" s="85">
        <f t="shared" si="4"/>
        <v>131</v>
      </c>
      <c r="J318" s="86">
        <f>I318*Segmentos!$D$7*(AH318%)*IF(ISNUMBER(AI318),AI318%,0)</f>
        <v>885559.99999999988</v>
      </c>
      <c r="K318" s="86">
        <f>I318*Segmentos!$D$7*(AL318%)*IF(ISNUMBER(AM318),AM318%,0)</f>
        <v>2225166</v>
      </c>
      <c r="L318" s="4"/>
      <c r="M318" s="2">
        <v>3.04</v>
      </c>
      <c r="N318" s="2">
        <v>12.6</v>
      </c>
      <c r="O318" s="2">
        <v>24.1</v>
      </c>
      <c r="P318" s="2">
        <v>68.552899999999994</v>
      </c>
      <c r="Q318" s="2">
        <v>3.07</v>
      </c>
      <c r="R318" s="2">
        <v>13.8</v>
      </c>
      <c r="S318" s="2">
        <v>22.3</v>
      </c>
      <c r="T318" s="2">
        <v>11.545</v>
      </c>
      <c r="U318" s="2">
        <v>4.04</v>
      </c>
      <c r="V318" s="2">
        <v>12.1</v>
      </c>
      <c r="W318" s="2">
        <v>33.299999999999997</v>
      </c>
      <c r="X318" s="2">
        <v>19.102499999999999</v>
      </c>
      <c r="Y318" s="2">
        <v>3.16</v>
      </c>
      <c r="Z318" s="2">
        <v>11.5</v>
      </c>
      <c r="AA318" s="2">
        <v>27.6</v>
      </c>
      <c r="AB318" s="2">
        <v>21.0427</v>
      </c>
      <c r="AC318" s="2">
        <v>2.2799999999999998</v>
      </c>
      <c r="AD318" s="2">
        <v>13.3</v>
      </c>
      <c r="AE318" s="2">
        <v>17.100000000000001</v>
      </c>
      <c r="AF318" s="2">
        <v>16.8628</v>
      </c>
      <c r="AG318" s="2">
        <v>1.69</v>
      </c>
      <c r="AH318" s="22">
        <v>10</v>
      </c>
      <c r="AI318" s="22">
        <v>16.899999999999999</v>
      </c>
      <c r="AJ318" s="22">
        <v>18.104900000000001</v>
      </c>
      <c r="AK318" s="18">
        <v>4.26</v>
      </c>
      <c r="AL318" s="18">
        <v>14.9</v>
      </c>
      <c r="AM318" s="18">
        <v>28.5</v>
      </c>
      <c r="AN318" s="2">
        <v>50.448</v>
      </c>
      <c r="AO318" s="2">
        <v>2.5099999999999998</v>
      </c>
      <c r="AP318" s="2">
        <v>9.5</v>
      </c>
      <c r="AQ318" s="2">
        <v>26.5</v>
      </c>
      <c r="AR318" s="2">
        <v>6.1712999999999996</v>
      </c>
      <c r="AS318" s="2">
        <v>1.21</v>
      </c>
      <c r="AT318" s="2">
        <v>7.4</v>
      </c>
      <c r="AU318" s="2">
        <v>16.2</v>
      </c>
      <c r="AV318" s="2">
        <v>5.9916</v>
      </c>
      <c r="AW318" s="2">
        <v>3.53</v>
      </c>
      <c r="AX318" s="2">
        <v>16.7</v>
      </c>
      <c r="AY318" s="2">
        <v>21.2</v>
      </c>
      <c r="AZ318" s="2">
        <v>22.8718</v>
      </c>
      <c r="BA318" s="2">
        <v>3.88</v>
      </c>
      <c r="BB318" s="2">
        <v>13.4</v>
      </c>
      <c r="BC318" s="2">
        <v>29</v>
      </c>
      <c r="BD318" s="2">
        <v>33.5182</v>
      </c>
      <c r="BE318" s="4"/>
      <c r="BF318" s="4"/>
    </row>
    <row r="319" spans="1:58" x14ac:dyDescent="0.2">
      <c r="A319" s="29">
        <v>318</v>
      </c>
      <c r="B319" s="7" t="s">
        <v>15</v>
      </c>
      <c r="C319" s="3">
        <v>39934</v>
      </c>
      <c r="D319" s="4" t="s">
        <v>13</v>
      </c>
      <c r="E319" s="4" t="s">
        <v>164</v>
      </c>
      <c r="F319" s="5" t="s">
        <v>192</v>
      </c>
      <c r="G319" s="6">
        <v>0.875</v>
      </c>
      <c r="H319" s="6">
        <v>0.91388888888888886</v>
      </c>
      <c r="I319" s="85">
        <f t="shared" si="4"/>
        <v>55.999999999999957</v>
      </c>
      <c r="J319" s="86">
        <f>I319*Segmentos!$D$7*(AH319%)*IF(ISNUMBER(AI319),AI319%,0)</f>
        <v>1398095.9999999988</v>
      </c>
      <c r="K319" s="86">
        <f>I319*Segmentos!$D$7*(AL319%)*IF(ISNUMBER(AM319),AM319%,0)</f>
        <v>2271091.1999999983</v>
      </c>
      <c r="L319" s="4"/>
      <c r="M319" s="2">
        <v>8.2899999999999991</v>
      </c>
      <c r="N319" s="2">
        <v>19.3</v>
      </c>
      <c r="O319" s="2">
        <v>43</v>
      </c>
      <c r="P319" s="2">
        <v>84.636300000000006</v>
      </c>
      <c r="Q319" s="2">
        <v>4.6500000000000004</v>
      </c>
      <c r="R319" s="2">
        <v>10.3</v>
      </c>
      <c r="S319" s="2">
        <v>45</v>
      </c>
      <c r="T319" s="2">
        <v>7.9237000000000002</v>
      </c>
      <c r="U319" s="2">
        <v>6.51</v>
      </c>
      <c r="V319" s="2">
        <v>18</v>
      </c>
      <c r="W319" s="2">
        <v>36.200000000000003</v>
      </c>
      <c r="X319" s="2">
        <v>13.935600000000001</v>
      </c>
      <c r="Y319" s="2">
        <v>9.56</v>
      </c>
      <c r="Z319" s="2">
        <v>22.5</v>
      </c>
      <c r="AA319" s="2">
        <v>42.4</v>
      </c>
      <c r="AB319" s="2">
        <v>28.829000000000001</v>
      </c>
      <c r="AC319" s="2">
        <v>10.119999999999999</v>
      </c>
      <c r="AD319" s="2">
        <v>21.7</v>
      </c>
      <c r="AE319" s="2">
        <v>46.6</v>
      </c>
      <c r="AF319" s="2">
        <v>33.948099999999997</v>
      </c>
      <c r="AG319" s="2">
        <v>6.23</v>
      </c>
      <c r="AH319" s="22">
        <v>17.100000000000001</v>
      </c>
      <c r="AI319" s="22">
        <v>36.5</v>
      </c>
      <c r="AJ319" s="22">
        <v>30.1707</v>
      </c>
      <c r="AK319" s="18">
        <v>10.14</v>
      </c>
      <c r="AL319" s="18">
        <v>21.3</v>
      </c>
      <c r="AM319" s="18">
        <v>47.6</v>
      </c>
      <c r="AN319" s="2">
        <v>54.465600000000002</v>
      </c>
      <c r="AO319" s="2">
        <v>7.64</v>
      </c>
      <c r="AP319" s="2">
        <v>16.399999999999999</v>
      </c>
      <c r="AQ319" s="2">
        <v>46.4</v>
      </c>
      <c r="AR319" s="2">
        <v>8.5229999999999997</v>
      </c>
      <c r="AS319" s="2">
        <v>8.64</v>
      </c>
      <c r="AT319" s="2">
        <v>17.399999999999999</v>
      </c>
      <c r="AU319" s="2">
        <v>49.7</v>
      </c>
      <c r="AV319" s="2">
        <v>19.442599999999999</v>
      </c>
      <c r="AW319" s="2">
        <v>7.68</v>
      </c>
      <c r="AX319" s="2">
        <v>19.100000000000001</v>
      </c>
      <c r="AY319" s="2">
        <v>40.200000000000003</v>
      </c>
      <c r="AZ319" s="2">
        <v>22.569700000000001</v>
      </c>
      <c r="BA319" s="2">
        <v>8.7200000000000006</v>
      </c>
      <c r="BB319" s="2">
        <v>21.3</v>
      </c>
      <c r="BC319" s="2">
        <v>40.9</v>
      </c>
      <c r="BD319" s="2">
        <v>34.101199999999999</v>
      </c>
      <c r="BE319" s="4"/>
      <c r="BF319" s="4"/>
    </row>
    <row r="320" spans="1:58" x14ac:dyDescent="0.2">
      <c r="A320" s="29">
        <v>319</v>
      </c>
      <c r="B320" s="7" t="s">
        <v>5</v>
      </c>
      <c r="C320" s="3">
        <v>39934</v>
      </c>
      <c r="D320" s="4" t="s">
        <v>3</v>
      </c>
      <c r="E320" s="4" t="s">
        <v>164</v>
      </c>
      <c r="F320" s="5" t="s">
        <v>192</v>
      </c>
      <c r="G320" s="6">
        <v>0.87430555555555556</v>
      </c>
      <c r="H320" s="6">
        <v>0.91736111111111107</v>
      </c>
      <c r="I320" s="85">
        <f t="shared" si="4"/>
        <v>61.999999999999943</v>
      </c>
      <c r="J320" s="86">
        <f>I320*Segmentos!$D$7*(AH320%)*IF(ISNUMBER(AI320),AI320%,0)</f>
        <v>1341878.3999999985</v>
      </c>
      <c r="K320" s="86">
        <f>I320*Segmentos!$D$7*(AL320%)*IF(ISNUMBER(AM320),AM320%,0)</f>
        <v>1491571.1999999986</v>
      </c>
      <c r="L320" s="4"/>
      <c r="M320" s="2">
        <v>5.74</v>
      </c>
      <c r="N320" s="2">
        <v>16.600000000000001</v>
      </c>
      <c r="O320" s="2">
        <v>34.700000000000003</v>
      </c>
      <c r="P320" s="2">
        <v>91.891800000000003</v>
      </c>
      <c r="Q320" s="2">
        <v>1.43</v>
      </c>
      <c r="R320" s="2">
        <v>7.1</v>
      </c>
      <c r="S320" s="2">
        <v>20</v>
      </c>
      <c r="T320" s="2">
        <v>3.8147000000000002</v>
      </c>
      <c r="U320" s="2">
        <v>3.2</v>
      </c>
      <c r="V320" s="2">
        <v>12.4</v>
      </c>
      <c r="W320" s="2">
        <v>25.8</v>
      </c>
      <c r="X320" s="2">
        <v>10.740600000000001</v>
      </c>
      <c r="Y320" s="2">
        <v>6.37</v>
      </c>
      <c r="Z320" s="2">
        <v>18.399999999999999</v>
      </c>
      <c r="AA320" s="2">
        <v>34.6</v>
      </c>
      <c r="AB320" s="2">
        <v>30.1008</v>
      </c>
      <c r="AC320" s="2">
        <v>8.99</v>
      </c>
      <c r="AD320" s="2">
        <v>22.3</v>
      </c>
      <c r="AE320" s="2">
        <v>40.299999999999997</v>
      </c>
      <c r="AF320" s="2">
        <v>47.235700000000001</v>
      </c>
      <c r="AG320" s="2">
        <v>5.42</v>
      </c>
      <c r="AH320" s="22">
        <v>16.2</v>
      </c>
      <c r="AI320" s="22">
        <v>33.4</v>
      </c>
      <c r="AJ320" s="22">
        <v>41.132399999999997</v>
      </c>
      <c r="AK320" s="18">
        <v>6.04</v>
      </c>
      <c r="AL320" s="18">
        <v>16.8</v>
      </c>
      <c r="AM320" s="18">
        <v>35.799999999999997</v>
      </c>
      <c r="AN320" s="2">
        <v>50.759399999999999</v>
      </c>
      <c r="AO320" s="2">
        <v>3.81</v>
      </c>
      <c r="AP320" s="2">
        <v>13.1</v>
      </c>
      <c r="AQ320" s="2">
        <v>29.2</v>
      </c>
      <c r="AR320" s="2">
        <v>6.6567999999999996</v>
      </c>
      <c r="AS320" s="2">
        <v>4.9000000000000004</v>
      </c>
      <c r="AT320" s="2">
        <v>14.8</v>
      </c>
      <c r="AU320" s="2">
        <v>33.200000000000003</v>
      </c>
      <c r="AV320" s="2">
        <v>17.281600000000001</v>
      </c>
      <c r="AW320" s="2">
        <v>6.21</v>
      </c>
      <c r="AX320" s="2">
        <v>17.100000000000001</v>
      </c>
      <c r="AY320" s="2">
        <v>36.299999999999997</v>
      </c>
      <c r="AZ320" s="2">
        <v>28.589600000000001</v>
      </c>
      <c r="BA320" s="2">
        <v>6.42</v>
      </c>
      <c r="BB320" s="2">
        <v>18.2</v>
      </c>
      <c r="BC320" s="2">
        <v>35.4</v>
      </c>
      <c r="BD320" s="2">
        <v>39.363700000000001</v>
      </c>
      <c r="BE320" s="4"/>
      <c r="BF320" s="4"/>
    </row>
    <row r="321" spans="1:58" x14ac:dyDescent="0.2">
      <c r="A321" s="29">
        <v>320</v>
      </c>
      <c r="B321" s="7" t="s">
        <v>49</v>
      </c>
      <c r="C321" s="3">
        <v>39934</v>
      </c>
      <c r="D321" s="4" t="s">
        <v>21</v>
      </c>
      <c r="E321" s="4" t="s">
        <v>168</v>
      </c>
      <c r="F321" s="5" t="s">
        <v>192</v>
      </c>
      <c r="G321" s="6">
        <v>0.91805555555555562</v>
      </c>
      <c r="H321" s="6">
        <v>0.99375000000000002</v>
      </c>
      <c r="I321" s="85">
        <f t="shared" si="4"/>
        <v>108.99999999999993</v>
      </c>
      <c r="J321" s="86">
        <f>I321*Segmentos!$D$7*(AH321%)*IF(ISNUMBER(AI321),AI321%,0)</f>
        <v>386121.59999999974</v>
      </c>
      <c r="K321" s="86">
        <f>I321*Segmentos!$D$7*(AL321%)*IF(ISNUMBER(AM321),AM321%,0)</f>
        <v>437961.99999999971</v>
      </c>
      <c r="L321" s="4" t="s">
        <v>232</v>
      </c>
      <c r="M321" s="2">
        <v>0.95</v>
      </c>
      <c r="N321" s="2">
        <v>5.2</v>
      </c>
      <c r="O321" s="2">
        <v>18.5</v>
      </c>
      <c r="P321" s="2">
        <v>94.911299999999997</v>
      </c>
      <c r="Q321" s="2">
        <v>0.31</v>
      </c>
      <c r="R321" s="2">
        <v>2.4</v>
      </c>
      <c r="S321" s="2">
        <v>13</v>
      </c>
      <c r="T321" s="2">
        <v>5.1863999999999999</v>
      </c>
      <c r="U321" s="2">
        <v>0.51</v>
      </c>
      <c r="V321" s="2">
        <v>4.0999999999999996</v>
      </c>
      <c r="W321" s="2">
        <v>12.5</v>
      </c>
      <c r="X321" s="2">
        <v>10.638999999999999</v>
      </c>
      <c r="Y321" s="2">
        <v>0.85</v>
      </c>
      <c r="Z321" s="2">
        <v>5.7</v>
      </c>
      <c r="AA321" s="2">
        <v>14.9</v>
      </c>
      <c r="AB321" s="2">
        <v>24.9726</v>
      </c>
      <c r="AC321" s="2">
        <v>1.66</v>
      </c>
      <c r="AD321" s="2">
        <v>6.8</v>
      </c>
      <c r="AE321" s="2">
        <v>24.5</v>
      </c>
      <c r="AF321" s="2">
        <v>54.113300000000002</v>
      </c>
      <c r="AG321" s="2">
        <v>0.89</v>
      </c>
      <c r="AH321" s="22">
        <v>5.4</v>
      </c>
      <c r="AI321" s="22">
        <v>16.399999999999999</v>
      </c>
      <c r="AJ321" s="22">
        <v>41.992899999999999</v>
      </c>
      <c r="AK321" s="18">
        <v>1.01</v>
      </c>
      <c r="AL321" s="18">
        <v>4.9000000000000004</v>
      </c>
      <c r="AM321" s="18">
        <v>20.5</v>
      </c>
      <c r="AN321" s="2">
        <v>52.918399999999998</v>
      </c>
      <c r="AO321" s="2">
        <v>0.52</v>
      </c>
      <c r="AP321" s="2">
        <v>4</v>
      </c>
      <c r="AQ321" s="2">
        <v>13.2</v>
      </c>
      <c r="AR321" s="2">
        <v>5.6885000000000003</v>
      </c>
      <c r="AS321" s="2">
        <v>0.33</v>
      </c>
      <c r="AT321" s="2">
        <v>2.5</v>
      </c>
      <c r="AU321" s="2">
        <v>13.1</v>
      </c>
      <c r="AV321" s="2">
        <v>7.2823000000000002</v>
      </c>
      <c r="AW321" s="2">
        <v>0.75</v>
      </c>
      <c r="AX321" s="2">
        <v>5.5</v>
      </c>
      <c r="AY321" s="2">
        <v>13.5</v>
      </c>
      <c r="AZ321" s="2">
        <v>21.4224</v>
      </c>
      <c r="BA321" s="2">
        <v>1.59</v>
      </c>
      <c r="BB321" s="2">
        <v>6.7</v>
      </c>
      <c r="BC321" s="2">
        <v>23.6</v>
      </c>
      <c r="BD321" s="2">
        <v>60.518000000000001</v>
      </c>
      <c r="BE321" s="4"/>
      <c r="BF321" s="4"/>
    </row>
    <row r="322" spans="1:58" x14ac:dyDescent="0.2">
      <c r="A322" s="29">
        <v>321</v>
      </c>
      <c r="B322" s="7" t="s">
        <v>18</v>
      </c>
      <c r="C322" s="3">
        <v>39934</v>
      </c>
      <c r="D322" s="4" t="s">
        <v>17</v>
      </c>
      <c r="E322" s="4" t="s">
        <v>168</v>
      </c>
      <c r="F322" s="5" t="s">
        <v>192</v>
      </c>
      <c r="G322" s="6">
        <v>0.83333333333333337</v>
      </c>
      <c r="H322" s="6">
        <v>0.91388888888888886</v>
      </c>
      <c r="I322" s="85">
        <f t="shared" si="4"/>
        <v>115.99999999999991</v>
      </c>
      <c r="J322" s="86">
        <f>I322*Segmentos!$D$7*(AH322%)*IF(ISNUMBER(AI322),AI322%,0)</f>
        <v>615031.99999999965</v>
      </c>
      <c r="K322" s="86">
        <f>I322*Segmentos!$D$7*(AL322%)*IF(ISNUMBER(AM322),AM322%,0)</f>
        <v>555315.1999999996</v>
      </c>
      <c r="L322" s="4" t="s">
        <v>231</v>
      </c>
      <c r="M322" s="2">
        <v>1.27</v>
      </c>
      <c r="N322" s="2">
        <v>4.9000000000000004</v>
      </c>
      <c r="O322" s="2">
        <v>25.6</v>
      </c>
      <c r="P322" s="2">
        <v>96.757400000000004</v>
      </c>
      <c r="Q322" s="2">
        <v>0</v>
      </c>
      <c r="R322" s="2">
        <v>0</v>
      </c>
      <c r="S322" s="8" t="s">
        <v>577</v>
      </c>
      <c r="T322" s="2">
        <v>0</v>
      </c>
      <c r="U322" s="2">
        <v>0.09</v>
      </c>
      <c r="V322" s="2">
        <v>1.5</v>
      </c>
      <c r="W322" s="2">
        <v>6.1</v>
      </c>
      <c r="X322" s="2">
        <v>1.4601999999999999</v>
      </c>
      <c r="Y322" s="2">
        <v>0.77</v>
      </c>
      <c r="Z322" s="2">
        <v>3.9</v>
      </c>
      <c r="AA322" s="2">
        <v>20</v>
      </c>
      <c r="AB322" s="2">
        <v>17.416</v>
      </c>
      <c r="AC322" s="2">
        <v>3.11</v>
      </c>
      <c r="AD322" s="2">
        <v>10.6</v>
      </c>
      <c r="AE322" s="2">
        <v>29.2</v>
      </c>
      <c r="AF322" s="2">
        <v>77.881100000000004</v>
      </c>
      <c r="AG322" s="2">
        <v>1.33</v>
      </c>
      <c r="AH322" s="22">
        <v>5.5</v>
      </c>
      <c r="AI322" s="22">
        <v>24.1</v>
      </c>
      <c r="AJ322" s="22">
        <v>48.165199999999999</v>
      </c>
      <c r="AK322" s="18">
        <v>1.21</v>
      </c>
      <c r="AL322" s="18">
        <v>4.4000000000000004</v>
      </c>
      <c r="AM322" s="18">
        <v>27.2</v>
      </c>
      <c r="AN322" s="2">
        <v>48.592199999999998</v>
      </c>
      <c r="AO322" s="2">
        <v>0.04</v>
      </c>
      <c r="AP322" s="2">
        <v>0.4</v>
      </c>
      <c r="AQ322" s="2">
        <v>10.199999999999999</v>
      </c>
      <c r="AR322" s="2">
        <v>0.31780000000000003</v>
      </c>
      <c r="AS322" s="2">
        <v>0.43</v>
      </c>
      <c r="AT322" s="2">
        <v>2</v>
      </c>
      <c r="AU322" s="2">
        <v>21.9</v>
      </c>
      <c r="AV322" s="2">
        <v>7.3121</v>
      </c>
      <c r="AW322" s="2">
        <v>1.39</v>
      </c>
      <c r="AX322" s="2">
        <v>4.5999999999999996</v>
      </c>
      <c r="AY322" s="2">
        <v>30.2</v>
      </c>
      <c r="AZ322" s="2">
        <v>30.544599999999999</v>
      </c>
      <c r="BA322" s="2">
        <v>2</v>
      </c>
      <c r="BB322" s="2">
        <v>8.1999999999999993</v>
      </c>
      <c r="BC322" s="2">
        <v>24.4</v>
      </c>
      <c r="BD322" s="2">
        <v>58.582799999999999</v>
      </c>
      <c r="BE322" s="4"/>
      <c r="BF322" s="4"/>
    </row>
    <row r="323" spans="1:58" x14ac:dyDescent="0.2">
      <c r="A323" s="29">
        <v>322</v>
      </c>
      <c r="B323" s="7" t="s">
        <v>9</v>
      </c>
      <c r="C323" s="3">
        <v>39934</v>
      </c>
      <c r="D323" s="4" t="s">
        <v>8</v>
      </c>
      <c r="E323" s="4" t="s">
        <v>168</v>
      </c>
      <c r="F323" s="5" t="s">
        <v>192</v>
      </c>
      <c r="G323" s="6">
        <v>0.8027777777777777</v>
      </c>
      <c r="H323" s="6">
        <v>0.87430555555555556</v>
      </c>
      <c r="I323" s="85">
        <f t="shared" ref="I323:I386" si="5">IF(H323&gt;=G323,(H323-G323)*24*60,("24:00:00"-G323+H323)*24*60)</f>
        <v>103.00000000000011</v>
      </c>
      <c r="J323" s="86">
        <f>I323*Segmentos!$D$7*(AH323%)*IF(ISNUMBER(AI323),AI323%,0)</f>
        <v>1011171.6000000011</v>
      </c>
      <c r="K323" s="86">
        <f>I323*Segmentos!$D$7*(AL323%)*IF(ISNUMBER(AM323),AM323%,0)</f>
        <v>1236000.0000000014</v>
      </c>
      <c r="L323" s="4" t="s">
        <v>230</v>
      </c>
      <c r="M323" s="2">
        <v>2.74</v>
      </c>
      <c r="N323" s="2">
        <v>10.4</v>
      </c>
      <c r="O323" s="2">
        <v>26.3</v>
      </c>
      <c r="P323" s="2">
        <v>90.721800000000002</v>
      </c>
      <c r="Q323" s="2">
        <v>0.96</v>
      </c>
      <c r="R323" s="2">
        <v>3.8</v>
      </c>
      <c r="S323" s="2">
        <v>25.6</v>
      </c>
      <c r="T323" s="2">
        <v>5.3135000000000003</v>
      </c>
      <c r="U323" s="2">
        <v>1.08</v>
      </c>
      <c r="V323" s="2">
        <v>6</v>
      </c>
      <c r="W323" s="2">
        <v>18</v>
      </c>
      <c r="X323" s="2">
        <v>7.4920999999999998</v>
      </c>
      <c r="Y323" s="2">
        <v>2.58</v>
      </c>
      <c r="Z323" s="2">
        <v>11</v>
      </c>
      <c r="AA323" s="2">
        <v>23.4</v>
      </c>
      <c r="AB323" s="2">
        <v>25.182700000000001</v>
      </c>
      <c r="AC323" s="2">
        <v>4.8499999999999996</v>
      </c>
      <c r="AD323" s="2">
        <v>16</v>
      </c>
      <c r="AE323" s="2">
        <v>30.3</v>
      </c>
      <c r="AF323" s="2">
        <v>52.733400000000003</v>
      </c>
      <c r="AG323" s="2">
        <v>2.46</v>
      </c>
      <c r="AH323" s="22">
        <v>8.1</v>
      </c>
      <c r="AI323" s="22">
        <v>30.3</v>
      </c>
      <c r="AJ323" s="22">
        <v>38.701799999999999</v>
      </c>
      <c r="AK323" s="18">
        <v>2.99</v>
      </c>
      <c r="AL323" s="18">
        <v>12.5</v>
      </c>
      <c r="AM323" s="18">
        <v>24</v>
      </c>
      <c r="AN323" s="2">
        <v>52.02</v>
      </c>
      <c r="AO323" s="2">
        <v>0.86</v>
      </c>
      <c r="AP323" s="2">
        <v>3.5</v>
      </c>
      <c r="AQ323" s="2">
        <v>24.6</v>
      </c>
      <c r="AR323" s="2">
        <v>3.1156999999999999</v>
      </c>
      <c r="AS323" s="2">
        <v>1.42</v>
      </c>
      <c r="AT323" s="2">
        <v>7.3</v>
      </c>
      <c r="AU323" s="2">
        <v>19.5</v>
      </c>
      <c r="AV323" s="2">
        <v>10.338800000000001</v>
      </c>
      <c r="AW323" s="2">
        <v>3.05</v>
      </c>
      <c r="AX323" s="2">
        <v>10.4</v>
      </c>
      <c r="AY323" s="2">
        <v>29.4</v>
      </c>
      <c r="AZ323" s="2">
        <v>29.072700000000001</v>
      </c>
      <c r="BA323" s="2">
        <v>3.8</v>
      </c>
      <c r="BB323" s="2">
        <v>14.2</v>
      </c>
      <c r="BC323" s="2">
        <v>26.8</v>
      </c>
      <c r="BD323" s="2">
        <v>48.194499999999998</v>
      </c>
      <c r="BE323" s="4"/>
      <c r="BF323" s="4"/>
    </row>
    <row r="324" spans="1:58" x14ac:dyDescent="0.2">
      <c r="A324" s="29">
        <v>323</v>
      </c>
      <c r="B324" s="7" t="s">
        <v>29</v>
      </c>
      <c r="C324" s="3">
        <v>39934</v>
      </c>
      <c r="D324" s="4" t="s">
        <v>28</v>
      </c>
      <c r="E324" s="4" t="s">
        <v>169</v>
      </c>
      <c r="F324" s="5" t="s">
        <v>192</v>
      </c>
      <c r="G324" s="6">
        <v>0.84375</v>
      </c>
      <c r="H324" s="6">
        <v>0.87430555555555556</v>
      </c>
      <c r="I324" s="85">
        <f t="shared" si="5"/>
        <v>44</v>
      </c>
      <c r="J324" s="86">
        <f>I324*Segmentos!$D$7*(AH324%)*IF(ISNUMBER(AI324),AI324%,0)</f>
        <v>166320</v>
      </c>
      <c r="K324" s="86">
        <f>I324*Segmentos!$D$7*(AL324%)*IF(ISNUMBER(AM324),AM324%,0)</f>
        <v>185504</v>
      </c>
      <c r="L324" s="4"/>
      <c r="M324" s="2">
        <v>1</v>
      </c>
      <c r="N324" s="2">
        <v>3.2</v>
      </c>
      <c r="O324" s="2">
        <v>31.2</v>
      </c>
      <c r="P324" s="2">
        <v>97.832599999999999</v>
      </c>
      <c r="Q324" s="2">
        <v>0.01</v>
      </c>
      <c r="R324" s="2">
        <v>0.3</v>
      </c>
      <c r="S324" s="2">
        <v>4.5</v>
      </c>
      <c r="T324" s="2">
        <v>0.22520000000000001</v>
      </c>
      <c r="U324" s="2">
        <v>0.47</v>
      </c>
      <c r="V324" s="2">
        <v>1.2</v>
      </c>
      <c r="W324" s="2">
        <v>37.700000000000003</v>
      </c>
      <c r="X324" s="2">
        <v>9.6485000000000003</v>
      </c>
      <c r="Y324" s="2">
        <v>1.29</v>
      </c>
      <c r="Z324" s="2">
        <v>3.9</v>
      </c>
      <c r="AA324" s="2">
        <v>33.5</v>
      </c>
      <c r="AB324" s="2">
        <v>37.269599999999997</v>
      </c>
      <c r="AC324" s="2">
        <v>1.58</v>
      </c>
      <c r="AD324" s="2">
        <v>5.3</v>
      </c>
      <c r="AE324" s="2">
        <v>29.6</v>
      </c>
      <c r="AF324" s="2">
        <v>50.689399999999999</v>
      </c>
      <c r="AG324" s="2">
        <v>0.93</v>
      </c>
      <c r="AH324" s="22">
        <v>3</v>
      </c>
      <c r="AI324" s="22">
        <v>31.5</v>
      </c>
      <c r="AJ324" s="22">
        <v>43.097299999999997</v>
      </c>
      <c r="AK324" s="18">
        <v>1.07</v>
      </c>
      <c r="AL324" s="18">
        <v>3.4</v>
      </c>
      <c r="AM324" s="18">
        <v>31</v>
      </c>
      <c r="AN324" s="2">
        <v>54.735300000000002</v>
      </c>
      <c r="AO324" s="2">
        <v>0.25</v>
      </c>
      <c r="AP324" s="2">
        <v>0.8</v>
      </c>
      <c r="AQ324" s="2">
        <v>31.9</v>
      </c>
      <c r="AR324" s="2">
        <v>2.6259000000000001</v>
      </c>
      <c r="AS324" s="2">
        <v>0.22</v>
      </c>
      <c r="AT324" s="2">
        <v>1.2</v>
      </c>
      <c r="AU324" s="2">
        <v>18.2</v>
      </c>
      <c r="AV324" s="2">
        <v>4.8015999999999996</v>
      </c>
      <c r="AW324" s="2">
        <v>0.38</v>
      </c>
      <c r="AX324" s="2">
        <v>1.7</v>
      </c>
      <c r="AY324" s="2">
        <v>22.4</v>
      </c>
      <c r="AZ324" s="2">
        <v>10.775</v>
      </c>
      <c r="BA324" s="2">
        <v>2.13</v>
      </c>
      <c r="BB324" s="2">
        <v>6.2</v>
      </c>
      <c r="BC324" s="2">
        <v>34.6</v>
      </c>
      <c r="BD324" s="2">
        <v>79.630200000000002</v>
      </c>
      <c r="BE324" s="4"/>
      <c r="BF324" s="4"/>
    </row>
    <row r="325" spans="1:58" x14ac:dyDescent="0.2">
      <c r="A325" s="29">
        <v>324</v>
      </c>
      <c r="B325" s="7" t="s">
        <v>30</v>
      </c>
      <c r="C325" s="3">
        <v>39934</v>
      </c>
      <c r="D325" s="4" t="s">
        <v>28</v>
      </c>
      <c r="E325" s="4" t="s">
        <v>163</v>
      </c>
      <c r="F325" s="5" t="s">
        <v>192</v>
      </c>
      <c r="G325" s="6">
        <v>0.87430555555555556</v>
      </c>
      <c r="H325" s="6">
        <v>0.91249999999999998</v>
      </c>
      <c r="I325" s="85">
        <f t="shared" si="5"/>
        <v>54.999999999999964</v>
      </c>
      <c r="J325" s="86">
        <f>I325*Segmentos!$D$7*(AH325%)*IF(ISNUMBER(AI325),AI325%,0)</f>
        <v>154131.99999999991</v>
      </c>
      <c r="K325" s="86">
        <f>I325*Segmentos!$D$7*(AL325%)*IF(ISNUMBER(AM325),AM325%,0)</f>
        <v>187967.99999999988</v>
      </c>
      <c r="L325" s="4"/>
      <c r="M325" s="2">
        <v>0.78</v>
      </c>
      <c r="N325" s="2">
        <v>2.7</v>
      </c>
      <c r="O325" s="2">
        <v>28.6</v>
      </c>
      <c r="P325" s="2">
        <v>96.521699999999996</v>
      </c>
      <c r="Q325" s="2">
        <v>0.03</v>
      </c>
      <c r="R325" s="2">
        <v>0.1</v>
      </c>
      <c r="S325" s="2">
        <v>58.2</v>
      </c>
      <c r="T325" s="2">
        <v>0.66320000000000001</v>
      </c>
      <c r="U325" s="2">
        <v>0.48</v>
      </c>
      <c r="V325" s="2">
        <v>2.4</v>
      </c>
      <c r="W325" s="2">
        <v>20.2</v>
      </c>
      <c r="X325" s="2">
        <v>12.436400000000001</v>
      </c>
      <c r="Y325" s="2">
        <v>0.52</v>
      </c>
      <c r="Z325" s="2">
        <v>4</v>
      </c>
      <c r="AA325" s="2">
        <v>13</v>
      </c>
      <c r="AB325" s="2">
        <v>18.872</v>
      </c>
      <c r="AC325" s="2">
        <v>1.59</v>
      </c>
      <c r="AD325" s="2">
        <v>3.2</v>
      </c>
      <c r="AE325" s="2">
        <v>49.8</v>
      </c>
      <c r="AF325" s="2">
        <v>64.5501</v>
      </c>
      <c r="AG325" s="2">
        <v>0.69</v>
      </c>
      <c r="AH325" s="22">
        <v>3.1</v>
      </c>
      <c r="AI325" s="22">
        <v>22.6</v>
      </c>
      <c r="AJ325" s="22">
        <v>40.554600000000001</v>
      </c>
      <c r="AK325" s="18">
        <v>0.86</v>
      </c>
      <c r="AL325" s="18">
        <v>2.4</v>
      </c>
      <c r="AM325" s="18">
        <v>35.6</v>
      </c>
      <c r="AN325" s="2">
        <v>55.967100000000002</v>
      </c>
      <c r="AO325" s="2">
        <v>0.17</v>
      </c>
      <c r="AP325" s="2">
        <v>0.9</v>
      </c>
      <c r="AQ325" s="2">
        <v>19.600000000000001</v>
      </c>
      <c r="AR325" s="2">
        <v>2.2934000000000001</v>
      </c>
      <c r="AS325" s="2">
        <v>0.42</v>
      </c>
      <c r="AT325" s="2">
        <v>0.8</v>
      </c>
      <c r="AU325" s="2">
        <v>53.5</v>
      </c>
      <c r="AV325" s="2">
        <v>11.374700000000001</v>
      </c>
      <c r="AW325" s="2">
        <v>0.32</v>
      </c>
      <c r="AX325" s="2">
        <v>1.6</v>
      </c>
      <c r="AY325" s="2">
        <v>20.100000000000001</v>
      </c>
      <c r="AZ325" s="2">
        <v>11.5274</v>
      </c>
      <c r="BA325" s="2">
        <v>1.51</v>
      </c>
      <c r="BB325" s="2">
        <v>5.2</v>
      </c>
      <c r="BC325" s="2">
        <v>28.9</v>
      </c>
      <c r="BD325" s="2">
        <v>71.3262</v>
      </c>
      <c r="BE325" s="4"/>
      <c r="BF325" s="4"/>
    </row>
    <row r="326" spans="1:58" x14ac:dyDescent="0.2">
      <c r="A326" s="29">
        <v>325</v>
      </c>
      <c r="B326" s="7" t="s">
        <v>20</v>
      </c>
      <c r="C326" s="3">
        <v>39934</v>
      </c>
      <c r="D326" s="4" t="s">
        <v>17</v>
      </c>
      <c r="E326" s="4" t="s">
        <v>169</v>
      </c>
      <c r="F326" s="5" t="s">
        <v>192</v>
      </c>
      <c r="G326" s="6">
        <v>0.91527777777777775</v>
      </c>
      <c r="H326" s="6">
        <v>0.95972222222222225</v>
      </c>
      <c r="I326" s="85">
        <f t="shared" si="5"/>
        <v>64.000000000000085</v>
      </c>
      <c r="J326" s="86">
        <f>I326*Segmentos!$D$7*(AH326%)*IF(ISNUMBER(AI326),AI326%,0)</f>
        <v>286003.2000000003</v>
      </c>
      <c r="K326" s="86">
        <f>I326*Segmentos!$D$7*(AL326%)*IF(ISNUMBER(AM326),AM326%,0)</f>
        <v>125004.80000000016</v>
      </c>
      <c r="L326" s="4"/>
      <c r="M326" s="2">
        <v>0.77</v>
      </c>
      <c r="N326" s="2">
        <v>2.2999999999999998</v>
      </c>
      <c r="O326" s="2">
        <v>33.9</v>
      </c>
      <c r="P326" s="2">
        <v>100</v>
      </c>
      <c r="Q326" s="2">
        <v>0</v>
      </c>
      <c r="R326" s="2">
        <v>0</v>
      </c>
      <c r="S326" s="8" t="s">
        <v>577</v>
      </c>
      <c r="T326" s="2">
        <v>0</v>
      </c>
      <c r="U326" s="2">
        <v>0.01</v>
      </c>
      <c r="V326" s="2">
        <v>0.5</v>
      </c>
      <c r="W326" s="2">
        <v>1.6</v>
      </c>
      <c r="X326" s="2">
        <v>0.23069999999999999</v>
      </c>
      <c r="Y326" s="2">
        <v>0.57999999999999996</v>
      </c>
      <c r="Z326" s="2">
        <v>2.2999999999999998</v>
      </c>
      <c r="AA326" s="2">
        <v>25.5</v>
      </c>
      <c r="AB326" s="2">
        <v>22.326799999999999</v>
      </c>
      <c r="AC326" s="2">
        <v>1.82</v>
      </c>
      <c r="AD326" s="2">
        <v>4.5</v>
      </c>
      <c r="AE326" s="2">
        <v>40.1</v>
      </c>
      <c r="AF326" s="2">
        <v>77.442499999999995</v>
      </c>
      <c r="AG326" s="2">
        <v>1.1000000000000001</v>
      </c>
      <c r="AH326" s="22">
        <v>2.8</v>
      </c>
      <c r="AI326" s="22">
        <v>39.9</v>
      </c>
      <c r="AJ326" s="22">
        <v>67.568100000000001</v>
      </c>
      <c r="AK326" s="18">
        <v>0.48</v>
      </c>
      <c r="AL326" s="18">
        <v>1.9</v>
      </c>
      <c r="AM326" s="18">
        <v>25.7</v>
      </c>
      <c r="AN326" s="2">
        <v>32.431899999999999</v>
      </c>
      <c r="AO326" s="2">
        <v>0.01</v>
      </c>
      <c r="AP326" s="2">
        <v>0.3</v>
      </c>
      <c r="AQ326" s="2">
        <v>1.6</v>
      </c>
      <c r="AR326" s="2">
        <v>7.2999999999999995E-2</v>
      </c>
      <c r="AS326" s="2">
        <v>0.14000000000000001</v>
      </c>
      <c r="AT326" s="2">
        <v>0.9</v>
      </c>
      <c r="AU326" s="2">
        <v>15.9</v>
      </c>
      <c r="AV326" s="2">
        <v>4.0932000000000004</v>
      </c>
      <c r="AW326" s="2">
        <v>1.19</v>
      </c>
      <c r="AX326" s="2">
        <v>3.4</v>
      </c>
      <c r="AY326" s="2">
        <v>35.299999999999997</v>
      </c>
      <c r="AZ326" s="2">
        <v>44.554400000000001</v>
      </c>
      <c r="BA326" s="2">
        <v>1.03</v>
      </c>
      <c r="BB326" s="2">
        <v>2.8</v>
      </c>
      <c r="BC326" s="2">
        <v>36.9</v>
      </c>
      <c r="BD326" s="2">
        <v>51.279400000000003</v>
      </c>
      <c r="BE326" s="4"/>
      <c r="BF326" s="4"/>
    </row>
    <row r="327" spans="1:58" x14ac:dyDescent="0.2">
      <c r="A327" s="29">
        <v>326</v>
      </c>
      <c r="B327" s="7" t="s">
        <v>11</v>
      </c>
      <c r="C327" s="3">
        <v>39934</v>
      </c>
      <c r="D327" s="4" t="s">
        <v>0</v>
      </c>
      <c r="E327" s="4" t="s">
        <v>166</v>
      </c>
      <c r="F327" s="5" t="s">
        <v>192</v>
      </c>
      <c r="G327" s="6">
        <v>0.92500000000000004</v>
      </c>
      <c r="H327" s="6">
        <v>0.9277777777777777</v>
      </c>
      <c r="I327" s="85">
        <f t="shared" si="5"/>
        <v>3.9999999999998259</v>
      </c>
      <c r="J327" s="86">
        <f>I327*Segmentos!$D$7*(AH327%)*IF(ISNUMBER(AI327),AI327%,0)</f>
        <v>70271.999999996944</v>
      </c>
      <c r="K327" s="86">
        <f>I327*Segmentos!$D$7*(AL327%)*IF(ISNUMBER(AM327),AM327%,0)</f>
        <v>54316.799999997624</v>
      </c>
      <c r="L327" s="4"/>
      <c r="M327" s="2">
        <v>3.89</v>
      </c>
      <c r="N327" s="2">
        <v>5</v>
      </c>
      <c r="O327" s="2">
        <v>77.400000000000006</v>
      </c>
      <c r="P327" s="2">
        <v>82.917199999999994</v>
      </c>
      <c r="Q327" s="2">
        <v>2.5</v>
      </c>
      <c r="R327" s="2">
        <v>3</v>
      </c>
      <c r="S327" s="2">
        <v>83.7</v>
      </c>
      <c r="T327" s="2">
        <v>8.8801000000000005</v>
      </c>
      <c r="U327" s="2">
        <v>1.84</v>
      </c>
      <c r="V327" s="2">
        <v>3.1</v>
      </c>
      <c r="W327" s="2">
        <v>59.9</v>
      </c>
      <c r="X327" s="2">
        <v>8.2261000000000006</v>
      </c>
      <c r="Y327" s="2">
        <v>4.13</v>
      </c>
      <c r="Z327" s="2">
        <v>5.8</v>
      </c>
      <c r="AA327" s="2">
        <v>71.7</v>
      </c>
      <c r="AB327" s="2">
        <v>25.963200000000001</v>
      </c>
      <c r="AC327" s="2">
        <v>5.7</v>
      </c>
      <c r="AD327" s="2">
        <v>6.7</v>
      </c>
      <c r="AE327" s="2">
        <v>85.5</v>
      </c>
      <c r="AF327" s="2">
        <v>39.847799999999999</v>
      </c>
      <c r="AG327" s="2">
        <v>4.4000000000000004</v>
      </c>
      <c r="AH327" s="22">
        <v>6</v>
      </c>
      <c r="AI327" s="22">
        <v>73.2</v>
      </c>
      <c r="AJ327" s="22">
        <v>44.449100000000001</v>
      </c>
      <c r="AK327" s="18">
        <v>3.43</v>
      </c>
      <c r="AL327" s="18">
        <v>4.0999999999999996</v>
      </c>
      <c r="AM327" s="18">
        <v>82.8</v>
      </c>
      <c r="AN327" s="2">
        <v>38.4681</v>
      </c>
      <c r="AO327" s="2">
        <v>3.55</v>
      </c>
      <c r="AP327" s="2">
        <v>4</v>
      </c>
      <c r="AQ327" s="2">
        <v>89.7</v>
      </c>
      <c r="AR327" s="2">
        <v>8.2654999999999994</v>
      </c>
      <c r="AS327" s="2">
        <v>2.1</v>
      </c>
      <c r="AT327" s="2">
        <v>2.2999999999999998</v>
      </c>
      <c r="AU327" s="2">
        <v>92.7</v>
      </c>
      <c r="AV327" s="2">
        <v>9.8558000000000003</v>
      </c>
      <c r="AW327" s="2">
        <v>4.55</v>
      </c>
      <c r="AX327" s="2">
        <v>5.7</v>
      </c>
      <c r="AY327" s="2">
        <v>79.2</v>
      </c>
      <c r="AZ327" s="2">
        <v>27.8735</v>
      </c>
      <c r="BA327" s="2">
        <v>4.5199999999999996</v>
      </c>
      <c r="BB327" s="2">
        <v>6.4</v>
      </c>
      <c r="BC327" s="2">
        <v>70.900000000000006</v>
      </c>
      <c r="BD327" s="2">
        <v>36.922400000000003</v>
      </c>
      <c r="BE327" s="4"/>
      <c r="BF327" s="4"/>
    </row>
    <row r="328" spans="1:58" x14ac:dyDescent="0.2">
      <c r="A328" s="29">
        <v>327</v>
      </c>
      <c r="B328" s="7" t="s">
        <v>11</v>
      </c>
      <c r="C328" s="3">
        <v>39934</v>
      </c>
      <c r="D328" s="4" t="s">
        <v>8</v>
      </c>
      <c r="E328" s="4" t="s">
        <v>166</v>
      </c>
      <c r="F328" s="5" t="s">
        <v>192</v>
      </c>
      <c r="G328" s="6">
        <v>0.91111111111111109</v>
      </c>
      <c r="H328" s="6">
        <v>0.91180555555555554</v>
      </c>
      <c r="I328" s="85">
        <f t="shared" si="5"/>
        <v>0.99999999999999645</v>
      </c>
      <c r="J328" s="86">
        <f>I328*Segmentos!$D$7*(AH328%)*IF(ISNUMBER(AI328),AI328%,0)</f>
        <v>17599.999999999942</v>
      </c>
      <c r="K328" s="86">
        <f>I328*Segmentos!$D$7*(AL328%)*IF(ISNUMBER(AM328),AM328%,0)</f>
        <v>18399.999999999935</v>
      </c>
      <c r="L328" s="4"/>
      <c r="M328" s="2">
        <v>4.51</v>
      </c>
      <c r="N328" s="2">
        <v>4.5</v>
      </c>
      <c r="O328" s="2">
        <v>100</v>
      </c>
      <c r="P328" s="2">
        <v>90.832700000000003</v>
      </c>
      <c r="Q328" s="2">
        <v>2.62</v>
      </c>
      <c r="R328" s="2">
        <v>2.6</v>
      </c>
      <c r="S328" s="2">
        <v>100</v>
      </c>
      <c r="T328" s="2">
        <v>8.8234999999999992</v>
      </c>
      <c r="U328" s="2">
        <v>2.8</v>
      </c>
      <c r="V328" s="2">
        <v>2.8</v>
      </c>
      <c r="W328" s="2">
        <v>100</v>
      </c>
      <c r="X328" s="2">
        <v>11.8451</v>
      </c>
      <c r="Y328" s="2">
        <v>2.5499999999999998</v>
      </c>
      <c r="Z328" s="2">
        <v>2.5</v>
      </c>
      <c r="AA328" s="2">
        <v>100</v>
      </c>
      <c r="AB328" s="2">
        <v>15.160399999999999</v>
      </c>
      <c r="AC328" s="2">
        <v>8.31</v>
      </c>
      <c r="AD328" s="2">
        <v>8.3000000000000007</v>
      </c>
      <c r="AE328" s="2">
        <v>100</v>
      </c>
      <c r="AF328" s="2">
        <v>55.003799999999998</v>
      </c>
      <c r="AG328" s="2">
        <v>4.4000000000000004</v>
      </c>
      <c r="AH328" s="22">
        <v>4.4000000000000004</v>
      </c>
      <c r="AI328" s="22">
        <v>100</v>
      </c>
      <c r="AJ328" s="22">
        <v>42.109099999999998</v>
      </c>
      <c r="AK328" s="18">
        <v>4.5999999999999996</v>
      </c>
      <c r="AL328" s="18">
        <v>4.5999999999999996</v>
      </c>
      <c r="AM328" s="18">
        <v>100</v>
      </c>
      <c r="AN328" s="2">
        <v>48.723700000000001</v>
      </c>
      <c r="AO328" s="2">
        <v>0.46</v>
      </c>
      <c r="AP328" s="2">
        <v>0.5</v>
      </c>
      <c r="AQ328" s="2">
        <v>100</v>
      </c>
      <c r="AR328" s="2">
        <v>1.0147999999999999</v>
      </c>
      <c r="AS328" s="2">
        <v>1.26</v>
      </c>
      <c r="AT328" s="2">
        <v>1.3</v>
      </c>
      <c r="AU328" s="2">
        <v>100</v>
      </c>
      <c r="AV328" s="2">
        <v>5.6165000000000003</v>
      </c>
      <c r="AW328" s="2">
        <v>5.32</v>
      </c>
      <c r="AX328" s="2">
        <v>5.3</v>
      </c>
      <c r="AY328" s="2">
        <v>100</v>
      </c>
      <c r="AZ328" s="2">
        <v>30.849599999999999</v>
      </c>
      <c r="BA328" s="2">
        <v>6.91</v>
      </c>
      <c r="BB328" s="2">
        <v>6.9</v>
      </c>
      <c r="BC328" s="2">
        <v>100</v>
      </c>
      <c r="BD328" s="2">
        <v>53.351799999999997</v>
      </c>
      <c r="BE328" s="4"/>
      <c r="BF328" s="4"/>
    </row>
    <row r="329" spans="1:58" x14ac:dyDescent="0.2">
      <c r="A329" s="29">
        <v>328</v>
      </c>
      <c r="B329" s="7" t="s">
        <v>6</v>
      </c>
      <c r="C329" s="3">
        <v>39934</v>
      </c>
      <c r="D329" s="4" t="s">
        <v>3</v>
      </c>
      <c r="E329" s="4" t="s">
        <v>166</v>
      </c>
      <c r="F329" s="5" t="s">
        <v>192</v>
      </c>
      <c r="G329" s="6">
        <v>0.90763888888888899</v>
      </c>
      <c r="H329" s="6">
        <v>0.90833333333333333</v>
      </c>
      <c r="I329" s="85">
        <f t="shared" si="5"/>
        <v>0.99999999999983658</v>
      </c>
      <c r="J329" s="86">
        <f>I329*Segmentos!$D$7*(AH329%)*IF(ISNUMBER(AI329),AI329%,0)</f>
        <v>25599.999999995816</v>
      </c>
      <c r="K329" s="86">
        <f>I329*Segmentos!$D$7*(AL329%)*IF(ISNUMBER(AM329),AM329%,0)</f>
        <v>22799.999999996275</v>
      </c>
      <c r="L329" s="4"/>
      <c r="M329" s="2">
        <v>6.03</v>
      </c>
      <c r="N329" s="2">
        <v>6</v>
      </c>
      <c r="O329" s="2">
        <v>100</v>
      </c>
      <c r="P329" s="2">
        <v>92.148899999999998</v>
      </c>
      <c r="Q329" s="2">
        <v>1.77</v>
      </c>
      <c r="R329" s="2">
        <v>1.8</v>
      </c>
      <c r="S329" s="2">
        <v>100</v>
      </c>
      <c r="T329" s="2">
        <v>4.5167000000000002</v>
      </c>
      <c r="U329" s="2">
        <v>3.16</v>
      </c>
      <c r="V329" s="2">
        <v>3.2</v>
      </c>
      <c r="W329" s="2">
        <v>100</v>
      </c>
      <c r="X329" s="2">
        <v>10.1142</v>
      </c>
      <c r="Y329" s="2">
        <v>6.93</v>
      </c>
      <c r="Z329" s="2">
        <v>6.9</v>
      </c>
      <c r="AA329" s="2">
        <v>100</v>
      </c>
      <c r="AB329" s="2">
        <v>31.287700000000001</v>
      </c>
      <c r="AC329" s="2">
        <v>9.2100000000000009</v>
      </c>
      <c r="AD329" s="2">
        <v>9.1999999999999993</v>
      </c>
      <c r="AE329" s="2">
        <v>100</v>
      </c>
      <c r="AF329" s="2">
        <v>46.2303</v>
      </c>
      <c r="AG329" s="2">
        <v>6.35</v>
      </c>
      <c r="AH329" s="22">
        <v>6.4</v>
      </c>
      <c r="AI329" s="22">
        <v>100</v>
      </c>
      <c r="AJ329" s="22">
        <v>46.057499999999997</v>
      </c>
      <c r="AK329" s="18">
        <v>5.74</v>
      </c>
      <c r="AL329" s="18">
        <v>5.7</v>
      </c>
      <c r="AM329" s="18">
        <v>100</v>
      </c>
      <c r="AN329" s="2">
        <v>46.0914</v>
      </c>
      <c r="AO329" s="2">
        <v>2.46</v>
      </c>
      <c r="AP329" s="2">
        <v>2.5</v>
      </c>
      <c r="AQ329" s="2">
        <v>100</v>
      </c>
      <c r="AR329" s="2">
        <v>4.1109999999999998</v>
      </c>
      <c r="AS329" s="2">
        <v>7.23</v>
      </c>
      <c r="AT329" s="2">
        <v>7.2</v>
      </c>
      <c r="AU329" s="2">
        <v>100</v>
      </c>
      <c r="AV329" s="2">
        <v>24.355699999999999</v>
      </c>
      <c r="AW329" s="2">
        <v>6.92</v>
      </c>
      <c r="AX329" s="2">
        <v>6.9</v>
      </c>
      <c r="AY329" s="2">
        <v>100</v>
      </c>
      <c r="AZ329" s="2">
        <v>30.398800000000001</v>
      </c>
      <c r="BA329" s="2">
        <v>5.69</v>
      </c>
      <c r="BB329" s="2">
        <v>5.7</v>
      </c>
      <c r="BC329" s="2">
        <v>100</v>
      </c>
      <c r="BD329" s="2">
        <v>33.2834</v>
      </c>
      <c r="BE329" s="4"/>
      <c r="BF329" s="4"/>
    </row>
    <row r="330" spans="1:58" x14ac:dyDescent="0.2">
      <c r="A330" s="29">
        <v>329</v>
      </c>
      <c r="B330" s="7" t="s">
        <v>31</v>
      </c>
      <c r="C330" s="3">
        <v>39934</v>
      </c>
      <c r="D330" s="4" t="s">
        <v>28</v>
      </c>
      <c r="E330" s="4" t="s">
        <v>166</v>
      </c>
      <c r="F330" s="5" t="s">
        <v>192</v>
      </c>
      <c r="G330" s="6">
        <v>0.91249999999999998</v>
      </c>
      <c r="H330" s="6">
        <v>0.9159722222222223</v>
      </c>
      <c r="I330" s="85">
        <f t="shared" si="5"/>
        <v>5.0000000000001421</v>
      </c>
      <c r="J330" s="86">
        <f>I330*Segmentos!$D$7*(AH330%)*IF(ISNUMBER(AI330),AI330%,0)</f>
        <v>16192.00000000046</v>
      </c>
      <c r="K330" s="86">
        <f>I330*Segmentos!$D$7*(AL330%)*IF(ISNUMBER(AM330),AM330%,0)</f>
        <v>15848.000000000451</v>
      </c>
      <c r="L330" s="4"/>
      <c r="M330" s="2">
        <v>0.82</v>
      </c>
      <c r="N330" s="2">
        <v>1.5</v>
      </c>
      <c r="O330" s="2">
        <v>53.6</v>
      </c>
      <c r="P330" s="2">
        <v>97.8506</v>
      </c>
      <c r="Q330" s="2">
        <v>0.04</v>
      </c>
      <c r="R330" s="2">
        <v>0.1</v>
      </c>
      <c r="S330" s="2">
        <v>80</v>
      </c>
      <c r="T330" s="2">
        <v>0.88519999999999999</v>
      </c>
      <c r="U330" s="2">
        <v>0.51</v>
      </c>
      <c r="V330" s="2">
        <v>0.5</v>
      </c>
      <c r="W330" s="2">
        <v>100</v>
      </c>
      <c r="X330" s="2">
        <v>12.895</v>
      </c>
      <c r="Y330" s="2">
        <v>0.5</v>
      </c>
      <c r="Z330" s="2">
        <v>1.4</v>
      </c>
      <c r="AA330" s="2">
        <v>35.799999999999997</v>
      </c>
      <c r="AB330" s="2">
        <v>17.729600000000001</v>
      </c>
      <c r="AC330" s="2">
        <v>1.68</v>
      </c>
      <c r="AD330" s="2">
        <v>3</v>
      </c>
      <c r="AE330" s="2">
        <v>55.7</v>
      </c>
      <c r="AF330" s="2">
        <v>66.340800000000002</v>
      </c>
      <c r="AG330" s="2">
        <v>0.82</v>
      </c>
      <c r="AH330" s="22">
        <v>1.6</v>
      </c>
      <c r="AI330" s="22">
        <v>50.6</v>
      </c>
      <c r="AJ330" s="22">
        <v>46.974699999999999</v>
      </c>
      <c r="AK330" s="18">
        <v>0.81</v>
      </c>
      <c r="AL330" s="18">
        <v>1.4</v>
      </c>
      <c r="AM330" s="18">
        <v>56.6</v>
      </c>
      <c r="AN330" s="2">
        <v>50.875900000000001</v>
      </c>
      <c r="AO330" s="2">
        <v>0.22</v>
      </c>
      <c r="AP330" s="2">
        <v>0.5</v>
      </c>
      <c r="AQ330" s="2">
        <v>46</v>
      </c>
      <c r="AR330" s="2">
        <v>2.9481000000000002</v>
      </c>
      <c r="AS330" s="2">
        <v>0.32</v>
      </c>
      <c r="AT330" s="2">
        <v>1</v>
      </c>
      <c r="AU330" s="2">
        <v>32.6</v>
      </c>
      <c r="AV330" s="2">
        <v>8.5597999999999992</v>
      </c>
      <c r="AW330" s="2">
        <v>0.91</v>
      </c>
      <c r="AX330" s="2">
        <v>1.6</v>
      </c>
      <c r="AY330" s="2">
        <v>56.3</v>
      </c>
      <c r="AZ330" s="2">
        <v>31.436</v>
      </c>
      <c r="BA330" s="2">
        <v>1.19</v>
      </c>
      <c r="BB330" s="2">
        <v>2</v>
      </c>
      <c r="BC330" s="2">
        <v>58.3</v>
      </c>
      <c r="BD330" s="2">
        <v>54.906799999999997</v>
      </c>
      <c r="BE330" s="4"/>
      <c r="BF330" s="4"/>
    </row>
    <row r="331" spans="1:58" x14ac:dyDescent="0.2">
      <c r="A331" s="29">
        <v>330</v>
      </c>
      <c r="B331" s="7" t="s">
        <v>76</v>
      </c>
      <c r="C331" s="3">
        <v>39934</v>
      </c>
      <c r="D331" s="4" t="s">
        <v>13</v>
      </c>
      <c r="E331" s="4" t="s">
        <v>165</v>
      </c>
      <c r="F331" s="5" t="s">
        <v>192</v>
      </c>
      <c r="G331" s="6">
        <v>0.91736111111111107</v>
      </c>
      <c r="H331" s="6">
        <v>0.98750000000000004</v>
      </c>
      <c r="I331" s="85">
        <f t="shared" si="5"/>
        <v>101.00000000000011</v>
      </c>
      <c r="J331" s="86">
        <f>I331*Segmentos!$D$7*(AH331%)*IF(ISNUMBER(AI331),AI331%,0)</f>
        <v>2363400.0000000023</v>
      </c>
      <c r="K331" s="86">
        <f>I331*Segmentos!$D$7*(AL331%)*IF(ISNUMBER(AM331),AM331%,0)</f>
        <v>2266642.0000000023</v>
      </c>
      <c r="L331" s="4"/>
      <c r="M331" s="2">
        <v>5.72</v>
      </c>
      <c r="N331" s="2">
        <v>20.6</v>
      </c>
      <c r="O331" s="2">
        <v>27.8</v>
      </c>
      <c r="P331" s="2">
        <v>78.462299999999999</v>
      </c>
      <c r="Q331" s="2">
        <v>2.8</v>
      </c>
      <c r="R331" s="2">
        <v>10.4</v>
      </c>
      <c r="S331" s="2">
        <v>26.8</v>
      </c>
      <c r="T331" s="2">
        <v>6.3998999999999997</v>
      </c>
      <c r="U331" s="2">
        <v>4.6900000000000004</v>
      </c>
      <c r="V331" s="2">
        <v>17</v>
      </c>
      <c r="W331" s="2">
        <v>27.5</v>
      </c>
      <c r="X331" s="2">
        <v>13.5001</v>
      </c>
      <c r="Y331" s="2">
        <v>7.78</v>
      </c>
      <c r="Z331" s="2">
        <v>23.5</v>
      </c>
      <c r="AA331" s="2">
        <v>33.1</v>
      </c>
      <c r="AB331" s="2">
        <v>31.5059</v>
      </c>
      <c r="AC331" s="2">
        <v>6.01</v>
      </c>
      <c r="AD331" s="2">
        <v>25.3</v>
      </c>
      <c r="AE331" s="2">
        <v>23.7</v>
      </c>
      <c r="AF331" s="2">
        <v>27.0564</v>
      </c>
      <c r="AG331" s="2">
        <v>5.84</v>
      </c>
      <c r="AH331" s="22">
        <v>18</v>
      </c>
      <c r="AI331" s="22">
        <v>32.5</v>
      </c>
      <c r="AJ331" s="22">
        <v>38.035699999999999</v>
      </c>
      <c r="AK331" s="18">
        <v>5.6</v>
      </c>
      <c r="AL331" s="18">
        <v>22.9</v>
      </c>
      <c r="AM331" s="18">
        <v>24.5</v>
      </c>
      <c r="AN331" s="2">
        <v>40.426600000000001</v>
      </c>
      <c r="AO331" s="2">
        <v>4.5999999999999996</v>
      </c>
      <c r="AP331" s="2">
        <v>13.6</v>
      </c>
      <c r="AQ331" s="2">
        <v>33.799999999999997</v>
      </c>
      <c r="AR331" s="2">
        <v>6.9016999999999999</v>
      </c>
      <c r="AS331" s="2">
        <v>5.77</v>
      </c>
      <c r="AT331" s="2">
        <v>18.100000000000001</v>
      </c>
      <c r="AU331" s="2">
        <v>31.8</v>
      </c>
      <c r="AV331" s="2">
        <v>17.4465</v>
      </c>
      <c r="AW331" s="2">
        <v>5.38</v>
      </c>
      <c r="AX331" s="2">
        <v>21</v>
      </c>
      <c r="AY331" s="2">
        <v>25.6</v>
      </c>
      <c r="AZ331" s="2">
        <v>21.238499999999998</v>
      </c>
      <c r="BA331" s="2">
        <v>6.26</v>
      </c>
      <c r="BB331" s="2">
        <v>23.6</v>
      </c>
      <c r="BC331" s="2">
        <v>26.6</v>
      </c>
      <c r="BD331" s="2">
        <v>32.875500000000002</v>
      </c>
      <c r="BE331" s="4"/>
      <c r="BF331" s="4"/>
    </row>
    <row r="332" spans="1:58" x14ac:dyDescent="0.2">
      <c r="A332" s="29">
        <v>331</v>
      </c>
      <c r="B332" s="7" t="s">
        <v>14</v>
      </c>
      <c r="C332" s="3">
        <v>39934</v>
      </c>
      <c r="D332" s="4" t="s">
        <v>13</v>
      </c>
      <c r="E332" s="4" t="s">
        <v>163</v>
      </c>
      <c r="F332" s="5" t="s">
        <v>192</v>
      </c>
      <c r="G332" s="6">
        <v>0.85</v>
      </c>
      <c r="H332" s="6">
        <v>0.875</v>
      </c>
      <c r="I332" s="85">
        <f t="shared" si="5"/>
        <v>36.000000000000028</v>
      </c>
      <c r="J332" s="86">
        <f>I332*Segmentos!$D$7*(AH332%)*IF(ISNUMBER(AI332),AI332%,0)</f>
        <v>626284.80000000051</v>
      </c>
      <c r="K332" s="86">
        <f>I332*Segmentos!$D$7*(AL332%)*IF(ISNUMBER(AM332),AM332%,0)</f>
        <v>1129420.8000000007</v>
      </c>
      <c r="L332" s="4"/>
      <c r="M332" s="2">
        <v>6.16</v>
      </c>
      <c r="N332" s="2">
        <v>10.7</v>
      </c>
      <c r="O332" s="2">
        <v>57.7</v>
      </c>
      <c r="P332" s="2">
        <v>84.38</v>
      </c>
      <c r="Q332" s="2">
        <v>4.7699999999999996</v>
      </c>
      <c r="R332" s="2">
        <v>7.2</v>
      </c>
      <c r="S332" s="2">
        <v>66.599999999999994</v>
      </c>
      <c r="T332" s="2">
        <v>10.8962</v>
      </c>
      <c r="U332" s="2">
        <v>4.7699999999999996</v>
      </c>
      <c r="V332" s="2">
        <v>8.1</v>
      </c>
      <c r="W332" s="2">
        <v>59.2</v>
      </c>
      <c r="X332" s="2">
        <v>13.6892</v>
      </c>
      <c r="Y332" s="2">
        <v>7.39</v>
      </c>
      <c r="Z332" s="2">
        <v>12.6</v>
      </c>
      <c r="AA332" s="2">
        <v>58.7</v>
      </c>
      <c r="AB332" s="2">
        <v>29.901399999999999</v>
      </c>
      <c r="AC332" s="2">
        <v>6.65</v>
      </c>
      <c r="AD332" s="2">
        <v>12.4</v>
      </c>
      <c r="AE332" s="2">
        <v>53.6</v>
      </c>
      <c r="AF332" s="2">
        <v>29.8932</v>
      </c>
      <c r="AG332" s="2">
        <v>4.33</v>
      </c>
      <c r="AH332" s="22">
        <v>8.3000000000000007</v>
      </c>
      <c r="AI332" s="22">
        <v>52.4</v>
      </c>
      <c r="AJ332" s="22">
        <v>28.153400000000001</v>
      </c>
      <c r="AK332" s="18">
        <v>7.81</v>
      </c>
      <c r="AL332" s="18">
        <v>12.9</v>
      </c>
      <c r="AM332" s="18">
        <v>60.8</v>
      </c>
      <c r="AN332" s="2">
        <v>56.226599999999998</v>
      </c>
      <c r="AO332" s="2">
        <v>4.8</v>
      </c>
      <c r="AP332" s="2">
        <v>7.9</v>
      </c>
      <c r="AQ332" s="2">
        <v>60.9</v>
      </c>
      <c r="AR332" s="2">
        <v>7.1818999999999997</v>
      </c>
      <c r="AS332" s="2">
        <v>6.31</v>
      </c>
      <c r="AT332" s="2">
        <v>10.3</v>
      </c>
      <c r="AU332" s="2">
        <v>61.2</v>
      </c>
      <c r="AV332" s="2">
        <v>19.052499999999998</v>
      </c>
      <c r="AW332" s="2">
        <v>7.15</v>
      </c>
      <c r="AX332" s="2">
        <v>10.6</v>
      </c>
      <c r="AY332" s="2">
        <v>67.3</v>
      </c>
      <c r="AZ332" s="2">
        <v>28.146999999999998</v>
      </c>
      <c r="BA332" s="2">
        <v>5.72</v>
      </c>
      <c r="BB332" s="2">
        <v>11.7</v>
      </c>
      <c r="BC332" s="2">
        <v>48.8</v>
      </c>
      <c r="BD332" s="2">
        <v>29.9986</v>
      </c>
      <c r="BE332" s="4"/>
      <c r="BF332" s="4"/>
    </row>
    <row r="333" spans="1:58" x14ac:dyDescent="0.2">
      <c r="A333" s="29">
        <v>332</v>
      </c>
      <c r="B333" s="7" t="s">
        <v>46</v>
      </c>
      <c r="C333" s="3">
        <v>39934</v>
      </c>
      <c r="D333" s="4" t="s">
        <v>0</v>
      </c>
      <c r="E333" s="4" t="s">
        <v>170</v>
      </c>
      <c r="F333" s="5" t="s">
        <v>192</v>
      </c>
      <c r="G333" s="6">
        <v>0.7416666666666667</v>
      </c>
      <c r="H333" s="6">
        <v>0.8847222222222223</v>
      </c>
      <c r="I333" s="85">
        <f t="shared" si="5"/>
        <v>206.00000000000006</v>
      </c>
      <c r="J333" s="86">
        <f>I333*Segmentos!$D$7*(AH333%)*IF(ISNUMBER(AI333),AI333%,0)</f>
        <v>2867355.2000000007</v>
      </c>
      <c r="K333" s="86">
        <f>I333*Segmentos!$D$7*(AL333%)*IF(ISNUMBER(AM333),AM333%,0)</f>
        <v>3183688.8000000012</v>
      </c>
      <c r="L333" s="4"/>
      <c r="M333" s="2">
        <v>3.68</v>
      </c>
      <c r="N333" s="2">
        <v>14.4</v>
      </c>
      <c r="O333" s="2">
        <v>25.6</v>
      </c>
      <c r="P333" s="2">
        <v>68.314999999999998</v>
      </c>
      <c r="Q333" s="2">
        <v>3.71</v>
      </c>
      <c r="R333" s="2">
        <v>14.3</v>
      </c>
      <c r="S333" s="2">
        <v>26</v>
      </c>
      <c r="T333" s="2">
        <v>11.472099999999999</v>
      </c>
      <c r="U333" s="2">
        <v>5.44</v>
      </c>
      <c r="V333" s="2">
        <v>18.7</v>
      </c>
      <c r="W333" s="2">
        <v>29</v>
      </c>
      <c r="X333" s="2">
        <v>21.1508</v>
      </c>
      <c r="Y333" s="2">
        <v>4.83</v>
      </c>
      <c r="Z333" s="2">
        <v>15.3</v>
      </c>
      <c r="AA333" s="2">
        <v>31.6</v>
      </c>
      <c r="AB333" s="2">
        <v>26.418299999999999</v>
      </c>
      <c r="AC333" s="2">
        <v>1.52</v>
      </c>
      <c r="AD333" s="2">
        <v>10.9</v>
      </c>
      <c r="AE333" s="2">
        <v>14</v>
      </c>
      <c r="AF333" s="2">
        <v>9.2737999999999996</v>
      </c>
      <c r="AG333" s="2">
        <v>3.48</v>
      </c>
      <c r="AH333" s="22">
        <v>12.7</v>
      </c>
      <c r="AI333" s="22">
        <v>27.4</v>
      </c>
      <c r="AJ333" s="22">
        <v>30.616299999999999</v>
      </c>
      <c r="AK333" s="18">
        <v>3.87</v>
      </c>
      <c r="AL333" s="18">
        <v>15.9</v>
      </c>
      <c r="AM333" s="18">
        <v>24.3</v>
      </c>
      <c r="AN333" s="2">
        <v>37.698700000000002</v>
      </c>
      <c r="AO333" s="2">
        <v>2.34</v>
      </c>
      <c r="AP333" s="2">
        <v>11.1</v>
      </c>
      <c r="AQ333" s="2">
        <v>21.1</v>
      </c>
      <c r="AR333" s="2">
        <v>4.7449000000000003</v>
      </c>
      <c r="AS333" s="2">
        <v>4.1500000000000004</v>
      </c>
      <c r="AT333" s="2">
        <v>14.9</v>
      </c>
      <c r="AU333" s="2">
        <v>27.9</v>
      </c>
      <c r="AV333" s="2">
        <v>16.9404</v>
      </c>
      <c r="AW333" s="2">
        <v>4.2300000000000004</v>
      </c>
      <c r="AX333" s="2">
        <v>13.7</v>
      </c>
      <c r="AY333" s="2">
        <v>30.9</v>
      </c>
      <c r="AZ333" s="2">
        <v>22.546199999999999</v>
      </c>
      <c r="BA333" s="2">
        <v>3.39</v>
      </c>
      <c r="BB333" s="2">
        <v>15.6</v>
      </c>
      <c r="BC333" s="2">
        <v>21.8</v>
      </c>
      <c r="BD333" s="2">
        <v>24.083600000000001</v>
      </c>
      <c r="BE333" s="4"/>
      <c r="BF333" s="4"/>
    </row>
    <row r="334" spans="1:58" x14ac:dyDescent="0.2">
      <c r="A334" s="29">
        <v>333</v>
      </c>
      <c r="B334" s="7" t="s">
        <v>10</v>
      </c>
      <c r="C334" s="3">
        <v>39934</v>
      </c>
      <c r="D334" s="4" t="s">
        <v>8</v>
      </c>
      <c r="E334" s="4" t="s">
        <v>164</v>
      </c>
      <c r="F334" s="5" t="s">
        <v>192</v>
      </c>
      <c r="G334" s="6">
        <v>0.87430555555555556</v>
      </c>
      <c r="H334" s="6">
        <v>0.91805555555555562</v>
      </c>
      <c r="I334" s="85">
        <f t="shared" si="5"/>
        <v>63.000000000000099</v>
      </c>
      <c r="J334" s="86">
        <f>I334*Segmentos!$D$7*(AH334%)*IF(ISNUMBER(AI334),AI334%,0)</f>
        <v>1092772.8000000019</v>
      </c>
      <c r="K334" s="86">
        <f>I334*Segmentos!$D$7*(AL334%)*IF(ISNUMBER(AM334),AM334%,0)</f>
        <v>1080172.8000000017</v>
      </c>
      <c r="L334" s="4"/>
      <c r="M334" s="2">
        <v>4.32</v>
      </c>
      <c r="N334" s="2">
        <v>15.1</v>
      </c>
      <c r="O334" s="2">
        <v>28.7</v>
      </c>
      <c r="P334" s="2">
        <v>94.077200000000005</v>
      </c>
      <c r="Q334" s="2">
        <v>1.67</v>
      </c>
      <c r="R334" s="2">
        <v>7.2</v>
      </c>
      <c r="S334" s="2">
        <v>23.1</v>
      </c>
      <c r="T334" s="2">
        <v>6.0815999999999999</v>
      </c>
      <c r="U334" s="2">
        <v>2.09</v>
      </c>
      <c r="V334" s="2">
        <v>10</v>
      </c>
      <c r="W334" s="2">
        <v>20.8</v>
      </c>
      <c r="X334" s="2">
        <v>9.5281000000000002</v>
      </c>
      <c r="Y334" s="2">
        <v>3.39</v>
      </c>
      <c r="Z334" s="2">
        <v>16.100000000000001</v>
      </c>
      <c r="AA334" s="2">
        <v>21.1</v>
      </c>
      <c r="AB334" s="2">
        <v>21.7685</v>
      </c>
      <c r="AC334" s="2">
        <v>7.93</v>
      </c>
      <c r="AD334" s="2">
        <v>21.3</v>
      </c>
      <c r="AE334" s="2">
        <v>37.200000000000003</v>
      </c>
      <c r="AF334" s="2">
        <v>56.698900000000002</v>
      </c>
      <c r="AG334" s="2">
        <v>4.3499999999999996</v>
      </c>
      <c r="AH334" s="22">
        <v>14.8</v>
      </c>
      <c r="AI334" s="22">
        <v>29.3</v>
      </c>
      <c r="AJ334" s="22">
        <v>44.924399999999999</v>
      </c>
      <c r="AK334" s="18">
        <v>4.3</v>
      </c>
      <c r="AL334" s="18">
        <v>15.2</v>
      </c>
      <c r="AM334" s="18">
        <v>28.2</v>
      </c>
      <c r="AN334" s="2">
        <v>49.152799999999999</v>
      </c>
      <c r="AO334" s="2">
        <v>1.19</v>
      </c>
      <c r="AP334" s="2">
        <v>7.6</v>
      </c>
      <c r="AQ334" s="2">
        <v>15.6</v>
      </c>
      <c r="AR334" s="2">
        <v>2.8397000000000001</v>
      </c>
      <c r="AS334" s="2">
        <v>1.81</v>
      </c>
      <c r="AT334" s="2">
        <v>10</v>
      </c>
      <c r="AU334" s="2">
        <v>18</v>
      </c>
      <c r="AV334" s="2">
        <v>8.6821999999999999</v>
      </c>
      <c r="AW334" s="2">
        <v>3.98</v>
      </c>
      <c r="AX334" s="2">
        <v>13.4</v>
      </c>
      <c r="AY334" s="2">
        <v>29.6</v>
      </c>
      <c r="AZ334" s="2">
        <v>24.893999999999998</v>
      </c>
      <c r="BA334" s="2">
        <v>6.92</v>
      </c>
      <c r="BB334" s="2">
        <v>21.2</v>
      </c>
      <c r="BC334" s="2">
        <v>32.6</v>
      </c>
      <c r="BD334" s="2">
        <v>57.661299999999997</v>
      </c>
      <c r="BE334" s="4"/>
      <c r="BF334" s="4"/>
    </row>
    <row r="335" spans="1:58" x14ac:dyDescent="0.2">
      <c r="A335" s="29">
        <v>334</v>
      </c>
      <c r="B335" s="7" t="s">
        <v>48</v>
      </c>
      <c r="C335" s="3">
        <v>39934</v>
      </c>
      <c r="D335" s="4" t="s">
        <v>8</v>
      </c>
      <c r="E335" s="4" t="s">
        <v>176</v>
      </c>
      <c r="F335" s="5" t="s">
        <v>192</v>
      </c>
      <c r="G335" s="6">
        <v>0.91805555555555562</v>
      </c>
      <c r="H335" s="6">
        <v>2.5694444444444447E-2</v>
      </c>
      <c r="I335" s="85">
        <f t="shared" si="5"/>
        <v>154.99999999999991</v>
      </c>
      <c r="J335" s="86">
        <f>I335*Segmentos!$D$7*(AH335%)*IF(ISNUMBER(AI335),AI335%,0)</f>
        <v>5791481.9999999981</v>
      </c>
      <c r="K335" s="86">
        <f>I335*Segmentos!$D$7*(AL335%)*IF(ISNUMBER(AM335),AM335%,0)</f>
        <v>5123431.9999999972</v>
      </c>
      <c r="L335" s="4"/>
      <c r="M335" s="2">
        <v>8.7799999999999994</v>
      </c>
      <c r="N335" s="2">
        <v>28.7</v>
      </c>
      <c r="O335" s="2">
        <v>30.6</v>
      </c>
      <c r="P335" s="2">
        <v>85.928899999999999</v>
      </c>
      <c r="Q335" s="2">
        <v>4.03</v>
      </c>
      <c r="R335" s="2">
        <v>15.2</v>
      </c>
      <c r="S335" s="2">
        <v>26.5</v>
      </c>
      <c r="T335" s="2">
        <v>6.5858999999999996</v>
      </c>
      <c r="U335" s="2">
        <v>6.42</v>
      </c>
      <c r="V335" s="2">
        <v>23.3</v>
      </c>
      <c r="W335" s="2">
        <v>27.5</v>
      </c>
      <c r="X335" s="2">
        <v>13.1715</v>
      </c>
      <c r="Y335" s="2">
        <v>8.58</v>
      </c>
      <c r="Z335" s="2">
        <v>29.1</v>
      </c>
      <c r="AA335" s="2">
        <v>29.5</v>
      </c>
      <c r="AB335" s="2">
        <v>24.801100000000002</v>
      </c>
      <c r="AC335" s="2">
        <v>12.88</v>
      </c>
      <c r="AD335" s="2">
        <v>38.5</v>
      </c>
      <c r="AE335" s="2">
        <v>33.4</v>
      </c>
      <c r="AF335" s="2">
        <v>41.370399999999997</v>
      </c>
      <c r="AG335" s="2">
        <v>9.33</v>
      </c>
      <c r="AH335" s="22">
        <v>29.1</v>
      </c>
      <c r="AI335" s="22">
        <v>32.1</v>
      </c>
      <c r="AJ335" s="22">
        <v>43.312600000000003</v>
      </c>
      <c r="AK335" s="18">
        <v>8.2899999999999991</v>
      </c>
      <c r="AL335" s="18">
        <v>28.3</v>
      </c>
      <c r="AM335" s="18">
        <v>29.2</v>
      </c>
      <c r="AN335" s="2">
        <v>42.616300000000003</v>
      </c>
      <c r="AO335" s="2">
        <v>3</v>
      </c>
      <c r="AP335" s="2">
        <v>14.4</v>
      </c>
      <c r="AQ335" s="2">
        <v>20.8</v>
      </c>
      <c r="AR335" s="2">
        <v>3.2132000000000001</v>
      </c>
      <c r="AS335" s="2">
        <v>5.27</v>
      </c>
      <c r="AT335" s="2">
        <v>20.7</v>
      </c>
      <c r="AU335" s="2">
        <v>25.5</v>
      </c>
      <c r="AV335" s="2">
        <v>11.3652</v>
      </c>
      <c r="AW335" s="2">
        <v>8.0299999999999994</v>
      </c>
      <c r="AX335" s="2">
        <v>29.3</v>
      </c>
      <c r="AY335" s="2">
        <v>27.5</v>
      </c>
      <c r="AZ335" s="2">
        <v>22.6035</v>
      </c>
      <c r="BA335" s="2">
        <v>13.01</v>
      </c>
      <c r="BB335" s="2">
        <v>36.9</v>
      </c>
      <c r="BC335" s="2">
        <v>35.200000000000003</v>
      </c>
      <c r="BD335" s="2">
        <v>48.747</v>
      </c>
      <c r="BE335" s="4"/>
      <c r="BF335" s="4"/>
    </row>
    <row r="336" spans="1:58" x14ac:dyDescent="0.2">
      <c r="A336" s="29">
        <v>335</v>
      </c>
      <c r="B336" s="7" t="s">
        <v>83</v>
      </c>
      <c r="C336" s="3">
        <v>39934</v>
      </c>
      <c r="D336" s="4" t="s">
        <v>21</v>
      </c>
      <c r="E336" s="4" t="s">
        <v>170</v>
      </c>
      <c r="F336" s="5" t="s">
        <v>192</v>
      </c>
      <c r="G336" s="6">
        <v>0.87569444444444444</v>
      </c>
      <c r="H336" s="6">
        <v>0.89027777777777783</v>
      </c>
      <c r="I336" s="85">
        <f t="shared" si="5"/>
        <v>21.000000000000085</v>
      </c>
      <c r="J336" s="86">
        <f>I336*Segmentos!$D$7*(AH336%)*IF(ISNUMBER(AI336),AI336%,0)</f>
        <v>17942.400000000074</v>
      </c>
      <c r="K336" s="86">
        <f>I336*Segmentos!$D$7*(AL336%)*IF(ISNUMBER(AM336),AM336%,0)</f>
        <v>25443.600000000108</v>
      </c>
      <c r="L336" s="4"/>
      <c r="M336" s="2">
        <v>0.26</v>
      </c>
      <c r="N336" s="2">
        <v>1.3</v>
      </c>
      <c r="O336" s="2">
        <v>20.8</v>
      </c>
      <c r="P336" s="2">
        <v>40.717399999999998</v>
      </c>
      <c r="Q336" s="2">
        <v>0</v>
      </c>
      <c r="R336" s="2">
        <v>0</v>
      </c>
      <c r="S336" s="8" t="s">
        <v>577</v>
      </c>
      <c r="T336" s="2">
        <v>0</v>
      </c>
      <c r="U336" s="2">
        <v>0.38</v>
      </c>
      <c r="V336" s="2">
        <v>1.5</v>
      </c>
      <c r="W336" s="2">
        <v>24.4</v>
      </c>
      <c r="X336" s="2">
        <v>12.2494</v>
      </c>
      <c r="Y336" s="2">
        <v>0.08</v>
      </c>
      <c r="Z336" s="2">
        <v>0.6</v>
      </c>
      <c r="AA336" s="2">
        <v>13.7</v>
      </c>
      <c r="AB336" s="2">
        <v>3.8755999999999999</v>
      </c>
      <c r="AC336" s="2">
        <v>0.48</v>
      </c>
      <c r="AD336" s="2">
        <v>2.2999999999999998</v>
      </c>
      <c r="AE336" s="2">
        <v>21</v>
      </c>
      <c r="AF336" s="2">
        <v>24.592400000000001</v>
      </c>
      <c r="AG336" s="2">
        <v>0.21</v>
      </c>
      <c r="AH336" s="22">
        <v>1.2</v>
      </c>
      <c r="AI336" s="22">
        <v>17.8</v>
      </c>
      <c r="AJ336" s="22">
        <v>15.5868</v>
      </c>
      <c r="AK336" s="18">
        <v>0.31</v>
      </c>
      <c r="AL336" s="18">
        <v>1.3</v>
      </c>
      <c r="AM336" s="18">
        <v>23.3</v>
      </c>
      <c r="AN336" s="2">
        <v>25.130600000000001</v>
      </c>
      <c r="AO336" s="2">
        <v>0.09</v>
      </c>
      <c r="AP336" s="2">
        <v>0.8</v>
      </c>
      <c r="AQ336" s="2">
        <v>12</v>
      </c>
      <c r="AR336" s="2">
        <v>1.5325</v>
      </c>
      <c r="AS336" s="2">
        <v>0.39</v>
      </c>
      <c r="AT336" s="2">
        <v>1.2</v>
      </c>
      <c r="AU336" s="2">
        <v>31.7</v>
      </c>
      <c r="AV336" s="2">
        <v>13.462</v>
      </c>
      <c r="AW336" s="2">
        <v>0.3</v>
      </c>
      <c r="AX336" s="2">
        <v>1.2</v>
      </c>
      <c r="AY336" s="2">
        <v>25.9</v>
      </c>
      <c r="AZ336" s="2">
        <v>13.6198</v>
      </c>
      <c r="BA336" s="2">
        <v>0.2</v>
      </c>
      <c r="BB336" s="2">
        <v>1.5</v>
      </c>
      <c r="BC336" s="2">
        <v>13.8</v>
      </c>
      <c r="BD336" s="2">
        <v>12.1031</v>
      </c>
      <c r="BE336" s="4"/>
      <c r="BF336" s="4"/>
    </row>
    <row r="337" spans="1:58" x14ac:dyDescent="0.2">
      <c r="A337" s="29">
        <v>336</v>
      </c>
      <c r="B337" s="7" t="s">
        <v>47</v>
      </c>
      <c r="C337" s="3">
        <v>39934</v>
      </c>
      <c r="D337" s="4" t="s">
        <v>3</v>
      </c>
      <c r="E337" s="4" t="s">
        <v>175</v>
      </c>
      <c r="F337" s="5" t="s">
        <v>192</v>
      </c>
      <c r="G337" s="6">
        <v>0.91736111111111107</v>
      </c>
      <c r="H337" s="6">
        <v>4.6527777777777779E-2</v>
      </c>
      <c r="I337" s="85">
        <f t="shared" si="5"/>
        <v>186.00000000000006</v>
      </c>
      <c r="J337" s="86">
        <f>I337*Segmentos!$D$7*(AH337%)*IF(ISNUMBER(AI337),AI337%,0)</f>
        <v>3452904.0000000023</v>
      </c>
      <c r="K337" s="86">
        <f>I337*Segmentos!$D$7*(AL337%)*IF(ISNUMBER(AM337),AM337%,0)</f>
        <v>7079308.8000000035</v>
      </c>
      <c r="L337" s="4"/>
      <c r="M337" s="2">
        <v>7.2</v>
      </c>
      <c r="N337" s="2">
        <v>29.4</v>
      </c>
      <c r="O337" s="2">
        <v>24.5</v>
      </c>
      <c r="P337" s="2">
        <v>93.734499999999997</v>
      </c>
      <c r="Q337" s="2">
        <v>2.66</v>
      </c>
      <c r="R337" s="2">
        <v>16.899999999999999</v>
      </c>
      <c r="S337" s="2">
        <v>15.7</v>
      </c>
      <c r="T337" s="2">
        <v>5.7672999999999996</v>
      </c>
      <c r="U337" s="2">
        <v>6.97</v>
      </c>
      <c r="V337" s="2">
        <v>28.4</v>
      </c>
      <c r="W337" s="2">
        <v>24.6</v>
      </c>
      <c r="X337" s="2">
        <v>19.023299999999999</v>
      </c>
      <c r="Y337" s="2">
        <v>6.95</v>
      </c>
      <c r="Z337" s="2">
        <v>29.4</v>
      </c>
      <c r="AA337" s="2">
        <v>23.6</v>
      </c>
      <c r="AB337" s="2">
        <v>26.679400000000001</v>
      </c>
      <c r="AC337" s="2">
        <v>9.9</v>
      </c>
      <c r="AD337" s="2">
        <v>36.5</v>
      </c>
      <c r="AE337" s="2">
        <v>27.1</v>
      </c>
      <c r="AF337" s="2">
        <v>42.264600000000002</v>
      </c>
      <c r="AG337" s="2">
        <v>4.6399999999999997</v>
      </c>
      <c r="AH337" s="22">
        <v>27.3</v>
      </c>
      <c r="AI337" s="22">
        <v>17</v>
      </c>
      <c r="AJ337" s="22">
        <v>28.668099999999999</v>
      </c>
      <c r="AK337" s="18">
        <v>9.52</v>
      </c>
      <c r="AL337" s="18">
        <v>31.3</v>
      </c>
      <c r="AM337" s="18">
        <v>30.4</v>
      </c>
      <c r="AN337" s="2">
        <v>65.066500000000005</v>
      </c>
      <c r="AO337" s="2">
        <v>5.13</v>
      </c>
      <c r="AP337" s="2">
        <v>18.100000000000001</v>
      </c>
      <c r="AQ337" s="2">
        <v>28.4</v>
      </c>
      <c r="AR337" s="2">
        <v>7.2999000000000001</v>
      </c>
      <c r="AS337" s="2">
        <v>7.26</v>
      </c>
      <c r="AT337" s="2">
        <v>27.9</v>
      </c>
      <c r="AU337" s="2">
        <v>26</v>
      </c>
      <c r="AV337" s="2">
        <v>20.793600000000001</v>
      </c>
      <c r="AW337" s="2">
        <v>6.85</v>
      </c>
      <c r="AX337" s="2">
        <v>30.4</v>
      </c>
      <c r="AY337" s="2">
        <v>22.5</v>
      </c>
      <c r="AZ337" s="2">
        <v>25.6083</v>
      </c>
      <c r="BA337" s="2">
        <v>8.0399999999999991</v>
      </c>
      <c r="BB337" s="2">
        <v>32.799999999999997</v>
      </c>
      <c r="BC337" s="2">
        <v>24.5</v>
      </c>
      <c r="BD337" s="2">
        <v>40.032899999999998</v>
      </c>
      <c r="BE337" s="4"/>
      <c r="BF337" s="4"/>
    </row>
    <row r="338" spans="1:58" x14ac:dyDescent="0.2">
      <c r="A338" s="29">
        <v>337</v>
      </c>
      <c r="B338" s="7" t="s">
        <v>23</v>
      </c>
      <c r="C338" s="3">
        <v>39934</v>
      </c>
      <c r="D338" s="4" t="s">
        <v>21</v>
      </c>
      <c r="E338" s="4" t="s">
        <v>170</v>
      </c>
      <c r="F338" s="5" t="s">
        <v>192</v>
      </c>
      <c r="G338" s="6">
        <v>0.91249999999999998</v>
      </c>
      <c r="H338" s="6">
        <v>0.91736111111111107</v>
      </c>
      <c r="I338" s="85">
        <f t="shared" si="5"/>
        <v>6.9999999999999751</v>
      </c>
      <c r="J338" s="86">
        <f>I338*Segmentos!$D$7*(AH338%)*IF(ISNUMBER(AI338),AI338%,0)</f>
        <v>9559.1999999999662</v>
      </c>
      <c r="K338" s="86">
        <f>I338*Segmentos!$D$7*(AL338%)*IF(ISNUMBER(AM338),AM338%,0)</f>
        <v>16052.399999999947</v>
      </c>
      <c r="L338" s="4"/>
      <c r="M338" s="2">
        <v>0.46</v>
      </c>
      <c r="N338" s="2">
        <v>0.8</v>
      </c>
      <c r="O338" s="2">
        <v>61.1</v>
      </c>
      <c r="P338" s="2">
        <v>41.869199999999999</v>
      </c>
      <c r="Q338" s="2">
        <v>0.68</v>
      </c>
      <c r="R338" s="2">
        <v>0.7</v>
      </c>
      <c r="S338" s="2">
        <v>96.4</v>
      </c>
      <c r="T338" s="2">
        <v>10.2807</v>
      </c>
      <c r="U338" s="2">
        <v>0.47</v>
      </c>
      <c r="V338" s="2">
        <v>1.1000000000000001</v>
      </c>
      <c r="W338" s="2">
        <v>44.1</v>
      </c>
      <c r="X338" s="2">
        <v>8.9611999999999998</v>
      </c>
      <c r="Y338" s="2">
        <v>0.46</v>
      </c>
      <c r="Z338" s="2">
        <v>0.8</v>
      </c>
      <c r="AA338" s="2">
        <v>57.7</v>
      </c>
      <c r="AB338" s="2">
        <v>12.2264</v>
      </c>
      <c r="AC338" s="2">
        <v>0.35</v>
      </c>
      <c r="AD338" s="2">
        <v>0.6</v>
      </c>
      <c r="AE338" s="2">
        <v>63.4</v>
      </c>
      <c r="AF338" s="2">
        <v>10.401</v>
      </c>
      <c r="AG338" s="2">
        <v>0.35</v>
      </c>
      <c r="AH338" s="22">
        <v>0.6</v>
      </c>
      <c r="AI338" s="22">
        <v>56.9</v>
      </c>
      <c r="AJ338" s="22">
        <v>15.188499999999999</v>
      </c>
      <c r="AK338" s="18">
        <v>0.56000000000000005</v>
      </c>
      <c r="AL338" s="18">
        <v>0.9</v>
      </c>
      <c r="AM338" s="18">
        <v>63.7</v>
      </c>
      <c r="AN338" s="2">
        <v>26.680700000000002</v>
      </c>
      <c r="AO338" s="2">
        <v>1.38</v>
      </c>
      <c r="AP338" s="2">
        <v>1.7</v>
      </c>
      <c r="AQ338" s="2">
        <v>81.099999999999994</v>
      </c>
      <c r="AR338" s="2">
        <v>13.5871</v>
      </c>
      <c r="AS338" s="2">
        <v>0.22</v>
      </c>
      <c r="AT338" s="2">
        <v>0.2</v>
      </c>
      <c r="AU338" s="2">
        <v>100</v>
      </c>
      <c r="AV338" s="2">
        <v>4.4157999999999999</v>
      </c>
      <c r="AW338" s="2">
        <v>0.54</v>
      </c>
      <c r="AX338" s="2">
        <v>1</v>
      </c>
      <c r="AY338" s="2">
        <v>52.8</v>
      </c>
      <c r="AZ338" s="2">
        <v>14.093400000000001</v>
      </c>
      <c r="BA338" s="2">
        <v>0.28000000000000003</v>
      </c>
      <c r="BB338" s="2">
        <v>0.6</v>
      </c>
      <c r="BC338" s="2">
        <v>47.3</v>
      </c>
      <c r="BD338" s="2">
        <v>9.7728999999999999</v>
      </c>
      <c r="BE338" s="4"/>
      <c r="BF338" s="4"/>
    </row>
    <row r="339" spans="1:58" x14ac:dyDescent="0.2">
      <c r="A339" s="29">
        <v>338</v>
      </c>
      <c r="B339" s="7" t="s">
        <v>25</v>
      </c>
      <c r="C339" s="3">
        <v>39934</v>
      </c>
      <c r="D339" s="4" t="s">
        <v>21</v>
      </c>
      <c r="E339" s="4" t="s">
        <v>171</v>
      </c>
      <c r="F339" s="5" t="s">
        <v>192</v>
      </c>
      <c r="G339" s="6">
        <v>0.8979166666666667</v>
      </c>
      <c r="H339" s="6">
        <v>0.9</v>
      </c>
      <c r="I339" s="85">
        <f t="shared" si="5"/>
        <v>2.9999999999999893</v>
      </c>
      <c r="J339" s="86">
        <f>I339*Segmentos!$D$7*(AH339%)*IF(ISNUMBER(AI339),AI339%,0)</f>
        <v>4631.9999999999836</v>
      </c>
      <c r="K339" s="86">
        <f>I339*Segmentos!$D$7*(AL339%)*IF(ISNUMBER(AM339),AM339%,0)</f>
        <v>6170.3999999999787</v>
      </c>
      <c r="L339" s="4"/>
      <c r="M339" s="2">
        <v>0.45</v>
      </c>
      <c r="N339" s="2">
        <v>0.5</v>
      </c>
      <c r="O339" s="2">
        <v>89.7</v>
      </c>
      <c r="P339" s="2">
        <v>48.813699999999997</v>
      </c>
      <c r="Q339" s="2">
        <v>0.28000000000000003</v>
      </c>
      <c r="R339" s="2">
        <v>0.3</v>
      </c>
      <c r="S339" s="2">
        <v>100</v>
      </c>
      <c r="T339" s="2">
        <v>5.1294000000000004</v>
      </c>
      <c r="U339" s="2">
        <v>0.68</v>
      </c>
      <c r="V339" s="2">
        <v>0.8</v>
      </c>
      <c r="W339" s="2">
        <v>83.5</v>
      </c>
      <c r="X339" s="2">
        <v>15.478999999999999</v>
      </c>
      <c r="Y339" s="2">
        <v>0.12</v>
      </c>
      <c r="Z339" s="2">
        <v>0.1</v>
      </c>
      <c r="AA339" s="2">
        <v>93.9</v>
      </c>
      <c r="AB339" s="2">
        <v>3.9855</v>
      </c>
      <c r="AC339" s="2">
        <v>0.68</v>
      </c>
      <c r="AD339" s="2">
        <v>0.7</v>
      </c>
      <c r="AE339" s="2">
        <v>91.4</v>
      </c>
      <c r="AF339" s="2">
        <v>24.219799999999999</v>
      </c>
      <c r="AG339" s="2">
        <v>0.38</v>
      </c>
      <c r="AH339" s="22">
        <v>0.4</v>
      </c>
      <c r="AI339" s="22">
        <v>96.5</v>
      </c>
      <c r="AJ339" s="22">
        <v>19.617699999999999</v>
      </c>
      <c r="AK339" s="18">
        <v>0.51</v>
      </c>
      <c r="AL339" s="18">
        <v>0.6</v>
      </c>
      <c r="AM339" s="18">
        <v>85.7</v>
      </c>
      <c r="AN339" s="2">
        <v>29.196100000000001</v>
      </c>
      <c r="AO339" s="2">
        <v>0.27</v>
      </c>
      <c r="AP339" s="2">
        <v>0.3</v>
      </c>
      <c r="AQ339" s="2">
        <v>90.4</v>
      </c>
      <c r="AR339" s="2">
        <v>3.2345999999999999</v>
      </c>
      <c r="AS339" s="2">
        <v>0.41</v>
      </c>
      <c r="AT339" s="2">
        <v>0.5</v>
      </c>
      <c r="AU339" s="2">
        <v>86.4</v>
      </c>
      <c r="AV339" s="2">
        <v>9.9461999999999993</v>
      </c>
      <c r="AW339" s="2">
        <v>0.49</v>
      </c>
      <c r="AX339" s="2">
        <v>0.5</v>
      </c>
      <c r="AY339" s="2">
        <v>96</v>
      </c>
      <c r="AZ339" s="2">
        <v>15.2294</v>
      </c>
      <c r="BA339" s="2">
        <v>0.49</v>
      </c>
      <c r="BB339" s="2">
        <v>0.6</v>
      </c>
      <c r="BC339" s="2">
        <v>86.9</v>
      </c>
      <c r="BD339" s="2">
        <v>20.403500000000001</v>
      </c>
      <c r="BE339" s="4"/>
      <c r="BF339" s="4"/>
    </row>
    <row r="340" spans="1:58" x14ac:dyDescent="0.2">
      <c r="A340" s="29">
        <v>339</v>
      </c>
      <c r="B340" s="7" t="s">
        <v>33</v>
      </c>
      <c r="C340" s="3">
        <v>39934</v>
      </c>
      <c r="D340" s="4" t="s">
        <v>28</v>
      </c>
      <c r="E340" s="4" t="s">
        <v>163</v>
      </c>
      <c r="F340" s="5" t="s">
        <v>192</v>
      </c>
      <c r="G340" s="6">
        <v>0.9159722222222223</v>
      </c>
      <c r="H340" s="6">
        <v>0.95972222222222225</v>
      </c>
      <c r="I340" s="85">
        <f t="shared" si="5"/>
        <v>62.999999999999936</v>
      </c>
      <c r="J340" s="86">
        <f>I340*Segmentos!$D$7*(AH340%)*IF(ISNUMBER(AI340),AI340%,0)</f>
        <v>146285.99999999985</v>
      </c>
      <c r="K340" s="86">
        <f>I340*Segmentos!$D$7*(AL340%)*IF(ISNUMBER(AM340),AM340%,0)</f>
        <v>324575.99999999965</v>
      </c>
      <c r="L340" s="4"/>
      <c r="M340" s="2">
        <v>0.95</v>
      </c>
      <c r="N340" s="2">
        <v>4.2</v>
      </c>
      <c r="O340" s="2">
        <v>22.4</v>
      </c>
      <c r="P340" s="2">
        <v>88.047200000000004</v>
      </c>
      <c r="Q340" s="2">
        <v>0.48</v>
      </c>
      <c r="R340" s="2">
        <v>1.7</v>
      </c>
      <c r="S340" s="2">
        <v>27.9</v>
      </c>
      <c r="T340" s="2">
        <v>7.4755000000000003</v>
      </c>
      <c r="U340" s="2">
        <v>0.6</v>
      </c>
      <c r="V340" s="2">
        <v>2.2999999999999998</v>
      </c>
      <c r="W340" s="2">
        <v>26</v>
      </c>
      <c r="X340" s="2">
        <v>11.688599999999999</v>
      </c>
      <c r="Y340" s="2">
        <v>0.5</v>
      </c>
      <c r="Z340" s="2">
        <v>3.2</v>
      </c>
      <c r="AA340" s="2">
        <v>15.6</v>
      </c>
      <c r="AB340" s="2">
        <v>13.7042</v>
      </c>
      <c r="AC340" s="2">
        <v>1.81</v>
      </c>
      <c r="AD340" s="2">
        <v>7.7</v>
      </c>
      <c r="AE340" s="2">
        <v>23.6</v>
      </c>
      <c r="AF340" s="2">
        <v>55.179000000000002</v>
      </c>
      <c r="AG340" s="2">
        <v>0.57999999999999996</v>
      </c>
      <c r="AH340" s="22">
        <v>4.5</v>
      </c>
      <c r="AI340" s="22">
        <v>12.9</v>
      </c>
      <c r="AJ340" s="22">
        <v>25.766300000000001</v>
      </c>
      <c r="AK340" s="18">
        <v>1.27</v>
      </c>
      <c r="AL340" s="18">
        <v>4</v>
      </c>
      <c r="AM340" s="18">
        <v>32.200000000000003</v>
      </c>
      <c r="AN340" s="2">
        <v>62.280900000000003</v>
      </c>
      <c r="AO340" s="2">
        <v>0.18</v>
      </c>
      <c r="AP340" s="2">
        <v>0.6</v>
      </c>
      <c r="AQ340" s="2">
        <v>29.4</v>
      </c>
      <c r="AR340" s="2">
        <v>1.88</v>
      </c>
      <c r="AS340" s="2">
        <v>0.4</v>
      </c>
      <c r="AT340" s="2">
        <v>2.1</v>
      </c>
      <c r="AU340" s="2">
        <v>19.3</v>
      </c>
      <c r="AV340" s="2">
        <v>8.2269000000000005</v>
      </c>
      <c r="AW340" s="2">
        <v>0.63</v>
      </c>
      <c r="AX340" s="2">
        <v>3.8</v>
      </c>
      <c r="AY340" s="2">
        <v>16.8</v>
      </c>
      <c r="AZ340" s="2">
        <v>16.916499999999999</v>
      </c>
      <c r="BA340" s="2">
        <v>1.71</v>
      </c>
      <c r="BB340" s="2">
        <v>6.8</v>
      </c>
      <c r="BC340" s="2">
        <v>25</v>
      </c>
      <c r="BD340" s="2">
        <v>61.023899999999998</v>
      </c>
      <c r="BE340" s="4"/>
      <c r="BF340" s="4"/>
    </row>
    <row r="341" spans="1:58" x14ac:dyDescent="0.2">
      <c r="A341" s="29">
        <v>340</v>
      </c>
      <c r="B341" s="7" t="s">
        <v>19</v>
      </c>
      <c r="C341" s="3">
        <v>39934</v>
      </c>
      <c r="D341" s="4" t="s">
        <v>17</v>
      </c>
      <c r="E341" s="4" t="s">
        <v>166</v>
      </c>
      <c r="F341" s="5" t="s">
        <v>192</v>
      </c>
      <c r="G341" s="6">
        <v>0.91388888888888886</v>
      </c>
      <c r="H341" s="6">
        <v>0.91527777777777775</v>
      </c>
      <c r="I341" s="85">
        <f t="shared" si="5"/>
        <v>1.9999999999999929</v>
      </c>
      <c r="J341" s="86">
        <f>I341*Segmentos!$D$7*(AH341%)*IF(ISNUMBER(AI341),AI341%,0)</f>
        <v>9791.9999999999654</v>
      </c>
      <c r="K341" s="86">
        <f>I341*Segmentos!$D$7*(AL341%)*IF(ISNUMBER(AM341),AM341%,0)</f>
        <v>6527.9999999999764</v>
      </c>
      <c r="L341" s="4"/>
      <c r="M341" s="2">
        <v>1.03</v>
      </c>
      <c r="N341" s="2">
        <v>1.4</v>
      </c>
      <c r="O341" s="2">
        <v>75.8</v>
      </c>
      <c r="P341" s="2">
        <v>100</v>
      </c>
      <c r="Q341" s="2">
        <v>0</v>
      </c>
      <c r="R341" s="2">
        <v>0</v>
      </c>
      <c r="S341" s="8" t="s">
        <v>577</v>
      </c>
      <c r="T341" s="2">
        <v>0</v>
      </c>
      <c r="U341" s="2">
        <v>0</v>
      </c>
      <c r="V341" s="2">
        <v>0</v>
      </c>
      <c r="W341" s="8" t="s">
        <v>577</v>
      </c>
      <c r="X341" s="2">
        <v>0</v>
      </c>
      <c r="Y341" s="2">
        <v>0.5</v>
      </c>
      <c r="Z341" s="2">
        <v>0.7</v>
      </c>
      <c r="AA341" s="2">
        <v>67</v>
      </c>
      <c r="AB341" s="2">
        <v>14.2339</v>
      </c>
      <c r="AC341" s="2">
        <v>2.69</v>
      </c>
      <c r="AD341" s="2">
        <v>3.5</v>
      </c>
      <c r="AE341" s="2">
        <v>77.400000000000006</v>
      </c>
      <c r="AF341" s="2">
        <v>85.766099999999994</v>
      </c>
      <c r="AG341" s="2">
        <v>1.25</v>
      </c>
      <c r="AH341" s="22">
        <v>1.7</v>
      </c>
      <c r="AI341" s="22">
        <v>72</v>
      </c>
      <c r="AJ341" s="22">
        <v>57.685400000000001</v>
      </c>
      <c r="AK341" s="18">
        <v>0.83</v>
      </c>
      <c r="AL341" s="18">
        <v>1</v>
      </c>
      <c r="AM341" s="18">
        <v>81.599999999999994</v>
      </c>
      <c r="AN341" s="2">
        <v>42.314599999999999</v>
      </c>
      <c r="AO341" s="2">
        <v>0</v>
      </c>
      <c r="AP341" s="2">
        <v>0</v>
      </c>
      <c r="AQ341" s="8" t="s">
        <v>577</v>
      </c>
      <c r="AR341" s="2">
        <v>0</v>
      </c>
      <c r="AS341" s="2">
        <v>0.41</v>
      </c>
      <c r="AT341" s="2">
        <v>0.5</v>
      </c>
      <c r="AU341" s="2">
        <v>84.3</v>
      </c>
      <c r="AV341" s="2">
        <v>8.8602000000000007</v>
      </c>
      <c r="AW341" s="2">
        <v>1.42</v>
      </c>
      <c r="AX341" s="2">
        <v>1.7</v>
      </c>
      <c r="AY341" s="2">
        <v>85.2</v>
      </c>
      <c r="AZ341" s="2">
        <v>39.643599999999999</v>
      </c>
      <c r="BA341" s="2">
        <v>1.38</v>
      </c>
      <c r="BB341" s="2">
        <v>2</v>
      </c>
      <c r="BC341" s="2">
        <v>68.7</v>
      </c>
      <c r="BD341" s="2">
        <v>51.496200000000002</v>
      </c>
      <c r="BE341" s="4"/>
      <c r="BF341" s="4"/>
    </row>
    <row r="342" spans="1:58" x14ac:dyDescent="0.2">
      <c r="A342" s="29">
        <v>341</v>
      </c>
      <c r="B342" s="7" t="s">
        <v>2</v>
      </c>
      <c r="C342" s="3">
        <v>39934</v>
      </c>
      <c r="D342" s="4" t="s">
        <v>0</v>
      </c>
      <c r="E342" s="4" t="s">
        <v>164</v>
      </c>
      <c r="F342" s="5" t="s">
        <v>192</v>
      </c>
      <c r="G342" s="6">
        <v>0.8847222222222223</v>
      </c>
      <c r="H342" s="6">
        <v>0.92500000000000004</v>
      </c>
      <c r="I342" s="85">
        <f t="shared" si="5"/>
        <v>57.999999999999957</v>
      </c>
      <c r="J342" s="86">
        <f>I342*Segmentos!$D$7*(AH342%)*IF(ISNUMBER(AI342),AI342%,0)</f>
        <v>1103345.5999999992</v>
      </c>
      <c r="K342" s="86">
        <f>I342*Segmentos!$D$7*(AL342%)*IF(ISNUMBER(AM342),AM342%,0)</f>
        <v>1232801.5999999992</v>
      </c>
      <c r="L342" s="4"/>
      <c r="M342" s="2">
        <v>5.05</v>
      </c>
      <c r="N342" s="2">
        <v>16.100000000000001</v>
      </c>
      <c r="O342" s="2">
        <v>31.4</v>
      </c>
      <c r="P342" s="2">
        <v>84.257800000000003</v>
      </c>
      <c r="Q342" s="2">
        <v>3.14</v>
      </c>
      <c r="R342" s="2">
        <v>9</v>
      </c>
      <c r="S342" s="2">
        <v>34.9</v>
      </c>
      <c r="T342" s="2">
        <v>8.7338000000000005</v>
      </c>
      <c r="U342" s="2">
        <v>4.51</v>
      </c>
      <c r="V342" s="2">
        <v>14.3</v>
      </c>
      <c r="W342" s="2">
        <v>31.6</v>
      </c>
      <c r="X342" s="2">
        <v>15.7662</v>
      </c>
      <c r="Y342" s="2">
        <v>5.33</v>
      </c>
      <c r="Z342" s="2">
        <v>18.3</v>
      </c>
      <c r="AA342" s="2">
        <v>29.1</v>
      </c>
      <c r="AB342" s="2">
        <v>26.214600000000001</v>
      </c>
      <c r="AC342" s="2">
        <v>6.13</v>
      </c>
      <c r="AD342" s="2">
        <v>18.899999999999999</v>
      </c>
      <c r="AE342" s="2">
        <v>32.4</v>
      </c>
      <c r="AF342" s="2">
        <v>33.543300000000002</v>
      </c>
      <c r="AG342" s="2">
        <v>4.76</v>
      </c>
      <c r="AH342" s="22">
        <v>15.8</v>
      </c>
      <c r="AI342" s="22">
        <v>30.1</v>
      </c>
      <c r="AJ342" s="22">
        <v>37.6873</v>
      </c>
      <c r="AK342" s="18">
        <v>5.31</v>
      </c>
      <c r="AL342" s="18">
        <v>16.3</v>
      </c>
      <c r="AM342" s="18">
        <v>32.6</v>
      </c>
      <c r="AN342" s="2">
        <v>46.570500000000003</v>
      </c>
      <c r="AO342" s="2">
        <v>4.1900000000000004</v>
      </c>
      <c r="AP342" s="2">
        <v>10.5</v>
      </c>
      <c r="AQ342" s="2">
        <v>40</v>
      </c>
      <c r="AR342" s="2">
        <v>7.6425000000000001</v>
      </c>
      <c r="AS342" s="2">
        <v>3.8</v>
      </c>
      <c r="AT342" s="2">
        <v>12.1</v>
      </c>
      <c r="AU342" s="2">
        <v>31.5</v>
      </c>
      <c r="AV342" s="2">
        <v>13.971500000000001</v>
      </c>
      <c r="AW342" s="2">
        <v>5.81</v>
      </c>
      <c r="AX342" s="2">
        <v>16.3</v>
      </c>
      <c r="AY342" s="2">
        <v>35.6</v>
      </c>
      <c r="AZ342" s="2">
        <v>27.8657</v>
      </c>
      <c r="BA342" s="2">
        <v>5.45</v>
      </c>
      <c r="BB342" s="2">
        <v>19.8</v>
      </c>
      <c r="BC342" s="2">
        <v>27.4</v>
      </c>
      <c r="BD342" s="2">
        <v>34.778100000000002</v>
      </c>
      <c r="BE342" s="4"/>
      <c r="BF342" s="4"/>
    </row>
    <row r="343" spans="1:58" x14ac:dyDescent="0.2">
      <c r="A343" s="29">
        <v>342</v>
      </c>
      <c r="B343" s="7" t="s">
        <v>16</v>
      </c>
      <c r="C343" s="3">
        <v>39934</v>
      </c>
      <c r="D343" s="4" t="s">
        <v>13</v>
      </c>
      <c r="E343" s="4" t="s">
        <v>166</v>
      </c>
      <c r="F343" s="5" t="s">
        <v>192</v>
      </c>
      <c r="G343" s="6">
        <v>0.91388888888888886</v>
      </c>
      <c r="H343" s="6">
        <v>0.91736111111111107</v>
      </c>
      <c r="I343" s="85">
        <f t="shared" si="5"/>
        <v>4.9999999999999822</v>
      </c>
      <c r="J343" s="86">
        <f>I343*Segmentos!$D$7*(AH343%)*IF(ISNUMBER(AI343),AI343%,0)</f>
        <v>115813.99999999958</v>
      </c>
      <c r="K343" s="86">
        <f>I343*Segmentos!$D$7*(AL343%)*IF(ISNUMBER(AM343),AM343%,0)</f>
        <v>190967.9999999993</v>
      </c>
      <c r="L343" s="4"/>
      <c r="M343" s="2">
        <v>7.75</v>
      </c>
      <c r="N343" s="2">
        <v>9.5</v>
      </c>
      <c r="O343" s="2">
        <v>81.900000000000006</v>
      </c>
      <c r="P343" s="2">
        <v>84.056399999999996</v>
      </c>
      <c r="Q343" s="2">
        <v>5.43</v>
      </c>
      <c r="R343" s="2">
        <v>6.4</v>
      </c>
      <c r="S343" s="2">
        <v>84.3</v>
      </c>
      <c r="T343" s="2">
        <v>9.8280999999999992</v>
      </c>
      <c r="U343" s="2">
        <v>4.63</v>
      </c>
      <c r="V343" s="2">
        <v>5.2</v>
      </c>
      <c r="W343" s="2">
        <v>89.5</v>
      </c>
      <c r="X343" s="2">
        <v>10.540800000000001</v>
      </c>
      <c r="Y343" s="2">
        <v>9.16</v>
      </c>
      <c r="Z343" s="2">
        <v>11.2</v>
      </c>
      <c r="AA343" s="2">
        <v>81.599999999999994</v>
      </c>
      <c r="AB343" s="2">
        <v>29.357099999999999</v>
      </c>
      <c r="AC343" s="2">
        <v>9.64</v>
      </c>
      <c r="AD343" s="2">
        <v>12.1</v>
      </c>
      <c r="AE343" s="2">
        <v>79.5</v>
      </c>
      <c r="AF343" s="2">
        <v>34.330399999999997</v>
      </c>
      <c r="AG343" s="2">
        <v>5.78</v>
      </c>
      <c r="AH343" s="22">
        <v>7.9</v>
      </c>
      <c r="AI343" s="22">
        <v>73.3</v>
      </c>
      <c r="AJ343" s="22">
        <v>29.768899999999999</v>
      </c>
      <c r="AK343" s="18">
        <v>9.52</v>
      </c>
      <c r="AL343" s="18">
        <v>10.9</v>
      </c>
      <c r="AM343" s="18">
        <v>87.6</v>
      </c>
      <c r="AN343" s="2">
        <v>54.287399999999998</v>
      </c>
      <c r="AO343" s="2">
        <v>6.28</v>
      </c>
      <c r="AP343" s="2">
        <v>7.6</v>
      </c>
      <c r="AQ343" s="2">
        <v>83.1</v>
      </c>
      <c r="AR343" s="2">
        <v>7.4500999999999999</v>
      </c>
      <c r="AS343" s="2">
        <v>8.08</v>
      </c>
      <c r="AT343" s="2">
        <v>9.6999999999999993</v>
      </c>
      <c r="AU343" s="2">
        <v>83.5</v>
      </c>
      <c r="AV343" s="2">
        <v>19.3185</v>
      </c>
      <c r="AW343" s="2">
        <v>5.83</v>
      </c>
      <c r="AX343" s="2">
        <v>6.8</v>
      </c>
      <c r="AY343" s="2">
        <v>85.3</v>
      </c>
      <c r="AZ343" s="2">
        <v>18.1873</v>
      </c>
      <c r="BA343" s="2">
        <v>9.41</v>
      </c>
      <c r="BB343" s="2">
        <v>11.8</v>
      </c>
      <c r="BC343" s="2">
        <v>79.5</v>
      </c>
      <c r="BD343" s="2">
        <v>39.1004</v>
      </c>
      <c r="BE343" s="4"/>
      <c r="BF343" s="4"/>
    </row>
    <row r="344" spans="1:58" x14ac:dyDescent="0.2">
      <c r="A344" s="29">
        <v>343</v>
      </c>
      <c r="B344" s="7" t="s">
        <v>22</v>
      </c>
      <c r="C344" s="3">
        <v>39934</v>
      </c>
      <c r="D344" s="4" t="s">
        <v>21</v>
      </c>
      <c r="E344" s="4" t="s">
        <v>164</v>
      </c>
      <c r="F344" s="5" t="s">
        <v>192</v>
      </c>
      <c r="G344" s="6">
        <v>0.83263888888888893</v>
      </c>
      <c r="H344" s="6">
        <v>0.87430555555555556</v>
      </c>
      <c r="I344" s="85">
        <f t="shared" si="5"/>
        <v>59.999999999999943</v>
      </c>
      <c r="J344" s="86">
        <f>I344*Segmentos!$D$7*(AH344%)*IF(ISNUMBER(AI344),AI344%,0)</f>
        <v>300119.99999999971</v>
      </c>
      <c r="K344" s="86">
        <f>I344*Segmentos!$D$7*(AL344%)*IF(ISNUMBER(AM344),AM344%,0)</f>
        <v>326807.99999999971</v>
      </c>
      <c r="L344" s="4"/>
      <c r="M344" s="2">
        <v>1.31</v>
      </c>
      <c r="N344" s="2">
        <v>5.6</v>
      </c>
      <c r="O344" s="2">
        <v>23.5</v>
      </c>
      <c r="P344" s="2">
        <v>99.063199999999995</v>
      </c>
      <c r="Q344" s="2">
        <v>0.13</v>
      </c>
      <c r="R344" s="2">
        <v>1.1000000000000001</v>
      </c>
      <c r="S344" s="2">
        <v>12.7</v>
      </c>
      <c r="T344" s="2">
        <v>1.6995</v>
      </c>
      <c r="U344" s="2">
        <v>0.52</v>
      </c>
      <c r="V344" s="2">
        <v>3.3</v>
      </c>
      <c r="W344" s="2">
        <v>15.6</v>
      </c>
      <c r="X344" s="2">
        <v>8.2164999999999999</v>
      </c>
      <c r="Y344" s="2">
        <v>0.76</v>
      </c>
      <c r="Z344" s="2">
        <v>4.2</v>
      </c>
      <c r="AA344" s="2">
        <v>17.899999999999999</v>
      </c>
      <c r="AB344" s="2">
        <v>16.97</v>
      </c>
      <c r="AC344" s="2">
        <v>2.9</v>
      </c>
      <c r="AD344" s="2">
        <v>10.5</v>
      </c>
      <c r="AE344" s="2">
        <v>27.7</v>
      </c>
      <c r="AF344" s="2">
        <v>72.177199999999999</v>
      </c>
      <c r="AG344" s="2">
        <v>1.25</v>
      </c>
      <c r="AH344" s="22">
        <v>6.1</v>
      </c>
      <c r="AI344" s="22">
        <v>20.5</v>
      </c>
      <c r="AJ344" s="22">
        <v>44.9131</v>
      </c>
      <c r="AK344" s="18">
        <v>1.36</v>
      </c>
      <c r="AL344" s="18">
        <v>5.0999999999999996</v>
      </c>
      <c r="AM344" s="18">
        <v>26.7</v>
      </c>
      <c r="AN344" s="2">
        <v>54.150100000000002</v>
      </c>
      <c r="AO344" s="2">
        <v>0.54</v>
      </c>
      <c r="AP344" s="2">
        <v>4.4000000000000004</v>
      </c>
      <c r="AQ344" s="2">
        <v>12.3</v>
      </c>
      <c r="AR344" s="2">
        <v>4.5137</v>
      </c>
      <c r="AS344" s="2">
        <v>1.26</v>
      </c>
      <c r="AT344" s="2">
        <v>4</v>
      </c>
      <c r="AU344" s="2">
        <v>31.7</v>
      </c>
      <c r="AV344" s="2">
        <v>21.053100000000001</v>
      </c>
      <c r="AW344" s="2">
        <v>1.34</v>
      </c>
      <c r="AX344" s="2">
        <v>5.3</v>
      </c>
      <c r="AY344" s="2">
        <v>25.3</v>
      </c>
      <c r="AZ344" s="2">
        <v>29.282299999999999</v>
      </c>
      <c r="BA344" s="2">
        <v>1.52</v>
      </c>
      <c r="BB344" s="2">
        <v>7</v>
      </c>
      <c r="BC344" s="2">
        <v>21.8</v>
      </c>
      <c r="BD344" s="2">
        <v>44.214100000000002</v>
      </c>
      <c r="BE344" s="4"/>
      <c r="BF344" s="4"/>
    </row>
    <row r="345" spans="1:58" x14ac:dyDescent="0.2">
      <c r="A345" s="29">
        <v>344</v>
      </c>
      <c r="B345" s="7" t="s">
        <v>24</v>
      </c>
      <c r="C345" s="3">
        <v>39934</v>
      </c>
      <c r="D345" s="4" t="s">
        <v>21</v>
      </c>
      <c r="E345" s="4" t="s">
        <v>170</v>
      </c>
      <c r="F345" s="5" t="s">
        <v>192</v>
      </c>
      <c r="G345" s="6">
        <v>0.89236111111111116</v>
      </c>
      <c r="H345" s="6">
        <v>0.90972222222222221</v>
      </c>
      <c r="I345" s="85">
        <f t="shared" si="5"/>
        <v>24.999999999999911</v>
      </c>
      <c r="J345" s="86">
        <f>I345*Segmentos!$D$7*(AH345%)*IF(ISNUMBER(AI345),AI345%,0)</f>
        <v>21399.999999999924</v>
      </c>
      <c r="K345" s="86">
        <f>I345*Segmentos!$D$7*(AL345%)*IF(ISNUMBER(AM345),AM345%,0)</f>
        <v>51379.999999999818</v>
      </c>
      <c r="L345" s="4"/>
      <c r="M345" s="2">
        <v>0.36</v>
      </c>
      <c r="N345" s="2">
        <v>1</v>
      </c>
      <c r="O345" s="2">
        <v>38.1</v>
      </c>
      <c r="P345" s="2">
        <v>37.647199999999998</v>
      </c>
      <c r="Q345" s="2">
        <v>0.21</v>
      </c>
      <c r="R345" s="2">
        <v>0.5</v>
      </c>
      <c r="S345" s="2">
        <v>40</v>
      </c>
      <c r="T345" s="2">
        <v>3.653</v>
      </c>
      <c r="U345" s="2">
        <v>0.91</v>
      </c>
      <c r="V345" s="2">
        <v>1.2</v>
      </c>
      <c r="W345" s="2">
        <v>72.7</v>
      </c>
      <c r="X345" s="2">
        <v>19.691400000000002</v>
      </c>
      <c r="Y345" s="2">
        <v>0.05</v>
      </c>
      <c r="Z345" s="2">
        <v>0.5</v>
      </c>
      <c r="AA345" s="2">
        <v>8.5</v>
      </c>
      <c r="AB345" s="2">
        <v>1.3842000000000001</v>
      </c>
      <c r="AC345" s="2">
        <v>0.38</v>
      </c>
      <c r="AD345" s="2">
        <v>1.4</v>
      </c>
      <c r="AE345" s="2">
        <v>27.9</v>
      </c>
      <c r="AF345" s="2">
        <v>12.9186</v>
      </c>
      <c r="AG345" s="2">
        <v>0.19</v>
      </c>
      <c r="AH345" s="22">
        <v>0.5</v>
      </c>
      <c r="AI345" s="22">
        <v>42.8</v>
      </c>
      <c r="AJ345" s="22">
        <v>9.5658999999999992</v>
      </c>
      <c r="AK345" s="18">
        <v>0.52</v>
      </c>
      <c r="AL345" s="18">
        <v>1.4</v>
      </c>
      <c r="AM345" s="18">
        <v>36.700000000000003</v>
      </c>
      <c r="AN345" s="2">
        <v>28.081299999999999</v>
      </c>
      <c r="AO345" s="2">
        <v>0</v>
      </c>
      <c r="AP345" s="2">
        <v>0</v>
      </c>
      <c r="AQ345" s="8" t="s">
        <v>577</v>
      </c>
      <c r="AR345" s="2">
        <v>0</v>
      </c>
      <c r="AS345" s="2">
        <v>0.4</v>
      </c>
      <c r="AT345" s="2">
        <v>0.5</v>
      </c>
      <c r="AU345" s="2">
        <v>73.400000000000006</v>
      </c>
      <c r="AV345" s="2">
        <v>9.1937999999999995</v>
      </c>
      <c r="AW345" s="2">
        <v>0.31</v>
      </c>
      <c r="AX345" s="2">
        <v>0.5</v>
      </c>
      <c r="AY345" s="2">
        <v>57.7</v>
      </c>
      <c r="AZ345" s="2">
        <v>9.3175000000000008</v>
      </c>
      <c r="BA345" s="2">
        <v>0.48</v>
      </c>
      <c r="BB345" s="2">
        <v>1.8</v>
      </c>
      <c r="BC345" s="2">
        <v>27.3</v>
      </c>
      <c r="BD345" s="2">
        <v>19.135999999999999</v>
      </c>
      <c r="BE345" s="4"/>
      <c r="BF345" s="4"/>
    </row>
    <row r="346" spans="1:58" x14ac:dyDescent="0.2">
      <c r="A346" s="29">
        <v>345</v>
      </c>
      <c r="B346" s="7" t="s">
        <v>4</v>
      </c>
      <c r="C346" s="3">
        <v>39934</v>
      </c>
      <c r="D346" s="4" t="s">
        <v>3</v>
      </c>
      <c r="E346" s="4" t="s">
        <v>165</v>
      </c>
      <c r="F346" s="5" t="s">
        <v>192</v>
      </c>
      <c r="G346" s="6">
        <v>0.78263888888888899</v>
      </c>
      <c r="H346" s="6">
        <v>0.87430555555555556</v>
      </c>
      <c r="I346" s="85">
        <f t="shared" si="5"/>
        <v>131.99999999999986</v>
      </c>
      <c r="J346" s="86">
        <f>I346*Segmentos!$D$7*(AH346%)*IF(ISNUMBER(AI346),AI346%,0)</f>
        <v>1190111.9999999988</v>
      </c>
      <c r="K346" s="86">
        <f>I346*Segmentos!$D$7*(AL346%)*IF(ISNUMBER(AM346),AM346%,0)</f>
        <v>1820332.799999998</v>
      </c>
      <c r="L346" s="4"/>
      <c r="M346" s="2">
        <v>2.88</v>
      </c>
      <c r="N346" s="2">
        <v>13.6</v>
      </c>
      <c r="O346" s="2">
        <v>21.1</v>
      </c>
      <c r="P346" s="2">
        <v>75.2209</v>
      </c>
      <c r="Q346" s="2">
        <v>2.02</v>
      </c>
      <c r="R346" s="2">
        <v>12.3</v>
      </c>
      <c r="S346" s="2">
        <v>16.3</v>
      </c>
      <c r="T346" s="2">
        <v>8.7952999999999992</v>
      </c>
      <c r="U346" s="2">
        <v>3.54</v>
      </c>
      <c r="V346" s="2">
        <v>12.7</v>
      </c>
      <c r="W346" s="2">
        <v>27.9</v>
      </c>
      <c r="X346" s="2">
        <v>19.370899999999999</v>
      </c>
      <c r="Y346" s="2">
        <v>3.07</v>
      </c>
      <c r="Z346" s="2">
        <v>13.9</v>
      </c>
      <c r="AA346" s="2">
        <v>22</v>
      </c>
      <c r="AB346" s="2">
        <v>23.698599999999999</v>
      </c>
      <c r="AC346" s="2">
        <v>2.72</v>
      </c>
      <c r="AD346" s="2">
        <v>14.6</v>
      </c>
      <c r="AE346" s="2">
        <v>18.600000000000001</v>
      </c>
      <c r="AF346" s="2">
        <v>23.356100000000001</v>
      </c>
      <c r="AG346" s="2">
        <v>2.25</v>
      </c>
      <c r="AH346" s="22">
        <v>11.5</v>
      </c>
      <c r="AI346" s="22">
        <v>19.600000000000001</v>
      </c>
      <c r="AJ346" s="22">
        <v>27.886600000000001</v>
      </c>
      <c r="AK346" s="18">
        <v>3.45</v>
      </c>
      <c r="AL346" s="18">
        <v>15.6</v>
      </c>
      <c r="AM346" s="18">
        <v>22.1</v>
      </c>
      <c r="AN346" s="2">
        <v>47.334299999999999</v>
      </c>
      <c r="AO346" s="2">
        <v>2.62</v>
      </c>
      <c r="AP346" s="2">
        <v>9.6</v>
      </c>
      <c r="AQ346" s="2">
        <v>27.4</v>
      </c>
      <c r="AR346" s="2">
        <v>7.4866999999999999</v>
      </c>
      <c r="AS346" s="2">
        <v>1.42</v>
      </c>
      <c r="AT346" s="2">
        <v>11.2</v>
      </c>
      <c r="AU346" s="2">
        <v>12.7</v>
      </c>
      <c r="AV346" s="2">
        <v>8.2011000000000003</v>
      </c>
      <c r="AW346" s="2">
        <v>3.05</v>
      </c>
      <c r="AX346" s="2">
        <v>13</v>
      </c>
      <c r="AY346" s="2">
        <v>23.5</v>
      </c>
      <c r="AZ346" s="2">
        <v>22.913399999999999</v>
      </c>
      <c r="BA346" s="2">
        <v>3.66</v>
      </c>
      <c r="BB346" s="2">
        <v>16.7</v>
      </c>
      <c r="BC346" s="2">
        <v>21.9</v>
      </c>
      <c r="BD346" s="2">
        <v>36.619700000000002</v>
      </c>
      <c r="BE346" s="4"/>
      <c r="BF346" s="4"/>
    </row>
    <row r="347" spans="1:58" x14ac:dyDescent="0.2">
      <c r="A347" s="29">
        <v>346</v>
      </c>
      <c r="B347" s="7" t="s">
        <v>15</v>
      </c>
      <c r="C347" s="3">
        <v>39935</v>
      </c>
      <c r="D347" s="4" t="s">
        <v>13</v>
      </c>
      <c r="E347" s="4" t="s">
        <v>164</v>
      </c>
      <c r="F347" s="5" t="s">
        <v>193</v>
      </c>
      <c r="G347" s="6">
        <v>0.875</v>
      </c>
      <c r="H347" s="6">
        <v>0.91319444444444453</v>
      </c>
      <c r="I347" s="85">
        <f t="shared" si="5"/>
        <v>55.000000000000128</v>
      </c>
      <c r="J347" s="86">
        <f>I347*Segmentos!$D$7*(AH347%)*IF(ISNUMBER(AI347),AI347%,0)</f>
        <v>1112870.0000000028</v>
      </c>
      <c r="K347" s="86">
        <f>I347*Segmentos!$D$7*(AL347%)*IF(ISNUMBER(AM347),AM347%,0)</f>
        <v>1626570.000000004</v>
      </c>
      <c r="L347" s="4"/>
      <c r="M347" s="2">
        <v>6.29</v>
      </c>
      <c r="N347" s="2">
        <v>15.5</v>
      </c>
      <c r="O347" s="2">
        <v>40.5</v>
      </c>
      <c r="P347" s="2">
        <v>87.718400000000003</v>
      </c>
      <c r="Q347" s="2">
        <v>3.52</v>
      </c>
      <c r="R347" s="2">
        <v>5.7</v>
      </c>
      <c r="S347" s="2">
        <v>61.5</v>
      </c>
      <c r="T347" s="2">
        <v>8.1992999999999991</v>
      </c>
      <c r="U347" s="2">
        <v>5.13</v>
      </c>
      <c r="V347" s="2">
        <v>13.4</v>
      </c>
      <c r="W347" s="2">
        <v>38.4</v>
      </c>
      <c r="X347" s="2">
        <v>14.9994</v>
      </c>
      <c r="Y347" s="2">
        <v>6.11</v>
      </c>
      <c r="Z347" s="2">
        <v>16.600000000000001</v>
      </c>
      <c r="AA347" s="2">
        <v>36.9</v>
      </c>
      <c r="AB347" s="2">
        <v>25.1374</v>
      </c>
      <c r="AC347" s="2">
        <v>8.6</v>
      </c>
      <c r="AD347" s="2">
        <v>21</v>
      </c>
      <c r="AE347" s="2">
        <v>41</v>
      </c>
      <c r="AF347" s="2">
        <v>39.382399999999997</v>
      </c>
      <c r="AG347" s="2">
        <v>5.07</v>
      </c>
      <c r="AH347" s="22">
        <v>15.1</v>
      </c>
      <c r="AI347" s="22">
        <v>33.5</v>
      </c>
      <c r="AJ347" s="22">
        <v>33.510100000000001</v>
      </c>
      <c r="AK347" s="18">
        <v>7.4</v>
      </c>
      <c r="AL347" s="18">
        <v>15.9</v>
      </c>
      <c r="AM347" s="18">
        <v>46.5</v>
      </c>
      <c r="AN347" s="2">
        <v>54.208300000000001</v>
      </c>
      <c r="AO347" s="2">
        <v>4.59</v>
      </c>
      <c r="AP347" s="2">
        <v>10.3</v>
      </c>
      <c r="AQ347" s="2">
        <v>44.5</v>
      </c>
      <c r="AR347" s="2">
        <v>6.9947999999999997</v>
      </c>
      <c r="AS347" s="2">
        <v>5.48</v>
      </c>
      <c r="AT347" s="2">
        <v>13.4</v>
      </c>
      <c r="AU347" s="2">
        <v>41</v>
      </c>
      <c r="AV347" s="2">
        <v>16.844000000000001</v>
      </c>
      <c r="AW347" s="2">
        <v>5.4</v>
      </c>
      <c r="AX347" s="2">
        <v>15.5</v>
      </c>
      <c r="AY347" s="2">
        <v>34.799999999999997</v>
      </c>
      <c r="AZ347" s="2">
        <v>21.650500000000001</v>
      </c>
      <c r="BA347" s="2">
        <v>7.91</v>
      </c>
      <c r="BB347" s="2">
        <v>18.3</v>
      </c>
      <c r="BC347" s="2">
        <v>43.3</v>
      </c>
      <c r="BD347" s="2">
        <v>42.229100000000003</v>
      </c>
      <c r="BE347" s="4"/>
      <c r="BF347" s="4"/>
    </row>
    <row r="348" spans="1:58" x14ac:dyDescent="0.2">
      <c r="A348" s="29">
        <v>347</v>
      </c>
      <c r="B348" s="7" t="s">
        <v>73</v>
      </c>
      <c r="C348" s="3">
        <v>39935</v>
      </c>
      <c r="D348" s="4" t="s">
        <v>21</v>
      </c>
      <c r="E348" s="4" t="s">
        <v>170</v>
      </c>
      <c r="F348" s="5" t="s">
        <v>193</v>
      </c>
      <c r="G348" s="6">
        <v>0.8847222222222223</v>
      </c>
      <c r="H348" s="6">
        <v>0.89236111111111116</v>
      </c>
      <c r="I348" s="85">
        <f t="shared" si="5"/>
        <v>10.999999999999961</v>
      </c>
      <c r="J348" s="86">
        <f>I348*Segmentos!$D$7*(AH348%)*IF(ISNUMBER(AI348),AI348%,0)</f>
        <v>11365.199999999959</v>
      </c>
      <c r="K348" s="86">
        <f>I348*Segmentos!$D$7*(AL348%)*IF(ISNUMBER(AM348),AM348%,0)</f>
        <v>13199.999999999953</v>
      </c>
      <c r="L348" s="4"/>
      <c r="M348" s="2">
        <v>0.27</v>
      </c>
      <c r="N348" s="2">
        <v>0.3</v>
      </c>
      <c r="O348" s="2">
        <v>92.9</v>
      </c>
      <c r="P348" s="2">
        <v>53.243600000000001</v>
      </c>
      <c r="Q348" s="2">
        <v>0</v>
      </c>
      <c r="R348" s="2">
        <v>0</v>
      </c>
      <c r="S348" s="8" t="s">
        <v>577</v>
      </c>
      <c r="T348" s="2">
        <v>0</v>
      </c>
      <c r="U348" s="2">
        <v>0.67</v>
      </c>
      <c r="V348" s="2">
        <v>0.7</v>
      </c>
      <c r="W348" s="2">
        <v>100</v>
      </c>
      <c r="X348" s="2">
        <v>27.907900000000001</v>
      </c>
      <c r="Y348" s="2">
        <v>0.37</v>
      </c>
      <c r="Z348" s="2">
        <v>0.4</v>
      </c>
      <c r="AA348" s="2">
        <v>100</v>
      </c>
      <c r="AB348" s="2">
        <v>21.937200000000001</v>
      </c>
      <c r="AC348" s="2">
        <v>0.05</v>
      </c>
      <c r="AD348" s="2">
        <v>0.1</v>
      </c>
      <c r="AE348" s="2">
        <v>45.5</v>
      </c>
      <c r="AF348" s="2">
        <v>3.3986000000000001</v>
      </c>
      <c r="AG348" s="2">
        <v>0.27</v>
      </c>
      <c r="AH348" s="22">
        <v>0.3</v>
      </c>
      <c r="AI348" s="22">
        <v>86.1</v>
      </c>
      <c r="AJ348" s="22">
        <v>25.335799999999999</v>
      </c>
      <c r="AK348" s="18">
        <v>0.27</v>
      </c>
      <c r="AL348" s="18">
        <v>0.3</v>
      </c>
      <c r="AM348" s="18">
        <v>100</v>
      </c>
      <c r="AN348" s="2">
        <v>27.907900000000001</v>
      </c>
      <c r="AO348" s="2">
        <v>0</v>
      </c>
      <c r="AP348" s="2">
        <v>0</v>
      </c>
      <c r="AQ348" s="8" t="s">
        <v>577</v>
      </c>
      <c r="AR348" s="2">
        <v>0</v>
      </c>
      <c r="AS348" s="2">
        <v>0</v>
      </c>
      <c r="AT348" s="2">
        <v>0</v>
      </c>
      <c r="AU348" s="8" t="s">
        <v>577</v>
      </c>
      <c r="AV348" s="2">
        <v>0</v>
      </c>
      <c r="AW348" s="2">
        <v>0</v>
      </c>
      <c r="AX348" s="2">
        <v>0</v>
      </c>
      <c r="AY348" s="8" t="s">
        <v>577</v>
      </c>
      <c r="AZ348" s="2">
        <v>0</v>
      </c>
      <c r="BA348" s="2">
        <v>0.7</v>
      </c>
      <c r="BB348" s="2">
        <v>0.8</v>
      </c>
      <c r="BC348" s="2">
        <v>92.9</v>
      </c>
      <c r="BD348" s="2">
        <v>53.243600000000001</v>
      </c>
      <c r="BE348" s="4"/>
      <c r="BF348" s="4"/>
    </row>
    <row r="349" spans="1:58" x14ac:dyDescent="0.2">
      <c r="A349" s="29">
        <v>348</v>
      </c>
      <c r="B349" s="7" t="s">
        <v>5</v>
      </c>
      <c r="C349" s="3">
        <v>39935</v>
      </c>
      <c r="D349" s="4" t="s">
        <v>3</v>
      </c>
      <c r="E349" s="4" t="s">
        <v>164</v>
      </c>
      <c r="F349" s="5" t="s">
        <v>193</v>
      </c>
      <c r="G349" s="6">
        <v>0.87430555555555556</v>
      </c>
      <c r="H349" s="6">
        <v>0.9159722222222223</v>
      </c>
      <c r="I349" s="85">
        <f t="shared" si="5"/>
        <v>60.000000000000107</v>
      </c>
      <c r="J349" s="86">
        <f>I349*Segmentos!$D$7*(AH349%)*IF(ISNUMBER(AI349),AI349%,0)</f>
        <v>1175040.0000000023</v>
      </c>
      <c r="K349" s="86">
        <f>I349*Segmentos!$D$7*(AL349%)*IF(ISNUMBER(AM349),AM349%,0)</f>
        <v>984456.00000000151</v>
      </c>
      <c r="L349" s="4"/>
      <c r="M349" s="2">
        <v>4.47</v>
      </c>
      <c r="N349" s="2">
        <v>14.4</v>
      </c>
      <c r="O349" s="2">
        <v>31</v>
      </c>
      <c r="P349" s="2">
        <v>86.281000000000006</v>
      </c>
      <c r="Q349" s="2">
        <v>1.4</v>
      </c>
      <c r="R349" s="2">
        <v>4.7</v>
      </c>
      <c r="S349" s="2">
        <v>30</v>
      </c>
      <c r="T349" s="2">
        <v>4.4916999999999998</v>
      </c>
      <c r="U349" s="2">
        <v>3.06</v>
      </c>
      <c r="V349" s="2">
        <v>11.2</v>
      </c>
      <c r="W349" s="2">
        <v>27.3</v>
      </c>
      <c r="X349" s="2">
        <v>12.395099999999999</v>
      </c>
      <c r="Y349" s="2">
        <v>5.54</v>
      </c>
      <c r="Z349" s="2">
        <v>17</v>
      </c>
      <c r="AA349" s="2">
        <v>32.6</v>
      </c>
      <c r="AB349" s="2">
        <v>31.551600000000001</v>
      </c>
      <c r="AC349" s="2">
        <v>5.97</v>
      </c>
      <c r="AD349" s="2">
        <v>19.100000000000001</v>
      </c>
      <c r="AE349" s="2">
        <v>31.3</v>
      </c>
      <c r="AF349" s="2">
        <v>37.842500000000001</v>
      </c>
      <c r="AG349" s="2">
        <v>4.8899999999999997</v>
      </c>
      <c r="AH349" s="22">
        <v>17</v>
      </c>
      <c r="AI349" s="22">
        <v>28.8</v>
      </c>
      <c r="AJ349" s="22">
        <v>44.779800000000002</v>
      </c>
      <c r="AK349" s="18">
        <v>4.09</v>
      </c>
      <c r="AL349" s="18">
        <v>12.1</v>
      </c>
      <c r="AM349" s="18">
        <v>33.9</v>
      </c>
      <c r="AN349" s="2">
        <v>41.501199999999997</v>
      </c>
      <c r="AO349" s="2">
        <v>2.88</v>
      </c>
      <c r="AP349" s="2">
        <v>12.5</v>
      </c>
      <c r="AQ349" s="2">
        <v>23.1</v>
      </c>
      <c r="AR349" s="2">
        <v>6.0708000000000002</v>
      </c>
      <c r="AS349" s="2">
        <v>3.52</v>
      </c>
      <c r="AT349" s="2">
        <v>12.5</v>
      </c>
      <c r="AU349" s="2">
        <v>28.1</v>
      </c>
      <c r="AV349" s="2">
        <v>14.975199999999999</v>
      </c>
      <c r="AW349" s="2">
        <v>4.21</v>
      </c>
      <c r="AX349" s="2">
        <v>14</v>
      </c>
      <c r="AY349" s="2">
        <v>30.1</v>
      </c>
      <c r="AZ349" s="2">
        <v>23.335599999999999</v>
      </c>
      <c r="BA349" s="2">
        <v>5.67</v>
      </c>
      <c r="BB349" s="2">
        <v>16.399999999999999</v>
      </c>
      <c r="BC349" s="2">
        <v>34.700000000000003</v>
      </c>
      <c r="BD349" s="2">
        <v>41.8994</v>
      </c>
      <c r="BE349" s="4"/>
      <c r="BF349" s="4"/>
    </row>
    <row r="350" spans="1:58" x14ac:dyDescent="0.2">
      <c r="A350" s="29">
        <v>349</v>
      </c>
      <c r="B350" s="7" t="s">
        <v>9</v>
      </c>
      <c r="C350" s="3">
        <v>39935</v>
      </c>
      <c r="D350" s="4" t="s">
        <v>8</v>
      </c>
      <c r="E350" s="4" t="s">
        <v>168</v>
      </c>
      <c r="F350" s="5" t="s">
        <v>193</v>
      </c>
      <c r="G350" s="6">
        <v>0.80208333333333337</v>
      </c>
      <c r="H350" s="6">
        <v>0.875</v>
      </c>
      <c r="I350" s="85">
        <f t="shared" si="5"/>
        <v>104.99999999999994</v>
      </c>
      <c r="J350" s="86">
        <f>I350*Segmentos!$D$7*(AH350%)*IF(ISNUMBER(AI350),AI350%,0)</f>
        <v>936935.99999999953</v>
      </c>
      <c r="K350" s="86">
        <f>I350*Segmentos!$D$7*(AL350%)*IF(ISNUMBER(AM350),AM350%,0)</f>
        <v>1077803.9999999993</v>
      </c>
      <c r="L350" s="4" t="s">
        <v>234</v>
      </c>
      <c r="M350" s="2">
        <v>2.4</v>
      </c>
      <c r="N350" s="2">
        <v>8.5</v>
      </c>
      <c r="O350" s="2">
        <v>28.3</v>
      </c>
      <c r="P350" s="2">
        <v>78.4666</v>
      </c>
      <c r="Q350" s="2">
        <v>0.82</v>
      </c>
      <c r="R350" s="2">
        <v>3.2</v>
      </c>
      <c r="S350" s="2">
        <v>25.8</v>
      </c>
      <c r="T350" s="2">
        <v>4.4923000000000002</v>
      </c>
      <c r="U350" s="2">
        <v>2.11</v>
      </c>
      <c r="V350" s="2">
        <v>7.5</v>
      </c>
      <c r="W350" s="2">
        <v>28</v>
      </c>
      <c r="X350" s="2">
        <v>14.431100000000001</v>
      </c>
      <c r="Y350" s="2">
        <v>2.6</v>
      </c>
      <c r="Z350" s="2">
        <v>8.9</v>
      </c>
      <c r="AA350" s="2">
        <v>29.2</v>
      </c>
      <c r="AB350" s="2">
        <v>25.044799999999999</v>
      </c>
      <c r="AC350" s="2">
        <v>3.22</v>
      </c>
      <c r="AD350" s="2">
        <v>11.4</v>
      </c>
      <c r="AE350" s="2">
        <v>28.2</v>
      </c>
      <c r="AF350" s="2">
        <v>34.4985</v>
      </c>
      <c r="AG350" s="2">
        <v>2.2200000000000002</v>
      </c>
      <c r="AH350" s="22">
        <v>7.8</v>
      </c>
      <c r="AI350" s="22">
        <v>28.6</v>
      </c>
      <c r="AJ350" s="22">
        <v>34.423400000000001</v>
      </c>
      <c r="AK350" s="18">
        <v>2.57</v>
      </c>
      <c r="AL350" s="18">
        <v>9.1</v>
      </c>
      <c r="AM350" s="18">
        <v>28.2</v>
      </c>
      <c r="AN350" s="2">
        <v>44.043199999999999</v>
      </c>
      <c r="AO350" s="2">
        <v>0.59</v>
      </c>
      <c r="AP350" s="2">
        <v>5.0999999999999996</v>
      </c>
      <c r="AQ350" s="2">
        <v>11.6</v>
      </c>
      <c r="AR350" s="2">
        <v>2.1191</v>
      </c>
      <c r="AS350" s="2">
        <v>0.95</v>
      </c>
      <c r="AT350" s="2">
        <v>4.5</v>
      </c>
      <c r="AU350" s="2">
        <v>21.3</v>
      </c>
      <c r="AV350" s="2">
        <v>6.8533999999999997</v>
      </c>
      <c r="AW350" s="2">
        <v>2.16</v>
      </c>
      <c r="AX350" s="2">
        <v>8.6</v>
      </c>
      <c r="AY350" s="2">
        <v>25.1</v>
      </c>
      <c r="AZ350" s="2">
        <v>20.2469</v>
      </c>
      <c r="BA350" s="2">
        <v>3.94</v>
      </c>
      <c r="BB350" s="2">
        <v>11.7</v>
      </c>
      <c r="BC350" s="2">
        <v>33.700000000000003</v>
      </c>
      <c r="BD350" s="2">
        <v>49.247199999999999</v>
      </c>
      <c r="BE350" s="4"/>
      <c r="BF350" s="4"/>
    </row>
    <row r="351" spans="1:58" x14ac:dyDescent="0.2">
      <c r="A351" s="29">
        <v>350</v>
      </c>
      <c r="B351" s="7" t="s">
        <v>84</v>
      </c>
      <c r="C351" s="3">
        <v>39935</v>
      </c>
      <c r="D351" s="4" t="s">
        <v>13</v>
      </c>
      <c r="E351" s="4" t="s">
        <v>168</v>
      </c>
      <c r="F351" s="5" t="s">
        <v>193</v>
      </c>
      <c r="G351" s="6">
        <v>0.91666666666666663</v>
      </c>
      <c r="H351" s="6">
        <v>0.98819444444444438</v>
      </c>
      <c r="I351" s="85">
        <f t="shared" si="5"/>
        <v>102.99999999999996</v>
      </c>
      <c r="J351" s="86">
        <f>I351*Segmentos!$D$7*(AH351%)*IF(ISNUMBER(AI351),AI351%,0)</f>
        <v>1641407.9999999995</v>
      </c>
      <c r="K351" s="86">
        <f>I351*Segmentos!$D$7*(AL351%)*IF(ISNUMBER(AM351),AM351%,0)</f>
        <v>2112076.7999999998</v>
      </c>
      <c r="L351" s="4" t="s">
        <v>233</v>
      </c>
      <c r="M351" s="2">
        <v>4.58</v>
      </c>
      <c r="N351" s="2">
        <v>16.899999999999999</v>
      </c>
      <c r="O351" s="2">
        <v>27.1</v>
      </c>
      <c r="P351" s="2">
        <v>88.634799999999998</v>
      </c>
      <c r="Q351" s="2">
        <v>1.18</v>
      </c>
      <c r="R351" s="2">
        <v>5.9</v>
      </c>
      <c r="S351" s="2">
        <v>20</v>
      </c>
      <c r="T351" s="2">
        <v>3.8012999999999999</v>
      </c>
      <c r="U351" s="2">
        <v>5.04</v>
      </c>
      <c r="V351" s="2">
        <v>15.7</v>
      </c>
      <c r="W351" s="2">
        <v>32</v>
      </c>
      <c r="X351" s="2">
        <v>20.416899999999998</v>
      </c>
      <c r="Y351" s="2">
        <v>6.41</v>
      </c>
      <c r="Z351" s="2">
        <v>19.2</v>
      </c>
      <c r="AA351" s="2">
        <v>33.4</v>
      </c>
      <c r="AB351" s="2">
        <v>36.608400000000003</v>
      </c>
      <c r="AC351" s="2">
        <v>4.38</v>
      </c>
      <c r="AD351" s="2">
        <v>21.3</v>
      </c>
      <c r="AE351" s="2">
        <v>20.6</v>
      </c>
      <c r="AF351" s="2">
        <v>27.808199999999999</v>
      </c>
      <c r="AG351" s="2">
        <v>3.98</v>
      </c>
      <c r="AH351" s="22">
        <v>16</v>
      </c>
      <c r="AI351" s="22">
        <v>24.9</v>
      </c>
      <c r="AJ351" s="22">
        <v>36.534100000000002</v>
      </c>
      <c r="AK351" s="18">
        <v>5.13</v>
      </c>
      <c r="AL351" s="18">
        <v>17.8</v>
      </c>
      <c r="AM351" s="18">
        <v>28.8</v>
      </c>
      <c r="AN351" s="2">
        <v>52.1008</v>
      </c>
      <c r="AO351" s="2">
        <v>1.28</v>
      </c>
      <c r="AP351" s="2">
        <v>11.6</v>
      </c>
      <c r="AQ351" s="2">
        <v>11</v>
      </c>
      <c r="AR351" s="2">
        <v>2.7</v>
      </c>
      <c r="AS351" s="2">
        <v>3.34</v>
      </c>
      <c r="AT351" s="2">
        <v>14.9</v>
      </c>
      <c r="AU351" s="2">
        <v>22.4</v>
      </c>
      <c r="AV351" s="2">
        <v>14.2279</v>
      </c>
      <c r="AW351" s="2">
        <v>4.53</v>
      </c>
      <c r="AX351" s="2">
        <v>14.1</v>
      </c>
      <c r="AY351" s="2">
        <v>32.1</v>
      </c>
      <c r="AZ351" s="2">
        <v>25.18</v>
      </c>
      <c r="BA351" s="2">
        <v>6.28</v>
      </c>
      <c r="BB351" s="2">
        <v>21.8</v>
      </c>
      <c r="BC351" s="2">
        <v>28.8</v>
      </c>
      <c r="BD351" s="2">
        <v>46.527000000000001</v>
      </c>
      <c r="BE351" s="4"/>
      <c r="BF351" s="4"/>
    </row>
    <row r="352" spans="1:58" x14ac:dyDescent="0.2">
      <c r="A352" s="29">
        <v>351</v>
      </c>
      <c r="B352" s="7" t="s">
        <v>57</v>
      </c>
      <c r="C352" s="3">
        <v>39935</v>
      </c>
      <c r="D352" s="4" t="s">
        <v>8</v>
      </c>
      <c r="E352" s="4" t="s">
        <v>181</v>
      </c>
      <c r="F352" s="5" t="s">
        <v>193</v>
      </c>
      <c r="G352" s="6">
        <v>0.91388888888888886</v>
      </c>
      <c r="H352" s="6">
        <v>0.91736111111111107</v>
      </c>
      <c r="I352" s="85">
        <f t="shared" si="5"/>
        <v>4.9999999999999822</v>
      </c>
      <c r="J352" s="86">
        <f>I352*Segmentos!$D$7*(AH352%)*IF(ISNUMBER(AI352),AI352%,0)</f>
        <v>81557.999999999709</v>
      </c>
      <c r="K352" s="86">
        <f>I352*Segmentos!$D$7*(AL352%)*IF(ISNUMBER(AM352),AM352%,0)</f>
        <v>86143.99999999968</v>
      </c>
      <c r="L352" s="4"/>
      <c r="M352" s="2">
        <v>4.2</v>
      </c>
      <c r="N352" s="2">
        <v>6.6</v>
      </c>
      <c r="O352" s="2">
        <v>63.2</v>
      </c>
      <c r="P352" s="2">
        <v>92.867099999999994</v>
      </c>
      <c r="Q352" s="2">
        <v>1.1399999999999999</v>
      </c>
      <c r="R352" s="2">
        <v>1.6</v>
      </c>
      <c r="S352" s="2">
        <v>70.099999999999994</v>
      </c>
      <c r="T352" s="2">
        <v>4.2159000000000004</v>
      </c>
      <c r="U352" s="2">
        <v>2.5299999999999998</v>
      </c>
      <c r="V352" s="2">
        <v>4.2</v>
      </c>
      <c r="W352" s="2">
        <v>59.7</v>
      </c>
      <c r="X352" s="2">
        <v>11.7187</v>
      </c>
      <c r="Y352" s="2">
        <v>3.53</v>
      </c>
      <c r="Z352" s="2">
        <v>6.6</v>
      </c>
      <c r="AA352" s="2">
        <v>53.9</v>
      </c>
      <c r="AB352" s="2">
        <v>23.081099999999999</v>
      </c>
      <c r="AC352" s="2">
        <v>7.42</v>
      </c>
      <c r="AD352" s="2">
        <v>10.8</v>
      </c>
      <c r="AE352" s="2">
        <v>68.599999999999994</v>
      </c>
      <c r="AF352" s="2">
        <v>53.851500000000001</v>
      </c>
      <c r="AG352" s="2">
        <v>4.0999999999999996</v>
      </c>
      <c r="AH352" s="22">
        <v>6.9</v>
      </c>
      <c r="AI352" s="22">
        <v>59.1</v>
      </c>
      <c r="AJ352" s="22">
        <v>43.02</v>
      </c>
      <c r="AK352" s="18">
        <v>4.29</v>
      </c>
      <c r="AL352" s="18">
        <v>6.4</v>
      </c>
      <c r="AM352" s="18">
        <v>67.3</v>
      </c>
      <c r="AN352" s="2">
        <v>49.847099999999998</v>
      </c>
      <c r="AO352" s="2">
        <v>1.77</v>
      </c>
      <c r="AP352" s="2">
        <v>3.7</v>
      </c>
      <c r="AQ352" s="2">
        <v>47.4</v>
      </c>
      <c r="AR352" s="2">
        <v>4.2743000000000002</v>
      </c>
      <c r="AS352" s="2">
        <v>2.52</v>
      </c>
      <c r="AT352" s="2">
        <v>4.4000000000000004</v>
      </c>
      <c r="AU352" s="2">
        <v>56.7</v>
      </c>
      <c r="AV352" s="2">
        <v>12.256500000000001</v>
      </c>
      <c r="AW352" s="2">
        <v>3.56</v>
      </c>
      <c r="AX352" s="2">
        <v>6.2</v>
      </c>
      <c r="AY352" s="2">
        <v>57.4</v>
      </c>
      <c r="AZ352" s="2">
        <v>22.6372</v>
      </c>
      <c r="BA352" s="2">
        <v>6.34</v>
      </c>
      <c r="BB352" s="2">
        <v>9.1</v>
      </c>
      <c r="BC352" s="2">
        <v>69.8</v>
      </c>
      <c r="BD352" s="2">
        <v>53.699100000000001</v>
      </c>
      <c r="BE352" s="4"/>
      <c r="BF352" s="4"/>
    </row>
    <row r="353" spans="1:58" x14ac:dyDescent="0.2">
      <c r="A353" s="29">
        <v>352</v>
      </c>
      <c r="B353" s="7" t="s">
        <v>74</v>
      </c>
      <c r="C353" s="3">
        <v>39935</v>
      </c>
      <c r="D353" s="4" t="s">
        <v>21</v>
      </c>
      <c r="E353" s="4" t="s">
        <v>170</v>
      </c>
      <c r="F353" s="5" t="s">
        <v>193</v>
      </c>
      <c r="G353" s="6">
        <v>0.89375000000000004</v>
      </c>
      <c r="H353" s="6">
        <v>0.89861111111111114</v>
      </c>
      <c r="I353" s="85">
        <f t="shared" si="5"/>
        <v>6.9999999999999751</v>
      </c>
      <c r="J353" s="86">
        <f>I353*Segmentos!$D$7*(AH353%)*IF(ISNUMBER(AI353),AI353%,0)</f>
        <v>6921.5999999999767</v>
      </c>
      <c r="K353" s="86">
        <f>I353*Segmentos!$D$7*(AL353%)*IF(ISNUMBER(AM353),AM353%,0)</f>
        <v>8399.9999999999709</v>
      </c>
      <c r="L353" s="4"/>
      <c r="M353" s="2">
        <v>0.26</v>
      </c>
      <c r="N353" s="2">
        <v>0.3</v>
      </c>
      <c r="O353" s="2">
        <v>91.3</v>
      </c>
      <c r="P353" s="2">
        <v>50.020499999999998</v>
      </c>
      <c r="Q353" s="2">
        <v>0</v>
      </c>
      <c r="R353" s="2">
        <v>0</v>
      </c>
      <c r="S353" s="8" t="s">
        <v>577</v>
      </c>
      <c r="T353" s="2">
        <v>0</v>
      </c>
      <c r="U353" s="2">
        <v>0.67</v>
      </c>
      <c r="V353" s="2">
        <v>0.7</v>
      </c>
      <c r="W353" s="2">
        <v>100</v>
      </c>
      <c r="X353" s="2">
        <v>27.558599999999998</v>
      </c>
      <c r="Y353" s="2">
        <v>0.39</v>
      </c>
      <c r="Z353" s="2">
        <v>0.5</v>
      </c>
      <c r="AA353" s="2">
        <v>82.4</v>
      </c>
      <c r="AB353" s="2">
        <v>22.4619</v>
      </c>
      <c r="AC353" s="2">
        <v>0</v>
      </c>
      <c r="AD353" s="2">
        <v>0</v>
      </c>
      <c r="AE353" s="8" t="s">
        <v>577</v>
      </c>
      <c r="AF353" s="2">
        <v>0</v>
      </c>
      <c r="AG353" s="2">
        <v>0.24</v>
      </c>
      <c r="AH353" s="22">
        <v>0.3</v>
      </c>
      <c r="AI353" s="22">
        <v>82.4</v>
      </c>
      <c r="AJ353" s="22">
        <v>22.4619</v>
      </c>
      <c r="AK353" s="18">
        <v>0.27</v>
      </c>
      <c r="AL353" s="18">
        <v>0.3</v>
      </c>
      <c r="AM353" s="18">
        <v>100</v>
      </c>
      <c r="AN353" s="2">
        <v>27.558599999999998</v>
      </c>
      <c r="AO353" s="2">
        <v>0.04</v>
      </c>
      <c r="AP353" s="2">
        <v>0.3</v>
      </c>
      <c r="AQ353" s="2">
        <v>14.3</v>
      </c>
      <c r="AR353" s="2">
        <v>0.79930000000000001</v>
      </c>
      <c r="AS353" s="2">
        <v>0</v>
      </c>
      <c r="AT353" s="2">
        <v>0</v>
      </c>
      <c r="AU353" s="8" t="s">
        <v>577</v>
      </c>
      <c r="AV353" s="2">
        <v>0</v>
      </c>
      <c r="AW353" s="2">
        <v>0</v>
      </c>
      <c r="AX353" s="2">
        <v>0</v>
      </c>
      <c r="AY353" s="8" t="s">
        <v>577</v>
      </c>
      <c r="AZ353" s="2">
        <v>0</v>
      </c>
      <c r="BA353" s="2">
        <v>0.66</v>
      </c>
      <c r="BB353" s="2">
        <v>0.7</v>
      </c>
      <c r="BC353" s="2">
        <v>100</v>
      </c>
      <c r="BD353" s="2">
        <v>49.221200000000003</v>
      </c>
      <c r="BE353" s="4"/>
      <c r="BF353" s="4"/>
    </row>
    <row r="354" spans="1:58" x14ac:dyDescent="0.2">
      <c r="A354" s="29">
        <v>353</v>
      </c>
      <c r="B354" s="7" t="s">
        <v>11</v>
      </c>
      <c r="C354" s="3">
        <v>39935</v>
      </c>
      <c r="D354" s="4" t="s">
        <v>0</v>
      </c>
      <c r="E354" s="4" t="s">
        <v>166</v>
      </c>
      <c r="F354" s="5" t="s">
        <v>193</v>
      </c>
      <c r="G354" s="6">
        <v>0.91527777777777775</v>
      </c>
      <c r="H354" s="6">
        <v>0.91805555555555562</v>
      </c>
      <c r="I354" s="85">
        <f t="shared" si="5"/>
        <v>4.0000000000001457</v>
      </c>
      <c r="J354" s="86">
        <f>I354*Segmentos!$D$7*(AH354%)*IF(ISNUMBER(AI354),AI354%,0)</f>
        <v>79408.00000000291</v>
      </c>
      <c r="K354" s="86">
        <f>I354*Segmentos!$D$7*(AL354%)*IF(ISNUMBER(AM354),AM354%,0)</f>
        <v>87120.000000003158</v>
      </c>
      <c r="L354" s="4"/>
      <c r="M354" s="2">
        <v>5.23</v>
      </c>
      <c r="N354" s="2">
        <v>6.8</v>
      </c>
      <c r="O354" s="2">
        <v>76.8</v>
      </c>
      <c r="P354" s="2">
        <v>84.456900000000005</v>
      </c>
      <c r="Q354" s="2">
        <v>1.96</v>
      </c>
      <c r="R354" s="2">
        <v>2.4</v>
      </c>
      <c r="S354" s="2">
        <v>81.3</v>
      </c>
      <c r="T354" s="2">
        <v>5.2727000000000004</v>
      </c>
      <c r="U354" s="2">
        <v>4.1500000000000004</v>
      </c>
      <c r="V354" s="2">
        <v>5.8</v>
      </c>
      <c r="W354" s="2">
        <v>71.599999999999994</v>
      </c>
      <c r="X354" s="2">
        <v>14.0528</v>
      </c>
      <c r="Y354" s="2">
        <v>4.4800000000000004</v>
      </c>
      <c r="Z354" s="2">
        <v>5.8</v>
      </c>
      <c r="AA354" s="2">
        <v>77.400000000000006</v>
      </c>
      <c r="AB354" s="2">
        <v>21.3398</v>
      </c>
      <c r="AC354" s="2">
        <v>8.27</v>
      </c>
      <c r="AD354" s="2">
        <v>10.6</v>
      </c>
      <c r="AE354" s="2">
        <v>77.8</v>
      </c>
      <c r="AF354" s="2">
        <v>43.791699999999999</v>
      </c>
      <c r="AG354" s="2">
        <v>4.99</v>
      </c>
      <c r="AH354" s="22">
        <v>7</v>
      </c>
      <c r="AI354" s="22">
        <v>70.900000000000006</v>
      </c>
      <c r="AJ354" s="22">
        <v>38.1676</v>
      </c>
      <c r="AK354" s="18">
        <v>5.46</v>
      </c>
      <c r="AL354" s="18">
        <v>6.6</v>
      </c>
      <c r="AM354" s="18">
        <v>82.5</v>
      </c>
      <c r="AN354" s="2">
        <v>46.289400000000001</v>
      </c>
      <c r="AO354" s="2">
        <v>3.01</v>
      </c>
      <c r="AP354" s="2">
        <v>3.9</v>
      </c>
      <c r="AQ354" s="2">
        <v>76.7</v>
      </c>
      <c r="AR354" s="2">
        <v>5.2998000000000003</v>
      </c>
      <c r="AS354" s="2">
        <v>3.33</v>
      </c>
      <c r="AT354" s="2">
        <v>4.3</v>
      </c>
      <c r="AU354" s="2">
        <v>77.400000000000006</v>
      </c>
      <c r="AV354" s="2">
        <v>11.852399999999999</v>
      </c>
      <c r="AW354" s="2">
        <v>5.29</v>
      </c>
      <c r="AX354" s="2">
        <v>7.4</v>
      </c>
      <c r="AY354" s="2">
        <v>71.5</v>
      </c>
      <c r="AZ354" s="2">
        <v>24.520700000000001</v>
      </c>
      <c r="BA354" s="2">
        <v>6.92</v>
      </c>
      <c r="BB354" s="2">
        <v>8.6</v>
      </c>
      <c r="BC354" s="2">
        <v>80.099999999999994</v>
      </c>
      <c r="BD354" s="2">
        <v>42.783999999999999</v>
      </c>
      <c r="BE354" s="4"/>
      <c r="BF354" s="4"/>
    </row>
    <row r="355" spans="1:58" x14ac:dyDescent="0.2">
      <c r="A355" s="29">
        <v>354</v>
      </c>
      <c r="B355" s="7" t="s">
        <v>11</v>
      </c>
      <c r="C355" s="3">
        <v>39935</v>
      </c>
      <c r="D355" s="4" t="s">
        <v>8</v>
      </c>
      <c r="E355" s="4" t="s">
        <v>166</v>
      </c>
      <c r="F355" s="5" t="s">
        <v>193</v>
      </c>
      <c r="G355" s="6">
        <v>0.90694444444444444</v>
      </c>
      <c r="H355" s="6">
        <v>0.90763888888888899</v>
      </c>
      <c r="I355" s="85">
        <f t="shared" si="5"/>
        <v>1.0000000000001563</v>
      </c>
      <c r="J355" s="86">
        <f>I355*Segmentos!$D$7*(AH355%)*IF(ISNUMBER(AI355),AI355%,0)</f>
        <v>16400.000000002561</v>
      </c>
      <c r="K355" s="86">
        <f>I355*Segmentos!$D$7*(AL355%)*IF(ISNUMBER(AM355),AM355%,0)</f>
        <v>18000.000000002812</v>
      </c>
      <c r="L355" s="4"/>
      <c r="M355" s="2">
        <v>4.33</v>
      </c>
      <c r="N355" s="2">
        <v>4.3</v>
      </c>
      <c r="O355" s="2">
        <v>100</v>
      </c>
      <c r="P355" s="2">
        <v>95.8626</v>
      </c>
      <c r="Q355" s="2">
        <v>0.82</v>
      </c>
      <c r="R355" s="2">
        <v>0.8</v>
      </c>
      <c r="S355" s="2">
        <v>100</v>
      </c>
      <c r="T355" s="2">
        <v>3.0207000000000002</v>
      </c>
      <c r="U355" s="2">
        <v>2.36</v>
      </c>
      <c r="V355" s="2">
        <v>2.4</v>
      </c>
      <c r="W355" s="2">
        <v>100</v>
      </c>
      <c r="X355" s="2">
        <v>10.9816</v>
      </c>
      <c r="Y355" s="2">
        <v>2.64</v>
      </c>
      <c r="Z355" s="2">
        <v>2.6</v>
      </c>
      <c r="AA355" s="2">
        <v>100</v>
      </c>
      <c r="AB355" s="2">
        <v>17.252099999999999</v>
      </c>
      <c r="AC355" s="2">
        <v>8.8800000000000008</v>
      </c>
      <c r="AD355" s="2">
        <v>8.9</v>
      </c>
      <c r="AE355" s="2">
        <v>100</v>
      </c>
      <c r="AF355" s="2">
        <v>64.608199999999997</v>
      </c>
      <c r="AG355" s="2">
        <v>4.12</v>
      </c>
      <c r="AH355" s="22">
        <v>4.0999999999999996</v>
      </c>
      <c r="AI355" s="22">
        <v>100</v>
      </c>
      <c r="AJ355" s="22">
        <v>43.344200000000001</v>
      </c>
      <c r="AK355" s="18">
        <v>4.51</v>
      </c>
      <c r="AL355" s="18">
        <v>4.5</v>
      </c>
      <c r="AM355" s="18">
        <v>100</v>
      </c>
      <c r="AN355" s="2">
        <v>52.518500000000003</v>
      </c>
      <c r="AO355" s="2">
        <v>0.63</v>
      </c>
      <c r="AP355" s="2">
        <v>0.6</v>
      </c>
      <c r="AQ355" s="2">
        <v>100</v>
      </c>
      <c r="AR355" s="2">
        <v>1.5283</v>
      </c>
      <c r="AS355" s="2">
        <v>2.2999999999999998</v>
      </c>
      <c r="AT355" s="2">
        <v>2.2999999999999998</v>
      </c>
      <c r="AU355" s="2">
        <v>100</v>
      </c>
      <c r="AV355" s="2">
        <v>11.235799999999999</v>
      </c>
      <c r="AW355" s="2">
        <v>4.03</v>
      </c>
      <c r="AX355" s="2">
        <v>4</v>
      </c>
      <c r="AY355" s="2">
        <v>100</v>
      </c>
      <c r="AZ355" s="2">
        <v>25.662600000000001</v>
      </c>
      <c r="BA355" s="2">
        <v>6.77</v>
      </c>
      <c r="BB355" s="2">
        <v>6.8</v>
      </c>
      <c r="BC355" s="2">
        <v>100</v>
      </c>
      <c r="BD355" s="2">
        <v>57.436</v>
      </c>
      <c r="BE355" s="4"/>
      <c r="BF355" s="4"/>
    </row>
    <row r="356" spans="1:58" x14ac:dyDescent="0.2">
      <c r="A356" s="29">
        <v>355</v>
      </c>
      <c r="B356" s="7" t="s">
        <v>6</v>
      </c>
      <c r="C356" s="3">
        <v>39935</v>
      </c>
      <c r="D356" s="4" t="s">
        <v>3</v>
      </c>
      <c r="E356" s="4" t="s">
        <v>166</v>
      </c>
      <c r="F356" s="5" t="s">
        <v>193</v>
      </c>
      <c r="G356" s="6">
        <v>0.90694444444444444</v>
      </c>
      <c r="H356" s="6">
        <v>0.90763888888888899</v>
      </c>
      <c r="I356" s="85">
        <f t="shared" si="5"/>
        <v>1.0000000000001563</v>
      </c>
      <c r="J356" s="86">
        <f>I356*Segmentos!$D$7*(AH356%)*IF(ISNUMBER(AI356),AI356%,0)</f>
        <v>28800.000000004504</v>
      </c>
      <c r="K356" s="86">
        <f>I356*Segmentos!$D$7*(AL356%)*IF(ISNUMBER(AM356),AM356%,0)</f>
        <v>16400.000000002561</v>
      </c>
      <c r="L356" s="4"/>
      <c r="M356" s="2">
        <v>5.55</v>
      </c>
      <c r="N356" s="2">
        <v>5.6</v>
      </c>
      <c r="O356" s="2">
        <v>100</v>
      </c>
      <c r="P356" s="2">
        <v>86.672700000000006</v>
      </c>
      <c r="Q356" s="2">
        <v>2.94</v>
      </c>
      <c r="R356" s="2">
        <v>2.9</v>
      </c>
      <c r="S356" s="2">
        <v>100</v>
      </c>
      <c r="T356" s="2">
        <v>7.6699000000000002</v>
      </c>
      <c r="U356" s="2">
        <v>4.63</v>
      </c>
      <c r="V356" s="2">
        <v>4.5999999999999996</v>
      </c>
      <c r="W356" s="2">
        <v>100</v>
      </c>
      <c r="X356" s="2">
        <v>15.149100000000001</v>
      </c>
      <c r="Y356" s="2">
        <v>5.7</v>
      </c>
      <c r="Z356" s="2">
        <v>5.7</v>
      </c>
      <c r="AA356" s="2">
        <v>100</v>
      </c>
      <c r="AB356" s="2">
        <v>26.2605</v>
      </c>
      <c r="AC356" s="2">
        <v>7.34</v>
      </c>
      <c r="AD356" s="2">
        <v>7.3</v>
      </c>
      <c r="AE356" s="2">
        <v>100</v>
      </c>
      <c r="AF356" s="2">
        <v>37.5931</v>
      </c>
      <c r="AG356" s="2">
        <v>7.21</v>
      </c>
      <c r="AH356" s="22">
        <v>7.2</v>
      </c>
      <c r="AI356" s="22">
        <v>100</v>
      </c>
      <c r="AJ356" s="22">
        <v>53.370199999999997</v>
      </c>
      <c r="AK356" s="18">
        <v>4.0599999999999996</v>
      </c>
      <c r="AL356" s="18">
        <v>4.0999999999999996</v>
      </c>
      <c r="AM356" s="18">
        <v>100</v>
      </c>
      <c r="AN356" s="2">
        <v>33.302399999999999</v>
      </c>
      <c r="AO356" s="2">
        <v>3.51</v>
      </c>
      <c r="AP356" s="2">
        <v>3.5</v>
      </c>
      <c r="AQ356" s="2">
        <v>100</v>
      </c>
      <c r="AR356" s="2">
        <v>5.9924999999999997</v>
      </c>
      <c r="AS356" s="2">
        <v>4.7699999999999996</v>
      </c>
      <c r="AT356" s="2">
        <v>4.8</v>
      </c>
      <c r="AU356" s="2">
        <v>100</v>
      </c>
      <c r="AV356" s="2">
        <v>16.400600000000001</v>
      </c>
      <c r="AW356" s="2">
        <v>4.66</v>
      </c>
      <c r="AX356" s="2">
        <v>4.7</v>
      </c>
      <c r="AY356" s="2">
        <v>100</v>
      </c>
      <c r="AZ356" s="2">
        <v>20.9221</v>
      </c>
      <c r="BA356" s="2">
        <v>7.25</v>
      </c>
      <c r="BB356" s="2">
        <v>7.3</v>
      </c>
      <c r="BC356" s="2">
        <v>100</v>
      </c>
      <c r="BD356" s="2">
        <v>43.357500000000002</v>
      </c>
      <c r="BE356" s="4"/>
      <c r="BF356" s="4"/>
    </row>
    <row r="357" spans="1:58" x14ac:dyDescent="0.2">
      <c r="A357" s="29">
        <v>356</v>
      </c>
      <c r="B357" s="7" t="s">
        <v>31</v>
      </c>
      <c r="C357" s="3">
        <v>39935</v>
      </c>
      <c r="D357" s="4" t="s">
        <v>28</v>
      </c>
      <c r="E357" s="4" t="s">
        <v>166</v>
      </c>
      <c r="F357" s="5" t="s">
        <v>193</v>
      </c>
      <c r="G357" s="6">
        <v>0.91319444444444453</v>
      </c>
      <c r="H357" s="6">
        <v>0.91736111111111107</v>
      </c>
      <c r="I357" s="85">
        <f t="shared" si="5"/>
        <v>5.9999999999998188</v>
      </c>
      <c r="J357" s="86">
        <f>I357*Segmentos!$D$7*(AH357%)*IF(ISNUMBER(AI357),AI357%,0)</f>
        <v>34091.999999998967</v>
      </c>
      <c r="K357" s="86">
        <f>I357*Segmentos!$D$7*(AL357%)*IF(ISNUMBER(AM357),AM357%,0)</f>
        <v>17327.999999999472</v>
      </c>
      <c r="L357" s="4"/>
      <c r="M357" s="2">
        <v>1.04</v>
      </c>
      <c r="N357" s="2">
        <v>1.2</v>
      </c>
      <c r="O357" s="2">
        <v>84.8</v>
      </c>
      <c r="P357" s="2">
        <v>86.261899999999997</v>
      </c>
      <c r="Q357" s="2">
        <v>0.24</v>
      </c>
      <c r="R357" s="2">
        <v>0.2</v>
      </c>
      <c r="S357" s="2">
        <v>100</v>
      </c>
      <c r="T357" s="2">
        <v>3.3523999999999998</v>
      </c>
      <c r="U357" s="2">
        <v>0.51</v>
      </c>
      <c r="V357" s="2">
        <v>0.5</v>
      </c>
      <c r="W357" s="2">
        <v>100</v>
      </c>
      <c r="X357" s="2">
        <v>8.9116</v>
      </c>
      <c r="Y357" s="2">
        <v>1.31</v>
      </c>
      <c r="Z357" s="2">
        <v>1.5</v>
      </c>
      <c r="AA357" s="2">
        <v>88.4</v>
      </c>
      <c r="AB357" s="2">
        <v>31.968800000000002</v>
      </c>
      <c r="AC357" s="2">
        <v>1.55</v>
      </c>
      <c r="AD357" s="2">
        <v>2</v>
      </c>
      <c r="AE357" s="2">
        <v>78.8</v>
      </c>
      <c r="AF357" s="2">
        <v>42.0291</v>
      </c>
      <c r="AG357" s="2">
        <v>1.37</v>
      </c>
      <c r="AH357" s="22">
        <v>1.5</v>
      </c>
      <c r="AI357" s="22">
        <v>94.7</v>
      </c>
      <c r="AJ357" s="22">
        <v>53.909300000000002</v>
      </c>
      <c r="AK357" s="18">
        <v>0.74</v>
      </c>
      <c r="AL357" s="18">
        <v>1</v>
      </c>
      <c r="AM357" s="18">
        <v>72.2</v>
      </c>
      <c r="AN357" s="2">
        <v>32.352600000000002</v>
      </c>
      <c r="AO357" s="2">
        <v>1.01</v>
      </c>
      <c r="AP357" s="2">
        <v>1.2</v>
      </c>
      <c r="AQ357" s="2">
        <v>87.5</v>
      </c>
      <c r="AR357" s="2">
        <v>9.1127000000000002</v>
      </c>
      <c r="AS357" s="2">
        <v>1.25</v>
      </c>
      <c r="AT357" s="2">
        <v>1.3</v>
      </c>
      <c r="AU357" s="2">
        <v>100</v>
      </c>
      <c r="AV357" s="2">
        <v>22.829699999999999</v>
      </c>
      <c r="AW357" s="2">
        <v>0.85</v>
      </c>
      <c r="AX357" s="2">
        <v>1.2</v>
      </c>
      <c r="AY357" s="2">
        <v>72.2</v>
      </c>
      <c r="AZ357" s="2">
        <v>20.320599999999999</v>
      </c>
      <c r="BA357" s="2">
        <v>1.07</v>
      </c>
      <c r="BB357" s="2">
        <v>1.3</v>
      </c>
      <c r="BC357" s="2">
        <v>84.2</v>
      </c>
      <c r="BD357" s="2">
        <v>33.998899999999999</v>
      </c>
      <c r="BE357" s="4"/>
      <c r="BF357" s="4"/>
    </row>
    <row r="358" spans="1:58" x14ac:dyDescent="0.2">
      <c r="A358" s="29">
        <v>357</v>
      </c>
      <c r="B358" s="7" t="s">
        <v>62</v>
      </c>
      <c r="C358" s="3">
        <v>39935</v>
      </c>
      <c r="D358" s="4" t="s">
        <v>21</v>
      </c>
      <c r="E358" s="4" t="s">
        <v>166</v>
      </c>
      <c r="F358" s="5" t="s">
        <v>193</v>
      </c>
      <c r="G358" s="6">
        <v>0.85486111111111107</v>
      </c>
      <c r="H358" s="6">
        <v>0.875</v>
      </c>
      <c r="I358" s="85">
        <f t="shared" si="5"/>
        <v>29.000000000000057</v>
      </c>
      <c r="J358" s="86">
        <f>I358*Segmentos!$D$7*(AH358%)*IF(ISNUMBER(AI358),AI358%,0)</f>
        <v>25288.000000000051</v>
      </c>
      <c r="K358" s="86">
        <f>I358*Segmentos!$D$7*(AL358%)*IF(ISNUMBER(AM358),AM358%,0)</f>
        <v>23942.400000000041</v>
      </c>
      <c r="L358" s="4"/>
      <c r="M358" s="2">
        <v>0.21</v>
      </c>
      <c r="N358" s="2">
        <v>1.1000000000000001</v>
      </c>
      <c r="O358" s="2">
        <v>19.2</v>
      </c>
      <c r="P358" s="2">
        <v>87.591700000000003</v>
      </c>
      <c r="Q358" s="2">
        <v>0.01</v>
      </c>
      <c r="R358" s="2">
        <v>0</v>
      </c>
      <c r="S358" s="2">
        <v>44.8</v>
      </c>
      <c r="T358" s="2">
        <v>1</v>
      </c>
      <c r="U358" s="2">
        <v>0.06</v>
      </c>
      <c r="V358" s="2">
        <v>0.4</v>
      </c>
      <c r="W358" s="2">
        <v>13.5</v>
      </c>
      <c r="X358" s="2">
        <v>5.1315999999999997</v>
      </c>
      <c r="Y358" s="2">
        <v>0.25</v>
      </c>
      <c r="Z358" s="2">
        <v>0.8</v>
      </c>
      <c r="AA358" s="2">
        <v>31.1</v>
      </c>
      <c r="AB358" s="2">
        <v>30.758099999999999</v>
      </c>
      <c r="AC358" s="2">
        <v>0.37</v>
      </c>
      <c r="AD358" s="2">
        <v>2.2999999999999998</v>
      </c>
      <c r="AE358" s="2">
        <v>16</v>
      </c>
      <c r="AF358" s="2">
        <v>50.701999999999998</v>
      </c>
      <c r="AG358" s="2">
        <v>0.22</v>
      </c>
      <c r="AH358" s="22">
        <v>1</v>
      </c>
      <c r="AI358" s="22">
        <v>21.8</v>
      </c>
      <c r="AJ358" s="22">
        <v>43.629199999999997</v>
      </c>
      <c r="AK358" s="18">
        <v>0.2</v>
      </c>
      <c r="AL358" s="18">
        <v>1.2</v>
      </c>
      <c r="AM358" s="18">
        <v>17.2</v>
      </c>
      <c r="AN358" s="2">
        <v>43.962499999999999</v>
      </c>
      <c r="AO358" s="2">
        <v>0.14000000000000001</v>
      </c>
      <c r="AP358" s="2">
        <v>0.8</v>
      </c>
      <c r="AQ358" s="2">
        <v>17.399999999999999</v>
      </c>
      <c r="AR358" s="2">
        <v>6.5044000000000004</v>
      </c>
      <c r="AS358" s="2">
        <v>0.09</v>
      </c>
      <c r="AT358" s="2">
        <v>0.8</v>
      </c>
      <c r="AU358" s="2">
        <v>11.3</v>
      </c>
      <c r="AV358" s="2">
        <v>8.3127999999999993</v>
      </c>
      <c r="AW358" s="2">
        <v>7.0000000000000007E-2</v>
      </c>
      <c r="AX358" s="2">
        <v>0.6</v>
      </c>
      <c r="AY358" s="2">
        <v>11.6</v>
      </c>
      <c r="AZ358" s="2">
        <v>8.0037000000000003</v>
      </c>
      <c r="BA358" s="2">
        <v>0.4</v>
      </c>
      <c r="BB358" s="2">
        <v>1.7</v>
      </c>
      <c r="BC358" s="2">
        <v>23.5</v>
      </c>
      <c r="BD358" s="2">
        <v>64.770799999999994</v>
      </c>
      <c r="BE358" s="4"/>
      <c r="BF358" s="4"/>
    </row>
    <row r="359" spans="1:58" x14ac:dyDescent="0.2">
      <c r="A359" s="29">
        <v>358</v>
      </c>
      <c r="B359" s="7" t="s">
        <v>60</v>
      </c>
      <c r="C359" s="3">
        <v>39935</v>
      </c>
      <c r="D359" s="4" t="s">
        <v>17</v>
      </c>
      <c r="E359" s="4" t="s">
        <v>169</v>
      </c>
      <c r="F359" s="5" t="s">
        <v>193</v>
      </c>
      <c r="G359" s="6">
        <v>0.875</v>
      </c>
      <c r="H359" s="6">
        <v>0.9145833333333333</v>
      </c>
      <c r="I359" s="85">
        <f t="shared" si="5"/>
        <v>56.999999999999957</v>
      </c>
      <c r="J359" s="86">
        <f>I359*Segmentos!$D$7*(AH359%)*IF(ISNUMBER(AI359),AI359%,0)</f>
        <v>107251.19999999991</v>
      </c>
      <c r="K359" s="86">
        <f>I359*Segmentos!$D$7*(AL359%)*IF(ISNUMBER(AM359),AM359%,0)</f>
        <v>63383.999999999956</v>
      </c>
      <c r="L359" s="4" t="s">
        <v>235</v>
      </c>
      <c r="M359" s="2">
        <v>0.36</v>
      </c>
      <c r="N359" s="2">
        <v>2.2000000000000002</v>
      </c>
      <c r="O359" s="2">
        <v>16.899999999999999</v>
      </c>
      <c r="P359" s="2">
        <v>64.616799999999998</v>
      </c>
      <c r="Q359" s="2">
        <v>0.09</v>
      </c>
      <c r="R359" s="2">
        <v>0.5</v>
      </c>
      <c r="S359" s="2">
        <v>19.3</v>
      </c>
      <c r="T359" s="2">
        <v>2.7048999999999999</v>
      </c>
      <c r="U359" s="2">
        <v>0.26</v>
      </c>
      <c r="V359" s="2">
        <v>1.2</v>
      </c>
      <c r="W359" s="2">
        <v>21.1</v>
      </c>
      <c r="X359" s="2">
        <v>9.5852000000000004</v>
      </c>
      <c r="Y359" s="2">
        <v>0.54</v>
      </c>
      <c r="Z359" s="2">
        <v>3.4</v>
      </c>
      <c r="AA359" s="2">
        <v>16</v>
      </c>
      <c r="AB359" s="2">
        <v>28.2913</v>
      </c>
      <c r="AC359" s="2">
        <v>0.41</v>
      </c>
      <c r="AD359" s="2">
        <v>2.5</v>
      </c>
      <c r="AE359" s="2">
        <v>16.5</v>
      </c>
      <c r="AF359" s="2">
        <v>24.035499999999999</v>
      </c>
      <c r="AG359" s="2">
        <v>0.47</v>
      </c>
      <c r="AH359" s="22">
        <v>2.4</v>
      </c>
      <c r="AI359" s="22">
        <v>19.600000000000001</v>
      </c>
      <c r="AJ359" s="22">
        <v>39.273000000000003</v>
      </c>
      <c r="AK359" s="18">
        <v>0.27</v>
      </c>
      <c r="AL359" s="18">
        <v>2</v>
      </c>
      <c r="AM359" s="18">
        <v>13.9</v>
      </c>
      <c r="AN359" s="2">
        <v>25.343800000000002</v>
      </c>
      <c r="AO359" s="2">
        <v>0.03</v>
      </c>
      <c r="AP359" s="2">
        <v>0.8</v>
      </c>
      <c r="AQ359" s="2">
        <v>3.5</v>
      </c>
      <c r="AR359" s="2">
        <v>0.56850000000000001</v>
      </c>
      <c r="AS359" s="2">
        <v>0.03</v>
      </c>
      <c r="AT359" s="2">
        <v>1</v>
      </c>
      <c r="AU359" s="2">
        <v>3.1</v>
      </c>
      <c r="AV359" s="2">
        <v>1.2476</v>
      </c>
      <c r="AW359" s="2">
        <v>0.09</v>
      </c>
      <c r="AX359" s="2">
        <v>0.4</v>
      </c>
      <c r="AY359" s="2">
        <v>21.1</v>
      </c>
      <c r="AZ359" s="2">
        <v>4.34</v>
      </c>
      <c r="BA359" s="2">
        <v>0.86</v>
      </c>
      <c r="BB359" s="2">
        <v>4.5</v>
      </c>
      <c r="BC359" s="2">
        <v>19.2</v>
      </c>
      <c r="BD359" s="2">
        <v>58.460700000000003</v>
      </c>
      <c r="BE359" s="4"/>
      <c r="BF359" s="4"/>
    </row>
    <row r="360" spans="1:58" x14ac:dyDescent="0.2">
      <c r="A360" s="29">
        <v>359</v>
      </c>
      <c r="B360" s="7" t="s">
        <v>52</v>
      </c>
      <c r="C360" s="3">
        <v>39935</v>
      </c>
      <c r="D360" s="4" t="s">
        <v>0</v>
      </c>
      <c r="E360" s="4" t="s">
        <v>177</v>
      </c>
      <c r="F360" s="5" t="s">
        <v>193</v>
      </c>
      <c r="G360" s="6">
        <v>0.91805555555555562</v>
      </c>
      <c r="H360" s="6">
        <v>2.1527777777777781E-2</v>
      </c>
      <c r="I360" s="85">
        <f t="shared" si="5"/>
        <v>148.99999999999989</v>
      </c>
      <c r="J360" s="86">
        <f>I360*Segmentos!$D$7*(AH360%)*IF(ISNUMBER(AI360),AI360%,0)</f>
        <v>2344067.9999999981</v>
      </c>
      <c r="K360" s="86">
        <f>I360*Segmentos!$D$7*(AL360%)*IF(ISNUMBER(AM360),AM360%,0)</f>
        <v>4295491.1999999965</v>
      </c>
      <c r="L360" s="4"/>
      <c r="M360" s="2">
        <v>5.66</v>
      </c>
      <c r="N360" s="2">
        <v>22.1</v>
      </c>
      <c r="O360" s="2">
        <v>25.6</v>
      </c>
      <c r="P360" s="2">
        <v>91.575999999999993</v>
      </c>
      <c r="Q360" s="2">
        <v>1.71</v>
      </c>
      <c r="R360" s="2">
        <v>8</v>
      </c>
      <c r="S360" s="2">
        <v>21.4</v>
      </c>
      <c r="T360" s="2">
        <v>4.6092000000000004</v>
      </c>
      <c r="U360" s="2">
        <v>4.07</v>
      </c>
      <c r="V360" s="2">
        <v>17.399999999999999</v>
      </c>
      <c r="W360" s="2">
        <v>23.4</v>
      </c>
      <c r="X360" s="2">
        <v>13.8139</v>
      </c>
      <c r="Y360" s="2">
        <v>3.78</v>
      </c>
      <c r="Z360" s="2">
        <v>20.5</v>
      </c>
      <c r="AA360" s="2">
        <v>18.5</v>
      </c>
      <c r="AB360" s="2">
        <v>18.072500000000002</v>
      </c>
      <c r="AC360" s="2">
        <v>10.37</v>
      </c>
      <c r="AD360" s="2">
        <v>33.799999999999997</v>
      </c>
      <c r="AE360" s="2">
        <v>30.7</v>
      </c>
      <c r="AF360" s="2">
        <v>55.080500000000001</v>
      </c>
      <c r="AG360" s="2">
        <v>3.94</v>
      </c>
      <c r="AH360" s="22">
        <v>20.7</v>
      </c>
      <c r="AI360" s="22">
        <v>19</v>
      </c>
      <c r="AJ360" s="22">
        <v>30.251899999999999</v>
      </c>
      <c r="AK360" s="18">
        <v>7.21</v>
      </c>
      <c r="AL360" s="18">
        <v>23.4</v>
      </c>
      <c r="AM360" s="18">
        <v>30.8</v>
      </c>
      <c r="AN360" s="2">
        <v>61.324100000000001</v>
      </c>
      <c r="AO360" s="2">
        <v>3.35</v>
      </c>
      <c r="AP360" s="2">
        <v>17.100000000000001</v>
      </c>
      <c r="AQ360" s="2">
        <v>19.600000000000001</v>
      </c>
      <c r="AR360" s="2">
        <v>5.9187000000000003</v>
      </c>
      <c r="AS360" s="2">
        <v>5.17</v>
      </c>
      <c r="AT360" s="2">
        <v>19.2</v>
      </c>
      <c r="AU360" s="2">
        <v>27</v>
      </c>
      <c r="AV360" s="2">
        <v>18.442900000000002</v>
      </c>
      <c r="AW360" s="2">
        <v>6.17</v>
      </c>
      <c r="AX360" s="2">
        <v>20.8</v>
      </c>
      <c r="AY360" s="2">
        <v>29.7</v>
      </c>
      <c r="AZ360" s="2">
        <v>28.7013</v>
      </c>
      <c r="BA360" s="2">
        <v>6.22</v>
      </c>
      <c r="BB360" s="2">
        <v>26.3</v>
      </c>
      <c r="BC360" s="2">
        <v>23.6</v>
      </c>
      <c r="BD360" s="2">
        <v>38.513100000000001</v>
      </c>
      <c r="BE360" s="4"/>
      <c r="BF360" s="4"/>
    </row>
    <row r="361" spans="1:58" x14ac:dyDescent="0.2">
      <c r="A361" s="29">
        <v>360</v>
      </c>
      <c r="B361" s="7" t="s">
        <v>58</v>
      </c>
      <c r="C361" s="3">
        <v>39935</v>
      </c>
      <c r="D361" s="4" t="s">
        <v>8</v>
      </c>
      <c r="E361" s="4" t="s">
        <v>182</v>
      </c>
      <c r="F361" s="5" t="s">
        <v>193</v>
      </c>
      <c r="G361" s="6">
        <v>0.91736111111111107</v>
      </c>
      <c r="H361" s="6">
        <v>2.4305555555555556E-2</v>
      </c>
      <c r="I361" s="85">
        <f t="shared" si="5"/>
        <v>154.00000000000003</v>
      </c>
      <c r="J361" s="86">
        <f>I361*Segmentos!$D$7*(AH361%)*IF(ISNUMBER(AI361),AI361%,0)</f>
        <v>2180455.2000000007</v>
      </c>
      <c r="K361" s="86">
        <f>I361*Segmentos!$D$7*(AL361%)*IF(ISNUMBER(AM361),AM361%,0)</f>
        <v>3598980</v>
      </c>
      <c r="L361" s="4"/>
      <c r="M361" s="2">
        <v>4.76</v>
      </c>
      <c r="N361" s="2">
        <v>18.899999999999999</v>
      </c>
      <c r="O361" s="2">
        <v>25.2</v>
      </c>
      <c r="P361" s="2">
        <v>83.354200000000006</v>
      </c>
      <c r="Q361" s="2">
        <v>2.38</v>
      </c>
      <c r="R361" s="2">
        <v>7.2</v>
      </c>
      <c r="S361" s="2">
        <v>33.1</v>
      </c>
      <c r="T361" s="2">
        <v>6.9618000000000002</v>
      </c>
      <c r="U361" s="2">
        <v>3.25</v>
      </c>
      <c r="V361" s="2">
        <v>15.4</v>
      </c>
      <c r="W361" s="2">
        <v>21.1</v>
      </c>
      <c r="X361" s="2">
        <v>11.926299999999999</v>
      </c>
      <c r="Y361" s="2">
        <v>4.54</v>
      </c>
      <c r="Z361" s="2">
        <v>20.9</v>
      </c>
      <c r="AA361" s="2">
        <v>21.7</v>
      </c>
      <c r="AB361" s="2">
        <v>23.4377</v>
      </c>
      <c r="AC361" s="2">
        <v>7.14</v>
      </c>
      <c r="AD361" s="2">
        <v>25.2</v>
      </c>
      <c r="AE361" s="2">
        <v>28.3</v>
      </c>
      <c r="AF361" s="2">
        <v>41.028399999999998</v>
      </c>
      <c r="AG361" s="2">
        <v>3.55</v>
      </c>
      <c r="AH361" s="22">
        <v>17.100000000000001</v>
      </c>
      <c r="AI361" s="22">
        <v>20.7</v>
      </c>
      <c r="AJ361" s="22">
        <v>29.5184</v>
      </c>
      <c r="AK361" s="18">
        <v>5.85</v>
      </c>
      <c r="AL361" s="18">
        <v>20.5</v>
      </c>
      <c r="AM361" s="18">
        <v>28.5</v>
      </c>
      <c r="AN361" s="2">
        <v>53.835799999999999</v>
      </c>
      <c r="AO361" s="2">
        <v>1.06</v>
      </c>
      <c r="AP361" s="2">
        <v>9.4</v>
      </c>
      <c r="AQ361" s="2">
        <v>11.3</v>
      </c>
      <c r="AR361" s="2">
        <v>2.0242</v>
      </c>
      <c r="AS361" s="2">
        <v>3.05</v>
      </c>
      <c r="AT361" s="2">
        <v>14.5</v>
      </c>
      <c r="AU361" s="2">
        <v>21</v>
      </c>
      <c r="AV361" s="2">
        <v>11.7614</v>
      </c>
      <c r="AW361" s="2">
        <v>4.5</v>
      </c>
      <c r="AX361" s="2">
        <v>18.7</v>
      </c>
      <c r="AY361" s="2">
        <v>24.1</v>
      </c>
      <c r="AZ361" s="2">
        <v>22.6448</v>
      </c>
      <c r="BA361" s="2">
        <v>7</v>
      </c>
      <c r="BB361" s="2">
        <v>24.3</v>
      </c>
      <c r="BC361" s="2">
        <v>28.8</v>
      </c>
      <c r="BD361" s="2">
        <v>46.9238</v>
      </c>
      <c r="BE361" s="4"/>
      <c r="BF361" s="4"/>
    </row>
    <row r="362" spans="1:58" x14ac:dyDescent="0.2">
      <c r="A362" s="29">
        <v>361</v>
      </c>
      <c r="B362" s="7" t="s">
        <v>61</v>
      </c>
      <c r="C362" s="3">
        <v>39935</v>
      </c>
      <c r="D362" s="4" t="s">
        <v>17</v>
      </c>
      <c r="E362" s="4" t="s">
        <v>169</v>
      </c>
      <c r="F362" s="5" t="s">
        <v>193</v>
      </c>
      <c r="G362" s="6">
        <v>0.91666666666666663</v>
      </c>
      <c r="H362" s="6">
        <v>0.95833333333333337</v>
      </c>
      <c r="I362" s="85">
        <f t="shared" si="5"/>
        <v>60.000000000000107</v>
      </c>
      <c r="J362" s="86">
        <f>I362*Segmentos!$D$7*(AH362%)*IF(ISNUMBER(AI362),AI362%,0)</f>
        <v>274176.00000000041</v>
      </c>
      <c r="K362" s="86">
        <f>I362*Segmentos!$D$7*(AL362%)*IF(ISNUMBER(AM362),AM362%,0)</f>
        <v>199200.00000000035</v>
      </c>
      <c r="L362" s="4"/>
      <c r="M362" s="2">
        <v>0.97</v>
      </c>
      <c r="N362" s="2">
        <v>2.6</v>
      </c>
      <c r="O362" s="2">
        <v>37.1</v>
      </c>
      <c r="P362" s="2">
        <v>63.860999999999997</v>
      </c>
      <c r="Q362" s="2">
        <v>0.04</v>
      </c>
      <c r="R362" s="2">
        <v>0.1</v>
      </c>
      <c r="S362" s="2">
        <v>66.7</v>
      </c>
      <c r="T362" s="2">
        <v>0.4037</v>
      </c>
      <c r="U362" s="2">
        <v>0.86</v>
      </c>
      <c r="V362" s="2">
        <v>1</v>
      </c>
      <c r="W362" s="2">
        <v>84.2</v>
      </c>
      <c r="X362" s="2">
        <v>11.8329</v>
      </c>
      <c r="Y362" s="2">
        <v>1.1299999999999999</v>
      </c>
      <c r="Z362" s="2">
        <v>3.5</v>
      </c>
      <c r="AA362" s="2">
        <v>32.700000000000003</v>
      </c>
      <c r="AB362" s="2">
        <v>21.9773</v>
      </c>
      <c r="AC362" s="2">
        <v>1.37</v>
      </c>
      <c r="AD362" s="2">
        <v>4.2</v>
      </c>
      <c r="AE362" s="2">
        <v>32.799999999999997</v>
      </c>
      <c r="AF362" s="2">
        <v>29.646999999999998</v>
      </c>
      <c r="AG362" s="2">
        <v>1.1399999999999999</v>
      </c>
      <c r="AH362" s="22">
        <v>2.8</v>
      </c>
      <c r="AI362" s="22">
        <v>40.799999999999997</v>
      </c>
      <c r="AJ362" s="22">
        <v>35.526600000000002</v>
      </c>
      <c r="AK362" s="18">
        <v>0.82</v>
      </c>
      <c r="AL362" s="18">
        <v>2.5</v>
      </c>
      <c r="AM362" s="18">
        <v>33.200000000000003</v>
      </c>
      <c r="AN362" s="2">
        <v>28.334299999999999</v>
      </c>
      <c r="AO362" s="2">
        <v>0.2</v>
      </c>
      <c r="AP362" s="2">
        <v>0.8</v>
      </c>
      <c r="AQ362" s="2">
        <v>24</v>
      </c>
      <c r="AR362" s="2">
        <v>1.4433</v>
      </c>
      <c r="AS362" s="2">
        <v>0.22</v>
      </c>
      <c r="AT362" s="2">
        <v>1.3</v>
      </c>
      <c r="AU362" s="2">
        <v>17.100000000000001</v>
      </c>
      <c r="AV362" s="2">
        <v>3.1372</v>
      </c>
      <c r="AW362" s="2">
        <v>0.05</v>
      </c>
      <c r="AX362" s="2">
        <v>1.6</v>
      </c>
      <c r="AY362" s="2">
        <v>3.3</v>
      </c>
      <c r="AZ362" s="2">
        <v>1.0061</v>
      </c>
      <c r="BA362" s="2">
        <v>2.3199999999999998</v>
      </c>
      <c r="BB362" s="2">
        <v>4.7</v>
      </c>
      <c r="BC362" s="2">
        <v>49.5</v>
      </c>
      <c r="BD362" s="2">
        <v>58.274500000000003</v>
      </c>
      <c r="BE362" s="4"/>
      <c r="BF362" s="4"/>
    </row>
    <row r="363" spans="1:58" x14ac:dyDescent="0.2">
      <c r="A363" s="29">
        <v>362</v>
      </c>
      <c r="B363" s="7" t="s">
        <v>53</v>
      </c>
      <c r="C363" s="3">
        <v>39935</v>
      </c>
      <c r="D363" s="4" t="s">
        <v>3</v>
      </c>
      <c r="E363" s="4" t="s">
        <v>178</v>
      </c>
      <c r="F363" s="5" t="s">
        <v>193</v>
      </c>
      <c r="G363" s="6">
        <v>0.69305555555555554</v>
      </c>
      <c r="H363" s="6">
        <v>0.87430555555555556</v>
      </c>
      <c r="I363" s="85">
        <f t="shared" si="5"/>
        <v>261.00000000000006</v>
      </c>
      <c r="J363" s="86">
        <f>I363*Segmentos!$D$7*(AH363%)*IF(ISNUMBER(AI363),AI363%,0)</f>
        <v>2149178.4</v>
      </c>
      <c r="K363" s="86">
        <f>I363*Segmentos!$D$7*(AL363%)*IF(ISNUMBER(AM363),AM363%,0)</f>
        <v>1379750.4000000004</v>
      </c>
      <c r="L363" s="4"/>
      <c r="M363" s="2">
        <v>1.67</v>
      </c>
      <c r="N363" s="2">
        <v>12.6</v>
      </c>
      <c r="O363" s="2">
        <v>13.3</v>
      </c>
      <c r="P363" s="2">
        <v>70.505799999999994</v>
      </c>
      <c r="Q363" s="2">
        <v>1.61</v>
      </c>
      <c r="R363" s="2">
        <v>7.4</v>
      </c>
      <c r="S363" s="2">
        <v>21.7</v>
      </c>
      <c r="T363" s="2">
        <v>11.3009</v>
      </c>
      <c r="U363" s="2">
        <v>1.19</v>
      </c>
      <c r="V363" s="2">
        <v>8.1999999999999993</v>
      </c>
      <c r="W363" s="2">
        <v>14.5</v>
      </c>
      <c r="X363" s="2">
        <v>10.536099999999999</v>
      </c>
      <c r="Y363" s="2">
        <v>2.14</v>
      </c>
      <c r="Z363" s="2">
        <v>14.5</v>
      </c>
      <c r="AA363" s="2">
        <v>14.8</v>
      </c>
      <c r="AB363" s="2">
        <v>26.6584</v>
      </c>
      <c r="AC363" s="2">
        <v>1.59</v>
      </c>
      <c r="AD363" s="2">
        <v>16.3</v>
      </c>
      <c r="AE363" s="2">
        <v>9.8000000000000007</v>
      </c>
      <c r="AF363" s="2">
        <v>22.0105</v>
      </c>
      <c r="AG363" s="2">
        <v>2.06</v>
      </c>
      <c r="AH363" s="22">
        <v>14.1</v>
      </c>
      <c r="AI363" s="22">
        <v>14.6</v>
      </c>
      <c r="AJ363" s="22">
        <v>41.083500000000001</v>
      </c>
      <c r="AK363" s="18">
        <v>1.33</v>
      </c>
      <c r="AL363" s="18">
        <v>11.2</v>
      </c>
      <c r="AM363" s="18">
        <v>11.8</v>
      </c>
      <c r="AN363" s="2">
        <v>29.4223</v>
      </c>
      <c r="AO363" s="2">
        <v>0.28999999999999998</v>
      </c>
      <c r="AP363" s="2">
        <v>6.9</v>
      </c>
      <c r="AQ363" s="2">
        <v>4.0999999999999996</v>
      </c>
      <c r="AR363" s="2">
        <v>1.3171999999999999</v>
      </c>
      <c r="AS363" s="2">
        <v>0.6</v>
      </c>
      <c r="AT363" s="2">
        <v>5.6</v>
      </c>
      <c r="AU363" s="2">
        <v>10.8</v>
      </c>
      <c r="AV363" s="2">
        <v>5.5970000000000004</v>
      </c>
      <c r="AW363" s="2">
        <v>2.06</v>
      </c>
      <c r="AX363" s="2">
        <v>11</v>
      </c>
      <c r="AY363" s="2">
        <v>18.8</v>
      </c>
      <c r="AZ363" s="2">
        <v>24.9696</v>
      </c>
      <c r="BA363" s="2">
        <v>2.4</v>
      </c>
      <c r="BB363" s="2">
        <v>19.399999999999999</v>
      </c>
      <c r="BC363" s="2">
        <v>12.3</v>
      </c>
      <c r="BD363" s="2">
        <v>38.621899999999997</v>
      </c>
      <c r="BE363" s="4"/>
      <c r="BF363" s="4"/>
    </row>
    <row r="364" spans="1:58" x14ac:dyDescent="0.2">
      <c r="A364" s="29">
        <v>363</v>
      </c>
      <c r="B364" s="7" t="s">
        <v>10</v>
      </c>
      <c r="C364" s="3">
        <v>39935</v>
      </c>
      <c r="D364" s="4" t="s">
        <v>8</v>
      </c>
      <c r="E364" s="4" t="s">
        <v>164</v>
      </c>
      <c r="F364" s="5" t="s">
        <v>193</v>
      </c>
      <c r="G364" s="6">
        <v>0.875</v>
      </c>
      <c r="H364" s="6">
        <v>0.91388888888888886</v>
      </c>
      <c r="I364" s="85">
        <f t="shared" si="5"/>
        <v>55.999999999999957</v>
      </c>
      <c r="J364" s="86">
        <f>I364*Segmentos!$D$7*(AH364%)*IF(ISNUMBER(AI364),AI364%,0)</f>
        <v>971443.19999999925</v>
      </c>
      <c r="K364" s="86">
        <f>I364*Segmentos!$D$7*(AL364%)*IF(ISNUMBER(AM364),AM364%,0)</f>
        <v>1055375.9999999991</v>
      </c>
      <c r="L364" s="4"/>
      <c r="M364" s="2">
        <v>4.55</v>
      </c>
      <c r="N364" s="2">
        <v>13.7</v>
      </c>
      <c r="O364" s="2">
        <v>33.1</v>
      </c>
      <c r="P364" s="2">
        <v>95.315100000000001</v>
      </c>
      <c r="Q364" s="2">
        <v>0.8</v>
      </c>
      <c r="R364" s="2">
        <v>3.3</v>
      </c>
      <c r="S364" s="2">
        <v>24.2</v>
      </c>
      <c r="T364" s="2">
        <v>2.8001999999999998</v>
      </c>
      <c r="U364" s="2">
        <v>2.85</v>
      </c>
      <c r="V364" s="2">
        <v>11.1</v>
      </c>
      <c r="W364" s="2">
        <v>25.8</v>
      </c>
      <c r="X364" s="2">
        <v>12.534700000000001</v>
      </c>
      <c r="Y364" s="2">
        <v>3.83</v>
      </c>
      <c r="Z364" s="2">
        <v>14.2</v>
      </c>
      <c r="AA364" s="2">
        <v>27</v>
      </c>
      <c r="AB364" s="2">
        <v>23.689399999999999</v>
      </c>
      <c r="AC364" s="2">
        <v>8.18</v>
      </c>
      <c r="AD364" s="2">
        <v>20.3</v>
      </c>
      <c r="AE364" s="2">
        <v>40.299999999999997</v>
      </c>
      <c r="AF364" s="2">
        <v>56.290999999999997</v>
      </c>
      <c r="AG364" s="2">
        <v>4.3499999999999996</v>
      </c>
      <c r="AH364" s="22">
        <v>13.9</v>
      </c>
      <c r="AI364" s="22">
        <v>31.2</v>
      </c>
      <c r="AJ364" s="22">
        <v>43.217599999999997</v>
      </c>
      <c r="AK364" s="18">
        <v>4.7300000000000004</v>
      </c>
      <c r="AL364" s="18">
        <v>13.5</v>
      </c>
      <c r="AM364" s="18">
        <v>34.9</v>
      </c>
      <c r="AN364" s="2">
        <v>52.0976</v>
      </c>
      <c r="AO364" s="2">
        <v>0.98</v>
      </c>
      <c r="AP364" s="2">
        <v>8.3000000000000007</v>
      </c>
      <c r="AQ364" s="2">
        <v>11.9</v>
      </c>
      <c r="AR364" s="2">
        <v>2.2469999999999999</v>
      </c>
      <c r="AS364" s="2">
        <v>2.4500000000000002</v>
      </c>
      <c r="AT364" s="2">
        <v>11.6</v>
      </c>
      <c r="AU364" s="2">
        <v>21</v>
      </c>
      <c r="AV364" s="2">
        <v>11.319000000000001</v>
      </c>
      <c r="AW364" s="2">
        <v>3.76</v>
      </c>
      <c r="AX364" s="2">
        <v>13.8</v>
      </c>
      <c r="AY364" s="2">
        <v>27.2</v>
      </c>
      <c r="AZ364" s="2">
        <v>22.643799999999999</v>
      </c>
      <c r="BA364" s="2">
        <v>7.36</v>
      </c>
      <c r="BB364" s="2">
        <v>16.399999999999999</v>
      </c>
      <c r="BC364" s="2">
        <v>44.9</v>
      </c>
      <c r="BD364" s="2">
        <v>59.1053</v>
      </c>
      <c r="BE364" s="4"/>
      <c r="BF364" s="4"/>
    </row>
    <row r="365" spans="1:58" x14ac:dyDescent="0.2">
      <c r="A365" s="29">
        <v>364</v>
      </c>
      <c r="B365" s="7" t="s">
        <v>59</v>
      </c>
      <c r="C365" s="3">
        <v>39935</v>
      </c>
      <c r="D365" s="4" t="s">
        <v>17</v>
      </c>
      <c r="E365" s="4" t="s">
        <v>169</v>
      </c>
      <c r="F365" s="5" t="s">
        <v>193</v>
      </c>
      <c r="G365" s="6">
        <v>0.83333333333333337</v>
      </c>
      <c r="H365" s="6">
        <v>0.875</v>
      </c>
      <c r="I365" s="85">
        <f t="shared" si="5"/>
        <v>59.999999999999943</v>
      </c>
      <c r="J365" s="86">
        <f>I365*Segmentos!$D$7*(AH365%)*IF(ISNUMBER(AI365),AI365%,0)</f>
        <v>40319.999999999956</v>
      </c>
      <c r="K365" s="86">
        <f>I365*Segmentos!$D$7*(AL365%)*IF(ISNUMBER(AM365),AM365%,0)</f>
        <v>40319.999999999956</v>
      </c>
      <c r="L365" s="4"/>
      <c r="M365" s="2">
        <v>0.17</v>
      </c>
      <c r="N365" s="2">
        <v>1.4</v>
      </c>
      <c r="O365" s="2">
        <v>12</v>
      </c>
      <c r="P365" s="2">
        <v>100</v>
      </c>
      <c r="Q365" s="2">
        <v>0</v>
      </c>
      <c r="R365" s="2">
        <v>0</v>
      </c>
      <c r="S365" s="8" t="s">
        <v>577</v>
      </c>
      <c r="T365" s="2">
        <v>0</v>
      </c>
      <c r="U365" s="2">
        <v>0.01</v>
      </c>
      <c r="V365" s="2">
        <v>0.3</v>
      </c>
      <c r="W365" s="2">
        <v>1.7</v>
      </c>
      <c r="X365" s="2">
        <v>0.62839999999999996</v>
      </c>
      <c r="Y365" s="2">
        <v>0.33</v>
      </c>
      <c r="Z365" s="2">
        <v>1.8</v>
      </c>
      <c r="AA365" s="2">
        <v>18.5</v>
      </c>
      <c r="AB365" s="2">
        <v>58.344000000000001</v>
      </c>
      <c r="AC365" s="2">
        <v>0.21</v>
      </c>
      <c r="AD365" s="2">
        <v>2.5</v>
      </c>
      <c r="AE365" s="2">
        <v>8.6</v>
      </c>
      <c r="AF365" s="2">
        <v>41.0276</v>
      </c>
      <c r="AG365" s="2">
        <v>0.17</v>
      </c>
      <c r="AH365" s="22">
        <v>1.4</v>
      </c>
      <c r="AI365" s="22">
        <v>12</v>
      </c>
      <c r="AJ365" s="22">
        <v>47.469299999999997</v>
      </c>
      <c r="AK365" s="18">
        <v>0.17</v>
      </c>
      <c r="AL365" s="18">
        <v>1.4</v>
      </c>
      <c r="AM365" s="18">
        <v>12</v>
      </c>
      <c r="AN365" s="2">
        <v>52.530700000000003</v>
      </c>
      <c r="AO365" s="2">
        <v>0.02</v>
      </c>
      <c r="AP365" s="2">
        <v>0.3</v>
      </c>
      <c r="AQ365" s="2">
        <v>8.3000000000000007</v>
      </c>
      <c r="AR365" s="2">
        <v>1.5659000000000001</v>
      </c>
      <c r="AS365" s="2">
        <v>0.18</v>
      </c>
      <c r="AT365" s="2">
        <v>1.4</v>
      </c>
      <c r="AU365" s="2">
        <v>12.8</v>
      </c>
      <c r="AV365" s="2">
        <v>23.4985</v>
      </c>
      <c r="AW365" s="2">
        <v>0.14000000000000001</v>
      </c>
      <c r="AX365" s="2">
        <v>0.3</v>
      </c>
      <c r="AY365" s="2">
        <v>45</v>
      </c>
      <c r="AZ365" s="2">
        <v>23.3415</v>
      </c>
      <c r="BA365" s="2">
        <v>0.23</v>
      </c>
      <c r="BB365" s="2">
        <v>2.5</v>
      </c>
      <c r="BC365" s="2">
        <v>8.9</v>
      </c>
      <c r="BD365" s="2">
        <v>51.594200000000001</v>
      </c>
      <c r="BE365" s="4"/>
      <c r="BF365" s="4"/>
    </row>
    <row r="366" spans="1:58" x14ac:dyDescent="0.2">
      <c r="A366" s="29">
        <v>365</v>
      </c>
      <c r="B366" s="7" t="s">
        <v>63</v>
      </c>
      <c r="C366" s="3">
        <v>39935</v>
      </c>
      <c r="D366" s="4" t="s">
        <v>21</v>
      </c>
      <c r="E366" s="4" t="s">
        <v>170</v>
      </c>
      <c r="F366" s="5" t="s">
        <v>193</v>
      </c>
      <c r="G366" s="6">
        <v>0.87569444444444444</v>
      </c>
      <c r="H366" s="6">
        <v>0.8833333333333333</v>
      </c>
      <c r="I366" s="85">
        <f t="shared" si="5"/>
        <v>10.999999999999961</v>
      </c>
      <c r="J366" s="86">
        <f>I366*Segmentos!$D$7*(AH366%)*IF(ISNUMBER(AI366),AI366%,0)</f>
        <v>16407.59999999994</v>
      </c>
      <c r="K366" s="86">
        <f>I366*Segmentos!$D$7*(AL366%)*IF(ISNUMBER(AM366),AM366%,0)</f>
        <v>14035.999999999949</v>
      </c>
      <c r="L366" s="4"/>
      <c r="M366" s="2">
        <v>0.33</v>
      </c>
      <c r="N366" s="2">
        <v>1</v>
      </c>
      <c r="O366" s="2">
        <v>32.9</v>
      </c>
      <c r="P366" s="2">
        <v>55.719799999999999</v>
      </c>
      <c r="Q366" s="2">
        <v>0</v>
      </c>
      <c r="R366" s="2">
        <v>0</v>
      </c>
      <c r="S366" s="2">
        <v>9.1</v>
      </c>
      <c r="T366" s="2">
        <v>8.1100000000000005E-2</v>
      </c>
      <c r="U366" s="2">
        <v>0.61</v>
      </c>
      <c r="V366" s="2">
        <v>0.7</v>
      </c>
      <c r="W366" s="2">
        <v>90.9</v>
      </c>
      <c r="X366" s="2">
        <v>21.508299999999998</v>
      </c>
      <c r="Y366" s="2">
        <v>0.37</v>
      </c>
      <c r="Z366" s="2">
        <v>0.7</v>
      </c>
      <c r="AA366" s="2">
        <v>50</v>
      </c>
      <c r="AB366" s="2">
        <v>18.5974</v>
      </c>
      <c r="AC366" s="2">
        <v>0.28000000000000003</v>
      </c>
      <c r="AD366" s="2">
        <v>1.9</v>
      </c>
      <c r="AE366" s="2">
        <v>14.5</v>
      </c>
      <c r="AF366" s="2">
        <v>15.5329</v>
      </c>
      <c r="AG366" s="2">
        <v>0.36</v>
      </c>
      <c r="AH366" s="22">
        <v>1.1000000000000001</v>
      </c>
      <c r="AI366" s="22">
        <v>33.9</v>
      </c>
      <c r="AJ366" s="22">
        <v>28.651399999999999</v>
      </c>
      <c r="AK366" s="18">
        <v>0.31</v>
      </c>
      <c r="AL366" s="18">
        <v>1</v>
      </c>
      <c r="AM366" s="18">
        <v>31.9</v>
      </c>
      <c r="AN366" s="2">
        <v>27.0684</v>
      </c>
      <c r="AO366" s="2">
        <v>0.03</v>
      </c>
      <c r="AP366" s="2">
        <v>0.4</v>
      </c>
      <c r="AQ366" s="2">
        <v>9.1</v>
      </c>
      <c r="AR366" s="2">
        <v>0.59530000000000005</v>
      </c>
      <c r="AS366" s="2">
        <v>0</v>
      </c>
      <c r="AT366" s="2">
        <v>0</v>
      </c>
      <c r="AU366" s="8" t="s">
        <v>577</v>
      </c>
      <c r="AV366" s="2">
        <v>0</v>
      </c>
      <c r="AW366" s="2">
        <v>7.0000000000000007E-2</v>
      </c>
      <c r="AX366" s="2">
        <v>0.7</v>
      </c>
      <c r="AY366" s="2">
        <v>9.1</v>
      </c>
      <c r="AZ366" s="2">
        <v>3.2120000000000002</v>
      </c>
      <c r="BA366" s="2">
        <v>0.81</v>
      </c>
      <c r="BB366" s="2">
        <v>2</v>
      </c>
      <c r="BC366" s="2">
        <v>40.799999999999997</v>
      </c>
      <c r="BD366" s="2">
        <v>51.912500000000001</v>
      </c>
      <c r="BE366" s="4"/>
      <c r="BF366" s="4"/>
    </row>
    <row r="367" spans="1:58" x14ac:dyDescent="0.2">
      <c r="A367" s="29">
        <v>366</v>
      </c>
      <c r="B367" s="7" t="s">
        <v>67</v>
      </c>
      <c r="C367" s="3">
        <v>39935</v>
      </c>
      <c r="D367" s="4" t="s">
        <v>28</v>
      </c>
      <c r="E367" s="4" t="s">
        <v>168</v>
      </c>
      <c r="F367" s="5" t="s">
        <v>193</v>
      </c>
      <c r="G367" s="6">
        <v>0.91736111111111107</v>
      </c>
      <c r="H367" s="6">
        <v>0.99375000000000002</v>
      </c>
      <c r="I367" s="85">
        <f t="shared" si="5"/>
        <v>110.00000000000009</v>
      </c>
      <c r="J367" s="86">
        <f>I367*Segmentos!$D$7*(AH367%)*IF(ISNUMBER(AI367),AI367%,0)</f>
        <v>394680.00000000035</v>
      </c>
      <c r="K367" s="86">
        <f>I367*Segmentos!$D$7*(AL367%)*IF(ISNUMBER(AM367),AM367%,0)</f>
        <v>356136.00000000029</v>
      </c>
      <c r="L367" s="4" t="s">
        <v>237</v>
      </c>
      <c r="M367" s="2">
        <v>0.85</v>
      </c>
      <c r="N367" s="2">
        <v>7.4</v>
      </c>
      <c r="O367" s="2">
        <v>11.5</v>
      </c>
      <c r="P367" s="2">
        <v>85.296999999999997</v>
      </c>
      <c r="Q367" s="2">
        <v>0.65</v>
      </c>
      <c r="R367" s="2">
        <v>2.7</v>
      </c>
      <c r="S367" s="2">
        <v>24.5</v>
      </c>
      <c r="T367" s="2">
        <v>10.863300000000001</v>
      </c>
      <c r="U367" s="2">
        <v>0.51</v>
      </c>
      <c r="V367" s="2">
        <v>7.1</v>
      </c>
      <c r="W367" s="2">
        <v>7.2</v>
      </c>
      <c r="X367" s="2">
        <v>10.759600000000001</v>
      </c>
      <c r="Y367" s="2">
        <v>1.1499999999999999</v>
      </c>
      <c r="Z367" s="2">
        <v>8.9</v>
      </c>
      <c r="AA367" s="2">
        <v>13</v>
      </c>
      <c r="AB367" s="2">
        <v>34.043799999999997</v>
      </c>
      <c r="AC367" s="2">
        <v>0.9</v>
      </c>
      <c r="AD367" s="2">
        <v>8.8000000000000007</v>
      </c>
      <c r="AE367" s="2">
        <v>10.3</v>
      </c>
      <c r="AF367" s="2">
        <v>29.630199999999999</v>
      </c>
      <c r="AG367" s="2">
        <v>0.9</v>
      </c>
      <c r="AH367" s="22">
        <v>7.8</v>
      </c>
      <c r="AI367" s="22">
        <v>11.5</v>
      </c>
      <c r="AJ367" s="22">
        <v>42.748600000000003</v>
      </c>
      <c r="AK367" s="18">
        <v>0.81</v>
      </c>
      <c r="AL367" s="18">
        <v>7.1</v>
      </c>
      <c r="AM367" s="18">
        <v>11.4</v>
      </c>
      <c r="AN367" s="2">
        <v>42.548400000000001</v>
      </c>
      <c r="AO367" s="2">
        <v>0.53</v>
      </c>
      <c r="AP367" s="2">
        <v>3.3</v>
      </c>
      <c r="AQ367" s="2">
        <v>16.100000000000001</v>
      </c>
      <c r="AR367" s="2">
        <v>5.7309999999999999</v>
      </c>
      <c r="AS367" s="2">
        <v>0.56000000000000005</v>
      </c>
      <c r="AT367" s="2">
        <v>6.7</v>
      </c>
      <c r="AU367" s="2">
        <v>8.4</v>
      </c>
      <c r="AV367" s="2">
        <v>12.383599999999999</v>
      </c>
      <c r="AW367" s="2">
        <v>0.28999999999999998</v>
      </c>
      <c r="AX367" s="2">
        <v>4</v>
      </c>
      <c r="AY367" s="2">
        <v>7.2</v>
      </c>
      <c r="AZ367" s="2">
        <v>8.3971</v>
      </c>
      <c r="BA367" s="2">
        <v>1.54</v>
      </c>
      <c r="BB367" s="2">
        <v>11.6</v>
      </c>
      <c r="BC367" s="2">
        <v>13.2</v>
      </c>
      <c r="BD367" s="2">
        <v>58.785299999999999</v>
      </c>
      <c r="BE367" s="4"/>
      <c r="BF367" s="4"/>
    </row>
    <row r="368" spans="1:58" x14ac:dyDescent="0.2">
      <c r="A368" s="29">
        <v>367</v>
      </c>
      <c r="B368" s="7" t="s">
        <v>55</v>
      </c>
      <c r="C368" s="3">
        <v>39935</v>
      </c>
      <c r="D368" s="4" t="s">
        <v>13</v>
      </c>
      <c r="E368" s="4" t="s">
        <v>180</v>
      </c>
      <c r="F368" s="5" t="s">
        <v>193</v>
      </c>
      <c r="G368" s="6">
        <v>0.79861111111111116</v>
      </c>
      <c r="H368" s="6">
        <v>0.875</v>
      </c>
      <c r="I368" s="85">
        <f t="shared" si="5"/>
        <v>109.99999999999993</v>
      </c>
      <c r="J368" s="86">
        <f>I368*Segmentos!$D$7*(AH368%)*IF(ISNUMBER(AI368),AI368%,0)</f>
        <v>2126079.9999999986</v>
      </c>
      <c r="K368" s="86">
        <f>I368*Segmentos!$D$7*(AL368%)*IF(ISNUMBER(AM368),AM368%,0)</f>
        <v>2315455.9999999986</v>
      </c>
      <c r="L368" s="4"/>
      <c r="M368" s="2">
        <v>5.05</v>
      </c>
      <c r="N368" s="2">
        <v>14.7</v>
      </c>
      <c r="O368" s="2">
        <v>34.5</v>
      </c>
      <c r="P368" s="2">
        <v>86.244600000000005</v>
      </c>
      <c r="Q368" s="2">
        <v>2.71</v>
      </c>
      <c r="R368" s="2">
        <v>8.1</v>
      </c>
      <c r="S368" s="2">
        <v>33.299999999999997</v>
      </c>
      <c r="T368" s="2">
        <v>7.7289000000000003</v>
      </c>
      <c r="U368" s="2">
        <v>3.88</v>
      </c>
      <c r="V368" s="2">
        <v>14</v>
      </c>
      <c r="W368" s="2">
        <v>27.7</v>
      </c>
      <c r="X368" s="2">
        <v>13.887499999999999</v>
      </c>
      <c r="Y368" s="2">
        <v>4.72</v>
      </c>
      <c r="Z368" s="2">
        <v>13.9</v>
      </c>
      <c r="AA368" s="2">
        <v>34</v>
      </c>
      <c r="AB368" s="2">
        <v>23.812899999999999</v>
      </c>
      <c r="AC368" s="2">
        <v>7.28</v>
      </c>
      <c r="AD368" s="2">
        <v>19.100000000000001</v>
      </c>
      <c r="AE368" s="2">
        <v>38.200000000000003</v>
      </c>
      <c r="AF368" s="2">
        <v>40.815199999999997</v>
      </c>
      <c r="AG368" s="2">
        <v>4.82</v>
      </c>
      <c r="AH368" s="22">
        <v>15.1</v>
      </c>
      <c r="AI368" s="22">
        <v>32</v>
      </c>
      <c r="AJ368" s="22">
        <v>39.070099999999996</v>
      </c>
      <c r="AK368" s="18">
        <v>5.26</v>
      </c>
      <c r="AL368" s="18">
        <v>14.3</v>
      </c>
      <c r="AM368" s="18">
        <v>36.799999999999997</v>
      </c>
      <c r="AN368" s="2">
        <v>47.174500000000002</v>
      </c>
      <c r="AO368" s="2">
        <v>2.2599999999999998</v>
      </c>
      <c r="AP368" s="2">
        <v>9</v>
      </c>
      <c r="AQ368" s="2">
        <v>25.1</v>
      </c>
      <c r="AR368" s="2">
        <v>4.2073999999999998</v>
      </c>
      <c r="AS368" s="2">
        <v>3.7</v>
      </c>
      <c r="AT368" s="2">
        <v>11</v>
      </c>
      <c r="AU368" s="2">
        <v>33.700000000000003</v>
      </c>
      <c r="AV368" s="2">
        <v>13.914899999999999</v>
      </c>
      <c r="AW368" s="2">
        <v>4.1500000000000004</v>
      </c>
      <c r="AX368" s="2">
        <v>12.1</v>
      </c>
      <c r="AY368" s="2">
        <v>34.4</v>
      </c>
      <c r="AZ368" s="2">
        <v>20.379100000000001</v>
      </c>
      <c r="BA368" s="2">
        <v>7.3</v>
      </c>
      <c r="BB368" s="2">
        <v>20.399999999999999</v>
      </c>
      <c r="BC368" s="2">
        <v>35.9</v>
      </c>
      <c r="BD368" s="2">
        <v>47.743200000000002</v>
      </c>
      <c r="BE368" s="4"/>
      <c r="BF368" s="4"/>
    </row>
    <row r="369" spans="1:58" x14ac:dyDescent="0.2">
      <c r="A369" s="29">
        <v>368</v>
      </c>
      <c r="B369" s="7" t="s">
        <v>85</v>
      </c>
      <c r="C369" s="3">
        <v>39935</v>
      </c>
      <c r="D369" s="4" t="s">
        <v>21</v>
      </c>
      <c r="E369" s="4" t="s">
        <v>180</v>
      </c>
      <c r="F369" s="5" t="s">
        <v>193</v>
      </c>
      <c r="G369" s="6">
        <v>0.91805555555555562</v>
      </c>
      <c r="H369" s="6">
        <v>0.9375</v>
      </c>
      <c r="I369" s="85">
        <f t="shared" si="5"/>
        <v>27.999999999999901</v>
      </c>
      <c r="J369" s="86">
        <f>I369*Segmentos!$D$7*(AH369%)*IF(ISNUMBER(AI369),AI369%,0)</f>
        <v>40051.199999999859</v>
      </c>
      <c r="K369" s="86">
        <f>I369*Segmentos!$D$7*(AL369%)*IF(ISNUMBER(AM369),AM369%,0)</f>
        <v>21694.399999999925</v>
      </c>
      <c r="L369" s="4"/>
      <c r="M369" s="2">
        <v>0.27</v>
      </c>
      <c r="N369" s="2">
        <v>1.2</v>
      </c>
      <c r="O369" s="2">
        <v>21.7</v>
      </c>
      <c r="P369" s="2">
        <v>99.225399999999993</v>
      </c>
      <c r="Q369" s="2">
        <v>0.02</v>
      </c>
      <c r="R369" s="2">
        <v>0.3</v>
      </c>
      <c r="S369" s="2">
        <v>7.1</v>
      </c>
      <c r="T369" s="2">
        <v>1.5033000000000001</v>
      </c>
      <c r="U369" s="2">
        <v>0.24</v>
      </c>
      <c r="V369" s="2">
        <v>0.2</v>
      </c>
      <c r="W369" s="2">
        <v>96.4</v>
      </c>
      <c r="X369" s="2">
        <v>18.410799999999998</v>
      </c>
      <c r="Y369" s="2">
        <v>0.04</v>
      </c>
      <c r="Z369" s="2">
        <v>0.5</v>
      </c>
      <c r="AA369" s="2">
        <v>7.3</v>
      </c>
      <c r="AB369" s="2">
        <v>4.3244999999999996</v>
      </c>
      <c r="AC369" s="2">
        <v>0.61</v>
      </c>
      <c r="AD369" s="2">
        <v>2.9</v>
      </c>
      <c r="AE369" s="2">
        <v>20.9</v>
      </c>
      <c r="AF369" s="2">
        <v>74.986699999999999</v>
      </c>
      <c r="AG369" s="2">
        <v>0.35</v>
      </c>
      <c r="AH369" s="22">
        <v>1.2</v>
      </c>
      <c r="AI369" s="22">
        <v>29.8</v>
      </c>
      <c r="AJ369" s="22">
        <v>62.237499999999997</v>
      </c>
      <c r="AK369" s="18">
        <v>0.19</v>
      </c>
      <c r="AL369" s="18">
        <v>1.3</v>
      </c>
      <c r="AM369" s="18">
        <v>14.9</v>
      </c>
      <c r="AN369" s="2">
        <v>36.987900000000003</v>
      </c>
      <c r="AO369" s="2">
        <v>0.13</v>
      </c>
      <c r="AP369" s="2">
        <v>1.1000000000000001</v>
      </c>
      <c r="AQ369" s="2">
        <v>12</v>
      </c>
      <c r="AR369" s="2">
        <v>5.3715000000000002</v>
      </c>
      <c r="AS369" s="2">
        <v>0.99</v>
      </c>
      <c r="AT369" s="2">
        <v>1.6</v>
      </c>
      <c r="AU369" s="2">
        <v>61</v>
      </c>
      <c r="AV369" s="2">
        <v>81.405299999999997</v>
      </c>
      <c r="AW369" s="2">
        <v>0.03</v>
      </c>
      <c r="AX369" s="2">
        <v>0.2</v>
      </c>
      <c r="AY369" s="2">
        <v>17.899999999999999</v>
      </c>
      <c r="AZ369" s="2">
        <v>3.0672999999999999</v>
      </c>
      <c r="BA369" s="2">
        <v>7.0000000000000007E-2</v>
      </c>
      <c r="BB369" s="2">
        <v>1.8</v>
      </c>
      <c r="BC369" s="2">
        <v>3.6</v>
      </c>
      <c r="BD369" s="2">
        <v>9.3812999999999995</v>
      </c>
      <c r="BE369" s="4"/>
      <c r="BF369" s="4"/>
    </row>
    <row r="370" spans="1:58" x14ac:dyDescent="0.2">
      <c r="A370" s="29">
        <v>369</v>
      </c>
      <c r="B370" s="7" t="s">
        <v>25</v>
      </c>
      <c r="C370" s="3">
        <v>39935</v>
      </c>
      <c r="D370" s="4" t="s">
        <v>21</v>
      </c>
      <c r="E370" s="4" t="s">
        <v>171</v>
      </c>
      <c r="F370" s="5" t="s">
        <v>193</v>
      </c>
      <c r="G370" s="6">
        <v>0.88680555555555562</v>
      </c>
      <c r="H370" s="6">
        <v>0.88888888888888884</v>
      </c>
      <c r="I370" s="85">
        <f t="shared" si="5"/>
        <v>2.9999999999998295</v>
      </c>
      <c r="J370" s="86">
        <f>I370*Segmentos!$D$7*(AH370%)*IF(ISNUMBER(AI370),AI370%,0)</f>
        <v>3599.9999999997954</v>
      </c>
      <c r="K370" s="86">
        <f>I370*Segmentos!$D$7*(AL370%)*IF(ISNUMBER(AM370),AM370%,0)</f>
        <v>3599.9999999997954</v>
      </c>
      <c r="L370" s="4"/>
      <c r="M370" s="2">
        <v>0.33</v>
      </c>
      <c r="N370" s="2">
        <v>0.3</v>
      </c>
      <c r="O370" s="2">
        <v>100</v>
      </c>
      <c r="P370" s="2">
        <v>58.910600000000002</v>
      </c>
      <c r="Q370" s="2">
        <v>0.01</v>
      </c>
      <c r="R370" s="2">
        <v>0</v>
      </c>
      <c r="S370" s="2">
        <v>100</v>
      </c>
      <c r="T370" s="2">
        <v>0.15890000000000001</v>
      </c>
      <c r="U370" s="2">
        <v>0.56000000000000005</v>
      </c>
      <c r="V370" s="2">
        <v>0.6</v>
      </c>
      <c r="W370" s="2">
        <v>100</v>
      </c>
      <c r="X370" s="2">
        <v>21.0642</v>
      </c>
      <c r="Y370" s="2">
        <v>0.43</v>
      </c>
      <c r="Z370" s="2">
        <v>0.4</v>
      </c>
      <c r="AA370" s="2">
        <v>100</v>
      </c>
      <c r="AB370" s="2">
        <v>22.5838</v>
      </c>
      <c r="AC370" s="2">
        <v>0.26</v>
      </c>
      <c r="AD370" s="2">
        <v>0.3</v>
      </c>
      <c r="AE370" s="2">
        <v>100</v>
      </c>
      <c r="AF370" s="2">
        <v>15.1037</v>
      </c>
      <c r="AG370" s="2">
        <v>0.33</v>
      </c>
      <c r="AH370" s="22">
        <v>0.3</v>
      </c>
      <c r="AI370" s="22">
        <v>100</v>
      </c>
      <c r="AJ370" s="22">
        <v>27.922599999999999</v>
      </c>
      <c r="AK370" s="18">
        <v>0.33</v>
      </c>
      <c r="AL370" s="18">
        <v>0.3</v>
      </c>
      <c r="AM370" s="18">
        <v>100</v>
      </c>
      <c r="AN370" s="2">
        <v>30.988</v>
      </c>
      <c r="AO370" s="2">
        <v>0.06</v>
      </c>
      <c r="AP370" s="2">
        <v>0.1</v>
      </c>
      <c r="AQ370" s="2">
        <v>100</v>
      </c>
      <c r="AR370" s="2">
        <v>1.1660999999999999</v>
      </c>
      <c r="AS370" s="2">
        <v>0</v>
      </c>
      <c r="AT370" s="2">
        <v>0</v>
      </c>
      <c r="AU370" s="8" t="s">
        <v>577</v>
      </c>
      <c r="AV370" s="2">
        <v>0</v>
      </c>
      <c r="AW370" s="2">
        <v>0</v>
      </c>
      <c r="AX370" s="2">
        <v>0</v>
      </c>
      <c r="AY370" s="8" t="s">
        <v>577</v>
      </c>
      <c r="AZ370" s="2">
        <v>0</v>
      </c>
      <c r="BA370" s="2">
        <v>0.84</v>
      </c>
      <c r="BB370" s="2">
        <v>0.8</v>
      </c>
      <c r="BC370" s="2">
        <v>100</v>
      </c>
      <c r="BD370" s="2">
        <v>57.744599999999998</v>
      </c>
      <c r="BE370" s="4"/>
      <c r="BF370" s="4"/>
    </row>
    <row r="371" spans="1:58" x14ac:dyDescent="0.2">
      <c r="A371" s="29">
        <v>370</v>
      </c>
      <c r="B371" s="7" t="s">
        <v>51</v>
      </c>
      <c r="C371" s="3">
        <v>39935</v>
      </c>
      <c r="D371" s="4" t="s">
        <v>0</v>
      </c>
      <c r="E371" s="4" t="s">
        <v>177</v>
      </c>
      <c r="F371" s="5" t="s">
        <v>193</v>
      </c>
      <c r="G371" s="6">
        <v>0.7895833333333333</v>
      </c>
      <c r="H371" s="6">
        <v>0.875</v>
      </c>
      <c r="I371" s="85">
        <f t="shared" si="5"/>
        <v>123.00000000000004</v>
      </c>
      <c r="J371" s="86">
        <f>I371*Segmentos!$D$7*(AH371%)*IF(ISNUMBER(AI371),AI371%,0)</f>
        <v>1662763.2000000004</v>
      </c>
      <c r="K371" s="86">
        <f>I371*Segmentos!$D$7*(AL371%)*IF(ISNUMBER(AM371),AM371%,0)</f>
        <v>1999242.0000000007</v>
      </c>
      <c r="L371" s="4"/>
      <c r="M371" s="2">
        <v>3.73</v>
      </c>
      <c r="N371" s="2">
        <v>12.4</v>
      </c>
      <c r="O371" s="2">
        <v>30.1</v>
      </c>
      <c r="P371" s="2">
        <v>86.103300000000004</v>
      </c>
      <c r="Q371" s="2">
        <v>0.77</v>
      </c>
      <c r="R371" s="2">
        <v>6.8</v>
      </c>
      <c r="S371" s="2">
        <v>11.3</v>
      </c>
      <c r="T371" s="2">
        <v>2.9738000000000002</v>
      </c>
      <c r="U371" s="2">
        <v>1.68</v>
      </c>
      <c r="V371" s="2">
        <v>9.1</v>
      </c>
      <c r="W371" s="2">
        <v>18.5</v>
      </c>
      <c r="X371" s="2">
        <v>8.1280000000000001</v>
      </c>
      <c r="Y371" s="2">
        <v>3.89</v>
      </c>
      <c r="Z371" s="2">
        <v>12.3</v>
      </c>
      <c r="AA371" s="2">
        <v>31.6</v>
      </c>
      <c r="AB371" s="2">
        <v>26.513200000000001</v>
      </c>
      <c r="AC371" s="2">
        <v>6.4</v>
      </c>
      <c r="AD371" s="2">
        <v>17.399999999999999</v>
      </c>
      <c r="AE371" s="2">
        <v>36.700000000000003</v>
      </c>
      <c r="AF371" s="2">
        <v>48.488199999999999</v>
      </c>
      <c r="AG371" s="2">
        <v>3.37</v>
      </c>
      <c r="AH371" s="22">
        <v>11.9</v>
      </c>
      <c r="AI371" s="22">
        <v>28.4</v>
      </c>
      <c r="AJ371" s="22">
        <v>36.927300000000002</v>
      </c>
      <c r="AK371" s="18">
        <v>4.05</v>
      </c>
      <c r="AL371" s="18">
        <v>12.9</v>
      </c>
      <c r="AM371" s="18">
        <v>31.5</v>
      </c>
      <c r="AN371" s="2">
        <v>49.176000000000002</v>
      </c>
      <c r="AO371" s="2">
        <v>1.38</v>
      </c>
      <c r="AP371" s="2">
        <v>8.3000000000000007</v>
      </c>
      <c r="AQ371" s="2">
        <v>16.600000000000001</v>
      </c>
      <c r="AR371" s="2">
        <v>3.4723000000000002</v>
      </c>
      <c r="AS371" s="2">
        <v>2.08</v>
      </c>
      <c r="AT371" s="2">
        <v>10.7</v>
      </c>
      <c r="AU371" s="2">
        <v>19.399999999999999</v>
      </c>
      <c r="AV371" s="2">
        <v>10.576700000000001</v>
      </c>
      <c r="AW371" s="2">
        <v>3.94</v>
      </c>
      <c r="AX371" s="2">
        <v>11.8</v>
      </c>
      <c r="AY371" s="2">
        <v>33.5</v>
      </c>
      <c r="AZ371" s="2">
        <v>26.171299999999999</v>
      </c>
      <c r="BA371" s="2">
        <v>5.19</v>
      </c>
      <c r="BB371" s="2">
        <v>15</v>
      </c>
      <c r="BC371" s="2">
        <v>34.700000000000003</v>
      </c>
      <c r="BD371" s="2">
        <v>45.883099999999999</v>
      </c>
      <c r="BE371" s="4"/>
      <c r="BF371" s="4"/>
    </row>
    <row r="372" spans="1:58" x14ac:dyDescent="0.2">
      <c r="A372" s="29">
        <v>371</v>
      </c>
      <c r="B372" s="7" t="s">
        <v>66</v>
      </c>
      <c r="C372" s="3">
        <v>39935</v>
      </c>
      <c r="D372" s="4" t="s">
        <v>28</v>
      </c>
      <c r="E372" s="4" t="s">
        <v>168</v>
      </c>
      <c r="F372" s="5" t="s">
        <v>193</v>
      </c>
      <c r="G372" s="6">
        <v>0.83958333333333324</v>
      </c>
      <c r="H372" s="6">
        <v>0.91319444444444453</v>
      </c>
      <c r="I372" s="85">
        <f t="shared" si="5"/>
        <v>106.00000000000026</v>
      </c>
      <c r="J372" s="86">
        <f>I372*Segmentos!$D$7*(AH372%)*IF(ISNUMBER(AI372),AI372%,0)</f>
        <v>264236.80000000063</v>
      </c>
      <c r="K372" s="86">
        <f>I372*Segmentos!$D$7*(AL372%)*IF(ISNUMBER(AM372),AM372%,0)</f>
        <v>416707.200000001</v>
      </c>
      <c r="L372" s="4" t="s">
        <v>236</v>
      </c>
      <c r="M372" s="2">
        <v>0.81</v>
      </c>
      <c r="N372" s="2">
        <v>4.5</v>
      </c>
      <c r="O372" s="2">
        <v>17.899999999999999</v>
      </c>
      <c r="P372" s="2">
        <v>61.998199999999997</v>
      </c>
      <c r="Q372" s="2">
        <v>0.78</v>
      </c>
      <c r="R372" s="2">
        <v>1.1000000000000001</v>
      </c>
      <c r="S372" s="2">
        <v>72.7</v>
      </c>
      <c r="T372" s="2">
        <v>9.9185999999999996</v>
      </c>
      <c r="U372" s="2">
        <v>0.86</v>
      </c>
      <c r="V372" s="2">
        <v>5.0999999999999996</v>
      </c>
      <c r="W372" s="2">
        <v>16.899999999999999</v>
      </c>
      <c r="X372" s="2">
        <v>13.8385</v>
      </c>
      <c r="Y372" s="2">
        <v>1.1299999999999999</v>
      </c>
      <c r="Z372" s="2">
        <v>6.3</v>
      </c>
      <c r="AA372" s="2">
        <v>18</v>
      </c>
      <c r="AB372" s="2">
        <v>25.476199999999999</v>
      </c>
      <c r="AC372" s="2">
        <v>0.51</v>
      </c>
      <c r="AD372" s="2">
        <v>4.4000000000000004</v>
      </c>
      <c r="AE372" s="2">
        <v>11.6</v>
      </c>
      <c r="AF372" s="2">
        <v>12.764900000000001</v>
      </c>
      <c r="AG372" s="2">
        <v>0.62</v>
      </c>
      <c r="AH372" s="22">
        <v>3.8</v>
      </c>
      <c r="AI372" s="22">
        <v>16.399999999999999</v>
      </c>
      <c r="AJ372" s="22">
        <v>22.528099999999998</v>
      </c>
      <c r="AK372" s="18">
        <v>0.98</v>
      </c>
      <c r="AL372" s="18">
        <v>5.2</v>
      </c>
      <c r="AM372" s="18">
        <v>18.899999999999999</v>
      </c>
      <c r="AN372" s="2">
        <v>39.470100000000002</v>
      </c>
      <c r="AO372" s="2">
        <v>0.99</v>
      </c>
      <c r="AP372" s="2">
        <v>4.3</v>
      </c>
      <c r="AQ372" s="2">
        <v>23</v>
      </c>
      <c r="AR372" s="2">
        <v>8.2505000000000006</v>
      </c>
      <c r="AS372" s="2">
        <v>0.67</v>
      </c>
      <c r="AT372" s="2">
        <v>4.8</v>
      </c>
      <c r="AU372" s="2">
        <v>14</v>
      </c>
      <c r="AV372" s="2">
        <v>11.255599999999999</v>
      </c>
      <c r="AW372" s="2">
        <v>0.64</v>
      </c>
      <c r="AX372" s="2">
        <v>2.9</v>
      </c>
      <c r="AY372" s="2">
        <v>22</v>
      </c>
      <c r="AZ372" s="2">
        <v>14.1386</v>
      </c>
      <c r="BA372" s="2">
        <v>0.97</v>
      </c>
      <c r="BB372" s="2">
        <v>5.7</v>
      </c>
      <c r="BC372" s="2">
        <v>17.100000000000001</v>
      </c>
      <c r="BD372" s="2">
        <v>28.3535</v>
      </c>
      <c r="BE372" s="4"/>
      <c r="BF372" s="4"/>
    </row>
    <row r="373" spans="1:58" x14ac:dyDescent="0.2">
      <c r="A373" s="29">
        <v>372</v>
      </c>
      <c r="B373" s="7" t="s">
        <v>54</v>
      </c>
      <c r="C373" s="3">
        <v>39935</v>
      </c>
      <c r="D373" s="4" t="s">
        <v>3</v>
      </c>
      <c r="E373" s="4" t="s">
        <v>179</v>
      </c>
      <c r="F373" s="5" t="s">
        <v>193</v>
      </c>
      <c r="G373" s="6">
        <v>0.9159722222222223</v>
      </c>
      <c r="H373" s="6">
        <v>0.98402777777777783</v>
      </c>
      <c r="I373" s="85">
        <f t="shared" si="5"/>
        <v>97.999999999999972</v>
      </c>
      <c r="J373" s="86">
        <f>I373*Segmentos!$D$7*(AH373%)*IF(ISNUMBER(AI373),AI373%,0)</f>
        <v>1876582.3999999997</v>
      </c>
      <c r="K373" s="86">
        <f>I373*Segmentos!$D$7*(AL373%)*IF(ISNUMBER(AM373),AM373%,0)</f>
        <v>2121033.5999999992</v>
      </c>
      <c r="L373" s="4"/>
      <c r="M373" s="2">
        <v>5.1100000000000003</v>
      </c>
      <c r="N373" s="2">
        <v>17.100000000000001</v>
      </c>
      <c r="O373" s="2">
        <v>29.9</v>
      </c>
      <c r="P373" s="2">
        <v>82.375600000000006</v>
      </c>
      <c r="Q373" s="2">
        <v>2.34</v>
      </c>
      <c r="R373" s="2">
        <v>8.5</v>
      </c>
      <c r="S373" s="2">
        <v>27.7</v>
      </c>
      <c r="T373" s="2">
        <v>6.3040000000000003</v>
      </c>
      <c r="U373" s="2">
        <v>2.4500000000000002</v>
      </c>
      <c r="V373" s="2">
        <v>12.4</v>
      </c>
      <c r="W373" s="2">
        <v>19.8</v>
      </c>
      <c r="X373" s="2">
        <v>8.2860999999999994</v>
      </c>
      <c r="Y373" s="2">
        <v>6.04</v>
      </c>
      <c r="Z373" s="2">
        <v>19.7</v>
      </c>
      <c r="AA373" s="2">
        <v>30.7</v>
      </c>
      <c r="AB373" s="2">
        <v>28.769500000000001</v>
      </c>
      <c r="AC373" s="2">
        <v>7.37</v>
      </c>
      <c r="AD373" s="2">
        <v>22.2</v>
      </c>
      <c r="AE373" s="2">
        <v>33.200000000000003</v>
      </c>
      <c r="AF373" s="2">
        <v>39.015999999999998</v>
      </c>
      <c r="AG373" s="2">
        <v>4.79</v>
      </c>
      <c r="AH373" s="22">
        <v>17.600000000000001</v>
      </c>
      <c r="AI373" s="22">
        <v>27.2</v>
      </c>
      <c r="AJ373" s="22">
        <v>36.624600000000001</v>
      </c>
      <c r="AK373" s="18">
        <v>5.4</v>
      </c>
      <c r="AL373" s="18">
        <v>16.7</v>
      </c>
      <c r="AM373" s="18">
        <v>32.4</v>
      </c>
      <c r="AN373" s="2">
        <v>45.750999999999998</v>
      </c>
      <c r="AO373" s="2">
        <v>3.05</v>
      </c>
      <c r="AP373" s="2">
        <v>13.1</v>
      </c>
      <c r="AQ373" s="2">
        <v>23.3</v>
      </c>
      <c r="AR373" s="2">
        <v>5.3775000000000004</v>
      </c>
      <c r="AS373" s="2">
        <v>4.0599999999999996</v>
      </c>
      <c r="AT373" s="2">
        <v>15.5</v>
      </c>
      <c r="AU373" s="2">
        <v>26.2</v>
      </c>
      <c r="AV373" s="2">
        <v>14.4099</v>
      </c>
      <c r="AW373" s="2">
        <v>4.22</v>
      </c>
      <c r="AX373" s="2">
        <v>15.4</v>
      </c>
      <c r="AY373" s="2">
        <v>27.5</v>
      </c>
      <c r="AZ373" s="2">
        <v>19.584800000000001</v>
      </c>
      <c r="BA373" s="2">
        <v>6.96</v>
      </c>
      <c r="BB373" s="2">
        <v>20.5</v>
      </c>
      <c r="BC373" s="2">
        <v>34</v>
      </c>
      <c r="BD373" s="2">
        <v>43.003399999999999</v>
      </c>
      <c r="BE373" s="4"/>
      <c r="BF373" s="4"/>
    </row>
    <row r="374" spans="1:58" x14ac:dyDescent="0.2">
      <c r="A374" s="29">
        <v>373</v>
      </c>
      <c r="B374" s="7" t="s">
        <v>19</v>
      </c>
      <c r="C374" s="3">
        <v>39935</v>
      </c>
      <c r="D374" s="4" t="s">
        <v>17</v>
      </c>
      <c r="E374" s="4" t="s">
        <v>166</v>
      </c>
      <c r="F374" s="5" t="s">
        <v>193</v>
      </c>
      <c r="G374" s="6">
        <v>0.9145833333333333</v>
      </c>
      <c r="H374" s="6">
        <v>0.91666666666666663</v>
      </c>
      <c r="I374" s="85">
        <f t="shared" si="5"/>
        <v>2.9999999999999893</v>
      </c>
      <c r="J374" s="86">
        <f>I374*Segmentos!$D$7*(AH374%)*IF(ISNUMBER(AI374),AI374%,0)</f>
        <v>9068.3999999999687</v>
      </c>
      <c r="K374" s="86">
        <f>I374*Segmentos!$D$7*(AL374%)*IF(ISNUMBER(AM374),AM374%,0)</f>
        <v>5925.5999999999794</v>
      </c>
      <c r="L374" s="4"/>
      <c r="M374" s="2">
        <v>0.61</v>
      </c>
      <c r="N374" s="2">
        <v>0.8</v>
      </c>
      <c r="O374" s="2">
        <v>73.599999999999994</v>
      </c>
      <c r="P374" s="2">
        <v>52.915999999999997</v>
      </c>
      <c r="Q374" s="2">
        <v>0.16</v>
      </c>
      <c r="R374" s="2">
        <v>0.5</v>
      </c>
      <c r="S374" s="2">
        <v>33.299999999999997</v>
      </c>
      <c r="T374" s="2">
        <v>2.3062999999999998</v>
      </c>
      <c r="U374" s="2">
        <v>0.67</v>
      </c>
      <c r="V374" s="2">
        <v>0.7</v>
      </c>
      <c r="W374" s="2">
        <v>100</v>
      </c>
      <c r="X374" s="2">
        <v>12.299099999999999</v>
      </c>
      <c r="Y374" s="2">
        <v>1.1200000000000001</v>
      </c>
      <c r="Z374" s="2">
        <v>1.5</v>
      </c>
      <c r="AA374" s="2">
        <v>75</v>
      </c>
      <c r="AB374" s="2">
        <v>29.003299999999999</v>
      </c>
      <c r="AC374" s="2">
        <v>0.32</v>
      </c>
      <c r="AD374" s="2">
        <v>0.5</v>
      </c>
      <c r="AE374" s="2">
        <v>66.7</v>
      </c>
      <c r="AF374" s="2">
        <v>9.3072999999999997</v>
      </c>
      <c r="AG374" s="2">
        <v>0.75</v>
      </c>
      <c r="AH374" s="22">
        <v>1.1000000000000001</v>
      </c>
      <c r="AI374" s="22">
        <v>68.7</v>
      </c>
      <c r="AJ374" s="22">
        <v>31.309699999999999</v>
      </c>
      <c r="AK374" s="18">
        <v>0.47</v>
      </c>
      <c r="AL374" s="18">
        <v>0.6</v>
      </c>
      <c r="AM374" s="18">
        <v>82.3</v>
      </c>
      <c r="AN374" s="2">
        <v>21.606400000000001</v>
      </c>
      <c r="AO374" s="2">
        <v>0</v>
      </c>
      <c r="AP374" s="2">
        <v>0</v>
      </c>
      <c r="AQ374" s="8" t="s">
        <v>577</v>
      </c>
      <c r="AR374" s="2">
        <v>0</v>
      </c>
      <c r="AS374" s="2">
        <v>0.13</v>
      </c>
      <c r="AT374" s="2">
        <v>0.2</v>
      </c>
      <c r="AU374" s="2">
        <v>66.7</v>
      </c>
      <c r="AV374" s="2">
        <v>2.5733999999999999</v>
      </c>
      <c r="AW374" s="2">
        <v>0</v>
      </c>
      <c r="AX374" s="2">
        <v>0</v>
      </c>
      <c r="AY374" s="8" t="s">
        <v>577</v>
      </c>
      <c r="AZ374" s="2">
        <v>0</v>
      </c>
      <c r="BA374" s="2">
        <v>1.5</v>
      </c>
      <c r="BB374" s="2">
        <v>2</v>
      </c>
      <c r="BC374" s="2">
        <v>74</v>
      </c>
      <c r="BD374" s="2">
        <v>50.342599999999997</v>
      </c>
      <c r="BE374" s="4"/>
      <c r="BF374" s="4"/>
    </row>
    <row r="375" spans="1:58" x14ac:dyDescent="0.2">
      <c r="A375" s="29">
        <v>374</v>
      </c>
      <c r="B375" s="7" t="s">
        <v>2</v>
      </c>
      <c r="C375" s="3">
        <v>39935</v>
      </c>
      <c r="D375" s="4" t="s">
        <v>0</v>
      </c>
      <c r="E375" s="4" t="s">
        <v>164</v>
      </c>
      <c r="F375" s="5" t="s">
        <v>193</v>
      </c>
      <c r="G375" s="6">
        <v>0.875</v>
      </c>
      <c r="H375" s="6">
        <v>0.91527777777777775</v>
      </c>
      <c r="I375" s="85">
        <f t="shared" si="5"/>
        <v>57.999999999999957</v>
      </c>
      <c r="J375" s="86">
        <f>I375*Segmentos!$D$7*(AH375%)*IF(ISNUMBER(AI375),AI375%,0)</f>
        <v>1248623.9999999988</v>
      </c>
      <c r="K375" s="86">
        <f>I375*Segmentos!$D$7*(AL375%)*IF(ISNUMBER(AM375),AM375%,0)</f>
        <v>1136567.9999999988</v>
      </c>
      <c r="L375" s="4"/>
      <c r="M375" s="2">
        <v>5.14</v>
      </c>
      <c r="N375" s="2">
        <v>14.9</v>
      </c>
      <c r="O375" s="2">
        <v>34.5</v>
      </c>
      <c r="P375" s="2">
        <v>88.4221</v>
      </c>
      <c r="Q375" s="2">
        <v>1.4</v>
      </c>
      <c r="R375" s="2">
        <v>5.4</v>
      </c>
      <c r="S375" s="2">
        <v>25.6</v>
      </c>
      <c r="T375" s="2">
        <v>4.0065</v>
      </c>
      <c r="U375" s="2">
        <v>2.59</v>
      </c>
      <c r="V375" s="2">
        <v>11.6</v>
      </c>
      <c r="W375" s="2">
        <v>22.3</v>
      </c>
      <c r="X375" s="2">
        <v>9.3482000000000003</v>
      </c>
      <c r="Y375" s="2">
        <v>4.71</v>
      </c>
      <c r="Z375" s="2">
        <v>16</v>
      </c>
      <c r="AA375" s="2">
        <v>29.5</v>
      </c>
      <c r="AB375" s="2">
        <v>23.945699999999999</v>
      </c>
      <c r="AC375" s="2">
        <v>9.0500000000000007</v>
      </c>
      <c r="AD375" s="2">
        <v>20.8</v>
      </c>
      <c r="AE375" s="2">
        <v>43.4</v>
      </c>
      <c r="AF375" s="2">
        <v>51.1218</v>
      </c>
      <c r="AG375" s="2">
        <v>5.4</v>
      </c>
      <c r="AH375" s="22">
        <v>15.6</v>
      </c>
      <c r="AI375" s="22">
        <v>34.5</v>
      </c>
      <c r="AJ375" s="22">
        <v>44.069600000000001</v>
      </c>
      <c r="AK375" s="18">
        <v>4.9000000000000004</v>
      </c>
      <c r="AL375" s="18">
        <v>14.2</v>
      </c>
      <c r="AM375" s="18">
        <v>34.5</v>
      </c>
      <c r="AN375" s="2">
        <v>44.352499999999999</v>
      </c>
      <c r="AO375" s="2">
        <v>3.72</v>
      </c>
      <c r="AP375" s="2">
        <v>15.1</v>
      </c>
      <c r="AQ375" s="2">
        <v>24.7</v>
      </c>
      <c r="AR375" s="2">
        <v>7.0053999999999998</v>
      </c>
      <c r="AS375" s="2">
        <v>3.89</v>
      </c>
      <c r="AT375" s="2">
        <v>12.9</v>
      </c>
      <c r="AU375" s="2">
        <v>30.2</v>
      </c>
      <c r="AV375" s="2">
        <v>14.7597</v>
      </c>
      <c r="AW375" s="2">
        <v>6.4</v>
      </c>
      <c r="AX375" s="2">
        <v>14.5</v>
      </c>
      <c r="AY375" s="2">
        <v>44.3</v>
      </c>
      <c r="AZ375" s="2">
        <v>31.690200000000001</v>
      </c>
      <c r="BA375" s="2">
        <v>5.31</v>
      </c>
      <c r="BB375" s="2">
        <v>16.3</v>
      </c>
      <c r="BC375" s="2">
        <v>32.5</v>
      </c>
      <c r="BD375" s="2">
        <v>34.966700000000003</v>
      </c>
      <c r="BE375" s="4"/>
      <c r="BF375" s="4"/>
    </row>
    <row r="376" spans="1:58" x14ac:dyDescent="0.2">
      <c r="A376" s="29">
        <v>375</v>
      </c>
      <c r="B376" s="7" t="s">
        <v>16</v>
      </c>
      <c r="C376" s="3">
        <v>39935</v>
      </c>
      <c r="D376" s="4" t="s">
        <v>13</v>
      </c>
      <c r="E376" s="4" t="s">
        <v>166</v>
      </c>
      <c r="F376" s="5" t="s">
        <v>193</v>
      </c>
      <c r="G376" s="6">
        <v>0.91319444444444453</v>
      </c>
      <c r="H376" s="6">
        <v>0.91666666666666663</v>
      </c>
      <c r="I376" s="85">
        <f t="shared" si="5"/>
        <v>4.9999999999998224</v>
      </c>
      <c r="J376" s="86">
        <f>I376*Segmentos!$D$7*(AH376%)*IF(ISNUMBER(AI376),AI376%,0)</f>
        <v>77251.99999999725</v>
      </c>
      <c r="K376" s="86">
        <f>I376*Segmentos!$D$7*(AL376%)*IF(ISNUMBER(AM376),AM376%,0)</f>
        <v>131471.99999999534</v>
      </c>
      <c r="L376" s="4"/>
      <c r="M376" s="2">
        <v>5.28</v>
      </c>
      <c r="N376" s="2">
        <v>7.3</v>
      </c>
      <c r="O376" s="2">
        <v>72.400000000000006</v>
      </c>
      <c r="P376" s="2">
        <v>88.620400000000004</v>
      </c>
      <c r="Q376" s="2">
        <v>2.62</v>
      </c>
      <c r="R376" s="2">
        <v>3.2</v>
      </c>
      <c r="S376" s="2">
        <v>82</v>
      </c>
      <c r="T376" s="2">
        <v>7.3531000000000004</v>
      </c>
      <c r="U376" s="2">
        <v>3.78</v>
      </c>
      <c r="V376" s="2">
        <v>6.3</v>
      </c>
      <c r="W376" s="2">
        <v>59.5</v>
      </c>
      <c r="X376" s="2">
        <v>13.308299999999999</v>
      </c>
      <c r="Y376" s="2">
        <v>5.34</v>
      </c>
      <c r="Z376" s="2">
        <v>7</v>
      </c>
      <c r="AA376" s="2">
        <v>75.7</v>
      </c>
      <c r="AB376" s="2">
        <v>26.4693</v>
      </c>
      <c r="AC376" s="2">
        <v>7.53</v>
      </c>
      <c r="AD376" s="2">
        <v>10.199999999999999</v>
      </c>
      <c r="AE376" s="2">
        <v>73.900000000000006</v>
      </c>
      <c r="AF376" s="2">
        <v>41.489699999999999</v>
      </c>
      <c r="AG376" s="2">
        <v>3.87</v>
      </c>
      <c r="AH376" s="22">
        <v>6.2</v>
      </c>
      <c r="AI376" s="22">
        <v>62.3</v>
      </c>
      <c r="AJ376" s="22">
        <v>30.874700000000001</v>
      </c>
      <c r="AK376" s="18">
        <v>6.54</v>
      </c>
      <c r="AL376" s="18">
        <v>8.3000000000000007</v>
      </c>
      <c r="AM376" s="18">
        <v>79.2</v>
      </c>
      <c r="AN376" s="2">
        <v>57.745800000000003</v>
      </c>
      <c r="AO376" s="2">
        <v>2.92</v>
      </c>
      <c r="AP376" s="2">
        <v>4.4000000000000004</v>
      </c>
      <c r="AQ376" s="2">
        <v>66</v>
      </c>
      <c r="AR376" s="2">
        <v>5.3673000000000002</v>
      </c>
      <c r="AS376" s="2">
        <v>4.67</v>
      </c>
      <c r="AT376" s="2">
        <v>6.3</v>
      </c>
      <c r="AU376" s="2">
        <v>74.2</v>
      </c>
      <c r="AV376" s="2">
        <v>17.2624</v>
      </c>
      <c r="AW376" s="2">
        <v>6.38</v>
      </c>
      <c r="AX376" s="2">
        <v>8</v>
      </c>
      <c r="AY376" s="2">
        <v>79.7</v>
      </c>
      <c r="AZ376" s="2">
        <v>30.802399999999999</v>
      </c>
      <c r="BA376" s="2">
        <v>5.47</v>
      </c>
      <c r="BB376" s="2">
        <v>8.1</v>
      </c>
      <c r="BC376" s="2">
        <v>67.2</v>
      </c>
      <c r="BD376" s="2">
        <v>35.188400000000001</v>
      </c>
      <c r="BE376" s="4"/>
      <c r="BF376" s="4"/>
    </row>
    <row r="377" spans="1:58" x14ac:dyDescent="0.2">
      <c r="A377" s="29">
        <v>376</v>
      </c>
      <c r="B377" s="7" t="s">
        <v>72</v>
      </c>
      <c r="C377" s="3">
        <v>39935</v>
      </c>
      <c r="D377" s="4" t="s">
        <v>21</v>
      </c>
      <c r="E377" s="4" t="s">
        <v>175</v>
      </c>
      <c r="F377" s="5" t="s">
        <v>193</v>
      </c>
      <c r="G377" s="6">
        <v>0.89930555555555547</v>
      </c>
      <c r="H377" s="6">
        <v>0.91805555555555562</v>
      </c>
      <c r="I377" s="85">
        <f t="shared" si="5"/>
        <v>27.000000000000224</v>
      </c>
      <c r="J377" s="86">
        <f>I377*Segmentos!$D$7*(AH377%)*IF(ISNUMBER(AI377),AI377%,0)</f>
        <v>11664.000000000096</v>
      </c>
      <c r="K377" s="86">
        <f>I377*Segmentos!$D$7*(AL377%)*IF(ISNUMBER(AM377),AM377%,0)</f>
        <v>17107.200000000143</v>
      </c>
      <c r="L377" s="4"/>
      <c r="M377" s="2">
        <v>0.13</v>
      </c>
      <c r="N377" s="2">
        <v>1</v>
      </c>
      <c r="O377" s="2">
        <v>13.3</v>
      </c>
      <c r="P377" s="2">
        <v>72.762299999999996</v>
      </c>
      <c r="Q377" s="2">
        <v>0</v>
      </c>
      <c r="R377" s="2">
        <v>0</v>
      </c>
      <c r="S377" s="8" t="s">
        <v>577</v>
      </c>
      <c r="T377" s="2">
        <v>0</v>
      </c>
      <c r="U377" s="2">
        <v>0.28000000000000003</v>
      </c>
      <c r="V377" s="2">
        <v>1.6</v>
      </c>
      <c r="W377" s="2">
        <v>17.8</v>
      </c>
      <c r="X377" s="2">
        <v>31.915299999999998</v>
      </c>
      <c r="Y377" s="2">
        <v>0.17</v>
      </c>
      <c r="Z377" s="2">
        <v>0.9</v>
      </c>
      <c r="AA377" s="2">
        <v>17.7</v>
      </c>
      <c r="AB377" s="2">
        <v>26.5777</v>
      </c>
      <c r="AC377" s="2">
        <v>0.08</v>
      </c>
      <c r="AD377" s="2">
        <v>1.2</v>
      </c>
      <c r="AE377" s="2">
        <v>6.6</v>
      </c>
      <c r="AF377" s="2">
        <v>14.269299999999999</v>
      </c>
      <c r="AG377" s="2">
        <v>0.11</v>
      </c>
      <c r="AH377" s="22">
        <v>0.8</v>
      </c>
      <c r="AI377" s="22">
        <v>13.5</v>
      </c>
      <c r="AJ377" s="22">
        <v>27.364699999999999</v>
      </c>
      <c r="AK377" s="18">
        <v>0.16</v>
      </c>
      <c r="AL377" s="18">
        <v>1.2</v>
      </c>
      <c r="AM377" s="18">
        <v>13.2</v>
      </c>
      <c r="AN377" s="2">
        <v>45.397500000000001</v>
      </c>
      <c r="AO377" s="2">
        <v>0</v>
      </c>
      <c r="AP377" s="2">
        <v>0</v>
      </c>
      <c r="AQ377" s="8" t="s">
        <v>577</v>
      </c>
      <c r="AR377" s="2">
        <v>0</v>
      </c>
      <c r="AS377" s="2">
        <v>0.06</v>
      </c>
      <c r="AT377" s="2">
        <v>1.3</v>
      </c>
      <c r="AU377" s="2">
        <v>4.5</v>
      </c>
      <c r="AV377" s="2">
        <v>6.6783000000000001</v>
      </c>
      <c r="AW377" s="2">
        <v>0.02</v>
      </c>
      <c r="AX377" s="2">
        <v>0.6</v>
      </c>
      <c r="AY377" s="2">
        <v>3.7</v>
      </c>
      <c r="AZ377" s="2">
        <v>3.4293</v>
      </c>
      <c r="BA377" s="2">
        <v>0.3</v>
      </c>
      <c r="BB377" s="2">
        <v>1.5</v>
      </c>
      <c r="BC377" s="2">
        <v>20.6</v>
      </c>
      <c r="BD377" s="2">
        <v>62.654600000000002</v>
      </c>
      <c r="BE377" s="4"/>
      <c r="BF377" s="4"/>
    </row>
    <row r="378" spans="1:58" x14ac:dyDescent="0.2">
      <c r="A378" s="29">
        <v>377</v>
      </c>
      <c r="B378" s="7" t="s">
        <v>39</v>
      </c>
      <c r="C378" s="3">
        <v>39936</v>
      </c>
      <c r="D378" s="4" t="s">
        <v>0</v>
      </c>
      <c r="E378" s="4" t="s">
        <v>174</v>
      </c>
      <c r="F378" s="5" t="s">
        <v>194</v>
      </c>
      <c r="G378" s="6">
        <v>0.91666666666666663</v>
      </c>
      <c r="H378" s="6">
        <v>2.7777777777777776E-2</v>
      </c>
      <c r="I378" s="85">
        <f t="shared" si="5"/>
        <v>160.00000000000006</v>
      </c>
      <c r="J378" s="86">
        <f>I378*Segmentos!$D$7*(AH378%)*IF(ISNUMBER(AI378),AI378%,0)</f>
        <v>4059072.0000000014</v>
      </c>
      <c r="K378" s="86">
        <f>I378*Segmentos!$D$7*(AL378%)*IF(ISNUMBER(AM378),AM378%,0)</f>
        <v>7648576.0000000028</v>
      </c>
      <c r="L378" s="4"/>
      <c r="M378" s="2">
        <v>9.2799999999999994</v>
      </c>
      <c r="N378" s="2">
        <v>28.2</v>
      </c>
      <c r="O378" s="2">
        <v>33</v>
      </c>
      <c r="P378" s="2">
        <v>86.466099999999997</v>
      </c>
      <c r="Q378" s="2">
        <v>6.55</v>
      </c>
      <c r="R378" s="2">
        <v>23.8</v>
      </c>
      <c r="S378" s="2">
        <v>27.5</v>
      </c>
      <c r="T378" s="2">
        <v>10.1808</v>
      </c>
      <c r="U378" s="2">
        <v>9.75</v>
      </c>
      <c r="V378" s="2">
        <v>32.200000000000003</v>
      </c>
      <c r="W378" s="2">
        <v>30.3</v>
      </c>
      <c r="X378" s="2">
        <v>19.040299999999998</v>
      </c>
      <c r="Y378" s="2">
        <v>9.0299999999999994</v>
      </c>
      <c r="Z378" s="2">
        <v>27.8</v>
      </c>
      <c r="AA378" s="2">
        <v>32.5</v>
      </c>
      <c r="AB378" s="2">
        <v>24.839400000000001</v>
      </c>
      <c r="AC378" s="2">
        <v>10.6</v>
      </c>
      <c r="AD378" s="2">
        <v>28.1</v>
      </c>
      <c r="AE378" s="2">
        <v>37.700000000000003</v>
      </c>
      <c r="AF378" s="2">
        <v>32.405700000000003</v>
      </c>
      <c r="AG378" s="2">
        <v>6.34</v>
      </c>
      <c r="AH378" s="22">
        <v>24.3</v>
      </c>
      <c r="AI378" s="22">
        <v>26.1</v>
      </c>
      <c r="AJ378" s="22">
        <v>28.024999999999999</v>
      </c>
      <c r="AK378" s="18">
        <v>11.94</v>
      </c>
      <c r="AL378" s="18">
        <v>31.7</v>
      </c>
      <c r="AM378" s="18">
        <v>37.700000000000003</v>
      </c>
      <c r="AN378" s="2">
        <v>58.441099999999999</v>
      </c>
      <c r="AO378" s="2">
        <v>6.09</v>
      </c>
      <c r="AP378" s="2">
        <v>21.5</v>
      </c>
      <c r="AQ378" s="2">
        <v>28.4</v>
      </c>
      <c r="AR378" s="2">
        <v>6.1976000000000004</v>
      </c>
      <c r="AS378" s="2">
        <v>8.48</v>
      </c>
      <c r="AT378" s="2">
        <v>23.3</v>
      </c>
      <c r="AU378" s="2">
        <v>36.5</v>
      </c>
      <c r="AV378" s="2">
        <v>17.4056</v>
      </c>
      <c r="AW378" s="2">
        <v>8.92</v>
      </c>
      <c r="AX378" s="2">
        <v>29</v>
      </c>
      <c r="AY378" s="2">
        <v>30.8</v>
      </c>
      <c r="AZ378" s="2">
        <v>23.873200000000001</v>
      </c>
      <c r="BA378" s="2">
        <v>10.93</v>
      </c>
      <c r="BB378" s="2">
        <v>32.299999999999997</v>
      </c>
      <c r="BC378" s="2">
        <v>33.9</v>
      </c>
      <c r="BD378" s="2">
        <v>38.989699999999999</v>
      </c>
      <c r="BE378" s="4"/>
      <c r="BF378" s="4"/>
    </row>
    <row r="379" spans="1:58" x14ac:dyDescent="0.2">
      <c r="A379" s="29">
        <v>378</v>
      </c>
      <c r="B379" s="7" t="s">
        <v>77</v>
      </c>
      <c r="C379" s="3">
        <v>39936</v>
      </c>
      <c r="D379" s="4" t="s">
        <v>13</v>
      </c>
      <c r="E379" s="4" t="s">
        <v>164</v>
      </c>
      <c r="F379" s="5" t="s">
        <v>194</v>
      </c>
      <c r="G379" s="6">
        <v>0.875</v>
      </c>
      <c r="H379" s="6">
        <v>0.91388888888888886</v>
      </c>
      <c r="I379" s="85">
        <f t="shared" si="5"/>
        <v>55.999999999999957</v>
      </c>
      <c r="J379" s="86">
        <f>I379*Segmentos!$D$7*(AH379%)*IF(ISNUMBER(AI379),AI379%,0)</f>
        <v>1512470.3999999987</v>
      </c>
      <c r="K379" s="86">
        <f>I379*Segmentos!$D$7*(AL379%)*IF(ISNUMBER(AM379),AM379%,0)</f>
        <v>1797017.5999999985</v>
      </c>
      <c r="L379" s="4"/>
      <c r="M379" s="2">
        <v>7.42</v>
      </c>
      <c r="N379" s="2">
        <v>19.8</v>
      </c>
      <c r="O379" s="2">
        <v>37.5</v>
      </c>
      <c r="P379" s="2">
        <v>90.353399999999993</v>
      </c>
      <c r="Q379" s="2">
        <v>4.1500000000000004</v>
      </c>
      <c r="R379" s="2">
        <v>11.2</v>
      </c>
      <c r="S379" s="2">
        <v>36.9</v>
      </c>
      <c r="T379" s="2">
        <v>8.4263999999999992</v>
      </c>
      <c r="U379" s="2">
        <v>5.52</v>
      </c>
      <c r="V379" s="2">
        <v>16.7</v>
      </c>
      <c r="W379" s="2">
        <v>33.1</v>
      </c>
      <c r="X379" s="2">
        <v>14.0844</v>
      </c>
      <c r="Y379" s="2">
        <v>5.77</v>
      </c>
      <c r="Z379" s="2">
        <v>19.600000000000001</v>
      </c>
      <c r="AA379" s="2">
        <v>29.5</v>
      </c>
      <c r="AB379" s="2">
        <v>20.7682</v>
      </c>
      <c r="AC379" s="2">
        <v>11.77</v>
      </c>
      <c r="AD379" s="2">
        <v>26.2</v>
      </c>
      <c r="AE379" s="2">
        <v>44.9</v>
      </c>
      <c r="AF379" s="2">
        <v>47.074300000000001</v>
      </c>
      <c r="AG379" s="2">
        <v>6.75</v>
      </c>
      <c r="AH379" s="22">
        <v>21.3</v>
      </c>
      <c r="AI379" s="22">
        <v>31.7</v>
      </c>
      <c r="AJ379" s="22">
        <v>39.023800000000001</v>
      </c>
      <c r="AK379" s="18">
        <v>8.02</v>
      </c>
      <c r="AL379" s="18">
        <v>18.399999999999999</v>
      </c>
      <c r="AM379" s="18">
        <v>43.6</v>
      </c>
      <c r="AN379" s="2">
        <v>51.329599999999999</v>
      </c>
      <c r="AO379" s="2">
        <v>5.81</v>
      </c>
      <c r="AP379" s="2">
        <v>15</v>
      </c>
      <c r="AQ379" s="2">
        <v>38.700000000000003</v>
      </c>
      <c r="AR379" s="2">
        <v>7.7367999999999997</v>
      </c>
      <c r="AS379" s="2">
        <v>6.72</v>
      </c>
      <c r="AT379" s="2">
        <v>18.399999999999999</v>
      </c>
      <c r="AU379" s="2">
        <v>36.6</v>
      </c>
      <c r="AV379" s="2">
        <v>18.037400000000002</v>
      </c>
      <c r="AW379" s="2">
        <v>7.58</v>
      </c>
      <c r="AX379" s="2">
        <v>19.3</v>
      </c>
      <c r="AY379" s="2">
        <v>39.200000000000003</v>
      </c>
      <c r="AZ379" s="2">
        <v>26.539200000000001</v>
      </c>
      <c r="BA379" s="2">
        <v>8.16</v>
      </c>
      <c r="BB379" s="2">
        <v>22.3</v>
      </c>
      <c r="BC379" s="2">
        <v>36.6</v>
      </c>
      <c r="BD379" s="2">
        <v>38.04</v>
      </c>
      <c r="BE379" s="4"/>
      <c r="BF379" s="4"/>
    </row>
    <row r="380" spans="1:58" x14ac:dyDescent="0.2">
      <c r="A380" s="29">
        <v>379</v>
      </c>
      <c r="B380" s="7" t="s">
        <v>73</v>
      </c>
      <c r="C380" s="3">
        <v>39936</v>
      </c>
      <c r="D380" s="4" t="s">
        <v>21</v>
      </c>
      <c r="E380" s="4" t="s">
        <v>170</v>
      </c>
      <c r="F380" s="5" t="s">
        <v>194</v>
      </c>
      <c r="G380" s="6">
        <v>0.88263888888888886</v>
      </c>
      <c r="H380" s="6">
        <v>0.89722222222222225</v>
      </c>
      <c r="I380" s="85">
        <f t="shared" si="5"/>
        <v>21.000000000000085</v>
      </c>
      <c r="J380" s="86">
        <f>I380*Segmentos!$D$7*(AH380%)*IF(ISNUMBER(AI380),AI380%,0)</f>
        <v>2394.0000000000095</v>
      </c>
      <c r="K380" s="86">
        <f>I380*Segmentos!$D$7*(AL380%)*IF(ISNUMBER(AM380),AM380%,0)</f>
        <v>5745.6000000000231</v>
      </c>
      <c r="L380" s="4"/>
      <c r="M380" s="2">
        <v>0.05</v>
      </c>
      <c r="N380" s="2">
        <v>0.6</v>
      </c>
      <c r="O380" s="2">
        <v>8</v>
      </c>
      <c r="P380" s="2">
        <v>18.386600000000001</v>
      </c>
      <c r="Q380" s="2">
        <v>0.06</v>
      </c>
      <c r="R380" s="2">
        <v>0.4</v>
      </c>
      <c r="S380" s="2">
        <v>14.3</v>
      </c>
      <c r="T380" s="2">
        <v>3.8220999999999998</v>
      </c>
      <c r="U380" s="2">
        <v>0.02</v>
      </c>
      <c r="V380" s="2">
        <v>0.5</v>
      </c>
      <c r="W380" s="2">
        <v>4.8</v>
      </c>
      <c r="X380" s="2">
        <v>1.9579</v>
      </c>
      <c r="Y380" s="2">
        <v>7.0000000000000007E-2</v>
      </c>
      <c r="Z380" s="2">
        <v>0.7</v>
      </c>
      <c r="AA380" s="2">
        <v>11.3</v>
      </c>
      <c r="AB380" s="2">
        <v>8.4341000000000008</v>
      </c>
      <c r="AC380" s="2">
        <v>0.03</v>
      </c>
      <c r="AD380" s="2">
        <v>0.7</v>
      </c>
      <c r="AE380" s="2">
        <v>4.8</v>
      </c>
      <c r="AF380" s="2">
        <v>4.1725000000000003</v>
      </c>
      <c r="AG380" s="2">
        <v>0.02</v>
      </c>
      <c r="AH380" s="22">
        <v>0.3</v>
      </c>
      <c r="AI380" s="22">
        <v>9.5</v>
      </c>
      <c r="AJ380" s="22">
        <v>4.3974000000000002</v>
      </c>
      <c r="AK380" s="18">
        <v>7.0000000000000007E-2</v>
      </c>
      <c r="AL380" s="18">
        <v>0.9</v>
      </c>
      <c r="AM380" s="18">
        <v>7.6</v>
      </c>
      <c r="AN380" s="2">
        <v>13.989100000000001</v>
      </c>
      <c r="AO380" s="2">
        <v>0</v>
      </c>
      <c r="AP380" s="2">
        <v>0</v>
      </c>
      <c r="AQ380" s="8" t="s">
        <v>577</v>
      </c>
      <c r="AR380" s="2">
        <v>0</v>
      </c>
      <c r="AS380" s="2">
        <v>0</v>
      </c>
      <c r="AT380" s="2">
        <v>0</v>
      </c>
      <c r="AU380" s="8" t="s">
        <v>577</v>
      </c>
      <c r="AV380" s="2">
        <v>0</v>
      </c>
      <c r="AW380" s="2">
        <v>0.13</v>
      </c>
      <c r="AX380" s="2">
        <v>1.3</v>
      </c>
      <c r="AY380" s="2">
        <v>10</v>
      </c>
      <c r="AZ380" s="2">
        <v>14.214</v>
      </c>
      <c r="BA380" s="2">
        <v>0.03</v>
      </c>
      <c r="BB380" s="2">
        <v>0.6</v>
      </c>
      <c r="BC380" s="2">
        <v>4.8</v>
      </c>
      <c r="BD380" s="2">
        <v>4.1725000000000003</v>
      </c>
      <c r="BE380" s="4"/>
      <c r="BF380" s="4"/>
    </row>
    <row r="381" spans="1:58" x14ac:dyDescent="0.2">
      <c r="A381" s="29">
        <v>380</v>
      </c>
      <c r="B381" s="7" t="s">
        <v>5</v>
      </c>
      <c r="C381" s="3">
        <v>39936</v>
      </c>
      <c r="D381" s="4" t="s">
        <v>3</v>
      </c>
      <c r="E381" s="4" t="s">
        <v>164</v>
      </c>
      <c r="F381" s="5" t="s">
        <v>194</v>
      </c>
      <c r="G381" s="6">
        <v>0.87430555555555556</v>
      </c>
      <c r="H381" s="6">
        <v>0.91805555555555562</v>
      </c>
      <c r="I381" s="85">
        <f t="shared" si="5"/>
        <v>63.000000000000099</v>
      </c>
      <c r="J381" s="86">
        <f>I381*Segmentos!$D$7*(AH381%)*IF(ISNUMBER(AI381),AI381%,0)</f>
        <v>1744596.0000000028</v>
      </c>
      <c r="K381" s="86">
        <f>I381*Segmentos!$D$7*(AL381%)*IF(ISNUMBER(AM381),AM381%,0)</f>
        <v>1880827.200000003</v>
      </c>
      <c r="L381" s="4"/>
      <c r="M381" s="2">
        <v>7.22</v>
      </c>
      <c r="N381" s="2">
        <v>20.100000000000001</v>
      </c>
      <c r="O381" s="2">
        <v>35.9</v>
      </c>
      <c r="P381" s="2">
        <v>83.465900000000005</v>
      </c>
      <c r="Q381" s="2">
        <v>2.2799999999999998</v>
      </c>
      <c r="R381" s="2">
        <v>11</v>
      </c>
      <c r="S381" s="2">
        <v>20.7</v>
      </c>
      <c r="T381" s="2">
        <v>4.3951000000000002</v>
      </c>
      <c r="U381" s="2">
        <v>5.07</v>
      </c>
      <c r="V381" s="2">
        <v>18.2</v>
      </c>
      <c r="W381" s="2">
        <v>27.9</v>
      </c>
      <c r="X381" s="2">
        <v>12.2761</v>
      </c>
      <c r="Y381" s="2">
        <v>8.3000000000000007</v>
      </c>
      <c r="Z381" s="2">
        <v>23.1</v>
      </c>
      <c r="AA381" s="2">
        <v>35.9</v>
      </c>
      <c r="AB381" s="2">
        <v>28.317799999999998</v>
      </c>
      <c r="AC381" s="2">
        <v>10.14</v>
      </c>
      <c r="AD381" s="2">
        <v>23.3</v>
      </c>
      <c r="AE381" s="2">
        <v>43.6</v>
      </c>
      <c r="AF381" s="2">
        <v>38.476799999999997</v>
      </c>
      <c r="AG381" s="2">
        <v>6.93</v>
      </c>
      <c r="AH381" s="22">
        <v>21.5</v>
      </c>
      <c r="AI381" s="22">
        <v>32.200000000000003</v>
      </c>
      <c r="AJ381" s="22">
        <v>37.988799999999998</v>
      </c>
      <c r="AK381" s="18">
        <v>7.48</v>
      </c>
      <c r="AL381" s="18">
        <v>18.8</v>
      </c>
      <c r="AM381" s="18">
        <v>39.700000000000003</v>
      </c>
      <c r="AN381" s="2">
        <v>45.4771</v>
      </c>
      <c r="AO381" s="2">
        <v>2.44</v>
      </c>
      <c r="AP381" s="2">
        <v>12.6</v>
      </c>
      <c r="AQ381" s="2">
        <v>19.3</v>
      </c>
      <c r="AR381" s="2">
        <v>3.0828000000000002</v>
      </c>
      <c r="AS381" s="2">
        <v>5.87</v>
      </c>
      <c r="AT381" s="2">
        <v>16.899999999999999</v>
      </c>
      <c r="AU381" s="2">
        <v>34.799999999999997</v>
      </c>
      <c r="AV381" s="2">
        <v>14.9581</v>
      </c>
      <c r="AW381" s="2">
        <v>8.61</v>
      </c>
      <c r="AX381" s="2">
        <v>23.3</v>
      </c>
      <c r="AY381" s="2">
        <v>37</v>
      </c>
      <c r="AZ381" s="2">
        <v>28.616599999999998</v>
      </c>
      <c r="BA381" s="2">
        <v>8.31</v>
      </c>
      <c r="BB381" s="2">
        <v>21.7</v>
      </c>
      <c r="BC381" s="2">
        <v>38.299999999999997</v>
      </c>
      <c r="BD381" s="2">
        <v>36.808300000000003</v>
      </c>
      <c r="BE381" s="4"/>
      <c r="BF381" s="4"/>
    </row>
    <row r="382" spans="1:58" x14ac:dyDescent="0.2">
      <c r="A382" s="29">
        <v>381</v>
      </c>
      <c r="B382" s="7" t="s">
        <v>49</v>
      </c>
      <c r="C382" s="3">
        <v>39936</v>
      </c>
      <c r="D382" s="4" t="s">
        <v>3</v>
      </c>
      <c r="E382" s="4" t="s">
        <v>168</v>
      </c>
      <c r="F382" s="5" t="s">
        <v>194</v>
      </c>
      <c r="G382" s="6">
        <v>0.81180555555555556</v>
      </c>
      <c r="H382" s="6">
        <v>0.87430555555555556</v>
      </c>
      <c r="I382" s="85">
        <f t="shared" si="5"/>
        <v>90</v>
      </c>
      <c r="J382" s="86">
        <f>I382*Segmentos!$D$7*(AH382%)*IF(ISNUMBER(AI382),AI382%,0)</f>
        <v>791208</v>
      </c>
      <c r="K382" s="86">
        <f>I382*Segmentos!$D$7*(AL382%)*IF(ISNUMBER(AM382),AM382%,0)</f>
        <v>848555.99999999988</v>
      </c>
      <c r="L382" s="4" t="s">
        <v>239</v>
      </c>
      <c r="M382" s="2">
        <v>2.2799999999999998</v>
      </c>
      <c r="N382" s="2">
        <v>9.8000000000000007</v>
      </c>
      <c r="O382" s="2">
        <v>23.3</v>
      </c>
      <c r="P382" s="2">
        <v>84.622</v>
      </c>
      <c r="Q382" s="2">
        <v>1.17</v>
      </c>
      <c r="R382" s="2">
        <v>6.2</v>
      </c>
      <c r="S382" s="2">
        <v>19</v>
      </c>
      <c r="T382" s="2">
        <v>7.2656999999999998</v>
      </c>
      <c r="U382" s="2">
        <v>1.36</v>
      </c>
      <c r="V382" s="2">
        <v>8.4</v>
      </c>
      <c r="W382" s="2">
        <v>16.2</v>
      </c>
      <c r="X382" s="2">
        <v>10.535600000000001</v>
      </c>
      <c r="Y382" s="2">
        <v>2.74</v>
      </c>
      <c r="Z382" s="2">
        <v>10.3</v>
      </c>
      <c r="AA382" s="2">
        <v>26.6</v>
      </c>
      <c r="AB382" s="2">
        <v>29.981400000000001</v>
      </c>
      <c r="AC382" s="2">
        <v>3.03</v>
      </c>
      <c r="AD382" s="2">
        <v>12.1</v>
      </c>
      <c r="AE382" s="2">
        <v>25</v>
      </c>
      <c r="AF382" s="2">
        <v>36.839399999999998</v>
      </c>
      <c r="AG382" s="2">
        <v>2.2000000000000002</v>
      </c>
      <c r="AH382" s="22">
        <v>9.9</v>
      </c>
      <c r="AI382" s="22">
        <v>22.2</v>
      </c>
      <c r="AJ382" s="22">
        <v>38.741900000000001</v>
      </c>
      <c r="AK382" s="18">
        <v>2.36</v>
      </c>
      <c r="AL382" s="18">
        <v>9.6999999999999993</v>
      </c>
      <c r="AM382" s="18">
        <v>24.3</v>
      </c>
      <c r="AN382" s="2">
        <v>45.880099999999999</v>
      </c>
      <c r="AO382" s="2">
        <v>0.36</v>
      </c>
      <c r="AP382" s="2">
        <v>3.1</v>
      </c>
      <c r="AQ382" s="2">
        <v>11.8</v>
      </c>
      <c r="AR382" s="2">
        <v>1.4735</v>
      </c>
      <c r="AS382" s="2">
        <v>1.49</v>
      </c>
      <c r="AT382" s="2">
        <v>7.9</v>
      </c>
      <c r="AU382" s="2">
        <v>18.7</v>
      </c>
      <c r="AV382" s="2">
        <v>12.155200000000001</v>
      </c>
      <c r="AW382" s="2">
        <v>3.86</v>
      </c>
      <c r="AX382" s="2">
        <v>9.9</v>
      </c>
      <c r="AY382" s="2">
        <v>38.799999999999997</v>
      </c>
      <c r="AZ382" s="2">
        <v>41.085700000000003</v>
      </c>
      <c r="BA382" s="2">
        <v>2.11</v>
      </c>
      <c r="BB382" s="2">
        <v>12.7</v>
      </c>
      <c r="BC382" s="2">
        <v>16.600000000000001</v>
      </c>
      <c r="BD382" s="2">
        <v>29.907599999999999</v>
      </c>
      <c r="BE382" s="4"/>
      <c r="BF382" s="4"/>
    </row>
    <row r="383" spans="1:58" x14ac:dyDescent="0.2">
      <c r="A383" s="29">
        <v>382</v>
      </c>
      <c r="B383" s="7" t="s">
        <v>9</v>
      </c>
      <c r="C383" s="3">
        <v>39936</v>
      </c>
      <c r="D383" s="4" t="s">
        <v>8</v>
      </c>
      <c r="E383" s="4" t="s">
        <v>168</v>
      </c>
      <c r="F383" s="5" t="s">
        <v>194</v>
      </c>
      <c r="G383" s="6">
        <v>0.77708333333333324</v>
      </c>
      <c r="H383" s="6">
        <v>0.875</v>
      </c>
      <c r="I383" s="85">
        <f t="shared" si="5"/>
        <v>141.00000000000014</v>
      </c>
      <c r="J383" s="86">
        <f>I383*Segmentos!$D$7*(AH383%)*IF(ISNUMBER(AI383),AI383%,0)</f>
        <v>3964356.0000000047</v>
      </c>
      <c r="K383" s="86">
        <f>I383*Segmentos!$D$7*(AL383%)*IF(ISNUMBER(AM383),AM383%,0)</f>
        <v>2878543.2000000025</v>
      </c>
      <c r="L383" s="4" t="s">
        <v>238</v>
      </c>
      <c r="M383" s="2">
        <v>6.01</v>
      </c>
      <c r="N383" s="2">
        <v>18.3</v>
      </c>
      <c r="O383" s="2">
        <v>32.9</v>
      </c>
      <c r="P383" s="2">
        <v>78.393199999999993</v>
      </c>
      <c r="Q383" s="2">
        <v>3.14</v>
      </c>
      <c r="R383" s="2">
        <v>8.4</v>
      </c>
      <c r="S383" s="2">
        <v>37.4</v>
      </c>
      <c r="T383" s="2">
        <v>6.8230000000000004</v>
      </c>
      <c r="U383" s="2">
        <v>4.34</v>
      </c>
      <c r="V383" s="2">
        <v>14.5</v>
      </c>
      <c r="W383" s="2">
        <v>29.8</v>
      </c>
      <c r="X383" s="2">
        <v>11.8475</v>
      </c>
      <c r="Y383" s="2">
        <v>7.45</v>
      </c>
      <c r="Z383" s="2">
        <v>20.9</v>
      </c>
      <c r="AA383" s="2">
        <v>35.6</v>
      </c>
      <c r="AB383" s="2">
        <v>28.672999999999998</v>
      </c>
      <c r="AC383" s="2">
        <v>7.26</v>
      </c>
      <c r="AD383" s="2">
        <v>23.3</v>
      </c>
      <c r="AE383" s="2">
        <v>31.2</v>
      </c>
      <c r="AF383" s="2">
        <v>31.049700000000001</v>
      </c>
      <c r="AG383" s="2">
        <v>7.01</v>
      </c>
      <c r="AH383" s="22">
        <v>19.8</v>
      </c>
      <c r="AI383" s="22">
        <v>35.5</v>
      </c>
      <c r="AJ383" s="22">
        <v>43.360300000000002</v>
      </c>
      <c r="AK383" s="18">
        <v>5.1100000000000003</v>
      </c>
      <c r="AL383" s="18">
        <v>16.899999999999999</v>
      </c>
      <c r="AM383" s="18">
        <v>30.2</v>
      </c>
      <c r="AN383" s="2">
        <v>35.033000000000001</v>
      </c>
      <c r="AO383" s="2">
        <v>1.84</v>
      </c>
      <c r="AP383" s="2">
        <v>8.6999999999999993</v>
      </c>
      <c r="AQ383" s="2">
        <v>21.1</v>
      </c>
      <c r="AR383" s="2">
        <v>2.6263999999999998</v>
      </c>
      <c r="AS383" s="2">
        <v>3.96</v>
      </c>
      <c r="AT383" s="2">
        <v>13.2</v>
      </c>
      <c r="AU383" s="2">
        <v>29.9</v>
      </c>
      <c r="AV383" s="2">
        <v>11.3567</v>
      </c>
      <c r="AW383" s="2">
        <v>6.1</v>
      </c>
      <c r="AX383" s="2">
        <v>20.100000000000001</v>
      </c>
      <c r="AY383" s="2">
        <v>30.4</v>
      </c>
      <c r="AZ383" s="2">
        <v>22.873200000000001</v>
      </c>
      <c r="BA383" s="2">
        <v>8.32</v>
      </c>
      <c r="BB383" s="2">
        <v>22.5</v>
      </c>
      <c r="BC383" s="2">
        <v>37</v>
      </c>
      <c r="BD383" s="2">
        <v>41.536900000000003</v>
      </c>
      <c r="BE383" s="4"/>
      <c r="BF383" s="4"/>
    </row>
    <row r="384" spans="1:58" x14ac:dyDescent="0.2">
      <c r="A384" s="29">
        <v>383</v>
      </c>
      <c r="B384" s="7" t="s">
        <v>35</v>
      </c>
      <c r="C384" s="3">
        <v>39936</v>
      </c>
      <c r="D384" s="4" t="s">
        <v>13</v>
      </c>
      <c r="E384" s="4" t="s">
        <v>163</v>
      </c>
      <c r="F384" s="5" t="s">
        <v>194</v>
      </c>
      <c r="G384" s="6">
        <v>0.91736111111111107</v>
      </c>
      <c r="H384" s="6">
        <v>0.9194444444444444</v>
      </c>
      <c r="I384" s="85">
        <f t="shared" si="5"/>
        <v>2.9999999999999893</v>
      </c>
      <c r="J384" s="86">
        <f>I384*Segmentos!$D$7*(AH384%)*IF(ISNUMBER(AI384),AI384%,0)</f>
        <v>91606.799999999668</v>
      </c>
      <c r="K384" s="86">
        <f>I384*Segmentos!$D$7*(AL384%)*IF(ISNUMBER(AM384),AM384%,0)</f>
        <v>114815.99999999962</v>
      </c>
      <c r="L384" s="4"/>
      <c r="M384" s="2">
        <v>8.6300000000000008</v>
      </c>
      <c r="N384" s="2">
        <v>10.6</v>
      </c>
      <c r="O384" s="2">
        <v>81.3</v>
      </c>
      <c r="P384" s="2">
        <v>89.5351</v>
      </c>
      <c r="Q384" s="2">
        <v>2.65</v>
      </c>
      <c r="R384" s="2">
        <v>3.8</v>
      </c>
      <c r="S384" s="2">
        <v>70</v>
      </c>
      <c r="T384" s="2">
        <v>4.59</v>
      </c>
      <c r="U384" s="2">
        <v>6.68</v>
      </c>
      <c r="V384" s="2">
        <v>8.1</v>
      </c>
      <c r="W384" s="2">
        <v>82.8</v>
      </c>
      <c r="X384" s="2">
        <v>14.535</v>
      </c>
      <c r="Y384" s="2">
        <v>7.55</v>
      </c>
      <c r="Z384" s="2">
        <v>10.199999999999999</v>
      </c>
      <c r="AA384" s="2">
        <v>73.900000000000006</v>
      </c>
      <c r="AB384" s="2">
        <v>23.134</v>
      </c>
      <c r="AC384" s="2">
        <v>13.88</v>
      </c>
      <c r="AD384" s="2">
        <v>16.100000000000001</v>
      </c>
      <c r="AE384" s="2">
        <v>86.3</v>
      </c>
      <c r="AF384" s="2">
        <v>47.2761</v>
      </c>
      <c r="AG384" s="2">
        <v>7.62</v>
      </c>
      <c r="AH384" s="22">
        <v>9.6999999999999993</v>
      </c>
      <c r="AI384" s="22">
        <v>78.7</v>
      </c>
      <c r="AJ384" s="22">
        <v>37.490200000000002</v>
      </c>
      <c r="AK384" s="18">
        <v>9.5399999999999991</v>
      </c>
      <c r="AL384" s="18">
        <v>11.5</v>
      </c>
      <c r="AM384" s="18">
        <v>83.2</v>
      </c>
      <c r="AN384" s="2">
        <v>52.044899999999998</v>
      </c>
      <c r="AO384" s="2">
        <v>6.66</v>
      </c>
      <c r="AP384" s="2">
        <v>8.6</v>
      </c>
      <c r="AQ384" s="2">
        <v>77.7</v>
      </c>
      <c r="AR384" s="2">
        <v>7.5467000000000004</v>
      </c>
      <c r="AS384" s="2">
        <v>7.37</v>
      </c>
      <c r="AT384" s="2">
        <v>10.1</v>
      </c>
      <c r="AU384" s="2">
        <v>73.3</v>
      </c>
      <c r="AV384" s="2">
        <v>16.8462</v>
      </c>
      <c r="AW384" s="2">
        <v>7.77</v>
      </c>
      <c r="AX384" s="2">
        <v>10.1</v>
      </c>
      <c r="AY384" s="2">
        <v>77</v>
      </c>
      <c r="AZ384" s="2">
        <v>23.17</v>
      </c>
      <c r="BA384" s="2">
        <v>10.56</v>
      </c>
      <c r="BB384" s="2">
        <v>11.9</v>
      </c>
      <c r="BC384" s="2">
        <v>88.6</v>
      </c>
      <c r="BD384" s="2">
        <v>41.972099999999998</v>
      </c>
      <c r="BE384" s="4"/>
      <c r="BF384" s="4"/>
    </row>
    <row r="385" spans="1:58" x14ac:dyDescent="0.2">
      <c r="A385" s="29">
        <v>384</v>
      </c>
      <c r="B385" s="7" t="s">
        <v>74</v>
      </c>
      <c r="C385" s="3">
        <v>39936</v>
      </c>
      <c r="D385" s="4" t="s">
        <v>21</v>
      </c>
      <c r="E385" s="4" t="s">
        <v>170</v>
      </c>
      <c r="F385" s="5" t="s">
        <v>194</v>
      </c>
      <c r="G385" s="6">
        <v>0.8979166666666667</v>
      </c>
      <c r="H385" s="6">
        <v>0.90208333333333324</v>
      </c>
      <c r="I385" s="85">
        <f t="shared" si="5"/>
        <v>5.9999999999998188</v>
      </c>
      <c r="J385" s="86">
        <f>I385*Segmentos!$D$7*(AH385%)*IF(ISNUMBER(AI385),AI385%,0)</f>
        <v>2260.7999999999315</v>
      </c>
      <c r="K385" s="86">
        <f>I385*Segmentos!$D$7*(AL385%)*IF(ISNUMBER(AM385),AM385%,0)</f>
        <v>4046.3999999998782</v>
      </c>
      <c r="L385" s="4"/>
      <c r="M385" s="2">
        <v>0.15</v>
      </c>
      <c r="N385" s="2">
        <v>0.3</v>
      </c>
      <c r="O385" s="2">
        <v>53</v>
      </c>
      <c r="P385" s="2">
        <v>30.055800000000001</v>
      </c>
      <c r="Q385" s="2">
        <v>0.28000000000000003</v>
      </c>
      <c r="R385" s="2">
        <v>0.4</v>
      </c>
      <c r="S385" s="2">
        <v>66.7</v>
      </c>
      <c r="T385" s="2">
        <v>9.4100999999999999</v>
      </c>
      <c r="U385" s="2">
        <v>0.06</v>
      </c>
      <c r="V385" s="2">
        <v>0.4</v>
      </c>
      <c r="W385" s="2">
        <v>16.7</v>
      </c>
      <c r="X385" s="2">
        <v>2.5872999999999999</v>
      </c>
      <c r="Y385" s="2">
        <v>0.3</v>
      </c>
      <c r="Z385" s="2">
        <v>0.5</v>
      </c>
      <c r="AA385" s="2">
        <v>66.7</v>
      </c>
      <c r="AB385" s="2">
        <v>18.058299999999999</v>
      </c>
      <c r="AC385" s="2">
        <v>0</v>
      </c>
      <c r="AD385" s="2">
        <v>0</v>
      </c>
      <c r="AE385" s="8" t="s">
        <v>577</v>
      </c>
      <c r="AF385" s="2">
        <v>0</v>
      </c>
      <c r="AG385" s="2">
        <v>0.1</v>
      </c>
      <c r="AH385" s="22">
        <v>0.2</v>
      </c>
      <c r="AI385" s="22">
        <v>47.1</v>
      </c>
      <c r="AJ385" s="22">
        <v>9.4215999999999998</v>
      </c>
      <c r="AK385" s="18">
        <v>0.19</v>
      </c>
      <c r="AL385" s="18">
        <v>0.3</v>
      </c>
      <c r="AM385" s="18">
        <v>56.2</v>
      </c>
      <c r="AN385" s="2">
        <v>20.6342</v>
      </c>
      <c r="AO385" s="2">
        <v>0.12</v>
      </c>
      <c r="AP385" s="2">
        <v>0.7</v>
      </c>
      <c r="AQ385" s="2">
        <v>16.7</v>
      </c>
      <c r="AR385" s="2">
        <v>2.5872999999999999</v>
      </c>
      <c r="AS385" s="2">
        <v>0</v>
      </c>
      <c r="AT385" s="2">
        <v>0</v>
      </c>
      <c r="AU385" s="8" t="s">
        <v>577</v>
      </c>
      <c r="AV385" s="2">
        <v>0</v>
      </c>
      <c r="AW385" s="2">
        <v>0.47</v>
      </c>
      <c r="AX385" s="2">
        <v>0.7</v>
      </c>
      <c r="AY385" s="2">
        <v>66.7</v>
      </c>
      <c r="AZ385" s="2">
        <v>27.468399999999999</v>
      </c>
      <c r="BA385" s="2">
        <v>0</v>
      </c>
      <c r="BB385" s="2">
        <v>0</v>
      </c>
      <c r="BC385" s="8" t="s">
        <v>577</v>
      </c>
      <c r="BD385" s="2">
        <v>0</v>
      </c>
      <c r="BE385" s="4"/>
      <c r="BF385" s="4"/>
    </row>
    <row r="386" spans="1:58" x14ac:dyDescent="0.2">
      <c r="A386" s="29">
        <v>385</v>
      </c>
      <c r="B386" s="7" t="s">
        <v>11</v>
      </c>
      <c r="C386" s="3">
        <v>39936</v>
      </c>
      <c r="D386" s="4" t="s">
        <v>8</v>
      </c>
      <c r="E386" s="4" t="s">
        <v>166</v>
      </c>
      <c r="F386" s="5" t="s">
        <v>194</v>
      </c>
      <c r="G386" s="6">
        <v>0.89583333333333337</v>
      </c>
      <c r="H386" s="6">
        <v>0.8965277777777777</v>
      </c>
      <c r="I386" s="85">
        <f t="shared" si="5"/>
        <v>0.99999999999983658</v>
      </c>
      <c r="J386" s="86">
        <f>I386*Segmentos!$D$7*(AH386%)*IF(ISNUMBER(AI386),AI386%,0)</f>
        <v>21999.999999996406</v>
      </c>
      <c r="K386" s="86">
        <f>I386*Segmentos!$D$7*(AL386%)*IF(ISNUMBER(AM386),AM386%,0)</f>
        <v>17599.999999997126</v>
      </c>
      <c r="L386" s="4"/>
      <c r="M386" s="2">
        <v>4.88</v>
      </c>
      <c r="N386" s="2">
        <v>4.9000000000000004</v>
      </c>
      <c r="O386" s="2">
        <v>100</v>
      </c>
      <c r="P386" s="2">
        <v>87.388599999999997</v>
      </c>
      <c r="Q386" s="2">
        <v>2.88</v>
      </c>
      <c r="R386" s="2">
        <v>2.9</v>
      </c>
      <c r="S386" s="2">
        <v>100</v>
      </c>
      <c r="T386" s="2">
        <v>8.6143999999999998</v>
      </c>
      <c r="U386" s="2">
        <v>3.1</v>
      </c>
      <c r="V386" s="2">
        <v>3.1</v>
      </c>
      <c r="W386" s="2">
        <v>100</v>
      </c>
      <c r="X386" s="2">
        <v>11.664300000000001</v>
      </c>
      <c r="Y386" s="2">
        <v>6.34</v>
      </c>
      <c r="Z386" s="2">
        <v>6.3</v>
      </c>
      <c r="AA386" s="2">
        <v>100</v>
      </c>
      <c r="AB386" s="2">
        <v>33.5687</v>
      </c>
      <c r="AC386" s="2">
        <v>5.7</v>
      </c>
      <c r="AD386" s="2">
        <v>5.7</v>
      </c>
      <c r="AE386" s="2">
        <v>100</v>
      </c>
      <c r="AF386" s="2">
        <v>33.541200000000003</v>
      </c>
      <c r="AG386" s="2">
        <v>5.45</v>
      </c>
      <c r="AH386" s="22">
        <v>5.5</v>
      </c>
      <c r="AI386" s="22">
        <v>100</v>
      </c>
      <c r="AJ386" s="22">
        <v>46.367600000000003</v>
      </c>
      <c r="AK386" s="18">
        <v>4.3600000000000003</v>
      </c>
      <c r="AL386" s="18">
        <v>4.4000000000000004</v>
      </c>
      <c r="AM386" s="18">
        <v>100</v>
      </c>
      <c r="AN386" s="2">
        <v>41.021099999999997</v>
      </c>
      <c r="AO386" s="2">
        <v>1.1599999999999999</v>
      </c>
      <c r="AP386" s="2">
        <v>1.2</v>
      </c>
      <c r="AQ386" s="2">
        <v>100</v>
      </c>
      <c r="AR386" s="2">
        <v>2.2795999999999998</v>
      </c>
      <c r="AS386" s="2">
        <v>4.92</v>
      </c>
      <c r="AT386" s="2">
        <v>4.9000000000000004</v>
      </c>
      <c r="AU386" s="2">
        <v>100</v>
      </c>
      <c r="AV386" s="2">
        <v>19.4392</v>
      </c>
      <c r="AW386" s="2">
        <v>4.99</v>
      </c>
      <c r="AX386" s="2">
        <v>5</v>
      </c>
      <c r="AY386" s="2">
        <v>100</v>
      </c>
      <c r="AZ386" s="2">
        <v>25.697800000000001</v>
      </c>
      <c r="BA386" s="2">
        <v>5.82</v>
      </c>
      <c r="BB386" s="2">
        <v>5.8</v>
      </c>
      <c r="BC386" s="2">
        <v>100</v>
      </c>
      <c r="BD386" s="2">
        <v>39.972099999999998</v>
      </c>
      <c r="BE386" s="4"/>
      <c r="BF386" s="4"/>
    </row>
    <row r="387" spans="1:58" x14ac:dyDescent="0.2">
      <c r="A387" s="29">
        <v>386</v>
      </c>
      <c r="B387" s="7" t="s">
        <v>11</v>
      </c>
      <c r="C387" s="3">
        <v>39936</v>
      </c>
      <c r="D387" s="4" t="s">
        <v>0</v>
      </c>
      <c r="E387" s="4" t="s">
        <v>166</v>
      </c>
      <c r="F387" s="5" t="s">
        <v>194</v>
      </c>
      <c r="G387" s="6">
        <v>0.9145833333333333</v>
      </c>
      <c r="H387" s="6">
        <v>0.91666666666666663</v>
      </c>
      <c r="I387" s="85">
        <f t="shared" ref="I387:I450" si="6">IF(H387&gt;=G387,(H387-G387)*24*60,("24:00:00"-G387+H387)*24*60)</f>
        <v>2.9999999999999893</v>
      </c>
      <c r="J387" s="86">
        <f>I387*Segmentos!$D$7*(AH387%)*IF(ISNUMBER(AI387),AI387%,0)</f>
        <v>49510.799999999828</v>
      </c>
      <c r="K387" s="86">
        <f>I387*Segmentos!$D$7*(AL387%)*IF(ISNUMBER(AM387),AM387%,0)</f>
        <v>96335.999999999665</v>
      </c>
      <c r="L387" s="4"/>
      <c r="M387" s="2">
        <v>6.15</v>
      </c>
      <c r="N387" s="2">
        <v>7.1</v>
      </c>
      <c r="O387" s="2">
        <v>86.4</v>
      </c>
      <c r="P387" s="2">
        <v>85.980500000000006</v>
      </c>
      <c r="Q387" s="2">
        <v>3.87</v>
      </c>
      <c r="R387" s="2">
        <v>4.7</v>
      </c>
      <c r="S387" s="2">
        <v>83.1</v>
      </c>
      <c r="T387" s="2">
        <v>9.0166000000000004</v>
      </c>
      <c r="U387" s="2">
        <v>6.99</v>
      </c>
      <c r="V387" s="2">
        <v>7.3</v>
      </c>
      <c r="W387" s="2">
        <v>95.2</v>
      </c>
      <c r="X387" s="2">
        <v>20.490300000000001</v>
      </c>
      <c r="Y387" s="2">
        <v>6.1</v>
      </c>
      <c r="Z387" s="2">
        <v>7.4</v>
      </c>
      <c r="AA387" s="2">
        <v>82.7</v>
      </c>
      <c r="AB387" s="2">
        <v>25.149899999999999</v>
      </c>
      <c r="AC387" s="2">
        <v>6.83</v>
      </c>
      <c r="AD387" s="2">
        <v>8</v>
      </c>
      <c r="AE387" s="2">
        <v>85.2</v>
      </c>
      <c r="AF387" s="2">
        <v>31.323699999999999</v>
      </c>
      <c r="AG387" s="2">
        <v>4.1100000000000003</v>
      </c>
      <c r="AH387" s="22">
        <v>5.0999999999999996</v>
      </c>
      <c r="AI387" s="22">
        <v>80.900000000000006</v>
      </c>
      <c r="AJ387" s="22">
        <v>27.279699999999998</v>
      </c>
      <c r="AK387" s="18">
        <v>7.99</v>
      </c>
      <c r="AL387" s="18">
        <v>9</v>
      </c>
      <c r="AM387" s="18">
        <v>89.2</v>
      </c>
      <c r="AN387" s="2">
        <v>58.700800000000001</v>
      </c>
      <c r="AO387" s="2">
        <v>6.8</v>
      </c>
      <c r="AP387" s="2">
        <v>8</v>
      </c>
      <c r="AQ387" s="2">
        <v>85</v>
      </c>
      <c r="AR387" s="2">
        <v>10.386100000000001</v>
      </c>
      <c r="AS387" s="2">
        <v>7.87</v>
      </c>
      <c r="AT387" s="2">
        <v>9.3000000000000007</v>
      </c>
      <c r="AU387" s="2">
        <v>84.4</v>
      </c>
      <c r="AV387" s="2">
        <v>24.221499999999999</v>
      </c>
      <c r="AW387" s="2">
        <v>7.74</v>
      </c>
      <c r="AX387" s="2">
        <v>8.6</v>
      </c>
      <c r="AY387" s="2">
        <v>89.9</v>
      </c>
      <c r="AZ387" s="2">
        <v>31.0823</v>
      </c>
      <c r="BA387" s="2">
        <v>3.79</v>
      </c>
      <c r="BB387" s="2">
        <v>4.5</v>
      </c>
      <c r="BC387" s="2">
        <v>84.4</v>
      </c>
      <c r="BD387" s="2">
        <v>20.290600000000001</v>
      </c>
      <c r="BE387" s="4"/>
      <c r="BF387" s="4"/>
    </row>
    <row r="388" spans="1:58" x14ac:dyDescent="0.2">
      <c r="A388" s="29">
        <v>387</v>
      </c>
      <c r="B388" s="7" t="s">
        <v>6</v>
      </c>
      <c r="C388" s="3">
        <v>39936</v>
      </c>
      <c r="D388" s="4" t="s">
        <v>3</v>
      </c>
      <c r="E388" s="4" t="s">
        <v>166</v>
      </c>
      <c r="F388" s="5" t="s">
        <v>194</v>
      </c>
      <c r="G388" s="6">
        <v>0.90833333333333333</v>
      </c>
      <c r="H388" s="6">
        <v>0.90972222222222221</v>
      </c>
      <c r="I388" s="85">
        <f t="shared" si="6"/>
        <v>1.9999999999999929</v>
      </c>
      <c r="J388" s="86">
        <f>I388*Segmentos!$D$7*(AH388%)*IF(ISNUMBER(AI388),AI388%,0)</f>
        <v>46166.399999999834</v>
      </c>
      <c r="K388" s="86">
        <f>I388*Segmentos!$D$7*(AL388%)*IF(ISNUMBER(AM388),AM388%,0)</f>
        <v>52550.399999999812</v>
      </c>
      <c r="L388" s="4"/>
      <c r="M388" s="2">
        <v>6.17</v>
      </c>
      <c r="N388" s="2">
        <v>6.5</v>
      </c>
      <c r="O388" s="2">
        <v>94.3</v>
      </c>
      <c r="P388" s="2">
        <v>81.814800000000005</v>
      </c>
      <c r="Q388" s="2">
        <v>3.02</v>
      </c>
      <c r="R388" s="2">
        <v>3.7</v>
      </c>
      <c r="S388" s="2">
        <v>81.2</v>
      </c>
      <c r="T388" s="2">
        <v>6.6848000000000001</v>
      </c>
      <c r="U388" s="2">
        <v>4.7</v>
      </c>
      <c r="V388" s="2">
        <v>5</v>
      </c>
      <c r="W388" s="2">
        <v>93.3</v>
      </c>
      <c r="X388" s="2">
        <v>13.071199999999999</v>
      </c>
      <c r="Y388" s="2">
        <v>6.1</v>
      </c>
      <c r="Z388" s="2">
        <v>6.5</v>
      </c>
      <c r="AA388" s="2">
        <v>94.1</v>
      </c>
      <c r="AB388" s="2">
        <v>23.886600000000001</v>
      </c>
      <c r="AC388" s="2">
        <v>8.77</v>
      </c>
      <c r="AD388" s="2">
        <v>9</v>
      </c>
      <c r="AE388" s="2">
        <v>97.5</v>
      </c>
      <c r="AF388" s="2">
        <v>38.172199999999997</v>
      </c>
      <c r="AG388" s="2">
        <v>5.74</v>
      </c>
      <c r="AH388" s="22">
        <v>6.3</v>
      </c>
      <c r="AI388" s="22">
        <v>91.6</v>
      </c>
      <c r="AJ388" s="22">
        <v>36.065300000000001</v>
      </c>
      <c r="AK388" s="18">
        <v>6.57</v>
      </c>
      <c r="AL388" s="18">
        <v>6.8</v>
      </c>
      <c r="AM388" s="18">
        <v>96.6</v>
      </c>
      <c r="AN388" s="2">
        <v>45.749499999999998</v>
      </c>
      <c r="AO388" s="2">
        <v>3.23</v>
      </c>
      <c r="AP388" s="2">
        <v>3.2</v>
      </c>
      <c r="AQ388" s="2">
        <v>100</v>
      </c>
      <c r="AR388" s="2">
        <v>4.6806000000000001</v>
      </c>
      <c r="AS388" s="2">
        <v>4.79</v>
      </c>
      <c r="AT388" s="2">
        <v>5.3</v>
      </c>
      <c r="AU388" s="2">
        <v>90.9</v>
      </c>
      <c r="AV388" s="2">
        <v>13.9971</v>
      </c>
      <c r="AW388" s="2">
        <v>6.98</v>
      </c>
      <c r="AX388" s="2">
        <v>7.2</v>
      </c>
      <c r="AY388" s="2">
        <v>97.1</v>
      </c>
      <c r="AZ388" s="2">
        <v>26.608899999999998</v>
      </c>
      <c r="BA388" s="2">
        <v>7.2</v>
      </c>
      <c r="BB388" s="2">
        <v>7.7</v>
      </c>
      <c r="BC388" s="2">
        <v>93.1</v>
      </c>
      <c r="BD388" s="2">
        <v>36.528199999999998</v>
      </c>
      <c r="BE388" s="4"/>
      <c r="BF388" s="4"/>
    </row>
    <row r="389" spans="1:58" x14ac:dyDescent="0.2">
      <c r="A389" s="29">
        <v>388</v>
      </c>
      <c r="B389" s="7" t="s">
        <v>31</v>
      </c>
      <c r="C389" s="3">
        <v>39936</v>
      </c>
      <c r="D389" s="4" t="s">
        <v>28</v>
      </c>
      <c r="E389" s="4" t="s">
        <v>166</v>
      </c>
      <c r="F389" s="5" t="s">
        <v>194</v>
      </c>
      <c r="G389" s="6">
        <v>0.91388888888888886</v>
      </c>
      <c r="H389" s="6">
        <v>0.91736111111111107</v>
      </c>
      <c r="I389" s="85">
        <f t="shared" si="6"/>
        <v>4.9999999999999822</v>
      </c>
      <c r="J389" s="86">
        <f>I389*Segmentos!$D$7*(AH389%)*IF(ISNUMBER(AI389),AI389%,0)</f>
        <v>20139.999999999927</v>
      </c>
      <c r="K389" s="86">
        <f>I389*Segmentos!$D$7*(AL389%)*IF(ISNUMBER(AM389),AM389%,0)</f>
        <v>30239.999999999887</v>
      </c>
      <c r="L389" s="4"/>
      <c r="M389" s="2">
        <v>1.28</v>
      </c>
      <c r="N389" s="2">
        <v>2</v>
      </c>
      <c r="O389" s="2">
        <v>65.099999999999994</v>
      </c>
      <c r="P389" s="2">
        <v>60.952399999999997</v>
      </c>
      <c r="Q389" s="2">
        <v>0.81</v>
      </c>
      <c r="R389" s="2">
        <v>1</v>
      </c>
      <c r="S389" s="2">
        <v>77.8</v>
      </c>
      <c r="T389" s="2">
        <v>6.4306999999999999</v>
      </c>
      <c r="U389" s="2">
        <v>1.85</v>
      </c>
      <c r="V389" s="2">
        <v>2.6</v>
      </c>
      <c r="W389" s="2">
        <v>72.2</v>
      </c>
      <c r="X389" s="2">
        <v>18.483000000000001</v>
      </c>
      <c r="Y389" s="2">
        <v>2.14</v>
      </c>
      <c r="Z389" s="2">
        <v>3.3</v>
      </c>
      <c r="AA389" s="2">
        <v>64.3</v>
      </c>
      <c r="AB389" s="2">
        <v>30.055199999999999</v>
      </c>
      <c r="AC389" s="2">
        <v>0.38</v>
      </c>
      <c r="AD389" s="2">
        <v>0.8</v>
      </c>
      <c r="AE389" s="2">
        <v>45.9</v>
      </c>
      <c r="AF389" s="2">
        <v>5.9836</v>
      </c>
      <c r="AG389" s="2">
        <v>1.02</v>
      </c>
      <c r="AH389" s="22">
        <v>1.9</v>
      </c>
      <c r="AI389" s="22">
        <v>53</v>
      </c>
      <c r="AJ389" s="22">
        <v>23.107800000000001</v>
      </c>
      <c r="AK389" s="18">
        <v>1.51</v>
      </c>
      <c r="AL389" s="18">
        <v>2</v>
      </c>
      <c r="AM389" s="18">
        <v>75.599999999999994</v>
      </c>
      <c r="AN389" s="2">
        <v>37.8446</v>
      </c>
      <c r="AO389" s="2">
        <v>0.4</v>
      </c>
      <c r="AP389" s="2">
        <v>0.6</v>
      </c>
      <c r="AQ389" s="2">
        <v>65.400000000000006</v>
      </c>
      <c r="AR389" s="2">
        <v>2.0619999999999998</v>
      </c>
      <c r="AS389" s="2">
        <v>2.5099999999999998</v>
      </c>
      <c r="AT389" s="2">
        <v>3.4</v>
      </c>
      <c r="AU389" s="2">
        <v>72.8</v>
      </c>
      <c r="AV389" s="2">
        <v>26.302299999999999</v>
      </c>
      <c r="AW389" s="2">
        <v>0.89</v>
      </c>
      <c r="AX389" s="2">
        <v>1.4</v>
      </c>
      <c r="AY389" s="2">
        <v>64.599999999999994</v>
      </c>
      <c r="AZ389" s="2">
        <v>12.182700000000001</v>
      </c>
      <c r="BA389" s="2">
        <v>1.1200000000000001</v>
      </c>
      <c r="BB389" s="2">
        <v>1.9</v>
      </c>
      <c r="BC389" s="2">
        <v>57.5</v>
      </c>
      <c r="BD389" s="2">
        <v>20.4054</v>
      </c>
      <c r="BE389" s="4"/>
      <c r="BF389" s="4"/>
    </row>
    <row r="390" spans="1:58" x14ac:dyDescent="0.2">
      <c r="A390" s="29">
        <v>389</v>
      </c>
      <c r="B390" s="7" t="s">
        <v>76</v>
      </c>
      <c r="C390" s="3">
        <v>39936</v>
      </c>
      <c r="D390" s="4" t="s">
        <v>13</v>
      </c>
      <c r="E390" s="4" t="s">
        <v>165</v>
      </c>
      <c r="F390" s="5" t="s">
        <v>194</v>
      </c>
      <c r="G390" s="6">
        <v>0.81736111111111109</v>
      </c>
      <c r="H390" s="6">
        <v>0.875</v>
      </c>
      <c r="I390" s="85">
        <f t="shared" si="6"/>
        <v>83.000000000000028</v>
      </c>
      <c r="J390" s="86">
        <f>I390*Segmentos!$D$7*(AH390%)*IF(ISNUMBER(AI390),AI390%,0)</f>
        <v>1312064.0000000005</v>
      </c>
      <c r="K390" s="86">
        <f>I390*Segmentos!$D$7*(AL390%)*IF(ISNUMBER(AM390),AM390%,0)</f>
        <v>1612723.2000000009</v>
      </c>
      <c r="L390" s="4"/>
      <c r="M390" s="2">
        <v>4.43</v>
      </c>
      <c r="N390" s="2">
        <v>13.4</v>
      </c>
      <c r="O390" s="2">
        <v>33</v>
      </c>
      <c r="P390" s="2">
        <v>71.965999999999994</v>
      </c>
      <c r="Q390" s="2">
        <v>3.87</v>
      </c>
      <c r="R390" s="2">
        <v>10.1</v>
      </c>
      <c r="S390" s="2">
        <v>38.299999999999997</v>
      </c>
      <c r="T390" s="2">
        <v>10.4701</v>
      </c>
      <c r="U390" s="2">
        <v>4.79</v>
      </c>
      <c r="V390" s="2">
        <v>13.3</v>
      </c>
      <c r="W390" s="2">
        <v>36.200000000000003</v>
      </c>
      <c r="X390" s="2">
        <v>16.317499999999999</v>
      </c>
      <c r="Y390" s="2">
        <v>4.38</v>
      </c>
      <c r="Z390" s="2">
        <v>12.8</v>
      </c>
      <c r="AA390" s="2">
        <v>34.1</v>
      </c>
      <c r="AB390" s="2">
        <v>20.9773</v>
      </c>
      <c r="AC390" s="2">
        <v>4.54</v>
      </c>
      <c r="AD390" s="2">
        <v>15.8</v>
      </c>
      <c r="AE390" s="2">
        <v>28.8</v>
      </c>
      <c r="AF390" s="2">
        <v>24.2011</v>
      </c>
      <c r="AG390" s="2">
        <v>3.97</v>
      </c>
      <c r="AH390" s="22">
        <v>13</v>
      </c>
      <c r="AI390" s="22">
        <v>30.4</v>
      </c>
      <c r="AJ390" s="22">
        <v>30.542400000000001</v>
      </c>
      <c r="AK390" s="18">
        <v>4.8499999999999996</v>
      </c>
      <c r="AL390" s="18">
        <v>13.8</v>
      </c>
      <c r="AM390" s="18">
        <v>35.200000000000003</v>
      </c>
      <c r="AN390" s="2">
        <v>41.423499999999997</v>
      </c>
      <c r="AO390" s="2">
        <v>2.9</v>
      </c>
      <c r="AP390" s="2">
        <v>10.3</v>
      </c>
      <c r="AQ390" s="2">
        <v>28</v>
      </c>
      <c r="AR390" s="2">
        <v>5.1388999999999996</v>
      </c>
      <c r="AS390" s="2">
        <v>3.44</v>
      </c>
      <c r="AT390" s="2">
        <v>12.6</v>
      </c>
      <c r="AU390" s="2">
        <v>27.4</v>
      </c>
      <c r="AV390" s="2">
        <v>12.3184</v>
      </c>
      <c r="AW390" s="2">
        <v>3.86</v>
      </c>
      <c r="AX390" s="2">
        <v>11.5</v>
      </c>
      <c r="AY390" s="2">
        <v>33.4</v>
      </c>
      <c r="AZ390" s="2">
        <v>18.001300000000001</v>
      </c>
      <c r="BA390" s="2">
        <v>5.87</v>
      </c>
      <c r="BB390" s="2">
        <v>16.2</v>
      </c>
      <c r="BC390" s="2">
        <v>36.299999999999997</v>
      </c>
      <c r="BD390" s="2">
        <v>36.507300000000001</v>
      </c>
      <c r="BE390" s="4"/>
      <c r="BF390" s="4"/>
    </row>
    <row r="391" spans="1:58" x14ac:dyDescent="0.2">
      <c r="A391" s="29">
        <v>390</v>
      </c>
      <c r="B391" s="7" t="s">
        <v>61</v>
      </c>
      <c r="C391" s="3">
        <v>39936</v>
      </c>
      <c r="D391" s="4" t="s">
        <v>17</v>
      </c>
      <c r="E391" s="4" t="s">
        <v>169</v>
      </c>
      <c r="F391" s="5" t="s">
        <v>194</v>
      </c>
      <c r="G391" s="6">
        <v>0.91666666666666663</v>
      </c>
      <c r="H391" s="6">
        <v>0.95833333333333337</v>
      </c>
      <c r="I391" s="85">
        <f t="shared" si="6"/>
        <v>60.000000000000107</v>
      </c>
      <c r="J391" s="86">
        <f>I391*Segmentos!$D$7*(AH391%)*IF(ISNUMBER(AI391),AI391%,0)</f>
        <v>137280.00000000023</v>
      </c>
      <c r="K391" s="86">
        <f>I391*Segmentos!$D$7*(AL391%)*IF(ISNUMBER(AM391),AM391%,0)</f>
        <v>245520.00000000044</v>
      </c>
      <c r="L391" s="4"/>
      <c r="M391" s="2">
        <v>0.8</v>
      </c>
      <c r="N391" s="2">
        <v>2.6</v>
      </c>
      <c r="O391" s="2">
        <v>30.2</v>
      </c>
      <c r="P391" s="2">
        <v>74.218599999999995</v>
      </c>
      <c r="Q391" s="2">
        <v>0</v>
      </c>
      <c r="R391" s="2">
        <v>0</v>
      </c>
      <c r="S391" s="8" t="s">
        <v>577</v>
      </c>
      <c r="T391" s="2">
        <v>0</v>
      </c>
      <c r="U391" s="2">
        <v>0.77</v>
      </c>
      <c r="V391" s="2">
        <v>3.7</v>
      </c>
      <c r="W391" s="2">
        <v>21.1</v>
      </c>
      <c r="X391" s="2">
        <v>15.0303</v>
      </c>
      <c r="Y391" s="2">
        <v>1.01</v>
      </c>
      <c r="Z391" s="2">
        <v>3.6</v>
      </c>
      <c r="AA391" s="2">
        <v>27.9</v>
      </c>
      <c r="AB391" s="2">
        <v>27.7681</v>
      </c>
      <c r="AC391" s="2">
        <v>1.03</v>
      </c>
      <c r="AD391" s="2">
        <v>2.5</v>
      </c>
      <c r="AE391" s="2">
        <v>42</v>
      </c>
      <c r="AF391" s="2">
        <v>31.420200000000001</v>
      </c>
      <c r="AG391" s="2">
        <v>0.56999999999999995</v>
      </c>
      <c r="AH391" s="22">
        <v>2.2000000000000002</v>
      </c>
      <c r="AI391" s="22">
        <v>26</v>
      </c>
      <c r="AJ391" s="22">
        <v>25.1755</v>
      </c>
      <c r="AK391" s="18">
        <v>1.01</v>
      </c>
      <c r="AL391" s="18">
        <v>3.1</v>
      </c>
      <c r="AM391" s="18">
        <v>33</v>
      </c>
      <c r="AN391" s="2">
        <v>49.043100000000003</v>
      </c>
      <c r="AO391" s="2">
        <v>0.08</v>
      </c>
      <c r="AP391" s="2">
        <v>1.6</v>
      </c>
      <c r="AQ391" s="2">
        <v>4.7</v>
      </c>
      <c r="AR391" s="2">
        <v>0.77359999999999995</v>
      </c>
      <c r="AS391" s="2">
        <v>0.28999999999999998</v>
      </c>
      <c r="AT391" s="2">
        <v>0.8</v>
      </c>
      <c r="AU391" s="2">
        <v>36</v>
      </c>
      <c r="AV391" s="2">
        <v>5.9249000000000001</v>
      </c>
      <c r="AW391" s="2">
        <v>1.42</v>
      </c>
      <c r="AX391" s="2">
        <v>4</v>
      </c>
      <c r="AY391" s="2">
        <v>35.9</v>
      </c>
      <c r="AZ391" s="2">
        <v>37.832999999999998</v>
      </c>
      <c r="BA391" s="2">
        <v>0.84</v>
      </c>
      <c r="BB391" s="2">
        <v>3</v>
      </c>
      <c r="BC391" s="2">
        <v>27.7</v>
      </c>
      <c r="BD391" s="2">
        <v>29.687100000000001</v>
      </c>
      <c r="BE391" s="4"/>
      <c r="BF391" s="4"/>
    </row>
    <row r="392" spans="1:58" x14ac:dyDescent="0.2">
      <c r="A392" s="29">
        <v>391</v>
      </c>
      <c r="B392" s="7" t="s">
        <v>64</v>
      </c>
      <c r="C392" s="3">
        <v>39936</v>
      </c>
      <c r="D392" s="4" t="s">
        <v>21</v>
      </c>
      <c r="E392" s="4" t="s">
        <v>170</v>
      </c>
      <c r="F392" s="5" t="s">
        <v>194</v>
      </c>
      <c r="G392" s="6">
        <v>0.90277777777777779</v>
      </c>
      <c r="H392" s="6">
        <v>0.91736111111111107</v>
      </c>
      <c r="I392" s="85">
        <f t="shared" si="6"/>
        <v>20.999999999999925</v>
      </c>
      <c r="J392" s="86">
        <f>I392*Segmentos!$D$7*(AH392%)*IF(ISNUMBER(AI392),AI392%,0)</f>
        <v>0</v>
      </c>
      <c r="K392" s="86">
        <f>I392*Segmentos!$D$7*(AL392%)*IF(ISNUMBER(AM392),AM392%,0)</f>
        <v>1209.5999999999958</v>
      </c>
      <c r="L392" s="4"/>
      <c r="M392" s="2">
        <v>0.01</v>
      </c>
      <c r="N392" s="2">
        <v>0.2</v>
      </c>
      <c r="O392" s="2">
        <v>4.8</v>
      </c>
      <c r="P392" s="2">
        <v>3.2863000000000002</v>
      </c>
      <c r="Q392" s="2">
        <v>0.03</v>
      </c>
      <c r="R392" s="2">
        <v>0.7</v>
      </c>
      <c r="S392" s="2">
        <v>4.8</v>
      </c>
      <c r="T392" s="2">
        <v>2.5792000000000002</v>
      </c>
      <c r="U392" s="2">
        <v>0</v>
      </c>
      <c r="V392" s="2">
        <v>0</v>
      </c>
      <c r="W392" s="8" t="s">
        <v>577</v>
      </c>
      <c r="X392" s="2">
        <v>0</v>
      </c>
      <c r="Y392" s="2">
        <v>0.01</v>
      </c>
      <c r="Z392" s="2">
        <v>0.1</v>
      </c>
      <c r="AA392" s="2">
        <v>4.8</v>
      </c>
      <c r="AB392" s="2">
        <v>0.70709999999999995</v>
      </c>
      <c r="AC392" s="2">
        <v>0</v>
      </c>
      <c r="AD392" s="2">
        <v>0</v>
      </c>
      <c r="AE392" s="8" t="s">
        <v>577</v>
      </c>
      <c r="AF392" s="2">
        <v>0</v>
      </c>
      <c r="AG392" s="2">
        <v>0</v>
      </c>
      <c r="AH392" s="22">
        <v>0</v>
      </c>
      <c r="AI392" s="23" t="s">
        <v>577</v>
      </c>
      <c r="AJ392" s="22">
        <v>0</v>
      </c>
      <c r="AK392" s="18">
        <v>0.01</v>
      </c>
      <c r="AL392" s="18">
        <v>0.3</v>
      </c>
      <c r="AM392" s="18">
        <v>4.8</v>
      </c>
      <c r="AN392" s="2">
        <v>3.2863000000000002</v>
      </c>
      <c r="AO392" s="2">
        <v>0</v>
      </c>
      <c r="AP392" s="2">
        <v>0</v>
      </c>
      <c r="AQ392" s="8" t="s">
        <v>577</v>
      </c>
      <c r="AR392" s="2">
        <v>0</v>
      </c>
      <c r="AS392" s="2">
        <v>0.02</v>
      </c>
      <c r="AT392" s="2">
        <v>0.4</v>
      </c>
      <c r="AU392" s="2">
        <v>4.8</v>
      </c>
      <c r="AV392" s="2">
        <v>1.7596000000000001</v>
      </c>
      <c r="AW392" s="2">
        <v>0.01</v>
      </c>
      <c r="AX392" s="2">
        <v>0.2</v>
      </c>
      <c r="AY392" s="2">
        <v>4.8</v>
      </c>
      <c r="AZ392" s="2">
        <v>1.5266</v>
      </c>
      <c r="BA392" s="2">
        <v>0</v>
      </c>
      <c r="BB392" s="2">
        <v>0</v>
      </c>
      <c r="BC392" s="8" t="s">
        <v>577</v>
      </c>
      <c r="BD392" s="2">
        <v>0</v>
      </c>
      <c r="BE392" s="4"/>
      <c r="BF392" s="4"/>
    </row>
    <row r="393" spans="1:58" x14ac:dyDescent="0.2">
      <c r="A393" s="29">
        <v>392</v>
      </c>
      <c r="B393" s="7" t="s">
        <v>70</v>
      </c>
      <c r="C393" s="3">
        <v>39936</v>
      </c>
      <c r="D393" s="4" t="s">
        <v>17</v>
      </c>
      <c r="E393" s="4" t="s">
        <v>169</v>
      </c>
      <c r="F393" s="5" t="s">
        <v>194</v>
      </c>
      <c r="G393" s="6">
        <v>0.875</v>
      </c>
      <c r="H393" s="6">
        <v>0.9145833333333333</v>
      </c>
      <c r="I393" s="85">
        <f t="shared" si="6"/>
        <v>56.999999999999957</v>
      </c>
      <c r="J393" s="86">
        <f>I393*Segmentos!$D$7*(AH393%)*IF(ISNUMBER(AI393),AI393%,0)</f>
        <v>91405.199999999939</v>
      </c>
      <c r="K393" s="86">
        <f>I393*Segmentos!$D$7*(AL393%)*IF(ISNUMBER(AM393),AM393%,0)</f>
        <v>40219.199999999975</v>
      </c>
      <c r="L393" s="4"/>
      <c r="M393" s="2">
        <v>0.28000000000000003</v>
      </c>
      <c r="N393" s="2">
        <v>1.8</v>
      </c>
      <c r="O393" s="2">
        <v>15.3</v>
      </c>
      <c r="P393" s="2">
        <v>68.888300000000001</v>
      </c>
      <c r="Q393" s="2">
        <v>0</v>
      </c>
      <c r="R393" s="2">
        <v>0</v>
      </c>
      <c r="S393" s="8" t="s">
        <v>577</v>
      </c>
      <c r="T393" s="2">
        <v>0</v>
      </c>
      <c r="U393" s="2">
        <v>0.46</v>
      </c>
      <c r="V393" s="2">
        <v>1.9</v>
      </c>
      <c r="W393" s="2">
        <v>24.4</v>
      </c>
      <c r="X393" s="2">
        <v>23.774899999999999</v>
      </c>
      <c r="Y393" s="2">
        <v>0.51</v>
      </c>
      <c r="Z393" s="2">
        <v>2.4</v>
      </c>
      <c r="AA393" s="2">
        <v>21.2</v>
      </c>
      <c r="AB393" s="2">
        <v>37.343200000000003</v>
      </c>
      <c r="AC393" s="2">
        <v>0.1</v>
      </c>
      <c r="AD393" s="2">
        <v>2.2000000000000002</v>
      </c>
      <c r="AE393" s="2">
        <v>4.4000000000000004</v>
      </c>
      <c r="AF393" s="2">
        <v>7.7701000000000002</v>
      </c>
      <c r="AG393" s="2">
        <v>0.4</v>
      </c>
      <c r="AH393" s="22">
        <v>1.9</v>
      </c>
      <c r="AI393" s="22">
        <v>21.1</v>
      </c>
      <c r="AJ393" s="22">
        <v>46.4129</v>
      </c>
      <c r="AK393" s="18">
        <v>0.17</v>
      </c>
      <c r="AL393" s="18">
        <v>1.8</v>
      </c>
      <c r="AM393" s="18">
        <v>9.8000000000000007</v>
      </c>
      <c r="AN393" s="2">
        <v>22.4754</v>
      </c>
      <c r="AO393" s="2">
        <v>0.04</v>
      </c>
      <c r="AP393" s="2">
        <v>0.7</v>
      </c>
      <c r="AQ393" s="2">
        <v>5.4</v>
      </c>
      <c r="AR393" s="2">
        <v>1.0915999999999999</v>
      </c>
      <c r="AS393" s="2">
        <v>0.03</v>
      </c>
      <c r="AT393" s="2">
        <v>1</v>
      </c>
      <c r="AU393" s="2">
        <v>2.6</v>
      </c>
      <c r="AV393" s="2">
        <v>1.3934</v>
      </c>
      <c r="AW393" s="2">
        <v>0.31</v>
      </c>
      <c r="AX393" s="2">
        <v>0.7</v>
      </c>
      <c r="AY393" s="2">
        <v>41.2</v>
      </c>
      <c r="AZ393" s="2">
        <v>21.7807</v>
      </c>
      <c r="BA393" s="2">
        <v>0.47</v>
      </c>
      <c r="BB393" s="2">
        <v>3.4</v>
      </c>
      <c r="BC393" s="2">
        <v>13.8</v>
      </c>
      <c r="BD393" s="2">
        <v>44.622599999999998</v>
      </c>
      <c r="BE393" s="4"/>
      <c r="BF393" s="4"/>
    </row>
    <row r="394" spans="1:58" x14ac:dyDescent="0.2">
      <c r="A394" s="29">
        <v>393</v>
      </c>
      <c r="B394" s="7" t="s">
        <v>46</v>
      </c>
      <c r="C394" s="3">
        <v>39936</v>
      </c>
      <c r="D394" s="4" t="s">
        <v>0</v>
      </c>
      <c r="E394" s="4" t="s">
        <v>170</v>
      </c>
      <c r="F394" s="5" t="s">
        <v>194</v>
      </c>
      <c r="G394" s="6">
        <v>0.83750000000000002</v>
      </c>
      <c r="H394" s="6">
        <v>0.87430555555555556</v>
      </c>
      <c r="I394" s="85">
        <f t="shared" si="6"/>
        <v>52.999999999999972</v>
      </c>
      <c r="J394" s="86">
        <f>I394*Segmentos!$D$7*(AH394%)*IF(ISNUMBER(AI394),AI394%,0)</f>
        <v>518869.99999999983</v>
      </c>
      <c r="K394" s="86">
        <f>I394*Segmentos!$D$7*(AL394%)*IF(ISNUMBER(AM394),AM394%,0)</f>
        <v>544924.79999999981</v>
      </c>
      <c r="L394" s="4"/>
      <c r="M394" s="2">
        <v>2.52</v>
      </c>
      <c r="N394" s="2">
        <v>8</v>
      </c>
      <c r="O394" s="2">
        <v>31.4</v>
      </c>
      <c r="P394" s="2">
        <v>65.329599999999999</v>
      </c>
      <c r="Q394" s="2">
        <v>1.78</v>
      </c>
      <c r="R394" s="2">
        <v>5.5</v>
      </c>
      <c r="S394" s="2">
        <v>32.1</v>
      </c>
      <c r="T394" s="2">
        <v>7.7130000000000001</v>
      </c>
      <c r="U394" s="2">
        <v>3.33</v>
      </c>
      <c r="V394" s="2">
        <v>9.5</v>
      </c>
      <c r="W394" s="2">
        <v>35.1</v>
      </c>
      <c r="X394" s="2">
        <v>18.115400000000001</v>
      </c>
      <c r="Y394" s="2">
        <v>2.65</v>
      </c>
      <c r="Z394" s="2">
        <v>7.7</v>
      </c>
      <c r="AA394" s="2">
        <v>34.200000000000003</v>
      </c>
      <c r="AB394" s="2">
        <v>20.309799999999999</v>
      </c>
      <c r="AC394" s="2">
        <v>2.25</v>
      </c>
      <c r="AD394" s="2">
        <v>8.6</v>
      </c>
      <c r="AE394" s="2">
        <v>26.3</v>
      </c>
      <c r="AF394" s="2">
        <v>19.191500000000001</v>
      </c>
      <c r="AG394" s="2">
        <v>2.4500000000000002</v>
      </c>
      <c r="AH394" s="22">
        <v>8.9</v>
      </c>
      <c r="AI394" s="22">
        <v>27.5</v>
      </c>
      <c r="AJ394" s="22">
        <v>30.138400000000001</v>
      </c>
      <c r="AK394" s="18">
        <v>2.58</v>
      </c>
      <c r="AL394" s="18">
        <v>7.2</v>
      </c>
      <c r="AM394" s="18">
        <v>35.700000000000003</v>
      </c>
      <c r="AN394" s="2">
        <v>35.191200000000002</v>
      </c>
      <c r="AO394" s="2">
        <v>1.63</v>
      </c>
      <c r="AP394" s="2">
        <v>5.0999999999999996</v>
      </c>
      <c r="AQ394" s="2">
        <v>31.7</v>
      </c>
      <c r="AR394" s="2">
        <v>4.6173000000000002</v>
      </c>
      <c r="AS394" s="2">
        <v>3.03</v>
      </c>
      <c r="AT394" s="2">
        <v>7.4</v>
      </c>
      <c r="AU394" s="2">
        <v>40.700000000000003</v>
      </c>
      <c r="AV394" s="2">
        <v>17.3262</v>
      </c>
      <c r="AW394" s="2">
        <v>2.46</v>
      </c>
      <c r="AX394" s="2">
        <v>10.9</v>
      </c>
      <c r="AY394" s="2">
        <v>22.6</v>
      </c>
      <c r="AZ394" s="2">
        <v>18.3383</v>
      </c>
      <c r="BA394" s="2">
        <v>2.52</v>
      </c>
      <c r="BB394" s="2">
        <v>7</v>
      </c>
      <c r="BC394" s="2">
        <v>35.9</v>
      </c>
      <c r="BD394" s="2">
        <v>25.047799999999999</v>
      </c>
      <c r="BE394" s="4"/>
      <c r="BF394" s="4"/>
    </row>
    <row r="395" spans="1:58" x14ac:dyDescent="0.2">
      <c r="A395" s="29">
        <v>394</v>
      </c>
      <c r="B395" s="7" t="s">
        <v>10</v>
      </c>
      <c r="C395" s="3">
        <v>39936</v>
      </c>
      <c r="D395" s="4" t="s">
        <v>8</v>
      </c>
      <c r="E395" s="4" t="s">
        <v>164</v>
      </c>
      <c r="F395" s="5" t="s">
        <v>194</v>
      </c>
      <c r="G395" s="6">
        <v>0.875</v>
      </c>
      <c r="H395" s="6">
        <v>0.89722222222222225</v>
      </c>
      <c r="I395" s="85">
        <f t="shared" si="6"/>
        <v>32.000000000000043</v>
      </c>
      <c r="J395" s="86">
        <f>I395*Segmentos!$D$7*(AH395%)*IF(ISNUMBER(AI395),AI395%,0)</f>
        <v>833587.20000000112</v>
      </c>
      <c r="K395" s="86">
        <f>I395*Segmentos!$D$7*(AL395%)*IF(ISNUMBER(AM395),AM395%,0)</f>
        <v>579968.00000000081</v>
      </c>
      <c r="L395" s="4"/>
      <c r="M395" s="2">
        <v>5.48</v>
      </c>
      <c r="N395" s="2">
        <v>13.7</v>
      </c>
      <c r="O395" s="2">
        <v>39.9</v>
      </c>
      <c r="P395" s="2">
        <v>85.412599999999998</v>
      </c>
      <c r="Q395" s="2">
        <v>3.03</v>
      </c>
      <c r="R395" s="2">
        <v>8.1999999999999993</v>
      </c>
      <c r="S395" s="2">
        <v>36.799999999999997</v>
      </c>
      <c r="T395" s="2">
        <v>7.8807999999999998</v>
      </c>
      <c r="U395" s="2">
        <v>4.17</v>
      </c>
      <c r="V395" s="2">
        <v>12.1</v>
      </c>
      <c r="W395" s="2">
        <v>34.5</v>
      </c>
      <c r="X395" s="2">
        <v>13.631</v>
      </c>
      <c r="Y395" s="2">
        <v>6.37</v>
      </c>
      <c r="Z395" s="2">
        <v>15.9</v>
      </c>
      <c r="AA395" s="2">
        <v>40.200000000000003</v>
      </c>
      <c r="AB395" s="2">
        <v>29.3339</v>
      </c>
      <c r="AC395" s="2">
        <v>6.75</v>
      </c>
      <c r="AD395" s="2">
        <v>15.7</v>
      </c>
      <c r="AE395" s="2">
        <v>43.1</v>
      </c>
      <c r="AF395" s="2">
        <v>34.566899999999997</v>
      </c>
      <c r="AG395" s="2">
        <v>6.51</v>
      </c>
      <c r="AH395" s="22">
        <v>16.2</v>
      </c>
      <c r="AI395" s="22">
        <v>40.200000000000003</v>
      </c>
      <c r="AJ395" s="22">
        <v>48.143700000000003</v>
      </c>
      <c r="AK395" s="18">
        <v>4.55</v>
      </c>
      <c r="AL395" s="18">
        <v>11.5</v>
      </c>
      <c r="AM395" s="18">
        <v>39.4</v>
      </c>
      <c r="AN395" s="2">
        <v>37.268900000000002</v>
      </c>
      <c r="AO395" s="2">
        <v>1.35</v>
      </c>
      <c r="AP395" s="2">
        <v>5.9</v>
      </c>
      <c r="AQ395" s="2">
        <v>22.9</v>
      </c>
      <c r="AR395" s="2">
        <v>2.3039999999999998</v>
      </c>
      <c r="AS395" s="2">
        <v>4.3600000000000003</v>
      </c>
      <c r="AT395" s="2">
        <v>11.3</v>
      </c>
      <c r="AU395" s="2">
        <v>38.5</v>
      </c>
      <c r="AV395" s="2">
        <v>14.9785</v>
      </c>
      <c r="AW395" s="2">
        <v>5.19</v>
      </c>
      <c r="AX395" s="2">
        <v>14</v>
      </c>
      <c r="AY395" s="2">
        <v>37</v>
      </c>
      <c r="AZ395" s="2">
        <v>23.256</v>
      </c>
      <c r="BA395" s="2">
        <v>7.52</v>
      </c>
      <c r="BB395" s="2">
        <v>17.2</v>
      </c>
      <c r="BC395" s="2">
        <v>43.8</v>
      </c>
      <c r="BD395" s="2">
        <v>44.874099999999999</v>
      </c>
      <c r="BE395" s="4"/>
      <c r="BF395" s="4"/>
    </row>
    <row r="396" spans="1:58" x14ac:dyDescent="0.2">
      <c r="A396" s="29">
        <v>395</v>
      </c>
      <c r="B396" s="7" t="s">
        <v>27</v>
      </c>
      <c r="C396" s="3">
        <v>39936</v>
      </c>
      <c r="D396" s="4" t="s">
        <v>21</v>
      </c>
      <c r="E396" s="4" t="s">
        <v>169</v>
      </c>
      <c r="F396" s="5" t="s">
        <v>194</v>
      </c>
      <c r="G396" s="6">
        <v>0.91805555555555562</v>
      </c>
      <c r="H396" s="6">
        <v>0.94930555555555562</v>
      </c>
      <c r="I396" s="85">
        <f t="shared" si="6"/>
        <v>45</v>
      </c>
      <c r="J396" s="86">
        <f>I396*Segmentos!$D$7*(AH396%)*IF(ISNUMBER(AI396),AI396%,0)</f>
        <v>47628</v>
      </c>
      <c r="K396" s="86">
        <f>I396*Segmentos!$D$7*(AL396%)*IF(ISNUMBER(AM396),AM396%,0)</f>
        <v>113202</v>
      </c>
      <c r="L396" s="4"/>
      <c r="M396" s="2">
        <v>0.46</v>
      </c>
      <c r="N396" s="2">
        <v>2</v>
      </c>
      <c r="O396" s="2">
        <v>22.8</v>
      </c>
      <c r="P396" s="2">
        <v>71.4499</v>
      </c>
      <c r="Q396" s="2">
        <v>0</v>
      </c>
      <c r="R396" s="2">
        <v>0.2</v>
      </c>
      <c r="S396" s="2">
        <v>2.2000000000000002</v>
      </c>
      <c r="T396" s="2">
        <v>9.9400000000000002E-2</v>
      </c>
      <c r="U396" s="2">
        <v>0.41</v>
      </c>
      <c r="V396" s="2">
        <v>2.2000000000000002</v>
      </c>
      <c r="W396" s="2">
        <v>18.899999999999999</v>
      </c>
      <c r="X396" s="2">
        <v>13.3492</v>
      </c>
      <c r="Y396" s="2">
        <v>0.42</v>
      </c>
      <c r="Z396" s="2">
        <v>2.2999999999999998</v>
      </c>
      <c r="AA396" s="2">
        <v>18.2</v>
      </c>
      <c r="AB396" s="2">
        <v>19.241900000000001</v>
      </c>
      <c r="AC396" s="2">
        <v>0.76</v>
      </c>
      <c r="AD396" s="2">
        <v>2.6</v>
      </c>
      <c r="AE396" s="2">
        <v>29.2</v>
      </c>
      <c r="AF396" s="2">
        <v>38.759399999999999</v>
      </c>
      <c r="AG396" s="2">
        <v>0.27</v>
      </c>
      <c r="AH396" s="22">
        <v>2.1</v>
      </c>
      <c r="AI396" s="22">
        <v>12.6</v>
      </c>
      <c r="AJ396" s="22">
        <v>20.016400000000001</v>
      </c>
      <c r="AK396" s="18">
        <v>0.63</v>
      </c>
      <c r="AL396" s="18">
        <v>1.9</v>
      </c>
      <c r="AM396" s="18">
        <v>33.1</v>
      </c>
      <c r="AN396" s="2">
        <v>51.433599999999998</v>
      </c>
      <c r="AO396" s="2">
        <v>0.33</v>
      </c>
      <c r="AP396" s="2">
        <v>2</v>
      </c>
      <c r="AQ396" s="2">
        <v>16.7</v>
      </c>
      <c r="AR396" s="2">
        <v>5.5663999999999998</v>
      </c>
      <c r="AS396" s="2">
        <v>0.51</v>
      </c>
      <c r="AT396" s="2">
        <v>1.6</v>
      </c>
      <c r="AU396" s="2">
        <v>32.200000000000003</v>
      </c>
      <c r="AV396" s="2">
        <v>17.4819</v>
      </c>
      <c r="AW396" s="2">
        <v>0.31</v>
      </c>
      <c r="AX396" s="2">
        <v>2</v>
      </c>
      <c r="AY396" s="2">
        <v>15.4</v>
      </c>
      <c r="AZ396" s="2">
        <v>13.807499999999999</v>
      </c>
      <c r="BA396" s="2">
        <v>0.57999999999999996</v>
      </c>
      <c r="BB396" s="2">
        <v>2.2999999999999998</v>
      </c>
      <c r="BC396" s="2">
        <v>25.4</v>
      </c>
      <c r="BD396" s="2">
        <v>34.594099999999997</v>
      </c>
      <c r="BE396" s="4"/>
      <c r="BF396" s="4"/>
    </row>
    <row r="397" spans="1:58" x14ac:dyDescent="0.2">
      <c r="A397" s="29">
        <v>396</v>
      </c>
      <c r="B397" s="7" t="s">
        <v>59</v>
      </c>
      <c r="C397" s="3">
        <v>39936</v>
      </c>
      <c r="D397" s="4" t="s">
        <v>17</v>
      </c>
      <c r="E397" s="4" t="s">
        <v>169</v>
      </c>
      <c r="F397" s="5" t="s">
        <v>194</v>
      </c>
      <c r="G397" s="6">
        <v>0.83333333333333337</v>
      </c>
      <c r="H397" s="6">
        <v>0.875</v>
      </c>
      <c r="I397" s="85">
        <f t="shared" si="6"/>
        <v>59.999999999999943</v>
      </c>
      <c r="J397" s="86">
        <f>I397*Segmentos!$D$7*(AH397%)*IF(ISNUMBER(AI397),AI397%,0)</f>
        <v>40655.999999999964</v>
      </c>
      <c r="K397" s="86">
        <f>I397*Segmentos!$D$7*(AL397%)*IF(ISNUMBER(AM397),AM397%,0)</f>
        <v>11663.999999999993</v>
      </c>
      <c r="L397" s="4"/>
      <c r="M397" s="2">
        <v>0.1</v>
      </c>
      <c r="N397" s="2">
        <v>1</v>
      </c>
      <c r="O397" s="2">
        <v>10.7</v>
      </c>
      <c r="P397" s="2">
        <v>95.528499999999994</v>
      </c>
      <c r="Q397" s="2">
        <v>0</v>
      </c>
      <c r="R397" s="2">
        <v>0.2</v>
      </c>
      <c r="S397" s="2">
        <v>1.7</v>
      </c>
      <c r="T397" s="2">
        <v>0.44290000000000002</v>
      </c>
      <c r="U397" s="2">
        <v>0.01</v>
      </c>
      <c r="V397" s="2">
        <v>0.7</v>
      </c>
      <c r="W397" s="2">
        <v>1.7</v>
      </c>
      <c r="X397" s="2">
        <v>2.319</v>
      </c>
      <c r="Y397" s="2">
        <v>0.17</v>
      </c>
      <c r="Z397" s="2">
        <v>0.6</v>
      </c>
      <c r="AA397" s="2">
        <v>29.2</v>
      </c>
      <c r="AB397" s="2">
        <v>45.4983</v>
      </c>
      <c r="AC397" s="2">
        <v>0.16</v>
      </c>
      <c r="AD397" s="2">
        <v>1.9</v>
      </c>
      <c r="AE397" s="2">
        <v>8.3000000000000007</v>
      </c>
      <c r="AF397" s="2">
        <v>47.268300000000004</v>
      </c>
      <c r="AG397" s="2">
        <v>0.17</v>
      </c>
      <c r="AH397" s="22">
        <v>1.1000000000000001</v>
      </c>
      <c r="AI397" s="22">
        <v>15.4</v>
      </c>
      <c r="AJ397" s="22">
        <v>73.140199999999993</v>
      </c>
      <c r="AK397" s="18">
        <v>0.05</v>
      </c>
      <c r="AL397" s="18">
        <v>0.9</v>
      </c>
      <c r="AM397" s="18">
        <v>5.4</v>
      </c>
      <c r="AN397" s="2">
        <v>22.388300000000001</v>
      </c>
      <c r="AO397" s="2">
        <v>0.03</v>
      </c>
      <c r="AP397" s="2">
        <v>0.6</v>
      </c>
      <c r="AQ397" s="2">
        <v>4.9000000000000004</v>
      </c>
      <c r="AR397" s="2">
        <v>3.1305000000000001</v>
      </c>
      <c r="AS397" s="2">
        <v>0.01</v>
      </c>
      <c r="AT397" s="2">
        <v>0.1</v>
      </c>
      <c r="AU397" s="2">
        <v>5</v>
      </c>
      <c r="AV397" s="2">
        <v>1.4937</v>
      </c>
      <c r="AW397" s="2">
        <v>0</v>
      </c>
      <c r="AX397" s="2">
        <v>0</v>
      </c>
      <c r="AY397" s="8" t="s">
        <v>577</v>
      </c>
      <c r="AZ397" s="2">
        <v>0</v>
      </c>
      <c r="BA397" s="2">
        <v>0.26</v>
      </c>
      <c r="BB397" s="2">
        <v>2.2999999999999998</v>
      </c>
      <c r="BC397" s="2">
        <v>11.4</v>
      </c>
      <c r="BD397" s="2">
        <v>90.904300000000006</v>
      </c>
      <c r="BE397" s="4"/>
      <c r="BF397" s="4"/>
    </row>
    <row r="398" spans="1:58" x14ac:dyDescent="0.2">
      <c r="A398" s="29">
        <v>397</v>
      </c>
      <c r="B398" s="7" t="s">
        <v>63</v>
      </c>
      <c r="C398" s="3">
        <v>39936</v>
      </c>
      <c r="D398" s="4" t="s">
        <v>21</v>
      </c>
      <c r="E398" s="4" t="s">
        <v>170</v>
      </c>
      <c r="F398" s="5" t="s">
        <v>194</v>
      </c>
      <c r="G398" s="6">
        <v>0.87430555555555556</v>
      </c>
      <c r="H398" s="6">
        <v>0.88194444444444453</v>
      </c>
      <c r="I398" s="85">
        <f t="shared" si="6"/>
        <v>11.000000000000121</v>
      </c>
      <c r="J398" s="86">
        <f>I398*Segmentos!$D$7*(AH398%)*IF(ISNUMBER(AI398),AI398%,0)</f>
        <v>14731.200000000168</v>
      </c>
      <c r="K398" s="86">
        <f>I398*Segmentos!$D$7*(AL398%)*IF(ISNUMBER(AM398),AM398%,0)</f>
        <v>26998.4000000003</v>
      </c>
      <c r="L398" s="4"/>
      <c r="M398" s="2">
        <v>0.48</v>
      </c>
      <c r="N398" s="2">
        <v>1.1000000000000001</v>
      </c>
      <c r="O398" s="2">
        <v>43.2</v>
      </c>
      <c r="P398" s="2">
        <v>50.932699999999997</v>
      </c>
      <c r="Q398" s="2">
        <v>0.3</v>
      </c>
      <c r="R398" s="2">
        <v>0.4</v>
      </c>
      <c r="S398" s="2">
        <v>72.7</v>
      </c>
      <c r="T398" s="2">
        <v>5.3391999999999999</v>
      </c>
      <c r="U398" s="2">
        <v>0.54</v>
      </c>
      <c r="V398" s="2">
        <v>1</v>
      </c>
      <c r="W398" s="2">
        <v>56.3</v>
      </c>
      <c r="X398" s="2">
        <v>11.9291</v>
      </c>
      <c r="Y398" s="2">
        <v>0.54</v>
      </c>
      <c r="Z398" s="2">
        <v>1</v>
      </c>
      <c r="AA398" s="2">
        <v>56.4</v>
      </c>
      <c r="AB398" s="2">
        <v>16.873200000000001</v>
      </c>
      <c r="AC398" s="2">
        <v>0.49</v>
      </c>
      <c r="AD398" s="2">
        <v>1.7</v>
      </c>
      <c r="AE398" s="2">
        <v>28.3</v>
      </c>
      <c r="AF398" s="2">
        <v>16.7913</v>
      </c>
      <c r="AG398" s="2">
        <v>0.35</v>
      </c>
      <c r="AH398" s="22">
        <v>0.9</v>
      </c>
      <c r="AI398" s="22">
        <v>37.200000000000003</v>
      </c>
      <c r="AJ398" s="22">
        <v>17.511399999999998</v>
      </c>
      <c r="AK398" s="18">
        <v>0.61</v>
      </c>
      <c r="AL398" s="18">
        <v>1.3</v>
      </c>
      <c r="AM398" s="18">
        <v>47.2</v>
      </c>
      <c r="AN398" s="2">
        <v>33.421300000000002</v>
      </c>
      <c r="AO398" s="2">
        <v>0.01</v>
      </c>
      <c r="AP398" s="2">
        <v>0.1</v>
      </c>
      <c r="AQ398" s="2">
        <v>9.1</v>
      </c>
      <c r="AR398" s="2">
        <v>7.2099999999999997E-2</v>
      </c>
      <c r="AS398" s="2">
        <v>0.13</v>
      </c>
      <c r="AT398" s="2">
        <v>0.5</v>
      </c>
      <c r="AU398" s="2">
        <v>27.3</v>
      </c>
      <c r="AV398" s="2">
        <v>2.8967999999999998</v>
      </c>
      <c r="AW398" s="2">
        <v>1.22</v>
      </c>
      <c r="AX398" s="2">
        <v>2.2999999999999998</v>
      </c>
      <c r="AY398" s="2">
        <v>53.8</v>
      </c>
      <c r="AZ398" s="2">
        <v>36.9285</v>
      </c>
      <c r="BA398" s="2">
        <v>0.27</v>
      </c>
      <c r="BB398" s="2">
        <v>0.9</v>
      </c>
      <c r="BC398" s="2">
        <v>29.2</v>
      </c>
      <c r="BD398" s="2">
        <v>11.035299999999999</v>
      </c>
      <c r="BE398" s="4"/>
      <c r="BF398" s="4"/>
    </row>
    <row r="399" spans="1:58" x14ac:dyDescent="0.2">
      <c r="A399" s="29">
        <v>398</v>
      </c>
      <c r="B399" s="7" t="s">
        <v>68</v>
      </c>
      <c r="C399" s="3">
        <v>39936</v>
      </c>
      <c r="D399" s="4" t="s">
        <v>8</v>
      </c>
      <c r="E399" s="4" t="s">
        <v>183</v>
      </c>
      <c r="F399" s="5" t="s">
        <v>194</v>
      </c>
      <c r="G399" s="6">
        <v>0.89722222222222225</v>
      </c>
      <c r="H399" s="6">
        <v>0.95347222222222217</v>
      </c>
      <c r="I399" s="85">
        <f t="shared" si="6"/>
        <v>80.999999999999872</v>
      </c>
      <c r="J399" s="86">
        <f>I399*Segmentos!$D$7*(AH399%)*IF(ISNUMBER(AI399),AI399%,0)</f>
        <v>3180902.3999999953</v>
      </c>
      <c r="K399" s="86">
        <f>I399*Segmentos!$D$7*(AL399%)*IF(ISNUMBER(AM399),AM399%,0)</f>
        <v>1402498.7999999977</v>
      </c>
      <c r="L399" s="4"/>
      <c r="M399" s="2">
        <v>6.92</v>
      </c>
      <c r="N399" s="2">
        <v>18.600000000000001</v>
      </c>
      <c r="O399" s="2">
        <v>37.200000000000003</v>
      </c>
      <c r="P399" s="2">
        <v>85.588399999999993</v>
      </c>
      <c r="Q399" s="2">
        <v>6.24</v>
      </c>
      <c r="R399" s="2">
        <v>12.2</v>
      </c>
      <c r="S399" s="2">
        <v>51.1</v>
      </c>
      <c r="T399" s="2">
        <v>12.877599999999999</v>
      </c>
      <c r="U399" s="2">
        <v>6.71</v>
      </c>
      <c r="V399" s="2">
        <v>18.100000000000001</v>
      </c>
      <c r="W399" s="2">
        <v>37.1</v>
      </c>
      <c r="X399" s="2">
        <v>17.404299999999999</v>
      </c>
      <c r="Y399" s="2">
        <v>7.3</v>
      </c>
      <c r="Z399" s="2">
        <v>22.1</v>
      </c>
      <c r="AA399" s="2">
        <v>33</v>
      </c>
      <c r="AB399" s="2">
        <v>26.658899999999999</v>
      </c>
      <c r="AC399" s="2">
        <v>7.06</v>
      </c>
      <c r="AD399" s="2">
        <v>19</v>
      </c>
      <c r="AE399" s="2">
        <v>37.200000000000003</v>
      </c>
      <c r="AF399" s="2">
        <v>28.647600000000001</v>
      </c>
      <c r="AG399" s="2">
        <v>9.81</v>
      </c>
      <c r="AH399" s="22">
        <v>23.6</v>
      </c>
      <c r="AI399" s="22">
        <v>41.6</v>
      </c>
      <c r="AJ399" s="22">
        <v>57.533499999999997</v>
      </c>
      <c r="AK399" s="18">
        <v>4.32</v>
      </c>
      <c r="AL399" s="18">
        <v>14.1</v>
      </c>
      <c r="AM399" s="18">
        <v>30.7</v>
      </c>
      <c r="AN399" s="2">
        <v>28.0548</v>
      </c>
      <c r="AO399" s="2">
        <v>3.41</v>
      </c>
      <c r="AP399" s="2">
        <v>16.2</v>
      </c>
      <c r="AQ399" s="2">
        <v>21.1</v>
      </c>
      <c r="AR399" s="2">
        <v>4.6047000000000002</v>
      </c>
      <c r="AS399" s="2">
        <v>5.84</v>
      </c>
      <c r="AT399" s="2">
        <v>15.1</v>
      </c>
      <c r="AU399" s="2">
        <v>38.700000000000003</v>
      </c>
      <c r="AV399" s="2">
        <v>15.9087</v>
      </c>
      <c r="AW399" s="2">
        <v>7.34</v>
      </c>
      <c r="AX399" s="2">
        <v>20</v>
      </c>
      <c r="AY399" s="2">
        <v>36.700000000000003</v>
      </c>
      <c r="AZ399" s="2">
        <v>26.100300000000001</v>
      </c>
      <c r="BA399" s="2">
        <v>8.23</v>
      </c>
      <c r="BB399" s="2">
        <v>20.2</v>
      </c>
      <c r="BC399" s="2">
        <v>40.700000000000003</v>
      </c>
      <c r="BD399" s="2">
        <v>38.974699999999999</v>
      </c>
      <c r="BE399" s="4"/>
      <c r="BF399" s="4"/>
    </row>
    <row r="400" spans="1:58" x14ac:dyDescent="0.2">
      <c r="A400" s="29">
        <v>399</v>
      </c>
      <c r="B400" s="7" t="s">
        <v>85</v>
      </c>
      <c r="C400" s="3">
        <v>39936</v>
      </c>
      <c r="D400" s="4" t="s">
        <v>21</v>
      </c>
      <c r="E400" s="4" t="s">
        <v>180</v>
      </c>
      <c r="F400" s="5" t="s">
        <v>194</v>
      </c>
      <c r="G400" s="6">
        <v>0.85555555555555562</v>
      </c>
      <c r="H400" s="6">
        <v>0.87361111111111101</v>
      </c>
      <c r="I400" s="85">
        <f t="shared" si="6"/>
        <v>25.999999999999748</v>
      </c>
      <c r="J400" s="86">
        <f>I400*Segmentos!$D$7*(AH400%)*IF(ISNUMBER(AI400),AI400%,0)</f>
        <v>130415.99999999873</v>
      </c>
      <c r="K400" s="86">
        <f>I400*Segmentos!$D$7*(AL400%)*IF(ISNUMBER(AM400),AM400%,0)</f>
        <v>92570.399999999107</v>
      </c>
      <c r="L400" s="4"/>
      <c r="M400" s="2">
        <v>1.06</v>
      </c>
      <c r="N400" s="2">
        <v>2.6</v>
      </c>
      <c r="O400" s="2">
        <v>40.4</v>
      </c>
      <c r="P400" s="2">
        <v>98.265100000000004</v>
      </c>
      <c r="Q400" s="2">
        <v>0</v>
      </c>
      <c r="R400" s="2">
        <v>0</v>
      </c>
      <c r="S400" s="8" t="s">
        <v>577</v>
      </c>
      <c r="T400" s="2">
        <v>0</v>
      </c>
      <c r="U400" s="2">
        <v>0.97</v>
      </c>
      <c r="V400" s="2">
        <v>1.8</v>
      </c>
      <c r="W400" s="2">
        <v>54.8</v>
      </c>
      <c r="X400" s="2">
        <v>18.720600000000001</v>
      </c>
      <c r="Y400" s="2">
        <v>0.35</v>
      </c>
      <c r="Z400" s="2">
        <v>1.6</v>
      </c>
      <c r="AA400" s="2">
        <v>21.6</v>
      </c>
      <c r="AB400" s="2">
        <v>9.4265000000000008</v>
      </c>
      <c r="AC400" s="2">
        <v>2.31</v>
      </c>
      <c r="AD400" s="2">
        <v>5.5</v>
      </c>
      <c r="AE400" s="2">
        <v>42.4</v>
      </c>
      <c r="AF400" s="2">
        <v>70.118099999999998</v>
      </c>
      <c r="AG400" s="2">
        <v>1.25</v>
      </c>
      <c r="AH400" s="22">
        <v>3</v>
      </c>
      <c r="AI400" s="22">
        <v>41.8</v>
      </c>
      <c r="AJ400" s="22">
        <v>54.855499999999999</v>
      </c>
      <c r="AK400" s="18">
        <v>0.89</v>
      </c>
      <c r="AL400" s="18">
        <v>2.2999999999999998</v>
      </c>
      <c r="AM400" s="18">
        <v>38.700000000000003</v>
      </c>
      <c r="AN400" s="2">
        <v>43.409700000000001</v>
      </c>
      <c r="AO400" s="2">
        <v>0.17</v>
      </c>
      <c r="AP400" s="2">
        <v>0.9</v>
      </c>
      <c r="AQ400" s="2">
        <v>18.600000000000001</v>
      </c>
      <c r="AR400" s="2">
        <v>1.7374000000000001</v>
      </c>
      <c r="AS400" s="2">
        <v>0.95</v>
      </c>
      <c r="AT400" s="2">
        <v>3.1</v>
      </c>
      <c r="AU400" s="2">
        <v>30.6</v>
      </c>
      <c r="AV400" s="2">
        <v>19.3048</v>
      </c>
      <c r="AW400" s="2">
        <v>1.71</v>
      </c>
      <c r="AX400" s="2">
        <v>2.8</v>
      </c>
      <c r="AY400" s="2">
        <v>61.1</v>
      </c>
      <c r="AZ400" s="2">
        <v>45.364400000000003</v>
      </c>
      <c r="BA400" s="2">
        <v>0.9</v>
      </c>
      <c r="BB400" s="2">
        <v>2.7</v>
      </c>
      <c r="BC400" s="2">
        <v>32.9</v>
      </c>
      <c r="BD400" s="2">
        <v>31.858499999999999</v>
      </c>
      <c r="BE400" s="4"/>
      <c r="BF400" s="4"/>
    </row>
    <row r="401" spans="1:58" x14ac:dyDescent="0.2">
      <c r="A401" s="29">
        <v>400</v>
      </c>
      <c r="B401" s="7" t="s">
        <v>25</v>
      </c>
      <c r="C401" s="3">
        <v>39936</v>
      </c>
      <c r="D401" s="4" t="s">
        <v>21</v>
      </c>
      <c r="E401" s="4" t="s">
        <v>171</v>
      </c>
      <c r="F401" s="5" t="s">
        <v>194</v>
      </c>
      <c r="G401" s="6">
        <v>0.89444444444444438</v>
      </c>
      <c r="H401" s="6">
        <v>0.89513888888888893</v>
      </c>
      <c r="I401" s="85">
        <f t="shared" si="6"/>
        <v>1.0000000000001563</v>
      </c>
      <c r="J401" s="86">
        <f>I401*Segmentos!$D$7*(AH401%)*IF(ISNUMBER(AI401),AI401%,0)</f>
        <v>1200.0000000001876</v>
      </c>
      <c r="K401" s="86">
        <f>I401*Segmentos!$D$7*(AL401%)*IF(ISNUMBER(AM401),AM401%,0)</f>
        <v>2000.0000000003126</v>
      </c>
      <c r="L401" s="4"/>
      <c r="M401" s="2">
        <v>0.39</v>
      </c>
      <c r="N401" s="2">
        <v>0.4</v>
      </c>
      <c r="O401" s="2">
        <v>100</v>
      </c>
      <c r="P401" s="2">
        <v>57.203299999999999</v>
      </c>
      <c r="Q401" s="2">
        <v>0.23</v>
      </c>
      <c r="R401" s="2">
        <v>0.2</v>
      </c>
      <c r="S401" s="2">
        <v>100</v>
      </c>
      <c r="T401" s="2">
        <v>5.5800999999999998</v>
      </c>
      <c r="U401" s="2">
        <v>0.27</v>
      </c>
      <c r="V401" s="2">
        <v>0.3</v>
      </c>
      <c r="W401" s="2">
        <v>100</v>
      </c>
      <c r="X401" s="2">
        <v>8.2667000000000002</v>
      </c>
      <c r="Y401" s="2">
        <v>0.41</v>
      </c>
      <c r="Z401" s="2">
        <v>0.4</v>
      </c>
      <c r="AA401" s="2">
        <v>100</v>
      </c>
      <c r="AB401" s="2">
        <v>17.928000000000001</v>
      </c>
      <c r="AC401" s="2">
        <v>0.52</v>
      </c>
      <c r="AD401" s="2">
        <v>0.5</v>
      </c>
      <c r="AE401" s="2">
        <v>100</v>
      </c>
      <c r="AF401" s="2">
        <v>25.4284</v>
      </c>
      <c r="AG401" s="2">
        <v>0.28000000000000003</v>
      </c>
      <c r="AH401" s="22">
        <v>0.3</v>
      </c>
      <c r="AI401" s="22">
        <v>100</v>
      </c>
      <c r="AJ401" s="22">
        <v>19.4374</v>
      </c>
      <c r="AK401" s="18">
        <v>0.48</v>
      </c>
      <c r="AL401" s="18">
        <v>0.5</v>
      </c>
      <c r="AM401" s="18">
        <v>100</v>
      </c>
      <c r="AN401" s="2">
        <v>37.765900000000002</v>
      </c>
      <c r="AO401" s="2">
        <v>0.15</v>
      </c>
      <c r="AP401" s="2">
        <v>0.2</v>
      </c>
      <c r="AQ401" s="2">
        <v>100</v>
      </c>
      <c r="AR401" s="2">
        <v>2.5061</v>
      </c>
      <c r="AS401" s="2">
        <v>0.14000000000000001</v>
      </c>
      <c r="AT401" s="2">
        <v>0.1</v>
      </c>
      <c r="AU401" s="2">
        <v>100</v>
      </c>
      <c r="AV401" s="2">
        <v>4.4324000000000003</v>
      </c>
      <c r="AW401" s="2">
        <v>0.6</v>
      </c>
      <c r="AX401" s="2">
        <v>0.6</v>
      </c>
      <c r="AY401" s="2">
        <v>100</v>
      </c>
      <c r="AZ401" s="2">
        <v>25.4663</v>
      </c>
      <c r="BA401" s="2">
        <v>0.44</v>
      </c>
      <c r="BB401" s="2">
        <v>0.4</v>
      </c>
      <c r="BC401" s="2">
        <v>100</v>
      </c>
      <c r="BD401" s="2">
        <v>24.798500000000001</v>
      </c>
      <c r="BE401" s="4"/>
      <c r="BF401" s="4"/>
    </row>
    <row r="402" spans="1:58" x14ac:dyDescent="0.2">
      <c r="A402" s="29">
        <v>401</v>
      </c>
      <c r="B402" s="7" t="s">
        <v>71</v>
      </c>
      <c r="C402" s="3">
        <v>39936</v>
      </c>
      <c r="D402" s="4" t="s">
        <v>28</v>
      </c>
      <c r="E402" s="4" t="s">
        <v>168</v>
      </c>
      <c r="F402" s="5" t="s">
        <v>194</v>
      </c>
      <c r="G402" s="6">
        <v>0.91736111111111107</v>
      </c>
      <c r="H402" s="6">
        <v>0.99722222222222223</v>
      </c>
      <c r="I402" s="85">
        <f t="shared" si="6"/>
        <v>115.00000000000007</v>
      </c>
      <c r="J402" s="86">
        <f>I402*Segmentos!$D$7*(AH402%)*IF(ISNUMBER(AI402),AI402%,0)</f>
        <v>983664.0000000007</v>
      </c>
      <c r="K402" s="86">
        <f>I402*Segmentos!$D$7*(AL402%)*IF(ISNUMBER(AM402),AM402%,0)</f>
        <v>807898.00000000058</v>
      </c>
      <c r="L402" s="4" t="s">
        <v>241</v>
      </c>
      <c r="M402" s="2">
        <v>1.93</v>
      </c>
      <c r="N402" s="2">
        <v>9.4</v>
      </c>
      <c r="O402" s="2">
        <v>20.5</v>
      </c>
      <c r="P402" s="2">
        <v>81.879300000000001</v>
      </c>
      <c r="Q402" s="2">
        <v>0.84</v>
      </c>
      <c r="R402" s="2">
        <v>5.2</v>
      </c>
      <c r="S402" s="2">
        <v>16.399999999999999</v>
      </c>
      <c r="T402" s="2">
        <v>5.9748000000000001</v>
      </c>
      <c r="U402" s="2">
        <v>2.2799999999999998</v>
      </c>
      <c r="V402" s="2">
        <v>9.9</v>
      </c>
      <c r="W402" s="2">
        <v>22.9</v>
      </c>
      <c r="X402" s="2">
        <v>20.257000000000001</v>
      </c>
      <c r="Y402" s="2">
        <v>2.98</v>
      </c>
      <c r="Z402" s="2">
        <v>12.7</v>
      </c>
      <c r="AA402" s="2">
        <v>23.4</v>
      </c>
      <c r="AB402" s="2">
        <v>37.379100000000001</v>
      </c>
      <c r="AC402" s="2">
        <v>1.31</v>
      </c>
      <c r="AD402" s="2">
        <v>8.3000000000000007</v>
      </c>
      <c r="AE402" s="2">
        <v>15.7</v>
      </c>
      <c r="AF402" s="2">
        <v>18.2683</v>
      </c>
      <c r="AG402" s="2">
        <v>2.13</v>
      </c>
      <c r="AH402" s="22">
        <v>9.9</v>
      </c>
      <c r="AI402" s="22">
        <v>21.6</v>
      </c>
      <c r="AJ402" s="22">
        <v>42.919600000000003</v>
      </c>
      <c r="AK402" s="18">
        <v>1.75</v>
      </c>
      <c r="AL402" s="18">
        <v>9.1</v>
      </c>
      <c r="AM402" s="18">
        <v>19.3</v>
      </c>
      <c r="AN402" s="2">
        <v>38.959699999999998</v>
      </c>
      <c r="AO402" s="2">
        <v>0.83</v>
      </c>
      <c r="AP402" s="2">
        <v>3.5</v>
      </c>
      <c r="AQ402" s="2">
        <v>23.4</v>
      </c>
      <c r="AR402" s="2">
        <v>3.8365</v>
      </c>
      <c r="AS402" s="2">
        <v>1.48</v>
      </c>
      <c r="AT402" s="2">
        <v>7.2</v>
      </c>
      <c r="AU402" s="2">
        <v>20.6</v>
      </c>
      <c r="AV402" s="2">
        <v>13.802300000000001</v>
      </c>
      <c r="AW402" s="2">
        <v>2.19</v>
      </c>
      <c r="AX402" s="2">
        <v>10.5</v>
      </c>
      <c r="AY402" s="2">
        <v>20.9</v>
      </c>
      <c r="AZ402" s="2">
        <v>26.703900000000001</v>
      </c>
      <c r="BA402" s="2">
        <v>2.31</v>
      </c>
      <c r="BB402" s="2">
        <v>11.6</v>
      </c>
      <c r="BC402" s="2">
        <v>19.899999999999999</v>
      </c>
      <c r="BD402" s="2">
        <v>37.536499999999997</v>
      </c>
      <c r="BE402" s="4"/>
      <c r="BF402" s="4"/>
    </row>
    <row r="403" spans="1:58" x14ac:dyDescent="0.2">
      <c r="A403" s="29">
        <v>402</v>
      </c>
      <c r="B403" s="7" t="s">
        <v>66</v>
      </c>
      <c r="C403" s="3">
        <v>39936</v>
      </c>
      <c r="D403" s="4" t="s">
        <v>28</v>
      </c>
      <c r="E403" s="4" t="s">
        <v>168</v>
      </c>
      <c r="F403" s="5" t="s">
        <v>194</v>
      </c>
      <c r="G403" s="6">
        <v>0.83958333333333324</v>
      </c>
      <c r="H403" s="6">
        <v>0.91388888888888886</v>
      </c>
      <c r="I403" s="85">
        <f t="shared" si="6"/>
        <v>107.0000000000001</v>
      </c>
      <c r="J403" s="86">
        <f>I403*Segmentos!$D$7*(AH403%)*IF(ISNUMBER(AI403),AI403%,0)</f>
        <v>327420.00000000029</v>
      </c>
      <c r="K403" s="86">
        <f>I403*Segmentos!$D$7*(AL403%)*IF(ISNUMBER(AM403),AM403%,0)</f>
        <v>496779.60000000038</v>
      </c>
      <c r="L403" s="4" t="s">
        <v>240</v>
      </c>
      <c r="M403" s="2">
        <v>0.97</v>
      </c>
      <c r="N403" s="2">
        <v>7.4</v>
      </c>
      <c r="O403" s="2">
        <v>13.1</v>
      </c>
      <c r="P403" s="2">
        <v>72.891300000000001</v>
      </c>
      <c r="Q403" s="2">
        <v>0.67</v>
      </c>
      <c r="R403" s="2">
        <v>2.9</v>
      </c>
      <c r="S403" s="2">
        <v>22.9</v>
      </c>
      <c r="T403" s="2">
        <v>8.3783999999999992</v>
      </c>
      <c r="U403" s="2">
        <v>1.63</v>
      </c>
      <c r="V403" s="2">
        <v>7.3</v>
      </c>
      <c r="W403" s="2">
        <v>22.4</v>
      </c>
      <c r="X403" s="2">
        <v>25.610299999999999</v>
      </c>
      <c r="Y403" s="2">
        <v>1.03</v>
      </c>
      <c r="Z403" s="2">
        <v>9.3000000000000007</v>
      </c>
      <c r="AA403" s="2">
        <v>11</v>
      </c>
      <c r="AB403" s="2">
        <v>22.773599999999998</v>
      </c>
      <c r="AC403" s="2">
        <v>0.65</v>
      </c>
      <c r="AD403" s="2">
        <v>8</v>
      </c>
      <c r="AE403" s="2">
        <v>8.1999999999999993</v>
      </c>
      <c r="AF403" s="2">
        <v>16.129100000000001</v>
      </c>
      <c r="AG403" s="2">
        <v>0.76</v>
      </c>
      <c r="AH403" s="22">
        <v>7.5</v>
      </c>
      <c r="AI403" s="22">
        <v>10.199999999999999</v>
      </c>
      <c r="AJ403" s="22">
        <v>27.180099999999999</v>
      </c>
      <c r="AK403" s="18">
        <v>1.1599999999999999</v>
      </c>
      <c r="AL403" s="18">
        <v>7.3</v>
      </c>
      <c r="AM403" s="18">
        <v>15.9</v>
      </c>
      <c r="AN403" s="2">
        <v>45.711199999999998</v>
      </c>
      <c r="AO403" s="2">
        <v>0.25</v>
      </c>
      <c r="AP403" s="2">
        <v>3.9</v>
      </c>
      <c r="AQ403" s="2">
        <v>6.3</v>
      </c>
      <c r="AR403" s="2">
        <v>2.0409000000000002</v>
      </c>
      <c r="AS403" s="2">
        <v>1.69</v>
      </c>
      <c r="AT403" s="2">
        <v>6.9</v>
      </c>
      <c r="AU403" s="2">
        <v>24.3</v>
      </c>
      <c r="AV403" s="2">
        <v>27.8962</v>
      </c>
      <c r="AW403" s="2">
        <v>0.47</v>
      </c>
      <c r="AX403" s="2">
        <v>5.5</v>
      </c>
      <c r="AY403" s="2">
        <v>8.4</v>
      </c>
      <c r="AZ403" s="2">
        <v>10.0542</v>
      </c>
      <c r="BA403" s="2">
        <v>1.1399999999999999</v>
      </c>
      <c r="BB403" s="2">
        <v>10</v>
      </c>
      <c r="BC403" s="2">
        <v>11.4</v>
      </c>
      <c r="BD403" s="2">
        <v>32.900100000000002</v>
      </c>
      <c r="BE403" s="4"/>
      <c r="BF403" s="4"/>
    </row>
    <row r="404" spans="1:58" x14ac:dyDescent="0.2">
      <c r="A404" s="29">
        <v>403</v>
      </c>
      <c r="B404" s="7" t="s">
        <v>19</v>
      </c>
      <c r="C404" s="3">
        <v>39936</v>
      </c>
      <c r="D404" s="4" t="s">
        <v>17</v>
      </c>
      <c r="E404" s="4" t="s">
        <v>166</v>
      </c>
      <c r="F404" s="5" t="s">
        <v>194</v>
      </c>
      <c r="G404" s="6">
        <v>0.9145833333333333</v>
      </c>
      <c r="H404" s="6">
        <v>0.91666666666666663</v>
      </c>
      <c r="I404" s="85">
        <f t="shared" si="6"/>
        <v>2.9999999999999893</v>
      </c>
      <c r="J404" s="86">
        <f>I404*Segmentos!$D$7*(AH404%)*IF(ISNUMBER(AI404),AI404%,0)</f>
        <v>6242.3999999999787</v>
      </c>
      <c r="K404" s="86">
        <f>I404*Segmentos!$D$7*(AL404%)*IF(ISNUMBER(AM404),AM404%,0)</f>
        <v>5189.9999999999818</v>
      </c>
      <c r="L404" s="4"/>
      <c r="M404" s="2">
        <v>0.5</v>
      </c>
      <c r="N404" s="2">
        <v>0.6</v>
      </c>
      <c r="O404" s="2">
        <v>86.6</v>
      </c>
      <c r="P404" s="2">
        <v>54.557000000000002</v>
      </c>
      <c r="Q404" s="2">
        <v>0</v>
      </c>
      <c r="R404" s="2">
        <v>0</v>
      </c>
      <c r="S404" s="8" t="s">
        <v>577</v>
      </c>
      <c r="T404" s="2">
        <v>0</v>
      </c>
      <c r="U404" s="2">
        <v>1.1200000000000001</v>
      </c>
      <c r="V404" s="2">
        <v>1.1000000000000001</v>
      </c>
      <c r="W404" s="2">
        <v>100</v>
      </c>
      <c r="X404" s="2">
        <v>25.5869</v>
      </c>
      <c r="Y404" s="2">
        <v>0.61</v>
      </c>
      <c r="Z404" s="2">
        <v>0.7</v>
      </c>
      <c r="AA404" s="2">
        <v>89.9</v>
      </c>
      <c r="AB404" s="2">
        <v>19.544799999999999</v>
      </c>
      <c r="AC404" s="2">
        <v>0.26</v>
      </c>
      <c r="AD404" s="2">
        <v>0.4</v>
      </c>
      <c r="AE404" s="2">
        <v>60.1</v>
      </c>
      <c r="AF404" s="2">
        <v>9.4253</v>
      </c>
      <c r="AG404" s="2">
        <v>0.54</v>
      </c>
      <c r="AH404" s="22">
        <v>0.6</v>
      </c>
      <c r="AI404" s="22">
        <v>86.7</v>
      </c>
      <c r="AJ404" s="22">
        <v>27.725300000000001</v>
      </c>
      <c r="AK404" s="18">
        <v>0.47</v>
      </c>
      <c r="AL404" s="18">
        <v>0.5</v>
      </c>
      <c r="AM404" s="18">
        <v>86.5</v>
      </c>
      <c r="AN404" s="2">
        <v>26.831600000000002</v>
      </c>
      <c r="AO404" s="2">
        <v>0.26</v>
      </c>
      <c r="AP404" s="2">
        <v>0.3</v>
      </c>
      <c r="AQ404" s="2">
        <v>100</v>
      </c>
      <c r="AR404" s="2">
        <v>3.1190000000000002</v>
      </c>
      <c r="AS404" s="2">
        <v>0.04</v>
      </c>
      <c r="AT404" s="2">
        <v>0.1</v>
      </c>
      <c r="AU404" s="2">
        <v>33.299999999999997</v>
      </c>
      <c r="AV404" s="2">
        <v>1.0357000000000001</v>
      </c>
      <c r="AW404" s="2">
        <v>0.47</v>
      </c>
      <c r="AX404" s="2">
        <v>0.5</v>
      </c>
      <c r="AY404" s="2">
        <v>87</v>
      </c>
      <c r="AZ404" s="2">
        <v>14.6448</v>
      </c>
      <c r="BA404" s="2">
        <v>0.86</v>
      </c>
      <c r="BB404" s="2">
        <v>1</v>
      </c>
      <c r="BC404" s="2">
        <v>89.5</v>
      </c>
      <c r="BD404" s="2">
        <v>35.7575</v>
      </c>
      <c r="BE404" s="4"/>
      <c r="BF404" s="4"/>
    </row>
    <row r="405" spans="1:58" x14ac:dyDescent="0.2">
      <c r="A405" s="29">
        <v>404</v>
      </c>
      <c r="B405" s="7" t="s">
        <v>2</v>
      </c>
      <c r="C405" s="3">
        <v>39936</v>
      </c>
      <c r="D405" s="4" t="s">
        <v>0</v>
      </c>
      <c r="E405" s="4" t="s">
        <v>164</v>
      </c>
      <c r="F405" s="5" t="s">
        <v>194</v>
      </c>
      <c r="G405" s="6">
        <v>0.87430555555555556</v>
      </c>
      <c r="H405" s="6">
        <v>0.9145833333333333</v>
      </c>
      <c r="I405" s="85">
        <f t="shared" si="6"/>
        <v>57.999999999999957</v>
      </c>
      <c r="J405" s="86">
        <f>I405*Segmentos!$D$7*(AH405%)*IF(ISNUMBER(AI405),AI405%,0)</f>
        <v>1025068.7999999993</v>
      </c>
      <c r="K405" s="86">
        <f>I405*Segmentos!$D$7*(AL405%)*IF(ISNUMBER(AM405),AM405%,0)</f>
        <v>1239436.7999999991</v>
      </c>
      <c r="L405" s="4"/>
      <c r="M405" s="2">
        <v>4.91</v>
      </c>
      <c r="N405" s="2">
        <v>16.8</v>
      </c>
      <c r="O405" s="2">
        <v>29.2</v>
      </c>
      <c r="P405" s="2">
        <v>81.186000000000007</v>
      </c>
      <c r="Q405" s="2">
        <v>2.73</v>
      </c>
      <c r="R405" s="2">
        <v>10.4</v>
      </c>
      <c r="S405" s="2">
        <v>26.3</v>
      </c>
      <c r="T405" s="2">
        <v>7.5255000000000001</v>
      </c>
      <c r="U405" s="2">
        <v>5.05</v>
      </c>
      <c r="V405" s="2">
        <v>19.3</v>
      </c>
      <c r="W405" s="2">
        <v>26.2</v>
      </c>
      <c r="X405" s="2">
        <v>17.517800000000001</v>
      </c>
      <c r="Y405" s="2">
        <v>4.37</v>
      </c>
      <c r="Z405" s="2">
        <v>16.7</v>
      </c>
      <c r="AA405" s="2">
        <v>26.2</v>
      </c>
      <c r="AB405" s="2">
        <v>21.3171</v>
      </c>
      <c r="AC405" s="2">
        <v>6.41</v>
      </c>
      <c r="AD405" s="2">
        <v>18.600000000000001</v>
      </c>
      <c r="AE405" s="2">
        <v>34.5</v>
      </c>
      <c r="AF405" s="2">
        <v>34.825600000000001</v>
      </c>
      <c r="AG405" s="2">
        <v>4.43</v>
      </c>
      <c r="AH405" s="22">
        <v>16.8</v>
      </c>
      <c r="AI405" s="22">
        <v>26.3</v>
      </c>
      <c r="AJ405" s="22">
        <v>34.769100000000002</v>
      </c>
      <c r="AK405" s="18">
        <v>5.34</v>
      </c>
      <c r="AL405" s="18">
        <v>16.8</v>
      </c>
      <c r="AM405" s="18">
        <v>31.8</v>
      </c>
      <c r="AN405" s="2">
        <v>46.416899999999998</v>
      </c>
      <c r="AO405" s="2">
        <v>5.56</v>
      </c>
      <c r="AP405" s="2">
        <v>17.399999999999999</v>
      </c>
      <c r="AQ405" s="2">
        <v>32</v>
      </c>
      <c r="AR405" s="2">
        <v>10.0434</v>
      </c>
      <c r="AS405" s="2">
        <v>6.16</v>
      </c>
      <c r="AT405" s="2">
        <v>17.2</v>
      </c>
      <c r="AU405" s="2">
        <v>35.700000000000003</v>
      </c>
      <c r="AV405" s="2">
        <v>22.427499999999998</v>
      </c>
      <c r="AW405" s="2">
        <v>5.15</v>
      </c>
      <c r="AX405" s="2">
        <v>18.600000000000001</v>
      </c>
      <c r="AY405" s="2">
        <v>27.7</v>
      </c>
      <c r="AZ405" s="2">
        <v>24.484400000000001</v>
      </c>
      <c r="BA405" s="2">
        <v>3.83</v>
      </c>
      <c r="BB405" s="2">
        <v>15</v>
      </c>
      <c r="BC405" s="2">
        <v>25.5</v>
      </c>
      <c r="BD405" s="2">
        <v>24.230699999999999</v>
      </c>
      <c r="BE405" s="4"/>
      <c r="BF405" s="4"/>
    </row>
    <row r="406" spans="1:58" x14ac:dyDescent="0.2">
      <c r="A406" s="29">
        <v>405</v>
      </c>
      <c r="B406" s="7" t="s">
        <v>78</v>
      </c>
      <c r="C406" s="3">
        <v>39936</v>
      </c>
      <c r="D406" s="4" t="s">
        <v>13</v>
      </c>
      <c r="E406" s="4" t="s">
        <v>165</v>
      </c>
      <c r="F406" s="5" t="s">
        <v>194</v>
      </c>
      <c r="G406" s="6">
        <v>0.9194444444444444</v>
      </c>
      <c r="H406" s="6">
        <v>1.3194444444444444E-2</v>
      </c>
      <c r="I406" s="85">
        <f t="shared" si="6"/>
        <v>135.00000000000006</v>
      </c>
      <c r="J406" s="86">
        <f>I406*Segmentos!$D$7*(AH406%)*IF(ISNUMBER(AI406),AI406%,0)</f>
        <v>3896640.0000000014</v>
      </c>
      <c r="K406" s="86">
        <f>I406*Segmentos!$D$7*(AL406%)*IF(ISNUMBER(AM406),AM406%,0)</f>
        <v>5420250.0000000028</v>
      </c>
      <c r="L406" s="4"/>
      <c r="M406" s="2">
        <v>8.7100000000000009</v>
      </c>
      <c r="N406" s="2">
        <v>24.9</v>
      </c>
      <c r="O406" s="2">
        <v>35</v>
      </c>
      <c r="P406" s="2">
        <v>87.691500000000005</v>
      </c>
      <c r="Q406" s="2">
        <v>2.57</v>
      </c>
      <c r="R406" s="2">
        <v>12.5</v>
      </c>
      <c r="S406" s="2">
        <v>20.6</v>
      </c>
      <c r="T406" s="2">
        <v>4.3209</v>
      </c>
      <c r="U406" s="2">
        <v>6</v>
      </c>
      <c r="V406" s="2">
        <v>23.7</v>
      </c>
      <c r="W406" s="2">
        <v>25.3</v>
      </c>
      <c r="X406" s="2">
        <v>12.6653</v>
      </c>
      <c r="Y406" s="2">
        <v>8.01</v>
      </c>
      <c r="Z406" s="2">
        <v>23.4</v>
      </c>
      <c r="AA406" s="2">
        <v>34.299999999999997</v>
      </c>
      <c r="AB406" s="2">
        <v>23.820699999999999</v>
      </c>
      <c r="AC406" s="2">
        <v>14.18</v>
      </c>
      <c r="AD406" s="2">
        <v>33.4</v>
      </c>
      <c r="AE406" s="2">
        <v>42.5</v>
      </c>
      <c r="AF406" s="2">
        <v>46.884700000000002</v>
      </c>
      <c r="AG406" s="2">
        <v>7.23</v>
      </c>
      <c r="AH406" s="22">
        <v>22</v>
      </c>
      <c r="AI406" s="22">
        <v>32.799999999999997</v>
      </c>
      <c r="AJ406" s="22">
        <v>34.561</v>
      </c>
      <c r="AK406" s="18">
        <v>10.039999999999999</v>
      </c>
      <c r="AL406" s="18">
        <v>27.5</v>
      </c>
      <c r="AM406" s="18">
        <v>36.5</v>
      </c>
      <c r="AN406" s="2">
        <v>53.130600000000001</v>
      </c>
      <c r="AO406" s="2">
        <v>7.04</v>
      </c>
      <c r="AP406" s="2">
        <v>21.6</v>
      </c>
      <c r="AQ406" s="2">
        <v>32.5</v>
      </c>
      <c r="AR406" s="2">
        <v>7.7435999999999998</v>
      </c>
      <c r="AS406" s="2">
        <v>7.21</v>
      </c>
      <c r="AT406" s="2">
        <v>23.5</v>
      </c>
      <c r="AU406" s="2">
        <v>30.6</v>
      </c>
      <c r="AV406" s="2">
        <v>15.988799999999999</v>
      </c>
      <c r="AW406" s="2">
        <v>8.01</v>
      </c>
      <c r="AX406" s="2">
        <v>23.5</v>
      </c>
      <c r="AY406" s="2">
        <v>34</v>
      </c>
      <c r="AZ406" s="2">
        <v>23.195799999999998</v>
      </c>
      <c r="BA406" s="2">
        <v>10.57</v>
      </c>
      <c r="BB406" s="2">
        <v>27.6</v>
      </c>
      <c r="BC406" s="2">
        <v>38.200000000000003</v>
      </c>
      <c r="BD406" s="2">
        <v>40.763300000000001</v>
      </c>
      <c r="BE406" s="4"/>
      <c r="BF406" s="4"/>
    </row>
    <row r="407" spans="1:58" x14ac:dyDescent="0.2">
      <c r="A407" s="29">
        <v>406</v>
      </c>
      <c r="B407" s="7" t="s">
        <v>69</v>
      </c>
      <c r="C407" s="3">
        <v>39936</v>
      </c>
      <c r="D407" s="4" t="s">
        <v>3</v>
      </c>
      <c r="E407" s="4" t="s">
        <v>176</v>
      </c>
      <c r="F407" s="5" t="s">
        <v>194</v>
      </c>
      <c r="G407" s="6">
        <v>0.91805555555555562</v>
      </c>
      <c r="H407" s="6">
        <v>0.98888888888888893</v>
      </c>
      <c r="I407" s="85">
        <f t="shared" si="6"/>
        <v>101.99999999999996</v>
      </c>
      <c r="J407" s="86">
        <f>I407*Segmentos!$D$7*(AH407%)*IF(ISNUMBER(AI407),AI407%,0)</f>
        <v>1007759.9999999997</v>
      </c>
      <c r="K407" s="86">
        <f>I407*Segmentos!$D$7*(AL407%)*IF(ISNUMBER(AM407),AM407%,0)</f>
        <v>1004822.3999999997</v>
      </c>
      <c r="L407" s="4"/>
      <c r="M407" s="2">
        <v>2.4700000000000002</v>
      </c>
      <c r="N407" s="2">
        <v>13.1</v>
      </c>
      <c r="O407" s="2">
        <v>18.899999999999999</v>
      </c>
      <c r="P407" s="2">
        <v>96.7774</v>
      </c>
      <c r="Q407" s="2">
        <v>0.69</v>
      </c>
      <c r="R407" s="2">
        <v>6.1</v>
      </c>
      <c r="S407" s="2">
        <v>11.2</v>
      </c>
      <c r="T407" s="2">
        <v>4.4839000000000002</v>
      </c>
      <c r="U407" s="2">
        <v>1.63</v>
      </c>
      <c r="V407" s="2">
        <v>10.1</v>
      </c>
      <c r="W407" s="2">
        <v>16.2</v>
      </c>
      <c r="X407" s="2">
        <v>13.3788</v>
      </c>
      <c r="Y407" s="2">
        <v>1.48</v>
      </c>
      <c r="Z407" s="2">
        <v>14.3</v>
      </c>
      <c r="AA407" s="2">
        <v>10.3</v>
      </c>
      <c r="AB407" s="2">
        <v>17.153300000000002</v>
      </c>
      <c r="AC407" s="2">
        <v>4.8</v>
      </c>
      <c r="AD407" s="2">
        <v>17.3</v>
      </c>
      <c r="AE407" s="2">
        <v>27.7</v>
      </c>
      <c r="AF407" s="2">
        <v>61.761400000000002</v>
      </c>
      <c r="AG407" s="2">
        <v>2.48</v>
      </c>
      <c r="AH407" s="22">
        <v>13</v>
      </c>
      <c r="AI407" s="22">
        <v>19</v>
      </c>
      <c r="AJ407" s="22">
        <v>46.177399999999999</v>
      </c>
      <c r="AK407" s="18">
        <v>2.46</v>
      </c>
      <c r="AL407" s="18">
        <v>13.1</v>
      </c>
      <c r="AM407" s="18">
        <v>18.8</v>
      </c>
      <c r="AN407" s="2">
        <v>50.6</v>
      </c>
      <c r="AO407" s="2">
        <v>2.81</v>
      </c>
      <c r="AP407" s="2">
        <v>13.2</v>
      </c>
      <c r="AQ407" s="2">
        <v>21.3</v>
      </c>
      <c r="AR407" s="2">
        <v>12.022500000000001</v>
      </c>
      <c r="AS407" s="2">
        <v>1.86</v>
      </c>
      <c r="AT407" s="2">
        <v>12</v>
      </c>
      <c r="AU407" s="2">
        <v>15.5</v>
      </c>
      <c r="AV407" s="2">
        <v>16.073899999999998</v>
      </c>
      <c r="AW407" s="2">
        <v>3.07</v>
      </c>
      <c r="AX407" s="2">
        <v>16.2</v>
      </c>
      <c r="AY407" s="2">
        <v>19</v>
      </c>
      <c r="AZ407" s="2">
        <v>34.650399999999998</v>
      </c>
      <c r="BA407" s="2">
        <v>2.27</v>
      </c>
      <c r="BB407" s="2">
        <v>11.3</v>
      </c>
      <c r="BC407" s="2">
        <v>20</v>
      </c>
      <c r="BD407" s="2">
        <v>34.030500000000004</v>
      </c>
      <c r="BE407" s="4"/>
      <c r="BF407" s="4"/>
    </row>
    <row r="408" spans="1:58" x14ac:dyDescent="0.2">
      <c r="A408" s="29">
        <v>407</v>
      </c>
      <c r="B408" s="7" t="s">
        <v>16</v>
      </c>
      <c r="C408" s="3">
        <v>39936</v>
      </c>
      <c r="D408" s="4" t="s">
        <v>13</v>
      </c>
      <c r="E408" s="4" t="s">
        <v>166</v>
      </c>
      <c r="F408" s="5" t="s">
        <v>194</v>
      </c>
      <c r="G408" s="6">
        <v>0.91388888888888886</v>
      </c>
      <c r="H408" s="6">
        <v>0.91736111111111107</v>
      </c>
      <c r="I408" s="85">
        <f t="shared" si="6"/>
        <v>4.9999999999999822</v>
      </c>
      <c r="J408" s="86">
        <f>I408*Segmentos!$D$7*(AH408%)*IF(ISNUMBER(AI408),AI408%,0)</f>
        <v>143263.99999999951</v>
      </c>
      <c r="K408" s="86">
        <f>I408*Segmentos!$D$7*(AL408%)*IF(ISNUMBER(AM408),AM408%,0)</f>
        <v>173887.99999999939</v>
      </c>
      <c r="L408" s="4"/>
      <c r="M408" s="2">
        <v>7.98</v>
      </c>
      <c r="N408" s="2">
        <v>9.6999999999999993</v>
      </c>
      <c r="O408" s="2">
        <v>82.6</v>
      </c>
      <c r="P408" s="2">
        <v>88.750399999999999</v>
      </c>
      <c r="Q408" s="2">
        <v>2.2999999999999998</v>
      </c>
      <c r="R408" s="2">
        <v>3.2</v>
      </c>
      <c r="S408" s="2">
        <v>70.8</v>
      </c>
      <c r="T408" s="2">
        <v>4.2659000000000002</v>
      </c>
      <c r="U408" s="2">
        <v>5.35</v>
      </c>
      <c r="V408" s="2">
        <v>6.9</v>
      </c>
      <c r="W408" s="2">
        <v>77.2</v>
      </c>
      <c r="X408" s="2">
        <v>12.471500000000001</v>
      </c>
      <c r="Y408" s="2">
        <v>6.16</v>
      </c>
      <c r="Z408" s="2">
        <v>8.1</v>
      </c>
      <c r="AA408" s="2">
        <v>76.3</v>
      </c>
      <c r="AB408" s="2">
        <v>20.2392</v>
      </c>
      <c r="AC408" s="2">
        <v>14.17</v>
      </c>
      <c r="AD408" s="2">
        <v>16.100000000000001</v>
      </c>
      <c r="AE408" s="2">
        <v>88.2</v>
      </c>
      <c r="AF408" s="2">
        <v>51.773899999999998</v>
      </c>
      <c r="AG408" s="2">
        <v>7.17</v>
      </c>
      <c r="AH408" s="22">
        <v>8.8000000000000007</v>
      </c>
      <c r="AI408" s="22">
        <v>81.400000000000006</v>
      </c>
      <c r="AJ408" s="22">
        <v>37.8613</v>
      </c>
      <c r="AK408" s="18">
        <v>8.6999999999999993</v>
      </c>
      <c r="AL408" s="18">
        <v>10.4</v>
      </c>
      <c r="AM408" s="18">
        <v>83.6</v>
      </c>
      <c r="AN408" s="2">
        <v>50.889000000000003</v>
      </c>
      <c r="AO408" s="2">
        <v>5.89</v>
      </c>
      <c r="AP408" s="2">
        <v>7</v>
      </c>
      <c r="AQ408" s="2">
        <v>84.4</v>
      </c>
      <c r="AR408" s="2">
        <v>7.1612999999999998</v>
      </c>
      <c r="AS408" s="2">
        <v>6.77</v>
      </c>
      <c r="AT408" s="2">
        <v>8.1</v>
      </c>
      <c r="AU408" s="2">
        <v>84</v>
      </c>
      <c r="AV408" s="2">
        <v>16.592700000000001</v>
      </c>
      <c r="AW408" s="2">
        <v>7.81</v>
      </c>
      <c r="AX408" s="2">
        <v>9.3000000000000007</v>
      </c>
      <c r="AY408" s="2">
        <v>83.7</v>
      </c>
      <c r="AZ408" s="2">
        <v>24.987200000000001</v>
      </c>
      <c r="BA408" s="2">
        <v>9.39</v>
      </c>
      <c r="BB408" s="2">
        <v>11.6</v>
      </c>
      <c r="BC408" s="2">
        <v>81.2</v>
      </c>
      <c r="BD408" s="2">
        <v>40.0092</v>
      </c>
      <c r="BE408" s="4"/>
      <c r="BF408" s="4"/>
    </row>
    <row r="409" spans="1:58" x14ac:dyDescent="0.2">
      <c r="A409" s="29">
        <v>408</v>
      </c>
      <c r="B409" s="7" t="s">
        <v>12</v>
      </c>
      <c r="C409" s="3">
        <v>39937</v>
      </c>
      <c r="D409" s="4" t="s">
        <v>8</v>
      </c>
      <c r="E409" s="4" t="s">
        <v>167</v>
      </c>
      <c r="F409" s="5" t="s">
        <v>188</v>
      </c>
      <c r="G409" s="6">
        <v>0.92013888888888884</v>
      </c>
      <c r="H409" s="6">
        <v>0.9916666666666667</v>
      </c>
      <c r="I409" s="85">
        <f t="shared" si="6"/>
        <v>103.00000000000011</v>
      </c>
      <c r="J409" s="86">
        <f>I409*Segmentos!$D$7*(AH409%)*IF(ISNUMBER(AI409),AI409%,0)</f>
        <v>3296412.0000000037</v>
      </c>
      <c r="K409" s="86">
        <f>I409*Segmentos!$D$7*(AL409%)*IF(ISNUMBER(AM409),AM409%,0)</f>
        <v>2854171.2000000034</v>
      </c>
      <c r="L409" s="4"/>
      <c r="M409" s="2">
        <v>7.44</v>
      </c>
      <c r="N409" s="2">
        <v>25.3</v>
      </c>
      <c r="O409" s="2">
        <v>29.4</v>
      </c>
      <c r="P409" s="2">
        <v>88.267899999999997</v>
      </c>
      <c r="Q409" s="2">
        <v>4.78</v>
      </c>
      <c r="R409" s="2">
        <v>16.899999999999999</v>
      </c>
      <c r="S409" s="2">
        <v>28.3</v>
      </c>
      <c r="T409" s="2">
        <v>9.4661000000000008</v>
      </c>
      <c r="U409" s="2">
        <v>8.92</v>
      </c>
      <c r="V409" s="2">
        <v>26.8</v>
      </c>
      <c r="W409" s="2">
        <v>33.299999999999997</v>
      </c>
      <c r="X409" s="2">
        <v>22.194600000000001</v>
      </c>
      <c r="Y409" s="2">
        <v>8.83</v>
      </c>
      <c r="Z409" s="2">
        <v>27.5</v>
      </c>
      <c r="AA409" s="2">
        <v>32.200000000000003</v>
      </c>
      <c r="AB409" s="2">
        <v>30.946100000000001</v>
      </c>
      <c r="AC409" s="2">
        <v>6.59</v>
      </c>
      <c r="AD409" s="2">
        <v>26.6</v>
      </c>
      <c r="AE409" s="2">
        <v>24.8</v>
      </c>
      <c r="AF409" s="2">
        <v>25.661100000000001</v>
      </c>
      <c r="AG409" s="2">
        <v>8</v>
      </c>
      <c r="AH409" s="22">
        <v>25.4</v>
      </c>
      <c r="AI409" s="22">
        <v>31.5</v>
      </c>
      <c r="AJ409" s="22">
        <v>45.024999999999999</v>
      </c>
      <c r="AK409" s="18">
        <v>6.93</v>
      </c>
      <c r="AL409" s="18">
        <v>25.1</v>
      </c>
      <c r="AM409" s="18">
        <v>27.6</v>
      </c>
      <c r="AN409" s="2">
        <v>43.242899999999999</v>
      </c>
      <c r="AO409" s="2">
        <v>2.42</v>
      </c>
      <c r="AP409" s="2">
        <v>16</v>
      </c>
      <c r="AQ409" s="2">
        <v>15.1</v>
      </c>
      <c r="AR409" s="2">
        <v>3.1358999999999999</v>
      </c>
      <c r="AS409" s="2">
        <v>5.74</v>
      </c>
      <c r="AT409" s="2">
        <v>22</v>
      </c>
      <c r="AU409" s="2">
        <v>26</v>
      </c>
      <c r="AV409" s="2">
        <v>15.004300000000001</v>
      </c>
      <c r="AW409" s="2">
        <v>7.31</v>
      </c>
      <c r="AX409" s="2">
        <v>23.5</v>
      </c>
      <c r="AY409" s="2">
        <v>31.1</v>
      </c>
      <c r="AZ409" s="2">
        <v>24.926600000000001</v>
      </c>
      <c r="BA409" s="2">
        <v>9.9499999999999993</v>
      </c>
      <c r="BB409" s="2">
        <v>31.1</v>
      </c>
      <c r="BC409" s="2">
        <v>32</v>
      </c>
      <c r="BD409" s="2">
        <v>45.201099999999997</v>
      </c>
      <c r="BE409" s="4"/>
      <c r="BF409" s="4"/>
    </row>
    <row r="410" spans="1:58" x14ac:dyDescent="0.2">
      <c r="A410" s="29">
        <v>409</v>
      </c>
      <c r="B410" s="7" t="s">
        <v>15</v>
      </c>
      <c r="C410" s="3">
        <v>39937</v>
      </c>
      <c r="D410" s="4" t="s">
        <v>13</v>
      </c>
      <c r="E410" s="4" t="s">
        <v>164</v>
      </c>
      <c r="F410" s="5" t="s">
        <v>188</v>
      </c>
      <c r="G410" s="6">
        <v>0.875</v>
      </c>
      <c r="H410" s="6">
        <v>0.91388888888888886</v>
      </c>
      <c r="I410" s="85">
        <f t="shared" si="6"/>
        <v>55.999999999999957</v>
      </c>
      <c r="J410" s="86">
        <f>I410*Segmentos!$D$7*(AH410%)*IF(ISNUMBER(AI410),AI410%,0)</f>
        <v>1694515.1999999986</v>
      </c>
      <c r="K410" s="86">
        <f>I410*Segmentos!$D$7*(AL410%)*IF(ISNUMBER(AM410),AM410%,0)</f>
        <v>2507635.1999999983</v>
      </c>
      <c r="L410" s="4"/>
      <c r="M410" s="2">
        <v>9.4600000000000009</v>
      </c>
      <c r="N410" s="2">
        <v>21.3</v>
      </c>
      <c r="O410" s="2">
        <v>44.4</v>
      </c>
      <c r="P410" s="2">
        <v>85.565200000000004</v>
      </c>
      <c r="Q410" s="2">
        <v>5.28</v>
      </c>
      <c r="R410" s="2">
        <v>13.6</v>
      </c>
      <c r="S410" s="2">
        <v>38.799999999999997</v>
      </c>
      <c r="T410" s="2">
        <v>7.9684999999999997</v>
      </c>
      <c r="U410" s="2">
        <v>7.98</v>
      </c>
      <c r="V410" s="2">
        <v>20.8</v>
      </c>
      <c r="W410" s="2">
        <v>38.5</v>
      </c>
      <c r="X410" s="2">
        <v>15.138199999999999</v>
      </c>
      <c r="Y410" s="2">
        <v>8.9700000000000006</v>
      </c>
      <c r="Z410" s="2">
        <v>20.5</v>
      </c>
      <c r="AA410" s="2">
        <v>43.8</v>
      </c>
      <c r="AB410" s="2">
        <v>23.955100000000002</v>
      </c>
      <c r="AC410" s="2">
        <v>12.97</v>
      </c>
      <c r="AD410" s="2">
        <v>26.3</v>
      </c>
      <c r="AE410" s="2">
        <v>49.3</v>
      </c>
      <c r="AF410" s="2">
        <v>38.503300000000003</v>
      </c>
      <c r="AG410" s="2">
        <v>7.54</v>
      </c>
      <c r="AH410" s="22">
        <v>19.7</v>
      </c>
      <c r="AI410" s="22">
        <v>38.4</v>
      </c>
      <c r="AJ410" s="22">
        <v>32.379899999999999</v>
      </c>
      <c r="AK410" s="18">
        <v>11.19</v>
      </c>
      <c r="AL410" s="18">
        <v>22.8</v>
      </c>
      <c r="AM410" s="18">
        <v>49.1</v>
      </c>
      <c r="AN410" s="2">
        <v>53.185299999999998</v>
      </c>
      <c r="AO410" s="2">
        <v>7.43</v>
      </c>
      <c r="AP410" s="2">
        <v>16.600000000000001</v>
      </c>
      <c r="AQ410" s="2">
        <v>44.7</v>
      </c>
      <c r="AR410" s="2">
        <v>7.3448000000000002</v>
      </c>
      <c r="AS410" s="2">
        <v>8.2799999999999994</v>
      </c>
      <c r="AT410" s="2">
        <v>18.399999999999999</v>
      </c>
      <c r="AU410" s="2">
        <v>45</v>
      </c>
      <c r="AV410" s="2">
        <v>16.501200000000001</v>
      </c>
      <c r="AW410" s="2">
        <v>7.78</v>
      </c>
      <c r="AX410" s="2">
        <v>20.8</v>
      </c>
      <c r="AY410" s="2">
        <v>37.4</v>
      </c>
      <c r="AZ410" s="2">
        <v>20.2453</v>
      </c>
      <c r="BA410" s="2">
        <v>11.97</v>
      </c>
      <c r="BB410" s="2">
        <v>24.6</v>
      </c>
      <c r="BC410" s="2">
        <v>48.6</v>
      </c>
      <c r="BD410" s="2">
        <v>41.4739</v>
      </c>
      <c r="BE410" s="4"/>
      <c r="BF410" s="4"/>
    </row>
    <row r="411" spans="1:58" x14ac:dyDescent="0.2">
      <c r="A411" s="29">
        <v>410</v>
      </c>
      <c r="B411" s="7" t="s">
        <v>7</v>
      </c>
      <c r="C411" s="3">
        <v>39937</v>
      </c>
      <c r="D411" s="4" t="s">
        <v>3</v>
      </c>
      <c r="E411" s="4" t="s">
        <v>167</v>
      </c>
      <c r="F411" s="5" t="s">
        <v>188</v>
      </c>
      <c r="G411" s="6">
        <v>0.91874999999999996</v>
      </c>
      <c r="H411" s="6">
        <v>0.96527777777777779</v>
      </c>
      <c r="I411" s="85">
        <f t="shared" si="6"/>
        <v>67.000000000000085</v>
      </c>
      <c r="J411" s="86">
        <f>I411*Segmentos!$D$7*(AH411%)*IF(ISNUMBER(AI411),AI411%,0)</f>
        <v>1269837.6000000015</v>
      </c>
      <c r="K411" s="86">
        <f>I411*Segmentos!$D$7*(AL411%)*IF(ISNUMBER(AM411),AM411%,0)</f>
        <v>1222080.0000000014</v>
      </c>
      <c r="L411" s="4"/>
      <c r="M411" s="2">
        <v>4.6399999999999997</v>
      </c>
      <c r="N411" s="2">
        <v>14.9</v>
      </c>
      <c r="O411" s="2">
        <v>31.1</v>
      </c>
      <c r="P411" s="2">
        <v>84.769400000000005</v>
      </c>
      <c r="Q411" s="2">
        <v>2.61</v>
      </c>
      <c r="R411" s="2">
        <v>9</v>
      </c>
      <c r="S411" s="2">
        <v>29</v>
      </c>
      <c r="T411" s="2">
        <v>7.9729999999999999</v>
      </c>
      <c r="U411" s="2">
        <v>3.85</v>
      </c>
      <c r="V411" s="2">
        <v>11.4</v>
      </c>
      <c r="W411" s="2">
        <v>33.799999999999997</v>
      </c>
      <c r="X411" s="2">
        <v>14.7447</v>
      </c>
      <c r="Y411" s="2">
        <v>3.94</v>
      </c>
      <c r="Z411" s="2">
        <v>15.6</v>
      </c>
      <c r="AA411" s="2">
        <v>25.2</v>
      </c>
      <c r="AB411" s="2">
        <v>21.276800000000001</v>
      </c>
      <c r="AC411" s="2">
        <v>6.79</v>
      </c>
      <c r="AD411" s="2">
        <v>19.600000000000001</v>
      </c>
      <c r="AE411" s="2">
        <v>34.700000000000003</v>
      </c>
      <c r="AF411" s="2">
        <v>40.774900000000002</v>
      </c>
      <c r="AG411" s="2">
        <v>4.7300000000000004</v>
      </c>
      <c r="AH411" s="22">
        <v>14.9</v>
      </c>
      <c r="AI411" s="22">
        <v>31.8</v>
      </c>
      <c r="AJ411" s="22">
        <v>41.031700000000001</v>
      </c>
      <c r="AK411" s="18">
        <v>4.55</v>
      </c>
      <c r="AL411" s="18">
        <v>15</v>
      </c>
      <c r="AM411" s="18">
        <v>30.4</v>
      </c>
      <c r="AN411" s="2">
        <v>43.737699999999997</v>
      </c>
      <c r="AO411" s="2">
        <v>1.22</v>
      </c>
      <c r="AP411" s="2">
        <v>9.5</v>
      </c>
      <c r="AQ411" s="2">
        <v>12.9</v>
      </c>
      <c r="AR411" s="2">
        <v>2.4415</v>
      </c>
      <c r="AS411" s="2">
        <v>3.22</v>
      </c>
      <c r="AT411" s="2">
        <v>13.5</v>
      </c>
      <c r="AU411" s="2">
        <v>23.9</v>
      </c>
      <c r="AV411" s="2">
        <v>12.9779</v>
      </c>
      <c r="AW411" s="2">
        <v>5.18</v>
      </c>
      <c r="AX411" s="2">
        <v>16</v>
      </c>
      <c r="AY411" s="2">
        <v>32.4</v>
      </c>
      <c r="AZ411" s="2">
        <v>27.207999999999998</v>
      </c>
      <c r="BA411" s="2">
        <v>6.02</v>
      </c>
      <c r="BB411" s="2">
        <v>16.5</v>
      </c>
      <c r="BC411" s="2">
        <v>36.4</v>
      </c>
      <c r="BD411" s="2">
        <v>42.142000000000003</v>
      </c>
      <c r="BE411" s="4"/>
      <c r="BF411" s="4"/>
    </row>
    <row r="412" spans="1:58" x14ac:dyDescent="0.2">
      <c r="A412" s="29">
        <v>411</v>
      </c>
      <c r="B412" s="7" t="s">
        <v>5</v>
      </c>
      <c r="C412" s="3">
        <v>39937</v>
      </c>
      <c r="D412" s="4" t="s">
        <v>3</v>
      </c>
      <c r="E412" s="4" t="s">
        <v>164</v>
      </c>
      <c r="F412" s="5" t="s">
        <v>188</v>
      </c>
      <c r="G412" s="6">
        <v>0.87430555555555556</v>
      </c>
      <c r="H412" s="6">
        <v>0.91874999999999996</v>
      </c>
      <c r="I412" s="85">
        <f t="shared" si="6"/>
        <v>63.999999999999929</v>
      </c>
      <c r="J412" s="86">
        <f>I412*Segmentos!$D$7*(AH412%)*IF(ISNUMBER(AI412),AI412%,0)</f>
        <v>1574348.799999998</v>
      </c>
      <c r="K412" s="86">
        <f>I412*Segmentos!$D$7*(AL412%)*IF(ISNUMBER(AM412),AM412%,0)</f>
        <v>1423487.9999999986</v>
      </c>
      <c r="L412" s="4"/>
      <c r="M412" s="2">
        <v>5.83</v>
      </c>
      <c r="N412" s="2">
        <v>17.899999999999999</v>
      </c>
      <c r="O412" s="2">
        <v>32.6</v>
      </c>
      <c r="P412" s="2">
        <v>80.407899999999998</v>
      </c>
      <c r="Q412" s="2">
        <v>3.03</v>
      </c>
      <c r="R412" s="2">
        <v>12</v>
      </c>
      <c r="S412" s="2">
        <v>25.3</v>
      </c>
      <c r="T412" s="2">
        <v>6.9641999999999999</v>
      </c>
      <c r="U412" s="2">
        <v>5.46</v>
      </c>
      <c r="V412" s="2">
        <v>16.5</v>
      </c>
      <c r="W412" s="2">
        <v>33.1</v>
      </c>
      <c r="X412" s="2">
        <v>15.7761</v>
      </c>
      <c r="Y412" s="2">
        <v>6.38</v>
      </c>
      <c r="Z412" s="2">
        <v>20.2</v>
      </c>
      <c r="AA412" s="2">
        <v>31.6</v>
      </c>
      <c r="AB412" s="2">
        <v>25.996099999999998</v>
      </c>
      <c r="AC412" s="2">
        <v>6.99</v>
      </c>
      <c r="AD412" s="2">
        <v>19.7</v>
      </c>
      <c r="AE412" s="2">
        <v>35.6</v>
      </c>
      <c r="AF412" s="2">
        <v>31.671500000000002</v>
      </c>
      <c r="AG412" s="2">
        <v>6.13</v>
      </c>
      <c r="AH412" s="22">
        <v>19.399999999999999</v>
      </c>
      <c r="AI412" s="22">
        <v>31.7</v>
      </c>
      <c r="AJ412" s="22">
        <v>40.126600000000003</v>
      </c>
      <c r="AK412" s="18">
        <v>5.56</v>
      </c>
      <c r="AL412" s="18">
        <v>16.5</v>
      </c>
      <c r="AM412" s="18">
        <v>33.700000000000003</v>
      </c>
      <c r="AN412" s="2">
        <v>40.281300000000002</v>
      </c>
      <c r="AO412" s="2">
        <v>2.71</v>
      </c>
      <c r="AP412" s="2">
        <v>11.7</v>
      </c>
      <c r="AQ412" s="2">
        <v>23.2</v>
      </c>
      <c r="AR412" s="2">
        <v>4.0852000000000004</v>
      </c>
      <c r="AS412" s="2">
        <v>3.87</v>
      </c>
      <c r="AT412" s="2">
        <v>16</v>
      </c>
      <c r="AU412" s="2">
        <v>24.2</v>
      </c>
      <c r="AV412" s="2">
        <v>11.747299999999999</v>
      </c>
      <c r="AW412" s="2">
        <v>6.75</v>
      </c>
      <c r="AX412" s="2">
        <v>20.9</v>
      </c>
      <c r="AY412" s="2">
        <v>32.299999999999997</v>
      </c>
      <c r="AZ412" s="2">
        <v>26.7789</v>
      </c>
      <c r="BA412" s="2">
        <v>7.16</v>
      </c>
      <c r="BB412" s="2">
        <v>18.399999999999999</v>
      </c>
      <c r="BC412" s="2">
        <v>38.9</v>
      </c>
      <c r="BD412" s="2">
        <v>37.796500000000002</v>
      </c>
      <c r="BE412" s="4"/>
      <c r="BF412" s="4"/>
    </row>
    <row r="413" spans="1:58" x14ac:dyDescent="0.2">
      <c r="A413" s="29">
        <v>412</v>
      </c>
      <c r="B413" s="7" t="s">
        <v>18</v>
      </c>
      <c r="C413" s="3">
        <v>39937</v>
      </c>
      <c r="D413" s="4" t="s">
        <v>17</v>
      </c>
      <c r="E413" s="4" t="s">
        <v>168</v>
      </c>
      <c r="F413" s="5" t="s">
        <v>188</v>
      </c>
      <c r="G413" s="6">
        <v>0.83333333333333337</v>
      </c>
      <c r="H413" s="6">
        <v>0.9145833333333333</v>
      </c>
      <c r="I413" s="85">
        <f t="shared" si="6"/>
        <v>116.9999999999999</v>
      </c>
      <c r="J413" s="86">
        <f>I413*Segmentos!$D$7*(AH413%)*IF(ISNUMBER(AI413),AI413%,0)</f>
        <v>542505.59999999963</v>
      </c>
      <c r="K413" s="86">
        <f>I413*Segmentos!$D$7*(AL413%)*IF(ISNUMBER(AM413),AM413%,0)</f>
        <v>363916.79999999981</v>
      </c>
      <c r="L413" s="4" t="s">
        <v>243</v>
      </c>
      <c r="M413" s="2">
        <v>0.96</v>
      </c>
      <c r="N413" s="2">
        <v>3.9</v>
      </c>
      <c r="O413" s="2">
        <v>24.7</v>
      </c>
      <c r="P413" s="2">
        <v>99.081100000000006</v>
      </c>
      <c r="Q413" s="2">
        <v>0.01</v>
      </c>
      <c r="R413" s="2">
        <v>0.7</v>
      </c>
      <c r="S413" s="2">
        <v>0.9</v>
      </c>
      <c r="T413" s="2">
        <v>9.7699999999999995E-2</v>
      </c>
      <c r="U413" s="2">
        <v>0.02</v>
      </c>
      <c r="V413" s="2">
        <v>0.7</v>
      </c>
      <c r="W413" s="2">
        <v>2.6</v>
      </c>
      <c r="X413" s="2">
        <v>0.39900000000000002</v>
      </c>
      <c r="Y413" s="2">
        <v>0.45</v>
      </c>
      <c r="Z413" s="2">
        <v>4</v>
      </c>
      <c r="AA413" s="2">
        <v>11.2</v>
      </c>
      <c r="AB413" s="2">
        <v>13.6714</v>
      </c>
      <c r="AC413" s="2">
        <v>2.5</v>
      </c>
      <c r="AD413" s="2">
        <v>7.4</v>
      </c>
      <c r="AE413" s="2">
        <v>33.700000000000003</v>
      </c>
      <c r="AF413" s="2">
        <v>84.9131</v>
      </c>
      <c r="AG413" s="2">
        <v>1.1599999999999999</v>
      </c>
      <c r="AH413" s="22">
        <v>4.2</v>
      </c>
      <c r="AI413" s="22">
        <v>27.6</v>
      </c>
      <c r="AJ413" s="22">
        <v>56.682899999999997</v>
      </c>
      <c r="AK413" s="18">
        <v>0.78</v>
      </c>
      <c r="AL413" s="18">
        <v>3.6</v>
      </c>
      <c r="AM413" s="18">
        <v>21.6</v>
      </c>
      <c r="AN413" s="2">
        <v>42.398200000000003</v>
      </c>
      <c r="AO413" s="2">
        <v>0.01</v>
      </c>
      <c r="AP413" s="2">
        <v>0.5</v>
      </c>
      <c r="AQ413" s="2">
        <v>2.7</v>
      </c>
      <c r="AR413" s="2">
        <v>0.15640000000000001</v>
      </c>
      <c r="AS413" s="2">
        <v>0.14000000000000001</v>
      </c>
      <c r="AT413" s="2">
        <v>1.3</v>
      </c>
      <c r="AU413" s="2">
        <v>10.9</v>
      </c>
      <c r="AV413" s="2">
        <v>3.101</v>
      </c>
      <c r="AW413" s="2">
        <v>2.0099999999999998</v>
      </c>
      <c r="AX413" s="2">
        <v>5.4</v>
      </c>
      <c r="AY413" s="2">
        <v>37.200000000000003</v>
      </c>
      <c r="AZ413" s="2">
        <v>59.546500000000002</v>
      </c>
      <c r="BA413" s="2">
        <v>0.92</v>
      </c>
      <c r="BB413" s="2">
        <v>5.2</v>
      </c>
      <c r="BC413" s="2">
        <v>17.5</v>
      </c>
      <c r="BD413" s="2">
        <v>36.277099999999997</v>
      </c>
      <c r="BE413" s="4"/>
      <c r="BF413" s="4"/>
    </row>
    <row r="414" spans="1:58" x14ac:dyDescent="0.2">
      <c r="A414" s="29">
        <v>413</v>
      </c>
      <c r="B414" s="7" t="s">
        <v>9</v>
      </c>
      <c r="C414" s="3">
        <v>39937</v>
      </c>
      <c r="D414" s="4" t="s">
        <v>8</v>
      </c>
      <c r="E414" s="4" t="s">
        <v>168</v>
      </c>
      <c r="F414" s="5" t="s">
        <v>188</v>
      </c>
      <c r="G414" s="6">
        <v>0.77500000000000002</v>
      </c>
      <c r="H414" s="6">
        <v>0.87361111111111101</v>
      </c>
      <c r="I414" s="85">
        <f t="shared" si="6"/>
        <v>141.99999999999983</v>
      </c>
      <c r="J414" s="86">
        <f>I414*Segmentos!$D$7*(AH414%)*IF(ISNUMBER(AI414),AI414%,0)</f>
        <v>2322438.3999999966</v>
      </c>
      <c r="K414" s="86">
        <f>I414*Segmentos!$D$7*(AL414%)*IF(ISNUMBER(AM414),AM414%,0)</f>
        <v>2269898.3999999976</v>
      </c>
      <c r="L414" s="4" t="s">
        <v>242</v>
      </c>
      <c r="M414" s="2">
        <v>4.04</v>
      </c>
      <c r="N414" s="2">
        <v>16.3</v>
      </c>
      <c r="O414" s="2">
        <v>24.8</v>
      </c>
      <c r="P414" s="2">
        <v>79.9178</v>
      </c>
      <c r="Q414" s="2">
        <v>2.11</v>
      </c>
      <c r="R414" s="2">
        <v>10.7</v>
      </c>
      <c r="S414" s="2">
        <v>19.7</v>
      </c>
      <c r="T414" s="2">
        <v>6.9500999999999999</v>
      </c>
      <c r="U414" s="2">
        <v>3.17</v>
      </c>
      <c r="V414" s="2">
        <v>12.1</v>
      </c>
      <c r="W414" s="2">
        <v>26.3</v>
      </c>
      <c r="X414" s="2">
        <v>13.141</v>
      </c>
      <c r="Y414" s="2">
        <v>4.09</v>
      </c>
      <c r="Z414" s="2">
        <v>18.399999999999999</v>
      </c>
      <c r="AA414" s="2">
        <v>22.2</v>
      </c>
      <c r="AB414" s="2">
        <v>23.9026</v>
      </c>
      <c r="AC414" s="2">
        <v>5.53</v>
      </c>
      <c r="AD414" s="2">
        <v>19.899999999999999</v>
      </c>
      <c r="AE414" s="2">
        <v>27.8</v>
      </c>
      <c r="AF414" s="2">
        <v>35.924100000000003</v>
      </c>
      <c r="AG414" s="2">
        <v>4.08</v>
      </c>
      <c r="AH414" s="22">
        <v>15.2</v>
      </c>
      <c r="AI414" s="22">
        <v>26.9</v>
      </c>
      <c r="AJ414" s="22">
        <v>38.292099999999998</v>
      </c>
      <c r="AK414" s="18">
        <v>4</v>
      </c>
      <c r="AL414" s="18">
        <v>17.3</v>
      </c>
      <c r="AM414" s="18">
        <v>23.1</v>
      </c>
      <c r="AN414" s="2">
        <v>41.625700000000002</v>
      </c>
      <c r="AO414" s="2">
        <v>0.98</v>
      </c>
      <c r="AP414" s="2">
        <v>4.9000000000000004</v>
      </c>
      <c r="AQ414" s="2">
        <v>20</v>
      </c>
      <c r="AR414" s="2">
        <v>2.1257000000000001</v>
      </c>
      <c r="AS414" s="2">
        <v>2.57</v>
      </c>
      <c r="AT414" s="2">
        <v>13</v>
      </c>
      <c r="AU414" s="2">
        <v>19.8</v>
      </c>
      <c r="AV414" s="2">
        <v>11.198399999999999</v>
      </c>
      <c r="AW414" s="2">
        <v>3.85</v>
      </c>
      <c r="AX414" s="2">
        <v>15.4</v>
      </c>
      <c r="AY414" s="2">
        <v>25</v>
      </c>
      <c r="AZ414" s="2">
        <v>21.917899999999999</v>
      </c>
      <c r="BA414" s="2">
        <v>5.9</v>
      </c>
      <c r="BB414" s="2">
        <v>22.1</v>
      </c>
      <c r="BC414" s="2">
        <v>26.7</v>
      </c>
      <c r="BD414" s="2">
        <v>44.675800000000002</v>
      </c>
      <c r="BE414" s="4"/>
      <c r="BF414" s="4"/>
    </row>
    <row r="415" spans="1:58" x14ac:dyDescent="0.2">
      <c r="A415" s="29">
        <v>414</v>
      </c>
      <c r="B415" s="7" t="s">
        <v>1</v>
      </c>
      <c r="C415" s="3">
        <v>39937</v>
      </c>
      <c r="D415" s="4" t="s">
        <v>0</v>
      </c>
      <c r="E415" s="4" t="s">
        <v>163</v>
      </c>
      <c r="F415" s="5" t="s">
        <v>188</v>
      </c>
      <c r="G415" s="6">
        <v>0.85069444444444453</v>
      </c>
      <c r="H415" s="6">
        <v>0.88680555555555562</v>
      </c>
      <c r="I415" s="85">
        <f t="shared" si="6"/>
        <v>51.999999999999972</v>
      </c>
      <c r="J415" s="86">
        <f>I415*Segmentos!$D$7*(AH415%)*IF(ISNUMBER(AI415),AI415%,0)</f>
        <v>371571.19999999978</v>
      </c>
      <c r="K415" s="86">
        <f>I415*Segmentos!$D$7*(AL415%)*IF(ISNUMBER(AM415),AM415%,0)</f>
        <v>1219046.3999999994</v>
      </c>
      <c r="L415" s="4"/>
      <c r="M415" s="2">
        <v>3.93</v>
      </c>
      <c r="N415" s="2">
        <v>9.6999999999999993</v>
      </c>
      <c r="O415" s="2">
        <v>40.5</v>
      </c>
      <c r="P415" s="2">
        <v>74.2042</v>
      </c>
      <c r="Q415" s="2">
        <v>3.46</v>
      </c>
      <c r="R415" s="2">
        <v>8.6</v>
      </c>
      <c r="S415" s="2">
        <v>40.1</v>
      </c>
      <c r="T415" s="2">
        <v>10.903</v>
      </c>
      <c r="U415" s="2">
        <v>5.34</v>
      </c>
      <c r="V415" s="2">
        <v>13.3</v>
      </c>
      <c r="W415" s="2">
        <v>40</v>
      </c>
      <c r="X415" s="2">
        <v>21.135300000000001</v>
      </c>
      <c r="Y415" s="2">
        <v>3.16</v>
      </c>
      <c r="Z415" s="2">
        <v>7</v>
      </c>
      <c r="AA415" s="2">
        <v>45.1</v>
      </c>
      <c r="AB415" s="2">
        <v>17.633600000000001</v>
      </c>
      <c r="AC415" s="2">
        <v>3.96</v>
      </c>
      <c r="AD415" s="2">
        <v>10.3</v>
      </c>
      <c r="AE415" s="2">
        <v>38.299999999999997</v>
      </c>
      <c r="AF415" s="2">
        <v>24.532299999999999</v>
      </c>
      <c r="AG415" s="2">
        <v>1.78</v>
      </c>
      <c r="AH415" s="22">
        <v>5.8</v>
      </c>
      <c r="AI415" s="22">
        <v>30.8</v>
      </c>
      <c r="AJ415" s="22">
        <v>15.9834</v>
      </c>
      <c r="AK415" s="18">
        <v>5.87</v>
      </c>
      <c r="AL415" s="18">
        <v>13.2</v>
      </c>
      <c r="AM415" s="18">
        <v>44.4</v>
      </c>
      <c r="AN415" s="2">
        <v>58.220700000000001</v>
      </c>
      <c r="AO415" s="2">
        <v>3.03</v>
      </c>
      <c r="AP415" s="2">
        <v>8.1</v>
      </c>
      <c r="AQ415" s="2">
        <v>37.299999999999997</v>
      </c>
      <c r="AR415" s="2">
        <v>6.2409999999999997</v>
      </c>
      <c r="AS415" s="2">
        <v>5.67</v>
      </c>
      <c r="AT415" s="2">
        <v>12.3</v>
      </c>
      <c r="AU415" s="2">
        <v>46.1</v>
      </c>
      <c r="AV415" s="2">
        <v>23.583600000000001</v>
      </c>
      <c r="AW415" s="2">
        <v>3.1</v>
      </c>
      <c r="AX415" s="2">
        <v>7.8</v>
      </c>
      <c r="AY415" s="2">
        <v>39.9</v>
      </c>
      <c r="AZ415" s="2">
        <v>16.837499999999999</v>
      </c>
      <c r="BA415" s="2">
        <v>3.81</v>
      </c>
      <c r="BB415" s="2">
        <v>10.1</v>
      </c>
      <c r="BC415" s="2">
        <v>37.700000000000003</v>
      </c>
      <c r="BD415" s="2">
        <v>27.542000000000002</v>
      </c>
      <c r="BE415" s="4"/>
      <c r="BF415" s="4"/>
    </row>
    <row r="416" spans="1:58" x14ac:dyDescent="0.2">
      <c r="A416" s="29">
        <v>415</v>
      </c>
      <c r="B416" s="7" t="s">
        <v>36</v>
      </c>
      <c r="C416" s="3">
        <v>39937</v>
      </c>
      <c r="D416" s="4" t="s">
        <v>13</v>
      </c>
      <c r="E416" s="4" t="s">
        <v>163</v>
      </c>
      <c r="F416" s="5" t="s">
        <v>188</v>
      </c>
      <c r="G416" s="6">
        <v>0.91874999999999996</v>
      </c>
      <c r="H416" s="6">
        <v>0.94236111111111109</v>
      </c>
      <c r="I416" s="85">
        <f t="shared" si="6"/>
        <v>34.000000000000043</v>
      </c>
      <c r="J416" s="86">
        <f>I416*Segmentos!$D$7*(AH416%)*IF(ISNUMBER(AI416),AI416%,0)</f>
        <v>1001912.0000000014</v>
      </c>
      <c r="K416" s="86">
        <f>I416*Segmentos!$D$7*(AL416%)*IF(ISNUMBER(AM416),AM416%,0)</f>
        <v>1922659.2000000025</v>
      </c>
      <c r="L416" s="4"/>
      <c r="M416" s="2">
        <v>10.95</v>
      </c>
      <c r="N416" s="2">
        <v>18.8</v>
      </c>
      <c r="O416" s="2">
        <v>58.4</v>
      </c>
      <c r="P416" s="2">
        <v>85.561300000000003</v>
      </c>
      <c r="Q416" s="2">
        <v>8.4</v>
      </c>
      <c r="R416" s="2">
        <v>13.5</v>
      </c>
      <c r="S416" s="2">
        <v>62.4</v>
      </c>
      <c r="T416" s="2">
        <v>10.957700000000001</v>
      </c>
      <c r="U416" s="2">
        <v>9.99</v>
      </c>
      <c r="V416" s="2">
        <v>19.5</v>
      </c>
      <c r="W416" s="2">
        <v>51.3</v>
      </c>
      <c r="X416" s="2">
        <v>16.364999999999998</v>
      </c>
      <c r="Y416" s="2">
        <v>11.26</v>
      </c>
      <c r="Z416" s="2">
        <v>19.7</v>
      </c>
      <c r="AA416" s="2">
        <v>57.1</v>
      </c>
      <c r="AB416" s="2">
        <v>25.9924</v>
      </c>
      <c r="AC416" s="2">
        <v>12.57</v>
      </c>
      <c r="AD416" s="2">
        <v>20.100000000000001</v>
      </c>
      <c r="AE416" s="2">
        <v>62.4</v>
      </c>
      <c r="AF416" s="2">
        <v>32.246200000000002</v>
      </c>
      <c r="AG416" s="2">
        <v>7.38</v>
      </c>
      <c r="AH416" s="22">
        <v>13.9</v>
      </c>
      <c r="AI416" s="22">
        <v>53</v>
      </c>
      <c r="AJ416" s="22">
        <v>27.3461</v>
      </c>
      <c r="AK416" s="18">
        <v>14.17</v>
      </c>
      <c r="AL416" s="18">
        <v>23.1</v>
      </c>
      <c r="AM416" s="18">
        <v>61.2</v>
      </c>
      <c r="AN416" s="2">
        <v>58.215200000000003</v>
      </c>
      <c r="AO416" s="2">
        <v>11.4</v>
      </c>
      <c r="AP416" s="2">
        <v>17.7</v>
      </c>
      <c r="AQ416" s="2">
        <v>64.400000000000006</v>
      </c>
      <c r="AR416" s="2">
        <v>9.7345000000000006</v>
      </c>
      <c r="AS416" s="2">
        <v>10.76</v>
      </c>
      <c r="AT416" s="2">
        <v>16.8</v>
      </c>
      <c r="AU416" s="2">
        <v>64.2</v>
      </c>
      <c r="AV416" s="2">
        <v>18.5197</v>
      </c>
      <c r="AW416" s="2">
        <v>11.17</v>
      </c>
      <c r="AX416" s="2">
        <v>20.3</v>
      </c>
      <c r="AY416" s="2">
        <v>55</v>
      </c>
      <c r="AZ416" s="2">
        <v>25.090299999999999</v>
      </c>
      <c r="BA416" s="2">
        <v>10.77</v>
      </c>
      <c r="BB416" s="2">
        <v>19.100000000000001</v>
      </c>
      <c r="BC416" s="2">
        <v>56.5</v>
      </c>
      <c r="BD416" s="2">
        <v>32.216799999999999</v>
      </c>
      <c r="BE416" s="4"/>
      <c r="BF416" s="4"/>
    </row>
    <row r="417" spans="1:58" x14ac:dyDescent="0.2">
      <c r="A417" s="29">
        <v>416</v>
      </c>
      <c r="B417" s="7" t="s">
        <v>88</v>
      </c>
      <c r="C417" s="3">
        <v>39937</v>
      </c>
      <c r="D417" s="4" t="s">
        <v>13</v>
      </c>
      <c r="E417" s="4" t="s">
        <v>163</v>
      </c>
      <c r="F417" s="5" t="s">
        <v>188</v>
      </c>
      <c r="G417" s="6">
        <v>0.91736111111111107</v>
      </c>
      <c r="H417" s="6">
        <v>0.91874999999999996</v>
      </c>
      <c r="I417" s="85">
        <f t="shared" si="6"/>
        <v>1.9999999999999929</v>
      </c>
      <c r="J417" s="86">
        <f>I417*Segmentos!$D$7*(AH417%)*IF(ISNUMBER(AI417),AI417%,0)</f>
        <v>72017.599999999773</v>
      </c>
      <c r="K417" s="86">
        <f>I417*Segmentos!$D$7*(AL417%)*IF(ISNUMBER(AM417),AM417%,0)</f>
        <v>95039.99999999968</v>
      </c>
      <c r="L417" s="4"/>
      <c r="M417" s="2">
        <v>10.51</v>
      </c>
      <c r="N417" s="2">
        <v>11.8</v>
      </c>
      <c r="O417" s="2">
        <v>88.9</v>
      </c>
      <c r="P417" s="2">
        <v>88.839799999999997</v>
      </c>
      <c r="Q417" s="2">
        <v>5.29</v>
      </c>
      <c r="R417" s="2">
        <v>6.4</v>
      </c>
      <c r="S417" s="2">
        <v>82.9</v>
      </c>
      <c r="T417" s="2">
        <v>7.4598000000000004</v>
      </c>
      <c r="U417" s="2">
        <v>5.86</v>
      </c>
      <c r="V417" s="2">
        <v>6.4</v>
      </c>
      <c r="W417" s="2">
        <v>91.6</v>
      </c>
      <c r="X417" s="2">
        <v>10.385400000000001</v>
      </c>
      <c r="Y417" s="2">
        <v>10.27</v>
      </c>
      <c r="Z417" s="2">
        <v>10.8</v>
      </c>
      <c r="AA417" s="2">
        <v>95.2</v>
      </c>
      <c r="AB417" s="2">
        <v>25.648800000000001</v>
      </c>
      <c r="AC417" s="2">
        <v>16.34</v>
      </c>
      <c r="AD417" s="2">
        <v>19</v>
      </c>
      <c r="AE417" s="2">
        <v>86.1</v>
      </c>
      <c r="AF417" s="2">
        <v>45.345799999999997</v>
      </c>
      <c r="AG417" s="2">
        <v>9.02</v>
      </c>
      <c r="AH417" s="22">
        <v>10.3</v>
      </c>
      <c r="AI417" s="22">
        <v>87.4</v>
      </c>
      <c r="AJ417" s="22">
        <v>36.191099999999999</v>
      </c>
      <c r="AK417" s="18">
        <v>11.85</v>
      </c>
      <c r="AL417" s="18">
        <v>13.2</v>
      </c>
      <c r="AM417" s="18">
        <v>90</v>
      </c>
      <c r="AN417" s="2">
        <v>52.648699999999998</v>
      </c>
      <c r="AO417" s="2">
        <v>8.2200000000000006</v>
      </c>
      <c r="AP417" s="2">
        <v>9.1</v>
      </c>
      <c r="AQ417" s="2">
        <v>89.8</v>
      </c>
      <c r="AR417" s="2">
        <v>7.5918999999999999</v>
      </c>
      <c r="AS417" s="2">
        <v>8.8800000000000008</v>
      </c>
      <c r="AT417" s="2">
        <v>9.6</v>
      </c>
      <c r="AU417" s="2">
        <v>92.4</v>
      </c>
      <c r="AV417" s="2">
        <v>16.549499999999998</v>
      </c>
      <c r="AW417" s="2">
        <v>9.9</v>
      </c>
      <c r="AX417" s="2">
        <v>11.1</v>
      </c>
      <c r="AY417" s="2">
        <v>88.9</v>
      </c>
      <c r="AZ417" s="2">
        <v>24.071000000000002</v>
      </c>
      <c r="BA417" s="2">
        <v>12.55</v>
      </c>
      <c r="BB417" s="2">
        <v>14.4</v>
      </c>
      <c r="BC417" s="2">
        <v>87.4</v>
      </c>
      <c r="BD417" s="2">
        <v>40.627400000000002</v>
      </c>
      <c r="BE417" s="4"/>
      <c r="BF417" s="4"/>
    </row>
    <row r="418" spans="1:58" x14ac:dyDescent="0.2">
      <c r="A418" s="29">
        <v>417</v>
      </c>
      <c r="B418" s="7" t="s">
        <v>30</v>
      </c>
      <c r="C418" s="3">
        <v>39937</v>
      </c>
      <c r="D418" s="4" t="s">
        <v>28</v>
      </c>
      <c r="E418" s="4" t="s">
        <v>163</v>
      </c>
      <c r="F418" s="5" t="s">
        <v>188</v>
      </c>
      <c r="G418" s="6">
        <v>0.87638888888888899</v>
      </c>
      <c r="H418" s="6">
        <v>0.91111111111111109</v>
      </c>
      <c r="I418" s="85">
        <f t="shared" si="6"/>
        <v>49.999999999999822</v>
      </c>
      <c r="J418" s="86">
        <f>I418*Segmentos!$D$7*(AH418%)*IF(ISNUMBER(AI418),AI418%,0)</f>
        <v>128479.99999999955</v>
      </c>
      <c r="K418" s="86">
        <f>I418*Segmentos!$D$7*(AL418%)*IF(ISNUMBER(AM418),AM418%,0)</f>
        <v>199079.9999999993</v>
      </c>
      <c r="L418" s="4"/>
      <c r="M418" s="2">
        <v>0.82</v>
      </c>
      <c r="N418" s="2">
        <v>3.2</v>
      </c>
      <c r="O418" s="2">
        <v>25.5</v>
      </c>
      <c r="P418" s="2">
        <v>96.279300000000006</v>
      </c>
      <c r="Q418" s="2">
        <v>0.19</v>
      </c>
      <c r="R418" s="2">
        <v>1.6</v>
      </c>
      <c r="S418" s="2">
        <v>11.8</v>
      </c>
      <c r="T418" s="2">
        <v>3.7330999999999999</v>
      </c>
      <c r="U418" s="2">
        <v>0.2</v>
      </c>
      <c r="V418" s="2">
        <v>2</v>
      </c>
      <c r="W418" s="2">
        <v>9.6999999999999993</v>
      </c>
      <c r="X418" s="2">
        <v>4.8304</v>
      </c>
      <c r="Y418" s="2">
        <v>0.36</v>
      </c>
      <c r="Z418" s="2">
        <v>2.7</v>
      </c>
      <c r="AA418" s="2">
        <v>13.2</v>
      </c>
      <c r="AB418" s="2">
        <v>12.327199999999999</v>
      </c>
      <c r="AC418" s="2">
        <v>1.97</v>
      </c>
      <c r="AD418" s="2">
        <v>5.3</v>
      </c>
      <c r="AE418" s="2">
        <v>37.1</v>
      </c>
      <c r="AF418" s="2">
        <v>75.3887</v>
      </c>
      <c r="AG418" s="2">
        <v>0.64</v>
      </c>
      <c r="AH418" s="22">
        <v>2.2000000000000002</v>
      </c>
      <c r="AI418" s="22">
        <v>29.2</v>
      </c>
      <c r="AJ418" s="22">
        <v>35.560400000000001</v>
      </c>
      <c r="AK418" s="18">
        <v>0.99</v>
      </c>
      <c r="AL418" s="18">
        <v>4.2</v>
      </c>
      <c r="AM418" s="18">
        <v>23.7</v>
      </c>
      <c r="AN418" s="2">
        <v>60.719000000000001</v>
      </c>
      <c r="AO418" s="2">
        <v>0.19</v>
      </c>
      <c r="AP418" s="2">
        <v>0.8</v>
      </c>
      <c r="AQ418" s="2">
        <v>25.3</v>
      </c>
      <c r="AR418" s="2">
        <v>2.4843999999999999</v>
      </c>
      <c r="AS418" s="2">
        <v>0.48</v>
      </c>
      <c r="AT418" s="2">
        <v>3.3</v>
      </c>
      <c r="AU418" s="2">
        <v>14.8</v>
      </c>
      <c r="AV418" s="2">
        <v>12.4831</v>
      </c>
      <c r="AW418" s="2">
        <v>0.64</v>
      </c>
      <c r="AX418" s="2">
        <v>2.7</v>
      </c>
      <c r="AY418" s="2">
        <v>24</v>
      </c>
      <c r="AZ418" s="2">
        <v>21.561499999999999</v>
      </c>
      <c r="BA418" s="2">
        <v>1.34</v>
      </c>
      <c r="BB418" s="2">
        <v>4.3</v>
      </c>
      <c r="BC418" s="2">
        <v>30.8</v>
      </c>
      <c r="BD418" s="2">
        <v>59.750399999999999</v>
      </c>
      <c r="BE418" s="4"/>
      <c r="BF418" s="4"/>
    </row>
    <row r="419" spans="1:58" x14ac:dyDescent="0.2">
      <c r="A419" s="29">
        <v>418</v>
      </c>
      <c r="B419" s="7" t="s">
        <v>11</v>
      </c>
      <c r="C419" s="3">
        <v>39937</v>
      </c>
      <c r="D419" s="4" t="s">
        <v>8</v>
      </c>
      <c r="E419" s="4" t="s">
        <v>166</v>
      </c>
      <c r="F419" s="5" t="s">
        <v>188</v>
      </c>
      <c r="G419" s="6">
        <v>0.91180555555555554</v>
      </c>
      <c r="H419" s="6">
        <v>0.91249999999999998</v>
      </c>
      <c r="I419" s="85">
        <f t="shared" si="6"/>
        <v>0.99999999999999645</v>
      </c>
      <c r="J419" s="86">
        <f>I419*Segmentos!$D$7*(AH419%)*IF(ISNUMBER(AI419),AI419%,0)</f>
        <v>14799.999999999951</v>
      </c>
      <c r="K419" s="86">
        <f>I419*Segmentos!$D$7*(AL419%)*IF(ISNUMBER(AM419),AM419%,0)</f>
        <v>11599.999999999958</v>
      </c>
      <c r="L419" s="4"/>
      <c r="M419" s="2">
        <v>3.3</v>
      </c>
      <c r="N419" s="2">
        <v>3.3</v>
      </c>
      <c r="O419" s="2">
        <v>100</v>
      </c>
      <c r="P419" s="2">
        <v>85.056700000000006</v>
      </c>
      <c r="Q419" s="2">
        <v>2.35</v>
      </c>
      <c r="R419" s="2">
        <v>2.4</v>
      </c>
      <c r="S419" s="2">
        <v>100</v>
      </c>
      <c r="T419" s="2">
        <v>10.106199999999999</v>
      </c>
      <c r="U419" s="2">
        <v>3.08</v>
      </c>
      <c r="V419" s="2">
        <v>3.1</v>
      </c>
      <c r="W419" s="2">
        <v>100</v>
      </c>
      <c r="X419" s="2">
        <v>16.625499999999999</v>
      </c>
      <c r="Y419" s="2">
        <v>3.43</v>
      </c>
      <c r="Z419" s="2">
        <v>3.4</v>
      </c>
      <c r="AA419" s="2">
        <v>100</v>
      </c>
      <c r="AB419" s="2">
        <v>26.1191</v>
      </c>
      <c r="AC419" s="2">
        <v>3.81</v>
      </c>
      <c r="AD419" s="2">
        <v>3.8</v>
      </c>
      <c r="AE419" s="2">
        <v>100</v>
      </c>
      <c r="AF419" s="2">
        <v>32.2059</v>
      </c>
      <c r="AG419" s="2">
        <v>3.7</v>
      </c>
      <c r="AH419" s="22">
        <v>3.7</v>
      </c>
      <c r="AI419" s="22">
        <v>100</v>
      </c>
      <c r="AJ419" s="22">
        <v>45.245899999999999</v>
      </c>
      <c r="AK419" s="18">
        <v>2.94</v>
      </c>
      <c r="AL419" s="18">
        <v>2.9</v>
      </c>
      <c r="AM419" s="18">
        <v>100</v>
      </c>
      <c r="AN419" s="2">
        <v>39.8108</v>
      </c>
      <c r="AO419" s="2">
        <v>2.0099999999999998</v>
      </c>
      <c r="AP419" s="2">
        <v>2</v>
      </c>
      <c r="AQ419" s="2">
        <v>100</v>
      </c>
      <c r="AR419" s="2">
        <v>5.6665999999999999</v>
      </c>
      <c r="AS419" s="2">
        <v>2.62</v>
      </c>
      <c r="AT419" s="2">
        <v>2.6</v>
      </c>
      <c r="AU419" s="2">
        <v>100</v>
      </c>
      <c r="AV419" s="2">
        <v>14.858700000000001</v>
      </c>
      <c r="AW419" s="2">
        <v>2.93</v>
      </c>
      <c r="AX419" s="2">
        <v>2.9</v>
      </c>
      <c r="AY419" s="2">
        <v>100</v>
      </c>
      <c r="AZ419" s="2">
        <v>21.72</v>
      </c>
      <c r="BA419" s="2">
        <v>4.34</v>
      </c>
      <c r="BB419" s="2">
        <v>4.3</v>
      </c>
      <c r="BC419" s="2">
        <v>100</v>
      </c>
      <c r="BD419" s="2">
        <v>42.811300000000003</v>
      </c>
      <c r="BE419" s="4"/>
      <c r="BF419" s="4"/>
    </row>
    <row r="420" spans="1:58" x14ac:dyDescent="0.2">
      <c r="A420" s="29">
        <v>419</v>
      </c>
      <c r="B420" s="7" t="s">
        <v>6</v>
      </c>
      <c r="C420" s="3">
        <v>39937</v>
      </c>
      <c r="D420" s="4" t="s">
        <v>3</v>
      </c>
      <c r="E420" s="4" t="s">
        <v>166</v>
      </c>
      <c r="F420" s="5" t="s">
        <v>188</v>
      </c>
      <c r="G420" s="6">
        <v>0.90902777777777777</v>
      </c>
      <c r="H420" s="6">
        <v>0.90972222222222221</v>
      </c>
      <c r="I420" s="85">
        <f t="shared" si="6"/>
        <v>0.99999999999999645</v>
      </c>
      <c r="J420" s="86">
        <f>I420*Segmentos!$D$7*(AH420%)*IF(ISNUMBER(AI420),AI420%,0)</f>
        <v>28799.999999999902</v>
      </c>
      <c r="K420" s="86">
        <f>I420*Segmentos!$D$7*(AL420%)*IF(ISNUMBER(AM420),AM420%,0)</f>
        <v>24399.999999999913</v>
      </c>
      <c r="L420" s="4"/>
      <c r="M420" s="2">
        <v>6.61</v>
      </c>
      <c r="N420" s="2">
        <v>6.6</v>
      </c>
      <c r="O420" s="2">
        <v>100</v>
      </c>
      <c r="P420" s="2">
        <v>81.450599999999994</v>
      </c>
      <c r="Q420" s="2">
        <v>3.75</v>
      </c>
      <c r="R420" s="2">
        <v>3.7</v>
      </c>
      <c r="S420" s="2">
        <v>100</v>
      </c>
      <c r="T420" s="2">
        <v>7.7008000000000001</v>
      </c>
      <c r="U420" s="2">
        <v>5.86</v>
      </c>
      <c r="V420" s="2">
        <v>5.9</v>
      </c>
      <c r="W420" s="2">
        <v>100</v>
      </c>
      <c r="X420" s="2">
        <v>15.1302</v>
      </c>
      <c r="Y420" s="2">
        <v>7.18</v>
      </c>
      <c r="Z420" s="2">
        <v>7.2</v>
      </c>
      <c r="AA420" s="2">
        <v>100</v>
      </c>
      <c r="AB420" s="2">
        <v>26.096699999999998</v>
      </c>
      <c r="AC420" s="2">
        <v>8.0399999999999991</v>
      </c>
      <c r="AD420" s="2">
        <v>8</v>
      </c>
      <c r="AE420" s="2">
        <v>100</v>
      </c>
      <c r="AF420" s="2">
        <v>32.523000000000003</v>
      </c>
      <c r="AG420" s="2">
        <v>7.17</v>
      </c>
      <c r="AH420" s="22">
        <v>7.2</v>
      </c>
      <c r="AI420" s="22">
        <v>100</v>
      </c>
      <c r="AJ420" s="22">
        <v>41.872100000000003</v>
      </c>
      <c r="AK420" s="18">
        <v>6.11</v>
      </c>
      <c r="AL420" s="18">
        <v>6.1</v>
      </c>
      <c r="AM420" s="18">
        <v>100</v>
      </c>
      <c r="AN420" s="2">
        <v>39.578499999999998</v>
      </c>
      <c r="AO420" s="2">
        <v>2.99</v>
      </c>
      <c r="AP420" s="2">
        <v>3</v>
      </c>
      <c r="AQ420" s="2">
        <v>100</v>
      </c>
      <c r="AR420" s="2">
        <v>4.0233999999999996</v>
      </c>
      <c r="AS420" s="2">
        <v>5.45</v>
      </c>
      <c r="AT420" s="2">
        <v>5.5</v>
      </c>
      <c r="AU420" s="2">
        <v>100</v>
      </c>
      <c r="AV420" s="2">
        <v>14.7944</v>
      </c>
      <c r="AW420" s="2">
        <v>7.93</v>
      </c>
      <c r="AX420" s="2">
        <v>7.9</v>
      </c>
      <c r="AY420" s="2">
        <v>100</v>
      </c>
      <c r="AZ420" s="2">
        <v>28.072600000000001</v>
      </c>
      <c r="BA420" s="2">
        <v>7.33</v>
      </c>
      <c r="BB420" s="2">
        <v>7.3</v>
      </c>
      <c r="BC420" s="2">
        <v>100</v>
      </c>
      <c r="BD420" s="2">
        <v>34.560200000000002</v>
      </c>
      <c r="BE420" s="4"/>
      <c r="BF420" s="4"/>
    </row>
    <row r="421" spans="1:58" x14ac:dyDescent="0.2">
      <c r="A421" s="29">
        <v>420</v>
      </c>
      <c r="B421" s="7" t="s">
        <v>31</v>
      </c>
      <c r="C421" s="3">
        <v>39937</v>
      </c>
      <c r="D421" s="4" t="s">
        <v>28</v>
      </c>
      <c r="E421" s="4" t="s">
        <v>166</v>
      </c>
      <c r="F421" s="5" t="s">
        <v>188</v>
      </c>
      <c r="G421" s="6">
        <v>0.91111111111111109</v>
      </c>
      <c r="H421" s="6">
        <v>0.91388888888888886</v>
      </c>
      <c r="I421" s="85">
        <f t="shared" si="6"/>
        <v>3.9999999999999858</v>
      </c>
      <c r="J421" s="86">
        <f>I421*Segmentos!$D$7*(AH421%)*IF(ISNUMBER(AI421),AI421%,0)</f>
        <v>19737.599999999929</v>
      </c>
      <c r="K421" s="86">
        <f>I421*Segmentos!$D$7*(AL421%)*IF(ISNUMBER(AM421),AM421%,0)</f>
        <v>27452.799999999901</v>
      </c>
      <c r="L421" s="4"/>
      <c r="M421" s="2">
        <v>1.49</v>
      </c>
      <c r="N421" s="2">
        <v>2</v>
      </c>
      <c r="O421" s="2">
        <v>75.5</v>
      </c>
      <c r="P421" s="2">
        <v>95.167599999999993</v>
      </c>
      <c r="Q421" s="2">
        <v>0.21</v>
      </c>
      <c r="R421" s="2">
        <v>0.7</v>
      </c>
      <c r="S421" s="2">
        <v>27.8</v>
      </c>
      <c r="T421" s="2">
        <v>2.2092999999999998</v>
      </c>
      <c r="U421" s="2">
        <v>0.77</v>
      </c>
      <c r="V421" s="2">
        <v>1</v>
      </c>
      <c r="W421" s="2">
        <v>77.099999999999994</v>
      </c>
      <c r="X421" s="2">
        <v>10.3194</v>
      </c>
      <c r="Y421" s="2">
        <v>0.76</v>
      </c>
      <c r="Z421" s="2">
        <v>1.4</v>
      </c>
      <c r="AA421" s="2">
        <v>53.8</v>
      </c>
      <c r="AB421" s="2">
        <v>14.219099999999999</v>
      </c>
      <c r="AC421" s="2">
        <v>3.27</v>
      </c>
      <c r="AD421" s="2">
        <v>3.7</v>
      </c>
      <c r="AE421" s="2">
        <v>87.5</v>
      </c>
      <c r="AF421" s="2">
        <v>68.419799999999995</v>
      </c>
      <c r="AG421" s="2">
        <v>1.25</v>
      </c>
      <c r="AH421" s="22">
        <v>1.6</v>
      </c>
      <c r="AI421" s="22">
        <v>77.099999999999994</v>
      </c>
      <c r="AJ421" s="22">
        <v>37.723599999999998</v>
      </c>
      <c r="AK421" s="18">
        <v>1.71</v>
      </c>
      <c r="AL421" s="18">
        <v>2.2999999999999998</v>
      </c>
      <c r="AM421" s="18">
        <v>74.599999999999994</v>
      </c>
      <c r="AN421" s="2">
        <v>57.443899999999999</v>
      </c>
      <c r="AO421" s="2">
        <v>0.47</v>
      </c>
      <c r="AP421" s="2">
        <v>0.9</v>
      </c>
      <c r="AQ421" s="2">
        <v>50.7</v>
      </c>
      <c r="AR421" s="2">
        <v>3.2719</v>
      </c>
      <c r="AS421" s="2">
        <v>1.52</v>
      </c>
      <c r="AT421" s="2">
        <v>2.4</v>
      </c>
      <c r="AU421" s="2">
        <v>63.9</v>
      </c>
      <c r="AV421" s="2">
        <v>21.3034</v>
      </c>
      <c r="AW421" s="2">
        <v>0.7</v>
      </c>
      <c r="AX421" s="2">
        <v>0.9</v>
      </c>
      <c r="AY421" s="2">
        <v>82.2</v>
      </c>
      <c r="AZ421" s="2">
        <v>12.911099999999999</v>
      </c>
      <c r="BA421" s="2">
        <v>2.36</v>
      </c>
      <c r="BB421" s="2">
        <v>2.9</v>
      </c>
      <c r="BC421" s="2">
        <v>81.8</v>
      </c>
      <c r="BD421" s="2">
        <v>57.681199999999997</v>
      </c>
      <c r="BE421" s="4"/>
      <c r="BF421" s="4"/>
    </row>
    <row r="422" spans="1:58" x14ac:dyDescent="0.2">
      <c r="A422" s="29">
        <v>421</v>
      </c>
      <c r="B422" s="7" t="s">
        <v>86</v>
      </c>
      <c r="C422" s="3">
        <v>39937</v>
      </c>
      <c r="D422" s="4" t="s">
        <v>17</v>
      </c>
      <c r="E422" s="4" t="s">
        <v>169</v>
      </c>
      <c r="F422" s="5" t="s">
        <v>188</v>
      </c>
      <c r="G422" s="6">
        <v>0.9159722222222223</v>
      </c>
      <c r="H422" s="6">
        <v>0.95833333333333337</v>
      </c>
      <c r="I422" s="85">
        <f t="shared" si="6"/>
        <v>60.999999999999943</v>
      </c>
      <c r="J422" s="86">
        <f>I422*Segmentos!$D$7*(AH422%)*IF(ISNUMBER(AI422),AI422%,0)</f>
        <v>214475.9999999998</v>
      </c>
      <c r="K422" s="86">
        <f>I422*Segmentos!$D$7*(AL422%)*IF(ISNUMBER(AM422),AM422%,0)</f>
        <v>128612.39999999988</v>
      </c>
      <c r="L422" s="4"/>
      <c r="M422" s="2">
        <v>0.69</v>
      </c>
      <c r="N422" s="2">
        <v>2.5</v>
      </c>
      <c r="O422" s="2">
        <v>27.5</v>
      </c>
      <c r="P422" s="2">
        <v>99.630700000000004</v>
      </c>
      <c r="Q422" s="2">
        <v>0</v>
      </c>
      <c r="R422" s="2">
        <v>0</v>
      </c>
      <c r="S422" s="8" t="s">
        <v>577</v>
      </c>
      <c r="T422" s="2">
        <v>0</v>
      </c>
      <c r="U422" s="2">
        <v>0.08</v>
      </c>
      <c r="V422" s="2">
        <v>0.7</v>
      </c>
      <c r="W422" s="2">
        <v>11.1</v>
      </c>
      <c r="X422" s="2">
        <v>2.4714</v>
      </c>
      <c r="Y422" s="2">
        <v>0.24</v>
      </c>
      <c r="Z422" s="2">
        <v>2.5</v>
      </c>
      <c r="AA422" s="2">
        <v>9.5</v>
      </c>
      <c r="AB422" s="2">
        <v>9.9981000000000009</v>
      </c>
      <c r="AC422" s="2">
        <v>1.84</v>
      </c>
      <c r="AD422" s="2">
        <v>5</v>
      </c>
      <c r="AE422" s="2">
        <v>37</v>
      </c>
      <c r="AF422" s="2">
        <v>87.161199999999994</v>
      </c>
      <c r="AG422" s="2">
        <v>0.87</v>
      </c>
      <c r="AH422" s="22">
        <v>3</v>
      </c>
      <c r="AI422" s="22">
        <v>29.3</v>
      </c>
      <c r="AJ422" s="22">
        <v>59.162199999999999</v>
      </c>
      <c r="AK422" s="18">
        <v>0.53</v>
      </c>
      <c r="AL422" s="18">
        <v>2.1</v>
      </c>
      <c r="AM422" s="18">
        <v>25.1</v>
      </c>
      <c r="AN422" s="2">
        <v>40.468600000000002</v>
      </c>
      <c r="AO422" s="2">
        <v>0.36</v>
      </c>
      <c r="AP422" s="2">
        <v>1.4</v>
      </c>
      <c r="AQ422" s="2">
        <v>26.3</v>
      </c>
      <c r="AR422" s="2">
        <v>5.6896000000000004</v>
      </c>
      <c r="AS422" s="2">
        <v>7.0000000000000007E-2</v>
      </c>
      <c r="AT422" s="2">
        <v>0.9</v>
      </c>
      <c r="AU422" s="2">
        <v>8.1</v>
      </c>
      <c r="AV422" s="2">
        <v>2.2961</v>
      </c>
      <c r="AW422" s="2">
        <v>1.04</v>
      </c>
      <c r="AX422" s="2">
        <v>3.5</v>
      </c>
      <c r="AY422" s="2">
        <v>29.7</v>
      </c>
      <c r="AZ422" s="2">
        <v>43.003700000000002</v>
      </c>
      <c r="BA422" s="2">
        <v>0.88</v>
      </c>
      <c r="BB422" s="2">
        <v>3</v>
      </c>
      <c r="BC422" s="2">
        <v>29</v>
      </c>
      <c r="BD422" s="2">
        <v>48.641199999999998</v>
      </c>
      <c r="BE422" s="4"/>
      <c r="BF422" s="4"/>
    </row>
    <row r="423" spans="1:58" x14ac:dyDescent="0.2">
      <c r="A423" s="29">
        <v>422</v>
      </c>
      <c r="B423" s="7" t="s">
        <v>14</v>
      </c>
      <c r="C423" s="3">
        <v>39937</v>
      </c>
      <c r="D423" s="4" t="s">
        <v>13</v>
      </c>
      <c r="E423" s="4" t="s">
        <v>163</v>
      </c>
      <c r="F423" s="5" t="s">
        <v>188</v>
      </c>
      <c r="G423" s="6">
        <v>0.85</v>
      </c>
      <c r="H423" s="6">
        <v>0.875</v>
      </c>
      <c r="I423" s="85">
        <f t="shared" si="6"/>
        <v>36.000000000000028</v>
      </c>
      <c r="J423" s="86">
        <f>I423*Segmentos!$D$7*(AH423%)*IF(ISNUMBER(AI423),AI423%,0)</f>
        <v>923284.80000000051</v>
      </c>
      <c r="K423" s="86">
        <f>I423*Segmentos!$D$7*(AL423%)*IF(ISNUMBER(AM423),AM423%,0)</f>
        <v>1358784.0000000014</v>
      </c>
      <c r="L423" s="4"/>
      <c r="M423" s="2">
        <v>8.01</v>
      </c>
      <c r="N423" s="2">
        <v>12</v>
      </c>
      <c r="O423" s="2">
        <v>66.900000000000006</v>
      </c>
      <c r="P423" s="2">
        <v>81.161799999999999</v>
      </c>
      <c r="Q423" s="2">
        <v>6.68</v>
      </c>
      <c r="R423" s="2">
        <v>11.4</v>
      </c>
      <c r="S423" s="2">
        <v>58.7</v>
      </c>
      <c r="T423" s="2">
        <v>11.3001</v>
      </c>
      <c r="U423" s="2">
        <v>6.48</v>
      </c>
      <c r="V423" s="2">
        <v>10.1</v>
      </c>
      <c r="W423" s="2">
        <v>64.400000000000006</v>
      </c>
      <c r="X423" s="2">
        <v>13.7713</v>
      </c>
      <c r="Y423" s="2">
        <v>8.42</v>
      </c>
      <c r="Z423" s="2">
        <v>11.9</v>
      </c>
      <c r="AA423" s="2">
        <v>70.8</v>
      </c>
      <c r="AB423" s="2">
        <v>25.190899999999999</v>
      </c>
      <c r="AC423" s="2">
        <v>9.2899999999999991</v>
      </c>
      <c r="AD423" s="2">
        <v>13.6</v>
      </c>
      <c r="AE423" s="2">
        <v>68.5</v>
      </c>
      <c r="AF423" s="2">
        <v>30.8994</v>
      </c>
      <c r="AG423" s="2">
        <v>6.42</v>
      </c>
      <c r="AH423" s="22">
        <v>9.6999999999999993</v>
      </c>
      <c r="AI423" s="22">
        <v>66.099999999999994</v>
      </c>
      <c r="AJ423" s="22">
        <v>30.884</v>
      </c>
      <c r="AK423" s="18">
        <v>9.44</v>
      </c>
      <c r="AL423" s="18">
        <v>14</v>
      </c>
      <c r="AM423" s="18">
        <v>67.400000000000006</v>
      </c>
      <c r="AN423" s="2">
        <v>50.277799999999999</v>
      </c>
      <c r="AO423" s="2">
        <v>6.24</v>
      </c>
      <c r="AP423" s="2">
        <v>10.5</v>
      </c>
      <c r="AQ423" s="2">
        <v>59.7</v>
      </c>
      <c r="AR423" s="2">
        <v>6.9158999999999997</v>
      </c>
      <c r="AS423" s="2">
        <v>5.85</v>
      </c>
      <c r="AT423" s="2">
        <v>10.199999999999999</v>
      </c>
      <c r="AU423" s="2">
        <v>57.3</v>
      </c>
      <c r="AV423" s="2">
        <v>13.055400000000001</v>
      </c>
      <c r="AW423" s="2">
        <v>6.61</v>
      </c>
      <c r="AX423" s="2">
        <v>9.4</v>
      </c>
      <c r="AY423" s="2">
        <v>70.5</v>
      </c>
      <c r="AZ423" s="2">
        <v>19.2698</v>
      </c>
      <c r="BA423" s="2">
        <v>10.8</v>
      </c>
      <c r="BB423" s="2">
        <v>15.3</v>
      </c>
      <c r="BC423" s="2">
        <v>70.400000000000006</v>
      </c>
      <c r="BD423" s="2">
        <v>41.920699999999997</v>
      </c>
      <c r="BE423" s="4"/>
      <c r="BF423" s="4"/>
    </row>
    <row r="424" spans="1:58" x14ac:dyDescent="0.2">
      <c r="A424" s="29">
        <v>423</v>
      </c>
      <c r="B424" s="7" t="s">
        <v>10</v>
      </c>
      <c r="C424" s="3">
        <v>39937</v>
      </c>
      <c r="D424" s="4" t="s">
        <v>8</v>
      </c>
      <c r="E424" s="4" t="s">
        <v>164</v>
      </c>
      <c r="F424" s="5" t="s">
        <v>188</v>
      </c>
      <c r="G424" s="6">
        <v>0.87361111111111101</v>
      </c>
      <c r="H424" s="6">
        <v>0.92013888888888884</v>
      </c>
      <c r="I424" s="85">
        <f t="shared" si="6"/>
        <v>67.000000000000085</v>
      </c>
      <c r="J424" s="86">
        <f>I424*Segmentos!$D$7*(AH424%)*IF(ISNUMBER(AI424),AI424%,0)</f>
        <v>1446610.4000000015</v>
      </c>
      <c r="K424" s="86">
        <f>I424*Segmentos!$D$7*(AL424%)*IF(ISNUMBER(AM424),AM424%,0)</f>
        <v>1157438.4000000013</v>
      </c>
      <c r="L424" s="4"/>
      <c r="M424" s="2">
        <v>4.83</v>
      </c>
      <c r="N424" s="2">
        <v>19</v>
      </c>
      <c r="O424" s="2">
        <v>25.5</v>
      </c>
      <c r="P424" s="2">
        <v>84.349199999999996</v>
      </c>
      <c r="Q424" s="2">
        <v>3.33</v>
      </c>
      <c r="R424" s="2">
        <v>10.7</v>
      </c>
      <c r="S424" s="2">
        <v>31</v>
      </c>
      <c r="T424" s="2">
        <v>9.6891999999999996</v>
      </c>
      <c r="U424" s="2">
        <v>4.17</v>
      </c>
      <c r="V424" s="2">
        <v>20.399999999999999</v>
      </c>
      <c r="W424" s="2">
        <v>20.5</v>
      </c>
      <c r="X424" s="2">
        <v>15.2645</v>
      </c>
      <c r="Y424" s="2">
        <v>4.7</v>
      </c>
      <c r="Z424" s="2">
        <v>18</v>
      </c>
      <c r="AA424" s="2">
        <v>26.1</v>
      </c>
      <c r="AB424" s="2">
        <v>24.2301</v>
      </c>
      <c r="AC424" s="2">
        <v>6.14</v>
      </c>
      <c r="AD424" s="2">
        <v>23.1</v>
      </c>
      <c r="AE424" s="2">
        <v>26.6</v>
      </c>
      <c r="AF424" s="2">
        <v>35.165500000000002</v>
      </c>
      <c r="AG424" s="2">
        <v>5.4</v>
      </c>
      <c r="AH424" s="22">
        <v>19.7</v>
      </c>
      <c r="AI424" s="22">
        <v>27.4</v>
      </c>
      <c r="AJ424" s="22">
        <v>44.688800000000001</v>
      </c>
      <c r="AK424" s="18">
        <v>4.32</v>
      </c>
      <c r="AL424" s="18">
        <v>18.3</v>
      </c>
      <c r="AM424" s="18">
        <v>23.6</v>
      </c>
      <c r="AN424" s="2">
        <v>39.660499999999999</v>
      </c>
      <c r="AO424" s="2">
        <v>2.74</v>
      </c>
      <c r="AP424" s="2">
        <v>14.1</v>
      </c>
      <c r="AQ424" s="2">
        <v>19.399999999999999</v>
      </c>
      <c r="AR424" s="2">
        <v>5.2205000000000004</v>
      </c>
      <c r="AS424" s="2">
        <v>3.52</v>
      </c>
      <c r="AT424" s="2">
        <v>15.5</v>
      </c>
      <c r="AU424" s="2">
        <v>22.6</v>
      </c>
      <c r="AV424" s="2">
        <v>13.5251</v>
      </c>
      <c r="AW424" s="2">
        <v>4.78</v>
      </c>
      <c r="AX424" s="2">
        <v>19.600000000000001</v>
      </c>
      <c r="AY424" s="2">
        <v>24.4</v>
      </c>
      <c r="AZ424" s="2">
        <v>23.994</v>
      </c>
      <c r="BA424" s="2">
        <v>6.23</v>
      </c>
      <c r="BB424" s="2">
        <v>21.9</v>
      </c>
      <c r="BC424" s="2">
        <v>28.5</v>
      </c>
      <c r="BD424" s="2">
        <v>41.6096</v>
      </c>
      <c r="BE424" s="4"/>
      <c r="BF424" s="4"/>
    </row>
    <row r="425" spans="1:58" x14ac:dyDescent="0.2">
      <c r="A425" s="29">
        <v>424</v>
      </c>
      <c r="B425" s="7" t="s">
        <v>27</v>
      </c>
      <c r="C425" s="3">
        <v>39937</v>
      </c>
      <c r="D425" s="4" t="s">
        <v>21</v>
      </c>
      <c r="E425" s="4" t="s">
        <v>169</v>
      </c>
      <c r="F425" s="5" t="s">
        <v>188</v>
      </c>
      <c r="G425" s="6">
        <v>0.92500000000000004</v>
      </c>
      <c r="H425" s="6">
        <v>0.96111111111111114</v>
      </c>
      <c r="I425" s="85">
        <f t="shared" si="6"/>
        <v>51.999999999999972</v>
      </c>
      <c r="J425" s="86">
        <f>I425*Segmentos!$D$7*(AH425%)*IF(ISNUMBER(AI425),AI425%,0)</f>
        <v>278428.79999999987</v>
      </c>
      <c r="K425" s="86">
        <f>I425*Segmentos!$D$7*(AL425%)*IF(ISNUMBER(AM425),AM425%,0)</f>
        <v>121721.59999999993</v>
      </c>
      <c r="L425" s="4"/>
      <c r="M425" s="2">
        <v>0.95</v>
      </c>
      <c r="N425" s="2">
        <v>2.1</v>
      </c>
      <c r="O425" s="2">
        <v>45.4</v>
      </c>
      <c r="P425" s="2">
        <v>85.212800000000001</v>
      </c>
      <c r="Q425" s="2">
        <v>0.1</v>
      </c>
      <c r="R425" s="2">
        <v>0.5</v>
      </c>
      <c r="S425" s="2">
        <v>18.399999999999999</v>
      </c>
      <c r="T425" s="2">
        <v>1.4705999999999999</v>
      </c>
      <c r="U425" s="2">
        <v>0.09</v>
      </c>
      <c r="V425" s="2">
        <v>1.3</v>
      </c>
      <c r="W425" s="2">
        <v>6.4</v>
      </c>
      <c r="X425" s="2">
        <v>1.601</v>
      </c>
      <c r="Y425" s="2">
        <v>1.62</v>
      </c>
      <c r="Z425" s="2">
        <v>3</v>
      </c>
      <c r="AA425" s="2">
        <v>53.4</v>
      </c>
      <c r="AB425" s="2">
        <v>42.781700000000001</v>
      </c>
      <c r="AC425" s="2">
        <v>1.34</v>
      </c>
      <c r="AD425" s="2">
        <v>2.6</v>
      </c>
      <c r="AE425" s="2">
        <v>52.6</v>
      </c>
      <c r="AF425" s="2">
        <v>39.359499999999997</v>
      </c>
      <c r="AG425" s="2">
        <v>1.37</v>
      </c>
      <c r="AH425" s="22">
        <v>2.2999999999999998</v>
      </c>
      <c r="AI425" s="22">
        <v>58.2</v>
      </c>
      <c r="AJ425" s="22">
        <v>57.993899999999996</v>
      </c>
      <c r="AK425" s="18">
        <v>0.57999999999999996</v>
      </c>
      <c r="AL425" s="18">
        <v>1.9</v>
      </c>
      <c r="AM425" s="18">
        <v>30.8</v>
      </c>
      <c r="AN425" s="2">
        <v>27.218900000000001</v>
      </c>
      <c r="AO425" s="2">
        <v>0.26</v>
      </c>
      <c r="AP425" s="2">
        <v>1.7</v>
      </c>
      <c r="AQ425" s="2">
        <v>15.3</v>
      </c>
      <c r="AR425" s="2">
        <v>2.5352999999999999</v>
      </c>
      <c r="AS425" s="2">
        <v>0.63</v>
      </c>
      <c r="AT425" s="2">
        <v>1.6</v>
      </c>
      <c r="AU425" s="2">
        <v>40.5</v>
      </c>
      <c r="AV425" s="2">
        <v>12.476100000000001</v>
      </c>
      <c r="AW425" s="2">
        <v>1.48</v>
      </c>
      <c r="AX425" s="2">
        <v>2.1</v>
      </c>
      <c r="AY425" s="2">
        <v>71</v>
      </c>
      <c r="AZ425" s="2">
        <v>38.0486</v>
      </c>
      <c r="BA425" s="2">
        <v>0.94</v>
      </c>
      <c r="BB425" s="2">
        <v>2.5</v>
      </c>
      <c r="BC425" s="2">
        <v>37</v>
      </c>
      <c r="BD425" s="2">
        <v>32.152799999999999</v>
      </c>
      <c r="BE425" s="4"/>
      <c r="BF425" s="4"/>
    </row>
    <row r="426" spans="1:58" x14ac:dyDescent="0.2">
      <c r="A426" s="29">
        <v>425</v>
      </c>
      <c r="B426" s="7" t="s">
        <v>83</v>
      </c>
      <c r="C426" s="3">
        <v>39937</v>
      </c>
      <c r="D426" s="4" t="s">
        <v>21</v>
      </c>
      <c r="E426" s="4" t="s">
        <v>170</v>
      </c>
      <c r="F426" s="5" t="s">
        <v>188</v>
      </c>
      <c r="G426" s="6">
        <v>0.87638888888888899</v>
      </c>
      <c r="H426" s="6">
        <v>0.89166666666666661</v>
      </c>
      <c r="I426" s="85">
        <f t="shared" si="6"/>
        <v>21.999999999999762</v>
      </c>
      <c r="J426" s="86">
        <f>I426*Segmentos!$D$7*(AH426%)*IF(ISNUMBER(AI426),AI426%,0)</f>
        <v>96227.999999998967</v>
      </c>
      <c r="K426" s="86">
        <f>I426*Segmentos!$D$7*(AL426%)*IF(ISNUMBER(AM426),AM426%,0)</f>
        <v>69115.199999999255</v>
      </c>
      <c r="L426" s="4"/>
      <c r="M426" s="2">
        <v>0.92</v>
      </c>
      <c r="N426" s="2">
        <v>1.4</v>
      </c>
      <c r="O426" s="2">
        <v>64.2</v>
      </c>
      <c r="P426" s="2">
        <v>61.817100000000003</v>
      </c>
      <c r="Q426" s="2">
        <v>0.1</v>
      </c>
      <c r="R426" s="2">
        <v>0.8</v>
      </c>
      <c r="S426" s="2">
        <v>13.1</v>
      </c>
      <c r="T426" s="2">
        <v>1.1074999999999999</v>
      </c>
      <c r="U426" s="2">
        <v>0.28000000000000003</v>
      </c>
      <c r="V426" s="2">
        <v>0.7</v>
      </c>
      <c r="W426" s="2">
        <v>39.4</v>
      </c>
      <c r="X426" s="2">
        <v>3.8914</v>
      </c>
      <c r="Y426" s="2">
        <v>0.9</v>
      </c>
      <c r="Z426" s="2">
        <v>1.4</v>
      </c>
      <c r="AA426" s="2">
        <v>64.8</v>
      </c>
      <c r="AB426" s="2">
        <v>17.715</v>
      </c>
      <c r="AC426" s="2">
        <v>1.78</v>
      </c>
      <c r="AD426" s="2">
        <v>2.2999999999999998</v>
      </c>
      <c r="AE426" s="2">
        <v>77.2</v>
      </c>
      <c r="AF426" s="2">
        <v>39.103200000000001</v>
      </c>
      <c r="AG426" s="2">
        <v>1.06</v>
      </c>
      <c r="AH426" s="22">
        <v>1.5</v>
      </c>
      <c r="AI426" s="22">
        <v>72.900000000000006</v>
      </c>
      <c r="AJ426" s="22">
        <v>33.771099999999997</v>
      </c>
      <c r="AK426" s="18">
        <v>0.8</v>
      </c>
      <c r="AL426" s="18">
        <v>1.4</v>
      </c>
      <c r="AM426" s="18">
        <v>56.1</v>
      </c>
      <c r="AN426" s="2">
        <v>28.045999999999999</v>
      </c>
      <c r="AO426" s="2">
        <v>0.03</v>
      </c>
      <c r="AP426" s="2">
        <v>0.3</v>
      </c>
      <c r="AQ426" s="2">
        <v>9.1</v>
      </c>
      <c r="AR426" s="2">
        <v>0.19939999999999999</v>
      </c>
      <c r="AS426" s="2">
        <v>0.06</v>
      </c>
      <c r="AT426" s="2">
        <v>0.6</v>
      </c>
      <c r="AU426" s="2">
        <v>10</v>
      </c>
      <c r="AV426" s="2">
        <v>0.84409999999999996</v>
      </c>
      <c r="AW426" s="2">
        <v>0.8</v>
      </c>
      <c r="AX426" s="2">
        <v>1.5</v>
      </c>
      <c r="AY426" s="2">
        <v>53.5</v>
      </c>
      <c r="AZ426" s="2">
        <v>15.362399999999999</v>
      </c>
      <c r="BA426" s="2">
        <v>1.77</v>
      </c>
      <c r="BB426" s="2">
        <v>2.2000000000000002</v>
      </c>
      <c r="BC426" s="2">
        <v>79.7</v>
      </c>
      <c r="BD426" s="2">
        <v>45.411200000000001</v>
      </c>
      <c r="BE426" s="4"/>
      <c r="BF426" s="4"/>
    </row>
    <row r="427" spans="1:58" x14ac:dyDescent="0.2">
      <c r="A427" s="29">
        <v>426</v>
      </c>
      <c r="B427" s="7" t="s">
        <v>23</v>
      </c>
      <c r="C427" s="3">
        <v>39937</v>
      </c>
      <c r="D427" s="4" t="s">
        <v>21</v>
      </c>
      <c r="E427" s="4" t="s">
        <v>170</v>
      </c>
      <c r="F427" s="5" t="s">
        <v>188</v>
      </c>
      <c r="G427" s="6">
        <v>0.90833333333333333</v>
      </c>
      <c r="H427" s="6">
        <v>0.9243055555555556</v>
      </c>
      <c r="I427" s="85">
        <f t="shared" si="6"/>
        <v>23.000000000000078</v>
      </c>
      <c r="J427" s="86">
        <f>I427*Segmentos!$D$7*(AH427%)*IF(ISNUMBER(AI427),AI427%,0)</f>
        <v>29587.200000000103</v>
      </c>
      <c r="K427" s="86">
        <f>I427*Segmentos!$D$7*(AL427%)*IF(ISNUMBER(AM427),AM427%,0)</f>
        <v>93683.600000000326</v>
      </c>
      <c r="L427" s="4"/>
      <c r="M427" s="2">
        <v>0.68</v>
      </c>
      <c r="N427" s="2">
        <v>1.2</v>
      </c>
      <c r="O427" s="2">
        <v>58.5</v>
      </c>
      <c r="P427" s="2">
        <v>40.896700000000003</v>
      </c>
      <c r="Q427" s="2">
        <v>0.68</v>
      </c>
      <c r="R427" s="2">
        <v>1.5</v>
      </c>
      <c r="S427" s="2">
        <v>46.9</v>
      </c>
      <c r="T427" s="2">
        <v>6.8780999999999999</v>
      </c>
      <c r="U427" s="2">
        <v>0.9</v>
      </c>
      <c r="V427" s="2">
        <v>1.1000000000000001</v>
      </c>
      <c r="W427" s="2">
        <v>79.5</v>
      </c>
      <c r="X427" s="2">
        <v>11.3535</v>
      </c>
      <c r="Y427" s="2">
        <v>1.19</v>
      </c>
      <c r="Z427" s="2">
        <v>2.1</v>
      </c>
      <c r="AA427" s="2">
        <v>57.1</v>
      </c>
      <c r="AB427" s="2">
        <v>21.168299999999999</v>
      </c>
      <c r="AC427" s="2">
        <v>0.08</v>
      </c>
      <c r="AD427" s="2">
        <v>0.2</v>
      </c>
      <c r="AE427" s="2">
        <v>38.1</v>
      </c>
      <c r="AF427" s="2">
        <v>1.4967999999999999</v>
      </c>
      <c r="AG427" s="2">
        <v>0.3</v>
      </c>
      <c r="AH427" s="22">
        <v>0.6</v>
      </c>
      <c r="AI427" s="22">
        <v>53.6</v>
      </c>
      <c r="AJ427" s="22">
        <v>8.6608000000000001</v>
      </c>
      <c r="AK427" s="18">
        <v>1.02</v>
      </c>
      <c r="AL427" s="18">
        <v>1.7</v>
      </c>
      <c r="AM427" s="18">
        <v>59.9</v>
      </c>
      <c r="AN427" s="2">
        <v>32.235900000000001</v>
      </c>
      <c r="AO427" s="2">
        <v>0.22</v>
      </c>
      <c r="AP427" s="2">
        <v>0.4</v>
      </c>
      <c r="AQ427" s="2">
        <v>54.3</v>
      </c>
      <c r="AR427" s="2">
        <v>1.4637</v>
      </c>
      <c r="AS427" s="2">
        <v>0.08</v>
      </c>
      <c r="AT427" s="2">
        <v>0.5</v>
      </c>
      <c r="AU427" s="2">
        <v>15.6</v>
      </c>
      <c r="AV427" s="2">
        <v>1.0809</v>
      </c>
      <c r="AW427" s="2">
        <v>1.22</v>
      </c>
      <c r="AX427" s="2">
        <v>2</v>
      </c>
      <c r="AY427" s="2">
        <v>61.6</v>
      </c>
      <c r="AZ427" s="2">
        <v>21.212399999999999</v>
      </c>
      <c r="BA427" s="2">
        <v>0.74</v>
      </c>
      <c r="BB427" s="2">
        <v>1.1000000000000001</v>
      </c>
      <c r="BC427" s="2">
        <v>66.2</v>
      </c>
      <c r="BD427" s="2">
        <v>17.139700000000001</v>
      </c>
      <c r="BE427" s="4"/>
      <c r="BF427" s="4"/>
    </row>
    <row r="428" spans="1:58" x14ac:dyDescent="0.2">
      <c r="A428" s="29">
        <v>427</v>
      </c>
      <c r="B428" s="7" t="s">
        <v>25</v>
      </c>
      <c r="C428" s="3">
        <v>39937</v>
      </c>
      <c r="D428" s="4" t="s">
        <v>21</v>
      </c>
      <c r="E428" s="4" t="s">
        <v>171</v>
      </c>
      <c r="F428" s="5" t="s">
        <v>188</v>
      </c>
      <c r="G428" s="6">
        <v>0.89930555555555547</v>
      </c>
      <c r="H428" s="6">
        <v>0.90069444444444446</v>
      </c>
      <c r="I428" s="85">
        <f t="shared" si="6"/>
        <v>2.0000000000001528</v>
      </c>
      <c r="J428" s="86">
        <f>I428*Segmentos!$D$7*(AH428%)*IF(ISNUMBER(AI428),AI428%,0)</f>
        <v>5600.0000000004275</v>
      </c>
      <c r="K428" s="86">
        <f>I428*Segmentos!$D$7*(AL428%)*IF(ISNUMBER(AM428),AM428%,0)</f>
        <v>8000.0000000006112</v>
      </c>
      <c r="L428" s="4"/>
      <c r="M428" s="2">
        <v>0.86</v>
      </c>
      <c r="N428" s="2">
        <v>0.9</v>
      </c>
      <c r="O428" s="2">
        <v>100</v>
      </c>
      <c r="P428" s="2">
        <v>54.511000000000003</v>
      </c>
      <c r="Q428" s="2">
        <v>0.55000000000000004</v>
      </c>
      <c r="R428" s="2">
        <v>0.6</v>
      </c>
      <c r="S428" s="2">
        <v>100</v>
      </c>
      <c r="T428" s="2">
        <v>5.8734000000000002</v>
      </c>
      <c r="U428" s="2">
        <v>0.5</v>
      </c>
      <c r="V428" s="2">
        <v>0.5</v>
      </c>
      <c r="W428" s="2">
        <v>100</v>
      </c>
      <c r="X428" s="2">
        <v>6.7171000000000003</v>
      </c>
      <c r="Y428" s="2">
        <v>0.96</v>
      </c>
      <c r="Z428" s="2">
        <v>1</v>
      </c>
      <c r="AA428" s="2">
        <v>100</v>
      </c>
      <c r="AB428" s="2">
        <v>17.9848</v>
      </c>
      <c r="AC428" s="2">
        <v>1.1499999999999999</v>
      </c>
      <c r="AD428" s="2">
        <v>1.1000000000000001</v>
      </c>
      <c r="AE428" s="2">
        <v>100</v>
      </c>
      <c r="AF428" s="2">
        <v>23.935700000000001</v>
      </c>
      <c r="AG428" s="2">
        <v>0.71</v>
      </c>
      <c r="AH428" s="22">
        <v>0.7</v>
      </c>
      <c r="AI428" s="22">
        <v>100</v>
      </c>
      <c r="AJ428" s="22">
        <v>21.5398</v>
      </c>
      <c r="AK428" s="18">
        <v>0.99</v>
      </c>
      <c r="AL428" s="18">
        <v>1</v>
      </c>
      <c r="AM428" s="18">
        <v>100</v>
      </c>
      <c r="AN428" s="2">
        <v>32.971200000000003</v>
      </c>
      <c r="AO428" s="2">
        <v>0.18</v>
      </c>
      <c r="AP428" s="2">
        <v>0.2</v>
      </c>
      <c r="AQ428" s="2">
        <v>100</v>
      </c>
      <c r="AR428" s="2">
        <v>1.2311000000000001</v>
      </c>
      <c r="AS428" s="2">
        <v>0.14000000000000001</v>
      </c>
      <c r="AT428" s="2">
        <v>0.1</v>
      </c>
      <c r="AU428" s="2">
        <v>100</v>
      </c>
      <c r="AV428" s="2">
        <v>1.9964</v>
      </c>
      <c r="AW428" s="2">
        <v>0.94</v>
      </c>
      <c r="AX428" s="2">
        <v>0.9</v>
      </c>
      <c r="AY428" s="2">
        <v>100</v>
      </c>
      <c r="AZ428" s="2">
        <v>17.164999999999999</v>
      </c>
      <c r="BA428" s="2">
        <v>1.4</v>
      </c>
      <c r="BB428" s="2">
        <v>1.4</v>
      </c>
      <c r="BC428" s="2">
        <v>100</v>
      </c>
      <c r="BD428" s="2">
        <v>34.118600000000001</v>
      </c>
      <c r="BE428" s="4"/>
      <c r="BF428" s="4"/>
    </row>
    <row r="429" spans="1:58" x14ac:dyDescent="0.2">
      <c r="A429" s="29">
        <v>428</v>
      </c>
      <c r="B429" s="7" t="s">
        <v>87</v>
      </c>
      <c r="C429" s="3">
        <v>39937</v>
      </c>
      <c r="D429" s="4" t="s">
        <v>28</v>
      </c>
      <c r="E429" s="4" t="s">
        <v>169</v>
      </c>
      <c r="F429" s="5" t="s">
        <v>188</v>
      </c>
      <c r="G429" s="6">
        <v>0.84513888888888899</v>
      </c>
      <c r="H429" s="6">
        <v>0.87638888888888899</v>
      </c>
      <c r="I429" s="85">
        <f t="shared" si="6"/>
        <v>45</v>
      </c>
      <c r="J429" s="86">
        <f>I429*Segmentos!$D$7*(AH429%)*IF(ISNUMBER(AI429),AI429%,0)</f>
        <v>91440</v>
      </c>
      <c r="K429" s="86">
        <f>I429*Segmentos!$D$7*(AL429%)*IF(ISNUMBER(AM429),AM429%,0)</f>
        <v>143135.99999999997</v>
      </c>
      <c r="L429" s="4"/>
      <c r="M429" s="2">
        <v>0.66</v>
      </c>
      <c r="N429" s="2">
        <v>2.4</v>
      </c>
      <c r="O429" s="2">
        <v>27.2</v>
      </c>
      <c r="P429" s="2">
        <v>76.108000000000004</v>
      </c>
      <c r="Q429" s="2">
        <v>0</v>
      </c>
      <c r="R429" s="2">
        <v>0</v>
      </c>
      <c r="S429" s="2">
        <v>2.2000000000000002</v>
      </c>
      <c r="T429" s="2">
        <v>1.9900000000000001E-2</v>
      </c>
      <c r="U429" s="2">
        <v>0.28999999999999998</v>
      </c>
      <c r="V429" s="2">
        <v>0.9</v>
      </c>
      <c r="W429" s="2">
        <v>30.4</v>
      </c>
      <c r="X429" s="2">
        <v>6.9244000000000003</v>
      </c>
      <c r="Y429" s="2">
        <v>1</v>
      </c>
      <c r="Z429" s="2">
        <v>3.3</v>
      </c>
      <c r="AA429" s="2">
        <v>30.5</v>
      </c>
      <c r="AB429" s="2">
        <v>33.955599999999997</v>
      </c>
      <c r="AC429" s="2">
        <v>0.93</v>
      </c>
      <c r="AD429" s="2">
        <v>3.8</v>
      </c>
      <c r="AE429" s="2">
        <v>24.4</v>
      </c>
      <c r="AF429" s="2">
        <v>35.208199999999998</v>
      </c>
      <c r="AG429" s="2">
        <v>0.51</v>
      </c>
      <c r="AH429" s="22">
        <v>2</v>
      </c>
      <c r="AI429" s="22">
        <v>25.4</v>
      </c>
      <c r="AJ429" s="22">
        <v>27.7807</v>
      </c>
      <c r="AK429" s="18">
        <v>0.8</v>
      </c>
      <c r="AL429" s="18">
        <v>2.8</v>
      </c>
      <c r="AM429" s="18">
        <v>28.4</v>
      </c>
      <c r="AN429" s="2">
        <v>48.327300000000001</v>
      </c>
      <c r="AO429" s="2">
        <v>0.32</v>
      </c>
      <c r="AP429" s="2">
        <v>1.5</v>
      </c>
      <c r="AQ429" s="2">
        <v>21</v>
      </c>
      <c r="AR429" s="2">
        <v>3.9655999999999998</v>
      </c>
      <c r="AS429" s="2">
        <v>0.28000000000000003</v>
      </c>
      <c r="AT429" s="2">
        <v>1.4</v>
      </c>
      <c r="AU429" s="2">
        <v>20.6</v>
      </c>
      <c r="AV429" s="2">
        <v>7.1616</v>
      </c>
      <c r="AW429" s="2">
        <v>0.76</v>
      </c>
      <c r="AX429" s="2">
        <v>3.2</v>
      </c>
      <c r="AY429" s="2">
        <v>23.6</v>
      </c>
      <c r="AZ429" s="2">
        <v>25.031700000000001</v>
      </c>
      <c r="BA429" s="2">
        <v>0.91</v>
      </c>
      <c r="BB429" s="2">
        <v>2.7</v>
      </c>
      <c r="BC429" s="2">
        <v>33.4</v>
      </c>
      <c r="BD429" s="2">
        <v>39.949199999999998</v>
      </c>
      <c r="BE429" s="4"/>
      <c r="BF429" s="4"/>
    </row>
    <row r="430" spans="1:58" x14ac:dyDescent="0.2">
      <c r="A430" s="29">
        <v>429</v>
      </c>
      <c r="B430" s="7" t="s">
        <v>33</v>
      </c>
      <c r="C430" s="3">
        <v>39937</v>
      </c>
      <c r="D430" s="4" t="s">
        <v>28</v>
      </c>
      <c r="E430" s="4" t="s">
        <v>163</v>
      </c>
      <c r="F430" s="5" t="s">
        <v>188</v>
      </c>
      <c r="G430" s="6">
        <v>0.91666666666666663</v>
      </c>
      <c r="H430" s="6">
        <v>0.9590277777777777</v>
      </c>
      <c r="I430" s="85">
        <f t="shared" si="6"/>
        <v>60.999999999999943</v>
      </c>
      <c r="J430" s="86">
        <f>I430*Segmentos!$D$7*(AH430%)*IF(ISNUMBER(AI430),AI430%,0)</f>
        <v>121267.99999999988</v>
      </c>
      <c r="K430" s="86">
        <f>I430*Segmentos!$D$7*(AL430%)*IF(ISNUMBER(AM430),AM430%,0)</f>
        <v>270547.19999999978</v>
      </c>
      <c r="L430" s="4"/>
      <c r="M430" s="2">
        <v>0.81</v>
      </c>
      <c r="N430" s="2">
        <v>4</v>
      </c>
      <c r="O430" s="2">
        <v>20.6</v>
      </c>
      <c r="P430" s="2">
        <v>98.451800000000006</v>
      </c>
      <c r="Q430" s="2">
        <v>0.55000000000000004</v>
      </c>
      <c r="R430" s="2">
        <v>2.1</v>
      </c>
      <c r="S430" s="2">
        <v>25.5</v>
      </c>
      <c r="T430" s="2">
        <v>11.0191</v>
      </c>
      <c r="U430" s="2">
        <v>0.38</v>
      </c>
      <c r="V430" s="2">
        <v>2.9</v>
      </c>
      <c r="W430" s="2">
        <v>13.2</v>
      </c>
      <c r="X430" s="2">
        <v>9.5777999999999999</v>
      </c>
      <c r="Y430" s="2">
        <v>0.94</v>
      </c>
      <c r="Z430" s="2">
        <v>4</v>
      </c>
      <c r="AA430" s="2">
        <v>23.5</v>
      </c>
      <c r="AB430" s="2">
        <v>33.4895</v>
      </c>
      <c r="AC430" s="2">
        <v>1.1200000000000001</v>
      </c>
      <c r="AD430" s="2">
        <v>5.5</v>
      </c>
      <c r="AE430" s="2">
        <v>20.2</v>
      </c>
      <c r="AF430" s="2">
        <v>44.365400000000001</v>
      </c>
      <c r="AG430" s="2">
        <v>0.5</v>
      </c>
      <c r="AH430" s="22">
        <v>3.5</v>
      </c>
      <c r="AI430" s="22">
        <v>14.2</v>
      </c>
      <c r="AJ430" s="22">
        <v>28.589200000000002</v>
      </c>
      <c r="AK430" s="18">
        <v>1.1000000000000001</v>
      </c>
      <c r="AL430" s="18">
        <v>4.4000000000000004</v>
      </c>
      <c r="AM430" s="18">
        <v>25.2</v>
      </c>
      <c r="AN430" s="2">
        <v>69.8626</v>
      </c>
      <c r="AO430" s="2">
        <v>0.21</v>
      </c>
      <c r="AP430" s="2">
        <v>2.5</v>
      </c>
      <c r="AQ430" s="2">
        <v>8.3000000000000007</v>
      </c>
      <c r="AR430" s="2">
        <v>2.7902999999999998</v>
      </c>
      <c r="AS430" s="2">
        <v>0.4</v>
      </c>
      <c r="AT430" s="2">
        <v>3.7</v>
      </c>
      <c r="AU430" s="2">
        <v>10.8</v>
      </c>
      <c r="AV430" s="2">
        <v>10.5275</v>
      </c>
      <c r="AW430" s="2">
        <v>0.79</v>
      </c>
      <c r="AX430" s="2">
        <v>4.2</v>
      </c>
      <c r="AY430" s="2">
        <v>18.899999999999999</v>
      </c>
      <c r="AZ430" s="2">
        <v>27.369199999999999</v>
      </c>
      <c r="BA430" s="2">
        <v>1.25</v>
      </c>
      <c r="BB430" s="2">
        <v>4.4000000000000004</v>
      </c>
      <c r="BC430" s="2">
        <v>28.5</v>
      </c>
      <c r="BD430" s="2">
        <v>57.764800000000001</v>
      </c>
      <c r="BE430" s="4"/>
      <c r="BF430" s="4"/>
    </row>
    <row r="431" spans="1:58" x14ac:dyDescent="0.2">
      <c r="A431" s="29">
        <v>430</v>
      </c>
      <c r="B431" s="7" t="s">
        <v>32</v>
      </c>
      <c r="C431" s="3">
        <v>39937</v>
      </c>
      <c r="D431" s="4" t="s">
        <v>28</v>
      </c>
      <c r="E431" s="4" t="s">
        <v>164</v>
      </c>
      <c r="F431" s="5" t="s">
        <v>188</v>
      </c>
      <c r="G431" s="6">
        <v>0.91388888888888886</v>
      </c>
      <c r="H431" s="6">
        <v>0.91666666666666663</v>
      </c>
      <c r="I431" s="85">
        <f t="shared" si="6"/>
        <v>3.9999999999999858</v>
      </c>
      <c r="J431" s="86">
        <f>I431*Segmentos!$D$7*(AH431%)*IF(ISNUMBER(AI431),AI431%,0)</f>
        <v>8332.799999999972</v>
      </c>
      <c r="K431" s="86">
        <f>I431*Segmentos!$D$7*(AL431%)*IF(ISNUMBER(AM431),AM431%,0)</f>
        <v>10308.799999999965</v>
      </c>
      <c r="L431" s="4"/>
      <c r="M431" s="2">
        <v>0.59</v>
      </c>
      <c r="N431" s="2">
        <v>1.5</v>
      </c>
      <c r="O431" s="2">
        <v>40.1</v>
      </c>
      <c r="P431" s="2">
        <v>89.825000000000003</v>
      </c>
      <c r="Q431" s="2">
        <v>0</v>
      </c>
      <c r="R431" s="2">
        <v>0</v>
      </c>
      <c r="S431" s="8" t="s">
        <v>577</v>
      </c>
      <c r="T431" s="2">
        <v>0</v>
      </c>
      <c r="U431" s="2">
        <v>0.14000000000000001</v>
      </c>
      <c r="V431" s="2">
        <v>0.5</v>
      </c>
      <c r="W431" s="2">
        <v>25</v>
      </c>
      <c r="X431" s="2">
        <v>4.3479000000000001</v>
      </c>
      <c r="Y431" s="2">
        <v>0.79</v>
      </c>
      <c r="Z431" s="2">
        <v>1.1000000000000001</v>
      </c>
      <c r="AA431" s="2">
        <v>70.599999999999994</v>
      </c>
      <c r="AB431" s="2">
        <v>35.439</v>
      </c>
      <c r="AC431" s="2">
        <v>1</v>
      </c>
      <c r="AD431" s="2">
        <v>3.1</v>
      </c>
      <c r="AE431" s="2">
        <v>32</v>
      </c>
      <c r="AF431" s="2">
        <v>50.0381</v>
      </c>
      <c r="AG431" s="2">
        <v>0.54</v>
      </c>
      <c r="AH431" s="22">
        <v>1.2</v>
      </c>
      <c r="AI431" s="22">
        <v>43.4</v>
      </c>
      <c r="AJ431" s="22">
        <v>39.1721</v>
      </c>
      <c r="AK431" s="18">
        <v>0.63</v>
      </c>
      <c r="AL431" s="18">
        <v>1.7</v>
      </c>
      <c r="AM431" s="18">
        <v>37.9</v>
      </c>
      <c r="AN431" s="2">
        <v>50.652999999999999</v>
      </c>
      <c r="AO431" s="2">
        <v>0.56999999999999995</v>
      </c>
      <c r="AP431" s="2">
        <v>0.6</v>
      </c>
      <c r="AQ431" s="2">
        <v>92.2</v>
      </c>
      <c r="AR431" s="2">
        <v>9.5488999999999997</v>
      </c>
      <c r="AS431" s="2">
        <v>0.52</v>
      </c>
      <c r="AT431" s="2">
        <v>1.3</v>
      </c>
      <c r="AU431" s="2">
        <v>39.5</v>
      </c>
      <c r="AV431" s="2">
        <v>17.3659</v>
      </c>
      <c r="AW431" s="2">
        <v>0.16</v>
      </c>
      <c r="AX431" s="2">
        <v>0.7</v>
      </c>
      <c r="AY431" s="2">
        <v>25</v>
      </c>
      <c r="AZ431" s="2">
        <v>7.1802000000000001</v>
      </c>
      <c r="BA431" s="2">
        <v>0.95</v>
      </c>
      <c r="BB431" s="2">
        <v>2.4</v>
      </c>
      <c r="BC431" s="2">
        <v>39.6</v>
      </c>
      <c r="BD431" s="2">
        <v>55.73</v>
      </c>
      <c r="BE431" s="4"/>
      <c r="BF431" s="4"/>
    </row>
    <row r="432" spans="1:58" x14ac:dyDescent="0.2">
      <c r="A432" s="29">
        <v>431</v>
      </c>
      <c r="B432" s="7" t="s">
        <v>19</v>
      </c>
      <c r="C432" s="3">
        <v>39937</v>
      </c>
      <c r="D432" s="4" t="s">
        <v>17</v>
      </c>
      <c r="E432" s="4" t="s">
        <v>166</v>
      </c>
      <c r="F432" s="5" t="s">
        <v>188</v>
      </c>
      <c r="G432" s="6">
        <v>0.9145833333333333</v>
      </c>
      <c r="H432" s="6">
        <v>0.9159722222222223</v>
      </c>
      <c r="I432" s="85">
        <f t="shared" si="6"/>
        <v>2.0000000000001528</v>
      </c>
      <c r="J432" s="86">
        <f>I432*Segmentos!$D$7*(AH432%)*IF(ISNUMBER(AI432),AI432%,0)</f>
        <v>10707.200000000817</v>
      </c>
      <c r="K432" s="86">
        <f>I432*Segmentos!$D$7*(AL432%)*IF(ISNUMBER(AM432),AM432%,0)</f>
        <v>8439.2000000006465</v>
      </c>
      <c r="L432" s="4"/>
      <c r="M432" s="2">
        <v>1.2</v>
      </c>
      <c r="N432" s="2">
        <v>1.3</v>
      </c>
      <c r="O432" s="2">
        <v>95.8</v>
      </c>
      <c r="P432" s="2">
        <v>100</v>
      </c>
      <c r="Q432" s="2">
        <v>0</v>
      </c>
      <c r="R432" s="2">
        <v>0</v>
      </c>
      <c r="S432" s="8" t="s">
        <v>577</v>
      </c>
      <c r="T432" s="2">
        <v>0</v>
      </c>
      <c r="U432" s="2">
        <v>0</v>
      </c>
      <c r="V432" s="2">
        <v>0</v>
      </c>
      <c r="W432" s="8" t="s">
        <v>577</v>
      </c>
      <c r="X432" s="2">
        <v>0</v>
      </c>
      <c r="Y432" s="2">
        <v>0.36</v>
      </c>
      <c r="Z432" s="2">
        <v>0.5</v>
      </c>
      <c r="AA432" s="2">
        <v>78.400000000000006</v>
      </c>
      <c r="AB432" s="2">
        <v>8.8117999999999999</v>
      </c>
      <c r="AC432" s="2">
        <v>3.34</v>
      </c>
      <c r="AD432" s="2">
        <v>3.4</v>
      </c>
      <c r="AE432" s="2">
        <v>97.8</v>
      </c>
      <c r="AF432" s="2">
        <v>91.188199999999995</v>
      </c>
      <c r="AG432" s="2">
        <v>1.35</v>
      </c>
      <c r="AH432" s="22">
        <v>1.4</v>
      </c>
      <c r="AI432" s="22">
        <v>95.6</v>
      </c>
      <c r="AJ432" s="22">
        <v>53.039400000000001</v>
      </c>
      <c r="AK432" s="18">
        <v>1.08</v>
      </c>
      <c r="AL432" s="18">
        <v>1.1000000000000001</v>
      </c>
      <c r="AM432" s="18">
        <v>95.9</v>
      </c>
      <c r="AN432" s="2">
        <v>46.960599999999999</v>
      </c>
      <c r="AO432" s="2">
        <v>0</v>
      </c>
      <c r="AP432" s="2">
        <v>0</v>
      </c>
      <c r="AQ432" s="8" t="s">
        <v>577</v>
      </c>
      <c r="AR432" s="2">
        <v>0</v>
      </c>
      <c r="AS432" s="2">
        <v>0.11</v>
      </c>
      <c r="AT432" s="2">
        <v>0.2</v>
      </c>
      <c r="AU432" s="2">
        <v>50</v>
      </c>
      <c r="AV432" s="2">
        <v>2.0070000000000001</v>
      </c>
      <c r="AW432" s="2">
        <v>2.58</v>
      </c>
      <c r="AX432" s="2">
        <v>2.7</v>
      </c>
      <c r="AY432" s="2">
        <v>96.2</v>
      </c>
      <c r="AZ432" s="2">
        <v>61.654200000000003</v>
      </c>
      <c r="BA432" s="2">
        <v>1.1399999999999999</v>
      </c>
      <c r="BB432" s="2">
        <v>1.1000000000000001</v>
      </c>
      <c r="BC432" s="2">
        <v>100</v>
      </c>
      <c r="BD432" s="2">
        <v>36.338799999999999</v>
      </c>
      <c r="BE432" s="4"/>
      <c r="BF432" s="4"/>
    </row>
    <row r="433" spans="1:58" x14ac:dyDescent="0.2">
      <c r="A433" s="29">
        <v>432</v>
      </c>
      <c r="B433" s="7" t="s">
        <v>2</v>
      </c>
      <c r="C433" s="3">
        <v>39937</v>
      </c>
      <c r="D433" s="4" t="s">
        <v>0</v>
      </c>
      <c r="E433" s="4" t="s">
        <v>164</v>
      </c>
      <c r="F433" s="5" t="s">
        <v>188</v>
      </c>
      <c r="G433" s="6">
        <v>0.88680555555555562</v>
      </c>
      <c r="H433" s="6">
        <v>0.93263888888888891</v>
      </c>
      <c r="I433" s="85">
        <f t="shared" si="6"/>
        <v>65.999999999999929</v>
      </c>
      <c r="J433" s="86">
        <f>I433*Segmentos!$D$7*(AH433%)*IF(ISNUMBER(AI433),AI433%,0)</f>
        <v>1245235.1999999988</v>
      </c>
      <c r="K433" s="86">
        <f>I433*Segmentos!$D$7*(AL433%)*IF(ISNUMBER(AM433),AM433%,0)</f>
        <v>2005079.9999999977</v>
      </c>
      <c r="L433" s="4"/>
      <c r="M433" s="2">
        <v>6.24</v>
      </c>
      <c r="N433" s="2">
        <v>19.8</v>
      </c>
      <c r="O433" s="2">
        <v>31.6</v>
      </c>
      <c r="P433" s="2">
        <v>87.411299999999997</v>
      </c>
      <c r="Q433" s="2">
        <v>3.43</v>
      </c>
      <c r="R433" s="2">
        <v>12.1</v>
      </c>
      <c r="S433" s="2">
        <v>28.4</v>
      </c>
      <c r="T433" s="2">
        <v>8.0307999999999993</v>
      </c>
      <c r="U433" s="2">
        <v>5.5</v>
      </c>
      <c r="V433" s="2">
        <v>19.8</v>
      </c>
      <c r="W433" s="2">
        <v>27.8</v>
      </c>
      <c r="X433" s="2">
        <v>16.157499999999999</v>
      </c>
      <c r="Y433" s="2">
        <v>5.97</v>
      </c>
      <c r="Z433" s="2">
        <v>19.5</v>
      </c>
      <c r="AA433" s="2">
        <v>30.6</v>
      </c>
      <c r="AB433" s="2">
        <v>24.697299999999998</v>
      </c>
      <c r="AC433" s="2">
        <v>8.3699999999999992</v>
      </c>
      <c r="AD433" s="2">
        <v>23.9</v>
      </c>
      <c r="AE433" s="2">
        <v>35.1</v>
      </c>
      <c r="AF433" s="2">
        <v>38.525599999999997</v>
      </c>
      <c r="AG433" s="2">
        <v>4.7300000000000004</v>
      </c>
      <c r="AH433" s="22">
        <v>17.600000000000001</v>
      </c>
      <c r="AI433" s="22">
        <v>26.8</v>
      </c>
      <c r="AJ433" s="22">
        <v>31.481200000000001</v>
      </c>
      <c r="AK433" s="18">
        <v>7.59</v>
      </c>
      <c r="AL433" s="18">
        <v>21.7</v>
      </c>
      <c r="AM433" s="18">
        <v>35</v>
      </c>
      <c r="AN433" s="2">
        <v>55.930100000000003</v>
      </c>
      <c r="AO433" s="2">
        <v>6.31</v>
      </c>
      <c r="AP433" s="2">
        <v>16.600000000000001</v>
      </c>
      <c r="AQ433" s="2">
        <v>38.1</v>
      </c>
      <c r="AR433" s="2">
        <v>9.6641999999999992</v>
      </c>
      <c r="AS433" s="2">
        <v>7.64</v>
      </c>
      <c r="AT433" s="2">
        <v>20.9</v>
      </c>
      <c r="AU433" s="2">
        <v>36.5</v>
      </c>
      <c r="AV433" s="2">
        <v>23.602799999999998</v>
      </c>
      <c r="AW433" s="2">
        <v>5.68</v>
      </c>
      <c r="AX433" s="2">
        <v>21.9</v>
      </c>
      <c r="AY433" s="2">
        <v>25.9</v>
      </c>
      <c r="AZ433" s="2">
        <v>22.881799999999998</v>
      </c>
      <c r="BA433" s="2">
        <v>5.82</v>
      </c>
      <c r="BB433" s="2">
        <v>18.399999999999999</v>
      </c>
      <c r="BC433" s="2">
        <v>31.7</v>
      </c>
      <c r="BD433" s="2">
        <v>31.2624</v>
      </c>
      <c r="BE433" s="4"/>
      <c r="BF433" s="4"/>
    </row>
    <row r="434" spans="1:58" x14ac:dyDescent="0.2">
      <c r="A434" s="29">
        <v>433</v>
      </c>
      <c r="B434" s="7" t="s">
        <v>16</v>
      </c>
      <c r="C434" s="3">
        <v>39937</v>
      </c>
      <c r="D434" s="4" t="s">
        <v>13</v>
      </c>
      <c r="E434" s="4" t="s">
        <v>166</v>
      </c>
      <c r="F434" s="5" t="s">
        <v>188</v>
      </c>
      <c r="G434" s="6">
        <v>0.91388888888888886</v>
      </c>
      <c r="H434" s="6">
        <v>0.91736111111111107</v>
      </c>
      <c r="I434" s="85">
        <f t="shared" si="6"/>
        <v>4.9999999999999822</v>
      </c>
      <c r="J434" s="86">
        <f>I434*Segmentos!$D$7*(AH434%)*IF(ISNUMBER(AI434),AI434%,0)</f>
        <v>188847.99999999933</v>
      </c>
      <c r="K434" s="86">
        <f>I434*Segmentos!$D$7*(AL434%)*IF(ISNUMBER(AM434),AM434%,0)</f>
        <v>235303.99999999919</v>
      </c>
      <c r="L434" s="4"/>
      <c r="M434" s="2">
        <v>10.64</v>
      </c>
      <c r="N434" s="2">
        <v>12.5</v>
      </c>
      <c r="O434" s="2">
        <v>85</v>
      </c>
      <c r="P434" s="2">
        <v>89.682500000000005</v>
      </c>
      <c r="Q434" s="2">
        <v>4.79</v>
      </c>
      <c r="R434" s="2">
        <v>5.6</v>
      </c>
      <c r="S434" s="2">
        <v>86</v>
      </c>
      <c r="T434" s="2">
        <v>6.7309999999999999</v>
      </c>
      <c r="U434" s="2">
        <v>5.83</v>
      </c>
      <c r="V434" s="2">
        <v>6.5</v>
      </c>
      <c r="W434" s="2">
        <v>89.6</v>
      </c>
      <c r="X434" s="2">
        <v>10.2933</v>
      </c>
      <c r="Y434" s="2">
        <v>9.84</v>
      </c>
      <c r="Z434" s="2">
        <v>11.4</v>
      </c>
      <c r="AA434" s="2">
        <v>86.5</v>
      </c>
      <c r="AB434" s="2">
        <v>24.4651</v>
      </c>
      <c r="AC434" s="2">
        <v>17.43</v>
      </c>
      <c r="AD434" s="2">
        <v>20.9</v>
      </c>
      <c r="AE434" s="2">
        <v>83.2</v>
      </c>
      <c r="AF434" s="2">
        <v>48.193100000000001</v>
      </c>
      <c r="AG434" s="2">
        <v>9.4499999999999993</v>
      </c>
      <c r="AH434" s="22">
        <v>11.6</v>
      </c>
      <c r="AI434" s="22">
        <v>81.400000000000006</v>
      </c>
      <c r="AJ434" s="22">
        <v>37.7761</v>
      </c>
      <c r="AK434" s="18">
        <v>11.72</v>
      </c>
      <c r="AL434" s="18">
        <v>13.4</v>
      </c>
      <c r="AM434" s="18">
        <v>87.8</v>
      </c>
      <c r="AN434" s="2">
        <v>51.906399999999998</v>
      </c>
      <c r="AO434" s="2">
        <v>7.52</v>
      </c>
      <c r="AP434" s="2">
        <v>8.4</v>
      </c>
      <c r="AQ434" s="2">
        <v>89.8</v>
      </c>
      <c r="AR434" s="2">
        <v>6.9207999999999998</v>
      </c>
      <c r="AS434" s="2">
        <v>9.8800000000000008</v>
      </c>
      <c r="AT434" s="2">
        <v>12</v>
      </c>
      <c r="AU434" s="2">
        <v>82.4</v>
      </c>
      <c r="AV434" s="2">
        <v>18.341000000000001</v>
      </c>
      <c r="AW434" s="2">
        <v>9.33</v>
      </c>
      <c r="AX434" s="2">
        <v>11.8</v>
      </c>
      <c r="AY434" s="2">
        <v>79.2</v>
      </c>
      <c r="AZ434" s="2">
        <v>22.6038</v>
      </c>
      <c r="BA434" s="2">
        <v>12.96</v>
      </c>
      <c r="BB434" s="2">
        <v>14.6</v>
      </c>
      <c r="BC434" s="2">
        <v>88.9</v>
      </c>
      <c r="BD434" s="2">
        <v>41.816899999999997</v>
      </c>
      <c r="BE434" s="4"/>
      <c r="BF434" s="4"/>
    </row>
    <row r="435" spans="1:58" x14ac:dyDescent="0.2">
      <c r="A435" s="29">
        <v>434</v>
      </c>
      <c r="B435" s="7" t="s">
        <v>22</v>
      </c>
      <c r="C435" s="3">
        <v>39937</v>
      </c>
      <c r="D435" s="4" t="s">
        <v>21</v>
      </c>
      <c r="E435" s="4" t="s">
        <v>164</v>
      </c>
      <c r="F435" s="5" t="s">
        <v>188</v>
      </c>
      <c r="G435" s="6">
        <v>0.8340277777777777</v>
      </c>
      <c r="H435" s="6">
        <v>0.87569444444444444</v>
      </c>
      <c r="I435" s="85">
        <f t="shared" si="6"/>
        <v>60.000000000000107</v>
      </c>
      <c r="J435" s="86">
        <f>I435*Segmentos!$D$7*(AH435%)*IF(ISNUMBER(AI435),AI435%,0)</f>
        <v>412296.00000000064</v>
      </c>
      <c r="K435" s="86">
        <f>I435*Segmentos!$D$7*(AL435%)*IF(ISNUMBER(AM435),AM435%,0)</f>
        <v>413760.0000000007</v>
      </c>
      <c r="L435" s="4"/>
      <c r="M435" s="2">
        <v>1.71</v>
      </c>
      <c r="N435" s="2">
        <v>4</v>
      </c>
      <c r="O435" s="2">
        <v>42.5</v>
      </c>
      <c r="P435" s="2">
        <v>95.0655</v>
      </c>
      <c r="Q435" s="2">
        <v>0.39</v>
      </c>
      <c r="R435" s="2">
        <v>1.4</v>
      </c>
      <c r="S435" s="2">
        <v>27.4</v>
      </c>
      <c r="T435" s="2">
        <v>3.5695999999999999</v>
      </c>
      <c r="U435" s="2">
        <v>0.41</v>
      </c>
      <c r="V435" s="2">
        <v>1</v>
      </c>
      <c r="W435" s="2">
        <v>40.1</v>
      </c>
      <c r="X435" s="2">
        <v>4.7667999999999999</v>
      </c>
      <c r="Y435" s="2">
        <v>1.42</v>
      </c>
      <c r="Z435" s="2">
        <v>4.0999999999999996</v>
      </c>
      <c r="AA435" s="2">
        <v>34.299999999999997</v>
      </c>
      <c r="AB435" s="2">
        <v>23.2348</v>
      </c>
      <c r="AC435" s="2">
        <v>3.49</v>
      </c>
      <c r="AD435" s="2">
        <v>7.2</v>
      </c>
      <c r="AE435" s="2">
        <v>48.5</v>
      </c>
      <c r="AF435" s="2">
        <v>63.494300000000003</v>
      </c>
      <c r="AG435" s="2">
        <v>1.72</v>
      </c>
      <c r="AH435" s="22">
        <v>4.0999999999999996</v>
      </c>
      <c r="AI435" s="22">
        <v>41.9</v>
      </c>
      <c r="AJ435" s="22">
        <v>45.178100000000001</v>
      </c>
      <c r="AK435" s="18">
        <v>1.71</v>
      </c>
      <c r="AL435" s="18">
        <v>4</v>
      </c>
      <c r="AM435" s="18">
        <v>43.1</v>
      </c>
      <c r="AN435" s="2">
        <v>49.8874</v>
      </c>
      <c r="AO435" s="2">
        <v>0.56999999999999995</v>
      </c>
      <c r="AP435" s="2">
        <v>2.2000000000000002</v>
      </c>
      <c r="AQ435" s="2">
        <v>25.7</v>
      </c>
      <c r="AR435" s="2">
        <v>3.4679000000000002</v>
      </c>
      <c r="AS435" s="2">
        <v>1.25</v>
      </c>
      <c r="AT435" s="2">
        <v>3.7</v>
      </c>
      <c r="AU435" s="2">
        <v>33.700000000000003</v>
      </c>
      <c r="AV435" s="2">
        <v>15.315799999999999</v>
      </c>
      <c r="AW435" s="2">
        <v>1.84</v>
      </c>
      <c r="AX435" s="2">
        <v>4.5999999999999996</v>
      </c>
      <c r="AY435" s="2">
        <v>39.9</v>
      </c>
      <c r="AZ435" s="2">
        <v>29.305</v>
      </c>
      <c r="BA435" s="2">
        <v>2.21</v>
      </c>
      <c r="BB435" s="2">
        <v>4.3</v>
      </c>
      <c r="BC435" s="2">
        <v>51.5</v>
      </c>
      <c r="BD435" s="2">
        <v>46.976799999999997</v>
      </c>
      <c r="BE435" s="4"/>
      <c r="BF435" s="4"/>
    </row>
    <row r="436" spans="1:58" x14ac:dyDescent="0.2">
      <c r="A436" s="29">
        <v>435</v>
      </c>
      <c r="B436" s="7" t="s">
        <v>24</v>
      </c>
      <c r="C436" s="3">
        <v>39937</v>
      </c>
      <c r="D436" s="4" t="s">
        <v>21</v>
      </c>
      <c r="E436" s="4" t="s">
        <v>170</v>
      </c>
      <c r="F436" s="5" t="s">
        <v>188</v>
      </c>
      <c r="G436" s="6">
        <v>0.89236111111111116</v>
      </c>
      <c r="H436" s="6">
        <v>0.90763888888888899</v>
      </c>
      <c r="I436" s="85">
        <f t="shared" si="6"/>
        <v>22.000000000000082</v>
      </c>
      <c r="J436" s="86">
        <f>I436*Segmentos!$D$7*(AH436%)*IF(ISNUMBER(AI436),AI436%,0)</f>
        <v>50688.000000000196</v>
      </c>
      <c r="K436" s="86">
        <f>I436*Segmentos!$D$7*(AL436%)*IF(ISNUMBER(AM436),AM436%,0)</f>
        <v>76260.800000000279</v>
      </c>
      <c r="L436" s="4"/>
      <c r="M436" s="2">
        <v>0.72</v>
      </c>
      <c r="N436" s="2">
        <v>1.5</v>
      </c>
      <c r="O436" s="2">
        <v>49</v>
      </c>
      <c r="P436" s="2">
        <v>45.549100000000003</v>
      </c>
      <c r="Q436" s="2">
        <v>0.74</v>
      </c>
      <c r="R436" s="2">
        <v>1</v>
      </c>
      <c r="S436" s="2">
        <v>74.099999999999994</v>
      </c>
      <c r="T436" s="2">
        <v>7.8251999999999997</v>
      </c>
      <c r="U436" s="2">
        <v>0.22</v>
      </c>
      <c r="V436" s="2">
        <v>1</v>
      </c>
      <c r="W436" s="2">
        <v>22.7</v>
      </c>
      <c r="X436" s="2">
        <v>2.8874</v>
      </c>
      <c r="Y436" s="2">
        <v>0.94</v>
      </c>
      <c r="Z436" s="2">
        <v>1.5</v>
      </c>
      <c r="AA436" s="2">
        <v>61.6</v>
      </c>
      <c r="AB436" s="2">
        <v>17.54</v>
      </c>
      <c r="AC436" s="2">
        <v>0.84</v>
      </c>
      <c r="AD436" s="2">
        <v>2</v>
      </c>
      <c r="AE436" s="2">
        <v>41.9</v>
      </c>
      <c r="AF436" s="2">
        <v>17.296500000000002</v>
      </c>
      <c r="AG436" s="2">
        <v>0.56000000000000005</v>
      </c>
      <c r="AH436" s="22">
        <v>1.6</v>
      </c>
      <c r="AI436" s="22">
        <v>36</v>
      </c>
      <c r="AJ436" s="22">
        <v>16.689800000000002</v>
      </c>
      <c r="AK436" s="18">
        <v>0.87</v>
      </c>
      <c r="AL436" s="18">
        <v>1.4</v>
      </c>
      <c r="AM436" s="18">
        <v>61.9</v>
      </c>
      <c r="AN436" s="2">
        <v>28.859200000000001</v>
      </c>
      <c r="AO436" s="2">
        <v>0</v>
      </c>
      <c r="AP436" s="2">
        <v>0</v>
      </c>
      <c r="AQ436" s="8" t="s">
        <v>577</v>
      </c>
      <c r="AR436" s="2">
        <v>0</v>
      </c>
      <c r="AS436" s="2">
        <v>0</v>
      </c>
      <c r="AT436" s="2">
        <v>0</v>
      </c>
      <c r="AU436" s="8" t="s">
        <v>577</v>
      </c>
      <c r="AV436" s="2">
        <v>0</v>
      </c>
      <c r="AW436" s="2">
        <v>0.93</v>
      </c>
      <c r="AX436" s="2">
        <v>2.2000000000000002</v>
      </c>
      <c r="AY436" s="2">
        <v>42.8</v>
      </c>
      <c r="AZ436" s="2">
        <v>16.9053</v>
      </c>
      <c r="BA436" s="2">
        <v>1.19</v>
      </c>
      <c r="BB436" s="2">
        <v>2.2000000000000002</v>
      </c>
      <c r="BC436" s="2">
        <v>53.5</v>
      </c>
      <c r="BD436" s="2">
        <v>28.643799999999999</v>
      </c>
      <c r="BE436" s="4"/>
      <c r="BF436" s="4"/>
    </row>
    <row r="437" spans="1:58" x14ac:dyDescent="0.2">
      <c r="A437" s="29">
        <v>436</v>
      </c>
      <c r="B437" s="7" t="s">
        <v>4</v>
      </c>
      <c r="C437" s="3">
        <v>39937</v>
      </c>
      <c r="D437" s="4" t="s">
        <v>3</v>
      </c>
      <c r="E437" s="4" t="s">
        <v>165</v>
      </c>
      <c r="F437" s="5" t="s">
        <v>188</v>
      </c>
      <c r="G437" s="6">
        <v>0.78263888888888899</v>
      </c>
      <c r="H437" s="6">
        <v>0.87430555555555556</v>
      </c>
      <c r="I437" s="85">
        <f t="shared" si="6"/>
        <v>131.99999999999986</v>
      </c>
      <c r="J437" s="86">
        <f>I437*Segmentos!$D$7*(AH437%)*IF(ISNUMBER(AI437),AI437%,0)</f>
        <v>996230.39999999898</v>
      </c>
      <c r="K437" s="86">
        <f>I437*Segmentos!$D$7*(AL437%)*IF(ISNUMBER(AM437),AM437%,0)</f>
        <v>2355091.1999999974</v>
      </c>
      <c r="L437" s="4"/>
      <c r="M437" s="2">
        <v>3.24</v>
      </c>
      <c r="N437" s="2">
        <v>14.3</v>
      </c>
      <c r="O437" s="2">
        <v>22.6</v>
      </c>
      <c r="P437" s="2">
        <v>76.6143</v>
      </c>
      <c r="Q437" s="2">
        <v>4.3899999999999997</v>
      </c>
      <c r="R437" s="2">
        <v>15.1</v>
      </c>
      <c r="S437" s="2">
        <v>29</v>
      </c>
      <c r="T437" s="2">
        <v>17.3306</v>
      </c>
      <c r="U437" s="2">
        <v>3.85</v>
      </c>
      <c r="V437" s="2">
        <v>13.6</v>
      </c>
      <c r="W437" s="2">
        <v>28.3</v>
      </c>
      <c r="X437" s="2">
        <v>19.094899999999999</v>
      </c>
      <c r="Y437" s="2">
        <v>2.73</v>
      </c>
      <c r="Z437" s="2">
        <v>14.7</v>
      </c>
      <c r="AA437" s="2">
        <v>18.600000000000001</v>
      </c>
      <c r="AB437" s="2">
        <v>19.052399999999999</v>
      </c>
      <c r="AC437" s="2">
        <v>2.72</v>
      </c>
      <c r="AD437" s="2">
        <v>14.1</v>
      </c>
      <c r="AE437" s="2">
        <v>19.3</v>
      </c>
      <c r="AF437" s="2">
        <v>21.136299999999999</v>
      </c>
      <c r="AG437" s="2">
        <v>1.89</v>
      </c>
      <c r="AH437" s="22">
        <v>10.6</v>
      </c>
      <c r="AI437" s="22">
        <v>17.8</v>
      </c>
      <c r="AJ437" s="22">
        <v>21.1632</v>
      </c>
      <c r="AK437" s="18">
        <v>4.46</v>
      </c>
      <c r="AL437" s="18">
        <v>17.7</v>
      </c>
      <c r="AM437" s="18">
        <v>25.2</v>
      </c>
      <c r="AN437" s="2">
        <v>55.451099999999997</v>
      </c>
      <c r="AO437" s="2">
        <v>1.92</v>
      </c>
      <c r="AP437" s="2">
        <v>11.3</v>
      </c>
      <c r="AQ437" s="2">
        <v>17</v>
      </c>
      <c r="AR437" s="2">
        <v>4.9541000000000004</v>
      </c>
      <c r="AS437" s="2">
        <v>3.45</v>
      </c>
      <c r="AT437" s="2">
        <v>15.9</v>
      </c>
      <c r="AU437" s="2">
        <v>21.7</v>
      </c>
      <c r="AV437" s="2">
        <v>17.972300000000001</v>
      </c>
      <c r="AW437" s="2">
        <v>2.7</v>
      </c>
      <c r="AX437" s="2">
        <v>14</v>
      </c>
      <c r="AY437" s="2">
        <v>19.3</v>
      </c>
      <c r="AZ437" s="2">
        <v>18.346900000000002</v>
      </c>
      <c r="BA437" s="2">
        <v>3.9</v>
      </c>
      <c r="BB437" s="2">
        <v>14.5</v>
      </c>
      <c r="BC437" s="2">
        <v>26.8</v>
      </c>
      <c r="BD437" s="2">
        <v>35.340899999999998</v>
      </c>
      <c r="BE437" s="4"/>
      <c r="BF437" s="4"/>
    </row>
    <row r="438" spans="1:58" x14ac:dyDescent="0.2">
      <c r="A438" s="29">
        <v>437</v>
      </c>
      <c r="B438" s="7" t="s">
        <v>15</v>
      </c>
      <c r="C438" s="3">
        <v>39938</v>
      </c>
      <c r="D438" s="4" t="s">
        <v>13</v>
      </c>
      <c r="E438" s="4" t="s">
        <v>164</v>
      </c>
      <c r="F438" s="5" t="s">
        <v>189</v>
      </c>
      <c r="G438" s="6">
        <v>0.875</v>
      </c>
      <c r="H438" s="6">
        <v>0.91388888888888886</v>
      </c>
      <c r="I438" s="85">
        <f t="shared" si="6"/>
        <v>55.999999999999957</v>
      </c>
      <c r="J438" s="86">
        <f>I438*Segmentos!$D$7*(AH438%)*IF(ISNUMBER(AI438),AI438%,0)</f>
        <v>1829497.5999999987</v>
      </c>
      <c r="K438" s="86">
        <f>I438*Segmentos!$D$7*(AL438%)*IF(ISNUMBER(AM438),AM438%,0)</f>
        <v>2164153.5999999982</v>
      </c>
      <c r="L438" s="4"/>
      <c r="M438" s="2">
        <v>8.9700000000000006</v>
      </c>
      <c r="N438" s="2">
        <v>20.100000000000001</v>
      </c>
      <c r="O438" s="2">
        <v>44.7</v>
      </c>
      <c r="P438" s="2">
        <v>85.594700000000003</v>
      </c>
      <c r="Q438" s="2">
        <v>4.38</v>
      </c>
      <c r="R438" s="2">
        <v>11.8</v>
      </c>
      <c r="S438" s="2">
        <v>37.1</v>
      </c>
      <c r="T438" s="2">
        <v>6.9794</v>
      </c>
      <c r="U438" s="2">
        <v>6.33</v>
      </c>
      <c r="V438" s="2">
        <v>16.2</v>
      </c>
      <c r="W438" s="2">
        <v>39.200000000000003</v>
      </c>
      <c r="X438" s="2">
        <v>12.661199999999999</v>
      </c>
      <c r="Y438" s="2">
        <v>9.32</v>
      </c>
      <c r="Z438" s="2">
        <v>22.2</v>
      </c>
      <c r="AA438" s="2">
        <v>42</v>
      </c>
      <c r="AB438" s="2">
        <v>26.262</v>
      </c>
      <c r="AC438" s="2">
        <v>12.67</v>
      </c>
      <c r="AD438" s="2">
        <v>24.8</v>
      </c>
      <c r="AE438" s="2">
        <v>51</v>
      </c>
      <c r="AF438" s="2">
        <v>39.692100000000003</v>
      </c>
      <c r="AG438" s="2">
        <v>8.17</v>
      </c>
      <c r="AH438" s="22">
        <v>19.399999999999999</v>
      </c>
      <c r="AI438" s="22">
        <v>42.1</v>
      </c>
      <c r="AJ438" s="22">
        <v>37.015900000000002</v>
      </c>
      <c r="AK438" s="18">
        <v>9.68</v>
      </c>
      <c r="AL438" s="18">
        <v>20.6</v>
      </c>
      <c r="AM438" s="18">
        <v>46.9</v>
      </c>
      <c r="AN438" s="2">
        <v>48.578800000000001</v>
      </c>
      <c r="AO438" s="2">
        <v>9.1199999999999992</v>
      </c>
      <c r="AP438" s="2">
        <v>20</v>
      </c>
      <c r="AQ438" s="2">
        <v>45.7</v>
      </c>
      <c r="AR438" s="2">
        <v>9.5103000000000009</v>
      </c>
      <c r="AS438" s="2">
        <v>9.18</v>
      </c>
      <c r="AT438" s="2">
        <v>19.3</v>
      </c>
      <c r="AU438" s="2">
        <v>47.6</v>
      </c>
      <c r="AV438" s="2">
        <v>19.303799999999999</v>
      </c>
      <c r="AW438" s="2">
        <v>7.25</v>
      </c>
      <c r="AX438" s="2">
        <v>19.100000000000001</v>
      </c>
      <c r="AY438" s="2">
        <v>37.9</v>
      </c>
      <c r="AZ438" s="2">
        <v>19.903600000000001</v>
      </c>
      <c r="BA438" s="2">
        <v>10.09</v>
      </c>
      <c r="BB438" s="2">
        <v>21.3</v>
      </c>
      <c r="BC438" s="2">
        <v>47.5</v>
      </c>
      <c r="BD438" s="2">
        <v>36.876899999999999</v>
      </c>
      <c r="BE438" s="4"/>
      <c r="BF438" s="4"/>
    </row>
    <row r="439" spans="1:58" x14ac:dyDescent="0.2">
      <c r="A439" s="29">
        <v>438</v>
      </c>
      <c r="B439" s="7" t="s">
        <v>40</v>
      </c>
      <c r="C439" s="3">
        <v>39938</v>
      </c>
      <c r="D439" s="4" t="s">
        <v>21</v>
      </c>
      <c r="E439" s="4" t="s">
        <v>169</v>
      </c>
      <c r="F439" s="5" t="s">
        <v>189</v>
      </c>
      <c r="G439" s="6">
        <v>0.9194444444444444</v>
      </c>
      <c r="H439" s="6">
        <v>0.95277777777777783</v>
      </c>
      <c r="I439" s="85">
        <f t="shared" si="6"/>
        <v>48.000000000000149</v>
      </c>
      <c r="J439" s="86">
        <f>I439*Segmentos!$D$7*(AH439%)*IF(ISNUMBER(AI439),AI439%,0)</f>
        <v>202118.40000000063</v>
      </c>
      <c r="K439" s="86">
        <f>I439*Segmentos!$D$7*(AL439%)*IF(ISNUMBER(AM439),AM439%,0)</f>
        <v>128832.00000000041</v>
      </c>
      <c r="L439" s="4" t="s">
        <v>246</v>
      </c>
      <c r="M439" s="2">
        <v>0.86</v>
      </c>
      <c r="N439" s="2">
        <v>2.6</v>
      </c>
      <c r="O439" s="2">
        <v>33.700000000000003</v>
      </c>
      <c r="P439" s="2">
        <v>84.043000000000006</v>
      </c>
      <c r="Q439" s="2">
        <v>0.24</v>
      </c>
      <c r="R439" s="2">
        <v>0.4</v>
      </c>
      <c r="S439" s="2">
        <v>54.2</v>
      </c>
      <c r="T439" s="2">
        <v>3.9177</v>
      </c>
      <c r="U439" s="2">
        <v>0.3</v>
      </c>
      <c r="V439" s="2">
        <v>1.1000000000000001</v>
      </c>
      <c r="W439" s="2">
        <v>27.8</v>
      </c>
      <c r="X439" s="2">
        <v>6.1433</v>
      </c>
      <c r="Y439" s="2">
        <v>0.92</v>
      </c>
      <c r="Z439" s="2">
        <v>3</v>
      </c>
      <c r="AA439" s="2">
        <v>30.5</v>
      </c>
      <c r="AB439" s="2">
        <v>26.364100000000001</v>
      </c>
      <c r="AC439" s="2">
        <v>1.49</v>
      </c>
      <c r="AD439" s="2">
        <v>4.2</v>
      </c>
      <c r="AE439" s="2">
        <v>35.6</v>
      </c>
      <c r="AF439" s="2">
        <v>47.618000000000002</v>
      </c>
      <c r="AG439" s="2">
        <v>1.06</v>
      </c>
      <c r="AH439" s="22">
        <v>2.9</v>
      </c>
      <c r="AI439" s="22">
        <v>36.299999999999997</v>
      </c>
      <c r="AJ439" s="22">
        <v>49.1447</v>
      </c>
      <c r="AK439" s="18">
        <v>0.68</v>
      </c>
      <c r="AL439" s="18">
        <v>2.2000000000000002</v>
      </c>
      <c r="AM439" s="18">
        <v>30.5</v>
      </c>
      <c r="AN439" s="2">
        <v>34.898299999999999</v>
      </c>
      <c r="AO439" s="2">
        <v>0.62</v>
      </c>
      <c r="AP439" s="2">
        <v>2.2000000000000002</v>
      </c>
      <c r="AQ439" s="2">
        <v>28.3</v>
      </c>
      <c r="AR439" s="2">
        <v>6.5865999999999998</v>
      </c>
      <c r="AS439" s="2">
        <v>0.12</v>
      </c>
      <c r="AT439" s="2">
        <v>0.7</v>
      </c>
      <c r="AU439" s="2">
        <v>17.600000000000001</v>
      </c>
      <c r="AV439" s="2">
        <v>2.61</v>
      </c>
      <c r="AW439" s="2">
        <v>1.58</v>
      </c>
      <c r="AX439" s="2">
        <v>4.4000000000000004</v>
      </c>
      <c r="AY439" s="2">
        <v>36.200000000000003</v>
      </c>
      <c r="AZ439" s="2">
        <v>44.362000000000002</v>
      </c>
      <c r="BA439" s="2">
        <v>0.82</v>
      </c>
      <c r="BB439" s="2">
        <v>2.4</v>
      </c>
      <c r="BC439" s="2">
        <v>34.200000000000003</v>
      </c>
      <c r="BD439" s="2">
        <v>30.484300000000001</v>
      </c>
      <c r="BE439" s="4"/>
      <c r="BF439" s="4"/>
    </row>
    <row r="440" spans="1:58" x14ac:dyDescent="0.2">
      <c r="A440" s="29">
        <v>439</v>
      </c>
      <c r="B440" s="7" t="s">
        <v>5</v>
      </c>
      <c r="C440" s="3">
        <v>39938</v>
      </c>
      <c r="D440" s="4" t="s">
        <v>3</v>
      </c>
      <c r="E440" s="4" t="s">
        <v>164</v>
      </c>
      <c r="F440" s="5" t="s">
        <v>189</v>
      </c>
      <c r="G440" s="6">
        <v>0.87430555555555556</v>
      </c>
      <c r="H440" s="6">
        <v>0.91736111111111107</v>
      </c>
      <c r="I440" s="85">
        <f t="shared" si="6"/>
        <v>61.999999999999943</v>
      </c>
      <c r="J440" s="86">
        <f>I440*Segmentos!$D$7*(AH440%)*IF(ISNUMBER(AI440),AI440%,0)</f>
        <v>1970508.7999999982</v>
      </c>
      <c r="K440" s="86">
        <f>I440*Segmentos!$D$7*(AL440%)*IF(ISNUMBER(AM440),AM440%,0)</f>
        <v>1291583.9999999991</v>
      </c>
      <c r="L440" s="4"/>
      <c r="M440" s="2">
        <v>6.5</v>
      </c>
      <c r="N440" s="2">
        <v>17.2</v>
      </c>
      <c r="O440" s="2">
        <v>37.799999999999997</v>
      </c>
      <c r="P440" s="2">
        <v>84.318799999999996</v>
      </c>
      <c r="Q440" s="2">
        <v>3.09</v>
      </c>
      <c r="R440" s="2">
        <v>9.5</v>
      </c>
      <c r="S440" s="2">
        <v>32.6</v>
      </c>
      <c r="T440" s="2">
        <v>6.6779000000000002</v>
      </c>
      <c r="U440" s="2">
        <v>5.87</v>
      </c>
      <c r="V440" s="2">
        <v>16.8</v>
      </c>
      <c r="W440" s="2">
        <v>34.9</v>
      </c>
      <c r="X440" s="2">
        <v>15.963800000000001</v>
      </c>
      <c r="Y440" s="2">
        <v>7.52</v>
      </c>
      <c r="Z440" s="2">
        <v>20.100000000000001</v>
      </c>
      <c r="AA440" s="2">
        <v>37.299999999999997</v>
      </c>
      <c r="AB440" s="2">
        <v>28.7972</v>
      </c>
      <c r="AC440" s="2">
        <v>7.72</v>
      </c>
      <c r="AD440" s="2">
        <v>18.8</v>
      </c>
      <c r="AE440" s="2">
        <v>41.2</v>
      </c>
      <c r="AF440" s="2">
        <v>32.879899999999999</v>
      </c>
      <c r="AG440" s="2">
        <v>7.95</v>
      </c>
      <c r="AH440" s="22">
        <v>20.8</v>
      </c>
      <c r="AI440" s="22">
        <v>38.200000000000003</v>
      </c>
      <c r="AJ440" s="22">
        <v>48.947499999999998</v>
      </c>
      <c r="AK440" s="18">
        <v>5.19</v>
      </c>
      <c r="AL440" s="18">
        <v>14</v>
      </c>
      <c r="AM440" s="18">
        <v>37.200000000000003</v>
      </c>
      <c r="AN440" s="2">
        <v>35.371299999999998</v>
      </c>
      <c r="AO440" s="2">
        <v>4.08</v>
      </c>
      <c r="AP440" s="2">
        <v>12.7</v>
      </c>
      <c r="AQ440" s="2">
        <v>32.200000000000003</v>
      </c>
      <c r="AR440" s="2">
        <v>5.7895000000000003</v>
      </c>
      <c r="AS440" s="2">
        <v>4.67</v>
      </c>
      <c r="AT440" s="2">
        <v>16</v>
      </c>
      <c r="AU440" s="2">
        <v>29.2</v>
      </c>
      <c r="AV440" s="2">
        <v>13.3528</v>
      </c>
      <c r="AW440" s="2">
        <v>6.6</v>
      </c>
      <c r="AX440" s="2">
        <v>16.5</v>
      </c>
      <c r="AY440" s="2">
        <v>40</v>
      </c>
      <c r="AZ440" s="2">
        <v>24.6175</v>
      </c>
      <c r="BA440" s="2">
        <v>8.17</v>
      </c>
      <c r="BB440" s="2">
        <v>19.7</v>
      </c>
      <c r="BC440" s="2">
        <v>41.4</v>
      </c>
      <c r="BD440" s="2">
        <v>40.558999999999997</v>
      </c>
      <c r="BE440" s="4"/>
      <c r="BF440" s="4"/>
    </row>
    <row r="441" spans="1:58" x14ac:dyDescent="0.2">
      <c r="A441" s="29">
        <v>440</v>
      </c>
      <c r="B441" s="7" t="s">
        <v>90</v>
      </c>
      <c r="C441" s="3">
        <v>39938</v>
      </c>
      <c r="D441" s="4" t="s">
        <v>28</v>
      </c>
      <c r="E441" s="4" t="s">
        <v>168</v>
      </c>
      <c r="F441" s="5" t="s">
        <v>189</v>
      </c>
      <c r="G441" s="6">
        <v>0.91666666666666663</v>
      </c>
      <c r="H441" s="6">
        <v>0.98055555555555562</v>
      </c>
      <c r="I441" s="85">
        <f t="shared" si="6"/>
        <v>92.000000000000156</v>
      </c>
      <c r="J441" s="86">
        <f>I441*Segmentos!$D$7*(AH441%)*IF(ISNUMBER(AI441),AI441%,0)</f>
        <v>401193.60000000068</v>
      </c>
      <c r="K441" s="86">
        <f>I441*Segmentos!$D$7*(AL441%)*IF(ISNUMBER(AM441),AM441%,0)</f>
        <v>423016.00000000064</v>
      </c>
      <c r="L441" s="4" t="s">
        <v>247</v>
      </c>
      <c r="M441" s="2">
        <v>1.1200000000000001</v>
      </c>
      <c r="N441" s="2">
        <v>6.6</v>
      </c>
      <c r="O441" s="2">
        <v>16.899999999999999</v>
      </c>
      <c r="P441" s="2">
        <v>86.489900000000006</v>
      </c>
      <c r="Q441" s="2">
        <v>0.85</v>
      </c>
      <c r="R441" s="2">
        <v>5.2</v>
      </c>
      <c r="S441" s="2">
        <v>16.3</v>
      </c>
      <c r="T441" s="2">
        <v>10.9948</v>
      </c>
      <c r="U441" s="2">
        <v>1.69</v>
      </c>
      <c r="V441" s="2">
        <v>7.4</v>
      </c>
      <c r="W441" s="2">
        <v>22.8</v>
      </c>
      <c r="X441" s="2">
        <v>27.416399999999999</v>
      </c>
      <c r="Y441" s="2">
        <v>0.81</v>
      </c>
      <c r="Z441" s="2">
        <v>6.2</v>
      </c>
      <c r="AA441" s="2">
        <v>13.2</v>
      </c>
      <c r="AB441" s="2">
        <v>18.540400000000002</v>
      </c>
      <c r="AC441" s="2">
        <v>1.17</v>
      </c>
      <c r="AD441" s="2">
        <v>7.3</v>
      </c>
      <c r="AE441" s="2">
        <v>16</v>
      </c>
      <c r="AF441" s="2">
        <v>29.5383</v>
      </c>
      <c r="AG441" s="2">
        <v>1.0900000000000001</v>
      </c>
      <c r="AH441" s="22">
        <v>7.9</v>
      </c>
      <c r="AI441" s="22">
        <v>13.8</v>
      </c>
      <c r="AJ441" s="22">
        <v>39.960299999999997</v>
      </c>
      <c r="AK441" s="18">
        <v>1.1499999999999999</v>
      </c>
      <c r="AL441" s="18">
        <v>5.5</v>
      </c>
      <c r="AM441" s="18">
        <v>20.9</v>
      </c>
      <c r="AN441" s="2">
        <v>46.529600000000002</v>
      </c>
      <c r="AO441" s="2">
        <v>0.85</v>
      </c>
      <c r="AP441" s="2">
        <v>3.9</v>
      </c>
      <c r="AQ441" s="2">
        <v>22</v>
      </c>
      <c r="AR441" s="2">
        <v>7.1471</v>
      </c>
      <c r="AS441" s="2">
        <v>0.89</v>
      </c>
      <c r="AT441" s="2">
        <v>7.1</v>
      </c>
      <c r="AU441" s="2">
        <v>12.6</v>
      </c>
      <c r="AV441" s="2">
        <v>15.202299999999999</v>
      </c>
      <c r="AW441" s="2">
        <v>0.84</v>
      </c>
      <c r="AX441" s="2">
        <v>5.3</v>
      </c>
      <c r="AY441" s="2">
        <v>16</v>
      </c>
      <c r="AZ441" s="2">
        <v>18.675699999999999</v>
      </c>
      <c r="BA441" s="2">
        <v>1.54</v>
      </c>
      <c r="BB441" s="2">
        <v>8.1999999999999993</v>
      </c>
      <c r="BC441" s="2">
        <v>18.7</v>
      </c>
      <c r="BD441" s="2">
        <v>45.4649</v>
      </c>
      <c r="BE441" s="4"/>
      <c r="BF441" s="4"/>
    </row>
    <row r="442" spans="1:58" x14ac:dyDescent="0.2">
      <c r="A442" s="29">
        <v>441</v>
      </c>
      <c r="B442" s="7" t="s">
        <v>18</v>
      </c>
      <c r="C442" s="3">
        <v>39938</v>
      </c>
      <c r="D442" s="4" t="s">
        <v>17</v>
      </c>
      <c r="E442" s="4" t="s">
        <v>168</v>
      </c>
      <c r="F442" s="5" t="s">
        <v>189</v>
      </c>
      <c r="G442" s="6">
        <v>0.82291666666666663</v>
      </c>
      <c r="H442" s="6">
        <v>0.91319444444444453</v>
      </c>
      <c r="I442" s="85">
        <f t="shared" si="6"/>
        <v>130.00000000000017</v>
      </c>
      <c r="J442" s="86">
        <f>I442*Segmentos!$D$7*(AH442%)*IF(ISNUMBER(AI442),AI442%,0)</f>
        <v>343980.00000000047</v>
      </c>
      <c r="K442" s="86">
        <f>I442*Segmentos!$D$7*(AL442%)*IF(ISNUMBER(AM442),AM442%,0)</f>
        <v>160992.0000000002</v>
      </c>
      <c r="L442" s="4" t="s">
        <v>245</v>
      </c>
      <c r="M442" s="2">
        <v>0.48</v>
      </c>
      <c r="N442" s="2">
        <v>4.2</v>
      </c>
      <c r="O442" s="2">
        <v>11.3</v>
      </c>
      <c r="P442" s="2">
        <v>97.080200000000005</v>
      </c>
      <c r="Q442" s="2">
        <v>0</v>
      </c>
      <c r="R442" s="2">
        <v>0</v>
      </c>
      <c r="S442" s="8" t="s">
        <v>577</v>
      </c>
      <c r="T442" s="2">
        <v>0</v>
      </c>
      <c r="U442" s="2">
        <v>0</v>
      </c>
      <c r="V442" s="2">
        <v>0.2</v>
      </c>
      <c r="W442" s="2">
        <v>0.8</v>
      </c>
      <c r="X442" s="2">
        <v>6.4799999999999996E-2</v>
      </c>
      <c r="Y442" s="2">
        <v>0.46</v>
      </c>
      <c r="Z442" s="2">
        <v>4.2</v>
      </c>
      <c r="AA442" s="2">
        <v>11</v>
      </c>
      <c r="AB442" s="2">
        <v>27.6511</v>
      </c>
      <c r="AC442" s="2">
        <v>1.04</v>
      </c>
      <c r="AD442" s="2">
        <v>9</v>
      </c>
      <c r="AE442" s="2">
        <v>11.6</v>
      </c>
      <c r="AF442" s="2">
        <v>69.3643</v>
      </c>
      <c r="AG442" s="2">
        <v>0.66</v>
      </c>
      <c r="AH442" s="22">
        <v>4.9000000000000004</v>
      </c>
      <c r="AI442" s="22">
        <v>13.5</v>
      </c>
      <c r="AJ442" s="22">
        <v>63.488700000000001</v>
      </c>
      <c r="AK442" s="18">
        <v>0.31</v>
      </c>
      <c r="AL442" s="18">
        <v>3.6</v>
      </c>
      <c r="AM442" s="18">
        <v>8.6</v>
      </c>
      <c r="AN442" s="2">
        <v>33.591500000000003</v>
      </c>
      <c r="AO442" s="2">
        <v>0.01</v>
      </c>
      <c r="AP442" s="2">
        <v>0.1</v>
      </c>
      <c r="AQ442" s="2">
        <v>5.4</v>
      </c>
      <c r="AR442" s="2">
        <v>0.115</v>
      </c>
      <c r="AS442" s="2">
        <v>0.08</v>
      </c>
      <c r="AT442" s="2">
        <v>1.7</v>
      </c>
      <c r="AU442" s="2">
        <v>4.5</v>
      </c>
      <c r="AV442" s="2">
        <v>3.4624999999999999</v>
      </c>
      <c r="AW442" s="2">
        <v>0.45</v>
      </c>
      <c r="AX442" s="2">
        <v>4</v>
      </c>
      <c r="AY442" s="2">
        <v>11.3</v>
      </c>
      <c r="AZ442" s="2">
        <v>26.3034</v>
      </c>
      <c r="BA442" s="2">
        <v>0.86</v>
      </c>
      <c r="BB442" s="2">
        <v>7</v>
      </c>
      <c r="BC442" s="2">
        <v>12.3</v>
      </c>
      <c r="BD442" s="2">
        <v>67.199200000000005</v>
      </c>
      <c r="BE442" s="4"/>
      <c r="BF442" s="4"/>
    </row>
    <row r="443" spans="1:58" x14ac:dyDescent="0.2">
      <c r="A443" s="29">
        <v>442</v>
      </c>
      <c r="B443" s="7" t="s">
        <v>9</v>
      </c>
      <c r="C443" s="3">
        <v>39938</v>
      </c>
      <c r="D443" s="4" t="s">
        <v>8</v>
      </c>
      <c r="E443" s="4" t="s">
        <v>168</v>
      </c>
      <c r="F443" s="5" t="s">
        <v>189</v>
      </c>
      <c r="G443" s="6">
        <v>0.7944444444444444</v>
      </c>
      <c r="H443" s="6">
        <v>0.87361111111111101</v>
      </c>
      <c r="I443" s="85">
        <f t="shared" si="6"/>
        <v>113.99999999999991</v>
      </c>
      <c r="J443" s="86">
        <f>I443*Segmentos!$D$7*(AH443%)*IF(ISNUMBER(AI443),AI443%,0)</f>
        <v>1909591.1999999983</v>
      </c>
      <c r="K443" s="86">
        <f>I443*Segmentos!$D$7*(AL443%)*IF(ISNUMBER(AM443),AM443%,0)</f>
        <v>1674431.9999999988</v>
      </c>
      <c r="L443" s="4" t="s">
        <v>244</v>
      </c>
      <c r="M443" s="2">
        <v>3.92</v>
      </c>
      <c r="N443" s="2">
        <v>14.3</v>
      </c>
      <c r="O443" s="2">
        <v>27.5</v>
      </c>
      <c r="P443" s="2">
        <v>86.415999999999997</v>
      </c>
      <c r="Q443" s="2">
        <v>1.21</v>
      </c>
      <c r="R443" s="2">
        <v>8.1999999999999993</v>
      </c>
      <c r="S443" s="2">
        <v>14.9</v>
      </c>
      <c r="T443" s="2">
        <v>4.4626999999999999</v>
      </c>
      <c r="U443" s="2">
        <v>1.66</v>
      </c>
      <c r="V443" s="2">
        <v>8.9</v>
      </c>
      <c r="W443" s="2">
        <v>18.5</v>
      </c>
      <c r="X443" s="2">
        <v>7.6558000000000002</v>
      </c>
      <c r="Y443" s="2">
        <v>4.3</v>
      </c>
      <c r="Z443" s="2">
        <v>15.3</v>
      </c>
      <c r="AA443" s="2">
        <v>28.1</v>
      </c>
      <c r="AB443" s="2">
        <v>28.015999999999998</v>
      </c>
      <c r="AC443" s="2">
        <v>6.39</v>
      </c>
      <c r="AD443" s="2">
        <v>19.8</v>
      </c>
      <c r="AE443" s="2">
        <v>32.299999999999997</v>
      </c>
      <c r="AF443" s="2">
        <v>46.281500000000001</v>
      </c>
      <c r="AG443" s="2">
        <v>4.2</v>
      </c>
      <c r="AH443" s="22">
        <v>14.1</v>
      </c>
      <c r="AI443" s="22">
        <v>29.7</v>
      </c>
      <c r="AJ443" s="22">
        <v>43.915799999999997</v>
      </c>
      <c r="AK443" s="18">
        <v>3.67</v>
      </c>
      <c r="AL443" s="18">
        <v>14.4</v>
      </c>
      <c r="AM443" s="18">
        <v>25.5</v>
      </c>
      <c r="AN443" s="2">
        <v>42.500300000000003</v>
      </c>
      <c r="AO443" s="2">
        <v>0.33</v>
      </c>
      <c r="AP443" s="2">
        <v>3.1</v>
      </c>
      <c r="AQ443" s="2">
        <v>10.8</v>
      </c>
      <c r="AR443" s="2">
        <v>0.79490000000000005</v>
      </c>
      <c r="AS443" s="2">
        <v>1.63</v>
      </c>
      <c r="AT443" s="2">
        <v>9.5</v>
      </c>
      <c r="AU443" s="2">
        <v>17.2</v>
      </c>
      <c r="AV443" s="2">
        <v>7.9408000000000003</v>
      </c>
      <c r="AW443" s="2">
        <v>4.6500000000000004</v>
      </c>
      <c r="AX443" s="2">
        <v>14.8</v>
      </c>
      <c r="AY443" s="2">
        <v>31.4</v>
      </c>
      <c r="AZ443" s="2">
        <v>29.5108</v>
      </c>
      <c r="BA443" s="2">
        <v>5.7</v>
      </c>
      <c r="BB443" s="2">
        <v>19.8</v>
      </c>
      <c r="BC443" s="2">
        <v>28.8</v>
      </c>
      <c r="BD443" s="2">
        <v>48.169499999999999</v>
      </c>
      <c r="BE443" s="4"/>
      <c r="BF443" s="4"/>
    </row>
    <row r="444" spans="1:58" x14ac:dyDescent="0.2">
      <c r="A444" s="29">
        <v>443</v>
      </c>
      <c r="B444" s="7" t="s">
        <v>1</v>
      </c>
      <c r="C444" s="3">
        <v>39938</v>
      </c>
      <c r="D444" s="4" t="s">
        <v>0</v>
      </c>
      <c r="E444" s="4" t="s">
        <v>163</v>
      </c>
      <c r="F444" s="5" t="s">
        <v>189</v>
      </c>
      <c r="G444" s="6">
        <v>0.84652777777777777</v>
      </c>
      <c r="H444" s="6">
        <v>0.88402777777777775</v>
      </c>
      <c r="I444" s="85">
        <f t="shared" si="6"/>
        <v>53.999999999999972</v>
      </c>
      <c r="J444" s="86">
        <f>I444*Segmentos!$D$7*(AH444%)*IF(ISNUMBER(AI444),AI444%,0)</f>
        <v>644306.39999999967</v>
      </c>
      <c r="K444" s="86">
        <f>I444*Segmentos!$D$7*(AL444%)*IF(ISNUMBER(AM444),AM444%,0)</f>
        <v>1119095.9999999993</v>
      </c>
      <c r="L444" s="4"/>
      <c r="M444" s="2">
        <v>4.1399999999999997</v>
      </c>
      <c r="N444" s="2">
        <v>8.6999999999999993</v>
      </c>
      <c r="O444" s="2">
        <v>47.7</v>
      </c>
      <c r="P444" s="2">
        <v>78.242199999999997</v>
      </c>
      <c r="Q444" s="2">
        <v>5.19</v>
      </c>
      <c r="R444" s="2">
        <v>10.7</v>
      </c>
      <c r="S444" s="2">
        <v>48.6</v>
      </c>
      <c r="T444" s="2">
        <v>16.3599</v>
      </c>
      <c r="U444" s="2">
        <v>3.49</v>
      </c>
      <c r="V444" s="2">
        <v>10.3</v>
      </c>
      <c r="W444" s="2">
        <v>33.9</v>
      </c>
      <c r="X444" s="2">
        <v>13.8415</v>
      </c>
      <c r="Y444" s="2">
        <v>3.64</v>
      </c>
      <c r="Z444" s="2">
        <v>7.8</v>
      </c>
      <c r="AA444" s="2">
        <v>46.8</v>
      </c>
      <c r="AB444" s="2">
        <v>20.289000000000001</v>
      </c>
      <c r="AC444" s="2">
        <v>4.47</v>
      </c>
      <c r="AD444" s="2">
        <v>7.5</v>
      </c>
      <c r="AE444" s="2">
        <v>60</v>
      </c>
      <c r="AF444" s="2">
        <v>27.751899999999999</v>
      </c>
      <c r="AG444" s="2">
        <v>2.96</v>
      </c>
      <c r="AH444" s="22">
        <v>6.1</v>
      </c>
      <c r="AI444" s="22">
        <v>48.9</v>
      </c>
      <c r="AJ444" s="22">
        <v>26.5626</v>
      </c>
      <c r="AK444" s="18">
        <v>5.2</v>
      </c>
      <c r="AL444" s="18">
        <v>11</v>
      </c>
      <c r="AM444" s="18">
        <v>47.1</v>
      </c>
      <c r="AN444" s="2">
        <v>51.679600000000001</v>
      </c>
      <c r="AO444" s="2">
        <v>3.2</v>
      </c>
      <c r="AP444" s="2">
        <v>9.6</v>
      </c>
      <c r="AQ444" s="2">
        <v>33.5</v>
      </c>
      <c r="AR444" s="2">
        <v>6.6016000000000004</v>
      </c>
      <c r="AS444" s="2">
        <v>6.61</v>
      </c>
      <c r="AT444" s="2">
        <v>12.4</v>
      </c>
      <c r="AU444" s="2">
        <v>53.4</v>
      </c>
      <c r="AV444" s="2">
        <v>27.521899999999999</v>
      </c>
      <c r="AW444" s="2">
        <v>3.7</v>
      </c>
      <c r="AX444" s="2">
        <v>7.6</v>
      </c>
      <c r="AY444" s="2">
        <v>48.5</v>
      </c>
      <c r="AZ444" s="2">
        <v>20.1004</v>
      </c>
      <c r="BA444" s="2">
        <v>3.32</v>
      </c>
      <c r="BB444" s="2">
        <v>7.1</v>
      </c>
      <c r="BC444" s="2">
        <v>46.9</v>
      </c>
      <c r="BD444" s="2">
        <v>24.0183</v>
      </c>
      <c r="BE444" s="4"/>
      <c r="BF444" s="4"/>
    </row>
    <row r="445" spans="1:58" x14ac:dyDescent="0.2">
      <c r="A445" s="29">
        <v>444</v>
      </c>
      <c r="B445" s="7" t="s">
        <v>36</v>
      </c>
      <c r="C445" s="3">
        <v>39938</v>
      </c>
      <c r="D445" s="4" t="s">
        <v>13</v>
      </c>
      <c r="E445" s="4" t="s">
        <v>163</v>
      </c>
      <c r="F445" s="5" t="s">
        <v>189</v>
      </c>
      <c r="G445" s="6">
        <v>0.91805555555555562</v>
      </c>
      <c r="H445" s="6">
        <v>0.94236111111111109</v>
      </c>
      <c r="I445" s="85">
        <f t="shared" si="6"/>
        <v>34.999999999999872</v>
      </c>
      <c r="J445" s="86">
        <f>I445*Segmentos!$D$7*(AH445%)*IF(ISNUMBER(AI445),AI445%,0)</f>
        <v>1584911.9999999944</v>
      </c>
      <c r="K445" s="86">
        <f>I445*Segmentos!$D$7*(AL445%)*IF(ISNUMBER(AM445),AM445%,0)</f>
        <v>2104115.9999999925</v>
      </c>
      <c r="L445" s="4"/>
      <c r="M445" s="2">
        <v>13.27</v>
      </c>
      <c r="N445" s="2">
        <v>20.100000000000001</v>
      </c>
      <c r="O445" s="2">
        <v>65.900000000000006</v>
      </c>
      <c r="P445" s="2">
        <v>85.811800000000005</v>
      </c>
      <c r="Q445" s="2">
        <v>5.71</v>
      </c>
      <c r="R445" s="2">
        <v>11.3</v>
      </c>
      <c r="S445" s="2">
        <v>50.6</v>
      </c>
      <c r="T445" s="2">
        <v>6.1635</v>
      </c>
      <c r="U445" s="2">
        <v>10.74</v>
      </c>
      <c r="V445" s="2">
        <v>16.7</v>
      </c>
      <c r="W445" s="2">
        <v>64.400000000000006</v>
      </c>
      <c r="X445" s="2">
        <v>14.5671</v>
      </c>
      <c r="Y445" s="2">
        <v>15.8</v>
      </c>
      <c r="Z445" s="2">
        <v>24.1</v>
      </c>
      <c r="AA445" s="2">
        <v>65.599999999999994</v>
      </c>
      <c r="AB445" s="2">
        <v>30.176500000000001</v>
      </c>
      <c r="AC445" s="2">
        <v>16.440000000000001</v>
      </c>
      <c r="AD445" s="2">
        <v>23.2</v>
      </c>
      <c r="AE445" s="2">
        <v>70.8</v>
      </c>
      <c r="AF445" s="2">
        <v>34.904699999999998</v>
      </c>
      <c r="AG445" s="2">
        <v>11.33</v>
      </c>
      <c r="AH445" s="22">
        <v>17.8</v>
      </c>
      <c r="AI445" s="22">
        <v>63.6</v>
      </c>
      <c r="AJ445" s="22">
        <v>34.758200000000002</v>
      </c>
      <c r="AK445" s="18">
        <v>15.02</v>
      </c>
      <c r="AL445" s="18">
        <v>22.2</v>
      </c>
      <c r="AM445" s="18">
        <v>67.7</v>
      </c>
      <c r="AN445" s="2">
        <v>51.053600000000003</v>
      </c>
      <c r="AO445" s="2">
        <v>10.71</v>
      </c>
      <c r="AP445" s="2">
        <v>17.3</v>
      </c>
      <c r="AQ445" s="2">
        <v>61.8</v>
      </c>
      <c r="AR445" s="2">
        <v>7.5712999999999999</v>
      </c>
      <c r="AS445" s="2">
        <v>15.09</v>
      </c>
      <c r="AT445" s="2">
        <v>21.7</v>
      </c>
      <c r="AU445" s="2">
        <v>69.599999999999994</v>
      </c>
      <c r="AV445" s="2">
        <v>21.5014</v>
      </c>
      <c r="AW445" s="2">
        <v>12.35</v>
      </c>
      <c r="AX445" s="2">
        <v>17.3</v>
      </c>
      <c r="AY445" s="2">
        <v>71.5</v>
      </c>
      <c r="AZ445" s="2">
        <v>22.967099999999999</v>
      </c>
      <c r="BA445" s="2">
        <v>13.64</v>
      </c>
      <c r="BB445" s="2">
        <v>22.1</v>
      </c>
      <c r="BC445" s="2">
        <v>61.6</v>
      </c>
      <c r="BD445" s="2">
        <v>33.771999999999998</v>
      </c>
      <c r="BE445" s="4"/>
      <c r="BF445" s="4"/>
    </row>
    <row r="446" spans="1:58" x14ac:dyDescent="0.2">
      <c r="A446" s="29">
        <v>445</v>
      </c>
      <c r="B446" s="7" t="s">
        <v>88</v>
      </c>
      <c r="C446" s="3">
        <v>39938</v>
      </c>
      <c r="D446" s="4" t="s">
        <v>13</v>
      </c>
      <c r="E446" s="4" t="s">
        <v>163</v>
      </c>
      <c r="F446" s="5" t="s">
        <v>189</v>
      </c>
      <c r="G446" s="6">
        <v>0.91736111111111107</v>
      </c>
      <c r="H446" s="6">
        <v>0.91805555555555562</v>
      </c>
      <c r="I446" s="85">
        <f t="shared" si="6"/>
        <v>1.0000000000001563</v>
      </c>
      <c r="J446" s="86">
        <f>I446*Segmentos!$D$7*(AH446%)*IF(ISNUMBER(AI446),AI446%,0)</f>
        <v>38400.000000006003</v>
      </c>
      <c r="K446" s="86">
        <f>I446*Segmentos!$D$7*(AL446%)*IF(ISNUMBER(AM446),AM446%,0)</f>
        <v>48000.000000007502</v>
      </c>
      <c r="L446" s="4"/>
      <c r="M446" s="2">
        <v>10.84</v>
      </c>
      <c r="N446" s="2">
        <v>10.8</v>
      </c>
      <c r="O446" s="2">
        <v>100</v>
      </c>
      <c r="P446" s="2">
        <v>87.422300000000007</v>
      </c>
      <c r="Q446" s="2">
        <v>4.6100000000000003</v>
      </c>
      <c r="R446" s="2">
        <v>4.5999999999999996</v>
      </c>
      <c r="S446" s="2">
        <v>100</v>
      </c>
      <c r="T446" s="2">
        <v>6.2057000000000002</v>
      </c>
      <c r="U446" s="2">
        <v>8.39</v>
      </c>
      <c r="V446" s="2">
        <v>8.4</v>
      </c>
      <c r="W446" s="2">
        <v>100</v>
      </c>
      <c r="X446" s="2">
        <v>14.1861</v>
      </c>
      <c r="Y446" s="2">
        <v>10.56</v>
      </c>
      <c r="Z446" s="2">
        <v>10.6</v>
      </c>
      <c r="AA446" s="2">
        <v>100</v>
      </c>
      <c r="AB446" s="2">
        <v>25.160799999999998</v>
      </c>
      <c r="AC446" s="2">
        <v>15.81</v>
      </c>
      <c r="AD446" s="2">
        <v>15.8</v>
      </c>
      <c r="AE446" s="2">
        <v>100</v>
      </c>
      <c r="AF446" s="2">
        <v>41.869799999999998</v>
      </c>
      <c r="AG446" s="2">
        <v>9.6</v>
      </c>
      <c r="AH446" s="22">
        <v>9.6</v>
      </c>
      <c r="AI446" s="22">
        <v>100</v>
      </c>
      <c r="AJ446" s="22">
        <v>36.735199999999999</v>
      </c>
      <c r="AK446" s="18">
        <v>11.95</v>
      </c>
      <c r="AL446" s="18">
        <v>12</v>
      </c>
      <c r="AM446" s="18">
        <v>100</v>
      </c>
      <c r="AN446" s="2">
        <v>50.687100000000001</v>
      </c>
      <c r="AO446" s="2">
        <v>8.1</v>
      </c>
      <c r="AP446" s="2">
        <v>8.1</v>
      </c>
      <c r="AQ446" s="2">
        <v>100</v>
      </c>
      <c r="AR446" s="2">
        <v>7.1360999999999999</v>
      </c>
      <c r="AS446" s="2">
        <v>12.69</v>
      </c>
      <c r="AT446" s="2">
        <v>12.7</v>
      </c>
      <c r="AU446" s="2">
        <v>100</v>
      </c>
      <c r="AV446" s="2">
        <v>22.558800000000002</v>
      </c>
      <c r="AW446" s="2">
        <v>9.15</v>
      </c>
      <c r="AX446" s="2">
        <v>9.1</v>
      </c>
      <c r="AY446" s="2">
        <v>100</v>
      </c>
      <c r="AZ446" s="2">
        <v>21.212800000000001</v>
      </c>
      <c r="BA446" s="2">
        <v>11.82</v>
      </c>
      <c r="BB446" s="2">
        <v>11.8</v>
      </c>
      <c r="BC446" s="2">
        <v>100</v>
      </c>
      <c r="BD446" s="2">
        <v>36.514600000000002</v>
      </c>
      <c r="BE446" s="4"/>
      <c r="BF446" s="4"/>
    </row>
    <row r="447" spans="1:58" x14ac:dyDescent="0.2">
      <c r="A447" s="29">
        <v>446</v>
      </c>
      <c r="B447" s="7" t="s">
        <v>30</v>
      </c>
      <c r="C447" s="3">
        <v>39938</v>
      </c>
      <c r="D447" s="4" t="s">
        <v>28</v>
      </c>
      <c r="E447" s="4" t="s">
        <v>163</v>
      </c>
      <c r="F447" s="5" t="s">
        <v>189</v>
      </c>
      <c r="G447" s="6">
        <v>0.87708333333333333</v>
      </c>
      <c r="H447" s="6">
        <v>0.91111111111111109</v>
      </c>
      <c r="I447" s="85">
        <f t="shared" si="6"/>
        <v>48.999999999999986</v>
      </c>
      <c r="J447" s="86">
        <f>I447*Segmentos!$D$7*(AH447%)*IF(ISNUMBER(AI447),AI447%,0)</f>
        <v>74323.199999999968</v>
      </c>
      <c r="K447" s="86">
        <f>I447*Segmentos!$D$7*(AL447%)*IF(ISNUMBER(AM447),AM447%,0)</f>
        <v>211150.79999999993</v>
      </c>
      <c r="L447" s="4"/>
      <c r="M447" s="2">
        <v>0.74</v>
      </c>
      <c r="N447" s="2">
        <v>2.1</v>
      </c>
      <c r="O447" s="2">
        <v>34.299999999999997</v>
      </c>
      <c r="P447" s="2">
        <v>90.695700000000002</v>
      </c>
      <c r="Q447" s="2">
        <v>0.08</v>
      </c>
      <c r="R447" s="2">
        <v>0.4</v>
      </c>
      <c r="S447" s="2">
        <v>19</v>
      </c>
      <c r="T447" s="2">
        <v>1.6011</v>
      </c>
      <c r="U447" s="2">
        <v>7.0000000000000007E-2</v>
      </c>
      <c r="V447" s="2">
        <v>0.8</v>
      </c>
      <c r="W447" s="2">
        <v>9.3000000000000007</v>
      </c>
      <c r="X447" s="2">
        <v>1.8250999999999999</v>
      </c>
      <c r="Y447" s="2">
        <v>0.45</v>
      </c>
      <c r="Z447" s="2">
        <v>2.4</v>
      </c>
      <c r="AA447" s="2">
        <v>19.100000000000001</v>
      </c>
      <c r="AB447" s="2">
        <v>16.5685</v>
      </c>
      <c r="AC447" s="2">
        <v>1.75</v>
      </c>
      <c r="AD447" s="2">
        <v>3.7</v>
      </c>
      <c r="AE447" s="2">
        <v>47.2</v>
      </c>
      <c r="AF447" s="2">
        <v>70.701099999999997</v>
      </c>
      <c r="AG447" s="2">
        <v>0.37</v>
      </c>
      <c r="AH447" s="22">
        <v>1.6</v>
      </c>
      <c r="AI447" s="22">
        <v>23.7</v>
      </c>
      <c r="AJ447" s="22">
        <v>21.736699999999999</v>
      </c>
      <c r="AK447" s="18">
        <v>1.06</v>
      </c>
      <c r="AL447" s="18">
        <v>2.7</v>
      </c>
      <c r="AM447" s="18">
        <v>39.9</v>
      </c>
      <c r="AN447" s="2">
        <v>68.959000000000003</v>
      </c>
      <c r="AO447" s="2">
        <v>0.3</v>
      </c>
      <c r="AP447" s="2">
        <v>1.1000000000000001</v>
      </c>
      <c r="AQ447" s="2">
        <v>27.1</v>
      </c>
      <c r="AR447" s="2">
        <v>4.0815999999999999</v>
      </c>
      <c r="AS447" s="2">
        <v>0.27</v>
      </c>
      <c r="AT447" s="2">
        <v>1.1000000000000001</v>
      </c>
      <c r="AU447" s="2">
        <v>24.8</v>
      </c>
      <c r="AV447" s="2">
        <v>7.3292999999999999</v>
      </c>
      <c r="AW447" s="2">
        <v>0.56999999999999995</v>
      </c>
      <c r="AX447" s="2">
        <v>1.6</v>
      </c>
      <c r="AY447" s="2">
        <v>35</v>
      </c>
      <c r="AZ447" s="2">
        <v>20.162099999999999</v>
      </c>
      <c r="BA447" s="2">
        <v>1.25</v>
      </c>
      <c r="BB447" s="2">
        <v>3.4</v>
      </c>
      <c r="BC447" s="2">
        <v>36.5</v>
      </c>
      <c r="BD447" s="2">
        <v>59.122700000000002</v>
      </c>
      <c r="BE447" s="4"/>
      <c r="BF447" s="4"/>
    </row>
    <row r="448" spans="1:58" x14ac:dyDescent="0.2">
      <c r="A448" s="29">
        <v>447</v>
      </c>
      <c r="B448" s="7" t="s">
        <v>11</v>
      </c>
      <c r="C448" s="3">
        <v>39938</v>
      </c>
      <c r="D448" s="4" t="s">
        <v>8</v>
      </c>
      <c r="E448" s="4" t="s">
        <v>166</v>
      </c>
      <c r="F448" s="5" t="s">
        <v>189</v>
      </c>
      <c r="G448" s="6">
        <v>0.90763888888888899</v>
      </c>
      <c r="H448" s="6">
        <v>0.90902777777777777</v>
      </c>
      <c r="I448" s="85">
        <f t="shared" si="6"/>
        <v>1.999999999999833</v>
      </c>
      <c r="J448" s="86">
        <f>I448*Segmentos!$D$7*(AH448%)*IF(ISNUMBER(AI448),AI448%,0)</f>
        <v>25607.999999997861</v>
      </c>
      <c r="K448" s="86">
        <f>I448*Segmentos!$D$7*(AL448%)*IF(ISNUMBER(AM448),AM448%,0)</f>
        <v>32799.999999997257</v>
      </c>
      <c r="L448" s="4"/>
      <c r="M448" s="2">
        <v>3.65</v>
      </c>
      <c r="N448" s="2">
        <v>3.7</v>
      </c>
      <c r="O448" s="2">
        <v>98.7</v>
      </c>
      <c r="P448" s="2">
        <v>85.694699999999997</v>
      </c>
      <c r="Q448" s="2">
        <v>1.58</v>
      </c>
      <c r="R448" s="2">
        <v>1.6</v>
      </c>
      <c r="S448" s="2">
        <v>100</v>
      </c>
      <c r="T448" s="2">
        <v>6.2066999999999997</v>
      </c>
      <c r="U448" s="2">
        <v>2.68</v>
      </c>
      <c r="V448" s="2">
        <v>2.7</v>
      </c>
      <c r="W448" s="2">
        <v>100</v>
      </c>
      <c r="X448" s="2">
        <v>13.1753</v>
      </c>
      <c r="Y448" s="2">
        <v>2.58</v>
      </c>
      <c r="Z448" s="2">
        <v>2.7</v>
      </c>
      <c r="AA448" s="2">
        <v>96.2</v>
      </c>
      <c r="AB448" s="2">
        <v>17.875800000000002</v>
      </c>
      <c r="AC448" s="2">
        <v>6.28</v>
      </c>
      <c r="AD448" s="2">
        <v>6.3</v>
      </c>
      <c r="AE448" s="2">
        <v>99.2</v>
      </c>
      <c r="AF448" s="2">
        <v>48.436900000000001</v>
      </c>
      <c r="AG448" s="2">
        <v>3.19</v>
      </c>
      <c r="AH448" s="22">
        <v>3.3</v>
      </c>
      <c r="AI448" s="22">
        <v>97</v>
      </c>
      <c r="AJ448" s="22">
        <v>35.592300000000002</v>
      </c>
      <c r="AK448" s="18">
        <v>4.0599999999999996</v>
      </c>
      <c r="AL448" s="18">
        <v>4.0999999999999996</v>
      </c>
      <c r="AM448" s="18">
        <v>100</v>
      </c>
      <c r="AN448" s="2">
        <v>50.102400000000003</v>
      </c>
      <c r="AO448" s="2">
        <v>2.75</v>
      </c>
      <c r="AP448" s="2">
        <v>2.7</v>
      </c>
      <c r="AQ448" s="2">
        <v>100</v>
      </c>
      <c r="AR448" s="2">
        <v>7.0552999999999999</v>
      </c>
      <c r="AS448" s="2">
        <v>2.14</v>
      </c>
      <c r="AT448" s="2">
        <v>2.2000000000000002</v>
      </c>
      <c r="AU448" s="2">
        <v>96.7</v>
      </c>
      <c r="AV448" s="2">
        <v>11.054500000000001</v>
      </c>
      <c r="AW448" s="2">
        <v>3.75</v>
      </c>
      <c r="AX448" s="2">
        <v>3.7</v>
      </c>
      <c r="AY448" s="2">
        <v>100</v>
      </c>
      <c r="AZ448" s="2">
        <v>25.288499999999999</v>
      </c>
      <c r="BA448" s="2">
        <v>4.7</v>
      </c>
      <c r="BB448" s="2">
        <v>4.8</v>
      </c>
      <c r="BC448" s="2">
        <v>98.3</v>
      </c>
      <c r="BD448" s="2">
        <v>42.296300000000002</v>
      </c>
      <c r="BE448" s="4"/>
      <c r="BF448" s="4"/>
    </row>
    <row r="449" spans="1:58" x14ac:dyDescent="0.2">
      <c r="A449" s="29">
        <v>448</v>
      </c>
      <c r="B449" s="7" t="s">
        <v>6</v>
      </c>
      <c r="C449" s="3">
        <v>39938</v>
      </c>
      <c r="D449" s="4" t="s">
        <v>3</v>
      </c>
      <c r="E449" s="4" t="s">
        <v>166</v>
      </c>
      <c r="F449" s="5" t="s">
        <v>189</v>
      </c>
      <c r="G449" s="6">
        <v>0.90902777777777777</v>
      </c>
      <c r="H449" s="6">
        <v>0.91041666666666676</v>
      </c>
      <c r="I449" s="85">
        <f t="shared" si="6"/>
        <v>2.0000000000001528</v>
      </c>
      <c r="J449" s="86">
        <f>I449*Segmentos!$D$7*(AH449%)*IF(ISNUMBER(AI449),AI449%,0)</f>
        <v>98856.800000007541</v>
      </c>
      <c r="K449" s="86">
        <f>I449*Segmentos!$D$7*(AL449%)*IF(ISNUMBER(AM449),AM449%,0)</f>
        <v>52367.200000003999</v>
      </c>
      <c r="L449" s="4"/>
      <c r="M449" s="2">
        <v>9.32</v>
      </c>
      <c r="N449" s="2">
        <v>9.6</v>
      </c>
      <c r="O449" s="2">
        <v>97.4</v>
      </c>
      <c r="P449" s="2">
        <v>87.792100000000005</v>
      </c>
      <c r="Q449" s="2">
        <v>3.96</v>
      </c>
      <c r="R449" s="2">
        <v>4.2</v>
      </c>
      <c r="S449" s="2">
        <v>93.4</v>
      </c>
      <c r="T449" s="2">
        <v>6.2224000000000004</v>
      </c>
      <c r="U449" s="2">
        <v>8.31</v>
      </c>
      <c r="V449" s="2">
        <v>8.9</v>
      </c>
      <c r="W449" s="2">
        <v>93</v>
      </c>
      <c r="X449" s="2">
        <v>16.4041</v>
      </c>
      <c r="Y449" s="2">
        <v>9.98</v>
      </c>
      <c r="Z449" s="2">
        <v>10.199999999999999</v>
      </c>
      <c r="AA449" s="2">
        <v>97.7</v>
      </c>
      <c r="AB449" s="2">
        <v>27.748799999999999</v>
      </c>
      <c r="AC449" s="2">
        <v>12.1</v>
      </c>
      <c r="AD449" s="2">
        <v>12.1</v>
      </c>
      <c r="AE449" s="2">
        <v>100</v>
      </c>
      <c r="AF449" s="2">
        <v>37.416800000000002</v>
      </c>
      <c r="AG449" s="2">
        <v>12.39</v>
      </c>
      <c r="AH449" s="22">
        <v>12.7</v>
      </c>
      <c r="AI449" s="22">
        <v>97.3</v>
      </c>
      <c r="AJ449" s="22">
        <v>55.368699999999997</v>
      </c>
      <c r="AK449" s="18">
        <v>6.55</v>
      </c>
      <c r="AL449" s="18">
        <v>6.7</v>
      </c>
      <c r="AM449" s="18">
        <v>97.7</v>
      </c>
      <c r="AN449" s="2">
        <v>32.423400000000001</v>
      </c>
      <c r="AO449" s="2">
        <v>5.49</v>
      </c>
      <c r="AP449" s="2">
        <v>5.6</v>
      </c>
      <c r="AQ449" s="2">
        <v>97.8</v>
      </c>
      <c r="AR449" s="2">
        <v>5.6516000000000002</v>
      </c>
      <c r="AS449" s="2">
        <v>5.88</v>
      </c>
      <c r="AT449" s="2">
        <v>6.4</v>
      </c>
      <c r="AU449" s="2">
        <v>92</v>
      </c>
      <c r="AV449" s="2">
        <v>12.202199999999999</v>
      </c>
      <c r="AW449" s="2">
        <v>10.38</v>
      </c>
      <c r="AX449" s="2">
        <v>10.4</v>
      </c>
      <c r="AY449" s="2">
        <v>100</v>
      </c>
      <c r="AZ449" s="2">
        <v>28.104600000000001</v>
      </c>
      <c r="BA449" s="2">
        <v>11.6</v>
      </c>
      <c r="BB449" s="2">
        <v>11.9</v>
      </c>
      <c r="BC449" s="2">
        <v>97.4</v>
      </c>
      <c r="BD449" s="2">
        <v>41.8337</v>
      </c>
      <c r="BE449" s="4"/>
      <c r="BF449" s="4"/>
    </row>
    <row r="450" spans="1:58" x14ac:dyDescent="0.2">
      <c r="A450" s="29">
        <v>449</v>
      </c>
      <c r="B450" s="7" t="s">
        <v>31</v>
      </c>
      <c r="C450" s="3">
        <v>39938</v>
      </c>
      <c r="D450" s="4" t="s">
        <v>28</v>
      </c>
      <c r="E450" s="4" t="s">
        <v>166</v>
      </c>
      <c r="F450" s="5" t="s">
        <v>189</v>
      </c>
      <c r="G450" s="6">
        <v>0.91111111111111109</v>
      </c>
      <c r="H450" s="6">
        <v>0.91388888888888886</v>
      </c>
      <c r="I450" s="85">
        <f t="shared" si="6"/>
        <v>3.9999999999999858</v>
      </c>
      <c r="J450" s="86">
        <f>I450*Segmentos!$D$7*(AH450%)*IF(ISNUMBER(AI450),AI450%,0)</f>
        <v>9460.7999999999683</v>
      </c>
      <c r="K450" s="86">
        <f>I450*Segmentos!$D$7*(AL450%)*IF(ISNUMBER(AM450),AM450%,0)</f>
        <v>16889.59999999994</v>
      </c>
      <c r="L450" s="4"/>
      <c r="M450" s="2">
        <v>0.81</v>
      </c>
      <c r="N450" s="2">
        <v>1.1000000000000001</v>
      </c>
      <c r="O450" s="2">
        <v>71.900000000000006</v>
      </c>
      <c r="P450" s="2">
        <v>93.164100000000005</v>
      </c>
      <c r="Q450" s="2">
        <v>0</v>
      </c>
      <c r="R450" s="2">
        <v>0</v>
      </c>
      <c r="S450" s="8" t="s">
        <v>577</v>
      </c>
      <c r="T450" s="2">
        <v>0</v>
      </c>
      <c r="U450" s="2">
        <v>0.32</v>
      </c>
      <c r="V450" s="2">
        <v>0.3</v>
      </c>
      <c r="W450" s="2">
        <v>100</v>
      </c>
      <c r="X450" s="2">
        <v>7.6188000000000002</v>
      </c>
      <c r="Y450" s="2">
        <v>0.39</v>
      </c>
      <c r="Z450" s="2">
        <v>0.6</v>
      </c>
      <c r="AA450" s="2">
        <v>65.900000000000006</v>
      </c>
      <c r="AB450" s="2">
        <v>13.043900000000001</v>
      </c>
      <c r="AC450" s="2">
        <v>1.93</v>
      </c>
      <c r="AD450" s="2">
        <v>2.7</v>
      </c>
      <c r="AE450" s="2">
        <v>70.900000000000006</v>
      </c>
      <c r="AF450" s="2">
        <v>72.501400000000004</v>
      </c>
      <c r="AG450" s="2">
        <v>0.56999999999999995</v>
      </c>
      <c r="AH450" s="22">
        <v>0.9</v>
      </c>
      <c r="AI450" s="22">
        <v>65.7</v>
      </c>
      <c r="AJ450" s="22">
        <v>30.918399999999998</v>
      </c>
      <c r="AK450" s="18">
        <v>1.03</v>
      </c>
      <c r="AL450" s="18">
        <v>1.4</v>
      </c>
      <c r="AM450" s="18">
        <v>75.400000000000006</v>
      </c>
      <c r="AN450" s="2">
        <v>62.245600000000003</v>
      </c>
      <c r="AO450" s="2">
        <v>0.74</v>
      </c>
      <c r="AP450" s="2">
        <v>0.7</v>
      </c>
      <c r="AQ450" s="2">
        <v>100</v>
      </c>
      <c r="AR450" s="2">
        <v>9.2213999999999992</v>
      </c>
      <c r="AS450" s="2">
        <v>0.33</v>
      </c>
      <c r="AT450" s="2">
        <v>0.4</v>
      </c>
      <c r="AU450" s="2">
        <v>84.4</v>
      </c>
      <c r="AV450" s="2">
        <v>8.3440999999999992</v>
      </c>
      <c r="AW450" s="2">
        <v>0.57999999999999996</v>
      </c>
      <c r="AX450" s="2">
        <v>1.3</v>
      </c>
      <c r="AY450" s="2">
        <v>45.1</v>
      </c>
      <c r="AZ450" s="2">
        <v>19.132999999999999</v>
      </c>
      <c r="BA450" s="2">
        <v>1.29</v>
      </c>
      <c r="BB450" s="2">
        <v>1.5</v>
      </c>
      <c r="BC450" s="2">
        <v>83</v>
      </c>
      <c r="BD450" s="2">
        <v>56.465600000000002</v>
      </c>
      <c r="BE450" s="4"/>
      <c r="BF450" s="4"/>
    </row>
    <row r="451" spans="1:58" x14ac:dyDescent="0.2">
      <c r="A451" s="29">
        <v>450</v>
      </c>
      <c r="B451" s="7" t="s">
        <v>37</v>
      </c>
      <c r="C451" s="3">
        <v>39938</v>
      </c>
      <c r="D451" s="4" t="s">
        <v>21</v>
      </c>
      <c r="E451" s="4" t="s">
        <v>173</v>
      </c>
      <c r="F451" s="5" t="s">
        <v>189</v>
      </c>
      <c r="G451" s="6">
        <v>0.87291666666666667</v>
      </c>
      <c r="H451" s="6">
        <v>0.87430555555555556</v>
      </c>
      <c r="I451" s="85">
        <f t="shared" ref="I451:I514" si="7">IF(H451&gt;=G451,(H451-G451)*24*60,("24:00:00"-G451+H451)*24*60)</f>
        <v>1.9999999999999929</v>
      </c>
      <c r="J451" s="86">
        <f>I451*Segmentos!$D$7*(AH451%)*IF(ISNUMBER(AI451),AI451%,0)</f>
        <v>6415.1999999999798</v>
      </c>
      <c r="K451" s="86">
        <f>I451*Segmentos!$D$7*(AL451%)*IF(ISNUMBER(AM451),AM451%,0)</f>
        <v>7468.7999999999747</v>
      </c>
      <c r="L451" s="4"/>
      <c r="M451" s="2">
        <v>0.87</v>
      </c>
      <c r="N451" s="2">
        <v>1.1000000000000001</v>
      </c>
      <c r="O451" s="2">
        <v>75.7</v>
      </c>
      <c r="P451" s="2">
        <v>100</v>
      </c>
      <c r="Q451" s="2">
        <v>0</v>
      </c>
      <c r="R451" s="2">
        <v>0</v>
      </c>
      <c r="S451" s="8" t="s">
        <v>577</v>
      </c>
      <c r="T451" s="2">
        <v>0</v>
      </c>
      <c r="U451" s="2">
        <v>0.83</v>
      </c>
      <c r="V451" s="2">
        <v>0.8</v>
      </c>
      <c r="W451" s="2">
        <v>100</v>
      </c>
      <c r="X451" s="2">
        <v>19.8963</v>
      </c>
      <c r="Y451" s="2">
        <v>0.66</v>
      </c>
      <c r="Z451" s="2">
        <v>0.9</v>
      </c>
      <c r="AA451" s="2">
        <v>77.2</v>
      </c>
      <c r="AB451" s="2">
        <v>22.518999999999998</v>
      </c>
      <c r="AC451" s="2">
        <v>1.53</v>
      </c>
      <c r="AD451" s="2">
        <v>2.2000000000000002</v>
      </c>
      <c r="AE451" s="2">
        <v>69.3</v>
      </c>
      <c r="AF451" s="2">
        <v>57.584699999999998</v>
      </c>
      <c r="AG451" s="2">
        <v>0.77</v>
      </c>
      <c r="AH451" s="22">
        <v>1.1000000000000001</v>
      </c>
      <c r="AI451" s="22">
        <v>72.900000000000006</v>
      </c>
      <c r="AJ451" s="22">
        <v>41.970300000000002</v>
      </c>
      <c r="AK451" s="18">
        <v>0.96</v>
      </c>
      <c r="AL451" s="18">
        <v>1.2</v>
      </c>
      <c r="AM451" s="18">
        <v>77.8</v>
      </c>
      <c r="AN451" s="2">
        <v>58.029699999999998</v>
      </c>
      <c r="AO451" s="2">
        <v>0.86</v>
      </c>
      <c r="AP451" s="2">
        <v>1.3</v>
      </c>
      <c r="AQ451" s="2">
        <v>65.900000000000006</v>
      </c>
      <c r="AR451" s="2">
        <v>10.8474</v>
      </c>
      <c r="AS451" s="2">
        <v>0.69</v>
      </c>
      <c r="AT451" s="2">
        <v>0.9</v>
      </c>
      <c r="AU451" s="2">
        <v>74.099999999999994</v>
      </c>
      <c r="AV451" s="2">
        <v>17.4559</v>
      </c>
      <c r="AW451" s="2">
        <v>1.17</v>
      </c>
      <c r="AX451" s="2">
        <v>1.6</v>
      </c>
      <c r="AY451" s="2">
        <v>74.3</v>
      </c>
      <c r="AZ451" s="2">
        <v>38.540199999999999</v>
      </c>
      <c r="BA451" s="2">
        <v>0.75</v>
      </c>
      <c r="BB451" s="2">
        <v>0.9</v>
      </c>
      <c r="BC451" s="2">
        <v>82.4</v>
      </c>
      <c r="BD451" s="2">
        <v>33.156500000000001</v>
      </c>
      <c r="BE451" s="4"/>
      <c r="BF451" s="4"/>
    </row>
    <row r="452" spans="1:58" x14ac:dyDescent="0.2">
      <c r="A452" s="29">
        <v>451</v>
      </c>
      <c r="B452" s="7" t="s">
        <v>38</v>
      </c>
      <c r="C452" s="3">
        <v>39938</v>
      </c>
      <c r="D452" s="4" t="s">
        <v>8</v>
      </c>
      <c r="E452" s="4" t="s">
        <v>165</v>
      </c>
      <c r="F452" s="5" t="s">
        <v>189</v>
      </c>
      <c r="G452" s="6">
        <v>0.91666666666666663</v>
      </c>
      <c r="H452" s="6">
        <v>0.98750000000000004</v>
      </c>
      <c r="I452" s="85">
        <f t="shared" si="7"/>
        <v>102.00000000000011</v>
      </c>
      <c r="J452" s="86">
        <f>I452*Segmentos!$D$7*(AH452%)*IF(ISNUMBER(AI452),AI452%,0)</f>
        <v>2088470.4000000025</v>
      </c>
      <c r="K452" s="86">
        <f>I452*Segmentos!$D$7*(AL452%)*IF(ISNUMBER(AM452),AM452%,0)</f>
        <v>2262768.0000000023</v>
      </c>
      <c r="L452" s="4"/>
      <c r="M452" s="2">
        <v>5.35</v>
      </c>
      <c r="N452" s="2">
        <v>25.1</v>
      </c>
      <c r="O452" s="2">
        <v>21.4</v>
      </c>
      <c r="P452" s="2">
        <v>75.242099999999994</v>
      </c>
      <c r="Q452" s="2">
        <v>4.38</v>
      </c>
      <c r="R452" s="2">
        <v>19.7</v>
      </c>
      <c r="S452" s="2">
        <v>22.3</v>
      </c>
      <c r="T452" s="2">
        <v>10.280099999999999</v>
      </c>
      <c r="U452" s="2">
        <v>4.66</v>
      </c>
      <c r="V452" s="2">
        <v>26.3</v>
      </c>
      <c r="W452" s="2">
        <v>17.7</v>
      </c>
      <c r="X452" s="2">
        <v>13.751099999999999</v>
      </c>
      <c r="Y452" s="2">
        <v>6.19</v>
      </c>
      <c r="Z452" s="2">
        <v>29.8</v>
      </c>
      <c r="AA452" s="2">
        <v>20.8</v>
      </c>
      <c r="AB452" s="2">
        <v>25.724499999999999</v>
      </c>
      <c r="AC452" s="2">
        <v>5.52</v>
      </c>
      <c r="AD452" s="2">
        <v>22.7</v>
      </c>
      <c r="AE452" s="2">
        <v>24.3</v>
      </c>
      <c r="AF452" s="2">
        <v>25.4864</v>
      </c>
      <c r="AG452" s="2">
        <v>5.13</v>
      </c>
      <c r="AH452" s="22">
        <v>26.8</v>
      </c>
      <c r="AI452" s="22">
        <v>19.100000000000001</v>
      </c>
      <c r="AJ452" s="22">
        <v>34.233199999999997</v>
      </c>
      <c r="AK452" s="18">
        <v>5.55</v>
      </c>
      <c r="AL452" s="18">
        <v>23.5</v>
      </c>
      <c r="AM452" s="18">
        <v>23.6</v>
      </c>
      <c r="AN452" s="2">
        <v>41.008899999999997</v>
      </c>
      <c r="AO452" s="2">
        <v>2.63</v>
      </c>
      <c r="AP452" s="2">
        <v>15.1</v>
      </c>
      <c r="AQ452" s="2">
        <v>17.399999999999999</v>
      </c>
      <c r="AR452" s="2">
        <v>4.0426000000000002</v>
      </c>
      <c r="AS452" s="2">
        <v>5.98</v>
      </c>
      <c r="AT452" s="2">
        <v>20.6</v>
      </c>
      <c r="AU452" s="2">
        <v>29</v>
      </c>
      <c r="AV452" s="2">
        <v>18.534199999999998</v>
      </c>
      <c r="AW452" s="2">
        <v>4.37</v>
      </c>
      <c r="AX452" s="2">
        <v>24.5</v>
      </c>
      <c r="AY452" s="2">
        <v>17.8</v>
      </c>
      <c r="AZ452" s="2">
        <v>17.673200000000001</v>
      </c>
      <c r="BA452" s="2">
        <v>6.5</v>
      </c>
      <c r="BB452" s="2">
        <v>30.9</v>
      </c>
      <c r="BC452" s="2">
        <v>21.1</v>
      </c>
      <c r="BD452" s="2">
        <v>34.991999999999997</v>
      </c>
      <c r="BE452" s="4"/>
      <c r="BF452" s="4"/>
    </row>
    <row r="453" spans="1:58" x14ac:dyDescent="0.2">
      <c r="A453" s="29">
        <v>452</v>
      </c>
      <c r="B453" s="7" t="s">
        <v>86</v>
      </c>
      <c r="C453" s="3">
        <v>39938</v>
      </c>
      <c r="D453" s="4" t="s">
        <v>17</v>
      </c>
      <c r="E453" s="4" t="s">
        <v>169</v>
      </c>
      <c r="F453" s="5" t="s">
        <v>189</v>
      </c>
      <c r="G453" s="6">
        <v>0.9145833333333333</v>
      </c>
      <c r="H453" s="6">
        <v>0.96111111111111114</v>
      </c>
      <c r="I453" s="85">
        <f t="shared" si="7"/>
        <v>67.000000000000085</v>
      </c>
      <c r="J453" s="86">
        <f>I453*Segmentos!$D$7*(AH453%)*IF(ISNUMBER(AI453),AI453%,0)</f>
        <v>115079.20000000014</v>
      </c>
      <c r="K453" s="86">
        <f>I453*Segmentos!$D$7*(AL453%)*IF(ISNUMBER(AM453),AM453%,0)</f>
        <v>144720.0000000002</v>
      </c>
      <c r="L453" s="4"/>
      <c r="M453" s="2">
        <v>0.5</v>
      </c>
      <c r="N453" s="2">
        <v>1.4</v>
      </c>
      <c r="O453" s="2">
        <v>34.6</v>
      </c>
      <c r="P453" s="2">
        <v>98.918400000000005</v>
      </c>
      <c r="Q453" s="2">
        <v>0.2</v>
      </c>
      <c r="R453" s="2">
        <v>0.2</v>
      </c>
      <c r="S453" s="2">
        <v>85.1</v>
      </c>
      <c r="T453" s="2">
        <v>6.5180999999999996</v>
      </c>
      <c r="U453" s="2">
        <v>0.02</v>
      </c>
      <c r="V453" s="2">
        <v>1</v>
      </c>
      <c r="W453" s="2">
        <v>1.5</v>
      </c>
      <c r="X453" s="2">
        <v>0.64690000000000003</v>
      </c>
      <c r="Y453" s="2">
        <v>0.26</v>
      </c>
      <c r="Z453" s="2">
        <v>0.6</v>
      </c>
      <c r="AA453" s="2">
        <v>40.1</v>
      </c>
      <c r="AB453" s="2">
        <v>15.2806</v>
      </c>
      <c r="AC453" s="2">
        <v>1.17</v>
      </c>
      <c r="AD453" s="2">
        <v>3</v>
      </c>
      <c r="AE453" s="2">
        <v>38.9</v>
      </c>
      <c r="AF453" s="2">
        <v>76.472800000000007</v>
      </c>
      <c r="AG453" s="2">
        <v>0.42</v>
      </c>
      <c r="AH453" s="22">
        <v>1.9</v>
      </c>
      <c r="AI453" s="22">
        <v>22.6</v>
      </c>
      <c r="AJ453" s="22">
        <v>39.770099999999999</v>
      </c>
      <c r="AK453" s="18">
        <v>0.56000000000000005</v>
      </c>
      <c r="AL453" s="18">
        <v>1</v>
      </c>
      <c r="AM453" s="18">
        <v>54</v>
      </c>
      <c r="AN453" s="2">
        <v>59.148299999999999</v>
      </c>
      <c r="AO453" s="2">
        <v>0.19</v>
      </c>
      <c r="AP453" s="2">
        <v>0.5</v>
      </c>
      <c r="AQ453" s="2">
        <v>38.799999999999997</v>
      </c>
      <c r="AR453" s="2">
        <v>4.1843000000000004</v>
      </c>
      <c r="AS453" s="2">
        <v>0.15</v>
      </c>
      <c r="AT453" s="2">
        <v>0.2</v>
      </c>
      <c r="AU453" s="2">
        <v>85.1</v>
      </c>
      <c r="AV453" s="2">
        <v>6.5180999999999996</v>
      </c>
      <c r="AW453" s="2">
        <v>0.2</v>
      </c>
      <c r="AX453" s="2">
        <v>0.8</v>
      </c>
      <c r="AY453" s="2">
        <v>24.9</v>
      </c>
      <c r="AZ453" s="2">
        <v>11.349500000000001</v>
      </c>
      <c r="BA453" s="2">
        <v>1.01</v>
      </c>
      <c r="BB453" s="2">
        <v>2.9</v>
      </c>
      <c r="BC453" s="2">
        <v>34.700000000000003</v>
      </c>
      <c r="BD453" s="2">
        <v>76.866500000000002</v>
      </c>
      <c r="BE453" s="4"/>
      <c r="BF453" s="4"/>
    </row>
    <row r="454" spans="1:58" x14ac:dyDescent="0.2">
      <c r="A454" s="29">
        <v>453</v>
      </c>
      <c r="B454" s="7" t="s">
        <v>14</v>
      </c>
      <c r="C454" s="3">
        <v>39938</v>
      </c>
      <c r="D454" s="4" t="s">
        <v>13</v>
      </c>
      <c r="E454" s="4" t="s">
        <v>163</v>
      </c>
      <c r="F454" s="5" t="s">
        <v>189</v>
      </c>
      <c r="G454" s="6">
        <v>0.84930555555555554</v>
      </c>
      <c r="H454" s="6">
        <v>0.875</v>
      </c>
      <c r="I454" s="85">
        <f t="shared" si="7"/>
        <v>37.000000000000028</v>
      </c>
      <c r="J454" s="86">
        <f>I454*Segmentos!$D$7*(AH454%)*IF(ISNUMBER(AI454),AI454%,0)</f>
        <v>1183260.0000000012</v>
      </c>
      <c r="K454" s="86">
        <f>I454*Segmentos!$D$7*(AL454%)*IF(ISNUMBER(AM454),AM454%,0)</f>
        <v>1364323.2000000009</v>
      </c>
      <c r="L454" s="4"/>
      <c r="M454" s="2">
        <v>8.6199999999999992</v>
      </c>
      <c r="N454" s="2">
        <v>13.1</v>
      </c>
      <c r="O454" s="2">
        <v>66</v>
      </c>
      <c r="P454" s="2">
        <v>78.930599999999998</v>
      </c>
      <c r="Q454" s="2">
        <v>6.12</v>
      </c>
      <c r="R454" s="2">
        <v>10.3</v>
      </c>
      <c r="S454" s="2">
        <v>59.2</v>
      </c>
      <c r="T454" s="2">
        <v>9.3468999999999998</v>
      </c>
      <c r="U454" s="2">
        <v>8.51</v>
      </c>
      <c r="V454" s="2">
        <v>12.1</v>
      </c>
      <c r="W454" s="2">
        <v>70</v>
      </c>
      <c r="X454" s="2">
        <v>16.332000000000001</v>
      </c>
      <c r="Y454" s="2">
        <v>8.93</v>
      </c>
      <c r="Z454" s="2">
        <v>14.1</v>
      </c>
      <c r="AA454" s="2">
        <v>63.6</v>
      </c>
      <c r="AB454" s="2">
        <v>24.1389</v>
      </c>
      <c r="AC454" s="2">
        <v>9.69</v>
      </c>
      <c r="AD454" s="2">
        <v>14.1</v>
      </c>
      <c r="AE454" s="2">
        <v>68.5</v>
      </c>
      <c r="AF454" s="2">
        <v>29.1128</v>
      </c>
      <c r="AG454" s="2">
        <v>7.98</v>
      </c>
      <c r="AH454" s="22">
        <v>12.3</v>
      </c>
      <c r="AI454" s="22">
        <v>65</v>
      </c>
      <c r="AJ454" s="22">
        <v>34.677900000000001</v>
      </c>
      <c r="AK454" s="18">
        <v>9.1999999999999993</v>
      </c>
      <c r="AL454" s="18">
        <v>13.8</v>
      </c>
      <c r="AM454" s="18">
        <v>66.8</v>
      </c>
      <c r="AN454" s="2">
        <v>44.252699999999997</v>
      </c>
      <c r="AO454" s="2">
        <v>6.41</v>
      </c>
      <c r="AP454" s="2">
        <v>11.6</v>
      </c>
      <c r="AQ454" s="2">
        <v>55.4</v>
      </c>
      <c r="AR454" s="2">
        <v>6.4153000000000002</v>
      </c>
      <c r="AS454" s="2">
        <v>8.15</v>
      </c>
      <c r="AT454" s="2">
        <v>12</v>
      </c>
      <c r="AU454" s="2">
        <v>67.599999999999994</v>
      </c>
      <c r="AV454" s="2">
        <v>16.434100000000001</v>
      </c>
      <c r="AW454" s="2">
        <v>7.86</v>
      </c>
      <c r="AX454" s="2">
        <v>12.4</v>
      </c>
      <c r="AY454" s="2">
        <v>63.3</v>
      </c>
      <c r="AZ454" s="2">
        <v>20.687200000000001</v>
      </c>
      <c r="BA454" s="2">
        <v>10.1</v>
      </c>
      <c r="BB454" s="2">
        <v>14.5</v>
      </c>
      <c r="BC454" s="2">
        <v>69.400000000000006</v>
      </c>
      <c r="BD454" s="2">
        <v>35.393999999999998</v>
      </c>
      <c r="BE454" s="4"/>
      <c r="BF454" s="4"/>
    </row>
    <row r="455" spans="1:58" x14ac:dyDescent="0.2">
      <c r="A455" s="29">
        <v>454</v>
      </c>
      <c r="B455" s="7" t="s">
        <v>10</v>
      </c>
      <c r="C455" s="3">
        <v>39938</v>
      </c>
      <c r="D455" s="4" t="s">
        <v>8</v>
      </c>
      <c r="E455" s="4" t="s">
        <v>164</v>
      </c>
      <c r="F455" s="5" t="s">
        <v>189</v>
      </c>
      <c r="G455" s="6">
        <v>0.87361111111111101</v>
      </c>
      <c r="H455" s="6">
        <v>0.91666666666666663</v>
      </c>
      <c r="I455" s="85">
        <f t="shared" si="7"/>
        <v>62.000000000000099</v>
      </c>
      <c r="J455" s="86">
        <f>I455*Segmentos!$D$7*(AH455%)*IF(ISNUMBER(AI455),AI455%,0)</f>
        <v>1393760.0000000026</v>
      </c>
      <c r="K455" s="86">
        <f>I455*Segmentos!$D$7*(AL455%)*IF(ISNUMBER(AM455),AM455%,0)</f>
        <v>1381161.6000000024</v>
      </c>
      <c r="L455" s="4"/>
      <c r="M455" s="2">
        <v>5.61</v>
      </c>
      <c r="N455" s="2">
        <v>17.7</v>
      </c>
      <c r="O455" s="2">
        <v>31.6</v>
      </c>
      <c r="P455" s="2">
        <v>90.399600000000007</v>
      </c>
      <c r="Q455" s="2">
        <v>1.3</v>
      </c>
      <c r="R455" s="2">
        <v>8</v>
      </c>
      <c r="S455" s="2">
        <v>16.399999999999999</v>
      </c>
      <c r="T455" s="2">
        <v>3.5101</v>
      </c>
      <c r="U455" s="2">
        <v>3.05</v>
      </c>
      <c r="V455" s="2">
        <v>13</v>
      </c>
      <c r="W455" s="2">
        <v>23.5</v>
      </c>
      <c r="X455" s="2">
        <v>10.3004</v>
      </c>
      <c r="Y455" s="2">
        <v>5.47</v>
      </c>
      <c r="Z455" s="2">
        <v>20.2</v>
      </c>
      <c r="AA455" s="2">
        <v>27.1</v>
      </c>
      <c r="AB455" s="2">
        <v>26.0335</v>
      </c>
      <c r="AC455" s="2">
        <v>9.5500000000000007</v>
      </c>
      <c r="AD455" s="2">
        <v>23.5</v>
      </c>
      <c r="AE455" s="2">
        <v>40.6</v>
      </c>
      <c r="AF455" s="2">
        <v>50.555500000000002</v>
      </c>
      <c r="AG455" s="2">
        <v>5.63</v>
      </c>
      <c r="AH455" s="22">
        <v>20</v>
      </c>
      <c r="AI455" s="22">
        <v>28.1</v>
      </c>
      <c r="AJ455" s="22">
        <v>43.086500000000001</v>
      </c>
      <c r="AK455" s="18">
        <v>5.58</v>
      </c>
      <c r="AL455" s="18">
        <v>15.6</v>
      </c>
      <c r="AM455" s="18">
        <v>35.700000000000003</v>
      </c>
      <c r="AN455" s="2">
        <v>47.313000000000002</v>
      </c>
      <c r="AO455" s="2">
        <v>2.41</v>
      </c>
      <c r="AP455" s="2">
        <v>10.6</v>
      </c>
      <c r="AQ455" s="2">
        <v>22.8</v>
      </c>
      <c r="AR455" s="2">
        <v>4.25</v>
      </c>
      <c r="AS455" s="2">
        <v>2.97</v>
      </c>
      <c r="AT455" s="2">
        <v>12.3</v>
      </c>
      <c r="AU455" s="2">
        <v>24.2</v>
      </c>
      <c r="AV455" s="2">
        <v>10.5585</v>
      </c>
      <c r="AW455" s="2">
        <v>5.82</v>
      </c>
      <c r="AX455" s="2">
        <v>18</v>
      </c>
      <c r="AY455" s="2">
        <v>32.299999999999997</v>
      </c>
      <c r="AZ455" s="2">
        <v>26.968699999999998</v>
      </c>
      <c r="BA455" s="2">
        <v>7.87</v>
      </c>
      <c r="BB455" s="2">
        <v>22.7</v>
      </c>
      <c r="BC455" s="2">
        <v>34.700000000000003</v>
      </c>
      <c r="BD455" s="2">
        <v>48.622300000000003</v>
      </c>
      <c r="BE455" s="4"/>
      <c r="BF455" s="4"/>
    </row>
    <row r="456" spans="1:58" x14ac:dyDescent="0.2">
      <c r="A456" s="29">
        <v>455</v>
      </c>
      <c r="B456" s="7" t="s">
        <v>89</v>
      </c>
      <c r="C456" s="3">
        <v>39938</v>
      </c>
      <c r="D456" s="4" t="s">
        <v>28</v>
      </c>
      <c r="E456" s="4" t="s">
        <v>169</v>
      </c>
      <c r="F456" s="5" t="s">
        <v>189</v>
      </c>
      <c r="G456" s="6">
        <v>0.84236111111111101</v>
      </c>
      <c r="H456" s="6">
        <v>0.87708333333333333</v>
      </c>
      <c r="I456" s="85">
        <f t="shared" si="7"/>
        <v>50.000000000000142</v>
      </c>
      <c r="J456" s="86">
        <f>I456*Segmentos!$D$7*(AH456%)*IF(ISNUMBER(AI456),AI456%,0)</f>
        <v>73500.000000000204</v>
      </c>
      <c r="K456" s="86">
        <f>I456*Segmentos!$D$7*(AL456%)*IF(ISNUMBER(AM456),AM456%,0)</f>
        <v>127400.00000000036</v>
      </c>
      <c r="L456" s="4"/>
      <c r="M456" s="2">
        <v>0.51</v>
      </c>
      <c r="N456" s="2">
        <v>2.5</v>
      </c>
      <c r="O456" s="2">
        <v>19.899999999999999</v>
      </c>
      <c r="P456" s="2">
        <v>92.1387</v>
      </c>
      <c r="Q456" s="2">
        <v>0.09</v>
      </c>
      <c r="R456" s="2">
        <v>1.9</v>
      </c>
      <c r="S456" s="2">
        <v>4.5</v>
      </c>
      <c r="T456" s="2">
        <v>2.6726000000000001</v>
      </c>
      <c r="U456" s="2">
        <v>0.12</v>
      </c>
      <c r="V456" s="2">
        <v>1.9</v>
      </c>
      <c r="W456" s="2">
        <v>6.2</v>
      </c>
      <c r="X456" s="2">
        <v>4.5362999999999998</v>
      </c>
      <c r="Y456" s="2">
        <v>0.66</v>
      </c>
      <c r="Z456" s="2">
        <v>2.2999999999999998</v>
      </c>
      <c r="AA456" s="2">
        <v>28.7</v>
      </c>
      <c r="AB456" s="2">
        <v>35.366500000000002</v>
      </c>
      <c r="AC456" s="2">
        <v>0.83</v>
      </c>
      <c r="AD456" s="2">
        <v>3.5</v>
      </c>
      <c r="AE456" s="2">
        <v>24</v>
      </c>
      <c r="AF456" s="2">
        <v>49.563299999999998</v>
      </c>
      <c r="AG456" s="2">
        <v>0.36</v>
      </c>
      <c r="AH456" s="22">
        <v>2.5</v>
      </c>
      <c r="AI456" s="22">
        <v>14.7</v>
      </c>
      <c r="AJ456" s="22">
        <v>31.278500000000001</v>
      </c>
      <c r="AK456" s="18">
        <v>0.64</v>
      </c>
      <c r="AL456" s="18">
        <v>2.6</v>
      </c>
      <c r="AM456" s="18">
        <v>24.5</v>
      </c>
      <c r="AN456" s="2">
        <v>60.860199999999999</v>
      </c>
      <c r="AO456" s="2">
        <v>0.53</v>
      </c>
      <c r="AP456" s="2">
        <v>1.5</v>
      </c>
      <c r="AQ456" s="2">
        <v>36.6</v>
      </c>
      <c r="AR456" s="2">
        <v>10.5976</v>
      </c>
      <c r="AS456" s="2">
        <v>0.28999999999999998</v>
      </c>
      <c r="AT456" s="2">
        <v>2.8</v>
      </c>
      <c r="AU456" s="2">
        <v>10.4</v>
      </c>
      <c r="AV456" s="2">
        <v>11.7834</v>
      </c>
      <c r="AW456" s="2">
        <v>0.39</v>
      </c>
      <c r="AX456" s="2">
        <v>1.9</v>
      </c>
      <c r="AY456" s="2">
        <v>20.5</v>
      </c>
      <c r="AZ456" s="2">
        <v>20.208600000000001</v>
      </c>
      <c r="BA456" s="2">
        <v>0.71</v>
      </c>
      <c r="BB456" s="2">
        <v>3.2</v>
      </c>
      <c r="BC456" s="2">
        <v>22.4</v>
      </c>
      <c r="BD456" s="2">
        <v>49.549100000000003</v>
      </c>
      <c r="BE456" s="4"/>
      <c r="BF456" s="4"/>
    </row>
    <row r="457" spans="1:58" x14ac:dyDescent="0.2">
      <c r="A457" s="29">
        <v>456</v>
      </c>
      <c r="B457" s="7" t="s">
        <v>83</v>
      </c>
      <c r="C457" s="3">
        <v>39938</v>
      </c>
      <c r="D457" s="4" t="s">
        <v>21</v>
      </c>
      <c r="E457" s="4" t="s">
        <v>170</v>
      </c>
      <c r="F457" s="5" t="s">
        <v>189</v>
      </c>
      <c r="G457" s="6">
        <v>0.875</v>
      </c>
      <c r="H457" s="6">
        <v>0.88888888888888884</v>
      </c>
      <c r="I457" s="85">
        <f t="shared" si="7"/>
        <v>19.999999999999929</v>
      </c>
      <c r="J457" s="86">
        <f>I457*Segmentos!$D$7*(AH457%)*IF(ISNUMBER(AI457),AI457%,0)</f>
        <v>46319.999999999833</v>
      </c>
      <c r="K457" s="86">
        <f>I457*Segmentos!$D$7*(AL457%)*IF(ISNUMBER(AM457),AM457%,0)</f>
        <v>43887.999999999847</v>
      </c>
      <c r="L457" s="4"/>
      <c r="M457" s="2">
        <v>0.56999999999999995</v>
      </c>
      <c r="N457" s="2">
        <v>1.4</v>
      </c>
      <c r="O457" s="2">
        <v>40.299999999999997</v>
      </c>
      <c r="P457" s="2">
        <v>64.391099999999994</v>
      </c>
      <c r="Q457" s="2">
        <v>0.4</v>
      </c>
      <c r="R457" s="2">
        <v>0.6</v>
      </c>
      <c r="S457" s="2">
        <v>63.6</v>
      </c>
      <c r="T457" s="2">
        <v>7.6178999999999997</v>
      </c>
      <c r="U457" s="2">
        <v>0.63</v>
      </c>
      <c r="V457" s="2">
        <v>1.2</v>
      </c>
      <c r="W457" s="2">
        <v>51.5</v>
      </c>
      <c r="X457" s="2">
        <v>15.007199999999999</v>
      </c>
      <c r="Y457" s="2">
        <v>1.08</v>
      </c>
      <c r="Z457" s="2">
        <v>1.9</v>
      </c>
      <c r="AA457" s="2">
        <v>55.3</v>
      </c>
      <c r="AB457" s="2">
        <v>36.161900000000003</v>
      </c>
      <c r="AC457" s="2">
        <v>0.15</v>
      </c>
      <c r="AD457" s="2">
        <v>1.4</v>
      </c>
      <c r="AE457" s="2">
        <v>10.5</v>
      </c>
      <c r="AF457" s="2">
        <v>5.6040999999999999</v>
      </c>
      <c r="AG457" s="2">
        <v>0.59</v>
      </c>
      <c r="AH457" s="22">
        <v>1.5</v>
      </c>
      <c r="AI457" s="22">
        <v>38.6</v>
      </c>
      <c r="AJ457" s="22">
        <v>32.035699999999999</v>
      </c>
      <c r="AK457" s="18">
        <v>0.54</v>
      </c>
      <c r="AL457" s="18">
        <v>1.3</v>
      </c>
      <c r="AM457" s="18">
        <v>42.2</v>
      </c>
      <c r="AN457" s="2">
        <v>32.355499999999999</v>
      </c>
      <c r="AO457" s="2">
        <v>0.08</v>
      </c>
      <c r="AP457" s="2">
        <v>0.8</v>
      </c>
      <c r="AQ457" s="2">
        <v>10</v>
      </c>
      <c r="AR457" s="2">
        <v>1.0144</v>
      </c>
      <c r="AS457" s="2">
        <v>0.04</v>
      </c>
      <c r="AT457" s="2">
        <v>0.4</v>
      </c>
      <c r="AU457" s="2">
        <v>10</v>
      </c>
      <c r="AV457" s="2">
        <v>1.1246</v>
      </c>
      <c r="AW457" s="2">
        <v>1.29</v>
      </c>
      <c r="AX457" s="2">
        <v>2.8</v>
      </c>
      <c r="AY457" s="2">
        <v>46.7</v>
      </c>
      <c r="AZ457" s="2">
        <v>42.033099999999997</v>
      </c>
      <c r="BA457" s="2">
        <v>0.46</v>
      </c>
      <c r="BB457" s="2">
        <v>1.1000000000000001</v>
      </c>
      <c r="BC457" s="2">
        <v>41.9</v>
      </c>
      <c r="BD457" s="2">
        <v>20.219100000000001</v>
      </c>
      <c r="BE457" s="4"/>
      <c r="BF457" s="4"/>
    </row>
    <row r="458" spans="1:58" x14ac:dyDescent="0.2">
      <c r="A458" s="29">
        <v>457</v>
      </c>
      <c r="B458" s="7" t="s">
        <v>80</v>
      </c>
      <c r="C458" s="3">
        <v>39938</v>
      </c>
      <c r="D458" s="4" t="s">
        <v>3</v>
      </c>
      <c r="E458" s="4" t="s">
        <v>167</v>
      </c>
      <c r="F458" s="5" t="s">
        <v>189</v>
      </c>
      <c r="G458" s="6">
        <v>0.91736111111111107</v>
      </c>
      <c r="H458" s="6">
        <v>0.9902777777777777</v>
      </c>
      <c r="I458" s="85">
        <f t="shared" si="7"/>
        <v>104.99999999999994</v>
      </c>
      <c r="J458" s="86">
        <f>I458*Segmentos!$D$7*(AH458%)*IF(ISNUMBER(AI458),AI458%,0)</f>
        <v>3697847.9999999981</v>
      </c>
      <c r="K458" s="86">
        <f>I458*Segmentos!$D$7*(AL458%)*IF(ISNUMBER(AM458),AM458%,0)</f>
        <v>2844827.9999999981</v>
      </c>
      <c r="L458" s="4"/>
      <c r="M458" s="2">
        <v>7.75</v>
      </c>
      <c r="N458" s="2">
        <v>24.3</v>
      </c>
      <c r="O458" s="2">
        <v>31.9</v>
      </c>
      <c r="P458" s="2">
        <v>91.471400000000003</v>
      </c>
      <c r="Q458" s="2">
        <v>3.6</v>
      </c>
      <c r="R458" s="2">
        <v>16</v>
      </c>
      <c r="S458" s="2">
        <v>22.6</v>
      </c>
      <c r="T458" s="2">
        <v>7.0978000000000003</v>
      </c>
      <c r="U458" s="2">
        <v>9.26</v>
      </c>
      <c r="V458" s="2">
        <v>25.1</v>
      </c>
      <c r="W458" s="2">
        <v>36.9</v>
      </c>
      <c r="X458" s="2">
        <v>22.929600000000001</v>
      </c>
      <c r="Y458" s="2">
        <v>6.74</v>
      </c>
      <c r="Z458" s="2">
        <v>24.3</v>
      </c>
      <c r="AA458" s="2">
        <v>27.7</v>
      </c>
      <c r="AB458" s="2">
        <v>23.508299999999998</v>
      </c>
      <c r="AC458" s="2">
        <v>9.7899999999999991</v>
      </c>
      <c r="AD458" s="2">
        <v>28</v>
      </c>
      <c r="AE458" s="2">
        <v>34.9</v>
      </c>
      <c r="AF458" s="2">
        <v>37.9358</v>
      </c>
      <c r="AG458" s="2">
        <v>8.82</v>
      </c>
      <c r="AH458" s="22">
        <v>27.6</v>
      </c>
      <c r="AI458" s="22">
        <v>31.9</v>
      </c>
      <c r="AJ458" s="22">
        <v>49.426000000000002</v>
      </c>
      <c r="AK458" s="18">
        <v>6.77</v>
      </c>
      <c r="AL458" s="18">
        <v>21.3</v>
      </c>
      <c r="AM458" s="18">
        <v>31.8</v>
      </c>
      <c r="AN458" s="2">
        <v>42.045400000000001</v>
      </c>
      <c r="AO458" s="2">
        <v>1.98</v>
      </c>
      <c r="AP458" s="2">
        <v>13.3</v>
      </c>
      <c r="AQ458" s="2">
        <v>15</v>
      </c>
      <c r="AR458" s="2">
        <v>2.5609999999999999</v>
      </c>
      <c r="AS458" s="2">
        <v>4.26</v>
      </c>
      <c r="AT458" s="2">
        <v>17.399999999999999</v>
      </c>
      <c r="AU458" s="2">
        <v>24.4</v>
      </c>
      <c r="AV458" s="2">
        <v>11.080299999999999</v>
      </c>
      <c r="AW458" s="2">
        <v>7.68</v>
      </c>
      <c r="AX458" s="2">
        <v>24.2</v>
      </c>
      <c r="AY458" s="2">
        <v>31.7</v>
      </c>
      <c r="AZ458" s="2">
        <v>26.063700000000001</v>
      </c>
      <c r="BA458" s="2">
        <v>11.45</v>
      </c>
      <c r="BB458" s="2">
        <v>31.4</v>
      </c>
      <c r="BC458" s="2">
        <v>36.4</v>
      </c>
      <c r="BD458" s="2">
        <v>51.766300000000001</v>
      </c>
      <c r="BE458" s="4"/>
      <c r="BF458" s="4"/>
    </row>
    <row r="459" spans="1:58" x14ac:dyDescent="0.2">
      <c r="A459" s="29">
        <v>458</v>
      </c>
      <c r="B459" s="7" t="s">
        <v>23</v>
      </c>
      <c r="C459" s="3">
        <v>39938</v>
      </c>
      <c r="D459" s="4" t="s">
        <v>21</v>
      </c>
      <c r="E459" s="4" t="s">
        <v>170</v>
      </c>
      <c r="F459" s="5" t="s">
        <v>189</v>
      </c>
      <c r="G459" s="6">
        <v>0.90625</v>
      </c>
      <c r="H459" s="6">
        <v>0.91874999999999996</v>
      </c>
      <c r="I459" s="85">
        <f t="shared" si="7"/>
        <v>17.999999999999936</v>
      </c>
      <c r="J459" s="86">
        <f>I459*Segmentos!$D$7*(AH459%)*IF(ISNUMBER(AI459),AI459%,0)</f>
        <v>25516.799999999908</v>
      </c>
      <c r="K459" s="86">
        <f>I459*Segmentos!$D$7*(AL459%)*IF(ISNUMBER(AM459),AM459%,0)</f>
        <v>51292.799999999821</v>
      </c>
      <c r="L459" s="4"/>
      <c r="M459" s="2">
        <v>0.55000000000000004</v>
      </c>
      <c r="N459" s="2">
        <v>0.9</v>
      </c>
      <c r="O459" s="2">
        <v>62.2</v>
      </c>
      <c r="P459" s="2">
        <v>55.469700000000003</v>
      </c>
      <c r="Q459" s="2">
        <v>0.45</v>
      </c>
      <c r="R459" s="2">
        <v>0.8</v>
      </c>
      <c r="S459" s="2">
        <v>56.3</v>
      </c>
      <c r="T459" s="2">
        <v>7.6208999999999998</v>
      </c>
      <c r="U459" s="2">
        <v>0.69</v>
      </c>
      <c r="V459" s="2">
        <v>1</v>
      </c>
      <c r="W459" s="2">
        <v>67.3</v>
      </c>
      <c r="X459" s="2">
        <v>14.816800000000001</v>
      </c>
      <c r="Y459" s="2">
        <v>0.62</v>
      </c>
      <c r="Z459" s="2">
        <v>0.9</v>
      </c>
      <c r="AA459" s="2">
        <v>67.3</v>
      </c>
      <c r="AB459" s="2">
        <v>18.650400000000001</v>
      </c>
      <c r="AC459" s="2">
        <v>0.43</v>
      </c>
      <c r="AD459" s="2">
        <v>0.8</v>
      </c>
      <c r="AE459" s="2">
        <v>55.6</v>
      </c>
      <c r="AF459" s="2">
        <v>14.381500000000001</v>
      </c>
      <c r="AG459" s="2">
        <v>0.36</v>
      </c>
      <c r="AH459" s="22">
        <v>0.4</v>
      </c>
      <c r="AI459" s="22">
        <v>88.6</v>
      </c>
      <c r="AJ459" s="22">
        <v>17.284300000000002</v>
      </c>
      <c r="AK459" s="18">
        <v>0.71</v>
      </c>
      <c r="AL459" s="18">
        <v>1.3</v>
      </c>
      <c r="AM459" s="18">
        <v>54.8</v>
      </c>
      <c r="AN459" s="2">
        <v>38.185299999999998</v>
      </c>
      <c r="AO459" s="2">
        <v>0.02</v>
      </c>
      <c r="AP459" s="2">
        <v>0.3</v>
      </c>
      <c r="AQ459" s="2">
        <v>5.6</v>
      </c>
      <c r="AR459" s="2">
        <v>0.20680000000000001</v>
      </c>
      <c r="AS459" s="2">
        <v>0.21</v>
      </c>
      <c r="AT459" s="2">
        <v>0.3</v>
      </c>
      <c r="AU459" s="2">
        <v>77.8</v>
      </c>
      <c r="AV459" s="2">
        <v>4.6985999999999999</v>
      </c>
      <c r="AW459" s="2">
        <v>0.62</v>
      </c>
      <c r="AX459" s="2">
        <v>0.9</v>
      </c>
      <c r="AY459" s="2">
        <v>69.7</v>
      </c>
      <c r="AZ459" s="2">
        <v>18.208200000000001</v>
      </c>
      <c r="BA459" s="2">
        <v>0.83</v>
      </c>
      <c r="BB459" s="2">
        <v>1.4</v>
      </c>
      <c r="BC459" s="2">
        <v>60.8</v>
      </c>
      <c r="BD459" s="2">
        <v>32.356099999999998</v>
      </c>
      <c r="BE459" s="4"/>
      <c r="BF459" s="4"/>
    </row>
    <row r="460" spans="1:58" x14ac:dyDescent="0.2">
      <c r="A460" s="29">
        <v>459</v>
      </c>
      <c r="B460" s="7" t="s">
        <v>25</v>
      </c>
      <c r="C460" s="3">
        <v>39938</v>
      </c>
      <c r="D460" s="4" t="s">
        <v>21</v>
      </c>
      <c r="E460" s="4" t="s">
        <v>171</v>
      </c>
      <c r="F460" s="5" t="s">
        <v>189</v>
      </c>
      <c r="G460" s="6">
        <v>0.8965277777777777</v>
      </c>
      <c r="H460" s="6">
        <v>0.8979166666666667</v>
      </c>
      <c r="I460" s="85">
        <f t="shared" si="7"/>
        <v>2.0000000000001528</v>
      </c>
      <c r="J460" s="86">
        <f>I460*Segmentos!$D$7*(AH460%)*IF(ISNUMBER(AI460),AI460%,0)</f>
        <v>4000.0000000003056</v>
      </c>
      <c r="K460" s="86">
        <f>I460*Segmentos!$D$7*(AL460%)*IF(ISNUMBER(AM460),AM460%,0)</f>
        <v>4800.0000000003665</v>
      </c>
      <c r="L460" s="4"/>
      <c r="M460" s="2">
        <v>0.52</v>
      </c>
      <c r="N460" s="2">
        <v>0.5</v>
      </c>
      <c r="O460" s="2">
        <v>100</v>
      </c>
      <c r="P460" s="2">
        <v>57.866900000000001</v>
      </c>
      <c r="Q460" s="2">
        <v>0.23</v>
      </c>
      <c r="R460" s="2">
        <v>0.2</v>
      </c>
      <c r="S460" s="2">
        <v>100</v>
      </c>
      <c r="T460" s="2">
        <v>4.1802000000000001</v>
      </c>
      <c r="U460" s="2">
        <v>0.71</v>
      </c>
      <c r="V460" s="2">
        <v>0.7</v>
      </c>
      <c r="W460" s="2">
        <v>100</v>
      </c>
      <c r="X460" s="2">
        <v>16.4895</v>
      </c>
      <c r="Y460" s="2">
        <v>0.68</v>
      </c>
      <c r="Z460" s="2">
        <v>0.7</v>
      </c>
      <c r="AA460" s="2">
        <v>100</v>
      </c>
      <c r="AB460" s="2">
        <v>22.3767</v>
      </c>
      <c r="AC460" s="2">
        <v>0.41</v>
      </c>
      <c r="AD460" s="2">
        <v>0.4</v>
      </c>
      <c r="AE460" s="2">
        <v>100</v>
      </c>
      <c r="AF460" s="2">
        <v>14.820499999999999</v>
      </c>
      <c r="AG460" s="2">
        <v>0.48</v>
      </c>
      <c r="AH460" s="22">
        <v>0.5</v>
      </c>
      <c r="AI460" s="22">
        <v>100</v>
      </c>
      <c r="AJ460" s="22">
        <v>25.5169</v>
      </c>
      <c r="AK460" s="18">
        <v>0.55000000000000004</v>
      </c>
      <c r="AL460" s="18">
        <v>0.6</v>
      </c>
      <c r="AM460" s="18">
        <v>100</v>
      </c>
      <c r="AN460" s="2">
        <v>32.35</v>
      </c>
      <c r="AO460" s="2">
        <v>7.0000000000000007E-2</v>
      </c>
      <c r="AP460" s="2">
        <v>0.1</v>
      </c>
      <c r="AQ460" s="2">
        <v>100</v>
      </c>
      <c r="AR460" s="2">
        <v>0.90890000000000004</v>
      </c>
      <c r="AS460" s="2">
        <v>0.18</v>
      </c>
      <c r="AT460" s="2">
        <v>0.2</v>
      </c>
      <c r="AU460" s="2">
        <v>100</v>
      </c>
      <c r="AV460" s="2">
        <v>4.3936999999999999</v>
      </c>
      <c r="AW460" s="2">
        <v>0.74</v>
      </c>
      <c r="AX460" s="2">
        <v>0.7</v>
      </c>
      <c r="AY460" s="2">
        <v>100</v>
      </c>
      <c r="AZ460" s="2">
        <v>23.4877</v>
      </c>
      <c r="BA460" s="2">
        <v>0.68</v>
      </c>
      <c r="BB460" s="2">
        <v>0.7</v>
      </c>
      <c r="BC460" s="2">
        <v>100</v>
      </c>
      <c r="BD460" s="2">
        <v>29.076499999999999</v>
      </c>
      <c r="BE460" s="4"/>
      <c r="BF460" s="4"/>
    </row>
    <row r="461" spans="1:58" x14ac:dyDescent="0.2">
      <c r="A461" s="29">
        <v>460</v>
      </c>
      <c r="B461" s="7" t="s">
        <v>32</v>
      </c>
      <c r="C461" s="3">
        <v>39938</v>
      </c>
      <c r="D461" s="4" t="s">
        <v>28</v>
      </c>
      <c r="E461" s="4" t="s">
        <v>164</v>
      </c>
      <c r="F461" s="5" t="s">
        <v>189</v>
      </c>
      <c r="G461" s="6">
        <v>0.91388888888888886</v>
      </c>
      <c r="H461" s="6">
        <v>0.91666666666666663</v>
      </c>
      <c r="I461" s="85">
        <f t="shared" si="7"/>
        <v>3.9999999999999858</v>
      </c>
      <c r="J461" s="86">
        <f>I461*Segmentos!$D$7*(AH461%)*IF(ISNUMBER(AI461),AI461%,0)</f>
        <v>8971.1999999999698</v>
      </c>
      <c r="K461" s="86">
        <f>I461*Segmentos!$D$7*(AL461%)*IF(ISNUMBER(AM461),AM461%,0)</f>
        <v>11276.799999999961</v>
      </c>
      <c r="L461" s="4"/>
      <c r="M461" s="2">
        <v>0.65</v>
      </c>
      <c r="N461" s="2">
        <v>0.9</v>
      </c>
      <c r="O461" s="2">
        <v>75.5</v>
      </c>
      <c r="P461" s="2">
        <v>91.212400000000002</v>
      </c>
      <c r="Q461" s="2">
        <v>0</v>
      </c>
      <c r="R461" s="2">
        <v>0</v>
      </c>
      <c r="S461" s="8" t="s">
        <v>577</v>
      </c>
      <c r="T461" s="2">
        <v>0</v>
      </c>
      <c r="U461" s="2">
        <v>0.32</v>
      </c>
      <c r="V461" s="2">
        <v>0.3</v>
      </c>
      <c r="W461" s="2">
        <v>100</v>
      </c>
      <c r="X461" s="2">
        <v>9.2829999999999995</v>
      </c>
      <c r="Y461" s="2">
        <v>0.18</v>
      </c>
      <c r="Z461" s="2">
        <v>0.2</v>
      </c>
      <c r="AA461" s="2">
        <v>86.3</v>
      </c>
      <c r="AB461" s="2">
        <v>7.4588000000000001</v>
      </c>
      <c r="AC461" s="2">
        <v>1.62</v>
      </c>
      <c r="AD461" s="2">
        <v>2.2000000000000002</v>
      </c>
      <c r="AE461" s="2">
        <v>72.400000000000006</v>
      </c>
      <c r="AF461" s="2">
        <v>74.470500000000001</v>
      </c>
      <c r="AG461" s="2">
        <v>0.55000000000000004</v>
      </c>
      <c r="AH461" s="22">
        <v>0.9</v>
      </c>
      <c r="AI461" s="22">
        <v>62.3</v>
      </c>
      <c r="AJ461" s="22">
        <v>36.665500000000002</v>
      </c>
      <c r="AK461" s="18">
        <v>0.74</v>
      </c>
      <c r="AL461" s="18">
        <v>0.8</v>
      </c>
      <c r="AM461" s="18">
        <v>88.1</v>
      </c>
      <c r="AN461" s="2">
        <v>54.546799999999998</v>
      </c>
      <c r="AO461" s="2">
        <v>0.52</v>
      </c>
      <c r="AP461" s="2">
        <v>0.8</v>
      </c>
      <c r="AQ461" s="2">
        <v>62.5</v>
      </c>
      <c r="AR461" s="2">
        <v>7.9410999999999996</v>
      </c>
      <c r="AS461" s="2">
        <v>0.41</v>
      </c>
      <c r="AT461" s="2">
        <v>0.5</v>
      </c>
      <c r="AU461" s="2">
        <v>82.3</v>
      </c>
      <c r="AV461" s="2">
        <v>12.6937</v>
      </c>
      <c r="AW461" s="2">
        <v>0.56000000000000005</v>
      </c>
      <c r="AX461" s="2">
        <v>1.1000000000000001</v>
      </c>
      <c r="AY461" s="2">
        <v>53.5</v>
      </c>
      <c r="AZ461" s="2">
        <v>22.677199999999999</v>
      </c>
      <c r="BA461" s="2">
        <v>0.89</v>
      </c>
      <c r="BB461" s="2">
        <v>0.9</v>
      </c>
      <c r="BC461" s="2">
        <v>95.3</v>
      </c>
      <c r="BD461" s="2">
        <v>47.900399999999998</v>
      </c>
      <c r="BE461" s="4"/>
      <c r="BF461" s="4"/>
    </row>
    <row r="462" spans="1:58" x14ac:dyDescent="0.2">
      <c r="A462" s="29">
        <v>461</v>
      </c>
      <c r="B462" s="7" t="s">
        <v>19</v>
      </c>
      <c r="C462" s="3">
        <v>39938</v>
      </c>
      <c r="D462" s="4" t="s">
        <v>17</v>
      </c>
      <c r="E462" s="4" t="s">
        <v>166</v>
      </c>
      <c r="F462" s="5" t="s">
        <v>189</v>
      </c>
      <c r="G462" s="6">
        <v>0.91319444444444453</v>
      </c>
      <c r="H462" s="6">
        <v>0.9145833333333333</v>
      </c>
      <c r="I462" s="85">
        <f t="shared" si="7"/>
        <v>1.999999999999833</v>
      </c>
      <c r="J462" s="86">
        <f>I462*Segmentos!$D$7*(AH462%)*IF(ISNUMBER(AI462),AI462%,0)</f>
        <v>3199.9999999997326</v>
      </c>
      <c r="K462" s="86">
        <f>I462*Segmentos!$D$7*(AL462%)*IF(ISNUMBER(AM462),AM462%,0)</f>
        <v>0</v>
      </c>
      <c r="L462" s="4"/>
      <c r="M462" s="2">
        <v>0.19</v>
      </c>
      <c r="N462" s="2">
        <v>0.2</v>
      </c>
      <c r="O462" s="2">
        <v>100</v>
      </c>
      <c r="P462" s="2">
        <v>100</v>
      </c>
      <c r="Q462" s="2">
        <v>0</v>
      </c>
      <c r="R462" s="2">
        <v>0</v>
      </c>
      <c r="S462" s="8" t="s">
        <v>577</v>
      </c>
      <c r="T462" s="2">
        <v>0</v>
      </c>
      <c r="U462" s="2">
        <v>0</v>
      </c>
      <c r="V462" s="2">
        <v>0</v>
      </c>
      <c r="W462" s="8" t="s">
        <v>577</v>
      </c>
      <c r="X462" s="2">
        <v>0</v>
      </c>
      <c r="Y462" s="2">
        <v>0.19</v>
      </c>
      <c r="Z462" s="2">
        <v>0.2</v>
      </c>
      <c r="AA462" s="2">
        <v>100</v>
      </c>
      <c r="AB462" s="2">
        <v>30.489599999999999</v>
      </c>
      <c r="AC462" s="2">
        <v>0.39</v>
      </c>
      <c r="AD462" s="2">
        <v>0.4</v>
      </c>
      <c r="AE462" s="2">
        <v>100</v>
      </c>
      <c r="AF462" s="2">
        <v>69.510400000000004</v>
      </c>
      <c r="AG462" s="2">
        <v>0.39</v>
      </c>
      <c r="AH462" s="22">
        <v>0.4</v>
      </c>
      <c r="AI462" s="22">
        <v>100</v>
      </c>
      <c r="AJ462" s="22">
        <v>100</v>
      </c>
      <c r="AK462" s="18">
        <v>0</v>
      </c>
      <c r="AL462" s="18">
        <v>0</v>
      </c>
      <c r="AM462" s="19" t="s">
        <v>577</v>
      </c>
      <c r="AN462" s="2">
        <v>0</v>
      </c>
      <c r="AO462" s="2">
        <v>0</v>
      </c>
      <c r="AP462" s="2">
        <v>0</v>
      </c>
      <c r="AQ462" s="8" t="s">
        <v>577</v>
      </c>
      <c r="AR462" s="2">
        <v>0</v>
      </c>
      <c r="AS462" s="2">
        <v>0</v>
      </c>
      <c r="AT462" s="2">
        <v>0</v>
      </c>
      <c r="AU462" s="8" t="s">
        <v>577</v>
      </c>
      <c r="AV462" s="2">
        <v>0</v>
      </c>
      <c r="AW462" s="2">
        <v>0.2</v>
      </c>
      <c r="AX462" s="2">
        <v>0.2</v>
      </c>
      <c r="AY462" s="2">
        <v>100</v>
      </c>
      <c r="AZ462" s="2">
        <v>30.489599999999999</v>
      </c>
      <c r="BA462" s="2">
        <v>0.34</v>
      </c>
      <c r="BB462" s="2">
        <v>0.3</v>
      </c>
      <c r="BC462" s="2">
        <v>100</v>
      </c>
      <c r="BD462" s="2">
        <v>69.510400000000004</v>
      </c>
      <c r="BE462" s="4"/>
      <c r="BF462" s="4"/>
    </row>
    <row r="463" spans="1:58" x14ac:dyDescent="0.2">
      <c r="A463" s="29">
        <v>462</v>
      </c>
      <c r="B463" s="7" t="s">
        <v>2</v>
      </c>
      <c r="C463" s="3">
        <v>39938</v>
      </c>
      <c r="D463" s="4" t="s">
        <v>0</v>
      </c>
      <c r="E463" s="4" t="s">
        <v>164</v>
      </c>
      <c r="F463" s="5" t="s">
        <v>189</v>
      </c>
      <c r="G463" s="6">
        <v>0.88402777777777775</v>
      </c>
      <c r="H463" s="6">
        <v>0.9291666666666667</v>
      </c>
      <c r="I463" s="85">
        <f t="shared" si="7"/>
        <v>65.000000000000085</v>
      </c>
      <c r="J463" s="86">
        <f>I463*Segmentos!$D$7*(AH463%)*IF(ISNUMBER(AI463),AI463%,0)</f>
        <v>1453296.0000000016</v>
      </c>
      <c r="K463" s="86">
        <f>I463*Segmentos!$D$7*(AL463%)*IF(ISNUMBER(AM463),AM463%,0)</f>
        <v>1691066.0000000023</v>
      </c>
      <c r="L463" s="4"/>
      <c r="M463" s="2">
        <v>6.06</v>
      </c>
      <c r="N463" s="2">
        <v>19.8</v>
      </c>
      <c r="O463" s="2">
        <v>30.6</v>
      </c>
      <c r="P463" s="2">
        <v>87.583799999999997</v>
      </c>
      <c r="Q463" s="2">
        <v>4.22</v>
      </c>
      <c r="R463" s="2">
        <v>13.3</v>
      </c>
      <c r="S463" s="2">
        <v>31.6</v>
      </c>
      <c r="T463" s="2">
        <v>10.1653</v>
      </c>
      <c r="U463" s="2">
        <v>5.59</v>
      </c>
      <c r="V463" s="2">
        <v>18.3</v>
      </c>
      <c r="W463" s="2">
        <v>30.5</v>
      </c>
      <c r="X463" s="2">
        <v>16.925599999999999</v>
      </c>
      <c r="Y463" s="2">
        <v>5.66</v>
      </c>
      <c r="Z463" s="2">
        <v>22.4</v>
      </c>
      <c r="AA463" s="2">
        <v>25.2</v>
      </c>
      <c r="AB463" s="2">
        <v>24.1312</v>
      </c>
      <c r="AC463" s="2">
        <v>7.67</v>
      </c>
      <c r="AD463" s="2">
        <v>21.7</v>
      </c>
      <c r="AE463" s="2">
        <v>35.4</v>
      </c>
      <c r="AF463" s="2">
        <v>36.361699999999999</v>
      </c>
      <c r="AG463" s="2">
        <v>5.58</v>
      </c>
      <c r="AH463" s="22">
        <v>20.399999999999999</v>
      </c>
      <c r="AI463" s="22">
        <v>27.4</v>
      </c>
      <c r="AJ463" s="22">
        <v>38.223199999999999</v>
      </c>
      <c r="AK463" s="18">
        <v>6.5</v>
      </c>
      <c r="AL463" s="18">
        <v>19.3</v>
      </c>
      <c r="AM463" s="18">
        <v>33.700000000000003</v>
      </c>
      <c r="AN463" s="2">
        <v>49.360599999999998</v>
      </c>
      <c r="AO463" s="2">
        <v>5.45</v>
      </c>
      <c r="AP463" s="2">
        <v>16.8</v>
      </c>
      <c r="AQ463" s="2">
        <v>32.5</v>
      </c>
      <c r="AR463" s="2">
        <v>8.6105</v>
      </c>
      <c r="AS463" s="2">
        <v>8.84</v>
      </c>
      <c r="AT463" s="2">
        <v>21.8</v>
      </c>
      <c r="AU463" s="2">
        <v>40.5</v>
      </c>
      <c r="AV463" s="2">
        <v>28.148900000000001</v>
      </c>
      <c r="AW463" s="2">
        <v>5.17</v>
      </c>
      <c r="AX463" s="2">
        <v>21</v>
      </c>
      <c r="AY463" s="2">
        <v>24.6</v>
      </c>
      <c r="AZ463" s="2">
        <v>21.495699999999999</v>
      </c>
      <c r="BA463" s="2">
        <v>5.3</v>
      </c>
      <c r="BB463" s="2">
        <v>18.5</v>
      </c>
      <c r="BC463" s="2">
        <v>28.6</v>
      </c>
      <c r="BD463" s="2">
        <v>29.328700000000001</v>
      </c>
      <c r="BE463" s="4"/>
      <c r="BF463" s="4"/>
    </row>
    <row r="464" spans="1:58" x14ac:dyDescent="0.2">
      <c r="A464" s="29">
        <v>463</v>
      </c>
      <c r="B464" s="7" t="s">
        <v>16</v>
      </c>
      <c r="C464" s="3">
        <v>39938</v>
      </c>
      <c r="D464" s="4" t="s">
        <v>13</v>
      </c>
      <c r="E464" s="4" t="s">
        <v>166</v>
      </c>
      <c r="F464" s="5" t="s">
        <v>189</v>
      </c>
      <c r="G464" s="6">
        <v>0.91388888888888886</v>
      </c>
      <c r="H464" s="6">
        <v>0.91736111111111107</v>
      </c>
      <c r="I464" s="85">
        <f t="shared" si="7"/>
        <v>4.9999999999999822</v>
      </c>
      <c r="J464" s="86">
        <f>I464*Segmentos!$D$7*(AH464%)*IF(ISNUMBER(AI464),AI464%,0)</f>
        <v>174837.99999999936</v>
      </c>
      <c r="K464" s="86">
        <f>I464*Segmentos!$D$7*(AL464%)*IF(ISNUMBER(AM464),AM464%,0)</f>
        <v>213719.99999999924</v>
      </c>
      <c r="L464" s="4"/>
      <c r="M464" s="2">
        <v>9.76</v>
      </c>
      <c r="N464" s="2">
        <v>11.9</v>
      </c>
      <c r="O464" s="2">
        <v>81.900000000000006</v>
      </c>
      <c r="P464" s="2">
        <v>87.042900000000003</v>
      </c>
      <c r="Q464" s="2">
        <v>3.61</v>
      </c>
      <c r="R464" s="2">
        <v>4.0999999999999996</v>
      </c>
      <c r="S464" s="2">
        <v>87.6</v>
      </c>
      <c r="T464" s="2">
        <v>5.3627000000000002</v>
      </c>
      <c r="U464" s="2">
        <v>6.95</v>
      </c>
      <c r="V464" s="2">
        <v>10.1</v>
      </c>
      <c r="W464" s="2">
        <v>68.900000000000006</v>
      </c>
      <c r="X464" s="2">
        <v>12.988300000000001</v>
      </c>
      <c r="Y464" s="2">
        <v>10.01</v>
      </c>
      <c r="Z464" s="2">
        <v>11.6</v>
      </c>
      <c r="AA464" s="2">
        <v>86.3</v>
      </c>
      <c r="AB464" s="2">
        <v>26.358499999999999</v>
      </c>
      <c r="AC464" s="2">
        <v>14.46</v>
      </c>
      <c r="AD464" s="2">
        <v>17.3</v>
      </c>
      <c r="AE464" s="2">
        <v>83.5</v>
      </c>
      <c r="AF464" s="2">
        <v>42.333399999999997</v>
      </c>
      <c r="AG464" s="2">
        <v>8.7100000000000009</v>
      </c>
      <c r="AH464" s="22">
        <v>10.7</v>
      </c>
      <c r="AI464" s="22">
        <v>81.7</v>
      </c>
      <c r="AJ464" s="22">
        <v>36.847299999999997</v>
      </c>
      <c r="AK464" s="18">
        <v>10.71</v>
      </c>
      <c r="AL464" s="18">
        <v>13</v>
      </c>
      <c r="AM464" s="18">
        <v>82.2</v>
      </c>
      <c r="AN464" s="2">
        <v>50.195599999999999</v>
      </c>
      <c r="AO464" s="2">
        <v>8.6199999999999992</v>
      </c>
      <c r="AP464" s="2">
        <v>9.6999999999999993</v>
      </c>
      <c r="AQ464" s="2">
        <v>89.2</v>
      </c>
      <c r="AR464" s="2">
        <v>8.4</v>
      </c>
      <c r="AS464" s="2">
        <v>10.53</v>
      </c>
      <c r="AT464" s="2">
        <v>14.6</v>
      </c>
      <c r="AU464" s="2">
        <v>71.900000000000006</v>
      </c>
      <c r="AV464" s="2">
        <v>20.674900000000001</v>
      </c>
      <c r="AW464" s="2">
        <v>8.2100000000000009</v>
      </c>
      <c r="AX464" s="2">
        <v>10.1</v>
      </c>
      <c r="AY464" s="2">
        <v>81.5</v>
      </c>
      <c r="AZ464" s="2">
        <v>21.0443</v>
      </c>
      <c r="BA464" s="2">
        <v>10.81</v>
      </c>
      <c r="BB464" s="2">
        <v>12.4</v>
      </c>
      <c r="BC464" s="2">
        <v>87.4</v>
      </c>
      <c r="BD464" s="2">
        <v>36.9236</v>
      </c>
      <c r="BE464" s="4"/>
      <c r="BF464" s="4"/>
    </row>
    <row r="465" spans="1:58" x14ac:dyDescent="0.2">
      <c r="A465" s="29">
        <v>464</v>
      </c>
      <c r="B465" s="7" t="s">
        <v>22</v>
      </c>
      <c r="C465" s="3">
        <v>39938</v>
      </c>
      <c r="D465" s="4" t="s">
        <v>21</v>
      </c>
      <c r="E465" s="4" t="s">
        <v>164</v>
      </c>
      <c r="F465" s="5" t="s">
        <v>189</v>
      </c>
      <c r="G465" s="6">
        <v>0.83194444444444438</v>
      </c>
      <c r="H465" s="6">
        <v>0.87291666666666667</v>
      </c>
      <c r="I465" s="85">
        <f t="shared" si="7"/>
        <v>59.000000000000114</v>
      </c>
      <c r="J465" s="86">
        <f>I465*Segmentos!$D$7*(AH465%)*IF(ISNUMBER(AI465),AI465%,0)</f>
        <v>379157.60000000068</v>
      </c>
      <c r="K465" s="86">
        <f>I465*Segmentos!$D$7*(AL465%)*IF(ISNUMBER(AM465),AM465%,0)</f>
        <v>343120.40000000066</v>
      </c>
      <c r="L465" s="4"/>
      <c r="M465" s="2">
        <v>1.53</v>
      </c>
      <c r="N465" s="2">
        <v>4.4000000000000004</v>
      </c>
      <c r="O465" s="2">
        <v>34.799999999999997</v>
      </c>
      <c r="P465" s="2">
        <v>98.802199999999999</v>
      </c>
      <c r="Q465" s="2">
        <v>0.21</v>
      </c>
      <c r="R465" s="2">
        <v>1.2</v>
      </c>
      <c r="S465" s="2">
        <v>16.600000000000001</v>
      </c>
      <c r="T465" s="2">
        <v>2.2342</v>
      </c>
      <c r="U465" s="2">
        <v>0.52</v>
      </c>
      <c r="V465" s="2">
        <v>2.2000000000000002</v>
      </c>
      <c r="W465" s="2">
        <v>23.7</v>
      </c>
      <c r="X465" s="2">
        <v>6.9638999999999998</v>
      </c>
      <c r="Y465" s="2">
        <v>1.23</v>
      </c>
      <c r="Z465" s="2">
        <v>4</v>
      </c>
      <c r="AA465" s="2">
        <v>30.6</v>
      </c>
      <c r="AB465" s="2">
        <v>23.4222</v>
      </c>
      <c r="AC465" s="2">
        <v>3.13</v>
      </c>
      <c r="AD465" s="2">
        <v>7.8</v>
      </c>
      <c r="AE465" s="2">
        <v>40.299999999999997</v>
      </c>
      <c r="AF465" s="2">
        <v>66.181899999999999</v>
      </c>
      <c r="AG465" s="2">
        <v>1.62</v>
      </c>
      <c r="AH465" s="22">
        <v>5.8</v>
      </c>
      <c r="AI465" s="22">
        <v>27.7</v>
      </c>
      <c r="AJ465" s="22">
        <v>49.521099999999997</v>
      </c>
      <c r="AK465" s="18">
        <v>1.46</v>
      </c>
      <c r="AL465" s="18">
        <v>3.1</v>
      </c>
      <c r="AM465" s="18">
        <v>46.9</v>
      </c>
      <c r="AN465" s="2">
        <v>49.281100000000002</v>
      </c>
      <c r="AO465" s="2">
        <v>0.85</v>
      </c>
      <c r="AP465" s="2">
        <v>3.4</v>
      </c>
      <c r="AQ465" s="2">
        <v>24.9</v>
      </c>
      <c r="AR465" s="2">
        <v>5.9593999999999996</v>
      </c>
      <c r="AS465" s="2">
        <v>0.99</v>
      </c>
      <c r="AT465" s="2">
        <v>4.7</v>
      </c>
      <c r="AU465" s="2">
        <v>21.2</v>
      </c>
      <c r="AV465" s="2">
        <v>14.037100000000001</v>
      </c>
      <c r="AW465" s="2">
        <v>2.1800000000000002</v>
      </c>
      <c r="AX465" s="2">
        <v>4.5999999999999996</v>
      </c>
      <c r="AY465" s="2">
        <v>47</v>
      </c>
      <c r="AZ465" s="2">
        <v>40.350700000000003</v>
      </c>
      <c r="BA465" s="2">
        <v>1.56</v>
      </c>
      <c r="BB465" s="2">
        <v>4.4000000000000004</v>
      </c>
      <c r="BC465" s="2">
        <v>35.700000000000003</v>
      </c>
      <c r="BD465" s="2">
        <v>38.454900000000002</v>
      </c>
      <c r="BE465" s="4"/>
      <c r="BF465" s="4"/>
    </row>
    <row r="466" spans="1:58" x14ac:dyDescent="0.2">
      <c r="A466" s="29">
        <v>465</v>
      </c>
      <c r="B466" s="7" t="s">
        <v>24</v>
      </c>
      <c r="C466" s="3">
        <v>39938</v>
      </c>
      <c r="D466" s="4" t="s">
        <v>21</v>
      </c>
      <c r="E466" s="4" t="s">
        <v>170</v>
      </c>
      <c r="F466" s="5" t="s">
        <v>189</v>
      </c>
      <c r="G466" s="6">
        <v>0.88958333333333339</v>
      </c>
      <c r="H466" s="6">
        <v>0.90555555555555556</v>
      </c>
      <c r="I466" s="85">
        <f t="shared" si="7"/>
        <v>22.999999999999918</v>
      </c>
      <c r="J466" s="86">
        <f>I466*Segmentos!$D$7*(AH466%)*IF(ISNUMBER(AI466),AI466%,0)</f>
        <v>71226.399999999732</v>
      </c>
      <c r="K466" s="86">
        <f>I466*Segmentos!$D$7*(AL466%)*IF(ISNUMBER(AM466),AM466%,0)</f>
        <v>63893.999999999767</v>
      </c>
      <c r="L466" s="4"/>
      <c r="M466" s="2">
        <v>0.73</v>
      </c>
      <c r="N466" s="2">
        <v>1.5</v>
      </c>
      <c r="O466" s="2">
        <v>50.4</v>
      </c>
      <c r="P466" s="2">
        <v>56.940300000000001</v>
      </c>
      <c r="Q466" s="2">
        <v>0.5</v>
      </c>
      <c r="R466" s="2">
        <v>0.8</v>
      </c>
      <c r="S466" s="2">
        <v>62.2</v>
      </c>
      <c r="T466" s="2">
        <v>6.4486999999999997</v>
      </c>
      <c r="U466" s="2">
        <v>1.04</v>
      </c>
      <c r="V466" s="2">
        <v>2</v>
      </c>
      <c r="W466" s="2">
        <v>51.4</v>
      </c>
      <c r="X466" s="2">
        <v>16.9148</v>
      </c>
      <c r="Y466" s="2">
        <v>0.88</v>
      </c>
      <c r="Z466" s="2">
        <v>1.5</v>
      </c>
      <c r="AA466" s="2">
        <v>58.4</v>
      </c>
      <c r="AB466" s="2">
        <v>20.273099999999999</v>
      </c>
      <c r="AC466" s="2">
        <v>0.52</v>
      </c>
      <c r="AD466" s="2">
        <v>1.4</v>
      </c>
      <c r="AE466" s="2">
        <v>38</v>
      </c>
      <c r="AF466" s="2">
        <v>13.303599999999999</v>
      </c>
      <c r="AG466" s="2">
        <v>0.76</v>
      </c>
      <c r="AH466" s="22">
        <v>1.4</v>
      </c>
      <c r="AI466" s="22">
        <v>55.3</v>
      </c>
      <c r="AJ466" s="22">
        <v>28.215900000000001</v>
      </c>
      <c r="AK466" s="18">
        <v>0.7</v>
      </c>
      <c r="AL466" s="18">
        <v>1.5</v>
      </c>
      <c r="AM466" s="18">
        <v>46.3</v>
      </c>
      <c r="AN466" s="2">
        <v>28.724399999999999</v>
      </c>
      <c r="AO466" s="2">
        <v>0.01</v>
      </c>
      <c r="AP466" s="2">
        <v>0.1</v>
      </c>
      <c r="AQ466" s="2">
        <v>8.6999999999999993</v>
      </c>
      <c r="AR466" s="2">
        <v>5.1200000000000002E-2</v>
      </c>
      <c r="AS466" s="2">
        <v>0.13</v>
      </c>
      <c r="AT466" s="2">
        <v>0.3</v>
      </c>
      <c r="AU466" s="2">
        <v>47.8</v>
      </c>
      <c r="AV466" s="2">
        <v>2.2107999999999999</v>
      </c>
      <c r="AW466" s="2">
        <v>1.36</v>
      </c>
      <c r="AX466" s="2">
        <v>2.5</v>
      </c>
      <c r="AY466" s="2">
        <v>55.5</v>
      </c>
      <c r="AZ466" s="2">
        <v>30.482800000000001</v>
      </c>
      <c r="BA466" s="2">
        <v>0.81</v>
      </c>
      <c r="BB466" s="2">
        <v>1.8</v>
      </c>
      <c r="BC466" s="2">
        <v>45.8</v>
      </c>
      <c r="BD466" s="2">
        <v>24.195599999999999</v>
      </c>
      <c r="BE466" s="4"/>
      <c r="BF466" s="4"/>
    </row>
    <row r="467" spans="1:58" x14ac:dyDescent="0.2">
      <c r="A467" s="29">
        <v>466</v>
      </c>
      <c r="B467" s="7" t="s">
        <v>4</v>
      </c>
      <c r="C467" s="3">
        <v>39938</v>
      </c>
      <c r="D467" s="4" t="s">
        <v>3</v>
      </c>
      <c r="E467" s="4" t="s">
        <v>165</v>
      </c>
      <c r="F467" s="5" t="s">
        <v>189</v>
      </c>
      <c r="G467" s="6">
        <v>0.78263888888888899</v>
      </c>
      <c r="H467" s="6">
        <v>0.87430555555555556</v>
      </c>
      <c r="I467" s="85">
        <f t="shared" si="7"/>
        <v>131.99999999999986</v>
      </c>
      <c r="J467" s="86">
        <f>I467*Segmentos!$D$7*(AH467%)*IF(ISNUMBER(AI467),AI467%,0)</f>
        <v>1434047.9999999984</v>
      </c>
      <c r="K467" s="86">
        <f>I467*Segmentos!$D$7*(AL467%)*IF(ISNUMBER(AM467),AM467%,0)</f>
        <v>2660961.5999999973</v>
      </c>
      <c r="L467" s="4"/>
      <c r="M467" s="2">
        <v>3.95</v>
      </c>
      <c r="N467" s="2">
        <v>14.9</v>
      </c>
      <c r="O467" s="2">
        <v>26.4</v>
      </c>
      <c r="P467" s="2">
        <v>70.8733</v>
      </c>
      <c r="Q467" s="2">
        <v>4.22</v>
      </c>
      <c r="R467" s="2">
        <v>15.5</v>
      </c>
      <c r="S467" s="2">
        <v>27.2</v>
      </c>
      <c r="T467" s="2">
        <v>12.629</v>
      </c>
      <c r="U467" s="2">
        <v>5.4</v>
      </c>
      <c r="V467" s="2">
        <v>17.899999999999999</v>
      </c>
      <c r="W467" s="2">
        <v>30.2</v>
      </c>
      <c r="X467" s="2">
        <v>20.3352</v>
      </c>
      <c r="Y467" s="2">
        <v>3.45</v>
      </c>
      <c r="Z467" s="2">
        <v>13.2</v>
      </c>
      <c r="AA467" s="2">
        <v>26.2</v>
      </c>
      <c r="AB467" s="2">
        <v>18.306699999999999</v>
      </c>
      <c r="AC467" s="2">
        <v>3.33</v>
      </c>
      <c r="AD467" s="2">
        <v>14.3</v>
      </c>
      <c r="AE467" s="2">
        <v>23.2</v>
      </c>
      <c r="AF467" s="2">
        <v>19.602399999999999</v>
      </c>
      <c r="AG467" s="2">
        <v>2.72</v>
      </c>
      <c r="AH467" s="22">
        <v>14</v>
      </c>
      <c r="AI467" s="22">
        <v>19.399999999999999</v>
      </c>
      <c r="AJ467" s="22">
        <v>23.170100000000001</v>
      </c>
      <c r="AK467" s="18">
        <v>5.05</v>
      </c>
      <c r="AL467" s="18">
        <v>15.7</v>
      </c>
      <c r="AM467" s="18">
        <v>32.1</v>
      </c>
      <c r="AN467" s="2">
        <v>47.703099999999999</v>
      </c>
      <c r="AO467" s="2">
        <v>1.97</v>
      </c>
      <c r="AP467" s="2">
        <v>11.6</v>
      </c>
      <c r="AQ467" s="2">
        <v>17</v>
      </c>
      <c r="AR467" s="2">
        <v>3.8679999999999999</v>
      </c>
      <c r="AS467" s="2">
        <v>3.62</v>
      </c>
      <c r="AT467" s="2">
        <v>12.4</v>
      </c>
      <c r="AU467" s="2">
        <v>29</v>
      </c>
      <c r="AV467" s="2">
        <v>14.3009</v>
      </c>
      <c r="AW467" s="2">
        <v>4.3899999999999997</v>
      </c>
      <c r="AX467" s="2">
        <v>13</v>
      </c>
      <c r="AY467" s="2">
        <v>33.799999999999997</v>
      </c>
      <c r="AZ467" s="2">
        <v>22.6873</v>
      </c>
      <c r="BA467" s="2">
        <v>4.37</v>
      </c>
      <c r="BB467" s="2">
        <v>18.8</v>
      </c>
      <c r="BC467" s="2">
        <v>23.3</v>
      </c>
      <c r="BD467" s="2">
        <v>30.016999999999999</v>
      </c>
      <c r="BE467" s="4"/>
      <c r="BF467" s="4"/>
    </row>
    <row r="468" spans="1:58" x14ac:dyDescent="0.2">
      <c r="A468" s="29">
        <v>467</v>
      </c>
      <c r="B468" s="7" t="s">
        <v>15</v>
      </c>
      <c r="C468" s="3">
        <v>39939</v>
      </c>
      <c r="D468" s="4" t="s">
        <v>13</v>
      </c>
      <c r="E468" s="4" t="s">
        <v>164</v>
      </c>
      <c r="F468" s="5" t="s">
        <v>190</v>
      </c>
      <c r="G468" s="6">
        <v>0.87430555555555556</v>
      </c>
      <c r="H468" s="6">
        <v>0.9145833333333333</v>
      </c>
      <c r="I468" s="85">
        <f t="shared" si="7"/>
        <v>57.999999999999957</v>
      </c>
      <c r="J468" s="86">
        <f>I468*Segmentos!$D$7*(AH468%)*IF(ISNUMBER(AI468),AI468%,0)</f>
        <v>1834099.1999999986</v>
      </c>
      <c r="K468" s="86">
        <f>I468*Segmentos!$D$7*(AL468%)*IF(ISNUMBER(AM468),AM468%,0)</f>
        <v>2410897.5999999982</v>
      </c>
      <c r="L468" s="4"/>
      <c r="M468" s="2">
        <v>9.2100000000000009</v>
      </c>
      <c r="N468" s="2">
        <v>22</v>
      </c>
      <c r="O468" s="2">
        <v>41.9</v>
      </c>
      <c r="P468" s="2">
        <v>89.265199999999993</v>
      </c>
      <c r="Q468" s="2">
        <v>4.21</v>
      </c>
      <c r="R468" s="2">
        <v>11.9</v>
      </c>
      <c r="S468" s="2">
        <v>35.5</v>
      </c>
      <c r="T468" s="2">
        <v>6.8103999999999996</v>
      </c>
      <c r="U468" s="2">
        <v>8.57</v>
      </c>
      <c r="V468" s="2">
        <v>22.5</v>
      </c>
      <c r="W468" s="2">
        <v>38.1</v>
      </c>
      <c r="X468" s="2">
        <v>17.4298</v>
      </c>
      <c r="Y468" s="2">
        <v>7.95</v>
      </c>
      <c r="Z468" s="2">
        <v>20.3</v>
      </c>
      <c r="AA468" s="2">
        <v>39.1</v>
      </c>
      <c r="AB468" s="2">
        <v>22.7562</v>
      </c>
      <c r="AC468" s="2">
        <v>13.28</v>
      </c>
      <c r="AD468" s="2">
        <v>28.2</v>
      </c>
      <c r="AE468" s="2">
        <v>47.2</v>
      </c>
      <c r="AF468" s="2">
        <v>42.268799999999999</v>
      </c>
      <c r="AG468" s="2">
        <v>7.89</v>
      </c>
      <c r="AH468" s="22">
        <v>21.6</v>
      </c>
      <c r="AI468" s="22">
        <v>36.6</v>
      </c>
      <c r="AJ468" s="22">
        <v>36.280700000000003</v>
      </c>
      <c r="AK468" s="18">
        <v>10.4</v>
      </c>
      <c r="AL468" s="18">
        <v>22.3</v>
      </c>
      <c r="AM468" s="18">
        <v>46.6</v>
      </c>
      <c r="AN468" s="2">
        <v>52.984400000000001</v>
      </c>
      <c r="AO468" s="2">
        <v>9.06</v>
      </c>
      <c r="AP468" s="2">
        <v>20.100000000000001</v>
      </c>
      <c r="AQ468" s="2">
        <v>45.1</v>
      </c>
      <c r="AR468" s="2">
        <v>9.5972000000000008</v>
      </c>
      <c r="AS468" s="2">
        <v>8.73</v>
      </c>
      <c r="AT468" s="2">
        <v>19.8</v>
      </c>
      <c r="AU468" s="2">
        <v>44.1</v>
      </c>
      <c r="AV468" s="2">
        <v>18.651800000000001</v>
      </c>
      <c r="AW468" s="2">
        <v>8.67</v>
      </c>
      <c r="AX468" s="2">
        <v>22</v>
      </c>
      <c r="AY468" s="2">
        <v>39.4</v>
      </c>
      <c r="AZ468" s="2">
        <v>24.157800000000002</v>
      </c>
      <c r="BA468" s="2">
        <v>9.93</v>
      </c>
      <c r="BB468" s="2">
        <v>23.7</v>
      </c>
      <c r="BC468" s="2">
        <v>41.9</v>
      </c>
      <c r="BD468" s="2">
        <v>36.8583</v>
      </c>
      <c r="BE468" s="4"/>
      <c r="BF468" s="4"/>
    </row>
    <row r="469" spans="1:58" x14ac:dyDescent="0.2">
      <c r="A469" s="29">
        <v>468</v>
      </c>
      <c r="B469" s="7" t="s">
        <v>41</v>
      </c>
      <c r="C469" s="3">
        <v>39939</v>
      </c>
      <c r="D469" s="4" t="s">
        <v>3</v>
      </c>
      <c r="E469" s="4" t="s">
        <v>174</v>
      </c>
      <c r="F469" s="5" t="s">
        <v>190</v>
      </c>
      <c r="G469" s="6">
        <v>0.91736111111111107</v>
      </c>
      <c r="H469" s="6">
        <v>0.98611111111111116</v>
      </c>
      <c r="I469" s="85">
        <f t="shared" si="7"/>
        <v>99.000000000000128</v>
      </c>
      <c r="J469" s="86">
        <f>I469*Segmentos!$D$7*(AH469%)*IF(ISNUMBER(AI469),AI469%,0)</f>
        <v>2239142.4000000032</v>
      </c>
      <c r="K469" s="86">
        <f>I469*Segmentos!$D$7*(AL469%)*IF(ISNUMBER(AM469),AM469%,0)</f>
        <v>2042172.0000000028</v>
      </c>
      <c r="L469" s="4"/>
      <c r="M469" s="2">
        <v>5.4</v>
      </c>
      <c r="N469" s="2">
        <v>21.8</v>
      </c>
      <c r="O469" s="2">
        <v>24.7</v>
      </c>
      <c r="P469" s="2">
        <v>90.33</v>
      </c>
      <c r="Q469" s="2">
        <v>3.64</v>
      </c>
      <c r="R469" s="2">
        <v>12.9</v>
      </c>
      <c r="S469" s="2">
        <v>28.2</v>
      </c>
      <c r="T469" s="2">
        <v>10.152799999999999</v>
      </c>
      <c r="U469" s="2">
        <v>4.5199999999999996</v>
      </c>
      <c r="V469" s="2">
        <v>17.100000000000001</v>
      </c>
      <c r="W469" s="2">
        <v>26.3</v>
      </c>
      <c r="X469" s="2">
        <v>15.848599999999999</v>
      </c>
      <c r="Y469" s="2">
        <v>5.21</v>
      </c>
      <c r="Z469" s="2">
        <v>24.5</v>
      </c>
      <c r="AA469" s="2">
        <v>21.3</v>
      </c>
      <c r="AB469" s="2">
        <v>25.746400000000001</v>
      </c>
      <c r="AC469" s="2">
        <v>7.02</v>
      </c>
      <c r="AD469" s="2">
        <v>27</v>
      </c>
      <c r="AE469" s="2">
        <v>26</v>
      </c>
      <c r="AF469" s="2">
        <v>38.582299999999996</v>
      </c>
      <c r="AG469" s="2">
        <v>5.66</v>
      </c>
      <c r="AH469" s="22">
        <v>24.8</v>
      </c>
      <c r="AI469" s="22">
        <v>22.8</v>
      </c>
      <c r="AJ469" s="22">
        <v>44.948500000000003</v>
      </c>
      <c r="AK469" s="18">
        <v>5.16</v>
      </c>
      <c r="AL469" s="18">
        <v>19.100000000000001</v>
      </c>
      <c r="AM469" s="18">
        <v>27</v>
      </c>
      <c r="AN469" s="2">
        <v>45.381399999999999</v>
      </c>
      <c r="AO469" s="2">
        <v>1.56</v>
      </c>
      <c r="AP469" s="2">
        <v>11.9</v>
      </c>
      <c r="AQ469" s="2">
        <v>13.1</v>
      </c>
      <c r="AR469" s="2">
        <v>2.851</v>
      </c>
      <c r="AS469" s="2">
        <v>3.15</v>
      </c>
      <c r="AT469" s="2">
        <v>16.5</v>
      </c>
      <c r="AU469" s="2">
        <v>19.100000000000001</v>
      </c>
      <c r="AV469" s="2">
        <v>11.6282</v>
      </c>
      <c r="AW469" s="2">
        <v>5.53</v>
      </c>
      <c r="AX469" s="2">
        <v>21.4</v>
      </c>
      <c r="AY469" s="2">
        <v>25.9</v>
      </c>
      <c r="AZ469" s="2">
        <v>26.607700000000001</v>
      </c>
      <c r="BA469" s="2">
        <v>7.68</v>
      </c>
      <c r="BB469" s="2">
        <v>28.1</v>
      </c>
      <c r="BC469" s="2">
        <v>27.3</v>
      </c>
      <c r="BD469" s="2">
        <v>49.243200000000002</v>
      </c>
      <c r="BE469" s="4"/>
      <c r="BF469" s="4"/>
    </row>
    <row r="470" spans="1:58" x14ac:dyDescent="0.2">
      <c r="A470" s="29">
        <v>469</v>
      </c>
      <c r="B470" s="7" t="s">
        <v>5</v>
      </c>
      <c r="C470" s="3">
        <v>39939</v>
      </c>
      <c r="D470" s="4" t="s">
        <v>3</v>
      </c>
      <c r="E470" s="4" t="s">
        <v>164</v>
      </c>
      <c r="F470" s="5" t="s">
        <v>190</v>
      </c>
      <c r="G470" s="6">
        <v>0.87430555555555556</v>
      </c>
      <c r="H470" s="6">
        <v>0.91736111111111107</v>
      </c>
      <c r="I470" s="85">
        <f t="shared" si="7"/>
        <v>61.999999999999943</v>
      </c>
      <c r="J470" s="86">
        <f>I470*Segmentos!$D$7*(AH470%)*IF(ISNUMBER(AI470),AI470%,0)</f>
        <v>1569740.7999999986</v>
      </c>
      <c r="K470" s="86">
        <f>I470*Segmentos!$D$7*(AL470%)*IF(ISNUMBER(AM470),AM470%,0)</f>
        <v>1572195.9999999986</v>
      </c>
      <c r="L470" s="4"/>
      <c r="M470" s="2">
        <v>6.35</v>
      </c>
      <c r="N470" s="2">
        <v>16.899999999999999</v>
      </c>
      <c r="O470" s="2">
        <v>37.6</v>
      </c>
      <c r="P470" s="2">
        <v>83.628299999999996</v>
      </c>
      <c r="Q470" s="2">
        <v>3.12</v>
      </c>
      <c r="R470" s="2">
        <v>11.3</v>
      </c>
      <c r="S470" s="2">
        <v>27.5</v>
      </c>
      <c r="T470" s="2">
        <v>6.8551000000000002</v>
      </c>
      <c r="U470" s="2">
        <v>6.46</v>
      </c>
      <c r="V470" s="2">
        <v>17</v>
      </c>
      <c r="W470" s="2">
        <v>38</v>
      </c>
      <c r="X470" s="2">
        <v>17.837</v>
      </c>
      <c r="Y470" s="2">
        <v>7.07</v>
      </c>
      <c r="Z470" s="2">
        <v>18.600000000000001</v>
      </c>
      <c r="AA470" s="2">
        <v>38</v>
      </c>
      <c r="AB470" s="2">
        <v>27.479600000000001</v>
      </c>
      <c r="AC470" s="2">
        <v>7.28</v>
      </c>
      <c r="AD470" s="2">
        <v>18.2</v>
      </c>
      <c r="AE470" s="2">
        <v>40.1</v>
      </c>
      <c r="AF470" s="2">
        <v>31.456600000000002</v>
      </c>
      <c r="AG470" s="2">
        <v>6.35</v>
      </c>
      <c r="AH470" s="22">
        <v>18.399999999999999</v>
      </c>
      <c r="AI470" s="22">
        <v>34.4</v>
      </c>
      <c r="AJ470" s="22">
        <v>39.657400000000003</v>
      </c>
      <c r="AK470" s="18">
        <v>6.36</v>
      </c>
      <c r="AL470" s="18">
        <v>15.5</v>
      </c>
      <c r="AM470" s="18">
        <v>40.9</v>
      </c>
      <c r="AN470" s="2">
        <v>43.970799999999997</v>
      </c>
      <c r="AO470" s="2">
        <v>3.73</v>
      </c>
      <c r="AP470" s="2">
        <v>14</v>
      </c>
      <c r="AQ470" s="2">
        <v>26.7</v>
      </c>
      <c r="AR470" s="2">
        <v>5.3711000000000002</v>
      </c>
      <c r="AS470" s="2">
        <v>3.33</v>
      </c>
      <c r="AT470" s="2">
        <v>11.5</v>
      </c>
      <c r="AU470" s="2">
        <v>28.9</v>
      </c>
      <c r="AV470" s="2">
        <v>9.6621000000000006</v>
      </c>
      <c r="AW470" s="2">
        <v>7.4</v>
      </c>
      <c r="AX470" s="2">
        <v>17.8</v>
      </c>
      <c r="AY470" s="2">
        <v>41.5</v>
      </c>
      <c r="AZ470" s="2">
        <v>28.010300000000001</v>
      </c>
      <c r="BA470" s="2">
        <v>8.0500000000000007</v>
      </c>
      <c r="BB470" s="2">
        <v>20.100000000000001</v>
      </c>
      <c r="BC470" s="2">
        <v>40</v>
      </c>
      <c r="BD470" s="2">
        <v>40.584800000000001</v>
      </c>
      <c r="BE470" s="4"/>
      <c r="BF470" s="4"/>
    </row>
    <row r="471" spans="1:58" x14ac:dyDescent="0.2">
      <c r="A471" s="29">
        <v>470</v>
      </c>
      <c r="B471" s="7" t="s">
        <v>18</v>
      </c>
      <c r="C471" s="3">
        <v>39939</v>
      </c>
      <c r="D471" s="4" t="s">
        <v>17</v>
      </c>
      <c r="E471" s="4" t="s">
        <v>168</v>
      </c>
      <c r="F471" s="5" t="s">
        <v>190</v>
      </c>
      <c r="G471" s="6">
        <v>0.83194444444444438</v>
      </c>
      <c r="H471" s="6">
        <v>0.91388888888888886</v>
      </c>
      <c r="I471" s="85">
        <f t="shared" si="7"/>
        <v>118.00000000000006</v>
      </c>
      <c r="J471" s="86">
        <f>I471*Segmentos!$D$7*(AH471%)*IF(ISNUMBER(AI471),AI471%,0)</f>
        <v>184080.00000000012</v>
      </c>
      <c r="K471" s="86">
        <f>I471*Segmentos!$D$7*(AL471%)*IF(ISNUMBER(AM471),AM471%,0)</f>
        <v>307366.40000000026</v>
      </c>
      <c r="L471" s="4" t="s">
        <v>249</v>
      </c>
      <c r="M471" s="2">
        <v>0.53</v>
      </c>
      <c r="N471" s="2">
        <v>3.8</v>
      </c>
      <c r="O471" s="2">
        <v>13.9</v>
      </c>
      <c r="P471" s="2">
        <v>100</v>
      </c>
      <c r="Q471" s="2">
        <v>0</v>
      </c>
      <c r="R471" s="2">
        <v>0.2</v>
      </c>
      <c r="S471" s="2">
        <v>1.7</v>
      </c>
      <c r="T471" s="2">
        <v>0.10929999999999999</v>
      </c>
      <c r="U471" s="2">
        <v>0.15</v>
      </c>
      <c r="V471" s="2">
        <v>0.9</v>
      </c>
      <c r="W471" s="2">
        <v>17.399999999999999</v>
      </c>
      <c r="X471" s="2">
        <v>5.9774000000000003</v>
      </c>
      <c r="Y471" s="2">
        <v>0.28999999999999998</v>
      </c>
      <c r="Z471" s="2">
        <v>3.7</v>
      </c>
      <c r="AA471" s="2">
        <v>7.9</v>
      </c>
      <c r="AB471" s="2">
        <v>16.000499999999999</v>
      </c>
      <c r="AC471" s="2">
        <v>1.26</v>
      </c>
      <c r="AD471" s="2">
        <v>7.7</v>
      </c>
      <c r="AE471" s="2">
        <v>16.399999999999999</v>
      </c>
      <c r="AF471" s="2">
        <v>77.912700000000001</v>
      </c>
      <c r="AG471" s="2">
        <v>0.39</v>
      </c>
      <c r="AH471" s="22">
        <v>3.9</v>
      </c>
      <c r="AI471" s="22">
        <v>10</v>
      </c>
      <c r="AJ471" s="22">
        <v>34.857599999999998</v>
      </c>
      <c r="AK471" s="18">
        <v>0.66</v>
      </c>
      <c r="AL471" s="18">
        <v>3.7</v>
      </c>
      <c r="AM471" s="18">
        <v>17.600000000000001</v>
      </c>
      <c r="AN471" s="2">
        <v>65.142399999999995</v>
      </c>
      <c r="AO471" s="2">
        <v>0.01</v>
      </c>
      <c r="AP471" s="2">
        <v>0.8</v>
      </c>
      <c r="AQ471" s="2">
        <v>1.8</v>
      </c>
      <c r="AR471" s="2">
        <v>0.28860000000000002</v>
      </c>
      <c r="AS471" s="2">
        <v>0.02</v>
      </c>
      <c r="AT471" s="2">
        <v>0.9</v>
      </c>
      <c r="AU471" s="2">
        <v>2.1</v>
      </c>
      <c r="AV471" s="2">
        <v>0.77739999999999998</v>
      </c>
      <c r="AW471" s="2">
        <v>0.6</v>
      </c>
      <c r="AX471" s="2">
        <v>3.9</v>
      </c>
      <c r="AY471" s="2">
        <v>15.3</v>
      </c>
      <c r="AZ471" s="2">
        <v>32.349800000000002</v>
      </c>
      <c r="BA471" s="2">
        <v>0.92</v>
      </c>
      <c r="BB471" s="2">
        <v>6.3</v>
      </c>
      <c r="BC471" s="2">
        <v>14.7</v>
      </c>
      <c r="BD471" s="2">
        <v>66.584199999999996</v>
      </c>
      <c r="BE471" s="4"/>
      <c r="BF471" s="4"/>
    </row>
    <row r="472" spans="1:58" x14ac:dyDescent="0.2">
      <c r="A472" s="29">
        <v>471</v>
      </c>
      <c r="B472" s="7" t="s">
        <v>9</v>
      </c>
      <c r="C472" s="3">
        <v>39939</v>
      </c>
      <c r="D472" s="4" t="s">
        <v>8</v>
      </c>
      <c r="E472" s="4" t="s">
        <v>168</v>
      </c>
      <c r="F472" s="5" t="s">
        <v>190</v>
      </c>
      <c r="G472" s="6">
        <v>0.80069444444444438</v>
      </c>
      <c r="H472" s="6">
        <v>0.87361111111111101</v>
      </c>
      <c r="I472" s="85">
        <f t="shared" si="7"/>
        <v>104.99999999999994</v>
      </c>
      <c r="J472" s="86">
        <f>I472*Segmentos!$D$7*(AH472%)*IF(ISNUMBER(AI472),AI472%,0)</f>
        <v>1651103.9999999991</v>
      </c>
      <c r="K472" s="86">
        <f>I472*Segmentos!$D$7*(AL472%)*IF(ISNUMBER(AM472),AM472%,0)</f>
        <v>1270079.9999999993</v>
      </c>
      <c r="L472" s="4" t="s">
        <v>248</v>
      </c>
      <c r="M472" s="2">
        <v>3.47</v>
      </c>
      <c r="N472" s="2">
        <v>11.9</v>
      </c>
      <c r="O472" s="2">
        <v>29.2</v>
      </c>
      <c r="P472" s="2">
        <v>86.184200000000004</v>
      </c>
      <c r="Q472" s="2">
        <v>1.51</v>
      </c>
      <c r="R472" s="2">
        <v>6.6</v>
      </c>
      <c r="S472" s="2">
        <v>22.8</v>
      </c>
      <c r="T472" s="2">
        <v>6.2526999999999999</v>
      </c>
      <c r="U472" s="2">
        <v>1.82</v>
      </c>
      <c r="V472" s="2">
        <v>7.1</v>
      </c>
      <c r="W472" s="2">
        <v>25.8</v>
      </c>
      <c r="X472" s="2">
        <v>9.5046999999999997</v>
      </c>
      <c r="Y472" s="2">
        <v>4.3099999999999996</v>
      </c>
      <c r="Z472" s="2">
        <v>13.8</v>
      </c>
      <c r="AA472" s="2">
        <v>31.2</v>
      </c>
      <c r="AB472" s="2">
        <v>31.672799999999999</v>
      </c>
      <c r="AC472" s="2">
        <v>4.75</v>
      </c>
      <c r="AD472" s="2">
        <v>15.9</v>
      </c>
      <c r="AE472" s="2">
        <v>29.8</v>
      </c>
      <c r="AF472" s="2">
        <v>38.753999999999998</v>
      </c>
      <c r="AG472" s="2">
        <v>3.95</v>
      </c>
      <c r="AH472" s="22">
        <v>11.7</v>
      </c>
      <c r="AI472" s="22">
        <v>33.6</v>
      </c>
      <c r="AJ472" s="22">
        <v>46.5505</v>
      </c>
      <c r="AK472" s="18">
        <v>3.03</v>
      </c>
      <c r="AL472" s="18">
        <v>12</v>
      </c>
      <c r="AM472" s="18">
        <v>25.2</v>
      </c>
      <c r="AN472" s="2">
        <v>39.633699999999997</v>
      </c>
      <c r="AO472" s="2">
        <v>0.23</v>
      </c>
      <c r="AP472" s="2">
        <v>2.2000000000000002</v>
      </c>
      <c r="AQ472" s="2">
        <v>10.5</v>
      </c>
      <c r="AR472" s="2">
        <v>0.61729999999999996</v>
      </c>
      <c r="AS472" s="2">
        <v>1.87</v>
      </c>
      <c r="AT472" s="2">
        <v>8.4</v>
      </c>
      <c r="AU472" s="2">
        <v>22.3</v>
      </c>
      <c r="AV472" s="2">
        <v>10.271000000000001</v>
      </c>
      <c r="AW472" s="2">
        <v>3.92</v>
      </c>
      <c r="AX472" s="2">
        <v>12.7</v>
      </c>
      <c r="AY472" s="2">
        <v>30.9</v>
      </c>
      <c r="AZ472" s="2">
        <v>28.063199999999998</v>
      </c>
      <c r="BA472" s="2">
        <v>4.96</v>
      </c>
      <c r="BB472" s="2">
        <v>16.100000000000001</v>
      </c>
      <c r="BC472" s="2">
        <v>30.9</v>
      </c>
      <c r="BD472" s="2">
        <v>47.232799999999997</v>
      </c>
      <c r="BE472" s="4"/>
      <c r="BF472" s="4"/>
    </row>
    <row r="473" spans="1:58" x14ac:dyDescent="0.2">
      <c r="A473" s="29">
        <v>472</v>
      </c>
      <c r="B473" s="7" t="s">
        <v>91</v>
      </c>
      <c r="C473" s="3">
        <v>39939</v>
      </c>
      <c r="D473" s="4" t="s">
        <v>28</v>
      </c>
      <c r="E473" s="4" t="s">
        <v>168</v>
      </c>
      <c r="F473" s="5" t="s">
        <v>190</v>
      </c>
      <c r="G473" s="6">
        <v>0.91736111111111107</v>
      </c>
      <c r="H473" s="6">
        <v>1.1111111111111112E-2</v>
      </c>
      <c r="I473" s="85">
        <f t="shared" si="7"/>
        <v>135.00000000000006</v>
      </c>
      <c r="J473" s="86">
        <f>I473*Segmentos!$D$7*(AH473%)*IF(ISNUMBER(AI473),AI473%,0)</f>
        <v>1000998.0000000003</v>
      </c>
      <c r="K473" s="86">
        <f>I473*Segmentos!$D$7*(AL473%)*IF(ISNUMBER(AM473),AM473%,0)</f>
        <v>752760.00000000023</v>
      </c>
      <c r="L473" s="4" t="s">
        <v>250</v>
      </c>
      <c r="M473" s="2">
        <v>1.61</v>
      </c>
      <c r="N473" s="2">
        <v>9.6999999999999993</v>
      </c>
      <c r="O473" s="2">
        <v>16.600000000000001</v>
      </c>
      <c r="P473" s="2">
        <v>88.581500000000005</v>
      </c>
      <c r="Q473" s="2">
        <v>0.59</v>
      </c>
      <c r="R473" s="2">
        <v>4.5</v>
      </c>
      <c r="S473" s="2">
        <v>13.2</v>
      </c>
      <c r="T473" s="2">
        <v>5.4382999999999999</v>
      </c>
      <c r="U473" s="2">
        <v>2.34</v>
      </c>
      <c r="V473" s="2">
        <v>8.6999999999999993</v>
      </c>
      <c r="W473" s="2">
        <v>26.8</v>
      </c>
      <c r="X473" s="2">
        <v>26.945399999999999</v>
      </c>
      <c r="Y473" s="2">
        <v>1.77</v>
      </c>
      <c r="Z473" s="2">
        <v>12</v>
      </c>
      <c r="AA473" s="2">
        <v>14.7</v>
      </c>
      <c r="AB473" s="2">
        <v>28.638300000000001</v>
      </c>
      <c r="AC473" s="2">
        <v>1.53</v>
      </c>
      <c r="AD473" s="2">
        <v>11</v>
      </c>
      <c r="AE473" s="2">
        <v>13.9</v>
      </c>
      <c r="AF473" s="2">
        <v>27.5595</v>
      </c>
      <c r="AG473" s="2">
        <v>1.86</v>
      </c>
      <c r="AH473" s="22">
        <v>11.1</v>
      </c>
      <c r="AI473" s="22">
        <v>16.7</v>
      </c>
      <c r="AJ473" s="22">
        <v>48.385800000000003</v>
      </c>
      <c r="AK473" s="18">
        <v>1.39</v>
      </c>
      <c r="AL473" s="18">
        <v>8.5</v>
      </c>
      <c r="AM473" s="18">
        <v>16.399999999999999</v>
      </c>
      <c r="AN473" s="2">
        <v>40.195700000000002</v>
      </c>
      <c r="AO473" s="2">
        <v>0.73</v>
      </c>
      <c r="AP473" s="2">
        <v>5.9</v>
      </c>
      <c r="AQ473" s="2">
        <v>12.4</v>
      </c>
      <c r="AR473" s="2">
        <v>4.3818999999999999</v>
      </c>
      <c r="AS473" s="2">
        <v>1.28</v>
      </c>
      <c r="AT473" s="2">
        <v>8.4</v>
      </c>
      <c r="AU473" s="2">
        <v>15.2</v>
      </c>
      <c r="AV473" s="2">
        <v>15.423</v>
      </c>
      <c r="AW473" s="2">
        <v>2.0099999999999998</v>
      </c>
      <c r="AX473" s="2">
        <v>10.4</v>
      </c>
      <c r="AY473" s="2">
        <v>19.3</v>
      </c>
      <c r="AZ473" s="2">
        <v>31.650500000000001</v>
      </c>
      <c r="BA473" s="2">
        <v>1.77</v>
      </c>
      <c r="BB473" s="2">
        <v>11.2</v>
      </c>
      <c r="BC473" s="2">
        <v>15.8</v>
      </c>
      <c r="BD473" s="2">
        <v>37.125999999999998</v>
      </c>
      <c r="BE473" s="4"/>
      <c r="BF473" s="4"/>
    </row>
    <row r="474" spans="1:58" x14ac:dyDescent="0.2">
      <c r="A474" s="29">
        <v>473</v>
      </c>
      <c r="B474" s="7" t="s">
        <v>1</v>
      </c>
      <c r="C474" s="3">
        <v>39939</v>
      </c>
      <c r="D474" s="4" t="s">
        <v>0</v>
      </c>
      <c r="E474" s="4" t="s">
        <v>163</v>
      </c>
      <c r="F474" s="5" t="s">
        <v>190</v>
      </c>
      <c r="G474" s="6">
        <v>0.84791666666666676</v>
      </c>
      <c r="H474" s="6">
        <v>0.88402777777777775</v>
      </c>
      <c r="I474" s="85">
        <f t="shared" si="7"/>
        <v>51.999999999999815</v>
      </c>
      <c r="J474" s="86">
        <f>I474*Segmentos!$D$7*(AH474%)*IF(ISNUMBER(AI474),AI474%,0)</f>
        <v>670051.19999999751</v>
      </c>
      <c r="K474" s="86">
        <f>I474*Segmentos!$D$7*(AL474%)*IF(ISNUMBER(AM474),AM474%,0)</f>
        <v>1311855.9999999953</v>
      </c>
      <c r="L474" s="4"/>
      <c r="M474" s="2">
        <v>4.84</v>
      </c>
      <c r="N474" s="2">
        <v>10</v>
      </c>
      <c r="O474" s="2">
        <v>48.6</v>
      </c>
      <c r="P474" s="2">
        <v>79.625900000000001</v>
      </c>
      <c r="Q474" s="2">
        <v>4.47</v>
      </c>
      <c r="R474" s="2">
        <v>10.4</v>
      </c>
      <c r="S474" s="2">
        <v>43.1</v>
      </c>
      <c r="T474" s="2">
        <v>12.284800000000001</v>
      </c>
      <c r="U474" s="2">
        <v>5.39</v>
      </c>
      <c r="V474" s="2">
        <v>12.9</v>
      </c>
      <c r="W474" s="2">
        <v>41.9</v>
      </c>
      <c r="X474" s="2">
        <v>18.586300000000001</v>
      </c>
      <c r="Y474" s="2">
        <v>3.58</v>
      </c>
      <c r="Z474" s="2">
        <v>8.4</v>
      </c>
      <c r="AA474" s="2">
        <v>42.7</v>
      </c>
      <c r="AB474" s="2">
        <v>17.403600000000001</v>
      </c>
      <c r="AC474" s="2">
        <v>5.8</v>
      </c>
      <c r="AD474" s="2">
        <v>9.3000000000000007</v>
      </c>
      <c r="AE474" s="2">
        <v>62.5</v>
      </c>
      <c r="AF474" s="2">
        <v>31.351299999999998</v>
      </c>
      <c r="AG474" s="2">
        <v>3.22</v>
      </c>
      <c r="AH474" s="22">
        <v>7.8</v>
      </c>
      <c r="AI474" s="22">
        <v>41.3</v>
      </c>
      <c r="AJ474" s="22">
        <v>25.136700000000001</v>
      </c>
      <c r="AK474" s="18">
        <v>6.3</v>
      </c>
      <c r="AL474" s="18">
        <v>11.9</v>
      </c>
      <c r="AM474" s="18">
        <v>53</v>
      </c>
      <c r="AN474" s="2">
        <v>54.489199999999997</v>
      </c>
      <c r="AO474" s="2">
        <v>3.39</v>
      </c>
      <c r="AP474" s="2">
        <v>10.1</v>
      </c>
      <c r="AQ474" s="2">
        <v>33.6</v>
      </c>
      <c r="AR474" s="2">
        <v>6.0952999999999999</v>
      </c>
      <c r="AS474" s="2">
        <v>6.53</v>
      </c>
      <c r="AT474" s="2">
        <v>11.4</v>
      </c>
      <c r="AU474" s="2">
        <v>57.2</v>
      </c>
      <c r="AV474" s="2">
        <v>23.689299999999999</v>
      </c>
      <c r="AW474" s="2">
        <v>4.9000000000000004</v>
      </c>
      <c r="AX474" s="2">
        <v>9.1</v>
      </c>
      <c r="AY474" s="2">
        <v>53.8</v>
      </c>
      <c r="AZ474" s="2">
        <v>23.1737</v>
      </c>
      <c r="BA474" s="2">
        <v>4.2300000000000004</v>
      </c>
      <c r="BB474" s="2">
        <v>9.6999999999999993</v>
      </c>
      <c r="BC474" s="2">
        <v>43.6</v>
      </c>
      <c r="BD474" s="2">
        <v>26.6677</v>
      </c>
      <c r="BE474" s="4"/>
      <c r="BF474" s="4"/>
    </row>
    <row r="475" spans="1:58" x14ac:dyDescent="0.2">
      <c r="A475" s="29">
        <v>474</v>
      </c>
      <c r="B475" s="7" t="s">
        <v>36</v>
      </c>
      <c r="C475" s="3">
        <v>39939</v>
      </c>
      <c r="D475" s="4" t="s">
        <v>13</v>
      </c>
      <c r="E475" s="4" t="s">
        <v>163</v>
      </c>
      <c r="F475" s="5" t="s">
        <v>190</v>
      </c>
      <c r="G475" s="6">
        <v>0.9194444444444444</v>
      </c>
      <c r="H475" s="6">
        <v>0.94374999999999998</v>
      </c>
      <c r="I475" s="85">
        <f t="shared" si="7"/>
        <v>35.000000000000036</v>
      </c>
      <c r="J475" s="86">
        <f>I475*Segmentos!$D$7*(AH475%)*IF(ISNUMBER(AI475),AI475%,0)</f>
        <v>1365644.0000000014</v>
      </c>
      <c r="K475" s="86">
        <f>I475*Segmentos!$D$7*(AL475%)*IF(ISNUMBER(AM475),AM475%,0)</f>
        <v>2075682.0000000021</v>
      </c>
      <c r="L475" s="4"/>
      <c r="M475" s="2">
        <v>12.43</v>
      </c>
      <c r="N475" s="2">
        <v>18.7</v>
      </c>
      <c r="O475" s="2">
        <v>66.5</v>
      </c>
      <c r="P475" s="2">
        <v>87.690700000000007</v>
      </c>
      <c r="Q475" s="2">
        <v>7.59</v>
      </c>
      <c r="R475" s="2">
        <v>12.6</v>
      </c>
      <c r="S475" s="2">
        <v>60</v>
      </c>
      <c r="T475" s="2">
        <v>8.9292999999999996</v>
      </c>
      <c r="U475" s="2">
        <v>11.39</v>
      </c>
      <c r="V475" s="2">
        <v>20.6</v>
      </c>
      <c r="W475" s="2">
        <v>55.2</v>
      </c>
      <c r="X475" s="2">
        <v>16.844200000000001</v>
      </c>
      <c r="Y475" s="2">
        <v>13.21</v>
      </c>
      <c r="Z475" s="2">
        <v>18.399999999999999</v>
      </c>
      <c r="AA475" s="2">
        <v>71.599999999999994</v>
      </c>
      <c r="AB475" s="2">
        <v>27.505299999999998</v>
      </c>
      <c r="AC475" s="2">
        <v>14.86</v>
      </c>
      <c r="AD475" s="2">
        <v>20.8</v>
      </c>
      <c r="AE475" s="2">
        <v>71.599999999999994</v>
      </c>
      <c r="AF475" s="2">
        <v>34.411900000000003</v>
      </c>
      <c r="AG475" s="2">
        <v>9.75</v>
      </c>
      <c r="AH475" s="22">
        <v>15.1</v>
      </c>
      <c r="AI475" s="22">
        <v>64.599999999999994</v>
      </c>
      <c r="AJ475" s="22">
        <v>32.632599999999996</v>
      </c>
      <c r="AK475" s="18">
        <v>14.85</v>
      </c>
      <c r="AL475" s="18">
        <v>21.9</v>
      </c>
      <c r="AM475" s="18">
        <v>67.7</v>
      </c>
      <c r="AN475" s="2">
        <v>55.058100000000003</v>
      </c>
      <c r="AO475" s="2">
        <v>12.78</v>
      </c>
      <c r="AP475" s="2">
        <v>19.5</v>
      </c>
      <c r="AQ475" s="2">
        <v>65.5</v>
      </c>
      <c r="AR475" s="2">
        <v>9.8492999999999995</v>
      </c>
      <c r="AS475" s="2">
        <v>15.2</v>
      </c>
      <c r="AT475" s="2">
        <v>21.5</v>
      </c>
      <c r="AU475" s="2">
        <v>70.599999999999994</v>
      </c>
      <c r="AV475" s="2">
        <v>23.625499999999999</v>
      </c>
      <c r="AW475" s="2">
        <v>11.29</v>
      </c>
      <c r="AX475" s="2">
        <v>17.5</v>
      </c>
      <c r="AY475" s="2">
        <v>64.599999999999994</v>
      </c>
      <c r="AZ475" s="2">
        <v>22.9057</v>
      </c>
      <c r="BA475" s="2">
        <v>11.59</v>
      </c>
      <c r="BB475" s="2">
        <v>17.7</v>
      </c>
      <c r="BC475" s="2">
        <v>65.3</v>
      </c>
      <c r="BD475" s="2">
        <v>31.310300000000002</v>
      </c>
      <c r="BE475" s="4"/>
      <c r="BF475" s="4"/>
    </row>
    <row r="476" spans="1:58" x14ac:dyDescent="0.2">
      <c r="A476" s="29">
        <v>475</v>
      </c>
      <c r="B476" s="7" t="s">
        <v>88</v>
      </c>
      <c r="C476" s="3">
        <v>39939</v>
      </c>
      <c r="D476" s="4" t="s">
        <v>13</v>
      </c>
      <c r="E476" s="4" t="s">
        <v>163</v>
      </c>
      <c r="F476" s="5" t="s">
        <v>190</v>
      </c>
      <c r="G476" s="6">
        <v>0.91736111111111107</v>
      </c>
      <c r="H476" s="6">
        <v>0.9194444444444444</v>
      </c>
      <c r="I476" s="85">
        <f t="shared" si="7"/>
        <v>2.9999999999999893</v>
      </c>
      <c r="J476" s="86">
        <f>I476*Segmentos!$D$7*(AH476%)*IF(ISNUMBER(AI476),AI476%,0)</f>
        <v>105209.99999999962</v>
      </c>
      <c r="K476" s="86">
        <f>I476*Segmentos!$D$7*(AL476%)*IF(ISNUMBER(AM476),AM476%,0)</f>
        <v>147959.99999999948</v>
      </c>
      <c r="L476" s="4"/>
      <c r="M476" s="2">
        <v>10.65</v>
      </c>
      <c r="N476" s="2">
        <v>12.2</v>
      </c>
      <c r="O476" s="2">
        <v>87.3</v>
      </c>
      <c r="P476" s="2">
        <v>88.312200000000004</v>
      </c>
      <c r="Q476" s="2">
        <v>5.83</v>
      </c>
      <c r="R476" s="2">
        <v>6.7</v>
      </c>
      <c r="S476" s="2">
        <v>86.8</v>
      </c>
      <c r="T476" s="2">
        <v>8.0693999999999999</v>
      </c>
      <c r="U476" s="2">
        <v>8.5</v>
      </c>
      <c r="V476" s="2">
        <v>10.1</v>
      </c>
      <c r="W476" s="2">
        <v>84.3</v>
      </c>
      <c r="X476" s="2">
        <v>14.775399999999999</v>
      </c>
      <c r="Y476" s="2">
        <v>9.57</v>
      </c>
      <c r="Z476" s="2">
        <v>11.5</v>
      </c>
      <c r="AA476" s="2">
        <v>83.2</v>
      </c>
      <c r="AB476" s="2">
        <v>23.442900000000002</v>
      </c>
      <c r="AC476" s="2">
        <v>15.44</v>
      </c>
      <c r="AD476" s="2">
        <v>16.899999999999999</v>
      </c>
      <c r="AE476" s="2">
        <v>91.1</v>
      </c>
      <c r="AF476" s="2">
        <v>42.024500000000003</v>
      </c>
      <c r="AG476" s="2">
        <v>8.8000000000000007</v>
      </c>
      <c r="AH476" s="22">
        <v>10.5</v>
      </c>
      <c r="AI476" s="22">
        <v>83.5</v>
      </c>
      <c r="AJ476" s="22">
        <v>34.603999999999999</v>
      </c>
      <c r="AK476" s="18">
        <v>12.32</v>
      </c>
      <c r="AL476" s="18">
        <v>13.7</v>
      </c>
      <c r="AM476" s="18">
        <v>90</v>
      </c>
      <c r="AN476" s="2">
        <v>53.708199999999998</v>
      </c>
      <c r="AO476" s="2">
        <v>10.97</v>
      </c>
      <c r="AP476" s="2">
        <v>12.7</v>
      </c>
      <c r="AQ476" s="2">
        <v>86.4</v>
      </c>
      <c r="AR476" s="2">
        <v>9.9398</v>
      </c>
      <c r="AS476" s="2">
        <v>10.51</v>
      </c>
      <c r="AT476" s="2">
        <v>12.2</v>
      </c>
      <c r="AU476" s="2">
        <v>86.4</v>
      </c>
      <c r="AV476" s="2">
        <v>19.207699999999999</v>
      </c>
      <c r="AW476" s="2">
        <v>8.99</v>
      </c>
      <c r="AX476" s="2">
        <v>10.5</v>
      </c>
      <c r="AY476" s="2">
        <v>86</v>
      </c>
      <c r="AZ476" s="2">
        <v>21.425699999999999</v>
      </c>
      <c r="BA476" s="2">
        <v>11.88</v>
      </c>
      <c r="BB476" s="2">
        <v>13.4</v>
      </c>
      <c r="BC476" s="2">
        <v>88.9</v>
      </c>
      <c r="BD476" s="2">
        <v>37.738999999999997</v>
      </c>
      <c r="BE476" s="4"/>
      <c r="BF476" s="4"/>
    </row>
    <row r="477" spans="1:58" x14ac:dyDescent="0.2">
      <c r="A477" s="29">
        <v>476</v>
      </c>
      <c r="B477" s="7" t="s">
        <v>30</v>
      </c>
      <c r="C477" s="3">
        <v>39939</v>
      </c>
      <c r="D477" s="4" t="s">
        <v>28</v>
      </c>
      <c r="E477" s="4" t="s">
        <v>163</v>
      </c>
      <c r="F477" s="5" t="s">
        <v>190</v>
      </c>
      <c r="G477" s="6">
        <v>0.87569444444444444</v>
      </c>
      <c r="H477" s="6">
        <v>0.91180555555555554</v>
      </c>
      <c r="I477" s="85">
        <f t="shared" si="7"/>
        <v>51.999999999999972</v>
      </c>
      <c r="J477" s="86">
        <f>I477*Segmentos!$D$7*(AH477%)*IF(ISNUMBER(AI477),AI477%,0)</f>
        <v>48422.399999999972</v>
      </c>
      <c r="K477" s="86">
        <f>I477*Segmentos!$D$7*(AL477%)*IF(ISNUMBER(AM477),AM477%,0)</f>
        <v>209830.39999999988</v>
      </c>
      <c r="L477" s="4"/>
      <c r="M477" s="2">
        <v>0.64</v>
      </c>
      <c r="N477" s="2">
        <v>2.5</v>
      </c>
      <c r="O477" s="2">
        <v>25.5</v>
      </c>
      <c r="P477" s="2">
        <v>80.866299999999995</v>
      </c>
      <c r="Q477" s="2">
        <v>0.1</v>
      </c>
      <c r="R477" s="2">
        <v>0.8</v>
      </c>
      <c r="S477" s="2">
        <v>12.4</v>
      </c>
      <c r="T477" s="2">
        <v>2.1804999999999999</v>
      </c>
      <c r="U477" s="2">
        <v>0.52</v>
      </c>
      <c r="V477" s="2">
        <v>2.6</v>
      </c>
      <c r="W477" s="2">
        <v>20.100000000000001</v>
      </c>
      <c r="X477" s="2">
        <v>13.8057</v>
      </c>
      <c r="Y477" s="2">
        <v>0.61</v>
      </c>
      <c r="Z477" s="2">
        <v>3.1</v>
      </c>
      <c r="AA477" s="2">
        <v>19.8</v>
      </c>
      <c r="AB477" s="2">
        <v>22.718599999999999</v>
      </c>
      <c r="AC477" s="2">
        <v>1.02</v>
      </c>
      <c r="AD477" s="2">
        <v>2.8</v>
      </c>
      <c r="AE477" s="2">
        <v>36.1</v>
      </c>
      <c r="AF477" s="2">
        <v>42.1614</v>
      </c>
      <c r="AG477" s="2">
        <v>0.24</v>
      </c>
      <c r="AH477" s="22">
        <v>2.4</v>
      </c>
      <c r="AI477" s="22">
        <v>9.6999999999999993</v>
      </c>
      <c r="AJ477" s="22">
        <v>14.1831</v>
      </c>
      <c r="AK477" s="18">
        <v>1</v>
      </c>
      <c r="AL477" s="18">
        <v>2.6</v>
      </c>
      <c r="AM477" s="18">
        <v>38.799999999999997</v>
      </c>
      <c r="AN477" s="2">
        <v>66.683300000000003</v>
      </c>
      <c r="AO477" s="2">
        <v>0.45</v>
      </c>
      <c r="AP477" s="2">
        <v>2</v>
      </c>
      <c r="AQ477" s="2">
        <v>22.5</v>
      </c>
      <c r="AR477" s="2">
        <v>6.1588000000000003</v>
      </c>
      <c r="AS477" s="2">
        <v>0.6</v>
      </c>
      <c r="AT477" s="2">
        <v>1.4</v>
      </c>
      <c r="AU477" s="2">
        <v>43.8</v>
      </c>
      <c r="AV477" s="2">
        <v>16.621600000000001</v>
      </c>
      <c r="AW477" s="2">
        <v>0.46</v>
      </c>
      <c r="AX477" s="2">
        <v>1</v>
      </c>
      <c r="AY477" s="2">
        <v>46.2</v>
      </c>
      <c r="AZ477" s="2">
        <v>16.798300000000001</v>
      </c>
      <c r="BA477" s="2">
        <v>0.85</v>
      </c>
      <c r="BB477" s="2">
        <v>4.5</v>
      </c>
      <c r="BC477" s="2">
        <v>19.100000000000001</v>
      </c>
      <c r="BD477" s="2">
        <v>41.287599999999998</v>
      </c>
      <c r="BE477" s="4"/>
      <c r="BF477" s="4"/>
    </row>
    <row r="478" spans="1:58" x14ac:dyDescent="0.2">
      <c r="A478" s="29">
        <v>477</v>
      </c>
      <c r="B478" s="7" t="s">
        <v>11</v>
      </c>
      <c r="C478" s="3">
        <v>39939</v>
      </c>
      <c r="D478" s="4" t="s">
        <v>8</v>
      </c>
      <c r="E478" s="4" t="s">
        <v>166</v>
      </c>
      <c r="F478" s="5" t="s">
        <v>190</v>
      </c>
      <c r="G478" s="6">
        <v>0.91111111111111109</v>
      </c>
      <c r="H478" s="6">
        <v>0.91180555555555554</v>
      </c>
      <c r="I478" s="85">
        <f t="shared" si="7"/>
        <v>0.99999999999999645</v>
      </c>
      <c r="J478" s="86">
        <f>I478*Segmentos!$D$7*(AH478%)*IF(ISNUMBER(AI478),AI478%,0)</f>
        <v>13599.999999999953</v>
      </c>
      <c r="K478" s="86">
        <f>I478*Segmentos!$D$7*(AL478%)*IF(ISNUMBER(AM478),AM478%,0)</f>
        <v>13599.999999999953</v>
      </c>
      <c r="L478" s="4"/>
      <c r="M478" s="2">
        <v>3.4</v>
      </c>
      <c r="N478" s="2">
        <v>3.4</v>
      </c>
      <c r="O478" s="2">
        <v>100</v>
      </c>
      <c r="P478" s="2">
        <v>86.865600000000001</v>
      </c>
      <c r="Q478" s="2">
        <v>0.89</v>
      </c>
      <c r="R478" s="2">
        <v>0.9</v>
      </c>
      <c r="S478" s="2">
        <v>100</v>
      </c>
      <c r="T478" s="2">
        <v>3.7843</v>
      </c>
      <c r="U478" s="2">
        <v>0.71</v>
      </c>
      <c r="V478" s="2">
        <v>0.7</v>
      </c>
      <c r="W478" s="2">
        <v>100</v>
      </c>
      <c r="X478" s="2">
        <v>3.8022</v>
      </c>
      <c r="Y478" s="2">
        <v>4.03</v>
      </c>
      <c r="Z478" s="2">
        <v>4</v>
      </c>
      <c r="AA478" s="2">
        <v>100</v>
      </c>
      <c r="AB478" s="2">
        <v>30.436299999999999</v>
      </c>
      <c r="AC478" s="2">
        <v>5.82</v>
      </c>
      <c r="AD478" s="2">
        <v>5.8</v>
      </c>
      <c r="AE478" s="2">
        <v>100</v>
      </c>
      <c r="AF478" s="2">
        <v>48.842700000000001</v>
      </c>
      <c r="AG478" s="2">
        <v>3.37</v>
      </c>
      <c r="AH478" s="22">
        <v>3.4</v>
      </c>
      <c r="AI478" s="22">
        <v>100</v>
      </c>
      <c r="AJ478" s="22">
        <v>40.868000000000002</v>
      </c>
      <c r="AK478" s="18">
        <v>3.42</v>
      </c>
      <c r="AL478" s="18">
        <v>3.4</v>
      </c>
      <c r="AM478" s="18">
        <v>100</v>
      </c>
      <c r="AN478" s="2">
        <v>45.997599999999998</v>
      </c>
      <c r="AO478" s="2">
        <v>0.96</v>
      </c>
      <c r="AP478" s="2">
        <v>1</v>
      </c>
      <c r="AQ478" s="2">
        <v>100</v>
      </c>
      <c r="AR478" s="2">
        <v>2.6953999999999998</v>
      </c>
      <c r="AS478" s="2">
        <v>2.74</v>
      </c>
      <c r="AT478" s="2">
        <v>2.7</v>
      </c>
      <c r="AU478" s="2">
        <v>100</v>
      </c>
      <c r="AV478" s="2">
        <v>15.431699999999999</v>
      </c>
      <c r="AW478" s="2">
        <v>2.75</v>
      </c>
      <c r="AX478" s="2">
        <v>2.8</v>
      </c>
      <c r="AY478" s="2">
        <v>100</v>
      </c>
      <c r="AZ478" s="2">
        <v>20.229199999999999</v>
      </c>
      <c r="BA478" s="2">
        <v>4.95</v>
      </c>
      <c r="BB478" s="2">
        <v>5</v>
      </c>
      <c r="BC478" s="2">
        <v>100</v>
      </c>
      <c r="BD478" s="2">
        <v>48.5092</v>
      </c>
      <c r="BE478" s="4"/>
      <c r="BF478" s="4"/>
    </row>
    <row r="479" spans="1:58" x14ac:dyDescent="0.2">
      <c r="A479" s="29">
        <v>478</v>
      </c>
      <c r="B479" s="7" t="s">
        <v>6</v>
      </c>
      <c r="C479" s="3">
        <v>39939</v>
      </c>
      <c r="D479" s="4" t="s">
        <v>3</v>
      </c>
      <c r="E479" s="4" t="s">
        <v>166</v>
      </c>
      <c r="F479" s="5" t="s">
        <v>190</v>
      </c>
      <c r="G479" s="6">
        <v>0.90902777777777777</v>
      </c>
      <c r="H479" s="6">
        <v>0.90972222222222221</v>
      </c>
      <c r="I479" s="85">
        <f t="shared" si="7"/>
        <v>0.99999999999999645</v>
      </c>
      <c r="J479" s="86">
        <f>I479*Segmentos!$D$7*(AH479%)*IF(ISNUMBER(AI479),AI479%,0)</f>
        <v>33999.999999999884</v>
      </c>
      <c r="K479" s="86">
        <f>I479*Segmentos!$D$7*(AL479%)*IF(ISNUMBER(AM479),AM479%,0)</f>
        <v>25199.999999999913</v>
      </c>
      <c r="L479" s="4"/>
      <c r="M479" s="2">
        <v>7.31</v>
      </c>
      <c r="N479" s="2">
        <v>7.3</v>
      </c>
      <c r="O479" s="2">
        <v>100</v>
      </c>
      <c r="P479" s="2">
        <v>84.725099999999998</v>
      </c>
      <c r="Q479" s="2">
        <v>2.99</v>
      </c>
      <c r="R479" s="2">
        <v>3</v>
      </c>
      <c r="S479" s="2">
        <v>100</v>
      </c>
      <c r="T479" s="2">
        <v>5.7876000000000003</v>
      </c>
      <c r="U479" s="2">
        <v>8.7799999999999994</v>
      </c>
      <c r="V479" s="2">
        <v>8.8000000000000007</v>
      </c>
      <c r="W479" s="2">
        <v>100</v>
      </c>
      <c r="X479" s="2">
        <v>21.323599999999999</v>
      </c>
      <c r="Y479" s="2">
        <v>6.74</v>
      </c>
      <c r="Z479" s="2">
        <v>6.7</v>
      </c>
      <c r="AA479" s="2">
        <v>100</v>
      </c>
      <c r="AB479" s="2">
        <v>23.046600000000002</v>
      </c>
      <c r="AC479" s="2">
        <v>9.09</v>
      </c>
      <c r="AD479" s="2">
        <v>9.1</v>
      </c>
      <c r="AE479" s="2">
        <v>100</v>
      </c>
      <c r="AF479" s="2">
        <v>34.567399999999999</v>
      </c>
      <c r="AG479" s="2">
        <v>8.4499999999999993</v>
      </c>
      <c r="AH479" s="22">
        <v>8.5</v>
      </c>
      <c r="AI479" s="22">
        <v>100</v>
      </c>
      <c r="AJ479" s="22">
        <v>46.456400000000002</v>
      </c>
      <c r="AK479" s="18">
        <v>6.28</v>
      </c>
      <c r="AL479" s="18">
        <v>6.3</v>
      </c>
      <c r="AM479" s="18">
        <v>100</v>
      </c>
      <c r="AN479" s="2">
        <v>38.268799999999999</v>
      </c>
      <c r="AO479" s="2">
        <v>3.6</v>
      </c>
      <c r="AP479" s="2">
        <v>3.6</v>
      </c>
      <c r="AQ479" s="2">
        <v>100</v>
      </c>
      <c r="AR479" s="2">
        <v>4.5547000000000004</v>
      </c>
      <c r="AS479" s="2">
        <v>4.16</v>
      </c>
      <c r="AT479" s="2">
        <v>4.2</v>
      </c>
      <c r="AU479" s="2">
        <v>100</v>
      </c>
      <c r="AV479" s="2">
        <v>10.6198</v>
      </c>
      <c r="AW479" s="2">
        <v>7.96</v>
      </c>
      <c r="AX479" s="2">
        <v>8</v>
      </c>
      <c r="AY479" s="2">
        <v>100</v>
      </c>
      <c r="AZ479" s="2">
        <v>26.529</v>
      </c>
      <c r="BA479" s="2">
        <v>9.6999999999999993</v>
      </c>
      <c r="BB479" s="2">
        <v>9.6999999999999993</v>
      </c>
      <c r="BC479" s="2">
        <v>100</v>
      </c>
      <c r="BD479" s="2">
        <v>43.021700000000003</v>
      </c>
      <c r="BE479" s="4"/>
      <c r="BF479" s="4"/>
    </row>
    <row r="480" spans="1:58" x14ac:dyDescent="0.2">
      <c r="A480" s="29">
        <v>479</v>
      </c>
      <c r="B480" s="7" t="s">
        <v>31</v>
      </c>
      <c r="C480" s="3">
        <v>39939</v>
      </c>
      <c r="D480" s="4" t="s">
        <v>28</v>
      </c>
      <c r="E480" s="4" t="s">
        <v>166</v>
      </c>
      <c r="F480" s="5" t="s">
        <v>190</v>
      </c>
      <c r="G480" s="6">
        <v>0.91180555555555554</v>
      </c>
      <c r="H480" s="6">
        <v>0.9145833333333333</v>
      </c>
      <c r="I480" s="85">
        <f t="shared" si="7"/>
        <v>3.9999999999999858</v>
      </c>
      <c r="J480" s="86">
        <f>I480*Segmentos!$D$7*(AH480%)*IF(ISNUMBER(AI480),AI480%,0)</f>
        <v>4351.9999999999854</v>
      </c>
      <c r="K480" s="86">
        <f>I480*Segmentos!$D$7*(AL480%)*IF(ISNUMBER(AM480),AM480%,0)</f>
        <v>17700.799999999941</v>
      </c>
      <c r="L480" s="4"/>
      <c r="M480" s="2">
        <v>0.71</v>
      </c>
      <c r="N480" s="2">
        <v>0.9</v>
      </c>
      <c r="O480" s="2">
        <v>81.2</v>
      </c>
      <c r="P480" s="2">
        <v>81.186099999999996</v>
      </c>
      <c r="Q480" s="2">
        <v>0.3</v>
      </c>
      <c r="R480" s="2">
        <v>0.3</v>
      </c>
      <c r="S480" s="2">
        <v>100</v>
      </c>
      <c r="T480" s="2">
        <v>5.6890999999999998</v>
      </c>
      <c r="U480" s="2">
        <v>0.6</v>
      </c>
      <c r="V480" s="2">
        <v>0.6</v>
      </c>
      <c r="W480" s="2">
        <v>100</v>
      </c>
      <c r="X480" s="2">
        <v>14.4025</v>
      </c>
      <c r="Y480" s="2">
        <v>0.76</v>
      </c>
      <c r="Z480" s="2">
        <v>1.1000000000000001</v>
      </c>
      <c r="AA480" s="2">
        <v>66.3</v>
      </c>
      <c r="AB480" s="2">
        <v>25.608000000000001</v>
      </c>
      <c r="AC480" s="2">
        <v>0.94</v>
      </c>
      <c r="AD480" s="2">
        <v>1.1000000000000001</v>
      </c>
      <c r="AE480" s="2">
        <v>85.9</v>
      </c>
      <c r="AF480" s="2">
        <v>35.486499999999999</v>
      </c>
      <c r="AG480" s="2">
        <v>0.28999999999999998</v>
      </c>
      <c r="AH480" s="22">
        <v>0.4</v>
      </c>
      <c r="AI480" s="22">
        <v>68</v>
      </c>
      <c r="AJ480" s="22">
        <v>15.6076</v>
      </c>
      <c r="AK480" s="18">
        <v>1.0900000000000001</v>
      </c>
      <c r="AL480" s="18">
        <v>1.3</v>
      </c>
      <c r="AM480" s="18">
        <v>85.1</v>
      </c>
      <c r="AN480" s="2">
        <v>65.578500000000005</v>
      </c>
      <c r="AO480" s="2">
        <v>0.69</v>
      </c>
      <c r="AP480" s="2">
        <v>0.8</v>
      </c>
      <c r="AQ480" s="2">
        <v>90.5</v>
      </c>
      <c r="AR480" s="2">
        <v>8.5806000000000004</v>
      </c>
      <c r="AS480" s="2">
        <v>0.65</v>
      </c>
      <c r="AT480" s="2">
        <v>0.9</v>
      </c>
      <c r="AU480" s="2">
        <v>71.5</v>
      </c>
      <c r="AV480" s="2">
        <v>16.448399999999999</v>
      </c>
      <c r="AW480" s="2">
        <v>0.54</v>
      </c>
      <c r="AX480" s="2">
        <v>0.7</v>
      </c>
      <c r="AY480" s="2">
        <v>74.599999999999994</v>
      </c>
      <c r="AZ480" s="2">
        <v>17.7166</v>
      </c>
      <c r="BA480" s="2">
        <v>0.88</v>
      </c>
      <c r="BB480" s="2">
        <v>1</v>
      </c>
      <c r="BC480" s="2">
        <v>87.9</v>
      </c>
      <c r="BD480" s="2">
        <v>38.4405</v>
      </c>
      <c r="BE480" s="4"/>
      <c r="BF480" s="4"/>
    </row>
    <row r="481" spans="1:58" x14ac:dyDescent="0.2">
      <c r="A481" s="29">
        <v>480</v>
      </c>
      <c r="B481" s="7" t="s">
        <v>43</v>
      </c>
      <c r="C481" s="3">
        <v>39939</v>
      </c>
      <c r="D481" s="4" t="s">
        <v>21</v>
      </c>
      <c r="E481" s="4" t="s">
        <v>170</v>
      </c>
      <c r="F481" s="5" t="s">
        <v>190</v>
      </c>
      <c r="G481" s="6">
        <v>0.91249999999999998</v>
      </c>
      <c r="H481" s="6">
        <v>0.93055555555555547</v>
      </c>
      <c r="I481" s="85">
        <f t="shared" si="7"/>
        <v>25.999999999999908</v>
      </c>
      <c r="J481" s="86">
        <f>I481*Segmentos!$D$7*(AH481%)*IF(ISNUMBER(AI481),AI481%,0)</f>
        <v>30201.599999999889</v>
      </c>
      <c r="K481" s="86">
        <f>I481*Segmentos!$D$7*(AL481%)*IF(ISNUMBER(AM481),AM481%,0)</f>
        <v>70615.999999999738</v>
      </c>
      <c r="L481" s="4"/>
      <c r="M481" s="2">
        <v>0.5</v>
      </c>
      <c r="N481" s="2">
        <v>1.3</v>
      </c>
      <c r="O481" s="2">
        <v>38.1</v>
      </c>
      <c r="P481" s="2">
        <v>66.0167</v>
      </c>
      <c r="Q481" s="2">
        <v>0.28999999999999998</v>
      </c>
      <c r="R481" s="2">
        <v>0.8</v>
      </c>
      <c r="S481" s="2">
        <v>35.5</v>
      </c>
      <c r="T481" s="2">
        <v>6.3345000000000002</v>
      </c>
      <c r="U481" s="2">
        <v>0.72</v>
      </c>
      <c r="V481" s="2">
        <v>0.9</v>
      </c>
      <c r="W481" s="2">
        <v>75.8</v>
      </c>
      <c r="X481" s="2">
        <v>19.712900000000001</v>
      </c>
      <c r="Y481" s="2">
        <v>0.46</v>
      </c>
      <c r="Z481" s="2">
        <v>1.2</v>
      </c>
      <c r="AA481" s="2">
        <v>39</v>
      </c>
      <c r="AB481" s="2">
        <v>17.833500000000001</v>
      </c>
      <c r="AC481" s="2">
        <v>0.51</v>
      </c>
      <c r="AD481" s="2">
        <v>1.9</v>
      </c>
      <c r="AE481" s="2">
        <v>26.5</v>
      </c>
      <c r="AF481" s="2">
        <v>22.1357</v>
      </c>
      <c r="AG481" s="2">
        <v>0.28999999999999998</v>
      </c>
      <c r="AH481" s="22">
        <v>1.2</v>
      </c>
      <c r="AI481" s="22">
        <v>24.2</v>
      </c>
      <c r="AJ481" s="22">
        <v>17.955100000000002</v>
      </c>
      <c r="AK481" s="18">
        <v>0.7</v>
      </c>
      <c r="AL481" s="18">
        <v>1.4</v>
      </c>
      <c r="AM481" s="18">
        <v>48.5</v>
      </c>
      <c r="AN481" s="2">
        <v>48.061599999999999</v>
      </c>
      <c r="AO481" s="2">
        <v>0.18</v>
      </c>
      <c r="AP481" s="2">
        <v>0.4</v>
      </c>
      <c r="AQ481" s="2">
        <v>45.5</v>
      </c>
      <c r="AR481" s="2">
        <v>2.5834999999999999</v>
      </c>
      <c r="AS481" s="2">
        <v>0.66</v>
      </c>
      <c r="AT481" s="2">
        <v>1.4</v>
      </c>
      <c r="AU481" s="2">
        <v>47.2</v>
      </c>
      <c r="AV481" s="2">
        <v>19.154399999999999</v>
      </c>
      <c r="AW481" s="2">
        <v>0.71</v>
      </c>
      <c r="AX481" s="2">
        <v>2.6</v>
      </c>
      <c r="AY481" s="2">
        <v>28</v>
      </c>
      <c r="AZ481" s="2">
        <v>26.9345</v>
      </c>
      <c r="BA481" s="2">
        <v>0.35</v>
      </c>
      <c r="BB481" s="2">
        <v>0.6</v>
      </c>
      <c r="BC481" s="2">
        <v>56.8</v>
      </c>
      <c r="BD481" s="2">
        <v>17.3443</v>
      </c>
      <c r="BE481" s="4"/>
      <c r="BF481" s="4"/>
    </row>
    <row r="482" spans="1:58" x14ac:dyDescent="0.2">
      <c r="A482" s="29">
        <v>481</v>
      </c>
      <c r="B482" s="7" t="s">
        <v>42</v>
      </c>
      <c r="C482" s="3">
        <v>39939</v>
      </c>
      <c r="D482" s="4" t="s">
        <v>8</v>
      </c>
      <c r="E482" s="4" t="s">
        <v>174</v>
      </c>
      <c r="F482" s="5" t="s">
        <v>190</v>
      </c>
      <c r="G482" s="6">
        <v>0.91736111111111107</v>
      </c>
      <c r="H482" s="6">
        <v>0.98263888888888884</v>
      </c>
      <c r="I482" s="85">
        <f t="shared" si="7"/>
        <v>93.999999999999986</v>
      </c>
      <c r="J482" s="86">
        <f>I482*Segmentos!$D$7*(AH482%)*IF(ISNUMBER(AI482),AI482%,0)</f>
        <v>2149892.7999999993</v>
      </c>
      <c r="K482" s="86">
        <f>I482*Segmentos!$D$7*(AL482%)*IF(ISNUMBER(AM482),AM482%,0)</f>
        <v>1584463.9999999998</v>
      </c>
      <c r="L482" s="4"/>
      <c r="M482" s="2">
        <v>4.93</v>
      </c>
      <c r="N482" s="2">
        <v>22</v>
      </c>
      <c r="O482" s="2">
        <v>22.4</v>
      </c>
      <c r="P482" s="2">
        <v>87.791200000000003</v>
      </c>
      <c r="Q482" s="2">
        <v>2.65</v>
      </c>
      <c r="R482" s="2">
        <v>12.3</v>
      </c>
      <c r="S482" s="2">
        <v>21.6</v>
      </c>
      <c r="T482" s="2">
        <v>7.8780000000000001</v>
      </c>
      <c r="U482" s="2">
        <v>3.98</v>
      </c>
      <c r="V482" s="2">
        <v>20.399999999999999</v>
      </c>
      <c r="W482" s="2">
        <v>19.5</v>
      </c>
      <c r="X482" s="2">
        <v>14.852499999999999</v>
      </c>
      <c r="Y482" s="2">
        <v>5.63</v>
      </c>
      <c r="Z482" s="2">
        <v>25</v>
      </c>
      <c r="AA482" s="2">
        <v>22.5</v>
      </c>
      <c r="AB482" s="2">
        <v>29.622599999999998</v>
      </c>
      <c r="AC482" s="2">
        <v>6.06</v>
      </c>
      <c r="AD482" s="2">
        <v>25.3</v>
      </c>
      <c r="AE482" s="2">
        <v>23.9</v>
      </c>
      <c r="AF482" s="2">
        <v>35.438099999999999</v>
      </c>
      <c r="AG482" s="2">
        <v>5.72</v>
      </c>
      <c r="AH482" s="22">
        <v>22.6</v>
      </c>
      <c r="AI482" s="22">
        <v>25.3</v>
      </c>
      <c r="AJ482" s="22">
        <v>48.385599999999997</v>
      </c>
      <c r="AK482" s="18">
        <v>4.21</v>
      </c>
      <c r="AL482" s="18">
        <v>21.5</v>
      </c>
      <c r="AM482" s="18">
        <v>19.600000000000001</v>
      </c>
      <c r="AN482" s="2">
        <v>39.4056</v>
      </c>
      <c r="AO482" s="2">
        <v>1.84</v>
      </c>
      <c r="AP482" s="2">
        <v>13.1</v>
      </c>
      <c r="AQ482" s="2">
        <v>14</v>
      </c>
      <c r="AR482" s="2">
        <v>3.5859000000000001</v>
      </c>
      <c r="AS482" s="2">
        <v>4.46</v>
      </c>
      <c r="AT482" s="2">
        <v>19.600000000000001</v>
      </c>
      <c r="AU482" s="2">
        <v>22.8</v>
      </c>
      <c r="AV482" s="2">
        <v>17.5152</v>
      </c>
      <c r="AW482" s="2">
        <v>5.07</v>
      </c>
      <c r="AX482" s="2">
        <v>23.8</v>
      </c>
      <c r="AY482" s="2">
        <v>21.3</v>
      </c>
      <c r="AZ482" s="2">
        <v>25.964700000000001</v>
      </c>
      <c r="BA482" s="2">
        <v>5.97</v>
      </c>
      <c r="BB482" s="2">
        <v>24.7</v>
      </c>
      <c r="BC482" s="2">
        <v>24.2</v>
      </c>
      <c r="BD482" s="2">
        <v>40.7254</v>
      </c>
      <c r="BE482" s="4"/>
      <c r="BF482" s="4"/>
    </row>
    <row r="483" spans="1:58" x14ac:dyDescent="0.2">
      <c r="A483" s="29">
        <v>482</v>
      </c>
      <c r="B483" s="7" t="s">
        <v>86</v>
      </c>
      <c r="C483" s="3">
        <v>39939</v>
      </c>
      <c r="D483" s="4" t="s">
        <v>17</v>
      </c>
      <c r="E483" s="4" t="s">
        <v>169</v>
      </c>
      <c r="F483" s="5" t="s">
        <v>190</v>
      </c>
      <c r="G483" s="6">
        <v>0.91527777777777775</v>
      </c>
      <c r="H483" s="6">
        <v>0.95833333333333337</v>
      </c>
      <c r="I483" s="85">
        <f t="shared" si="7"/>
        <v>62.000000000000099</v>
      </c>
      <c r="J483" s="86">
        <f>I483*Segmentos!$D$7*(AH483%)*IF(ISNUMBER(AI483),AI483%,0)</f>
        <v>81988.800000000119</v>
      </c>
      <c r="K483" s="86">
        <f>I483*Segmentos!$D$7*(AL483%)*IF(ISNUMBER(AM483),AM483%,0)</f>
        <v>58652.000000000102</v>
      </c>
      <c r="L483" s="4"/>
      <c r="M483" s="2">
        <v>0.28000000000000003</v>
      </c>
      <c r="N483" s="2">
        <v>1.5</v>
      </c>
      <c r="O483" s="2">
        <v>19</v>
      </c>
      <c r="P483" s="2">
        <v>99.307400000000001</v>
      </c>
      <c r="Q483" s="2">
        <v>0</v>
      </c>
      <c r="R483" s="2">
        <v>0.1</v>
      </c>
      <c r="S483" s="2">
        <v>1.6</v>
      </c>
      <c r="T483" s="2">
        <v>5.2200000000000003E-2</v>
      </c>
      <c r="U483" s="2">
        <v>0.01</v>
      </c>
      <c r="V483" s="2">
        <v>0.3</v>
      </c>
      <c r="W483" s="2">
        <v>4.8</v>
      </c>
      <c r="X483" s="2">
        <v>0.90039999999999998</v>
      </c>
      <c r="Y483" s="2">
        <v>0.05</v>
      </c>
      <c r="Z483" s="2">
        <v>0.4</v>
      </c>
      <c r="AA483" s="2">
        <v>12.1</v>
      </c>
      <c r="AB483" s="2">
        <v>4.9484000000000004</v>
      </c>
      <c r="AC483" s="2">
        <v>0.81</v>
      </c>
      <c r="AD483" s="2">
        <v>4</v>
      </c>
      <c r="AE483" s="2">
        <v>20.3</v>
      </c>
      <c r="AF483" s="2">
        <v>93.406400000000005</v>
      </c>
      <c r="AG483" s="2">
        <v>0.33</v>
      </c>
      <c r="AH483" s="22">
        <v>1.9</v>
      </c>
      <c r="AI483" s="22">
        <v>17.399999999999999</v>
      </c>
      <c r="AJ483" s="22">
        <v>55.410899999999998</v>
      </c>
      <c r="AK483" s="18">
        <v>0.24</v>
      </c>
      <c r="AL483" s="18">
        <v>1.1000000000000001</v>
      </c>
      <c r="AM483" s="18">
        <v>21.5</v>
      </c>
      <c r="AN483" s="2">
        <v>43.896599999999999</v>
      </c>
      <c r="AO483" s="2">
        <v>0.04</v>
      </c>
      <c r="AP483" s="2">
        <v>0.7</v>
      </c>
      <c r="AQ483" s="2">
        <v>5.2</v>
      </c>
      <c r="AR483" s="2">
        <v>1.4196</v>
      </c>
      <c r="AS483" s="2">
        <v>0.02</v>
      </c>
      <c r="AT483" s="2">
        <v>0.5</v>
      </c>
      <c r="AU483" s="2">
        <v>3.2</v>
      </c>
      <c r="AV483" s="2">
        <v>1.3643000000000001</v>
      </c>
      <c r="AW483" s="2">
        <v>0.28999999999999998</v>
      </c>
      <c r="AX483" s="2">
        <v>2.4</v>
      </c>
      <c r="AY483" s="2">
        <v>12.3</v>
      </c>
      <c r="AZ483" s="2">
        <v>29.204799999999999</v>
      </c>
      <c r="BA483" s="2">
        <v>0.5</v>
      </c>
      <c r="BB483" s="2">
        <v>1.6</v>
      </c>
      <c r="BC483" s="2">
        <v>31.2</v>
      </c>
      <c r="BD483" s="2">
        <v>67.318799999999996</v>
      </c>
      <c r="BE483" s="4"/>
      <c r="BF483" s="4"/>
    </row>
    <row r="484" spans="1:58" x14ac:dyDescent="0.2">
      <c r="A484" s="29">
        <v>483</v>
      </c>
      <c r="B484" s="7" t="s">
        <v>14</v>
      </c>
      <c r="C484" s="3">
        <v>39939</v>
      </c>
      <c r="D484" s="4" t="s">
        <v>13</v>
      </c>
      <c r="E484" s="4" t="s">
        <v>163</v>
      </c>
      <c r="F484" s="5" t="s">
        <v>190</v>
      </c>
      <c r="G484" s="6">
        <v>0.84861111111111109</v>
      </c>
      <c r="H484" s="6">
        <v>0.87430555555555556</v>
      </c>
      <c r="I484" s="85">
        <f t="shared" si="7"/>
        <v>37.000000000000028</v>
      </c>
      <c r="J484" s="86">
        <f>I484*Segmentos!$D$7*(AH484%)*IF(ISNUMBER(AI484),AI484%,0)</f>
        <v>852716.80000000063</v>
      </c>
      <c r="K484" s="86">
        <f>I484*Segmentos!$D$7*(AL484%)*IF(ISNUMBER(AM484),AM484%,0)</f>
        <v>1351047.6000000008</v>
      </c>
      <c r="L484" s="4"/>
      <c r="M484" s="2">
        <v>7.54</v>
      </c>
      <c r="N484" s="2">
        <v>12.7</v>
      </c>
      <c r="O484" s="2">
        <v>59.5</v>
      </c>
      <c r="P484" s="2">
        <v>81.898799999999994</v>
      </c>
      <c r="Q484" s="2">
        <v>4.37</v>
      </c>
      <c r="R484" s="2">
        <v>8.1999999999999993</v>
      </c>
      <c r="S484" s="2">
        <v>53.2</v>
      </c>
      <c r="T484" s="2">
        <v>7.9203000000000001</v>
      </c>
      <c r="U484" s="2">
        <v>7.44</v>
      </c>
      <c r="V484" s="2">
        <v>15.4</v>
      </c>
      <c r="W484" s="2">
        <v>48.3</v>
      </c>
      <c r="X484" s="2">
        <v>16.9543</v>
      </c>
      <c r="Y484" s="2">
        <v>6.19</v>
      </c>
      <c r="Z484" s="2">
        <v>10.5</v>
      </c>
      <c r="AA484" s="2">
        <v>59</v>
      </c>
      <c r="AB484" s="2">
        <v>19.870999999999999</v>
      </c>
      <c r="AC484" s="2">
        <v>10.42</v>
      </c>
      <c r="AD484" s="2">
        <v>15.1</v>
      </c>
      <c r="AE484" s="2">
        <v>68.8</v>
      </c>
      <c r="AF484" s="2">
        <v>37.153199999999998</v>
      </c>
      <c r="AG484" s="2">
        <v>5.77</v>
      </c>
      <c r="AH484" s="22">
        <v>10.4</v>
      </c>
      <c r="AI484" s="22">
        <v>55.4</v>
      </c>
      <c r="AJ484" s="22">
        <v>29.7392</v>
      </c>
      <c r="AK484" s="18">
        <v>9.1300000000000008</v>
      </c>
      <c r="AL484" s="18">
        <v>14.7</v>
      </c>
      <c r="AM484" s="18">
        <v>62.1</v>
      </c>
      <c r="AN484" s="2">
        <v>52.159599999999998</v>
      </c>
      <c r="AO484" s="2">
        <v>7.3</v>
      </c>
      <c r="AP484" s="2">
        <v>11.9</v>
      </c>
      <c r="AQ484" s="2">
        <v>61.4</v>
      </c>
      <c r="AR484" s="2">
        <v>8.6702999999999992</v>
      </c>
      <c r="AS484" s="2">
        <v>5.6</v>
      </c>
      <c r="AT484" s="2">
        <v>11.4</v>
      </c>
      <c r="AU484" s="2">
        <v>49.3</v>
      </c>
      <c r="AV484" s="2">
        <v>13.416499999999999</v>
      </c>
      <c r="AW484" s="2">
        <v>7.7</v>
      </c>
      <c r="AX484" s="2">
        <v>11.8</v>
      </c>
      <c r="AY484" s="2">
        <v>65.2</v>
      </c>
      <c r="AZ484" s="2">
        <v>24.051200000000001</v>
      </c>
      <c r="BA484" s="2">
        <v>8.59</v>
      </c>
      <c r="BB484" s="2">
        <v>14.3</v>
      </c>
      <c r="BC484" s="2">
        <v>60.1</v>
      </c>
      <c r="BD484" s="2">
        <v>35.760800000000003</v>
      </c>
      <c r="BE484" s="4"/>
      <c r="BF484" s="4"/>
    </row>
    <row r="485" spans="1:58" x14ac:dyDescent="0.2">
      <c r="A485" s="29">
        <v>484</v>
      </c>
      <c r="B485" s="7" t="s">
        <v>10</v>
      </c>
      <c r="C485" s="3">
        <v>39939</v>
      </c>
      <c r="D485" s="4" t="s">
        <v>8</v>
      </c>
      <c r="E485" s="4" t="s">
        <v>164</v>
      </c>
      <c r="F485" s="5" t="s">
        <v>190</v>
      </c>
      <c r="G485" s="6">
        <v>0.87361111111111101</v>
      </c>
      <c r="H485" s="6">
        <v>0.91736111111111107</v>
      </c>
      <c r="I485" s="85">
        <f t="shared" si="7"/>
        <v>63.000000000000099</v>
      </c>
      <c r="J485" s="86">
        <f>I485*Segmentos!$D$7*(AH485%)*IF(ISNUMBER(AI485),AI485%,0)</f>
        <v>1490580.0000000026</v>
      </c>
      <c r="K485" s="86">
        <f>I485*Segmentos!$D$7*(AL485%)*IF(ISNUMBER(AM485),AM485%,0)</f>
        <v>1107792.0000000019</v>
      </c>
      <c r="L485" s="4"/>
      <c r="M485" s="2">
        <v>5.1100000000000003</v>
      </c>
      <c r="N485" s="2">
        <v>16.899999999999999</v>
      </c>
      <c r="O485" s="2">
        <v>30.3</v>
      </c>
      <c r="P485" s="2">
        <v>89.227000000000004</v>
      </c>
      <c r="Q485" s="2">
        <v>1.91</v>
      </c>
      <c r="R485" s="2">
        <v>8</v>
      </c>
      <c r="S485" s="2">
        <v>24</v>
      </c>
      <c r="T485" s="2">
        <v>5.5561999999999996</v>
      </c>
      <c r="U485" s="2">
        <v>2.37</v>
      </c>
      <c r="V485" s="2">
        <v>14.1</v>
      </c>
      <c r="W485" s="2">
        <v>16.8</v>
      </c>
      <c r="X485" s="2">
        <v>8.6800999999999995</v>
      </c>
      <c r="Y485" s="2">
        <v>5.2</v>
      </c>
      <c r="Z485" s="2">
        <v>19.600000000000001</v>
      </c>
      <c r="AA485" s="2">
        <v>26.6</v>
      </c>
      <c r="AB485" s="2">
        <v>26.770800000000001</v>
      </c>
      <c r="AC485" s="2">
        <v>8.42</v>
      </c>
      <c r="AD485" s="2">
        <v>20.7</v>
      </c>
      <c r="AE485" s="2">
        <v>40.6</v>
      </c>
      <c r="AF485" s="2">
        <v>48.219900000000003</v>
      </c>
      <c r="AG485" s="2">
        <v>5.92</v>
      </c>
      <c r="AH485" s="22">
        <v>18.2</v>
      </c>
      <c r="AI485" s="22">
        <v>32.5</v>
      </c>
      <c r="AJ485" s="22">
        <v>49.0167</v>
      </c>
      <c r="AK485" s="18">
        <v>4.3899999999999997</v>
      </c>
      <c r="AL485" s="18">
        <v>15.7</v>
      </c>
      <c r="AM485" s="18">
        <v>28</v>
      </c>
      <c r="AN485" s="2">
        <v>40.210299999999997</v>
      </c>
      <c r="AO485" s="2">
        <v>1.25</v>
      </c>
      <c r="AP485" s="2">
        <v>8.1999999999999993</v>
      </c>
      <c r="AQ485" s="2">
        <v>15.3</v>
      </c>
      <c r="AR485" s="2">
        <v>2.3883000000000001</v>
      </c>
      <c r="AS485" s="2">
        <v>3.21</v>
      </c>
      <c r="AT485" s="2">
        <v>11.7</v>
      </c>
      <c r="AU485" s="2">
        <v>27.5</v>
      </c>
      <c r="AV485" s="2">
        <v>12.3324</v>
      </c>
      <c r="AW485" s="2">
        <v>5.69</v>
      </c>
      <c r="AX485" s="2">
        <v>18</v>
      </c>
      <c r="AY485" s="2">
        <v>31.6</v>
      </c>
      <c r="AZ485" s="2">
        <v>28.521899999999999</v>
      </c>
      <c r="BA485" s="2">
        <v>6.88</v>
      </c>
      <c r="BB485" s="2">
        <v>21.5</v>
      </c>
      <c r="BC485" s="2">
        <v>32</v>
      </c>
      <c r="BD485" s="2">
        <v>45.984499999999997</v>
      </c>
      <c r="BE485" s="4"/>
      <c r="BF485" s="4"/>
    </row>
    <row r="486" spans="1:58" x14ac:dyDescent="0.2">
      <c r="A486" s="29">
        <v>485</v>
      </c>
      <c r="B486" s="7" t="s">
        <v>83</v>
      </c>
      <c r="C486" s="3">
        <v>39939</v>
      </c>
      <c r="D486" s="4" t="s">
        <v>21</v>
      </c>
      <c r="E486" s="4" t="s">
        <v>170</v>
      </c>
      <c r="F486" s="5" t="s">
        <v>190</v>
      </c>
      <c r="G486" s="6">
        <v>0.875</v>
      </c>
      <c r="H486" s="6">
        <v>0.88958333333333339</v>
      </c>
      <c r="I486" s="85">
        <f t="shared" si="7"/>
        <v>21.000000000000085</v>
      </c>
      <c r="J486" s="86">
        <f>I486*Segmentos!$D$7*(AH486%)*IF(ISNUMBER(AI486),AI486%,0)</f>
        <v>41059.200000000172</v>
      </c>
      <c r="K486" s="86">
        <f>I486*Segmentos!$D$7*(AL486%)*IF(ISNUMBER(AM486),AM486%,0)</f>
        <v>78775.200000000317</v>
      </c>
      <c r="L486" s="4"/>
      <c r="M486" s="2">
        <v>0.72</v>
      </c>
      <c r="N486" s="2">
        <v>1.6</v>
      </c>
      <c r="O486" s="2">
        <v>46.4</v>
      </c>
      <c r="P486" s="2">
        <v>44.459699999999998</v>
      </c>
      <c r="Q486" s="2">
        <v>0</v>
      </c>
      <c r="R486" s="2">
        <v>0</v>
      </c>
      <c r="S486" s="8" t="s">
        <v>577</v>
      </c>
      <c r="T486" s="2">
        <v>0</v>
      </c>
      <c r="U486" s="2">
        <v>1.66</v>
      </c>
      <c r="V486" s="2">
        <v>2.8</v>
      </c>
      <c r="W486" s="2">
        <v>59.5</v>
      </c>
      <c r="X486" s="2">
        <v>21.452300000000001</v>
      </c>
      <c r="Y486" s="2">
        <v>0.92</v>
      </c>
      <c r="Z486" s="2">
        <v>1.5</v>
      </c>
      <c r="AA486" s="2">
        <v>61.1</v>
      </c>
      <c r="AB486" s="2">
        <v>16.8292</v>
      </c>
      <c r="AC486" s="2">
        <v>0.3</v>
      </c>
      <c r="AD486" s="2">
        <v>1.6</v>
      </c>
      <c r="AE486" s="2">
        <v>19.2</v>
      </c>
      <c r="AF486" s="2">
        <v>6.1782000000000004</v>
      </c>
      <c r="AG486" s="2">
        <v>0.48</v>
      </c>
      <c r="AH486" s="22">
        <v>1.3</v>
      </c>
      <c r="AI486" s="22">
        <v>37.6</v>
      </c>
      <c r="AJ486" s="22">
        <v>14.0937</v>
      </c>
      <c r="AK486" s="18">
        <v>0.94</v>
      </c>
      <c r="AL486" s="18">
        <v>1.8</v>
      </c>
      <c r="AM486" s="18">
        <v>52.1</v>
      </c>
      <c r="AN486" s="2">
        <v>30.366</v>
      </c>
      <c r="AO486" s="2">
        <v>0.39</v>
      </c>
      <c r="AP486" s="2">
        <v>0.4</v>
      </c>
      <c r="AQ486" s="2">
        <v>87.3</v>
      </c>
      <c r="AR486" s="2">
        <v>2.6093000000000002</v>
      </c>
      <c r="AS486" s="2">
        <v>0.21</v>
      </c>
      <c r="AT486" s="2">
        <v>1.1000000000000001</v>
      </c>
      <c r="AU486" s="2">
        <v>20.100000000000001</v>
      </c>
      <c r="AV486" s="2">
        <v>2.8805000000000001</v>
      </c>
      <c r="AW486" s="2">
        <v>0.68</v>
      </c>
      <c r="AX486" s="2">
        <v>1.4</v>
      </c>
      <c r="AY486" s="2">
        <v>47.9</v>
      </c>
      <c r="AZ486" s="2">
        <v>12.062900000000001</v>
      </c>
      <c r="BA486" s="2">
        <v>1.1399999999999999</v>
      </c>
      <c r="BB486" s="2">
        <v>2.2999999999999998</v>
      </c>
      <c r="BC486" s="2">
        <v>50.5</v>
      </c>
      <c r="BD486" s="2">
        <v>26.907</v>
      </c>
      <c r="BE486" s="4"/>
      <c r="BF486" s="4"/>
    </row>
    <row r="487" spans="1:58" x14ac:dyDescent="0.2">
      <c r="A487" s="29">
        <v>486</v>
      </c>
      <c r="B487" s="7" t="s">
        <v>23</v>
      </c>
      <c r="C487" s="3">
        <v>39939</v>
      </c>
      <c r="D487" s="4" t="s">
        <v>21</v>
      </c>
      <c r="E487" s="4" t="s">
        <v>170</v>
      </c>
      <c r="F487" s="5" t="s">
        <v>190</v>
      </c>
      <c r="G487" s="6">
        <v>0.89027777777777783</v>
      </c>
      <c r="H487" s="6">
        <v>0.89513888888888893</v>
      </c>
      <c r="I487" s="85">
        <f t="shared" si="7"/>
        <v>6.9999999999999751</v>
      </c>
      <c r="J487" s="86">
        <f>I487*Segmentos!$D$7*(AH487%)*IF(ISNUMBER(AI487),AI487%,0)</f>
        <v>13691.999999999951</v>
      </c>
      <c r="K487" s="86">
        <f>I487*Segmentos!$D$7*(AL487%)*IF(ISNUMBER(AM487),AM487%,0)</f>
        <v>38180.799999999872</v>
      </c>
      <c r="L487" s="4"/>
      <c r="M487" s="2">
        <v>0.95</v>
      </c>
      <c r="N487" s="2">
        <v>1</v>
      </c>
      <c r="O487" s="2">
        <v>93.1</v>
      </c>
      <c r="P487" s="2">
        <v>51.372999999999998</v>
      </c>
      <c r="Q487" s="2">
        <v>0.04</v>
      </c>
      <c r="R487" s="2">
        <v>0.3</v>
      </c>
      <c r="S487" s="2">
        <v>14.3</v>
      </c>
      <c r="T487" s="2">
        <v>0.32700000000000001</v>
      </c>
      <c r="U487" s="2">
        <v>2.57</v>
      </c>
      <c r="V487" s="2">
        <v>2.7</v>
      </c>
      <c r="W487" s="2">
        <v>94.1</v>
      </c>
      <c r="X487" s="2">
        <v>29.311900000000001</v>
      </c>
      <c r="Y487" s="2">
        <v>1.2</v>
      </c>
      <c r="Z487" s="2">
        <v>1.2</v>
      </c>
      <c r="AA487" s="2">
        <v>100</v>
      </c>
      <c r="AB487" s="2">
        <v>19.1877</v>
      </c>
      <c r="AC487" s="2">
        <v>0.14000000000000001</v>
      </c>
      <c r="AD487" s="2">
        <v>0.1</v>
      </c>
      <c r="AE487" s="2">
        <v>100</v>
      </c>
      <c r="AF487" s="2">
        <v>2.5464000000000002</v>
      </c>
      <c r="AG487" s="2">
        <v>0.47</v>
      </c>
      <c r="AH487" s="22">
        <v>0.6</v>
      </c>
      <c r="AI487" s="22">
        <v>81.5</v>
      </c>
      <c r="AJ487" s="22">
        <v>12.229699999999999</v>
      </c>
      <c r="AK487" s="18">
        <v>1.37</v>
      </c>
      <c r="AL487" s="18">
        <v>1.4</v>
      </c>
      <c r="AM487" s="18">
        <v>97.4</v>
      </c>
      <c r="AN487" s="2">
        <v>39.143300000000004</v>
      </c>
      <c r="AO487" s="2">
        <v>0.34</v>
      </c>
      <c r="AP487" s="2">
        <v>0.3</v>
      </c>
      <c r="AQ487" s="2">
        <v>100</v>
      </c>
      <c r="AR487" s="2">
        <v>1.9917</v>
      </c>
      <c r="AS487" s="2">
        <v>0.18</v>
      </c>
      <c r="AT487" s="2">
        <v>0.3</v>
      </c>
      <c r="AU487" s="2">
        <v>52.5</v>
      </c>
      <c r="AV487" s="2">
        <v>2.1650999999999998</v>
      </c>
      <c r="AW487" s="2">
        <v>1.07</v>
      </c>
      <c r="AX487" s="2">
        <v>1.2</v>
      </c>
      <c r="AY487" s="2">
        <v>90</v>
      </c>
      <c r="AZ487" s="2">
        <v>16.731999999999999</v>
      </c>
      <c r="BA487" s="2">
        <v>1.47</v>
      </c>
      <c r="BB487" s="2">
        <v>1.5</v>
      </c>
      <c r="BC487" s="2">
        <v>100</v>
      </c>
      <c r="BD487" s="2">
        <v>30.484300000000001</v>
      </c>
      <c r="BE487" s="4"/>
      <c r="BF487" s="4"/>
    </row>
    <row r="488" spans="1:58" x14ac:dyDescent="0.2">
      <c r="A488" s="29">
        <v>487</v>
      </c>
      <c r="B488" s="7" t="s">
        <v>25</v>
      </c>
      <c r="C488" s="3">
        <v>39939</v>
      </c>
      <c r="D488" s="4" t="s">
        <v>21</v>
      </c>
      <c r="E488" s="4" t="s">
        <v>171</v>
      </c>
      <c r="F488" s="5" t="s">
        <v>190</v>
      </c>
      <c r="G488" s="6">
        <v>0.89166666666666661</v>
      </c>
      <c r="H488" s="6">
        <v>0.89375000000000004</v>
      </c>
      <c r="I488" s="85">
        <f t="shared" si="7"/>
        <v>3.0000000000001492</v>
      </c>
      <c r="J488" s="86">
        <f>I488*Segmentos!$D$7*(AH488%)*IF(ISNUMBER(AI488),AI488%,0)</f>
        <v>7574.4000000003762</v>
      </c>
      <c r="K488" s="86">
        <f>I488*Segmentos!$D$7*(AL488%)*IF(ISNUMBER(AM488),AM488%,0)</f>
        <v>11496.000000000571</v>
      </c>
      <c r="L488" s="4"/>
      <c r="M488" s="2">
        <v>0.81</v>
      </c>
      <c r="N488" s="2">
        <v>0.9</v>
      </c>
      <c r="O488" s="2">
        <v>88.7</v>
      </c>
      <c r="P488" s="2">
        <v>56.995600000000003</v>
      </c>
      <c r="Q488" s="2">
        <v>0.14000000000000001</v>
      </c>
      <c r="R488" s="2">
        <v>0.2</v>
      </c>
      <c r="S488" s="2">
        <v>75.7</v>
      </c>
      <c r="T488" s="2">
        <v>1.5807</v>
      </c>
      <c r="U488" s="2">
        <v>1.24</v>
      </c>
      <c r="V488" s="2">
        <v>1.2</v>
      </c>
      <c r="W488" s="2">
        <v>100</v>
      </c>
      <c r="X488" s="2">
        <v>18.2196</v>
      </c>
      <c r="Y488" s="2">
        <v>0.83</v>
      </c>
      <c r="Z488" s="2">
        <v>0.9</v>
      </c>
      <c r="AA488" s="2">
        <v>93.5</v>
      </c>
      <c r="AB488" s="2">
        <v>17.1389</v>
      </c>
      <c r="AC488" s="2">
        <v>0.87</v>
      </c>
      <c r="AD488" s="2">
        <v>1.1000000000000001</v>
      </c>
      <c r="AE488" s="2">
        <v>78.2</v>
      </c>
      <c r="AF488" s="2">
        <v>20.0564</v>
      </c>
      <c r="AG488" s="2">
        <v>0.65</v>
      </c>
      <c r="AH488" s="22">
        <v>0.8</v>
      </c>
      <c r="AI488" s="22">
        <v>78.900000000000006</v>
      </c>
      <c r="AJ488" s="22">
        <v>21.488199999999999</v>
      </c>
      <c r="AK488" s="18">
        <v>0.97</v>
      </c>
      <c r="AL488" s="18">
        <v>1</v>
      </c>
      <c r="AM488" s="18">
        <v>95.8</v>
      </c>
      <c r="AN488" s="2">
        <v>35.507300000000001</v>
      </c>
      <c r="AO488" s="2">
        <v>0.24</v>
      </c>
      <c r="AP488" s="2">
        <v>0.3</v>
      </c>
      <c r="AQ488" s="2">
        <v>83.2</v>
      </c>
      <c r="AR488" s="2">
        <v>1.8382000000000001</v>
      </c>
      <c r="AS488" s="2">
        <v>0.5</v>
      </c>
      <c r="AT488" s="2">
        <v>0.6</v>
      </c>
      <c r="AU488" s="2">
        <v>86.1</v>
      </c>
      <c r="AV488" s="2">
        <v>7.7507000000000001</v>
      </c>
      <c r="AW488" s="2">
        <v>0.94</v>
      </c>
      <c r="AX488" s="2">
        <v>1</v>
      </c>
      <c r="AY488" s="2">
        <v>92.7</v>
      </c>
      <c r="AZ488" s="2">
        <v>18.985600000000002</v>
      </c>
      <c r="BA488" s="2">
        <v>1.06</v>
      </c>
      <c r="BB488" s="2">
        <v>1.2</v>
      </c>
      <c r="BC488" s="2">
        <v>87.2</v>
      </c>
      <c r="BD488" s="2">
        <v>28.421099999999999</v>
      </c>
      <c r="BE488" s="4"/>
      <c r="BF488" s="4"/>
    </row>
    <row r="489" spans="1:58" x14ac:dyDescent="0.2">
      <c r="A489" s="29">
        <v>488</v>
      </c>
      <c r="B489" s="7" t="s">
        <v>87</v>
      </c>
      <c r="C489" s="3">
        <v>39939</v>
      </c>
      <c r="D489" s="4" t="s">
        <v>28</v>
      </c>
      <c r="E489" s="4" t="s">
        <v>169</v>
      </c>
      <c r="F489" s="5" t="s">
        <v>190</v>
      </c>
      <c r="G489" s="6">
        <v>0.84027777777777779</v>
      </c>
      <c r="H489" s="6">
        <v>0.87569444444444444</v>
      </c>
      <c r="I489" s="85">
        <f t="shared" si="7"/>
        <v>50.999999999999979</v>
      </c>
      <c r="J489" s="86">
        <f>I489*Segmentos!$D$7*(AH489%)*IF(ISNUMBER(AI489),AI489%,0)</f>
        <v>161506.79999999996</v>
      </c>
      <c r="K489" s="86">
        <f>I489*Segmentos!$D$7*(AL489%)*IF(ISNUMBER(AM489),AM489%,0)</f>
        <v>148165.19999999995</v>
      </c>
      <c r="L489" s="4"/>
      <c r="M489" s="2">
        <v>0.76</v>
      </c>
      <c r="N489" s="2">
        <v>2.8</v>
      </c>
      <c r="O489" s="2">
        <v>27.1</v>
      </c>
      <c r="P489" s="2">
        <v>79.538600000000002</v>
      </c>
      <c r="Q489" s="2">
        <v>0.4</v>
      </c>
      <c r="R489" s="2">
        <v>0.5</v>
      </c>
      <c r="S489" s="2">
        <v>74.8</v>
      </c>
      <c r="T489" s="2">
        <v>6.8905000000000003</v>
      </c>
      <c r="U489" s="2">
        <v>0.42</v>
      </c>
      <c r="V489" s="2">
        <v>2</v>
      </c>
      <c r="W489" s="2">
        <v>20.6</v>
      </c>
      <c r="X489" s="2">
        <v>9.1267999999999994</v>
      </c>
      <c r="Y489" s="2">
        <v>0.71</v>
      </c>
      <c r="Z489" s="2">
        <v>2.5</v>
      </c>
      <c r="AA489" s="2">
        <v>28.5</v>
      </c>
      <c r="AB489" s="2">
        <v>21.851400000000002</v>
      </c>
      <c r="AC489" s="2">
        <v>1.22</v>
      </c>
      <c r="AD489" s="2">
        <v>4.8</v>
      </c>
      <c r="AE489" s="2">
        <v>25.4</v>
      </c>
      <c r="AF489" s="2">
        <v>41.669699999999999</v>
      </c>
      <c r="AG489" s="2">
        <v>0.79</v>
      </c>
      <c r="AH489" s="22">
        <v>2.9</v>
      </c>
      <c r="AI489" s="22">
        <v>27.3</v>
      </c>
      <c r="AJ489" s="22">
        <v>39.099200000000003</v>
      </c>
      <c r="AK489" s="18">
        <v>0.74</v>
      </c>
      <c r="AL489" s="18">
        <v>2.7</v>
      </c>
      <c r="AM489" s="18">
        <v>26.9</v>
      </c>
      <c r="AN489" s="2">
        <v>40.439399999999999</v>
      </c>
      <c r="AO489" s="2">
        <v>0.5</v>
      </c>
      <c r="AP489" s="2">
        <v>1.6</v>
      </c>
      <c r="AQ489" s="2">
        <v>31</v>
      </c>
      <c r="AR489" s="2">
        <v>5.7225999999999999</v>
      </c>
      <c r="AS489" s="2">
        <v>0.02</v>
      </c>
      <c r="AT489" s="2">
        <v>0.7</v>
      </c>
      <c r="AU489" s="2">
        <v>2.7</v>
      </c>
      <c r="AV489" s="2">
        <v>0.41289999999999999</v>
      </c>
      <c r="AW489" s="2">
        <v>0.33</v>
      </c>
      <c r="AX489" s="2">
        <v>2</v>
      </c>
      <c r="AY489" s="2">
        <v>16.8</v>
      </c>
      <c r="AZ489" s="2">
        <v>9.8566000000000003</v>
      </c>
      <c r="BA489" s="2">
        <v>1.59</v>
      </c>
      <c r="BB489" s="2">
        <v>5</v>
      </c>
      <c r="BC489" s="2">
        <v>31.6</v>
      </c>
      <c r="BD489" s="2">
        <v>63.546399999999998</v>
      </c>
      <c r="BE489" s="4"/>
      <c r="BF489" s="4"/>
    </row>
    <row r="490" spans="1:58" x14ac:dyDescent="0.2">
      <c r="A490" s="29">
        <v>489</v>
      </c>
      <c r="B490" s="7" t="s">
        <v>32</v>
      </c>
      <c r="C490" s="3">
        <v>39939</v>
      </c>
      <c r="D490" s="4" t="s">
        <v>28</v>
      </c>
      <c r="E490" s="4" t="s">
        <v>164</v>
      </c>
      <c r="F490" s="5" t="s">
        <v>190</v>
      </c>
      <c r="G490" s="6">
        <v>0.9145833333333333</v>
      </c>
      <c r="H490" s="6">
        <v>0.91736111111111107</v>
      </c>
      <c r="I490" s="85">
        <f t="shared" si="7"/>
        <v>3.9999999999999858</v>
      </c>
      <c r="J490" s="86">
        <f>I490*Segmentos!$D$7*(AH490%)*IF(ISNUMBER(AI490),AI490%,0)</f>
        <v>1401.5999999999951</v>
      </c>
      <c r="K490" s="86">
        <f>I490*Segmentos!$D$7*(AL490%)*IF(ISNUMBER(AM490),AM490%,0)</f>
        <v>16057.599999999948</v>
      </c>
      <c r="L490" s="4"/>
      <c r="M490" s="2">
        <v>0.56999999999999995</v>
      </c>
      <c r="N490" s="2">
        <v>0.8</v>
      </c>
      <c r="O490" s="2">
        <v>68.8</v>
      </c>
      <c r="P490" s="2">
        <v>78.979900000000001</v>
      </c>
      <c r="Q490" s="2">
        <v>0.04</v>
      </c>
      <c r="R490" s="2">
        <v>0.1</v>
      </c>
      <c r="S490" s="2">
        <v>50</v>
      </c>
      <c r="T490" s="2">
        <v>0.9768</v>
      </c>
      <c r="U490" s="2">
        <v>0.62</v>
      </c>
      <c r="V490" s="2">
        <v>0.7</v>
      </c>
      <c r="W490" s="2">
        <v>90.6</v>
      </c>
      <c r="X490" s="2">
        <v>18.206600000000002</v>
      </c>
      <c r="Y490" s="2">
        <v>0.57999999999999996</v>
      </c>
      <c r="Z490" s="2">
        <v>1.1000000000000001</v>
      </c>
      <c r="AA490" s="2">
        <v>54.3</v>
      </c>
      <c r="AB490" s="2">
        <v>23.7698</v>
      </c>
      <c r="AC490" s="2">
        <v>0.79</v>
      </c>
      <c r="AD490" s="2">
        <v>1.1000000000000001</v>
      </c>
      <c r="AE490" s="2">
        <v>73.7</v>
      </c>
      <c r="AF490" s="2">
        <v>36.026600000000002</v>
      </c>
      <c r="AG490" s="2">
        <v>0.09</v>
      </c>
      <c r="AH490" s="22">
        <v>0.3</v>
      </c>
      <c r="AI490" s="22">
        <v>29.2</v>
      </c>
      <c r="AJ490" s="22">
        <v>5.7868000000000004</v>
      </c>
      <c r="AK490" s="18">
        <v>1</v>
      </c>
      <c r="AL490" s="18">
        <v>1.3</v>
      </c>
      <c r="AM490" s="18">
        <v>77.2</v>
      </c>
      <c r="AN490" s="2">
        <v>73.193100000000001</v>
      </c>
      <c r="AO490" s="2">
        <v>0.63</v>
      </c>
      <c r="AP490" s="2">
        <v>1.2</v>
      </c>
      <c r="AQ490" s="2">
        <v>53.1</v>
      </c>
      <c r="AR490" s="2">
        <v>9.6534999999999993</v>
      </c>
      <c r="AS490" s="2">
        <v>0.33</v>
      </c>
      <c r="AT490" s="2">
        <v>0.5</v>
      </c>
      <c r="AU490" s="2">
        <v>64.3</v>
      </c>
      <c r="AV490" s="2">
        <v>10.1785</v>
      </c>
      <c r="AW490" s="2">
        <v>0.31</v>
      </c>
      <c r="AX490" s="2">
        <v>0.4</v>
      </c>
      <c r="AY490" s="2">
        <v>79.3</v>
      </c>
      <c r="AZ490" s="2">
        <v>12.5581</v>
      </c>
      <c r="BA490" s="2">
        <v>0.87</v>
      </c>
      <c r="BB490" s="2">
        <v>1.2</v>
      </c>
      <c r="BC490" s="2">
        <v>71.8</v>
      </c>
      <c r="BD490" s="2">
        <v>46.589799999999997</v>
      </c>
      <c r="BE490" s="4"/>
      <c r="BF490" s="4"/>
    </row>
    <row r="491" spans="1:58" x14ac:dyDescent="0.2">
      <c r="A491" s="29">
        <v>490</v>
      </c>
      <c r="B491" s="7" t="s">
        <v>19</v>
      </c>
      <c r="C491" s="3">
        <v>39939</v>
      </c>
      <c r="D491" s="4" t="s">
        <v>17</v>
      </c>
      <c r="E491" s="4" t="s">
        <v>166</v>
      </c>
      <c r="F491" s="5" t="s">
        <v>190</v>
      </c>
      <c r="G491" s="6">
        <v>0.91388888888888886</v>
      </c>
      <c r="H491" s="6">
        <v>0.91527777777777775</v>
      </c>
      <c r="I491" s="85">
        <f t="shared" si="7"/>
        <v>1.9999999999999929</v>
      </c>
      <c r="J491" s="86">
        <f>I491*Segmentos!$D$7*(AH491%)*IF(ISNUMBER(AI491),AI491%,0)</f>
        <v>6399.9999999999782</v>
      </c>
      <c r="K491" s="86">
        <f>I491*Segmentos!$D$7*(AL491%)*IF(ISNUMBER(AM491),AM491%,0)</f>
        <v>6028.7999999999802</v>
      </c>
      <c r="L491" s="4"/>
      <c r="M491" s="2">
        <v>0.75</v>
      </c>
      <c r="N491" s="2">
        <v>0.8</v>
      </c>
      <c r="O491" s="2">
        <v>97</v>
      </c>
      <c r="P491" s="2">
        <v>100</v>
      </c>
      <c r="Q491" s="2">
        <v>0</v>
      </c>
      <c r="R491" s="2">
        <v>0</v>
      </c>
      <c r="S491" s="8" t="s">
        <v>577</v>
      </c>
      <c r="T491" s="2">
        <v>0</v>
      </c>
      <c r="U491" s="2">
        <v>0.32</v>
      </c>
      <c r="V491" s="2">
        <v>0.3</v>
      </c>
      <c r="W491" s="2">
        <v>100</v>
      </c>
      <c r="X491" s="2">
        <v>8.8787000000000003</v>
      </c>
      <c r="Y491" s="2">
        <v>0.21</v>
      </c>
      <c r="Z491" s="2">
        <v>0.2</v>
      </c>
      <c r="AA491" s="2">
        <v>100</v>
      </c>
      <c r="AB491" s="2">
        <v>8.1439000000000004</v>
      </c>
      <c r="AC491" s="2">
        <v>1.89</v>
      </c>
      <c r="AD491" s="2">
        <v>2</v>
      </c>
      <c r="AE491" s="2">
        <v>96.4</v>
      </c>
      <c r="AF491" s="2">
        <v>82.977400000000003</v>
      </c>
      <c r="AG491" s="2">
        <v>0.78</v>
      </c>
      <c r="AH491" s="22">
        <v>0.8</v>
      </c>
      <c r="AI491" s="22">
        <v>100</v>
      </c>
      <c r="AJ491" s="22">
        <v>49.363900000000001</v>
      </c>
      <c r="AK491" s="18">
        <v>0.72</v>
      </c>
      <c r="AL491" s="18">
        <v>0.8</v>
      </c>
      <c r="AM491" s="18">
        <v>94.2</v>
      </c>
      <c r="AN491" s="2">
        <v>50.636099999999999</v>
      </c>
      <c r="AO491" s="2">
        <v>0</v>
      </c>
      <c r="AP491" s="2">
        <v>0</v>
      </c>
      <c r="AQ491" s="8" t="s">
        <v>577</v>
      </c>
      <c r="AR491" s="2">
        <v>0</v>
      </c>
      <c r="AS491" s="2">
        <v>0</v>
      </c>
      <c r="AT491" s="2">
        <v>0</v>
      </c>
      <c r="AU491" s="8" t="s">
        <v>577</v>
      </c>
      <c r="AV491" s="2">
        <v>0</v>
      </c>
      <c r="AW491" s="2">
        <v>1.76</v>
      </c>
      <c r="AX491" s="2">
        <v>1.8</v>
      </c>
      <c r="AY491" s="2">
        <v>95.6</v>
      </c>
      <c r="AZ491" s="2">
        <v>67.645600000000002</v>
      </c>
      <c r="BA491" s="2">
        <v>0.63</v>
      </c>
      <c r="BB491" s="2">
        <v>0.6</v>
      </c>
      <c r="BC491" s="2">
        <v>100</v>
      </c>
      <c r="BD491" s="2">
        <v>32.354399999999998</v>
      </c>
      <c r="BE491" s="4"/>
      <c r="BF491" s="4"/>
    </row>
    <row r="492" spans="1:58" x14ac:dyDescent="0.2">
      <c r="A492" s="29">
        <v>491</v>
      </c>
      <c r="B492" s="7" t="s">
        <v>2</v>
      </c>
      <c r="C492" s="3">
        <v>39939</v>
      </c>
      <c r="D492" s="4" t="s">
        <v>0</v>
      </c>
      <c r="E492" s="4" t="s">
        <v>164</v>
      </c>
      <c r="F492" s="5" t="s">
        <v>190</v>
      </c>
      <c r="G492" s="6">
        <v>0.88402777777777775</v>
      </c>
      <c r="H492" s="6">
        <v>0.93055555555555547</v>
      </c>
      <c r="I492" s="85">
        <f t="shared" si="7"/>
        <v>66.999999999999915</v>
      </c>
      <c r="J492" s="86">
        <f>I492*Segmentos!$D$7*(AH492%)*IF(ISNUMBER(AI492),AI492%,0)</f>
        <v>1393171.1999999983</v>
      </c>
      <c r="K492" s="86">
        <f>I492*Segmentos!$D$7*(AL492%)*IF(ISNUMBER(AM492),AM492%,0)</f>
        <v>2055640.3999999976</v>
      </c>
      <c r="L492" s="4"/>
      <c r="M492" s="2">
        <v>6.5</v>
      </c>
      <c r="N492" s="2">
        <v>19.100000000000001</v>
      </c>
      <c r="O492" s="2">
        <v>34.1</v>
      </c>
      <c r="P492" s="2">
        <v>88.695099999999996</v>
      </c>
      <c r="Q492" s="2">
        <v>4.05</v>
      </c>
      <c r="R492" s="2">
        <v>12.9</v>
      </c>
      <c r="S492" s="2">
        <v>31.4</v>
      </c>
      <c r="T492" s="2">
        <v>9.2286999999999999</v>
      </c>
      <c r="U492" s="2">
        <v>6.17</v>
      </c>
      <c r="V492" s="2">
        <v>19.8</v>
      </c>
      <c r="W492" s="2">
        <v>31.2</v>
      </c>
      <c r="X492" s="2">
        <v>17.663799999999998</v>
      </c>
      <c r="Y492" s="2">
        <v>5.66</v>
      </c>
      <c r="Z492" s="2">
        <v>18.2</v>
      </c>
      <c r="AA492" s="2">
        <v>31.2</v>
      </c>
      <c r="AB492" s="2">
        <v>22.799399999999999</v>
      </c>
      <c r="AC492" s="2">
        <v>8.6999999999999993</v>
      </c>
      <c r="AD492" s="2">
        <v>22.6</v>
      </c>
      <c r="AE492" s="2">
        <v>38.5</v>
      </c>
      <c r="AF492" s="2">
        <v>39.003100000000003</v>
      </c>
      <c r="AG492" s="2">
        <v>5.2</v>
      </c>
      <c r="AH492" s="22">
        <v>17.100000000000001</v>
      </c>
      <c r="AI492" s="22">
        <v>30.4</v>
      </c>
      <c r="AJ492" s="22">
        <v>33.664499999999997</v>
      </c>
      <c r="AK492" s="18">
        <v>7.67</v>
      </c>
      <c r="AL492" s="18">
        <v>20.9</v>
      </c>
      <c r="AM492" s="18">
        <v>36.700000000000003</v>
      </c>
      <c r="AN492" s="2">
        <v>55.030500000000004</v>
      </c>
      <c r="AO492" s="2">
        <v>5.69</v>
      </c>
      <c r="AP492" s="2">
        <v>16.100000000000001</v>
      </c>
      <c r="AQ492" s="2">
        <v>35.5</v>
      </c>
      <c r="AR492" s="2">
        <v>8.4936000000000007</v>
      </c>
      <c r="AS492" s="2">
        <v>7.8</v>
      </c>
      <c r="AT492" s="2">
        <v>20.100000000000001</v>
      </c>
      <c r="AU492" s="2">
        <v>38.9</v>
      </c>
      <c r="AV492" s="2">
        <v>23.4526</v>
      </c>
      <c r="AW492" s="2">
        <v>6.1</v>
      </c>
      <c r="AX492" s="2">
        <v>20.5</v>
      </c>
      <c r="AY492" s="2">
        <v>29.8</v>
      </c>
      <c r="AZ492" s="2">
        <v>23.95</v>
      </c>
      <c r="BA492" s="2">
        <v>6.28</v>
      </c>
      <c r="BB492" s="2">
        <v>18.3</v>
      </c>
      <c r="BC492" s="2">
        <v>34.299999999999997</v>
      </c>
      <c r="BD492" s="2">
        <v>32.798900000000003</v>
      </c>
      <c r="BE492" s="4"/>
      <c r="BF492" s="4"/>
    </row>
    <row r="493" spans="1:58" x14ac:dyDescent="0.2">
      <c r="A493" s="29">
        <v>492</v>
      </c>
      <c r="B493" s="7" t="s">
        <v>16</v>
      </c>
      <c r="C493" s="3">
        <v>39939</v>
      </c>
      <c r="D493" s="4" t="s">
        <v>13</v>
      </c>
      <c r="E493" s="4" t="s">
        <v>166</v>
      </c>
      <c r="F493" s="5" t="s">
        <v>190</v>
      </c>
      <c r="G493" s="6">
        <v>0.9145833333333333</v>
      </c>
      <c r="H493" s="6">
        <v>0.91736111111111107</v>
      </c>
      <c r="I493" s="85">
        <f t="shared" si="7"/>
        <v>3.9999999999999858</v>
      </c>
      <c r="J493" s="86">
        <f>I493*Segmentos!$D$7*(AH493%)*IF(ISNUMBER(AI493),AI493%,0)</f>
        <v>115315.19999999963</v>
      </c>
      <c r="K493" s="86">
        <f>I493*Segmentos!$D$7*(AL493%)*IF(ISNUMBER(AM493),AM493%,0)</f>
        <v>184108.79999999935</v>
      </c>
      <c r="L493" s="4"/>
      <c r="M493" s="2">
        <v>9.4499999999999993</v>
      </c>
      <c r="N493" s="2">
        <v>10.9</v>
      </c>
      <c r="O493" s="2">
        <v>86.4</v>
      </c>
      <c r="P493" s="2">
        <v>89.027600000000007</v>
      </c>
      <c r="Q493" s="2">
        <v>3.93</v>
      </c>
      <c r="R493" s="2">
        <v>4.3</v>
      </c>
      <c r="S493" s="2">
        <v>90.7</v>
      </c>
      <c r="T493" s="2">
        <v>6.1851000000000003</v>
      </c>
      <c r="U493" s="2">
        <v>7.24</v>
      </c>
      <c r="V493" s="2">
        <v>8.4</v>
      </c>
      <c r="W493" s="2">
        <v>86</v>
      </c>
      <c r="X493" s="2">
        <v>14.3012</v>
      </c>
      <c r="Y493" s="2">
        <v>8.65</v>
      </c>
      <c r="Z493" s="2">
        <v>9.6999999999999993</v>
      </c>
      <c r="AA493" s="2">
        <v>88.8</v>
      </c>
      <c r="AB493" s="2">
        <v>24.065100000000001</v>
      </c>
      <c r="AC493" s="2">
        <v>14.37</v>
      </c>
      <c r="AD493" s="2">
        <v>16.899999999999999</v>
      </c>
      <c r="AE493" s="2">
        <v>84.8</v>
      </c>
      <c r="AF493" s="2">
        <v>44.476199999999999</v>
      </c>
      <c r="AG493" s="2">
        <v>7.18</v>
      </c>
      <c r="AH493" s="22">
        <v>8.8000000000000007</v>
      </c>
      <c r="AI493" s="22">
        <v>81.900000000000006</v>
      </c>
      <c r="AJ493" s="22">
        <v>32.092199999999998</v>
      </c>
      <c r="AK493" s="18">
        <v>11.49</v>
      </c>
      <c r="AL493" s="18">
        <v>12.9</v>
      </c>
      <c r="AM493" s="18">
        <v>89.2</v>
      </c>
      <c r="AN493" s="2">
        <v>56.935400000000001</v>
      </c>
      <c r="AO493" s="2">
        <v>9.24</v>
      </c>
      <c r="AP493" s="2">
        <v>10</v>
      </c>
      <c r="AQ493" s="2">
        <v>92.5</v>
      </c>
      <c r="AR493" s="2">
        <v>9.5202000000000009</v>
      </c>
      <c r="AS493" s="2">
        <v>8.3699999999999992</v>
      </c>
      <c r="AT493" s="2">
        <v>10.6</v>
      </c>
      <c r="AU493" s="2">
        <v>79</v>
      </c>
      <c r="AV493" s="2">
        <v>17.387</v>
      </c>
      <c r="AW493" s="2">
        <v>8.35</v>
      </c>
      <c r="AX493" s="2">
        <v>9.4</v>
      </c>
      <c r="AY493" s="2">
        <v>88.7</v>
      </c>
      <c r="AZ493" s="2">
        <v>22.628</v>
      </c>
      <c r="BA493" s="2">
        <v>10.94</v>
      </c>
      <c r="BB493" s="2">
        <v>12.5</v>
      </c>
      <c r="BC493" s="2">
        <v>87.4</v>
      </c>
      <c r="BD493" s="2">
        <v>39.492400000000004</v>
      </c>
      <c r="BE493" s="4"/>
      <c r="BF493" s="4"/>
    </row>
    <row r="494" spans="1:58" x14ac:dyDescent="0.2">
      <c r="A494" s="29">
        <v>493</v>
      </c>
      <c r="B494" s="7" t="s">
        <v>22</v>
      </c>
      <c r="C494" s="3">
        <v>39939</v>
      </c>
      <c r="D494" s="4" t="s">
        <v>21</v>
      </c>
      <c r="E494" s="4" t="s">
        <v>164</v>
      </c>
      <c r="F494" s="5" t="s">
        <v>190</v>
      </c>
      <c r="G494" s="6">
        <v>0.83333333333333337</v>
      </c>
      <c r="H494" s="6">
        <v>0.87361111111111101</v>
      </c>
      <c r="I494" s="85">
        <f t="shared" si="7"/>
        <v>57.999999999999794</v>
      </c>
      <c r="J494" s="86">
        <f>I494*Segmentos!$D$7*(AH494%)*IF(ISNUMBER(AI494),AI494%,0)</f>
        <v>433747.19999999844</v>
      </c>
      <c r="K494" s="86">
        <f>I494*Segmentos!$D$7*(AL494%)*IF(ISNUMBER(AM494),AM494%,0)</f>
        <v>405071.9999999986</v>
      </c>
      <c r="L494" s="4"/>
      <c r="M494" s="2">
        <v>1.81</v>
      </c>
      <c r="N494" s="2">
        <v>3.9</v>
      </c>
      <c r="O494" s="2">
        <v>47</v>
      </c>
      <c r="P494" s="2">
        <v>93.6721</v>
      </c>
      <c r="Q494" s="2">
        <v>0.51</v>
      </c>
      <c r="R494" s="2">
        <v>1.1000000000000001</v>
      </c>
      <c r="S494" s="2">
        <v>45.9</v>
      </c>
      <c r="T494" s="2">
        <v>4.3620999999999999</v>
      </c>
      <c r="U494" s="2">
        <v>1.25</v>
      </c>
      <c r="V494" s="2">
        <v>1.9</v>
      </c>
      <c r="W494" s="2">
        <v>64.2</v>
      </c>
      <c r="X494" s="2">
        <v>13.546200000000001</v>
      </c>
      <c r="Y494" s="2">
        <v>1.2</v>
      </c>
      <c r="Z494" s="2">
        <v>3.3</v>
      </c>
      <c r="AA494" s="2">
        <v>36.4</v>
      </c>
      <c r="AB494" s="2">
        <v>18.365600000000001</v>
      </c>
      <c r="AC494" s="2">
        <v>3.39</v>
      </c>
      <c r="AD494" s="2">
        <v>7</v>
      </c>
      <c r="AE494" s="2">
        <v>48.6</v>
      </c>
      <c r="AF494" s="2">
        <v>57.398200000000003</v>
      </c>
      <c r="AG494" s="2">
        <v>1.89</v>
      </c>
      <c r="AH494" s="22">
        <v>4.0999999999999996</v>
      </c>
      <c r="AI494" s="22">
        <v>45.6</v>
      </c>
      <c r="AJ494" s="22">
        <v>46.23</v>
      </c>
      <c r="AK494" s="18">
        <v>1.75</v>
      </c>
      <c r="AL494" s="18">
        <v>3.6</v>
      </c>
      <c r="AM494" s="18">
        <v>48.5</v>
      </c>
      <c r="AN494" s="2">
        <v>47.442100000000003</v>
      </c>
      <c r="AO494" s="2">
        <v>0.63</v>
      </c>
      <c r="AP494" s="2">
        <v>2.7</v>
      </c>
      <c r="AQ494" s="2">
        <v>22.8</v>
      </c>
      <c r="AR494" s="2">
        <v>3.5312000000000001</v>
      </c>
      <c r="AS494" s="2">
        <v>1.4</v>
      </c>
      <c r="AT494" s="2">
        <v>3.3</v>
      </c>
      <c r="AU494" s="2">
        <v>42.7</v>
      </c>
      <c r="AV494" s="2">
        <v>15.9186</v>
      </c>
      <c r="AW494" s="2">
        <v>1.39</v>
      </c>
      <c r="AX494" s="2">
        <v>2.7</v>
      </c>
      <c r="AY494" s="2">
        <v>50.4</v>
      </c>
      <c r="AZ494" s="2">
        <v>20.566700000000001</v>
      </c>
      <c r="BA494" s="2">
        <v>2.71</v>
      </c>
      <c r="BB494" s="2">
        <v>5.3</v>
      </c>
      <c r="BC494" s="2">
        <v>50.8</v>
      </c>
      <c r="BD494" s="2">
        <v>53.6556</v>
      </c>
      <c r="BE494" s="4"/>
      <c r="BF494" s="4"/>
    </row>
    <row r="495" spans="1:58" x14ac:dyDescent="0.2">
      <c r="A495" s="29">
        <v>494</v>
      </c>
      <c r="B495" s="7" t="s">
        <v>24</v>
      </c>
      <c r="C495" s="3">
        <v>39939</v>
      </c>
      <c r="D495" s="4" t="s">
        <v>21</v>
      </c>
      <c r="E495" s="4" t="s">
        <v>170</v>
      </c>
      <c r="F495" s="5" t="s">
        <v>190</v>
      </c>
      <c r="G495" s="6">
        <v>0.89583333333333337</v>
      </c>
      <c r="H495" s="6">
        <v>0.91041666666666676</v>
      </c>
      <c r="I495" s="85">
        <f t="shared" si="7"/>
        <v>21.000000000000085</v>
      </c>
      <c r="J495" s="86">
        <f>I495*Segmentos!$D$7*(AH495%)*IF(ISNUMBER(AI495),AI495%,0)</f>
        <v>34574.40000000014</v>
      </c>
      <c r="K495" s="86">
        <f>I495*Segmentos!$D$7*(AL495%)*IF(ISNUMBER(AM495),AM495%,0)</f>
        <v>109326.00000000045</v>
      </c>
      <c r="L495" s="4"/>
      <c r="M495" s="2">
        <v>0.87</v>
      </c>
      <c r="N495" s="2">
        <v>1.3</v>
      </c>
      <c r="O495" s="2">
        <v>68.5</v>
      </c>
      <c r="P495" s="2">
        <v>50.235799999999998</v>
      </c>
      <c r="Q495" s="2">
        <v>0.01</v>
      </c>
      <c r="R495" s="2">
        <v>0.3</v>
      </c>
      <c r="S495" s="2">
        <v>4.8</v>
      </c>
      <c r="T495" s="2">
        <v>0.13980000000000001</v>
      </c>
      <c r="U495" s="2">
        <v>2.36</v>
      </c>
      <c r="V495" s="2">
        <v>2.9</v>
      </c>
      <c r="W495" s="2">
        <v>81.3</v>
      </c>
      <c r="X495" s="2">
        <v>28.584599999999998</v>
      </c>
      <c r="Y495" s="2">
        <v>1.22</v>
      </c>
      <c r="Z495" s="2">
        <v>1.9</v>
      </c>
      <c r="AA495" s="2">
        <v>64.2</v>
      </c>
      <c r="AB495" s="2">
        <v>20.865500000000001</v>
      </c>
      <c r="AC495" s="2">
        <v>0.03</v>
      </c>
      <c r="AD495" s="2">
        <v>0.1</v>
      </c>
      <c r="AE495" s="2">
        <v>23.8</v>
      </c>
      <c r="AF495" s="2">
        <v>0.64600000000000002</v>
      </c>
      <c r="AG495" s="2">
        <v>0.39</v>
      </c>
      <c r="AH495" s="22">
        <v>0.6</v>
      </c>
      <c r="AI495" s="22">
        <v>68.599999999999994</v>
      </c>
      <c r="AJ495" s="22">
        <v>10.613099999999999</v>
      </c>
      <c r="AK495" s="18">
        <v>1.3</v>
      </c>
      <c r="AL495" s="18">
        <v>1.9</v>
      </c>
      <c r="AM495" s="18">
        <v>68.5</v>
      </c>
      <c r="AN495" s="2">
        <v>39.622799999999998</v>
      </c>
      <c r="AO495" s="2">
        <v>7.0000000000000007E-2</v>
      </c>
      <c r="AP495" s="2">
        <v>1.2</v>
      </c>
      <c r="AQ495" s="2">
        <v>6.1</v>
      </c>
      <c r="AR495" s="2">
        <v>0.46060000000000001</v>
      </c>
      <c r="AS495" s="2">
        <v>0.16</v>
      </c>
      <c r="AT495" s="2">
        <v>0.4</v>
      </c>
      <c r="AU495" s="2">
        <v>42.9</v>
      </c>
      <c r="AV495" s="2">
        <v>2.0981000000000001</v>
      </c>
      <c r="AW495" s="2">
        <v>1.1200000000000001</v>
      </c>
      <c r="AX495" s="2">
        <v>1.4</v>
      </c>
      <c r="AY495" s="2">
        <v>81.2</v>
      </c>
      <c r="AZ495" s="2">
        <v>18.682300000000001</v>
      </c>
      <c r="BA495" s="2">
        <v>1.31</v>
      </c>
      <c r="BB495" s="2">
        <v>1.7</v>
      </c>
      <c r="BC495" s="2">
        <v>76.599999999999994</v>
      </c>
      <c r="BD495" s="2">
        <v>28.994800000000001</v>
      </c>
      <c r="BE495" s="4"/>
      <c r="BF495" s="4"/>
    </row>
    <row r="496" spans="1:58" x14ac:dyDescent="0.2">
      <c r="A496" s="29">
        <v>495</v>
      </c>
      <c r="B496" s="7" t="s">
        <v>4</v>
      </c>
      <c r="C496" s="3">
        <v>39939</v>
      </c>
      <c r="D496" s="4" t="s">
        <v>3</v>
      </c>
      <c r="E496" s="4" t="s">
        <v>165</v>
      </c>
      <c r="F496" s="5" t="s">
        <v>190</v>
      </c>
      <c r="G496" s="6">
        <v>0.78194444444444444</v>
      </c>
      <c r="H496" s="6">
        <v>0.87430555555555556</v>
      </c>
      <c r="I496" s="85">
        <f t="shared" si="7"/>
        <v>133</v>
      </c>
      <c r="J496" s="86">
        <f>I496*Segmentos!$D$7*(AH496%)*IF(ISNUMBER(AI496),AI496%,0)</f>
        <v>975368.80000000016</v>
      </c>
      <c r="K496" s="86">
        <f>I496*Segmentos!$D$7*(AL496%)*IF(ISNUMBER(AM496),AM496%,0)</f>
        <v>2112731.6</v>
      </c>
      <c r="L496" s="4"/>
      <c r="M496" s="2">
        <v>2.96</v>
      </c>
      <c r="N496" s="2">
        <v>12.8</v>
      </c>
      <c r="O496" s="2">
        <v>23.1</v>
      </c>
      <c r="P496" s="2">
        <v>65.9542</v>
      </c>
      <c r="Q496" s="2">
        <v>3.73</v>
      </c>
      <c r="R496" s="2">
        <v>15</v>
      </c>
      <c r="S496" s="2">
        <v>24.9</v>
      </c>
      <c r="T496" s="2">
        <v>13.8856</v>
      </c>
      <c r="U496" s="2">
        <v>4.34</v>
      </c>
      <c r="V496" s="2">
        <v>15.4</v>
      </c>
      <c r="W496" s="2">
        <v>28.3</v>
      </c>
      <c r="X496" s="2">
        <v>20.3047</v>
      </c>
      <c r="Y496" s="2">
        <v>2.02</v>
      </c>
      <c r="Z496" s="2">
        <v>11</v>
      </c>
      <c r="AA496" s="2">
        <v>18.399999999999999</v>
      </c>
      <c r="AB496" s="2">
        <v>13.338900000000001</v>
      </c>
      <c r="AC496" s="2">
        <v>2.52</v>
      </c>
      <c r="AD496" s="2">
        <v>11.7</v>
      </c>
      <c r="AE496" s="2">
        <v>21.5</v>
      </c>
      <c r="AF496" s="2">
        <v>18.424900000000001</v>
      </c>
      <c r="AG496" s="2">
        <v>1.83</v>
      </c>
      <c r="AH496" s="22">
        <v>10.3</v>
      </c>
      <c r="AI496" s="22">
        <v>17.8</v>
      </c>
      <c r="AJ496" s="22">
        <v>19.380700000000001</v>
      </c>
      <c r="AK496" s="18">
        <v>3.97</v>
      </c>
      <c r="AL496" s="18">
        <v>15.1</v>
      </c>
      <c r="AM496" s="18">
        <v>26.3</v>
      </c>
      <c r="AN496" s="2">
        <v>46.573399999999999</v>
      </c>
      <c r="AO496" s="2">
        <v>1.81</v>
      </c>
      <c r="AP496" s="2">
        <v>8.1999999999999993</v>
      </c>
      <c r="AQ496" s="2">
        <v>22.1</v>
      </c>
      <c r="AR496" s="2">
        <v>4.4236000000000004</v>
      </c>
      <c r="AS496" s="2">
        <v>1.57</v>
      </c>
      <c r="AT496" s="2">
        <v>8.3000000000000007</v>
      </c>
      <c r="AU496" s="2">
        <v>18.899999999999999</v>
      </c>
      <c r="AV496" s="2">
        <v>7.7336</v>
      </c>
      <c r="AW496" s="2">
        <v>3.95</v>
      </c>
      <c r="AX496" s="2">
        <v>15.6</v>
      </c>
      <c r="AY496" s="2">
        <v>25.4</v>
      </c>
      <c r="AZ496" s="2">
        <v>25.3399</v>
      </c>
      <c r="BA496" s="2">
        <v>3.33</v>
      </c>
      <c r="BB496" s="2">
        <v>14.6</v>
      </c>
      <c r="BC496" s="2">
        <v>22.8</v>
      </c>
      <c r="BD496" s="2">
        <v>28.457100000000001</v>
      </c>
      <c r="BE496" s="4"/>
      <c r="BF496" s="4"/>
    </row>
    <row r="497" spans="1:58" x14ac:dyDescent="0.2">
      <c r="A497" s="29">
        <v>496</v>
      </c>
      <c r="B497" s="7" t="s">
        <v>15</v>
      </c>
      <c r="C497" s="3">
        <v>39940</v>
      </c>
      <c r="D497" s="4" t="s">
        <v>13</v>
      </c>
      <c r="E497" s="4" t="s">
        <v>164</v>
      </c>
      <c r="F497" s="5" t="s">
        <v>191</v>
      </c>
      <c r="G497" s="6">
        <v>0.875</v>
      </c>
      <c r="H497" s="6">
        <v>0.9145833333333333</v>
      </c>
      <c r="I497" s="85">
        <f t="shared" si="7"/>
        <v>56.999999999999957</v>
      </c>
      <c r="J497" s="86">
        <f>I497*Segmentos!$D$7*(AH497%)*IF(ISNUMBER(AI497),AI497%,0)</f>
        <v>1334255.9999999991</v>
      </c>
      <c r="K497" s="86">
        <f>I497*Segmentos!$D$7*(AL497%)*IF(ISNUMBER(AM497),AM497%,0)</f>
        <v>2131001.9999999986</v>
      </c>
      <c r="L497" s="4"/>
      <c r="M497" s="2">
        <v>7.69</v>
      </c>
      <c r="N497" s="2">
        <v>17.8</v>
      </c>
      <c r="O497" s="2">
        <v>43.2</v>
      </c>
      <c r="P497" s="2">
        <v>83.816299999999998</v>
      </c>
      <c r="Q497" s="2">
        <v>3.35</v>
      </c>
      <c r="R497" s="2">
        <v>9.8000000000000007</v>
      </c>
      <c r="S497" s="2">
        <v>34.1</v>
      </c>
      <c r="T497" s="2">
        <v>6.0827999999999998</v>
      </c>
      <c r="U497" s="2">
        <v>7.62</v>
      </c>
      <c r="V497" s="2">
        <v>15.1</v>
      </c>
      <c r="W497" s="2">
        <v>50.5</v>
      </c>
      <c r="X497" s="2">
        <v>17.414100000000001</v>
      </c>
      <c r="Y497" s="2">
        <v>8.57</v>
      </c>
      <c r="Z497" s="2">
        <v>22</v>
      </c>
      <c r="AA497" s="2">
        <v>39</v>
      </c>
      <c r="AB497" s="2">
        <v>27.5716</v>
      </c>
      <c r="AC497" s="2">
        <v>9.15</v>
      </c>
      <c r="AD497" s="2">
        <v>19.8</v>
      </c>
      <c r="AE497" s="2">
        <v>46.2</v>
      </c>
      <c r="AF497" s="2">
        <v>32.747700000000002</v>
      </c>
      <c r="AG497" s="2">
        <v>5.84</v>
      </c>
      <c r="AH497" s="22">
        <v>15.2</v>
      </c>
      <c r="AI497" s="22">
        <v>38.5</v>
      </c>
      <c r="AJ497" s="22">
        <v>30.192</v>
      </c>
      <c r="AK497" s="18">
        <v>9.36</v>
      </c>
      <c r="AL497" s="18">
        <v>20.100000000000001</v>
      </c>
      <c r="AM497" s="18">
        <v>46.5</v>
      </c>
      <c r="AN497" s="2">
        <v>53.624299999999998</v>
      </c>
      <c r="AO497" s="2">
        <v>6.33</v>
      </c>
      <c r="AP497" s="2">
        <v>15.5</v>
      </c>
      <c r="AQ497" s="2">
        <v>40.9</v>
      </c>
      <c r="AR497" s="2">
        <v>7.5431999999999997</v>
      </c>
      <c r="AS497" s="2">
        <v>7.36</v>
      </c>
      <c r="AT497" s="2">
        <v>15.9</v>
      </c>
      <c r="AU497" s="2">
        <v>46.4</v>
      </c>
      <c r="AV497" s="2">
        <v>17.6769</v>
      </c>
      <c r="AW497" s="2">
        <v>6.69</v>
      </c>
      <c r="AX497" s="2">
        <v>18.600000000000001</v>
      </c>
      <c r="AY497" s="2">
        <v>36</v>
      </c>
      <c r="AZ497" s="2">
        <v>20.962599999999998</v>
      </c>
      <c r="BA497" s="2">
        <v>9.02</v>
      </c>
      <c r="BB497" s="2">
        <v>19</v>
      </c>
      <c r="BC497" s="2">
        <v>47.5</v>
      </c>
      <c r="BD497" s="2">
        <v>37.633499999999998</v>
      </c>
      <c r="BE497" s="4"/>
      <c r="BF497" s="4"/>
    </row>
    <row r="498" spans="1:58" x14ac:dyDescent="0.2">
      <c r="A498" s="29">
        <v>497</v>
      </c>
      <c r="B498" s="7" t="s">
        <v>5</v>
      </c>
      <c r="C498" s="3">
        <v>39940</v>
      </c>
      <c r="D498" s="4" t="s">
        <v>3</v>
      </c>
      <c r="E498" s="4" t="s">
        <v>164</v>
      </c>
      <c r="F498" s="5" t="s">
        <v>191</v>
      </c>
      <c r="G498" s="6">
        <v>0.87430555555555556</v>
      </c>
      <c r="H498" s="6">
        <v>0.9159722222222223</v>
      </c>
      <c r="I498" s="85">
        <f t="shared" si="7"/>
        <v>60.000000000000107</v>
      </c>
      <c r="J498" s="86">
        <f>I498*Segmentos!$D$7*(AH498%)*IF(ISNUMBER(AI498),AI498%,0)</f>
        <v>1465344.0000000026</v>
      </c>
      <c r="K498" s="86">
        <f>I498*Segmentos!$D$7*(AL498%)*IF(ISNUMBER(AM498),AM498%,0)</f>
        <v>1152192.0000000019</v>
      </c>
      <c r="L498" s="4"/>
      <c r="M498" s="2">
        <v>5.43</v>
      </c>
      <c r="N498" s="2">
        <v>14.7</v>
      </c>
      <c r="O498" s="2">
        <v>36.9</v>
      </c>
      <c r="P498" s="2">
        <v>80.332599999999999</v>
      </c>
      <c r="Q498" s="2">
        <v>2.83</v>
      </c>
      <c r="R498" s="2">
        <v>9.3000000000000007</v>
      </c>
      <c r="S498" s="2">
        <v>30.6</v>
      </c>
      <c r="T498" s="2">
        <v>6.9904999999999999</v>
      </c>
      <c r="U498" s="2">
        <v>5.67</v>
      </c>
      <c r="V498" s="2">
        <v>13.7</v>
      </c>
      <c r="W498" s="2">
        <v>41.3</v>
      </c>
      <c r="X498" s="2">
        <v>17.569900000000001</v>
      </c>
      <c r="Y498" s="2">
        <v>4.45</v>
      </c>
      <c r="Z498" s="2">
        <v>15.9</v>
      </c>
      <c r="AA498" s="2">
        <v>27.9</v>
      </c>
      <c r="AB498" s="2">
        <v>19.448399999999999</v>
      </c>
      <c r="AC498" s="2">
        <v>7.48</v>
      </c>
      <c r="AD498" s="2">
        <v>17</v>
      </c>
      <c r="AE498" s="2">
        <v>44</v>
      </c>
      <c r="AF498" s="2">
        <v>36.323900000000002</v>
      </c>
      <c r="AG498" s="2">
        <v>6.11</v>
      </c>
      <c r="AH498" s="22">
        <v>15.9</v>
      </c>
      <c r="AI498" s="22">
        <v>38.4</v>
      </c>
      <c r="AJ498" s="22">
        <v>42.8431</v>
      </c>
      <c r="AK498" s="18">
        <v>4.82</v>
      </c>
      <c r="AL498" s="18">
        <v>13.6</v>
      </c>
      <c r="AM498" s="18">
        <v>35.299999999999997</v>
      </c>
      <c r="AN498" s="2">
        <v>37.4895</v>
      </c>
      <c r="AO498" s="2">
        <v>2.09</v>
      </c>
      <c r="AP498" s="2">
        <v>10.1</v>
      </c>
      <c r="AQ498" s="2">
        <v>20.7</v>
      </c>
      <c r="AR498" s="2">
        <v>3.3839999999999999</v>
      </c>
      <c r="AS498" s="2">
        <v>4.83</v>
      </c>
      <c r="AT498" s="2">
        <v>12</v>
      </c>
      <c r="AU498" s="2">
        <v>40.1</v>
      </c>
      <c r="AV498" s="2">
        <v>15.735900000000001</v>
      </c>
      <c r="AW498" s="2">
        <v>5.28</v>
      </c>
      <c r="AX498" s="2">
        <v>15.8</v>
      </c>
      <c r="AY498" s="2">
        <v>33.4</v>
      </c>
      <c r="AZ498" s="2">
        <v>22.442799999999998</v>
      </c>
      <c r="BA498" s="2">
        <v>6.85</v>
      </c>
      <c r="BB498" s="2">
        <v>16.8</v>
      </c>
      <c r="BC498" s="2">
        <v>40.799999999999997</v>
      </c>
      <c r="BD498" s="2">
        <v>38.769799999999996</v>
      </c>
      <c r="BE498" s="4"/>
      <c r="BF498" s="4"/>
    </row>
    <row r="499" spans="1:58" x14ac:dyDescent="0.2">
      <c r="A499" s="29">
        <v>498</v>
      </c>
      <c r="B499" s="7" t="s">
        <v>18</v>
      </c>
      <c r="C499" s="3">
        <v>39940</v>
      </c>
      <c r="D499" s="4" t="s">
        <v>17</v>
      </c>
      <c r="E499" s="4" t="s">
        <v>168</v>
      </c>
      <c r="F499" s="5" t="s">
        <v>191</v>
      </c>
      <c r="G499" s="6">
        <v>0.81874999999999998</v>
      </c>
      <c r="H499" s="6">
        <v>0.91249999999999998</v>
      </c>
      <c r="I499" s="85">
        <f t="shared" si="7"/>
        <v>135</v>
      </c>
      <c r="J499" s="86">
        <f>I499*Segmentos!$D$7*(AH499%)*IF(ISNUMBER(AI499),AI499%,0)</f>
        <v>324000</v>
      </c>
      <c r="K499" s="86">
        <f>I499*Segmentos!$D$7*(AL499%)*IF(ISNUMBER(AM499),AM499%,0)</f>
        <v>215460</v>
      </c>
      <c r="L499" s="4" t="s">
        <v>253</v>
      </c>
      <c r="M499" s="2">
        <v>0.5</v>
      </c>
      <c r="N499" s="2">
        <v>3.9</v>
      </c>
      <c r="O499" s="2">
        <v>12.7</v>
      </c>
      <c r="P499" s="2">
        <v>96.447100000000006</v>
      </c>
      <c r="Q499" s="2">
        <v>7.0000000000000007E-2</v>
      </c>
      <c r="R499" s="2">
        <v>0.9</v>
      </c>
      <c r="S499" s="2">
        <v>7</v>
      </c>
      <c r="T499" s="2">
        <v>2.1244000000000001</v>
      </c>
      <c r="U499" s="2">
        <v>0.04</v>
      </c>
      <c r="V499" s="2">
        <v>1</v>
      </c>
      <c r="W499" s="2">
        <v>3.6</v>
      </c>
      <c r="X499" s="2">
        <v>1.4776</v>
      </c>
      <c r="Y499" s="2">
        <v>0.22</v>
      </c>
      <c r="Z499" s="2">
        <v>3.6</v>
      </c>
      <c r="AA499" s="2">
        <v>6.3</v>
      </c>
      <c r="AB499" s="2">
        <v>12.8733</v>
      </c>
      <c r="AC499" s="2">
        <v>1.26</v>
      </c>
      <c r="AD499" s="2">
        <v>7.6</v>
      </c>
      <c r="AE499" s="2">
        <v>16.5</v>
      </c>
      <c r="AF499" s="2">
        <v>79.971800000000002</v>
      </c>
      <c r="AG499" s="2">
        <v>0.61</v>
      </c>
      <c r="AH499" s="22">
        <v>4</v>
      </c>
      <c r="AI499" s="22">
        <v>15</v>
      </c>
      <c r="AJ499" s="22">
        <v>55.865499999999997</v>
      </c>
      <c r="AK499" s="18">
        <v>0.4</v>
      </c>
      <c r="AL499" s="18">
        <v>3.8</v>
      </c>
      <c r="AM499" s="18">
        <v>10.5</v>
      </c>
      <c r="AN499" s="2">
        <v>40.581600000000002</v>
      </c>
      <c r="AO499" s="2">
        <v>7.0000000000000007E-2</v>
      </c>
      <c r="AP499" s="2">
        <v>2.2000000000000002</v>
      </c>
      <c r="AQ499" s="2">
        <v>3.3</v>
      </c>
      <c r="AR499" s="2">
        <v>1.5042</v>
      </c>
      <c r="AS499" s="2">
        <v>0.21</v>
      </c>
      <c r="AT499" s="2">
        <v>1.7</v>
      </c>
      <c r="AU499" s="2">
        <v>12.6</v>
      </c>
      <c r="AV499" s="2">
        <v>8.9078999999999997</v>
      </c>
      <c r="AW499" s="2">
        <v>0.56000000000000005</v>
      </c>
      <c r="AX499" s="2">
        <v>5.0999999999999996</v>
      </c>
      <c r="AY499" s="2">
        <v>10.9</v>
      </c>
      <c r="AZ499" s="2">
        <v>31.2974</v>
      </c>
      <c r="BA499" s="2">
        <v>0.74</v>
      </c>
      <c r="BB499" s="2">
        <v>4.8</v>
      </c>
      <c r="BC499" s="2">
        <v>15.4</v>
      </c>
      <c r="BD499" s="2">
        <v>54.737699999999997</v>
      </c>
      <c r="BE499" s="4"/>
      <c r="BF499" s="4"/>
    </row>
    <row r="500" spans="1:58" x14ac:dyDescent="0.2">
      <c r="A500" s="29">
        <v>499</v>
      </c>
      <c r="B500" s="7" t="s">
        <v>93</v>
      </c>
      <c r="C500" s="3">
        <v>39940</v>
      </c>
      <c r="D500" s="4" t="s">
        <v>28</v>
      </c>
      <c r="E500" s="4" t="s">
        <v>168</v>
      </c>
      <c r="F500" s="5" t="s">
        <v>191</v>
      </c>
      <c r="G500" s="6">
        <v>0.91736111111111107</v>
      </c>
      <c r="H500" s="6">
        <v>0.99583333333333324</v>
      </c>
      <c r="I500" s="85">
        <f t="shared" si="7"/>
        <v>112.99999999999991</v>
      </c>
      <c r="J500" s="86">
        <f>I500*Segmentos!$D$7*(AH500%)*IF(ISNUMBER(AI500),AI500%,0)</f>
        <v>626471.99999999953</v>
      </c>
      <c r="K500" s="86">
        <f>I500*Segmentos!$D$7*(AL500%)*IF(ISNUMBER(AM500),AM500%,0)</f>
        <v>435366.39999999956</v>
      </c>
      <c r="L500" s="4" t="s">
        <v>254</v>
      </c>
      <c r="M500" s="2">
        <v>1.17</v>
      </c>
      <c r="N500" s="2">
        <v>9.1999999999999993</v>
      </c>
      <c r="O500" s="2">
        <v>12.6</v>
      </c>
      <c r="P500" s="2">
        <v>93.795400000000001</v>
      </c>
      <c r="Q500" s="2">
        <v>0.34</v>
      </c>
      <c r="R500" s="2">
        <v>3.6</v>
      </c>
      <c r="S500" s="2">
        <v>9.5</v>
      </c>
      <c r="T500" s="2">
        <v>4.5376000000000003</v>
      </c>
      <c r="U500" s="2">
        <v>0.96</v>
      </c>
      <c r="V500" s="2">
        <v>8.1999999999999993</v>
      </c>
      <c r="W500" s="2">
        <v>11.7</v>
      </c>
      <c r="X500" s="2">
        <v>16.130299999999998</v>
      </c>
      <c r="Y500" s="2">
        <v>2.19</v>
      </c>
      <c r="Z500" s="2">
        <v>11.6</v>
      </c>
      <c r="AA500" s="2">
        <v>18.8</v>
      </c>
      <c r="AB500" s="2">
        <v>51.884999999999998</v>
      </c>
      <c r="AC500" s="2">
        <v>0.81</v>
      </c>
      <c r="AD500" s="2">
        <v>10.6</v>
      </c>
      <c r="AE500" s="2">
        <v>7.6</v>
      </c>
      <c r="AF500" s="2">
        <v>21.2425</v>
      </c>
      <c r="AG500" s="2">
        <v>1.39</v>
      </c>
      <c r="AH500" s="22">
        <v>9.9</v>
      </c>
      <c r="AI500" s="22">
        <v>14</v>
      </c>
      <c r="AJ500" s="22">
        <v>52.937199999999997</v>
      </c>
      <c r="AK500" s="18">
        <v>0.97</v>
      </c>
      <c r="AL500" s="18">
        <v>8.6</v>
      </c>
      <c r="AM500" s="18">
        <v>11.2</v>
      </c>
      <c r="AN500" s="2">
        <v>40.858199999999997</v>
      </c>
      <c r="AO500" s="2">
        <v>0.44</v>
      </c>
      <c r="AP500" s="2">
        <v>5.8</v>
      </c>
      <c r="AQ500" s="2">
        <v>7.6</v>
      </c>
      <c r="AR500" s="2">
        <v>3.8744999999999998</v>
      </c>
      <c r="AS500" s="2">
        <v>1.47</v>
      </c>
      <c r="AT500" s="2">
        <v>8.6999999999999993</v>
      </c>
      <c r="AU500" s="2">
        <v>17</v>
      </c>
      <c r="AV500" s="2">
        <v>26.0898</v>
      </c>
      <c r="AW500" s="2">
        <v>0.93</v>
      </c>
      <c r="AX500" s="2">
        <v>7.8</v>
      </c>
      <c r="AY500" s="2">
        <v>11.8</v>
      </c>
      <c r="AZ500" s="2">
        <v>21.3751</v>
      </c>
      <c r="BA500" s="2">
        <v>1.38</v>
      </c>
      <c r="BB500" s="2">
        <v>11.6</v>
      </c>
      <c r="BC500" s="2">
        <v>11.9</v>
      </c>
      <c r="BD500" s="2">
        <v>42.456000000000003</v>
      </c>
      <c r="BE500" s="4"/>
      <c r="BF500" s="4"/>
    </row>
    <row r="501" spans="1:58" x14ac:dyDescent="0.2">
      <c r="A501" s="29">
        <v>500</v>
      </c>
      <c r="B501" s="7" t="s">
        <v>9</v>
      </c>
      <c r="C501" s="3">
        <v>39940</v>
      </c>
      <c r="D501" s="4" t="s">
        <v>8</v>
      </c>
      <c r="E501" s="4" t="s">
        <v>168</v>
      </c>
      <c r="F501" s="5" t="s">
        <v>191</v>
      </c>
      <c r="G501" s="6">
        <v>0.79305555555555562</v>
      </c>
      <c r="H501" s="6">
        <v>0.87361111111111101</v>
      </c>
      <c r="I501" s="85">
        <f t="shared" si="7"/>
        <v>115.99999999999974</v>
      </c>
      <c r="J501" s="86">
        <f>I501*Segmentos!$D$7*(AH501%)*IF(ISNUMBER(AI501),AI501%,0)</f>
        <v>1544748.7999999963</v>
      </c>
      <c r="K501" s="86">
        <f>I501*Segmentos!$D$7*(AL501%)*IF(ISNUMBER(AM501),AM501%,0)</f>
        <v>2060855.9999999953</v>
      </c>
      <c r="L501" s="4" t="s">
        <v>251</v>
      </c>
      <c r="M501" s="2">
        <v>3.91</v>
      </c>
      <c r="N501" s="2">
        <v>12.9</v>
      </c>
      <c r="O501" s="2">
        <v>30.3</v>
      </c>
      <c r="P501" s="2">
        <v>73.678899999999999</v>
      </c>
      <c r="Q501" s="2">
        <v>0.88</v>
      </c>
      <c r="R501" s="2">
        <v>4.4000000000000004</v>
      </c>
      <c r="S501" s="2">
        <v>20</v>
      </c>
      <c r="T501" s="2">
        <v>2.7610000000000001</v>
      </c>
      <c r="U501" s="2">
        <v>1.84</v>
      </c>
      <c r="V501" s="2">
        <v>9.6</v>
      </c>
      <c r="W501" s="2">
        <v>19.2</v>
      </c>
      <c r="X501" s="2">
        <v>7.2911999999999999</v>
      </c>
      <c r="Y501" s="2">
        <v>5.1100000000000003</v>
      </c>
      <c r="Z501" s="2">
        <v>14.7</v>
      </c>
      <c r="AA501" s="2">
        <v>34.700000000000003</v>
      </c>
      <c r="AB501" s="2">
        <v>28.453700000000001</v>
      </c>
      <c r="AC501" s="2">
        <v>5.68</v>
      </c>
      <c r="AD501" s="2">
        <v>17.7</v>
      </c>
      <c r="AE501" s="2">
        <v>32.1</v>
      </c>
      <c r="AF501" s="2">
        <v>35.173000000000002</v>
      </c>
      <c r="AG501" s="2">
        <v>3.33</v>
      </c>
      <c r="AH501" s="22">
        <v>11.6</v>
      </c>
      <c r="AI501" s="22">
        <v>28.7</v>
      </c>
      <c r="AJ501" s="22">
        <v>29.790500000000002</v>
      </c>
      <c r="AK501" s="18">
        <v>4.43</v>
      </c>
      <c r="AL501" s="18">
        <v>14.1</v>
      </c>
      <c r="AM501" s="18">
        <v>31.5</v>
      </c>
      <c r="AN501" s="2">
        <v>43.888399999999997</v>
      </c>
      <c r="AO501" s="2">
        <v>1.39</v>
      </c>
      <c r="AP501" s="2">
        <v>5.0999999999999996</v>
      </c>
      <c r="AQ501" s="2">
        <v>27.3</v>
      </c>
      <c r="AR501" s="2">
        <v>2.8685999999999998</v>
      </c>
      <c r="AS501" s="2">
        <v>2.1800000000000002</v>
      </c>
      <c r="AT501" s="2">
        <v>7.2</v>
      </c>
      <c r="AU501" s="2">
        <v>30.4</v>
      </c>
      <c r="AV501" s="2">
        <v>9.0477000000000007</v>
      </c>
      <c r="AW501" s="2">
        <v>4.0999999999999996</v>
      </c>
      <c r="AX501" s="2">
        <v>12.9</v>
      </c>
      <c r="AY501" s="2">
        <v>31.8</v>
      </c>
      <c r="AZ501" s="2">
        <v>22.200199999999999</v>
      </c>
      <c r="BA501" s="2">
        <v>5.48</v>
      </c>
      <c r="BB501" s="2">
        <v>18.5</v>
      </c>
      <c r="BC501" s="2">
        <v>29.7</v>
      </c>
      <c r="BD501" s="2">
        <v>39.5623</v>
      </c>
      <c r="BE501" s="4"/>
      <c r="BF501" s="4"/>
    </row>
    <row r="502" spans="1:58" x14ac:dyDescent="0.2">
      <c r="A502" s="29">
        <v>501</v>
      </c>
      <c r="B502" s="7" t="s">
        <v>1</v>
      </c>
      <c r="C502" s="3">
        <v>39940</v>
      </c>
      <c r="D502" s="4" t="s">
        <v>0</v>
      </c>
      <c r="E502" s="4" t="s">
        <v>163</v>
      </c>
      <c r="F502" s="5" t="s">
        <v>191</v>
      </c>
      <c r="G502" s="6">
        <v>0.84791666666666676</v>
      </c>
      <c r="H502" s="6">
        <v>0.88402777777777775</v>
      </c>
      <c r="I502" s="85">
        <f t="shared" si="7"/>
        <v>51.999999999999815</v>
      </c>
      <c r="J502" s="86">
        <f>I502*Segmentos!$D$7*(AH502%)*IF(ISNUMBER(AI502),AI502%,0)</f>
        <v>462758.39999999839</v>
      </c>
      <c r="K502" s="86">
        <f>I502*Segmentos!$D$7*(AL502%)*IF(ISNUMBER(AM502),AM502%,0)</f>
        <v>1215323.1999999955</v>
      </c>
      <c r="L502" s="4"/>
      <c r="M502" s="2">
        <v>4.13</v>
      </c>
      <c r="N502" s="2">
        <v>8.8000000000000007</v>
      </c>
      <c r="O502" s="2">
        <v>46.8</v>
      </c>
      <c r="P502" s="2">
        <v>75.152900000000002</v>
      </c>
      <c r="Q502" s="2">
        <v>5.75</v>
      </c>
      <c r="R502" s="2">
        <v>10.199999999999999</v>
      </c>
      <c r="S502" s="2">
        <v>56.4</v>
      </c>
      <c r="T502" s="2">
        <v>17.462199999999999</v>
      </c>
      <c r="U502" s="2">
        <v>2.2400000000000002</v>
      </c>
      <c r="V502" s="2">
        <v>6.8</v>
      </c>
      <c r="W502" s="2">
        <v>32.700000000000003</v>
      </c>
      <c r="X502" s="2">
        <v>8.5524000000000004</v>
      </c>
      <c r="Y502" s="2">
        <v>4.5999999999999996</v>
      </c>
      <c r="Z502" s="2">
        <v>9.9</v>
      </c>
      <c r="AA502" s="2">
        <v>46.4</v>
      </c>
      <c r="AB502" s="2">
        <v>24.721299999999999</v>
      </c>
      <c r="AC502" s="2">
        <v>4.08</v>
      </c>
      <c r="AD502" s="2">
        <v>8.4</v>
      </c>
      <c r="AE502" s="2">
        <v>48.7</v>
      </c>
      <c r="AF502" s="2">
        <v>24.416899999999998</v>
      </c>
      <c r="AG502" s="2">
        <v>2.2200000000000002</v>
      </c>
      <c r="AH502" s="22">
        <v>5.4</v>
      </c>
      <c r="AI502" s="22">
        <v>41.2</v>
      </c>
      <c r="AJ502" s="22">
        <v>19.160599999999999</v>
      </c>
      <c r="AK502" s="18">
        <v>5.85</v>
      </c>
      <c r="AL502" s="18">
        <v>11.9</v>
      </c>
      <c r="AM502" s="18">
        <v>49.1</v>
      </c>
      <c r="AN502" s="2">
        <v>55.9923</v>
      </c>
      <c r="AO502" s="2">
        <v>2.11</v>
      </c>
      <c r="AP502" s="2">
        <v>6.6</v>
      </c>
      <c r="AQ502" s="2">
        <v>32</v>
      </c>
      <c r="AR502" s="2">
        <v>4.2037000000000004</v>
      </c>
      <c r="AS502" s="2">
        <v>5.13</v>
      </c>
      <c r="AT502" s="2">
        <v>10</v>
      </c>
      <c r="AU502" s="2">
        <v>51.3</v>
      </c>
      <c r="AV502" s="2">
        <v>20.575199999999999</v>
      </c>
      <c r="AW502" s="2">
        <v>6.2</v>
      </c>
      <c r="AX502" s="2">
        <v>10.6</v>
      </c>
      <c r="AY502" s="2">
        <v>58.5</v>
      </c>
      <c r="AZ502" s="2">
        <v>32.483199999999997</v>
      </c>
      <c r="BA502" s="2">
        <v>2.57</v>
      </c>
      <c r="BB502" s="2">
        <v>7.4</v>
      </c>
      <c r="BC502" s="2">
        <v>34.6</v>
      </c>
      <c r="BD502" s="2">
        <v>17.890899999999998</v>
      </c>
      <c r="BE502" s="4"/>
      <c r="BF502" s="4"/>
    </row>
    <row r="503" spans="1:58" x14ac:dyDescent="0.2">
      <c r="A503" s="29">
        <v>502</v>
      </c>
      <c r="B503" s="7" t="s">
        <v>36</v>
      </c>
      <c r="C503" s="3">
        <v>39940</v>
      </c>
      <c r="D503" s="4" t="s">
        <v>13</v>
      </c>
      <c r="E503" s="4" t="s">
        <v>163</v>
      </c>
      <c r="F503" s="5" t="s">
        <v>191</v>
      </c>
      <c r="G503" s="6">
        <v>0.9194444444444444</v>
      </c>
      <c r="H503" s="6">
        <v>0.94236111111111109</v>
      </c>
      <c r="I503" s="85">
        <f t="shared" si="7"/>
        <v>33.000000000000043</v>
      </c>
      <c r="J503" s="86">
        <f>I503*Segmentos!$D$7*(AH503%)*IF(ISNUMBER(AI503),AI503%,0)</f>
        <v>1091442.0000000016</v>
      </c>
      <c r="K503" s="86">
        <f>I503*Segmentos!$D$7*(AL503%)*IF(ISNUMBER(AM503),AM503%,0)</f>
        <v>1888656.0000000023</v>
      </c>
      <c r="L503" s="4"/>
      <c r="M503" s="2">
        <v>11.45</v>
      </c>
      <c r="N503" s="2">
        <v>15.8</v>
      </c>
      <c r="O503" s="2">
        <v>72.599999999999994</v>
      </c>
      <c r="P503" s="2">
        <v>83.815299999999993</v>
      </c>
      <c r="Q503" s="2">
        <v>7.92</v>
      </c>
      <c r="R503" s="2">
        <v>10.5</v>
      </c>
      <c r="S503" s="2">
        <v>75.3</v>
      </c>
      <c r="T503" s="2">
        <v>9.6667000000000005</v>
      </c>
      <c r="U503" s="2">
        <v>9.99</v>
      </c>
      <c r="V503" s="2">
        <v>15</v>
      </c>
      <c r="W503" s="2">
        <v>66.5</v>
      </c>
      <c r="X503" s="2">
        <v>15.324199999999999</v>
      </c>
      <c r="Y503" s="2">
        <v>12.56</v>
      </c>
      <c r="Z503" s="2">
        <v>17.899999999999999</v>
      </c>
      <c r="AA503" s="2">
        <v>70.3</v>
      </c>
      <c r="AB503" s="2">
        <v>27.138100000000001</v>
      </c>
      <c r="AC503" s="2">
        <v>13.19</v>
      </c>
      <c r="AD503" s="2">
        <v>17</v>
      </c>
      <c r="AE503" s="2">
        <v>77.400000000000006</v>
      </c>
      <c r="AF503" s="2">
        <v>31.686199999999999</v>
      </c>
      <c r="AG503" s="2">
        <v>8.25</v>
      </c>
      <c r="AH503" s="22">
        <v>11.5</v>
      </c>
      <c r="AI503" s="22">
        <v>71.900000000000006</v>
      </c>
      <c r="AJ503" s="22">
        <v>28.648399999999999</v>
      </c>
      <c r="AK503" s="18">
        <v>14.34</v>
      </c>
      <c r="AL503" s="18">
        <v>19.600000000000001</v>
      </c>
      <c r="AM503" s="18">
        <v>73</v>
      </c>
      <c r="AN503" s="2">
        <v>55.167000000000002</v>
      </c>
      <c r="AO503" s="2">
        <v>12.61</v>
      </c>
      <c r="AP503" s="2">
        <v>16.600000000000001</v>
      </c>
      <c r="AQ503" s="2">
        <v>75.8</v>
      </c>
      <c r="AR503" s="2">
        <v>10.0867</v>
      </c>
      <c r="AS503" s="2">
        <v>13.37</v>
      </c>
      <c r="AT503" s="2">
        <v>18.399999999999999</v>
      </c>
      <c r="AU503" s="2">
        <v>72.8</v>
      </c>
      <c r="AV503" s="2">
        <v>21.553599999999999</v>
      </c>
      <c r="AW503" s="2">
        <v>11.89</v>
      </c>
      <c r="AX503" s="2">
        <v>16.7</v>
      </c>
      <c r="AY503" s="2">
        <v>71.2</v>
      </c>
      <c r="AZ503" s="2">
        <v>25.024699999999999</v>
      </c>
      <c r="BA503" s="2">
        <v>9.69</v>
      </c>
      <c r="BB503" s="2">
        <v>13.3</v>
      </c>
      <c r="BC503" s="2">
        <v>72.7</v>
      </c>
      <c r="BD503" s="2">
        <v>27.150300000000001</v>
      </c>
      <c r="BE503" s="4"/>
      <c r="BF503" s="4"/>
    </row>
    <row r="504" spans="1:58" x14ac:dyDescent="0.2">
      <c r="A504" s="29">
        <v>503</v>
      </c>
      <c r="B504" s="7" t="s">
        <v>88</v>
      </c>
      <c r="C504" s="3">
        <v>39940</v>
      </c>
      <c r="D504" s="4" t="s">
        <v>13</v>
      </c>
      <c r="E504" s="4" t="s">
        <v>163</v>
      </c>
      <c r="F504" s="5" t="s">
        <v>191</v>
      </c>
      <c r="G504" s="6">
        <v>0.91805555555555562</v>
      </c>
      <c r="H504" s="6">
        <v>0.9194444444444444</v>
      </c>
      <c r="I504" s="85">
        <f t="shared" si="7"/>
        <v>1.999999999999833</v>
      </c>
      <c r="J504" s="86">
        <f>I504*Segmentos!$D$7*(AH504%)*IF(ISNUMBER(AI504),AI504%,0)</f>
        <v>72655.999999993932</v>
      </c>
      <c r="K504" s="86">
        <f>I504*Segmentos!$D$7*(AL504%)*IF(ISNUMBER(AM504),AM504%,0)</f>
        <v>111719.99999999066</v>
      </c>
      <c r="L504" s="4"/>
      <c r="M504" s="2">
        <v>11.65</v>
      </c>
      <c r="N504" s="2">
        <v>12.2</v>
      </c>
      <c r="O504" s="2">
        <v>95.2</v>
      </c>
      <c r="P504" s="2">
        <v>86.541399999999996</v>
      </c>
      <c r="Q504" s="2">
        <v>6.36</v>
      </c>
      <c r="R504" s="2">
        <v>7.6</v>
      </c>
      <c r="S504" s="2">
        <v>83.6</v>
      </c>
      <c r="T504" s="2">
        <v>7.8833000000000002</v>
      </c>
      <c r="U504" s="2">
        <v>8.89</v>
      </c>
      <c r="V504" s="2">
        <v>9.6999999999999993</v>
      </c>
      <c r="W504" s="2">
        <v>91.9</v>
      </c>
      <c r="X504" s="2">
        <v>13.839600000000001</v>
      </c>
      <c r="Y504" s="2">
        <v>13.66</v>
      </c>
      <c r="Z504" s="2">
        <v>13.8</v>
      </c>
      <c r="AA504" s="2">
        <v>99.2</v>
      </c>
      <c r="AB504" s="2">
        <v>29.968</v>
      </c>
      <c r="AC504" s="2">
        <v>14.29</v>
      </c>
      <c r="AD504" s="2">
        <v>14.8</v>
      </c>
      <c r="AE504" s="2">
        <v>96.3</v>
      </c>
      <c r="AF504" s="2">
        <v>34.8506</v>
      </c>
      <c r="AG504" s="2">
        <v>9.1</v>
      </c>
      <c r="AH504" s="22">
        <v>9.5</v>
      </c>
      <c r="AI504" s="22">
        <v>95.6</v>
      </c>
      <c r="AJ504" s="22">
        <v>32.080100000000002</v>
      </c>
      <c r="AK504" s="18">
        <v>13.95</v>
      </c>
      <c r="AL504" s="18">
        <v>14.7</v>
      </c>
      <c r="AM504" s="18">
        <v>95</v>
      </c>
      <c r="AN504" s="2">
        <v>54.461300000000001</v>
      </c>
      <c r="AO504" s="2">
        <v>9.75</v>
      </c>
      <c r="AP504" s="2">
        <v>10.3</v>
      </c>
      <c r="AQ504" s="2">
        <v>95</v>
      </c>
      <c r="AR504" s="2">
        <v>7.9165000000000001</v>
      </c>
      <c r="AS504" s="2">
        <v>12.44</v>
      </c>
      <c r="AT504" s="2">
        <v>12.8</v>
      </c>
      <c r="AU504" s="2">
        <v>97.4</v>
      </c>
      <c r="AV504" s="2">
        <v>20.361699999999999</v>
      </c>
      <c r="AW504" s="2">
        <v>10.91</v>
      </c>
      <c r="AX504" s="2">
        <v>12.3</v>
      </c>
      <c r="AY504" s="2">
        <v>89</v>
      </c>
      <c r="AZ504" s="2">
        <v>23.305599999999998</v>
      </c>
      <c r="BA504" s="2">
        <v>12.29</v>
      </c>
      <c r="BB504" s="2">
        <v>12.5</v>
      </c>
      <c r="BC504" s="2">
        <v>98.5</v>
      </c>
      <c r="BD504" s="2">
        <v>34.957599999999999</v>
      </c>
      <c r="BE504" s="4"/>
      <c r="BF504" s="4"/>
    </row>
    <row r="505" spans="1:58" x14ac:dyDescent="0.2">
      <c r="A505" s="29">
        <v>504</v>
      </c>
      <c r="B505" s="7" t="s">
        <v>30</v>
      </c>
      <c r="C505" s="3">
        <v>39940</v>
      </c>
      <c r="D505" s="4" t="s">
        <v>28</v>
      </c>
      <c r="E505" s="4" t="s">
        <v>163</v>
      </c>
      <c r="F505" s="5" t="s">
        <v>191</v>
      </c>
      <c r="G505" s="6">
        <v>0.87708333333333333</v>
      </c>
      <c r="H505" s="6">
        <v>0.91180555555555554</v>
      </c>
      <c r="I505" s="85">
        <f t="shared" si="7"/>
        <v>49.999999999999986</v>
      </c>
      <c r="J505" s="86">
        <f>I505*Segmentos!$D$7*(AH505%)*IF(ISNUMBER(AI505),AI505%,0)</f>
        <v>95479.999999999956</v>
      </c>
      <c r="K505" s="86">
        <f>I505*Segmentos!$D$7*(AL505%)*IF(ISNUMBER(AM505),AM505%,0)</f>
        <v>372239.99999999988</v>
      </c>
      <c r="L505" s="4"/>
      <c r="M505" s="2">
        <v>1.2</v>
      </c>
      <c r="N505" s="2">
        <v>3.8</v>
      </c>
      <c r="O505" s="2">
        <v>31.8</v>
      </c>
      <c r="P505" s="2">
        <v>94.699100000000001</v>
      </c>
      <c r="Q505" s="2">
        <v>0.03</v>
      </c>
      <c r="R505" s="2">
        <v>0.9</v>
      </c>
      <c r="S505" s="2">
        <v>3</v>
      </c>
      <c r="T505" s="2">
        <v>0.35870000000000002</v>
      </c>
      <c r="U505" s="2">
        <v>0.86</v>
      </c>
      <c r="V505" s="2">
        <v>1.2</v>
      </c>
      <c r="W505" s="2">
        <v>69.7</v>
      </c>
      <c r="X505" s="2">
        <v>14.2735</v>
      </c>
      <c r="Y505" s="2">
        <v>0.65</v>
      </c>
      <c r="Z505" s="2">
        <v>4.3</v>
      </c>
      <c r="AA505" s="2">
        <v>14.9</v>
      </c>
      <c r="AB505" s="2">
        <v>15.0291</v>
      </c>
      <c r="AC505" s="2">
        <v>2.52</v>
      </c>
      <c r="AD505" s="2">
        <v>6.4</v>
      </c>
      <c r="AE505" s="2">
        <v>39.5</v>
      </c>
      <c r="AF505" s="2">
        <v>65.037800000000004</v>
      </c>
      <c r="AG505" s="2">
        <v>0.48</v>
      </c>
      <c r="AH505" s="22">
        <v>3.1</v>
      </c>
      <c r="AI505" s="22">
        <v>15.4</v>
      </c>
      <c r="AJ505" s="22">
        <v>17.962800000000001</v>
      </c>
      <c r="AK505" s="18">
        <v>1.85</v>
      </c>
      <c r="AL505" s="18">
        <v>4.4000000000000004</v>
      </c>
      <c r="AM505" s="18">
        <v>42.3</v>
      </c>
      <c r="AN505" s="2">
        <v>76.7363</v>
      </c>
      <c r="AO505" s="2">
        <v>0.21</v>
      </c>
      <c r="AP505" s="2">
        <v>1.3</v>
      </c>
      <c r="AQ505" s="2">
        <v>16.100000000000001</v>
      </c>
      <c r="AR505" s="2">
        <v>1.8181</v>
      </c>
      <c r="AS505" s="2">
        <v>0.7</v>
      </c>
      <c r="AT505" s="2">
        <v>1.5</v>
      </c>
      <c r="AU505" s="2">
        <v>47.5</v>
      </c>
      <c r="AV505" s="2">
        <v>12.117000000000001</v>
      </c>
      <c r="AW505" s="2">
        <v>1.25</v>
      </c>
      <c r="AX505" s="2">
        <v>3.9</v>
      </c>
      <c r="AY505" s="2">
        <v>31.9</v>
      </c>
      <c r="AZ505" s="2">
        <v>28.3614</v>
      </c>
      <c r="BA505" s="2">
        <v>1.74</v>
      </c>
      <c r="BB505" s="2">
        <v>5.7</v>
      </c>
      <c r="BC505" s="2">
        <v>30.5</v>
      </c>
      <c r="BD505" s="2">
        <v>52.402500000000003</v>
      </c>
      <c r="BE505" s="4"/>
      <c r="BF505" s="4"/>
    </row>
    <row r="506" spans="1:58" x14ac:dyDescent="0.2">
      <c r="A506" s="29">
        <v>505</v>
      </c>
      <c r="B506" s="7" t="s">
        <v>11</v>
      </c>
      <c r="C506" s="3">
        <v>39940</v>
      </c>
      <c r="D506" s="4" t="s">
        <v>8</v>
      </c>
      <c r="E506" s="4" t="s">
        <v>166</v>
      </c>
      <c r="F506" s="5" t="s">
        <v>191</v>
      </c>
      <c r="G506" s="6">
        <v>0.90902777777777777</v>
      </c>
      <c r="H506" s="6">
        <v>0.90972222222222221</v>
      </c>
      <c r="I506" s="85">
        <f t="shared" si="7"/>
        <v>0.99999999999999645</v>
      </c>
      <c r="J506" s="86">
        <f>I506*Segmentos!$D$7*(AH506%)*IF(ISNUMBER(AI506),AI506%,0)</f>
        <v>11599.999999999958</v>
      </c>
      <c r="K506" s="86">
        <f>I506*Segmentos!$D$7*(AL506%)*IF(ISNUMBER(AM506),AM506%,0)</f>
        <v>17199.999999999938</v>
      </c>
      <c r="L506" s="4"/>
      <c r="M506" s="2">
        <v>3.6</v>
      </c>
      <c r="N506" s="2">
        <v>3.6</v>
      </c>
      <c r="O506" s="2">
        <v>100</v>
      </c>
      <c r="P506" s="2">
        <v>86.642799999999994</v>
      </c>
      <c r="Q506" s="2">
        <v>0.79</v>
      </c>
      <c r="R506" s="2">
        <v>0.8</v>
      </c>
      <c r="S506" s="2">
        <v>100</v>
      </c>
      <c r="T506" s="2">
        <v>3.1880999999999999</v>
      </c>
      <c r="U506" s="2">
        <v>1.27</v>
      </c>
      <c r="V506" s="2">
        <v>1.3</v>
      </c>
      <c r="W506" s="2">
        <v>100</v>
      </c>
      <c r="X506" s="2">
        <v>6.4305000000000003</v>
      </c>
      <c r="Y506" s="2">
        <v>4.84</v>
      </c>
      <c r="Z506" s="2">
        <v>4.8</v>
      </c>
      <c r="AA506" s="2">
        <v>100</v>
      </c>
      <c r="AB506" s="2">
        <v>34.373699999999999</v>
      </c>
      <c r="AC506" s="2">
        <v>5.4</v>
      </c>
      <c r="AD506" s="2">
        <v>5.4</v>
      </c>
      <c r="AE506" s="2">
        <v>100</v>
      </c>
      <c r="AF506" s="2">
        <v>42.650500000000001</v>
      </c>
      <c r="AG506" s="2">
        <v>2.86</v>
      </c>
      <c r="AH506" s="22">
        <v>2.9</v>
      </c>
      <c r="AI506" s="22">
        <v>100</v>
      </c>
      <c r="AJ506" s="22">
        <v>32.686100000000003</v>
      </c>
      <c r="AK506" s="18">
        <v>4.2699999999999996</v>
      </c>
      <c r="AL506" s="18">
        <v>4.3</v>
      </c>
      <c r="AM506" s="18">
        <v>100</v>
      </c>
      <c r="AN506" s="2">
        <v>53.956699999999998</v>
      </c>
      <c r="AO506" s="2">
        <v>1.94</v>
      </c>
      <c r="AP506" s="2">
        <v>1.9</v>
      </c>
      <c r="AQ506" s="2">
        <v>100</v>
      </c>
      <c r="AR506" s="2">
        <v>5.1108000000000002</v>
      </c>
      <c r="AS506" s="2">
        <v>2.67</v>
      </c>
      <c r="AT506" s="2">
        <v>2.7</v>
      </c>
      <c r="AU506" s="2">
        <v>100</v>
      </c>
      <c r="AV506" s="2">
        <v>14.1356</v>
      </c>
      <c r="AW506" s="2">
        <v>3.65</v>
      </c>
      <c r="AX506" s="2">
        <v>3.7</v>
      </c>
      <c r="AY506" s="2">
        <v>100</v>
      </c>
      <c r="AZ506" s="2">
        <v>25.277899999999999</v>
      </c>
      <c r="BA506" s="2">
        <v>4.57</v>
      </c>
      <c r="BB506" s="2">
        <v>4.5999999999999996</v>
      </c>
      <c r="BC506" s="2">
        <v>100</v>
      </c>
      <c r="BD506" s="2">
        <v>42.118499999999997</v>
      </c>
      <c r="BE506" s="4"/>
      <c r="BF506" s="4"/>
    </row>
    <row r="507" spans="1:58" x14ac:dyDescent="0.2">
      <c r="A507" s="29">
        <v>506</v>
      </c>
      <c r="B507" s="7" t="s">
        <v>11</v>
      </c>
      <c r="C507" s="3">
        <v>39940</v>
      </c>
      <c r="D507" s="4" t="s">
        <v>0</v>
      </c>
      <c r="E507" s="4" t="s">
        <v>166</v>
      </c>
      <c r="F507" s="5" t="s">
        <v>191</v>
      </c>
      <c r="G507" s="6">
        <v>0.92708333333333337</v>
      </c>
      <c r="H507" s="6">
        <v>0.92986111111111114</v>
      </c>
      <c r="I507" s="85">
        <f t="shared" si="7"/>
        <v>3.9999999999999858</v>
      </c>
      <c r="J507" s="86">
        <f>I507*Segmentos!$D$7*(AH507%)*IF(ISNUMBER(AI507),AI507%,0)</f>
        <v>56278.399999999798</v>
      </c>
      <c r="K507" s="86">
        <f>I507*Segmentos!$D$7*(AL507%)*IF(ISNUMBER(AM507),AM507%,0)</f>
        <v>105305.59999999963</v>
      </c>
      <c r="L507" s="4"/>
      <c r="M507" s="2">
        <v>5.1100000000000003</v>
      </c>
      <c r="N507" s="2">
        <v>6</v>
      </c>
      <c r="O507" s="2">
        <v>85</v>
      </c>
      <c r="P507" s="2">
        <v>88.604200000000006</v>
      </c>
      <c r="Q507" s="2">
        <v>2.2599999999999998</v>
      </c>
      <c r="R507" s="2">
        <v>2.6</v>
      </c>
      <c r="S507" s="2">
        <v>88.6</v>
      </c>
      <c r="T507" s="2">
        <v>6.5476000000000001</v>
      </c>
      <c r="U507" s="2">
        <v>3.18</v>
      </c>
      <c r="V507" s="2">
        <v>5.4</v>
      </c>
      <c r="W507" s="2">
        <v>59.3</v>
      </c>
      <c r="X507" s="2">
        <v>11.554399999999999</v>
      </c>
      <c r="Y507" s="2">
        <v>5.22</v>
      </c>
      <c r="Z507" s="2">
        <v>5.6</v>
      </c>
      <c r="AA507" s="2">
        <v>94</v>
      </c>
      <c r="AB507" s="2">
        <v>26.738199999999999</v>
      </c>
      <c r="AC507" s="2">
        <v>7.69</v>
      </c>
      <c r="AD507" s="2">
        <v>8.6</v>
      </c>
      <c r="AE507" s="2">
        <v>89.3</v>
      </c>
      <c r="AF507" s="2">
        <v>43.764000000000003</v>
      </c>
      <c r="AG507" s="2">
        <v>3.49</v>
      </c>
      <c r="AH507" s="22">
        <v>4.3</v>
      </c>
      <c r="AI507" s="22">
        <v>81.8</v>
      </c>
      <c r="AJ507" s="22">
        <v>28.678999999999998</v>
      </c>
      <c r="AK507" s="18">
        <v>6.58</v>
      </c>
      <c r="AL507" s="18">
        <v>7.6</v>
      </c>
      <c r="AM507" s="18">
        <v>86.6</v>
      </c>
      <c r="AN507" s="2">
        <v>59.925199999999997</v>
      </c>
      <c r="AO507" s="2">
        <v>4.97</v>
      </c>
      <c r="AP507" s="2">
        <v>6.2</v>
      </c>
      <c r="AQ507" s="2">
        <v>79.8</v>
      </c>
      <c r="AR507" s="2">
        <v>9.4230999999999998</v>
      </c>
      <c r="AS507" s="2">
        <v>4.58</v>
      </c>
      <c r="AT507" s="2">
        <v>5.7</v>
      </c>
      <c r="AU507" s="2">
        <v>79.8</v>
      </c>
      <c r="AV507" s="2">
        <v>17.4939</v>
      </c>
      <c r="AW507" s="2">
        <v>3.7</v>
      </c>
      <c r="AX507" s="2">
        <v>4.8</v>
      </c>
      <c r="AY507" s="2">
        <v>77.2</v>
      </c>
      <c r="AZ507" s="2">
        <v>18.440899999999999</v>
      </c>
      <c r="BA507" s="2">
        <v>6.51</v>
      </c>
      <c r="BB507" s="2">
        <v>7</v>
      </c>
      <c r="BC507" s="2">
        <v>92.7</v>
      </c>
      <c r="BD507" s="2">
        <v>43.246299999999998</v>
      </c>
      <c r="BE507" s="4"/>
      <c r="BF507" s="4"/>
    </row>
    <row r="508" spans="1:58" x14ac:dyDescent="0.2">
      <c r="A508" s="29">
        <v>507</v>
      </c>
      <c r="B508" s="7" t="s">
        <v>6</v>
      </c>
      <c r="C508" s="3">
        <v>39940</v>
      </c>
      <c r="D508" s="4" t="s">
        <v>3</v>
      </c>
      <c r="E508" s="4" t="s">
        <v>166</v>
      </c>
      <c r="F508" s="5" t="s">
        <v>191</v>
      </c>
      <c r="G508" s="6">
        <v>0.90833333333333333</v>
      </c>
      <c r="H508" s="6">
        <v>0.90902777777777777</v>
      </c>
      <c r="I508" s="85">
        <f t="shared" si="7"/>
        <v>0.99999999999999645</v>
      </c>
      <c r="J508" s="86">
        <f>I508*Segmentos!$D$7*(AH508%)*IF(ISNUMBER(AI508),AI508%,0)</f>
        <v>27199.999999999905</v>
      </c>
      <c r="K508" s="86">
        <f>I508*Segmentos!$D$7*(AL508%)*IF(ISNUMBER(AM508),AM508%,0)</f>
        <v>19199.999999999935</v>
      </c>
      <c r="L508" s="4"/>
      <c r="M508" s="2">
        <v>5.74</v>
      </c>
      <c r="N508" s="2">
        <v>5.7</v>
      </c>
      <c r="O508" s="2">
        <v>100</v>
      </c>
      <c r="P508" s="2">
        <v>73.573999999999998</v>
      </c>
      <c r="Q508" s="2">
        <v>4.4000000000000004</v>
      </c>
      <c r="R508" s="2">
        <v>4.4000000000000004</v>
      </c>
      <c r="S508" s="2">
        <v>100</v>
      </c>
      <c r="T508" s="2">
        <v>9.4207000000000001</v>
      </c>
      <c r="U508" s="2">
        <v>5.77</v>
      </c>
      <c r="V508" s="2">
        <v>5.8</v>
      </c>
      <c r="W508" s="2">
        <v>100</v>
      </c>
      <c r="X508" s="2">
        <v>15.5137</v>
      </c>
      <c r="Y508" s="2">
        <v>3.91</v>
      </c>
      <c r="Z508" s="2">
        <v>3.9</v>
      </c>
      <c r="AA508" s="2">
        <v>100</v>
      </c>
      <c r="AB508" s="2">
        <v>14.7873</v>
      </c>
      <c r="AC508" s="2">
        <v>8.0399999999999991</v>
      </c>
      <c r="AD508" s="2">
        <v>8</v>
      </c>
      <c r="AE508" s="2">
        <v>100</v>
      </c>
      <c r="AF508" s="2">
        <v>33.852200000000003</v>
      </c>
      <c r="AG508" s="2">
        <v>6.78</v>
      </c>
      <c r="AH508" s="22">
        <v>6.8</v>
      </c>
      <c r="AI508" s="22">
        <v>100</v>
      </c>
      <c r="AJ508" s="22">
        <v>41.281999999999996</v>
      </c>
      <c r="AK508" s="18">
        <v>4.79</v>
      </c>
      <c r="AL508" s="18">
        <v>4.8</v>
      </c>
      <c r="AM508" s="18">
        <v>100</v>
      </c>
      <c r="AN508" s="2">
        <v>32.292000000000002</v>
      </c>
      <c r="AO508" s="2">
        <v>1.1499999999999999</v>
      </c>
      <c r="AP508" s="2">
        <v>1.1000000000000001</v>
      </c>
      <c r="AQ508" s="2">
        <v>100</v>
      </c>
      <c r="AR508" s="2">
        <v>1.6048</v>
      </c>
      <c r="AS508" s="2">
        <v>5.51</v>
      </c>
      <c r="AT508" s="2">
        <v>5.5</v>
      </c>
      <c r="AU508" s="2">
        <v>100</v>
      </c>
      <c r="AV508" s="2">
        <v>15.5808</v>
      </c>
      <c r="AW508" s="2">
        <v>5.31</v>
      </c>
      <c r="AX508" s="2">
        <v>5.3</v>
      </c>
      <c r="AY508" s="2">
        <v>100</v>
      </c>
      <c r="AZ508" s="2">
        <v>19.563700000000001</v>
      </c>
      <c r="BA508" s="2">
        <v>7.5</v>
      </c>
      <c r="BB508" s="2">
        <v>7.5</v>
      </c>
      <c r="BC508" s="2">
        <v>100</v>
      </c>
      <c r="BD508" s="2">
        <v>36.8245</v>
      </c>
      <c r="BE508" s="4"/>
      <c r="BF508" s="4"/>
    </row>
    <row r="509" spans="1:58" x14ac:dyDescent="0.2">
      <c r="A509" s="29">
        <v>508</v>
      </c>
      <c r="B509" s="7" t="s">
        <v>31</v>
      </c>
      <c r="C509" s="3">
        <v>39940</v>
      </c>
      <c r="D509" s="4" t="s">
        <v>28</v>
      </c>
      <c r="E509" s="4" t="s">
        <v>166</v>
      </c>
      <c r="F509" s="5" t="s">
        <v>191</v>
      </c>
      <c r="G509" s="6">
        <v>0.91180555555555554</v>
      </c>
      <c r="H509" s="6">
        <v>0.9145833333333333</v>
      </c>
      <c r="I509" s="85">
        <f t="shared" si="7"/>
        <v>3.9999999999999858</v>
      </c>
      <c r="J509" s="86">
        <f>I509*Segmentos!$D$7*(AH509%)*IF(ISNUMBER(AI509),AI509%,0)</f>
        <v>11647.999999999962</v>
      </c>
      <c r="K509" s="86">
        <f>I509*Segmentos!$D$7*(AL509%)*IF(ISNUMBER(AM509),AM509%,0)</f>
        <v>36025.599999999882</v>
      </c>
      <c r="L509" s="4"/>
      <c r="M509" s="2">
        <v>1.53</v>
      </c>
      <c r="N509" s="2">
        <v>2</v>
      </c>
      <c r="O509" s="2">
        <v>77.3</v>
      </c>
      <c r="P509" s="2">
        <v>98.698099999999997</v>
      </c>
      <c r="Q509" s="2">
        <v>0</v>
      </c>
      <c r="R509" s="2">
        <v>0</v>
      </c>
      <c r="S509" s="8" t="s">
        <v>577</v>
      </c>
      <c r="T509" s="2">
        <v>0</v>
      </c>
      <c r="U509" s="2">
        <v>1</v>
      </c>
      <c r="V509" s="2">
        <v>1.2</v>
      </c>
      <c r="W509" s="2">
        <v>85.9</v>
      </c>
      <c r="X509" s="2">
        <v>13.571400000000001</v>
      </c>
      <c r="Y509" s="2">
        <v>0.66</v>
      </c>
      <c r="Z509" s="2">
        <v>1.1000000000000001</v>
      </c>
      <c r="AA509" s="2">
        <v>61.9</v>
      </c>
      <c r="AB509" s="2">
        <v>12.686400000000001</v>
      </c>
      <c r="AC509" s="2">
        <v>3.41</v>
      </c>
      <c r="AD509" s="2">
        <v>4.3</v>
      </c>
      <c r="AE509" s="2">
        <v>79.3</v>
      </c>
      <c r="AF509" s="2">
        <v>72.440200000000004</v>
      </c>
      <c r="AG509" s="2">
        <v>0.7</v>
      </c>
      <c r="AH509" s="22">
        <v>1.3</v>
      </c>
      <c r="AI509" s="22">
        <v>56</v>
      </c>
      <c r="AJ509" s="22">
        <v>21.624199999999998</v>
      </c>
      <c r="AK509" s="18">
        <v>2.27</v>
      </c>
      <c r="AL509" s="18">
        <v>2.6</v>
      </c>
      <c r="AM509" s="18">
        <v>86.6</v>
      </c>
      <c r="AN509" s="2">
        <v>77.073800000000006</v>
      </c>
      <c r="AO509" s="2">
        <v>0.53</v>
      </c>
      <c r="AP509" s="2">
        <v>0.7</v>
      </c>
      <c r="AQ509" s="2">
        <v>73.2</v>
      </c>
      <c r="AR509" s="2">
        <v>3.7784</v>
      </c>
      <c r="AS509" s="2">
        <v>0.78</v>
      </c>
      <c r="AT509" s="2">
        <v>1.2</v>
      </c>
      <c r="AU509" s="2">
        <v>66.400000000000006</v>
      </c>
      <c r="AV509" s="2">
        <v>11.138500000000001</v>
      </c>
      <c r="AW509" s="2">
        <v>1.33</v>
      </c>
      <c r="AX509" s="2">
        <v>1.3</v>
      </c>
      <c r="AY509" s="2">
        <v>100</v>
      </c>
      <c r="AZ509" s="2">
        <v>24.691700000000001</v>
      </c>
      <c r="BA509" s="2">
        <v>2.39</v>
      </c>
      <c r="BB509" s="2">
        <v>3.3</v>
      </c>
      <c r="BC509" s="2">
        <v>72.900000000000006</v>
      </c>
      <c r="BD509" s="2">
        <v>59.089500000000001</v>
      </c>
      <c r="BE509" s="4"/>
      <c r="BF509" s="4"/>
    </row>
    <row r="510" spans="1:58" x14ac:dyDescent="0.2">
      <c r="A510" s="29">
        <v>509</v>
      </c>
      <c r="B510" s="7" t="s">
        <v>37</v>
      </c>
      <c r="C510" s="3">
        <v>39940</v>
      </c>
      <c r="D510" s="4" t="s">
        <v>3</v>
      </c>
      <c r="E510" s="4" t="s">
        <v>173</v>
      </c>
      <c r="F510" s="5" t="s">
        <v>191</v>
      </c>
      <c r="G510" s="6">
        <v>0.9159722222222223</v>
      </c>
      <c r="H510" s="6">
        <v>0.91666666666666663</v>
      </c>
      <c r="I510" s="85">
        <f t="shared" si="7"/>
        <v>0.99999999999983658</v>
      </c>
      <c r="J510" s="86">
        <f>I510*Segmentos!$D$7*(AH510%)*IF(ISNUMBER(AI510),AI510%,0)</f>
        <v>22799.999999996275</v>
      </c>
      <c r="K510" s="86">
        <f>I510*Segmentos!$D$7*(AL510%)*IF(ISNUMBER(AM510),AM510%,0)</f>
        <v>12799.999999997908</v>
      </c>
      <c r="L510" s="4"/>
      <c r="M510" s="2">
        <v>4.37</v>
      </c>
      <c r="N510" s="2">
        <v>4.4000000000000004</v>
      </c>
      <c r="O510" s="2">
        <v>100</v>
      </c>
      <c r="P510" s="2">
        <v>78.532899999999998</v>
      </c>
      <c r="Q510" s="2">
        <v>2.88</v>
      </c>
      <c r="R510" s="2">
        <v>2.9</v>
      </c>
      <c r="S510" s="2">
        <v>100</v>
      </c>
      <c r="T510" s="2">
        <v>8.6447000000000003</v>
      </c>
      <c r="U510" s="2">
        <v>2.99</v>
      </c>
      <c r="V510" s="2">
        <v>3</v>
      </c>
      <c r="W510" s="2">
        <v>100</v>
      </c>
      <c r="X510" s="2">
        <v>11.252000000000001</v>
      </c>
      <c r="Y510" s="2">
        <v>3.66</v>
      </c>
      <c r="Z510" s="2">
        <v>3.7</v>
      </c>
      <c r="AA510" s="2">
        <v>100</v>
      </c>
      <c r="AB510" s="2">
        <v>19.395900000000001</v>
      </c>
      <c r="AC510" s="2">
        <v>6.65</v>
      </c>
      <c r="AD510" s="2">
        <v>6.7</v>
      </c>
      <c r="AE510" s="2">
        <v>100</v>
      </c>
      <c r="AF510" s="2">
        <v>39.240299999999998</v>
      </c>
      <c r="AG510" s="2">
        <v>5.65</v>
      </c>
      <c r="AH510" s="22">
        <v>5.7</v>
      </c>
      <c r="AI510" s="22">
        <v>100</v>
      </c>
      <c r="AJ510" s="22">
        <v>48.177300000000002</v>
      </c>
      <c r="AK510" s="18">
        <v>3.21</v>
      </c>
      <c r="AL510" s="18">
        <v>3.2</v>
      </c>
      <c r="AM510" s="18">
        <v>100</v>
      </c>
      <c r="AN510" s="2">
        <v>30.355599999999999</v>
      </c>
      <c r="AO510" s="2">
        <v>1.8</v>
      </c>
      <c r="AP510" s="2">
        <v>1.8</v>
      </c>
      <c r="AQ510" s="2">
        <v>100</v>
      </c>
      <c r="AR510" s="2">
        <v>3.5350999999999999</v>
      </c>
      <c r="AS510" s="2">
        <v>3.41</v>
      </c>
      <c r="AT510" s="2">
        <v>3.4</v>
      </c>
      <c r="AU510" s="2">
        <v>100</v>
      </c>
      <c r="AV510" s="2">
        <v>13.494</v>
      </c>
      <c r="AW510" s="2">
        <v>3.71</v>
      </c>
      <c r="AX510" s="2">
        <v>3.7</v>
      </c>
      <c r="AY510" s="2">
        <v>100</v>
      </c>
      <c r="AZ510" s="2">
        <v>19.174900000000001</v>
      </c>
      <c r="BA510" s="2">
        <v>6.15</v>
      </c>
      <c r="BB510" s="2">
        <v>6.2</v>
      </c>
      <c r="BC510" s="2">
        <v>100</v>
      </c>
      <c r="BD510" s="2">
        <v>42.328899999999997</v>
      </c>
      <c r="BE510" s="4"/>
      <c r="BF510" s="4"/>
    </row>
    <row r="511" spans="1:58" x14ac:dyDescent="0.2">
      <c r="A511" s="29">
        <v>510</v>
      </c>
      <c r="B511" s="7" t="s">
        <v>37</v>
      </c>
      <c r="C511" s="3">
        <v>39940</v>
      </c>
      <c r="D511" s="4" t="s">
        <v>21</v>
      </c>
      <c r="E511" s="4" t="s">
        <v>173</v>
      </c>
      <c r="F511" s="5" t="s">
        <v>191</v>
      </c>
      <c r="G511" s="6">
        <v>0.87430555555555556</v>
      </c>
      <c r="H511" s="6">
        <v>0.875</v>
      </c>
      <c r="I511" s="85">
        <f t="shared" si="7"/>
        <v>0.99999999999999645</v>
      </c>
      <c r="J511" s="86">
        <f>I511*Segmentos!$D$7*(AH511%)*IF(ISNUMBER(AI511),AI511%,0)</f>
        <v>2399.9999999999918</v>
      </c>
      <c r="K511" s="86">
        <f>I511*Segmentos!$D$7*(AL511%)*IF(ISNUMBER(AM511),AM511%,0)</f>
        <v>5199.9999999999827</v>
      </c>
      <c r="L511" s="4"/>
      <c r="M511" s="2">
        <v>0.98</v>
      </c>
      <c r="N511" s="2">
        <v>1</v>
      </c>
      <c r="O511" s="2">
        <v>100</v>
      </c>
      <c r="P511" s="2">
        <v>98.489400000000003</v>
      </c>
      <c r="Q511" s="2">
        <v>0.46</v>
      </c>
      <c r="R511" s="2">
        <v>0.5</v>
      </c>
      <c r="S511" s="2">
        <v>100</v>
      </c>
      <c r="T511" s="2">
        <v>7.6543000000000001</v>
      </c>
      <c r="U511" s="2">
        <v>0.22</v>
      </c>
      <c r="V511" s="2">
        <v>0.2</v>
      </c>
      <c r="W511" s="2">
        <v>100</v>
      </c>
      <c r="X511" s="2">
        <v>4.5833000000000004</v>
      </c>
      <c r="Y511" s="2">
        <v>1</v>
      </c>
      <c r="Z511" s="2">
        <v>1</v>
      </c>
      <c r="AA511" s="2">
        <v>100</v>
      </c>
      <c r="AB511" s="2">
        <v>29.822900000000001</v>
      </c>
      <c r="AC511" s="2">
        <v>1.71</v>
      </c>
      <c r="AD511" s="2">
        <v>1.7</v>
      </c>
      <c r="AE511" s="2">
        <v>100</v>
      </c>
      <c r="AF511" s="2">
        <v>56.429000000000002</v>
      </c>
      <c r="AG511" s="2">
        <v>0.59</v>
      </c>
      <c r="AH511" s="22">
        <v>0.6</v>
      </c>
      <c r="AI511" s="22">
        <v>100</v>
      </c>
      <c r="AJ511" s="22">
        <v>27.989000000000001</v>
      </c>
      <c r="AK511" s="18">
        <v>1.33</v>
      </c>
      <c r="AL511" s="18">
        <v>1.3</v>
      </c>
      <c r="AM511" s="18">
        <v>100</v>
      </c>
      <c r="AN511" s="2">
        <v>70.500399999999999</v>
      </c>
      <c r="AO511" s="2">
        <v>0.15</v>
      </c>
      <c r="AP511" s="2">
        <v>0.1</v>
      </c>
      <c r="AQ511" s="2">
        <v>100</v>
      </c>
      <c r="AR511" s="2">
        <v>1.6504000000000001</v>
      </c>
      <c r="AS511" s="2">
        <v>0.43</v>
      </c>
      <c r="AT511" s="2">
        <v>0.4</v>
      </c>
      <c r="AU511" s="2">
        <v>100</v>
      </c>
      <c r="AV511" s="2">
        <v>9.4522999999999993</v>
      </c>
      <c r="AW511" s="2">
        <v>1.28</v>
      </c>
      <c r="AX511" s="2">
        <v>1.3</v>
      </c>
      <c r="AY511" s="2">
        <v>100</v>
      </c>
      <c r="AZ511" s="2">
        <v>37.091500000000003</v>
      </c>
      <c r="BA511" s="2">
        <v>1.3</v>
      </c>
      <c r="BB511" s="2">
        <v>1.3</v>
      </c>
      <c r="BC511" s="2">
        <v>100</v>
      </c>
      <c r="BD511" s="2">
        <v>50.295099999999998</v>
      </c>
      <c r="BE511" s="4"/>
      <c r="BF511" s="4"/>
    </row>
    <row r="512" spans="1:58" x14ac:dyDescent="0.2">
      <c r="A512" s="29">
        <v>511</v>
      </c>
      <c r="B512" s="7" t="s">
        <v>43</v>
      </c>
      <c r="C512" s="3">
        <v>39940</v>
      </c>
      <c r="D512" s="4" t="s">
        <v>21</v>
      </c>
      <c r="E512" s="4" t="s">
        <v>170</v>
      </c>
      <c r="F512" s="5" t="s">
        <v>191</v>
      </c>
      <c r="G512" s="6">
        <v>0.91180555555555554</v>
      </c>
      <c r="H512" s="6">
        <v>0.92986111111111114</v>
      </c>
      <c r="I512" s="85">
        <f t="shared" si="7"/>
        <v>26.000000000000068</v>
      </c>
      <c r="J512" s="86">
        <f>I512*Segmentos!$D$7*(AH512%)*IF(ISNUMBER(AI512),AI512%,0)</f>
        <v>29671.200000000077</v>
      </c>
      <c r="K512" s="86">
        <f>I512*Segmentos!$D$7*(AL512%)*IF(ISNUMBER(AM512),AM512%,0)</f>
        <v>32177.600000000086</v>
      </c>
      <c r="L512" s="4"/>
      <c r="M512" s="2">
        <v>0.28999999999999998</v>
      </c>
      <c r="N512" s="2">
        <v>1.1000000000000001</v>
      </c>
      <c r="O512" s="2">
        <v>26.8</v>
      </c>
      <c r="P512" s="2">
        <v>42.1447</v>
      </c>
      <c r="Q512" s="2">
        <v>0.47</v>
      </c>
      <c r="R512" s="2">
        <v>1.3</v>
      </c>
      <c r="S512" s="2">
        <v>36.200000000000003</v>
      </c>
      <c r="T512" s="2">
        <v>11.4057</v>
      </c>
      <c r="U512" s="2">
        <v>0.56999999999999995</v>
      </c>
      <c r="V512" s="2">
        <v>2.6</v>
      </c>
      <c r="W512" s="2">
        <v>22.1</v>
      </c>
      <c r="X512" s="2">
        <v>17.188099999999999</v>
      </c>
      <c r="Y512" s="2">
        <v>0.26</v>
      </c>
      <c r="Z512" s="2">
        <v>0.4</v>
      </c>
      <c r="AA512" s="2">
        <v>59.8</v>
      </c>
      <c r="AB512" s="2">
        <v>10.9848</v>
      </c>
      <c r="AC512" s="2">
        <v>0.05</v>
      </c>
      <c r="AD512" s="2">
        <v>0.6</v>
      </c>
      <c r="AE512" s="2">
        <v>8.6999999999999993</v>
      </c>
      <c r="AF512" s="2">
        <v>2.5659999999999998</v>
      </c>
      <c r="AG512" s="2">
        <v>0.28000000000000003</v>
      </c>
      <c r="AH512" s="22">
        <v>0.9</v>
      </c>
      <c r="AI512" s="22">
        <v>31.7</v>
      </c>
      <c r="AJ512" s="22">
        <v>18.937200000000001</v>
      </c>
      <c r="AK512" s="18">
        <v>0.31</v>
      </c>
      <c r="AL512" s="18">
        <v>1.3</v>
      </c>
      <c r="AM512" s="18">
        <v>23.8</v>
      </c>
      <c r="AN512" s="2">
        <v>23.2075</v>
      </c>
      <c r="AO512" s="2">
        <v>0.2</v>
      </c>
      <c r="AP512" s="2">
        <v>0.6</v>
      </c>
      <c r="AQ512" s="2">
        <v>31.3</v>
      </c>
      <c r="AR512" s="2">
        <v>3.1800999999999999</v>
      </c>
      <c r="AS512" s="2">
        <v>0.09</v>
      </c>
      <c r="AT512" s="2">
        <v>0.7</v>
      </c>
      <c r="AU512" s="2">
        <v>12.8</v>
      </c>
      <c r="AV512" s="2">
        <v>2.7294999999999998</v>
      </c>
      <c r="AW512" s="2">
        <v>0.16</v>
      </c>
      <c r="AX512" s="2">
        <v>0.7</v>
      </c>
      <c r="AY512" s="2">
        <v>24.1</v>
      </c>
      <c r="AZ512" s="2">
        <v>6.5933999999999999</v>
      </c>
      <c r="BA512" s="2">
        <v>0.53</v>
      </c>
      <c r="BB512" s="2">
        <v>1.8</v>
      </c>
      <c r="BC512" s="2">
        <v>30.1</v>
      </c>
      <c r="BD512" s="2">
        <v>29.6416</v>
      </c>
      <c r="BE512" s="4"/>
      <c r="BF512" s="4"/>
    </row>
    <row r="513" spans="1:58" x14ac:dyDescent="0.2">
      <c r="A513" s="29">
        <v>512</v>
      </c>
      <c r="B513" s="7" t="s">
        <v>44</v>
      </c>
      <c r="C513" s="3">
        <v>39940</v>
      </c>
      <c r="D513" s="4" t="s">
        <v>3</v>
      </c>
      <c r="E513" s="4" t="s">
        <v>169</v>
      </c>
      <c r="F513" s="5" t="s">
        <v>191</v>
      </c>
      <c r="G513" s="6">
        <v>0.91666666666666663</v>
      </c>
      <c r="H513" s="6">
        <v>0.98958333333333337</v>
      </c>
      <c r="I513" s="85">
        <f t="shared" si="7"/>
        <v>105.00000000000011</v>
      </c>
      <c r="J513" s="86">
        <f>I513*Segmentos!$D$7*(AH513%)*IF(ISNUMBER(AI513),AI513%,0)</f>
        <v>2733990.0000000023</v>
      </c>
      <c r="K513" s="86">
        <f>I513*Segmentos!$D$7*(AL513%)*IF(ISNUMBER(AM513),AM513%,0)</f>
        <v>2051406.0000000021</v>
      </c>
      <c r="L513" s="4"/>
      <c r="M513" s="2">
        <v>5.65</v>
      </c>
      <c r="N513" s="2">
        <v>21.7</v>
      </c>
      <c r="O513" s="2">
        <v>26</v>
      </c>
      <c r="P513" s="2">
        <v>86.345799999999997</v>
      </c>
      <c r="Q513" s="2">
        <v>3.51</v>
      </c>
      <c r="R513" s="2">
        <v>14.3</v>
      </c>
      <c r="S513" s="2">
        <v>24.5</v>
      </c>
      <c r="T513" s="2">
        <v>8.9502000000000006</v>
      </c>
      <c r="U513" s="2">
        <v>5.53</v>
      </c>
      <c r="V513" s="2">
        <v>19.5</v>
      </c>
      <c r="W513" s="2">
        <v>28.4</v>
      </c>
      <c r="X513" s="2">
        <v>17.7104</v>
      </c>
      <c r="Y513" s="2">
        <v>7.51</v>
      </c>
      <c r="Z513" s="2">
        <v>25.5</v>
      </c>
      <c r="AA513" s="2">
        <v>29.4</v>
      </c>
      <c r="AB513" s="2">
        <v>33.865600000000001</v>
      </c>
      <c r="AC513" s="2">
        <v>5.15</v>
      </c>
      <c r="AD513" s="2">
        <v>23.5</v>
      </c>
      <c r="AE513" s="2">
        <v>21.9</v>
      </c>
      <c r="AF513" s="2">
        <v>25.819600000000001</v>
      </c>
      <c r="AG513" s="2">
        <v>6.5</v>
      </c>
      <c r="AH513" s="22">
        <v>23.5</v>
      </c>
      <c r="AI513" s="22">
        <v>27.7</v>
      </c>
      <c r="AJ513" s="22">
        <v>47.114800000000002</v>
      </c>
      <c r="AK513" s="18">
        <v>4.88</v>
      </c>
      <c r="AL513" s="18">
        <v>20.100000000000001</v>
      </c>
      <c r="AM513" s="18">
        <v>24.3</v>
      </c>
      <c r="AN513" s="2">
        <v>39.231000000000002</v>
      </c>
      <c r="AO513" s="2">
        <v>2.73</v>
      </c>
      <c r="AP513" s="2">
        <v>14.5</v>
      </c>
      <c r="AQ513" s="2">
        <v>18.8</v>
      </c>
      <c r="AR513" s="2">
        <v>4.5662000000000003</v>
      </c>
      <c r="AS513" s="2">
        <v>4.3600000000000003</v>
      </c>
      <c r="AT513" s="2">
        <v>19.100000000000001</v>
      </c>
      <c r="AU513" s="2">
        <v>22.8</v>
      </c>
      <c r="AV513" s="2">
        <v>14.687799999999999</v>
      </c>
      <c r="AW513" s="2">
        <v>6.17</v>
      </c>
      <c r="AX513" s="2">
        <v>22.5</v>
      </c>
      <c r="AY513" s="2">
        <v>27.5</v>
      </c>
      <c r="AZ513" s="2">
        <v>27.093699999999998</v>
      </c>
      <c r="BA513" s="2">
        <v>6.83</v>
      </c>
      <c r="BB513" s="2">
        <v>24.7</v>
      </c>
      <c r="BC513" s="2">
        <v>27.7</v>
      </c>
      <c r="BD513" s="2">
        <v>39.997999999999998</v>
      </c>
      <c r="BE513" s="4"/>
      <c r="BF513" s="4"/>
    </row>
    <row r="514" spans="1:58" x14ac:dyDescent="0.2">
      <c r="A514" s="29">
        <v>513</v>
      </c>
      <c r="B514" s="7" t="s">
        <v>86</v>
      </c>
      <c r="C514" s="3">
        <v>39940</v>
      </c>
      <c r="D514" s="4" t="s">
        <v>17</v>
      </c>
      <c r="E514" s="4" t="s">
        <v>169</v>
      </c>
      <c r="F514" s="5" t="s">
        <v>191</v>
      </c>
      <c r="G514" s="6">
        <v>0.91388888888888886</v>
      </c>
      <c r="H514" s="6">
        <v>0.95763888888888893</v>
      </c>
      <c r="I514" s="85">
        <f t="shared" si="7"/>
        <v>63.000000000000099</v>
      </c>
      <c r="J514" s="86">
        <f>I514*Segmentos!$D$7*(AH514%)*IF(ISNUMBER(AI514),AI514%,0)</f>
        <v>45813.600000000079</v>
      </c>
      <c r="K514" s="86">
        <f>I514*Segmentos!$D$7*(AL514%)*IF(ISNUMBER(AM514),AM514%,0)</f>
        <v>25603.200000000041</v>
      </c>
      <c r="L514" s="4"/>
      <c r="M514" s="2">
        <v>0.14000000000000001</v>
      </c>
      <c r="N514" s="2">
        <v>0.9</v>
      </c>
      <c r="O514" s="2">
        <v>16.399999999999999</v>
      </c>
      <c r="P514" s="2">
        <v>81.168000000000006</v>
      </c>
      <c r="Q514" s="2">
        <v>0.01</v>
      </c>
      <c r="R514" s="2">
        <v>0.2</v>
      </c>
      <c r="S514" s="2">
        <v>4.8</v>
      </c>
      <c r="T514" s="2">
        <v>0.91910000000000003</v>
      </c>
      <c r="U514" s="2">
        <v>0</v>
      </c>
      <c r="V514" s="2">
        <v>0</v>
      </c>
      <c r="W514" s="8" t="s">
        <v>577</v>
      </c>
      <c r="X514" s="2">
        <v>0</v>
      </c>
      <c r="Y514" s="2">
        <v>0.05</v>
      </c>
      <c r="Z514" s="2">
        <v>0.7</v>
      </c>
      <c r="AA514" s="2">
        <v>6.2</v>
      </c>
      <c r="AB514" s="2">
        <v>7.6529999999999996</v>
      </c>
      <c r="AC514" s="2">
        <v>0.39</v>
      </c>
      <c r="AD514" s="2">
        <v>1.9</v>
      </c>
      <c r="AE514" s="2">
        <v>20.6</v>
      </c>
      <c r="AF514" s="2">
        <v>72.596000000000004</v>
      </c>
      <c r="AG514" s="2">
        <v>0.18</v>
      </c>
      <c r="AH514" s="22">
        <v>0.9</v>
      </c>
      <c r="AI514" s="22">
        <v>20.2</v>
      </c>
      <c r="AJ514" s="22">
        <v>48.9465</v>
      </c>
      <c r="AK514" s="18">
        <v>0.11</v>
      </c>
      <c r="AL514" s="18">
        <v>0.8</v>
      </c>
      <c r="AM514" s="18">
        <v>12.7</v>
      </c>
      <c r="AN514" s="2">
        <v>32.221600000000002</v>
      </c>
      <c r="AO514" s="2">
        <v>0</v>
      </c>
      <c r="AP514" s="2">
        <v>0.1</v>
      </c>
      <c r="AQ514" s="2">
        <v>1.6</v>
      </c>
      <c r="AR514" s="2">
        <v>6.8199999999999997E-2</v>
      </c>
      <c r="AS514" s="2">
        <v>0</v>
      </c>
      <c r="AT514" s="2">
        <v>0.2</v>
      </c>
      <c r="AU514" s="2">
        <v>1.6</v>
      </c>
      <c r="AV514" s="2">
        <v>0.43640000000000001</v>
      </c>
      <c r="AW514" s="2">
        <v>0.28000000000000003</v>
      </c>
      <c r="AX514" s="2">
        <v>1.6</v>
      </c>
      <c r="AY514" s="2">
        <v>17.100000000000001</v>
      </c>
      <c r="AZ514" s="2">
        <v>45.025300000000001</v>
      </c>
      <c r="BA514" s="2">
        <v>0.16</v>
      </c>
      <c r="BB514" s="2">
        <v>0.9</v>
      </c>
      <c r="BC514" s="2">
        <v>17.8</v>
      </c>
      <c r="BD514" s="2">
        <v>35.638100000000001</v>
      </c>
      <c r="BE514" s="4"/>
      <c r="BF514" s="4"/>
    </row>
    <row r="515" spans="1:58" x14ac:dyDescent="0.2">
      <c r="A515" s="29">
        <v>514</v>
      </c>
      <c r="B515" s="7" t="s">
        <v>14</v>
      </c>
      <c r="C515" s="3">
        <v>39940</v>
      </c>
      <c r="D515" s="4" t="s">
        <v>13</v>
      </c>
      <c r="E515" s="4" t="s">
        <v>163</v>
      </c>
      <c r="F515" s="5" t="s">
        <v>191</v>
      </c>
      <c r="G515" s="6">
        <v>0.84722222222222221</v>
      </c>
      <c r="H515" s="6">
        <v>0.875</v>
      </c>
      <c r="I515" s="85">
        <f t="shared" ref="I515:I578" si="8">IF(H515&gt;=G515,(H515-G515)*24*60,("24:00:00"-G515+H515)*24*60)</f>
        <v>40.000000000000014</v>
      </c>
      <c r="J515" s="86">
        <f>I515*Segmentos!$D$7*(AH515%)*IF(ISNUMBER(AI515),AI515%,0)</f>
        <v>680400.00000000035</v>
      </c>
      <c r="K515" s="86">
        <f>I515*Segmentos!$D$7*(AL515%)*IF(ISNUMBER(AM515),AM515%,0)</f>
        <v>1165440.0000000005</v>
      </c>
      <c r="L515" s="4"/>
      <c r="M515" s="2">
        <v>5.86</v>
      </c>
      <c r="N515" s="2">
        <v>9.9</v>
      </c>
      <c r="O515" s="2">
        <v>59.3</v>
      </c>
      <c r="P515" s="2">
        <v>75.6524</v>
      </c>
      <c r="Q515" s="2">
        <v>4.6900000000000004</v>
      </c>
      <c r="R515" s="2">
        <v>7.4</v>
      </c>
      <c r="S515" s="2">
        <v>63.8</v>
      </c>
      <c r="T515" s="2">
        <v>10.105499999999999</v>
      </c>
      <c r="U515" s="2">
        <v>5.48</v>
      </c>
      <c r="V515" s="2">
        <v>11.7</v>
      </c>
      <c r="W515" s="2">
        <v>47</v>
      </c>
      <c r="X515" s="2">
        <v>14.8278</v>
      </c>
      <c r="Y515" s="2">
        <v>5.85</v>
      </c>
      <c r="Z515" s="2">
        <v>9.6999999999999993</v>
      </c>
      <c r="AA515" s="2">
        <v>60.4</v>
      </c>
      <c r="AB515" s="2">
        <v>22.299700000000001</v>
      </c>
      <c r="AC515" s="2">
        <v>6.7</v>
      </c>
      <c r="AD515" s="2">
        <v>10.199999999999999</v>
      </c>
      <c r="AE515" s="2">
        <v>65.599999999999994</v>
      </c>
      <c r="AF515" s="2">
        <v>28.4194</v>
      </c>
      <c r="AG515" s="2">
        <v>4.25</v>
      </c>
      <c r="AH515" s="22">
        <v>7.5</v>
      </c>
      <c r="AI515" s="22">
        <v>56.7</v>
      </c>
      <c r="AJ515" s="22">
        <v>26.023299999999999</v>
      </c>
      <c r="AK515" s="18">
        <v>7.31</v>
      </c>
      <c r="AL515" s="18">
        <v>12</v>
      </c>
      <c r="AM515" s="18">
        <v>60.7</v>
      </c>
      <c r="AN515" s="2">
        <v>49.629100000000001</v>
      </c>
      <c r="AO515" s="2">
        <v>4.7699999999999996</v>
      </c>
      <c r="AP515" s="2">
        <v>9.9</v>
      </c>
      <c r="AQ515" s="2">
        <v>48.1</v>
      </c>
      <c r="AR515" s="2">
        <v>6.7276999999999996</v>
      </c>
      <c r="AS515" s="2">
        <v>5.61</v>
      </c>
      <c r="AT515" s="2">
        <v>9.5</v>
      </c>
      <c r="AU515" s="2">
        <v>59.2</v>
      </c>
      <c r="AV515" s="2">
        <v>15.9421</v>
      </c>
      <c r="AW515" s="2">
        <v>6.46</v>
      </c>
      <c r="AX515" s="2">
        <v>11.8</v>
      </c>
      <c r="AY515" s="2">
        <v>54.8</v>
      </c>
      <c r="AZ515" s="2">
        <v>23.967400000000001</v>
      </c>
      <c r="BA515" s="2">
        <v>5.87</v>
      </c>
      <c r="BB515" s="2">
        <v>8.6999999999999993</v>
      </c>
      <c r="BC515" s="2">
        <v>67.5</v>
      </c>
      <c r="BD515" s="2">
        <v>29.0151</v>
      </c>
      <c r="BE515" s="4"/>
      <c r="BF515" s="4"/>
    </row>
    <row r="516" spans="1:58" x14ac:dyDescent="0.2">
      <c r="A516" s="29">
        <v>515</v>
      </c>
      <c r="B516" s="7" t="s">
        <v>92</v>
      </c>
      <c r="C516" s="3">
        <v>39940</v>
      </c>
      <c r="D516" s="4" t="s">
        <v>8</v>
      </c>
      <c r="E516" s="4" t="s">
        <v>168</v>
      </c>
      <c r="F516" s="5" t="s">
        <v>191</v>
      </c>
      <c r="G516" s="6">
        <v>0.91874999999999996</v>
      </c>
      <c r="H516" s="6">
        <v>1.3888888888888889E-3</v>
      </c>
      <c r="I516" s="85">
        <f t="shared" si="8"/>
        <v>119.00000000000006</v>
      </c>
      <c r="J516" s="86">
        <f>I516*Segmentos!$D$7*(AH516%)*IF(ISNUMBER(AI516),AI516%,0)</f>
        <v>2738618.4000000013</v>
      </c>
      <c r="K516" s="86">
        <f>I516*Segmentos!$D$7*(AL516%)*IF(ISNUMBER(AM516),AM516%,0)</f>
        <v>2229774.4000000013</v>
      </c>
      <c r="L516" s="4" t="s">
        <v>252</v>
      </c>
      <c r="M516" s="2">
        <v>5.18</v>
      </c>
      <c r="N516" s="2">
        <v>20.8</v>
      </c>
      <c r="O516" s="2">
        <v>24.8</v>
      </c>
      <c r="P516" s="2">
        <v>76.818600000000004</v>
      </c>
      <c r="Q516" s="2">
        <v>4.6500000000000004</v>
      </c>
      <c r="R516" s="2">
        <v>13.2</v>
      </c>
      <c r="S516" s="2">
        <v>35.1</v>
      </c>
      <c r="T516" s="2">
        <v>11.496600000000001</v>
      </c>
      <c r="U516" s="2">
        <v>6.33</v>
      </c>
      <c r="V516" s="2">
        <v>22.2</v>
      </c>
      <c r="W516" s="2">
        <v>28.6</v>
      </c>
      <c r="X516" s="2">
        <v>19.6694</v>
      </c>
      <c r="Y516" s="2">
        <v>4.32</v>
      </c>
      <c r="Z516" s="2">
        <v>24</v>
      </c>
      <c r="AA516" s="2">
        <v>18</v>
      </c>
      <c r="AB516" s="2">
        <v>18.9315</v>
      </c>
      <c r="AC516" s="2">
        <v>5.49</v>
      </c>
      <c r="AD516" s="2">
        <v>21.1</v>
      </c>
      <c r="AE516" s="2">
        <v>26</v>
      </c>
      <c r="AF516" s="2">
        <v>26.721</v>
      </c>
      <c r="AG516" s="2">
        <v>5.74</v>
      </c>
      <c r="AH516" s="22">
        <v>22.3</v>
      </c>
      <c r="AI516" s="22">
        <v>25.8</v>
      </c>
      <c r="AJ516" s="22">
        <v>40.363500000000002</v>
      </c>
      <c r="AK516" s="18">
        <v>4.68</v>
      </c>
      <c r="AL516" s="18">
        <v>19.600000000000001</v>
      </c>
      <c r="AM516" s="18">
        <v>23.9</v>
      </c>
      <c r="AN516" s="2">
        <v>36.455100000000002</v>
      </c>
      <c r="AO516" s="2">
        <v>1.53</v>
      </c>
      <c r="AP516" s="2">
        <v>11.7</v>
      </c>
      <c r="AQ516" s="2">
        <v>13</v>
      </c>
      <c r="AR516" s="2">
        <v>2.4725000000000001</v>
      </c>
      <c r="AS516" s="2">
        <v>2.34</v>
      </c>
      <c r="AT516" s="2">
        <v>14.1</v>
      </c>
      <c r="AU516" s="2">
        <v>16.600000000000001</v>
      </c>
      <c r="AV516" s="2">
        <v>7.6486000000000001</v>
      </c>
      <c r="AW516" s="2">
        <v>6.05</v>
      </c>
      <c r="AX516" s="2">
        <v>24.8</v>
      </c>
      <c r="AY516" s="2">
        <v>24.3</v>
      </c>
      <c r="AZ516" s="2">
        <v>25.779800000000002</v>
      </c>
      <c r="BA516" s="2">
        <v>7.21</v>
      </c>
      <c r="BB516" s="2">
        <v>24.3</v>
      </c>
      <c r="BC516" s="2">
        <v>29.6</v>
      </c>
      <c r="BD516" s="2">
        <v>40.917700000000004</v>
      </c>
      <c r="BE516" s="4"/>
      <c r="BF516" s="4"/>
    </row>
    <row r="517" spans="1:58" x14ac:dyDescent="0.2">
      <c r="A517" s="29">
        <v>516</v>
      </c>
      <c r="B517" s="7" t="s">
        <v>10</v>
      </c>
      <c r="C517" s="3">
        <v>39940</v>
      </c>
      <c r="D517" s="4" t="s">
        <v>8</v>
      </c>
      <c r="E517" s="4" t="s">
        <v>164</v>
      </c>
      <c r="F517" s="5" t="s">
        <v>191</v>
      </c>
      <c r="G517" s="6">
        <v>0.87361111111111101</v>
      </c>
      <c r="H517" s="6">
        <v>0.91874999999999996</v>
      </c>
      <c r="I517" s="85">
        <f t="shared" si="8"/>
        <v>65.000000000000085</v>
      </c>
      <c r="J517" s="86">
        <f>I517*Segmentos!$D$7*(AH517%)*IF(ISNUMBER(AI517),AI517%,0)</f>
        <v>1059136.0000000014</v>
      </c>
      <c r="K517" s="86">
        <f>I517*Segmentos!$D$7*(AL517%)*IF(ISNUMBER(AM517),AM517%,0)</f>
        <v>1479816.0000000021</v>
      </c>
      <c r="L517" s="4"/>
      <c r="M517" s="2">
        <v>4.93</v>
      </c>
      <c r="N517" s="2">
        <v>15.3</v>
      </c>
      <c r="O517" s="2">
        <v>32.299999999999997</v>
      </c>
      <c r="P517" s="2">
        <v>80.044899999999998</v>
      </c>
      <c r="Q517" s="2">
        <v>1.6</v>
      </c>
      <c r="R517" s="2">
        <v>6.9</v>
      </c>
      <c r="S517" s="2">
        <v>23.4</v>
      </c>
      <c r="T517" s="2">
        <v>4.3395999999999999</v>
      </c>
      <c r="U517" s="2">
        <v>2.68</v>
      </c>
      <c r="V517" s="2">
        <v>12.6</v>
      </c>
      <c r="W517" s="2">
        <v>21.2</v>
      </c>
      <c r="X517" s="2">
        <v>9.1174999999999997</v>
      </c>
      <c r="Y517" s="2">
        <v>6.15</v>
      </c>
      <c r="Z517" s="2">
        <v>17.600000000000001</v>
      </c>
      <c r="AA517" s="2">
        <v>35</v>
      </c>
      <c r="AB517" s="2">
        <v>29.468599999999999</v>
      </c>
      <c r="AC517" s="2">
        <v>6.96</v>
      </c>
      <c r="AD517" s="2">
        <v>19.100000000000001</v>
      </c>
      <c r="AE517" s="2">
        <v>36.4</v>
      </c>
      <c r="AF517" s="2">
        <v>37.119199999999999</v>
      </c>
      <c r="AG517" s="2">
        <v>4.08</v>
      </c>
      <c r="AH517" s="22">
        <v>15.2</v>
      </c>
      <c r="AI517" s="22">
        <v>26.8</v>
      </c>
      <c r="AJ517" s="22">
        <v>31.429200000000002</v>
      </c>
      <c r="AK517" s="18">
        <v>5.7</v>
      </c>
      <c r="AL517" s="18">
        <v>15.3</v>
      </c>
      <c r="AM517" s="18">
        <v>37.200000000000003</v>
      </c>
      <c r="AN517" s="2">
        <v>48.6158</v>
      </c>
      <c r="AO517" s="2">
        <v>2.3199999999999998</v>
      </c>
      <c r="AP517" s="2">
        <v>9.9</v>
      </c>
      <c r="AQ517" s="2">
        <v>23.5</v>
      </c>
      <c r="AR517" s="2">
        <v>4.1105999999999998</v>
      </c>
      <c r="AS517" s="2">
        <v>2.29</v>
      </c>
      <c r="AT517" s="2">
        <v>10.9</v>
      </c>
      <c r="AU517" s="2">
        <v>21</v>
      </c>
      <c r="AV517" s="2">
        <v>8.2004999999999999</v>
      </c>
      <c r="AW517" s="2">
        <v>4.9800000000000004</v>
      </c>
      <c r="AX517" s="2">
        <v>16.3</v>
      </c>
      <c r="AY517" s="2">
        <v>30.4</v>
      </c>
      <c r="AZ517" s="2">
        <v>23.236699999999999</v>
      </c>
      <c r="BA517" s="2">
        <v>7.15</v>
      </c>
      <c r="BB517" s="2">
        <v>18.5</v>
      </c>
      <c r="BC517" s="2">
        <v>38.700000000000003</v>
      </c>
      <c r="BD517" s="2">
        <v>44.497100000000003</v>
      </c>
      <c r="BE517" s="4"/>
      <c r="BF517" s="4"/>
    </row>
    <row r="518" spans="1:58" x14ac:dyDescent="0.2">
      <c r="A518" s="29">
        <v>517</v>
      </c>
      <c r="B518" s="7" t="s">
        <v>89</v>
      </c>
      <c r="C518" s="3">
        <v>39940</v>
      </c>
      <c r="D518" s="4" t="s">
        <v>28</v>
      </c>
      <c r="E518" s="4" t="s">
        <v>169</v>
      </c>
      <c r="F518" s="5" t="s">
        <v>191</v>
      </c>
      <c r="G518" s="6">
        <v>0.84027777777777779</v>
      </c>
      <c r="H518" s="6">
        <v>0.87708333333333333</v>
      </c>
      <c r="I518" s="85">
        <f t="shared" si="8"/>
        <v>52.999999999999972</v>
      </c>
      <c r="J518" s="86">
        <f>I518*Segmentos!$D$7*(AH518%)*IF(ISNUMBER(AI518),AI518%,0)</f>
        <v>195124.7999999999</v>
      </c>
      <c r="K518" s="86">
        <f>I518*Segmentos!$D$7*(AL518%)*IF(ISNUMBER(AM518),AM518%,0)</f>
        <v>215476.79999999987</v>
      </c>
      <c r="L518" s="4"/>
      <c r="M518" s="2">
        <v>0.97</v>
      </c>
      <c r="N518" s="2">
        <v>3.4</v>
      </c>
      <c r="O518" s="2">
        <v>28.1</v>
      </c>
      <c r="P518" s="2">
        <v>83.566699999999997</v>
      </c>
      <c r="Q518" s="2">
        <v>0.41</v>
      </c>
      <c r="R518" s="2">
        <v>1.4</v>
      </c>
      <c r="S518" s="2">
        <v>28.7</v>
      </c>
      <c r="T518" s="2">
        <v>5.8335999999999997</v>
      </c>
      <c r="U518" s="2">
        <v>0.13</v>
      </c>
      <c r="V518" s="2">
        <v>2.5</v>
      </c>
      <c r="W518" s="2">
        <v>5.3</v>
      </c>
      <c r="X518" s="2">
        <v>2.371</v>
      </c>
      <c r="Y518" s="2">
        <v>1.33</v>
      </c>
      <c r="Z518" s="2">
        <v>3.7</v>
      </c>
      <c r="AA518" s="2">
        <v>35.9</v>
      </c>
      <c r="AB518" s="2">
        <v>33.909799999999997</v>
      </c>
      <c r="AC518" s="2">
        <v>1.46</v>
      </c>
      <c r="AD518" s="2">
        <v>4.9000000000000004</v>
      </c>
      <c r="AE518" s="2">
        <v>30</v>
      </c>
      <c r="AF518" s="2">
        <v>41.452300000000001</v>
      </c>
      <c r="AG518" s="2">
        <v>0.91</v>
      </c>
      <c r="AH518" s="22">
        <v>2.6</v>
      </c>
      <c r="AI518" s="22">
        <v>35.4</v>
      </c>
      <c r="AJ518" s="22">
        <v>37.2667</v>
      </c>
      <c r="AK518" s="18">
        <v>1.02</v>
      </c>
      <c r="AL518" s="18">
        <v>4.2</v>
      </c>
      <c r="AM518" s="18">
        <v>24.2</v>
      </c>
      <c r="AN518" s="2">
        <v>46.3</v>
      </c>
      <c r="AO518" s="2">
        <v>0.24</v>
      </c>
      <c r="AP518" s="2">
        <v>2</v>
      </c>
      <c r="AQ518" s="2">
        <v>12.4</v>
      </c>
      <c r="AR518" s="2">
        <v>2.2932999999999999</v>
      </c>
      <c r="AS518" s="2">
        <v>0.37</v>
      </c>
      <c r="AT518" s="2">
        <v>1.7</v>
      </c>
      <c r="AU518" s="2">
        <v>22.1</v>
      </c>
      <c r="AV518" s="2">
        <v>7.0305</v>
      </c>
      <c r="AW518" s="2">
        <v>1.37</v>
      </c>
      <c r="AX518" s="2">
        <v>3.6</v>
      </c>
      <c r="AY518" s="2">
        <v>38.6</v>
      </c>
      <c r="AZ518" s="2">
        <v>34.0779</v>
      </c>
      <c r="BA518" s="2">
        <v>1.22</v>
      </c>
      <c r="BB518" s="2">
        <v>4.8</v>
      </c>
      <c r="BC518" s="2">
        <v>25.4</v>
      </c>
      <c r="BD518" s="2">
        <v>40.164999999999999</v>
      </c>
      <c r="BE518" s="4"/>
      <c r="BF518" s="4"/>
    </row>
    <row r="519" spans="1:58" x14ac:dyDescent="0.2">
      <c r="A519" s="29">
        <v>518</v>
      </c>
      <c r="B519" s="7" t="s">
        <v>83</v>
      </c>
      <c r="C519" s="3">
        <v>39940</v>
      </c>
      <c r="D519" s="4" t="s">
        <v>21</v>
      </c>
      <c r="E519" s="4" t="s">
        <v>170</v>
      </c>
      <c r="F519" s="5" t="s">
        <v>191</v>
      </c>
      <c r="G519" s="6">
        <v>0.87569444444444444</v>
      </c>
      <c r="H519" s="6">
        <v>0.89027777777777783</v>
      </c>
      <c r="I519" s="85">
        <f t="shared" si="8"/>
        <v>21.000000000000085</v>
      </c>
      <c r="J519" s="86">
        <f>I519*Segmentos!$D$7*(AH519%)*IF(ISNUMBER(AI519),AI519%,0)</f>
        <v>15372.000000000062</v>
      </c>
      <c r="K519" s="86">
        <f>I519*Segmentos!$D$7*(AL519%)*IF(ISNUMBER(AM519),AM519%,0)</f>
        <v>37044.000000000146</v>
      </c>
      <c r="L519" s="4"/>
      <c r="M519" s="2">
        <v>0.31</v>
      </c>
      <c r="N519" s="2">
        <v>1</v>
      </c>
      <c r="O519" s="2">
        <v>29.7</v>
      </c>
      <c r="P519" s="2">
        <v>31.915900000000001</v>
      </c>
      <c r="Q519" s="2">
        <v>0.14000000000000001</v>
      </c>
      <c r="R519" s="2">
        <v>0.7</v>
      </c>
      <c r="S519" s="2">
        <v>22</v>
      </c>
      <c r="T519" s="2">
        <v>2.4927999999999999</v>
      </c>
      <c r="U519" s="2">
        <v>0.01</v>
      </c>
      <c r="V519" s="2">
        <v>0.2</v>
      </c>
      <c r="W519" s="2">
        <v>4.8</v>
      </c>
      <c r="X519" s="2">
        <v>0.2235</v>
      </c>
      <c r="Y519" s="2">
        <v>0.61</v>
      </c>
      <c r="Z519" s="2">
        <v>1.3</v>
      </c>
      <c r="AA519" s="2">
        <v>46.6</v>
      </c>
      <c r="AB519" s="2">
        <v>18.6966</v>
      </c>
      <c r="AC519" s="2">
        <v>0.31</v>
      </c>
      <c r="AD519" s="2">
        <v>1.5</v>
      </c>
      <c r="AE519" s="2">
        <v>20.5</v>
      </c>
      <c r="AF519" s="2">
        <v>10.5031</v>
      </c>
      <c r="AG519" s="2">
        <v>0.18</v>
      </c>
      <c r="AH519" s="22">
        <v>0.6</v>
      </c>
      <c r="AI519" s="22">
        <v>30.5</v>
      </c>
      <c r="AJ519" s="22">
        <v>8.7309999999999999</v>
      </c>
      <c r="AK519" s="18">
        <v>0.43</v>
      </c>
      <c r="AL519" s="18">
        <v>1.5</v>
      </c>
      <c r="AM519" s="18">
        <v>29.4</v>
      </c>
      <c r="AN519" s="2">
        <v>23.184899999999999</v>
      </c>
      <c r="AO519" s="2">
        <v>0.16</v>
      </c>
      <c r="AP519" s="2">
        <v>0.3</v>
      </c>
      <c r="AQ519" s="2">
        <v>60.3</v>
      </c>
      <c r="AR519" s="2">
        <v>1.8159000000000001</v>
      </c>
      <c r="AS519" s="2">
        <v>0.02</v>
      </c>
      <c r="AT519" s="2">
        <v>0.4</v>
      </c>
      <c r="AU519" s="2">
        <v>4.8</v>
      </c>
      <c r="AV519" s="2">
        <v>0.46089999999999998</v>
      </c>
      <c r="AW519" s="2">
        <v>0.43</v>
      </c>
      <c r="AX519" s="2">
        <v>1.4</v>
      </c>
      <c r="AY519" s="2">
        <v>30.5</v>
      </c>
      <c r="AZ519" s="2">
        <v>12.6355</v>
      </c>
      <c r="BA519" s="2">
        <v>0.43</v>
      </c>
      <c r="BB519" s="2">
        <v>1.3</v>
      </c>
      <c r="BC519" s="2">
        <v>31.9</v>
      </c>
      <c r="BD519" s="2">
        <v>17.003599999999999</v>
      </c>
      <c r="BE519" s="4"/>
      <c r="BF519" s="4"/>
    </row>
    <row r="520" spans="1:58" x14ac:dyDescent="0.2">
      <c r="A520" s="29">
        <v>519</v>
      </c>
      <c r="B520" s="7" t="s">
        <v>23</v>
      </c>
      <c r="C520" s="3">
        <v>39940</v>
      </c>
      <c r="D520" s="4" t="s">
        <v>21</v>
      </c>
      <c r="E520" s="4" t="s">
        <v>170</v>
      </c>
      <c r="F520" s="5" t="s">
        <v>191</v>
      </c>
      <c r="G520" s="6">
        <v>0.90277777777777779</v>
      </c>
      <c r="H520" s="6">
        <v>0.91111111111111109</v>
      </c>
      <c r="I520" s="85">
        <f t="shared" si="8"/>
        <v>11.999999999999957</v>
      </c>
      <c r="J520" s="86">
        <f>I520*Segmentos!$D$7*(AH520%)*IF(ISNUMBER(AI520),AI520%,0)</f>
        <v>13382.399999999956</v>
      </c>
      <c r="K520" s="86">
        <f>I520*Segmentos!$D$7*(AL520%)*IF(ISNUMBER(AM520),AM520%,0)</f>
        <v>5875.1999999999798</v>
      </c>
      <c r="L520" s="4"/>
      <c r="M520" s="2">
        <v>0.2</v>
      </c>
      <c r="N520" s="2">
        <v>0.4</v>
      </c>
      <c r="O520" s="2">
        <v>55.3</v>
      </c>
      <c r="P520" s="2">
        <v>26.572600000000001</v>
      </c>
      <c r="Q520" s="2">
        <v>0.35</v>
      </c>
      <c r="R520" s="2">
        <v>0.5</v>
      </c>
      <c r="S520" s="2">
        <v>66.7</v>
      </c>
      <c r="T520" s="2">
        <v>7.9118000000000004</v>
      </c>
      <c r="U520" s="2">
        <v>0.52</v>
      </c>
      <c r="V520" s="2">
        <v>0.8</v>
      </c>
      <c r="W520" s="2">
        <v>66.7</v>
      </c>
      <c r="X520" s="2">
        <v>14.583299999999999</v>
      </c>
      <c r="Y520" s="2">
        <v>0.1</v>
      </c>
      <c r="Z520" s="2">
        <v>0.4</v>
      </c>
      <c r="AA520" s="2">
        <v>28.5</v>
      </c>
      <c r="AB520" s="2">
        <v>4.0773999999999999</v>
      </c>
      <c r="AC520" s="2">
        <v>0</v>
      </c>
      <c r="AD520" s="2">
        <v>0</v>
      </c>
      <c r="AE520" s="8" t="s">
        <v>577</v>
      </c>
      <c r="AF520" s="2">
        <v>0</v>
      </c>
      <c r="AG520" s="2">
        <v>0.26</v>
      </c>
      <c r="AH520" s="22">
        <v>0.4</v>
      </c>
      <c r="AI520" s="22">
        <v>69.7</v>
      </c>
      <c r="AJ520" s="22">
        <v>16.7896</v>
      </c>
      <c r="AK520" s="18">
        <v>0.14000000000000001</v>
      </c>
      <c r="AL520" s="18">
        <v>0.3</v>
      </c>
      <c r="AM520" s="18">
        <v>40.799999999999997</v>
      </c>
      <c r="AN520" s="2">
        <v>9.7828999999999997</v>
      </c>
      <c r="AO520" s="2">
        <v>0.16</v>
      </c>
      <c r="AP520" s="2">
        <v>0.3</v>
      </c>
      <c r="AQ520" s="2">
        <v>59.7</v>
      </c>
      <c r="AR520" s="2">
        <v>2.3504</v>
      </c>
      <c r="AS520" s="2">
        <v>0</v>
      </c>
      <c r="AT520" s="2">
        <v>0</v>
      </c>
      <c r="AU520" s="8" t="s">
        <v>577</v>
      </c>
      <c r="AV520" s="2">
        <v>0</v>
      </c>
      <c r="AW520" s="2">
        <v>0</v>
      </c>
      <c r="AX520" s="2">
        <v>0</v>
      </c>
      <c r="AY520" s="8" t="s">
        <v>577</v>
      </c>
      <c r="AZ520" s="2">
        <v>0</v>
      </c>
      <c r="BA520" s="2">
        <v>0.47</v>
      </c>
      <c r="BB520" s="2">
        <v>0.9</v>
      </c>
      <c r="BC520" s="2">
        <v>54.9</v>
      </c>
      <c r="BD520" s="2">
        <v>24.222100000000001</v>
      </c>
      <c r="BE520" s="4"/>
      <c r="BF520" s="4"/>
    </row>
    <row r="521" spans="1:58" x14ac:dyDescent="0.2">
      <c r="A521" s="29">
        <v>520</v>
      </c>
      <c r="B521" s="7" t="s">
        <v>25</v>
      </c>
      <c r="C521" s="3">
        <v>39940</v>
      </c>
      <c r="D521" s="4" t="s">
        <v>21</v>
      </c>
      <c r="E521" s="4" t="s">
        <v>171</v>
      </c>
      <c r="F521" s="5" t="s">
        <v>191</v>
      </c>
      <c r="G521" s="6">
        <v>0.89375000000000004</v>
      </c>
      <c r="H521" s="6">
        <v>0.89583333333333337</v>
      </c>
      <c r="I521" s="85">
        <f t="shared" si="8"/>
        <v>2.9999999999999893</v>
      </c>
      <c r="J521" s="86">
        <f>I521*Segmentos!$D$7*(AH521%)*IF(ISNUMBER(AI521),AI521%,0)</f>
        <v>3599.9999999999877</v>
      </c>
      <c r="K521" s="86">
        <f>I521*Segmentos!$D$7*(AL521%)*IF(ISNUMBER(AM521),AM521%,0)</f>
        <v>2399.9999999999918</v>
      </c>
      <c r="L521" s="4"/>
      <c r="M521" s="2">
        <v>0.24</v>
      </c>
      <c r="N521" s="2">
        <v>0.2</v>
      </c>
      <c r="O521" s="2">
        <v>100</v>
      </c>
      <c r="P521" s="2">
        <v>28.228100000000001</v>
      </c>
      <c r="Q521" s="2">
        <v>7.0000000000000007E-2</v>
      </c>
      <c r="R521" s="2">
        <v>0.1</v>
      </c>
      <c r="S521" s="2">
        <v>100</v>
      </c>
      <c r="T521" s="2">
        <v>1.4069</v>
      </c>
      <c r="U521" s="2">
        <v>0.54</v>
      </c>
      <c r="V521" s="2">
        <v>0.5</v>
      </c>
      <c r="W521" s="2">
        <v>100</v>
      </c>
      <c r="X521" s="2">
        <v>13.057499999999999</v>
      </c>
      <c r="Y521" s="2">
        <v>0.2</v>
      </c>
      <c r="Z521" s="2">
        <v>0.2</v>
      </c>
      <c r="AA521" s="2">
        <v>100</v>
      </c>
      <c r="AB521" s="2">
        <v>6.6578999999999997</v>
      </c>
      <c r="AC521" s="2">
        <v>0.19</v>
      </c>
      <c r="AD521" s="2">
        <v>0.2</v>
      </c>
      <c r="AE521" s="2">
        <v>100</v>
      </c>
      <c r="AF521" s="2">
        <v>7.1058000000000003</v>
      </c>
      <c r="AG521" s="2">
        <v>0.33</v>
      </c>
      <c r="AH521" s="22">
        <v>0.3</v>
      </c>
      <c r="AI521" s="22">
        <v>100</v>
      </c>
      <c r="AJ521" s="22">
        <v>18.014700000000001</v>
      </c>
      <c r="AK521" s="18">
        <v>0.17</v>
      </c>
      <c r="AL521" s="18">
        <v>0.2</v>
      </c>
      <c r="AM521" s="18">
        <v>100</v>
      </c>
      <c r="AN521" s="2">
        <v>10.2134</v>
      </c>
      <c r="AO521" s="2">
        <v>0.15</v>
      </c>
      <c r="AP521" s="2">
        <v>0.1</v>
      </c>
      <c r="AQ521" s="2">
        <v>100</v>
      </c>
      <c r="AR521" s="2">
        <v>1.8873</v>
      </c>
      <c r="AS521" s="2">
        <v>0.05</v>
      </c>
      <c r="AT521" s="2">
        <v>0</v>
      </c>
      <c r="AU521" s="2">
        <v>100</v>
      </c>
      <c r="AV521" s="2">
        <v>1.2010000000000001</v>
      </c>
      <c r="AW521" s="2">
        <v>0.18</v>
      </c>
      <c r="AX521" s="2">
        <v>0.2</v>
      </c>
      <c r="AY521" s="2">
        <v>100</v>
      </c>
      <c r="AZ521" s="2">
        <v>6.0530999999999997</v>
      </c>
      <c r="BA521" s="2">
        <v>0.43</v>
      </c>
      <c r="BB521" s="2">
        <v>0.4</v>
      </c>
      <c r="BC521" s="2">
        <v>100</v>
      </c>
      <c r="BD521" s="2">
        <v>19.086500000000001</v>
      </c>
      <c r="BE521" s="4"/>
      <c r="BF521" s="4"/>
    </row>
    <row r="522" spans="1:58" x14ac:dyDescent="0.2">
      <c r="A522" s="29">
        <v>521</v>
      </c>
      <c r="B522" s="7" t="s">
        <v>32</v>
      </c>
      <c r="C522" s="3">
        <v>39940</v>
      </c>
      <c r="D522" s="4" t="s">
        <v>28</v>
      </c>
      <c r="E522" s="4" t="s">
        <v>164</v>
      </c>
      <c r="F522" s="5" t="s">
        <v>191</v>
      </c>
      <c r="G522" s="6">
        <v>0.9145833333333333</v>
      </c>
      <c r="H522" s="6">
        <v>0.91736111111111107</v>
      </c>
      <c r="I522" s="85">
        <f t="shared" si="8"/>
        <v>3.9999999999999858</v>
      </c>
      <c r="J522" s="86">
        <f>I522*Segmentos!$D$7*(AH522%)*IF(ISNUMBER(AI522),AI522%,0)</f>
        <v>12023.999999999958</v>
      </c>
      <c r="K522" s="86">
        <f>I522*Segmentos!$D$7*(AL522%)*IF(ISNUMBER(AM522),AM522%,0)</f>
        <v>26751.999999999913</v>
      </c>
      <c r="L522" s="4"/>
      <c r="M522" s="2">
        <v>1.2</v>
      </c>
      <c r="N522" s="2">
        <v>1.8</v>
      </c>
      <c r="O522" s="2">
        <v>66.2</v>
      </c>
      <c r="P522" s="2">
        <v>98.357100000000003</v>
      </c>
      <c r="Q522" s="2">
        <v>0</v>
      </c>
      <c r="R522" s="2">
        <v>0</v>
      </c>
      <c r="S522" s="8" t="s">
        <v>577</v>
      </c>
      <c r="T522" s="2">
        <v>0</v>
      </c>
      <c r="U522" s="2">
        <v>0.95</v>
      </c>
      <c r="V522" s="2">
        <v>0.9</v>
      </c>
      <c r="W522" s="2">
        <v>100</v>
      </c>
      <c r="X522" s="2">
        <v>16.186299999999999</v>
      </c>
      <c r="Y522" s="2">
        <v>0.86</v>
      </c>
      <c r="Z522" s="2">
        <v>1.4</v>
      </c>
      <c r="AA522" s="2">
        <v>60</v>
      </c>
      <c r="AB522" s="2">
        <v>20.719799999999999</v>
      </c>
      <c r="AC522" s="2">
        <v>2.29</v>
      </c>
      <c r="AD522" s="2">
        <v>3.7</v>
      </c>
      <c r="AE522" s="2">
        <v>62.8</v>
      </c>
      <c r="AF522" s="2">
        <v>61.450899999999997</v>
      </c>
      <c r="AG522" s="2">
        <v>0.73</v>
      </c>
      <c r="AH522" s="22">
        <v>1.5</v>
      </c>
      <c r="AI522" s="22">
        <v>50.1</v>
      </c>
      <c r="AJ522" s="22">
        <v>28.2</v>
      </c>
      <c r="AK522" s="18">
        <v>1.63</v>
      </c>
      <c r="AL522" s="18">
        <v>2.2000000000000002</v>
      </c>
      <c r="AM522" s="18">
        <v>76</v>
      </c>
      <c r="AN522" s="2">
        <v>70.1571</v>
      </c>
      <c r="AO522" s="2">
        <v>0.49</v>
      </c>
      <c r="AP522" s="2">
        <v>0.8</v>
      </c>
      <c r="AQ522" s="2">
        <v>62.5</v>
      </c>
      <c r="AR522" s="2">
        <v>4.3579999999999997</v>
      </c>
      <c r="AS522" s="2">
        <v>0.54</v>
      </c>
      <c r="AT522" s="2">
        <v>0.8</v>
      </c>
      <c r="AU522" s="2">
        <v>65.900000000000006</v>
      </c>
      <c r="AV522" s="2">
        <v>9.7242999999999995</v>
      </c>
      <c r="AW522" s="2">
        <v>1.39</v>
      </c>
      <c r="AX522" s="2">
        <v>2.2000000000000002</v>
      </c>
      <c r="AY522" s="2">
        <v>63.5</v>
      </c>
      <c r="AZ522" s="2">
        <v>32.639099999999999</v>
      </c>
      <c r="BA522" s="2">
        <v>1.65</v>
      </c>
      <c r="BB522" s="2">
        <v>2.4</v>
      </c>
      <c r="BC522" s="2">
        <v>68.400000000000006</v>
      </c>
      <c r="BD522" s="2">
        <v>51.635599999999997</v>
      </c>
      <c r="BE522" s="4"/>
      <c r="BF522" s="4"/>
    </row>
    <row r="523" spans="1:58" x14ac:dyDescent="0.2">
      <c r="A523" s="29">
        <v>522</v>
      </c>
      <c r="B523" s="7" t="s">
        <v>19</v>
      </c>
      <c r="C523" s="3">
        <v>39940</v>
      </c>
      <c r="D523" s="4" t="s">
        <v>17</v>
      </c>
      <c r="E523" s="4" t="s">
        <v>166</v>
      </c>
      <c r="F523" s="5" t="s">
        <v>191</v>
      </c>
      <c r="G523" s="6">
        <v>0.91249999999999998</v>
      </c>
      <c r="H523" s="6">
        <v>0.91388888888888886</v>
      </c>
      <c r="I523" s="85">
        <f t="shared" si="8"/>
        <v>1.9999999999999929</v>
      </c>
      <c r="J523" s="86">
        <f>I523*Segmentos!$D$7*(AH523%)*IF(ISNUMBER(AI523),AI523%,0)</f>
        <v>2399.9999999999918</v>
      </c>
      <c r="K523" s="86">
        <f>I523*Segmentos!$D$7*(AL523%)*IF(ISNUMBER(AM523),AM523%,0)</f>
        <v>3299.9999999999882</v>
      </c>
      <c r="L523" s="4"/>
      <c r="M523" s="2">
        <v>0.36</v>
      </c>
      <c r="N523" s="2">
        <v>0.4</v>
      </c>
      <c r="O523" s="2">
        <v>89.5</v>
      </c>
      <c r="P523" s="2">
        <v>100</v>
      </c>
      <c r="Q523" s="2">
        <v>0</v>
      </c>
      <c r="R523" s="2">
        <v>0</v>
      </c>
      <c r="S523" s="8" t="s">
        <v>577</v>
      </c>
      <c r="T523" s="2">
        <v>0</v>
      </c>
      <c r="U523" s="2">
        <v>0</v>
      </c>
      <c r="V523" s="2">
        <v>0</v>
      </c>
      <c r="W523" s="8" t="s">
        <v>577</v>
      </c>
      <c r="X523" s="2">
        <v>0</v>
      </c>
      <c r="Y523" s="2">
        <v>0</v>
      </c>
      <c r="Z523" s="2">
        <v>0</v>
      </c>
      <c r="AA523" s="8" t="s">
        <v>577</v>
      </c>
      <c r="AB523" s="2">
        <v>0</v>
      </c>
      <c r="AC523" s="2">
        <v>1.08</v>
      </c>
      <c r="AD523" s="2">
        <v>1.2</v>
      </c>
      <c r="AE523" s="2">
        <v>89.5</v>
      </c>
      <c r="AF523" s="2">
        <v>100</v>
      </c>
      <c r="AG523" s="2">
        <v>0.34</v>
      </c>
      <c r="AH523" s="22">
        <v>0.3</v>
      </c>
      <c r="AI523" s="22">
        <v>100</v>
      </c>
      <c r="AJ523" s="22">
        <v>44.781799999999997</v>
      </c>
      <c r="AK523" s="18">
        <v>0.37</v>
      </c>
      <c r="AL523" s="18">
        <v>0.5</v>
      </c>
      <c r="AM523" s="18">
        <v>82.5</v>
      </c>
      <c r="AN523" s="2">
        <v>55.218200000000003</v>
      </c>
      <c r="AO523" s="2">
        <v>0</v>
      </c>
      <c r="AP523" s="2">
        <v>0</v>
      </c>
      <c r="AQ523" s="8" t="s">
        <v>577</v>
      </c>
      <c r="AR523" s="2">
        <v>0</v>
      </c>
      <c r="AS523" s="2">
        <v>0.22</v>
      </c>
      <c r="AT523" s="2">
        <v>0.2</v>
      </c>
      <c r="AU523" s="2">
        <v>100</v>
      </c>
      <c r="AV523" s="2">
        <v>13.5733</v>
      </c>
      <c r="AW523" s="2">
        <v>0.16</v>
      </c>
      <c r="AX523" s="2">
        <v>0.2</v>
      </c>
      <c r="AY523" s="2">
        <v>100</v>
      </c>
      <c r="AZ523" s="2">
        <v>13.1722</v>
      </c>
      <c r="BA523" s="2">
        <v>0.68</v>
      </c>
      <c r="BB523" s="2">
        <v>0.8</v>
      </c>
      <c r="BC523" s="2">
        <v>86.2</v>
      </c>
      <c r="BD523" s="2">
        <v>73.254599999999996</v>
      </c>
      <c r="BE523" s="4"/>
      <c r="BF523" s="4"/>
    </row>
    <row r="524" spans="1:58" x14ac:dyDescent="0.2">
      <c r="A524" s="29">
        <v>523</v>
      </c>
      <c r="B524" s="7" t="s">
        <v>2</v>
      </c>
      <c r="C524" s="3">
        <v>39940</v>
      </c>
      <c r="D524" s="4" t="s">
        <v>0</v>
      </c>
      <c r="E524" s="4" t="s">
        <v>164</v>
      </c>
      <c r="F524" s="5" t="s">
        <v>191</v>
      </c>
      <c r="G524" s="6">
        <v>0.88402777777777775</v>
      </c>
      <c r="H524" s="6">
        <v>0.92708333333333337</v>
      </c>
      <c r="I524" s="85">
        <f t="shared" si="8"/>
        <v>62.000000000000099</v>
      </c>
      <c r="J524" s="86">
        <f>I524*Segmentos!$D$7*(AH524%)*IF(ISNUMBER(AI524),AI524%,0)</f>
        <v>1068136.0000000016</v>
      </c>
      <c r="K524" s="86">
        <f>I524*Segmentos!$D$7*(AL524%)*IF(ISNUMBER(AM524),AM524%,0)</f>
        <v>1633328.0000000028</v>
      </c>
      <c r="L524" s="4"/>
      <c r="M524" s="2">
        <v>5.5</v>
      </c>
      <c r="N524" s="2">
        <v>16.7</v>
      </c>
      <c r="O524" s="2">
        <v>33</v>
      </c>
      <c r="P524" s="2">
        <v>90.680499999999995</v>
      </c>
      <c r="Q524" s="2">
        <v>5.05</v>
      </c>
      <c r="R524" s="2">
        <v>14</v>
      </c>
      <c r="S524" s="2">
        <v>36.1</v>
      </c>
      <c r="T524" s="2">
        <v>13.8764</v>
      </c>
      <c r="U524" s="2">
        <v>2.84</v>
      </c>
      <c r="V524" s="2">
        <v>12.4</v>
      </c>
      <c r="W524" s="2">
        <v>22.8</v>
      </c>
      <c r="X524" s="2">
        <v>9.8124000000000002</v>
      </c>
      <c r="Y524" s="2">
        <v>6.04</v>
      </c>
      <c r="Z524" s="2">
        <v>19.2</v>
      </c>
      <c r="AA524" s="2">
        <v>31.5</v>
      </c>
      <c r="AB524" s="2">
        <v>29.363399999999999</v>
      </c>
      <c r="AC524" s="2">
        <v>6.96</v>
      </c>
      <c r="AD524" s="2">
        <v>18.399999999999999</v>
      </c>
      <c r="AE524" s="2">
        <v>37.799999999999997</v>
      </c>
      <c r="AF524" s="2">
        <v>37.628399999999999</v>
      </c>
      <c r="AG524" s="2">
        <v>4.33</v>
      </c>
      <c r="AH524" s="22">
        <v>14.6</v>
      </c>
      <c r="AI524" s="22">
        <v>29.5</v>
      </c>
      <c r="AJ524" s="22">
        <v>33.8123</v>
      </c>
      <c r="AK524" s="18">
        <v>6.57</v>
      </c>
      <c r="AL524" s="18">
        <v>18.5</v>
      </c>
      <c r="AM524" s="18">
        <v>35.6</v>
      </c>
      <c r="AN524" s="2">
        <v>56.868299999999998</v>
      </c>
      <c r="AO524" s="2">
        <v>6.14</v>
      </c>
      <c r="AP524" s="2">
        <v>17.899999999999999</v>
      </c>
      <c r="AQ524" s="2">
        <v>34.4</v>
      </c>
      <c r="AR524" s="2">
        <v>11.058</v>
      </c>
      <c r="AS524" s="2">
        <v>5.44</v>
      </c>
      <c r="AT524" s="2">
        <v>16</v>
      </c>
      <c r="AU524" s="2">
        <v>34.1</v>
      </c>
      <c r="AV524" s="2">
        <v>19.746300000000002</v>
      </c>
      <c r="AW524" s="2">
        <v>5.61</v>
      </c>
      <c r="AX524" s="2">
        <v>16.8</v>
      </c>
      <c r="AY524" s="2">
        <v>33.299999999999997</v>
      </c>
      <c r="AZ524" s="2">
        <v>26.5625</v>
      </c>
      <c r="BA524" s="2">
        <v>5.28</v>
      </c>
      <c r="BB524" s="2">
        <v>16.600000000000001</v>
      </c>
      <c r="BC524" s="2">
        <v>31.9</v>
      </c>
      <c r="BD524" s="2">
        <v>33.313699999999997</v>
      </c>
      <c r="BE524" s="4"/>
      <c r="BF524" s="4"/>
    </row>
    <row r="525" spans="1:58" x14ac:dyDescent="0.2">
      <c r="A525" s="29">
        <v>524</v>
      </c>
      <c r="B525" s="7" t="s">
        <v>16</v>
      </c>
      <c r="C525" s="3">
        <v>39940</v>
      </c>
      <c r="D525" s="4" t="s">
        <v>13</v>
      </c>
      <c r="E525" s="4" t="s">
        <v>166</v>
      </c>
      <c r="F525" s="5" t="s">
        <v>191</v>
      </c>
      <c r="G525" s="6">
        <v>0.9145833333333333</v>
      </c>
      <c r="H525" s="6">
        <v>0.91805555555555562</v>
      </c>
      <c r="I525" s="85">
        <f t="shared" si="8"/>
        <v>5.0000000000001421</v>
      </c>
      <c r="J525" s="86">
        <f>I525*Segmentos!$D$7*(AH525%)*IF(ISNUMBER(AI525),AI525%,0)</f>
        <v>148992.00000000422</v>
      </c>
      <c r="K525" s="86">
        <f>I525*Segmentos!$D$7*(AL525%)*IF(ISNUMBER(AM525),AM525%,0)</f>
        <v>251424.00000000716</v>
      </c>
      <c r="L525" s="4"/>
      <c r="M525" s="2">
        <v>10.130000000000001</v>
      </c>
      <c r="N525" s="2">
        <v>12.2</v>
      </c>
      <c r="O525" s="2">
        <v>83.3</v>
      </c>
      <c r="P525" s="2">
        <v>86.168400000000005</v>
      </c>
      <c r="Q525" s="2">
        <v>4.7300000000000004</v>
      </c>
      <c r="R525" s="2">
        <v>5.8</v>
      </c>
      <c r="S525" s="2">
        <v>81.599999999999994</v>
      </c>
      <c r="T525" s="2">
        <v>6.7085999999999997</v>
      </c>
      <c r="U525" s="2">
        <v>7.4</v>
      </c>
      <c r="V525" s="2">
        <v>8.9</v>
      </c>
      <c r="W525" s="2">
        <v>83.3</v>
      </c>
      <c r="X525" s="2">
        <v>13.188000000000001</v>
      </c>
      <c r="Y525" s="2">
        <v>12.31</v>
      </c>
      <c r="Z525" s="2">
        <v>14.6</v>
      </c>
      <c r="AA525" s="2">
        <v>84.1</v>
      </c>
      <c r="AB525" s="2">
        <v>30.910399999999999</v>
      </c>
      <c r="AC525" s="2">
        <v>12.67</v>
      </c>
      <c r="AD525" s="2">
        <v>15.3</v>
      </c>
      <c r="AE525" s="2">
        <v>82.9</v>
      </c>
      <c r="AF525" s="2">
        <v>35.361400000000003</v>
      </c>
      <c r="AG525" s="2">
        <v>7.41</v>
      </c>
      <c r="AH525" s="22">
        <v>9.6999999999999993</v>
      </c>
      <c r="AI525" s="22">
        <v>76.8</v>
      </c>
      <c r="AJ525" s="22">
        <v>29.902899999999999</v>
      </c>
      <c r="AK525" s="18">
        <v>12.59</v>
      </c>
      <c r="AL525" s="18">
        <v>14.4</v>
      </c>
      <c r="AM525" s="18">
        <v>87.3</v>
      </c>
      <c r="AN525" s="2">
        <v>56.265500000000003</v>
      </c>
      <c r="AO525" s="2">
        <v>7.59</v>
      </c>
      <c r="AP525" s="2">
        <v>10.4</v>
      </c>
      <c r="AQ525" s="2">
        <v>73.2</v>
      </c>
      <c r="AR525" s="2">
        <v>7.0510999999999999</v>
      </c>
      <c r="AS525" s="2">
        <v>11.09</v>
      </c>
      <c r="AT525" s="2">
        <v>12.7</v>
      </c>
      <c r="AU525" s="2">
        <v>87.5</v>
      </c>
      <c r="AV525" s="2">
        <v>20.7697</v>
      </c>
      <c r="AW525" s="2">
        <v>9</v>
      </c>
      <c r="AX525" s="2">
        <v>11.3</v>
      </c>
      <c r="AY525" s="2">
        <v>79.5</v>
      </c>
      <c r="AZ525" s="2">
        <v>22.0124</v>
      </c>
      <c r="BA525" s="2">
        <v>11.16</v>
      </c>
      <c r="BB525" s="2">
        <v>13</v>
      </c>
      <c r="BC525" s="2">
        <v>85.8</v>
      </c>
      <c r="BD525" s="2">
        <v>36.3352</v>
      </c>
      <c r="BE525" s="4"/>
      <c r="BF525" s="4"/>
    </row>
    <row r="526" spans="1:58" x14ac:dyDescent="0.2">
      <c r="A526" s="29">
        <v>525</v>
      </c>
      <c r="B526" s="7" t="s">
        <v>22</v>
      </c>
      <c r="C526" s="3">
        <v>39940</v>
      </c>
      <c r="D526" s="4" t="s">
        <v>21</v>
      </c>
      <c r="E526" s="4" t="s">
        <v>164</v>
      </c>
      <c r="F526" s="5" t="s">
        <v>191</v>
      </c>
      <c r="G526" s="6">
        <v>0.8340277777777777</v>
      </c>
      <c r="H526" s="6">
        <v>0.87430555555555556</v>
      </c>
      <c r="I526" s="85">
        <f t="shared" si="8"/>
        <v>58.000000000000114</v>
      </c>
      <c r="J526" s="86">
        <f>I526*Segmentos!$D$7*(AH526%)*IF(ISNUMBER(AI526),AI526%,0)</f>
        <v>347860.80000000057</v>
      </c>
      <c r="K526" s="86">
        <f>I526*Segmentos!$D$7*(AL526%)*IF(ISNUMBER(AM526),AM526%,0)</f>
        <v>480866.40000000095</v>
      </c>
      <c r="L526" s="4"/>
      <c r="M526" s="2">
        <v>1.8</v>
      </c>
      <c r="N526" s="2">
        <v>5</v>
      </c>
      <c r="O526" s="2">
        <v>36.1</v>
      </c>
      <c r="P526" s="2">
        <v>99.592799999999997</v>
      </c>
      <c r="Q526" s="2">
        <v>0.39</v>
      </c>
      <c r="R526" s="2">
        <v>0.8</v>
      </c>
      <c r="S526" s="2">
        <v>49.4</v>
      </c>
      <c r="T526" s="2">
        <v>3.6288</v>
      </c>
      <c r="U526" s="2">
        <v>1.19</v>
      </c>
      <c r="V526" s="2">
        <v>4.0999999999999996</v>
      </c>
      <c r="W526" s="2">
        <v>29.2</v>
      </c>
      <c r="X526" s="2">
        <v>13.824</v>
      </c>
      <c r="Y526" s="2">
        <v>1.39</v>
      </c>
      <c r="Z526" s="2">
        <v>3.1</v>
      </c>
      <c r="AA526" s="2">
        <v>45</v>
      </c>
      <c r="AB526" s="2">
        <v>22.698599999999999</v>
      </c>
      <c r="AC526" s="2">
        <v>3.26</v>
      </c>
      <c r="AD526" s="2">
        <v>9.4</v>
      </c>
      <c r="AE526" s="2">
        <v>34.799999999999997</v>
      </c>
      <c r="AF526" s="2">
        <v>59.441400000000002</v>
      </c>
      <c r="AG526" s="2">
        <v>1.49</v>
      </c>
      <c r="AH526" s="22">
        <v>5.0999999999999996</v>
      </c>
      <c r="AI526" s="22">
        <v>29.4</v>
      </c>
      <c r="AJ526" s="22">
        <v>39.140599999999999</v>
      </c>
      <c r="AK526" s="18">
        <v>2.0699999999999998</v>
      </c>
      <c r="AL526" s="18">
        <v>4.9000000000000004</v>
      </c>
      <c r="AM526" s="18">
        <v>42.3</v>
      </c>
      <c r="AN526" s="2">
        <v>60.452100000000002</v>
      </c>
      <c r="AO526" s="2">
        <v>0.53</v>
      </c>
      <c r="AP526" s="2">
        <v>2.2000000000000002</v>
      </c>
      <c r="AQ526" s="2">
        <v>24.2</v>
      </c>
      <c r="AR526" s="2">
        <v>3.1867999999999999</v>
      </c>
      <c r="AS526" s="2">
        <v>1.01</v>
      </c>
      <c r="AT526" s="2">
        <v>3.6</v>
      </c>
      <c r="AU526" s="2">
        <v>28</v>
      </c>
      <c r="AV526" s="2">
        <v>12.359</v>
      </c>
      <c r="AW526" s="2">
        <v>1.83</v>
      </c>
      <c r="AX526" s="2">
        <v>6</v>
      </c>
      <c r="AY526" s="2">
        <v>30.6</v>
      </c>
      <c r="AZ526" s="2">
        <v>29.264900000000001</v>
      </c>
      <c r="BA526" s="2">
        <v>2.58</v>
      </c>
      <c r="BB526" s="2">
        <v>5.8</v>
      </c>
      <c r="BC526" s="2">
        <v>44.6</v>
      </c>
      <c r="BD526" s="2">
        <v>54.7821</v>
      </c>
      <c r="BE526" s="4"/>
      <c r="BF526" s="4"/>
    </row>
    <row r="527" spans="1:58" x14ac:dyDescent="0.2">
      <c r="A527" s="29">
        <v>526</v>
      </c>
      <c r="B527" s="7" t="s">
        <v>24</v>
      </c>
      <c r="C527" s="3">
        <v>39940</v>
      </c>
      <c r="D527" s="4" t="s">
        <v>21</v>
      </c>
      <c r="E527" s="4" t="s">
        <v>170</v>
      </c>
      <c r="F527" s="5" t="s">
        <v>191</v>
      </c>
      <c r="G527" s="6">
        <v>0.89097222222222217</v>
      </c>
      <c r="H527" s="6">
        <v>0.89861111111111114</v>
      </c>
      <c r="I527" s="85">
        <f t="shared" si="8"/>
        <v>11.000000000000121</v>
      </c>
      <c r="J527" s="86">
        <f>I527*Segmentos!$D$7*(AH527%)*IF(ISNUMBER(AI527),AI527%,0)</f>
        <v>3212.000000000035</v>
      </c>
      <c r="K527" s="86">
        <f>I527*Segmentos!$D$7*(AL527%)*IF(ISNUMBER(AM527),AM527%,0)</f>
        <v>1390.4000000000153</v>
      </c>
      <c r="L527" s="4"/>
      <c r="M527" s="2">
        <v>0.05</v>
      </c>
      <c r="N527" s="2">
        <v>0.2</v>
      </c>
      <c r="O527" s="2">
        <v>29.5</v>
      </c>
      <c r="P527" s="2">
        <v>6.1075999999999997</v>
      </c>
      <c r="Q527" s="2">
        <v>0.02</v>
      </c>
      <c r="R527" s="2">
        <v>0.2</v>
      </c>
      <c r="S527" s="2">
        <v>9.1</v>
      </c>
      <c r="T527" s="2">
        <v>0.38129999999999997</v>
      </c>
      <c r="U527" s="2">
        <v>0</v>
      </c>
      <c r="V527" s="2">
        <v>0</v>
      </c>
      <c r="W527" s="8" t="s">
        <v>577</v>
      </c>
      <c r="X527" s="2">
        <v>0</v>
      </c>
      <c r="Y527" s="2">
        <v>0.11</v>
      </c>
      <c r="Z527" s="2">
        <v>0.4</v>
      </c>
      <c r="AA527" s="2">
        <v>30.4</v>
      </c>
      <c r="AB527" s="2">
        <v>4.1166</v>
      </c>
      <c r="AC527" s="2">
        <v>0.04</v>
      </c>
      <c r="AD527" s="2">
        <v>0.1</v>
      </c>
      <c r="AE527" s="2">
        <v>54.5</v>
      </c>
      <c r="AF527" s="2">
        <v>1.6096999999999999</v>
      </c>
      <c r="AG527" s="2">
        <v>0.06</v>
      </c>
      <c r="AH527" s="22">
        <v>0.1</v>
      </c>
      <c r="AI527" s="22">
        <v>73</v>
      </c>
      <c r="AJ527" s="22">
        <v>3.6351</v>
      </c>
      <c r="AK527" s="18">
        <v>0.04</v>
      </c>
      <c r="AL527" s="18">
        <v>0.2</v>
      </c>
      <c r="AM527" s="18">
        <v>15.8</v>
      </c>
      <c r="AN527" s="2">
        <v>2.4725999999999999</v>
      </c>
      <c r="AO527" s="2">
        <v>0.15</v>
      </c>
      <c r="AP527" s="2">
        <v>0.1</v>
      </c>
      <c r="AQ527" s="2">
        <v>100</v>
      </c>
      <c r="AR527" s="2">
        <v>2.0253000000000001</v>
      </c>
      <c r="AS527" s="2">
        <v>0</v>
      </c>
      <c r="AT527" s="2">
        <v>0</v>
      </c>
      <c r="AU527" s="8" t="s">
        <v>577</v>
      </c>
      <c r="AV527" s="2">
        <v>0</v>
      </c>
      <c r="AW527" s="2">
        <v>0.06</v>
      </c>
      <c r="AX527" s="2">
        <v>0.2</v>
      </c>
      <c r="AY527" s="2">
        <v>27.9</v>
      </c>
      <c r="AZ527" s="2">
        <v>1.9910000000000001</v>
      </c>
      <c r="BA527" s="2">
        <v>0.04</v>
      </c>
      <c r="BB527" s="2">
        <v>0.2</v>
      </c>
      <c r="BC527" s="2">
        <v>18.2</v>
      </c>
      <c r="BD527" s="2">
        <v>2.0912999999999999</v>
      </c>
      <c r="BE527" s="4"/>
      <c r="BF527" s="4"/>
    </row>
    <row r="528" spans="1:58" x14ac:dyDescent="0.2">
      <c r="A528" s="29">
        <v>527</v>
      </c>
      <c r="B528" s="7" t="s">
        <v>4</v>
      </c>
      <c r="C528" s="3">
        <v>39940</v>
      </c>
      <c r="D528" s="4" t="s">
        <v>3</v>
      </c>
      <c r="E528" s="4" t="s">
        <v>165</v>
      </c>
      <c r="F528" s="5" t="s">
        <v>191</v>
      </c>
      <c r="G528" s="6">
        <v>0.78333333333333333</v>
      </c>
      <c r="H528" s="6">
        <v>0.87430555555555556</v>
      </c>
      <c r="I528" s="85">
        <f t="shared" si="8"/>
        <v>131</v>
      </c>
      <c r="J528" s="86">
        <f>I528*Segmentos!$D$7*(AH528%)*IF(ISNUMBER(AI528),AI528%,0)</f>
        <v>1313877.5999999999</v>
      </c>
      <c r="K528" s="86">
        <f>I528*Segmentos!$D$7*(AL528%)*IF(ISNUMBER(AM528),AM528%,0)</f>
        <v>2262003.1999999997</v>
      </c>
      <c r="L528" s="4"/>
      <c r="M528" s="2">
        <v>3.45</v>
      </c>
      <c r="N528" s="2">
        <v>13.4</v>
      </c>
      <c r="O528" s="2">
        <v>25.7</v>
      </c>
      <c r="P528" s="2">
        <v>68.312600000000003</v>
      </c>
      <c r="Q528" s="2">
        <v>3.59</v>
      </c>
      <c r="R528" s="2">
        <v>14</v>
      </c>
      <c r="S528" s="2">
        <v>25.6</v>
      </c>
      <c r="T528" s="2">
        <v>11.872400000000001</v>
      </c>
      <c r="U528" s="2">
        <v>5.52</v>
      </c>
      <c r="V528" s="2">
        <v>16.399999999999999</v>
      </c>
      <c r="W528" s="2">
        <v>33.700000000000003</v>
      </c>
      <c r="X528" s="2">
        <v>22.9071</v>
      </c>
      <c r="Y528" s="2">
        <v>2.37</v>
      </c>
      <c r="Z528" s="2">
        <v>11.6</v>
      </c>
      <c r="AA528" s="2">
        <v>20.399999999999999</v>
      </c>
      <c r="AB528" s="2">
        <v>13.8375</v>
      </c>
      <c r="AC528" s="2">
        <v>3.03</v>
      </c>
      <c r="AD528" s="2">
        <v>12.8</v>
      </c>
      <c r="AE528" s="2">
        <v>23.6</v>
      </c>
      <c r="AF528" s="2">
        <v>19.695599999999999</v>
      </c>
      <c r="AG528" s="2">
        <v>2.5099999999999998</v>
      </c>
      <c r="AH528" s="22">
        <v>12.6</v>
      </c>
      <c r="AI528" s="22">
        <v>19.899999999999999</v>
      </c>
      <c r="AJ528" s="22">
        <v>23.5669</v>
      </c>
      <c r="AK528" s="18">
        <v>4.3</v>
      </c>
      <c r="AL528" s="18">
        <v>14.2</v>
      </c>
      <c r="AM528" s="18">
        <v>30.4</v>
      </c>
      <c r="AN528" s="2">
        <v>44.745699999999999</v>
      </c>
      <c r="AO528" s="2">
        <v>1.29</v>
      </c>
      <c r="AP528" s="2">
        <v>8.3000000000000007</v>
      </c>
      <c r="AQ528" s="2">
        <v>15.5</v>
      </c>
      <c r="AR528" s="2">
        <v>2.7974000000000001</v>
      </c>
      <c r="AS528" s="2">
        <v>2.8</v>
      </c>
      <c r="AT528" s="2">
        <v>13</v>
      </c>
      <c r="AU528" s="2">
        <v>21.6</v>
      </c>
      <c r="AV528" s="2">
        <v>12.2014</v>
      </c>
      <c r="AW528" s="2">
        <v>2.98</v>
      </c>
      <c r="AX528" s="2">
        <v>12</v>
      </c>
      <c r="AY528" s="2">
        <v>24.9</v>
      </c>
      <c r="AZ528" s="2">
        <v>16.981999999999999</v>
      </c>
      <c r="BA528" s="2">
        <v>4.79</v>
      </c>
      <c r="BB528" s="2">
        <v>16.2</v>
      </c>
      <c r="BC528" s="2">
        <v>29.6</v>
      </c>
      <c r="BD528" s="2">
        <v>36.331800000000001</v>
      </c>
      <c r="BE528" s="4"/>
      <c r="BF528" s="4"/>
    </row>
    <row r="529" spans="1:58" x14ac:dyDescent="0.2">
      <c r="A529" s="29">
        <v>528</v>
      </c>
      <c r="B529" s="7" t="s">
        <v>15</v>
      </c>
      <c r="C529" s="3">
        <v>39941</v>
      </c>
      <c r="D529" s="4" t="s">
        <v>13</v>
      </c>
      <c r="E529" s="4" t="s">
        <v>164</v>
      </c>
      <c r="F529" s="5" t="s">
        <v>192</v>
      </c>
      <c r="G529" s="6">
        <v>0.875</v>
      </c>
      <c r="H529" s="6">
        <v>0.9145833333333333</v>
      </c>
      <c r="I529" s="85">
        <f t="shared" si="8"/>
        <v>56.999999999999957</v>
      </c>
      <c r="J529" s="86">
        <f>I529*Segmentos!$D$7*(AH529%)*IF(ISNUMBER(AI529),AI529%,0)</f>
        <v>1610637.5999999985</v>
      </c>
      <c r="K529" s="86">
        <f>I529*Segmentos!$D$7*(AL529%)*IF(ISNUMBER(AM529),AM529%,0)</f>
        <v>2244773.9999999981</v>
      </c>
      <c r="L529" s="4"/>
      <c r="M529" s="2">
        <v>8.52</v>
      </c>
      <c r="N529" s="2">
        <v>18.7</v>
      </c>
      <c r="O529" s="2">
        <v>45.6</v>
      </c>
      <c r="P529" s="2">
        <v>84.363200000000006</v>
      </c>
      <c r="Q529" s="2">
        <v>5.66</v>
      </c>
      <c r="R529" s="2">
        <v>11.6</v>
      </c>
      <c r="S529" s="2">
        <v>48.8</v>
      </c>
      <c r="T529" s="2">
        <v>9.3419000000000008</v>
      </c>
      <c r="U529" s="2">
        <v>6.98</v>
      </c>
      <c r="V529" s="2">
        <v>16</v>
      </c>
      <c r="W529" s="2">
        <v>43.6</v>
      </c>
      <c r="X529" s="2">
        <v>14.482799999999999</v>
      </c>
      <c r="Y529" s="2">
        <v>6.85</v>
      </c>
      <c r="Z529" s="2">
        <v>18.2</v>
      </c>
      <c r="AA529" s="2">
        <v>37.700000000000003</v>
      </c>
      <c r="AB529" s="2">
        <v>20.011099999999999</v>
      </c>
      <c r="AC529" s="2">
        <v>12.47</v>
      </c>
      <c r="AD529" s="2">
        <v>24.5</v>
      </c>
      <c r="AE529" s="2">
        <v>51</v>
      </c>
      <c r="AF529" s="2">
        <v>40.527299999999997</v>
      </c>
      <c r="AG529" s="2">
        <v>7.08</v>
      </c>
      <c r="AH529" s="22">
        <v>16.899999999999999</v>
      </c>
      <c r="AI529" s="22">
        <v>41.8</v>
      </c>
      <c r="AJ529" s="22">
        <v>33.224400000000003</v>
      </c>
      <c r="AK529" s="18">
        <v>9.83</v>
      </c>
      <c r="AL529" s="18">
        <v>20.3</v>
      </c>
      <c r="AM529" s="18">
        <v>48.5</v>
      </c>
      <c r="AN529" s="2">
        <v>51.138800000000003</v>
      </c>
      <c r="AO529" s="2">
        <v>6.99</v>
      </c>
      <c r="AP529" s="2">
        <v>15.5</v>
      </c>
      <c r="AQ529" s="2">
        <v>45</v>
      </c>
      <c r="AR529" s="2">
        <v>7.5609999999999999</v>
      </c>
      <c r="AS529" s="2">
        <v>6.35</v>
      </c>
      <c r="AT529" s="2">
        <v>17</v>
      </c>
      <c r="AU529" s="2">
        <v>37.299999999999997</v>
      </c>
      <c r="AV529" s="2">
        <v>13.841100000000001</v>
      </c>
      <c r="AW529" s="2">
        <v>9.93</v>
      </c>
      <c r="AX529" s="2">
        <v>20.2</v>
      </c>
      <c r="AY529" s="2">
        <v>49.2</v>
      </c>
      <c r="AZ529" s="2">
        <v>28.2561</v>
      </c>
      <c r="BA529" s="2">
        <v>9.16</v>
      </c>
      <c r="BB529" s="2">
        <v>19.399999999999999</v>
      </c>
      <c r="BC529" s="2">
        <v>47.1</v>
      </c>
      <c r="BD529" s="2">
        <v>34.704999999999998</v>
      </c>
      <c r="BE529" s="4"/>
      <c r="BF529" s="4"/>
    </row>
    <row r="530" spans="1:58" x14ac:dyDescent="0.2">
      <c r="A530" s="29">
        <v>529</v>
      </c>
      <c r="B530" s="7" t="s">
        <v>5</v>
      </c>
      <c r="C530" s="3">
        <v>39941</v>
      </c>
      <c r="D530" s="4" t="s">
        <v>3</v>
      </c>
      <c r="E530" s="4" t="s">
        <v>164</v>
      </c>
      <c r="F530" s="5" t="s">
        <v>192</v>
      </c>
      <c r="G530" s="6">
        <v>0.87430555555555556</v>
      </c>
      <c r="H530" s="6">
        <v>0.91736111111111107</v>
      </c>
      <c r="I530" s="85">
        <f t="shared" si="8"/>
        <v>61.999999999999943</v>
      </c>
      <c r="J530" s="86">
        <f>I530*Segmentos!$D$7*(AH530%)*IF(ISNUMBER(AI530),AI530%,0)</f>
        <v>1286301.5999999987</v>
      </c>
      <c r="K530" s="86">
        <f>I530*Segmentos!$D$7*(AL530%)*IF(ISNUMBER(AM530),AM530%,0)</f>
        <v>1459603.9999999988</v>
      </c>
      <c r="L530" s="4"/>
      <c r="M530" s="2">
        <v>5.55</v>
      </c>
      <c r="N530" s="2">
        <v>15.1</v>
      </c>
      <c r="O530" s="2">
        <v>36.799999999999997</v>
      </c>
      <c r="P530" s="2">
        <v>83.341099999999997</v>
      </c>
      <c r="Q530" s="2">
        <v>2.66</v>
      </c>
      <c r="R530" s="2">
        <v>7</v>
      </c>
      <c r="S530" s="2">
        <v>38</v>
      </c>
      <c r="T530" s="2">
        <v>6.6519000000000004</v>
      </c>
      <c r="U530" s="2">
        <v>5.55</v>
      </c>
      <c r="V530" s="2">
        <v>14.3</v>
      </c>
      <c r="W530" s="2">
        <v>38.700000000000003</v>
      </c>
      <c r="X530" s="2">
        <v>17.456900000000001</v>
      </c>
      <c r="Y530" s="2">
        <v>6.49</v>
      </c>
      <c r="Z530" s="2">
        <v>16.5</v>
      </c>
      <c r="AA530" s="2">
        <v>39.200000000000003</v>
      </c>
      <c r="AB530" s="2">
        <v>28.754999999999999</v>
      </c>
      <c r="AC530" s="2">
        <v>6.19</v>
      </c>
      <c r="AD530" s="2">
        <v>18.399999999999999</v>
      </c>
      <c r="AE530" s="2">
        <v>33.700000000000003</v>
      </c>
      <c r="AF530" s="2">
        <v>30.4773</v>
      </c>
      <c r="AG530" s="2">
        <v>5.17</v>
      </c>
      <c r="AH530" s="22">
        <v>15.3</v>
      </c>
      <c r="AI530" s="22">
        <v>33.9</v>
      </c>
      <c r="AJ530" s="22">
        <v>36.826599999999999</v>
      </c>
      <c r="AK530" s="18">
        <v>5.9</v>
      </c>
      <c r="AL530" s="18">
        <v>14.9</v>
      </c>
      <c r="AM530" s="18">
        <v>39.5</v>
      </c>
      <c r="AN530" s="2">
        <v>46.514400000000002</v>
      </c>
      <c r="AO530" s="2">
        <v>3.05</v>
      </c>
      <c r="AP530" s="2">
        <v>12.5</v>
      </c>
      <c r="AQ530" s="2">
        <v>24.4</v>
      </c>
      <c r="AR530" s="2">
        <v>5.0045000000000002</v>
      </c>
      <c r="AS530" s="2">
        <v>4.6500000000000004</v>
      </c>
      <c r="AT530" s="2">
        <v>12.2</v>
      </c>
      <c r="AU530" s="2">
        <v>38.1</v>
      </c>
      <c r="AV530" s="2">
        <v>15.375400000000001</v>
      </c>
      <c r="AW530" s="2">
        <v>5.16</v>
      </c>
      <c r="AX530" s="2">
        <v>14.4</v>
      </c>
      <c r="AY530" s="2">
        <v>35.799999999999997</v>
      </c>
      <c r="AZ530" s="2">
        <v>22.271999999999998</v>
      </c>
      <c r="BA530" s="2">
        <v>7.08</v>
      </c>
      <c r="BB530" s="2">
        <v>18</v>
      </c>
      <c r="BC530" s="2">
        <v>39.4</v>
      </c>
      <c r="BD530" s="2">
        <v>40.6892</v>
      </c>
      <c r="BE530" s="4"/>
      <c r="BF530" s="4"/>
    </row>
    <row r="531" spans="1:58" x14ac:dyDescent="0.2">
      <c r="A531" s="29">
        <v>530</v>
      </c>
      <c r="B531" s="7" t="s">
        <v>49</v>
      </c>
      <c r="C531" s="3">
        <v>39941</v>
      </c>
      <c r="D531" s="4" t="s">
        <v>21</v>
      </c>
      <c r="E531" s="4" t="s">
        <v>168</v>
      </c>
      <c r="F531" s="5" t="s">
        <v>192</v>
      </c>
      <c r="G531" s="6">
        <v>0.91666666666666663</v>
      </c>
      <c r="H531" s="6">
        <v>2.013888888888889E-2</v>
      </c>
      <c r="I531" s="85">
        <f t="shared" si="8"/>
        <v>149.00000000000006</v>
      </c>
      <c r="J531" s="86">
        <f>I531*Segmentos!$D$7*(AH531%)*IF(ISNUMBER(AI531),AI531%,0)</f>
        <v>840658.00000000035</v>
      </c>
      <c r="K531" s="86">
        <f>I531*Segmentos!$D$7*(AL531%)*IF(ISNUMBER(AM531),AM531%,0)</f>
        <v>872544.00000000035</v>
      </c>
      <c r="L531" s="4" t="s">
        <v>256</v>
      </c>
      <c r="M531" s="2">
        <v>1.44</v>
      </c>
      <c r="N531" s="2">
        <v>6.2</v>
      </c>
      <c r="O531" s="2">
        <v>23.1</v>
      </c>
      <c r="P531" s="2">
        <v>90.753299999999996</v>
      </c>
      <c r="Q531" s="2">
        <v>0.71</v>
      </c>
      <c r="R531" s="2">
        <v>3.2</v>
      </c>
      <c r="S531" s="2">
        <v>22.5</v>
      </c>
      <c r="T531" s="2">
        <v>7.4996</v>
      </c>
      <c r="U531" s="2">
        <v>1.01</v>
      </c>
      <c r="V531" s="2">
        <v>2.7</v>
      </c>
      <c r="W531" s="2">
        <v>37.1</v>
      </c>
      <c r="X531" s="2">
        <v>13.3588</v>
      </c>
      <c r="Y531" s="2">
        <v>2.33</v>
      </c>
      <c r="Z531" s="2">
        <v>7.9</v>
      </c>
      <c r="AA531" s="2">
        <v>29.6</v>
      </c>
      <c r="AB531" s="2">
        <v>43.418999999999997</v>
      </c>
      <c r="AC531" s="2">
        <v>1.28</v>
      </c>
      <c r="AD531" s="2">
        <v>8.6</v>
      </c>
      <c r="AE531" s="2">
        <v>14.9</v>
      </c>
      <c r="AF531" s="2">
        <v>26.475999999999999</v>
      </c>
      <c r="AG531" s="2">
        <v>1.4</v>
      </c>
      <c r="AH531" s="22">
        <v>6.5</v>
      </c>
      <c r="AI531" s="22">
        <v>21.7</v>
      </c>
      <c r="AJ531" s="22">
        <v>41.947800000000001</v>
      </c>
      <c r="AK531" s="18">
        <v>1.47</v>
      </c>
      <c r="AL531" s="18">
        <v>6</v>
      </c>
      <c r="AM531" s="18">
        <v>24.4</v>
      </c>
      <c r="AN531" s="2">
        <v>48.805599999999998</v>
      </c>
      <c r="AO531" s="2">
        <v>1.1499999999999999</v>
      </c>
      <c r="AP531" s="2">
        <v>5</v>
      </c>
      <c r="AQ531" s="2">
        <v>22.9</v>
      </c>
      <c r="AR531" s="2">
        <v>7.9630000000000001</v>
      </c>
      <c r="AS531" s="2">
        <v>1.67</v>
      </c>
      <c r="AT531" s="2">
        <v>5.8</v>
      </c>
      <c r="AU531" s="2">
        <v>28.8</v>
      </c>
      <c r="AV531" s="2">
        <v>23.2133</v>
      </c>
      <c r="AW531" s="2">
        <v>0.59</v>
      </c>
      <c r="AX531" s="2">
        <v>5.9</v>
      </c>
      <c r="AY531" s="2">
        <v>10.1</v>
      </c>
      <c r="AZ531" s="2">
        <v>10.7348</v>
      </c>
      <c r="BA531" s="2">
        <v>2.02</v>
      </c>
      <c r="BB531" s="2">
        <v>7.1</v>
      </c>
      <c r="BC531" s="2">
        <v>28.5</v>
      </c>
      <c r="BD531" s="2">
        <v>48.842199999999998</v>
      </c>
      <c r="BE531" s="4"/>
      <c r="BF531" s="4"/>
    </row>
    <row r="532" spans="1:58" x14ac:dyDescent="0.2">
      <c r="A532" s="29">
        <v>531</v>
      </c>
      <c r="B532" s="7" t="s">
        <v>18</v>
      </c>
      <c r="C532" s="3">
        <v>39941</v>
      </c>
      <c r="D532" s="4" t="s">
        <v>17</v>
      </c>
      <c r="E532" s="4" t="s">
        <v>168</v>
      </c>
      <c r="F532" s="5" t="s">
        <v>192</v>
      </c>
      <c r="G532" s="6">
        <v>0.82291666666666663</v>
      </c>
      <c r="H532" s="6">
        <v>0.91319444444444453</v>
      </c>
      <c r="I532" s="85">
        <f t="shared" si="8"/>
        <v>130.00000000000017</v>
      </c>
      <c r="J532" s="86">
        <f>I532*Segmentos!$D$7*(AH532%)*IF(ISNUMBER(AI532),AI532%,0)</f>
        <v>573300.0000000007</v>
      </c>
      <c r="K532" s="86">
        <f>I532*Segmentos!$D$7*(AL532%)*IF(ISNUMBER(AM532),AM532%,0)</f>
        <v>634296.00000000081</v>
      </c>
      <c r="L532" s="4" t="s">
        <v>255</v>
      </c>
      <c r="M532" s="2">
        <v>1.17</v>
      </c>
      <c r="N532" s="2">
        <v>4.3</v>
      </c>
      <c r="O532" s="2">
        <v>27</v>
      </c>
      <c r="P532" s="2">
        <v>95.380099999999999</v>
      </c>
      <c r="Q532" s="2">
        <v>0.14000000000000001</v>
      </c>
      <c r="R532" s="2">
        <v>0.4</v>
      </c>
      <c r="S532" s="2">
        <v>31.5</v>
      </c>
      <c r="T532" s="2">
        <v>1.8843000000000001</v>
      </c>
      <c r="U532" s="2">
        <v>0.01</v>
      </c>
      <c r="V532" s="2">
        <v>0.8</v>
      </c>
      <c r="W532" s="2">
        <v>1.5</v>
      </c>
      <c r="X532" s="2">
        <v>0.2044</v>
      </c>
      <c r="Y532" s="2">
        <v>0.59</v>
      </c>
      <c r="Z532" s="2">
        <v>5.2</v>
      </c>
      <c r="AA532" s="2">
        <v>11.2</v>
      </c>
      <c r="AB532" s="2">
        <v>14.1858</v>
      </c>
      <c r="AC532" s="2">
        <v>2.95</v>
      </c>
      <c r="AD532" s="2">
        <v>7.7</v>
      </c>
      <c r="AE532" s="2">
        <v>38</v>
      </c>
      <c r="AF532" s="2">
        <v>79.105599999999995</v>
      </c>
      <c r="AG532" s="2">
        <v>1.1100000000000001</v>
      </c>
      <c r="AH532" s="22">
        <v>4.9000000000000004</v>
      </c>
      <c r="AI532" s="22">
        <v>22.5</v>
      </c>
      <c r="AJ532" s="22">
        <v>42.928699999999999</v>
      </c>
      <c r="AK532" s="18">
        <v>1.22</v>
      </c>
      <c r="AL532" s="18">
        <v>3.8</v>
      </c>
      <c r="AM532" s="18">
        <v>32.1</v>
      </c>
      <c r="AN532" s="2">
        <v>52.4514</v>
      </c>
      <c r="AO532" s="2">
        <v>0.04</v>
      </c>
      <c r="AP532" s="2">
        <v>0.6</v>
      </c>
      <c r="AQ532" s="2">
        <v>6.6</v>
      </c>
      <c r="AR532" s="2">
        <v>0.35930000000000001</v>
      </c>
      <c r="AS532" s="2">
        <v>0.1</v>
      </c>
      <c r="AT532" s="2">
        <v>1.7</v>
      </c>
      <c r="AU532" s="2">
        <v>5.9</v>
      </c>
      <c r="AV532" s="2">
        <v>1.8253999999999999</v>
      </c>
      <c r="AW532" s="2">
        <v>1.31</v>
      </c>
      <c r="AX532" s="2">
        <v>3.6</v>
      </c>
      <c r="AY532" s="2">
        <v>36.799999999999997</v>
      </c>
      <c r="AZ532" s="2">
        <v>30.7882</v>
      </c>
      <c r="BA532" s="2">
        <v>1.99</v>
      </c>
      <c r="BB532" s="2">
        <v>7.5</v>
      </c>
      <c r="BC532" s="2">
        <v>26.7</v>
      </c>
      <c r="BD532" s="2">
        <v>62.407200000000003</v>
      </c>
      <c r="BE532" s="4"/>
      <c r="BF532" s="4"/>
    </row>
    <row r="533" spans="1:58" x14ac:dyDescent="0.2">
      <c r="A533" s="29">
        <v>532</v>
      </c>
      <c r="B533" s="7" t="s">
        <v>96</v>
      </c>
      <c r="C533" s="3">
        <v>39941</v>
      </c>
      <c r="D533" s="4" t="s">
        <v>28</v>
      </c>
      <c r="E533" s="4" t="s">
        <v>168</v>
      </c>
      <c r="F533" s="5" t="s">
        <v>192</v>
      </c>
      <c r="G533" s="6">
        <v>0.91666666666666663</v>
      </c>
      <c r="H533" s="6">
        <v>1.8055555555555557E-2</v>
      </c>
      <c r="I533" s="85">
        <f t="shared" si="8"/>
        <v>146.00000000000006</v>
      </c>
      <c r="J533" s="86">
        <f>I533*Segmentos!$D$7*(AH533%)*IF(ISNUMBER(AI533),AI533%,0)</f>
        <v>614309.60000000033</v>
      </c>
      <c r="K533" s="86">
        <f>I533*Segmentos!$D$7*(AL533%)*IF(ISNUMBER(AM533),AM533%,0)</f>
        <v>998289.60000000044</v>
      </c>
      <c r="L533" s="4" t="s">
        <v>257</v>
      </c>
      <c r="M533" s="2">
        <v>1.4</v>
      </c>
      <c r="N533" s="2">
        <v>7.2</v>
      </c>
      <c r="O533" s="2">
        <v>19.3</v>
      </c>
      <c r="P533" s="2">
        <v>90.954400000000007</v>
      </c>
      <c r="Q533" s="2">
        <v>0.6</v>
      </c>
      <c r="R533" s="2">
        <v>3.6</v>
      </c>
      <c r="S533" s="2">
        <v>16.5</v>
      </c>
      <c r="T533" s="2">
        <v>6.5148000000000001</v>
      </c>
      <c r="U533" s="2">
        <v>1.26</v>
      </c>
      <c r="V533" s="2">
        <v>5.7</v>
      </c>
      <c r="W533" s="2">
        <v>22</v>
      </c>
      <c r="X533" s="2">
        <v>17.2285</v>
      </c>
      <c r="Y533" s="2">
        <v>2.2400000000000002</v>
      </c>
      <c r="Z533" s="2">
        <v>9.4</v>
      </c>
      <c r="AA533" s="2">
        <v>23.9</v>
      </c>
      <c r="AB533" s="2">
        <v>43.122999999999998</v>
      </c>
      <c r="AC533" s="2">
        <v>1.1299999999999999</v>
      </c>
      <c r="AD533" s="2">
        <v>8.1</v>
      </c>
      <c r="AE533" s="2">
        <v>14</v>
      </c>
      <c r="AF533" s="2">
        <v>24.088000000000001</v>
      </c>
      <c r="AG533" s="2">
        <v>1.05</v>
      </c>
      <c r="AH533" s="22">
        <v>6.7</v>
      </c>
      <c r="AI533" s="22">
        <v>15.7</v>
      </c>
      <c r="AJ533" s="22">
        <v>32.523699999999998</v>
      </c>
      <c r="AK533" s="18">
        <v>1.71</v>
      </c>
      <c r="AL533" s="18">
        <v>7.7</v>
      </c>
      <c r="AM533" s="18">
        <v>22.2</v>
      </c>
      <c r="AN533" s="2">
        <v>58.430700000000002</v>
      </c>
      <c r="AO533" s="2">
        <v>0.37</v>
      </c>
      <c r="AP533" s="2">
        <v>3</v>
      </c>
      <c r="AQ533" s="2">
        <v>12.2</v>
      </c>
      <c r="AR533" s="2">
        <v>2.6400999999999999</v>
      </c>
      <c r="AS533" s="2">
        <v>0.99</v>
      </c>
      <c r="AT533" s="2">
        <v>4.2</v>
      </c>
      <c r="AU533" s="2">
        <v>23.4</v>
      </c>
      <c r="AV533" s="2">
        <v>14.164899999999999</v>
      </c>
      <c r="AW533" s="2">
        <v>1.76</v>
      </c>
      <c r="AX533" s="2">
        <v>7.2</v>
      </c>
      <c r="AY533" s="2">
        <v>24.5</v>
      </c>
      <c r="AZ533" s="2">
        <v>32.905799999999999</v>
      </c>
      <c r="BA533" s="2">
        <v>1.65</v>
      </c>
      <c r="BB533" s="2">
        <v>10.199999999999999</v>
      </c>
      <c r="BC533" s="2">
        <v>16.3</v>
      </c>
      <c r="BD533" s="2">
        <v>41.243600000000001</v>
      </c>
      <c r="BE533" s="4"/>
      <c r="BF533" s="4"/>
    </row>
    <row r="534" spans="1:58" x14ac:dyDescent="0.2">
      <c r="A534" s="29">
        <v>533</v>
      </c>
      <c r="B534" s="7" t="s">
        <v>30</v>
      </c>
      <c r="C534" s="3">
        <v>39941</v>
      </c>
      <c r="D534" s="4" t="s">
        <v>28</v>
      </c>
      <c r="E534" s="4" t="s">
        <v>163</v>
      </c>
      <c r="F534" s="5" t="s">
        <v>192</v>
      </c>
      <c r="G534" s="6">
        <v>0.87569444444444444</v>
      </c>
      <c r="H534" s="6">
        <v>0.91180555555555554</v>
      </c>
      <c r="I534" s="85">
        <f t="shared" si="8"/>
        <v>51.999999999999972</v>
      </c>
      <c r="J534" s="86">
        <f>I534*Segmentos!$D$7*(AH534%)*IF(ISNUMBER(AI534),AI534%,0)</f>
        <v>112319.99999999996</v>
      </c>
      <c r="K534" s="86">
        <f>I534*Segmentos!$D$7*(AL534%)*IF(ISNUMBER(AM534),AM534%,0)</f>
        <v>265823.99999999983</v>
      </c>
      <c r="L534" s="4"/>
      <c r="M534" s="2">
        <v>0.93</v>
      </c>
      <c r="N534" s="2">
        <v>2.7</v>
      </c>
      <c r="O534" s="2">
        <v>34.200000000000003</v>
      </c>
      <c r="P534" s="2">
        <v>93.563999999999993</v>
      </c>
      <c r="Q534" s="2">
        <v>0.06</v>
      </c>
      <c r="R534" s="2">
        <v>0.5</v>
      </c>
      <c r="S534" s="2">
        <v>12.9</v>
      </c>
      <c r="T534" s="2">
        <v>1.0689</v>
      </c>
      <c r="U534" s="2">
        <v>1.1100000000000001</v>
      </c>
      <c r="V534" s="2">
        <v>1.6</v>
      </c>
      <c r="W534" s="2">
        <v>67.900000000000006</v>
      </c>
      <c r="X534" s="2">
        <v>23.467099999999999</v>
      </c>
      <c r="Y534" s="2">
        <v>0.56000000000000005</v>
      </c>
      <c r="Z534" s="2">
        <v>2.7</v>
      </c>
      <c r="AA534" s="2">
        <v>21.1</v>
      </c>
      <c r="AB534" s="2">
        <v>16.662800000000001</v>
      </c>
      <c r="AC534" s="2">
        <v>1.59</v>
      </c>
      <c r="AD534" s="2">
        <v>4.5999999999999996</v>
      </c>
      <c r="AE534" s="2">
        <v>34.5</v>
      </c>
      <c r="AF534" s="2">
        <v>52.365299999999998</v>
      </c>
      <c r="AG534" s="2">
        <v>0.54</v>
      </c>
      <c r="AH534" s="22">
        <v>2.4</v>
      </c>
      <c r="AI534" s="22">
        <v>22.5</v>
      </c>
      <c r="AJ534" s="22">
        <v>25.771599999999999</v>
      </c>
      <c r="AK534" s="18">
        <v>1.28</v>
      </c>
      <c r="AL534" s="18">
        <v>3</v>
      </c>
      <c r="AM534" s="18">
        <v>42.6</v>
      </c>
      <c r="AN534" s="2">
        <v>67.792500000000004</v>
      </c>
      <c r="AO534" s="2">
        <v>0.52</v>
      </c>
      <c r="AP534" s="2">
        <v>1.4</v>
      </c>
      <c r="AQ534" s="2">
        <v>37.299999999999997</v>
      </c>
      <c r="AR534" s="2">
        <v>5.7637999999999998</v>
      </c>
      <c r="AS534" s="2">
        <v>0.82</v>
      </c>
      <c r="AT534" s="2">
        <v>2.6</v>
      </c>
      <c r="AU534" s="2">
        <v>31.5</v>
      </c>
      <c r="AV534" s="2">
        <v>18.1374</v>
      </c>
      <c r="AW534" s="2">
        <v>0.7</v>
      </c>
      <c r="AX534" s="2">
        <v>0.9</v>
      </c>
      <c r="AY534" s="2">
        <v>79.5</v>
      </c>
      <c r="AZ534" s="2">
        <v>20.184000000000001</v>
      </c>
      <c r="BA534" s="2">
        <v>1.28</v>
      </c>
      <c r="BB534" s="2">
        <v>4.5</v>
      </c>
      <c r="BC534" s="2">
        <v>28.2</v>
      </c>
      <c r="BD534" s="2">
        <v>49.4788</v>
      </c>
      <c r="BE534" s="4"/>
      <c r="BF534" s="4"/>
    </row>
    <row r="535" spans="1:58" x14ac:dyDescent="0.2">
      <c r="A535" s="29">
        <v>534</v>
      </c>
      <c r="B535" s="7" t="s">
        <v>11</v>
      </c>
      <c r="C535" s="3">
        <v>39941</v>
      </c>
      <c r="D535" s="4" t="s">
        <v>0</v>
      </c>
      <c r="E535" s="4" t="s">
        <v>166</v>
      </c>
      <c r="F535" s="5" t="s">
        <v>192</v>
      </c>
      <c r="G535" s="6">
        <v>0.9243055555555556</v>
      </c>
      <c r="H535" s="6">
        <v>0.92638888888888893</v>
      </c>
      <c r="I535" s="85">
        <f t="shared" si="8"/>
        <v>2.9999999999999893</v>
      </c>
      <c r="J535" s="86">
        <f>I535*Segmentos!$D$7*(AH535%)*IF(ISNUMBER(AI535),AI535%,0)</f>
        <v>51355.199999999822</v>
      </c>
      <c r="K535" s="86">
        <f>I535*Segmentos!$D$7*(AL535%)*IF(ISNUMBER(AM535),AM535%,0)</f>
        <v>68061.599999999773</v>
      </c>
      <c r="L535" s="4"/>
      <c r="M535" s="2">
        <v>5.01</v>
      </c>
      <c r="N535" s="2">
        <v>6.1</v>
      </c>
      <c r="O535" s="2">
        <v>82.2</v>
      </c>
      <c r="P535" s="2">
        <v>85.238100000000003</v>
      </c>
      <c r="Q535" s="2">
        <v>1.07</v>
      </c>
      <c r="R535" s="2">
        <v>1.4</v>
      </c>
      <c r="S535" s="2">
        <v>75.2</v>
      </c>
      <c r="T535" s="2">
        <v>3.0381</v>
      </c>
      <c r="U535" s="2">
        <v>5.0199999999999996</v>
      </c>
      <c r="V535" s="2">
        <v>5.7</v>
      </c>
      <c r="W535" s="2">
        <v>88</v>
      </c>
      <c r="X535" s="2">
        <v>17.920999999999999</v>
      </c>
      <c r="Y535" s="2">
        <v>4.43</v>
      </c>
      <c r="Z535" s="2">
        <v>5.5</v>
      </c>
      <c r="AA535" s="2">
        <v>80</v>
      </c>
      <c r="AB535" s="2">
        <v>22.2668</v>
      </c>
      <c r="AC535" s="2">
        <v>7.52</v>
      </c>
      <c r="AD535" s="2">
        <v>9.1999999999999993</v>
      </c>
      <c r="AE535" s="2">
        <v>81.7</v>
      </c>
      <c r="AF535" s="2">
        <v>42.0122</v>
      </c>
      <c r="AG535" s="2">
        <v>4.25</v>
      </c>
      <c r="AH535" s="22">
        <v>5.2</v>
      </c>
      <c r="AI535" s="22">
        <v>82.3</v>
      </c>
      <c r="AJ535" s="22">
        <v>34.342799999999997</v>
      </c>
      <c r="AK535" s="18">
        <v>5.69</v>
      </c>
      <c r="AL535" s="18">
        <v>6.9</v>
      </c>
      <c r="AM535" s="18">
        <v>82.2</v>
      </c>
      <c r="AN535" s="2">
        <v>50.895299999999999</v>
      </c>
      <c r="AO535" s="2">
        <v>3.7</v>
      </c>
      <c r="AP535" s="2">
        <v>3.7</v>
      </c>
      <c r="AQ535" s="2">
        <v>98.8</v>
      </c>
      <c r="AR535" s="2">
        <v>6.8871000000000002</v>
      </c>
      <c r="AS535" s="2">
        <v>3.89</v>
      </c>
      <c r="AT535" s="2">
        <v>5.3</v>
      </c>
      <c r="AU535" s="2">
        <v>72.900000000000006</v>
      </c>
      <c r="AV535" s="2">
        <v>14.5982</v>
      </c>
      <c r="AW535" s="2">
        <v>4.1900000000000004</v>
      </c>
      <c r="AX535" s="2">
        <v>5.6</v>
      </c>
      <c r="AY535" s="2">
        <v>75.099999999999994</v>
      </c>
      <c r="AZ535" s="2">
        <v>20.491700000000002</v>
      </c>
      <c r="BA535" s="2">
        <v>6.64</v>
      </c>
      <c r="BB535" s="2">
        <v>7.6</v>
      </c>
      <c r="BC535" s="2">
        <v>87.7</v>
      </c>
      <c r="BD535" s="2">
        <v>43.261099999999999</v>
      </c>
      <c r="BE535" s="4"/>
      <c r="BF535" s="4"/>
    </row>
    <row r="536" spans="1:58" x14ac:dyDescent="0.2">
      <c r="A536" s="29">
        <v>535</v>
      </c>
      <c r="B536" s="7" t="s">
        <v>11</v>
      </c>
      <c r="C536" s="3">
        <v>39941</v>
      </c>
      <c r="D536" s="4" t="s">
        <v>8</v>
      </c>
      <c r="E536" s="4" t="s">
        <v>166</v>
      </c>
      <c r="F536" s="5" t="s">
        <v>192</v>
      </c>
      <c r="G536" s="6">
        <v>0.90972222222222221</v>
      </c>
      <c r="H536" s="6">
        <v>0.91111111111111109</v>
      </c>
      <c r="I536" s="85">
        <f t="shared" si="8"/>
        <v>1.9999999999999929</v>
      </c>
      <c r="J536" s="86">
        <f>I536*Segmentos!$D$7*(AH536%)*IF(ISNUMBER(AI536),AI536%,0)</f>
        <v>24129.599999999919</v>
      </c>
      <c r="K536" s="86">
        <f>I536*Segmentos!$D$7*(AL536%)*IF(ISNUMBER(AM536),AM536%,0)</f>
        <v>28031.999999999898</v>
      </c>
      <c r="L536" s="4"/>
      <c r="M536" s="2">
        <v>3.28</v>
      </c>
      <c r="N536" s="2">
        <v>3.7</v>
      </c>
      <c r="O536" s="2">
        <v>89.2</v>
      </c>
      <c r="P536" s="2">
        <v>83.700999999999993</v>
      </c>
      <c r="Q536" s="2">
        <v>0.92</v>
      </c>
      <c r="R536" s="2">
        <v>0.9</v>
      </c>
      <c r="S536" s="2">
        <v>100</v>
      </c>
      <c r="T536" s="2">
        <v>3.9236</v>
      </c>
      <c r="U536" s="2">
        <v>2.81</v>
      </c>
      <c r="V536" s="2">
        <v>2.9</v>
      </c>
      <c r="W536" s="2">
        <v>96</v>
      </c>
      <c r="X536" s="2">
        <v>14.991099999999999</v>
      </c>
      <c r="Y536" s="2">
        <v>3.52</v>
      </c>
      <c r="Z536" s="2">
        <v>4.3</v>
      </c>
      <c r="AA536" s="2">
        <v>81.099999999999994</v>
      </c>
      <c r="AB536" s="2">
        <v>26.490500000000001</v>
      </c>
      <c r="AC536" s="2">
        <v>4.58</v>
      </c>
      <c r="AD536" s="2">
        <v>5</v>
      </c>
      <c r="AE536" s="2">
        <v>92</v>
      </c>
      <c r="AF536" s="2">
        <v>38.2958</v>
      </c>
      <c r="AG536" s="2">
        <v>3.05</v>
      </c>
      <c r="AH536" s="22">
        <v>3.3</v>
      </c>
      <c r="AI536" s="22">
        <v>91.4</v>
      </c>
      <c r="AJ536" s="22">
        <v>36.8386</v>
      </c>
      <c r="AK536" s="18">
        <v>3.5</v>
      </c>
      <c r="AL536" s="18">
        <v>4</v>
      </c>
      <c r="AM536" s="18">
        <v>87.6</v>
      </c>
      <c r="AN536" s="2">
        <v>46.862400000000001</v>
      </c>
      <c r="AO536" s="2">
        <v>0.39</v>
      </c>
      <c r="AP536" s="2">
        <v>0.4</v>
      </c>
      <c r="AQ536" s="2">
        <v>100</v>
      </c>
      <c r="AR536" s="2">
        <v>1.0834999999999999</v>
      </c>
      <c r="AS536" s="2">
        <v>3.39</v>
      </c>
      <c r="AT536" s="2">
        <v>3.7</v>
      </c>
      <c r="AU536" s="2">
        <v>90.5</v>
      </c>
      <c r="AV536" s="2">
        <v>19.0185</v>
      </c>
      <c r="AW536" s="2">
        <v>3.55</v>
      </c>
      <c r="AX536" s="2">
        <v>4</v>
      </c>
      <c r="AY536" s="2">
        <v>88.5</v>
      </c>
      <c r="AZ536" s="2">
        <v>26.037099999999999</v>
      </c>
      <c r="BA536" s="2">
        <v>3.85</v>
      </c>
      <c r="BB536" s="2">
        <v>4.3</v>
      </c>
      <c r="BC536" s="2">
        <v>88.9</v>
      </c>
      <c r="BD536" s="2">
        <v>37.561900000000001</v>
      </c>
      <c r="BE536" s="4"/>
      <c r="BF536" s="4"/>
    </row>
    <row r="537" spans="1:58" x14ac:dyDescent="0.2">
      <c r="A537" s="29">
        <v>536</v>
      </c>
      <c r="B537" s="7" t="s">
        <v>6</v>
      </c>
      <c r="C537" s="3">
        <v>39941</v>
      </c>
      <c r="D537" s="4" t="s">
        <v>3</v>
      </c>
      <c r="E537" s="4" t="s">
        <v>166</v>
      </c>
      <c r="F537" s="5" t="s">
        <v>192</v>
      </c>
      <c r="G537" s="6">
        <v>0.90902777777777777</v>
      </c>
      <c r="H537" s="6">
        <v>0.90972222222222221</v>
      </c>
      <c r="I537" s="85">
        <f t="shared" si="8"/>
        <v>0.99999999999999645</v>
      </c>
      <c r="J537" s="86">
        <f>I537*Segmentos!$D$7*(AH537%)*IF(ISNUMBER(AI537),AI537%,0)</f>
        <v>29999.999999999894</v>
      </c>
      <c r="K537" s="86">
        <f>I537*Segmentos!$D$7*(AL537%)*IF(ISNUMBER(AM537),AM537%,0)</f>
        <v>25599.999999999913</v>
      </c>
      <c r="L537" s="4"/>
      <c r="M537" s="2">
        <v>6.93</v>
      </c>
      <c r="N537" s="2">
        <v>6.9</v>
      </c>
      <c r="O537" s="2">
        <v>100</v>
      </c>
      <c r="P537" s="2">
        <v>85.206999999999994</v>
      </c>
      <c r="Q537" s="2">
        <v>3.24</v>
      </c>
      <c r="R537" s="2">
        <v>3.2</v>
      </c>
      <c r="S537" s="2">
        <v>100</v>
      </c>
      <c r="T537" s="2">
        <v>6.6398999999999999</v>
      </c>
      <c r="U537" s="2">
        <v>5.71</v>
      </c>
      <c r="V537" s="2">
        <v>5.7</v>
      </c>
      <c r="W537" s="2">
        <v>100</v>
      </c>
      <c r="X537" s="2">
        <v>14.721500000000001</v>
      </c>
      <c r="Y537" s="2">
        <v>7.79</v>
      </c>
      <c r="Z537" s="2">
        <v>7.8</v>
      </c>
      <c r="AA537" s="2">
        <v>100</v>
      </c>
      <c r="AB537" s="2">
        <v>28.2774</v>
      </c>
      <c r="AC537" s="2">
        <v>8.81</v>
      </c>
      <c r="AD537" s="2">
        <v>8.8000000000000007</v>
      </c>
      <c r="AE537" s="2">
        <v>100</v>
      </c>
      <c r="AF537" s="2">
        <v>35.568300000000001</v>
      </c>
      <c r="AG537" s="2">
        <v>7.52</v>
      </c>
      <c r="AH537" s="22">
        <v>7.5</v>
      </c>
      <c r="AI537" s="22">
        <v>100</v>
      </c>
      <c r="AJ537" s="22">
        <v>43.836799999999997</v>
      </c>
      <c r="AK537" s="18">
        <v>6.4</v>
      </c>
      <c r="AL537" s="18">
        <v>6.4</v>
      </c>
      <c r="AM537" s="18">
        <v>100</v>
      </c>
      <c r="AN537" s="2">
        <v>41.370199999999997</v>
      </c>
      <c r="AO537" s="2">
        <v>2.34</v>
      </c>
      <c r="AP537" s="2">
        <v>2.2999999999999998</v>
      </c>
      <c r="AQ537" s="2">
        <v>100</v>
      </c>
      <c r="AR537" s="2">
        <v>3.1465000000000001</v>
      </c>
      <c r="AS537" s="2">
        <v>5.9</v>
      </c>
      <c r="AT537" s="2">
        <v>5.9</v>
      </c>
      <c r="AU537" s="2">
        <v>100</v>
      </c>
      <c r="AV537" s="2">
        <v>15.987</v>
      </c>
      <c r="AW537" s="2">
        <v>5.41</v>
      </c>
      <c r="AX537" s="2">
        <v>5.4</v>
      </c>
      <c r="AY537" s="2">
        <v>100</v>
      </c>
      <c r="AZ537" s="2">
        <v>19.1264</v>
      </c>
      <c r="BA537" s="2">
        <v>9.9700000000000006</v>
      </c>
      <c r="BB537" s="2">
        <v>10</v>
      </c>
      <c r="BC537" s="2">
        <v>100</v>
      </c>
      <c r="BD537" s="2">
        <v>46.947200000000002</v>
      </c>
      <c r="BE537" s="4"/>
      <c r="BF537" s="4"/>
    </row>
    <row r="538" spans="1:58" x14ac:dyDescent="0.2">
      <c r="A538" s="29">
        <v>537</v>
      </c>
      <c r="B538" s="7" t="s">
        <v>31</v>
      </c>
      <c r="C538" s="3">
        <v>39941</v>
      </c>
      <c r="D538" s="4" t="s">
        <v>28</v>
      </c>
      <c r="E538" s="4" t="s">
        <v>166</v>
      </c>
      <c r="F538" s="5" t="s">
        <v>192</v>
      </c>
      <c r="G538" s="6">
        <v>0.91180555555555554</v>
      </c>
      <c r="H538" s="6">
        <v>0.9145833333333333</v>
      </c>
      <c r="I538" s="85">
        <f t="shared" si="8"/>
        <v>3.9999999999999858</v>
      </c>
      <c r="J538" s="86">
        <f>I538*Segmentos!$D$7*(AH538%)*IF(ISNUMBER(AI538),AI538%,0)</f>
        <v>6015.9999999999791</v>
      </c>
      <c r="K538" s="86">
        <f>I538*Segmentos!$D$7*(AL538%)*IF(ISNUMBER(AM538),AM538%,0)</f>
        <v>23654.399999999918</v>
      </c>
      <c r="L538" s="4"/>
      <c r="M538" s="2">
        <v>0.98</v>
      </c>
      <c r="N538" s="2">
        <v>1.8</v>
      </c>
      <c r="O538" s="2">
        <v>55</v>
      </c>
      <c r="P538" s="2">
        <v>94.878500000000003</v>
      </c>
      <c r="Q538" s="2">
        <v>0.06</v>
      </c>
      <c r="R538" s="2">
        <v>0.1</v>
      </c>
      <c r="S538" s="2">
        <v>100</v>
      </c>
      <c r="T538" s="2">
        <v>0.89639999999999997</v>
      </c>
      <c r="U538" s="2">
        <v>0.97</v>
      </c>
      <c r="V538" s="2">
        <v>1.4</v>
      </c>
      <c r="W538" s="2">
        <v>67.400000000000006</v>
      </c>
      <c r="X538" s="2">
        <v>19.811299999999999</v>
      </c>
      <c r="Y538" s="2">
        <v>0.55000000000000004</v>
      </c>
      <c r="Z538" s="2">
        <v>1.7</v>
      </c>
      <c r="AA538" s="2">
        <v>33.200000000000003</v>
      </c>
      <c r="AB538" s="2">
        <v>15.801299999999999</v>
      </c>
      <c r="AC538" s="2">
        <v>1.83</v>
      </c>
      <c r="AD538" s="2">
        <v>3</v>
      </c>
      <c r="AE538" s="2">
        <v>61.8</v>
      </c>
      <c r="AF538" s="2">
        <v>58.369500000000002</v>
      </c>
      <c r="AG538" s="2">
        <v>0.39</v>
      </c>
      <c r="AH538" s="22">
        <v>1</v>
      </c>
      <c r="AI538" s="22">
        <v>37.6</v>
      </c>
      <c r="AJ538" s="22">
        <v>17.776800000000001</v>
      </c>
      <c r="AK538" s="18">
        <v>1.51</v>
      </c>
      <c r="AL538" s="18">
        <v>2.4</v>
      </c>
      <c r="AM538" s="18">
        <v>61.6</v>
      </c>
      <c r="AN538" s="2">
        <v>77.101699999999994</v>
      </c>
      <c r="AO538" s="2">
        <v>0.52</v>
      </c>
      <c r="AP538" s="2">
        <v>1.3</v>
      </c>
      <c r="AQ538" s="2">
        <v>39.5</v>
      </c>
      <c r="AR538" s="2">
        <v>5.5345000000000004</v>
      </c>
      <c r="AS538" s="2">
        <v>0.43</v>
      </c>
      <c r="AT538" s="2">
        <v>1.3</v>
      </c>
      <c r="AU538" s="2">
        <v>34.1</v>
      </c>
      <c r="AV538" s="2">
        <v>9.2258999999999993</v>
      </c>
      <c r="AW538" s="2">
        <v>0.83</v>
      </c>
      <c r="AX538" s="2">
        <v>1.1000000000000001</v>
      </c>
      <c r="AY538" s="2">
        <v>75.5</v>
      </c>
      <c r="AZ538" s="2">
        <v>23.273599999999998</v>
      </c>
      <c r="BA538" s="2">
        <v>1.53</v>
      </c>
      <c r="BB538" s="2">
        <v>2.7</v>
      </c>
      <c r="BC538" s="2">
        <v>56.5</v>
      </c>
      <c r="BD538" s="2">
        <v>56.844499999999996</v>
      </c>
      <c r="BE538" s="4"/>
      <c r="BF538" s="4"/>
    </row>
    <row r="539" spans="1:58" x14ac:dyDescent="0.2">
      <c r="A539" s="29">
        <v>538</v>
      </c>
      <c r="B539" s="7" t="s">
        <v>94</v>
      </c>
      <c r="C539" s="3">
        <v>39941</v>
      </c>
      <c r="D539" s="4" t="s">
        <v>0</v>
      </c>
      <c r="E539" s="4" t="s">
        <v>174</v>
      </c>
      <c r="F539" s="5" t="s">
        <v>192</v>
      </c>
      <c r="G539" s="6">
        <v>0.92638888888888893</v>
      </c>
      <c r="H539" s="6">
        <v>5.2083333333333336E-2</v>
      </c>
      <c r="I539" s="85">
        <f t="shared" si="8"/>
        <v>180.99999999999994</v>
      </c>
      <c r="J539" s="86">
        <f>I539*Segmentos!$D$7*(AH539%)*IF(ISNUMBER(AI539),AI539%,0)</f>
        <v>2382828.7999999993</v>
      </c>
      <c r="K539" s="86">
        <f>I539*Segmentos!$D$7*(AL539%)*IF(ISNUMBER(AM539),AM539%,0)</f>
        <v>4141569.5999999978</v>
      </c>
      <c r="L539" s="4"/>
      <c r="M539" s="2">
        <v>4.5599999999999996</v>
      </c>
      <c r="N539" s="2">
        <v>22.1</v>
      </c>
      <c r="O539" s="2">
        <v>20.6</v>
      </c>
      <c r="P539" s="2">
        <v>85.249300000000005</v>
      </c>
      <c r="Q539" s="2">
        <v>2.33</v>
      </c>
      <c r="R539" s="2">
        <v>16</v>
      </c>
      <c r="S539" s="2">
        <v>14.5</v>
      </c>
      <c r="T539" s="2">
        <v>7.2698999999999998</v>
      </c>
      <c r="U539" s="2">
        <v>4.25</v>
      </c>
      <c r="V539" s="2">
        <v>23.1</v>
      </c>
      <c r="W539" s="2">
        <v>18.399999999999999</v>
      </c>
      <c r="X539" s="2">
        <v>16.634</v>
      </c>
      <c r="Y539" s="2">
        <v>3.94</v>
      </c>
      <c r="Z539" s="2">
        <v>23.3</v>
      </c>
      <c r="AA539" s="2">
        <v>16.899999999999999</v>
      </c>
      <c r="AB539" s="2">
        <v>21.715900000000001</v>
      </c>
      <c r="AC539" s="2">
        <v>6.46</v>
      </c>
      <c r="AD539" s="2">
        <v>23.5</v>
      </c>
      <c r="AE539" s="2">
        <v>27.5</v>
      </c>
      <c r="AF539" s="2">
        <v>39.6295</v>
      </c>
      <c r="AG539" s="2">
        <v>3.29</v>
      </c>
      <c r="AH539" s="22">
        <v>18.7</v>
      </c>
      <c r="AI539" s="22">
        <v>17.600000000000001</v>
      </c>
      <c r="AJ539" s="22">
        <v>29.1645</v>
      </c>
      <c r="AK539" s="18">
        <v>5.71</v>
      </c>
      <c r="AL539" s="18">
        <v>25.2</v>
      </c>
      <c r="AM539" s="18">
        <v>22.7</v>
      </c>
      <c r="AN539" s="2">
        <v>56.084800000000001</v>
      </c>
      <c r="AO539" s="2">
        <v>2.76</v>
      </c>
      <c r="AP539" s="2">
        <v>14.8</v>
      </c>
      <c r="AQ539" s="2">
        <v>18.7</v>
      </c>
      <c r="AR539" s="2">
        <v>5.6280000000000001</v>
      </c>
      <c r="AS539" s="2">
        <v>4.1100000000000003</v>
      </c>
      <c r="AT539" s="2">
        <v>18</v>
      </c>
      <c r="AU539" s="2">
        <v>22.8</v>
      </c>
      <c r="AV539" s="2">
        <v>16.922599999999999</v>
      </c>
      <c r="AW539" s="2">
        <v>4.1399999999999997</v>
      </c>
      <c r="AX539" s="2">
        <v>25.3</v>
      </c>
      <c r="AY539" s="2">
        <v>16.399999999999999</v>
      </c>
      <c r="AZ539" s="2">
        <v>22.269100000000002</v>
      </c>
      <c r="BA539" s="2">
        <v>5.65</v>
      </c>
      <c r="BB539" s="2">
        <v>24.1</v>
      </c>
      <c r="BC539" s="2">
        <v>23.4</v>
      </c>
      <c r="BD539" s="2">
        <v>40.429600000000001</v>
      </c>
      <c r="BE539" s="4"/>
      <c r="BF539" s="4"/>
    </row>
    <row r="540" spans="1:58" x14ac:dyDescent="0.2">
      <c r="A540" s="29">
        <v>539</v>
      </c>
      <c r="B540" s="7" t="s">
        <v>37</v>
      </c>
      <c r="C540" s="3">
        <v>39941</v>
      </c>
      <c r="D540" s="4" t="s">
        <v>21</v>
      </c>
      <c r="E540" s="4" t="s">
        <v>173</v>
      </c>
      <c r="F540" s="5" t="s">
        <v>192</v>
      </c>
      <c r="G540" s="6">
        <v>0.87361111111111101</v>
      </c>
      <c r="H540" s="6">
        <v>0.87430555555555556</v>
      </c>
      <c r="I540" s="85">
        <f t="shared" si="8"/>
        <v>1.0000000000001563</v>
      </c>
      <c r="J540" s="86">
        <f>I540*Segmentos!$D$7*(AH540%)*IF(ISNUMBER(AI540),AI540%,0)</f>
        <v>1600.0000000002501</v>
      </c>
      <c r="K540" s="86">
        <f>I540*Segmentos!$D$7*(AL540%)*IF(ISNUMBER(AM540),AM540%,0)</f>
        <v>6800.0000000010632</v>
      </c>
      <c r="L540" s="4"/>
      <c r="M540" s="2">
        <v>1.1000000000000001</v>
      </c>
      <c r="N540" s="2">
        <v>1.1000000000000001</v>
      </c>
      <c r="O540" s="2">
        <v>100</v>
      </c>
      <c r="P540" s="2">
        <v>100</v>
      </c>
      <c r="Q540" s="2">
        <v>0</v>
      </c>
      <c r="R540" s="2">
        <v>0</v>
      </c>
      <c r="S540" s="8" t="s">
        <v>577</v>
      </c>
      <c r="T540" s="2">
        <v>0</v>
      </c>
      <c r="U540" s="2">
        <v>1.01</v>
      </c>
      <c r="V540" s="2">
        <v>1</v>
      </c>
      <c r="W540" s="2">
        <v>100</v>
      </c>
      <c r="X540" s="2">
        <v>19.174499999999998</v>
      </c>
      <c r="Y540" s="2">
        <v>0.25</v>
      </c>
      <c r="Z540" s="2">
        <v>0.2</v>
      </c>
      <c r="AA540" s="2">
        <v>100</v>
      </c>
      <c r="AB540" s="2">
        <v>6.6067999999999998</v>
      </c>
      <c r="AC540" s="2">
        <v>2.4900000000000002</v>
      </c>
      <c r="AD540" s="2">
        <v>2.5</v>
      </c>
      <c r="AE540" s="2">
        <v>100</v>
      </c>
      <c r="AF540" s="2">
        <v>74.218800000000002</v>
      </c>
      <c r="AG540" s="2">
        <v>0.43</v>
      </c>
      <c r="AH540" s="22">
        <v>0.4</v>
      </c>
      <c r="AI540" s="22">
        <v>100</v>
      </c>
      <c r="AJ540" s="22">
        <v>18.285399999999999</v>
      </c>
      <c r="AK540" s="18">
        <v>1.71</v>
      </c>
      <c r="AL540" s="18">
        <v>1.7</v>
      </c>
      <c r="AM540" s="18">
        <v>100</v>
      </c>
      <c r="AN540" s="2">
        <v>81.714600000000004</v>
      </c>
      <c r="AO540" s="2">
        <v>0.09</v>
      </c>
      <c r="AP540" s="2">
        <v>0.1</v>
      </c>
      <c r="AQ540" s="2">
        <v>100</v>
      </c>
      <c r="AR540" s="2">
        <v>0.87470000000000003</v>
      </c>
      <c r="AS540" s="2">
        <v>1.07</v>
      </c>
      <c r="AT540" s="2">
        <v>1.1000000000000001</v>
      </c>
      <c r="AU540" s="2">
        <v>100</v>
      </c>
      <c r="AV540" s="2">
        <v>21.397099999999998</v>
      </c>
      <c r="AW540" s="2">
        <v>1.58</v>
      </c>
      <c r="AX540" s="2">
        <v>1.6</v>
      </c>
      <c r="AY540" s="2">
        <v>100</v>
      </c>
      <c r="AZ540" s="2">
        <v>41.189</v>
      </c>
      <c r="BA540" s="2">
        <v>1.05</v>
      </c>
      <c r="BB540" s="2">
        <v>1.1000000000000001</v>
      </c>
      <c r="BC540" s="2">
        <v>100</v>
      </c>
      <c r="BD540" s="2">
        <v>36.539200000000001</v>
      </c>
      <c r="BE540" s="4"/>
      <c r="BF540" s="4"/>
    </row>
    <row r="541" spans="1:58" x14ac:dyDescent="0.2">
      <c r="A541" s="29">
        <v>540</v>
      </c>
      <c r="B541" s="7" t="s">
        <v>50</v>
      </c>
      <c r="C541" s="3">
        <v>39941</v>
      </c>
      <c r="D541" s="4" t="s">
        <v>13</v>
      </c>
      <c r="E541" s="4" t="s">
        <v>165</v>
      </c>
      <c r="F541" s="5" t="s">
        <v>192</v>
      </c>
      <c r="G541" s="6">
        <v>0.91805555555555562</v>
      </c>
      <c r="H541" s="6">
        <v>0.98611111111111116</v>
      </c>
      <c r="I541" s="85">
        <f t="shared" si="8"/>
        <v>97.999999999999972</v>
      </c>
      <c r="J541" s="86">
        <f>I541*Segmentos!$D$7*(AH541%)*IF(ISNUMBER(AI541),AI541%,0)</f>
        <v>1505279.9999999993</v>
      </c>
      <c r="K541" s="86">
        <f>I541*Segmentos!$D$7*(AL541%)*IF(ISNUMBER(AM541),AM541%,0)</f>
        <v>2153412.7999999989</v>
      </c>
      <c r="L541" s="4"/>
      <c r="M541" s="2">
        <v>4.72</v>
      </c>
      <c r="N541" s="2">
        <v>19.100000000000001</v>
      </c>
      <c r="O541" s="2">
        <v>24.7</v>
      </c>
      <c r="P541" s="2">
        <v>72.805599999999998</v>
      </c>
      <c r="Q541" s="2">
        <v>1.84</v>
      </c>
      <c r="R541" s="2">
        <v>10.6</v>
      </c>
      <c r="S541" s="2">
        <v>17.3</v>
      </c>
      <c r="T541" s="2">
        <v>4.7363999999999997</v>
      </c>
      <c r="U541" s="2">
        <v>5.25</v>
      </c>
      <c r="V541" s="2">
        <v>16.399999999999999</v>
      </c>
      <c r="W541" s="2">
        <v>32.1</v>
      </c>
      <c r="X541" s="2">
        <v>16.974399999999999</v>
      </c>
      <c r="Y541" s="2">
        <v>4.97</v>
      </c>
      <c r="Z541" s="2">
        <v>21.2</v>
      </c>
      <c r="AA541" s="2">
        <v>23.4</v>
      </c>
      <c r="AB541" s="2">
        <v>22.617799999999999</v>
      </c>
      <c r="AC541" s="2">
        <v>5.63</v>
      </c>
      <c r="AD541" s="2">
        <v>23.2</v>
      </c>
      <c r="AE541" s="2">
        <v>24.2</v>
      </c>
      <c r="AF541" s="2">
        <v>28.477</v>
      </c>
      <c r="AG541" s="2">
        <v>3.85</v>
      </c>
      <c r="AH541" s="22">
        <v>15</v>
      </c>
      <c r="AI541" s="22">
        <v>25.6</v>
      </c>
      <c r="AJ541" s="22">
        <v>28.174900000000001</v>
      </c>
      <c r="AK541" s="18">
        <v>5.51</v>
      </c>
      <c r="AL541" s="18">
        <v>22.7</v>
      </c>
      <c r="AM541" s="18">
        <v>24.2</v>
      </c>
      <c r="AN541" s="2">
        <v>44.630699999999997</v>
      </c>
      <c r="AO541" s="2">
        <v>4.1100000000000003</v>
      </c>
      <c r="AP541" s="2">
        <v>15.4</v>
      </c>
      <c r="AQ541" s="2">
        <v>26.7</v>
      </c>
      <c r="AR541" s="2">
        <v>6.9179000000000004</v>
      </c>
      <c r="AS541" s="2">
        <v>3.18</v>
      </c>
      <c r="AT541" s="2">
        <v>12.1</v>
      </c>
      <c r="AU541" s="2">
        <v>26.3</v>
      </c>
      <c r="AV541" s="2">
        <v>10.791</v>
      </c>
      <c r="AW541" s="2">
        <v>5.55</v>
      </c>
      <c r="AX541" s="2">
        <v>22</v>
      </c>
      <c r="AY541" s="2">
        <v>25.3</v>
      </c>
      <c r="AZ541" s="2">
        <v>24.6111</v>
      </c>
      <c r="BA541" s="2">
        <v>5.17</v>
      </c>
      <c r="BB541" s="2">
        <v>22</v>
      </c>
      <c r="BC541" s="2">
        <v>23.5</v>
      </c>
      <c r="BD541" s="2">
        <v>30.485499999999998</v>
      </c>
      <c r="BE541" s="4"/>
      <c r="BF541" s="4"/>
    </row>
    <row r="542" spans="1:58" x14ac:dyDescent="0.2">
      <c r="A542" s="29">
        <v>541</v>
      </c>
      <c r="B542" s="7" t="s">
        <v>86</v>
      </c>
      <c r="C542" s="3">
        <v>39941</v>
      </c>
      <c r="D542" s="4" t="s">
        <v>17</v>
      </c>
      <c r="E542" s="4" t="s">
        <v>169</v>
      </c>
      <c r="F542" s="5" t="s">
        <v>192</v>
      </c>
      <c r="G542" s="6">
        <v>0.9145833333333333</v>
      </c>
      <c r="H542" s="6">
        <v>0.95833333333333337</v>
      </c>
      <c r="I542" s="85">
        <f t="shared" si="8"/>
        <v>63.000000000000099</v>
      </c>
      <c r="J542" s="86">
        <f>I542*Segmentos!$D$7*(AH542%)*IF(ISNUMBER(AI542),AI542%,0)</f>
        <v>60076.80000000009</v>
      </c>
      <c r="K542" s="86">
        <f>I542*Segmentos!$D$7*(AL542%)*IF(ISNUMBER(AM542),AM542%,0)</f>
        <v>104504.40000000018</v>
      </c>
      <c r="L542" s="4"/>
      <c r="M542" s="2">
        <v>0.33</v>
      </c>
      <c r="N542" s="2">
        <v>1.4</v>
      </c>
      <c r="O542" s="2">
        <v>23.1</v>
      </c>
      <c r="P542" s="2">
        <v>80.053200000000004</v>
      </c>
      <c r="Q542" s="2">
        <v>0</v>
      </c>
      <c r="R542" s="2">
        <v>0</v>
      </c>
      <c r="S542" s="8" t="s">
        <v>577</v>
      </c>
      <c r="T542" s="2">
        <v>0</v>
      </c>
      <c r="U542" s="2">
        <v>0.02</v>
      </c>
      <c r="V542" s="2">
        <v>1</v>
      </c>
      <c r="W542" s="2">
        <v>2</v>
      </c>
      <c r="X542" s="2">
        <v>0.98819999999999997</v>
      </c>
      <c r="Y542" s="2">
        <v>0.03</v>
      </c>
      <c r="Z542" s="2">
        <v>1.2</v>
      </c>
      <c r="AA542" s="2">
        <v>2.4</v>
      </c>
      <c r="AB542" s="2">
        <v>2.1200999999999999</v>
      </c>
      <c r="AC542" s="2">
        <v>0.96</v>
      </c>
      <c r="AD542" s="2">
        <v>2.6</v>
      </c>
      <c r="AE542" s="2">
        <v>37.200000000000003</v>
      </c>
      <c r="AF542" s="2">
        <v>76.944900000000004</v>
      </c>
      <c r="AG542" s="2">
        <v>0.23</v>
      </c>
      <c r="AH542" s="22">
        <v>1.6</v>
      </c>
      <c r="AI542" s="22">
        <v>14.9</v>
      </c>
      <c r="AJ542" s="22">
        <v>26.723199999999999</v>
      </c>
      <c r="AK542" s="18">
        <v>0.42</v>
      </c>
      <c r="AL542" s="18">
        <v>1.3</v>
      </c>
      <c r="AM542" s="18">
        <v>31.9</v>
      </c>
      <c r="AN542" s="2">
        <v>53.33</v>
      </c>
      <c r="AO542" s="2">
        <v>0.04</v>
      </c>
      <c r="AP542" s="2">
        <v>0.5</v>
      </c>
      <c r="AQ542" s="2">
        <v>8.1999999999999993</v>
      </c>
      <c r="AR542" s="2">
        <v>1.0995999999999999</v>
      </c>
      <c r="AS542" s="2">
        <v>0.01</v>
      </c>
      <c r="AT542" s="2">
        <v>0.6</v>
      </c>
      <c r="AU542" s="2">
        <v>1.6</v>
      </c>
      <c r="AV542" s="2">
        <v>0.47339999999999999</v>
      </c>
      <c r="AW542" s="2">
        <v>0.25</v>
      </c>
      <c r="AX542" s="2">
        <v>1.2</v>
      </c>
      <c r="AY542" s="2">
        <v>20.7</v>
      </c>
      <c r="AZ542" s="2">
        <v>17.6691</v>
      </c>
      <c r="BA542" s="2">
        <v>0.65</v>
      </c>
      <c r="BB542" s="2">
        <v>2.2999999999999998</v>
      </c>
      <c r="BC542" s="2">
        <v>27.8</v>
      </c>
      <c r="BD542" s="2">
        <v>60.811100000000003</v>
      </c>
      <c r="BE542" s="4"/>
      <c r="BF542" s="4"/>
    </row>
    <row r="543" spans="1:58" x14ac:dyDescent="0.2">
      <c r="A543" s="29">
        <v>542</v>
      </c>
      <c r="B543" s="7" t="s">
        <v>14</v>
      </c>
      <c r="C543" s="3">
        <v>39941</v>
      </c>
      <c r="D543" s="4" t="s">
        <v>13</v>
      </c>
      <c r="E543" s="4" t="s">
        <v>163</v>
      </c>
      <c r="F543" s="5" t="s">
        <v>192</v>
      </c>
      <c r="G543" s="6">
        <v>0.84652777777777777</v>
      </c>
      <c r="H543" s="6">
        <v>0.875</v>
      </c>
      <c r="I543" s="85">
        <f t="shared" si="8"/>
        <v>41.000000000000014</v>
      </c>
      <c r="J543" s="86">
        <f>I543*Segmentos!$D$7*(AH543%)*IF(ISNUMBER(AI543),AI543%,0)</f>
        <v>958153.60000000044</v>
      </c>
      <c r="K543" s="86">
        <f>I543*Segmentos!$D$7*(AL543%)*IF(ISNUMBER(AM543),AM543%,0)</f>
        <v>1250319.6000000006</v>
      </c>
      <c r="L543" s="4"/>
      <c r="M543" s="2">
        <v>6.78</v>
      </c>
      <c r="N543" s="2">
        <v>12</v>
      </c>
      <c r="O543" s="2">
        <v>56.7</v>
      </c>
      <c r="P543" s="2">
        <v>82.648600000000002</v>
      </c>
      <c r="Q543" s="2">
        <v>5.03</v>
      </c>
      <c r="R543" s="2">
        <v>10.3</v>
      </c>
      <c r="S543" s="2">
        <v>48.9</v>
      </c>
      <c r="T543" s="2">
        <v>10.2203</v>
      </c>
      <c r="U543" s="2">
        <v>5.61</v>
      </c>
      <c r="V543" s="2">
        <v>10.8</v>
      </c>
      <c r="W543" s="2">
        <v>52</v>
      </c>
      <c r="X543" s="2">
        <v>14.3322</v>
      </c>
      <c r="Y543" s="2">
        <v>6.32</v>
      </c>
      <c r="Z543" s="2">
        <v>10.7</v>
      </c>
      <c r="AA543" s="2">
        <v>59.1</v>
      </c>
      <c r="AB543" s="2">
        <v>22.7227</v>
      </c>
      <c r="AC543" s="2">
        <v>8.85</v>
      </c>
      <c r="AD543" s="2">
        <v>14.7</v>
      </c>
      <c r="AE543" s="2">
        <v>60.2</v>
      </c>
      <c r="AF543" s="2">
        <v>35.373399999999997</v>
      </c>
      <c r="AG543" s="2">
        <v>5.85</v>
      </c>
      <c r="AH543" s="22">
        <v>10.9</v>
      </c>
      <c r="AI543" s="22">
        <v>53.6</v>
      </c>
      <c r="AJ543" s="22">
        <v>33.803699999999999</v>
      </c>
      <c r="AK543" s="18">
        <v>7.63</v>
      </c>
      <c r="AL543" s="18">
        <v>12.9</v>
      </c>
      <c r="AM543" s="18">
        <v>59.1</v>
      </c>
      <c r="AN543" s="2">
        <v>48.844900000000003</v>
      </c>
      <c r="AO543" s="2">
        <v>5.57</v>
      </c>
      <c r="AP543" s="2">
        <v>10</v>
      </c>
      <c r="AQ543" s="2">
        <v>55.8</v>
      </c>
      <c r="AR543" s="2">
        <v>7.4111000000000002</v>
      </c>
      <c r="AS543" s="2">
        <v>4.4800000000000004</v>
      </c>
      <c r="AT543" s="2">
        <v>11</v>
      </c>
      <c r="AU543" s="2">
        <v>40.700000000000003</v>
      </c>
      <c r="AV543" s="2">
        <v>12.013500000000001</v>
      </c>
      <c r="AW543" s="2">
        <v>7.06</v>
      </c>
      <c r="AX543" s="2">
        <v>13.4</v>
      </c>
      <c r="AY543" s="2">
        <v>52.8</v>
      </c>
      <c r="AZ543" s="2">
        <v>24.746700000000001</v>
      </c>
      <c r="BA543" s="2">
        <v>8.25</v>
      </c>
      <c r="BB543" s="2">
        <v>12</v>
      </c>
      <c r="BC543" s="2">
        <v>68.7</v>
      </c>
      <c r="BD543" s="2">
        <v>38.4773</v>
      </c>
      <c r="BE543" s="4"/>
      <c r="BF543" s="4"/>
    </row>
    <row r="544" spans="1:58" x14ac:dyDescent="0.2">
      <c r="A544" s="29">
        <v>543</v>
      </c>
      <c r="B544" s="7" t="s">
        <v>46</v>
      </c>
      <c r="C544" s="3">
        <v>39941</v>
      </c>
      <c r="D544" s="4" t="s">
        <v>0</v>
      </c>
      <c r="E544" s="4" t="s">
        <v>170</v>
      </c>
      <c r="F544" s="5" t="s">
        <v>192</v>
      </c>
      <c r="G544" s="6">
        <v>0.75624999999999998</v>
      </c>
      <c r="H544" s="6">
        <v>0.88402777777777775</v>
      </c>
      <c r="I544" s="85">
        <f t="shared" si="8"/>
        <v>184</v>
      </c>
      <c r="J544" s="86">
        <f>I544*Segmentos!$D$7*(AH544%)*IF(ISNUMBER(AI544),AI544%,0)</f>
        <v>1552518.4</v>
      </c>
      <c r="K544" s="86">
        <f>I544*Segmentos!$D$7*(AL544%)*IF(ISNUMBER(AM544),AM544%,0)</f>
        <v>2634585.6</v>
      </c>
      <c r="L544" s="4"/>
      <c r="M544" s="2">
        <v>2.88</v>
      </c>
      <c r="N544" s="2">
        <v>13.3</v>
      </c>
      <c r="O544" s="2">
        <v>21.7</v>
      </c>
      <c r="P544" s="2">
        <v>54.065800000000003</v>
      </c>
      <c r="Q544" s="2">
        <v>3.25</v>
      </c>
      <c r="R544" s="2">
        <v>14.3</v>
      </c>
      <c r="S544" s="2">
        <v>22.7</v>
      </c>
      <c r="T544" s="2">
        <v>10.186400000000001</v>
      </c>
      <c r="U544" s="2">
        <v>3.72</v>
      </c>
      <c r="V544" s="2">
        <v>15.7</v>
      </c>
      <c r="W544" s="2">
        <v>23.7</v>
      </c>
      <c r="X544" s="2">
        <v>14.6119</v>
      </c>
      <c r="Y544" s="2">
        <v>2.52</v>
      </c>
      <c r="Z544" s="2">
        <v>13.5</v>
      </c>
      <c r="AA544" s="2">
        <v>18.7</v>
      </c>
      <c r="AB544" s="2">
        <v>13.9556</v>
      </c>
      <c r="AC544" s="2">
        <v>2.4900000000000002</v>
      </c>
      <c r="AD544" s="2">
        <v>11</v>
      </c>
      <c r="AE544" s="2">
        <v>22.5</v>
      </c>
      <c r="AF544" s="2">
        <v>15.3118</v>
      </c>
      <c r="AG544" s="2">
        <v>2.11</v>
      </c>
      <c r="AH544" s="22">
        <v>10.6</v>
      </c>
      <c r="AI544" s="22">
        <v>19.899999999999999</v>
      </c>
      <c r="AJ544" s="22">
        <v>18.739100000000001</v>
      </c>
      <c r="AK544" s="18">
        <v>3.58</v>
      </c>
      <c r="AL544" s="18">
        <v>15.7</v>
      </c>
      <c r="AM544" s="18">
        <v>22.8</v>
      </c>
      <c r="AN544" s="2">
        <v>35.326599999999999</v>
      </c>
      <c r="AO544" s="2">
        <v>1.71</v>
      </c>
      <c r="AP544" s="2">
        <v>9.6999999999999993</v>
      </c>
      <c r="AQ544" s="2">
        <v>17.7</v>
      </c>
      <c r="AR544" s="2">
        <v>3.5129000000000001</v>
      </c>
      <c r="AS544" s="2">
        <v>2.99</v>
      </c>
      <c r="AT544" s="2">
        <v>13</v>
      </c>
      <c r="AU544" s="2">
        <v>23.1</v>
      </c>
      <c r="AV544" s="2">
        <v>12.3429</v>
      </c>
      <c r="AW544" s="2">
        <v>3.45</v>
      </c>
      <c r="AX544" s="2">
        <v>13.5</v>
      </c>
      <c r="AY544" s="2">
        <v>25.5</v>
      </c>
      <c r="AZ544" s="2">
        <v>18.625499999999999</v>
      </c>
      <c r="BA544" s="2">
        <v>2.73</v>
      </c>
      <c r="BB544" s="2">
        <v>14.3</v>
      </c>
      <c r="BC544" s="2">
        <v>19</v>
      </c>
      <c r="BD544" s="2">
        <v>19.584399999999999</v>
      </c>
      <c r="BE544" s="4"/>
      <c r="BF544" s="4"/>
    </row>
    <row r="545" spans="1:58" x14ac:dyDescent="0.2">
      <c r="A545" s="29">
        <v>544</v>
      </c>
      <c r="B545" s="7" t="s">
        <v>95</v>
      </c>
      <c r="C545" s="3">
        <v>39941</v>
      </c>
      <c r="D545" s="4" t="s">
        <v>8</v>
      </c>
      <c r="E545" s="4" t="s">
        <v>180</v>
      </c>
      <c r="F545" s="5" t="s">
        <v>192</v>
      </c>
      <c r="G545" s="6">
        <v>0.82708333333333339</v>
      </c>
      <c r="H545" s="6">
        <v>0.87361111111111101</v>
      </c>
      <c r="I545" s="85">
        <f t="shared" si="8"/>
        <v>66.999999999999758</v>
      </c>
      <c r="J545" s="86">
        <f>I545*Segmentos!$D$7*(AH545%)*IF(ISNUMBER(AI545),AI545%,0)</f>
        <v>568159.9999999979</v>
      </c>
      <c r="K545" s="86">
        <f>I545*Segmentos!$D$7*(AL545%)*IF(ISNUMBER(AM545),AM545%,0)</f>
        <v>549775.19999999809</v>
      </c>
      <c r="L545" s="4"/>
      <c r="M545" s="2">
        <v>2.08</v>
      </c>
      <c r="N545" s="2">
        <v>7.9</v>
      </c>
      <c r="O545" s="2">
        <v>26.4</v>
      </c>
      <c r="P545" s="2">
        <v>69.805300000000003</v>
      </c>
      <c r="Q545" s="2">
        <v>2.0299999999999998</v>
      </c>
      <c r="R545" s="2">
        <v>5.2</v>
      </c>
      <c r="S545" s="2">
        <v>38.700000000000003</v>
      </c>
      <c r="T545" s="2">
        <v>11.3226</v>
      </c>
      <c r="U545" s="2">
        <v>1.48</v>
      </c>
      <c r="V545" s="2">
        <v>7</v>
      </c>
      <c r="W545" s="2">
        <v>21.3</v>
      </c>
      <c r="X545" s="2">
        <v>10.4184</v>
      </c>
      <c r="Y545" s="2">
        <v>2.2599999999999998</v>
      </c>
      <c r="Z545" s="2">
        <v>8.1</v>
      </c>
      <c r="AA545" s="2">
        <v>28.1</v>
      </c>
      <c r="AB545" s="2">
        <v>22.398099999999999</v>
      </c>
      <c r="AC545" s="2">
        <v>2.33</v>
      </c>
      <c r="AD545" s="2">
        <v>9.6999999999999993</v>
      </c>
      <c r="AE545" s="2">
        <v>24.1</v>
      </c>
      <c r="AF545" s="2">
        <v>25.6663</v>
      </c>
      <c r="AG545" s="2">
        <v>2.12</v>
      </c>
      <c r="AH545" s="22">
        <v>8</v>
      </c>
      <c r="AI545" s="22">
        <v>26.5</v>
      </c>
      <c r="AJ545" s="22">
        <v>33.6524</v>
      </c>
      <c r="AK545" s="18">
        <v>2.0499999999999998</v>
      </c>
      <c r="AL545" s="18">
        <v>7.8</v>
      </c>
      <c r="AM545" s="18">
        <v>26.3</v>
      </c>
      <c r="AN545" s="2">
        <v>36.152900000000002</v>
      </c>
      <c r="AO545" s="2">
        <v>0.5</v>
      </c>
      <c r="AP545" s="2">
        <v>5.9</v>
      </c>
      <c r="AQ545" s="2">
        <v>8.5</v>
      </c>
      <c r="AR545" s="2">
        <v>1.8468</v>
      </c>
      <c r="AS545" s="2">
        <v>2.12</v>
      </c>
      <c r="AT545" s="2">
        <v>5.9</v>
      </c>
      <c r="AU545" s="2">
        <v>35.700000000000003</v>
      </c>
      <c r="AV545" s="2">
        <v>15.6691</v>
      </c>
      <c r="AW545" s="2">
        <v>1.07</v>
      </c>
      <c r="AX545" s="2">
        <v>7.4</v>
      </c>
      <c r="AY545" s="2">
        <v>14.6</v>
      </c>
      <c r="AZ545" s="2">
        <v>10.3314</v>
      </c>
      <c r="BA545" s="2">
        <v>3.27</v>
      </c>
      <c r="BB545" s="2">
        <v>10</v>
      </c>
      <c r="BC545" s="2">
        <v>32.799999999999997</v>
      </c>
      <c r="BD545" s="2">
        <v>41.957999999999998</v>
      </c>
      <c r="BE545" s="4"/>
      <c r="BF545" s="4"/>
    </row>
    <row r="546" spans="1:58" x14ac:dyDescent="0.2">
      <c r="A546" s="29">
        <v>545</v>
      </c>
      <c r="B546" s="7" t="s">
        <v>10</v>
      </c>
      <c r="C546" s="3">
        <v>39941</v>
      </c>
      <c r="D546" s="4" t="s">
        <v>8</v>
      </c>
      <c r="E546" s="4" t="s">
        <v>164</v>
      </c>
      <c r="F546" s="5" t="s">
        <v>192</v>
      </c>
      <c r="G546" s="6">
        <v>0.87361111111111101</v>
      </c>
      <c r="H546" s="6">
        <v>0.91736111111111107</v>
      </c>
      <c r="I546" s="85">
        <f t="shared" si="8"/>
        <v>63.000000000000099</v>
      </c>
      <c r="J546" s="86">
        <f>I546*Segmentos!$D$7*(AH546%)*IF(ISNUMBER(AI546),AI546%,0)</f>
        <v>976903.20000000158</v>
      </c>
      <c r="K546" s="86">
        <f>I546*Segmentos!$D$7*(AL546%)*IF(ISNUMBER(AM546),AM546%,0)</f>
        <v>982800.00000000163</v>
      </c>
      <c r="L546" s="4"/>
      <c r="M546" s="2">
        <v>3.89</v>
      </c>
      <c r="N546" s="2">
        <v>13.6</v>
      </c>
      <c r="O546" s="2">
        <v>28.7</v>
      </c>
      <c r="P546" s="2">
        <v>89.036199999999994</v>
      </c>
      <c r="Q546" s="2">
        <v>1.52</v>
      </c>
      <c r="R546" s="2">
        <v>6.3</v>
      </c>
      <c r="S546" s="2">
        <v>24.3</v>
      </c>
      <c r="T546" s="2">
        <v>5.8075000000000001</v>
      </c>
      <c r="U546" s="2">
        <v>2.56</v>
      </c>
      <c r="V546" s="2">
        <v>9.9</v>
      </c>
      <c r="W546" s="2">
        <v>25.7</v>
      </c>
      <c r="X546" s="2">
        <v>12.2751</v>
      </c>
      <c r="Y546" s="2">
        <v>3.55</v>
      </c>
      <c r="Z546" s="2">
        <v>15.5</v>
      </c>
      <c r="AA546" s="2">
        <v>22.9</v>
      </c>
      <c r="AB546" s="2">
        <v>23.973800000000001</v>
      </c>
      <c r="AC546" s="2">
        <v>6.25</v>
      </c>
      <c r="AD546" s="2">
        <v>17.899999999999999</v>
      </c>
      <c r="AE546" s="2">
        <v>34.9</v>
      </c>
      <c r="AF546" s="2">
        <v>46.979799999999997</v>
      </c>
      <c r="AG546" s="2">
        <v>3.87</v>
      </c>
      <c r="AH546" s="22">
        <v>14.2</v>
      </c>
      <c r="AI546" s="22">
        <v>27.3</v>
      </c>
      <c r="AJ546" s="22">
        <v>42.0261</v>
      </c>
      <c r="AK546" s="18">
        <v>3.91</v>
      </c>
      <c r="AL546" s="18">
        <v>13</v>
      </c>
      <c r="AM546" s="18">
        <v>30</v>
      </c>
      <c r="AN546" s="2">
        <v>47.010100000000001</v>
      </c>
      <c r="AO546" s="2">
        <v>1.17</v>
      </c>
      <c r="AP546" s="2">
        <v>7.8</v>
      </c>
      <c r="AQ546" s="2">
        <v>15</v>
      </c>
      <c r="AR546" s="2">
        <v>2.9295</v>
      </c>
      <c r="AS546" s="2">
        <v>3.76</v>
      </c>
      <c r="AT546" s="2">
        <v>11.2</v>
      </c>
      <c r="AU546" s="2">
        <v>33.6</v>
      </c>
      <c r="AV546" s="2">
        <v>18.979500000000002</v>
      </c>
      <c r="AW546" s="2">
        <v>3</v>
      </c>
      <c r="AX546" s="2">
        <v>13.3</v>
      </c>
      <c r="AY546" s="2">
        <v>22.7</v>
      </c>
      <c r="AZ546" s="2">
        <v>19.773900000000001</v>
      </c>
      <c r="BA546" s="2">
        <v>5.4</v>
      </c>
      <c r="BB546" s="2">
        <v>16.8</v>
      </c>
      <c r="BC546" s="2">
        <v>32.1</v>
      </c>
      <c r="BD546" s="2">
        <v>47.353400000000001</v>
      </c>
      <c r="BE546" s="4"/>
      <c r="BF546" s="4"/>
    </row>
    <row r="547" spans="1:58" x14ac:dyDescent="0.2">
      <c r="A547" s="29">
        <v>546</v>
      </c>
      <c r="B547" s="7" t="s">
        <v>48</v>
      </c>
      <c r="C547" s="3">
        <v>39941</v>
      </c>
      <c r="D547" s="4" t="s">
        <v>8</v>
      </c>
      <c r="E547" s="4" t="s">
        <v>176</v>
      </c>
      <c r="F547" s="5" t="s">
        <v>192</v>
      </c>
      <c r="G547" s="6">
        <v>0.91736111111111107</v>
      </c>
      <c r="H547" s="6">
        <v>3.1944444444444449E-2</v>
      </c>
      <c r="I547" s="85">
        <f t="shared" si="8"/>
        <v>165.00000000000006</v>
      </c>
      <c r="J547" s="86">
        <f>I547*Segmentos!$D$7*(AH547%)*IF(ISNUMBER(AI547),AI547%,0)</f>
        <v>5320062.0000000019</v>
      </c>
      <c r="K547" s="86">
        <f>I547*Segmentos!$D$7*(AL547%)*IF(ISNUMBER(AM547),AM547%,0)</f>
        <v>5367648.0000000019</v>
      </c>
      <c r="L547" s="4"/>
      <c r="M547" s="2">
        <v>8.1</v>
      </c>
      <c r="N547" s="2">
        <v>27.4</v>
      </c>
      <c r="O547" s="2">
        <v>29.6</v>
      </c>
      <c r="P547" s="2">
        <v>81.128200000000007</v>
      </c>
      <c r="Q547" s="2">
        <v>4.91</v>
      </c>
      <c r="R547" s="2">
        <v>17.899999999999999</v>
      </c>
      <c r="S547" s="2">
        <v>27.5</v>
      </c>
      <c r="T547" s="2">
        <v>8.2059999999999995</v>
      </c>
      <c r="U547" s="2">
        <v>7.31</v>
      </c>
      <c r="V547" s="2">
        <v>25.1</v>
      </c>
      <c r="W547" s="2">
        <v>29.1</v>
      </c>
      <c r="X547" s="2">
        <v>15.3536</v>
      </c>
      <c r="Y547" s="2">
        <v>8.77</v>
      </c>
      <c r="Z547" s="2">
        <v>29.1</v>
      </c>
      <c r="AA547" s="2">
        <v>30.1</v>
      </c>
      <c r="AB547" s="2">
        <v>25.9389</v>
      </c>
      <c r="AC547" s="2">
        <v>9.6199999999999992</v>
      </c>
      <c r="AD547" s="2">
        <v>32.200000000000003</v>
      </c>
      <c r="AE547" s="2">
        <v>29.9</v>
      </c>
      <c r="AF547" s="2">
        <v>31.6297</v>
      </c>
      <c r="AG547" s="2">
        <v>8.06</v>
      </c>
      <c r="AH547" s="22">
        <v>27.7</v>
      </c>
      <c r="AI547" s="22">
        <v>29.1</v>
      </c>
      <c r="AJ547" s="22">
        <v>38.282200000000003</v>
      </c>
      <c r="AK547" s="18">
        <v>8.14</v>
      </c>
      <c r="AL547" s="18">
        <v>27.2</v>
      </c>
      <c r="AM547" s="18">
        <v>29.9</v>
      </c>
      <c r="AN547" s="2">
        <v>42.845999999999997</v>
      </c>
      <c r="AO547" s="2">
        <v>2.25</v>
      </c>
      <c r="AP547" s="2">
        <v>14.8</v>
      </c>
      <c r="AQ547" s="2">
        <v>15.2</v>
      </c>
      <c r="AR547" s="2">
        <v>2.4628999999999999</v>
      </c>
      <c r="AS547" s="2">
        <v>4.8600000000000003</v>
      </c>
      <c r="AT547" s="2">
        <v>20.6</v>
      </c>
      <c r="AU547" s="2">
        <v>23.6</v>
      </c>
      <c r="AV547" s="2">
        <v>10.7325</v>
      </c>
      <c r="AW547" s="2">
        <v>9.7899999999999991</v>
      </c>
      <c r="AX547" s="2">
        <v>28.2</v>
      </c>
      <c r="AY547" s="2">
        <v>34.700000000000003</v>
      </c>
      <c r="AZ547" s="2">
        <v>28.188800000000001</v>
      </c>
      <c r="BA547" s="2">
        <v>10.36</v>
      </c>
      <c r="BB547" s="2">
        <v>34.4</v>
      </c>
      <c r="BC547" s="2">
        <v>30.2</v>
      </c>
      <c r="BD547" s="2">
        <v>39.744</v>
      </c>
      <c r="BE547" s="4"/>
      <c r="BF547" s="4"/>
    </row>
    <row r="548" spans="1:58" x14ac:dyDescent="0.2">
      <c r="A548" s="29">
        <v>547</v>
      </c>
      <c r="B548" s="7" t="s">
        <v>83</v>
      </c>
      <c r="C548" s="3">
        <v>39941</v>
      </c>
      <c r="D548" s="4" t="s">
        <v>21</v>
      </c>
      <c r="E548" s="4" t="s">
        <v>170</v>
      </c>
      <c r="F548" s="5" t="s">
        <v>192</v>
      </c>
      <c r="G548" s="6">
        <v>0.875</v>
      </c>
      <c r="H548" s="6">
        <v>0.89097222222222217</v>
      </c>
      <c r="I548" s="85">
        <f t="shared" si="8"/>
        <v>22.999999999999918</v>
      </c>
      <c r="J548" s="86">
        <f>I548*Segmentos!$D$7*(AH548%)*IF(ISNUMBER(AI548),AI548%,0)</f>
        <v>21362.399999999925</v>
      </c>
      <c r="K548" s="86">
        <f>I548*Segmentos!$D$7*(AL548%)*IF(ISNUMBER(AM548),AM548%,0)</f>
        <v>81640.799999999712</v>
      </c>
      <c r="L548" s="4"/>
      <c r="M548" s="2">
        <v>0.56999999999999995</v>
      </c>
      <c r="N548" s="2">
        <v>1.3</v>
      </c>
      <c r="O548" s="2">
        <v>43.5</v>
      </c>
      <c r="P548" s="2">
        <v>63.2744</v>
      </c>
      <c r="Q548" s="2">
        <v>0.11</v>
      </c>
      <c r="R548" s="2">
        <v>0.8</v>
      </c>
      <c r="S548" s="2">
        <v>14.5</v>
      </c>
      <c r="T548" s="2">
        <v>2.0421999999999998</v>
      </c>
      <c r="U548" s="2">
        <v>0.68</v>
      </c>
      <c r="V548" s="2">
        <v>1.4</v>
      </c>
      <c r="W548" s="2">
        <v>47</v>
      </c>
      <c r="X548" s="2">
        <v>15.897500000000001</v>
      </c>
      <c r="Y548" s="2">
        <v>0.35</v>
      </c>
      <c r="Z548" s="2">
        <v>0.9</v>
      </c>
      <c r="AA548" s="2">
        <v>37.200000000000003</v>
      </c>
      <c r="AB548" s="2">
        <v>11.568099999999999</v>
      </c>
      <c r="AC548" s="2">
        <v>0.92</v>
      </c>
      <c r="AD548" s="2">
        <v>1.8</v>
      </c>
      <c r="AE548" s="2">
        <v>50.9</v>
      </c>
      <c r="AF548" s="2">
        <v>33.766500000000001</v>
      </c>
      <c r="AG548" s="2">
        <v>0.23</v>
      </c>
      <c r="AH548" s="22">
        <v>0.9</v>
      </c>
      <c r="AI548" s="22">
        <v>25.8</v>
      </c>
      <c r="AJ548" s="22">
        <v>12.3489</v>
      </c>
      <c r="AK548" s="18">
        <v>0.87</v>
      </c>
      <c r="AL548" s="18">
        <v>1.7</v>
      </c>
      <c r="AM548" s="18">
        <v>52.2</v>
      </c>
      <c r="AN548" s="2">
        <v>50.9255</v>
      </c>
      <c r="AO548" s="2">
        <v>0.01</v>
      </c>
      <c r="AP548" s="2">
        <v>0.2</v>
      </c>
      <c r="AQ548" s="2">
        <v>6.9</v>
      </c>
      <c r="AR548" s="2">
        <v>0.18240000000000001</v>
      </c>
      <c r="AS548" s="2">
        <v>0.1</v>
      </c>
      <c r="AT548" s="2">
        <v>1</v>
      </c>
      <c r="AU548" s="2">
        <v>9.8000000000000007</v>
      </c>
      <c r="AV548" s="2">
        <v>2.399</v>
      </c>
      <c r="AW548" s="2">
        <v>0.05</v>
      </c>
      <c r="AX548" s="2">
        <v>0.6</v>
      </c>
      <c r="AY548" s="2">
        <v>8.6999999999999993</v>
      </c>
      <c r="AZ548" s="2">
        <v>1.6468</v>
      </c>
      <c r="BA548" s="2">
        <v>1.38</v>
      </c>
      <c r="BB548" s="2">
        <v>2.2999999999999998</v>
      </c>
      <c r="BC548" s="2">
        <v>59.5</v>
      </c>
      <c r="BD548" s="2">
        <v>59.046199999999999</v>
      </c>
      <c r="BE548" s="4"/>
      <c r="BF548" s="4"/>
    </row>
    <row r="549" spans="1:58" x14ac:dyDescent="0.2">
      <c r="A549" s="29">
        <v>548</v>
      </c>
      <c r="B549" s="7" t="s">
        <v>47</v>
      </c>
      <c r="C549" s="3">
        <v>39941</v>
      </c>
      <c r="D549" s="4" t="s">
        <v>3</v>
      </c>
      <c r="E549" s="4" t="s">
        <v>175</v>
      </c>
      <c r="F549" s="5" t="s">
        <v>192</v>
      </c>
      <c r="G549" s="6">
        <v>0.91736111111111107</v>
      </c>
      <c r="H549" s="6">
        <v>3.5416666666666666E-2</v>
      </c>
      <c r="I549" s="85">
        <f t="shared" si="8"/>
        <v>170.00000000000006</v>
      </c>
      <c r="J549" s="86">
        <f>I549*Segmentos!$D$7*(AH549%)*IF(ISNUMBER(AI549),AI549%,0)</f>
        <v>2086240.0000000009</v>
      </c>
      <c r="K549" s="86">
        <f>I549*Segmentos!$D$7*(AL549%)*IF(ISNUMBER(AM549),AM549%,0)</f>
        <v>4666500.0000000019</v>
      </c>
      <c r="L549" s="4"/>
      <c r="M549" s="2">
        <v>5.0599999999999996</v>
      </c>
      <c r="N549" s="2">
        <v>27.2</v>
      </c>
      <c r="O549" s="2">
        <v>18.600000000000001</v>
      </c>
      <c r="P549" s="2">
        <v>90.528700000000001</v>
      </c>
      <c r="Q549" s="2">
        <v>3.14</v>
      </c>
      <c r="R549" s="2">
        <v>14.5</v>
      </c>
      <c r="S549" s="2">
        <v>21.6</v>
      </c>
      <c r="T549" s="2">
        <v>9.3725000000000005</v>
      </c>
      <c r="U549" s="2">
        <v>4.7300000000000004</v>
      </c>
      <c r="V549" s="2">
        <v>26.8</v>
      </c>
      <c r="W549" s="2">
        <v>17.600000000000001</v>
      </c>
      <c r="X549" s="2">
        <v>17.750299999999999</v>
      </c>
      <c r="Y549" s="2">
        <v>4.38</v>
      </c>
      <c r="Z549" s="2">
        <v>30.5</v>
      </c>
      <c r="AA549" s="2">
        <v>14.3</v>
      </c>
      <c r="AB549" s="2">
        <v>23.1389</v>
      </c>
      <c r="AC549" s="2">
        <v>6.86</v>
      </c>
      <c r="AD549" s="2">
        <v>31</v>
      </c>
      <c r="AE549" s="2">
        <v>22.1</v>
      </c>
      <c r="AF549" s="2">
        <v>40.267000000000003</v>
      </c>
      <c r="AG549" s="2">
        <v>3.07</v>
      </c>
      <c r="AH549" s="22">
        <v>23.6</v>
      </c>
      <c r="AI549" s="22">
        <v>13</v>
      </c>
      <c r="AJ549" s="22">
        <v>26.0991</v>
      </c>
      <c r="AK549" s="18">
        <v>6.85</v>
      </c>
      <c r="AL549" s="18">
        <v>30.5</v>
      </c>
      <c r="AM549" s="18">
        <v>22.5</v>
      </c>
      <c r="AN549" s="2">
        <v>64.429599999999994</v>
      </c>
      <c r="AO549" s="2">
        <v>3.67</v>
      </c>
      <c r="AP549" s="2">
        <v>19.899999999999999</v>
      </c>
      <c r="AQ549" s="2">
        <v>18.399999999999999</v>
      </c>
      <c r="AR549" s="2">
        <v>7.1664000000000003</v>
      </c>
      <c r="AS549" s="2">
        <v>4.16</v>
      </c>
      <c r="AT549" s="2">
        <v>21.2</v>
      </c>
      <c r="AU549" s="2">
        <v>19.600000000000001</v>
      </c>
      <c r="AV549" s="2">
        <v>16.403400000000001</v>
      </c>
      <c r="AW549" s="2">
        <v>5.75</v>
      </c>
      <c r="AX549" s="2">
        <v>29</v>
      </c>
      <c r="AY549" s="2">
        <v>19.8</v>
      </c>
      <c r="AZ549" s="2">
        <v>29.570399999999999</v>
      </c>
      <c r="BA549" s="2">
        <v>5.46</v>
      </c>
      <c r="BB549" s="2">
        <v>31.4</v>
      </c>
      <c r="BC549" s="2">
        <v>17.399999999999999</v>
      </c>
      <c r="BD549" s="2">
        <v>37.388500000000001</v>
      </c>
      <c r="BE549" s="4"/>
      <c r="BF549" s="4"/>
    </row>
    <row r="550" spans="1:58" x14ac:dyDescent="0.2">
      <c r="A550" s="29">
        <v>549</v>
      </c>
      <c r="B550" s="7" t="s">
        <v>23</v>
      </c>
      <c r="C550" s="3">
        <v>39941</v>
      </c>
      <c r="D550" s="4" t="s">
        <v>21</v>
      </c>
      <c r="E550" s="4" t="s">
        <v>170</v>
      </c>
      <c r="F550" s="5" t="s">
        <v>192</v>
      </c>
      <c r="G550" s="6">
        <v>0.90069444444444446</v>
      </c>
      <c r="H550" s="6">
        <v>0.90625</v>
      </c>
      <c r="I550" s="85">
        <f t="shared" si="8"/>
        <v>7.9999999999999716</v>
      </c>
      <c r="J550" s="86">
        <f>I550*Segmentos!$D$7*(AH550%)*IF(ISNUMBER(AI550),AI550%,0)</f>
        <v>5708.7999999999802</v>
      </c>
      <c r="K550" s="86">
        <f>I550*Segmentos!$D$7*(AL550%)*IF(ISNUMBER(AM550),AM550%,0)</f>
        <v>23161.599999999922</v>
      </c>
      <c r="L550" s="4"/>
      <c r="M550" s="2">
        <v>0.45</v>
      </c>
      <c r="N550" s="2">
        <v>0.6</v>
      </c>
      <c r="O550" s="2">
        <v>69.099999999999994</v>
      </c>
      <c r="P550" s="2">
        <v>35.207299999999996</v>
      </c>
      <c r="Q550" s="2">
        <v>0.36</v>
      </c>
      <c r="R550" s="2">
        <v>0.5</v>
      </c>
      <c r="S550" s="2">
        <v>70.900000000000006</v>
      </c>
      <c r="T550" s="2">
        <v>4.7504999999999997</v>
      </c>
      <c r="U550" s="2">
        <v>0.76</v>
      </c>
      <c r="V550" s="2">
        <v>1</v>
      </c>
      <c r="W550" s="2">
        <v>73.900000000000006</v>
      </c>
      <c r="X550" s="2">
        <v>12.5725</v>
      </c>
      <c r="Y550" s="2">
        <v>0.12</v>
      </c>
      <c r="Z550" s="2">
        <v>0.3</v>
      </c>
      <c r="AA550" s="2">
        <v>37</v>
      </c>
      <c r="AB550" s="2">
        <v>2.7130999999999998</v>
      </c>
      <c r="AC550" s="2">
        <v>0.59</v>
      </c>
      <c r="AD550" s="2">
        <v>0.8</v>
      </c>
      <c r="AE550" s="2">
        <v>76.099999999999994</v>
      </c>
      <c r="AF550" s="2">
        <v>15.171099999999999</v>
      </c>
      <c r="AG550" s="2">
        <v>0.17</v>
      </c>
      <c r="AH550" s="22">
        <v>0.2</v>
      </c>
      <c r="AI550" s="22">
        <v>89.2</v>
      </c>
      <c r="AJ550" s="22">
        <v>6.3414000000000001</v>
      </c>
      <c r="AK550" s="18">
        <v>0.7</v>
      </c>
      <c r="AL550" s="18">
        <v>1.1000000000000001</v>
      </c>
      <c r="AM550" s="18">
        <v>65.8</v>
      </c>
      <c r="AN550" s="2">
        <v>28.8659</v>
      </c>
      <c r="AO550" s="2">
        <v>0.04</v>
      </c>
      <c r="AP550" s="2">
        <v>0.1</v>
      </c>
      <c r="AQ550" s="2">
        <v>25</v>
      </c>
      <c r="AR550" s="2">
        <v>0.30819999999999997</v>
      </c>
      <c r="AS550" s="2">
        <v>7.0000000000000007E-2</v>
      </c>
      <c r="AT550" s="2">
        <v>0.1</v>
      </c>
      <c r="AU550" s="2">
        <v>62.5</v>
      </c>
      <c r="AV550" s="2">
        <v>1.1606000000000001</v>
      </c>
      <c r="AW550" s="2">
        <v>0</v>
      </c>
      <c r="AX550" s="2">
        <v>0</v>
      </c>
      <c r="AY550" s="8" t="s">
        <v>577</v>
      </c>
      <c r="AZ550" s="2">
        <v>0</v>
      </c>
      <c r="BA550" s="2">
        <v>1.1200000000000001</v>
      </c>
      <c r="BB550" s="2">
        <v>1.6</v>
      </c>
      <c r="BC550" s="2">
        <v>70.400000000000006</v>
      </c>
      <c r="BD550" s="2">
        <v>33.738500000000002</v>
      </c>
      <c r="BE550" s="4"/>
      <c r="BF550" s="4"/>
    </row>
    <row r="551" spans="1:58" x14ac:dyDescent="0.2">
      <c r="A551" s="29">
        <v>550</v>
      </c>
      <c r="B551" s="7" t="s">
        <v>25</v>
      </c>
      <c r="C551" s="3">
        <v>39941</v>
      </c>
      <c r="D551" s="4" t="s">
        <v>21</v>
      </c>
      <c r="E551" s="4" t="s">
        <v>171</v>
      </c>
      <c r="F551" s="5" t="s">
        <v>192</v>
      </c>
      <c r="G551" s="6">
        <v>0.89722222222222225</v>
      </c>
      <c r="H551" s="6">
        <v>0.89861111111111114</v>
      </c>
      <c r="I551" s="85">
        <f t="shared" si="8"/>
        <v>1.9999999999999929</v>
      </c>
      <c r="J551" s="86">
        <f>I551*Segmentos!$D$7*(AH551%)*IF(ISNUMBER(AI551),AI551%,0)</f>
        <v>1821.5999999999938</v>
      </c>
      <c r="K551" s="86">
        <f>I551*Segmentos!$D$7*(AL551%)*IF(ISNUMBER(AM551),AM551%,0)</f>
        <v>6599.9999999999782</v>
      </c>
      <c r="L551" s="4"/>
      <c r="M551" s="2">
        <v>0.52</v>
      </c>
      <c r="N551" s="2">
        <v>0.7</v>
      </c>
      <c r="O551" s="2">
        <v>75.2</v>
      </c>
      <c r="P551" s="2">
        <v>38.5929</v>
      </c>
      <c r="Q551" s="2">
        <v>0.44</v>
      </c>
      <c r="R551" s="2">
        <v>0.6</v>
      </c>
      <c r="S551" s="2">
        <v>70.8</v>
      </c>
      <c r="T551" s="2">
        <v>5.4602000000000004</v>
      </c>
      <c r="U551" s="2">
        <v>0.6</v>
      </c>
      <c r="V551" s="2">
        <v>0.6</v>
      </c>
      <c r="W551" s="2">
        <v>100</v>
      </c>
      <c r="X551" s="2">
        <v>9.4573</v>
      </c>
      <c r="Y551" s="2">
        <v>0.33</v>
      </c>
      <c r="Z551" s="2">
        <v>0.6</v>
      </c>
      <c r="AA551" s="2">
        <v>51.9</v>
      </c>
      <c r="AB551" s="2">
        <v>7.2332999999999998</v>
      </c>
      <c r="AC551" s="2">
        <v>0.67</v>
      </c>
      <c r="AD551" s="2">
        <v>0.8</v>
      </c>
      <c r="AE551" s="2">
        <v>81.2</v>
      </c>
      <c r="AF551" s="2">
        <v>16.4421</v>
      </c>
      <c r="AG551" s="2">
        <v>0.21</v>
      </c>
      <c r="AH551" s="22">
        <v>0.3</v>
      </c>
      <c r="AI551" s="22">
        <v>75.900000000000006</v>
      </c>
      <c r="AJ551" s="22">
        <v>7.5190000000000001</v>
      </c>
      <c r="AK551" s="18">
        <v>0.79</v>
      </c>
      <c r="AL551" s="18">
        <v>1.1000000000000001</v>
      </c>
      <c r="AM551" s="18">
        <v>75</v>
      </c>
      <c r="AN551" s="2">
        <v>31.073899999999998</v>
      </c>
      <c r="AO551" s="2">
        <v>0.04</v>
      </c>
      <c r="AP551" s="2">
        <v>0.1</v>
      </c>
      <c r="AQ551" s="2">
        <v>30.7</v>
      </c>
      <c r="AR551" s="2">
        <v>0.29110000000000003</v>
      </c>
      <c r="AS551" s="2">
        <v>0.02</v>
      </c>
      <c r="AT551" s="2">
        <v>0</v>
      </c>
      <c r="AU551" s="2">
        <v>100</v>
      </c>
      <c r="AV551" s="2">
        <v>0.32979999999999998</v>
      </c>
      <c r="AW551" s="2">
        <v>0.28999999999999998</v>
      </c>
      <c r="AX551" s="2">
        <v>0.6</v>
      </c>
      <c r="AY551" s="2">
        <v>47.3</v>
      </c>
      <c r="AZ551" s="2">
        <v>6.2484000000000002</v>
      </c>
      <c r="BA551" s="2">
        <v>1.1100000000000001</v>
      </c>
      <c r="BB551" s="2">
        <v>1.3</v>
      </c>
      <c r="BC551" s="2">
        <v>86.1</v>
      </c>
      <c r="BD551" s="2">
        <v>31.723600000000001</v>
      </c>
      <c r="BE551" s="4"/>
      <c r="BF551" s="4"/>
    </row>
    <row r="552" spans="1:58" x14ac:dyDescent="0.2">
      <c r="A552" s="29">
        <v>551</v>
      </c>
      <c r="B552" s="7" t="s">
        <v>87</v>
      </c>
      <c r="C552" s="3">
        <v>39941</v>
      </c>
      <c r="D552" s="4" t="s">
        <v>28</v>
      </c>
      <c r="E552" s="4" t="s">
        <v>169</v>
      </c>
      <c r="F552" s="5" t="s">
        <v>192</v>
      </c>
      <c r="G552" s="6">
        <v>0.84236111111111101</v>
      </c>
      <c r="H552" s="6">
        <v>0.87569444444444444</v>
      </c>
      <c r="I552" s="85">
        <f t="shared" si="8"/>
        <v>48.000000000000149</v>
      </c>
      <c r="J552" s="86">
        <f>I552*Segmentos!$D$7*(AH552%)*IF(ISNUMBER(AI552),AI552%,0)</f>
        <v>156710.40000000046</v>
      </c>
      <c r="K552" s="86">
        <f>I552*Segmentos!$D$7*(AL552%)*IF(ISNUMBER(AM552),AM552%,0)</f>
        <v>81216.000000000262</v>
      </c>
      <c r="L552" s="4"/>
      <c r="M552" s="2">
        <v>0.61</v>
      </c>
      <c r="N552" s="2">
        <v>1.6</v>
      </c>
      <c r="O552" s="2">
        <v>37.700000000000003</v>
      </c>
      <c r="P552" s="2">
        <v>88.368600000000001</v>
      </c>
      <c r="Q552" s="2">
        <v>0.45</v>
      </c>
      <c r="R552" s="2">
        <v>0.8</v>
      </c>
      <c r="S552" s="2">
        <v>55.1</v>
      </c>
      <c r="T552" s="2">
        <v>10.797000000000001</v>
      </c>
      <c r="U552" s="2">
        <v>0.01</v>
      </c>
      <c r="V552" s="2">
        <v>0.3</v>
      </c>
      <c r="W552" s="2">
        <v>2.1</v>
      </c>
      <c r="X552" s="2">
        <v>0.15909999999999999</v>
      </c>
      <c r="Y552" s="2">
        <v>0.74</v>
      </c>
      <c r="Z552" s="2">
        <v>2.5</v>
      </c>
      <c r="AA552" s="2">
        <v>30.1</v>
      </c>
      <c r="AB552" s="2">
        <v>31.925799999999999</v>
      </c>
      <c r="AC552" s="2">
        <v>0.95</v>
      </c>
      <c r="AD552" s="2">
        <v>2.1</v>
      </c>
      <c r="AE552" s="2">
        <v>45</v>
      </c>
      <c r="AF552" s="2">
        <v>45.486800000000002</v>
      </c>
      <c r="AG552" s="2">
        <v>0.81</v>
      </c>
      <c r="AH552" s="22">
        <v>1.4</v>
      </c>
      <c r="AI552" s="22">
        <v>58.3</v>
      </c>
      <c r="AJ552" s="22">
        <v>55.667499999999997</v>
      </c>
      <c r="AK552" s="18">
        <v>0.43</v>
      </c>
      <c r="AL552" s="18">
        <v>1.8</v>
      </c>
      <c r="AM552" s="18">
        <v>23.5</v>
      </c>
      <c r="AN552" s="2">
        <v>32.701099999999997</v>
      </c>
      <c r="AO552" s="2">
        <v>0.3</v>
      </c>
      <c r="AP552" s="2">
        <v>0.7</v>
      </c>
      <c r="AQ552" s="2">
        <v>43.9</v>
      </c>
      <c r="AR552" s="2">
        <v>4.8414000000000001</v>
      </c>
      <c r="AS552" s="2">
        <v>0.04</v>
      </c>
      <c r="AT552" s="2">
        <v>1.2</v>
      </c>
      <c r="AU552" s="2">
        <v>3.7</v>
      </c>
      <c r="AV552" s="2">
        <v>1.4126000000000001</v>
      </c>
      <c r="AW552" s="2">
        <v>0.01</v>
      </c>
      <c r="AX552" s="2">
        <v>0.4</v>
      </c>
      <c r="AY552" s="2">
        <v>3.3</v>
      </c>
      <c r="AZ552" s="2">
        <v>0.51439999999999997</v>
      </c>
      <c r="BA552" s="2">
        <v>1.47</v>
      </c>
      <c r="BB552" s="2">
        <v>3.1</v>
      </c>
      <c r="BC552" s="2">
        <v>47.9</v>
      </c>
      <c r="BD552" s="2">
        <v>81.600300000000004</v>
      </c>
      <c r="BE552" s="4"/>
      <c r="BF552" s="4"/>
    </row>
    <row r="553" spans="1:58" x14ac:dyDescent="0.2">
      <c r="A553" s="29">
        <v>552</v>
      </c>
      <c r="B553" s="7" t="s">
        <v>32</v>
      </c>
      <c r="C553" s="3">
        <v>39941</v>
      </c>
      <c r="D553" s="4" t="s">
        <v>28</v>
      </c>
      <c r="E553" s="4" t="s">
        <v>164</v>
      </c>
      <c r="F553" s="5" t="s">
        <v>192</v>
      </c>
      <c r="G553" s="6">
        <v>0.9145833333333333</v>
      </c>
      <c r="H553" s="6">
        <v>0.91666666666666663</v>
      </c>
      <c r="I553" s="85">
        <f t="shared" si="8"/>
        <v>2.9999999999999893</v>
      </c>
      <c r="J553" s="86">
        <f>I553*Segmentos!$D$7*(AH553%)*IF(ISNUMBER(AI553),AI553%,0)</f>
        <v>6166.7999999999802</v>
      </c>
      <c r="K553" s="86">
        <f>I553*Segmentos!$D$7*(AL553%)*IF(ISNUMBER(AM553),AM553%,0)</f>
        <v>11620.799999999961</v>
      </c>
      <c r="L553" s="4"/>
      <c r="M553" s="2">
        <v>0.77</v>
      </c>
      <c r="N553" s="2">
        <v>1.1000000000000001</v>
      </c>
      <c r="O553" s="2">
        <v>71.3</v>
      </c>
      <c r="P553" s="2">
        <v>98.497200000000007</v>
      </c>
      <c r="Q553" s="2">
        <v>0.2</v>
      </c>
      <c r="R553" s="2">
        <v>0.5</v>
      </c>
      <c r="S553" s="2">
        <v>40.799999999999997</v>
      </c>
      <c r="T553" s="2">
        <v>4.3182</v>
      </c>
      <c r="U553" s="2">
        <v>0.51</v>
      </c>
      <c r="V553" s="2">
        <v>0.8</v>
      </c>
      <c r="W553" s="2">
        <v>66.400000000000006</v>
      </c>
      <c r="X553" s="2">
        <v>13.8019</v>
      </c>
      <c r="Y553" s="2">
        <v>0.68</v>
      </c>
      <c r="Z553" s="2">
        <v>1.1000000000000001</v>
      </c>
      <c r="AA553" s="2">
        <v>64.3</v>
      </c>
      <c r="AB553" s="2">
        <v>26.0198</v>
      </c>
      <c r="AC553" s="2">
        <v>1.29</v>
      </c>
      <c r="AD553" s="2">
        <v>1.6</v>
      </c>
      <c r="AE553" s="2">
        <v>81.900000000000006</v>
      </c>
      <c r="AF553" s="2">
        <v>54.357300000000002</v>
      </c>
      <c r="AG553" s="2">
        <v>0.52</v>
      </c>
      <c r="AH553" s="22">
        <v>0.9</v>
      </c>
      <c r="AI553" s="22">
        <v>57.1</v>
      </c>
      <c r="AJ553" s="22">
        <v>31.438500000000001</v>
      </c>
      <c r="AK553" s="18">
        <v>0.99</v>
      </c>
      <c r="AL553" s="18">
        <v>1.2</v>
      </c>
      <c r="AM553" s="18">
        <v>80.7</v>
      </c>
      <c r="AN553" s="2">
        <v>67.058700000000002</v>
      </c>
      <c r="AO553" s="2">
        <v>0.53</v>
      </c>
      <c r="AP553" s="2">
        <v>1.1000000000000001</v>
      </c>
      <c r="AQ553" s="2">
        <v>47.5</v>
      </c>
      <c r="AR553" s="2">
        <v>7.4153000000000002</v>
      </c>
      <c r="AS553" s="2">
        <v>0.56000000000000005</v>
      </c>
      <c r="AT553" s="2">
        <v>0.9</v>
      </c>
      <c r="AU553" s="2">
        <v>63.8</v>
      </c>
      <c r="AV553" s="2">
        <v>15.782299999999999</v>
      </c>
      <c r="AW553" s="2">
        <v>0.88</v>
      </c>
      <c r="AX553" s="2">
        <v>0.9</v>
      </c>
      <c r="AY553" s="2">
        <v>100</v>
      </c>
      <c r="AZ553" s="2">
        <v>32.4696</v>
      </c>
      <c r="BA553" s="2">
        <v>0.87</v>
      </c>
      <c r="BB553" s="2">
        <v>1.3</v>
      </c>
      <c r="BC553" s="2">
        <v>65.5</v>
      </c>
      <c r="BD553" s="2">
        <v>42.83</v>
      </c>
      <c r="BE553" s="4"/>
      <c r="BF553" s="4"/>
    </row>
    <row r="554" spans="1:58" x14ac:dyDescent="0.2">
      <c r="A554" s="29">
        <v>553</v>
      </c>
      <c r="B554" s="7" t="s">
        <v>19</v>
      </c>
      <c r="C554" s="3">
        <v>39941</v>
      </c>
      <c r="D554" s="4" t="s">
        <v>17</v>
      </c>
      <c r="E554" s="4" t="s">
        <v>166</v>
      </c>
      <c r="F554" s="5" t="s">
        <v>192</v>
      </c>
      <c r="G554" s="6">
        <v>0.91319444444444453</v>
      </c>
      <c r="H554" s="6">
        <v>0.9145833333333333</v>
      </c>
      <c r="I554" s="85">
        <f t="shared" si="8"/>
        <v>1.999999999999833</v>
      </c>
      <c r="J554" s="86">
        <f>I554*Segmentos!$D$7*(AH554%)*IF(ISNUMBER(AI554),AI554%,0)</f>
        <v>6177.5999999994847</v>
      </c>
      <c r="K554" s="86">
        <f>I554*Segmentos!$D$7*(AL554%)*IF(ISNUMBER(AM554),AM554%,0)</f>
        <v>2399.9999999997995</v>
      </c>
      <c r="L554" s="4"/>
      <c r="M554" s="2">
        <v>0.54</v>
      </c>
      <c r="N554" s="2">
        <v>0.8</v>
      </c>
      <c r="O554" s="2">
        <v>70</v>
      </c>
      <c r="P554" s="2">
        <v>85.500699999999995</v>
      </c>
      <c r="Q554" s="2">
        <v>0</v>
      </c>
      <c r="R554" s="2">
        <v>0</v>
      </c>
      <c r="S554" s="8" t="s">
        <v>577</v>
      </c>
      <c r="T554" s="2">
        <v>0</v>
      </c>
      <c r="U554" s="2">
        <v>0.09</v>
      </c>
      <c r="V554" s="2">
        <v>0.1</v>
      </c>
      <c r="W554" s="2">
        <v>100</v>
      </c>
      <c r="X554" s="2">
        <v>3.0659000000000001</v>
      </c>
      <c r="Y554" s="2">
        <v>0.1</v>
      </c>
      <c r="Z554" s="2">
        <v>0.2</v>
      </c>
      <c r="AA554" s="2">
        <v>50</v>
      </c>
      <c r="AB554" s="2">
        <v>4.6406000000000001</v>
      </c>
      <c r="AC554" s="2">
        <v>1.49</v>
      </c>
      <c r="AD554" s="2">
        <v>2.1</v>
      </c>
      <c r="AE554" s="2">
        <v>70.900000000000006</v>
      </c>
      <c r="AF554" s="2">
        <v>77.794200000000004</v>
      </c>
      <c r="AG554" s="2">
        <v>0.78</v>
      </c>
      <c r="AH554" s="22">
        <v>0.9</v>
      </c>
      <c r="AI554" s="22">
        <v>85.8</v>
      </c>
      <c r="AJ554" s="22">
        <v>58.666699999999999</v>
      </c>
      <c r="AK554" s="18">
        <v>0.32</v>
      </c>
      <c r="AL554" s="18">
        <v>0.6</v>
      </c>
      <c r="AM554" s="18">
        <v>50</v>
      </c>
      <c r="AN554" s="2">
        <v>26.834</v>
      </c>
      <c r="AO554" s="2">
        <v>0.18</v>
      </c>
      <c r="AP554" s="2">
        <v>0.2</v>
      </c>
      <c r="AQ554" s="2">
        <v>100</v>
      </c>
      <c r="AR554" s="2">
        <v>3.0659000000000001</v>
      </c>
      <c r="AS554" s="2">
        <v>0</v>
      </c>
      <c r="AT554" s="2">
        <v>0</v>
      </c>
      <c r="AU554" s="8" t="s">
        <v>577</v>
      </c>
      <c r="AV554" s="2">
        <v>0</v>
      </c>
      <c r="AW554" s="2">
        <v>0.8</v>
      </c>
      <c r="AX554" s="2">
        <v>1.6</v>
      </c>
      <c r="AY554" s="2">
        <v>50</v>
      </c>
      <c r="AZ554" s="2">
        <v>36.582500000000003</v>
      </c>
      <c r="BA554" s="2">
        <v>0.75</v>
      </c>
      <c r="BB554" s="2">
        <v>0.8</v>
      </c>
      <c r="BC554" s="2">
        <v>100</v>
      </c>
      <c r="BD554" s="2">
        <v>45.8523</v>
      </c>
      <c r="BE554" s="4"/>
      <c r="BF554" s="4"/>
    </row>
    <row r="555" spans="1:58" x14ac:dyDescent="0.2">
      <c r="A555" s="29">
        <v>554</v>
      </c>
      <c r="B555" s="7" t="s">
        <v>2</v>
      </c>
      <c r="C555" s="3">
        <v>39941</v>
      </c>
      <c r="D555" s="4" t="s">
        <v>0</v>
      </c>
      <c r="E555" s="4" t="s">
        <v>164</v>
      </c>
      <c r="F555" s="5" t="s">
        <v>192</v>
      </c>
      <c r="G555" s="6">
        <v>0.88402777777777775</v>
      </c>
      <c r="H555" s="6">
        <v>0.9243055555555556</v>
      </c>
      <c r="I555" s="85">
        <f t="shared" si="8"/>
        <v>58.000000000000114</v>
      </c>
      <c r="J555" s="86">
        <f>I555*Segmentos!$D$7*(AH555%)*IF(ISNUMBER(AI555),AI555%,0)</f>
        <v>931828.00000000151</v>
      </c>
      <c r="K555" s="86">
        <f>I555*Segmentos!$D$7*(AL555%)*IF(ISNUMBER(AM555),AM555%,0)</f>
        <v>1330473.6000000027</v>
      </c>
      <c r="L555" s="4"/>
      <c r="M555" s="2">
        <v>4.92</v>
      </c>
      <c r="N555" s="2">
        <v>15.4</v>
      </c>
      <c r="O555" s="2">
        <v>32</v>
      </c>
      <c r="P555" s="2">
        <v>80.767600000000002</v>
      </c>
      <c r="Q555" s="2">
        <v>3.25</v>
      </c>
      <c r="R555" s="2">
        <v>9.4</v>
      </c>
      <c r="S555" s="2">
        <v>34.6</v>
      </c>
      <c r="T555" s="2">
        <v>8.9053000000000004</v>
      </c>
      <c r="U555" s="2">
        <v>5.09</v>
      </c>
      <c r="V555" s="2">
        <v>16.399999999999999</v>
      </c>
      <c r="W555" s="2">
        <v>31</v>
      </c>
      <c r="X555" s="2">
        <v>17.517099999999999</v>
      </c>
      <c r="Y555" s="2">
        <v>3.89</v>
      </c>
      <c r="Z555" s="2">
        <v>15.7</v>
      </c>
      <c r="AA555" s="2">
        <v>24.8</v>
      </c>
      <c r="AB555" s="2">
        <v>18.852699999999999</v>
      </c>
      <c r="AC555" s="2">
        <v>6.59</v>
      </c>
      <c r="AD555" s="2">
        <v>17.5</v>
      </c>
      <c r="AE555" s="2">
        <v>37.6</v>
      </c>
      <c r="AF555" s="2">
        <v>35.4925</v>
      </c>
      <c r="AG555" s="2">
        <v>4</v>
      </c>
      <c r="AH555" s="22">
        <v>14.5</v>
      </c>
      <c r="AI555" s="22">
        <v>27.7</v>
      </c>
      <c r="AJ555" s="22">
        <v>31.178799999999999</v>
      </c>
      <c r="AK555" s="18">
        <v>5.75</v>
      </c>
      <c r="AL555" s="18">
        <v>16.2</v>
      </c>
      <c r="AM555" s="18">
        <v>35.4</v>
      </c>
      <c r="AN555" s="2">
        <v>49.588799999999999</v>
      </c>
      <c r="AO555" s="2">
        <v>4.6100000000000003</v>
      </c>
      <c r="AP555" s="2">
        <v>13.7</v>
      </c>
      <c r="AQ555" s="2">
        <v>33.700000000000003</v>
      </c>
      <c r="AR555" s="2">
        <v>8.2683999999999997</v>
      </c>
      <c r="AS555" s="2">
        <v>4.8099999999999996</v>
      </c>
      <c r="AT555" s="2">
        <v>13.8</v>
      </c>
      <c r="AU555" s="2">
        <v>34.799999999999997</v>
      </c>
      <c r="AV555" s="2">
        <v>17.3826</v>
      </c>
      <c r="AW555" s="2">
        <v>4.57</v>
      </c>
      <c r="AX555" s="2">
        <v>14.6</v>
      </c>
      <c r="AY555" s="2">
        <v>31.3</v>
      </c>
      <c r="AZ555" s="2">
        <v>21.547599999999999</v>
      </c>
      <c r="BA555" s="2">
        <v>5.34</v>
      </c>
      <c r="BB555" s="2">
        <v>17.399999999999999</v>
      </c>
      <c r="BC555" s="2">
        <v>30.7</v>
      </c>
      <c r="BD555" s="2">
        <v>33.569000000000003</v>
      </c>
      <c r="BE555" s="4"/>
      <c r="BF555" s="4"/>
    </row>
    <row r="556" spans="1:58" x14ac:dyDescent="0.2">
      <c r="A556" s="29">
        <v>555</v>
      </c>
      <c r="B556" s="7" t="s">
        <v>16</v>
      </c>
      <c r="C556" s="3">
        <v>39941</v>
      </c>
      <c r="D556" s="4" t="s">
        <v>13</v>
      </c>
      <c r="E556" s="4" t="s">
        <v>166</v>
      </c>
      <c r="F556" s="5" t="s">
        <v>192</v>
      </c>
      <c r="G556" s="6">
        <v>0.9145833333333333</v>
      </c>
      <c r="H556" s="6">
        <v>0.91805555555555562</v>
      </c>
      <c r="I556" s="85">
        <f t="shared" si="8"/>
        <v>5.0000000000001421</v>
      </c>
      <c r="J556" s="86">
        <f>I556*Segmentos!$D$7*(AH556%)*IF(ISNUMBER(AI556),AI556%,0)</f>
        <v>112320.0000000032</v>
      </c>
      <c r="K556" s="86">
        <f>I556*Segmentos!$D$7*(AL556%)*IF(ISNUMBER(AM556),AM556%,0)</f>
        <v>211266.000000006</v>
      </c>
      <c r="L556" s="4"/>
      <c r="M556" s="2">
        <v>8.1999999999999993</v>
      </c>
      <c r="N556" s="2">
        <v>9.8000000000000007</v>
      </c>
      <c r="O556" s="2">
        <v>84.1</v>
      </c>
      <c r="P556" s="2">
        <v>83.594200000000001</v>
      </c>
      <c r="Q556" s="2">
        <v>3.7</v>
      </c>
      <c r="R556" s="2">
        <v>4.0999999999999996</v>
      </c>
      <c r="S556" s="2">
        <v>89.9</v>
      </c>
      <c r="T556" s="2">
        <v>6.3021000000000003</v>
      </c>
      <c r="U556" s="2">
        <v>6.27</v>
      </c>
      <c r="V556" s="2">
        <v>7.4</v>
      </c>
      <c r="W556" s="2">
        <v>84.7</v>
      </c>
      <c r="X556" s="2">
        <v>13.4</v>
      </c>
      <c r="Y556" s="2">
        <v>6.88</v>
      </c>
      <c r="Z556" s="2">
        <v>9</v>
      </c>
      <c r="AA556" s="2">
        <v>76.2</v>
      </c>
      <c r="AB556" s="2">
        <v>20.705500000000001</v>
      </c>
      <c r="AC556" s="2">
        <v>12.9</v>
      </c>
      <c r="AD556" s="2">
        <v>14.8</v>
      </c>
      <c r="AE556" s="2">
        <v>87.4</v>
      </c>
      <c r="AF556" s="2">
        <v>43.186500000000002</v>
      </c>
      <c r="AG556" s="2">
        <v>5.58</v>
      </c>
      <c r="AH556" s="22">
        <v>7.2</v>
      </c>
      <c r="AI556" s="22">
        <v>78</v>
      </c>
      <c r="AJ556" s="22">
        <v>26.970099999999999</v>
      </c>
      <c r="AK556" s="18">
        <v>10.57</v>
      </c>
      <c r="AL556" s="18">
        <v>12.1</v>
      </c>
      <c r="AM556" s="18">
        <v>87.3</v>
      </c>
      <c r="AN556" s="2">
        <v>56.624099999999999</v>
      </c>
      <c r="AO556" s="2">
        <v>6.12</v>
      </c>
      <c r="AP556" s="2">
        <v>7</v>
      </c>
      <c r="AQ556" s="2">
        <v>88</v>
      </c>
      <c r="AR556" s="2">
        <v>6.8211000000000004</v>
      </c>
      <c r="AS556" s="2">
        <v>6.34</v>
      </c>
      <c r="AT556" s="2">
        <v>9.1</v>
      </c>
      <c r="AU556" s="2">
        <v>69.7</v>
      </c>
      <c r="AV556" s="2">
        <v>14.233599999999999</v>
      </c>
      <c r="AW556" s="2">
        <v>9.31</v>
      </c>
      <c r="AX556" s="2">
        <v>10.9</v>
      </c>
      <c r="AY556" s="2">
        <v>85.3</v>
      </c>
      <c r="AZ556" s="2">
        <v>27.3049</v>
      </c>
      <c r="BA556" s="2">
        <v>9.02</v>
      </c>
      <c r="BB556" s="2">
        <v>10</v>
      </c>
      <c r="BC556" s="2">
        <v>89.8</v>
      </c>
      <c r="BD556" s="2">
        <v>35.234499999999997</v>
      </c>
      <c r="BE556" s="4"/>
      <c r="BF556" s="4"/>
    </row>
    <row r="557" spans="1:58" x14ac:dyDescent="0.2">
      <c r="A557" s="29">
        <v>556</v>
      </c>
      <c r="B557" s="7" t="s">
        <v>22</v>
      </c>
      <c r="C557" s="3">
        <v>39941</v>
      </c>
      <c r="D557" s="4" t="s">
        <v>21</v>
      </c>
      <c r="E557" s="4" t="s">
        <v>164</v>
      </c>
      <c r="F557" s="5" t="s">
        <v>192</v>
      </c>
      <c r="G557" s="6">
        <v>0.83263888888888893</v>
      </c>
      <c r="H557" s="6">
        <v>0.87361111111111101</v>
      </c>
      <c r="I557" s="85">
        <f t="shared" si="8"/>
        <v>58.999999999999787</v>
      </c>
      <c r="J557" s="86">
        <f>I557*Segmentos!$D$7*(AH557%)*IF(ISNUMBER(AI557),AI557%,0)</f>
        <v>222429.99999999919</v>
      </c>
      <c r="K557" s="86">
        <f>I557*Segmentos!$D$7*(AL557%)*IF(ISNUMBER(AM557),AM557%,0)</f>
        <v>378543.99999999866</v>
      </c>
      <c r="L557" s="4"/>
      <c r="M557" s="2">
        <v>1.29</v>
      </c>
      <c r="N557" s="2">
        <v>3.5</v>
      </c>
      <c r="O557" s="2">
        <v>37</v>
      </c>
      <c r="P557" s="2">
        <v>100</v>
      </c>
      <c r="Q557" s="2">
        <v>0.39</v>
      </c>
      <c r="R557" s="2">
        <v>0.9</v>
      </c>
      <c r="S557" s="2">
        <v>43.7</v>
      </c>
      <c r="T557" s="2">
        <v>5.0883000000000003</v>
      </c>
      <c r="U557" s="2">
        <v>0.92</v>
      </c>
      <c r="V557" s="2">
        <v>1.3</v>
      </c>
      <c r="W557" s="2">
        <v>72.7</v>
      </c>
      <c r="X557" s="2">
        <v>14.907299999999999</v>
      </c>
      <c r="Y557" s="2">
        <v>0.43</v>
      </c>
      <c r="Z557" s="2">
        <v>1.8</v>
      </c>
      <c r="AA557" s="2">
        <v>23.2</v>
      </c>
      <c r="AB557" s="2">
        <v>9.7824000000000009</v>
      </c>
      <c r="AC557" s="2">
        <v>2.76</v>
      </c>
      <c r="AD557" s="2">
        <v>7.7</v>
      </c>
      <c r="AE557" s="2">
        <v>35.9</v>
      </c>
      <c r="AF557" s="2">
        <v>70.221999999999994</v>
      </c>
      <c r="AG557" s="2">
        <v>0.94</v>
      </c>
      <c r="AH557" s="22">
        <v>2.9</v>
      </c>
      <c r="AI557" s="22">
        <v>32.5</v>
      </c>
      <c r="AJ557" s="22">
        <v>34.709899999999998</v>
      </c>
      <c r="AK557" s="18">
        <v>1.6</v>
      </c>
      <c r="AL557" s="18">
        <v>4</v>
      </c>
      <c r="AM557" s="18">
        <v>40.1</v>
      </c>
      <c r="AN557" s="2">
        <v>65.290099999999995</v>
      </c>
      <c r="AO557" s="2">
        <v>0.37</v>
      </c>
      <c r="AP557" s="2">
        <v>1.8</v>
      </c>
      <c r="AQ557" s="2">
        <v>20.100000000000001</v>
      </c>
      <c r="AR557" s="2">
        <v>3.1408999999999998</v>
      </c>
      <c r="AS557" s="2">
        <v>1.8</v>
      </c>
      <c r="AT557" s="2">
        <v>4.5999999999999996</v>
      </c>
      <c r="AU557" s="2">
        <v>39.200000000000003</v>
      </c>
      <c r="AV557" s="2">
        <v>30.811299999999999</v>
      </c>
      <c r="AW557" s="2">
        <v>1.31</v>
      </c>
      <c r="AX557" s="2">
        <v>4.2</v>
      </c>
      <c r="AY557" s="2">
        <v>30.9</v>
      </c>
      <c r="AZ557" s="2">
        <v>29.159099999999999</v>
      </c>
      <c r="BA557" s="2">
        <v>1.24</v>
      </c>
      <c r="BB557" s="2">
        <v>2.7</v>
      </c>
      <c r="BC557" s="2">
        <v>45.4</v>
      </c>
      <c r="BD557" s="2">
        <v>36.888800000000003</v>
      </c>
      <c r="BE557" s="4"/>
      <c r="BF557" s="4"/>
    </row>
    <row r="558" spans="1:58" x14ac:dyDescent="0.2">
      <c r="A558" s="29">
        <v>557</v>
      </c>
      <c r="B558" s="7" t="s">
        <v>24</v>
      </c>
      <c r="C558" s="3">
        <v>39941</v>
      </c>
      <c r="D558" s="4" t="s">
        <v>21</v>
      </c>
      <c r="E558" s="4" t="s">
        <v>170</v>
      </c>
      <c r="F558" s="5" t="s">
        <v>192</v>
      </c>
      <c r="G558" s="6">
        <v>0.89930555555555547</v>
      </c>
      <c r="H558" s="6">
        <v>0.90833333333333333</v>
      </c>
      <c r="I558" s="85">
        <f t="shared" si="8"/>
        <v>13.000000000000114</v>
      </c>
      <c r="J558" s="86">
        <f>I558*Segmentos!$D$7*(AH558%)*IF(ISNUMBER(AI558),AI558%,0)</f>
        <v>12994.800000000114</v>
      </c>
      <c r="K558" s="86">
        <f>I558*Segmentos!$D$7*(AL558%)*IF(ISNUMBER(AM558),AM558%,0)</f>
        <v>37190.400000000322</v>
      </c>
      <c r="L558" s="4"/>
      <c r="M558" s="2">
        <v>0.5</v>
      </c>
      <c r="N558" s="2">
        <v>1</v>
      </c>
      <c r="O558" s="2">
        <v>51.5</v>
      </c>
      <c r="P558" s="2">
        <v>34.631399999999999</v>
      </c>
      <c r="Q558" s="2">
        <v>0.71</v>
      </c>
      <c r="R558" s="2">
        <v>1.2</v>
      </c>
      <c r="S558" s="2">
        <v>61.5</v>
      </c>
      <c r="T558" s="2">
        <v>8.1912000000000003</v>
      </c>
      <c r="U558" s="2">
        <v>0.67</v>
      </c>
      <c r="V558" s="2">
        <v>0.7</v>
      </c>
      <c r="W558" s="2">
        <v>100</v>
      </c>
      <c r="X558" s="2">
        <v>9.7001000000000008</v>
      </c>
      <c r="Y558" s="2">
        <v>0.41</v>
      </c>
      <c r="Z558" s="2">
        <v>1.4</v>
      </c>
      <c r="AA558" s="2">
        <v>30.5</v>
      </c>
      <c r="AB558" s="2">
        <v>8.4375999999999998</v>
      </c>
      <c r="AC558" s="2">
        <v>0.37</v>
      </c>
      <c r="AD558" s="2">
        <v>0.7</v>
      </c>
      <c r="AE558" s="2">
        <v>50.3</v>
      </c>
      <c r="AF558" s="2">
        <v>8.3025000000000002</v>
      </c>
      <c r="AG558" s="2">
        <v>0.25</v>
      </c>
      <c r="AH558" s="22">
        <v>0.7</v>
      </c>
      <c r="AI558" s="22">
        <v>35.700000000000003</v>
      </c>
      <c r="AJ558" s="22">
        <v>8.0993999999999993</v>
      </c>
      <c r="AK558" s="18">
        <v>0.73</v>
      </c>
      <c r="AL558" s="18">
        <v>1.2</v>
      </c>
      <c r="AM558" s="18">
        <v>59.6</v>
      </c>
      <c r="AN558" s="2">
        <v>26.532</v>
      </c>
      <c r="AO558" s="2">
        <v>0</v>
      </c>
      <c r="AP558" s="2">
        <v>0</v>
      </c>
      <c r="AQ558" s="8" t="s">
        <v>577</v>
      </c>
      <c r="AR558" s="2">
        <v>0</v>
      </c>
      <c r="AS558" s="2">
        <v>0.01</v>
      </c>
      <c r="AT558" s="2">
        <v>0.2</v>
      </c>
      <c r="AU558" s="2">
        <v>7.7</v>
      </c>
      <c r="AV558" s="2">
        <v>0.17960000000000001</v>
      </c>
      <c r="AW558" s="2">
        <v>0.56999999999999995</v>
      </c>
      <c r="AX558" s="2">
        <v>0.9</v>
      </c>
      <c r="AY558" s="2">
        <v>61.6</v>
      </c>
      <c r="AZ558" s="2">
        <v>11.3169</v>
      </c>
      <c r="BA558" s="2">
        <v>0.88</v>
      </c>
      <c r="BB558" s="2">
        <v>1.8</v>
      </c>
      <c r="BC558" s="2">
        <v>49.8</v>
      </c>
      <c r="BD558" s="2">
        <v>23.134899999999998</v>
      </c>
      <c r="BE558" s="4"/>
      <c r="BF558" s="4"/>
    </row>
    <row r="559" spans="1:58" x14ac:dyDescent="0.2">
      <c r="A559" s="29">
        <v>558</v>
      </c>
      <c r="B559" s="7" t="s">
        <v>4</v>
      </c>
      <c r="C559" s="3">
        <v>39941</v>
      </c>
      <c r="D559" s="4" t="s">
        <v>3</v>
      </c>
      <c r="E559" s="4" t="s">
        <v>165</v>
      </c>
      <c r="F559" s="5" t="s">
        <v>192</v>
      </c>
      <c r="G559" s="6">
        <v>0.78194444444444444</v>
      </c>
      <c r="H559" s="6">
        <v>0.87430555555555556</v>
      </c>
      <c r="I559" s="85">
        <f t="shared" si="8"/>
        <v>133</v>
      </c>
      <c r="J559" s="86">
        <f>I559*Segmentos!$D$7*(AH559%)*IF(ISNUMBER(AI559),AI559%,0)</f>
        <v>1443848</v>
      </c>
      <c r="K559" s="86">
        <f>I559*Segmentos!$D$7*(AL559%)*IF(ISNUMBER(AM559),AM559%,0)</f>
        <v>2319200.7999999998</v>
      </c>
      <c r="L559" s="4"/>
      <c r="M559" s="2">
        <v>3.58</v>
      </c>
      <c r="N559" s="2">
        <v>12.9</v>
      </c>
      <c r="O559" s="2">
        <v>27.7</v>
      </c>
      <c r="P559" s="2">
        <v>75.063299999999998</v>
      </c>
      <c r="Q559" s="2">
        <v>4.5</v>
      </c>
      <c r="R559" s="2">
        <v>13.8</v>
      </c>
      <c r="S559" s="2">
        <v>32.700000000000003</v>
      </c>
      <c r="T559" s="2">
        <v>15.747400000000001</v>
      </c>
      <c r="U559" s="2">
        <v>4.3499999999999996</v>
      </c>
      <c r="V559" s="2">
        <v>13.8</v>
      </c>
      <c r="W559" s="2">
        <v>31.5</v>
      </c>
      <c r="X559" s="2">
        <v>19.140499999999999</v>
      </c>
      <c r="Y559" s="2">
        <v>3.09</v>
      </c>
      <c r="Z559" s="2">
        <v>11.3</v>
      </c>
      <c r="AA559" s="2">
        <v>27.4</v>
      </c>
      <c r="AB559" s="2">
        <v>19.1736</v>
      </c>
      <c r="AC559" s="2">
        <v>3.05</v>
      </c>
      <c r="AD559" s="2">
        <v>13.4</v>
      </c>
      <c r="AE559" s="2">
        <v>22.7</v>
      </c>
      <c r="AF559" s="2">
        <v>21.001799999999999</v>
      </c>
      <c r="AG559" s="2">
        <v>2.71</v>
      </c>
      <c r="AH559" s="22">
        <v>11.5</v>
      </c>
      <c r="AI559" s="22">
        <v>23.6</v>
      </c>
      <c r="AJ559" s="22">
        <v>27.035399999999999</v>
      </c>
      <c r="AK559" s="18">
        <v>4.3499999999999996</v>
      </c>
      <c r="AL559" s="18">
        <v>14.2</v>
      </c>
      <c r="AM559" s="18">
        <v>30.7</v>
      </c>
      <c r="AN559" s="2">
        <v>48.027900000000002</v>
      </c>
      <c r="AO559" s="2">
        <v>1.24</v>
      </c>
      <c r="AP559" s="2">
        <v>8.1999999999999993</v>
      </c>
      <c r="AQ559" s="2">
        <v>15.1</v>
      </c>
      <c r="AR559" s="2">
        <v>2.8433999999999999</v>
      </c>
      <c r="AS559" s="2">
        <v>1.56</v>
      </c>
      <c r="AT559" s="2">
        <v>8.9</v>
      </c>
      <c r="AU559" s="2">
        <v>17.5</v>
      </c>
      <c r="AV559" s="2">
        <v>7.1971999999999996</v>
      </c>
      <c r="AW559" s="2">
        <v>3.89</v>
      </c>
      <c r="AX559" s="2">
        <v>14.2</v>
      </c>
      <c r="AY559" s="2">
        <v>27.3</v>
      </c>
      <c r="AZ559" s="2">
        <v>23.4739</v>
      </c>
      <c r="BA559" s="2">
        <v>5.17</v>
      </c>
      <c r="BB559" s="2">
        <v>15.6</v>
      </c>
      <c r="BC559" s="2">
        <v>33.1</v>
      </c>
      <c r="BD559" s="2">
        <v>41.5488</v>
      </c>
      <c r="BE559" s="4"/>
      <c r="BF559" s="4"/>
    </row>
    <row r="560" spans="1:58" x14ac:dyDescent="0.2">
      <c r="A560" s="29">
        <v>559</v>
      </c>
      <c r="B560" s="7" t="s">
        <v>15</v>
      </c>
      <c r="C560" s="3">
        <v>39942</v>
      </c>
      <c r="D560" s="4" t="s">
        <v>13</v>
      </c>
      <c r="E560" s="4" t="s">
        <v>164</v>
      </c>
      <c r="F560" s="5" t="s">
        <v>193</v>
      </c>
      <c r="G560" s="6">
        <v>0.87430555555555556</v>
      </c>
      <c r="H560" s="6">
        <v>0.91527777777777775</v>
      </c>
      <c r="I560" s="85">
        <f t="shared" si="8"/>
        <v>58.99999999999995</v>
      </c>
      <c r="J560" s="86">
        <f>I560*Segmentos!$D$7*(AH560%)*IF(ISNUMBER(AI560),AI560%,0)</f>
        <v>803296.79999999923</v>
      </c>
      <c r="K560" s="86">
        <f>I560*Segmentos!$D$7*(AL560%)*IF(ISNUMBER(AM560),AM560%,0)</f>
        <v>1211340.7999999991</v>
      </c>
      <c r="L560" s="4"/>
      <c r="M560" s="2">
        <v>4.3</v>
      </c>
      <c r="N560" s="2">
        <v>12.5</v>
      </c>
      <c r="O560" s="2">
        <v>34.4</v>
      </c>
      <c r="P560" s="2">
        <v>86.405299999999997</v>
      </c>
      <c r="Q560" s="2">
        <v>1.88</v>
      </c>
      <c r="R560" s="2">
        <v>5.6</v>
      </c>
      <c r="S560" s="2">
        <v>33.6</v>
      </c>
      <c r="T560" s="2">
        <v>6.3086000000000002</v>
      </c>
      <c r="U560" s="2">
        <v>3.71</v>
      </c>
      <c r="V560" s="2">
        <v>9.6999999999999993</v>
      </c>
      <c r="W560" s="2">
        <v>38.299999999999997</v>
      </c>
      <c r="X560" s="2">
        <v>15.6081</v>
      </c>
      <c r="Y560" s="2">
        <v>4.54</v>
      </c>
      <c r="Z560" s="2">
        <v>12.8</v>
      </c>
      <c r="AA560" s="2">
        <v>35.299999999999997</v>
      </c>
      <c r="AB560" s="2">
        <v>26.9009</v>
      </c>
      <c r="AC560" s="2">
        <v>5.7</v>
      </c>
      <c r="AD560" s="2">
        <v>17.5</v>
      </c>
      <c r="AE560" s="2">
        <v>32.6</v>
      </c>
      <c r="AF560" s="2">
        <v>37.587699999999998</v>
      </c>
      <c r="AG560" s="2">
        <v>3.4</v>
      </c>
      <c r="AH560" s="22">
        <v>12.2</v>
      </c>
      <c r="AI560" s="22">
        <v>27.9</v>
      </c>
      <c r="AJ560" s="22">
        <v>32.344499999999996</v>
      </c>
      <c r="AK560" s="18">
        <v>5.12</v>
      </c>
      <c r="AL560" s="18">
        <v>12.8</v>
      </c>
      <c r="AM560" s="18">
        <v>40.1</v>
      </c>
      <c r="AN560" s="2">
        <v>54.0608</v>
      </c>
      <c r="AO560" s="2">
        <v>3.58</v>
      </c>
      <c r="AP560" s="2">
        <v>9.3000000000000007</v>
      </c>
      <c r="AQ560" s="2">
        <v>38.5</v>
      </c>
      <c r="AR560" s="2">
        <v>7.8445999999999998</v>
      </c>
      <c r="AS560" s="2">
        <v>3.09</v>
      </c>
      <c r="AT560" s="2">
        <v>10.1</v>
      </c>
      <c r="AU560" s="2">
        <v>30.7</v>
      </c>
      <c r="AV560" s="2">
        <v>13.6709</v>
      </c>
      <c r="AW560" s="2">
        <v>5</v>
      </c>
      <c r="AX560" s="2">
        <v>14</v>
      </c>
      <c r="AY560" s="2">
        <v>35.6</v>
      </c>
      <c r="AZ560" s="2">
        <v>28.877400000000002</v>
      </c>
      <c r="BA560" s="2">
        <v>4.6900000000000004</v>
      </c>
      <c r="BB560" s="2">
        <v>13.7</v>
      </c>
      <c r="BC560" s="2">
        <v>34.299999999999997</v>
      </c>
      <c r="BD560" s="2">
        <v>36.012300000000003</v>
      </c>
      <c r="BE560" s="4"/>
      <c r="BF560" s="4"/>
    </row>
    <row r="561" spans="1:58" x14ac:dyDescent="0.2">
      <c r="A561" s="29">
        <v>560</v>
      </c>
      <c r="B561" s="7" t="s">
        <v>73</v>
      </c>
      <c r="C561" s="3">
        <v>39942</v>
      </c>
      <c r="D561" s="4" t="s">
        <v>21</v>
      </c>
      <c r="E561" s="4" t="s">
        <v>170</v>
      </c>
      <c r="F561" s="5" t="s">
        <v>193</v>
      </c>
      <c r="G561" s="6">
        <v>0.8847222222222223</v>
      </c>
      <c r="H561" s="6">
        <v>0.89930555555555547</v>
      </c>
      <c r="I561" s="85">
        <f t="shared" si="8"/>
        <v>20.999999999999766</v>
      </c>
      <c r="J561" s="86">
        <f>I561*Segmentos!$D$7*(AH561%)*IF(ISNUMBER(AI561),AI561%,0)</f>
        <v>25905.599999999711</v>
      </c>
      <c r="K561" s="86">
        <f>I561*Segmentos!$D$7*(AL561%)*IF(ISNUMBER(AM561),AM561%,0)</f>
        <v>403.19999999999555</v>
      </c>
      <c r="L561" s="4"/>
      <c r="M561" s="2">
        <v>0.15</v>
      </c>
      <c r="N561" s="2">
        <v>0.2</v>
      </c>
      <c r="O561" s="2">
        <v>66.400000000000006</v>
      </c>
      <c r="P561" s="2">
        <v>60.1616</v>
      </c>
      <c r="Q561" s="2">
        <v>0</v>
      </c>
      <c r="R561" s="2">
        <v>0</v>
      </c>
      <c r="S561" s="8" t="s">
        <v>577</v>
      </c>
      <c r="T561" s="2">
        <v>0</v>
      </c>
      <c r="U561" s="2">
        <v>0</v>
      </c>
      <c r="V561" s="2">
        <v>0</v>
      </c>
      <c r="W561" s="8" t="s">
        <v>577</v>
      </c>
      <c r="X561" s="2">
        <v>0</v>
      </c>
      <c r="Y561" s="2">
        <v>0</v>
      </c>
      <c r="Z561" s="2">
        <v>0</v>
      </c>
      <c r="AA561" s="8" t="s">
        <v>577</v>
      </c>
      <c r="AB561" s="2">
        <v>0</v>
      </c>
      <c r="AC561" s="2">
        <v>0.45</v>
      </c>
      <c r="AD561" s="2">
        <v>0.7</v>
      </c>
      <c r="AE561" s="2">
        <v>66.400000000000006</v>
      </c>
      <c r="AF561" s="2">
        <v>60.1616</v>
      </c>
      <c r="AG561" s="2">
        <v>0.31</v>
      </c>
      <c r="AH561" s="22">
        <v>0.4</v>
      </c>
      <c r="AI561" s="22">
        <v>77.099999999999994</v>
      </c>
      <c r="AJ561" s="22">
        <v>59.5276</v>
      </c>
      <c r="AK561" s="18">
        <v>0</v>
      </c>
      <c r="AL561" s="18">
        <v>0.1</v>
      </c>
      <c r="AM561" s="18">
        <v>4.8</v>
      </c>
      <c r="AN561" s="2">
        <v>0.63400000000000001</v>
      </c>
      <c r="AO561" s="2">
        <v>0.03</v>
      </c>
      <c r="AP561" s="2">
        <v>0.7</v>
      </c>
      <c r="AQ561" s="2">
        <v>4.8</v>
      </c>
      <c r="AR561" s="2">
        <v>1.5198</v>
      </c>
      <c r="AS561" s="2">
        <v>0</v>
      </c>
      <c r="AT561" s="2">
        <v>0</v>
      </c>
      <c r="AU561" s="8" t="s">
        <v>577</v>
      </c>
      <c r="AV561" s="2">
        <v>0</v>
      </c>
      <c r="AW561" s="2">
        <v>0.37</v>
      </c>
      <c r="AX561" s="2">
        <v>0.4</v>
      </c>
      <c r="AY561" s="2">
        <v>100</v>
      </c>
      <c r="AZ561" s="2">
        <v>43.315399999999997</v>
      </c>
      <c r="BA561" s="2">
        <v>0.1</v>
      </c>
      <c r="BB561" s="2">
        <v>0.1</v>
      </c>
      <c r="BC561" s="2">
        <v>100</v>
      </c>
      <c r="BD561" s="2">
        <v>15.3264</v>
      </c>
      <c r="BE561" s="4"/>
      <c r="BF561" s="4"/>
    </row>
    <row r="562" spans="1:58" x14ac:dyDescent="0.2">
      <c r="A562" s="29">
        <v>561</v>
      </c>
      <c r="B562" s="7" t="s">
        <v>5</v>
      </c>
      <c r="C562" s="3">
        <v>39942</v>
      </c>
      <c r="D562" s="4" t="s">
        <v>3</v>
      </c>
      <c r="E562" s="4" t="s">
        <v>164</v>
      </c>
      <c r="F562" s="5" t="s">
        <v>193</v>
      </c>
      <c r="G562" s="6">
        <v>0.87430555555555556</v>
      </c>
      <c r="H562" s="6">
        <v>0.91736111111111107</v>
      </c>
      <c r="I562" s="85">
        <f t="shared" si="8"/>
        <v>61.999999999999943</v>
      </c>
      <c r="J562" s="86">
        <f>I562*Segmentos!$D$7*(AH562%)*IF(ISNUMBER(AI562),AI562%,0)</f>
        <v>1480039.1999999986</v>
      </c>
      <c r="K562" s="86">
        <f>I562*Segmentos!$D$7*(AL562%)*IF(ISNUMBER(AM562),AM562%,0)</f>
        <v>1184001.5999999989</v>
      </c>
      <c r="L562" s="4"/>
      <c r="M562" s="2">
        <v>5.34</v>
      </c>
      <c r="N562" s="2">
        <v>15.8</v>
      </c>
      <c r="O562" s="2">
        <v>33.799999999999997</v>
      </c>
      <c r="P562" s="2">
        <v>86.337900000000005</v>
      </c>
      <c r="Q562" s="2">
        <v>2.2799999999999998</v>
      </c>
      <c r="R562" s="2">
        <v>6.2</v>
      </c>
      <c r="S562" s="2">
        <v>36.700000000000003</v>
      </c>
      <c r="T562" s="2">
        <v>6.1588000000000003</v>
      </c>
      <c r="U562" s="2">
        <v>4.59</v>
      </c>
      <c r="V562" s="2">
        <v>10.6</v>
      </c>
      <c r="W562" s="2">
        <v>43.2</v>
      </c>
      <c r="X562" s="2">
        <v>15.5672</v>
      </c>
      <c r="Y562" s="2">
        <v>6.17</v>
      </c>
      <c r="Z562" s="2">
        <v>17.2</v>
      </c>
      <c r="AA562" s="2">
        <v>35.9</v>
      </c>
      <c r="AB562" s="2">
        <v>29.440100000000001</v>
      </c>
      <c r="AC562" s="2">
        <v>6.62</v>
      </c>
      <c r="AD562" s="2">
        <v>22.7</v>
      </c>
      <c r="AE562" s="2">
        <v>29.2</v>
      </c>
      <c r="AF562" s="2">
        <v>35.171799999999998</v>
      </c>
      <c r="AG562" s="2">
        <v>5.97</v>
      </c>
      <c r="AH562" s="22">
        <v>17.100000000000001</v>
      </c>
      <c r="AI562" s="22">
        <v>34.9</v>
      </c>
      <c r="AJ562" s="22">
        <v>45.837800000000001</v>
      </c>
      <c r="AK562" s="18">
        <v>4.76</v>
      </c>
      <c r="AL562" s="18">
        <v>14.6</v>
      </c>
      <c r="AM562" s="18">
        <v>32.700000000000003</v>
      </c>
      <c r="AN562" s="2">
        <v>40.500100000000003</v>
      </c>
      <c r="AO562" s="2">
        <v>1.61</v>
      </c>
      <c r="AP562" s="2">
        <v>7.7</v>
      </c>
      <c r="AQ562" s="2">
        <v>20.9</v>
      </c>
      <c r="AR562" s="2">
        <v>2.8540000000000001</v>
      </c>
      <c r="AS562" s="2">
        <v>2.2999999999999998</v>
      </c>
      <c r="AT562" s="2">
        <v>8.8000000000000007</v>
      </c>
      <c r="AU562" s="2">
        <v>26.1</v>
      </c>
      <c r="AV562" s="2">
        <v>8.1801999999999992</v>
      </c>
      <c r="AW562" s="2">
        <v>4.91</v>
      </c>
      <c r="AX562" s="2">
        <v>16.2</v>
      </c>
      <c r="AY562" s="2">
        <v>30.2</v>
      </c>
      <c r="AZ562" s="2">
        <v>22.824100000000001</v>
      </c>
      <c r="BA562" s="2">
        <v>8.4700000000000006</v>
      </c>
      <c r="BB562" s="2">
        <v>21.8</v>
      </c>
      <c r="BC562" s="2">
        <v>38.9</v>
      </c>
      <c r="BD562" s="2">
        <v>52.479599999999998</v>
      </c>
      <c r="BE562" s="4"/>
      <c r="BF562" s="4"/>
    </row>
    <row r="563" spans="1:58" x14ac:dyDescent="0.2">
      <c r="A563" s="29">
        <v>562</v>
      </c>
      <c r="B563" s="7" t="s">
        <v>9</v>
      </c>
      <c r="C563" s="3">
        <v>39942</v>
      </c>
      <c r="D563" s="4" t="s">
        <v>8</v>
      </c>
      <c r="E563" s="4" t="s">
        <v>168</v>
      </c>
      <c r="F563" s="5" t="s">
        <v>193</v>
      </c>
      <c r="G563" s="6">
        <v>0.7993055555555556</v>
      </c>
      <c r="H563" s="6">
        <v>0.875</v>
      </c>
      <c r="I563" s="85">
        <f t="shared" si="8"/>
        <v>108.99999999999993</v>
      </c>
      <c r="J563" s="86">
        <f>I563*Segmentos!$D$7*(AH563%)*IF(ISNUMBER(AI563),AI563%,0)</f>
        <v>1427289.5999999994</v>
      </c>
      <c r="K563" s="86">
        <f>I563*Segmentos!$D$7*(AL563%)*IF(ISNUMBER(AM563),AM563%,0)</f>
        <v>1481091.9999999991</v>
      </c>
      <c r="L563" s="4" t="s">
        <v>260</v>
      </c>
      <c r="M563" s="2">
        <v>3.33</v>
      </c>
      <c r="N563" s="2">
        <v>8.9</v>
      </c>
      <c r="O563" s="2">
        <v>37.4</v>
      </c>
      <c r="P563" s="2">
        <v>80.1751</v>
      </c>
      <c r="Q563" s="2">
        <v>1.1299999999999999</v>
      </c>
      <c r="R563" s="2">
        <v>4.5999999999999996</v>
      </c>
      <c r="S563" s="2">
        <v>24.8</v>
      </c>
      <c r="T563" s="2">
        <v>4.5484</v>
      </c>
      <c r="U563" s="2">
        <v>2.72</v>
      </c>
      <c r="V563" s="2">
        <v>7.4</v>
      </c>
      <c r="W563" s="2">
        <v>36.700000000000003</v>
      </c>
      <c r="X563" s="2">
        <v>13.714399999999999</v>
      </c>
      <c r="Y563" s="2">
        <v>2.97</v>
      </c>
      <c r="Z563" s="2">
        <v>8.5</v>
      </c>
      <c r="AA563" s="2">
        <v>34.9</v>
      </c>
      <c r="AB563" s="2">
        <v>21.058399999999999</v>
      </c>
      <c r="AC563" s="2">
        <v>5.18</v>
      </c>
      <c r="AD563" s="2">
        <v>12.5</v>
      </c>
      <c r="AE563" s="2">
        <v>41.5</v>
      </c>
      <c r="AF563" s="2">
        <v>40.853900000000003</v>
      </c>
      <c r="AG563" s="2">
        <v>3.28</v>
      </c>
      <c r="AH563" s="22">
        <v>9.3000000000000007</v>
      </c>
      <c r="AI563" s="22">
        <v>35.200000000000003</v>
      </c>
      <c r="AJ563" s="22">
        <v>37.369300000000003</v>
      </c>
      <c r="AK563" s="18">
        <v>3.39</v>
      </c>
      <c r="AL563" s="18">
        <v>8.6</v>
      </c>
      <c r="AM563" s="18">
        <v>39.5</v>
      </c>
      <c r="AN563" s="2">
        <v>42.805900000000001</v>
      </c>
      <c r="AO563" s="2">
        <v>0.49</v>
      </c>
      <c r="AP563" s="2">
        <v>3.7</v>
      </c>
      <c r="AQ563" s="2">
        <v>13.1</v>
      </c>
      <c r="AR563" s="2">
        <v>1.2907999999999999</v>
      </c>
      <c r="AS563" s="2">
        <v>2.91</v>
      </c>
      <c r="AT563" s="2">
        <v>9.8000000000000007</v>
      </c>
      <c r="AU563" s="2">
        <v>29.6</v>
      </c>
      <c r="AV563" s="2">
        <v>15.404</v>
      </c>
      <c r="AW563" s="2">
        <v>3.32</v>
      </c>
      <c r="AX563" s="2">
        <v>8.6999999999999993</v>
      </c>
      <c r="AY563" s="2">
        <v>38.200000000000003</v>
      </c>
      <c r="AZ563" s="2">
        <v>22.956600000000002</v>
      </c>
      <c r="BA563" s="2">
        <v>4.4000000000000004</v>
      </c>
      <c r="BB563" s="2">
        <v>10</v>
      </c>
      <c r="BC563" s="2">
        <v>43.9</v>
      </c>
      <c r="BD563" s="2">
        <v>40.523699999999998</v>
      </c>
      <c r="BE563" s="4"/>
      <c r="BF563" s="4"/>
    </row>
    <row r="564" spans="1:58" x14ac:dyDescent="0.2">
      <c r="A564" s="29">
        <v>563</v>
      </c>
      <c r="B564" s="7" t="s">
        <v>98</v>
      </c>
      <c r="C564" s="3">
        <v>39942</v>
      </c>
      <c r="D564" s="4" t="s">
        <v>28</v>
      </c>
      <c r="E564" s="4" t="s">
        <v>168</v>
      </c>
      <c r="F564" s="5" t="s">
        <v>193</v>
      </c>
      <c r="G564" s="6">
        <v>0.91736111111111107</v>
      </c>
      <c r="H564" s="6">
        <v>0.99513888888888891</v>
      </c>
      <c r="I564" s="85">
        <f t="shared" si="8"/>
        <v>112.00000000000009</v>
      </c>
      <c r="J564" s="86">
        <f>I564*Segmentos!$D$7*(AH564%)*IF(ISNUMBER(AI564),AI564%,0)</f>
        <v>831532.80000000063</v>
      </c>
      <c r="K564" s="86">
        <f>I564*Segmentos!$D$7*(AL564%)*IF(ISNUMBER(AM564),AM564%,0)</f>
        <v>698073.60000000056</v>
      </c>
      <c r="L564" s="4" t="s">
        <v>262</v>
      </c>
      <c r="M564" s="2">
        <v>1.71</v>
      </c>
      <c r="N564" s="2">
        <v>6.1</v>
      </c>
      <c r="O564" s="2">
        <v>28.1</v>
      </c>
      <c r="P564" s="2">
        <v>89.247900000000001</v>
      </c>
      <c r="Q564" s="2">
        <v>0.41</v>
      </c>
      <c r="R564" s="2">
        <v>2</v>
      </c>
      <c r="S564" s="2">
        <v>20.8</v>
      </c>
      <c r="T564" s="2">
        <v>3.601</v>
      </c>
      <c r="U564" s="2">
        <v>1.0900000000000001</v>
      </c>
      <c r="V564" s="2">
        <v>5.7</v>
      </c>
      <c r="W564" s="2">
        <v>19.100000000000001</v>
      </c>
      <c r="X564" s="2">
        <v>11.911799999999999</v>
      </c>
      <c r="Y564" s="2">
        <v>2.4700000000000002</v>
      </c>
      <c r="Z564" s="2">
        <v>7.5</v>
      </c>
      <c r="AA564" s="2">
        <v>33.1</v>
      </c>
      <c r="AB564" s="2">
        <v>38.110999999999997</v>
      </c>
      <c r="AC564" s="2">
        <v>2.08</v>
      </c>
      <c r="AD564" s="2">
        <v>7.2</v>
      </c>
      <c r="AE564" s="2">
        <v>28.9</v>
      </c>
      <c r="AF564" s="2">
        <v>35.624000000000002</v>
      </c>
      <c r="AG564" s="2">
        <v>1.87</v>
      </c>
      <c r="AH564" s="22">
        <v>6.9</v>
      </c>
      <c r="AI564" s="22">
        <v>26.9</v>
      </c>
      <c r="AJ564" s="22">
        <v>46.340699999999998</v>
      </c>
      <c r="AK564" s="18">
        <v>1.56</v>
      </c>
      <c r="AL564" s="18">
        <v>5.3</v>
      </c>
      <c r="AM564" s="18">
        <v>29.4</v>
      </c>
      <c r="AN564" s="2">
        <v>42.907200000000003</v>
      </c>
      <c r="AO564" s="2">
        <v>0.27</v>
      </c>
      <c r="AP564" s="2">
        <v>2.8</v>
      </c>
      <c r="AQ564" s="2">
        <v>9.6</v>
      </c>
      <c r="AR564" s="2">
        <v>1.5276000000000001</v>
      </c>
      <c r="AS564" s="2">
        <v>1.37</v>
      </c>
      <c r="AT564" s="2">
        <v>4.5999999999999996</v>
      </c>
      <c r="AU564" s="2">
        <v>29.6</v>
      </c>
      <c r="AV564" s="2">
        <v>15.73</v>
      </c>
      <c r="AW564" s="2">
        <v>1.44</v>
      </c>
      <c r="AX564" s="2">
        <v>4.9000000000000004</v>
      </c>
      <c r="AY564" s="2">
        <v>29.6</v>
      </c>
      <c r="AZ564" s="2">
        <v>21.720400000000001</v>
      </c>
      <c r="BA564" s="2">
        <v>2.5099999999999998</v>
      </c>
      <c r="BB564" s="2">
        <v>8.8000000000000007</v>
      </c>
      <c r="BC564" s="2">
        <v>28.7</v>
      </c>
      <c r="BD564" s="2">
        <v>50.2699</v>
      </c>
      <c r="BE564" s="4"/>
      <c r="BF564" s="4"/>
    </row>
    <row r="565" spans="1:58" x14ac:dyDescent="0.2">
      <c r="A565" s="29">
        <v>564</v>
      </c>
      <c r="B565" s="7" t="s">
        <v>84</v>
      </c>
      <c r="C565" s="3">
        <v>39942</v>
      </c>
      <c r="D565" s="4" t="s">
        <v>13</v>
      </c>
      <c r="E565" s="4" t="s">
        <v>168</v>
      </c>
      <c r="F565" s="5" t="s">
        <v>193</v>
      </c>
      <c r="G565" s="6">
        <v>0.91805555555555562</v>
      </c>
      <c r="H565" s="6">
        <v>1.1805555555555555E-2</v>
      </c>
      <c r="I565" s="85">
        <f t="shared" si="8"/>
        <v>134.99999999999989</v>
      </c>
      <c r="J565" s="86">
        <f>I565*Segmentos!$D$7*(AH565%)*IF(ISNUMBER(AI565),AI565%,0)</f>
        <v>1188269.9999999991</v>
      </c>
      <c r="K565" s="86">
        <f>I565*Segmentos!$D$7*(AL565%)*IF(ISNUMBER(AM565),AM565%,0)</f>
        <v>1823849.9999999981</v>
      </c>
      <c r="L565" s="4" t="s">
        <v>258</v>
      </c>
      <c r="M565" s="2">
        <v>2.82</v>
      </c>
      <c r="N565" s="2">
        <v>16.899999999999999</v>
      </c>
      <c r="O565" s="2">
        <v>16.7</v>
      </c>
      <c r="P565" s="2">
        <v>85.023200000000003</v>
      </c>
      <c r="Q565" s="2">
        <v>2.77</v>
      </c>
      <c r="R565" s="2">
        <v>9.5</v>
      </c>
      <c r="S565" s="2">
        <v>29.2</v>
      </c>
      <c r="T565" s="2">
        <v>13.917299999999999</v>
      </c>
      <c r="U565" s="2">
        <v>2.2200000000000002</v>
      </c>
      <c r="V565" s="2">
        <v>12.8</v>
      </c>
      <c r="W565" s="2">
        <v>17.3</v>
      </c>
      <c r="X565" s="2">
        <v>14.058</v>
      </c>
      <c r="Y565" s="2">
        <v>2.79</v>
      </c>
      <c r="Z565" s="2">
        <v>18.2</v>
      </c>
      <c r="AA565" s="2">
        <v>15.3</v>
      </c>
      <c r="AB565" s="2">
        <v>24.844100000000001</v>
      </c>
      <c r="AC565" s="2">
        <v>3.25</v>
      </c>
      <c r="AD565" s="2">
        <v>22.2</v>
      </c>
      <c r="AE565" s="2">
        <v>14.7</v>
      </c>
      <c r="AF565" s="2">
        <v>32.203800000000001</v>
      </c>
      <c r="AG565" s="2">
        <v>2.21</v>
      </c>
      <c r="AH565" s="22">
        <v>16.3</v>
      </c>
      <c r="AI565" s="22">
        <v>13.5</v>
      </c>
      <c r="AJ565" s="22">
        <v>31.561</v>
      </c>
      <c r="AK565" s="18">
        <v>3.37</v>
      </c>
      <c r="AL565" s="18">
        <v>17.5</v>
      </c>
      <c r="AM565" s="18">
        <v>19.3</v>
      </c>
      <c r="AN565" s="2">
        <v>53.462200000000003</v>
      </c>
      <c r="AO565" s="2">
        <v>2.0099999999999998</v>
      </c>
      <c r="AP565" s="2">
        <v>11.9</v>
      </c>
      <c r="AQ565" s="2">
        <v>16.899999999999999</v>
      </c>
      <c r="AR565" s="2">
        <v>6.6140999999999996</v>
      </c>
      <c r="AS565" s="2">
        <v>2.12</v>
      </c>
      <c r="AT565" s="2">
        <v>12.5</v>
      </c>
      <c r="AU565" s="2">
        <v>17</v>
      </c>
      <c r="AV565" s="2">
        <v>14.0718</v>
      </c>
      <c r="AW565" s="2">
        <v>3.07</v>
      </c>
      <c r="AX565" s="2">
        <v>19.8</v>
      </c>
      <c r="AY565" s="2">
        <v>15.5</v>
      </c>
      <c r="AZ565" s="2">
        <v>26.638000000000002</v>
      </c>
      <c r="BA565" s="2">
        <v>3.27</v>
      </c>
      <c r="BB565" s="2">
        <v>18.8</v>
      </c>
      <c r="BC565" s="2">
        <v>17.399999999999999</v>
      </c>
      <c r="BD565" s="2">
        <v>37.699199999999998</v>
      </c>
      <c r="BE565" s="4"/>
      <c r="BF565" s="4"/>
    </row>
    <row r="566" spans="1:58" x14ac:dyDescent="0.2">
      <c r="A566" s="29">
        <v>565</v>
      </c>
      <c r="B566" s="7" t="s">
        <v>57</v>
      </c>
      <c r="C566" s="3">
        <v>39942</v>
      </c>
      <c r="D566" s="4" t="s">
        <v>8</v>
      </c>
      <c r="E566" s="4" t="s">
        <v>181</v>
      </c>
      <c r="F566" s="5" t="s">
        <v>193</v>
      </c>
      <c r="G566" s="6">
        <v>0.91527777777777775</v>
      </c>
      <c r="H566" s="6">
        <v>0.91805555555555562</v>
      </c>
      <c r="I566" s="85">
        <f t="shared" si="8"/>
        <v>4.0000000000001457</v>
      </c>
      <c r="J566" s="86">
        <f>I566*Segmentos!$D$7*(AH566%)*IF(ISNUMBER(AI566),AI566%,0)</f>
        <v>56630.400000002068</v>
      </c>
      <c r="K566" s="86">
        <f>I566*Segmentos!$D$7*(AL566%)*IF(ISNUMBER(AM566),AM566%,0)</f>
        <v>80400.000000002925</v>
      </c>
      <c r="L566" s="4"/>
      <c r="M566" s="2">
        <v>4.3099999999999996</v>
      </c>
      <c r="N566" s="2">
        <v>5.9</v>
      </c>
      <c r="O566" s="2">
        <v>72.7</v>
      </c>
      <c r="P566" s="2">
        <v>83.980099999999993</v>
      </c>
      <c r="Q566" s="2">
        <v>1.65</v>
      </c>
      <c r="R566" s="2">
        <v>2.7</v>
      </c>
      <c r="S566" s="2">
        <v>60.7</v>
      </c>
      <c r="T566" s="2">
        <v>5.3667999999999996</v>
      </c>
      <c r="U566" s="2">
        <v>2.4900000000000002</v>
      </c>
      <c r="V566" s="2">
        <v>2.7</v>
      </c>
      <c r="W566" s="2">
        <v>91.7</v>
      </c>
      <c r="X566" s="2">
        <v>10.18</v>
      </c>
      <c r="Y566" s="2">
        <v>3.55</v>
      </c>
      <c r="Z566" s="2">
        <v>5.4</v>
      </c>
      <c r="AA566" s="2">
        <v>65.400000000000006</v>
      </c>
      <c r="AB566" s="2">
        <v>20.401499999999999</v>
      </c>
      <c r="AC566" s="2">
        <v>7.51</v>
      </c>
      <c r="AD566" s="2">
        <v>10.1</v>
      </c>
      <c r="AE566" s="2">
        <v>74.599999999999994</v>
      </c>
      <c r="AF566" s="2">
        <v>48.031799999999997</v>
      </c>
      <c r="AG566" s="2">
        <v>3.53</v>
      </c>
      <c r="AH566" s="22">
        <v>5.0999999999999996</v>
      </c>
      <c r="AI566" s="22">
        <v>69.400000000000006</v>
      </c>
      <c r="AJ566" s="22">
        <v>32.643000000000001</v>
      </c>
      <c r="AK566" s="18">
        <v>5.01</v>
      </c>
      <c r="AL566" s="18">
        <v>6.7</v>
      </c>
      <c r="AM566" s="18">
        <v>75</v>
      </c>
      <c r="AN566" s="2">
        <v>51.3371</v>
      </c>
      <c r="AO566" s="2">
        <v>1.0900000000000001</v>
      </c>
      <c r="AP566" s="2">
        <v>2.2999999999999998</v>
      </c>
      <c r="AQ566" s="2">
        <v>46.2</v>
      </c>
      <c r="AR566" s="2">
        <v>2.3113999999999999</v>
      </c>
      <c r="AS566" s="2">
        <v>2.98</v>
      </c>
      <c r="AT566" s="2">
        <v>3.7</v>
      </c>
      <c r="AU566" s="2">
        <v>79.900000000000006</v>
      </c>
      <c r="AV566" s="2">
        <v>12.802300000000001</v>
      </c>
      <c r="AW566" s="2">
        <v>5.12</v>
      </c>
      <c r="AX566" s="2">
        <v>6.9</v>
      </c>
      <c r="AY566" s="2">
        <v>74</v>
      </c>
      <c r="AZ566" s="2">
        <v>28.6769</v>
      </c>
      <c r="BA566" s="2">
        <v>5.39</v>
      </c>
      <c r="BB566" s="2">
        <v>7.5</v>
      </c>
      <c r="BC566" s="2">
        <v>72.099999999999994</v>
      </c>
      <c r="BD566" s="2">
        <v>40.189599999999999</v>
      </c>
      <c r="BE566" s="4"/>
      <c r="BF566" s="4"/>
    </row>
    <row r="567" spans="1:58" x14ac:dyDescent="0.2">
      <c r="A567" s="29">
        <v>566</v>
      </c>
      <c r="B567" s="7" t="s">
        <v>11</v>
      </c>
      <c r="C567" s="3">
        <v>39942</v>
      </c>
      <c r="D567" s="4" t="s">
        <v>0</v>
      </c>
      <c r="E567" s="4" t="s">
        <v>166</v>
      </c>
      <c r="F567" s="5" t="s">
        <v>193</v>
      </c>
      <c r="G567" s="6">
        <v>0.91527777777777775</v>
      </c>
      <c r="H567" s="6">
        <v>0.91736111111111107</v>
      </c>
      <c r="I567" s="85">
        <f t="shared" si="8"/>
        <v>2.9999999999999893</v>
      </c>
      <c r="J567" s="86">
        <f>I567*Segmentos!$D$7*(AH567%)*IF(ISNUMBER(AI567),AI567%,0)</f>
        <v>67391.999999999767</v>
      </c>
      <c r="K567" s="86">
        <f>I567*Segmentos!$D$7*(AL567%)*IF(ISNUMBER(AM567),AM567%,0)</f>
        <v>62038.799999999792</v>
      </c>
      <c r="L567" s="4"/>
      <c r="M567" s="2">
        <v>5.39</v>
      </c>
      <c r="N567" s="2">
        <v>6.1</v>
      </c>
      <c r="O567" s="2">
        <v>88.5</v>
      </c>
      <c r="P567" s="2">
        <v>89.834699999999998</v>
      </c>
      <c r="Q567" s="2">
        <v>3.23</v>
      </c>
      <c r="R567" s="2">
        <v>3.9</v>
      </c>
      <c r="S567" s="2">
        <v>82.1</v>
      </c>
      <c r="T567" s="2">
        <v>8.9777000000000005</v>
      </c>
      <c r="U567" s="2">
        <v>2.2999999999999998</v>
      </c>
      <c r="V567" s="2">
        <v>2.6</v>
      </c>
      <c r="W567" s="2">
        <v>88</v>
      </c>
      <c r="X567" s="2">
        <v>8.0299999999999994</v>
      </c>
      <c r="Y567" s="2">
        <v>5.21</v>
      </c>
      <c r="Z567" s="2">
        <v>5.6</v>
      </c>
      <c r="AA567" s="2">
        <v>93.5</v>
      </c>
      <c r="AB567" s="2">
        <v>25.6525</v>
      </c>
      <c r="AC567" s="2">
        <v>8.6199999999999992</v>
      </c>
      <c r="AD567" s="2">
        <v>9.9</v>
      </c>
      <c r="AE567" s="2">
        <v>87.4</v>
      </c>
      <c r="AF567" s="2">
        <v>47.174500000000002</v>
      </c>
      <c r="AG567" s="2">
        <v>5.58</v>
      </c>
      <c r="AH567" s="22">
        <v>6.5</v>
      </c>
      <c r="AI567" s="22">
        <v>86.4</v>
      </c>
      <c r="AJ567" s="22">
        <v>44.162399999999998</v>
      </c>
      <c r="AK567" s="18">
        <v>5.21</v>
      </c>
      <c r="AL567" s="18">
        <v>5.7</v>
      </c>
      <c r="AM567" s="18">
        <v>90.7</v>
      </c>
      <c r="AN567" s="2">
        <v>45.6723</v>
      </c>
      <c r="AO567" s="2">
        <v>4.16</v>
      </c>
      <c r="AP567" s="2">
        <v>4.7</v>
      </c>
      <c r="AQ567" s="2">
        <v>88.4</v>
      </c>
      <c r="AR567" s="2">
        <v>7.5773999999999999</v>
      </c>
      <c r="AS567" s="2">
        <v>4.82</v>
      </c>
      <c r="AT567" s="2">
        <v>5.9</v>
      </c>
      <c r="AU567" s="2">
        <v>81.8</v>
      </c>
      <c r="AV567" s="2">
        <v>17.714200000000002</v>
      </c>
      <c r="AW567" s="2">
        <v>4.79</v>
      </c>
      <c r="AX567" s="2">
        <v>5.2</v>
      </c>
      <c r="AY567" s="2">
        <v>91.4</v>
      </c>
      <c r="AZ567" s="2">
        <v>22.9818</v>
      </c>
      <c r="BA567" s="2">
        <v>6.51</v>
      </c>
      <c r="BB567" s="2">
        <v>7.2</v>
      </c>
      <c r="BC567" s="2">
        <v>90.2</v>
      </c>
      <c r="BD567" s="2">
        <v>41.561199999999999</v>
      </c>
      <c r="BE567" s="4"/>
      <c r="BF567" s="4"/>
    </row>
    <row r="568" spans="1:58" x14ac:dyDescent="0.2">
      <c r="A568" s="29">
        <v>567</v>
      </c>
      <c r="B568" s="7" t="s">
        <v>11</v>
      </c>
      <c r="C568" s="3">
        <v>39942</v>
      </c>
      <c r="D568" s="4" t="s">
        <v>8</v>
      </c>
      <c r="E568" s="4" t="s">
        <v>166</v>
      </c>
      <c r="F568" s="5" t="s">
        <v>193</v>
      </c>
      <c r="G568" s="6">
        <v>0.90902777777777777</v>
      </c>
      <c r="H568" s="6">
        <v>0.90972222222222221</v>
      </c>
      <c r="I568" s="85">
        <f t="shared" si="8"/>
        <v>0.99999999999999645</v>
      </c>
      <c r="J568" s="86">
        <f>I568*Segmentos!$D$7*(AH568%)*IF(ISNUMBER(AI568),AI568%,0)</f>
        <v>10399.999999999965</v>
      </c>
      <c r="K568" s="86">
        <f>I568*Segmentos!$D$7*(AL568%)*IF(ISNUMBER(AM568),AM568%,0)</f>
        <v>14799.999999999951</v>
      </c>
      <c r="L568" s="4"/>
      <c r="M568" s="2">
        <v>3.18</v>
      </c>
      <c r="N568" s="2">
        <v>3.2</v>
      </c>
      <c r="O568" s="2">
        <v>100</v>
      </c>
      <c r="P568" s="2">
        <v>85.034000000000006</v>
      </c>
      <c r="Q568" s="2">
        <v>0.86</v>
      </c>
      <c r="R568" s="2">
        <v>0.9</v>
      </c>
      <c r="S568" s="2">
        <v>100</v>
      </c>
      <c r="T568" s="2">
        <v>3.8424999999999998</v>
      </c>
      <c r="U568" s="2">
        <v>2.27</v>
      </c>
      <c r="V568" s="2">
        <v>2.2999999999999998</v>
      </c>
      <c r="W568" s="2">
        <v>100</v>
      </c>
      <c r="X568" s="2">
        <v>12.694800000000001</v>
      </c>
      <c r="Y568" s="2">
        <v>3.32</v>
      </c>
      <c r="Z568" s="2">
        <v>3.3</v>
      </c>
      <c r="AA568" s="2">
        <v>100</v>
      </c>
      <c r="AB568" s="2">
        <v>26.145</v>
      </c>
      <c r="AC568" s="2">
        <v>4.83</v>
      </c>
      <c r="AD568" s="2">
        <v>4.8</v>
      </c>
      <c r="AE568" s="2">
        <v>100</v>
      </c>
      <c r="AF568" s="2">
        <v>42.351700000000001</v>
      </c>
      <c r="AG568" s="2">
        <v>2.62</v>
      </c>
      <c r="AH568" s="22">
        <v>2.6</v>
      </c>
      <c r="AI568" s="22">
        <v>100</v>
      </c>
      <c r="AJ568" s="22">
        <v>33.162799999999997</v>
      </c>
      <c r="AK568" s="18">
        <v>3.7</v>
      </c>
      <c r="AL568" s="18">
        <v>3.7</v>
      </c>
      <c r="AM568" s="18">
        <v>100</v>
      </c>
      <c r="AN568" s="2">
        <v>51.871200000000002</v>
      </c>
      <c r="AO568" s="2">
        <v>0.48</v>
      </c>
      <c r="AP568" s="2">
        <v>0.5</v>
      </c>
      <c r="AQ568" s="2">
        <v>100</v>
      </c>
      <c r="AR568" s="2">
        <v>1.4101999999999999</v>
      </c>
      <c r="AS568" s="2">
        <v>2.08</v>
      </c>
      <c r="AT568" s="2">
        <v>2.1</v>
      </c>
      <c r="AU568" s="2">
        <v>100</v>
      </c>
      <c r="AV568" s="2">
        <v>12.2502</v>
      </c>
      <c r="AW568" s="2">
        <v>3.42</v>
      </c>
      <c r="AX568" s="2">
        <v>3.4</v>
      </c>
      <c r="AY568" s="2">
        <v>100</v>
      </c>
      <c r="AZ568" s="2">
        <v>26.2515</v>
      </c>
      <c r="BA568" s="2">
        <v>4.41</v>
      </c>
      <c r="BB568" s="2">
        <v>4.4000000000000004</v>
      </c>
      <c r="BC568" s="2">
        <v>100</v>
      </c>
      <c r="BD568" s="2">
        <v>45.122100000000003</v>
      </c>
      <c r="BE568" s="4"/>
      <c r="BF568" s="4"/>
    </row>
    <row r="569" spans="1:58" x14ac:dyDescent="0.2">
      <c r="A569" s="29">
        <v>568</v>
      </c>
      <c r="B569" s="7" t="s">
        <v>6</v>
      </c>
      <c r="C569" s="3">
        <v>39942</v>
      </c>
      <c r="D569" s="4" t="s">
        <v>3</v>
      </c>
      <c r="E569" s="4" t="s">
        <v>166</v>
      </c>
      <c r="F569" s="5" t="s">
        <v>193</v>
      </c>
      <c r="G569" s="6">
        <v>0.9145833333333333</v>
      </c>
      <c r="H569" s="6">
        <v>0.91527777777777775</v>
      </c>
      <c r="I569" s="85">
        <f t="shared" si="8"/>
        <v>0.99999999999999645</v>
      </c>
      <c r="J569" s="86">
        <f>I569*Segmentos!$D$7*(AH569%)*IF(ISNUMBER(AI569),AI569%,0)</f>
        <v>18399.999999999935</v>
      </c>
      <c r="K569" s="86">
        <f>I569*Segmentos!$D$7*(AL569%)*IF(ISNUMBER(AM569),AM569%,0)</f>
        <v>13599.999999999953</v>
      </c>
      <c r="L569" s="4"/>
      <c r="M569" s="2">
        <v>3.94</v>
      </c>
      <c r="N569" s="2">
        <v>3.9</v>
      </c>
      <c r="O569" s="2">
        <v>100</v>
      </c>
      <c r="P569" s="2">
        <v>89.493399999999994</v>
      </c>
      <c r="Q569" s="2">
        <v>1.46</v>
      </c>
      <c r="R569" s="2">
        <v>1.5</v>
      </c>
      <c r="S569" s="2">
        <v>100</v>
      </c>
      <c r="T569" s="2">
        <v>5.5336999999999996</v>
      </c>
      <c r="U569" s="2">
        <v>4.2300000000000004</v>
      </c>
      <c r="V569" s="2">
        <v>4.2</v>
      </c>
      <c r="W569" s="2">
        <v>100</v>
      </c>
      <c r="X569" s="2">
        <v>20.127700000000001</v>
      </c>
      <c r="Y569" s="2">
        <v>3.74</v>
      </c>
      <c r="Z569" s="2">
        <v>3.7</v>
      </c>
      <c r="AA569" s="2">
        <v>100</v>
      </c>
      <c r="AB569" s="2">
        <v>25.0715</v>
      </c>
      <c r="AC569" s="2">
        <v>5.2</v>
      </c>
      <c r="AD569" s="2">
        <v>5.2</v>
      </c>
      <c r="AE569" s="2">
        <v>100</v>
      </c>
      <c r="AF569" s="2">
        <v>38.760399999999997</v>
      </c>
      <c r="AG569" s="2">
        <v>4.5599999999999996</v>
      </c>
      <c r="AH569" s="22">
        <v>4.5999999999999996</v>
      </c>
      <c r="AI569" s="22">
        <v>100</v>
      </c>
      <c r="AJ569" s="22">
        <v>49.097000000000001</v>
      </c>
      <c r="AK569" s="18">
        <v>3.38</v>
      </c>
      <c r="AL569" s="18">
        <v>3.4</v>
      </c>
      <c r="AM569" s="18">
        <v>100</v>
      </c>
      <c r="AN569" s="2">
        <v>40.396299999999997</v>
      </c>
      <c r="AO569" s="2">
        <v>1.17</v>
      </c>
      <c r="AP569" s="2">
        <v>1.2</v>
      </c>
      <c r="AQ569" s="2">
        <v>100</v>
      </c>
      <c r="AR569" s="2">
        <v>2.9127999999999998</v>
      </c>
      <c r="AS569" s="2">
        <v>1.25</v>
      </c>
      <c r="AT569" s="2">
        <v>1.2</v>
      </c>
      <c r="AU569" s="2">
        <v>100</v>
      </c>
      <c r="AV569" s="2">
        <v>6.2317999999999998</v>
      </c>
      <c r="AW569" s="2">
        <v>3.72</v>
      </c>
      <c r="AX569" s="2">
        <v>3.7</v>
      </c>
      <c r="AY569" s="2">
        <v>100</v>
      </c>
      <c r="AZ569" s="2">
        <v>24.281099999999999</v>
      </c>
      <c r="BA569" s="2">
        <v>6.45</v>
      </c>
      <c r="BB569" s="2">
        <v>6.4</v>
      </c>
      <c r="BC569" s="2">
        <v>100</v>
      </c>
      <c r="BD569" s="2">
        <v>56.067599999999999</v>
      </c>
      <c r="BE569" s="4"/>
      <c r="BF569" s="4"/>
    </row>
    <row r="570" spans="1:58" x14ac:dyDescent="0.2">
      <c r="A570" s="29">
        <v>569</v>
      </c>
      <c r="B570" s="7" t="s">
        <v>31</v>
      </c>
      <c r="C570" s="3">
        <v>39942</v>
      </c>
      <c r="D570" s="4" t="s">
        <v>28</v>
      </c>
      <c r="E570" s="4" t="s">
        <v>166</v>
      </c>
      <c r="F570" s="5" t="s">
        <v>193</v>
      </c>
      <c r="G570" s="6">
        <v>0.91388888888888886</v>
      </c>
      <c r="H570" s="6">
        <v>0.91736111111111107</v>
      </c>
      <c r="I570" s="85">
        <f t="shared" si="8"/>
        <v>4.9999999999999822</v>
      </c>
      <c r="J570" s="86">
        <f>I570*Segmentos!$D$7*(AH570%)*IF(ISNUMBER(AI570),AI570%,0)</f>
        <v>14823.999999999945</v>
      </c>
      <c r="K570" s="86">
        <f>I570*Segmentos!$D$7*(AL570%)*IF(ISNUMBER(AM570),AM570%,0)</f>
        <v>21375.99999999992</v>
      </c>
      <c r="L570" s="4"/>
      <c r="M570" s="2">
        <v>0.9</v>
      </c>
      <c r="N570" s="2">
        <v>1.6</v>
      </c>
      <c r="O570" s="2">
        <v>55.4</v>
      </c>
      <c r="P570" s="2">
        <v>95.825000000000003</v>
      </c>
      <c r="Q570" s="2">
        <v>0.94</v>
      </c>
      <c r="R570" s="2">
        <v>1</v>
      </c>
      <c r="S570" s="2">
        <v>96.6</v>
      </c>
      <c r="T570" s="2">
        <v>16.658000000000001</v>
      </c>
      <c r="U570" s="2">
        <v>0.1</v>
      </c>
      <c r="V570" s="2">
        <v>0.1</v>
      </c>
      <c r="W570" s="2">
        <v>100</v>
      </c>
      <c r="X570" s="2">
        <v>2.2107000000000001</v>
      </c>
      <c r="Y570" s="2">
        <v>1.25</v>
      </c>
      <c r="Z570" s="2">
        <v>2.4</v>
      </c>
      <c r="AA570" s="2">
        <v>51.7</v>
      </c>
      <c r="AB570" s="2">
        <v>39.256999999999998</v>
      </c>
      <c r="AC570" s="2">
        <v>1.08</v>
      </c>
      <c r="AD570" s="2">
        <v>2.2000000000000002</v>
      </c>
      <c r="AE570" s="2">
        <v>48.5</v>
      </c>
      <c r="AF570" s="2">
        <v>37.699199999999998</v>
      </c>
      <c r="AG570" s="2">
        <v>0.74</v>
      </c>
      <c r="AH570" s="22">
        <v>1.7</v>
      </c>
      <c r="AI570" s="22">
        <v>43.6</v>
      </c>
      <c r="AJ570" s="22">
        <v>37.296999999999997</v>
      </c>
      <c r="AK570" s="18">
        <v>1.05</v>
      </c>
      <c r="AL570" s="18">
        <v>1.6</v>
      </c>
      <c r="AM570" s="18">
        <v>66.8</v>
      </c>
      <c r="AN570" s="2">
        <v>58.527999999999999</v>
      </c>
      <c r="AO570" s="2">
        <v>0.65</v>
      </c>
      <c r="AP570" s="2">
        <v>0.8</v>
      </c>
      <c r="AQ570" s="2">
        <v>82.7</v>
      </c>
      <c r="AR570" s="2">
        <v>7.5728</v>
      </c>
      <c r="AS570" s="2">
        <v>1.03</v>
      </c>
      <c r="AT570" s="2">
        <v>1</v>
      </c>
      <c r="AU570" s="2">
        <v>100</v>
      </c>
      <c r="AV570" s="2">
        <v>24.0427</v>
      </c>
      <c r="AW570" s="2">
        <v>0.46</v>
      </c>
      <c r="AX570" s="2">
        <v>1</v>
      </c>
      <c r="AY570" s="2">
        <v>47</v>
      </c>
      <c r="AZ570" s="2">
        <v>14.125400000000001</v>
      </c>
      <c r="BA570" s="2">
        <v>1.23</v>
      </c>
      <c r="BB570" s="2">
        <v>2.7</v>
      </c>
      <c r="BC570" s="2">
        <v>45.6</v>
      </c>
      <c r="BD570" s="2">
        <v>50.084099999999999</v>
      </c>
      <c r="BE570" s="4"/>
      <c r="BF570" s="4"/>
    </row>
    <row r="571" spans="1:58" x14ac:dyDescent="0.2">
      <c r="A571" s="29">
        <v>570</v>
      </c>
      <c r="B571" s="7" t="s">
        <v>62</v>
      </c>
      <c r="C571" s="3">
        <v>39942</v>
      </c>
      <c r="D571" s="4" t="s">
        <v>21</v>
      </c>
      <c r="E571" s="4" t="s">
        <v>166</v>
      </c>
      <c r="F571" s="5" t="s">
        <v>193</v>
      </c>
      <c r="G571" s="6">
        <v>0.8534722222222223</v>
      </c>
      <c r="H571" s="6">
        <v>0.875</v>
      </c>
      <c r="I571" s="85">
        <f t="shared" si="8"/>
        <v>30.99999999999989</v>
      </c>
      <c r="J571" s="86">
        <f>I571*Segmentos!$D$7*(AH571%)*IF(ISNUMBER(AI571),AI571%,0)</f>
        <v>48558.399999999841</v>
      </c>
      <c r="K571" s="86">
        <f>I571*Segmentos!$D$7*(AL571%)*IF(ISNUMBER(AM571),AM571%,0)</f>
        <v>48855.999999999818</v>
      </c>
      <c r="L571" s="4"/>
      <c r="M571" s="2">
        <v>0.39</v>
      </c>
      <c r="N571" s="2">
        <v>1</v>
      </c>
      <c r="O571" s="2">
        <v>37.5</v>
      </c>
      <c r="P571" s="2">
        <v>100</v>
      </c>
      <c r="Q571" s="2">
        <v>0</v>
      </c>
      <c r="R571" s="2">
        <v>0</v>
      </c>
      <c r="S571" s="8" t="s">
        <v>577</v>
      </c>
      <c r="T571" s="2">
        <v>0</v>
      </c>
      <c r="U571" s="2">
        <v>0.02</v>
      </c>
      <c r="V571" s="2">
        <v>0.2</v>
      </c>
      <c r="W571" s="2">
        <v>6.5</v>
      </c>
      <c r="X571" s="2">
        <v>0.82450000000000001</v>
      </c>
      <c r="Y571" s="2">
        <v>0.09</v>
      </c>
      <c r="Z571" s="2">
        <v>0.7</v>
      </c>
      <c r="AA571" s="2">
        <v>13.9</v>
      </c>
      <c r="AB571" s="2">
        <v>7.0952000000000002</v>
      </c>
      <c r="AC571" s="2">
        <v>1.1000000000000001</v>
      </c>
      <c r="AD571" s="2">
        <v>2.4</v>
      </c>
      <c r="AE571" s="2">
        <v>45.4</v>
      </c>
      <c r="AF571" s="2">
        <v>92.080299999999994</v>
      </c>
      <c r="AG571" s="2">
        <v>0.4</v>
      </c>
      <c r="AH571" s="22">
        <v>1.1000000000000001</v>
      </c>
      <c r="AI571" s="22">
        <v>35.6</v>
      </c>
      <c r="AJ571" s="22">
        <v>48.026299999999999</v>
      </c>
      <c r="AK571" s="18">
        <v>0.39</v>
      </c>
      <c r="AL571" s="18">
        <v>1</v>
      </c>
      <c r="AM571" s="18">
        <v>39.4</v>
      </c>
      <c r="AN571" s="2">
        <v>51.973700000000001</v>
      </c>
      <c r="AO571" s="2">
        <v>0.09</v>
      </c>
      <c r="AP571" s="2">
        <v>0.6</v>
      </c>
      <c r="AQ571" s="2">
        <v>15.8</v>
      </c>
      <c r="AR571" s="2">
        <v>2.4321999999999999</v>
      </c>
      <c r="AS571" s="2">
        <v>0.35</v>
      </c>
      <c r="AT571" s="2">
        <v>0.9</v>
      </c>
      <c r="AU571" s="2">
        <v>40.5</v>
      </c>
      <c r="AV571" s="2">
        <v>19.970500000000001</v>
      </c>
      <c r="AW571" s="2">
        <v>0.45</v>
      </c>
      <c r="AX571" s="2">
        <v>1.2</v>
      </c>
      <c r="AY571" s="2">
        <v>36.9</v>
      </c>
      <c r="AZ571" s="2">
        <v>33.183100000000003</v>
      </c>
      <c r="BA571" s="2">
        <v>0.45</v>
      </c>
      <c r="BB571" s="2">
        <v>1.1000000000000001</v>
      </c>
      <c r="BC571" s="2">
        <v>39.6</v>
      </c>
      <c r="BD571" s="2">
        <v>44.414200000000001</v>
      </c>
      <c r="BE571" s="4"/>
      <c r="BF571" s="4"/>
    </row>
    <row r="572" spans="1:58" x14ac:dyDescent="0.2">
      <c r="A572" s="29">
        <v>571</v>
      </c>
      <c r="B572" s="7" t="s">
        <v>97</v>
      </c>
      <c r="C572" s="3">
        <v>39942</v>
      </c>
      <c r="D572" s="4" t="s">
        <v>17</v>
      </c>
      <c r="E572" s="4" t="s">
        <v>169</v>
      </c>
      <c r="F572" s="5" t="s">
        <v>193</v>
      </c>
      <c r="G572" s="6">
        <v>0.87291666666666667</v>
      </c>
      <c r="H572" s="6">
        <v>0.90694444444444444</v>
      </c>
      <c r="I572" s="85">
        <f t="shared" si="8"/>
        <v>48.999999999999986</v>
      </c>
      <c r="J572" s="86">
        <f>I572*Segmentos!$D$7*(AH572%)*IF(ISNUMBER(AI572),AI572%,0)</f>
        <v>19658.799999999996</v>
      </c>
      <c r="K572" s="86">
        <f>I572*Segmentos!$D$7*(AL572%)*IF(ISNUMBER(AM572),AM572%,0)</f>
        <v>23519.999999999993</v>
      </c>
      <c r="L572" s="4" t="s">
        <v>259</v>
      </c>
      <c r="M572" s="2">
        <v>0.11</v>
      </c>
      <c r="N572" s="2">
        <v>1.9</v>
      </c>
      <c r="O572" s="2">
        <v>6</v>
      </c>
      <c r="P572" s="2">
        <v>89.313800000000001</v>
      </c>
      <c r="Q572" s="2">
        <v>0.01</v>
      </c>
      <c r="R572" s="2">
        <v>0.4</v>
      </c>
      <c r="S572" s="2">
        <v>2</v>
      </c>
      <c r="T572" s="2">
        <v>1.0772999999999999</v>
      </c>
      <c r="U572" s="2">
        <v>0</v>
      </c>
      <c r="V572" s="2">
        <v>0</v>
      </c>
      <c r="W572" s="8" t="s">
        <v>577</v>
      </c>
      <c r="X572" s="2">
        <v>0</v>
      </c>
      <c r="Y572" s="2">
        <v>0.09</v>
      </c>
      <c r="Z572" s="2">
        <v>1.9</v>
      </c>
      <c r="AA572" s="2">
        <v>4.9000000000000004</v>
      </c>
      <c r="AB572" s="2">
        <v>21.657499999999999</v>
      </c>
      <c r="AC572" s="2">
        <v>0.25</v>
      </c>
      <c r="AD572" s="2">
        <v>3.8</v>
      </c>
      <c r="AE572" s="2">
        <v>6.6</v>
      </c>
      <c r="AF572" s="2">
        <v>66.579099999999997</v>
      </c>
      <c r="AG572" s="2">
        <v>0.1</v>
      </c>
      <c r="AH572" s="22">
        <v>1.7</v>
      </c>
      <c r="AI572" s="22">
        <v>5.9</v>
      </c>
      <c r="AJ572" s="22">
        <v>38.406300000000002</v>
      </c>
      <c r="AK572" s="18">
        <v>0.12</v>
      </c>
      <c r="AL572" s="18">
        <v>2</v>
      </c>
      <c r="AM572" s="18">
        <v>6</v>
      </c>
      <c r="AN572" s="2">
        <v>50.907600000000002</v>
      </c>
      <c r="AO572" s="2">
        <v>0.03</v>
      </c>
      <c r="AP572" s="2">
        <v>0.7</v>
      </c>
      <c r="AQ572" s="2">
        <v>4.7</v>
      </c>
      <c r="AR572" s="2">
        <v>3.0468999999999999</v>
      </c>
      <c r="AS572" s="2">
        <v>0.03</v>
      </c>
      <c r="AT572" s="2">
        <v>0.4</v>
      </c>
      <c r="AU572" s="2">
        <v>6.9</v>
      </c>
      <c r="AV572" s="2">
        <v>4.9394999999999998</v>
      </c>
      <c r="AW572" s="2">
        <v>0</v>
      </c>
      <c r="AX572" s="2">
        <v>0</v>
      </c>
      <c r="AY572" s="8" t="s">
        <v>577</v>
      </c>
      <c r="AZ572" s="2">
        <v>0</v>
      </c>
      <c r="BA572" s="2">
        <v>0.27</v>
      </c>
      <c r="BB572" s="2">
        <v>4.4000000000000004</v>
      </c>
      <c r="BC572" s="2">
        <v>6</v>
      </c>
      <c r="BD572" s="2">
        <v>81.327399999999997</v>
      </c>
      <c r="BE572" s="4"/>
      <c r="BF572" s="4"/>
    </row>
    <row r="573" spans="1:58" x14ac:dyDescent="0.2">
      <c r="A573" s="29">
        <v>572</v>
      </c>
      <c r="B573" s="7" t="s">
        <v>52</v>
      </c>
      <c r="C573" s="3">
        <v>39942</v>
      </c>
      <c r="D573" s="4" t="s">
        <v>0</v>
      </c>
      <c r="E573" s="4" t="s">
        <v>177</v>
      </c>
      <c r="F573" s="5" t="s">
        <v>193</v>
      </c>
      <c r="G573" s="6">
        <v>0.91736111111111107</v>
      </c>
      <c r="H573" s="6">
        <v>3.1944444444444449E-2</v>
      </c>
      <c r="I573" s="85">
        <f t="shared" si="8"/>
        <v>165.00000000000006</v>
      </c>
      <c r="J573" s="86">
        <f>I573*Segmentos!$D$7*(AH573%)*IF(ISNUMBER(AI573),AI573%,0)</f>
        <v>2320296.0000000009</v>
      </c>
      <c r="K573" s="86">
        <f>I573*Segmentos!$D$7*(AL573%)*IF(ISNUMBER(AM573),AM573%,0)</f>
        <v>4101900.0000000019</v>
      </c>
      <c r="L573" s="4"/>
      <c r="M573" s="2">
        <v>4.9400000000000004</v>
      </c>
      <c r="N573" s="2">
        <v>20.8</v>
      </c>
      <c r="O573" s="2">
        <v>23.8</v>
      </c>
      <c r="P573" s="2">
        <v>88.114099999999993</v>
      </c>
      <c r="Q573" s="2">
        <v>2.27</v>
      </c>
      <c r="R573" s="2">
        <v>14.6</v>
      </c>
      <c r="S573" s="2">
        <v>15.5</v>
      </c>
      <c r="T573" s="2">
        <v>6.7473999999999998</v>
      </c>
      <c r="U573" s="2">
        <v>1.9</v>
      </c>
      <c r="V573" s="2">
        <v>12.4</v>
      </c>
      <c r="W573" s="2">
        <v>15.3</v>
      </c>
      <c r="X573" s="2">
        <v>7.1231</v>
      </c>
      <c r="Y573" s="2">
        <v>4.29</v>
      </c>
      <c r="Z573" s="2">
        <v>24.2</v>
      </c>
      <c r="AA573" s="2">
        <v>17.8</v>
      </c>
      <c r="AB573" s="2">
        <v>22.599900000000002</v>
      </c>
      <c r="AC573" s="2">
        <v>8.81</v>
      </c>
      <c r="AD573" s="2">
        <v>26.2</v>
      </c>
      <c r="AE573" s="2">
        <v>33.6</v>
      </c>
      <c r="AF573" s="2">
        <v>51.643599999999999</v>
      </c>
      <c r="AG573" s="2">
        <v>3.52</v>
      </c>
      <c r="AH573" s="22">
        <v>18.7</v>
      </c>
      <c r="AI573" s="22">
        <v>18.8</v>
      </c>
      <c r="AJ573" s="22">
        <v>29.811</v>
      </c>
      <c r="AK573" s="18">
        <v>6.22</v>
      </c>
      <c r="AL573" s="18">
        <v>22.6</v>
      </c>
      <c r="AM573" s="18">
        <v>27.5</v>
      </c>
      <c r="AN573" s="2">
        <v>58.303100000000001</v>
      </c>
      <c r="AO573" s="2">
        <v>3.64</v>
      </c>
      <c r="AP573" s="2">
        <v>15.7</v>
      </c>
      <c r="AQ573" s="2">
        <v>23.2</v>
      </c>
      <c r="AR573" s="2">
        <v>7.0914999999999999</v>
      </c>
      <c r="AS573" s="2">
        <v>4.3499999999999996</v>
      </c>
      <c r="AT573" s="2">
        <v>20.399999999999999</v>
      </c>
      <c r="AU573" s="2">
        <v>21.3</v>
      </c>
      <c r="AV573" s="2">
        <v>17.091000000000001</v>
      </c>
      <c r="AW573" s="2">
        <v>6.25</v>
      </c>
      <c r="AX573" s="2">
        <v>23.8</v>
      </c>
      <c r="AY573" s="2">
        <v>26.2</v>
      </c>
      <c r="AZ573" s="2">
        <v>32.048000000000002</v>
      </c>
      <c r="BA573" s="2">
        <v>4.66</v>
      </c>
      <c r="BB573" s="2">
        <v>20.2</v>
      </c>
      <c r="BC573" s="2">
        <v>23.1</v>
      </c>
      <c r="BD573" s="2">
        <v>31.883500000000002</v>
      </c>
      <c r="BE573" s="4"/>
      <c r="BF573" s="4"/>
    </row>
    <row r="574" spans="1:58" x14ac:dyDescent="0.2">
      <c r="A574" s="29">
        <v>573</v>
      </c>
      <c r="B574" s="7" t="s">
        <v>58</v>
      </c>
      <c r="C574" s="3">
        <v>39942</v>
      </c>
      <c r="D574" s="4" t="s">
        <v>8</v>
      </c>
      <c r="E574" s="4" t="s">
        <v>182</v>
      </c>
      <c r="F574" s="5" t="s">
        <v>193</v>
      </c>
      <c r="G574" s="6">
        <v>0.91805555555555562</v>
      </c>
      <c r="H574" s="6">
        <v>2.4305555555555556E-2</v>
      </c>
      <c r="I574" s="85">
        <f t="shared" si="8"/>
        <v>152.99999999999989</v>
      </c>
      <c r="J574" s="86">
        <f>I574*Segmentos!$D$7*(AH574%)*IF(ISNUMBER(AI574),AI574%,0)</f>
        <v>2085022.7999999984</v>
      </c>
      <c r="K574" s="86">
        <f>I574*Segmentos!$D$7*(AL574%)*IF(ISNUMBER(AM574),AM574%,0)</f>
        <v>3547151.9999999972</v>
      </c>
      <c r="L574" s="4"/>
      <c r="M574" s="2">
        <v>4.68</v>
      </c>
      <c r="N574" s="2">
        <v>16.899999999999999</v>
      </c>
      <c r="O574" s="2">
        <v>27.6</v>
      </c>
      <c r="P574" s="2">
        <v>77.271100000000004</v>
      </c>
      <c r="Q574" s="2">
        <v>0.96</v>
      </c>
      <c r="R574" s="2">
        <v>9.1</v>
      </c>
      <c r="S574" s="2">
        <v>10.6</v>
      </c>
      <c r="T574" s="2">
        <v>2.6583000000000001</v>
      </c>
      <c r="U574" s="2">
        <v>4.13</v>
      </c>
      <c r="V574" s="2">
        <v>13.9</v>
      </c>
      <c r="W574" s="2">
        <v>29.7</v>
      </c>
      <c r="X574" s="2">
        <v>14.32</v>
      </c>
      <c r="Y574" s="2">
        <v>5.01</v>
      </c>
      <c r="Z574" s="2">
        <v>19.8</v>
      </c>
      <c r="AA574" s="2">
        <v>25.2</v>
      </c>
      <c r="AB574" s="2">
        <v>24.4239</v>
      </c>
      <c r="AC574" s="2">
        <v>6.61</v>
      </c>
      <c r="AD574" s="2">
        <v>20.3</v>
      </c>
      <c r="AE574" s="2">
        <v>32.6</v>
      </c>
      <c r="AF574" s="2">
        <v>35.8688</v>
      </c>
      <c r="AG574" s="2">
        <v>3.42</v>
      </c>
      <c r="AH574" s="22">
        <v>15.7</v>
      </c>
      <c r="AI574" s="22">
        <v>21.7</v>
      </c>
      <c r="AJ574" s="22">
        <v>26.8231</v>
      </c>
      <c r="AK574" s="18">
        <v>5.81</v>
      </c>
      <c r="AL574" s="18">
        <v>18</v>
      </c>
      <c r="AM574" s="18">
        <v>32.200000000000003</v>
      </c>
      <c r="AN574" s="2">
        <v>50.448</v>
      </c>
      <c r="AO574" s="2">
        <v>1.76</v>
      </c>
      <c r="AP574" s="2">
        <v>9.9</v>
      </c>
      <c r="AQ574" s="2">
        <v>17.8</v>
      </c>
      <c r="AR574" s="2">
        <v>3.1802999999999999</v>
      </c>
      <c r="AS574" s="2">
        <v>2.44</v>
      </c>
      <c r="AT574" s="2">
        <v>13.5</v>
      </c>
      <c r="AU574" s="2">
        <v>18</v>
      </c>
      <c r="AV574" s="2">
        <v>8.8663000000000007</v>
      </c>
      <c r="AW574" s="2">
        <v>5.21</v>
      </c>
      <c r="AX574" s="2">
        <v>19.600000000000001</v>
      </c>
      <c r="AY574" s="2">
        <v>26.6</v>
      </c>
      <c r="AZ574" s="2">
        <v>24.746500000000001</v>
      </c>
      <c r="BA574" s="2">
        <v>6.4</v>
      </c>
      <c r="BB574" s="2">
        <v>19</v>
      </c>
      <c r="BC574" s="2">
        <v>33.700000000000003</v>
      </c>
      <c r="BD574" s="2">
        <v>40.478000000000002</v>
      </c>
      <c r="BE574" s="4"/>
      <c r="BF574" s="4"/>
    </row>
    <row r="575" spans="1:58" x14ac:dyDescent="0.2">
      <c r="A575" s="29">
        <v>574</v>
      </c>
      <c r="B575" s="7" t="s">
        <v>61</v>
      </c>
      <c r="C575" s="3">
        <v>39942</v>
      </c>
      <c r="D575" s="4" t="s">
        <v>17</v>
      </c>
      <c r="E575" s="4" t="s">
        <v>169</v>
      </c>
      <c r="F575" s="5" t="s">
        <v>193</v>
      </c>
      <c r="G575" s="6">
        <v>0.90972222222222221</v>
      </c>
      <c r="H575" s="6">
        <v>0.96180555555555547</v>
      </c>
      <c r="I575" s="85">
        <f t="shared" si="8"/>
        <v>74.999999999999886</v>
      </c>
      <c r="J575" s="86">
        <f>I575*Segmentos!$D$7*(AH575%)*IF(ISNUMBER(AI575),AI575%,0)</f>
        <v>55079.999999999935</v>
      </c>
      <c r="K575" s="86">
        <f>I575*Segmentos!$D$7*(AL575%)*IF(ISNUMBER(AM575),AM575%,0)</f>
        <v>118349.99999999983</v>
      </c>
      <c r="L575" s="4"/>
      <c r="M575" s="2">
        <v>0.28999999999999998</v>
      </c>
      <c r="N575" s="2">
        <v>1.6</v>
      </c>
      <c r="O575" s="2">
        <v>18.5</v>
      </c>
      <c r="P575" s="2">
        <v>98.645399999999995</v>
      </c>
      <c r="Q575" s="2">
        <v>0</v>
      </c>
      <c r="R575" s="2">
        <v>0</v>
      </c>
      <c r="S575" s="8" t="s">
        <v>577</v>
      </c>
      <c r="T575" s="2">
        <v>0</v>
      </c>
      <c r="U575" s="2">
        <v>0.48</v>
      </c>
      <c r="V575" s="2">
        <v>1.2</v>
      </c>
      <c r="W575" s="2">
        <v>39.1</v>
      </c>
      <c r="X575" s="2">
        <v>34.317599999999999</v>
      </c>
      <c r="Y575" s="2">
        <v>0.25</v>
      </c>
      <c r="Z575" s="2">
        <v>1.6</v>
      </c>
      <c r="AA575" s="2">
        <v>15.8</v>
      </c>
      <c r="AB575" s="2">
        <v>24.679099999999998</v>
      </c>
      <c r="AC575" s="2">
        <v>0.35</v>
      </c>
      <c r="AD575" s="2">
        <v>2.6</v>
      </c>
      <c r="AE575" s="2">
        <v>13.8</v>
      </c>
      <c r="AF575" s="2">
        <v>39.648699999999998</v>
      </c>
      <c r="AG575" s="2">
        <v>0.18</v>
      </c>
      <c r="AH575" s="22">
        <v>1.7</v>
      </c>
      <c r="AI575" s="22">
        <v>10.8</v>
      </c>
      <c r="AJ575" s="22">
        <v>28.6843</v>
      </c>
      <c r="AK575" s="18">
        <v>0.39</v>
      </c>
      <c r="AL575" s="18">
        <v>1.5</v>
      </c>
      <c r="AM575" s="18">
        <v>26.3</v>
      </c>
      <c r="AN575" s="2">
        <v>69.961100000000002</v>
      </c>
      <c r="AO575" s="2">
        <v>0.06</v>
      </c>
      <c r="AP575" s="2">
        <v>1.6</v>
      </c>
      <c r="AQ575" s="2">
        <v>3.6</v>
      </c>
      <c r="AR575" s="2">
        <v>2.1046999999999998</v>
      </c>
      <c r="AS575" s="2">
        <v>0.27</v>
      </c>
      <c r="AT575" s="2">
        <v>0.7</v>
      </c>
      <c r="AU575" s="2">
        <v>36.700000000000003</v>
      </c>
      <c r="AV575" s="2">
        <v>20.333500000000001</v>
      </c>
      <c r="AW575" s="2">
        <v>0.56000000000000005</v>
      </c>
      <c r="AX575" s="2">
        <v>1.4</v>
      </c>
      <c r="AY575" s="2">
        <v>38.799999999999997</v>
      </c>
      <c r="AZ575" s="2">
        <v>54.830399999999997</v>
      </c>
      <c r="BA575" s="2">
        <v>0.16</v>
      </c>
      <c r="BB575" s="2">
        <v>2.1</v>
      </c>
      <c r="BC575" s="2">
        <v>7.7</v>
      </c>
      <c r="BD575" s="2">
        <v>21.3767</v>
      </c>
      <c r="BE575" s="4"/>
      <c r="BF575" s="4"/>
    </row>
    <row r="576" spans="1:58" x14ac:dyDescent="0.2">
      <c r="A576" s="29">
        <v>575</v>
      </c>
      <c r="B576" s="7" t="s">
        <v>53</v>
      </c>
      <c r="C576" s="3">
        <v>39942</v>
      </c>
      <c r="D576" s="4" t="s">
        <v>3</v>
      </c>
      <c r="E576" s="4" t="s">
        <v>178</v>
      </c>
      <c r="F576" s="5" t="s">
        <v>193</v>
      </c>
      <c r="G576" s="6">
        <v>0.79652777777777783</v>
      </c>
      <c r="H576" s="6">
        <v>0.87430555555555556</v>
      </c>
      <c r="I576" s="85">
        <f t="shared" si="8"/>
        <v>111.99999999999991</v>
      </c>
      <c r="J576" s="86">
        <f>I576*Segmentos!$D$7*(AH576%)*IF(ISNUMBER(AI576),AI576%,0)</f>
        <v>1479878.3999999985</v>
      </c>
      <c r="K576" s="86">
        <f>I576*Segmentos!$D$7*(AL576%)*IF(ISNUMBER(AM576),AM576%,0)</f>
        <v>1364787.1999999988</v>
      </c>
      <c r="L576" s="4"/>
      <c r="M576" s="2">
        <v>3.16</v>
      </c>
      <c r="N576" s="2">
        <v>7.9</v>
      </c>
      <c r="O576" s="2">
        <v>40.1</v>
      </c>
      <c r="P576" s="2">
        <v>76.880300000000005</v>
      </c>
      <c r="Q576" s="2">
        <v>2.4900000000000002</v>
      </c>
      <c r="R576" s="2">
        <v>7.2</v>
      </c>
      <c r="S576" s="2">
        <v>34.9</v>
      </c>
      <c r="T576" s="2">
        <v>10.1371</v>
      </c>
      <c r="U576" s="2">
        <v>4.3600000000000003</v>
      </c>
      <c r="V576" s="2">
        <v>8.9</v>
      </c>
      <c r="W576" s="2">
        <v>49.1</v>
      </c>
      <c r="X576" s="2">
        <v>22.269200000000001</v>
      </c>
      <c r="Y576" s="2">
        <v>2.27</v>
      </c>
      <c r="Z576" s="2">
        <v>8.1</v>
      </c>
      <c r="AA576" s="2">
        <v>27.9</v>
      </c>
      <c r="AB576" s="2">
        <v>16.346599999999999</v>
      </c>
      <c r="AC576" s="2">
        <v>3.52</v>
      </c>
      <c r="AD576" s="2">
        <v>7.3</v>
      </c>
      <c r="AE576" s="2">
        <v>48</v>
      </c>
      <c r="AF576" s="2">
        <v>28.127500000000001</v>
      </c>
      <c r="AG576" s="2">
        <v>3.29</v>
      </c>
      <c r="AH576" s="22">
        <v>9.1</v>
      </c>
      <c r="AI576" s="22">
        <v>36.299999999999997</v>
      </c>
      <c r="AJ576" s="22">
        <v>37.962000000000003</v>
      </c>
      <c r="AK576" s="18">
        <v>3.04</v>
      </c>
      <c r="AL576" s="18">
        <v>6.8</v>
      </c>
      <c r="AM576" s="18">
        <v>44.8</v>
      </c>
      <c r="AN576" s="2">
        <v>38.918300000000002</v>
      </c>
      <c r="AO576" s="2">
        <v>0.69</v>
      </c>
      <c r="AP576" s="2">
        <v>4.3</v>
      </c>
      <c r="AQ576" s="2">
        <v>16.100000000000001</v>
      </c>
      <c r="AR576" s="2">
        <v>1.8481000000000001</v>
      </c>
      <c r="AS576" s="2">
        <v>0.86</v>
      </c>
      <c r="AT576" s="2">
        <v>4</v>
      </c>
      <c r="AU576" s="2">
        <v>21.3</v>
      </c>
      <c r="AV576" s="2">
        <v>4.6002999999999998</v>
      </c>
      <c r="AW576" s="2">
        <v>2.44</v>
      </c>
      <c r="AX576" s="2">
        <v>7.8</v>
      </c>
      <c r="AY576" s="2">
        <v>31.3</v>
      </c>
      <c r="AZ576" s="2">
        <v>17.069400000000002</v>
      </c>
      <c r="BA576" s="2">
        <v>5.72</v>
      </c>
      <c r="BB576" s="2">
        <v>11.1</v>
      </c>
      <c r="BC576" s="2">
        <v>51.3</v>
      </c>
      <c r="BD576" s="2">
        <v>53.362499999999997</v>
      </c>
      <c r="BE576" s="4"/>
      <c r="BF576" s="4"/>
    </row>
    <row r="577" spans="1:58" x14ac:dyDescent="0.2">
      <c r="A577" s="29">
        <v>576</v>
      </c>
      <c r="B577" s="7" t="s">
        <v>10</v>
      </c>
      <c r="C577" s="3">
        <v>39942</v>
      </c>
      <c r="D577" s="4" t="s">
        <v>8</v>
      </c>
      <c r="E577" s="4" t="s">
        <v>164</v>
      </c>
      <c r="F577" s="5" t="s">
        <v>193</v>
      </c>
      <c r="G577" s="6">
        <v>0.875</v>
      </c>
      <c r="H577" s="6">
        <v>0.91527777777777775</v>
      </c>
      <c r="I577" s="85">
        <f t="shared" si="8"/>
        <v>57.999999999999957</v>
      </c>
      <c r="J577" s="86">
        <f>I577*Segmentos!$D$7*(AH577%)*IF(ISNUMBER(AI577),AI577%,0)</f>
        <v>662591.99999999953</v>
      </c>
      <c r="K577" s="86">
        <f>I577*Segmentos!$D$7*(AL577%)*IF(ISNUMBER(AM577),AM577%,0)</f>
        <v>919346.39999999932</v>
      </c>
      <c r="L577" s="4"/>
      <c r="M577" s="2">
        <v>3.44</v>
      </c>
      <c r="N577" s="2">
        <v>11.9</v>
      </c>
      <c r="O577" s="2">
        <v>28.8</v>
      </c>
      <c r="P577" s="2">
        <v>83.117800000000003</v>
      </c>
      <c r="Q577" s="2">
        <v>0.75</v>
      </c>
      <c r="R577" s="2">
        <v>5.3</v>
      </c>
      <c r="S577" s="2">
        <v>14.1</v>
      </c>
      <c r="T577" s="2">
        <v>3.0146000000000002</v>
      </c>
      <c r="U577" s="2">
        <v>2.0299999999999998</v>
      </c>
      <c r="V577" s="2">
        <v>7.6</v>
      </c>
      <c r="W577" s="2">
        <v>26.8</v>
      </c>
      <c r="X577" s="2">
        <v>10.3055</v>
      </c>
      <c r="Y577" s="2">
        <v>2.85</v>
      </c>
      <c r="Z577" s="2">
        <v>12</v>
      </c>
      <c r="AA577" s="2">
        <v>23.9</v>
      </c>
      <c r="AB577" s="2">
        <v>20.381900000000002</v>
      </c>
      <c r="AC577" s="2">
        <v>6.22</v>
      </c>
      <c r="AD577" s="2">
        <v>18.100000000000001</v>
      </c>
      <c r="AE577" s="2">
        <v>34.4</v>
      </c>
      <c r="AF577" s="2">
        <v>49.415799999999997</v>
      </c>
      <c r="AG577" s="2">
        <v>2.86</v>
      </c>
      <c r="AH577" s="22">
        <v>12</v>
      </c>
      <c r="AI577" s="22">
        <v>23.8</v>
      </c>
      <c r="AJ577" s="22">
        <v>32.8035</v>
      </c>
      <c r="AK577" s="18">
        <v>3.96</v>
      </c>
      <c r="AL577" s="18">
        <v>11.9</v>
      </c>
      <c r="AM577" s="18">
        <v>33.299999999999997</v>
      </c>
      <c r="AN577" s="2">
        <v>50.314300000000003</v>
      </c>
      <c r="AO577" s="2">
        <v>0.68</v>
      </c>
      <c r="AP577" s="2">
        <v>4.0999999999999996</v>
      </c>
      <c r="AQ577" s="2">
        <v>16.8</v>
      </c>
      <c r="AR577" s="2">
        <v>1.8033999999999999</v>
      </c>
      <c r="AS577" s="2">
        <v>1.78</v>
      </c>
      <c r="AT577" s="2">
        <v>8.1</v>
      </c>
      <c r="AU577" s="2">
        <v>22.1</v>
      </c>
      <c r="AV577" s="2">
        <v>9.4838000000000005</v>
      </c>
      <c r="AW577" s="2">
        <v>3.64</v>
      </c>
      <c r="AX577" s="2">
        <v>14.5</v>
      </c>
      <c r="AY577" s="2">
        <v>25.2</v>
      </c>
      <c r="AZ577" s="2">
        <v>25.3401</v>
      </c>
      <c r="BA577" s="2">
        <v>5.0199999999999996</v>
      </c>
      <c r="BB577" s="2">
        <v>14.5</v>
      </c>
      <c r="BC577" s="2">
        <v>34.5</v>
      </c>
      <c r="BD577" s="2">
        <v>46.490499999999997</v>
      </c>
      <c r="BE577" s="4"/>
      <c r="BF577" s="4"/>
    </row>
    <row r="578" spans="1:58" x14ac:dyDescent="0.2">
      <c r="A578" s="29">
        <v>577</v>
      </c>
      <c r="B578" s="7" t="s">
        <v>59</v>
      </c>
      <c r="C578" s="3">
        <v>39942</v>
      </c>
      <c r="D578" s="4" t="s">
        <v>17</v>
      </c>
      <c r="E578" s="4" t="s">
        <v>169</v>
      </c>
      <c r="F578" s="5" t="s">
        <v>193</v>
      </c>
      <c r="G578" s="6">
        <v>0.83263888888888893</v>
      </c>
      <c r="H578" s="6">
        <v>0.87291666666666667</v>
      </c>
      <c r="I578" s="85">
        <f t="shared" si="8"/>
        <v>57.999999999999957</v>
      </c>
      <c r="J578" s="86">
        <f>I578*Segmentos!$D$7*(AH578%)*IF(ISNUMBER(AI578),AI578%,0)</f>
        <v>44636.799999999974</v>
      </c>
      <c r="K578" s="86">
        <f>I578*Segmentos!$D$7*(AL578%)*IF(ISNUMBER(AM578),AM578%,0)</f>
        <v>107183.99999999991</v>
      </c>
      <c r="L578" s="4"/>
      <c r="M578" s="2">
        <v>0.34</v>
      </c>
      <c r="N578" s="2">
        <v>1.4</v>
      </c>
      <c r="O578" s="2">
        <v>24.7</v>
      </c>
      <c r="P578" s="2">
        <v>97.770600000000002</v>
      </c>
      <c r="Q578" s="2">
        <v>0</v>
      </c>
      <c r="R578" s="2">
        <v>0.2</v>
      </c>
      <c r="S578" s="2">
        <v>1.7</v>
      </c>
      <c r="T578" s="2">
        <v>0.16220000000000001</v>
      </c>
      <c r="U578" s="2">
        <v>0.03</v>
      </c>
      <c r="V578" s="2">
        <v>1.5</v>
      </c>
      <c r="W578" s="2">
        <v>1.7</v>
      </c>
      <c r="X578" s="2">
        <v>1.5717000000000001</v>
      </c>
      <c r="Y578" s="2">
        <v>0.16</v>
      </c>
      <c r="Z578" s="2">
        <v>1.4</v>
      </c>
      <c r="AA578" s="2">
        <v>11.7</v>
      </c>
      <c r="AB578" s="2">
        <v>14.0382</v>
      </c>
      <c r="AC578" s="2">
        <v>0.86</v>
      </c>
      <c r="AD578" s="2">
        <v>1.8</v>
      </c>
      <c r="AE578" s="2">
        <v>46.6</v>
      </c>
      <c r="AF578" s="2">
        <v>81.998500000000007</v>
      </c>
      <c r="AG578" s="2">
        <v>0.19</v>
      </c>
      <c r="AH578" s="22">
        <v>1.3</v>
      </c>
      <c r="AI578" s="22">
        <v>14.8</v>
      </c>
      <c r="AJ578" s="22">
        <v>26.897300000000001</v>
      </c>
      <c r="AK578" s="18">
        <v>0.46</v>
      </c>
      <c r="AL578" s="18">
        <v>1.4</v>
      </c>
      <c r="AM578" s="18">
        <v>33</v>
      </c>
      <c r="AN578" s="2">
        <v>70.873199999999997</v>
      </c>
      <c r="AO578" s="2">
        <v>0.03</v>
      </c>
      <c r="AP578" s="2">
        <v>0.4</v>
      </c>
      <c r="AQ578" s="2">
        <v>6.7</v>
      </c>
      <c r="AR578" s="2">
        <v>0.79600000000000004</v>
      </c>
      <c r="AS578" s="2">
        <v>0.03</v>
      </c>
      <c r="AT578" s="2">
        <v>0.6</v>
      </c>
      <c r="AU578" s="2">
        <v>4.0999999999999996</v>
      </c>
      <c r="AV578" s="2">
        <v>1.6991000000000001</v>
      </c>
      <c r="AW578" s="2">
        <v>0</v>
      </c>
      <c r="AX578" s="2">
        <v>0.1</v>
      </c>
      <c r="AY578" s="2">
        <v>1.7</v>
      </c>
      <c r="AZ578" s="2">
        <v>0.16220000000000001</v>
      </c>
      <c r="BA578" s="2">
        <v>0.85</v>
      </c>
      <c r="BB578" s="2">
        <v>3</v>
      </c>
      <c r="BC578" s="2">
        <v>28.5</v>
      </c>
      <c r="BD578" s="2">
        <v>95.113299999999995</v>
      </c>
      <c r="BE578" s="4"/>
      <c r="BF578" s="4"/>
    </row>
    <row r="579" spans="1:58" x14ac:dyDescent="0.2">
      <c r="A579" s="29">
        <v>578</v>
      </c>
      <c r="B579" s="7" t="s">
        <v>63</v>
      </c>
      <c r="C579" s="3">
        <v>39942</v>
      </c>
      <c r="D579" s="4" t="s">
        <v>21</v>
      </c>
      <c r="E579" s="4" t="s">
        <v>170</v>
      </c>
      <c r="F579" s="5" t="s">
        <v>193</v>
      </c>
      <c r="G579" s="6">
        <v>0.87569444444444444</v>
      </c>
      <c r="H579" s="6">
        <v>0.8833333333333333</v>
      </c>
      <c r="I579" s="85">
        <f t="shared" ref="I579:I642" si="9">IF(H579&gt;=G579,(H579-G579)*24*60,("24:00:00"-G579+H579)*24*60)</f>
        <v>10.999999999999961</v>
      </c>
      <c r="J579" s="86">
        <f>I579*Segmentos!$D$7*(AH579%)*IF(ISNUMBER(AI579),AI579%,0)</f>
        <v>13912.79999999995</v>
      </c>
      <c r="K579" s="86">
        <f>I579*Segmentos!$D$7*(AL579%)*IF(ISNUMBER(AM579),AM579%,0)</f>
        <v>17269.999999999938</v>
      </c>
      <c r="L579" s="4"/>
      <c r="M579" s="2">
        <v>0.36</v>
      </c>
      <c r="N579" s="2">
        <v>0.6</v>
      </c>
      <c r="O579" s="2">
        <v>64.400000000000006</v>
      </c>
      <c r="P579" s="2">
        <v>66.751400000000004</v>
      </c>
      <c r="Q579" s="2">
        <v>0</v>
      </c>
      <c r="R579" s="2">
        <v>0</v>
      </c>
      <c r="S579" s="8" t="s">
        <v>577</v>
      </c>
      <c r="T579" s="2">
        <v>0</v>
      </c>
      <c r="U579" s="2">
        <v>0</v>
      </c>
      <c r="V579" s="2">
        <v>0</v>
      </c>
      <c r="W579" s="8" t="s">
        <v>577</v>
      </c>
      <c r="X579" s="2">
        <v>0</v>
      </c>
      <c r="Y579" s="2">
        <v>0.08</v>
      </c>
      <c r="Z579" s="2">
        <v>0.1</v>
      </c>
      <c r="AA579" s="2">
        <v>63.6</v>
      </c>
      <c r="AB579" s="2">
        <v>4.1463000000000001</v>
      </c>
      <c r="AC579" s="2">
        <v>1.04</v>
      </c>
      <c r="AD579" s="2">
        <v>1.6</v>
      </c>
      <c r="AE579" s="2">
        <v>64.5</v>
      </c>
      <c r="AF579" s="2">
        <v>62.6051</v>
      </c>
      <c r="AG579" s="2">
        <v>0.34</v>
      </c>
      <c r="AH579" s="22">
        <v>0.6</v>
      </c>
      <c r="AI579" s="22">
        <v>52.7</v>
      </c>
      <c r="AJ579" s="22">
        <v>29.803899999999999</v>
      </c>
      <c r="AK579" s="18">
        <v>0.38</v>
      </c>
      <c r="AL579" s="18">
        <v>0.5</v>
      </c>
      <c r="AM579" s="18">
        <v>78.5</v>
      </c>
      <c r="AN579" s="2">
        <v>36.947499999999998</v>
      </c>
      <c r="AO579" s="2">
        <v>0</v>
      </c>
      <c r="AP579" s="2">
        <v>0</v>
      </c>
      <c r="AQ579" s="8" t="s">
        <v>577</v>
      </c>
      <c r="AR579" s="2">
        <v>0</v>
      </c>
      <c r="AS579" s="2">
        <v>0.19</v>
      </c>
      <c r="AT579" s="2">
        <v>0.4</v>
      </c>
      <c r="AU579" s="2">
        <v>47.6</v>
      </c>
      <c r="AV579" s="2">
        <v>7.5251000000000001</v>
      </c>
      <c r="AW579" s="2">
        <v>0.39</v>
      </c>
      <c r="AX579" s="2">
        <v>0.5</v>
      </c>
      <c r="AY579" s="2">
        <v>79.8</v>
      </c>
      <c r="AZ579" s="2">
        <v>20.731100000000001</v>
      </c>
      <c r="BA579" s="2">
        <v>0.55000000000000004</v>
      </c>
      <c r="BB579" s="2">
        <v>0.9</v>
      </c>
      <c r="BC579" s="2">
        <v>62.3</v>
      </c>
      <c r="BD579" s="2">
        <v>38.495199999999997</v>
      </c>
      <c r="BE579" s="4"/>
      <c r="BF579" s="4"/>
    </row>
    <row r="580" spans="1:58" x14ac:dyDescent="0.2">
      <c r="A580" s="29">
        <v>579</v>
      </c>
      <c r="B580" s="7" t="s">
        <v>55</v>
      </c>
      <c r="C580" s="3">
        <v>39942</v>
      </c>
      <c r="D580" s="4" t="s">
        <v>13</v>
      </c>
      <c r="E580" s="4" t="s">
        <v>180</v>
      </c>
      <c r="F580" s="5" t="s">
        <v>193</v>
      </c>
      <c r="G580" s="6">
        <v>0.7909722222222223</v>
      </c>
      <c r="H580" s="6">
        <v>0.87430555555555556</v>
      </c>
      <c r="I580" s="85">
        <f t="shared" si="9"/>
        <v>119.99999999999989</v>
      </c>
      <c r="J580" s="86">
        <f>I580*Segmentos!$D$7*(AH580%)*IF(ISNUMBER(AI580),AI580%,0)</f>
        <v>1114223.9999999988</v>
      </c>
      <c r="K580" s="86">
        <f>I580*Segmentos!$D$7*(AL580%)*IF(ISNUMBER(AM580),AM580%,0)</f>
        <v>1187855.9999999988</v>
      </c>
      <c r="L580" s="4"/>
      <c r="M580" s="2">
        <v>2.4</v>
      </c>
      <c r="N580" s="2">
        <v>12.5</v>
      </c>
      <c r="O580" s="2">
        <v>19.2</v>
      </c>
      <c r="P580" s="2">
        <v>89.402699999999996</v>
      </c>
      <c r="Q580" s="2">
        <v>0.86</v>
      </c>
      <c r="R580" s="2">
        <v>7</v>
      </c>
      <c r="S580" s="2">
        <v>12.2</v>
      </c>
      <c r="T580" s="2">
        <v>5.3261000000000003</v>
      </c>
      <c r="U580" s="2">
        <v>2.67</v>
      </c>
      <c r="V580" s="2">
        <v>10.4</v>
      </c>
      <c r="W580" s="2">
        <v>25.6</v>
      </c>
      <c r="X580" s="2">
        <v>20.8202</v>
      </c>
      <c r="Y580" s="2">
        <v>2.8</v>
      </c>
      <c r="Z580" s="2">
        <v>11.8</v>
      </c>
      <c r="AA580" s="2">
        <v>23.6</v>
      </c>
      <c r="AB580" s="2">
        <v>30.7697</v>
      </c>
      <c r="AC580" s="2">
        <v>2.66</v>
      </c>
      <c r="AD580" s="2">
        <v>17.3</v>
      </c>
      <c r="AE580" s="2">
        <v>15.4</v>
      </c>
      <c r="AF580" s="2">
        <v>32.486699999999999</v>
      </c>
      <c r="AG580" s="2">
        <v>2.33</v>
      </c>
      <c r="AH580" s="22">
        <v>13.9</v>
      </c>
      <c r="AI580" s="22">
        <v>16.7</v>
      </c>
      <c r="AJ580" s="22">
        <v>41.174199999999999</v>
      </c>
      <c r="AK580" s="18">
        <v>2.4700000000000002</v>
      </c>
      <c r="AL580" s="18">
        <v>11.3</v>
      </c>
      <c r="AM580" s="18">
        <v>21.9</v>
      </c>
      <c r="AN580" s="2">
        <v>48.228499999999997</v>
      </c>
      <c r="AO580" s="2">
        <v>2.02</v>
      </c>
      <c r="AP580" s="2">
        <v>8.1999999999999993</v>
      </c>
      <c r="AQ580" s="2">
        <v>24.7</v>
      </c>
      <c r="AR580" s="2">
        <v>8.2295999999999996</v>
      </c>
      <c r="AS580" s="2">
        <v>2.42</v>
      </c>
      <c r="AT580" s="2">
        <v>12.8</v>
      </c>
      <c r="AU580" s="2">
        <v>18.899999999999999</v>
      </c>
      <c r="AV580" s="2">
        <v>19.842500000000001</v>
      </c>
      <c r="AW580" s="2">
        <v>2.0099999999999998</v>
      </c>
      <c r="AX580" s="2">
        <v>12.5</v>
      </c>
      <c r="AY580" s="2">
        <v>16</v>
      </c>
      <c r="AZ580" s="2">
        <v>21.478400000000001</v>
      </c>
      <c r="BA580" s="2">
        <v>2.8</v>
      </c>
      <c r="BB580" s="2">
        <v>13.6</v>
      </c>
      <c r="BC580" s="2">
        <v>20.5</v>
      </c>
      <c r="BD580" s="2">
        <v>39.852200000000003</v>
      </c>
      <c r="BE580" s="4"/>
      <c r="BF580" s="4"/>
    </row>
    <row r="581" spans="1:58" x14ac:dyDescent="0.2">
      <c r="A581" s="29">
        <v>580</v>
      </c>
      <c r="B581" s="7" t="s">
        <v>85</v>
      </c>
      <c r="C581" s="3">
        <v>39942</v>
      </c>
      <c r="D581" s="4" t="s">
        <v>21</v>
      </c>
      <c r="E581" s="4" t="s">
        <v>180</v>
      </c>
      <c r="F581" s="5" t="s">
        <v>193</v>
      </c>
      <c r="G581" s="6">
        <v>0.91805555555555562</v>
      </c>
      <c r="H581" s="6">
        <v>0.93611111111111101</v>
      </c>
      <c r="I581" s="85">
        <f t="shared" si="9"/>
        <v>25.999999999999748</v>
      </c>
      <c r="J581" s="86">
        <f>I581*Segmentos!$D$7*(AH581%)*IF(ISNUMBER(AI581),AI581%,0)</f>
        <v>22193.599999999788</v>
      </c>
      <c r="K581" s="86">
        <f>I581*Segmentos!$D$7*(AL581%)*IF(ISNUMBER(AM581),AM581%,0)</f>
        <v>19031.999999999814</v>
      </c>
      <c r="L581" s="4"/>
      <c r="M581" s="2">
        <v>0.2</v>
      </c>
      <c r="N581" s="2">
        <v>1</v>
      </c>
      <c r="O581" s="2">
        <v>18.8</v>
      </c>
      <c r="P581" s="2">
        <v>76.213499999999996</v>
      </c>
      <c r="Q581" s="2">
        <v>0</v>
      </c>
      <c r="R581" s="2">
        <v>0</v>
      </c>
      <c r="S581" s="8" t="s">
        <v>577</v>
      </c>
      <c r="T581" s="2">
        <v>0</v>
      </c>
      <c r="U581" s="2">
        <v>0.23</v>
      </c>
      <c r="V581" s="2">
        <v>1</v>
      </c>
      <c r="W581" s="2">
        <v>23.2</v>
      </c>
      <c r="X581" s="2">
        <v>18.8535</v>
      </c>
      <c r="Y581" s="2">
        <v>0.27</v>
      </c>
      <c r="Z581" s="2">
        <v>1.5</v>
      </c>
      <c r="AA581" s="2">
        <v>17.5</v>
      </c>
      <c r="AB581" s="2">
        <v>30.421900000000001</v>
      </c>
      <c r="AC581" s="2">
        <v>0.21</v>
      </c>
      <c r="AD581" s="2">
        <v>1.2</v>
      </c>
      <c r="AE581" s="2">
        <v>18.100000000000001</v>
      </c>
      <c r="AF581" s="2">
        <v>26.938099999999999</v>
      </c>
      <c r="AG581" s="2">
        <v>0.21</v>
      </c>
      <c r="AH581" s="22">
        <v>1.1000000000000001</v>
      </c>
      <c r="AI581" s="22">
        <v>19.399999999999999</v>
      </c>
      <c r="AJ581" s="22">
        <v>38.230800000000002</v>
      </c>
      <c r="AK581" s="18">
        <v>0.19</v>
      </c>
      <c r="AL581" s="18">
        <v>1</v>
      </c>
      <c r="AM581" s="18">
        <v>18.3</v>
      </c>
      <c r="AN581" s="2">
        <v>37.982700000000001</v>
      </c>
      <c r="AO581" s="2">
        <v>0.08</v>
      </c>
      <c r="AP581" s="2">
        <v>0.3</v>
      </c>
      <c r="AQ581" s="2">
        <v>30.8</v>
      </c>
      <c r="AR581" s="2">
        <v>3.4973999999999998</v>
      </c>
      <c r="AS581" s="2">
        <v>7.0000000000000007E-2</v>
      </c>
      <c r="AT581" s="2">
        <v>0.7</v>
      </c>
      <c r="AU581" s="2">
        <v>10.8</v>
      </c>
      <c r="AV581" s="2">
        <v>6.2435</v>
      </c>
      <c r="AW581" s="2">
        <v>0.23</v>
      </c>
      <c r="AX581" s="2">
        <v>1.4</v>
      </c>
      <c r="AY581" s="2">
        <v>16.3</v>
      </c>
      <c r="AZ581" s="2">
        <v>25.397600000000001</v>
      </c>
      <c r="BA581" s="2">
        <v>0.28000000000000003</v>
      </c>
      <c r="BB581" s="2">
        <v>1.2</v>
      </c>
      <c r="BC581" s="2">
        <v>22.8</v>
      </c>
      <c r="BD581" s="2">
        <v>41.075000000000003</v>
      </c>
      <c r="BE581" s="4"/>
      <c r="BF581" s="4"/>
    </row>
    <row r="582" spans="1:58" x14ac:dyDescent="0.2">
      <c r="A582" s="29">
        <v>581</v>
      </c>
      <c r="B582" s="7" t="s">
        <v>25</v>
      </c>
      <c r="C582" s="3">
        <v>39942</v>
      </c>
      <c r="D582" s="4" t="s">
        <v>21</v>
      </c>
      <c r="E582" s="4" t="s">
        <v>171</v>
      </c>
      <c r="F582" s="5" t="s">
        <v>193</v>
      </c>
      <c r="G582" s="6">
        <v>0.88541666666666663</v>
      </c>
      <c r="H582" s="6">
        <v>0.88680555555555562</v>
      </c>
      <c r="I582" s="85">
        <f t="shared" si="9"/>
        <v>2.0000000000001528</v>
      </c>
      <c r="J582" s="86">
        <f>I582*Segmentos!$D$7*(AH582%)*IF(ISNUMBER(AI582),AI582%,0)</f>
        <v>3200.0000000002447</v>
      </c>
      <c r="K582" s="86">
        <f>I582*Segmentos!$D$7*(AL582%)*IF(ISNUMBER(AM582),AM582%,0)</f>
        <v>2138.4000000001629</v>
      </c>
      <c r="L582" s="4"/>
      <c r="M582" s="2">
        <v>0.28999999999999998</v>
      </c>
      <c r="N582" s="2">
        <v>0.3</v>
      </c>
      <c r="O582" s="2">
        <v>95.2</v>
      </c>
      <c r="P582" s="2">
        <v>71.534199999999998</v>
      </c>
      <c r="Q582" s="2">
        <v>0</v>
      </c>
      <c r="R582" s="2">
        <v>0</v>
      </c>
      <c r="S582" s="8" t="s">
        <v>577</v>
      </c>
      <c r="T582" s="2">
        <v>0</v>
      </c>
      <c r="U582" s="2">
        <v>0.11</v>
      </c>
      <c r="V582" s="2">
        <v>0.1</v>
      </c>
      <c r="W582" s="2">
        <v>100</v>
      </c>
      <c r="X582" s="2">
        <v>5.5349000000000004</v>
      </c>
      <c r="Y582" s="2">
        <v>0.16</v>
      </c>
      <c r="Z582" s="2">
        <v>0.2</v>
      </c>
      <c r="AA582" s="2">
        <v>100</v>
      </c>
      <c r="AB582" s="2">
        <v>11.6548</v>
      </c>
      <c r="AC582" s="2">
        <v>0.68</v>
      </c>
      <c r="AD582" s="2">
        <v>0.7</v>
      </c>
      <c r="AE582" s="2">
        <v>93.7</v>
      </c>
      <c r="AF582" s="2">
        <v>54.3444</v>
      </c>
      <c r="AG582" s="2">
        <v>0.36</v>
      </c>
      <c r="AH582" s="22">
        <v>0.4</v>
      </c>
      <c r="AI582" s="22">
        <v>100</v>
      </c>
      <c r="AJ582" s="22">
        <v>41.872399999999999</v>
      </c>
      <c r="AK582" s="18">
        <v>0.23</v>
      </c>
      <c r="AL582" s="18">
        <v>0.3</v>
      </c>
      <c r="AM582" s="18">
        <v>89.1</v>
      </c>
      <c r="AN582" s="2">
        <v>29.6617</v>
      </c>
      <c r="AO582" s="2">
        <v>0</v>
      </c>
      <c r="AP582" s="2">
        <v>0</v>
      </c>
      <c r="AQ582" s="8" t="s">
        <v>577</v>
      </c>
      <c r="AR582" s="2">
        <v>0</v>
      </c>
      <c r="AS582" s="2">
        <v>0.1</v>
      </c>
      <c r="AT582" s="2">
        <v>0.1</v>
      </c>
      <c r="AU582" s="2">
        <v>100</v>
      </c>
      <c r="AV582" s="2">
        <v>5.2416</v>
      </c>
      <c r="AW582" s="2">
        <v>0.4</v>
      </c>
      <c r="AX582" s="2">
        <v>0.4</v>
      </c>
      <c r="AY582" s="2">
        <v>100</v>
      </c>
      <c r="AZ582" s="2">
        <v>28.075299999999999</v>
      </c>
      <c r="BA582" s="2">
        <v>0.41</v>
      </c>
      <c r="BB582" s="2">
        <v>0.4</v>
      </c>
      <c r="BC582" s="2">
        <v>91.3</v>
      </c>
      <c r="BD582" s="2">
        <v>38.217300000000002</v>
      </c>
      <c r="BE582" s="4"/>
      <c r="BF582" s="4"/>
    </row>
    <row r="583" spans="1:58" x14ac:dyDescent="0.2">
      <c r="A583" s="29">
        <v>582</v>
      </c>
      <c r="B583" s="7" t="s">
        <v>51</v>
      </c>
      <c r="C583" s="3">
        <v>39942</v>
      </c>
      <c r="D583" s="4" t="s">
        <v>0</v>
      </c>
      <c r="E583" s="4" t="s">
        <v>177</v>
      </c>
      <c r="F583" s="5" t="s">
        <v>193</v>
      </c>
      <c r="G583" s="6">
        <v>0.78680555555555554</v>
      </c>
      <c r="H583" s="6">
        <v>0.875</v>
      </c>
      <c r="I583" s="85">
        <f t="shared" si="9"/>
        <v>127.00000000000003</v>
      </c>
      <c r="J583" s="86">
        <f>I583*Segmentos!$D$7*(AH583%)*IF(ISNUMBER(AI583),AI583%,0)</f>
        <v>2162556.0000000009</v>
      </c>
      <c r="K583" s="86">
        <f>I583*Segmentos!$D$7*(AL583%)*IF(ISNUMBER(AM583),AM583%,0)</f>
        <v>2549194.8000000007</v>
      </c>
      <c r="L583" s="4"/>
      <c r="M583" s="2">
        <v>4.67</v>
      </c>
      <c r="N583" s="2">
        <v>12.9</v>
      </c>
      <c r="O583" s="2">
        <v>36.1</v>
      </c>
      <c r="P583" s="2">
        <v>91.256799999999998</v>
      </c>
      <c r="Q583" s="2">
        <v>1.54</v>
      </c>
      <c r="R583" s="2">
        <v>7.5</v>
      </c>
      <c r="S583" s="2">
        <v>20.6</v>
      </c>
      <c r="T583" s="2">
        <v>5.0199999999999996</v>
      </c>
      <c r="U583" s="2">
        <v>2.27</v>
      </c>
      <c r="V583" s="2">
        <v>8.3000000000000007</v>
      </c>
      <c r="W583" s="2">
        <v>27.4</v>
      </c>
      <c r="X583" s="2">
        <v>9.3033000000000001</v>
      </c>
      <c r="Y583" s="2">
        <v>3.78</v>
      </c>
      <c r="Z583" s="2">
        <v>10.8</v>
      </c>
      <c r="AA583" s="2">
        <v>35.1</v>
      </c>
      <c r="AB583" s="2">
        <v>21.826000000000001</v>
      </c>
      <c r="AC583" s="2">
        <v>8.59</v>
      </c>
      <c r="AD583" s="2">
        <v>20.6</v>
      </c>
      <c r="AE583" s="2">
        <v>41.6</v>
      </c>
      <c r="AF583" s="2">
        <v>55.107500000000002</v>
      </c>
      <c r="AG583" s="2">
        <v>4.2699999999999996</v>
      </c>
      <c r="AH583" s="22">
        <v>12.9</v>
      </c>
      <c r="AI583" s="22">
        <v>33</v>
      </c>
      <c r="AJ583" s="22">
        <v>39.529299999999999</v>
      </c>
      <c r="AK583" s="18">
        <v>5.04</v>
      </c>
      <c r="AL583" s="18">
        <v>12.9</v>
      </c>
      <c r="AM583" s="18">
        <v>38.9</v>
      </c>
      <c r="AN583" s="2">
        <v>51.727400000000003</v>
      </c>
      <c r="AO583" s="2">
        <v>2.3199999999999998</v>
      </c>
      <c r="AP583" s="2">
        <v>9.8000000000000007</v>
      </c>
      <c r="AQ583" s="2">
        <v>23.6</v>
      </c>
      <c r="AR583" s="2">
        <v>4.9598000000000004</v>
      </c>
      <c r="AS583" s="2">
        <v>1.62</v>
      </c>
      <c r="AT583" s="2">
        <v>9.6999999999999993</v>
      </c>
      <c r="AU583" s="2">
        <v>16.600000000000001</v>
      </c>
      <c r="AV583" s="2">
        <v>6.9564000000000004</v>
      </c>
      <c r="AW583" s="2">
        <v>6.8</v>
      </c>
      <c r="AX583" s="2">
        <v>15.8</v>
      </c>
      <c r="AY583" s="2">
        <v>43</v>
      </c>
      <c r="AZ583" s="2">
        <v>38.176400000000001</v>
      </c>
      <c r="BA583" s="2">
        <v>5.5</v>
      </c>
      <c r="BB583" s="2">
        <v>13.5</v>
      </c>
      <c r="BC583" s="2">
        <v>40.700000000000003</v>
      </c>
      <c r="BD583" s="2">
        <v>41.164200000000001</v>
      </c>
      <c r="BE583" s="4"/>
      <c r="BF583" s="4"/>
    </row>
    <row r="584" spans="1:58" x14ac:dyDescent="0.2">
      <c r="A584" s="29">
        <v>583</v>
      </c>
      <c r="B584" s="7" t="s">
        <v>66</v>
      </c>
      <c r="C584" s="3">
        <v>39942</v>
      </c>
      <c r="D584" s="4" t="s">
        <v>28</v>
      </c>
      <c r="E584" s="4" t="s">
        <v>168</v>
      </c>
      <c r="F584" s="5" t="s">
        <v>193</v>
      </c>
      <c r="G584" s="6">
        <v>0.83750000000000002</v>
      </c>
      <c r="H584" s="6">
        <v>0.91388888888888886</v>
      </c>
      <c r="I584" s="85">
        <f t="shared" si="9"/>
        <v>109.99999999999993</v>
      </c>
      <c r="J584" s="86">
        <f>I584*Segmentos!$D$7*(AH584%)*IF(ISNUMBER(AI584),AI584%,0)</f>
        <v>244111.99999999983</v>
      </c>
      <c r="K584" s="86">
        <f>I584*Segmentos!$D$7*(AL584%)*IF(ISNUMBER(AM584),AM584%,0)</f>
        <v>412763.99999999965</v>
      </c>
      <c r="L584" s="4" t="s">
        <v>261</v>
      </c>
      <c r="M584" s="2">
        <v>0.76</v>
      </c>
      <c r="N584" s="2">
        <v>4.5999999999999996</v>
      </c>
      <c r="O584" s="2">
        <v>16.5</v>
      </c>
      <c r="P584" s="2">
        <v>82.946100000000001</v>
      </c>
      <c r="Q584" s="2">
        <v>0.45</v>
      </c>
      <c r="R584" s="2">
        <v>2.5</v>
      </c>
      <c r="S584" s="2">
        <v>17.7</v>
      </c>
      <c r="T584" s="2">
        <v>8.1434999999999995</v>
      </c>
      <c r="U584" s="2">
        <v>0.27</v>
      </c>
      <c r="V584" s="2">
        <v>2.5</v>
      </c>
      <c r="W584" s="2">
        <v>10.9</v>
      </c>
      <c r="X584" s="2">
        <v>6.1262999999999996</v>
      </c>
      <c r="Y584" s="2">
        <v>1.07</v>
      </c>
      <c r="Z584" s="2">
        <v>6</v>
      </c>
      <c r="AA584" s="2">
        <v>17.7</v>
      </c>
      <c r="AB584" s="2">
        <v>34.2806</v>
      </c>
      <c r="AC584" s="2">
        <v>0.96</v>
      </c>
      <c r="AD584" s="2">
        <v>5.8</v>
      </c>
      <c r="AE584" s="2">
        <v>16.600000000000001</v>
      </c>
      <c r="AF584" s="2">
        <v>34.395699999999998</v>
      </c>
      <c r="AG584" s="2">
        <v>0.56000000000000005</v>
      </c>
      <c r="AH584" s="22">
        <v>3.8</v>
      </c>
      <c r="AI584" s="22">
        <v>14.6</v>
      </c>
      <c r="AJ584" s="22">
        <v>28.9023</v>
      </c>
      <c r="AK584" s="18">
        <v>0.95</v>
      </c>
      <c r="AL584" s="18">
        <v>5.3</v>
      </c>
      <c r="AM584" s="18">
        <v>17.7</v>
      </c>
      <c r="AN584" s="2">
        <v>54.043799999999997</v>
      </c>
      <c r="AO584" s="2">
        <v>0.91</v>
      </c>
      <c r="AP584" s="2">
        <v>4.5</v>
      </c>
      <c r="AQ584" s="2">
        <v>20.100000000000001</v>
      </c>
      <c r="AR584" s="2">
        <v>10.7746</v>
      </c>
      <c r="AS584" s="2">
        <v>0.82</v>
      </c>
      <c r="AT584" s="2">
        <v>4.4000000000000004</v>
      </c>
      <c r="AU584" s="2">
        <v>18.7</v>
      </c>
      <c r="AV584" s="2">
        <v>19.5169</v>
      </c>
      <c r="AW584" s="2">
        <v>0.5</v>
      </c>
      <c r="AX584" s="2">
        <v>3.2</v>
      </c>
      <c r="AY584" s="2">
        <v>15.3</v>
      </c>
      <c r="AZ584" s="2">
        <v>15.463699999999999</v>
      </c>
      <c r="BA584" s="2">
        <v>0.89</v>
      </c>
      <c r="BB584" s="2">
        <v>5.9</v>
      </c>
      <c r="BC584" s="2">
        <v>15.2</v>
      </c>
      <c r="BD584" s="2">
        <v>37.190899999999999</v>
      </c>
      <c r="BE584" s="4"/>
      <c r="BF584" s="4"/>
    </row>
    <row r="585" spans="1:58" x14ac:dyDescent="0.2">
      <c r="A585" s="29">
        <v>584</v>
      </c>
      <c r="B585" s="7" t="s">
        <v>54</v>
      </c>
      <c r="C585" s="3">
        <v>39942</v>
      </c>
      <c r="D585" s="4" t="s">
        <v>3</v>
      </c>
      <c r="E585" s="4" t="s">
        <v>179</v>
      </c>
      <c r="F585" s="5" t="s">
        <v>193</v>
      </c>
      <c r="G585" s="6">
        <v>0.91736111111111107</v>
      </c>
      <c r="H585" s="6">
        <v>0.99444444444444446</v>
      </c>
      <c r="I585" s="85">
        <f t="shared" si="9"/>
        <v>111.00000000000009</v>
      </c>
      <c r="J585" s="86">
        <f>I585*Segmentos!$D$7*(AH585%)*IF(ISNUMBER(AI585),AI585%,0)</f>
        <v>3096012.0000000033</v>
      </c>
      <c r="K585" s="86">
        <f>I585*Segmentos!$D$7*(AL585%)*IF(ISNUMBER(AM585),AM585%,0)</f>
        <v>1992405.6000000015</v>
      </c>
      <c r="L585" s="4"/>
      <c r="M585" s="2">
        <v>5.66</v>
      </c>
      <c r="N585" s="2">
        <v>17.5</v>
      </c>
      <c r="O585" s="2">
        <v>32.299999999999997</v>
      </c>
      <c r="P585" s="2">
        <v>84.596800000000002</v>
      </c>
      <c r="Q585" s="2">
        <v>3.25</v>
      </c>
      <c r="R585" s="2">
        <v>8.4</v>
      </c>
      <c r="S585" s="2">
        <v>38.6</v>
      </c>
      <c r="T585" s="2">
        <v>8.0905000000000005</v>
      </c>
      <c r="U585" s="2">
        <v>3.48</v>
      </c>
      <c r="V585" s="2">
        <v>14.5</v>
      </c>
      <c r="W585" s="2">
        <v>24.1</v>
      </c>
      <c r="X585" s="2">
        <v>10.887499999999999</v>
      </c>
      <c r="Y585" s="2">
        <v>7.13</v>
      </c>
      <c r="Z585" s="2">
        <v>20.8</v>
      </c>
      <c r="AA585" s="2">
        <v>34.4</v>
      </c>
      <c r="AB585" s="2">
        <v>31.452100000000002</v>
      </c>
      <c r="AC585" s="2">
        <v>6.97</v>
      </c>
      <c r="AD585" s="2">
        <v>21.2</v>
      </c>
      <c r="AE585" s="2">
        <v>32.9</v>
      </c>
      <c r="AF585" s="2">
        <v>34.166699999999999</v>
      </c>
      <c r="AG585" s="2">
        <v>6.97</v>
      </c>
      <c r="AH585" s="22">
        <v>19</v>
      </c>
      <c r="AI585" s="22">
        <v>36.700000000000003</v>
      </c>
      <c r="AJ585" s="22">
        <v>49.3506</v>
      </c>
      <c r="AK585" s="18">
        <v>4.49</v>
      </c>
      <c r="AL585" s="18">
        <v>16.2</v>
      </c>
      <c r="AM585" s="18">
        <v>27.7</v>
      </c>
      <c r="AN585" s="2">
        <v>35.246200000000002</v>
      </c>
      <c r="AO585" s="2">
        <v>3.25</v>
      </c>
      <c r="AP585" s="2">
        <v>10</v>
      </c>
      <c r="AQ585" s="2">
        <v>32.6</v>
      </c>
      <c r="AR585" s="2">
        <v>5.3056999999999999</v>
      </c>
      <c r="AS585" s="2">
        <v>4.67</v>
      </c>
      <c r="AT585" s="2">
        <v>14.6</v>
      </c>
      <c r="AU585" s="2">
        <v>32.1</v>
      </c>
      <c r="AV585" s="2">
        <v>15.3757</v>
      </c>
      <c r="AW585" s="2">
        <v>6.17</v>
      </c>
      <c r="AX585" s="2">
        <v>18.100000000000001</v>
      </c>
      <c r="AY585" s="2">
        <v>34.1</v>
      </c>
      <c r="AZ585" s="2">
        <v>26.502800000000001</v>
      </c>
      <c r="BA585" s="2">
        <v>6.54</v>
      </c>
      <c r="BB585" s="2">
        <v>20.9</v>
      </c>
      <c r="BC585" s="2">
        <v>31.2</v>
      </c>
      <c r="BD585" s="2">
        <v>37.412599999999998</v>
      </c>
      <c r="BE585" s="4"/>
      <c r="BF585" s="4"/>
    </row>
    <row r="586" spans="1:58" x14ac:dyDescent="0.2">
      <c r="A586" s="29">
        <v>585</v>
      </c>
      <c r="B586" s="7" t="s">
        <v>19</v>
      </c>
      <c r="C586" s="3">
        <v>39942</v>
      </c>
      <c r="D586" s="4" t="s">
        <v>17</v>
      </c>
      <c r="E586" s="4" t="s">
        <v>166</v>
      </c>
      <c r="F586" s="5" t="s">
        <v>193</v>
      </c>
      <c r="G586" s="6">
        <v>0.90694444444444444</v>
      </c>
      <c r="H586" s="6">
        <v>0.90972222222222221</v>
      </c>
      <c r="I586" s="85">
        <f t="shared" si="9"/>
        <v>3.9999999999999858</v>
      </c>
      <c r="J586" s="86">
        <f>I586*Segmentos!$D$7*(AH586%)*IF(ISNUMBER(AI586),AI586%,0)</f>
        <v>0</v>
      </c>
      <c r="K586" s="86">
        <f>I586*Segmentos!$D$7*(AL586%)*IF(ISNUMBER(AM586),AM586%,0)</f>
        <v>1599.9999999999945</v>
      </c>
      <c r="L586" s="4"/>
      <c r="M586" s="2">
        <v>0.04</v>
      </c>
      <c r="N586" s="2">
        <v>0</v>
      </c>
      <c r="O586" s="2">
        <v>100</v>
      </c>
      <c r="P586" s="2">
        <v>22.777999999999999</v>
      </c>
      <c r="Q586" s="2">
        <v>0</v>
      </c>
      <c r="R586" s="2">
        <v>0</v>
      </c>
      <c r="S586" s="8" t="s">
        <v>577</v>
      </c>
      <c r="T586" s="2">
        <v>0</v>
      </c>
      <c r="U586" s="2">
        <v>0</v>
      </c>
      <c r="V586" s="2">
        <v>0</v>
      </c>
      <c r="W586" s="8" t="s">
        <v>577</v>
      </c>
      <c r="X586" s="2">
        <v>0</v>
      </c>
      <c r="Y586" s="2">
        <v>0.12</v>
      </c>
      <c r="Z586" s="2">
        <v>0.1</v>
      </c>
      <c r="AA586" s="2">
        <v>100</v>
      </c>
      <c r="AB586" s="2">
        <v>22.777999999999999</v>
      </c>
      <c r="AC586" s="2">
        <v>0</v>
      </c>
      <c r="AD586" s="2">
        <v>0</v>
      </c>
      <c r="AE586" s="8" t="s">
        <v>577</v>
      </c>
      <c r="AF586" s="2">
        <v>0</v>
      </c>
      <c r="AG586" s="2">
        <v>0</v>
      </c>
      <c r="AH586" s="22">
        <v>0</v>
      </c>
      <c r="AI586" s="23" t="s">
        <v>577</v>
      </c>
      <c r="AJ586" s="22">
        <v>0</v>
      </c>
      <c r="AK586" s="18">
        <v>7.0000000000000007E-2</v>
      </c>
      <c r="AL586" s="18">
        <v>0.1</v>
      </c>
      <c r="AM586" s="18">
        <v>100</v>
      </c>
      <c r="AN586" s="2">
        <v>22.777999999999999</v>
      </c>
      <c r="AO586" s="2">
        <v>0</v>
      </c>
      <c r="AP586" s="2">
        <v>0</v>
      </c>
      <c r="AQ586" s="8" t="s">
        <v>577</v>
      </c>
      <c r="AR586" s="2">
        <v>0</v>
      </c>
      <c r="AS586" s="2">
        <v>0.16</v>
      </c>
      <c r="AT586" s="2">
        <v>0.2</v>
      </c>
      <c r="AU586" s="2">
        <v>100</v>
      </c>
      <c r="AV586" s="2">
        <v>22.777999999999999</v>
      </c>
      <c r="AW586" s="2">
        <v>0</v>
      </c>
      <c r="AX586" s="2">
        <v>0</v>
      </c>
      <c r="AY586" s="8" t="s">
        <v>577</v>
      </c>
      <c r="AZ586" s="2">
        <v>0</v>
      </c>
      <c r="BA586" s="2">
        <v>0</v>
      </c>
      <c r="BB586" s="2">
        <v>0</v>
      </c>
      <c r="BC586" s="8" t="s">
        <v>577</v>
      </c>
      <c r="BD586" s="2">
        <v>0</v>
      </c>
      <c r="BE586" s="4"/>
      <c r="BF586" s="4"/>
    </row>
    <row r="587" spans="1:58" x14ac:dyDescent="0.2">
      <c r="A587" s="29">
        <v>586</v>
      </c>
      <c r="B587" s="7" t="s">
        <v>2</v>
      </c>
      <c r="C587" s="3">
        <v>39942</v>
      </c>
      <c r="D587" s="4" t="s">
        <v>0</v>
      </c>
      <c r="E587" s="4" t="s">
        <v>164</v>
      </c>
      <c r="F587" s="5" t="s">
        <v>193</v>
      </c>
      <c r="G587" s="6">
        <v>0.875</v>
      </c>
      <c r="H587" s="6">
        <v>0.91527777777777775</v>
      </c>
      <c r="I587" s="85">
        <f t="shared" si="9"/>
        <v>57.999999999999957</v>
      </c>
      <c r="J587" s="86">
        <f>I587*Segmentos!$D$7*(AH587%)*IF(ISNUMBER(AI587),AI587%,0)</f>
        <v>1296787.1999999988</v>
      </c>
      <c r="K587" s="86">
        <f>I587*Segmentos!$D$7*(AL587%)*IF(ISNUMBER(AM587),AM587%,0)</f>
        <v>1344671.9999999991</v>
      </c>
      <c r="L587" s="4"/>
      <c r="M587" s="2">
        <v>5.69</v>
      </c>
      <c r="N587" s="2">
        <v>13.1</v>
      </c>
      <c r="O587" s="2">
        <v>43.4</v>
      </c>
      <c r="P587" s="2">
        <v>92.0321</v>
      </c>
      <c r="Q587" s="2">
        <v>2.65</v>
      </c>
      <c r="R587" s="2">
        <v>7.2</v>
      </c>
      <c r="S587" s="2">
        <v>37.1</v>
      </c>
      <c r="T587" s="2">
        <v>7.1660000000000004</v>
      </c>
      <c r="U587" s="2">
        <v>2.3199999999999998</v>
      </c>
      <c r="V587" s="2">
        <v>6.6</v>
      </c>
      <c r="W587" s="2">
        <v>35.299999999999997</v>
      </c>
      <c r="X587" s="2">
        <v>7.8673000000000002</v>
      </c>
      <c r="Y587" s="2">
        <v>5.07</v>
      </c>
      <c r="Z587" s="2">
        <v>12</v>
      </c>
      <c r="AA587" s="2">
        <v>42.3</v>
      </c>
      <c r="AB587" s="2">
        <v>24.222300000000001</v>
      </c>
      <c r="AC587" s="2">
        <v>9.94</v>
      </c>
      <c r="AD587" s="2">
        <v>21.3</v>
      </c>
      <c r="AE587" s="2">
        <v>46.7</v>
      </c>
      <c r="AF587" s="2">
        <v>52.776499999999999</v>
      </c>
      <c r="AG587" s="2">
        <v>5.58</v>
      </c>
      <c r="AH587" s="22">
        <v>13.7</v>
      </c>
      <c r="AI587" s="22">
        <v>40.799999999999997</v>
      </c>
      <c r="AJ587" s="22">
        <v>42.832299999999996</v>
      </c>
      <c r="AK587" s="18">
        <v>5.79</v>
      </c>
      <c r="AL587" s="18">
        <v>12.6</v>
      </c>
      <c r="AM587" s="18">
        <v>46</v>
      </c>
      <c r="AN587" s="2">
        <v>49.199800000000003</v>
      </c>
      <c r="AO587" s="2">
        <v>4.71</v>
      </c>
      <c r="AP587" s="2">
        <v>10.6</v>
      </c>
      <c r="AQ587" s="2">
        <v>44.4</v>
      </c>
      <c r="AR587" s="2">
        <v>8.3252000000000006</v>
      </c>
      <c r="AS587" s="2">
        <v>3.62</v>
      </c>
      <c r="AT587" s="2">
        <v>10.5</v>
      </c>
      <c r="AU587" s="2">
        <v>34.5</v>
      </c>
      <c r="AV587" s="2">
        <v>12.8949</v>
      </c>
      <c r="AW587" s="2">
        <v>6.07</v>
      </c>
      <c r="AX587" s="2">
        <v>13.3</v>
      </c>
      <c r="AY587" s="2">
        <v>45.5</v>
      </c>
      <c r="AZ587" s="2">
        <v>28.231400000000001</v>
      </c>
      <c r="BA587" s="2">
        <v>6.87</v>
      </c>
      <c r="BB587" s="2">
        <v>15.2</v>
      </c>
      <c r="BC587" s="2">
        <v>45.4</v>
      </c>
      <c r="BD587" s="2">
        <v>42.580599999999997</v>
      </c>
      <c r="BE587" s="4"/>
      <c r="BF587" s="4"/>
    </row>
    <row r="588" spans="1:58" x14ac:dyDescent="0.2">
      <c r="A588" s="29">
        <v>587</v>
      </c>
      <c r="B588" s="7" t="s">
        <v>16</v>
      </c>
      <c r="C588" s="3">
        <v>39942</v>
      </c>
      <c r="D588" s="4" t="s">
        <v>13</v>
      </c>
      <c r="E588" s="4" t="s">
        <v>166</v>
      </c>
      <c r="F588" s="5" t="s">
        <v>193</v>
      </c>
      <c r="G588" s="6">
        <v>0.91527777777777775</v>
      </c>
      <c r="H588" s="6">
        <v>0.91805555555555562</v>
      </c>
      <c r="I588" s="85">
        <f t="shared" si="9"/>
        <v>4.0000000000001457</v>
      </c>
      <c r="J588" s="86">
        <f>I588*Segmentos!$D$7*(AH588%)*IF(ISNUMBER(AI588),AI588%,0)</f>
        <v>46944.00000000171</v>
      </c>
      <c r="K588" s="86">
        <f>I588*Segmentos!$D$7*(AL588%)*IF(ISNUMBER(AM588),AM588%,0)</f>
        <v>76880.000000002794</v>
      </c>
      <c r="L588" s="4"/>
      <c r="M588" s="2">
        <v>3.92</v>
      </c>
      <c r="N588" s="2">
        <v>5.4</v>
      </c>
      <c r="O588" s="2">
        <v>72.599999999999994</v>
      </c>
      <c r="P588" s="2">
        <v>84.432699999999997</v>
      </c>
      <c r="Q588" s="2">
        <v>1.07</v>
      </c>
      <c r="R588" s="2">
        <v>1.6</v>
      </c>
      <c r="S588" s="2">
        <v>68.3</v>
      </c>
      <c r="T588" s="2">
        <v>3.8511000000000002</v>
      </c>
      <c r="U588" s="2">
        <v>2.2999999999999998</v>
      </c>
      <c r="V588" s="2">
        <v>2.2999999999999998</v>
      </c>
      <c r="W588" s="2">
        <v>100</v>
      </c>
      <c r="X588" s="2">
        <v>10.402100000000001</v>
      </c>
      <c r="Y588" s="2">
        <v>3.5</v>
      </c>
      <c r="Z588" s="2">
        <v>5.4</v>
      </c>
      <c r="AA588" s="2">
        <v>64.7</v>
      </c>
      <c r="AB588" s="2">
        <v>22.238299999999999</v>
      </c>
      <c r="AC588" s="2">
        <v>6.78</v>
      </c>
      <c r="AD588" s="2">
        <v>9.3000000000000007</v>
      </c>
      <c r="AE588" s="2">
        <v>72.8</v>
      </c>
      <c r="AF588" s="2">
        <v>47.941200000000002</v>
      </c>
      <c r="AG588" s="2">
        <v>2.94</v>
      </c>
      <c r="AH588" s="22">
        <v>4.5</v>
      </c>
      <c r="AI588" s="22">
        <v>65.2</v>
      </c>
      <c r="AJ588" s="22">
        <v>30.0366</v>
      </c>
      <c r="AK588" s="18">
        <v>4.8</v>
      </c>
      <c r="AL588" s="18">
        <v>6.2</v>
      </c>
      <c r="AM588" s="18">
        <v>77.5</v>
      </c>
      <c r="AN588" s="2">
        <v>54.3962</v>
      </c>
      <c r="AO588" s="2">
        <v>3.96</v>
      </c>
      <c r="AP588" s="2">
        <v>4.8</v>
      </c>
      <c r="AQ588" s="2">
        <v>82.1</v>
      </c>
      <c r="AR588" s="2">
        <v>9.3265999999999991</v>
      </c>
      <c r="AS588" s="2">
        <v>2.5</v>
      </c>
      <c r="AT588" s="2">
        <v>4</v>
      </c>
      <c r="AU588" s="2">
        <v>62.7</v>
      </c>
      <c r="AV588" s="2">
        <v>11.8811</v>
      </c>
      <c r="AW588" s="2">
        <v>5.41</v>
      </c>
      <c r="AX588" s="2">
        <v>6.3</v>
      </c>
      <c r="AY588" s="2">
        <v>86.3</v>
      </c>
      <c r="AZ588" s="2">
        <v>33.487200000000001</v>
      </c>
      <c r="BA588" s="2">
        <v>3.6</v>
      </c>
      <c r="BB588" s="2">
        <v>5.7</v>
      </c>
      <c r="BC588" s="2">
        <v>63</v>
      </c>
      <c r="BD588" s="2">
        <v>29.7379</v>
      </c>
      <c r="BE588" s="4"/>
      <c r="BF588" s="4"/>
    </row>
    <row r="589" spans="1:58" x14ac:dyDescent="0.2">
      <c r="A589" s="29">
        <v>588</v>
      </c>
      <c r="B589" s="7" t="s">
        <v>72</v>
      </c>
      <c r="C589" s="3">
        <v>39942</v>
      </c>
      <c r="D589" s="4" t="s">
        <v>21</v>
      </c>
      <c r="E589" s="4" t="s">
        <v>175</v>
      </c>
      <c r="F589" s="5" t="s">
        <v>193</v>
      </c>
      <c r="G589" s="6">
        <v>0.9</v>
      </c>
      <c r="H589" s="6">
        <v>0.91805555555555562</v>
      </c>
      <c r="I589" s="85">
        <f t="shared" si="9"/>
        <v>26.000000000000068</v>
      </c>
      <c r="J589" s="86">
        <f>I589*Segmentos!$D$7*(AH589%)*IF(ISNUMBER(AI589),AI589%,0)</f>
        <v>47174.400000000118</v>
      </c>
      <c r="K589" s="86">
        <f>I589*Segmentos!$D$7*(AL589%)*IF(ISNUMBER(AM589),AM589%,0)</f>
        <v>8590.4000000000215</v>
      </c>
      <c r="L589" s="4"/>
      <c r="M589" s="2">
        <v>0.26</v>
      </c>
      <c r="N589" s="2">
        <v>0.9</v>
      </c>
      <c r="O589" s="2">
        <v>27.2</v>
      </c>
      <c r="P589" s="2">
        <v>83.087699999999998</v>
      </c>
      <c r="Q589" s="2">
        <v>0</v>
      </c>
      <c r="R589" s="2">
        <v>0</v>
      </c>
      <c r="S589" s="8" t="s">
        <v>577</v>
      </c>
      <c r="T589" s="2">
        <v>0</v>
      </c>
      <c r="U589" s="2">
        <v>0</v>
      </c>
      <c r="V589" s="2">
        <v>0</v>
      </c>
      <c r="W589" s="8" t="s">
        <v>577</v>
      </c>
      <c r="X589" s="2">
        <v>0</v>
      </c>
      <c r="Y589" s="2">
        <v>0.13</v>
      </c>
      <c r="Z589" s="2">
        <v>1.5</v>
      </c>
      <c r="AA589" s="2">
        <v>9</v>
      </c>
      <c r="AB589" s="2">
        <v>12.894299999999999</v>
      </c>
      <c r="AC589" s="2">
        <v>0.66</v>
      </c>
      <c r="AD589" s="2">
        <v>1.5</v>
      </c>
      <c r="AE589" s="2">
        <v>43.3</v>
      </c>
      <c r="AF589" s="2">
        <v>70.193399999999997</v>
      </c>
      <c r="AG589" s="2">
        <v>0.44</v>
      </c>
      <c r="AH589" s="22">
        <v>1.2</v>
      </c>
      <c r="AI589" s="22">
        <v>37.799999999999997</v>
      </c>
      <c r="AJ589" s="22">
        <v>68.396500000000003</v>
      </c>
      <c r="AK589" s="18">
        <v>0.09</v>
      </c>
      <c r="AL589" s="18">
        <v>0.7</v>
      </c>
      <c r="AM589" s="18">
        <v>11.8</v>
      </c>
      <c r="AN589" s="2">
        <v>14.6911</v>
      </c>
      <c r="AO589" s="2">
        <v>0</v>
      </c>
      <c r="AP589" s="2">
        <v>0</v>
      </c>
      <c r="AQ589" s="8" t="s">
        <v>577</v>
      </c>
      <c r="AR589" s="2">
        <v>0</v>
      </c>
      <c r="AS589" s="2">
        <v>0.06</v>
      </c>
      <c r="AT589" s="2">
        <v>0.8</v>
      </c>
      <c r="AU589" s="2">
        <v>7.7</v>
      </c>
      <c r="AV589" s="2">
        <v>4.1430999999999996</v>
      </c>
      <c r="AW589" s="2">
        <v>0.61</v>
      </c>
      <c r="AX589" s="2">
        <v>0.9</v>
      </c>
      <c r="AY589" s="2">
        <v>64</v>
      </c>
      <c r="AZ589" s="2">
        <v>56.523600000000002</v>
      </c>
      <c r="BA589" s="2">
        <v>0.18</v>
      </c>
      <c r="BB589" s="2">
        <v>1.3</v>
      </c>
      <c r="BC589" s="2">
        <v>13.8</v>
      </c>
      <c r="BD589" s="2">
        <v>22.4209</v>
      </c>
      <c r="BE589" s="4"/>
      <c r="BF589" s="4"/>
    </row>
    <row r="590" spans="1:58" x14ac:dyDescent="0.2">
      <c r="A590" s="29">
        <v>589</v>
      </c>
      <c r="B590" s="7" t="s">
        <v>39</v>
      </c>
      <c r="C590" s="3">
        <v>39943</v>
      </c>
      <c r="D590" s="4" t="s">
        <v>0</v>
      </c>
      <c r="E590" s="4" t="s">
        <v>174</v>
      </c>
      <c r="F590" s="5" t="s">
        <v>194</v>
      </c>
      <c r="G590" s="6">
        <v>0.91805555555555562</v>
      </c>
      <c r="H590" s="6">
        <v>2.4305555555555556E-2</v>
      </c>
      <c r="I590" s="85">
        <f t="shared" si="9"/>
        <v>152.99999999999989</v>
      </c>
      <c r="J590" s="86">
        <f>I590*Segmentos!$D$7*(AH590%)*IF(ISNUMBER(AI590),AI590%,0)</f>
        <v>4231612.799999997</v>
      </c>
      <c r="K590" s="86">
        <f>I590*Segmentos!$D$7*(AL590%)*IF(ISNUMBER(AM590),AM590%,0)</f>
        <v>6936652.7999999942</v>
      </c>
      <c r="L590" s="4"/>
      <c r="M590" s="2">
        <v>9.25</v>
      </c>
      <c r="N590" s="2">
        <v>28.5</v>
      </c>
      <c r="O590" s="2">
        <v>32.5</v>
      </c>
      <c r="P590" s="2">
        <v>87.159800000000004</v>
      </c>
      <c r="Q590" s="2">
        <v>8.19</v>
      </c>
      <c r="R590" s="2">
        <v>24.2</v>
      </c>
      <c r="S590" s="2">
        <v>33.799999999999997</v>
      </c>
      <c r="T590" s="2">
        <v>12.876799999999999</v>
      </c>
      <c r="U590" s="2">
        <v>8.5</v>
      </c>
      <c r="V590" s="2">
        <v>28.6</v>
      </c>
      <c r="W590" s="2">
        <v>29.8</v>
      </c>
      <c r="X590" s="2">
        <v>16.785499999999999</v>
      </c>
      <c r="Y590" s="2">
        <v>8.5399999999999991</v>
      </c>
      <c r="Z590" s="2">
        <v>32.700000000000003</v>
      </c>
      <c r="AA590" s="2">
        <v>26.1</v>
      </c>
      <c r="AB590" s="2">
        <v>23.771599999999999</v>
      </c>
      <c r="AC590" s="2">
        <v>10.9</v>
      </c>
      <c r="AD590" s="2">
        <v>26.7</v>
      </c>
      <c r="AE590" s="2">
        <v>40.799999999999997</v>
      </c>
      <c r="AF590" s="2">
        <v>33.725999999999999</v>
      </c>
      <c r="AG590" s="2">
        <v>6.91</v>
      </c>
      <c r="AH590" s="22">
        <v>25.8</v>
      </c>
      <c r="AI590" s="22">
        <v>26.8</v>
      </c>
      <c r="AJ590" s="22">
        <v>30.895700000000001</v>
      </c>
      <c r="AK590" s="18">
        <v>11.36</v>
      </c>
      <c r="AL590" s="18">
        <v>30.8</v>
      </c>
      <c r="AM590" s="18">
        <v>36.799999999999997</v>
      </c>
      <c r="AN590" s="2">
        <v>56.264099999999999</v>
      </c>
      <c r="AO590" s="2">
        <v>5.63</v>
      </c>
      <c r="AP590" s="2">
        <v>19.399999999999999</v>
      </c>
      <c r="AQ590" s="2">
        <v>29</v>
      </c>
      <c r="AR590" s="2">
        <v>5.7988</v>
      </c>
      <c r="AS590" s="2">
        <v>8.31</v>
      </c>
      <c r="AT590" s="2">
        <v>27.5</v>
      </c>
      <c r="AU590" s="2">
        <v>30.2</v>
      </c>
      <c r="AV590" s="2">
        <v>17.25</v>
      </c>
      <c r="AW590" s="2">
        <v>10.17</v>
      </c>
      <c r="AX590" s="2">
        <v>29.4</v>
      </c>
      <c r="AY590" s="2">
        <v>34.6</v>
      </c>
      <c r="AZ590" s="2">
        <v>27.568000000000001</v>
      </c>
      <c r="BA590" s="2">
        <v>10.130000000000001</v>
      </c>
      <c r="BB590" s="2">
        <v>30.9</v>
      </c>
      <c r="BC590" s="2">
        <v>32.799999999999997</v>
      </c>
      <c r="BD590" s="2">
        <v>36.542999999999999</v>
      </c>
      <c r="BE590" s="4"/>
      <c r="BF590" s="4"/>
    </row>
    <row r="591" spans="1:58" x14ac:dyDescent="0.2">
      <c r="A591" s="29">
        <v>590</v>
      </c>
      <c r="B591" s="7" t="s">
        <v>77</v>
      </c>
      <c r="C591" s="3">
        <v>39943</v>
      </c>
      <c r="D591" s="4" t="s">
        <v>13</v>
      </c>
      <c r="E591" s="4" t="s">
        <v>164</v>
      </c>
      <c r="F591" s="5" t="s">
        <v>194</v>
      </c>
      <c r="G591" s="6">
        <v>0.875</v>
      </c>
      <c r="H591" s="6">
        <v>0.91527777777777775</v>
      </c>
      <c r="I591" s="85">
        <f t="shared" si="9"/>
        <v>57.999999999999957</v>
      </c>
      <c r="J591" s="86">
        <f>I591*Segmentos!$D$7*(AH591%)*IF(ISNUMBER(AI591),AI591%,0)</f>
        <v>1195171.199999999</v>
      </c>
      <c r="K591" s="86">
        <f>I591*Segmentos!$D$7*(AL591%)*IF(ISNUMBER(AM591),AM591%,0)</f>
        <v>1283609.5999999989</v>
      </c>
      <c r="L591" s="4"/>
      <c r="M591" s="2">
        <v>5.35</v>
      </c>
      <c r="N591" s="2">
        <v>18</v>
      </c>
      <c r="O591" s="2">
        <v>29.7</v>
      </c>
      <c r="P591" s="2">
        <v>92.3078</v>
      </c>
      <c r="Q591" s="2">
        <v>2.57</v>
      </c>
      <c r="R591" s="2">
        <v>11.1</v>
      </c>
      <c r="S591" s="2">
        <v>23.1</v>
      </c>
      <c r="T591" s="2">
        <v>7.4015000000000004</v>
      </c>
      <c r="U591" s="2">
        <v>3.13</v>
      </c>
      <c r="V591" s="2">
        <v>14.6</v>
      </c>
      <c r="W591" s="2">
        <v>21.4</v>
      </c>
      <c r="X591" s="2">
        <v>11.328200000000001</v>
      </c>
      <c r="Y591" s="2">
        <v>5.35</v>
      </c>
      <c r="Z591" s="2">
        <v>20.100000000000001</v>
      </c>
      <c r="AA591" s="2">
        <v>26.6</v>
      </c>
      <c r="AB591" s="2">
        <v>27.270099999999999</v>
      </c>
      <c r="AC591" s="2">
        <v>8.17</v>
      </c>
      <c r="AD591" s="2">
        <v>21.8</v>
      </c>
      <c r="AE591" s="2">
        <v>37.5</v>
      </c>
      <c r="AF591" s="2">
        <v>46.308</v>
      </c>
      <c r="AG591" s="2">
        <v>5.14</v>
      </c>
      <c r="AH591" s="22">
        <v>21.2</v>
      </c>
      <c r="AI591" s="22">
        <v>24.3</v>
      </c>
      <c r="AJ591" s="22">
        <v>42.120600000000003</v>
      </c>
      <c r="AK591" s="18">
        <v>5.53</v>
      </c>
      <c r="AL591" s="18">
        <v>15.2</v>
      </c>
      <c r="AM591" s="18">
        <v>36.4</v>
      </c>
      <c r="AN591" s="2">
        <v>50.187199999999997</v>
      </c>
      <c r="AO591" s="2">
        <v>4.55</v>
      </c>
      <c r="AP591" s="2">
        <v>16.600000000000001</v>
      </c>
      <c r="AQ591" s="2">
        <v>27.3</v>
      </c>
      <c r="AR591" s="2">
        <v>8.5784000000000002</v>
      </c>
      <c r="AS591" s="2">
        <v>5.85</v>
      </c>
      <c r="AT591" s="2">
        <v>16</v>
      </c>
      <c r="AU591" s="2">
        <v>36.5</v>
      </c>
      <c r="AV591" s="2">
        <v>22.239899999999999</v>
      </c>
      <c r="AW591" s="2">
        <v>4.4000000000000004</v>
      </c>
      <c r="AX591" s="2">
        <v>18.899999999999999</v>
      </c>
      <c r="AY591" s="2">
        <v>23.3</v>
      </c>
      <c r="AZ591" s="2">
        <v>21.8599</v>
      </c>
      <c r="BA591" s="2">
        <v>5.99</v>
      </c>
      <c r="BB591" s="2">
        <v>18.899999999999999</v>
      </c>
      <c r="BC591" s="2">
        <v>31.7</v>
      </c>
      <c r="BD591" s="2">
        <v>39.6297</v>
      </c>
      <c r="BE591" s="4"/>
      <c r="BF591" s="4"/>
    </row>
    <row r="592" spans="1:58" x14ac:dyDescent="0.2">
      <c r="A592" s="29">
        <v>591</v>
      </c>
      <c r="B592" s="7" t="s">
        <v>99</v>
      </c>
      <c r="C592" s="3">
        <v>39943</v>
      </c>
      <c r="D592" s="4" t="s">
        <v>0</v>
      </c>
      <c r="E592" s="4" t="s">
        <v>182</v>
      </c>
      <c r="F592" s="5" t="s">
        <v>194</v>
      </c>
      <c r="G592" s="6">
        <v>0.72916666666666663</v>
      </c>
      <c r="H592" s="6">
        <v>0.875</v>
      </c>
      <c r="I592" s="85">
        <f t="shared" si="9"/>
        <v>210.00000000000006</v>
      </c>
      <c r="J592" s="86">
        <f>I592*Segmentos!$D$7*(AH592%)*IF(ISNUMBER(AI592),AI592%,0)</f>
        <v>2243808.0000000009</v>
      </c>
      <c r="K592" s="86">
        <f>I592*Segmentos!$D$7*(AL592%)*IF(ISNUMBER(AM592),AM592%,0)</f>
        <v>2853396.0000000009</v>
      </c>
      <c r="L592" s="4"/>
      <c r="M592" s="2">
        <v>3.06</v>
      </c>
      <c r="N592" s="2">
        <v>16.899999999999999</v>
      </c>
      <c r="O592" s="2">
        <v>18.100000000000001</v>
      </c>
      <c r="P592" s="2">
        <v>85.916399999999996</v>
      </c>
      <c r="Q592" s="2">
        <v>3.55</v>
      </c>
      <c r="R592" s="2">
        <v>14.4</v>
      </c>
      <c r="S592" s="2">
        <v>24.7</v>
      </c>
      <c r="T592" s="2">
        <v>16.676300000000001</v>
      </c>
      <c r="U592" s="2">
        <v>2.36</v>
      </c>
      <c r="V592" s="2">
        <v>15.6</v>
      </c>
      <c r="W592" s="2">
        <v>15.1</v>
      </c>
      <c r="X592" s="2">
        <v>13.9116</v>
      </c>
      <c r="Y592" s="2">
        <v>2.6</v>
      </c>
      <c r="Z592" s="2">
        <v>15.1</v>
      </c>
      <c r="AA592" s="2">
        <v>17.3</v>
      </c>
      <c r="AB592" s="2">
        <v>21.615500000000001</v>
      </c>
      <c r="AC592" s="2">
        <v>3.65</v>
      </c>
      <c r="AD592" s="2">
        <v>20.5</v>
      </c>
      <c r="AE592" s="2">
        <v>17.8</v>
      </c>
      <c r="AF592" s="2">
        <v>33.713099999999997</v>
      </c>
      <c r="AG592" s="2">
        <v>2.67</v>
      </c>
      <c r="AH592" s="22">
        <v>16.8</v>
      </c>
      <c r="AI592" s="22">
        <v>15.9</v>
      </c>
      <c r="AJ592" s="22">
        <v>35.571399999999997</v>
      </c>
      <c r="AK592" s="18">
        <v>3.41</v>
      </c>
      <c r="AL592" s="18">
        <v>16.899999999999999</v>
      </c>
      <c r="AM592" s="18">
        <v>20.100000000000001</v>
      </c>
      <c r="AN592" s="2">
        <v>50.344999999999999</v>
      </c>
      <c r="AO592" s="2">
        <v>1.34</v>
      </c>
      <c r="AP592" s="2">
        <v>12.1</v>
      </c>
      <c r="AQ592" s="2">
        <v>11.1</v>
      </c>
      <c r="AR592" s="2">
        <v>4.1287000000000003</v>
      </c>
      <c r="AS592" s="2">
        <v>3.42</v>
      </c>
      <c r="AT592" s="2">
        <v>17.399999999999999</v>
      </c>
      <c r="AU592" s="2">
        <v>19.600000000000001</v>
      </c>
      <c r="AV592" s="2">
        <v>21.195</v>
      </c>
      <c r="AW592" s="2">
        <v>2.96</v>
      </c>
      <c r="AX592" s="2">
        <v>16.8</v>
      </c>
      <c r="AY592" s="2">
        <v>17.600000000000001</v>
      </c>
      <c r="AZ592" s="2">
        <v>23.924099999999999</v>
      </c>
      <c r="BA592" s="2">
        <v>3.41</v>
      </c>
      <c r="BB592" s="2">
        <v>17.899999999999999</v>
      </c>
      <c r="BC592" s="2">
        <v>19</v>
      </c>
      <c r="BD592" s="2">
        <v>36.668599999999998</v>
      </c>
      <c r="BE592" s="4"/>
      <c r="BF592" s="4"/>
    </row>
    <row r="593" spans="1:58" x14ac:dyDescent="0.2">
      <c r="A593" s="29">
        <v>592</v>
      </c>
      <c r="B593" s="7" t="s">
        <v>73</v>
      </c>
      <c r="C593" s="3">
        <v>39943</v>
      </c>
      <c r="D593" s="4" t="s">
        <v>21</v>
      </c>
      <c r="E593" s="4" t="s">
        <v>170</v>
      </c>
      <c r="F593" s="5" t="s">
        <v>194</v>
      </c>
      <c r="G593" s="6">
        <v>0.88263888888888886</v>
      </c>
      <c r="H593" s="6">
        <v>0.8965277777777777</v>
      </c>
      <c r="I593" s="85">
        <f t="shared" si="9"/>
        <v>19.999999999999929</v>
      </c>
      <c r="J593" s="86">
        <f>I593*Segmentos!$D$7*(AH593%)*IF(ISNUMBER(AI593),AI593%,0)</f>
        <v>7999.9999999999709</v>
      </c>
      <c r="K593" s="86">
        <f>I593*Segmentos!$D$7*(AL593%)*IF(ISNUMBER(AM593),AM593%,0)</f>
        <v>0</v>
      </c>
      <c r="L593" s="4"/>
      <c r="M593" s="2">
        <v>0.04</v>
      </c>
      <c r="N593" s="2">
        <v>0</v>
      </c>
      <c r="O593" s="2">
        <v>100</v>
      </c>
      <c r="P593" s="2">
        <v>25.961400000000001</v>
      </c>
      <c r="Q593" s="2">
        <v>0</v>
      </c>
      <c r="R593" s="2">
        <v>0</v>
      </c>
      <c r="S593" s="8" t="s">
        <v>577</v>
      </c>
      <c r="T593" s="2">
        <v>0</v>
      </c>
      <c r="U593" s="2">
        <v>0</v>
      </c>
      <c r="V593" s="2">
        <v>0</v>
      </c>
      <c r="W593" s="8" t="s">
        <v>577</v>
      </c>
      <c r="X593" s="2">
        <v>0</v>
      </c>
      <c r="Y593" s="2">
        <v>0</v>
      </c>
      <c r="Z593" s="2">
        <v>0</v>
      </c>
      <c r="AA593" s="8" t="s">
        <v>577</v>
      </c>
      <c r="AB593" s="2">
        <v>0</v>
      </c>
      <c r="AC593" s="2">
        <v>0.11</v>
      </c>
      <c r="AD593" s="2">
        <v>0.1</v>
      </c>
      <c r="AE593" s="2">
        <v>100</v>
      </c>
      <c r="AF593" s="2">
        <v>25.961400000000001</v>
      </c>
      <c r="AG593" s="2">
        <v>0.08</v>
      </c>
      <c r="AH593" s="22">
        <v>0.1</v>
      </c>
      <c r="AI593" s="22">
        <v>100</v>
      </c>
      <c r="AJ593" s="22">
        <v>25.961400000000001</v>
      </c>
      <c r="AK593" s="18">
        <v>0</v>
      </c>
      <c r="AL593" s="18">
        <v>0</v>
      </c>
      <c r="AM593" s="19" t="s">
        <v>577</v>
      </c>
      <c r="AN593" s="2">
        <v>0</v>
      </c>
      <c r="AO593" s="2">
        <v>0</v>
      </c>
      <c r="AP593" s="2">
        <v>0</v>
      </c>
      <c r="AQ593" s="8" t="s">
        <v>577</v>
      </c>
      <c r="AR593" s="2">
        <v>0</v>
      </c>
      <c r="AS593" s="2">
        <v>0</v>
      </c>
      <c r="AT593" s="2">
        <v>0</v>
      </c>
      <c r="AU593" s="8" t="s">
        <v>577</v>
      </c>
      <c r="AV593" s="2">
        <v>0</v>
      </c>
      <c r="AW593" s="2">
        <v>0</v>
      </c>
      <c r="AX593" s="2">
        <v>0</v>
      </c>
      <c r="AY593" s="8" t="s">
        <v>577</v>
      </c>
      <c r="AZ593" s="2">
        <v>0</v>
      </c>
      <c r="BA593" s="2">
        <v>0.1</v>
      </c>
      <c r="BB593" s="2">
        <v>0.1</v>
      </c>
      <c r="BC593" s="2">
        <v>100</v>
      </c>
      <c r="BD593" s="2">
        <v>25.961400000000001</v>
      </c>
      <c r="BE593" s="4"/>
      <c r="BF593" s="4"/>
    </row>
    <row r="594" spans="1:58" x14ac:dyDescent="0.2">
      <c r="A594" s="29">
        <v>593</v>
      </c>
      <c r="B594" s="7" t="s">
        <v>5</v>
      </c>
      <c r="C594" s="3">
        <v>39943</v>
      </c>
      <c r="D594" s="4" t="s">
        <v>3</v>
      </c>
      <c r="E594" s="4" t="s">
        <v>164</v>
      </c>
      <c r="F594" s="5" t="s">
        <v>194</v>
      </c>
      <c r="G594" s="6">
        <v>0.87430555555555556</v>
      </c>
      <c r="H594" s="6">
        <v>0.91736111111111107</v>
      </c>
      <c r="I594" s="85">
        <f t="shared" si="9"/>
        <v>61.999999999999943</v>
      </c>
      <c r="J594" s="86">
        <f>I594*Segmentos!$D$7*(AH594%)*IF(ISNUMBER(AI594),AI594%,0)</f>
        <v>1976435.9999999981</v>
      </c>
      <c r="K594" s="86">
        <f>I594*Segmentos!$D$7*(AL594%)*IF(ISNUMBER(AM594),AM594%,0)</f>
        <v>1570881.5999999985</v>
      </c>
      <c r="L594" s="4"/>
      <c r="M594" s="2">
        <v>7.12</v>
      </c>
      <c r="N594" s="2">
        <v>19</v>
      </c>
      <c r="O594" s="2">
        <v>37.5</v>
      </c>
      <c r="P594" s="2">
        <v>88.428399999999996</v>
      </c>
      <c r="Q594" s="2">
        <v>4.5</v>
      </c>
      <c r="R594" s="2">
        <v>12.6</v>
      </c>
      <c r="S594" s="2">
        <v>35.799999999999997</v>
      </c>
      <c r="T594" s="2">
        <v>9.3353000000000002</v>
      </c>
      <c r="U594" s="2">
        <v>4.6100000000000003</v>
      </c>
      <c r="V594" s="2">
        <v>13.9</v>
      </c>
      <c r="W594" s="2">
        <v>33.200000000000003</v>
      </c>
      <c r="X594" s="2">
        <v>12.0036</v>
      </c>
      <c r="Y594" s="2">
        <v>9.07</v>
      </c>
      <c r="Z594" s="2">
        <v>24.1</v>
      </c>
      <c r="AA594" s="2">
        <v>37.700000000000003</v>
      </c>
      <c r="AB594" s="2">
        <v>33.287199999999999</v>
      </c>
      <c r="AC594" s="2">
        <v>8.2899999999999991</v>
      </c>
      <c r="AD594" s="2">
        <v>21</v>
      </c>
      <c r="AE594" s="2">
        <v>39.5</v>
      </c>
      <c r="AF594" s="2">
        <v>33.802300000000002</v>
      </c>
      <c r="AG594" s="2">
        <v>7.97</v>
      </c>
      <c r="AH594" s="22">
        <v>23.1</v>
      </c>
      <c r="AI594" s="22">
        <v>34.5</v>
      </c>
      <c r="AJ594" s="22">
        <v>46.958199999999998</v>
      </c>
      <c r="AK594" s="18">
        <v>6.35</v>
      </c>
      <c r="AL594" s="18">
        <v>15.3</v>
      </c>
      <c r="AM594" s="18">
        <v>41.4</v>
      </c>
      <c r="AN594" s="2">
        <v>41.470300000000002</v>
      </c>
      <c r="AO594" s="2">
        <v>3.64</v>
      </c>
      <c r="AP594" s="2">
        <v>15</v>
      </c>
      <c r="AQ594" s="2">
        <v>24.3</v>
      </c>
      <c r="AR594" s="2">
        <v>4.9370000000000003</v>
      </c>
      <c r="AS594" s="2">
        <v>6.87</v>
      </c>
      <c r="AT594" s="2">
        <v>17.5</v>
      </c>
      <c r="AU594" s="2">
        <v>39.299999999999997</v>
      </c>
      <c r="AV594" s="2">
        <v>18.7957</v>
      </c>
      <c r="AW594" s="2">
        <v>7.39</v>
      </c>
      <c r="AX594" s="2">
        <v>19.899999999999999</v>
      </c>
      <c r="AY594" s="2">
        <v>37.1</v>
      </c>
      <c r="AZ594" s="2">
        <v>26.4086</v>
      </c>
      <c r="BA594" s="2">
        <v>8.0500000000000007</v>
      </c>
      <c r="BB594" s="2">
        <v>20.3</v>
      </c>
      <c r="BC594" s="2">
        <v>39.6</v>
      </c>
      <c r="BD594" s="2">
        <v>38.287199999999999</v>
      </c>
      <c r="BE594" s="4"/>
      <c r="BF594" s="4"/>
    </row>
    <row r="595" spans="1:58" x14ac:dyDescent="0.2">
      <c r="A595" s="29">
        <v>594</v>
      </c>
      <c r="B595" s="7" t="s">
        <v>49</v>
      </c>
      <c r="C595" s="3">
        <v>39943</v>
      </c>
      <c r="D595" s="4" t="s">
        <v>3</v>
      </c>
      <c r="E595" s="4" t="s">
        <v>168</v>
      </c>
      <c r="F595" s="5" t="s">
        <v>194</v>
      </c>
      <c r="G595" s="6">
        <v>0.79305555555555562</v>
      </c>
      <c r="H595" s="6">
        <v>0.87430555555555556</v>
      </c>
      <c r="I595" s="85">
        <f t="shared" si="9"/>
        <v>116.9999999999999</v>
      </c>
      <c r="J595" s="86">
        <f>I595*Segmentos!$D$7*(AH595%)*IF(ISNUMBER(AI595),AI595%,0)</f>
        <v>1120017.5999999992</v>
      </c>
      <c r="K595" s="86">
        <f>I595*Segmentos!$D$7*(AL595%)*IF(ISNUMBER(AM595),AM595%,0)</f>
        <v>921211.19999999925</v>
      </c>
      <c r="L595" s="4" t="s">
        <v>264</v>
      </c>
      <c r="M595" s="2">
        <v>2.17</v>
      </c>
      <c r="N595" s="2">
        <v>9.9</v>
      </c>
      <c r="O595" s="2">
        <v>22</v>
      </c>
      <c r="P595" s="2">
        <v>92.0685</v>
      </c>
      <c r="Q595" s="2">
        <v>0.7</v>
      </c>
      <c r="R595" s="2">
        <v>7.4</v>
      </c>
      <c r="S595" s="2">
        <v>9.5</v>
      </c>
      <c r="T595" s="2">
        <v>4.9844999999999997</v>
      </c>
      <c r="U595" s="2">
        <v>1.52</v>
      </c>
      <c r="V595" s="2">
        <v>8</v>
      </c>
      <c r="W595" s="2">
        <v>19</v>
      </c>
      <c r="X595" s="2">
        <v>13.519600000000001</v>
      </c>
      <c r="Y595" s="2">
        <v>2.13</v>
      </c>
      <c r="Z595" s="2">
        <v>11.6</v>
      </c>
      <c r="AA595" s="2">
        <v>18.399999999999999</v>
      </c>
      <c r="AB595" s="2">
        <v>26.6495</v>
      </c>
      <c r="AC595" s="2">
        <v>3.37</v>
      </c>
      <c r="AD595" s="2">
        <v>10.8</v>
      </c>
      <c r="AE595" s="2">
        <v>31.3</v>
      </c>
      <c r="AF595" s="2">
        <v>46.914900000000003</v>
      </c>
      <c r="AG595" s="2">
        <v>2.39</v>
      </c>
      <c r="AH595" s="22">
        <v>12.4</v>
      </c>
      <c r="AI595" s="22">
        <v>19.3</v>
      </c>
      <c r="AJ595" s="22">
        <v>48.179200000000002</v>
      </c>
      <c r="AK595" s="18">
        <v>1.97</v>
      </c>
      <c r="AL595" s="18">
        <v>7.6</v>
      </c>
      <c r="AM595" s="18">
        <v>25.9</v>
      </c>
      <c r="AN595" s="2">
        <v>43.889299999999999</v>
      </c>
      <c r="AO595" s="2">
        <v>0.68</v>
      </c>
      <c r="AP595" s="2">
        <v>6.3</v>
      </c>
      <c r="AQ595" s="2">
        <v>10.8</v>
      </c>
      <c r="AR595" s="2">
        <v>3.1595</v>
      </c>
      <c r="AS595" s="2">
        <v>1.53</v>
      </c>
      <c r="AT595" s="2">
        <v>8.1</v>
      </c>
      <c r="AU595" s="2">
        <v>18.8</v>
      </c>
      <c r="AV595" s="2">
        <v>14.292999999999999</v>
      </c>
      <c r="AW595" s="2">
        <v>1.94</v>
      </c>
      <c r="AX595" s="2">
        <v>10.7</v>
      </c>
      <c r="AY595" s="2">
        <v>18.2</v>
      </c>
      <c r="AZ595" s="2">
        <v>23.668299999999999</v>
      </c>
      <c r="BA595" s="2">
        <v>3.14</v>
      </c>
      <c r="BB595" s="2">
        <v>11.3</v>
      </c>
      <c r="BC595" s="2">
        <v>27.8</v>
      </c>
      <c r="BD595" s="2">
        <v>50.947699999999998</v>
      </c>
      <c r="BE595" s="4"/>
      <c r="BF595" s="4"/>
    </row>
    <row r="596" spans="1:58" x14ac:dyDescent="0.2">
      <c r="A596" s="29">
        <v>595</v>
      </c>
      <c r="B596" s="7" t="s">
        <v>101</v>
      </c>
      <c r="C596" s="3">
        <v>39943</v>
      </c>
      <c r="D596" s="4" t="s">
        <v>28</v>
      </c>
      <c r="E596" s="4" t="s">
        <v>168</v>
      </c>
      <c r="F596" s="5" t="s">
        <v>194</v>
      </c>
      <c r="G596" s="6">
        <v>0.91527777777777775</v>
      </c>
      <c r="H596" s="6">
        <v>0.98611111111111116</v>
      </c>
      <c r="I596" s="85">
        <f t="shared" si="9"/>
        <v>102.00000000000011</v>
      </c>
      <c r="J596" s="86">
        <f>I596*Segmentos!$D$7*(AH596%)*IF(ISNUMBER(AI596),AI596%,0)</f>
        <v>993112.80000000109</v>
      </c>
      <c r="K596" s="86">
        <f>I596*Segmentos!$D$7*(AL596%)*IF(ISNUMBER(AM596),AM596%,0)</f>
        <v>778219.20000000077</v>
      </c>
      <c r="L596" s="4" t="s">
        <v>266</v>
      </c>
      <c r="M596" s="2">
        <v>2.16</v>
      </c>
      <c r="N596" s="2">
        <v>10.1</v>
      </c>
      <c r="O596" s="2">
        <v>21.3</v>
      </c>
      <c r="P596" s="2">
        <v>76.575900000000004</v>
      </c>
      <c r="Q596" s="2">
        <v>0.56000000000000005</v>
      </c>
      <c r="R596" s="2">
        <v>6</v>
      </c>
      <c r="S596" s="2">
        <v>9.4</v>
      </c>
      <c r="T596" s="2">
        <v>3.3357000000000001</v>
      </c>
      <c r="U596" s="2">
        <v>2.46</v>
      </c>
      <c r="V596" s="2">
        <v>9</v>
      </c>
      <c r="W596" s="2">
        <v>27.3</v>
      </c>
      <c r="X596" s="2">
        <v>18.2913</v>
      </c>
      <c r="Y596" s="2">
        <v>3.63</v>
      </c>
      <c r="Z596" s="2">
        <v>13.8</v>
      </c>
      <c r="AA596" s="2">
        <v>26.3</v>
      </c>
      <c r="AB596" s="2">
        <v>38.063000000000002</v>
      </c>
      <c r="AC596" s="2">
        <v>1.45</v>
      </c>
      <c r="AD596" s="2">
        <v>9.6999999999999993</v>
      </c>
      <c r="AE596" s="2">
        <v>14.9</v>
      </c>
      <c r="AF596" s="2">
        <v>16.885999999999999</v>
      </c>
      <c r="AG596" s="2">
        <v>2.44</v>
      </c>
      <c r="AH596" s="22">
        <v>10.1</v>
      </c>
      <c r="AI596" s="22">
        <v>24.1</v>
      </c>
      <c r="AJ596" s="22">
        <v>41.0244</v>
      </c>
      <c r="AK596" s="18">
        <v>1.91</v>
      </c>
      <c r="AL596" s="18">
        <v>10.199999999999999</v>
      </c>
      <c r="AM596" s="18">
        <v>18.7</v>
      </c>
      <c r="AN596" s="2">
        <v>35.551600000000001</v>
      </c>
      <c r="AO596" s="2">
        <v>0.56999999999999995</v>
      </c>
      <c r="AP596" s="2">
        <v>2.8</v>
      </c>
      <c r="AQ596" s="2">
        <v>20.6</v>
      </c>
      <c r="AR596" s="2">
        <v>2.2107000000000001</v>
      </c>
      <c r="AS596" s="2">
        <v>2.88</v>
      </c>
      <c r="AT596" s="2">
        <v>11.4</v>
      </c>
      <c r="AU596" s="2">
        <v>25.3</v>
      </c>
      <c r="AV596" s="2">
        <v>22.528600000000001</v>
      </c>
      <c r="AW596" s="2">
        <v>1.5</v>
      </c>
      <c r="AX596" s="2">
        <v>8.6</v>
      </c>
      <c r="AY596" s="2">
        <v>17.5</v>
      </c>
      <c r="AZ596" s="2">
        <v>15.2918</v>
      </c>
      <c r="BA596" s="2">
        <v>2.69</v>
      </c>
      <c r="BB596" s="2">
        <v>12.7</v>
      </c>
      <c r="BC596" s="2">
        <v>21.1</v>
      </c>
      <c r="BD596" s="2">
        <v>36.544800000000002</v>
      </c>
      <c r="BE596" s="4"/>
      <c r="BF596" s="4"/>
    </row>
    <row r="597" spans="1:58" x14ac:dyDescent="0.2">
      <c r="A597" s="29">
        <v>596</v>
      </c>
      <c r="B597" s="7" t="s">
        <v>9</v>
      </c>
      <c r="C597" s="3">
        <v>39943</v>
      </c>
      <c r="D597" s="4" t="s">
        <v>8</v>
      </c>
      <c r="E597" s="4" t="s">
        <v>168</v>
      </c>
      <c r="F597" s="5" t="s">
        <v>194</v>
      </c>
      <c r="G597" s="6">
        <v>0.73333333333333339</v>
      </c>
      <c r="H597" s="6">
        <v>0.87361111111111101</v>
      </c>
      <c r="I597" s="85">
        <f t="shared" si="9"/>
        <v>201.99999999999977</v>
      </c>
      <c r="J597" s="86">
        <f>I597*Segmentos!$D$7*(AH597%)*IF(ISNUMBER(AI597),AI597%,0)</f>
        <v>4138252.7999999961</v>
      </c>
      <c r="K597" s="86">
        <f>I597*Segmentos!$D$7*(AL597%)*IF(ISNUMBER(AM597),AM597%,0)</f>
        <v>3090599.9999999967</v>
      </c>
      <c r="L597" s="4" t="s">
        <v>263</v>
      </c>
      <c r="M597" s="2">
        <v>4.4400000000000004</v>
      </c>
      <c r="N597" s="2">
        <v>16.399999999999999</v>
      </c>
      <c r="O597" s="2">
        <v>27.1</v>
      </c>
      <c r="P597" s="2">
        <v>75.131200000000007</v>
      </c>
      <c r="Q597" s="2">
        <v>2.77</v>
      </c>
      <c r="R597" s="2">
        <v>10.1</v>
      </c>
      <c r="S597" s="2">
        <v>27.5</v>
      </c>
      <c r="T597" s="2">
        <v>7.8192000000000004</v>
      </c>
      <c r="U597" s="2">
        <v>2.97</v>
      </c>
      <c r="V597" s="2">
        <v>13.4</v>
      </c>
      <c r="W597" s="2">
        <v>22.1</v>
      </c>
      <c r="X597" s="2">
        <v>10.5336</v>
      </c>
      <c r="Y597" s="2">
        <v>6.57</v>
      </c>
      <c r="Z597" s="2">
        <v>19.8</v>
      </c>
      <c r="AA597" s="2">
        <v>33.200000000000003</v>
      </c>
      <c r="AB597" s="2">
        <v>32.838999999999999</v>
      </c>
      <c r="AC597" s="2">
        <v>4.3099999999999996</v>
      </c>
      <c r="AD597" s="2">
        <v>18.399999999999999</v>
      </c>
      <c r="AE597" s="2">
        <v>23.4</v>
      </c>
      <c r="AF597" s="2">
        <v>23.939399999999999</v>
      </c>
      <c r="AG597" s="2">
        <v>5.13</v>
      </c>
      <c r="AH597" s="22">
        <v>17.600000000000001</v>
      </c>
      <c r="AI597" s="22">
        <v>29.1</v>
      </c>
      <c r="AJ597" s="22">
        <v>41.178899999999999</v>
      </c>
      <c r="AK597" s="18">
        <v>3.82</v>
      </c>
      <c r="AL597" s="18">
        <v>15.3</v>
      </c>
      <c r="AM597" s="18">
        <v>25</v>
      </c>
      <c r="AN597" s="2">
        <v>33.952199999999998</v>
      </c>
      <c r="AO597" s="2">
        <v>1.24</v>
      </c>
      <c r="AP597" s="2">
        <v>7.6</v>
      </c>
      <c r="AQ597" s="2">
        <v>16.399999999999999</v>
      </c>
      <c r="AR597" s="2">
        <v>2.2921999999999998</v>
      </c>
      <c r="AS597" s="2">
        <v>1.68</v>
      </c>
      <c r="AT597" s="2">
        <v>10.3</v>
      </c>
      <c r="AU597" s="2">
        <v>16.399999999999999</v>
      </c>
      <c r="AV597" s="2">
        <v>6.2796000000000003</v>
      </c>
      <c r="AW597" s="2">
        <v>4.26</v>
      </c>
      <c r="AX597" s="2">
        <v>16.899999999999999</v>
      </c>
      <c r="AY597" s="2">
        <v>25.2</v>
      </c>
      <c r="AZ597" s="2">
        <v>20.707999999999998</v>
      </c>
      <c r="BA597" s="2">
        <v>7.08</v>
      </c>
      <c r="BB597" s="2">
        <v>22</v>
      </c>
      <c r="BC597" s="2">
        <v>32.1</v>
      </c>
      <c r="BD597" s="2">
        <v>45.851300000000002</v>
      </c>
      <c r="BE597" s="4"/>
      <c r="BF597" s="4"/>
    </row>
    <row r="598" spans="1:58" x14ac:dyDescent="0.2">
      <c r="A598" s="29">
        <v>597</v>
      </c>
      <c r="B598" s="7" t="s">
        <v>35</v>
      </c>
      <c r="C598" s="3">
        <v>39943</v>
      </c>
      <c r="D598" s="4" t="s">
        <v>13</v>
      </c>
      <c r="E598" s="4" t="s">
        <v>163</v>
      </c>
      <c r="F598" s="5" t="s">
        <v>194</v>
      </c>
      <c r="G598" s="6">
        <v>0.91874999999999996</v>
      </c>
      <c r="H598" s="6">
        <v>0.92083333333333339</v>
      </c>
      <c r="I598" s="85">
        <f t="shared" si="9"/>
        <v>3.0000000000001492</v>
      </c>
      <c r="J598" s="86">
        <f>I598*Segmentos!$D$7*(AH598%)*IF(ISNUMBER(AI598),AI598%,0)</f>
        <v>72114.000000003594</v>
      </c>
      <c r="K598" s="86">
        <f>I598*Segmentos!$D$7*(AL598%)*IF(ISNUMBER(AM598),AM598%,0)</f>
        <v>88743.600000004415</v>
      </c>
      <c r="L598" s="4"/>
      <c r="M598" s="2">
        <v>6.72</v>
      </c>
      <c r="N598" s="2">
        <v>9.1999999999999993</v>
      </c>
      <c r="O598" s="2">
        <v>73</v>
      </c>
      <c r="P598" s="2">
        <v>92.505300000000005</v>
      </c>
      <c r="Q598" s="2">
        <v>2.97</v>
      </c>
      <c r="R598" s="2">
        <v>5.0999999999999996</v>
      </c>
      <c r="S598" s="2">
        <v>57.8</v>
      </c>
      <c r="T598" s="2">
        <v>6.827</v>
      </c>
      <c r="U598" s="2">
        <v>5.2</v>
      </c>
      <c r="V598" s="2">
        <v>7.5</v>
      </c>
      <c r="W598" s="2">
        <v>69.5</v>
      </c>
      <c r="X598" s="2">
        <v>15.005800000000001</v>
      </c>
      <c r="Y598" s="2">
        <v>7.72</v>
      </c>
      <c r="Z598" s="2">
        <v>11.5</v>
      </c>
      <c r="AA598" s="2">
        <v>67.400000000000006</v>
      </c>
      <c r="AB598" s="2">
        <v>31.384</v>
      </c>
      <c r="AC598" s="2">
        <v>8.6999999999999993</v>
      </c>
      <c r="AD598" s="2">
        <v>10.4</v>
      </c>
      <c r="AE598" s="2">
        <v>84</v>
      </c>
      <c r="AF598" s="2">
        <v>39.288600000000002</v>
      </c>
      <c r="AG598" s="2">
        <v>5.99</v>
      </c>
      <c r="AH598" s="22">
        <v>8.5</v>
      </c>
      <c r="AI598" s="22">
        <v>70.7</v>
      </c>
      <c r="AJ598" s="22">
        <v>39.099899999999998</v>
      </c>
      <c r="AK598" s="18">
        <v>7.38</v>
      </c>
      <c r="AL598" s="18">
        <v>9.9</v>
      </c>
      <c r="AM598" s="18">
        <v>74.7</v>
      </c>
      <c r="AN598" s="2">
        <v>53.4054</v>
      </c>
      <c r="AO598" s="2">
        <v>5.82</v>
      </c>
      <c r="AP598" s="2">
        <v>7.6</v>
      </c>
      <c r="AQ598" s="2">
        <v>76.900000000000006</v>
      </c>
      <c r="AR598" s="2">
        <v>8.7510999999999992</v>
      </c>
      <c r="AS598" s="2">
        <v>4.74</v>
      </c>
      <c r="AT598" s="2">
        <v>6.3</v>
      </c>
      <c r="AU598" s="2">
        <v>75.3</v>
      </c>
      <c r="AV598" s="2">
        <v>14.378299999999999</v>
      </c>
      <c r="AW598" s="2">
        <v>5.99</v>
      </c>
      <c r="AX598" s="2">
        <v>8.8000000000000007</v>
      </c>
      <c r="AY598" s="2">
        <v>67.8</v>
      </c>
      <c r="AZ598" s="2">
        <v>23.710999999999999</v>
      </c>
      <c r="BA598" s="2">
        <v>8.67</v>
      </c>
      <c r="BB598" s="2">
        <v>11.6</v>
      </c>
      <c r="BC598" s="2">
        <v>74.5</v>
      </c>
      <c r="BD598" s="2">
        <v>45.664900000000003</v>
      </c>
      <c r="BE598" s="4"/>
      <c r="BF598" s="4"/>
    </row>
    <row r="599" spans="1:58" x14ac:dyDescent="0.2">
      <c r="A599" s="29">
        <v>598</v>
      </c>
      <c r="B599" s="7" t="s">
        <v>74</v>
      </c>
      <c r="C599" s="3">
        <v>39943</v>
      </c>
      <c r="D599" s="4" t="s">
        <v>21</v>
      </c>
      <c r="E599" s="4" t="s">
        <v>170</v>
      </c>
      <c r="F599" s="5" t="s">
        <v>194</v>
      </c>
      <c r="G599" s="6">
        <v>0.89722222222222225</v>
      </c>
      <c r="H599" s="6">
        <v>0.90208333333333324</v>
      </c>
      <c r="I599" s="85">
        <f t="shared" si="9"/>
        <v>6.9999999999998153</v>
      </c>
      <c r="J599" s="86">
        <f>I599*Segmentos!$D$7*(AH599%)*IF(ISNUMBER(AI599),AI599%,0)</f>
        <v>1201.1999999999682</v>
      </c>
      <c r="K599" s="86">
        <f>I599*Segmentos!$D$7*(AL599%)*IF(ISNUMBER(AM599),AM599%,0)</f>
        <v>0</v>
      </c>
      <c r="L599" s="4"/>
      <c r="M599" s="2">
        <v>0.02</v>
      </c>
      <c r="N599" s="2">
        <v>0</v>
      </c>
      <c r="O599" s="2">
        <v>42.9</v>
      </c>
      <c r="P599" s="2">
        <v>5.4042000000000003</v>
      </c>
      <c r="Q599" s="2">
        <v>0</v>
      </c>
      <c r="R599" s="2">
        <v>0</v>
      </c>
      <c r="S599" s="8" t="s">
        <v>577</v>
      </c>
      <c r="T599" s="2">
        <v>0</v>
      </c>
      <c r="U599" s="2">
        <v>0</v>
      </c>
      <c r="V599" s="2">
        <v>0</v>
      </c>
      <c r="W599" s="8" t="s">
        <v>577</v>
      </c>
      <c r="X599" s="2">
        <v>0</v>
      </c>
      <c r="Y599" s="2">
        <v>0</v>
      </c>
      <c r="Z599" s="2">
        <v>0</v>
      </c>
      <c r="AA599" s="8" t="s">
        <v>577</v>
      </c>
      <c r="AB599" s="2">
        <v>0</v>
      </c>
      <c r="AC599" s="2">
        <v>0.05</v>
      </c>
      <c r="AD599" s="2">
        <v>0.1</v>
      </c>
      <c r="AE599" s="2">
        <v>42.9</v>
      </c>
      <c r="AF599" s="2">
        <v>5.4042000000000003</v>
      </c>
      <c r="AG599" s="2">
        <v>0.03</v>
      </c>
      <c r="AH599" s="22">
        <v>0.1</v>
      </c>
      <c r="AI599" s="22">
        <v>42.9</v>
      </c>
      <c r="AJ599" s="22">
        <v>5.4042000000000003</v>
      </c>
      <c r="AK599" s="18">
        <v>0</v>
      </c>
      <c r="AL599" s="18">
        <v>0</v>
      </c>
      <c r="AM599" s="19" t="s">
        <v>577</v>
      </c>
      <c r="AN599" s="2">
        <v>0</v>
      </c>
      <c r="AO599" s="2">
        <v>0</v>
      </c>
      <c r="AP599" s="2">
        <v>0</v>
      </c>
      <c r="AQ599" s="8" t="s">
        <v>577</v>
      </c>
      <c r="AR599" s="2">
        <v>0</v>
      </c>
      <c r="AS599" s="2">
        <v>0</v>
      </c>
      <c r="AT599" s="2">
        <v>0</v>
      </c>
      <c r="AU599" s="8" t="s">
        <v>577</v>
      </c>
      <c r="AV599" s="2">
        <v>0</v>
      </c>
      <c r="AW599" s="2">
        <v>0</v>
      </c>
      <c r="AX599" s="2">
        <v>0</v>
      </c>
      <c r="AY599" s="8" t="s">
        <v>577</v>
      </c>
      <c r="AZ599" s="2">
        <v>0</v>
      </c>
      <c r="BA599" s="2">
        <v>0.04</v>
      </c>
      <c r="BB599" s="2">
        <v>0.1</v>
      </c>
      <c r="BC599" s="2">
        <v>42.9</v>
      </c>
      <c r="BD599" s="2">
        <v>5.4042000000000003</v>
      </c>
      <c r="BE599" s="4"/>
      <c r="BF599" s="4"/>
    </row>
    <row r="600" spans="1:58" x14ac:dyDescent="0.2">
      <c r="A600" s="29">
        <v>599</v>
      </c>
      <c r="B600" s="7" t="s">
        <v>11</v>
      </c>
      <c r="C600" s="3">
        <v>39943</v>
      </c>
      <c r="D600" s="4" t="s">
        <v>8</v>
      </c>
      <c r="E600" s="4" t="s">
        <v>166</v>
      </c>
      <c r="F600" s="5" t="s">
        <v>194</v>
      </c>
      <c r="G600" s="6">
        <v>0.89583333333333337</v>
      </c>
      <c r="H600" s="6">
        <v>0.8965277777777777</v>
      </c>
      <c r="I600" s="85">
        <f t="shared" si="9"/>
        <v>0.99999999999983658</v>
      </c>
      <c r="J600" s="86">
        <f>I600*Segmentos!$D$7*(AH600%)*IF(ISNUMBER(AI600),AI600%,0)</f>
        <v>25999.999999995751</v>
      </c>
      <c r="K600" s="86">
        <f>I600*Segmentos!$D$7*(AL600%)*IF(ISNUMBER(AM600),AM600%,0)</f>
        <v>14799.999999997583</v>
      </c>
      <c r="L600" s="4"/>
      <c r="M600" s="2">
        <v>5.0199999999999996</v>
      </c>
      <c r="N600" s="2">
        <v>5</v>
      </c>
      <c r="O600" s="2">
        <v>100</v>
      </c>
      <c r="P600" s="2">
        <v>81.206000000000003</v>
      </c>
      <c r="Q600" s="2">
        <v>4.3</v>
      </c>
      <c r="R600" s="2">
        <v>4.3</v>
      </c>
      <c r="S600" s="2">
        <v>100</v>
      </c>
      <c r="T600" s="2">
        <v>11.589399999999999</v>
      </c>
      <c r="U600" s="2">
        <v>2.92</v>
      </c>
      <c r="V600" s="2">
        <v>2.9</v>
      </c>
      <c r="W600" s="2">
        <v>100</v>
      </c>
      <c r="X600" s="2">
        <v>9.9097000000000008</v>
      </c>
      <c r="Y600" s="2">
        <v>7.5</v>
      </c>
      <c r="Z600" s="2">
        <v>7.5</v>
      </c>
      <c r="AA600" s="2">
        <v>100</v>
      </c>
      <c r="AB600" s="2">
        <v>35.786999999999999</v>
      </c>
      <c r="AC600" s="2">
        <v>4.51</v>
      </c>
      <c r="AD600" s="2">
        <v>4.5</v>
      </c>
      <c r="AE600" s="2">
        <v>100</v>
      </c>
      <c r="AF600" s="2">
        <v>23.919899999999998</v>
      </c>
      <c r="AG600" s="2">
        <v>6.45</v>
      </c>
      <c r="AH600" s="22">
        <v>6.5</v>
      </c>
      <c r="AI600" s="22">
        <v>100</v>
      </c>
      <c r="AJ600" s="22">
        <v>49.473399999999998</v>
      </c>
      <c r="AK600" s="18">
        <v>3.74</v>
      </c>
      <c r="AL600" s="18">
        <v>3.7</v>
      </c>
      <c r="AM600" s="18">
        <v>100</v>
      </c>
      <c r="AN600" s="2">
        <v>31.732500000000002</v>
      </c>
      <c r="AO600" s="2">
        <v>1.45</v>
      </c>
      <c r="AP600" s="2">
        <v>1.4</v>
      </c>
      <c r="AQ600" s="2">
        <v>100</v>
      </c>
      <c r="AR600" s="2">
        <v>2.5562999999999998</v>
      </c>
      <c r="AS600" s="2">
        <v>2.82</v>
      </c>
      <c r="AT600" s="2">
        <v>2.8</v>
      </c>
      <c r="AU600" s="2">
        <v>100</v>
      </c>
      <c r="AV600" s="2">
        <v>10.0421</v>
      </c>
      <c r="AW600" s="2">
        <v>3.79</v>
      </c>
      <c r="AX600" s="2">
        <v>3.8</v>
      </c>
      <c r="AY600" s="2">
        <v>100</v>
      </c>
      <c r="AZ600" s="2">
        <v>17.6159</v>
      </c>
      <c r="BA600" s="2">
        <v>8.24</v>
      </c>
      <c r="BB600" s="2">
        <v>8.1999999999999993</v>
      </c>
      <c r="BC600" s="2">
        <v>100</v>
      </c>
      <c r="BD600" s="2">
        <v>50.991700000000002</v>
      </c>
      <c r="BE600" s="4"/>
      <c r="BF600" s="4"/>
    </row>
    <row r="601" spans="1:58" x14ac:dyDescent="0.2">
      <c r="A601" s="29">
        <v>600</v>
      </c>
      <c r="B601" s="7" t="s">
        <v>11</v>
      </c>
      <c r="C601" s="3">
        <v>39943</v>
      </c>
      <c r="D601" s="4" t="s">
        <v>0</v>
      </c>
      <c r="E601" s="4" t="s">
        <v>166</v>
      </c>
      <c r="F601" s="5" t="s">
        <v>194</v>
      </c>
      <c r="G601" s="6">
        <v>0.9159722222222223</v>
      </c>
      <c r="H601" s="6">
        <v>0.91805555555555562</v>
      </c>
      <c r="I601" s="85">
        <f t="shared" si="9"/>
        <v>2.9999999999999893</v>
      </c>
      <c r="J601" s="86">
        <f>I601*Segmentos!$D$7*(AH601%)*IF(ISNUMBER(AI601),AI601%,0)</f>
        <v>61603.199999999779</v>
      </c>
      <c r="K601" s="86">
        <f>I601*Segmentos!$D$7*(AL601%)*IF(ISNUMBER(AM601),AM601%,0)</f>
        <v>111196.79999999961</v>
      </c>
      <c r="L601" s="4"/>
      <c r="M601" s="2">
        <v>7.28</v>
      </c>
      <c r="N601" s="2">
        <v>8.4</v>
      </c>
      <c r="O601" s="2">
        <v>86.9</v>
      </c>
      <c r="P601" s="2">
        <v>88.231399999999994</v>
      </c>
      <c r="Q601" s="2">
        <v>4.53</v>
      </c>
      <c r="R601" s="2">
        <v>5.8</v>
      </c>
      <c r="S601" s="2">
        <v>78.8</v>
      </c>
      <c r="T601" s="2">
        <v>9.1623999999999999</v>
      </c>
      <c r="U601" s="2">
        <v>6.3</v>
      </c>
      <c r="V601" s="2">
        <v>7.2</v>
      </c>
      <c r="W601" s="2">
        <v>87.3</v>
      </c>
      <c r="X601" s="2">
        <v>15.9925</v>
      </c>
      <c r="Y601" s="2">
        <v>6.62</v>
      </c>
      <c r="Z601" s="2">
        <v>8.1</v>
      </c>
      <c r="AA601" s="2">
        <v>81.400000000000006</v>
      </c>
      <c r="AB601" s="2">
        <v>23.6707</v>
      </c>
      <c r="AC601" s="2">
        <v>9.91</v>
      </c>
      <c r="AD601" s="2">
        <v>10.7</v>
      </c>
      <c r="AE601" s="2">
        <v>92.8</v>
      </c>
      <c r="AF601" s="2">
        <v>39.405700000000003</v>
      </c>
      <c r="AG601" s="2">
        <v>5.0999999999999996</v>
      </c>
      <c r="AH601" s="22">
        <v>6.2</v>
      </c>
      <c r="AI601" s="22">
        <v>82.8</v>
      </c>
      <c r="AJ601" s="22">
        <v>29.321200000000001</v>
      </c>
      <c r="AK601" s="18">
        <v>9.25</v>
      </c>
      <c r="AL601" s="18">
        <v>10.4</v>
      </c>
      <c r="AM601" s="18">
        <v>89.1</v>
      </c>
      <c r="AN601" s="2">
        <v>58.910200000000003</v>
      </c>
      <c r="AO601" s="2">
        <v>5.2</v>
      </c>
      <c r="AP601" s="2">
        <v>6.7</v>
      </c>
      <c r="AQ601" s="2">
        <v>77.599999999999994</v>
      </c>
      <c r="AR601" s="2">
        <v>6.8803999999999998</v>
      </c>
      <c r="AS601" s="2">
        <v>7.83</v>
      </c>
      <c r="AT601" s="2">
        <v>8.8000000000000007</v>
      </c>
      <c r="AU601" s="2">
        <v>88.9</v>
      </c>
      <c r="AV601" s="2">
        <v>20.892600000000002</v>
      </c>
      <c r="AW601" s="2">
        <v>7.24</v>
      </c>
      <c r="AX601" s="2">
        <v>8.6999999999999993</v>
      </c>
      <c r="AY601" s="2">
        <v>83.6</v>
      </c>
      <c r="AZ601" s="2">
        <v>25.223299999999998</v>
      </c>
      <c r="BA601" s="2">
        <v>7.6</v>
      </c>
      <c r="BB601" s="2">
        <v>8.4</v>
      </c>
      <c r="BC601" s="2">
        <v>90.4</v>
      </c>
      <c r="BD601" s="2">
        <v>35.235100000000003</v>
      </c>
      <c r="BE601" s="4"/>
      <c r="BF601" s="4"/>
    </row>
    <row r="602" spans="1:58" x14ac:dyDescent="0.2">
      <c r="A602" s="29">
        <v>601</v>
      </c>
      <c r="B602" s="7" t="s">
        <v>6</v>
      </c>
      <c r="C602" s="3">
        <v>39943</v>
      </c>
      <c r="D602" s="4" t="s">
        <v>3</v>
      </c>
      <c r="E602" s="4" t="s">
        <v>166</v>
      </c>
      <c r="F602" s="5" t="s">
        <v>194</v>
      </c>
      <c r="G602" s="6">
        <v>0.91319444444444453</v>
      </c>
      <c r="H602" s="6">
        <v>0.9145833333333333</v>
      </c>
      <c r="I602" s="85">
        <f t="shared" si="9"/>
        <v>1.999999999999833</v>
      </c>
      <c r="J602" s="86">
        <f>I602*Segmentos!$D$7*(AH602%)*IF(ISNUMBER(AI602),AI602%,0)</f>
        <v>45631.999999996195</v>
      </c>
      <c r="K602" s="86">
        <f>I602*Segmentos!$D$7*(AL602%)*IF(ISNUMBER(AM602),AM602%,0)</f>
        <v>40279.999999996631</v>
      </c>
      <c r="L602" s="4"/>
      <c r="M602" s="2">
        <v>5.33</v>
      </c>
      <c r="N602" s="2">
        <v>5.7</v>
      </c>
      <c r="O602" s="2">
        <v>93.5</v>
      </c>
      <c r="P602" s="2">
        <v>89.323700000000002</v>
      </c>
      <c r="Q602" s="2">
        <v>2.34</v>
      </c>
      <c r="R602" s="2">
        <v>2.8</v>
      </c>
      <c r="S602" s="2">
        <v>82.3</v>
      </c>
      <c r="T602" s="2">
        <v>6.5353000000000003</v>
      </c>
      <c r="U602" s="2">
        <v>2.58</v>
      </c>
      <c r="V602" s="2">
        <v>3.1</v>
      </c>
      <c r="W602" s="2">
        <v>82.6</v>
      </c>
      <c r="X602" s="2">
        <v>9.0693000000000001</v>
      </c>
      <c r="Y602" s="2">
        <v>7.49</v>
      </c>
      <c r="Z602" s="2">
        <v>8</v>
      </c>
      <c r="AA602" s="2">
        <v>93.6</v>
      </c>
      <c r="AB602" s="2">
        <v>37.063000000000002</v>
      </c>
      <c r="AC602" s="2">
        <v>6.66</v>
      </c>
      <c r="AD602" s="2">
        <v>6.7</v>
      </c>
      <c r="AE602" s="2">
        <v>99</v>
      </c>
      <c r="AF602" s="2">
        <v>36.656100000000002</v>
      </c>
      <c r="AG602" s="2">
        <v>5.68</v>
      </c>
      <c r="AH602" s="22">
        <v>6.2</v>
      </c>
      <c r="AI602" s="22">
        <v>92</v>
      </c>
      <c r="AJ602" s="22">
        <v>45.152000000000001</v>
      </c>
      <c r="AK602" s="18">
        <v>5.01</v>
      </c>
      <c r="AL602" s="18">
        <v>5.3</v>
      </c>
      <c r="AM602" s="18">
        <v>95</v>
      </c>
      <c r="AN602" s="2">
        <v>44.171599999999998</v>
      </c>
      <c r="AO602" s="2">
        <v>2.72</v>
      </c>
      <c r="AP602" s="2">
        <v>3.3</v>
      </c>
      <c r="AQ602" s="2">
        <v>82.9</v>
      </c>
      <c r="AR602" s="2">
        <v>4.9732000000000003</v>
      </c>
      <c r="AS602" s="2">
        <v>4.79</v>
      </c>
      <c r="AT602" s="2">
        <v>4.9000000000000004</v>
      </c>
      <c r="AU602" s="2">
        <v>97.6</v>
      </c>
      <c r="AV602" s="2">
        <v>17.702200000000001</v>
      </c>
      <c r="AW602" s="2">
        <v>4.41</v>
      </c>
      <c r="AX602" s="2">
        <v>5.2</v>
      </c>
      <c r="AY602" s="2">
        <v>84.6</v>
      </c>
      <c r="AZ602" s="2">
        <v>21.2422</v>
      </c>
      <c r="BA602" s="2">
        <v>7.08</v>
      </c>
      <c r="BB602" s="2">
        <v>7.2</v>
      </c>
      <c r="BC602" s="2">
        <v>98.1</v>
      </c>
      <c r="BD602" s="2">
        <v>45.405999999999999</v>
      </c>
      <c r="BE602" s="4"/>
      <c r="BF602" s="4"/>
    </row>
    <row r="603" spans="1:58" x14ac:dyDescent="0.2">
      <c r="A603" s="29">
        <v>602</v>
      </c>
      <c r="B603" s="7" t="s">
        <v>31</v>
      </c>
      <c r="C603" s="3">
        <v>39943</v>
      </c>
      <c r="D603" s="4" t="s">
        <v>28</v>
      </c>
      <c r="E603" s="4" t="s">
        <v>166</v>
      </c>
      <c r="F603" s="5" t="s">
        <v>194</v>
      </c>
      <c r="G603" s="6">
        <v>0.91249999999999998</v>
      </c>
      <c r="H603" s="6">
        <v>0.91527777777777775</v>
      </c>
      <c r="I603" s="85">
        <f t="shared" si="9"/>
        <v>3.9999999999999858</v>
      </c>
      <c r="J603" s="86">
        <f>I603*Segmentos!$D$7*(AH603%)*IF(ISNUMBER(AI603),AI603%,0)</f>
        <v>8964.7999999999702</v>
      </c>
      <c r="K603" s="86">
        <f>I603*Segmentos!$D$7*(AL603%)*IF(ISNUMBER(AM603),AM603%,0)</f>
        <v>18359.999999999935</v>
      </c>
      <c r="L603" s="4"/>
      <c r="M603" s="2">
        <v>0.88</v>
      </c>
      <c r="N603" s="2">
        <v>1.4</v>
      </c>
      <c r="O603" s="2">
        <v>62.1</v>
      </c>
      <c r="P603" s="2">
        <v>89.554000000000002</v>
      </c>
      <c r="Q603" s="2">
        <v>0.35</v>
      </c>
      <c r="R603" s="2">
        <v>0.5</v>
      </c>
      <c r="S603" s="2">
        <v>69.5</v>
      </c>
      <c r="T603" s="2">
        <v>5.9664999999999999</v>
      </c>
      <c r="U603" s="2">
        <v>1.48</v>
      </c>
      <c r="V603" s="2">
        <v>1.7</v>
      </c>
      <c r="W603" s="2">
        <v>88.8</v>
      </c>
      <c r="X603" s="2">
        <v>31.426400000000001</v>
      </c>
      <c r="Y603" s="2">
        <v>0.82</v>
      </c>
      <c r="Z603" s="2">
        <v>1.7</v>
      </c>
      <c r="AA603" s="2">
        <v>48.7</v>
      </c>
      <c r="AB603" s="2">
        <v>24.692599999999999</v>
      </c>
      <c r="AC603" s="2">
        <v>0.82</v>
      </c>
      <c r="AD603" s="2">
        <v>1.5</v>
      </c>
      <c r="AE603" s="2">
        <v>55.4</v>
      </c>
      <c r="AF603" s="2">
        <v>27.468599999999999</v>
      </c>
      <c r="AG603" s="2">
        <v>0.56000000000000005</v>
      </c>
      <c r="AH603" s="22">
        <v>1.3</v>
      </c>
      <c r="AI603" s="22">
        <v>43.1</v>
      </c>
      <c r="AJ603" s="22">
        <v>26.898399999999999</v>
      </c>
      <c r="AK603" s="18">
        <v>1.17</v>
      </c>
      <c r="AL603" s="18">
        <v>1.5</v>
      </c>
      <c r="AM603" s="18">
        <v>76.5</v>
      </c>
      <c r="AN603" s="2">
        <v>62.655700000000003</v>
      </c>
      <c r="AO603" s="2">
        <v>0.3</v>
      </c>
      <c r="AP603" s="2">
        <v>0.5</v>
      </c>
      <c r="AQ603" s="2">
        <v>63</v>
      </c>
      <c r="AR603" s="2">
        <v>3.3161</v>
      </c>
      <c r="AS603" s="2">
        <v>0.75</v>
      </c>
      <c r="AT603" s="2">
        <v>0.9</v>
      </c>
      <c r="AU603" s="2">
        <v>80.900000000000006</v>
      </c>
      <c r="AV603" s="2">
        <v>16.702500000000001</v>
      </c>
      <c r="AW603" s="2">
        <v>1.06</v>
      </c>
      <c r="AX603" s="2">
        <v>1.5</v>
      </c>
      <c r="AY603" s="2">
        <v>71.900000000000006</v>
      </c>
      <c r="AZ603" s="2">
        <v>30.811399999999999</v>
      </c>
      <c r="BA603" s="2">
        <v>1</v>
      </c>
      <c r="BB603" s="2">
        <v>1.9</v>
      </c>
      <c r="BC603" s="2">
        <v>51.3</v>
      </c>
      <c r="BD603" s="2">
        <v>38.723999999999997</v>
      </c>
      <c r="BE603" s="4"/>
      <c r="BF603" s="4"/>
    </row>
    <row r="604" spans="1:58" x14ac:dyDescent="0.2">
      <c r="A604" s="29">
        <v>603</v>
      </c>
      <c r="B604" s="7" t="s">
        <v>76</v>
      </c>
      <c r="C604" s="3">
        <v>39943</v>
      </c>
      <c r="D604" s="4" t="s">
        <v>13</v>
      </c>
      <c r="E604" s="4" t="s">
        <v>165</v>
      </c>
      <c r="F604" s="5" t="s">
        <v>194</v>
      </c>
      <c r="G604" s="6">
        <v>0.80694444444444446</v>
      </c>
      <c r="H604" s="6">
        <v>0.875</v>
      </c>
      <c r="I604" s="85">
        <f t="shared" si="9"/>
        <v>97.999999999999972</v>
      </c>
      <c r="J604" s="86">
        <f>I604*Segmentos!$D$7*(AH604%)*IF(ISNUMBER(AI604),AI604%,0)</f>
        <v>1222177.5999999996</v>
      </c>
      <c r="K604" s="86">
        <f>I604*Segmentos!$D$7*(AL604%)*IF(ISNUMBER(AM604),AM604%,0)</f>
        <v>1074275.9999999995</v>
      </c>
      <c r="L604" s="4"/>
      <c r="M604" s="2">
        <v>2.92</v>
      </c>
      <c r="N604" s="2">
        <v>11.2</v>
      </c>
      <c r="O604" s="2">
        <v>26.1</v>
      </c>
      <c r="P604" s="2">
        <v>82.8476</v>
      </c>
      <c r="Q604" s="2">
        <v>2.75</v>
      </c>
      <c r="R604" s="2">
        <v>10.8</v>
      </c>
      <c r="S604" s="2">
        <v>25.6</v>
      </c>
      <c r="T604" s="2">
        <v>13.0511</v>
      </c>
      <c r="U604" s="2">
        <v>3.08</v>
      </c>
      <c r="V604" s="2">
        <v>11.1</v>
      </c>
      <c r="W604" s="2">
        <v>27.8</v>
      </c>
      <c r="X604" s="2">
        <v>18.361599999999999</v>
      </c>
      <c r="Y604" s="2">
        <v>2.58</v>
      </c>
      <c r="Z604" s="2">
        <v>10.5</v>
      </c>
      <c r="AA604" s="2">
        <v>24.6</v>
      </c>
      <c r="AB604" s="2">
        <v>21.627600000000001</v>
      </c>
      <c r="AC604" s="2">
        <v>3.2</v>
      </c>
      <c r="AD604" s="2">
        <v>12</v>
      </c>
      <c r="AE604" s="2">
        <v>26.6</v>
      </c>
      <c r="AF604" s="2">
        <v>29.807200000000002</v>
      </c>
      <c r="AG604" s="2">
        <v>3.11</v>
      </c>
      <c r="AH604" s="22">
        <v>11.9</v>
      </c>
      <c r="AI604" s="22">
        <v>26.2</v>
      </c>
      <c r="AJ604" s="22">
        <v>41.912199999999999</v>
      </c>
      <c r="AK604" s="18">
        <v>2.74</v>
      </c>
      <c r="AL604" s="18">
        <v>10.5</v>
      </c>
      <c r="AM604" s="18">
        <v>26.1</v>
      </c>
      <c r="AN604" s="2">
        <v>40.935400000000001</v>
      </c>
      <c r="AO604" s="2">
        <v>1.86</v>
      </c>
      <c r="AP604" s="2">
        <v>9.1</v>
      </c>
      <c r="AQ604" s="2">
        <v>20.5</v>
      </c>
      <c r="AR604" s="2">
        <v>5.7744999999999997</v>
      </c>
      <c r="AS604" s="2">
        <v>3.87</v>
      </c>
      <c r="AT604" s="2">
        <v>11.7</v>
      </c>
      <c r="AU604" s="2">
        <v>33.1</v>
      </c>
      <c r="AV604" s="2">
        <v>24.236999999999998</v>
      </c>
      <c r="AW604" s="2">
        <v>2.19</v>
      </c>
      <c r="AX604" s="2">
        <v>10.3</v>
      </c>
      <c r="AY604" s="2">
        <v>21.3</v>
      </c>
      <c r="AZ604" s="2">
        <v>17.921800000000001</v>
      </c>
      <c r="BA604" s="2">
        <v>3.21</v>
      </c>
      <c r="BB604" s="2">
        <v>12.1</v>
      </c>
      <c r="BC604" s="2">
        <v>26.6</v>
      </c>
      <c r="BD604" s="2">
        <v>34.914200000000001</v>
      </c>
      <c r="BE604" s="4"/>
      <c r="BF604" s="4"/>
    </row>
    <row r="605" spans="1:58" x14ac:dyDescent="0.2">
      <c r="A605" s="29">
        <v>604</v>
      </c>
      <c r="B605" s="7" t="s">
        <v>61</v>
      </c>
      <c r="C605" s="3">
        <v>39943</v>
      </c>
      <c r="D605" s="4" t="s">
        <v>17</v>
      </c>
      <c r="E605" s="4" t="s">
        <v>169</v>
      </c>
      <c r="F605" s="5" t="s">
        <v>194</v>
      </c>
      <c r="G605" s="6">
        <v>0.91666666666666663</v>
      </c>
      <c r="H605" s="6">
        <v>0.95972222222222225</v>
      </c>
      <c r="I605" s="85">
        <f t="shared" si="9"/>
        <v>62.000000000000099</v>
      </c>
      <c r="J605" s="86">
        <f>I605*Segmentos!$D$7*(AH605%)*IF(ISNUMBER(AI605),AI605%,0)</f>
        <v>54163.200000000099</v>
      </c>
      <c r="K605" s="86">
        <f>I605*Segmentos!$D$7*(AL605%)*IF(ISNUMBER(AM605),AM605%,0)</f>
        <v>130572.00000000022</v>
      </c>
      <c r="L605" s="4"/>
      <c r="M605" s="2">
        <v>0.39</v>
      </c>
      <c r="N605" s="2">
        <v>2</v>
      </c>
      <c r="O605" s="2">
        <v>19</v>
      </c>
      <c r="P605" s="2">
        <v>99.415400000000005</v>
      </c>
      <c r="Q605" s="2">
        <v>0.03</v>
      </c>
      <c r="R605" s="2">
        <v>1</v>
      </c>
      <c r="S605" s="2">
        <v>3.2</v>
      </c>
      <c r="T605" s="2">
        <v>1.3875</v>
      </c>
      <c r="U605" s="2">
        <v>0.26</v>
      </c>
      <c r="V605" s="2">
        <v>1.1000000000000001</v>
      </c>
      <c r="W605" s="2">
        <v>24.2</v>
      </c>
      <c r="X605" s="2">
        <v>14.042</v>
      </c>
      <c r="Y605" s="2">
        <v>0.47</v>
      </c>
      <c r="Z605" s="2">
        <v>2.2999999999999998</v>
      </c>
      <c r="AA605" s="2">
        <v>20.5</v>
      </c>
      <c r="AB605" s="2">
        <v>35.786000000000001</v>
      </c>
      <c r="AC605" s="2">
        <v>0.56999999999999995</v>
      </c>
      <c r="AD605" s="2">
        <v>3</v>
      </c>
      <c r="AE605" s="2">
        <v>19.399999999999999</v>
      </c>
      <c r="AF605" s="2">
        <v>48.2</v>
      </c>
      <c r="AG605" s="2">
        <v>0.22</v>
      </c>
      <c r="AH605" s="22">
        <v>2.6</v>
      </c>
      <c r="AI605" s="22">
        <v>8.4</v>
      </c>
      <c r="AJ605" s="22">
        <v>26.573699999999999</v>
      </c>
      <c r="AK605" s="18">
        <v>0.54</v>
      </c>
      <c r="AL605" s="18">
        <v>1.5</v>
      </c>
      <c r="AM605" s="18">
        <v>35.1</v>
      </c>
      <c r="AN605" s="2">
        <v>72.841700000000003</v>
      </c>
      <c r="AO605" s="2">
        <v>0.02</v>
      </c>
      <c r="AP605" s="2">
        <v>0.4</v>
      </c>
      <c r="AQ605" s="2">
        <v>6</v>
      </c>
      <c r="AR605" s="2">
        <v>0.64400000000000002</v>
      </c>
      <c r="AS605" s="2">
        <v>0.4</v>
      </c>
      <c r="AT605" s="2">
        <v>1.8</v>
      </c>
      <c r="AU605" s="2">
        <v>21.8</v>
      </c>
      <c r="AV605" s="2">
        <v>22.7011</v>
      </c>
      <c r="AW605" s="2">
        <v>0.52</v>
      </c>
      <c r="AX605" s="2">
        <v>3.2</v>
      </c>
      <c r="AY605" s="2">
        <v>15.9</v>
      </c>
      <c r="AZ605" s="2">
        <v>37.950400000000002</v>
      </c>
      <c r="BA605" s="2">
        <v>0.39</v>
      </c>
      <c r="BB605" s="2">
        <v>1.7</v>
      </c>
      <c r="BC605" s="2">
        <v>22.5</v>
      </c>
      <c r="BD605" s="2">
        <v>38.119900000000001</v>
      </c>
      <c r="BE605" s="4"/>
      <c r="BF605" s="4"/>
    </row>
    <row r="606" spans="1:58" x14ac:dyDescent="0.2">
      <c r="A606" s="29">
        <v>605</v>
      </c>
      <c r="B606" s="7" t="s">
        <v>64</v>
      </c>
      <c r="C606" s="3">
        <v>39943</v>
      </c>
      <c r="D606" s="4" t="s">
        <v>21</v>
      </c>
      <c r="E606" s="4" t="s">
        <v>170</v>
      </c>
      <c r="F606" s="5" t="s">
        <v>194</v>
      </c>
      <c r="G606" s="6">
        <v>0.90277777777777779</v>
      </c>
      <c r="H606" s="6">
        <v>0.91666666666666663</v>
      </c>
      <c r="I606" s="85">
        <f t="shared" si="9"/>
        <v>19.999999999999929</v>
      </c>
      <c r="J606" s="86">
        <f>I606*Segmentos!$D$7*(AH606%)*IF(ISNUMBER(AI606),AI606%,0)</f>
        <v>0</v>
      </c>
      <c r="K606" s="86">
        <f>I606*Segmentos!$D$7*(AL606%)*IF(ISNUMBER(AM606),AM606%,0)</f>
        <v>1199.9999999999957</v>
      </c>
      <c r="L606" s="4"/>
      <c r="M606" s="2">
        <v>0.01</v>
      </c>
      <c r="N606" s="2">
        <v>0.1</v>
      </c>
      <c r="O606" s="2">
        <v>5</v>
      </c>
      <c r="P606" s="2">
        <v>6.4031000000000002</v>
      </c>
      <c r="Q606" s="2">
        <v>0.01</v>
      </c>
      <c r="R606" s="2">
        <v>0.2</v>
      </c>
      <c r="S606" s="2">
        <v>5</v>
      </c>
      <c r="T606" s="2">
        <v>1.3621000000000001</v>
      </c>
      <c r="U606" s="2">
        <v>0.01</v>
      </c>
      <c r="V606" s="2">
        <v>0.2</v>
      </c>
      <c r="W606" s="2">
        <v>5</v>
      </c>
      <c r="X606" s="2">
        <v>2.2601</v>
      </c>
      <c r="Y606" s="2">
        <v>0</v>
      </c>
      <c r="Z606" s="2">
        <v>0</v>
      </c>
      <c r="AA606" s="8" t="s">
        <v>577</v>
      </c>
      <c r="AB606" s="2">
        <v>0</v>
      </c>
      <c r="AC606" s="2">
        <v>0.01</v>
      </c>
      <c r="AD606" s="2">
        <v>0.2</v>
      </c>
      <c r="AE606" s="2">
        <v>5</v>
      </c>
      <c r="AF606" s="2">
        <v>2.7808000000000002</v>
      </c>
      <c r="AG606" s="2">
        <v>0</v>
      </c>
      <c r="AH606" s="22">
        <v>0</v>
      </c>
      <c r="AI606" s="23" t="s">
        <v>577</v>
      </c>
      <c r="AJ606" s="22">
        <v>0</v>
      </c>
      <c r="AK606" s="18">
        <v>0.01</v>
      </c>
      <c r="AL606" s="18">
        <v>0.3</v>
      </c>
      <c r="AM606" s="18">
        <v>5</v>
      </c>
      <c r="AN606" s="2">
        <v>6.4031000000000002</v>
      </c>
      <c r="AO606" s="2">
        <v>0.01</v>
      </c>
      <c r="AP606" s="2">
        <v>0.3</v>
      </c>
      <c r="AQ606" s="2">
        <v>5</v>
      </c>
      <c r="AR606" s="2">
        <v>1.3621000000000001</v>
      </c>
      <c r="AS606" s="2">
        <v>0.01</v>
      </c>
      <c r="AT606" s="2">
        <v>0.2</v>
      </c>
      <c r="AU606" s="2">
        <v>5</v>
      </c>
      <c r="AV606" s="2">
        <v>2.2601</v>
      </c>
      <c r="AW606" s="2">
        <v>0</v>
      </c>
      <c r="AX606" s="2">
        <v>0</v>
      </c>
      <c r="AY606" s="8" t="s">
        <v>577</v>
      </c>
      <c r="AZ606" s="2">
        <v>0</v>
      </c>
      <c r="BA606" s="2">
        <v>0.01</v>
      </c>
      <c r="BB606" s="2">
        <v>0.2</v>
      </c>
      <c r="BC606" s="2">
        <v>5</v>
      </c>
      <c r="BD606" s="2">
        <v>2.7808000000000002</v>
      </c>
      <c r="BE606" s="4"/>
      <c r="BF606" s="4"/>
    </row>
    <row r="607" spans="1:58" x14ac:dyDescent="0.2">
      <c r="A607" s="29">
        <v>606</v>
      </c>
      <c r="B607" s="7" t="s">
        <v>70</v>
      </c>
      <c r="C607" s="3">
        <v>39943</v>
      </c>
      <c r="D607" s="4" t="s">
        <v>17</v>
      </c>
      <c r="E607" s="4" t="s">
        <v>169</v>
      </c>
      <c r="F607" s="5" t="s">
        <v>194</v>
      </c>
      <c r="G607" s="6">
        <v>0.875</v>
      </c>
      <c r="H607" s="6">
        <v>0.91319444444444453</v>
      </c>
      <c r="I607" s="85">
        <f t="shared" si="9"/>
        <v>55.000000000000128</v>
      </c>
      <c r="J607" s="86">
        <f>I607*Segmentos!$D$7*(AH607%)*IF(ISNUMBER(AI607),AI607%,0)</f>
        <v>115830.00000000031</v>
      </c>
      <c r="K607" s="86">
        <f>I607*Segmentos!$D$7*(AL607%)*IF(ISNUMBER(AM607),AM607%,0)</f>
        <v>84128.000000000189</v>
      </c>
      <c r="L607" s="4"/>
      <c r="M607" s="2">
        <v>0.45</v>
      </c>
      <c r="N607" s="2">
        <v>2.1</v>
      </c>
      <c r="O607" s="2">
        <v>21.2</v>
      </c>
      <c r="P607" s="2">
        <v>99.436800000000005</v>
      </c>
      <c r="Q607" s="2">
        <v>0.03</v>
      </c>
      <c r="R607" s="2">
        <v>0.6</v>
      </c>
      <c r="S607" s="2">
        <v>5.5</v>
      </c>
      <c r="T607" s="2">
        <v>1.2976000000000001</v>
      </c>
      <c r="U607" s="2">
        <v>0.17</v>
      </c>
      <c r="V607" s="2">
        <v>1.4</v>
      </c>
      <c r="W607" s="2">
        <v>12</v>
      </c>
      <c r="X607" s="2">
        <v>8.1257000000000001</v>
      </c>
      <c r="Y607" s="2">
        <v>0.5</v>
      </c>
      <c r="Z607" s="2">
        <v>2</v>
      </c>
      <c r="AA607" s="2">
        <v>25.4</v>
      </c>
      <c r="AB607" s="2">
        <v>33.170699999999997</v>
      </c>
      <c r="AC607" s="2">
        <v>0.78</v>
      </c>
      <c r="AD607" s="2">
        <v>3.4</v>
      </c>
      <c r="AE607" s="2">
        <v>23.1</v>
      </c>
      <c r="AF607" s="2">
        <v>56.842700000000001</v>
      </c>
      <c r="AG607" s="2">
        <v>0.52</v>
      </c>
      <c r="AH607" s="22">
        <v>2.7</v>
      </c>
      <c r="AI607" s="22">
        <v>19.5</v>
      </c>
      <c r="AJ607" s="22">
        <v>55.142899999999997</v>
      </c>
      <c r="AK607" s="18">
        <v>0.38</v>
      </c>
      <c r="AL607" s="18">
        <v>1.6</v>
      </c>
      <c r="AM607" s="18">
        <v>23.9</v>
      </c>
      <c r="AN607" s="2">
        <v>44.293900000000001</v>
      </c>
      <c r="AO607" s="2">
        <v>0.19</v>
      </c>
      <c r="AP607" s="2">
        <v>0.9</v>
      </c>
      <c r="AQ607" s="2">
        <v>19.899999999999999</v>
      </c>
      <c r="AR607" s="2">
        <v>4.5842000000000001</v>
      </c>
      <c r="AS607" s="2">
        <v>7.0000000000000007E-2</v>
      </c>
      <c r="AT607" s="2">
        <v>1</v>
      </c>
      <c r="AU607" s="2">
        <v>7.2</v>
      </c>
      <c r="AV607" s="2">
        <v>3.5457000000000001</v>
      </c>
      <c r="AW607" s="2">
        <v>0.36</v>
      </c>
      <c r="AX607" s="2">
        <v>2.1</v>
      </c>
      <c r="AY607" s="2">
        <v>16.8</v>
      </c>
      <c r="AZ607" s="2">
        <v>22.797899999999998</v>
      </c>
      <c r="BA607" s="2">
        <v>0.8</v>
      </c>
      <c r="BB607" s="2">
        <v>3.1</v>
      </c>
      <c r="BC607" s="2">
        <v>26.3</v>
      </c>
      <c r="BD607" s="2">
        <v>68.509</v>
      </c>
      <c r="BE607" s="4"/>
      <c r="BF607" s="4"/>
    </row>
    <row r="608" spans="1:58" x14ac:dyDescent="0.2">
      <c r="A608" s="29">
        <v>607</v>
      </c>
      <c r="B608" s="7" t="s">
        <v>10</v>
      </c>
      <c r="C608" s="3">
        <v>39943</v>
      </c>
      <c r="D608" s="4" t="s">
        <v>8</v>
      </c>
      <c r="E608" s="4" t="s">
        <v>164</v>
      </c>
      <c r="F608" s="5" t="s">
        <v>194</v>
      </c>
      <c r="G608" s="6">
        <v>0.87361111111111101</v>
      </c>
      <c r="H608" s="6">
        <v>0.89722222222222225</v>
      </c>
      <c r="I608" s="85">
        <f t="shared" si="9"/>
        <v>34.000000000000199</v>
      </c>
      <c r="J608" s="86">
        <f>I608*Segmentos!$D$7*(AH608%)*IF(ISNUMBER(AI608),AI608%,0)</f>
        <v>911961.60000000556</v>
      </c>
      <c r="K608" s="86">
        <f>I608*Segmentos!$D$7*(AL608%)*IF(ISNUMBER(AM608),AM608%,0)</f>
        <v>489804.00000000285</v>
      </c>
      <c r="L608" s="4"/>
      <c r="M608" s="2">
        <v>5.08</v>
      </c>
      <c r="N608" s="2">
        <v>13.9</v>
      </c>
      <c r="O608" s="2">
        <v>36.6</v>
      </c>
      <c r="P608" s="2">
        <v>78.422700000000006</v>
      </c>
      <c r="Q608" s="2">
        <v>4.05</v>
      </c>
      <c r="R608" s="2">
        <v>10.199999999999999</v>
      </c>
      <c r="S608" s="2">
        <v>39.9</v>
      </c>
      <c r="T608" s="2">
        <v>10.426600000000001</v>
      </c>
      <c r="U608" s="2">
        <v>3.25</v>
      </c>
      <c r="V608" s="2">
        <v>9.4</v>
      </c>
      <c r="W608" s="2">
        <v>34.6</v>
      </c>
      <c r="X608" s="2">
        <v>10.5238</v>
      </c>
      <c r="Y608" s="2">
        <v>6.29</v>
      </c>
      <c r="Z608" s="2">
        <v>17.100000000000001</v>
      </c>
      <c r="AA608" s="2">
        <v>36.799999999999997</v>
      </c>
      <c r="AB608" s="2">
        <v>28.649699999999999</v>
      </c>
      <c r="AC608" s="2">
        <v>5.69</v>
      </c>
      <c r="AD608" s="2">
        <v>15.7</v>
      </c>
      <c r="AE608" s="2">
        <v>36.1</v>
      </c>
      <c r="AF608" s="2">
        <v>28.822500000000002</v>
      </c>
      <c r="AG608" s="2">
        <v>6.71</v>
      </c>
      <c r="AH608" s="22">
        <v>17.600000000000001</v>
      </c>
      <c r="AI608" s="22">
        <v>38.1</v>
      </c>
      <c r="AJ608" s="22">
        <v>49.149000000000001</v>
      </c>
      <c r="AK608" s="18">
        <v>3.61</v>
      </c>
      <c r="AL608" s="18">
        <v>10.5</v>
      </c>
      <c r="AM608" s="18">
        <v>34.299999999999997</v>
      </c>
      <c r="AN608" s="2">
        <v>29.273700000000002</v>
      </c>
      <c r="AO608" s="2">
        <v>1.1399999999999999</v>
      </c>
      <c r="AP608" s="2">
        <v>6.3</v>
      </c>
      <c r="AQ608" s="2">
        <v>18.100000000000001</v>
      </c>
      <c r="AR608" s="2">
        <v>1.9262999999999999</v>
      </c>
      <c r="AS608" s="2">
        <v>2.5099999999999998</v>
      </c>
      <c r="AT608" s="2">
        <v>9</v>
      </c>
      <c r="AU608" s="2">
        <v>27.9</v>
      </c>
      <c r="AV608" s="2">
        <v>8.5183999999999997</v>
      </c>
      <c r="AW608" s="2">
        <v>3.99</v>
      </c>
      <c r="AX608" s="2">
        <v>12.3</v>
      </c>
      <c r="AY608" s="2">
        <v>32.4</v>
      </c>
      <c r="AZ608" s="2">
        <v>17.691099999999999</v>
      </c>
      <c r="BA608" s="2">
        <v>8.51</v>
      </c>
      <c r="BB608" s="2">
        <v>20</v>
      </c>
      <c r="BC608" s="2">
        <v>42.5</v>
      </c>
      <c r="BD608" s="2">
        <v>50.286900000000003</v>
      </c>
      <c r="BE608" s="4"/>
      <c r="BF608" s="4"/>
    </row>
    <row r="609" spans="1:58" x14ac:dyDescent="0.2">
      <c r="A609" s="29">
        <v>608</v>
      </c>
      <c r="B609" s="7" t="s">
        <v>27</v>
      </c>
      <c r="C609" s="3">
        <v>39943</v>
      </c>
      <c r="D609" s="4" t="s">
        <v>21</v>
      </c>
      <c r="E609" s="4" t="s">
        <v>169</v>
      </c>
      <c r="F609" s="5" t="s">
        <v>194</v>
      </c>
      <c r="G609" s="6">
        <v>0.91736111111111107</v>
      </c>
      <c r="H609" s="6">
        <v>0.94861111111111107</v>
      </c>
      <c r="I609" s="85">
        <f t="shared" si="9"/>
        <v>45</v>
      </c>
      <c r="J609" s="86">
        <f>I609*Segmentos!$D$7*(AH609%)*IF(ISNUMBER(AI609),AI609%,0)</f>
        <v>286488</v>
      </c>
      <c r="K609" s="86">
        <f>I609*Segmentos!$D$7*(AL609%)*IF(ISNUMBER(AM609),AM609%,0)</f>
        <v>161819.99999999997</v>
      </c>
      <c r="L609" s="4"/>
      <c r="M609" s="2">
        <v>1.23</v>
      </c>
      <c r="N609" s="2">
        <v>3.7</v>
      </c>
      <c r="O609" s="2">
        <v>33.200000000000003</v>
      </c>
      <c r="P609" s="2">
        <v>87.344499999999996</v>
      </c>
      <c r="Q609" s="2">
        <v>0.89</v>
      </c>
      <c r="R609" s="2">
        <v>1.9</v>
      </c>
      <c r="S609" s="2">
        <v>47.2</v>
      </c>
      <c r="T609" s="2">
        <v>10.604200000000001</v>
      </c>
      <c r="U609" s="2">
        <v>0.86</v>
      </c>
      <c r="V609" s="2">
        <v>2.7</v>
      </c>
      <c r="W609" s="2">
        <v>31.5</v>
      </c>
      <c r="X609" s="2">
        <v>12.814399999999999</v>
      </c>
      <c r="Y609" s="2">
        <v>1.67</v>
      </c>
      <c r="Z609" s="2">
        <v>4.4000000000000004</v>
      </c>
      <c r="AA609" s="2">
        <v>38.1</v>
      </c>
      <c r="AB609" s="2">
        <v>35.222299999999997</v>
      </c>
      <c r="AC609" s="2">
        <v>1.23</v>
      </c>
      <c r="AD609" s="2">
        <v>4.5999999999999996</v>
      </c>
      <c r="AE609" s="2">
        <v>26.6</v>
      </c>
      <c r="AF609" s="2">
        <v>28.703600000000002</v>
      </c>
      <c r="AG609" s="2">
        <v>1.6</v>
      </c>
      <c r="AH609" s="22">
        <v>4.5999999999999996</v>
      </c>
      <c r="AI609" s="22">
        <v>34.6</v>
      </c>
      <c r="AJ609" s="22">
        <v>53.945099999999996</v>
      </c>
      <c r="AK609" s="18">
        <v>0.89</v>
      </c>
      <c r="AL609" s="18">
        <v>2.9</v>
      </c>
      <c r="AM609" s="18">
        <v>31</v>
      </c>
      <c r="AN609" s="2">
        <v>33.3994</v>
      </c>
      <c r="AO609" s="2">
        <v>0.3</v>
      </c>
      <c r="AP609" s="2">
        <v>0.9</v>
      </c>
      <c r="AQ609" s="2">
        <v>32.700000000000003</v>
      </c>
      <c r="AR609" s="2">
        <v>2.351</v>
      </c>
      <c r="AS609" s="2">
        <v>0.88</v>
      </c>
      <c r="AT609" s="2">
        <v>2.9</v>
      </c>
      <c r="AU609" s="2">
        <v>30.5</v>
      </c>
      <c r="AV609" s="2">
        <v>13.83</v>
      </c>
      <c r="AW609" s="2">
        <v>2.25</v>
      </c>
      <c r="AX609" s="2">
        <v>5.6</v>
      </c>
      <c r="AY609" s="2">
        <v>40.1</v>
      </c>
      <c r="AZ609" s="2">
        <v>46.1434</v>
      </c>
      <c r="BA609" s="2">
        <v>0.92</v>
      </c>
      <c r="BB609" s="2">
        <v>3.5</v>
      </c>
      <c r="BC609" s="2">
        <v>26.1</v>
      </c>
      <c r="BD609" s="2">
        <v>25.020099999999999</v>
      </c>
      <c r="BE609" s="4"/>
      <c r="BF609" s="4"/>
    </row>
    <row r="610" spans="1:58" x14ac:dyDescent="0.2">
      <c r="A610" s="29">
        <v>609</v>
      </c>
      <c r="B610" s="7" t="s">
        <v>59</v>
      </c>
      <c r="C610" s="3">
        <v>39943</v>
      </c>
      <c r="D610" s="4" t="s">
        <v>17</v>
      </c>
      <c r="E610" s="4" t="s">
        <v>169</v>
      </c>
      <c r="F610" s="5" t="s">
        <v>194</v>
      </c>
      <c r="G610" s="6">
        <v>0.83888888888888891</v>
      </c>
      <c r="H610" s="6">
        <v>0.875</v>
      </c>
      <c r="I610" s="85">
        <f t="shared" si="9"/>
        <v>51.999999999999972</v>
      </c>
      <c r="J610" s="86">
        <f>I610*Segmentos!$D$7*(AH610%)*IF(ISNUMBER(AI610),AI610%,0)</f>
        <v>22089.599999999991</v>
      </c>
      <c r="K610" s="86">
        <f>I610*Segmentos!$D$7*(AL610%)*IF(ISNUMBER(AM610),AM610%,0)</f>
        <v>29452.799999999988</v>
      </c>
      <c r="L610" s="4"/>
      <c r="M610" s="2">
        <v>0.12</v>
      </c>
      <c r="N610" s="2">
        <v>1.5</v>
      </c>
      <c r="O610" s="2">
        <v>8.4</v>
      </c>
      <c r="P610" s="2">
        <v>100</v>
      </c>
      <c r="Q610" s="2">
        <v>0.02</v>
      </c>
      <c r="R610" s="2">
        <v>1.3</v>
      </c>
      <c r="S610" s="2">
        <v>1.9</v>
      </c>
      <c r="T610" s="2">
        <v>3.3220999999999998</v>
      </c>
      <c r="U610" s="2">
        <v>0</v>
      </c>
      <c r="V610" s="2">
        <v>0</v>
      </c>
      <c r="W610" s="8" t="s">
        <v>577</v>
      </c>
      <c r="X610" s="2">
        <v>0</v>
      </c>
      <c r="Y610" s="2">
        <v>0.2</v>
      </c>
      <c r="Z610" s="2">
        <v>1.2</v>
      </c>
      <c r="AA610" s="2">
        <v>17</v>
      </c>
      <c r="AB610" s="2">
        <v>46.105699999999999</v>
      </c>
      <c r="AC610" s="2">
        <v>0.19</v>
      </c>
      <c r="AD610" s="2">
        <v>2.8</v>
      </c>
      <c r="AE610" s="2">
        <v>6.8</v>
      </c>
      <c r="AF610" s="2">
        <v>50.572200000000002</v>
      </c>
      <c r="AG610" s="2">
        <v>0.11</v>
      </c>
      <c r="AH610" s="22">
        <v>1.8</v>
      </c>
      <c r="AI610" s="22">
        <v>5.9</v>
      </c>
      <c r="AJ610" s="22">
        <v>40.350999999999999</v>
      </c>
      <c r="AK610" s="18">
        <v>0.14000000000000001</v>
      </c>
      <c r="AL610" s="18">
        <v>1.2</v>
      </c>
      <c r="AM610" s="18">
        <v>11.8</v>
      </c>
      <c r="AN610" s="2">
        <v>59.649000000000001</v>
      </c>
      <c r="AO610" s="2">
        <v>0.24</v>
      </c>
      <c r="AP610" s="2">
        <v>0.3</v>
      </c>
      <c r="AQ610" s="2">
        <v>81.8</v>
      </c>
      <c r="AR610" s="2">
        <v>21.075700000000001</v>
      </c>
      <c r="AS610" s="2">
        <v>0.12</v>
      </c>
      <c r="AT610" s="2">
        <v>2</v>
      </c>
      <c r="AU610" s="2">
        <v>6.3</v>
      </c>
      <c r="AV610" s="2">
        <v>21.865600000000001</v>
      </c>
      <c r="AW610" s="2">
        <v>0.08</v>
      </c>
      <c r="AX610" s="2">
        <v>2.2999999999999998</v>
      </c>
      <c r="AY610" s="2">
        <v>3.3</v>
      </c>
      <c r="AZ610" s="2">
        <v>17.5105</v>
      </c>
      <c r="BA610" s="2">
        <v>0.13</v>
      </c>
      <c r="BB610" s="2">
        <v>0.9</v>
      </c>
      <c r="BC610" s="2">
        <v>14</v>
      </c>
      <c r="BD610" s="2">
        <v>39.548299999999998</v>
      </c>
      <c r="BE610" s="4"/>
      <c r="BF610" s="4"/>
    </row>
    <row r="611" spans="1:58" x14ac:dyDescent="0.2">
      <c r="A611" s="29">
        <v>610</v>
      </c>
      <c r="B611" s="7" t="s">
        <v>63</v>
      </c>
      <c r="C611" s="3">
        <v>39943</v>
      </c>
      <c r="D611" s="4" t="s">
        <v>21</v>
      </c>
      <c r="E611" s="4" t="s">
        <v>170</v>
      </c>
      <c r="F611" s="5" t="s">
        <v>194</v>
      </c>
      <c r="G611" s="6">
        <v>0.87361111111111101</v>
      </c>
      <c r="H611" s="6">
        <v>0.88124999999999998</v>
      </c>
      <c r="I611" s="85">
        <f t="shared" si="9"/>
        <v>11.000000000000121</v>
      </c>
      <c r="J611" s="86">
        <f>I611*Segmentos!$D$7*(AH611%)*IF(ISNUMBER(AI611),AI611%,0)</f>
        <v>15030.400000000163</v>
      </c>
      <c r="K611" s="86">
        <f>I611*Segmentos!$D$7*(AL611%)*IF(ISNUMBER(AM611),AM611%,0)</f>
        <v>7409.6000000000822</v>
      </c>
      <c r="L611" s="4"/>
      <c r="M611" s="2">
        <v>0.24</v>
      </c>
      <c r="N611" s="2">
        <v>0.5</v>
      </c>
      <c r="O611" s="2">
        <v>46.1</v>
      </c>
      <c r="P611" s="2">
        <v>73.05</v>
      </c>
      <c r="Q611" s="2">
        <v>0.33</v>
      </c>
      <c r="R611" s="2">
        <v>0.5</v>
      </c>
      <c r="S611" s="2">
        <v>72.7</v>
      </c>
      <c r="T611" s="2">
        <v>16.623899999999999</v>
      </c>
      <c r="U611" s="2">
        <v>0</v>
      </c>
      <c r="V611" s="2">
        <v>0</v>
      </c>
      <c r="W611" s="8" t="s">
        <v>577</v>
      </c>
      <c r="X611" s="2">
        <v>0</v>
      </c>
      <c r="Y611" s="2">
        <v>0.43</v>
      </c>
      <c r="Z611" s="2">
        <v>1</v>
      </c>
      <c r="AA611" s="2">
        <v>42.8</v>
      </c>
      <c r="AB611" s="2">
        <v>38.371600000000001</v>
      </c>
      <c r="AC611" s="2">
        <v>0.18</v>
      </c>
      <c r="AD611" s="2">
        <v>0.5</v>
      </c>
      <c r="AE611" s="2">
        <v>39.200000000000003</v>
      </c>
      <c r="AF611" s="2">
        <v>18.054400000000001</v>
      </c>
      <c r="AG611" s="2">
        <v>0.32</v>
      </c>
      <c r="AH611" s="22">
        <v>0.7</v>
      </c>
      <c r="AI611" s="22">
        <v>48.8</v>
      </c>
      <c r="AJ611" s="22">
        <v>45.817</v>
      </c>
      <c r="AK611" s="18">
        <v>0.17</v>
      </c>
      <c r="AL611" s="18">
        <v>0.4</v>
      </c>
      <c r="AM611" s="18">
        <v>42.1</v>
      </c>
      <c r="AN611" s="2">
        <v>27.233000000000001</v>
      </c>
      <c r="AO611" s="2">
        <v>0.09</v>
      </c>
      <c r="AP611" s="2">
        <v>0.2</v>
      </c>
      <c r="AQ611" s="2">
        <v>49</v>
      </c>
      <c r="AR611" s="2">
        <v>3.0182000000000002</v>
      </c>
      <c r="AS611" s="2">
        <v>0.02</v>
      </c>
      <c r="AT611" s="2">
        <v>0.3</v>
      </c>
      <c r="AU611" s="2">
        <v>9.1</v>
      </c>
      <c r="AV611" s="2">
        <v>1.5724</v>
      </c>
      <c r="AW611" s="2">
        <v>0.09</v>
      </c>
      <c r="AX611" s="2">
        <v>0.6</v>
      </c>
      <c r="AY611" s="2">
        <v>16.2</v>
      </c>
      <c r="AZ611" s="2">
        <v>8.1019000000000005</v>
      </c>
      <c r="BA611" s="2">
        <v>0.52</v>
      </c>
      <c r="BB611" s="2">
        <v>0.7</v>
      </c>
      <c r="BC611" s="2">
        <v>70.900000000000006</v>
      </c>
      <c r="BD611" s="2">
        <v>60.357399999999998</v>
      </c>
      <c r="BE611" s="4"/>
      <c r="BF611" s="4"/>
    </row>
    <row r="612" spans="1:58" x14ac:dyDescent="0.2">
      <c r="A612" s="29">
        <v>611</v>
      </c>
      <c r="B612" s="7" t="s">
        <v>68</v>
      </c>
      <c r="C612" s="3">
        <v>39943</v>
      </c>
      <c r="D612" s="4" t="s">
        <v>8</v>
      </c>
      <c r="E612" s="4" t="s">
        <v>183</v>
      </c>
      <c r="F612" s="5" t="s">
        <v>194</v>
      </c>
      <c r="G612" s="6">
        <v>0.89722222222222225</v>
      </c>
      <c r="H612" s="6">
        <v>0.95486111111111116</v>
      </c>
      <c r="I612" s="85">
        <f t="shared" si="9"/>
        <v>83.000000000000028</v>
      </c>
      <c r="J612" s="86">
        <f>I612*Segmentos!$D$7*(AH612%)*IF(ISNUMBER(AI612),AI612%,0)</f>
        <v>3603129.6000000015</v>
      </c>
      <c r="K612" s="86">
        <f>I612*Segmentos!$D$7*(AL612%)*IF(ISNUMBER(AM612),AM612%,0)</f>
        <v>1571024.0000000007</v>
      </c>
      <c r="L612" s="4"/>
      <c r="M612" s="2">
        <v>7.62</v>
      </c>
      <c r="N612" s="2">
        <v>19.399999999999999</v>
      </c>
      <c r="O612" s="2">
        <v>39.200000000000003</v>
      </c>
      <c r="P612" s="2">
        <v>81.834299999999999</v>
      </c>
      <c r="Q612" s="2">
        <v>6.62</v>
      </c>
      <c r="R612" s="2">
        <v>14.7</v>
      </c>
      <c r="S612" s="2">
        <v>45</v>
      </c>
      <c r="T612" s="2">
        <v>11.848699999999999</v>
      </c>
      <c r="U612" s="2">
        <v>6.31</v>
      </c>
      <c r="V612" s="2">
        <v>16.7</v>
      </c>
      <c r="W612" s="2">
        <v>37.700000000000003</v>
      </c>
      <c r="X612" s="2">
        <v>14.1937</v>
      </c>
      <c r="Y612" s="2">
        <v>10.14</v>
      </c>
      <c r="Z612" s="2">
        <v>24.2</v>
      </c>
      <c r="AA612" s="2">
        <v>41.9</v>
      </c>
      <c r="AB612" s="2">
        <v>32.145299999999999</v>
      </c>
      <c r="AC612" s="2">
        <v>6.71</v>
      </c>
      <c r="AD612" s="2">
        <v>19.3</v>
      </c>
      <c r="AE612" s="2">
        <v>34.9</v>
      </c>
      <c r="AF612" s="2">
        <v>23.646699999999999</v>
      </c>
      <c r="AG612" s="2">
        <v>10.83</v>
      </c>
      <c r="AH612" s="22">
        <v>26.6</v>
      </c>
      <c r="AI612" s="22">
        <v>40.799999999999997</v>
      </c>
      <c r="AJ612" s="22">
        <v>55.146700000000003</v>
      </c>
      <c r="AK612" s="18">
        <v>4.7300000000000004</v>
      </c>
      <c r="AL612" s="18">
        <v>13</v>
      </c>
      <c r="AM612" s="18">
        <v>36.4</v>
      </c>
      <c r="AN612" s="2">
        <v>26.6876</v>
      </c>
      <c r="AO612" s="2">
        <v>4.38</v>
      </c>
      <c r="AP612" s="2">
        <v>14.1</v>
      </c>
      <c r="AQ612" s="2">
        <v>31.1</v>
      </c>
      <c r="AR612" s="2">
        <v>5.1384999999999996</v>
      </c>
      <c r="AS612" s="2">
        <v>6.47</v>
      </c>
      <c r="AT612" s="2">
        <v>18.5</v>
      </c>
      <c r="AU612" s="2">
        <v>35</v>
      </c>
      <c r="AV612" s="2">
        <v>15.2979</v>
      </c>
      <c r="AW612" s="2">
        <v>6.9</v>
      </c>
      <c r="AX612" s="2">
        <v>19.899999999999999</v>
      </c>
      <c r="AY612" s="2">
        <v>34.700000000000003</v>
      </c>
      <c r="AZ612" s="2">
        <v>21.3079</v>
      </c>
      <c r="BA612" s="2">
        <v>9.75</v>
      </c>
      <c r="BB612" s="2">
        <v>21.2</v>
      </c>
      <c r="BC612" s="2">
        <v>46.1</v>
      </c>
      <c r="BD612" s="2">
        <v>40.090000000000003</v>
      </c>
      <c r="BE612" s="4"/>
      <c r="BF612" s="4"/>
    </row>
    <row r="613" spans="1:58" x14ac:dyDescent="0.2">
      <c r="A613" s="29">
        <v>612</v>
      </c>
      <c r="B613" s="7" t="s">
        <v>102</v>
      </c>
      <c r="C613" s="3">
        <v>39943</v>
      </c>
      <c r="D613" s="4" t="s">
        <v>21</v>
      </c>
      <c r="E613" s="4" t="s">
        <v>180</v>
      </c>
      <c r="F613" s="5" t="s">
        <v>194</v>
      </c>
      <c r="G613" s="6">
        <v>0.85555555555555562</v>
      </c>
      <c r="H613" s="6">
        <v>0.87291666666666667</v>
      </c>
      <c r="I613" s="85">
        <f t="shared" si="9"/>
        <v>24.999999999999911</v>
      </c>
      <c r="J613" s="86">
        <f>I613*Segmentos!$D$7*(AH613%)*IF(ISNUMBER(AI613),AI613%,0)</f>
        <v>44659.999999999833</v>
      </c>
      <c r="K613" s="86">
        <f>I613*Segmentos!$D$7*(AL613%)*IF(ISNUMBER(AM613),AM613%,0)</f>
        <v>21439.999999999927</v>
      </c>
      <c r="L613" s="4"/>
      <c r="M613" s="2">
        <v>0.33</v>
      </c>
      <c r="N613" s="2">
        <v>1.5</v>
      </c>
      <c r="O613" s="2">
        <v>21.6</v>
      </c>
      <c r="P613" s="2">
        <v>87.524699999999996</v>
      </c>
      <c r="Q613" s="2">
        <v>0.03</v>
      </c>
      <c r="R613" s="2">
        <v>0.6</v>
      </c>
      <c r="S613" s="2">
        <v>5.3</v>
      </c>
      <c r="T613" s="2">
        <v>1.3753</v>
      </c>
      <c r="U613" s="2">
        <v>0.32</v>
      </c>
      <c r="V613" s="2">
        <v>2.2000000000000002</v>
      </c>
      <c r="W613" s="2">
        <v>14.6</v>
      </c>
      <c r="X613" s="2">
        <v>17.9955</v>
      </c>
      <c r="Y613" s="2">
        <v>0.09</v>
      </c>
      <c r="Z613" s="2">
        <v>1</v>
      </c>
      <c r="AA613" s="2">
        <v>9.1</v>
      </c>
      <c r="AB613" s="2">
        <v>6.8749000000000002</v>
      </c>
      <c r="AC613" s="2">
        <v>0.71</v>
      </c>
      <c r="AD613" s="2">
        <v>2.1</v>
      </c>
      <c r="AE613" s="2">
        <v>34.1</v>
      </c>
      <c r="AF613" s="2">
        <v>61.279000000000003</v>
      </c>
      <c r="AG613" s="2">
        <v>0.46</v>
      </c>
      <c r="AH613" s="22">
        <v>1.4</v>
      </c>
      <c r="AI613" s="22">
        <v>31.9</v>
      </c>
      <c r="AJ613" s="22">
        <v>57.617699999999999</v>
      </c>
      <c r="AK613" s="18">
        <v>0.22</v>
      </c>
      <c r="AL613" s="18">
        <v>1.6</v>
      </c>
      <c r="AM613" s="18">
        <v>13.4</v>
      </c>
      <c r="AN613" s="2">
        <v>29.907</v>
      </c>
      <c r="AO613" s="2">
        <v>0.25</v>
      </c>
      <c r="AP613" s="2">
        <v>0.7</v>
      </c>
      <c r="AQ613" s="2">
        <v>34.6</v>
      </c>
      <c r="AR613" s="2">
        <v>7.0829000000000004</v>
      </c>
      <c r="AS613" s="2">
        <v>0.34</v>
      </c>
      <c r="AT613" s="2">
        <v>2.2000000000000002</v>
      </c>
      <c r="AU613" s="2">
        <v>15.2</v>
      </c>
      <c r="AV613" s="2">
        <v>19.918099999999999</v>
      </c>
      <c r="AW613" s="2">
        <v>0.49</v>
      </c>
      <c r="AX613" s="2">
        <v>1.5</v>
      </c>
      <c r="AY613" s="2">
        <v>32.700000000000003</v>
      </c>
      <c r="AZ613" s="2">
        <v>37.405200000000001</v>
      </c>
      <c r="BA613" s="2">
        <v>0.23</v>
      </c>
      <c r="BB613" s="2">
        <v>1.4</v>
      </c>
      <c r="BC613" s="2">
        <v>16.7</v>
      </c>
      <c r="BD613" s="2">
        <v>23.118500000000001</v>
      </c>
      <c r="BE613" s="4"/>
      <c r="BF613" s="4"/>
    </row>
    <row r="614" spans="1:58" x14ac:dyDescent="0.2">
      <c r="A614" s="29">
        <v>613</v>
      </c>
      <c r="B614" s="7" t="s">
        <v>25</v>
      </c>
      <c r="C614" s="3">
        <v>39943</v>
      </c>
      <c r="D614" s="4" t="s">
        <v>21</v>
      </c>
      <c r="E614" s="4" t="s">
        <v>171</v>
      </c>
      <c r="F614" s="5" t="s">
        <v>194</v>
      </c>
      <c r="G614" s="6">
        <v>0.89375000000000004</v>
      </c>
      <c r="H614" s="6">
        <v>0.89513888888888893</v>
      </c>
      <c r="I614" s="85">
        <f t="shared" si="9"/>
        <v>1.9999999999999929</v>
      </c>
      <c r="J614" s="86">
        <f>I614*Segmentos!$D$7*(AH614%)*IF(ISNUMBER(AI614),AI614%,0)</f>
        <v>1185.599999999996</v>
      </c>
      <c r="K614" s="86">
        <f>I614*Segmentos!$D$7*(AL614%)*IF(ISNUMBER(AM614),AM614%,0)</f>
        <v>570.39999999999804</v>
      </c>
      <c r="L614" s="4"/>
      <c r="M614" s="2">
        <v>0.11</v>
      </c>
      <c r="N614" s="2">
        <v>0.2</v>
      </c>
      <c r="O614" s="2">
        <v>73.099999999999994</v>
      </c>
      <c r="P614" s="2">
        <v>47.6798</v>
      </c>
      <c r="Q614" s="2">
        <v>0.11</v>
      </c>
      <c r="R614" s="2">
        <v>0.2</v>
      </c>
      <c r="S614" s="2">
        <v>58.5</v>
      </c>
      <c r="T614" s="2">
        <v>7.6794000000000002</v>
      </c>
      <c r="U614" s="2">
        <v>0.02</v>
      </c>
      <c r="V614" s="2">
        <v>0</v>
      </c>
      <c r="W614" s="2">
        <v>100</v>
      </c>
      <c r="X614" s="2">
        <v>1.9077</v>
      </c>
      <c r="Y614" s="2">
        <v>0.17</v>
      </c>
      <c r="Z614" s="2">
        <v>0.3</v>
      </c>
      <c r="AA614" s="2">
        <v>63.8</v>
      </c>
      <c r="AB614" s="2">
        <v>21.3202</v>
      </c>
      <c r="AC614" s="2">
        <v>0.12</v>
      </c>
      <c r="AD614" s="2">
        <v>0.1</v>
      </c>
      <c r="AE614" s="2">
        <v>100</v>
      </c>
      <c r="AF614" s="2">
        <v>16.772500000000001</v>
      </c>
      <c r="AG614" s="2">
        <v>0.15</v>
      </c>
      <c r="AH614" s="22">
        <v>0.2</v>
      </c>
      <c r="AI614" s="22">
        <v>74.099999999999994</v>
      </c>
      <c r="AJ614" s="22">
        <v>31.035699999999999</v>
      </c>
      <c r="AK614" s="18">
        <v>7.0000000000000007E-2</v>
      </c>
      <c r="AL614" s="18">
        <v>0.1</v>
      </c>
      <c r="AM614" s="18">
        <v>71.3</v>
      </c>
      <c r="AN614" s="2">
        <v>16.644100000000002</v>
      </c>
      <c r="AO614" s="2">
        <v>0.14000000000000001</v>
      </c>
      <c r="AP614" s="2">
        <v>0.1</v>
      </c>
      <c r="AQ614" s="2">
        <v>100</v>
      </c>
      <c r="AR614" s="2">
        <v>6.4545000000000003</v>
      </c>
      <c r="AS614" s="2">
        <v>0.04</v>
      </c>
      <c r="AT614" s="2">
        <v>0</v>
      </c>
      <c r="AU614" s="2">
        <v>100</v>
      </c>
      <c r="AV614" s="2">
        <v>4.1151999999999997</v>
      </c>
      <c r="AW614" s="2">
        <v>7.0000000000000007E-2</v>
      </c>
      <c r="AX614" s="2">
        <v>0.1</v>
      </c>
      <c r="AY614" s="2">
        <v>100</v>
      </c>
      <c r="AZ614" s="2">
        <v>8.7693999999999992</v>
      </c>
      <c r="BA614" s="2">
        <v>0.17</v>
      </c>
      <c r="BB614" s="2">
        <v>0.3</v>
      </c>
      <c r="BC614" s="2">
        <v>61.8</v>
      </c>
      <c r="BD614" s="2">
        <v>28.340699999999998</v>
      </c>
      <c r="BE614" s="4"/>
      <c r="BF614" s="4"/>
    </row>
    <row r="615" spans="1:58" x14ac:dyDescent="0.2">
      <c r="A615" s="29">
        <v>614</v>
      </c>
      <c r="B615" s="7" t="s">
        <v>66</v>
      </c>
      <c r="C615" s="3">
        <v>39943</v>
      </c>
      <c r="D615" s="4" t="s">
        <v>28</v>
      </c>
      <c r="E615" s="4" t="s">
        <v>168</v>
      </c>
      <c r="F615" s="5" t="s">
        <v>194</v>
      </c>
      <c r="G615" s="6">
        <v>0.83472222222222225</v>
      </c>
      <c r="H615" s="6">
        <v>0.91249999999999998</v>
      </c>
      <c r="I615" s="85">
        <f t="shared" si="9"/>
        <v>111.99999999999991</v>
      </c>
      <c r="J615" s="86">
        <f>I615*Segmentos!$D$7*(AH615%)*IF(ISNUMBER(AI615),AI615%,0)</f>
        <v>235871.99999999983</v>
      </c>
      <c r="K615" s="86">
        <f>I615*Segmentos!$D$7*(AL615%)*IF(ISNUMBER(AM615),AM615%,0)</f>
        <v>301593.59999999974</v>
      </c>
      <c r="L615" s="4" t="s">
        <v>265</v>
      </c>
      <c r="M615" s="2">
        <v>0.6</v>
      </c>
      <c r="N615" s="2">
        <v>5.7</v>
      </c>
      <c r="O615" s="2">
        <v>10.4</v>
      </c>
      <c r="P615" s="2">
        <v>81.034599999999998</v>
      </c>
      <c r="Q615" s="2">
        <v>0.13</v>
      </c>
      <c r="R615" s="2">
        <v>3.5</v>
      </c>
      <c r="S615" s="2">
        <v>3.6</v>
      </c>
      <c r="T615" s="2">
        <v>2.8437000000000001</v>
      </c>
      <c r="U615" s="2">
        <v>0.92</v>
      </c>
      <c r="V615" s="2">
        <v>6.5</v>
      </c>
      <c r="W615" s="2">
        <v>14.2</v>
      </c>
      <c r="X615" s="2">
        <v>26.101500000000001</v>
      </c>
      <c r="Y615" s="2">
        <v>0.93</v>
      </c>
      <c r="Z615" s="2">
        <v>7.2</v>
      </c>
      <c r="AA615" s="2">
        <v>12.8</v>
      </c>
      <c r="AB615" s="2">
        <v>37.011200000000002</v>
      </c>
      <c r="AC615" s="2">
        <v>0.34</v>
      </c>
      <c r="AD615" s="2">
        <v>5</v>
      </c>
      <c r="AE615" s="2">
        <v>6.7</v>
      </c>
      <c r="AF615" s="2">
        <v>15.0783</v>
      </c>
      <c r="AG615" s="2">
        <v>0.52</v>
      </c>
      <c r="AH615" s="22">
        <v>6.5</v>
      </c>
      <c r="AI615" s="22">
        <v>8.1</v>
      </c>
      <c r="AJ615" s="22">
        <v>33.468400000000003</v>
      </c>
      <c r="AK615" s="18">
        <v>0.67</v>
      </c>
      <c r="AL615" s="18">
        <v>5.0999999999999996</v>
      </c>
      <c r="AM615" s="18">
        <v>13.2</v>
      </c>
      <c r="AN615" s="2">
        <v>47.566200000000002</v>
      </c>
      <c r="AO615" s="2">
        <v>0.41</v>
      </c>
      <c r="AP615" s="2">
        <v>3.3</v>
      </c>
      <c r="AQ615" s="2">
        <v>12.7</v>
      </c>
      <c r="AR615" s="2">
        <v>6.1092000000000004</v>
      </c>
      <c r="AS615" s="2">
        <v>0.38</v>
      </c>
      <c r="AT615" s="2">
        <v>4.3</v>
      </c>
      <c r="AU615" s="2">
        <v>8.9</v>
      </c>
      <c r="AV615" s="2">
        <v>11.226900000000001</v>
      </c>
      <c r="AW615" s="2">
        <v>0.63</v>
      </c>
      <c r="AX615" s="2">
        <v>7.8</v>
      </c>
      <c r="AY615" s="2">
        <v>8</v>
      </c>
      <c r="AZ615" s="2">
        <v>24.4496</v>
      </c>
      <c r="BA615" s="2">
        <v>0.76</v>
      </c>
      <c r="BB615" s="2">
        <v>5.7</v>
      </c>
      <c r="BC615" s="2">
        <v>13.2</v>
      </c>
      <c r="BD615" s="2">
        <v>39.248899999999999</v>
      </c>
      <c r="BE615" s="4"/>
      <c r="BF615" s="4"/>
    </row>
    <row r="616" spans="1:58" x14ac:dyDescent="0.2">
      <c r="A616" s="29">
        <v>615</v>
      </c>
      <c r="B616" s="7" t="s">
        <v>19</v>
      </c>
      <c r="C616" s="3">
        <v>39943</v>
      </c>
      <c r="D616" s="4" t="s">
        <v>17</v>
      </c>
      <c r="E616" s="4" t="s">
        <v>166</v>
      </c>
      <c r="F616" s="5" t="s">
        <v>194</v>
      </c>
      <c r="G616" s="6">
        <v>0.91319444444444453</v>
      </c>
      <c r="H616" s="6">
        <v>0.91666666666666663</v>
      </c>
      <c r="I616" s="85">
        <f t="shared" si="9"/>
        <v>4.9999999999998224</v>
      </c>
      <c r="J616" s="86">
        <f>I616*Segmentos!$D$7*(AH616%)*IF(ISNUMBER(AI616),AI616%,0)</f>
        <v>5039.9999999998208</v>
      </c>
      <c r="K616" s="86">
        <f>I616*Segmentos!$D$7*(AL616%)*IF(ISNUMBER(AM616),AM616%,0)</f>
        <v>3591.9999999998727</v>
      </c>
      <c r="L616" s="4"/>
      <c r="M616" s="2">
        <v>0.2</v>
      </c>
      <c r="N616" s="2">
        <v>0.4</v>
      </c>
      <c r="O616" s="2">
        <v>47.9</v>
      </c>
      <c r="P616" s="2">
        <v>100</v>
      </c>
      <c r="Q616" s="2">
        <v>0</v>
      </c>
      <c r="R616" s="2">
        <v>0</v>
      </c>
      <c r="S616" s="8" t="s">
        <v>577</v>
      </c>
      <c r="T616" s="2">
        <v>0</v>
      </c>
      <c r="U616" s="2">
        <v>0.12</v>
      </c>
      <c r="V616" s="2">
        <v>0.6</v>
      </c>
      <c r="W616" s="2">
        <v>20</v>
      </c>
      <c r="X616" s="2">
        <v>12.9559</v>
      </c>
      <c r="Y616" s="2">
        <v>0.57999999999999996</v>
      </c>
      <c r="Z616" s="2">
        <v>1</v>
      </c>
      <c r="AA616" s="2">
        <v>60.5</v>
      </c>
      <c r="AB616" s="2">
        <v>87.0441</v>
      </c>
      <c r="AC616" s="2">
        <v>0</v>
      </c>
      <c r="AD616" s="2">
        <v>0</v>
      </c>
      <c r="AE616" s="8" t="s">
        <v>577</v>
      </c>
      <c r="AF616" s="2">
        <v>0</v>
      </c>
      <c r="AG616" s="2">
        <v>0.24</v>
      </c>
      <c r="AH616" s="22">
        <v>0.5</v>
      </c>
      <c r="AI616" s="22">
        <v>50.4</v>
      </c>
      <c r="AJ616" s="22">
        <v>57.7149</v>
      </c>
      <c r="AK616" s="18">
        <v>0.16</v>
      </c>
      <c r="AL616" s="18">
        <v>0.4</v>
      </c>
      <c r="AM616" s="18">
        <v>44.9</v>
      </c>
      <c r="AN616" s="2">
        <v>42.2851</v>
      </c>
      <c r="AO616" s="2">
        <v>0</v>
      </c>
      <c r="AP616" s="2">
        <v>0</v>
      </c>
      <c r="AQ616" s="8" t="s">
        <v>577</v>
      </c>
      <c r="AR616" s="2">
        <v>0</v>
      </c>
      <c r="AS616" s="2">
        <v>0.26</v>
      </c>
      <c r="AT616" s="2">
        <v>0.3</v>
      </c>
      <c r="AU616" s="2">
        <v>100</v>
      </c>
      <c r="AV616" s="2">
        <v>29.3291</v>
      </c>
      <c r="AW616" s="2">
        <v>0.33</v>
      </c>
      <c r="AX616" s="2">
        <v>0.8</v>
      </c>
      <c r="AY616" s="2">
        <v>39.200000000000003</v>
      </c>
      <c r="AZ616" s="2">
        <v>48.658299999999997</v>
      </c>
      <c r="BA616" s="2">
        <v>0.11</v>
      </c>
      <c r="BB616" s="2">
        <v>0.3</v>
      </c>
      <c r="BC616" s="2">
        <v>40</v>
      </c>
      <c r="BD616" s="2">
        <v>22.012599999999999</v>
      </c>
      <c r="BE616" s="4"/>
      <c r="BF616" s="4"/>
    </row>
    <row r="617" spans="1:58" x14ac:dyDescent="0.2">
      <c r="A617" s="29">
        <v>616</v>
      </c>
      <c r="B617" s="7" t="s">
        <v>2</v>
      </c>
      <c r="C617" s="3">
        <v>39943</v>
      </c>
      <c r="D617" s="4" t="s">
        <v>0</v>
      </c>
      <c r="E617" s="4" t="s">
        <v>164</v>
      </c>
      <c r="F617" s="5" t="s">
        <v>194</v>
      </c>
      <c r="G617" s="6">
        <v>0.875</v>
      </c>
      <c r="H617" s="6">
        <v>0.9159722222222223</v>
      </c>
      <c r="I617" s="85">
        <f t="shared" si="9"/>
        <v>59.000000000000114</v>
      </c>
      <c r="J617" s="86">
        <f>I617*Segmentos!$D$7*(AH617%)*IF(ISNUMBER(AI617),AI617%,0)</f>
        <v>1135160.0000000023</v>
      </c>
      <c r="K617" s="86">
        <f>I617*Segmentos!$D$7*(AL617%)*IF(ISNUMBER(AM617),AM617%,0)</f>
        <v>1641616.0000000033</v>
      </c>
      <c r="L617" s="4"/>
      <c r="M617" s="2">
        <v>5.95</v>
      </c>
      <c r="N617" s="2">
        <v>18.5</v>
      </c>
      <c r="O617" s="2">
        <v>32.1</v>
      </c>
      <c r="P617" s="2">
        <v>85.267200000000003</v>
      </c>
      <c r="Q617" s="2">
        <v>3.71</v>
      </c>
      <c r="R617" s="2">
        <v>12.8</v>
      </c>
      <c r="S617" s="2">
        <v>28.9</v>
      </c>
      <c r="T617" s="2">
        <v>8.8765000000000001</v>
      </c>
      <c r="U617" s="2">
        <v>5.46</v>
      </c>
      <c r="V617" s="2">
        <v>17.399999999999999</v>
      </c>
      <c r="W617" s="2">
        <v>31.4</v>
      </c>
      <c r="X617" s="2">
        <v>16.4025</v>
      </c>
      <c r="Y617" s="2">
        <v>4.93</v>
      </c>
      <c r="Z617" s="2">
        <v>19.2</v>
      </c>
      <c r="AA617" s="2">
        <v>25.7</v>
      </c>
      <c r="AB617" s="2">
        <v>20.879000000000001</v>
      </c>
      <c r="AC617" s="2">
        <v>8.31</v>
      </c>
      <c r="AD617" s="2">
        <v>21.5</v>
      </c>
      <c r="AE617" s="2">
        <v>38.6</v>
      </c>
      <c r="AF617" s="2">
        <v>39.109299999999998</v>
      </c>
      <c r="AG617" s="2">
        <v>4.82</v>
      </c>
      <c r="AH617" s="22">
        <v>18.5</v>
      </c>
      <c r="AI617" s="22">
        <v>26</v>
      </c>
      <c r="AJ617" s="22">
        <v>32.805300000000003</v>
      </c>
      <c r="AK617" s="18">
        <v>6.96</v>
      </c>
      <c r="AL617" s="18">
        <v>18.5</v>
      </c>
      <c r="AM617" s="18">
        <v>37.6</v>
      </c>
      <c r="AN617" s="2">
        <v>52.4619</v>
      </c>
      <c r="AO617" s="2">
        <v>3.66</v>
      </c>
      <c r="AP617" s="2">
        <v>15.6</v>
      </c>
      <c r="AQ617" s="2">
        <v>23.4</v>
      </c>
      <c r="AR617" s="2">
        <v>5.7340999999999998</v>
      </c>
      <c r="AS617" s="2">
        <v>6.54</v>
      </c>
      <c r="AT617" s="2">
        <v>20.7</v>
      </c>
      <c r="AU617" s="2">
        <v>31.5</v>
      </c>
      <c r="AV617" s="2">
        <v>20.6568</v>
      </c>
      <c r="AW617" s="2">
        <v>5.68</v>
      </c>
      <c r="AX617" s="2">
        <v>18.399999999999999</v>
      </c>
      <c r="AY617" s="2">
        <v>30.9</v>
      </c>
      <c r="AZ617" s="2">
        <v>23.394200000000001</v>
      </c>
      <c r="BA617" s="2">
        <v>6.46</v>
      </c>
      <c r="BB617" s="2">
        <v>18.2</v>
      </c>
      <c r="BC617" s="2">
        <v>35.6</v>
      </c>
      <c r="BD617" s="2">
        <v>35.482100000000003</v>
      </c>
      <c r="BE617" s="4"/>
      <c r="BF617" s="4"/>
    </row>
    <row r="618" spans="1:58" x14ac:dyDescent="0.2">
      <c r="A618" s="29">
        <v>617</v>
      </c>
      <c r="B618" s="7" t="s">
        <v>100</v>
      </c>
      <c r="C618" s="3">
        <v>39943</v>
      </c>
      <c r="D618" s="4" t="s">
        <v>13</v>
      </c>
      <c r="E618" s="4" t="s">
        <v>165</v>
      </c>
      <c r="F618" s="5" t="s">
        <v>194</v>
      </c>
      <c r="G618" s="6">
        <v>0.92083333333333339</v>
      </c>
      <c r="H618" s="6">
        <v>4.8611111111111112E-3</v>
      </c>
      <c r="I618" s="85">
        <f t="shared" si="9"/>
        <v>120.99999999999991</v>
      </c>
      <c r="J618" s="86">
        <f>I618*Segmentos!$D$7*(AH618%)*IF(ISNUMBER(AI618),AI618%,0)</f>
        <v>2925489.5999999978</v>
      </c>
      <c r="K618" s="86">
        <f>I618*Segmentos!$D$7*(AL618%)*IF(ISNUMBER(AM618),AM618%,0)</f>
        <v>3267967.9999999977</v>
      </c>
      <c r="L618" s="4"/>
      <c r="M618" s="2">
        <v>6.41</v>
      </c>
      <c r="N618" s="2">
        <v>20.9</v>
      </c>
      <c r="O618" s="2">
        <v>30.7</v>
      </c>
      <c r="P618" s="2">
        <v>90.654600000000002</v>
      </c>
      <c r="Q618" s="2">
        <v>3.5</v>
      </c>
      <c r="R618" s="2">
        <v>14</v>
      </c>
      <c r="S618" s="2">
        <v>25</v>
      </c>
      <c r="T618" s="2">
        <v>8.2533999999999992</v>
      </c>
      <c r="U618" s="2">
        <v>5.25</v>
      </c>
      <c r="V618" s="2">
        <v>18.5</v>
      </c>
      <c r="W618" s="2">
        <v>28.3</v>
      </c>
      <c r="X618" s="2">
        <v>15.557499999999999</v>
      </c>
      <c r="Y618" s="2">
        <v>5.16</v>
      </c>
      <c r="Z618" s="2">
        <v>20</v>
      </c>
      <c r="AA618" s="2">
        <v>25.8</v>
      </c>
      <c r="AB618" s="2">
        <v>21.566299999999998</v>
      </c>
      <c r="AC618" s="2">
        <v>9.75</v>
      </c>
      <c r="AD618" s="2">
        <v>26.8</v>
      </c>
      <c r="AE618" s="2">
        <v>36.5</v>
      </c>
      <c r="AF618" s="2">
        <v>45.277500000000003</v>
      </c>
      <c r="AG618" s="2">
        <v>6.04</v>
      </c>
      <c r="AH618" s="22">
        <v>20.7</v>
      </c>
      <c r="AI618" s="22">
        <v>29.2</v>
      </c>
      <c r="AJ618" s="22">
        <v>40.524700000000003</v>
      </c>
      <c r="AK618" s="18">
        <v>6.74</v>
      </c>
      <c r="AL618" s="18">
        <v>21.1</v>
      </c>
      <c r="AM618" s="18">
        <v>32</v>
      </c>
      <c r="AN618" s="2">
        <v>50.129899999999999</v>
      </c>
      <c r="AO618" s="2">
        <v>3.82</v>
      </c>
      <c r="AP618" s="2">
        <v>16.7</v>
      </c>
      <c r="AQ618" s="2">
        <v>22.9</v>
      </c>
      <c r="AR618" s="2">
        <v>5.8979999999999997</v>
      </c>
      <c r="AS618" s="2">
        <v>4.8600000000000003</v>
      </c>
      <c r="AT618" s="2">
        <v>18</v>
      </c>
      <c r="AU618" s="2">
        <v>27.1</v>
      </c>
      <c r="AV618" s="2">
        <v>15.141400000000001</v>
      </c>
      <c r="AW618" s="2">
        <v>8.52</v>
      </c>
      <c r="AX618" s="2">
        <v>23.6</v>
      </c>
      <c r="AY618" s="2">
        <v>36.1</v>
      </c>
      <c r="AZ618" s="2">
        <v>34.658499999999997</v>
      </c>
      <c r="BA618" s="2">
        <v>6.45</v>
      </c>
      <c r="BB618" s="2">
        <v>21.8</v>
      </c>
      <c r="BC618" s="2">
        <v>29.6</v>
      </c>
      <c r="BD618" s="2">
        <v>34.956699999999998</v>
      </c>
      <c r="BE618" s="4"/>
      <c r="BF618" s="4"/>
    </row>
    <row r="619" spans="1:58" x14ac:dyDescent="0.2">
      <c r="A619" s="29">
        <v>618</v>
      </c>
      <c r="B619" s="7" t="s">
        <v>69</v>
      </c>
      <c r="C619" s="3">
        <v>39943</v>
      </c>
      <c r="D619" s="4" t="s">
        <v>3</v>
      </c>
      <c r="E619" s="4" t="s">
        <v>176</v>
      </c>
      <c r="F619" s="5" t="s">
        <v>194</v>
      </c>
      <c r="G619" s="6">
        <v>0.91736111111111107</v>
      </c>
      <c r="H619" s="6">
        <v>0.98888888888888893</v>
      </c>
      <c r="I619" s="85">
        <f t="shared" si="9"/>
        <v>103.00000000000011</v>
      </c>
      <c r="J619" s="86">
        <f>I619*Segmentos!$D$7*(AH619%)*IF(ISNUMBER(AI619),AI619%,0)</f>
        <v>1484477.2000000016</v>
      </c>
      <c r="K619" s="86">
        <f>I619*Segmentos!$D$7*(AL619%)*IF(ISNUMBER(AM619),AM619%,0)</f>
        <v>1018340.4000000011</v>
      </c>
      <c r="L619" s="4"/>
      <c r="M619" s="2">
        <v>3</v>
      </c>
      <c r="N619" s="2">
        <v>12.1</v>
      </c>
      <c r="O619" s="2">
        <v>24.8</v>
      </c>
      <c r="P619" s="2">
        <v>92.796400000000006</v>
      </c>
      <c r="Q619" s="2">
        <v>1.27</v>
      </c>
      <c r="R619" s="2">
        <v>4.5999999999999996</v>
      </c>
      <c r="S619" s="2">
        <v>27.6</v>
      </c>
      <c r="T619" s="2">
        <v>6.5529999999999999</v>
      </c>
      <c r="U619" s="2">
        <v>1.73</v>
      </c>
      <c r="V619" s="2">
        <v>9.8000000000000007</v>
      </c>
      <c r="W619" s="2">
        <v>17.7</v>
      </c>
      <c r="X619" s="2">
        <v>11.1998</v>
      </c>
      <c r="Y619" s="2">
        <v>2.52</v>
      </c>
      <c r="Z619" s="2">
        <v>14.2</v>
      </c>
      <c r="AA619" s="2">
        <v>17.7</v>
      </c>
      <c r="AB619" s="2">
        <v>23.064499999999999</v>
      </c>
      <c r="AC619" s="2">
        <v>5.1100000000000003</v>
      </c>
      <c r="AD619" s="2">
        <v>15.4</v>
      </c>
      <c r="AE619" s="2">
        <v>33.1</v>
      </c>
      <c r="AF619" s="2">
        <v>51.979100000000003</v>
      </c>
      <c r="AG619" s="2">
        <v>3.6</v>
      </c>
      <c r="AH619" s="22">
        <v>13.7</v>
      </c>
      <c r="AI619" s="22">
        <v>26.3</v>
      </c>
      <c r="AJ619" s="22">
        <v>52.841299999999997</v>
      </c>
      <c r="AK619" s="18">
        <v>2.46</v>
      </c>
      <c r="AL619" s="18">
        <v>10.7</v>
      </c>
      <c r="AM619" s="18">
        <v>23.1</v>
      </c>
      <c r="AN619" s="2">
        <v>39.955100000000002</v>
      </c>
      <c r="AO619" s="2">
        <v>5.26</v>
      </c>
      <c r="AP619" s="2">
        <v>15.7</v>
      </c>
      <c r="AQ619" s="2">
        <v>33.6</v>
      </c>
      <c r="AR619" s="2">
        <v>17.801200000000001</v>
      </c>
      <c r="AS619" s="2">
        <v>3.09</v>
      </c>
      <c r="AT619" s="2">
        <v>12.5</v>
      </c>
      <c r="AU619" s="2">
        <v>24.7</v>
      </c>
      <c r="AV619" s="2">
        <v>21.048400000000001</v>
      </c>
      <c r="AW619" s="2">
        <v>2.17</v>
      </c>
      <c r="AX619" s="2">
        <v>11.9</v>
      </c>
      <c r="AY619" s="2">
        <v>18.2</v>
      </c>
      <c r="AZ619" s="2">
        <v>19.270499999999998</v>
      </c>
      <c r="BA619" s="2">
        <v>2.93</v>
      </c>
      <c r="BB619" s="2">
        <v>10.9</v>
      </c>
      <c r="BC619" s="2">
        <v>26.7</v>
      </c>
      <c r="BD619" s="2">
        <v>34.676299999999998</v>
      </c>
      <c r="BE619" s="4"/>
      <c r="BF619" s="4"/>
    </row>
    <row r="620" spans="1:58" x14ac:dyDescent="0.2">
      <c r="A620" s="29">
        <v>619</v>
      </c>
      <c r="B620" s="7" t="s">
        <v>16</v>
      </c>
      <c r="C620" s="3">
        <v>39943</v>
      </c>
      <c r="D620" s="4" t="s">
        <v>13</v>
      </c>
      <c r="E620" s="4" t="s">
        <v>166</v>
      </c>
      <c r="F620" s="5" t="s">
        <v>194</v>
      </c>
      <c r="G620" s="6">
        <v>0.91527777777777775</v>
      </c>
      <c r="H620" s="6">
        <v>0.91874999999999996</v>
      </c>
      <c r="I620" s="85">
        <f t="shared" si="9"/>
        <v>4.9999999999999822</v>
      </c>
      <c r="J620" s="86">
        <f>I620*Segmentos!$D$7*(AH620%)*IF(ISNUMBER(AI620),AI620%,0)</f>
        <v>128699.99999999952</v>
      </c>
      <c r="K620" s="86">
        <f>I620*Segmentos!$D$7*(AL620%)*IF(ISNUMBER(AM620),AM620%,0)</f>
        <v>128483.99999999952</v>
      </c>
      <c r="L620" s="4"/>
      <c r="M620" s="2">
        <v>6.41</v>
      </c>
      <c r="N620" s="2">
        <v>8.8000000000000007</v>
      </c>
      <c r="O620" s="2">
        <v>73.099999999999994</v>
      </c>
      <c r="P620" s="2">
        <v>95.958600000000004</v>
      </c>
      <c r="Q620" s="2">
        <v>2.02</v>
      </c>
      <c r="R620" s="2">
        <v>3.1</v>
      </c>
      <c r="S620" s="2">
        <v>64.8</v>
      </c>
      <c r="T620" s="2">
        <v>5.0522999999999998</v>
      </c>
      <c r="U620" s="2">
        <v>4.18</v>
      </c>
      <c r="V620" s="2">
        <v>7</v>
      </c>
      <c r="W620" s="2">
        <v>60</v>
      </c>
      <c r="X620" s="2">
        <v>13.0998</v>
      </c>
      <c r="Y620" s="2">
        <v>7.31</v>
      </c>
      <c r="Z620" s="2">
        <v>9.6999999999999993</v>
      </c>
      <c r="AA620" s="2">
        <v>75.2</v>
      </c>
      <c r="AB620" s="2">
        <v>32.282200000000003</v>
      </c>
      <c r="AC620" s="2">
        <v>9.27</v>
      </c>
      <c r="AD620" s="2">
        <v>11.9</v>
      </c>
      <c r="AE620" s="2">
        <v>77.599999999999994</v>
      </c>
      <c r="AF620" s="2">
        <v>45.524299999999997</v>
      </c>
      <c r="AG620" s="2">
        <v>6.44</v>
      </c>
      <c r="AH620" s="22">
        <v>9</v>
      </c>
      <c r="AI620" s="22">
        <v>71.5</v>
      </c>
      <c r="AJ620" s="22">
        <v>45.696100000000001</v>
      </c>
      <c r="AK620" s="18">
        <v>6.39</v>
      </c>
      <c r="AL620" s="18">
        <v>8.6</v>
      </c>
      <c r="AM620" s="18">
        <v>74.7</v>
      </c>
      <c r="AN620" s="2">
        <v>50.262500000000003</v>
      </c>
      <c r="AO620" s="2">
        <v>5.84</v>
      </c>
      <c r="AP620" s="2">
        <v>8.6</v>
      </c>
      <c r="AQ620" s="2">
        <v>67.599999999999994</v>
      </c>
      <c r="AR620" s="2">
        <v>9.5490999999999993</v>
      </c>
      <c r="AS620" s="2">
        <v>6.08</v>
      </c>
      <c r="AT620" s="2">
        <v>8.6</v>
      </c>
      <c r="AU620" s="2">
        <v>70.400000000000006</v>
      </c>
      <c r="AV620" s="2">
        <v>20.035</v>
      </c>
      <c r="AW620" s="2">
        <v>5.75</v>
      </c>
      <c r="AX620" s="2">
        <v>7.8</v>
      </c>
      <c r="AY620" s="2">
        <v>73.599999999999994</v>
      </c>
      <c r="AZ620" s="2">
        <v>24.734100000000002</v>
      </c>
      <c r="BA620" s="2">
        <v>7.27</v>
      </c>
      <c r="BB620" s="2">
        <v>9.6</v>
      </c>
      <c r="BC620" s="2">
        <v>75.599999999999994</v>
      </c>
      <c r="BD620" s="2">
        <v>41.6404</v>
      </c>
      <c r="BE620" s="4"/>
      <c r="BF620" s="4"/>
    </row>
    <row r="621" spans="1:58" x14ac:dyDescent="0.2">
      <c r="A621" s="29">
        <v>620</v>
      </c>
      <c r="B621" s="7" t="s">
        <v>12</v>
      </c>
      <c r="C621" s="3">
        <v>39944</v>
      </c>
      <c r="D621" s="4" t="s">
        <v>8</v>
      </c>
      <c r="E621" s="4" t="s">
        <v>167</v>
      </c>
      <c r="F621" s="5" t="s">
        <v>188</v>
      </c>
      <c r="G621" s="6">
        <v>0.9159722222222223</v>
      </c>
      <c r="H621" s="6">
        <v>0.98055555555555562</v>
      </c>
      <c r="I621" s="85">
        <f t="shared" si="9"/>
        <v>92.999999999999986</v>
      </c>
      <c r="J621" s="86">
        <f>I621*Segmentos!$D$7*(AH621%)*IF(ISNUMBER(AI621),AI621%,0)</f>
        <v>2582944.7999999993</v>
      </c>
      <c r="K621" s="86">
        <f>I621*Segmentos!$D$7*(AL621%)*IF(ISNUMBER(AM621),AM621%,0)</f>
        <v>2408551.1999999997</v>
      </c>
      <c r="L621" s="4"/>
      <c r="M621" s="2">
        <v>6.7</v>
      </c>
      <c r="N621" s="2">
        <v>21.5</v>
      </c>
      <c r="O621" s="2">
        <v>31.2</v>
      </c>
      <c r="P621" s="2">
        <v>84.114400000000003</v>
      </c>
      <c r="Q621" s="2">
        <v>3.09</v>
      </c>
      <c r="R621" s="2">
        <v>11</v>
      </c>
      <c r="S621" s="2">
        <v>28.2</v>
      </c>
      <c r="T621" s="2">
        <v>6.4733000000000001</v>
      </c>
      <c r="U621" s="2">
        <v>7.04</v>
      </c>
      <c r="V621" s="2">
        <v>21.1</v>
      </c>
      <c r="W621" s="2">
        <v>33.299999999999997</v>
      </c>
      <c r="X621" s="2">
        <v>18.542999999999999</v>
      </c>
      <c r="Y621" s="2">
        <v>6.57</v>
      </c>
      <c r="Z621" s="2">
        <v>24.3</v>
      </c>
      <c r="AA621" s="2">
        <v>27.1</v>
      </c>
      <c r="AB621" s="2">
        <v>24.364699999999999</v>
      </c>
      <c r="AC621" s="2">
        <v>8.43</v>
      </c>
      <c r="AD621" s="2">
        <v>24.5</v>
      </c>
      <c r="AE621" s="2">
        <v>34.4</v>
      </c>
      <c r="AF621" s="2">
        <v>34.733499999999999</v>
      </c>
      <c r="AG621" s="2">
        <v>6.93</v>
      </c>
      <c r="AH621" s="22">
        <v>23.3</v>
      </c>
      <c r="AI621" s="22">
        <v>29.8</v>
      </c>
      <c r="AJ621" s="22">
        <v>41.304299999999998</v>
      </c>
      <c r="AK621" s="18">
        <v>6.49</v>
      </c>
      <c r="AL621" s="18">
        <v>19.8</v>
      </c>
      <c r="AM621" s="18">
        <v>32.700000000000003</v>
      </c>
      <c r="AN621" s="2">
        <v>42.810200000000002</v>
      </c>
      <c r="AO621" s="2">
        <v>2.02</v>
      </c>
      <c r="AP621" s="2">
        <v>13.6</v>
      </c>
      <c r="AQ621" s="2">
        <v>14.8</v>
      </c>
      <c r="AR621" s="2">
        <v>2.7721</v>
      </c>
      <c r="AS621" s="2">
        <v>4.87</v>
      </c>
      <c r="AT621" s="2">
        <v>18.8</v>
      </c>
      <c r="AU621" s="2">
        <v>25.9</v>
      </c>
      <c r="AV621" s="2">
        <v>13.4838</v>
      </c>
      <c r="AW621" s="2">
        <v>4.93</v>
      </c>
      <c r="AX621" s="2">
        <v>21.7</v>
      </c>
      <c r="AY621" s="2">
        <v>22.7</v>
      </c>
      <c r="AZ621" s="2">
        <v>17.815999999999999</v>
      </c>
      <c r="BA621" s="2">
        <v>10.41</v>
      </c>
      <c r="BB621" s="2">
        <v>25</v>
      </c>
      <c r="BC621" s="2">
        <v>41.6</v>
      </c>
      <c r="BD621" s="2">
        <v>50.042499999999997</v>
      </c>
      <c r="BE621" s="4"/>
      <c r="BF621" s="4"/>
    </row>
    <row r="622" spans="1:58" x14ac:dyDescent="0.2">
      <c r="A622" s="29">
        <v>621</v>
      </c>
      <c r="B622" s="7" t="s">
        <v>103</v>
      </c>
      <c r="C622" s="3">
        <v>39944</v>
      </c>
      <c r="D622" s="4" t="s">
        <v>0</v>
      </c>
      <c r="E622" s="4" t="s">
        <v>174</v>
      </c>
      <c r="F622" s="5" t="s">
        <v>188</v>
      </c>
      <c r="G622" s="6">
        <v>0.92708333333333337</v>
      </c>
      <c r="H622" s="6">
        <v>0.94027777777777777</v>
      </c>
      <c r="I622" s="85">
        <f t="shared" si="9"/>
        <v>18.999999999999932</v>
      </c>
      <c r="J622" s="86">
        <f>I622*Segmentos!$D$7*(AH622%)*IF(ISNUMBER(AI622),AI622%,0)</f>
        <v>487859.19999999832</v>
      </c>
      <c r="K622" s="86">
        <f>I622*Segmentos!$D$7*(AL622%)*IF(ISNUMBER(AM622),AM622%,0)</f>
        <v>671231.99999999767</v>
      </c>
      <c r="L622" s="4"/>
      <c r="M622" s="2">
        <v>7.67</v>
      </c>
      <c r="N622" s="2">
        <v>12.8</v>
      </c>
      <c r="O622" s="2">
        <v>59.8</v>
      </c>
      <c r="P622" s="2">
        <v>85.224500000000006</v>
      </c>
      <c r="Q622" s="2">
        <v>4.3600000000000003</v>
      </c>
      <c r="R622" s="2">
        <v>8.6</v>
      </c>
      <c r="S622" s="2">
        <v>50.9</v>
      </c>
      <c r="T622" s="2">
        <v>8.0874000000000006</v>
      </c>
      <c r="U622" s="2">
        <v>6.82</v>
      </c>
      <c r="V622" s="2">
        <v>13.3</v>
      </c>
      <c r="W622" s="2">
        <v>51.2</v>
      </c>
      <c r="X622" s="2">
        <v>15.881</v>
      </c>
      <c r="Y622" s="2">
        <v>8.0500000000000007</v>
      </c>
      <c r="Z622" s="2">
        <v>13.8</v>
      </c>
      <c r="AA622" s="2">
        <v>58.4</v>
      </c>
      <c r="AB622" s="2">
        <v>26.398499999999999</v>
      </c>
      <c r="AC622" s="2">
        <v>9.56</v>
      </c>
      <c r="AD622" s="2">
        <v>13.8</v>
      </c>
      <c r="AE622" s="2">
        <v>69.099999999999994</v>
      </c>
      <c r="AF622" s="2">
        <v>34.857599999999998</v>
      </c>
      <c r="AG622" s="2">
        <v>6.43</v>
      </c>
      <c r="AH622" s="22">
        <v>11.8</v>
      </c>
      <c r="AI622" s="22">
        <v>54.4</v>
      </c>
      <c r="AJ622" s="22">
        <v>33.859699999999997</v>
      </c>
      <c r="AK622" s="18">
        <v>8.8000000000000007</v>
      </c>
      <c r="AL622" s="18">
        <v>13.8</v>
      </c>
      <c r="AM622" s="18">
        <v>64</v>
      </c>
      <c r="AN622" s="2">
        <v>51.364800000000002</v>
      </c>
      <c r="AO622" s="2">
        <v>4.3499999999999996</v>
      </c>
      <c r="AP622" s="2">
        <v>10.1</v>
      </c>
      <c r="AQ622" s="2">
        <v>43.1</v>
      </c>
      <c r="AR622" s="2">
        <v>5.2847999999999997</v>
      </c>
      <c r="AS622" s="2">
        <v>8.4</v>
      </c>
      <c r="AT622" s="2">
        <v>14</v>
      </c>
      <c r="AU622" s="2">
        <v>59.8</v>
      </c>
      <c r="AV622" s="2">
        <v>20.542200000000001</v>
      </c>
      <c r="AW622" s="2">
        <v>6.93</v>
      </c>
      <c r="AX622" s="2">
        <v>12.2</v>
      </c>
      <c r="AY622" s="2">
        <v>57</v>
      </c>
      <c r="AZ622" s="2">
        <v>22.1328</v>
      </c>
      <c r="BA622" s="2">
        <v>8.76</v>
      </c>
      <c r="BB622" s="2">
        <v>13.4</v>
      </c>
      <c r="BC622" s="2">
        <v>65.3</v>
      </c>
      <c r="BD622" s="2">
        <v>37.264699999999998</v>
      </c>
      <c r="BE622" s="4"/>
      <c r="BF622" s="4"/>
    </row>
    <row r="623" spans="1:58" x14ac:dyDescent="0.2">
      <c r="A623" s="29">
        <v>622</v>
      </c>
      <c r="B623" s="7" t="s">
        <v>15</v>
      </c>
      <c r="C623" s="3">
        <v>39944</v>
      </c>
      <c r="D623" s="4" t="s">
        <v>13</v>
      </c>
      <c r="E623" s="4" t="s">
        <v>164</v>
      </c>
      <c r="F623" s="5" t="s">
        <v>188</v>
      </c>
      <c r="G623" s="6">
        <v>0.875</v>
      </c>
      <c r="H623" s="6">
        <v>0.91388888888888886</v>
      </c>
      <c r="I623" s="85">
        <f t="shared" si="9"/>
        <v>55.999999999999957</v>
      </c>
      <c r="J623" s="86">
        <f>I623*Segmentos!$D$7*(AH623%)*IF(ISNUMBER(AI623),AI623%,0)</f>
        <v>1697359.9999999984</v>
      </c>
      <c r="K623" s="86">
        <f>I623*Segmentos!$D$7*(AL623%)*IF(ISNUMBER(AM623),AM623%,0)</f>
        <v>2073523.1999999983</v>
      </c>
      <c r="L623" s="4"/>
      <c r="M623" s="2">
        <v>8.44</v>
      </c>
      <c r="N623" s="2">
        <v>18.899999999999999</v>
      </c>
      <c r="O623" s="2">
        <v>44.6</v>
      </c>
      <c r="P623" s="2">
        <v>84.916700000000006</v>
      </c>
      <c r="Q623" s="2">
        <v>3.46</v>
      </c>
      <c r="R623" s="2">
        <v>11.1</v>
      </c>
      <c r="S623" s="2">
        <v>31.1</v>
      </c>
      <c r="T623" s="2">
        <v>5.7990000000000004</v>
      </c>
      <c r="U623" s="2">
        <v>7.49</v>
      </c>
      <c r="V623" s="2">
        <v>14.5</v>
      </c>
      <c r="W623" s="2">
        <v>51.7</v>
      </c>
      <c r="X623" s="2">
        <v>15.796200000000001</v>
      </c>
      <c r="Y623" s="2">
        <v>7.95</v>
      </c>
      <c r="Z623" s="2">
        <v>20.2</v>
      </c>
      <c r="AA623" s="2">
        <v>39.4</v>
      </c>
      <c r="AB623" s="2">
        <v>23.618300000000001</v>
      </c>
      <c r="AC623" s="2">
        <v>12.02</v>
      </c>
      <c r="AD623" s="2">
        <v>24.6</v>
      </c>
      <c r="AE623" s="2">
        <v>48.9</v>
      </c>
      <c r="AF623" s="2">
        <v>39.703099999999999</v>
      </c>
      <c r="AG623" s="2">
        <v>7.56</v>
      </c>
      <c r="AH623" s="22">
        <v>17.5</v>
      </c>
      <c r="AI623" s="22">
        <v>43.3</v>
      </c>
      <c r="AJ623" s="22">
        <v>36.061500000000002</v>
      </c>
      <c r="AK623" s="18">
        <v>9.24</v>
      </c>
      <c r="AL623" s="18">
        <v>20.3</v>
      </c>
      <c r="AM623" s="18">
        <v>45.6</v>
      </c>
      <c r="AN623" s="2">
        <v>48.855200000000004</v>
      </c>
      <c r="AO623" s="2">
        <v>7.94</v>
      </c>
      <c r="AP623" s="2">
        <v>18.5</v>
      </c>
      <c r="AQ623" s="2">
        <v>43</v>
      </c>
      <c r="AR623" s="2">
        <v>8.7227999999999994</v>
      </c>
      <c r="AS623" s="2">
        <v>6.88</v>
      </c>
      <c r="AT623" s="2">
        <v>16.7</v>
      </c>
      <c r="AU623" s="2">
        <v>41.1</v>
      </c>
      <c r="AV623" s="2">
        <v>15.2409</v>
      </c>
      <c r="AW623" s="2">
        <v>7.95</v>
      </c>
      <c r="AX623" s="2">
        <v>17.5</v>
      </c>
      <c r="AY623" s="2">
        <v>45.4</v>
      </c>
      <c r="AZ623" s="2">
        <v>22.9876</v>
      </c>
      <c r="BA623" s="2">
        <v>9.86</v>
      </c>
      <c r="BB623" s="2">
        <v>21.4</v>
      </c>
      <c r="BC623" s="2">
        <v>46</v>
      </c>
      <c r="BD623" s="2">
        <v>37.965400000000002</v>
      </c>
      <c r="BE623" s="4"/>
      <c r="BF623" s="4"/>
    </row>
    <row r="624" spans="1:58" x14ac:dyDescent="0.2">
      <c r="A624" s="29">
        <v>623</v>
      </c>
      <c r="B624" s="7" t="s">
        <v>7</v>
      </c>
      <c r="C624" s="3">
        <v>39944</v>
      </c>
      <c r="D624" s="4" t="s">
        <v>3</v>
      </c>
      <c r="E624" s="4" t="s">
        <v>167</v>
      </c>
      <c r="F624" s="5" t="s">
        <v>188</v>
      </c>
      <c r="G624" s="6">
        <v>0.91736111111111107</v>
      </c>
      <c r="H624" s="6">
        <v>0.96527777777777779</v>
      </c>
      <c r="I624" s="85">
        <f t="shared" si="9"/>
        <v>69.000000000000071</v>
      </c>
      <c r="J624" s="86">
        <f>I624*Segmentos!$D$7*(AH624%)*IF(ISNUMBER(AI624),AI624%,0)</f>
        <v>846547.20000000088</v>
      </c>
      <c r="K624" s="86">
        <f>I624*Segmentos!$D$7*(AL624%)*IF(ISNUMBER(AM624),AM624%,0)</f>
        <v>1155612.0000000014</v>
      </c>
      <c r="L624" s="4"/>
      <c r="M624" s="2">
        <v>3.65</v>
      </c>
      <c r="N624" s="2">
        <v>15</v>
      </c>
      <c r="O624" s="2">
        <v>24.3</v>
      </c>
      <c r="P624" s="2">
        <v>89.665499999999994</v>
      </c>
      <c r="Q624" s="2">
        <v>2.0099999999999998</v>
      </c>
      <c r="R624" s="2">
        <v>6.3</v>
      </c>
      <c r="S624" s="2">
        <v>31.8</v>
      </c>
      <c r="T624" s="2">
        <v>8.2547999999999995</v>
      </c>
      <c r="U624" s="2">
        <v>2.3199999999999998</v>
      </c>
      <c r="V624" s="2">
        <v>13.4</v>
      </c>
      <c r="W624" s="2">
        <v>17.3</v>
      </c>
      <c r="X624" s="2">
        <v>11.942399999999999</v>
      </c>
      <c r="Y624" s="2">
        <v>3.23</v>
      </c>
      <c r="Z624" s="2">
        <v>14.3</v>
      </c>
      <c r="AA624" s="2">
        <v>22.7</v>
      </c>
      <c r="AB624" s="2">
        <v>23.443000000000001</v>
      </c>
      <c r="AC624" s="2">
        <v>5.71</v>
      </c>
      <c r="AD624" s="2">
        <v>21.1</v>
      </c>
      <c r="AE624" s="2">
        <v>27</v>
      </c>
      <c r="AF624" s="2">
        <v>46.025300000000001</v>
      </c>
      <c r="AG624" s="2">
        <v>3.06</v>
      </c>
      <c r="AH624" s="22">
        <v>14.2</v>
      </c>
      <c r="AI624" s="22">
        <v>21.6</v>
      </c>
      <c r="AJ624" s="22">
        <v>35.645499999999998</v>
      </c>
      <c r="AK624" s="18">
        <v>4.1900000000000004</v>
      </c>
      <c r="AL624" s="18">
        <v>15.8</v>
      </c>
      <c r="AM624" s="18">
        <v>26.5</v>
      </c>
      <c r="AN624" s="2">
        <v>54.02</v>
      </c>
      <c r="AO624" s="2">
        <v>1.37</v>
      </c>
      <c r="AP624" s="2">
        <v>7.1</v>
      </c>
      <c r="AQ624" s="2">
        <v>19.3</v>
      </c>
      <c r="AR624" s="2">
        <v>3.6766999999999999</v>
      </c>
      <c r="AS624" s="2">
        <v>1.74</v>
      </c>
      <c r="AT624" s="2">
        <v>11.5</v>
      </c>
      <c r="AU624" s="2">
        <v>15.1</v>
      </c>
      <c r="AV624" s="2">
        <v>9.3930000000000007</v>
      </c>
      <c r="AW624" s="2">
        <v>2.58</v>
      </c>
      <c r="AX624" s="2">
        <v>14.6</v>
      </c>
      <c r="AY624" s="2">
        <v>17.7</v>
      </c>
      <c r="AZ624" s="2">
        <v>18.242100000000001</v>
      </c>
      <c r="BA624" s="2">
        <v>6.21</v>
      </c>
      <c r="BB624" s="2">
        <v>19.600000000000001</v>
      </c>
      <c r="BC624" s="2">
        <v>31.7</v>
      </c>
      <c r="BD624" s="2">
        <v>58.353700000000003</v>
      </c>
      <c r="BE624" s="4"/>
      <c r="BF624" s="4"/>
    </row>
    <row r="625" spans="1:58" x14ac:dyDescent="0.2">
      <c r="A625" s="29">
        <v>624</v>
      </c>
      <c r="B625" s="7" t="s">
        <v>5</v>
      </c>
      <c r="C625" s="3">
        <v>39944</v>
      </c>
      <c r="D625" s="4" t="s">
        <v>3</v>
      </c>
      <c r="E625" s="4" t="s">
        <v>164</v>
      </c>
      <c r="F625" s="5" t="s">
        <v>188</v>
      </c>
      <c r="G625" s="6">
        <v>0.87430555555555556</v>
      </c>
      <c r="H625" s="6">
        <v>0.91736111111111107</v>
      </c>
      <c r="I625" s="85">
        <f t="shared" si="9"/>
        <v>61.999999999999943</v>
      </c>
      <c r="J625" s="86">
        <f>I625*Segmentos!$D$7*(AH625%)*IF(ISNUMBER(AI625),AI625%,0)</f>
        <v>1702643.9999999984</v>
      </c>
      <c r="K625" s="86">
        <f>I625*Segmentos!$D$7*(AL625%)*IF(ISNUMBER(AM625),AM625%,0)</f>
        <v>1936135.9999999986</v>
      </c>
      <c r="L625" s="4"/>
      <c r="M625" s="2">
        <v>7.37</v>
      </c>
      <c r="N625" s="2">
        <v>19.2</v>
      </c>
      <c r="O625" s="2">
        <v>38.4</v>
      </c>
      <c r="P625" s="2">
        <v>82.826899999999995</v>
      </c>
      <c r="Q625" s="2">
        <v>3.97</v>
      </c>
      <c r="R625" s="2">
        <v>11.6</v>
      </c>
      <c r="S625" s="2">
        <v>34.1</v>
      </c>
      <c r="T625" s="2">
        <v>7.4370000000000003</v>
      </c>
      <c r="U625" s="2">
        <v>5.36</v>
      </c>
      <c r="V625" s="2">
        <v>14.8</v>
      </c>
      <c r="W625" s="2">
        <v>36.1</v>
      </c>
      <c r="X625" s="2">
        <v>12.6168</v>
      </c>
      <c r="Y625" s="2">
        <v>7.05</v>
      </c>
      <c r="Z625" s="2">
        <v>22.5</v>
      </c>
      <c r="AA625" s="2">
        <v>31.4</v>
      </c>
      <c r="AB625" s="2">
        <v>23.390999999999998</v>
      </c>
      <c r="AC625" s="2">
        <v>10.68</v>
      </c>
      <c r="AD625" s="2">
        <v>22.9</v>
      </c>
      <c r="AE625" s="2">
        <v>46.7</v>
      </c>
      <c r="AF625" s="2">
        <v>39.382100000000001</v>
      </c>
      <c r="AG625" s="2">
        <v>6.87</v>
      </c>
      <c r="AH625" s="22">
        <v>19.899999999999999</v>
      </c>
      <c r="AI625" s="22">
        <v>34.5</v>
      </c>
      <c r="AJ625" s="22">
        <v>36.6021</v>
      </c>
      <c r="AK625" s="18">
        <v>7.83</v>
      </c>
      <c r="AL625" s="18">
        <v>18.5</v>
      </c>
      <c r="AM625" s="18">
        <v>42.2</v>
      </c>
      <c r="AN625" s="2">
        <v>46.224800000000002</v>
      </c>
      <c r="AO625" s="2">
        <v>3.46</v>
      </c>
      <c r="AP625" s="2">
        <v>12.6</v>
      </c>
      <c r="AQ625" s="2">
        <v>27.6</v>
      </c>
      <c r="AR625" s="2">
        <v>4.2488999999999999</v>
      </c>
      <c r="AS625" s="2">
        <v>4.3499999999999996</v>
      </c>
      <c r="AT625" s="2">
        <v>17.100000000000001</v>
      </c>
      <c r="AU625" s="2">
        <v>25.4</v>
      </c>
      <c r="AV625" s="2">
        <v>10.7576</v>
      </c>
      <c r="AW625" s="2">
        <v>6.35</v>
      </c>
      <c r="AX625" s="2">
        <v>19.2</v>
      </c>
      <c r="AY625" s="2">
        <v>33.1</v>
      </c>
      <c r="AZ625" s="2">
        <v>20.492699999999999</v>
      </c>
      <c r="BA625" s="2">
        <v>11</v>
      </c>
      <c r="BB625" s="2">
        <v>22.3</v>
      </c>
      <c r="BC625" s="2">
        <v>49.3</v>
      </c>
      <c r="BD625" s="2">
        <v>47.3277</v>
      </c>
      <c r="BE625" s="4"/>
      <c r="BF625" s="4"/>
    </row>
    <row r="626" spans="1:58" x14ac:dyDescent="0.2">
      <c r="A626" s="29">
        <v>625</v>
      </c>
      <c r="B626" s="7" t="s">
        <v>18</v>
      </c>
      <c r="C626" s="3">
        <v>39944</v>
      </c>
      <c r="D626" s="4" t="s">
        <v>17</v>
      </c>
      <c r="E626" s="4" t="s">
        <v>168</v>
      </c>
      <c r="F626" s="5" t="s">
        <v>188</v>
      </c>
      <c r="G626" s="6">
        <v>0.83333333333333337</v>
      </c>
      <c r="H626" s="6">
        <v>0.9145833333333333</v>
      </c>
      <c r="I626" s="85">
        <f t="shared" si="9"/>
        <v>116.9999999999999</v>
      </c>
      <c r="J626" s="86">
        <f>I626*Segmentos!$D$7*(AH626%)*IF(ISNUMBER(AI626),AI626%,0)</f>
        <v>540727.1999999996</v>
      </c>
      <c r="K626" s="86">
        <f>I626*Segmentos!$D$7*(AL626%)*IF(ISNUMBER(AM626),AM626%,0)</f>
        <v>599180.39999999944</v>
      </c>
      <c r="L626" s="4" t="s">
        <v>268</v>
      </c>
      <c r="M626" s="2">
        <v>1.21</v>
      </c>
      <c r="N626" s="2">
        <v>4.0999999999999996</v>
      </c>
      <c r="O626" s="2">
        <v>29.4</v>
      </c>
      <c r="P626" s="2">
        <v>99.2624</v>
      </c>
      <c r="Q626" s="2">
        <v>0</v>
      </c>
      <c r="R626" s="2">
        <v>0.4</v>
      </c>
      <c r="S626" s="2">
        <v>0.9</v>
      </c>
      <c r="T626" s="2">
        <v>5.0999999999999997E-2</v>
      </c>
      <c r="U626" s="2">
        <v>0.45</v>
      </c>
      <c r="V626" s="2">
        <v>0.7</v>
      </c>
      <c r="W626" s="2">
        <v>60.8</v>
      </c>
      <c r="X626" s="2">
        <v>7.7420999999999998</v>
      </c>
      <c r="Y626" s="2">
        <v>0.51</v>
      </c>
      <c r="Z626" s="2">
        <v>3.7</v>
      </c>
      <c r="AA626" s="2">
        <v>14</v>
      </c>
      <c r="AB626" s="2">
        <v>12.3672</v>
      </c>
      <c r="AC626" s="2">
        <v>2.95</v>
      </c>
      <c r="AD626" s="2">
        <v>8.6</v>
      </c>
      <c r="AE626" s="2">
        <v>34.299999999999997</v>
      </c>
      <c r="AF626" s="2">
        <v>79.102099999999993</v>
      </c>
      <c r="AG626" s="2">
        <v>1.1499999999999999</v>
      </c>
      <c r="AH626" s="22">
        <v>5.3</v>
      </c>
      <c r="AI626" s="22">
        <v>21.8</v>
      </c>
      <c r="AJ626" s="22">
        <v>44.657800000000002</v>
      </c>
      <c r="AK626" s="18">
        <v>1.27</v>
      </c>
      <c r="AL626" s="18">
        <v>3.1</v>
      </c>
      <c r="AM626" s="18">
        <v>41.3</v>
      </c>
      <c r="AN626" s="2">
        <v>54.604599999999998</v>
      </c>
      <c r="AO626" s="2">
        <v>0.05</v>
      </c>
      <c r="AP626" s="2">
        <v>1</v>
      </c>
      <c r="AQ626" s="2">
        <v>4.8</v>
      </c>
      <c r="AR626" s="2">
        <v>0.44350000000000001</v>
      </c>
      <c r="AS626" s="2">
        <v>0.12</v>
      </c>
      <c r="AT626" s="2">
        <v>0.9</v>
      </c>
      <c r="AU626" s="2">
        <v>12.6</v>
      </c>
      <c r="AV626" s="2">
        <v>2.1356999999999999</v>
      </c>
      <c r="AW626" s="2">
        <v>0.97</v>
      </c>
      <c r="AX626" s="2">
        <v>3.2</v>
      </c>
      <c r="AY626" s="2">
        <v>30.4</v>
      </c>
      <c r="AZ626" s="2">
        <v>22.909600000000001</v>
      </c>
      <c r="BA626" s="2">
        <v>2.36</v>
      </c>
      <c r="BB626" s="2">
        <v>7.5</v>
      </c>
      <c r="BC626" s="2">
        <v>31.3</v>
      </c>
      <c r="BD626" s="2">
        <v>73.773499999999999</v>
      </c>
      <c r="BE626" s="4"/>
      <c r="BF626" s="4"/>
    </row>
    <row r="627" spans="1:58" x14ac:dyDescent="0.2">
      <c r="A627" s="29">
        <v>626</v>
      </c>
      <c r="B627" s="7" t="s">
        <v>9</v>
      </c>
      <c r="C627" s="3">
        <v>39944</v>
      </c>
      <c r="D627" s="4" t="s">
        <v>8</v>
      </c>
      <c r="E627" s="4" t="s">
        <v>168</v>
      </c>
      <c r="F627" s="5" t="s">
        <v>188</v>
      </c>
      <c r="G627" s="6">
        <v>0.78819444444444453</v>
      </c>
      <c r="H627" s="6">
        <v>0.87361111111111101</v>
      </c>
      <c r="I627" s="85">
        <f t="shared" si="9"/>
        <v>122.99999999999972</v>
      </c>
      <c r="J627" s="86">
        <f>I627*Segmentos!$D$7*(AH627%)*IF(ISNUMBER(AI627),AI627%,0)</f>
        <v>2221675.1999999946</v>
      </c>
      <c r="K627" s="86">
        <f>I627*Segmentos!$D$7*(AL627%)*IF(ISNUMBER(AM627),AM627%,0)</f>
        <v>2199043.1999999951</v>
      </c>
      <c r="L627" s="4" t="s">
        <v>267</v>
      </c>
      <c r="M627" s="2">
        <v>4.4800000000000004</v>
      </c>
      <c r="N627" s="2">
        <v>15.3</v>
      </c>
      <c r="O627" s="2">
        <v>29.3</v>
      </c>
      <c r="P627" s="2">
        <v>87.7624</v>
      </c>
      <c r="Q627" s="2">
        <v>1.1000000000000001</v>
      </c>
      <c r="R627" s="2">
        <v>7.7</v>
      </c>
      <c r="S627" s="2">
        <v>14.2</v>
      </c>
      <c r="T627" s="2">
        <v>3.5943000000000001</v>
      </c>
      <c r="U627" s="2">
        <v>2.38</v>
      </c>
      <c r="V627" s="2">
        <v>10.8</v>
      </c>
      <c r="W627" s="2">
        <v>22</v>
      </c>
      <c r="X627" s="2">
        <v>9.7616999999999994</v>
      </c>
      <c r="Y627" s="2">
        <v>5.61</v>
      </c>
      <c r="Z627" s="2">
        <v>18.399999999999999</v>
      </c>
      <c r="AA627" s="2">
        <v>30.5</v>
      </c>
      <c r="AB627" s="2">
        <v>32.438099999999999</v>
      </c>
      <c r="AC627" s="2">
        <v>6.53</v>
      </c>
      <c r="AD627" s="2">
        <v>19.2</v>
      </c>
      <c r="AE627" s="2">
        <v>34</v>
      </c>
      <c r="AF627" s="2">
        <v>41.968299999999999</v>
      </c>
      <c r="AG627" s="2">
        <v>4.51</v>
      </c>
      <c r="AH627" s="22">
        <v>15.9</v>
      </c>
      <c r="AI627" s="22">
        <v>28.4</v>
      </c>
      <c r="AJ627" s="22">
        <v>41.8795</v>
      </c>
      <c r="AK627" s="18">
        <v>4.46</v>
      </c>
      <c r="AL627" s="18">
        <v>14.8</v>
      </c>
      <c r="AM627" s="18">
        <v>30.2</v>
      </c>
      <c r="AN627" s="2">
        <v>45.882899999999999</v>
      </c>
      <c r="AO627" s="2">
        <v>0.88</v>
      </c>
      <c r="AP627" s="2">
        <v>6.3</v>
      </c>
      <c r="AQ627" s="2">
        <v>14</v>
      </c>
      <c r="AR627" s="2">
        <v>1.8898999999999999</v>
      </c>
      <c r="AS627" s="2">
        <v>2.91</v>
      </c>
      <c r="AT627" s="2">
        <v>10.4</v>
      </c>
      <c r="AU627" s="2">
        <v>28.1</v>
      </c>
      <c r="AV627" s="2">
        <v>12.5395</v>
      </c>
      <c r="AW627" s="2">
        <v>4.6500000000000004</v>
      </c>
      <c r="AX627" s="2">
        <v>15</v>
      </c>
      <c r="AY627" s="2">
        <v>31</v>
      </c>
      <c r="AZ627" s="2">
        <v>26.1708</v>
      </c>
      <c r="BA627" s="2">
        <v>6.29</v>
      </c>
      <c r="BB627" s="2">
        <v>20.9</v>
      </c>
      <c r="BC627" s="2">
        <v>30.1</v>
      </c>
      <c r="BD627" s="2">
        <v>47.162199999999999</v>
      </c>
      <c r="BE627" s="4"/>
      <c r="BF627" s="4"/>
    </row>
    <row r="628" spans="1:58" x14ac:dyDescent="0.2">
      <c r="A628" s="29">
        <v>627</v>
      </c>
      <c r="B628" s="7" t="s">
        <v>1</v>
      </c>
      <c r="C628" s="3">
        <v>39944</v>
      </c>
      <c r="D628" s="4" t="s">
        <v>0</v>
      </c>
      <c r="E628" s="4" t="s">
        <v>163</v>
      </c>
      <c r="F628" s="5" t="s">
        <v>188</v>
      </c>
      <c r="G628" s="6">
        <v>0.84861111111111109</v>
      </c>
      <c r="H628" s="6">
        <v>0.88402777777777775</v>
      </c>
      <c r="I628" s="85">
        <f t="shared" si="9"/>
        <v>50.999999999999979</v>
      </c>
      <c r="J628" s="86">
        <f>I628*Segmentos!$D$7*(AH628%)*IF(ISNUMBER(AI628),AI628%,0)</f>
        <v>600188.39999999979</v>
      </c>
      <c r="K628" s="86">
        <f>I628*Segmentos!$D$7*(AL628%)*IF(ISNUMBER(AM628),AM628%,0)</f>
        <v>1144439.9999999998</v>
      </c>
      <c r="L628" s="4"/>
      <c r="M628" s="2">
        <v>4.34</v>
      </c>
      <c r="N628" s="2">
        <v>8.1999999999999993</v>
      </c>
      <c r="O628" s="2">
        <v>52.7</v>
      </c>
      <c r="P628" s="2">
        <v>77.404700000000005</v>
      </c>
      <c r="Q628" s="2">
        <v>4.2699999999999996</v>
      </c>
      <c r="R628" s="2">
        <v>6.7</v>
      </c>
      <c r="S628" s="2">
        <v>64.099999999999994</v>
      </c>
      <c r="T628" s="2">
        <v>12.7157</v>
      </c>
      <c r="U628" s="2">
        <v>4.24</v>
      </c>
      <c r="V628" s="2">
        <v>8.9</v>
      </c>
      <c r="W628" s="2">
        <v>47.7</v>
      </c>
      <c r="X628" s="2">
        <v>15.8695</v>
      </c>
      <c r="Y628" s="2">
        <v>4.22</v>
      </c>
      <c r="Z628" s="2">
        <v>8.6</v>
      </c>
      <c r="AA628" s="2">
        <v>48.7</v>
      </c>
      <c r="AB628" s="2">
        <v>22.2075</v>
      </c>
      <c r="AC628" s="2">
        <v>4.54</v>
      </c>
      <c r="AD628" s="2">
        <v>8.3000000000000007</v>
      </c>
      <c r="AE628" s="2">
        <v>55.1</v>
      </c>
      <c r="AF628" s="2">
        <v>26.612100000000002</v>
      </c>
      <c r="AG628" s="2">
        <v>2.94</v>
      </c>
      <c r="AH628" s="22">
        <v>6.3</v>
      </c>
      <c r="AI628" s="22">
        <v>46.7</v>
      </c>
      <c r="AJ628" s="22">
        <v>24.895299999999999</v>
      </c>
      <c r="AK628" s="18">
        <v>5.6</v>
      </c>
      <c r="AL628" s="18">
        <v>10</v>
      </c>
      <c r="AM628" s="18">
        <v>56.1</v>
      </c>
      <c r="AN628" s="2">
        <v>52.509399999999999</v>
      </c>
      <c r="AO628" s="2">
        <v>2.86</v>
      </c>
      <c r="AP628" s="2">
        <v>7</v>
      </c>
      <c r="AQ628" s="2">
        <v>40.700000000000003</v>
      </c>
      <c r="AR628" s="2">
        <v>5.5679999999999996</v>
      </c>
      <c r="AS628" s="2">
        <v>4.83</v>
      </c>
      <c r="AT628" s="2">
        <v>9</v>
      </c>
      <c r="AU628" s="2">
        <v>53.7</v>
      </c>
      <c r="AV628" s="2">
        <v>18.976600000000001</v>
      </c>
      <c r="AW628" s="2">
        <v>4.51</v>
      </c>
      <c r="AX628" s="2">
        <v>6.8</v>
      </c>
      <c r="AY628" s="2">
        <v>66.400000000000006</v>
      </c>
      <c r="AZ628" s="2">
        <v>23.104700000000001</v>
      </c>
      <c r="BA628" s="2">
        <v>4.3600000000000003</v>
      </c>
      <c r="BB628" s="2">
        <v>9.1999999999999993</v>
      </c>
      <c r="BC628" s="2">
        <v>47.1</v>
      </c>
      <c r="BD628" s="2">
        <v>29.755400000000002</v>
      </c>
      <c r="BE628" s="4"/>
      <c r="BF628" s="4"/>
    </row>
    <row r="629" spans="1:58" x14ac:dyDescent="0.2">
      <c r="A629" s="29">
        <v>628</v>
      </c>
      <c r="B629" s="7" t="s">
        <v>36</v>
      </c>
      <c r="C629" s="3">
        <v>39944</v>
      </c>
      <c r="D629" s="4" t="s">
        <v>13</v>
      </c>
      <c r="E629" s="4" t="s">
        <v>163</v>
      </c>
      <c r="F629" s="5" t="s">
        <v>188</v>
      </c>
      <c r="G629" s="6">
        <v>0.91805555555555562</v>
      </c>
      <c r="H629" s="6">
        <v>0.94236111111111109</v>
      </c>
      <c r="I629" s="85">
        <f t="shared" si="9"/>
        <v>34.999999999999872</v>
      </c>
      <c r="J629" s="86">
        <f>I629*Segmentos!$D$7*(AH629%)*IF(ISNUMBER(AI629),AI629%,0)</f>
        <v>1236689.9999999956</v>
      </c>
      <c r="K629" s="86">
        <f>I629*Segmentos!$D$7*(AL629%)*IF(ISNUMBER(AM629),AM629%,0)</f>
        <v>1707327.9999999942</v>
      </c>
      <c r="L629" s="4"/>
      <c r="M629" s="2">
        <v>10.6</v>
      </c>
      <c r="N629" s="2">
        <v>18</v>
      </c>
      <c r="O629" s="2">
        <v>58.9</v>
      </c>
      <c r="P629" s="2">
        <v>79.6173</v>
      </c>
      <c r="Q629" s="2">
        <v>7.84</v>
      </c>
      <c r="R629" s="2">
        <v>14</v>
      </c>
      <c r="S629" s="2">
        <v>56.1</v>
      </c>
      <c r="T629" s="2">
        <v>9.8221000000000007</v>
      </c>
      <c r="U629" s="2">
        <v>10.35</v>
      </c>
      <c r="V629" s="2">
        <v>18.3</v>
      </c>
      <c r="W629" s="2">
        <v>56.5</v>
      </c>
      <c r="X629" s="2">
        <v>16.303699999999999</v>
      </c>
      <c r="Y629" s="2">
        <v>11.13</v>
      </c>
      <c r="Z629" s="2">
        <v>18.100000000000001</v>
      </c>
      <c r="AA629" s="2">
        <v>61.5</v>
      </c>
      <c r="AB629" s="2">
        <v>24.6982</v>
      </c>
      <c r="AC629" s="2">
        <v>11.67</v>
      </c>
      <c r="AD629" s="2">
        <v>19.7</v>
      </c>
      <c r="AE629" s="2">
        <v>59.3</v>
      </c>
      <c r="AF629" s="2">
        <v>28.793299999999999</v>
      </c>
      <c r="AG629" s="2">
        <v>8.83</v>
      </c>
      <c r="AH629" s="22">
        <v>15.1</v>
      </c>
      <c r="AI629" s="22">
        <v>58.5</v>
      </c>
      <c r="AJ629" s="22">
        <v>31.4678</v>
      </c>
      <c r="AK629" s="18">
        <v>12.19</v>
      </c>
      <c r="AL629" s="18">
        <v>20.6</v>
      </c>
      <c r="AM629" s="18">
        <v>59.2</v>
      </c>
      <c r="AN629" s="2">
        <v>48.149500000000003</v>
      </c>
      <c r="AO629" s="2">
        <v>11.31</v>
      </c>
      <c r="AP629" s="2">
        <v>18.3</v>
      </c>
      <c r="AQ629" s="2">
        <v>61.8</v>
      </c>
      <c r="AR629" s="2">
        <v>9.2813999999999997</v>
      </c>
      <c r="AS629" s="2">
        <v>12.5</v>
      </c>
      <c r="AT629" s="2">
        <v>18.600000000000001</v>
      </c>
      <c r="AU629" s="2">
        <v>67</v>
      </c>
      <c r="AV629" s="2">
        <v>20.6797</v>
      </c>
      <c r="AW629" s="2">
        <v>9.1999999999999993</v>
      </c>
      <c r="AX629" s="2">
        <v>17.8</v>
      </c>
      <c r="AY629" s="2">
        <v>51.7</v>
      </c>
      <c r="AZ629" s="2">
        <v>19.872199999999999</v>
      </c>
      <c r="BA629" s="2">
        <v>10.35</v>
      </c>
      <c r="BB629" s="2">
        <v>17.7</v>
      </c>
      <c r="BC629" s="2">
        <v>58.5</v>
      </c>
      <c r="BD629" s="2">
        <v>29.783999999999999</v>
      </c>
      <c r="BE629" s="4"/>
      <c r="BF629" s="4"/>
    </row>
    <row r="630" spans="1:58" x14ac:dyDescent="0.2">
      <c r="A630" s="29">
        <v>629</v>
      </c>
      <c r="B630" s="7" t="s">
        <v>88</v>
      </c>
      <c r="C630" s="3">
        <v>39944</v>
      </c>
      <c r="D630" s="4" t="s">
        <v>13</v>
      </c>
      <c r="E630" s="4" t="s">
        <v>163</v>
      </c>
      <c r="F630" s="5" t="s">
        <v>188</v>
      </c>
      <c r="G630" s="6">
        <v>0.91736111111111107</v>
      </c>
      <c r="H630" s="6">
        <v>0.91805555555555562</v>
      </c>
      <c r="I630" s="85">
        <f t="shared" si="9"/>
        <v>1.0000000000001563</v>
      </c>
      <c r="J630" s="86">
        <f>I630*Segmentos!$D$7*(AH630%)*IF(ISNUMBER(AI630),AI630%,0)</f>
        <v>37600.000000005879</v>
      </c>
      <c r="K630" s="86">
        <f>I630*Segmentos!$D$7*(AL630%)*IF(ISNUMBER(AM630),AM630%,0)</f>
        <v>53200.000000008316</v>
      </c>
      <c r="L630" s="4"/>
      <c r="M630" s="2">
        <v>11.43</v>
      </c>
      <c r="N630" s="2">
        <v>11.4</v>
      </c>
      <c r="O630" s="2">
        <v>100</v>
      </c>
      <c r="P630" s="2">
        <v>86.040099999999995</v>
      </c>
      <c r="Q630" s="2">
        <v>6.29</v>
      </c>
      <c r="R630" s="2">
        <v>6.3</v>
      </c>
      <c r="S630" s="2">
        <v>100</v>
      </c>
      <c r="T630" s="2">
        <v>7.899</v>
      </c>
      <c r="U630" s="2">
        <v>9.7200000000000006</v>
      </c>
      <c r="V630" s="2">
        <v>9.6999999999999993</v>
      </c>
      <c r="W630" s="2">
        <v>100</v>
      </c>
      <c r="X630" s="2">
        <v>15.341900000000001</v>
      </c>
      <c r="Y630" s="2">
        <v>10.08</v>
      </c>
      <c r="Z630" s="2">
        <v>10.1</v>
      </c>
      <c r="AA630" s="2">
        <v>100</v>
      </c>
      <c r="AB630" s="2">
        <v>22.4145</v>
      </c>
      <c r="AC630" s="2">
        <v>16.34</v>
      </c>
      <c r="AD630" s="2">
        <v>16.3</v>
      </c>
      <c r="AE630" s="2">
        <v>100</v>
      </c>
      <c r="AF630" s="2">
        <v>40.384700000000002</v>
      </c>
      <c r="AG630" s="2">
        <v>9.36</v>
      </c>
      <c r="AH630" s="22">
        <v>9.4</v>
      </c>
      <c r="AI630" s="22">
        <v>100</v>
      </c>
      <c r="AJ630" s="22">
        <v>33.436199999999999</v>
      </c>
      <c r="AK630" s="18">
        <v>13.29</v>
      </c>
      <c r="AL630" s="18">
        <v>13.3</v>
      </c>
      <c r="AM630" s="18">
        <v>100</v>
      </c>
      <c r="AN630" s="2">
        <v>52.603900000000003</v>
      </c>
      <c r="AO630" s="2">
        <v>10.48</v>
      </c>
      <c r="AP630" s="2">
        <v>10.5</v>
      </c>
      <c r="AQ630" s="2">
        <v>100</v>
      </c>
      <c r="AR630" s="2">
        <v>8.6180000000000003</v>
      </c>
      <c r="AS630" s="2">
        <v>12.57</v>
      </c>
      <c r="AT630" s="2">
        <v>12.6</v>
      </c>
      <c r="AU630" s="2">
        <v>100</v>
      </c>
      <c r="AV630" s="2">
        <v>20.8447</v>
      </c>
      <c r="AW630" s="2">
        <v>9.16</v>
      </c>
      <c r="AX630" s="2">
        <v>9.1999999999999993</v>
      </c>
      <c r="AY630" s="2">
        <v>100</v>
      </c>
      <c r="AZ630" s="2">
        <v>19.8323</v>
      </c>
      <c r="BA630" s="2">
        <v>12.75</v>
      </c>
      <c r="BB630" s="2">
        <v>12.7</v>
      </c>
      <c r="BC630" s="2">
        <v>100</v>
      </c>
      <c r="BD630" s="2">
        <v>36.745199999999997</v>
      </c>
      <c r="BE630" s="4"/>
      <c r="BF630" s="4"/>
    </row>
    <row r="631" spans="1:58" x14ac:dyDescent="0.2">
      <c r="A631" s="29">
        <v>630</v>
      </c>
      <c r="B631" s="7" t="s">
        <v>30</v>
      </c>
      <c r="C631" s="3">
        <v>39944</v>
      </c>
      <c r="D631" s="4" t="s">
        <v>28</v>
      </c>
      <c r="E631" s="4" t="s">
        <v>163</v>
      </c>
      <c r="F631" s="5" t="s">
        <v>188</v>
      </c>
      <c r="G631" s="6">
        <v>0.87430555555555556</v>
      </c>
      <c r="H631" s="6">
        <v>0.91041666666666676</v>
      </c>
      <c r="I631" s="85">
        <f t="shared" si="9"/>
        <v>52.000000000000135</v>
      </c>
      <c r="J631" s="86">
        <f>I631*Segmentos!$D$7*(AH631%)*IF(ISNUMBER(AI631),AI631%,0)</f>
        <v>129792.00000000033</v>
      </c>
      <c r="K631" s="86">
        <f>I631*Segmentos!$D$7*(AL631%)*IF(ISNUMBER(AM631),AM631%,0)</f>
        <v>316825.60000000079</v>
      </c>
      <c r="L631" s="4"/>
      <c r="M631" s="2">
        <v>1.1000000000000001</v>
      </c>
      <c r="N631" s="2">
        <v>2.8</v>
      </c>
      <c r="O631" s="2">
        <v>39</v>
      </c>
      <c r="P631" s="2">
        <v>87.792500000000004</v>
      </c>
      <c r="Q631" s="2">
        <v>0.01</v>
      </c>
      <c r="R631" s="2">
        <v>0.3</v>
      </c>
      <c r="S631" s="2">
        <v>1.9</v>
      </c>
      <c r="T631" s="2">
        <v>8.1000000000000003E-2</v>
      </c>
      <c r="U631" s="2">
        <v>0.45</v>
      </c>
      <c r="V631" s="2">
        <v>2.6</v>
      </c>
      <c r="W631" s="2">
        <v>16.899999999999999</v>
      </c>
      <c r="X631" s="2">
        <v>7.4728000000000003</v>
      </c>
      <c r="Y631" s="2">
        <v>1.1299999999999999</v>
      </c>
      <c r="Z631" s="2">
        <v>3.7</v>
      </c>
      <c r="AA631" s="2">
        <v>30.2</v>
      </c>
      <c r="AB631" s="2">
        <v>26.586600000000001</v>
      </c>
      <c r="AC631" s="2">
        <v>2.04</v>
      </c>
      <c r="AD631" s="2">
        <v>3.4</v>
      </c>
      <c r="AE631" s="2">
        <v>60.6</v>
      </c>
      <c r="AF631" s="2">
        <v>53.652099999999997</v>
      </c>
      <c r="AG631" s="2">
        <v>0.61</v>
      </c>
      <c r="AH631" s="22">
        <v>2.4</v>
      </c>
      <c r="AI631" s="22">
        <v>26</v>
      </c>
      <c r="AJ631" s="22">
        <v>23.339600000000001</v>
      </c>
      <c r="AK631" s="18">
        <v>1.53</v>
      </c>
      <c r="AL631" s="18">
        <v>3.2</v>
      </c>
      <c r="AM631" s="18">
        <v>47.6</v>
      </c>
      <c r="AN631" s="2">
        <v>64.4529</v>
      </c>
      <c r="AO631" s="2">
        <v>0.43</v>
      </c>
      <c r="AP631" s="2">
        <v>1.3</v>
      </c>
      <c r="AQ631" s="2">
        <v>31.9</v>
      </c>
      <c r="AR631" s="2">
        <v>3.7547000000000001</v>
      </c>
      <c r="AS631" s="2">
        <v>0.66</v>
      </c>
      <c r="AT631" s="2">
        <v>2</v>
      </c>
      <c r="AU631" s="2">
        <v>33.5</v>
      </c>
      <c r="AV631" s="2">
        <v>11.5556</v>
      </c>
      <c r="AW631" s="2">
        <v>0.66</v>
      </c>
      <c r="AX631" s="2">
        <v>1.5</v>
      </c>
      <c r="AY631" s="2">
        <v>44.1</v>
      </c>
      <c r="AZ631" s="2">
        <v>15.256399999999999</v>
      </c>
      <c r="BA631" s="2">
        <v>1.87</v>
      </c>
      <c r="BB631" s="2">
        <v>4.7</v>
      </c>
      <c r="BC631" s="2">
        <v>39.700000000000003</v>
      </c>
      <c r="BD631" s="2">
        <v>57.2258</v>
      </c>
      <c r="BE631" s="4"/>
      <c r="BF631" s="4"/>
    </row>
    <row r="632" spans="1:58" x14ac:dyDescent="0.2">
      <c r="A632" s="29">
        <v>631</v>
      </c>
      <c r="B632" s="7" t="s">
        <v>11</v>
      </c>
      <c r="C632" s="3">
        <v>39944</v>
      </c>
      <c r="D632" s="4" t="s">
        <v>8</v>
      </c>
      <c r="E632" s="4" t="s">
        <v>166</v>
      </c>
      <c r="F632" s="5" t="s">
        <v>188</v>
      </c>
      <c r="G632" s="6">
        <v>0.90763888888888899</v>
      </c>
      <c r="H632" s="6">
        <v>0.90833333333333333</v>
      </c>
      <c r="I632" s="85">
        <f t="shared" si="9"/>
        <v>0.99999999999983658</v>
      </c>
      <c r="J632" s="86">
        <f>I632*Segmentos!$D$7*(AH632%)*IF(ISNUMBER(AI632),AI632%,0)</f>
        <v>12399.999999997974</v>
      </c>
      <c r="K632" s="86">
        <f>I632*Segmentos!$D$7*(AL632%)*IF(ISNUMBER(AM632),AM632%,0)</f>
        <v>13999.999999997714</v>
      </c>
      <c r="L632" s="4"/>
      <c r="M632" s="2">
        <v>3.28</v>
      </c>
      <c r="N632" s="2">
        <v>3.3</v>
      </c>
      <c r="O632" s="2">
        <v>100</v>
      </c>
      <c r="P632" s="2">
        <v>87.138599999999997</v>
      </c>
      <c r="Q632" s="2">
        <v>0.66</v>
      </c>
      <c r="R632" s="2">
        <v>0.7</v>
      </c>
      <c r="S632" s="2">
        <v>100</v>
      </c>
      <c r="T632" s="2">
        <v>2.9211999999999998</v>
      </c>
      <c r="U632" s="2">
        <v>2.85</v>
      </c>
      <c r="V632" s="2">
        <v>2.8</v>
      </c>
      <c r="W632" s="2">
        <v>100</v>
      </c>
      <c r="X632" s="2">
        <v>15.831</v>
      </c>
      <c r="Y632" s="2">
        <v>2.4900000000000002</v>
      </c>
      <c r="Z632" s="2">
        <v>2.5</v>
      </c>
      <c r="AA632" s="2">
        <v>100</v>
      </c>
      <c r="AB632" s="2">
        <v>19.492999999999999</v>
      </c>
      <c r="AC632" s="2">
        <v>5.61</v>
      </c>
      <c r="AD632" s="2">
        <v>5.6</v>
      </c>
      <c r="AE632" s="2">
        <v>100</v>
      </c>
      <c r="AF632" s="2">
        <v>48.8934</v>
      </c>
      <c r="AG632" s="2">
        <v>3.1</v>
      </c>
      <c r="AH632" s="22">
        <v>3.1</v>
      </c>
      <c r="AI632" s="22">
        <v>100</v>
      </c>
      <c r="AJ632" s="22">
        <v>38.986400000000003</v>
      </c>
      <c r="AK632" s="18">
        <v>3.45</v>
      </c>
      <c r="AL632" s="18">
        <v>3.5</v>
      </c>
      <c r="AM632" s="18">
        <v>100</v>
      </c>
      <c r="AN632" s="2">
        <v>48.152200000000001</v>
      </c>
      <c r="AO632" s="2">
        <v>0.7</v>
      </c>
      <c r="AP632" s="2">
        <v>0.7</v>
      </c>
      <c r="AQ632" s="2">
        <v>100</v>
      </c>
      <c r="AR632" s="2">
        <v>2.0245000000000002</v>
      </c>
      <c r="AS632" s="2">
        <v>3.5</v>
      </c>
      <c r="AT632" s="2">
        <v>3.5</v>
      </c>
      <c r="AU632" s="2">
        <v>100</v>
      </c>
      <c r="AV632" s="2">
        <v>20.452000000000002</v>
      </c>
      <c r="AW632" s="2">
        <v>3.12</v>
      </c>
      <c r="AX632" s="2">
        <v>3.1</v>
      </c>
      <c r="AY632" s="2">
        <v>100</v>
      </c>
      <c r="AZ632" s="2">
        <v>23.769600000000001</v>
      </c>
      <c r="BA632" s="2">
        <v>4.0199999999999996</v>
      </c>
      <c r="BB632" s="2">
        <v>4</v>
      </c>
      <c r="BC632" s="2">
        <v>100</v>
      </c>
      <c r="BD632" s="2">
        <v>40.892600000000002</v>
      </c>
      <c r="BE632" s="4"/>
      <c r="BF632" s="4"/>
    </row>
    <row r="633" spans="1:58" x14ac:dyDescent="0.2">
      <c r="A633" s="29">
        <v>632</v>
      </c>
      <c r="B633" s="7" t="s">
        <v>11</v>
      </c>
      <c r="C633" s="3">
        <v>39944</v>
      </c>
      <c r="D633" s="4" t="s">
        <v>0</v>
      </c>
      <c r="E633" s="4" t="s">
        <v>166</v>
      </c>
      <c r="F633" s="5" t="s">
        <v>188</v>
      </c>
      <c r="G633" s="6">
        <v>0.92500000000000004</v>
      </c>
      <c r="H633" s="6">
        <v>0.92708333333333337</v>
      </c>
      <c r="I633" s="85">
        <f t="shared" si="9"/>
        <v>2.9999999999999893</v>
      </c>
      <c r="J633" s="86">
        <f>I633*Segmentos!$D$7*(AH633%)*IF(ISNUMBER(AI633),AI633%,0)</f>
        <v>64259.999999999774</v>
      </c>
      <c r="K633" s="86">
        <f>I633*Segmentos!$D$7*(AL633%)*IF(ISNUMBER(AM633),AM633%,0)</f>
        <v>74927.999999999738</v>
      </c>
      <c r="L633" s="4"/>
      <c r="M633" s="2">
        <v>5.83</v>
      </c>
      <c r="N633" s="2">
        <v>6.7</v>
      </c>
      <c r="O633" s="2">
        <v>87.3</v>
      </c>
      <c r="P633" s="2">
        <v>88.700999999999993</v>
      </c>
      <c r="Q633" s="2">
        <v>3.41</v>
      </c>
      <c r="R633" s="2">
        <v>3.5</v>
      </c>
      <c r="S633" s="2">
        <v>97.3</v>
      </c>
      <c r="T633" s="2">
        <v>8.6530000000000005</v>
      </c>
      <c r="U633" s="2">
        <v>4.03</v>
      </c>
      <c r="V633" s="2">
        <v>4.8</v>
      </c>
      <c r="W633" s="2">
        <v>84.4</v>
      </c>
      <c r="X633" s="2">
        <v>12.864000000000001</v>
      </c>
      <c r="Y633" s="2">
        <v>6.29</v>
      </c>
      <c r="Z633" s="2">
        <v>6.8</v>
      </c>
      <c r="AA633" s="2">
        <v>93</v>
      </c>
      <c r="AB633" s="2">
        <v>28.2622</v>
      </c>
      <c r="AC633" s="2">
        <v>7.79</v>
      </c>
      <c r="AD633" s="2">
        <v>9.4</v>
      </c>
      <c r="AE633" s="2">
        <v>82.8</v>
      </c>
      <c r="AF633" s="2">
        <v>38.921799999999998</v>
      </c>
      <c r="AG633" s="2">
        <v>5.37</v>
      </c>
      <c r="AH633" s="22">
        <v>6.3</v>
      </c>
      <c r="AI633" s="22">
        <v>85</v>
      </c>
      <c r="AJ633" s="22">
        <v>38.762</v>
      </c>
      <c r="AK633" s="18">
        <v>6.24</v>
      </c>
      <c r="AL633" s="18">
        <v>7</v>
      </c>
      <c r="AM633" s="18">
        <v>89.2</v>
      </c>
      <c r="AN633" s="2">
        <v>49.939</v>
      </c>
      <c r="AO633" s="2">
        <v>4.78</v>
      </c>
      <c r="AP633" s="2">
        <v>6</v>
      </c>
      <c r="AQ633" s="2">
        <v>80.3</v>
      </c>
      <c r="AR633" s="2">
        <v>7.9565000000000001</v>
      </c>
      <c r="AS633" s="2">
        <v>6.65</v>
      </c>
      <c r="AT633" s="2">
        <v>7.2</v>
      </c>
      <c r="AU633" s="2">
        <v>92.2</v>
      </c>
      <c r="AV633" s="2">
        <v>22.295200000000001</v>
      </c>
      <c r="AW633" s="2">
        <v>5.01</v>
      </c>
      <c r="AX633" s="2">
        <v>5.8</v>
      </c>
      <c r="AY633" s="2">
        <v>85.7</v>
      </c>
      <c r="AZ633" s="2">
        <v>21.912800000000001</v>
      </c>
      <c r="BA633" s="2">
        <v>6.27</v>
      </c>
      <c r="BB633" s="2">
        <v>7.2</v>
      </c>
      <c r="BC633" s="2">
        <v>87.2</v>
      </c>
      <c r="BD633" s="2">
        <v>36.536499999999997</v>
      </c>
      <c r="BE633" s="4"/>
      <c r="BF633" s="4"/>
    </row>
    <row r="634" spans="1:58" x14ac:dyDescent="0.2">
      <c r="A634" s="29">
        <v>633</v>
      </c>
      <c r="B634" s="7" t="s">
        <v>6</v>
      </c>
      <c r="C634" s="3">
        <v>39944</v>
      </c>
      <c r="D634" s="4" t="s">
        <v>3</v>
      </c>
      <c r="E634" s="4" t="s">
        <v>166</v>
      </c>
      <c r="F634" s="5" t="s">
        <v>188</v>
      </c>
      <c r="G634" s="6">
        <v>0.90833333333333333</v>
      </c>
      <c r="H634" s="6">
        <v>0.90902777777777777</v>
      </c>
      <c r="I634" s="85">
        <f t="shared" si="9"/>
        <v>0.99999999999999645</v>
      </c>
      <c r="J634" s="86">
        <f>I634*Segmentos!$D$7*(AH634%)*IF(ISNUMBER(AI634),AI634%,0)</f>
        <v>29199.999999999894</v>
      </c>
      <c r="K634" s="86">
        <f>I634*Segmentos!$D$7*(AL634%)*IF(ISNUMBER(AM634),AM634%,0)</f>
        <v>26399.999999999909</v>
      </c>
      <c r="L634" s="4"/>
      <c r="M634" s="2">
        <v>6.96</v>
      </c>
      <c r="N634" s="2">
        <v>7</v>
      </c>
      <c r="O634" s="2">
        <v>100</v>
      </c>
      <c r="P634" s="2">
        <v>82.166700000000006</v>
      </c>
      <c r="Q634" s="2">
        <v>3.52</v>
      </c>
      <c r="R634" s="2">
        <v>3.5</v>
      </c>
      <c r="S634" s="2">
        <v>100</v>
      </c>
      <c r="T634" s="2">
        <v>6.9461000000000004</v>
      </c>
      <c r="U634" s="2">
        <v>4.6100000000000003</v>
      </c>
      <c r="V634" s="2">
        <v>4.5999999999999996</v>
      </c>
      <c r="W634" s="2">
        <v>100</v>
      </c>
      <c r="X634" s="2">
        <v>11.4175</v>
      </c>
      <c r="Y634" s="2">
        <v>6.48</v>
      </c>
      <c r="Z634" s="2">
        <v>6.5</v>
      </c>
      <c r="AA634" s="2">
        <v>100</v>
      </c>
      <c r="AB634" s="2">
        <v>22.5867</v>
      </c>
      <c r="AC634" s="2">
        <v>10.63</v>
      </c>
      <c r="AD634" s="2">
        <v>10.6</v>
      </c>
      <c r="AE634" s="2">
        <v>100</v>
      </c>
      <c r="AF634" s="2">
        <v>41.216500000000003</v>
      </c>
      <c r="AG634" s="2">
        <v>7.3</v>
      </c>
      <c r="AH634" s="22">
        <v>7.3</v>
      </c>
      <c r="AI634" s="22">
        <v>100</v>
      </c>
      <c r="AJ634" s="22">
        <v>40.885399999999997</v>
      </c>
      <c r="AK634" s="18">
        <v>6.65</v>
      </c>
      <c r="AL634" s="18">
        <v>6.6</v>
      </c>
      <c r="AM634" s="18">
        <v>100</v>
      </c>
      <c r="AN634" s="2">
        <v>41.281300000000002</v>
      </c>
      <c r="AO634" s="2">
        <v>2.84</v>
      </c>
      <c r="AP634" s="2">
        <v>2.8</v>
      </c>
      <c r="AQ634" s="2">
        <v>100</v>
      </c>
      <c r="AR634" s="2">
        <v>3.665</v>
      </c>
      <c r="AS634" s="2">
        <v>3.58</v>
      </c>
      <c r="AT634" s="2">
        <v>3.6</v>
      </c>
      <c r="AU634" s="2">
        <v>100</v>
      </c>
      <c r="AV634" s="2">
        <v>9.3086000000000002</v>
      </c>
      <c r="AW634" s="2">
        <v>6.64</v>
      </c>
      <c r="AX634" s="2">
        <v>6.6</v>
      </c>
      <c r="AY634" s="2">
        <v>100</v>
      </c>
      <c r="AZ634" s="2">
        <v>22.5624</v>
      </c>
      <c r="BA634" s="2">
        <v>10.31</v>
      </c>
      <c r="BB634" s="2">
        <v>10.3</v>
      </c>
      <c r="BC634" s="2">
        <v>100</v>
      </c>
      <c r="BD634" s="2">
        <v>46.630699999999997</v>
      </c>
      <c r="BE634" s="4"/>
      <c r="BF634" s="4"/>
    </row>
    <row r="635" spans="1:58" x14ac:dyDescent="0.2">
      <c r="A635" s="29">
        <v>634</v>
      </c>
      <c r="B635" s="7" t="s">
        <v>31</v>
      </c>
      <c r="C635" s="3">
        <v>39944</v>
      </c>
      <c r="D635" s="4" t="s">
        <v>28</v>
      </c>
      <c r="E635" s="4" t="s">
        <v>166</v>
      </c>
      <c r="F635" s="5" t="s">
        <v>188</v>
      </c>
      <c r="G635" s="6">
        <v>0.91041666666666676</v>
      </c>
      <c r="H635" s="6">
        <v>0.91388888888888886</v>
      </c>
      <c r="I635" s="85">
        <f t="shared" si="9"/>
        <v>4.9999999999998224</v>
      </c>
      <c r="J635" s="86">
        <f>I635*Segmentos!$D$7*(AH635%)*IF(ISNUMBER(AI635),AI635%,0)</f>
        <v>13219.999999999529</v>
      </c>
      <c r="K635" s="86">
        <f>I635*Segmentos!$D$7*(AL635%)*IF(ISNUMBER(AM635),AM635%,0)</f>
        <v>28689.999999998978</v>
      </c>
      <c r="L635" s="4"/>
      <c r="M635" s="2">
        <v>1.07</v>
      </c>
      <c r="N635" s="2">
        <v>1.5</v>
      </c>
      <c r="O635" s="2">
        <v>72.400000000000006</v>
      </c>
      <c r="P635" s="2">
        <v>87.893199999999993</v>
      </c>
      <c r="Q635" s="2">
        <v>0</v>
      </c>
      <c r="R635" s="2">
        <v>0</v>
      </c>
      <c r="S635" s="8" t="s">
        <v>577</v>
      </c>
      <c r="T635" s="2">
        <v>0</v>
      </c>
      <c r="U635" s="2">
        <v>0.22</v>
      </c>
      <c r="V635" s="2">
        <v>0.4</v>
      </c>
      <c r="W635" s="2">
        <v>56.8</v>
      </c>
      <c r="X635" s="2">
        <v>3.7707999999999999</v>
      </c>
      <c r="Y635" s="2">
        <v>1.2</v>
      </c>
      <c r="Z635" s="2">
        <v>1.8</v>
      </c>
      <c r="AA635" s="2">
        <v>66.099999999999994</v>
      </c>
      <c r="AB635" s="2">
        <v>29.0824</v>
      </c>
      <c r="AC635" s="2">
        <v>2.0499999999999998</v>
      </c>
      <c r="AD635" s="2">
        <v>2.6</v>
      </c>
      <c r="AE635" s="2">
        <v>77.7</v>
      </c>
      <c r="AF635" s="2">
        <v>55.04</v>
      </c>
      <c r="AG635" s="2">
        <v>0.68</v>
      </c>
      <c r="AH635" s="22">
        <v>1</v>
      </c>
      <c r="AI635" s="22">
        <v>66.099999999999994</v>
      </c>
      <c r="AJ635" s="22">
        <v>26.459</v>
      </c>
      <c r="AK635" s="18">
        <v>1.43</v>
      </c>
      <c r="AL635" s="18">
        <v>1.9</v>
      </c>
      <c r="AM635" s="18">
        <v>75.5</v>
      </c>
      <c r="AN635" s="2">
        <v>61.434199999999997</v>
      </c>
      <c r="AO635" s="2">
        <v>0.72</v>
      </c>
      <c r="AP635" s="2">
        <v>0.8</v>
      </c>
      <c r="AQ635" s="2">
        <v>87.7</v>
      </c>
      <c r="AR635" s="2">
        <v>6.4874999999999998</v>
      </c>
      <c r="AS635" s="2">
        <v>0.35</v>
      </c>
      <c r="AT635" s="2">
        <v>1.1000000000000001</v>
      </c>
      <c r="AU635" s="2">
        <v>30.7</v>
      </c>
      <c r="AV635" s="2">
        <v>6.3586999999999998</v>
      </c>
      <c r="AW635" s="2">
        <v>0.59</v>
      </c>
      <c r="AX635" s="2">
        <v>0.8</v>
      </c>
      <c r="AY635" s="2">
        <v>73.5</v>
      </c>
      <c r="AZ635" s="2">
        <v>13.8522</v>
      </c>
      <c r="BA635" s="2">
        <v>1.95</v>
      </c>
      <c r="BB635" s="2">
        <v>2.4</v>
      </c>
      <c r="BC635" s="2">
        <v>82.2</v>
      </c>
      <c r="BD635" s="2">
        <v>61.194800000000001</v>
      </c>
      <c r="BE635" s="4"/>
      <c r="BF635" s="4"/>
    </row>
    <row r="636" spans="1:58" x14ac:dyDescent="0.2">
      <c r="A636" s="29">
        <v>635</v>
      </c>
      <c r="B636" s="7" t="s">
        <v>86</v>
      </c>
      <c r="C636" s="3">
        <v>39944</v>
      </c>
      <c r="D636" s="4" t="s">
        <v>17</v>
      </c>
      <c r="E636" s="4" t="s">
        <v>169</v>
      </c>
      <c r="F636" s="5" t="s">
        <v>188</v>
      </c>
      <c r="G636" s="6">
        <v>0.9159722222222223</v>
      </c>
      <c r="H636" s="6">
        <v>0.95833333333333337</v>
      </c>
      <c r="I636" s="85">
        <f t="shared" si="9"/>
        <v>60.999999999999943</v>
      </c>
      <c r="J636" s="86">
        <f>I636*Segmentos!$D$7*(AH636%)*IF(ISNUMBER(AI636),AI636%,0)</f>
        <v>97648.799999999916</v>
      </c>
      <c r="K636" s="86">
        <f>I636*Segmentos!$D$7*(AL636%)*IF(ISNUMBER(AM636),AM636%,0)</f>
        <v>15371.999999999989</v>
      </c>
      <c r="L636" s="4"/>
      <c r="M636" s="2">
        <v>0.22</v>
      </c>
      <c r="N636" s="2">
        <v>1.6</v>
      </c>
      <c r="O636" s="2">
        <v>14.3</v>
      </c>
      <c r="P636" s="2">
        <v>98.684200000000004</v>
      </c>
      <c r="Q636" s="2">
        <v>0</v>
      </c>
      <c r="R636" s="2">
        <v>0</v>
      </c>
      <c r="S636" s="8" t="s">
        <v>577</v>
      </c>
      <c r="T636" s="2">
        <v>0</v>
      </c>
      <c r="U636" s="2">
        <v>0.05</v>
      </c>
      <c r="V636" s="2">
        <v>0.8</v>
      </c>
      <c r="W636" s="2">
        <v>6.6</v>
      </c>
      <c r="X636" s="2">
        <v>4.6433999999999997</v>
      </c>
      <c r="Y636" s="2">
        <v>0.21</v>
      </c>
      <c r="Z636" s="2">
        <v>1.7</v>
      </c>
      <c r="AA636" s="2">
        <v>12.5</v>
      </c>
      <c r="AB636" s="2">
        <v>28.084</v>
      </c>
      <c r="AC636" s="2">
        <v>0.45</v>
      </c>
      <c r="AD636" s="2">
        <v>2.7</v>
      </c>
      <c r="AE636" s="2">
        <v>16.7</v>
      </c>
      <c r="AF636" s="2">
        <v>65.956800000000001</v>
      </c>
      <c r="AG636" s="2">
        <v>0.4</v>
      </c>
      <c r="AH636" s="22">
        <v>2.2999999999999998</v>
      </c>
      <c r="AI636" s="22">
        <v>17.399999999999999</v>
      </c>
      <c r="AJ636" s="22">
        <v>84.289500000000004</v>
      </c>
      <c r="AK636" s="18">
        <v>0.06</v>
      </c>
      <c r="AL636" s="18">
        <v>0.9</v>
      </c>
      <c r="AM636" s="18">
        <v>7</v>
      </c>
      <c r="AN636" s="2">
        <v>14.394600000000001</v>
      </c>
      <c r="AO636" s="2">
        <v>0.02</v>
      </c>
      <c r="AP636" s="2">
        <v>0.4</v>
      </c>
      <c r="AQ636" s="2">
        <v>4.5999999999999996</v>
      </c>
      <c r="AR636" s="2">
        <v>0.96250000000000002</v>
      </c>
      <c r="AS636" s="2">
        <v>0.01</v>
      </c>
      <c r="AT636" s="2">
        <v>0.9</v>
      </c>
      <c r="AU636" s="2">
        <v>1.6</v>
      </c>
      <c r="AV636" s="2">
        <v>1.4698</v>
      </c>
      <c r="AW636" s="2">
        <v>0.54</v>
      </c>
      <c r="AX636" s="2">
        <v>3</v>
      </c>
      <c r="AY636" s="2">
        <v>18.399999999999999</v>
      </c>
      <c r="AZ636" s="2">
        <v>69.741699999999994</v>
      </c>
      <c r="BA636" s="2">
        <v>0.16</v>
      </c>
      <c r="BB636" s="2">
        <v>1.2</v>
      </c>
      <c r="BC636" s="2">
        <v>13.2</v>
      </c>
      <c r="BD636" s="2">
        <v>26.510100000000001</v>
      </c>
      <c r="BE636" s="4"/>
      <c r="BF636" s="4"/>
    </row>
    <row r="637" spans="1:58" x14ac:dyDescent="0.2">
      <c r="A637" s="29">
        <v>636</v>
      </c>
      <c r="B637" s="7" t="s">
        <v>14</v>
      </c>
      <c r="C637" s="3">
        <v>39944</v>
      </c>
      <c r="D637" s="4" t="s">
        <v>13</v>
      </c>
      <c r="E637" s="4" t="s">
        <v>163</v>
      </c>
      <c r="F637" s="5" t="s">
        <v>188</v>
      </c>
      <c r="G637" s="6">
        <v>0.84930555555555554</v>
      </c>
      <c r="H637" s="6">
        <v>0.875</v>
      </c>
      <c r="I637" s="85">
        <f t="shared" si="9"/>
        <v>37.000000000000028</v>
      </c>
      <c r="J637" s="86">
        <f>I637*Segmentos!$D$7*(AH637%)*IF(ISNUMBER(AI637),AI637%,0)</f>
        <v>937491.20000000077</v>
      </c>
      <c r="K637" s="86">
        <f>I637*Segmentos!$D$7*(AL637%)*IF(ISNUMBER(AM637),AM637%,0)</f>
        <v>1361259.600000001</v>
      </c>
      <c r="L637" s="4"/>
      <c r="M637" s="2">
        <v>7.83</v>
      </c>
      <c r="N637" s="2">
        <v>11.9</v>
      </c>
      <c r="O637" s="2">
        <v>66.099999999999994</v>
      </c>
      <c r="P637" s="2">
        <v>82.430099999999996</v>
      </c>
      <c r="Q637" s="2">
        <v>4.76</v>
      </c>
      <c r="R637" s="2">
        <v>8.5</v>
      </c>
      <c r="S637" s="2">
        <v>55.8</v>
      </c>
      <c r="T637" s="2">
        <v>8.3530999999999995</v>
      </c>
      <c r="U637" s="2">
        <v>6.94</v>
      </c>
      <c r="V637" s="2">
        <v>10.9</v>
      </c>
      <c r="W637" s="2">
        <v>63.5</v>
      </c>
      <c r="X637" s="2">
        <v>15.313800000000001</v>
      </c>
      <c r="Y637" s="2">
        <v>7.02</v>
      </c>
      <c r="Z637" s="2">
        <v>11.2</v>
      </c>
      <c r="AA637" s="2">
        <v>62.5</v>
      </c>
      <c r="AB637" s="2">
        <v>21.813800000000001</v>
      </c>
      <c r="AC637" s="2">
        <v>10.7</v>
      </c>
      <c r="AD637" s="2">
        <v>14.7</v>
      </c>
      <c r="AE637" s="2">
        <v>72.8</v>
      </c>
      <c r="AF637" s="2">
        <v>36.949399999999997</v>
      </c>
      <c r="AG637" s="2">
        <v>6.36</v>
      </c>
      <c r="AH637" s="22">
        <v>10.7</v>
      </c>
      <c r="AI637" s="22">
        <v>59.2</v>
      </c>
      <c r="AJ637" s="22">
        <v>31.736499999999999</v>
      </c>
      <c r="AK637" s="18">
        <v>9.17</v>
      </c>
      <c r="AL637" s="18">
        <v>12.9</v>
      </c>
      <c r="AM637" s="18">
        <v>71.3</v>
      </c>
      <c r="AN637" s="2">
        <v>50.693600000000004</v>
      </c>
      <c r="AO637" s="2">
        <v>6.32</v>
      </c>
      <c r="AP637" s="2">
        <v>12.4</v>
      </c>
      <c r="AQ637" s="2">
        <v>50.8</v>
      </c>
      <c r="AR637" s="2">
        <v>7.2679</v>
      </c>
      <c r="AS637" s="2">
        <v>5.45</v>
      </c>
      <c r="AT637" s="2">
        <v>8.8000000000000007</v>
      </c>
      <c r="AU637" s="2">
        <v>62.2</v>
      </c>
      <c r="AV637" s="2">
        <v>12.6332</v>
      </c>
      <c r="AW637" s="2">
        <v>7.44</v>
      </c>
      <c r="AX637" s="2">
        <v>11.2</v>
      </c>
      <c r="AY637" s="2">
        <v>66.5</v>
      </c>
      <c r="AZ637" s="2">
        <v>22.497800000000002</v>
      </c>
      <c r="BA637" s="2">
        <v>9.94</v>
      </c>
      <c r="BB637" s="2">
        <v>14</v>
      </c>
      <c r="BC637" s="2">
        <v>71.099999999999994</v>
      </c>
      <c r="BD637" s="2">
        <v>40.031100000000002</v>
      </c>
      <c r="BE637" s="4"/>
      <c r="BF637" s="4"/>
    </row>
    <row r="638" spans="1:58" x14ac:dyDescent="0.2">
      <c r="A638" s="29">
        <v>637</v>
      </c>
      <c r="B638" s="7" t="s">
        <v>10</v>
      </c>
      <c r="C638" s="3">
        <v>39944</v>
      </c>
      <c r="D638" s="4" t="s">
        <v>8</v>
      </c>
      <c r="E638" s="4" t="s">
        <v>164</v>
      </c>
      <c r="F638" s="5" t="s">
        <v>188</v>
      </c>
      <c r="G638" s="6">
        <v>0.87361111111111101</v>
      </c>
      <c r="H638" s="6">
        <v>0.9159722222222223</v>
      </c>
      <c r="I638" s="85">
        <f t="shared" si="9"/>
        <v>61.000000000000263</v>
      </c>
      <c r="J638" s="86">
        <f>I638*Segmentos!$D$7*(AH638%)*IF(ISNUMBER(AI638),AI638%,0)</f>
        <v>1417396.0000000061</v>
      </c>
      <c r="K638" s="86">
        <f>I638*Segmentos!$D$7*(AL638%)*IF(ISNUMBER(AM638),AM638%,0)</f>
        <v>1240008.0000000054</v>
      </c>
      <c r="L638" s="4"/>
      <c r="M638" s="2">
        <v>5.42</v>
      </c>
      <c r="N638" s="2">
        <v>16.100000000000001</v>
      </c>
      <c r="O638" s="2">
        <v>33.700000000000003</v>
      </c>
      <c r="P638" s="2">
        <v>85.0411</v>
      </c>
      <c r="Q638" s="2">
        <v>1.3</v>
      </c>
      <c r="R638" s="2">
        <v>7.6</v>
      </c>
      <c r="S638" s="2">
        <v>17.100000000000001</v>
      </c>
      <c r="T638" s="2">
        <v>3.4096000000000002</v>
      </c>
      <c r="U638" s="2">
        <v>4.04</v>
      </c>
      <c r="V638" s="2">
        <v>10.7</v>
      </c>
      <c r="W638" s="2">
        <v>37.799999999999997</v>
      </c>
      <c r="X638" s="2">
        <v>13.280099999999999</v>
      </c>
      <c r="Y638" s="2">
        <v>5.51</v>
      </c>
      <c r="Z638" s="2">
        <v>18.600000000000001</v>
      </c>
      <c r="AA638" s="2">
        <v>29.6</v>
      </c>
      <c r="AB638" s="2">
        <v>25.55</v>
      </c>
      <c r="AC638" s="2">
        <v>8.31</v>
      </c>
      <c r="AD638" s="2">
        <v>21.6</v>
      </c>
      <c r="AE638" s="2">
        <v>38.4</v>
      </c>
      <c r="AF638" s="2">
        <v>42.801499999999997</v>
      </c>
      <c r="AG638" s="2">
        <v>5.8</v>
      </c>
      <c r="AH638" s="22">
        <v>18.5</v>
      </c>
      <c r="AI638" s="22">
        <v>31.4</v>
      </c>
      <c r="AJ638" s="22">
        <v>43.212499999999999</v>
      </c>
      <c r="AK638" s="18">
        <v>5.07</v>
      </c>
      <c r="AL638" s="18">
        <v>14</v>
      </c>
      <c r="AM638" s="18">
        <v>36.299999999999997</v>
      </c>
      <c r="AN638" s="2">
        <v>41.828600000000002</v>
      </c>
      <c r="AO638" s="2">
        <v>1.85</v>
      </c>
      <c r="AP638" s="2">
        <v>9</v>
      </c>
      <c r="AQ638" s="2">
        <v>20.5</v>
      </c>
      <c r="AR638" s="2">
        <v>3.1688000000000001</v>
      </c>
      <c r="AS638" s="2">
        <v>4.0199999999999996</v>
      </c>
      <c r="AT638" s="2">
        <v>15.2</v>
      </c>
      <c r="AU638" s="2">
        <v>26.5</v>
      </c>
      <c r="AV638" s="2">
        <v>13.909800000000001</v>
      </c>
      <c r="AW638" s="2">
        <v>5.31</v>
      </c>
      <c r="AX638" s="2">
        <v>16.5</v>
      </c>
      <c r="AY638" s="2">
        <v>32.200000000000003</v>
      </c>
      <c r="AZ638" s="2">
        <v>23.9574</v>
      </c>
      <c r="BA638" s="2">
        <v>7.32</v>
      </c>
      <c r="BB638" s="2">
        <v>18.3</v>
      </c>
      <c r="BC638" s="2">
        <v>39.9</v>
      </c>
      <c r="BD638" s="2">
        <v>44.005099999999999</v>
      </c>
      <c r="BE638" s="4"/>
      <c r="BF638" s="4"/>
    </row>
    <row r="639" spans="1:58" x14ac:dyDescent="0.2">
      <c r="A639" s="29">
        <v>638</v>
      </c>
      <c r="B639" s="7" t="s">
        <v>27</v>
      </c>
      <c r="C639" s="3">
        <v>39944</v>
      </c>
      <c r="D639" s="4" t="s">
        <v>21</v>
      </c>
      <c r="E639" s="4" t="s">
        <v>169</v>
      </c>
      <c r="F639" s="5" t="s">
        <v>188</v>
      </c>
      <c r="G639" s="6">
        <v>0.9159722222222223</v>
      </c>
      <c r="H639" s="6">
        <v>0.94236111111111109</v>
      </c>
      <c r="I639" s="85">
        <f t="shared" si="9"/>
        <v>37.999999999999865</v>
      </c>
      <c r="J639" s="86">
        <f>I639*Segmentos!$D$7*(AH639%)*IF(ISNUMBER(AI639),AI639%,0)</f>
        <v>65755.19999999975</v>
      </c>
      <c r="K639" s="86">
        <f>I639*Segmentos!$D$7*(AL639%)*IF(ISNUMBER(AM639),AM639%,0)</f>
        <v>111871.99999999961</v>
      </c>
      <c r="L639" s="4"/>
      <c r="M639" s="2">
        <v>0.59</v>
      </c>
      <c r="N639" s="2">
        <v>1.9</v>
      </c>
      <c r="O639" s="2">
        <v>31.6</v>
      </c>
      <c r="P639" s="2">
        <v>68.4285</v>
      </c>
      <c r="Q639" s="2">
        <v>0.01</v>
      </c>
      <c r="R639" s="2">
        <v>0.4</v>
      </c>
      <c r="S639" s="2">
        <v>2.6</v>
      </c>
      <c r="T639" s="2">
        <v>0.18579999999999999</v>
      </c>
      <c r="U639" s="2">
        <v>0.4</v>
      </c>
      <c r="V639" s="2">
        <v>2.5</v>
      </c>
      <c r="W639" s="2">
        <v>15.8</v>
      </c>
      <c r="X639" s="2">
        <v>9.7146000000000008</v>
      </c>
      <c r="Y639" s="2">
        <v>0.28000000000000003</v>
      </c>
      <c r="Z639" s="2">
        <v>1.5</v>
      </c>
      <c r="AA639" s="2">
        <v>18.5</v>
      </c>
      <c r="AB639" s="2">
        <v>9.3643000000000001</v>
      </c>
      <c r="AC639" s="2">
        <v>1.3</v>
      </c>
      <c r="AD639" s="2">
        <v>2.6</v>
      </c>
      <c r="AE639" s="2">
        <v>50.5</v>
      </c>
      <c r="AF639" s="2">
        <v>49.163699999999999</v>
      </c>
      <c r="AG639" s="2">
        <v>0.44</v>
      </c>
      <c r="AH639" s="22">
        <v>1.4</v>
      </c>
      <c r="AI639" s="22">
        <v>30.9</v>
      </c>
      <c r="AJ639" s="22">
        <v>23.8842</v>
      </c>
      <c r="AK639" s="18">
        <v>0.74</v>
      </c>
      <c r="AL639" s="18">
        <v>2.2999999999999998</v>
      </c>
      <c r="AM639" s="18">
        <v>32</v>
      </c>
      <c r="AN639" s="2">
        <v>44.5443</v>
      </c>
      <c r="AO639" s="2">
        <v>0.13</v>
      </c>
      <c r="AP639" s="2">
        <v>0.9</v>
      </c>
      <c r="AQ639" s="2">
        <v>14.7</v>
      </c>
      <c r="AR639" s="2">
        <v>1.6525000000000001</v>
      </c>
      <c r="AS639" s="2">
        <v>0.28000000000000003</v>
      </c>
      <c r="AT639" s="2">
        <v>1.4</v>
      </c>
      <c r="AU639" s="2">
        <v>19.8</v>
      </c>
      <c r="AV639" s="2">
        <v>7.1563999999999997</v>
      </c>
      <c r="AW639" s="2">
        <v>1.44</v>
      </c>
      <c r="AX639" s="2">
        <v>3.2</v>
      </c>
      <c r="AY639" s="2">
        <v>44.5</v>
      </c>
      <c r="AZ639" s="2">
        <v>47.757800000000003</v>
      </c>
      <c r="BA639" s="2">
        <v>0.27</v>
      </c>
      <c r="BB639" s="2">
        <v>1.4</v>
      </c>
      <c r="BC639" s="2">
        <v>19.2</v>
      </c>
      <c r="BD639" s="2">
        <v>11.861700000000001</v>
      </c>
      <c r="BE639" s="4"/>
      <c r="BF639" s="4"/>
    </row>
    <row r="640" spans="1:58" x14ac:dyDescent="0.2">
      <c r="A640" s="29">
        <v>639</v>
      </c>
      <c r="B640" s="7" t="s">
        <v>83</v>
      </c>
      <c r="C640" s="3">
        <v>39944</v>
      </c>
      <c r="D640" s="4" t="s">
        <v>21</v>
      </c>
      <c r="E640" s="4" t="s">
        <v>170</v>
      </c>
      <c r="F640" s="5" t="s">
        <v>188</v>
      </c>
      <c r="G640" s="6">
        <v>0.875</v>
      </c>
      <c r="H640" s="6">
        <v>0.88958333333333339</v>
      </c>
      <c r="I640" s="85">
        <f t="shared" si="9"/>
        <v>21.000000000000085</v>
      </c>
      <c r="J640" s="86">
        <f>I640*Segmentos!$D$7*(AH640%)*IF(ISNUMBER(AI640),AI640%,0)</f>
        <v>5896.8000000000238</v>
      </c>
      <c r="K640" s="86">
        <f>I640*Segmentos!$D$7*(AL640%)*IF(ISNUMBER(AM640),AM640%,0)</f>
        <v>38766.00000000016</v>
      </c>
      <c r="L640" s="4"/>
      <c r="M640" s="2">
        <v>0.28000000000000003</v>
      </c>
      <c r="N640" s="2">
        <v>1.1000000000000001</v>
      </c>
      <c r="O640" s="2">
        <v>24.5</v>
      </c>
      <c r="P640" s="2">
        <v>29.445900000000002</v>
      </c>
      <c r="Q640" s="2">
        <v>0</v>
      </c>
      <c r="R640" s="2">
        <v>0</v>
      </c>
      <c r="S640" s="8" t="s">
        <v>577</v>
      </c>
      <c r="T640" s="2">
        <v>0</v>
      </c>
      <c r="U640" s="2">
        <v>0.28999999999999998</v>
      </c>
      <c r="V640" s="2">
        <v>1.9</v>
      </c>
      <c r="W640" s="2">
        <v>15.7</v>
      </c>
      <c r="X640" s="2">
        <v>6.5008999999999997</v>
      </c>
      <c r="Y640" s="2">
        <v>0.37</v>
      </c>
      <c r="Z640" s="2">
        <v>0.7</v>
      </c>
      <c r="AA640" s="2">
        <v>49</v>
      </c>
      <c r="AB640" s="2">
        <v>11.4177</v>
      </c>
      <c r="AC640" s="2">
        <v>0.33</v>
      </c>
      <c r="AD640" s="2">
        <v>1.6</v>
      </c>
      <c r="AE640" s="2">
        <v>20.8</v>
      </c>
      <c r="AF640" s="2">
        <v>11.5273</v>
      </c>
      <c r="AG640" s="2">
        <v>7.0000000000000007E-2</v>
      </c>
      <c r="AH640" s="22">
        <v>0.9</v>
      </c>
      <c r="AI640" s="22">
        <v>7.8</v>
      </c>
      <c r="AJ640" s="22">
        <v>3.677</v>
      </c>
      <c r="AK640" s="18">
        <v>0.47</v>
      </c>
      <c r="AL640" s="18">
        <v>1.3</v>
      </c>
      <c r="AM640" s="18">
        <v>35.5</v>
      </c>
      <c r="AN640" s="2">
        <v>25.768999999999998</v>
      </c>
      <c r="AO640" s="2">
        <v>0.24</v>
      </c>
      <c r="AP640" s="2">
        <v>1</v>
      </c>
      <c r="AQ640" s="2">
        <v>24.1</v>
      </c>
      <c r="AR640" s="2">
        <v>2.7281</v>
      </c>
      <c r="AS640" s="2">
        <v>0.28999999999999998</v>
      </c>
      <c r="AT640" s="2">
        <v>1.2</v>
      </c>
      <c r="AU640" s="2">
        <v>24.2</v>
      </c>
      <c r="AV640" s="2">
        <v>6.6276999999999999</v>
      </c>
      <c r="AW640" s="2">
        <v>0.28000000000000003</v>
      </c>
      <c r="AX640" s="2">
        <v>1.1000000000000001</v>
      </c>
      <c r="AY640" s="2">
        <v>26.6</v>
      </c>
      <c r="AZ640" s="2">
        <v>8.4816000000000003</v>
      </c>
      <c r="BA640" s="2">
        <v>0.28999999999999998</v>
      </c>
      <c r="BB640" s="2">
        <v>1.2</v>
      </c>
      <c r="BC640" s="2">
        <v>23.4</v>
      </c>
      <c r="BD640" s="2">
        <v>11.608599999999999</v>
      </c>
      <c r="BE640" s="4"/>
      <c r="BF640" s="4"/>
    </row>
    <row r="641" spans="1:58" x14ac:dyDescent="0.2">
      <c r="A641" s="29">
        <v>640</v>
      </c>
      <c r="B641" s="7" t="s">
        <v>23</v>
      </c>
      <c r="C641" s="3">
        <v>39944</v>
      </c>
      <c r="D641" s="4" t="s">
        <v>21</v>
      </c>
      <c r="E641" s="4" t="s">
        <v>170</v>
      </c>
      <c r="F641" s="5" t="s">
        <v>188</v>
      </c>
      <c r="G641" s="6">
        <v>0.91041666666666676</v>
      </c>
      <c r="H641" s="6">
        <v>0.91527777777777775</v>
      </c>
      <c r="I641" s="85">
        <f t="shared" si="9"/>
        <v>6.9999999999998153</v>
      </c>
      <c r="J641" s="86">
        <f>I641*Segmentos!$D$7*(AH641%)*IF(ISNUMBER(AI641),AI641%,0)</f>
        <v>0</v>
      </c>
      <c r="K641" s="86">
        <f>I641*Segmentos!$D$7*(AL641%)*IF(ISNUMBER(AM641),AM641%,0)</f>
        <v>22399.999999999407</v>
      </c>
      <c r="L641" s="4"/>
      <c r="M641" s="2">
        <v>0.4</v>
      </c>
      <c r="N641" s="2">
        <v>0.4</v>
      </c>
      <c r="O641" s="2">
        <v>100</v>
      </c>
      <c r="P641" s="2">
        <v>38.245899999999999</v>
      </c>
      <c r="Q641" s="2">
        <v>0</v>
      </c>
      <c r="R641" s="2">
        <v>0</v>
      </c>
      <c r="S641" s="8" t="s">
        <v>577</v>
      </c>
      <c r="T641" s="2">
        <v>0</v>
      </c>
      <c r="U641" s="2">
        <v>1.59</v>
      </c>
      <c r="V641" s="2">
        <v>1.6</v>
      </c>
      <c r="W641" s="2">
        <v>100</v>
      </c>
      <c r="X641" s="2">
        <v>31.887899999999998</v>
      </c>
      <c r="Y641" s="2">
        <v>0.23</v>
      </c>
      <c r="Z641" s="2">
        <v>0.2</v>
      </c>
      <c r="AA641" s="2">
        <v>100</v>
      </c>
      <c r="AB641" s="2">
        <v>6.3579999999999997</v>
      </c>
      <c r="AC641" s="2">
        <v>0</v>
      </c>
      <c r="AD641" s="2">
        <v>0</v>
      </c>
      <c r="AE641" s="8" t="s">
        <v>577</v>
      </c>
      <c r="AF641" s="2">
        <v>0</v>
      </c>
      <c r="AG641" s="2">
        <v>0</v>
      </c>
      <c r="AH641" s="22">
        <v>0</v>
      </c>
      <c r="AI641" s="23" t="s">
        <v>577</v>
      </c>
      <c r="AJ641" s="22">
        <v>0</v>
      </c>
      <c r="AK641" s="18">
        <v>0.76</v>
      </c>
      <c r="AL641" s="18">
        <v>0.8</v>
      </c>
      <c r="AM641" s="18">
        <v>100</v>
      </c>
      <c r="AN641" s="2">
        <v>38.245899999999999</v>
      </c>
      <c r="AO641" s="2">
        <v>0</v>
      </c>
      <c r="AP641" s="2">
        <v>0</v>
      </c>
      <c r="AQ641" s="8" t="s">
        <v>577</v>
      </c>
      <c r="AR641" s="2">
        <v>0</v>
      </c>
      <c r="AS641" s="2">
        <v>0.24</v>
      </c>
      <c r="AT641" s="2">
        <v>0.2</v>
      </c>
      <c r="AU641" s="2">
        <v>100</v>
      </c>
      <c r="AV641" s="2">
        <v>4.9702999999999999</v>
      </c>
      <c r="AW641" s="2">
        <v>0.23</v>
      </c>
      <c r="AX641" s="2">
        <v>0.2</v>
      </c>
      <c r="AY641" s="2">
        <v>100</v>
      </c>
      <c r="AZ641" s="2">
        <v>6.3579999999999997</v>
      </c>
      <c r="BA641" s="2">
        <v>0.73</v>
      </c>
      <c r="BB641" s="2">
        <v>0.7</v>
      </c>
      <c r="BC641" s="2">
        <v>100</v>
      </c>
      <c r="BD641" s="2">
        <v>26.9175</v>
      </c>
      <c r="BE641" s="4"/>
      <c r="BF641" s="4"/>
    </row>
    <row r="642" spans="1:58" x14ac:dyDescent="0.2">
      <c r="A642" s="29">
        <v>641</v>
      </c>
      <c r="B642" s="7" t="s">
        <v>25</v>
      </c>
      <c r="C642" s="3">
        <v>39944</v>
      </c>
      <c r="D642" s="4" t="s">
        <v>21</v>
      </c>
      <c r="E642" s="4" t="s">
        <v>171</v>
      </c>
      <c r="F642" s="5" t="s">
        <v>188</v>
      </c>
      <c r="G642" s="6">
        <v>0.8965277777777777</v>
      </c>
      <c r="H642" s="6">
        <v>0.89861111111111114</v>
      </c>
      <c r="I642" s="85">
        <f t="shared" si="9"/>
        <v>3.0000000000001492</v>
      </c>
      <c r="J642" s="86">
        <f>I642*Segmentos!$D$7*(AH642%)*IF(ISNUMBER(AI642),AI642%,0)</f>
        <v>1200.0000000000596</v>
      </c>
      <c r="K642" s="86">
        <f>I642*Segmentos!$D$7*(AL642%)*IF(ISNUMBER(AM642),AM642%,0)</f>
        <v>7350.0000000003647</v>
      </c>
      <c r="L642" s="4"/>
      <c r="M642" s="2">
        <v>0.38</v>
      </c>
      <c r="N642" s="2">
        <v>0.4</v>
      </c>
      <c r="O642" s="2">
        <v>89.1</v>
      </c>
      <c r="P642" s="2">
        <v>37.637700000000002</v>
      </c>
      <c r="Q642" s="2">
        <v>0</v>
      </c>
      <c r="R642" s="2">
        <v>0</v>
      </c>
      <c r="S642" s="8" t="s">
        <v>577</v>
      </c>
      <c r="T642" s="2">
        <v>0</v>
      </c>
      <c r="U642" s="2">
        <v>1.07</v>
      </c>
      <c r="V642" s="2">
        <v>1.3</v>
      </c>
      <c r="W642" s="2">
        <v>82.7</v>
      </c>
      <c r="X642" s="2">
        <v>22.023299999999999</v>
      </c>
      <c r="Y642" s="2">
        <v>0.24</v>
      </c>
      <c r="Z642" s="2">
        <v>0.2</v>
      </c>
      <c r="AA642" s="2">
        <v>100</v>
      </c>
      <c r="AB642" s="2">
        <v>7.0517000000000003</v>
      </c>
      <c r="AC642" s="2">
        <v>0.27</v>
      </c>
      <c r="AD642" s="2">
        <v>0.3</v>
      </c>
      <c r="AE642" s="2">
        <v>100</v>
      </c>
      <c r="AF642" s="2">
        <v>8.5626999999999995</v>
      </c>
      <c r="AG642" s="2">
        <v>0.12</v>
      </c>
      <c r="AH642" s="22">
        <v>0.1</v>
      </c>
      <c r="AI642" s="22">
        <v>100</v>
      </c>
      <c r="AJ642" s="22">
        <v>5.5833000000000004</v>
      </c>
      <c r="AK642" s="18">
        <v>0.62</v>
      </c>
      <c r="AL642" s="18">
        <v>0.7</v>
      </c>
      <c r="AM642" s="18">
        <v>87.5</v>
      </c>
      <c r="AN642" s="2">
        <v>32.054400000000001</v>
      </c>
      <c r="AO642" s="2">
        <v>0.12</v>
      </c>
      <c r="AP642" s="2">
        <v>0.1</v>
      </c>
      <c r="AQ642" s="2">
        <v>100</v>
      </c>
      <c r="AR642" s="2">
        <v>1.3030999999999999</v>
      </c>
      <c r="AS642" s="2">
        <v>0.31</v>
      </c>
      <c r="AT642" s="2">
        <v>0.3</v>
      </c>
      <c r="AU642" s="2">
        <v>100</v>
      </c>
      <c r="AV642" s="2">
        <v>6.7838000000000003</v>
      </c>
      <c r="AW642" s="2">
        <v>0.26</v>
      </c>
      <c r="AX642" s="2">
        <v>0.3</v>
      </c>
      <c r="AY642" s="2">
        <v>100</v>
      </c>
      <c r="AZ642" s="2">
        <v>7.2308000000000003</v>
      </c>
      <c r="BA642" s="2">
        <v>0.59</v>
      </c>
      <c r="BB642" s="2">
        <v>0.7</v>
      </c>
      <c r="BC642" s="2">
        <v>82.9</v>
      </c>
      <c r="BD642" s="2">
        <v>22.32</v>
      </c>
      <c r="BE642" s="4"/>
      <c r="BF642" s="4"/>
    </row>
    <row r="643" spans="1:58" x14ac:dyDescent="0.2">
      <c r="A643" s="29">
        <v>642</v>
      </c>
      <c r="B643" s="7" t="s">
        <v>87</v>
      </c>
      <c r="C643" s="3">
        <v>39944</v>
      </c>
      <c r="D643" s="4" t="s">
        <v>28</v>
      </c>
      <c r="E643" s="4" t="s">
        <v>169</v>
      </c>
      <c r="F643" s="5" t="s">
        <v>188</v>
      </c>
      <c r="G643" s="6">
        <v>0.83888888888888891</v>
      </c>
      <c r="H643" s="6">
        <v>0.87430555555555556</v>
      </c>
      <c r="I643" s="85">
        <f t="shared" ref="I643:I706" si="10">IF(H643&gt;=G643,(H643-G643)*24*60,("24:00:00"-G643+H643)*24*60)</f>
        <v>50.999999999999979</v>
      </c>
      <c r="J643" s="86">
        <f>I643*Segmentos!$D$7*(AH643%)*IF(ISNUMBER(AI643),AI643%,0)</f>
        <v>13219.199999999997</v>
      </c>
      <c r="K643" s="86">
        <f>I643*Segmentos!$D$7*(AL643%)*IF(ISNUMBER(AM643),AM643%,0)</f>
        <v>139025.99999999994</v>
      </c>
      <c r="L643" s="4"/>
      <c r="M643" s="2">
        <v>0.39</v>
      </c>
      <c r="N643" s="2">
        <v>2.1</v>
      </c>
      <c r="O643" s="2">
        <v>18.7</v>
      </c>
      <c r="P643" s="2">
        <v>72.143000000000001</v>
      </c>
      <c r="Q643" s="2">
        <v>0</v>
      </c>
      <c r="R643" s="2">
        <v>0</v>
      </c>
      <c r="S643" s="8" t="s">
        <v>577</v>
      </c>
      <c r="T643" s="2">
        <v>0</v>
      </c>
      <c r="U643" s="2">
        <v>0.35</v>
      </c>
      <c r="V643" s="2">
        <v>2.1</v>
      </c>
      <c r="W643" s="2">
        <v>16.2</v>
      </c>
      <c r="X643" s="2">
        <v>13.5426</v>
      </c>
      <c r="Y643" s="2">
        <v>0.46</v>
      </c>
      <c r="Z643" s="2">
        <v>1.7</v>
      </c>
      <c r="AA643" s="2">
        <v>27</v>
      </c>
      <c r="AB643" s="2">
        <v>25.171199999999999</v>
      </c>
      <c r="AC643" s="2">
        <v>0.54</v>
      </c>
      <c r="AD643" s="2">
        <v>3.4</v>
      </c>
      <c r="AE643" s="2">
        <v>16</v>
      </c>
      <c r="AF643" s="2">
        <v>33.429299999999998</v>
      </c>
      <c r="AG643" s="2">
        <v>0.06</v>
      </c>
      <c r="AH643" s="22">
        <v>1.2</v>
      </c>
      <c r="AI643" s="22">
        <v>5.4</v>
      </c>
      <c r="AJ643" s="22">
        <v>5.6130000000000004</v>
      </c>
      <c r="AK643" s="18">
        <v>0.68</v>
      </c>
      <c r="AL643" s="18">
        <v>2.9</v>
      </c>
      <c r="AM643" s="18">
        <v>23.5</v>
      </c>
      <c r="AN643" s="2">
        <v>66.53</v>
      </c>
      <c r="AO643" s="2">
        <v>0.34</v>
      </c>
      <c r="AP643" s="2">
        <v>1.2</v>
      </c>
      <c r="AQ643" s="2">
        <v>27.8</v>
      </c>
      <c r="AR643" s="2">
        <v>6.8859000000000004</v>
      </c>
      <c r="AS643" s="2">
        <v>0.25</v>
      </c>
      <c r="AT643" s="2">
        <v>1.7</v>
      </c>
      <c r="AU643" s="2">
        <v>14.5</v>
      </c>
      <c r="AV643" s="2">
        <v>10.370699999999999</v>
      </c>
      <c r="AW643" s="2">
        <v>0.44</v>
      </c>
      <c r="AX643" s="2">
        <v>2.8</v>
      </c>
      <c r="AY643" s="2">
        <v>15.7</v>
      </c>
      <c r="AZ643" s="2">
        <v>23.6494</v>
      </c>
      <c r="BA643" s="2">
        <v>0.44</v>
      </c>
      <c r="BB643" s="2">
        <v>1.9</v>
      </c>
      <c r="BC643" s="2">
        <v>22.5</v>
      </c>
      <c r="BD643" s="2">
        <v>31.237100000000002</v>
      </c>
      <c r="BE643" s="4"/>
      <c r="BF643" s="4"/>
    </row>
    <row r="644" spans="1:58" x14ac:dyDescent="0.2">
      <c r="A644" s="29">
        <v>643</v>
      </c>
      <c r="B644" s="7" t="s">
        <v>33</v>
      </c>
      <c r="C644" s="3">
        <v>39944</v>
      </c>
      <c r="D644" s="4" t="s">
        <v>28</v>
      </c>
      <c r="E644" s="4" t="s">
        <v>163</v>
      </c>
      <c r="F644" s="5" t="s">
        <v>188</v>
      </c>
      <c r="G644" s="6">
        <v>0.9159722222222223</v>
      </c>
      <c r="H644" s="6">
        <v>0</v>
      </c>
      <c r="I644" s="85">
        <f t="shared" si="10"/>
        <v>120.99999999999989</v>
      </c>
      <c r="J644" s="86">
        <f>I644*Segmentos!$D$7*(AH644%)*IF(ISNUMBER(AI644),AI644%,0)</f>
        <v>800051.9999999993</v>
      </c>
      <c r="K644" s="86">
        <f>I644*Segmentos!$D$7*(AL644%)*IF(ISNUMBER(AM644),AM644%,0)</f>
        <v>447215.99999999953</v>
      </c>
      <c r="L644" s="4"/>
      <c r="M644" s="2">
        <v>1.27</v>
      </c>
      <c r="N644" s="2">
        <v>7.1</v>
      </c>
      <c r="O644" s="2">
        <v>18</v>
      </c>
      <c r="P644" s="2">
        <v>85.667100000000005</v>
      </c>
      <c r="Q644" s="2">
        <v>0.23</v>
      </c>
      <c r="R644" s="2">
        <v>1.5</v>
      </c>
      <c r="S644" s="2">
        <v>15.4</v>
      </c>
      <c r="T644" s="2">
        <v>2.5994000000000002</v>
      </c>
      <c r="U644" s="2">
        <v>0.83</v>
      </c>
      <c r="V644" s="2">
        <v>6</v>
      </c>
      <c r="W644" s="2">
        <v>13.7</v>
      </c>
      <c r="X644" s="2">
        <v>11.6991</v>
      </c>
      <c r="Y644" s="2">
        <v>1.57</v>
      </c>
      <c r="Z644" s="2">
        <v>6.7</v>
      </c>
      <c r="AA644" s="2">
        <v>23.5</v>
      </c>
      <c r="AB644" s="2">
        <v>31.2852</v>
      </c>
      <c r="AC644" s="2">
        <v>1.81</v>
      </c>
      <c r="AD644" s="2">
        <v>10.9</v>
      </c>
      <c r="AE644" s="2">
        <v>16.600000000000001</v>
      </c>
      <c r="AF644" s="2">
        <v>40.083399999999997</v>
      </c>
      <c r="AG644" s="2">
        <v>1.66</v>
      </c>
      <c r="AH644" s="22">
        <v>8.6999999999999993</v>
      </c>
      <c r="AI644" s="22">
        <v>19</v>
      </c>
      <c r="AJ644" s="22">
        <v>53.136899999999997</v>
      </c>
      <c r="AK644" s="18">
        <v>0.92</v>
      </c>
      <c r="AL644" s="18">
        <v>5.6</v>
      </c>
      <c r="AM644" s="18">
        <v>16.5</v>
      </c>
      <c r="AN644" s="2">
        <v>32.530200000000001</v>
      </c>
      <c r="AO644" s="2">
        <v>0.44</v>
      </c>
      <c r="AP644" s="2">
        <v>7.3</v>
      </c>
      <c r="AQ644" s="2">
        <v>6</v>
      </c>
      <c r="AR644" s="2">
        <v>3.2549999999999999</v>
      </c>
      <c r="AS644" s="2">
        <v>0.76</v>
      </c>
      <c r="AT644" s="2">
        <v>5.4</v>
      </c>
      <c r="AU644" s="2">
        <v>14.1</v>
      </c>
      <c r="AV644" s="2">
        <v>11.274800000000001</v>
      </c>
      <c r="AW644" s="2">
        <v>0.65</v>
      </c>
      <c r="AX644" s="2">
        <v>7.6</v>
      </c>
      <c r="AY644" s="2">
        <v>8.5</v>
      </c>
      <c r="AZ644" s="2">
        <v>12.529400000000001</v>
      </c>
      <c r="BA644" s="2">
        <v>2.27</v>
      </c>
      <c r="BB644" s="2">
        <v>7.5</v>
      </c>
      <c r="BC644" s="2">
        <v>30</v>
      </c>
      <c r="BD644" s="2">
        <v>58.607900000000001</v>
      </c>
      <c r="BE644" s="4"/>
      <c r="BF644" s="4"/>
    </row>
    <row r="645" spans="1:58" x14ac:dyDescent="0.2">
      <c r="A645" s="29">
        <v>644</v>
      </c>
      <c r="B645" s="7" t="s">
        <v>32</v>
      </c>
      <c r="C645" s="3">
        <v>39944</v>
      </c>
      <c r="D645" s="4" t="s">
        <v>28</v>
      </c>
      <c r="E645" s="4" t="s">
        <v>164</v>
      </c>
      <c r="F645" s="5" t="s">
        <v>188</v>
      </c>
      <c r="G645" s="6">
        <v>0.91388888888888886</v>
      </c>
      <c r="H645" s="6">
        <v>0.9159722222222223</v>
      </c>
      <c r="I645" s="85">
        <f t="shared" si="10"/>
        <v>3.0000000000001492</v>
      </c>
      <c r="J645" s="86">
        <f>I645*Segmentos!$D$7*(AH645%)*IF(ISNUMBER(AI645),AI645%,0)</f>
        <v>3470.400000000172</v>
      </c>
      <c r="K645" s="86">
        <f>I645*Segmentos!$D$7*(AL645%)*IF(ISNUMBER(AM645),AM645%,0)</f>
        <v>6782.4000000003371</v>
      </c>
      <c r="L645" s="4"/>
      <c r="M645" s="2">
        <v>0.42</v>
      </c>
      <c r="N645" s="2">
        <v>0.5</v>
      </c>
      <c r="O645" s="2">
        <v>86.4</v>
      </c>
      <c r="P645" s="2">
        <v>74.057199999999995</v>
      </c>
      <c r="Q645" s="2">
        <v>0</v>
      </c>
      <c r="R645" s="2">
        <v>0</v>
      </c>
      <c r="S645" s="8" t="s">
        <v>577</v>
      </c>
      <c r="T645" s="2">
        <v>0</v>
      </c>
      <c r="U645" s="2">
        <v>0.18</v>
      </c>
      <c r="V645" s="2">
        <v>0.2</v>
      </c>
      <c r="W645" s="2">
        <v>100</v>
      </c>
      <c r="X645" s="2">
        <v>6.5454999999999997</v>
      </c>
      <c r="Y645" s="2">
        <v>0.74</v>
      </c>
      <c r="Z645" s="2">
        <v>0.8</v>
      </c>
      <c r="AA645" s="2">
        <v>92.3</v>
      </c>
      <c r="AB645" s="2">
        <v>38.300600000000003</v>
      </c>
      <c r="AC645" s="2">
        <v>0.51</v>
      </c>
      <c r="AD645" s="2">
        <v>0.7</v>
      </c>
      <c r="AE645" s="2">
        <v>77.599999999999994</v>
      </c>
      <c r="AF645" s="2">
        <v>29.210999999999999</v>
      </c>
      <c r="AG645" s="2">
        <v>0.26</v>
      </c>
      <c r="AH645" s="22">
        <v>0.4</v>
      </c>
      <c r="AI645" s="22">
        <v>72.3</v>
      </c>
      <c r="AJ645" s="22">
        <v>22.029499999999999</v>
      </c>
      <c r="AK645" s="18">
        <v>0.56000000000000005</v>
      </c>
      <c r="AL645" s="18">
        <v>0.6</v>
      </c>
      <c r="AM645" s="18">
        <v>94.2</v>
      </c>
      <c r="AN645" s="2">
        <v>52.027700000000003</v>
      </c>
      <c r="AO645" s="2">
        <v>0.6</v>
      </c>
      <c r="AP645" s="2">
        <v>0.8</v>
      </c>
      <c r="AQ645" s="2">
        <v>78.3</v>
      </c>
      <c r="AR645" s="2">
        <v>11.547599999999999</v>
      </c>
      <c r="AS645" s="2">
        <v>0.15</v>
      </c>
      <c r="AT645" s="2">
        <v>0.2</v>
      </c>
      <c r="AU645" s="2">
        <v>100</v>
      </c>
      <c r="AV645" s="2">
        <v>5.9440999999999997</v>
      </c>
      <c r="AW645" s="2">
        <v>0.51</v>
      </c>
      <c r="AX645" s="2">
        <v>0.7</v>
      </c>
      <c r="AY645" s="2">
        <v>75.3</v>
      </c>
      <c r="AZ645" s="2">
        <v>25.810300000000002</v>
      </c>
      <c r="BA645" s="2">
        <v>0.46</v>
      </c>
      <c r="BB645" s="2">
        <v>0.5</v>
      </c>
      <c r="BC645" s="2">
        <v>100</v>
      </c>
      <c r="BD645" s="2">
        <v>30.755199999999999</v>
      </c>
      <c r="BE645" s="4"/>
      <c r="BF645" s="4"/>
    </row>
    <row r="646" spans="1:58" x14ac:dyDescent="0.2">
      <c r="A646" s="29">
        <v>645</v>
      </c>
      <c r="B646" s="7" t="s">
        <v>19</v>
      </c>
      <c r="C646" s="3">
        <v>39944</v>
      </c>
      <c r="D646" s="4" t="s">
        <v>17</v>
      </c>
      <c r="E646" s="4" t="s">
        <v>166</v>
      </c>
      <c r="F646" s="5" t="s">
        <v>188</v>
      </c>
      <c r="G646" s="6">
        <v>0.9145833333333333</v>
      </c>
      <c r="H646" s="6">
        <v>0.9159722222222223</v>
      </c>
      <c r="I646" s="85">
        <f t="shared" si="10"/>
        <v>2.0000000000001528</v>
      </c>
      <c r="J646" s="86">
        <f>I646*Segmentos!$D$7*(AH646%)*IF(ISNUMBER(AI646),AI646%,0)</f>
        <v>3156.0000000002415</v>
      </c>
      <c r="K646" s="86">
        <f>I646*Segmentos!$D$7*(AL646%)*IF(ISNUMBER(AM646),AM646%,0)</f>
        <v>800.00000000006116</v>
      </c>
      <c r="L646" s="4"/>
      <c r="M646" s="2">
        <v>0.24</v>
      </c>
      <c r="N646" s="2">
        <v>0.3</v>
      </c>
      <c r="O646" s="2">
        <v>83.7</v>
      </c>
      <c r="P646" s="2">
        <v>100</v>
      </c>
      <c r="Q646" s="2">
        <v>0</v>
      </c>
      <c r="R646" s="2">
        <v>0</v>
      </c>
      <c r="S646" s="8" t="s">
        <v>577</v>
      </c>
      <c r="T646" s="2">
        <v>0</v>
      </c>
      <c r="U646" s="2">
        <v>0.22</v>
      </c>
      <c r="V646" s="2">
        <v>0.4</v>
      </c>
      <c r="W646" s="2">
        <v>50</v>
      </c>
      <c r="X646" s="2">
        <v>19.4496</v>
      </c>
      <c r="Y646" s="2">
        <v>0.23</v>
      </c>
      <c r="Z646" s="2">
        <v>0.2</v>
      </c>
      <c r="AA646" s="2">
        <v>100</v>
      </c>
      <c r="AB646" s="2">
        <v>27.4344</v>
      </c>
      <c r="AC646" s="2">
        <v>0.39</v>
      </c>
      <c r="AD646" s="2">
        <v>0.4</v>
      </c>
      <c r="AE646" s="2">
        <v>100</v>
      </c>
      <c r="AF646" s="2">
        <v>53.116100000000003</v>
      </c>
      <c r="AG646" s="2">
        <v>0.37</v>
      </c>
      <c r="AH646" s="22">
        <v>0.5</v>
      </c>
      <c r="AI646" s="22">
        <v>78.900000000000006</v>
      </c>
      <c r="AJ646" s="22">
        <v>72.565600000000003</v>
      </c>
      <c r="AK646" s="18">
        <v>0.13</v>
      </c>
      <c r="AL646" s="18">
        <v>0.1</v>
      </c>
      <c r="AM646" s="18">
        <v>100</v>
      </c>
      <c r="AN646" s="2">
        <v>27.4344</v>
      </c>
      <c r="AO646" s="2">
        <v>0</v>
      </c>
      <c r="AP646" s="2">
        <v>0</v>
      </c>
      <c r="AQ646" s="8" t="s">
        <v>577</v>
      </c>
      <c r="AR646" s="2">
        <v>0</v>
      </c>
      <c r="AS646" s="2">
        <v>0</v>
      </c>
      <c r="AT646" s="2">
        <v>0</v>
      </c>
      <c r="AU646" s="8" t="s">
        <v>577</v>
      </c>
      <c r="AV646" s="2">
        <v>0</v>
      </c>
      <c r="AW646" s="2">
        <v>0.39</v>
      </c>
      <c r="AX646" s="2">
        <v>0.6</v>
      </c>
      <c r="AY646" s="2">
        <v>70.7</v>
      </c>
      <c r="AZ646" s="2">
        <v>46.883899999999997</v>
      </c>
      <c r="BA646" s="2">
        <v>0.34</v>
      </c>
      <c r="BB646" s="2">
        <v>0.3</v>
      </c>
      <c r="BC646" s="2">
        <v>100</v>
      </c>
      <c r="BD646" s="2">
        <v>53.116100000000003</v>
      </c>
      <c r="BE646" s="4"/>
      <c r="BF646" s="4"/>
    </row>
    <row r="647" spans="1:58" x14ac:dyDescent="0.2">
      <c r="A647" s="29">
        <v>646</v>
      </c>
      <c r="B647" s="7" t="s">
        <v>2</v>
      </c>
      <c r="C647" s="3">
        <v>39944</v>
      </c>
      <c r="D647" s="4" t="s">
        <v>0</v>
      </c>
      <c r="E647" s="4" t="s">
        <v>164</v>
      </c>
      <c r="F647" s="5" t="s">
        <v>188</v>
      </c>
      <c r="G647" s="6">
        <v>0.88402777777777775</v>
      </c>
      <c r="H647" s="6">
        <v>0.92500000000000004</v>
      </c>
      <c r="I647" s="85">
        <f t="shared" si="10"/>
        <v>59.000000000000114</v>
      </c>
      <c r="J647" s="86">
        <f>I647*Segmentos!$D$7*(AH647%)*IF(ISNUMBER(AI647),AI647%,0)</f>
        <v>1223707.2000000023</v>
      </c>
      <c r="K647" s="86">
        <f>I647*Segmentos!$D$7*(AL647%)*IF(ISNUMBER(AM647),AM647%,0)</f>
        <v>1486800.000000003</v>
      </c>
      <c r="L647" s="4"/>
      <c r="M647" s="2">
        <v>5.75</v>
      </c>
      <c r="N647" s="2">
        <v>17</v>
      </c>
      <c r="O647" s="2">
        <v>33.700000000000003</v>
      </c>
      <c r="P647" s="2">
        <v>84.160899999999998</v>
      </c>
      <c r="Q647" s="2">
        <v>4.49</v>
      </c>
      <c r="R647" s="2">
        <v>12.7</v>
      </c>
      <c r="S647" s="2">
        <v>35.4</v>
      </c>
      <c r="T647" s="2">
        <v>10.960599999999999</v>
      </c>
      <c r="U647" s="2">
        <v>3.48</v>
      </c>
      <c r="V647" s="2">
        <v>12.7</v>
      </c>
      <c r="W647" s="2">
        <v>27.3</v>
      </c>
      <c r="X647" s="2">
        <v>10.679600000000001</v>
      </c>
      <c r="Y647" s="2">
        <v>7.04</v>
      </c>
      <c r="Z647" s="2">
        <v>19.7</v>
      </c>
      <c r="AA647" s="2">
        <v>35.700000000000003</v>
      </c>
      <c r="AB647" s="2">
        <v>30.427099999999999</v>
      </c>
      <c r="AC647" s="2">
        <v>6.68</v>
      </c>
      <c r="AD647" s="2">
        <v>19.600000000000001</v>
      </c>
      <c r="AE647" s="2">
        <v>34</v>
      </c>
      <c r="AF647" s="2">
        <v>32.093600000000002</v>
      </c>
      <c r="AG647" s="2">
        <v>5.17</v>
      </c>
      <c r="AH647" s="22">
        <v>17.399999999999999</v>
      </c>
      <c r="AI647" s="22">
        <v>29.8</v>
      </c>
      <c r="AJ647" s="22">
        <v>35.895000000000003</v>
      </c>
      <c r="AK647" s="18">
        <v>6.27</v>
      </c>
      <c r="AL647" s="18">
        <v>16.8</v>
      </c>
      <c r="AM647" s="18">
        <v>37.5</v>
      </c>
      <c r="AN647" s="2">
        <v>48.265900000000002</v>
      </c>
      <c r="AO647" s="2">
        <v>5.51</v>
      </c>
      <c r="AP647" s="2">
        <v>16.5</v>
      </c>
      <c r="AQ647" s="2">
        <v>33.5</v>
      </c>
      <c r="AR647" s="2">
        <v>8.8074999999999992</v>
      </c>
      <c r="AS647" s="2">
        <v>6.7</v>
      </c>
      <c r="AT647" s="2">
        <v>18.8</v>
      </c>
      <c r="AU647" s="2">
        <v>35.700000000000003</v>
      </c>
      <c r="AV647" s="2">
        <v>21.587299999999999</v>
      </c>
      <c r="AW647" s="2">
        <v>4.91</v>
      </c>
      <c r="AX647" s="2">
        <v>15.8</v>
      </c>
      <c r="AY647" s="2">
        <v>31.1</v>
      </c>
      <c r="AZ647" s="2">
        <v>20.668700000000001</v>
      </c>
      <c r="BA647" s="2">
        <v>5.91</v>
      </c>
      <c r="BB647" s="2">
        <v>17.2</v>
      </c>
      <c r="BC647" s="2">
        <v>34.4</v>
      </c>
      <c r="BD647" s="2">
        <v>33.0974</v>
      </c>
      <c r="BE647" s="4"/>
      <c r="BF647" s="4"/>
    </row>
    <row r="648" spans="1:58" x14ac:dyDescent="0.2">
      <c r="A648" s="29">
        <v>647</v>
      </c>
      <c r="B648" s="7" t="s">
        <v>16</v>
      </c>
      <c r="C648" s="3">
        <v>39944</v>
      </c>
      <c r="D648" s="4" t="s">
        <v>13</v>
      </c>
      <c r="E648" s="4" t="s">
        <v>166</v>
      </c>
      <c r="F648" s="5" t="s">
        <v>188</v>
      </c>
      <c r="G648" s="6">
        <v>0.91388888888888886</v>
      </c>
      <c r="H648" s="6">
        <v>0.91736111111111107</v>
      </c>
      <c r="I648" s="85">
        <f t="shared" si="10"/>
        <v>4.9999999999999822</v>
      </c>
      <c r="J648" s="86">
        <f>I648*Segmentos!$D$7*(AH648%)*IF(ISNUMBER(AI648),AI648%,0)</f>
        <v>151571.99999999945</v>
      </c>
      <c r="K648" s="86">
        <f>I648*Segmentos!$D$7*(AL648%)*IF(ISNUMBER(AM648),AM648%,0)</f>
        <v>233777.99999999916</v>
      </c>
      <c r="L648" s="4"/>
      <c r="M648" s="2">
        <v>9.7100000000000009</v>
      </c>
      <c r="N648" s="2">
        <v>12.2</v>
      </c>
      <c r="O648" s="2">
        <v>79.5</v>
      </c>
      <c r="P648" s="2">
        <v>88.015199999999993</v>
      </c>
      <c r="Q648" s="2">
        <v>5.28</v>
      </c>
      <c r="R648" s="2">
        <v>7.6</v>
      </c>
      <c r="S648" s="2">
        <v>69.400000000000006</v>
      </c>
      <c r="T648" s="2">
        <v>7.9854000000000003</v>
      </c>
      <c r="U648" s="2">
        <v>7.45</v>
      </c>
      <c r="V648" s="2">
        <v>9.1999999999999993</v>
      </c>
      <c r="W648" s="2">
        <v>80.8</v>
      </c>
      <c r="X648" s="2">
        <v>14.157</v>
      </c>
      <c r="Y648" s="2">
        <v>8.82</v>
      </c>
      <c r="Z648" s="2">
        <v>11.8</v>
      </c>
      <c r="AA648" s="2">
        <v>74.8</v>
      </c>
      <c r="AB648" s="2">
        <v>23.601500000000001</v>
      </c>
      <c r="AC648" s="2">
        <v>14.21</v>
      </c>
      <c r="AD648" s="2">
        <v>16.8</v>
      </c>
      <c r="AE648" s="2">
        <v>84.4</v>
      </c>
      <c r="AF648" s="2">
        <v>42.271299999999997</v>
      </c>
      <c r="AG648" s="2">
        <v>7.55</v>
      </c>
      <c r="AH648" s="22">
        <v>10.199999999999999</v>
      </c>
      <c r="AI648" s="22">
        <v>74.3</v>
      </c>
      <c r="AJ648" s="22">
        <v>32.449100000000001</v>
      </c>
      <c r="AK648" s="18">
        <v>11.66</v>
      </c>
      <c r="AL648" s="18">
        <v>14.1</v>
      </c>
      <c r="AM648" s="18">
        <v>82.9</v>
      </c>
      <c r="AN648" s="2">
        <v>55.566099999999999</v>
      </c>
      <c r="AO648" s="2">
        <v>7.28</v>
      </c>
      <c r="AP648" s="2">
        <v>9.3000000000000007</v>
      </c>
      <c r="AQ648" s="2">
        <v>77.900000000000006</v>
      </c>
      <c r="AR648" s="2">
        <v>7.2112999999999996</v>
      </c>
      <c r="AS648" s="2">
        <v>8.58</v>
      </c>
      <c r="AT648" s="2">
        <v>12.3</v>
      </c>
      <c r="AU648" s="2">
        <v>69.900000000000006</v>
      </c>
      <c r="AV648" s="2">
        <v>17.135400000000001</v>
      </c>
      <c r="AW648" s="2">
        <v>7.94</v>
      </c>
      <c r="AX648" s="2">
        <v>11</v>
      </c>
      <c r="AY648" s="2">
        <v>72.099999999999994</v>
      </c>
      <c r="AZ648" s="2">
        <v>20.683199999999999</v>
      </c>
      <c r="BA648" s="2">
        <v>12.38</v>
      </c>
      <c r="BB648" s="2">
        <v>13.9</v>
      </c>
      <c r="BC648" s="2">
        <v>89.2</v>
      </c>
      <c r="BD648" s="2">
        <v>42.985300000000002</v>
      </c>
      <c r="BE648" s="4"/>
      <c r="BF648" s="4"/>
    </row>
    <row r="649" spans="1:58" x14ac:dyDescent="0.2">
      <c r="A649" s="29">
        <v>648</v>
      </c>
      <c r="B649" s="7" t="s">
        <v>22</v>
      </c>
      <c r="C649" s="3">
        <v>39944</v>
      </c>
      <c r="D649" s="4" t="s">
        <v>21</v>
      </c>
      <c r="E649" s="4" t="s">
        <v>164</v>
      </c>
      <c r="F649" s="5" t="s">
        <v>188</v>
      </c>
      <c r="G649" s="6">
        <v>0.83333333333333337</v>
      </c>
      <c r="H649" s="6">
        <v>0.87430555555555556</v>
      </c>
      <c r="I649" s="85">
        <f t="shared" si="10"/>
        <v>58.99999999999995</v>
      </c>
      <c r="J649" s="86">
        <f>I649*Segmentos!$D$7*(AH649%)*IF(ISNUMBER(AI649),AI649%,0)</f>
        <v>214240.79999999987</v>
      </c>
      <c r="K649" s="86">
        <f>I649*Segmentos!$D$7*(AL649%)*IF(ISNUMBER(AM649),AM649%,0)</f>
        <v>357893.99999999971</v>
      </c>
      <c r="L649" s="4"/>
      <c r="M649" s="2">
        <v>1.23</v>
      </c>
      <c r="N649" s="2">
        <v>4.8</v>
      </c>
      <c r="O649" s="2">
        <v>25.7</v>
      </c>
      <c r="P649" s="2">
        <v>97.9649</v>
      </c>
      <c r="Q649" s="2">
        <v>0.22</v>
      </c>
      <c r="R649" s="2">
        <v>1.4</v>
      </c>
      <c r="S649" s="2">
        <v>15.3</v>
      </c>
      <c r="T649" s="2">
        <v>2.8685</v>
      </c>
      <c r="U649" s="2">
        <v>0.78</v>
      </c>
      <c r="V649" s="2">
        <v>3.6</v>
      </c>
      <c r="W649" s="2">
        <v>21.3</v>
      </c>
      <c r="X649" s="2">
        <v>12.9642</v>
      </c>
      <c r="Y649" s="2">
        <v>0.51</v>
      </c>
      <c r="Z649" s="2">
        <v>3.2</v>
      </c>
      <c r="AA649" s="2">
        <v>16</v>
      </c>
      <c r="AB649" s="2">
        <v>11.921099999999999</v>
      </c>
      <c r="AC649" s="2">
        <v>2.68</v>
      </c>
      <c r="AD649" s="2">
        <v>8.6999999999999993</v>
      </c>
      <c r="AE649" s="2">
        <v>30.9</v>
      </c>
      <c r="AF649" s="2">
        <v>70.211100000000002</v>
      </c>
      <c r="AG649" s="2">
        <v>0.9</v>
      </c>
      <c r="AH649" s="22">
        <v>5.0999999999999996</v>
      </c>
      <c r="AI649" s="22">
        <v>17.8</v>
      </c>
      <c r="AJ649" s="22">
        <v>34.035299999999999</v>
      </c>
      <c r="AK649" s="18">
        <v>1.53</v>
      </c>
      <c r="AL649" s="18">
        <v>4.5</v>
      </c>
      <c r="AM649" s="18">
        <v>33.700000000000003</v>
      </c>
      <c r="AN649" s="2">
        <v>63.929600000000001</v>
      </c>
      <c r="AO649" s="2">
        <v>1.1299999999999999</v>
      </c>
      <c r="AP649" s="2">
        <v>4.0999999999999996</v>
      </c>
      <c r="AQ649" s="2">
        <v>27.5</v>
      </c>
      <c r="AR649" s="2">
        <v>9.8663000000000007</v>
      </c>
      <c r="AS649" s="2">
        <v>1.04</v>
      </c>
      <c r="AT649" s="2">
        <v>4.7</v>
      </c>
      <c r="AU649" s="2">
        <v>22.2</v>
      </c>
      <c r="AV649" s="2">
        <v>18.2775</v>
      </c>
      <c r="AW649" s="2">
        <v>1.01</v>
      </c>
      <c r="AX649" s="2">
        <v>3.1</v>
      </c>
      <c r="AY649" s="2">
        <v>32.6</v>
      </c>
      <c r="AZ649" s="2">
        <v>23.091200000000001</v>
      </c>
      <c r="BA649" s="2">
        <v>1.53</v>
      </c>
      <c r="BB649" s="2">
        <v>6.3</v>
      </c>
      <c r="BC649" s="2">
        <v>24.3</v>
      </c>
      <c r="BD649" s="2">
        <v>46.729900000000001</v>
      </c>
      <c r="BE649" s="4"/>
      <c r="BF649" s="4"/>
    </row>
    <row r="650" spans="1:58" x14ac:dyDescent="0.2">
      <c r="A650" s="29">
        <v>649</v>
      </c>
      <c r="B650" s="7" t="s">
        <v>24</v>
      </c>
      <c r="C650" s="3">
        <v>39944</v>
      </c>
      <c r="D650" s="4" t="s">
        <v>21</v>
      </c>
      <c r="E650" s="4" t="s">
        <v>170</v>
      </c>
      <c r="F650" s="5" t="s">
        <v>188</v>
      </c>
      <c r="G650" s="6">
        <v>0.89166666666666661</v>
      </c>
      <c r="H650" s="6">
        <v>0.90763888888888899</v>
      </c>
      <c r="I650" s="85">
        <f t="shared" si="10"/>
        <v>23.000000000000238</v>
      </c>
      <c r="J650" s="86">
        <f>I650*Segmentos!$D$7*(AH650%)*IF(ISNUMBER(AI650),AI650%,0)</f>
        <v>1186.800000000012</v>
      </c>
      <c r="K650" s="86">
        <f>I650*Segmentos!$D$7*(AL650%)*IF(ISNUMBER(AM650),AM650%,0)</f>
        <v>33856.000000000349</v>
      </c>
      <c r="L650" s="4"/>
      <c r="M650" s="2">
        <v>0.2</v>
      </c>
      <c r="N650" s="2">
        <v>0.7</v>
      </c>
      <c r="O650" s="2">
        <v>30.7</v>
      </c>
      <c r="P650" s="2">
        <v>21.613499999999998</v>
      </c>
      <c r="Q650" s="2">
        <v>0.03</v>
      </c>
      <c r="R650" s="2">
        <v>0.7</v>
      </c>
      <c r="S650" s="2">
        <v>4.3</v>
      </c>
      <c r="T650" s="2">
        <v>0.51359999999999995</v>
      </c>
      <c r="U650" s="2">
        <v>0.71</v>
      </c>
      <c r="V650" s="2">
        <v>1.6</v>
      </c>
      <c r="W650" s="2">
        <v>44.9</v>
      </c>
      <c r="X650" s="2">
        <v>16.073899999999998</v>
      </c>
      <c r="Y650" s="2">
        <v>0.15</v>
      </c>
      <c r="Z650" s="2">
        <v>0.6</v>
      </c>
      <c r="AA650" s="2">
        <v>26.7</v>
      </c>
      <c r="AB650" s="2">
        <v>4.8155999999999999</v>
      </c>
      <c r="AC650" s="2">
        <v>0.01</v>
      </c>
      <c r="AD650" s="2">
        <v>0.1</v>
      </c>
      <c r="AE650" s="2">
        <v>4.3</v>
      </c>
      <c r="AF650" s="2">
        <v>0.2104</v>
      </c>
      <c r="AG650" s="2">
        <v>0.01</v>
      </c>
      <c r="AH650" s="22">
        <v>0.3</v>
      </c>
      <c r="AI650" s="22">
        <v>4.3</v>
      </c>
      <c r="AJ650" s="22">
        <v>0.58120000000000005</v>
      </c>
      <c r="AK650" s="18">
        <v>0.37</v>
      </c>
      <c r="AL650" s="18">
        <v>1</v>
      </c>
      <c r="AM650" s="18">
        <v>36.799999999999997</v>
      </c>
      <c r="AN650" s="2">
        <v>21.032299999999999</v>
      </c>
      <c r="AO650" s="2">
        <v>0</v>
      </c>
      <c r="AP650" s="2">
        <v>0</v>
      </c>
      <c r="AQ650" s="8" t="s">
        <v>577</v>
      </c>
      <c r="AR650" s="2">
        <v>0</v>
      </c>
      <c r="AS650" s="2">
        <v>0.28000000000000003</v>
      </c>
      <c r="AT650" s="2">
        <v>1.2</v>
      </c>
      <c r="AU650" s="2">
        <v>23.2</v>
      </c>
      <c r="AV650" s="2">
        <v>6.5629999999999997</v>
      </c>
      <c r="AW650" s="2">
        <v>0.15</v>
      </c>
      <c r="AX650" s="2">
        <v>0.4</v>
      </c>
      <c r="AY650" s="2">
        <v>38</v>
      </c>
      <c r="AZ650" s="2">
        <v>4.5506000000000002</v>
      </c>
      <c r="BA650" s="2">
        <v>0.26</v>
      </c>
      <c r="BB650" s="2">
        <v>0.7</v>
      </c>
      <c r="BC650" s="2">
        <v>34.799999999999997</v>
      </c>
      <c r="BD650" s="2">
        <v>10.4999</v>
      </c>
      <c r="BE650" s="4"/>
      <c r="BF650" s="4"/>
    </row>
    <row r="651" spans="1:58" x14ac:dyDescent="0.2">
      <c r="A651" s="29">
        <v>650</v>
      </c>
      <c r="B651" s="7" t="s">
        <v>4</v>
      </c>
      <c r="C651" s="3">
        <v>39944</v>
      </c>
      <c r="D651" s="4" t="s">
        <v>3</v>
      </c>
      <c r="E651" s="4" t="s">
        <v>165</v>
      </c>
      <c r="F651" s="5" t="s">
        <v>188</v>
      </c>
      <c r="G651" s="6">
        <v>0.78402777777777777</v>
      </c>
      <c r="H651" s="6">
        <v>0.87430555555555556</v>
      </c>
      <c r="I651" s="85">
        <f t="shared" si="10"/>
        <v>130.00000000000003</v>
      </c>
      <c r="J651" s="86">
        <f>I651*Segmentos!$D$7*(AH651%)*IF(ISNUMBER(AI651),AI651%,0)</f>
        <v>1825200.0000000005</v>
      </c>
      <c r="K651" s="86">
        <f>I651*Segmentos!$D$7*(AL651%)*IF(ISNUMBER(AM651),AM651%,0)</f>
        <v>2814032.0000000014</v>
      </c>
      <c r="L651" s="4"/>
      <c r="M651" s="2">
        <v>4.51</v>
      </c>
      <c r="N651" s="2">
        <v>16.100000000000001</v>
      </c>
      <c r="O651" s="2">
        <v>28</v>
      </c>
      <c r="P651" s="2">
        <v>70.149100000000004</v>
      </c>
      <c r="Q651" s="2">
        <v>4.8899999999999997</v>
      </c>
      <c r="R651" s="2">
        <v>14.9</v>
      </c>
      <c r="S651" s="2">
        <v>32.700000000000003</v>
      </c>
      <c r="T651" s="2">
        <v>12.694100000000001</v>
      </c>
      <c r="U651" s="2">
        <v>4.33</v>
      </c>
      <c r="V651" s="2">
        <v>17.3</v>
      </c>
      <c r="W651" s="2">
        <v>25.1</v>
      </c>
      <c r="X651" s="2">
        <v>14.103400000000001</v>
      </c>
      <c r="Y651" s="2">
        <v>4.08</v>
      </c>
      <c r="Z651" s="2">
        <v>16.7</v>
      </c>
      <c r="AA651" s="2">
        <v>24.4</v>
      </c>
      <c r="AB651" s="2">
        <v>18.755600000000001</v>
      </c>
      <c r="AC651" s="2">
        <v>4.82</v>
      </c>
      <c r="AD651" s="2">
        <v>15.5</v>
      </c>
      <c r="AE651" s="2">
        <v>31.1</v>
      </c>
      <c r="AF651" s="2">
        <v>24.596</v>
      </c>
      <c r="AG651" s="2">
        <v>3.5</v>
      </c>
      <c r="AH651" s="22">
        <v>15.6</v>
      </c>
      <c r="AI651" s="22">
        <v>22.5</v>
      </c>
      <c r="AJ651" s="22">
        <v>25.8536</v>
      </c>
      <c r="AK651" s="18">
        <v>5.42</v>
      </c>
      <c r="AL651" s="18">
        <v>16.600000000000001</v>
      </c>
      <c r="AM651" s="18">
        <v>32.6</v>
      </c>
      <c r="AN651" s="2">
        <v>44.295499999999997</v>
      </c>
      <c r="AO651" s="2">
        <v>2.0299999999999998</v>
      </c>
      <c r="AP651" s="2">
        <v>10.3</v>
      </c>
      <c r="AQ651" s="2">
        <v>19.7</v>
      </c>
      <c r="AR651" s="2">
        <v>3.4514999999999998</v>
      </c>
      <c r="AS651" s="2">
        <v>2.9</v>
      </c>
      <c r="AT651" s="2">
        <v>11.5</v>
      </c>
      <c r="AU651" s="2">
        <v>25.2</v>
      </c>
      <c r="AV651" s="2">
        <v>9.9443999999999999</v>
      </c>
      <c r="AW651" s="2">
        <v>4.1100000000000003</v>
      </c>
      <c r="AX651" s="2">
        <v>16.899999999999999</v>
      </c>
      <c r="AY651" s="2">
        <v>24.4</v>
      </c>
      <c r="AZ651" s="2">
        <v>18.380800000000001</v>
      </c>
      <c r="BA651" s="2">
        <v>6.44</v>
      </c>
      <c r="BB651" s="2">
        <v>19.899999999999999</v>
      </c>
      <c r="BC651" s="2">
        <v>32.4</v>
      </c>
      <c r="BD651" s="2">
        <v>38.372500000000002</v>
      </c>
      <c r="BE651" s="4"/>
      <c r="BF651" s="4"/>
    </row>
    <row r="652" spans="1:58" x14ac:dyDescent="0.2">
      <c r="A652" s="29">
        <v>651</v>
      </c>
      <c r="B652" s="7" t="s">
        <v>15</v>
      </c>
      <c r="C652" s="3">
        <v>39945</v>
      </c>
      <c r="D652" s="4" t="s">
        <v>13</v>
      </c>
      <c r="E652" s="4" t="s">
        <v>164</v>
      </c>
      <c r="F652" s="5" t="s">
        <v>189</v>
      </c>
      <c r="G652" s="6">
        <v>0.875</v>
      </c>
      <c r="H652" s="6">
        <v>0.91319444444444453</v>
      </c>
      <c r="I652" s="85">
        <f t="shared" si="10"/>
        <v>55.000000000000128</v>
      </c>
      <c r="J652" s="86">
        <f>I652*Segmentos!$D$7*(AH652%)*IF(ISNUMBER(AI652),AI652%,0)</f>
        <v>1541056.0000000037</v>
      </c>
      <c r="K652" s="86">
        <f>I652*Segmentos!$D$7*(AL652%)*IF(ISNUMBER(AM652),AM652%,0)</f>
        <v>2051676.0000000049</v>
      </c>
      <c r="L652" s="4"/>
      <c r="M652" s="2">
        <v>8.2200000000000006</v>
      </c>
      <c r="N652" s="2">
        <v>18.8</v>
      </c>
      <c r="O652" s="2">
        <v>43.9</v>
      </c>
      <c r="P652" s="2">
        <v>89.270200000000003</v>
      </c>
      <c r="Q652" s="2">
        <v>2.0299999999999998</v>
      </c>
      <c r="R652" s="2">
        <v>8.6</v>
      </c>
      <c r="S652" s="2">
        <v>23.6</v>
      </c>
      <c r="T652" s="2">
        <v>3.6751999999999998</v>
      </c>
      <c r="U652" s="2">
        <v>8.7100000000000009</v>
      </c>
      <c r="V652" s="2">
        <v>20.7</v>
      </c>
      <c r="W652" s="2">
        <v>42.2</v>
      </c>
      <c r="X652" s="2">
        <v>19.820499999999999</v>
      </c>
      <c r="Y652" s="2">
        <v>8.07</v>
      </c>
      <c r="Z652" s="2">
        <v>20.9</v>
      </c>
      <c r="AA652" s="2">
        <v>38.700000000000003</v>
      </c>
      <c r="AB652" s="2">
        <v>25.8474</v>
      </c>
      <c r="AC652" s="2">
        <v>11.21</v>
      </c>
      <c r="AD652" s="2">
        <v>20.8</v>
      </c>
      <c r="AE652" s="2">
        <v>53.9</v>
      </c>
      <c r="AF652" s="2">
        <v>39.927100000000003</v>
      </c>
      <c r="AG652" s="2">
        <v>6.99</v>
      </c>
      <c r="AH652" s="22">
        <v>17.600000000000001</v>
      </c>
      <c r="AI652" s="22">
        <v>39.799999999999997</v>
      </c>
      <c r="AJ652" s="22">
        <v>36.015099999999997</v>
      </c>
      <c r="AK652" s="18">
        <v>9.34</v>
      </c>
      <c r="AL652" s="18">
        <v>19.8</v>
      </c>
      <c r="AM652" s="18">
        <v>47.1</v>
      </c>
      <c r="AN652" s="2">
        <v>53.255000000000003</v>
      </c>
      <c r="AO652" s="2">
        <v>9.3699999999999992</v>
      </c>
      <c r="AP652" s="2">
        <v>18.899999999999999</v>
      </c>
      <c r="AQ652" s="2">
        <v>49.6</v>
      </c>
      <c r="AR652" s="2">
        <v>11.119199999999999</v>
      </c>
      <c r="AS652" s="2">
        <v>5.89</v>
      </c>
      <c r="AT652" s="2">
        <v>15.9</v>
      </c>
      <c r="AU652" s="2">
        <v>37</v>
      </c>
      <c r="AV652" s="2">
        <v>14.0724</v>
      </c>
      <c r="AW652" s="2">
        <v>7.28</v>
      </c>
      <c r="AX652" s="2">
        <v>15.7</v>
      </c>
      <c r="AY652" s="2">
        <v>46.4</v>
      </c>
      <c r="AZ652" s="2">
        <v>22.708200000000001</v>
      </c>
      <c r="BA652" s="2">
        <v>9.9499999999999993</v>
      </c>
      <c r="BB652" s="2">
        <v>22.7</v>
      </c>
      <c r="BC652" s="2">
        <v>43.9</v>
      </c>
      <c r="BD652" s="2">
        <v>41.3703</v>
      </c>
      <c r="BE652" s="4"/>
      <c r="BF652" s="4"/>
    </row>
    <row r="653" spans="1:58" x14ac:dyDescent="0.2">
      <c r="A653" s="29">
        <v>652</v>
      </c>
      <c r="B653" s="7" t="s">
        <v>40</v>
      </c>
      <c r="C653" s="3">
        <v>39945</v>
      </c>
      <c r="D653" s="4" t="s">
        <v>21</v>
      </c>
      <c r="E653" s="4" t="s">
        <v>169</v>
      </c>
      <c r="F653" s="5" t="s">
        <v>189</v>
      </c>
      <c r="G653" s="6">
        <v>0.91666666666666663</v>
      </c>
      <c r="H653" s="6">
        <v>0.95</v>
      </c>
      <c r="I653" s="85">
        <f t="shared" si="10"/>
        <v>47.999999999999986</v>
      </c>
      <c r="J653" s="86">
        <f>I653*Segmentos!$D$7*(AH653%)*IF(ISNUMBER(AI653),AI653%,0)</f>
        <v>272371.1999999999</v>
      </c>
      <c r="K653" s="86">
        <f>I653*Segmentos!$D$7*(AL653%)*IF(ISNUMBER(AM653),AM653%,0)</f>
        <v>168959.99999999994</v>
      </c>
      <c r="L653" s="4" t="s">
        <v>271</v>
      </c>
      <c r="M653" s="2">
        <v>1.1200000000000001</v>
      </c>
      <c r="N653" s="2">
        <v>3.2</v>
      </c>
      <c r="O653" s="2">
        <v>34.799999999999997</v>
      </c>
      <c r="P653" s="2">
        <v>84.186099999999996</v>
      </c>
      <c r="Q653" s="2">
        <v>0.67</v>
      </c>
      <c r="R653" s="2">
        <v>1.9</v>
      </c>
      <c r="S653" s="2">
        <v>35.5</v>
      </c>
      <c r="T653" s="2">
        <v>8.3740000000000006</v>
      </c>
      <c r="U653" s="2">
        <v>0.32</v>
      </c>
      <c r="V653" s="2">
        <v>0.6</v>
      </c>
      <c r="W653" s="2">
        <v>54.6</v>
      </c>
      <c r="X653" s="2">
        <v>4.9941000000000004</v>
      </c>
      <c r="Y653" s="2">
        <v>1.58</v>
      </c>
      <c r="Z653" s="2">
        <v>5.3</v>
      </c>
      <c r="AA653" s="2">
        <v>29.8</v>
      </c>
      <c r="AB653" s="2">
        <v>35.098399999999998</v>
      </c>
      <c r="AC653" s="2">
        <v>1.45</v>
      </c>
      <c r="AD653" s="2">
        <v>3.7</v>
      </c>
      <c r="AE653" s="2">
        <v>39.200000000000003</v>
      </c>
      <c r="AF653" s="2">
        <v>35.7196</v>
      </c>
      <c r="AG653" s="2">
        <v>1.4</v>
      </c>
      <c r="AH653" s="22">
        <v>4.0999999999999996</v>
      </c>
      <c r="AI653" s="22">
        <v>34.6</v>
      </c>
      <c r="AJ653" s="22">
        <v>49.991399999999999</v>
      </c>
      <c r="AK653" s="18">
        <v>0.86</v>
      </c>
      <c r="AL653" s="18">
        <v>2.5</v>
      </c>
      <c r="AM653" s="18">
        <v>35.200000000000003</v>
      </c>
      <c r="AN653" s="2">
        <v>34.194699999999997</v>
      </c>
      <c r="AO653" s="2">
        <v>0.13</v>
      </c>
      <c r="AP653" s="2">
        <v>1.2</v>
      </c>
      <c r="AQ653" s="2">
        <v>10.7</v>
      </c>
      <c r="AR653" s="2">
        <v>1.0462</v>
      </c>
      <c r="AS653" s="2">
        <v>0.49</v>
      </c>
      <c r="AT653" s="2">
        <v>2.4</v>
      </c>
      <c r="AU653" s="2">
        <v>20.5</v>
      </c>
      <c r="AV653" s="2">
        <v>8.1957000000000004</v>
      </c>
      <c r="AW653" s="2">
        <v>2.2200000000000002</v>
      </c>
      <c r="AX653" s="2">
        <v>4.8</v>
      </c>
      <c r="AY653" s="2">
        <v>46.3</v>
      </c>
      <c r="AZ653" s="2">
        <v>47.927300000000002</v>
      </c>
      <c r="BA653" s="2">
        <v>0.94</v>
      </c>
      <c r="BB653" s="2">
        <v>3.1</v>
      </c>
      <c r="BC653" s="2">
        <v>30.5</v>
      </c>
      <c r="BD653" s="2">
        <v>27.0169</v>
      </c>
      <c r="BE653" s="4"/>
      <c r="BF653" s="4"/>
    </row>
    <row r="654" spans="1:58" x14ac:dyDescent="0.2">
      <c r="A654" s="29">
        <v>653</v>
      </c>
      <c r="B654" s="7" t="s">
        <v>5</v>
      </c>
      <c r="C654" s="3">
        <v>39945</v>
      </c>
      <c r="D654" s="4" t="s">
        <v>3</v>
      </c>
      <c r="E654" s="4" t="s">
        <v>164</v>
      </c>
      <c r="F654" s="5" t="s">
        <v>189</v>
      </c>
      <c r="G654" s="6">
        <v>0.87430555555555556</v>
      </c>
      <c r="H654" s="6">
        <v>0.91666666666666663</v>
      </c>
      <c r="I654" s="85">
        <f t="shared" si="10"/>
        <v>60.999999999999943</v>
      </c>
      <c r="J654" s="86">
        <f>I654*Segmentos!$D$7*(AH654%)*IF(ISNUMBER(AI654),AI654%,0)</f>
        <v>1665665.9999999986</v>
      </c>
      <c r="K654" s="86">
        <f>I654*Segmentos!$D$7*(AL654%)*IF(ISNUMBER(AM654),AM654%,0)</f>
        <v>1355297.9999999986</v>
      </c>
      <c r="L654" s="4"/>
      <c r="M654" s="2">
        <v>6.16</v>
      </c>
      <c r="N654" s="2">
        <v>17.2</v>
      </c>
      <c r="O654" s="2">
        <v>35.700000000000003</v>
      </c>
      <c r="P654" s="2">
        <v>85.849299999999999</v>
      </c>
      <c r="Q654" s="2">
        <v>2.23</v>
      </c>
      <c r="R654" s="2">
        <v>9</v>
      </c>
      <c r="S654" s="2">
        <v>24.9</v>
      </c>
      <c r="T654" s="2">
        <v>5.1806999999999999</v>
      </c>
      <c r="U654" s="2">
        <v>5.07</v>
      </c>
      <c r="V654" s="2">
        <v>16.5</v>
      </c>
      <c r="W654" s="2">
        <v>30.8</v>
      </c>
      <c r="X654" s="2">
        <v>14.8208</v>
      </c>
      <c r="Y654" s="2">
        <v>7.79</v>
      </c>
      <c r="Z654" s="2">
        <v>22.5</v>
      </c>
      <c r="AA654" s="2">
        <v>34.6</v>
      </c>
      <c r="AB654" s="2">
        <v>32.039900000000003</v>
      </c>
      <c r="AC654" s="2">
        <v>7.39</v>
      </c>
      <c r="AD654" s="2">
        <v>17.3</v>
      </c>
      <c r="AE654" s="2">
        <v>42.8</v>
      </c>
      <c r="AF654" s="2">
        <v>33.8078</v>
      </c>
      <c r="AG654" s="2">
        <v>6.84</v>
      </c>
      <c r="AH654" s="22">
        <v>18.5</v>
      </c>
      <c r="AI654" s="22">
        <v>36.9</v>
      </c>
      <c r="AJ654" s="22">
        <v>45.200299999999999</v>
      </c>
      <c r="AK654" s="18">
        <v>5.55</v>
      </c>
      <c r="AL654" s="18">
        <v>16.100000000000001</v>
      </c>
      <c r="AM654" s="18">
        <v>34.5</v>
      </c>
      <c r="AN654" s="2">
        <v>40.649000000000001</v>
      </c>
      <c r="AO654" s="2">
        <v>4.71</v>
      </c>
      <c r="AP654" s="2">
        <v>16.100000000000001</v>
      </c>
      <c r="AQ654" s="2">
        <v>29.2</v>
      </c>
      <c r="AR654" s="2">
        <v>7.1723999999999997</v>
      </c>
      <c r="AS654" s="2">
        <v>4.5599999999999996</v>
      </c>
      <c r="AT654" s="2">
        <v>14.2</v>
      </c>
      <c r="AU654" s="2">
        <v>32.200000000000003</v>
      </c>
      <c r="AV654" s="2">
        <v>14.004799999999999</v>
      </c>
      <c r="AW654" s="2">
        <v>5.92</v>
      </c>
      <c r="AX654" s="2">
        <v>14.6</v>
      </c>
      <c r="AY654" s="2">
        <v>40.6</v>
      </c>
      <c r="AZ654" s="2">
        <v>23.700500000000002</v>
      </c>
      <c r="BA654" s="2">
        <v>7.68</v>
      </c>
      <c r="BB654" s="2">
        <v>21.4</v>
      </c>
      <c r="BC654" s="2">
        <v>36</v>
      </c>
      <c r="BD654" s="2">
        <v>40.971600000000002</v>
      </c>
      <c r="BE654" s="4"/>
      <c r="BF654" s="4"/>
    </row>
    <row r="655" spans="1:58" x14ac:dyDescent="0.2">
      <c r="A655" s="29">
        <v>654</v>
      </c>
      <c r="B655" s="7" t="s">
        <v>18</v>
      </c>
      <c r="C655" s="3">
        <v>39945</v>
      </c>
      <c r="D655" s="4" t="s">
        <v>17</v>
      </c>
      <c r="E655" s="4" t="s">
        <v>168</v>
      </c>
      <c r="F655" s="5" t="s">
        <v>189</v>
      </c>
      <c r="G655" s="6">
        <v>0.83333333333333337</v>
      </c>
      <c r="H655" s="6">
        <v>0.9145833333333333</v>
      </c>
      <c r="I655" s="85">
        <f t="shared" si="10"/>
        <v>116.9999999999999</v>
      </c>
      <c r="J655" s="86">
        <f>I655*Segmentos!$D$7*(AH655%)*IF(ISNUMBER(AI655),AI655%,0)</f>
        <v>187433.99999999985</v>
      </c>
      <c r="K655" s="86">
        <f>I655*Segmentos!$D$7*(AL655%)*IF(ISNUMBER(AM655),AM655%,0)</f>
        <v>237229.19999999981</v>
      </c>
      <c r="L655" s="4" t="s">
        <v>270</v>
      </c>
      <c r="M655" s="2">
        <v>0.46</v>
      </c>
      <c r="N655" s="2">
        <v>4.0999999999999996</v>
      </c>
      <c r="O655" s="2">
        <v>11.2</v>
      </c>
      <c r="P655" s="2">
        <v>99.679900000000004</v>
      </c>
      <c r="Q655" s="2">
        <v>0.01</v>
      </c>
      <c r="R655" s="2">
        <v>0.2</v>
      </c>
      <c r="S655" s="2">
        <v>6</v>
      </c>
      <c r="T655" s="2">
        <v>0.44190000000000002</v>
      </c>
      <c r="U655" s="2">
        <v>0.02</v>
      </c>
      <c r="V655" s="2">
        <v>2.4</v>
      </c>
      <c r="W655" s="2">
        <v>1</v>
      </c>
      <c r="X655" s="2">
        <v>1.1108</v>
      </c>
      <c r="Y655" s="2">
        <v>0.24</v>
      </c>
      <c r="Z655" s="2">
        <v>2.8</v>
      </c>
      <c r="AA655" s="2">
        <v>8.3000000000000007</v>
      </c>
      <c r="AB655" s="2">
        <v>15.2188</v>
      </c>
      <c r="AC655" s="2">
        <v>1.1599999999999999</v>
      </c>
      <c r="AD655" s="2">
        <v>8.3000000000000007</v>
      </c>
      <c r="AE655" s="2">
        <v>14</v>
      </c>
      <c r="AF655" s="2">
        <v>82.908500000000004</v>
      </c>
      <c r="AG655" s="2">
        <v>0.4</v>
      </c>
      <c r="AH655" s="22">
        <v>4.5</v>
      </c>
      <c r="AI655" s="22">
        <v>8.9</v>
      </c>
      <c r="AJ655" s="22">
        <v>41.402799999999999</v>
      </c>
      <c r="AK655" s="18">
        <v>0.51</v>
      </c>
      <c r="AL655" s="18">
        <v>3.7</v>
      </c>
      <c r="AM655" s="18">
        <v>13.7</v>
      </c>
      <c r="AN655" s="2">
        <v>58.277099999999997</v>
      </c>
      <c r="AO655" s="2">
        <v>0.01</v>
      </c>
      <c r="AP655" s="2">
        <v>1.3</v>
      </c>
      <c r="AQ655" s="2">
        <v>1</v>
      </c>
      <c r="AR655" s="2">
        <v>0.3135</v>
      </c>
      <c r="AS655" s="2">
        <v>0.14000000000000001</v>
      </c>
      <c r="AT655" s="2">
        <v>1.7</v>
      </c>
      <c r="AU655" s="2">
        <v>8.5</v>
      </c>
      <c r="AV655" s="2">
        <v>6.8379000000000003</v>
      </c>
      <c r="AW655" s="2">
        <v>0.53</v>
      </c>
      <c r="AX655" s="2">
        <v>4.5</v>
      </c>
      <c r="AY655" s="2">
        <v>11.7</v>
      </c>
      <c r="AZ655" s="2">
        <v>33.219700000000003</v>
      </c>
      <c r="BA655" s="2">
        <v>0.71</v>
      </c>
      <c r="BB655" s="2">
        <v>5.9</v>
      </c>
      <c r="BC655" s="2">
        <v>12</v>
      </c>
      <c r="BD655" s="2">
        <v>59.308799999999998</v>
      </c>
      <c r="BE655" s="4"/>
      <c r="BF655" s="4"/>
    </row>
    <row r="656" spans="1:58" x14ac:dyDescent="0.2">
      <c r="A656" s="29">
        <v>655</v>
      </c>
      <c r="B656" s="7" t="s">
        <v>9</v>
      </c>
      <c r="C656" s="3">
        <v>39945</v>
      </c>
      <c r="D656" s="4" t="s">
        <v>8</v>
      </c>
      <c r="E656" s="4" t="s">
        <v>168</v>
      </c>
      <c r="F656" s="5" t="s">
        <v>189</v>
      </c>
      <c r="G656" s="6">
        <v>0.78819444444444453</v>
      </c>
      <c r="H656" s="6">
        <v>0.87361111111111101</v>
      </c>
      <c r="I656" s="85">
        <f t="shared" si="10"/>
        <v>122.99999999999972</v>
      </c>
      <c r="J656" s="86">
        <f>I656*Segmentos!$D$7*(AH656%)*IF(ISNUMBER(AI656),AI656%,0)</f>
        <v>1928541.5999999954</v>
      </c>
      <c r="K656" s="86">
        <f>I656*Segmentos!$D$7*(AL656%)*IF(ISNUMBER(AM656),AM656%,0)</f>
        <v>2279534.3999999953</v>
      </c>
      <c r="L656" s="4" t="s">
        <v>269</v>
      </c>
      <c r="M656" s="2">
        <v>4.29</v>
      </c>
      <c r="N656" s="2">
        <v>15.2</v>
      </c>
      <c r="O656" s="2">
        <v>28.3</v>
      </c>
      <c r="P656" s="2">
        <v>80.873400000000004</v>
      </c>
      <c r="Q656" s="2">
        <v>2.2799999999999998</v>
      </c>
      <c r="R656" s="2">
        <v>8.1</v>
      </c>
      <c r="S656" s="2">
        <v>28.2</v>
      </c>
      <c r="T656" s="2">
        <v>7.1788999999999996</v>
      </c>
      <c r="U656" s="2">
        <v>1.62</v>
      </c>
      <c r="V656" s="2">
        <v>10.5</v>
      </c>
      <c r="W656" s="2">
        <v>15.4</v>
      </c>
      <c r="X656" s="2">
        <v>6.4029999999999996</v>
      </c>
      <c r="Y656" s="2">
        <v>5.31</v>
      </c>
      <c r="Z656" s="2">
        <v>18</v>
      </c>
      <c r="AA656" s="2">
        <v>29.4</v>
      </c>
      <c r="AB656" s="2">
        <v>29.540900000000001</v>
      </c>
      <c r="AC656" s="2">
        <v>6.11</v>
      </c>
      <c r="AD656" s="2">
        <v>19.2</v>
      </c>
      <c r="AE656" s="2">
        <v>31.8</v>
      </c>
      <c r="AF656" s="2">
        <v>37.750799999999998</v>
      </c>
      <c r="AG656" s="2">
        <v>3.91</v>
      </c>
      <c r="AH656" s="22">
        <v>14.1</v>
      </c>
      <c r="AI656" s="22">
        <v>27.8</v>
      </c>
      <c r="AJ656" s="22">
        <v>34.967300000000002</v>
      </c>
      <c r="AK656" s="18">
        <v>4.6399999999999997</v>
      </c>
      <c r="AL656" s="18">
        <v>16.2</v>
      </c>
      <c r="AM656" s="18">
        <v>28.6</v>
      </c>
      <c r="AN656" s="2">
        <v>45.906100000000002</v>
      </c>
      <c r="AO656" s="2">
        <v>1.1599999999999999</v>
      </c>
      <c r="AP656" s="2">
        <v>5.7</v>
      </c>
      <c r="AQ656" s="2">
        <v>20.399999999999999</v>
      </c>
      <c r="AR656" s="2">
        <v>2.3942999999999999</v>
      </c>
      <c r="AS656" s="2">
        <v>1.75</v>
      </c>
      <c r="AT656" s="2">
        <v>10.7</v>
      </c>
      <c r="AU656" s="2">
        <v>16.399999999999999</v>
      </c>
      <c r="AV656" s="2">
        <v>7.2633000000000001</v>
      </c>
      <c r="AW656" s="2">
        <v>5.0999999999999996</v>
      </c>
      <c r="AX656" s="2">
        <v>13.8</v>
      </c>
      <c r="AY656" s="2">
        <v>36.9</v>
      </c>
      <c r="AZ656" s="2">
        <v>27.642399999999999</v>
      </c>
      <c r="BA656" s="2">
        <v>6.04</v>
      </c>
      <c r="BB656" s="2">
        <v>21.5</v>
      </c>
      <c r="BC656" s="2">
        <v>28.1</v>
      </c>
      <c r="BD656" s="2">
        <v>43.573500000000003</v>
      </c>
      <c r="BE656" s="4"/>
      <c r="BF656" s="4"/>
    </row>
    <row r="657" spans="1:58" x14ac:dyDescent="0.2">
      <c r="A657" s="29">
        <v>656</v>
      </c>
      <c r="B657" s="7" t="s">
        <v>91</v>
      </c>
      <c r="C657" s="3">
        <v>39945</v>
      </c>
      <c r="D657" s="4" t="s">
        <v>28</v>
      </c>
      <c r="E657" s="4" t="s">
        <v>168</v>
      </c>
      <c r="F657" s="5" t="s">
        <v>189</v>
      </c>
      <c r="G657" s="6">
        <v>0.91736111111111107</v>
      </c>
      <c r="H657" s="6">
        <v>6.9444444444444441E-3</v>
      </c>
      <c r="I657" s="85">
        <f t="shared" si="10"/>
        <v>129.00000000000009</v>
      </c>
      <c r="J657" s="86">
        <f>I657*Segmentos!$D$7*(AH657%)*IF(ISNUMBER(AI657),AI657%,0)</f>
        <v>1033135.2000000008</v>
      </c>
      <c r="K657" s="86">
        <f>I657*Segmentos!$D$7*(AL657%)*IF(ISNUMBER(AM657),AM657%,0)</f>
        <v>573792.00000000047</v>
      </c>
      <c r="L657" s="4" t="s">
        <v>272</v>
      </c>
      <c r="M657" s="2">
        <v>1.53</v>
      </c>
      <c r="N657" s="2">
        <v>8.6999999999999993</v>
      </c>
      <c r="O657" s="2">
        <v>17.7</v>
      </c>
      <c r="P657" s="2">
        <v>98.460999999999999</v>
      </c>
      <c r="Q657" s="2">
        <v>0.51</v>
      </c>
      <c r="R657" s="2">
        <v>2.6</v>
      </c>
      <c r="S657" s="2">
        <v>19.600000000000001</v>
      </c>
      <c r="T657" s="2">
        <v>5.4596</v>
      </c>
      <c r="U657" s="2">
        <v>1.28</v>
      </c>
      <c r="V657" s="2">
        <v>9.5</v>
      </c>
      <c r="W657" s="2">
        <v>13.5</v>
      </c>
      <c r="X657" s="2">
        <v>17.188800000000001</v>
      </c>
      <c r="Y657" s="2">
        <v>1.57</v>
      </c>
      <c r="Z657" s="2">
        <v>10.6</v>
      </c>
      <c r="AA657" s="2">
        <v>14.8</v>
      </c>
      <c r="AB657" s="2">
        <v>29.741499999999998</v>
      </c>
      <c r="AC657" s="2">
        <v>2.19</v>
      </c>
      <c r="AD657" s="2">
        <v>9.5</v>
      </c>
      <c r="AE657" s="2">
        <v>23.1</v>
      </c>
      <c r="AF657" s="2">
        <v>46.070999999999998</v>
      </c>
      <c r="AG657" s="2">
        <v>2.0099999999999998</v>
      </c>
      <c r="AH657" s="22">
        <v>9.4</v>
      </c>
      <c r="AI657" s="22">
        <v>21.3</v>
      </c>
      <c r="AJ657" s="22">
        <v>61.076700000000002</v>
      </c>
      <c r="AK657" s="18">
        <v>1.1100000000000001</v>
      </c>
      <c r="AL657" s="18">
        <v>8</v>
      </c>
      <c r="AM657" s="18">
        <v>13.9</v>
      </c>
      <c r="AN657" s="2">
        <v>37.384300000000003</v>
      </c>
      <c r="AO657" s="2">
        <v>1.06</v>
      </c>
      <c r="AP657" s="2">
        <v>6.1</v>
      </c>
      <c r="AQ657" s="2">
        <v>17.2</v>
      </c>
      <c r="AR657" s="2">
        <v>7.4139999999999997</v>
      </c>
      <c r="AS657" s="2">
        <v>1.06</v>
      </c>
      <c r="AT657" s="2">
        <v>7.7</v>
      </c>
      <c r="AU657" s="2">
        <v>13.8</v>
      </c>
      <c r="AV657" s="2">
        <v>14.994400000000001</v>
      </c>
      <c r="AW657" s="2">
        <v>0.87</v>
      </c>
      <c r="AX657" s="2">
        <v>7.6</v>
      </c>
      <c r="AY657" s="2">
        <v>11.4</v>
      </c>
      <c r="AZ657" s="2">
        <v>15.9818</v>
      </c>
      <c r="BA657" s="2">
        <v>2.44</v>
      </c>
      <c r="BB657" s="2">
        <v>10.7</v>
      </c>
      <c r="BC657" s="2">
        <v>22.8</v>
      </c>
      <c r="BD657" s="2">
        <v>60.070799999999998</v>
      </c>
      <c r="BE657" s="4"/>
      <c r="BF657" s="4"/>
    </row>
    <row r="658" spans="1:58" x14ac:dyDescent="0.2">
      <c r="A658" s="29">
        <v>657</v>
      </c>
      <c r="B658" s="7" t="s">
        <v>1</v>
      </c>
      <c r="C658" s="3">
        <v>39945</v>
      </c>
      <c r="D658" s="4" t="s">
        <v>0</v>
      </c>
      <c r="E658" s="4" t="s">
        <v>163</v>
      </c>
      <c r="F658" s="5" t="s">
        <v>189</v>
      </c>
      <c r="G658" s="6">
        <v>0.84930555555555554</v>
      </c>
      <c r="H658" s="6">
        <v>0.88402777777777775</v>
      </c>
      <c r="I658" s="85">
        <f t="shared" si="10"/>
        <v>49.999999999999986</v>
      </c>
      <c r="J658" s="86">
        <f>I658*Segmentos!$D$7*(AH658%)*IF(ISNUMBER(AI658),AI658%,0)</f>
        <v>805119.99999999988</v>
      </c>
      <c r="K658" s="86">
        <f>I658*Segmentos!$D$7*(AL658%)*IF(ISNUMBER(AM658),AM658%,0)</f>
        <v>1405439.9999999995</v>
      </c>
      <c r="L658" s="4"/>
      <c r="M658" s="2">
        <v>5.62</v>
      </c>
      <c r="N658" s="2">
        <v>9.9</v>
      </c>
      <c r="O658" s="2">
        <v>56.5</v>
      </c>
      <c r="P658" s="2">
        <v>73.788600000000002</v>
      </c>
      <c r="Q658" s="2">
        <v>5.1100000000000003</v>
      </c>
      <c r="R658" s="2">
        <v>9</v>
      </c>
      <c r="S658" s="2">
        <v>57</v>
      </c>
      <c r="T658" s="2">
        <v>11.188700000000001</v>
      </c>
      <c r="U658" s="2">
        <v>5.71</v>
      </c>
      <c r="V658" s="2">
        <v>11.3</v>
      </c>
      <c r="W658" s="2">
        <v>50.6</v>
      </c>
      <c r="X658" s="2">
        <v>15.710599999999999</v>
      </c>
      <c r="Y658" s="2">
        <v>5.63</v>
      </c>
      <c r="Z658" s="2">
        <v>11.2</v>
      </c>
      <c r="AA658" s="2">
        <v>50.5</v>
      </c>
      <c r="AB658" s="2">
        <v>21.846800000000002</v>
      </c>
      <c r="AC658" s="2">
        <v>5.81</v>
      </c>
      <c r="AD658" s="2">
        <v>8.5</v>
      </c>
      <c r="AE658" s="2">
        <v>68.3</v>
      </c>
      <c r="AF658" s="2">
        <v>25.042400000000001</v>
      </c>
      <c r="AG658" s="2">
        <v>4.05</v>
      </c>
      <c r="AH658" s="22">
        <v>7.4</v>
      </c>
      <c r="AI658" s="22">
        <v>54.4</v>
      </c>
      <c r="AJ658" s="22">
        <v>25.213999999999999</v>
      </c>
      <c r="AK658" s="18">
        <v>7.04</v>
      </c>
      <c r="AL658" s="18">
        <v>12.2</v>
      </c>
      <c r="AM658" s="18">
        <v>57.6</v>
      </c>
      <c r="AN658" s="2">
        <v>48.574599999999997</v>
      </c>
      <c r="AO658" s="2">
        <v>2.67</v>
      </c>
      <c r="AP658" s="2">
        <v>7.9</v>
      </c>
      <c r="AQ658" s="2">
        <v>33.6</v>
      </c>
      <c r="AR658" s="2">
        <v>3.8283</v>
      </c>
      <c r="AS658" s="2">
        <v>5.72</v>
      </c>
      <c r="AT658" s="2">
        <v>10.3</v>
      </c>
      <c r="AU658" s="2">
        <v>55.3</v>
      </c>
      <c r="AV658" s="2">
        <v>16.547899999999998</v>
      </c>
      <c r="AW658" s="2">
        <v>6.66</v>
      </c>
      <c r="AX658" s="2">
        <v>9.6</v>
      </c>
      <c r="AY658" s="2">
        <v>69.5</v>
      </c>
      <c r="AZ658" s="2">
        <v>25.133700000000001</v>
      </c>
      <c r="BA658" s="2">
        <v>5.62</v>
      </c>
      <c r="BB658" s="2">
        <v>10.6</v>
      </c>
      <c r="BC658" s="2">
        <v>53.2</v>
      </c>
      <c r="BD658" s="2">
        <v>28.278700000000001</v>
      </c>
      <c r="BE658" s="4"/>
      <c r="BF658" s="4"/>
    </row>
    <row r="659" spans="1:58" x14ac:dyDescent="0.2">
      <c r="A659" s="29">
        <v>658</v>
      </c>
      <c r="B659" s="7" t="s">
        <v>104</v>
      </c>
      <c r="C659" s="3">
        <v>39945</v>
      </c>
      <c r="D659" s="4" t="s">
        <v>0</v>
      </c>
      <c r="E659" s="4" t="s">
        <v>167</v>
      </c>
      <c r="F659" s="5" t="s">
        <v>189</v>
      </c>
      <c r="G659" s="6">
        <v>0.92638888888888893</v>
      </c>
      <c r="H659" s="6">
        <v>0.9784722222222223</v>
      </c>
      <c r="I659" s="85">
        <f t="shared" si="10"/>
        <v>75.000000000000057</v>
      </c>
      <c r="J659" s="86">
        <f>I659*Segmentos!$D$7*(AH659%)*IF(ISNUMBER(AI659),AI659%,0)</f>
        <v>1562880.0000000016</v>
      </c>
      <c r="K659" s="86">
        <f>I659*Segmentos!$D$7*(AL659%)*IF(ISNUMBER(AM659),AM659%,0)</f>
        <v>2078190.0000000014</v>
      </c>
      <c r="L659" s="4"/>
      <c r="M659" s="2">
        <v>6.11</v>
      </c>
      <c r="N659" s="2">
        <v>17.8</v>
      </c>
      <c r="O659" s="2">
        <v>34.4</v>
      </c>
      <c r="P659" s="2">
        <v>91.567499999999995</v>
      </c>
      <c r="Q659" s="2">
        <v>2.17</v>
      </c>
      <c r="R659" s="2">
        <v>9.1</v>
      </c>
      <c r="S659" s="2">
        <v>23.9</v>
      </c>
      <c r="T659" s="2">
        <v>5.4252000000000002</v>
      </c>
      <c r="U659" s="2">
        <v>4.0599999999999996</v>
      </c>
      <c r="V659" s="2">
        <v>14.7</v>
      </c>
      <c r="W659" s="2">
        <v>27.6</v>
      </c>
      <c r="X659" s="2">
        <v>12.751099999999999</v>
      </c>
      <c r="Y659" s="2">
        <v>7.62</v>
      </c>
      <c r="Z659" s="2">
        <v>21.1</v>
      </c>
      <c r="AA659" s="2">
        <v>36.200000000000003</v>
      </c>
      <c r="AB659" s="2">
        <v>33.676900000000003</v>
      </c>
      <c r="AC659" s="2">
        <v>8.08</v>
      </c>
      <c r="AD659" s="2">
        <v>21.2</v>
      </c>
      <c r="AE659" s="2">
        <v>38.200000000000003</v>
      </c>
      <c r="AF659" s="2">
        <v>39.714300000000001</v>
      </c>
      <c r="AG659" s="2">
        <v>5.21</v>
      </c>
      <c r="AH659" s="22">
        <v>17.600000000000001</v>
      </c>
      <c r="AI659" s="22">
        <v>29.6</v>
      </c>
      <c r="AJ659" s="22">
        <v>37.034300000000002</v>
      </c>
      <c r="AK659" s="18">
        <v>6.93</v>
      </c>
      <c r="AL659" s="18">
        <v>17.899999999999999</v>
      </c>
      <c r="AM659" s="18">
        <v>38.700000000000003</v>
      </c>
      <c r="AN659" s="2">
        <v>54.533200000000001</v>
      </c>
      <c r="AO659" s="2">
        <v>4.7699999999999996</v>
      </c>
      <c r="AP659" s="2">
        <v>15.6</v>
      </c>
      <c r="AQ659" s="2">
        <v>30.6</v>
      </c>
      <c r="AR659" s="2">
        <v>7.8049999999999997</v>
      </c>
      <c r="AS659" s="2">
        <v>6.23</v>
      </c>
      <c r="AT659" s="2">
        <v>17.600000000000001</v>
      </c>
      <c r="AU659" s="2">
        <v>35.4</v>
      </c>
      <c r="AV659" s="2">
        <v>20.5504</v>
      </c>
      <c r="AW659" s="2">
        <v>7.64</v>
      </c>
      <c r="AX659" s="2">
        <v>20.2</v>
      </c>
      <c r="AY659" s="2">
        <v>37.799999999999997</v>
      </c>
      <c r="AZ659" s="2">
        <v>32.889600000000002</v>
      </c>
      <c r="BA659" s="2">
        <v>5.29</v>
      </c>
      <c r="BB659" s="2">
        <v>16.600000000000001</v>
      </c>
      <c r="BC659" s="2">
        <v>31.8</v>
      </c>
      <c r="BD659" s="2">
        <v>30.322500000000002</v>
      </c>
      <c r="BE659" s="4"/>
      <c r="BF659" s="4"/>
    </row>
    <row r="660" spans="1:58" x14ac:dyDescent="0.2">
      <c r="A660" s="29">
        <v>659</v>
      </c>
      <c r="B660" s="7" t="s">
        <v>36</v>
      </c>
      <c r="C660" s="3">
        <v>39945</v>
      </c>
      <c r="D660" s="4" t="s">
        <v>13</v>
      </c>
      <c r="E660" s="4" t="s">
        <v>163</v>
      </c>
      <c r="F660" s="5" t="s">
        <v>189</v>
      </c>
      <c r="G660" s="6">
        <v>0.91805555555555562</v>
      </c>
      <c r="H660" s="6">
        <v>0.94166666666666676</v>
      </c>
      <c r="I660" s="85">
        <f t="shared" si="10"/>
        <v>34.000000000000043</v>
      </c>
      <c r="J660" s="86">
        <f>I660*Segmentos!$D$7*(AH660%)*IF(ISNUMBER(AI660),AI660%,0)</f>
        <v>1247555.2000000011</v>
      </c>
      <c r="K660" s="86">
        <f>I660*Segmentos!$D$7*(AL660%)*IF(ISNUMBER(AM660),AM660%,0)</f>
        <v>1852728.0000000026</v>
      </c>
      <c r="L660" s="4"/>
      <c r="M660" s="2">
        <v>11.49</v>
      </c>
      <c r="N660" s="2">
        <v>16.7</v>
      </c>
      <c r="O660" s="2">
        <v>68.8</v>
      </c>
      <c r="P660" s="2">
        <v>84.428200000000004</v>
      </c>
      <c r="Q660" s="2">
        <v>7.93</v>
      </c>
      <c r="R660" s="2">
        <v>13.4</v>
      </c>
      <c r="S660" s="2">
        <v>59.4</v>
      </c>
      <c r="T660" s="2">
        <v>9.7251999999999992</v>
      </c>
      <c r="U660" s="2">
        <v>9.3000000000000007</v>
      </c>
      <c r="V660" s="2">
        <v>14.9</v>
      </c>
      <c r="W660" s="2">
        <v>62.4</v>
      </c>
      <c r="X660" s="2">
        <v>14.324299999999999</v>
      </c>
      <c r="Y660" s="2">
        <v>12.55</v>
      </c>
      <c r="Z660" s="2">
        <v>19.399999999999999</v>
      </c>
      <c r="AA660" s="2">
        <v>64.599999999999994</v>
      </c>
      <c r="AB660" s="2">
        <v>27.226600000000001</v>
      </c>
      <c r="AC660" s="2">
        <v>13.75</v>
      </c>
      <c r="AD660" s="2">
        <v>17.100000000000001</v>
      </c>
      <c r="AE660" s="2">
        <v>80.5</v>
      </c>
      <c r="AF660" s="2">
        <v>33.152099999999997</v>
      </c>
      <c r="AG660" s="2">
        <v>9.17</v>
      </c>
      <c r="AH660" s="22">
        <v>14.2</v>
      </c>
      <c r="AI660" s="22">
        <v>64.599999999999994</v>
      </c>
      <c r="AJ660" s="22">
        <v>31.953800000000001</v>
      </c>
      <c r="AK660" s="18">
        <v>13.59</v>
      </c>
      <c r="AL660" s="18">
        <v>19</v>
      </c>
      <c r="AM660" s="18">
        <v>71.7</v>
      </c>
      <c r="AN660" s="2">
        <v>52.474400000000003</v>
      </c>
      <c r="AO660" s="2">
        <v>13.98</v>
      </c>
      <c r="AP660" s="2">
        <v>20.3</v>
      </c>
      <c r="AQ660" s="2">
        <v>68.900000000000006</v>
      </c>
      <c r="AR660" s="2">
        <v>11.2254</v>
      </c>
      <c r="AS660" s="2">
        <v>11.52</v>
      </c>
      <c r="AT660" s="2">
        <v>16.8</v>
      </c>
      <c r="AU660" s="2">
        <v>68.5</v>
      </c>
      <c r="AV660" s="2">
        <v>18.6374</v>
      </c>
      <c r="AW660" s="2">
        <v>11.23</v>
      </c>
      <c r="AX660" s="2">
        <v>15.6</v>
      </c>
      <c r="AY660" s="2">
        <v>71.8</v>
      </c>
      <c r="AZ660" s="2">
        <v>23.713799999999999</v>
      </c>
      <c r="BA660" s="2">
        <v>10.97</v>
      </c>
      <c r="BB660" s="2">
        <v>16.399999999999999</v>
      </c>
      <c r="BC660" s="2">
        <v>66.900000000000006</v>
      </c>
      <c r="BD660" s="2">
        <v>30.851500000000001</v>
      </c>
      <c r="BE660" s="4"/>
      <c r="BF660" s="4"/>
    </row>
    <row r="661" spans="1:58" x14ac:dyDescent="0.2">
      <c r="A661" s="29">
        <v>660</v>
      </c>
      <c r="B661" s="7" t="s">
        <v>88</v>
      </c>
      <c r="C661" s="3">
        <v>39945</v>
      </c>
      <c r="D661" s="4" t="s">
        <v>13</v>
      </c>
      <c r="E661" s="4" t="s">
        <v>163</v>
      </c>
      <c r="F661" s="5" t="s">
        <v>189</v>
      </c>
      <c r="G661" s="6">
        <v>0.91736111111111107</v>
      </c>
      <c r="H661" s="6">
        <v>0.91805555555555562</v>
      </c>
      <c r="I661" s="85">
        <f t="shared" si="10"/>
        <v>1.0000000000001563</v>
      </c>
      <c r="J661" s="86">
        <f>I661*Segmentos!$D$7*(AH661%)*IF(ISNUMBER(AI661),AI661%,0)</f>
        <v>30800.000000004813</v>
      </c>
      <c r="K661" s="86">
        <f>I661*Segmentos!$D$7*(AL661%)*IF(ISNUMBER(AM661),AM661%,0)</f>
        <v>43200.000000006759</v>
      </c>
      <c r="L661" s="4"/>
      <c r="M661" s="2">
        <v>9.32</v>
      </c>
      <c r="N661" s="2">
        <v>9.3000000000000007</v>
      </c>
      <c r="O661" s="2">
        <v>100</v>
      </c>
      <c r="P661" s="2">
        <v>87.647599999999997</v>
      </c>
      <c r="Q661" s="2">
        <v>4.4400000000000004</v>
      </c>
      <c r="R661" s="2">
        <v>4.4000000000000004</v>
      </c>
      <c r="S661" s="2">
        <v>100</v>
      </c>
      <c r="T661" s="2">
        <v>6.9600999999999997</v>
      </c>
      <c r="U661" s="2">
        <v>6.58</v>
      </c>
      <c r="V661" s="2">
        <v>6.6</v>
      </c>
      <c r="W661" s="2">
        <v>100</v>
      </c>
      <c r="X661" s="2">
        <v>12.9605</v>
      </c>
      <c r="Y661" s="2">
        <v>10.17</v>
      </c>
      <c r="Z661" s="2">
        <v>10.199999999999999</v>
      </c>
      <c r="AA661" s="2">
        <v>100</v>
      </c>
      <c r="AB661" s="2">
        <v>28.215399999999999</v>
      </c>
      <c r="AC661" s="2">
        <v>12.8</v>
      </c>
      <c r="AD661" s="2">
        <v>12.8</v>
      </c>
      <c r="AE661" s="2">
        <v>100</v>
      </c>
      <c r="AF661" s="2">
        <v>39.511499999999998</v>
      </c>
      <c r="AG661" s="2">
        <v>7.65</v>
      </c>
      <c r="AH661" s="22">
        <v>7.7</v>
      </c>
      <c r="AI661" s="22">
        <v>100</v>
      </c>
      <c r="AJ661" s="22">
        <v>34.135599999999997</v>
      </c>
      <c r="AK661" s="18">
        <v>10.83</v>
      </c>
      <c r="AL661" s="18">
        <v>10.8</v>
      </c>
      <c r="AM661" s="18">
        <v>100</v>
      </c>
      <c r="AN661" s="2">
        <v>53.511899999999997</v>
      </c>
      <c r="AO661" s="2">
        <v>10.07</v>
      </c>
      <c r="AP661" s="2">
        <v>10.1</v>
      </c>
      <c r="AQ661" s="2">
        <v>100</v>
      </c>
      <c r="AR661" s="2">
        <v>10.346399999999999</v>
      </c>
      <c r="AS661" s="2">
        <v>6.65</v>
      </c>
      <c r="AT661" s="2">
        <v>6.6</v>
      </c>
      <c r="AU661" s="2">
        <v>100</v>
      </c>
      <c r="AV661" s="2">
        <v>13.7638</v>
      </c>
      <c r="AW661" s="2">
        <v>7.87</v>
      </c>
      <c r="AX661" s="2">
        <v>7.9</v>
      </c>
      <c r="AY661" s="2">
        <v>100</v>
      </c>
      <c r="AZ661" s="2">
        <v>21.278400000000001</v>
      </c>
      <c r="BA661" s="2">
        <v>11.74</v>
      </c>
      <c r="BB661" s="2">
        <v>11.7</v>
      </c>
      <c r="BC661" s="2">
        <v>100</v>
      </c>
      <c r="BD661" s="2">
        <v>42.259</v>
      </c>
      <c r="BE661" s="4"/>
      <c r="BF661" s="4"/>
    </row>
    <row r="662" spans="1:58" x14ac:dyDescent="0.2">
      <c r="A662" s="29">
        <v>661</v>
      </c>
      <c r="B662" s="7" t="s">
        <v>30</v>
      </c>
      <c r="C662" s="3">
        <v>39945</v>
      </c>
      <c r="D662" s="4" t="s">
        <v>28</v>
      </c>
      <c r="E662" s="4" t="s">
        <v>163</v>
      </c>
      <c r="F662" s="5" t="s">
        <v>189</v>
      </c>
      <c r="G662" s="6">
        <v>0.875</v>
      </c>
      <c r="H662" s="6">
        <v>0.91180555555555554</v>
      </c>
      <c r="I662" s="85">
        <f t="shared" si="10"/>
        <v>52.999999999999972</v>
      </c>
      <c r="J662" s="86">
        <f>I662*Segmentos!$D$7*(AH662%)*IF(ISNUMBER(AI662),AI662%,0)</f>
        <v>45919.199999999975</v>
      </c>
      <c r="K662" s="86">
        <f>I662*Segmentos!$D$7*(AL662%)*IF(ISNUMBER(AM662),AM662%,0)</f>
        <v>223193.59999999986</v>
      </c>
      <c r="L662" s="4"/>
      <c r="M662" s="2">
        <v>0.66</v>
      </c>
      <c r="N662" s="2">
        <v>2.6</v>
      </c>
      <c r="O662" s="2">
        <v>25.4</v>
      </c>
      <c r="P662" s="2">
        <v>94.873999999999995</v>
      </c>
      <c r="Q662" s="2">
        <v>0.09</v>
      </c>
      <c r="R662" s="2">
        <v>1.9</v>
      </c>
      <c r="S662" s="2">
        <v>4.4000000000000004</v>
      </c>
      <c r="T662" s="2">
        <v>2.0310999999999999</v>
      </c>
      <c r="U662" s="2">
        <v>0.3</v>
      </c>
      <c r="V662" s="2">
        <v>1.7</v>
      </c>
      <c r="W662" s="2">
        <v>17</v>
      </c>
      <c r="X662" s="2">
        <v>8.8501999999999992</v>
      </c>
      <c r="Y662" s="2">
        <v>0.51</v>
      </c>
      <c r="Z662" s="2">
        <v>3.4</v>
      </c>
      <c r="AA662" s="2">
        <v>14.9</v>
      </c>
      <c r="AB662" s="2">
        <v>21.490100000000002</v>
      </c>
      <c r="AC662" s="2">
        <v>1.33</v>
      </c>
      <c r="AD662" s="2">
        <v>2.8</v>
      </c>
      <c r="AE662" s="2">
        <v>48</v>
      </c>
      <c r="AF662" s="2">
        <v>62.502499999999998</v>
      </c>
      <c r="AG662" s="2">
        <v>0.22</v>
      </c>
      <c r="AH662" s="22">
        <v>1.9</v>
      </c>
      <c r="AI662" s="22">
        <v>11.4</v>
      </c>
      <c r="AJ662" s="22">
        <v>14.7455</v>
      </c>
      <c r="AK662" s="18">
        <v>1.07</v>
      </c>
      <c r="AL662" s="18">
        <v>3.2</v>
      </c>
      <c r="AM662" s="18">
        <v>32.9</v>
      </c>
      <c r="AN662" s="2">
        <v>80.128399999999999</v>
      </c>
      <c r="AO662" s="2">
        <v>0.45</v>
      </c>
      <c r="AP662" s="2">
        <v>2.2000000000000002</v>
      </c>
      <c r="AQ662" s="2">
        <v>20.100000000000001</v>
      </c>
      <c r="AR662" s="2">
        <v>7.0126999999999997</v>
      </c>
      <c r="AS662" s="2">
        <v>0.3</v>
      </c>
      <c r="AT662" s="2">
        <v>1.4</v>
      </c>
      <c r="AU662" s="2">
        <v>20.6</v>
      </c>
      <c r="AV662" s="2">
        <v>9.3116000000000003</v>
      </c>
      <c r="AW662" s="2">
        <v>0.4</v>
      </c>
      <c r="AX662" s="2">
        <v>2.1</v>
      </c>
      <c r="AY662" s="2">
        <v>18.899999999999999</v>
      </c>
      <c r="AZ662" s="2">
        <v>16.611000000000001</v>
      </c>
      <c r="BA662" s="2">
        <v>1.1299999999999999</v>
      </c>
      <c r="BB662" s="2">
        <v>3.7</v>
      </c>
      <c r="BC662" s="2">
        <v>30.2</v>
      </c>
      <c r="BD662" s="2">
        <v>61.938800000000001</v>
      </c>
      <c r="BE662" s="4"/>
      <c r="BF662" s="4"/>
    </row>
    <row r="663" spans="1:58" x14ac:dyDescent="0.2">
      <c r="A663" s="29">
        <v>662</v>
      </c>
      <c r="B663" s="7" t="s">
        <v>11</v>
      </c>
      <c r="C663" s="3">
        <v>39945</v>
      </c>
      <c r="D663" s="4" t="s">
        <v>8</v>
      </c>
      <c r="E663" s="4" t="s">
        <v>166</v>
      </c>
      <c r="F663" s="5" t="s">
        <v>189</v>
      </c>
      <c r="G663" s="6">
        <v>0.90902777777777777</v>
      </c>
      <c r="H663" s="6">
        <v>0.91041666666666676</v>
      </c>
      <c r="I663" s="85">
        <f t="shared" si="10"/>
        <v>2.0000000000001528</v>
      </c>
      <c r="J663" s="86">
        <f>I663*Segmentos!$D$7*(AH663%)*IF(ISNUMBER(AI663),AI663%,0)</f>
        <v>32783.2000000025</v>
      </c>
      <c r="K663" s="86">
        <f>I663*Segmentos!$D$7*(AL663%)*IF(ISNUMBER(AM663),AM663%,0)</f>
        <v>27113.600000002072</v>
      </c>
      <c r="L663" s="4"/>
      <c r="M663" s="2">
        <v>3.75</v>
      </c>
      <c r="N663" s="2">
        <v>4</v>
      </c>
      <c r="O663" s="2">
        <v>93.5</v>
      </c>
      <c r="P663" s="2">
        <v>78.847999999999999</v>
      </c>
      <c r="Q663" s="2">
        <v>4.7699999999999996</v>
      </c>
      <c r="R663" s="2">
        <v>5.2</v>
      </c>
      <c r="S663" s="2">
        <v>91.4</v>
      </c>
      <c r="T663" s="2">
        <v>16.733699999999999</v>
      </c>
      <c r="U663" s="2">
        <v>2.68</v>
      </c>
      <c r="V663" s="2">
        <v>3</v>
      </c>
      <c r="W663" s="2">
        <v>88.9</v>
      </c>
      <c r="X663" s="2">
        <v>11.808199999999999</v>
      </c>
      <c r="Y663" s="2">
        <v>3.44</v>
      </c>
      <c r="Z663" s="2">
        <v>3.6</v>
      </c>
      <c r="AA663" s="2">
        <v>96.1</v>
      </c>
      <c r="AB663" s="2">
        <v>21.4025</v>
      </c>
      <c r="AC663" s="2">
        <v>4.18</v>
      </c>
      <c r="AD663" s="2">
        <v>4.4000000000000004</v>
      </c>
      <c r="AE663" s="2">
        <v>94.8</v>
      </c>
      <c r="AF663" s="2">
        <v>28.903700000000001</v>
      </c>
      <c r="AG663" s="2">
        <v>4.12</v>
      </c>
      <c r="AH663" s="22">
        <v>4.3</v>
      </c>
      <c r="AI663" s="22">
        <v>95.3</v>
      </c>
      <c r="AJ663" s="22">
        <v>41.162999999999997</v>
      </c>
      <c r="AK663" s="18">
        <v>3.41</v>
      </c>
      <c r="AL663" s="18">
        <v>3.7</v>
      </c>
      <c r="AM663" s="18">
        <v>91.6</v>
      </c>
      <c r="AN663" s="2">
        <v>37.685000000000002</v>
      </c>
      <c r="AO663" s="2">
        <v>1.29</v>
      </c>
      <c r="AP663" s="2">
        <v>1.3</v>
      </c>
      <c r="AQ663" s="2">
        <v>96</v>
      </c>
      <c r="AR663" s="2">
        <v>2.9592000000000001</v>
      </c>
      <c r="AS663" s="2">
        <v>2.76</v>
      </c>
      <c r="AT663" s="2">
        <v>2.8</v>
      </c>
      <c r="AU663" s="2">
        <v>100</v>
      </c>
      <c r="AV663" s="2">
        <v>12.8109</v>
      </c>
      <c r="AW663" s="2">
        <v>2.58</v>
      </c>
      <c r="AX663" s="2">
        <v>2.6</v>
      </c>
      <c r="AY663" s="2">
        <v>100</v>
      </c>
      <c r="AZ663" s="2">
        <v>15.595599999999999</v>
      </c>
      <c r="BA663" s="2">
        <v>5.89</v>
      </c>
      <c r="BB663" s="2">
        <v>6.6</v>
      </c>
      <c r="BC663" s="2">
        <v>89.9</v>
      </c>
      <c r="BD663" s="2">
        <v>47.482300000000002</v>
      </c>
      <c r="BE663" s="4"/>
      <c r="BF663" s="4"/>
    </row>
    <row r="664" spans="1:58" x14ac:dyDescent="0.2">
      <c r="A664" s="29">
        <v>663</v>
      </c>
      <c r="B664" s="7" t="s">
        <v>11</v>
      </c>
      <c r="C664" s="3">
        <v>39945</v>
      </c>
      <c r="D664" s="4" t="s">
        <v>0</v>
      </c>
      <c r="E664" s="4" t="s">
        <v>166</v>
      </c>
      <c r="F664" s="5" t="s">
        <v>189</v>
      </c>
      <c r="G664" s="6">
        <v>0.92361111111111116</v>
      </c>
      <c r="H664" s="6">
        <v>0.92638888888888893</v>
      </c>
      <c r="I664" s="85">
        <f t="shared" si="10"/>
        <v>3.9999999999999858</v>
      </c>
      <c r="J664" s="86">
        <f>I664*Segmentos!$D$7*(AH664%)*IF(ISNUMBER(AI664),AI664%,0)</f>
        <v>76908.799999999712</v>
      </c>
      <c r="K664" s="86">
        <f>I664*Segmentos!$D$7*(AL664%)*IF(ISNUMBER(AM664),AM664%,0)</f>
        <v>78508.799999999712</v>
      </c>
      <c r="L664" s="4"/>
      <c r="M664" s="2">
        <v>4.87</v>
      </c>
      <c r="N664" s="2">
        <v>6</v>
      </c>
      <c r="O664" s="2">
        <v>81.8</v>
      </c>
      <c r="P664" s="2">
        <v>86.111900000000006</v>
      </c>
      <c r="Q664" s="2">
        <v>2.81</v>
      </c>
      <c r="R664" s="2">
        <v>3.5</v>
      </c>
      <c r="S664" s="2">
        <v>81.2</v>
      </c>
      <c r="T664" s="2">
        <v>8.3010999999999999</v>
      </c>
      <c r="U664" s="2">
        <v>1.88</v>
      </c>
      <c r="V664" s="2">
        <v>2.6</v>
      </c>
      <c r="W664" s="2">
        <v>73.5</v>
      </c>
      <c r="X664" s="2">
        <v>6.9729000000000001</v>
      </c>
      <c r="Y664" s="2">
        <v>5.29</v>
      </c>
      <c r="Z664" s="2">
        <v>6.8</v>
      </c>
      <c r="AA664" s="2">
        <v>77.5</v>
      </c>
      <c r="AB664" s="2">
        <v>27.616700000000002</v>
      </c>
      <c r="AC664" s="2">
        <v>7.44</v>
      </c>
      <c r="AD664" s="2">
        <v>8.6</v>
      </c>
      <c r="AE664" s="2">
        <v>86.5</v>
      </c>
      <c r="AF664" s="2">
        <v>43.221200000000003</v>
      </c>
      <c r="AG664" s="2">
        <v>4.8499999999999996</v>
      </c>
      <c r="AH664" s="22">
        <v>6.1</v>
      </c>
      <c r="AI664" s="22">
        <v>78.8</v>
      </c>
      <c r="AJ664" s="22">
        <v>40.664299999999997</v>
      </c>
      <c r="AK664" s="18">
        <v>4.8899999999999997</v>
      </c>
      <c r="AL664" s="18">
        <v>5.8</v>
      </c>
      <c r="AM664" s="18">
        <v>84.6</v>
      </c>
      <c r="AN664" s="2">
        <v>45.447499999999998</v>
      </c>
      <c r="AO664" s="2">
        <v>4.95</v>
      </c>
      <c r="AP664" s="2">
        <v>5.3</v>
      </c>
      <c r="AQ664" s="2">
        <v>92.7</v>
      </c>
      <c r="AR664" s="2">
        <v>9.5589999999999993</v>
      </c>
      <c r="AS664" s="2">
        <v>5.16</v>
      </c>
      <c r="AT664" s="2">
        <v>7.1</v>
      </c>
      <c r="AU664" s="2">
        <v>72.8</v>
      </c>
      <c r="AV664" s="2">
        <v>20.108000000000001</v>
      </c>
      <c r="AW664" s="2">
        <v>5.27</v>
      </c>
      <c r="AX664" s="2">
        <v>6.6</v>
      </c>
      <c r="AY664" s="2">
        <v>80.3</v>
      </c>
      <c r="AZ664" s="2">
        <v>26.803899999999999</v>
      </c>
      <c r="BA664" s="2">
        <v>4.38</v>
      </c>
      <c r="BB664" s="2">
        <v>5</v>
      </c>
      <c r="BC664" s="2">
        <v>87.2</v>
      </c>
      <c r="BD664" s="2">
        <v>29.640999999999998</v>
      </c>
      <c r="BE664" s="4"/>
      <c r="BF664" s="4"/>
    </row>
    <row r="665" spans="1:58" x14ac:dyDescent="0.2">
      <c r="A665" s="29">
        <v>664</v>
      </c>
      <c r="B665" s="7" t="s">
        <v>6</v>
      </c>
      <c r="C665" s="3">
        <v>39945</v>
      </c>
      <c r="D665" s="4" t="s">
        <v>3</v>
      </c>
      <c r="E665" s="4" t="s">
        <v>166</v>
      </c>
      <c r="F665" s="5" t="s">
        <v>189</v>
      </c>
      <c r="G665" s="6">
        <v>0.90972222222222221</v>
      </c>
      <c r="H665" s="6">
        <v>0.91111111111111109</v>
      </c>
      <c r="I665" s="85">
        <f t="shared" si="10"/>
        <v>1.9999999999999929</v>
      </c>
      <c r="J665" s="86">
        <f>I665*Segmentos!$D$7*(AH665%)*IF(ISNUMBER(AI665),AI665%,0)</f>
        <v>75895.999999999724</v>
      </c>
      <c r="K665" s="86">
        <f>I665*Segmentos!$D$7*(AL665%)*IF(ISNUMBER(AM665),AM665%,0)</f>
        <v>43251.199999999844</v>
      </c>
      <c r="L665" s="4"/>
      <c r="M665" s="2">
        <v>7.32</v>
      </c>
      <c r="N665" s="2">
        <v>8.3000000000000007</v>
      </c>
      <c r="O665" s="2">
        <v>88.6</v>
      </c>
      <c r="P665" s="2">
        <v>89.571399999999997</v>
      </c>
      <c r="Q665" s="2">
        <v>3.47</v>
      </c>
      <c r="R665" s="2">
        <v>3.9</v>
      </c>
      <c r="S665" s="2">
        <v>89.2</v>
      </c>
      <c r="T665" s="2">
        <v>7.0823</v>
      </c>
      <c r="U665" s="2">
        <v>7.19</v>
      </c>
      <c r="V665" s="2">
        <v>8.8000000000000007</v>
      </c>
      <c r="W665" s="2">
        <v>81.400000000000006</v>
      </c>
      <c r="X665" s="2">
        <v>18.439599999999999</v>
      </c>
      <c r="Y665" s="2">
        <v>6.99</v>
      </c>
      <c r="Z665" s="2">
        <v>7.4</v>
      </c>
      <c r="AA665" s="2">
        <v>94.4</v>
      </c>
      <c r="AB665" s="2">
        <v>25.259499999999999</v>
      </c>
      <c r="AC665" s="2">
        <v>9.66</v>
      </c>
      <c r="AD665" s="2">
        <v>10.9</v>
      </c>
      <c r="AE665" s="2">
        <v>88.6</v>
      </c>
      <c r="AF665" s="2">
        <v>38.79</v>
      </c>
      <c r="AG665" s="2">
        <v>9.4700000000000006</v>
      </c>
      <c r="AH665" s="22">
        <v>10.6</v>
      </c>
      <c r="AI665" s="22">
        <v>89.5</v>
      </c>
      <c r="AJ665" s="22">
        <v>54.980699999999999</v>
      </c>
      <c r="AK665" s="18">
        <v>5.38</v>
      </c>
      <c r="AL665" s="18">
        <v>6.2</v>
      </c>
      <c r="AM665" s="18">
        <v>87.2</v>
      </c>
      <c r="AN665" s="2">
        <v>34.590600000000002</v>
      </c>
      <c r="AO665" s="2">
        <v>4.55</v>
      </c>
      <c r="AP665" s="2">
        <v>5.2</v>
      </c>
      <c r="AQ665" s="2">
        <v>86.7</v>
      </c>
      <c r="AR665" s="2">
        <v>6.0758000000000001</v>
      </c>
      <c r="AS665" s="2">
        <v>7.15</v>
      </c>
      <c r="AT665" s="2">
        <v>7.6</v>
      </c>
      <c r="AU665" s="2">
        <v>94.1</v>
      </c>
      <c r="AV665" s="2">
        <v>19.260000000000002</v>
      </c>
      <c r="AW665" s="2">
        <v>7.53</v>
      </c>
      <c r="AX665" s="2">
        <v>8.4</v>
      </c>
      <c r="AY665" s="2">
        <v>90</v>
      </c>
      <c r="AZ665" s="2">
        <v>26.483599999999999</v>
      </c>
      <c r="BA665" s="2">
        <v>8.06</v>
      </c>
      <c r="BB665" s="2">
        <v>9.4</v>
      </c>
      <c r="BC665" s="2">
        <v>85.3</v>
      </c>
      <c r="BD665" s="2">
        <v>37.752000000000002</v>
      </c>
      <c r="BE665" s="4"/>
      <c r="BF665" s="4"/>
    </row>
    <row r="666" spans="1:58" x14ac:dyDescent="0.2">
      <c r="A666" s="29">
        <v>665</v>
      </c>
      <c r="B666" s="7" t="s">
        <v>31</v>
      </c>
      <c r="C666" s="3">
        <v>39945</v>
      </c>
      <c r="D666" s="4" t="s">
        <v>28</v>
      </c>
      <c r="E666" s="4" t="s">
        <v>166</v>
      </c>
      <c r="F666" s="5" t="s">
        <v>189</v>
      </c>
      <c r="G666" s="6">
        <v>0.91180555555555554</v>
      </c>
      <c r="H666" s="6">
        <v>0.91527777777777775</v>
      </c>
      <c r="I666" s="85">
        <f t="shared" si="10"/>
        <v>4.9999999999999822</v>
      </c>
      <c r="J666" s="86">
        <f>I666*Segmentos!$D$7*(AH666%)*IF(ISNUMBER(AI666),AI666%,0)</f>
        <v>18899.999999999931</v>
      </c>
      <c r="K666" s="86">
        <f>I666*Segmentos!$D$7*(AL666%)*IF(ISNUMBER(AM666),AM666%,0)</f>
        <v>31391.999999999891</v>
      </c>
      <c r="L666" s="4"/>
      <c r="M666" s="2">
        <v>1.26</v>
      </c>
      <c r="N666" s="2">
        <v>1.6</v>
      </c>
      <c r="O666" s="2">
        <v>76.900000000000006</v>
      </c>
      <c r="P666" s="2">
        <v>97.767499999999998</v>
      </c>
      <c r="Q666" s="2">
        <v>0.5</v>
      </c>
      <c r="R666" s="2">
        <v>0.8</v>
      </c>
      <c r="S666" s="2">
        <v>65</v>
      </c>
      <c r="T666" s="2">
        <v>6.5223000000000004</v>
      </c>
      <c r="U666" s="2">
        <v>0.39</v>
      </c>
      <c r="V666" s="2">
        <v>0.4</v>
      </c>
      <c r="W666" s="2">
        <v>100</v>
      </c>
      <c r="X666" s="2">
        <v>6.3540000000000001</v>
      </c>
      <c r="Y666" s="2">
        <v>0.62</v>
      </c>
      <c r="Z666" s="2">
        <v>1</v>
      </c>
      <c r="AA666" s="2">
        <v>61.7</v>
      </c>
      <c r="AB666" s="2">
        <v>14.3225</v>
      </c>
      <c r="AC666" s="2">
        <v>2.77</v>
      </c>
      <c r="AD666" s="2">
        <v>3.4</v>
      </c>
      <c r="AE666" s="2">
        <v>80.599999999999994</v>
      </c>
      <c r="AF666" s="2">
        <v>70.568799999999996</v>
      </c>
      <c r="AG666" s="2">
        <v>0.92</v>
      </c>
      <c r="AH666" s="22">
        <v>1.5</v>
      </c>
      <c r="AI666" s="22">
        <v>63</v>
      </c>
      <c r="AJ666" s="22">
        <v>33.945399999999999</v>
      </c>
      <c r="AK666" s="18">
        <v>1.56</v>
      </c>
      <c r="AL666" s="18">
        <v>1.8</v>
      </c>
      <c r="AM666" s="18">
        <v>87.2</v>
      </c>
      <c r="AN666" s="2">
        <v>63.822099999999999</v>
      </c>
      <c r="AO666" s="2">
        <v>0.44</v>
      </c>
      <c r="AP666" s="2">
        <v>0.7</v>
      </c>
      <c r="AQ666" s="2">
        <v>60.8</v>
      </c>
      <c r="AR666" s="2">
        <v>3.7454000000000001</v>
      </c>
      <c r="AS666" s="2">
        <v>0.03</v>
      </c>
      <c r="AT666" s="2">
        <v>0.2</v>
      </c>
      <c r="AU666" s="2">
        <v>20</v>
      </c>
      <c r="AV666" s="2">
        <v>0.52569999999999995</v>
      </c>
      <c r="AW666" s="2">
        <v>1.23</v>
      </c>
      <c r="AX666" s="2">
        <v>1.8</v>
      </c>
      <c r="AY666" s="2">
        <v>68.5</v>
      </c>
      <c r="AZ666" s="2">
        <v>27.435099999999998</v>
      </c>
      <c r="BA666" s="2">
        <v>2.2200000000000002</v>
      </c>
      <c r="BB666" s="2">
        <v>2.6</v>
      </c>
      <c r="BC666" s="2">
        <v>84.4</v>
      </c>
      <c r="BD666" s="2">
        <v>66.061300000000003</v>
      </c>
      <c r="BE666" s="4"/>
      <c r="BF666" s="4"/>
    </row>
    <row r="667" spans="1:58" x14ac:dyDescent="0.2">
      <c r="A667" s="29">
        <v>666</v>
      </c>
      <c r="B667" s="7" t="s">
        <v>37</v>
      </c>
      <c r="C667" s="3">
        <v>39945</v>
      </c>
      <c r="D667" s="4" t="s">
        <v>21</v>
      </c>
      <c r="E667" s="4" t="s">
        <v>173</v>
      </c>
      <c r="F667" s="5" t="s">
        <v>189</v>
      </c>
      <c r="G667" s="6">
        <v>0.87222222222222223</v>
      </c>
      <c r="H667" s="6">
        <v>0.87361111111111101</v>
      </c>
      <c r="I667" s="85">
        <f t="shared" si="10"/>
        <v>1.999999999999833</v>
      </c>
      <c r="J667" s="86">
        <f>I667*Segmentos!$D$7*(AH667%)*IF(ISNUMBER(AI667),AI667%,0)</f>
        <v>2707.1999999997738</v>
      </c>
      <c r="K667" s="86">
        <f>I667*Segmentos!$D$7*(AL667%)*IF(ISNUMBER(AM667),AM667%,0)</f>
        <v>6935.9999999994207</v>
      </c>
      <c r="L667" s="4"/>
      <c r="M667" s="2">
        <v>0.59</v>
      </c>
      <c r="N667" s="2">
        <v>0.7</v>
      </c>
      <c r="O667" s="2">
        <v>86.1</v>
      </c>
      <c r="P667" s="2">
        <v>100</v>
      </c>
      <c r="Q667" s="2">
        <v>0.44</v>
      </c>
      <c r="R667" s="2">
        <v>0.4</v>
      </c>
      <c r="S667" s="2">
        <v>100</v>
      </c>
      <c r="T667" s="2">
        <v>12.6259</v>
      </c>
      <c r="U667" s="2">
        <v>0</v>
      </c>
      <c r="V667" s="2">
        <v>0</v>
      </c>
      <c r="W667" s="8" t="s">
        <v>577</v>
      </c>
      <c r="X667" s="2">
        <v>0</v>
      </c>
      <c r="Y667" s="2">
        <v>0.4</v>
      </c>
      <c r="Z667" s="2">
        <v>0.5</v>
      </c>
      <c r="AA667" s="2">
        <v>81.5</v>
      </c>
      <c r="AB667" s="2">
        <v>20.128299999999999</v>
      </c>
      <c r="AC667" s="2">
        <v>1.2</v>
      </c>
      <c r="AD667" s="2">
        <v>1.4</v>
      </c>
      <c r="AE667" s="2">
        <v>85.4</v>
      </c>
      <c r="AF667" s="2">
        <v>67.245699999999999</v>
      </c>
      <c r="AG667" s="2">
        <v>0.31</v>
      </c>
      <c r="AH667" s="22">
        <v>0.4</v>
      </c>
      <c r="AI667" s="22">
        <v>84.6</v>
      </c>
      <c r="AJ667" s="22">
        <v>25.305299999999999</v>
      </c>
      <c r="AK667" s="18">
        <v>0.84</v>
      </c>
      <c r="AL667" s="18">
        <v>1</v>
      </c>
      <c r="AM667" s="18">
        <v>86.7</v>
      </c>
      <c r="AN667" s="2">
        <v>74.694699999999997</v>
      </c>
      <c r="AO667" s="2">
        <v>0.48</v>
      </c>
      <c r="AP667" s="2">
        <v>0.9</v>
      </c>
      <c r="AQ667" s="2">
        <v>54.8</v>
      </c>
      <c r="AR667" s="2">
        <v>8.9402000000000008</v>
      </c>
      <c r="AS667" s="2">
        <v>0.65</v>
      </c>
      <c r="AT667" s="2">
        <v>0.9</v>
      </c>
      <c r="AU667" s="2">
        <v>73.599999999999994</v>
      </c>
      <c r="AV667" s="2">
        <v>24.238600000000002</v>
      </c>
      <c r="AW667" s="2">
        <v>0.22</v>
      </c>
      <c r="AX667" s="2">
        <v>0.2</v>
      </c>
      <c r="AY667" s="2">
        <v>100</v>
      </c>
      <c r="AZ667" s="2">
        <v>10.918699999999999</v>
      </c>
      <c r="BA667" s="2">
        <v>0.86</v>
      </c>
      <c r="BB667" s="2">
        <v>0.9</v>
      </c>
      <c r="BC667" s="2">
        <v>100</v>
      </c>
      <c r="BD667" s="2">
        <v>55.9024</v>
      </c>
      <c r="BE667" s="4"/>
      <c r="BF667" s="4"/>
    </row>
    <row r="668" spans="1:58" x14ac:dyDescent="0.2">
      <c r="A668" s="29">
        <v>667</v>
      </c>
      <c r="B668" s="7" t="s">
        <v>38</v>
      </c>
      <c r="C668" s="3">
        <v>39945</v>
      </c>
      <c r="D668" s="4" t="s">
        <v>8</v>
      </c>
      <c r="E668" s="4" t="s">
        <v>165</v>
      </c>
      <c r="F668" s="5" t="s">
        <v>189</v>
      </c>
      <c r="G668" s="6">
        <v>0.91805555555555562</v>
      </c>
      <c r="H668" s="6">
        <v>0.99236111111111114</v>
      </c>
      <c r="I668" s="85">
        <f t="shared" si="10"/>
        <v>106.99999999999994</v>
      </c>
      <c r="J668" s="86">
        <f>I668*Segmentos!$D$7*(AH668%)*IF(ISNUMBER(AI668),AI668%,0)</f>
        <v>1767639.9999999993</v>
      </c>
      <c r="K668" s="86">
        <f>I668*Segmentos!$D$7*(AL668%)*IF(ISNUMBER(AM668),AM668%,0)</f>
        <v>2792699.9999999981</v>
      </c>
      <c r="L668" s="4"/>
      <c r="M668" s="2">
        <v>5.4</v>
      </c>
      <c r="N668" s="2">
        <v>23.1</v>
      </c>
      <c r="O668" s="2">
        <v>23.4</v>
      </c>
      <c r="P668" s="2">
        <v>70.136899999999997</v>
      </c>
      <c r="Q668" s="2">
        <v>5.69</v>
      </c>
      <c r="R668" s="2">
        <v>21.4</v>
      </c>
      <c r="S668" s="2">
        <v>26.6</v>
      </c>
      <c r="T668" s="2">
        <v>12.3263</v>
      </c>
      <c r="U668" s="2">
        <v>5.63</v>
      </c>
      <c r="V668" s="2">
        <v>23.2</v>
      </c>
      <c r="W668" s="2">
        <v>24.3</v>
      </c>
      <c r="X668" s="2">
        <v>15.3284</v>
      </c>
      <c r="Y668" s="2">
        <v>4.96</v>
      </c>
      <c r="Z668" s="2">
        <v>23.9</v>
      </c>
      <c r="AA668" s="2">
        <v>20.8</v>
      </c>
      <c r="AB668" s="2">
        <v>19.040500000000002</v>
      </c>
      <c r="AC668" s="2">
        <v>5.5</v>
      </c>
      <c r="AD668" s="2">
        <v>23.1</v>
      </c>
      <c r="AE668" s="2">
        <v>23.8</v>
      </c>
      <c r="AF668" s="2">
        <v>23.441700000000001</v>
      </c>
      <c r="AG668" s="2">
        <v>4.13</v>
      </c>
      <c r="AH668" s="22">
        <v>23.6</v>
      </c>
      <c r="AI668" s="22">
        <v>17.5</v>
      </c>
      <c r="AJ668" s="22">
        <v>25.483699999999999</v>
      </c>
      <c r="AK668" s="18">
        <v>6.54</v>
      </c>
      <c r="AL668" s="18">
        <v>22.5</v>
      </c>
      <c r="AM668" s="18">
        <v>29</v>
      </c>
      <c r="AN668" s="2">
        <v>44.653100000000002</v>
      </c>
      <c r="AO668" s="2">
        <v>3.03</v>
      </c>
      <c r="AP668" s="2">
        <v>16.399999999999999</v>
      </c>
      <c r="AQ668" s="2">
        <v>18.399999999999999</v>
      </c>
      <c r="AR668" s="2">
        <v>4.2991000000000001</v>
      </c>
      <c r="AS668" s="2">
        <v>3.14</v>
      </c>
      <c r="AT668" s="2">
        <v>19.399999999999999</v>
      </c>
      <c r="AU668" s="2">
        <v>16.2</v>
      </c>
      <c r="AV668" s="2">
        <v>8.9873999999999992</v>
      </c>
      <c r="AW668" s="2">
        <v>4.67</v>
      </c>
      <c r="AX668" s="2">
        <v>27.1</v>
      </c>
      <c r="AY668" s="2">
        <v>17.2</v>
      </c>
      <c r="AZ668" s="2">
        <v>17.428000000000001</v>
      </c>
      <c r="BA668" s="2">
        <v>7.92</v>
      </c>
      <c r="BB668" s="2">
        <v>24.1</v>
      </c>
      <c r="BC668" s="2">
        <v>32.9</v>
      </c>
      <c r="BD668" s="2">
        <v>39.422400000000003</v>
      </c>
      <c r="BE668" s="4"/>
      <c r="BF668" s="4"/>
    </row>
    <row r="669" spans="1:58" x14ac:dyDescent="0.2">
      <c r="A669" s="29">
        <v>668</v>
      </c>
      <c r="B669" s="7" t="s">
        <v>86</v>
      </c>
      <c r="C669" s="3">
        <v>39945</v>
      </c>
      <c r="D669" s="4" t="s">
        <v>17</v>
      </c>
      <c r="E669" s="4" t="s">
        <v>169</v>
      </c>
      <c r="F669" s="5" t="s">
        <v>189</v>
      </c>
      <c r="G669" s="6">
        <v>0.9159722222222223</v>
      </c>
      <c r="H669" s="6">
        <v>0.95763888888888893</v>
      </c>
      <c r="I669" s="85">
        <f t="shared" si="10"/>
        <v>59.999999999999943</v>
      </c>
      <c r="J669" s="86">
        <f>I669*Segmentos!$D$7*(AH669%)*IF(ISNUMBER(AI669),AI669%,0)</f>
        <v>42719.999999999964</v>
      </c>
      <c r="K669" s="86">
        <f>I669*Segmentos!$D$7*(AL669%)*IF(ISNUMBER(AM669),AM669%,0)</f>
        <v>8399.9999999999927</v>
      </c>
      <c r="L669" s="4"/>
      <c r="M669" s="2">
        <v>0.1</v>
      </c>
      <c r="N669" s="2">
        <v>1.5</v>
      </c>
      <c r="O669" s="2">
        <v>7</v>
      </c>
      <c r="P669" s="2">
        <v>100</v>
      </c>
      <c r="Q669" s="2">
        <v>0.02</v>
      </c>
      <c r="R669" s="2">
        <v>1</v>
      </c>
      <c r="S669" s="2">
        <v>1.7</v>
      </c>
      <c r="T669" s="2">
        <v>2.7201</v>
      </c>
      <c r="U669" s="2">
        <v>0.02</v>
      </c>
      <c r="V669" s="2">
        <v>0.7</v>
      </c>
      <c r="W669" s="2">
        <v>2.7</v>
      </c>
      <c r="X669" s="2">
        <v>3.6326000000000001</v>
      </c>
      <c r="Y669" s="2">
        <v>0.01</v>
      </c>
      <c r="Z669" s="2">
        <v>0.5</v>
      </c>
      <c r="AA669" s="2">
        <v>1.7</v>
      </c>
      <c r="AB669" s="2">
        <v>2.3487</v>
      </c>
      <c r="AC669" s="2">
        <v>0.28000000000000003</v>
      </c>
      <c r="AD669" s="2">
        <v>3.1</v>
      </c>
      <c r="AE669" s="2">
        <v>9.3000000000000007</v>
      </c>
      <c r="AF669" s="2">
        <v>91.298699999999997</v>
      </c>
      <c r="AG669" s="2">
        <v>0.18</v>
      </c>
      <c r="AH669" s="22">
        <v>2</v>
      </c>
      <c r="AI669" s="22">
        <v>8.9</v>
      </c>
      <c r="AJ669" s="22">
        <v>82.608999999999995</v>
      </c>
      <c r="AK669" s="18">
        <v>0.03</v>
      </c>
      <c r="AL669" s="18">
        <v>1</v>
      </c>
      <c r="AM669" s="18">
        <v>3.5</v>
      </c>
      <c r="AN669" s="2">
        <v>17.390999999999998</v>
      </c>
      <c r="AO669" s="2">
        <v>0</v>
      </c>
      <c r="AP669" s="2">
        <v>0</v>
      </c>
      <c r="AQ669" s="8" t="s">
        <v>577</v>
      </c>
      <c r="AR669" s="2">
        <v>0</v>
      </c>
      <c r="AS669" s="2">
        <v>0.02</v>
      </c>
      <c r="AT669" s="2">
        <v>0.8</v>
      </c>
      <c r="AU669" s="2">
        <v>2.5</v>
      </c>
      <c r="AV669" s="2">
        <v>4.0712000000000002</v>
      </c>
      <c r="AW669" s="2">
        <v>0.28000000000000003</v>
      </c>
      <c r="AX669" s="2">
        <v>1.5</v>
      </c>
      <c r="AY669" s="2">
        <v>19.399999999999999</v>
      </c>
      <c r="AZ669" s="2">
        <v>79.112499999999997</v>
      </c>
      <c r="BA669" s="2">
        <v>0.04</v>
      </c>
      <c r="BB669" s="2">
        <v>2.2999999999999998</v>
      </c>
      <c r="BC669" s="2">
        <v>2</v>
      </c>
      <c r="BD669" s="2">
        <v>16.816299999999998</v>
      </c>
      <c r="BE669" s="4"/>
      <c r="BF669" s="4"/>
    </row>
    <row r="670" spans="1:58" x14ac:dyDescent="0.2">
      <c r="A670" s="29">
        <v>669</v>
      </c>
      <c r="B670" s="7" t="s">
        <v>14</v>
      </c>
      <c r="C670" s="3">
        <v>39945</v>
      </c>
      <c r="D670" s="4" t="s">
        <v>13</v>
      </c>
      <c r="E670" s="4" t="s">
        <v>163</v>
      </c>
      <c r="F670" s="5" t="s">
        <v>189</v>
      </c>
      <c r="G670" s="6">
        <v>0.85069444444444453</v>
      </c>
      <c r="H670" s="6">
        <v>0.875</v>
      </c>
      <c r="I670" s="85">
        <f t="shared" si="10"/>
        <v>34.999999999999872</v>
      </c>
      <c r="J670" s="86">
        <f>I670*Segmentos!$D$7*(AH670%)*IF(ISNUMBER(AI670),AI670%,0)</f>
        <v>971249.99999999662</v>
      </c>
      <c r="K670" s="86">
        <f>I670*Segmentos!$D$7*(AL670%)*IF(ISNUMBER(AM670),AM670%,0)</f>
        <v>1118627.999999996</v>
      </c>
      <c r="L670" s="4"/>
      <c r="M670" s="2">
        <v>7.49</v>
      </c>
      <c r="N670" s="2">
        <v>13.2</v>
      </c>
      <c r="O670" s="2">
        <v>56.8</v>
      </c>
      <c r="P670" s="2">
        <v>82.570499999999996</v>
      </c>
      <c r="Q670" s="2">
        <v>3.68</v>
      </c>
      <c r="R670" s="2">
        <v>7.5</v>
      </c>
      <c r="S670" s="2">
        <v>48.9</v>
      </c>
      <c r="T670" s="2">
        <v>6.7630999999999997</v>
      </c>
      <c r="U670" s="2">
        <v>7.02</v>
      </c>
      <c r="V670" s="2">
        <v>13.2</v>
      </c>
      <c r="W670" s="2">
        <v>53.3</v>
      </c>
      <c r="X670" s="2">
        <v>16.220400000000001</v>
      </c>
      <c r="Y670" s="2">
        <v>6.91</v>
      </c>
      <c r="Z670" s="2">
        <v>13.3</v>
      </c>
      <c r="AA670" s="2">
        <v>52.1</v>
      </c>
      <c r="AB670" s="2">
        <v>22.4983</v>
      </c>
      <c r="AC670" s="2">
        <v>10.25</v>
      </c>
      <c r="AD670" s="2">
        <v>16</v>
      </c>
      <c r="AE670" s="2">
        <v>64.099999999999994</v>
      </c>
      <c r="AF670" s="2">
        <v>37.088700000000003</v>
      </c>
      <c r="AG670" s="2">
        <v>6.92</v>
      </c>
      <c r="AH670" s="22">
        <v>12.5</v>
      </c>
      <c r="AI670" s="22">
        <v>55.5</v>
      </c>
      <c r="AJ670" s="22">
        <v>36.156500000000001</v>
      </c>
      <c r="AK670" s="18">
        <v>8.01</v>
      </c>
      <c r="AL670" s="18">
        <v>13.8</v>
      </c>
      <c r="AM670" s="18">
        <v>57.9</v>
      </c>
      <c r="AN670" s="2">
        <v>46.414000000000001</v>
      </c>
      <c r="AO670" s="2">
        <v>6.57</v>
      </c>
      <c r="AP670" s="2">
        <v>11.2</v>
      </c>
      <c r="AQ670" s="2">
        <v>58.6</v>
      </c>
      <c r="AR670" s="2">
        <v>7.91</v>
      </c>
      <c r="AS670" s="2">
        <v>4.71</v>
      </c>
      <c r="AT670" s="2">
        <v>9.1999999999999993</v>
      </c>
      <c r="AU670" s="2">
        <v>51.2</v>
      </c>
      <c r="AV670" s="2">
        <v>11.438599999999999</v>
      </c>
      <c r="AW670" s="2">
        <v>6.73</v>
      </c>
      <c r="AX670" s="2">
        <v>13.2</v>
      </c>
      <c r="AY670" s="2">
        <v>51</v>
      </c>
      <c r="AZ670" s="2">
        <v>21.328199999999999</v>
      </c>
      <c r="BA670" s="2">
        <v>9.93</v>
      </c>
      <c r="BB670" s="2">
        <v>16</v>
      </c>
      <c r="BC670" s="2">
        <v>61.9</v>
      </c>
      <c r="BD670" s="2">
        <v>41.893799999999999</v>
      </c>
      <c r="BE670" s="4"/>
      <c r="BF670" s="4"/>
    </row>
    <row r="671" spans="1:58" x14ac:dyDescent="0.2">
      <c r="A671" s="29">
        <v>670</v>
      </c>
      <c r="B671" s="7" t="s">
        <v>10</v>
      </c>
      <c r="C671" s="3">
        <v>39945</v>
      </c>
      <c r="D671" s="4" t="s">
        <v>8</v>
      </c>
      <c r="E671" s="4" t="s">
        <v>164</v>
      </c>
      <c r="F671" s="5" t="s">
        <v>189</v>
      </c>
      <c r="G671" s="6">
        <v>0.87361111111111101</v>
      </c>
      <c r="H671" s="6">
        <v>0.91805555555555562</v>
      </c>
      <c r="I671" s="85">
        <f t="shared" si="10"/>
        <v>64.000000000000256</v>
      </c>
      <c r="J671" s="86">
        <f>I671*Segmentos!$D$7*(AH671%)*IF(ISNUMBER(AI671),AI671%,0)</f>
        <v>1555660.8000000063</v>
      </c>
      <c r="K671" s="86">
        <f>I671*Segmentos!$D$7*(AL671%)*IF(ISNUMBER(AM671),AM671%,0)</f>
        <v>1160345.6000000047</v>
      </c>
      <c r="L671" s="4"/>
      <c r="M671" s="2">
        <v>5.27</v>
      </c>
      <c r="N671" s="2">
        <v>19.100000000000001</v>
      </c>
      <c r="O671" s="2">
        <v>27.6</v>
      </c>
      <c r="P671" s="2">
        <v>83.417000000000002</v>
      </c>
      <c r="Q671" s="2">
        <v>3.61</v>
      </c>
      <c r="R671" s="2">
        <v>11.9</v>
      </c>
      <c r="S671" s="2">
        <v>30.4</v>
      </c>
      <c r="T671" s="2">
        <v>9.5277999999999992</v>
      </c>
      <c r="U671" s="2">
        <v>3.74</v>
      </c>
      <c r="V671" s="2">
        <v>15.9</v>
      </c>
      <c r="W671" s="2">
        <v>23.5</v>
      </c>
      <c r="X671" s="2">
        <v>12.403</v>
      </c>
      <c r="Y671" s="2">
        <v>4.72</v>
      </c>
      <c r="Z671" s="2">
        <v>24</v>
      </c>
      <c r="AA671" s="2">
        <v>19.7</v>
      </c>
      <c r="AB671" s="2">
        <v>22.068100000000001</v>
      </c>
      <c r="AC671" s="2">
        <v>7.59</v>
      </c>
      <c r="AD671" s="2">
        <v>20.5</v>
      </c>
      <c r="AE671" s="2">
        <v>37.1</v>
      </c>
      <c r="AF671" s="2">
        <v>39.418199999999999</v>
      </c>
      <c r="AG671" s="2">
        <v>6.08</v>
      </c>
      <c r="AH671" s="22">
        <v>21.1</v>
      </c>
      <c r="AI671" s="22">
        <v>28.8</v>
      </c>
      <c r="AJ671" s="22">
        <v>45.610999999999997</v>
      </c>
      <c r="AK671" s="18">
        <v>4.55</v>
      </c>
      <c r="AL671" s="18">
        <v>17.3</v>
      </c>
      <c r="AM671" s="18">
        <v>26.2</v>
      </c>
      <c r="AN671" s="2">
        <v>37.806100000000001</v>
      </c>
      <c r="AO671" s="2">
        <v>2.39</v>
      </c>
      <c r="AP671" s="2">
        <v>16.100000000000001</v>
      </c>
      <c r="AQ671" s="2">
        <v>14.9</v>
      </c>
      <c r="AR671" s="2">
        <v>4.1325000000000003</v>
      </c>
      <c r="AS671" s="2">
        <v>4.66</v>
      </c>
      <c r="AT671" s="2">
        <v>17.600000000000001</v>
      </c>
      <c r="AU671" s="2">
        <v>26.4</v>
      </c>
      <c r="AV671" s="2">
        <v>16.245000000000001</v>
      </c>
      <c r="AW671" s="2">
        <v>4.74</v>
      </c>
      <c r="AX671" s="2">
        <v>17.899999999999999</v>
      </c>
      <c r="AY671" s="2">
        <v>26.4</v>
      </c>
      <c r="AZ671" s="2">
        <v>21.5718</v>
      </c>
      <c r="BA671" s="2">
        <v>6.84</v>
      </c>
      <c r="BB671" s="2">
        <v>21.8</v>
      </c>
      <c r="BC671" s="2">
        <v>31.5</v>
      </c>
      <c r="BD671" s="2">
        <v>41.467700000000001</v>
      </c>
      <c r="BE671" s="4"/>
      <c r="BF671" s="4"/>
    </row>
    <row r="672" spans="1:58" x14ac:dyDescent="0.2">
      <c r="A672" s="29">
        <v>671</v>
      </c>
      <c r="B672" s="7" t="s">
        <v>89</v>
      </c>
      <c r="C672" s="3">
        <v>39945</v>
      </c>
      <c r="D672" s="4" t="s">
        <v>28</v>
      </c>
      <c r="E672" s="4" t="s">
        <v>169</v>
      </c>
      <c r="F672" s="5" t="s">
        <v>189</v>
      </c>
      <c r="G672" s="6">
        <v>0.84027777777777779</v>
      </c>
      <c r="H672" s="6">
        <v>0.875</v>
      </c>
      <c r="I672" s="85">
        <f t="shared" si="10"/>
        <v>49.999999999999986</v>
      </c>
      <c r="J672" s="86">
        <f>I672*Segmentos!$D$7*(AH672%)*IF(ISNUMBER(AI672),AI672%,0)</f>
        <v>115679.99999999997</v>
      </c>
      <c r="K672" s="86">
        <f>I672*Segmentos!$D$7*(AL672%)*IF(ISNUMBER(AM672),AM672%,0)</f>
        <v>210159.99999999994</v>
      </c>
      <c r="L672" s="4"/>
      <c r="M672" s="2">
        <v>0.83</v>
      </c>
      <c r="N672" s="2">
        <v>3.1</v>
      </c>
      <c r="O672" s="2">
        <v>26.8</v>
      </c>
      <c r="P672" s="2">
        <v>85.783199999999994</v>
      </c>
      <c r="Q672" s="2">
        <v>0.23</v>
      </c>
      <c r="R672" s="2">
        <v>1.3</v>
      </c>
      <c r="S672" s="2">
        <v>17.5</v>
      </c>
      <c r="T672" s="2">
        <v>3.9016000000000002</v>
      </c>
      <c r="U672" s="2">
        <v>0.05</v>
      </c>
      <c r="V672" s="2">
        <v>1.7</v>
      </c>
      <c r="W672" s="2">
        <v>2.8</v>
      </c>
      <c r="X672" s="2">
        <v>1.0311999999999999</v>
      </c>
      <c r="Y672" s="2">
        <v>1.59</v>
      </c>
      <c r="Z672" s="2">
        <v>4.2</v>
      </c>
      <c r="AA672" s="2">
        <v>38.1</v>
      </c>
      <c r="AB672" s="2">
        <v>48.580399999999997</v>
      </c>
      <c r="AC672" s="2">
        <v>0.95</v>
      </c>
      <c r="AD672" s="2">
        <v>3.9</v>
      </c>
      <c r="AE672" s="2">
        <v>24.3</v>
      </c>
      <c r="AF672" s="2">
        <v>32.2699</v>
      </c>
      <c r="AG672" s="2">
        <v>0.56999999999999995</v>
      </c>
      <c r="AH672" s="22">
        <v>2.4</v>
      </c>
      <c r="AI672" s="22">
        <v>24.1</v>
      </c>
      <c r="AJ672" s="22">
        <v>28.1081</v>
      </c>
      <c r="AK672" s="18">
        <v>1.06</v>
      </c>
      <c r="AL672" s="18">
        <v>3.7</v>
      </c>
      <c r="AM672" s="18">
        <v>28.4</v>
      </c>
      <c r="AN672" s="2">
        <v>57.6751</v>
      </c>
      <c r="AO672" s="2">
        <v>0.52</v>
      </c>
      <c r="AP672" s="2">
        <v>1.3</v>
      </c>
      <c r="AQ672" s="2">
        <v>38.4</v>
      </c>
      <c r="AR672" s="2">
        <v>5.8475999999999999</v>
      </c>
      <c r="AS672" s="2">
        <v>0.77</v>
      </c>
      <c r="AT672" s="2">
        <v>2.8</v>
      </c>
      <c r="AU672" s="2">
        <v>27.5</v>
      </c>
      <c r="AV672" s="2">
        <v>17.63</v>
      </c>
      <c r="AW672" s="2">
        <v>0.88</v>
      </c>
      <c r="AX672" s="2">
        <v>2.2999999999999998</v>
      </c>
      <c r="AY672" s="2">
        <v>37.9</v>
      </c>
      <c r="AZ672" s="2">
        <v>26.388200000000001</v>
      </c>
      <c r="BA672" s="2">
        <v>0.9</v>
      </c>
      <c r="BB672" s="2">
        <v>4.3</v>
      </c>
      <c r="BC672" s="2">
        <v>21</v>
      </c>
      <c r="BD672" s="2">
        <v>35.917299999999997</v>
      </c>
      <c r="BE672" s="4"/>
      <c r="BF672" s="4"/>
    </row>
    <row r="673" spans="1:58" x14ac:dyDescent="0.2">
      <c r="A673" s="29">
        <v>672</v>
      </c>
      <c r="B673" s="7" t="s">
        <v>83</v>
      </c>
      <c r="C673" s="3">
        <v>39945</v>
      </c>
      <c r="D673" s="4" t="s">
        <v>21</v>
      </c>
      <c r="E673" s="4" t="s">
        <v>170</v>
      </c>
      <c r="F673" s="5" t="s">
        <v>189</v>
      </c>
      <c r="G673" s="6">
        <v>0.87430555555555556</v>
      </c>
      <c r="H673" s="6">
        <v>0.88888888888888884</v>
      </c>
      <c r="I673" s="85">
        <f t="shared" si="10"/>
        <v>20.999999999999925</v>
      </c>
      <c r="J673" s="86">
        <f>I673*Segmentos!$D$7*(AH673%)*IF(ISNUMBER(AI673),AI673%,0)</f>
        <v>16682.399999999943</v>
      </c>
      <c r="K673" s="86">
        <f>I673*Segmentos!$D$7*(AL673%)*IF(ISNUMBER(AM673),AM673%,0)</f>
        <v>24107.999999999916</v>
      </c>
      <c r="L673" s="4"/>
      <c r="M673" s="2">
        <v>0.24</v>
      </c>
      <c r="N673" s="2">
        <v>0.8</v>
      </c>
      <c r="O673" s="2">
        <v>30.3</v>
      </c>
      <c r="P673" s="2">
        <v>21.685600000000001</v>
      </c>
      <c r="Q673" s="2">
        <v>0.36</v>
      </c>
      <c r="R673" s="2">
        <v>0.9</v>
      </c>
      <c r="S673" s="2">
        <v>40.5</v>
      </c>
      <c r="T673" s="2">
        <v>5.3723999999999998</v>
      </c>
      <c r="U673" s="2">
        <v>0.21</v>
      </c>
      <c r="V673" s="2">
        <v>0.4</v>
      </c>
      <c r="W673" s="2">
        <v>47.6</v>
      </c>
      <c r="X673" s="2">
        <v>4.0118</v>
      </c>
      <c r="Y673" s="2">
        <v>0.28999999999999998</v>
      </c>
      <c r="Z673" s="2">
        <v>0.8</v>
      </c>
      <c r="AA673" s="2">
        <v>37.1</v>
      </c>
      <c r="AB673" s="2">
        <v>7.6565000000000003</v>
      </c>
      <c r="AC673" s="2">
        <v>0.16</v>
      </c>
      <c r="AD673" s="2">
        <v>1</v>
      </c>
      <c r="AE673" s="2">
        <v>15.9</v>
      </c>
      <c r="AF673" s="2">
        <v>4.6449999999999996</v>
      </c>
      <c r="AG673" s="2">
        <v>0.2</v>
      </c>
      <c r="AH673" s="22">
        <v>0.6</v>
      </c>
      <c r="AI673" s="22">
        <v>33.1</v>
      </c>
      <c r="AJ673" s="22">
        <v>8.6125000000000007</v>
      </c>
      <c r="AK673" s="18">
        <v>0.28000000000000003</v>
      </c>
      <c r="AL673" s="18">
        <v>1</v>
      </c>
      <c r="AM673" s="18">
        <v>28.7</v>
      </c>
      <c r="AN673" s="2">
        <v>13.0731</v>
      </c>
      <c r="AO673" s="2">
        <v>0.05</v>
      </c>
      <c r="AP673" s="2">
        <v>0.3</v>
      </c>
      <c r="AQ673" s="2">
        <v>20.8</v>
      </c>
      <c r="AR673" s="2">
        <v>0.51719999999999999</v>
      </c>
      <c r="AS673" s="2">
        <v>0.06</v>
      </c>
      <c r="AT673" s="2">
        <v>0.4</v>
      </c>
      <c r="AU673" s="2">
        <v>13.6</v>
      </c>
      <c r="AV673" s="2">
        <v>1.1096999999999999</v>
      </c>
      <c r="AW673" s="2">
        <v>0.4</v>
      </c>
      <c r="AX673" s="2">
        <v>1</v>
      </c>
      <c r="AY673" s="2">
        <v>41.5</v>
      </c>
      <c r="AZ673" s="2">
        <v>10.3536</v>
      </c>
      <c r="BA673" s="2">
        <v>0.28000000000000003</v>
      </c>
      <c r="BB673" s="2">
        <v>1.1000000000000001</v>
      </c>
      <c r="BC673" s="2">
        <v>26.9</v>
      </c>
      <c r="BD673" s="2">
        <v>9.7050999999999998</v>
      </c>
      <c r="BE673" s="4"/>
      <c r="BF673" s="4"/>
    </row>
    <row r="674" spans="1:58" x14ac:dyDescent="0.2">
      <c r="A674" s="29">
        <v>673</v>
      </c>
      <c r="B674" s="7" t="s">
        <v>80</v>
      </c>
      <c r="C674" s="3">
        <v>39945</v>
      </c>
      <c r="D674" s="4" t="s">
        <v>3</v>
      </c>
      <c r="E674" s="4" t="s">
        <v>167</v>
      </c>
      <c r="F674" s="5" t="s">
        <v>189</v>
      </c>
      <c r="G674" s="6">
        <v>0.91666666666666663</v>
      </c>
      <c r="H674" s="6">
        <v>0.98750000000000004</v>
      </c>
      <c r="I674" s="85">
        <f t="shared" si="10"/>
        <v>102.00000000000011</v>
      </c>
      <c r="J674" s="86">
        <f>I674*Segmentos!$D$7*(AH674%)*IF(ISNUMBER(AI674),AI674%,0)</f>
        <v>3367224.0000000042</v>
      </c>
      <c r="K674" s="86">
        <f>I674*Segmentos!$D$7*(AL674%)*IF(ISNUMBER(AM674),AM674%,0)</f>
        <v>2551632.0000000028</v>
      </c>
      <c r="L674" s="4"/>
      <c r="M674" s="2">
        <v>7.21</v>
      </c>
      <c r="N674" s="2">
        <v>23.6</v>
      </c>
      <c r="O674" s="2">
        <v>30.6</v>
      </c>
      <c r="P674" s="2">
        <v>90.311499999999995</v>
      </c>
      <c r="Q674" s="2">
        <v>3.93</v>
      </c>
      <c r="R674" s="2">
        <v>14.8</v>
      </c>
      <c r="S674" s="2">
        <v>26.6</v>
      </c>
      <c r="T674" s="2">
        <v>8.2129999999999992</v>
      </c>
      <c r="U674" s="2">
        <v>5.4</v>
      </c>
      <c r="V674" s="2">
        <v>19</v>
      </c>
      <c r="W674" s="2">
        <v>28.4</v>
      </c>
      <c r="X674" s="2">
        <v>14.172700000000001</v>
      </c>
      <c r="Y674" s="2">
        <v>8.7100000000000009</v>
      </c>
      <c r="Z674" s="2">
        <v>30.6</v>
      </c>
      <c r="AA674" s="2">
        <v>28.5</v>
      </c>
      <c r="AB674" s="2">
        <v>32.208799999999997</v>
      </c>
      <c r="AC674" s="2">
        <v>8.69</v>
      </c>
      <c r="AD674" s="2">
        <v>24.8</v>
      </c>
      <c r="AE674" s="2">
        <v>35.1</v>
      </c>
      <c r="AF674" s="2">
        <v>35.716999999999999</v>
      </c>
      <c r="AG674" s="2">
        <v>8.26</v>
      </c>
      <c r="AH674" s="22">
        <v>26.2</v>
      </c>
      <c r="AI674" s="22">
        <v>31.5</v>
      </c>
      <c r="AJ674" s="22">
        <v>49.0822</v>
      </c>
      <c r="AK674" s="18">
        <v>6.26</v>
      </c>
      <c r="AL674" s="18">
        <v>21.2</v>
      </c>
      <c r="AM674" s="18">
        <v>29.5</v>
      </c>
      <c r="AN674" s="2">
        <v>41.229300000000002</v>
      </c>
      <c r="AO674" s="2">
        <v>2.91</v>
      </c>
      <c r="AP674" s="2">
        <v>13.9</v>
      </c>
      <c r="AQ674" s="2">
        <v>20.9</v>
      </c>
      <c r="AR674" s="2">
        <v>3.9758</v>
      </c>
      <c r="AS674" s="2">
        <v>4.42</v>
      </c>
      <c r="AT674" s="2">
        <v>19.600000000000001</v>
      </c>
      <c r="AU674" s="2">
        <v>22.5</v>
      </c>
      <c r="AV674" s="2">
        <v>12.1816</v>
      </c>
      <c r="AW674" s="2">
        <v>7.85</v>
      </c>
      <c r="AX674" s="2">
        <v>24.6</v>
      </c>
      <c r="AY674" s="2">
        <v>31.9</v>
      </c>
      <c r="AZ674" s="2">
        <v>28.267800000000001</v>
      </c>
      <c r="BA674" s="2">
        <v>9.57</v>
      </c>
      <c r="BB674" s="2">
        <v>27.9</v>
      </c>
      <c r="BC674" s="2">
        <v>34.299999999999997</v>
      </c>
      <c r="BD674" s="2">
        <v>45.886200000000002</v>
      </c>
      <c r="BE674" s="4"/>
      <c r="BF674" s="4"/>
    </row>
    <row r="675" spans="1:58" x14ac:dyDescent="0.2">
      <c r="A675" s="29">
        <v>674</v>
      </c>
      <c r="B675" s="7" t="s">
        <v>23</v>
      </c>
      <c r="C675" s="3">
        <v>39945</v>
      </c>
      <c r="D675" s="4" t="s">
        <v>21</v>
      </c>
      <c r="E675" s="4" t="s">
        <v>170</v>
      </c>
      <c r="F675" s="5" t="s">
        <v>189</v>
      </c>
      <c r="G675" s="6">
        <v>0.91041666666666676</v>
      </c>
      <c r="H675" s="6">
        <v>0.9159722222222223</v>
      </c>
      <c r="I675" s="85">
        <f t="shared" si="10"/>
        <v>7.9999999999999716</v>
      </c>
      <c r="J675" s="86">
        <f>I675*Segmentos!$D$7*(AH675%)*IF(ISNUMBER(AI675),AI675%,0)</f>
        <v>7695.9999999999736</v>
      </c>
      <c r="K675" s="86">
        <f>I675*Segmentos!$D$7*(AL675%)*IF(ISNUMBER(AM675),AM675%,0)</f>
        <v>7820.7999999999729</v>
      </c>
      <c r="L675" s="4"/>
      <c r="M675" s="2">
        <v>0.24</v>
      </c>
      <c r="N675" s="2">
        <v>0.4</v>
      </c>
      <c r="O675" s="2">
        <v>54</v>
      </c>
      <c r="P675" s="2">
        <v>19.6356</v>
      </c>
      <c r="Q675" s="2">
        <v>0.41</v>
      </c>
      <c r="R675" s="2">
        <v>1</v>
      </c>
      <c r="S675" s="2">
        <v>40.799999999999997</v>
      </c>
      <c r="T675" s="2">
        <v>5.6923000000000004</v>
      </c>
      <c r="U675" s="2">
        <v>0.26</v>
      </c>
      <c r="V675" s="2">
        <v>0.3</v>
      </c>
      <c r="W675" s="2">
        <v>100</v>
      </c>
      <c r="X675" s="2">
        <v>4.6253000000000002</v>
      </c>
      <c r="Y675" s="2">
        <v>0.34</v>
      </c>
      <c r="Z675" s="2">
        <v>0.7</v>
      </c>
      <c r="AA675" s="2">
        <v>49.7</v>
      </c>
      <c r="AB675" s="2">
        <v>8.3369999999999997</v>
      </c>
      <c r="AC675" s="2">
        <v>0.04</v>
      </c>
      <c r="AD675" s="2">
        <v>0</v>
      </c>
      <c r="AE675" s="2">
        <v>100</v>
      </c>
      <c r="AF675" s="2">
        <v>0.98089999999999999</v>
      </c>
      <c r="AG675" s="2">
        <v>0.24</v>
      </c>
      <c r="AH675" s="22">
        <v>0.5</v>
      </c>
      <c r="AI675" s="22">
        <v>48.1</v>
      </c>
      <c r="AJ675" s="22">
        <v>9.5342000000000002</v>
      </c>
      <c r="AK675" s="18">
        <v>0.23</v>
      </c>
      <c r="AL675" s="18">
        <v>0.4</v>
      </c>
      <c r="AM675" s="18">
        <v>61.1</v>
      </c>
      <c r="AN675" s="2">
        <v>10.1014</v>
      </c>
      <c r="AO675" s="2">
        <v>0.11</v>
      </c>
      <c r="AP675" s="2">
        <v>0.1</v>
      </c>
      <c r="AQ675" s="2">
        <v>100</v>
      </c>
      <c r="AR675" s="2">
        <v>0.98089999999999999</v>
      </c>
      <c r="AS675" s="2">
        <v>0.39</v>
      </c>
      <c r="AT675" s="2">
        <v>0.4</v>
      </c>
      <c r="AU675" s="2">
        <v>95.3</v>
      </c>
      <c r="AV675" s="2">
        <v>7.0978000000000003</v>
      </c>
      <c r="AW675" s="2">
        <v>0.2</v>
      </c>
      <c r="AX675" s="2">
        <v>0.2</v>
      </c>
      <c r="AY675" s="2">
        <v>100</v>
      </c>
      <c r="AZ675" s="2">
        <v>4.7107000000000001</v>
      </c>
      <c r="BA675" s="2">
        <v>0.21</v>
      </c>
      <c r="BB675" s="2">
        <v>0.7</v>
      </c>
      <c r="BC675" s="2">
        <v>29.5</v>
      </c>
      <c r="BD675" s="2">
        <v>6.8460999999999999</v>
      </c>
      <c r="BE675" s="4"/>
      <c r="BF675" s="4"/>
    </row>
    <row r="676" spans="1:58" x14ac:dyDescent="0.2">
      <c r="A676" s="29">
        <v>675</v>
      </c>
      <c r="B676" s="7" t="s">
        <v>25</v>
      </c>
      <c r="C676" s="3">
        <v>39945</v>
      </c>
      <c r="D676" s="4" t="s">
        <v>21</v>
      </c>
      <c r="E676" s="4" t="s">
        <v>171</v>
      </c>
      <c r="F676" s="5" t="s">
        <v>189</v>
      </c>
      <c r="G676" s="6">
        <v>0.8965277777777777</v>
      </c>
      <c r="H676" s="6">
        <v>0.8979166666666667</v>
      </c>
      <c r="I676" s="85">
        <f t="shared" si="10"/>
        <v>2.0000000000001528</v>
      </c>
      <c r="J676" s="86">
        <f>I676*Segmentos!$D$7*(AH676%)*IF(ISNUMBER(AI676),AI676%,0)</f>
        <v>2071.2000000001581</v>
      </c>
      <c r="K676" s="86">
        <f>I676*Segmentos!$D$7*(AL676%)*IF(ISNUMBER(AM676),AM676%,0)</f>
        <v>3027.2000000002313</v>
      </c>
      <c r="L676" s="4"/>
      <c r="M676" s="2">
        <v>0.3</v>
      </c>
      <c r="N676" s="2">
        <v>0.3</v>
      </c>
      <c r="O676" s="2">
        <v>91.2</v>
      </c>
      <c r="P676" s="2">
        <v>27.941500000000001</v>
      </c>
      <c r="Q676" s="2">
        <v>0.24</v>
      </c>
      <c r="R676" s="2">
        <v>0.2</v>
      </c>
      <c r="S676" s="2">
        <v>100</v>
      </c>
      <c r="T676" s="2">
        <v>3.7004999999999999</v>
      </c>
      <c r="U676" s="2">
        <v>0.13</v>
      </c>
      <c r="V676" s="2">
        <v>0.1</v>
      </c>
      <c r="W676" s="2">
        <v>100</v>
      </c>
      <c r="X676" s="2">
        <v>2.5472999999999999</v>
      </c>
      <c r="Y676" s="2">
        <v>0.56999999999999995</v>
      </c>
      <c r="Z676" s="2">
        <v>0.7</v>
      </c>
      <c r="AA676" s="2">
        <v>85.2</v>
      </c>
      <c r="AB676" s="2">
        <v>15.412599999999999</v>
      </c>
      <c r="AC676" s="2">
        <v>0.21</v>
      </c>
      <c r="AD676" s="2">
        <v>0.2</v>
      </c>
      <c r="AE676" s="2">
        <v>100</v>
      </c>
      <c r="AF676" s="2">
        <v>6.2809999999999997</v>
      </c>
      <c r="AG676" s="2">
        <v>0.24</v>
      </c>
      <c r="AH676" s="22">
        <v>0.3</v>
      </c>
      <c r="AI676" s="22">
        <v>86.3</v>
      </c>
      <c r="AJ676" s="22">
        <v>10.655799999999999</v>
      </c>
      <c r="AK676" s="18">
        <v>0.36</v>
      </c>
      <c r="AL676" s="18">
        <v>0.4</v>
      </c>
      <c r="AM676" s="18">
        <v>94.6</v>
      </c>
      <c r="AN676" s="2">
        <v>17.285699999999999</v>
      </c>
      <c r="AO676" s="2">
        <v>7.0000000000000007E-2</v>
      </c>
      <c r="AP676" s="2">
        <v>0.1</v>
      </c>
      <c r="AQ676" s="2">
        <v>100</v>
      </c>
      <c r="AR676" s="2">
        <v>0.68030000000000002</v>
      </c>
      <c r="AS676" s="2">
        <v>0.25</v>
      </c>
      <c r="AT676" s="2">
        <v>0.2</v>
      </c>
      <c r="AU676" s="2">
        <v>100</v>
      </c>
      <c r="AV676" s="2">
        <v>4.9851000000000001</v>
      </c>
      <c r="AW676" s="2">
        <v>0.27</v>
      </c>
      <c r="AX676" s="2">
        <v>0.3</v>
      </c>
      <c r="AY676" s="2">
        <v>87.7</v>
      </c>
      <c r="AZ676" s="2">
        <v>7.0117000000000003</v>
      </c>
      <c r="BA676" s="2">
        <v>0.43</v>
      </c>
      <c r="BB676" s="2">
        <v>0.5</v>
      </c>
      <c r="BC676" s="2">
        <v>90</v>
      </c>
      <c r="BD676" s="2">
        <v>15.2644</v>
      </c>
      <c r="BE676" s="4"/>
      <c r="BF676" s="4"/>
    </row>
    <row r="677" spans="1:58" x14ac:dyDescent="0.2">
      <c r="A677" s="29">
        <v>676</v>
      </c>
      <c r="B677" s="7" t="s">
        <v>32</v>
      </c>
      <c r="C677" s="3">
        <v>39945</v>
      </c>
      <c r="D677" s="4" t="s">
        <v>28</v>
      </c>
      <c r="E677" s="4" t="s">
        <v>164</v>
      </c>
      <c r="F677" s="5" t="s">
        <v>189</v>
      </c>
      <c r="G677" s="6">
        <v>0.91527777777777775</v>
      </c>
      <c r="H677" s="6">
        <v>0.91736111111111107</v>
      </c>
      <c r="I677" s="85">
        <f t="shared" si="10"/>
        <v>2.9999999999999893</v>
      </c>
      <c r="J677" s="86">
        <f>I677*Segmentos!$D$7*(AH677%)*IF(ISNUMBER(AI677),AI677%,0)</f>
        <v>5327.9999999999827</v>
      </c>
      <c r="K677" s="86">
        <f>I677*Segmentos!$D$7*(AL677%)*IF(ISNUMBER(AM677),AM677%,0)</f>
        <v>9424.7999999999683</v>
      </c>
      <c r="L677" s="4"/>
      <c r="M677" s="2">
        <v>0.65</v>
      </c>
      <c r="N677" s="2">
        <v>1</v>
      </c>
      <c r="O677" s="2">
        <v>65.099999999999994</v>
      </c>
      <c r="P677" s="2">
        <v>97.741200000000006</v>
      </c>
      <c r="Q677" s="2">
        <v>0</v>
      </c>
      <c r="R677" s="2">
        <v>0</v>
      </c>
      <c r="S677" s="8" t="s">
        <v>577</v>
      </c>
      <c r="T677" s="2">
        <v>0</v>
      </c>
      <c r="U677" s="2">
        <v>0.39</v>
      </c>
      <c r="V677" s="2">
        <v>0.4</v>
      </c>
      <c r="W677" s="2">
        <v>100</v>
      </c>
      <c r="X677" s="2">
        <v>12.387600000000001</v>
      </c>
      <c r="Y677" s="2">
        <v>0.26</v>
      </c>
      <c r="Z677" s="2">
        <v>0.3</v>
      </c>
      <c r="AA677" s="2">
        <v>87.8</v>
      </c>
      <c r="AB677" s="2">
        <v>11.834899999999999</v>
      </c>
      <c r="AC677" s="2">
        <v>1.48</v>
      </c>
      <c r="AD677" s="2">
        <v>2.5</v>
      </c>
      <c r="AE677" s="2">
        <v>59.2</v>
      </c>
      <c r="AF677" s="2">
        <v>73.518699999999995</v>
      </c>
      <c r="AG677" s="2">
        <v>0.46</v>
      </c>
      <c r="AH677" s="22">
        <v>0.8</v>
      </c>
      <c r="AI677" s="22">
        <v>55.5</v>
      </c>
      <c r="AJ677" s="22">
        <v>32.897399999999998</v>
      </c>
      <c r="AK677" s="18">
        <v>0.81</v>
      </c>
      <c r="AL677" s="18">
        <v>1.1000000000000001</v>
      </c>
      <c r="AM677" s="18">
        <v>71.400000000000006</v>
      </c>
      <c r="AN677" s="2">
        <v>64.843800000000002</v>
      </c>
      <c r="AO677" s="2">
        <v>0.56999999999999995</v>
      </c>
      <c r="AP677" s="2">
        <v>0.7</v>
      </c>
      <c r="AQ677" s="2">
        <v>85.1</v>
      </c>
      <c r="AR677" s="2">
        <v>9.4167000000000005</v>
      </c>
      <c r="AS677" s="2">
        <v>0</v>
      </c>
      <c r="AT677" s="2">
        <v>0</v>
      </c>
      <c r="AU677" s="8" t="s">
        <v>577</v>
      </c>
      <c r="AV677" s="2">
        <v>0</v>
      </c>
      <c r="AW677" s="2">
        <v>0.69</v>
      </c>
      <c r="AX677" s="2">
        <v>1.2</v>
      </c>
      <c r="AY677" s="2">
        <v>55.7</v>
      </c>
      <c r="AZ677" s="2">
        <v>29.817399999999999</v>
      </c>
      <c r="BA677" s="2">
        <v>1.01</v>
      </c>
      <c r="BB677" s="2">
        <v>1.5</v>
      </c>
      <c r="BC677" s="2">
        <v>68.400000000000006</v>
      </c>
      <c r="BD677" s="2">
        <v>58.507100000000001</v>
      </c>
      <c r="BE677" s="4"/>
      <c r="BF677" s="4"/>
    </row>
    <row r="678" spans="1:58" x14ac:dyDescent="0.2">
      <c r="A678" s="29">
        <v>677</v>
      </c>
      <c r="B678" s="7" t="s">
        <v>19</v>
      </c>
      <c r="C678" s="3">
        <v>39945</v>
      </c>
      <c r="D678" s="4" t="s">
        <v>17</v>
      </c>
      <c r="E678" s="4" t="s">
        <v>166</v>
      </c>
      <c r="F678" s="5" t="s">
        <v>189</v>
      </c>
      <c r="G678" s="6">
        <v>0.9145833333333333</v>
      </c>
      <c r="H678" s="6">
        <v>0.9159722222222223</v>
      </c>
      <c r="I678" s="85">
        <f t="shared" si="10"/>
        <v>2.0000000000001528</v>
      </c>
      <c r="J678" s="86">
        <f>I678*Segmentos!$D$7*(AH678%)*IF(ISNUMBER(AI678),AI678%,0)</f>
        <v>3750.4000000002866</v>
      </c>
      <c r="K678" s="86">
        <f>I678*Segmentos!$D$7*(AL678%)*IF(ISNUMBER(AM678),AM678%,0)</f>
        <v>0</v>
      </c>
      <c r="L678" s="4"/>
      <c r="M678" s="2">
        <v>0.22</v>
      </c>
      <c r="N678" s="2">
        <v>0.4</v>
      </c>
      <c r="O678" s="2">
        <v>58.6</v>
      </c>
      <c r="P678" s="2">
        <v>100</v>
      </c>
      <c r="Q678" s="2">
        <v>0</v>
      </c>
      <c r="R678" s="2">
        <v>0</v>
      </c>
      <c r="S678" s="8" t="s">
        <v>577</v>
      </c>
      <c r="T678" s="2">
        <v>0</v>
      </c>
      <c r="U678" s="2">
        <v>0.09</v>
      </c>
      <c r="V678" s="2">
        <v>0.2</v>
      </c>
      <c r="W678" s="2">
        <v>50</v>
      </c>
      <c r="X678" s="2">
        <v>8.5127000000000006</v>
      </c>
      <c r="Y678" s="2">
        <v>0.19</v>
      </c>
      <c r="Z678" s="2">
        <v>0.4</v>
      </c>
      <c r="AA678" s="2">
        <v>50</v>
      </c>
      <c r="AB678" s="2">
        <v>25.392499999999998</v>
      </c>
      <c r="AC678" s="2">
        <v>0.44</v>
      </c>
      <c r="AD678" s="2">
        <v>0.7</v>
      </c>
      <c r="AE678" s="2">
        <v>64.400000000000006</v>
      </c>
      <c r="AF678" s="2">
        <v>66.094800000000006</v>
      </c>
      <c r="AG678" s="2">
        <v>0.46</v>
      </c>
      <c r="AH678" s="22">
        <v>0.8</v>
      </c>
      <c r="AI678" s="22">
        <v>58.6</v>
      </c>
      <c r="AJ678" s="22">
        <v>100</v>
      </c>
      <c r="AK678" s="18">
        <v>0</v>
      </c>
      <c r="AL678" s="18">
        <v>0</v>
      </c>
      <c r="AM678" s="19" t="s">
        <v>577</v>
      </c>
      <c r="AN678" s="2">
        <v>0</v>
      </c>
      <c r="AO678" s="2">
        <v>0.17</v>
      </c>
      <c r="AP678" s="2">
        <v>0.3</v>
      </c>
      <c r="AQ678" s="2">
        <v>50</v>
      </c>
      <c r="AR678" s="2">
        <v>8.5127000000000006</v>
      </c>
      <c r="AS678" s="2">
        <v>0</v>
      </c>
      <c r="AT678" s="2">
        <v>0</v>
      </c>
      <c r="AU678" s="8" t="s">
        <v>577</v>
      </c>
      <c r="AV678" s="2">
        <v>0</v>
      </c>
      <c r="AW678" s="2">
        <v>0.22</v>
      </c>
      <c r="AX678" s="2">
        <v>0.2</v>
      </c>
      <c r="AY678" s="2">
        <v>100</v>
      </c>
      <c r="AZ678" s="2">
        <v>29.480399999999999</v>
      </c>
      <c r="BA678" s="2">
        <v>0.35</v>
      </c>
      <c r="BB678" s="2">
        <v>0.7</v>
      </c>
      <c r="BC678" s="2">
        <v>50</v>
      </c>
      <c r="BD678" s="2">
        <v>62.006900000000002</v>
      </c>
      <c r="BE678" s="4"/>
      <c r="BF678" s="4"/>
    </row>
    <row r="679" spans="1:58" x14ac:dyDescent="0.2">
      <c r="A679" s="29">
        <v>678</v>
      </c>
      <c r="B679" s="7" t="s">
        <v>2</v>
      </c>
      <c r="C679" s="3">
        <v>39945</v>
      </c>
      <c r="D679" s="4" t="s">
        <v>0</v>
      </c>
      <c r="E679" s="4" t="s">
        <v>164</v>
      </c>
      <c r="F679" s="5" t="s">
        <v>189</v>
      </c>
      <c r="G679" s="6">
        <v>0.88402777777777775</v>
      </c>
      <c r="H679" s="6">
        <v>0.92361111111111116</v>
      </c>
      <c r="I679" s="85">
        <f t="shared" si="10"/>
        <v>57.000000000000114</v>
      </c>
      <c r="J679" s="86">
        <f>I679*Segmentos!$D$7*(AH679%)*IF(ISNUMBER(AI679),AI679%,0)</f>
        <v>1321579.2000000025</v>
      </c>
      <c r="K679" s="86">
        <f>I679*Segmentos!$D$7*(AL679%)*IF(ISNUMBER(AM679),AM679%,0)</f>
        <v>1603068.0000000035</v>
      </c>
      <c r="L679" s="4"/>
      <c r="M679" s="2">
        <v>6.46</v>
      </c>
      <c r="N679" s="2">
        <v>17.5</v>
      </c>
      <c r="O679" s="2">
        <v>36.799999999999997</v>
      </c>
      <c r="P679" s="2">
        <v>82.3108</v>
      </c>
      <c r="Q679" s="2">
        <v>3.54</v>
      </c>
      <c r="R679" s="2">
        <v>10.3</v>
      </c>
      <c r="S679" s="2">
        <v>34.5</v>
      </c>
      <c r="T679" s="2">
        <v>7.5278</v>
      </c>
      <c r="U679" s="2">
        <v>4.67</v>
      </c>
      <c r="V679" s="2">
        <v>16.600000000000001</v>
      </c>
      <c r="W679" s="2">
        <v>28.2</v>
      </c>
      <c r="X679" s="2">
        <v>12.467599999999999</v>
      </c>
      <c r="Y679" s="2">
        <v>7.81</v>
      </c>
      <c r="Z679" s="2">
        <v>22.4</v>
      </c>
      <c r="AA679" s="2">
        <v>34.9</v>
      </c>
      <c r="AB679" s="2">
        <v>29.382300000000001</v>
      </c>
      <c r="AC679" s="2">
        <v>7.87</v>
      </c>
      <c r="AD679" s="2">
        <v>17.5</v>
      </c>
      <c r="AE679" s="2">
        <v>44.9</v>
      </c>
      <c r="AF679" s="2">
        <v>32.933100000000003</v>
      </c>
      <c r="AG679" s="2">
        <v>5.81</v>
      </c>
      <c r="AH679" s="22">
        <v>17.2</v>
      </c>
      <c r="AI679" s="22">
        <v>33.700000000000003</v>
      </c>
      <c r="AJ679" s="22">
        <v>35.115900000000003</v>
      </c>
      <c r="AK679" s="18">
        <v>7.04</v>
      </c>
      <c r="AL679" s="18">
        <v>17.8</v>
      </c>
      <c r="AM679" s="18">
        <v>39.5</v>
      </c>
      <c r="AN679" s="2">
        <v>47.194899999999997</v>
      </c>
      <c r="AO679" s="2">
        <v>5.0199999999999996</v>
      </c>
      <c r="AP679" s="2">
        <v>15.4</v>
      </c>
      <c r="AQ679" s="2">
        <v>32.5</v>
      </c>
      <c r="AR679" s="2">
        <v>6.9946999999999999</v>
      </c>
      <c r="AS679" s="2">
        <v>7.2</v>
      </c>
      <c r="AT679" s="2">
        <v>19.100000000000001</v>
      </c>
      <c r="AU679" s="2">
        <v>37.700000000000003</v>
      </c>
      <c r="AV679" s="2">
        <v>20.216699999999999</v>
      </c>
      <c r="AW679" s="2">
        <v>7.35</v>
      </c>
      <c r="AX679" s="2">
        <v>16.7</v>
      </c>
      <c r="AY679" s="2">
        <v>44</v>
      </c>
      <c r="AZ679" s="2">
        <v>26.9468</v>
      </c>
      <c r="BA679" s="2">
        <v>5.77</v>
      </c>
      <c r="BB679" s="2">
        <v>17.899999999999999</v>
      </c>
      <c r="BC679" s="2">
        <v>32.299999999999997</v>
      </c>
      <c r="BD679" s="2">
        <v>28.152699999999999</v>
      </c>
      <c r="BE679" s="4"/>
      <c r="BF679" s="4"/>
    </row>
    <row r="680" spans="1:58" x14ac:dyDescent="0.2">
      <c r="A680" s="29">
        <v>679</v>
      </c>
      <c r="B680" s="7" t="s">
        <v>16</v>
      </c>
      <c r="C680" s="3">
        <v>39945</v>
      </c>
      <c r="D680" s="4" t="s">
        <v>13</v>
      </c>
      <c r="E680" s="4" t="s">
        <v>166</v>
      </c>
      <c r="F680" s="5" t="s">
        <v>189</v>
      </c>
      <c r="G680" s="6">
        <v>0.91319444444444453</v>
      </c>
      <c r="H680" s="6">
        <v>0.91736111111111107</v>
      </c>
      <c r="I680" s="85">
        <f t="shared" si="10"/>
        <v>5.9999999999998188</v>
      </c>
      <c r="J680" s="86">
        <f>I680*Segmentos!$D$7*(AH680%)*IF(ISNUMBER(AI680),AI680%,0)</f>
        <v>178099.19999999463</v>
      </c>
      <c r="K680" s="86">
        <f>I680*Segmentos!$D$7*(AL680%)*IF(ISNUMBER(AM680),AM680%,0)</f>
        <v>259161.59999999221</v>
      </c>
      <c r="L680" s="4"/>
      <c r="M680" s="2">
        <v>9.2100000000000009</v>
      </c>
      <c r="N680" s="2">
        <v>11.7</v>
      </c>
      <c r="O680" s="2">
        <v>78.599999999999994</v>
      </c>
      <c r="P680" s="2">
        <v>88.628699999999995</v>
      </c>
      <c r="Q680" s="2">
        <v>3.3</v>
      </c>
      <c r="R680" s="2">
        <v>4.7</v>
      </c>
      <c r="S680" s="2">
        <v>70.2</v>
      </c>
      <c r="T680" s="2">
        <v>5.2907999999999999</v>
      </c>
      <c r="U680" s="2">
        <v>6.56</v>
      </c>
      <c r="V680" s="2">
        <v>9.1</v>
      </c>
      <c r="W680" s="2">
        <v>72.3</v>
      </c>
      <c r="X680" s="2">
        <v>13.2263</v>
      </c>
      <c r="Y680" s="2">
        <v>9.9499999999999993</v>
      </c>
      <c r="Z680" s="2">
        <v>12.5</v>
      </c>
      <c r="AA680" s="2">
        <v>79.8</v>
      </c>
      <c r="AB680" s="2">
        <v>28.2502</v>
      </c>
      <c r="AC680" s="2">
        <v>13.26</v>
      </c>
      <c r="AD680" s="2">
        <v>16.3</v>
      </c>
      <c r="AE680" s="2">
        <v>81.2</v>
      </c>
      <c r="AF680" s="2">
        <v>41.8613</v>
      </c>
      <c r="AG680" s="2">
        <v>7.45</v>
      </c>
      <c r="AH680" s="22">
        <v>9.6</v>
      </c>
      <c r="AI680" s="22">
        <v>77.3</v>
      </c>
      <c r="AJ680" s="22">
        <v>34.022399999999998</v>
      </c>
      <c r="AK680" s="18">
        <v>10.8</v>
      </c>
      <c r="AL680" s="18">
        <v>13.6</v>
      </c>
      <c r="AM680" s="18">
        <v>79.400000000000006</v>
      </c>
      <c r="AN680" s="2">
        <v>54.606400000000001</v>
      </c>
      <c r="AO680" s="2">
        <v>9.3000000000000007</v>
      </c>
      <c r="AP680" s="2">
        <v>12.4</v>
      </c>
      <c r="AQ680" s="2">
        <v>74.7</v>
      </c>
      <c r="AR680" s="2">
        <v>9.7718000000000007</v>
      </c>
      <c r="AS680" s="2">
        <v>6.84</v>
      </c>
      <c r="AT680" s="2">
        <v>9.3000000000000007</v>
      </c>
      <c r="AU680" s="2">
        <v>73.5</v>
      </c>
      <c r="AV680" s="2">
        <v>14.491199999999999</v>
      </c>
      <c r="AW680" s="2">
        <v>8.73</v>
      </c>
      <c r="AX680" s="2">
        <v>11.5</v>
      </c>
      <c r="AY680" s="2">
        <v>76.2</v>
      </c>
      <c r="AZ680" s="2">
        <v>24.1464</v>
      </c>
      <c r="BA680" s="2">
        <v>10.92</v>
      </c>
      <c r="BB680" s="2">
        <v>13.1</v>
      </c>
      <c r="BC680" s="2">
        <v>83.3</v>
      </c>
      <c r="BD680" s="2">
        <v>40.219299999999997</v>
      </c>
      <c r="BE680" s="4"/>
      <c r="BF680" s="4"/>
    </row>
    <row r="681" spans="1:58" x14ac:dyDescent="0.2">
      <c r="A681" s="29">
        <v>680</v>
      </c>
      <c r="B681" s="7" t="s">
        <v>22</v>
      </c>
      <c r="C681" s="3">
        <v>39945</v>
      </c>
      <c r="D681" s="4" t="s">
        <v>21</v>
      </c>
      <c r="E681" s="4" t="s">
        <v>164</v>
      </c>
      <c r="F681" s="5" t="s">
        <v>189</v>
      </c>
      <c r="G681" s="6">
        <v>0.83125000000000004</v>
      </c>
      <c r="H681" s="6">
        <v>0.87222222222222223</v>
      </c>
      <c r="I681" s="85">
        <f t="shared" si="10"/>
        <v>58.99999999999995</v>
      </c>
      <c r="J681" s="86">
        <f>I681*Segmentos!$D$7*(AH681%)*IF(ISNUMBER(AI681),AI681%,0)</f>
        <v>406203.19999999972</v>
      </c>
      <c r="K681" s="86">
        <f>I681*Segmentos!$D$7*(AL681%)*IF(ISNUMBER(AM681),AM681%,0)</f>
        <v>489652.79999999958</v>
      </c>
      <c r="L681" s="4"/>
      <c r="M681" s="2">
        <v>1.9</v>
      </c>
      <c r="N681" s="2">
        <v>5.2</v>
      </c>
      <c r="O681" s="2">
        <v>36.700000000000003</v>
      </c>
      <c r="P681" s="2">
        <v>97.738799999999998</v>
      </c>
      <c r="Q681" s="2">
        <v>0.35</v>
      </c>
      <c r="R681" s="2">
        <v>1.1000000000000001</v>
      </c>
      <c r="S681" s="2">
        <v>33.1</v>
      </c>
      <c r="T681" s="2">
        <v>3.0411999999999999</v>
      </c>
      <c r="U681" s="2">
        <v>0.87</v>
      </c>
      <c r="V681" s="2">
        <v>2.5</v>
      </c>
      <c r="W681" s="2">
        <v>34.6</v>
      </c>
      <c r="X681" s="2">
        <v>9.3986999999999998</v>
      </c>
      <c r="Y681" s="2">
        <v>0.88</v>
      </c>
      <c r="Z681" s="2">
        <v>3.8</v>
      </c>
      <c r="AA681" s="2">
        <v>23.1</v>
      </c>
      <c r="AB681" s="2">
        <v>13.3451</v>
      </c>
      <c r="AC681" s="2">
        <v>4.26</v>
      </c>
      <c r="AD681" s="2">
        <v>10.199999999999999</v>
      </c>
      <c r="AE681" s="2">
        <v>41.7</v>
      </c>
      <c r="AF681" s="2">
        <v>71.953800000000001</v>
      </c>
      <c r="AG681" s="2">
        <v>1.71</v>
      </c>
      <c r="AH681" s="22">
        <v>5.2</v>
      </c>
      <c r="AI681" s="22">
        <v>33.1</v>
      </c>
      <c r="AJ681" s="22">
        <v>41.799900000000001</v>
      </c>
      <c r="AK681" s="18">
        <v>2.0699999999999998</v>
      </c>
      <c r="AL681" s="18">
        <v>5.2</v>
      </c>
      <c r="AM681" s="18">
        <v>39.9</v>
      </c>
      <c r="AN681" s="2">
        <v>55.939</v>
      </c>
      <c r="AO681" s="2">
        <v>2</v>
      </c>
      <c r="AP681" s="2">
        <v>4.5999999999999996</v>
      </c>
      <c r="AQ681" s="2">
        <v>43.6</v>
      </c>
      <c r="AR681" s="2">
        <v>11.2285</v>
      </c>
      <c r="AS681" s="2">
        <v>1.69</v>
      </c>
      <c r="AT681" s="2">
        <v>5.3</v>
      </c>
      <c r="AU681" s="2">
        <v>31.9</v>
      </c>
      <c r="AV681" s="2">
        <v>19.122800000000002</v>
      </c>
      <c r="AW681" s="2">
        <v>1.35</v>
      </c>
      <c r="AX681" s="2">
        <v>4.3</v>
      </c>
      <c r="AY681" s="2">
        <v>31.3</v>
      </c>
      <c r="AZ681" s="2">
        <v>20.043600000000001</v>
      </c>
      <c r="BA681" s="2">
        <v>2.4</v>
      </c>
      <c r="BB681" s="2">
        <v>5.9</v>
      </c>
      <c r="BC681" s="2">
        <v>40.5</v>
      </c>
      <c r="BD681" s="2">
        <v>47.344000000000001</v>
      </c>
      <c r="BE681" s="4"/>
      <c r="BF681" s="4"/>
    </row>
    <row r="682" spans="1:58" x14ac:dyDescent="0.2">
      <c r="A682" s="29">
        <v>681</v>
      </c>
      <c r="B682" s="7" t="s">
        <v>24</v>
      </c>
      <c r="C682" s="3">
        <v>39945</v>
      </c>
      <c r="D682" s="4" t="s">
        <v>21</v>
      </c>
      <c r="E682" s="4" t="s">
        <v>170</v>
      </c>
      <c r="F682" s="5" t="s">
        <v>189</v>
      </c>
      <c r="G682" s="6">
        <v>0.89027777777777783</v>
      </c>
      <c r="H682" s="6">
        <v>0.90902777777777777</v>
      </c>
      <c r="I682" s="85">
        <f t="shared" si="10"/>
        <v>26.999999999999904</v>
      </c>
      <c r="J682" s="86">
        <f>I682*Segmentos!$D$7*(AH682%)*IF(ISNUMBER(AI682),AI682%,0)</f>
        <v>13953.599999999949</v>
      </c>
      <c r="K682" s="86">
        <f>I682*Segmentos!$D$7*(AL682%)*IF(ISNUMBER(AM682),AM682%,0)</f>
        <v>21167.999999999924</v>
      </c>
      <c r="L682" s="4"/>
      <c r="M682" s="2">
        <v>0.16</v>
      </c>
      <c r="N682" s="2">
        <v>0.4</v>
      </c>
      <c r="O682" s="2">
        <v>40.4</v>
      </c>
      <c r="P682" s="2">
        <v>14.550599999999999</v>
      </c>
      <c r="Q682" s="2">
        <v>0</v>
      </c>
      <c r="R682" s="2">
        <v>0</v>
      </c>
      <c r="S682" s="8" t="s">
        <v>577</v>
      </c>
      <c r="T682" s="2">
        <v>0</v>
      </c>
      <c r="U682" s="2">
        <v>0.25</v>
      </c>
      <c r="V682" s="2">
        <v>0.3</v>
      </c>
      <c r="W682" s="2">
        <v>96.3</v>
      </c>
      <c r="X682" s="2">
        <v>4.8170000000000002</v>
      </c>
      <c r="Y682" s="2">
        <v>0.36</v>
      </c>
      <c r="Z682" s="2">
        <v>1</v>
      </c>
      <c r="AA682" s="2">
        <v>36.1</v>
      </c>
      <c r="AB682" s="2">
        <v>9.5683000000000007</v>
      </c>
      <c r="AC682" s="2">
        <v>0.01</v>
      </c>
      <c r="AD682" s="2">
        <v>0.2</v>
      </c>
      <c r="AE682" s="2">
        <v>3.7</v>
      </c>
      <c r="AF682" s="2">
        <v>0.1653</v>
      </c>
      <c r="AG682" s="2">
        <v>0.14000000000000001</v>
      </c>
      <c r="AH682" s="22">
        <v>0.4</v>
      </c>
      <c r="AI682" s="22">
        <v>32.299999999999997</v>
      </c>
      <c r="AJ682" s="22">
        <v>5.96</v>
      </c>
      <c r="AK682" s="18">
        <v>0.18</v>
      </c>
      <c r="AL682" s="18">
        <v>0.4</v>
      </c>
      <c r="AM682" s="18">
        <v>49</v>
      </c>
      <c r="AN682" s="2">
        <v>8.5905000000000005</v>
      </c>
      <c r="AO682" s="2">
        <v>0</v>
      </c>
      <c r="AP682" s="2">
        <v>0.1</v>
      </c>
      <c r="AQ682" s="2">
        <v>3.7</v>
      </c>
      <c r="AR682" s="2">
        <v>3.9300000000000002E-2</v>
      </c>
      <c r="AS682" s="2">
        <v>0.37</v>
      </c>
      <c r="AT682" s="2">
        <v>0.4</v>
      </c>
      <c r="AU682" s="2">
        <v>90.7</v>
      </c>
      <c r="AV682" s="2">
        <v>7.3071000000000002</v>
      </c>
      <c r="AW682" s="2">
        <v>0.2</v>
      </c>
      <c r="AX682" s="2">
        <v>0.2</v>
      </c>
      <c r="AY682" s="2">
        <v>100</v>
      </c>
      <c r="AZ682" s="2">
        <v>5.0945999999999998</v>
      </c>
      <c r="BA682" s="2">
        <v>0.06</v>
      </c>
      <c r="BB682" s="2">
        <v>0.6</v>
      </c>
      <c r="BC682" s="2">
        <v>9.6999999999999993</v>
      </c>
      <c r="BD682" s="2">
        <v>2.1095999999999999</v>
      </c>
      <c r="BE682" s="4"/>
      <c r="BF682" s="4"/>
    </row>
    <row r="683" spans="1:58" x14ac:dyDescent="0.2">
      <c r="A683" s="29">
        <v>682</v>
      </c>
      <c r="B683" s="7" t="s">
        <v>4</v>
      </c>
      <c r="C683" s="3">
        <v>39945</v>
      </c>
      <c r="D683" s="4" t="s">
        <v>3</v>
      </c>
      <c r="E683" s="4" t="s">
        <v>165</v>
      </c>
      <c r="F683" s="5" t="s">
        <v>189</v>
      </c>
      <c r="G683" s="6">
        <v>0.78125</v>
      </c>
      <c r="H683" s="6">
        <v>0.87430555555555556</v>
      </c>
      <c r="I683" s="85">
        <f t="shared" si="10"/>
        <v>134</v>
      </c>
      <c r="J683" s="86">
        <f>I683*Segmentos!$D$7*(AH683%)*IF(ISNUMBER(AI683),AI683%,0)</f>
        <v>1832316</v>
      </c>
      <c r="K683" s="86">
        <f>I683*Segmentos!$D$7*(AL683%)*IF(ISNUMBER(AM683),AM683%,0)</f>
        <v>2210356.8000000003</v>
      </c>
      <c r="L683" s="4"/>
      <c r="M683" s="2">
        <v>3.79</v>
      </c>
      <c r="N683" s="2">
        <v>15.8</v>
      </c>
      <c r="O683" s="2">
        <v>23.9</v>
      </c>
      <c r="P683" s="2">
        <v>62.263800000000003</v>
      </c>
      <c r="Q683" s="2">
        <v>4.63</v>
      </c>
      <c r="R683" s="2">
        <v>16.100000000000001</v>
      </c>
      <c r="S683" s="2">
        <v>28.7</v>
      </c>
      <c r="T683" s="2">
        <v>12.682399999999999</v>
      </c>
      <c r="U683" s="2">
        <v>5.48</v>
      </c>
      <c r="V683" s="2">
        <v>20.399999999999999</v>
      </c>
      <c r="W683" s="2">
        <v>26.9</v>
      </c>
      <c r="X683" s="2">
        <v>18.879899999999999</v>
      </c>
      <c r="Y683" s="2">
        <v>3.47</v>
      </c>
      <c r="Z683" s="2">
        <v>16.600000000000001</v>
      </c>
      <c r="AA683" s="2">
        <v>20.9</v>
      </c>
      <c r="AB683" s="2">
        <v>16.816299999999998</v>
      </c>
      <c r="AC683" s="2">
        <v>2.57</v>
      </c>
      <c r="AD683" s="2">
        <v>12.1</v>
      </c>
      <c r="AE683" s="2">
        <v>21.3</v>
      </c>
      <c r="AF683" s="2">
        <v>13.885199999999999</v>
      </c>
      <c r="AG683" s="2">
        <v>3.42</v>
      </c>
      <c r="AH683" s="22">
        <v>15.9</v>
      </c>
      <c r="AI683" s="22">
        <v>21.5</v>
      </c>
      <c r="AJ683" s="22">
        <v>26.658100000000001</v>
      </c>
      <c r="AK683" s="18">
        <v>4.12</v>
      </c>
      <c r="AL683" s="18">
        <v>15.8</v>
      </c>
      <c r="AM683" s="18">
        <v>26.1</v>
      </c>
      <c r="AN683" s="2">
        <v>35.605800000000002</v>
      </c>
      <c r="AO683" s="2">
        <v>2.11</v>
      </c>
      <c r="AP683" s="2">
        <v>12.4</v>
      </c>
      <c r="AQ683" s="2">
        <v>17</v>
      </c>
      <c r="AR683" s="2">
        <v>3.7850000000000001</v>
      </c>
      <c r="AS683" s="2">
        <v>2.23</v>
      </c>
      <c r="AT683" s="2">
        <v>11.6</v>
      </c>
      <c r="AU683" s="2">
        <v>19.2</v>
      </c>
      <c r="AV683" s="2">
        <v>8.0789000000000009</v>
      </c>
      <c r="AW683" s="2">
        <v>3.81</v>
      </c>
      <c r="AX683" s="2">
        <v>15.5</v>
      </c>
      <c r="AY683" s="2">
        <v>24.7</v>
      </c>
      <c r="AZ683" s="2">
        <v>18.023199999999999</v>
      </c>
      <c r="BA683" s="2">
        <v>5.14</v>
      </c>
      <c r="BB683" s="2">
        <v>19.5</v>
      </c>
      <c r="BC683" s="2">
        <v>26.4</v>
      </c>
      <c r="BD683" s="2">
        <v>32.376800000000003</v>
      </c>
      <c r="BE683" s="4"/>
      <c r="BF683" s="4"/>
    </row>
    <row r="684" spans="1:58" x14ac:dyDescent="0.2">
      <c r="A684" s="29">
        <v>683</v>
      </c>
      <c r="B684" s="7" t="s">
        <v>15</v>
      </c>
      <c r="C684" s="3">
        <v>39946</v>
      </c>
      <c r="D684" s="4" t="s">
        <v>13</v>
      </c>
      <c r="E684" s="4" t="s">
        <v>164</v>
      </c>
      <c r="F684" s="5" t="s">
        <v>190</v>
      </c>
      <c r="G684" s="6">
        <v>0.875</v>
      </c>
      <c r="H684" s="6">
        <v>0.91388888888888886</v>
      </c>
      <c r="I684" s="85">
        <f t="shared" si="10"/>
        <v>55.999999999999957</v>
      </c>
      <c r="J684" s="86">
        <f>I684*Segmentos!$D$7*(AH684%)*IF(ISNUMBER(AI684),AI684%,0)</f>
        <v>1685375.9999999988</v>
      </c>
      <c r="K684" s="86">
        <f>I684*Segmentos!$D$7*(AL684%)*IF(ISNUMBER(AM684),AM684%,0)</f>
        <v>2231711.9999999981</v>
      </c>
      <c r="L684" s="4"/>
      <c r="M684" s="2">
        <v>8.7899999999999991</v>
      </c>
      <c r="N684" s="2">
        <v>18.899999999999999</v>
      </c>
      <c r="O684" s="2">
        <v>46.6</v>
      </c>
      <c r="P684" s="2">
        <v>90.865499999999997</v>
      </c>
      <c r="Q684" s="2">
        <v>4.1500000000000004</v>
      </c>
      <c r="R684" s="2">
        <v>9.1</v>
      </c>
      <c r="S684" s="2">
        <v>45.8</v>
      </c>
      <c r="T684" s="2">
        <v>7.1455000000000002</v>
      </c>
      <c r="U684" s="2">
        <v>6.86</v>
      </c>
      <c r="V684" s="2">
        <v>16.399999999999999</v>
      </c>
      <c r="W684" s="2">
        <v>41.9</v>
      </c>
      <c r="X684" s="2">
        <v>14.8659</v>
      </c>
      <c r="Y684" s="2">
        <v>7.96</v>
      </c>
      <c r="Z684" s="2">
        <v>18.600000000000001</v>
      </c>
      <c r="AA684" s="2">
        <v>42.7</v>
      </c>
      <c r="AB684" s="2">
        <v>24.270600000000002</v>
      </c>
      <c r="AC684" s="2">
        <v>13.15</v>
      </c>
      <c r="AD684" s="2">
        <v>25.7</v>
      </c>
      <c r="AE684" s="2">
        <v>51.2</v>
      </c>
      <c r="AF684" s="2">
        <v>44.583500000000001</v>
      </c>
      <c r="AG684" s="2">
        <v>7.53</v>
      </c>
      <c r="AH684" s="22">
        <v>17.100000000000001</v>
      </c>
      <c r="AI684" s="22">
        <v>44</v>
      </c>
      <c r="AJ684" s="22">
        <v>36.889699999999998</v>
      </c>
      <c r="AK684" s="18">
        <v>9.94</v>
      </c>
      <c r="AL684" s="18">
        <v>20.5</v>
      </c>
      <c r="AM684" s="18">
        <v>48.6</v>
      </c>
      <c r="AN684" s="2">
        <v>53.9758</v>
      </c>
      <c r="AO684" s="2">
        <v>9.83</v>
      </c>
      <c r="AP684" s="2">
        <v>18.899999999999999</v>
      </c>
      <c r="AQ684" s="2">
        <v>52</v>
      </c>
      <c r="AR684" s="2">
        <v>11.0968</v>
      </c>
      <c r="AS684" s="2">
        <v>5.26</v>
      </c>
      <c r="AT684" s="2">
        <v>13.4</v>
      </c>
      <c r="AU684" s="2">
        <v>39.4</v>
      </c>
      <c r="AV684" s="2">
        <v>11.973599999999999</v>
      </c>
      <c r="AW684" s="2">
        <v>9.08</v>
      </c>
      <c r="AX684" s="2">
        <v>18.3</v>
      </c>
      <c r="AY684" s="2">
        <v>49.7</v>
      </c>
      <c r="AZ684" s="2">
        <v>26.970300000000002</v>
      </c>
      <c r="BA684" s="2">
        <v>10.32</v>
      </c>
      <c r="BB684" s="2">
        <v>22.5</v>
      </c>
      <c r="BC684" s="2">
        <v>45.9</v>
      </c>
      <c r="BD684" s="2">
        <v>40.824800000000003</v>
      </c>
      <c r="BE684" s="4"/>
      <c r="BF684" s="4"/>
    </row>
    <row r="685" spans="1:58" x14ac:dyDescent="0.2">
      <c r="A685" s="29">
        <v>684</v>
      </c>
      <c r="B685" s="7" t="s">
        <v>105</v>
      </c>
      <c r="C685" s="3">
        <v>39946</v>
      </c>
      <c r="D685" s="4" t="s">
        <v>21</v>
      </c>
      <c r="E685" s="4" t="s">
        <v>169</v>
      </c>
      <c r="F685" s="5" t="s">
        <v>190</v>
      </c>
      <c r="G685" s="6">
        <v>0.9159722222222223</v>
      </c>
      <c r="H685" s="6">
        <v>0.95208333333333339</v>
      </c>
      <c r="I685" s="85">
        <f t="shared" si="10"/>
        <v>51.999999999999972</v>
      </c>
      <c r="J685" s="86">
        <f>I685*Segmentos!$D$7*(AH685%)*IF(ISNUMBER(AI685),AI685%,0)</f>
        <v>107827.19999999997</v>
      </c>
      <c r="K685" s="86">
        <f>I685*Segmentos!$D$7*(AL685%)*IF(ISNUMBER(AM685),AM685%,0)</f>
        <v>102959.99999999996</v>
      </c>
      <c r="L685" s="4" t="s">
        <v>274</v>
      </c>
      <c r="M685" s="2">
        <v>0.5</v>
      </c>
      <c r="N685" s="2">
        <v>2.4</v>
      </c>
      <c r="O685" s="2">
        <v>20.6</v>
      </c>
      <c r="P685" s="2">
        <v>73.036699999999996</v>
      </c>
      <c r="Q685" s="2">
        <v>1.03</v>
      </c>
      <c r="R685" s="2">
        <v>2</v>
      </c>
      <c r="S685" s="2">
        <v>50.5</v>
      </c>
      <c r="T685" s="2">
        <v>25.086600000000001</v>
      </c>
      <c r="U685" s="2">
        <v>0.15</v>
      </c>
      <c r="V685" s="2">
        <v>2</v>
      </c>
      <c r="W685" s="2">
        <v>7.4</v>
      </c>
      <c r="X685" s="2">
        <v>4.4176000000000002</v>
      </c>
      <c r="Y685" s="2">
        <v>0.62</v>
      </c>
      <c r="Z685" s="2">
        <v>3.1</v>
      </c>
      <c r="AA685" s="2">
        <v>20.100000000000001</v>
      </c>
      <c r="AB685" s="2">
        <v>26.486599999999999</v>
      </c>
      <c r="AC685" s="2">
        <v>0.36</v>
      </c>
      <c r="AD685" s="2">
        <v>2.4</v>
      </c>
      <c r="AE685" s="2">
        <v>15.1</v>
      </c>
      <c r="AF685" s="2">
        <v>17.0459</v>
      </c>
      <c r="AG685" s="2">
        <v>0.51</v>
      </c>
      <c r="AH685" s="22">
        <v>2.4</v>
      </c>
      <c r="AI685" s="22">
        <v>21.6</v>
      </c>
      <c r="AJ685" s="22">
        <v>35.4724</v>
      </c>
      <c r="AK685" s="18">
        <v>0.49</v>
      </c>
      <c r="AL685" s="18">
        <v>2.5</v>
      </c>
      <c r="AM685" s="18">
        <v>19.8</v>
      </c>
      <c r="AN685" s="2">
        <v>37.564300000000003</v>
      </c>
      <c r="AO685" s="2">
        <v>0.35</v>
      </c>
      <c r="AP685" s="2">
        <v>1.2</v>
      </c>
      <c r="AQ685" s="2">
        <v>28.8</v>
      </c>
      <c r="AR685" s="2">
        <v>5.6173000000000002</v>
      </c>
      <c r="AS685" s="2">
        <v>0.28000000000000003</v>
      </c>
      <c r="AT685" s="2">
        <v>1.3</v>
      </c>
      <c r="AU685" s="2">
        <v>22.6</v>
      </c>
      <c r="AV685" s="2">
        <v>9.1031999999999993</v>
      </c>
      <c r="AW685" s="2">
        <v>0.51</v>
      </c>
      <c r="AX685" s="2">
        <v>2.9</v>
      </c>
      <c r="AY685" s="2">
        <v>17.3</v>
      </c>
      <c r="AZ685" s="2">
        <v>21.319500000000001</v>
      </c>
      <c r="BA685" s="2">
        <v>0.66</v>
      </c>
      <c r="BB685" s="2">
        <v>3.1</v>
      </c>
      <c r="BC685" s="2">
        <v>21.5</v>
      </c>
      <c r="BD685" s="2">
        <v>36.996699999999997</v>
      </c>
      <c r="BE685" s="4"/>
      <c r="BF685" s="4"/>
    </row>
    <row r="686" spans="1:58" x14ac:dyDescent="0.2">
      <c r="A686" s="29">
        <v>685</v>
      </c>
      <c r="B686" s="7" t="s">
        <v>41</v>
      </c>
      <c r="C686" s="3">
        <v>39946</v>
      </c>
      <c r="D686" s="4" t="s">
        <v>3</v>
      </c>
      <c r="E686" s="4" t="s">
        <v>174</v>
      </c>
      <c r="F686" s="5" t="s">
        <v>190</v>
      </c>
      <c r="G686" s="6">
        <v>0.91736111111111107</v>
      </c>
      <c r="H686" s="6">
        <v>0.98402777777777783</v>
      </c>
      <c r="I686" s="85">
        <f t="shared" si="10"/>
        <v>96.000000000000142</v>
      </c>
      <c r="J686" s="86">
        <f>I686*Segmentos!$D$7*(AH686%)*IF(ISNUMBER(AI686),AI686%,0)</f>
        <v>2112499.2000000039</v>
      </c>
      <c r="K686" s="86">
        <f>I686*Segmentos!$D$7*(AL686%)*IF(ISNUMBER(AM686),AM686%,0)</f>
        <v>2379840.0000000037</v>
      </c>
      <c r="L686" s="4"/>
      <c r="M686" s="2">
        <v>5.87</v>
      </c>
      <c r="N686" s="2">
        <v>19.3</v>
      </c>
      <c r="O686" s="2">
        <v>30.3</v>
      </c>
      <c r="P686" s="2">
        <v>86.067300000000003</v>
      </c>
      <c r="Q686" s="2">
        <v>2.79</v>
      </c>
      <c r="R686" s="2">
        <v>13.9</v>
      </c>
      <c r="S686" s="2">
        <v>20.100000000000001</v>
      </c>
      <c r="T686" s="2">
        <v>6.8392999999999997</v>
      </c>
      <c r="U686" s="2">
        <v>5.19</v>
      </c>
      <c r="V686" s="2">
        <v>17.8</v>
      </c>
      <c r="W686" s="2">
        <v>29.1</v>
      </c>
      <c r="X686" s="2">
        <v>15.944599999999999</v>
      </c>
      <c r="Y686" s="2">
        <v>6.52</v>
      </c>
      <c r="Z686" s="2">
        <v>22.3</v>
      </c>
      <c r="AA686" s="2">
        <v>29.3</v>
      </c>
      <c r="AB686" s="2">
        <v>28.246300000000002</v>
      </c>
      <c r="AC686" s="2">
        <v>7.28</v>
      </c>
      <c r="AD686" s="2">
        <v>20.399999999999999</v>
      </c>
      <c r="AE686" s="2">
        <v>35.700000000000003</v>
      </c>
      <c r="AF686" s="2">
        <v>35.037100000000002</v>
      </c>
      <c r="AG686" s="2">
        <v>5.51</v>
      </c>
      <c r="AH686" s="22">
        <v>20.3</v>
      </c>
      <c r="AI686" s="22">
        <v>27.1</v>
      </c>
      <c r="AJ686" s="22">
        <v>38.338299999999997</v>
      </c>
      <c r="AK686" s="18">
        <v>6.19</v>
      </c>
      <c r="AL686" s="18">
        <v>18.5</v>
      </c>
      <c r="AM686" s="18">
        <v>33.5</v>
      </c>
      <c r="AN686" s="2">
        <v>47.729100000000003</v>
      </c>
      <c r="AO686" s="2">
        <v>2.2400000000000002</v>
      </c>
      <c r="AP686" s="2">
        <v>10.1</v>
      </c>
      <c r="AQ686" s="2">
        <v>22.3</v>
      </c>
      <c r="AR686" s="2">
        <v>3.5922000000000001</v>
      </c>
      <c r="AS686" s="2">
        <v>2.64</v>
      </c>
      <c r="AT686" s="2">
        <v>14.1</v>
      </c>
      <c r="AU686" s="2">
        <v>18.7</v>
      </c>
      <c r="AV686" s="2">
        <v>8.5244</v>
      </c>
      <c r="AW686" s="2">
        <v>5.55</v>
      </c>
      <c r="AX686" s="2">
        <v>19.7</v>
      </c>
      <c r="AY686" s="2">
        <v>28.2</v>
      </c>
      <c r="AZ686" s="2">
        <v>23.390599999999999</v>
      </c>
      <c r="BA686" s="2">
        <v>9</v>
      </c>
      <c r="BB686" s="2">
        <v>24.7</v>
      </c>
      <c r="BC686" s="2">
        <v>36.4</v>
      </c>
      <c r="BD686" s="2">
        <v>50.560200000000002</v>
      </c>
      <c r="BE686" s="4"/>
      <c r="BF686" s="4"/>
    </row>
    <row r="687" spans="1:58" x14ac:dyDescent="0.2">
      <c r="A687" s="29">
        <v>686</v>
      </c>
      <c r="B687" s="7" t="s">
        <v>5</v>
      </c>
      <c r="C687" s="3">
        <v>39946</v>
      </c>
      <c r="D687" s="4" t="s">
        <v>3</v>
      </c>
      <c r="E687" s="4" t="s">
        <v>164</v>
      </c>
      <c r="F687" s="5" t="s">
        <v>190</v>
      </c>
      <c r="G687" s="6">
        <v>0.87430555555555556</v>
      </c>
      <c r="H687" s="6">
        <v>0.91736111111111107</v>
      </c>
      <c r="I687" s="85">
        <f t="shared" si="10"/>
        <v>61.999999999999943</v>
      </c>
      <c r="J687" s="86">
        <f>I687*Segmentos!$D$7*(AH687%)*IF(ISNUMBER(AI687),AI687%,0)</f>
        <v>1202948.7999999989</v>
      </c>
      <c r="K687" s="86">
        <f>I687*Segmentos!$D$7*(AL687%)*IF(ISNUMBER(AM687),AM687%,0)</f>
        <v>1218423.9999999988</v>
      </c>
      <c r="L687" s="4"/>
      <c r="M687" s="2">
        <v>4.8899999999999997</v>
      </c>
      <c r="N687" s="2">
        <v>16.399999999999999</v>
      </c>
      <c r="O687" s="2">
        <v>29.7</v>
      </c>
      <c r="P687" s="2">
        <v>81.715400000000002</v>
      </c>
      <c r="Q687" s="2">
        <v>2.14</v>
      </c>
      <c r="R687" s="2">
        <v>9.6</v>
      </c>
      <c r="S687" s="2">
        <v>22.3</v>
      </c>
      <c r="T687" s="2">
        <v>5.9661999999999997</v>
      </c>
      <c r="U687" s="2">
        <v>3.75</v>
      </c>
      <c r="V687" s="2">
        <v>13</v>
      </c>
      <c r="W687" s="2">
        <v>28.9</v>
      </c>
      <c r="X687" s="2">
        <v>13.1404</v>
      </c>
      <c r="Y687" s="2">
        <v>6.07</v>
      </c>
      <c r="Z687" s="2">
        <v>18.2</v>
      </c>
      <c r="AA687" s="2">
        <v>33.299999999999997</v>
      </c>
      <c r="AB687" s="2">
        <v>29.980699999999999</v>
      </c>
      <c r="AC687" s="2">
        <v>5.94</v>
      </c>
      <c r="AD687" s="2">
        <v>20.5</v>
      </c>
      <c r="AE687" s="2">
        <v>28.9</v>
      </c>
      <c r="AF687" s="2">
        <v>32.628100000000003</v>
      </c>
      <c r="AG687" s="2">
        <v>4.8600000000000003</v>
      </c>
      <c r="AH687" s="22">
        <v>15.8</v>
      </c>
      <c r="AI687" s="22">
        <v>30.7</v>
      </c>
      <c r="AJ687" s="22">
        <v>38.5197</v>
      </c>
      <c r="AK687" s="18">
        <v>4.91</v>
      </c>
      <c r="AL687" s="18">
        <v>17</v>
      </c>
      <c r="AM687" s="18">
        <v>28.9</v>
      </c>
      <c r="AN687" s="2">
        <v>43.195700000000002</v>
      </c>
      <c r="AO687" s="2">
        <v>3.53</v>
      </c>
      <c r="AP687" s="2">
        <v>13.4</v>
      </c>
      <c r="AQ687" s="2">
        <v>26.4</v>
      </c>
      <c r="AR687" s="2">
        <v>6.4573</v>
      </c>
      <c r="AS687" s="2">
        <v>2.89</v>
      </c>
      <c r="AT687" s="2">
        <v>11.2</v>
      </c>
      <c r="AU687" s="2">
        <v>25.9</v>
      </c>
      <c r="AV687" s="2">
        <v>10.6616</v>
      </c>
      <c r="AW687" s="2">
        <v>5.43</v>
      </c>
      <c r="AX687" s="2">
        <v>16.399999999999999</v>
      </c>
      <c r="AY687" s="2">
        <v>33.200000000000003</v>
      </c>
      <c r="AZ687" s="2">
        <v>26.127199999999998</v>
      </c>
      <c r="BA687" s="2">
        <v>6.01</v>
      </c>
      <c r="BB687" s="2">
        <v>20.399999999999999</v>
      </c>
      <c r="BC687" s="2">
        <v>29.4</v>
      </c>
      <c r="BD687" s="2">
        <v>38.469299999999997</v>
      </c>
      <c r="BE687" s="4"/>
      <c r="BF687" s="4"/>
    </row>
    <row r="688" spans="1:58" x14ac:dyDescent="0.2">
      <c r="A688" s="29">
        <v>687</v>
      </c>
      <c r="B688" s="7" t="s">
        <v>18</v>
      </c>
      <c r="C688" s="3">
        <v>39946</v>
      </c>
      <c r="D688" s="4" t="s">
        <v>17</v>
      </c>
      <c r="E688" s="4" t="s">
        <v>168</v>
      </c>
      <c r="F688" s="5" t="s">
        <v>190</v>
      </c>
      <c r="G688" s="6">
        <v>0.83333333333333337</v>
      </c>
      <c r="H688" s="6">
        <v>0.91527777777777775</v>
      </c>
      <c r="I688" s="85">
        <f t="shared" si="10"/>
        <v>117.9999999999999</v>
      </c>
      <c r="J688" s="86">
        <f>I688*Segmentos!$D$7*(AH688%)*IF(ISNUMBER(AI688),AI688%,0)</f>
        <v>117622.39999999991</v>
      </c>
      <c r="K688" s="86">
        <f>I688*Segmentos!$D$7*(AL688%)*IF(ISNUMBER(AM688),AM688%,0)</f>
        <v>65702.399999999936</v>
      </c>
      <c r="L688" s="4" t="s">
        <v>270</v>
      </c>
      <c r="M688" s="2">
        <v>0.19</v>
      </c>
      <c r="N688" s="2">
        <v>2.6</v>
      </c>
      <c r="O688" s="2">
        <v>7.4</v>
      </c>
      <c r="P688" s="2">
        <v>99.168999999999997</v>
      </c>
      <c r="Q688" s="2">
        <v>0</v>
      </c>
      <c r="R688" s="2">
        <v>0</v>
      </c>
      <c r="S688" s="8" t="s">
        <v>577</v>
      </c>
      <c r="T688" s="2">
        <v>0</v>
      </c>
      <c r="U688" s="2">
        <v>0.01</v>
      </c>
      <c r="V688" s="2">
        <v>0.7</v>
      </c>
      <c r="W688" s="2">
        <v>0.8</v>
      </c>
      <c r="X688" s="2">
        <v>0.68989999999999996</v>
      </c>
      <c r="Y688" s="2">
        <v>0.3</v>
      </c>
      <c r="Z688" s="2">
        <v>3</v>
      </c>
      <c r="AA688" s="2">
        <v>10</v>
      </c>
      <c r="AB688" s="2">
        <v>46.413600000000002</v>
      </c>
      <c r="AC688" s="2">
        <v>0.31</v>
      </c>
      <c r="AD688" s="2">
        <v>4.7</v>
      </c>
      <c r="AE688" s="2">
        <v>6.5</v>
      </c>
      <c r="AF688" s="2">
        <v>52.0655</v>
      </c>
      <c r="AG688" s="2">
        <v>0.25</v>
      </c>
      <c r="AH688" s="22">
        <v>2.8</v>
      </c>
      <c r="AI688" s="22">
        <v>8.9</v>
      </c>
      <c r="AJ688" s="22">
        <v>60.985799999999998</v>
      </c>
      <c r="AK688" s="18">
        <v>0.14000000000000001</v>
      </c>
      <c r="AL688" s="18">
        <v>2.4</v>
      </c>
      <c r="AM688" s="18">
        <v>5.8</v>
      </c>
      <c r="AN688" s="2">
        <v>38.183300000000003</v>
      </c>
      <c r="AO688" s="2">
        <v>0</v>
      </c>
      <c r="AP688" s="2">
        <v>0.3</v>
      </c>
      <c r="AQ688" s="2">
        <v>0.8</v>
      </c>
      <c r="AR688" s="2">
        <v>0.14349999999999999</v>
      </c>
      <c r="AS688" s="2">
        <v>0.01</v>
      </c>
      <c r="AT688" s="2">
        <v>0.8</v>
      </c>
      <c r="AU688" s="2">
        <v>0.8</v>
      </c>
      <c r="AV688" s="2">
        <v>0.77990000000000004</v>
      </c>
      <c r="AW688" s="2">
        <v>0.11</v>
      </c>
      <c r="AX688" s="2">
        <v>2</v>
      </c>
      <c r="AY688" s="2">
        <v>5.2</v>
      </c>
      <c r="AZ688" s="2">
        <v>15.777699999999999</v>
      </c>
      <c r="BA688" s="2">
        <v>0.41</v>
      </c>
      <c r="BB688" s="2">
        <v>4.7</v>
      </c>
      <c r="BC688" s="2">
        <v>8.8000000000000007</v>
      </c>
      <c r="BD688" s="2">
        <v>82.4679</v>
      </c>
      <c r="BE688" s="4"/>
      <c r="BF688" s="4"/>
    </row>
    <row r="689" spans="1:58" x14ac:dyDescent="0.2">
      <c r="A689" s="29">
        <v>688</v>
      </c>
      <c r="B689" s="7" t="s">
        <v>9</v>
      </c>
      <c r="C689" s="3">
        <v>39946</v>
      </c>
      <c r="D689" s="4" t="s">
        <v>8</v>
      </c>
      <c r="E689" s="4" t="s">
        <v>168</v>
      </c>
      <c r="F689" s="5" t="s">
        <v>190</v>
      </c>
      <c r="G689" s="6">
        <v>0.80555555555555547</v>
      </c>
      <c r="H689" s="6">
        <v>0.87430555555555556</v>
      </c>
      <c r="I689" s="85">
        <f t="shared" si="10"/>
        <v>99.000000000000128</v>
      </c>
      <c r="J689" s="86">
        <f>I689*Segmentos!$D$7*(AH689%)*IF(ISNUMBER(AI689),AI689%,0)</f>
        <v>2067753.6000000027</v>
      </c>
      <c r="K689" s="86">
        <f>I689*Segmentos!$D$7*(AL689%)*IF(ISNUMBER(AM689),AM689%,0)</f>
        <v>1701176.4000000022</v>
      </c>
      <c r="L689" s="4" t="s">
        <v>273</v>
      </c>
      <c r="M689" s="2">
        <v>4.74</v>
      </c>
      <c r="N689" s="2">
        <v>12.8</v>
      </c>
      <c r="O689" s="2">
        <v>37.1</v>
      </c>
      <c r="P689" s="2">
        <v>86.837900000000005</v>
      </c>
      <c r="Q689" s="2">
        <v>2.29</v>
      </c>
      <c r="R689" s="2">
        <v>6.8</v>
      </c>
      <c r="S689" s="2">
        <v>33.799999999999997</v>
      </c>
      <c r="T689" s="2">
        <v>6.9962999999999997</v>
      </c>
      <c r="U689" s="2">
        <v>1.77</v>
      </c>
      <c r="V689" s="2">
        <v>7.3</v>
      </c>
      <c r="W689" s="2">
        <v>24.4</v>
      </c>
      <c r="X689" s="2">
        <v>6.8066000000000004</v>
      </c>
      <c r="Y689" s="2">
        <v>4.9800000000000004</v>
      </c>
      <c r="Z689" s="2">
        <v>14.2</v>
      </c>
      <c r="AA689" s="2">
        <v>35.1</v>
      </c>
      <c r="AB689" s="2">
        <v>26.936399999999999</v>
      </c>
      <c r="AC689" s="2">
        <v>7.67</v>
      </c>
      <c r="AD689" s="2">
        <v>18.100000000000001</v>
      </c>
      <c r="AE689" s="2">
        <v>42.3</v>
      </c>
      <c r="AF689" s="2">
        <v>46.098700000000001</v>
      </c>
      <c r="AG689" s="2">
        <v>5.24</v>
      </c>
      <c r="AH689" s="22">
        <v>12.2</v>
      </c>
      <c r="AI689" s="22">
        <v>42.8</v>
      </c>
      <c r="AJ689" s="22">
        <v>45.5092</v>
      </c>
      <c r="AK689" s="18">
        <v>4.3</v>
      </c>
      <c r="AL689" s="18">
        <v>13.3</v>
      </c>
      <c r="AM689" s="18">
        <v>32.299999999999997</v>
      </c>
      <c r="AN689" s="2">
        <v>41.328699999999998</v>
      </c>
      <c r="AO689" s="2">
        <v>2.12</v>
      </c>
      <c r="AP689" s="2">
        <v>5.2</v>
      </c>
      <c r="AQ689" s="2">
        <v>40.6</v>
      </c>
      <c r="AR689" s="2">
        <v>4.2329999999999997</v>
      </c>
      <c r="AS689" s="2">
        <v>1.32</v>
      </c>
      <c r="AT689" s="2">
        <v>5.7</v>
      </c>
      <c r="AU689" s="2">
        <v>23.3</v>
      </c>
      <c r="AV689" s="2">
        <v>5.3295000000000003</v>
      </c>
      <c r="AW689" s="2">
        <v>5.22</v>
      </c>
      <c r="AX689" s="2">
        <v>13.9</v>
      </c>
      <c r="AY689" s="2">
        <v>37.5</v>
      </c>
      <c r="AZ689" s="2">
        <v>27.454999999999998</v>
      </c>
      <c r="BA689" s="2">
        <v>7.11</v>
      </c>
      <c r="BB689" s="2">
        <v>18.2</v>
      </c>
      <c r="BC689" s="2">
        <v>39</v>
      </c>
      <c r="BD689" s="2">
        <v>49.820399999999999</v>
      </c>
      <c r="BE689" s="4"/>
      <c r="BF689" s="4"/>
    </row>
    <row r="690" spans="1:58" x14ac:dyDescent="0.2">
      <c r="A690" s="29">
        <v>689</v>
      </c>
      <c r="B690" s="7" t="s">
        <v>91</v>
      </c>
      <c r="C690" s="3">
        <v>39946</v>
      </c>
      <c r="D690" s="4" t="s">
        <v>28</v>
      </c>
      <c r="E690" s="4" t="s">
        <v>168</v>
      </c>
      <c r="F690" s="5" t="s">
        <v>190</v>
      </c>
      <c r="G690" s="6">
        <v>0.91736111111111107</v>
      </c>
      <c r="H690" s="6">
        <v>0.99930555555555556</v>
      </c>
      <c r="I690" s="85">
        <f t="shared" si="10"/>
        <v>118.00000000000006</v>
      </c>
      <c r="J690" s="86">
        <f>I690*Segmentos!$D$7*(AH690%)*IF(ISNUMBER(AI690),AI690%,0)</f>
        <v>875560.00000000023</v>
      </c>
      <c r="K690" s="86">
        <f>I690*Segmentos!$D$7*(AL690%)*IF(ISNUMBER(AM690),AM690%,0)</f>
        <v>481770.40000000026</v>
      </c>
      <c r="L690" s="4" t="s">
        <v>275</v>
      </c>
      <c r="M690" s="2">
        <v>1.42</v>
      </c>
      <c r="N690" s="2">
        <v>8.1</v>
      </c>
      <c r="O690" s="2">
        <v>17.5</v>
      </c>
      <c r="P690" s="2">
        <v>93.104600000000005</v>
      </c>
      <c r="Q690" s="2">
        <v>0.6</v>
      </c>
      <c r="R690" s="2">
        <v>4</v>
      </c>
      <c r="S690" s="2">
        <v>15</v>
      </c>
      <c r="T690" s="2">
        <v>6.5854999999999997</v>
      </c>
      <c r="U690" s="2">
        <v>0.75</v>
      </c>
      <c r="V690" s="2">
        <v>6.4</v>
      </c>
      <c r="W690" s="2">
        <v>11.6</v>
      </c>
      <c r="X690" s="2">
        <v>10.2622</v>
      </c>
      <c r="Y690" s="2">
        <v>1.49</v>
      </c>
      <c r="Z690" s="2">
        <v>8.3000000000000007</v>
      </c>
      <c r="AA690" s="2">
        <v>17.899999999999999</v>
      </c>
      <c r="AB690" s="2">
        <v>28.816199999999998</v>
      </c>
      <c r="AC690" s="2">
        <v>2.21</v>
      </c>
      <c r="AD690" s="2">
        <v>11.2</v>
      </c>
      <c r="AE690" s="2">
        <v>19.8</v>
      </c>
      <c r="AF690" s="2">
        <v>47.4407</v>
      </c>
      <c r="AG690" s="2">
        <v>1.86</v>
      </c>
      <c r="AH690" s="22">
        <v>10.6</v>
      </c>
      <c r="AI690" s="22">
        <v>17.5</v>
      </c>
      <c r="AJ690" s="22">
        <v>57.696300000000001</v>
      </c>
      <c r="AK690" s="18">
        <v>1.03</v>
      </c>
      <c r="AL690" s="18">
        <v>5.9</v>
      </c>
      <c r="AM690" s="18">
        <v>17.3</v>
      </c>
      <c r="AN690" s="2">
        <v>35.408299999999997</v>
      </c>
      <c r="AO690" s="2">
        <v>0.92</v>
      </c>
      <c r="AP690" s="2">
        <v>5.6</v>
      </c>
      <c r="AQ690" s="2">
        <v>16.600000000000001</v>
      </c>
      <c r="AR690" s="2">
        <v>6.6116000000000001</v>
      </c>
      <c r="AS690" s="2">
        <v>0.85</v>
      </c>
      <c r="AT690" s="2">
        <v>5.7</v>
      </c>
      <c r="AU690" s="2">
        <v>15</v>
      </c>
      <c r="AV690" s="2">
        <v>12.2399</v>
      </c>
      <c r="AW690" s="2">
        <v>1.92</v>
      </c>
      <c r="AX690" s="2">
        <v>9.4</v>
      </c>
      <c r="AY690" s="2">
        <v>20.5</v>
      </c>
      <c r="AZ690" s="2">
        <v>36.206400000000002</v>
      </c>
      <c r="BA690" s="2">
        <v>1.52</v>
      </c>
      <c r="BB690" s="2">
        <v>9.4</v>
      </c>
      <c r="BC690" s="2">
        <v>16.2</v>
      </c>
      <c r="BD690" s="2">
        <v>38.046700000000001</v>
      </c>
      <c r="BE690" s="4"/>
      <c r="BF690" s="4"/>
    </row>
    <row r="691" spans="1:58" x14ac:dyDescent="0.2">
      <c r="A691" s="29">
        <v>690</v>
      </c>
      <c r="B691" s="7" t="s">
        <v>1</v>
      </c>
      <c r="C691" s="3">
        <v>39946</v>
      </c>
      <c r="D691" s="4" t="s">
        <v>0</v>
      </c>
      <c r="E691" s="4" t="s">
        <v>163</v>
      </c>
      <c r="F691" s="5" t="s">
        <v>190</v>
      </c>
      <c r="G691" s="6">
        <v>0.84861111111111109</v>
      </c>
      <c r="H691" s="6">
        <v>0.8833333333333333</v>
      </c>
      <c r="I691" s="85">
        <f t="shared" si="10"/>
        <v>49.999999999999986</v>
      </c>
      <c r="J691" s="86">
        <f>I691*Segmentos!$D$7*(AH691%)*IF(ISNUMBER(AI691),AI691%,0)</f>
        <v>641999.99999999977</v>
      </c>
      <c r="K691" s="86">
        <f>I691*Segmentos!$D$7*(AL691%)*IF(ISNUMBER(AM691),AM691%,0)</f>
        <v>1313639.9999999998</v>
      </c>
      <c r="L691" s="4"/>
      <c r="M691" s="2">
        <v>4.99</v>
      </c>
      <c r="N691" s="2">
        <v>9.3000000000000007</v>
      </c>
      <c r="O691" s="2">
        <v>53.4</v>
      </c>
      <c r="P691" s="2">
        <v>69.893299999999996</v>
      </c>
      <c r="Q691" s="2">
        <v>4.41</v>
      </c>
      <c r="R691" s="2">
        <v>9.1</v>
      </c>
      <c r="S691" s="2">
        <v>48.5</v>
      </c>
      <c r="T691" s="2">
        <v>10.31</v>
      </c>
      <c r="U691" s="2">
        <v>4.16</v>
      </c>
      <c r="V691" s="2">
        <v>7.8</v>
      </c>
      <c r="W691" s="2">
        <v>53.4</v>
      </c>
      <c r="X691" s="2">
        <v>12.206899999999999</v>
      </c>
      <c r="Y691" s="2">
        <v>5.71</v>
      </c>
      <c r="Z691" s="2">
        <v>11.2</v>
      </c>
      <c r="AA691" s="2">
        <v>50.8</v>
      </c>
      <c r="AB691" s="2">
        <v>23.614799999999999</v>
      </c>
      <c r="AC691" s="2">
        <v>5.17</v>
      </c>
      <c r="AD691" s="2">
        <v>8.8000000000000007</v>
      </c>
      <c r="AE691" s="2">
        <v>59</v>
      </c>
      <c r="AF691" s="2">
        <v>23.761600000000001</v>
      </c>
      <c r="AG691" s="2">
        <v>3.23</v>
      </c>
      <c r="AH691" s="22">
        <v>6</v>
      </c>
      <c r="AI691" s="22">
        <v>53.5</v>
      </c>
      <c r="AJ691" s="22">
        <v>21.468299999999999</v>
      </c>
      <c r="AK691" s="18">
        <v>6.58</v>
      </c>
      <c r="AL691" s="18">
        <v>12.3</v>
      </c>
      <c r="AM691" s="18">
        <v>53.4</v>
      </c>
      <c r="AN691" s="2">
        <v>48.424999999999997</v>
      </c>
      <c r="AO691" s="2">
        <v>3.23</v>
      </c>
      <c r="AP691" s="2">
        <v>8.3000000000000007</v>
      </c>
      <c r="AQ691" s="2">
        <v>38.799999999999997</v>
      </c>
      <c r="AR691" s="2">
        <v>4.9473000000000003</v>
      </c>
      <c r="AS691" s="2">
        <v>6.08</v>
      </c>
      <c r="AT691" s="2">
        <v>9.5</v>
      </c>
      <c r="AU691" s="2">
        <v>63.8</v>
      </c>
      <c r="AV691" s="2">
        <v>18.773199999999999</v>
      </c>
      <c r="AW691" s="2">
        <v>4.92</v>
      </c>
      <c r="AX691" s="2">
        <v>9.4</v>
      </c>
      <c r="AY691" s="2">
        <v>52.5</v>
      </c>
      <c r="AZ691" s="2">
        <v>19.824999999999999</v>
      </c>
      <c r="BA691" s="2">
        <v>4.91</v>
      </c>
      <c r="BB691" s="2">
        <v>9.5</v>
      </c>
      <c r="BC691" s="2">
        <v>51.8</v>
      </c>
      <c r="BD691" s="2">
        <v>26.347899999999999</v>
      </c>
      <c r="BE691" s="4"/>
      <c r="BF691" s="4"/>
    </row>
    <row r="692" spans="1:58" x14ac:dyDescent="0.2">
      <c r="A692" s="29">
        <v>691</v>
      </c>
      <c r="B692" s="7" t="s">
        <v>36</v>
      </c>
      <c r="C692" s="3">
        <v>39946</v>
      </c>
      <c r="D692" s="4" t="s">
        <v>13</v>
      </c>
      <c r="E692" s="4" t="s">
        <v>163</v>
      </c>
      <c r="F692" s="5" t="s">
        <v>190</v>
      </c>
      <c r="G692" s="6">
        <v>0.91874999999999996</v>
      </c>
      <c r="H692" s="6">
        <v>0.94305555555555554</v>
      </c>
      <c r="I692" s="85">
        <f t="shared" si="10"/>
        <v>35.000000000000036</v>
      </c>
      <c r="J692" s="86">
        <f>I692*Segmentos!$D$7*(AH692%)*IF(ISNUMBER(AI692),AI692%,0)</f>
        <v>1349572.0000000014</v>
      </c>
      <c r="K692" s="86">
        <f>I692*Segmentos!$D$7*(AL692%)*IF(ISNUMBER(AM692),AM692%,0)</f>
        <v>1982624.0000000019</v>
      </c>
      <c r="L692" s="4"/>
      <c r="M692" s="2">
        <v>11.99</v>
      </c>
      <c r="N692" s="2">
        <v>18.600000000000001</v>
      </c>
      <c r="O692" s="2">
        <v>64.599999999999994</v>
      </c>
      <c r="P692" s="2">
        <v>82.759</v>
      </c>
      <c r="Q692" s="2">
        <v>10.14</v>
      </c>
      <c r="R692" s="2">
        <v>15</v>
      </c>
      <c r="S692" s="2">
        <v>67.8</v>
      </c>
      <c r="T692" s="2">
        <v>11.682600000000001</v>
      </c>
      <c r="U692" s="2">
        <v>6.97</v>
      </c>
      <c r="V692" s="2">
        <v>14.6</v>
      </c>
      <c r="W692" s="2">
        <v>47.6</v>
      </c>
      <c r="X692" s="2">
        <v>10.085699999999999</v>
      </c>
      <c r="Y692" s="2">
        <v>12.65</v>
      </c>
      <c r="Z692" s="2">
        <v>19.399999999999999</v>
      </c>
      <c r="AA692" s="2">
        <v>65.099999999999994</v>
      </c>
      <c r="AB692" s="2">
        <v>25.78</v>
      </c>
      <c r="AC692" s="2">
        <v>15.54</v>
      </c>
      <c r="AD692" s="2">
        <v>22.1</v>
      </c>
      <c r="AE692" s="2">
        <v>70.400000000000006</v>
      </c>
      <c r="AF692" s="2">
        <v>35.210700000000003</v>
      </c>
      <c r="AG692" s="2">
        <v>9.6199999999999992</v>
      </c>
      <c r="AH692" s="22">
        <v>15.7</v>
      </c>
      <c r="AI692" s="22">
        <v>61.4</v>
      </c>
      <c r="AJ692" s="22">
        <v>31.516100000000002</v>
      </c>
      <c r="AK692" s="18">
        <v>14.12</v>
      </c>
      <c r="AL692" s="18">
        <v>21.2</v>
      </c>
      <c r="AM692" s="18">
        <v>66.8</v>
      </c>
      <c r="AN692" s="2">
        <v>51.242899999999999</v>
      </c>
      <c r="AO692" s="2">
        <v>14.35</v>
      </c>
      <c r="AP692" s="2">
        <v>20.8</v>
      </c>
      <c r="AQ692" s="2">
        <v>69.2</v>
      </c>
      <c r="AR692" s="2">
        <v>10.829000000000001</v>
      </c>
      <c r="AS692" s="2">
        <v>9.44</v>
      </c>
      <c r="AT692" s="2">
        <v>15.6</v>
      </c>
      <c r="AU692" s="2">
        <v>60.7</v>
      </c>
      <c r="AV692" s="2">
        <v>14.354200000000001</v>
      </c>
      <c r="AW692" s="2">
        <v>11.53</v>
      </c>
      <c r="AX692" s="2">
        <v>18.2</v>
      </c>
      <c r="AY692" s="2">
        <v>63.4</v>
      </c>
      <c r="AZ692" s="2">
        <v>22.877300000000002</v>
      </c>
      <c r="BA692" s="2">
        <v>13.13</v>
      </c>
      <c r="BB692" s="2">
        <v>19.899999999999999</v>
      </c>
      <c r="BC692" s="2">
        <v>65.900000000000006</v>
      </c>
      <c r="BD692" s="2">
        <v>34.698500000000003</v>
      </c>
      <c r="BE692" s="4"/>
      <c r="BF692" s="4"/>
    </row>
    <row r="693" spans="1:58" x14ac:dyDescent="0.2">
      <c r="A693" s="29">
        <v>692</v>
      </c>
      <c r="B693" s="7" t="s">
        <v>88</v>
      </c>
      <c r="C693" s="3">
        <v>39946</v>
      </c>
      <c r="D693" s="4" t="s">
        <v>13</v>
      </c>
      <c r="E693" s="4" t="s">
        <v>163</v>
      </c>
      <c r="F693" s="5" t="s">
        <v>190</v>
      </c>
      <c r="G693" s="6">
        <v>0.91736111111111107</v>
      </c>
      <c r="H693" s="6">
        <v>0.91874999999999996</v>
      </c>
      <c r="I693" s="85">
        <f t="shared" si="10"/>
        <v>1.9999999999999929</v>
      </c>
      <c r="J693" s="86">
        <f>I693*Segmentos!$D$7*(AH693%)*IF(ISNUMBER(AI693),AI693%,0)</f>
        <v>68399.999999999767</v>
      </c>
      <c r="K693" s="86">
        <f>I693*Segmentos!$D$7*(AL693%)*IF(ISNUMBER(AM693),AM693%,0)</f>
        <v>93793.599999999657</v>
      </c>
      <c r="L693" s="4"/>
      <c r="M693" s="2">
        <v>10.199999999999999</v>
      </c>
      <c r="N693" s="2">
        <v>10.7</v>
      </c>
      <c r="O693" s="2">
        <v>95.6</v>
      </c>
      <c r="P693" s="2">
        <v>83.227599999999995</v>
      </c>
      <c r="Q693" s="2">
        <v>6.61</v>
      </c>
      <c r="R693" s="2">
        <v>7</v>
      </c>
      <c r="S693" s="2">
        <v>94.9</v>
      </c>
      <c r="T693" s="2">
        <v>8.9989000000000008</v>
      </c>
      <c r="U693" s="2">
        <v>6.47</v>
      </c>
      <c r="V693" s="2">
        <v>7</v>
      </c>
      <c r="W693" s="2">
        <v>92.5</v>
      </c>
      <c r="X693" s="2">
        <v>11.066000000000001</v>
      </c>
      <c r="Y693" s="2">
        <v>8.93</v>
      </c>
      <c r="Z693" s="2">
        <v>9.3000000000000007</v>
      </c>
      <c r="AA693" s="2">
        <v>95.6</v>
      </c>
      <c r="AB693" s="2">
        <v>21.511800000000001</v>
      </c>
      <c r="AC693" s="2">
        <v>15.55</v>
      </c>
      <c r="AD693" s="2">
        <v>16.100000000000001</v>
      </c>
      <c r="AE693" s="2">
        <v>96.7</v>
      </c>
      <c r="AF693" s="2">
        <v>41.6509</v>
      </c>
      <c r="AG693" s="2">
        <v>8.5399999999999991</v>
      </c>
      <c r="AH693" s="22">
        <v>9</v>
      </c>
      <c r="AI693" s="22">
        <v>95</v>
      </c>
      <c r="AJ693" s="22">
        <v>33.0379</v>
      </c>
      <c r="AK693" s="18">
        <v>11.71</v>
      </c>
      <c r="AL693" s="18">
        <v>12.2</v>
      </c>
      <c r="AM693" s="18">
        <v>96.1</v>
      </c>
      <c r="AN693" s="2">
        <v>50.189700000000002</v>
      </c>
      <c r="AO693" s="2">
        <v>12.7</v>
      </c>
      <c r="AP693" s="2">
        <v>13.2</v>
      </c>
      <c r="AQ693" s="2">
        <v>96.2</v>
      </c>
      <c r="AR693" s="2">
        <v>11.318099999999999</v>
      </c>
      <c r="AS693" s="2">
        <v>7.83</v>
      </c>
      <c r="AT693" s="2">
        <v>8.8000000000000007</v>
      </c>
      <c r="AU693" s="2">
        <v>88.6</v>
      </c>
      <c r="AV693" s="2">
        <v>14.075200000000001</v>
      </c>
      <c r="AW693" s="2">
        <v>9.8000000000000007</v>
      </c>
      <c r="AX693" s="2">
        <v>10.1</v>
      </c>
      <c r="AY693" s="2">
        <v>97.3</v>
      </c>
      <c r="AZ693" s="2">
        <v>22.9724</v>
      </c>
      <c r="BA693" s="2">
        <v>11.16</v>
      </c>
      <c r="BB693" s="2">
        <v>11.4</v>
      </c>
      <c r="BC693" s="2">
        <v>97.5</v>
      </c>
      <c r="BD693" s="2">
        <v>34.862000000000002</v>
      </c>
      <c r="BE693" s="4"/>
      <c r="BF693" s="4"/>
    </row>
    <row r="694" spans="1:58" x14ac:dyDescent="0.2">
      <c r="A694" s="29">
        <v>693</v>
      </c>
      <c r="B694" s="7" t="s">
        <v>30</v>
      </c>
      <c r="C694" s="3">
        <v>39946</v>
      </c>
      <c r="D694" s="4" t="s">
        <v>28</v>
      </c>
      <c r="E694" s="4" t="s">
        <v>163</v>
      </c>
      <c r="F694" s="5" t="s">
        <v>190</v>
      </c>
      <c r="G694" s="6">
        <v>0.87569444444444444</v>
      </c>
      <c r="H694" s="6">
        <v>0.91180555555555554</v>
      </c>
      <c r="I694" s="85">
        <f t="shared" si="10"/>
        <v>51.999999999999972</v>
      </c>
      <c r="J694" s="86">
        <f>I694*Segmentos!$D$7*(AH694%)*IF(ISNUMBER(AI694),AI694%,0)</f>
        <v>69887.999999999956</v>
      </c>
      <c r="K694" s="86">
        <f>I694*Segmentos!$D$7*(AL694%)*IF(ISNUMBER(AM694),AM694%,0)</f>
        <v>359631.99999999983</v>
      </c>
      <c r="L694" s="4"/>
      <c r="M694" s="2">
        <v>1.07</v>
      </c>
      <c r="N694" s="2">
        <v>2.7</v>
      </c>
      <c r="O694" s="2">
        <v>39.5</v>
      </c>
      <c r="P694" s="2">
        <v>83.818100000000001</v>
      </c>
      <c r="Q694" s="2">
        <v>0.04</v>
      </c>
      <c r="R694" s="2">
        <v>0.1</v>
      </c>
      <c r="S694" s="2">
        <v>33.700000000000003</v>
      </c>
      <c r="T694" s="2">
        <v>0.48409999999999997</v>
      </c>
      <c r="U694" s="2">
        <v>0.85</v>
      </c>
      <c r="V694" s="2">
        <v>2</v>
      </c>
      <c r="W694" s="2">
        <v>43.6</v>
      </c>
      <c r="X694" s="2">
        <v>13.936999999999999</v>
      </c>
      <c r="Y694" s="2">
        <v>0.65</v>
      </c>
      <c r="Z694" s="2">
        <v>2.1</v>
      </c>
      <c r="AA694" s="2">
        <v>30.3</v>
      </c>
      <c r="AB694" s="2">
        <v>14.963699999999999</v>
      </c>
      <c r="AC694" s="2">
        <v>2.12</v>
      </c>
      <c r="AD694" s="2">
        <v>5.0999999999999996</v>
      </c>
      <c r="AE694" s="2">
        <v>42</v>
      </c>
      <c r="AF694" s="2">
        <v>54.433300000000003</v>
      </c>
      <c r="AG694" s="2">
        <v>0.34</v>
      </c>
      <c r="AH694" s="22">
        <v>1.5</v>
      </c>
      <c r="AI694" s="22">
        <v>22.4</v>
      </c>
      <c r="AJ694" s="22">
        <v>12.4808</v>
      </c>
      <c r="AK694" s="18">
        <v>1.74</v>
      </c>
      <c r="AL694" s="18">
        <v>3.8</v>
      </c>
      <c r="AM694" s="18">
        <v>45.5</v>
      </c>
      <c r="AN694" s="2">
        <v>71.337400000000002</v>
      </c>
      <c r="AO694" s="2">
        <v>0.47</v>
      </c>
      <c r="AP694" s="2">
        <v>2.2999999999999998</v>
      </c>
      <c r="AQ694" s="2">
        <v>20.399999999999999</v>
      </c>
      <c r="AR694" s="2">
        <v>3.9754</v>
      </c>
      <c r="AS694" s="2">
        <v>0.28999999999999998</v>
      </c>
      <c r="AT694" s="2">
        <v>1.3</v>
      </c>
      <c r="AU694" s="2">
        <v>22.5</v>
      </c>
      <c r="AV694" s="2">
        <v>5.0221999999999998</v>
      </c>
      <c r="AW694" s="2">
        <v>0.66</v>
      </c>
      <c r="AX694" s="2">
        <v>1.9</v>
      </c>
      <c r="AY694" s="2">
        <v>34.6</v>
      </c>
      <c r="AZ694" s="2">
        <v>14.7735</v>
      </c>
      <c r="BA694" s="2">
        <v>2.0099999999999998</v>
      </c>
      <c r="BB694" s="2">
        <v>4.3</v>
      </c>
      <c r="BC694" s="2">
        <v>47</v>
      </c>
      <c r="BD694" s="2">
        <v>60.0471</v>
      </c>
      <c r="BE694" s="4"/>
      <c r="BF694" s="4"/>
    </row>
    <row r="695" spans="1:58" x14ac:dyDescent="0.2">
      <c r="A695" s="29">
        <v>694</v>
      </c>
      <c r="B695" s="7" t="s">
        <v>11</v>
      </c>
      <c r="C695" s="3">
        <v>39946</v>
      </c>
      <c r="D695" s="4" t="s">
        <v>8</v>
      </c>
      <c r="E695" s="4" t="s">
        <v>166</v>
      </c>
      <c r="F695" s="5" t="s">
        <v>190</v>
      </c>
      <c r="G695" s="6">
        <v>0.90972222222222221</v>
      </c>
      <c r="H695" s="6">
        <v>0.91041666666666676</v>
      </c>
      <c r="I695" s="85">
        <f t="shared" si="10"/>
        <v>1.0000000000001563</v>
      </c>
      <c r="J695" s="86">
        <f>I695*Segmentos!$D$7*(AH695%)*IF(ISNUMBER(AI695),AI695%,0)</f>
        <v>14800.000000002316</v>
      </c>
      <c r="K695" s="86">
        <f>I695*Segmentos!$D$7*(AL695%)*IF(ISNUMBER(AM695),AM695%,0)</f>
        <v>12800.000000002001</v>
      </c>
      <c r="L695" s="4"/>
      <c r="M695" s="2">
        <v>3.44</v>
      </c>
      <c r="N695" s="2">
        <v>3.4</v>
      </c>
      <c r="O695" s="2">
        <v>100</v>
      </c>
      <c r="P695" s="2">
        <v>83.7209</v>
      </c>
      <c r="Q695" s="2">
        <v>1.45</v>
      </c>
      <c r="R695" s="2">
        <v>1.5</v>
      </c>
      <c r="S695" s="2">
        <v>100</v>
      </c>
      <c r="T695" s="2">
        <v>5.9013</v>
      </c>
      <c r="U695" s="2">
        <v>1.7</v>
      </c>
      <c r="V695" s="2">
        <v>1.7</v>
      </c>
      <c r="W695" s="2">
        <v>100</v>
      </c>
      <c r="X695" s="2">
        <v>8.6635000000000009</v>
      </c>
      <c r="Y695" s="2">
        <v>3.09</v>
      </c>
      <c r="Z695" s="2">
        <v>3.1</v>
      </c>
      <c r="AA695" s="2">
        <v>100</v>
      </c>
      <c r="AB695" s="2">
        <v>22.176600000000001</v>
      </c>
      <c r="AC695" s="2">
        <v>5.88</v>
      </c>
      <c r="AD695" s="2">
        <v>5.9</v>
      </c>
      <c r="AE695" s="2">
        <v>100</v>
      </c>
      <c r="AF695" s="2">
        <v>46.979500000000002</v>
      </c>
      <c r="AG695" s="2">
        <v>3.69</v>
      </c>
      <c r="AH695" s="22">
        <v>3.7</v>
      </c>
      <c r="AI695" s="22">
        <v>100</v>
      </c>
      <c r="AJ695" s="22">
        <v>42.553899999999999</v>
      </c>
      <c r="AK695" s="18">
        <v>3.22</v>
      </c>
      <c r="AL695" s="18">
        <v>3.2</v>
      </c>
      <c r="AM695" s="18">
        <v>100</v>
      </c>
      <c r="AN695" s="2">
        <v>41.167099999999998</v>
      </c>
      <c r="AO695" s="2">
        <v>0.52</v>
      </c>
      <c r="AP695" s="2">
        <v>0.5</v>
      </c>
      <c r="AQ695" s="2">
        <v>100</v>
      </c>
      <c r="AR695" s="2">
        <v>1.3834</v>
      </c>
      <c r="AS695" s="2">
        <v>2.14</v>
      </c>
      <c r="AT695" s="2">
        <v>2.1</v>
      </c>
      <c r="AU695" s="2">
        <v>100</v>
      </c>
      <c r="AV695" s="2">
        <v>11.4803</v>
      </c>
      <c r="AW695" s="2">
        <v>3.44</v>
      </c>
      <c r="AX695" s="2">
        <v>3.4</v>
      </c>
      <c r="AY695" s="2">
        <v>100</v>
      </c>
      <c r="AZ695" s="2">
        <v>24.0593</v>
      </c>
      <c r="BA695" s="2">
        <v>5.0199999999999996</v>
      </c>
      <c r="BB695" s="2">
        <v>5</v>
      </c>
      <c r="BC695" s="2">
        <v>100</v>
      </c>
      <c r="BD695" s="2">
        <v>46.797899999999998</v>
      </c>
      <c r="BE695" s="4"/>
      <c r="BF695" s="4"/>
    </row>
    <row r="696" spans="1:58" x14ac:dyDescent="0.2">
      <c r="A696" s="29">
        <v>695</v>
      </c>
      <c r="B696" s="7" t="s">
        <v>6</v>
      </c>
      <c r="C696" s="3">
        <v>39946</v>
      </c>
      <c r="D696" s="4" t="s">
        <v>3</v>
      </c>
      <c r="E696" s="4" t="s">
        <v>166</v>
      </c>
      <c r="F696" s="5" t="s">
        <v>190</v>
      </c>
      <c r="G696" s="6">
        <v>0.90972222222222221</v>
      </c>
      <c r="H696" s="6">
        <v>0.91041666666666676</v>
      </c>
      <c r="I696" s="85">
        <f t="shared" si="10"/>
        <v>1.0000000000001563</v>
      </c>
      <c r="J696" s="86">
        <f>I696*Segmentos!$D$7*(AH696%)*IF(ISNUMBER(AI696),AI696%,0)</f>
        <v>22000.000000003438</v>
      </c>
      <c r="K696" s="86">
        <f>I696*Segmentos!$D$7*(AL696%)*IF(ISNUMBER(AM696),AM696%,0)</f>
        <v>19200.000000003001</v>
      </c>
      <c r="L696" s="4"/>
      <c r="M696" s="2">
        <v>5.13</v>
      </c>
      <c r="N696" s="2">
        <v>5.0999999999999996</v>
      </c>
      <c r="O696" s="2">
        <v>100</v>
      </c>
      <c r="P696" s="2">
        <v>87.122500000000002</v>
      </c>
      <c r="Q696" s="2">
        <v>1.39</v>
      </c>
      <c r="R696" s="2">
        <v>1.4</v>
      </c>
      <c r="S696" s="2">
        <v>100</v>
      </c>
      <c r="T696" s="2">
        <v>3.9458000000000002</v>
      </c>
      <c r="U696" s="2">
        <v>4.6900000000000004</v>
      </c>
      <c r="V696" s="2">
        <v>4.7</v>
      </c>
      <c r="W696" s="2">
        <v>100</v>
      </c>
      <c r="X696" s="2">
        <v>16.7151</v>
      </c>
      <c r="Y696" s="2">
        <v>6.02</v>
      </c>
      <c r="Z696" s="2">
        <v>6</v>
      </c>
      <c r="AA696" s="2">
        <v>100</v>
      </c>
      <c r="AB696" s="2">
        <v>30.1812</v>
      </c>
      <c r="AC696" s="2">
        <v>6.51</v>
      </c>
      <c r="AD696" s="2">
        <v>6.5</v>
      </c>
      <c r="AE696" s="2">
        <v>100</v>
      </c>
      <c r="AF696" s="2">
        <v>36.2804</v>
      </c>
      <c r="AG696" s="2">
        <v>5.51</v>
      </c>
      <c r="AH696" s="22">
        <v>5.5</v>
      </c>
      <c r="AI696" s="22">
        <v>100</v>
      </c>
      <c r="AJ696" s="22">
        <v>44.402999999999999</v>
      </c>
      <c r="AK696" s="18">
        <v>4.78</v>
      </c>
      <c r="AL696" s="18">
        <v>4.8</v>
      </c>
      <c r="AM696" s="18">
        <v>100</v>
      </c>
      <c r="AN696" s="2">
        <v>42.719499999999996</v>
      </c>
      <c r="AO696" s="2">
        <v>5.89</v>
      </c>
      <c r="AP696" s="2">
        <v>5.9</v>
      </c>
      <c r="AQ696" s="2">
        <v>100</v>
      </c>
      <c r="AR696" s="2">
        <v>10.938700000000001</v>
      </c>
      <c r="AS696" s="2">
        <v>2.52</v>
      </c>
      <c r="AT696" s="2">
        <v>2.5</v>
      </c>
      <c r="AU696" s="2">
        <v>100</v>
      </c>
      <c r="AV696" s="2">
        <v>9.4319000000000006</v>
      </c>
      <c r="AW696" s="2">
        <v>6.05</v>
      </c>
      <c r="AX696" s="2">
        <v>6.1</v>
      </c>
      <c r="AY696" s="2">
        <v>100</v>
      </c>
      <c r="AZ696" s="2">
        <v>29.5687</v>
      </c>
      <c r="BA696" s="2">
        <v>5.72</v>
      </c>
      <c r="BB696" s="2">
        <v>5.7</v>
      </c>
      <c r="BC696" s="2">
        <v>100</v>
      </c>
      <c r="BD696" s="2">
        <v>37.183199999999999</v>
      </c>
      <c r="BE696" s="4"/>
      <c r="BF696" s="4"/>
    </row>
    <row r="697" spans="1:58" x14ac:dyDescent="0.2">
      <c r="A697" s="29">
        <v>696</v>
      </c>
      <c r="B697" s="7" t="s">
        <v>31</v>
      </c>
      <c r="C697" s="3">
        <v>39946</v>
      </c>
      <c r="D697" s="4" t="s">
        <v>28</v>
      </c>
      <c r="E697" s="4" t="s">
        <v>166</v>
      </c>
      <c r="F697" s="5" t="s">
        <v>190</v>
      </c>
      <c r="G697" s="6">
        <v>0.91180555555555554</v>
      </c>
      <c r="H697" s="6">
        <v>0.91527777777777775</v>
      </c>
      <c r="I697" s="85">
        <f t="shared" si="10"/>
        <v>4.9999999999999822</v>
      </c>
      <c r="J697" s="86">
        <f>I697*Segmentos!$D$7*(AH697%)*IF(ISNUMBER(AI697),AI697%,0)</f>
        <v>15695.999999999944</v>
      </c>
      <c r="K697" s="86">
        <f>I697*Segmentos!$D$7*(AL697%)*IF(ISNUMBER(AM697),AM697%,0)</f>
        <v>24779.999999999913</v>
      </c>
      <c r="L697" s="4"/>
      <c r="M697" s="2">
        <v>1.02</v>
      </c>
      <c r="N697" s="2">
        <v>1.7</v>
      </c>
      <c r="O697" s="2">
        <v>61.2</v>
      </c>
      <c r="P697" s="2">
        <v>90.645300000000006</v>
      </c>
      <c r="Q697" s="2">
        <v>0.04</v>
      </c>
      <c r="R697" s="2">
        <v>0.1</v>
      </c>
      <c r="S697" s="2">
        <v>40</v>
      </c>
      <c r="T697" s="2">
        <v>0.65439999999999998</v>
      </c>
      <c r="U697" s="2">
        <v>1</v>
      </c>
      <c r="V697" s="2">
        <v>1.1000000000000001</v>
      </c>
      <c r="W697" s="2">
        <v>89.7</v>
      </c>
      <c r="X697" s="2">
        <v>18.66</v>
      </c>
      <c r="Y697" s="2">
        <v>0.68</v>
      </c>
      <c r="Z697" s="2">
        <v>1.1000000000000001</v>
      </c>
      <c r="AA697" s="2">
        <v>60.2</v>
      </c>
      <c r="AB697" s="2">
        <v>17.844200000000001</v>
      </c>
      <c r="AC697" s="2">
        <v>1.84</v>
      </c>
      <c r="AD697" s="2">
        <v>3.3</v>
      </c>
      <c r="AE697" s="2">
        <v>55.7</v>
      </c>
      <c r="AF697" s="2">
        <v>53.486699999999999</v>
      </c>
      <c r="AG697" s="2">
        <v>0.79</v>
      </c>
      <c r="AH697" s="22">
        <v>1.2</v>
      </c>
      <c r="AI697" s="22">
        <v>65.400000000000006</v>
      </c>
      <c r="AJ697" s="22">
        <v>33.057200000000002</v>
      </c>
      <c r="AK697" s="18">
        <v>1.23</v>
      </c>
      <c r="AL697" s="18">
        <v>2.1</v>
      </c>
      <c r="AM697" s="18">
        <v>59</v>
      </c>
      <c r="AN697" s="2">
        <v>57.588000000000001</v>
      </c>
      <c r="AO697" s="2">
        <v>0.72</v>
      </c>
      <c r="AP697" s="2">
        <v>1.2</v>
      </c>
      <c r="AQ697" s="2">
        <v>57.7</v>
      </c>
      <c r="AR697" s="2">
        <v>6.9732000000000003</v>
      </c>
      <c r="AS697" s="2">
        <v>0.26</v>
      </c>
      <c r="AT697" s="2">
        <v>0.8</v>
      </c>
      <c r="AU697" s="2">
        <v>33.6</v>
      </c>
      <c r="AV697" s="2">
        <v>4.9950999999999999</v>
      </c>
      <c r="AW697" s="2">
        <v>1</v>
      </c>
      <c r="AX697" s="2">
        <v>1.3</v>
      </c>
      <c r="AY697" s="2">
        <v>76.900000000000006</v>
      </c>
      <c r="AZ697" s="2">
        <v>25.6325</v>
      </c>
      <c r="BA697" s="2">
        <v>1.56</v>
      </c>
      <c r="BB697" s="2">
        <v>2.6</v>
      </c>
      <c r="BC697" s="2">
        <v>60.4</v>
      </c>
      <c r="BD697" s="2">
        <v>53.044499999999999</v>
      </c>
      <c r="BE697" s="4"/>
      <c r="BF697" s="4"/>
    </row>
    <row r="698" spans="1:58" x14ac:dyDescent="0.2">
      <c r="A698" s="29">
        <v>697</v>
      </c>
      <c r="B698" s="7" t="s">
        <v>42</v>
      </c>
      <c r="C698" s="3">
        <v>39946</v>
      </c>
      <c r="D698" s="4" t="s">
        <v>8</v>
      </c>
      <c r="E698" s="4" t="s">
        <v>174</v>
      </c>
      <c r="F698" s="5" t="s">
        <v>190</v>
      </c>
      <c r="G698" s="6">
        <v>0.91874999999999996</v>
      </c>
      <c r="H698" s="6">
        <v>0.98055555555555562</v>
      </c>
      <c r="I698" s="85">
        <f t="shared" si="10"/>
        <v>89.000000000000171</v>
      </c>
      <c r="J698" s="86">
        <f>I698*Segmentos!$D$7*(AH698%)*IF(ISNUMBER(AI698),AI698%,0)</f>
        <v>1132080.0000000023</v>
      </c>
      <c r="K698" s="86">
        <f>I698*Segmentos!$D$7*(AL698%)*IF(ISNUMBER(AM698),AM698%,0)</f>
        <v>1447567.2000000027</v>
      </c>
      <c r="L698" s="4"/>
      <c r="M698" s="2">
        <v>3.65</v>
      </c>
      <c r="N698" s="2">
        <v>16</v>
      </c>
      <c r="O698" s="2">
        <v>22.7</v>
      </c>
      <c r="P698" s="2">
        <v>80.171599999999998</v>
      </c>
      <c r="Q698" s="2">
        <v>2.11</v>
      </c>
      <c r="R698" s="2">
        <v>10.9</v>
      </c>
      <c r="S698" s="2">
        <v>19.399999999999999</v>
      </c>
      <c r="T698" s="2">
        <v>7.7317999999999998</v>
      </c>
      <c r="U698" s="2">
        <v>3.21</v>
      </c>
      <c r="V698" s="2">
        <v>14.9</v>
      </c>
      <c r="W698" s="2">
        <v>21.6</v>
      </c>
      <c r="X698" s="2">
        <v>14.812099999999999</v>
      </c>
      <c r="Y698" s="2">
        <v>2.61</v>
      </c>
      <c r="Z698" s="2">
        <v>15.4</v>
      </c>
      <c r="AA698" s="2">
        <v>17</v>
      </c>
      <c r="AB698" s="2">
        <v>16.9406</v>
      </c>
      <c r="AC698" s="2">
        <v>5.64</v>
      </c>
      <c r="AD698" s="2">
        <v>20</v>
      </c>
      <c r="AE698" s="2">
        <v>28.2</v>
      </c>
      <c r="AF698" s="2">
        <v>40.687199999999997</v>
      </c>
      <c r="AG698" s="2">
        <v>3.17</v>
      </c>
      <c r="AH698" s="22">
        <v>15.9</v>
      </c>
      <c r="AI698" s="22">
        <v>20</v>
      </c>
      <c r="AJ698" s="22">
        <v>33.090200000000003</v>
      </c>
      <c r="AK698" s="18">
        <v>4.08</v>
      </c>
      <c r="AL698" s="18">
        <v>16.2</v>
      </c>
      <c r="AM698" s="18">
        <v>25.1</v>
      </c>
      <c r="AN698" s="2">
        <v>47.081299999999999</v>
      </c>
      <c r="AO698" s="2">
        <v>2.2999999999999998</v>
      </c>
      <c r="AP698" s="2">
        <v>11.9</v>
      </c>
      <c r="AQ698" s="2">
        <v>19.3</v>
      </c>
      <c r="AR698" s="2">
        <v>5.5209000000000001</v>
      </c>
      <c r="AS698" s="2">
        <v>2.72</v>
      </c>
      <c r="AT698" s="2">
        <v>11.5</v>
      </c>
      <c r="AU698" s="2">
        <v>23.6</v>
      </c>
      <c r="AV698" s="2">
        <v>13.1663</v>
      </c>
      <c r="AW698" s="2">
        <v>3.34</v>
      </c>
      <c r="AX698" s="2">
        <v>19</v>
      </c>
      <c r="AY698" s="2">
        <v>17.600000000000001</v>
      </c>
      <c r="AZ698" s="2">
        <v>21.1372</v>
      </c>
      <c r="BA698" s="2">
        <v>4.79</v>
      </c>
      <c r="BB698" s="2">
        <v>17.600000000000001</v>
      </c>
      <c r="BC698" s="2">
        <v>27.2</v>
      </c>
      <c r="BD698" s="2">
        <v>40.347200000000001</v>
      </c>
      <c r="BE698" s="4"/>
      <c r="BF698" s="4"/>
    </row>
    <row r="699" spans="1:58" x14ac:dyDescent="0.2">
      <c r="A699" s="29">
        <v>698</v>
      </c>
      <c r="B699" s="7" t="s">
        <v>86</v>
      </c>
      <c r="C699" s="3">
        <v>39946</v>
      </c>
      <c r="D699" s="4" t="s">
        <v>17</v>
      </c>
      <c r="E699" s="4" t="s">
        <v>169</v>
      </c>
      <c r="F699" s="5" t="s">
        <v>190</v>
      </c>
      <c r="G699" s="6">
        <v>0.91666666666666663</v>
      </c>
      <c r="H699" s="6">
        <v>0.95833333333333337</v>
      </c>
      <c r="I699" s="85">
        <f t="shared" si="10"/>
        <v>60.000000000000107</v>
      </c>
      <c r="J699" s="86">
        <f>I699*Segmentos!$D$7*(AH699%)*IF(ISNUMBER(AI699),AI699%,0)</f>
        <v>45144.00000000008</v>
      </c>
      <c r="K699" s="86">
        <f>I699*Segmentos!$D$7*(AL699%)*IF(ISNUMBER(AM699),AM699%,0)</f>
        <v>47952.000000000095</v>
      </c>
      <c r="L699" s="4"/>
      <c r="M699" s="2">
        <v>0.2</v>
      </c>
      <c r="N699" s="2">
        <v>1.4</v>
      </c>
      <c r="O699" s="2">
        <v>14.1</v>
      </c>
      <c r="P699" s="2">
        <v>61.549100000000003</v>
      </c>
      <c r="Q699" s="2">
        <v>0.01</v>
      </c>
      <c r="R699" s="2">
        <v>0.8</v>
      </c>
      <c r="S699" s="2">
        <v>1.7</v>
      </c>
      <c r="T699" s="2">
        <v>0.72460000000000002</v>
      </c>
      <c r="U699" s="2">
        <v>0</v>
      </c>
      <c r="V699" s="2">
        <v>0</v>
      </c>
      <c r="W699" s="8" t="s">
        <v>577</v>
      </c>
      <c r="X699" s="2">
        <v>0</v>
      </c>
      <c r="Y699" s="2">
        <v>0.31</v>
      </c>
      <c r="Z699" s="2">
        <v>0.8</v>
      </c>
      <c r="AA699" s="2">
        <v>41.1</v>
      </c>
      <c r="AB699" s="2">
        <v>28.7087</v>
      </c>
      <c r="AC699" s="2">
        <v>0.32</v>
      </c>
      <c r="AD699" s="2">
        <v>3.2</v>
      </c>
      <c r="AE699" s="2">
        <v>10</v>
      </c>
      <c r="AF699" s="2">
        <v>32.1158</v>
      </c>
      <c r="AG699" s="2">
        <v>0.19</v>
      </c>
      <c r="AH699" s="22">
        <v>1.9</v>
      </c>
      <c r="AI699" s="22">
        <v>9.9</v>
      </c>
      <c r="AJ699" s="22">
        <v>28.162500000000001</v>
      </c>
      <c r="AK699" s="18">
        <v>0.21</v>
      </c>
      <c r="AL699" s="18">
        <v>0.9</v>
      </c>
      <c r="AM699" s="18">
        <v>22.2</v>
      </c>
      <c r="AN699" s="2">
        <v>33.386699999999998</v>
      </c>
      <c r="AO699" s="2">
        <v>0.06</v>
      </c>
      <c r="AP699" s="2">
        <v>0.6</v>
      </c>
      <c r="AQ699" s="2">
        <v>10.3</v>
      </c>
      <c r="AR699" s="2">
        <v>1.9262999999999999</v>
      </c>
      <c r="AS699" s="2">
        <v>0.01</v>
      </c>
      <c r="AT699" s="2">
        <v>0.3</v>
      </c>
      <c r="AU699" s="2">
        <v>3.3</v>
      </c>
      <c r="AV699" s="2">
        <v>0.72</v>
      </c>
      <c r="AW699" s="2">
        <v>0.28999999999999998</v>
      </c>
      <c r="AX699" s="2">
        <v>1.6</v>
      </c>
      <c r="AY699" s="2">
        <v>17.899999999999999</v>
      </c>
      <c r="AZ699" s="2">
        <v>26.1065</v>
      </c>
      <c r="BA699" s="2">
        <v>0.28000000000000003</v>
      </c>
      <c r="BB699" s="2">
        <v>2.1</v>
      </c>
      <c r="BC699" s="2">
        <v>13.1</v>
      </c>
      <c r="BD699" s="2">
        <v>32.796300000000002</v>
      </c>
      <c r="BE699" s="4"/>
      <c r="BF699" s="4"/>
    </row>
    <row r="700" spans="1:58" x14ac:dyDescent="0.2">
      <c r="A700" s="29">
        <v>699</v>
      </c>
      <c r="B700" s="7" t="s">
        <v>14</v>
      </c>
      <c r="C700" s="3">
        <v>39946</v>
      </c>
      <c r="D700" s="4" t="s">
        <v>13</v>
      </c>
      <c r="E700" s="4" t="s">
        <v>163</v>
      </c>
      <c r="F700" s="5" t="s">
        <v>190</v>
      </c>
      <c r="G700" s="6">
        <v>0.84861111111111109</v>
      </c>
      <c r="H700" s="6">
        <v>0.875</v>
      </c>
      <c r="I700" s="85">
        <f t="shared" si="10"/>
        <v>38.000000000000028</v>
      </c>
      <c r="J700" s="86">
        <f>I700*Segmentos!$D$7*(AH700%)*IF(ISNUMBER(AI700),AI700%,0)</f>
        <v>818702.40000000061</v>
      </c>
      <c r="K700" s="86">
        <f>I700*Segmentos!$D$7*(AL700%)*IF(ISNUMBER(AM700),AM700%,0)</f>
        <v>1286284.8000000007</v>
      </c>
      <c r="L700" s="4"/>
      <c r="M700" s="2">
        <v>7.01</v>
      </c>
      <c r="N700" s="2">
        <v>11.2</v>
      </c>
      <c r="O700" s="2">
        <v>62.3</v>
      </c>
      <c r="P700" s="2">
        <v>85.619600000000005</v>
      </c>
      <c r="Q700" s="2">
        <v>4.93</v>
      </c>
      <c r="R700" s="2">
        <v>8.3000000000000007</v>
      </c>
      <c r="S700" s="2">
        <v>59.5</v>
      </c>
      <c r="T700" s="2">
        <v>10.052199999999999</v>
      </c>
      <c r="U700" s="2">
        <v>6.44</v>
      </c>
      <c r="V700" s="2">
        <v>9.4</v>
      </c>
      <c r="W700" s="2">
        <v>68.8</v>
      </c>
      <c r="X700" s="2">
        <v>16.5016</v>
      </c>
      <c r="Y700" s="2">
        <v>5.57</v>
      </c>
      <c r="Z700" s="2">
        <v>10</v>
      </c>
      <c r="AA700" s="2">
        <v>55.7</v>
      </c>
      <c r="AB700" s="2">
        <v>20.1021</v>
      </c>
      <c r="AC700" s="2">
        <v>9.7200000000000006</v>
      </c>
      <c r="AD700" s="2">
        <v>15.1</v>
      </c>
      <c r="AE700" s="2">
        <v>64.5</v>
      </c>
      <c r="AF700" s="2">
        <v>38.963799999999999</v>
      </c>
      <c r="AG700" s="2">
        <v>5.41</v>
      </c>
      <c r="AH700" s="22">
        <v>9.4</v>
      </c>
      <c r="AI700" s="22">
        <v>57.3</v>
      </c>
      <c r="AJ700" s="22">
        <v>31.3581</v>
      </c>
      <c r="AK700" s="18">
        <v>8.4499999999999993</v>
      </c>
      <c r="AL700" s="18">
        <v>12.9</v>
      </c>
      <c r="AM700" s="18">
        <v>65.599999999999994</v>
      </c>
      <c r="AN700" s="2">
        <v>54.261499999999998</v>
      </c>
      <c r="AO700" s="2">
        <v>7.23</v>
      </c>
      <c r="AP700" s="2">
        <v>12.4</v>
      </c>
      <c r="AQ700" s="2">
        <v>58.1</v>
      </c>
      <c r="AR700" s="2">
        <v>9.6524000000000001</v>
      </c>
      <c r="AS700" s="2">
        <v>4.38</v>
      </c>
      <c r="AT700" s="2">
        <v>8.6999999999999993</v>
      </c>
      <c r="AU700" s="2">
        <v>50.4</v>
      </c>
      <c r="AV700" s="2">
        <v>11.795</v>
      </c>
      <c r="AW700" s="2">
        <v>7.39</v>
      </c>
      <c r="AX700" s="2">
        <v>11</v>
      </c>
      <c r="AY700" s="2">
        <v>67.3</v>
      </c>
      <c r="AZ700" s="2">
        <v>25.9526</v>
      </c>
      <c r="BA700" s="2">
        <v>8.17</v>
      </c>
      <c r="BB700" s="2">
        <v>12.6</v>
      </c>
      <c r="BC700" s="2">
        <v>64.900000000000006</v>
      </c>
      <c r="BD700" s="2">
        <v>38.219700000000003</v>
      </c>
      <c r="BE700" s="4"/>
      <c r="BF700" s="4"/>
    </row>
    <row r="701" spans="1:58" x14ac:dyDescent="0.2">
      <c r="A701" s="29">
        <v>700</v>
      </c>
      <c r="B701" s="7" t="s">
        <v>10</v>
      </c>
      <c r="C701" s="3">
        <v>39946</v>
      </c>
      <c r="D701" s="4" t="s">
        <v>8</v>
      </c>
      <c r="E701" s="4" t="s">
        <v>164</v>
      </c>
      <c r="F701" s="5" t="s">
        <v>190</v>
      </c>
      <c r="G701" s="6">
        <v>0.87430555555555556</v>
      </c>
      <c r="H701" s="6">
        <v>0.91874999999999996</v>
      </c>
      <c r="I701" s="85">
        <f t="shared" si="10"/>
        <v>63.999999999999929</v>
      </c>
      <c r="J701" s="86">
        <f>I701*Segmentos!$D$7*(AH701%)*IF(ISNUMBER(AI701),AI701%,0)</f>
        <v>1150361.5999999982</v>
      </c>
      <c r="K701" s="86">
        <f>I701*Segmentos!$D$7*(AL701%)*IF(ISNUMBER(AM701),AM701%,0)</f>
        <v>1087231.9999999986</v>
      </c>
      <c r="L701" s="4"/>
      <c r="M701" s="2">
        <v>4.37</v>
      </c>
      <c r="N701" s="2">
        <v>15.9</v>
      </c>
      <c r="O701" s="2">
        <v>27.4</v>
      </c>
      <c r="P701" s="2">
        <v>87.402500000000003</v>
      </c>
      <c r="Q701" s="2">
        <v>1.23</v>
      </c>
      <c r="R701" s="2">
        <v>6.1</v>
      </c>
      <c r="S701" s="2">
        <v>20.3</v>
      </c>
      <c r="T701" s="2">
        <v>4.1134000000000004</v>
      </c>
      <c r="U701" s="2">
        <v>2.11</v>
      </c>
      <c r="V701" s="2">
        <v>9.1999999999999993</v>
      </c>
      <c r="W701" s="2">
        <v>22.9</v>
      </c>
      <c r="X701" s="2">
        <v>8.8268000000000004</v>
      </c>
      <c r="Y701" s="2">
        <v>3.62</v>
      </c>
      <c r="Z701" s="2">
        <v>16.399999999999999</v>
      </c>
      <c r="AA701" s="2">
        <v>22.1</v>
      </c>
      <c r="AB701" s="2">
        <v>21.388400000000001</v>
      </c>
      <c r="AC701" s="2">
        <v>8.09</v>
      </c>
      <c r="AD701" s="2">
        <v>24.9</v>
      </c>
      <c r="AE701" s="2">
        <v>32.5</v>
      </c>
      <c r="AF701" s="2">
        <v>53.073900000000002</v>
      </c>
      <c r="AG701" s="2">
        <v>4.5</v>
      </c>
      <c r="AH701" s="22">
        <v>16.399999999999999</v>
      </c>
      <c r="AI701" s="22">
        <v>27.4</v>
      </c>
      <c r="AJ701" s="22">
        <v>42.680100000000003</v>
      </c>
      <c r="AK701" s="18">
        <v>4.26</v>
      </c>
      <c r="AL701" s="18">
        <v>15.5</v>
      </c>
      <c r="AM701" s="18">
        <v>27.4</v>
      </c>
      <c r="AN701" s="2">
        <v>44.7224</v>
      </c>
      <c r="AO701" s="2">
        <v>2.2799999999999998</v>
      </c>
      <c r="AP701" s="2">
        <v>11.6</v>
      </c>
      <c r="AQ701" s="2">
        <v>19.600000000000001</v>
      </c>
      <c r="AR701" s="2">
        <v>4.9715999999999996</v>
      </c>
      <c r="AS701" s="2">
        <v>2.5</v>
      </c>
      <c r="AT701" s="2">
        <v>9.1</v>
      </c>
      <c r="AU701" s="2">
        <v>27.5</v>
      </c>
      <c r="AV701" s="2">
        <v>11.012600000000001</v>
      </c>
      <c r="AW701" s="2">
        <v>4.13</v>
      </c>
      <c r="AX701" s="2">
        <v>15</v>
      </c>
      <c r="AY701" s="2">
        <v>27.5</v>
      </c>
      <c r="AZ701" s="2">
        <v>23.718399999999999</v>
      </c>
      <c r="BA701" s="2">
        <v>6.23</v>
      </c>
      <c r="BB701" s="2">
        <v>21.9</v>
      </c>
      <c r="BC701" s="2">
        <v>28.5</v>
      </c>
      <c r="BD701" s="2">
        <v>47.7</v>
      </c>
      <c r="BE701" s="4"/>
      <c r="BF701" s="4"/>
    </row>
    <row r="702" spans="1:58" x14ac:dyDescent="0.2">
      <c r="A702" s="29">
        <v>701</v>
      </c>
      <c r="B702" s="7" t="s">
        <v>83</v>
      </c>
      <c r="C702" s="3">
        <v>39946</v>
      </c>
      <c r="D702" s="4" t="s">
        <v>21</v>
      </c>
      <c r="E702" s="4" t="s">
        <v>170</v>
      </c>
      <c r="F702" s="5" t="s">
        <v>190</v>
      </c>
      <c r="G702" s="6">
        <v>0.875</v>
      </c>
      <c r="H702" s="6">
        <v>0.89097222222222217</v>
      </c>
      <c r="I702" s="85">
        <f t="shared" si="10"/>
        <v>22.999999999999918</v>
      </c>
      <c r="J702" s="86">
        <f>I702*Segmentos!$D$7*(AH702%)*IF(ISNUMBER(AI702),AI702%,0)</f>
        <v>24876.799999999916</v>
      </c>
      <c r="K702" s="86">
        <f>I702*Segmentos!$D$7*(AL702%)*IF(ISNUMBER(AM702),AM702%,0)</f>
        <v>47140.799999999821</v>
      </c>
      <c r="L702" s="4"/>
      <c r="M702" s="2">
        <v>0.4</v>
      </c>
      <c r="N702" s="2">
        <v>1.4</v>
      </c>
      <c r="O702" s="2">
        <v>29.6</v>
      </c>
      <c r="P702" s="2">
        <v>50.132399999999997</v>
      </c>
      <c r="Q702" s="2">
        <v>0.04</v>
      </c>
      <c r="R702" s="2">
        <v>0.7</v>
      </c>
      <c r="S702" s="2">
        <v>6.1</v>
      </c>
      <c r="T702" s="2">
        <v>0.89829999999999999</v>
      </c>
      <c r="U702" s="2">
        <v>0.75</v>
      </c>
      <c r="V702" s="2">
        <v>2</v>
      </c>
      <c r="W702" s="2">
        <v>38.1</v>
      </c>
      <c r="X702" s="2">
        <v>19.466999999999999</v>
      </c>
      <c r="Y702" s="2">
        <v>0.31</v>
      </c>
      <c r="Z702" s="2">
        <v>0.5</v>
      </c>
      <c r="AA702" s="2">
        <v>56.6</v>
      </c>
      <c r="AB702" s="2">
        <v>11.213100000000001</v>
      </c>
      <c r="AC702" s="2">
        <v>0.45</v>
      </c>
      <c r="AD702" s="2">
        <v>2.1</v>
      </c>
      <c r="AE702" s="2">
        <v>22.2</v>
      </c>
      <c r="AF702" s="2">
        <v>18.554099999999998</v>
      </c>
      <c r="AG702" s="2">
        <v>0.26</v>
      </c>
      <c r="AH702" s="22">
        <v>1.3</v>
      </c>
      <c r="AI702" s="22">
        <v>20.8</v>
      </c>
      <c r="AJ702" s="22">
        <v>15.630100000000001</v>
      </c>
      <c r="AK702" s="18">
        <v>0.53</v>
      </c>
      <c r="AL702" s="18">
        <v>1.4</v>
      </c>
      <c r="AM702" s="18">
        <v>36.6</v>
      </c>
      <c r="AN702" s="2">
        <v>34.502299999999998</v>
      </c>
      <c r="AO702" s="2">
        <v>0.17</v>
      </c>
      <c r="AP702" s="2">
        <v>0.4</v>
      </c>
      <c r="AQ702" s="2">
        <v>41.6</v>
      </c>
      <c r="AR702" s="2">
        <v>2.2536999999999998</v>
      </c>
      <c r="AS702" s="2">
        <v>0.36</v>
      </c>
      <c r="AT702" s="2">
        <v>1.8</v>
      </c>
      <c r="AU702" s="2">
        <v>19.899999999999999</v>
      </c>
      <c r="AV702" s="2">
        <v>9.9559999999999995</v>
      </c>
      <c r="AW702" s="2">
        <v>0.54</v>
      </c>
      <c r="AX702" s="2">
        <v>1.9</v>
      </c>
      <c r="AY702" s="2">
        <v>28.3</v>
      </c>
      <c r="AZ702" s="2">
        <v>19.345600000000001</v>
      </c>
      <c r="BA702" s="2">
        <v>0.39</v>
      </c>
      <c r="BB702" s="2">
        <v>1</v>
      </c>
      <c r="BC702" s="2">
        <v>40.9</v>
      </c>
      <c r="BD702" s="2">
        <v>18.577100000000002</v>
      </c>
      <c r="BE702" s="4"/>
      <c r="BF702" s="4"/>
    </row>
    <row r="703" spans="1:58" x14ac:dyDescent="0.2">
      <c r="A703" s="29">
        <v>702</v>
      </c>
      <c r="B703" s="7" t="s">
        <v>23</v>
      </c>
      <c r="C703" s="3">
        <v>39946</v>
      </c>
      <c r="D703" s="4" t="s">
        <v>21</v>
      </c>
      <c r="E703" s="4" t="s">
        <v>170</v>
      </c>
      <c r="F703" s="5" t="s">
        <v>190</v>
      </c>
      <c r="G703" s="6">
        <v>0.90208333333333324</v>
      </c>
      <c r="H703" s="6">
        <v>0.90694444444444444</v>
      </c>
      <c r="I703" s="85">
        <f t="shared" si="10"/>
        <v>7.000000000000135</v>
      </c>
      <c r="J703" s="86">
        <f>I703*Segmentos!$D$7*(AH703%)*IF(ISNUMBER(AI703),AI703%,0)</f>
        <v>7884.800000000153</v>
      </c>
      <c r="K703" s="86">
        <f>I703*Segmentos!$D$7*(AL703%)*IF(ISNUMBER(AM703),AM703%,0)</f>
        <v>21532.000000000418</v>
      </c>
      <c r="L703" s="4"/>
      <c r="M703" s="2">
        <v>0.55000000000000004</v>
      </c>
      <c r="N703" s="2">
        <v>0.7</v>
      </c>
      <c r="O703" s="2">
        <v>75.3</v>
      </c>
      <c r="P703" s="2">
        <v>51.142699999999998</v>
      </c>
      <c r="Q703" s="2">
        <v>0.65</v>
      </c>
      <c r="R703" s="2">
        <v>0.6</v>
      </c>
      <c r="S703" s="2">
        <v>100</v>
      </c>
      <c r="T703" s="2">
        <v>10.0442</v>
      </c>
      <c r="U703" s="2">
        <v>1.55</v>
      </c>
      <c r="V703" s="2">
        <v>1.9</v>
      </c>
      <c r="W703" s="2">
        <v>80.099999999999994</v>
      </c>
      <c r="X703" s="2">
        <v>30.237100000000002</v>
      </c>
      <c r="Y703" s="2">
        <v>0.27</v>
      </c>
      <c r="Z703" s="2">
        <v>0.6</v>
      </c>
      <c r="AA703" s="2">
        <v>48.5</v>
      </c>
      <c r="AB703" s="2">
        <v>7.4188000000000001</v>
      </c>
      <c r="AC703" s="2">
        <v>0.11</v>
      </c>
      <c r="AD703" s="2">
        <v>0.2</v>
      </c>
      <c r="AE703" s="2">
        <v>71.400000000000006</v>
      </c>
      <c r="AF703" s="2">
        <v>3.4426999999999999</v>
      </c>
      <c r="AG703" s="2">
        <v>0.27</v>
      </c>
      <c r="AH703" s="22">
        <v>0.4</v>
      </c>
      <c r="AI703" s="22">
        <v>70.400000000000006</v>
      </c>
      <c r="AJ703" s="22">
        <v>11.821400000000001</v>
      </c>
      <c r="AK703" s="18">
        <v>0.8</v>
      </c>
      <c r="AL703" s="18">
        <v>1</v>
      </c>
      <c r="AM703" s="18">
        <v>76.900000000000006</v>
      </c>
      <c r="AN703" s="2">
        <v>39.321300000000001</v>
      </c>
      <c r="AO703" s="2">
        <v>0.06</v>
      </c>
      <c r="AP703" s="2">
        <v>0.1</v>
      </c>
      <c r="AQ703" s="2">
        <v>71.400000000000006</v>
      </c>
      <c r="AR703" s="2">
        <v>0.59840000000000004</v>
      </c>
      <c r="AS703" s="2">
        <v>0.41</v>
      </c>
      <c r="AT703" s="2">
        <v>0.4</v>
      </c>
      <c r="AU703" s="2">
        <v>100</v>
      </c>
      <c r="AV703" s="2">
        <v>8.4526000000000003</v>
      </c>
      <c r="AW703" s="2">
        <v>0.79</v>
      </c>
      <c r="AX703" s="2">
        <v>1</v>
      </c>
      <c r="AY703" s="2">
        <v>82</v>
      </c>
      <c r="AZ703" s="2">
        <v>21.154</v>
      </c>
      <c r="BA703" s="2">
        <v>0.59</v>
      </c>
      <c r="BB703" s="2">
        <v>0.9</v>
      </c>
      <c r="BC703" s="2">
        <v>63.8</v>
      </c>
      <c r="BD703" s="2">
        <v>20.9377</v>
      </c>
      <c r="BE703" s="4"/>
      <c r="BF703" s="4"/>
    </row>
    <row r="704" spans="1:58" x14ac:dyDescent="0.2">
      <c r="A704" s="29">
        <v>703</v>
      </c>
      <c r="B704" s="7" t="s">
        <v>25</v>
      </c>
      <c r="C704" s="3">
        <v>39946</v>
      </c>
      <c r="D704" s="4" t="s">
        <v>21</v>
      </c>
      <c r="E704" s="4" t="s">
        <v>171</v>
      </c>
      <c r="F704" s="5" t="s">
        <v>190</v>
      </c>
      <c r="G704" s="6">
        <v>0.89722222222222225</v>
      </c>
      <c r="H704" s="6">
        <v>0.89930555555555547</v>
      </c>
      <c r="I704" s="85">
        <f t="shared" si="10"/>
        <v>2.9999999999998295</v>
      </c>
      <c r="J704" s="86">
        <f>I704*Segmentos!$D$7*(AH704%)*IF(ISNUMBER(AI704),AI704%,0)</f>
        <v>3185.999999999819</v>
      </c>
      <c r="K704" s="86">
        <f>I704*Segmentos!$D$7*(AL704%)*IF(ISNUMBER(AM704),AM704%,0)</f>
        <v>8879.9999999994961</v>
      </c>
      <c r="L704" s="4"/>
      <c r="M704" s="2">
        <v>0.54</v>
      </c>
      <c r="N704" s="2">
        <v>0.6</v>
      </c>
      <c r="O704" s="2">
        <v>91.4</v>
      </c>
      <c r="P704" s="2">
        <v>51.545900000000003</v>
      </c>
      <c r="Q704" s="2">
        <v>0.53</v>
      </c>
      <c r="R704" s="2">
        <v>0.5</v>
      </c>
      <c r="S704" s="2">
        <v>100</v>
      </c>
      <c r="T704" s="2">
        <v>8.4212000000000007</v>
      </c>
      <c r="U704" s="2">
        <v>1.31</v>
      </c>
      <c r="V704" s="2">
        <v>1.3</v>
      </c>
      <c r="W704" s="2">
        <v>98.5</v>
      </c>
      <c r="X704" s="2">
        <v>26.254799999999999</v>
      </c>
      <c r="Y704" s="2">
        <v>0.3</v>
      </c>
      <c r="Z704" s="2">
        <v>0.4</v>
      </c>
      <c r="AA704" s="2">
        <v>76.3</v>
      </c>
      <c r="AB704" s="2">
        <v>8.6015999999999995</v>
      </c>
      <c r="AC704" s="2">
        <v>0.26</v>
      </c>
      <c r="AD704" s="2">
        <v>0.3</v>
      </c>
      <c r="AE704" s="2">
        <v>82</v>
      </c>
      <c r="AF704" s="2">
        <v>8.2683999999999997</v>
      </c>
      <c r="AG704" s="2">
        <v>0.31</v>
      </c>
      <c r="AH704" s="22">
        <v>0.3</v>
      </c>
      <c r="AI704" s="22">
        <v>88.5</v>
      </c>
      <c r="AJ704" s="22">
        <v>13.9206</v>
      </c>
      <c r="AK704" s="18">
        <v>0.75</v>
      </c>
      <c r="AL704" s="18">
        <v>0.8</v>
      </c>
      <c r="AM704" s="18">
        <v>92.5</v>
      </c>
      <c r="AN704" s="2">
        <v>37.6252</v>
      </c>
      <c r="AO704" s="2">
        <v>0.15</v>
      </c>
      <c r="AP704" s="2">
        <v>0.2</v>
      </c>
      <c r="AQ704" s="2">
        <v>79.599999999999994</v>
      </c>
      <c r="AR704" s="2">
        <v>1.5538000000000001</v>
      </c>
      <c r="AS704" s="2">
        <v>0.47</v>
      </c>
      <c r="AT704" s="2">
        <v>0.5</v>
      </c>
      <c r="AU704" s="2">
        <v>100</v>
      </c>
      <c r="AV704" s="2">
        <v>9.9603000000000002</v>
      </c>
      <c r="AW704" s="2">
        <v>0.67</v>
      </c>
      <c r="AX704" s="2">
        <v>0.7</v>
      </c>
      <c r="AY704" s="2">
        <v>100</v>
      </c>
      <c r="AZ704" s="2">
        <v>18.4255</v>
      </c>
      <c r="BA704" s="2">
        <v>0.59</v>
      </c>
      <c r="BB704" s="2">
        <v>0.7</v>
      </c>
      <c r="BC704" s="2">
        <v>82.8</v>
      </c>
      <c r="BD704" s="2">
        <v>21.606200000000001</v>
      </c>
      <c r="BE704" s="4"/>
      <c r="BF704" s="4"/>
    </row>
    <row r="705" spans="1:58" x14ac:dyDescent="0.2">
      <c r="A705" s="29">
        <v>704</v>
      </c>
      <c r="B705" s="7" t="s">
        <v>87</v>
      </c>
      <c r="C705" s="3">
        <v>39946</v>
      </c>
      <c r="D705" s="4" t="s">
        <v>28</v>
      </c>
      <c r="E705" s="4" t="s">
        <v>169</v>
      </c>
      <c r="F705" s="5" t="s">
        <v>190</v>
      </c>
      <c r="G705" s="6">
        <v>0.84027777777777779</v>
      </c>
      <c r="H705" s="6">
        <v>0.87569444444444444</v>
      </c>
      <c r="I705" s="85">
        <f t="shared" si="10"/>
        <v>50.999999999999979</v>
      </c>
      <c r="J705" s="86">
        <f>I705*Segmentos!$D$7*(AH705%)*IF(ISNUMBER(AI705),AI705%,0)</f>
        <v>47327.999999999985</v>
      </c>
      <c r="K705" s="86">
        <f>I705*Segmentos!$D$7*(AL705%)*IF(ISNUMBER(AM705),AM705%,0)</f>
        <v>175949.99999999991</v>
      </c>
      <c r="L705" s="4"/>
      <c r="M705" s="2">
        <v>0.56000000000000005</v>
      </c>
      <c r="N705" s="2">
        <v>2.2999999999999998</v>
      </c>
      <c r="O705" s="2">
        <v>24.9</v>
      </c>
      <c r="P705" s="2">
        <v>82.164699999999996</v>
      </c>
      <c r="Q705" s="2">
        <v>0.01</v>
      </c>
      <c r="R705" s="2">
        <v>0.4</v>
      </c>
      <c r="S705" s="2">
        <v>2</v>
      </c>
      <c r="T705" s="2">
        <v>0.2014</v>
      </c>
      <c r="U705" s="2">
        <v>0.83</v>
      </c>
      <c r="V705" s="2">
        <v>1.9</v>
      </c>
      <c r="W705" s="2">
        <v>43.9</v>
      </c>
      <c r="X705" s="2">
        <v>25.290099999999999</v>
      </c>
      <c r="Y705" s="2">
        <v>0.74</v>
      </c>
      <c r="Z705" s="2">
        <v>3.1</v>
      </c>
      <c r="AA705" s="2">
        <v>23.6</v>
      </c>
      <c r="AB705" s="2">
        <v>31.713899999999999</v>
      </c>
      <c r="AC705" s="2">
        <v>0.52</v>
      </c>
      <c r="AD705" s="2">
        <v>2.7</v>
      </c>
      <c r="AE705" s="2">
        <v>19.600000000000001</v>
      </c>
      <c r="AF705" s="2">
        <v>24.959299999999999</v>
      </c>
      <c r="AG705" s="2">
        <v>0.23</v>
      </c>
      <c r="AH705" s="22">
        <v>2</v>
      </c>
      <c r="AI705" s="22">
        <v>11.6</v>
      </c>
      <c r="AJ705" s="22">
        <v>15.964600000000001</v>
      </c>
      <c r="AK705" s="18">
        <v>0.86</v>
      </c>
      <c r="AL705" s="18">
        <v>2.5</v>
      </c>
      <c r="AM705" s="18">
        <v>34.5</v>
      </c>
      <c r="AN705" s="2">
        <v>66.200100000000006</v>
      </c>
      <c r="AO705" s="2">
        <v>0.43</v>
      </c>
      <c r="AP705" s="2">
        <v>1.9</v>
      </c>
      <c r="AQ705" s="2">
        <v>22.9</v>
      </c>
      <c r="AR705" s="2">
        <v>6.8857999999999997</v>
      </c>
      <c r="AS705" s="2">
        <v>0.12</v>
      </c>
      <c r="AT705" s="2">
        <v>0.9</v>
      </c>
      <c r="AU705" s="2">
        <v>13.2</v>
      </c>
      <c r="AV705" s="2">
        <v>3.7888999999999999</v>
      </c>
      <c r="AW705" s="2">
        <v>0.62</v>
      </c>
      <c r="AX705" s="2">
        <v>2.5</v>
      </c>
      <c r="AY705" s="2">
        <v>24.9</v>
      </c>
      <c r="AZ705" s="2">
        <v>26.218299999999999</v>
      </c>
      <c r="BA705" s="2">
        <v>0.81</v>
      </c>
      <c r="BB705" s="2">
        <v>3</v>
      </c>
      <c r="BC705" s="2">
        <v>27.4</v>
      </c>
      <c r="BD705" s="2">
        <v>45.271700000000003</v>
      </c>
      <c r="BE705" s="4"/>
      <c r="BF705" s="4"/>
    </row>
    <row r="706" spans="1:58" x14ac:dyDescent="0.2">
      <c r="A706" s="29">
        <v>705</v>
      </c>
      <c r="B706" s="7" t="s">
        <v>32</v>
      </c>
      <c r="C706" s="3">
        <v>39946</v>
      </c>
      <c r="D706" s="4" t="s">
        <v>28</v>
      </c>
      <c r="E706" s="4" t="s">
        <v>164</v>
      </c>
      <c r="F706" s="5" t="s">
        <v>190</v>
      </c>
      <c r="G706" s="6">
        <v>0.91527777777777775</v>
      </c>
      <c r="H706" s="6">
        <v>0.91736111111111107</v>
      </c>
      <c r="I706" s="85">
        <f t="shared" si="10"/>
        <v>2.9999999999999893</v>
      </c>
      <c r="J706" s="86">
        <f>I706*Segmentos!$D$7*(AH706%)*IF(ISNUMBER(AI706),AI706%,0)</f>
        <v>11827.199999999957</v>
      </c>
      <c r="K706" s="86">
        <f>I706*Segmentos!$D$7*(AL706%)*IF(ISNUMBER(AM706),AM706%,0)</f>
        <v>6998.399999999976</v>
      </c>
      <c r="L706" s="4"/>
      <c r="M706" s="2">
        <v>0.77</v>
      </c>
      <c r="N706" s="2">
        <v>1</v>
      </c>
      <c r="O706" s="2">
        <v>79.400000000000006</v>
      </c>
      <c r="P706" s="2">
        <v>95.522400000000005</v>
      </c>
      <c r="Q706" s="2">
        <v>0</v>
      </c>
      <c r="R706" s="2">
        <v>0</v>
      </c>
      <c r="S706" s="8" t="s">
        <v>577</v>
      </c>
      <c r="T706" s="2">
        <v>0</v>
      </c>
      <c r="U706" s="2">
        <v>0.43</v>
      </c>
      <c r="V706" s="2">
        <v>0.5</v>
      </c>
      <c r="W706" s="2">
        <v>86.9</v>
      </c>
      <c r="X706" s="2">
        <v>11.0962</v>
      </c>
      <c r="Y706" s="2">
        <v>0.32</v>
      </c>
      <c r="Z706" s="2">
        <v>0.3</v>
      </c>
      <c r="AA706" s="2">
        <v>91</v>
      </c>
      <c r="AB706" s="2">
        <v>11.629899999999999</v>
      </c>
      <c r="AC706" s="2">
        <v>1.78</v>
      </c>
      <c r="AD706" s="2">
        <v>2.2999999999999998</v>
      </c>
      <c r="AE706" s="2">
        <v>76.8</v>
      </c>
      <c r="AF706" s="2">
        <v>72.796300000000002</v>
      </c>
      <c r="AG706" s="2">
        <v>0.95</v>
      </c>
      <c r="AH706" s="22">
        <v>1.4</v>
      </c>
      <c r="AI706" s="22">
        <v>70.400000000000006</v>
      </c>
      <c r="AJ706" s="22">
        <v>56.1496</v>
      </c>
      <c r="AK706" s="18">
        <v>0.6</v>
      </c>
      <c r="AL706" s="18">
        <v>0.6</v>
      </c>
      <c r="AM706" s="18">
        <v>97.2</v>
      </c>
      <c r="AN706" s="2">
        <v>39.372799999999998</v>
      </c>
      <c r="AO706" s="2">
        <v>0.81</v>
      </c>
      <c r="AP706" s="2">
        <v>1</v>
      </c>
      <c r="AQ706" s="2">
        <v>77</v>
      </c>
      <c r="AR706" s="2">
        <v>10.9513</v>
      </c>
      <c r="AS706" s="2">
        <v>0</v>
      </c>
      <c r="AT706" s="2">
        <v>0</v>
      </c>
      <c r="AU706" s="8" t="s">
        <v>577</v>
      </c>
      <c r="AV706" s="2">
        <v>0</v>
      </c>
      <c r="AW706" s="2">
        <v>1.07</v>
      </c>
      <c r="AX706" s="2">
        <v>1.5</v>
      </c>
      <c r="AY706" s="2">
        <v>71.099999999999994</v>
      </c>
      <c r="AZ706" s="2">
        <v>38.322400000000002</v>
      </c>
      <c r="BA706" s="2">
        <v>0.97</v>
      </c>
      <c r="BB706" s="2">
        <v>1.1000000000000001</v>
      </c>
      <c r="BC706" s="2">
        <v>88.6</v>
      </c>
      <c r="BD706" s="2">
        <v>46.248699999999999</v>
      </c>
      <c r="BE706" s="4"/>
      <c r="BF706" s="4"/>
    </row>
    <row r="707" spans="1:58" x14ac:dyDescent="0.2">
      <c r="A707" s="29">
        <v>706</v>
      </c>
      <c r="B707" s="7" t="s">
        <v>19</v>
      </c>
      <c r="C707" s="3">
        <v>39946</v>
      </c>
      <c r="D707" s="4" t="s">
        <v>17</v>
      </c>
      <c r="E707" s="4" t="s">
        <v>166</v>
      </c>
      <c r="F707" s="5" t="s">
        <v>190</v>
      </c>
      <c r="G707" s="6">
        <v>0.91527777777777775</v>
      </c>
      <c r="H707" s="6">
        <v>0.91666666666666663</v>
      </c>
      <c r="I707" s="85">
        <f t="shared" ref="I707:I770" si="11">IF(H707&gt;=G707,(H707-G707)*24*60,("24:00:00"-G707+H707)*24*60)</f>
        <v>1.9999999999999929</v>
      </c>
      <c r="J707" s="86">
        <f>I707*Segmentos!$D$7*(AH707%)*IF(ISNUMBER(AI707),AI707%,0)</f>
        <v>3999.9999999999859</v>
      </c>
      <c r="K707" s="86">
        <f>I707*Segmentos!$D$7*(AL707%)*IF(ISNUMBER(AM707),AM707%,0)</f>
        <v>1599.9999999999945</v>
      </c>
      <c r="L707" s="4"/>
      <c r="M707" s="2">
        <v>0.33</v>
      </c>
      <c r="N707" s="2">
        <v>0.6</v>
      </c>
      <c r="O707" s="2">
        <v>57.9</v>
      </c>
      <c r="P707" s="2">
        <v>72.822299999999998</v>
      </c>
      <c r="Q707" s="2">
        <v>0</v>
      </c>
      <c r="R707" s="2">
        <v>0</v>
      </c>
      <c r="S707" s="8" t="s">
        <v>577</v>
      </c>
      <c r="T707" s="2">
        <v>0</v>
      </c>
      <c r="U707" s="2">
        <v>0</v>
      </c>
      <c r="V707" s="2">
        <v>0</v>
      </c>
      <c r="W707" s="8" t="s">
        <v>577</v>
      </c>
      <c r="X707" s="2">
        <v>0</v>
      </c>
      <c r="Y707" s="2">
        <v>0.31</v>
      </c>
      <c r="Z707" s="2">
        <v>0.3</v>
      </c>
      <c r="AA707" s="2">
        <v>100</v>
      </c>
      <c r="AB707" s="2">
        <v>19.799499999999998</v>
      </c>
      <c r="AC707" s="2">
        <v>0.74</v>
      </c>
      <c r="AD707" s="2">
        <v>1.5</v>
      </c>
      <c r="AE707" s="2">
        <v>50</v>
      </c>
      <c r="AF707" s="2">
        <v>53.022799999999997</v>
      </c>
      <c r="AG707" s="2">
        <v>0.51</v>
      </c>
      <c r="AH707" s="22">
        <v>1</v>
      </c>
      <c r="AI707" s="22">
        <v>50</v>
      </c>
      <c r="AJ707" s="22">
        <v>53.022799999999997</v>
      </c>
      <c r="AK707" s="18">
        <v>0.17</v>
      </c>
      <c r="AL707" s="18">
        <v>0.2</v>
      </c>
      <c r="AM707" s="18">
        <v>100</v>
      </c>
      <c r="AN707" s="2">
        <v>19.799499999999998</v>
      </c>
      <c r="AO707" s="2">
        <v>0.05</v>
      </c>
      <c r="AP707" s="2">
        <v>0.1</v>
      </c>
      <c r="AQ707" s="2">
        <v>50</v>
      </c>
      <c r="AR707" s="2">
        <v>1.1499999999999999</v>
      </c>
      <c r="AS707" s="2">
        <v>0</v>
      </c>
      <c r="AT707" s="2">
        <v>0</v>
      </c>
      <c r="AU707" s="8" t="s">
        <v>577</v>
      </c>
      <c r="AV707" s="2">
        <v>0</v>
      </c>
      <c r="AW707" s="2">
        <v>0.33</v>
      </c>
      <c r="AX707" s="2">
        <v>0.7</v>
      </c>
      <c r="AY707" s="2">
        <v>50</v>
      </c>
      <c r="AZ707" s="2">
        <v>20.528400000000001</v>
      </c>
      <c r="BA707" s="2">
        <v>0.61</v>
      </c>
      <c r="BB707" s="2">
        <v>1</v>
      </c>
      <c r="BC707" s="2">
        <v>62</v>
      </c>
      <c r="BD707" s="2">
        <v>51.143900000000002</v>
      </c>
      <c r="BE707" s="4"/>
      <c r="BF707" s="4"/>
    </row>
    <row r="708" spans="1:58" x14ac:dyDescent="0.2">
      <c r="A708" s="29">
        <v>707</v>
      </c>
      <c r="B708" s="7" t="s">
        <v>2</v>
      </c>
      <c r="C708" s="3">
        <v>39946</v>
      </c>
      <c r="D708" s="4" t="s">
        <v>0</v>
      </c>
      <c r="E708" s="4" t="s">
        <v>164</v>
      </c>
      <c r="F708" s="5" t="s">
        <v>190</v>
      </c>
      <c r="G708" s="6">
        <v>0.8833333333333333</v>
      </c>
      <c r="H708" s="6">
        <v>0.9277777777777777</v>
      </c>
      <c r="I708" s="85">
        <f t="shared" si="11"/>
        <v>63.999999999999929</v>
      </c>
      <c r="J708" s="86">
        <f>I708*Segmentos!$D$7*(AH708%)*IF(ISNUMBER(AI708),AI708%,0)</f>
        <v>1234534.3999999985</v>
      </c>
      <c r="K708" s="86">
        <f>I708*Segmentos!$D$7*(AL708%)*IF(ISNUMBER(AM708),AM708%,0)</f>
        <v>1806335.9999999979</v>
      </c>
      <c r="L708" s="4"/>
      <c r="M708" s="2">
        <v>5.99</v>
      </c>
      <c r="N708" s="2">
        <v>19.399999999999999</v>
      </c>
      <c r="O708" s="2">
        <v>31</v>
      </c>
      <c r="P708" s="2">
        <v>78.347499999999997</v>
      </c>
      <c r="Q708" s="2">
        <v>3.78</v>
      </c>
      <c r="R708" s="2">
        <v>12.8</v>
      </c>
      <c r="S708" s="2">
        <v>29.5</v>
      </c>
      <c r="T708" s="2">
        <v>8.2439999999999998</v>
      </c>
      <c r="U708" s="2">
        <v>4.1100000000000003</v>
      </c>
      <c r="V708" s="2">
        <v>15.4</v>
      </c>
      <c r="W708" s="2">
        <v>26.7</v>
      </c>
      <c r="X708" s="2">
        <v>11.266500000000001</v>
      </c>
      <c r="Y708" s="2">
        <v>6.65</v>
      </c>
      <c r="Z708" s="2">
        <v>21</v>
      </c>
      <c r="AA708" s="2">
        <v>31.6</v>
      </c>
      <c r="AB708" s="2">
        <v>25.671700000000001</v>
      </c>
      <c r="AC708" s="2">
        <v>7.73</v>
      </c>
      <c r="AD708" s="2">
        <v>23.7</v>
      </c>
      <c r="AE708" s="2">
        <v>32.6</v>
      </c>
      <c r="AF708" s="2">
        <v>33.165399999999998</v>
      </c>
      <c r="AG708" s="2">
        <v>4.82</v>
      </c>
      <c r="AH708" s="22">
        <v>17.600000000000001</v>
      </c>
      <c r="AI708" s="22">
        <v>27.4</v>
      </c>
      <c r="AJ708" s="22">
        <v>29.906300000000002</v>
      </c>
      <c r="AK708" s="18">
        <v>7.05</v>
      </c>
      <c r="AL708" s="18">
        <v>21</v>
      </c>
      <c r="AM708" s="18">
        <v>33.6</v>
      </c>
      <c r="AN708" s="2">
        <v>48.441200000000002</v>
      </c>
      <c r="AO708" s="2">
        <v>5.27</v>
      </c>
      <c r="AP708" s="2">
        <v>17.5</v>
      </c>
      <c r="AQ708" s="2">
        <v>30.1</v>
      </c>
      <c r="AR708" s="2">
        <v>7.5212000000000003</v>
      </c>
      <c r="AS708" s="2">
        <v>7.05</v>
      </c>
      <c r="AT708" s="2">
        <v>15.6</v>
      </c>
      <c r="AU708" s="2">
        <v>45.2</v>
      </c>
      <c r="AV708" s="2">
        <v>20.284700000000001</v>
      </c>
      <c r="AW708" s="2">
        <v>5.18</v>
      </c>
      <c r="AX708" s="2">
        <v>21.9</v>
      </c>
      <c r="AY708" s="2">
        <v>23.7</v>
      </c>
      <c r="AZ708" s="2">
        <v>19.471299999999999</v>
      </c>
      <c r="BA708" s="2">
        <v>6.21</v>
      </c>
      <c r="BB708" s="2">
        <v>20.2</v>
      </c>
      <c r="BC708" s="2">
        <v>30.8</v>
      </c>
      <c r="BD708" s="2">
        <v>31.0703</v>
      </c>
      <c r="BE708" s="4"/>
      <c r="BF708" s="4"/>
    </row>
    <row r="709" spans="1:58" x14ac:dyDescent="0.2">
      <c r="A709" s="29">
        <v>708</v>
      </c>
      <c r="B709" s="7" t="s">
        <v>16</v>
      </c>
      <c r="C709" s="3">
        <v>39946</v>
      </c>
      <c r="D709" s="4" t="s">
        <v>13</v>
      </c>
      <c r="E709" s="4" t="s">
        <v>166</v>
      </c>
      <c r="F709" s="5" t="s">
        <v>190</v>
      </c>
      <c r="G709" s="6">
        <v>0.91388888888888886</v>
      </c>
      <c r="H709" s="6">
        <v>0.91736111111111107</v>
      </c>
      <c r="I709" s="85">
        <f t="shared" si="11"/>
        <v>4.9999999999999822</v>
      </c>
      <c r="J709" s="86">
        <f>I709*Segmentos!$D$7*(AH709%)*IF(ISNUMBER(AI709),AI709%,0)</f>
        <v>163215.99999999939</v>
      </c>
      <c r="K709" s="86">
        <f>I709*Segmentos!$D$7*(AL709%)*IF(ISNUMBER(AM709),AM709%,0)</f>
        <v>225939.99999999921</v>
      </c>
      <c r="L709" s="4"/>
      <c r="M709" s="2">
        <v>9.81</v>
      </c>
      <c r="N709" s="2">
        <v>11.6</v>
      </c>
      <c r="O709" s="2">
        <v>84.4</v>
      </c>
      <c r="P709" s="2">
        <v>86.418400000000005</v>
      </c>
      <c r="Q709" s="2">
        <v>5.56</v>
      </c>
      <c r="R709" s="2">
        <v>7.3</v>
      </c>
      <c r="S709" s="2">
        <v>76.099999999999994</v>
      </c>
      <c r="T709" s="2">
        <v>8.1743000000000006</v>
      </c>
      <c r="U709" s="2">
        <v>6.81</v>
      </c>
      <c r="V709" s="2">
        <v>8.8000000000000007</v>
      </c>
      <c r="W709" s="2">
        <v>77.099999999999994</v>
      </c>
      <c r="X709" s="2">
        <v>12.5876</v>
      </c>
      <c r="Y709" s="2">
        <v>7.77</v>
      </c>
      <c r="Z709" s="2">
        <v>9.8000000000000007</v>
      </c>
      <c r="AA709" s="2">
        <v>79.400000000000006</v>
      </c>
      <c r="AB709" s="2">
        <v>20.223199999999999</v>
      </c>
      <c r="AC709" s="2">
        <v>15.71</v>
      </c>
      <c r="AD709" s="2">
        <v>17.2</v>
      </c>
      <c r="AE709" s="2">
        <v>91.1</v>
      </c>
      <c r="AF709" s="2">
        <v>45.433399999999999</v>
      </c>
      <c r="AG709" s="2">
        <v>8.19</v>
      </c>
      <c r="AH709" s="22">
        <v>10.1</v>
      </c>
      <c r="AI709" s="22">
        <v>80.8</v>
      </c>
      <c r="AJ709" s="22">
        <v>34.236800000000002</v>
      </c>
      <c r="AK709" s="18">
        <v>11.27</v>
      </c>
      <c r="AL709" s="18">
        <v>13</v>
      </c>
      <c r="AM709" s="18">
        <v>86.9</v>
      </c>
      <c r="AN709" s="2">
        <v>52.181600000000003</v>
      </c>
      <c r="AO709" s="2">
        <v>10.64</v>
      </c>
      <c r="AP709" s="2">
        <v>12.8</v>
      </c>
      <c r="AQ709" s="2">
        <v>83.4</v>
      </c>
      <c r="AR709" s="2">
        <v>10.241300000000001</v>
      </c>
      <c r="AS709" s="2">
        <v>7.3</v>
      </c>
      <c r="AT709" s="2">
        <v>9.5</v>
      </c>
      <c r="AU709" s="2">
        <v>77.099999999999994</v>
      </c>
      <c r="AV709" s="2">
        <v>14.160399999999999</v>
      </c>
      <c r="AW709" s="2">
        <v>9.3800000000000008</v>
      </c>
      <c r="AX709" s="2">
        <v>10.8</v>
      </c>
      <c r="AY709" s="2">
        <v>86.5</v>
      </c>
      <c r="AZ709" s="2">
        <v>23.766400000000001</v>
      </c>
      <c r="BA709" s="2">
        <v>11.34</v>
      </c>
      <c r="BB709" s="2">
        <v>13.1</v>
      </c>
      <c r="BC709" s="2">
        <v>86.3</v>
      </c>
      <c r="BD709" s="2">
        <v>38.250300000000003</v>
      </c>
      <c r="BE709" s="4"/>
      <c r="BF709" s="4"/>
    </row>
    <row r="710" spans="1:58" x14ac:dyDescent="0.2">
      <c r="A710" s="29">
        <v>709</v>
      </c>
      <c r="B710" s="7" t="s">
        <v>22</v>
      </c>
      <c r="C710" s="3">
        <v>39946</v>
      </c>
      <c r="D710" s="4" t="s">
        <v>21</v>
      </c>
      <c r="E710" s="4" t="s">
        <v>164</v>
      </c>
      <c r="F710" s="5" t="s">
        <v>190</v>
      </c>
      <c r="G710" s="6">
        <v>0.83125000000000004</v>
      </c>
      <c r="H710" s="6">
        <v>0.87430555555555556</v>
      </c>
      <c r="I710" s="85">
        <f t="shared" si="11"/>
        <v>61.999999999999943</v>
      </c>
      <c r="J710" s="86">
        <f>I710*Segmentos!$D$7*(AH710%)*IF(ISNUMBER(AI710),AI710%,0)</f>
        <v>499719.99999999953</v>
      </c>
      <c r="K710" s="86">
        <f>I710*Segmentos!$D$7*(AL710%)*IF(ISNUMBER(AM710),AM710%,0)</f>
        <v>386731.19999999966</v>
      </c>
      <c r="L710" s="4"/>
      <c r="M710" s="2">
        <v>1.77</v>
      </c>
      <c r="N710" s="2">
        <v>5.3</v>
      </c>
      <c r="O710" s="2">
        <v>33.200000000000003</v>
      </c>
      <c r="P710" s="2">
        <v>97.903800000000004</v>
      </c>
      <c r="Q710" s="2">
        <v>0.13</v>
      </c>
      <c r="R710" s="2">
        <v>1.4</v>
      </c>
      <c r="S710" s="2">
        <v>9.4</v>
      </c>
      <c r="T710" s="2">
        <v>1.1774</v>
      </c>
      <c r="U710" s="2">
        <v>0.85</v>
      </c>
      <c r="V710" s="2">
        <v>1.9</v>
      </c>
      <c r="W710" s="2">
        <v>43.9</v>
      </c>
      <c r="X710" s="2">
        <v>9.8617000000000008</v>
      </c>
      <c r="Y710" s="2">
        <v>0.92</v>
      </c>
      <c r="Z710" s="2">
        <v>4.7</v>
      </c>
      <c r="AA710" s="2">
        <v>19.600000000000001</v>
      </c>
      <c r="AB710" s="2">
        <v>14.9329</v>
      </c>
      <c r="AC710" s="2">
        <v>3.97</v>
      </c>
      <c r="AD710" s="2">
        <v>10.199999999999999</v>
      </c>
      <c r="AE710" s="2">
        <v>39.1</v>
      </c>
      <c r="AF710" s="2">
        <v>71.931799999999996</v>
      </c>
      <c r="AG710" s="2">
        <v>2.02</v>
      </c>
      <c r="AH710" s="22">
        <v>6.2</v>
      </c>
      <c r="AI710" s="22">
        <v>32.5</v>
      </c>
      <c r="AJ710" s="22">
        <v>52.815100000000001</v>
      </c>
      <c r="AK710" s="18">
        <v>1.55</v>
      </c>
      <c r="AL710" s="18">
        <v>4.5999999999999996</v>
      </c>
      <c r="AM710" s="18">
        <v>33.9</v>
      </c>
      <c r="AN710" s="2">
        <v>45.088700000000003</v>
      </c>
      <c r="AO710" s="2">
        <v>1.03</v>
      </c>
      <c r="AP710" s="2">
        <v>3.3</v>
      </c>
      <c r="AQ710" s="2">
        <v>30.9</v>
      </c>
      <c r="AR710" s="2">
        <v>6.1947999999999999</v>
      </c>
      <c r="AS710" s="2">
        <v>1.59</v>
      </c>
      <c r="AT710" s="2">
        <v>4.3</v>
      </c>
      <c r="AU710" s="2">
        <v>37.299999999999997</v>
      </c>
      <c r="AV710" s="2">
        <v>19.3536</v>
      </c>
      <c r="AW710" s="2">
        <v>2.3199999999999998</v>
      </c>
      <c r="AX710" s="2">
        <v>5.8</v>
      </c>
      <c r="AY710" s="2">
        <v>40.1</v>
      </c>
      <c r="AZ710" s="2">
        <v>36.885899999999999</v>
      </c>
      <c r="BA710" s="2">
        <v>1.68</v>
      </c>
      <c r="BB710" s="2">
        <v>6.2</v>
      </c>
      <c r="BC710" s="2">
        <v>27</v>
      </c>
      <c r="BD710" s="2">
        <v>35.469499999999996</v>
      </c>
      <c r="BE710" s="4"/>
      <c r="BF710" s="4"/>
    </row>
    <row r="711" spans="1:58" x14ac:dyDescent="0.2">
      <c r="A711" s="29">
        <v>710</v>
      </c>
      <c r="B711" s="7" t="s">
        <v>24</v>
      </c>
      <c r="C711" s="3">
        <v>39946</v>
      </c>
      <c r="D711" s="4" t="s">
        <v>21</v>
      </c>
      <c r="E711" s="4" t="s">
        <v>170</v>
      </c>
      <c r="F711" s="5" t="s">
        <v>190</v>
      </c>
      <c r="G711" s="6">
        <v>0.90138888888888891</v>
      </c>
      <c r="H711" s="6">
        <v>0.90833333333333333</v>
      </c>
      <c r="I711" s="85">
        <f t="shared" si="11"/>
        <v>9.9999999999999645</v>
      </c>
      <c r="J711" s="86">
        <f>I711*Segmentos!$D$7*(AH711%)*IF(ISNUMBER(AI711),AI711%,0)</f>
        <v>7219.9999999999736</v>
      </c>
      <c r="K711" s="86">
        <f>I711*Segmentos!$D$7*(AL711%)*IF(ISNUMBER(AM711),AM711%,0)</f>
        <v>27059.999999999905</v>
      </c>
      <c r="L711" s="4"/>
      <c r="M711" s="2">
        <v>0.46</v>
      </c>
      <c r="N711" s="2">
        <v>0.8</v>
      </c>
      <c r="O711" s="2">
        <v>54.1</v>
      </c>
      <c r="P711" s="2">
        <v>39.486800000000002</v>
      </c>
      <c r="Q711" s="2">
        <v>0.57999999999999996</v>
      </c>
      <c r="R711" s="2">
        <v>1.6</v>
      </c>
      <c r="S711" s="2">
        <v>36.4</v>
      </c>
      <c r="T711" s="2">
        <v>8.2861999999999991</v>
      </c>
      <c r="U711" s="2">
        <v>1.25</v>
      </c>
      <c r="V711" s="2">
        <v>1.6</v>
      </c>
      <c r="W711" s="2">
        <v>76.2</v>
      </c>
      <c r="X711" s="2">
        <v>22.691500000000001</v>
      </c>
      <c r="Y711" s="2">
        <v>0.3</v>
      </c>
      <c r="Z711" s="2">
        <v>0.4</v>
      </c>
      <c r="AA711" s="2">
        <v>67</v>
      </c>
      <c r="AB711" s="2">
        <v>7.5949</v>
      </c>
      <c r="AC711" s="2">
        <v>0.03</v>
      </c>
      <c r="AD711" s="2">
        <v>0.3</v>
      </c>
      <c r="AE711" s="2">
        <v>10</v>
      </c>
      <c r="AF711" s="2">
        <v>0.9143</v>
      </c>
      <c r="AG711" s="2">
        <v>0.19</v>
      </c>
      <c r="AH711" s="22">
        <v>0.5</v>
      </c>
      <c r="AI711" s="22">
        <v>36.1</v>
      </c>
      <c r="AJ711" s="22">
        <v>7.7694000000000001</v>
      </c>
      <c r="AK711" s="18">
        <v>0.7</v>
      </c>
      <c r="AL711" s="18">
        <v>1.1000000000000001</v>
      </c>
      <c r="AM711" s="18">
        <v>61.5</v>
      </c>
      <c r="AN711" s="2">
        <v>31.717400000000001</v>
      </c>
      <c r="AO711" s="2">
        <v>0.02</v>
      </c>
      <c r="AP711" s="2">
        <v>0.2</v>
      </c>
      <c r="AQ711" s="2">
        <v>10</v>
      </c>
      <c r="AR711" s="2">
        <v>0.1555</v>
      </c>
      <c r="AS711" s="2">
        <v>0.57999999999999996</v>
      </c>
      <c r="AT711" s="2">
        <v>0.8</v>
      </c>
      <c r="AU711" s="2">
        <v>73.900000000000006</v>
      </c>
      <c r="AV711" s="2">
        <v>11.123100000000001</v>
      </c>
      <c r="AW711" s="2">
        <v>0.67</v>
      </c>
      <c r="AX711" s="2">
        <v>1</v>
      </c>
      <c r="AY711" s="2">
        <v>70.400000000000006</v>
      </c>
      <c r="AZ711" s="2">
        <v>16.7424</v>
      </c>
      <c r="BA711" s="2">
        <v>0.35</v>
      </c>
      <c r="BB711" s="2">
        <v>1</v>
      </c>
      <c r="BC711" s="2">
        <v>35.1</v>
      </c>
      <c r="BD711" s="2">
        <v>11.4658</v>
      </c>
      <c r="BE711" s="4"/>
      <c r="BF711" s="4"/>
    </row>
    <row r="712" spans="1:58" x14ac:dyDescent="0.2">
      <c r="A712" s="29">
        <v>711</v>
      </c>
      <c r="B712" s="7" t="s">
        <v>4</v>
      </c>
      <c r="C712" s="3">
        <v>39946</v>
      </c>
      <c r="D712" s="4" t="s">
        <v>3</v>
      </c>
      <c r="E712" s="4" t="s">
        <v>165</v>
      </c>
      <c r="F712" s="5" t="s">
        <v>190</v>
      </c>
      <c r="G712" s="6">
        <v>0.78194444444444444</v>
      </c>
      <c r="H712" s="6">
        <v>0.87430555555555556</v>
      </c>
      <c r="I712" s="85">
        <f t="shared" si="11"/>
        <v>133</v>
      </c>
      <c r="J712" s="86">
        <f>I712*Segmentos!$D$7*(AH712%)*IF(ISNUMBER(AI712),AI712%,0)</f>
        <v>759589.6</v>
      </c>
      <c r="K712" s="86">
        <f>I712*Segmentos!$D$7*(AL712%)*IF(ISNUMBER(AM712),AM712%,0)</f>
        <v>2244295.2000000002</v>
      </c>
      <c r="L712" s="4"/>
      <c r="M712" s="2">
        <v>2.9</v>
      </c>
      <c r="N712" s="2">
        <v>13.9</v>
      </c>
      <c r="O712" s="2">
        <v>20.8</v>
      </c>
      <c r="P712" s="2">
        <v>64.076099999999997</v>
      </c>
      <c r="Q712" s="2">
        <v>4.38</v>
      </c>
      <c r="R712" s="2">
        <v>15.6</v>
      </c>
      <c r="S712" s="2">
        <v>28.1</v>
      </c>
      <c r="T712" s="2">
        <v>16.156700000000001</v>
      </c>
      <c r="U712" s="2">
        <v>2.57</v>
      </c>
      <c r="V712" s="2">
        <v>16</v>
      </c>
      <c r="W712" s="2">
        <v>16.100000000000001</v>
      </c>
      <c r="X712" s="2">
        <v>11.9444</v>
      </c>
      <c r="Y712" s="2">
        <v>3.51</v>
      </c>
      <c r="Z712" s="2">
        <v>14.2</v>
      </c>
      <c r="AA712" s="2">
        <v>24.8</v>
      </c>
      <c r="AB712" s="2">
        <v>22.932099999999998</v>
      </c>
      <c r="AC712" s="2">
        <v>1.8</v>
      </c>
      <c r="AD712" s="2">
        <v>11.5</v>
      </c>
      <c r="AE712" s="2">
        <v>15.6</v>
      </c>
      <c r="AF712" s="2">
        <v>13.0428</v>
      </c>
      <c r="AG712" s="2">
        <v>1.43</v>
      </c>
      <c r="AH712" s="22">
        <v>11.8</v>
      </c>
      <c r="AI712" s="22">
        <v>12.1</v>
      </c>
      <c r="AJ712" s="22">
        <v>15.006399999999999</v>
      </c>
      <c r="AK712" s="18">
        <v>4.22</v>
      </c>
      <c r="AL712" s="18">
        <v>15.8</v>
      </c>
      <c r="AM712" s="18">
        <v>26.7</v>
      </c>
      <c r="AN712" s="2">
        <v>49.069600000000001</v>
      </c>
      <c r="AO712" s="2">
        <v>2.4700000000000002</v>
      </c>
      <c r="AP712" s="2">
        <v>12.4</v>
      </c>
      <c r="AQ712" s="2">
        <v>19.899999999999999</v>
      </c>
      <c r="AR712" s="2">
        <v>5.9756999999999998</v>
      </c>
      <c r="AS712" s="2">
        <v>2.79</v>
      </c>
      <c r="AT712" s="2">
        <v>13.4</v>
      </c>
      <c r="AU712" s="2">
        <v>20.9</v>
      </c>
      <c r="AV712" s="2">
        <v>13.6235</v>
      </c>
      <c r="AW712" s="2">
        <v>2.1</v>
      </c>
      <c r="AX712" s="2">
        <v>14</v>
      </c>
      <c r="AY712" s="2">
        <v>15</v>
      </c>
      <c r="AZ712" s="2">
        <v>13.355499999999999</v>
      </c>
      <c r="BA712" s="2">
        <v>3.67</v>
      </c>
      <c r="BB712" s="2">
        <v>14.6</v>
      </c>
      <c r="BC712" s="2">
        <v>25.2</v>
      </c>
      <c r="BD712" s="2">
        <v>31.121300000000002</v>
      </c>
      <c r="BE712" s="4"/>
      <c r="BF712" s="4"/>
    </row>
    <row r="713" spans="1:58" x14ac:dyDescent="0.2">
      <c r="A713" s="29">
        <v>712</v>
      </c>
      <c r="B713" s="7" t="s">
        <v>15</v>
      </c>
      <c r="C713" s="3">
        <v>39947</v>
      </c>
      <c r="D713" s="4" t="s">
        <v>13</v>
      </c>
      <c r="E713" s="4" t="s">
        <v>164</v>
      </c>
      <c r="F713" s="5" t="s">
        <v>191</v>
      </c>
      <c r="G713" s="6">
        <v>0.875</v>
      </c>
      <c r="H713" s="6">
        <v>0.91388888888888886</v>
      </c>
      <c r="I713" s="85">
        <f t="shared" si="11"/>
        <v>55.999999999999957</v>
      </c>
      <c r="J713" s="86">
        <f>I713*Segmentos!$D$7*(AH713%)*IF(ISNUMBER(AI713),AI713%,0)</f>
        <v>1456223.9999999988</v>
      </c>
      <c r="K713" s="86">
        <f>I713*Segmentos!$D$7*(AL713%)*IF(ISNUMBER(AM713),AM713%,0)</f>
        <v>2559670.3999999976</v>
      </c>
      <c r="L713" s="4"/>
      <c r="M713" s="2">
        <v>9.1</v>
      </c>
      <c r="N713" s="2">
        <v>19.899999999999999</v>
      </c>
      <c r="O713" s="2">
        <v>45.8</v>
      </c>
      <c r="P713" s="2">
        <v>86.672600000000003</v>
      </c>
      <c r="Q713" s="2">
        <v>3.16</v>
      </c>
      <c r="R713" s="2">
        <v>9.6</v>
      </c>
      <c r="S713" s="2">
        <v>32.799999999999997</v>
      </c>
      <c r="T713" s="2">
        <v>5.0224000000000002</v>
      </c>
      <c r="U713" s="2">
        <v>6.31</v>
      </c>
      <c r="V713" s="2">
        <v>16.600000000000001</v>
      </c>
      <c r="W713" s="2">
        <v>38.1</v>
      </c>
      <c r="X713" s="2">
        <v>12.6144</v>
      </c>
      <c r="Y713" s="2">
        <v>8.3000000000000007</v>
      </c>
      <c r="Z713" s="2">
        <v>20.7</v>
      </c>
      <c r="AA713" s="2">
        <v>40</v>
      </c>
      <c r="AB713" s="2">
        <v>23.359100000000002</v>
      </c>
      <c r="AC713" s="2">
        <v>14.6</v>
      </c>
      <c r="AD713" s="2">
        <v>26.4</v>
      </c>
      <c r="AE713" s="2">
        <v>55.4</v>
      </c>
      <c r="AF713" s="2">
        <v>45.676699999999997</v>
      </c>
      <c r="AG713" s="2">
        <v>6.5</v>
      </c>
      <c r="AH713" s="22">
        <v>16.5</v>
      </c>
      <c r="AI713" s="22">
        <v>39.4</v>
      </c>
      <c r="AJ713" s="22">
        <v>29.3658</v>
      </c>
      <c r="AK713" s="18">
        <v>11.44</v>
      </c>
      <c r="AL713" s="18">
        <v>22.9</v>
      </c>
      <c r="AM713" s="18">
        <v>49.9</v>
      </c>
      <c r="AN713" s="2">
        <v>57.306800000000003</v>
      </c>
      <c r="AO713" s="2">
        <v>8.7899999999999991</v>
      </c>
      <c r="AP713" s="2">
        <v>20.2</v>
      </c>
      <c r="AQ713" s="2">
        <v>43.5</v>
      </c>
      <c r="AR713" s="2">
        <v>9.1491000000000007</v>
      </c>
      <c r="AS713" s="2">
        <v>7.26</v>
      </c>
      <c r="AT713" s="2">
        <v>16.399999999999999</v>
      </c>
      <c r="AU713" s="2">
        <v>44.2</v>
      </c>
      <c r="AV713" s="2">
        <v>15.2296</v>
      </c>
      <c r="AW713" s="2">
        <v>7.79</v>
      </c>
      <c r="AX713" s="2">
        <v>17.600000000000001</v>
      </c>
      <c r="AY713" s="2">
        <v>44.2</v>
      </c>
      <c r="AZ713" s="2">
        <v>21.33</v>
      </c>
      <c r="BA713" s="2">
        <v>11.23</v>
      </c>
      <c r="BB713" s="2">
        <v>23.4</v>
      </c>
      <c r="BC713" s="2">
        <v>47.9</v>
      </c>
      <c r="BD713" s="2">
        <v>40.963900000000002</v>
      </c>
      <c r="BE713" s="4"/>
      <c r="BF713" s="4"/>
    </row>
    <row r="714" spans="1:58" x14ac:dyDescent="0.2">
      <c r="A714" s="29">
        <v>713</v>
      </c>
      <c r="B714" s="7" t="s">
        <v>5</v>
      </c>
      <c r="C714" s="3">
        <v>39947</v>
      </c>
      <c r="D714" s="4" t="s">
        <v>3</v>
      </c>
      <c r="E714" s="4" t="s">
        <v>164</v>
      </c>
      <c r="F714" s="5" t="s">
        <v>191</v>
      </c>
      <c r="G714" s="6">
        <v>0.87430555555555556</v>
      </c>
      <c r="H714" s="6">
        <v>0.91736111111111107</v>
      </c>
      <c r="I714" s="85">
        <f t="shared" si="11"/>
        <v>61.999999999999943</v>
      </c>
      <c r="J714" s="86">
        <f>I714*Segmentos!$D$7*(AH714%)*IF(ISNUMBER(AI714),AI714%,0)</f>
        <v>1418212.7999999986</v>
      </c>
      <c r="K714" s="86">
        <f>I714*Segmentos!$D$7*(AL714%)*IF(ISNUMBER(AM714),AM714%,0)</f>
        <v>1665443.9999999986</v>
      </c>
      <c r="L714" s="4"/>
      <c r="M714" s="2">
        <v>6.25</v>
      </c>
      <c r="N714" s="2">
        <v>16.399999999999999</v>
      </c>
      <c r="O714" s="2">
        <v>38.200000000000003</v>
      </c>
      <c r="P714" s="2">
        <v>84.876599999999996</v>
      </c>
      <c r="Q714" s="2">
        <v>4.12</v>
      </c>
      <c r="R714" s="2">
        <v>10.6</v>
      </c>
      <c r="S714" s="2">
        <v>38.799999999999997</v>
      </c>
      <c r="T714" s="2">
        <v>9.3417999999999992</v>
      </c>
      <c r="U714" s="2">
        <v>5.6</v>
      </c>
      <c r="V714" s="2">
        <v>14.6</v>
      </c>
      <c r="W714" s="2">
        <v>38.200000000000003</v>
      </c>
      <c r="X714" s="2">
        <v>15.931800000000001</v>
      </c>
      <c r="Y714" s="2">
        <v>7.56</v>
      </c>
      <c r="Z714" s="2">
        <v>18.2</v>
      </c>
      <c r="AA714" s="2">
        <v>41.6</v>
      </c>
      <c r="AB714" s="2">
        <v>30.3139</v>
      </c>
      <c r="AC714" s="2">
        <v>6.57</v>
      </c>
      <c r="AD714" s="2">
        <v>18.8</v>
      </c>
      <c r="AE714" s="2">
        <v>35</v>
      </c>
      <c r="AF714" s="2">
        <v>29.289100000000001</v>
      </c>
      <c r="AG714" s="2">
        <v>5.73</v>
      </c>
      <c r="AH714" s="22">
        <v>16.2</v>
      </c>
      <c r="AI714" s="22">
        <v>35.299999999999997</v>
      </c>
      <c r="AJ714" s="22">
        <v>36.887500000000003</v>
      </c>
      <c r="AK714" s="18">
        <v>6.72</v>
      </c>
      <c r="AL714" s="18">
        <v>16.5</v>
      </c>
      <c r="AM714" s="18">
        <v>40.700000000000003</v>
      </c>
      <c r="AN714" s="2">
        <v>47.989100000000001</v>
      </c>
      <c r="AO714" s="2">
        <v>2.85</v>
      </c>
      <c r="AP714" s="2">
        <v>13.3</v>
      </c>
      <c r="AQ714" s="2">
        <v>21.4</v>
      </c>
      <c r="AR714" s="2">
        <v>4.2332999999999998</v>
      </c>
      <c r="AS714" s="2">
        <v>4.72</v>
      </c>
      <c r="AT714" s="2">
        <v>13.9</v>
      </c>
      <c r="AU714" s="2">
        <v>33.9</v>
      </c>
      <c r="AV714" s="2">
        <v>14.1106</v>
      </c>
      <c r="AW714" s="2">
        <v>7.26</v>
      </c>
      <c r="AX714" s="2">
        <v>15.7</v>
      </c>
      <c r="AY714" s="2">
        <v>46.3</v>
      </c>
      <c r="AZ714" s="2">
        <v>28.345700000000001</v>
      </c>
      <c r="BA714" s="2">
        <v>7.34</v>
      </c>
      <c r="BB714" s="2">
        <v>19.2</v>
      </c>
      <c r="BC714" s="2">
        <v>38.200000000000003</v>
      </c>
      <c r="BD714" s="2">
        <v>38.186900000000001</v>
      </c>
      <c r="BE714" s="4"/>
      <c r="BF714" s="4"/>
    </row>
    <row r="715" spans="1:58" x14ac:dyDescent="0.2">
      <c r="A715" s="29">
        <v>714</v>
      </c>
      <c r="B715" s="7" t="s">
        <v>18</v>
      </c>
      <c r="C715" s="3">
        <v>39947</v>
      </c>
      <c r="D715" s="4" t="s">
        <v>17</v>
      </c>
      <c r="E715" s="4" t="s">
        <v>168</v>
      </c>
      <c r="F715" s="5" t="s">
        <v>191</v>
      </c>
      <c r="G715" s="6">
        <v>0.8340277777777777</v>
      </c>
      <c r="H715" s="6">
        <v>0.91527777777777775</v>
      </c>
      <c r="I715" s="85">
        <f t="shared" si="11"/>
        <v>117.00000000000006</v>
      </c>
      <c r="J715" s="86">
        <f>I715*Segmentos!$D$7*(AH715%)*IF(ISNUMBER(AI715),AI715%,0)</f>
        <v>290908.80000000022</v>
      </c>
      <c r="K715" s="86">
        <f>I715*Segmentos!$D$7*(AL715%)*IF(ISNUMBER(AM715),AM715%,0)</f>
        <v>102211.20000000004</v>
      </c>
      <c r="L715" s="4" t="s">
        <v>278</v>
      </c>
      <c r="M715" s="2">
        <v>0.4</v>
      </c>
      <c r="N715" s="2">
        <v>3.2</v>
      </c>
      <c r="O715" s="2">
        <v>12.7</v>
      </c>
      <c r="P715" s="2">
        <v>97.581199999999995</v>
      </c>
      <c r="Q715" s="2">
        <v>0</v>
      </c>
      <c r="R715" s="2">
        <v>0</v>
      </c>
      <c r="S715" s="8" t="s">
        <v>577</v>
      </c>
      <c r="T715" s="2">
        <v>0</v>
      </c>
      <c r="U715" s="2">
        <v>0.09</v>
      </c>
      <c r="V715" s="2">
        <v>1.1000000000000001</v>
      </c>
      <c r="W715" s="2">
        <v>8.6</v>
      </c>
      <c r="X715" s="2">
        <v>4.7891000000000004</v>
      </c>
      <c r="Y715" s="2">
        <v>0.28000000000000003</v>
      </c>
      <c r="Z715" s="2">
        <v>2.7</v>
      </c>
      <c r="AA715" s="2">
        <v>10.199999999999999</v>
      </c>
      <c r="AB715" s="2">
        <v>19.819299999999998</v>
      </c>
      <c r="AC715" s="2">
        <v>0.92</v>
      </c>
      <c r="AD715" s="2">
        <v>6.6</v>
      </c>
      <c r="AE715" s="2">
        <v>14</v>
      </c>
      <c r="AF715" s="2">
        <v>72.972700000000003</v>
      </c>
      <c r="AG715" s="2">
        <v>0.61</v>
      </c>
      <c r="AH715" s="22">
        <v>3.7</v>
      </c>
      <c r="AI715" s="22">
        <v>16.8</v>
      </c>
      <c r="AJ715" s="22">
        <v>70.098600000000005</v>
      </c>
      <c r="AK715" s="18">
        <v>0.22</v>
      </c>
      <c r="AL715" s="18">
        <v>2.8</v>
      </c>
      <c r="AM715" s="18">
        <v>7.8</v>
      </c>
      <c r="AN715" s="2">
        <v>27.482600000000001</v>
      </c>
      <c r="AO715" s="2">
        <v>0.01</v>
      </c>
      <c r="AP715" s="2">
        <v>0.4</v>
      </c>
      <c r="AQ715" s="2">
        <v>2.4</v>
      </c>
      <c r="AR715" s="2">
        <v>0.2707</v>
      </c>
      <c r="AS715" s="2">
        <v>0.08</v>
      </c>
      <c r="AT715" s="2">
        <v>0.7</v>
      </c>
      <c r="AU715" s="2">
        <v>10.5</v>
      </c>
      <c r="AV715" s="2">
        <v>4.0561999999999996</v>
      </c>
      <c r="AW715" s="2">
        <v>1.19</v>
      </c>
      <c r="AX715" s="2">
        <v>4.3</v>
      </c>
      <c r="AY715" s="2">
        <v>27.8</v>
      </c>
      <c r="AZ715" s="2">
        <v>82.789199999999994</v>
      </c>
      <c r="BA715" s="2">
        <v>0.11</v>
      </c>
      <c r="BB715" s="2">
        <v>4.5999999999999996</v>
      </c>
      <c r="BC715" s="2">
        <v>2.5</v>
      </c>
      <c r="BD715" s="2">
        <v>10.4651</v>
      </c>
      <c r="BE715" s="4"/>
      <c r="BF715" s="4"/>
    </row>
    <row r="716" spans="1:58" x14ac:dyDescent="0.2">
      <c r="A716" s="29">
        <v>715</v>
      </c>
      <c r="B716" s="7" t="s">
        <v>9</v>
      </c>
      <c r="C716" s="3">
        <v>39947</v>
      </c>
      <c r="D716" s="4" t="s">
        <v>8</v>
      </c>
      <c r="E716" s="4" t="s">
        <v>168</v>
      </c>
      <c r="F716" s="5" t="s">
        <v>191</v>
      </c>
      <c r="G716" s="6">
        <v>0.81319444444444444</v>
      </c>
      <c r="H716" s="6">
        <v>0.87361111111111101</v>
      </c>
      <c r="I716" s="85">
        <f t="shared" si="11"/>
        <v>86.999999999999858</v>
      </c>
      <c r="J716" s="86">
        <f>I716*Segmentos!$D$7*(AH716%)*IF(ISNUMBER(AI716),AI716%,0)</f>
        <v>1344880.7999999977</v>
      </c>
      <c r="K716" s="86">
        <f>I716*Segmentos!$D$7*(AL716%)*IF(ISNUMBER(AM716),AM716%,0)</f>
        <v>1128494.3999999983</v>
      </c>
      <c r="L716" s="4" t="s">
        <v>276</v>
      </c>
      <c r="M716" s="2">
        <v>3.53</v>
      </c>
      <c r="N716" s="2">
        <v>12.4</v>
      </c>
      <c r="O716" s="2">
        <v>28.4</v>
      </c>
      <c r="P716" s="2">
        <v>82.240499999999997</v>
      </c>
      <c r="Q716" s="2">
        <v>2.13</v>
      </c>
      <c r="R716" s="2">
        <v>7.1</v>
      </c>
      <c r="S716" s="2">
        <v>29.9</v>
      </c>
      <c r="T716" s="2">
        <v>8.3033000000000001</v>
      </c>
      <c r="U716" s="2">
        <v>2.44</v>
      </c>
      <c r="V716" s="2">
        <v>7.5</v>
      </c>
      <c r="W716" s="2">
        <v>32.299999999999997</v>
      </c>
      <c r="X716" s="2">
        <v>11.9047</v>
      </c>
      <c r="Y716" s="2">
        <v>4.22</v>
      </c>
      <c r="Z716" s="2">
        <v>14.1</v>
      </c>
      <c r="AA716" s="2">
        <v>29.9</v>
      </c>
      <c r="AB716" s="2">
        <v>29.031300000000002</v>
      </c>
      <c r="AC716" s="2">
        <v>4.3099999999999996</v>
      </c>
      <c r="AD716" s="2">
        <v>16.7</v>
      </c>
      <c r="AE716" s="2">
        <v>25.8</v>
      </c>
      <c r="AF716" s="2">
        <v>33.001199999999997</v>
      </c>
      <c r="AG716" s="2">
        <v>3.86</v>
      </c>
      <c r="AH716" s="22">
        <v>11.4</v>
      </c>
      <c r="AI716" s="22">
        <v>33.9</v>
      </c>
      <c r="AJ716" s="22">
        <v>42.673999999999999</v>
      </c>
      <c r="AK716" s="18">
        <v>3.23</v>
      </c>
      <c r="AL716" s="18">
        <v>13.4</v>
      </c>
      <c r="AM716" s="18">
        <v>24.2</v>
      </c>
      <c r="AN716" s="2">
        <v>39.566499999999998</v>
      </c>
      <c r="AO716" s="2">
        <v>1.3</v>
      </c>
      <c r="AP716" s="2">
        <v>5.3</v>
      </c>
      <c r="AQ716" s="2">
        <v>24.4</v>
      </c>
      <c r="AR716" s="2">
        <v>3.3052000000000001</v>
      </c>
      <c r="AS716" s="2">
        <v>1.04</v>
      </c>
      <c r="AT716" s="2">
        <v>5.6</v>
      </c>
      <c r="AU716" s="2">
        <v>18.399999999999999</v>
      </c>
      <c r="AV716" s="2">
        <v>5.3338000000000001</v>
      </c>
      <c r="AW716" s="2">
        <v>2.77</v>
      </c>
      <c r="AX716" s="2">
        <v>11.6</v>
      </c>
      <c r="AY716" s="2">
        <v>23.9</v>
      </c>
      <c r="AZ716" s="2">
        <v>18.5381</v>
      </c>
      <c r="BA716" s="2">
        <v>6.17</v>
      </c>
      <c r="BB716" s="2">
        <v>19</v>
      </c>
      <c r="BC716" s="2">
        <v>32.5</v>
      </c>
      <c r="BD716" s="2">
        <v>55.063499999999998</v>
      </c>
      <c r="BE716" s="4"/>
      <c r="BF716" s="4"/>
    </row>
    <row r="717" spans="1:58" x14ac:dyDescent="0.2">
      <c r="A717" s="29">
        <v>716</v>
      </c>
      <c r="B717" s="7" t="s">
        <v>98</v>
      </c>
      <c r="C717" s="3">
        <v>39947</v>
      </c>
      <c r="D717" s="4" t="s">
        <v>28</v>
      </c>
      <c r="E717" s="4" t="s">
        <v>168</v>
      </c>
      <c r="F717" s="5" t="s">
        <v>191</v>
      </c>
      <c r="G717" s="6">
        <v>0.91666666666666663</v>
      </c>
      <c r="H717" s="6">
        <v>2.013888888888889E-2</v>
      </c>
      <c r="I717" s="85">
        <f t="shared" si="11"/>
        <v>149.00000000000006</v>
      </c>
      <c r="J717" s="86">
        <f>I717*Segmentos!$D$7*(AH717%)*IF(ISNUMBER(AI717),AI717%,0)</f>
        <v>595940.40000000026</v>
      </c>
      <c r="K717" s="86">
        <f>I717*Segmentos!$D$7*(AL717%)*IF(ISNUMBER(AM717),AM717%,0)</f>
        <v>518043.20000000007</v>
      </c>
      <c r="L717" s="4" t="s">
        <v>279</v>
      </c>
      <c r="M717" s="2">
        <v>0.94</v>
      </c>
      <c r="N717" s="2">
        <v>9.1</v>
      </c>
      <c r="O717" s="2">
        <v>10.3</v>
      </c>
      <c r="P717" s="2">
        <v>93.794499999999999</v>
      </c>
      <c r="Q717" s="2">
        <v>0.3</v>
      </c>
      <c r="R717" s="2">
        <v>3.7</v>
      </c>
      <c r="S717" s="2">
        <v>8.1</v>
      </c>
      <c r="T717" s="2">
        <v>4.9603999999999999</v>
      </c>
      <c r="U717" s="2">
        <v>0.79</v>
      </c>
      <c r="V717" s="2">
        <v>7.6</v>
      </c>
      <c r="W717" s="2">
        <v>10.4</v>
      </c>
      <c r="X717" s="2">
        <v>16.5901</v>
      </c>
      <c r="Y717" s="2">
        <v>1.75</v>
      </c>
      <c r="Z717" s="2">
        <v>11.7</v>
      </c>
      <c r="AA717" s="2">
        <v>14.9</v>
      </c>
      <c r="AB717" s="2">
        <v>51.7331</v>
      </c>
      <c r="AC717" s="2">
        <v>0.62</v>
      </c>
      <c r="AD717" s="2">
        <v>10.5</v>
      </c>
      <c r="AE717" s="2">
        <v>5.9</v>
      </c>
      <c r="AF717" s="2">
        <v>20.510899999999999</v>
      </c>
      <c r="AG717" s="2">
        <v>1.01</v>
      </c>
      <c r="AH717" s="22">
        <v>10.1</v>
      </c>
      <c r="AI717" s="22">
        <v>9.9</v>
      </c>
      <c r="AJ717" s="22">
        <v>48.003500000000003</v>
      </c>
      <c r="AK717" s="18">
        <v>0.87</v>
      </c>
      <c r="AL717" s="18">
        <v>8.1999999999999993</v>
      </c>
      <c r="AM717" s="18">
        <v>10.6</v>
      </c>
      <c r="AN717" s="2">
        <v>45.790999999999997</v>
      </c>
      <c r="AO717" s="2">
        <v>0.7</v>
      </c>
      <c r="AP717" s="2">
        <v>5.8</v>
      </c>
      <c r="AQ717" s="2">
        <v>12.1</v>
      </c>
      <c r="AR717" s="2">
        <v>7.6378000000000004</v>
      </c>
      <c r="AS717" s="2">
        <v>1.33</v>
      </c>
      <c r="AT717" s="2">
        <v>9.3000000000000007</v>
      </c>
      <c r="AU717" s="2">
        <v>14.3</v>
      </c>
      <c r="AV717" s="2">
        <v>29.4251</v>
      </c>
      <c r="AW717" s="2">
        <v>0.53</v>
      </c>
      <c r="AX717" s="2">
        <v>8.5</v>
      </c>
      <c r="AY717" s="2">
        <v>6.2</v>
      </c>
      <c r="AZ717" s="2">
        <v>15.244899999999999</v>
      </c>
      <c r="BA717" s="2">
        <v>1.08</v>
      </c>
      <c r="BB717" s="2">
        <v>10.4</v>
      </c>
      <c r="BC717" s="2">
        <v>10.4</v>
      </c>
      <c r="BD717" s="2">
        <v>41.486699999999999</v>
      </c>
      <c r="BE717" s="4"/>
      <c r="BF717" s="4"/>
    </row>
    <row r="718" spans="1:58" x14ac:dyDescent="0.2">
      <c r="A718" s="29">
        <v>717</v>
      </c>
      <c r="B718" s="7" t="s">
        <v>1</v>
      </c>
      <c r="C718" s="3">
        <v>39947</v>
      </c>
      <c r="D718" s="4" t="s">
        <v>0</v>
      </c>
      <c r="E718" s="4" t="s">
        <v>163</v>
      </c>
      <c r="F718" s="5" t="s">
        <v>191</v>
      </c>
      <c r="G718" s="6">
        <v>0.84722222222222221</v>
      </c>
      <c r="H718" s="6">
        <v>0.88402777777777775</v>
      </c>
      <c r="I718" s="85">
        <f t="shared" si="11"/>
        <v>52.999999999999972</v>
      </c>
      <c r="J718" s="86">
        <f>I718*Segmentos!$D$7*(AH718%)*IF(ISNUMBER(AI718),AI718%,0)</f>
        <v>576639.99999999977</v>
      </c>
      <c r="K718" s="86">
        <f>I718*Segmentos!$D$7*(AL718%)*IF(ISNUMBER(AM718),AM718%,0)</f>
        <v>1295786.3999999992</v>
      </c>
      <c r="L718" s="4"/>
      <c r="M718" s="2">
        <v>4.5</v>
      </c>
      <c r="N718" s="2">
        <v>10.199999999999999</v>
      </c>
      <c r="O718" s="2">
        <v>44.1</v>
      </c>
      <c r="P718" s="2">
        <v>74.481800000000007</v>
      </c>
      <c r="Q718" s="2">
        <v>4.13</v>
      </c>
      <c r="R718" s="2">
        <v>8.3000000000000007</v>
      </c>
      <c r="S718" s="2">
        <v>49.7</v>
      </c>
      <c r="T718" s="2">
        <v>11.3964</v>
      </c>
      <c r="U718" s="2">
        <v>4.21</v>
      </c>
      <c r="V718" s="2">
        <v>8.6999999999999993</v>
      </c>
      <c r="W718" s="2">
        <v>48.2</v>
      </c>
      <c r="X718" s="2">
        <v>14.5763</v>
      </c>
      <c r="Y718" s="2">
        <v>4.4800000000000004</v>
      </c>
      <c r="Z718" s="2">
        <v>11.4</v>
      </c>
      <c r="AA718" s="2">
        <v>39.4</v>
      </c>
      <c r="AB718" s="2">
        <v>21.8475</v>
      </c>
      <c r="AC718" s="2">
        <v>4.91</v>
      </c>
      <c r="AD718" s="2">
        <v>11.1</v>
      </c>
      <c r="AE718" s="2">
        <v>44.2</v>
      </c>
      <c r="AF718" s="2">
        <v>26.6617</v>
      </c>
      <c r="AG718" s="2">
        <v>2.72</v>
      </c>
      <c r="AH718" s="22">
        <v>8</v>
      </c>
      <c r="AI718" s="22">
        <v>34</v>
      </c>
      <c r="AJ718" s="22">
        <v>21.367899999999999</v>
      </c>
      <c r="AK718" s="18">
        <v>6.11</v>
      </c>
      <c r="AL718" s="18">
        <v>12.2</v>
      </c>
      <c r="AM718" s="18">
        <v>50.1</v>
      </c>
      <c r="AN718" s="2">
        <v>53.113900000000001</v>
      </c>
      <c r="AO718" s="2">
        <v>3.04</v>
      </c>
      <c r="AP718" s="2">
        <v>7.4</v>
      </c>
      <c r="AQ718" s="2">
        <v>41.3</v>
      </c>
      <c r="AR718" s="2">
        <v>5.4981</v>
      </c>
      <c r="AS718" s="2">
        <v>3.72</v>
      </c>
      <c r="AT718" s="2">
        <v>7.6</v>
      </c>
      <c r="AU718" s="2">
        <v>48.7</v>
      </c>
      <c r="AV718" s="2">
        <v>13.5571</v>
      </c>
      <c r="AW718" s="2">
        <v>4.74</v>
      </c>
      <c r="AX718" s="2">
        <v>8.6999999999999993</v>
      </c>
      <c r="AY718" s="2">
        <v>54.4</v>
      </c>
      <c r="AZ718" s="2">
        <v>22.551400000000001</v>
      </c>
      <c r="BA718" s="2">
        <v>5.19</v>
      </c>
      <c r="BB718" s="2">
        <v>13.6</v>
      </c>
      <c r="BC718" s="2">
        <v>38.1</v>
      </c>
      <c r="BD718" s="2">
        <v>32.8752</v>
      </c>
      <c r="BE718" s="4"/>
      <c r="BF718" s="4"/>
    </row>
    <row r="719" spans="1:58" x14ac:dyDescent="0.2">
      <c r="A719" s="29">
        <v>718</v>
      </c>
      <c r="B719" s="7" t="s">
        <v>36</v>
      </c>
      <c r="C719" s="3">
        <v>39947</v>
      </c>
      <c r="D719" s="4" t="s">
        <v>13</v>
      </c>
      <c r="E719" s="4" t="s">
        <v>163</v>
      </c>
      <c r="F719" s="5" t="s">
        <v>191</v>
      </c>
      <c r="G719" s="6">
        <v>0.9194444444444444</v>
      </c>
      <c r="H719" s="6">
        <v>0.94374999999999998</v>
      </c>
      <c r="I719" s="85">
        <f t="shared" si="11"/>
        <v>35.000000000000036</v>
      </c>
      <c r="J719" s="86">
        <f>I719*Segmentos!$D$7*(AH719%)*IF(ISNUMBER(AI719),AI719%,0)</f>
        <v>1246840.0000000012</v>
      </c>
      <c r="K719" s="86">
        <f>I719*Segmentos!$D$7*(AL719%)*IF(ISNUMBER(AM719),AM719%,0)</f>
        <v>2208024.0000000023</v>
      </c>
      <c r="L719" s="4"/>
      <c r="M719" s="2">
        <v>12.51</v>
      </c>
      <c r="N719" s="2">
        <v>19.2</v>
      </c>
      <c r="O719" s="2">
        <v>65.099999999999994</v>
      </c>
      <c r="P719" s="2">
        <v>87.488699999999994</v>
      </c>
      <c r="Q719" s="2">
        <v>7.69</v>
      </c>
      <c r="R719" s="2">
        <v>13.7</v>
      </c>
      <c r="S719" s="2">
        <v>56.3</v>
      </c>
      <c r="T719" s="2">
        <v>8.9763999999999999</v>
      </c>
      <c r="U719" s="2">
        <v>9.34</v>
      </c>
      <c r="V719" s="2">
        <v>15.7</v>
      </c>
      <c r="W719" s="2">
        <v>59.5</v>
      </c>
      <c r="X719" s="2">
        <v>13.6966</v>
      </c>
      <c r="Y719" s="2">
        <v>13.59</v>
      </c>
      <c r="Z719" s="2">
        <v>20.3</v>
      </c>
      <c r="AA719" s="2">
        <v>66.900000000000006</v>
      </c>
      <c r="AB719" s="2">
        <v>28.0596</v>
      </c>
      <c r="AC719" s="2">
        <v>16.010000000000002</v>
      </c>
      <c r="AD719" s="2">
        <v>23.3</v>
      </c>
      <c r="AE719" s="2">
        <v>68.7</v>
      </c>
      <c r="AF719" s="2">
        <v>36.756100000000004</v>
      </c>
      <c r="AG719" s="2">
        <v>8.8800000000000008</v>
      </c>
      <c r="AH719" s="22">
        <v>14.6</v>
      </c>
      <c r="AI719" s="22">
        <v>61</v>
      </c>
      <c r="AJ719" s="22">
        <v>29.4528</v>
      </c>
      <c r="AK719" s="18">
        <v>15.79</v>
      </c>
      <c r="AL719" s="18">
        <v>23.4</v>
      </c>
      <c r="AM719" s="18">
        <v>67.400000000000006</v>
      </c>
      <c r="AN719" s="2">
        <v>58.035899999999998</v>
      </c>
      <c r="AO719" s="2">
        <v>14.51</v>
      </c>
      <c r="AP719" s="2">
        <v>20</v>
      </c>
      <c r="AQ719" s="2">
        <v>72.400000000000006</v>
      </c>
      <c r="AR719" s="2">
        <v>11.0853</v>
      </c>
      <c r="AS719" s="2">
        <v>11.53</v>
      </c>
      <c r="AT719" s="2">
        <v>16.7</v>
      </c>
      <c r="AU719" s="2">
        <v>69.099999999999994</v>
      </c>
      <c r="AV719" s="2">
        <v>17.765599999999999</v>
      </c>
      <c r="AW719" s="2">
        <v>10.58</v>
      </c>
      <c r="AX719" s="2">
        <v>17.899999999999999</v>
      </c>
      <c r="AY719" s="2">
        <v>59.1</v>
      </c>
      <c r="AZ719" s="2">
        <v>21.270600000000002</v>
      </c>
      <c r="BA719" s="2">
        <v>13.95</v>
      </c>
      <c r="BB719" s="2">
        <v>21.4</v>
      </c>
      <c r="BC719" s="2">
        <v>65.099999999999994</v>
      </c>
      <c r="BD719" s="2">
        <v>37.367199999999997</v>
      </c>
      <c r="BE719" s="4"/>
      <c r="BF719" s="4"/>
    </row>
    <row r="720" spans="1:58" x14ac:dyDescent="0.2">
      <c r="A720" s="29">
        <v>719</v>
      </c>
      <c r="B720" s="7" t="s">
        <v>88</v>
      </c>
      <c r="C720" s="3">
        <v>39947</v>
      </c>
      <c r="D720" s="4" t="s">
        <v>13</v>
      </c>
      <c r="E720" s="4" t="s">
        <v>163</v>
      </c>
      <c r="F720" s="5" t="s">
        <v>191</v>
      </c>
      <c r="G720" s="6">
        <v>0.91805555555555562</v>
      </c>
      <c r="H720" s="6">
        <v>0.9194444444444444</v>
      </c>
      <c r="I720" s="85">
        <f t="shared" si="11"/>
        <v>1.999999999999833</v>
      </c>
      <c r="J720" s="86">
        <f>I720*Segmentos!$D$7*(AH720%)*IF(ISNUMBER(AI720),AI720%,0)</f>
        <v>67247.999999994398</v>
      </c>
      <c r="K720" s="86">
        <f>I720*Segmentos!$D$7*(AL720%)*IF(ISNUMBER(AM720),AM720%,0)</f>
        <v>114421.59999999043</v>
      </c>
      <c r="L720" s="4"/>
      <c r="M720" s="2">
        <v>11.52</v>
      </c>
      <c r="N720" s="2">
        <v>12.5</v>
      </c>
      <c r="O720" s="2">
        <v>91.9</v>
      </c>
      <c r="P720" s="2">
        <v>88.615799999999993</v>
      </c>
      <c r="Q720" s="2">
        <v>6.23</v>
      </c>
      <c r="R720" s="2">
        <v>7.1</v>
      </c>
      <c r="S720" s="2">
        <v>88.3</v>
      </c>
      <c r="T720" s="2">
        <v>7.9943</v>
      </c>
      <c r="U720" s="2">
        <v>9.34</v>
      </c>
      <c r="V720" s="2">
        <v>10.8</v>
      </c>
      <c r="W720" s="2">
        <v>86.4</v>
      </c>
      <c r="X720" s="2">
        <v>15.0503</v>
      </c>
      <c r="Y720" s="2">
        <v>11.56</v>
      </c>
      <c r="Z720" s="2">
        <v>11.9</v>
      </c>
      <c r="AA720" s="2">
        <v>96.8</v>
      </c>
      <c r="AB720" s="2">
        <v>26.247299999999999</v>
      </c>
      <c r="AC720" s="2">
        <v>15.58</v>
      </c>
      <c r="AD720" s="2">
        <v>17</v>
      </c>
      <c r="AE720" s="2">
        <v>91.8</v>
      </c>
      <c r="AF720" s="2">
        <v>39.323900000000002</v>
      </c>
      <c r="AG720" s="2">
        <v>8.42</v>
      </c>
      <c r="AH720" s="22">
        <v>9</v>
      </c>
      <c r="AI720" s="22">
        <v>93.4</v>
      </c>
      <c r="AJ720" s="22">
        <v>30.7073</v>
      </c>
      <c r="AK720" s="18">
        <v>14.33</v>
      </c>
      <c r="AL720" s="18">
        <v>15.7</v>
      </c>
      <c r="AM720" s="18">
        <v>91.1</v>
      </c>
      <c r="AN720" s="2">
        <v>57.908499999999997</v>
      </c>
      <c r="AO720" s="2">
        <v>10.85</v>
      </c>
      <c r="AP720" s="2">
        <v>11.4</v>
      </c>
      <c r="AQ720" s="2">
        <v>95.1</v>
      </c>
      <c r="AR720" s="2">
        <v>9.1206999999999994</v>
      </c>
      <c r="AS720" s="2">
        <v>9.11</v>
      </c>
      <c r="AT720" s="2">
        <v>9.8000000000000007</v>
      </c>
      <c r="AU720" s="2">
        <v>93.3</v>
      </c>
      <c r="AV720" s="2">
        <v>15.427300000000001</v>
      </c>
      <c r="AW720" s="2">
        <v>8.4</v>
      </c>
      <c r="AX720" s="2">
        <v>9.6999999999999993</v>
      </c>
      <c r="AY720" s="2">
        <v>87</v>
      </c>
      <c r="AZ720" s="2">
        <v>18.582899999999999</v>
      </c>
      <c r="BA720" s="2">
        <v>15.45</v>
      </c>
      <c r="BB720" s="2">
        <v>16.600000000000001</v>
      </c>
      <c r="BC720" s="2">
        <v>92.9</v>
      </c>
      <c r="BD720" s="2">
        <v>45.484999999999999</v>
      </c>
      <c r="BE720" s="4"/>
      <c r="BF720" s="4"/>
    </row>
    <row r="721" spans="1:58" x14ac:dyDescent="0.2">
      <c r="A721" s="29">
        <v>720</v>
      </c>
      <c r="B721" s="7" t="s">
        <v>30</v>
      </c>
      <c r="C721" s="3">
        <v>39947</v>
      </c>
      <c r="D721" s="4" t="s">
        <v>28</v>
      </c>
      <c r="E721" s="4" t="s">
        <v>163</v>
      </c>
      <c r="F721" s="5" t="s">
        <v>191</v>
      </c>
      <c r="G721" s="6">
        <v>0.875</v>
      </c>
      <c r="H721" s="6">
        <v>0.91111111111111109</v>
      </c>
      <c r="I721" s="85">
        <f t="shared" si="11"/>
        <v>51.999999999999972</v>
      </c>
      <c r="J721" s="86">
        <f>I721*Segmentos!$D$7*(AH721%)*IF(ISNUMBER(AI721),AI721%,0)</f>
        <v>85612.799999999959</v>
      </c>
      <c r="K721" s="86">
        <f>I721*Segmentos!$D$7*(AL721%)*IF(ISNUMBER(AM721),AM721%,0)</f>
        <v>194875.19999999992</v>
      </c>
      <c r="L721" s="4"/>
      <c r="M721" s="2">
        <v>0.7</v>
      </c>
      <c r="N721" s="2">
        <v>2.4</v>
      </c>
      <c r="O721" s="2">
        <v>28.5</v>
      </c>
      <c r="P721" s="2">
        <v>94.978899999999996</v>
      </c>
      <c r="Q721" s="2">
        <v>0.01</v>
      </c>
      <c r="R721" s="2">
        <v>0.4</v>
      </c>
      <c r="S721" s="2">
        <v>1.9</v>
      </c>
      <c r="T721" s="2">
        <v>0.1915</v>
      </c>
      <c r="U721" s="2">
        <v>0.23</v>
      </c>
      <c r="V721" s="2">
        <v>2.5</v>
      </c>
      <c r="W721" s="2">
        <v>9.5</v>
      </c>
      <c r="X721" s="2">
        <v>6.6871</v>
      </c>
      <c r="Y721" s="2">
        <v>0.56999999999999995</v>
      </c>
      <c r="Z721" s="2">
        <v>2.2999999999999998</v>
      </c>
      <c r="AA721" s="2">
        <v>25.4</v>
      </c>
      <c r="AB721" s="2">
        <v>23.063600000000001</v>
      </c>
      <c r="AC721" s="2">
        <v>1.45</v>
      </c>
      <c r="AD721" s="2">
        <v>3.6</v>
      </c>
      <c r="AE721" s="2">
        <v>40.1</v>
      </c>
      <c r="AF721" s="2">
        <v>65.036600000000007</v>
      </c>
      <c r="AG721" s="2">
        <v>0.42</v>
      </c>
      <c r="AH721" s="22">
        <v>2.1</v>
      </c>
      <c r="AI721" s="22">
        <v>19.600000000000001</v>
      </c>
      <c r="AJ721" s="22">
        <v>26.984400000000001</v>
      </c>
      <c r="AK721" s="18">
        <v>0.95</v>
      </c>
      <c r="AL721" s="18">
        <v>2.7</v>
      </c>
      <c r="AM721" s="18">
        <v>34.700000000000003</v>
      </c>
      <c r="AN721" s="2">
        <v>67.994500000000002</v>
      </c>
      <c r="AO721" s="2">
        <v>0.35</v>
      </c>
      <c r="AP721" s="2">
        <v>1.6</v>
      </c>
      <c r="AQ721" s="2">
        <v>22.5</v>
      </c>
      <c r="AR721" s="2">
        <v>5.2458999999999998</v>
      </c>
      <c r="AS721" s="2">
        <v>0.48</v>
      </c>
      <c r="AT721" s="2">
        <v>2.5</v>
      </c>
      <c r="AU721" s="2">
        <v>19.399999999999999</v>
      </c>
      <c r="AV721" s="2">
        <v>14.4862</v>
      </c>
      <c r="AW721" s="2">
        <v>0.32</v>
      </c>
      <c r="AX721" s="2">
        <v>1.6</v>
      </c>
      <c r="AY721" s="2">
        <v>19.600000000000001</v>
      </c>
      <c r="AZ721" s="2">
        <v>12.625400000000001</v>
      </c>
      <c r="BA721" s="2">
        <v>1.2</v>
      </c>
      <c r="BB721" s="2">
        <v>3.3</v>
      </c>
      <c r="BC721" s="2">
        <v>36.6</v>
      </c>
      <c r="BD721" s="2">
        <v>62.621299999999998</v>
      </c>
      <c r="BE721" s="4"/>
      <c r="BF721" s="4"/>
    </row>
    <row r="722" spans="1:58" x14ac:dyDescent="0.2">
      <c r="A722" s="29">
        <v>721</v>
      </c>
      <c r="B722" s="7" t="s">
        <v>11</v>
      </c>
      <c r="C722" s="3">
        <v>39947</v>
      </c>
      <c r="D722" s="4" t="s">
        <v>8</v>
      </c>
      <c r="E722" s="4" t="s">
        <v>166</v>
      </c>
      <c r="F722" s="5" t="s">
        <v>191</v>
      </c>
      <c r="G722" s="6">
        <v>0.91041666666666676</v>
      </c>
      <c r="H722" s="6">
        <v>0.91111111111111109</v>
      </c>
      <c r="I722" s="85">
        <f t="shared" si="11"/>
        <v>0.99999999999983658</v>
      </c>
      <c r="J722" s="86">
        <f>I722*Segmentos!$D$7*(AH722%)*IF(ISNUMBER(AI722),AI722%,0)</f>
        <v>14399.999999997648</v>
      </c>
      <c r="K722" s="86">
        <f>I722*Segmentos!$D$7*(AL722%)*IF(ISNUMBER(AM722),AM722%,0)</f>
        <v>11999.999999998039</v>
      </c>
      <c r="L722" s="4"/>
      <c r="M722" s="2">
        <v>3.29</v>
      </c>
      <c r="N722" s="2">
        <v>3.3</v>
      </c>
      <c r="O722" s="2">
        <v>100</v>
      </c>
      <c r="P722" s="2">
        <v>83.242999999999995</v>
      </c>
      <c r="Q722" s="2">
        <v>1.54</v>
      </c>
      <c r="R722" s="2">
        <v>1.5</v>
      </c>
      <c r="S722" s="2">
        <v>100</v>
      </c>
      <c r="T722" s="2">
        <v>6.4837999999999996</v>
      </c>
      <c r="U722" s="2">
        <v>2.42</v>
      </c>
      <c r="V722" s="2">
        <v>2.4</v>
      </c>
      <c r="W722" s="2">
        <v>100</v>
      </c>
      <c r="X722" s="2">
        <v>12.843299999999999</v>
      </c>
      <c r="Y722" s="2">
        <v>3.74</v>
      </c>
      <c r="Z722" s="2">
        <v>3.7</v>
      </c>
      <c r="AA722" s="2">
        <v>100</v>
      </c>
      <c r="AB722" s="2">
        <v>27.924199999999999</v>
      </c>
      <c r="AC722" s="2">
        <v>4.34</v>
      </c>
      <c r="AD722" s="2">
        <v>4.3</v>
      </c>
      <c r="AE722" s="2">
        <v>100</v>
      </c>
      <c r="AF722" s="2">
        <v>35.991700000000002</v>
      </c>
      <c r="AG722" s="2">
        <v>3.62</v>
      </c>
      <c r="AH722" s="22">
        <v>3.6</v>
      </c>
      <c r="AI722" s="22">
        <v>100</v>
      </c>
      <c r="AJ722" s="22">
        <v>43.473999999999997</v>
      </c>
      <c r="AK722" s="18">
        <v>2.99</v>
      </c>
      <c r="AL722" s="18">
        <v>3</v>
      </c>
      <c r="AM722" s="18">
        <v>100</v>
      </c>
      <c r="AN722" s="2">
        <v>39.768900000000002</v>
      </c>
      <c r="AO722" s="2">
        <v>0.51</v>
      </c>
      <c r="AP722" s="2">
        <v>0.5</v>
      </c>
      <c r="AQ722" s="2">
        <v>100</v>
      </c>
      <c r="AR722" s="2">
        <v>1.4084000000000001</v>
      </c>
      <c r="AS722" s="2">
        <v>1.56</v>
      </c>
      <c r="AT722" s="2">
        <v>1.6</v>
      </c>
      <c r="AU722" s="2">
        <v>100</v>
      </c>
      <c r="AV722" s="2">
        <v>8.7095000000000002</v>
      </c>
      <c r="AW722" s="2">
        <v>2.06</v>
      </c>
      <c r="AX722" s="2">
        <v>2.1</v>
      </c>
      <c r="AY722" s="2">
        <v>100</v>
      </c>
      <c r="AZ722" s="2">
        <v>14.9876</v>
      </c>
      <c r="BA722" s="2">
        <v>6.01</v>
      </c>
      <c r="BB722" s="2">
        <v>6</v>
      </c>
      <c r="BC722" s="2">
        <v>100</v>
      </c>
      <c r="BD722" s="2">
        <v>58.137500000000003</v>
      </c>
      <c r="BE722" s="4"/>
      <c r="BF722" s="4"/>
    </row>
    <row r="723" spans="1:58" x14ac:dyDescent="0.2">
      <c r="A723" s="29">
        <v>722</v>
      </c>
      <c r="B723" s="7" t="s">
        <v>6</v>
      </c>
      <c r="C723" s="3">
        <v>39947</v>
      </c>
      <c r="D723" s="4" t="s">
        <v>3</v>
      </c>
      <c r="E723" s="4" t="s">
        <v>166</v>
      </c>
      <c r="F723" s="5" t="s">
        <v>191</v>
      </c>
      <c r="G723" s="6">
        <v>0.90972222222222221</v>
      </c>
      <c r="H723" s="6">
        <v>0.91041666666666676</v>
      </c>
      <c r="I723" s="85">
        <f t="shared" si="11"/>
        <v>1.0000000000001563</v>
      </c>
      <c r="J723" s="86">
        <f>I723*Segmentos!$D$7*(AH723%)*IF(ISNUMBER(AI723),AI723%,0)</f>
        <v>23200.000000003623</v>
      </c>
      <c r="K723" s="86">
        <f>I723*Segmentos!$D$7*(AL723%)*IF(ISNUMBER(AM723),AM723%,0)</f>
        <v>24400.000000003813</v>
      </c>
      <c r="L723" s="4"/>
      <c r="M723" s="2">
        <v>5.96</v>
      </c>
      <c r="N723" s="2">
        <v>6</v>
      </c>
      <c r="O723" s="2">
        <v>100</v>
      </c>
      <c r="P723" s="2">
        <v>83.017899999999997</v>
      </c>
      <c r="Q723" s="2">
        <v>3.59</v>
      </c>
      <c r="R723" s="2">
        <v>3.6</v>
      </c>
      <c r="S723" s="2">
        <v>100</v>
      </c>
      <c r="T723" s="2">
        <v>8.3579000000000008</v>
      </c>
      <c r="U723" s="2">
        <v>5.0999999999999996</v>
      </c>
      <c r="V723" s="2">
        <v>5.0999999999999996</v>
      </c>
      <c r="W723" s="2">
        <v>100</v>
      </c>
      <c r="X723" s="2">
        <v>14.896000000000001</v>
      </c>
      <c r="Y723" s="2">
        <v>8.1999999999999993</v>
      </c>
      <c r="Z723" s="2">
        <v>8.1999999999999993</v>
      </c>
      <c r="AA723" s="2">
        <v>100</v>
      </c>
      <c r="AB723" s="2">
        <v>33.757399999999997</v>
      </c>
      <c r="AC723" s="2">
        <v>5.68</v>
      </c>
      <c r="AD723" s="2">
        <v>5.7</v>
      </c>
      <c r="AE723" s="2">
        <v>100</v>
      </c>
      <c r="AF723" s="2">
        <v>26.006499999999999</v>
      </c>
      <c r="AG723" s="2">
        <v>5.76</v>
      </c>
      <c r="AH723" s="22">
        <v>5.8</v>
      </c>
      <c r="AI723" s="22">
        <v>100</v>
      </c>
      <c r="AJ723" s="22">
        <v>38.070500000000003</v>
      </c>
      <c r="AK723" s="18">
        <v>6.14</v>
      </c>
      <c r="AL723" s="18">
        <v>6.1</v>
      </c>
      <c r="AM723" s="18">
        <v>100</v>
      </c>
      <c r="AN723" s="2">
        <v>44.947400000000002</v>
      </c>
      <c r="AO723" s="2">
        <v>3.05</v>
      </c>
      <c r="AP723" s="2">
        <v>3</v>
      </c>
      <c r="AQ723" s="2">
        <v>100</v>
      </c>
      <c r="AR723" s="2">
        <v>4.6443000000000003</v>
      </c>
      <c r="AS723" s="2">
        <v>4.04</v>
      </c>
      <c r="AT723" s="2">
        <v>4</v>
      </c>
      <c r="AU723" s="2">
        <v>100</v>
      </c>
      <c r="AV723" s="2">
        <v>12.4168</v>
      </c>
      <c r="AW723" s="2">
        <v>7.77</v>
      </c>
      <c r="AX723" s="2">
        <v>7.8</v>
      </c>
      <c r="AY723" s="2">
        <v>100</v>
      </c>
      <c r="AZ723" s="2">
        <v>31.132200000000001</v>
      </c>
      <c r="BA723" s="2">
        <v>6.53</v>
      </c>
      <c r="BB723" s="2">
        <v>6.5</v>
      </c>
      <c r="BC723" s="2">
        <v>100</v>
      </c>
      <c r="BD723" s="2">
        <v>34.8245</v>
      </c>
      <c r="BE723" s="4"/>
      <c r="BF723" s="4"/>
    </row>
    <row r="724" spans="1:58" x14ac:dyDescent="0.2">
      <c r="A724" s="29">
        <v>723</v>
      </c>
      <c r="B724" s="7" t="s">
        <v>31</v>
      </c>
      <c r="C724" s="3">
        <v>39947</v>
      </c>
      <c r="D724" s="4" t="s">
        <v>28</v>
      </c>
      <c r="E724" s="4" t="s">
        <v>166</v>
      </c>
      <c r="F724" s="5" t="s">
        <v>191</v>
      </c>
      <c r="G724" s="6">
        <v>0.91111111111111109</v>
      </c>
      <c r="H724" s="6">
        <v>0.9145833333333333</v>
      </c>
      <c r="I724" s="85">
        <f t="shared" si="11"/>
        <v>4.9999999999999822</v>
      </c>
      <c r="J724" s="86">
        <f>I724*Segmentos!$D$7*(AH724%)*IF(ISNUMBER(AI724),AI724%,0)</f>
        <v>7579.9999999999727</v>
      </c>
      <c r="K724" s="86">
        <f>I724*Segmentos!$D$7*(AL724%)*IF(ISNUMBER(AM724),AM724%,0)</f>
        <v>14891.999999999944</v>
      </c>
      <c r="L724" s="4"/>
      <c r="M724" s="2">
        <v>0.57999999999999996</v>
      </c>
      <c r="N724" s="2">
        <v>1.1000000000000001</v>
      </c>
      <c r="O724" s="2">
        <v>50.5</v>
      </c>
      <c r="P724" s="2">
        <v>98.797300000000007</v>
      </c>
      <c r="Q724" s="2">
        <v>0</v>
      </c>
      <c r="R724" s="2">
        <v>0</v>
      </c>
      <c r="S724" s="8" t="s">
        <v>577</v>
      </c>
      <c r="T724" s="2">
        <v>0</v>
      </c>
      <c r="U724" s="2">
        <v>0.13</v>
      </c>
      <c r="V724" s="2">
        <v>0.6</v>
      </c>
      <c r="W724" s="2">
        <v>20</v>
      </c>
      <c r="X724" s="2">
        <v>4.5256999999999996</v>
      </c>
      <c r="Y724" s="2">
        <v>0.67</v>
      </c>
      <c r="Z724" s="2">
        <v>1.2</v>
      </c>
      <c r="AA724" s="2">
        <v>55.5</v>
      </c>
      <c r="AB724" s="2">
        <v>33.982799999999997</v>
      </c>
      <c r="AC724" s="2">
        <v>1.07</v>
      </c>
      <c r="AD724" s="2">
        <v>2</v>
      </c>
      <c r="AE724" s="2">
        <v>54</v>
      </c>
      <c r="AF724" s="2">
        <v>60.288699999999999</v>
      </c>
      <c r="AG724" s="2">
        <v>0.38</v>
      </c>
      <c r="AH724" s="22">
        <v>0.5</v>
      </c>
      <c r="AI724" s="22">
        <v>75.8</v>
      </c>
      <c r="AJ724" s="22">
        <v>30.936699999999998</v>
      </c>
      <c r="AK724" s="18">
        <v>0.75</v>
      </c>
      <c r="AL724" s="18">
        <v>1.7</v>
      </c>
      <c r="AM724" s="18">
        <v>43.8</v>
      </c>
      <c r="AN724" s="2">
        <v>67.860600000000005</v>
      </c>
      <c r="AO724" s="2">
        <v>0.44</v>
      </c>
      <c r="AP724" s="2">
        <v>1.2</v>
      </c>
      <c r="AQ724" s="2">
        <v>36.799999999999997</v>
      </c>
      <c r="AR724" s="2">
        <v>8.2347999999999999</v>
      </c>
      <c r="AS724" s="2">
        <v>0.25</v>
      </c>
      <c r="AT724" s="2">
        <v>0.6</v>
      </c>
      <c r="AU724" s="2">
        <v>40.5</v>
      </c>
      <c r="AV724" s="2">
        <v>9.6195000000000004</v>
      </c>
      <c r="AW724" s="2">
        <v>0</v>
      </c>
      <c r="AX724" s="2">
        <v>0</v>
      </c>
      <c r="AY724" s="8" t="s">
        <v>577</v>
      </c>
      <c r="AZ724" s="2">
        <v>0</v>
      </c>
      <c r="BA724" s="2">
        <v>1.23</v>
      </c>
      <c r="BB724" s="2">
        <v>2.2999999999999998</v>
      </c>
      <c r="BC724" s="2">
        <v>54.2</v>
      </c>
      <c r="BD724" s="2">
        <v>80.942999999999998</v>
      </c>
      <c r="BE724" s="4"/>
      <c r="BF724" s="4"/>
    </row>
    <row r="725" spans="1:58" x14ac:dyDescent="0.2">
      <c r="A725" s="29">
        <v>724</v>
      </c>
      <c r="B725" s="7" t="s">
        <v>37</v>
      </c>
      <c r="C725" s="3">
        <v>39947</v>
      </c>
      <c r="D725" s="4" t="s">
        <v>21</v>
      </c>
      <c r="E725" s="4" t="s">
        <v>173</v>
      </c>
      <c r="F725" s="5" t="s">
        <v>191</v>
      </c>
      <c r="G725" s="6">
        <v>0.87430555555555556</v>
      </c>
      <c r="H725" s="6">
        <v>0.875</v>
      </c>
      <c r="I725" s="85">
        <f t="shared" si="11"/>
        <v>0.99999999999999645</v>
      </c>
      <c r="J725" s="86">
        <f>I725*Segmentos!$D$7*(AH725%)*IF(ISNUMBER(AI725),AI725%,0)</f>
        <v>1199.9999999999959</v>
      </c>
      <c r="K725" s="86">
        <f>I725*Segmentos!$D$7*(AL725%)*IF(ISNUMBER(AM725),AM725%,0)</f>
        <v>4399.9999999999854</v>
      </c>
      <c r="L725" s="4"/>
      <c r="M725" s="2">
        <v>0.72</v>
      </c>
      <c r="N725" s="2">
        <v>0.7</v>
      </c>
      <c r="O725" s="2">
        <v>100</v>
      </c>
      <c r="P725" s="2">
        <v>85.249899999999997</v>
      </c>
      <c r="Q725" s="2">
        <v>0</v>
      </c>
      <c r="R725" s="2">
        <v>0</v>
      </c>
      <c r="S725" s="8" t="s">
        <v>577</v>
      </c>
      <c r="T725" s="2">
        <v>0</v>
      </c>
      <c r="U725" s="2">
        <v>0.4</v>
      </c>
      <c r="V725" s="2">
        <v>0.4</v>
      </c>
      <c r="W725" s="2">
        <v>100</v>
      </c>
      <c r="X725" s="2">
        <v>10.0085</v>
      </c>
      <c r="Y725" s="2">
        <v>0.77</v>
      </c>
      <c r="Z725" s="2">
        <v>0.8</v>
      </c>
      <c r="AA725" s="2">
        <v>100</v>
      </c>
      <c r="AB725" s="2">
        <v>26.820499999999999</v>
      </c>
      <c r="AC725" s="2">
        <v>1.25</v>
      </c>
      <c r="AD725" s="2">
        <v>1.2</v>
      </c>
      <c r="AE725" s="2">
        <v>100</v>
      </c>
      <c r="AF725" s="2">
        <v>48.4208</v>
      </c>
      <c r="AG725" s="2">
        <v>0.34</v>
      </c>
      <c r="AH725" s="22">
        <v>0.3</v>
      </c>
      <c r="AI725" s="22">
        <v>100</v>
      </c>
      <c r="AJ725" s="22">
        <v>19.05</v>
      </c>
      <c r="AK725" s="18">
        <v>1.06</v>
      </c>
      <c r="AL725" s="18">
        <v>1.1000000000000001</v>
      </c>
      <c r="AM725" s="18">
        <v>100</v>
      </c>
      <c r="AN725" s="2">
        <v>66.1999</v>
      </c>
      <c r="AO725" s="2">
        <v>0.49</v>
      </c>
      <c r="AP725" s="2">
        <v>0.5</v>
      </c>
      <c r="AQ725" s="2">
        <v>100</v>
      </c>
      <c r="AR725" s="2">
        <v>6.3228999999999997</v>
      </c>
      <c r="AS725" s="2">
        <v>1.3</v>
      </c>
      <c r="AT725" s="2">
        <v>1.3</v>
      </c>
      <c r="AU725" s="2">
        <v>100</v>
      </c>
      <c r="AV725" s="2">
        <v>33.816299999999998</v>
      </c>
      <c r="AW725" s="2">
        <v>0.66</v>
      </c>
      <c r="AX725" s="2">
        <v>0.7</v>
      </c>
      <c r="AY725" s="2">
        <v>100</v>
      </c>
      <c r="AZ725" s="2">
        <v>22.488600000000002</v>
      </c>
      <c r="BA725" s="2">
        <v>0.5</v>
      </c>
      <c r="BB725" s="2">
        <v>0.5</v>
      </c>
      <c r="BC725" s="2">
        <v>100</v>
      </c>
      <c r="BD725" s="2">
        <v>22.622</v>
      </c>
      <c r="BE725" s="4"/>
      <c r="BF725" s="4"/>
    </row>
    <row r="726" spans="1:58" x14ac:dyDescent="0.2">
      <c r="A726" s="29">
        <v>725</v>
      </c>
      <c r="B726" s="7" t="s">
        <v>43</v>
      </c>
      <c r="C726" s="3">
        <v>39947</v>
      </c>
      <c r="D726" s="4" t="s">
        <v>21</v>
      </c>
      <c r="E726" s="4" t="s">
        <v>170</v>
      </c>
      <c r="F726" s="5" t="s">
        <v>191</v>
      </c>
      <c r="G726" s="6">
        <v>0.9159722222222223</v>
      </c>
      <c r="H726" s="6">
        <v>0.93263888888888891</v>
      </c>
      <c r="I726" s="85">
        <f t="shared" si="11"/>
        <v>23.999999999999915</v>
      </c>
      <c r="J726" s="86">
        <f>I726*Segmentos!$D$7*(AH726%)*IF(ISNUMBER(AI726),AI726%,0)</f>
        <v>79718.399999999732</v>
      </c>
      <c r="K726" s="86">
        <f>I726*Segmentos!$D$7*(AL726%)*IF(ISNUMBER(AM726),AM726%,0)</f>
        <v>134399.99999999953</v>
      </c>
      <c r="L726" s="4"/>
      <c r="M726" s="2">
        <v>1.1499999999999999</v>
      </c>
      <c r="N726" s="2">
        <v>1.8</v>
      </c>
      <c r="O726" s="2">
        <v>62.4</v>
      </c>
      <c r="P726" s="2">
        <v>55.0214</v>
      </c>
      <c r="Q726" s="2">
        <v>1.25</v>
      </c>
      <c r="R726" s="2">
        <v>1.8</v>
      </c>
      <c r="S726" s="2">
        <v>69</v>
      </c>
      <c r="T726" s="2">
        <v>10.002800000000001</v>
      </c>
      <c r="U726" s="2">
        <v>1.53</v>
      </c>
      <c r="V726" s="2">
        <v>1.8</v>
      </c>
      <c r="W726" s="2">
        <v>86.9</v>
      </c>
      <c r="X726" s="2">
        <v>15.4328</v>
      </c>
      <c r="Y726" s="2">
        <v>1.33</v>
      </c>
      <c r="Z726" s="2">
        <v>3.1</v>
      </c>
      <c r="AA726" s="2">
        <v>43.3</v>
      </c>
      <c r="AB726" s="2">
        <v>18.841200000000001</v>
      </c>
      <c r="AC726" s="2">
        <v>0.68</v>
      </c>
      <c r="AD726" s="2">
        <v>0.8</v>
      </c>
      <c r="AE726" s="2">
        <v>86.2</v>
      </c>
      <c r="AF726" s="2">
        <v>10.7446</v>
      </c>
      <c r="AG726" s="2">
        <v>0.85</v>
      </c>
      <c r="AH726" s="22">
        <v>1.6</v>
      </c>
      <c r="AI726" s="22">
        <v>51.9</v>
      </c>
      <c r="AJ726" s="22">
        <v>19.404399999999999</v>
      </c>
      <c r="AK726" s="18">
        <v>1.41</v>
      </c>
      <c r="AL726" s="18">
        <v>2</v>
      </c>
      <c r="AM726" s="18">
        <v>70</v>
      </c>
      <c r="AN726" s="2">
        <v>35.616999999999997</v>
      </c>
      <c r="AO726" s="2">
        <v>0.41</v>
      </c>
      <c r="AP726" s="2">
        <v>0.6</v>
      </c>
      <c r="AQ726" s="2">
        <v>65.099999999999994</v>
      </c>
      <c r="AR726" s="2">
        <v>2.1467999999999998</v>
      </c>
      <c r="AS726" s="2">
        <v>0.28999999999999998</v>
      </c>
      <c r="AT726" s="2">
        <v>1</v>
      </c>
      <c r="AU726" s="2">
        <v>29.1</v>
      </c>
      <c r="AV726" s="2">
        <v>3.1019000000000001</v>
      </c>
      <c r="AW726" s="2">
        <v>1.1200000000000001</v>
      </c>
      <c r="AX726" s="2">
        <v>1.7</v>
      </c>
      <c r="AY726" s="2">
        <v>64.5</v>
      </c>
      <c r="AZ726" s="2">
        <v>15.5097</v>
      </c>
      <c r="BA726" s="2">
        <v>1.86</v>
      </c>
      <c r="BB726" s="2">
        <v>2.7</v>
      </c>
      <c r="BC726" s="2">
        <v>68.2</v>
      </c>
      <c r="BD726" s="2">
        <v>34.263100000000001</v>
      </c>
      <c r="BE726" s="4"/>
      <c r="BF726" s="4"/>
    </row>
    <row r="727" spans="1:58" x14ac:dyDescent="0.2">
      <c r="A727" s="29">
        <v>726</v>
      </c>
      <c r="B727" s="7" t="s">
        <v>44</v>
      </c>
      <c r="C727" s="3">
        <v>39947</v>
      </c>
      <c r="D727" s="4" t="s">
        <v>3</v>
      </c>
      <c r="E727" s="4" t="s">
        <v>169</v>
      </c>
      <c r="F727" s="5" t="s">
        <v>191</v>
      </c>
      <c r="G727" s="6">
        <v>0.91736111111111107</v>
      </c>
      <c r="H727" s="6">
        <v>0.9916666666666667</v>
      </c>
      <c r="I727" s="85">
        <f t="shared" si="11"/>
        <v>107.0000000000001</v>
      </c>
      <c r="J727" s="86">
        <f>I727*Segmentos!$D$7*(AH727%)*IF(ISNUMBER(AI727),AI727%,0)</f>
        <v>3237691.6000000029</v>
      </c>
      <c r="K727" s="86">
        <f>I727*Segmentos!$D$7*(AL727%)*IF(ISNUMBER(AM727),AM727%,0)</f>
        <v>2982689.200000002</v>
      </c>
      <c r="L727" s="4"/>
      <c r="M727" s="2">
        <v>7.26</v>
      </c>
      <c r="N727" s="2">
        <v>24</v>
      </c>
      <c r="O727" s="2">
        <v>30.3</v>
      </c>
      <c r="P727" s="2">
        <v>87.066900000000004</v>
      </c>
      <c r="Q727" s="2">
        <v>4.18</v>
      </c>
      <c r="R727" s="2">
        <v>16.3</v>
      </c>
      <c r="S727" s="2">
        <v>25.6</v>
      </c>
      <c r="T727" s="2">
        <v>8.3576999999999995</v>
      </c>
      <c r="U727" s="2">
        <v>9.02</v>
      </c>
      <c r="V727" s="2">
        <v>26.4</v>
      </c>
      <c r="W727" s="2">
        <v>34.200000000000003</v>
      </c>
      <c r="X727" s="2">
        <v>22.695699999999999</v>
      </c>
      <c r="Y727" s="2">
        <v>8.01</v>
      </c>
      <c r="Z727" s="2">
        <v>27</v>
      </c>
      <c r="AA727" s="2">
        <v>29.6</v>
      </c>
      <c r="AB727" s="2">
        <v>28.368400000000001</v>
      </c>
      <c r="AC727" s="2">
        <v>7.02</v>
      </c>
      <c r="AD727" s="2">
        <v>23.5</v>
      </c>
      <c r="AE727" s="2">
        <v>29.9</v>
      </c>
      <c r="AF727" s="2">
        <v>27.645099999999999</v>
      </c>
      <c r="AG727" s="2">
        <v>7.57</v>
      </c>
      <c r="AH727" s="22">
        <v>25.3</v>
      </c>
      <c r="AI727" s="22">
        <v>29.9</v>
      </c>
      <c r="AJ727" s="22">
        <v>43.0944</v>
      </c>
      <c r="AK727" s="18">
        <v>6.97</v>
      </c>
      <c r="AL727" s="18">
        <v>22.7</v>
      </c>
      <c r="AM727" s="18">
        <v>30.7</v>
      </c>
      <c r="AN727" s="2">
        <v>43.9724</v>
      </c>
      <c r="AO727" s="2">
        <v>5.77</v>
      </c>
      <c r="AP727" s="2">
        <v>17.5</v>
      </c>
      <c r="AQ727" s="2">
        <v>33</v>
      </c>
      <c r="AR727" s="2">
        <v>7.5678000000000001</v>
      </c>
      <c r="AS727" s="2">
        <v>3.91</v>
      </c>
      <c r="AT727" s="2">
        <v>16.7</v>
      </c>
      <c r="AU727" s="2">
        <v>23.4</v>
      </c>
      <c r="AV727" s="2">
        <v>10.325799999999999</v>
      </c>
      <c r="AW727" s="2">
        <v>7.43</v>
      </c>
      <c r="AX727" s="2">
        <v>25.2</v>
      </c>
      <c r="AY727" s="2">
        <v>29.4</v>
      </c>
      <c r="AZ727" s="2">
        <v>25.6129</v>
      </c>
      <c r="BA727" s="2">
        <v>9.48</v>
      </c>
      <c r="BB727" s="2">
        <v>29</v>
      </c>
      <c r="BC727" s="2">
        <v>32.700000000000003</v>
      </c>
      <c r="BD727" s="2">
        <v>43.560299999999998</v>
      </c>
      <c r="BE727" s="4"/>
      <c r="BF727" s="4"/>
    </row>
    <row r="728" spans="1:58" x14ac:dyDescent="0.2">
      <c r="A728" s="29">
        <v>727</v>
      </c>
      <c r="B728" s="7" t="s">
        <v>86</v>
      </c>
      <c r="C728" s="3">
        <v>39947</v>
      </c>
      <c r="D728" s="4" t="s">
        <v>17</v>
      </c>
      <c r="E728" s="4" t="s">
        <v>169</v>
      </c>
      <c r="F728" s="5" t="s">
        <v>191</v>
      </c>
      <c r="G728" s="6">
        <v>0.91666666666666663</v>
      </c>
      <c r="H728" s="6">
        <v>0.95833333333333337</v>
      </c>
      <c r="I728" s="85">
        <f t="shared" si="11"/>
        <v>60.000000000000107</v>
      </c>
      <c r="J728" s="86">
        <f>I728*Segmentos!$D$7*(AH728%)*IF(ISNUMBER(AI728),AI728%,0)</f>
        <v>49248.000000000095</v>
      </c>
      <c r="K728" s="86">
        <f>I728*Segmentos!$D$7*(AL728%)*IF(ISNUMBER(AM728),AM728%,0)</f>
        <v>21600.00000000004</v>
      </c>
      <c r="L728" s="4"/>
      <c r="M728" s="2">
        <v>0.15</v>
      </c>
      <c r="N728" s="2">
        <v>0.7</v>
      </c>
      <c r="O728" s="2">
        <v>19.7</v>
      </c>
      <c r="P728" s="2">
        <v>97.971299999999999</v>
      </c>
      <c r="Q728" s="2">
        <v>0</v>
      </c>
      <c r="R728" s="2">
        <v>0.1</v>
      </c>
      <c r="S728" s="2">
        <v>1.7</v>
      </c>
      <c r="T728" s="2">
        <v>0.18160000000000001</v>
      </c>
      <c r="U728" s="2">
        <v>0</v>
      </c>
      <c r="V728" s="2">
        <v>0</v>
      </c>
      <c r="W728" s="8" t="s">
        <v>577</v>
      </c>
      <c r="X728" s="2">
        <v>0</v>
      </c>
      <c r="Y728" s="2">
        <v>0.31</v>
      </c>
      <c r="Z728" s="2">
        <v>1.2</v>
      </c>
      <c r="AA728" s="2">
        <v>24.5</v>
      </c>
      <c r="AB728" s="2">
        <v>60.244700000000002</v>
      </c>
      <c r="AC728" s="2">
        <v>0.17</v>
      </c>
      <c r="AD728" s="2">
        <v>1.1000000000000001</v>
      </c>
      <c r="AE728" s="2">
        <v>15.6</v>
      </c>
      <c r="AF728" s="2">
        <v>37.545000000000002</v>
      </c>
      <c r="AG728" s="2">
        <v>0.22</v>
      </c>
      <c r="AH728" s="22">
        <v>0.9</v>
      </c>
      <c r="AI728" s="22">
        <v>22.8</v>
      </c>
      <c r="AJ728" s="22">
        <v>68.458100000000002</v>
      </c>
      <c r="AK728" s="18">
        <v>0.08</v>
      </c>
      <c r="AL728" s="18">
        <v>0.6</v>
      </c>
      <c r="AM728" s="18">
        <v>15</v>
      </c>
      <c r="AN728" s="2">
        <v>29.513200000000001</v>
      </c>
      <c r="AO728" s="2">
        <v>0.01</v>
      </c>
      <c r="AP728" s="2">
        <v>0.4</v>
      </c>
      <c r="AQ728" s="2">
        <v>1.7</v>
      </c>
      <c r="AR728" s="2">
        <v>0.48630000000000001</v>
      </c>
      <c r="AS728" s="2">
        <v>0.01</v>
      </c>
      <c r="AT728" s="2">
        <v>0.2</v>
      </c>
      <c r="AU728" s="2">
        <v>3.3</v>
      </c>
      <c r="AV728" s="2">
        <v>1.0762</v>
      </c>
      <c r="AW728" s="2">
        <v>0.44</v>
      </c>
      <c r="AX728" s="2">
        <v>1.7</v>
      </c>
      <c r="AY728" s="2">
        <v>25.9</v>
      </c>
      <c r="AZ728" s="2">
        <v>83.690600000000003</v>
      </c>
      <c r="BA728" s="2">
        <v>0.05</v>
      </c>
      <c r="BB728" s="2">
        <v>0.4</v>
      </c>
      <c r="BC728" s="2">
        <v>11.3</v>
      </c>
      <c r="BD728" s="2">
        <v>12.718299999999999</v>
      </c>
      <c r="BE728" s="4"/>
      <c r="BF728" s="4"/>
    </row>
    <row r="729" spans="1:58" x14ac:dyDescent="0.2">
      <c r="A729" s="29">
        <v>728</v>
      </c>
      <c r="B729" s="7" t="s">
        <v>14</v>
      </c>
      <c r="C729" s="3">
        <v>39947</v>
      </c>
      <c r="D729" s="4" t="s">
        <v>13</v>
      </c>
      <c r="E729" s="4" t="s">
        <v>163</v>
      </c>
      <c r="F729" s="5" t="s">
        <v>191</v>
      </c>
      <c r="G729" s="6">
        <v>0.84791666666666676</v>
      </c>
      <c r="H729" s="6">
        <v>0.875</v>
      </c>
      <c r="I729" s="85">
        <f t="shared" si="11"/>
        <v>38.999999999999858</v>
      </c>
      <c r="J729" s="86">
        <f>I729*Segmentos!$D$7*(AH729%)*IF(ISNUMBER(AI729),AI729%,0)</f>
        <v>707615.99999999756</v>
      </c>
      <c r="K729" s="86">
        <f>I729*Segmentos!$D$7*(AL729%)*IF(ISNUMBER(AM729),AM729%,0)</f>
        <v>1542340.7999999945</v>
      </c>
      <c r="L729" s="4"/>
      <c r="M729" s="2">
        <v>7.37</v>
      </c>
      <c r="N729" s="2">
        <v>12.1</v>
      </c>
      <c r="O729" s="2">
        <v>60.8</v>
      </c>
      <c r="P729" s="2">
        <v>85.061899999999994</v>
      </c>
      <c r="Q729" s="2">
        <v>4.5599999999999996</v>
      </c>
      <c r="R729" s="2">
        <v>9</v>
      </c>
      <c r="S729" s="2">
        <v>50.7</v>
      </c>
      <c r="T729" s="2">
        <v>8.7850000000000001</v>
      </c>
      <c r="U729" s="2">
        <v>6.76</v>
      </c>
      <c r="V729" s="2">
        <v>11.3</v>
      </c>
      <c r="W729" s="2">
        <v>59.7</v>
      </c>
      <c r="X729" s="2">
        <v>16.3611</v>
      </c>
      <c r="Y729" s="2">
        <v>5.18</v>
      </c>
      <c r="Z729" s="2">
        <v>8.6999999999999993</v>
      </c>
      <c r="AA729" s="2">
        <v>59.5</v>
      </c>
      <c r="AB729" s="2">
        <v>17.645299999999999</v>
      </c>
      <c r="AC729" s="2">
        <v>11.15</v>
      </c>
      <c r="AD729" s="2">
        <v>17.3</v>
      </c>
      <c r="AE729" s="2">
        <v>64.599999999999994</v>
      </c>
      <c r="AF729" s="2">
        <v>42.270499999999998</v>
      </c>
      <c r="AG729" s="2">
        <v>4.55</v>
      </c>
      <c r="AH729" s="22">
        <v>8.4</v>
      </c>
      <c r="AI729" s="22">
        <v>54</v>
      </c>
      <c r="AJ729" s="22">
        <v>24.9038</v>
      </c>
      <c r="AK729" s="18">
        <v>9.91</v>
      </c>
      <c r="AL729" s="18">
        <v>15.4</v>
      </c>
      <c r="AM729" s="18">
        <v>64.2</v>
      </c>
      <c r="AN729" s="2">
        <v>60.158099999999997</v>
      </c>
      <c r="AO729" s="2">
        <v>8.84</v>
      </c>
      <c r="AP729" s="2">
        <v>12</v>
      </c>
      <c r="AQ729" s="2">
        <v>73.400000000000006</v>
      </c>
      <c r="AR729" s="2">
        <v>11.149800000000001</v>
      </c>
      <c r="AS729" s="2">
        <v>4.84</v>
      </c>
      <c r="AT729" s="2">
        <v>8</v>
      </c>
      <c r="AU729" s="2">
        <v>60.2</v>
      </c>
      <c r="AV729" s="2">
        <v>12.3087</v>
      </c>
      <c r="AW729" s="2">
        <v>7.22</v>
      </c>
      <c r="AX729" s="2">
        <v>11.8</v>
      </c>
      <c r="AY729" s="2">
        <v>61.4</v>
      </c>
      <c r="AZ729" s="2">
        <v>23.964099999999998</v>
      </c>
      <c r="BA729" s="2">
        <v>8.51</v>
      </c>
      <c r="BB729" s="2">
        <v>14.7</v>
      </c>
      <c r="BC729" s="2">
        <v>57.7</v>
      </c>
      <c r="BD729" s="2">
        <v>37.639400000000002</v>
      </c>
      <c r="BE729" s="4"/>
      <c r="BF729" s="4"/>
    </row>
    <row r="730" spans="1:58" x14ac:dyDescent="0.2">
      <c r="A730" s="29">
        <v>729</v>
      </c>
      <c r="B730" s="7" t="s">
        <v>92</v>
      </c>
      <c r="C730" s="3">
        <v>39947</v>
      </c>
      <c r="D730" s="4" t="s">
        <v>8</v>
      </c>
      <c r="E730" s="4" t="s">
        <v>168</v>
      </c>
      <c r="F730" s="5" t="s">
        <v>191</v>
      </c>
      <c r="G730" s="6">
        <v>0.91736111111111107</v>
      </c>
      <c r="H730" s="6">
        <v>2.013888888888889E-2</v>
      </c>
      <c r="I730" s="85">
        <f t="shared" si="11"/>
        <v>148.00000000000006</v>
      </c>
      <c r="J730" s="86">
        <f>I730*Segmentos!$D$7*(AH730%)*IF(ISNUMBER(AI730),AI730%,0)</f>
        <v>2297433.600000001</v>
      </c>
      <c r="K730" s="86">
        <f>I730*Segmentos!$D$7*(AL730%)*IF(ISNUMBER(AM730),AM730%,0)</f>
        <v>2000960.0000000009</v>
      </c>
      <c r="L730" s="4" t="s">
        <v>277</v>
      </c>
      <c r="M730" s="2">
        <v>3.62</v>
      </c>
      <c r="N730" s="2">
        <v>18.2</v>
      </c>
      <c r="O730" s="2">
        <v>19.899999999999999</v>
      </c>
      <c r="P730" s="2">
        <v>84.396100000000004</v>
      </c>
      <c r="Q730" s="2">
        <v>1.49</v>
      </c>
      <c r="R730" s="2">
        <v>9.1</v>
      </c>
      <c r="S730" s="2">
        <v>16.399999999999999</v>
      </c>
      <c r="T730" s="2">
        <v>5.8105000000000002</v>
      </c>
      <c r="U730" s="2">
        <v>2.63</v>
      </c>
      <c r="V730" s="2">
        <v>15.3</v>
      </c>
      <c r="W730" s="2">
        <v>17.100000000000001</v>
      </c>
      <c r="X730" s="2">
        <v>12.829800000000001</v>
      </c>
      <c r="Y730" s="2">
        <v>3.44</v>
      </c>
      <c r="Z730" s="2">
        <v>20.9</v>
      </c>
      <c r="AA730" s="2">
        <v>16.5</v>
      </c>
      <c r="AB730" s="2">
        <v>23.6812</v>
      </c>
      <c r="AC730" s="2">
        <v>5.5</v>
      </c>
      <c r="AD730" s="2">
        <v>22.2</v>
      </c>
      <c r="AE730" s="2">
        <v>24.8</v>
      </c>
      <c r="AF730" s="2">
        <v>42.074599999999997</v>
      </c>
      <c r="AG730" s="2">
        <v>3.89</v>
      </c>
      <c r="AH730" s="22">
        <v>19.600000000000001</v>
      </c>
      <c r="AI730" s="22">
        <v>19.8</v>
      </c>
      <c r="AJ730" s="22">
        <v>42.978900000000003</v>
      </c>
      <c r="AK730" s="18">
        <v>3.38</v>
      </c>
      <c r="AL730" s="18">
        <v>16.899999999999999</v>
      </c>
      <c r="AM730" s="18">
        <v>20</v>
      </c>
      <c r="AN730" s="2">
        <v>41.417200000000001</v>
      </c>
      <c r="AO730" s="2">
        <v>0.69</v>
      </c>
      <c r="AP730" s="2">
        <v>9.5</v>
      </c>
      <c r="AQ730" s="2">
        <v>7.3</v>
      </c>
      <c r="AR730" s="2">
        <v>1.7459</v>
      </c>
      <c r="AS730" s="2">
        <v>2.11</v>
      </c>
      <c r="AT730" s="2">
        <v>12.6</v>
      </c>
      <c r="AU730" s="2">
        <v>16.8</v>
      </c>
      <c r="AV730" s="2">
        <v>10.852499999999999</v>
      </c>
      <c r="AW730" s="2">
        <v>4.33</v>
      </c>
      <c r="AX730" s="2">
        <v>20.3</v>
      </c>
      <c r="AY730" s="2">
        <v>21.3</v>
      </c>
      <c r="AZ730" s="2">
        <v>29.009699999999999</v>
      </c>
      <c r="BA730" s="2">
        <v>4.8</v>
      </c>
      <c r="BB730" s="2">
        <v>22.3</v>
      </c>
      <c r="BC730" s="2">
        <v>21.5</v>
      </c>
      <c r="BD730" s="2">
        <v>42.787999999999997</v>
      </c>
      <c r="BE730" s="4"/>
      <c r="BF730" s="4"/>
    </row>
    <row r="731" spans="1:58" x14ac:dyDescent="0.2">
      <c r="A731" s="29">
        <v>730</v>
      </c>
      <c r="B731" s="7" t="s">
        <v>10</v>
      </c>
      <c r="C731" s="3">
        <v>39947</v>
      </c>
      <c r="D731" s="4" t="s">
        <v>8</v>
      </c>
      <c r="E731" s="4" t="s">
        <v>164</v>
      </c>
      <c r="F731" s="5" t="s">
        <v>191</v>
      </c>
      <c r="G731" s="6">
        <v>0.87361111111111101</v>
      </c>
      <c r="H731" s="6">
        <v>0.91736111111111107</v>
      </c>
      <c r="I731" s="85">
        <f t="shared" si="11"/>
        <v>63.000000000000099</v>
      </c>
      <c r="J731" s="86">
        <f>I731*Segmentos!$D$7*(AH731%)*IF(ISNUMBER(AI731),AI731%,0)</f>
        <v>1271214.0000000021</v>
      </c>
      <c r="K731" s="86">
        <f>I731*Segmentos!$D$7*(AL731%)*IF(ISNUMBER(AM731),AM731%,0)</f>
        <v>1148968.8000000019</v>
      </c>
      <c r="L731" s="4"/>
      <c r="M731" s="2">
        <v>4.78</v>
      </c>
      <c r="N731" s="2">
        <v>15.9</v>
      </c>
      <c r="O731" s="2">
        <v>30</v>
      </c>
      <c r="P731" s="2">
        <v>82.365899999999996</v>
      </c>
      <c r="Q731" s="2">
        <v>1.77</v>
      </c>
      <c r="R731" s="2">
        <v>7.3</v>
      </c>
      <c r="S731" s="2">
        <v>24.2</v>
      </c>
      <c r="T731" s="2">
        <v>5.0922000000000001</v>
      </c>
      <c r="U731" s="2">
        <v>3.32</v>
      </c>
      <c r="V731" s="2">
        <v>15.2</v>
      </c>
      <c r="W731" s="2">
        <v>21.8</v>
      </c>
      <c r="X731" s="2">
        <v>11.969799999999999</v>
      </c>
      <c r="Y731" s="2">
        <v>5.87</v>
      </c>
      <c r="Z731" s="2">
        <v>18.2</v>
      </c>
      <c r="AA731" s="2">
        <v>32.299999999999997</v>
      </c>
      <c r="AB731" s="2">
        <v>29.862500000000001</v>
      </c>
      <c r="AC731" s="2">
        <v>6.27</v>
      </c>
      <c r="AD731" s="2">
        <v>18.7</v>
      </c>
      <c r="AE731" s="2">
        <v>33.5</v>
      </c>
      <c r="AF731" s="2">
        <v>35.441499999999998</v>
      </c>
      <c r="AG731" s="2">
        <v>5.03</v>
      </c>
      <c r="AH731" s="22">
        <v>17.100000000000001</v>
      </c>
      <c r="AI731" s="22">
        <v>29.5</v>
      </c>
      <c r="AJ731" s="22">
        <v>41.123699999999999</v>
      </c>
      <c r="AK731" s="18">
        <v>4.5599999999999996</v>
      </c>
      <c r="AL731" s="18">
        <v>14.9</v>
      </c>
      <c r="AM731" s="18">
        <v>30.6</v>
      </c>
      <c r="AN731" s="2">
        <v>41.242199999999997</v>
      </c>
      <c r="AO731" s="2">
        <v>2.2999999999999998</v>
      </c>
      <c r="AP731" s="2">
        <v>13.3</v>
      </c>
      <c r="AQ731" s="2">
        <v>17.2</v>
      </c>
      <c r="AR731" s="2">
        <v>4.3207000000000004</v>
      </c>
      <c r="AS731" s="2">
        <v>1.99</v>
      </c>
      <c r="AT731" s="2">
        <v>10</v>
      </c>
      <c r="AU731" s="2">
        <v>20</v>
      </c>
      <c r="AV731" s="2">
        <v>7.5658000000000003</v>
      </c>
      <c r="AW731" s="2">
        <v>3.67</v>
      </c>
      <c r="AX731" s="2">
        <v>14</v>
      </c>
      <c r="AY731" s="2">
        <v>26.3</v>
      </c>
      <c r="AZ731" s="2">
        <v>18.1633</v>
      </c>
      <c r="BA731" s="2">
        <v>7.94</v>
      </c>
      <c r="BB731" s="2">
        <v>21.6</v>
      </c>
      <c r="BC731" s="2">
        <v>36.799999999999997</v>
      </c>
      <c r="BD731" s="2">
        <v>52.316099999999999</v>
      </c>
      <c r="BE731" s="4"/>
      <c r="BF731" s="4"/>
    </row>
    <row r="732" spans="1:58" x14ac:dyDescent="0.2">
      <c r="A732" s="29">
        <v>731</v>
      </c>
      <c r="B732" s="7" t="s">
        <v>89</v>
      </c>
      <c r="C732" s="3">
        <v>39947</v>
      </c>
      <c r="D732" s="4" t="s">
        <v>28</v>
      </c>
      <c r="E732" s="4" t="s">
        <v>169</v>
      </c>
      <c r="F732" s="5" t="s">
        <v>191</v>
      </c>
      <c r="G732" s="6">
        <v>0.84097222222222223</v>
      </c>
      <c r="H732" s="6">
        <v>0.875</v>
      </c>
      <c r="I732" s="85">
        <f t="shared" si="11"/>
        <v>48.999999999999986</v>
      </c>
      <c r="J732" s="86">
        <f>I732*Segmentos!$D$7*(AH732%)*IF(ISNUMBER(AI732),AI732%,0)</f>
        <v>157191.99999999997</v>
      </c>
      <c r="K732" s="86">
        <f>I732*Segmentos!$D$7*(AL732%)*IF(ISNUMBER(AM732),AM732%,0)</f>
        <v>94432.799999999959</v>
      </c>
      <c r="L732" s="4"/>
      <c r="M732" s="2">
        <v>0.64</v>
      </c>
      <c r="N732" s="2">
        <v>2.1</v>
      </c>
      <c r="O732" s="2">
        <v>30.1</v>
      </c>
      <c r="P732" s="2">
        <v>75.588800000000006</v>
      </c>
      <c r="Q732" s="2">
        <v>0.38</v>
      </c>
      <c r="R732" s="2">
        <v>1.7</v>
      </c>
      <c r="S732" s="2">
        <v>22.1</v>
      </c>
      <c r="T732" s="2">
        <v>7.5039999999999996</v>
      </c>
      <c r="U732" s="2">
        <v>0.09</v>
      </c>
      <c r="V732" s="2">
        <v>1</v>
      </c>
      <c r="W732" s="2">
        <v>9</v>
      </c>
      <c r="X732" s="2">
        <v>2.3203999999999998</v>
      </c>
      <c r="Y732" s="2">
        <v>1.1299999999999999</v>
      </c>
      <c r="Z732" s="2">
        <v>2.1</v>
      </c>
      <c r="AA732" s="2">
        <v>55</v>
      </c>
      <c r="AB732" s="2">
        <v>39.267200000000003</v>
      </c>
      <c r="AC732" s="2">
        <v>0.68</v>
      </c>
      <c r="AD732" s="2">
        <v>3.1</v>
      </c>
      <c r="AE732" s="2">
        <v>22.1</v>
      </c>
      <c r="AF732" s="2">
        <v>26.497299999999999</v>
      </c>
      <c r="AG732" s="2">
        <v>0.81</v>
      </c>
      <c r="AH732" s="22">
        <v>2</v>
      </c>
      <c r="AI732" s="22">
        <v>40.1</v>
      </c>
      <c r="AJ732" s="22">
        <v>45.4604</v>
      </c>
      <c r="AK732" s="18">
        <v>0.49</v>
      </c>
      <c r="AL732" s="18">
        <v>2.2000000000000002</v>
      </c>
      <c r="AM732" s="18">
        <v>21.9</v>
      </c>
      <c r="AN732" s="2">
        <v>30.128399999999999</v>
      </c>
      <c r="AO732" s="2">
        <v>0.35</v>
      </c>
      <c r="AP732" s="2">
        <v>0.7</v>
      </c>
      <c r="AQ732" s="2">
        <v>51</v>
      </c>
      <c r="AR732" s="2">
        <v>4.4871999999999996</v>
      </c>
      <c r="AS732" s="2">
        <v>0.63</v>
      </c>
      <c r="AT732" s="2">
        <v>2.1</v>
      </c>
      <c r="AU732" s="2">
        <v>29.4</v>
      </c>
      <c r="AV732" s="2">
        <v>16.249099999999999</v>
      </c>
      <c r="AW732" s="2">
        <v>0.7</v>
      </c>
      <c r="AX732" s="2">
        <v>2</v>
      </c>
      <c r="AY732" s="2">
        <v>34.9</v>
      </c>
      <c r="AZ732" s="2">
        <v>23.797499999999999</v>
      </c>
      <c r="BA732" s="2">
        <v>0.69</v>
      </c>
      <c r="BB732" s="2">
        <v>2.6</v>
      </c>
      <c r="BC732" s="2">
        <v>26.2</v>
      </c>
      <c r="BD732" s="2">
        <v>31.055</v>
      </c>
      <c r="BE732" s="4"/>
      <c r="BF732" s="4"/>
    </row>
    <row r="733" spans="1:58" x14ac:dyDescent="0.2">
      <c r="A733" s="29">
        <v>732</v>
      </c>
      <c r="B733" s="7" t="s">
        <v>83</v>
      </c>
      <c r="C733" s="3">
        <v>39947</v>
      </c>
      <c r="D733" s="4" t="s">
        <v>21</v>
      </c>
      <c r="E733" s="4" t="s">
        <v>170</v>
      </c>
      <c r="F733" s="5" t="s">
        <v>191</v>
      </c>
      <c r="G733" s="6">
        <v>0.87569444444444444</v>
      </c>
      <c r="H733" s="6">
        <v>0.89097222222222217</v>
      </c>
      <c r="I733" s="85">
        <f t="shared" si="11"/>
        <v>21.999999999999922</v>
      </c>
      <c r="J733" s="86">
        <f>I733*Segmentos!$D$7*(AH733%)*IF(ISNUMBER(AI733),AI733%,0)</f>
        <v>9451.1999999999662</v>
      </c>
      <c r="K733" s="86">
        <f>I733*Segmentos!$D$7*(AL733%)*IF(ISNUMBER(AM733),AM733%,0)</f>
        <v>33140.799999999872</v>
      </c>
      <c r="L733" s="4"/>
      <c r="M733" s="2">
        <v>0.24</v>
      </c>
      <c r="N733" s="2">
        <v>1</v>
      </c>
      <c r="O733" s="2">
        <v>24.4</v>
      </c>
      <c r="P733" s="2">
        <v>26.924700000000001</v>
      </c>
      <c r="Q733" s="2">
        <v>0.04</v>
      </c>
      <c r="R733" s="2">
        <v>0.4</v>
      </c>
      <c r="S733" s="2">
        <v>9.1</v>
      </c>
      <c r="T733" s="2">
        <v>0.73250000000000004</v>
      </c>
      <c r="U733" s="2">
        <v>0.28999999999999998</v>
      </c>
      <c r="V733" s="2">
        <v>1.9</v>
      </c>
      <c r="W733" s="2">
        <v>14.9</v>
      </c>
      <c r="X733" s="2">
        <v>6.6136999999999997</v>
      </c>
      <c r="Y733" s="2">
        <v>0.56000000000000005</v>
      </c>
      <c r="Z733" s="2">
        <v>1.2</v>
      </c>
      <c r="AA733" s="2">
        <v>48.5</v>
      </c>
      <c r="AB733" s="2">
        <v>18.224299999999999</v>
      </c>
      <c r="AC733" s="2">
        <v>0.04</v>
      </c>
      <c r="AD733" s="2">
        <v>0.6</v>
      </c>
      <c r="AE733" s="2">
        <v>6.7</v>
      </c>
      <c r="AF733" s="2">
        <v>1.3543000000000001</v>
      </c>
      <c r="AG733" s="2">
        <v>0.1</v>
      </c>
      <c r="AH733" s="22">
        <v>0.6</v>
      </c>
      <c r="AI733" s="22">
        <v>17.899999999999999</v>
      </c>
      <c r="AJ733" s="22">
        <v>5.4870000000000001</v>
      </c>
      <c r="AK733" s="18">
        <v>0.37</v>
      </c>
      <c r="AL733" s="18">
        <v>1.4</v>
      </c>
      <c r="AM733" s="18">
        <v>26.9</v>
      </c>
      <c r="AN733" s="2">
        <v>21.4377</v>
      </c>
      <c r="AO733" s="2">
        <v>0.04</v>
      </c>
      <c r="AP733" s="2">
        <v>0.2</v>
      </c>
      <c r="AQ733" s="2">
        <v>23.6</v>
      </c>
      <c r="AR733" s="2">
        <v>0.53820000000000001</v>
      </c>
      <c r="AS733" s="2">
        <v>0.26</v>
      </c>
      <c r="AT733" s="2">
        <v>1.2</v>
      </c>
      <c r="AU733" s="2">
        <v>21.2</v>
      </c>
      <c r="AV733" s="2">
        <v>6.3270999999999997</v>
      </c>
      <c r="AW733" s="2">
        <v>0.01</v>
      </c>
      <c r="AX733" s="2">
        <v>0.2</v>
      </c>
      <c r="AY733" s="2">
        <v>4.5</v>
      </c>
      <c r="AZ733" s="2">
        <v>0.33610000000000001</v>
      </c>
      <c r="BA733" s="2">
        <v>0.47</v>
      </c>
      <c r="BB733" s="2">
        <v>1.7</v>
      </c>
      <c r="BC733" s="2">
        <v>27.9</v>
      </c>
      <c r="BD733" s="2">
        <v>19.723299999999998</v>
      </c>
      <c r="BE733" s="4"/>
      <c r="BF733" s="4"/>
    </row>
    <row r="734" spans="1:58" x14ac:dyDescent="0.2">
      <c r="A734" s="29">
        <v>733</v>
      </c>
      <c r="B734" s="7" t="s">
        <v>23</v>
      </c>
      <c r="C734" s="3">
        <v>39947</v>
      </c>
      <c r="D734" s="4" t="s">
        <v>21</v>
      </c>
      <c r="E734" s="4" t="s">
        <v>170</v>
      </c>
      <c r="F734" s="5" t="s">
        <v>191</v>
      </c>
      <c r="G734" s="6">
        <v>0.90138888888888891</v>
      </c>
      <c r="H734" s="6">
        <v>0.90763888888888899</v>
      </c>
      <c r="I734" s="85">
        <f t="shared" si="11"/>
        <v>9.0000000000001279</v>
      </c>
      <c r="J734" s="86">
        <f>I734*Segmentos!$D$7*(AH734%)*IF(ISNUMBER(AI734),AI734%,0)</f>
        <v>13255.200000000188</v>
      </c>
      <c r="K734" s="86">
        <f>I734*Segmentos!$D$7*(AL734%)*IF(ISNUMBER(AM734),AM734%,0)</f>
        <v>26481.600000000377</v>
      </c>
      <c r="L734" s="4"/>
      <c r="M734" s="2">
        <v>0.55000000000000004</v>
      </c>
      <c r="N734" s="2">
        <v>0.9</v>
      </c>
      <c r="O734" s="2">
        <v>58.4</v>
      </c>
      <c r="P734" s="2">
        <v>32.009300000000003</v>
      </c>
      <c r="Q734" s="2">
        <v>0.13</v>
      </c>
      <c r="R734" s="2">
        <v>0.4</v>
      </c>
      <c r="S734" s="2">
        <v>29.4</v>
      </c>
      <c r="T734" s="2">
        <v>1.2602</v>
      </c>
      <c r="U734" s="2">
        <v>1.47</v>
      </c>
      <c r="V734" s="2">
        <v>2.2999999999999998</v>
      </c>
      <c r="W734" s="2">
        <v>63</v>
      </c>
      <c r="X734" s="2">
        <v>18.138999999999999</v>
      </c>
      <c r="Y734" s="2">
        <v>0.71</v>
      </c>
      <c r="Z734" s="2">
        <v>1.1000000000000001</v>
      </c>
      <c r="AA734" s="2">
        <v>62.9</v>
      </c>
      <c r="AB734" s="2">
        <v>12.375500000000001</v>
      </c>
      <c r="AC734" s="2">
        <v>0.01</v>
      </c>
      <c r="AD734" s="2">
        <v>0.1</v>
      </c>
      <c r="AE734" s="2">
        <v>11.2</v>
      </c>
      <c r="AF734" s="2">
        <v>0.2346</v>
      </c>
      <c r="AG734" s="2">
        <v>0.35</v>
      </c>
      <c r="AH734" s="22">
        <v>0.7</v>
      </c>
      <c r="AI734" s="22">
        <v>52.6</v>
      </c>
      <c r="AJ734" s="22">
        <v>9.7272999999999996</v>
      </c>
      <c r="AK734" s="18">
        <v>0.72</v>
      </c>
      <c r="AL734" s="18">
        <v>1.2</v>
      </c>
      <c r="AM734" s="18">
        <v>61.3</v>
      </c>
      <c r="AN734" s="2">
        <v>22.2819</v>
      </c>
      <c r="AO734" s="2">
        <v>0.04</v>
      </c>
      <c r="AP734" s="2">
        <v>0.2</v>
      </c>
      <c r="AQ734" s="2">
        <v>19.7</v>
      </c>
      <c r="AR734" s="2">
        <v>0.2591</v>
      </c>
      <c r="AS734" s="2">
        <v>0.27</v>
      </c>
      <c r="AT734" s="2">
        <v>0.4</v>
      </c>
      <c r="AU734" s="2">
        <v>73.7</v>
      </c>
      <c r="AV734" s="2">
        <v>3.4249999999999998</v>
      </c>
      <c r="AW734" s="2">
        <v>0.11</v>
      </c>
      <c r="AX734" s="2">
        <v>0.3</v>
      </c>
      <c r="AY734" s="2">
        <v>35.700000000000003</v>
      </c>
      <c r="AZ734" s="2">
        <v>1.8813</v>
      </c>
      <c r="BA734" s="2">
        <v>1.18</v>
      </c>
      <c r="BB734" s="2">
        <v>1.9</v>
      </c>
      <c r="BC734" s="2">
        <v>60.6</v>
      </c>
      <c r="BD734" s="2">
        <v>26.443899999999999</v>
      </c>
      <c r="BE734" s="4"/>
      <c r="BF734" s="4"/>
    </row>
    <row r="735" spans="1:58" x14ac:dyDescent="0.2">
      <c r="A735" s="29">
        <v>734</v>
      </c>
      <c r="B735" s="7" t="s">
        <v>25</v>
      </c>
      <c r="C735" s="3">
        <v>39947</v>
      </c>
      <c r="D735" s="4" t="s">
        <v>21</v>
      </c>
      <c r="E735" s="4" t="s">
        <v>171</v>
      </c>
      <c r="F735" s="5" t="s">
        <v>191</v>
      </c>
      <c r="G735" s="6">
        <v>0.89722222222222225</v>
      </c>
      <c r="H735" s="6">
        <v>0.89930555555555547</v>
      </c>
      <c r="I735" s="85">
        <f t="shared" si="11"/>
        <v>2.9999999999998295</v>
      </c>
      <c r="J735" s="86">
        <f>I735*Segmentos!$D$7*(AH735%)*IF(ISNUMBER(AI735),AI735%,0)</f>
        <v>3599.9999999997954</v>
      </c>
      <c r="K735" s="86">
        <f>I735*Segmentos!$D$7*(AL735%)*IF(ISNUMBER(AM735),AM735%,0)</f>
        <v>8073.5999999995411</v>
      </c>
      <c r="L735" s="4"/>
      <c r="M735" s="2">
        <v>0.48</v>
      </c>
      <c r="N735" s="2">
        <v>0.5</v>
      </c>
      <c r="O735" s="2">
        <v>88</v>
      </c>
      <c r="P735" s="2">
        <v>33.101300000000002</v>
      </c>
      <c r="Q735" s="2">
        <v>0.22</v>
      </c>
      <c r="R735" s="2">
        <v>0.2</v>
      </c>
      <c r="S735" s="2">
        <v>100</v>
      </c>
      <c r="T735" s="2">
        <v>2.5009000000000001</v>
      </c>
      <c r="U735" s="2">
        <v>1.06</v>
      </c>
      <c r="V735" s="2">
        <v>1.4</v>
      </c>
      <c r="W735" s="2">
        <v>77.2</v>
      </c>
      <c r="X735" s="2">
        <v>15.256399999999999</v>
      </c>
      <c r="Y735" s="2">
        <v>0.48</v>
      </c>
      <c r="Z735" s="2">
        <v>0.5</v>
      </c>
      <c r="AA735" s="2">
        <v>100</v>
      </c>
      <c r="AB735" s="2">
        <v>9.7943999999999996</v>
      </c>
      <c r="AC735" s="2">
        <v>0.25</v>
      </c>
      <c r="AD735" s="2">
        <v>0.2</v>
      </c>
      <c r="AE735" s="2">
        <v>100</v>
      </c>
      <c r="AF735" s="2">
        <v>5.5495000000000001</v>
      </c>
      <c r="AG735" s="2">
        <v>0.28999999999999998</v>
      </c>
      <c r="AH735" s="22">
        <v>0.3</v>
      </c>
      <c r="AI735" s="22">
        <v>100</v>
      </c>
      <c r="AJ735" s="22">
        <v>9.2989999999999995</v>
      </c>
      <c r="AK735" s="18">
        <v>0.66</v>
      </c>
      <c r="AL735" s="18">
        <v>0.8</v>
      </c>
      <c r="AM735" s="18">
        <v>84.1</v>
      </c>
      <c r="AN735" s="2">
        <v>23.802199999999999</v>
      </c>
      <c r="AO735" s="2">
        <v>0.09</v>
      </c>
      <c r="AP735" s="2">
        <v>0.1</v>
      </c>
      <c r="AQ735" s="2">
        <v>100</v>
      </c>
      <c r="AR735" s="2">
        <v>0.64829999999999999</v>
      </c>
      <c r="AS735" s="2">
        <v>0.36</v>
      </c>
      <c r="AT735" s="2">
        <v>0.4</v>
      </c>
      <c r="AU735" s="2">
        <v>100</v>
      </c>
      <c r="AV735" s="2">
        <v>5.3708</v>
      </c>
      <c r="AW735" s="2">
        <v>0.09</v>
      </c>
      <c r="AX735" s="2">
        <v>0.1</v>
      </c>
      <c r="AY735" s="2">
        <v>100</v>
      </c>
      <c r="AZ735" s="2">
        <v>1.7271000000000001</v>
      </c>
      <c r="BA735" s="2">
        <v>0.97</v>
      </c>
      <c r="BB735" s="2">
        <v>1.1000000000000001</v>
      </c>
      <c r="BC735" s="2">
        <v>84.9</v>
      </c>
      <c r="BD735" s="2">
        <v>25.355</v>
      </c>
      <c r="BE735" s="4"/>
      <c r="BF735" s="4"/>
    </row>
    <row r="736" spans="1:58" x14ac:dyDescent="0.2">
      <c r="A736" s="29">
        <v>735</v>
      </c>
      <c r="B736" s="7" t="s">
        <v>32</v>
      </c>
      <c r="C736" s="3">
        <v>39947</v>
      </c>
      <c r="D736" s="4" t="s">
        <v>28</v>
      </c>
      <c r="E736" s="4" t="s">
        <v>164</v>
      </c>
      <c r="F736" s="5" t="s">
        <v>191</v>
      </c>
      <c r="G736" s="6">
        <v>0.9145833333333333</v>
      </c>
      <c r="H736" s="6">
        <v>0.91666666666666663</v>
      </c>
      <c r="I736" s="85">
        <f t="shared" si="11"/>
        <v>2.9999999999999893</v>
      </c>
      <c r="J736" s="86">
        <f>I736*Segmentos!$D$7*(AH736%)*IF(ISNUMBER(AI736),AI736%,0)</f>
        <v>5309.9999999999818</v>
      </c>
      <c r="K736" s="86">
        <f>I736*Segmentos!$D$7*(AL736%)*IF(ISNUMBER(AM736),AM736%,0)</f>
        <v>5867.9999999999791</v>
      </c>
      <c r="L736" s="4"/>
      <c r="M736" s="2">
        <v>0.48</v>
      </c>
      <c r="N736" s="2">
        <v>0.5</v>
      </c>
      <c r="O736" s="2">
        <v>93.7</v>
      </c>
      <c r="P736" s="2">
        <v>100</v>
      </c>
      <c r="Q736" s="2">
        <v>0</v>
      </c>
      <c r="R736" s="2">
        <v>0</v>
      </c>
      <c r="S736" s="8" t="s">
        <v>577</v>
      </c>
      <c r="T736" s="2">
        <v>0</v>
      </c>
      <c r="U736" s="2">
        <v>0.17</v>
      </c>
      <c r="V736" s="2">
        <v>0.3</v>
      </c>
      <c r="W736" s="2">
        <v>66.7</v>
      </c>
      <c r="X736" s="2">
        <v>7.5369999999999999</v>
      </c>
      <c r="Y736" s="2">
        <v>0.63</v>
      </c>
      <c r="Z736" s="2">
        <v>0.7</v>
      </c>
      <c r="AA736" s="2">
        <v>93</v>
      </c>
      <c r="AB736" s="2">
        <v>38.838999999999999</v>
      </c>
      <c r="AC736" s="2">
        <v>0.78</v>
      </c>
      <c r="AD736" s="2">
        <v>0.8</v>
      </c>
      <c r="AE736" s="2">
        <v>100</v>
      </c>
      <c r="AF736" s="2">
        <v>53.623899999999999</v>
      </c>
      <c r="AG736" s="2">
        <v>0.42</v>
      </c>
      <c r="AH736" s="22">
        <v>0.5</v>
      </c>
      <c r="AI736" s="22">
        <v>88.5</v>
      </c>
      <c r="AJ736" s="22">
        <v>41.319299999999998</v>
      </c>
      <c r="AK736" s="18">
        <v>0.54</v>
      </c>
      <c r="AL736" s="18">
        <v>0.5</v>
      </c>
      <c r="AM736" s="18">
        <v>97.8</v>
      </c>
      <c r="AN736" s="2">
        <v>58.680700000000002</v>
      </c>
      <c r="AO736" s="2">
        <v>0.51</v>
      </c>
      <c r="AP736" s="2">
        <v>0.6</v>
      </c>
      <c r="AQ736" s="2">
        <v>79.8</v>
      </c>
      <c r="AR736" s="2">
        <v>11.5617</v>
      </c>
      <c r="AS736" s="2">
        <v>0.16</v>
      </c>
      <c r="AT736" s="2">
        <v>0.2</v>
      </c>
      <c r="AU736" s="2">
        <v>100</v>
      </c>
      <c r="AV736" s="2">
        <v>7.3841999999999999</v>
      </c>
      <c r="AW736" s="2">
        <v>0</v>
      </c>
      <c r="AX736" s="2">
        <v>0</v>
      </c>
      <c r="AY736" s="8" t="s">
        <v>577</v>
      </c>
      <c r="AZ736" s="2">
        <v>0</v>
      </c>
      <c r="BA736" s="2">
        <v>1.02</v>
      </c>
      <c r="BB736" s="2">
        <v>1.1000000000000001</v>
      </c>
      <c r="BC736" s="2">
        <v>95.6</v>
      </c>
      <c r="BD736" s="2">
        <v>81.054199999999994</v>
      </c>
      <c r="BE736" s="4"/>
      <c r="BF736" s="4"/>
    </row>
    <row r="737" spans="1:58" x14ac:dyDescent="0.2">
      <c r="A737" s="29">
        <v>736</v>
      </c>
      <c r="B737" s="7" t="s">
        <v>19</v>
      </c>
      <c r="C737" s="3">
        <v>39947</v>
      </c>
      <c r="D737" s="4" t="s">
        <v>17</v>
      </c>
      <c r="E737" s="4" t="s">
        <v>166</v>
      </c>
      <c r="F737" s="5" t="s">
        <v>191</v>
      </c>
      <c r="G737" s="6">
        <v>0.91527777777777775</v>
      </c>
      <c r="H737" s="6">
        <v>0.91666666666666663</v>
      </c>
      <c r="I737" s="85">
        <f t="shared" si="11"/>
        <v>1.9999999999999929</v>
      </c>
      <c r="J737" s="86">
        <f>I737*Segmentos!$D$7*(AH737%)*IF(ISNUMBER(AI737),AI737%,0)</f>
        <v>1599.9999999999945</v>
      </c>
      <c r="K737" s="86">
        <f>I737*Segmentos!$D$7*(AL737%)*IF(ISNUMBER(AM737),AM737%,0)</f>
        <v>0</v>
      </c>
      <c r="L737" s="4"/>
      <c r="M737" s="2">
        <v>0.11</v>
      </c>
      <c r="N737" s="2">
        <v>0.1</v>
      </c>
      <c r="O737" s="2">
        <v>100</v>
      </c>
      <c r="P737" s="2">
        <v>100</v>
      </c>
      <c r="Q737" s="2">
        <v>0</v>
      </c>
      <c r="R737" s="2">
        <v>0</v>
      </c>
      <c r="S737" s="8" t="s">
        <v>577</v>
      </c>
      <c r="T737" s="2">
        <v>0</v>
      </c>
      <c r="U737" s="2">
        <v>0</v>
      </c>
      <c r="V737" s="2">
        <v>0</v>
      </c>
      <c r="W737" s="8" t="s">
        <v>577</v>
      </c>
      <c r="X737" s="2">
        <v>0</v>
      </c>
      <c r="Y737" s="2">
        <v>0.38</v>
      </c>
      <c r="Z737" s="2">
        <v>0.4</v>
      </c>
      <c r="AA737" s="2">
        <v>100</v>
      </c>
      <c r="AB737" s="2">
        <v>100</v>
      </c>
      <c r="AC737" s="2">
        <v>0</v>
      </c>
      <c r="AD737" s="2">
        <v>0</v>
      </c>
      <c r="AE737" s="8" t="s">
        <v>577</v>
      </c>
      <c r="AF737" s="2">
        <v>0</v>
      </c>
      <c r="AG737" s="2">
        <v>0.24</v>
      </c>
      <c r="AH737" s="22">
        <v>0.2</v>
      </c>
      <c r="AI737" s="22">
        <v>100</v>
      </c>
      <c r="AJ737" s="22">
        <v>100</v>
      </c>
      <c r="AK737" s="18">
        <v>0</v>
      </c>
      <c r="AL737" s="18">
        <v>0</v>
      </c>
      <c r="AM737" s="19" t="s">
        <v>577</v>
      </c>
      <c r="AN737" s="2">
        <v>0</v>
      </c>
      <c r="AO737" s="2">
        <v>0</v>
      </c>
      <c r="AP737" s="2">
        <v>0</v>
      </c>
      <c r="AQ737" s="8" t="s">
        <v>577</v>
      </c>
      <c r="AR737" s="2">
        <v>0</v>
      </c>
      <c r="AS737" s="2">
        <v>0</v>
      </c>
      <c r="AT737" s="2">
        <v>0</v>
      </c>
      <c r="AU737" s="8" t="s">
        <v>577</v>
      </c>
      <c r="AV737" s="2">
        <v>0</v>
      </c>
      <c r="AW737" s="2">
        <v>0.39</v>
      </c>
      <c r="AX737" s="2">
        <v>0.4</v>
      </c>
      <c r="AY737" s="2">
        <v>100</v>
      </c>
      <c r="AZ737" s="2">
        <v>100</v>
      </c>
      <c r="BA737" s="2">
        <v>0</v>
      </c>
      <c r="BB737" s="2">
        <v>0</v>
      </c>
      <c r="BC737" s="8" t="s">
        <v>577</v>
      </c>
      <c r="BD737" s="2">
        <v>0</v>
      </c>
      <c r="BE737" s="4"/>
      <c r="BF737" s="4"/>
    </row>
    <row r="738" spans="1:58" x14ac:dyDescent="0.2">
      <c r="A738" s="29">
        <v>737</v>
      </c>
      <c r="B738" s="7" t="s">
        <v>2</v>
      </c>
      <c r="C738" s="3">
        <v>39947</v>
      </c>
      <c r="D738" s="4" t="s">
        <v>0</v>
      </c>
      <c r="E738" s="4" t="s">
        <v>164</v>
      </c>
      <c r="F738" s="5" t="s">
        <v>191</v>
      </c>
      <c r="G738" s="6">
        <v>0.88402777777777775</v>
      </c>
      <c r="H738" s="6">
        <v>0.92986111111111114</v>
      </c>
      <c r="I738" s="85">
        <f t="shared" si="11"/>
        <v>66.000000000000085</v>
      </c>
      <c r="J738" s="86">
        <f>I738*Segmentos!$D$7*(AH738%)*IF(ISNUMBER(AI738),AI738%,0)</f>
        <v>1393180.8000000014</v>
      </c>
      <c r="K738" s="86">
        <f>I738*Segmentos!$D$7*(AL738%)*IF(ISNUMBER(AM738),AM738%,0)</f>
        <v>1785907.2000000018</v>
      </c>
      <c r="L738" s="4"/>
      <c r="M738" s="2">
        <v>6.05</v>
      </c>
      <c r="N738" s="2">
        <v>19.7</v>
      </c>
      <c r="O738" s="2">
        <v>30.8</v>
      </c>
      <c r="P738" s="2">
        <v>87.739800000000002</v>
      </c>
      <c r="Q738" s="2">
        <v>4.2300000000000004</v>
      </c>
      <c r="R738" s="2">
        <v>11.7</v>
      </c>
      <c r="S738" s="2">
        <v>36.299999999999997</v>
      </c>
      <c r="T738" s="2">
        <v>10.2392</v>
      </c>
      <c r="U738" s="2">
        <v>4.3600000000000003</v>
      </c>
      <c r="V738" s="2">
        <v>18</v>
      </c>
      <c r="W738" s="2">
        <v>24.2</v>
      </c>
      <c r="X738" s="2">
        <v>13.256600000000001</v>
      </c>
      <c r="Y738" s="2">
        <v>6.26</v>
      </c>
      <c r="Z738" s="2">
        <v>21.2</v>
      </c>
      <c r="AA738" s="2">
        <v>29.6</v>
      </c>
      <c r="AB738" s="2">
        <v>26.784300000000002</v>
      </c>
      <c r="AC738" s="2">
        <v>7.87</v>
      </c>
      <c r="AD738" s="2">
        <v>23.4</v>
      </c>
      <c r="AE738" s="2">
        <v>33.6</v>
      </c>
      <c r="AF738" s="2">
        <v>37.459699999999998</v>
      </c>
      <c r="AG738" s="2">
        <v>5.27</v>
      </c>
      <c r="AH738" s="22">
        <v>16.7</v>
      </c>
      <c r="AI738" s="22">
        <v>31.6</v>
      </c>
      <c r="AJ738" s="22">
        <v>36.269199999999998</v>
      </c>
      <c r="AK738" s="18">
        <v>6.75</v>
      </c>
      <c r="AL738" s="18">
        <v>22.4</v>
      </c>
      <c r="AM738" s="18">
        <v>30.2</v>
      </c>
      <c r="AN738" s="2">
        <v>51.470599999999997</v>
      </c>
      <c r="AO738" s="2">
        <v>4.76</v>
      </c>
      <c r="AP738" s="2">
        <v>18.3</v>
      </c>
      <c r="AQ738" s="2">
        <v>26</v>
      </c>
      <c r="AR738" s="2">
        <v>7.5388000000000002</v>
      </c>
      <c r="AS738" s="2">
        <v>6.44</v>
      </c>
      <c r="AT738" s="2">
        <v>18.600000000000001</v>
      </c>
      <c r="AU738" s="2">
        <v>34.700000000000003</v>
      </c>
      <c r="AV738" s="2">
        <v>20.5762</v>
      </c>
      <c r="AW738" s="2">
        <v>6.73</v>
      </c>
      <c r="AX738" s="2">
        <v>20.9</v>
      </c>
      <c r="AY738" s="2">
        <v>32.200000000000003</v>
      </c>
      <c r="AZ738" s="2">
        <v>28.039300000000001</v>
      </c>
      <c r="BA738" s="2">
        <v>5.69</v>
      </c>
      <c r="BB738" s="2">
        <v>19.7</v>
      </c>
      <c r="BC738" s="2">
        <v>28.8</v>
      </c>
      <c r="BD738" s="2">
        <v>31.585599999999999</v>
      </c>
      <c r="BE738" s="4"/>
      <c r="BF738" s="4"/>
    </row>
    <row r="739" spans="1:58" x14ac:dyDescent="0.2">
      <c r="A739" s="29">
        <v>738</v>
      </c>
      <c r="B739" s="7" t="s">
        <v>16</v>
      </c>
      <c r="C739" s="3">
        <v>39947</v>
      </c>
      <c r="D739" s="4" t="s">
        <v>13</v>
      </c>
      <c r="E739" s="4" t="s">
        <v>166</v>
      </c>
      <c r="F739" s="5" t="s">
        <v>191</v>
      </c>
      <c r="G739" s="6">
        <v>0.91388888888888886</v>
      </c>
      <c r="H739" s="6">
        <v>0.91805555555555562</v>
      </c>
      <c r="I739" s="85">
        <f t="shared" si="11"/>
        <v>6.0000000000001386</v>
      </c>
      <c r="J739" s="86">
        <f>I739*Segmentos!$D$7*(AH739%)*IF(ISNUMBER(AI739),AI739%,0)</f>
        <v>169711.20000000391</v>
      </c>
      <c r="K739" s="86">
        <f>I739*Segmentos!$D$7*(AL739%)*IF(ISNUMBER(AM739),AM739%,0)</f>
        <v>319838.4000000073</v>
      </c>
      <c r="L739" s="4"/>
      <c r="M739" s="2">
        <v>10.39</v>
      </c>
      <c r="N739" s="2">
        <v>13.4</v>
      </c>
      <c r="O739" s="2">
        <v>77.400000000000006</v>
      </c>
      <c r="P739" s="2">
        <v>89.252899999999997</v>
      </c>
      <c r="Q739" s="2">
        <v>4.0599999999999996</v>
      </c>
      <c r="R739" s="2">
        <v>6.4</v>
      </c>
      <c r="S739" s="2">
        <v>63.3</v>
      </c>
      <c r="T739" s="2">
        <v>5.8253000000000004</v>
      </c>
      <c r="U739" s="2">
        <v>8.06</v>
      </c>
      <c r="V739" s="2">
        <v>9.9</v>
      </c>
      <c r="W739" s="2">
        <v>81.3</v>
      </c>
      <c r="X739" s="2">
        <v>14.523300000000001</v>
      </c>
      <c r="Y739" s="2">
        <v>10.35</v>
      </c>
      <c r="Z739" s="2">
        <v>13.2</v>
      </c>
      <c r="AA739" s="2">
        <v>78.7</v>
      </c>
      <c r="AB739" s="2">
        <v>26.268799999999999</v>
      </c>
      <c r="AC739" s="2">
        <v>15.12</v>
      </c>
      <c r="AD739" s="2">
        <v>19.399999999999999</v>
      </c>
      <c r="AE739" s="2">
        <v>77.8</v>
      </c>
      <c r="AF739" s="2">
        <v>42.635399999999997</v>
      </c>
      <c r="AG739" s="2">
        <v>7.11</v>
      </c>
      <c r="AH739" s="22">
        <v>9.6999999999999993</v>
      </c>
      <c r="AI739" s="22">
        <v>72.900000000000006</v>
      </c>
      <c r="AJ739" s="22">
        <v>28.970800000000001</v>
      </c>
      <c r="AK739" s="18">
        <v>13.35</v>
      </c>
      <c r="AL739" s="18">
        <v>16.7</v>
      </c>
      <c r="AM739" s="18">
        <v>79.8</v>
      </c>
      <c r="AN739" s="2">
        <v>60.282200000000003</v>
      </c>
      <c r="AO739" s="2">
        <v>9.2799999999999994</v>
      </c>
      <c r="AP739" s="2">
        <v>12.7</v>
      </c>
      <c r="AQ739" s="2">
        <v>72.8</v>
      </c>
      <c r="AR739" s="2">
        <v>8.7089999999999996</v>
      </c>
      <c r="AS739" s="2">
        <v>8.06</v>
      </c>
      <c r="AT739" s="2">
        <v>11</v>
      </c>
      <c r="AU739" s="2">
        <v>73.099999999999994</v>
      </c>
      <c r="AV739" s="2">
        <v>15.2553</v>
      </c>
      <c r="AW739" s="2">
        <v>9.0299999999999994</v>
      </c>
      <c r="AX739" s="2">
        <v>11.2</v>
      </c>
      <c r="AY739" s="2">
        <v>80.400000000000006</v>
      </c>
      <c r="AZ739" s="2">
        <v>22.316099999999999</v>
      </c>
      <c r="BA739" s="2">
        <v>13.06</v>
      </c>
      <c r="BB739" s="2">
        <v>16.600000000000001</v>
      </c>
      <c r="BC739" s="2">
        <v>78.599999999999994</v>
      </c>
      <c r="BD739" s="2">
        <v>42.9726</v>
      </c>
      <c r="BE739" s="4"/>
      <c r="BF739" s="4"/>
    </row>
    <row r="740" spans="1:58" x14ac:dyDescent="0.2">
      <c r="A740" s="29">
        <v>739</v>
      </c>
      <c r="B740" s="7" t="s">
        <v>22</v>
      </c>
      <c r="C740" s="3">
        <v>39947</v>
      </c>
      <c r="D740" s="4" t="s">
        <v>21</v>
      </c>
      <c r="E740" s="4" t="s">
        <v>164</v>
      </c>
      <c r="F740" s="5" t="s">
        <v>191</v>
      </c>
      <c r="G740" s="6">
        <v>0.83125000000000004</v>
      </c>
      <c r="H740" s="6">
        <v>0.87430555555555556</v>
      </c>
      <c r="I740" s="85">
        <f t="shared" si="11"/>
        <v>61.999999999999943</v>
      </c>
      <c r="J740" s="86">
        <f>I740*Segmentos!$D$7*(AH740%)*IF(ISNUMBER(AI740),AI740%,0)</f>
        <v>220124.79999999978</v>
      </c>
      <c r="K740" s="86">
        <f>I740*Segmentos!$D$7*(AL740%)*IF(ISNUMBER(AM740),AM740%,0)</f>
        <v>477350.39999999956</v>
      </c>
      <c r="L740" s="4"/>
      <c r="M740" s="2">
        <v>1.43</v>
      </c>
      <c r="N740" s="2">
        <v>3.8</v>
      </c>
      <c r="O740" s="2">
        <v>37.1</v>
      </c>
      <c r="P740" s="2">
        <v>97.090800000000002</v>
      </c>
      <c r="Q740" s="2">
        <v>0.01</v>
      </c>
      <c r="R740" s="2">
        <v>0.4</v>
      </c>
      <c r="S740" s="2">
        <v>3.3</v>
      </c>
      <c r="T740" s="2">
        <v>0.16309999999999999</v>
      </c>
      <c r="U740" s="2">
        <v>0.54</v>
      </c>
      <c r="V740" s="2">
        <v>2</v>
      </c>
      <c r="W740" s="2">
        <v>26.3</v>
      </c>
      <c r="X740" s="2">
        <v>7.6696999999999997</v>
      </c>
      <c r="Y740" s="2">
        <v>1.08</v>
      </c>
      <c r="Z740" s="2">
        <v>2.7</v>
      </c>
      <c r="AA740" s="2">
        <v>39.5</v>
      </c>
      <c r="AB740" s="2">
        <v>21.6568</v>
      </c>
      <c r="AC740" s="2">
        <v>3.02</v>
      </c>
      <c r="AD740" s="2">
        <v>7.7</v>
      </c>
      <c r="AE740" s="2">
        <v>39.200000000000003</v>
      </c>
      <c r="AF740" s="2">
        <v>67.601200000000006</v>
      </c>
      <c r="AG740" s="2">
        <v>0.89</v>
      </c>
      <c r="AH740" s="22">
        <v>2.8</v>
      </c>
      <c r="AI740" s="22">
        <v>31.7</v>
      </c>
      <c r="AJ740" s="22">
        <v>28.766100000000002</v>
      </c>
      <c r="AK740" s="18">
        <v>1.91</v>
      </c>
      <c r="AL740" s="18">
        <v>4.8</v>
      </c>
      <c r="AM740" s="18">
        <v>40.1</v>
      </c>
      <c r="AN740" s="2">
        <v>68.324600000000004</v>
      </c>
      <c r="AO740" s="2">
        <v>0.98</v>
      </c>
      <c r="AP740" s="2">
        <v>2.6</v>
      </c>
      <c r="AQ740" s="2">
        <v>37.6</v>
      </c>
      <c r="AR740" s="2">
        <v>7.2998000000000003</v>
      </c>
      <c r="AS740" s="2">
        <v>1.8</v>
      </c>
      <c r="AT740" s="2">
        <v>3.1</v>
      </c>
      <c r="AU740" s="2">
        <v>58.4</v>
      </c>
      <c r="AV740" s="2">
        <v>27.0533</v>
      </c>
      <c r="AW740" s="2">
        <v>1.1200000000000001</v>
      </c>
      <c r="AX740" s="2">
        <v>3.5</v>
      </c>
      <c r="AY740" s="2">
        <v>32</v>
      </c>
      <c r="AZ740" s="2">
        <v>21.9986</v>
      </c>
      <c r="BA740" s="2">
        <v>1.56</v>
      </c>
      <c r="BB740" s="2">
        <v>4.9000000000000004</v>
      </c>
      <c r="BC740" s="2">
        <v>32.1</v>
      </c>
      <c r="BD740" s="2">
        <v>40.738999999999997</v>
      </c>
      <c r="BE740" s="4"/>
      <c r="BF740" s="4"/>
    </row>
    <row r="741" spans="1:58" x14ac:dyDescent="0.2">
      <c r="A741" s="29">
        <v>740</v>
      </c>
      <c r="B741" s="7" t="s">
        <v>24</v>
      </c>
      <c r="C741" s="3">
        <v>39947</v>
      </c>
      <c r="D741" s="4" t="s">
        <v>21</v>
      </c>
      <c r="E741" s="4" t="s">
        <v>170</v>
      </c>
      <c r="F741" s="5" t="s">
        <v>191</v>
      </c>
      <c r="G741" s="6">
        <v>0.90069444444444446</v>
      </c>
      <c r="H741" s="6">
        <v>0.90763888888888899</v>
      </c>
      <c r="I741" s="85">
        <f t="shared" si="11"/>
        <v>10.000000000000124</v>
      </c>
      <c r="J741" s="86">
        <f>I741*Segmentos!$D$7*(AH741%)*IF(ISNUMBER(AI741),AI741%,0)</f>
        <v>6400.00000000008</v>
      </c>
      <c r="K741" s="86">
        <f>I741*Segmentos!$D$7*(AL741%)*IF(ISNUMBER(AM741),AM741%,0)</f>
        <v>27756.000000000346</v>
      </c>
      <c r="L741" s="4"/>
      <c r="M741" s="2">
        <v>0.46</v>
      </c>
      <c r="N741" s="2">
        <v>0.6</v>
      </c>
      <c r="O741" s="2">
        <v>77.7</v>
      </c>
      <c r="P741" s="2">
        <v>27.745899999999999</v>
      </c>
      <c r="Q741" s="2">
        <v>0</v>
      </c>
      <c r="R741" s="2">
        <v>0</v>
      </c>
      <c r="S741" s="8" t="s">
        <v>577</v>
      </c>
      <c r="T741" s="2">
        <v>0</v>
      </c>
      <c r="U741" s="2">
        <v>1.66</v>
      </c>
      <c r="V741" s="2">
        <v>1.8</v>
      </c>
      <c r="W741" s="2">
        <v>91.5</v>
      </c>
      <c r="X741" s="2">
        <v>21.0748</v>
      </c>
      <c r="Y741" s="2">
        <v>0.37</v>
      </c>
      <c r="Z741" s="2">
        <v>0.7</v>
      </c>
      <c r="AA741" s="2">
        <v>52.7</v>
      </c>
      <c r="AB741" s="2">
        <v>6.6710000000000003</v>
      </c>
      <c r="AC741" s="2">
        <v>0</v>
      </c>
      <c r="AD741" s="2">
        <v>0</v>
      </c>
      <c r="AE741" s="8" t="s">
        <v>577</v>
      </c>
      <c r="AF741" s="2">
        <v>0</v>
      </c>
      <c r="AG741" s="2">
        <v>0.19</v>
      </c>
      <c r="AH741" s="22">
        <v>0.2</v>
      </c>
      <c r="AI741" s="22">
        <v>80</v>
      </c>
      <c r="AJ741" s="22">
        <v>5.5166000000000004</v>
      </c>
      <c r="AK741" s="18">
        <v>0.7</v>
      </c>
      <c r="AL741" s="18">
        <v>0.9</v>
      </c>
      <c r="AM741" s="18">
        <v>77.099999999999994</v>
      </c>
      <c r="AN741" s="2">
        <v>22.229299999999999</v>
      </c>
      <c r="AO741" s="2">
        <v>0</v>
      </c>
      <c r="AP741" s="2">
        <v>0</v>
      </c>
      <c r="AQ741" s="8" t="s">
        <v>577</v>
      </c>
      <c r="AR741" s="2">
        <v>0</v>
      </c>
      <c r="AS741" s="2">
        <v>0.25</v>
      </c>
      <c r="AT741" s="2">
        <v>0.3</v>
      </c>
      <c r="AU741" s="2">
        <v>100</v>
      </c>
      <c r="AV741" s="2">
        <v>3.3477000000000001</v>
      </c>
      <c r="AW741" s="2">
        <v>0.19</v>
      </c>
      <c r="AX741" s="2">
        <v>0.2</v>
      </c>
      <c r="AY741" s="2">
        <v>90</v>
      </c>
      <c r="AZ741" s="2">
        <v>3.3860000000000001</v>
      </c>
      <c r="BA741" s="2">
        <v>0.91</v>
      </c>
      <c r="BB741" s="2">
        <v>1.2</v>
      </c>
      <c r="BC741" s="2">
        <v>73.5</v>
      </c>
      <c r="BD741" s="2">
        <v>21.0122</v>
      </c>
      <c r="BE741" s="4"/>
      <c r="BF741" s="4"/>
    </row>
    <row r="742" spans="1:58" x14ac:dyDescent="0.2">
      <c r="A742" s="29">
        <v>741</v>
      </c>
      <c r="B742" s="7" t="s">
        <v>4</v>
      </c>
      <c r="C742" s="3">
        <v>39947</v>
      </c>
      <c r="D742" s="4" t="s">
        <v>3</v>
      </c>
      <c r="E742" s="4" t="s">
        <v>165</v>
      </c>
      <c r="F742" s="5" t="s">
        <v>191</v>
      </c>
      <c r="G742" s="6">
        <v>0.78263888888888899</v>
      </c>
      <c r="H742" s="6">
        <v>0.87430555555555556</v>
      </c>
      <c r="I742" s="85">
        <f t="shared" si="11"/>
        <v>131.99999999999986</v>
      </c>
      <c r="J742" s="86">
        <f>I742*Segmentos!$D$7*(AH742%)*IF(ISNUMBER(AI742),AI742%,0)</f>
        <v>1590969.5999999982</v>
      </c>
      <c r="K742" s="86">
        <f>I742*Segmentos!$D$7*(AL742%)*IF(ISNUMBER(AM742),AM742%,0)</f>
        <v>2581919.9999999972</v>
      </c>
      <c r="L742" s="4"/>
      <c r="M742" s="2">
        <v>4</v>
      </c>
      <c r="N742" s="2">
        <v>14.5</v>
      </c>
      <c r="O742" s="2">
        <v>27.7</v>
      </c>
      <c r="P742" s="2">
        <v>71.772900000000007</v>
      </c>
      <c r="Q742" s="2">
        <v>4.16</v>
      </c>
      <c r="R742" s="2">
        <v>13.6</v>
      </c>
      <c r="S742" s="2">
        <v>30.6</v>
      </c>
      <c r="T742" s="2">
        <v>12.458399999999999</v>
      </c>
      <c r="U742" s="2">
        <v>5.29</v>
      </c>
      <c r="V742" s="2">
        <v>16.7</v>
      </c>
      <c r="W742" s="2">
        <v>31.8</v>
      </c>
      <c r="X742" s="2">
        <v>19.887699999999999</v>
      </c>
      <c r="Y742" s="2">
        <v>3.5</v>
      </c>
      <c r="Z742" s="2">
        <v>14.2</v>
      </c>
      <c r="AA742" s="2">
        <v>24.6</v>
      </c>
      <c r="AB742" s="2">
        <v>18.5337</v>
      </c>
      <c r="AC742" s="2">
        <v>3.55</v>
      </c>
      <c r="AD742" s="2">
        <v>13.7</v>
      </c>
      <c r="AE742" s="2">
        <v>25.9</v>
      </c>
      <c r="AF742" s="2">
        <v>20.8931</v>
      </c>
      <c r="AG742" s="2">
        <v>3.03</v>
      </c>
      <c r="AH742" s="22">
        <v>12.4</v>
      </c>
      <c r="AI742" s="22">
        <v>24.3</v>
      </c>
      <c r="AJ742" s="22">
        <v>25.743600000000001</v>
      </c>
      <c r="AK742" s="18">
        <v>4.88</v>
      </c>
      <c r="AL742" s="18">
        <v>16.3</v>
      </c>
      <c r="AM742" s="18">
        <v>30</v>
      </c>
      <c r="AN742" s="2">
        <v>46.029200000000003</v>
      </c>
      <c r="AO742" s="2">
        <v>1.05</v>
      </c>
      <c r="AP742" s="2">
        <v>8.6</v>
      </c>
      <c r="AQ742" s="2">
        <v>12.2</v>
      </c>
      <c r="AR742" s="2">
        <v>2.0636999999999999</v>
      </c>
      <c r="AS742" s="2">
        <v>2.4900000000000002</v>
      </c>
      <c r="AT742" s="2">
        <v>9.8000000000000007</v>
      </c>
      <c r="AU742" s="2">
        <v>25.5</v>
      </c>
      <c r="AV742" s="2">
        <v>9.8386999999999993</v>
      </c>
      <c r="AW742" s="2">
        <v>3.55</v>
      </c>
      <c r="AX742" s="2">
        <v>13.9</v>
      </c>
      <c r="AY742" s="2">
        <v>25.6</v>
      </c>
      <c r="AZ742" s="2">
        <v>18.3081</v>
      </c>
      <c r="BA742" s="2">
        <v>6.05</v>
      </c>
      <c r="BB742" s="2">
        <v>19.3</v>
      </c>
      <c r="BC742" s="2">
        <v>31.4</v>
      </c>
      <c r="BD742" s="2">
        <v>41.5623</v>
      </c>
      <c r="BE742" s="4"/>
      <c r="BF742" s="4"/>
    </row>
    <row r="743" spans="1:58" x14ac:dyDescent="0.2">
      <c r="A743" s="29">
        <v>742</v>
      </c>
      <c r="B743" s="7" t="s">
        <v>15</v>
      </c>
      <c r="C743" s="3">
        <v>39948</v>
      </c>
      <c r="D743" s="4" t="s">
        <v>13</v>
      </c>
      <c r="E743" s="4" t="s">
        <v>164</v>
      </c>
      <c r="F743" s="5" t="s">
        <v>192</v>
      </c>
      <c r="G743" s="6">
        <v>0.875</v>
      </c>
      <c r="H743" s="6">
        <v>0.91319444444444453</v>
      </c>
      <c r="I743" s="85">
        <f t="shared" si="11"/>
        <v>55.000000000000128</v>
      </c>
      <c r="J743" s="86">
        <f>I743*Segmentos!$D$7*(AH743%)*IF(ISNUMBER(AI743),AI743%,0)</f>
        <v>1399904.000000003</v>
      </c>
      <c r="K743" s="86">
        <f>I743*Segmentos!$D$7*(AL743%)*IF(ISNUMBER(AM743),AM743%,0)</f>
        <v>2278188.0000000056</v>
      </c>
      <c r="L743" s="4"/>
      <c r="M743" s="2">
        <v>8.48</v>
      </c>
      <c r="N743" s="2">
        <v>18.2</v>
      </c>
      <c r="O743" s="2">
        <v>46.5</v>
      </c>
      <c r="P743" s="2">
        <v>90.102599999999995</v>
      </c>
      <c r="Q743" s="2">
        <v>5.04</v>
      </c>
      <c r="R743" s="2">
        <v>10.6</v>
      </c>
      <c r="S743" s="2">
        <v>47.5</v>
      </c>
      <c r="T743" s="2">
        <v>8.9415999999999993</v>
      </c>
      <c r="U743" s="2">
        <v>7.52</v>
      </c>
      <c r="V743" s="2">
        <v>16.100000000000001</v>
      </c>
      <c r="W743" s="2">
        <v>46.7</v>
      </c>
      <c r="X743" s="2">
        <v>16.749400000000001</v>
      </c>
      <c r="Y743" s="2">
        <v>7.84</v>
      </c>
      <c r="Z743" s="2">
        <v>16.8</v>
      </c>
      <c r="AA743" s="2">
        <v>46.6</v>
      </c>
      <c r="AB743" s="2">
        <v>24.609000000000002</v>
      </c>
      <c r="AC743" s="2">
        <v>11.41</v>
      </c>
      <c r="AD743" s="2">
        <v>24.7</v>
      </c>
      <c r="AE743" s="2">
        <v>46.2</v>
      </c>
      <c r="AF743" s="2">
        <v>39.802599999999998</v>
      </c>
      <c r="AG743" s="2">
        <v>6.37</v>
      </c>
      <c r="AH743" s="22">
        <v>16.399999999999999</v>
      </c>
      <c r="AI743" s="22">
        <v>38.799999999999997</v>
      </c>
      <c r="AJ743" s="22">
        <v>32.146500000000003</v>
      </c>
      <c r="AK743" s="18">
        <v>10.37</v>
      </c>
      <c r="AL743" s="18">
        <v>19.8</v>
      </c>
      <c r="AM743" s="18">
        <v>52.3</v>
      </c>
      <c r="AN743" s="2">
        <v>57.956099999999999</v>
      </c>
      <c r="AO743" s="2">
        <v>9.4700000000000006</v>
      </c>
      <c r="AP743" s="2">
        <v>17.899999999999999</v>
      </c>
      <c r="AQ743" s="2">
        <v>53</v>
      </c>
      <c r="AR743" s="2">
        <v>11.0021</v>
      </c>
      <c r="AS743" s="2">
        <v>5.45</v>
      </c>
      <c r="AT743" s="2">
        <v>12.7</v>
      </c>
      <c r="AU743" s="2">
        <v>42.9</v>
      </c>
      <c r="AV743" s="2">
        <v>12.755000000000001</v>
      </c>
      <c r="AW743" s="2">
        <v>9.08</v>
      </c>
      <c r="AX743" s="2">
        <v>18</v>
      </c>
      <c r="AY743" s="2">
        <v>50.4</v>
      </c>
      <c r="AZ743" s="2">
        <v>27.741700000000002</v>
      </c>
      <c r="BA743" s="2">
        <v>9.48</v>
      </c>
      <c r="BB743" s="2">
        <v>21.7</v>
      </c>
      <c r="BC743" s="2">
        <v>43.8</v>
      </c>
      <c r="BD743" s="2">
        <v>38.6038</v>
      </c>
      <c r="BE743" s="4"/>
      <c r="BF743" s="4"/>
    </row>
    <row r="744" spans="1:58" x14ac:dyDescent="0.2">
      <c r="A744" s="29">
        <v>743</v>
      </c>
      <c r="B744" s="7" t="s">
        <v>5</v>
      </c>
      <c r="C744" s="3">
        <v>39948</v>
      </c>
      <c r="D744" s="4" t="s">
        <v>3</v>
      </c>
      <c r="E744" s="4" t="s">
        <v>164</v>
      </c>
      <c r="F744" s="5" t="s">
        <v>192</v>
      </c>
      <c r="G744" s="6">
        <v>0.87430555555555556</v>
      </c>
      <c r="H744" s="6">
        <v>0.91805555555555562</v>
      </c>
      <c r="I744" s="85">
        <f t="shared" si="11"/>
        <v>63.000000000000099</v>
      </c>
      <c r="J744" s="86">
        <f>I744*Segmentos!$D$7*(AH744%)*IF(ISNUMBER(AI744),AI744%,0)</f>
        <v>1320228.0000000021</v>
      </c>
      <c r="K744" s="86">
        <f>I744*Segmentos!$D$7*(AL744%)*IF(ISNUMBER(AM744),AM744%,0)</f>
        <v>1639108.8000000026</v>
      </c>
      <c r="L744" s="4"/>
      <c r="M744" s="2">
        <v>5.91</v>
      </c>
      <c r="N744" s="2">
        <v>16.5</v>
      </c>
      <c r="O744" s="2">
        <v>35.799999999999997</v>
      </c>
      <c r="P744" s="2">
        <v>86.882499999999993</v>
      </c>
      <c r="Q744" s="2">
        <v>2.77</v>
      </c>
      <c r="R744" s="2">
        <v>7.5</v>
      </c>
      <c r="S744" s="2">
        <v>36.9</v>
      </c>
      <c r="T744" s="2">
        <v>6.7922000000000002</v>
      </c>
      <c r="U744" s="2">
        <v>4.4800000000000004</v>
      </c>
      <c r="V744" s="2">
        <v>13.1</v>
      </c>
      <c r="W744" s="2">
        <v>34.200000000000003</v>
      </c>
      <c r="X744" s="2">
        <v>13.822900000000001</v>
      </c>
      <c r="Y744" s="2">
        <v>7.48</v>
      </c>
      <c r="Z744" s="2">
        <v>18.899999999999999</v>
      </c>
      <c r="AA744" s="2">
        <v>39.5</v>
      </c>
      <c r="AB744" s="2">
        <v>32.5</v>
      </c>
      <c r="AC744" s="2">
        <v>6.99</v>
      </c>
      <c r="AD744" s="2">
        <v>21</v>
      </c>
      <c r="AE744" s="2">
        <v>33.299999999999997</v>
      </c>
      <c r="AF744" s="2">
        <v>33.767499999999998</v>
      </c>
      <c r="AG744" s="2">
        <v>5.23</v>
      </c>
      <c r="AH744" s="22">
        <v>16.899999999999999</v>
      </c>
      <c r="AI744" s="22">
        <v>31</v>
      </c>
      <c r="AJ744" s="22">
        <v>36.502800000000001</v>
      </c>
      <c r="AK744" s="18">
        <v>6.52</v>
      </c>
      <c r="AL744" s="18">
        <v>16.100000000000001</v>
      </c>
      <c r="AM744" s="18">
        <v>40.4</v>
      </c>
      <c r="AN744" s="2">
        <v>50.379800000000003</v>
      </c>
      <c r="AO744" s="2">
        <v>3.92</v>
      </c>
      <c r="AP744" s="2">
        <v>14.7</v>
      </c>
      <c r="AQ744" s="2">
        <v>26.6</v>
      </c>
      <c r="AR744" s="2">
        <v>6.2944000000000004</v>
      </c>
      <c r="AS744" s="2">
        <v>5.99</v>
      </c>
      <c r="AT744" s="2">
        <v>13.9</v>
      </c>
      <c r="AU744" s="2">
        <v>43</v>
      </c>
      <c r="AV744" s="2">
        <v>19.419699999999999</v>
      </c>
      <c r="AW744" s="2">
        <v>6.66</v>
      </c>
      <c r="AX744" s="2">
        <v>20.6</v>
      </c>
      <c r="AY744" s="2">
        <v>32.4</v>
      </c>
      <c r="AZ744" s="2">
        <v>28.186199999999999</v>
      </c>
      <c r="BA744" s="2">
        <v>5.86</v>
      </c>
      <c r="BB744" s="2">
        <v>15.3</v>
      </c>
      <c r="BC744" s="2">
        <v>38.200000000000003</v>
      </c>
      <c r="BD744" s="2">
        <v>32.982199999999999</v>
      </c>
      <c r="BE744" s="4"/>
      <c r="BF744" s="4"/>
    </row>
    <row r="745" spans="1:58" x14ac:dyDescent="0.2">
      <c r="A745" s="29">
        <v>744</v>
      </c>
      <c r="B745" s="7" t="s">
        <v>49</v>
      </c>
      <c r="C745" s="3">
        <v>39948</v>
      </c>
      <c r="D745" s="4" t="s">
        <v>21</v>
      </c>
      <c r="E745" s="4" t="s">
        <v>168</v>
      </c>
      <c r="F745" s="5" t="s">
        <v>192</v>
      </c>
      <c r="G745" s="6">
        <v>0.9159722222222223</v>
      </c>
      <c r="H745" s="6">
        <v>0.99930555555555556</v>
      </c>
      <c r="I745" s="85">
        <f t="shared" si="11"/>
        <v>119.99999999999989</v>
      </c>
      <c r="J745" s="86">
        <f>I745*Segmentos!$D$7*(AH745%)*IF(ISNUMBER(AI745),AI745%,0)</f>
        <v>453791.99999999953</v>
      </c>
      <c r="K745" s="86">
        <f>I745*Segmentos!$D$7*(AL745%)*IF(ISNUMBER(AM745),AM745%,0)</f>
        <v>401279.99999999965</v>
      </c>
      <c r="L745" s="4" t="s">
        <v>282</v>
      </c>
      <c r="M745" s="2">
        <v>0.9</v>
      </c>
      <c r="N745" s="2">
        <v>5.7</v>
      </c>
      <c r="O745" s="2">
        <v>15.8</v>
      </c>
      <c r="P745" s="2">
        <v>68.571799999999996</v>
      </c>
      <c r="Q745" s="2">
        <v>0.01</v>
      </c>
      <c r="R745" s="2">
        <v>1.1000000000000001</v>
      </c>
      <c r="S745" s="2">
        <v>1.3</v>
      </c>
      <c r="T745" s="2">
        <v>0.1694</v>
      </c>
      <c r="U745" s="2">
        <v>0.44</v>
      </c>
      <c r="V745" s="2">
        <v>6.4</v>
      </c>
      <c r="W745" s="2">
        <v>6.9</v>
      </c>
      <c r="X745" s="2">
        <v>7.0327999999999999</v>
      </c>
      <c r="Y745" s="2">
        <v>2</v>
      </c>
      <c r="Z745" s="2">
        <v>6.4</v>
      </c>
      <c r="AA745" s="2">
        <v>31.1</v>
      </c>
      <c r="AB745" s="2">
        <v>45.183100000000003</v>
      </c>
      <c r="AC745" s="2">
        <v>0.64</v>
      </c>
      <c r="AD745" s="2">
        <v>6.9</v>
      </c>
      <c r="AE745" s="2">
        <v>9.3000000000000007</v>
      </c>
      <c r="AF745" s="2">
        <v>16.186599999999999</v>
      </c>
      <c r="AG745" s="2">
        <v>0.95</v>
      </c>
      <c r="AH745" s="22">
        <v>5.8</v>
      </c>
      <c r="AI745" s="22">
        <v>16.3</v>
      </c>
      <c r="AJ745" s="22">
        <v>34.590499999999999</v>
      </c>
      <c r="AK745" s="18">
        <v>0.84</v>
      </c>
      <c r="AL745" s="18">
        <v>5.5</v>
      </c>
      <c r="AM745" s="18">
        <v>15.2</v>
      </c>
      <c r="AN745" s="2">
        <v>33.981400000000001</v>
      </c>
      <c r="AO745" s="2">
        <v>0.12</v>
      </c>
      <c r="AP745" s="2">
        <v>3.4</v>
      </c>
      <c r="AQ745" s="2">
        <v>3.4</v>
      </c>
      <c r="AR745" s="2">
        <v>0.96499999999999997</v>
      </c>
      <c r="AS745" s="2">
        <v>0.67</v>
      </c>
      <c r="AT745" s="2">
        <v>5.0999999999999996</v>
      </c>
      <c r="AU745" s="2">
        <v>13.3</v>
      </c>
      <c r="AV745" s="2">
        <v>11.3635</v>
      </c>
      <c r="AW745" s="2">
        <v>0.92</v>
      </c>
      <c r="AX745" s="2">
        <v>6.2</v>
      </c>
      <c r="AY745" s="2">
        <v>14.8</v>
      </c>
      <c r="AZ745" s="2">
        <v>20.2715</v>
      </c>
      <c r="BA745" s="2">
        <v>1.23</v>
      </c>
      <c r="BB745" s="2">
        <v>6.3</v>
      </c>
      <c r="BC745" s="2">
        <v>19.5</v>
      </c>
      <c r="BD745" s="2">
        <v>35.971899999999998</v>
      </c>
      <c r="BE745" s="4"/>
      <c r="BF745" s="4"/>
    </row>
    <row r="746" spans="1:58" x14ac:dyDescent="0.2">
      <c r="A746" s="29">
        <v>745</v>
      </c>
      <c r="B746" s="7" t="s">
        <v>18</v>
      </c>
      <c r="C746" s="3">
        <v>39948</v>
      </c>
      <c r="D746" s="4" t="s">
        <v>17</v>
      </c>
      <c r="E746" s="4" t="s">
        <v>168</v>
      </c>
      <c r="F746" s="5" t="s">
        <v>192</v>
      </c>
      <c r="G746" s="6">
        <v>0.82499999999999996</v>
      </c>
      <c r="H746" s="6">
        <v>0.91527777777777775</v>
      </c>
      <c r="I746" s="85">
        <f t="shared" si="11"/>
        <v>130.00000000000003</v>
      </c>
      <c r="J746" s="86">
        <f>I746*Segmentos!$D$7*(AH746%)*IF(ISNUMBER(AI746),AI746%,0)</f>
        <v>567840.00000000023</v>
      </c>
      <c r="K746" s="86">
        <f>I746*Segmentos!$D$7*(AL746%)*IF(ISNUMBER(AM746),AM746%,0)</f>
        <v>288496.00000000006</v>
      </c>
      <c r="L746" s="4" t="s">
        <v>281</v>
      </c>
      <c r="M746" s="2">
        <v>0.82</v>
      </c>
      <c r="N746" s="2">
        <v>5.0999999999999996</v>
      </c>
      <c r="O746" s="2">
        <v>15.9</v>
      </c>
      <c r="P746" s="2">
        <v>99.525599999999997</v>
      </c>
      <c r="Q746" s="2">
        <v>0.03</v>
      </c>
      <c r="R746" s="2">
        <v>0.5</v>
      </c>
      <c r="S746" s="2">
        <v>5.6</v>
      </c>
      <c r="T746" s="2">
        <v>0.58630000000000004</v>
      </c>
      <c r="U746" s="2">
        <v>0.42</v>
      </c>
      <c r="V746" s="2">
        <v>3.8</v>
      </c>
      <c r="W746" s="2">
        <v>11</v>
      </c>
      <c r="X746" s="2">
        <v>10.853999999999999</v>
      </c>
      <c r="Y746" s="2">
        <v>0.93</v>
      </c>
      <c r="Z746" s="2">
        <v>5.3</v>
      </c>
      <c r="AA746" s="2">
        <v>17.600000000000001</v>
      </c>
      <c r="AB746" s="2">
        <v>33.486800000000002</v>
      </c>
      <c r="AC746" s="2">
        <v>1.36</v>
      </c>
      <c r="AD746" s="2">
        <v>8.1</v>
      </c>
      <c r="AE746" s="2">
        <v>16.8</v>
      </c>
      <c r="AF746" s="2">
        <v>54.598500000000001</v>
      </c>
      <c r="AG746" s="2">
        <v>1.1000000000000001</v>
      </c>
      <c r="AH746" s="22">
        <v>6.5</v>
      </c>
      <c r="AI746" s="22">
        <v>16.8</v>
      </c>
      <c r="AJ746" s="22">
        <v>63.4666</v>
      </c>
      <c r="AK746" s="18">
        <v>0.56000000000000005</v>
      </c>
      <c r="AL746" s="18">
        <v>3.8</v>
      </c>
      <c r="AM746" s="18">
        <v>14.6</v>
      </c>
      <c r="AN746" s="2">
        <v>36.058999999999997</v>
      </c>
      <c r="AO746" s="2">
        <v>0.28000000000000003</v>
      </c>
      <c r="AP746" s="2">
        <v>1.4</v>
      </c>
      <c r="AQ746" s="2">
        <v>20</v>
      </c>
      <c r="AR746" s="2">
        <v>3.6716000000000002</v>
      </c>
      <c r="AS746" s="2">
        <v>0.34</v>
      </c>
      <c r="AT746" s="2">
        <v>4</v>
      </c>
      <c r="AU746" s="2">
        <v>8.6</v>
      </c>
      <c r="AV746" s="2">
        <v>9.2658000000000005</v>
      </c>
      <c r="AW746" s="2">
        <v>0.72</v>
      </c>
      <c r="AX746" s="2">
        <v>4.5</v>
      </c>
      <c r="AY746" s="2">
        <v>15.9</v>
      </c>
      <c r="AZ746" s="2">
        <v>25.187200000000001</v>
      </c>
      <c r="BA746" s="2">
        <v>1.31</v>
      </c>
      <c r="BB746" s="2">
        <v>7.3</v>
      </c>
      <c r="BC746" s="2">
        <v>18</v>
      </c>
      <c r="BD746" s="2">
        <v>61.401000000000003</v>
      </c>
      <c r="BE746" s="4"/>
      <c r="BF746" s="4"/>
    </row>
    <row r="747" spans="1:58" x14ac:dyDescent="0.2">
      <c r="A747" s="29">
        <v>746</v>
      </c>
      <c r="B747" s="7" t="s">
        <v>93</v>
      </c>
      <c r="C747" s="3">
        <v>39948</v>
      </c>
      <c r="D747" s="4" t="s">
        <v>28</v>
      </c>
      <c r="E747" s="4" t="s">
        <v>168</v>
      </c>
      <c r="F747" s="5" t="s">
        <v>192</v>
      </c>
      <c r="G747" s="6">
        <v>0.91666666666666663</v>
      </c>
      <c r="H747" s="6">
        <v>0.99097222222222225</v>
      </c>
      <c r="I747" s="85">
        <f t="shared" si="11"/>
        <v>107.0000000000001</v>
      </c>
      <c r="J747" s="86">
        <f>I747*Segmentos!$D$7*(AH747%)*IF(ISNUMBER(AI747),AI747%,0)</f>
        <v>725117.60000000044</v>
      </c>
      <c r="K747" s="86">
        <f>I747*Segmentos!$D$7*(AL747%)*IF(ISNUMBER(AM747),AM747%,0)</f>
        <v>506152.8000000004</v>
      </c>
      <c r="L747" s="4" t="s">
        <v>283</v>
      </c>
      <c r="M747" s="2">
        <v>1.42</v>
      </c>
      <c r="N747" s="2">
        <v>7.9</v>
      </c>
      <c r="O747" s="2">
        <v>18</v>
      </c>
      <c r="P747" s="2">
        <v>77.556399999999996</v>
      </c>
      <c r="Q747" s="2">
        <v>0.55000000000000004</v>
      </c>
      <c r="R747" s="2">
        <v>3.8</v>
      </c>
      <c r="S747" s="2">
        <v>14.3</v>
      </c>
      <c r="T747" s="2">
        <v>4.9667000000000003</v>
      </c>
      <c r="U747" s="2">
        <v>1.52</v>
      </c>
      <c r="V747" s="2">
        <v>7.2</v>
      </c>
      <c r="W747" s="2">
        <v>21.3</v>
      </c>
      <c r="X747" s="2">
        <v>17.4099</v>
      </c>
      <c r="Y747" s="2">
        <v>2.19</v>
      </c>
      <c r="Z747" s="2">
        <v>10.4</v>
      </c>
      <c r="AA747" s="2">
        <v>21.1</v>
      </c>
      <c r="AB747" s="2">
        <v>35.268599999999999</v>
      </c>
      <c r="AC747" s="2">
        <v>1.1100000000000001</v>
      </c>
      <c r="AD747" s="2">
        <v>8.1999999999999993</v>
      </c>
      <c r="AE747" s="2">
        <v>13.6</v>
      </c>
      <c r="AF747" s="2">
        <v>19.911200000000001</v>
      </c>
      <c r="AG747" s="2">
        <v>1.69</v>
      </c>
      <c r="AH747" s="22">
        <v>8.6</v>
      </c>
      <c r="AI747" s="22">
        <v>19.7</v>
      </c>
      <c r="AJ747" s="22">
        <v>43.766399999999997</v>
      </c>
      <c r="AK747" s="18">
        <v>1.18</v>
      </c>
      <c r="AL747" s="18">
        <v>7.3</v>
      </c>
      <c r="AM747" s="18">
        <v>16.2</v>
      </c>
      <c r="AN747" s="2">
        <v>33.79</v>
      </c>
      <c r="AO747" s="2">
        <v>0.66</v>
      </c>
      <c r="AP747" s="2">
        <v>5.6</v>
      </c>
      <c r="AQ747" s="2">
        <v>11.9</v>
      </c>
      <c r="AR747" s="2">
        <v>3.9588000000000001</v>
      </c>
      <c r="AS747" s="2">
        <v>1.32</v>
      </c>
      <c r="AT747" s="2">
        <v>6.6</v>
      </c>
      <c r="AU747" s="2">
        <v>20.2</v>
      </c>
      <c r="AV747" s="2">
        <v>15.9025</v>
      </c>
      <c r="AW747" s="2">
        <v>1.43</v>
      </c>
      <c r="AX747" s="2">
        <v>7.6</v>
      </c>
      <c r="AY747" s="2">
        <v>18.899999999999999</v>
      </c>
      <c r="AZ747" s="2">
        <v>22.491800000000001</v>
      </c>
      <c r="BA747" s="2">
        <v>1.69</v>
      </c>
      <c r="BB747" s="2">
        <v>9.5</v>
      </c>
      <c r="BC747" s="2">
        <v>17.7</v>
      </c>
      <c r="BD747" s="2">
        <v>35.203299999999999</v>
      </c>
      <c r="BE747" s="4"/>
      <c r="BF747" s="4"/>
    </row>
    <row r="748" spans="1:58" x14ac:dyDescent="0.2">
      <c r="A748" s="29">
        <v>747</v>
      </c>
      <c r="B748" s="7" t="s">
        <v>9</v>
      </c>
      <c r="C748" s="3">
        <v>39948</v>
      </c>
      <c r="D748" s="4" t="s">
        <v>8</v>
      </c>
      <c r="E748" s="4" t="s">
        <v>168</v>
      </c>
      <c r="F748" s="5" t="s">
        <v>192</v>
      </c>
      <c r="G748" s="6">
        <v>0.80208333333333337</v>
      </c>
      <c r="H748" s="6">
        <v>0.87361111111111101</v>
      </c>
      <c r="I748" s="85">
        <f t="shared" si="11"/>
        <v>102.9999999999998</v>
      </c>
      <c r="J748" s="86">
        <f>I748*Segmentos!$D$7*(AH748%)*IF(ISNUMBER(AI748),AI748%,0)</f>
        <v>1027527.9999999978</v>
      </c>
      <c r="K748" s="86">
        <f>I748*Segmentos!$D$7*(AL748%)*IF(ISNUMBER(AM748),AM748%,0)</f>
        <v>928565.59999999823</v>
      </c>
      <c r="L748" s="4" t="s">
        <v>280</v>
      </c>
      <c r="M748" s="2">
        <v>2.37</v>
      </c>
      <c r="N748" s="2">
        <v>11.7</v>
      </c>
      <c r="O748" s="2">
        <v>20.2</v>
      </c>
      <c r="P748" s="2">
        <v>76.945800000000006</v>
      </c>
      <c r="Q748" s="2">
        <v>0.91</v>
      </c>
      <c r="R748" s="2">
        <v>6.1</v>
      </c>
      <c r="S748" s="2">
        <v>14.9</v>
      </c>
      <c r="T748" s="2">
        <v>4.9291</v>
      </c>
      <c r="U748" s="2">
        <v>0.57999999999999996</v>
      </c>
      <c r="V748" s="2">
        <v>5.8</v>
      </c>
      <c r="W748" s="2">
        <v>10</v>
      </c>
      <c r="X748" s="2">
        <v>3.9289999999999998</v>
      </c>
      <c r="Y748" s="2">
        <v>2.82</v>
      </c>
      <c r="Z748" s="2">
        <v>13</v>
      </c>
      <c r="AA748" s="2">
        <v>21.7</v>
      </c>
      <c r="AB748" s="2">
        <v>27.05</v>
      </c>
      <c r="AC748" s="2">
        <v>3.85</v>
      </c>
      <c r="AD748" s="2">
        <v>17.2</v>
      </c>
      <c r="AE748" s="2">
        <v>22.4</v>
      </c>
      <c r="AF748" s="2">
        <v>41.037700000000001</v>
      </c>
      <c r="AG748" s="2">
        <v>2.5</v>
      </c>
      <c r="AH748" s="22">
        <v>11.6</v>
      </c>
      <c r="AI748" s="22">
        <v>21.5</v>
      </c>
      <c r="AJ748" s="22">
        <v>38.422899999999998</v>
      </c>
      <c r="AK748" s="18">
        <v>2.2599999999999998</v>
      </c>
      <c r="AL748" s="18">
        <v>11.8</v>
      </c>
      <c r="AM748" s="18">
        <v>19.100000000000001</v>
      </c>
      <c r="AN748" s="2">
        <v>38.5229</v>
      </c>
      <c r="AO748" s="2">
        <v>1.84</v>
      </c>
      <c r="AP748" s="2">
        <v>6.3</v>
      </c>
      <c r="AQ748" s="2">
        <v>29</v>
      </c>
      <c r="AR748" s="2">
        <v>6.5086000000000004</v>
      </c>
      <c r="AS748" s="2">
        <v>1.33</v>
      </c>
      <c r="AT748" s="2">
        <v>8.9</v>
      </c>
      <c r="AU748" s="2">
        <v>14.9</v>
      </c>
      <c r="AV748" s="2">
        <v>9.4771999999999998</v>
      </c>
      <c r="AW748" s="2">
        <v>2.2999999999999998</v>
      </c>
      <c r="AX748" s="2">
        <v>11.9</v>
      </c>
      <c r="AY748" s="2">
        <v>19.3</v>
      </c>
      <c r="AZ748" s="2">
        <v>21.5029</v>
      </c>
      <c r="BA748" s="2">
        <v>3.17</v>
      </c>
      <c r="BB748" s="2">
        <v>14.7</v>
      </c>
      <c r="BC748" s="2">
        <v>21.6</v>
      </c>
      <c r="BD748" s="2">
        <v>39.4572</v>
      </c>
      <c r="BE748" s="4"/>
      <c r="BF748" s="4"/>
    </row>
    <row r="749" spans="1:58" x14ac:dyDescent="0.2">
      <c r="A749" s="29">
        <v>748</v>
      </c>
      <c r="B749" s="7" t="s">
        <v>30</v>
      </c>
      <c r="C749" s="3">
        <v>39948</v>
      </c>
      <c r="D749" s="4" t="s">
        <v>28</v>
      </c>
      <c r="E749" s="4" t="s">
        <v>163</v>
      </c>
      <c r="F749" s="5" t="s">
        <v>192</v>
      </c>
      <c r="G749" s="6">
        <v>0.875</v>
      </c>
      <c r="H749" s="6">
        <v>0.91111111111111109</v>
      </c>
      <c r="I749" s="85">
        <f t="shared" si="11"/>
        <v>51.999999999999972</v>
      </c>
      <c r="J749" s="86">
        <f>I749*Segmentos!$D$7*(AH749%)*IF(ISNUMBER(AI749),AI749%,0)</f>
        <v>252595.19999999987</v>
      </c>
      <c r="K749" s="86">
        <f>I749*Segmentos!$D$7*(AL749%)*IF(ISNUMBER(AM749),AM749%,0)</f>
        <v>235455.99999999988</v>
      </c>
      <c r="L749" s="4"/>
      <c r="M749" s="2">
        <v>1.17</v>
      </c>
      <c r="N749" s="2">
        <v>4.3</v>
      </c>
      <c r="O749" s="2">
        <v>27.3</v>
      </c>
      <c r="P749" s="2">
        <v>98.060900000000004</v>
      </c>
      <c r="Q749" s="2">
        <v>0.05</v>
      </c>
      <c r="R749" s="2">
        <v>0.5</v>
      </c>
      <c r="S749" s="2">
        <v>10.5</v>
      </c>
      <c r="T749" s="2">
        <v>0.74570000000000003</v>
      </c>
      <c r="U749" s="2">
        <v>0.89</v>
      </c>
      <c r="V749" s="2">
        <v>1.9</v>
      </c>
      <c r="W749" s="2">
        <v>48.1</v>
      </c>
      <c r="X749" s="2">
        <v>15.710900000000001</v>
      </c>
      <c r="Y749" s="2">
        <v>0.48</v>
      </c>
      <c r="Z749" s="2">
        <v>3.8</v>
      </c>
      <c r="AA749" s="2">
        <v>12.9</v>
      </c>
      <c r="AB749" s="2">
        <v>11.977499999999999</v>
      </c>
      <c r="AC749" s="2">
        <v>2.5299999999999998</v>
      </c>
      <c r="AD749" s="2">
        <v>8.1999999999999993</v>
      </c>
      <c r="AE749" s="2">
        <v>30.8</v>
      </c>
      <c r="AF749" s="2">
        <v>69.626800000000003</v>
      </c>
      <c r="AG749" s="2">
        <v>1.22</v>
      </c>
      <c r="AH749" s="22">
        <v>4.5999999999999996</v>
      </c>
      <c r="AI749" s="22">
        <v>26.4</v>
      </c>
      <c r="AJ749" s="22">
        <v>48.430100000000003</v>
      </c>
      <c r="AK749" s="18">
        <v>1.1299999999999999</v>
      </c>
      <c r="AL749" s="18">
        <v>4</v>
      </c>
      <c r="AM749" s="18">
        <v>28.3</v>
      </c>
      <c r="AN749" s="2">
        <v>49.630800000000001</v>
      </c>
      <c r="AO749" s="2">
        <v>0.41</v>
      </c>
      <c r="AP749" s="2">
        <v>1.4</v>
      </c>
      <c r="AQ749" s="2">
        <v>28.8</v>
      </c>
      <c r="AR749" s="2">
        <v>3.7463000000000002</v>
      </c>
      <c r="AS749" s="2">
        <v>1.05</v>
      </c>
      <c r="AT749" s="2">
        <v>2.5</v>
      </c>
      <c r="AU749" s="2">
        <v>41.8</v>
      </c>
      <c r="AV749" s="2">
        <v>19.433199999999999</v>
      </c>
      <c r="AW749" s="2">
        <v>0.93</v>
      </c>
      <c r="AX749" s="2">
        <v>3.6</v>
      </c>
      <c r="AY749" s="2">
        <v>25.5</v>
      </c>
      <c r="AZ749" s="2">
        <v>22.304400000000001</v>
      </c>
      <c r="BA749" s="2">
        <v>1.64</v>
      </c>
      <c r="BB749" s="2">
        <v>6.6</v>
      </c>
      <c r="BC749" s="2">
        <v>24.8</v>
      </c>
      <c r="BD749" s="2">
        <v>52.576999999999998</v>
      </c>
      <c r="BE749" s="4"/>
      <c r="BF749" s="4"/>
    </row>
    <row r="750" spans="1:58" x14ac:dyDescent="0.2">
      <c r="A750" s="29">
        <v>749</v>
      </c>
      <c r="B750" s="7" t="s">
        <v>11</v>
      </c>
      <c r="C750" s="3">
        <v>39948</v>
      </c>
      <c r="D750" s="4" t="s">
        <v>8</v>
      </c>
      <c r="E750" s="4" t="s">
        <v>166</v>
      </c>
      <c r="F750" s="5" t="s">
        <v>192</v>
      </c>
      <c r="G750" s="6">
        <v>0.91111111111111109</v>
      </c>
      <c r="H750" s="6">
        <v>0.91180555555555554</v>
      </c>
      <c r="I750" s="85">
        <f t="shared" si="11"/>
        <v>0.99999999999999645</v>
      </c>
      <c r="J750" s="86">
        <f>I750*Segmentos!$D$7*(AH750%)*IF(ISNUMBER(AI750),AI750%,0)</f>
        <v>13999.999999999953</v>
      </c>
      <c r="K750" s="86">
        <f>I750*Segmentos!$D$7*(AL750%)*IF(ISNUMBER(AM750),AM750%,0)</f>
        <v>11199.99999999996</v>
      </c>
      <c r="L750" s="4"/>
      <c r="M750" s="2">
        <v>3.14</v>
      </c>
      <c r="N750" s="2">
        <v>3.1</v>
      </c>
      <c r="O750" s="2">
        <v>100</v>
      </c>
      <c r="P750" s="2">
        <v>88.626499999999993</v>
      </c>
      <c r="Q750" s="2">
        <v>1.67</v>
      </c>
      <c r="R750" s="2">
        <v>1.7</v>
      </c>
      <c r="S750" s="2">
        <v>100</v>
      </c>
      <c r="T750" s="2">
        <v>7.8620000000000001</v>
      </c>
      <c r="U750" s="2">
        <v>1.77</v>
      </c>
      <c r="V750" s="2">
        <v>1.8</v>
      </c>
      <c r="W750" s="2">
        <v>100</v>
      </c>
      <c r="X750" s="2">
        <v>10.4704</v>
      </c>
      <c r="Y750" s="2">
        <v>3</v>
      </c>
      <c r="Z750" s="2">
        <v>3</v>
      </c>
      <c r="AA750" s="2">
        <v>100</v>
      </c>
      <c r="AB750" s="2">
        <v>25.0183</v>
      </c>
      <c r="AC750" s="2">
        <v>4.8899999999999997</v>
      </c>
      <c r="AD750" s="2">
        <v>4.9000000000000004</v>
      </c>
      <c r="AE750" s="2">
        <v>100</v>
      </c>
      <c r="AF750" s="2">
        <v>45.275799999999997</v>
      </c>
      <c r="AG750" s="2">
        <v>3.47</v>
      </c>
      <c r="AH750" s="22">
        <v>3.5</v>
      </c>
      <c r="AI750" s="22">
        <v>100</v>
      </c>
      <c r="AJ750" s="22">
        <v>46.48</v>
      </c>
      <c r="AK750" s="18">
        <v>2.84</v>
      </c>
      <c r="AL750" s="18">
        <v>2.8</v>
      </c>
      <c r="AM750" s="18">
        <v>100</v>
      </c>
      <c r="AN750" s="2">
        <v>42.1464</v>
      </c>
      <c r="AO750" s="2">
        <v>2.35</v>
      </c>
      <c r="AP750" s="2">
        <v>2.4</v>
      </c>
      <c r="AQ750" s="2">
        <v>100</v>
      </c>
      <c r="AR750" s="2">
        <v>7.2601000000000004</v>
      </c>
      <c r="AS750" s="2">
        <v>1.67</v>
      </c>
      <c r="AT750" s="2">
        <v>1.7</v>
      </c>
      <c r="AU750" s="2">
        <v>100</v>
      </c>
      <c r="AV750" s="2">
        <v>10.3742</v>
      </c>
      <c r="AW750" s="2">
        <v>2.36</v>
      </c>
      <c r="AX750" s="2">
        <v>2.4</v>
      </c>
      <c r="AY750" s="2">
        <v>100</v>
      </c>
      <c r="AZ750" s="2">
        <v>19.186399999999999</v>
      </c>
      <c r="BA750" s="2">
        <v>4.79</v>
      </c>
      <c r="BB750" s="2">
        <v>4.8</v>
      </c>
      <c r="BC750" s="2">
        <v>100</v>
      </c>
      <c r="BD750" s="2">
        <v>51.805799999999998</v>
      </c>
      <c r="BE750" s="4"/>
      <c r="BF750" s="4"/>
    </row>
    <row r="751" spans="1:58" x14ac:dyDescent="0.2">
      <c r="A751" s="29">
        <v>750</v>
      </c>
      <c r="B751" s="7" t="s">
        <v>6</v>
      </c>
      <c r="C751" s="3">
        <v>39948</v>
      </c>
      <c r="D751" s="4" t="s">
        <v>3</v>
      </c>
      <c r="E751" s="4" t="s">
        <v>166</v>
      </c>
      <c r="F751" s="5" t="s">
        <v>192</v>
      </c>
      <c r="G751" s="6">
        <v>0.90902777777777777</v>
      </c>
      <c r="H751" s="6">
        <v>0.91041666666666676</v>
      </c>
      <c r="I751" s="85">
        <f t="shared" si="11"/>
        <v>2.0000000000001528</v>
      </c>
      <c r="J751" s="86">
        <f>I751*Segmentos!$D$7*(AH751%)*IF(ISNUMBER(AI751),AI751%,0)</f>
        <v>47144.000000003594</v>
      </c>
      <c r="K751" s="86">
        <f>I751*Segmentos!$D$7*(AL751%)*IF(ISNUMBER(AM751),AM751%,0)</f>
        <v>58646.400000004476</v>
      </c>
      <c r="L751" s="4"/>
      <c r="M751" s="2">
        <v>6.67</v>
      </c>
      <c r="N751" s="2">
        <v>7.7</v>
      </c>
      <c r="O751" s="2">
        <v>86.6</v>
      </c>
      <c r="P751" s="2">
        <v>86.764700000000005</v>
      </c>
      <c r="Q751" s="2">
        <v>3.55</v>
      </c>
      <c r="R751" s="2">
        <v>4.0999999999999996</v>
      </c>
      <c r="S751" s="2">
        <v>86.8</v>
      </c>
      <c r="T751" s="2">
        <v>7.7073</v>
      </c>
      <c r="U751" s="2">
        <v>4.53</v>
      </c>
      <c r="V751" s="2">
        <v>5.2</v>
      </c>
      <c r="W751" s="2">
        <v>86.4</v>
      </c>
      <c r="X751" s="2">
        <v>12.340400000000001</v>
      </c>
      <c r="Y751" s="2">
        <v>9.2100000000000009</v>
      </c>
      <c r="Z751" s="2">
        <v>10.6</v>
      </c>
      <c r="AA751" s="2">
        <v>87.2</v>
      </c>
      <c r="AB751" s="2">
        <v>35.349400000000003</v>
      </c>
      <c r="AC751" s="2">
        <v>7.35</v>
      </c>
      <c r="AD751" s="2">
        <v>8.6</v>
      </c>
      <c r="AE751" s="2">
        <v>85.9</v>
      </c>
      <c r="AF751" s="2">
        <v>31.367599999999999</v>
      </c>
      <c r="AG751" s="2">
        <v>5.92</v>
      </c>
      <c r="AH751" s="22">
        <v>7.1</v>
      </c>
      <c r="AI751" s="22">
        <v>83</v>
      </c>
      <c r="AJ751" s="22">
        <v>36.484499999999997</v>
      </c>
      <c r="AK751" s="18">
        <v>7.36</v>
      </c>
      <c r="AL751" s="18">
        <v>8.1999999999999993</v>
      </c>
      <c r="AM751" s="18">
        <v>89.4</v>
      </c>
      <c r="AN751" s="2">
        <v>50.280099999999997</v>
      </c>
      <c r="AO751" s="2">
        <v>3.55</v>
      </c>
      <c r="AP751" s="2">
        <v>3.9</v>
      </c>
      <c r="AQ751" s="2">
        <v>91.3</v>
      </c>
      <c r="AR751" s="2">
        <v>5.0415000000000001</v>
      </c>
      <c r="AS751" s="2">
        <v>5.95</v>
      </c>
      <c r="AT751" s="2">
        <v>6.5</v>
      </c>
      <c r="AU751" s="2">
        <v>91.4</v>
      </c>
      <c r="AV751" s="2">
        <v>17.0412</v>
      </c>
      <c r="AW751" s="2">
        <v>7.38</v>
      </c>
      <c r="AX751" s="2">
        <v>9.1999999999999993</v>
      </c>
      <c r="AY751" s="2">
        <v>79.8</v>
      </c>
      <c r="AZ751" s="2">
        <v>27.598600000000001</v>
      </c>
      <c r="BA751" s="2">
        <v>7.45</v>
      </c>
      <c r="BB751" s="2">
        <v>8.3000000000000007</v>
      </c>
      <c r="BC751" s="2">
        <v>89.4</v>
      </c>
      <c r="BD751" s="2">
        <v>37.083300000000001</v>
      </c>
      <c r="BE751" s="4"/>
      <c r="BF751" s="4"/>
    </row>
    <row r="752" spans="1:58" x14ac:dyDescent="0.2">
      <c r="A752" s="29">
        <v>751</v>
      </c>
      <c r="B752" s="7" t="s">
        <v>31</v>
      </c>
      <c r="C752" s="3">
        <v>39948</v>
      </c>
      <c r="D752" s="4" t="s">
        <v>28</v>
      </c>
      <c r="E752" s="4" t="s">
        <v>166</v>
      </c>
      <c r="F752" s="5" t="s">
        <v>192</v>
      </c>
      <c r="G752" s="6">
        <v>0.91111111111111109</v>
      </c>
      <c r="H752" s="6">
        <v>0.91388888888888886</v>
      </c>
      <c r="I752" s="85">
        <f t="shared" si="11"/>
        <v>3.9999999999999858</v>
      </c>
      <c r="J752" s="86">
        <f>I752*Segmentos!$D$7*(AH752%)*IF(ISNUMBER(AI752),AI752%,0)</f>
        <v>16195.199999999941</v>
      </c>
      <c r="K752" s="86">
        <f>I752*Segmentos!$D$7*(AL752%)*IF(ISNUMBER(AM752),AM752%,0)</f>
        <v>19055.999999999935</v>
      </c>
      <c r="L752" s="4"/>
      <c r="M752" s="2">
        <v>1.1000000000000001</v>
      </c>
      <c r="N752" s="2">
        <v>1.4</v>
      </c>
      <c r="O752" s="2">
        <v>76.099999999999994</v>
      </c>
      <c r="P752" s="2">
        <v>89.803200000000004</v>
      </c>
      <c r="Q752" s="2">
        <v>0.09</v>
      </c>
      <c r="R752" s="2">
        <v>0.4</v>
      </c>
      <c r="S752" s="2">
        <v>25</v>
      </c>
      <c r="T752" s="2">
        <v>1.2197</v>
      </c>
      <c r="U752" s="2">
        <v>0.88</v>
      </c>
      <c r="V752" s="2">
        <v>1</v>
      </c>
      <c r="W752" s="2">
        <v>89.4</v>
      </c>
      <c r="X752" s="2">
        <v>15.0801</v>
      </c>
      <c r="Y752" s="2">
        <v>0.53</v>
      </c>
      <c r="Z752" s="2">
        <v>0.9</v>
      </c>
      <c r="AA752" s="2">
        <v>60.6</v>
      </c>
      <c r="AB752" s="2">
        <v>12.707100000000001</v>
      </c>
      <c r="AC752" s="2">
        <v>2.2799999999999998</v>
      </c>
      <c r="AD752" s="2">
        <v>2.8</v>
      </c>
      <c r="AE752" s="2">
        <v>80.8</v>
      </c>
      <c r="AF752" s="2">
        <v>60.796399999999998</v>
      </c>
      <c r="AG752" s="2">
        <v>1.02</v>
      </c>
      <c r="AH752" s="22">
        <v>1.4</v>
      </c>
      <c r="AI752" s="22">
        <v>72.3</v>
      </c>
      <c r="AJ752" s="22">
        <v>39.355600000000003</v>
      </c>
      <c r="AK752" s="18">
        <v>1.18</v>
      </c>
      <c r="AL752" s="18">
        <v>1.5</v>
      </c>
      <c r="AM752" s="18">
        <v>79.400000000000006</v>
      </c>
      <c r="AN752" s="2">
        <v>50.447600000000001</v>
      </c>
      <c r="AO752" s="2">
        <v>0.28999999999999998</v>
      </c>
      <c r="AP752" s="2">
        <v>0.4</v>
      </c>
      <c r="AQ752" s="2">
        <v>65.7</v>
      </c>
      <c r="AR752" s="2">
        <v>2.5798999999999999</v>
      </c>
      <c r="AS752" s="2">
        <v>0.7</v>
      </c>
      <c r="AT752" s="2">
        <v>1.1000000000000001</v>
      </c>
      <c r="AU752" s="2">
        <v>64.5</v>
      </c>
      <c r="AV752" s="2">
        <v>12.619</v>
      </c>
      <c r="AW752" s="2">
        <v>1.53</v>
      </c>
      <c r="AX752" s="2">
        <v>1.8</v>
      </c>
      <c r="AY752" s="2">
        <v>85.8</v>
      </c>
      <c r="AZ752" s="2">
        <v>35.884500000000003</v>
      </c>
      <c r="BA752" s="2">
        <v>1.24</v>
      </c>
      <c r="BB752" s="2">
        <v>1.7</v>
      </c>
      <c r="BC752" s="2">
        <v>73.599999999999994</v>
      </c>
      <c r="BD752" s="2">
        <v>38.719799999999999</v>
      </c>
      <c r="BE752" s="4"/>
      <c r="BF752" s="4"/>
    </row>
    <row r="753" spans="1:58" x14ac:dyDescent="0.2">
      <c r="A753" s="29">
        <v>752</v>
      </c>
      <c r="B753" s="7" t="s">
        <v>37</v>
      </c>
      <c r="C753" s="3">
        <v>39948</v>
      </c>
      <c r="D753" s="4" t="s">
        <v>21</v>
      </c>
      <c r="E753" s="4" t="s">
        <v>173</v>
      </c>
      <c r="F753" s="5" t="s">
        <v>192</v>
      </c>
      <c r="G753" s="6">
        <v>0.87291666666666667</v>
      </c>
      <c r="H753" s="6">
        <v>0.87361111111111101</v>
      </c>
      <c r="I753" s="85">
        <f t="shared" si="11"/>
        <v>0.99999999999983658</v>
      </c>
      <c r="J753" s="86">
        <f>I753*Segmentos!$D$7*(AH753%)*IF(ISNUMBER(AI753),AI753%,0)</f>
        <v>1199.999999999804</v>
      </c>
      <c r="K753" s="86">
        <f>I753*Segmentos!$D$7*(AL753%)*IF(ISNUMBER(AM753),AM753%,0)</f>
        <v>4399.9999999992815</v>
      </c>
      <c r="L753" s="4"/>
      <c r="M753" s="2">
        <v>0.71</v>
      </c>
      <c r="N753" s="2">
        <v>0.7</v>
      </c>
      <c r="O753" s="2">
        <v>100</v>
      </c>
      <c r="P753" s="2">
        <v>85.791600000000003</v>
      </c>
      <c r="Q753" s="2">
        <v>0.44</v>
      </c>
      <c r="R753" s="2">
        <v>0.4</v>
      </c>
      <c r="S753" s="2">
        <v>100</v>
      </c>
      <c r="T753" s="2">
        <v>8.9222000000000001</v>
      </c>
      <c r="U753" s="2">
        <v>0.32</v>
      </c>
      <c r="V753" s="2">
        <v>0.3</v>
      </c>
      <c r="W753" s="2">
        <v>100</v>
      </c>
      <c r="X753" s="2">
        <v>8.0839999999999996</v>
      </c>
      <c r="Y753" s="2">
        <v>0.39</v>
      </c>
      <c r="Z753" s="2">
        <v>0.4</v>
      </c>
      <c r="AA753" s="2">
        <v>100</v>
      </c>
      <c r="AB753" s="2">
        <v>13.986700000000001</v>
      </c>
      <c r="AC753" s="2">
        <v>1.39</v>
      </c>
      <c r="AD753" s="2">
        <v>1.4</v>
      </c>
      <c r="AE753" s="2">
        <v>100</v>
      </c>
      <c r="AF753" s="2">
        <v>54.7986</v>
      </c>
      <c r="AG753" s="2">
        <v>0.26</v>
      </c>
      <c r="AH753" s="22">
        <v>0.3</v>
      </c>
      <c r="AI753" s="22">
        <v>100</v>
      </c>
      <c r="AJ753" s="22">
        <v>14.7029</v>
      </c>
      <c r="AK753" s="18">
        <v>1.1200000000000001</v>
      </c>
      <c r="AL753" s="18">
        <v>1.1000000000000001</v>
      </c>
      <c r="AM753" s="18">
        <v>100</v>
      </c>
      <c r="AN753" s="2">
        <v>71.088700000000003</v>
      </c>
      <c r="AO753" s="2">
        <v>0.69</v>
      </c>
      <c r="AP753" s="2">
        <v>0.7</v>
      </c>
      <c r="AQ753" s="2">
        <v>100</v>
      </c>
      <c r="AR753" s="2">
        <v>9.0574999999999992</v>
      </c>
      <c r="AS753" s="2">
        <v>0.66</v>
      </c>
      <c r="AT753" s="2">
        <v>0.7</v>
      </c>
      <c r="AU753" s="2">
        <v>100</v>
      </c>
      <c r="AV753" s="2">
        <v>17.393999999999998</v>
      </c>
      <c r="AW753" s="2">
        <v>0.47</v>
      </c>
      <c r="AX753" s="2">
        <v>0.5</v>
      </c>
      <c r="AY753" s="2">
        <v>100</v>
      </c>
      <c r="AZ753" s="2">
        <v>16.221499999999999</v>
      </c>
      <c r="BA753" s="2">
        <v>0.94</v>
      </c>
      <c r="BB753" s="2">
        <v>0.9</v>
      </c>
      <c r="BC753" s="2">
        <v>100</v>
      </c>
      <c r="BD753" s="2">
        <v>43.118600000000001</v>
      </c>
      <c r="BE753" s="4"/>
      <c r="BF753" s="4"/>
    </row>
    <row r="754" spans="1:58" x14ac:dyDescent="0.2">
      <c r="A754" s="29">
        <v>753</v>
      </c>
      <c r="B754" s="7" t="s">
        <v>50</v>
      </c>
      <c r="C754" s="3">
        <v>39948</v>
      </c>
      <c r="D754" s="4" t="s">
        <v>13</v>
      </c>
      <c r="E754" s="4" t="s">
        <v>165</v>
      </c>
      <c r="F754" s="5" t="s">
        <v>192</v>
      </c>
      <c r="G754" s="6">
        <v>0.91666666666666663</v>
      </c>
      <c r="H754" s="6">
        <v>0.9868055555555556</v>
      </c>
      <c r="I754" s="85">
        <f t="shared" si="11"/>
        <v>101.00000000000011</v>
      </c>
      <c r="J754" s="86">
        <f>I754*Segmentos!$D$7*(AH754%)*IF(ISNUMBER(AI754),AI754%,0)</f>
        <v>1720797.600000002</v>
      </c>
      <c r="K754" s="86">
        <f>I754*Segmentos!$D$7*(AL754%)*IF(ISNUMBER(AM754),AM754%,0)</f>
        <v>2771359.200000003</v>
      </c>
      <c r="L754" s="4"/>
      <c r="M754" s="2">
        <v>5.62</v>
      </c>
      <c r="N754" s="2">
        <v>19.600000000000001</v>
      </c>
      <c r="O754" s="2">
        <v>28.6</v>
      </c>
      <c r="P754" s="2">
        <v>81.137500000000003</v>
      </c>
      <c r="Q754" s="2">
        <v>4.57</v>
      </c>
      <c r="R754" s="2">
        <v>11.9</v>
      </c>
      <c r="S754" s="2">
        <v>38.4</v>
      </c>
      <c r="T754" s="2">
        <v>10.992699999999999</v>
      </c>
      <c r="U754" s="2">
        <v>3.55</v>
      </c>
      <c r="V754" s="2">
        <v>16.7</v>
      </c>
      <c r="W754" s="2">
        <v>21.2</v>
      </c>
      <c r="X754" s="2">
        <v>10.722799999999999</v>
      </c>
      <c r="Y754" s="2">
        <v>6.3</v>
      </c>
      <c r="Z754" s="2">
        <v>23.4</v>
      </c>
      <c r="AA754" s="2">
        <v>26.9</v>
      </c>
      <c r="AB754" s="2">
        <v>26.819500000000001</v>
      </c>
      <c r="AC754" s="2">
        <v>6.88</v>
      </c>
      <c r="AD754" s="2">
        <v>22</v>
      </c>
      <c r="AE754" s="2">
        <v>31.2</v>
      </c>
      <c r="AF754" s="2">
        <v>32.602499999999999</v>
      </c>
      <c r="AG754" s="2">
        <v>4.25</v>
      </c>
      <c r="AH754" s="22">
        <v>18.600000000000001</v>
      </c>
      <c r="AI754" s="22">
        <v>22.9</v>
      </c>
      <c r="AJ754" s="22">
        <v>29.112100000000002</v>
      </c>
      <c r="AK754" s="18">
        <v>6.86</v>
      </c>
      <c r="AL754" s="18">
        <v>20.6</v>
      </c>
      <c r="AM754" s="18">
        <v>33.299999999999997</v>
      </c>
      <c r="AN754" s="2">
        <v>52.025500000000001</v>
      </c>
      <c r="AO754" s="2">
        <v>4.1100000000000003</v>
      </c>
      <c r="AP754" s="2">
        <v>15.6</v>
      </c>
      <c r="AQ754" s="2">
        <v>26.3</v>
      </c>
      <c r="AR754" s="2">
        <v>6.4752999999999998</v>
      </c>
      <c r="AS754" s="2">
        <v>3.39</v>
      </c>
      <c r="AT754" s="2">
        <v>14.2</v>
      </c>
      <c r="AU754" s="2">
        <v>23.8</v>
      </c>
      <c r="AV754" s="2">
        <v>10.784599999999999</v>
      </c>
      <c r="AW754" s="2">
        <v>4.97</v>
      </c>
      <c r="AX754" s="2">
        <v>18.899999999999999</v>
      </c>
      <c r="AY754" s="2">
        <v>26.3</v>
      </c>
      <c r="AZ754" s="2">
        <v>20.622299999999999</v>
      </c>
      <c r="BA754" s="2">
        <v>7.83</v>
      </c>
      <c r="BB754" s="2">
        <v>24.4</v>
      </c>
      <c r="BC754" s="2">
        <v>32</v>
      </c>
      <c r="BD754" s="2">
        <v>43.255400000000002</v>
      </c>
      <c r="BE754" s="4"/>
      <c r="BF754" s="4"/>
    </row>
    <row r="755" spans="1:58" x14ac:dyDescent="0.2">
      <c r="A755" s="29">
        <v>754</v>
      </c>
      <c r="B755" s="7" t="s">
        <v>86</v>
      </c>
      <c r="C755" s="3">
        <v>39948</v>
      </c>
      <c r="D755" s="4" t="s">
        <v>17</v>
      </c>
      <c r="E755" s="4" t="s">
        <v>169</v>
      </c>
      <c r="F755" s="5" t="s">
        <v>192</v>
      </c>
      <c r="G755" s="6">
        <v>0.91666666666666663</v>
      </c>
      <c r="H755" s="6">
        <v>0.95694444444444438</v>
      </c>
      <c r="I755" s="85">
        <f t="shared" si="11"/>
        <v>57.999999999999957</v>
      </c>
      <c r="J755" s="86">
        <f>I755*Segmentos!$D$7*(AH755%)*IF(ISNUMBER(AI755),AI755%,0)</f>
        <v>135232.7999999999</v>
      </c>
      <c r="K755" s="86">
        <f>I755*Segmentos!$D$7*(AL755%)*IF(ISNUMBER(AM755),AM755%,0)</f>
        <v>137181.59999999989</v>
      </c>
      <c r="L755" s="4"/>
      <c r="M755" s="2">
        <v>0.59</v>
      </c>
      <c r="N755" s="2">
        <v>2.8</v>
      </c>
      <c r="O755" s="2">
        <v>21</v>
      </c>
      <c r="P755" s="2">
        <v>99.822900000000004</v>
      </c>
      <c r="Q755" s="2">
        <v>0.01</v>
      </c>
      <c r="R755" s="2">
        <v>0.2</v>
      </c>
      <c r="S755" s="2">
        <v>3.4</v>
      </c>
      <c r="T755" s="2">
        <v>0.16980000000000001</v>
      </c>
      <c r="U755" s="2">
        <v>1.31</v>
      </c>
      <c r="V755" s="2">
        <v>3.2</v>
      </c>
      <c r="W755" s="2">
        <v>40.700000000000003</v>
      </c>
      <c r="X755" s="2">
        <v>46.496099999999998</v>
      </c>
      <c r="Y755" s="2">
        <v>0.4</v>
      </c>
      <c r="Z755" s="2">
        <v>3</v>
      </c>
      <c r="AA755" s="2">
        <v>13.3</v>
      </c>
      <c r="AB755" s="2">
        <v>19.981999999999999</v>
      </c>
      <c r="AC755" s="2">
        <v>0.6</v>
      </c>
      <c r="AD755" s="2">
        <v>3.7</v>
      </c>
      <c r="AE755" s="2">
        <v>16.100000000000001</v>
      </c>
      <c r="AF755" s="2">
        <v>33.174999999999997</v>
      </c>
      <c r="AG755" s="2">
        <v>0.59</v>
      </c>
      <c r="AH755" s="22">
        <v>2.9</v>
      </c>
      <c r="AI755" s="22">
        <v>20.100000000000001</v>
      </c>
      <c r="AJ755" s="22">
        <v>47.508899999999997</v>
      </c>
      <c r="AK755" s="18">
        <v>0.59</v>
      </c>
      <c r="AL755" s="18">
        <v>2.7</v>
      </c>
      <c r="AM755" s="18">
        <v>21.9</v>
      </c>
      <c r="AN755" s="2">
        <v>52.314</v>
      </c>
      <c r="AO755" s="2">
        <v>0.03</v>
      </c>
      <c r="AP755" s="2">
        <v>0.7</v>
      </c>
      <c r="AQ755" s="2">
        <v>5.0999999999999996</v>
      </c>
      <c r="AR755" s="2">
        <v>0.62250000000000005</v>
      </c>
      <c r="AS755" s="2">
        <v>0.56000000000000005</v>
      </c>
      <c r="AT755" s="2">
        <v>1.5</v>
      </c>
      <c r="AU755" s="2">
        <v>37.799999999999997</v>
      </c>
      <c r="AV755" s="2">
        <v>20.7959</v>
      </c>
      <c r="AW755" s="2">
        <v>0.68</v>
      </c>
      <c r="AX755" s="2">
        <v>3.7</v>
      </c>
      <c r="AY755" s="2">
        <v>18.5</v>
      </c>
      <c r="AZ755" s="2">
        <v>33.037599999999998</v>
      </c>
      <c r="BA755" s="2">
        <v>0.7</v>
      </c>
      <c r="BB755" s="2">
        <v>3.5</v>
      </c>
      <c r="BC755" s="2">
        <v>19.8</v>
      </c>
      <c r="BD755" s="2">
        <v>45.366799999999998</v>
      </c>
      <c r="BE755" s="4"/>
      <c r="BF755" s="4"/>
    </row>
    <row r="756" spans="1:58" x14ac:dyDescent="0.2">
      <c r="A756" s="29">
        <v>755</v>
      </c>
      <c r="B756" s="7" t="s">
        <v>14</v>
      </c>
      <c r="C756" s="3">
        <v>39948</v>
      </c>
      <c r="D756" s="4" t="s">
        <v>13</v>
      </c>
      <c r="E756" s="4" t="s">
        <v>163</v>
      </c>
      <c r="F756" s="5" t="s">
        <v>192</v>
      </c>
      <c r="G756" s="6">
        <v>0.84722222222222221</v>
      </c>
      <c r="H756" s="6">
        <v>0.875</v>
      </c>
      <c r="I756" s="85">
        <f t="shared" si="11"/>
        <v>40.000000000000014</v>
      </c>
      <c r="J756" s="86">
        <f>I756*Segmentos!$D$7*(AH756%)*IF(ISNUMBER(AI756),AI756%,0)</f>
        <v>1063152.0000000002</v>
      </c>
      <c r="K756" s="86">
        <f>I756*Segmentos!$D$7*(AL756%)*IF(ISNUMBER(AM756),AM756%,0)</f>
        <v>1527680.0000000007</v>
      </c>
      <c r="L756" s="4"/>
      <c r="M756" s="2">
        <v>8.18</v>
      </c>
      <c r="N756" s="2">
        <v>12.4</v>
      </c>
      <c r="O756" s="2">
        <v>65.8</v>
      </c>
      <c r="P756" s="2">
        <v>90.218900000000005</v>
      </c>
      <c r="Q756" s="2">
        <v>7.58</v>
      </c>
      <c r="R756" s="2">
        <v>9.5</v>
      </c>
      <c r="S756" s="2">
        <v>79.400000000000006</v>
      </c>
      <c r="T756" s="2">
        <v>13.959899999999999</v>
      </c>
      <c r="U756" s="2">
        <v>7.41</v>
      </c>
      <c r="V756" s="2">
        <v>11.9</v>
      </c>
      <c r="W756" s="2">
        <v>62.2</v>
      </c>
      <c r="X756" s="2">
        <v>17.153300000000002</v>
      </c>
      <c r="Y756" s="2">
        <v>6.99</v>
      </c>
      <c r="Z756" s="2">
        <v>11</v>
      </c>
      <c r="AA756" s="2">
        <v>63.4</v>
      </c>
      <c r="AB756" s="2">
        <v>22.766400000000001</v>
      </c>
      <c r="AC756" s="2">
        <v>10.029999999999999</v>
      </c>
      <c r="AD756" s="2">
        <v>15.5</v>
      </c>
      <c r="AE756" s="2">
        <v>64.8</v>
      </c>
      <c r="AF756" s="2">
        <v>36.339300000000001</v>
      </c>
      <c r="AG756" s="2">
        <v>6.62</v>
      </c>
      <c r="AH756" s="22">
        <v>10.7</v>
      </c>
      <c r="AI756" s="22">
        <v>62.1</v>
      </c>
      <c r="AJ756" s="22">
        <v>34.674399999999999</v>
      </c>
      <c r="AK756" s="18">
        <v>9.58</v>
      </c>
      <c r="AL756" s="18">
        <v>14</v>
      </c>
      <c r="AM756" s="18">
        <v>68.2</v>
      </c>
      <c r="AN756" s="2">
        <v>55.544499999999999</v>
      </c>
      <c r="AO756" s="2">
        <v>4.78</v>
      </c>
      <c r="AP756" s="2">
        <v>10.4</v>
      </c>
      <c r="AQ756" s="2">
        <v>46.1</v>
      </c>
      <c r="AR756" s="2">
        <v>5.7679</v>
      </c>
      <c r="AS756" s="2">
        <v>5.64</v>
      </c>
      <c r="AT756" s="2">
        <v>9.6</v>
      </c>
      <c r="AU756" s="2">
        <v>58.6</v>
      </c>
      <c r="AV756" s="2">
        <v>13.7157</v>
      </c>
      <c r="AW756" s="2">
        <v>7.69</v>
      </c>
      <c r="AX756" s="2">
        <v>12.2</v>
      </c>
      <c r="AY756" s="2">
        <v>63</v>
      </c>
      <c r="AZ756" s="2">
        <v>24.385899999999999</v>
      </c>
      <c r="BA756" s="2">
        <v>10.97</v>
      </c>
      <c r="BB756" s="2">
        <v>14.8</v>
      </c>
      <c r="BC756" s="2">
        <v>74.099999999999994</v>
      </c>
      <c r="BD756" s="2">
        <v>46.349400000000003</v>
      </c>
      <c r="BE756" s="4"/>
      <c r="BF756" s="4"/>
    </row>
    <row r="757" spans="1:58" x14ac:dyDescent="0.2">
      <c r="A757" s="29">
        <v>756</v>
      </c>
      <c r="B757" s="7" t="s">
        <v>46</v>
      </c>
      <c r="C757" s="3">
        <v>39948</v>
      </c>
      <c r="D757" s="4" t="s">
        <v>0</v>
      </c>
      <c r="E757" s="4" t="s">
        <v>170</v>
      </c>
      <c r="F757" s="5" t="s">
        <v>192</v>
      </c>
      <c r="G757" s="6">
        <v>0.76249999999999996</v>
      </c>
      <c r="H757" s="6">
        <v>0.88402777777777775</v>
      </c>
      <c r="I757" s="85">
        <f t="shared" si="11"/>
        <v>175.00000000000003</v>
      </c>
      <c r="J757" s="86">
        <f>I757*Segmentos!$D$7*(AH757%)*IF(ISNUMBER(AI757),AI757%,0)</f>
        <v>1487640.0000000002</v>
      </c>
      <c r="K757" s="86">
        <f>I757*Segmentos!$D$7*(AL757%)*IF(ISNUMBER(AM757),AM757%,0)</f>
        <v>2142000.0000000005</v>
      </c>
      <c r="L757" s="4"/>
      <c r="M757" s="2">
        <v>2.62</v>
      </c>
      <c r="N757" s="2">
        <v>14.1</v>
      </c>
      <c r="O757" s="2">
        <v>18.5</v>
      </c>
      <c r="P757" s="2">
        <v>55.099200000000003</v>
      </c>
      <c r="Q757" s="2">
        <v>3.17</v>
      </c>
      <c r="R757" s="2">
        <v>14.4</v>
      </c>
      <c r="S757" s="2">
        <v>22</v>
      </c>
      <c r="T757" s="2">
        <v>11.145300000000001</v>
      </c>
      <c r="U757" s="2">
        <v>3.26</v>
      </c>
      <c r="V757" s="2">
        <v>14.8</v>
      </c>
      <c r="W757" s="2">
        <v>22</v>
      </c>
      <c r="X757" s="2">
        <v>14.3942</v>
      </c>
      <c r="Y757" s="2">
        <v>2.2799999999999998</v>
      </c>
      <c r="Z757" s="2">
        <v>14.4</v>
      </c>
      <c r="AA757" s="2">
        <v>15.9</v>
      </c>
      <c r="AB757" s="2">
        <v>14.1905</v>
      </c>
      <c r="AC757" s="2">
        <v>2.2200000000000002</v>
      </c>
      <c r="AD757" s="2">
        <v>13.3</v>
      </c>
      <c r="AE757" s="2">
        <v>16.7</v>
      </c>
      <c r="AF757" s="2">
        <v>15.369199999999999</v>
      </c>
      <c r="AG757" s="2">
        <v>2.12</v>
      </c>
      <c r="AH757" s="22">
        <v>13.2</v>
      </c>
      <c r="AI757" s="22">
        <v>16.100000000000001</v>
      </c>
      <c r="AJ757" s="22">
        <v>21.215499999999999</v>
      </c>
      <c r="AK757" s="18">
        <v>3.06</v>
      </c>
      <c r="AL757" s="18">
        <v>15</v>
      </c>
      <c r="AM757" s="18">
        <v>20.399999999999999</v>
      </c>
      <c r="AN757" s="2">
        <v>33.883699999999997</v>
      </c>
      <c r="AO757" s="2">
        <v>2.2000000000000002</v>
      </c>
      <c r="AP757" s="2">
        <v>11.2</v>
      </c>
      <c r="AQ757" s="2">
        <v>19.7</v>
      </c>
      <c r="AR757" s="2">
        <v>5.0677000000000003</v>
      </c>
      <c r="AS757" s="2">
        <v>2.46</v>
      </c>
      <c r="AT757" s="2">
        <v>10.8</v>
      </c>
      <c r="AU757" s="2">
        <v>22.7</v>
      </c>
      <c r="AV757" s="2">
        <v>11.394600000000001</v>
      </c>
      <c r="AW757" s="2">
        <v>3.39</v>
      </c>
      <c r="AX757" s="2">
        <v>16.8</v>
      </c>
      <c r="AY757" s="2">
        <v>20.100000000000001</v>
      </c>
      <c r="AZ757" s="2">
        <v>20.548300000000001</v>
      </c>
      <c r="BA757" s="2">
        <v>2.2400000000000002</v>
      </c>
      <c r="BB757" s="2">
        <v>14.9</v>
      </c>
      <c r="BC757" s="2">
        <v>15.1</v>
      </c>
      <c r="BD757" s="2">
        <v>18.0886</v>
      </c>
      <c r="BE757" s="4"/>
      <c r="BF757" s="4"/>
    </row>
    <row r="758" spans="1:58" x14ac:dyDescent="0.2">
      <c r="A758" s="29">
        <v>757</v>
      </c>
      <c r="B758" s="7" t="s">
        <v>10</v>
      </c>
      <c r="C758" s="3">
        <v>39948</v>
      </c>
      <c r="D758" s="4" t="s">
        <v>8</v>
      </c>
      <c r="E758" s="4" t="s">
        <v>164</v>
      </c>
      <c r="F758" s="5" t="s">
        <v>192</v>
      </c>
      <c r="G758" s="6">
        <v>0.87361111111111101</v>
      </c>
      <c r="H758" s="6">
        <v>0.91736111111111107</v>
      </c>
      <c r="I758" s="85">
        <f t="shared" si="11"/>
        <v>63.000000000000099</v>
      </c>
      <c r="J758" s="86">
        <f>I758*Segmentos!$D$7*(AH758%)*IF(ISNUMBER(AI758),AI758%,0)</f>
        <v>1141459.2000000018</v>
      </c>
      <c r="K758" s="86">
        <f>I758*Segmentos!$D$7*(AL758%)*IF(ISNUMBER(AM758),AM758%,0)</f>
        <v>1000742.4000000015</v>
      </c>
      <c r="L758" s="4"/>
      <c r="M758" s="2">
        <v>4.24</v>
      </c>
      <c r="N758" s="2">
        <v>14.9</v>
      </c>
      <c r="O758" s="2">
        <v>28.5</v>
      </c>
      <c r="P758" s="2">
        <v>88.121399999999994</v>
      </c>
      <c r="Q758" s="2">
        <v>1.63</v>
      </c>
      <c r="R758" s="2">
        <v>6.2</v>
      </c>
      <c r="S758" s="2">
        <v>26.4</v>
      </c>
      <c r="T758" s="2">
        <v>5.6372</v>
      </c>
      <c r="U758" s="2">
        <v>1.66</v>
      </c>
      <c r="V758" s="2">
        <v>8.8000000000000007</v>
      </c>
      <c r="W758" s="2">
        <v>18.8</v>
      </c>
      <c r="X758" s="2">
        <v>7.2172999999999998</v>
      </c>
      <c r="Y758" s="2">
        <v>4.05</v>
      </c>
      <c r="Z758" s="2">
        <v>15.2</v>
      </c>
      <c r="AA758" s="2">
        <v>26.7</v>
      </c>
      <c r="AB758" s="2">
        <v>24.8414</v>
      </c>
      <c r="AC758" s="2">
        <v>7.4</v>
      </c>
      <c r="AD758" s="2">
        <v>23</v>
      </c>
      <c r="AE758" s="2">
        <v>32.200000000000003</v>
      </c>
      <c r="AF758" s="2">
        <v>50.4255</v>
      </c>
      <c r="AG758" s="2">
        <v>4.54</v>
      </c>
      <c r="AH758" s="22">
        <v>15.2</v>
      </c>
      <c r="AI758" s="22">
        <v>29.8</v>
      </c>
      <c r="AJ758" s="22">
        <v>44.680100000000003</v>
      </c>
      <c r="AK758" s="18">
        <v>3.98</v>
      </c>
      <c r="AL758" s="18">
        <v>14.6</v>
      </c>
      <c r="AM758" s="18">
        <v>27.2</v>
      </c>
      <c r="AN758" s="2">
        <v>43.441299999999998</v>
      </c>
      <c r="AO758" s="2">
        <v>1.9</v>
      </c>
      <c r="AP758" s="2">
        <v>10.3</v>
      </c>
      <c r="AQ758" s="2">
        <v>18.5</v>
      </c>
      <c r="AR758" s="2">
        <v>4.3057999999999996</v>
      </c>
      <c r="AS758" s="2">
        <v>2.36</v>
      </c>
      <c r="AT758" s="2">
        <v>8.8000000000000007</v>
      </c>
      <c r="AU758" s="2">
        <v>26.9</v>
      </c>
      <c r="AV758" s="2">
        <v>10.784800000000001</v>
      </c>
      <c r="AW758" s="2">
        <v>4.28</v>
      </c>
      <c r="AX758" s="2">
        <v>15.1</v>
      </c>
      <c r="AY758" s="2">
        <v>28.3</v>
      </c>
      <c r="AZ758" s="2">
        <v>25.542000000000002</v>
      </c>
      <c r="BA758" s="2">
        <v>5.97</v>
      </c>
      <c r="BB758" s="2">
        <v>19.600000000000001</v>
      </c>
      <c r="BC758" s="2">
        <v>30.5</v>
      </c>
      <c r="BD758" s="2">
        <v>47.488799999999998</v>
      </c>
      <c r="BE758" s="4"/>
      <c r="BF758" s="4"/>
    </row>
    <row r="759" spans="1:58" x14ac:dyDescent="0.2">
      <c r="A759" s="29">
        <v>758</v>
      </c>
      <c r="B759" s="7" t="s">
        <v>48</v>
      </c>
      <c r="C759" s="3">
        <v>39948</v>
      </c>
      <c r="D759" s="4" t="s">
        <v>8</v>
      </c>
      <c r="E759" s="4" t="s">
        <v>176</v>
      </c>
      <c r="F759" s="5" t="s">
        <v>192</v>
      </c>
      <c r="G759" s="6">
        <v>0.91736111111111107</v>
      </c>
      <c r="H759" s="6">
        <v>3.2638888888888891E-2</v>
      </c>
      <c r="I759" s="85">
        <f t="shared" si="11"/>
        <v>166.00000000000006</v>
      </c>
      <c r="J759" s="86">
        <f>I759*Segmentos!$D$7*(AH759%)*IF(ISNUMBER(AI759),AI759%,0)</f>
        <v>4679739.2000000011</v>
      </c>
      <c r="K759" s="86">
        <f>I759*Segmentos!$D$7*(AL759%)*IF(ISNUMBER(AM759),AM759%,0)</f>
        <v>5043146.4000000022</v>
      </c>
      <c r="L759" s="4"/>
      <c r="M759" s="2">
        <v>7.33</v>
      </c>
      <c r="N759" s="2">
        <v>28.1</v>
      </c>
      <c r="O759" s="2">
        <v>26.1</v>
      </c>
      <c r="P759" s="2">
        <v>81.3429</v>
      </c>
      <c r="Q759" s="2">
        <v>4.5199999999999996</v>
      </c>
      <c r="R759" s="2">
        <v>17.399999999999999</v>
      </c>
      <c r="S759" s="2">
        <v>26</v>
      </c>
      <c r="T759" s="2">
        <v>8.3709000000000007</v>
      </c>
      <c r="U759" s="2">
        <v>5.3</v>
      </c>
      <c r="V759" s="2">
        <v>22.7</v>
      </c>
      <c r="W759" s="2">
        <v>23.4</v>
      </c>
      <c r="X759" s="2">
        <v>12.316599999999999</v>
      </c>
      <c r="Y759" s="2">
        <v>7.91</v>
      </c>
      <c r="Z759" s="2">
        <v>33.1</v>
      </c>
      <c r="AA759" s="2">
        <v>23.9</v>
      </c>
      <c r="AB759" s="2">
        <v>25.915600000000001</v>
      </c>
      <c r="AC759" s="2">
        <v>9.5399999999999991</v>
      </c>
      <c r="AD759" s="2">
        <v>32.299999999999997</v>
      </c>
      <c r="AE759" s="2">
        <v>29.5</v>
      </c>
      <c r="AF759" s="2">
        <v>34.739899999999999</v>
      </c>
      <c r="AG759" s="2">
        <v>7.04</v>
      </c>
      <c r="AH759" s="22">
        <v>26.9</v>
      </c>
      <c r="AI759" s="22">
        <v>26.2</v>
      </c>
      <c r="AJ759" s="22">
        <v>37.0319</v>
      </c>
      <c r="AK759" s="18">
        <v>7.6</v>
      </c>
      <c r="AL759" s="18">
        <v>29.1</v>
      </c>
      <c r="AM759" s="18">
        <v>26.1</v>
      </c>
      <c r="AN759" s="2">
        <v>44.311100000000003</v>
      </c>
      <c r="AO759" s="2">
        <v>3.36</v>
      </c>
      <c r="AP759" s="2">
        <v>17.7</v>
      </c>
      <c r="AQ759" s="2">
        <v>19</v>
      </c>
      <c r="AR759" s="2">
        <v>4.0750999999999999</v>
      </c>
      <c r="AS759" s="2">
        <v>4.43</v>
      </c>
      <c r="AT759" s="2">
        <v>20</v>
      </c>
      <c r="AU759" s="2">
        <v>22.2</v>
      </c>
      <c r="AV759" s="2">
        <v>10.8203</v>
      </c>
      <c r="AW759" s="2">
        <v>6.01</v>
      </c>
      <c r="AX759" s="2">
        <v>24.9</v>
      </c>
      <c r="AY759" s="2">
        <v>24.2</v>
      </c>
      <c r="AZ759" s="2">
        <v>19.1568</v>
      </c>
      <c r="BA759" s="2">
        <v>11.13</v>
      </c>
      <c r="BB759" s="2">
        <v>38.1</v>
      </c>
      <c r="BC759" s="2">
        <v>29.2</v>
      </c>
      <c r="BD759" s="2">
        <v>47.290700000000001</v>
      </c>
      <c r="BE759" s="4"/>
      <c r="BF759" s="4"/>
    </row>
    <row r="760" spans="1:58" x14ac:dyDescent="0.2">
      <c r="A760" s="29">
        <v>759</v>
      </c>
      <c r="B760" s="7" t="s">
        <v>83</v>
      </c>
      <c r="C760" s="3">
        <v>39948</v>
      </c>
      <c r="D760" s="4" t="s">
        <v>21</v>
      </c>
      <c r="E760" s="4" t="s">
        <v>170</v>
      </c>
      <c r="F760" s="5" t="s">
        <v>192</v>
      </c>
      <c r="G760" s="6">
        <v>0.87430555555555556</v>
      </c>
      <c r="H760" s="6">
        <v>0.89097222222222217</v>
      </c>
      <c r="I760" s="85">
        <f t="shared" si="11"/>
        <v>23.999999999999915</v>
      </c>
      <c r="J760" s="86">
        <f>I760*Segmentos!$D$7*(AH760%)*IF(ISNUMBER(AI760),AI760%,0)</f>
        <v>2150.3999999999924</v>
      </c>
      <c r="K760" s="86">
        <f>I760*Segmentos!$D$7*(AL760%)*IF(ISNUMBER(AM760),AM760%,0)</f>
        <v>51551.999999999818</v>
      </c>
      <c r="L760" s="4"/>
      <c r="M760" s="2">
        <v>0.28999999999999998</v>
      </c>
      <c r="N760" s="2">
        <v>1</v>
      </c>
      <c r="O760" s="2">
        <v>29.4</v>
      </c>
      <c r="P760" s="2">
        <v>52.2164</v>
      </c>
      <c r="Q760" s="2">
        <v>0.15</v>
      </c>
      <c r="R760" s="2">
        <v>0.4</v>
      </c>
      <c r="S760" s="2">
        <v>33.299999999999997</v>
      </c>
      <c r="T760" s="2">
        <v>4.4279000000000002</v>
      </c>
      <c r="U760" s="2">
        <v>0.3</v>
      </c>
      <c r="V760" s="2">
        <v>0.8</v>
      </c>
      <c r="W760" s="2">
        <v>35.5</v>
      </c>
      <c r="X760" s="2">
        <v>11.309699999999999</v>
      </c>
      <c r="Y760" s="2">
        <v>0.34</v>
      </c>
      <c r="Z760" s="2">
        <v>0.4</v>
      </c>
      <c r="AA760" s="2">
        <v>77.400000000000006</v>
      </c>
      <c r="AB760" s="2">
        <v>18.052299999999999</v>
      </c>
      <c r="AC760" s="2">
        <v>0.31</v>
      </c>
      <c r="AD760" s="2">
        <v>1.9</v>
      </c>
      <c r="AE760" s="2">
        <v>16.899999999999999</v>
      </c>
      <c r="AF760" s="2">
        <v>18.426600000000001</v>
      </c>
      <c r="AG760" s="2">
        <v>0.02</v>
      </c>
      <c r="AH760" s="22">
        <v>0.4</v>
      </c>
      <c r="AI760" s="22">
        <v>5.6</v>
      </c>
      <c r="AJ760" s="22">
        <v>2.1229</v>
      </c>
      <c r="AK760" s="18">
        <v>0.53</v>
      </c>
      <c r="AL760" s="18">
        <v>1.5</v>
      </c>
      <c r="AM760" s="18">
        <v>35.799999999999997</v>
      </c>
      <c r="AN760" s="2">
        <v>50.093499999999999</v>
      </c>
      <c r="AO760" s="2">
        <v>0.28000000000000003</v>
      </c>
      <c r="AP760" s="2">
        <v>0.9</v>
      </c>
      <c r="AQ760" s="2">
        <v>29.5</v>
      </c>
      <c r="AR760" s="2">
        <v>5.3813000000000004</v>
      </c>
      <c r="AS760" s="2">
        <v>0.43</v>
      </c>
      <c r="AT760" s="2">
        <v>1.2</v>
      </c>
      <c r="AU760" s="2">
        <v>37.299999999999997</v>
      </c>
      <c r="AV760" s="2">
        <v>17.0364</v>
      </c>
      <c r="AW760" s="2">
        <v>0.1</v>
      </c>
      <c r="AX760" s="2">
        <v>1</v>
      </c>
      <c r="AY760" s="2">
        <v>10.7</v>
      </c>
      <c r="AZ760" s="2">
        <v>5.2775999999999996</v>
      </c>
      <c r="BA760" s="2">
        <v>0.36</v>
      </c>
      <c r="BB760" s="2">
        <v>0.9</v>
      </c>
      <c r="BC760" s="2">
        <v>38.200000000000003</v>
      </c>
      <c r="BD760" s="2">
        <v>24.521100000000001</v>
      </c>
      <c r="BE760" s="4"/>
      <c r="BF760" s="4"/>
    </row>
    <row r="761" spans="1:58" x14ac:dyDescent="0.2">
      <c r="A761" s="29">
        <v>760</v>
      </c>
      <c r="B761" s="7" t="s">
        <v>47</v>
      </c>
      <c r="C761" s="3">
        <v>39948</v>
      </c>
      <c r="D761" s="4" t="s">
        <v>3</v>
      </c>
      <c r="E761" s="4" t="s">
        <v>175</v>
      </c>
      <c r="F761" s="5" t="s">
        <v>192</v>
      </c>
      <c r="G761" s="6">
        <v>0.91805555555555562</v>
      </c>
      <c r="H761" s="6">
        <v>3.1944444444444449E-2</v>
      </c>
      <c r="I761" s="85">
        <f t="shared" si="11"/>
        <v>163.99999999999989</v>
      </c>
      <c r="J761" s="86">
        <f>I761*Segmentos!$D$7*(AH761%)*IF(ISNUMBER(AI761),AI761%,0)</f>
        <v>2818175.9999999977</v>
      </c>
      <c r="K761" s="86">
        <f>I761*Segmentos!$D$7*(AL761%)*IF(ISNUMBER(AM761),AM761%,0)</f>
        <v>5249836.7999999961</v>
      </c>
      <c r="L761" s="4"/>
      <c r="M761" s="2">
        <v>6.24</v>
      </c>
      <c r="N761" s="2">
        <v>28.4</v>
      </c>
      <c r="O761" s="2">
        <v>22</v>
      </c>
      <c r="P761" s="2">
        <v>91.295699999999997</v>
      </c>
      <c r="Q761" s="2">
        <v>3.09</v>
      </c>
      <c r="R761" s="2">
        <v>14.2</v>
      </c>
      <c r="S761" s="2">
        <v>21.8</v>
      </c>
      <c r="T761" s="2">
        <v>7.5408999999999997</v>
      </c>
      <c r="U761" s="2">
        <v>5.29</v>
      </c>
      <c r="V761" s="2">
        <v>27.6</v>
      </c>
      <c r="W761" s="2">
        <v>19.2</v>
      </c>
      <c r="X761" s="2">
        <v>16.218599999999999</v>
      </c>
      <c r="Y761" s="2">
        <v>6.95</v>
      </c>
      <c r="Z761" s="2">
        <v>33</v>
      </c>
      <c r="AA761" s="2">
        <v>21.1</v>
      </c>
      <c r="AB761" s="2">
        <v>30.038</v>
      </c>
      <c r="AC761" s="2">
        <v>7.81</v>
      </c>
      <c r="AD761" s="2">
        <v>32.1</v>
      </c>
      <c r="AE761" s="2">
        <v>24.4</v>
      </c>
      <c r="AF761" s="2">
        <v>37.498199999999997</v>
      </c>
      <c r="AG761" s="2">
        <v>4.3</v>
      </c>
      <c r="AH761" s="22">
        <v>24</v>
      </c>
      <c r="AI761" s="22">
        <v>17.899999999999999</v>
      </c>
      <c r="AJ761" s="22">
        <v>29.8443</v>
      </c>
      <c r="AK761" s="18">
        <v>7.99</v>
      </c>
      <c r="AL761" s="18">
        <v>32.4</v>
      </c>
      <c r="AM761" s="18">
        <v>24.7</v>
      </c>
      <c r="AN761" s="2">
        <v>61.451500000000003</v>
      </c>
      <c r="AO761" s="2">
        <v>5.5</v>
      </c>
      <c r="AP761" s="2">
        <v>20.2</v>
      </c>
      <c r="AQ761" s="2">
        <v>27.3</v>
      </c>
      <c r="AR761" s="2">
        <v>8.7984000000000009</v>
      </c>
      <c r="AS761" s="2">
        <v>6.59</v>
      </c>
      <c r="AT761" s="2">
        <v>25.6</v>
      </c>
      <c r="AU761" s="2">
        <v>25.7</v>
      </c>
      <c r="AV761" s="2">
        <v>21.243200000000002</v>
      </c>
      <c r="AW761" s="2">
        <v>7.46</v>
      </c>
      <c r="AX761" s="2">
        <v>31.8</v>
      </c>
      <c r="AY761" s="2">
        <v>23.4</v>
      </c>
      <c r="AZ761" s="2">
        <v>31.4025</v>
      </c>
      <c r="BA761" s="2">
        <v>5.33</v>
      </c>
      <c r="BB761" s="2">
        <v>29.8</v>
      </c>
      <c r="BC761" s="2">
        <v>17.899999999999999</v>
      </c>
      <c r="BD761" s="2">
        <v>29.851700000000001</v>
      </c>
      <c r="BE761" s="4"/>
      <c r="BF761" s="4"/>
    </row>
    <row r="762" spans="1:58" x14ac:dyDescent="0.2">
      <c r="A762" s="29">
        <v>761</v>
      </c>
      <c r="B762" s="7" t="s">
        <v>23</v>
      </c>
      <c r="C762" s="3">
        <v>39948</v>
      </c>
      <c r="D762" s="4" t="s">
        <v>21</v>
      </c>
      <c r="E762" s="4" t="s">
        <v>170</v>
      </c>
      <c r="F762" s="5" t="s">
        <v>192</v>
      </c>
      <c r="G762" s="6">
        <v>0.90069444444444446</v>
      </c>
      <c r="H762" s="6">
        <v>0.90625</v>
      </c>
      <c r="I762" s="85">
        <f t="shared" si="11"/>
        <v>7.9999999999999716</v>
      </c>
      <c r="J762" s="86">
        <f>I762*Segmentos!$D$7*(AH762%)*IF(ISNUMBER(AI762),AI762%,0)</f>
        <v>2927.99999999999</v>
      </c>
      <c r="K762" s="86">
        <f>I762*Segmentos!$D$7*(AL762%)*IF(ISNUMBER(AM762),AM762%,0)</f>
        <v>16531.199999999943</v>
      </c>
      <c r="L762" s="4"/>
      <c r="M762" s="2">
        <v>0.3</v>
      </c>
      <c r="N762" s="2">
        <v>0.4</v>
      </c>
      <c r="O762" s="2">
        <v>68.099999999999994</v>
      </c>
      <c r="P762" s="2">
        <v>27.565100000000001</v>
      </c>
      <c r="Q762" s="2">
        <v>0.1</v>
      </c>
      <c r="R762" s="2">
        <v>0.4</v>
      </c>
      <c r="S762" s="2">
        <v>28.6</v>
      </c>
      <c r="T762" s="2">
        <v>1.5797000000000001</v>
      </c>
      <c r="U762" s="2">
        <v>0.62</v>
      </c>
      <c r="V762" s="2">
        <v>0.6</v>
      </c>
      <c r="W762" s="2">
        <v>100</v>
      </c>
      <c r="X762" s="2">
        <v>12.022</v>
      </c>
      <c r="Y762" s="2">
        <v>0.43</v>
      </c>
      <c r="Z762" s="2">
        <v>0.7</v>
      </c>
      <c r="AA762" s="2">
        <v>61.4</v>
      </c>
      <c r="AB762" s="2">
        <v>11.735300000000001</v>
      </c>
      <c r="AC762" s="2">
        <v>7.0000000000000007E-2</v>
      </c>
      <c r="AD762" s="2">
        <v>0.1</v>
      </c>
      <c r="AE762" s="2">
        <v>58.4</v>
      </c>
      <c r="AF762" s="2">
        <v>2.2280000000000002</v>
      </c>
      <c r="AG762" s="2">
        <v>0.09</v>
      </c>
      <c r="AH762" s="22">
        <v>0.3</v>
      </c>
      <c r="AI762" s="22">
        <v>30.5</v>
      </c>
      <c r="AJ762" s="22">
        <v>3.9870999999999999</v>
      </c>
      <c r="AK762" s="18">
        <v>0.49</v>
      </c>
      <c r="AL762" s="18">
        <v>0.6</v>
      </c>
      <c r="AM762" s="18">
        <v>86.1</v>
      </c>
      <c r="AN762" s="2">
        <v>23.577999999999999</v>
      </c>
      <c r="AO762" s="2">
        <v>0.26</v>
      </c>
      <c r="AP762" s="2">
        <v>0.3</v>
      </c>
      <c r="AQ762" s="2">
        <v>85.2</v>
      </c>
      <c r="AR762" s="2">
        <v>2.6347</v>
      </c>
      <c r="AS762" s="2">
        <v>0.55000000000000004</v>
      </c>
      <c r="AT762" s="2">
        <v>0.7</v>
      </c>
      <c r="AU762" s="2">
        <v>83.2</v>
      </c>
      <c r="AV762" s="2">
        <v>11.106999999999999</v>
      </c>
      <c r="AW762" s="2">
        <v>0.18</v>
      </c>
      <c r="AX762" s="2">
        <v>0.5</v>
      </c>
      <c r="AY762" s="2">
        <v>35.299999999999997</v>
      </c>
      <c r="AZ762" s="2">
        <v>4.6776999999999997</v>
      </c>
      <c r="BA762" s="2">
        <v>0.26</v>
      </c>
      <c r="BB762" s="2">
        <v>0.3</v>
      </c>
      <c r="BC762" s="2">
        <v>84.8</v>
      </c>
      <c r="BD762" s="2">
        <v>9.1456999999999997</v>
      </c>
      <c r="BE762" s="4"/>
      <c r="BF762" s="4"/>
    </row>
    <row r="763" spans="1:58" x14ac:dyDescent="0.2">
      <c r="A763" s="29">
        <v>762</v>
      </c>
      <c r="B763" s="7" t="s">
        <v>25</v>
      </c>
      <c r="C763" s="3">
        <v>39948</v>
      </c>
      <c r="D763" s="4" t="s">
        <v>21</v>
      </c>
      <c r="E763" s="4" t="s">
        <v>171</v>
      </c>
      <c r="F763" s="5" t="s">
        <v>192</v>
      </c>
      <c r="G763" s="6">
        <v>0.8965277777777777</v>
      </c>
      <c r="H763" s="6">
        <v>0.89861111111111114</v>
      </c>
      <c r="I763" s="85">
        <f t="shared" si="11"/>
        <v>3.0000000000001492</v>
      </c>
      <c r="J763" s="86">
        <f>I763*Segmentos!$D$7*(AH763%)*IF(ISNUMBER(AI763),AI763%,0)</f>
        <v>830.40000000004125</v>
      </c>
      <c r="K763" s="86">
        <f>I763*Segmentos!$D$7*(AL763%)*IF(ISNUMBER(AM763),AM763%,0)</f>
        <v>7092.000000000352</v>
      </c>
      <c r="L763" s="4"/>
      <c r="M763" s="2">
        <v>0.31</v>
      </c>
      <c r="N763" s="2">
        <v>0.3</v>
      </c>
      <c r="O763" s="2">
        <v>95.1</v>
      </c>
      <c r="P763" s="2">
        <v>31.743400000000001</v>
      </c>
      <c r="Q763" s="2">
        <v>0.04</v>
      </c>
      <c r="R763" s="2">
        <v>0</v>
      </c>
      <c r="S763" s="2">
        <v>100</v>
      </c>
      <c r="T763" s="2">
        <v>0.75139999999999996</v>
      </c>
      <c r="U763" s="2">
        <v>0.6</v>
      </c>
      <c r="V763" s="2">
        <v>0.6</v>
      </c>
      <c r="W763" s="2">
        <v>100</v>
      </c>
      <c r="X763" s="2">
        <v>12.7675</v>
      </c>
      <c r="Y763" s="2">
        <v>0.42</v>
      </c>
      <c r="Z763" s="2">
        <v>0.5</v>
      </c>
      <c r="AA763" s="2">
        <v>91.3</v>
      </c>
      <c r="AB763" s="2">
        <v>12.4321</v>
      </c>
      <c r="AC763" s="2">
        <v>0.17</v>
      </c>
      <c r="AD763" s="2">
        <v>0.2</v>
      </c>
      <c r="AE763" s="2">
        <v>92.7</v>
      </c>
      <c r="AF763" s="2">
        <v>5.7923999999999998</v>
      </c>
      <c r="AG763" s="2">
        <v>0.06</v>
      </c>
      <c r="AH763" s="22">
        <v>0.1</v>
      </c>
      <c r="AI763" s="22">
        <v>69.2</v>
      </c>
      <c r="AJ763" s="22">
        <v>2.6566000000000001</v>
      </c>
      <c r="AK763" s="18">
        <v>0.55000000000000004</v>
      </c>
      <c r="AL763" s="18">
        <v>0.6</v>
      </c>
      <c r="AM763" s="18">
        <v>98.5</v>
      </c>
      <c r="AN763" s="2">
        <v>29.0868</v>
      </c>
      <c r="AO763" s="2">
        <v>0.38</v>
      </c>
      <c r="AP763" s="2">
        <v>0.4</v>
      </c>
      <c r="AQ763" s="2">
        <v>100</v>
      </c>
      <c r="AR763" s="2">
        <v>4.1654</v>
      </c>
      <c r="AS763" s="2">
        <v>0.52</v>
      </c>
      <c r="AT763" s="2">
        <v>0.5</v>
      </c>
      <c r="AU763" s="2">
        <v>100</v>
      </c>
      <c r="AV763" s="2">
        <v>11.562200000000001</v>
      </c>
      <c r="AW763" s="2">
        <v>0.12</v>
      </c>
      <c r="AX763" s="2">
        <v>0.2</v>
      </c>
      <c r="AY763" s="2">
        <v>67.7</v>
      </c>
      <c r="AZ763" s="2">
        <v>3.4377</v>
      </c>
      <c r="BA763" s="2">
        <v>0.32</v>
      </c>
      <c r="BB763" s="2">
        <v>0.3</v>
      </c>
      <c r="BC763" s="2">
        <v>100</v>
      </c>
      <c r="BD763" s="2">
        <v>12.578099999999999</v>
      </c>
      <c r="BE763" s="4"/>
      <c r="BF763" s="4"/>
    </row>
    <row r="764" spans="1:58" x14ac:dyDescent="0.2">
      <c r="A764" s="29">
        <v>763</v>
      </c>
      <c r="B764" s="7" t="s">
        <v>87</v>
      </c>
      <c r="C764" s="3">
        <v>39948</v>
      </c>
      <c r="D764" s="4" t="s">
        <v>28</v>
      </c>
      <c r="E764" s="4" t="s">
        <v>169</v>
      </c>
      <c r="F764" s="5" t="s">
        <v>192</v>
      </c>
      <c r="G764" s="6">
        <v>0.84027777777777779</v>
      </c>
      <c r="H764" s="6">
        <v>0.875</v>
      </c>
      <c r="I764" s="85">
        <f t="shared" si="11"/>
        <v>49.999999999999986</v>
      </c>
      <c r="J764" s="86">
        <f>I764*Segmentos!$D$7*(AH764%)*IF(ISNUMBER(AI764),AI764%,0)</f>
        <v>183159.99999999994</v>
      </c>
      <c r="K764" s="86">
        <f>I764*Segmentos!$D$7*(AL764%)*IF(ISNUMBER(AM764),AM764%,0)</f>
        <v>217919.99999999991</v>
      </c>
      <c r="L764" s="4"/>
      <c r="M764" s="2">
        <v>1</v>
      </c>
      <c r="N764" s="2">
        <v>3.1</v>
      </c>
      <c r="O764" s="2">
        <v>32.700000000000003</v>
      </c>
      <c r="P764" s="2">
        <v>99.400499999999994</v>
      </c>
      <c r="Q764" s="2">
        <v>0.13</v>
      </c>
      <c r="R764" s="2">
        <v>0.8</v>
      </c>
      <c r="S764" s="2">
        <v>16.3</v>
      </c>
      <c r="T764" s="2">
        <v>2.2269000000000001</v>
      </c>
      <c r="U764" s="2">
        <v>0.19</v>
      </c>
      <c r="V764" s="2">
        <v>0.7</v>
      </c>
      <c r="W764" s="2">
        <v>27.6</v>
      </c>
      <c r="X764" s="2">
        <v>3.9114</v>
      </c>
      <c r="Y764" s="2">
        <v>1.06</v>
      </c>
      <c r="Z764" s="2">
        <v>2.9</v>
      </c>
      <c r="AA764" s="2">
        <v>36.9</v>
      </c>
      <c r="AB764" s="2">
        <v>30.994</v>
      </c>
      <c r="AC764" s="2">
        <v>1.92</v>
      </c>
      <c r="AD764" s="2">
        <v>5.9</v>
      </c>
      <c r="AE764" s="2">
        <v>32.5</v>
      </c>
      <c r="AF764" s="2">
        <v>62.268300000000004</v>
      </c>
      <c r="AG764" s="2">
        <v>0.92</v>
      </c>
      <c r="AH764" s="22">
        <v>3.8</v>
      </c>
      <c r="AI764" s="22">
        <v>24.1</v>
      </c>
      <c r="AJ764" s="22">
        <v>43.319099999999999</v>
      </c>
      <c r="AK764" s="18">
        <v>1.08</v>
      </c>
      <c r="AL764" s="18">
        <v>2.4</v>
      </c>
      <c r="AM764" s="18">
        <v>45.4</v>
      </c>
      <c r="AN764" s="2">
        <v>56.081499999999998</v>
      </c>
      <c r="AO764" s="2">
        <v>1.08</v>
      </c>
      <c r="AP764" s="2">
        <v>2</v>
      </c>
      <c r="AQ764" s="2">
        <v>54.3</v>
      </c>
      <c r="AR764" s="2">
        <v>11.662100000000001</v>
      </c>
      <c r="AS764" s="2">
        <v>0.09</v>
      </c>
      <c r="AT764" s="2">
        <v>1.8</v>
      </c>
      <c r="AU764" s="2">
        <v>5.0999999999999996</v>
      </c>
      <c r="AV764" s="2">
        <v>1.9663999999999999</v>
      </c>
      <c r="AW764" s="2">
        <v>0.73</v>
      </c>
      <c r="AX764" s="2">
        <v>2.7</v>
      </c>
      <c r="AY764" s="2">
        <v>27.2</v>
      </c>
      <c r="AZ764" s="2">
        <v>20.8627</v>
      </c>
      <c r="BA764" s="2">
        <v>1.71</v>
      </c>
      <c r="BB764" s="2">
        <v>4.4000000000000004</v>
      </c>
      <c r="BC764" s="2">
        <v>38.9</v>
      </c>
      <c r="BD764" s="2">
        <v>64.909300000000002</v>
      </c>
      <c r="BE764" s="4"/>
      <c r="BF764" s="4"/>
    </row>
    <row r="765" spans="1:58" x14ac:dyDescent="0.2">
      <c r="A765" s="29">
        <v>764</v>
      </c>
      <c r="B765" s="7" t="s">
        <v>32</v>
      </c>
      <c r="C765" s="3">
        <v>39948</v>
      </c>
      <c r="D765" s="4" t="s">
        <v>28</v>
      </c>
      <c r="E765" s="4" t="s">
        <v>164</v>
      </c>
      <c r="F765" s="5" t="s">
        <v>192</v>
      </c>
      <c r="G765" s="6">
        <v>0.91388888888888886</v>
      </c>
      <c r="H765" s="6">
        <v>0.91666666666666663</v>
      </c>
      <c r="I765" s="85">
        <f t="shared" si="11"/>
        <v>3.9999999999999858</v>
      </c>
      <c r="J765" s="86">
        <f>I765*Segmentos!$D$7*(AH765%)*IF(ISNUMBER(AI765),AI765%,0)</f>
        <v>14062.399999999954</v>
      </c>
      <c r="K765" s="86">
        <f>I765*Segmentos!$D$7*(AL765%)*IF(ISNUMBER(AM765),AM765%,0)</f>
        <v>8947.1999999999698</v>
      </c>
      <c r="L765" s="4"/>
      <c r="M765" s="2">
        <v>0.71</v>
      </c>
      <c r="N765" s="2">
        <v>1.2</v>
      </c>
      <c r="O765" s="2">
        <v>62</v>
      </c>
      <c r="P765" s="2">
        <v>84.622399999999999</v>
      </c>
      <c r="Q765" s="2">
        <v>0.23</v>
      </c>
      <c r="R765" s="2">
        <v>0.5</v>
      </c>
      <c r="S765" s="2">
        <v>50</v>
      </c>
      <c r="T765" s="2">
        <v>4.5010000000000003</v>
      </c>
      <c r="U765" s="2">
        <v>0.78</v>
      </c>
      <c r="V765" s="2">
        <v>0.8</v>
      </c>
      <c r="W765" s="2">
        <v>100</v>
      </c>
      <c r="X765" s="2">
        <v>19.354399999999998</v>
      </c>
      <c r="Y765" s="2">
        <v>0.7</v>
      </c>
      <c r="Z765" s="2">
        <v>1</v>
      </c>
      <c r="AA765" s="2">
        <v>67.900000000000006</v>
      </c>
      <c r="AB765" s="2">
        <v>24.501100000000001</v>
      </c>
      <c r="AC765" s="2">
        <v>0.93</v>
      </c>
      <c r="AD765" s="2">
        <v>1.9</v>
      </c>
      <c r="AE765" s="2">
        <v>50.3</v>
      </c>
      <c r="AF765" s="2">
        <v>36.265900000000002</v>
      </c>
      <c r="AG765" s="2">
        <v>0.9</v>
      </c>
      <c r="AH765" s="22">
        <v>1.1000000000000001</v>
      </c>
      <c r="AI765" s="22">
        <v>79.900000000000006</v>
      </c>
      <c r="AJ765" s="22">
        <v>50.4756</v>
      </c>
      <c r="AK765" s="18">
        <v>0.55000000000000004</v>
      </c>
      <c r="AL765" s="18">
        <v>1.2</v>
      </c>
      <c r="AM765" s="18">
        <v>46.6</v>
      </c>
      <c r="AN765" s="2">
        <v>34.146799999999999</v>
      </c>
      <c r="AO765" s="2">
        <v>0.24</v>
      </c>
      <c r="AP765" s="2">
        <v>0.2</v>
      </c>
      <c r="AQ765" s="2">
        <v>100</v>
      </c>
      <c r="AR765" s="2">
        <v>3.1040999999999999</v>
      </c>
      <c r="AS765" s="2">
        <v>0.13</v>
      </c>
      <c r="AT765" s="2">
        <v>0.3</v>
      </c>
      <c r="AU765" s="2">
        <v>50</v>
      </c>
      <c r="AV765" s="2">
        <v>3.4060000000000001</v>
      </c>
      <c r="AW765" s="2">
        <v>1.49</v>
      </c>
      <c r="AX765" s="2">
        <v>1.9</v>
      </c>
      <c r="AY765" s="2">
        <v>80.400000000000006</v>
      </c>
      <c r="AZ765" s="2">
        <v>50.756</v>
      </c>
      <c r="BA765" s="2">
        <v>0.6</v>
      </c>
      <c r="BB765" s="2">
        <v>1.4</v>
      </c>
      <c r="BC765" s="2">
        <v>43.1</v>
      </c>
      <c r="BD765" s="2">
        <v>27.356300000000001</v>
      </c>
      <c r="BE765" s="4"/>
      <c r="BF765" s="4"/>
    </row>
    <row r="766" spans="1:58" x14ac:dyDescent="0.2">
      <c r="A766" s="29">
        <v>765</v>
      </c>
      <c r="B766" s="7" t="s">
        <v>19</v>
      </c>
      <c r="C766" s="3">
        <v>39948</v>
      </c>
      <c r="D766" s="4" t="s">
        <v>17</v>
      </c>
      <c r="E766" s="4" t="s">
        <v>166</v>
      </c>
      <c r="F766" s="5" t="s">
        <v>192</v>
      </c>
      <c r="G766" s="6">
        <v>0.91527777777777775</v>
      </c>
      <c r="H766" s="6">
        <v>0.91666666666666663</v>
      </c>
      <c r="I766" s="85">
        <f t="shared" si="11"/>
        <v>1.9999999999999929</v>
      </c>
      <c r="J766" s="86">
        <f>I766*Segmentos!$D$7*(AH766%)*IF(ISNUMBER(AI766),AI766%,0)</f>
        <v>11410.399999999961</v>
      </c>
      <c r="K766" s="86">
        <f>I766*Segmentos!$D$7*(AL766%)*IF(ISNUMBER(AM766),AM766%,0)</f>
        <v>6099.1999999999789</v>
      </c>
      <c r="L766" s="4"/>
      <c r="M766" s="2">
        <v>1.07</v>
      </c>
      <c r="N766" s="2">
        <v>1.2</v>
      </c>
      <c r="O766" s="2">
        <v>87.7</v>
      </c>
      <c r="P766" s="2">
        <v>94.625100000000003</v>
      </c>
      <c r="Q766" s="2">
        <v>0</v>
      </c>
      <c r="R766" s="2">
        <v>0</v>
      </c>
      <c r="S766" s="8" t="s">
        <v>577</v>
      </c>
      <c r="T766" s="2">
        <v>0</v>
      </c>
      <c r="U766" s="2">
        <v>1.52</v>
      </c>
      <c r="V766" s="2">
        <v>1.8</v>
      </c>
      <c r="W766" s="2">
        <v>83.8</v>
      </c>
      <c r="X766" s="2">
        <v>28.220800000000001</v>
      </c>
      <c r="Y766" s="2">
        <v>0.75</v>
      </c>
      <c r="Z766" s="2">
        <v>0.8</v>
      </c>
      <c r="AA766" s="2">
        <v>94.1</v>
      </c>
      <c r="AB766" s="2">
        <v>19.6692</v>
      </c>
      <c r="AC766" s="2">
        <v>1.61</v>
      </c>
      <c r="AD766" s="2">
        <v>1.8</v>
      </c>
      <c r="AE766" s="2">
        <v>87.7</v>
      </c>
      <c r="AF766" s="2">
        <v>46.735100000000003</v>
      </c>
      <c r="AG766" s="2">
        <v>1.43</v>
      </c>
      <c r="AH766" s="22">
        <v>1.7</v>
      </c>
      <c r="AI766" s="22">
        <v>83.9</v>
      </c>
      <c r="AJ766" s="22">
        <v>60.0214</v>
      </c>
      <c r="AK766" s="18">
        <v>0.74</v>
      </c>
      <c r="AL766" s="18">
        <v>0.8</v>
      </c>
      <c r="AM766" s="18">
        <v>95.3</v>
      </c>
      <c r="AN766" s="2">
        <v>34.603700000000003</v>
      </c>
      <c r="AO766" s="2">
        <v>0.3</v>
      </c>
      <c r="AP766" s="2">
        <v>0.6</v>
      </c>
      <c r="AQ766" s="2">
        <v>50</v>
      </c>
      <c r="AR766" s="2">
        <v>2.9276</v>
      </c>
      <c r="AS766" s="2">
        <v>1.1399999999999999</v>
      </c>
      <c r="AT766" s="2">
        <v>1.3</v>
      </c>
      <c r="AU766" s="2">
        <v>85.6</v>
      </c>
      <c r="AV766" s="2">
        <v>22.336099999999998</v>
      </c>
      <c r="AW766" s="2">
        <v>0.53</v>
      </c>
      <c r="AX766" s="2">
        <v>0.5</v>
      </c>
      <c r="AY766" s="2">
        <v>100</v>
      </c>
      <c r="AZ766" s="2">
        <v>13.542400000000001</v>
      </c>
      <c r="BA766" s="2">
        <v>1.64</v>
      </c>
      <c r="BB766" s="2">
        <v>1.8</v>
      </c>
      <c r="BC766" s="2">
        <v>89.5</v>
      </c>
      <c r="BD766" s="2">
        <v>55.819000000000003</v>
      </c>
      <c r="BE766" s="4"/>
      <c r="BF766" s="4"/>
    </row>
    <row r="767" spans="1:58" x14ac:dyDescent="0.2">
      <c r="A767" s="29">
        <v>766</v>
      </c>
      <c r="B767" s="7" t="s">
        <v>2</v>
      </c>
      <c r="C767" s="3">
        <v>39948</v>
      </c>
      <c r="D767" s="4" t="s">
        <v>0</v>
      </c>
      <c r="E767" s="4" t="s">
        <v>164</v>
      </c>
      <c r="F767" s="5" t="s">
        <v>192</v>
      </c>
      <c r="G767" s="6">
        <v>0.88402777777777775</v>
      </c>
      <c r="H767" s="6">
        <v>0.9291666666666667</v>
      </c>
      <c r="I767" s="85">
        <f t="shared" si="11"/>
        <v>65.000000000000085</v>
      </c>
      <c r="J767" s="86">
        <f>I767*Segmentos!$D$7*(AH767%)*IF(ISNUMBER(AI767),AI767%,0)</f>
        <v>1185600.0000000014</v>
      </c>
      <c r="K767" s="86">
        <f>I767*Segmentos!$D$7*(AL767%)*IF(ISNUMBER(AM767),AM767%,0)</f>
        <v>1087164.0000000016</v>
      </c>
      <c r="L767" s="4"/>
      <c r="M767" s="2">
        <v>4.3600000000000003</v>
      </c>
      <c r="N767" s="2">
        <v>14.4</v>
      </c>
      <c r="O767" s="2">
        <v>30.4</v>
      </c>
      <c r="P767" s="2">
        <v>74.962199999999996</v>
      </c>
      <c r="Q767" s="2">
        <v>2.0499999999999998</v>
      </c>
      <c r="R767" s="2">
        <v>8.8000000000000007</v>
      </c>
      <c r="S767" s="2">
        <v>23.4</v>
      </c>
      <c r="T767" s="2">
        <v>5.8785999999999996</v>
      </c>
      <c r="U767" s="2">
        <v>3.23</v>
      </c>
      <c r="V767" s="2">
        <v>12</v>
      </c>
      <c r="W767" s="2">
        <v>26.8</v>
      </c>
      <c r="X767" s="2">
        <v>11.6516</v>
      </c>
      <c r="Y767" s="2">
        <v>3.88</v>
      </c>
      <c r="Z767" s="2">
        <v>14.7</v>
      </c>
      <c r="AA767" s="2">
        <v>26.5</v>
      </c>
      <c r="AB767" s="2">
        <v>19.6936</v>
      </c>
      <c r="AC767" s="2">
        <v>6.69</v>
      </c>
      <c r="AD767" s="2">
        <v>18.399999999999999</v>
      </c>
      <c r="AE767" s="2">
        <v>36.299999999999997</v>
      </c>
      <c r="AF767" s="2">
        <v>37.738399999999999</v>
      </c>
      <c r="AG767" s="2">
        <v>4.5599999999999996</v>
      </c>
      <c r="AH767" s="22">
        <v>15</v>
      </c>
      <c r="AI767" s="22">
        <v>30.4</v>
      </c>
      <c r="AJ767" s="22">
        <v>37.173400000000001</v>
      </c>
      <c r="AK767" s="18">
        <v>4.18</v>
      </c>
      <c r="AL767" s="18">
        <v>13.8</v>
      </c>
      <c r="AM767" s="18">
        <v>30.3</v>
      </c>
      <c r="AN767" s="2">
        <v>37.788899999999998</v>
      </c>
      <c r="AO767" s="2">
        <v>4.88</v>
      </c>
      <c r="AP767" s="2">
        <v>14.5</v>
      </c>
      <c r="AQ767" s="2">
        <v>33.6</v>
      </c>
      <c r="AR767" s="2">
        <v>9.1583000000000006</v>
      </c>
      <c r="AS767" s="2">
        <v>3.8</v>
      </c>
      <c r="AT767" s="2">
        <v>11.4</v>
      </c>
      <c r="AU767" s="2">
        <v>33.299999999999997</v>
      </c>
      <c r="AV767" s="2">
        <v>14.3681</v>
      </c>
      <c r="AW767" s="2">
        <v>3.71</v>
      </c>
      <c r="AX767" s="2">
        <v>15.8</v>
      </c>
      <c r="AY767" s="2">
        <v>23.6</v>
      </c>
      <c r="AZ767" s="2">
        <v>18.352599999999999</v>
      </c>
      <c r="BA767" s="2">
        <v>5.03</v>
      </c>
      <c r="BB767" s="2">
        <v>15</v>
      </c>
      <c r="BC767" s="2">
        <v>33.5</v>
      </c>
      <c r="BD767" s="2">
        <v>33.083199999999998</v>
      </c>
      <c r="BE767" s="4"/>
      <c r="BF767" s="4"/>
    </row>
    <row r="768" spans="1:58" x14ac:dyDescent="0.2">
      <c r="A768" s="29">
        <v>767</v>
      </c>
      <c r="B768" s="7" t="s">
        <v>16</v>
      </c>
      <c r="C768" s="3">
        <v>39948</v>
      </c>
      <c r="D768" s="4" t="s">
        <v>13</v>
      </c>
      <c r="E768" s="4" t="s">
        <v>166</v>
      </c>
      <c r="F768" s="5" t="s">
        <v>192</v>
      </c>
      <c r="G768" s="6">
        <v>0.91319444444444453</v>
      </c>
      <c r="H768" s="6">
        <v>0.91666666666666663</v>
      </c>
      <c r="I768" s="85">
        <f t="shared" si="11"/>
        <v>4.9999999999998224</v>
      </c>
      <c r="J768" s="86">
        <f>I768*Segmentos!$D$7*(AH768%)*IF(ISNUMBER(AI768),AI768%,0)</f>
        <v>125735.99999999553</v>
      </c>
      <c r="K768" s="86">
        <f>I768*Segmentos!$D$7*(AL768%)*IF(ISNUMBER(AM768),AM768%,0)</f>
        <v>196025.99999999304</v>
      </c>
      <c r="L768" s="4"/>
      <c r="M768" s="2">
        <v>8.1300000000000008</v>
      </c>
      <c r="N768" s="2">
        <v>9.5</v>
      </c>
      <c r="O768" s="2">
        <v>85.3</v>
      </c>
      <c r="P768" s="2">
        <v>92.220799999999997</v>
      </c>
      <c r="Q768" s="2">
        <v>4.0999999999999996</v>
      </c>
      <c r="R768" s="2">
        <v>4.7</v>
      </c>
      <c r="S768" s="2">
        <v>87.3</v>
      </c>
      <c r="T768" s="2">
        <v>7.7572999999999999</v>
      </c>
      <c r="U768" s="2">
        <v>6.38</v>
      </c>
      <c r="V768" s="2">
        <v>7.4</v>
      </c>
      <c r="W768" s="2">
        <v>86.2</v>
      </c>
      <c r="X768" s="2">
        <v>15.1768</v>
      </c>
      <c r="Y768" s="2">
        <v>6.81</v>
      </c>
      <c r="Z768" s="2">
        <v>8.5</v>
      </c>
      <c r="AA768" s="2">
        <v>79.900000000000006</v>
      </c>
      <c r="AB768" s="2">
        <v>22.814299999999999</v>
      </c>
      <c r="AC768" s="2">
        <v>12.49</v>
      </c>
      <c r="AD768" s="2">
        <v>14.2</v>
      </c>
      <c r="AE768" s="2">
        <v>87.6</v>
      </c>
      <c r="AF768" s="2">
        <v>46.4724</v>
      </c>
      <c r="AG768" s="2">
        <v>6.29</v>
      </c>
      <c r="AH768" s="22">
        <v>7.8</v>
      </c>
      <c r="AI768" s="22">
        <v>80.599999999999994</v>
      </c>
      <c r="AJ768" s="22">
        <v>33.827500000000001</v>
      </c>
      <c r="AK768" s="18">
        <v>9.8000000000000007</v>
      </c>
      <c r="AL768" s="18">
        <v>11.1</v>
      </c>
      <c r="AM768" s="18">
        <v>88.3</v>
      </c>
      <c r="AN768" s="2">
        <v>58.393300000000004</v>
      </c>
      <c r="AO768" s="2">
        <v>9.69</v>
      </c>
      <c r="AP768" s="2">
        <v>10.4</v>
      </c>
      <c r="AQ768" s="2">
        <v>93.5</v>
      </c>
      <c r="AR768" s="2">
        <v>12.0029</v>
      </c>
      <c r="AS768" s="2">
        <v>5.63</v>
      </c>
      <c r="AT768" s="2">
        <v>6.4</v>
      </c>
      <c r="AU768" s="2">
        <v>88.5</v>
      </c>
      <c r="AV768" s="2">
        <v>14.0563</v>
      </c>
      <c r="AW768" s="2">
        <v>8.06</v>
      </c>
      <c r="AX768" s="2">
        <v>9.6999999999999993</v>
      </c>
      <c r="AY768" s="2">
        <v>83.2</v>
      </c>
      <c r="AZ768" s="2">
        <v>26.267199999999999</v>
      </c>
      <c r="BA768" s="2">
        <v>9.19</v>
      </c>
      <c r="BB768" s="2">
        <v>11</v>
      </c>
      <c r="BC768" s="2">
        <v>83.4</v>
      </c>
      <c r="BD768" s="2">
        <v>39.894300000000001</v>
      </c>
      <c r="BE768" s="4"/>
      <c r="BF768" s="4"/>
    </row>
    <row r="769" spans="1:58" x14ac:dyDescent="0.2">
      <c r="A769" s="29">
        <v>768</v>
      </c>
      <c r="B769" s="7" t="s">
        <v>22</v>
      </c>
      <c r="C769" s="3">
        <v>39948</v>
      </c>
      <c r="D769" s="4" t="s">
        <v>21</v>
      </c>
      <c r="E769" s="4" t="s">
        <v>164</v>
      </c>
      <c r="F769" s="5" t="s">
        <v>192</v>
      </c>
      <c r="G769" s="6">
        <v>0.8305555555555556</v>
      </c>
      <c r="H769" s="6">
        <v>0.87291666666666667</v>
      </c>
      <c r="I769" s="85">
        <f t="shared" si="11"/>
        <v>60.999999999999943</v>
      </c>
      <c r="J769" s="86">
        <f>I769*Segmentos!$D$7*(AH769%)*IF(ISNUMBER(AI769),AI769%,0)</f>
        <v>238265.9999999998</v>
      </c>
      <c r="K769" s="86">
        <f>I769*Segmentos!$D$7*(AL769%)*IF(ISNUMBER(AM769),AM769%,0)</f>
        <v>408455.99999999971</v>
      </c>
      <c r="L769" s="4"/>
      <c r="M769" s="2">
        <v>1.35</v>
      </c>
      <c r="N769" s="2">
        <v>4.5</v>
      </c>
      <c r="O769" s="2">
        <v>29.9</v>
      </c>
      <c r="P769" s="2">
        <v>91.130399999999995</v>
      </c>
      <c r="Q769" s="2">
        <v>0.45</v>
      </c>
      <c r="R769" s="2">
        <v>0.5</v>
      </c>
      <c r="S769" s="2">
        <v>87.5</v>
      </c>
      <c r="T769" s="2">
        <v>5.1170999999999998</v>
      </c>
      <c r="U769" s="2">
        <v>0.21</v>
      </c>
      <c r="V769" s="2">
        <v>1.7</v>
      </c>
      <c r="W769" s="2">
        <v>11.9</v>
      </c>
      <c r="X769" s="2">
        <v>2.9201999999999999</v>
      </c>
      <c r="Y769" s="2">
        <v>0.56999999999999995</v>
      </c>
      <c r="Z769" s="2">
        <v>3</v>
      </c>
      <c r="AA769" s="2">
        <v>19.3</v>
      </c>
      <c r="AB769" s="2">
        <v>11.391999999999999</v>
      </c>
      <c r="AC769" s="2">
        <v>3.23</v>
      </c>
      <c r="AD769" s="2">
        <v>9.6999999999999993</v>
      </c>
      <c r="AE769" s="2">
        <v>33.200000000000003</v>
      </c>
      <c r="AF769" s="2">
        <v>71.701099999999997</v>
      </c>
      <c r="AG769" s="2">
        <v>0.98</v>
      </c>
      <c r="AH769" s="22">
        <v>4.5</v>
      </c>
      <c r="AI769" s="22">
        <v>21.7</v>
      </c>
      <c r="AJ769" s="22">
        <v>31.5228</v>
      </c>
      <c r="AK769" s="18">
        <v>1.68</v>
      </c>
      <c r="AL769" s="18">
        <v>4.5</v>
      </c>
      <c r="AM769" s="18">
        <v>37.200000000000003</v>
      </c>
      <c r="AN769" s="2">
        <v>59.607700000000001</v>
      </c>
      <c r="AO769" s="2">
        <v>0.81</v>
      </c>
      <c r="AP769" s="2">
        <v>2.4</v>
      </c>
      <c r="AQ769" s="2">
        <v>33.799999999999997</v>
      </c>
      <c r="AR769" s="2">
        <v>6.0106999999999999</v>
      </c>
      <c r="AS769" s="2">
        <v>1.1000000000000001</v>
      </c>
      <c r="AT769" s="2">
        <v>4.5999999999999996</v>
      </c>
      <c r="AU769" s="2">
        <v>23.8</v>
      </c>
      <c r="AV769" s="2">
        <v>16.4236</v>
      </c>
      <c r="AW769" s="2">
        <v>0.91</v>
      </c>
      <c r="AX769" s="2">
        <v>4.2</v>
      </c>
      <c r="AY769" s="2">
        <v>21.9</v>
      </c>
      <c r="AZ769" s="2">
        <v>17.7545</v>
      </c>
      <c r="BA769" s="2">
        <v>1.97</v>
      </c>
      <c r="BB769" s="2">
        <v>5.3</v>
      </c>
      <c r="BC769" s="2">
        <v>37.1</v>
      </c>
      <c r="BD769" s="2">
        <v>50.941699999999997</v>
      </c>
      <c r="BE769" s="4"/>
      <c r="BF769" s="4"/>
    </row>
    <row r="770" spans="1:58" x14ac:dyDescent="0.2">
      <c r="A770" s="29">
        <v>769</v>
      </c>
      <c r="B770" s="7" t="s">
        <v>24</v>
      </c>
      <c r="C770" s="3">
        <v>39948</v>
      </c>
      <c r="D770" s="4" t="s">
        <v>21</v>
      </c>
      <c r="E770" s="4" t="s">
        <v>170</v>
      </c>
      <c r="F770" s="5" t="s">
        <v>192</v>
      </c>
      <c r="G770" s="6">
        <v>0.89930555555555547</v>
      </c>
      <c r="H770" s="6">
        <v>0.90833333333333333</v>
      </c>
      <c r="I770" s="85">
        <f t="shared" si="11"/>
        <v>13.000000000000114</v>
      </c>
      <c r="J770" s="86">
        <f>I770*Segmentos!$D$7*(AH770%)*IF(ISNUMBER(AI770),AI770%,0)</f>
        <v>800.800000000007</v>
      </c>
      <c r="K770" s="86">
        <f>I770*Segmentos!$D$7*(AL770%)*IF(ISNUMBER(AM770),AM770%,0)</f>
        <v>25589.200000000219</v>
      </c>
      <c r="L770" s="4"/>
      <c r="M770" s="2">
        <v>0.27</v>
      </c>
      <c r="N770" s="2">
        <v>0.5</v>
      </c>
      <c r="O770" s="2">
        <v>55.7</v>
      </c>
      <c r="P770" s="2">
        <v>25.794599999999999</v>
      </c>
      <c r="Q770" s="2">
        <v>0</v>
      </c>
      <c r="R770" s="2">
        <v>0</v>
      </c>
      <c r="S770" s="8" t="s">
        <v>577</v>
      </c>
      <c r="T770" s="2">
        <v>0</v>
      </c>
      <c r="U770" s="2">
        <v>0.62</v>
      </c>
      <c r="V770" s="2">
        <v>0.6</v>
      </c>
      <c r="W770" s="2">
        <v>100</v>
      </c>
      <c r="X770" s="2">
        <v>12.5655</v>
      </c>
      <c r="Y770" s="2">
        <v>0.39</v>
      </c>
      <c r="Z770" s="2">
        <v>0.6</v>
      </c>
      <c r="AA770" s="2">
        <v>68.400000000000006</v>
      </c>
      <c r="AB770" s="2">
        <v>11.2286</v>
      </c>
      <c r="AC770" s="2">
        <v>0.06</v>
      </c>
      <c r="AD770" s="2">
        <v>0.5</v>
      </c>
      <c r="AE770" s="2">
        <v>11.5</v>
      </c>
      <c r="AF770" s="2">
        <v>2.0005000000000002</v>
      </c>
      <c r="AG770" s="2">
        <v>0.02</v>
      </c>
      <c r="AH770" s="22">
        <v>0.2</v>
      </c>
      <c r="AI770" s="22">
        <v>7.7</v>
      </c>
      <c r="AJ770" s="22">
        <v>0.83069999999999999</v>
      </c>
      <c r="AK770" s="18">
        <v>0.49</v>
      </c>
      <c r="AL770" s="18">
        <v>0.7</v>
      </c>
      <c r="AM770" s="18">
        <v>70.3</v>
      </c>
      <c r="AN770" s="2">
        <v>24.963899999999999</v>
      </c>
      <c r="AO770" s="2">
        <v>0.31</v>
      </c>
      <c r="AP770" s="2">
        <v>0.3</v>
      </c>
      <c r="AQ770" s="2">
        <v>100</v>
      </c>
      <c r="AR770" s="2">
        <v>3.2323</v>
      </c>
      <c r="AS770" s="2">
        <v>0.5</v>
      </c>
      <c r="AT770" s="2">
        <v>0.5</v>
      </c>
      <c r="AU770" s="2">
        <v>100</v>
      </c>
      <c r="AV770" s="2">
        <v>10.6729</v>
      </c>
      <c r="AW770" s="2">
        <v>0.05</v>
      </c>
      <c r="AX770" s="2">
        <v>0.4</v>
      </c>
      <c r="AY770" s="2">
        <v>14.4</v>
      </c>
      <c r="AZ770" s="2">
        <v>1.4341999999999999</v>
      </c>
      <c r="BA770" s="2">
        <v>0.28000000000000003</v>
      </c>
      <c r="BB770" s="2">
        <v>0.6</v>
      </c>
      <c r="BC770" s="2">
        <v>46.6</v>
      </c>
      <c r="BD770" s="2">
        <v>10.4552</v>
      </c>
      <c r="BE770" s="4"/>
      <c r="BF770" s="4"/>
    </row>
    <row r="771" spans="1:58" x14ac:dyDescent="0.2">
      <c r="A771" s="29">
        <v>770</v>
      </c>
      <c r="B771" s="7" t="s">
        <v>4</v>
      </c>
      <c r="C771" s="3">
        <v>39948</v>
      </c>
      <c r="D771" s="4" t="s">
        <v>3</v>
      </c>
      <c r="E771" s="4" t="s">
        <v>165</v>
      </c>
      <c r="F771" s="5" t="s">
        <v>192</v>
      </c>
      <c r="G771" s="6">
        <v>0.78263888888888899</v>
      </c>
      <c r="H771" s="6">
        <v>0.87430555555555556</v>
      </c>
      <c r="I771" s="85">
        <f t="shared" ref="I771:I834" si="12">IF(H771&gt;=G771,(H771-G771)*24*60,("24:00:00"-G771+H771)*24*60)</f>
        <v>131.99999999999986</v>
      </c>
      <c r="J771" s="86">
        <f>I771*Segmentos!$D$7*(AH771%)*IF(ISNUMBER(AI771),AI771%,0)</f>
        <v>918719.99999999884</v>
      </c>
      <c r="K771" s="86">
        <f>I771*Segmentos!$D$7*(AL771%)*IF(ISNUMBER(AM771),AM771%,0)</f>
        <v>1922870.399999998</v>
      </c>
      <c r="L771" s="4"/>
      <c r="M771" s="2">
        <v>2.74</v>
      </c>
      <c r="N771" s="2">
        <v>12.4</v>
      </c>
      <c r="O771" s="2">
        <v>22.1</v>
      </c>
      <c r="P771" s="2">
        <v>67.798599999999993</v>
      </c>
      <c r="Q771" s="2">
        <v>2.6</v>
      </c>
      <c r="R771" s="2">
        <v>9.9</v>
      </c>
      <c r="S771" s="2">
        <v>26.2</v>
      </c>
      <c r="T771" s="2">
        <v>10.734</v>
      </c>
      <c r="U771" s="2">
        <v>2.72</v>
      </c>
      <c r="V771" s="2">
        <v>12.2</v>
      </c>
      <c r="W771" s="2">
        <v>22.4</v>
      </c>
      <c r="X771" s="2">
        <v>14.153700000000001</v>
      </c>
      <c r="Y771" s="2">
        <v>3.24</v>
      </c>
      <c r="Z771" s="2">
        <v>12.4</v>
      </c>
      <c r="AA771" s="2">
        <v>26</v>
      </c>
      <c r="AB771" s="2">
        <v>23.689900000000002</v>
      </c>
      <c r="AC771" s="2">
        <v>2.36</v>
      </c>
      <c r="AD771" s="2">
        <v>13.7</v>
      </c>
      <c r="AE771" s="2">
        <v>17.3</v>
      </c>
      <c r="AF771" s="2">
        <v>19.221</v>
      </c>
      <c r="AG771" s="2">
        <v>1.73</v>
      </c>
      <c r="AH771" s="22">
        <v>11.6</v>
      </c>
      <c r="AI771" s="22">
        <v>15</v>
      </c>
      <c r="AJ771" s="22">
        <v>20.345300000000002</v>
      </c>
      <c r="AK771" s="18">
        <v>3.64</v>
      </c>
      <c r="AL771" s="18">
        <v>13.1</v>
      </c>
      <c r="AM771" s="18">
        <v>27.8</v>
      </c>
      <c r="AN771" s="2">
        <v>47.453299999999999</v>
      </c>
      <c r="AO771" s="2">
        <v>1.95</v>
      </c>
      <c r="AP771" s="2">
        <v>9.5</v>
      </c>
      <c r="AQ771" s="2">
        <v>20.5</v>
      </c>
      <c r="AR771" s="2">
        <v>5.2850999999999999</v>
      </c>
      <c r="AS771" s="2">
        <v>2.1800000000000002</v>
      </c>
      <c r="AT771" s="2">
        <v>9.1</v>
      </c>
      <c r="AU771" s="2">
        <v>24.1</v>
      </c>
      <c r="AV771" s="2">
        <v>11.9209</v>
      </c>
      <c r="AW771" s="2">
        <v>3</v>
      </c>
      <c r="AX771" s="2">
        <v>14.9</v>
      </c>
      <c r="AY771" s="2">
        <v>20.100000000000001</v>
      </c>
      <c r="AZ771" s="2">
        <v>21.393699999999999</v>
      </c>
      <c r="BA771" s="2">
        <v>3.08</v>
      </c>
      <c r="BB771" s="2">
        <v>13.2</v>
      </c>
      <c r="BC771" s="2">
        <v>23.4</v>
      </c>
      <c r="BD771" s="2">
        <v>29.198899999999998</v>
      </c>
      <c r="BE771" s="4"/>
      <c r="BF771" s="4"/>
    </row>
    <row r="772" spans="1:58" x14ac:dyDescent="0.2">
      <c r="A772" s="29">
        <v>771</v>
      </c>
      <c r="B772" s="7" t="s">
        <v>15</v>
      </c>
      <c r="C772" s="3">
        <v>39949</v>
      </c>
      <c r="D772" s="4" t="s">
        <v>13</v>
      </c>
      <c r="E772" s="4" t="s">
        <v>164</v>
      </c>
      <c r="F772" s="5" t="s">
        <v>193</v>
      </c>
      <c r="G772" s="6">
        <v>0.87430555555555556</v>
      </c>
      <c r="H772" s="6">
        <v>0.91388888888888886</v>
      </c>
      <c r="I772" s="85">
        <f t="shared" si="12"/>
        <v>56.999999999999957</v>
      </c>
      <c r="J772" s="86">
        <f>I772*Segmentos!$D$7*(AH772%)*IF(ISNUMBER(AI772),AI772%,0)</f>
        <v>1010723.9999999993</v>
      </c>
      <c r="K772" s="86">
        <f>I772*Segmentos!$D$7*(AL772%)*IF(ISNUMBER(AM772),AM772%,0)</f>
        <v>1282705.199999999</v>
      </c>
      <c r="L772" s="4"/>
      <c r="M772" s="2">
        <v>5.0599999999999996</v>
      </c>
      <c r="N772" s="2">
        <v>14.3</v>
      </c>
      <c r="O772" s="2">
        <v>35.299999999999997</v>
      </c>
      <c r="P772" s="2">
        <v>88.9285</v>
      </c>
      <c r="Q772" s="2">
        <v>2.13</v>
      </c>
      <c r="R772" s="2">
        <v>5.4</v>
      </c>
      <c r="S772" s="2">
        <v>39.4</v>
      </c>
      <c r="T772" s="2">
        <v>6.2293000000000003</v>
      </c>
      <c r="U772" s="2">
        <v>3.21</v>
      </c>
      <c r="V772" s="2">
        <v>10</v>
      </c>
      <c r="W772" s="2">
        <v>32</v>
      </c>
      <c r="X772" s="2">
        <v>11.822900000000001</v>
      </c>
      <c r="Y772" s="2">
        <v>5.18</v>
      </c>
      <c r="Z772" s="2">
        <v>14.3</v>
      </c>
      <c r="AA772" s="2">
        <v>36.200000000000003</v>
      </c>
      <c r="AB772" s="2">
        <v>26.860800000000001</v>
      </c>
      <c r="AC772" s="2">
        <v>7.63</v>
      </c>
      <c r="AD772" s="2">
        <v>21.7</v>
      </c>
      <c r="AE772" s="2">
        <v>35.200000000000003</v>
      </c>
      <c r="AF772" s="2">
        <v>44.015500000000003</v>
      </c>
      <c r="AG772" s="2">
        <v>4.45</v>
      </c>
      <c r="AH772" s="22">
        <v>15.5</v>
      </c>
      <c r="AI772" s="22">
        <v>28.6</v>
      </c>
      <c r="AJ772" s="22">
        <v>37.127099999999999</v>
      </c>
      <c r="AK772" s="18">
        <v>5.61</v>
      </c>
      <c r="AL772" s="18">
        <v>13.3</v>
      </c>
      <c r="AM772" s="18">
        <v>42.3</v>
      </c>
      <c r="AN772" s="2">
        <v>51.801400000000001</v>
      </c>
      <c r="AO772" s="2">
        <v>3.45</v>
      </c>
      <c r="AP772" s="2">
        <v>13.6</v>
      </c>
      <c r="AQ772" s="2">
        <v>25.3</v>
      </c>
      <c r="AR772" s="2">
        <v>6.6215000000000002</v>
      </c>
      <c r="AS772" s="2">
        <v>5.41</v>
      </c>
      <c r="AT772" s="2">
        <v>13.9</v>
      </c>
      <c r="AU772" s="2">
        <v>38.9</v>
      </c>
      <c r="AV772" s="2">
        <v>20.934999999999999</v>
      </c>
      <c r="AW772" s="2">
        <v>2.87</v>
      </c>
      <c r="AX772" s="2">
        <v>12.6</v>
      </c>
      <c r="AY772" s="2">
        <v>22.8</v>
      </c>
      <c r="AZ772" s="2">
        <v>14.5184</v>
      </c>
      <c r="BA772" s="2">
        <v>6.96</v>
      </c>
      <c r="BB772" s="2">
        <v>16.100000000000001</v>
      </c>
      <c r="BC772" s="2">
        <v>43.2</v>
      </c>
      <c r="BD772" s="2">
        <v>46.8536</v>
      </c>
      <c r="BE772" s="4"/>
      <c r="BF772" s="4"/>
    </row>
    <row r="773" spans="1:58" x14ac:dyDescent="0.2">
      <c r="A773" s="29">
        <v>772</v>
      </c>
      <c r="B773" s="7" t="s">
        <v>106</v>
      </c>
      <c r="C773" s="3">
        <v>39949</v>
      </c>
      <c r="D773" s="4" t="s">
        <v>21</v>
      </c>
      <c r="E773" s="4" t="s">
        <v>170</v>
      </c>
      <c r="F773" s="5" t="s">
        <v>193</v>
      </c>
      <c r="G773" s="6">
        <v>0.90277777777777779</v>
      </c>
      <c r="H773" s="6">
        <v>0.90486111111111101</v>
      </c>
      <c r="I773" s="85">
        <f t="shared" si="12"/>
        <v>2.9999999999998295</v>
      </c>
      <c r="J773" s="86">
        <f>I773*Segmentos!$D$7*(AH773%)*IF(ISNUMBER(AI773),AI773%,0)</f>
        <v>0</v>
      </c>
      <c r="K773" s="86">
        <f>I773*Segmentos!$D$7*(AL773%)*IF(ISNUMBER(AM773),AM773%,0)</f>
        <v>3139.1999999998216</v>
      </c>
      <c r="L773" s="4"/>
      <c r="M773" s="2">
        <v>0.13</v>
      </c>
      <c r="N773" s="2">
        <v>0.2</v>
      </c>
      <c r="O773" s="2">
        <v>79.599999999999994</v>
      </c>
      <c r="P773" s="2">
        <v>26.506</v>
      </c>
      <c r="Q773" s="2">
        <v>0</v>
      </c>
      <c r="R773" s="2">
        <v>0</v>
      </c>
      <c r="S773" s="8" t="s">
        <v>577</v>
      </c>
      <c r="T773" s="2">
        <v>0</v>
      </c>
      <c r="U773" s="2">
        <v>0.6</v>
      </c>
      <c r="V773" s="2">
        <v>0.7</v>
      </c>
      <c r="W773" s="2">
        <v>88.8</v>
      </c>
      <c r="X773" s="2">
        <v>24.666499999999999</v>
      </c>
      <c r="Y773" s="2">
        <v>0.03</v>
      </c>
      <c r="Z773" s="2">
        <v>0.1</v>
      </c>
      <c r="AA773" s="2">
        <v>33.299999999999997</v>
      </c>
      <c r="AB773" s="2">
        <v>1.8394999999999999</v>
      </c>
      <c r="AC773" s="2">
        <v>0</v>
      </c>
      <c r="AD773" s="2">
        <v>0</v>
      </c>
      <c r="AE773" s="8" t="s">
        <v>577</v>
      </c>
      <c r="AF773" s="2">
        <v>0</v>
      </c>
      <c r="AG773" s="2">
        <v>0.02</v>
      </c>
      <c r="AH773" s="22">
        <v>0</v>
      </c>
      <c r="AI773" s="22">
        <v>33.299999999999997</v>
      </c>
      <c r="AJ773" s="22">
        <v>1.5478000000000001</v>
      </c>
      <c r="AK773" s="18">
        <v>0.24</v>
      </c>
      <c r="AL773" s="18">
        <v>0.3</v>
      </c>
      <c r="AM773" s="18">
        <v>87.2</v>
      </c>
      <c r="AN773" s="2">
        <v>24.958200000000001</v>
      </c>
      <c r="AO773" s="2">
        <v>0.16</v>
      </c>
      <c r="AP773" s="2">
        <v>0.5</v>
      </c>
      <c r="AQ773" s="2">
        <v>33.299999999999997</v>
      </c>
      <c r="AR773" s="2">
        <v>3.3873000000000002</v>
      </c>
      <c r="AS773" s="2">
        <v>0</v>
      </c>
      <c r="AT773" s="2">
        <v>0</v>
      </c>
      <c r="AU773" s="8" t="s">
        <v>577</v>
      </c>
      <c r="AV773" s="2">
        <v>0</v>
      </c>
      <c r="AW773" s="2">
        <v>0</v>
      </c>
      <c r="AX773" s="2">
        <v>0</v>
      </c>
      <c r="AY773" s="8" t="s">
        <v>577</v>
      </c>
      <c r="AZ773" s="2">
        <v>0</v>
      </c>
      <c r="BA773" s="2">
        <v>0.31</v>
      </c>
      <c r="BB773" s="2">
        <v>0.3</v>
      </c>
      <c r="BC773" s="2">
        <v>100</v>
      </c>
      <c r="BD773" s="2">
        <v>23.1187</v>
      </c>
      <c r="BE773" s="4"/>
      <c r="BF773" s="4"/>
    </row>
    <row r="774" spans="1:58" x14ac:dyDescent="0.2">
      <c r="A774" s="29">
        <v>773</v>
      </c>
      <c r="B774" s="7" t="s">
        <v>5</v>
      </c>
      <c r="C774" s="3">
        <v>39949</v>
      </c>
      <c r="D774" s="4" t="s">
        <v>3</v>
      </c>
      <c r="E774" s="4" t="s">
        <v>164</v>
      </c>
      <c r="F774" s="5" t="s">
        <v>193</v>
      </c>
      <c r="G774" s="6">
        <v>0.87430555555555556</v>
      </c>
      <c r="H774" s="6">
        <v>0.91666666666666663</v>
      </c>
      <c r="I774" s="85">
        <f t="shared" si="12"/>
        <v>60.999999999999943</v>
      </c>
      <c r="J774" s="86">
        <f>I774*Segmentos!$D$7*(AH774%)*IF(ISNUMBER(AI774),AI774%,0)</f>
        <v>1256795.1999999988</v>
      </c>
      <c r="K774" s="86">
        <f>I774*Segmentos!$D$7*(AL774%)*IF(ISNUMBER(AM774),AM774%,0)</f>
        <v>1059789.5999999992</v>
      </c>
      <c r="L774" s="4"/>
      <c r="M774" s="2">
        <v>4.72</v>
      </c>
      <c r="N774" s="2">
        <v>13.7</v>
      </c>
      <c r="O774" s="2">
        <v>34.5</v>
      </c>
      <c r="P774" s="2">
        <v>90.908500000000004</v>
      </c>
      <c r="Q774" s="2">
        <v>0.91</v>
      </c>
      <c r="R774" s="2">
        <v>4.4000000000000004</v>
      </c>
      <c r="S774" s="2">
        <v>20.8</v>
      </c>
      <c r="T774" s="2">
        <v>2.9375</v>
      </c>
      <c r="U774" s="2">
        <v>3.79</v>
      </c>
      <c r="V774" s="2">
        <v>10</v>
      </c>
      <c r="W774" s="2">
        <v>38</v>
      </c>
      <c r="X774" s="2">
        <v>15.280099999999999</v>
      </c>
      <c r="Y774" s="2">
        <v>5.78</v>
      </c>
      <c r="Z774" s="2">
        <v>17</v>
      </c>
      <c r="AA774" s="2">
        <v>34</v>
      </c>
      <c r="AB774" s="2">
        <v>32.832099999999997</v>
      </c>
      <c r="AC774" s="2">
        <v>6.31</v>
      </c>
      <c r="AD774" s="2">
        <v>17.899999999999999</v>
      </c>
      <c r="AE774" s="2">
        <v>35.299999999999997</v>
      </c>
      <c r="AF774" s="2">
        <v>39.858699999999999</v>
      </c>
      <c r="AG774" s="2">
        <v>5.16</v>
      </c>
      <c r="AH774" s="22">
        <v>16.3</v>
      </c>
      <c r="AI774" s="22">
        <v>31.6</v>
      </c>
      <c r="AJ774" s="22">
        <v>47.122999999999998</v>
      </c>
      <c r="AK774" s="18">
        <v>4.33</v>
      </c>
      <c r="AL774" s="18">
        <v>11.4</v>
      </c>
      <c r="AM774" s="18">
        <v>38.1</v>
      </c>
      <c r="AN774" s="2">
        <v>43.785499999999999</v>
      </c>
      <c r="AO774" s="2">
        <v>3.87</v>
      </c>
      <c r="AP774" s="2">
        <v>11.4</v>
      </c>
      <c r="AQ774" s="2">
        <v>34</v>
      </c>
      <c r="AR774" s="2">
        <v>8.1501000000000001</v>
      </c>
      <c r="AS774" s="2">
        <v>3.41</v>
      </c>
      <c r="AT774" s="2">
        <v>13.3</v>
      </c>
      <c r="AU774" s="2">
        <v>25.7</v>
      </c>
      <c r="AV774" s="2">
        <v>14.4711</v>
      </c>
      <c r="AW774" s="2">
        <v>4.5599999999999996</v>
      </c>
      <c r="AX774" s="2">
        <v>13.5</v>
      </c>
      <c r="AY774" s="2">
        <v>33.700000000000003</v>
      </c>
      <c r="AZ774" s="2">
        <v>25.254799999999999</v>
      </c>
      <c r="BA774" s="2">
        <v>5.84</v>
      </c>
      <c r="BB774" s="2">
        <v>14.7</v>
      </c>
      <c r="BC774" s="2">
        <v>39.6</v>
      </c>
      <c r="BD774" s="2">
        <v>43.032400000000003</v>
      </c>
      <c r="BE774" s="4"/>
      <c r="BF774" s="4"/>
    </row>
    <row r="775" spans="1:58" x14ac:dyDescent="0.2">
      <c r="A775" s="29">
        <v>774</v>
      </c>
      <c r="B775" s="7" t="s">
        <v>9</v>
      </c>
      <c r="C775" s="3">
        <v>39949</v>
      </c>
      <c r="D775" s="4" t="s">
        <v>8</v>
      </c>
      <c r="E775" s="4" t="s">
        <v>168</v>
      </c>
      <c r="F775" s="5" t="s">
        <v>193</v>
      </c>
      <c r="G775" s="6">
        <v>0.79583333333333339</v>
      </c>
      <c r="H775" s="6">
        <v>0.87430555555555556</v>
      </c>
      <c r="I775" s="85">
        <f t="shared" si="12"/>
        <v>112.99999999999991</v>
      </c>
      <c r="J775" s="86">
        <f>I775*Segmentos!$D$7*(AH775%)*IF(ISNUMBER(AI775),AI775%,0)</f>
        <v>1554473.1999999988</v>
      </c>
      <c r="K775" s="86">
        <f>I775*Segmentos!$D$7*(AL775%)*IF(ISNUMBER(AM775),AM775%,0)</f>
        <v>2146999.9999999981</v>
      </c>
      <c r="L775" s="4" t="s">
        <v>285</v>
      </c>
      <c r="M775" s="2">
        <v>4.13</v>
      </c>
      <c r="N775" s="2">
        <v>12.2</v>
      </c>
      <c r="O775" s="2">
        <v>33.799999999999997</v>
      </c>
      <c r="P775" s="2">
        <v>79.683199999999999</v>
      </c>
      <c r="Q775" s="2">
        <v>4.6500000000000004</v>
      </c>
      <c r="R775" s="2">
        <v>9.8000000000000007</v>
      </c>
      <c r="S775" s="2">
        <v>47.6</v>
      </c>
      <c r="T775" s="2">
        <v>14.9636</v>
      </c>
      <c r="U775" s="2">
        <v>4.25</v>
      </c>
      <c r="V775" s="2">
        <v>12.3</v>
      </c>
      <c r="W775" s="2">
        <v>34.6</v>
      </c>
      <c r="X775" s="2">
        <v>17.1965</v>
      </c>
      <c r="Y775" s="2">
        <v>4.3099999999999996</v>
      </c>
      <c r="Z775" s="2">
        <v>13.6</v>
      </c>
      <c r="AA775" s="2">
        <v>31.8</v>
      </c>
      <c r="AB775" s="2">
        <v>24.553599999999999</v>
      </c>
      <c r="AC775" s="2">
        <v>3.62</v>
      </c>
      <c r="AD775" s="2">
        <v>12.2</v>
      </c>
      <c r="AE775" s="2">
        <v>29.7</v>
      </c>
      <c r="AF775" s="2">
        <v>22.9694</v>
      </c>
      <c r="AG775" s="2">
        <v>3.43</v>
      </c>
      <c r="AH775" s="22">
        <v>11.9</v>
      </c>
      <c r="AI775" s="22">
        <v>28.9</v>
      </c>
      <c r="AJ775" s="22">
        <v>31.3812</v>
      </c>
      <c r="AK775" s="18">
        <v>4.76</v>
      </c>
      <c r="AL775" s="18">
        <v>12.5</v>
      </c>
      <c r="AM775" s="18">
        <v>38</v>
      </c>
      <c r="AN775" s="2">
        <v>48.301900000000003</v>
      </c>
      <c r="AO775" s="2">
        <v>1.47</v>
      </c>
      <c r="AP775" s="2">
        <v>4.2</v>
      </c>
      <c r="AQ775" s="2">
        <v>35.200000000000003</v>
      </c>
      <c r="AR775" s="2">
        <v>3.1011000000000002</v>
      </c>
      <c r="AS775" s="2">
        <v>3.14</v>
      </c>
      <c r="AT775" s="2">
        <v>10.8</v>
      </c>
      <c r="AU775" s="2">
        <v>29.2</v>
      </c>
      <c r="AV775" s="2">
        <v>13.3344</v>
      </c>
      <c r="AW775" s="2">
        <v>4.1500000000000004</v>
      </c>
      <c r="AX775" s="2">
        <v>11.4</v>
      </c>
      <c r="AY775" s="2">
        <v>36.4</v>
      </c>
      <c r="AZ775" s="2">
        <v>23.038699999999999</v>
      </c>
      <c r="BA775" s="2">
        <v>5.44</v>
      </c>
      <c r="BB775" s="2">
        <v>15.9</v>
      </c>
      <c r="BC775" s="2">
        <v>34.1</v>
      </c>
      <c r="BD775" s="2">
        <v>40.209000000000003</v>
      </c>
      <c r="BE775" s="4"/>
      <c r="BF775" s="4"/>
    </row>
    <row r="776" spans="1:58" x14ac:dyDescent="0.2">
      <c r="A776" s="29">
        <v>775</v>
      </c>
      <c r="B776" s="7" t="s">
        <v>91</v>
      </c>
      <c r="C776" s="3">
        <v>39949</v>
      </c>
      <c r="D776" s="4" t="s">
        <v>28</v>
      </c>
      <c r="E776" s="4" t="s">
        <v>168</v>
      </c>
      <c r="F776" s="5" t="s">
        <v>193</v>
      </c>
      <c r="G776" s="6">
        <v>0.91666666666666663</v>
      </c>
      <c r="H776" s="6">
        <v>2.7777777777777779E-3</v>
      </c>
      <c r="I776" s="85">
        <f t="shared" si="12"/>
        <v>124.00000000000007</v>
      </c>
      <c r="J776" s="86">
        <f>I776*Segmentos!$D$7*(AH776%)*IF(ISNUMBER(AI776),AI776%,0)</f>
        <v>1310878.4000000006</v>
      </c>
      <c r="K776" s="86">
        <f>I776*Segmentos!$D$7*(AL776%)*IF(ISNUMBER(AM776),AM776%,0)</f>
        <v>854112.00000000047</v>
      </c>
      <c r="L776" s="4" t="s">
        <v>288</v>
      </c>
      <c r="M776" s="2">
        <v>2.15</v>
      </c>
      <c r="N776" s="2">
        <v>9.5</v>
      </c>
      <c r="O776" s="2">
        <v>22.8</v>
      </c>
      <c r="P776" s="2">
        <v>82.994500000000002</v>
      </c>
      <c r="Q776" s="2">
        <v>0.66</v>
      </c>
      <c r="R776" s="2">
        <v>2.2999999999999998</v>
      </c>
      <c r="S776" s="2">
        <v>28.3</v>
      </c>
      <c r="T776" s="2">
        <v>4.2245999999999997</v>
      </c>
      <c r="U776" s="2">
        <v>1.35</v>
      </c>
      <c r="V776" s="2">
        <v>7.9</v>
      </c>
      <c r="W776" s="2">
        <v>17</v>
      </c>
      <c r="X776" s="2">
        <v>10.882300000000001</v>
      </c>
      <c r="Y776" s="2">
        <v>3.13</v>
      </c>
      <c r="Z776" s="2">
        <v>13.3</v>
      </c>
      <c r="AA776" s="2">
        <v>23.6</v>
      </c>
      <c r="AB776" s="2">
        <v>35.5715</v>
      </c>
      <c r="AC776" s="2">
        <v>2.5499999999999998</v>
      </c>
      <c r="AD776" s="2">
        <v>10.7</v>
      </c>
      <c r="AE776" s="2">
        <v>24</v>
      </c>
      <c r="AF776" s="2">
        <v>32.316099999999999</v>
      </c>
      <c r="AG776" s="2">
        <v>2.63</v>
      </c>
      <c r="AH776" s="22">
        <v>10.7</v>
      </c>
      <c r="AI776" s="22">
        <v>24.7</v>
      </c>
      <c r="AJ776" s="22">
        <v>48.107100000000003</v>
      </c>
      <c r="AK776" s="18">
        <v>1.72</v>
      </c>
      <c r="AL776" s="18">
        <v>8.4</v>
      </c>
      <c r="AM776" s="18">
        <v>20.5</v>
      </c>
      <c r="AN776" s="2">
        <v>34.8874</v>
      </c>
      <c r="AO776" s="2">
        <v>0.75</v>
      </c>
      <c r="AP776" s="2">
        <v>4.7</v>
      </c>
      <c r="AQ776" s="2">
        <v>16</v>
      </c>
      <c r="AR776" s="2">
        <v>3.1461000000000001</v>
      </c>
      <c r="AS776" s="2">
        <v>2.19</v>
      </c>
      <c r="AT776" s="2">
        <v>9.4</v>
      </c>
      <c r="AU776" s="2">
        <v>23.4</v>
      </c>
      <c r="AV776" s="2">
        <v>18.5931</v>
      </c>
      <c r="AW776" s="2">
        <v>2.38</v>
      </c>
      <c r="AX776" s="2">
        <v>10.7</v>
      </c>
      <c r="AY776" s="2">
        <v>22.3</v>
      </c>
      <c r="AZ776" s="2">
        <v>26.374400000000001</v>
      </c>
      <c r="BA776" s="2">
        <v>2.36</v>
      </c>
      <c r="BB776" s="2">
        <v>10</v>
      </c>
      <c r="BC776" s="2">
        <v>23.7</v>
      </c>
      <c r="BD776" s="2">
        <v>34.880899999999997</v>
      </c>
      <c r="BE776" s="4"/>
      <c r="BF776" s="4"/>
    </row>
    <row r="777" spans="1:58" x14ac:dyDescent="0.2">
      <c r="A777" s="29">
        <v>776</v>
      </c>
      <c r="B777" s="7" t="s">
        <v>84</v>
      </c>
      <c r="C777" s="3">
        <v>39949</v>
      </c>
      <c r="D777" s="4" t="s">
        <v>13</v>
      </c>
      <c r="E777" s="4" t="s">
        <v>168</v>
      </c>
      <c r="F777" s="5" t="s">
        <v>193</v>
      </c>
      <c r="G777" s="6">
        <v>0.91736111111111107</v>
      </c>
      <c r="H777" s="6">
        <v>1.3888888888888889E-3</v>
      </c>
      <c r="I777" s="85">
        <f t="shared" si="12"/>
        <v>121.00000000000006</v>
      </c>
      <c r="J777" s="86">
        <f>I777*Segmentos!$D$7*(AH777%)*IF(ISNUMBER(AI777),AI777%,0)</f>
        <v>1585293.6000000008</v>
      </c>
      <c r="K777" s="86">
        <f>I777*Segmentos!$D$7*(AL777%)*IF(ISNUMBER(AM777),AM777%,0)</f>
        <v>3165118.0000000014</v>
      </c>
      <c r="L777" s="4" t="s">
        <v>284</v>
      </c>
      <c r="M777" s="2">
        <v>4.9800000000000004</v>
      </c>
      <c r="N777" s="2">
        <v>18.3</v>
      </c>
      <c r="O777" s="2">
        <v>27.2</v>
      </c>
      <c r="P777" s="2">
        <v>85.112700000000004</v>
      </c>
      <c r="Q777" s="2">
        <v>3.02</v>
      </c>
      <c r="R777" s="2">
        <v>11.4</v>
      </c>
      <c r="S777" s="2">
        <v>26.6</v>
      </c>
      <c r="T777" s="2">
        <v>8.6052</v>
      </c>
      <c r="U777" s="2">
        <v>4.9400000000000004</v>
      </c>
      <c r="V777" s="2">
        <v>17.7</v>
      </c>
      <c r="W777" s="2">
        <v>27.9</v>
      </c>
      <c r="X777" s="2">
        <v>17.687000000000001</v>
      </c>
      <c r="Y777" s="2">
        <v>5.44</v>
      </c>
      <c r="Z777" s="2">
        <v>18.3</v>
      </c>
      <c r="AA777" s="2">
        <v>29.7</v>
      </c>
      <c r="AB777" s="2">
        <v>27.439499999999999</v>
      </c>
      <c r="AC777" s="2">
        <v>5.6</v>
      </c>
      <c r="AD777" s="2">
        <v>22.2</v>
      </c>
      <c r="AE777" s="2">
        <v>25.2</v>
      </c>
      <c r="AF777" s="2">
        <v>31.3809</v>
      </c>
      <c r="AG777" s="2">
        <v>3.27</v>
      </c>
      <c r="AH777" s="22">
        <v>15.9</v>
      </c>
      <c r="AI777" s="22">
        <v>20.6</v>
      </c>
      <c r="AJ777" s="22">
        <v>26.493300000000001</v>
      </c>
      <c r="AK777" s="18">
        <v>6.53</v>
      </c>
      <c r="AL777" s="18">
        <v>20.5</v>
      </c>
      <c r="AM777" s="18">
        <v>31.9</v>
      </c>
      <c r="AN777" s="2">
        <v>58.619399999999999</v>
      </c>
      <c r="AO777" s="2">
        <v>2.04</v>
      </c>
      <c r="AP777" s="2">
        <v>11.8</v>
      </c>
      <c r="AQ777" s="2">
        <v>17.2</v>
      </c>
      <c r="AR777" s="2">
        <v>3.8010999999999999</v>
      </c>
      <c r="AS777" s="2">
        <v>3.11</v>
      </c>
      <c r="AT777" s="2">
        <v>14.9</v>
      </c>
      <c r="AU777" s="2">
        <v>20.9</v>
      </c>
      <c r="AV777" s="2">
        <v>11.713800000000001</v>
      </c>
      <c r="AW777" s="2">
        <v>3.44</v>
      </c>
      <c r="AX777" s="2">
        <v>18.7</v>
      </c>
      <c r="AY777" s="2">
        <v>18.399999999999999</v>
      </c>
      <c r="AZ777" s="2">
        <v>16.8935</v>
      </c>
      <c r="BA777" s="2">
        <v>8.06</v>
      </c>
      <c r="BB777" s="2">
        <v>21.8</v>
      </c>
      <c r="BC777" s="2">
        <v>37</v>
      </c>
      <c r="BD777" s="2">
        <v>52.704300000000003</v>
      </c>
      <c r="BE777" s="4"/>
      <c r="BF777" s="4"/>
    </row>
    <row r="778" spans="1:58" x14ac:dyDescent="0.2">
      <c r="A778" s="29">
        <v>777</v>
      </c>
      <c r="B778" s="7" t="s">
        <v>57</v>
      </c>
      <c r="C778" s="3">
        <v>39949</v>
      </c>
      <c r="D778" s="4" t="s">
        <v>8</v>
      </c>
      <c r="E778" s="4" t="s">
        <v>181</v>
      </c>
      <c r="F778" s="5" t="s">
        <v>193</v>
      </c>
      <c r="G778" s="6">
        <v>0.91527777777777775</v>
      </c>
      <c r="H778" s="6">
        <v>0.91805555555555562</v>
      </c>
      <c r="I778" s="85">
        <f t="shared" si="12"/>
        <v>4.0000000000001457</v>
      </c>
      <c r="J778" s="86">
        <f>I778*Segmentos!$D$7*(AH778%)*IF(ISNUMBER(AI778),AI778%,0)</f>
        <v>34011.200000001234</v>
      </c>
      <c r="K778" s="86">
        <f>I778*Segmentos!$D$7*(AL778%)*IF(ISNUMBER(AM778),AM778%,0)</f>
        <v>43488.000000001586</v>
      </c>
      <c r="L778" s="4"/>
      <c r="M778" s="2">
        <v>2.46</v>
      </c>
      <c r="N778" s="2">
        <v>3.3</v>
      </c>
      <c r="O778" s="2">
        <v>74.599999999999994</v>
      </c>
      <c r="P778" s="2">
        <v>75.146299999999997</v>
      </c>
      <c r="Q778" s="2">
        <v>1.08</v>
      </c>
      <c r="R778" s="2">
        <v>1.4</v>
      </c>
      <c r="S778" s="2">
        <v>75.2</v>
      </c>
      <c r="T778" s="2">
        <v>5.4858000000000002</v>
      </c>
      <c r="U778" s="2">
        <v>2.35</v>
      </c>
      <c r="V778" s="2">
        <v>2.5</v>
      </c>
      <c r="W778" s="2">
        <v>92.4</v>
      </c>
      <c r="X778" s="2">
        <v>15.024699999999999</v>
      </c>
      <c r="Y778" s="2">
        <v>3.03</v>
      </c>
      <c r="Z778" s="2">
        <v>4.0999999999999996</v>
      </c>
      <c r="AA778" s="2">
        <v>74</v>
      </c>
      <c r="AB778" s="2">
        <v>27.31</v>
      </c>
      <c r="AC778" s="2">
        <v>2.73</v>
      </c>
      <c r="AD778" s="2">
        <v>4</v>
      </c>
      <c r="AE778" s="2">
        <v>67.7</v>
      </c>
      <c r="AF778" s="2">
        <v>27.325900000000001</v>
      </c>
      <c r="AG778" s="2">
        <v>2.16</v>
      </c>
      <c r="AH778" s="22">
        <v>2.9</v>
      </c>
      <c r="AI778" s="22">
        <v>73.3</v>
      </c>
      <c r="AJ778" s="22">
        <v>31.3125</v>
      </c>
      <c r="AK778" s="18">
        <v>2.73</v>
      </c>
      <c r="AL778" s="18">
        <v>3.6</v>
      </c>
      <c r="AM778" s="18">
        <v>75.5</v>
      </c>
      <c r="AN778" s="2">
        <v>43.833799999999997</v>
      </c>
      <c r="AO778" s="2">
        <v>0.81</v>
      </c>
      <c r="AP778" s="2">
        <v>1.5</v>
      </c>
      <c r="AQ778" s="2">
        <v>52.9</v>
      </c>
      <c r="AR778" s="2">
        <v>2.7094999999999998</v>
      </c>
      <c r="AS778" s="2">
        <v>1.64</v>
      </c>
      <c r="AT778" s="2">
        <v>3</v>
      </c>
      <c r="AU778" s="2">
        <v>55.1</v>
      </c>
      <c r="AV778" s="2">
        <v>11.003</v>
      </c>
      <c r="AW778" s="2">
        <v>1.91</v>
      </c>
      <c r="AX778" s="2">
        <v>2.6</v>
      </c>
      <c r="AY778" s="2">
        <v>72.400000000000006</v>
      </c>
      <c r="AZ778" s="2">
        <v>16.810400000000001</v>
      </c>
      <c r="BA778" s="2">
        <v>3.82</v>
      </c>
      <c r="BB778" s="2">
        <v>4.5</v>
      </c>
      <c r="BC778" s="2">
        <v>85</v>
      </c>
      <c r="BD778" s="2">
        <v>44.623399999999997</v>
      </c>
      <c r="BE778" s="4"/>
      <c r="BF778" s="4"/>
    </row>
    <row r="779" spans="1:58" x14ac:dyDescent="0.2">
      <c r="A779" s="29">
        <v>778</v>
      </c>
      <c r="B779" s="7" t="s">
        <v>74</v>
      </c>
      <c r="C779" s="3">
        <v>39949</v>
      </c>
      <c r="D779" s="4" t="s">
        <v>21</v>
      </c>
      <c r="E779" s="4" t="s">
        <v>170</v>
      </c>
      <c r="F779" s="5" t="s">
        <v>193</v>
      </c>
      <c r="G779" s="6">
        <v>0.88888888888888884</v>
      </c>
      <c r="H779" s="6">
        <v>0.90208333333333324</v>
      </c>
      <c r="I779" s="85">
        <f t="shared" si="12"/>
        <v>18.999999999999932</v>
      </c>
      <c r="J779" s="86">
        <f>I779*Segmentos!$D$7*(AH779%)*IF(ISNUMBER(AI779),AI779%,0)</f>
        <v>0</v>
      </c>
      <c r="K779" s="86">
        <f>I779*Segmentos!$D$7*(AL779%)*IF(ISNUMBER(AM779),AM779%,0)</f>
        <v>13679.999999999951</v>
      </c>
      <c r="L779" s="4"/>
      <c r="M779" s="2">
        <v>0.12</v>
      </c>
      <c r="N779" s="2">
        <v>0.1</v>
      </c>
      <c r="O779" s="2">
        <v>90</v>
      </c>
      <c r="P779" s="2">
        <v>29.934200000000001</v>
      </c>
      <c r="Q779" s="2">
        <v>0</v>
      </c>
      <c r="R779" s="2">
        <v>0</v>
      </c>
      <c r="S779" s="8" t="s">
        <v>577</v>
      </c>
      <c r="T779" s="2">
        <v>0</v>
      </c>
      <c r="U779" s="2">
        <v>0.56000000000000005</v>
      </c>
      <c r="V779" s="2">
        <v>0.6</v>
      </c>
      <c r="W779" s="2">
        <v>100</v>
      </c>
      <c r="X779" s="2">
        <v>29.7484</v>
      </c>
      <c r="Y779" s="2">
        <v>0</v>
      </c>
      <c r="Z779" s="2">
        <v>0</v>
      </c>
      <c r="AA779" s="2">
        <v>5.3</v>
      </c>
      <c r="AB779" s="2">
        <v>0.18579999999999999</v>
      </c>
      <c r="AC779" s="2">
        <v>0</v>
      </c>
      <c r="AD779" s="2">
        <v>0</v>
      </c>
      <c r="AE779" s="8" t="s">
        <v>577</v>
      </c>
      <c r="AF779" s="2">
        <v>0</v>
      </c>
      <c r="AG779" s="2">
        <v>0</v>
      </c>
      <c r="AH779" s="22">
        <v>0</v>
      </c>
      <c r="AI779" s="23" t="s">
        <v>577</v>
      </c>
      <c r="AJ779" s="22">
        <v>0</v>
      </c>
      <c r="AK779" s="18">
        <v>0.22</v>
      </c>
      <c r="AL779" s="18">
        <v>0.2</v>
      </c>
      <c r="AM779" s="18">
        <v>90</v>
      </c>
      <c r="AN779" s="2">
        <v>29.934200000000001</v>
      </c>
      <c r="AO779" s="2">
        <v>0.01</v>
      </c>
      <c r="AP779" s="2">
        <v>0.1</v>
      </c>
      <c r="AQ779" s="2">
        <v>5.3</v>
      </c>
      <c r="AR779" s="2">
        <v>0.18579999999999999</v>
      </c>
      <c r="AS779" s="2">
        <v>0</v>
      </c>
      <c r="AT779" s="2">
        <v>0</v>
      </c>
      <c r="AU779" s="8" t="s">
        <v>577</v>
      </c>
      <c r="AV779" s="2">
        <v>0</v>
      </c>
      <c r="AW779" s="2">
        <v>0</v>
      </c>
      <c r="AX779" s="2">
        <v>0</v>
      </c>
      <c r="AY779" s="8" t="s">
        <v>577</v>
      </c>
      <c r="AZ779" s="2">
        <v>0</v>
      </c>
      <c r="BA779" s="2">
        <v>0.31</v>
      </c>
      <c r="BB779" s="2">
        <v>0.3</v>
      </c>
      <c r="BC779" s="2">
        <v>100</v>
      </c>
      <c r="BD779" s="2">
        <v>29.7484</v>
      </c>
      <c r="BE779" s="4"/>
      <c r="BF779" s="4"/>
    </row>
    <row r="780" spans="1:58" x14ac:dyDescent="0.2">
      <c r="A780" s="29">
        <v>779</v>
      </c>
      <c r="B780" s="7" t="s">
        <v>11</v>
      </c>
      <c r="C780" s="3">
        <v>39949</v>
      </c>
      <c r="D780" s="4" t="s">
        <v>0</v>
      </c>
      <c r="E780" s="4" t="s">
        <v>166</v>
      </c>
      <c r="F780" s="5" t="s">
        <v>193</v>
      </c>
      <c r="G780" s="6">
        <v>0.91527777777777775</v>
      </c>
      <c r="H780" s="6">
        <v>0.91736111111111107</v>
      </c>
      <c r="I780" s="85">
        <f t="shared" si="12"/>
        <v>2.9999999999999893</v>
      </c>
      <c r="J780" s="86">
        <f>I780*Segmentos!$D$7*(AH780%)*IF(ISNUMBER(AI780),AI780%,0)</f>
        <v>53071.199999999822</v>
      </c>
      <c r="K780" s="86">
        <f>I780*Segmentos!$D$7*(AL780%)*IF(ISNUMBER(AM780),AM780%,0)</f>
        <v>67616.399999999761</v>
      </c>
      <c r="L780" s="4"/>
      <c r="M780" s="2">
        <v>5.07</v>
      </c>
      <c r="N780" s="2">
        <v>6.1</v>
      </c>
      <c r="O780" s="2">
        <v>83.1</v>
      </c>
      <c r="P780" s="2">
        <v>86.009799999999998</v>
      </c>
      <c r="Q780" s="2">
        <v>2.67</v>
      </c>
      <c r="R780" s="2">
        <v>3.5</v>
      </c>
      <c r="S780" s="2">
        <v>76.2</v>
      </c>
      <c r="T780" s="2">
        <v>7.5583</v>
      </c>
      <c r="U780" s="2">
        <v>2.44</v>
      </c>
      <c r="V780" s="2">
        <v>4.8</v>
      </c>
      <c r="W780" s="2">
        <v>50.9</v>
      </c>
      <c r="X780" s="2">
        <v>8.6769999999999996</v>
      </c>
      <c r="Y780" s="2">
        <v>4.3600000000000003</v>
      </c>
      <c r="Z780" s="2">
        <v>4.5999999999999996</v>
      </c>
      <c r="AA780" s="2">
        <v>94.8</v>
      </c>
      <c r="AB780" s="2">
        <v>21.804400000000001</v>
      </c>
      <c r="AC780" s="2">
        <v>8.6199999999999992</v>
      </c>
      <c r="AD780" s="2">
        <v>9.6</v>
      </c>
      <c r="AE780" s="2">
        <v>89.7</v>
      </c>
      <c r="AF780" s="2">
        <v>47.970100000000002</v>
      </c>
      <c r="AG780" s="2">
        <v>4.4400000000000004</v>
      </c>
      <c r="AH780" s="22">
        <v>5.4</v>
      </c>
      <c r="AI780" s="22">
        <v>81.900000000000006</v>
      </c>
      <c r="AJ780" s="22">
        <v>35.708599999999997</v>
      </c>
      <c r="AK780" s="18">
        <v>5.65</v>
      </c>
      <c r="AL780" s="18">
        <v>6.7</v>
      </c>
      <c r="AM780" s="18">
        <v>84.1</v>
      </c>
      <c r="AN780" s="2">
        <v>50.301200000000001</v>
      </c>
      <c r="AO780" s="2">
        <v>3.42</v>
      </c>
      <c r="AP780" s="2">
        <v>3.8</v>
      </c>
      <c r="AQ780" s="2">
        <v>90.4</v>
      </c>
      <c r="AR780" s="2">
        <v>6.3407999999999998</v>
      </c>
      <c r="AS780" s="2">
        <v>2.92</v>
      </c>
      <c r="AT780" s="2">
        <v>3.7</v>
      </c>
      <c r="AU780" s="2">
        <v>79.400000000000006</v>
      </c>
      <c r="AV780" s="2">
        <v>10.9207</v>
      </c>
      <c r="AW780" s="2">
        <v>6.5</v>
      </c>
      <c r="AX780" s="2">
        <v>7.6</v>
      </c>
      <c r="AY780" s="2">
        <v>85.7</v>
      </c>
      <c r="AZ780" s="2">
        <v>31.690100000000001</v>
      </c>
      <c r="BA780" s="2">
        <v>5.71</v>
      </c>
      <c r="BB780" s="2">
        <v>7</v>
      </c>
      <c r="BC780" s="2">
        <v>81.099999999999994</v>
      </c>
      <c r="BD780" s="2">
        <v>37.058100000000003</v>
      </c>
      <c r="BE780" s="4"/>
      <c r="BF780" s="4"/>
    </row>
    <row r="781" spans="1:58" x14ac:dyDescent="0.2">
      <c r="A781" s="29">
        <v>780</v>
      </c>
      <c r="B781" s="7" t="s">
        <v>11</v>
      </c>
      <c r="C781" s="3">
        <v>39949</v>
      </c>
      <c r="D781" s="4" t="s">
        <v>8</v>
      </c>
      <c r="E781" s="4" t="s">
        <v>166</v>
      </c>
      <c r="F781" s="5" t="s">
        <v>193</v>
      </c>
      <c r="G781" s="6">
        <v>0.90902777777777777</v>
      </c>
      <c r="H781" s="6">
        <v>0.91041666666666676</v>
      </c>
      <c r="I781" s="85">
        <f t="shared" si="12"/>
        <v>2.0000000000001528</v>
      </c>
      <c r="J781" s="86">
        <f>I781*Segmentos!$D$7*(AH781%)*IF(ISNUMBER(AI781),AI781%,0)</f>
        <v>24833.600000001898</v>
      </c>
      <c r="K781" s="86">
        <f>I781*Segmentos!$D$7*(AL781%)*IF(ISNUMBER(AM781),AM781%,0)</f>
        <v>29796.000000002274</v>
      </c>
      <c r="L781" s="4"/>
      <c r="M781" s="2">
        <v>3.43</v>
      </c>
      <c r="N781" s="2">
        <v>3.7</v>
      </c>
      <c r="O781" s="2">
        <v>93.6</v>
      </c>
      <c r="P781" s="2">
        <v>75.159800000000004</v>
      </c>
      <c r="Q781" s="2">
        <v>1.29</v>
      </c>
      <c r="R781" s="2">
        <v>1.5</v>
      </c>
      <c r="S781" s="2">
        <v>85.1</v>
      </c>
      <c r="T781" s="2">
        <v>4.7</v>
      </c>
      <c r="U781" s="2">
        <v>2.0699999999999998</v>
      </c>
      <c r="V781" s="2">
        <v>2.1</v>
      </c>
      <c r="W781" s="2">
        <v>97.4</v>
      </c>
      <c r="X781" s="2">
        <v>9.5192999999999994</v>
      </c>
      <c r="Y781" s="2">
        <v>3.94</v>
      </c>
      <c r="Z781" s="2">
        <v>4.2</v>
      </c>
      <c r="AA781" s="2">
        <v>93.8</v>
      </c>
      <c r="AB781" s="2">
        <v>25.48</v>
      </c>
      <c r="AC781" s="2">
        <v>4.93</v>
      </c>
      <c r="AD781" s="2">
        <v>5.3</v>
      </c>
      <c r="AE781" s="2">
        <v>93.8</v>
      </c>
      <c r="AF781" s="2">
        <v>35.460599999999999</v>
      </c>
      <c r="AG781" s="2">
        <v>3.12</v>
      </c>
      <c r="AH781" s="22">
        <v>3.4</v>
      </c>
      <c r="AI781" s="22">
        <v>91.3</v>
      </c>
      <c r="AJ781" s="22">
        <v>32.472700000000003</v>
      </c>
      <c r="AK781" s="18">
        <v>3.71</v>
      </c>
      <c r="AL781" s="18">
        <v>3.9</v>
      </c>
      <c r="AM781" s="18">
        <v>95.5</v>
      </c>
      <c r="AN781" s="2">
        <v>42.687100000000001</v>
      </c>
      <c r="AO781" s="2">
        <v>1.81</v>
      </c>
      <c r="AP781" s="2">
        <v>2.1</v>
      </c>
      <c r="AQ781" s="2">
        <v>84.6</v>
      </c>
      <c r="AR781" s="2">
        <v>4.3432000000000004</v>
      </c>
      <c r="AS781" s="2">
        <v>1.98</v>
      </c>
      <c r="AT781" s="2">
        <v>2.2999999999999998</v>
      </c>
      <c r="AU781" s="2">
        <v>84.5</v>
      </c>
      <c r="AV781" s="2">
        <v>9.5548000000000002</v>
      </c>
      <c r="AW781" s="2">
        <v>3.12</v>
      </c>
      <c r="AX781" s="2">
        <v>3.5</v>
      </c>
      <c r="AY781" s="2">
        <v>88.5</v>
      </c>
      <c r="AZ781" s="2">
        <v>19.6859</v>
      </c>
      <c r="BA781" s="2">
        <v>4.95</v>
      </c>
      <c r="BB781" s="2">
        <v>5</v>
      </c>
      <c r="BC781" s="2">
        <v>100</v>
      </c>
      <c r="BD781" s="2">
        <v>41.575899999999997</v>
      </c>
      <c r="BE781" s="4"/>
      <c r="BF781" s="4"/>
    </row>
    <row r="782" spans="1:58" x14ac:dyDescent="0.2">
      <c r="A782" s="29">
        <v>781</v>
      </c>
      <c r="B782" s="7" t="s">
        <v>6</v>
      </c>
      <c r="C782" s="3">
        <v>39949</v>
      </c>
      <c r="D782" s="4" t="s">
        <v>3</v>
      </c>
      <c r="E782" s="4" t="s">
        <v>166</v>
      </c>
      <c r="F782" s="5" t="s">
        <v>193</v>
      </c>
      <c r="G782" s="6">
        <v>0.90902777777777777</v>
      </c>
      <c r="H782" s="6">
        <v>0.91041666666666676</v>
      </c>
      <c r="I782" s="85">
        <f t="shared" si="12"/>
        <v>2.0000000000001528</v>
      </c>
      <c r="J782" s="86">
        <f>I782*Segmentos!$D$7*(AH782%)*IF(ISNUMBER(AI782),AI782%,0)</f>
        <v>63336.000000004839</v>
      </c>
      <c r="K782" s="86">
        <f>I782*Segmentos!$D$7*(AL782%)*IF(ISNUMBER(AM782),AM782%,0)</f>
        <v>41040.000000003136</v>
      </c>
      <c r="L782" s="4"/>
      <c r="M782" s="2">
        <v>6.42</v>
      </c>
      <c r="N782" s="2">
        <v>6.9</v>
      </c>
      <c r="O782" s="2">
        <v>92.6</v>
      </c>
      <c r="P782" s="2">
        <v>94.123400000000004</v>
      </c>
      <c r="Q782" s="2">
        <v>1.42</v>
      </c>
      <c r="R782" s="2">
        <v>1.8</v>
      </c>
      <c r="S782" s="2">
        <v>80.099999999999994</v>
      </c>
      <c r="T782" s="2">
        <v>3.4830999999999999</v>
      </c>
      <c r="U782" s="2">
        <v>4.5599999999999996</v>
      </c>
      <c r="V782" s="2">
        <v>5.0999999999999996</v>
      </c>
      <c r="W782" s="2">
        <v>88.9</v>
      </c>
      <c r="X782" s="2">
        <v>14.0314</v>
      </c>
      <c r="Y782" s="2">
        <v>7.52</v>
      </c>
      <c r="Z782" s="2">
        <v>8</v>
      </c>
      <c r="AA782" s="2">
        <v>93.6</v>
      </c>
      <c r="AB782" s="2">
        <v>32.5672</v>
      </c>
      <c r="AC782" s="2">
        <v>9.14</v>
      </c>
      <c r="AD782" s="2">
        <v>9.6999999999999993</v>
      </c>
      <c r="AE782" s="2">
        <v>94.3</v>
      </c>
      <c r="AF782" s="2">
        <v>44.041699999999999</v>
      </c>
      <c r="AG782" s="2">
        <v>7.89</v>
      </c>
      <c r="AH782" s="22">
        <v>8.6999999999999993</v>
      </c>
      <c r="AI782" s="22">
        <v>91</v>
      </c>
      <c r="AJ782" s="22">
        <v>54.909599999999998</v>
      </c>
      <c r="AK782" s="18">
        <v>5.09</v>
      </c>
      <c r="AL782" s="18">
        <v>5.4</v>
      </c>
      <c r="AM782" s="18">
        <v>95</v>
      </c>
      <c r="AN782" s="2">
        <v>39.213799999999999</v>
      </c>
      <c r="AO782" s="2">
        <v>4.45</v>
      </c>
      <c r="AP782" s="2">
        <v>5.3</v>
      </c>
      <c r="AQ782" s="2">
        <v>84.4</v>
      </c>
      <c r="AR782" s="2">
        <v>7.133</v>
      </c>
      <c r="AS782" s="2">
        <v>4.91</v>
      </c>
      <c r="AT782" s="2">
        <v>5.6</v>
      </c>
      <c r="AU782" s="2">
        <v>88.3</v>
      </c>
      <c r="AV782" s="2">
        <v>15.8736</v>
      </c>
      <c r="AW782" s="2">
        <v>5.79</v>
      </c>
      <c r="AX782" s="2">
        <v>6.3</v>
      </c>
      <c r="AY782" s="2">
        <v>91.5</v>
      </c>
      <c r="AZ782" s="2">
        <v>24.422499999999999</v>
      </c>
      <c r="BA782" s="2">
        <v>8.31</v>
      </c>
      <c r="BB782" s="2">
        <v>8.6</v>
      </c>
      <c r="BC782" s="2">
        <v>96.2</v>
      </c>
      <c r="BD782" s="2">
        <v>46.694299999999998</v>
      </c>
      <c r="BE782" s="4"/>
      <c r="BF782" s="4"/>
    </row>
    <row r="783" spans="1:58" x14ac:dyDescent="0.2">
      <c r="A783" s="29">
        <v>782</v>
      </c>
      <c r="B783" s="7" t="s">
        <v>31</v>
      </c>
      <c r="C783" s="3">
        <v>39949</v>
      </c>
      <c r="D783" s="4" t="s">
        <v>28</v>
      </c>
      <c r="E783" s="4" t="s">
        <v>166</v>
      </c>
      <c r="F783" s="5" t="s">
        <v>193</v>
      </c>
      <c r="G783" s="6">
        <v>0.91319444444444453</v>
      </c>
      <c r="H783" s="6">
        <v>0.91666666666666663</v>
      </c>
      <c r="I783" s="85">
        <f t="shared" si="12"/>
        <v>4.9999999999998224</v>
      </c>
      <c r="J783" s="86">
        <f>I783*Segmentos!$D$7*(AH783%)*IF(ISNUMBER(AI783),AI783%,0)</f>
        <v>45887.999999998377</v>
      </c>
      <c r="K783" s="86">
        <f>I783*Segmentos!$D$7*(AL783%)*IF(ISNUMBER(AM783),AM783%,0)</f>
        <v>40871.999999998552</v>
      </c>
      <c r="L783" s="4"/>
      <c r="M783" s="2">
        <v>2.14</v>
      </c>
      <c r="N783" s="2">
        <v>2.9</v>
      </c>
      <c r="O783" s="2">
        <v>74.900000000000006</v>
      </c>
      <c r="P783" s="2">
        <v>74.014499999999998</v>
      </c>
      <c r="Q783" s="2">
        <v>1.27</v>
      </c>
      <c r="R783" s="2">
        <v>2.1</v>
      </c>
      <c r="S783" s="2">
        <v>61.5</v>
      </c>
      <c r="T783" s="2">
        <v>7.2962999999999996</v>
      </c>
      <c r="U783" s="2">
        <v>2.89</v>
      </c>
      <c r="V783" s="2">
        <v>3.9</v>
      </c>
      <c r="W783" s="2">
        <v>74.400000000000006</v>
      </c>
      <c r="X783" s="2">
        <v>20.934000000000001</v>
      </c>
      <c r="Y783" s="2">
        <v>1.83</v>
      </c>
      <c r="Z783" s="2">
        <v>3.1</v>
      </c>
      <c r="AA783" s="2">
        <v>58.9</v>
      </c>
      <c r="AB783" s="2">
        <v>18.614100000000001</v>
      </c>
      <c r="AC783" s="2">
        <v>2.4</v>
      </c>
      <c r="AD783" s="2">
        <v>2.4</v>
      </c>
      <c r="AE783" s="2">
        <v>100</v>
      </c>
      <c r="AF783" s="2">
        <v>27.170200000000001</v>
      </c>
      <c r="AG783" s="2">
        <v>2.2999999999999998</v>
      </c>
      <c r="AH783" s="22">
        <v>3.2</v>
      </c>
      <c r="AI783" s="22">
        <v>71.7</v>
      </c>
      <c r="AJ783" s="22">
        <v>37.637799999999999</v>
      </c>
      <c r="AK783" s="18">
        <v>2.0099999999999998</v>
      </c>
      <c r="AL783" s="18">
        <v>2.6</v>
      </c>
      <c r="AM783" s="18">
        <v>78.599999999999994</v>
      </c>
      <c r="AN783" s="2">
        <v>36.3767</v>
      </c>
      <c r="AO783" s="2">
        <v>0.47</v>
      </c>
      <c r="AP783" s="2">
        <v>0.5</v>
      </c>
      <c r="AQ783" s="2">
        <v>100</v>
      </c>
      <c r="AR783" s="2">
        <v>1.7554000000000001</v>
      </c>
      <c r="AS783" s="2">
        <v>2.21</v>
      </c>
      <c r="AT783" s="2">
        <v>3.4</v>
      </c>
      <c r="AU783" s="2">
        <v>65.099999999999994</v>
      </c>
      <c r="AV783" s="2">
        <v>16.826000000000001</v>
      </c>
      <c r="AW783" s="2">
        <v>1.57</v>
      </c>
      <c r="AX783" s="2">
        <v>2.2999999999999998</v>
      </c>
      <c r="AY783" s="2">
        <v>69.400000000000006</v>
      </c>
      <c r="AZ783" s="2">
        <v>15.555899999999999</v>
      </c>
      <c r="BA783" s="2">
        <v>3.02</v>
      </c>
      <c r="BB783" s="2">
        <v>3.7</v>
      </c>
      <c r="BC783" s="2">
        <v>81.8</v>
      </c>
      <c r="BD783" s="2">
        <v>39.877099999999999</v>
      </c>
      <c r="BE783" s="4"/>
      <c r="BF783" s="4"/>
    </row>
    <row r="784" spans="1:58" x14ac:dyDescent="0.2">
      <c r="A784" s="29">
        <v>783</v>
      </c>
      <c r="B784" s="7" t="s">
        <v>62</v>
      </c>
      <c r="C784" s="3">
        <v>39949</v>
      </c>
      <c r="D784" s="4" t="s">
        <v>21</v>
      </c>
      <c r="E784" s="4" t="s">
        <v>166</v>
      </c>
      <c r="F784" s="5" t="s">
        <v>193</v>
      </c>
      <c r="G784" s="6">
        <v>0.85416666666666663</v>
      </c>
      <c r="H784" s="6">
        <v>0.87569444444444444</v>
      </c>
      <c r="I784" s="85">
        <f t="shared" si="12"/>
        <v>31.00000000000005</v>
      </c>
      <c r="J784" s="86">
        <f>I784*Segmentos!$D$7*(AH784%)*IF(ISNUMBER(AI784),AI784%,0)</f>
        <v>24242.00000000004</v>
      </c>
      <c r="K784" s="86">
        <f>I784*Segmentos!$D$7*(AL784%)*IF(ISNUMBER(AM784),AM784%,0)</f>
        <v>22022.400000000034</v>
      </c>
      <c r="L784" s="4"/>
      <c r="M784" s="2">
        <v>0.19</v>
      </c>
      <c r="N784" s="2">
        <v>1.2</v>
      </c>
      <c r="O784" s="2">
        <v>15.3</v>
      </c>
      <c r="P784" s="2">
        <v>100</v>
      </c>
      <c r="Q784" s="2">
        <v>0.01</v>
      </c>
      <c r="R784" s="2">
        <v>0.4</v>
      </c>
      <c r="S784" s="2">
        <v>3.2</v>
      </c>
      <c r="T784" s="2">
        <v>1.1879</v>
      </c>
      <c r="U784" s="2">
        <v>0</v>
      </c>
      <c r="V784" s="2">
        <v>0</v>
      </c>
      <c r="W784" s="8" t="s">
        <v>577</v>
      </c>
      <c r="X784" s="2">
        <v>0</v>
      </c>
      <c r="Y784" s="2">
        <v>0.12</v>
      </c>
      <c r="Z784" s="2">
        <v>0.9</v>
      </c>
      <c r="AA784" s="2">
        <v>13.5</v>
      </c>
      <c r="AB784" s="2">
        <v>19.027200000000001</v>
      </c>
      <c r="AC784" s="2">
        <v>0.46</v>
      </c>
      <c r="AD784" s="2">
        <v>2.8</v>
      </c>
      <c r="AE784" s="2">
        <v>16.8</v>
      </c>
      <c r="AF784" s="2">
        <v>79.784899999999993</v>
      </c>
      <c r="AG784" s="2">
        <v>0.2</v>
      </c>
      <c r="AH784" s="22">
        <v>1.7</v>
      </c>
      <c r="AI784" s="22">
        <v>11.5</v>
      </c>
      <c r="AJ784" s="22">
        <v>48.607300000000002</v>
      </c>
      <c r="AK784" s="18">
        <v>0.19</v>
      </c>
      <c r="AL784" s="18">
        <v>0.8</v>
      </c>
      <c r="AM784" s="18">
        <v>22.2</v>
      </c>
      <c r="AN784" s="2">
        <v>51.392699999999998</v>
      </c>
      <c r="AO784" s="2">
        <v>0</v>
      </c>
      <c r="AP784" s="2">
        <v>0.1</v>
      </c>
      <c r="AQ784" s="2">
        <v>3.2</v>
      </c>
      <c r="AR784" s="2">
        <v>0.2165</v>
      </c>
      <c r="AS784" s="2">
        <v>0.21</v>
      </c>
      <c r="AT784" s="2">
        <v>0.4</v>
      </c>
      <c r="AU784" s="2">
        <v>48.9</v>
      </c>
      <c r="AV784" s="2">
        <v>24.399000000000001</v>
      </c>
      <c r="AW784" s="2">
        <v>0.03</v>
      </c>
      <c r="AX784" s="2">
        <v>0.4</v>
      </c>
      <c r="AY784" s="2">
        <v>6.5</v>
      </c>
      <c r="AZ784" s="2">
        <v>4.0472000000000001</v>
      </c>
      <c r="BA784" s="2">
        <v>0.36</v>
      </c>
      <c r="BB784" s="2">
        <v>2.7</v>
      </c>
      <c r="BC784" s="2">
        <v>13.4</v>
      </c>
      <c r="BD784" s="2">
        <v>71.337299999999999</v>
      </c>
      <c r="BE784" s="4"/>
      <c r="BF784" s="4"/>
    </row>
    <row r="785" spans="1:58" x14ac:dyDescent="0.2">
      <c r="A785" s="29">
        <v>784</v>
      </c>
      <c r="B785" s="7" t="s">
        <v>97</v>
      </c>
      <c r="C785" s="3">
        <v>39949</v>
      </c>
      <c r="D785" s="4" t="s">
        <v>17</v>
      </c>
      <c r="E785" s="4" t="s">
        <v>169</v>
      </c>
      <c r="F785" s="5" t="s">
        <v>193</v>
      </c>
      <c r="G785" s="6">
        <v>0.875</v>
      </c>
      <c r="H785" s="6">
        <v>0.9145833333333333</v>
      </c>
      <c r="I785" s="85">
        <f t="shared" si="12"/>
        <v>56.999999999999957</v>
      </c>
      <c r="J785" s="86">
        <f>I785*Segmentos!$D$7*(AH785%)*IF(ISNUMBER(AI785),AI785%,0)</f>
        <v>97948.799999999916</v>
      </c>
      <c r="K785" s="86">
        <f>I785*Segmentos!$D$7*(AL785%)*IF(ISNUMBER(AM785),AM785%,0)</f>
        <v>64979.999999999942</v>
      </c>
      <c r="L785" s="4" t="s">
        <v>286</v>
      </c>
      <c r="M785" s="2">
        <v>0.35</v>
      </c>
      <c r="N785" s="2">
        <v>1.1000000000000001</v>
      </c>
      <c r="O785" s="2">
        <v>32.4</v>
      </c>
      <c r="P785" s="2">
        <v>98.884600000000006</v>
      </c>
      <c r="Q785" s="2">
        <v>0</v>
      </c>
      <c r="R785" s="2">
        <v>0</v>
      </c>
      <c r="S785" s="8" t="s">
        <v>577</v>
      </c>
      <c r="T785" s="2">
        <v>0</v>
      </c>
      <c r="U785" s="2">
        <v>0.2</v>
      </c>
      <c r="V785" s="2">
        <v>0.6</v>
      </c>
      <c r="W785" s="2">
        <v>32.9</v>
      </c>
      <c r="X785" s="2">
        <v>11.7502</v>
      </c>
      <c r="Y785" s="2">
        <v>0.6</v>
      </c>
      <c r="Z785" s="2">
        <v>2</v>
      </c>
      <c r="AA785" s="2">
        <v>29.9</v>
      </c>
      <c r="AB785" s="2">
        <v>49.855200000000004</v>
      </c>
      <c r="AC785" s="2">
        <v>0.41</v>
      </c>
      <c r="AD785" s="2">
        <v>1.1000000000000001</v>
      </c>
      <c r="AE785" s="2">
        <v>36.5</v>
      </c>
      <c r="AF785" s="2">
        <v>37.279200000000003</v>
      </c>
      <c r="AG785" s="2">
        <v>0.45</v>
      </c>
      <c r="AH785" s="22">
        <v>1.2</v>
      </c>
      <c r="AI785" s="22">
        <v>35.799999999999997</v>
      </c>
      <c r="AJ785" s="22">
        <v>59.005299999999998</v>
      </c>
      <c r="AK785" s="18">
        <v>0.27</v>
      </c>
      <c r="AL785" s="18">
        <v>1</v>
      </c>
      <c r="AM785" s="18">
        <v>28.5</v>
      </c>
      <c r="AN785" s="2">
        <v>39.879300000000001</v>
      </c>
      <c r="AO785" s="2">
        <v>0.45</v>
      </c>
      <c r="AP785" s="2">
        <v>1</v>
      </c>
      <c r="AQ785" s="2">
        <v>45.4</v>
      </c>
      <c r="AR785" s="2">
        <v>13.6775</v>
      </c>
      <c r="AS785" s="2">
        <v>0.1</v>
      </c>
      <c r="AT785" s="2">
        <v>0.7</v>
      </c>
      <c r="AU785" s="2">
        <v>13.5</v>
      </c>
      <c r="AV785" s="2">
        <v>5.8902999999999999</v>
      </c>
      <c r="AW785" s="2">
        <v>0.45</v>
      </c>
      <c r="AX785" s="2">
        <v>1.4</v>
      </c>
      <c r="AY785" s="2">
        <v>33.5</v>
      </c>
      <c r="AZ785" s="2">
        <v>36.369700000000002</v>
      </c>
      <c r="BA785" s="2">
        <v>0.4</v>
      </c>
      <c r="BB785" s="2">
        <v>1.1000000000000001</v>
      </c>
      <c r="BC785" s="2">
        <v>35</v>
      </c>
      <c r="BD785" s="2">
        <v>42.947000000000003</v>
      </c>
      <c r="BE785" s="4"/>
      <c r="BF785" s="4"/>
    </row>
    <row r="786" spans="1:58" x14ac:dyDescent="0.2">
      <c r="A786" s="29">
        <v>785</v>
      </c>
      <c r="B786" s="7" t="s">
        <v>52</v>
      </c>
      <c r="C786" s="3">
        <v>39949</v>
      </c>
      <c r="D786" s="4" t="s">
        <v>0</v>
      </c>
      <c r="E786" s="4" t="s">
        <v>177</v>
      </c>
      <c r="F786" s="5" t="s">
        <v>193</v>
      </c>
      <c r="G786" s="6">
        <v>0.91736111111111107</v>
      </c>
      <c r="H786" s="6">
        <v>3.4027777777777775E-2</v>
      </c>
      <c r="I786" s="85">
        <f t="shared" si="12"/>
        <v>168.00000000000006</v>
      </c>
      <c r="J786" s="86">
        <f>I786*Segmentos!$D$7*(AH786%)*IF(ISNUMBER(AI786),AI786%,0)</f>
        <v>2566435.2000000016</v>
      </c>
      <c r="K786" s="86">
        <f>I786*Segmentos!$D$7*(AL786%)*IF(ISNUMBER(AM786),AM786%,0)</f>
        <v>3491644.8000000021</v>
      </c>
      <c r="L786" s="4"/>
      <c r="M786" s="2">
        <v>4.54</v>
      </c>
      <c r="N786" s="2">
        <v>21.7</v>
      </c>
      <c r="O786" s="2">
        <v>20.9</v>
      </c>
      <c r="P786" s="2">
        <v>82.632199999999997</v>
      </c>
      <c r="Q786" s="2">
        <v>1.83</v>
      </c>
      <c r="R786" s="2">
        <v>12.3</v>
      </c>
      <c r="S786" s="2">
        <v>14.8</v>
      </c>
      <c r="T786" s="2">
        <v>5.5545999999999998</v>
      </c>
      <c r="U786" s="2">
        <v>2.81</v>
      </c>
      <c r="V786" s="2">
        <v>17.5</v>
      </c>
      <c r="W786" s="2">
        <v>16</v>
      </c>
      <c r="X786" s="2">
        <v>10.7073</v>
      </c>
      <c r="Y786" s="2">
        <v>3.56</v>
      </c>
      <c r="Z786" s="2">
        <v>21.9</v>
      </c>
      <c r="AA786" s="2">
        <v>16.3</v>
      </c>
      <c r="AB786" s="2">
        <v>19.112100000000002</v>
      </c>
      <c r="AC786" s="2">
        <v>7.92</v>
      </c>
      <c r="AD786" s="2">
        <v>29.1</v>
      </c>
      <c r="AE786" s="2">
        <v>27.2</v>
      </c>
      <c r="AF786" s="2">
        <v>47.258200000000002</v>
      </c>
      <c r="AG786" s="2">
        <v>3.82</v>
      </c>
      <c r="AH786" s="22">
        <v>21.1</v>
      </c>
      <c r="AI786" s="22">
        <v>18.100000000000001</v>
      </c>
      <c r="AJ786" s="22">
        <v>32.982900000000001</v>
      </c>
      <c r="AK786" s="18">
        <v>5.2</v>
      </c>
      <c r="AL786" s="18">
        <v>22.3</v>
      </c>
      <c r="AM786" s="18">
        <v>23.3</v>
      </c>
      <c r="AN786" s="2">
        <v>49.649299999999997</v>
      </c>
      <c r="AO786" s="2">
        <v>3.84</v>
      </c>
      <c r="AP786" s="2">
        <v>18</v>
      </c>
      <c r="AQ786" s="2">
        <v>21.3</v>
      </c>
      <c r="AR786" s="2">
        <v>7.6296999999999997</v>
      </c>
      <c r="AS786" s="2">
        <v>3.31</v>
      </c>
      <c r="AT786" s="2">
        <v>16</v>
      </c>
      <c r="AU786" s="2">
        <v>20.7</v>
      </c>
      <c r="AV786" s="2">
        <v>13.238099999999999</v>
      </c>
      <c r="AW786" s="2">
        <v>4.91</v>
      </c>
      <c r="AX786" s="2">
        <v>25.9</v>
      </c>
      <c r="AY786" s="2">
        <v>19</v>
      </c>
      <c r="AZ786" s="2">
        <v>25.658799999999999</v>
      </c>
      <c r="BA786" s="2">
        <v>5.19</v>
      </c>
      <c r="BB786" s="2">
        <v>23</v>
      </c>
      <c r="BC786" s="2">
        <v>22.5</v>
      </c>
      <c r="BD786" s="2">
        <v>36.105699999999999</v>
      </c>
      <c r="BE786" s="4"/>
      <c r="BF786" s="4"/>
    </row>
    <row r="787" spans="1:58" x14ac:dyDescent="0.2">
      <c r="A787" s="29">
        <v>786</v>
      </c>
      <c r="B787" s="7" t="s">
        <v>58</v>
      </c>
      <c r="C787" s="3">
        <v>39949</v>
      </c>
      <c r="D787" s="4" t="s">
        <v>8</v>
      </c>
      <c r="E787" s="4" t="s">
        <v>182</v>
      </c>
      <c r="F787" s="5" t="s">
        <v>193</v>
      </c>
      <c r="G787" s="6">
        <v>0.91805555555555562</v>
      </c>
      <c r="H787" s="6">
        <v>2.6388888888888889E-2</v>
      </c>
      <c r="I787" s="85">
        <f t="shared" si="12"/>
        <v>155.99999999999989</v>
      </c>
      <c r="J787" s="86">
        <f>I787*Segmentos!$D$7*(AH787%)*IF(ISNUMBER(AI787),AI787%,0)</f>
        <v>2585855.9999999977</v>
      </c>
      <c r="K787" s="86">
        <f>I787*Segmentos!$D$7*(AL787%)*IF(ISNUMBER(AM787),AM787%,0)</f>
        <v>3369599.9999999981</v>
      </c>
      <c r="L787" s="4"/>
      <c r="M787" s="2">
        <v>4.8</v>
      </c>
      <c r="N787" s="2">
        <v>20.100000000000001</v>
      </c>
      <c r="O787" s="2">
        <v>23.9</v>
      </c>
      <c r="P787" s="2">
        <v>82.645300000000006</v>
      </c>
      <c r="Q787" s="2">
        <v>3.35</v>
      </c>
      <c r="R787" s="2">
        <v>11.6</v>
      </c>
      <c r="S787" s="2">
        <v>29</v>
      </c>
      <c r="T787" s="2">
        <v>9.6280999999999999</v>
      </c>
      <c r="U787" s="2">
        <v>3.98</v>
      </c>
      <c r="V787" s="2">
        <v>18.5</v>
      </c>
      <c r="W787" s="2">
        <v>21.5</v>
      </c>
      <c r="X787" s="2">
        <v>14.3711</v>
      </c>
      <c r="Y787" s="2">
        <v>4.03</v>
      </c>
      <c r="Z787" s="2">
        <v>21.9</v>
      </c>
      <c r="AA787" s="2">
        <v>18.399999999999999</v>
      </c>
      <c r="AB787" s="2">
        <v>20.488600000000002</v>
      </c>
      <c r="AC787" s="2">
        <v>6.75</v>
      </c>
      <c r="AD787" s="2">
        <v>23.9</v>
      </c>
      <c r="AE787" s="2">
        <v>28.2</v>
      </c>
      <c r="AF787" s="2">
        <v>38.157499999999999</v>
      </c>
      <c r="AG787" s="2">
        <v>4.1399999999999997</v>
      </c>
      <c r="AH787" s="22">
        <v>18.5</v>
      </c>
      <c r="AI787" s="22">
        <v>22.4</v>
      </c>
      <c r="AJ787" s="22">
        <v>33.828099999999999</v>
      </c>
      <c r="AK787" s="18">
        <v>5.4</v>
      </c>
      <c r="AL787" s="18">
        <v>21.6</v>
      </c>
      <c r="AM787" s="18">
        <v>25</v>
      </c>
      <c r="AN787" s="2">
        <v>48.8172</v>
      </c>
      <c r="AO787" s="2">
        <v>0.79</v>
      </c>
      <c r="AP787" s="2">
        <v>9.5</v>
      </c>
      <c r="AQ787" s="2">
        <v>8.3000000000000007</v>
      </c>
      <c r="AR787" s="2">
        <v>1.4809000000000001</v>
      </c>
      <c r="AS787" s="2">
        <v>2.81</v>
      </c>
      <c r="AT787" s="2">
        <v>14.1</v>
      </c>
      <c r="AU787" s="2">
        <v>19.899999999999999</v>
      </c>
      <c r="AV787" s="2">
        <v>10.641</v>
      </c>
      <c r="AW787" s="2">
        <v>5.6</v>
      </c>
      <c r="AX787" s="2">
        <v>22.5</v>
      </c>
      <c r="AY787" s="2">
        <v>24.9</v>
      </c>
      <c r="AZ787" s="2">
        <v>27.728100000000001</v>
      </c>
      <c r="BA787" s="2">
        <v>6.49</v>
      </c>
      <c r="BB787" s="2">
        <v>24.8</v>
      </c>
      <c r="BC787" s="2">
        <v>26.1</v>
      </c>
      <c r="BD787" s="2">
        <v>42.795200000000001</v>
      </c>
      <c r="BE787" s="4"/>
      <c r="BF787" s="4"/>
    </row>
    <row r="788" spans="1:58" x14ac:dyDescent="0.2">
      <c r="A788" s="29">
        <v>787</v>
      </c>
      <c r="B788" s="7" t="s">
        <v>61</v>
      </c>
      <c r="C788" s="3">
        <v>39949</v>
      </c>
      <c r="D788" s="4" t="s">
        <v>17</v>
      </c>
      <c r="E788" s="4" t="s">
        <v>169</v>
      </c>
      <c r="F788" s="5" t="s">
        <v>193</v>
      </c>
      <c r="G788" s="6">
        <v>0.9159722222222223</v>
      </c>
      <c r="H788" s="6">
        <v>0.96180555555555547</v>
      </c>
      <c r="I788" s="85">
        <f t="shared" si="12"/>
        <v>65.999999999999773</v>
      </c>
      <c r="J788" s="86">
        <f>I788*Segmentos!$D$7*(AH788%)*IF(ISNUMBER(AI788),AI788%,0)</f>
        <v>106523.99999999962</v>
      </c>
      <c r="K788" s="86">
        <f>I788*Segmentos!$D$7*(AL788%)*IF(ISNUMBER(AM788),AM788%,0)</f>
        <v>69563.999999999767</v>
      </c>
      <c r="L788" s="4"/>
      <c r="M788" s="2">
        <v>0.33</v>
      </c>
      <c r="N788" s="2">
        <v>1.6</v>
      </c>
      <c r="O788" s="2">
        <v>20.399999999999999</v>
      </c>
      <c r="P788" s="2">
        <v>100</v>
      </c>
      <c r="Q788" s="2">
        <v>0.01</v>
      </c>
      <c r="R788" s="2">
        <v>0.7</v>
      </c>
      <c r="S788" s="2">
        <v>1.5</v>
      </c>
      <c r="T788" s="2">
        <v>0.51039999999999996</v>
      </c>
      <c r="U788" s="2">
        <v>0.18</v>
      </c>
      <c r="V788" s="2">
        <v>0.4</v>
      </c>
      <c r="W788" s="2">
        <v>50.8</v>
      </c>
      <c r="X788" s="2">
        <v>11.806900000000001</v>
      </c>
      <c r="Y788" s="2">
        <v>0.14000000000000001</v>
      </c>
      <c r="Z788" s="2">
        <v>1.7</v>
      </c>
      <c r="AA788" s="2">
        <v>7.9</v>
      </c>
      <c r="AB788" s="2">
        <v>12.1373</v>
      </c>
      <c r="AC788" s="2">
        <v>0.76</v>
      </c>
      <c r="AD788" s="2">
        <v>2.8</v>
      </c>
      <c r="AE788" s="2">
        <v>27.1</v>
      </c>
      <c r="AF788" s="2">
        <v>75.545400000000001</v>
      </c>
      <c r="AG788" s="2">
        <v>0.39</v>
      </c>
      <c r="AH788" s="22">
        <v>1.5</v>
      </c>
      <c r="AI788" s="22">
        <v>26.9</v>
      </c>
      <c r="AJ788" s="22">
        <v>56.542299999999997</v>
      </c>
      <c r="AK788" s="18">
        <v>0.27</v>
      </c>
      <c r="AL788" s="18">
        <v>1.7</v>
      </c>
      <c r="AM788" s="18">
        <v>15.5</v>
      </c>
      <c r="AN788" s="2">
        <v>43.457700000000003</v>
      </c>
      <c r="AO788" s="2">
        <v>1.07</v>
      </c>
      <c r="AP788" s="2">
        <v>2.2000000000000002</v>
      </c>
      <c r="AQ788" s="2">
        <v>48.7</v>
      </c>
      <c r="AR788" s="2">
        <v>35.631500000000003</v>
      </c>
      <c r="AS788" s="2">
        <v>0.06</v>
      </c>
      <c r="AT788" s="2">
        <v>0.7</v>
      </c>
      <c r="AU788" s="2">
        <v>8.1</v>
      </c>
      <c r="AV788" s="2">
        <v>3.7555000000000001</v>
      </c>
      <c r="AW788" s="2">
        <v>0.05</v>
      </c>
      <c r="AX788" s="2">
        <v>1.3</v>
      </c>
      <c r="AY788" s="2">
        <v>4</v>
      </c>
      <c r="AZ788" s="2">
        <v>4.5372000000000003</v>
      </c>
      <c r="BA788" s="2">
        <v>0.48</v>
      </c>
      <c r="BB788" s="2">
        <v>2.2000000000000002</v>
      </c>
      <c r="BC788" s="2">
        <v>21.8</v>
      </c>
      <c r="BD788" s="2">
        <v>56.075699999999998</v>
      </c>
      <c r="BE788" s="4"/>
      <c r="BF788" s="4"/>
    </row>
    <row r="789" spans="1:58" x14ac:dyDescent="0.2">
      <c r="A789" s="29">
        <v>788</v>
      </c>
      <c r="B789" s="7" t="s">
        <v>53</v>
      </c>
      <c r="C789" s="3">
        <v>39949</v>
      </c>
      <c r="D789" s="4" t="s">
        <v>3</v>
      </c>
      <c r="E789" s="4" t="s">
        <v>178</v>
      </c>
      <c r="F789" s="5" t="s">
        <v>193</v>
      </c>
      <c r="G789" s="6">
        <v>0.79861111111111116</v>
      </c>
      <c r="H789" s="6">
        <v>0.87430555555555556</v>
      </c>
      <c r="I789" s="85">
        <f t="shared" si="12"/>
        <v>108.99999999999993</v>
      </c>
      <c r="J789" s="86">
        <f>I789*Segmentos!$D$7*(AH789%)*IF(ISNUMBER(AI789),AI789%,0)</f>
        <v>1188535.9999999991</v>
      </c>
      <c r="K789" s="86">
        <f>I789*Segmentos!$D$7*(AL789%)*IF(ISNUMBER(AM789),AM789%,0)</f>
        <v>503579.99999999965</v>
      </c>
      <c r="L789" s="4"/>
      <c r="M789" s="2">
        <v>1.91</v>
      </c>
      <c r="N789" s="2">
        <v>8.5</v>
      </c>
      <c r="O789" s="2">
        <v>22.3</v>
      </c>
      <c r="P789" s="2">
        <v>72.404300000000006</v>
      </c>
      <c r="Q789" s="2">
        <v>1.71</v>
      </c>
      <c r="R789" s="2">
        <v>8.4</v>
      </c>
      <c r="S789" s="2">
        <v>20.399999999999999</v>
      </c>
      <c r="T789" s="2">
        <v>10.7988</v>
      </c>
      <c r="U789" s="2">
        <v>1.6</v>
      </c>
      <c r="V789" s="2">
        <v>7</v>
      </c>
      <c r="W789" s="2">
        <v>22.9</v>
      </c>
      <c r="X789" s="2">
        <v>12.7202</v>
      </c>
      <c r="Y789" s="2">
        <v>2.19</v>
      </c>
      <c r="Z789" s="2">
        <v>9.6999999999999993</v>
      </c>
      <c r="AA789" s="2">
        <v>22.6</v>
      </c>
      <c r="AB789" s="2">
        <v>24.535399999999999</v>
      </c>
      <c r="AC789" s="2">
        <v>1.96</v>
      </c>
      <c r="AD789" s="2">
        <v>8.6</v>
      </c>
      <c r="AE789" s="2">
        <v>22.8</v>
      </c>
      <c r="AF789" s="2">
        <v>24.349900000000002</v>
      </c>
      <c r="AG789" s="2">
        <v>2.73</v>
      </c>
      <c r="AH789" s="22">
        <v>9.4</v>
      </c>
      <c r="AI789" s="22">
        <v>29</v>
      </c>
      <c r="AJ789" s="22">
        <v>49.2027</v>
      </c>
      <c r="AK789" s="18">
        <v>1.1599999999999999</v>
      </c>
      <c r="AL789" s="18">
        <v>7.7</v>
      </c>
      <c r="AM789" s="18">
        <v>15</v>
      </c>
      <c r="AN789" s="2">
        <v>23.201599999999999</v>
      </c>
      <c r="AO789" s="2">
        <v>0.68</v>
      </c>
      <c r="AP789" s="2">
        <v>6.7</v>
      </c>
      <c r="AQ789" s="2">
        <v>10.1</v>
      </c>
      <c r="AR789" s="2">
        <v>2.8132000000000001</v>
      </c>
      <c r="AS789" s="2">
        <v>0.94</v>
      </c>
      <c r="AT789" s="2">
        <v>6.7</v>
      </c>
      <c r="AU789" s="2">
        <v>14.1</v>
      </c>
      <c r="AV789" s="2">
        <v>7.8372000000000002</v>
      </c>
      <c r="AW789" s="2">
        <v>1.94</v>
      </c>
      <c r="AX789" s="2">
        <v>8.5</v>
      </c>
      <c r="AY789" s="2">
        <v>22.8</v>
      </c>
      <c r="AZ789" s="2">
        <v>21.165199999999999</v>
      </c>
      <c r="BA789" s="2">
        <v>2.79</v>
      </c>
      <c r="BB789" s="2">
        <v>10.199999999999999</v>
      </c>
      <c r="BC789" s="2">
        <v>27.5</v>
      </c>
      <c r="BD789" s="2">
        <v>40.5886</v>
      </c>
      <c r="BE789" s="4"/>
      <c r="BF789" s="4"/>
    </row>
    <row r="790" spans="1:58" x14ac:dyDescent="0.2">
      <c r="A790" s="29">
        <v>789</v>
      </c>
      <c r="B790" s="7" t="s">
        <v>10</v>
      </c>
      <c r="C790" s="3">
        <v>39949</v>
      </c>
      <c r="D790" s="4" t="s">
        <v>8</v>
      </c>
      <c r="E790" s="4" t="s">
        <v>164</v>
      </c>
      <c r="F790" s="5" t="s">
        <v>193</v>
      </c>
      <c r="G790" s="6">
        <v>0.87430555555555556</v>
      </c>
      <c r="H790" s="6">
        <v>0.91527777777777775</v>
      </c>
      <c r="I790" s="85">
        <f t="shared" si="12"/>
        <v>58.99999999999995</v>
      </c>
      <c r="J790" s="86">
        <f>I790*Segmentos!$D$7*(AH790%)*IF(ISNUMBER(AI790),AI790%,0)</f>
        <v>1029526.3999999991</v>
      </c>
      <c r="K790" s="86">
        <f>I790*Segmentos!$D$7*(AL790%)*IF(ISNUMBER(AM790),AM790%,0)</f>
        <v>944330.39999999944</v>
      </c>
      <c r="L790" s="4"/>
      <c r="M790" s="2">
        <v>4.18</v>
      </c>
      <c r="N790" s="2">
        <v>13.2</v>
      </c>
      <c r="O790" s="2">
        <v>31.6</v>
      </c>
      <c r="P790" s="2">
        <v>80.261099999999999</v>
      </c>
      <c r="Q790" s="2">
        <v>2.5</v>
      </c>
      <c r="R790" s="2">
        <v>8.1</v>
      </c>
      <c r="S790" s="2">
        <v>30.9</v>
      </c>
      <c r="T790" s="2">
        <v>7.9980000000000002</v>
      </c>
      <c r="U790" s="2">
        <v>3.39</v>
      </c>
      <c r="V790" s="2">
        <v>11.9</v>
      </c>
      <c r="W790" s="2">
        <v>28.6</v>
      </c>
      <c r="X790" s="2">
        <v>13.6449</v>
      </c>
      <c r="Y790" s="2">
        <v>4.0999999999999996</v>
      </c>
      <c r="Z790" s="2">
        <v>14.4</v>
      </c>
      <c r="AA790" s="2">
        <v>28.4</v>
      </c>
      <c r="AB790" s="2">
        <v>23.222200000000001</v>
      </c>
      <c r="AC790" s="2">
        <v>5.62</v>
      </c>
      <c r="AD790" s="2">
        <v>15.6</v>
      </c>
      <c r="AE790" s="2">
        <v>36</v>
      </c>
      <c r="AF790" s="2">
        <v>35.396000000000001</v>
      </c>
      <c r="AG790" s="2">
        <v>4.37</v>
      </c>
      <c r="AH790" s="22">
        <v>15.2</v>
      </c>
      <c r="AI790" s="22">
        <v>28.7</v>
      </c>
      <c r="AJ790" s="22">
        <v>39.802700000000002</v>
      </c>
      <c r="AK790" s="18">
        <v>4.01</v>
      </c>
      <c r="AL790" s="18">
        <v>11.4</v>
      </c>
      <c r="AM790" s="18">
        <v>35.1</v>
      </c>
      <c r="AN790" s="2">
        <v>40.458399999999997</v>
      </c>
      <c r="AO790" s="2">
        <v>1.71</v>
      </c>
      <c r="AP790" s="2">
        <v>9.9</v>
      </c>
      <c r="AQ790" s="2">
        <v>17.3</v>
      </c>
      <c r="AR790" s="2">
        <v>3.5762999999999998</v>
      </c>
      <c r="AS790" s="2">
        <v>2.88</v>
      </c>
      <c r="AT790" s="2">
        <v>10.8</v>
      </c>
      <c r="AU790" s="2">
        <v>26.6</v>
      </c>
      <c r="AV790" s="2">
        <v>12.1576</v>
      </c>
      <c r="AW790" s="2">
        <v>3.58</v>
      </c>
      <c r="AX790" s="2">
        <v>13.7</v>
      </c>
      <c r="AY790" s="2">
        <v>26.2</v>
      </c>
      <c r="AZ790" s="2">
        <v>19.762</v>
      </c>
      <c r="BA790" s="2">
        <v>6.09</v>
      </c>
      <c r="BB790" s="2">
        <v>15.2</v>
      </c>
      <c r="BC790" s="2">
        <v>40</v>
      </c>
      <c r="BD790" s="2">
        <v>44.765099999999997</v>
      </c>
      <c r="BE790" s="4"/>
      <c r="BF790" s="4"/>
    </row>
    <row r="791" spans="1:58" x14ac:dyDescent="0.2">
      <c r="A791" s="29">
        <v>790</v>
      </c>
      <c r="B791" s="7" t="s">
        <v>59</v>
      </c>
      <c r="C791" s="3">
        <v>39949</v>
      </c>
      <c r="D791" s="4" t="s">
        <v>17</v>
      </c>
      <c r="E791" s="4" t="s">
        <v>169</v>
      </c>
      <c r="F791" s="5" t="s">
        <v>193</v>
      </c>
      <c r="G791" s="6">
        <v>0.83333333333333337</v>
      </c>
      <c r="H791" s="6">
        <v>0.875</v>
      </c>
      <c r="I791" s="85">
        <f t="shared" si="12"/>
        <v>59.999999999999943</v>
      </c>
      <c r="J791" s="86">
        <f>I791*Segmentos!$D$7*(AH791%)*IF(ISNUMBER(AI791),AI791%,0)</f>
        <v>49391.999999999956</v>
      </c>
      <c r="K791" s="86">
        <f>I791*Segmentos!$D$7*(AL791%)*IF(ISNUMBER(AM791),AM791%,0)</f>
        <v>22319.999999999982</v>
      </c>
      <c r="L791" s="4"/>
      <c r="M791" s="2">
        <v>0.15</v>
      </c>
      <c r="N791" s="2">
        <v>1.5</v>
      </c>
      <c r="O791" s="2">
        <v>9.6</v>
      </c>
      <c r="P791" s="2">
        <v>98.261300000000006</v>
      </c>
      <c r="Q791" s="2">
        <v>0.01</v>
      </c>
      <c r="R791" s="2">
        <v>0.4</v>
      </c>
      <c r="S791" s="2">
        <v>1.7</v>
      </c>
      <c r="T791" s="2">
        <v>0.82689999999999997</v>
      </c>
      <c r="U791" s="2">
        <v>0.18</v>
      </c>
      <c r="V791" s="2">
        <v>0.7</v>
      </c>
      <c r="W791" s="2">
        <v>25.3</v>
      </c>
      <c r="X791" s="2">
        <v>25.0214</v>
      </c>
      <c r="Y791" s="2">
        <v>0.23</v>
      </c>
      <c r="Z791" s="2">
        <v>2.5</v>
      </c>
      <c r="AA791" s="2">
        <v>9</v>
      </c>
      <c r="AB791" s="2">
        <v>44.745600000000003</v>
      </c>
      <c r="AC791" s="2">
        <v>0.13</v>
      </c>
      <c r="AD791" s="2">
        <v>1.7</v>
      </c>
      <c r="AE791" s="2">
        <v>7.3</v>
      </c>
      <c r="AF791" s="2">
        <v>27.667300000000001</v>
      </c>
      <c r="AG791" s="2">
        <v>0.2</v>
      </c>
      <c r="AH791" s="22">
        <v>2.1</v>
      </c>
      <c r="AI791" s="22">
        <v>9.8000000000000007</v>
      </c>
      <c r="AJ791" s="22">
        <v>64.584000000000003</v>
      </c>
      <c r="AK791" s="18">
        <v>0.1</v>
      </c>
      <c r="AL791" s="18">
        <v>1</v>
      </c>
      <c r="AM791" s="18">
        <v>9.3000000000000007</v>
      </c>
      <c r="AN791" s="2">
        <v>33.677300000000002</v>
      </c>
      <c r="AO791" s="2">
        <v>0.41</v>
      </c>
      <c r="AP791" s="2">
        <v>1.3</v>
      </c>
      <c r="AQ791" s="2">
        <v>31</v>
      </c>
      <c r="AR791" s="2">
        <v>30.0228</v>
      </c>
      <c r="AS791" s="2">
        <v>0.01</v>
      </c>
      <c r="AT791" s="2">
        <v>0.9</v>
      </c>
      <c r="AU791" s="2">
        <v>1.7</v>
      </c>
      <c r="AV791" s="2">
        <v>2.1560999999999999</v>
      </c>
      <c r="AW791" s="2">
        <v>0.11</v>
      </c>
      <c r="AX791" s="2">
        <v>0.8</v>
      </c>
      <c r="AY791" s="2">
        <v>14.7</v>
      </c>
      <c r="AZ791" s="2">
        <v>22.0547</v>
      </c>
      <c r="BA791" s="2">
        <v>0.17</v>
      </c>
      <c r="BB791" s="2">
        <v>2.5</v>
      </c>
      <c r="BC791" s="2">
        <v>6.8</v>
      </c>
      <c r="BD791" s="2">
        <v>44.027799999999999</v>
      </c>
      <c r="BE791" s="4"/>
      <c r="BF791" s="4"/>
    </row>
    <row r="792" spans="1:58" x14ac:dyDescent="0.2">
      <c r="A792" s="29">
        <v>791</v>
      </c>
      <c r="B792" s="7" t="s">
        <v>63</v>
      </c>
      <c r="C792" s="3">
        <v>39949</v>
      </c>
      <c r="D792" s="4" t="s">
        <v>21</v>
      </c>
      <c r="E792" s="4" t="s">
        <v>170</v>
      </c>
      <c r="F792" s="5" t="s">
        <v>193</v>
      </c>
      <c r="G792" s="6">
        <v>0.87638888888888899</v>
      </c>
      <c r="H792" s="6">
        <v>0.88611111111111107</v>
      </c>
      <c r="I792" s="85">
        <f t="shared" si="12"/>
        <v>13.99999999999979</v>
      </c>
      <c r="J792" s="86">
        <f>I792*Segmentos!$D$7*(AH792%)*IF(ISNUMBER(AI792),AI792%,0)</f>
        <v>0</v>
      </c>
      <c r="K792" s="86">
        <f>I792*Segmentos!$D$7*(AL792%)*IF(ISNUMBER(AM792),AM792%,0)</f>
        <v>12784.799999999806</v>
      </c>
      <c r="L792" s="4"/>
      <c r="M792" s="2">
        <v>0.12</v>
      </c>
      <c r="N792" s="2">
        <v>0.2</v>
      </c>
      <c r="O792" s="2">
        <v>76.099999999999994</v>
      </c>
      <c r="P792" s="2">
        <v>61.450800000000001</v>
      </c>
      <c r="Q792" s="2">
        <v>0</v>
      </c>
      <c r="R792" s="2">
        <v>0</v>
      </c>
      <c r="S792" s="8" t="s">
        <v>577</v>
      </c>
      <c r="T792" s="2">
        <v>0</v>
      </c>
      <c r="U792" s="2">
        <v>0.52</v>
      </c>
      <c r="V792" s="2">
        <v>0.6</v>
      </c>
      <c r="W792" s="2">
        <v>92.9</v>
      </c>
      <c r="X792" s="2">
        <v>55.428899999999999</v>
      </c>
      <c r="Y792" s="2">
        <v>0</v>
      </c>
      <c r="Z792" s="2">
        <v>0</v>
      </c>
      <c r="AA792" s="8" t="s">
        <v>577</v>
      </c>
      <c r="AB792" s="2">
        <v>0</v>
      </c>
      <c r="AC792" s="2">
        <v>0.04</v>
      </c>
      <c r="AD792" s="2">
        <v>0.1</v>
      </c>
      <c r="AE792" s="2">
        <v>28.6</v>
      </c>
      <c r="AF792" s="2">
        <v>6.0218999999999996</v>
      </c>
      <c r="AG792" s="2">
        <v>0</v>
      </c>
      <c r="AH792" s="22">
        <v>0</v>
      </c>
      <c r="AI792" s="23" t="s">
        <v>577</v>
      </c>
      <c r="AJ792" s="22">
        <v>0</v>
      </c>
      <c r="AK792" s="18">
        <v>0.23</v>
      </c>
      <c r="AL792" s="18">
        <v>0.3</v>
      </c>
      <c r="AM792" s="18">
        <v>76.099999999999994</v>
      </c>
      <c r="AN792" s="2">
        <v>61.450800000000001</v>
      </c>
      <c r="AO792" s="2">
        <v>0</v>
      </c>
      <c r="AP792" s="2">
        <v>0</v>
      </c>
      <c r="AQ792" s="8" t="s">
        <v>577</v>
      </c>
      <c r="AR792" s="2">
        <v>0</v>
      </c>
      <c r="AS792" s="2">
        <v>0.05</v>
      </c>
      <c r="AT792" s="2">
        <v>0.2</v>
      </c>
      <c r="AU792" s="2">
        <v>28.6</v>
      </c>
      <c r="AV792" s="2">
        <v>6.0218999999999996</v>
      </c>
      <c r="AW792" s="2">
        <v>0</v>
      </c>
      <c r="AX792" s="2">
        <v>0</v>
      </c>
      <c r="AY792" s="8" t="s">
        <v>577</v>
      </c>
      <c r="AZ792" s="2">
        <v>0</v>
      </c>
      <c r="BA792" s="2">
        <v>0.28000000000000003</v>
      </c>
      <c r="BB792" s="2">
        <v>0.3</v>
      </c>
      <c r="BC792" s="2">
        <v>92.9</v>
      </c>
      <c r="BD792" s="2">
        <v>55.428899999999999</v>
      </c>
      <c r="BE792" s="4"/>
      <c r="BF792" s="4"/>
    </row>
    <row r="793" spans="1:58" x14ac:dyDescent="0.2">
      <c r="A793" s="29">
        <v>792</v>
      </c>
      <c r="B793" s="7" t="s">
        <v>55</v>
      </c>
      <c r="C793" s="3">
        <v>39949</v>
      </c>
      <c r="D793" s="4" t="s">
        <v>13</v>
      </c>
      <c r="E793" s="4" t="s">
        <v>180</v>
      </c>
      <c r="F793" s="5" t="s">
        <v>193</v>
      </c>
      <c r="G793" s="6">
        <v>0.79166666666666663</v>
      </c>
      <c r="H793" s="6">
        <v>0.87430555555555556</v>
      </c>
      <c r="I793" s="85">
        <f t="shared" si="12"/>
        <v>119.00000000000006</v>
      </c>
      <c r="J793" s="86">
        <f>I793*Segmentos!$D$7*(AH793%)*IF(ISNUMBER(AI793),AI793%,0)</f>
        <v>2214209.2000000016</v>
      </c>
      <c r="K793" s="86">
        <f>I793*Segmentos!$D$7*(AL793%)*IF(ISNUMBER(AM793),AM793%,0)</f>
        <v>1804278.0000000009</v>
      </c>
      <c r="L793" s="4"/>
      <c r="M793" s="2">
        <v>4.2</v>
      </c>
      <c r="N793" s="2">
        <v>15.6</v>
      </c>
      <c r="O793" s="2">
        <v>27</v>
      </c>
      <c r="P793" s="2">
        <v>88.575199999999995</v>
      </c>
      <c r="Q793" s="2">
        <v>1.34</v>
      </c>
      <c r="R793" s="2">
        <v>9.6</v>
      </c>
      <c r="S793" s="2">
        <v>13.9</v>
      </c>
      <c r="T793" s="2">
        <v>4.6957000000000004</v>
      </c>
      <c r="U793" s="2">
        <v>2.93</v>
      </c>
      <c r="V793" s="2">
        <v>12.4</v>
      </c>
      <c r="W793" s="2">
        <v>23.5</v>
      </c>
      <c r="X793" s="2">
        <v>12.9451</v>
      </c>
      <c r="Y793" s="2">
        <v>4.47</v>
      </c>
      <c r="Z793" s="2">
        <v>15.4</v>
      </c>
      <c r="AA793" s="2">
        <v>29.1</v>
      </c>
      <c r="AB793" s="2">
        <v>27.834399999999999</v>
      </c>
      <c r="AC793" s="2">
        <v>6.23</v>
      </c>
      <c r="AD793" s="2">
        <v>20.8</v>
      </c>
      <c r="AE793" s="2">
        <v>30</v>
      </c>
      <c r="AF793" s="2">
        <v>43.099899999999998</v>
      </c>
      <c r="AG793" s="2">
        <v>4.6500000000000004</v>
      </c>
      <c r="AH793" s="22">
        <v>18.100000000000001</v>
      </c>
      <c r="AI793" s="22">
        <v>25.7</v>
      </c>
      <c r="AJ793" s="22">
        <v>46.475700000000003</v>
      </c>
      <c r="AK793" s="18">
        <v>3.8</v>
      </c>
      <c r="AL793" s="18">
        <v>13.3</v>
      </c>
      <c r="AM793" s="18">
        <v>28.5</v>
      </c>
      <c r="AN793" s="2">
        <v>42.099499999999999</v>
      </c>
      <c r="AO793" s="2">
        <v>2.61</v>
      </c>
      <c r="AP793" s="2">
        <v>11.1</v>
      </c>
      <c r="AQ793" s="2">
        <v>23.5</v>
      </c>
      <c r="AR793" s="2">
        <v>6.0091999999999999</v>
      </c>
      <c r="AS793" s="2">
        <v>3.84</v>
      </c>
      <c r="AT793" s="2">
        <v>14.2</v>
      </c>
      <c r="AU793" s="2">
        <v>27</v>
      </c>
      <c r="AV793" s="2">
        <v>17.827100000000002</v>
      </c>
      <c r="AW793" s="2">
        <v>3.37</v>
      </c>
      <c r="AX793" s="2">
        <v>15.9</v>
      </c>
      <c r="AY793" s="2">
        <v>21.1</v>
      </c>
      <c r="AZ793" s="2">
        <v>20.4055</v>
      </c>
      <c r="BA793" s="2">
        <v>5.49</v>
      </c>
      <c r="BB793" s="2">
        <v>17.399999999999999</v>
      </c>
      <c r="BC793" s="2">
        <v>31.7</v>
      </c>
      <c r="BD793" s="2">
        <v>44.333399999999997</v>
      </c>
      <c r="BE793" s="4"/>
      <c r="BF793" s="4"/>
    </row>
    <row r="794" spans="1:58" x14ac:dyDescent="0.2">
      <c r="A794" s="29">
        <v>793</v>
      </c>
      <c r="B794" s="7" t="s">
        <v>85</v>
      </c>
      <c r="C794" s="3">
        <v>39949</v>
      </c>
      <c r="D794" s="4" t="s">
        <v>21</v>
      </c>
      <c r="E794" s="4" t="s">
        <v>180</v>
      </c>
      <c r="F794" s="5" t="s">
        <v>193</v>
      </c>
      <c r="G794" s="6">
        <v>0.92500000000000004</v>
      </c>
      <c r="H794" s="6">
        <v>0.93541666666666667</v>
      </c>
      <c r="I794" s="85">
        <f t="shared" si="12"/>
        <v>14.999999999999947</v>
      </c>
      <c r="J794" s="86">
        <f>I794*Segmentos!$D$7*(AH794%)*IF(ISNUMBER(AI794),AI794%,0)</f>
        <v>10079.999999999965</v>
      </c>
      <c r="K794" s="86">
        <f>I794*Segmentos!$D$7*(AL794%)*IF(ISNUMBER(AM794),AM794%,0)</f>
        <v>15887.999999999945</v>
      </c>
      <c r="L794" s="4"/>
      <c r="M794" s="2">
        <v>0.22</v>
      </c>
      <c r="N794" s="2">
        <v>0.9</v>
      </c>
      <c r="O794" s="2">
        <v>24.7</v>
      </c>
      <c r="P794" s="2">
        <v>99.359200000000001</v>
      </c>
      <c r="Q794" s="2">
        <v>0.17</v>
      </c>
      <c r="R794" s="2">
        <v>0.2</v>
      </c>
      <c r="S794" s="2">
        <v>86.7</v>
      </c>
      <c r="T794" s="2">
        <v>12.581200000000001</v>
      </c>
      <c r="U794" s="2">
        <v>7.0000000000000007E-2</v>
      </c>
      <c r="V794" s="2">
        <v>0.6</v>
      </c>
      <c r="W794" s="2">
        <v>13.3</v>
      </c>
      <c r="X794" s="2">
        <v>7.0228999999999999</v>
      </c>
      <c r="Y794" s="2">
        <v>0.31</v>
      </c>
      <c r="Z794" s="2">
        <v>1.6</v>
      </c>
      <c r="AA794" s="2">
        <v>18.8</v>
      </c>
      <c r="AB794" s="2">
        <v>40.655500000000004</v>
      </c>
      <c r="AC794" s="2">
        <v>0.27</v>
      </c>
      <c r="AD794" s="2">
        <v>0.8</v>
      </c>
      <c r="AE794" s="2">
        <v>33</v>
      </c>
      <c r="AF794" s="2">
        <v>39.099699999999999</v>
      </c>
      <c r="AG794" s="2">
        <v>0.16</v>
      </c>
      <c r="AH794" s="22">
        <v>1</v>
      </c>
      <c r="AI794" s="22">
        <v>16.8</v>
      </c>
      <c r="AJ794" s="22">
        <v>34.99</v>
      </c>
      <c r="AK794" s="18">
        <v>0.27</v>
      </c>
      <c r="AL794" s="18">
        <v>0.8</v>
      </c>
      <c r="AM794" s="18">
        <v>33.1</v>
      </c>
      <c r="AN794" s="2">
        <v>64.369299999999996</v>
      </c>
      <c r="AO794" s="2">
        <v>0.03</v>
      </c>
      <c r="AP794" s="2">
        <v>0.4</v>
      </c>
      <c r="AQ794" s="2">
        <v>6.7</v>
      </c>
      <c r="AR794" s="2">
        <v>1.3242</v>
      </c>
      <c r="AS794" s="2">
        <v>0.17</v>
      </c>
      <c r="AT794" s="2">
        <v>0.7</v>
      </c>
      <c r="AU794" s="2">
        <v>24.4</v>
      </c>
      <c r="AV794" s="2">
        <v>17.0684</v>
      </c>
      <c r="AW794" s="2">
        <v>0.49</v>
      </c>
      <c r="AX794" s="2">
        <v>1.4</v>
      </c>
      <c r="AY794" s="2">
        <v>35.5</v>
      </c>
      <c r="AZ794" s="2">
        <v>62.911200000000001</v>
      </c>
      <c r="BA794" s="2">
        <v>0.1</v>
      </c>
      <c r="BB794" s="2">
        <v>0.8</v>
      </c>
      <c r="BC794" s="2">
        <v>13.3</v>
      </c>
      <c r="BD794" s="2">
        <v>18.055499999999999</v>
      </c>
      <c r="BE794" s="4"/>
      <c r="BF794" s="4"/>
    </row>
    <row r="795" spans="1:58" x14ac:dyDescent="0.2">
      <c r="A795" s="29">
        <v>794</v>
      </c>
      <c r="B795" s="7" t="s">
        <v>25</v>
      </c>
      <c r="C795" s="3">
        <v>39949</v>
      </c>
      <c r="D795" s="4" t="s">
        <v>21</v>
      </c>
      <c r="E795" s="4" t="s">
        <v>171</v>
      </c>
      <c r="F795" s="5" t="s">
        <v>193</v>
      </c>
      <c r="G795" s="6">
        <v>0.89166666666666661</v>
      </c>
      <c r="H795" s="6">
        <v>0.89375000000000004</v>
      </c>
      <c r="I795" s="85">
        <f t="shared" si="12"/>
        <v>3.0000000000001492</v>
      </c>
      <c r="J795" s="86">
        <f>I795*Segmentos!$D$7*(AH795%)*IF(ISNUMBER(AI795),AI795%,0)</f>
        <v>0</v>
      </c>
      <c r="K795" s="86">
        <f>I795*Segmentos!$D$7*(AL795%)*IF(ISNUMBER(AM795),AM795%,0)</f>
        <v>2400.0000000001191</v>
      </c>
      <c r="L795" s="4"/>
      <c r="M795" s="2">
        <v>0.12</v>
      </c>
      <c r="N795" s="2">
        <v>0.1</v>
      </c>
      <c r="O795" s="2">
        <v>100</v>
      </c>
      <c r="P795" s="2">
        <v>29.2316</v>
      </c>
      <c r="Q795" s="2">
        <v>0</v>
      </c>
      <c r="R795" s="2">
        <v>0</v>
      </c>
      <c r="S795" s="8" t="s">
        <v>577</v>
      </c>
      <c r="T795" s="2">
        <v>0</v>
      </c>
      <c r="U795" s="2">
        <v>0.5</v>
      </c>
      <c r="V795" s="2">
        <v>0.5</v>
      </c>
      <c r="W795" s="2">
        <v>100</v>
      </c>
      <c r="X795" s="2">
        <v>26.0794</v>
      </c>
      <c r="Y795" s="2">
        <v>0</v>
      </c>
      <c r="Z795" s="2">
        <v>0</v>
      </c>
      <c r="AA795" s="8" t="s">
        <v>577</v>
      </c>
      <c r="AB795" s="2">
        <v>0</v>
      </c>
      <c r="AC795" s="2">
        <v>0.04</v>
      </c>
      <c r="AD795" s="2">
        <v>0</v>
      </c>
      <c r="AE795" s="2">
        <v>100</v>
      </c>
      <c r="AF795" s="2">
        <v>3.1522000000000001</v>
      </c>
      <c r="AG795" s="2">
        <v>0.01</v>
      </c>
      <c r="AH795" s="22">
        <v>0</v>
      </c>
      <c r="AI795" s="22">
        <v>100</v>
      </c>
      <c r="AJ795" s="22">
        <v>0.84470000000000001</v>
      </c>
      <c r="AK795" s="18">
        <v>0.22</v>
      </c>
      <c r="AL795" s="18">
        <v>0.2</v>
      </c>
      <c r="AM795" s="18">
        <v>100</v>
      </c>
      <c r="AN795" s="2">
        <v>28.386800000000001</v>
      </c>
      <c r="AO795" s="2">
        <v>0.03</v>
      </c>
      <c r="AP795" s="2">
        <v>0</v>
      </c>
      <c r="AQ795" s="2">
        <v>100</v>
      </c>
      <c r="AR795" s="2">
        <v>0.84470000000000001</v>
      </c>
      <c r="AS795" s="2">
        <v>0.06</v>
      </c>
      <c r="AT795" s="2">
        <v>0.1</v>
      </c>
      <c r="AU795" s="2">
        <v>100</v>
      </c>
      <c r="AV795" s="2">
        <v>3.1522000000000001</v>
      </c>
      <c r="AW795" s="2">
        <v>0</v>
      </c>
      <c r="AX795" s="2">
        <v>0</v>
      </c>
      <c r="AY795" s="8" t="s">
        <v>577</v>
      </c>
      <c r="AZ795" s="2">
        <v>0</v>
      </c>
      <c r="BA795" s="2">
        <v>0.26</v>
      </c>
      <c r="BB795" s="2">
        <v>0.3</v>
      </c>
      <c r="BC795" s="2">
        <v>100</v>
      </c>
      <c r="BD795" s="2">
        <v>25.2346</v>
      </c>
      <c r="BE795" s="4"/>
      <c r="BF795" s="4"/>
    </row>
    <row r="796" spans="1:58" x14ac:dyDescent="0.2">
      <c r="A796" s="29">
        <v>795</v>
      </c>
      <c r="B796" s="7" t="s">
        <v>51</v>
      </c>
      <c r="C796" s="3">
        <v>39949</v>
      </c>
      <c r="D796" s="4" t="s">
        <v>0</v>
      </c>
      <c r="E796" s="4" t="s">
        <v>177</v>
      </c>
      <c r="F796" s="5" t="s">
        <v>193</v>
      </c>
      <c r="G796" s="6">
        <v>0.78888888888888886</v>
      </c>
      <c r="H796" s="6">
        <v>0.87430555555555556</v>
      </c>
      <c r="I796" s="85">
        <f t="shared" si="12"/>
        <v>123.00000000000004</v>
      </c>
      <c r="J796" s="86">
        <f>I796*Segmentos!$D$7*(AH796%)*IF(ISNUMBER(AI796),AI796%,0)</f>
        <v>2329866.0000000005</v>
      </c>
      <c r="K796" s="86">
        <f>I796*Segmentos!$D$7*(AL796%)*IF(ISNUMBER(AM796),AM796%,0)</f>
        <v>2092672.8000000007</v>
      </c>
      <c r="L796" s="4"/>
      <c r="M796" s="2">
        <v>4.4800000000000004</v>
      </c>
      <c r="N796" s="2">
        <v>15.8</v>
      </c>
      <c r="O796" s="2">
        <v>28.2</v>
      </c>
      <c r="P796" s="2">
        <v>87.702200000000005</v>
      </c>
      <c r="Q796" s="2">
        <v>1.31</v>
      </c>
      <c r="R796" s="2">
        <v>10.199999999999999</v>
      </c>
      <c r="S796" s="2">
        <v>12.9</v>
      </c>
      <c r="T796" s="2">
        <v>4.2962999999999996</v>
      </c>
      <c r="U796" s="2">
        <v>1.71</v>
      </c>
      <c r="V796" s="2">
        <v>10.9</v>
      </c>
      <c r="W796" s="2">
        <v>15.7</v>
      </c>
      <c r="X796" s="2">
        <v>7.0248999999999997</v>
      </c>
      <c r="Y796" s="2">
        <v>3.85</v>
      </c>
      <c r="Z796" s="2">
        <v>14.7</v>
      </c>
      <c r="AA796" s="2">
        <v>26.3</v>
      </c>
      <c r="AB796" s="2">
        <v>22.292200000000001</v>
      </c>
      <c r="AC796" s="2">
        <v>8.41</v>
      </c>
      <c r="AD796" s="2">
        <v>23</v>
      </c>
      <c r="AE796" s="2">
        <v>36.6</v>
      </c>
      <c r="AF796" s="2">
        <v>54.088799999999999</v>
      </c>
      <c r="AG796" s="2">
        <v>4.74</v>
      </c>
      <c r="AH796" s="22">
        <v>16.5</v>
      </c>
      <c r="AI796" s="22">
        <v>28.7</v>
      </c>
      <c r="AJ796" s="22">
        <v>44.043900000000001</v>
      </c>
      <c r="AK796" s="18">
        <v>4.24</v>
      </c>
      <c r="AL796" s="18">
        <v>15.3</v>
      </c>
      <c r="AM796" s="18">
        <v>27.8</v>
      </c>
      <c r="AN796" s="2">
        <v>43.6584</v>
      </c>
      <c r="AO796" s="2">
        <v>1.26</v>
      </c>
      <c r="AP796" s="2">
        <v>8.4</v>
      </c>
      <c r="AQ796" s="2">
        <v>15</v>
      </c>
      <c r="AR796" s="2">
        <v>2.7019000000000002</v>
      </c>
      <c r="AS796" s="2">
        <v>2.92</v>
      </c>
      <c r="AT796" s="2">
        <v>11.8</v>
      </c>
      <c r="AU796" s="2">
        <v>24.8</v>
      </c>
      <c r="AV796" s="2">
        <v>12.6098</v>
      </c>
      <c r="AW796" s="2">
        <v>4.8600000000000003</v>
      </c>
      <c r="AX796" s="2">
        <v>18.5</v>
      </c>
      <c r="AY796" s="2">
        <v>26.3</v>
      </c>
      <c r="AZ796" s="2">
        <v>27.378799999999998</v>
      </c>
      <c r="BA796" s="2">
        <v>6</v>
      </c>
      <c r="BB796" s="2">
        <v>18.3</v>
      </c>
      <c r="BC796" s="2">
        <v>32.700000000000003</v>
      </c>
      <c r="BD796" s="2">
        <v>45.011699999999998</v>
      </c>
      <c r="BE796" s="4"/>
      <c r="BF796" s="4"/>
    </row>
    <row r="797" spans="1:58" x14ac:dyDescent="0.2">
      <c r="A797" s="29">
        <v>796</v>
      </c>
      <c r="B797" s="7" t="s">
        <v>66</v>
      </c>
      <c r="C797" s="3">
        <v>39949</v>
      </c>
      <c r="D797" s="4" t="s">
        <v>28</v>
      </c>
      <c r="E797" s="4" t="s">
        <v>168</v>
      </c>
      <c r="F797" s="5" t="s">
        <v>193</v>
      </c>
      <c r="G797" s="6">
        <v>0.84097222222222223</v>
      </c>
      <c r="H797" s="6">
        <v>0.91319444444444453</v>
      </c>
      <c r="I797" s="85">
        <f t="shared" si="12"/>
        <v>104.00000000000011</v>
      </c>
      <c r="J797" s="86">
        <f>I797*Segmentos!$D$7*(AH797%)*IF(ISNUMBER(AI797),AI797%,0)</f>
        <v>395366.40000000049</v>
      </c>
      <c r="K797" s="86">
        <f>I797*Segmentos!$D$7*(AL797%)*IF(ISNUMBER(AM797),AM797%,0)</f>
        <v>486720.00000000058</v>
      </c>
      <c r="L797" s="4" t="s">
        <v>287</v>
      </c>
      <c r="M797" s="2">
        <v>1.06</v>
      </c>
      <c r="N797" s="2">
        <v>6.3</v>
      </c>
      <c r="O797" s="2">
        <v>17</v>
      </c>
      <c r="P797" s="2">
        <v>78.9833</v>
      </c>
      <c r="Q797" s="2">
        <v>0.53</v>
      </c>
      <c r="R797" s="2">
        <v>3.4</v>
      </c>
      <c r="S797" s="2">
        <v>15.8</v>
      </c>
      <c r="T797" s="2">
        <v>6.5827999999999998</v>
      </c>
      <c r="U797" s="2">
        <v>1.03</v>
      </c>
      <c r="V797" s="2">
        <v>6</v>
      </c>
      <c r="W797" s="2">
        <v>17.100000000000001</v>
      </c>
      <c r="X797" s="2">
        <v>16.114899999999999</v>
      </c>
      <c r="Y797" s="2">
        <v>1.41</v>
      </c>
      <c r="Z797" s="2">
        <v>7.3</v>
      </c>
      <c r="AA797" s="2">
        <v>19.3</v>
      </c>
      <c r="AB797" s="2">
        <v>30.927099999999999</v>
      </c>
      <c r="AC797" s="2">
        <v>1.04</v>
      </c>
      <c r="AD797" s="2">
        <v>7</v>
      </c>
      <c r="AE797" s="2">
        <v>14.9</v>
      </c>
      <c r="AF797" s="2">
        <v>25.358499999999999</v>
      </c>
      <c r="AG797" s="2">
        <v>0.95</v>
      </c>
      <c r="AH797" s="22">
        <v>6.6</v>
      </c>
      <c r="AI797" s="22">
        <v>14.4</v>
      </c>
      <c r="AJ797" s="22">
        <v>33.494</v>
      </c>
      <c r="AK797" s="18">
        <v>1.1599999999999999</v>
      </c>
      <c r="AL797" s="18">
        <v>6</v>
      </c>
      <c r="AM797" s="18">
        <v>19.5</v>
      </c>
      <c r="AN797" s="2">
        <v>45.489199999999997</v>
      </c>
      <c r="AO797" s="2">
        <v>0.65</v>
      </c>
      <c r="AP797" s="2">
        <v>3.1</v>
      </c>
      <c r="AQ797" s="2">
        <v>20.9</v>
      </c>
      <c r="AR797" s="2">
        <v>5.3124000000000002</v>
      </c>
      <c r="AS797" s="2">
        <v>1.04</v>
      </c>
      <c r="AT797" s="2">
        <v>7.2</v>
      </c>
      <c r="AU797" s="2">
        <v>14.5</v>
      </c>
      <c r="AV797" s="2">
        <v>17.106300000000001</v>
      </c>
      <c r="AW797" s="2">
        <v>1.36</v>
      </c>
      <c r="AX797" s="2">
        <v>4</v>
      </c>
      <c r="AY797" s="2">
        <v>33.700000000000003</v>
      </c>
      <c r="AZ797" s="2">
        <v>29.077000000000002</v>
      </c>
      <c r="BA797" s="2">
        <v>0.97</v>
      </c>
      <c r="BB797" s="2">
        <v>8.3000000000000007</v>
      </c>
      <c r="BC797" s="2">
        <v>11.6</v>
      </c>
      <c r="BD797" s="2">
        <v>27.4877</v>
      </c>
      <c r="BE797" s="4"/>
      <c r="BF797" s="4"/>
    </row>
    <row r="798" spans="1:58" x14ac:dyDescent="0.2">
      <c r="A798" s="29">
        <v>797</v>
      </c>
      <c r="B798" s="7" t="s">
        <v>54</v>
      </c>
      <c r="C798" s="3">
        <v>39949</v>
      </c>
      <c r="D798" s="4" t="s">
        <v>3</v>
      </c>
      <c r="E798" s="4" t="s">
        <v>179</v>
      </c>
      <c r="F798" s="5" t="s">
        <v>193</v>
      </c>
      <c r="G798" s="6">
        <v>0.91666666666666663</v>
      </c>
      <c r="H798" s="6">
        <v>0.98888888888888893</v>
      </c>
      <c r="I798" s="85">
        <f t="shared" si="12"/>
        <v>104.00000000000011</v>
      </c>
      <c r="J798" s="86">
        <f>I798*Segmentos!$D$7*(AH798%)*IF(ISNUMBER(AI798),AI798%,0)</f>
        <v>2464841.6000000024</v>
      </c>
      <c r="K798" s="86">
        <f>I798*Segmentos!$D$7*(AL798%)*IF(ISNUMBER(AM798),AM798%,0)</f>
        <v>2347488.0000000028</v>
      </c>
      <c r="L798" s="4"/>
      <c r="M798" s="2">
        <v>5.78</v>
      </c>
      <c r="N798" s="2">
        <v>17.8</v>
      </c>
      <c r="O798" s="2">
        <v>32.4</v>
      </c>
      <c r="P798" s="2">
        <v>86.439400000000006</v>
      </c>
      <c r="Q798" s="2">
        <v>2.14</v>
      </c>
      <c r="R798" s="2">
        <v>8.1</v>
      </c>
      <c r="S798" s="2">
        <v>26.3</v>
      </c>
      <c r="T798" s="2">
        <v>5.3338999999999999</v>
      </c>
      <c r="U798" s="2">
        <v>3.48</v>
      </c>
      <c r="V798" s="2">
        <v>15</v>
      </c>
      <c r="W798" s="2">
        <v>23.2</v>
      </c>
      <c r="X798" s="2">
        <v>10.908300000000001</v>
      </c>
      <c r="Y798" s="2">
        <v>7.07</v>
      </c>
      <c r="Z798" s="2">
        <v>23.3</v>
      </c>
      <c r="AA798" s="2">
        <v>30.3</v>
      </c>
      <c r="AB798" s="2">
        <v>31.229600000000001</v>
      </c>
      <c r="AC798" s="2">
        <v>7.94</v>
      </c>
      <c r="AD798" s="2">
        <v>19.7</v>
      </c>
      <c r="AE798" s="2">
        <v>40.4</v>
      </c>
      <c r="AF798" s="2">
        <v>38.967599999999997</v>
      </c>
      <c r="AG798" s="2">
        <v>5.92</v>
      </c>
      <c r="AH798" s="22">
        <v>19.3</v>
      </c>
      <c r="AI798" s="22">
        <v>30.7</v>
      </c>
      <c r="AJ798" s="22">
        <v>42.046500000000002</v>
      </c>
      <c r="AK798" s="18">
        <v>5.65</v>
      </c>
      <c r="AL798" s="18">
        <v>16.5</v>
      </c>
      <c r="AM798" s="18">
        <v>34.200000000000003</v>
      </c>
      <c r="AN798" s="2">
        <v>44.392800000000001</v>
      </c>
      <c r="AO798" s="2">
        <v>5.21</v>
      </c>
      <c r="AP798" s="2">
        <v>13.1</v>
      </c>
      <c r="AQ798" s="2">
        <v>39.799999999999997</v>
      </c>
      <c r="AR798" s="2">
        <v>8.5213000000000001</v>
      </c>
      <c r="AS798" s="2">
        <v>5.52</v>
      </c>
      <c r="AT798" s="2">
        <v>17.2</v>
      </c>
      <c r="AU798" s="2">
        <v>32.1</v>
      </c>
      <c r="AV798" s="2">
        <v>18.198799999999999</v>
      </c>
      <c r="AW798" s="2">
        <v>5.23</v>
      </c>
      <c r="AX798" s="2">
        <v>17.2</v>
      </c>
      <c r="AY798" s="2">
        <v>30.4</v>
      </c>
      <c r="AZ798" s="2">
        <v>22.4937</v>
      </c>
      <c r="BA798" s="2">
        <v>6.5</v>
      </c>
      <c r="BB798" s="2">
        <v>20</v>
      </c>
      <c r="BC798" s="2">
        <v>32.5</v>
      </c>
      <c r="BD798" s="2">
        <v>37.225499999999997</v>
      </c>
      <c r="BE798" s="4"/>
      <c r="BF798" s="4"/>
    </row>
    <row r="799" spans="1:58" x14ac:dyDescent="0.2">
      <c r="A799" s="29">
        <v>798</v>
      </c>
      <c r="B799" s="7" t="s">
        <v>19</v>
      </c>
      <c r="C799" s="3">
        <v>39949</v>
      </c>
      <c r="D799" s="4" t="s">
        <v>17</v>
      </c>
      <c r="E799" s="4" t="s">
        <v>166</v>
      </c>
      <c r="F799" s="5" t="s">
        <v>193</v>
      </c>
      <c r="G799" s="6">
        <v>0.9145833333333333</v>
      </c>
      <c r="H799" s="6">
        <v>0.9159722222222223</v>
      </c>
      <c r="I799" s="85">
        <f t="shared" si="12"/>
        <v>2.0000000000001528</v>
      </c>
      <c r="J799" s="86">
        <f>I799*Segmentos!$D$7*(AH799%)*IF(ISNUMBER(AI799),AI799%,0)</f>
        <v>3942.4000000003011</v>
      </c>
      <c r="K799" s="86">
        <f>I799*Segmentos!$D$7*(AL799%)*IF(ISNUMBER(AM799),AM799%,0)</f>
        <v>1092.8000000000834</v>
      </c>
      <c r="L799" s="4"/>
      <c r="M799" s="2">
        <v>0.28999999999999998</v>
      </c>
      <c r="N799" s="2">
        <v>0.4</v>
      </c>
      <c r="O799" s="2">
        <v>69.900000000000006</v>
      </c>
      <c r="P799" s="2">
        <v>100</v>
      </c>
      <c r="Q799" s="2">
        <v>0</v>
      </c>
      <c r="R799" s="2">
        <v>0</v>
      </c>
      <c r="S799" s="8" t="s">
        <v>577</v>
      </c>
      <c r="T799" s="2">
        <v>0</v>
      </c>
      <c r="U799" s="2">
        <v>0.18</v>
      </c>
      <c r="V799" s="2">
        <v>0.2</v>
      </c>
      <c r="W799" s="2">
        <v>100</v>
      </c>
      <c r="X799" s="2">
        <v>13.014799999999999</v>
      </c>
      <c r="Y799" s="2">
        <v>0.21</v>
      </c>
      <c r="Z799" s="2">
        <v>0.4</v>
      </c>
      <c r="AA799" s="2">
        <v>50</v>
      </c>
      <c r="AB799" s="2">
        <v>21.249300000000002</v>
      </c>
      <c r="AC799" s="2">
        <v>0.59</v>
      </c>
      <c r="AD799" s="2">
        <v>0.8</v>
      </c>
      <c r="AE799" s="2">
        <v>75</v>
      </c>
      <c r="AF799" s="2">
        <v>65.735900000000001</v>
      </c>
      <c r="AG799" s="2">
        <v>0.47</v>
      </c>
      <c r="AH799" s="22">
        <v>0.7</v>
      </c>
      <c r="AI799" s="22">
        <v>70.400000000000006</v>
      </c>
      <c r="AJ799" s="22">
        <v>75.667699999999996</v>
      </c>
      <c r="AK799" s="18">
        <v>0.14000000000000001</v>
      </c>
      <c r="AL799" s="18">
        <v>0.2</v>
      </c>
      <c r="AM799" s="18">
        <v>68.3</v>
      </c>
      <c r="AN799" s="2">
        <v>24.3323</v>
      </c>
      <c r="AO799" s="2">
        <v>0.35</v>
      </c>
      <c r="AP799" s="2">
        <v>0.3</v>
      </c>
      <c r="AQ799" s="2">
        <v>100</v>
      </c>
      <c r="AR799" s="2">
        <v>13.014799999999999</v>
      </c>
      <c r="AS799" s="2">
        <v>0</v>
      </c>
      <c r="AT799" s="2">
        <v>0</v>
      </c>
      <c r="AU799" s="8" t="s">
        <v>577</v>
      </c>
      <c r="AV799" s="2">
        <v>0</v>
      </c>
      <c r="AW799" s="2">
        <v>0.22</v>
      </c>
      <c r="AX799" s="2">
        <v>0.4</v>
      </c>
      <c r="AY799" s="2">
        <v>50</v>
      </c>
      <c r="AZ799" s="2">
        <v>21.249300000000002</v>
      </c>
      <c r="BA799" s="2">
        <v>0.5</v>
      </c>
      <c r="BB799" s="2">
        <v>0.7</v>
      </c>
      <c r="BC799" s="2">
        <v>75</v>
      </c>
      <c r="BD799" s="2">
        <v>65.735900000000001</v>
      </c>
      <c r="BE799" s="4"/>
      <c r="BF799" s="4"/>
    </row>
    <row r="800" spans="1:58" x14ac:dyDescent="0.2">
      <c r="A800" s="29">
        <v>799</v>
      </c>
      <c r="B800" s="7" t="s">
        <v>2</v>
      </c>
      <c r="C800" s="3">
        <v>39949</v>
      </c>
      <c r="D800" s="4" t="s">
        <v>0</v>
      </c>
      <c r="E800" s="4" t="s">
        <v>164</v>
      </c>
      <c r="F800" s="5" t="s">
        <v>193</v>
      </c>
      <c r="G800" s="6">
        <v>0.87430555555555556</v>
      </c>
      <c r="H800" s="6">
        <v>0.91527777777777775</v>
      </c>
      <c r="I800" s="85">
        <f t="shared" si="12"/>
        <v>58.99999999999995</v>
      </c>
      <c r="J800" s="86">
        <f>I800*Segmentos!$D$7*(AH800%)*IF(ISNUMBER(AI800),AI800%,0)</f>
        <v>1171315.199999999</v>
      </c>
      <c r="K800" s="86">
        <f>I800*Segmentos!$D$7*(AL800%)*IF(ISNUMBER(AM800),AM800%,0)</f>
        <v>1115099.9999999991</v>
      </c>
      <c r="L800" s="4"/>
      <c r="M800" s="2">
        <v>4.84</v>
      </c>
      <c r="N800" s="2">
        <v>13.3</v>
      </c>
      <c r="O800" s="2">
        <v>36.299999999999997</v>
      </c>
      <c r="P800" s="2">
        <v>89.653099999999995</v>
      </c>
      <c r="Q800" s="2">
        <v>2.21</v>
      </c>
      <c r="R800" s="2">
        <v>6.1</v>
      </c>
      <c r="S800" s="2">
        <v>36.299999999999997</v>
      </c>
      <c r="T800" s="2">
        <v>6.8257000000000003</v>
      </c>
      <c r="U800" s="2">
        <v>1.23</v>
      </c>
      <c r="V800" s="2">
        <v>6.5</v>
      </c>
      <c r="W800" s="2">
        <v>19</v>
      </c>
      <c r="X800" s="2">
        <v>4.7824</v>
      </c>
      <c r="Y800" s="2">
        <v>3.45</v>
      </c>
      <c r="Z800" s="2">
        <v>13.7</v>
      </c>
      <c r="AA800" s="2">
        <v>25.2</v>
      </c>
      <c r="AB800" s="2">
        <v>18.8505</v>
      </c>
      <c r="AC800" s="2">
        <v>9.74</v>
      </c>
      <c r="AD800" s="2">
        <v>21.1</v>
      </c>
      <c r="AE800" s="2">
        <v>46.2</v>
      </c>
      <c r="AF800" s="2">
        <v>59.194600000000001</v>
      </c>
      <c r="AG800" s="2">
        <v>4.96</v>
      </c>
      <c r="AH800" s="22">
        <v>14.1</v>
      </c>
      <c r="AI800" s="22">
        <v>35.200000000000003</v>
      </c>
      <c r="AJ800" s="22">
        <v>43.547800000000002</v>
      </c>
      <c r="AK800" s="18">
        <v>4.74</v>
      </c>
      <c r="AL800" s="18">
        <v>12.6</v>
      </c>
      <c r="AM800" s="18">
        <v>37.5</v>
      </c>
      <c r="AN800" s="2">
        <v>46.105400000000003</v>
      </c>
      <c r="AO800" s="2">
        <v>2.85</v>
      </c>
      <c r="AP800" s="2">
        <v>10.1</v>
      </c>
      <c r="AQ800" s="2">
        <v>28.2</v>
      </c>
      <c r="AR800" s="2">
        <v>5.7672999999999996</v>
      </c>
      <c r="AS800" s="2">
        <v>3.44</v>
      </c>
      <c r="AT800" s="2">
        <v>11.2</v>
      </c>
      <c r="AU800" s="2">
        <v>30.8</v>
      </c>
      <c r="AV800" s="2">
        <v>14.013199999999999</v>
      </c>
      <c r="AW800" s="2">
        <v>5.22</v>
      </c>
      <c r="AX800" s="2">
        <v>13</v>
      </c>
      <c r="AY800" s="2">
        <v>40</v>
      </c>
      <c r="AZ800" s="2">
        <v>27.782399999999999</v>
      </c>
      <c r="BA800" s="2">
        <v>5.94</v>
      </c>
      <c r="BB800" s="2">
        <v>15.7</v>
      </c>
      <c r="BC800" s="2">
        <v>37.700000000000003</v>
      </c>
      <c r="BD800" s="2">
        <v>42.090200000000003</v>
      </c>
      <c r="BE800" s="4"/>
      <c r="BF800" s="4"/>
    </row>
    <row r="801" spans="1:58" x14ac:dyDescent="0.2">
      <c r="A801" s="29">
        <v>800</v>
      </c>
      <c r="B801" s="7" t="s">
        <v>16</v>
      </c>
      <c r="C801" s="3">
        <v>39949</v>
      </c>
      <c r="D801" s="4" t="s">
        <v>13</v>
      </c>
      <c r="E801" s="4" t="s">
        <v>166</v>
      </c>
      <c r="F801" s="5" t="s">
        <v>193</v>
      </c>
      <c r="G801" s="6">
        <v>0.91388888888888886</v>
      </c>
      <c r="H801" s="6">
        <v>0.91736111111111107</v>
      </c>
      <c r="I801" s="85">
        <f t="shared" si="12"/>
        <v>4.9999999999999822</v>
      </c>
      <c r="J801" s="86">
        <f>I801*Segmentos!$D$7*(AH801%)*IF(ISNUMBER(AI801),AI801%,0)</f>
        <v>117919.99999999959</v>
      </c>
      <c r="K801" s="86">
        <f>I801*Segmentos!$D$7*(AL801%)*IF(ISNUMBER(AM801),AM801%,0)</f>
        <v>142679.99999999948</v>
      </c>
      <c r="L801" s="4"/>
      <c r="M801" s="2">
        <v>6.54</v>
      </c>
      <c r="N801" s="2">
        <v>8.6999999999999993</v>
      </c>
      <c r="O801" s="2">
        <v>74.8</v>
      </c>
      <c r="P801" s="2">
        <v>91.615499999999997</v>
      </c>
      <c r="Q801" s="2">
        <v>3.05</v>
      </c>
      <c r="R801" s="2">
        <v>4.3</v>
      </c>
      <c r="S801" s="2">
        <v>71.400000000000006</v>
      </c>
      <c r="T801" s="2">
        <v>7.1277999999999997</v>
      </c>
      <c r="U801" s="2">
        <v>2.0699999999999998</v>
      </c>
      <c r="V801" s="2">
        <v>3.1</v>
      </c>
      <c r="W801" s="2">
        <v>66.099999999999994</v>
      </c>
      <c r="X801" s="2">
        <v>6.0685000000000002</v>
      </c>
      <c r="Y801" s="2">
        <v>6.71</v>
      </c>
      <c r="Z801" s="2">
        <v>9</v>
      </c>
      <c r="AA801" s="2">
        <v>74.900000000000006</v>
      </c>
      <c r="AB801" s="2">
        <v>27.751999999999999</v>
      </c>
      <c r="AC801" s="2">
        <v>11.02</v>
      </c>
      <c r="AD801" s="2">
        <v>14.4</v>
      </c>
      <c r="AE801" s="2">
        <v>76.5</v>
      </c>
      <c r="AF801" s="2">
        <v>50.667200000000001</v>
      </c>
      <c r="AG801" s="2">
        <v>5.91</v>
      </c>
      <c r="AH801" s="22">
        <v>8.8000000000000007</v>
      </c>
      <c r="AI801" s="22">
        <v>67</v>
      </c>
      <c r="AJ801" s="22">
        <v>39.261800000000001</v>
      </c>
      <c r="AK801" s="18">
        <v>7.11</v>
      </c>
      <c r="AL801" s="18">
        <v>8.6999999999999993</v>
      </c>
      <c r="AM801" s="18">
        <v>82</v>
      </c>
      <c r="AN801" s="2">
        <v>52.353700000000003</v>
      </c>
      <c r="AO801" s="2">
        <v>4.3899999999999997</v>
      </c>
      <c r="AP801" s="2">
        <v>6.2</v>
      </c>
      <c r="AQ801" s="2">
        <v>71</v>
      </c>
      <c r="AR801" s="2">
        <v>6.7260999999999997</v>
      </c>
      <c r="AS801" s="2">
        <v>5.33</v>
      </c>
      <c r="AT801" s="2">
        <v>7.8</v>
      </c>
      <c r="AU801" s="2">
        <v>68.8</v>
      </c>
      <c r="AV801" s="2">
        <v>16.465800000000002</v>
      </c>
      <c r="AW801" s="2">
        <v>4.34</v>
      </c>
      <c r="AX801" s="2">
        <v>6.3</v>
      </c>
      <c r="AY801" s="2">
        <v>69.5</v>
      </c>
      <c r="AZ801" s="2">
        <v>17.4969</v>
      </c>
      <c r="BA801" s="2">
        <v>9.49</v>
      </c>
      <c r="BB801" s="2">
        <v>11.9</v>
      </c>
      <c r="BC801" s="2">
        <v>79.8</v>
      </c>
      <c r="BD801" s="2">
        <v>50.926600000000001</v>
      </c>
      <c r="BE801" s="4"/>
      <c r="BF801" s="4"/>
    </row>
    <row r="802" spans="1:58" x14ac:dyDescent="0.2">
      <c r="A802" s="29">
        <v>801</v>
      </c>
      <c r="B802" s="7" t="s">
        <v>72</v>
      </c>
      <c r="C802" s="3">
        <v>39949</v>
      </c>
      <c r="D802" s="4" t="s">
        <v>21</v>
      </c>
      <c r="E802" s="4" t="s">
        <v>175</v>
      </c>
      <c r="F802" s="5" t="s">
        <v>193</v>
      </c>
      <c r="G802" s="6">
        <v>0.90555555555555556</v>
      </c>
      <c r="H802" s="6">
        <v>0.92500000000000004</v>
      </c>
      <c r="I802" s="85">
        <f t="shared" si="12"/>
        <v>28.00000000000006</v>
      </c>
      <c r="J802" s="86">
        <f>I802*Segmentos!$D$7*(AH802%)*IF(ISNUMBER(AI802),AI802%,0)</f>
        <v>21504.000000000044</v>
      </c>
      <c r="K802" s="86">
        <f>I802*Segmentos!$D$7*(AL802%)*IF(ISNUMBER(AM802),AM802%,0)</f>
        <v>14515.200000000035</v>
      </c>
      <c r="L802" s="4"/>
      <c r="M802" s="2">
        <v>0.16</v>
      </c>
      <c r="N802" s="2">
        <v>1.2</v>
      </c>
      <c r="O802" s="2">
        <v>13.4</v>
      </c>
      <c r="P802" s="2">
        <v>65.488799999999998</v>
      </c>
      <c r="Q802" s="2">
        <v>0.06</v>
      </c>
      <c r="R802" s="2">
        <v>0.3</v>
      </c>
      <c r="S802" s="2">
        <v>17.899999999999999</v>
      </c>
      <c r="T802" s="2">
        <v>4.1455000000000002</v>
      </c>
      <c r="U802" s="2">
        <v>0.21</v>
      </c>
      <c r="V802" s="2">
        <v>1.7</v>
      </c>
      <c r="W802" s="2">
        <v>12.2</v>
      </c>
      <c r="X802" s="2">
        <v>17.985600000000002</v>
      </c>
      <c r="Y802" s="2">
        <v>0.17</v>
      </c>
      <c r="Z802" s="2">
        <v>1.3</v>
      </c>
      <c r="AA802" s="2">
        <v>12.7</v>
      </c>
      <c r="AB802" s="2">
        <v>19.880099999999999</v>
      </c>
      <c r="AC802" s="2">
        <v>0.18</v>
      </c>
      <c r="AD802" s="2">
        <v>1.2</v>
      </c>
      <c r="AE802" s="2">
        <v>14.5</v>
      </c>
      <c r="AF802" s="2">
        <v>23.477599999999999</v>
      </c>
      <c r="AG802" s="2">
        <v>0.19</v>
      </c>
      <c r="AH802" s="22">
        <v>1.5</v>
      </c>
      <c r="AI802" s="22">
        <v>12.8</v>
      </c>
      <c r="AJ802" s="22">
        <v>36.872399999999999</v>
      </c>
      <c r="AK802" s="18">
        <v>0.14000000000000001</v>
      </c>
      <c r="AL802" s="18">
        <v>0.9</v>
      </c>
      <c r="AM802" s="18">
        <v>14.4</v>
      </c>
      <c r="AN802" s="2">
        <v>28.616399999999999</v>
      </c>
      <c r="AO802" s="2">
        <v>0.09</v>
      </c>
      <c r="AP802" s="2">
        <v>0.6</v>
      </c>
      <c r="AQ802" s="2">
        <v>16.8</v>
      </c>
      <c r="AR802" s="2">
        <v>4.0894000000000004</v>
      </c>
      <c r="AS802" s="2">
        <v>0.04</v>
      </c>
      <c r="AT802" s="2">
        <v>0.7</v>
      </c>
      <c r="AU802" s="2">
        <v>6.1</v>
      </c>
      <c r="AV802" s="2">
        <v>3.9739</v>
      </c>
      <c r="AW802" s="2">
        <v>0.16</v>
      </c>
      <c r="AX802" s="2">
        <v>1.4</v>
      </c>
      <c r="AY802" s="2">
        <v>11.3</v>
      </c>
      <c r="AZ802" s="2">
        <v>18.710699999999999</v>
      </c>
      <c r="BA802" s="2">
        <v>0.25</v>
      </c>
      <c r="BB802" s="2">
        <v>1.5</v>
      </c>
      <c r="BC802" s="2">
        <v>16.600000000000001</v>
      </c>
      <c r="BD802" s="2">
        <v>38.714799999999997</v>
      </c>
      <c r="BE802" s="4"/>
      <c r="BF802" s="4"/>
    </row>
    <row r="803" spans="1:58" x14ac:dyDescent="0.2">
      <c r="A803" s="29">
        <v>802</v>
      </c>
      <c r="B803" s="7" t="s">
        <v>39</v>
      </c>
      <c r="C803" s="3">
        <v>39950</v>
      </c>
      <c r="D803" s="4" t="s">
        <v>0</v>
      </c>
      <c r="E803" s="4" t="s">
        <v>174</v>
      </c>
      <c r="F803" s="5" t="s">
        <v>194</v>
      </c>
      <c r="G803" s="6">
        <v>0.92222222222222217</v>
      </c>
      <c r="H803" s="6">
        <v>0.05</v>
      </c>
      <c r="I803" s="85">
        <f t="shared" si="12"/>
        <v>184.00000000000006</v>
      </c>
      <c r="J803" s="86">
        <f>I803*Segmentos!$D$7*(AH803%)*IF(ISNUMBER(AI803),AI803%,0)</f>
        <v>5980000.0000000028</v>
      </c>
      <c r="K803" s="86">
        <f>I803*Segmentos!$D$7*(AL803%)*IF(ISNUMBER(AM803),AM803%,0)</f>
        <v>7567257.6000000034</v>
      </c>
      <c r="L803" s="4"/>
      <c r="M803" s="2">
        <v>9.26</v>
      </c>
      <c r="N803" s="2">
        <v>27.9</v>
      </c>
      <c r="O803" s="2">
        <v>33.200000000000003</v>
      </c>
      <c r="P803" s="2">
        <v>87.509</v>
      </c>
      <c r="Q803" s="2">
        <v>6.97</v>
      </c>
      <c r="R803" s="2">
        <v>24.7</v>
      </c>
      <c r="S803" s="2">
        <v>28.2</v>
      </c>
      <c r="T803" s="2">
        <v>10.9998</v>
      </c>
      <c r="U803" s="2">
        <v>10.53</v>
      </c>
      <c r="V803" s="2">
        <v>28.8</v>
      </c>
      <c r="W803" s="2">
        <v>36.6</v>
      </c>
      <c r="X803" s="2">
        <v>20.875900000000001</v>
      </c>
      <c r="Y803" s="2">
        <v>8.9700000000000006</v>
      </c>
      <c r="Z803" s="2">
        <v>32.1</v>
      </c>
      <c r="AA803" s="2">
        <v>28</v>
      </c>
      <c r="AB803" s="2">
        <v>25.044799999999999</v>
      </c>
      <c r="AC803" s="2">
        <v>9.86</v>
      </c>
      <c r="AD803" s="2">
        <v>25.2</v>
      </c>
      <c r="AE803" s="2">
        <v>39.1</v>
      </c>
      <c r="AF803" s="2">
        <v>30.5885</v>
      </c>
      <c r="AG803" s="2">
        <v>8.1199999999999992</v>
      </c>
      <c r="AH803" s="22">
        <v>25</v>
      </c>
      <c r="AI803" s="22">
        <v>32.5</v>
      </c>
      <c r="AJ803" s="22">
        <v>36.4129</v>
      </c>
      <c r="AK803" s="18">
        <v>10.28</v>
      </c>
      <c r="AL803" s="18">
        <v>30.6</v>
      </c>
      <c r="AM803" s="18">
        <v>33.6</v>
      </c>
      <c r="AN803" s="2">
        <v>51.0961</v>
      </c>
      <c r="AO803" s="2">
        <v>5.9</v>
      </c>
      <c r="AP803" s="2">
        <v>22</v>
      </c>
      <c r="AQ803" s="2">
        <v>26.8</v>
      </c>
      <c r="AR803" s="2">
        <v>6.0959000000000003</v>
      </c>
      <c r="AS803" s="2">
        <v>8.14</v>
      </c>
      <c r="AT803" s="2">
        <v>25.5</v>
      </c>
      <c r="AU803" s="2">
        <v>31.9</v>
      </c>
      <c r="AV803" s="2">
        <v>16.949400000000001</v>
      </c>
      <c r="AW803" s="2">
        <v>8.89</v>
      </c>
      <c r="AX803" s="2">
        <v>27.6</v>
      </c>
      <c r="AY803" s="2">
        <v>32.200000000000003</v>
      </c>
      <c r="AZ803" s="2">
        <v>24.159600000000001</v>
      </c>
      <c r="BA803" s="2">
        <v>11.13</v>
      </c>
      <c r="BB803" s="2">
        <v>31.2</v>
      </c>
      <c r="BC803" s="2">
        <v>35.6</v>
      </c>
      <c r="BD803" s="2">
        <v>40.304099999999998</v>
      </c>
      <c r="BE803" s="4"/>
      <c r="BF803" s="4"/>
    </row>
    <row r="804" spans="1:58" x14ac:dyDescent="0.2">
      <c r="A804" s="29">
        <v>803</v>
      </c>
      <c r="B804" s="7" t="s">
        <v>77</v>
      </c>
      <c r="C804" s="3">
        <v>39950</v>
      </c>
      <c r="D804" s="4" t="s">
        <v>13</v>
      </c>
      <c r="E804" s="4" t="s">
        <v>164</v>
      </c>
      <c r="F804" s="5" t="s">
        <v>194</v>
      </c>
      <c r="G804" s="6">
        <v>0.87430555555555556</v>
      </c>
      <c r="H804" s="6">
        <v>0.91319444444444453</v>
      </c>
      <c r="I804" s="85">
        <f t="shared" si="12"/>
        <v>56.000000000000121</v>
      </c>
      <c r="J804" s="86">
        <f>I804*Segmentos!$D$7*(AH804%)*IF(ISNUMBER(AI804),AI804%,0)</f>
        <v>1153756.8000000026</v>
      </c>
      <c r="K804" s="86">
        <f>I804*Segmentos!$D$7*(AL804%)*IF(ISNUMBER(AM804),AM804%,0)</f>
        <v>1683158.4000000036</v>
      </c>
      <c r="L804" s="4"/>
      <c r="M804" s="2">
        <v>6.4</v>
      </c>
      <c r="N804" s="2">
        <v>19.3</v>
      </c>
      <c r="O804" s="2">
        <v>33.200000000000003</v>
      </c>
      <c r="P804" s="2">
        <v>84.904899999999998</v>
      </c>
      <c r="Q804" s="2">
        <v>3.64</v>
      </c>
      <c r="R804" s="2">
        <v>9.4</v>
      </c>
      <c r="S804" s="2">
        <v>38.9</v>
      </c>
      <c r="T804" s="2">
        <v>8.0588999999999995</v>
      </c>
      <c r="U804" s="2">
        <v>7.83</v>
      </c>
      <c r="V804" s="2">
        <v>20.2</v>
      </c>
      <c r="W804" s="2">
        <v>38.799999999999997</v>
      </c>
      <c r="X804" s="2">
        <v>21.767199999999999</v>
      </c>
      <c r="Y804" s="2">
        <v>4.9400000000000004</v>
      </c>
      <c r="Z804" s="2">
        <v>19.7</v>
      </c>
      <c r="AA804" s="2">
        <v>25.1</v>
      </c>
      <c r="AB804" s="2">
        <v>19.354600000000001</v>
      </c>
      <c r="AC804" s="2">
        <v>8.2100000000000009</v>
      </c>
      <c r="AD804" s="2">
        <v>23.4</v>
      </c>
      <c r="AE804" s="2">
        <v>35.1</v>
      </c>
      <c r="AF804" s="2">
        <v>35.724200000000003</v>
      </c>
      <c r="AG804" s="2">
        <v>5.17</v>
      </c>
      <c r="AH804" s="22">
        <v>17.7</v>
      </c>
      <c r="AI804" s="22">
        <v>29.1</v>
      </c>
      <c r="AJ804" s="22">
        <v>32.515700000000002</v>
      </c>
      <c r="AK804" s="18">
        <v>7.52</v>
      </c>
      <c r="AL804" s="18">
        <v>20.7</v>
      </c>
      <c r="AM804" s="18">
        <v>36.299999999999997</v>
      </c>
      <c r="AN804" s="2">
        <v>52.389200000000002</v>
      </c>
      <c r="AO804" s="2">
        <v>6.34</v>
      </c>
      <c r="AP804" s="2">
        <v>13.6</v>
      </c>
      <c r="AQ804" s="2">
        <v>46.6</v>
      </c>
      <c r="AR804" s="2">
        <v>9.1822999999999997</v>
      </c>
      <c r="AS804" s="2">
        <v>6.71</v>
      </c>
      <c r="AT804" s="2">
        <v>20.7</v>
      </c>
      <c r="AU804" s="2">
        <v>32.4</v>
      </c>
      <c r="AV804" s="2">
        <v>19.588200000000001</v>
      </c>
      <c r="AW804" s="2">
        <v>6.56</v>
      </c>
      <c r="AX804" s="2">
        <v>20.8</v>
      </c>
      <c r="AY804" s="2">
        <v>31.6</v>
      </c>
      <c r="AZ804" s="2">
        <v>24.9941</v>
      </c>
      <c r="BA804" s="2">
        <v>6.13</v>
      </c>
      <c r="BB804" s="2">
        <v>19</v>
      </c>
      <c r="BC804" s="2">
        <v>32.299999999999997</v>
      </c>
      <c r="BD804" s="2">
        <v>31.1403</v>
      </c>
      <c r="BE804" s="4"/>
      <c r="BF804" s="4"/>
    </row>
    <row r="805" spans="1:58" x14ac:dyDescent="0.2">
      <c r="A805" s="29">
        <v>804</v>
      </c>
      <c r="B805" s="7" t="s">
        <v>107</v>
      </c>
      <c r="C805" s="3">
        <v>39950</v>
      </c>
      <c r="D805" s="4" t="s">
        <v>13</v>
      </c>
      <c r="E805" s="4" t="s">
        <v>176</v>
      </c>
      <c r="F805" s="5" t="s">
        <v>194</v>
      </c>
      <c r="G805" s="6">
        <v>0.91805555555555562</v>
      </c>
      <c r="H805" s="6">
        <v>0.99652777777777779</v>
      </c>
      <c r="I805" s="85">
        <f t="shared" si="12"/>
        <v>112.99999999999991</v>
      </c>
      <c r="J805" s="86">
        <f>I805*Segmentos!$D$7*(AH805%)*IF(ISNUMBER(AI805),AI805%,0)</f>
        <v>4727739.1999999965</v>
      </c>
      <c r="K805" s="86">
        <f>I805*Segmentos!$D$7*(AL805%)*IF(ISNUMBER(AM805),AM805%,0)</f>
        <v>7078319.9999999935</v>
      </c>
      <c r="L805" s="4"/>
      <c r="M805" s="2">
        <v>13.2</v>
      </c>
      <c r="N805" s="2">
        <v>33.9</v>
      </c>
      <c r="O805" s="2">
        <v>38.9</v>
      </c>
      <c r="P805" s="2">
        <v>92.4709</v>
      </c>
      <c r="Q805" s="2">
        <v>6.22</v>
      </c>
      <c r="R805" s="2">
        <v>23.3</v>
      </c>
      <c r="S805" s="2">
        <v>26.7</v>
      </c>
      <c r="T805" s="2">
        <v>7.2732999999999999</v>
      </c>
      <c r="U805" s="2">
        <v>10.71</v>
      </c>
      <c r="V805" s="2">
        <v>34.299999999999997</v>
      </c>
      <c r="W805" s="2">
        <v>31.3</v>
      </c>
      <c r="X805" s="2">
        <v>15.7232</v>
      </c>
      <c r="Y805" s="2">
        <v>12.96</v>
      </c>
      <c r="Z805" s="2">
        <v>35.799999999999997</v>
      </c>
      <c r="AA805" s="2">
        <v>36.200000000000003</v>
      </c>
      <c r="AB805" s="2">
        <v>26.795400000000001</v>
      </c>
      <c r="AC805" s="2">
        <v>18.559999999999999</v>
      </c>
      <c r="AD805" s="2">
        <v>37.5</v>
      </c>
      <c r="AE805" s="2">
        <v>49.5</v>
      </c>
      <c r="AF805" s="2">
        <v>42.679000000000002</v>
      </c>
      <c r="AG805" s="2">
        <v>10.47</v>
      </c>
      <c r="AH805" s="22">
        <v>31.6</v>
      </c>
      <c r="AI805" s="22">
        <v>33.1</v>
      </c>
      <c r="AJ805" s="22">
        <v>34.778199999999998</v>
      </c>
      <c r="AK805" s="18">
        <v>15.67</v>
      </c>
      <c r="AL805" s="18">
        <v>36</v>
      </c>
      <c r="AM805" s="18">
        <v>43.5</v>
      </c>
      <c r="AN805" s="2">
        <v>57.692700000000002</v>
      </c>
      <c r="AO805" s="2">
        <v>10.53</v>
      </c>
      <c r="AP805" s="2">
        <v>25.1</v>
      </c>
      <c r="AQ805" s="2">
        <v>41.9</v>
      </c>
      <c r="AR805" s="2">
        <v>8.0561000000000007</v>
      </c>
      <c r="AS805" s="2">
        <v>13.78</v>
      </c>
      <c r="AT805" s="2">
        <v>33.799999999999997</v>
      </c>
      <c r="AU805" s="2">
        <v>40.799999999999997</v>
      </c>
      <c r="AV805" s="2">
        <v>21.266500000000001</v>
      </c>
      <c r="AW805" s="2">
        <v>14.43</v>
      </c>
      <c r="AX805" s="2">
        <v>35.700000000000003</v>
      </c>
      <c r="AY805" s="2">
        <v>40.4</v>
      </c>
      <c r="AZ805" s="2">
        <v>29.0608</v>
      </c>
      <c r="BA805" s="2">
        <v>12.71</v>
      </c>
      <c r="BB805" s="2">
        <v>35.200000000000003</v>
      </c>
      <c r="BC805" s="2">
        <v>36.1</v>
      </c>
      <c r="BD805" s="2">
        <v>34.087499999999999</v>
      </c>
      <c r="BE805" s="4"/>
      <c r="BF805" s="4"/>
    </row>
    <row r="806" spans="1:58" x14ac:dyDescent="0.2">
      <c r="A806" s="29">
        <v>805</v>
      </c>
      <c r="B806" s="7" t="s">
        <v>99</v>
      </c>
      <c r="C806" s="3">
        <v>39950</v>
      </c>
      <c r="D806" s="4" t="s">
        <v>0</v>
      </c>
      <c r="E806" s="4" t="s">
        <v>182</v>
      </c>
      <c r="F806" s="5" t="s">
        <v>194</v>
      </c>
      <c r="G806" s="6">
        <v>0.76111111111111107</v>
      </c>
      <c r="H806" s="6">
        <v>0.875</v>
      </c>
      <c r="I806" s="85">
        <f t="shared" si="12"/>
        <v>164.00000000000006</v>
      </c>
      <c r="J806" s="86">
        <f>I806*Segmentos!$D$7*(AH806%)*IF(ISNUMBER(AI806),AI806%,0)</f>
        <v>1997520.0000000005</v>
      </c>
      <c r="K806" s="86">
        <f>I806*Segmentos!$D$7*(AL806%)*IF(ISNUMBER(AM806),AM806%,0)</f>
        <v>2144923.2000000007</v>
      </c>
      <c r="L806" s="4"/>
      <c r="M806" s="2">
        <v>3.16</v>
      </c>
      <c r="N806" s="2">
        <v>17.399999999999999</v>
      </c>
      <c r="O806" s="2">
        <v>18.2</v>
      </c>
      <c r="P806" s="2">
        <v>71.377499999999998</v>
      </c>
      <c r="Q806" s="2">
        <v>2.75</v>
      </c>
      <c r="R806" s="2">
        <v>12</v>
      </c>
      <c r="S806" s="2">
        <v>22.9</v>
      </c>
      <c r="T806" s="2">
        <v>10.3782</v>
      </c>
      <c r="U806" s="2">
        <v>3.07</v>
      </c>
      <c r="V806" s="2">
        <v>16.3</v>
      </c>
      <c r="W806" s="2">
        <v>18.8</v>
      </c>
      <c r="X806" s="2">
        <v>14.5517</v>
      </c>
      <c r="Y806" s="2">
        <v>3.18</v>
      </c>
      <c r="Z806" s="2">
        <v>20.100000000000001</v>
      </c>
      <c r="AA806" s="2">
        <v>15.8</v>
      </c>
      <c r="AB806" s="2">
        <v>21.229199999999999</v>
      </c>
      <c r="AC806" s="2">
        <v>3.4</v>
      </c>
      <c r="AD806" s="2">
        <v>18.399999999999999</v>
      </c>
      <c r="AE806" s="2">
        <v>18.5</v>
      </c>
      <c r="AF806" s="2">
        <v>25.218399999999999</v>
      </c>
      <c r="AG806" s="2">
        <v>3.05</v>
      </c>
      <c r="AH806" s="22">
        <v>17.5</v>
      </c>
      <c r="AI806" s="22">
        <v>17.399999999999999</v>
      </c>
      <c r="AJ806" s="22">
        <v>32.637900000000002</v>
      </c>
      <c r="AK806" s="18">
        <v>3.26</v>
      </c>
      <c r="AL806" s="18">
        <v>17.3</v>
      </c>
      <c r="AM806" s="18">
        <v>18.899999999999999</v>
      </c>
      <c r="AN806" s="2">
        <v>38.739600000000003</v>
      </c>
      <c r="AO806" s="2">
        <v>1.23</v>
      </c>
      <c r="AP806" s="2">
        <v>14.3</v>
      </c>
      <c r="AQ806" s="2">
        <v>8.6</v>
      </c>
      <c r="AR806" s="2">
        <v>3.0402999999999998</v>
      </c>
      <c r="AS806" s="2">
        <v>2.46</v>
      </c>
      <c r="AT806" s="2">
        <v>13.8</v>
      </c>
      <c r="AU806" s="2">
        <v>17.8</v>
      </c>
      <c r="AV806" s="2">
        <v>12.2536</v>
      </c>
      <c r="AW806" s="2">
        <v>4.17</v>
      </c>
      <c r="AX806" s="2">
        <v>17.899999999999999</v>
      </c>
      <c r="AY806" s="2">
        <v>23.3</v>
      </c>
      <c r="AZ806" s="2">
        <v>27.100200000000001</v>
      </c>
      <c r="BA806" s="2">
        <v>3.35</v>
      </c>
      <c r="BB806" s="2">
        <v>20</v>
      </c>
      <c r="BC806" s="2">
        <v>16.8</v>
      </c>
      <c r="BD806" s="2">
        <v>28.9833</v>
      </c>
      <c r="BE806" s="4"/>
      <c r="BF806" s="4"/>
    </row>
    <row r="807" spans="1:58" x14ac:dyDescent="0.2">
      <c r="A807" s="29">
        <v>806</v>
      </c>
      <c r="B807" s="7" t="s">
        <v>73</v>
      </c>
      <c r="C807" s="3">
        <v>39950</v>
      </c>
      <c r="D807" s="4" t="s">
        <v>21</v>
      </c>
      <c r="E807" s="4" t="s">
        <v>170</v>
      </c>
      <c r="F807" s="5" t="s">
        <v>194</v>
      </c>
      <c r="G807" s="6">
        <v>0.8847222222222223</v>
      </c>
      <c r="H807" s="6">
        <v>0.9</v>
      </c>
      <c r="I807" s="85">
        <f t="shared" si="12"/>
        <v>21.999999999999922</v>
      </c>
      <c r="J807" s="86">
        <f>I807*Segmentos!$D$7*(AH807%)*IF(ISNUMBER(AI807),AI807%,0)</f>
        <v>9556.7999999999665</v>
      </c>
      <c r="K807" s="86">
        <f>I807*Segmentos!$D$7*(AL807%)*IF(ISNUMBER(AM807),AM807%,0)</f>
        <v>13006.399999999956</v>
      </c>
      <c r="L807" s="4"/>
      <c r="M807" s="2">
        <v>0.13</v>
      </c>
      <c r="N807" s="2">
        <v>0.3</v>
      </c>
      <c r="O807" s="2">
        <v>49.9</v>
      </c>
      <c r="P807" s="2">
        <v>20.803799999999999</v>
      </c>
      <c r="Q807" s="2">
        <v>0</v>
      </c>
      <c r="R807" s="2">
        <v>0.1</v>
      </c>
      <c r="S807" s="2">
        <v>4.5</v>
      </c>
      <c r="T807" s="2">
        <v>0.11119999999999999</v>
      </c>
      <c r="U807" s="2">
        <v>0</v>
      </c>
      <c r="V807" s="2">
        <v>0</v>
      </c>
      <c r="W807" s="8" t="s">
        <v>577</v>
      </c>
      <c r="X807" s="2">
        <v>0</v>
      </c>
      <c r="Y807" s="2">
        <v>0.28999999999999998</v>
      </c>
      <c r="Z807" s="2">
        <v>0.6</v>
      </c>
      <c r="AA807" s="2">
        <v>45.6</v>
      </c>
      <c r="AB807" s="2">
        <v>14.048400000000001</v>
      </c>
      <c r="AC807" s="2">
        <v>0.12</v>
      </c>
      <c r="AD807" s="2">
        <v>0.2</v>
      </c>
      <c r="AE807" s="2">
        <v>79.2</v>
      </c>
      <c r="AF807" s="2">
        <v>6.6441999999999997</v>
      </c>
      <c r="AG807" s="2">
        <v>0.12</v>
      </c>
      <c r="AH807" s="22">
        <v>0.3</v>
      </c>
      <c r="AI807" s="22">
        <v>36.200000000000003</v>
      </c>
      <c r="AJ807" s="22">
        <v>9.6052</v>
      </c>
      <c r="AK807" s="18">
        <v>0.13</v>
      </c>
      <c r="AL807" s="18">
        <v>0.2</v>
      </c>
      <c r="AM807" s="18">
        <v>73.900000000000006</v>
      </c>
      <c r="AN807" s="2">
        <v>11.198600000000001</v>
      </c>
      <c r="AO807" s="2">
        <v>0.03</v>
      </c>
      <c r="AP807" s="2">
        <v>0.4</v>
      </c>
      <c r="AQ807" s="2">
        <v>8.8000000000000007</v>
      </c>
      <c r="AR807" s="2">
        <v>0.60309999999999997</v>
      </c>
      <c r="AS807" s="2">
        <v>0</v>
      </c>
      <c r="AT807" s="2">
        <v>0</v>
      </c>
      <c r="AU807" s="8" t="s">
        <v>577</v>
      </c>
      <c r="AV807" s="2">
        <v>0</v>
      </c>
      <c r="AW807" s="2">
        <v>0.22</v>
      </c>
      <c r="AX807" s="2">
        <v>0.2</v>
      </c>
      <c r="AY807" s="2">
        <v>100</v>
      </c>
      <c r="AZ807" s="2">
        <v>10.7066</v>
      </c>
      <c r="BA807" s="2">
        <v>0.15</v>
      </c>
      <c r="BB807" s="2">
        <v>0.4</v>
      </c>
      <c r="BC807" s="2">
        <v>39.5</v>
      </c>
      <c r="BD807" s="2">
        <v>9.4939999999999998</v>
      </c>
      <c r="BE807" s="4"/>
      <c r="BF807" s="4"/>
    </row>
    <row r="808" spans="1:58" x14ac:dyDescent="0.2">
      <c r="A808" s="29">
        <v>807</v>
      </c>
      <c r="B808" s="7" t="s">
        <v>5</v>
      </c>
      <c r="C808" s="3">
        <v>39950</v>
      </c>
      <c r="D808" s="4" t="s">
        <v>3</v>
      </c>
      <c r="E808" s="4" t="s">
        <v>164</v>
      </c>
      <c r="F808" s="5" t="s">
        <v>194</v>
      </c>
      <c r="G808" s="6">
        <v>0.87430555555555556</v>
      </c>
      <c r="H808" s="6">
        <v>0.91666666666666663</v>
      </c>
      <c r="I808" s="85">
        <f t="shared" si="12"/>
        <v>60.999999999999943</v>
      </c>
      <c r="J808" s="86">
        <f>I808*Segmentos!$D$7*(AH808%)*IF(ISNUMBER(AI808),AI808%,0)</f>
        <v>1533271.5999999982</v>
      </c>
      <c r="K808" s="86">
        <f>I808*Segmentos!$D$7*(AL808%)*IF(ISNUMBER(AM808),AM808%,0)</f>
        <v>1643095.9999999986</v>
      </c>
      <c r="L808" s="4"/>
      <c r="M808" s="2">
        <v>6.52</v>
      </c>
      <c r="N808" s="2">
        <v>18.8</v>
      </c>
      <c r="O808" s="2">
        <v>34.700000000000003</v>
      </c>
      <c r="P808" s="2">
        <v>92.185500000000005</v>
      </c>
      <c r="Q808" s="2">
        <v>2.42</v>
      </c>
      <c r="R808" s="2">
        <v>8.6</v>
      </c>
      <c r="S808" s="2">
        <v>28.1</v>
      </c>
      <c r="T808" s="2">
        <v>5.7134999999999998</v>
      </c>
      <c r="U808" s="2">
        <v>4.1399999999999997</v>
      </c>
      <c r="V808" s="2">
        <v>16</v>
      </c>
      <c r="W808" s="2">
        <v>25.9</v>
      </c>
      <c r="X808" s="2">
        <v>12.2666</v>
      </c>
      <c r="Y808" s="2">
        <v>7.8</v>
      </c>
      <c r="Z808" s="2">
        <v>22.3</v>
      </c>
      <c r="AA808" s="2">
        <v>34.9</v>
      </c>
      <c r="AB808" s="2">
        <v>32.592199999999998</v>
      </c>
      <c r="AC808" s="2">
        <v>8.9600000000000009</v>
      </c>
      <c r="AD808" s="2">
        <v>22.5</v>
      </c>
      <c r="AE808" s="2">
        <v>39.9</v>
      </c>
      <c r="AF808" s="2">
        <v>41.613100000000003</v>
      </c>
      <c r="AG808" s="2">
        <v>6.27</v>
      </c>
      <c r="AH808" s="22">
        <v>19.100000000000001</v>
      </c>
      <c r="AI808" s="22">
        <v>32.9</v>
      </c>
      <c r="AJ808" s="22">
        <v>42.073599999999999</v>
      </c>
      <c r="AK808" s="18">
        <v>6.74</v>
      </c>
      <c r="AL808" s="18">
        <v>18.5</v>
      </c>
      <c r="AM808" s="18">
        <v>36.4</v>
      </c>
      <c r="AN808" s="2">
        <v>50.111899999999999</v>
      </c>
      <c r="AO808" s="2">
        <v>3.43</v>
      </c>
      <c r="AP808" s="2">
        <v>12.2</v>
      </c>
      <c r="AQ808" s="2">
        <v>28.2</v>
      </c>
      <c r="AR808" s="2">
        <v>5.3044000000000002</v>
      </c>
      <c r="AS808" s="2">
        <v>4.87</v>
      </c>
      <c r="AT808" s="2">
        <v>17.5</v>
      </c>
      <c r="AU808" s="2">
        <v>27.9</v>
      </c>
      <c r="AV808" s="2">
        <v>15.193300000000001</v>
      </c>
      <c r="AW808" s="2">
        <v>9.02</v>
      </c>
      <c r="AX808" s="2">
        <v>23.3</v>
      </c>
      <c r="AY808" s="2">
        <v>38.799999999999997</v>
      </c>
      <c r="AZ808" s="2">
        <v>36.712200000000003</v>
      </c>
      <c r="BA808" s="2">
        <v>6.46</v>
      </c>
      <c r="BB808" s="2">
        <v>18</v>
      </c>
      <c r="BC808" s="2">
        <v>35.9</v>
      </c>
      <c r="BD808" s="2">
        <v>34.9756</v>
      </c>
      <c r="BE808" s="4"/>
      <c r="BF808" s="4"/>
    </row>
    <row r="809" spans="1:58" x14ac:dyDescent="0.2">
      <c r="A809" s="29">
        <v>808</v>
      </c>
      <c r="B809" s="7" t="s">
        <v>49</v>
      </c>
      <c r="C809" s="3">
        <v>39950</v>
      </c>
      <c r="D809" s="4" t="s">
        <v>3</v>
      </c>
      <c r="E809" s="4" t="s">
        <v>168</v>
      </c>
      <c r="F809" s="5" t="s">
        <v>194</v>
      </c>
      <c r="G809" s="6">
        <v>0.79722222222222217</v>
      </c>
      <c r="H809" s="6">
        <v>0.87430555555555556</v>
      </c>
      <c r="I809" s="85">
        <f t="shared" si="12"/>
        <v>111.00000000000009</v>
      </c>
      <c r="J809" s="86">
        <f>I809*Segmentos!$D$7*(AH809%)*IF(ISNUMBER(AI809),AI809%,0)</f>
        <v>1618291.2000000016</v>
      </c>
      <c r="K809" s="86">
        <f>I809*Segmentos!$D$7*(AL809%)*IF(ISNUMBER(AM809),AM809%,0)</f>
        <v>1075590.0000000009</v>
      </c>
      <c r="L809" s="4" t="s">
        <v>290</v>
      </c>
      <c r="M809" s="2">
        <v>3</v>
      </c>
      <c r="N809" s="2">
        <v>11.4</v>
      </c>
      <c r="O809" s="2">
        <v>26.2</v>
      </c>
      <c r="P809" s="2">
        <v>93.006399999999999</v>
      </c>
      <c r="Q809" s="2">
        <v>1.75</v>
      </c>
      <c r="R809" s="2">
        <v>10.1</v>
      </c>
      <c r="S809" s="2">
        <v>17.3</v>
      </c>
      <c r="T809" s="2">
        <v>9.0473999999999997</v>
      </c>
      <c r="U809" s="2">
        <v>1.67</v>
      </c>
      <c r="V809" s="2">
        <v>7.6</v>
      </c>
      <c r="W809" s="2">
        <v>22</v>
      </c>
      <c r="X809" s="2">
        <v>10.8644</v>
      </c>
      <c r="Y809" s="2">
        <v>3.1</v>
      </c>
      <c r="Z809" s="2">
        <v>11.9</v>
      </c>
      <c r="AA809" s="2">
        <v>25.9</v>
      </c>
      <c r="AB809" s="2">
        <v>28.353899999999999</v>
      </c>
      <c r="AC809" s="2">
        <v>4.4000000000000004</v>
      </c>
      <c r="AD809" s="2">
        <v>14.1</v>
      </c>
      <c r="AE809" s="2">
        <v>31.1</v>
      </c>
      <c r="AF809" s="2">
        <v>44.740699999999997</v>
      </c>
      <c r="AG809" s="2">
        <v>3.64</v>
      </c>
      <c r="AH809" s="22">
        <v>13.6</v>
      </c>
      <c r="AI809" s="22">
        <v>26.8</v>
      </c>
      <c r="AJ809" s="22">
        <v>53.510599999999997</v>
      </c>
      <c r="AK809" s="18">
        <v>2.42</v>
      </c>
      <c r="AL809" s="18">
        <v>9.5</v>
      </c>
      <c r="AM809" s="18">
        <v>25.5</v>
      </c>
      <c r="AN809" s="2">
        <v>39.495800000000003</v>
      </c>
      <c r="AO809" s="2">
        <v>0.66</v>
      </c>
      <c r="AP809" s="2">
        <v>4.3</v>
      </c>
      <c r="AQ809" s="2">
        <v>15.5</v>
      </c>
      <c r="AR809" s="2">
        <v>2.2429000000000001</v>
      </c>
      <c r="AS809" s="2">
        <v>2.23</v>
      </c>
      <c r="AT809" s="2">
        <v>8</v>
      </c>
      <c r="AU809" s="2">
        <v>27.8</v>
      </c>
      <c r="AV809" s="2">
        <v>15.228999999999999</v>
      </c>
      <c r="AW809" s="2">
        <v>3.96</v>
      </c>
      <c r="AX809" s="2">
        <v>14.4</v>
      </c>
      <c r="AY809" s="2">
        <v>27.6</v>
      </c>
      <c r="AZ809" s="2">
        <v>35.278199999999998</v>
      </c>
      <c r="BA809" s="2">
        <v>3.39</v>
      </c>
      <c r="BB809" s="2">
        <v>13.3</v>
      </c>
      <c r="BC809" s="2">
        <v>25.5</v>
      </c>
      <c r="BD809" s="2">
        <v>40.256300000000003</v>
      </c>
      <c r="BE809" s="4"/>
      <c r="BF809" s="4"/>
    </row>
    <row r="810" spans="1:58" x14ac:dyDescent="0.2">
      <c r="A810" s="29">
        <v>809</v>
      </c>
      <c r="B810" s="7" t="s">
        <v>101</v>
      </c>
      <c r="C810" s="3">
        <v>39950</v>
      </c>
      <c r="D810" s="4" t="s">
        <v>28</v>
      </c>
      <c r="E810" s="4" t="s">
        <v>168</v>
      </c>
      <c r="F810" s="5" t="s">
        <v>194</v>
      </c>
      <c r="G810" s="6">
        <v>0.91666666666666663</v>
      </c>
      <c r="H810" s="6">
        <v>2.7777777777777779E-3</v>
      </c>
      <c r="I810" s="85">
        <f t="shared" si="12"/>
        <v>124.00000000000007</v>
      </c>
      <c r="J810" s="86">
        <f>I810*Segmentos!$D$7*(AH810%)*IF(ISNUMBER(AI810),AI810%,0)</f>
        <v>1395049.6000000008</v>
      </c>
      <c r="K810" s="86">
        <f>I810*Segmentos!$D$7*(AL810%)*IF(ISNUMBER(AM810),AM810%,0)</f>
        <v>1001721.6000000006</v>
      </c>
      <c r="L810" s="4" t="s">
        <v>292</v>
      </c>
      <c r="M810" s="2">
        <v>2.4</v>
      </c>
      <c r="N810" s="2">
        <v>10</v>
      </c>
      <c r="O810" s="2">
        <v>24</v>
      </c>
      <c r="P810" s="2">
        <v>76.301299999999998</v>
      </c>
      <c r="Q810" s="2">
        <v>1.87</v>
      </c>
      <c r="R810" s="2">
        <v>7.8</v>
      </c>
      <c r="S810" s="2">
        <v>24.1</v>
      </c>
      <c r="T810" s="2">
        <v>9.9192999999999998</v>
      </c>
      <c r="U810" s="2">
        <v>1.99</v>
      </c>
      <c r="V810" s="2">
        <v>11.4</v>
      </c>
      <c r="W810" s="2">
        <v>17.399999999999999</v>
      </c>
      <c r="X810" s="2">
        <v>13.276199999999999</v>
      </c>
      <c r="Y810" s="2">
        <v>2.75</v>
      </c>
      <c r="Z810" s="2">
        <v>11.3</v>
      </c>
      <c r="AA810" s="2">
        <v>24.4</v>
      </c>
      <c r="AB810" s="2">
        <v>25.838699999999999</v>
      </c>
      <c r="AC810" s="2">
        <v>2.61</v>
      </c>
      <c r="AD810" s="2">
        <v>9.1</v>
      </c>
      <c r="AE810" s="2">
        <v>28.6</v>
      </c>
      <c r="AF810" s="2">
        <v>27.266999999999999</v>
      </c>
      <c r="AG810" s="2">
        <v>2.82</v>
      </c>
      <c r="AH810" s="22">
        <v>9.8000000000000007</v>
      </c>
      <c r="AI810" s="22">
        <v>28.7</v>
      </c>
      <c r="AJ810" s="22">
        <v>42.572200000000002</v>
      </c>
      <c r="AK810" s="18">
        <v>2.02</v>
      </c>
      <c r="AL810" s="18">
        <v>10.199999999999999</v>
      </c>
      <c r="AM810" s="18">
        <v>19.8</v>
      </c>
      <c r="AN810" s="2">
        <v>33.729100000000003</v>
      </c>
      <c r="AO810" s="2">
        <v>0.36</v>
      </c>
      <c r="AP810" s="2">
        <v>3.3</v>
      </c>
      <c r="AQ810" s="2">
        <v>10.7</v>
      </c>
      <c r="AR810" s="2">
        <v>1.248</v>
      </c>
      <c r="AS810" s="2">
        <v>2.38</v>
      </c>
      <c r="AT810" s="2">
        <v>8.5</v>
      </c>
      <c r="AU810" s="2">
        <v>28</v>
      </c>
      <c r="AV810" s="2">
        <v>16.6572</v>
      </c>
      <c r="AW810" s="2">
        <v>1.77</v>
      </c>
      <c r="AX810" s="2">
        <v>10.199999999999999</v>
      </c>
      <c r="AY810" s="2">
        <v>17.399999999999999</v>
      </c>
      <c r="AZ810" s="2">
        <v>16.190200000000001</v>
      </c>
      <c r="BA810" s="2">
        <v>3.47</v>
      </c>
      <c r="BB810" s="2">
        <v>12.7</v>
      </c>
      <c r="BC810" s="2">
        <v>27.3</v>
      </c>
      <c r="BD810" s="2">
        <v>42.2059</v>
      </c>
      <c r="BE810" s="4"/>
      <c r="BF810" s="4"/>
    </row>
    <row r="811" spans="1:58" x14ac:dyDescent="0.2">
      <c r="A811" s="29">
        <v>810</v>
      </c>
      <c r="B811" s="7" t="s">
        <v>9</v>
      </c>
      <c r="C811" s="3">
        <v>39950</v>
      </c>
      <c r="D811" s="4" t="s">
        <v>8</v>
      </c>
      <c r="E811" s="4" t="s">
        <v>168</v>
      </c>
      <c r="F811" s="5" t="s">
        <v>194</v>
      </c>
      <c r="G811" s="6">
        <v>0.77777777777777779</v>
      </c>
      <c r="H811" s="6">
        <v>0.87361111111111101</v>
      </c>
      <c r="I811" s="85">
        <f t="shared" si="12"/>
        <v>137.99999999999983</v>
      </c>
      <c r="J811" s="86">
        <f>I811*Segmentos!$D$7*(AH811%)*IF(ISNUMBER(AI811),AI811%,0)</f>
        <v>2797370.3999999966</v>
      </c>
      <c r="K811" s="86">
        <f>I811*Segmentos!$D$7*(AL811%)*IF(ISNUMBER(AM811),AM811%,0)</f>
        <v>3066359.9999999963</v>
      </c>
      <c r="L811" s="4" t="s">
        <v>289</v>
      </c>
      <c r="M811" s="2">
        <v>5.33</v>
      </c>
      <c r="N811" s="2">
        <v>19.5</v>
      </c>
      <c r="O811" s="2">
        <v>27.4</v>
      </c>
      <c r="P811" s="2">
        <v>79.520300000000006</v>
      </c>
      <c r="Q811" s="2">
        <v>4.9400000000000004</v>
      </c>
      <c r="R811" s="2">
        <v>15</v>
      </c>
      <c r="S811" s="2">
        <v>32.9</v>
      </c>
      <c r="T811" s="2">
        <v>12.3055</v>
      </c>
      <c r="U811" s="2">
        <v>5.38</v>
      </c>
      <c r="V811" s="2">
        <v>17.600000000000001</v>
      </c>
      <c r="W811" s="2">
        <v>30.5</v>
      </c>
      <c r="X811" s="2">
        <v>16.8368</v>
      </c>
      <c r="Y811" s="2">
        <v>5.45</v>
      </c>
      <c r="Z811" s="2">
        <v>23.3</v>
      </c>
      <c r="AA811" s="2">
        <v>23.4</v>
      </c>
      <c r="AB811" s="2">
        <v>23.992999999999999</v>
      </c>
      <c r="AC811" s="2">
        <v>5.39</v>
      </c>
      <c r="AD811" s="2">
        <v>19.5</v>
      </c>
      <c r="AE811" s="2">
        <v>27.6</v>
      </c>
      <c r="AF811" s="2">
        <v>26.384899999999998</v>
      </c>
      <c r="AG811" s="2">
        <v>5.07</v>
      </c>
      <c r="AH811" s="22">
        <v>18.7</v>
      </c>
      <c r="AI811" s="22">
        <v>27.1</v>
      </c>
      <c r="AJ811" s="22">
        <v>35.8551</v>
      </c>
      <c r="AK811" s="18">
        <v>5.57</v>
      </c>
      <c r="AL811" s="18">
        <v>20.2</v>
      </c>
      <c r="AM811" s="18">
        <v>27.5</v>
      </c>
      <c r="AN811" s="2">
        <v>43.665100000000002</v>
      </c>
      <c r="AO811" s="2">
        <v>2.21</v>
      </c>
      <c r="AP811" s="2">
        <v>9.4</v>
      </c>
      <c r="AQ811" s="2">
        <v>23.4</v>
      </c>
      <c r="AR811" s="2">
        <v>3.6038999999999999</v>
      </c>
      <c r="AS811" s="2">
        <v>3.2</v>
      </c>
      <c r="AT811" s="2">
        <v>13</v>
      </c>
      <c r="AU811" s="2">
        <v>24.6</v>
      </c>
      <c r="AV811" s="2">
        <v>10.5222</v>
      </c>
      <c r="AW811" s="2">
        <v>5.74</v>
      </c>
      <c r="AX811" s="2">
        <v>20.7</v>
      </c>
      <c r="AY811" s="2">
        <v>27.7</v>
      </c>
      <c r="AZ811" s="2">
        <v>24.633500000000002</v>
      </c>
      <c r="BA811" s="2">
        <v>7.14</v>
      </c>
      <c r="BB811" s="2">
        <v>25.2</v>
      </c>
      <c r="BC811" s="2">
        <v>28.4</v>
      </c>
      <c r="BD811" s="2">
        <v>40.7607</v>
      </c>
      <c r="BE811" s="4"/>
      <c r="BF811" s="4"/>
    </row>
    <row r="812" spans="1:58" x14ac:dyDescent="0.2">
      <c r="A812" s="29">
        <v>811</v>
      </c>
      <c r="B812" s="7" t="s">
        <v>35</v>
      </c>
      <c r="C812" s="3">
        <v>39950</v>
      </c>
      <c r="D812" s="4" t="s">
        <v>13</v>
      </c>
      <c r="E812" s="4" t="s">
        <v>163</v>
      </c>
      <c r="F812" s="5" t="s">
        <v>194</v>
      </c>
      <c r="G812" s="6">
        <v>0.91666666666666663</v>
      </c>
      <c r="H812" s="6">
        <v>0.91805555555555562</v>
      </c>
      <c r="I812" s="85">
        <f t="shared" si="12"/>
        <v>2.0000000000001528</v>
      </c>
      <c r="J812" s="86">
        <f>I812*Segmentos!$D$7*(AH812%)*IF(ISNUMBER(AI812),AI812%,0)</f>
        <v>36640.000000002794</v>
      </c>
      <c r="K812" s="86">
        <f>I812*Segmentos!$D$7*(AL812%)*IF(ISNUMBER(AM812),AM812%,0)</f>
        <v>72345.600000005536</v>
      </c>
      <c r="L812" s="4"/>
      <c r="M812" s="2">
        <v>6.92</v>
      </c>
      <c r="N812" s="2">
        <v>7.4</v>
      </c>
      <c r="O812" s="2">
        <v>93.4</v>
      </c>
      <c r="P812" s="2">
        <v>86.050299999999993</v>
      </c>
      <c r="Q812" s="2">
        <v>3.72</v>
      </c>
      <c r="R812" s="2">
        <v>4.0999999999999996</v>
      </c>
      <c r="S812" s="2">
        <v>91.3</v>
      </c>
      <c r="T812" s="2">
        <v>7.7065000000000001</v>
      </c>
      <c r="U812" s="2">
        <v>6.84</v>
      </c>
      <c r="V812" s="2">
        <v>7</v>
      </c>
      <c r="W812" s="2">
        <v>97.2</v>
      </c>
      <c r="X812" s="2">
        <v>17.819900000000001</v>
      </c>
      <c r="Y812" s="2">
        <v>4.6399999999999997</v>
      </c>
      <c r="Z812" s="2">
        <v>5.4</v>
      </c>
      <c r="AA812" s="2">
        <v>86</v>
      </c>
      <c r="AB812" s="2">
        <v>17.043099999999999</v>
      </c>
      <c r="AC812" s="2">
        <v>10.66</v>
      </c>
      <c r="AD812" s="2">
        <v>11.2</v>
      </c>
      <c r="AE812" s="2">
        <v>95.4</v>
      </c>
      <c r="AF812" s="2">
        <v>43.480699999999999</v>
      </c>
      <c r="AG812" s="2">
        <v>4.58</v>
      </c>
      <c r="AH812" s="22">
        <v>5</v>
      </c>
      <c r="AI812" s="22">
        <v>91.6</v>
      </c>
      <c r="AJ812" s="22">
        <v>27.034400000000002</v>
      </c>
      <c r="AK812" s="18">
        <v>9.0299999999999994</v>
      </c>
      <c r="AL812" s="18">
        <v>9.6</v>
      </c>
      <c r="AM812" s="18">
        <v>94.2</v>
      </c>
      <c r="AN812" s="2">
        <v>59.015799999999999</v>
      </c>
      <c r="AO812" s="2">
        <v>5.97</v>
      </c>
      <c r="AP812" s="2">
        <v>6.9</v>
      </c>
      <c r="AQ812" s="2">
        <v>86.7</v>
      </c>
      <c r="AR812" s="2">
        <v>8.1143000000000001</v>
      </c>
      <c r="AS812" s="2">
        <v>7.99</v>
      </c>
      <c r="AT812" s="2">
        <v>8.5</v>
      </c>
      <c r="AU812" s="2">
        <v>94</v>
      </c>
      <c r="AV812" s="2">
        <v>21.8779</v>
      </c>
      <c r="AW812" s="2">
        <v>6.86</v>
      </c>
      <c r="AX812" s="2">
        <v>7.3</v>
      </c>
      <c r="AY812" s="2">
        <v>93.9</v>
      </c>
      <c r="AZ812" s="2">
        <v>24.510100000000001</v>
      </c>
      <c r="BA812" s="2">
        <v>6.63</v>
      </c>
      <c r="BB812" s="2">
        <v>7</v>
      </c>
      <c r="BC812" s="2">
        <v>94.3</v>
      </c>
      <c r="BD812" s="2">
        <v>31.547899999999998</v>
      </c>
      <c r="BE812" s="4"/>
      <c r="BF812" s="4"/>
    </row>
    <row r="813" spans="1:58" x14ac:dyDescent="0.2">
      <c r="A813" s="29">
        <v>812</v>
      </c>
      <c r="B813" s="7" t="s">
        <v>11</v>
      </c>
      <c r="C813" s="3">
        <v>39950</v>
      </c>
      <c r="D813" s="4" t="s">
        <v>8</v>
      </c>
      <c r="E813" s="4" t="s">
        <v>166</v>
      </c>
      <c r="F813" s="5" t="s">
        <v>194</v>
      </c>
      <c r="G813" s="6">
        <v>0.89930555555555547</v>
      </c>
      <c r="H813" s="6">
        <v>0.90069444444444446</v>
      </c>
      <c r="I813" s="85">
        <f t="shared" si="12"/>
        <v>2.0000000000001528</v>
      </c>
      <c r="J813" s="86">
        <f>I813*Segmentos!$D$7*(AH813%)*IF(ISNUMBER(AI813),AI813%,0)</f>
        <v>43894.400000003348</v>
      </c>
      <c r="K813" s="86">
        <f>I813*Segmentos!$D$7*(AL813%)*IF(ISNUMBER(AM813),AM813%,0)</f>
        <v>48048.000000003674</v>
      </c>
      <c r="L813" s="4"/>
      <c r="M813" s="2">
        <v>5.77</v>
      </c>
      <c r="N813" s="2">
        <v>6.2</v>
      </c>
      <c r="O813" s="2">
        <v>92.6</v>
      </c>
      <c r="P813" s="2">
        <v>88.948700000000002</v>
      </c>
      <c r="Q813" s="2">
        <v>2.15</v>
      </c>
      <c r="R813" s="2">
        <v>2.4</v>
      </c>
      <c r="S813" s="2">
        <v>89</v>
      </c>
      <c r="T813" s="2">
        <v>5.5326000000000004</v>
      </c>
      <c r="U813" s="2">
        <v>5.43</v>
      </c>
      <c r="V813" s="2">
        <v>6</v>
      </c>
      <c r="W813" s="2">
        <v>90.6</v>
      </c>
      <c r="X813" s="2">
        <v>17.526</v>
      </c>
      <c r="Y813" s="2">
        <v>4.38</v>
      </c>
      <c r="Z813" s="2">
        <v>4.9000000000000004</v>
      </c>
      <c r="AA813" s="2">
        <v>89.5</v>
      </c>
      <c r="AB813" s="2">
        <v>19.9069</v>
      </c>
      <c r="AC813" s="2">
        <v>9.09</v>
      </c>
      <c r="AD813" s="2">
        <v>9.5</v>
      </c>
      <c r="AE813" s="2">
        <v>95.3</v>
      </c>
      <c r="AF813" s="2">
        <v>45.983199999999997</v>
      </c>
      <c r="AG813" s="2">
        <v>5.47</v>
      </c>
      <c r="AH813" s="22">
        <v>5.8</v>
      </c>
      <c r="AI813" s="22">
        <v>94.6</v>
      </c>
      <c r="AJ813" s="22">
        <v>39.995600000000003</v>
      </c>
      <c r="AK813" s="18">
        <v>6.04</v>
      </c>
      <c r="AL813" s="18">
        <v>6.6</v>
      </c>
      <c r="AM813" s="18">
        <v>91</v>
      </c>
      <c r="AN813" s="2">
        <v>48.953200000000002</v>
      </c>
      <c r="AO813" s="2">
        <v>1.7</v>
      </c>
      <c r="AP813" s="2">
        <v>2</v>
      </c>
      <c r="AQ813" s="2">
        <v>85.9</v>
      </c>
      <c r="AR813" s="2">
        <v>2.8654000000000002</v>
      </c>
      <c r="AS813" s="2">
        <v>2.64</v>
      </c>
      <c r="AT813" s="2">
        <v>3</v>
      </c>
      <c r="AU813" s="2">
        <v>87.2</v>
      </c>
      <c r="AV813" s="2">
        <v>8.9466999999999999</v>
      </c>
      <c r="AW813" s="2">
        <v>4.92</v>
      </c>
      <c r="AX813" s="2">
        <v>5.3</v>
      </c>
      <c r="AY813" s="2">
        <v>93.3</v>
      </c>
      <c r="AZ813" s="2">
        <v>21.776199999999999</v>
      </c>
      <c r="BA813" s="2">
        <v>9.3800000000000008</v>
      </c>
      <c r="BB813" s="2">
        <v>10</v>
      </c>
      <c r="BC813" s="2">
        <v>93.6</v>
      </c>
      <c r="BD813" s="2">
        <v>55.360500000000002</v>
      </c>
      <c r="BE813" s="4"/>
      <c r="BF813" s="4"/>
    </row>
    <row r="814" spans="1:58" x14ac:dyDescent="0.2">
      <c r="A814" s="29">
        <v>813</v>
      </c>
      <c r="B814" s="7" t="s">
        <v>11</v>
      </c>
      <c r="C814" s="3">
        <v>39950</v>
      </c>
      <c r="D814" s="4" t="s">
        <v>0</v>
      </c>
      <c r="E814" s="4" t="s">
        <v>166</v>
      </c>
      <c r="F814" s="5" t="s">
        <v>194</v>
      </c>
      <c r="G814" s="6">
        <v>0.92013888888888884</v>
      </c>
      <c r="H814" s="6">
        <v>0.92222222222222217</v>
      </c>
      <c r="I814" s="85">
        <f t="shared" si="12"/>
        <v>2.9999999999999893</v>
      </c>
      <c r="J814" s="86">
        <f>I814*Segmentos!$D$7*(AH814%)*IF(ISNUMBER(AI814),AI814%,0)</f>
        <v>66014.399999999776</v>
      </c>
      <c r="K814" s="86">
        <f>I814*Segmentos!$D$7*(AL814%)*IF(ISNUMBER(AM814),AM814%,0)</f>
        <v>90518.399999999689</v>
      </c>
      <c r="L814" s="4"/>
      <c r="M814" s="2">
        <v>6.58</v>
      </c>
      <c r="N814" s="2">
        <v>7.7</v>
      </c>
      <c r="O814" s="2">
        <v>86</v>
      </c>
      <c r="P814" s="2">
        <v>83.081199999999995</v>
      </c>
      <c r="Q814" s="2">
        <v>3.63</v>
      </c>
      <c r="R814" s="2">
        <v>3.9</v>
      </c>
      <c r="S814" s="2">
        <v>92.4</v>
      </c>
      <c r="T814" s="2">
        <v>7.6325000000000003</v>
      </c>
      <c r="U814" s="2">
        <v>6.22</v>
      </c>
      <c r="V814" s="2">
        <v>7.2</v>
      </c>
      <c r="W814" s="2">
        <v>85.9</v>
      </c>
      <c r="X814" s="2">
        <v>16.463000000000001</v>
      </c>
      <c r="Y814" s="2">
        <v>7.82</v>
      </c>
      <c r="Z814" s="2">
        <v>9.1</v>
      </c>
      <c r="AA814" s="2">
        <v>86</v>
      </c>
      <c r="AB814" s="2">
        <v>29.1477</v>
      </c>
      <c r="AC814" s="2">
        <v>7.2</v>
      </c>
      <c r="AD814" s="2">
        <v>8.5</v>
      </c>
      <c r="AE814" s="2">
        <v>84.7</v>
      </c>
      <c r="AF814" s="2">
        <v>29.838100000000001</v>
      </c>
      <c r="AG814" s="2">
        <v>5.48</v>
      </c>
      <c r="AH814" s="22">
        <v>6.8</v>
      </c>
      <c r="AI814" s="22">
        <v>80.900000000000006</v>
      </c>
      <c r="AJ814" s="22">
        <v>32.797899999999998</v>
      </c>
      <c r="AK814" s="18">
        <v>7.58</v>
      </c>
      <c r="AL814" s="18">
        <v>8.4</v>
      </c>
      <c r="AM814" s="18">
        <v>89.8</v>
      </c>
      <c r="AN814" s="2">
        <v>50.2834</v>
      </c>
      <c r="AO814" s="2">
        <v>3.44</v>
      </c>
      <c r="AP814" s="2">
        <v>3.7</v>
      </c>
      <c r="AQ814" s="2">
        <v>92.6</v>
      </c>
      <c r="AR814" s="2">
        <v>4.7389000000000001</v>
      </c>
      <c r="AS814" s="2">
        <v>5.43</v>
      </c>
      <c r="AT814" s="2">
        <v>6</v>
      </c>
      <c r="AU814" s="2">
        <v>90.9</v>
      </c>
      <c r="AV814" s="2">
        <v>15.090999999999999</v>
      </c>
      <c r="AW814" s="2">
        <v>7.23</v>
      </c>
      <c r="AX814" s="2">
        <v>8.4</v>
      </c>
      <c r="AY814" s="2">
        <v>86</v>
      </c>
      <c r="AZ814" s="2">
        <v>26.2363</v>
      </c>
      <c r="BA814" s="2">
        <v>7.66</v>
      </c>
      <c r="BB814" s="2">
        <v>9.1999999999999993</v>
      </c>
      <c r="BC814" s="2">
        <v>83.5</v>
      </c>
      <c r="BD814" s="2">
        <v>37.015000000000001</v>
      </c>
      <c r="BE814" s="4"/>
      <c r="BF814" s="4"/>
    </row>
    <row r="815" spans="1:58" x14ac:dyDescent="0.2">
      <c r="A815" s="29">
        <v>814</v>
      </c>
      <c r="B815" s="7" t="s">
        <v>6</v>
      </c>
      <c r="C815" s="3">
        <v>39950</v>
      </c>
      <c r="D815" s="4" t="s">
        <v>3</v>
      </c>
      <c r="E815" s="4" t="s">
        <v>166</v>
      </c>
      <c r="F815" s="5" t="s">
        <v>194</v>
      </c>
      <c r="G815" s="6">
        <v>0.90902777777777777</v>
      </c>
      <c r="H815" s="6">
        <v>0.91041666666666676</v>
      </c>
      <c r="I815" s="85">
        <f t="shared" si="12"/>
        <v>2.0000000000001528</v>
      </c>
      <c r="J815" s="86">
        <f>I815*Segmentos!$D$7*(AH815%)*IF(ISNUMBER(AI815),AI815%,0)</f>
        <v>50048.000000003834</v>
      </c>
      <c r="K815" s="86">
        <f>I815*Segmentos!$D$7*(AL815%)*IF(ISNUMBER(AM815),AM815%,0)</f>
        <v>62676.800000004783</v>
      </c>
      <c r="L815" s="4"/>
      <c r="M815" s="2">
        <v>7.11</v>
      </c>
      <c r="N815" s="2">
        <v>7.8</v>
      </c>
      <c r="O815" s="2">
        <v>91.5</v>
      </c>
      <c r="P815" s="2">
        <v>89.828199999999995</v>
      </c>
      <c r="Q815" s="2">
        <v>3.25</v>
      </c>
      <c r="R815" s="2">
        <v>4</v>
      </c>
      <c r="S815" s="2">
        <v>82.2</v>
      </c>
      <c r="T815" s="2">
        <v>6.8470000000000004</v>
      </c>
      <c r="U815" s="2">
        <v>5.85</v>
      </c>
      <c r="V815" s="2">
        <v>6.8</v>
      </c>
      <c r="W815" s="2">
        <v>86.5</v>
      </c>
      <c r="X815" s="2">
        <v>15.498900000000001</v>
      </c>
      <c r="Y815" s="2">
        <v>8.1999999999999993</v>
      </c>
      <c r="Z815" s="2">
        <v>9.3000000000000007</v>
      </c>
      <c r="AA815" s="2">
        <v>87.9</v>
      </c>
      <c r="AB815" s="2">
        <v>30.578499999999998</v>
      </c>
      <c r="AC815" s="2">
        <v>8.9</v>
      </c>
      <c r="AD815" s="2">
        <v>9</v>
      </c>
      <c r="AE815" s="2">
        <v>99.3</v>
      </c>
      <c r="AF815" s="2">
        <v>36.903700000000001</v>
      </c>
      <c r="AG815" s="2">
        <v>6.28</v>
      </c>
      <c r="AH815" s="22">
        <v>6.8</v>
      </c>
      <c r="AI815" s="22">
        <v>92</v>
      </c>
      <c r="AJ815" s="22">
        <v>37.647500000000001</v>
      </c>
      <c r="AK815" s="18">
        <v>7.86</v>
      </c>
      <c r="AL815" s="18">
        <v>8.6</v>
      </c>
      <c r="AM815" s="18">
        <v>91.1</v>
      </c>
      <c r="AN815" s="2">
        <v>52.180599999999998</v>
      </c>
      <c r="AO815" s="2">
        <v>5.21</v>
      </c>
      <c r="AP815" s="2">
        <v>5.4</v>
      </c>
      <c r="AQ815" s="2">
        <v>97.2</v>
      </c>
      <c r="AR815" s="2">
        <v>7.1890999999999998</v>
      </c>
      <c r="AS815" s="2">
        <v>6.28</v>
      </c>
      <c r="AT815" s="2">
        <v>7</v>
      </c>
      <c r="AU815" s="2">
        <v>89.5</v>
      </c>
      <c r="AV815" s="2">
        <v>17.4755</v>
      </c>
      <c r="AW815" s="2">
        <v>7.65</v>
      </c>
      <c r="AX815" s="2">
        <v>8.3000000000000007</v>
      </c>
      <c r="AY815" s="2">
        <v>92</v>
      </c>
      <c r="AZ815" s="2">
        <v>27.762799999999999</v>
      </c>
      <c r="BA815" s="2">
        <v>7.73</v>
      </c>
      <c r="BB815" s="2">
        <v>8.5</v>
      </c>
      <c r="BC815" s="2">
        <v>91.1</v>
      </c>
      <c r="BD815" s="2">
        <v>37.400700000000001</v>
      </c>
      <c r="BE815" s="4"/>
      <c r="BF815" s="4"/>
    </row>
    <row r="816" spans="1:58" x14ac:dyDescent="0.2">
      <c r="A816" s="29">
        <v>815</v>
      </c>
      <c r="B816" s="7" t="s">
        <v>31</v>
      </c>
      <c r="C816" s="3">
        <v>39950</v>
      </c>
      <c r="D816" s="4" t="s">
        <v>28</v>
      </c>
      <c r="E816" s="4" t="s">
        <v>166</v>
      </c>
      <c r="F816" s="5" t="s">
        <v>194</v>
      </c>
      <c r="G816" s="6">
        <v>0.91319444444444453</v>
      </c>
      <c r="H816" s="6">
        <v>0.91666666666666663</v>
      </c>
      <c r="I816" s="85">
        <f t="shared" si="12"/>
        <v>4.9999999999998224</v>
      </c>
      <c r="J816" s="86">
        <f>I816*Segmentos!$D$7*(AH816%)*IF(ISNUMBER(AI816),AI816%,0)</f>
        <v>31583.99999999888</v>
      </c>
      <c r="K816" s="86">
        <f>I816*Segmentos!$D$7*(AL816%)*IF(ISNUMBER(AM816),AM816%,0)</f>
        <v>41183.999999998545</v>
      </c>
      <c r="L816" s="4"/>
      <c r="M816" s="2">
        <v>1.83</v>
      </c>
      <c r="N816" s="2">
        <v>2.4</v>
      </c>
      <c r="O816" s="2">
        <v>77.5</v>
      </c>
      <c r="P816" s="2">
        <v>80.085800000000006</v>
      </c>
      <c r="Q816" s="2">
        <v>0.52</v>
      </c>
      <c r="R816" s="2">
        <v>0.9</v>
      </c>
      <c r="S816" s="2">
        <v>57.9</v>
      </c>
      <c r="T816" s="2">
        <v>3.7532999999999999</v>
      </c>
      <c r="U816" s="2">
        <v>2.5099999999999998</v>
      </c>
      <c r="V816" s="2">
        <v>3.7</v>
      </c>
      <c r="W816" s="2">
        <v>68.2</v>
      </c>
      <c r="X816" s="2">
        <v>22.951499999999999</v>
      </c>
      <c r="Y816" s="2">
        <v>2.19</v>
      </c>
      <c r="Z816" s="2">
        <v>2.5</v>
      </c>
      <c r="AA816" s="2">
        <v>87.9</v>
      </c>
      <c r="AB816" s="2">
        <v>28.301500000000001</v>
      </c>
      <c r="AC816" s="2">
        <v>1.75</v>
      </c>
      <c r="AD816" s="2">
        <v>2.2000000000000002</v>
      </c>
      <c r="AE816" s="2">
        <v>81</v>
      </c>
      <c r="AF816" s="2">
        <v>25.079499999999999</v>
      </c>
      <c r="AG816" s="2">
        <v>1.55</v>
      </c>
      <c r="AH816" s="22">
        <v>2.1</v>
      </c>
      <c r="AI816" s="22">
        <v>75.2</v>
      </c>
      <c r="AJ816" s="22">
        <v>32.223500000000001</v>
      </c>
      <c r="AK816" s="18">
        <v>2.08</v>
      </c>
      <c r="AL816" s="18">
        <v>2.6</v>
      </c>
      <c r="AM816" s="18">
        <v>79.2</v>
      </c>
      <c r="AN816" s="2">
        <v>47.862299999999998</v>
      </c>
      <c r="AO816" s="2">
        <v>0.81</v>
      </c>
      <c r="AP816" s="2">
        <v>1.4</v>
      </c>
      <c r="AQ816" s="2">
        <v>57.4</v>
      </c>
      <c r="AR816" s="2">
        <v>3.8481000000000001</v>
      </c>
      <c r="AS816" s="2">
        <v>1.58</v>
      </c>
      <c r="AT816" s="2">
        <v>2</v>
      </c>
      <c r="AU816" s="2">
        <v>78.599999999999994</v>
      </c>
      <c r="AV816" s="2">
        <v>15.206200000000001</v>
      </c>
      <c r="AW816" s="2">
        <v>1.24</v>
      </c>
      <c r="AX816" s="2">
        <v>1.4</v>
      </c>
      <c r="AY816" s="2">
        <v>89.6</v>
      </c>
      <c r="AZ816" s="2">
        <v>15.578200000000001</v>
      </c>
      <c r="BA816" s="2">
        <v>2.72</v>
      </c>
      <c r="BB816" s="2">
        <v>3.6</v>
      </c>
      <c r="BC816" s="2">
        <v>75.900000000000006</v>
      </c>
      <c r="BD816" s="2">
        <v>45.453299999999999</v>
      </c>
      <c r="BE816" s="4"/>
      <c r="BF816" s="4"/>
    </row>
    <row r="817" spans="1:58" x14ac:dyDescent="0.2">
      <c r="A817" s="29">
        <v>816</v>
      </c>
      <c r="B817" s="7" t="s">
        <v>76</v>
      </c>
      <c r="C817" s="3">
        <v>39950</v>
      </c>
      <c r="D817" s="4" t="s">
        <v>13</v>
      </c>
      <c r="E817" s="4" t="s">
        <v>165</v>
      </c>
      <c r="F817" s="5" t="s">
        <v>194</v>
      </c>
      <c r="G817" s="6">
        <v>0.81041666666666667</v>
      </c>
      <c r="H817" s="6">
        <v>0.87430555555555556</v>
      </c>
      <c r="I817" s="85">
        <f t="shared" si="12"/>
        <v>92</v>
      </c>
      <c r="J817" s="86">
        <f>I817*Segmentos!$D$7*(AH817%)*IF(ISNUMBER(AI817),AI817%,0)</f>
        <v>1227096</v>
      </c>
      <c r="K817" s="86">
        <f>I817*Segmentos!$D$7*(AL817%)*IF(ISNUMBER(AM817),AM817%,0)</f>
        <v>1621775.9999999998</v>
      </c>
      <c r="L817" s="4"/>
      <c r="M817" s="2">
        <v>3.91</v>
      </c>
      <c r="N817" s="2">
        <v>13.3</v>
      </c>
      <c r="O817" s="2">
        <v>29.5</v>
      </c>
      <c r="P817" s="2">
        <v>75.039900000000003</v>
      </c>
      <c r="Q817" s="2">
        <v>2.99</v>
      </c>
      <c r="R817" s="2">
        <v>10.9</v>
      </c>
      <c r="S817" s="2">
        <v>27.5</v>
      </c>
      <c r="T817" s="2">
        <v>9.5649999999999995</v>
      </c>
      <c r="U817" s="2">
        <v>3.5</v>
      </c>
      <c r="V817" s="2">
        <v>12</v>
      </c>
      <c r="W817" s="2">
        <v>29.1</v>
      </c>
      <c r="X817" s="2">
        <v>14.057700000000001</v>
      </c>
      <c r="Y817" s="2">
        <v>4.51</v>
      </c>
      <c r="Z817" s="2">
        <v>15.1</v>
      </c>
      <c r="AA817" s="2">
        <v>29.8</v>
      </c>
      <c r="AB817" s="2">
        <v>25.5139</v>
      </c>
      <c r="AC817" s="2">
        <v>4.1100000000000003</v>
      </c>
      <c r="AD817" s="2">
        <v>13.6</v>
      </c>
      <c r="AE817" s="2">
        <v>30.2</v>
      </c>
      <c r="AF817" s="2">
        <v>25.903400000000001</v>
      </c>
      <c r="AG817" s="2">
        <v>3.35</v>
      </c>
      <c r="AH817" s="22">
        <v>13.5</v>
      </c>
      <c r="AI817" s="22">
        <v>24.7</v>
      </c>
      <c r="AJ817" s="22">
        <v>30.437000000000001</v>
      </c>
      <c r="AK817" s="18">
        <v>4.42</v>
      </c>
      <c r="AL817" s="18">
        <v>13</v>
      </c>
      <c r="AM817" s="18">
        <v>33.9</v>
      </c>
      <c r="AN817" s="2">
        <v>44.602899999999998</v>
      </c>
      <c r="AO817" s="2">
        <v>3.17</v>
      </c>
      <c r="AP817" s="2">
        <v>11</v>
      </c>
      <c r="AQ817" s="2">
        <v>28.9</v>
      </c>
      <c r="AR817" s="2">
        <v>6.6421000000000001</v>
      </c>
      <c r="AS817" s="2">
        <v>3.54</v>
      </c>
      <c r="AT817" s="2">
        <v>11.5</v>
      </c>
      <c r="AU817" s="2">
        <v>30.8</v>
      </c>
      <c r="AV817" s="2">
        <v>14.96</v>
      </c>
      <c r="AW817" s="2">
        <v>3.18</v>
      </c>
      <c r="AX817" s="2">
        <v>14.2</v>
      </c>
      <c r="AY817" s="2">
        <v>22.4</v>
      </c>
      <c r="AZ817" s="2">
        <v>17.5627</v>
      </c>
      <c r="BA817" s="2">
        <v>4.88</v>
      </c>
      <c r="BB817" s="2">
        <v>14.2</v>
      </c>
      <c r="BC817" s="2">
        <v>34.299999999999997</v>
      </c>
      <c r="BD817" s="2">
        <v>35.875100000000003</v>
      </c>
      <c r="BE817" s="4"/>
      <c r="BF817" s="4"/>
    </row>
    <row r="818" spans="1:58" x14ac:dyDescent="0.2">
      <c r="A818" s="29">
        <v>817</v>
      </c>
      <c r="B818" s="7" t="s">
        <v>61</v>
      </c>
      <c r="C818" s="3">
        <v>39950</v>
      </c>
      <c r="D818" s="4" t="s">
        <v>17</v>
      </c>
      <c r="E818" s="4" t="s">
        <v>169</v>
      </c>
      <c r="F818" s="5" t="s">
        <v>194</v>
      </c>
      <c r="G818" s="6">
        <v>0.91666666666666663</v>
      </c>
      <c r="H818" s="6">
        <v>0.96180555555555547</v>
      </c>
      <c r="I818" s="85">
        <f t="shared" si="12"/>
        <v>64.999999999999929</v>
      </c>
      <c r="J818" s="86">
        <f>I818*Segmentos!$D$7*(AH818%)*IF(ISNUMBER(AI818),AI818%,0)</f>
        <v>57407.999999999942</v>
      </c>
      <c r="K818" s="86">
        <f>I818*Segmentos!$D$7*(AL818%)*IF(ISNUMBER(AM818),AM818%,0)</f>
        <v>108679.99999999987</v>
      </c>
      <c r="L818" s="4"/>
      <c r="M818" s="2">
        <v>0.32</v>
      </c>
      <c r="N818" s="2">
        <v>1.7</v>
      </c>
      <c r="O818" s="2">
        <v>18.5</v>
      </c>
      <c r="P818" s="2">
        <v>87.136799999999994</v>
      </c>
      <c r="Q818" s="2">
        <v>0.31</v>
      </c>
      <c r="R818" s="2">
        <v>1.3</v>
      </c>
      <c r="S818" s="2">
        <v>24.4</v>
      </c>
      <c r="T818" s="2">
        <v>14.264099999999999</v>
      </c>
      <c r="U818" s="2">
        <v>0.44</v>
      </c>
      <c r="V818" s="2">
        <v>0.8</v>
      </c>
      <c r="W818" s="2">
        <v>58.6</v>
      </c>
      <c r="X818" s="2">
        <v>25.3596</v>
      </c>
      <c r="Y818" s="2">
        <v>0.36</v>
      </c>
      <c r="Z818" s="2">
        <v>2.4</v>
      </c>
      <c r="AA818" s="2">
        <v>15</v>
      </c>
      <c r="AB818" s="2">
        <v>29.034700000000001</v>
      </c>
      <c r="AC818" s="2">
        <v>0.21</v>
      </c>
      <c r="AD818" s="2">
        <v>2</v>
      </c>
      <c r="AE818" s="2">
        <v>10.5</v>
      </c>
      <c r="AF818" s="2">
        <v>18.478400000000001</v>
      </c>
      <c r="AG818" s="2">
        <v>0.21</v>
      </c>
      <c r="AH818" s="22">
        <v>1.6</v>
      </c>
      <c r="AI818" s="22">
        <v>13.8</v>
      </c>
      <c r="AJ818" s="22">
        <v>27.6297</v>
      </c>
      <c r="AK818" s="18">
        <v>0.42</v>
      </c>
      <c r="AL818" s="18">
        <v>1.9</v>
      </c>
      <c r="AM818" s="18">
        <v>22</v>
      </c>
      <c r="AN818" s="2">
        <v>59.507100000000001</v>
      </c>
      <c r="AO818" s="2">
        <v>0.09</v>
      </c>
      <c r="AP818" s="2">
        <v>0.4</v>
      </c>
      <c r="AQ818" s="2">
        <v>22.2</v>
      </c>
      <c r="AR818" s="2">
        <v>2.5893999999999999</v>
      </c>
      <c r="AS818" s="2">
        <v>0.25</v>
      </c>
      <c r="AT818" s="2">
        <v>1.3</v>
      </c>
      <c r="AU818" s="2">
        <v>18.5</v>
      </c>
      <c r="AV818" s="2">
        <v>14.790699999999999</v>
      </c>
      <c r="AW818" s="2">
        <v>0.51</v>
      </c>
      <c r="AX818" s="2">
        <v>3.1</v>
      </c>
      <c r="AY818" s="2">
        <v>16.600000000000001</v>
      </c>
      <c r="AZ818" s="2">
        <v>39.865000000000002</v>
      </c>
      <c r="BA818" s="2">
        <v>0.28999999999999998</v>
      </c>
      <c r="BB818" s="2">
        <v>1.3</v>
      </c>
      <c r="BC818" s="2">
        <v>21.5</v>
      </c>
      <c r="BD818" s="2">
        <v>29.8917</v>
      </c>
      <c r="BE818" s="4"/>
      <c r="BF818" s="4"/>
    </row>
    <row r="819" spans="1:58" x14ac:dyDescent="0.2">
      <c r="A819" s="29">
        <v>818</v>
      </c>
      <c r="B819" s="7" t="s">
        <v>64</v>
      </c>
      <c r="C819" s="3">
        <v>39950</v>
      </c>
      <c r="D819" s="4" t="s">
        <v>21</v>
      </c>
      <c r="E819" s="4" t="s">
        <v>170</v>
      </c>
      <c r="F819" s="5" t="s">
        <v>194</v>
      </c>
      <c r="G819" s="6">
        <v>0.90138888888888891</v>
      </c>
      <c r="H819" s="6">
        <v>0.91666666666666663</v>
      </c>
      <c r="I819" s="85">
        <f t="shared" si="12"/>
        <v>21.999999999999922</v>
      </c>
      <c r="J819" s="86">
        <f>I819*Segmentos!$D$7*(AH819%)*IF(ISNUMBER(AI819),AI819%,0)</f>
        <v>14537.599999999948</v>
      </c>
      <c r="K819" s="86">
        <f>I819*Segmentos!$D$7*(AL819%)*IF(ISNUMBER(AM819),AM819%,0)</f>
        <v>26769.599999999904</v>
      </c>
      <c r="L819" s="4"/>
      <c r="M819" s="2">
        <v>0.24</v>
      </c>
      <c r="N819" s="2">
        <v>0.8</v>
      </c>
      <c r="O819" s="2">
        <v>29.5</v>
      </c>
      <c r="P819" s="2">
        <v>52.210099999999997</v>
      </c>
      <c r="Q819" s="2">
        <v>0.16</v>
      </c>
      <c r="R819" s="2">
        <v>0.9</v>
      </c>
      <c r="S819" s="2">
        <v>18</v>
      </c>
      <c r="T819" s="2">
        <v>5.7854000000000001</v>
      </c>
      <c r="U819" s="2">
        <v>0.19</v>
      </c>
      <c r="V819" s="2">
        <v>1.5</v>
      </c>
      <c r="W819" s="2">
        <v>13.1</v>
      </c>
      <c r="X819" s="2">
        <v>8.7652000000000001</v>
      </c>
      <c r="Y819" s="2">
        <v>0.47</v>
      </c>
      <c r="Z819" s="2">
        <v>0.9</v>
      </c>
      <c r="AA819" s="2">
        <v>50.7</v>
      </c>
      <c r="AB819" s="2">
        <v>30.459499999999998</v>
      </c>
      <c r="AC819" s="2">
        <v>0.1</v>
      </c>
      <c r="AD819" s="2">
        <v>0.3</v>
      </c>
      <c r="AE819" s="2">
        <v>39.5</v>
      </c>
      <c r="AF819" s="2">
        <v>7.2000999999999999</v>
      </c>
      <c r="AG819" s="2">
        <v>0.17</v>
      </c>
      <c r="AH819" s="22">
        <v>0.7</v>
      </c>
      <c r="AI819" s="22">
        <v>23.6</v>
      </c>
      <c r="AJ819" s="22">
        <v>17.9011</v>
      </c>
      <c r="AK819" s="18">
        <v>0.3</v>
      </c>
      <c r="AL819" s="18">
        <v>0.9</v>
      </c>
      <c r="AM819" s="18">
        <v>33.799999999999997</v>
      </c>
      <c r="AN819" s="2">
        <v>34.308999999999997</v>
      </c>
      <c r="AO819" s="2">
        <v>0.06</v>
      </c>
      <c r="AP819" s="2">
        <v>0.7</v>
      </c>
      <c r="AQ819" s="2">
        <v>8.1</v>
      </c>
      <c r="AR819" s="2">
        <v>1.3498000000000001</v>
      </c>
      <c r="AS819" s="2">
        <v>0.57999999999999996</v>
      </c>
      <c r="AT819" s="2">
        <v>2</v>
      </c>
      <c r="AU819" s="2">
        <v>29.2</v>
      </c>
      <c r="AV819" s="2">
        <v>28.0943</v>
      </c>
      <c r="AW819" s="2">
        <v>0.24</v>
      </c>
      <c r="AX819" s="2">
        <v>0.5</v>
      </c>
      <c r="AY819" s="2">
        <v>48.6</v>
      </c>
      <c r="AZ819" s="2">
        <v>14.8552</v>
      </c>
      <c r="BA819" s="2">
        <v>0.09</v>
      </c>
      <c r="BB819" s="2">
        <v>0.4</v>
      </c>
      <c r="BC819" s="2">
        <v>23.3</v>
      </c>
      <c r="BD819" s="2">
        <v>7.9108999999999998</v>
      </c>
      <c r="BE819" s="4"/>
      <c r="BF819" s="4"/>
    </row>
    <row r="820" spans="1:58" x14ac:dyDescent="0.2">
      <c r="A820" s="29">
        <v>819</v>
      </c>
      <c r="B820" s="7" t="s">
        <v>70</v>
      </c>
      <c r="C820" s="3">
        <v>39950</v>
      </c>
      <c r="D820" s="4" t="s">
        <v>17</v>
      </c>
      <c r="E820" s="4" t="s">
        <v>169</v>
      </c>
      <c r="F820" s="5" t="s">
        <v>194</v>
      </c>
      <c r="G820" s="6">
        <v>0.875</v>
      </c>
      <c r="H820" s="6">
        <v>0.91527777777777775</v>
      </c>
      <c r="I820" s="85">
        <f t="shared" si="12"/>
        <v>57.999999999999957</v>
      </c>
      <c r="J820" s="86">
        <f>I820*Segmentos!$D$7*(AH820%)*IF(ISNUMBER(AI820),AI820%,0)</f>
        <v>70295.999999999942</v>
      </c>
      <c r="K820" s="86">
        <f>I820*Segmentos!$D$7*(AL820%)*IF(ISNUMBER(AM820),AM820%,0)</f>
        <v>152006.39999999988</v>
      </c>
      <c r="L820" s="4"/>
      <c r="M820" s="2">
        <v>0.49</v>
      </c>
      <c r="N820" s="2">
        <v>3.5</v>
      </c>
      <c r="O820" s="2">
        <v>14.1</v>
      </c>
      <c r="P820" s="2">
        <v>99.773200000000003</v>
      </c>
      <c r="Q820" s="2">
        <v>0.18</v>
      </c>
      <c r="R820" s="2">
        <v>0.9</v>
      </c>
      <c r="S820" s="2">
        <v>20.8</v>
      </c>
      <c r="T820" s="2">
        <v>6.2096999999999998</v>
      </c>
      <c r="U820" s="2">
        <v>0.43</v>
      </c>
      <c r="V820" s="2">
        <v>3.7</v>
      </c>
      <c r="W820" s="2">
        <v>11.6</v>
      </c>
      <c r="X820" s="2">
        <v>18.425599999999999</v>
      </c>
      <c r="Y820" s="2">
        <v>0.22</v>
      </c>
      <c r="Z820" s="2">
        <v>2.4</v>
      </c>
      <c r="AA820" s="2">
        <v>9</v>
      </c>
      <c r="AB820" s="2">
        <v>12.971399999999999</v>
      </c>
      <c r="AC820" s="2">
        <v>0.93</v>
      </c>
      <c r="AD820" s="2">
        <v>5.6</v>
      </c>
      <c r="AE820" s="2">
        <v>16.600000000000001</v>
      </c>
      <c r="AF820" s="2">
        <v>62.166600000000003</v>
      </c>
      <c r="AG820" s="2">
        <v>0.3</v>
      </c>
      <c r="AH820" s="22">
        <v>3</v>
      </c>
      <c r="AI820" s="22">
        <v>10.1</v>
      </c>
      <c r="AJ820" s="22">
        <v>28.788799999999998</v>
      </c>
      <c r="AK820" s="18">
        <v>0.66</v>
      </c>
      <c r="AL820" s="18">
        <v>3.9</v>
      </c>
      <c r="AM820" s="18">
        <v>16.8</v>
      </c>
      <c r="AN820" s="2">
        <v>70.984399999999994</v>
      </c>
      <c r="AO820" s="2">
        <v>0.09</v>
      </c>
      <c r="AP820" s="2">
        <v>0.5</v>
      </c>
      <c r="AQ820" s="2">
        <v>19.7</v>
      </c>
      <c r="AR820" s="2">
        <v>2.0082</v>
      </c>
      <c r="AS820" s="2">
        <v>0.39</v>
      </c>
      <c r="AT820" s="2">
        <v>2.2999999999999998</v>
      </c>
      <c r="AU820" s="2">
        <v>17.100000000000001</v>
      </c>
      <c r="AV820" s="2">
        <v>17.492599999999999</v>
      </c>
      <c r="AW820" s="2">
        <v>0.69</v>
      </c>
      <c r="AX820" s="2">
        <v>4</v>
      </c>
      <c r="AY820" s="2">
        <v>17.3</v>
      </c>
      <c r="AZ820" s="2">
        <v>40.207000000000001</v>
      </c>
      <c r="BA820" s="2">
        <v>0.51</v>
      </c>
      <c r="BB820" s="2">
        <v>4.5999999999999996</v>
      </c>
      <c r="BC820" s="2">
        <v>11.1</v>
      </c>
      <c r="BD820" s="2">
        <v>40.065399999999997</v>
      </c>
      <c r="BE820" s="4"/>
      <c r="BF820" s="4"/>
    </row>
    <row r="821" spans="1:58" x14ac:dyDescent="0.2">
      <c r="A821" s="29">
        <v>820</v>
      </c>
      <c r="B821" s="7" t="s">
        <v>10</v>
      </c>
      <c r="C821" s="3">
        <v>39950</v>
      </c>
      <c r="D821" s="4" t="s">
        <v>8</v>
      </c>
      <c r="E821" s="4" t="s">
        <v>164</v>
      </c>
      <c r="F821" s="5" t="s">
        <v>194</v>
      </c>
      <c r="G821" s="6">
        <v>0.87361111111111101</v>
      </c>
      <c r="H821" s="6">
        <v>0.90138888888888891</v>
      </c>
      <c r="I821" s="85">
        <f t="shared" si="12"/>
        <v>40.000000000000178</v>
      </c>
      <c r="J821" s="86">
        <f>I821*Segmentos!$D$7*(AH821%)*IF(ISNUMBER(AI821),AI821%,0)</f>
        <v>905024.00000000396</v>
      </c>
      <c r="K821" s="86">
        <f>I821*Segmentos!$D$7*(AL821%)*IF(ISNUMBER(AM821),AM821%,0)</f>
        <v>926016.00000000419</v>
      </c>
      <c r="L821" s="4"/>
      <c r="M821" s="2">
        <v>5.73</v>
      </c>
      <c r="N821" s="2">
        <v>15.7</v>
      </c>
      <c r="O821" s="2">
        <v>36.5</v>
      </c>
      <c r="P821" s="2">
        <v>88.56</v>
      </c>
      <c r="Q821" s="2">
        <v>3.44</v>
      </c>
      <c r="R821" s="2">
        <v>9.1999999999999993</v>
      </c>
      <c r="S821" s="2">
        <v>37.299999999999997</v>
      </c>
      <c r="T821" s="2">
        <v>8.8592999999999993</v>
      </c>
      <c r="U821" s="2">
        <v>4.3499999999999996</v>
      </c>
      <c r="V821" s="2">
        <v>16.600000000000001</v>
      </c>
      <c r="W821" s="2">
        <v>26.2</v>
      </c>
      <c r="X821" s="2">
        <v>14.097300000000001</v>
      </c>
      <c r="Y821" s="2">
        <v>4.96</v>
      </c>
      <c r="Z821" s="2">
        <v>14.8</v>
      </c>
      <c r="AA821" s="2">
        <v>33.6</v>
      </c>
      <c r="AB821" s="2">
        <v>22.633199999999999</v>
      </c>
      <c r="AC821" s="2">
        <v>8.4700000000000006</v>
      </c>
      <c r="AD821" s="2">
        <v>19.3</v>
      </c>
      <c r="AE821" s="2">
        <v>43.9</v>
      </c>
      <c r="AF821" s="2">
        <v>42.970300000000002</v>
      </c>
      <c r="AG821" s="2">
        <v>5.67</v>
      </c>
      <c r="AH821" s="22">
        <v>15.8</v>
      </c>
      <c r="AI821" s="22">
        <v>35.799999999999997</v>
      </c>
      <c r="AJ821" s="22">
        <v>41.581800000000001</v>
      </c>
      <c r="AK821" s="18">
        <v>5.79</v>
      </c>
      <c r="AL821" s="18">
        <v>15.6</v>
      </c>
      <c r="AM821" s="18">
        <v>37.1</v>
      </c>
      <c r="AN821" s="2">
        <v>46.978200000000001</v>
      </c>
      <c r="AO821" s="2">
        <v>1.5</v>
      </c>
      <c r="AP821" s="2">
        <v>5</v>
      </c>
      <c r="AQ821" s="2">
        <v>30.2</v>
      </c>
      <c r="AR821" s="2">
        <v>2.5265</v>
      </c>
      <c r="AS821" s="2">
        <v>2.56</v>
      </c>
      <c r="AT821" s="2">
        <v>11.9</v>
      </c>
      <c r="AU821" s="2">
        <v>21.6</v>
      </c>
      <c r="AV821" s="2">
        <v>8.7055000000000007</v>
      </c>
      <c r="AW821" s="2">
        <v>5.5</v>
      </c>
      <c r="AX821" s="2">
        <v>15.3</v>
      </c>
      <c r="AY821" s="2">
        <v>35.799999999999997</v>
      </c>
      <c r="AZ821" s="2">
        <v>24.4315</v>
      </c>
      <c r="BA821" s="2">
        <v>8.94</v>
      </c>
      <c r="BB821" s="2">
        <v>21.3</v>
      </c>
      <c r="BC821" s="2">
        <v>42</v>
      </c>
      <c r="BD821" s="2">
        <v>52.896500000000003</v>
      </c>
      <c r="BE821" s="4"/>
      <c r="BF821" s="4"/>
    </row>
    <row r="822" spans="1:58" x14ac:dyDescent="0.2">
      <c r="A822" s="29">
        <v>821</v>
      </c>
      <c r="B822" s="7" t="s">
        <v>27</v>
      </c>
      <c r="C822" s="3">
        <v>39950</v>
      </c>
      <c r="D822" s="4" t="s">
        <v>21</v>
      </c>
      <c r="E822" s="4" t="s">
        <v>169</v>
      </c>
      <c r="F822" s="5" t="s">
        <v>194</v>
      </c>
      <c r="G822" s="6">
        <v>0.91736111111111107</v>
      </c>
      <c r="H822" s="6">
        <v>0.95</v>
      </c>
      <c r="I822" s="85">
        <f t="shared" si="12"/>
        <v>46.999999999999993</v>
      </c>
      <c r="J822" s="86">
        <f>I822*Segmentos!$D$7*(AH822%)*IF(ISNUMBER(AI822),AI822%,0)</f>
        <v>170647.59999999998</v>
      </c>
      <c r="K822" s="86">
        <f>I822*Segmentos!$D$7*(AL822%)*IF(ISNUMBER(AM822),AM822%,0)</f>
        <v>177189.99999999997</v>
      </c>
      <c r="L822" s="4"/>
      <c r="M822" s="2">
        <v>0.93</v>
      </c>
      <c r="N822" s="2">
        <v>2.9</v>
      </c>
      <c r="O822" s="2">
        <v>32</v>
      </c>
      <c r="P822" s="2">
        <v>94.066999999999993</v>
      </c>
      <c r="Q822" s="2">
        <v>0.12</v>
      </c>
      <c r="R822" s="2">
        <v>1.6</v>
      </c>
      <c r="S822" s="2">
        <v>7.4</v>
      </c>
      <c r="T822" s="2">
        <v>2.0575000000000001</v>
      </c>
      <c r="U822" s="2">
        <v>0.28000000000000003</v>
      </c>
      <c r="V822" s="2">
        <v>2.2999999999999998</v>
      </c>
      <c r="W822" s="2">
        <v>11.8</v>
      </c>
      <c r="X822" s="2">
        <v>5.8926999999999996</v>
      </c>
      <c r="Y822" s="2">
        <v>0.81</v>
      </c>
      <c r="Z822" s="2">
        <v>3.2</v>
      </c>
      <c r="AA822" s="2">
        <v>25.6</v>
      </c>
      <c r="AB822" s="2">
        <v>24.226700000000001</v>
      </c>
      <c r="AC822" s="2">
        <v>1.85</v>
      </c>
      <c r="AD822" s="2">
        <v>3.7</v>
      </c>
      <c r="AE822" s="2">
        <v>50.8</v>
      </c>
      <c r="AF822" s="2">
        <v>61.89</v>
      </c>
      <c r="AG822" s="2">
        <v>0.9</v>
      </c>
      <c r="AH822" s="22">
        <v>2.9</v>
      </c>
      <c r="AI822" s="22">
        <v>31.3</v>
      </c>
      <c r="AJ822" s="22">
        <v>43.219900000000003</v>
      </c>
      <c r="AK822" s="18">
        <v>0.95</v>
      </c>
      <c r="AL822" s="18">
        <v>2.9</v>
      </c>
      <c r="AM822" s="18">
        <v>32.5</v>
      </c>
      <c r="AN822" s="2">
        <v>50.847099999999998</v>
      </c>
      <c r="AO822" s="2">
        <v>0.11</v>
      </c>
      <c r="AP822" s="2">
        <v>1.1000000000000001</v>
      </c>
      <c r="AQ822" s="2">
        <v>9.6999999999999993</v>
      </c>
      <c r="AR822" s="2">
        <v>1.2399</v>
      </c>
      <c r="AS822" s="2">
        <v>0.38</v>
      </c>
      <c r="AT822" s="2">
        <v>2.9</v>
      </c>
      <c r="AU822" s="2">
        <v>13.1</v>
      </c>
      <c r="AV822" s="2">
        <v>8.4293999999999993</v>
      </c>
      <c r="AW822" s="2">
        <v>2.02</v>
      </c>
      <c r="AX822" s="2">
        <v>3.9</v>
      </c>
      <c r="AY822" s="2">
        <v>52.1</v>
      </c>
      <c r="AZ822" s="2">
        <v>59.095999999999997</v>
      </c>
      <c r="BA822" s="2">
        <v>0.65</v>
      </c>
      <c r="BB822" s="2">
        <v>2.7</v>
      </c>
      <c r="BC822" s="2">
        <v>24.4</v>
      </c>
      <c r="BD822" s="2">
        <v>25.301600000000001</v>
      </c>
      <c r="BE822" s="4"/>
      <c r="BF822" s="4"/>
    </row>
    <row r="823" spans="1:58" x14ac:dyDescent="0.2">
      <c r="A823" s="29">
        <v>822</v>
      </c>
      <c r="B823" s="7" t="s">
        <v>59</v>
      </c>
      <c r="C823" s="3">
        <v>39950</v>
      </c>
      <c r="D823" s="4" t="s">
        <v>17</v>
      </c>
      <c r="E823" s="4" t="s">
        <v>169</v>
      </c>
      <c r="F823" s="5" t="s">
        <v>194</v>
      </c>
      <c r="G823" s="6">
        <v>0.83680555555555547</v>
      </c>
      <c r="H823" s="6">
        <v>0.875</v>
      </c>
      <c r="I823" s="85">
        <f t="shared" si="12"/>
        <v>55.000000000000128</v>
      </c>
      <c r="J823" s="86">
        <f>I823*Segmentos!$D$7*(AH823%)*IF(ISNUMBER(AI823),AI823%,0)</f>
        <v>110836.00000000028</v>
      </c>
      <c r="K823" s="86">
        <f>I823*Segmentos!$D$7*(AL823%)*IF(ISNUMBER(AM823),AM823%,0)</f>
        <v>150480.00000000038</v>
      </c>
      <c r="L823" s="4"/>
      <c r="M823" s="2">
        <v>0.59</v>
      </c>
      <c r="N823" s="2">
        <v>1.5</v>
      </c>
      <c r="O823" s="2">
        <v>40.700000000000003</v>
      </c>
      <c r="P823" s="2">
        <v>97.288700000000006</v>
      </c>
      <c r="Q823" s="2">
        <v>0</v>
      </c>
      <c r="R823" s="2">
        <v>0</v>
      </c>
      <c r="S823" s="8" t="s">
        <v>577</v>
      </c>
      <c r="T823" s="2">
        <v>0</v>
      </c>
      <c r="U823" s="2">
        <v>0.5</v>
      </c>
      <c r="V823" s="2">
        <v>0.6</v>
      </c>
      <c r="W823" s="2">
        <v>80</v>
      </c>
      <c r="X823" s="2">
        <v>17.2761</v>
      </c>
      <c r="Y823" s="2">
        <v>0.43</v>
      </c>
      <c r="Z823" s="2">
        <v>1.9</v>
      </c>
      <c r="AA823" s="2">
        <v>22.9</v>
      </c>
      <c r="AB823" s="2">
        <v>20.733499999999999</v>
      </c>
      <c r="AC823" s="2">
        <v>1.1000000000000001</v>
      </c>
      <c r="AD823" s="2">
        <v>2.4</v>
      </c>
      <c r="AE823" s="2">
        <v>46.7</v>
      </c>
      <c r="AF823" s="2">
        <v>59.2791</v>
      </c>
      <c r="AG823" s="2">
        <v>0.49</v>
      </c>
      <c r="AH823" s="22">
        <v>1.1000000000000001</v>
      </c>
      <c r="AI823" s="22">
        <v>45.8</v>
      </c>
      <c r="AJ823" s="22">
        <v>37.895400000000002</v>
      </c>
      <c r="AK823" s="18">
        <v>0.69</v>
      </c>
      <c r="AL823" s="18">
        <v>1.8</v>
      </c>
      <c r="AM823" s="18">
        <v>38</v>
      </c>
      <c r="AN823" s="2">
        <v>59.393300000000004</v>
      </c>
      <c r="AO823" s="2">
        <v>0.44</v>
      </c>
      <c r="AP823" s="2">
        <v>0.9</v>
      </c>
      <c r="AQ823" s="2">
        <v>50.8</v>
      </c>
      <c r="AR823" s="2">
        <v>7.9537000000000004</v>
      </c>
      <c r="AS823" s="2">
        <v>0.19</v>
      </c>
      <c r="AT823" s="2">
        <v>1.1000000000000001</v>
      </c>
      <c r="AU823" s="2">
        <v>17.100000000000001</v>
      </c>
      <c r="AV823" s="2">
        <v>6.8128000000000002</v>
      </c>
      <c r="AW823" s="2">
        <v>0.04</v>
      </c>
      <c r="AX823" s="2">
        <v>0.8</v>
      </c>
      <c r="AY823" s="2">
        <v>4.2</v>
      </c>
      <c r="AZ823" s="2">
        <v>1.6843999999999999</v>
      </c>
      <c r="BA823" s="2">
        <v>1.29</v>
      </c>
      <c r="BB823" s="2">
        <v>2.2999999999999998</v>
      </c>
      <c r="BC823" s="2">
        <v>56.3</v>
      </c>
      <c r="BD823" s="2">
        <v>80.837800000000001</v>
      </c>
      <c r="BE823" s="4"/>
      <c r="BF823" s="4"/>
    </row>
    <row r="824" spans="1:58" x14ac:dyDescent="0.2">
      <c r="A824" s="29">
        <v>823</v>
      </c>
      <c r="B824" s="7" t="s">
        <v>63</v>
      </c>
      <c r="C824" s="3">
        <v>39950</v>
      </c>
      <c r="D824" s="4" t="s">
        <v>21</v>
      </c>
      <c r="E824" s="4" t="s">
        <v>170</v>
      </c>
      <c r="F824" s="5" t="s">
        <v>194</v>
      </c>
      <c r="G824" s="6">
        <v>0.87569444444444444</v>
      </c>
      <c r="H824" s="6">
        <v>0.8833333333333333</v>
      </c>
      <c r="I824" s="85">
        <f t="shared" si="12"/>
        <v>10.999999999999961</v>
      </c>
      <c r="J824" s="86">
        <f>I824*Segmentos!$D$7*(AH824%)*IF(ISNUMBER(AI824),AI824%,0)</f>
        <v>17599.999999999938</v>
      </c>
      <c r="K824" s="86">
        <f>I824*Segmentos!$D$7*(AL824%)*IF(ISNUMBER(AM824),AM824%,0)</f>
        <v>6560.3999999999769</v>
      </c>
      <c r="L824" s="4"/>
      <c r="M824" s="2">
        <v>0.28999999999999998</v>
      </c>
      <c r="N824" s="2">
        <v>0.4</v>
      </c>
      <c r="O824" s="2">
        <v>76.2</v>
      </c>
      <c r="P824" s="2">
        <v>32.769100000000002</v>
      </c>
      <c r="Q824" s="2">
        <v>0</v>
      </c>
      <c r="R824" s="2">
        <v>0</v>
      </c>
      <c r="S824" s="8" t="s">
        <v>577</v>
      </c>
      <c r="T824" s="2">
        <v>0</v>
      </c>
      <c r="U824" s="2">
        <v>0.06</v>
      </c>
      <c r="V824" s="2">
        <v>0.2</v>
      </c>
      <c r="W824" s="2">
        <v>27.3</v>
      </c>
      <c r="X824" s="2">
        <v>1.3374999999999999</v>
      </c>
      <c r="Y824" s="2">
        <v>0.72</v>
      </c>
      <c r="Z824" s="2">
        <v>0.8</v>
      </c>
      <c r="AA824" s="2">
        <v>87.6</v>
      </c>
      <c r="AB824" s="2">
        <v>23.826499999999999</v>
      </c>
      <c r="AC824" s="2">
        <v>0.21</v>
      </c>
      <c r="AD824" s="2">
        <v>0.3</v>
      </c>
      <c r="AE824" s="2">
        <v>69.7</v>
      </c>
      <c r="AF824" s="2">
        <v>7.6052</v>
      </c>
      <c r="AG824" s="2">
        <v>0.43</v>
      </c>
      <c r="AH824" s="22">
        <v>0.4</v>
      </c>
      <c r="AI824" s="22">
        <v>100</v>
      </c>
      <c r="AJ824" s="22">
        <v>22.6585</v>
      </c>
      <c r="AK824" s="18">
        <v>0.17</v>
      </c>
      <c r="AL824" s="18">
        <v>0.3</v>
      </c>
      <c r="AM824" s="18">
        <v>49.7</v>
      </c>
      <c r="AN824" s="2">
        <v>10.1107</v>
      </c>
      <c r="AO824" s="2">
        <v>0.05</v>
      </c>
      <c r="AP824" s="2">
        <v>0.2</v>
      </c>
      <c r="AQ824" s="2">
        <v>22.2</v>
      </c>
      <c r="AR824" s="2">
        <v>0.66080000000000005</v>
      </c>
      <c r="AS824" s="2">
        <v>0.12</v>
      </c>
      <c r="AT824" s="2">
        <v>0.2</v>
      </c>
      <c r="AU824" s="2">
        <v>54.5</v>
      </c>
      <c r="AV824" s="2">
        <v>2.8835000000000002</v>
      </c>
      <c r="AW824" s="2">
        <v>0.37</v>
      </c>
      <c r="AX824" s="2">
        <v>0.4</v>
      </c>
      <c r="AY824" s="2">
        <v>85.7</v>
      </c>
      <c r="AZ824" s="2">
        <v>11.7308</v>
      </c>
      <c r="BA824" s="2">
        <v>0.41</v>
      </c>
      <c r="BB824" s="2">
        <v>0.5</v>
      </c>
      <c r="BC824" s="2">
        <v>83.1</v>
      </c>
      <c r="BD824" s="2">
        <v>17.494</v>
      </c>
      <c r="BE824" s="4"/>
      <c r="BF824" s="4"/>
    </row>
    <row r="825" spans="1:58" x14ac:dyDescent="0.2">
      <c r="A825" s="29">
        <v>824</v>
      </c>
      <c r="B825" s="7" t="s">
        <v>68</v>
      </c>
      <c r="C825" s="3">
        <v>39950</v>
      </c>
      <c r="D825" s="4" t="s">
        <v>8</v>
      </c>
      <c r="E825" s="4" t="s">
        <v>183</v>
      </c>
      <c r="F825" s="5" t="s">
        <v>194</v>
      </c>
      <c r="G825" s="6">
        <v>0.90138888888888891</v>
      </c>
      <c r="H825" s="6">
        <v>0.95486111111111116</v>
      </c>
      <c r="I825" s="85">
        <f t="shared" si="12"/>
        <v>77.000000000000043</v>
      </c>
      <c r="J825" s="86">
        <f>I825*Segmentos!$D$7*(AH825%)*IF(ISNUMBER(AI825),AI825%,0)</f>
        <v>2594592.0000000019</v>
      </c>
      <c r="K825" s="86">
        <f>I825*Segmentos!$D$7*(AL825%)*IF(ISNUMBER(AM825),AM825%,0)</f>
        <v>1854930.0000000014</v>
      </c>
      <c r="L825" s="4"/>
      <c r="M825" s="2">
        <v>7.17</v>
      </c>
      <c r="N825" s="2">
        <v>20.100000000000001</v>
      </c>
      <c r="O825" s="2">
        <v>35.700000000000003</v>
      </c>
      <c r="P825" s="2">
        <v>87.866299999999995</v>
      </c>
      <c r="Q825" s="2">
        <v>4.8899999999999997</v>
      </c>
      <c r="R825" s="2">
        <v>11.9</v>
      </c>
      <c r="S825" s="2">
        <v>41.1</v>
      </c>
      <c r="T825" s="2">
        <v>10.014799999999999</v>
      </c>
      <c r="U825" s="2">
        <v>7.25</v>
      </c>
      <c r="V825" s="2">
        <v>20.3</v>
      </c>
      <c r="W825" s="2">
        <v>35.6</v>
      </c>
      <c r="X825" s="2">
        <v>18.626999999999999</v>
      </c>
      <c r="Y825" s="2">
        <v>7.24</v>
      </c>
      <c r="Z825" s="2">
        <v>22.1</v>
      </c>
      <c r="AA825" s="2">
        <v>32.700000000000003</v>
      </c>
      <c r="AB825" s="2">
        <v>26.2255</v>
      </c>
      <c r="AC825" s="2">
        <v>8.1999999999999993</v>
      </c>
      <c r="AD825" s="2">
        <v>22.2</v>
      </c>
      <c r="AE825" s="2">
        <v>37</v>
      </c>
      <c r="AF825" s="2">
        <v>32.999000000000002</v>
      </c>
      <c r="AG825" s="2">
        <v>8.44</v>
      </c>
      <c r="AH825" s="22">
        <v>24</v>
      </c>
      <c r="AI825" s="22">
        <v>35.1</v>
      </c>
      <c r="AJ825" s="22">
        <v>49.079900000000002</v>
      </c>
      <c r="AK825" s="18">
        <v>6.02</v>
      </c>
      <c r="AL825" s="18">
        <v>16.5</v>
      </c>
      <c r="AM825" s="18">
        <v>36.5</v>
      </c>
      <c r="AN825" s="2">
        <v>38.786499999999997</v>
      </c>
      <c r="AO825" s="2">
        <v>2.5499999999999998</v>
      </c>
      <c r="AP825" s="2">
        <v>10.9</v>
      </c>
      <c r="AQ825" s="2">
        <v>23.4</v>
      </c>
      <c r="AR825" s="2">
        <v>3.4117000000000002</v>
      </c>
      <c r="AS825" s="2">
        <v>3.36</v>
      </c>
      <c r="AT825" s="2">
        <v>13</v>
      </c>
      <c r="AU825" s="2">
        <v>25.9</v>
      </c>
      <c r="AV825" s="2">
        <v>9.0754000000000001</v>
      </c>
      <c r="AW825" s="2">
        <v>7.65</v>
      </c>
      <c r="AX825" s="2">
        <v>19</v>
      </c>
      <c r="AY825" s="2">
        <v>40.200000000000003</v>
      </c>
      <c r="AZ825" s="2">
        <v>26.962399999999999</v>
      </c>
      <c r="BA825" s="2">
        <v>10.31</v>
      </c>
      <c r="BB825" s="2">
        <v>27.5</v>
      </c>
      <c r="BC825" s="2">
        <v>37.4</v>
      </c>
      <c r="BD825" s="2">
        <v>48.416800000000002</v>
      </c>
      <c r="BE825" s="4"/>
      <c r="BF825" s="4"/>
    </row>
    <row r="826" spans="1:58" x14ac:dyDescent="0.2">
      <c r="A826" s="29">
        <v>825</v>
      </c>
      <c r="B826" s="7" t="s">
        <v>85</v>
      </c>
      <c r="C826" s="3">
        <v>39950</v>
      </c>
      <c r="D826" s="4" t="s">
        <v>21</v>
      </c>
      <c r="E826" s="4" t="s">
        <v>180</v>
      </c>
      <c r="F826" s="5" t="s">
        <v>194</v>
      </c>
      <c r="G826" s="6">
        <v>0.8569444444444444</v>
      </c>
      <c r="H826" s="6">
        <v>0.875</v>
      </c>
      <c r="I826" s="85">
        <f t="shared" si="12"/>
        <v>26.000000000000068</v>
      </c>
      <c r="J826" s="86">
        <f>I826*Segmentos!$D$7*(AH826%)*IF(ISNUMBER(AI826),AI826%,0)</f>
        <v>40601.6000000001</v>
      </c>
      <c r="K826" s="86">
        <f>I826*Segmentos!$D$7*(AL826%)*IF(ISNUMBER(AM826),AM826%,0)</f>
        <v>32468.800000000079</v>
      </c>
      <c r="L826" s="4"/>
      <c r="M826" s="2">
        <v>0.34</v>
      </c>
      <c r="N826" s="2">
        <v>1.5</v>
      </c>
      <c r="O826" s="2">
        <v>23.4</v>
      </c>
      <c r="P826" s="2">
        <v>78.877300000000005</v>
      </c>
      <c r="Q826" s="2">
        <v>0</v>
      </c>
      <c r="R826" s="2">
        <v>0</v>
      </c>
      <c r="S826" s="8" t="s">
        <v>577</v>
      </c>
      <c r="T826" s="2">
        <v>0</v>
      </c>
      <c r="U826" s="2">
        <v>0.04</v>
      </c>
      <c r="V826" s="2">
        <v>0.5</v>
      </c>
      <c r="W826" s="2">
        <v>9.1999999999999993</v>
      </c>
      <c r="X826" s="2">
        <v>2.0219</v>
      </c>
      <c r="Y826" s="2">
        <v>0.37</v>
      </c>
      <c r="Z826" s="2">
        <v>1.9</v>
      </c>
      <c r="AA826" s="2">
        <v>19.100000000000001</v>
      </c>
      <c r="AB826" s="2">
        <v>25.485399999999998</v>
      </c>
      <c r="AC826" s="2">
        <v>0.67</v>
      </c>
      <c r="AD826" s="2">
        <v>2.4</v>
      </c>
      <c r="AE826" s="2">
        <v>28.2</v>
      </c>
      <c r="AF826" s="2">
        <v>51.37</v>
      </c>
      <c r="AG826" s="2">
        <v>0.38</v>
      </c>
      <c r="AH826" s="22">
        <v>1.6</v>
      </c>
      <c r="AI826" s="22">
        <v>24.4</v>
      </c>
      <c r="AJ826" s="22">
        <v>42.154499999999999</v>
      </c>
      <c r="AK826" s="18">
        <v>0.3</v>
      </c>
      <c r="AL826" s="18">
        <v>1.4</v>
      </c>
      <c r="AM826" s="18">
        <v>22.3</v>
      </c>
      <c r="AN826" s="2">
        <v>36.722700000000003</v>
      </c>
      <c r="AO826" s="2">
        <v>0.23</v>
      </c>
      <c r="AP826" s="2">
        <v>2</v>
      </c>
      <c r="AQ826" s="2">
        <v>11.8</v>
      </c>
      <c r="AR826" s="2">
        <v>5.8745000000000003</v>
      </c>
      <c r="AS826" s="2">
        <v>0.34</v>
      </c>
      <c r="AT826" s="2">
        <v>1.3</v>
      </c>
      <c r="AU826" s="2">
        <v>27.3</v>
      </c>
      <c r="AV826" s="2">
        <v>17.6175</v>
      </c>
      <c r="AW826" s="2">
        <v>0.31</v>
      </c>
      <c r="AX826" s="2">
        <v>1</v>
      </c>
      <c r="AY826" s="2">
        <v>32</v>
      </c>
      <c r="AZ826" s="2">
        <v>20.3901</v>
      </c>
      <c r="BA826" s="2">
        <v>0.39</v>
      </c>
      <c r="BB826" s="2">
        <v>1.8</v>
      </c>
      <c r="BC826" s="2">
        <v>21.9</v>
      </c>
      <c r="BD826" s="2">
        <v>34.995199999999997</v>
      </c>
      <c r="BE826" s="4"/>
      <c r="BF826" s="4"/>
    </row>
    <row r="827" spans="1:58" x14ac:dyDescent="0.2">
      <c r="A827" s="29">
        <v>826</v>
      </c>
      <c r="B827" s="7" t="s">
        <v>25</v>
      </c>
      <c r="C827" s="3">
        <v>39950</v>
      </c>
      <c r="D827" s="4" t="s">
        <v>21</v>
      </c>
      <c r="E827" s="4" t="s">
        <v>171</v>
      </c>
      <c r="F827" s="5" t="s">
        <v>194</v>
      </c>
      <c r="G827" s="6">
        <v>0.89375000000000004</v>
      </c>
      <c r="H827" s="6">
        <v>0.89513888888888893</v>
      </c>
      <c r="I827" s="85">
        <f t="shared" si="12"/>
        <v>1.9999999999999929</v>
      </c>
      <c r="J827" s="86">
        <f>I827*Segmentos!$D$7*(AH827%)*IF(ISNUMBER(AI827),AI827%,0)</f>
        <v>1599.9999999999945</v>
      </c>
      <c r="K827" s="86">
        <f>I827*Segmentos!$D$7*(AL827%)*IF(ISNUMBER(AM827),AM827%,0)</f>
        <v>1599.9999999999945</v>
      </c>
      <c r="L827" s="4"/>
      <c r="M827" s="2">
        <v>0.2</v>
      </c>
      <c r="N827" s="2">
        <v>0.2</v>
      </c>
      <c r="O827" s="2">
        <v>100</v>
      </c>
      <c r="P827" s="2">
        <v>36.205199999999998</v>
      </c>
      <c r="Q827" s="2">
        <v>0</v>
      </c>
      <c r="R827" s="2">
        <v>0</v>
      </c>
      <c r="S827" s="8" t="s">
        <v>577</v>
      </c>
      <c r="T827" s="2">
        <v>0</v>
      </c>
      <c r="U827" s="2">
        <v>0.03</v>
      </c>
      <c r="V827" s="2">
        <v>0</v>
      </c>
      <c r="W827" s="2">
        <v>100</v>
      </c>
      <c r="X827" s="2">
        <v>1.3357000000000001</v>
      </c>
      <c r="Y827" s="2">
        <v>0.47</v>
      </c>
      <c r="Z827" s="2">
        <v>0.5</v>
      </c>
      <c r="AA827" s="2">
        <v>100</v>
      </c>
      <c r="AB827" s="2">
        <v>25.151800000000001</v>
      </c>
      <c r="AC827" s="2">
        <v>0.16</v>
      </c>
      <c r="AD827" s="2">
        <v>0.2</v>
      </c>
      <c r="AE827" s="2">
        <v>100</v>
      </c>
      <c r="AF827" s="2">
        <v>9.7175999999999991</v>
      </c>
      <c r="AG827" s="2">
        <v>0.24</v>
      </c>
      <c r="AH827" s="22">
        <v>0.2</v>
      </c>
      <c r="AI827" s="22">
        <v>100</v>
      </c>
      <c r="AJ827" s="22">
        <v>20.569600000000001</v>
      </c>
      <c r="AK827" s="18">
        <v>0.16</v>
      </c>
      <c r="AL827" s="18">
        <v>0.2</v>
      </c>
      <c r="AM827" s="18">
        <v>100</v>
      </c>
      <c r="AN827" s="2">
        <v>15.6356</v>
      </c>
      <c r="AO827" s="2">
        <v>0.08</v>
      </c>
      <c r="AP827" s="2">
        <v>0.1</v>
      </c>
      <c r="AQ827" s="2">
        <v>100</v>
      </c>
      <c r="AR827" s="2">
        <v>1.6577</v>
      </c>
      <c r="AS827" s="2">
        <v>7.0000000000000007E-2</v>
      </c>
      <c r="AT827" s="2">
        <v>0.1</v>
      </c>
      <c r="AU827" s="2">
        <v>100</v>
      </c>
      <c r="AV827" s="2">
        <v>2.8509000000000002</v>
      </c>
      <c r="AW827" s="2">
        <v>0.32</v>
      </c>
      <c r="AX827" s="2">
        <v>0.3</v>
      </c>
      <c r="AY827" s="2">
        <v>100</v>
      </c>
      <c r="AZ827" s="2">
        <v>16.981999999999999</v>
      </c>
      <c r="BA827" s="2">
        <v>0.21</v>
      </c>
      <c r="BB827" s="2">
        <v>0.2</v>
      </c>
      <c r="BC827" s="2">
        <v>100</v>
      </c>
      <c r="BD827" s="2">
        <v>14.714499999999999</v>
      </c>
      <c r="BE827" s="4"/>
      <c r="BF827" s="4"/>
    </row>
    <row r="828" spans="1:58" x14ac:dyDescent="0.2">
      <c r="A828" s="29">
        <v>827</v>
      </c>
      <c r="B828" s="7" t="s">
        <v>66</v>
      </c>
      <c r="C828" s="3">
        <v>39950</v>
      </c>
      <c r="D828" s="4" t="s">
        <v>28</v>
      </c>
      <c r="E828" s="4" t="s">
        <v>168</v>
      </c>
      <c r="F828" s="5" t="s">
        <v>194</v>
      </c>
      <c r="G828" s="6">
        <v>0.83888888888888891</v>
      </c>
      <c r="H828" s="6">
        <v>0.91319444444444453</v>
      </c>
      <c r="I828" s="85">
        <f t="shared" si="12"/>
        <v>107.0000000000001</v>
      </c>
      <c r="J828" s="86">
        <f>I828*Segmentos!$D$7*(AH828%)*IF(ISNUMBER(AI828),AI828%,0)</f>
        <v>466477.20000000042</v>
      </c>
      <c r="K828" s="86">
        <f>I828*Segmentos!$D$7*(AL828%)*IF(ISNUMBER(AM828),AM828%,0)</f>
        <v>595348.00000000047</v>
      </c>
      <c r="L828" s="4" t="s">
        <v>291</v>
      </c>
      <c r="M828" s="2">
        <v>1.25</v>
      </c>
      <c r="N828" s="2">
        <v>6.4</v>
      </c>
      <c r="O828" s="2">
        <v>19.5</v>
      </c>
      <c r="P828" s="2">
        <v>67.989099999999993</v>
      </c>
      <c r="Q828" s="2">
        <v>0.86</v>
      </c>
      <c r="R828" s="2">
        <v>3.7</v>
      </c>
      <c r="S828" s="2">
        <v>23</v>
      </c>
      <c r="T828" s="2">
        <v>7.7478999999999996</v>
      </c>
      <c r="U828" s="2">
        <v>1.86</v>
      </c>
      <c r="V828" s="2">
        <v>6.7</v>
      </c>
      <c r="W828" s="2">
        <v>27.7</v>
      </c>
      <c r="X828" s="2">
        <v>21.136600000000001</v>
      </c>
      <c r="Y828" s="2">
        <v>1.83</v>
      </c>
      <c r="Z828" s="2">
        <v>8.6</v>
      </c>
      <c r="AA828" s="2">
        <v>21.4</v>
      </c>
      <c r="AB828" s="2">
        <v>29.381499999999999</v>
      </c>
      <c r="AC828" s="2">
        <v>0.55000000000000004</v>
      </c>
      <c r="AD828" s="2">
        <v>5.7</v>
      </c>
      <c r="AE828" s="2">
        <v>9.6</v>
      </c>
      <c r="AF828" s="2">
        <v>9.7231000000000005</v>
      </c>
      <c r="AG828" s="2">
        <v>1.0900000000000001</v>
      </c>
      <c r="AH828" s="22">
        <v>6.3</v>
      </c>
      <c r="AI828" s="22">
        <v>17.3</v>
      </c>
      <c r="AJ828" s="22">
        <v>28.0686</v>
      </c>
      <c r="AK828" s="18">
        <v>1.4</v>
      </c>
      <c r="AL828" s="18">
        <v>6.5</v>
      </c>
      <c r="AM828" s="18">
        <v>21.4</v>
      </c>
      <c r="AN828" s="2">
        <v>39.920400000000001</v>
      </c>
      <c r="AO828" s="2">
        <v>0.56000000000000005</v>
      </c>
      <c r="AP828" s="2">
        <v>3.9</v>
      </c>
      <c r="AQ828" s="2">
        <v>14.1</v>
      </c>
      <c r="AR828" s="2">
        <v>3.3052999999999999</v>
      </c>
      <c r="AS828" s="2">
        <v>1.78</v>
      </c>
      <c r="AT828" s="2">
        <v>5.5</v>
      </c>
      <c r="AU828" s="2">
        <v>32.6</v>
      </c>
      <c r="AV828" s="2">
        <v>21.2652</v>
      </c>
      <c r="AW828" s="2">
        <v>0.94</v>
      </c>
      <c r="AX828" s="2">
        <v>4.5999999999999996</v>
      </c>
      <c r="AY828" s="2">
        <v>20.5</v>
      </c>
      <c r="AZ828" s="2">
        <v>14.716699999999999</v>
      </c>
      <c r="BA828" s="2">
        <v>1.38</v>
      </c>
      <c r="BB828" s="2">
        <v>9</v>
      </c>
      <c r="BC828" s="2">
        <v>15.3</v>
      </c>
      <c r="BD828" s="2">
        <v>28.701899999999998</v>
      </c>
      <c r="BE828" s="4"/>
      <c r="BF828" s="4"/>
    </row>
    <row r="829" spans="1:58" x14ac:dyDescent="0.2">
      <c r="A829" s="29">
        <v>828</v>
      </c>
      <c r="B829" s="7" t="s">
        <v>19</v>
      </c>
      <c r="C829" s="3">
        <v>39950</v>
      </c>
      <c r="D829" s="4" t="s">
        <v>17</v>
      </c>
      <c r="E829" s="4" t="s">
        <v>166</v>
      </c>
      <c r="F829" s="5" t="s">
        <v>194</v>
      </c>
      <c r="G829" s="6">
        <v>0.91527777777777775</v>
      </c>
      <c r="H829" s="6">
        <v>0.91666666666666663</v>
      </c>
      <c r="I829" s="85">
        <f t="shared" si="12"/>
        <v>1.9999999999999929</v>
      </c>
      <c r="J829" s="86">
        <f>I829*Segmentos!$D$7*(AH829%)*IF(ISNUMBER(AI829),AI829%,0)</f>
        <v>3999.9999999999859</v>
      </c>
      <c r="K829" s="86">
        <f>I829*Segmentos!$D$7*(AL829%)*IF(ISNUMBER(AM829),AM829%,0)</f>
        <v>6825.5999999999767</v>
      </c>
      <c r="L829" s="4"/>
      <c r="M829" s="2">
        <v>0.67</v>
      </c>
      <c r="N829" s="2">
        <v>0.7</v>
      </c>
      <c r="O829" s="2">
        <v>96.7</v>
      </c>
      <c r="P829" s="2">
        <v>100</v>
      </c>
      <c r="Q829" s="2">
        <v>0</v>
      </c>
      <c r="R829" s="2">
        <v>0</v>
      </c>
      <c r="S829" s="8" t="s">
        <v>577</v>
      </c>
      <c r="T829" s="2">
        <v>0</v>
      </c>
      <c r="U829" s="2">
        <v>0.67</v>
      </c>
      <c r="V829" s="2">
        <v>0.7</v>
      </c>
      <c r="W829" s="2">
        <v>100</v>
      </c>
      <c r="X829" s="2">
        <v>20.818999999999999</v>
      </c>
      <c r="Y829" s="2">
        <v>0.2</v>
      </c>
      <c r="Z829" s="2">
        <v>0.2</v>
      </c>
      <c r="AA829" s="2">
        <v>100</v>
      </c>
      <c r="AB829" s="2">
        <v>8.6925000000000008</v>
      </c>
      <c r="AC829" s="2">
        <v>1.44</v>
      </c>
      <c r="AD829" s="2">
        <v>1.5</v>
      </c>
      <c r="AE829" s="2">
        <v>95.3</v>
      </c>
      <c r="AF829" s="2">
        <v>70.488500000000002</v>
      </c>
      <c r="AG829" s="2">
        <v>0.52</v>
      </c>
      <c r="AH829" s="22">
        <v>0.5</v>
      </c>
      <c r="AI829" s="22">
        <v>100</v>
      </c>
      <c r="AJ829" s="22">
        <v>36.709400000000002</v>
      </c>
      <c r="AK829" s="18">
        <v>0.81</v>
      </c>
      <c r="AL829" s="18">
        <v>0.9</v>
      </c>
      <c r="AM829" s="18">
        <v>94.8</v>
      </c>
      <c r="AN829" s="2">
        <v>63.290599999999998</v>
      </c>
      <c r="AO829" s="2">
        <v>0</v>
      </c>
      <c r="AP829" s="2">
        <v>0</v>
      </c>
      <c r="AQ829" s="8" t="s">
        <v>577</v>
      </c>
      <c r="AR829" s="2">
        <v>0</v>
      </c>
      <c r="AS829" s="2">
        <v>0.32</v>
      </c>
      <c r="AT829" s="2">
        <v>0.4</v>
      </c>
      <c r="AU829" s="2">
        <v>75.3</v>
      </c>
      <c r="AV829" s="2">
        <v>10.5307</v>
      </c>
      <c r="AW829" s="2">
        <v>2.09</v>
      </c>
      <c r="AX829" s="2">
        <v>2.1</v>
      </c>
      <c r="AY829" s="2">
        <v>100</v>
      </c>
      <c r="AZ829" s="2">
        <v>89.469300000000004</v>
      </c>
      <c r="BA829" s="2">
        <v>0</v>
      </c>
      <c r="BB829" s="2">
        <v>0</v>
      </c>
      <c r="BC829" s="8" t="s">
        <v>577</v>
      </c>
      <c r="BD829" s="2">
        <v>0</v>
      </c>
      <c r="BE829" s="4"/>
      <c r="BF829" s="4"/>
    </row>
    <row r="830" spans="1:58" x14ac:dyDescent="0.2">
      <c r="A830" s="29">
        <v>829</v>
      </c>
      <c r="B830" s="7" t="s">
        <v>2</v>
      </c>
      <c r="C830" s="3">
        <v>39950</v>
      </c>
      <c r="D830" s="4" t="s">
        <v>0</v>
      </c>
      <c r="E830" s="4" t="s">
        <v>164</v>
      </c>
      <c r="F830" s="5" t="s">
        <v>194</v>
      </c>
      <c r="G830" s="6">
        <v>0.875</v>
      </c>
      <c r="H830" s="6">
        <v>0.92013888888888884</v>
      </c>
      <c r="I830" s="85">
        <f t="shared" si="12"/>
        <v>64.999999999999929</v>
      </c>
      <c r="J830" s="86">
        <f>I830*Segmentos!$D$7*(AH830%)*IF(ISNUMBER(AI830),AI830%,0)</f>
        <v>1206737.9999999986</v>
      </c>
      <c r="K830" s="86">
        <f>I830*Segmentos!$D$7*(AL830%)*IF(ISNUMBER(AM830),AM830%,0)</f>
        <v>1397759.9999999984</v>
      </c>
      <c r="L830" s="4"/>
      <c r="M830" s="2">
        <v>5.03</v>
      </c>
      <c r="N830" s="2">
        <v>20.100000000000001</v>
      </c>
      <c r="O830" s="2">
        <v>25</v>
      </c>
      <c r="P830" s="2">
        <v>81.162700000000001</v>
      </c>
      <c r="Q830" s="2">
        <v>3.18</v>
      </c>
      <c r="R830" s="2">
        <v>11.6</v>
      </c>
      <c r="S830" s="2">
        <v>27.3</v>
      </c>
      <c r="T830" s="2">
        <v>8.5526</v>
      </c>
      <c r="U830" s="2">
        <v>4.08</v>
      </c>
      <c r="V830" s="2">
        <v>20</v>
      </c>
      <c r="W830" s="2">
        <v>20.399999999999999</v>
      </c>
      <c r="X830" s="2">
        <v>13.802</v>
      </c>
      <c r="Y830" s="2">
        <v>5.84</v>
      </c>
      <c r="Z830" s="2">
        <v>21.5</v>
      </c>
      <c r="AA830" s="2">
        <v>27.2</v>
      </c>
      <c r="AB830" s="2">
        <v>27.831499999999998</v>
      </c>
      <c r="AC830" s="2">
        <v>5.85</v>
      </c>
      <c r="AD830" s="2">
        <v>23.2</v>
      </c>
      <c r="AE830" s="2">
        <v>25.2</v>
      </c>
      <c r="AF830" s="2">
        <v>30.976500000000001</v>
      </c>
      <c r="AG830" s="2">
        <v>4.63</v>
      </c>
      <c r="AH830" s="22">
        <v>19.100000000000001</v>
      </c>
      <c r="AI830" s="22">
        <v>24.3</v>
      </c>
      <c r="AJ830" s="22">
        <v>35.475700000000003</v>
      </c>
      <c r="AK830" s="18">
        <v>5.39</v>
      </c>
      <c r="AL830" s="18">
        <v>21</v>
      </c>
      <c r="AM830" s="18">
        <v>25.6</v>
      </c>
      <c r="AN830" s="2">
        <v>45.686999999999998</v>
      </c>
      <c r="AO830" s="2">
        <v>4.21</v>
      </c>
      <c r="AP830" s="2">
        <v>14.4</v>
      </c>
      <c r="AQ830" s="2">
        <v>29.3</v>
      </c>
      <c r="AR830" s="2">
        <v>7.4302000000000001</v>
      </c>
      <c r="AS830" s="2">
        <v>5.34</v>
      </c>
      <c r="AT830" s="2">
        <v>19.8</v>
      </c>
      <c r="AU830" s="2">
        <v>26.9</v>
      </c>
      <c r="AV830" s="2">
        <v>18.988399999999999</v>
      </c>
      <c r="AW830" s="2">
        <v>5.04</v>
      </c>
      <c r="AX830" s="2">
        <v>21.6</v>
      </c>
      <c r="AY830" s="2">
        <v>23.3</v>
      </c>
      <c r="AZ830" s="2">
        <v>23.398800000000001</v>
      </c>
      <c r="BA830" s="2">
        <v>5.07</v>
      </c>
      <c r="BB830" s="2">
        <v>20.7</v>
      </c>
      <c r="BC830" s="2">
        <v>24.5</v>
      </c>
      <c r="BD830" s="2">
        <v>31.345300000000002</v>
      </c>
      <c r="BE830" s="4"/>
      <c r="BF830" s="4"/>
    </row>
    <row r="831" spans="1:58" x14ac:dyDescent="0.2">
      <c r="A831" s="29">
        <v>830</v>
      </c>
      <c r="B831" s="7" t="s">
        <v>69</v>
      </c>
      <c r="C831" s="3">
        <v>39950</v>
      </c>
      <c r="D831" s="4" t="s">
        <v>3</v>
      </c>
      <c r="E831" s="4" t="s">
        <v>176</v>
      </c>
      <c r="F831" s="5" t="s">
        <v>194</v>
      </c>
      <c r="G831" s="6">
        <v>0.91666666666666663</v>
      </c>
      <c r="H831" s="6">
        <v>0.98819444444444438</v>
      </c>
      <c r="I831" s="85">
        <f t="shared" si="12"/>
        <v>102.99999999999996</v>
      </c>
      <c r="J831" s="86">
        <f>I831*Segmentos!$D$7*(AH831%)*IF(ISNUMBER(AI831),AI831%,0)</f>
        <v>917606.39999999956</v>
      </c>
      <c r="K831" s="86">
        <f>I831*Segmentos!$D$7*(AL831%)*IF(ISNUMBER(AM831),AM831%,0)</f>
        <v>702707.19999999972</v>
      </c>
      <c r="L831" s="4"/>
      <c r="M831" s="2">
        <v>1.96</v>
      </c>
      <c r="N831" s="2">
        <v>11.6</v>
      </c>
      <c r="O831" s="2">
        <v>16.899999999999999</v>
      </c>
      <c r="P831" s="2">
        <v>95.361900000000006</v>
      </c>
      <c r="Q831" s="2">
        <v>0.65</v>
      </c>
      <c r="R831" s="2">
        <v>6.3</v>
      </c>
      <c r="S831" s="2">
        <v>10.4</v>
      </c>
      <c r="T831" s="2">
        <v>5.3003</v>
      </c>
      <c r="U831" s="2">
        <v>0.9</v>
      </c>
      <c r="V831" s="2">
        <v>9.3000000000000007</v>
      </c>
      <c r="W831" s="2">
        <v>9.6999999999999993</v>
      </c>
      <c r="X831" s="2">
        <v>9.2340999999999998</v>
      </c>
      <c r="Y831" s="2">
        <v>1.38</v>
      </c>
      <c r="Z831" s="2">
        <v>10.7</v>
      </c>
      <c r="AA831" s="2">
        <v>12.9</v>
      </c>
      <c r="AB831" s="2">
        <v>19.810500000000001</v>
      </c>
      <c r="AC831" s="2">
        <v>3.82</v>
      </c>
      <c r="AD831" s="2">
        <v>16.5</v>
      </c>
      <c r="AE831" s="2">
        <v>23.1</v>
      </c>
      <c r="AF831" s="2">
        <v>61.017099999999999</v>
      </c>
      <c r="AG831" s="2">
        <v>2.23</v>
      </c>
      <c r="AH831" s="22">
        <v>12.8</v>
      </c>
      <c r="AI831" s="22">
        <v>17.399999999999999</v>
      </c>
      <c r="AJ831" s="22">
        <v>51.607100000000003</v>
      </c>
      <c r="AK831" s="18">
        <v>1.71</v>
      </c>
      <c r="AL831" s="18">
        <v>10.4</v>
      </c>
      <c r="AM831" s="18">
        <v>16.399999999999999</v>
      </c>
      <c r="AN831" s="2">
        <v>43.754800000000003</v>
      </c>
      <c r="AO831" s="2">
        <v>2.27</v>
      </c>
      <c r="AP831" s="2">
        <v>12.9</v>
      </c>
      <c r="AQ831" s="2">
        <v>17.600000000000001</v>
      </c>
      <c r="AR831" s="2">
        <v>12.077999999999999</v>
      </c>
      <c r="AS831" s="2">
        <v>1.93</v>
      </c>
      <c r="AT831" s="2">
        <v>12</v>
      </c>
      <c r="AU831" s="2">
        <v>16.100000000000001</v>
      </c>
      <c r="AV831" s="2">
        <v>20.746500000000001</v>
      </c>
      <c r="AW831" s="2">
        <v>1.84</v>
      </c>
      <c r="AX831" s="2">
        <v>13.8</v>
      </c>
      <c r="AY831" s="2">
        <v>13.3</v>
      </c>
      <c r="AZ831" s="2">
        <v>25.733499999999999</v>
      </c>
      <c r="BA831" s="2">
        <v>1.97</v>
      </c>
      <c r="BB831" s="2">
        <v>9.1999999999999993</v>
      </c>
      <c r="BC831" s="2">
        <v>21.4</v>
      </c>
      <c r="BD831" s="2">
        <v>36.803899999999999</v>
      </c>
      <c r="BE831" s="4"/>
      <c r="BF831" s="4"/>
    </row>
    <row r="832" spans="1:58" x14ac:dyDescent="0.2">
      <c r="A832" s="29">
        <v>831</v>
      </c>
      <c r="B832" s="7" t="s">
        <v>16</v>
      </c>
      <c r="C832" s="3">
        <v>39950</v>
      </c>
      <c r="D832" s="4" t="s">
        <v>13</v>
      </c>
      <c r="E832" s="4" t="s">
        <v>166</v>
      </c>
      <c r="F832" s="5" t="s">
        <v>194</v>
      </c>
      <c r="G832" s="6">
        <v>0.91319444444444453</v>
      </c>
      <c r="H832" s="6">
        <v>0.91666666666666663</v>
      </c>
      <c r="I832" s="85">
        <f t="shared" si="12"/>
        <v>4.9999999999998224</v>
      </c>
      <c r="J832" s="86">
        <f>I832*Segmentos!$D$7*(AH832%)*IF(ISNUMBER(AI832),AI832%,0)</f>
        <v>88399.999999996871</v>
      </c>
      <c r="K832" s="86">
        <f>I832*Segmentos!$D$7*(AL832%)*IF(ISNUMBER(AM832),AM832%,0)</f>
        <v>171383.99999999392</v>
      </c>
      <c r="L832" s="4"/>
      <c r="M832" s="2">
        <v>6.61</v>
      </c>
      <c r="N832" s="2">
        <v>8.9</v>
      </c>
      <c r="O832" s="2">
        <v>74</v>
      </c>
      <c r="P832" s="2">
        <v>89.513999999999996</v>
      </c>
      <c r="Q832" s="2">
        <v>3.12</v>
      </c>
      <c r="R832" s="2">
        <v>4.8</v>
      </c>
      <c r="S832" s="2">
        <v>65.599999999999994</v>
      </c>
      <c r="T832" s="2">
        <v>7.0438000000000001</v>
      </c>
      <c r="U832" s="2">
        <v>7.05</v>
      </c>
      <c r="V832" s="2">
        <v>9.4</v>
      </c>
      <c r="W832" s="2">
        <v>74.900000000000006</v>
      </c>
      <c r="X832" s="2">
        <v>20.011800000000001</v>
      </c>
      <c r="Y832" s="2">
        <v>4.2</v>
      </c>
      <c r="Z832" s="2">
        <v>7</v>
      </c>
      <c r="AA832" s="2">
        <v>59.8</v>
      </c>
      <c r="AB832" s="2">
        <v>16.765799999999999</v>
      </c>
      <c r="AC832" s="2">
        <v>10.28</v>
      </c>
      <c r="AD832" s="2">
        <v>12.5</v>
      </c>
      <c r="AE832" s="2">
        <v>82.5</v>
      </c>
      <c r="AF832" s="2">
        <v>45.692599999999999</v>
      </c>
      <c r="AG832" s="2">
        <v>4.43</v>
      </c>
      <c r="AH832" s="22">
        <v>6.5</v>
      </c>
      <c r="AI832" s="22">
        <v>68</v>
      </c>
      <c r="AJ832" s="22">
        <v>28.422799999999999</v>
      </c>
      <c r="AK832" s="18">
        <v>8.59</v>
      </c>
      <c r="AL832" s="18">
        <v>11.1</v>
      </c>
      <c r="AM832" s="18">
        <v>77.2</v>
      </c>
      <c r="AN832" s="2">
        <v>61.091299999999997</v>
      </c>
      <c r="AO832" s="2">
        <v>5.08</v>
      </c>
      <c r="AP832" s="2">
        <v>7.7</v>
      </c>
      <c r="AQ832" s="2">
        <v>65.599999999999994</v>
      </c>
      <c r="AR832" s="2">
        <v>7.5095000000000001</v>
      </c>
      <c r="AS832" s="2">
        <v>7.15</v>
      </c>
      <c r="AT832" s="2">
        <v>9.5</v>
      </c>
      <c r="AU832" s="2">
        <v>75.3</v>
      </c>
      <c r="AV832" s="2">
        <v>21.3066</v>
      </c>
      <c r="AW832" s="2">
        <v>7.57</v>
      </c>
      <c r="AX832" s="2">
        <v>9.8000000000000007</v>
      </c>
      <c r="AY832" s="2">
        <v>77.400000000000006</v>
      </c>
      <c r="AZ832" s="2">
        <v>29.462399999999999</v>
      </c>
      <c r="BA832" s="2">
        <v>6.03</v>
      </c>
      <c r="BB832" s="2">
        <v>8.3000000000000007</v>
      </c>
      <c r="BC832" s="2">
        <v>72.5</v>
      </c>
      <c r="BD832" s="2">
        <v>31.235600000000002</v>
      </c>
      <c r="BE832" s="4"/>
      <c r="BF832" s="4"/>
    </row>
    <row r="833" spans="1:58" x14ac:dyDescent="0.2">
      <c r="A833" s="29">
        <v>832</v>
      </c>
      <c r="B833" s="7" t="s">
        <v>12</v>
      </c>
      <c r="C833" s="3">
        <v>39951</v>
      </c>
      <c r="D833" s="4" t="s">
        <v>8</v>
      </c>
      <c r="E833" s="4" t="s">
        <v>167</v>
      </c>
      <c r="F833" s="5" t="s">
        <v>188</v>
      </c>
      <c r="G833" s="6">
        <v>0.91805555555555562</v>
      </c>
      <c r="H833" s="6">
        <v>0.9868055555555556</v>
      </c>
      <c r="I833" s="85">
        <f t="shared" si="12"/>
        <v>98.999999999999972</v>
      </c>
      <c r="J833" s="86">
        <f>I833*Segmentos!$D$7*(AH833%)*IF(ISNUMBER(AI833),AI833%,0)</f>
        <v>2008313.9999999991</v>
      </c>
      <c r="K833" s="86">
        <f>I833*Segmentos!$D$7*(AL833%)*IF(ISNUMBER(AM833),AM833%,0)</f>
        <v>1312739.9999999998</v>
      </c>
      <c r="L833" s="4"/>
      <c r="M833" s="2">
        <v>4.1399999999999997</v>
      </c>
      <c r="N833" s="2">
        <v>20.5</v>
      </c>
      <c r="O833" s="2">
        <v>20.2</v>
      </c>
      <c r="P833" s="2">
        <v>88.788700000000006</v>
      </c>
      <c r="Q833" s="2">
        <v>2.39</v>
      </c>
      <c r="R833" s="2">
        <v>15.2</v>
      </c>
      <c r="S833" s="2">
        <v>15.7</v>
      </c>
      <c r="T833" s="2">
        <v>8.5372000000000003</v>
      </c>
      <c r="U833" s="2">
        <v>3.25</v>
      </c>
      <c r="V833" s="2">
        <v>18.899999999999999</v>
      </c>
      <c r="W833" s="2">
        <v>17.2</v>
      </c>
      <c r="X833" s="2">
        <v>14.6228</v>
      </c>
      <c r="Y833" s="2">
        <v>5.24</v>
      </c>
      <c r="Z833" s="2">
        <v>25.1</v>
      </c>
      <c r="AA833" s="2">
        <v>20.9</v>
      </c>
      <c r="AB833" s="2">
        <v>33.204099999999997</v>
      </c>
      <c r="AC833" s="2">
        <v>4.5999999999999996</v>
      </c>
      <c r="AD833" s="2">
        <v>20.2</v>
      </c>
      <c r="AE833" s="2">
        <v>22.8</v>
      </c>
      <c r="AF833" s="2">
        <v>32.424700000000001</v>
      </c>
      <c r="AG833" s="2">
        <v>5.07</v>
      </c>
      <c r="AH833" s="22">
        <v>24.5</v>
      </c>
      <c r="AI833" s="22">
        <v>20.7</v>
      </c>
      <c r="AJ833" s="22">
        <v>51.562199999999997</v>
      </c>
      <c r="AK833" s="18">
        <v>3.3</v>
      </c>
      <c r="AL833" s="18">
        <v>17</v>
      </c>
      <c r="AM833" s="18">
        <v>19.5</v>
      </c>
      <c r="AN833" s="2">
        <v>37.226599999999998</v>
      </c>
      <c r="AO833" s="2">
        <v>1.83</v>
      </c>
      <c r="AP833" s="2">
        <v>17.100000000000001</v>
      </c>
      <c r="AQ833" s="2">
        <v>10.7</v>
      </c>
      <c r="AR833" s="2">
        <v>4.2881</v>
      </c>
      <c r="AS833" s="2">
        <v>3.34</v>
      </c>
      <c r="AT833" s="2">
        <v>17.3</v>
      </c>
      <c r="AU833" s="2">
        <v>19.3</v>
      </c>
      <c r="AV833" s="2">
        <v>15.790900000000001</v>
      </c>
      <c r="AW833" s="2">
        <v>3.21</v>
      </c>
      <c r="AX833" s="2">
        <v>20.399999999999999</v>
      </c>
      <c r="AY833" s="2">
        <v>15.7</v>
      </c>
      <c r="AZ833" s="2">
        <v>19.7727</v>
      </c>
      <c r="BA833" s="2">
        <v>5.96</v>
      </c>
      <c r="BB833" s="2">
        <v>23.5</v>
      </c>
      <c r="BC833" s="2">
        <v>25.3</v>
      </c>
      <c r="BD833" s="2">
        <v>48.936999999999998</v>
      </c>
      <c r="BE833" s="4"/>
      <c r="BF833" s="4"/>
    </row>
    <row r="834" spans="1:58" x14ac:dyDescent="0.2">
      <c r="A834" s="29">
        <v>833</v>
      </c>
      <c r="B834" s="7" t="s">
        <v>15</v>
      </c>
      <c r="C834" s="3">
        <v>39951</v>
      </c>
      <c r="D834" s="4" t="s">
        <v>13</v>
      </c>
      <c r="E834" s="4" t="s">
        <v>164</v>
      </c>
      <c r="F834" s="5" t="s">
        <v>188</v>
      </c>
      <c r="G834" s="6">
        <v>0.87430555555555556</v>
      </c>
      <c r="H834" s="6">
        <v>0.91388888888888886</v>
      </c>
      <c r="I834" s="85">
        <f t="shared" si="12"/>
        <v>56.999999999999957</v>
      </c>
      <c r="J834" s="86">
        <f>I834*Segmentos!$D$7*(AH834%)*IF(ISNUMBER(AI834),AI834%,0)</f>
        <v>1892810.3999999983</v>
      </c>
      <c r="K834" s="86">
        <f>I834*Segmentos!$D$7*(AL834%)*IF(ISNUMBER(AM834),AM834%,0)</f>
        <v>2859667.1999999979</v>
      </c>
      <c r="L834" s="4"/>
      <c r="M834" s="2">
        <v>10.54</v>
      </c>
      <c r="N834" s="2">
        <v>22.1</v>
      </c>
      <c r="O834" s="2">
        <v>47.7</v>
      </c>
      <c r="P834" s="2">
        <v>84.946399999999997</v>
      </c>
      <c r="Q834" s="2">
        <v>6.42</v>
      </c>
      <c r="R834" s="2">
        <v>14.2</v>
      </c>
      <c r="S834" s="2">
        <v>45.2</v>
      </c>
      <c r="T834" s="2">
        <v>8.6316000000000006</v>
      </c>
      <c r="U834" s="2">
        <v>9.26</v>
      </c>
      <c r="V834" s="2">
        <v>21.6</v>
      </c>
      <c r="W834" s="2">
        <v>42.9</v>
      </c>
      <c r="X834" s="2">
        <v>15.6408</v>
      </c>
      <c r="Y834" s="2">
        <v>9.07</v>
      </c>
      <c r="Z834" s="2">
        <v>21</v>
      </c>
      <c r="AA834" s="2">
        <v>43.2</v>
      </c>
      <c r="AB834" s="2">
        <v>21.576599999999999</v>
      </c>
      <c r="AC834" s="2">
        <v>14.78</v>
      </c>
      <c r="AD834" s="2">
        <v>27.4</v>
      </c>
      <c r="AE834" s="2">
        <v>53.9</v>
      </c>
      <c r="AF834" s="2">
        <v>39.097299999999997</v>
      </c>
      <c r="AG834" s="2">
        <v>8.3000000000000007</v>
      </c>
      <c r="AH834" s="22">
        <v>20.6</v>
      </c>
      <c r="AI834" s="22">
        <v>40.299999999999997</v>
      </c>
      <c r="AJ834" s="22">
        <v>31.735499999999998</v>
      </c>
      <c r="AK834" s="18">
        <v>12.57</v>
      </c>
      <c r="AL834" s="18">
        <v>23.4</v>
      </c>
      <c r="AM834" s="18">
        <v>53.6</v>
      </c>
      <c r="AN834" s="2">
        <v>53.210900000000002</v>
      </c>
      <c r="AO834" s="2">
        <v>10.11</v>
      </c>
      <c r="AP834" s="2">
        <v>19</v>
      </c>
      <c r="AQ834" s="2">
        <v>53.1</v>
      </c>
      <c r="AR834" s="2">
        <v>8.8966999999999992</v>
      </c>
      <c r="AS834" s="2">
        <v>8.83</v>
      </c>
      <c r="AT834" s="2">
        <v>21</v>
      </c>
      <c r="AU834" s="2">
        <v>42.1</v>
      </c>
      <c r="AV834" s="2">
        <v>15.6762</v>
      </c>
      <c r="AW834" s="2">
        <v>10.58</v>
      </c>
      <c r="AX834" s="2">
        <v>19.8</v>
      </c>
      <c r="AY834" s="2">
        <v>53.5</v>
      </c>
      <c r="AZ834" s="2">
        <v>24.514099999999999</v>
      </c>
      <c r="BA834" s="2">
        <v>11.62</v>
      </c>
      <c r="BB834" s="2">
        <v>25.4</v>
      </c>
      <c r="BC834" s="2">
        <v>45.8</v>
      </c>
      <c r="BD834" s="2">
        <v>35.859499999999997</v>
      </c>
      <c r="BE834" s="4"/>
      <c r="BF834" s="4"/>
    </row>
    <row r="835" spans="1:58" x14ac:dyDescent="0.2">
      <c r="A835" s="29">
        <v>834</v>
      </c>
      <c r="B835" s="7" t="s">
        <v>5</v>
      </c>
      <c r="C835" s="3">
        <v>39951</v>
      </c>
      <c r="D835" s="4" t="s">
        <v>3</v>
      </c>
      <c r="E835" s="4" t="s">
        <v>164</v>
      </c>
      <c r="F835" s="5" t="s">
        <v>188</v>
      </c>
      <c r="G835" s="6">
        <v>0.87430555555555556</v>
      </c>
      <c r="H835" s="6">
        <v>0.91805555555555562</v>
      </c>
      <c r="I835" s="85">
        <f t="shared" ref="I835:I898" si="13">IF(H835&gt;=G835,(H835-G835)*24*60,("24:00:00"-G835+H835)*24*60)</f>
        <v>63.000000000000099</v>
      </c>
      <c r="J835" s="86">
        <f>I835*Segmentos!$D$7*(AH835%)*IF(ISNUMBER(AI835),AI835%,0)</f>
        <v>1944532.8000000028</v>
      </c>
      <c r="K835" s="86">
        <f>I835*Segmentos!$D$7*(AL835%)*IF(ISNUMBER(AM835),AM835%,0)</f>
        <v>1907690.4000000036</v>
      </c>
      <c r="L835" s="4"/>
      <c r="M835" s="2">
        <v>7.64</v>
      </c>
      <c r="N835" s="2">
        <v>18.8</v>
      </c>
      <c r="O835" s="2">
        <v>40.6</v>
      </c>
      <c r="P835" s="2">
        <v>84.255700000000004</v>
      </c>
      <c r="Q835" s="2">
        <v>5.1100000000000003</v>
      </c>
      <c r="R835" s="2">
        <v>13.4</v>
      </c>
      <c r="S835" s="2">
        <v>38</v>
      </c>
      <c r="T835" s="2">
        <v>9.4023000000000003</v>
      </c>
      <c r="U835" s="2">
        <v>5.99</v>
      </c>
      <c r="V835" s="2">
        <v>19.5</v>
      </c>
      <c r="W835" s="2">
        <v>30.8</v>
      </c>
      <c r="X835" s="2">
        <v>13.8592</v>
      </c>
      <c r="Y835" s="2">
        <v>8.41</v>
      </c>
      <c r="Z835" s="2">
        <v>21</v>
      </c>
      <c r="AA835" s="2">
        <v>40.1</v>
      </c>
      <c r="AB835" s="2">
        <v>27.407499999999999</v>
      </c>
      <c r="AC835" s="2">
        <v>9.27</v>
      </c>
      <c r="AD835" s="2">
        <v>19.2</v>
      </c>
      <c r="AE835" s="2">
        <v>48.3</v>
      </c>
      <c r="AF835" s="2">
        <v>33.586599999999997</v>
      </c>
      <c r="AG835" s="2">
        <v>7.73</v>
      </c>
      <c r="AH835" s="22">
        <v>19.100000000000001</v>
      </c>
      <c r="AI835" s="22">
        <v>40.4</v>
      </c>
      <c r="AJ835" s="22">
        <v>40.446300000000001</v>
      </c>
      <c r="AK835" s="18">
        <v>7.55</v>
      </c>
      <c r="AL835" s="18">
        <v>18.600000000000001</v>
      </c>
      <c r="AM835" s="18">
        <v>40.700000000000003</v>
      </c>
      <c r="AN835" s="2">
        <v>43.809399999999997</v>
      </c>
      <c r="AO835" s="2">
        <v>3.96</v>
      </c>
      <c r="AP835" s="2">
        <v>16.5</v>
      </c>
      <c r="AQ835" s="2">
        <v>24</v>
      </c>
      <c r="AR835" s="2">
        <v>4.7767999999999997</v>
      </c>
      <c r="AS835" s="2">
        <v>6.46</v>
      </c>
      <c r="AT835" s="2">
        <v>18.899999999999999</v>
      </c>
      <c r="AU835" s="2">
        <v>34.1</v>
      </c>
      <c r="AV835" s="2">
        <v>15.7133</v>
      </c>
      <c r="AW835" s="2">
        <v>7.68</v>
      </c>
      <c r="AX835" s="2">
        <v>16.600000000000001</v>
      </c>
      <c r="AY835" s="2">
        <v>46.3</v>
      </c>
      <c r="AZ835" s="2">
        <v>24.375699999999998</v>
      </c>
      <c r="BA835" s="2">
        <v>9.32</v>
      </c>
      <c r="BB835" s="2">
        <v>21.1</v>
      </c>
      <c r="BC835" s="2">
        <v>44.2</v>
      </c>
      <c r="BD835" s="2">
        <v>39.389800000000001</v>
      </c>
      <c r="BE835" s="4"/>
      <c r="BF835" s="4"/>
    </row>
    <row r="836" spans="1:58" x14ac:dyDescent="0.2">
      <c r="A836" s="29">
        <v>835</v>
      </c>
      <c r="B836" s="7" t="s">
        <v>18</v>
      </c>
      <c r="C836" s="3">
        <v>39951</v>
      </c>
      <c r="D836" s="4" t="s">
        <v>17</v>
      </c>
      <c r="E836" s="4" t="s">
        <v>168</v>
      </c>
      <c r="F836" s="5" t="s">
        <v>188</v>
      </c>
      <c r="G836" s="6">
        <v>0.82916666666666661</v>
      </c>
      <c r="H836" s="6">
        <v>0.9145833333333333</v>
      </c>
      <c r="I836" s="85">
        <f t="shared" si="13"/>
        <v>123.00000000000004</v>
      </c>
      <c r="J836" s="86">
        <f>I836*Segmentos!$D$7*(AH836%)*IF(ISNUMBER(AI836),AI836%,0)</f>
        <v>140170.80000000005</v>
      </c>
      <c r="K836" s="86">
        <f>I836*Segmentos!$D$7*(AL836%)*IF(ISNUMBER(AM836),AM836%,0)</f>
        <v>123984.00000000004</v>
      </c>
      <c r="L836" s="4" t="s">
        <v>294</v>
      </c>
      <c r="M836" s="2">
        <v>0.27</v>
      </c>
      <c r="N836" s="2">
        <v>3.9</v>
      </c>
      <c r="O836" s="2">
        <v>7</v>
      </c>
      <c r="P836" s="2">
        <v>99.530600000000007</v>
      </c>
      <c r="Q836" s="2">
        <v>0.01</v>
      </c>
      <c r="R836" s="2">
        <v>0.4</v>
      </c>
      <c r="S836" s="2">
        <v>2.1</v>
      </c>
      <c r="T836" s="2">
        <v>0.50270000000000004</v>
      </c>
      <c r="U836" s="2">
        <v>0.2</v>
      </c>
      <c r="V836" s="2">
        <v>2.8</v>
      </c>
      <c r="W836" s="2">
        <v>7.4</v>
      </c>
      <c r="X836" s="2">
        <v>15.862</v>
      </c>
      <c r="Y836" s="2">
        <v>0.26</v>
      </c>
      <c r="Z836" s="2">
        <v>3.5</v>
      </c>
      <c r="AA836" s="2">
        <v>7.7</v>
      </c>
      <c r="AB836" s="2">
        <v>28.932400000000001</v>
      </c>
      <c r="AC836" s="2">
        <v>0.45</v>
      </c>
      <c r="AD836" s="2">
        <v>6.7</v>
      </c>
      <c r="AE836" s="2">
        <v>6.7</v>
      </c>
      <c r="AF836" s="2">
        <v>54.233400000000003</v>
      </c>
      <c r="AG836" s="2">
        <v>0.28999999999999998</v>
      </c>
      <c r="AH836" s="22">
        <v>3.7</v>
      </c>
      <c r="AI836" s="22">
        <v>7.7</v>
      </c>
      <c r="AJ836" s="22">
        <v>50.7196</v>
      </c>
      <c r="AK836" s="18">
        <v>0.25</v>
      </c>
      <c r="AL836" s="18">
        <v>4</v>
      </c>
      <c r="AM836" s="18">
        <v>6.3</v>
      </c>
      <c r="AN836" s="2">
        <v>48.811</v>
      </c>
      <c r="AO836" s="2">
        <v>0.31</v>
      </c>
      <c r="AP836" s="2">
        <v>4.0999999999999996</v>
      </c>
      <c r="AQ836" s="2">
        <v>7.7</v>
      </c>
      <c r="AR836" s="2">
        <v>12.6495</v>
      </c>
      <c r="AS836" s="2">
        <v>0.05</v>
      </c>
      <c r="AT836" s="2">
        <v>1.8</v>
      </c>
      <c r="AU836" s="2">
        <v>3.1</v>
      </c>
      <c r="AV836" s="2">
        <v>4.4652000000000003</v>
      </c>
      <c r="AW836" s="2">
        <v>0.48</v>
      </c>
      <c r="AX836" s="2">
        <v>3.9</v>
      </c>
      <c r="AY836" s="2">
        <v>12.1</v>
      </c>
      <c r="AZ836" s="2">
        <v>50.825699999999998</v>
      </c>
      <c r="BA836" s="2">
        <v>0.22</v>
      </c>
      <c r="BB836" s="2">
        <v>4.9000000000000004</v>
      </c>
      <c r="BC836" s="2">
        <v>4.5</v>
      </c>
      <c r="BD836" s="2">
        <v>31.590199999999999</v>
      </c>
      <c r="BE836" s="4"/>
      <c r="BF836" s="4"/>
    </row>
    <row r="837" spans="1:58" x14ac:dyDescent="0.2">
      <c r="A837" s="29">
        <v>836</v>
      </c>
      <c r="B837" s="7" t="s">
        <v>9</v>
      </c>
      <c r="C837" s="3">
        <v>39951</v>
      </c>
      <c r="D837" s="4" t="s">
        <v>8</v>
      </c>
      <c r="E837" s="4" t="s">
        <v>168</v>
      </c>
      <c r="F837" s="5" t="s">
        <v>188</v>
      </c>
      <c r="G837" s="6">
        <v>0.80833333333333324</v>
      </c>
      <c r="H837" s="6">
        <v>0.87430555555555556</v>
      </c>
      <c r="I837" s="85">
        <f t="shared" si="13"/>
        <v>95.000000000000142</v>
      </c>
      <c r="J837" s="86">
        <f>I837*Segmentos!$D$7*(AH837%)*IF(ISNUMBER(AI837),AI837%,0)</f>
        <v>1533984.0000000021</v>
      </c>
      <c r="K837" s="86">
        <f>I837*Segmentos!$D$7*(AL837%)*IF(ISNUMBER(AM837),AM837%,0)</f>
        <v>1073310.0000000014</v>
      </c>
      <c r="L837" s="4" t="s">
        <v>293</v>
      </c>
      <c r="M837" s="2">
        <v>3.4</v>
      </c>
      <c r="N837" s="2">
        <v>11</v>
      </c>
      <c r="O837" s="2">
        <v>30.8</v>
      </c>
      <c r="P837" s="2">
        <v>84.462299999999999</v>
      </c>
      <c r="Q837" s="2">
        <v>1.04</v>
      </c>
      <c r="R837" s="2">
        <v>3.8</v>
      </c>
      <c r="S837" s="2">
        <v>27.7</v>
      </c>
      <c r="T837" s="2">
        <v>4.3133999999999997</v>
      </c>
      <c r="U837" s="2">
        <v>1.43</v>
      </c>
      <c r="V837" s="2">
        <v>5.7</v>
      </c>
      <c r="W837" s="2">
        <v>25.2</v>
      </c>
      <c r="X837" s="2">
        <v>7.4283999999999999</v>
      </c>
      <c r="Y837" s="2">
        <v>3.5</v>
      </c>
      <c r="Z837" s="2">
        <v>12.9</v>
      </c>
      <c r="AA837" s="2">
        <v>27.1</v>
      </c>
      <c r="AB837" s="2">
        <v>25.646999999999998</v>
      </c>
      <c r="AC837" s="2">
        <v>5.77</v>
      </c>
      <c r="AD837" s="2">
        <v>16.399999999999999</v>
      </c>
      <c r="AE837" s="2">
        <v>35.1</v>
      </c>
      <c r="AF837" s="2">
        <v>47.073500000000003</v>
      </c>
      <c r="AG837" s="2">
        <v>4.05</v>
      </c>
      <c r="AH837" s="22">
        <v>11.6</v>
      </c>
      <c r="AI837" s="22">
        <v>34.799999999999997</v>
      </c>
      <c r="AJ837" s="22">
        <v>47.697200000000002</v>
      </c>
      <c r="AK837" s="18">
        <v>2.81</v>
      </c>
      <c r="AL837" s="18">
        <v>10.5</v>
      </c>
      <c r="AM837" s="18">
        <v>26.9</v>
      </c>
      <c r="AN837" s="2">
        <v>36.765099999999997</v>
      </c>
      <c r="AO837" s="2">
        <v>0.43</v>
      </c>
      <c r="AP837" s="2">
        <v>3.4</v>
      </c>
      <c r="AQ837" s="2">
        <v>12.9</v>
      </c>
      <c r="AR837" s="2">
        <v>1.1734</v>
      </c>
      <c r="AS837" s="2">
        <v>1.48</v>
      </c>
      <c r="AT837" s="2">
        <v>6.4</v>
      </c>
      <c r="AU837" s="2">
        <v>23.1</v>
      </c>
      <c r="AV837" s="2">
        <v>8.0837000000000003</v>
      </c>
      <c r="AW837" s="2">
        <v>3.33</v>
      </c>
      <c r="AX837" s="2">
        <v>10.8</v>
      </c>
      <c r="AY837" s="2">
        <v>30.8</v>
      </c>
      <c r="AZ837" s="2">
        <v>23.775300000000001</v>
      </c>
      <c r="BA837" s="2">
        <v>5.4</v>
      </c>
      <c r="BB837" s="2">
        <v>16</v>
      </c>
      <c r="BC837" s="2">
        <v>33.700000000000003</v>
      </c>
      <c r="BD837" s="2">
        <v>51.43</v>
      </c>
      <c r="BE837" s="4"/>
      <c r="BF837" s="4"/>
    </row>
    <row r="838" spans="1:58" x14ac:dyDescent="0.2">
      <c r="A838" s="29">
        <v>837</v>
      </c>
      <c r="B838" s="7" t="s">
        <v>1</v>
      </c>
      <c r="C838" s="3">
        <v>39951</v>
      </c>
      <c r="D838" s="4" t="s">
        <v>0</v>
      </c>
      <c r="E838" s="4" t="s">
        <v>163</v>
      </c>
      <c r="F838" s="5" t="s">
        <v>188</v>
      </c>
      <c r="G838" s="6">
        <v>0.84861111111111109</v>
      </c>
      <c r="H838" s="6">
        <v>0.88402777777777775</v>
      </c>
      <c r="I838" s="85">
        <f t="shared" si="13"/>
        <v>50.999999999999979</v>
      </c>
      <c r="J838" s="86">
        <f>I838*Segmentos!$D$7*(AH838%)*IF(ISNUMBER(AI838),AI838%,0)</f>
        <v>628319.99999999977</v>
      </c>
      <c r="K838" s="86">
        <f>I838*Segmentos!$D$7*(AL838%)*IF(ISNUMBER(AM838),AM838%,0)</f>
        <v>1347746.3999999997</v>
      </c>
      <c r="L838" s="4"/>
      <c r="M838" s="2">
        <v>4.95</v>
      </c>
      <c r="N838" s="2">
        <v>10.6</v>
      </c>
      <c r="O838" s="2">
        <v>46.9</v>
      </c>
      <c r="P838" s="2">
        <v>74.567300000000003</v>
      </c>
      <c r="Q838" s="2">
        <v>3.88</v>
      </c>
      <c r="R838" s="2">
        <v>9.4</v>
      </c>
      <c r="S838" s="2">
        <v>41.4</v>
      </c>
      <c r="T838" s="2">
        <v>9.7507999999999999</v>
      </c>
      <c r="U838" s="2">
        <v>6.11</v>
      </c>
      <c r="V838" s="2">
        <v>10.1</v>
      </c>
      <c r="W838" s="2">
        <v>60.3</v>
      </c>
      <c r="X838" s="2">
        <v>19.2988</v>
      </c>
      <c r="Y838" s="2">
        <v>3.8</v>
      </c>
      <c r="Z838" s="2">
        <v>9.6999999999999993</v>
      </c>
      <c r="AA838" s="2">
        <v>39.200000000000003</v>
      </c>
      <c r="AB838" s="2">
        <v>16.9132</v>
      </c>
      <c r="AC838" s="2">
        <v>5.78</v>
      </c>
      <c r="AD838" s="2">
        <v>12.2</v>
      </c>
      <c r="AE838" s="2">
        <v>47.3</v>
      </c>
      <c r="AF838" s="2">
        <v>28.604600000000001</v>
      </c>
      <c r="AG838" s="2">
        <v>3.07</v>
      </c>
      <c r="AH838" s="22">
        <v>8.8000000000000007</v>
      </c>
      <c r="AI838" s="22">
        <v>35</v>
      </c>
      <c r="AJ838" s="22">
        <v>21.979800000000001</v>
      </c>
      <c r="AK838" s="18">
        <v>6.64</v>
      </c>
      <c r="AL838" s="18">
        <v>12.1</v>
      </c>
      <c r="AM838" s="18">
        <v>54.6</v>
      </c>
      <c r="AN838" s="2">
        <v>52.587499999999999</v>
      </c>
      <c r="AO838" s="2">
        <v>3.38</v>
      </c>
      <c r="AP838" s="2">
        <v>6.6</v>
      </c>
      <c r="AQ838" s="2">
        <v>50.8</v>
      </c>
      <c r="AR838" s="2">
        <v>5.5602999999999998</v>
      </c>
      <c r="AS838" s="2">
        <v>5.46</v>
      </c>
      <c r="AT838" s="2">
        <v>11.3</v>
      </c>
      <c r="AU838" s="2">
        <v>48.2</v>
      </c>
      <c r="AV838" s="2">
        <v>18.1402</v>
      </c>
      <c r="AW838" s="2">
        <v>5.12</v>
      </c>
      <c r="AX838" s="2">
        <v>10.8</v>
      </c>
      <c r="AY838" s="2">
        <v>47.3</v>
      </c>
      <c r="AZ838" s="2">
        <v>22.188800000000001</v>
      </c>
      <c r="BA838" s="2">
        <v>4.97</v>
      </c>
      <c r="BB838" s="2">
        <v>11</v>
      </c>
      <c r="BC838" s="2">
        <v>45</v>
      </c>
      <c r="BD838" s="2">
        <v>28.678000000000001</v>
      </c>
      <c r="BE838" s="4"/>
      <c r="BF838" s="4"/>
    </row>
    <row r="839" spans="1:58" x14ac:dyDescent="0.2">
      <c r="A839" s="29">
        <v>838</v>
      </c>
      <c r="B839" s="7" t="s">
        <v>36</v>
      </c>
      <c r="C839" s="3">
        <v>39951</v>
      </c>
      <c r="D839" s="4" t="s">
        <v>13</v>
      </c>
      <c r="E839" s="4" t="s">
        <v>163</v>
      </c>
      <c r="F839" s="5" t="s">
        <v>188</v>
      </c>
      <c r="G839" s="6">
        <v>0.91874999999999996</v>
      </c>
      <c r="H839" s="6">
        <v>0.94166666666666676</v>
      </c>
      <c r="I839" s="85">
        <f t="shared" si="13"/>
        <v>33.000000000000199</v>
      </c>
      <c r="J839" s="86">
        <f>I839*Segmentos!$D$7*(AH839%)*IF(ISNUMBER(AI839),AI839%,0)</f>
        <v>1249657.2000000076</v>
      </c>
      <c r="K839" s="86">
        <f>I839*Segmentos!$D$7*(AL839%)*IF(ISNUMBER(AM839),AM839%,0)</f>
        <v>2063226.0000000126</v>
      </c>
      <c r="L839" s="4"/>
      <c r="M839" s="2">
        <v>12.69</v>
      </c>
      <c r="N839" s="2">
        <v>18.7</v>
      </c>
      <c r="O839" s="2">
        <v>67.8</v>
      </c>
      <c r="P839" s="2">
        <v>84.986599999999996</v>
      </c>
      <c r="Q839" s="2">
        <v>7.49</v>
      </c>
      <c r="R839" s="2">
        <v>12.4</v>
      </c>
      <c r="S839" s="2">
        <v>60.6</v>
      </c>
      <c r="T839" s="2">
        <v>8.3667999999999996</v>
      </c>
      <c r="U839" s="2">
        <v>11.63</v>
      </c>
      <c r="V839" s="2">
        <v>17.5</v>
      </c>
      <c r="W839" s="2">
        <v>66.400000000000006</v>
      </c>
      <c r="X839" s="2">
        <v>16.319299999999998</v>
      </c>
      <c r="Y839" s="2">
        <v>13.04</v>
      </c>
      <c r="Z839" s="2">
        <v>20.2</v>
      </c>
      <c r="AA839" s="2">
        <v>64.400000000000006</v>
      </c>
      <c r="AB839" s="2">
        <v>25.7682</v>
      </c>
      <c r="AC839" s="2">
        <v>15.71</v>
      </c>
      <c r="AD839" s="2">
        <v>21.4</v>
      </c>
      <c r="AE839" s="2">
        <v>73.400000000000006</v>
      </c>
      <c r="AF839" s="2">
        <v>34.532299999999999</v>
      </c>
      <c r="AG839" s="2">
        <v>9.4600000000000009</v>
      </c>
      <c r="AH839" s="22">
        <v>15.7</v>
      </c>
      <c r="AI839" s="22">
        <v>60.3</v>
      </c>
      <c r="AJ839" s="22">
        <v>30.0595</v>
      </c>
      <c r="AK839" s="18">
        <v>15.61</v>
      </c>
      <c r="AL839" s="18">
        <v>21.5</v>
      </c>
      <c r="AM839" s="18">
        <v>72.7</v>
      </c>
      <c r="AN839" s="2">
        <v>54.927100000000003</v>
      </c>
      <c r="AO839" s="2">
        <v>12.87</v>
      </c>
      <c r="AP839" s="2">
        <v>20.6</v>
      </c>
      <c r="AQ839" s="2">
        <v>62.6</v>
      </c>
      <c r="AR839" s="2">
        <v>9.4138999999999999</v>
      </c>
      <c r="AS839" s="2">
        <v>12.92</v>
      </c>
      <c r="AT839" s="2">
        <v>18.8</v>
      </c>
      <c r="AU839" s="2">
        <v>68.8</v>
      </c>
      <c r="AV839" s="2">
        <v>19.051300000000001</v>
      </c>
      <c r="AW839" s="2">
        <v>10.32</v>
      </c>
      <c r="AX839" s="2">
        <v>17</v>
      </c>
      <c r="AY839" s="2">
        <v>60.7</v>
      </c>
      <c r="AZ839" s="2">
        <v>19.8567</v>
      </c>
      <c r="BA839" s="2">
        <v>14.3</v>
      </c>
      <c r="BB839" s="2">
        <v>19.5</v>
      </c>
      <c r="BC839" s="2">
        <v>73.400000000000006</v>
      </c>
      <c r="BD839" s="2">
        <v>36.6646</v>
      </c>
      <c r="BE839" s="4"/>
      <c r="BF839" s="4"/>
    </row>
    <row r="840" spans="1:58" x14ac:dyDescent="0.2">
      <c r="A840" s="29">
        <v>839</v>
      </c>
      <c r="B840" s="7" t="s">
        <v>88</v>
      </c>
      <c r="C840" s="3">
        <v>39951</v>
      </c>
      <c r="D840" s="4" t="s">
        <v>13</v>
      </c>
      <c r="E840" s="4" t="s">
        <v>163</v>
      </c>
      <c r="F840" s="5" t="s">
        <v>188</v>
      </c>
      <c r="G840" s="6">
        <v>0.91736111111111107</v>
      </c>
      <c r="H840" s="6">
        <v>0.91874999999999996</v>
      </c>
      <c r="I840" s="85">
        <f t="shared" si="13"/>
        <v>1.9999999999999929</v>
      </c>
      <c r="J840" s="86">
        <f>I840*Segmentos!$D$7*(AH840%)*IF(ISNUMBER(AI840),AI840%,0)</f>
        <v>65219.199999999772</v>
      </c>
      <c r="K840" s="86">
        <f>I840*Segmentos!$D$7*(AL840%)*IF(ISNUMBER(AM840),AM840%,0)</f>
        <v>110759.99999999961</v>
      </c>
      <c r="L840" s="4"/>
      <c r="M840" s="2">
        <v>11.16</v>
      </c>
      <c r="N840" s="2">
        <v>12.1</v>
      </c>
      <c r="O840" s="2">
        <v>92</v>
      </c>
      <c r="P840" s="2">
        <v>88.025400000000005</v>
      </c>
      <c r="Q840" s="2">
        <v>6.47</v>
      </c>
      <c r="R840" s="2">
        <v>7</v>
      </c>
      <c r="S840" s="2">
        <v>91.9</v>
      </c>
      <c r="T840" s="2">
        <v>8.5108999999999995</v>
      </c>
      <c r="U840" s="2">
        <v>10.37</v>
      </c>
      <c r="V840" s="2">
        <v>11</v>
      </c>
      <c r="W840" s="2">
        <v>94.2</v>
      </c>
      <c r="X840" s="2">
        <v>17.1463</v>
      </c>
      <c r="Y840" s="2">
        <v>10.91</v>
      </c>
      <c r="Z840" s="2">
        <v>12.2</v>
      </c>
      <c r="AA840" s="2">
        <v>89.6</v>
      </c>
      <c r="AB840" s="2">
        <v>25.4023</v>
      </c>
      <c r="AC840" s="2">
        <v>14.28</v>
      </c>
      <c r="AD840" s="2">
        <v>15.4</v>
      </c>
      <c r="AE840" s="2">
        <v>92.8</v>
      </c>
      <c r="AF840" s="2">
        <v>36.965800000000002</v>
      </c>
      <c r="AG840" s="2">
        <v>8.18</v>
      </c>
      <c r="AH840" s="22">
        <v>8.9</v>
      </c>
      <c r="AI840" s="22">
        <v>91.6</v>
      </c>
      <c r="AJ840" s="22">
        <v>30.6113</v>
      </c>
      <c r="AK840" s="18">
        <v>13.85</v>
      </c>
      <c r="AL840" s="18">
        <v>15</v>
      </c>
      <c r="AM840" s="18">
        <v>92.3</v>
      </c>
      <c r="AN840" s="2">
        <v>57.414099999999998</v>
      </c>
      <c r="AO840" s="2">
        <v>9.82</v>
      </c>
      <c r="AP840" s="2">
        <v>10.7</v>
      </c>
      <c r="AQ840" s="2">
        <v>92.1</v>
      </c>
      <c r="AR840" s="2">
        <v>8.4587000000000003</v>
      </c>
      <c r="AS840" s="2">
        <v>11.14</v>
      </c>
      <c r="AT840" s="2">
        <v>12.2</v>
      </c>
      <c r="AU840" s="2">
        <v>91.1</v>
      </c>
      <c r="AV840" s="2">
        <v>19.355599999999999</v>
      </c>
      <c r="AW840" s="2">
        <v>9.64</v>
      </c>
      <c r="AX840" s="2">
        <v>9.9</v>
      </c>
      <c r="AY840" s="2">
        <v>97.2</v>
      </c>
      <c r="AZ840" s="2">
        <v>21.8507</v>
      </c>
      <c r="BA840" s="2">
        <v>12.7</v>
      </c>
      <c r="BB840" s="2">
        <v>14.2</v>
      </c>
      <c r="BC840" s="2">
        <v>89.8</v>
      </c>
      <c r="BD840" s="2">
        <v>38.360399999999998</v>
      </c>
      <c r="BE840" s="4"/>
      <c r="BF840" s="4"/>
    </row>
    <row r="841" spans="1:58" x14ac:dyDescent="0.2">
      <c r="A841" s="29">
        <v>840</v>
      </c>
      <c r="B841" s="7" t="s">
        <v>30</v>
      </c>
      <c r="C841" s="3">
        <v>39951</v>
      </c>
      <c r="D841" s="4" t="s">
        <v>28</v>
      </c>
      <c r="E841" s="4" t="s">
        <v>163</v>
      </c>
      <c r="F841" s="5" t="s">
        <v>188</v>
      </c>
      <c r="G841" s="6">
        <v>0.875</v>
      </c>
      <c r="H841" s="6">
        <v>0.91180555555555554</v>
      </c>
      <c r="I841" s="85">
        <f t="shared" si="13"/>
        <v>52.999999999999972</v>
      </c>
      <c r="J841" s="86">
        <f>I841*Segmentos!$D$7*(AH841%)*IF(ISNUMBER(AI841),AI841%,0)</f>
        <v>97519.999999999942</v>
      </c>
      <c r="K841" s="86">
        <f>I841*Segmentos!$D$7*(AL841%)*IF(ISNUMBER(AM841),AM841%,0)</f>
        <v>242485.59999999986</v>
      </c>
      <c r="L841" s="4"/>
      <c r="M841" s="2">
        <v>0.82</v>
      </c>
      <c r="N841" s="2">
        <v>3.1</v>
      </c>
      <c r="O841" s="2">
        <v>26.5</v>
      </c>
      <c r="P841" s="2">
        <v>90.947299999999998</v>
      </c>
      <c r="Q841" s="2">
        <v>0.01</v>
      </c>
      <c r="R841" s="2">
        <v>0.3</v>
      </c>
      <c r="S841" s="2">
        <v>1.9</v>
      </c>
      <c r="T841" s="2">
        <v>0.1179</v>
      </c>
      <c r="U841" s="2">
        <v>0.72</v>
      </c>
      <c r="V841" s="2">
        <v>2.2000000000000002</v>
      </c>
      <c r="W841" s="2">
        <v>33</v>
      </c>
      <c r="X841" s="2">
        <v>16.711099999999998</v>
      </c>
      <c r="Y841" s="2">
        <v>0.56999999999999995</v>
      </c>
      <c r="Z841" s="2">
        <v>3.6</v>
      </c>
      <c r="AA841" s="2">
        <v>15.8</v>
      </c>
      <c r="AB841" s="2">
        <v>18.757100000000001</v>
      </c>
      <c r="AC841" s="2">
        <v>1.53</v>
      </c>
      <c r="AD841" s="2">
        <v>4.5999999999999996</v>
      </c>
      <c r="AE841" s="2">
        <v>32.9</v>
      </c>
      <c r="AF841" s="2">
        <v>55.361199999999997</v>
      </c>
      <c r="AG841" s="2">
        <v>0.47</v>
      </c>
      <c r="AH841" s="22">
        <v>2.2999999999999998</v>
      </c>
      <c r="AI841" s="22">
        <v>20</v>
      </c>
      <c r="AJ841" s="22">
        <v>24.398</v>
      </c>
      <c r="AK841" s="18">
        <v>1.1499999999999999</v>
      </c>
      <c r="AL841" s="18">
        <v>3.8</v>
      </c>
      <c r="AM841" s="18">
        <v>30.1</v>
      </c>
      <c r="AN841" s="2">
        <v>66.549300000000002</v>
      </c>
      <c r="AO841" s="2">
        <v>0.28999999999999998</v>
      </c>
      <c r="AP841" s="2">
        <v>1.5</v>
      </c>
      <c r="AQ841" s="2">
        <v>19.399999999999999</v>
      </c>
      <c r="AR841" s="2">
        <v>3.5398999999999998</v>
      </c>
      <c r="AS841" s="2">
        <v>0.68</v>
      </c>
      <c r="AT841" s="2">
        <v>2.5</v>
      </c>
      <c r="AU841" s="2">
        <v>27.5</v>
      </c>
      <c r="AV841" s="2">
        <v>16.635200000000001</v>
      </c>
      <c r="AW841" s="2">
        <v>1</v>
      </c>
      <c r="AX841" s="2">
        <v>2.8</v>
      </c>
      <c r="AY841" s="2">
        <v>35.200000000000003</v>
      </c>
      <c r="AZ841" s="2">
        <v>31.816199999999998</v>
      </c>
      <c r="BA841" s="2">
        <v>0.92</v>
      </c>
      <c r="BB841" s="2">
        <v>4.0999999999999996</v>
      </c>
      <c r="BC841" s="2">
        <v>22.3</v>
      </c>
      <c r="BD841" s="2">
        <v>38.956099999999999</v>
      </c>
      <c r="BE841" s="4"/>
      <c r="BF841" s="4"/>
    </row>
    <row r="842" spans="1:58" x14ac:dyDescent="0.2">
      <c r="A842" s="29">
        <v>841</v>
      </c>
      <c r="B842" s="7" t="s">
        <v>11</v>
      </c>
      <c r="C842" s="3">
        <v>39951</v>
      </c>
      <c r="D842" s="4" t="s">
        <v>8</v>
      </c>
      <c r="E842" s="4" t="s">
        <v>166</v>
      </c>
      <c r="F842" s="5" t="s">
        <v>188</v>
      </c>
      <c r="G842" s="6">
        <v>0.90902777777777777</v>
      </c>
      <c r="H842" s="6">
        <v>0.90972222222222221</v>
      </c>
      <c r="I842" s="85">
        <f t="shared" si="13"/>
        <v>0.99999999999999645</v>
      </c>
      <c r="J842" s="86">
        <f>I842*Segmentos!$D$7*(AH842%)*IF(ISNUMBER(AI842),AI842%,0)</f>
        <v>15599.999999999945</v>
      </c>
      <c r="K842" s="86">
        <f>I842*Segmentos!$D$7*(AL842%)*IF(ISNUMBER(AM842),AM842%,0)</f>
        <v>11199.99999999996</v>
      </c>
      <c r="L842" s="4"/>
      <c r="M842" s="2">
        <v>3.32</v>
      </c>
      <c r="N842" s="2">
        <v>3.3</v>
      </c>
      <c r="O842" s="2">
        <v>100</v>
      </c>
      <c r="P842" s="2">
        <v>77.582899999999995</v>
      </c>
      <c r="Q842" s="2">
        <v>1.39</v>
      </c>
      <c r="R842" s="2">
        <v>1.4</v>
      </c>
      <c r="S842" s="2">
        <v>100</v>
      </c>
      <c r="T842" s="2">
        <v>5.4339000000000004</v>
      </c>
      <c r="U842" s="2">
        <v>3.88</v>
      </c>
      <c r="V842" s="2">
        <v>3.9</v>
      </c>
      <c r="W842" s="2">
        <v>100</v>
      </c>
      <c r="X842" s="2">
        <v>19.0289</v>
      </c>
      <c r="Y842" s="2">
        <v>3.07</v>
      </c>
      <c r="Z842" s="2">
        <v>3.1</v>
      </c>
      <c r="AA842" s="2">
        <v>100</v>
      </c>
      <c r="AB842" s="2">
        <v>21.1769</v>
      </c>
      <c r="AC842" s="2">
        <v>4.16</v>
      </c>
      <c r="AD842" s="2">
        <v>4.2</v>
      </c>
      <c r="AE842" s="2">
        <v>100</v>
      </c>
      <c r="AF842" s="2">
        <v>31.943200000000001</v>
      </c>
      <c r="AG842" s="2">
        <v>3.94</v>
      </c>
      <c r="AH842" s="22">
        <v>3.9</v>
      </c>
      <c r="AI842" s="22">
        <v>100</v>
      </c>
      <c r="AJ842" s="22">
        <v>43.721899999999998</v>
      </c>
      <c r="AK842" s="18">
        <v>2.75</v>
      </c>
      <c r="AL842" s="18">
        <v>2.8</v>
      </c>
      <c r="AM842" s="18">
        <v>100</v>
      </c>
      <c r="AN842" s="2">
        <v>33.860999999999997</v>
      </c>
      <c r="AO842" s="2">
        <v>0.93</v>
      </c>
      <c r="AP842" s="2">
        <v>0.9</v>
      </c>
      <c r="AQ842" s="2">
        <v>100</v>
      </c>
      <c r="AR842" s="2">
        <v>2.3671000000000002</v>
      </c>
      <c r="AS842" s="2">
        <v>2.57</v>
      </c>
      <c r="AT842" s="2">
        <v>2.6</v>
      </c>
      <c r="AU842" s="2">
        <v>100</v>
      </c>
      <c r="AV842" s="2">
        <v>13.240600000000001</v>
      </c>
      <c r="AW842" s="2">
        <v>2.04</v>
      </c>
      <c r="AX842" s="2">
        <v>2</v>
      </c>
      <c r="AY842" s="2">
        <v>100</v>
      </c>
      <c r="AZ842" s="2">
        <v>13.749000000000001</v>
      </c>
      <c r="BA842" s="2">
        <v>5.38</v>
      </c>
      <c r="BB842" s="2">
        <v>5.4</v>
      </c>
      <c r="BC842" s="2">
        <v>100</v>
      </c>
      <c r="BD842" s="2">
        <v>48.226199999999999</v>
      </c>
      <c r="BE842" s="4"/>
      <c r="BF842" s="4"/>
    </row>
    <row r="843" spans="1:58" x14ac:dyDescent="0.2">
      <c r="A843" s="29">
        <v>842</v>
      </c>
      <c r="B843" s="7" t="s">
        <v>6</v>
      </c>
      <c r="C843" s="3">
        <v>39951</v>
      </c>
      <c r="D843" s="4" t="s">
        <v>3</v>
      </c>
      <c r="E843" s="4" t="s">
        <v>166</v>
      </c>
      <c r="F843" s="5" t="s">
        <v>188</v>
      </c>
      <c r="G843" s="6">
        <v>0.90694444444444444</v>
      </c>
      <c r="H843" s="6">
        <v>0.90833333333333333</v>
      </c>
      <c r="I843" s="85">
        <f t="shared" si="13"/>
        <v>1.9999999999999929</v>
      </c>
      <c r="J843" s="86">
        <f>I843*Segmentos!$D$7*(AH843%)*IF(ISNUMBER(AI843),AI843%,0)</f>
        <v>59361.599999999795</v>
      </c>
      <c r="K843" s="86">
        <f>I843*Segmentos!$D$7*(AL843%)*IF(ISNUMBER(AM843),AM843%,0)</f>
        <v>61151.999999999789</v>
      </c>
      <c r="L843" s="4"/>
      <c r="M843" s="2">
        <v>7.52</v>
      </c>
      <c r="N843" s="2">
        <v>8.3000000000000007</v>
      </c>
      <c r="O843" s="2">
        <v>90.2</v>
      </c>
      <c r="P843" s="2">
        <v>84.852099999999993</v>
      </c>
      <c r="Q843" s="2">
        <v>5.57</v>
      </c>
      <c r="R843" s="2">
        <v>6.6</v>
      </c>
      <c r="S843" s="2">
        <v>83.9</v>
      </c>
      <c r="T843" s="2">
        <v>10.482799999999999</v>
      </c>
      <c r="U843" s="2">
        <v>6.84</v>
      </c>
      <c r="V843" s="2">
        <v>7.2</v>
      </c>
      <c r="W843" s="2">
        <v>94.7</v>
      </c>
      <c r="X843" s="2">
        <v>16.172499999999999</v>
      </c>
      <c r="Y843" s="2">
        <v>8.74</v>
      </c>
      <c r="Z843" s="2">
        <v>9.6999999999999993</v>
      </c>
      <c r="AA843" s="2">
        <v>90.2</v>
      </c>
      <c r="AB843" s="2">
        <v>29.098199999999999</v>
      </c>
      <c r="AC843" s="2">
        <v>7.86</v>
      </c>
      <c r="AD843" s="2">
        <v>8.6999999999999993</v>
      </c>
      <c r="AE843" s="2">
        <v>90.4</v>
      </c>
      <c r="AF843" s="2">
        <v>29.098700000000001</v>
      </c>
      <c r="AG843" s="2">
        <v>7.43</v>
      </c>
      <c r="AH843" s="22">
        <v>8.3000000000000007</v>
      </c>
      <c r="AI843" s="22">
        <v>89.4</v>
      </c>
      <c r="AJ843" s="22">
        <v>39.749000000000002</v>
      </c>
      <c r="AK843" s="18">
        <v>7.61</v>
      </c>
      <c r="AL843" s="18">
        <v>8.4</v>
      </c>
      <c r="AM843" s="18">
        <v>91</v>
      </c>
      <c r="AN843" s="2">
        <v>45.103099999999998</v>
      </c>
      <c r="AO843" s="2">
        <v>2.85</v>
      </c>
      <c r="AP843" s="2">
        <v>3.4</v>
      </c>
      <c r="AQ843" s="2">
        <v>84.8</v>
      </c>
      <c r="AR843" s="2">
        <v>3.5146000000000002</v>
      </c>
      <c r="AS843" s="2">
        <v>6.47</v>
      </c>
      <c r="AT843" s="2">
        <v>7.7</v>
      </c>
      <c r="AU843" s="2">
        <v>84.3</v>
      </c>
      <c r="AV843" s="2">
        <v>16.070599999999999</v>
      </c>
      <c r="AW843" s="2">
        <v>8.42</v>
      </c>
      <c r="AX843" s="2">
        <v>9.1999999999999993</v>
      </c>
      <c r="AY843" s="2">
        <v>91.5</v>
      </c>
      <c r="AZ843" s="2">
        <v>27.290099999999999</v>
      </c>
      <c r="BA843" s="2">
        <v>8.7899999999999991</v>
      </c>
      <c r="BB843" s="2">
        <v>9.5</v>
      </c>
      <c r="BC843" s="2">
        <v>92.7</v>
      </c>
      <c r="BD843" s="2">
        <v>37.976700000000001</v>
      </c>
      <c r="BE843" s="4"/>
      <c r="BF843" s="4"/>
    </row>
    <row r="844" spans="1:58" x14ac:dyDescent="0.2">
      <c r="A844" s="29">
        <v>843</v>
      </c>
      <c r="B844" s="7" t="s">
        <v>31</v>
      </c>
      <c r="C844" s="3">
        <v>39951</v>
      </c>
      <c r="D844" s="4" t="s">
        <v>28</v>
      </c>
      <c r="E844" s="4" t="s">
        <v>166</v>
      </c>
      <c r="F844" s="5" t="s">
        <v>188</v>
      </c>
      <c r="G844" s="6">
        <v>0.91180555555555554</v>
      </c>
      <c r="H844" s="6">
        <v>0.91527777777777775</v>
      </c>
      <c r="I844" s="85">
        <f t="shared" si="13"/>
        <v>4.9999999999999822</v>
      </c>
      <c r="J844" s="86">
        <f>I844*Segmentos!$D$7*(AH844%)*IF(ISNUMBER(AI844),AI844%,0)</f>
        <v>7127.9999999999754</v>
      </c>
      <c r="K844" s="86">
        <f>I844*Segmentos!$D$7*(AL844%)*IF(ISNUMBER(AM844),AM844%,0)</f>
        <v>36431.999999999869</v>
      </c>
      <c r="L844" s="4"/>
      <c r="M844" s="2">
        <v>1.1000000000000001</v>
      </c>
      <c r="N844" s="2">
        <v>1.5</v>
      </c>
      <c r="O844" s="2">
        <v>71.400000000000006</v>
      </c>
      <c r="P844" s="2">
        <v>87.079499999999996</v>
      </c>
      <c r="Q844" s="2">
        <v>0</v>
      </c>
      <c r="R844" s="2">
        <v>0</v>
      </c>
      <c r="S844" s="8" t="s">
        <v>577</v>
      </c>
      <c r="T844" s="2">
        <v>0</v>
      </c>
      <c r="U844" s="2">
        <v>0.88</v>
      </c>
      <c r="V844" s="2">
        <v>1.1000000000000001</v>
      </c>
      <c r="W844" s="2">
        <v>76.7</v>
      </c>
      <c r="X844" s="2">
        <v>14.548</v>
      </c>
      <c r="Y844" s="2">
        <v>0.6</v>
      </c>
      <c r="Z844" s="2">
        <v>1.6</v>
      </c>
      <c r="AA844" s="2">
        <v>36.9</v>
      </c>
      <c r="AB844" s="2">
        <v>13.9255</v>
      </c>
      <c r="AC844" s="2">
        <v>2.2599999999999998</v>
      </c>
      <c r="AD844" s="2">
        <v>2.5</v>
      </c>
      <c r="AE844" s="2">
        <v>89.7</v>
      </c>
      <c r="AF844" s="2">
        <v>58.606000000000002</v>
      </c>
      <c r="AG844" s="2">
        <v>0.34</v>
      </c>
      <c r="AH844" s="22">
        <v>0.9</v>
      </c>
      <c r="AI844" s="22">
        <v>39.6</v>
      </c>
      <c r="AJ844" s="22">
        <v>12.8598</v>
      </c>
      <c r="AK844" s="18">
        <v>1.78</v>
      </c>
      <c r="AL844" s="18">
        <v>2.2000000000000002</v>
      </c>
      <c r="AM844" s="18">
        <v>82.8</v>
      </c>
      <c r="AN844" s="2">
        <v>74.219700000000003</v>
      </c>
      <c r="AO844" s="2">
        <v>0.36</v>
      </c>
      <c r="AP844" s="2">
        <v>0.4</v>
      </c>
      <c r="AQ844" s="2">
        <v>100</v>
      </c>
      <c r="AR844" s="2">
        <v>3.0992000000000002</v>
      </c>
      <c r="AS844" s="2">
        <v>0.4</v>
      </c>
      <c r="AT844" s="2">
        <v>0.8</v>
      </c>
      <c r="AU844" s="2">
        <v>52.4</v>
      </c>
      <c r="AV844" s="2">
        <v>6.9679000000000002</v>
      </c>
      <c r="AW844" s="2">
        <v>1.38</v>
      </c>
      <c r="AX844" s="2">
        <v>1.9</v>
      </c>
      <c r="AY844" s="2">
        <v>72.599999999999994</v>
      </c>
      <c r="AZ844" s="2">
        <v>31.442399999999999</v>
      </c>
      <c r="BA844" s="2">
        <v>1.5</v>
      </c>
      <c r="BB844" s="2">
        <v>2.1</v>
      </c>
      <c r="BC844" s="2">
        <v>73.099999999999994</v>
      </c>
      <c r="BD844" s="2">
        <v>45.569899999999997</v>
      </c>
      <c r="BE844" s="4"/>
      <c r="BF844" s="4"/>
    </row>
    <row r="845" spans="1:58" x14ac:dyDescent="0.2">
      <c r="A845" s="29">
        <v>844</v>
      </c>
      <c r="B845" s="7" t="s">
        <v>108</v>
      </c>
      <c r="C845" s="3">
        <v>39951</v>
      </c>
      <c r="D845" s="4" t="s">
        <v>3</v>
      </c>
      <c r="E845" s="4" t="s">
        <v>167</v>
      </c>
      <c r="F845" s="5" t="s">
        <v>188</v>
      </c>
      <c r="G845" s="6">
        <v>0.91805555555555562</v>
      </c>
      <c r="H845" s="6">
        <v>0.9819444444444444</v>
      </c>
      <c r="I845" s="85">
        <f t="shared" si="13"/>
        <v>91.999999999999829</v>
      </c>
      <c r="J845" s="86">
        <f>I845*Segmentos!$D$7*(AH845%)*IF(ISNUMBER(AI845),AI845%,0)</f>
        <v>4101470.3999999925</v>
      </c>
      <c r="K845" s="86">
        <f>I845*Segmentos!$D$7*(AL845%)*IF(ISNUMBER(AM845),AM845%,0)</f>
        <v>3357999.9999999939</v>
      </c>
      <c r="L845" s="4"/>
      <c r="M845" s="2">
        <v>10.09</v>
      </c>
      <c r="N845" s="2">
        <v>27</v>
      </c>
      <c r="O845" s="2">
        <v>37.4</v>
      </c>
      <c r="P845" s="2">
        <v>79.254800000000003</v>
      </c>
      <c r="Q845" s="2">
        <v>9.68</v>
      </c>
      <c r="R845" s="2">
        <v>22.1</v>
      </c>
      <c r="S845" s="2">
        <v>43.8</v>
      </c>
      <c r="T845" s="2">
        <v>12.6785</v>
      </c>
      <c r="U845" s="2">
        <v>11.75</v>
      </c>
      <c r="V845" s="2">
        <v>27.6</v>
      </c>
      <c r="W845" s="2">
        <v>42.5</v>
      </c>
      <c r="X845" s="2">
        <v>19.3538</v>
      </c>
      <c r="Y845" s="2">
        <v>11.34</v>
      </c>
      <c r="Z845" s="2">
        <v>31.2</v>
      </c>
      <c r="AA845" s="2">
        <v>36.4</v>
      </c>
      <c r="AB845" s="2">
        <v>26.301600000000001</v>
      </c>
      <c r="AC845" s="2">
        <v>8.11</v>
      </c>
      <c r="AD845" s="2">
        <v>25.2</v>
      </c>
      <c r="AE845" s="2">
        <v>32.200000000000003</v>
      </c>
      <c r="AF845" s="2">
        <v>20.9209</v>
      </c>
      <c r="AG845" s="2">
        <v>11.16</v>
      </c>
      <c r="AH845" s="22">
        <v>29.1</v>
      </c>
      <c r="AI845" s="22">
        <v>38.299999999999997</v>
      </c>
      <c r="AJ845" s="22">
        <v>41.587499999999999</v>
      </c>
      <c r="AK845" s="18">
        <v>9.1199999999999992</v>
      </c>
      <c r="AL845" s="18">
        <v>25</v>
      </c>
      <c r="AM845" s="18">
        <v>36.5</v>
      </c>
      <c r="AN845" s="2">
        <v>37.667299999999997</v>
      </c>
      <c r="AO845" s="2">
        <v>6.71</v>
      </c>
      <c r="AP845" s="2">
        <v>21.2</v>
      </c>
      <c r="AQ845" s="2">
        <v>31.6</v>
      </c>
      <c r="AR845" s="2">
        <v>5.7552000000000003</v>
      </c>
      <c r="AS845" s="2">
        <v>8.83</v>
      </c>
      <c r="AT845" s="2">
        <v>23.3</v>
      </c>
      <c r="AU845" s="2">
        <v>37.9</v>
      </c>
      <c r="AV845" s="2">
        <v>15.284599999999999</v>
      </c>
      <c r="AW845" s="2">
        <v>11.14</v>
      </c>
      <c r="AX845" s="2">
        <v>27.6</v>
      </c>
      <c r="AY845" s="2">
        <v>40.4</v>
      </c>
      <c r="AZ845" s="2">
        <v>25.1462</v>
      </c>
      <c r="BA845" s="2">
        <v>11</v>
      </c>
      <c r="BB845" s="2">
        <v>30.2</v>
      </c>
      <c r="BC845" s="2">
        <v>36.4</v>
      </c>
      <c r="BD845" s="2">
        <v>33.068800000000003</v>
      </c>
      <c r="BE845" s="4"/>
      <c r="BF845" s="4"/>
    </row>
    <row r="846" spans="1:58" x14ac:dyDescent="0.2">
      <c r="A846" s="29">
        <v>845</v>
      </c>
      <c r="B846" s="7" t="s">
        <v>86</v>
      </c>
      <c r="C846" s="3">
        <v>39951</v>
      </c>
      <c r="D846" s="4" t="s">
        <v>17</v>
      </c>
      <c r="E846" s="4" t="s">
        <v>169</v>
      </c>
      <c r="F846" s="5" t="s">
        <v>188</v>
      </c>
      <c r="G846" s="6">
        <v>0.9159722222222223</v>
      </c>
      <c r="H846" s="6">
        <v>0.95833333333333337</v>
      </c>
      <c r="I846" s="85">
        <f t="shared" si="13"/>
        <v>60.999999999999943</v>
      </c>
      <c r="J846" s="86">
        <f>I846*Segmentos!$D$7*(AH846%)*IF(ISNUMBER(AI846),AI846%,0)</f>
        <v>31085.599999999973</v>
      </c>
      <c r="K846" s="86">
        <f>I846*Segmentos!$D$7*(AL846%)*IF(ISNUMBER(AM846),AM846%,0)</f>
        <v>48019.199999999946</v>
      </c>
      <c r="L846" s="4"/>
      <c r="M846" s="2">
        <v>0.17</v>
      </c>
      <c r="N846" s="2">
        <v>1.3</v>
      </c>
      <c r="O846" s="2">
        <v>13.2</v>
      </c>
      <c r="P846" s="2">
        <v>100</v>
      </c>
      <c r="Q846" s="2">
        <v>0</v>
      </c>
      <c r="R846" s="2">
        <v>0</v>
      </c>
      <c r="S846" s="8" t="s">
        <v>577</v>
      </c>
      <c r="T846" s="2">
        <v>0</v>
      </c>
      <c r="U846" s="2">
        <v>0.05</v>
      </c>
      <c r="V846" s="2">
        <v>0.9</v>
      </c>
      <c r="W846" s="2">
        <v>5.8</v>
      </c>
      <c r="X846" s="2">
        <v>6.7805</v>
      </c>
      <c r="Y846" s="2">
        <v>0.04</v>
      </c>
      <c r="Z846" s="2">
        <v>1.2</v>
      </c>
      <c r="AA846" s="2">
        <v>3.3</v>
      </c>
      <c r="AB846" s="2">
        <v>6.9099000000000004</v>
      </c>
      <c r="AC846" s="2">
        <v>0.44</v>
      </c>
      <c r="AD846" s="2">
        <v>2.2000000000000002</v>
      </c>
      <c r="AE846" s="2">
        <v>20</v>
      </c>
      <c r="AF846" s="2">
        <v>86.3095</v>
      </c>
      <c r="AG846" s="2">
        <v>0.13</v>
      </c>
      <c r="AH846" s="22">
        <v>1.3</v>
      </c>
      <c r="AI846" s="22">
        <v>9.8000000000000007</v>
      </c>
      <c r="AJ846" s="22">
        <v>35.869900000000001</v>
      </c>
      <c r="AK846" s="18">
        <v>0.2</v>
      </c>
      <c r="AL846" s="18">
        <v>1.2</v>
      </c>
      <c r="AM846" s="18">
        <v>16.399999999999999</v>
      </c>
      <c r="AN846" s="2">
        <v>64.130099999999999</v>
      </c>
      <c r="AO846" s="2">
        <v>0.01</v>
      </c>
      <c r="AP846" s="2">
        <v>0.4</v>
      </c>
      <c r="AQ846" s="2">
        <v>1.6</v>
      </c>
      <c r="AR846" s="2">
        <v>0.38200000000000001</v>
      </c>
      <c r="AS846" s="2">
        <v>0.04</v>
      </c>
      <c r="AT846" s="2">
        <v>0.3</v>
      </c>
      <c r="AU846" s="2">
        <v>16.399999999999999</v>
      </c>
      <c r="AV846" s="2">
        <v>5.4154999999999998</v>
      </c>
      <c r="AW846" s="2">
        <v>0.42</v>
      </c>
      <c r="AX846" s="2">
        <v>2.2999999999999998</v>
      </c>
      <c r="AY846" s="2">
        <v>18.5</v>
      </c>
      <c r="AZ846" s="2">
        <v>71.729200000000006</v>
      </c>
      <c r="BA846" s="2">
        <v>0.1</v>
      </c>
      <c r="BB846" s="2">
        <v>1.4</v>
      </c>
      <c r="BC846" s="2">
        <v>7.2</v>
      </c>
      <c r="BD846" s="2">
        <v>22.473299999999998</v>
      </c>
      <c r="BE846" s="4"/>
      <c r="BF846" s="4"/>
    </row>
    <row r="847" spans="1:58" x14ac:dyDescent="0.2">
      <c r="A847" s="29">
        <v>846</v>
      </c>
      <c r="B847" s="7" t="s">
        <v>14</v>
      </c>
      <c r="C847" s="3">
        <v>39951</v>
      </c>
      <c r="D847" s="4" t="s">
        <v>13</v>
      </c>
      <c r="E847" s="4" t="s">
        <v>163</v>
      </c>
      <c r="F847" s="5" t="s">
        <v>188</v>
      </c>
      <c r="G847" s="6">
        <v>0.84930555555555554</v>
      </c>
      <c r="H847" s="6">
        <v>0.87430555555555556</v>
      </c>
      <c r="I847" s="85">
        <f t="shared" si="13"/>
        <v>36.000000000000028</v>
      </c>
      <c r="J847" s="86">
        <f>I847*Segmentos!$D$7*(AH847%)*IF(ISNUMBER(AI847),AI847%,0)</f>
        <v>982828.80000000086</v>
      </c>
      <c r="K847" s="86">
        <f>I847*Segmentos!$D$7*(AL847%)*IF(ISNUMBER(AM847),AM847%,0)</f>
        <v>1432080.0000000007</v>
      </c>
      <c r="L847" s="4"/>
      <c r="M847" s="2">
        <v>8.4600000000000009</v>
      </c>
      <c r="N847" s="2">
        <v>13.2</v>
      </c>
      <c r="O847" s="2">
        <v>63.9</v>
      </c>
      <c r="P847" s="2">
        <v>80.400700000000001</v>
      </c>
      <c r="Q847" s="2">
        <v>6.55</v>
      </c>
      <c r="R847" s="2">
        <v>10.4</v>
      </c>
      <c r="S847" s="2">
        <v>62.8</v>
      </c>
      <c r="T847" s="2">
        <v>10.3803</v>
      </c>
      <c r="U847" s="2">
        <v>6.79</v>
      </c>
      <c r="V847" s="2">
        <v>11.7</v>
      </c>
      <c r="W847" s="2">
        <v>58</v>
      </c>
      <c r="X847" s="2">
        <v>13.52</v>
      </c>
      <c r="Y847" s="2">
        <v>6.49</v>
      </c>
      <c r="Z847" s="2">
        <v>11.2</v>
      </c>
      <c r="AA847" s="2">
        <v>58.1</v>
      </c>
      <c r="AB847" s="2">
        <v>18.193899999999999</v>
      </c>
      <c r="AC847" s="2">
        <v>12.28</v>
      </c>
      <c r="AD847" s="2">
        <v>17.5</v>
      </c>
      <c r="AE847" s="2">
        <v>70.2</v>
      </c>
      <c r="AF847" s="2">
        <v>38.306600000000003</v>
      </c>
      <c r="AG847" s="2">
        <v>6.83</v>
      </c>
      <c r="AH847" s="22">
        <v>11.3</v>
      </c>
      <c r="AI847" s="22">
        <v>60.4</v>
      </c>
      <c r="AJ847" s="22">
        <v>30.767900000000001</v>
      </c>
      <c r="AK847" s="18">
        <v>9.94</v>
      </c>
      <c r="AL847" s="18">
        <v>15</v>
      </c>
      <c r="AM847" s="18">
        <v>66.3</v>
      </c>
      <c r="AN847" s="2">
        <v>49.632800000000003</v>
      </c>
      <c r="AO847" s="2">
        <v>5.32</v>
      </c>
      <c r="AP847" s="2">
        <v>10.199999999999999</v>
      </c>
      <c r="AQ847" s="2">
        <v>52.1</v>
      </c>
      <c r="AR847" s="2">
        <v>5.5251999999999999</v>
      </c>
      <c r="AS847" s="2">
        <v>7.6</v>
      </c>
      <c r="AT847" s="2">
        <v>11.4</v>
      </c>
      <c r="AU847" s="2">
        <v>66.8</v>
      </c>
      <c r="AV847" s="2">
        <v>15.9085</v>
      </c>
      <c r="AW847" s="2">
        <v>8.19</v>
      </c>
      <c r="AX847" s="2">
        <v>12.8</v>
      </c>
      <c r="AY847" s="2">
        <v>64.099999999999994</v>
      </c>
      <c r="AZ847" s="2">
        <v>22.360099999999999</v>
      </c>
      <c r="BA847" s="2">
        <v>10.06</v>
      </c>
      <c r="BB847" s="2">
        <v>15.5</v>
      </c>
      <c r="BC847" s="2">
        <v>64.8</v>
      </c>
      <c r="BD847" s="2">
        <v>36.606999999999999</v>
      </c>
      <c r="BE847" s="4"/>
      <c r="BF847" s="4"/>
    </row>
    <row r="848" spans="1:58" x14ac:dyDescent="0.2">
      <c r="A848" s="29">
        <v>847</v>
      </c>
      <c r="B848" s="7" t="s">
        <v>10</v>
      </c>
      <c r="C848" s="3">
        <v>39951</v>
      </c>
      <c r="D848" s="4" t="s">
        <v>8</v>
      </c>
      <c r="E848" s="4" t="s">
        <v>164</v>
      </c>
      <c r="F848" s="5" t="s">
        <v>188</v>
      </c>
      <c r="G848" s="6">
        <v>0.87430555555555556</v>
      </c>
      <c r="H848" s="6">
        <v>0.91805555555555562</v>
      </c>
      <c r="I848" s="85">
        <f t="shared" si="13"/>
        <v>63.000000000000099</v>
      </c>
      <c r="J848" s="86">
        <f>I848*Segmentos!$D$7*(AH848%)*IF(ISNUMBER(AI848),AI848%,0)</f>
        <v>1347292.8000000021</v>
      </c>
      <c r="K848" s="86">
        <f>I848*Segmentos!$D$7*(AL848%)*IF(ISNUMBER(AM848),AM848%,0)</f>
        <v>786240.00000000128</v>
      </c>
      <c r="L848" s="4"/>
      <c r="M848" s="2">
        <v>4.18</v>
      </c>
      <c r="N848" s="2">
        <v>14</v>
      </c>
      <c r="O848" s="2">
        <v>29.8</v>
      </c>
      <c r="P848" s="2">
        <v>78.196100000000001</v>
      </c>
      <c r="Q848" s="2">
        <v>1.36</v>
      </c>
      <c r="R848" s="2">
        <v>5.8</v>
      </c>
      <c r="S848" s="2">
        <v>23.7</v>
      </c>
      <c r="T848" s="2">
        <v>4.2621000000000002</v>
      </c>
      <c r="U848" s="2">
        <v>3.63</v>
      </c>
      <c r="V848" s="2">
        <v>10.6</v>
      </c>
      <c r="W848" s="2">
        <v>34.200000000000003</v>
      </c>
      <c r="X848" s="2">
        <v>14.247199999999999</v>
      </c>
      <c r="Y848" s="2">
        <v>4.8600000000000003</v>
      </c>
      <c r="Z848" s="2">
        <v>16.8</v>
      </c>
      <c r="AA848" s="2">
        <v>28.9</v>
      </c>
      <c r="AB848" s="2">
        <v>26.8782</v>
      </c>
      <c r="AC848" s="2">
        <v>5.34</v>
      </c>
      <c r="AD848" s="2">
        <v>17.899999999999999</v>
      </c>
      <c r="AE848" s="2">
        <v>29.8</v>
      </c>
      <c r="AF848" s="2">
        <v>32.808599999999998</v>
      </c>
      <c r="AG848" s="2">
        <v>5.35</v>
      </c>
      <c r="AH848" s="22">
        <v>16.3</v>
      </c>
      <c r="AI848" s="22">
        <v>32.799999999999997</v>
      </c>
      <c r="AJ848" s="22">
        <v>47.556899999999999</v>
      </c>
      <c r="AK848" s="18">
        <v>3.11</v>
      </c>
      <c r="AL848" s="18">
        <v>12</v>
      </c>
      <c r="AM848" s="18">
        <v>26</v>
      </c>
      <c r="AN848" s="2">
        <v>30.639199999999999</v>
      </c>
      <c r="AO848" s="2">
        <v>1.66</v>
      </c>
      <c r="AP848" s="2">
        <v>13.4</v>
      </c>
      <c r="AQ848" s="2">
        <v>12.4</v>
      </c>
      <c r="AR848" s="2">
        <v>3.4060000000000001</v>
      </c>
      <c r="AS848" s="2">
        <v>3.51</v>
      </c>
      <c r="AT848" s="2">
        <v>13.4</v>
      </c>
      <c r="AU848" s="2">
        <v>26.1</v>
      </c>
      <c r="AV848" s="2">
        <v>14.459</v>
      </c>
      <c r="AW848" s="2">
        <v>3.07</v>
      </c>
      <c r="AX848" s="2">
        <v>13.3</v>
      </c>
      <c r="AY848" s="2">
        <v>23.2</v>
      </c>
      <c r="AZ848" s="2">
        <v>16.519600000000001</v>
      </c>
      <c r="BA848" s="2">
        <v>6.11</v>
      </c>
      <c r="BB848" s="2">
        <v>15.1</v>
      </c>
      <c r="BC848" s="2">
        <v>40.299999999999997</v>
      </c>
      <c r="BD848" s="2">
        <v>43.811599999999999</v>
      </c>
      <c r="BE848" s="4"/>
      <c r="BF848" s="4"/>
    </row>
    <row r="849" spans="1:58" x14ac:dyDescent="0.2">
      <c r="A849" s="29">
        <v>848</v>
      </c>
      <c r="B849" s="7" t="s">
        <v>27</v>
      </c>
      <c r="C849" s="3">
        <v>39951</v>
      </c>
      <c r="D849" s="4" t="s">
        <v>21</v>
      </c>
      <c r="E849" s="4" t="s">
        <v>169</v>
      </c>
      <c r="F849" s="5" t="s">
        <v>188</v>
      </c>
      <c r="G849" s="6">
        <v>0.91666666666666663</v>
      </c>
      <c r="H849" s="6">
        <v>0.9506944444444444</v>
      </c>
      <c r="I849" s="85">
        <f t="shared" si="13"/>
        <v>48.999999999999986</v>
      </c>
      <c r="J849" s="86">
        <f>I849*Segmentos!$D$7*(AH849%)*IF(ISNUMBER(AI849),AI849%,0)</f>
        <v>136415.99999999994</v>
      </c>
      <c r="K849" s="86">
        <f>I849*Segmentos!$D$7*(AL849%)*IF(ISNUMBER(AM849),AM849%,0)</f>
        <v>104997.19999999998</v>
      </c>
      <c r="L849" s="4"/>
      <c r="M849" s="2">
        <v>0.61</v>
      </c>
      <c r="N849" s="2">
        <v>1.9</v>
      </c>
      <c r="O849" s="2">
        <v>31.1</v>
      </c>
      <c r="P849" s="2">
        <v>72.946700000000007</v>
      </c>
      <c r="Q849" s="2">
        <v>0.32</v>
      </c>
      <c r="R849" s="2">
        <v>1</v>
      </c>
      <c r="S849" s="2">
        <v>32</v>
      </c>
      <c r="T849" s="2">
        <v>6.4539</v>
      </c>
      <c r="U849" s="2">
        <v>0.01</v>
      </c>
      <c r="V849" s="2">
        <v>0.4</v>
      </c>
      <c r="W849" s="2">
        <v>2</v>
      </c>
      <c r="X849" s="2">
        <v>0.2107</v>
      </c>
      <c r="Y849" s="2">
        <v>0.81</v>
      </c>
      <c r="Z849" s="2">
        <v>2.5</v>
      </c>
      <c r="AA849" s="2">
        <v>32.299999999999997</v>
      </c>
      <c r="AB849" s="2">
        <v>28.802700000000002</v>
      </c>
      <c r="AC849" s="2">
        <v>0.95</v>
      </c>
      <c r="AD849" s="2">
        <v>2.9</v>
      </c>
      <c r="AE849" s="2">
        <v>32.700000000000003</v>
      </c>
      <c r="AF849" s="2">
        <v>37.479500000000002</v>
      </c>
      <c r="AG849" s="2">
        <v>0.7</v>
      </c>
      <c r="AH849" s="22">
        <v>2.9</v>
      </c>
      <c r="AI849" s="22">
        <v>24</v>
      </c>
      <c r="AJ849" s="22">
        <v>39.9771</v>
      </c>
      <c r="AK849" s="18">
        <v>0.52</v>
      </c>
      <c r="AL849" s="18">
        <v>1.1000000000000001</v>
      </c>
      <c r="AM849" s="18">
        <v>48.7</v>
      </c>
      <c r="AN849" s="2">
        <v>32.9696</v>
      </c>
      <c r="AO849" s="2">
        <v>0.1</v>
      </c>
      <c r="AP849" s="2">
        <v>0.7</v>
      </c>
      <c r="AQ849" s="2">
        <v>15</v>
      </c>
      <c r="AR849" s="2">
        <v>1.3130999999999999</v>
      </c>
      <c r="AS849" s="2">
        <v>0.16</v>
      </c>
      <c r="AT849" s="2">
        <v>0.9</v>
      </c>
      <c r="AU849" s="2">
        <v>17.899999999999999</v>
      </c>
      <c r="AV849" s="2">
        <v>4.1330999999999998</v>
      </c>
      <c r="AW849" s="2">
        <v>0.48</v>
      </c>
      <c r="AX849" s="2">
        <v>1.9</v>
      </c>
      <c r="AY849" s="2">
        <v>25.1</v>
      </c>
      <c r="AZ849" s="2">
        <v>16.601900000000001</v>
      </c>
      <c r="BA849" s="2">
        <v>1.1000000000000001</v>
      </c>
      <c r="BB849" s="2">
        <v>2.9</v>
      </c>
      <c r="BC849" s="2">
        <v>37.4</v>
      </c>
      <c r="BD849" s="2">
        <v>50.898600000000002</v>
      </c>
      <c r="BE849" s="4"/>
      <c r="BF849" s="4"/>
    </row>
    <row r="850" spans="1:58" x14ac:dyDescent="0.2">
      <c r="A850" s="29">
        <v>849</v>
      </c>
      <c r="B850" s="7" t="s">
        <v>83</v>
      </c>
      <c r="C850" s="3">
        <v>39951</v>
      </c>
      <c r="D850" s="4" t="s">
        <v>21</v>
      </c>
      <c r="E850" s="4" t="s">
        <v>170</v>
      </c>
      <c r="F850" s="5" t="s">
        <v>188</v>
      </c>
      <c r="G850" s="6">
        <v>0.87430555555555556</v>
      </c>
      <c r="H850" s="6">
        <v>0.88958333333333339</v>
      </c>
      <c r="I850" s="85">
        <f t="shared" si="13"/>
        <v>22.000000000000082</v>
      </c>
      <c r="J850" s="86">
        <f>I850*Segmentos!$D$7*(AH850%)*IF(ISNUMBER(AI850),AI850%,0)</f>
        <v>48716.800000000192</v>
      </c>
      <c r="K850" s="86">
        <f>I850*Segmentos!$D$7*(AL850%)*IF(ISNUMBER(AM850),AM850%,0)</f>
        <v>21436.800000000083</v>
      </c>
      <c r="L850" s="4"/>
      <c r="M850" s="2">
        <v>0.4</v>
      </c>
      <c r="N850" s="2">
        <v>1.4</v>
      </c>
      <c r="O850" s="2">
        <v>28.1</v>
      </c>
      <c r="P850" s="2">
        <v>37.356299999999997</v>
      </c>
      <c r="Q850" s="2">
        <v>0.02</v>
      </c>
      <c r="R850" s="2">
        <v>0.5</v>
      </c>
      <c r="S850" s="2">
        <v>4.5</v>
      </c>
      <c r="T850" s="2">
        <v>0.37230000000000002</v>
      </c>
      <c r="U850" s="2">
        <v>0.15</v>
      </c>
      <c r="V850" s="2">
        <v>0.9</v>
      </c>
      <c r="W850" s="2">
        <v>17.3</v>
      </c>
      <c r="X850" s="2">
        <v>2.9788000000000001</v>
      </c>
      <c r="Y850" s="2">
        <v>0.5</v>
      </c>
      <c r="Z850" s="2">
        <v>1.4</v>
      </c>
      <c r="AA850" s="2">
        <v>34.5</v>
      </c>
      <c r="AB850" s="2">
        <v>13.7859</v>
      </c>
      <c r="AC850" s="2">
        <v>0.66</v>
      </c>
      <c r="AD850" s="2">
        <v>2.2000000000000002</v>
      </c>
      <c r="AE850" s="2">
        <v>30</v>
      </c>
      <c r="AF850" s="2">
        <v>20.2193</v>
      </c>
      <c r="AG850" s="2">
        <v>0.56999999999999995</v>
      </c>
      <c r="AH850" s="22">
        <v>1.6</v>
      </c>
      <c r="AI850" s="22">
        <v>34.6</v>
      </c>
      <c r="AJ850" s="22">
        <v>25.110099999999999</v>
      </c>
      <c r="AK850" s="18">
        <v>0.25</v>
      </c>
      <c r="AL850" s="18">
        <v>1.2</v>
      </c>
      <c r="AM850" s="18">
        <v>20.3</v>
      </c>
      <c r="AN850" s="2">
        <v>12.2463</v>
      </c>
      <c r="AO850" s="2">
        <v>0.18</v>
      </c>
      <c r="AP850" s="2">
        <v>0.9</v>
      </c>
      <c r="AQ850" s="2">
        <v>18.7</v>
      </c>
      <c r="AR850" s="2">
        <v>1.8125</v>
      </c>
      <c r="AS850" s="2">
        <v>0.22</v>
      </c>
      <c r="AT850" s="2">
        <v>1.2</v>
      </c>
      <c r="AU850" s="2">
        <v>18.600000000000001</v>
      </c>
      <c r="AV850" s="2">
        <v>4.4496000000000002</v>
      </c>
      <c r="AW850" s="2">
        <v>0.34</v>
      </c>
      <c r="AX850" s="2">
        <v>1.1000000000000001</v>
      </c>
      <c r="AY850" s="2">
        <v>31</v>
      </c>
      <c r="AZ850" s="2">
        <v>9.1631999999999998</v>
      </c>
      <c r="BA850" s="2">
        <v>0.61</v>
      </c>
      <c r="BB850" s="2">
        <v>1.9</v>
      </c>
      <c r="BC850" s="2">
        <v>31.4</v>
      </c>
      <c r="BD850" s="2">
        <v>21.931100000000001</v>
      </c>
      <c r="BE850" s="4"/>
      <c r="BF850" s="4"/>
    </row>
    <row r="851" spans="1:58" x14ac:dyDescent="0.2">
      <c r="A851" s="29">
        <v>850</v>
      </c>
      <c r="B851" s="7" t="s">
        <v>23</v>
      </c>
      <c r="C851" s="3">
        <v>39951</v>
      </c>
      <c r="D851" s="4" t="s">
        <v>21</v>
      </c>
      <c r="E851" s="4" t="s">
        <v>170</v>
      </c>
      <c r="F851" s="5" t="s">
        <v>188</v>
      </c>
      <c r="G851" s="6">
        <v>0.91041666666666676</v>
      </c>
      <c r="H851" s="6">
        <v>0.9159722222222223</v>
      </c>
      <c r="I851" s="85">
        <f t="shared" si="13"/>
        <v>7.9999999999999716</v>
      </c>
      <c r="J851" s="86">
        <f>I851*Segmentos!$D$7*(AH851%)*IF(ISNUMBER(AI851),AI851%,0)</f>
        <v>15999.999999999944</v>
      </c>
      <c r="K851" s="86">
        <f>I851*Segmentos!$D$7*(AL851%)*IF(ISNUMBER(AM851),AM851%,0)</f>
        <v>3039.9999999999895</v>
      </c>
      <c r="L851" s="4"/>
      <c r="M851" s="2">
        <v>0.31</v>
      </c>
      <c r="N851" s="2">
        <v>0.3</v>
      </c>
      <c r="O851" s="2">
        <v>98.9</v>
      </c>
      <c r="P851" s="2">
        <v>30.801200000000001</v>
      </c>
      <c r="Q851" s="2">
        <v>0.42</v>
      </c>
      <c r="R851" s="2">
        <v>0.4</v>
      </c>
      <c r="S851" s="2">
        <v>100</v>
      </c>
      <c r="T851" s="2">
        <v>7.0553999999999997</v>
      </c>
      <c r="U851" s="2">
        <v>0.26</v>
      </c>
      <c r="V851" s="2">
        <v>0.3</v>
      </c>
      <c r="W851" s="2">
        <v>100</v>
      </c>
      <c r="X851" s="2">
        <v>5.5579000000000001</v>
      </c>
      <c r="Y851" s="2">
        <v>0.61</v>
      </c>
      <c r="Z851" s="2">
        <v>0.6</v>
      </c>
      <c r="AA851" s="2">
        <v>98.1</v>
      </c>
      <c r="AB851" s="2">
        <v>18.187899999999999</v>
      </c>
      <c r="AC851" s="2">
        <v>0</v>
      </c>
      <c r="AD851" s="2">
        <v>0</v>
      </c>
      <c r="AE851" s="8" t="s">
        <v>577</v>
      </c>
      <c r="AF851" s="2">
        <v>0</v>
      </c>
      <c r="AG851" s="2">
        <v>0.51</v>
      </c>
      <c r="AH851" s="22">
        <v>0.5</v>
      </c>
      <c r="AI851" s="22">
        <v>100</v>
      </c>
      <c r="AJ851" s="22">
        <v>24.1968</v>
      </c>
      <c r="AK851" s="18">
        <v>0.13</v>
      </c>
      <c r="AL851" s="18">
        <v>0.1</v>
      </c>
      <c r="AM851" s="18">
        <v>95</v>
      </c>
      <c r="AN851" s="2">
        <v>6.6043000000000003</v>
      </c>
      <c r="AO851" s="2">
        <v>0.1</v>
      </c>
      <c r="AP851" s="2">
        <v>0.1</v>
      </c>
      <c r="AQ851" s="2">
        <v>75</v>
      </c>
      <c r="AR851" s="2">
        <v>1.0465</v>
      </c>
      <c r="AS851" s="2">
        <v>0.25</v>
      </c>
      <c r="AT851" s="2">
        <v>0.3</v>
      </c>
      <c r="AU851" s="2">
        <v>100</v>
      </c>
      <c r="AV851" s="2">
        <v>5.5579000000000001</v>
      </c>
      <c r="AW851" s="2">
        <v>0.21</v>
      </c>
      <c r="AX851" s="2">
        <v>0.2</v>
      </c>
      <c r="AY851" s="2">
        <v>100</v>
      </c>
      <c r="AZ851" s="2">
        <v>6.0507999999999997</v>
      </c>
      <c r="BA851" s="2">
        <v>0.47</v>
      </c>
      <c r="BB851" s="2">
        <v>0.5</v>
      </c>
      <c r="BC851" s="2">
        <v>100</v>
      </c>
      <c r="BD851" s="2">
        <v>18.146000000000001</v>
      </c>
      <c r="BE851" s="4"/>
      <c r="BF851" s="4"/>
    </row>
    <row r="852" spans="1:58" x14ac:dyDescent="0.2">
      <c r="A852" s="29">
        <v>851</v>
      </c>
      <c r="B852" s="7" t="s">
        <v>25</v>
      </c>
      <c r="C852" s="3">
        <v>39951</v>
      </c>
      <c r="D852" s="4" t="s">
        <v>21</v>
      </c>
      <c r="E852" s="4" t="s">
        <v>171</v>
      </c>
      <c r="F852" s="5" t="s">
        <v>188</v>
      </c>
      <c r="G852" s="6">
        <v>0.8965277777777777</v>
      </c>
      <c r="H852" s="6">
        <v>0.89861111111111114</v>
      </c>
      <c r="I852" s="85">
        <f t="shared" si="13"/>
        <v>3.0000000000001492</v>
      </c>
      <c r="J852" s="86">
        <f>I852*Segmentos!$D$7*(AH852%)*IF(ISNUMBER(AI852),AI852%,0)</f>
        <v>6912.0000000003429</v>
      </c>
      <c r="K852" s="86">
        <f>I852*Segmentos!$D$7*(AL852%)*IF(ISNUMBER(AM852),AM852%,0)</f>
        <v>2284.8000000001134</v>
      </c>
      <c r="L852" s="4"/>
      <c r="M852" s="2">
        <v>0.37</v>
      </c>
      <c r="N852" s="2">
        <v>0.4</v>
      </c>
      <c r="O852" s="2">
        <v>95.8</v>
      </c>
      <c r="P852" s="2">
        <v>31.9452</v>
      </c>
      <c r="Q852" s="2">
        <v>0.27</v>
      </c>
      <c r="R852" s="2">
        <v>0.3</v>
      </c>
      <c r="S852" s="2">
        <v>100</v>
      </c>
      <c r="T852" s="2">
        <v>3.8952</v>
      </c>
      <c r="U852" s="2">
        <v>0.34</v>
      </c>
      <c r="V852" s="2">
        <v>0.4</v>
      </c>
      <c r="W852" s="2">
        <v>87</v>
      </c>
      <c r="X852" s="2">
        <v>6.0705</v>
      </c>
      <c r="Y852" s="2">
        <v>0.65</v>
      </c>
      <c r="Z852" s="2">
        <v>0.7</v>
      </c>
      <c r="AA852" s="2">
        <v>97</v>
      </c>
      <c r="AB852" s="2">
        <v>16.455100000000002</v>
      </c>
      <c r="AC852" s="2">
        <v>0.2</v>
      </c>
      <c r="AD852" s="2">
        <v>0.2</v>
      </c>
      <c r="AE852" s="2">
        <v>100</v>
      </c>
      <c r="AF852" s="2">
        <v>5.5244999999999997</v>
      </c>
      <c r="AG852" s="2">
        <v>0.54</v>
      </c>
      <c r="AH852" s="22">
        <v>0.6</v>
      </c>
      <c r="AI852" s="22">
        <v>96</v>
      </c>
      <c r="AJ852" s="22">
        <v>21.8505</v>
      </c>
      <c r="AK852" s="18">
        <v>0.23</v>
      </c>
      <c r="AL852" s="18">
        <v>0.2</v>
      </c>
      <c r="AM852" s="18">
        <v>95.2</v>
      </c>
      <c r="AN852" s="2">
        <v>10.094799999999999</v>
      </c>
      <c r="AO852" s="2">
        <v>0.28999999999999998</v>
      </c>
      <c r="AP852" s="2">
        <v>0.4</v>
      </c>
      <c r="AQ852" s="2">
        <v>65.3</v>
      </c>
      <c r="AR852" s="2">
        <v>2.6612</v>
      </c>
      <c r="AS852" s="2">
        <v>0.32</v>
      </c>
      <c r="AT852" s="2">
        <v>0.3</v>
      </c>
      <c r="AU852" s="2">
        <v>100</v>
      </c>
      <c r="AV852" s="2">
        <v>6.0749000000000004</v>
      </c>
      <c r="AW852" s="2">
        <v>0.3</v>
      </c>
      <c r="AX852" s="2">
        <v>0.3</v>
      </c>
      <c r="AY852" s="2">
        <v>100</v>
      </c>
      <c r="AZ852" s="2">
        <v>7.4762000000000004</v>
      </c>
      <c r="BA852" s="2">
        <v>0.48</v>
      </c>
      <c r="BB852" s="2">
        <v>0.5</v>
      </c>
      <c r="BC852" s="2">
        <v>100</v>
      </c>
      <c r="BD852" s="2">
        <v>15.732900000000001</v>
      </c>
      <c r="BE852" s="4"/>
      <c r="BF852" s="4"/>
    </row>
    <row r="853" spans="1:58" x14ac:dyDescent="0.2">
      <c r="A853" s="29">
        <v>852</v>
      </c>
      <c r="B853" s="7" t="s">
        <v>87</v>
      </c>
      <c r="C853" s="3">
        <v>39951</v>
      </c>
      <c r="D853" s="4" t="s">
        <v>28</v>
      </c>
      <c r="E853" s="4" t="s">
        <v>169</v>
      </c>
      <c r="F853" s="5" t="s">
        <v>188</v>
      </c>
      <c r="G853" s="6">
        <v>0.84027777777777779</v>
      </c>
      <c r="H853" s="6">
        <v>0.875</v>
      </c>
      <c r="I853" s="85">
        <f t="shared" si="13"/>
        <v>49.999999999999986</v>
      </c>
      <c r="J853" s="86">
        <f>I853*Segmentos!$D$7*(AH853%)*IF(ISNUMBER(AI853),AI853%,0)</f>
        <v>149499.99999999994</v>
      </c>
      <c r="K853" s="86">
        <f>I853*Segmentos!$D$7*(AL853%)*IF(ISNUMBER(AM853),AM853%,0)</f>
        <v>239759.99999999994</v>
      </c>
      <c r="L853" s="4"/>
      <c r="M853" s="2">
        <v>0.98</v>
      </c>
      <c r="N853" s="2">
        <v>2.6</v>
      </c>
      <c r="O853" s="2">
        <v>37.799999999999997</v>
      </c>
      <c r="P853" s="2">
        <v>85.787199999999999</v>
      </c>
      <c r="Q853" s="2">
        <v>0</v>
      </c>
      <c r="R853" s="2">
        <v>0.1</v>
      </c>
      <c r="S853" s="2">
        <v>2</v>
      </c>
      <c r="T853" s="2">
        <v>1.61E-2</v>
      </c>
      <c r="U853" s="2">
        <v>0.37</v>
      </c>
      <c r="V853" s="2">
        <v>1</v>
      </c>
      <c r="W853" s="2">
        <v>35.700000000000003</v>
      </c>
      <c r="X853" s="2">
        <v>6.8315000000000001</v>
      </c>
      <c r="Y853" s="2">
        <v>1.23</v>
      </c>
      <c r="Z853" s="2">
        <v>3.4</v>
      </c>
      <c r="AA853" s="2">
        <v>35.799999999999997</v>
      </c>
      <c r="AB853" s="2">
        <v>31.674600000000002</v>
      </c>
      <c r="AC853" s="2">
        <v>1.65</v>
      </c>
      <c r="AD853" s="2">
        <v>4.0999999999999996</v>
      </c>
      <c r="AE853" s="2">
        <v>39.9</v>
      </c>
      <c r="AF853" s="2">
        <v>47.265000000000001</v>
      </c>
      <c r="AG853" s="2">
        <v>0.75</v>
      </c>
      <c r="AH853" s="22">
        <v>2.5</v>
      </c>
      <c r="AI853" s="22">
        <v>29.9</v>
      </c>
      <c r="AJ853" s="22">
        <v>30.871400000000001</v>
      </c>
      <c r="AK853" s="18">
        <v>1.2</v>
      </c>
      <c r="AL853" s="18">
        <v>2.7</v>
      </c>
      <c r="AM853" s="18">
        <v>44.4</v>
      </c>
      <c r="AN853" s="2">
        <v>54.915799999999997</v>
      </c>
      <c r="AO853" s="2">
        <v>0.74</v>
      </c>
      <c r="AP853" s="2">
        <v>2.2000000000000002</v>
      </c>
      <c r="AQ853" s="2">
        <v>34.1</v>
      </c>
      <c r="AR853" s="2">
        <v>7.0903999999999998</v>
      </c>
      <c r="AS853" s="2">
        <v>0.19</v>
      </c>
      <c r="AT853" s="2">
        <v>1.6</v>
      </c>
      <c r="AU853" s="2">
        <v>11.9</v>
      </c>
      <c r="AV853" s="2">
        <v>3.5705</v>
      </c>
      <c r="AW853" s="2">
        <v>1.2</v>
      </c>
      <c r="AX853" s="2">
        <v>3.1</v>
      </c>
      <c r="AY853" s="2">
        <v>38.9</v>
      </c>
      <c r="AZ853" s="2">
        <v>30.158799999999999</v>
      </c>
      <c r="BA853" s="2">
        <v>1.35</v>
      </c>
      <c r="BB853" s="2">
        <v>2.9</v>
      </c>
      <c r="BC853" s="2">
        <v>45.7</v>
      </c>
      <c r="BD853" s="2">
        <v>44.967500000000001</v>
      </c>
      <c r="BE853" s="4"/>
      <c r="BF853" s="4"/>
    </row>
    <row r="854" spans="1:58" x14ac:dyDescent="0.2">
      <c r="A854" s="29">
        <v>853</v>
      </c>
      <c r="B854" s="7" t="s">
        <v>33</v>
      </c>
      <c r="C854" s="3">
        <v>39951</v>
      </c>
      <c r="D854" s="4" t="s">
        <v>28</v>
      </c>
      <c r="E854" s="4" t="s">
        <v>163</v>
      </c>
      <c r="F854" s="5" t="s">
        <v>188</v>
      </c>
      <c r="G854" s="6">
        <v>0.91666666666666663</v>
      </c>
      <c r="H854" s="6">
        <v>2.0833333333333333E-3</v>
      </c>
      <c r="I854" s="85">
        <f t="shared" si="13"/>
        <v>123.00000000000007</v>
      </c>
      <c r="J854" s="86">
        <f>I854*Segmentos!$D$7*(AH854%)*IF(ISNUMBER(AI854),AI854%,0)</f>
        <v>300120.00000000017</v>
      </c>
      <c r="K854" s="86">
        <f>I854*Segmentos!$D$7*(AL854%)*IF(ISNUMBER(AM854),AM854%,0)</f>
        <v>463267.2000000003</v>
      </c>
      <c r="L854" s="4"/>
      <c r="M854" s="2">
        <v>0.78</v>
      </c>
      <c r="N854" s="2">
        <v>5.2</v>
      </c>
      <c r="O854" s="2">
        <v>15</v>
      </c>
      <c r="P854" s="2">
        <v>80.208299999999994</v>
      </c>
      <c r="Q854" s="2">
        <v>0.19</v>
      </c>
      <c r="R854" s="2">
        <v>3.2</v>
      </c>
      <c r="S854" s="2">
        <v>5.8</v>
      </c>
      <c r="T854" s="2">
        <v>3.2250000000000001</v>
      </c>
      <c r="U854" s="2">
        <v>0.96</v>
      </c>
      <c r="V854" s="2">
        <v>7</v>
      </c>
      <c r="W854" s="2">
        <v>13.8</v>
      </c>
      <c r="X854" s="2">
        <v>20.738</v>
      </c>
      <c r="Y854" s="2">
        <v>1.04</v>
      </c>
      <c r="Z854" s="2">
        <v>5.4</v>
      </c>
      <c r="AA854" s="2">
        <v>19.3</v>
      </c>
      <c r="AB854" s="2">
        <v>31.401</v>
      </c>
      <c r="AC854" s="2">
        <v>0.74</v>
      </c>
      <c r="AD854" s="2">
        <v>4.9000000000000004</v>
      </c>
      <c r="AE854" s="2">
        <v>15.1</v>
      </c>
      <c r="AF854" s="2">
        <v>24.844200000000001</v>
      </c>
      <c r="AG854" s="2">
        <v>0.61</v>
      </c>
      <c r="AH854" s="22">
        <v>6.1</v>
      </c>
      <c r="AI854" s="22">
        <v>10</v>
      </c>
      <c r="AJ854" s="22">
        <v>29.8049</v>
      </c>
      <c r="AK854" s="18">
        <v>0.93</v>
      </c>
      <c r="AL854" s="18">
        <v>4.4000000000000004</v>
      </c>
      <c r="AM854" s="18">
        <v>21.4</v>
      </c>
      <c r="AN854" s="2">
        <v>50.403399999999998</v>
      </c>
      <c r="AO854" s="2">
        <v>0.32</v>
      </c>
      <c r="AP854" s="2">
        <v>3.4</v>
      </c>
      <c r="AQ854" s="2">
        <v>9.3000000000000007</v>
      </c>
      <c r="AR854" s="2">
        <v>3.5693999999999999</v>
      </c>
      <c r="AS854" s="2">
        <v>0.26</v>
      </c>
      <c r="AT854" s="2">
        <v>3.3</v>
      </c>
      <c r="AU854" s="2">
        <v>7.9</v>
      </c>
      <c r="AV854" s="2">
        <v>5.8943000000000003</v>
      </c>
      <c r="AW854" s="2">
        <v>0.7</v>
      </c>
      <c r="AX854" s="2">
        <v>4.5</v>
      </c>
      <c r="AY854" s="2">
        <v>15.5</v>
      </c>
      <c r="AZ854" s="2">
        <v>20.5898</v>
      </c>
      <c r="BA854" s="2">
        <v>1.28</v>
      </c>
      <c r="BB854" s="2">
        <v>7.3</v>
      </c>
      <c r="BC854" s="2">
        <v>17.5</v>
      </c>
      <c r="BD854" s="2">
        <v>50.154800000000002</v>
      </c>
      <c r="BE854" s="4"/>
      <c r="BF854" s="4"/>
    </row>
    <row r="855" spans="1:58" x14ac:dyDescent="0.2">
      <c r="A855" s="29">
        <v>854</v>
      </c>
      <c r="B855" s="7" t="s">
        <v>32</v>
      </c>
      <c r="C855" s="3">
        <v>39951</v>
      </c>
      <c r="D855" s="4" t="s">
        <v>28</v>
      </c>
      <c r="E855" s="4" t="s">
        <v>164</v>
      </c>
      <c r="F855" s="5" t="s">
        <v>188</v>
      </c>
      <c r="G855" s="6">
        <v>0.91527777777777775</v>
      </c>
      <c r="H855" s="6">
        <v>0.91666666666666663</v>
      </c>
      <c r="I855" s="85">
        <f t="shared" si="13"/>
        <v>1.9999999999999929</v>
      </c>
      <c r="J855" s="86">
        <f>I855*Segmentos!$D$7*(AH855%)*IF(ISNUMBER(AI855),AI855%,0)</f>
        <v>1735.1999999999941</v>
      </c>
      <c r="K855" s="86">
        <f>I855*Segmentos!$D$7*(AL855%)*IF(ISNUMBER(AM855),AM855%,0)</f>
        <v>10449.599999999962</v>
      </c>
      <c r="L855" s="4"/>
      <c r="M855" s="2">
        <v>0.76</v>
      </c>
      <c r="N855" s="2">
        <v>0.8</v>
      </c>
      <c r="O855" s="2">
        <v>90.2</v>
      </c>
      <c r="P855" s="2">
        <v>83.706599999999995</v>
      </c>
      <c r="Q855" s="2">
        <v>0</v>
      </c>
      <c r="R855" s="2">
        <v>0</v>
      </c>
      <c r="S855" s="8" t="s">
        <v>577</v>
      </c>
      <c r="T855" s="2">
        <v>0</v>
      </c>
      <c r="U855" s="2">
        <v>1.1399999999999999</v>
      </c>
      <c r="V855" s="2">
        <v>1.1000000000000001</v>
      </c>
      <c r="W855" s="2">
        <v>100</v>
      </c>
      <c r="X855" s="2">
        <v>26.549800000000001</v>
      </c>
      <c r="Y855" s="2">
        <v>0.38</v>
      </c>
      <c r="Z855" s="2">
        <v>0.5</v>
      </c>
      <c r="AA855" s="2">
        <v>73.5</v>
      </c>
      <c r="AB855" s="2">
        <v>12.589</v>
      </c>
      <c r="AC855" s="2">
        <v>1.23</v>
      </c>
      <c r="AD855" s="2">
        <v>1.4</v>
      </c>
      <c r="AE855" s="2">
        <v>90.7</v>
      </c>
      <c r="AF855" s="2">
        <v>44.567799999999998</v>
      </c>
      <c r="AG855" s="2">
        <v>0.19</v>
      </c>
      <c r="AH855" s="22">
        <v>0.3</v>
      </c>
      <c r="AI855" s="22">
        <v>72.3</v>
      </c>
      <c r="AJ855" s="22">
        <v>10.124700000000001</v>
      </c>
      <c r="AK855" s="18">
        <v>1.26</v>
      </c>
      <c r="AL855" s="18">
        <v>1.4</v>
      </c>
      <c r="AM855" s="18">
        <v>93.3</v>
      </c>
      <c r="AN855" s="2">
        <v>73.581900000000005</v>
      </c>
      <c r="AO855" s="2">
        <v>0.3</v>
      </c>
      <c r="AP855" s="2">
        <v>0.4</v>
      </c>
      <c r="AQ855" s="2">
        <v>83.6</v>
      </c>
      <c r="AR855" s="2">
        <v>3.6274999999999999</v>
      </c>
      <c r="AS855" s="2">
        <v>0.6</v>
      </c>
      <c r="AT855" s="2">
        <v>0.8</v>
      </c>
      <c r="AU855" s="2">
        <v>79.2</v>
      </c>
      <c r="AV855" s="2">
        <v>14.732100000000001</v>
      </c>
      <c r="AW855" s="2">
        <v>1.26</v>
      </c>
      <c r="AX855" s="2">
        <v>1.3</v>
      </c>
      <c r="AY855" s="2">
        <v>100</v>
      </c>
      <c r="AZ855" s="2">
        <v>40.166600000000003</v>
      </c>
      <c r="BA855" s="2">
        <v>0.59</v>
      </c>
      <c r="BB855" s="2">
        <v>0.7</v>
      </c>
      <c r="BC855" s="2">
        <v>84.7</v>
      </c>
      <c r="BD855" s="2">
        <v>25.180399999999999</v>
      </c>
      <c r="BE855" s="4"/>
      <c r="BF855" s="4"/>
    </row>
    <row r="856" spans="1:58" x14ac:dyDescent="0.2">
      <c r="A856" s="29">
        <v>855</v>
      </c>
      <c r="B856" s="7" t="s">
        <v>19</v>
      </c>
      <c r="C856" s="3">
        <v>39951</v>
      </c>
      <c r="D856" s="4" t="s">
        <v>17</v>
      </c>
      <c r="E856" s="4" t="s">
        <v>166</v>
      </c>
      <c r="F856" s="5" t="s">
        <v>188</v>
      </c>
      <c r="G856" s="6">
        <v>0.9145833333333333</v>
      </c>
      <c r="H856" s="6">
        <v>0.9159722222222223</v>
      </c>
      <c r="I856" s="85">
        <f t="shared" si="13"/>
        <v>2.0000000000001528</v>
      </c>
      <c r="J856" s="86">
        <f>I856*Segmentos!$D$7*(AH856%)*IF(ISNUMBER(AI856),AI856%,0)</f>
        <v>400.00000000003058</v>
      </c>
      <c r="K856" s="86">
        <f>I856*Segmentos!$D$7*(AL856%)*IF(ISNUMBER(AM856),AM856%,0)</f>
        <v>400.00000000003058</v>
      </c>
      <c r="L856" s="4"/>
      <c r="M856" s="2">
        <v>0.05</v>
      </c>
      <c r="N856" s="2">
        <v>0.1</v>
      </c>
      <c r="O856" s="2">
        <v>50</v>
      </c>
      <c r="P856" s="2">
        <v>100</v>
      </c>
      <c r="Q856" s="2">
        <v>0</v>
      </c>
      <c r="R856" s="2">
        <v>0</v>
      </c>
      <c r="S856" s="8" t="s">
        <v>577</v>
      </c>
      <c r="T856" s="2">
        <v>0</v>
      </c>
      <c r="U856" s="2">
        <v>0.1</v>
      </c>
      <c r="V856" s="2">
        <v>0.2</v>
      </c>
      <c r="W856" s="2">
        <v>50</v>
      </c>
      <c r="X856" s="2">
        <v>38.203000000000003</v>
      </c>
      <c r="Y856" s="2">
        <v>0.1</v>
      </c>
      <c r="Z856" s="2">
        <v>0.2</v>
      </c>
      <c r="AA856" s="2">
        <v>50</v>
      </c>
      <c r="AB856" s="2">
        <v>52.146900000000002</v>
      </c>
      <c r="AC856" s="2">
        <v>0.02</v>
      </c>
      <c r="AD856" s="2">
        <v>0</v>
      </c>
      <c r="AE856" s="2">
        <v>50</v>
      </c>
      <c r="AF856" s="2">
        <v>9.6501999999999999</v>
      </c>
      <c r="AG856" s="2">
        <v>7.0000000000000007E-2</v>
      </c>
      <c r="AH856" s="22">
        <v>0.1</v>
      </c>
      <c r="AI856" s="22">
        <v>50</v>
      </c>
      <c r="AJ856" s="22">
        <v>61.796999999999997</v>
      </c>
      <c r="AK856" s="18">
        <v>0.04</v>
      </c>
      <c r="AL856" s="18">
        <v>0.1</v>
      </c>
      <c r="AM856" s="18">
        <v>50</v>
      </c>
      <c r="AN856" s="2">
        <v>38.203000000000003</v>
      </c>
      <c r="AO856" s="2">
        <v>0.24</v>
      </c>
      <c r="AP856" s="2">
        <v>0.5</v>
      </c>
      <c r="AQ856" s="2">
        <v>50</v>
      </c>
      <c r="AR856" s="2">
        <v>47.853099999999998</v>
      </c>
      <c r="AS856" s="2">
        <v>0</v>
      </c>
      <c r="AT856" s="2">
        <v>0</v>
      </c>
      <c r="AU856" s="8" t="s">
        <v>577</v>
      </c>
      <c r="AV856" s="2">
        <v>0</v>
      </c>
      <c r="AW856" s="2">
        <v>0.1</v>
      </c>
      <c r="AX856" s="2">
        <v>0.2</v>
      </c>
      <c r="AY856" s="2">
        <v>50</v>
      </c>
      <c r="AZ856" s="2">
        <v>52.146900000000002</v>
      </c>
      <c r="BA856" s="2">
        <v>0</v>
      </c>
      <c r="BB856" s="2">
        <v>0</v>
      </c>
      <c r="BC856" s="8" t="s">
        <v>577</v>
      </c>
      <c r="BD856" s="2">
        <v>0</v>
      </c>
      <c r="BE856" s="4"/>
      <c r="BF856" s="4"/>
    </row>
    <row r="857" spans="1:58" x14ac:dyDescent="0.2">
      <c r="A857" s="29">
        <v>856</v>
      </c>
      <c r="B857" s="7" t="s">
        <v>2</v>
      </c>
      <c r="C857" s="3">
        <v>39951</v>
      </c>
      <c r="D857" s="4" t="s">
        <v>0</v>
      </c>
      <c r="E857" s="4" t="s">
        <v>164</v>
      </c>
      <c r="F857" s="5" t="s">
        <v>188</v>
      </c>
      <c r="G857" s="6">
        <v>0.88402777777777775</v>
      </c>
      <c r="H857" s="6">
        <v>0.9277777777777777</v>
      </c>
      <c r="I857" s="85">
        <f t="shared" si="13"/>
        <v>62.999999999999936</v>
      </c>
      <c r="J857" s="86">
        <f>I857*Segmentos!$D$7*(AH857%)*IF(ISNUMBER(AI857),AI857%,0)</f>
        <v>1442069.9999999986</v>
      </c>
      <c r="K857" s="86">
        <f>I857*Segmentos!$D$7*(AL857%)*IF(ISNUMBER(AM857),AM857%,0)</f>
        <v>1757699.9999999986</v>
      </c>
      <c r="L857" s="4"/>
      <c r="M857" s="2">
        <v>6.38</v>
      </c>
      <c r="N857" s="2">
        <v>18.100000000000001</v>
      </c>
      <c r="O857" s="2">
        <v>35.299999999999997</v>
      </c>
      <c r="P857" s="2">
        <v>88.715299999999999</v>
      </c>
      <c r="Q857" s="2">
        <v>4.47</v>
      </c>
      <c r="R857" s="2">
        <v>11.8</v>
      </c>
      <c r="S857" s="2">
        <v>37.9</v>
      </c>
      <c r="T857" s="2">
        <v>10.365500000000001</v>
      </c>
      <c r="U857" s="2">
        <v>4.97</v>
      </c>
      <c r="V857" s="2">
        <v>17.8</v>
      </c>
      <c r="W857" s="2">
        <v>28</v>
      </c>
      <c r="X857" s="2">
        <v>14.4907</v>
      </c>
      <c r="Y857" s="2">
        <v>5.14</v>
      </c>
      <c r="Z857" s="2">
        <v>17.899999999999999</v>
      </c>
      <c r="AA857" s="2">
        <v>28.7</v>
      </c>
      <c r="AB857" s="2">
        <v>21.1233</v>
      </c>
      <c r="AC857" s="2">
        <v>9.36</v>
      </c>
      <c r="AD857" s="2">
        <v>21.6</v>
      </c>
      <c r="AE857" s="2">
        <v>43.3</v>
      </c>
      <c r="AF857" s="2">
        <v>42.735799999999998</v>
      </c>
      <c r="AG857" s="2">
        <v>5.72</v>
      </c>
      <c r="AH857" s="22">
        <v>17.5</v>
      </c>
      <c r="AI857" s="22">
        <v>32.700000000000003</v>
      </c>
      <c r="AJ857" s="22">
        <v>37.766800000000003</v>
      </c>
      <c r="AK857" s="18">
        <v>6.97</v>
      </c>
      <c r="AL857" s="18">
        <v>18.600000000000001</v>
      </c>
      <c r="AM857" s="18">
        <v>37.5</v>
      </c>
      <c r="AN857" s="2">
        <v>50.948500000000003</v>
      </c>
      <c r="AO857" s="2">
        <v>5.98</v>
      </c>
      <c r="AP857" s="2">
        <v>19.600000000000001</v>
      </c>
      <c r="AQ857" s="2">
        <v>30.5</v>
      </c>
      <c r="AR857" s="2">
        <v>9.0909999999999993</v>
      </c>
      <c r="AS857" s="2">
        <v>8.33</v>
      </c>
      <c r="AT857" s="2">
        <v>20.100000000000001</v>
      </c>
      <c r="AU857" s="2">
        <v>41.4</v>
      </c>
      <c r="AV857" s="2">
        <v>25.525700000000001</v>
      </c>
      <c r="AW857" s="2">
        <v>6.26</v>
      </c>
      <c r="AX857" s="2">
        <v>18.5</v>
      </c>
      <c r="AY857" s="2">
        <v>33.9</v>
      </c>
      <c r="AZ857" s="2">
        <v>25.0167</v>
      </c>
      <c r="BA857" s="2">
        <v>5.46</v>
      </c>
      <c r="BB857" s="2">
        <v>16.100000000000001</v>
      </c>
      <c r="BC857" s="2">
        <v>33.799999999999997</v>
      </c>
      <c r="BD857" s="2">
        <v>29.081900000000001</v>
      </c>
      <c r="BE857" s="4"/>
      <c r="BF857" s="4"/>
    </row>
    <row r="858" spans="1:58" x14ac:dyDescent="0.2">
      <c r="A858" s="29">
        <v>857</v>
      </c>
      <c r="B858" s="7" t="s">
        <v>16</v>
      </c>
      <c r="C858" s="3">
        <v>39951</v>
      </c>
      <c r="D858" s="4" t="s">
        <v>13</v>
      </c>
      <c r="E858" s="4" t="s">
        <v>166</v>
      </c>
      <c r="F858" s="5" t="s">
        <v>188</v>
      </c>
      <c r="G858" s="6">
        <v>0.91388888888888886</v>
      </c>
      <c r="H858" s="6">
        <v>0.91736111111111107</v>
      </c>
      <c r="I858" s="85">
        <f t="shared" si="13"/>
        <v>4.9999999999999822</v>
      </c>
      <c r="J858" s="86">
        <f>I858*Segmentos!$D$7*(AH858%)*IF(ISNUMBER(AI858),AI858%,0)</f>
        <v>160703.99999999942</v>
      </c>
      <c r="K858" s="86">
        <f>I858*Segmentos!$D$7*(AL858%)*IF(ISNUMBER(AM858),AM858%,0)</f>
        <v>245473.99999999913</v>
      </c>
      <c r="L858" s="4"/>
      <c r="M858" s="2">
        <v>10.26</v>
      </c>
      <c r="N858" s="2">
        <v>11.9</v>
      </c>
      <c r="O858" s="2">
        <v>86.5</v>
      </c>
      <c r="P858" s="2">
        <v>87.066299999999998</v>
      </c>
      <c r="Q858" s="2">
        <v>5.32</v>
      </c>
      <c r="R858" s="2">
        <v>6.2</v>
      </c>
      <c r="S858" s="2">
        <v>85.9</v>
      </c>
      <c r="T858" s="2">
        <v>7.5342000000000002</v>
      </c>
      <c r="U858" s="2">
        <v>8.83</v>
      </c>
      <c r="V858" s="2">
        <v>10</v>
      </c>
      <c r="W858" s="2">
        <v>88.3</v>
      </c>
      <c r="X858" s="2">
        <v>15.714399999999999</v>
      </c>
      <c r="Y858" s="2">
        <v>10.08</v>
      </c>
      <c r="Z858" s="2">
        <v>12.4</v>
      </c>
      <c r="AA858" s="2">
        <v>81.599999999999994</v>
      </c>
      <c r="AB858" s="2">
        <v>25.260300000000001</v>
      </c>
      <c r="AC858" s="2">
        <v>13.84</v>
      </c>
      <c r="AD858" s="2">
        <v>15.5</v>
      </c>
      <c r="AE858" s="2">
        <v>89.5</v>
      </c>
      <c r="AF858" s="2">
        <v>38.557400000000001</v>
      </c>
      <c r="AG858" s="2">
        <v>8.0500000000000007</v>
      </c>
      <c r="AH858" s="22">
        <v>9.6</v>
      </c>
      <c r="AI858" s="22">
        <v>83.7</v>
      </c>
      <c r="AJ858" s="22">
        <v>32.4375</v>
      </c>
      <c r="AK858" s="18">
        <v>12.24</v>
      </c>
      <c r="AL858" s="18">
        <v>13.9</v>
      </c>
      <c r="AM858" s="18">
        <v>88.3</v>
      </c>
      <c r="AN858" s="2">
        <v>54.628799999999998</v>
      </c>
      <c r="AO858" s="2">
        <v>8.57</v>
      </c>
      <c r="AP858" s="2">
        <v>9.6999999999999993</v>
      </c>
      <c r="AQ858" s="2">
        <v>88</v>
      </c>
      <c r="AR858" s="2">
        <v>7.9504999999999999</v>
      </c>
      <c r="AS858" s="2">
        <v>9.16</v>
      </c>
      <c r="AT858" s="2">
        <v>10.6</v>
      </c>
      <c r="AU858" s="2">
        <v>86.6</v>
      </c>
      <c r="AV858" s="2">
        <v>17.1265</v>
      </c>
      <c r="AW858" s="2">
        <v>9.9</v>
      </c>
      <c r="AX858" s="2">
        <v>10.8</v>
      </c>
      <c r="AY858" s="2">
        <v>91.4</v>
      </c>
      <c r="AZ858" s="2">
        <v>24.1539</v>
      </c>
      <c r="BA858" s="2">
        <v>11.64</v>
      </c>
      <c r="BB858" s="2">
        <v>14</v>
      </c>
      <c r="BC858" s="2">
        <v>83.4</v>
      </c>
      <c r="BD858" s="2">
        <v>37.8354</v>
      </c>
      <c r="BE858" s="4"/>
      <c r="BF858" s="4"/>
    </row>
    <row r="859" spans="1:58" x14ac:dyDescent="0.2">
      <c r="A859" s="29">
        <v>858</v>
      </c>
      <c r="B859" s="7" t="s">
        <v>22</v>
      </c>
      <c r="C859" s="3">
        <v>39951</v>
      </c>
      <c r="D859" s="4" t="s">
        <v>21</v>
      </c>
      <c r="E859" s="4" t="s">
        <v>164</v>
      </c>
      <c r="F859" s="5" t="s">
        <v>188</v>
      </c>
      <c r="G859" s="6">
        <v>0.83194444444444438</v>
      </c>
      <c r="H859" s="6">
        <v>0.87361111111111101</v>
      </c>
      <c r="I859" s="85">
        <f t="shared" si="13"/>
        <v>59.999999999999943</v>
      </c>
      <c r="J859" s="86">
        <f>I859*Segmentos!$D$7*(AH859%)*IF(ISNUMBER(AI859),AI859%,0)</f>
        <v>410639.99999999959</v>
      </c>
      <c r="K859" s="86">
        <f>I859*Segmentos!$D$7*(AL859%)*IF(ISNUMBER(AM859),AM859%,0)</f>
        <v>474719.99999999959</v>
      </c>
      <c r="L859" s="4"/>
      <c r="M859" s="2">
        <v>1.85</v>
      </c>
      <c r="N859" s="2">
        <v>5.2</v>
      </c>
      <c r="O859" s="2">
        <v>35.9</v>
      </c>
      <c r="P859" s="2">
        <v>93.007199999999997</v>
      </c>
      <c r="Q859" s="2">
        <v>0.35</v>
      </c>
      <c r="R859" s="2">
        <v>1</v>
      </c>
      <c r="S859" s="2">
        <v>37.200000000000003</v>
      </c>
      <c r="T859" s="2">
        <v>2.9685999999999999</v>
      </c>
      <c r="U859" s="2">
        <v>0.64</v>
      </c>
      <c r="V859" s="2">
        <v>2.2999999999999998</v>
      </c>
      <c r="W859" s="2">
        <v>27.8</v>
      </c>
      <c r="X859" s="2">
        <v>6.7710999999999997</v>
      </c>
      <c r="Y859" s="2">
        <v>1.23</v>
      </c>
      <c r="Z859" s="2">
        <v>3.7</v>
      </c>
      <c r="AA859" s="2">
        <v>33.6</v>
      </c>
      <c r="AB859" s="2">
        <v>18.282499999999999</v>
      </c>
      <c r="AC859" s="2">
        <v>3.94</v>
      </c>
      <c r="AD859" s="2">
        <v>10.5</v>
      </c>
      <c r="AE859" s="2">
        <v>37.6</v>
      </c>
      <c r="AF859" s="2">
        <v>64.984999999999999</v>
      </c>
      <c r="AG859" s="2">
        <v>1.7</v>
      </c>
      <c r="AH859" s="22">
        <v>5.8</v>
      </c>
      <c r="AI859" s="22">
        <v>29.5</v>
      </c>
      <c r="AJ859" s="22">
        <v>40.5702</v>
      </c>
      <c r="AK859" s="18">
        <v>1.99</v>
      </c>
      <c r="AL859" s="18">
        <v>4.5999999999999996</v>
      </c>
      <c r="AM859" s="18">
        <v>43</v>
      </c>
      <c r="AN859" s="2">
        <v>52.436999999999998</v>
      </c>
      <c r="AO859" s="2">
        <v>1.43</v>
      </c>
      <c r="AP859" s="2">
        <v>4.9000000000000004</v>
      </c>
      <c r="AQ859" s="2">
        <v>29.2</v>
      </c>
      <c r="AR859" s="2">
        <v>7.8432000000000004</v>
      </c>
      <c r="AS859" s="2">
        <v>0.97</v>
      </c>
      <c r="AT859" s="2">
        <v>2.5</v>
      </c>
      <c r="AU859" s="2">
        <v>39.4</v>
      </c>
      <c r="AV859" s="2">
        <v>10.760999999999999</v>
      </c>
      <c r="AW859" s="2">
        <v>1.58</v>
      </c>
      <c r="AX859" s="2">
        <v>6</v>
      </c>
      <c r="AY859" s="2">
        <v>26.6</v>
      </c>
      <c r="AZ859" s="2">
        <v>22.820900000000002</v>
      </c>
      <c r="BA859" s="2">
        <v>2.68</v>
      </c>
      <c r="BB859" s="2">
        <v>6.2</v>
      </c>
      <c r="BC859" s="2">
        <v>43.2</v>
      </c>
      <c r="BD859" s="2">
        <v>51.5822</v>
      </c>
      <c r="BE859" s="4"/>
      <c r="BF859" s="4"/>
    </row>
    <row r="860" spans="1:58" x14ac:dyDescent="0.2">
      <c r="A860" s="29">
        <v>859</v>
      </c>
      <c r="B860" s="7" t="s">
        <v>24</v>
      </c>
      <c r="C860" s="3">
        <v>39951</v>
      </c>
      <c r="D860" s="4" t="s">
        <v>21</v>
      </c>
      <c r="E860" s="4" t="s">
        <v>170</v>
      </c>
      <c r="F860" s="5" t="s">
        <v>188</v>
      </c>
      <c r="G860" s="6">
        <v>0.89097222222222217</v>
      </c>
      <c r="H860" s="6">
        <v>0.90833333333333333</v>
      </c>
      <c r="I860" s="85">
        <f t="shared" si="13"/>
        <v>25.000000000000071</v>
      </c>
      <c r="J860" s="86">
        <f>I860*Segmentos!$D$7*(AH860%)*IF(ISNUMBER(AI860),AI860%,0)</f>
        <v>37750.000000000102</v>
      </c>
      <c r="K860" s="86">
        <f>I860*Segmentos!$D$7*(AL860%)*IF(ISNUMBER(AM860),AM860%,0)</f>
        <v>21200.000000000058</v>
      </c>
      <c r="L860" s="4"/>
      <c r="M860" s="2">
        <v>0.28999999999999998</v>
      </c>
      <c r="N860" s="2">
        <v>0.7</v>
      </c>
      <c r="O860" s="2">
        <v>44.3</v>
      </c>
      <c r="P860" s="2">
        <v>21.980399999999999</v>
      </c>
      <c r="Q860" s="2">
        <v>7.0000000000000007E-2</v>
      </c>
      <c r="R860" s="2">
        <v>0.4</v>
      </c>
      <c r="S860" s="2">
        <v>16</v>
      </c>
      <c r="T860" s="2">
        <v>0.84350000000000003</v>
      </c>
      <c r="U860" s="2">
        <v>0.34</v>
      </c>
      <c r="V860" s="2">
        <v>1.4</v>
      </c>
      <c r="W860" s="2">
        <v>23.2</v>
      </c>
      <c r="X860" s="2">
        <v>5.2689000000000004</v>
      </c>
      <c r="Y860" s="2">
        <v>0.72</v>
      </c>
      <c r="Z860" s="2">
        <v>1</v>
      </c>
      <c r="AA860" s="2">
        <v>73.7</v>
      </c>
      <c r="AB860" s="2">
        <v>15.8681</v>
      </c>
      <c r="AC860" s="2">
        <v>0</v>
      </c>
      <c r="AD860" s="2">
        <v>0</v>
      </c>
      <c r="AE860" s="8" t="s">
        <v>577</v>
      </c>
      <c r="AF860" s="2">
        <v>0</v>
      </c>
      <c r="AG860" s="2">
        <v>0.38</v>
      </c>
      <c r="AH860" s="22">
        <v>0.5</v>
      </c>
      <c r="AI860" s="22">
        <v>75.5</v>
      </c>
      <c r="AJ860" s="22">
        <v>13.651199999999999</v>
      </c>
      <c r="AK860" s="18">
        <v>0.21</v>
      </c>
      <c r="AL860" s="18">
        <v>0.8</v>
      </c>
      <c r="AM860" s="18">
        <v>26.5</v>
      </c>
      <c r="AN860" s="2">
        <v>8.3292999999999999</v>
      </c>
      <c r="AO860" s="2">
        <v>0.35</v>
      </c>
      <c r="AP860" s="2">
        <v>0.5</v>
      </c>
      <c r="AQ860" s="2">
        <v>70.3</v>
      </c>
      <c r="AR860" s="2">
        <v>2.8746999999999998</v>
      </c>
      <c r="AS860" s="2">
        <v>0.25</v>
      </c>
      <c r="AT860" s="2">
        <v>0.3</v>
      </c>
      <c r="AU860" s="2">
        <v>100</v>
      </c>
      <c r="AV860" s="2">
        <v>4.1527000000000003</v>
      </c>
      <c r="AW860" s="2">
        <v>0.22</v>
      </c>
      <c r="AX860" s="2">
        <v>0.4</v>
      </c>
      <c r="AY860" s="2">
        <v>51.4</v>
      </c>
      <c r="AZ860" s="2">
        <v>4.7065999999999999</v>
      </c>
      <c r="BA860" s="2">
        <v>0.36</v>
      </c>
      <c r="BB860" s="2">
        <v>1.1000000000000001</v>
      </c>
      <c r="BC860" s="2">
        <v>31.9</v>
      </c>
      <c r="BD860" s="2">
        <v>10.2464</v>
      </c>
      <c r="BE860" s="4"/>
      <c r="BF860" s="4"/>
    </row>
    <row r="861" spans="1:58" x14ac:dyDescent="0.2">
      <c r="A861" s="29">
        <v>860</v>
      </c>
      <c r="B861" s="7" t="s">
        <v>4</v>
      </c>
      <c r="C861" s="3">
        <v>39951</v>
      </c>
      <c r="D861" s="4" t="s">
        <v>3</v>
      </c>
      <c r="E861" s="4" t="s">
        <v>165</v>
      </c>
      <c r="F861" s="5" t="s">
        <v>188</v>
      </c>
      <c r="G861" s="6">
        <v>0.78263888888888899</v>
      </c>
      <c r="H861" s="6">
        <v>0.87430555555555556</v>
      </c>
      <c r="I861" s="85">
        <f t="shared" si="13"/>
        <v>131.99999999999986</v>
      </c>
      <c r="J861" s="86">
        <f>I861*Segmentos!$D$7*(AH861%)*IF(ISNUMBER(AI861),AI861%,0)</f>
        <v>1769433.599999998</v>
      </c>
      <c r="K861" s="86">
        <f>I861*Segmentos!$D$7*(AL861%)*IF(ISNUMBER(AM861),AM861%,0)</f>
        <v>2173775.9999999977</v>
      </c>
      <c r="L861" s="4"/>
      <c r="M861" s="2">
        <v>3.75</v>
      </c>
      <c r="N861" s="2">
        <v>16.100000000000001</v>
      </c>
      <c r="O861" s="2">
        <v>23.2</v>
      </c>
      <c r="P861" s="2">
        <v>68.2376</v>
      </c>
      <c r="Q861" s="2">
        <v>5.23</v>
      </c>
      <c r="R861" s="2">
        <v>16.3</v>
      </c>
      <c r="S861" s="2">
        <v>32</v>
      </c>
      <c r="T861" s="2">
        <v>15.8781</v>
      </c>
      <c r="U861" s="2">
        <v>5.15</v>
      </c>
      <c r="V861" s="2">
        <v>19.7</v>
      </c>
      <c r="W861" s="2">
        <v>26.1</v>
      </c>
      <c r="X861" s="2">
        <v>19.622199999999999</v>
      </c>
      <c r="Y861" s="2">
        <v>2.81</v>
      </c>
      <c r="Z861" s="2">
        <v>13.4</v>
      </c>
      <c r="AA861" s="2">
        <v>21</v>
      </c>
      <c r="AB861" s="2">
        <v>15.087400000000001</v>
      </c>
      <c r="AC861" s="2">
        <v>2.96</v>
      </c>
      <c r="AD861" s="2">
        <v>16.3</v>
      </c>
      <c r="AE861" s="2">
        <v>18.2</v>
      </c>
      <c r="AF861" s="2">
        <v>17.649899999999999</v>
      </c>
      <c r="AG861" s="2">
        <v>3.34</v>
      </c>
      <c r="AH861" s="22">
        <v>14.2</v>
      </c>
      <c r="AI861" s="22">
        <v>23.6</v>
      </c>
      <c r="AJ861" s="22">
        <v>28.835999999999999</v>
      </c>
      <c r="AK861" s="18">
        <v>4.12</v>
      </c>
      <c r="AL861" s="18">
        <v>17.899999999999999</v>
      </c>
      <c r="AM861" s="18">
        <v>23</v>
      </c>
      <c r="AN861" s="2">
        <v>39.401600000000002</v>
      </c>
      <c r="AO861" s="2">
        <v>2.63</v>
      </c>
      <c r="AP861" s="2">
        <v>12.9</v>
      </c>
      <c r="AQ861" s="2">
        <v>20.399999999999999</v>
      </c>
      <c r="AR861" s="2">
        <v>5.2252999999999998</v>
      </c>
      <c r="AS861" s="2">
        <v>2.46</v>
      </c>
      <c r="AT861" s="2">
        <v>10.1</v>
      </c>
      <c r="AU861" s="2">
        <v>24.2</v>
      </c>
      <c r="AV861" s="2">
        <v>9.8393999999999995</v>
      </c>
      <c r="AW861" s="2">
        <v>3.18</v>
      </c>
      <c r="AX861" s="2">
        <v>15.7</v>
      </c>
      <c r="AY861" s="2">
        <v>20.3</v>
      </c>
      <c r="AZ861" s="2">
        <v>16.652100000000001</v>
      </c>
      <c r="BA861" s="2">
        <v>5.24</v>
      </c>
      <c r="BB861" s="2">
        <v>20.8</v>
      </c>
      <c r="BC861" s="2">
        <v>25.2</v>
      </c>
      <c r="BD861" s="2">
        <v>36.520800000000001</v>
      </c>
      <c r="BE861" s="4"/>
      <c r="BF861" s="4"/>
    </row>
    <row r="862" spans="1:58" x14ac:dyDescent="0.2">
      <c r="A862" s="29">
        <v>861</v>
      </c>
      <c r="B862" s="7" t="s">
        <v>15</v>
      </c>
      <c r="C862" s="3">
        <v>39952</v>
      </c>
      <c r="D862" s="4" t="s">
        <v>13</v>
      </c>
      <c r="E862" s="4" t="s">
        <v>164</v>
      </c>
      <c r="F862" s="5" t="s">
        <v>189</v>
      </c>
      <c r="G862" s="6">
        <v>0.875</v>
      </c>
      <c r="H862" s="6">
        <v>0.91319444444444453</v>
      </c>
      <c r="I862" s="85">
        <f t="shared" si="13"/>
        <v>55.000000000000128</v>
      </c>
      <c r="J862" s="86">
        <f>I862*Segmentos!$D$7*(AH862%)*IF(ISNUMBER(AI862),AI862%,0)</f>
        <v>1588840.000000004</v>
      </c>
      <c r="K862" s="86">
        <f>I862*Segmentos!$D$7*(AL862%)*IF(ISNUMBER(AM862),AM862%,0)</f>
        <v>2199780.0000000051</v>
      </c>
      <c r="L862" s="4"/>
      <c r="M862" s="2">
        <v>8.68</v>
      </c>
      <c r="N862" s="2">
        <v>18.100000000000001</v>
      </c>
      <c r="O862" s="2">
        <v>48.1</v>
      </c>
      <c r="P862" s="2">
        <v>88.192099999999996</v>
      </c>
      <c r="Q862" s="2">
        <v>3.89</v>
      </c>
      <c r="R862" s="2">
        <v>7.5</v>
      </c>
      <c r="S862" s="2">
        <v>52</v>
      </c>
      <c r="T862" s="2">
        <v>6.5875000000000004</v>
      </c>
      <c r="U862" s="2">
        <v>8.1</v>
      </c>
      <c r="V862" s="2">
        <v>15.9</v>
      </c>
      <c r="W862" s="2">
        <v>51</v>
      </c>
      <c r="X862" s="2">
        <v>17.2562</v>
      </c>
      <c r="Y862" s="2">
        <v>7.17</v>
      </c>
      <c r="Z862" s="2">
        <v>18.7</v>
      </c>
      <c r="AA862" s="2">
        <v>38.4</v>
      </c>
      <c r="AB862" s="2">
        <v>21.494</v>
      </c>
      <c r="AC862" s="2">
        <v>12.85</v>
      </c>
      <c r="AD862" s="2">
        <v>24.3</v>
      </c>
      <c r="AE862" s="2">
        <v>52.9</v>
      </c>
      <c r="AF862" s="2">
        <v>42.854300000000002</v>
      </c>
      <c r="AG862" s="2">
        <v>7.23</v>
      </c>
      <c r="AH862" s="22">
        <v>15.7</v>
      </c>
      <c r="AI862" s="22">
        <v>46</v>
      </c>
      <c r="AJ862" s="22">
        <v>34.841299999999997</v>
      </c>
      <c r="AK862" s="18">
        <v>9.99</v>
      </c>
      <c r="AL862" s="18">
        <v>20.2</v>
      </c>
      <c r="AM862" s="18">
        <v>49.5</v>
      </c>
      <c r="AN862" s="2">
        <v>53.3508</v>
      </c>
      <c r="AO862" s="2">
        <v>7.36</v>
      </c>
      <c r="AP862" s="2">
        <v>15.5</v>
      </c>
      <c r="AQ862" s="2">
        <v>47.5</v>
      </c>
      <c r="AR862" s="2">
        <v>8.1693999999999996</v>
      </c>
      <c r="AS862" s="2">
        <v>7.01</v>
      </c>
      <c r="AT862" s="2">
        <v>15</v>
      </c>
      <c r="AU862" s="2">
        <v>46.6</v>
      </c>
      <c r="AV862" s="2">
        <v>15.6922</v>
      </c>
      <c r="AW862" s="2">
        <v>6.93</v>
      </c>
      <c r="AX862" s="2">
        <v>17.5</v>
      </c>
      <c r="AY862" s="2">
        <v>39.5</v>
      </c>
      <c r="AZ862" s="2">
        <v>20.232199999999999</v>
      </c>
      <c r="BA862" s="2">
        <v>11.34</v>
      </c>
      <c r="BB862" s="2">
        <v>20.9</v>
      </c>
      <c r="BC862" s="2">
        <v>54.2</v>
      </c>
      <c r="BD862" s="2">
        <v>44.098300000000002</v>
      </c>
      <c r="BE862" s="4"/>
      <c r="BF862" s="4"/>
    </row>
    <row r="863" spans="1:58" x14ac:dyDescent="0.2">
      <c r="A863" s="29">
        <v>862</v>
      </c>
      <c r="B863" s="7" t="s">
        <v>40</v>
      </c>
      <c r="C863" s="3">
        <v>39952</v>
      </c>
      <c r="D863" s="4" t="s">
        <v>21</v>
      </c>
      <c r="E863" s="4" t="s">
        <v>169</v>
      </c>
      <c r="F863" s="5" t="s">
        <v>189</v>
      </c>
      <c r="G863" s="6">
        <v>0.91736111111111107</v>
      </c>
      <c r="H863" s="6">
        <v>0.94861111111111107</v>
      </c>
      <c r="I863" s="85">
        <f t="shared" si="13"/>
        <v>45</v>
      </c>
      <c r="J863" s="86">
        <f>I863*Segmentos!$D$7*(AH863%)*IF(ISNUMBER(AI863),AI863%,0)</f>
        <v>181764</v>
      </c>
      <c r="K863" s="86">
        <f>I863*Segmentos!$D$7*(AL863%)*IF(ISNUMBER(AM863),AM863%,0)</f>
        <v>168605.99999999997</v>
      </c>
      <c r="L863" s="4" t="s">
        <v>297</v>
      </c>
      <c r="M863" s="2">
        <v>0.97</v>
      </c>
      <c r="N863" s="2">
        <v>3.1</v>
      </c>
      <c r="O863" s="2">
        <v>31</v>
      </c>
      <c r="P863" s="2">
        <v>85.681100000000001</v>
      </c>
      <c r="Q863" s="2">
        <v>0.83</v>
      </c>
      <c r="R863" s="2">
        <v>2.1</v>
      </c>
      <c r="S863" s="2">
        <v>39.5</v>
      </c>
      <c r="T863" s="2">
        <v>12.191000000000001</v>
      </c>
      <c r="U863" s="2">
        <v>0.45</v>
      </c>
      <c r="V863" s="2">
        <v>2.5</v>
      </c>
      <c r="W863" s="2">
        <v>17.8</v>
      </c>
      <c r="X863" s="2">
        <v>8.3428000000000004</v>
      </c>
      <c r="Y863" s="2">
        <v>1.56</v>
      </c>
      <c r="Z863" s="2">
        <v>4.2</v>
      </c>
      <c r="AA863" s="2">
        <v>37</v>
      </c>
      <c r="AB863" s="2">
        <v>40.654899999999998</v>
      </c>
      <c r="AC863" s="2">
        <v>0.84</v>
      </c>
      <c r="AD863" s="2">
        <v>3.1</v>
      </c>
      <c r="AE863" s="2">
        <v>27.5</v>
      </c>
      <c r="AF863" s="2">
        <v>24.4925</v>
      </c>
      <c r="AG863" s="2">
        <v>1.01</v>
      </c>
      <c r="AH863" s="22">
        <v>3.4</v>
      </c>
      <c r="AI863" s="22">
        <v>29.7</v>
      </c>
      <c r="AJ863" s="22">
        <v>42.585299999999997</v>
      </c>
      <c r="AK863" s="18">
        <v>0.93</v>
      </c>
      <c r="AL863" s="18">
        <v>2.9</v>
      </c>
      <c r="AM863" s="18">
        <v>32.299999999999997</v>
      </c>
      <c r="AN863" s="2">
        <v>43.0959</v>
      </c>
      <c r="AO863" s="2">
        <v>0.33</v>
      </c>
      <c r="AP863" s="2">
        <v>1.7</v>
      </c>
      <c r="AQ863" s="2">
        <v>19</v>
      </c>
      <c r="AR863" s="2">
        <v>3.1617000000000002</v>
      </c>
      <c r="AS863" s="2">
        <v>0.81</v>
      </c>
      <c r="AT863" s="2">
        <v>2.4</v>
      </c>
      <c r="AU863" s="2">
        <v>33.299999999999997</v>
      </c>
      <c r="AV863" s="2">
        <v>15.724299999999999</v>
      </c>
      <c r="AW863" s="2">
        <v>1.4</v>
      </c>
      <c r="AX863" s="2">
        <v>3.7</v>
      </c>
      <c r="AY863" s="2">
        <v>37.700000000000003</v>
      </c>
      <c r="AZ863" s="2">
        <v>35.640799999999999</v>
      </c>
      <c r="BA863" s="2">
        <v>0.92</v>
      </c>
      <c r="BB863" s="2">
        <v>3.5</v>
      </c>
      <c r="BC863" s="2">
        <v>26.3</v>
      </c>
      <c r="BD863" s="2">
        <v>31.154399999999999</v>
      </c>
      <c r="BE863" s="4"/>
      <c r="BF863" s="4"/>
    </row>
    <row r="864" spans="1:58" x14ac:dyDescent="0.2">
      <c r="A864" s="29">
        <v>863</v>
      </c>
      <c r="B864" s="7" t="s">
        <v>5</v>
      </c>
      <c r="C864" s="3">
        <v>39952</v>
      </c>
      <c r="D864" s="4" t="s">
        <v>3</v>
      </c>
      <c r="E864" s="4" t="s">
        <v>164</v>
      </c>
      <c r="F864" s="5" t="s">
        <v>189</v>
      </c>
      <c r="G864" s="6">
        <v>0.87430555555555556</v>
      </c>
      <c r="H864" s="6">
        <v>0.91736111111111107</v>
      </c>
      <c r="I864" s="85">
        <f t="shared" si="13"/>
        <v>61.999999999999943</v>
      </c>
      <c r="J864" s="86">
        <f>I864*Segmentos!$D$7*(AH864%)*IF(ISNUMBER(AI864),AI864%,0)</f>
        <v>1138815.9999999988</v>
      </c>
      <c r="K864" s="86">
        <f>I864*Segmentos!$D$7*(AL864%)*IF(ISNUMBER(AM864),AM864%,0)</f>
        <v>1744853.5999999987</v>
      </c>
      <c r="L864" s="4"/>
      <c r="M864" s="2">
        <v>5.88</v>
      </c>
      <c r="N864" s="2">
        <v>15.1</v>
      </c>
      <c r="O864" s="2">
        <v>38.9</v>
      </c>
      <c r="P864" s="2">
        <v>83.539900000000003</v>
      </c>
      <c r="Q864" s="2">
        <v>2.37</v>
      </c>
      <c r="R864" s="2">
        <v>9.3000000000000007</v>
      </c>
      <c r="S864" s="2">
        <v>25.4</v>
      </c>
      <c r="T864" s="2">
        <v>5.61</v>
      </c>
      <c r="U864" s="2">
        <v>5.48</v>
      </c>
      <c r="V864" s="2">
        <v>14.8</v>
      </c>
      <c r="W864" s="2">
        <v>37</v>
      </c>
      <c r="X864" s="2">
        <v>16.331399999999999</v>
      </c>
      <c r="Y864" s="2">
        <v>6.46</v>
      </c>
      <c r="Z864" s="2">
        <v>17.899999999999999</v>
      </c>
      <c r="AA864" s="2">
        <v>36.200000000000003</v>
      </c>
      <c r="AB864" s="2">
        <v>27.122</v>
      </c>
      <c r="AC864" s="2">
        <v>7.39</v>
      </c>
      <c r="AD864" s="2">
        <v>15.8</v>
      </c>
      <c r="AE864" s="2">
        <v>46.8</v>
      </c>
      <c r="AF864" s="2">
        <v>34.476399999999998</v>
      </c>
      <c r="AG864" s="2">
        <v>4.58</v>
      </c>
      <c r="AH864" s="22">
        <v>14</v>
      </c>
      <c r="AI864" s="22">
        <v>32.799999999999997</v>
      </c>
      <c r="AJ864" s="22">
        <v>30.889600000000002</v>
      </c>
      <c r="AK864" s="18">
        <v>7.05</v>
      </c>
      <c r="AL864" s="18">
        <v>16.100000000000001</v>
      </c>
      <c r="AM864" s="18">
        <v>43.7</v>
      </c>
      <c r="AN864" s="2">
        <v>52.650300000000001</v>
      </c>
      <c r="AO864" s="2">
        <v>2.5499999999999998</v>
      </c>
      <c r="AP864" s="2">
        <v>9.3000000000000007</v>
      </c>
      <c r="AQ864" s="2">
        <v>27.5</v>
      </c>
      <c r="AR864" s="2">
        <v>3.9592999999999998</v>
      </c>
      <c r="AS864" s="2">
        <v>5.48</v>
      </c>
      <c r="AT864" s="2">
        <v>14.4</v>
      </c>
      <c r="AU864" s="2">
        <v>38.1</v>
      </c>
      <c r="AV864" s="2">
        <v>17.1464</v>
      </c>
      <c r="AW864" s="2">
        <v>7.64</v>
      </c>
      <c r="AX864" s="2">
        <v>15.3</v>
      </c>
      <c r="AY864" s="2">
        <v>49.9</v>
      </c>
      <c r="AZ864" s="2">
        <v>31.241299999999999</v>
      </c>
      <c r="BA864" s="2">
        <v>5.73</v>
      </c>
      <c r="BB864" s="2">
        <v>17.100000000000001</v>
      </c>
      <c r="BC864" s="2">
        <v>33.6</v>
      </c>
      <c r="BD864" s="2">
        <v>31.192900000000002</v>
      </c>
      <c r="BE864" s="4"/>
      <c r="BF864" s="4"/>
    </row>
    <row r="865" spans="1:58" x14ac:dyDescent="0.2">
      <c r="A865" s="29">
        <v>864</v>
      </c>
      <c r="B865" s="7" t="s">
        <v>18</v>
      </c>
      <c r="C865" s="3">
        <v>39952</v>
      </c>
      <c r="D865" s="4" t="s">
        <v>17</v>
      </c>
      <c r="E865" s="4" t="s">
        <v>168</v>
      </c>
      <c r="F865" s="5" t="s">
        <v>189</v>
      </c>
      <c r="G865" s="6">
        <v>0.82291666666666663</v>
      </c>
      <c r="H865" s="6">
        <v>0.91527777777777775</v>
      </c>
      <c r="I865" s="85">
        <f t="shared" si="13"/>
        <v>133</v>
      </c>
      <c r="J865" s="86">
        <f>I865*Segmentos!$D$7*(AH865%)*IF(ISNUMBER(AI865),AI865%,0)</f>
        <v>204288</v>
      </c>
      <c r="K865" s="86">
        <f>I865*Segmentos!$D$7*(AL865%)*IF(ISNUMBER(AM865),AM865%,0)</f>
        <v>557855.19999999995</v>
      </c>
      <c r="L865" s="4" t="s">
        <v>296</v>
      </c>
      <c r="M865" s="2">
        <v>0.73</v>
      </c>
      <c r="N865" s="2">
        <v>4</v>
      </c>
      <c r="O865" s="2">
        <v>18.399999999999999</v>
      </c>
      <c r="P865" s="2">
        <v>99.056399999999996</v>
      </c>
      <c r="Q865" s="2">
        <v>0.46</v>
      </c>
      <c r="R865" s="2">
        <v>0.6</v>
      </c>
      <c r="S865" s="2">
        <v>72.900000000000006</v>
      </c>
      <c r="T865" s="2">
        <v>10.430999999999999</v>
      </c>
      <c r="U865" s="2">
        <v>7.0000000000000007E-2</v>
      </c>
      <c r="V865" s="2">
        <v>1.3</v>
      </c>
      <c r="W865" s="2">
        <v>4.9000000000000004</v>
      </c>
      <c r="X865" s="2">
        <v>1.8574999999999999</v>
      </c>
      <c r="Y865" s="2">
        <v>0.43</v>
      </c>
      <c r="Z865" s="2">
        <v>3.6</v>
      </c>
      <c r="AA865" s="2">
        <v>11.8</v>
      </c>
      <c r="AB865" s="2">
        <v>17.1296</v>
      </c>
      <c r="AC865" s="2">
        <v>1.56</v>
      </c>
      <c r="AD865" s="2">
        <v>7.7</v>
      </c>
      <c r="AE865" s="2">
        <v>20.399999999999999</v>
      </c>
      <c r="AF865" s="2">
        <v>69.638300000000001</v>
      </c>
      <c r="AG865" s="2">
        <v>0.38</v>
      </c>
      <c r="AH865" s="22">
        <v>3</v>
      </c>
      <c r="AI865" s="22">
        <v>12.8</v>
      </c>
      <c r="AJ865" s="22">
        <v>24.4055</v>
      </c>
      <c r="AK865" s="18">
        <v>1.05</v>
      </c>
      <c r="AL865" s="18">
        <v>4.9000000000000004</v>
      </c>
      <c r="AM865" s="18">
        <v>21.4</v>
      </c>
      <c r="AN865" s="2">
        <v>74.650899999999993</v>
      </c>
      <c r="AO865" s="2">
        <v>0.69</v>
      </c>
      <c r="AP865" s="2">
        <v>1.4</v>
      </c>
      <c r="AQ865" s="2">
        <v>50.2</v>
      </c>
      <c r="AR865" s="2">
        <v>10.228199999999999</v>
      </c>
      <c r="AS865" s="2">
        <v>0.12</v>
      </c>
      <c r="AT865" s="2">
        <v>1.8</v>
      </c>
      <c r="AU865" s="2">
        <v>6.6</v>
      </c>
      <c r="AV865" s="2">
        <v>3.5257000000000001</v>
      </c>
      <c r="AW865" s="2">
        <v>0.82</v>
      </c>
      <c r="AX865" s="2">
        <v>2.6</v>
      </c>
      <c r="AY865" s="2">
        <v>31.1</v>
      </c>
      <c r="AZ865" s="2">
        <v>32.100700000000003</v>
      </c>
      <c r="BA865" s="2">
        <v>1.02</v>
      </c>
      <c r="BB865" s="2">
        <v>7</v>
      </c>
      <c r="BC865" s="2">
        <v>14.7</v>
      </c>
      <c r="BD865" s="2">
        <v>53.201799999999999</v>
      </c>
      <c r="BE865" s="4"/>
      <c r="BF865" s="4"/>
    </row>
    <row r="866" spans="1:58" x14ac:dyDescent="0.2">
      <c r="A866" s="29">
        <v>865</v>
      </c>
      <c r="B866" s="7" t="s">
        <v>9</v>
      </c>
      <c r="C866" s="3">
        <v>39952</v>
      </c>
      <c r="D866" s="4" t="s">
        <v>8</v>
      </c>
      <c r="E866" s="4" t="s">
        <v>168</v>
      </c>
      <c r="F866" s="5" t="s">
        <v>189</v>
      </c>
      <c r="G866" s="6">
        <v>0.8041666666666667</v>
      </c>
      <c r="H866" s="6">
        <v>0.87361111111111101</v>
      </c>
      <c r="I866" s="85">
        <f t="shared" si="13"/>
        <v>99.999999999999801</v>
      </c>
      <c r="J866" s="86">
        <f>I866*Segmentos!$D$7*(AH866%)*IF(ISNUMBER(AI866),AI866%,0)</f>
        <v>1784999.9999999965</v>
      </c>
      <c r="K866" s="86">
        <f>I866*Segmentos!$D$7*(AL866%)*IF(ISNUMBER(AM866),AM866%,0)</f>
        <v>1214399.9999999977</v>
      </c>
      <c r="L866" s="4" t="s">
        <v>295</v>
      </c>
      <c r="M866" s="2">
        <v>3.71</v>
      </c>
      <c r="N866" s="2">
        <v>12</v>
      </c>
      <c r="O866" s="2">
        <v>31</v>
      </c>
      <c r="P866" s="2">
        <v>84.571600000000004</v>
      </c>
      <c r="Q866" s="2">
        <v>0.92</v>
      </c>
      <c r="R866" s="2">
        <v>3</v>
      </c>
      <c r="S866" s="2">
        <v>31</v>
      </c>
      <c r="T866" s="2">
        <v>3.5013000000000001</v>
      </c>
      <c r="U866" s="2">
        <v>1.46</v>
      </c>
      <c r="V866" s="2">
        <v>7.5</v>
      </c>
      <c r="W866" s="2">
        <v>19.5</v>
      </c>
      <c r="X866" s="2">
        <v>6.9547999999999996</v>
      </c>
      <c r="Y866" s="2">
        <v>3.56</v>
      </c>
      <c r="Z866" s="2">
        <v>13.9</v>
      </c>
      <c r="AA866" s="2">
        <v>25.5</v>
      </c>
      <c r="AB866" s="2">
        <v>23.927499999999998</v>
      </c>
      <c r="AC866" s="2">
        <v>6.71</v>
      </c>
      <c r="AD866" s="2">
        <v>17.600000000000001</v>
      </c>
      <c r="AE866" s="2">
        <v>38.1</v>
      </c>
      <c r="AF866" s="2">
        <v>50.188000000000002</v>
      </c>
      <c r="AG866" s="2">
        <v>4.46</v>
      </c>
      <c r="AH866" s="22">
        <v>12.5</v>
      </c>
      <c r="AI866" s="22">
        <v>35.700000000000003</v>
      </c>
      <c r="AJ866" s="22">
        <v>48.227499999999999</v>
      </c>
      <c r="AK866" s="18">
        <v>3.03</v>
      </c>
      <c r="AL866" s="18">
        <v>11.5</v>
      </c>
      <c r="AM866" s="18">
        <v>26.4</v>
      </c>
      <c r="AN866" s="2">
        <v>36.344099999999997</v>
      </c>
      <c r="AO866" s="2">
        <v>0.63</v>
      </c>
      <c r="AP866" s="2">
        <v>5</v>
      </c>
      <c r="AQ866" s="2">
        <v>12.5</v>
      </c>
      <c r="AR866" s="2">
        <v>1.5621</v>
      </c>
      <c r="AS866" s="2">
        <v>1.1299999999999999</v>
      </c>
      <c r="AT866" s="2">
        <v>6.1</v>
      </c>
      <c r="AU866" s="2">
        <v>18.5</v>
      </c>
      <c r="AV866" s="2">
        <v>5.6563999999999997</v>
      </c>
      <c r="AW866" s="2">
        <v>3.79</v>
      </c>
      <c r="AX866" s="2">
        <v>10.8</v>
      </c>
      <c r="AY866" s="2">
        <v>35.1</v>
      </c>
      <c r="AZ866" s="2">
        <v>24.797899999999998</v>
      </c>
      <c r="BA866" s="2">
        <v>6.02</v>
      </c>
      <c r="BB866" s="2">
        <v>18.2</v>
      </c>
      <c r="BC866" s="2">
        <v>33.1</v>
      </c>
      <c r="BD866" s="2">
        <v>52.555199999999999</v>
      </c>
      <c r="BE866" s="4"/>
      <c r="BF866" s="4"/>
    </row>
    <row r="867" spans="1:58" x14ac:dyDescent="0.2">
      <c r="A867" s="29">
        <v>866</v>
      </c>
      <c r="B867" s="7" t="s">
        <v>91</v>
      </c>
      <c r="C867" s="3">
        <v>39952</v>
      </c>
      <c r="D867" s="4" t="s">
        <v>28</v>
      </c>
      <c r="E867" s="4" t="s">
        <v>168</v>
      </c>
      <c r="F867" s="5" t="s">
        <v>189</v>
      </c>
      <c r="G867" s="6">
        <v>0.91736111111111107</v>
      </c>
      <c r="H867" s="6">
        <v>1.3888888888888889E-3</v>
      </c>
      <c r="I867" s="85">
        <f t="shared" si="13"/>
        <v>121.00000000000006</v>
      </c>
      <c r="J867" s="86">
        <f>I867*Segmentos!$D$7*(AH867%)*IF(ISNUMBER(AI867),AI867%,0)</f>
        <v>588060.00000000023</v>
      </c>
      <c r="K867" s="86">
        <f>I867*Segmentos!$D$7*(AL867%)*IF(ISNUMBER(AM867),AM867%,0)</f>
        <v>615986.80000000051</v>
      </c>
      <c r="L867" s="4" t="s">
        <v>298</v>
      </c>
      <c r="M867" s="2">
        <v>1.24</v>
      </c>
      <c r="N867" s="2">
        <v>8.9</v>
      </c>
      <c r="O867" s="2">
        <v>13.9</v>
      </c>
      <c r="P867" s="2">
        <v>90.235600000000005</v>
      </c>
      <c r="Q867" s="2">
        <v>0.71</v>
      </c>
      <c r="R867" s="2">
        <v>5.2</v>
      </c>
      <c r="S867" s="2">
        <v>13.7</v>
      </c>
      <c r="T867" s="2">
        <v>8.6504999999999992</v>
      </c>
      <c r="U867" s="2">
        <v>1.26</v>
      </c>
      <c r="V867" s="2">
        <v>8.8000000000000007</v>
      </c>
      <c r="W867" s="2">
        <v>14.4</v>
      </c>
      <c r="X867" s="2">
        <v>19.301200000000001</v>
      </c>
      <c r="Y867" s="2">
        <v>1.53</v>
      </c>
      <c r="Z867" s="2">
        <v>10.5</v>
      </c>
      <c r="AA867" s="2">
        <v>14.6</v>
      </c>
      <c r="AB867" s="2">
        <v>32.944600000000001</v>
      </c>
      <c r="AC867" s="2">
        <v>1.23</v>
      </c>
      <c r="AD867" s="2">
        <v>9.5</v>
      </c>
      <c r="AE867" s="2">
        <v>12.9</v>
      </c>
      <c r="AF867" s="2">
        <v>29.339300000000001</v>
      </c>
      <c r="AG867" s="2">
        <v>1.21</v>
      </c>
      <c r="AH867" s="22">
        <v>9</v>
      </c>
      <c r="AI867" s="22">
        <v>13.5</v>
      </c>
      <c r="AJ867" s="22">
        <v>41.933199999999999</v>
      </c>
      <c r="AK867" s="18">
        <v>1.26</v>
      </c>
      <c r="AL867" s="18">
        <v>8.9</v>
      </c>
      <c r="AM867" s="18">
        <v>14.3</v>
      </c>
      <c r="AN867" s="2">
        <v>48.302399999999999</v>
      </c>
      <c r="AO867" s="2">
        <v>0.82</v>
      </c>
      <c r="AP867" s="2">
        <v>9.1</v>
      </c>
      <c r="AQ867" s="2">
        <v>8.9</v>
      </c>
      <c r="AR867" s="2">
        <v>6.4969999999999999</v>
      </c>
      <c r="AS867" s="2">
        <v>0.56999999999999995</v>
      </c>
      <c r="AT867" s="2">
        <v>6</v>
      </c>
      <c r="AU867" s="2">
        <v>9.5</v>
      </c>
      <c r="AV867" s="2">
        <v>9.2112999999999996</v>
      </c>
      <c r="AW867" s="2">
        <v>1.1399999999999999</v>
      </c>
      <c r="AX867" s="2">
        <v>10.1</v>
      </c>
      <c r="AY867" s="2">
        <v>11.3</v>
      </c>
      <c r="AZ867" s="2">
        <v>23.907699999999998</v>
      </c>
      <c r="BA867" s="2">
        <v>1.81</v>
      </c>
      <c r="BB867" s="2">
        <v>9.6</v>
      </c>
      <c r="BC867" s="2">
        <v>18.899999999999999</v>
      </c>
      <c r="BD867" s="2">
        <v>50.619599999999998</v>
      </c>
      <c r="BE867" s="4"/>
      <c r="BF867" s="4"/>
    </row>
    <row r="868" spans="1:58" x14ac:dyDescent="0.2">
      <c r="A868" s="29">
        <v>867</v>
      </c>
      <c r="B868" s="7" t="s">
        <v>1</v>
      </c>
      <c r="C868" s="3">
        <v>39952</v>
      </c>
      <c r="D868" s="4" t="s">
        <v>0</v>
      </c>
      <c r="E868" s="4" t="s">
        <v>163</v>
      </c>
      <c r="F868" s="5" t="s">
        <v>189</v>
      </c>
      <c r="G868" s="6">
        <v>0.84930555555555554</v>
      </c>
      <c r="H868" s="6">
        <v>0.88402777777777775</v>
      </c>
      <c r="I868" s="85">
        <f t="shared" si="13"/>
        <v>49.999999999999986</v>
      </c>
      <c r="J868" s="86">
        <f>I868*Segmentos!$D$7*(AH868%)*IF(ISNUMBER(AI868),AI868%,0)</f>
        <v>712139.99999999977</v>
      </c>
      <c r="K868" s="86">
        <f>I868*Segmentos!$D$7*(AL868%)*IF(ISNUMBER(AM868),AM868%,0)</f>
        <v>1582699.9999999993</v>
      </c>
      <c r="L868" s="4"/>
      <c r="M868" s="2">
        <v>5.84</v>
      </c>
      <c r="N868" s="2">
        <v>10.9</v>
      </c>
      <c r="O868" s="2">
        <v>53.5</v>
      </c>
      <c r="P868" s="2">
        <v>76.552599999999998</v>
      </c>
      <c r="Q868" s="2">
        <v>5.07</v>
      </c>
      <c r="R868" s="2">
        <v>9.5</v>
      </c>
      <c r="S868" s="2">
        <v>53.6</v>
      </c>
      <c r="T868" s="2">
        <v>11.0693</v>
      </c>
      <c r="U868" s="2">
        <v>5.56</v>
      </c>
      <c r="V868" s="2">
        <v>10.8</v>
      </c>
      <c r="W868" s="2">
        <v>51.3</v>
      </c>
      <c r="X868" s="2">
        <v>15.254</v>
      </c>
      <c r="Y868" s="2">
        <v>5.78</v>
      </c>
      <c r="Z868" s="2">
        <v>11</v>
      </c>
      <c r="AA868" s="2">
        <v>52.8</v>
      </c>
      <c r="AB868" s="2">
        <v>22.363800000000001</v>
      </c>
      <c r="AC868" s="2">
        <v>6.48</v>
      </c>
      <c r="AD868" s="2">
        <v>11.7</v>
      </c>
      <c r="AE868" s="2">
        <v>55.4</v>
      </c>
      <c r="AF868" s="2">
        <v>27.865500000000001</v>
      </c>
      <c r="AG868" s="2">
        <v>3.57</v>
      </c>
      <c r="AH868" s="22">
        <v>8.3000000000000007</v>
      </c>
      <c r="AI868" s="22">
        <v>42.9</v>
      </c>
      <c r="AJ868" s="22">
        <v>22.202200000000001</v>
      </c>
      <c r="AK868" s="18">
        <v>7.9</v>
      </c>
      <c r="AL868" s="18">
        <v>13.3</v>
      </c>
      <c r="AM868" s="18">
        <v>59.5</v>
      </c>
      <c r="AN868" s="2">
        <v>54.350499999999997</v>
      </c>
      <c r="AO868" s="2">
        <v>3.29</v>
      </c>
      <c r="AP868" s="2">
        <v>6.9</v>
      </c>
      <c r="AQ868" s="2">
        <v>47.8</v>
      </c>
      <c r="AR868" s="2">
        <v>4.7046000000000001</v>
      </c>
      <c r="AS868" s="2">
        <v>5.67</v>
      </c>
      <c r="AT868" s="2">
        <v>9.6999999999999993</v>
      </c>
      <c r="AU868" s="2">
        <v>58.1</v>
      </c>
      <c r="AV868" s="2">
        <v>16.345600000000001</v>
      </c>
      <c r="AW868" s="2">
        <v>5.61</v>
      </c>
      <c r="AX868" s="2">
        <v>11.1</v>
      </c>
      <c r="AY868" s="2">
        <v>50.7</v>
      </c>
      <c r="AZ868" s="2">
        <v>21.113700000000001</v>
      </c>
      <c r="BA868" s="2">
        <v>6.86</v>
      </c>
      <c r="BB868" s="2">
        <v>12.7</v>
      </c>
      <c r="BC868" s="2">
        <v>54.2</v>
      </c>
      <c r="BD868" s="2">
        <v>34.388800000000003</v>
      </c>
      <c r="BE868" s="4"/>
      <c r="BF868" s="4"/>
    </row>
    <row r="869" spans="1:58" x14ac:dyDescent="0.2">
      <c r="A869" s="29">
        <v>868</v>
      </c>
      <c r="B869" s="7" t="s">
        <v>36</v>
      </c>
      <c r="C869" s="3">
        <v>39952</v>
      </c>
      <c r="D869" s="4" t="s">
        <v>13</v>
      </c>
      <c r="E869" s="4" t="s">
        <v>163</v>
      </c>
      <c r="F869" s="5" t="s">
        <v>189</v>
      </c>
      <c r="G869" s="6">
        <v>0.91805555555555562</v>
      </c>
      <c r="H869" s="6">
        <v>0.94236111111111109</v>
      </c>
      <c r="I869" s="85">
        <f t="shared" si="13"/>
        <v>34.999999999999872</v>
      </c>
      <c r="J869" s="86">
        <f>I869*Segmentos!$D$7*(AH869%)*IF(ISNUMBER(AI869),AI869%,0)</f>
        <v>1326555.9999999951</v>
      </c>
      <c r="K869" s="86">
        <f>I869*Segmentos!$D$7*(AL869%)*IF(ISNUMBER(AM869),AM869%,0)</f>
        <v>2182277.9999999925</v>
      </c>
      <c r="L869" s="4"/>
      <c r="M869" s="2">
        <v>12.7</v>
      </c>
      <c r="N869" s="2">
        <v>18.7</v>
      </c>
      <c r="O869" s="2">
        <v>68</v>
      </c>
      <c r="P869" s="2">
        <v>90.331999999999994</v>
      </c>
      <c r="Q869" s="2">
        <v>7.29</v>
      </c>
      <c r="R869" s="2">
        <v>11.8</v>
      </c>
      <c r="S869" s="2">
        <v>62</v>
      </c>
      <c r="T869" s="2">
        <v>8.6579999999999995</v>
      </c>
      <c r="U869" s="2">
        <v>11.38</v>
      </c>
      <c r="V869" s="2">
        <v>16.8</v>
      </c>
      <c r="W869" s="2">
        <v>67.5</v>
      </c>
      <c r="X869" s="2">
        <v>16.968</v>
      </c>
      <c r="Y869" s="2">
        <v>12.12</v>
      </c>
      <c r="Z869" s="2">
        <v>18.2</v>
      </c>
      <c r="AA869" s="2">
        <v>66.599999999999994</v>
      </c>
      <c r="AB869" s="2">
        <v>25.4499</v>
      </c>
      <c r="AC869" s="2">
        <v>16.809999999999999</v>
      </c>
      <c r="AD869" s="2">
        <v>23.7</v>
      </c>
      <c r="AE869" s="2">
        <v>70.8</v>
      </c>
      <c r="AF869" s="2">
        <v>39.256100000000004</v>
      </c>
      <c r="AG869" s="2">
        <v>9.48</v>
      </c>
      <c r="AH869" s="22">
        <v>14.6</v>
      </c>
      <c r="AI869" s="22">
        <v>64.900000000000006</v>
      </c>
      <c r="AJ869" s="22">
        <v>32.0075</v>
      </c>
      <c r="AK869" s="18">
        <v>15.6</v>
      </c>
      <c r="AL869" s="18">
        <v>22.3</v>
      </c>
      <c r="AM869" s="18">
        <v>69.900000000000006</v>
      </c>
      <c r="AN869" s="2">
        <v>58.3245</v>
      </c>
      <c r="AO869" s="2">
        <v>12.28</v>
      </c>
      <c r="AP869" s="2">
        <v>18.2</v>
      </c>
      <c r="AQ869" s="2">
        <v>67.5</v>
      </c>
      <c r="AR869" s="2">
        <v>9.5452999999999992</v>
      </c>
      <c r="AS869" s="2">
        <v>10.69</v>
      </c>
      <c r="AT869" s="2">
        <v>16.5</v>
      </c>
      <c r="AU869" s="2">
        <v>64.599999999999994</v>
      </c>
      <c r="AV869" s="2">
        <v>16.7471</v>
      </c>
      <c r="AW869" s="2">
        <v>10.8</v>
      </c>
      <c r="AX869" s="2">
        <v>18.100000000000001</v>
      </c>
      <c r="AY869" s="2">
        <v>59.8</v>
      </c>
      <c r="AZ869" s="2">
        <v>22.100300000000001</v>
      </c>
      <c r="BA869" s="2">
        <v>15.39</v>
      </c>
      <c r="BB869" s="2">
        <v>20.5</v>
      </c>
      <c r="BC869" s="2">
        <v>75.2</v>
      </c>
      <c r="BD869" s="2">
        <v>41.939300000000003</v>
      </c>
      <c r="BE869" s="4"/>
      <c r="BF869" s="4"/>
    </row>
    <row r="870" spans="1:58" x14ac:dyDescent="0.2">
      <c r="A870" s="29">
        <v>869</v>
      </c>
      <c r="B870" s="7" t="s">
        <v>88</v>
      </c>
      <c r="C870" s="3">
        <v>39952</v>
      </c>
      <c r="D870" s="4" t="s">
        <v>13</v>
      </c>
      <c r="E870" s="4" t="s">
        <v>163</v>
      </c>
      <c r="F870" s="5" t="s">
        <v>189</v>
      </c>
      <c r="G870" s="6">
        <v>0.91666666666666663</v>
      </c>
      <c r="H870" s="6">
        <v>0.91805555555555562</v>
      </c>
      <c r="I870" s="85">
        <f t="shared" si="13"/>
        <v>2.0000000000001528</v>
      </c>
      <c r="J870" s="86">
        <f>I870*Segmentos!$D$7*(AH870%)*IF(ISNUMBER(AI870),AI870%,0)</f>
        <v>62869.600000004808</v>
      </c>
      <c r="K870" s="86">
        <f>I870*Segmentos!$D$7*(AL870%)*IF(ISNUMBER(AM870),AM870%,0)</f>
        <v>97744.800000007468</v>
      </c>
      <c r="L870" s="4"/>
      <c r="M870" s="2">
        <v>10.130000000000001</v>
      </c>
      <c r="N870" s="2">
        <v>11.5</v>
      </c>
      <c r="O870" s="2">
        <v>88.1</v>
      </c>
      <c r="P870" s="2">
        <v>92.372799999999998</v>
      </c>
      <c r="Q870" s="2">
        <v>3.45</v>
      </c>
      <c r="R870" s="2">
        <v>4</v>
      </c>
      <c r="S870" s="2">
        <v>86.4</v>
      </c>
      <c r="T870" s="2">
        <v>5.2451999999999996</v>
      </c>
      <c r="U870" s="2">
        <v>9.3000000000000007</v>
      </c>
      <c r="V870" s="2">
        <v>9.8000000000000007</v>
      </c>
      <c r="W870" s="2">
        <v>94.9</v>
      </c>
      <c r="X870" s="2">
        <v>17.785599999999999</v>
      </c>
      <c r="Y870" s="2">
        <v>7.97</v>
      </c>
      <c r="Z870" s="2">
        <v>9.5</v>
      </c>
      <c r="AA870" s="2">
        <v>84.1</v>
      </c>
      <c r="AB870" s="2">
        <v>21.464600000000001</v>
      </c>
      <c r="AC870" s="2">
        <v>16</v>
      </c>
      <c r="AD870" s="2">
        <v>18.2</v>
      </c>
      <c r="AE870" s="2">
        <v>87.8</v>
      </c>
      <c r="AF870" s="2">
        <v>47.877400000000002</v>
      </c>
      <c r="AG870" s="2">
        <v>7.85</v>
      </c>
      <c r="AH870" s="22">
        <v>8.9</v>
      </c>
      <c r="AI870" s="22">
        <v>88.3</v>
      </c>
      <c r="AJ870" s="22">
        <v>33.958300000000001</v>
      </c>
      <c r="AK870" s="18">
        <v>12.19</v>
      </c>
      <c r="AL870" s="18">
        <v>13.9</v>
      </c>
      <c r="AM870" s="18">
        <v>87.9</v>
      </c>
      <c r="AN870" s="2">
        <v>58.414499999999997</v>
      </c>
      <c r="AO870" s="2">
        <v>8.83</v>
      </c>
      <c r="AP870" s="2">
        <v>10.199999999999999</v>
      </c>
      <c r="AQ870" s="2">
        <v>86.5</v>
      </c>
      <c r="AR870" s="2">
        <v>8.7922999999999991</v>
      </c>
      <c r="AS870" s="2">
        <v>7.19</v>
      </c>
      <c r="AT870" s="2">
        <v>8.3000000000000007</v>
      </c>
      <c r="AU870" s="2">
        <v>87.1</v>
      </c>
      <c r="AV870" s="2">
        <v>14.437900000000001</v>
      </c>
      <c r="AW870" s="2">
        <v>8.67</v>
      </c>
      <c r="AX870" s="2">
        <v>9.5</v>
      </c>
      <c r="AY870" s="2">
        <v>91.3</v>
      </c>
      <c r="AZ870" s="2">
        <v>22.728300000000001</v>
      </c>
      <c r="BA870" s="2">
        <v>13.29</v>
      </c>
      <c r="BB870" s="2">
        <v>15.2</v>
      </c>
      <c r="BC870" s="2">
        <v>87.2</v>
      </c>
      <c r="BD870" s="2">
        <v>46.414299999999997</v>
      </c>
      <c r="BE870" s="4"/>
      <c r="BF870" s="4"/>
    </row>
    <row r="871" spans="1:58" x14ac:dyDescent="0.2">
      <c r="A871" s="29">
        <v>870</v>
      </c>
      <c r="B871" s="7" t="s">
        <v>30</v>
      </c>
      <c r="C871" s="3">
        <v>39952</v>
      </c>
      <c r="D871" s="4" t="s">
        <v>28</v>
      </c>
      <c r="E871" s="4" t="s">
        <v>163</v>
      </c>
      <c r="F871" s="5" t="s">
        <v>189</v>
      </c>
      <c r="G871" s="6">
        <v>0.87916666666666676</v>
      </c>
      <c r="H871" s="6">
        <v>0.91180555555555554</v>
      </c>
      <c r="I871" s="85">
        <f t="shared" si="13"/>
        <v>46.999999999999829</v>
      </c>
      <c r="J871" s="86">
        <f>I871*Segmentos!$D$7*(AH871%)*IF(ISNUMBER(AI871),AI871%,0)</f>
        <v>49030.399999999834</v>
      </c>
      <c r="K871" s="86">
        <f>I871*Segmentos!$D$7*(AL871%)*IF(ISNUMBER(AM871),AM871%,0)</f>
        <v>215823.99999999919</v>
      </c>
      <c r="L871" s="4"/>
      <c r="M871" s="2">
        <v>0.72</v>
      </c>
      <c r="N871" s="2">
        <v>2.2000000000000002</v>
      </c>
      <c r="O871" s="2">
        <v>32.5</v>
      </c>
      <c r="P871" s="2">
        <v>89.819800000000001</v>
      </c>
      <c r="Q871" s="2">
        <v>7.0000000000000007E-2</v>
      </c>
      <c r="R871" s="2">
        <v>0.7</v>
      </c>
      <c r="S871" s="2">
        <v>10.6</v>
      </c>
      <c r="T871" s="2">
        <v>1.4743999999999999</v>
      </c>
      <c r="U871" s="2">
        <v>0.22</v>
      </c>
      <c r="V871" s="2">
        <v>0.5</v>
      </c>
      <c r="W871" s="2">
        <v>41.4</v>
      </c>
      <c r="X871" s="2">
        <v>5.6649000000000003</v>
      </c>
      <c r="Y871" s="2">
        <v>0.8</v>
      </c>
      <c r="Z871" s="2">
        <v>3.5</v>
      </c>
      <c r="AA871" s="2">
        <v>22.9</v>
      </c>
      <c r="AB871" s="2">
        <v>29.238399999999999</v>
      </c>
      <c r="AC871" s="2">
        <v>1.31</v>
      </c>
      <c r="AD871" s="2">
        <v>2.9</v>
      </c>
      <c r="AE871" s="2">
        <v>44.3</v>
      </c>
      <c r="AF871" s="2">
        <v>53.4422</v>
      </c>
      <c r="AG871" s="2">
        <v>0.26</v>
      </c>
      <c r="AH871" s="22">
        <v>1.6</v>
      </c>
      <c r="AI871" s="22">
        <v>16.3</v>
      </c>
      <c r="AJ871" s="22">
        <v>15.3948</v>
      </c>
      <c r="AK871" s="18">
        <v>1.1399999999999999</v>
      </c>
      <c r="AL871" s="18">
        <v>2.8</v>
      </c>
      <c r="AM871" s="18">
        <v>41</v>
      </c>
      <c r="AN871" s="2">
        <v>74.424999999999997</v>
      </c>
      <c r="AO871" s="2">
        <v>0.2</v>
      </c>
      <c r="AP871" s="2">
        <v>0.9</v>
      </c>
      <c r="AQ871" s="2">
        <v>21.1</v>
      </c>
      <c r="AR871" s="2">
        <v>2.6884999999999999</v>
      </c>
      <c r="AS871" s="2">
        <v>0.48</v>
      </c>
      <c r="AT871" s="2">
        <v>1.5</v>
      </c>
      <c r="AU871" s="2">
        <v>31.6</v>
      </c>
      <c r="AV871" s="2">
        <v>13.2225</v>
      </c>
      <c r="AW871" s="2">
        <v>0.83</v>
      </c>
      <c r="AX871" s="2">
        <v>1.9</v>
      </c>
      <c r="AY871" s="2">
        <v>44.5</v>
      </c>
      <c r="AZ871" s="2">
        <v>29.662700000000001</v>
      </c>
      <c r="BA871" s="2">
        <v>0.93</v>
      </c>
      <c r="BB871" s="2">
        <v>3.2</v>
      </c>
      <c r="BC871" s="2">
        <v>28.6</v>
      </c>
      <c r="BD871" s="2">
        <v>44.246099999999998</v>
      </c>
      <c r="BE871" s="4"/>
      <c r="BF871" s="4"/>
    </row>
    <row r="872" spans="1:58" x14ac:dyDescent="0.2">
      <c r="A872" s="29">
        <v>871</v>
      </c>
      <c r="B872" s="7" t="s">
        <v>11</v>
      </c>
      <c r="C872" s="3">
        <v>39952</v>
      </c>
      <c r="D872" s="4" t="s">
        <v>8</v>
      </c>
      <c r="E872" s="4" t="s">
        <v>166</v>
      </c>
      <c r="F872" s="5" t="s">
        <v>189</v>
      </c>
      <c r="G872" s="6">
        <v>0.90972222222222221</v>
      </c>
      <c r="H872" s="6">
        <v>0.91041666666666676</v>
      </c>
      <c r="I872" s="85">
        <f t="shared" si="13"/>
        <v>1.0000000000001563</v>
      </c>
      <c r="J872" s="86">
        <f>I872*Segmentos!$D$7*(AH872%)*IF(ISNUMBER(AI872),AI872%,0)</f>
        <v>16800.000000002627</v>
      </c>
      <c r="K872" s="86">
        <f>I872*Segmentos!$D$7*(AL872%)*IF(ISNUMBER(AM872),AM872%,0)</f>
        <v>14800.000000002316</v>
      </c>
      <c r="L872" s="4"/>
      <c r="M872" s="2">
        <v>3.95</v>
      </c>
      <c r="N872" s="2">
        <v>4</v>
      </c>
      <c r="O872" s="2">
        <v>100</v>
      </c>
      <c r="P872" s="2">
        <v>88.447000000000003</v>
      </c>
      <c r="Q872" s="2">
        <v>1.77</v>
      </c>
      <c r="R872" s="2">
        <v>1.8</v>
      </c>
      <c r="S872" s="2">
        <v>100</v>
      </c>
      <c r="T872" s="2">
        <v>6.6182999999999996</v>
      </c>
      <c r="U872" s="2">
        <v>0.91</v>
      </c>
      <c r="V872" s="2">
        <v>0.9</v>
      </c>
      <c r="W872" s="2">
        <v>100</v>
      </c>
      <c r="X872" s="2">
        <v>4.2872000000000003</v>
      </c>
      <c r="Y872" s="2">
        <v>4.55</v>
      </c>
      <c r="Z872" s="2">
        <v>4.5999999999999996</v>
      </c>
      <c r="AA872" s="2">
        <v>100</v>
      </c>
      <c r="AB872" s="2">
        <v>30.0688</v>
      </c>
      <c r="AC872" s="2">
        <v>6.46</v>
      </c>
      <c r="AD872" s="2">
        <v>6.5</v>
      </c>
      <c r="AE872" s="2">
        <v>100</v>
      </c>
      <c r="AF872" s="2">
        <v>47.472799999999999</v>
      </c>
      <c r="AG872" s="2">
        <v>4.2</v>
      </c>
      <c r="AH872" s="22">
        <v>4.2</v>
      </c>
      <c r="AI872" s="22">
        <v>100</v>
      </c>
      <c r="AJ872" s="22">
        <v>44.554900000000004</v>
      </c>
      <c r="AK872" s="18">
        <v>3.73</v>
      </c>
      <c r="AL872" s="18">
        <v>3.7</v>
      </c>
      <c r="AM872" s="18">
        <v>100</v>
      </c>
      <c r="AN872" s="2">
        <v>43.892099999999999</v>
      </c>
      <c r="AO872" s="2">
        <v>1.99</v>
      </c>
      <c r="AP872" s="2">
        <v>2</v>
      </c>
      <c r="AQ872" s="2">
        <v>100</v>
      </c>
      <c r="AR872" s="2">
        <v>4.8623000000000003</v>
      </c>
      <c r="AS872" s="2">
        <v>3.69</v>
      </c>
      <c r="AT872" s="2">
        <v>3.7</v>
      </c>
      <c r="AU872" s="2">
        <v>100</v>
      </c>
      <c r="AV872" s="2">
        <v>18.195799999999998</v>
      </c>
      <c r="AW872" s="2">
        <v>3.03</v>
      </c>
      <c r="AX872" s="2">
        <v>3</v>
      </c>
      <c r="AY872" s="2">
        <v>100</v>
      </c>
      <c r="AZ872" s="2">
        <v>19.523599999999998</v>
      </c>
      <c r="BA872" s="2">
        <v>5.35</v>
      </c>
      <c r="BB872" s="2">
        <v>5.4</v>
      </c>
      <c r="BC872" s="2">
        <v>100</v>
      </c>
      <c r="BD872" s="2">
        <v>45.865400000000001</v>
      </c>
      <c r="BE872" s="4"/>
      <c r="BF872" s="4"/>
    </row>
    <row r="873" spans="1:58" x14ac:dyDescent="0.2">
      <c r="A873" s="29">
        <v>872</v>
      </c>
      <c r="B873" s="7" t="s">
        <v>6</v>
      </c>
      <c r="C873" s="3">
        <v>39952</v>
      </c>
      <c r="D873" s="4" t="s">
        <v>3</v>
      </c>
      <c r="E873" s="4" t="s">
        <v>166</v>
      </c>
      <c r="F873" s="5" t="s">
        <v>189</v>
      </c>
      <c r="G873" s="6">
        <v>0.90902777777777777</v>
      </c>
      <c r="H873" s="6">
        <v>0.90972222222222221</v>
      </c>
      <c r="I873" s="85">
        <f t="shared" si="13"/>
        <v>0.99999999999999645</v>
      </c>
      <c r="J873" s="86">
        <f>I873*Segmentos!$D$7*(AH873%)*IF(ISNUMBER(AI873),AI873%,0)</f>
        <v>24799.999999999913</v>
      </c>
      <c r="K873" s="86">
        <f>I873*Segmentos!$D$7*(AL873%)*IF(ISNUMBER(AM873),AM873%,0)</f>
        <v>25199.999999999913</v>
      </c>
      <c r="L873" s="4"/>
      <c r="M873" s="2">
        <v>6.28</v>
      </c>
      <c r="N873" s="2">
        <v>6.3</v>
      </c>
      <c r="O873" s="2">
        <v>100</v>
      </c>
      <c r="P873" s="2">
        <v>84.212800000000001</v>
      </c>
      <c r="Q873" s="2">
        <v>3.01</v>
      </c>
      <c r="R873" s="2">
        <v>3</v>
      </c>
      <c r="S873" s="2">
        <v>100</v>
      </c>
      <c r="T873" s="2">
        <v>6.7272999999999996</v>
      </c>
      <c r="U873" s="2">
        <v>5.3</v>
      </c>
      <c r="V873" s="2">
        <v>5.3</v>
      </c>
      <c r="W873" s="2">
        <v>100</v>
      </c>
      <c r="X873" s="2">
        <v>14.889099999999999</v>
      </c>
      <c r="Y873" s="2">
        <v>8.07</v>
      </c>
      <c r="Z873" s="2">
        <v>8.1</v>
      </c>
      <c r="AA873" s="2">
        <v>100</v>
      </c>
      <c r="AB873" s="2">
        <v>31.942699999999999</v>
      </c>
      <c r="AC873" s="2">
        <v>6.96</v>
      </c>
      <c r="AD873" s="2">
        <v>7</v>
      </c>
      <c r="AE873" s="2">
        <v>100</v>
      </c>
      <c r="AF873" s="2">
        <v>30.653700000000001</v>
      </c>
      <c r="AG873" s="2">
        <v>6.23</v>
      </c>
      <c r="AH873" s="22">
        <v>6.2</v>
      </c>
      <c r="AI873" s="22">
        <v>100</v>
      </c>
      <c r="AJ873" s="22">
        <v>39.656100000000002</v>
      </c>
      <c r="AK873" s="18">
        <v>6.32</v>
      </c>
      <c r="AL873" s="18">
        <v>6.3</v>
      </c>
      <c r="AM873" s="18">
        <v>100</v>
      </c>
      <c r="AN873" s="2">
        <v>44.556699999999999</v>
      </c>
      <c r="AO873" s="2">
        <v>3.13</v>
      </c>
      <c r="AP873" s="2">
        <v>3.1</v>
      </c>
      <c r="AQ873" s="2">
        <v>100</v>
      </c>
      <c r="AR873" s="2">
        <v>4.5834999999999999</v>
      </c>
      <c r="AS873" s="2">
        <v>6.72</v>
      </c>
      <c r="AT873" s="2">
        <v>6.7</v>
      </c>
      <c r="AU873" s="2">
        <v>100</v>
      </c>
      <c r="AV873" s="2">
        <v>19.856200000000001</v>
      </c>
      <c r="AW873" s="2">
        <v>6.77</v>
      </c>
      <c r="AX873" s="2">
        <v>6.8</v>
      </c>
      <c r="AY873" s="2">
        <v>100</v>
      </c>
      <c r="AZ873" s="2">
        <v>26.106100000000001</v>
      </c>
      <c r="BA873" s="2">
        <v>6.56</v>
      </c>
      <c r="BB873" s="2">
        <v>6.6</v>
      </c>
      <c r="BC873" s="2">
        <v>100</v>
      </c>
      <c r="BD873" s="2">
        <v>33.667000000000002</v>
      </c>
      <c r="BE873" s="4"/>
      <c r="BF873" s="4"/>
    </row>
    <row r="874" spans="1:58" x14ac:dyDescent="0.2">
      <c r="A874" s="29">
        <v>873</v>
      </c>
      <c r="B874" s="7" t="s">
        <v>31</v>
      </c>
      <c r="C874" s="3">
        <v>39952</v>
      </c>
      <c r="D874" s="4" t="s">
        <v>28</v>
      </c>
      <c r="E874" s="4" t="s">
        <v>166</v>
      </c>
      <c r="F874" s="5" t="s">
        <v>189</v>
      </c>
      <c r="G874" s="6">
        <v>0.91180555555555554</v>
      </c>
      <c r="H874" s="6">
        <v>0.91527777777777775</v>
      </c>
      <c r="I874" s="85">
        <f t="shared" si="13"/>
        <v>4.9999999999999822</v>
      </c>
      <c r="J874" s="86">
        <f>I874*Segmentos!$D$7*(AH874%)*IF(ISNUMBER(AI874),AI874%,0)</f>
        <v>1599.9999999999943</v>
      </c>
      <c r="K874" s="86">
        <f>I874*Segmentos!$D$7*(AL874%)*IF(ISNUMBER(AM874),AM874%,0)</f>
        <v>18127.999999999938</v>
      </c>
      <c r="L874" s="4"/>
      <c r="M874" s="2">
        <v>0.52</v>
      </c>
      <c r="N874" s="2">
        <v>0.7</v>
      </c>
      <c r="O874" s="2">
        <v>77.599999999999994</v>
      </c>
      <c r="P874" s="2">
        <v>95.123800000000003</v>
      </c>
      <c r="Q874" s="2">
        <v>0</v>
      </c>
      <c r="R874" s="2">
        <v>0</v>
      </c>
      <c r="S874" s="8" t="s">
        <v>577</v>
      </c>
      <c r="T874" s="2">
        <v>0</v>
      </c>
      <c r="U874" s="2">
        <v>0.4</v>
      </c>
      <c r="V874" s="2">
        <v>0.4</v>
      </c>
      <c r="W874" s="2">
        <v>100</v>
      </c>
      <c r="X874" s="2">
        <v>15.4123</v>
      </c>
      <c r="Y874" s="2">
        <v>0.24</v>
      </c>
      <c r="Z874" s="2">
        <v>0.5</v>
      </c>
      <c r="AA874" s="2">
        <v>49.4</v>
      </c>
      <c r="AB874" s="2">
        <v>13.166499999999999</v>
      </c>
      <c r="AC874" s="2">
        <v>1.1000000000000001</v>
      </c>
      <c r="AD874" s="2">
        <v>1.3</v>
      </c>
      <c r="AE874" s="2">
        <v>82.7</v>
      </c>
      <c r="AF874" s="2">
        <v>66.545000000000002</v>
      </c>
      <c r="AG874" s="2">
        <v>0.06</v>
      </c>
      <c r="AH874" s="22">
        <v>0.2</v>
      </c>
      <c r="AI874" s="22">
        <v>40</v>
      </c>
      <c r="AJ874" s="22">
        <v>5.4625000000000004</v>
      </c>
      <c r="AK874" s="18">
        <v>0.92</v>
      </c>
      <c r="AL874" s="18">
        <v>1.1000000000000001</v>
      </c>
      <c r="AM874" s="18">
        <v>82.4</v>
      </c>
      <c r="AN874" s="2">
        <v>89.6614</v>
      </c>
      <c r="AO874" s="2">
        <v>0.26</v>
      </c>
      <c r="AP874" s="2">
        <v>0.3</v>
      </c>
      <c r="AQ874" s="2">
        <v>85.8</v>
      </c>
      <c r="AR874" s="2">
        <v>5.2283999999999997</v>
      </c>
      <c r="AS874" s="2">
        <v>0.18</v>
      </c>
      <c r="AT874" s="2">
        <v>0.3</v>
      </c>
      <c r="AU874" s="2">
        <v>60</v>
      </c>
      <c r="AV874" s="2">
        <v>7.4916</v>
      </c>
      <c r="AW874" s="2">
        <v>0.7</v>
      </c>
      <c r="AX874" s="2">
        <v>0.8</v>
      </c>
      <c r="AY874" s="2">
        <v>88.6</v>
      </c>
      <c r="AZ874" s="2">
        <v>37.364899999999999</v>
      </c>
      <c r="BA874" s="2">
        <v>0.64</v>
      </c>
      <c r="BB874" s="2">
        <v>0.9</v>
      </c>
      <c r="BC874" s="2">
        <v>72.900000000000006</v>
      </c>
      <c r="BD874" s="2">
        <v>45.039000000000001</v>
      </c>
      <c r="BE874" s="4"/>
      <c r="BF874" s="4"/>
    </row>
    <row r="875" spans="1:58" x14ac:dyDescent="0.2">
      <c r="A875" s="29">
        <v>874</v>
      </c>
      <c r="B875" s="7" t="s">
        <v>37</v>
      </c>
      <c r="C875" s="3">
        <v>39952</v>
      </c>
      <c r="D875" s="4" t="s">
        <v>21</v>
      </c>
      <c r="E875" s="4" t="s">
        <v>173</v>
      </c>
      <c r="F875" s="5" t="s">
        <v>189</v>
      </c>
      <c r="G875" s="6">
        <v>0.87361111111111101</v>
      </c>
      <c r="H875" s="6">
        <v>0.87430555555555556</v>
      </c>
      <c r="I875" s="85">
        <f t="shared" si="13"/>
        <v>1.0000000000001563</v>
      </c>
      <c r="J875" s="86">
        <f>I875*Segmentos!$D$7*(AH875%)*IF(ISNUMBER(AI875),AI875%,0)</f>
        <v>3600.000000000563</v>
      </c>
      <c r="K875" s="86">
        <f>I875*Segmentos!$D$7*(AL875%)*IF(ISNUMBER(AM875),AM875%,0)</f>
        <v>4400.0000000006885</v>
      </c>
      <c r="L875" s="4"/>
      <c r="M875" s="2">
        <v>1</v>
      </c>
      <c r="N875" s="2">
        <v>1</v>
      </c>
      <c r="O875" s="2">
        <v>100</v>
      </c>
      <c r="P875" s="2">
        <v>87.316999999999993</v>
      </c>
      <c r="Q875" s="2">
        <v>0</v>
      </c>
      <c r="R875" s="2">
        <v>0</v>
      </c>
      <c r="S875" s="8" t="s">
        <v>577</v>
      </c>
      <c r="T875" s="2">
        <v>0</v>
      </c>
      <c r="U875" s="2">
        <v>0.49</v>
      </c>
      <c r="V875" s="2">
        <v>0.5</v>
      </c>
      <c r="W875" s="2">
        <v>100</v>
      </c>
      <c r="X875" s="2">
        <v>9.0614000000000008</v>
      </c>
      <c r="Y875" s="2">
        <v>1.26</v>
      </c>
      <c r="Z875" s="2">
        <v>1.3</v>
      </c>
      <c r="AA875" s="2">
        <v>100</v>
      </c>
      <c r="AB875" s="2">
        <v>32.5595</v>
      </c>
      <c r="AC875" s="2">
        <v>1.59</v>
      </c>
      <c r="AD875" s="2">
        <v>1.6</v>
      </c>
      <c r="AE875" s="2">
        <v>100</v>
      </c>
      <c r="AF875" s="2">
        <v>45.696100000000001</v>
      </c>
      <c r="AG875" s="2">
        <v>0.92</v>
      </c>
      <c r="AH875" s="22">
        <v>0.9</v>
      </c>
      <c r="AI875" s="22">
        <v>100</v>
      </c>
      <c r="AJ875" s="22">
        <v>38.091099999999997</v>
      </c>
      <c r="AK875" s="18">
        <v>1.07</v>
      </c>
      <c r="AL875" s="18">
        <v>1.1000000000000001</v>
      </c>
      <c r="AM875" s="18">
        <v>100</v>
      </c>
      <c r="AN875" s="2">
        <v>49.225900000000003</v>
      </c>
      <c r="AO875" s="2">
        <v>0.85</v>
      </c>
      <c r="AP875" s="2">
        <v>0.8</v>
      </c>
      <c r="AQ875" s="2">
        <v>100</v>
      </c>
      <c r="AR875" s="2">
        <v>8.1153999999999993</v>
      </c>
      <c r="AS875" s="2">
        <v>1.05</v>
      </c>
      <c r="AT875" s="2">
        <v>1.1000000000000001</v>
      </c>
      <c r="AU875" s="2">
        <v>100</v>
      </c>
      <c r="AV875" s="2">
        <v>20.2881</v>
      </c>
      <c r="AW875" s="2">
        <v>0.9</v>
      </c>
      <c r="AX875" s="2">
        <v>0.9</v>
      </c>
      <c r="AY875" s="2">
        <v>100</v>
      </c>
      <c r="AZ875" s="2">
        <v>22.5322</v>
      </c>
      <c r="BA875" s="2">
        <v>1.0900000000000001</v>
      </c>
      <c r="BB875" s="2">
        <v>1.1000000000000001</v>
      </c>
      <c r="BC875" s="2">
        <v>100</v>
      </c>
      <c r="BD875" s="2">
        <v>36.381300000000003</v>
      </c>
      <c r="BE875" s="4"/>
      <c r="BF875" s="4"/>
    </row>
    <row r="876" spans="1:58" x14ac:dyDescent="0.2">
      <c r="A876" s="29">
        <v>875</v>
      </c>
      <c r="B876" s="7" t="s">
        <v>38</v>
      </c>
      <c r="C876" s="3">
        <v>39952</v>
      </c>
      <c r="D876" s="4" t="s">
        <v>8</v>
      </c>
      <c r="E876" s="4" t="s">
        <v>165</v>
      </c>
      <c r="F876" s="5" t="s">
        <v>189</v>
      </c>
      <c r="G876" s="6">
        <v>0.9194444444444444</v>
      </c>
      <c r="H876" s="6">
        <v>0.99861111111111101</v>
      </c>
      <c r="I876" s="85">
        <f t="shared" si="13"/>
        <v>113.99999999999991</v>
      </c>
      <c r="J876" s="86">
        <f>I876*Segmentos!$D$7*(AH876%)*IF(ISNUMBER(AI876),AI876%,0)</f>
        <v>2027375.9999999986</v>
      </c>
      <c r="K876" s="86">
        <f>I876*Segmentos!$D$7*(AL876%)*IF(ISNUMBER(AM876),AM876%,0)</f>
        <v>2635315.1999999979</v>
      </c>
      <c r="L876" s="4"/>
      <c r="M876" s="2">
        <v>5.14</v>
      </c>
      <c r="N876" s="2">
        <v>24.3</v>
      </c>
      <c r="O876" s="2">
        <v>21.1</v>
      </c>
      <c r="P876" s="2">
        <v>71.708600000000004</v>
      </c>
      <c r="Q876" s="2">
        <v>4.8600000000000003</v>
      </c>
      <c r="R876" s="2">
        <v>22.1</v>
      </c>
      <c r="S876" s="2">
        <v>22</v>
      </c>
      <c r="T876" s="2">
        <v>11.3127</v>
      </c>
      <c r="U876" s="2">
        <v>4.95</v>
      </c>
      <c r="V876" s="2">
        <v>25.9</v>
      </c>
      <c r="W876" s="2">
        <v>19.100000000000001</v>
      </c>
      <c r="X876" s="2">
        <v>14.464499999999999</v>
      </c>
      <c r="Y876" s="2">
        <v>4.99</v>
      </c>
      <c r="Z876" s="2">
        <v>26.1</v>
      </c>
      <c r="AA876" s="2">
        <v>19.100000000000001</v>
      </c>
      <c r="AB876" s="2">
        <v>20.552299999999999</v>
      </c>
      <c r="AC876" s="2">
        <v>5.54</v>
      </c>
      <c r="AD876" s="2">
        <v>22.9</v>
      </c>
      <c r="AE876" s="2">
        <v>24.2</v>
      </c>
      <c r="AF876" s="2">
        <v>25.379100000000001</v>
      </c>
      <c r="AG876" s="2">
        <v>4.4400000000000004</v>
      </c>
      <c r="AH876" s="22">
        <v>22.8</v>
      </c>
      <c r="AI876" s="22">
        <v>19.5</v>
      </c>
      <c r="AJ876" s="22">
        <v>29.410299999999999</v>
      </c>
      <c r="AK876" s="18">
        <v>5.77</v>
      </c>
      <c r="AL876" s="18">
        <v>25.8</v>
      </c>
      <c r="AM876" s="18">
        <v>22.4</v>
      </c>
      <c r="AN876" s="2">
        <v>42.298299999999998</v>
      </c>
      <c r="AO876" s="2">
        <v>1.9</v>
      </c>
      <c r="AP876" s="2">
        <v>17.100000000000001</v>
      </c>
      <c r="AQ876" s="2">
        <v>11.1</v>
      </c>
      <c r="AR876" s="2">
        <v>2.8900999999999999</v>
      </c>
      <c r="AS876" s="2">
        <v>3.56</v>
      </c>
      <c r="AT876" s="2">
        <v>19</v>
      </c>
      <c r="AU876" s="2">
        <v>18.8</v>
      </c>
      <c r="AV876" s="2">
        <v>10.9335</v>
      </c>
      <c r="AW876" s="2">
        <v>4.42</v>
      </c>
      <c r="AX876" s="2">
        <v>22</v>
      </c>
      <c r="AY876" s="2">
        <v>20</v>
      </c>
      <c r="AZ876" s="2">
        <v>17.7286</v>
      </c>
      <c r="BA876" s="2">
        <v>7.52</v>
      </c>
      <c r="BB876" s="2">
        <v>31.2</v>
      </c>
      <c r="BC876" s="2">
        <v>24.1</v>
      </c>
      <c r="BD876" s="2">
        <v>40.156399999999998</v>
      </c>
      <c r="BE876" s="4"/>
      <c r="BF876" s="4"/>
    </row>
    <row r="877" spans="1:58" x14ac:dyDescent="0.2">
      <c r="A877" s="29">
        <v>876</v>
      </c>
      <c r="B877" s="7" t="s">
        <v>86</v>
      </c>
      <c r="C877" s="3">
        <v>39952</v>
      </c>
      <c r="D877" s="4" t="s">
        <v>17</v>
      </c>
      <c r="E877" s="4" t="s">
        <v>169</v>
      </c>
      <c r="F877" s="5" t="s">
        <v>189</v>
      </c>
      <c r="G877" s="6">
        <v>0.91666666666666663</v>
      </c>
      <c r="H877" s="6">
        <v>0.95833333333333337</v>
      </c>
      <c r="I877" s="85">
        <f t="shared" si="13"/>
        <v>60.000000000000107</v>
      </c>
      <c r="J877" s="86">
        <f>I877*Segmentos!$D$7*(AH877%)*IF(ISNUMBER(AI877),AI877%,0)</f>
        <v>74328.000000000131</v>
      </c>
      <c r="K877" s="86">
        <f>I877*Segmentos!$D$7*(AL877%)*IF(ISNUMBER(AM877),AM877%,0)</f>
        <v>17784.000000000029</v>
      </c>
      <c r="L877" s="4"/>
      <c r="M877" s="2">
        <v>0.19</v>
      </c>
      <c r="N877" s="2">
        <v>1.9</v>
      </c>
      <c r="O877" s="2">
        <v>9.8000000000000007</v>
      </c>
      <c r="P877" s="2">
        <v>100</v>
      </c>
      <c r="Q877" s="2">
        <v>0.02</v>
      </c>
      <c r="R877" s="2">
        <v>0.8</v>
      </c>
      <c r="S877" s="2">
        <v>2.4</v>
      </c>
      <c r="T877" s="2">
        <v>1.7867</v>
      </c>
      <c r="U877" s="2">
        <v>0.2</v>
      </c>
      <c r="V877" s="2">
        <v>0.5</v>
      </c>
      <c r="W877" s="2">
        <v>41.7</v>
      </c>
      <c r="X877" s="2">
        <v>22.527000000000001</v>
      </c>
      <c r="Y877" s="2">
        <v>0.02</v>
      </c>
      <c r="Z877" s="2">
        <v>0.5</v>
      </c>
      <c r="AA877" s="2">
        <v>3.5</v>
      </c>
      <c r="AB877" s="2">
        <v>2.8915000000000002</v>
      </c>
      <c r="AC877" s="2">
        <v>0.42</v>
      </c>
      <c r="AD877" s="2">
        <v>4.5999999999999996</v>
      </c>
      <c r="AE877" s="2">
        <v>9</v>
      </c>
      <c r="AF877" s="2">
        <v>72.794799999999995</v>
      </c>
      <c r="AG877" s="2">
        <v>0.31</v>
      </c>
      <c r="AH877" s="22">
        <v>1.9</v>
      </c>
      <c r="AI877" s="22">
        <v>16.3</v>
      </c>
      <c r="AJ877" s="22">
        <v>79.185599999999994</v>
      </c>
      <c r="AK877" s="18">
        <v>7.0000000000000007E-2</v>
      </c>
      <c r="AL877" s="18">
        <v>1.9</v>
      </c>
      <c r="AM877" s="18">
        <v>3.9</v>
      </c>
      <c r="AN877" s="2">
        <v>20.814399999999999</v>
      </c>
      <c r="AO877" s="2">
        <v>7.0000000000000007E-2</v>
      </c>
      <c r="AP877" s="2">
        <v>1.8</v>
      </c>
      <c r="AQ877" s="2">
        <v>3.8</v>
      </c>
      <c r="AR877" s="2">
        <v>4.0533000000000001</v>
      </c>
      <c r="AS877" s="2">
        <v>0.06</v>
      </c>
      <c r="AT877" s="2">
        <v>0.5</v>
      </c>
      <c r="AU877" s="2">
        <v>11.8</v>
      </c>
      <c r="AV877" s="2">
        <v>6.6513</v>
      </c>
      <c r="AW877" s="2">
        <v>0.46</v>
      </c>
      <c r="AX877" s="2">
        <v>2</v>
      </c>
      <c r="AY877" s="2">
        <v>23</v>
      </c>
      <c r="AZ877" s="2">
        <v>70.937700000000007</v>
      </c>
      <c r="BA877" s="2">
        <v>0.09</v>
      </c>
      <c r="BB877" s="2">
        <v>2.7</v>
      </c>
      <c r="BC877" s="2">
        <v>3.3</v>
      </c>
      <c r="BD877" s="2">
        <v>18.357600000000001</v>
      </c>
      <c r="BE877" s="4"/>
      <c r="BF877" s="4"/>
    </row>
    <row r="878" spans="1:58" x14ac:dyDescent="0.2">
      <c r="A878" s="29">
        <v>877</v>
      </c>
      <c r="B878" s="7" t="s">
        <v>14</v>
      </c>
      <c r="C878" s="3">
        <v>39952</v>
      </c>
      <c r="D878" s="4" t="s">
        <v>13</v>
      </c>
      <c r="E878" s="4" t="s">
        <v>163</v>
      </c>
      <c r="F878" s="5" t="s">
        <v>189</v>
      </c>
      <c r="G878" s="6">
        <v>0.84930555555555554</v>
      </c>
      <c r="H878" s="6">
        <v>0.875</v>
      </c>
      <c r="I878" s="85">
        <f t="shared" si="13"/>
        <v>37.000000000000028</v>
      </c>
      <c r="J878" s="86">
        <f>I878*Segmentos!$D$7*(AH878%)*IF(ISNUMBER(AI878),AI878%,0)</f>
        <v>877344.0000000007</v>
      </c>
      <c r="K878" s="86">
        <f>I878*Segmentos!$D$7*(AL878%)*IF(ISNUMBER(AM878),AM878%,0)</f>
        <v>1141257.600000001</v>
      </c>
      <c r="L878" s="4"/>
      <c r="M878" s="2">
        <v>6.85</v>
      </c>
      <c r="N878" s="2">
        <v>12.1</v>
      </c>
      <c r="O878" s="2">
        <v>56.8</v>
      </c>
      <c r="P878" s="2">
        <v>78.697699999999998</v>
      </c>
      <c r="Q878" s="2">
        <v>4.8499999999999996</v>
      </c>
      <c r="R878" s="2">
        <v>9</v>
      </c>
      <c r="S878" s="2">
        <v>54</v>
      </c>
      <c r="T878" s="2">
        <v>9.2856000000000005</v>
      </c>
      <c r="U878" s="2">
        <v>5.35</v>
      </c>
      <c r="V878" s="2">
        <v>10.8</v>
      </c>
      <c r="W878" s="2">
        <v>49.7</v>
      </c>
      <c r="X878" s="2">
        <v>12.866400000000001</v>
      </c>
      <c r="Y878" s="2">
        <v>6.4</v>
      </c>
      <c r="Z878" s="2">
        <v>10.9</v>
      </c>
      <c r="AA878" s="2">
        <v>58.6</v>
      </c>
      <c r="AB878" s="2">
        <v>21.7075</v>
      </c>
      <c r="AC878" s="2">
        <v>9.24</v>
      </c>
      <c r="AD878" s="2">
        <v>15.5</v>
      </c>
      <c r="AE878" s="2">
        <v>59.6</v>
      </c>
      <c r="AF878" s="2">
        <v>34.838299999999997</v>
      </c>
      <c r="AG878" s="2">
        <v>5.91</v>
      </c>
      <c r="AH878" s="22">
        <v>10.4</v>
      </c>
      <c r="AI878" s="22">
        <v>57</v>
      </c>
      <c r="AJ878" s="22">
        <v>32.220300000000002</v>
      </c>
      <c r="AK878" s="18">
        <v>7.7</v>
      </c>
      <c r="AL878" s="18">
        <v>13.6</v>
      </c>
      <c r="AM878" s="18">
        <v>56.7</v>
      </c>
      <c r="AN878" s="2">
        <v>46.477400000000003</v>
      </c>
      <c r="AO878" s="2">
        <v>5.31</v>
      </c>
      <c r="AP878" s="2">
        <v>9.3000000000000007</v>
      </c>
      <c r="AQ878" s="2">
        <v>57.4</v>
      </c>
      <c r="AR878" s="2">
        <v>6.6657000000000002</v>
      </c>
      <c r="AS878" s="2">
        <v>6.1</v>
      </c>
      <c r="AT878" s="2">
        <v>9.1</v>
      </c>
      <c r="AU878" s="2">
        <v>66.8</v>
      </c>
      <c r="AV878" s="2">
        <v>15.428000000000001</v>
      </c>
      <c r="AW878" s="2">
        <v>6.75</v>
      </c>
      <c r="AX878" s="2">
        <v>12.7</v>
      </c>
      <c r="AY878" s="2">
        <v>53.3</v>
      </c>
      <c r="AZ878" s="2">
        <v>22.299199999999999</v>
      </c>
      <c r="BA878" s="2">
        <v>7.8</v>
      </c>
      <c r="BB878" s="2">
        <v>14.1</v>
      </c>
      <c r="BC878" s="2">
        <v>55.3</v>
      </c>
      <c r="BD878" s="2">
        <v>34.3048</v>
      </c>
      <c r="BE878" s="4"/>
      <c r="BF878" s="4"/>
    </row>
    <row r="879" spans="1:58" x14ac:dyDescent="0.2">
      <c r="A879" s="29">
        <v>878</v>
      </c>
      <c r="B879" s="7" t="s">
        <v>10</v>
      </c>
      <c r="C879" s="3">
        <v>39952</v>
      </c>
      <c r="D879" s="4" t="s">
        <v>8</v>
      </c>
      <c r="E879" s="4" t="s">
        <v>164</v>
      </c>
      <c r="F879" s="5" t="s">
        <v>189</v>
      </c>
      <c r="G879" s="6">
        <v>0.87361111111111101</v>
      </c>
      <c r="H879" s="6">
        <v>0.9194444444444444</v>
      </c>
      <c r="I879" s="85">
        <f t="shared" si="13"/>
        <v>66.000000000000085</v>
      </c>
      <c r="J879" s="86">
        <f>I879*Segmentos!$D$7*(AH879%)*IF(ISNUMBER(AI879),AI879%,0)</f>
        <v>1379004.0000000019</v>
      </c>
      <c r="K879" s="86">
        <f>I879*Segmentos!$D$7*(AL879%)*IF(ISNUMBER(AM879),AM879%,0)</f>
        <v>1268572.8000000012</v>
      </c>
      <c r="L879" s="4"/>
      <c r="M879" s="2">
        <v>5.0199999999999996</v>
      </c>
      <c r="N879" s="2">
        <v>16</v>
      </c>
      <c r="O879" s="2">
        <v>31.3</v>
      </c>
      <c r="P879" s="2">
        <v>86.476600000000005</v>
      </c>
      <c r="Q879" s="2">
        <v>1.79</v>
      </c>
      <c r="R879" s="2">
        <v>5.0999999999999996</v>
      </c>
      <c r="S879" s="2">
        <v>34.799999999999997</v>
      </c>
      <c r="T879" s="2">
        <v>5.1444000000000001</v>
      </c>
      <c r="U879" s="2">
        <v>2.58</v>
      </c>
      <c r="V879" s="2">
        <v>14.1</v>
      </c>
      <c r="W879" s="2">
        <v>18.3</v>
      </c>
      <c r="X879" s="2">
        <v>9.3359000000000005</v>
      </c>
      <c r="Y879" s="2">
        <v>5.17</v>
      </c>
      <c r="Z879" s="2">
        <v>16.899999999999999</v>
      </c>
      <c r="AA879" s="2">
        <v>30.6</v>
      </c>
      <c r="AB879" s="2">
        <v>26.304200000000002</v>
      </c>
      <c r="AC879" s="2">
        <v>8.07</v>
      </c>
      <c r="AD879" s="2">
        <v>21.9</v>
      </c>
      <c r="AE879" s="2">
        <v>36.799999999999997</v>
      </c>
      <c r="AF879" s="2">
        <v>45.6922</v>
      </c>
      <c r="AG879" s="2">
        <v>5.24</v>
      </c>
      <c r="AH879" s="22">
        <v>15.5</v>
      </c>
      <c r="AI879" s="22">
        <v>33.700000000000003</v>
      </c>
      <c r="AJ879" s="22">
        <v>42.815100000000001</v>
      </c>
      <c r="AK879" s="18">
        <v>4.82</v>
      </c>
      <c r="AL879" s="18">
        <v>16.399999999999999</v>
      </c>
      <c r="AM879" s="18">
        <v>29.3</v>
      </c>
      <c r="AN879" s="2">
        <v>43.661499999999997</v>
      </c>
      <c r="AO879" s="2">
        <v>2.27</v>
      </c>
      <c r="AP879" s="2">
        <v>9.1</v>
      </c>
      <c r="AQ879" s="2">
        <v>25.1</v>
      </c>
      <c r="AR879" s="2">
        <v>4.2790999999999997</v>
      </c>
      <c r="AS879" s="2">
        <v>3.68</v>
      </c>
      <c r="AT879" s="2">
        <v>14</v>
      </c>
      <c r="AU879" s="2">
        <v>26.2</v>
      </c>
      <c r="AV879" s="2">
        <v>13.960699999999999</v>
      </c>
      <c r="AW879" s="2">
        <v>3.94</v>
      </c>
      <c r="AX879" s="2">
        <v>17</v>
      </c>
      <c r="AY879" s="2">
        <v>23.2</v>
      </c>
      <c r="AZ879" s="2">
        <v>19.536100000000001</v>
      </c>
      <c r="BA879" s="2">
        <v>7.38</v>
      </c>
      <c r="BB879" s="2">
        <v>18.399999999999999</v>
      </c>
      <c r="BC879" s="2">
        <v>40.200000000000003</v>
      </c>
      <c r="BD879" s="2">
        <v>48.700800000000001</v>
      </c>
      <c r="BE879" s="4"/>
      <c r="BF879" s="4"/>
    </row>
    <row r="880" spans="1:58" x14ac:dyDescent="0.2">
      <c r="A880" s="29">
        <v>879</v>
      </c>
      <c r="B880" s="7" t="s">
        <v>89</v>
      </c>
      <c r="C880" s="3">
        <v>39952</v>
      </c>
      <c r="D880" s="4" t="s">
        <v>28</v>
      </c>
      <c r="E880" s="4" t="s">
        <v>169</v>
      </c>
      <c r="F880" s="5" t="s">
        <v>189</v>
      </c>
      <c r="G880" s="6">
        <v>0.84097222222222223</v>
      </c>
      <c r="H880" s="6">
        <v>0.87916666666666676</v>
      </c>
      <c r="I880" s="85">
        <f t="shared" si="13"/>
        <v>55.000000000000128</v>
      </c>
      <c r="J880" s="86">
        <f>I880*Segmentos!$D$7*(AH880%)*IF(ISNUMBER(AI880),AI880%,0)</f>
        <v>203632.00000000052</v>
      </c>
      <c r="K880" s="86">
        <f>I880*Segmentos!$D$7*(AL880%)*IF(ISNUMBER(AM880),AM880%,0)</f>
        <v>259160.00000000061</v>
      </c>
      <c r="L880" s="4"/>
      <c r="M880" s="2">
        <v>1.05</v>
      </c>
      <c r="N880" s="2">
        <v>3.2</v>
      </c>
      <c r="O880" s="2">
        <v>32.700000000000003</v>
      </c>
      <c r="P880" s="2">
        <v>83.120800000000003</v>
      </c>
      <c r="Q880" s="2">
        <v>0.67</v>
      </c>
      <c r="R880" s="2">
        <v>0.8</v>
      </c>
      <c r="S880" s="2">
        <v>87.5</v>
      </c>
      <c r="T880" s="2">
        <v>8.8148999999999997</v>
      </c>
      <c r="U880" s="2">
        <v>0.14000000000000001</v>
      </c>
      <c r="V880" s="2">
        <v>1.1000000000000001</v>
      </c>
      <c r="W880" s="2">
        <v>12.3</v>
      </c>
      <c r="X880" s="2">
        <v>2.3388</v>
      </c>
      <c r="Y880" s="2">
        <v>1.86</v>
      </c>
      <c r="Z880" s="2">
        <v>3.6</v>
      </c>
      <c r="AA880" s="2">
        <v>51.2</v>
      </c>
      <c r="AB880" s="2">
        <v>43.430500000000002</v>
      </c>
      <c r="AC880" s="2">
        <v>1.1000000000000001</v>
      </c>
      <c r="AD880" s="2">
        <v>5.4</v>
      </c>
      <c r="AE880" s="2">
        <v>20.399999999999999</v>
      </c>
      <c r="AF880" s="2">
        <v>28.5366</v>
      </c>
      <c r="AG880" s="2">
        <v>0.91</v>
      </c>
      <c r="AH880" s="22">
        <v>2.6</v>
      </c>
      <c r="AI880" s="22">
        <v>35.6</v>
      </c>
      <c r="AJ880" s="22">
        <v>34.107999999999997</v>
      </c>
      <c r="AK880" s="18">
        <v>1.18</v>
      </c>
      <c r="AL880" s="18">
        <v>3.8</v>
      </c>
      <c r="AM880" s="18">
        <v>31</v>
      </c>
      <c r="AN880" s="2">
        <v>49.012799999999999</v>
      </c>
      <c r="AO880" s="2">
        <v>0.18</v>
      </c>
      <c r="AP880" s="2">
        <v>1.1000000000000001</v>
      </c>
      <c r="AQ880" s="2">
        <v>16.5</v>
      </c>
      <c r="AR880" s="2">
        <v>1.5855999999999999</v>
      </c>
      <c r="AS880" s="2">
        <v>0.47</v>
      </c>
      <c r="AT880" s="2">
        <v>1.6</v>
      </c>
      <c r="AU880" s="2">
        <v>28.8</v>
      </c>
      <c r="AV880" s="2">
        <v>8.1553000000000004</v>
      </c>
      <c r="AW880" s="2">
        <v>1.1100000000000001</v>
      </c>
      <c r="AX880" s="2">
        <v>4.0999999999999996</v>
      </c>
      <c r="AY880" s="2">
        <v>26.9</v>
      </c>
      <c r="AZ880" s="2">
        <v>25.244499999999999</v>
      </c>
      <c r="BA880" s="2">
        <v>1.59</v>
      </c>
      <c r="BB880" s="2">
        <v>4</v>
      </c>
      <c r="BC880" s="2">
        <v>39.299999999999997</v>
      </c>
      <c r="BD880" s="2">
        <v>48.135300000000001</v>
      </c>
      <c r="BE880" s="4"/>
      <c r="BF880" s="4"/>
    </row>
    <row r="881" spans="1:58" x14ac:dyDescent="0.2">
      <c r="A881" s="29">
        <v>880</v>
      </c>
      <c r="B881" s="7" t="s">
        <v>83</v>
      </c>
      <c r="C881" s="3">
        <v>39952</v>
      </c>
      <c r="D881" s="4" t="s">
        <v>21</v>
      </c>
      <c r="E881" s="4" t="s">
        <v>170</v>
      </c>
      <c r="F881" s="5" t="s">
        <v>189</v>
      </c>
      <c r="G881" s="6">
        <v>0.875</v>
      </c>
      <c r="H881" s="6">
        <v>0.88958333333333339</v>
      </c>
      <c r="I881" s="85">
        <f t="shared" si="13"/>
        <v>21.000000000000085</v>
      </c>
      <c r="J881" s="86">
        <f>I881*Segmentos!$D$7*(AH881%)*IF(ISNUMBER(AI881),AI881%,0)</f>
        <v>59404.800000000243</v>
      </c>
      <c r="K881" s="86">
        <f>I881*Segmentos!$D$7*(AL881%)*IF(ISNUMBER(AM881),AM881%,0)</f>
        <v>42966.000000000175</v>
      </c>
      <c r="L881" s="4"/>
      <c r="M881" s="2">
        <v>0.6</v>
      </c>
      <c r="N881" s="2">
        <v>1.2</v>
      </c>
      <c r="O881" s="2">
        <v>51.5</v>
      </c>
      <c r="P881" s="2">
        <v>49.9589</v>
      </c>
      <c r="Q881" s="2">
        <v>0.33</v>
      </c>
      <c r="R881" s="2">
        <v>0.3</v>
      </c>
      <c r="S881" s="2">
        <v>100</v>
      </c>
      <c r="T881" s="2">
        <v>4.5583</v>
      </c>
      <c r="U881" s="2">
        <v>0</v>
      </c>
      <c r="V881" s="2">
        <v>0</v>
      </c>
      <c r="W881" s="8" t="s">
        <v>577</v>
      </c>
      <c r="X881" s="2">
        <v>0</v>
      </c>
      <c r="Y881" s="2">
        <v>1.43</v>
      </c>
      <c r="Z881" s="2">
        <v>2.6</v>
      </c>
      <c r="AA881" s="2">
        <v>55.2</v>
      </c>
      <c r="AB881" s="2">
        <v>35.035499999999999</v>
      </c>
      <c r="AC881" s="2">
        <v>0.38</v>
      </c>
      <c r="AD881" s="2">
        <v>1.1000000000000001</v>
      </c>
      <c r="AE881" s="2">
        <v>35.799999999999997</v>
      </c>
      <c r="AF881" s="2">
        <v>10.3651</v>
      </c>
      <c r="AG881" s="2">
        <v>0.7</v>
      </c>
      <c r="AH881" s="22">
        <v>0.8</v>
      </c>
      <c r="AI881" s="22">
        <v>88.4</v>
      </c>
      <c r="AJ881" s="22">
        <v>27.539000000000001</v>
      </c>
      <c r="AK881" s="18">
        <v>0.51</v>
      </c>
      <c r="AL881" s="18">
        <v>1.5</v>
      </c>
      <c r="AM881" s="18">
        <v>34.1</v>
      </c>
      <c r="AN881" s="2">
        <v>22.419799999999999</v>
      </c>
      <c r="AO881" s="2">
        <v>0.36</v>
      </c>
      <c r="AP881" s="2">
        <v>0.8</v>
      </c>
      <c r="AQ881" s="2">
        <v>47.6</v>
      </c>
      <c r="AR881" s="2">
        <v>3.26</v>
      </c>
      <c r="AS881" s="2">
        <v>0.72</v>
      </c>
      <c r="AT881" s="2">
        <v>1.3</v>
      </c>
      <c r="AU881" s="2">
        <v>55.2</v>
      </c>
      <c r="AV881" s="2">
        <v>13.1792</v>
      </c>
      <c r="AW881" s="2">
        <v>0.46</v>
      </c>
      <c r="AX881" s="2">
        <v>0.7</v>
      </c>
      <c r="AY881" s="2">
        <v>68.2</v>
      </c>
      <c r="AZ881" s="2">
        <v>10.9869</v>
      </c>
      <c r="BA881" s="2">
        <v>0.71</v>
      </c>
      <c r="BB881" s="2">
        <v>1.6</v>
      </c>
      <c r="BC881" s="2">
        <v>45</v>
      </c>
      <c r="BD881" s="2">
        <v>22.532699999999998</v>
      </c>
      <c r="BE881" s="4"/>
      <c r="BF881" s="4"/>
    </row>
    <row r="882" spans="1:58" x14ac:dyDescent="0.2">
      <c r="A882" s="29">
        <v>881</v>
      </c>
      <c r="B882" s="7" t="s">
        <v>80</v>
      </c>
      <c r="C882" s="3">
        <v>39952</v>
      </c>
      <c r="D882" s="4" t="s">
        <v>3</v>
      </c>
      <c r="E882" s="4" t="s">
        <v>167</v>
      </c>
      <c r="F882" s="5" t="s">
        <v>189</v>
      </c>
      <c r="G882" s="6">
        <v>0.91736111111111107</v>
      </c>
      <c r="H882" s="6">
        <v>0.99097222222222225</v>
      </c>
      <c r="I882" s="85">
        <f t="shared" si="13"/>
        <v>106.0000000000001</v>
      </c>
      <c r="J882" s="86">
        <f>I882*Segmentos!$D$7*(AH882%)*IF(ISNUMBER(AI882),AI882%,0)</f>
        <v>2974063.200000002</v>
      </c>
      <c r="K882" s="86">
        <f>I882*Segmentos!$D$7*(AL882%)*IF(ISNUMBER(AM882),AM882%,0)</f>
        <v>2979236.0000000023</v>
      </c>
      <c r="L882" s="4"/>
      <c r="M882" s="2">
        <v>7.03</v>
      </c>
      <c r="N882" s="2">
        <v>23.2</v>
      </c>
      <c r="O882" s="2">
        <v>30.3</v>
      </c>
      <c r="P882" s="2">
        <v>92.600399999999993</v>
      </c>
      <c r="Q882" s="2">
        <v>4.3600000000000003</v>
      </c>
      <c r="R882" s="2">
        <v>13.1</v>
      </c>
      <c r="S882" s="2">
        <v>33.299999999999997</v>
      </c>
      <c r="T882" s="2">
        <v>9.5755999999999997</v>
      </c>
      <c r="U882" s="2">
        <v>6.39</v>
      </c>
      <c r="V882" s="2">
        <v>20.9</v>
      </c>
      <c r="W882" s="2">
        <v>30.5</v>
      </c>
      <c r="X882" s="2">
        <v>17.6356</v>
      </c>
      <c r="Y882" s="2">
        <v>8.0500000000000007</v>
      </c>
      <c r="Z882" s="2">
        <v>26.4</v>
      </c>
      <c r="AA882" s="2">
        <v>30.6</v>
      </c>
      <c r="AB882" s="2">
        <v>31.320499999999999</v>
      </c>
      <c r="AC882" s="2">
        <v>7.88</v>
      </c>
      <c r="AD882" s="2">
        <v>26.8</v>
      </c>
      <c r="AE882" s="2">
        <v>29.4</v>
      </c>
      <c r="AF882" s="2">
        <v>34.068800000000003</v>
      </c>
      <c r="AG882" s="2">
        <v>7.02</v>
      </c>
      <c r="AH882" s="22">
        <v>22.7</v>
      </c>
      <c r="AI882" s="22">
        <v>30.9</v>
      </c>
      <c r="AJ882" s="22">
        <v>43.889699999999998</v>
      </c>
      <c r="AK882" s="18">
        <v>7.04</v>
      </c>
      <c r="AL882" s="18">
        <v>23.5</v>
      </c>
      <c r="AM882" s="18">
        <v>29.9</v>
      </c>
      <c r="AN882" s="2">
        <v>48.710700000000003</v>
      </c>
      <c r="AO882" s="2">
        <v>2.13</v>
      </c>
      <c r="AP882" s="2">
        <v>12.7</v>
      </c>
      <c r="AQ882" s="2">
        <v>16.7</v>
      </c>
      <c r="AR882" s="2">
        <v>3.0626000000000002</v>
      </c>
      <c r="AS882" s="2">
        <v>4.38</v>
      </c>
      <c r="AT882" s="2">
        <v>17.899999999999999</v>
      </c>
      <c r="AU882" s="2">
        <v>24.5</v>
      </c>
      <c r="AV882" s="2">
        <v>12.714600000000001</v>
      </c>
      <c r="AW882" s="2">
        <v>6.81</v>
      </c>
      <c r="AX882" s="2">
        <v>23.1</v>
      </c>
      <c r="AY882" s="2">
        <v>29.5</v>
      </c>
      <c r="AZ882" s="2">
        <v>25.804200000000002</v>
      </c>
      <c r="BA882" s="2">
        <v>10.11</v>
      </c>
      <c r="BB882" s="2">
        <v>29.2</v>
      </c>
      <c r="BC882" s="2">
        <v>34.6</v>
      </c>
      <c r="BD882" s="2">
        <v>51.018999999999998</v>
      </c>
      <c r="BE882" s="4"/>
      <c r="BF882" s="4"/>
    </row>
    <row r="883" spans="1:58" x14ac:dyDescent="0.2">
      <c r="A883" s="29">
        <v>882</v>
      </c>
      <c r="B883" s="7" t="s">
        <v>23</v>
      </c>
      <c r="C883" s="3">
        <v>39952</v>
      </c>
      <c r="D883" s="4" t="s">
        <v>21</v>
      </c>
      <c r="E883" s="4" t="s">
        <v>170</v>
      </c>
      <c r="F883" s="5" t="s">
        <v>189</v>
      </c>
      <c r="G883" s="6">
        <v>0.91111111111111109</v>
      </c>
      <c r="H883" s="6">
        <v>0.91666666666666663</v>
      </c>
      <c r="I883" s="85">
        <f t="shared" si="13"/>
        <v>7.9999999999999716</v>
      </c>
      <c r="J883" s="86">
        <f>I883*Segmentos!$D$7*(AH883%)*IF(ISNUMBER(AI883),AI883%,0)</f>
        <v>12422.399999999958</v>
      </c>
      <c r="K883" s="86">
        <f>I883*Segmentos!$D$7*(AL883%)*IF(ISNUMBER(AM883),AM883%,0)</f>
        <v>28310.399999999903</v>
      </c>
      <c r="L883" s="4"/>
      <c r="M883" s="2">
        <v>0.67</v>
      </c>
      <c r="N883" s="2">
        <v>0.8</v>
      </c>
      <c r="O883" s="2">
        <v>85.8</v>
      </c>
      <c r="P883" s="2">
        <v>50.667400000000001</v>
      </c>
      <c r="Q883" s="2">
        <v>0.04</v>
      </c>
      <c r="R883" s="2">
        <v>0.3</v>
      </c>
      <c r="S883" s="2">
        <v>12.5</v>
      </c>
      <c r="T883" s="2">
        <v>0.52110000000000001</v>
      </c>
      <c r="U883" s="2">
        <v>0.56000000000000005</v>
      </c>
      <c r="V883" s="2">
        <v>0.6</v>
      </c>
      <c r="W883" s="2">
        <v>100</v>
      </c>
      <c r="X883" s="2">
        <v>8.9230999999999998</v>
      </c>
      <c r="Y883" s="2">
        <v>1.69</v>
      </c>
      <c r="Z883" s="2">
        <v>1.9</v>
      </c>
      <c r="AA883" s="2">
        <v>88.9</v>
      </c>
      <c r="AB883" s="2">
        <v>38.072499999999998</v>
      </c>
      <c r="AC883" s="2">
        <v>0.13</v>
      </c>
      <c r="AD883" s="2">
        <v>0.1</v>
      </c>
      <c r="AE883" s="2">
        <v>100</v>
      </c>
      <c r="AF883" s="2">
        <v>3.1505999999999998</v>
      </c>
      <c r="AG883" s="2">
        <v>0.4</v>
      </c>
      <c r="AH883" s="22">
        <v>0.6</v>
      </c>
      <c r="AI883" s="22">
        <v>64.7</v>
      </c>
      <c r="AJ883" s="22">
        <v>14.2765</v>
      </c>
      <c r="AK883" s="18">
        <v>0.91</v>
      </c>
      <c r="AL883" s="18">
        <v>0.9</v>
      </c>
      <c r="AM883" s="18">
        <v>98.3</v>
      </c>
      <c r="AN883" s="2">
        <v>36.390900000000002</v>
      </c>
      <c r="AO883" s="2">
        <v>0</v>
      </c>
      <c r="AP883" s="2">
        <v>0</v>
      </c>
      <c r="AQ883" s="8" t="s">
        <v>577</v>
      </c>
      <c r="AR883" s="2">
        <v>0</v>
      </c>
      <c r="AS883" s="2">
        <v>0.22</v>
      </c>
      <c r="AT883" s="2">
        <v>0.4</v>
      </c>
      <c r="AU883" s="2">
        <v>50.2</v>
      </c>
      <c r="AV883" s="2">
        <v>3.6717</v>
      </c>
      <c r="AW883" s="2">
        <v>0.45</v>
      </c>
      <c r="AX883" s="2">
        <v>0.7</v>
      </c>
      <c r="AY883" s="2">
        <v>67.2</v>
      </c>
      <c r="AZ883" s="2">
        <v>9.7646999999999995</v>
      </c>
      <c r="BA883" s="2">
        <v>1.28</v>
      </c>
      <c r="BB883" s="2">
        <v>1.3</v>
      </c>
      <c r="BC883" s="2">
        <v>100</v>
      </c>
      <c r="BD883" s="2">
        <v>37.231000000000002</v>
      </c>
      <c r="BE883" s="4"/>
      <c r="BF883" s="4"/>
    </row>
    <row r="884" spans="1:58" x14ac:dyDescent="0.2">
      <c r="A884" s="29">
        <v>883</v>
      </c>
      <c r="B884" s="7" t="s">
        <v>25</v>
      </c>
      <c r="C884" s="3">
        <v>39952</v>
      </c>
      <c r="D884" s="4" t="s">
        <v>21</v>
      </c>
      <c r="E884" s="4" t="s">
        <v>171</v>
      </c>
      <c r="F884" s="5" t="s">
        <v>189</v>
      </c>
      <c r="G884" s="6">
        <v>0.89722222222222225</v>
      </c>
      <c r="H884" s="6">
        <v>0.89861111111111114</v>
      </c>
      <c r="I884" s="85">
        <f t="shared" si="13"/>
        <v>1.9999999999999929</v>
      </c>
      <c r="J884" s="86">
        <f>I884*Segmentos!$D$7*(AH884%)*IF(ISNUMBER(AI884),AI884%,0)</f>
        <v>4161.5999999999858</v>
      </c>
      <c r="K884" s="86">
        <f>I884*Segmentos!$D$7*(AL884%)*IF(ISNUMBER(AM884),AM884%,0)</f>
        <v>5235.9999999999818</v>
      </c>
      <c r="L884" s="4"/>
      <c r="M884" s="2">
        <v>0.61</v>
      </c>
      <c r="N884" s="2">
        <v>0.7</v>
      </c>
      <c r="O884" s="2">
        <v>90.6</v>
      </c>
      <c r="P884" s="2">
        <v>50.824800000000003</v>
      </c>
      <c r="Q884" s="2">
        <v>0.23</v>
      </c>
      <c r="R884" s="2">
        <v>0.2</v>
      </c>
      <c r="S884" s="2">
        <v>100</v>
      </c>
      <c r="T884" s="2">
        <v>3.2440000000000002</v>
      </c>
      <c r="U884" s="2">
        <v>0.21</v>
      </c>
      <c r="V884" s="2">
        <v>0.5</v>
      </c>
      <c r="W884" s="2">
        <v>41.3</v>
      </c>
      <c r="X884" s="2">
        <v>3.6897000000000002</v>
      </c>
      <c r="Y884" s="2">
        <v>1.5</v>
      </c>
      <c r="Z884" s="2">
        <v>1.5</v>
      </c>
      <c r="AA884" s="2">
        <v>100</v>
      </c>
      <c r="AB884" s="2">
        <v>36.697099999999999</v>
      </c>
      <c r="AC884" s="2">
        <v>0.26</v>
      </c>
      <c r="AD884" s="2">
        <v>0.3</v>
      </c>
      <c r="AE884" s="2">
        <v>100</v>
      </c>
      <c r="AF884" s="2">
        <v>7.1940999999999997</v>
      </c>
      <c r="AG884" s="2">
        <v>0.52</v>
      </c>
      <c r="AH884" s="22">
        <v>0.6</v>
      </c>
      <c r="AI884" s="22">
        <v>86.7</v>
      </c>
      <c r="AJ884" s="22">
        <v>20.4465</v>
      </c>
      <c r="AK884" s="18">
        <v>0.7</v>
      </c>
      <c r="AL884" s="18">
        <v>0.7</v>
      </c>
      <c r="AM884" s="18">
        <v>93.5</v>
      </c>
      <c r="AN884" s="2">
        <v>30.378299999999999</v>
      </c>
      <c r="AO884" s="2">
        <v>0.12</v>
      </c>
      <c r="AP884" s="2">
        <v>0.1</v>
      </c>
      <c r="AQ884" s="2">
        <v>100</v>
      </c>
      <c r="AR884" s="2">
        <v>1.0992</v>
      </c>
      <c r="AS884" s="2">
        <v>0.45</v>
      </c>
      <c r="AT884" s="2">
        <v>0.4</v>
      </c>
      <c r="AU884" s="2">
        <v>100</v>
      </c>
      <c r="AV884" s="2">
        <v>8.1807999999999996</v>
      </c>
      <c r="AW884" s="2">
        <v>0.48</v>
      </c>
      <c r="AX884" s="2">
        <v>0.5</v>
      </c>
      <c r="AY884" s="2">
        <v>93.9</v>
      </c>
      <c r="AZ884" s="2">
        <v>11.426600000000001</v>
      </c>
      <c r="BA884" s="2">
        <v>0.95</v>
      </c>
      <c r="BB884" s="2">
        <v>1.1000000000000001</v>
      </c>
      <c r="BC884" s="2">
        <v>87</v>
      </c>
      <c r="BD884" s="2">
        <v>30.118300000000001</v>
      </c>
      <c r="BE884" s="4"/>
      <c r="BF884" s="4"/>
    </row>
    <row r="885" spans="1:58" x14ac:dyDescent="0.2">
      <c r="A885" s="29">
        <v>884</v>
      </c>
      <c r="B885" s="7" t="s">
        <v>32</v>
      </c>
      <c r="C885" s="3">
        <v>39952</v>
      </c>
      <c r="D885" s="4" t="s">
        <v>28</v>
      </c>
      <c r="E885" s="4" t="s">
        <v>164</v>
      </c>
      <c r="F885" s="5" t="s">
        <v>189</v>
      </c>
      <c r="G885" s="6">
        <v>0.91527777777777775</v>
      </c>
      <c r="H885" s="6">
        <v>0.91736111111111107</v>
      </c>
      <c r="I885" s="85">
        <f t="shared" si="13"/>
        <v>2.9999999999999893</v>
      </c>
      <c r="J885" s="86">
        <f>I885*Segmentos!$D$7*(AH885%)*IF(ISNUMBER(AI885),AI885%,0)</f>
        <v>1749.599999999994</v>
      </c>
      <c r="K885" s="86">
        <f>I885*Segmentos!$D$7*(AL885%)*IF(ISNUMBER(AM885),AM885%,0)</f>
        <v>5824.7999999999802</v>
      </c>
      <c r="L885" s="4"/>
      <c r="M885" s="2">
        <v>0.32</v>
      </c>
      <c r="N885" s="2">
        <v>0.5</v>
      </c>
      <c r="O885" s="2">
        <v>71.2</v>
      </c>
      <c r="P885" s="2">
        <v>100</v>
      </c>
      <c r="Q885" s="2">
        <v>0.28000000000000003</v>
      </c>
      <c r="R885" s="2">
        <v>0.4</v>
      </c>
      <c r="S885" s="2">
        <v>66.7</v>
      </c>
      <c r="T885" s="2">
        <v>14.4636</v>
      </c>
      <c r="U885" s="2">
        <v>0.4</v>
      </c>
      <c r="V885" s="2">
        <v>0.4</v>
      </c>
      <c r="W885" s="2">
        <v>100</v>
      </c>
      <c r="X885" s="2">
        <v>25.934799999999999</v>
      </c>
      <c r="Y885" s="2">
        <v>0.32</v>
      </c>
      <c r="Z885" s="2">
        <v>0.5</v>
      </c>
      <c r="AA885" s="2">
        <v>61.9</v>
      </c>
      <c r="AB885" s="2">
        <v>29.186299999999999</v>
      </c>
      <c r="AC885" s="2">
        <v>0.3</v>
      </c>
      <c r="AD885" s="2">
        <v>0.4</v>
      </c>
      <c r="AE885" s="2">
        <v>66.5</v>
      </c>
      <c r="AF885" s="2">
        <v>30.415299999999998</v>
      </c>
      <c r="AG885" s="2">
        <v>0.14000000000000001</v>
      </c>
      <c r="AH885" s="22">
        <v>0.3</v>
      </c>
      <c r="AI885" s="22">
        <v>48.6</v>
      </c>
      <c r="AJ885" s="22">
        <v>20.586200000000002</v>
      </c>
      <c r="AK885" s="18">
        <v>0.49</v>
      </c>
      <c r="AL885" s="18">
        <v>0.6</v>
      </c>
      <c r="AM885" s="18">
        <v>80.900000000000006</v>
      </c>
      <c r="AN885" s="2">
        <v>79.413799999999995</v>
      </c>
      <c r="AO885" s="2">
        <v>0.19</v>
      </c>
      <c r="AP885" s="2">
        <v>0.2</v>
      </c>
      <c r="AQ885" s="2">
        <v>100</v>
      </c>
      <c r="AR885" s="2">
        <v>6.61</v>
      </c>
      <c r="AS885" s="2">
        <v>0.24</v>
      </c>
      <c r="AT885" s="2">
        <v>0.4</v>
      </c>
      <c r="AU885" s="2">
        <v>58.6</v>
      </c>
      <c r="AV885" s="2">
        <v>16.260000000000002</v>
      </c>
      <c r="AW885" s="2">
        <v>0.52</v>
      </c>
      <c r="AX885" s="2">
        <v>0.7</v>
      </c>
      <c r="AY885" s="2">
        <v>77.3</v>
      </c>
      <c r="AZ885" s="2">
        <v>46.714700000000001</v>
      </c>
      <c r="BA885" s="2">
        <v>0.26</v>
      </c>
      <c r="BB885" s="2">
        <v>0.4</v>
      </c>
      <c r="BC885" s="2">
        <v>66.5</v>
      </c>
      <c r="BD885" s="2">
        <v>30.415299999999998</v>
      </c>
      <c r="BE885" s="4"/>
      <c r="BF885" s="4"/>
    </row>
    <row r="886" spans="1:58" x14ac:dyDescent="0.2">
      <c r="A886" s="29">
        <v>885</v>
      </c>
      <c r="B886" s="7" t="s">
        <v>19</v>
      </c>
      <c r="C886" s="3">
        <v>39952</v>
      </c>
      <c r="D886" s="4" t="s">
        <v>17</v>
      </c>
      <c r="E886" s="4" t="s">
        <v>166</v>
      </c>
      <c r="F886" s="5" t="s">
        <v>189</v>
      </c>
      <c r="G886" s="6">
        <v>0.91527777777777775</v>
      </c>
      <c r="H886" s="6">
        <v>0.91666666666666663</v>
      </c>
      <c r="I886" s="85">
        <f t="shared" si="13"/>
        <v>1.9999999999999929</v>
      </c>
      <c r="J886" s="86">
        <f>I886*Segmentos!$D$7*(AH886%)*IF(ISNUMBER(AI886),AI886%,0)</f>
        <v>5030.3999999999824</v>
      </c>
      <c r="K886" s="86">
        <f>I886*Segmentos!$D$7*(AL886%)*IF(ISNUMBER(AM886),AM886%,0)</f>
        <v>7593.5999999999731</v>
      </c>
      <c r="L886" s="4"/>
      <c r="M886" s="2">
        <v>0.77</v>
      </c>
      <c r="N886" s="2">
        <v>1</v>
      </c>
      <c r="O886" s="2">
        <v>78.900000000000006</v>
      </c>
      <c r="P886" s="2">
        <v>100</v>
      </c>
      <c r="Q886" s="2">
        <v>0.21</v>
      </c>
      <c r="R886" s="2">
        <v>0.4</v>
      </c>
      <c r="S886" s="2">
        <v>50</v>
      </c>
      <c r="T886" s="2">
        <v>4.5415999999999999</v>
      </c>
      <c r="U886" s="2">
        <v>0.13</v>
      </c>
      <c r="V886" s="2">
        <v>0.3</v>
      </c>
      <c r="W886" s="2">
        <v>50</v>
      </c>
      <c r="X886" s="2">
        <v>3.5996999999999999</v>
      </c>
      <c r="Y886" s="2">
        <v>0.23</v>
      </c>
      <c r="Z886" s="2">
        <v>0.4</v>
      </c>
      <c r="AA886" s="2">
        <v>62.8</v>
      </c>
      <c r="AB886" s="2">
        <v>8.8904999999999994</v>
      </c>
      <c r="AC886" s="2">
        <v>1.94</v>
      </c>
      <c r="AD886" s="2">
        <v>2.2999999999999998</v>
      </c>
      <c r="AE886" s="2">
        <v>86.2</v>
      </c>
      <c r="AF886" s="2">
        <v>82.968199999999996</v>
      </c>
      <c r="AG886" s="2">
        <v>0.6</v>
      </c>
      <c r="AH886" s="22">
        <v>0.8</v>
      </c>
      <c r="AI886" s="22">
        <v>78.599999999999994</v>
      </c>
      <c r="AJ886" s="22">
        <v>36.972299999999997</v>
      </c>
      <c r="AK886" s="18">
        <v>0.92</v>
      </c>
      <c r="AL886" s="18">
        <v>1.2</v>
      </c>
      <c r="AM886" s="18">
        <v>79.099999999999994</v>
      </c>
      <c r="AN886" s="2">
        <v>63.027700000000003</v>
      </c>
      <c r="AO886" s="2">
        <v>1.5</v>
      </c>
      <c r="AP886" s="2">
        <v>1.6</v>
      </c>
      <c r="AQ886" s="2">
        <v>92.5</v>
      </c>
      <c r="AR886" s="2">
        <v>21.235399999999998</v>
      </c>
      <c r="AS886" s="2">
        <v>0.13</v>
      </c>
      <c r="AT886" s="2">
        <v>0.3</v>
      </c>
      <c r="AU886" s="2">
        <v>50</v>
      </c>
      <c r="AV886" s="2">
        <v>3.5996999999999999</v>
      </c>
      <c r="AW886" s="2">
        <v>0.44</v>
      </c>
      <c r="AX886" s="2">
        <v>0.9</v>
      </c>
      <c r="AY886" s="2">
        <v>50</v>
      </c>
      <c r="AZ886" s="2">
        <v>16.585899999999999</v>
      </c>
      <c r="BA886" s="2">
        <v>1.18</v>
      </c>
      <c r="BB886" s="2">
        <v>1.3</v>
      </c>
      <c r="BC886" s="2">
        <v>92.4</v>
      </c>
      <c r="BD886" s="2">
        <v>58.579000000000001</v>
      </c>
      <c r="BE886" s="4"/>
      <c r="BF886" s="4"/>
    </row>
    <row r="887" spans="1:58" x14ac:dyDescent="0.2">
      <c r="A887" s="29">
        <v>886</v>
      </c>
      <c r="B887" s="7" t="s">
        <v>2</v>
      </c>
      <c r="C887" s="3">
        <v>39952</v>
      </c>
      <c r="D887" s="4" t="s">
        <v>0</v>
      </c>
      <c r="E887" s="4" t="s">
        <v>164</v>
      </c>
      <c r="F887" s="5" t="s">
        <v>189</v>
      </c>
      <c r="G887" s="6">
        <v>0.88402777777777775</v>
      </c>
      <c r="H887" s="6">
        <v>0.93194444444444446</v>
      </c>
      <c r="I887" s="85">
        <f t="shared" si="13"/>
        <v>69.000000000000071</v>
      </c>
      <c r="J887" s="86">
        <f>I887*Segmentos!$D$7*(AH887%)*IF(ISNUMBER(AI887),AI887%,0)</f>
        <v>1788369.6000000015</v>
      </c>
      <c r="K887" s="86">
        <f>I887*Segmentos!$D$7*(AL887%)*IF(ISNUMBER(AM887),AM887%,0)</f>
        <v>2169442.8000000021</v>
      </c>
      <c r="L887" s="4"/>
      <c r="M887" s="2">
        <v>7.2</v>
      </c>
      <c r="N887" s="2">
        <v>18.3</v>
      </c>
      <c r="O887" s="2">
        <v>39.4</v>
      </c>
      <c r="P887" s="2">
        <v>88.174499999999995</v>
      </c>
      <c r="Q887" s="2">
        <v>3.99</v>
      </c>
      <c r="R887" s="2">
        <v>9.6</v>
      </c>
      <c r="S887" s="2">
        <v>41.8</v>
      </c>
      <c r="T887" s="2">
        <v>8.1499000000000006</v>
      </c>
      <c r="U887" s="2">
        <v>5.57</v>
      </c>
      <c r="V887" s="2">
        <v>15.5</v>
      </c>
      <c r="W887" s="2">
        <v>35.9</v>
      </c>
      <c r="X887" s="2">
        <v>14.304</v>
      </c>
      <c r="Y887" s="2">
        <v>6.89</v>
      </c>
      <c r="Z887" s="2">
        <v>19.5</v>
      </c>
      <c r="AA887" s="2">
        <v>35.299999999999997</v>
      </c>
      <c r="AB887" s="2">
        <v>24.9148</v>
      </c>
      <c r="AC887" s="2">
        <v>10.16</v>
      </c>
      <c r="AD887" s="2">
        <v>23.3</v>
      </c>
      <c r="AE887" s="2">
        <v>43.5</v>
      </c>
      <c r="AF887" s="2">
        <v>40.805799999999998</v>
      </c>
      <c r="AG887" s="2">
        <v>6.49</v>
      </c>
      <c r="AH887" s="22">
        <v>16.7</v>
      </c>
      <c r="AI887" s="22">
        <v>38.799999999999997</v>
      </c>
      <c r="AJ887" s="22">
        <v>37.672400000000003</v>
      </c>
      <c r="AK887" s="18">
        <v>7.85</v>
      </c>
      <c r="AL887" s="18">
        <v>19.7</v>
      </c>
      <c r="AM887" s="18">
        <v>39.9</v>
      </c>
      <c r="AN887" s="2">
        <v>50.502000000000002</v>
      </c>
      <c r="AO887" s="2">
        <v>5.2</v>
      </c>
      <c r="AP887" s="2">
        <v>14.1</v>
      </c>
      <c r="AQ887" s="2">
        <v>36.9</v>
      </c>
      <c r="AR887" s="2">
        <v>6.9486999999999997</v>
      </c>
      <c r="AS887" s="2">
        <v>6.45</v>
      </c>
      <c r="AT887" s="2">
        <v>17.600000000000001</v>
      </c>
      <c r="AU887" s="2">
        <v>36.700000000000003</v>
      </c>
      <c r="AV887" s="2">
        <v>17.392399999999999</v>
      </c>
      <c r="AW887" s="2">
        <v>7.38</v>
      </c>
      <c r="AX887" s="2">
        <v>20.3</v>
      </c>
      <c r="AY887" s="2">
        <v>36.4</v>
      </c>
      <c r="AZ887" s="2">
        <v>25.986899999999999</v>
      </c>
      <c r="BA887" s="2">
        <v>8.07</v>
      </c>
      <c r="BB887" s="2">
        <v>18.3</v>
      </c>
      <c r="BC887" s="2">
        <v>44.1</v>
      </c>
      <c r="BD887" s="2">
        <v>37.846499999999999</v>
      </c>
      <c r="BE887" s="4"/>
      <c r="BF887" s="4"/>
    </row>
    <row r="888" spans="1:58" x14ac:dyDescent="0.2">
      <c r="A888" s="29">
        <v>887</v>
      </c>
      <c r="B888" s="7" t="s">
        <v>16</v>
      </c>
      <c r="C888" s="3">
        <v>39952</v>
      </c>
      <c r="D888" s="4" t="s">
        <v>13</v>
      </c>
      <c r="E888" s="4" t="s">
        <v>166</v>
      </c>
      <c r="F888" s="5" t="s">
        <v>189</v>
      </c>
      <c r="G888" s="6">
        <v>0.91319444444444453</v>
      </c>
      <c r="H888" s="6">
        <v>0.91666666666666663</v>
      </c>
      <c r="I888" s="85">
        <f t="shared" si="13"/>
        <v>4.9999999999998224</v>
      </c>
      <c r="J888" s="86">
        <f>I888*Segmentos!$D$7*(AH888%)*IF(ISNUMBER(AI888),AI888%,0)</f>
        <v>153077.99999999459</v>
      </c>
      <c r="K888" s="86">
        <f>I888*Segmentos!$D$7*(AL888%)*IF(ISNUMBER(AM888),AM888%,0)</f>
        <v>225335.999999992</v>
      </c>
      <c r="L888" s="4"/>
      <c r="M888" s="2">
        <v>9.59</v>
      </c>
      <c r="N888" s="2">
        <v>10.9</v>
      </c>
      <c r="O888" s="2">
        <v>87.8</v>
      </c>
      <c r="P888" s="2">
        <v>91.238500000000002</v>
      </c>
      <c r="Q888" s="2">
        <v>2.94</v>
      </c>
      <c r="R888" s="2">
        <v>3.4</v>
      </c>
      <c r="S888" s="2">
        <v>85.9</v>
      </c>
      <c r="T888" s="2">
        <v>4.6626000000000003</v>
      </c>
      <c r="U888" s="2">
        <v>10.34</v>
      </c>
      <c r="V888" s="2">
        <v>12</v>
      </c>
      <c r="W888" s="2">
        <v>86.1</v>
      </c>
      <c r="X888" s="2">
        <v>20.618400000000001</v>
      </c>
      <c r="Y888" s="2">
        <v>6.84</v>
      </c>
      <c r="Z888" s="2">
        <v>8.3000000000000007</v>
      </c>
      <c r="AA888" s="2">
        <v>82</v>
      </c>
      <c r="AB888" s="2">
        <v>19.213699999999999</v>
      </c>
      <c r="AC888" s="2">
        <v>14.97</v>
      </c>
      <c r="AD888" s="2">
        <v>16.399999999999999</v>
      </c>
      <c r="AE888" s="2">
        <v>91.5</v>
      </c>
      <c r="AF888" s="2">
        <v>46.743899999999996</v>
      </c>
      <c r="AG888" s="2">
        <v>7.69</v>
      </c>
      <c r="AH888" s="22">
        <v>9.3000000000000007</v>
      </c>
      <c r="AI888" s="22">
        <v>82.3</v>
      </c>
      <c r="AJ888" s="22">
        <v>34.718699999999998</v>
      </c>
      <c r="AK888" s="18">
        <v>11.3</v>
      </c>
      <c r="AL888" s="18">
        <v>12.3</v>
      </c>
      <c r="AM888" s="18">
        <v>91.6</v>
      </c>
      <c r="AN888" s="2">
        <v>56.519799999999996</v>
      </c>
      <c r="AO888" s="2">
        <v>6.6</v>
      </c>
      <c r="AP888" s="2">
        <v>8.1999999999999993</v>
      </c>
      <c r="AQ888" s="2">
        <v>80.099999999999994</v>
      </c>
      <c r="AR888" s="2">
        <v>6.8619000000000003</v>
      </c>
      <c r="AS888" s="2">
        <v>7.02</v>
      </c>
      <c r="AT888" s="2">
        <v>8.1999999999999993</v>
      </c>
      <c r="AU888" s="2">
        <v>85.9</v>
      </c>
      <c r="AV888" s="2">
        <v>14.716699999999999</v>
      </c>
      <c r="AW888" s="2">
        <v>8.07</v>
      </c>
      <c r="AX888" s="2">
        <v>9.8000000000000007</v>
      </c>
      <c r="AY888" s="2">
        <v>82.7</v>
      </c>
      <c r="AZ888" s="2">
        <v>22.087</v>
      </c>
      <c r="BA888" s="2">
        <v>13.06</v>
      </c>
      <c r="BB888" s="2">
        <v>14.1</v>
      </c>
      <c r="BC888" s="2">
        <v>92.4</v>
      </c>
      <c r="BD888" s="2">
        <v>47.573</v>
      </c>
      <c r="BE888" s="4"/>
      <c r="BF888" s="4"/>
    </row>
    <row r="889" spans="1:58" x14ac:dyDescent="0.2">
      <c r="A889" s="29">
        <v>888</v>
      </c>
      <c r="B889" s="7" t="s">
        <v>22</v>
      </c>
      <c r="C889" s="3">
        <v>39952</v>
      </c>
      <c r="D889" s="4" t="s">
        <v>21</v>
      </c>
      <c r="E889" s="4" t="s">
        <v>164</v>
      </c>
      <c r="F889" s="5" t="s">
        <v>189</v>
      </c>
      <c r="G889" s="6">
        <v>0.83125000000000004</v>
      </c>
      <c r="H889" s="6">
        <v>0.87361111111111101</v>
      </c>
      <c r="I889" s="85">
        <f t="shared" si="13"/>
        <v>60.999999999999787</v>
      </c>
      <c r="J889" s="86">
        <f>I889*Segmentos!$D$7*(AH889%)*IF(ISNUMBER(AI889),AI889%,0)</f>
        <v>379419.99999999872</v>
      </c>
      <c r="K889" s="86">
        <f>I889*Segmentos!$D$7*(AL889%)*IF(ISNUMBER(AM889),AM889%,0)</f>
        <v>480387.19999999832</v>
      </c>
      <c r="L889" s="4"/>
      <c r="M889" s="2">
        <v>1.77</v>
      </c>
      <c r="N889" s="2">
        <v>4.8</v>
      </c>
      <c r="O889" s="2">
        <v>37</v>
      </c>
      <c r="P889" s="2">
        <v>97.632099999999994</v>
      </c>
      <c r="Q889" s="2">
        <v>0.13</v>
      </c>
      <c r="R889" s="2">
        <v>0.9</v>
      </c>
      <c r="S889" s="2">
        <v>14.6</v>
      </c>
      <c r="T889" s="2">
        <v>1.1729000000000001</v>
      </c>
      <c r="U889" s="2">
        <v>1.07</v>
      </c>
      <c r="V889" s="2">
        <v>3.4</v>
      </c>
      <c r="W889" s="2">
        <v>31.2</v>
      </c>
      <c r="X889" s="2">
        <v>12.413399999999999</v>
      </c>
      <c r="Y889" s="2">
        <v>1.23</v>
      </c>
      <c r="Z889" s="2">
        <v>2.8</v>
      </c>
      <c r="AA889" s="2">
        <v>44.6</v>
      </c>
      <c r="AB889" s="2">
        <v>19.998000000000001</v>
      </c>
      <c r="AC889" s="2">
        <v>3.54</v>
      </c>
      <c r="AD889" s="2">
        <v>9.5</v>
      </c>
      <c r="AE889" s="2">
        <v>37.4</v>
      </c>
      <c r="AF889" s="2">
        <v>64.047799999999995</v>
      </c>
      <c r="AG889" s="2">
        <v>1.55</v>
      </c>
      <c r="AH889" s="22">
        <v>5</v>
      </c>
      <c r="AI889" s="22">
        <v>31.1</v>
      </c>
      <c r="AJ889" s="22">
        <v>40.475000000000001</v>
      </c>
      <c r="AK889" s="18">
        <v>1.97</v>
      </c>
      <c r="AL889" s="18">
        <v>4.5999999999999996</v>
      </c>
      <c r="AM889" s="18">
        <v>42.8</v>
      </c>
      <c r="AN889" s="2">
        <v>57.1571</v>
      </c>
      <c r="AO889" s="2">
        <v>1.31</v>
      </c>
      <c r="AP889" s="2">
        <v>3.7</v>
      </c>
      <c r="AQ889" s="2">
        <v>35.799999999999997</v>
      </c>
      <c r="AR889" s="2">
        <v>7.8939000000000004</v>
      </c>
      <c r="AS889" s="2">
        <v>1.86</v>
      </c>
      <c r="AT889" s="2">
        <v>4.5</v>
      </c>
      <c r="AU889" s="2">
        <v>41</v>
      </c>
      <c r="AV889" s="2">
        <v>22.563700000000001</v>
      </c>
      <c r="AW889" s="2">
        <v>1.81</v>
      </c>
      <c r="AX889" s="2">
        <v>5.5</v>
      </c>
      <c r="AY889" s="2">
        <v>33</v>
      </c>
      <c r="AZ889" s="2">
        <v>28.690899999999999</v>
      </c>
      <c r="BA889" s="2">
        <v>1.82</v>
      </c>
      <c r="BB889" s="2">
        <v>4.7</v>
      </c>
      <c r="BC889" s="2">
        <v>38.700000000000003</v>
      </c>
      <c r="BD889" s="2">
        <v>38.483600000000003</v>
      </c>
      <c r="BE889" s="4"/>
      <c r="BF889" s="4"/>
    </row>
    <row r="890" spans="1:58" x14ac:dyDescent="0.2">
      <c r="A890" s="29">
        <v>889</v>
      </c>
      <c r="B890" s="7" t="s">
        <v>24</v>
      </c>
      <c r="C890" s="3">
        <v>39952</v>
      </c>
      <c r="D890" s="4" t="s">
        <v>21</v>
      </c>
      <c r="E890" s="4" t="s">
        <v>170</v>
      </c>
      <c r="F890" s="5" t="s">
        <v>189</v>
      </c>
      <c r="G890" s="6">
        <v>0.89097222222222217</v>
      </c>
      <c r="H890" s="6">
        <v>0.90902777777777777</v>
      </c>
      <c r="I890" s="85">
        <f t="shared" si="13"/>
        <v>26.000000000000068</v>
      </c>
      <c r="J890" s="86">
        <f>I890*Segmentos!$D$7*(AH890%)*IF(ISNUMBER(AI890),AI890%,0)</f>
        <v>65832.00000000016</v>
      </c>
      <c r="K890" s="86">
        <f>I890*Segmentos!$D$7*(AL890%)*IF(ISNUMBER(AM890),AM890%,0)</f>
        <v>58905.600000000151</v>
      </c>
      <c r="L890" s="4"/>
      <c r="M890" s="2">
        <v>0.6</v>
      </c>
      <c r="N890" s="2">
        <v>1.1000000000000001</v>
      </c>
      <c r="O890" s="2">
        <v>53.9</v>
      </c>
      <c r="P890" s="2">
        <v>49.051400000000001</v>
      </c>
      <c r="Q890" s="2">
        <v>0.33</v>
      </c>
      <c r="R890" s="2">
        <v>0.3</v>
      </c>
      <c r="S890" s="2">
        <v>100</v>
      </c>
      <c r="T890" s="2">
        <v>4.5026000000000002</v>
      </c>
      <c r="U890" s="2">
        <v>0.43</v>
      </c>
      <c r="V890" s="2">
        <v>1.5</v>
      </c>
      <c r="W890" s="2">
        <v>28.6</v>
      </c>
      <c r="X890" s="2">
        <v>7.3349000000000002</v>
      </c>
      <c r="Y890" s="2">
        <v>1.51</v>
      </c>
      <c r="Z890" s="2">
        <v>2.2000000000000002</v>
      </c>
      <c r="AA890" s="2">
        <v>70</v>
      </c>
      <c r="AB890" s="2">
        <v>36.556800000000003</v>
      </c>
      <c r="AC890" s="2">
        <v>0.02</v>
      </c>
      <c r="AD890" s="2">
        <v>0.3</v>
      </c>
      <c r="AE890" s="2">
        <v>7.6</v>
      </c>
      <c r="AF890" s="2">
        <v>0.65710000000000002</v>
      </c>
      <c r="AG890" s="2">
        <v>0.61</v>
      </c>
      <c r="AH890" s="22">
        <v>1</v>
      </c>
      <c r="AI890" s="22">
        <v>63.3</v>
      </c>
      <c r="AJ890" s="22">
        <v>23.835699999999999</v>
      </c>
      <c r="AK890" s="18">
        <v>0.57999999999999996</v>
      </c>
      <c r="AL890" s="18">
        <v>1.2</v>
      </c>
      <c r="AM890" s="18">
        <v>47.2</v>
      </c>
      <c r="AN890" s="2">
        <v>25.215699999999998</v>
      </c>
      <c r="AO890" s="2">
        <v>0.01</v>
      </c>
      <c r="AP890" s="2">
        <v>0.3</v>
      </c>
      <c r="AQ890" s="2">
        <v>3.8</v>
      </c>
      <c r="AR890" s="2">
        <v>0.10780000000000001</v>
      </c>
      <c r="AS890" s="2">
        <v>0.31</v>
      </c>
      <c r="AT890" s="2">
        <v>0.9</v>
      </c>
      <c r="AU890" s="2">
        <v>35.6</v>
      </c>
      <c r="AV890" s="2">
        <v>5.6973000000000003</v>
      </c>
      <c r="AW890" s="2">
        <v>0.47</v>
      </c>
      <c r="AX890" s="2">
        <v>0.9</v>
      </c>
      <c r="AY890" s="2">
        <v>52</v>
      </c>
      <c r="AZ890" s="2">
        <v>11.007300000000001</v>
      </c>
      <c r="BA890" s="2">
        <v>1.02</v>
      </c>
      <c r="BB890" s="2">
        <v>1.6</v>
      </c>
      <c r="BC890" s="2">
        <v>63.1</v>
      </c>
      <c r="BD890" s="2">
        <v>32.238999999999997</v>
      </c>
      <c r="BE890" s="4"/>
      <c r="BF890" s="4"/>
    </row>
    <row r="891" spans="1:58" x14ac:dyDescent="0.2">
      <c r="A891" s="29">
        <v>890</v>
      </c>
      <c r="B891" s="7" t="s">
        <v>4</v>
      </c>
      <c r="C891" s="3">
        <v>39952</v>
      </c>
      <c r="D891" s="4" t="s">
        <v>3</v>
      </c>
      <c r="E891" s="4" t="s">
        <v>165</v>
      </c>
      <c r="F891" s="5" t="s">
        <v>189</v>
      </c>
      <c r="G891" s="6">
        <v>0.78333333333333333</v>
      </c>
      <c r="H891" s="6">
        <v>0.87430555555555556</v>
      </c>
      <c r="I891" s="85">
        <f t="shared" si="13"/>
        <v>131</v>
      </c>
      <c r="J891" s="86">
        <f>I891*Segmentos!$D$7*(AH891%)*IF(ISNUMBER(AI891),AI891%,0)</f>
        <v>1049048</v>
      </c>
      <c r="K891" s="86">
        <f>I891*Segmentos!$D$7*(AL891%)*IF(ISNUMBER(AM891),AM891%,0)</f>
        <v>2643318</v>
      </c>
      <c r="L891" s="4"/>
      <c r="M891" s="2">
        <v>3.6</v>
      </c>
      <c r="N891" s="2">
        <v>14.5</v>
      </c>
      <c r="O891" s="2">
        <v>24.8</v>
      </c>
      <c r="P891" s="2">
        <v>65.950699999999998</v>
      </c>
      <c r="Q891" s="2">
        <v>4.75</v>
      </c>
      <c r="R891" s="2">
        <v>15.1</v>
      </c>
      <c r="S891" s="2">
        <v>31.5</v>
      </c>
      <c r="T891" s="2">
        <v>14.512700000000001</v>
      </c>
      <c r="U891" s="2">
        <v>4.7699999999999996</v>
      </c>
      <c r="V891" s="2">
        <v>19.3</v>
      </c>
      <c r="W891" s="2">
        <v>24.8</v>
      </c>
      <c r="X891" s="2">
        <v>18.3245</v>
      </c>
      <c r="Y891" s="2">
        <v>3.64</v>
      </c>
      <c r="Z891" s="2">
        <v>14.3</v>
      </c>
      <c r="AA891" s="2">
        <v>25.5</v>
      </c>
      <c r="AB891" s="2">
        <v>19.6678</v>
      </c>
      <c r="AC891" s="2">
        <v>2.2400000000000002</v>
      </c>
      <c r="AD891" s="2">
        <v>11.4</v>
      </c>
      <c r="AE891" s="2">
        <v>19.600000000000001</v>
      </c>
      <c r="AF891" s="2">
        <v>13.4457</v>
      </c>
      <c r="AG891" s="2">
        <v>2</v>
      </c>
      <c r="AH891" s="22">
        <v>11</v>
      </c>
      <c r="AI891" s="22">
        <v>18.2</v>
      </c>
      <c r="AJ891" s="22">
        <v>17.403600000000001</v>
      </c>
      <c r="AK891" s="18">
        <v>5.05</v>
      </c>
      <c r="AL891" s="18">
        <v>17.7</v>
      </c>
      <c r="AM891" s="18">
        <v>28.5</v>
      </c>
      <c r="AN891" s="2">
        <v>48.547199999999997</v>
      </c>
      <c r="AO891" s="2">
        <v>2.06</v>
      </c>
      <c r="AP891" s="2">
        <v>11.2</v>
      </c>
      <c r="AQ891" s="2">
        <v>18.399999999999999</v>
      </c>
      <c r="AR891" s="2">
        <v>4.1310000000000002</v>
      </c>
      <c r="AS891" s="2">
        <v>2.4300000000000002</v>
      </c>
      <c r="AT891" s="2">
        <v>10.4</v>
      </c>
      <c r="AU891" s="2">
        <v>23.4</v>
      </c>
      <c r="AV891" s="2">
        <v>9.7957999999999998</v>
      </c>
      <c r="AW891" s="2">
        <v>3.9</v>
      </c>
      <c r="AX891" s="2">
        <v>14.5</v>
      </c>
      <c r="AY891" s="2">
        <v>26.9</v>
      </c>
      <c r="AZ891" s="2">
        <v>20.536999999999999</v>
      </c>
      <c r="BA891" s="2">
        <v>4.49</v>
      </c>
      <c r="BB891" s="2">
        <v>17.8</v>
      </c>
      <c r="BC891" s="2">
        <v>25.2</v>
      </c>
      <c r="BD891" s="2">
        <v>31.486999999999998</v>
      </c>
      <c r="BE891" s="4"/>
      <c r="BF891" s="4"/>
    </row>
    <row r="892" spans="1:58" x14ac:dyDescent="0.2">
      <c r="A892" s="29">
        <v>891</v>
      </c>
      <c r="B892" s="7" t="s">
        <v>15</v>
      </c>
      <c r="C892" s="3">
        <v>39953</v>
      </c>
      <c r="D892" s="4" t="s">
        <v>13</v>
      </c>
      <c r="E892" s="4" t="s">
        <v>164</v>
      </c>
      <c r="F892" s="5" t="s">
        <v>190</v>
      </c>
      <c r="G892" s="6">
        <v>0.875</v>
      </c>
      <c r="H892" s="6">
        <v>0.9145833333333333</v>
      </c>
      <c r="I892" s="85">
        <f t="shared" si="13"/>
        <v>56.999999999999957</v>
      </c>
      <c r="J892" s="86">
        <f>I892*Segmentos!$D$7*(AH892%)*IF(ISNUMBER(AI892),AI892%,0)</f>
        <v>1921082.3999999985</v>
      </c>
      <c r="K892" s="86">
        <f>I892*Segmentos!$D$7*(AL892%)*IF(ISNUMBER(AM892),AM892%,0)</f>
        <v>2579272.7999999975</v>
      </c>
      <c r="L892" s="4"/>
      <c r="M892" s="2">
        <v>9.94</v>
      </c>
      <c r="N892" s="2">
        <v>20.8</v>
      </c>
      <c r="O892" s="2">
        <v>47.7</v>
      </c>
      <c r="P892" s="2">
        <v>90.113500000000002</v>
      </c>
      <c r="Q892" s="2">
        <v>5.8</v>
      </c>
      <c r="R892" s="2">
        <v>11.2</v>
      </c>
      <c r="S892" s="2">
        <v>51.7</v>
      </c>
      <c r="T892" s="2">
        <v>8.7706</v>
      </c>
      <c r="U892" s="2">
        <v>7.85</v>
      </c>
      <c r="V892" s="2">
        <v>17.5</v>
      </c>
      <c r="W892" s="2">
        <v>44.8</v>
      </c>
      <c r="X892" s="2">
        <v>14.918799999999999</v>
      </c>
      <c r="Y892" s="2">
        <v>9.0399999999999991</v>
      </c>
      <c r="Z892" s="2">
        <v>20.8</v>
      </c>
      <c r="AA892" s="2">
        <v>43.4</v>
      </c>
      <c r="AB892" s="2">
        <v>24.215399999999999</v>
      </c>
      <c r="AC892" s="2">
        <v>14.18</v>
      </c>
      <c r="AD892" s="2">
        <v>27.9</v>
      </c>
      <c r="AE892" s="2">
        <v>50.8</v>
      </c>
      <c r="AF892" s="2">
        <v>42.2087</v>
      </c>
      <c r="AG892" s="2">
        <v>8.42</v>
      </c>
      <c r="AH892" s="22">
        <v>18.600000000000001</v>
      </c>
      <c r="AI892" s="22">
        <v>45.3</v>
      </c>
      <c r="AJ892" s="22">
        <v>36.244100000000003</v>
      </c>
      <c r="AK892" s="18">
        <v>11.3</v>
      </c>
      <c r="AL892" s="18">
        <v>22.9</v>
      </c>
      <c r="AM892" s="18">
        <v>49.4</v>
      </c>
      <c r="AN892" s="2">
        <v>53.869399999999999</v>
      </c>
      <c r="AO892" s="2">
        <v>6.92</v>
      </c>
      <c r="AP892" s="2">
        <v>18</v>
      </c>
      <c r="AQ892" s="2">
        <v>38.5</v>
      </c>
      <c r="AR892" s="2">
        <v>6.8612000000000002</v>
      </c>
      <c r="AS892" s="2">
        <v>7.53</v>
      </c>
      <c r="AT892" s="2">
        <v>17.399999999999999</v>
      </c>
      <c r="AU892" s="2">
        <v>43.3</v>
      </c>
      <c r="AV892" s="2">
        <v>15.041600000000001</v>
      </c>
      <c r="AW892" s="2">
        <v>9.4499999999999993</v>
      </c>
      <c r="AX892" s="2">
        <v>19.3</v>
      </c>
      <c r="AY892" s="2">
        <v>48.9</v>
      </c>
      <c r="AZ892" s="2">
        <v>24.640599999999999</v>
      </c>
      <c r="BA892" s="2">
        <v>12.54</v>
      </c>
      <c r="BB892" s="2">
        <v>24.8</v>
      </c>
      <c r="BC892" s="2">
        <v>50.6</v>
      </c>
      <c r="BD892" s="2">
        <v>43.57</v>
      </c>
      <c r="BE892" s="4"/>
      <c r="BF892" s="4"/>
    </row>
    <row r="893" spans="1:58" x14ac:dyDescent="0.2">
      <c r="A893" s="29">
        <v>892</v>
      </c>
      <c r="B893" s="7" t="s">
        <v>105</v>
      </c>
      <c r="C893" s="3">
        <v>39953</v>
      </c>
      <c r="D893" s="4" t="s">
        <v>21</v>
      </c>
      <c r="E893" s="4" t="s">
        <v>169</v>
      </c>
      <c r="F893" s="5" t="s">
        <v>190</v>
      </c>
      <c r="G893" s="6">
        <v>0.91736111111111107</v>
      </c>
      <c r="H893" s="6">
        <v>0.94791666666666663</v>
      </c>
      <c r="I893" s="85">
        <f t="shared" si="13"/>
        <v>44</v>
      </c>
      <c r="J893" s="86">
        <f>I893*Segmentos!$D$7*(AH893%)*IF(ISNUMBER(AI893),AI893%,0)</f>
        <v>93632</v>
      </c>
      <c r="K893" s="86">
        <f>I893*Segmentos!$D$7*(AL893%)*IF(ISNUMBER(AM893),AM893%,0)</f>
        <v>252876.80000000002</v>
      </c>
      <c r="L893" s="4" t="s">
        <v>301</v>
      </c>
      <c r="M893" s="2">
        <v>1.01</v>
      </c>
      <c r="N893" s="2">
        <v>2.6</v>
      </c>
      <c r="O893" s="2">
        <v>38.299999999999997</v>
      </c>
      <c r="P893" s="2">
        <v>87.951400000000007</v>
      </c>
      <c r="Q893" s="2">
        <v>7.0000000000000007E-2</v>
      </c>
      <c r="R893" s="2">
        <v>1</v>
      </c>
      <c r="S893" s="2">
        <v>7.2</v>
      </c>
      <c r="T893" s="2">
        <v>1.0383</v>
      </c>
      <c r="U893" s="2">
        <v>1.1599999999999999</v>
      </c>
      <c r="V893" s="2">
        <v>2.4</v>
      </c>
      <c r="W893" s="2">
        <v>48.8</v>
      </c>
      <c r="X893" s="2">
        <v>21.046900000000001</v>
      </c>
      <c r="Y893" s="2">
        <v>0.87</v>
      </c>
      <c r="Z893" s="2">
        <v>3.1</v>
      </c>
      <c r="AA893" s="2">
        <v>27.6</v>
      </c>
      <c r="AB893" s="2">
        <v>22.288900000000002</v>
      </c>
      <c r="AC893" s="2">
        <v>1.53</v>
      </c>
      <c r="AD893" s="2">
        <v>3.2</v>
      </c>
      <c r="AE893" s="2">
        <v>47.7</v>
      </c>
      <c r="AF893" s="2">
        <v>43.577199999999998</v>
      </c>
      <c r="AG893" s="2">
        <v>0.54</v>
      </c>
      <c r="AH893" s="22">
        <v>2</v>
      </c>
      <c r="AI893" s="22">
        <v>26.6</v>
      </c>
      <c r="AJ893" s="22">
        <v>22.191800000000001</v>
      </c>
      <c r="AK893" s="18">
        <v>1.44</v>
      </c>
      <c r="AL893" s="18">
        <v>3.2</v>
      </c>
      <c r="AM893" s="18">
        <v>44.9</v>
      </c>
      <c r="AN893" s="2">
        <v>65.759600000000006</v>
      </c>
      <c r="AO893" s="2">
        <v>0.13</v>
      </c>
      <c r="AP893" s="2">
        <v>1</v>
      </c>
      <c r="AQ893" s="2">
        <v>12.9</v>
      </c>
      <c r="AR893" s="2">
        <v>1.2271000000000001</v>
      </c>
      <c r="AS893" s="2">
        <v>0.42</v>
      </c>
      <c r="AT893" s="2">
        <v>2.2000000000000002</v>
      </c>
      <c r="AU893" s="2">
        <v>19.2</v>
      </c>
      <c r="AV893" s="2">
        <v>8.0963999999999992</v>
      </c>
      <c r="AW893" s="2">
        <v>2.7</v>
      </c>
      <c r="AX893" s="2">
        <v>4.4000000000000004</v>
      </c>
      <c r="AY893" s="2">
        <v>60.9</v>
      </c>
      <c r="AZ893" s="2">
        <v>67.434399999999997</v>
      </c>
      <c r="BA893" s="2">
        <v>0.34</v>
      </c>
      <c r="BB893" s="2">
        <v>2</v>
      </c>
      <c r="BC893" s="2">
        <v>16.600000000000001</v>
      </c>
      <c r="BD893" s="2">
        <v>11.1935</v>
      </c>
      <c r="BE893" s="4"/>
      <c r="BF893" s="4"/>
    </row>
    <row r="894" spans="1:58" x14ac:dyDescent="0.2">
      <c r="A894" s="29">
        <v>893</v>
      </c>
      <c r="B894" s="7" t="s">
        <v>41</v>
      </c>
      <c r="C894" s="3">
        <v>39953</v>
      </c>
      <c r="D894" s="4" t="s">
        <v>3</v>
      </c>
      <c r="E894" s="4" t="s">
        <v>174</v>
      </c>
      <c r="F894" s="5" t="s">
        <v>190</v>
      </c>
      <c r="G894" s="6">
        <v>0.91805555555555562</v>
      </c>
      <c r="H894" s="6">
        <v>0.98611111111111116</v>
      </c>
      <c r="I894" s="85">
        <f t="shared" si="13"/>
        <v>97.999999999999972</v>
      </c>
      <c r="J894" s="86">
        <f>I894*Segmentos!$D$7*(AH894%)*IF(ISNUMBER(AI894),AI894%,0)</f>
        <v>1969094.3999999994</v>
      </c>
      <c r="K894" s="86">
        <f>I894*Segmentos!$D$7*(AL894%)*IF(ISNUMBER(AM894),AM894%,0)</f>
        <v>2555212.7999999993</v>
      </c>
      <c r="L894" s="4"/>
      <c r="M894" s="2">
        <v>5.83</v>
      </c>
      <c r="N894" s="2">
        <v>20.5</v>
      </c>
      <c r="O894" s="2">
        <v>28.4</v>
      </c>
      <c r="P894" s="2">
        <v>79.997699999999995</v>
      </c>
      <c r="Q894" s="2">
        <v>3.5</v>
      </c>
      <c r="R894" s="2">
        <v>12</v>
      </c>
      <c r="S894" s="2">
        <v>29.1</v>
      </c>
      <c r="T894" s="2">
        <v>8.0279000000000007</v>
      </c>
      <c r="U894" s="2">
        <v>5.0599999999999996</v>
      </c>
      <c r="V894" s="2">
        <v>19.8</v>
      </c>
      <c r="W894" s="2">
        <v>25.5</v>
      </c>
      <c r="X894" s="2">
        <v>14.5579</v>
      </c>
      <c r="Y894" s="2">
        <v>7.76</v>
      </c>
      <c r="Z894" s="2">
        <v>23.6</v>
      </c>
      <c r="AA894" s="2">
        <v>32.9</v>
      </c>
      <c r="AB894" s="2">
        <v>31.450199999999999</v>
      </c>
      <c r="AC894" s="2">
        <v>5.76</v>
      </c>
      <c r="AD894" s="2">
        <v>22.6</v>
      </c>
      <c r="AE894" s="2">
        <v>25.5</v>
      </c>
      <c r="AF894" s="2">
        <v>25.9617</v>
      </c>
      <c r="AG894" s="2">
        <v>5.04</v>
      </c>
      <c r="AH894" s="22">
        <v>18.399999999999999</v>
      </c>
      <c r="AI894" s="22">
        <v>27.3</v>
      </c>
      <c r="AJ894" s="22">
        <v>32.801699999999997</v>
      </c>
      <c r="AK894" s="18">
        <v>6.54</v>
      </c>
      <c r="AL894" s="18">
        <v>22.4</v>
      </c>
      <c r="AM894" s="18">
        <v>29.1</v>
      </c>
      <c r="AN894" s="2">
        <v>47.195900000000002</v>
      </c>
      <c r="AO894" s="2">
        <v>1.34</v>
      </c>
      <c r="AP894" s="2">
        <v>9.1</v>
      </c>
      <c r="AQ894" s="2">
        <v>14.6</v>
      </c>
      <c r="AR894" s="2">
        <v>2.0099</v>
      </c>
      <c r="AS894" s="2">
        <v>2.83</v>
      </c>
      <c r="AT894" s="2">
        <v>15.9</v>
      </c>
      <c r="AU894" s="2">
        <v>17.8</v>
      </c>
      <c r="AV894" s="2">
        <v>8.5582999999999991</v>
      </c>
      <c r="AW894" s="2">
        <v>4.9800000000000004</v>
      </c>
      <c r="AX894" s="2">
        <v>19.600000000000001</v>
      </c>
      <c r="AY894" s="2">
        <v>25.4</v>
      </c>
      <c r="AZ894" s="2">
        <v>19.648399999999999</v>
      </c>
      <c r="BA894" s="2">
        <v>9.4700000000000006</v>
      </c>
      <c r="BB894" s="2">
        <v>27.1</v>
      </c>
      <c r="BC894" s="2">
        <v>34.9</v>
      </c>
      <c r="BD894" s="2">
        <v>49.780999999999999</v>
      </c>
      <c r="BE894" s="4"/>
      <c r="BF894" s="4"/>
    </row>
    <row r="895" spans="1:58" x14ac:dyDescent="0.2">
      <c r="A895" s="29">
        <v>894</v>
      </c>
      <c r="B895" s="7" t="s">
        <v>5</v>
      </c>
      <c r="C895" s="3">
        <v>39953</v>
      </c>
      <c r="D895" s="4" t="s">
        <v>3</v>
      </c>
      <c r="E895" s="4" t="s">
        <v>164</v>
      </c>
      <c r="F895" s="5" t="s">
        <v>190</v>
      </c>
      <c r="G895" s="6">
        <v>0.875</v>
      </c>
      <c r="H895" s="6">
        <v>0.91805555555555562</v>
      </c>
      <c r="I895" s="85">
        <f t="shared" si="13"/>
        <v>62.000000000000099</v>
      </c>
      <c r="J895" s="86">
        <f>I895*Segmentos!$D$7*(AH895%)*IF(ISNUMBER(AI895),AI895%,0)</f>
        <v>1090009.6000000017</v>
      </c>
      <c r="K895" s="86">
        <f>I895*Segmentos!$D$7*(AL895%)*IF(ISNUMBER(AM895),AM895%,0)</f>
        <v>1376548.8000000021</v>
      </c>
      <c r="L895" s="4"/>
      <c r="M895" s="2">
        <v>5</v>
      </c>
      <c r="N895" s="2">
        <v>16.899999999999999</v>
      </c>
      <c r="O895" s="2">
        <v>29.5</v>
      </c>
      <c r="P895" s="2">
        <v>81.768299999999996</v>
      </c>
      <c r="Q895" s="2">
        <v>1.79</v>
      </c>
      <c r="R895" s="2">
        <v>8.3000000000000007</v>
      </c>
      <c r="S895" s="2">
        <v>21.5</v>
      </c>
      <c r="T895" s="2">
        <v>4.8968999999999996</v>
      </c>
      <c r="U895" s="2">
        <v>3.31</v>
      </c>
      <c r="V895" s="2">
        <v>13.8</v>
      </c>
      <c r="W895" s="2">
        <v>24.1</v>
      </c>
      <c r="X895" s="2">
        <v>11.3574</v>
      </c>
      <c r="Y895" s="2">
        <v>6.34</v>
      </c>
      <c r="Z895" s="2">
        <v>19</v>
      </c>
      <c r="AA895" s="2">
        <v>33.4</v>
      </c>
      <c r="AB895" s="2">
        <v>30.6282</v>
      </c>
      <c r="AC895" s="2">
        <v>6.5</v>
      </c>
      <c r="AD895" s="2">
        <v>21.5</v>
      </c>
      <c r="AE895" s="2">
        <v>30.3</v>
      </c>
      <c r="AF895" s="2">
        <v>34.885800000000003</v>
      </c>
      <c r="AG895" s="2">
        <v>4.4000000000000004</v>
      </c>
      <c r="AH895" s="22">
        <v>16.399999999999999</v>
      </c>
      <c r="AI895" s="22">
        <v>26.8</v>
      </c>
      <c r="AJ895" s="22">
        <v>34.129399999999997</v>
      </c>
      <c r="AK895" s="18">
        <v>5.54</v>
      </c>
      <c r="AL895" s="18">
        <v>17.399999999999999</v>
      </c>
      <c r="AM895" s="18">
        <v>31.9</v>
      </c>
      <c r="AN895" s="2">
        <v>47.6389</v>
      </c>
      <c r="AO895" s="2">
        <v>3.03</v>
      </c>
      <c r="AP895" s="2">
        <v>14.9</v>
      </c>
      <c r="AQ895" s="2">
        <v>20.3</v>
      </c>
      <c r="AR895" s="2">
        <v>5.4088000000000003</v>
      </c>
      <c r="AS895" s="2">
        <v>4.8</v>
      </c>
      <c r="AT895" s="2">
        <v>14</v>
      </c>
      <c r="AU895" s="2">
        <v>34.200000000000003</v>
      </c>
      <c r="AV895" s="2">
        <v>17.304200000000002</v>
      </c>
      <c r="AW895" s="2">
        <v>4.8099999999999996</v>
      </c>
      <c r="AX895" s="2">
        <v>15.9</v>
      </c>
      <c r="AY895" s="2">
        <v>30.3</v>
      </c>
      <c r="AZ895" s="2">
        <v>22.634599999999999</v>
      </c>
      <c r="BA895" s="2">
        <v>5.81</v>
      </c>
      <c r="BB895" s="2">
        <v>19.899999999999999</v>
      </c>
      <c r="BC895" s="2">
        <v>29.2</v>
      </c>
      <c r="BD895" s="2">
        <v>36.420699999999997</v>
      </c>
      <c r="BE895" s="4"/>
      <c r="BF895" s="4"/>
    </row>
    <row r="896" spans="1:58" x14ac:dyDescent="0.2">
      <c r="A896" s="29">
        <v>895</v>
      </c>
      <c r="B896" s="7" t="s">
        <v>18</v>
      </c>
      <c r="C896" s="3">
        <v>39953</v>
      </c>
      <c r="D896" s="4" t="s">
        <v>17</v>
      </c>
      <c r="E896" s="4" t="s">
        <v>168</v>
      </c>
      <c r="F896" s="5" t="s">
        <v>190</v>
      </c>
      <c r="G896" s="6">
        <v>0.83333333333333337</v>
      </c>
      <c r="H896" s="6">
        <v>0.9145833333333333</v>
      </c>
      <c r="I896" s="85">
        <f t="shared" si="13"/>
        <v>116.9999999999999</v>
      </c>
      <c r="J896" s="86">
        <f>I896*Segmentos!$D$7*(AH896%)*IF(ISNUMBER(AI896),AI896%,0)</f>
        <v>465940.79999999964</v>
      </c>
      <c r="K896" s="86">
        <f>I896*Segmentos!$D$7*(AL896%)*IF(ISNUMBER(AM896),AM896%,0)</f>
        <v>275324.39999999979</v>
      </c>
      <c r="L896" s="4" t="s">
        <v>300</v>
      </c>
      <c r="M896" s="2">
        <v>0.78</v>
      </c>
      <c r="N896" s="2">
        <v>3.8</v>
      </c>
      <c r="O896" s="2">
        <v>20.8</v>
      </c>
      <c r="P896" s="2">
        <v>99.781700000000001</v>
      </c>
      <c r="Q896" s="2">
        <v>0</v>
      </c>
      <c r="R896" s="2">
        <v>0.3</v>
      </c>
      <c r="S896" s="2">
        <v>1.4</v>
      </c>
      <c r="T896" s="2">
        <v>9.5600000000000004E-2</v>
      </c>
      <c r="U896" s="2">
        <v>0.21</v>
      </c>
      <c r="V896" s="2">
        <v>0.7</v>
      </c>
      <c r="W896" s="2">
        <v>31.6</v>
      </c>
      <c r="X896" s="2">
        <v>5.6288</v>
      </c>
      <c r="Y896" s="2">
        <v>0.31</v>
      </c>
      <c r="Z896" s="2">
        <v>3.5</v>
      </c>
      <c r="AA896" s="2">
        <v>8.8000000000000007</v>
      </c>
      <c r="AB896" s="2">
        <v>11.7227</v>
      </c>
      <c r="AC896" s="2">
        <v>1.97</v>
      </c>
      <c r="AD896" s="2">
        <v>7.7</v>
      </c>
      <c r="AE896" s="2">
        <v>25.6</v>
      </c>
      <c r="AF896" s="2">
        <v>82.334699999999998</v>
      </c>
      <c r="AG896" s="2">
        <v>0.99</v>
      </c>
      <c r="AH896" s="22">
        <v>3.8</v>
      </c>
      <c r="AI896" s="22">
        <v>26.2</v>
      </c>
      <c r="AJ896" s="22">
        <v>60.143000000000001</v>
      </c>
      <c r="AK896" s="18">
        <v>0.59</v>
      </c>
      <c r="AL896" s="18">
        <v>3.7</v>
      </c>
      <c r="AM896" s="18">
        <v>15.9</v>
      </c>
      <c r="AN896" s="2">
        <v>39.6387</v>
      </c>
      <c r="AO896" s="2">
        <v>0</v>
      </c>
      <c r="AP896" s="2">
        <v>0.4</v>
      </c>
      <c r="AQ896" s="2">
        <v>0.9</v>
      </c>
      <c r="AR896" s="2">
        <v>4.7600000000000003E-2</v>
      </c>
      <c r="AS896" s="2">
        <v>0</v>
      </c>
      <c r="AT896" s="2">
        <v>0.1</v>
      </c>
      <c r="AU896" s="2">
        <v>1.7</v>
      </c>
      <c r="AV896" s="2">
        <v>6.6000000000000003E-2</v>
      </c>
      <c r="AW896" s="2">
        <v>0.33</v>
      </c>
      <c r="AX896" s="2">
        <v>3.1</v>
      </c>
      <c r="AY896" s="2">
        <v>10.4</v>
      </c>
      <c r="AZ896" s="2">
        <v>12.007400000000001</v>
      </c>
      <c r="BA896" s="2">
        <v>1.8</v>
      </c>
      <c r="BB896" s="2">
        <v>7.3</v>
      </c>
      <c r="BC896" s="2">
        <v>24.8</v>
      </c>
      <c r="BD896" s="2">
        <v>87.660799999999995</v>
      </c>
      <c r="BE896" s="4"/>
      <c r="BF896" s="4"/>
    </row>
    <row r="897" spans="1:58" x14ac:dyDescent="0.2">
      <c r="A897" s="29">
        <v>896</v>
      </c>
      <c r="B897" s="7" t="s">
        <v>9</v>
      </c>
      <c r="C897" s="3">
        <v>39953</v>
      </c>
      <c r="D897" s="4" t="s">
        <v>8</v>
      </c>
      <c r="E897" s="4" t="s">
        <v>168</v>
      </c>
      <c r="F897" s="5" t="s">
        <v>190</v>
      </c>
      <c r="G897" s="6">
        <v>0.79374999999999996</v>
      </c>
      <c r="H897" s="6">
        <v>0.87361111111111101</v>
      </c>
      <c r="I897" s="85">
        <f t="shared" si="13"/>
        <v>114.99999999999991</v>
      </c>
      <c r="J897" s="86">
        <f>I897*Segmentos!$D$7*(AH897%)*IF(ISNUMBER(AI897),AI897%,0)</f>
        <v>1426321.9999999988</v>
      </c>
      <c r="K897" s="86">
        <f>I897*Segmentos!$D$7*(AL897%)*IF(ISNUMBER(AM897),AM897%,0)</f>
        <v>2398991.9999999977</v>
      </c>
      <c r="L897" s="4" t="s">
        <v>299</v>
      </c>
      <c r="M897" s="2">
        <v>4.22</v>
      </c>
      <c r="N897" s="2">
        <v>13.2</v>
      </c>
      <c r="O897" s="2">
        <v>32</v>
      </c>
      <c r="P897" s="2">
        <v>81.994600000000005</v>
      </c>
      <c r="Q897" s="2">
        <v>1.34</v>
      </c>
      <c r="R897" s="2">
        <v>6.2</v>
      </c>
      <c r="S897" s="2">
        <v>21.7</v>
      </c>
      <c r="T897" s="2">
        <v>4.3434999999999997</v>
      </c>
      <c r="U897" s="2">
        <v>3.09</v>
      </c>
      <c r="V897" s="2">
        <v>8.1999999999999993</v>
      </c>
      <c r="W897" s="2">
        <v>37.9</v>
      </c>
      <c r="X897" s="2">
        <v>12.5749</v>
      </c>
      <c r="Y897" s="2">
        <v>5.19</v>
      </c>
      <c r="Z897" s="2">
        <v>15.1</v>
      </c>
      <c r="AA897" s="2">
        <v>34.5</v>
      </c>
      <c r="AB897" s="2">
        <v>29.759599999999999</v>
      </c>
      <c r="AC897" s="2">
        <v>5.54</v>
      </c>
      <c r="AD897" s="2">
        <v>18.2</v>
      </c>
      <c r="AE897" s="2">
        <v>30.4</v>
      </c>
      <c r="AF897" s="2">
        <v>35.316499999999998</v>
      </c>
      <c r="AG897" s="2">
        <v>3.11</v>
      </c>
      <c r="AH897" s="22">
        <v>10.1</v>
      </c>
      <c r="AI897" s="22">
        <v>30.7</v>
      </c>
      <c r="AJ897" s="22">
        <v>28.6433</v>
      </c>
      <c r="AK897" s="18">
        <v>5.23</v>
      </c>
      <c r="AL897" s="18">
        <v>15.9</v>
      </c>
      <c r="AM897" s="18">
        <v>32.799999999999997</v>
      </c>
      <c r="AN897" s="2">
        <v>53.351300000000002</v>
      </c>
      <c r="AO897" s="2">
        <v>0.72</v>
      </c>
      <c r="AP897" s="2">
        <v>4.8</v>
      </c>
      <c r="AQ897" s="2">
        <v>15</v>
      </c>
      <c r="AR897" s="2">
        <v>1.5371999999999999</v>
      </c>
      <c r="AS897" s="2">
        <v>2.99</v>
      </c>
      <c r="AT897" s="2">
        <v>10.4</v>
      </c>
      <c r="AU897" s="2">
        <v>28.8</v>
      </c>
      <c r="AV897" s="2">
        <v>12.7636</v>
      </c>
      <c r="AW897" s="2">
        <v>4.93</v>
      </c>
      <c r="AX897" s="2">
        <v>15.3</v>
      </c>
      <c r="AY897" s="2">
        <v>32.200000000000003</v>
      </c>
      <c r="AZ897" s="2">
        <v>27.525200000000002</v>
      </c>
      <c r="BA897" s="2">
        <v>5.41</v>
      </c>
      <c r="BB897" s="2">
        <v>15.6</v>
      </c>
      <c r="BC897" s="2">
        <v>34.700000000000003</v>
      </c>
      <c r="BD897" s="2">
        <v>40.168599999999998</v>
      </c>
      <c r="BE897" s="4"/>
      <c r="BF897" s="4"/>
    </row>
    <row r="898" spans="1:58" x14ac:dyDescent="0.2">
      <c r="A898" s="29">
        <v>897</v>
      </c>
      <c r="B898" s="7" t="s">
        <v>98</v>
      </c>
      <c r="C898" s="3">
        <v>39953</v>
      </c>
      <c r="D898" s="4" t="s">
        <v>28</v>
      </c>
      <c r="E898" s="4" t="s">
        <v>168</v>
      </c>
      <c r="F898" s="5" t="s">
        <v>190</v>
      </c>
      <c r="G898" s="6">
        <v>0.91736111111111107</v>
      </c>
      <c r="H898" s="6">
        <v>0</v>
      </c>
      <c r="I898" s="85">
        <f t="shared" si="13"/>
        <v>119.00000000000006</v>
      </c>
      <c r="J898" s="86">
        <f>I898*Segmentos!$D$7*(AH898%)*IF(ISNUMBER(AI898),AI898%,0)</f>
        <v>481569.20000000024</v>
      </c>
      <c r="K898" s="86">
        <f>I898*Segmentos!$D$7*(AL898%)*IF(ISNUMBER(AM898),AM898%,0)</f>
        <v>690390.40000000049</v>
      </c>
      <c r="L898" s="4" t="s">
        <v>302</v>
      </c>
      <c r="M898" s="2">
        <v>1.24</v>
      </c>
      <c r="N898" s="2">
        <v>7.1</v>
      </c>
      <c r="O898" s="2">
        <v>17.600000000000001</v>
      </c>
      <c r="P898" s="2">
        <v>87.228099999999998</v>
      </c>
      <c r="Q898" s="2">
        <v>1.02</v>
      </c>
      <c r="R898" s="2">
        <v>3.6</v>
      </c>
      <c r="S898" s="2">
        <v>28.8</v>
      </c>
      <c r="T898" s="2">
        <v>12.014200000000001</v>
      </c>
      <c r="U898" s="2">
        <v>1.43</v>
      </c>
      <c r="V898" s="2">
        <v>5.5</v>
      </c>
      <c r="W898" s="2">
        <v>26.1</v>
      </c>
      <c r="X898" s="2">
        <v>21.157699999999998</v>
      </c>
      <c r="Y898" s="2">
        <v>1.41</v>
      </c>
      <c r="Z898" s="2">
        <v>9.3000000000000007</v>
      </c>
      <c r="AA898" s="2">
        <v>15.2</v>
      </c>
      <c r="AB898" s="2">
        <v>29.334900000000001</v>
      </c>
      <c r="AC898" s="2">
        <v>1.07</v>
      </c>
      <c r="AD898" s="2">
        <v>7.8</v>
      </c>
      <c r="AE898" s="2">
        <v>13.7</v>
      </c>
      <c r="AF898" s="2">
        <v>24.7212</v>
      </c>
      <c r="AG898" s="2">
        <v>1</v>
      </c>
      <c r="AH898" s="22">
        <v>6.7</v>
      </c>
      <c r="AI898" s="22">
        <v>15.1</v>
      </c>
      <c r="AJ898" s="22">
        <v>33.491</v>
      </c>
      <c r="AK898" s="18">
        <v>1.45</v>
      </c>
      <c r="AL898" s="18">
        <v>7.4</v>
      </c>
      <c r="AM898" s="18">
        <v>19.600000000000001</v>
      </c>
      <c r="AN898" s="2">
        <v>53.737099999999998</v>
      </c>
      <c r="AO898" s="2">
        <v>0.28000000000000003</v>
      </c>
      <c r="AP898" s="2">
        <v>5.5</v>
      </c>
      <c r="AQ898" s="2">
        <v>5.0999999999999996</v>
      </c>
      <c r="AR898" s="2">
        <v>2.1294</v>
      </c>
      <c r="AS898" s="2">
        <v>1.06</v>
      </c>
      <c r="AT898" s="2">
        <v>6.8</v>
      </c>
      <c r="AU898" s="2">
        <v>15.6</v>
      </c>
      <c r="AV898" s="2">
        <v>16.398299999999999</v>
      </c>
      <c r="AW898" s="2">
        <v>1.52</v>
      </c>
      <c r="AX898" s="2">
        <v>6.1</v>
      </c>
      <c r="AY898" s="2">
        <v>25.1</v>
      </c>
      <c r="AZ898" s="2">
        <v>30.7196</v>
      </c>
      <c r="BA898" s="2">
        <v>1.41</v>
      </c>
      <c r="BB898" s="2">
        <v>8.4</v>
      </c>
      <c r="BC898" s="2">
        <v>16.7</v>
      </c>
      <c r="BD898" s="2">
        <v>37.980800000000002</v>
      </c>
      <c r="BE898" s="4"/>
      <c r="BF898" s="4"/>
    </row>
    <row r="899" spans="1:58" x14ac:dyDescent="0.2">
      <c r="A899" s="29">
        <v>898</v>
      </c>
      <c r="B899" s="7" t="s">
        <v>1</v>
      </c>
      <c r="C899" s="3">
        <v>39953</v>
      </c>
      <c r="D899" s="4" t="s">
        <v>0</v>
      </c>
      <c r="E899" s="4" t="s">
        <v>163</v>
      </c>
      <c r="F899" s="5" t="s">
        <v>190</v>
      </c>
      <c r="G899" s="6">
        <v>0.84861111111111109</v>
      </c>
      <c r="H899" s="6">
        <v>0.88402777777777775</v>
      </c>
      <c r="I899" s="85">
        <f t="shared" ref="I899:I962" si="14">IF(H899&gt;=G899,(H899-G899)*24*60,("24:00:00"-G899+H899)*24*60)</f>
        <v>50.999999999999979</v>
      </c>
      <c r="J899" s="86">
        <f>I899*Segmentos!$D$7*(AH899%)*IF(ISNUMBER(AI899),AI899%,0)</f>
        <v>553492.79999999981</v>
      </c>
      <c r="K899" s="86">
        <f>I899*Segmentos!$D$7*(AL899%)*IF(ISNUMBER(AM899),AM899%,0)</f>
        <v>1158495.5999999996</v>
      </c>
      <c r="L899" s="4"/>
      <c r="M899" s="2">
        <v>4.28</v>
      </c>
      <c r="N899" s="2">
        <v>8.4</v>
      </c>
      <c r="O899" s="2">
        <v>50.6</v>
      </c>
      <c r="P899" s="2">
        <v>80.628500000000003</v>
      </c>
      <c r="Q899" s="2">
        <v>4.5</v>
      </c>
      <c r="R899" s="2">
        <v>7</v>
      </c>
      <c r="S899" s="2">
        <v>64.599999999999994</v>
      </c>
      <c r="T899" s="2">
        <v>14.1381</v>
      </c>
      <c r="U899" s="2">
        <v>4.04</v>
      </c>
      <c r="V899" s="2">
        <v>8.6999999999999993</v>
      </c>
      <c r="W899" s="2">
        <v>46.6</v>
      </c>
      <c r="X899" s="2">
        <v>15.966900000000001</v>
      </c>
      <c r="Y899" s="2">
        <v>3.14</v>
      </c>
      <c r="Z899" s="2">
        <v>7</v>
      </c>
      <c r="AA899" s="2">
        <v>44.6</v>
      </c>
      <c r="AB899" s="2">
        <v>17.472799999999999</v>
      </c>
      <c r="AC899" s="2">
        <v>5.34</v>
      </c>
      <c r="AD899" s="2">
        <v>10.3</v>
      </c>
      <c r="AE899" s="2">
        <v>51.7</v>
      </c>
      <c r="AF899" s="2">
        <v>33.050600000000003</v>
      </c>
      <c r="AG899" s="2">
        <v>2.72</v>
      </c>
      <c r="AH899" s="22">
        <v>5.7</v>
      </c>
      <c r="AI899" s="22">
        <v>47.6</v>
      </c>
      <c r="AJ899" s="22">
        <v>24.3371</v>
      </c>
      <c r="AK899" s="18">
        <v>5.68</v>
      </c>
      <c r="AL899" s="18">
        <v>10.9</v>
      </c>
      <c r="AM899" s="18">
        <v>52.1</v>
      </c>
      <c r="AN899" s="2">
        <v>56.291400000000003</v>
      </c>
      <c r="AO899" s="2">
        <v>2.29</v>
      </c>
      <c r="AP899" s="2">
        <v>6.3</v>
      </c>
      <c r="AQ899" s="2">
        <v>36.200000000000003</v>
      </c>
      <c r="AR899" s="2">
        <v>4.7161</v>
      </c>
      <c r="AS899" s="2">
        <v>4.2699999999999996</v>
      </c>
      <c r="AT899" s="2">
        <v>7.8</v>
      </c>
      <c r="AU899" s="2">
        <v>54.9</v>
      </c>
      <c r="AV899" s="2">
        <v>17.7042</v>
      </c>
      <c r="AW899" s="2">
        <v>3.73</v>
      </c>
      <c r="AX899" s="2">
        <v>7.9</v>
      </c>
      <c r="AY899" s="2">
        <v>47.5</v>
      </c>
      <c r="AZ899" s="2">
        <v>20.194800000000001</v>
      </c>
      <c r="BA899" s="2">
        <v>5.27</v>
      </c>
      <c r="BB899" s="2">
        <v>9.9</v>
      </c>
      <c r="BC899" s="2">
        <v>53.3</v>
      </c>
      <c r="BD899" s="2">
        <v>38.013399999999997</v>
      </c>
      <c r="BE899" s="4"/>
      <c r="BF899" s="4"/>
    </row>
    <row r="900" spans="1:58" x14ac:dyDescent="0.2">
      <c r="A900" s="29">
        <v>899</v>
      </c>
      <c r="B900" s="7" t="s">
        <v>36</v>
      </c>
      <c r="C900" s="3">
        <v>39953</v>
      </c>
      <c r="D900" s="4" t="s">
        <v>13</v>
      </c>
      <c r="E900" s="4" t="s">
        <v>163</v>
      </c>
      <c r="F900" s="5" t="s">
        <v>190</v>
      </c>
      <c r="G900" s="6">
        <v>0.91874999999999996</v>
      </c>
      <c r="H900" s="6">
        <v>0.94374999999999998</v>
      </c>
      <c r="I900" s="85">
        <f t="shared" si="14"/>
        <v>36.000000000000028</v>
      </c>
      <c r="J900" s="86">
        <f>I900*Segmentos!$D$7*(AH900%)*IF(ISNUMBER(AI900),AI900%,0)</f>
        <v>1331942.4000000008</v>
      </c>
      <c r="K900" s="86">
        <f>I900*Segmentos!$D$7*(AL900%)*IF(ISNUMBER(AM900),AM900%,0)</f>
        <v>2071915.2000000014</v>
      </c>
      <c r="L900" s="4"/>
      <c r="M900" s="2">
        <v>11.97</v>
      </c>
      <c r="N900" s="2">
        <v>18.2</v>
      </c>
      <c r="O900" s="2">
        <v>65.7</v>
      </c>
      <c r="P900" s="2">
        <v>86.670199999999994</v>
      </c>
      <c r="Q900" s="2">
        <v>8.33</v>
      </c>
      <c r="R900" s="2">
        <v>12.8</v>
      </c>
      <c r="S900" s="2">
        <v>64.900000000000006</v>
      </c>
      <c r="T900" s="2">
        <v>10.058400000000001</v>
      </c>
      <c r="U900" s="2">
        <v>10.77</v>
      </c>
      <c r="V900" s="2">
        <v>16.3</v>
      </c>
      <c r="W900" s="2">
        <v>65.900000000000006</v>
      </c>
      <c r="X900" s="2">
        <v>16.347799999999999</v>
      </c>
      <c r="Y900" s="2">
        <v>10.76</v>
      </c>
      <c r="Z900" s="2">
        <v>17.399999999999999</v>
      </c>
      <c r="AA900" s="2">
        <v>61.8</v>
      </c>
      <c r="AB900" s="2">
        <v>22.995899999999999</v>
      </c>
      <c r="AC900" s="2">
        <v>15.68</v>
      </c>
      <c r="AD900" s="2">
        <v>22.9</v>
      </c>
      <c r="AE900" s="2">
        <v>68.400000000000006</v>
      </c>
      <c r="AF900" s="2">
        <v>37.268099999999997</v>
      </c>
      <c r="AG900" s="2">
        <v>9.27</v>
      </c>
      <c r="AH900" s="22">
        <v>14.1</v>
      </c>
      <c r="AI900" s="22">
        <v>65.599999999999994</v>
      </c>
      <c r="AJ900" s="22">
        <v>31.849699999999999</v>
      </c>
      <c r="AK900" s="18">
        <v>14.41</v>
      </c>
      <c r="AL900" s="18">
        <v>21.9</v>
      </c>
      <c r="AM900" s="18">
        <v>65.7</v>
      </c>
      <c r="AN900" s="2">
        <v>54.820500000000003</v>
      </c>
      <c r="AO900" s="2">
        <v>11.49</v>
      </c>
      <c r="AP900" s="2">
        <v>16</v>
      </c>
      <c r="AQ900" s="2">
        <v>71.900000000000006</v>
      </c>
      <c r="AR900" s="2">
        <v>9.0892999999999997</v>
      </c>
      <c r="AS900" s="2">
        <v>11.87</v>
      </c>
      <c r="AT900" s="2">
        <v>17.899999999999999</v>
      </c>
      <c r="AU900" s="2">
        <v>66.3</v>
      </c>
      <c r="AV900" s="2">
        <v>18.9328</v>
      </c>
      <c r="AW900" s="2">
        <v>11.3</v>
      </c>
      <c r="AX900" s="2">
        <v>16.600000000000001</v>
      </c>
      <c r="AY900" s="2">
        <v>68.2</v>
      </c>
      <c r="AZ900" s="2">
        <v>23.5227</v>
      </c>
      <c r="BA900" s="2">
        <v>12.67</v>
      </c>
      <c r="BB900" s="2">
        <v>20.3</v>
      </c>
      <c r="BC900" s="2">
        <v>62.4</v>
      </c>
      <c r="BD900" s="2">
        <v>35.125399999999999</v>
      </c>
      <c r="BE900" s="4"/>
      <c r="BF900" s="4"/>
    </row>
    <row r="901" spans="1:58" x14ac:dyDescent="0.2">
      <c r="A901" s="29">
        <v>900</v>
      </c>
      <c r="B901" s="7" t="s">
        <v>88</v>
      </c>
      <c r="C901" s="3">
        <v>39953</v>
      </c>
      <c r="D901" s="4" t="s">
        <v>13</v>
      </c>
      <c r="E901" s="4" t="s">
        <v>163</v>
      </c>
      <c r="F901" s="5" t="s">
        <v>190</v>
      </c>
      <c r="G901" s="6">
        <v>0.91736111111111107</v>
      </c>
      <c r="H901" s="6">
        <v>0.91874999999999996</v>
      </c>
      <c r="I901" s="85">
        <f t="shared" si="14"/>
        <v>1.9999999999999929</v>
      </c>
      <c r="J901" s="86">
        <f>I901*Segmentos!$D$7*(AH901%)*IF(ISNUMBER(AI901),AI901%,0)</f>
        <v>74147.999999999738</v>
      </c>
      <c r="K901" s="86">
        <f>I901*Segmentos!$D$7*(AL901%)*IF(ISNUMBER(AM901),AM901%,0)</f>
        <v>106310.39999999962</v>
      </c>
      <c r="L901" s="4"/>
      <c r="M901" s="2">
        <v>11.39</v>
      </c>
      <c r="N901" s="2">
        <v>13</v>
      </c>
      <c r="O901" s="2">
        <v>87.6</v>
      </c>
      <c r="P901" s="2">
        <v>91.115499999999997</v>
      </c>
      <c r="Q901" s="2">
        <v>5.86</v>
      </c>
      <c r="R901" s="2">
        <v>6.2</v>
      </c>
      <c r="S901" s="2">
        <v>94.8</v>
      </c>
      <c r="T901" s="2">
        <v>7.8182999999999998</v>
      </c>
      <c r="U901" s="2">
        <v>11.98</v>
      </c>
      <c r="V901" s="2">
        <v>13.3</v>
      </c>
      <c r="W901" s="2">
        <v>90.3</v>
      </c>
      <c r="X901" s="2">
        <v>20.082000000000001</v>
      </c>
      <c r="Y901" s="2">
        <v>8.39</v>
      </c>
      <c r="Z901" s="2">
        <v>10.3</v>
      </c>
      <c r="AA901" s="2">
        <v>81.8</v>
      </c>
      <c r="AB901" s="2">
        <v>19.812899999999999</v>
      </c>
      <c r="AC901" s="2">
        <v>16.53</v>
      </c>
      <c r="AD901" s="2">
        <v>18.8</v>
      </c>
      <c r="AE901" s="2">
        <v>88</v>
      </c>
      <c r="AF901" s="2">
        <v>43.402299999999997</v>
      </c>
      <c r="AG901" s="2">
        <v>9.27</v>
      </c>
      <c r="AH901" s="22">
        <v>11.1</v>
      </c>
      <c r="AI901" s="22">
        <v>83.5</v>
      </c>
      <c r="AJ901" s="22">
        <v>35.1678</v>
      </c>
      <c r="AK901" s="18">
        <v>13.31</v>
      </c>
      <c r="AL901" s="18">
        <v>14.7</v>
      </c>
      <c r="AM901" s="18">
        <v>90.4</v>
      </c>
      <c r="AN901" s="2">
        <v>55.947699999999998</v>
      </c>
      <c r="AO901" s="2">
        <v>10.78</v>
      </c>
      <c r="AP901" s="2">
        <v>11.5</v>
      </c>
      <c r="AQ901" s="2">
        <v>94.1</v>
      </c>
      <c r="AR901" s="2">
        <v>9.4238</v>
      </c>
      <c r="AS901" s="2">
        <v>10.74</v>
      </c>
      <c r="AT901" s="2">
        <v>11.7</v>
      </c>
      <c r="AU901" s="2">
        <v>92</v>
      </c>
      <c r="AV901" s="2">
        <v>18.9299</v>
      </c>
      <c r="AW901" s="2">
        <v>9.3800000000000008</v>
      </c>
      <c r="AX901" s="2">
        <v>10.7</v>
      </c>
      <c r="AY901" s="2">
        <v>87.9</v>
      </c>
      <c r="AZ901" s="2">
        <v>21.559899999999999</v>
      </c>
      <c r="BA901" s="2">
        <v>13.45</v>
      </c>
      <c r="BB901" s="2">
        <v>16</v>
      </c>
      <c r="BC901" s="2">
        <v>84.3</v>
      </c>
      <c r="BD901" s="2">
        <v>41.201900000000002</v>
      </c>
      <c r="BE901" s="4"/>
      <c r="BF901" s="4"/>
    </row>
    <row r="902" spans="1:58" x14ac:dyDescent="0.2">
      <c r="A902" s="29">
        <v>901</v>
      </c>
      <c r="B902" s="7" t="s">
        <v>30</v>
      </c>
      <c r="C902" s="3">
        <v>39953</v>
      </c>
      <c r="D902" s="4" t="s">
        <v>28</v>
      </c>
      <c r="E902" s="4" t="s">
        <v>163</v>
      </c>
      <c r="F902" s="5" t="s">
        <v>190</v>
      </c>
      <c r="G902" s="6">
        <v>0.87569444444444444</v>
      </c>
      <c r="H902" s="6">
        <v>0.91111111111111109</v>
      </c>
      <c r="I902" s="85">
        <f t="shared" si="14"/>
        <v>50.999999999999979</v>
      </c>
      <c r="J902" s="86">
        <f>I902*Segmentos!$D$7*(AH902%)*IF(ISNUMBER(AI902),AI902%,0)</f>
        <v>130233.59999999996</v>
      </c>
      <c r="K902" s="86">
        <f>I902*Segmentos!$D$7*(AL902%)*IF(ISNUMBER(AM902),AM902%,0)</f>
        <v>324033.59999999986</v>
      </c>
      <c r="L902" s="4"/>
      <c r="M902" s="2">
        <v>1.1499999999999999</v>
      </c>
      <c r="N902" s="2">
        <v>3.2</v>
      </c>
      <c r="O902" s="2">
        <v>36.299999999999997</v>
      </c>
      <c r="P902" s="2">
        <v>97.642600000000002</v>
      </c>
      <c r="Q902" s="2">
        <v>7.0000000000000007E-2</v>
      </c>
      <c r="R902" s="2">
        <v>0.7</v>
      </c>
      <c r="S902" s="2">
        <v>10.6</v>
      </c>
      <c r="T902" s="2">
        <v>1.0412999999999999</v>
      </c>
      <c r="U902" s="2">
        <v>1.01</v>
      </c>
      <c r="V902" s="2">
        <v>2.8</v>
      </c>
      <c r="W902" s="2">
        <v>35.9</v>
      </c>
      <c r="X902" s="2">
        <v>17.9499</v>
      </c>
      <c r="Y902" s="2">
        <v>1.08</v>
      </c>
      <c r="Z902" s="2">
        <v>2.7</v>
      </c>
      <c r="AA902" s="2">
        <v>40</v>
      </c>
      <c r="AB902" s="2">
        <v>27.089099999999998</v>
      </c>
      <c r="AC902" s="2">
        <v>1.86</v>
      </c>
      <c r="AD902" s="2">
        <v>5.0999999999999996</v>
      </c>
      <c r="AE902" s="2">
        <v>36.4</v>
      </c>
      <c r="AF902" s="2">
        <v>51.562399999999997</v>
      </c>
      <c r="AG902" s="2">
        <v>0.65</v>
      </c>
      <c r="AH902" s="22">
        <v>2.4</v>
      </c>
      <c r="AI902" s="22">
        <v>26.6</v>
      </c>
      <c r="AJ902" s="22">
        <v>26.026399999999999</v>
      </c>
      <c r="AK902" s="18">
        <v>1.61</v>
      </c>
      <c r="AL902" s="18">
        <v>3.8</v>
      </c>
      <c r="AM902" s="18">
        <v>41.8</v>
      </c>
      <c r="AN902" s="2">
        <v>71.616299999999995</v>
      </c>
      <c r="AO902" s="2">
        <v>0.36</v>
      </c>
      <c r="AP902" s="2">
        <v>0.9</v>
      </c>
      <c r="AQ902" s="2">
        <v>41.4</v>
      </c>
      <c r="AR902" s="2">
        <v>3.2856999999999998</v>
      </c>
      <c r="AS902" s="2">
        <v>0.73</v>
      </c>
      <c r="AT902" s="2">
        <v>2.9</v>
      </c>
      <c r="AU902" s="2">
        <v>24.8</v>
      </c>
      <c r="AV902" s="2">
        <v>13.606999999999999</v>
      </c>
      <c r="AW902" s="2">
        <v>1.27</v>
      </c>
      <c r="AX902" s="2">
        <v>2.5</v>
      </c>
      <c r="AY902" s="2">
        <v>51.3</v>
      </c>
      <c r="AZ902" s="2">
        <v>30.867799999999999</v>
      </c>
      <c r="BA902" s="2">
        <v>1.54</v>
      </c>
      <c r="BB902" s="2">
        <v>4.5</v>
      </c>
      <c r="BC902" s="2">
        <v>34.200000000000003</v>
      </c>
      <c r="BD902" s="2">
        <v>49.882199999999997</v>
      </c>
      <c r="BE902" s="4"/>
      <c r="BF902" s="4"/>
    </row>
    <row r="903" spans="1:58" x14ac:dyDescent="0.2">
      <c r="A903" s="29">
        <v>902</v>
      </c>
      <c r="B903" s="7" t="s">
        <v>11</v>
      </c>
      <c r="C903" s="3">
        <v>39953</v>
      </c>
      <c r="D903" s="4" t="s">
        <v>8</v>
      </c>
      <c r="E903" s="4" t="s">
        <v>166</v>
      </c>
      <c r="F903" s="5" t="s">
        <v>190</v>
      </c>
      <c r="G903" s="6">
        <v>0.91180555555555554</v>
      </c>
      <c r="H903" s="6">
        <v>0.91249999999999998</v>
      </c>
      <c r="I903" s="85">
        <f t="shared" si="14"/>
        <v>0.99999999999999645</v>
      </c>
      <c r="J903" s="86">
        <f>I903*Segmentos!$D$7*(AH903%)*IF(ISNUMBER(AI903),AI903%,0)</f>
        <v>11999.999999999958</v>
      </c>
      <c r="K903" s="86">
        <f>I903*Segmentos!$D$7*(AL903%)*IF(ISNUMBER(AM903),AM903%,0)</f>
        <v>12799.999999999956</v>
      </c>
      <c r="L903" s="4"/>
      <c r="M903" s="2">
        <v>3.1</v>
      </c>
      <c r="N903" s="2">
        <v>3.1</v>
      </c>
      <c r="O903" s="2">
        <v>100</v>
      </c>
      <c r="P903" s="2">
        <v>77.424400000000006</v>
      </c>
      <c r="Q903" s="2">
        <v>1.57</v>
      </c>
      <c r="R903" s="2">
        <v>1.6</v>
      </c>
      <c r="S903" s="2">
        <v>100</v>
      </c>
      <c r="T903" s="2">
        <v>6.5236999999999998</v>
      </c>
      <c r="U903" s="2">
        <v>2.86</v>
      </c>
      <c r="V903" s="2">
        <v>2.9</v>
      </c>
      <c r="W903" s="2">
        <v>100</v>
      </c>
      <c r="X903" s="2">
        <v>14.995100000000001</v>
      </c>
      <c r="Y903" s="2">
        <v>2.06</v>
      </c>
      <c r="Z903" s="2">
        <v>2.1</v>
      </c>
      <c r="AA903" s="2">
        <v>100</v>
      </c>
      <c r="AB903" s="2">
        <v>15.1722</v>
      </c>
      <c r="AC903" s="2">
        <v>4.97</v>
      </c>
      <c r="AD903" s="2">
        <v>5</v>
      </c>
      <c r="AE903" s="2">
        <v>100</v>
      </c>
      <c r="AF903" s="2">
        <v>40.733400000000003</v>
      </c>
      <c r="AG903" s="2">
        <v>2.95</v>
      </c>
      <c r="AH903" s="22">
        <v>3</v>
      </c>
      <c r="AI903" s="22">
        <v>100</v>
      </c>
      <c r="AJ903" s="22">
        <v>35.003999999999998</v>
      </c>
      <c r="AK903" s="18">
        <v>3.23</v>
      </c>
      <c r="AL903" s="18">
        <v>3.2</v>
      </c>
      <c r="AM903" s="18">
        <v>100</v>
      </c>
      <c r="AN903" s="2">
        <v>42.420400000000001</v>
      </c>
      <c r="AO903" s="2">
        <v>2.17</v>
      </c>
      <c r="AP903" s="2">
        <v>2.2000000000000002</v>
      </c>
      <c r="AQ903" s="2">
        <v>100</v>
      </c>
      <c r="AR903" s="2">
        <v>5.9189999999999996</v>
      </c>
      <c r="AS903" s="2">
        <v>1.95</v>
      </c>
      <c r="AT903" s="2">
        <v>2</v>
      </c>
      <c r="AU903" s="2">
        <v>100</v>
      </c>
      <c r="AV903" s="2">
        <v>10.735799999999999</v>
      </c>
      <c r="AW903" s="2">
        <v>2.75</v>
      </c>
      <c r="AX903" s="2">
        <v>2.8</v>
      </c>
      <c r="AY903" s="2">
        <v>100</v>
      </c>
      <c r="AZ903" s="2">
        <v>19.751200000000001</v>
      </c>
      <c r="BA903" s="2">
        <v>4.29</v>
      </c>
      <c r="BB903" s="2">
        <v>4.3</v>
      </c>
      <c r="BC903" s="2">
        <v>100</v>
      </c>
      <c r="BD903" s="2">
        <v>41.0184</v>
      </c>
      <c r="BE903" s="4"/>
      <c r="BF903" s="4"/>
    </row>
    <row r="904" spans="1:58" x14ac:dyDescent="0.2">
      <c r="A904" s="29">
        <v>903</v>
      </c>
      <c r="B904" s="7" t="s">
        <v>6</v>
      </c>
      <c r="C904" s="3">
        <v>39953</v>
      </c>
      <c r="D904" s="4" t="s">
        <v>3</v>
      </c>
      <c r="E904" s="4" t="s">
        <v>166</v>
      </c>
      <c r="F904" s="5" t="s">
        <v>190</v>
      </c>
      <c r="G904" s="6">
        <v>0.90833333333333333</v>
      </c>
      <c r="H904" s="6">
        <v>0.90972222222222221</v>
      </c>
      <c r="I904" s="85">
        <f t="shared" si="14"/>
        <v>1.9999999999999929</v>
      </c>
      <c r="J904" s="86">
        <f>I904*Segmentos!$D$7*(AH904%)*IF(ISNUMBER(AI904),AI904%,0)</f>
        <v>36506.39999999987</v>
      </c>
      <c r="K904" s="86">
        <f>I904*Segmentos!$D$7*(AL904%)*IF(ISNUMBER(AM904),AM904%,0)</f>
        <v>31131.999999999887</v>
      </c>
      <c r="L904" s="4"/>
      <c r="M904" s="2">
        <v>4.22</v>
      </c>
      <c r="N904" s="2">
        <v>4.8</v>
      </c>
      <c r="O904" s="2">
        <v>88.2</v>
      </c>
      <c r="P904" s="2">
        <v>86.290700000000001</v>
      </c>
      <c r="Q904" s="2">
        <v>1.1200000000000001</v>
      </c>
      <c r="R904" s="2">
        <v>1.5</v>
      </c>
      <c r="S904" s="2">
        <v>74.3</v>
      </c>
      <c r="T904" s="2">
        <v>3.8138000000000001</v>
      </c>
      <c r="U904" s="2">
        <v>2.96</v>
      </c>
      <c r="V904" s="2">
        <v>3.1</v>
      </c>
      <c r="W904" s="2">
        <v>96.9</v>
      </c>
      <c r="X904" s="2">
        <v>12.699</v>
      </c>
      <c r="Y904" s="2">
        <v>4.5999999999999996</v>
      </c>
      <c r="Z904" s="2">
        <v>5.5</v>
      </c>
      <c r="AA904" s="2">
        <v>83.2</v>
      </c>
      <c r="AB904" s="2">
        <v>27.789200000000001</v>
      </c>
      <c r="AC904" s="2">
        <v>6.26</v>
      </c>
      <c r="AD904" s="2">
        <v>6.9</v>
      </c>
      <c r="AE904" s="2">
        <v>90.9</v>
      </c>
      <c r="AF904" s="2">
        <v>41.988700000000001</v>
      </c>
      <c r="AG904" s="2">
        <v>4.54</v>
      </c>
      <c r="AH904" s="22">
        <v>5.3</v>
      </c>
      <c r="AI904" s="22">
        <v>86.1</v>
      </c>
      <c r="AJ904" s="22">
        <v>44.005800000000001</v>
      </c>
      <c r="AK904" s="18">
        <v>3.93</v>
      </c>
      <c r="AL904" s="18">
        <v>4.3</v>
      </c>
      <c r="AM904" s="18">
        <v>90.5</v>
      </c>
      <c r="AN904" s="2">
        <v>42.2849</v>
      </c>
      <c r="AO904" s="2">
        <v>2.6</v>
      </c>
      <c r="AP904" s="2">
        <v>3.3</v>
      </c>
      <c r="AQ904" s="2">
        <v>79.599999999999994</v>
      </c>
      <c r="AR904" s="2">
        <v>5.81</v>
      </c>
      <c r="AS904" s="2">
        <v>4.3600000000000003</v>
      </c>
      <c r="AT904" s="2">
        <v>4.9000000000000004</v>
      </c>
      <c r="AU904" s="2">
        <v>89.6</v>
      </c>
      <c r="AV904" s="2">
        <v>19.655200000000001</v>
      </c>
      <c r="AW904" s="2">
        <v>6.17</v>
      </c>
      <c r="AX904" s="2">
        <v>6.8</v>
      </c>
      <c r="AY904" s="2">
        <v>90.5</v>
      </c>
      <c r="AZ904" s="2">
        <v>36.302500000000002</v>
      </c>
      <c r="BA904" s="2">
        <v>3.13</v>
      </c>
      <c r="BB904" s="2">
        <v>3.6</v>
      </c>
      <c r="BC904" s="2">
        <v>86.1</v>
      </c>
      <c r="BD904" s="2">
        <v>24.5229</v>
      </c>
      <c r="BE904" s="4"/>
      <c r="BF904" s="4"/>
    </row>
    <row r="905" spans="1:58" x14ac:dyDescent="0.2">
      <c r="A905" s="29">
        <v>904</v>
      </c>
      <c r="B905" s="7" t="s">
        <v>31</v>
      </c>
      <c r="C905" s="3">
        <v>39953</v>
      </c>
      <c r="D905" s="4" t="s">
        <v>28</v>
      </c>
      <c r="E905" s="4" t="s">
        <v>166</v>
      </c>
      <c r="F905" s="5" t="s">
        <v>190</v>
      </c>
      <c r="G905" s="6">
        <v>0.91111111111111109</v>
      </c>
      <c r="H905" s="6">
        <v>0.91527777777777775</v>
      </c>
      <c r="I905" s="85">
        <f t="shared" si="14"/>
        <v>5.9999999999999787</v>
      </c>
      <c r="J905" s="86">
        <f>I905*Segmentos!$D$7*(AH905%)*IF(ISNUMBER(AI905),AI905%,0)</f>
        <v>8899.1999999999716</v>
      </c>
      <c r="K905" s="86">
        <f>I905*Segmentos!$D$7*(AL905%)*IF(ISNUMBER(AM905),AM905%,0)</f>
        <v>32709.599999999889</v>
      </c>
      <c r="L905" s="4"/>
      <c r="M905" s="2">
        <v>0.88</v>
      </c>
      <c r="N905" s="2">
        <v>1.5</v>
      </c>
      <c r="O905" s="2">
        <v>58.2</v>
      </c>
      <c r="P905" s="2">
        <v>89.513999999999996</v>
      </c>
      <c r="Q905" s="2">
        <v>0</v>
      </c>
      <c r="R905" s="2">
        <v>0</v>
      </c>
      <c r="S905" s="8" t="s">
        <v>577</v>
      </c>
      <c r="T905" s="2">
        <v>0</v>
      </c>
      <c r="U905" s="2">
        <v>0.74</v>
      </c>
      <c r="V905" s="2">
        <v>1.1000000000000001</v>
      </c>
      <c r="W905" s="2">
        <v>70.400000000000006</v>
      </c>
      <c r="X905" s="2">
        <v>15.7295</v>
      </c>
      <c r="Y905" s="2">
        <v>0.85</v>
      </c>
      <c r="Z905" s="2">
        <v>1.5</v>
      </c>
      <c r="AA905" s="2">
        <v>57.8</v>
      </c>
      <c r="AB905" s="2">
        <v>25.396100000000001</v>
      </c>
      <c r="AC905" s="2">
        <v>1.46</v>
      </c>
      <c r="AD905" s="2">
        <v>2.6</v>
      </c>
      <c r="AE905" s="2">
        <v>55.3</v>
      </c>
      <c r="AF905" s="2">
        <v>48.388399999999997</v>
      </c>
      <c r="AG905" s="2">
        <v>0.37</v>
      </c>
      <c r="AH905" s="22">
        <v>0.9</v>
      </c>
      <c r="AI905" s="22">
        <v>41.2</v>
      </c>
      <c r="AJ905" s="22">
        <v>17.769100000000002</v>
      </c>
      <c r="AK905" s="18">
        <v>1.35</v>
      </c>
      <c r="AL905" s="18">
        <v>2.1</v>
      </c>
      <c r="AM905" s="18">
        <v>64.900000000000006</v>
      </c>
      <c r="AN905" s="2">
        <v>71.744799999999998</v>
      </c>
      <c r="AO905" s="2">
        <v>0.52</v>
      </c>
      <c r="AP905" s="2">
        <v>0.5</v>
      </c>
      <c r="AQ905" s="2">
        <v>100</v>
      </c>
      <c r="AR905" s="2">
        <v>5.7502000000000004</v>
      </c>
      <c r="AS905" s="2">
        <v>0.94</v>
      </c>
      <c r="AT905" s="2">
        <v>1.6</v>
      </c>
      <c r="AU905" s="2">
        <v>58.2</v>
      </c>
      <c r="AV905" s="2">
        <v>21.058499999999999</v>
      </c>
      <c r="AW905" s="2">
        <v>0.64</v>
      </c>
      <c r="AX905" s="2">
        <v>1.1000000000000001</v>
      </c>
      <c r="AY905" s="2">
        <v>56.2</v>
      </c>
      <c r="AZ905" s="2">
        <v>18.555499999999999</v>
      </c>
      <c r="BA905" s="2">
        <v>1.1399999999999999</v>
      </c>
      <c r="BB905" s="2">
        <v>2</v>
      </c>
      <c r="BC905" s="2">
        <v>56.1</v>
      </c>
      <c r="BD905" s="2">
        <v>44.149799999999999</v>
      </c>
      <c r="BE905" s="4"/>
      <c r="BF905" s="4"/>
    </row>
    <row r="906" spans="1:58" x14ac:dyDescent="0.2">
      <c r="A906" s="29">
        <v>905</v>
      </c>
      <c r="B906" s="7" t="s">
        <v>37</v>
      </c>
      <c r="C906" s="3">
        <v>39953</v>
      </c>
      <c r="D906" s="4" t="s">
        <v>21</v>
      </c>
      <c r="E906" s="4" t="s">
        <v>173</v>
      </c>
      <c r="F906" s="5" t="s">
        <v>190</v>
      </c>
      <c r="G906" s="6">
        <v>0.87222222222222223</v>
      </c>
      <c r="H906" s="6">
        <v>0.87361111111111101</v>
      </c>
      <c r="I906" s="85">
        <f t="shared" si="14"/>
        <v>1.999999999999833</v>
      </c>
      <c r="J906" s="86">
        <f>I906*Segmentos!$D$7*(AH906%)*IF(ISNUMBER(AI906),AI906%,0)</f>
        <v>5510.3999999995394</v>
      </c>
      <c r="K906" s="86">
        <f>I906*Segmentos!$D$7*(AL906%)*IF(ISNUMBER(AM906),AM906%,0)</f>
        <v>8799.9999999992651</v>
      </c>
      <c r="L906" s="4"/>
      <c r="M906" s="2">
        <v>0.92</v>
      </c>
      <c r="N906" s="2">
        <v>0.9</v>
      </c>
      <c r="O906" s="2">
        <v>99.4</v>
      </c>
      <c r="P906" s="2">
        <v>92.173500000000004</v>
      </c>
      <c r="Q906" s="2">
        <v>0</v>
      </c>
      <c r="R906" s="2">
        <v>0</v>
      </c>
      <c r="S906" s="8" t="s">
        <v>577</v>
      </c>
      <c r="T906" s="2">
        <v>0</v>
      </c>
      <c r="U906" s="2">
        <v>0.93</v>
      </c>
      <c r="V906" s="2">
        <v>0.9</v>
      </c>
      <c r="W906" s="2">
        <v>100</v>
      </c>
      <c r="X906" s="2">
        <v>19.3704</v>
      </c>
      <c r="Y906" s="2">
        <v>0.21</v>
      </c>
      <c r="Z906" s="2">
        <v>0.2</v>
      </c>
      <c r="AA906" s="2">
        <v>100</v>
      </c>
      <c r="AB906" s="2">
        <v>6.1128999999999998</v>
      </c>
      <c r="AC906" s="2">
        <v>2.0299999999999998</v>
      </c>
      <c r="AD906" s="2">
        <v>2</v>
      </c>
      <c r="AE906" s="2">
        <v>99.2</v>
      </c>
      <c r="AF906" s="2">
        <v>66.690200000000004</v>
      </c>
      <c r="AG906" s="2">
        <v>0.69</v>
      </c>
      <c r="AH906" s="22">
        <v>0.7</v>
      </c>
      <c r="AI906" s="22">
        <v>98.4</v>
      </c>
      <c r="AJ906" s="22">
        <v>32.768700000000003</v>
      </c>
      <c r="AK906" s="18">
        <v>1.1299999999999999</v>
      </c>
      <c r="AL906" s="18">
        <v>1.1000000000000001</v>
      </c>
      <c r="AM906" s="18">
        <v>100</v>
      </c>
      <c r="AN906" s="2">
        <v>59.404800000000002</v>
      </c>
      <c r="AO906" s="2">
        <v>0.45</v>
      </c>
      <c r="AP906" s="2">
        <v>0.5</v>
      </c>
      <c r="AQ906" s="2">
        <v>90.3</v>
      </c>
      <c r="AR906" s="2">
        <v>4.9115000000000002</v>
      </c>
      <c r="AS906" s="2">
        <v>0.37</v>
      </c>
      <c r="AT906" s="2">
        <v>0.4</v>
      </c>
      <c r="AU906" s="2">
        <v>100</v>
      </c>
      <c r="AV906" s="2">
        <v>8.2065999999999999</v>
      </c>
      <c r="AW906" s="2">
        <v>2.13</v>
      </c>
      <c r="AX906" s="2">
        <v>2.1</v>
      </c>
      <c r="AY906" s="2">
        <v>100</v>
      </c>
      <c r="AZ906" s="2">
        <v>61.239600000000003</v>
      </c>
      <c r="BA906" s="2">
        <v>0.47</v>
      </c>
      <c r="BB906" s="2">
        <v>0.5</v>
      </c>
      <c r="BC906" s="2">
        <v>100</v>
      </c>
      <c r="BD906" s="2">
        <v>17.8157</v>
      </c>
      <c r="BE906" s="4"/>
      <c r="BF906" s="4"/>
    </row>
    <row r="907" spans="1:58" x14ac:dyDescent="0.2">
      <c r="A907" s="29">
        <v>906</v>
      </c>
      <c r="B907" s="7" t="s">
        <v>42</v>
      </c>
      <c r="C907" s="3">
        <v>39953</v>
      </c>
      <c r="D907" s="4" t="s">
        <v>8</v>
      </c>
      <c r="E907" s="4" t="s">
        <v>174</v>
      </c>
      <c r="F907" s="5" t="s">
        <v>190</v>
      </c>
      <c r="G907" s="6">
        <v>0.91736111111111107</v>
      </c>
      <c r="H907" s="6">
        <v>0.98263888888888884</v>
      </c>
      <c r="I907" s="85">
        <f t="shared" si="14"/>
        <v>93.999999999999986</v>
      </c>
      <c r="J907" s="86">
        <f>I907*Segmentos!$D$7*(AH907%)*IF(ISNUMBER(AI907),AI907%,0)</f>
        <v>1446396.7999999998</v>
      </c>
      <c r="K907" s="86">
        <f>I907*Segmentos!$D$7*(AL907%)*IF(ISNUMBER(AM907),AM907%,0)</f>
        <v>1311788.7999999998</v>
      </c>
      <c r="L907" s="4"/>
      <c r="M907" s="2">
        <v>3.65</v>
      </c>
      <c r="N907" s="2">
        <v>17.100000000000001</v>
      </c>
      <c r="O907" s="2">
        <v>21.4</v>
      </c>
      <c r="P907" s="2">
        <v>78.355199999999996</v>
      </c>
      <c r="Q907" s="2">
        <v>2.31</v>
      </c>
      <c r="R907" s="2">
        <v>8.8000000000000007</v>
      </c>
      <c r="S907" s="2">
        <v>26.2</v>
      </c>
      <c r="T907" s="2">
        <v>8.2536000000000005</v>
      </c>
      <c r="U907" s="2">
        <v>3.23</v>
      </c>
      <c r="V907" s="2">
        <v>15.5</v>
      </c>
      <c r="W907" s="2">
        <v>20.8</v>
      </c>
      <c r="X907" s="2">
        <v>14.522399999999999</v>
      </c>
      <c r="Y907" s="2">
        <v>3.4</v>
      </c>
      <c r="Z907" s="2">
        <v>20.2</v>
      </c>
      <c r="AA907" s="2">
        <v>16.8</v>
      </c>
      <c r="AB907" s="2">
        <v>21.540299999999998</v>
      </c>
      <c r="AC907" s="2">
        <v>4.84</v>
      </c>
      <c r="AD907" s="2">
        <v>19.399999999999999</v>
      </c>
      <c r="AE907" s="2">
        <v>24.9</v>
      </c>
      <c r="AF907" s="2">
        <v>34.039000000000001</v>
      </c>
      <c r="AG907" s="2">
        <v>3.84</v>
      </c>
      <c r="AH907" s="22">
        <v>16.3</v>
      </c>
      <c r="AI907" s="22">
        <v>23.6</v>
      </c>
      <c r="AJ907" s="22">
        <v>39.067300000000003</v>
      </c>
      <c r="AK907" s="18">
        <v>3.49</v>
      </c>
      <c r="AL907" s="18">
        <v>17.8</v>
      </c>
      <c r="AM907" s="18">
        <v>19.600000000000001</v>
      </c>
      <c r="AN907" s="2">
        <v>39.2879</v>
      </c>
      <c r="AO907" s="2">
        <v>2.21</v>
      </c>
      <c r="AP907" s="2">
        <v>10.5</v>
      </c>
      <c r="AQ907" s="2">
        <v>21.2</v>
      </c>
      <c r="AR907" s="2">
        <v>5.1818999999999997</v>
      </c>
      <c r="AS907" s="2">
        <v>3.02</v>
      </c>
      <c r="AT907" s="2">
        <v>15.8</v>
      </c>
      <c r="AU907" s="2">
        <v>19.100000000000001</v>
      </c>
      <c r="AV907" s="2">
        <v>14.2652</v>
      </c>
      <c r="AW907" s="2">
        <v>2.58</v>
      </c>
      <c r="AX907" s="2">
        <v>15</v>
      </c>
      <c r="AY907" s="2">
        <v>17.2</v>
      </c>
      <c r="AZ907" s="2">
        <v>15.9354</v>
      </c>
      <c r="BA907" s="2">
        <v>5.23</v>
      </c>
      <c r="BB907" s="2">
        <v>21.2</v>
      </c>
      <c r="BC907" s="2">
        <v>24.7</v>
      </c>
      <c r="BD907" s="2">
        <v>42.972700000000003</v>
      </c>
      <c r="BE907" s="4"/>
      <c r="BF907" s="4"/>
    </row>
    <row r="908" spans="1:58" x14ac:dyDescent="0.2">
      <c r="A908" s="29">
        <v>907</v>
      </c>
      <c r="B908" s="7" t="s">
        <v>86</v>
      </c>
      <c r="C908" s="3">
        <v>39953</v>
      </c>
      <c r="D908" s="4" t="s">
        <v>17</v>
      </c>
      <c r="E908" s="4" t="s">
        <v>169</v>
      </c>
      <c r="F908" s="5" t="s">
        <v>190</v>
      </c>
      <c r="G908" s="6">
        <v>0.9159722222222223</v>
      </c>
      <c r="H908" s="6">
        <v>0.95833333333333337</v>
      </c>
      <c r="I908" s="85">
        <f t="shared" si="14"/>
        <v>60.999999999999943</v>
      </c>
      <c r="J908" s="86">
        <f>I908*Segmentos!$D$7*(AH908%)*IF(ISNUMBER(AI908),AI908%,0)</f>
        <v>70198.79999999993</v>
      </c>
      <c r="K908" s="86">
        <f>I908*Segmentos!$D$7*(AL908%)*IF(ISNUMBER(AM908),AM908%,0)</f>
        <v>69881.599999999933</v>
      </c>
      <c r="L908" s="4"/>
      <c r="M908" s="2">
        <v>0.28000000000000003</v>
      </c>
      <c r="N908" s="2">
        <v>1.8</v>
      </c>
      <c r="O908" s="2">
        <v>15.6</v>
      </c>
      <c r="P908" s="2">
        <v>99.8733</v>
      </c>
      <c r="Q908" s="2">
        <v>0.22</v>
      </c>
      <c r="R908" s="2">
        <v>2.2999999999999998</v>
      </c>
      <c r="S908" s="2">
        <v>9.6</v>
      </c>
      <c r="T908" s="2">
        <v>12.693099999999999</v>
      </c>
      <c r="U908" s="2">
        <v>0.05</v>
      </c>
      <c r="V908" s="2">
        <v>0.9</v>
      </c>
      <c r="W908" s="2">
        <v>4.9000000000000004</v>
      </c>
      <c r="X908" s="2">
        <v>3.3403999999999998</v>
      </c>
      <c r="Y908" s="2">
        <v>0.17</v>
      </c>
      <c r="Z908" s="2">
        <v>1.7</v>
      </c>
      <c r="AA908" s="2">
        <v>9.6999999999999993</v>
      </c>
      <c r="AB908" s="2">
        <v>17.478200000000001</v>
      </c>
      <c r="AC908" s="2">
        <v>0.56999999999999995</v>
      </c>
      <c r="AD908" s="2">
        <v>2.2000000000000002</v>
      </c>
      <c r="AE908" s="2">
        <v>25.7</v>
      </c>
      <c r="AF908" s="2">
        <v>66.361699999999999</v>
      </c>
      <c r="AG908" s="2">
        <v>0.28999999999999998</v>
      </c>
      <c r="AH908" s="22">
        <v>2.1</v>
      </c>
      <c r="AI908" s="22">
        <v>13.7</v>
      </c>
      <c r="AJ908" s="22">
        <v>47.695</v>
      </c>
      <c r="AK908" s="18">
        <v>0.28000000000000003</v>
      </c>
      <c r="AL908" s="18">
        <v>1.6</v>
      </c>
      <c r="AM908" s="18">
        <v>17.899999999999999</v>
      </c>
      <c r="AN908" s="2">
        <v>52.178400000000003</v>
      </c>
      <c r="AO908" s="2">
        <v>0.14000000000000001</v>
      </c>
      <c r="AP908" s="2">
        <v>0.5</v>
      </c>
      <c r="AQ908" s="2">
        <v>26.2</v>
      </c>
      <c r="AR908" s="2">
        <v>5.2515000000000001</v>
      </c>
      <c r="AS908" s="2">
        <v>0.16</v>
      </c>
      <c r="AT908" s="2">
        <v>1.6</v>
      </c>
      <c r="AU908" s="2">
        <v>9.9</v>
      </c>
      <c r="AV908" s="2">
        <v>12.0685</v>
      </c>
      <c r="AW908" s="2">
        <v>0.25</v>
      </c>
      <c r="AX908" s="2">
        <v>2.4</v>
      </c>
      <c r="AY908" s="2">
        <v>10.4</v>
      </c>
      <c r="AZ908" s="2">
        <v>25.022600000000001</v>
      </c>
      <c r="BA908" s="2">
        <v>0.43</v>
      </c>
      <c r="BB908" s="2">
        <v>1.9</v>
      </c>
      <c r="BC908" s="2">
        <v>22.4</v>
      </c>
      <c r="BD908" s="2">
        <v>57.530700000000003</v>
      </c>
      <c r="BE908" s="4"/>
      <c r="BF908" s="4"/>
    </row>
    <row r="909" spans="1:58" x14ac:dyDescent="0.2">
      <c r="A909" s="29">
        <v>908</v>
      </c>
      <c r="B909" s="7" t="s">
        <v>14</v>
      </c>
      <c r="C909" s="3">
        <v>39953</v>
      </c>
      <c r="D909" s="4" t="s">
        <v>13</v>
      </c>
      <c r="E909" s="4" t="s">
        <v>163</v>
      </c>
      <c r="F909" s="5" t="s">
        <v>190</v>
      </c>
      <c r="G909" s="6">
        <v>0.84791666666666676</v>
      </c>
      <c r="H909" s="6">
        <v>0.875</v>
      </c>
      <c r="I909" s="85">
        <f t="shared" si="14"/>
        <v>38.999999999999858</v>
      </c>
      <c r="J909" s="86">
        <f>I909*Segmentos!$D$7*(AH909%)*IF(ISNUMBER(AI909),AI909%,0)</f>
        <v>972628.79999999655</v>
      </c>
      <c r="K909" s="86">
        <f>I909*Segmentos!$D$7*(AL909%)*IF(ISNUMBER(AM909),AM909%,0)</f>
        <v>1546646.3999999943</v>
      </c>
      <c r="L909" s="4"/>
      <c r="M909" s="2">
        <v>8.15</v>
      </c>
      <c r="N909" s="2">
        <v>13.2</v>
      </c>
      <c r="O909" s="2">
        <v>61.8</v>
      </c>
      <c r="P909" s="2">
        <v>85.926199999999994</v>
      </c>
      <c r="Q909" s="2">
        <v>6.39</v>
      </c>
      <c r="R909" s="2">
        <v>10.9</v>
      </c>
      <c r="S909" s="2">
        <v>58.4</v>
      </c>
      <c r="T909" s="2">
        <v>11.2288</v>
      </c>
      <c r="U909" s="2">
        <v>6.19</v>
      </c>
      <c r="V909" s="2">
        <v>11.9</v>
      </c>
      <c r="W909" s="2">
        <v>52</v>
      </c>
      <c r="X909" s="2">
        <v>13.684900000000001</v>
      </c>
      <c r="Y909" s="2">
        <v>7.52</v>
      </c>
      <c r="Z909" s="2">
        <v>12.2</v>
      </c>
      <c r="AA909" s="2">
        <v>61.9</v>
      </c>
      <c r="AB909" s="2">
        <v>23.409500000000001</v>
      </c>
      <c r="AC909" s="2">
        <v>10.87</v>
      </c>
      <c r="AD909" s="2">
        <v>16.100000000000001</v>
      </c>
      <c r="AE909" s="2">
        <v>67.5</v>
      </c>
      <c r="AF909" s="2">
        <v>37.603099999999998</v>
      </c>
      <c r="AG909" s="2">
        <v>6.24</v>
      </c>
      <c r="AH909" s="22">
        <v>10.9</v>
      </c>
      <c r="AI909" s="22">
        <v>57.2</v>
      </c>
      <c r="AJ909" s="22">
        <v>31.192</v>
      </c>
      <c r="AK909" s="18">
        <v>9.8800000000000008</v>
      </c>
      <c r="AL909" s="18">
        <v>15.3</v>
      </c>
      <c r="AM909" s="18">
        <v>64.8</v>
      </c>
      <c r="AN909" s="2">
        <v>54.734299999999998</v>
      </c>
      <c r="AO909" s="2">
        <v>6.29</v>
      </c>
      <c r="AP909" s="2">
        <v>9</v>
      </c>
      <c r="AQ909" s="2">
        <v>70</v>
      </c>
      <c r="AR909" s="2">
        <v>7.2385000000000002</v>
      </c>
      <c r="AS909" s="2">
        <v>6.86</v>
      </c>
      <c r="AT909" s="2">
        <v>11.1</v>
      </c>
      <c r="AU909" s="2">
        <v>62.1</v>
      </c>
      <c r="AV909" s="2">
        <v>15.9337</v>
      </c>
      <c r="AW909" s="2">
        <v>7.58</v>
      </c>
      <c r="AX909" s="2">
        <v>13</v>
      </c>
      <c r="AY909" s="2">
        <v>58.5</v>
      </c>
      <c r="AZ909" s="2">
        <v>22.9742</v>
      </c>
      <c r="BA909" s="2">
        <v>9.86</v>
      </c>
      <c r="BB909" s="2">
        <v>15.8</v>
      </c>
      <c r="BC909" s="2">
        <v>62.4</v>
      </c>
      <c r="BD909" s="2">
        <v>39.779899999999998</v>
      </c>
      <c r="BE909" s="4"/>
      <c r="BF909" s="4"/>
    </row>
    <row r="910" spans="1:58" x14ac:dyDescent="0.2">
      <c r="A910" s="29">
        <v>909</v>
      </c>
      <c r="B910" s="7" t="s">
        <v>10</v>
      </c>
      <c r="C910" s="3">
        <v>39953</v>
      </c>
      <c r="D910" s="4" t="s">
        <v>8</v>
      </c>
      <c r="E910" s="4" t="s">
        <v>164</v>
      </c>
      <c r="F910" s="5" t="s">
        <v>190</v>
      </c>
      <c r="G910" s="6">
        <v>0.87361111111111101</v>
      </c>
      <c r="H910" s="6">
        <v>0.91736111111111107</v>
      </c>
      <c r="I910" s="85">
        <f t="shared" si="14"/>
        <v>63.000000000000099</v>
      </c>
      <c r="J910" s="86">
        <f>I910*Segmentos!$D$7*(AH910%)*IF(ISNUMBER(AI910),AI910%,0)</f>
        <v>1045044.0000000017</v>
      </c>
      <c r="K910" s="86">
        <f>I910*Segmentos!$D$7*(AL910%)*IF(ISNUMBER(AM910),AM910%,0)</f>
        <v>1204660.8000000019</v>
      </c>
      <c r="L910" s="4"/>
      <c r="M910" s="2">
        <v>4.4800000000000004</v>
      </c>
      <c r="N910" s="2">
        <v>14.7</v>
      </c>
      <c r="O910" s="2">
        <v>30.5</v>
      </c>
      <c r="P910" s="2">
        <v>82.6614</v>
      </c>
      <c r="Q910" s="2">
        <v>1.22</v>
      </c>
      <c r="R910" s="2">
        <v>5.4</v>
      </c>
      <c r="S910" s="2">
        <v>22.4</v>
      </c>
      <c r="T910" s="2">
        <v>3.7496999999999998</v>
      </c>
      <c r="U910" s="2">
        <v>3.63</v>
      </c>
      <c r="V910" s="2">
        <v>10.9</v>
      </c>
      <c r="W910" s="2">
        <v>33.200000000000003</v>
      </c>
      <c r="X910" s="2">
        <v>14.0321</v>
      </c>
      <c r="Y910" s="2">
        <v>4.51</v>
      </c>
      <c r="Z910" s="2">
        <v>18.399999999999999</v>
      </c>
      <c r="AA910" s="2">
        <v>24.5</v>
      </c>
      <c r="AB910" s="2">
        <v>24.5428</v>
      </c>
      <c r="AC910" s="2">
        <v>6.66</v>
      </c>
      <c r="AD910" s="2">
        <v>18.399999999999999</v>
      </c>
      <c r="AE910" s="2">
        <v>36.200000000000003</v>
      </c>
      <c r="AF910" s="2">
        <v>40.336799999999997</v>
      </c>
      <c r="AG910" s="2">
        <v>4.16</v>
      </c>
      <c r="AH910" s="22">
        <v>14.5</v>
      </c>
      <c r="AI910" s="22">
        <v>28.6</v>
      </c>
      <c r="AJ910" s="22">
        <v>36.362200000000001</v>
      </c>
      <c r="AK910" s="18">
        <v>4.78</v>
      </c>
      <c r="AL910" s="18">
        <v>14.8</v>
      </c>
      <c r="AM910" s="18">
        <v>32.299999999999997</v>
      </c>
      <c r="AN910" s="2">
        <v>46.299199999999999</v>
      </c>
      <c r="AO910" s="2">
        <v>3.09</v>
      </c>
      <c r="AP910" s="2">
        <v>11.9</v>
      </c>
      <c r="AQ910" s="2">
        <v>26</v>
      </c>
      <c r="AR910" s="2">
        <v>6.2182000000000004</v>
      </c>
      <c r="AS910" s="2">
        <v>3.19</v>
      </c>
      <c r="AT910" s="2">
        <v>12.7</v>
      </c>
      <c r="AU910" s="2">
        <v>25.1</v>
      </c>
      <c r="AV910" s="2">
        <v>12.9559</v>
      </c>
      <c r="AW910" s="2">
        <v>4.0199999999999996</v>
      </c>
      <c r="AX910" s="2">
        <v>13.6</v>
      </c>
      <c r="AY910" s="2">
        <v>29.5</v>
      </c>
      <c r="AZ910" s="2">
        <v>21.331700000000001</v>
      </c>
      <c r="BA910" s="2">
        <v>5.97</v>
      </c>
      <c r="BB910" s="2">
        <v>17.399999999999999</v>
      </c>
      <c r="BC910" s="2">
        <v>34.4</v>
      </c>
      <c r="BD910" s="2">
        <v>42.1556</v>
      </c>
      <c r="BE910" s="4"/>
      <c r="BF910" s="4"/>
    </row>
    <row r="911" spans="1:58" x14ac:dyDescent="0.2">
      <c r="A911" s="29">
        <v>910</v>
      </c>
      <c r="B911" s="7" t="s">
        <v>83</v>
      </c>
      <c r="C911" s="3">
        <v>39953</v>
      </c>
      <c r="D911" s="4" t="s">
        <v>21</v>
      </c>
      <c r="E911" s="4" t="s">
        <v>170</v>
      </c>
      <c r="F911" s="5" t="s">
        <v>190</v>
      </c>
      <c r="G911" s="6">
        <v>0.87430555555555556</v>
      </c>
      <c r="H911" s="6">
        <v>0.89097222222222217</v>
      </c>
      <c r="I911" s="85">
        <f t="shared" si="14"/>
        <v>23.999999999999915</v>
      </c>
      <c r="J911" s="86">
        <f>I911*Segmentos!$D$7*(AH911%)*IF(ISNUMBER(AI911),AI911%,0)</f>
        <v>11375.99999999996</v>
      </c>
      <c r="K911" s="86">
        <f>I911*Segmentos!$D$7*(AL911%)*IF(ISNUMBER(AM911),AM911%,0)</f>
        <v>24086.399999999918</v>
      </c>
      <c r="L911" s="4"/>
      <c r="M911" s="2">
        <v>0.19</v>
      </c>
      <c r="N911" s="2">
        <v>0.9</v>
      </c>
      <c r="O911" s="2">
        <v>20.399999999999999</v>
      </c>
      <c r="P911" s="2">
        <v>32.698999999999998</v>
      </c>
      <c r="Q911" s="2">
        <v>0</v>
      </c>
      <c r="R911" s="2">
        <v>0</v>
      </c>
      <c r="S911" s="8" t="s">
        <v>577</v>
      </c>
      <c r="T911" s="2">
        <v>0</v>
      </c>
      <c r="U911" s="2">
        <v>0.22</v>
      </c>
      <c r="V911" s="2">
        <v>1.4</v>
      </c>
      <c r="W911" s="2">
        <v>15.5</v>
      </c>
      <c r="X911" s="2">
        <v>8.0853000000000002</v>
      </c>
      <c r="Y911" s="2">
        <v>0.21</v>
      </c>
      <c r="Z911" s="2">
        <v>0.6</v>
      </c>
      <c r="AA911" s="2">
        <v>37.9</v>
      </c>
      <c r="AB911" s="2">
        <v>10.7134</v>
      </c>
      <c r="AC911" s="2">
        <v>0.25</v>
      </c>
      <c r="AD911" s="2">
        <v>1.4</v>
      </c>
      <c r="AE911" s="2">
        <v>17.3</v>
      </c>
      <c r="AF911" s="2">
        <v>13.9003</v>
      </c>
      <c r="AG911" s="2">
        <v>0.12</v>
      </c>
      <c r="AH911" s="22">
        <v>0.5</v>
      </c>
      <c r="AI911" s="22">
        <v>23.7</v>
      </c>
      <c r="AJ911" s="22">
        <v>9.4383999999999997</v>
      </c>
      <c r="AK911" s="18">
        <v>0.26</v>
      </c>
      <c r="AL911" s="18">
        <v>1.3</v>
      </c>
      <c r="AM911" s="18">
        <v>19.3</v>
      </c>
      <c r="AN911" s="2">
        <v>23.2607</v>
      </c>
      <c r="AO911" s="2">
        <v>0.02</v>
      </c>
      <c r="AP911" s="2">
        <v>0.4</v>
      </c>
      <c r="AQ911" s="2">
        <v>4.2</v>
      </c>
      <c r="AR911" s="2">
        <v>0.31540000000000001</v>
      </c>
      <c r="AS911" s="2">
        <v>0.12</v>
      </c>
      <c r="AT911" s="2">
        <v>0.5</v>
      </c>
      <c r="AU911" s="2">
        <v>25.9</v>
      </c>
      <c r="AV911" s="2">
        <v>4.6227</v>
      </c>
      <c r="AW911" s="2">
        <v>0.26</v>
      </c>
      <c r="AX911" s="2">
        <v>1.9</v>
      </c>
      <c r="AY911" s="2">
        <v>14</v>
      </c>
      <c r="AZ911" s="2">
        <v>12.9162</v>
      </c>
      <c r="BA911" s="2">
        <v>0.22</v>
      </c>
      <c r="BB911" s="2">
        <v>0.6</v>
      </c>
      <c r="BC911" s="2">
        <v>34.6</v>
      </c>
      <c r="BD911" s="2">
        <v>14.8447</v>
      </c>
      <c r="BE911" s="4"/>
      <c r="BF911" s="4"/>
    </row>
    <row r="912" spans="1:58" x14ac:dyDescent="0.2">
      <c r="A912" s="29">
        <v>911</v>
      </c>
      <c r="B912" s="7" t="s">
        <v>23</v>
      </c>
      <c r="C912" s="3">
        <v>39953</v>
      </c>
      <c r="D912" s="4" t="s">
        <v>21</v>
      </c>
      <c r="E912" s="4" t="s">
        <v>170</v>
      </c>
      <c r="F912" s="5" t="s">
        <v>190</v>
      </c>
      <c r="G912" s="6">
        <v>0.91111111111111109</v>
      </c>
      <c r="H912" s="6">
        <v>0.91666666666666663</v>
      </c>
      <c r="I912" s="85">
        <f t="shared" si="14"/>
        <v>7.9999999999999716</v>
      </c>
      <c r="J912" s="86">
        <f>I912*Segmentos!$D$7*(AH912%)*IF(ISNUMBER(AI912),AI912%,0)</f>
        <v>7459.1999999999744</v>
      </c>
      <c r="K912" s="86">
        <f>I912*Segmentos!$D$7*(AL912%)*IF(ISNUMBER(AM912),AM912%,0)</f>
        <v>26150.399999999907</v>
      </c>
      <c r="L912" s="4"/>
      <c r="M912" s="2">
        <v>0.54</v>
      </c>
      <c r="N912" s="2">
        <v>0.6</v>
      </c>
      <c r="O912" s="2">
        <v>87.8</v>
      </c>
      <c r="P912" s="2">
        <v>36.657200000000003</v>
      </c>
      <c r="Q912" s="2">
        <v>0</v>
      </c>
      <c r="R912" s="2">
        <v>0</v>
      </c>
      <c r="S912" s="8" t="s">
        <v>577</v>
      </c>
      <c r="T912" s="2">
        <v>0</v>
      </c>
      <c r="U912" s="2">
        <v>0.26</v>
      </c>
      <c r="V912" s="2">
        <v>0.3</v>
      </c>
      <c r="W912" s="2">
        <v>100</v>
      </c>
      <c r="X912" s="2">
        <v>3.7536999999999998</v>
      </c>
      <c r="Y912" s="2">
        <v>1.29</v>
      </c>
      <c r="Z912" s="2">
        <v>1.3</v>
      </c>
      <c r="AA912" s="2">
        <v>98.3</v>
      </c>
      <c r="AB912" s="2">
        <v>25.8825</v>
      </c>
      <c r="AC912" s="2">
        <v>0.32</v>
      </c>
      <c r="AD912" s="2">
        <v>0.5</v>
      </c>
      <c r="AE912" s="2">
        <v>60.2</v>
      </c>
      <c r="AF912" s="2">
        <v>7.0209999999999999</v>
      </c>
      <c r="AG912" s="2">
        <v>0.23</v>
      </c>
      <c r="AH912" s="22">
        <v>0.3</v>
      </c>
      <c r="AI912" s="22">
        <v>77.7</v>
      </c>
      <c r="AJ912" s="22">
        <v>7.3505000000000003</v>
      </c>
      <c r="AK912" s="18">
        <v>0.82</v>
      </c>
      <c r="AL912" s="18">
        <v>0.9</v>
      </c>
      <c r="AM912" s="18">
        <v>90.8</v>
      </c>
      <c r="AN912" s="2">
        <v>29.306699999999999</v>
      </c>
      <c r="AO912" s="2">
        <v>0</v>
      </c>
      <c r="AP912" s="2">
        <v>0</v>
      </c>
      <c r="AQ912" s="8" t="s">
        <v>577</v>
      </c>
      <c r="AR912" s="2">
        <v>0</v>
      </c>
      <c r="AS912" s="2">
        <v>0.65</v>
      </c>
      <c r="AT912" s="2">
        <v>0.7</v>
      </c>
      <c r="AU912" s="2">
        <v>95.6</v>
      </c>
      <c r="AV912" s="2">
        <v>9.6553000000000004</v>
      </c>
      <c r="AW912" s="2">
        <v>0.27</v>
      </c>
      <c r="AX912" s="2">
        <v>0.5</v>
      </c>
      <c r="AY912" s="2">
        <v>52.7</v>
      </c>
      <c r="AZ912" s="2">
        <v>5.1647999999999996</v>
      </c>
      <c r="BA912" s="2">
        <v>0.84</v>
      </c>
      <c r="BB912" s="2">
        <v>0.8</v>
      </c>
      <c r="BC912" s="2">
        <v>100</v>
      </c>
      <c r="BD912" s="2">
        <v>21.8371</v>
      </c>
      <c r="BE912" s="4"/>
      <c r="BF912" s="4"/>
    </row>
    <row r="913" spans="1:58" x14ac:dyDescent="0.2">
      <c r="A913" s="29">
        <v>912</v>
      </c>
      <c r="B913" s="7" t="s">
        <v>25</v>
      </c>
      <c r="C913" s="3">
        <v>39953</v>
      </c>
      <c r="D913" s="4" t="s">
        <v>21</v>
      </c>
      <c r="E913" s="4" t="s">
        <v>171</v>
      </c>
      <c r="F913" s="5" t="s">
        <v>190</v>
      </c>
      <c r="G913" s="6">
        <v>0.89722222222222225</v>
      </c>
      <c r="H913" s="6">
        <v>0.89930555555555547</v>
      </c>
      <c r="I913" s="85">
        <f t="shared" si="14"/>
        <v>2.9999999999998295</v>
      </c>
      <c r="J913" s="86">
        <f>I913*Segmentos!$D$7*(AH913%)*IF(ISNUMBER(AI913),AI913%,0)</f>
        <v>3599.9999999997954</v>
      </c>
      <c r="K913" s="86">
        <f>I913*Segmentos!$D$7*(AL913%)*IF(ISNUMBER(AM913),AM913%,0)</f>
        <v>9455.9999999994616</v>
      </c>
      <c r="L913" s="4"/>
      <c r="M913" s="2">
        <v>0.56999999999999995</v>
      </c>
      <c r="N913" s="2">
        <v>0.6</v>
      </c>
      <c r="O913" s="2">
        <v>98.9</v>
      </c>
      <c r="P913" s="2">
        <v>49.3245</v>
      </c>
      <c r="Q913" s="2">
        <v>0</v>
      </c>
      <c r="R913" s="2">
        <v>0</v>
      </c>
      <c r="S913" s="8" t="s">
        <v>577</v>
      </c>
      <c r="T913" s="2">
        <v>0</v>
      </c>
      <c r="U913" s="2">
        <v>0.6</v>
      </c>
      <c r="V913" s="2">
        <v>0.6</v>
      </c>
      <c r="W913" s="2">
        <v>100</v>
      </c>
      <c r="X913" s="2">
        <v>10.8706</v>
      </c>
      <c r="Y913" s="2">
        <v>0.97</v>
      </c>
      <c r="Z913" s="2">
        <v>1</v>
      </c>
      <c r="AA913" s="2">
        <v>100</v>
      </c>
      <c r="AB913" s="2">
        <v>24.708300000000001</v>
      </c>
      <c r="AC913" s="2">
        <v>0.48</v>
      </c>
      <c r="AD913" s="2">
        <v>0.5</v>
      </c>
      <c r="AE913" s="2">
        <v>96</v>
      </c>
      <c r="AF913" s="2">
        <v>13.7456</v>
      </c>
      <c r="AG913" s="2">
        <v>0.32</v>
      </c>
      <c r="AH913" s="22">
        <v>0.3</v>
      </c>
      <c r="AI913" s="22">
        <v>100</v>
      </c>
      <c r="AJ913" s="22">
        <v>13.1073</v>
      </c>
      <c r="AK913" s="18">
        <v>0.8</v>
      </c>
      <c r="AL913" s="18">
        <v>0.8</v>
      </c>
      <c r="AM913" s="18">
        <v>98.5</v>
      </c>
      <c r="AN913" s="2">
        <v>36.217199999999998</v>
      </c>
      <c r="AO913" s="2">
        <v>0.05</v>
      </c>
      <c r="AP913" s="2">
        <v>0.1</v>
      </c>
      <c r="AQ913" s="2">
        <v>100</v>
      </c>
      <c r="AR913" s="2">
        <v>0.4748</v>
      </c>
      <c r="AS913" s="2">
        <v>0.39</v>
      </c>
      <c r="AT913" s="2">
        <v>0.4</v>
      </c>
      <c r="AU913" s="2">
        <v>100</v>
      </c>
      <c r="AV913" s="2">
        <v>7.4371999999999998</v>
      </c>
      <c r="AW913" s="2">
        <v>0.47</v>
      </c>
      <c r="AX913" s="2">
        <v>0.5</v>
      </c>
      <c r="AY913" s="2">
        <v>100</v>
      </c>
      <c r="AZ913" s="2">
        <v>11.743</v>
      </c>
      <c r="BA913" s="2">
        <v>0.9</v>
      </c>
      <c r="BB913" s="2">
        <v>0.9</v>
      </c>
      <c r="BC913" s="2">
        <v>98.1</v>
      </c>
      <c r="BD913" s="2">
        <v>29.669499999999999</v>
      </c>
      <c r="BE913" s="4"/>
      <c r="BF913" s="4"/>
    </row>
    <row r="914" spans="1:58" x14ac:dyDescent="0.2">
      <c r="A914" s="29">
        <v>913</v>
      </c>
      <c r="B914" s="7" t="s">
        <v>87</v>
      </c>
      <c r="C914" s="3">
        <v>39953</v>
      </c>
      <c r="D914" s="4" t="s">
        <v>28</v>
      </c>
      <c r="E914" s="4" t="s">
        <v>169</v>
      </c>
      <c r="F914" s="5" t="s">
        <v>190</v>
      </c>
      <c r="G914" s="6">
        <v>0.84166666666666667</v>
      </c>
      <c r="H914" s="6">
        <v>0.87569444444444444</v>
      </c>
      <c r="I914" s="85">
        <f t="shared" si="14"/>
        <v>48.999999999999986</v>
      </c>
      <c r="J914" s="86">
        <f>I914*Segmentos!$D$7*(AH914%)*IF(ISNUMBER(AI914),AI914%,0)</f>
        <v>160935.59999999995</v>
      </c>
      <c r="K914" s="86">
        <f>I914*Segmentos!$D$7*(AL914%)*IF(ISNUMBER(AM914),AM914%,0)</f>
        <v>129849.99999999996</v>
      </c>
      <c r="L914" s="4"/>
      <c r="M914" s="2">
        <v>0.73</v>
      </c>
      <c r="N914" s="2">
        <v>2.2999999999999998</v>
      </c>
      <c r="O914" s="2">
        <v>31.9</v>
      </c>
      <c r="P914" s="2">
        <v>93.782499999999999</v>
      </c>
      <c r="Q914" s="2">
        <v>0.4</v>
      </c>
      <c r="R914" s="2">
        <v>1</v>
      </c>
      <c r="S914" s="2">
        <v>40.799999999999997</v>
      </c>
      <c r="T914" s="2">
        <v>8.6257000000000001</v>
      </c>
      <c r="U914" s="2">
        <v>0.94</v>
      </c>
      <c r="V914" s="2">
        <v>1.9</v>
      </c>
      <c r="W914" s="2">
        <v>49.8</v>
      </c>
      <c r="X914" s="2">
        <v>25.327999999999999</v>
      </c>
      <c r="Y914" s="2">
        <v>0.76</v>
      </c>
      <c r="Z914" s="2">
        <v>2.7</v>
      </c>
      <c r="AA914" s="2">
        <v>28.1</v>
      </c>
      <c r="AB914" s="2">
        <v>29.051300000000001</v>
      </c>
      <c r="AC914" s="2">
        <v>0.73</v>
      </c>
      <c r="AD914" s="2">
        <v>2.8</v>
      </c>
      <c r="AE914" s="2">
        <v>26</v>
      </c>
      <c r="AF914" s="2">
        <v>30.7776</v>
      </c>
      <c r="AG914" s="2">
        <v>0.81</v>
      </c>
      <c r="AH914" s="22">
        <v>2.1</v>
      </c>
      <c r="AI914" s="22">
        <v>39.1</v>
      </c>
      <c r="AJ914" s="22">
        <v>49.225200000000001</v>
      </c>
      <c r="AK914" s="18">
        <v>0.66</v>
      </c>
      <c r="AL914" s="18">
        <v>2.5</v>
      </c>
      <c r="AM914" s="18">
        <v>26.5</v>
      </c>
      <c r="AN914" s="2">
        <v>44.557299999999998</v>
      </c>
      <c r="AO914" s="2">
        <v>0.05</v>
      </c>
      <c r="AP914" s="2">
        <v>0.6</v>
      </c>
      <c r="AQ914" s="2">
        <v>7.6</v>
      </c>
      <c r="AR914" s="2">
        <v>0.63749999999999996</v>
      </c>
      <c r="AS914" s="2">
        <v>0.61</v>
      </c>
      <c r="AT914" s="2">
        <v>2.2000000000000002</v>
      </c>
      <c r="AU914" s="2">
        <v>27.8</v>
      </c>
      <c r="AV914" s="2">
        <v>17.348400000000002</v>
      </c>
      <c r="AW914" s="2">
        <v>0.49</v>
      </c>
      <c r="AX914" s="2">
        <v>1.4</v>
      </c>
      <c r="AY914" s="2">
        <v>34</v>
      </c>
      <c r="AZ914" s="2">
        <v>17.999500000000001</v>
      </c>
      <c r="BA914" s="2">
        <v>1.17</v>
      </c>
      <c r="BB914" s="2">
        <v>3.4</v>
      </c>
      <c r="BC914" s="2">
        <v>34</v>
      </c>
      <c r="BD914" s="2">
        <v>57.7971</v>
      </c>
      <c r="BE914" s="4"/>
      <c r="BF914" s="4"/>
    </row>
    <row r="915" spans="1:58" x14ac:dyDescent="0.2">
      <c r="A915" s="29">
        <v>914</v>
      </c>
      <c r="B915" s="7" t="s">
        <v>32</v>
      </c>
      <c r="C915" s="3">
        <v>39953</v>
      </c>
      <c r="D915" s="4" t="s">
        <v>28</v>
      </c>
      <c r="E915" s="4" t="s">
        <v>164</v>
      </c>
      <c r="F915" s="5" t="s">
        <v>190</v>
      </c>
      <c r="G915" s="6">
        <v>0.91527777777777775</v>
      </c>
      <c r="H915" s="6">
        <v>0.91736111111111107</v>
      </c>
      <c r="I915" s="85">
        <f t="shared" si="14"/>
        <v>2.9999999999999893</v>
      </c>
      <c r="J915" s="86">
        <f>I915*Segmentos!$D$7*(AH915%)*IF(ISNUMBER(AI915),AI915%,0)</f>
        <v>2743.1999999999907</v>
      </c>
      <c r="K915" s="86">
        <f>I915*Segmentos!$D$7*(AL915%)*IF(ISNUMBER(AM915),AM915%,0)</f>
        <v>10195.199999999964</v>
      </c>
      <c r="L915" s="4"/>
      <c r="M915" s="2">
        <v>0.56999999999999995</v>
      </c>
      <c r="N915" s="2">
        <v>0.9</v>
      </c>
      <c r="O915" s="2">
        <v>60.1</v>
      </c>
      <c r="P915" s="2">
        <v>95.603700000000003</v>
      </c>
      <c r="Q915" s="2">
        <v>0.23</v>
      </c>
      <c r="R915" s="2">
        <v>0.7</v>
      </c>
      <c r="S915" s="2">
        <v>33.299999999999997</v>
      </c>
      <c r="T915" s="2">
        <v>6.3638000000000003</v>
      </c>
      <c r="U915" s="2">
        <v>0.64</v>
      </c>
      <c r="V915" s="2">
        <v>1.2</v>
      </c>
      <c r="W915" s="2">
        <v>51.7</v>
      </c>
      <c r="X915" s="2">
        <v>22.337700000000002</v>
      </c>
      <c r="Y915" s="2">
        <v>0.42</v>
      </c>
      <c r="Z915" s="2">
        <v>0.7</v>
      </c>
      <c r="AA915" s="2">
        <v>55.8</v>
      </c>
      <c r="AB915" s="2">
        <v>20.533300000000001</v>
      </c>
      <c r="AC915" s="2">
        <v>0.84</v>
      </c>
      <c r="AD915" s="2">
        <v>1.1000000000000001</v>
      </c>
      <c r="AE915" s="2">
        <v>77.400000000000006</v>
      </c>
      <c r="AF915" s="2">
        <v>46.368899999999996</v>
      </c>
      <c r="AG915" s="2">
        <v>0.25</v>
      </c>
      <c r="AH915" s="22">
        <v>0.6</v>
      </c>
      <c r="AI915" s="22">
        <v>38.1</v>
      </c>
      <c r="AJ915" s="22">
        <v>19.647099999999998</v>
      </c>
      <c r="AK915" s="18">
        <v>0.86</v>
      </c>
      <c r="AL915" s="18">
        <v>1.2</v>
      </c>
      <c r="AM915" s="18">
        <v>70.8</v>
      </c>
      <c r="AN915" s="2">
        <v>75.956599999999995</v>
      </c>
      <c r="AO915" s="2">
        <v>0.38</v>
      </c>
      <c r="AP915" s="2">
        <v>0.6</v>
      </c>
      <c r="AQ915" s="2">
        <v>62.9</v>
      </c>
      <c r="AR915" s="2">
        <v>7.0007999999999999</v>
      </c>
      <c r="AS915" s="2">
        <v>0.41</v>
      </c>
      <c r="AT915" s="2">
        <v>0.7</v>
      </c>
      <c r="AU915" s="2">
        <v>54.5</v>
      </c>
      <c r="AV915" s="2">
        <v>15.0205</v>
      </c>
      <c r="AW915" s="2">
        <v>0.46</v>
      </c>
      <c r="AX915" s="2">
        <v>0.9</v>
      </c>
      <c r="AY915" s="2">
        <v>52</v>
      </c>
      <c r="AZ915" s="2">
        <v>22.1249</v>
      </c>
      <c r="BA915" s="2">
        <v>0.8</v>
      </c>
      <c r="BB915" s="2">
        <v>1.2</v>
      </c>
      <c r="BC915" s="2">
        <v>66.2</v>
      </c>
      <c r="BD915" s="2">
        <v>51.457500000000003</v>
      </c>
      <c r="BE915" s="4"/>
      <c r="BF915" s="4"/>
    </row>
    <row r="916" spans="1:58" x14ac:dyDescent="0.2">
      <c r="A916" s="29">
        <v>915</v>
      </c>
      <c r="B916" s="7" t="s">
        <v>19</v>
      </c>
      <c r="C916" s="3">
        <v>39953</v>
      </c>
      <c r="D916" s="4" t="s">
        <v>17</v>
      </c>
      <c r="E916" s="4" t="s">
        <v>166</v>
      </c>
      <c r="F916" s="5" t="s">
        <v>190</v>
      </c>
      <c r="G916" s="6">
        <v>0.9145833333333333</v>
      </c>
      <c r="H916" s="6">
        <v>0.9159722222222223</v>
      </c>
      <c r="I916" s="85">
        <f t="shared" si="14"/>
        <v>2.0000000000001528</v>
      </c>
      <c r="J916" s="86">
        <f>I916*Segmentos!$D$7*(AH916%)*IF(ISNUMBER(AI916),AI916%,0)</f>
        <v>5306.4000000004062</v>
      </c>
      <c r="K916" s="86">
        <f>I916*Segmentos!$D$7*(AL916%)*IF(ISNUMBER(AM916),AM916%,0)</f>
        <v>2112.0000000001614</v>
      </c>
      <c r="L916" s="4"/>
      <c r="M916" s="2">
        <v>0.47</v>
      </c>
      <c r="N916" s="2">
        <v>0.6</v>
      </c>
      <c r="O916" s="2">
        <v>77.8</v>
      </c>
      <c r="P916" s="2">
        <v>100</v>
      </c>
      <c r="Q916" s="2">
        <v>0</v>
      </c>
      <c r="R916" s="2">
        <v>0</v>
      </c>
      <c r="S916" s="8" t="s">
        <v>577</v>
      </c>
      <c r="T916" s="2">
        <v>0</v>
      </c>
      <c r="U916" s="2">
        <v>0</v>
      </c>
      <c r="V916" s="2">
        <v>0</v>
      </c>
      <c r="W916" s="8" t="s">
        <v>577</v>
      </c>
      <c r="X916" s="2">
        <v>0</v>
      </c>
      <c r="Y916" s="2">
        <v>0</v>
      </c>
      <c r="Z916" s="2">
        <v>0</v>
      </c>
      <c r="AA916" s="8" t="s">
        <v>577</v>
      </c>
      <c r="AB916" s="2">
        <v>0</v>
      </c>
      <c r="AC916" s="2">
        <v>1.43</v>
      </c>
      <c r="AD916" s="2">
        <v>1.8</v>
      </c>
      <c r="AE916" s="2">
        <v>77.8</v>
      </c>
      <c r="AF916" s="2">
        <v>100</v>
      </c>
      <c r="AG916" s="2">
        <v>0.67</v>
      </c>
      <c r="AH916" s="22">
        <v>0.9</v>
      </c>
      <c r="AI916" s="22">
        <v>73.7</v>
      </c>
      <c r="AJ916" s="22">
        <v>67.5535</v>
      </c>
      <c r="AK916" s="18">
        <v>0.28999999999999998</v>
      </c>
      <c r="AL916" s="18">
        <v>0.3</v>
      </c>
      <c r="AM916" s="18">
        <v>88</v>
      </c>
      <c r="AN916" s="2">
        <v>32.4465</v>
      </c>
      <c r="AO916" s="2">
        <v>0</v>
      </c>
      <c r="AP916" s="2">
        <v>0</v>
      </c>
      <c r="AQ916" s="8" t="s">
        <v>577</v>
      </c>
      <c r="AR916" s="2">
        <v>0</v>
      </c>
      <c r="AS916" s="2">
        <v>0.3</v>
      </c>
      <c r="AT916" s="2">
        <v>0.5</v>
      </c>
      <c r="AU916" s="2">
        <v>64.900000000000006</v>
      </c>
      <c r="AV916" s="2">
        <v>14.127599999999999</v>
      </c>
      <c r="AW916" s="2">
        <v>0</v>
      </c>
      <c r="AX916" s="2">
        <v>0</v>
      </c>
      <c r="AY916" s="8" t="s">
        <v>577</v>
      </c>
      <c r="AZ916" s="2">
        <v>0</v>
      </c>
      <c r="BA916" s="2">
        <v>1.05</v>
      </c>
      <c r="BB916" s="2">
        <v>1.3</v>
      </c>
      <c r="BC916" s="2">
        <v>80.5</v>
      </c>
      <c r="BD916" s="2">
        <v>85.872399999999999</v>
      </c>
      <c r="BE916" s="4"/>
      <c r="BF916" s="4"/>
    </row>
    <row r="917" spans="1:58" x14ac:dyDescent="0.2">
      <c r="A917" s="29">
        <v>916</v>
      </c>
      <c r="B917" s="7" t="s">
        <v>2</v>
      </c>
      <c r="C917" s="3">
        <v>39953</v>
      </c>
      <c r="D917" s="4" t="s">
        <v>0</v>
      </c>
      <c r="E917" s="4" t="s">
        <v>164</v>
      </c>
      <c r="F917" s="5" t="s">
        <v>190</v>
      </c>
      <c r="G917" s="6">
        <v>0.88402777777777775</v>
      </c>
      <c r="H917" s="6">
        <v>0.92986111111111114</v>
      </c>
      <c r="I917" s="85">
        <f t="shared" si="14"/>
        <v>66.000000000000085</v>
      </c>
      <c r="J917" s="86">
        <f>I917*Segmentos!$D$7*(AH917%)*IF(ISNUMBER(AI917),AI917%,0)</f>
        <v>1530408.0000000021</v>
      </c>
      <c r="K917" s="86">
        <f>I917*Segmentos!$D$7*(AL917%)*IF(ISNUMBER(AM917),AM917%,0)</f>
        <v>1869331.200000002</v>
      </c>
      <c r="L917" s="4"/>
      <c r="M917" s="2">
        <v>6.47</v>
      </c>
      <c r="N917" s="2">
        <v>19.2</v>
      </c>
      <c r="O917" s="2">
        <v>33.700000000000003</v>
      </c>
      <c r="P917" s="2">
        <v>89.4602</v>
      </c>
      <c r="Q917" s="2">
        <v>4.3600000000000003</v>
      </c>
      <c r="R917" s="2">
        <v>10.8</v>
      </c>
      <c r="S917" s="2">
        <v>40.6</v>
      </c>
      <c r="T917" s="2">
        <v>10.0618</v>
      </c>
      <c r="U917" s="2">
        <v>5.49</v>
      </c>
      <c r="V917" s="2">
        <v>15.7</v>
      </c>
      <c r="W917" s="2">
        <v>35</v>
      </c>
      <c r="X917" s="2">
        <v>15.9129</v>
      </c>
      <c r="Y917" s="2">
        <v>5.36</v>
      </c>
      <c r="Z917" s="2">
        <v>19.5</v>
      </c>
      <c r="AA917" s="2">
        <v>27.5</v>
      </c>
      <c r="AB917" s="2">
        <v>21.87</v>
      </c>
      <c r="AC917" s="2">
        <v>9.17</v>
      </c>
      <c r="AD917" s="2">
        <v>25.6</v>
      </c>
      <c r="AE917" s="2">
        <v>35.9</v>
      </c>
      <c r="AF917" s="2">
        <v>41.615499999999997</v>
      </c>
      <c r="AG917" s="2">
        <v>5.81</v>
      </c>
      <c r="AH917" s="22">
        <v>17</v>
      </c>
      <c r="AI917" s="22">
        <v>34.1</v>
      </c>
      <c r="AJ917" s="22">
        <v>38.063499999999998</v>
      </c>
      <c r="AK917" s="18">
        <v>7.08</v>
      </c>
      <c r="AL917" s="18">
        <v>21.2</v>
      </c>
      <c r="AM917" s="18">
        <v>33.4</v>
      </c>
      <c r="AN917" s="2">
        <v>51.396700000000003</v>
      </c>
      <c r="AO917" s="2">
        <v>3.82</v>
      </c>
      <c r="AP917" s="2">
        <v>18.2</v>
      </c>
      <c r="AQ917" s="2">
        <v>21</v>
      </c>
      <c r="AR917" s="2">
        <v>5.7717999999999998</v>
      </c>
      <c r="AS917" s="2">
        <v>5.89</v>
      </c>
      <c r="AT917" s="2">
        <v>16.8</v>
      </c>
      <c r="AU917" s="2">
        <v>35</v>
      </c>
      <c r="AV917" s="2">
        <v>17.9299</v>
      </c>
      <c r="AW917" s="2">
        <v>7.03</v>
      </c>
      <c r="AX917" s="2">
        <v>19.3</v>
      </c>
      <c r="AY917" s="2">
        <v>36.4</v>
      </c>
      <c r="AZ917" s="2">
        <v>27.934200000000001</v>
      </c>
      <c r="BA917" s="2">
        <v>7.15</v>
      </c>
      <c r="BB917" s="2">
        <v>20.8</v>
      </c>
      <c r="BC917" s="2">
        <v>34.4</v>
      </c>
      <c r="BD917" s="2">
        <v>37.824300000000001</v>
      </c>
      <c r="BE917" s="4"/>
      <c r="BF917" s="4"/>
    </row>
    <row r="918" spans="1:58" x14ac:dyDescent="0.2">
      <c r="A918" s="29">
        <v>917</v>
      </c>
      <c r="B918" s="7" t="s">
        <v>16</v>
      </c>
      <c r="C918" s="3">
        <v>39953</v>
      </c>
      <c r="D918" s="4" t="s">
        <v>13</v>
      </c>
      <c r="E918" s="4" t="s">
        <v>166</v>
      </c>
      <c r="F918" s="5" t="s">
        <v>190</v>
      </c>
      <c r="G918" s="6">
        <v>0.9145833333333333</v>
      </c>
      <c r="H918" s="6">
        <v>0.91736111111111107</v>
      </c>
      <c r="I918" s="85">
        <f t="shared" si="14"/>
        <v>3.9999999999999858</v>
      </c>
      <c r="J918" s="86">
        <f>I918*Segmentos!$D$7*(AH918%)*IF(ISNUMBER(AI918),AI918%,0)</f>
        <v>144479.99999999951</v>
      </c>
      <c r="K918" s="86">
        <f>I918*Segmentos!$D$7*(AL918%)*IF(ISNUMBER(AM918),AM918%,0)</f>
        <v>197478.39999999932</v>
      </c>
      <c r="L918" s="4"/>
      <c r="M918" s="2">
        <v>10.74</v>
      </c>
      <c r="N918" s="2">
        <v>11.7</v>
      </c>
      <c r="O918" s="2">
        <v>91.8</v>
      </c>
      <c r="P918" s="2">
        <v>93.296899999999994</v>
      </c>
      <c r="Q918" s="2">
        <v>5.97</v>
      </c>
      <c r="R918" s="2">
        <v>6.6</v>
      </c>
      <c r="S918" s="2">
        <v>90.8</v>
      </c>
      <c r="T918" s="2">
        <v>8.6583000000000006</v>
      </c>
      <c r="U918" s="2">
        <v>11.51</v>
      </c>
      <c r="V918" s="2">
        <v>12.9</v>
      </c>
      <c r="W918" s="2">
        <v>89</v>
      </c>
      <c r="X918" s="2">
        <v>20.962299999999999</v>
      </c>
      <c r="Y918" s="2">
        <v>7.76</v>
      </c>
      <c r="Z918" s="2">
        <v>8.1</v>
      </c>
      <c r="AA918" s="2">
        <v>95.4</v>
      </c>
      <c r="AB918" s="2">
        <v>19.909500000000001</v>
      </c>
      <c r="AC918" s="2">
        <v>15.34</v>
      </c>
      <c r="AD918" s="2">
        <v>16.7</v>
      </c>
      <c r="AE918" s="2">
        <v>91.8</v>
      </c>
      <c r="AF918" s="2">
        <v>43.766800000000003</v>
      </c>
      <c r="AG918" s="2">
        <v>8.99</v>
      </c>
      <c r="AH918" s="22">
        <v>10</v>
      </c>
      <c r="AI918" s="22">
        <v>90.3</v>
      </c>
      <c r="AJ918" s="22">
        <v>37.077300000000001</v>
      </c>
      <c r="AK918" s="18">
        <v>12.31</v>
      </c>
      <c r="AL918" s="18">
        <v>13.3</v>
      </c>
      <c r="AM918" s="18">
        <v>92.8</v>
      </c>
      <c r="AN918" s="2">
        <v>56.2196</v>
      </c>
      <c r="AO918" s="2">
        <v>8.39</v>
      </c>
      <c r="AP918" s="2">
        <v>9.1</v>
      </c>
      <c r="AQ918" s="2">
        <v>92.6</v>
      </c>
      <c r="AR918" s="2">
        <v>7.9710999999999999</v>
      </c>
      <c r="AS918" s="2">
        <v>9.9600000000000009</v>
      </c>
      <c r="AT918" s="2">
        <v>11.8</v>
      </c>
      <c r="AU918" s="2">
        <v>84.6</v>
      </c>
      <c r="AV918" s="2">
        <v>19.061299999999999</v>
      </c>
      <c r="AW918" s="2">
        <v>9.76</v>
      </c>
      <c r="AX918" s="2">
        <v>10.5</v>
      </c>
      <c r="AY918" s="2">
        <v>92.8</v>
      </c>
      <c r="AZ918" s="2">
        <v>24.375399999999999</v>
      </c>
      <c r="BA918" s="2">
        <v>12.59</v>
      </c>
      <c r="BB918" s="2">
        <v>13.3</v>
      </c>
      <c r="BC918" s="2">
        <v>94.8</v>
      </c>
      <c r="BD918" s="2">
        <v>41.889000000000003</v>
      </c>
      <c r="BE918" s="4"/>
      <c r="BF918" s="4"/>
    </row>
    <row r="919" spans="1:58" x14ac:dyDescent="0.2">
      <c r="A919" s="29">
        <v>918</v>
      </c>
      <c r="B919" s="7" t="s">
        <v>22</v>
      </c>
      <c r="C919" s="3">
        <v>39953</v>
      </c>
      <c r="D919" s="4" t="s">
        <v>21</v>
      </c>
      <c r="E919" s="4" t="s">
        <v>164</v>
      </c>
      <c r="F919" s="5" t="s">
        <v>190</v>
      </c>
      <c r="G919" s="6">
        <v>0.83263888888888893</v>
      </c>
      <c r="H919" s="6">
        <v>0.87222222222222223</v>
      </c>
      <c r="I919" s="85">
        <f t="shared" si="14"/>
        <v>56.999999999999957</v>
      </c>
      <c r="J919" s="86">
        <f>I919*Segmentos!$D$7*(AH919%)*IF(ISNUMBER(AI919),AI919%,0)</f>
        <v>288989.99999999977</v>
      </c>
      <c r="K919" s="86">
        <f>I919*Segmentos!$D$7*(AL919%)*IF(ISNUMBER(AM919),AM919%,0)</f>
        <v>376541.99999999971</v>
      </c>
      <c r="L919" s="4"/>
      <c r="M919" s="2">
        <v>1.47</v>
      </c>
      <c r="N919" s="2">
        <v>4.2</v>
      </c>
      <c r="O919" s="2">
        <v>34.9</v>
      </c>
      <c r="P919" s="2">
        <v>93.659199999999998</v>
      </c>
      <c r="Q919" s="2">
        <v>0.1</v>
      </c>
      <c r="R919" s="2">
        <v>1</v>
      </c>
      <c r="S919" s="2">
        <v>10</v>
      </c>
      <c r="T919" s="2">
        <v>1.0197000000000001</v>
      </c>
      <c r="U919" s="2">
        <v>1.32</v>
      </c>
      <c r="V919" s="2">
        <v>3.4</v>
      </c>
      <c r="W919" s="2">
        <v>39.299999999999997</v>
      </c>
      <c r="X919" s="2">
        <v>17.627500000000001</v>
      </c>
      <c r="Y919" s="2">
        <v>0.68</v>
      </c>
      <c r="Z919" s="2">
        <v>3.1</v>
      </c>
      <c r="AA919" s="2">
        <v>21.6</v>
      </c>
      <c r="AB919" s="2">
        <v>12.784000000000001</v>
      </c>
      <c r="AC919" s="2">
        <v>2.98</v>
      </c>
      <c r="AD919" s="2">
        <v>7.4</v>
      </c>
      <c r="AE919" s="2">
        <v>40.299999999999997</v>
      </c>
      <c r="AF919" s="2">
        <v>62.228000000000002</v>
      </c>
      <c r="AG919" s="2">
        <v>1.26</v>
      </c>
      <c r="AH919" s="22">
        <v>3.9</v>
      </c>
      <c r="AI919" s="22">
        <v>32.5</v>
      </c>
      <c r="AJ919" s="22">
        <v>38.029000000000003</v>
      </c>
      <c r="AK919" s="18">
        <v>1.66</v>
      </c>
      <c r="AL919" s="18">
        <v>4.5</v>
      </c>
      <c r="AM919" s="18">
        <v>36.700000000000003</v>
      </c>
      <c r="AN919" s="2">
        <v>55.630200000000002</v>
      </c>
      <c r="AO919" s="2">
        <v>1.18</v>
      </c>
      <c r="AP919" s="2">
        <v>3.9</v>
      </c>
      <c r="AQ919" s="2">
        <v>30.5</v>
      </c>
      <c r="AR919" s="2">
        <v>8.2055000000000007</v>
      </c>
      <c r="AS919" s="2">
        <v>1.95</v>
      </c>
      <c r="AT919" s="2">
        <v>4.5</v>
      </c>
      <c r="AU919" s="2">
        <v>43.1</v>
      </c>
      <c r="AV919" s="2">
        <v>27.395800000000001</v>
      </c>
      <c r="AW919" s="2">
        <v>1.93</v>
      </c>
      <c r="AX919" s="2">
        <v>4.2</v>
      </c>
      <c r="AY919" s="2">
        <v>46.3</v>
      </c>
      <c r="AZ919" s="2">
        <v>35.2545</v>
      </c>
      <c r="BA919" s="2">
        <v>0.94</v>
      </c>
      <c r="BB919" s="2">
        <v>4.2</v>
      </c>
      <c r="BC919" s="2">
        <v>22.3</v>
      </c>
      <c r="BD919" s="2">
        <v>22.8034</v>
      </c>
      <c r="BE919" s="4"/>
      <c r="BF919" s="4"/>
    </row>
    <row r="920" spans="1:58" x14ac:dyDescent="0.2">
      <c r="A920" s="29">
        <v>919</v>
      </c>
      <c r="B920" s="7" t="s">
        <v>24</v>
      </c>
      <c r="C920" s="3">
        <v>39953</v>
      </c>
      <c r="D920" s="4" t="s">
        <v>21</v>
      </c>
      <c r="E920" s="4" t="s">
        <v>170</v>
      </c>
      <c r="F920" s="5" t="s">
        <v>190</v>
      </c>
      <c r="G920" s="6">
        <v>0.8930555555555556</v>
      </c>
      <c r="H920" s="6">
        <v>0.90902777777777777</v>
      </c>
      <c r="I920" s="85">
        <f t="shared" si="14"/>
        <v>22.999999999999918</v>
      </c>
      <c r="J920" s="86">
        <f>I920*Segmentos!$D$7*(AH920%)*IF(ISNUMBER(AI920),AI920%,0)</f>
        <v>2373.5999999999913</v>
      </c>
      <c r="K920" s="86">
        <f>I920*Segmentos!$D$7*(AL920%)*IF(ISNUMBER(AM920),AM920%,0)</f>
        <v>40240.799999999857</v>
      </c>
      <c r="L920" s="4"/>
      <c r="M920" s="2">
        <v>0.25</v>
      </c>
      <c r="N920" s="2">
        <v>0.8</v>
      </c>
      <c r="O920" s="2">
        <v>32.1</v>
      </c>
      <c r="P920" s="2">
        <v>33.164099999999998</v>
      </c>
      <c r="Q920" s="2">
        <v>0</v>
      </c>
      <c r="R920" s="2">
        <v>0</v>
      </c>
      <c r="S920" s="8" t="s">
        <v>577</v>
      </c>
      <c r="T920" s="2">
        <v>0</v>
      </c>
      <c r="U920" s="2">
        <v>0.28999999999999998</v>
      </c>
      <c r="V920" s="2">
        <v>0.8</v>
      </c>
      <c r="W920" s="2">
        <v>35</v>
      </c>
      <c r="X920" s="2">
        <v>7.8682999999999996</v>
      </c>
      <c r="Y920" s="2">
        <v>0.59</v>
      </c>
      <c r="Z920" s="2">
        <v>1.8</v>
      </c>
      <c r="AA920" s="2">
        <v>33.1</v>
      </c>
      <c r="AB920" s="2">
        <v>22.6889</v>
      </c>
      <c r="AC920" s="2">
        <v>0.06</v>
      </c>
      <c r="AD920" s="2">
        <v>0.3</v>
      </c>
      <c r="AE920" s="2">
        <v>21.4</v>
      </c>
      <c r="AF920" s="2">
        <v>2.6069</v>
      </c>
      <c r="AG920" s="2">
        <v>0.03</v>
      </c>
      <c r="AH920" s="22">
        <v>0.6</v>
      </c>
      <c r="AI920" s="22">
        <v>4.3</v>
      </c>
      <c r="AJ920" s="22">
        <v>1.6675</v>
      </c>
      <c r="AK920" s="18">
        <v>0.46</v>
      </c>
      <c r="AL920" s="18">
        <v>0.9</v>
      </c>
      <c r="AM920" s="18">
        <v>48.6</v>
      </c>
      <c r="AN920" s="2">
        <v>31.496600000000001</v>
      </c>
      <c r="AO920" s="2">
        <v>0.01</v>
      </c>
      <c r="AP920" s="2">
        <v>0.2</v>
      </c>
      <c r="AQ920" s="2">
        <v>4.3</v>
      </c>
      <c r="AR920" s="2">
        <v>0.1497</v>
      </c>
      <c r="AS920" s="2">
        <v>0.26</v>
      </c>
      <c r="AT920" s="2">
        <v>0.4</v>
      </c>
      <c r="AU920" s="2">
        <v>59.1</v>
      </c>
      <c r="AV920" s="2">
        <v>7.4396000000000004</v>
      </c>
      <c r="AW920" s="2">
        <v>0.24</v>
      </c>
      <c r="AX920" s="2">
        <v>0.4</v>
      </c>
      <c r="AY920" s="2">
        <v>54.5</v>
      </c>
      <c r="AZ920" s="2">
        <v>8.9824000000000002</v>
      </c>
      <c r="BA920" s="2">
        <v>0.33</v>
      </c>
      <c r="BB920" s="2">
        <v>1.4</v>
      </c>
      <c r="BC920" s="2">
        <v>23.5</v>
      </c>
      <c r="BD920" s="2">
        <v>16.592500000000001</v>
      </c>
      <c r="BE920" s="4"/>
      <c r="BF920" s="4"/>
    </row>
    <row r="921" spans="1:58" x14ac:dyDescent="0.2">
      <c r="A921" s="29">
        <v>920</v>
      </c>
      <c r="B921" s="7" t="s">
        <v>4</v>
      </c>
      <c r="C921" s="3">
        <v>39953</v>
      </c>
      <c r="D921" s="4" t="s">
        <v>3</v>
      </c>
      <c r="E921" s="4" t="s">
        <v>165</v>
      </c>
      <c r="F921" s="5" t="s">
        <v>190</v>
      </c>
      <c r="G921" s="6">
        <v>0.78194444444444444</v>
      </c>
      <c r="H921" s="6">
        <v>0.875</v>
      </c>
      <c r="I921" s="85">
        <f t="shared" si="14"/>
        <v>134</v>
      </c>
      <c r="J921" s="86">
        <f>I921*Segmentos!$D$7*(AH921%)*IF(ISNUMBER(AI921),AI921%,0)</f>
        <v>1114451.2</v>
      </c>
      <c r="K921" s="86">
        <f>I921*Segmentos!$D$7*(AL921%)*IF(ISNUMBER(AM921),AM921%,0)</f>
        <v>2405996.8000000003</v>
      </c>
      <c r="L921" s="4"/>
      <c r="M921" s="2">
        <v>3.35</v>
      </c>
      <c r="N921" s="2">
        <v>14.9</v>
      </c>
      <c r="O921" s="2">
        <v>22.5</v>
      </c>
      <c r="P921" s="2">
        <v>70.565899999999999</v>
      </c>
      <c r="Q921" s="2">
        <v>4.2300000000000004</v>
      </c>
      <c r="R921" s="2">
        <v>15.2</v>
      </c>
      <c r="S921" s="2">
        <v>27.8</v>
      </c>
      <c r="T921" s="2">
        <v>14.8956</v>
      </c>
      <c r="U921" s="2">
        <v>3.66</v>
      </c>
      <c r="V921" s="2">
        <v>16.899999999999999</v>
      </c>
      <c r="W921" s="2">
        <v>21.7</v>
      </c>
      <c r="X921" s="2">
        <v>16.164100000000001</v>
      </c>
      <c r="Y921" s="2">
        <v>3.23</v>
      </c>
      <c r="Z921" s="2">
        <v>12.7</v>
      </c>
      <c r="AA921" s="2">
        <v>25.4</v>
      </c>
      <c r="AB921" s="2">
        <v>20.104099999999999</v>
      </c>
      <c r="AC921" s="2">
        <v>2.8</v>
      </c>
      <c r="AD921" s="2">
        <v>15.4</v>
      </c>
      <c r="AE921" s="2">
        <v>18.2</v>
      </c>
      <c r="AF921" s="2">
        <v>19.402100000000001</v>
      </c>
      <c r="AG921" s="2">
        <v>2.08</v>
      </c>
      <c r="AH921" s="22">
        <v>11.3</v>
      </c>
      <c r="AI921" s="22">
        <v>18.399999999999999</v>
      </c>
      <c r="AJ921" s="22">
        <v>20.783999999999999</v>
      </c>
      <c r="AK921" s="18">
        <v>4.49</v>
      </c>
      <c r="AL921" s="18">
        <v>18.100000000000001</v>
      </c>
      <c r="AM921" s="18">
        <v>24.8</v>
      </c>
      <c r="AN921" s="2">
        <v>49.7819</v>
      </c>
      <c r="AO921" s="2">
        <v>1.19</v>
      </c>
      <c r="AP921" s="2">
        <v>8.4</v>
      </c>
      <c r="AQ921" s="2">
        <v>14.3</v>
      </c>
      <c r="AR921" s="2">
        <v>2.7542</v>
      </c>
      <c r="AS921" s="2">
        <v>2.36</v>
      </c>
      <c r="AT921" s="2">
        <v>13.9</v>
      </c>
      <c r="AU921" s="2">
        <v>17</v>
      </c>
      <c r="AV921" s="2">
        <v>10.985900000000001</v>
      </c>
      <c r="AW921" s="2">
        <v>3.06</v>
      </c>
      <c r="AX921" s="2">
        <v>16.100000000000001</v>
      </c>
      <c r="AY921" s="2">
        <v>19.100000000000001</v>
      </c>
      <c r="AZ921" s="2">
        <v>18.575900000000001</v>
      </c>
      <c r="BA921" s="2">
        <v>4.74</v>
      </c>
      <c r="BB921" s="2">
        <v>16.399999999999999</v>
      </c>
      <c r="BC921" s="2">
        <v>28.8</v>
      </c>
      <c r="BD921" s="2">
        <v>38.249899999999997</v>
      </c>
      <c r="BE921" s="4"/>
      <c r="BF921" s="4"/>
    </row>
    <row r="922" spans="1:58" x14ac:dyDescent="0.2">
      <c r="A922" s="29">
        <v>921</v>
      </c>
      <c r="B922" s="7" t="s">
        <v>15</v>
      </c>
      <c r="C922" s="3">
        <v>39954</v>
      </c>
      <c r="D922" s="4" t="s">
        <v>13</v>
      </c>
      <c r="E922" s="4" t="s">
        <v>164</v>
      </c>
      <c r="F922" s="5" t="s">
        <v>191</v>
      </c>
      <c r="G922" s="6">
        <v>0.87430555555555556</v>
      </c>
      <c r="H922" s="6">
        <v>0.91319444444444453</v>
      </c>
      <c r="I922" s="85">
        <f t="shared" si="14"/>
        <v>56.000000000000121</v>
      </c>
      <c r="J922" s="86">
        <f>I922*Segmentos!$D$7*(AH922%)*IF(ISNUMBER(AI922),AI922%,0)</f>
        <v>1753472.000000004</v>
      </c>
      <c r="K922" s="86">
        <f>I922*Segmentos!$D$7*(AL922%)*IF(ISNUMBER(AM922),AM922%,0)</f>
        <v>2328704.0000000051</v>
      </c>
      <c r="L922" s="4"/>
      <c r="M922" s="2">
        <v>9.17</v>
      </c>
      <c r="N922" s="2">
        <v>21.6</v>
      </c>
      <c r="O922" s="2">
        <v>42.4</v>
      </c>
      <c r="P922" s="2">
        <v>92.679400000000001</v>
      </c>
      <c r="Q922" s="2">
        <v>3.27</v>
      </c>
      <c r="R922" s="2">
        <v>11.4</v>
      </c>
      <c r="S922" s="2">
        <v>28.7</v>
      </c>
      <c r="T922" s="2">
        <v>5.5086000000000004</v>
      </c>
      <c r="U922" s="2">
        <v>5.9</v>
      </c>
      <c r="V922" s="2">
        <v>15.9</v>
      </c>
      <c r="W922" s="2">
        <v>37.200000000000003</v>
      </c>
      <c r="X922" s="2">
        <v>12.502700000000001</v>
      </c>
      <c r="Y922" s="2">
        <v>8.34</v>
      </c>
      <c r="Z922" s="2">
        <v>23.3</v>
      </c>
      <c r="AA922" s="2">
        <v>35.9</v>
      </c>
      <c r="AB922" s="2">
        <v>24.889299999999999</v>
      </c>
      <c r="AC922" s="2">
        <v>15.01</v>
      </c>
      <c r="AD922" s="2">
        <v>29.1</v>
      </c>
      <c r="AE922" s="2">
        <v>51.6</v>
      </c>
      <c r="AF922" s="2">
        <v>49.778799999999997</v>
      </c>
      <c r="AG922" s="2">
        <v>7.82</v>
      </c>
      <c r="AH922" s="22">
        <v>20.6</v>
      </c>
      <c r="AI922" s="22">
        <v>38</v>
      </c>
      <c r="AJ922" s="22">
        <v>37.4758</v>
      </c>
      <c r="AK922" s="18">
        <v>10.4</v>
      </c>
      <c r="AL922" s="18">
        <v>22.6</v>
      </c>
      <c r="AM922" s="18">
        <v>46</v>
      </c>
      <c r="AN922" s="2">
        <v>55.203699999999998</v>
      </c>
      <c r="AO922" s="2">
        <v>9.8000000000000007</v>
      </c>
      <c r="AP922" s="2">
        <v>19</v>
      </c>
      <c r="AQ922" s="2">
        <v>51.7</v>
      </c>
      <c r="AR922" s="2">
        <v>10.8248</v>
      </c>
      <c r="AS922" s="2">
        <v>7</v>
      </c>
      <c r="AT922" s="2">
        <v>19.600000000000001</v>
      </c>
      <c r="AU922" s="2">
        <v>35.700000000000003</v>
      </c>
      <c r="AV922" s="2">
        <v>15.5876</v>
      </c>
      <c r="AW922" s="2">
        <v>8.14</v>
      </c>
      <c r="AX922" s="2">
        <v>18.899999999999999</v>
      </c>
      <c r="AY922" s="2">
        <v>43</v>
      </c>
      <c r="AZ922" s="2">
        <v>23.639700000000001</v>
      </c>
      <c r="BA922" s="2">
        <v>11.02</v>
      </c>
      <c r="BB922" s="2">
        <v>25.6</v>
      </c>
      <c r="BC922" s="2">
        <v>43.1</v>
      </c>
      <c r="BD922" s="2">
        <v>42.627299999999998</v>
      </c>
      <c r="BE922" s="4"/>
      <c r="BF922" s="4"/>
    </row>
    <row r="923" spans="1:58" x14ac:dyDescent="0.2">
      <c r="A923" s="29">
        <v>922</v>
      </c>
      <c r="B923" s="7" t="s">
        <v>5</v>
      </c>
      <c r="C923" s="3">
        <v>39954</v>
      </c>
      <c r="D923" s="4" t="s">
        <v>3</v>
      </c>
      <c r="E923" s="4" t="s">
        <v>164</v>
      </c>
      <c r="F923" s="5" t="s">
        <v>191</v>
      </c>
      <c r="G923" s="6">
        <v>0.87430555555555556</v>
      </c>
      <c r="H923" s="6">
        <v>0.91736111111111107</v>
      </c>
      <c r="I923" s="85">
        <f t="shared" si="14"/>
        <v>61.999999999999943</v>
      </c>
      <c r="J923" s="86">
        <f>I923*Segmentos!$D$7*(AH923%)*IF(ISNUMBER(AI923),AI923%,0)</f>
        <v>1586059.1999999983</v>
      </c>
      <c r="K923" s="86">
        <f>I923*Segmentos!$D$7*(AL923%)*IF(ISNUMBER(AM923),AM923%,0)</f>
        <v>1312663.9999999988</v>
      </c>
      <c r="L923" s="4"/>
      <c r="M923" s="2">
        <v>5.83</v>
      </c>
      <c r="N923" s="2">
        <v>17.7</v>
      </c>
      <c r="O923" s="2">
        <v>32.9</v>
      </c>
      <c r="P923" s="2">
        <v>85.879300000000001</v>
      </c>
      <c r="Q923" s="2">
        <v>2.68</v>
      </c>
      <c r="R923" s="2">
        <v>8.1</v>
      </c>
      <c r="S923" s="2">
        <v>32.799999999999997</v>
      </c>
      <c r="T923" s="2">
        <v>6.5758000000000001</v>
      </c>
      <c r="U923" s="2">
        <v>4.87</v>
      </c>
      <c r="V923" s="2">
        <v>17.100000000000001</v>
      </c>
      <c r="W923" s="2">
        <v>28.5</v>
      </c>
      <c r="X923" s="2">
        <v>15.0297</v>
      </c>
      <c r="Y923" s="2">
        <v>8.4700000000000006</v>
      </c>
      <c r="Z923" s="2">
        <v>22.4</v>
      </c>
      <c r="AA923" s="2">
        <v>37.700000000000003</v>
      </c>
      <c r="AB923" s="2">
        <v>36.826300000000003</v>
      </c>
      <c r="AC923" s="2">
        <v>5.68</v>
      </c>
      <c r="AD923" s="2">
        <v>18.8</v>
      </c>
      <c r="AE923" s="2">
        <v>30.2</v>
      </c>
      <c r="AF923" s="2">
        <v>27.447500000000002</v>
      </c>
      <c r="AG923" s="2">
        <v>6.41</v>
      </c>
      <c r="AH923" s="22">
        <v>19.8</v>
      </c>
      <c r="AI923" s="22">
        <v>32.299999999999997</v>
      </c>
      <c r="AJ923" s="22">
        <v>44.784300000000002</v>
      </c>
      <c r="AK923" s="18">
        <v>5.31</v>
      </c>
      <c r="AL923" s="18">
        <v>15.8</v>
      </c>
      <c r="AM923" s="18">
        <v>33.5</v>
      </c>
      <c r="AN923" s="2">
        <v>41.094999999999999</v>
      </c>
      <c r="AO923" s="2">
        <v>3.14</v>
      </c>
      <c r="AP923" s="2">
        <v>13.3</v>
      </c>
      <c r="AQ923" s="2">
        <v>23.7</v>
      </c>
      <c r="AR923" s="2">
        <v>5.0544000000000002</v>
      </c>
      <c r="AS923" s="2">
        <v>5.31</v>
      </c>
      <c r="AT923" s="2">
        <v>16.399999999999999</v>
      </c>
      <c r="AU923" s="2">
        <v>32.4</v>
      </c>
      <c r="AV923" s="2">
        <v>17.2332</v>
      </c>
      <c r="AW923" s="2">
        <v>5.2</v>
      </c>
      <c r="AX923" s="2">
        <v>14.2</v>
      </c>
      <c r="AY923" s="2">
        <v>36.6</v>
      </c>
      <c r="AZ923" s="2">
        <v>22.023700000000002</v>
      </c>
      <c r="BA923" s="2">
        <v>7.37</v>
      </c>
      <c r="BB923" s="2">
        <v>22.5</v>
      </c>
      <c r="BC923" s="2">
        <v>32.799999999999997</v>
      </c>
      <c r="BD923" s="2">
        <v>41.567900000000002</v>
      </c>
      <c r="BE923" s="4"/>
      <c r="BF923" s="4"/>
    </row>
    <row r="924" spans="1:58" x14ac:dyDescent="0.2">
      <c r="A924" s="29">
        <v>923</v>
      </c>
      <c r="B924" s="7" t="s">
        <v>18</v>
      </c>
      <c r="C924" s="3">
        <v>39954</v>
      </c>
      <c r="D924" s="4" t="s">
        <v>17</v>
      </c>
      <c r="E924" s="4" t="s">
        <v>168</v>
      </c>
      <c r="F924" s="5" t="s">
        <v>191</v>
      </c>
      <c r="G924" s="6">
        <v>0.83333333333333337</v>
      </c>
      <c r="H924" s="6">
        <v>0.9159722222222223</v>
      </c>
      <c r="I924" s="85">
        <f t="shared" si="14"/>
        <v>119.00000000000006</v>
      </c>
      <c r="J924" s="86">
        <f>I924*Segmentos!$D$7*(AH924%)*IF(ISNUMBER(AI924),AI924%,0)</f>
        <v>298547.20000000019</v>
      </c>
      <c r="K924" s="86">
        <f>I924*Segmentos!$D$7*(AL924%)*IF(ISNUMBER(AM924),AM924%,0)</f>
        <v>56358.400000000031</v>
      </c>
      <c r="L924" s="4" t="s">
        <v>306</v>
      </c>
      <c r="M924" s="2">
        <v>0.36</v>
      </c>
      <c r="N924" s="2">
        <v>4</v>
      </c>
      <c r="O924" s="2">
        <v>9</v>
      </c>
      <c r="P924" s="2">
        <v>74.823899999999995</v>
      </c>
      <c r="Q924" s="2">
        <v>0.04</v>
      </c>
      <c r="R924" s="2">
        <v>1</v>
      </c>
      <c r="S924" s="2">
        <v>4.3</v>
      </c>
      <c r="T924" s="2">
        <v>1.4403999999999999</v>
      </c>
      <c r="U924" s="2">
        <v>0.62</v>
      </c>
      <c r="V924" s="2">
        <v>2</v>
      </c>
      <c r="W924" s="2">
        <v>30.5</v>
      </c>
      <c r="X924" s="2">
        <v>27.017600000000002</v>
      </c>
      <c r="Y924" s="2">
        <v>0.17</v>
      </c>
      <c r="Z924" s="2">
        <v>3.1</v>
      </c>
      <c r="AA924" s="2">
        <v>5.4</v>
      </c>
      <c r="AB924" s="2">
        <v>10.403600000000001</v>
      </c>
      <c r="AC924" s="2">
        <v>0.53</v>
      </c>
      <c r="AD924" s="2">
        <v>7.6</v>
      </c>
      <c r="AE924" s="2">
        <v>6.9</v>
      </c>
      <c r="AF924" s="2">
        <v>35.962200000000003</v>
      </c>
      <c r="AG924" s="2">
        <v>0.62</v>
      </c>
      <c r="AH924" s="22">
        <v>4.9000000000000004</v>
      </c>
      <c r="AI924" s="22">
        <v>12.8</v>
      </c>
      <c r="AJ924" s="22">
        <v>61.6173</v>
      </c>
      <c r="AK924" s="18">
        <v>0.12</v>
      </c>
      <c r="AL924" s="18">
        <v>3.2</v>
      </c>
      <c r="AM924" s="18">
        <v>3.7</v>
      </c>
      <c r="AN924" s="2">
        <v>13.2066</v>
      </c>
      <c r="AO924" s="2">
        <v>0.08</v>
      </c>
      <c r="AP924" s="2">
        <v>1.7</v>
      </c>
      <c r="AQ924" s="2">
        <v>4.8</v>
      </c>
      <c r="AR924" s="2">
        <v>1.8323</v>
      </c>
      <c r="AS924" s="2">
        <v>0.12</v>
      </c>
      <c r="AT924" s="2">
        <v>2.8</v>
      </c>
      <c r="AU924" s="2">
        <v>4.0999999999999996</v>
      </c>
      <c r="AV924" s="2">
        <v>5.3116000000000003</v>
      </c>
      <c r="AW924" s="2">
        <v>0.44</v>
      </c>
      <c r="AX924" s="2">
        <v>4.0999999999999996</v>
      </c>
      <c r="AY924" s="2">
        <v>10.6</v>
      </c>
      <c r="AZ924" s="2">
        <v>26.2576</v>
      </c>
      <c r="BA924" s="2">
        <v>0.52</v>
      </c>
      <c r="BB924" s="2">
        <v>5.3</v>
      </c>
      <c r="BC924" s="2">
        <v>9.8000000000000007</v>
      </c>
      <c r="BD924" s="2">
        <v>41.422400000000003</v>
      </c>
      <c r="BE924" s="4"/>
      <c r="BF924" s="4"/>
    </row>
    <row r="925" spans="1:58" x14ac:dyDescent="0.2">
      <c r="A925" s="29">
        <v>924</v>
      </c>
      <c r="B925" s="7" t="s">
        <v>9</v>
      </c>
      <c r="C925" s="3">
        <v>39954</v>
      </c>
      <c r="D925" s="4" t="s">
        <v>8</v>
      </c>
      <c r="E925" s="4" t="s">
        <v>168</v>
      </c>
      <c r="F925" s="5" t="s">
        <v>191</v>
      </c>
      <c r="G925" s="6">
        <v>0.81527777777777777</v>
      </c>
      <c r="H925" s="6">
        <v>0.87361111111111101</v>
      </c>
      <c r="I925" s="85">
        <f t="shared" si="14"/>
        <v>83.999999999999858</v>
      </c>
      <c r="J925" s="86">
        <f>I925*Segmentos!$D$7*(AH925%)*IF(ISNUMBER(AI925),AI925%,0)</f>
        <v>1292491.1999999976</v>
      </c>
      <c r="K925" s="86">
        <f>I925*Segmentos!$D$7*(AL925%)*IF(ISNUMBER(AM925),AM925%,0)</f>
        <v>1407671.9999999977</v>
      </c>
      <c r="L925" s="4" t="s">
        <v>303</v>
      </c>
      <c r="M925" s="2">
        <v>4.03</v>
      </c>
      <c r="N925" s="2">
        <v>13.8</v>
      </c>
      <c r="O925" s="2">
        <v>29.2</v>
      </c>
      <c r="P925" s="2">
        <v>82.046000000000006</v>
      </c>
      <c r="Q925" s="2">
        <v>2.87</v>
      </c>
      <c r="R925" s="2">
        <v>8.3000000000000007</v>
      </c>
      <c r="S925" s="2">
        <v>34.5</v>
      </c>
      <c r="T925" s="2">
        <v>9.7716999999999992</v>
      </c>
      <c r="U925" s="2">
        <v>2.73</v>
      </c>
      <c r="V925" s="2">
        <v>10.7</v>
      </c>
      <c r="W925" s="2">
        <v>25.6</v>
      </c>
      <c r="X925" s="2">
        <v>11.6724</v>
      </c>
      <c r="Y925" s="2">
        <v>4.2300000000000004</v>
      </c>
      <c r="Z925" s="2">
        <v>16.3</v>
      </c>
      <c r="AA925" s="2">
        <v>25.9</v>
      </c>
      <c r="AB925" s="2">
        <v>25.436199999999999</v>
      </c>
      <c r="AC925" s="2">
        <v>5.26</v>
      </c>
      <c r="AD925" s="2">
        <v>16.2</v>
      </c>
      <c r="AE925" s="2">
        <v>32.4</v>
      </c>
      <c r="AF925" s="2">
        <v>35.165599999999998</v>
      </c>
      <c r="AG925" s="2">
        <v>3.83</v>
      </c>
      <c r="AH925" s="22">
        <v>14.3</v>
      </c>
      <c r="AI925" s="22">
        <v>26.9</v>
      </c>
      <c r="AJ925" s="22">
        <v>37.014099999999999</v>
      </c>
      <c r="AK925" s="18">
        <v>4.2</v>
      </c>
      <c r="AL925" s="18">
        <v>13.3</v>
      </c>
      <c r="AM925" s="18">
        <v>31.5</v>
      </c>
      <c r="AN925" s="2">
        <v>45.0319</v>
      </c>
      <c r="AO925" s="2">
        <v>1.6</v>
      </c>
      <c r="AP925" s="2">
        <v>9.3000000000000007</v>
      </c>
      <c r="AQ925" s="2">
        <v>17.100000000000001</v>
      </c>
      <c r="AR925" s="2">
        <v>3.5579000000000001</v>
      </c>
      <c r="AS925" s="2">
        <v>1.89</v>
      </c>
      <c r="AT925" s="2">
        <v>8</v>
      </c>
      <c r="AU925" s="2">
        <v>23.7</v>
      </c>
      <c r="AV925" s="2">
        <v>8.4738000000000007</v>
      </c>
      <c r="AW925" s="2">
        <v>3.84</v>
      </c>
      <c r="AX925" s="2">
        <v>11.1</v>
      </c>
      <c r="AY925" s="2">
        <v>34.6</v>
      </c>
      <c r="AZ925" s="2">
        <v>22.488499999999998</v>
      </c>
      <c r="BA925" s="2">
        <v>6.09</v>
      </c>
      <c r="BB925" s="2">
        <v>20.399999999999999</v>
      </c>
      <c r="BC925" s="2">
        <v>29.8</v>
      </c>
      <c r="BD925" s="2">
        <v>47.525700000000001</v>
      </c>
      <c r="BE925" s="4"/>
      <c r="BF925" s="4"/>
    </row>
    <row r="926" spans="1:58" x14ac:dyDescent="0.2">
      <c r="A926" s="29">
        <v>925</v>
      </c>
      <c r="B926" s="7" t="s">
        <v>91</v>
      </c>
      <c r="C926" s="3">
        <v>39954</v>
      </c>
      <c r="D926" s="4" t="s">
        <v>28</v>
      </c>
      <c r="E926" s="4" t="s">
        <v>168</v>
      </c>
      <c r="F926" s="5" t="s">
        <v>191</v>
      </c>
      <c r="G926" s="6">
        <v>0.91666666666666663</v>
      </c>
      <c r="H926" s="6">
        <v>0.98611111111111116</v>
      </c>
      <c r="I926" s="85">
        <f t="shared" si="14"/>
        <v>100.00000000000013</v>
      </c>
      <c r="J926" s="86">
        <f>I926*Segmentos!$D$7*(AH926%)*IF(ISNUMBER(AI926),AI926%,0)</f>
        <v>721600.00000000081</v>
      </c>
      <c r="K926" s="86">
        <f>I926*Segmentos!$D$7*(AL926%)*IF(ISNUMBER(AM926),AM926%,0)</f>
        <v>501480.00000000058</v>
      </c>
      <c r="L926" s="4" t="s">
        <v>305</v>
      </c>
      <c r="M926" s="2">
        <v>1.52</v>
      </c>
      <c r="N926" s="2">
        <v>7.2</v>
      </c>
      <c r="O926" s="2">
        <v>21.1</v>
      </c>
      <c r="P926" s="2">
        <v>93.359499999999997</v>
      </c>
      <c r="Q926" s="2">
        <v>0.08</v>
      </c>
      <c r="R926" s="2">
        <v>2.2000000000000002</v>
      </c>
      <c r="S926" s="2">
        <v>3.8</v>
      </c>
      <c r="T926" s="2">
        <v>0.85429999999999995</v>
      </c>
      <c r="U926" s="2">
        <v>1.31</v>
      </c>
      <c r="V926" s="2">
        <v>6.7</v>
      </c>
      <c r="W926" s="2">
        <v>19.600000000000001</v>
      </c>
      <c r="X926" s="2">
        <v>16.8919</v>
      </c>
      <c r="Y926" s="2">
        <v>1.69</v>
      </c>
      <c r="Z926" s="2">
        <v>7.8</v>
      </c>
      <c r="AA926" s="2">
        <v>21.9</v>
      </c>
      <c r="AB926" s="2">
        <v>30.813300000000002</v>
      </c>
      <c r="AC926" s="2">
        <v>2.21</v>
      </c>
      <c r="AD926" s="2">
        <v>9.6</v>
      </c>
      <c r="AE926" s="2">
        <v>23.1</v>
      </c>
      <c r="AF926" s="2">
        <v>44.8</v>
      </c>
      <c r="AG926" s="2">
        <v>1.81</v>
      </c>
      <c r="AH926" s="22">
        <v>8.1999999999999993</v>
      </c>
      <c r="AI926" s="22">
        <v>22</v>
      </c>
      <c r="AJ926" s="22">
        <v>52.980800000000002</v>
      </c>
      <c r="AK926" s="18">
        <v>1.25</v>
      </c>
      <c r="AL926" s="18">
        <v>6.3</v>
      </c>
      <c r="AM926" s="18">
        <v>19.899999999999999</v>
      </c>
      <c r="AN926" s="2">
        <v>40.378799999999998</v>
      </c>
      <c r="AO926" s="2">
        <v>0.83</v>
      </c>
      <c r="AP926" s="2">
        <v>3.9</v>
      </c>
      <c r="AQ926" s="2">
        <v>21.3</v>
      </c>
      <c r="AR926" s="2">
        <v>5.6054000000000004</v>
      </c>
      <c r="AS926" s="2">
        <v>1.2</v>
      </c>
      <c r="AT926" s="2">
        <v>8</v>
      </c>
      <c r="AU926" s="2">
        <v>15.1</v>
      </c>
      <c r="AV926" s="2">
        <v>16.273800000000001</v>
      </c>
      <c r="AW926" s="2">
        <v>1.39</v>
      </c>
      <c r="AX926" s="2">
        <v>7.5</v>
      </c>
      <c r="AY926" s="2">
        <v>18.600000000000001</v>
      </c>
      <c r="AZ926" s="2">
        <v>24.695599999999999</v>
      </c>
      <c r="BA926" s="2">
        <v>1.98</v>
      </c>
      <c r="BB926" s="2">
        <v>7.5</v>
      </c>
      <c r="BC926" s="2">
        <v>26.5</v>
      </c>
      <c r="BD926" s="2">
        <v>46.784700000000001</v>
      </c>
      <c r="BE926" s="4"/>
      <c r="BF926" s="4"/>
    </row>
    <row r="927" spans="1:58" x14ac:dyDescent="0.2">
      <c r="A927" s="29">
        <v>926</v>
      </c>
      <c r="B927" s="7" t="s">
        <v>1</v>
      </c>
      <c r="C927" s="3">
        <v>39954</v>
      </c>
      <c r="D927" s="4" t="s">
        <v>0</v>
      </c>
      <c r="E927" s="4" t="s">
        <v>163</v>
      </c>
      <c r="F927" s="5" t="s">
        <v>191</v>
      </c>
      <c r="G927" s="6">
        <v>0.85</v>
      </c>
      <c r="H927" s="6">
        <v>0.88402777777777775</v>
      </c>
      <c r="I927" s="85">
        <f t="shared" si="14"/>
        <v>48.999999999999986</v>
      </c>
      <c r="J927" s="86">
        <f>I927*Segmentos!$D$7*(AH927%)*IF(ISNUMBER(AI927),AI927%,0)</f>
        <v>636607.99999999977</v>
      </c>
      <c r="K927" s="86">
        <f>I927*Segmentos!$D$7*(AL927%)*IF(ISNUMBER(AM927),AM927%,0)</f>
        <v>883959.99999999953</v>
      </c>
      <c r="L927" s="4"/>
      <c r="M927" s="2">
        <v>3.92</v>
      </c>
      <c r="N927" s="2">
        <v>7.7</v>
      </c>
      <c r="O927" s="2">
        <v>51.3</v>
      </c>
      <c r="P927" s="2">
        <v>82.378100000000003</v>
      </c>
      <c r="Q927" s="2">
        <v>3.16</v>
      </c>
      <c r="R927" s="2">
        <v>6.6</v>
      </c>
      <c r="S927" s="2">
        <v>47.9</v>
      </c>
      <c r="T927" s="2">
        <v>11.052300000000001</v>
      </c>
      <c r="U927" s="2">
        <v>2.36</v>
      </c>
      <c r="V927" s="2">
        <v>5</v>
      </c>
      <c r="W927" s="2">
        <v>47.5</v>
      </c>
      <c r="X927" s="2">
        <v>10.404400000000001</v>
      </c>
      <c r="Y927" s="2">
        <v>4.97</v>
      </c>
      <c r="Z927" s="2">
        <v>10.199999999999999</v>
      </c>
      <c r="AA927" s="2">
        <v>48.9</v>
      </c>
      <c r="AB927" s="2">
        <v>30.810300000000002</v>
      </c>
      <c r="AC927" s="2">
        <v>4.37</v>
      </c>
      <c r="AD927" s="2">
        <v>7.6</v>
      </c>
      <c r="AE927" s="2">
        <v>57.1</v>
      </c>
      <c r="AF927" s="2">
        <v>30.111000000000001</v>
      </c>
      <c r="AG927" s="2">
        <v>3.25</v>
      </c>
      <c r="AH927" s="22">
        <v>7</v>
      </c>
      <c r="AI927" s="22">
        <v>46.4</v>
      </c>
      <c r="AJ927" s="22">
        <v>32.385399999999997</v>
      </c>
      <c r="AK927" s="18">
        <v>4.53</v>
      </c>
      <c r="AL927" s="18">
        <v>8.1999999999999993</v>
      </c>
      <c r="AM927" s="18">
        <v>55</v>
      </c>
      <c r="AN927" s="2">
        <v>49.992699999999999</v>
      </c>
      <c r="AO927" s="2">
        <v>3.45</v>
      </c>
      <c r="AP927" s="2">
        <v>7.6</v>
      </c>
      <c r="AQ927" s="2">
        <v>45.6</v>
      </c>
      <c r="AR927" s="2">
        <v>7.9245999999999999</v>
      </c>
      <c r="AS927" s="2">
        <v>3.99</v>
      </c>
      <c r="AT927" s="2">
        <v>7.8</v>
      </c>
      <c r="AU927" s="2">
        <v>51.2</v>
      </c>
      <c r="AV927" s="2">
        <v>18.471399999999999</v>
      </c>
      <c r="AW927" s="2">
        <v>3.8</v>
      </c>
      <c r="AX927" s="2">
        <v>7.3</v>
      </c>
      <c r="AY927" s="2">
        <v>52</v>
      </c>
      <c r="AZ927" s="2">
        <v>22.914400000000001</v>
      </c>
      <c r="BA927" s="2">
        <v>4.1100000000000003</v>
      </c>
      <c r="BB927" s="2">
        <v>7.9</v>
      </c>
      <c r="BC927" s="2">
        <v>52.3</v>
      </c>
      <c r="BD927" s="2">
        <v>33.067700000000002</v>
      </c>
      <c r="BE927" s="4"/>
      <c r="BF927" s="4"/>
    </row>
    <row r="928" spans="1:58" x14ac:dyDescent="0.2">
      <c r="A928" s="29">
        <v>927</v>
      </c>
      <c r="B928" s="7" t="s">
        <v>36</v>
      </c>
      <c r="C928" s="3">
        <v>39954</v>
      </c>
      <c r="D928" s="4" t="s">
        <v>13</v>
      </c>
      <c r="E928" s="4" t="s">
        <v>163</v>
      </c>
      <c r="F928" s="5" t="s">
        <v>191</v>
      </c>
      <c r="G928" s="6">
        <v>0.91805555555555562</v>
      </c>
      <c r="H928" s="6">
        <v>0.94027777777777777</v>
      </c>
      <c r="I928" s="85">
        <f t="shared" si="14"/>
        <v>31.999999999999886</v>
      </c>
      <c r="J928" s="86">
        <f>I928*Segmentos!$D$7*(AH928%)*IF(ISNUMBER(AI928),AI928%,0)</f>
        <v>1459737.599999995</v>
      </c>
      <c r="K928" s="86">
        <f>I928*Segmentos!$D$7*(AL928%)*IF(ISNUMBER(AM928),AM928%,0)</f>
        <v>1720857.599999994</v>
      </c>
      <c r="L928" s="4"/>
      <c r="M928" s="2">
        <v>12.47</v>
      </c>
      <c r="N928" s="2">
        <v>18.3</v>
      </c>
      <c r="O928" s="2">
        <v>68.2</v>
      </c>
      <c r="P928" s="2">
        <v>91.271799999999999</v>
      </c>
      <c r="Q928" s="2">
        <v>8.0299999999999994</v>
      </c>
      <c r="R928" s="2">
        <v>12.5</v>
      </c>
      <c r="S928" s="2">
        <v>64.400000000000006</v>
      </c>
      <c r="T928" s="2">
        <v>9.8050999999999995</v>
      </c>
      <c r="U928" s="2">
        <v>10.56</v>
      </c>
      <c r="V928" s="2">
        <v>15.9</v>
      </c>
      <c r="W928" s="2">
        <v>66.2</v>
      </c>
      <c r="X928" s="2">
        <v>16.202400000000001</v>
      </c>
      <c r="Y928" s="2">
        <v>12.97</v>
      </c>
      <c r="Z928" s="2">
        <v>19.7</v>
      </c>
      <c r="AA928" s="2">
        <v>65.8</v>
      </c>
      <c r="AB928" s="2">
        <v>28.028300000000002</v>
      </c>
      <c r="AC928" s="2">
        <v>15.49</v>
      </c>
      <c r="AD928" s="2">
        <v>21.4</v>
      </c>
      <c r="AE928" s="2">
        <v>72.3</v>
      </c>
      <c r="AF928" s="2">
        <v>37.235999999999997</v>
      </c>
      <c r="AG928" s="2">
        <v>11.39</v>
      </c>
      <c r="AH928" s="22">
        <v>16.600000000000001</v>
      </c>
      <c r="AI928" s="22">
        <v>68.7</v>
      </c>
      <c r="AJ928" s="22">
        <v>39.575000000000003</v>
      </c>
      <c r="AK928" s="18">
        <v>13.44</v>
      </c>
      <c r="AL928" s="18">
        <v>19.8</v>
      </c>
      <c r="AM928" s="18">
        <v>67.900000000000006</v>
      </c>
      <c r="AN928" s="2">
        <v>51.696800000000003</v>
      </c>
      <c r="AO928" s="2">
        <v>14.08</v>
      </c>
      <c r="AP928" s="2">
        <v>20.100000000000001</v>
      </c>
      <c r="AQ928" s="2">
        <v>69.900000000000006</v>
      </c>
      <c r="AR928" s="2">
        <v>11.2676</v>
      </c>
      <c r="AS928" s="2">
        <v>12.69</v>
      </c>
      <c r="AT928" s="2">
        <v>18.7</v>
      </c>
      <c r="AU928" s="2">
        <v>67.8</v>
      </c>
      <c r="AV928" s="2">
        <v>20.4678</v>
      </c>
      <c r="AW928" s="2">
        <v>11.91</v>
      </c>
      <c r="AX928" s="2">
        <v>19</v>
      </c>
      <c r="AY928" s="2">
        <v>62.7</v>
      </c>
      <c r="AZ928" s="2">
        <v>25.080100000000002</v>
      </c>
      <c r="BA928" s="2">
        <v>12.29</v>
      </c>
      <c r="BB928" s="2">
        <v>16.899999999999999</v>
      </c>
      <c r="BC928" s="2">
        <v>72.599999999999994</v>
      </c>
      <c r="BD928" s="2">
        <v>34.456299999999999</v>
      </c>
      <c r="BE928" s="4"/>
      <c r="BF928" s="4"/>
    </row>
    <row r="929" spans="1:58" x14ac:dyDescent="0.2">
      <c r="A929" s="29">
        <v>928</v>
      </c>
      <c r="B929" s="7" t="s">
        <v>88</v>
      </c>
      <c r="C929" s="3">
        <v>39954</v>
      </c>
      <c r="D929" s="4" t="s">
        <v>13</v>
      </c>
      <c r="E929" s="4" t="s">
        <v>163</v>
      </c>
      <c r="F929" s="5" t="s">
        <v>191</v>
      </c>
      <c r="G929" s="6">
        <v>0.91666666666666663</v>
      </c>
      <c r="H929" s="6">
        <v>0.91805555555555562</v>
      </c>
      <c r="I929" s="85">
        <f t="shared" si="14"/>
        <v>2.0000000000001528</v>
      </c>
      <c r="J929" s="86">
        <f>I929*Segmentos!$D$7*(AH929%)*IF(ISNUMBER(AI929),AI929%,0)</f>
        <v>79884.000000006097</v>
      </c>
      <c r="K929" s="86">
        <f>I929*Segmentos!$D$7*(AL929%)*IF(ISNUMBER(AM929),AM929%,0)</f>
        <v>88035.20000000672</v>
      </c>
      <c r="L929" s="4"/>
      <c r="M929" s="2">
        <v>10.49</v>
      </c>
      <c r="N929" s="2">
        <v>11.4</v>
      </c>
      <c r="O929" s="2">
        <v>92.3</v>
      </c>
      <c r="P929" s="2">
        <v>91.962100000000007</v>
      </c>
      <c r="Q929" s="2">
        <v>5.31</v>
      </c>
      <c r="R929" s="2">
        <v>5.7</v>
      </c>
      <c r="S929" s="2">
        <v>92.8</v>
      </c>
      <c r="T929" s="2">
        <v>7.7733999999999996</v>
      </c>
      <c r="U929" s="2">
        <v>9.4</v>
      </c>
      <c r="V929" s="2">
        <v>10.3</v>
      </c>
      <c r="W929" s="2">
        <v>91.4</v>
      </c>
      <c r="X929" s="2">
        <v>17.281300000000002</v>
      </c>
      <c r="Y929" s="2">
        <v>11.39</v>
      </c>
      <c r="Z929" s="2">
        <v>12.3</v>
      </c>
      <c r="AA929" s="2">
        <v>92.7</v>
      </c>
      <c r="AB929" s="2">
        <v>29.4846</v>
      </c>
      <c r="AC929" s="2">
        <v>13</v>
      </c>
      <c r="AD929" s="2">
        <v>14.1</v>
      </c>
      <c r="AE929" s="2">
        <v>92.4</v>
      </c>
      <c r="AF929" s="2">
        <v>37.422800000000002</v>
      </c>
      <c r="AG929" s="2">
        <v>9.9600000000000009</v>
      </c>
      <c r="AH929" s="22">
        <v>10.5</v>
      </c>
      <c r="AI929" s="22">
        <v>95.1</v>
      </c>
      <c r="AJ929" s="22">
        <v>41.423400000000001</v>
      </c>
      <c r="AK929" s="18">
        <v>10.96</v>
      </c>
      <c r="AL929" s="18">
        <v>12.2</v>
      </c>
      <c r="AM929" s="18">
        <v>90.2</v>
      </c>
      <c r="AN929" s="2">
        <v>50.538800000000002</v>
      </c>
      <c r="AO929" s="2">
        <v>12.13</v>
      </c>
      <c r="AP929" s="2">
        <v>13.6</v>
      </c>
      <c r="AQ929" s="2">
        <v>89.4</v>
      </c>
      <c r="AR929" s="2">
        <v>11.626200000000001</v>
      </c>
      <c r="AS929" s="2">
        <v>10.18</v>
      </c>
      <c r="AT929" s="2">
        <v>10.6</v>
      </c>
      <c r="AU929" s="2">
        <v>95.6</v>
      </c>
      <c r="AV929" s="2">
        <v>19.664400000000001</v>
      </c>
      <c r="AW929" s="2">
        <v>8.4600000000000009</v>
      </c>
      <c r="AX929" s="2">
        <v>9.6</v>
      </c>
      <c r="AY929" s="2">
        <v>88.6</v>
      </c>
      <c r="AZ929" s="2">
        <v>21.331800000000001</v>
      </c>
      <c r="BA929" s="2">
        <v>11.71</v>
      </c>
      <c r="BB929" s="2">
        <v>12.5</v>
      </c>
      <c r="BC929" s="2">
        <v>93.8</v>
      </c>
      <c r="BD929" s="2">
        <v>39.339799999999997</v>
      </c>
      <c r="BE929" s="4"/>
      <c r="BF929" s="4"/>
    </row>
    <row r="930" spans="1:58" x14ac:dyDescent="0.2">
      <c r="A930" s="29">
        <v>929</v>
      </c>
      <c r="B930" s="7" t="s">
        <v>30</v>
      </c>
      <c r="C930" s="3">
        <v>39954</v>
      </c>
      <c r="D930" s="4" t="s">
        <v>28</v>
      </c>
      <c r="E930" s="4" t="s">
        <v>163</v>
      </c>
      <c r="F930" s="5" t="s">
        <v>191</v>
      </c>
      <c r="G930" s="6">
        <v>0.87986111111111109</v>
      </c>
      <c r="H930" s="6">
        <v>0.91319444444444453</v>
      </c>
      <c r="I930" s="85">
        <f t="shared" si="14"/>
        <v>48.000000000000149</v>
      </c>
      <c r="J930" s="86">
        <f>I930*Segmentos!$D$7*(AH930%)*IF(ISNUMBER(AI930),AI930%,0)</f>
        <v>153600.00000000047</v>
      </c>
      <c r="K930" s="86">
        <f>I930*Segmentos!$D$7*(AL930%)*IF(ISNUMBER(AM930),AM930%,0)</f>
        <v>277248.00000000087</v>
      </c>
      <c r="L930" s="4"/>
      <c r="M930" s="2">
        <v>1.1299999999999999</v>
      </c>
      <c r="N930" s="2">
        <v>3.6</v>
      </c>
      <c r="O930" s="2">
        <v>31.5</v>
      </c>
      <c r="P930" s="2">
        <v>96.171199999999999</v>
      </c>
      <c r="Q930" s="2">
        <v>0.56999999999999995</v>
      </c>
      <c r="R930" s="2">
        <v>1.3</v>
      </c>
      <c r="S930" s="2">
        <v>42.1</v>
      </c>
      <c r="T930" s="2">
        <v>8.0281000000000002</v>
      </c>
      <c r="U930" s="2">
        <v>0.93</v>
      </c>
      <c r="V930" s="2">
        <v>2.4</v>
      </c>
      <c r="W930" s="2">
        <v>37.9</v>
      </c>
      <c r="X930" s="2">
        <v>16.480699999999999</v>
      </c>
      <c r="Y930" s="2">
        <v>0.89</v>
      </c>
      <c r="Z930" s="2">
        <v>4.2</v>
      </c>
      <c r="AA930" s="2">
        <v>21.5</v>
      </c>
      <c r="AB930" s="2">
        <v>22.401399999999999</v>
      </c>
      <c r="AC930" s="2">
        <v>1.77</v>
      </c>
      <c r="AD930" s="2">
        <v>5</v>
      </c>
      <c r="AE930" s="2">
        <v>35.5</v>
      </c>
      <c r="AF930" s="2">
        <v>49.260899999999999</v>
      </c>
      <c r="AG930" s="2">
        <v>0.8</v>
      </c>
      <c r="AH930" s="22">
        <v>3.2</v>
      </c>
      <c r="AI930" s="22">
        <v>25</v>
      </c>
      <c r="AJ930" s="22">
        <v>32.236800000000002</v>
      </c>
      <c r="AK930" s="18">
        <v>1.43</v>
      </c>
      <c r="AL930" s="18">
        <v>4</v>
      </c>
      <c r="AM930" s="18">
        <v>36.1</v>
      </c>
      <c r="AN930" s="2">
        <v>63.934399999999997</v>
      </c>
      <c r="AO930" s="2">
        <v>0.48</v>
      </c>
      <c r="AP930" s="2">
        <v>1.3</v>
      </c>
      <c r="AQ930" s="2">
        <v>36.700000000000003</v>
      </c>
      <c r="AR930" s="2">
        <v>4.4909999999999997</v>
      </c>
      <c r="AS930" s="2">
        <v>1.46</v>
      </c>
      <c r="AT930" s="2">
        <v>3.5</v>
      </c>
      <c r="AU930" s="2">
        <v>41.6</v>
      </c>
      <c r="AV930" s="2">
        <v>27.234999999999999</v>
      </c>
      <c r="AW930" s="2">
        <v>1.01</v>
      </c>
      <c r="AX930" s="2">
        <v>2.8</v>
      </c>
      <c r="AY930" s="2">
        <v>36.4</v>
      </c>
      <c r="AZ930" s="2">
        <v>24.661799999999999</v>
      </c>
      <c r="BA930" s="2">
        <v>1.22</v>
      </c>
      <c r="BB930" s="2">
        <v>4.9000000000000004</v>
      </c>
      <c r="BC930" s="2">
        <v>24.8</v>
      </c>
      <c r="BD930" s="2">
        <v>39.783299999999997</v>
      </c>
      <c r="BE930" s="4"/>
      <c r="BF930" s="4"/>
    </row>
    <row r="931" spans="1:58" x14ac:dyDescent="0.2">
      <c r="A931" s="29">
        <v>930</v>
      </c>
      <c r="B931" s="7" t="s">
        <v>11</v>
      </c>
      <c r="C931" s="3">
        <v>39954</v>
      </c>
      <c r="D931" s="4" t="s">
        <v>8</v>
      </c>
      <c r="E931" s="4" t="s">
        <v>166</v>
      </c>
      <c r="F931" s="5" t="s">
        <v>191</v>
      </c>
      <c r="G931" s="6">
        <v>0.90972222222222221</v>
      </c>
      <c r="H931" s="6">
        <v>0.91041666666666676</v>
      </c>
      <c r="I931" s="85">
        <f t="shared" si="14"/>
        <v>1.0000000000001563</v>
      </c>
      <c r="J931" s="86">
        <f>I931*Segmentos!$D$7*(AH931%)*IF(ISNUMBER(AI931),AI931%,0)</f>
        <v>22400.0000000035</v>
      </c>
      <c r="K931" s="86">
        <f>I931*Segmentos!$D$7*(AL931%)*IF(ISNUMBER(AM931),AM931%,0)</f>
        <v>18000.000000002812</v>
      </c>
      <c r="L931" s="4"/>
      <c r="M931" s="2">
        <v>5.04</v>
      </c>
      <c r="N931" s="2">
        <v>5</v>
      </c>
      <c r="O931" s="2">
        <v>100</v>
      </c>
      <c r="P931" s="2">
        <v>90.016400000000004</v>
      </c>
      <c r="Q931" s="2">
        <v>2.8</v>
      </c>
      <c r="R931" s="2">
        <v>2.8</v>
      </c>
      <c r="S931" s="2">
        <v>100</v>
      </c>
      <c r="T931" s="2">
        <v>8.3438999999999997</v>
      </c>
      <c r="U931" s="2">
        <v>2.16</v>
      </c>
      <c r="V931" s="2">
        <v>2.2000000000000002</v>
      </c>
      <c r="W931" s="2">
        <v>100</v>
      </c>
      <c r="X931" s="2">
        <v>8.0833999999999993</v>
      </c>
      <c r="Y931" s="2">
        <v>3.77</v>
      </c>
      <c r="Z931" s="2">
        <v>3.8</v>
      </c>
      <c r="AA931" s="2">
        <v>100</v>
      </c>
      <c r="AB931" s="2">
        <v>19.8978</v>
      </c>
      <c r="AC931" s="2">
        <v>9.15</v>
      </c>
      <c r="AD931" s="2">
        <v>9.1999999999999993</v>
      </c>
      <c r="AE931" s="2">
        <v>100</v>
      </c>
      <c r="AF931" s="2">
        <v>53.691200000000002</v>
      </c>
      <c r="AG931" s="2">
        <v>5.61</v>
      </c>
      <c r="AH931" s="22">
        <v>5.6</v>
      </c>
      <c r="AI931" s="22">
        <v>100</v>
      </c>
      <c r="AJ931" s="22">
        <v>47.540900000000001</v>
      </c>
      <c r="AK931" s="18">
        <v>4.5199999999999996</v>
      </c>
      <c r="AL931" s="18">
        <v>4.5</v>
      </c>
      <c r="AM931" s="18">
        <v>100</v>
      </c>
      <c r="AN931" s="2">
        <v>42.475499999999997</v>
      </c>
      <c r="AO931" s="2">
        <v>1.45</v>
      </c>
      <c r="AP931" s="2">
        <v>1.4</v>
      </c>
      <c r="AQ931" s="2">
        <v>100</v>
      </c>
      <c r="AR931" s="2">
        <v>2.8231999999999999</v>
      </c>
      <c r="AS931" s="2">
        <v>3.45</v>
      </c>
      <c r="AT931" s="2">
        <v>3.4</v>
      </c>
      <c r="AU931" s="2">
        <v>100</v>
      </c>
      <c r="AV931" s="2">
        <v>13.571</v>
      </c>
      <c r="AW931" s="2">
        <v>3.01</v>
      </c>
      <c r="AX931" s="2">
        <v>3</v>
      </c>
      <c r="AY931" s="2">
        <v>100</v>
      </c>
      <c r="AZ931" s="2">
        <v>15.4895</v>
      </c>
      <c r="BA931" s="2">
        <v>8.49</v>
      </c>
      <c r="BB931" s="2">
        <v>8.5</v>
      </c>
      <c r="BC931" s="2">
        <v>100</v>
      </c>
      <c r="BD931" s="2">
        <v>58.132599999999996</v>
      </c>
      <c r="BE931" s="4"/>
      <c r="BF931" s="4"/>
    </row>
    <row r="932" spans="1:58" x14ac:dyDescent="0.2">
      <c r="A932" s="29">
        <v>931</v>
      </c>
      <c r="B932" s="7" t="s">
        <v>11</v>
      </c>
      <c r="C932" s="3">
        <v>39954</v>
      </c>
      <c r="D932" s="4" t="s">
        <v>0</v>
      </c>
      <c r="E932" s="4" t="s">
        <v>166</v>
      </c>
      <c r="F932" s="5" t="s">
        <v>191</v>
      </c>
      <c r="G932" s="6">
        <v>0.92638888888888893</v>
      </c>
      <c r="H932" s="6">
        <v>0.9291666666666667</v>
      </c>
      <c r="I932" s="85">
        <f t="shared" si="14"/>
        <v>3.9999999999999858</v>
      </c>
      <c r="J932" s="86">
        <f>I932*Segmentos!$D$7*(AH932%)*IF(ISNUMBER(AI932),AI932%,0)</f>
        <v>76185.599999999729</v>
      </c>
      <c r="K932" s="86">
        <f>I932*Segmentos!$D$7*(AL932%)*IF(ISNUMBER(AM932),AM932%,0)</f>
        <v>101039.99999999965</v>
      </c>
      <c r="L932" s="4"/>
      <c r="M932" s="2">
        <v>5.56</v>
      </c>
      <c r="N932" s="2">
        <v>6.9</v>
      </c>
      <c r="O932" s="2">
        <v>81.099999999999994</v>
      </c>
      <c r="P932" s="2">
        <v>88.974599999999995</v>
      </c>
      <c r="Q932" s="2">
        <v>3.27</v>
      </c>
      <c r="R932" s="2">
        <v>4.8</v>
      </c>
      <c r="S932" s="2">
        <v>68.5</v>
      </c>
      <c r="T932" s="2">
        <v>8.7279999999999998</v>
      </c>
      <c r="U932" s="2">
        <v>2.95</v>
      </c>
      <c r="V932" s="2">
        <v>4.0999999999999996</v>
      </c>
      <c r="W932" s="2">
        <v>71.7</v>
      </c>
      <c r="X932" s="2">
        <v>9.8853000000000009</v>
      </c>
      <c r="Y932" s="2">
        <v>4.96</v>
      </c>
      <c r="Z932" s="2">
        <v>6.7</v>
      </c>
      <c r="AA932" s="2">
        <v>73.8</v>
      </c>
      <c r="AB932" s="2">
        <v>23.4313</v>
      </c>
      <c r="AC932" s="2">
        <v>8.94</v>
      </c>
      <c r="AD932" s="2">
        <v>9.8000000000000007</v>
      </c>
      <c r="AE932" s="2">
        <v>91.1</v>
      </c>
      <c r="AF932" s="2">
        <v>46.93</v>
      </c>
      <c r="AG932" s="2">
        <v>4.75</v>
      </c>
      <c r="AH932" s="22">
        <v>6.2</v>
      </c>
      <c r="AI932" s="22">
        <v>76.8</v>
      </c>
      <c r="AJ932" s="22">
        <v>36.073</v>
      </c>
      <c r="AK932" s="18">
        <v>6.29</v>
      </c>
      <c r="AL932" s="18">
        <v>7.5</v>
      </c>
      <c r="AM932" s="18">
        <v>84.2</v>
      </c>
      <c r="AN932" s="2">
        <v>52.901600000000002</v>
      </c>
      <c r="AO932" s="2">
        <v>3.65</v>
      </c>
      <c r="AP932" s="2">
        <v>4.0999999999999996</v>
      </c>
      <c r="AQ932" s="2">
        <v>88.6</v>
      </c>
      <c r="AR932" s="2">
        <v>6.37</v>
      </c>
      <c r="AS932" s="2">
        <v>5.12</v>
      </c>
      <c r="AT932" s="2">
        <v>6.8</v>
      </c>
      <c r="AU932" s="2">
        <v>74.900000000000006</v>
      </c>
      <c r="AV932" s="2">
        <v>18.0487</v>
      </c>
      <c r="AW932" s="2">
        <v>6.34</v>
      </c>
      <c r="AX932" s="2">
        <v>7.6</v>
      </c>
      <c r="AY932" s="2">
        <v>83.4</v>
      </c>
      <c r="AZ932" s="2">
        <v>29.1325</v>
      </c>
      <c r="BA932" s="2">
        <v>5.78</v>
      </c>
      <c r="BB932" s="2">
        <v>7.1</v>
      </c>
      <c r="BC932" s="2">
        <v>81.3</v>
      </c>
      <c r="BD932" s="2">
        <v>35.423400000000001</v>
      </c>
      <c r="BE932" s="4"/>
      <c r="BF932" s="4"/>
    </row>
    <row r="933" spans="1:58" x14ac:dyDescent="0.2">
      <c r="A933" s="29">
        <v>932</v>
      </c>
      <c r="B933" s="7" t="s">
        <v>6</v>
      </c>
      <c r="C933" s="3">
        <v>39954</v>
      </c>
      <c r="D933" s="4" t="s">
        <v>3</v>
      </c>
      <c r="E933" s="4" t="s">
        <v>166</v>
      </c>
      <c r="F933" s="5" t="s">
        <v>191</v>
      </c>
      <c r="G933" s="6">
        <v>0.90763888888888899</v>
      </c>
      <c r="H933" s="6">
        <v>0.90902777777777777</v>
      </c>
      <c r="I933" s="85">
        <f t="shared" si="14"/>
        <v>1.999999999999833</v>
      </c>
      <c r="J933" s="86">
        <f>I933*Segmentos!$D$7*(AH933%)*IF(ISNUMBER(AI933),AI933%,0)</f>
        <v>71567.999999994019</v>
      </c>
      <c r="K933" s="86">
        <f>I933*Segmentos!$D$7*(AL933%)*IF(ISNUMBER(AM933),AM933%,0)</f>
        <v>44094.39999999632</v>
      </c>
      <c r="L933" s="4"/>
      <c r="M933" s="2">
        <v>7.16</v>
      </c>
      <c r="N933" s="2">
        <v>8.3000000000000007</v>
      </c>
      <c r="O933" s="2">
        <v>86.7</v>
      </c>
      <c r="P933" s="2">
        <v>88.122200000000007</v>
      </c>
      <c r="Q933" s="2">
        <v>4.04</v>
      </c>
      <c r="R933" s="2">
        <v>4.5999999999999996</v>
      </c>
      <c r="S933" s="2">
        <v>87.3</v>
      </c>
      <c r="T933" s="2">
        <v>8.2987000000000002</v>
      </c>
      <c r="U933" s="2">
        <v>4.97</v>
      </c>
      <c r="V933" s="2">
        <v>5.2</v>
      </c>
      <c r="W933" s="2">
        <v>95.3</v>
      </c>
      <c r="X933" s="2">
        <v>12.8216</v>
      </c>
      <c r="Y933" s="2">
        <v>10.8</v>
      </c>
      <c r="Z933" s="2">
        <v>13.1</v>
      </c>
      <c r="AA933" s="2">
        <v>82.1</v>
      </c>
      <c r="AB933" s="2">
        <v>39.221699999999998</v>
      </c>
      <c r="AC933" s="2">
        <v>6.88</v>
      </c>
      <c r="AD933" s="2">
        <v>7.7</v>
      </c>
      <c r="AE933" s="2">
        <v>89.7</v>
      </c>
      <c r="AF933" s="2">
        <v>27.780100000000001</v>
      </c>
      <c r="AG933" s="2">
        <v>8.9499999999999993</v>
      </c>
      <c r="AH933" s="22">
        <v>10.5</v>
      </c>
      <c r="AI933" s="22">
        <v>85.2</v>
      </c>
      <c r="AJ933" s="22">
        <v>52.213999999999999</v>
      </c>
      <c r="AK933" s="18">
        <v>5.55</v>
      </c>
      <c r="AL933" s="18">
        <v>6.2</v>
      </c>
      <c r="AM933" s="18">
        <v>88.9</v>
      </c>
      <c r="AN933" s="2">
        <v>35.908200000000001</v>
      </c>
      <c r="AO933" s="2">
        <v>3.48</v>
      </c>
      <c r="AP933" s="2">
        <v>4</v>
      </c>
      <c r="AQ933" s="2">
        <v>87.9</v>
      </c>
      <c r="AR933" s="2">
        <v>4.6813000000000002</v>
      </c>
      <c r="AS933" s="2">
        <v>6.32</v>
      </c>
      <c r="AT933" s="2">
        <v>7.3</v>
      </c>
      <c r="AU933" s="2">
        <v>86.5</v>
      </c>
      <c r="AV933" s="2">
        <v>17.1403</v>
      </c>
      <c r="AW933" s="2">
        <v>6.38</v>
      </c>
      <c r="AX933" s="2">
        <v>7.4</v>
      </c>
      <c r="AY933" s="2">
        <v>86.8</v>
      </c>
      <c r="AZ933" s="2">
        <v>22.573599999999999</v>
      </c>
      <c r="BA933" s="2">
        <v>9.2799999999999994</v>
      </c>
      <c r="BB933" s="2">
        <v>10.7</v>
      </c>
      <c r="BC933" s="2">
        <v>86.5</v>
      </c>
      <c r="BD933" s="2">
        <v>43.726999999999997</v>
      </c>
      <c r="BE933" s="4"/>
      <c r="BF933" s="4"/>
    </row>
    <row r="934" spans="1:58" x14ac:dyDescent="0.2">
      <c r="A934" s="29">
        <v>933</v>
      </c>
      <c r="B934" s="7" t="s">
        <v>31</v>
      </c>
      <c r="C934" s="3">
        <v>39954</v>
      </c>
      <c r="D934" s="4" t="s">
        <v>28</v>
      </c>
      <c r="E934" s="4" t="s">
        <v>166</v>
      </c>
      <c r="F934" s="5" t="s">
        <v>191</v>
      </c>
      <c r="G934" s="6">
        <v>0.91319444444444453</v>
      </c>
      <c r="H934" s="6">
        <v>0.91666666666666663</v>
      </c>
      <c r="I934" s="85">
        <f t="shared" si="14"/>
        <v>4.9999999999998224</v>
      </c>
      <c r="J934" s="86">
        <f>I934*Segmentos!$D$7*(AH934%)*IF(ISNUMBER(AI934),AI934%,0)</f>
        <v>8225.999999999709</v>
      </c>
      <c r="K934" s="86">
        <f>I934*Segmentos!$D$7*(AL934%)*IF(ISNUMBER(AM934),AM934%,0)</f>
        <v>13625.999999999518</v>
      </c>
      <c r="L934" s="4"/>
      <c r="M934" s="2">
        <v>0.56000000000000005</v>
      </c>
      <c r="N934" s="2">
        <v>0.9</v>
      </c>
      <c r="O934" s="2">
        <v>61.6</v>
      </c>
      <c r="P934" s="2">
        <v>88.256100000000004</v>
      </c>
      <c r="Q934" s="2">
        <v>0</v>
      </c>
      <c r="R934" s="2">
        <v>0</v>
      </c>
      <c r="S934" s="8" t="s">
        <v>577</v>
      </c>
      <c r="T934" s="2">
        <v>0</v>
      </c>
      <c r="U934" s="2">
        <v>0.28000000000000003</v>
      </c>
      <c r="V934" s="2">
        <v>0.3</v>
      </c>
      <c r="W934" s="2">
        <v>100</v>
      </c>
      <c r="X934" s="2">
        <v>9.2675000000000001</v>
      </c>
      <c r="Y934" s="2">
        <v>0.62</v>
      </c>
      <c r="Z934" s="2">
        <v>1.5</v>
      </c>
      <c r="AA934" s="2">
        <v>40.4</v>
      </c>
      <c r="AB934" s="2">
        <v>28.771100000000001</v>
      </c>
      <c r="AC934" s="2">
        <v>0.97</v>
      </c>
      <c r="AD934" s="2">
        <v>1.2</v>
      </c>
      <c r="AE934" s="2">
        <v>79.8</v>
      </c>
      <c r="AF934" s="2">
        <v>50.217599999999997</v>
      </c>
      <c r="AG934" s="2">
        <v>0.41</v>
      </c>
      <c r="AH934" s="22">
        <v>0.9</v>
      </c>
      <c r="AI934" s="22">
        <v>45.7</v>
      </c>
      <c r="AJ934" s="22">
        <v>30.8276</v>
      </c>
      <c r="AK934" s="18">
        <v>0.69</v>
      </c>
      <c r="AL934" s="18">
        <v>0.9</v>
      </c>
      <c r="AM934" s="18">
        <v>75.7</v>
      </c>
      <c r="AN934" s="2">
        <v>57.4285</v>
      </c>
      <c r="AO934" s="2">
        <v>0.64</v>
      </c>
      <c r="AP934" s="2">
        <v>0.7</v>
      </c>
      <c r="AQ934" s="2">
        <v>95.5</v>
      </c>
      <c r="AR934" s="2">
        <v>11.095700000000001</v>
      </c>
      <c r="AS934" s="2">
        <v>0.66</v>
      </c>
      <c r="AT934" s="2">
        <v>1.1000000000000001</v>
      </c>
      <c r="AU934" s="2">
        <v>62</v>
      </c>
      <c r="AV934" s="2">
        <v>22.855599999999999</v>
      </c>
      <c r="AW934" s="2">
        <v>0.57999999999999996</v>
      </c>
      <c r="AX934" s="2">
        <v>0.6</v>
      </c>
      <c r="AY934" s="2">
        <v>100</v>
      </c>
      <c r="AZ934" s="2">
        <v>26.274799999999999</v>
      </c>
      <c r="BA934" s="2">
        <v>0.46</v>
      </c>
      <c r="BB934" s="2">
        <v>1.1000000000000001</v>
      </c>
      <c r="BC934" s="2">
        <v>40.799999999999997</v>
      </c>
      <c r="BD934" s="2">
        <v>28.03</v>
      </c>
      <c r="BE934" s="4"/>
      <c r="BF934" s="4"/>
    </row>
    <row r="935" spans="1:58" x14ac:dyDescent="0.2">
      <c r="A935" s="29">
        <v>934</v>
      </c>
      <c r="B935" s="7" t="s">
        <v>37</v>
      </c>
      <c r="C935" s="3">
        <v>39954</v>
      </c>
      <c r="D935" s="4" t="s">
        <v>21</v>
      </c>
      <c r="E935" s="4" t="s">
        <v>173</v>
      </c>
      <c r="F935" s="5" t="s">
        <v>191</v>
      </c>
      <c r="G935" s="6">
        <v>0.87291666666666667</v>
      </c>
      <c r="H935" s="6">
        <v>0.87361111111111101</v>
      </c>
      <c r="I935" s="85">
        <f t="shared" si="14"/>
        <v>0.99999999999983658</v>
      </c>
      <c r="J935" s="86">
        <f>I935*Segmentos!$D$7*(AH935%)*IF(ISNUMBER(AI935),AI935%,0)</f>
        <v>2399.999999999608</v>
      </c>
      <c r="K935" s="86">
        <f>I935*Segmentos!$D$7*(AL935%)*IF(ISNUMBER(AM935),AM935%,0)</f>
        <v>1999.9999999996733</v>
      </c>
      <c r="L935" s="4"/>
      <c r="M935" s="2">
        <v>0.56999999999999995</v>
      </c>
      <c r="N935" s="2">
        <v>0.6</v>
      </c>
      <c r="O935" s="2">
        <v>100</v>
      </c>
      <c r="P935" s="2">
        <v>100</v>
      </c>
      <c r="Q935" s="2">
        <v>0.36</v>
      </c>
      <c r="R935" s="2">
        <v>0.4</v>
      </c>
      <c r="S935" s="2">
        <v>100</v>
      </c>
      <c r="T935" s="2">
        <v>10.6327</v>
      </c>
      <c r="U935" s="2">
        <v>0.16</v>
      </c>
      <c r="V935" s="2">
        <v>0.2</v>
      </c>
      <c r="W935" s="2">
        <v>100</v>
      </c>
      <c r="X935" s="2">
        <v>5.7552000000000003</v>
      </c>
      <c r="Y935" s="2">
        <v>0</v>
      </c>
      <c r="Z935" s="2">
        <v>0</v>
      </c>
      <c r="AA935" s="8" t="s">
        <v>577</v>
      </c>
      <c r="AB935" s="2">
        <v>0</v>
      </c>
      <c r="AC935" s="2">
        <v>1.45</v>
      </c>
      <c r="AD935" s="2">
        <v>1.5</v>
      </c>
      <c r="AE935" s="2">
        <v>100</v>
      </c>
      <c r="AF935" s="2">
        <v>83.612099999999998</v>
      </c>
      <c r="AG935" s="2">
        <v>0.6</v>
      </c>
      <c r="AH935" s="22">
        <v>0.6</v>
      </c>
      <c r="AI935" s="22">
        <v>100</v>
      </c>
      <c r="AJ935" s="22">
        <v>49.4405</v>
      </c>
      <c r="AK935" s="18">
        <v>0.55000000000000004</v>
      </c>
      <c r="AL935" s="18">
        <v>0.5</v>
      </c>
      <c r="AM935" s="18">
        <v>100</v>
      </c>
      <c r="AN935" s="2">
        <v>50.5595</v>
      </c>
      <c r="AO935" s="2">
        <v>1</v>
      </c>
      <c r="AP935" s="2">
        <v>1</v>
      </c>
      <c r="AQ935" s="2">
        <v>100</v>
      </c>
      <c r="AR935" s="2">
        <v>19.128499999999999</v>
      </c>
      <c r="AS935" s="2">
        <v>0.2</v>
      </c>
      <c r="AT935" s="2">
        <v>0.2</v>
      </c>
      <c r="AU935" s="2">
        <v>100</v>
      </c>
      <c r="AV935" s="2">
        <v>7.8345000000000002</v>
      </c>
      <c r="AW935" s="2">
        <v>1.1100000000000001</v>
      </c>
      <c r="AX935" s="2">
        <v>1.1000000000000001</v>
      </c>
      <c r="AY935" s="2">
        <v>100</v>
      </c>
      <c r="AZ935" s="2">
        <v>55.805799999999998</v>
      </c>
      <c r="BA935" s="2">
        <v>0.26</v>
      </c>
      <c r="BB935" s="2">
        <v>0.3</v>
      </c>
      <c r="BC935" s="2">
        <v>100</v>
      </c>
      <c r="BD935" s="2">
        <v>17.231200000000001</v>
      </c>
      <c r="BE935" s="4"/>
      <c r="BF935" s="4"/>
    </row>
    <row r="936" spans="1:58" x14ac:dyDescent="0.2">
      <c r="A936" s="29">
        <v>935</v>
      </c>
      <c r="B936" s="7" t="s">
        <v>43</v>
      </c>
      <c r="C936" s="3">
        <v>39954</v>
      </c>
      <c r="D936" s="4" t="s">
        <v>21</v>
      </c>
      <c r="E936" s="4" t="s">
        <v>170</v>
      </c>
      <c r="F936" s="5" t="s">
        <v>191</v>
      </c>
      <c r="G936" s="6">
        <v>0.91666666666666663</v>
      </c>
      <c r="H936" s="6">
        <v>0.93472222222222223</v>
      </c>
      <c r="I936" s="85">
        <f t="shared" si="14"/>
        <v>26.000000000000068</v>
      </c>
      <c r="J936" s="86">
        <f>I936*Segmentos!$D$7*(AH936%)*IF(ISNUMBER(AI936),AI936%,0)</f>
        <v>16889.600000000039</v>
      </c>
      <c r="K936" s="86">
        <f>I936*Segmentos!$D$7*(AL936%)*IF(ISNUMBER(AM936),AM936%,0)</f>
        <v>69160.000000000175</v>
      </c>
      <c r="L936" s="4"/>
      <c r="M936" s="2">
        <v>0.43</v>
      </c>
      <c r="N936" s="2">
        <v>1.3</v>
      </c>
      <c r="O936" s="2">
        <v>32</v>
      </c>
      <c r="P936" s="2">
        <v>54.066000000000003</v>
      </c>
      <c r="Q936" s="2">
        <v>0.26</v>
      </c>
      <c r="R936" s="2">
        <v>0.7</v>
      </c>
      <c r="S936" s="2">
        <v>38.5</v>
      </c>
      <c r="T936" s="2">
        <v>5.4859999999999998</v>
      </c>
      <c r="U936" s="2">
        <v>1.22</v>
      </c>
      <c r="V936" s="2">
        <v>2.5</v>
      </c>
      <c r="W936" s="2">
        <v>48.7</v>
      </c>
      <c r="X936" s="2">
        <v>32.008200000000002</v>
      </c>
      <c r="Y936" s="2">
        <v>0.32</v>
      </c>
      <c r="Z936" s="2">
        <v>1.6</v>
      </c>
      <c r="AA936" s="2">
        <v>19.7</v>
      </c>
      <c r="AB936" s="2">
        <v>11.855</v>
      </c>
      <c r="AC936" s="2">
        <v>0.11</v>
      </c>
      <c r="AD936" s="2">
        <v>0.7</v>
      </c>
      <c r="AE936" s="2">
        <v>16.399999999999999</v>
      </c>
      <c r="AF936" s="2">
        <v>4.7168000000000001</v>
      </c>
      <c r="AG936" s="2">
        <v>0.17</v>
      </c>
      <c r="AH936" s="22">
        <v>0.7</v>
      </c>
      <c r="AI936" s="22">
        <v>23.2</v>
      </c>
      <c r="AJ936" s="22">
        <v>9.9794</v>
      </c>
      <c r="AK936" s="18">
        <v>0.67</v>
      </c>
      <c r="AL936" s="18">
        <v>1.9</v>
      </c>
      <c r="AM936" s="18">
        <v>35</v>
      </c>
      <c r="AN936" s="2">
        <v>44.086599999999997</v>
      </c>
      <c r="AO936" s="2">
        <v>0.2</v>
      </c>
      <c r="AP936" s="2">
        <v>1.3</v>
      </c>
      <c r="AQ936" s="2">
        <v>15.8</v>
      </c>
      <c r="AR936" s="2">
        <v>2.7650000000000001</v>
      </c>
      <c r="AS936" s="2">
        <v>0.31</v>
      </c>
      <c r="AT936" s="2">
        <v>1.2</v>
      </c>
      <c r="AU936" s="2">
        <v>26.3</v>
      </c>
      <c r="AV936" s="2">
        <v>8.4494000000000007</v>
      </c>
      <c r="AW936" s="2">
        <v>0</v>
      </c>
      <c r="AX936" s="2">
        <v>0</v>
      </c>
      <c r="AY936" s="8" t="s">
        <v>577</v>
      </c>
      <c r="AZ936" s="2">
        <v>0</v>
      </c>
      <c r="BA936" s="2">
        <v>0.89</v>
      </c>
      <c r="BB936" s="2">
        <v>2.5</v>
      </c>
      <c r="BC936" s="2">
        <v>35.9</v>
      </c>
      <c r="BD936" s="2">
        <v>42.851599999999998</v>
      </c>
      <c r="BE936" s="4"/>
      <c r="BF936" s="4"/>
    </row>
    <row r="937" spans="1:58" x14ac:dyDescent="0.2">
      <c r="A937" s="29">
        <v>936</v>
      </c>
      <c r="B937" s="7" t="s">
        <v>44</v>
      </c>
      <c r="C937" s="3">
        <v>39954</v>
      </c>
      <c r="D937" s="4" t="s">
        <v>3</v>
      </c>
      <c r="E937" s="4" t="s">
        <v>169</v>
      </c>
      <c r="F937" s="5" t="s">
        <v>191</v>
      </c>
      <c r="G937" s="6">
        <v>0.91736111111111107</v>
      </c>
      <c r="H937" s="6">
        <v>2.7777777777777779E-3</v>
      </c>
      <c r="I937" s="85">
        <f t="shared" si="14"/>
        <v>123.00000000000007</v>
      </c>
      <c r="J937" s="86">
        <f>I937*Segmentos!$D$7*(AH937%)*IF(ISNUMBER(AI937),AI937%,0)</f>
        <v>4039516.8000000026</v>
      </c>
      <c r="K937" s="86">
        <f>I937*Segmentos!$D$7*(AL937%)*IF(ISNUMBER(AM937),AM937%,0)</f>
        <v>2977682.4000000022</v>
      </c>
      <c r="L937" s="4"/>
      <c r="M937" s="2">
        <v>7.09</v>
      </c>
      <c r="N937" s="2">
        <v>26.9</v>
      </c>
      <c r="O937" s="2">
        <v>26.4</v>
      </c>
      <c r="P937" s="2">
        <v>84.822800000000001</v>
      </c>
      <c r="Q937" s="2">
        <v>6.68</v>
      </c>
      <c r="R937" s="2">
        <v>22.7</v>
      </c>
      <c r="S937" s="2">
        <v>29.5</v>
      </c>
      <c r="T937" s="2">
        <v>13.335599999999999</v>
      </c>
      <c r="U937" s="2">
        <v>6.44</v>
      </c>
      <c r="V937" s="2">
        <v>26.7</v>
      </c>
      <c r="W937" s="2">
        <v>24.1</v>
      </c>
      <c r="X937" s="2">
        <v>16.1525</v>
      </c>
      <c r="Y937" s="2">
        <v>9.14</v>
      </c>
      <c r="Z937" s="2">
        <v>32.9</v>
      </c>
      <c r="AA937" s="2">
        <v>27.8</v>
      </c>
      <c r="AB937" s="2">
        <v>32.293199999999999</v>
      </c>
      <c r="AC937" s="2">
        <v>5.87</v>
      </c>
      <c r="AD937" s="2">
        <v>23.8</v>
      </c>
      <c r="AE937" s="2">
        <v>24.6</v>
      </c>
      <c r="AF937" s="2">
        <v>23.041599999999999</v>
      </c>
      <c r="AG937" s="2">
        <v>8.2200000000000006</v>
      </c>
      <c r="AH937" s="22">
        <v>31.1</v>
      </c>
      <c r="AI937" s="22">
        <v>26.4</v>
      </c>
      <c r="AJ937" s="22">
        <v>46.675899999999999</v>
      </c>
      <c r="AK937" s="18">
        <v>6.07</v>
      </c>
      <c r="AL937" s="18">
        <v>23.1</v>
      </c>
      <c r="AM937" s="18">
        <v>26.2</v>
      </c>
      <c r="AN937" s="2">
        <v>38.146900000000002</v>
      </c>
      <c r="AO937" s="2">
        <v>4.4800000000000004</v>
      </c>
      <c r="AP937" s="2">
        <v>21.2</v>
      </c>
      <c r="AQ937" s="2">
        <v>21.1</v>
      </c>
      <c r="AR937" s="2">
        <v>5.8628999999999998</v>
      </c>
      <c r="AS937" s="2">
        <v>6.15</v>
      </c>
      <c r="AT937" s="2">
        <v>22.4</v>
      </c>
      <c r="AU937" s="2">
        <v>27.4</v>
      </c>
      <c r="AV937" s="2">
        <v>16.215499999999999</v>
      </c>
      <c r="AW937" s="2">
        <v>7.76</v>
      </c>
      <c r="AX937" s="2">
        <v>26.9</v>
      </c>
      <c r="AY937" s="2">
        <v>28.9</v>
      </c>
      <c r="AZ937" s="2">
        <v>26.708300000000001</v>
      </c>
      <c r="BA937" s="2">
        <v>7.87</v>
      </c>
      <c r="BB937" s="2">
        <v>31.1</v>
      </c>
      <c r="BC937" s="2">
        <v>25.3</v>
      </c>
      <c r="BD937" s="2">
        <v>36.036000000000001</v>
      </c>
      <c r="BE937" s="4"/>
      <c r="BF937" s="4"/>
    </row>
    <row r="938" spans="1:58" x14ac:dyDescent="0.2">
      <c r="A938" s="29">
        <v>937</v>
      </c>
      <c r="B938" s="7" t="s">
        <v>86</v>
      </c>
      <c r="C938" s="3">
        <v>39954</v>
      </c>
      <c r="D938" s="4" t="s">
        <v>17</v>
      </c>
      <c r="E938" s="4" t="s">
        <v>169</v>
      </c>
      <c r="F938" s="5" t="s">
        <v>191</v>
      </c>
      <c r="G938" s="6">
        <v>0.91805555555555562</v>
      </c>
      <c r="H938" s="6">
        <v>0.96388888888888891</v>
      </c>
      <c r="I938" s="85">
        <f t="shared" si="14"/>
        <v>65.999999999999929</v>
      </c>
      <c r="J938" s="86">
        <f>I938*Segmentos!$D$7*(AH938%)*IF(ISNUMBER(AI938),AI938%,0)</f>
        <v>114892.79999999989</v>
      </c>
      <c r="K938" s="86">
        <f>I938*Segmentos!$D$7*(AL938%)*IF(ISNUMBER(AM938),AM938%,0)</f>
        <v>44351.999999999956</v>
      </c>
      <c r="L938" s="4"/>
      <c r="M938" s="2">
        <v>0.28999999999999998</v>
      </c>
      <c r="N938" s="2">
        <v>1.4</v>
      </c>
      <c r="O938" s="2">
        <v>20.5</v>
      </c>
      <c r="P938" s="2">
        <v>78.369299999999996</v>
      </c>
      <c r="Q938" s="2">
        <v>0</v>
      </c>
      <c r="R938" s="2">
        <v>0</v>
      </c>
      <c r="S938" s="8" t="s">
        <v>577</v>
      </c>
      <c r="T938" s="2">
        <v>0</v>
      </c>
      <c r="U938" s="2">
        <v>0.42</v>
      </c>
      <c r="V938" s="2">
        <v>1.5</v>
      </c>
      <c r="W938" s="2">
        <v>28.8</v>
      </c>
      <c r="X938" s="2">
        <v>23.7136</v>
      </c>
      <c r="Y938" s="2">
        <v>0.23</v>
      </c>
      <c r="Z938" s="2">
        <v>1.2</v>
      </c>
      <c r="AA938" s="2">
        <v>18.7</v>
      </c>
      <c r="AB938" s="2">
        <v>18.187200000000001</v>
      </c>
      <c r="AC938" s="2">
        <v>0.41</v>
      </c>
      <c r="AD938" s="2">
        <v>2.2999999999999998</v>
      </c>
      <c r="AE938" s="2">
        <v>18.100000000000001</v>
      </c>
      <c r="AF938" s="2">
        <v>36.468499999999999</v>
      </c>
      <c r="AG938" s="2">
        <v>0.43</v>
      </c>
      <c r="AH938" s="22">
        <v>1.7</v>
      </c>
      <c r="AI938" s="22">
        <v>25.6</v>
      </c>
      <c r="AJ938" s="22">
        <v>55.072299999999998</v>
      </c>
      <c r="AK938" s="18">
        <v>0.16</v>
      </c>
      <c r="AL938" s="18">
        <v>1.2</v>
      </c>
      <c r="AM938" s="18">
        <v>14</v>
      </c>
      <c r="AN938" s="2">
        <v>23.297000000000001</v>
      </c>
      <c r="AO938" s="2">
        <v>0.01</v>
      </c>
      <c r="AP938" s="2">
        <v>0.1</v>
      </c>
      <c r="AQ938" s="2">
        <v>15.2</v>
      </c>
      <c r="AR938" s="2">
        <v>0.26550000000000001</v>
      </c>
      <c r="AS938" s="2">
        <v>0.01</v>
      </c>
      <c r="AT938" s="2">
        <v>0.4</v>
      </c>
      <c r="AU938" s="2">
        <v>2.2000000000000002</v>
      </c>
      <c r="AV938" s="2">
        <v>0.49220000000000003</v>
      </c>
      <c r="AW938" s="2">
        <v>0.72</v>
      </c>
      <c r="AX938" s="2">
        <v>2.9</v>
      </c>
      <c r="AY938" s="2">
        <v>24.5</v>
      </c>
      <c r="AZ938" s="2">
        <v>55.733400000000003</v>
      </c>
      <c r="BA938" s="2">
        <v>0.21</v>
      </c>
      <c r="BB938" s="2">
        <v>1.3</v>
      </c>
      <c r="BC938" s="2">
        <v>16.8</v>
      </c>
      <c r="BD938" s="2">
        <v>21.8782</v>
      </c>
      <c r="BE938" s="4"/>
      <c r="BF938" s="4"/>
    </row>
    <row r="939" spans="1:58" x14ac:dyDescent="0.2">
      <c r="A939" s="29">
        <v>938</v>
      </c>
      <c r="B939" s="7" t="s">
        <v>14</v>
      </c>
      <c r="C939" s="3">
        <v>39954</v>
      </c>
      <c r="D939" s="4" t="s">
        <v>13</v>
      </c>
      <c r="E939" s="4" t="s">
        <v>163</v>
      </c>
      <c r="F939" s="5" t="s">
        <v>191</v>
      </c>
      <c r="G939" s="6">
        <v>0.84722222222222221</v>
      </c>
      <c r="H939" s="6">
        <v>0.87430555555555556</v>
      </c>
      <c r="I939" s="85">
        <f t="shared" si="14"/>
        <v>39.000000000000021</v>
      </c>
      <c r="J939" s="86">
        <f>I939*Segmentos!$D$7*(AH939%)*IF(ISNUMBER(AI939),AI939%,0)</f>
        <v>1001364.0000000007</v>
      </c>
      <c r="K939" s="86">
        <f>I939*Segmentos!$D$7*(AL939%)*IF(ISNUMBER(AM939),AM939%,0)</f>
        <v>1340258.4000000006</v>
      </c>
      <c r="L939" s="4"/>
      <c r="M939" s="2">
        <v>7.56</v>
      </c>
      <c r="N939" s="2">
        <v>11.4</v>
      </c>
      <c r="O939" s="2">
        <v>66.099999999999994</v>
      </c>
      <c r="P939" s="2">
        <v>89.265199999999993</v>
      </c>
      <c r="Q939" s="2">
        <v>4.87</v>
      </c>
      <c r="R939" s="2">
        <v>7.6</v>
      </c>
      <c r="S939" s="2">
        <v>63.8</v>
      </c>
      <c r="T939" s="2">
        <v>9.5876999999999999</v>
      </c>
      <c r="U939" s="2">
        <v>5.87</v>
      </c>
      <c r="V939" s="2">
        <v>10</v>
      </c>
      <c r="W939" s="2">
        <v>58.9</v>
      </c>
      <c r="X939" s="2">
        <v>14.5482</v>
      </c>
      <c r="Y939" s="2">
        <v>7.01</v>
      </c>
      <c r="Z939" s="2">
        <v>10.199999999999999</v>
      </c>
      <c r="AA939" s="2">
        <v>68.900000000000006</v>
      </c>
      <c r="AB939" s="2">
        <v>24.454499999999999</v>
      </c>
      <c r="AC939" s="2">
        <v>10.49</v>
      </c>
      <c r="AD939" s="2">
        <v>15.4</v>
      </c>
      <c r="AE939" s="2">
        <v>68.099999999999994</v>
      </c>
      <c r="AF939" s="2">
        <v>40.674799999999998</v>
      </c>
      <c r="AG939" s="2">
        <v>6.41</v>
      </c>
      <c r="AH939" s="22">
        <v>9.8000000000000007</v>
      </c>
      <c r="AI939" s="22">
        <v>65.5</v>
      </c>
      <c r="AJ939" s="22">
        <v>35.913600000000002</v>
      </c>
      <c r="AK939" s="18">
        <v>8.59</v>
      </c>
      <c r="AL939" s="18">
        <v>12.9</v>
      </c>
      <c r="AM939" s="18">
        <v>66.599999999999994</v>
      </c>
      <c r="AN939" s="2">
        <v>53.351599999999998</v>
      </c>
      <c r="AO939" s="2">
        <v>6.66</v>
      </c>
      <c r="AP939" s="2">
        <v>12.4</v>
      </c>
      <c r="AQ939" s="2">
        <v>53.8</v>
      </c>
      <c r="AR939" s="2">
        <v>8.5912000000000006</v>
      </c>
      <c r="AS939" s="2">
        <v>6.77</v>
      </c>
      <c r="AT939" s="2">
        <v>9.8000000000000007</v>
      </c>
      <c r="AU939" s="2">
        <v>68.8</v>
      </c>
      <c r="AV939" s="2">
        <v>17.607199999999999</v>
      </c>
      <c r="AW939" s="2">
        <v>5.58</v>
      </c>
      <c r="AX939" s="2">
        <v>8.9</v>
      </c>
      <c r="AY939" s="2">
        <v>63</v>
      </c>
      <c r="AZ939" s="2">
        <v>18.944600000000001</v>
      </c>
      <c r="BA939" s="2">
        <v>9.75</v>
      </c>
      <c r="BB939" s="2">
        <v>14</v>
      </c>
      <c r="BC939" s="2">
        <v>69.599999999999994</v>
      </c>
      <c r="BD939" s="2">
        <v>44.122199999999999</v>
      </c>
      <c r="BE939" s="4"/>
      <c r="BF939" s="4"/>
    </row>
    <row r="940" spans="1:58" x14ac:dyDescent="0.2">
      <c r="A940" s="29">
        <v>939</v>
      </c>
      <c r="B940" s="7" t="s">
        <v>92</v>
      </c>
      <c r="C940" s="3">
        <v>39954</v>
      </c>
      <c r="D940" s="4" t="s">
        <v>8</v>
      </c>
      <c r="E940" s="4" t="s">
        <v>168</v>
      </c>
      <c r="F940" s="5" t="s">
        <v>191</v>
      </c>
      <c r="G940" s="6">
        <v>0.91666666666666663</v>
      </c>
      <c r="H940" s="6">
        <v>0.98541666666666661</v>
      </c>
      <c r="I940" s="85">
        <f t="shared" si="14"/>
        <v>98.999999999999972</v>
      </c>
      <c r="J940" s="86">
        <f>I940*Segmentos!$D$7*(AH940%)*IF(ISNUMBER(AI940),AI940%,0)</f>
        <v>2482919.9999999986</v>
      </c>
      <c r="K940" s="86">
        <f>I940*Segmentos!$D$7*(AL940%)*IF(ISNUMBER(AM940),AM940%,0)</f>
        <v>2555467.1999999988</v>
      </c>
      <c r="L940" s="4" t="s">
        <v>304</v>
      </c>
      <c r="M940" s="2">
        <v>6.36</v>
      </c>
      <c r="N940" s="2">
        <v>22</v>
      </c>
      <c r="O940" s="2">
        <v>28.8</v>
      </c>
      <c r="P940" s="2">
        <v>76.224999999999994</v>
      </c>
      <c r="Q940" s="2">
        <v>4.21</v>
      </c>
      <c r="R940" s="2">
        <v>13.2</v>
      </c>
      <c r="S940" s="2">
        <v>32</v>
      </c>
      <c r="T940" s="2">
        <v>8.4154999999999998</v>
      </c>
      <c r="U940" s="2">
        <v>5.67</v>
      </c>
      <c r="V940" s="2">
        <v>18.5</v>
      </c>
      <c r="W940" s="2">
        <v>30.6</v>
      </c>
      <c r="X940" s="2">
        <v>14.2386</v>
      </c>
      <c r="Y940" s="2">
        <v>6.84</v>
      </c>
      <c r="Z940" s="2">
        <v>24.9</v>
      </c>
      <c r="AA940" s="2">
        <v>27.5</v>
      </c>
      <c r="AB940" s="2">
        <v>24.197399999999998</v>
      </c>
      <c r="AC940" s="2">
        <v>7.46</v>
      </c>
      <c r="AD940" s="2">
        <v>26.3</v>
      </c>
      <c r="AE940" s="2">
        <v>28.4</v>
      </c>
      <c r="AF940" s="2">
        <v>29.3734</v>
      </c>
      <c r="AG940" s="2">
        <v>6.26</v>
      </c>
      <c r="AH940" s="22">
        <v>22</v>
      </c>
      <c r="AI940" s="22">
        <v>28.5</v>
      </c>
      <c r="AJ940" s="22">
        <v>35.595999999999997</v>
      </c>
      <c r="AK940" s="18">
        <v>6.45</v>
      </c>
      <c r="AL940" s="18">
        <v>22.1</v>
      </c>
      <c r="AM940" s="18">
        <v>29.2</v>
      </c>
      <c r="AN940" s="2">
        <v>40.628900000000002</v>
      </c>
      <c r="AO940" s="2">
        <v>1.1000000000000001</v>
      </c>
      <c r="AP940" s="2">
        <v>13.9</v>
      </c>
      <c r="AQ940" s="2">
        <v>7.9</v>
      </c>
      <c r="AR940" s="2">
        <v>1.4370000000000001</v>
      </c>
      <c r="AS940" s="2">
        <v>4.18</v>
      </c>
      <c r="AT940" s="2">
        <v>18</v>
      </c>
      <c r="AU940" s="2">
        <v>23.2</v>
      </c>
      <c r="AV940" s="2">
        <v>11.0359</v>
      </c>
      <c r="AW940" s="2">
        <v>5.67</v>
      </c>
      <c r="AX940" s="2">
        <v>20.2</v>
      </c>
      <c r="AY940" s="2">
        <v>28.1</v>
      </c>
      <c r="AZ940" s="2">
        <v>19.540800000000001</v>
      </c>
      <c r="BA940" s="2">
        <v>9.6300000000000008</v>
      </c>
      <c r="BB940" s="2">
        <v>28.1</v>
      </c>
      <c r="BC940" s="2">
        <v>34.299999999999997</v>
      </c>
      <c r="BD940" s="2">
        <v>44.211199999999998</v>
      </c>
      <c r="BE940" s="4"/>
      <c r="BF940" s="4"/>
    </row>
    <row r="941" spans="1:58" x14ac:dyDescent="0.2">
      <c r="A941" s="29">
        <v>940</v>
      </c>
      <c r="B941" s="7" t="s">
        <v>10</v>
      </c>
      <c r="C941" s="3">
        <v>39954</v>
      </c>
      <c r="D941" s="4" t="s">
        <v>8</v>
      </c>
      <c r="E941" s="4" t="s">
        <v>164</v>
      </c>
      <c r="F941" s="5" t="s">
        <v>191</v>
      </c>
      <c r="G941" s="6">
        <v>0.87361111111111101</v>
      </c>
      <c r="H941" s="6">
        <v>0.91666666666666663</v>
      </c>
      <c r="I941" s="85">
        <f t="shared" si="14"/>
        <v>62.000000000000099</v>
      </c>
      <c r="J941" s="86">
        <f>I941*Segmentos!$D$7*(AH941%)*IF(ISNUMBER(AI941),AI941%,0)</f>
        <v>1550347.2000000025</v>
      </c>
      <c r="K941" s="86">
        <f>I941*Segmentos!$D$7*(AL941%)*IF(ISNUMBER(AM941),AM941%,0)</f>
        <v>1234196.8000000019</v>
      </c>
      <c r="L941" s="4"/>
      <c r="M941" s="2">
        <v>5.58</v>
      </c>
      <c r="N941" s="2">
        <v>18.600000000000001</v>
      </c>
      <c r="O941" s="2">
        <v>30</v>
      </c>
      <c r="P941" s="2">
        <v>91.555099999999996</v>
      </c>
      <c r="Q941" s="2">
        <v>2.58</v>
      </c>
      <c r="R941" s="2">
        <v>8.6</v>
      </c>
      <c r="S941" s="2">
        <v>29.9</v>
      </c>
      <c r="T941" s="2">
        <v>7.0659999999999998</v>
      </c>
      <c r="U941" s="2">
        <v>2.72</v>
      </c>
      <c r="V941" s="2">
        <v>13.3</v>
      </c>
      <c r="W941" s="2">
        <v>20.399999999999999</v>
      </c>
      <c r="X941" s="2">
        <v>9.3513999999999999</v>
      </c>
      <c r="Y941" s="2">
        <v>4.25</v>
      </c>
      <c r="Z941" s="2">
        <v>20.6</v>
      </c>
      <c r="AA941" s="2">
        <v>20.6</v>
      </c>
      <c r="AB941" s="2">
        <v>20.6066</v>
      </c>
      <c r="AC941" s="2">
        <v>10.119999999999999</v>
      </c>
      <c r="AD941" s="2">
        <v>25.2</v>
      </c>
      <c r="AE941" s="2">
        <v>40.200000000000003</v>
      </c>
      <c r="AF941" s="2">
        <v>54.531100000000002</v>
      </c>
      <c r="AG941" s="2">
        <v>6.25</v>
      </c>
      <c r="AH941" s="22">
        <v>20.7</v>
      </c>
      <c r="AI941" s="22">
        <v>30.2</v>
      </c>
      <c r="AJ941" s="22">
        <v>48.655999999999999</v>
      </c>
      <c r="AK941" s="18">
        <v>4.97</v>
      </c>
      <c r="AL941" s="18">
        <v>16.7</v>
      </c>
      <c r="AM941" s="18">
        <v>29.8</v>
      </c>
      <c r="AN941" s="2">
        <v>42.899099999999997</v>
      </c>
      <c r="AO941" s="2">
        <v>2.95</v>
      </c>
      <c r="AP941" s="2">
        <v>12.8</v>
      </c>
      <c r="AQ941" s="2">
        <v>23</v>
      </c>
      <c r="AR941" s="2">
        <v>5.2968999999999999</v>
      </c>
      <c r="AS941" s="2">
        <v>3.65</v>
      </c>
      <c r="AT941" s="2">
        <v>16.100000000000001</v>
      </c>
      <c r="AU941" s="2">
        <v>22.7</v>
      </c>
      <c r="AV941" s="2">
        <v>13.2171</v>
      </c>
      <c r="AW941" s="2">
        <v>4.4400000000000004</v>
      </c>
      <c r="AX941" s="2">
        <v>13.5</v>
      </c>
      <c r="AY941" s="2">
        <v>32.799999999999997</v>
      </c>
      <c r="AZ941" s="2">
        <v>20.9739</v>
      </c>
      <c r="BA941" s="2">
        <v>8.2799999999999994</v>
      </c>
      <c r="BB941" s="2">
        <v>25.4</v>
      </c>
      <c r="BC941" s="2">
        <v>32.6</v>
      </c>
      <c r="BD941" s="2">
        <v>52.0672</v>
      </c>
      <c r="BE941" s="4"/>
      <c r="BF941" s="4"/>
    </row>
    <row r="942" spans="1:58" x14ac:dyDescent="0.2">
      <c r="A942" s="29">
        <v>941</v>
      </c>
      <c r="B942" s="7" t="s">
        <v>89</v>
      </c>
      <c r="C942" s="3">
        <v>39954</v>
      </c>
      <c r="D942" s="4" t="s">
        <v>28</v>
      </c>
      <c r="E942" s="4" t="s">
        <v>169</v>
      </c>
      <c r="F942" s="5" t="s">
        <v>191</v>
      </c>
      <c r="G942" s="6">
        <v>0.84236111111111101</v>
      </c>
      <c r="H942" s="6">
        <v>0.87986111111111109</v>
      </c>
      <c r="I942" s="85">
        <f t="shared" si="14"/>
        <v>54.000000000000128</v>
      </c>
      <c r="J942" s="86">
        <f>I942*Segmentos!$D$7*(AH942%)*IF(ISNUMBER(AI942),AI942%,0)</f>
        <v>250387.20000000062</v>
      </c>
      <c r="K942" s="86">
        <f>I942*Segmentos!$D$7*(AL942%)*IF(ISNUMBER(AM942),AM942%,0)</f>
        <v>219585.60000000056</v>
      </c>
      <c r="L942" s="4"/>
      <c r="M942" s="2">
        <v>1.0900000000000001</v>
      </c>
      <c r="N942" s="2">
        <v>3.8</v>
      </c>
      <c r="O942" s="2">
        <v>28.7</v>
      </c>
      <c r="P942" s="2">
        <v>99.176900000000003</v>
      </c>
      <c r="Q942" s="2">
        <v>7.0000000000000007E-2</v>
      </c>
      <c r="R942" s="2">
        <v>1</v>
      </c>
      <c r="S942" s="2">
        <v>7.1</v>
      </c>
      <c r="T942" s="2">
        <v>1.0883</v>
      </c>
      <c r="U942" s="2">
        <v>0.31</v>
      </c>
      <c r="V942" s="2">
        <v>2.1</v>
      </c>
      <c r="W942" s="2">
        <v>14.9</v>
      </c>
      <c r="X942" s="2">
        <v>5.8979999999999997</v>
      </c>
      <c r="Y942" s="2">
        <v>1.81</v>
      </c>
      <c r="Z942" s="2">
        <v>4.9000000000000004</v>
      </c>
      <c r="AA942" s="2">
        <v>36.700000000000003</v>
      </c>
      <c r="AB942" s="2">
        <v>48.599299999999999</v>
      </c>
      <c r="AC942" s="2">
        <v>1.46</v>
      </c>
      <c r="AD942" s="2">
        <v>5.3</v>
      </c>
      <c r="AE942" s="2">
        <v>27.6</v>
      </c>
      <c r="AF942" s="2">
        <v>43.591299999999997</v>
      </c>
      <c r="AG942" s="2">
        <v>1.1599999999999999</v>
      </c>
      <c r="AH942" s="22">
        <v>4.2</v>
      </c>
      <c r="AI942" s="22">
        <v>27.6</v>
      </c>
      <c r="AJ942" s="22">
        <v>49.942</v>
      </c>
      <c r="AK942" s="18">
        <v>1.03</v>
      </c>
      <c r="AL942" s="18">
        <v>3.4</v>
      </c>
      <c r="AM942" s="18">
        <v>29.9</v>
      </c>
      <c r="AN942" s="2">
        <v>49.234900000000003</v>
      </c>
      <c r="AO942" s="2">
        <v>0.19</v>
      </c>
      <c r="AP942" s="2">
        <v>1</v>
      </c>
      <c r="AQ942" s="2">
        <v>18.100000000000001</v>
      </c>
      <c r="AR942" s="2">
        <v>1.8724000000000001</v>
      </c>
      <c r="AS942" s="2">
        <v>1.29</v>
      </c>
      <c r="AT942" s="2">
        <v>4.7</v>
      </c>
      <c r="AU942" s="2">
        <v>27.2</v>
      </c>
      <c r="AV942" s="2">
        <v>25.793600000000001</v>
      </c>
      <c r="AW942" s="2">
        <v>1.1000000000000001</v>
      </c>
      <c r="AX942" s="2">
        <v>3.3</v>
      </c>
      <c r="AY942" s="2">
        <v>33.799999999999997</v>
      </c>
      <c r="AZ942" s="2">
        <v>28.768799999999999</v>
      </c>
      <c r="BA942" s="2">
        <v>1.23</v>
      </c>
      <c r="BB942" s="2">
        <v>4.5</v>
      </c>
      <c r="BC942" s="2">
        <v>27.5</v>
      </c>
      <c r="BD942" s="2">
        <v>42.742199999999997</v>
      </c>
      <c r="BE942" s="4"/>
      <c r="BF942" s="4"/>
    </row>
    <row r="943" spans="1:58" x14ac:dyDescent="0.2">
      <c r="A943" s="29">
        <v>942</v>
      </c>
      <c r="B943" s="7" t="s">
        <v>83</v>
      </c>
      <c r="C943" s="3">
        <v>39954</v>
      </c>
      <c r="D943" s="4" t="s">
        <v>21</v>
      </c>
      <c r="E943" s="4" t="s">
        <v>170</v>
      </c>
      <c r="F943" s="5" t="s">
        <v>191</v>
      </c>
      <c r="G943" s="6">
        <v>0.87430555555555556</v>
      </c>
      <c r="H943" s="6">
        <v>0.88958333333333339</v>
      </c>
      <c r="I943" s="85">
        <f t="shared" si="14"/>
        <v>22.000000000000082</v>
      </c>
      <c r="J943" s="86">
        <f>I943*Segmentos!$D$7*(AH943%)*IF(ISNUMBER(AI943),AI943%,0)</f>
        <v>21683.200000000084</v>
      </c>
      <c r="K943" s="86">
        <f>I943*Segmentos!$D$7*(AL943%)*IF(ISNUMBER(AM943),AM943%,0)</f>
        <v>93456.000000000364</v>
      </c>
      <c r="L943" s="4"/>
      <c r="M943" s="2">
        <v>0.67</v>
      </c>
      <c r="N943" s="2">
        <v>1.4</v>
      </c>
      <c r="O943" s="2">
        <v>47.1</v>
      </c>
      <c r="P943" s="2">
        <v>40.397199999999998</v>
      </c>
      <c r="Q943" s="2">
        <v>0.2</v>
      </c>
      <c r="R943" s="2">
        <v>1</v>
      </c>
      <c r="S943" s="2">
        <v>19.2</v>
      </c>
      <c r="T943" s="2">
        <v>1.9961</v>
      </c>
      <c r="U943" s="2">
        <v>1.1499999999999999</v>
      </c>
      <c r="V943" s="2">
        <v>2.2999999999999998</v>
      </c>
      <c r="W943" s="2">
        <v>50.4</v>
      </c>
      <c r="X943" s="2">
        <v>14.571300000000001</v>
      </c>
      <c r="Y943" s="2">
        <v>0.61</v>
      </c>
      <c r="Z943" s="2">
        <v>1</v>
      </c>
      <c r="AA943" s="2">
        <v>59.5</v>
      </c>
      <c r="AB943" s="2">
        <v>10.914899999999999</v>
      </c>
      <c r="AC943" s="2">
        <v>0.65</v>
      </c>
      <c r="AD943" s="2">
        <v>1.4</v>
      </c>
      <c r="AE943" s="2">
        <v>45.8</v>
      </c>
      <c r="AF943" s="2">
        <v>12.9148</v>
      </c>
      <c r="AG943" s="2">
        <v>0.25</v>
      </c>
      <c r="AH943" s="22">
        <v>0.8</v>
      </c>
      <c r="AI943" s="22">
        <v>30.8</v>
      </c>
      <c r="AJ943" s="22">
        <v>7.0934999999999997</v>
      </c>
      <c r="AK943" s="18">
        <v>1.05</v>
      </c>
      <c r="AL943" s="18">
        <v>2</v>
      </c>
      <c r="AM943" s="18">
        <v>53.1</v>
      </c>
      <c r="AN943" s="2">
        <v>33.303699999999999</v>
      </c>
      <c r="AO943" s="2">
        <v>0.39</v>
      </c>
      <c r="AP943" s="2">
        <v>0.9</v>
      </c>
      <c r="AQ943" s="2">
        <v>44.4</v>
      </c>
      <c r="AR943" s="2">
        <v>2.5983000000000001</v>
      </c>
      <c r="AS943" s="2">
        <v>0.49</v>
      </c>
      <c r="AT943" s="2">
        <v>1.5</v>
      </c>
      <c r="AU943" s="2">
        <v>32</v>
      </c>
      <c r="AV943" s="2">
        <v>6.4878</v>
      </c>
      <c r="AW943" s="2">
        <v>0.63</v>
      </c>
      <c r="AX943" s="2">
        <v>1.3</v>
      </c>
      <c r="AY943" s="2">
        <v>48.6</v>
      </c>
      <c r="AZ943" s="2">
        <v>11.0398</v>
      </c>
      <c r="BA943" s="2">
        <v>0.87</v>
      </c>
      <c r="BB943" s="2">
        <v>1.6</v>
      </c>
      <c r="BC943" s="2">
        <v>54.9</v>
      </c>
      <c r="BD943" s="2">
        <v>20.2714</v>
      </c>
      <c r="BE943" s="4"/>
      <c r="BF943" s="4"/>
    </row>
    <row r="944" spans="1:58" x14ac:dyDescent="0.2">
      <c r="A944" s="29">
        <v>943</v>
      </c>
      <c r="B944" s="7" t="s">
        <v>23</v>
      </c>
      <c r="C944" s="3">
        <v>39954</v>
      </c>
      <c r="D944" s="4" t="s">
        <v>21</v>
      </c>
      <c r="E944" s="4" t="s">
        <v>170</v>
      </c>
      <c r="F944" s="5" t="s">
        <v>191</v>
      </c>
      <c r="G944" s="6">
        <v>0.91111111111111109</v>
      </c>
      <c r="H944" s="6">
        <v>0.9159722222222223</v>
      </c>
      <c r="I944" s="85">
        <f t="shared" si="14"/>
        <v>7.000000000000135</v>
      </c>
      <c r="J944" s="86">
        <f>I944*Segmentos!$D$7*(AH944%)*IF(ISNUMBER(AI944),AI944%,0)</f>
        <v>8400.0000000001619</v>
      </c>
      <c r="K944" s="86">
        <f>I944*Segmentos!$D$7*(AL944%)*IF(ISNUMBER(AM944),AM944%,0)</f>
        <v>27860.000000000538</v>
      </c>
      <c r="L944" s="4"/>
      <c r="M944" s="2">
        <v>0.64</v>
      </c>
      <c r="N944" s="2">
        <v>0.6</v>
      </c>
      <c r="O944" s="2">
        <v>99.6</v>
      </c>
      <c r="P944" s="2">
        <v>49.349800000000002</v>
      </c>
      <c r="Q944" s="2">
        <v>0</v>
      </c>
      <c r="R944" s="2">
        <v>0</v>
      </c>
      <c r="S944" s="8" t="s">
        <v>577</v>
      </c>
      <c r="T944" s="2">
        <v>0</v>
      </c>
      <c r="U944" s="2">
        <v>2.48</v>
      </c>
      <c r="V944" s="2">
        <v>2.5</v>
      </c>
      <c r="W944" s="2">
        <v>100</v>
      </c>
      <c r="X944" s="2">
        <v>40.212299999999999</v>
      </c>
      <c r="Y944" s="2">
        <v>0.4</v>
      </c>
      <c r="Z944" s="2">
        <v>0.4</v>
      </c>
      <c r="AA944" s="2">
        <v>98</v>
      </c>
      <c r="AB944" s="2">
        <v>9.1374999999999993</v>
      </c>
      <c r="AC944" s="2">
        <v>0</v>
      </c>
      <c r="AD944" s="2">
        <v>0</v>
      </c>
      <c r="AE944" s="8" t="s">
        <v>577</v>
      </c>
      <c r="AF944" s="2">
        <v>0</v>
      </c>
      <c r="AG944" s="2">
        <v>0.28000000000000003</v>
      </c>
      <c r="AH944" s="22">
        <v>0.3</v>
      </c>
      <c r="AI944" s="22">
        <v>100</v>
      </c>
      <c r="AJ944" s="22">
        <v>10.194100000000001</v>
      </c>
      <c r="AK944" s="18">
        <v>0.96</v>
      </c>
      <c r="AL944" s="18">
        <v>1</v>
      </c>
      <c r="AM944" s="18">
        <v>99.5</v>
      </c>
      <c r="AN944" s="2">
        <v>39.155700000000003</v>
      </c>
      <c r="AO944" s="2">
        <v>0.13</v>
      </c>
      <c r="AP944" s="2">
        <v>0.2</v>
      </c>
      <c r="AQ944" s="2">
        <v>85.7</v>
      </c>
      <c r="AR944" s="2">
        <v>1.1053999999999999</v>
      </c>
      <c r="AS944" s="2">
        <v>0.25</v>
      </c>
      <c r="AT944" s="2">
        <v>0.3</v>
      </c>
      <c r="AU944" s="2">
        <v>100</v>
      </c>
      <c r="AV944" s="2">
        <v>4.2807000000000004</v>
      </c>
      <c r="AW944" s="2">
        <v>0</v>
      </c>
      <c r="AX944" s="2">
        <v>0</v>
      </c>
      <c r="AY944" s="8" t="s">
        <v>577</v>
      </c>
      <c r="AZ944" s="2">
        <v>0</v>
      </c>
      <c r="BA944" s="2">
        <v>1.49</v>
      </c>
      <c r="BB944" s="2">
        <v>1.5</v>
      </c>
      <c r="BC944" s="2">
        <v>100</v>
      </c>
      <c r="BD944" s="2">
        <v>43.963700000000003</v>
      </c>
      <c r="BE944" s="4"/>
      <c r="BF944" s="4"/>
    </row>
    <row r="945" spans="1:58" x14ac:dyDescent="0.2">
      <c r="A945" s="29">
        <v>944</v>
      </c>
      <c r="B945" s="7" t="s">
        <v>25</v>
      </c>
      <c r="C945" s="3">
        <v>39954</v>
      </c>
      <c r="D945" s="4" t="s">
        <v>21</v>
      </c>
      <c r="E945" s="4" t="s">
        <v>171</v>
      </c>
      <c r="F945" s="5" t="s">
        <v>191</v>
      </c>
      <c r="G945" s="6">
        <v>0.8965277777777777</v>
      </c>
      <c r="H945" s="6">
        <v>0.89861111111111114</v>
      </c>
      <c r="I945" s="85">
        <f t="shared" si="14"/>
        <v>3.0000000000001492</v>
      </c>
      <c r="J945" s="86">
        <f>I945*Segmentos!$D$7*(AH945%)*IF(ISNUMBER(AI945),AI945%,0)</f>
        <v>3348.0000000001664</v>
      </c>
      <c r="K945" s="86">
        <f>I945*Segmentos!$D$7*(AL945%)*IF(ISNUMBER(AM945),AM945%,0)</f>
        <v>13186.800000000658</v>
      </c>
      <c r="L945" s="4"/>
      <c r="M945" s="2">
        <v>0.72</v>
      </c>
      <c r="N945" s="2">
        <v>0.7</v>
      </c>
      <c r="O945" s="2">
        <v>98.5</v>
      </c>
      <c r="P945" s="2">
        <v>47.472099999999998</v>
      </c>
      <c r="Q945" s="2">
        <v>0.04</v>
      </c>
      <c r="R945" s="2">
        <v>0</v>
      </c>
      <c r="S945" s="2">
        <v>100</v>
      </c>
      <c r="T945" s="2">
        <v>0.40250000000000002</v>
      </c>
      <c r="U945" s="2">
        <v>2.16</v>
      </c>
      <c r="V945" s="2">
        <v>2.2000000000000002</v>
      </c>
      <c r="W945" s="2">
        <v>100</v>
      </c>
      <c r="X945" s="2">
        <v>29.971900000000002</v>
      </c>
      <c r="Y945" s="2">
        <v>0.49</v>
      </c>
      <c r="Z945" s="2">
        <v>0.5</v>
      </c>
      <c r="AA945" s="2">
        <v>98.5</v>
      </c>
      <c r="AB945" s="2">
        <v>9.5381</v>
      </c>
      <c r="AC945" s="2">
        <v>0.35</v>
      </c>
      <c r="AD945" s="2">
        <v>0.4</v>
      </c>
      <c r="AE945" s="2">
        <v>93</v>
      </c>
      <c r="AF945" s="2">
        <v>7.5597000000000003</v>
      </c>
      <c r="AG945" s="2">
        <v>0.28000000000000003</v>
      </c>
      <c r="AH945" s="22">
        <v>0.3</v>
      </c>
      <c r="AI945" s="22">
        <v>93</v>
      </c>
      <c r="AJ945" s="22">
        <v>8.7810000000000006</v>
      </c>
      <c r="AK945" s="18">
        <v>1.1100000000000001</v>
      </c>
      <c r="AL945" s="18">
        <v>1.1000000000000001</v>
      </c>
      <c r="AM945" s="18">
        <v>99.9</v>
      </c>
      <c r="AN945" s="2">
        <v>38.691099999999999</v>
      </c>
      <c r="AO945" s="2">
        <v>0.21</v>
      </c>
      <c r="AP945" s="2">
        <v>0.3</v>
      </c>
      <c r="AQ945" s="2">
        <v>68.2</v>
      </c>
      <c r="AR945" s="2">
        <v>1.5309999999999999</v>
      </c>
      <c r="AS945" s="2">
        <v>0.35</v>
      </c>
      <c r="AT945" s="2">
        <v>0.3</v>
      </c>
      <c r="AU945" s="2">
        <v>100</v>
      </c>
      <c r="AV945" s="2">
        <v>5.0705</v>
      </c>
      <c r="AW945" s="2">
        <v>0.33</v>
      </c>
      <c r="AX945" s="2">
        <v>0.3</v>
      </c>
      <c r="AY945" s="2">
        <v>100</v>
      </c>
      <c r="AZ945" s="2">
        <v>6.3556999999999997</v>
      </c>
      <c r="BA945" s="2">
        <v>1.36</v>
      </c>
      <c r="BB945" s="2">
        <v>1.4</v>
      </c>
      <c r="BC945" s="2">
        <v>100</v>
      </c>
      <c r="BD945" s="2">
        <v>34.514899999999997</v>
      </c>
      <c r="BE945" s="4"/>
      <c r="BF945" s="4"/>
    </row>
    <row r="946" spans="1:58" x14ac:dyDescent="0.2">
      <c r="A946" s="29">
        <v>945</v>
      </c>
      <c r="B946" s="7" t="s">
        <v>19</v>
      </c>
      <c r="C946" s="3">
        <v>39954</v>
      </c>
      <c r="D946" s="4" t="s">
        <v>17</v>
      </c>
      <c r="E946" s="4" t="s">
        <v>166</v>
      </c>
      <c r="F946" s="5" t="s">
        <v>191</v>
      </c>
      <c r="G946" s="6">
        <v>0.9159722222222223</v>
      </c>
      <c r="H946" s="6">
        <v>0.91805555555555562</v>
      </c>
      <c r="I946" s="85">
        <f t="shared" si="14"/>
        <v>2.9999999999999893</v>
      </c>
      <c r="J946" s="86">
        <f>I946*Segmentos!$D$7*(AH946%)*IF(ISNUMBER(AI946),AI946%,0)</f>
        <v>2764.7999999999906</v>
      </c>
      <c r="K946" s="86">
        <f>I946*Segmentos!$D$7*(AL946%)*IF(ISNUMBER(AM946),AM946%,0)</f>
        <v>399.5999999999986</v>
      </c>
      <c r="L946" s="4"/>
      <c r="M946" s="2">
        <v>0.15</v>
      </c>
      <c r="N946" s="2">
        <v>0.2</v>
      </c>
      <c r="O946" s="2">
        <v>62.4</v>
      </c>
      <c r="P946" s="2">
        <v>41.170099999999998</v>
      </c>
      <c r="Q946" s="2">
        <v>0</v>
      </c>
      <c r="R946" s="2">
        <v>0</v>
      </c>
      <c r="S946" s="8" t="s">
        <v>577</v>
      </c>
      <c r="T946" s="2">
        <v>0</v>
      </c>
      <c r="U946" s="2">
        <v>0.56999999999999995</v>
      </c>
      <c r="V946" s="2">
        <v>0.7</v>
      </c>
      <c r="W946" s="2">
        <v>76.8</v>
      </c>
      <c r="X946" s="2">
        <v>33.899799999999999</v>
      </c>
      <c r="Y946" s="2">
        <v>0.09</v>
      </c>
      <c r="Z946" s="2">
        <v>0.3</v>
      </c>
      <c r="AA946" s="2">
        <v>33.299999999999997</v>
      </c>
      <c r="AB946" s="2">
        <v>7.2704000000000004</v>
      </c>
      <c r="AC946" s="2">
        <v>0</v>
      </c>
      <c r="AD946" s="2">
        <v>0</v>
      </c>
      <c r="AE946" s="8" t="s">
        <v>577</v>
      </c>
      <c r="AF946" s="2">
        <v>0</v>
      </c>
      <c r="AG946" s="2">
        <v>0.25</v>
      </c>
      <c r="AH946" s="22">
        <v>0.3</v>
      </c>
      <c r="AI946" s="22">
        <v>76.8</v>
      </c>
      <c r="AJ946" s="22">
        <v>33.899799999999999</v>
      </c>
      <c r="AK946" s="18">
        <v>0.05</v>
      </c>
      <c r="AL946" s="18">
        <v>0.1</v>
      </c>
      <c r="AM946" s="18">
        <v>33.299999999999997</v>
      </c>
      <c r="AN946" s="2">
        <v>7.2704000000000004</v>
      </c>
      <c r="AO946" s="2">
        <v>0</v>
      </c>
      <c r="AP946" s="2">
        <v>0</v>
      </c>
      <c r="AQ946" s="8" t="s">
        <v>577</v>
      </c>
      <c r="AR946" s="2">
        <v>0</v>
      </c>
      <c r="AS946" s="2">
        <v>0</v>
      </c>
      <c r="AT946" s="2">
        <v>0</v>
      </c>
      <c r="AU946" s="8" t="s">
        <v>577</v>
      </c>
      <c r="AV946" s="2">
        <v>0</v>
      </c>
      <c r="AW946" s="2">
        <v>0.35</v>
      </c>
      <c r="AX946" s="2">
        <v>0.4</v>
      </c>
      <c r="AY946" s="2">
        <v>100</v>
      </c>
      <c r="AZ946" s="2">
        <v>28.7684</v>
      </c>
      <c r="BA946" s="2">
        <v>0.11</v>
      </c>
      <c r="BB946" s="2">
        <v>0.3</v>
      </c>
      <c r="BC946" s="2">
        <v>33.299999999999997</v>
      </c>
      <c r="BD946" s="2">
        <v>12.4018</v>
      </c>
      <c r="BE946" s="4"/>
      <c r="BF946" s="4"/>
    </row>
    <row r="947" spans="1:58" x14ac:dyDescent="0.2">
      <c r="A947" s="29">
        <v>946</v>
      </c>
      <c r="B947" s="7" t="s">
        <v>2</v>
      </c>
      <c r="C947" s="3">
        <v>39954</v>
      </c>
      <c r="D947" s="4" t="s">
        <v>0</v>
      </c>
      <c r="E947" s="4" t="s">
        <v>164</v>
      </c>
      <c r="F947" s="5" t="s">
        <v>191</v>
      </c>
      <c r="G947" s="6">
        <v>0.88402777777777775</v>
      </c>
      <c r="H947" s="6">
        <v>0.92638888888888893</v>
      </c>
      <c r="I947" s="85">
        <f t="shared" si="14"/>
        <v>61.000000000000099</v>
      </c>
      <c r="J947" s="86">
        <f>I947*Segmentos!$D$7*(AH947%)*IF(ISNUMBER(AI947),AI947%,0)</f>
        <v>1567944.0000000026</v>
      </c>
      <c r="K947" s="86">
        <f>I947*Segmentos!$D$7*(AL947%)*IF(ISNUMBER(AM947),AM947%,0)</f>
        <v>1462536.0000000023</v>
      </c>
      <c r="L947" s="4"/>
      <c r="M947" s="2">
        <v>6.22</v>
      </c>
      <c r="N947" s="2">
        <v>19.2</v>
      </c>
      <c r="O947" s="2">
        <v>32.4</v>
      </c>
      <c r="P947" s="2">
        <v>89.094899999999996</v>
      </c>
      <c r="Q947" s="2">
        <v>3.8</v>
      </c>
      <c r="R947" s="2">
        <v>11.1</v>
      </c>
      <c r="S947" s="2">
        <v>34.299999999999997</v>
      </c>
      <c r="T947" s="2">
        <v>9.0874000000000006</v>
      </c>
      <c r="U947" s="2">
        <v>3.06</v>
      </c>
      <c r="V947" s="2">
        <v>12.9</v>
      </c>
      <c r="W947" s="2">
        <v>23.8</v>
      </c>
      <c r="X947" s="2">
        <v>9.1920000000000002</v>
      </c>
      <c r="Y947" s="2">
        <v>6.5</v>
      </c>
      <c r="Z947" s="2">
        <v>23.6</v>
      </c>
      <c r="AA947" s="2">
        <v>27.6</v>
      </c>
      <c r="AB947" s="2">
        <v>27.480799999999999</v>
      </c>
      <c r="AC947" s="2">
        <v>9.2100000000000009</v>
      </c>
      <c r="AD947" s="2">
        <v>23.4</v>
      </c>
      <c r="AE947" s="2">
        <v>39.4</v>
      </c>
      <c r="AF947" s="2">
        <v>43.334699999999998</v>
      </c>
      <c r="AG947" s="2">
        <v>6.44</v>
      </c>
      <c r="AH947" s="22">
        <v>20.399999999999999</v>
      </c>
      <c r="AI947" s="22">
        <v>31.5</v>
      </c>
      <c r="AJ947" s="22">
        <v>43.779899999999998</v>
      </c>
      <c r="AK947" s="18">
        <v>6.02</v>
      </c>
      <c r="AL947" s="18">
        <v>18</v>
      </c>
      <c r="AM947" s="18">
        <v>33.299999999999997</v>
      </c>
      <c r="AN947" s="2">
        <v>45.314999999999998</v>
      </c>
      <c r="AO947" s="2">
        <v>5.65</v>
      </c>
      <c r="AP947" s="2">
        <v>17.899999999999999</v>
      </c>
      <c r="AQ947" s="2">
        <v>31.6</v>
      </c>
      <c r="AR947" s="2">
        <v>8.8524999999999991</v>
      </c>
      <c r="AS947" s="2">
        <v>6.42</v>
      </c>
      <c r="AT947" s="2">
        <v>18</v>
      </c>
      <c r="AU947" s="2">
        <v>35.6</v>
      </c>
      <c r="AV947" s="2">
        <v>20.2483</v>
      </c>
      <c r="AW947" s="2">
        <v>6.46</v>
      </c>
      <c r="AX947" s="2">
        <v>19.399999999999999</v>
      </c>
      <c r="AY947" s="2">
        <v>33.299999999999997</v>
      </c>
      <c r="AZ947" s="2">
        <v>26.618600000000001</v>
      </c>
      <c r="BA947" s="2">
        <v>6.08</v>
      </c>
      <c r="BB947" s="2">
        <v>20</v>
      </c>
      <c r="BC947" s="2">
        <v>30.4</v>
      </c>
      <c r="BD947" s="2">
        <v>33.375599999999999</v>
      </c>
      <c r="BE947" s="4"/>
      <c r="BF947" s="4"/>
    </row>
    <row r="948" spans="1:58" x14ac:dyDescent="0.2">
      <c r="A948" s="29">
        <v>947</v>
      </c>
      <c r="B948" s="7" t="s">
        <v>16</v>
      </c>
      <c r="C948" s="3">
        <v>39954</v>
      </c>
      <c r="D948" s="4" t="s">
        <v>13</v>
      </c>
      <c r="E948" s="4" t="s">
        <v>166</v>
      </c>
      <c r="F948" s="5" t="s">
        <v>191</v>
      </c>
      <c r="G948" s="6">
        <v>0.91319444444444453</v>
      </c>
      <c r="H948" s="6">
        <v>0.91666666666666663</v>
      </c>
      <c r="I948" s="85">
        <f t="shared" si="14"/>
        <v>4.9999999999998224</v>
      </c>
      <c r="J948" s="86">
        <f>I948*Segmentos!$D$7*(AH948%)*IF(ISNUMBER(AI948),AI948%,0)</f>
        <v>172847.99999999386</v>
      </c>
      <c r="K948" s="86">
        <f>I948*Segmentos!$D$7*(AL948%)*IF(ISNUMBER(AM948),AM948%,0)</f>
        <v>215711.99999999235</v>
      </c>
      <c r="L948" s="4"/>
      <c r="M948" s="2">
        <v>9.77</v>
      </c>
      <c r="N948" s="2">
        <v>11.6</v>
      </c>
      <c r="O948" s="2">
        <v>84.5</v>
      </c>
      <c r="P948" s="2">
        <v>92.920199999999994</v>
      </c>
      <c r="Q948" s="2">
        <v>4.79</v>
      </c>
      <c r="R948" s="2">
        <v>5.6</v>
      </c>
      <c r="S948" s="2">
        <v>85.7</v>
      </c>
      <c r="T948" s="2">
        <v>7.5940000000000003</v>
      </c>
      <c r="U948" s="2">
        <v>6.8</v>
      </c>
      <c r="V948" s="2">
        <v>9.1</v>
      </c>
      <c r="W948" s="2">
        <v>75.099999999999994</v>
      </c>
      <c r="X948" s="2">
        <v>13.5687</v>
      </c>
      <c r="Y948" s="2">
        <v>9.2200000000000006</v>
      </c>
      <c r="Z948" s="2">
        <v>11.3</v>
      </c>
      <c r="AA948" s="2">
        <v>81.5</v>
      </c>
      <c r="AB948" s="2">
        <v>25.9011</v>
      </c>
      <c r="AC948" s="2">
        <v>14.69</v>
      </c>
      <c r="AD948" s="2">
        <v>16.399999999999999</v>
      </c>
      <c r="AE948" s="2">
        <v>89.5</v>
      </c>
      <c r="AF948" s="2">
        <v>45.856400000000001</v>
      </c>
      <c r="AG948" s="2">
        <v>8.6300000000000008</v>
      </c>
      <c r="AH948" s="22">
        <v>10.4</v>
      </c>
      <c r="AI948" s="22">
        <v>83.1</v>
      </c>
      <c r="AJ948" s="22">
        <v>38.952399999999997</v>
      </c>
      <c r="AK948" s="18">
        <v>10.8</v>
      </c>
      <c r="AL948" s="18">
        <v>12.6</v>
      </c>
      <c r="AM948" s="18">
        <v>85.6</v>
      </c>
      <c r="AN948" s="2">
        <v>53.967799999999997</v>
      </c>
      <c r="AO948" s="2">
        <v>10.01</v>
      </c>
      <c r="AP948" s="2">
        <v>11.4</v>
      </c>
      <c r="AQ948" s="2">
        <v>88.1</v>
      </c>
      <c r="AR948" s="2">
        <v>10.398899999999999</v>
      </c>
      <c r="AS948" s="2">
        <v>8.69</v>
      </c>
      <c r="AT948" s="2">
        <v>10.6</v>
      </c>
      <c r="AU948" s="2">
        <v>82</v>
      </c>
      <c r="AV948" s="2">
        <v>18.201499999999999</v>
      </c>
      <c r="AW948" s="2">
        <v>8.9</v>
      </c>
      <c r="AX948" s="2">
        <v>9.6999999999999993</v>
      </c>
      <c r="AY948" s="2">
        <v>91.6</v>
      </c>
      <c r="AZ948" s="2">
        <v>24.340900000000001</v>
      </c>
      <c r="BA948" s="2">
        <v>10.98</v>
      </c>
      <c r="BB948" s="2">
        <v>13.6</v>
      </c>
      <c r="BC948" s="2">
        <v>81</v>
      </c>
      <c r="BD948" s="2">
        <v>39.978900000000003</v>
      </c>
      <c r="BE948" s="4"/>
      <c r="BF948" s="4"/>
    </row>
    <row r="949" spans="1:58" x14ac:dyDescent="0.2">
      <c r="A949" s="29">
        <v>948</v>
      </c>
      <c r="B949" s="7" t="s">
        <v>22</v>
      </c>
      <c r="C949" s="3">
        <v>39954</v>
      </c>
      <c r="D949" s="4" t="s">
        <v>21</v>
      </c>
      <c r="E949" s="4" t="s">
        <v>164</v>
      </c>
      <c r="F949" s="5" t="s">
        <v>191</v>
      </c>
      <c r="G949" s="6">
        <v>0.83194444444444438</v>
      </c>
      <c r="H949" s="6">
        <v>0.87291666666666667</v>
      </c>
      <c r="I949" s="85">
        <f t="shared" si="14"/>
        <v>59.000000000000114</v>
      </c>
      <c r="J949" s="86">
        <f>I949*Segmentos!$D$7*(AH949%)*IF(ISNUMBER(AI949),AI949%,0)</f>
        <v>299625.60000000062</v>
      </c>
      <c r="K949" s="86">
        <f>I949*Segmentos!$D$7*(AL949%)*IF(ISNUMBER(AM949),AM949%,0)</f>
        <v>605694.00000000116</v>
      </c>
      <c r="L949" s="4"/>
      <c r="M949" s="2">
        <v>1.96</v>
      </c>
      <c r="N949" s="2">
        <v>5.3</v>
      </c>
      <c r="O949" s="2">
        <v>36.9</v>
      </c>
      <c r="P949" s="2">
        <v>99.32</v>
      </c>
      <c r="Q949" s="2">
        <v>0.28999999999999998</v>
      </c>
      <c r="R949" s="2">
        <v>0.9</v>
      </c>
      <c r="S949" s="2">
        <v>33.799999999999997</v>
      </c>
      <c r="T949" s="2">
        <v>2.4367999999999999</v>
      </c>
      <c r="U949" s="2">
        <v>0.14000000000000001</v>
      </c>
      <c r="V949" s="2">
        <v>1.3</v>
      </c>
      <c r="W949" s="2">
        <v>11.1</v>
      </c>
      <c r="X949" s="2">
        <v>1.5179</v>
      </c>
      <c r="Y949" s="2">
        <v>0.81</v>
      </c>
      <c r="Z949" s="2">
        <v>4.7</v>
      </c>
      <c r="AA949" s="2">
        <v>17.5</v>
      </c>
      <c r="AB949" s="2">
        <v>12.175000000000001</v>
      </c>
      <c r="AC949" s="2">
        <v>5</v>
      </c>
      <c r="AD949" s="2">
        <v>10.7</v>
      </c>
      <c r="AE949" s="2">
        <v>46.5</v>
      </c>
      <c r="AF949" s="2">
        <v>83.190200000000004</v>
      </c>
      <c r="AG949" s="2">
        <v>1.28</v>
      </c>
      <c r="AH949" s="22">
        <v>4.5999999999999996</v>
      </c>
      <c r="AI949" s="22">
        <v>27.6</v>
      </c>
      <c r="AJ949" s="22">
        <v>30.799399999999999</v>
      </c>
      <c r="AK949" s="18">
        <v>2.57</v>
      </c>
      <c r="AL949" s="18">
        <v>5.9</v>
      </c>
      <c r="AM949" s="18">
        <v>43.5</v>
      </c>
      <c r="AN949" s="2">
        <v>68.520600000000002</v>
      </c>
      <c r="AO949" s="2">
        <v>1.41</v>
      </c>
      <c r="AP949" s="2">
        <v>6.3</v>
      </c>
      <c r="AQ949" s="2">
        <v>22.3</v>
      </c>
      <c r="AR949" s="2">
        <v>7.8019999999999996</v>
      </c>
      <c r="AS949" s="2">
        <v>1.23</v>
      </c>
      <c r="AT949" s="2">
        <v>4.0999999999999996</v>
      </c>
      <c r="AU949" s="2">
        <v>29.6</v>
      </c>
      <c r="AV949" s="2">
        <v>13.676500000000001</v>
      </c>
      <c r="AW949" s="2">
        <v>1.77</v>
      </c>
      <c r="AX949" s="2">
        <v>3.8</v>
      </c>
      <c r="AY949" s="2">
        <v>46.7</v>
      </c>
      <c r="AZ949" s="2">
        <v>25.805399999999999</v>
      </c>
      <c r="BA949" s="2">
        <v>2.68</v>
      </c>
      <c r="BB949" s="2">
        <v>6.8</v>
      </c>
      <c r="BC949" s="2">
        <v>39.200000000000003</v>
      </c>
      <c r="BD949" s="2">
        <v>52.036099999999998</v>
      </c>
      <c r="BE949" s="4"/>
      <c r="BF949" s="4"/>
    </row>
    <row r="950" spans="1:58" x14ac:dyDescent="0.2">
      <c r="A950" s="29">
        <v>949</v>
      </c>
      <c r="B950" s="7" t="s">
        <v>24</v>
      </c>
      <c r="C950" s="3">
        <v>39954</v>
      </c>
      <c r="D950" s="4" t="s">
        <v>21</v>
      </c>
      <c r="E950" s="4" t="s">
        <v>170</v>
      </c>
      <c r="F950" s="5" t="s">
        <v>191</v>
      </c>
      <c r="G950" s="6">
        <v>0.89236111111111116</v>
      </c>
      <c r="H950" s="6">
        <v>0.90833333333333333</v>
      </c>
      <c r="I950" s="85">
        <f t="shared" si="14"/>
        <v>22.999999999999918</v>
      </c>
      <c r="J950" s="86">
        <f>I950*Segmentos!$D$7*(AH950%)*IF(ISNUMBER(AI950),AI950%,0)</f>
        <v>23239.199999999921</v>
      </c>
      <c r="K950" s="86">
        <f>I950*Segmentos!$D$7*(AL950%)*IF(ISNUMBER(AM950),AM950%,0)</f>
        <v>112607.99999999961</v>
      </c>
      <c r="L950" s="4"/>
      <c r="M950" s="2">
        <v>0.77</v>
      </c>
      <c r="N950" s="2">
        <v>1.1000000000000001</v>
      </c>
      <c r="O950" s="2">
        <v>67.5</v>
      </c>
      <c r="P950" s="2">
        <v>42.676600000000001</v>
      </c>
      <c r="Q950" s="2">
        <v>0</v>
      </c>
      <c r="R950" s="2">
        <v>0</v>
      </c>
      <c r="S950" s="8" t="s">
        <v>577</v>
      </c>
      <c r="T950" s="2">
        <v>0</v>
      </c>
      <c r="U950" s="2">
        <v>2.5099999999999998</v>
      </c>
      <c r="V950" s="2">
        <v>3.7</v>
      </c>
      <c r="W950" s="2">
        <v>67.5</v>
      </c>
      <c r="X950" s="2">
        <v>28.969799999999999</v>
      </c>
      <c r="Y950" s="2">
        <v>0.43</v>
      </c>
      <c r="Z950" s="2">
        <v>0.7</v>
      </c>
      <c r="AA950" s="2">
        <v>63.8</v>
      </c>
      <c r="AB950" s="2">
        <v>7.0397999999999996</v>
      </c>
      <c r="AC950" s="2">
        <v>0.37</v>
      </c>
      <c r="AD950" s="2">
        <v>0.5</v>
      </c>
      <c r="AE950" s="2">
        <v>72.099999999999994</v>
      </c>
      <c r="AF950" s="2">
        <v>6.6669999999999998</v>
      </c>
      <c r="AG950" s="2">
        <v>0.26</v>
      </c>
      <c r="AH950" s="22">
        <v>0.6</v>
      </c>
      <c r="AI950" s="22">
        <v>42.1</v>
      </c>
      <c r="AJ950" s="22">
        <v>6.92</v>
      </c>
      <c r="AK950" s="18">
        <v>1.23</v>
      </c>
      <c r="AL950" s="18">
        <v>1.6</v>
      </c>
      <c r="AM950" s="18">
        <v>76.5</v>
      </c>
      <c r="AN950" s="2">
        <v>35.756599999999999</v>
      </c>
      <c r="AO950" s="2">
        <v>0.09</v>
      </c>
      <c r="AP950" s="2">
        <v>0.3</v>
      </c>
      <c r="AQ950" s="2">
        <v>34.799999999999997</v>
      </c>
      <c r="AR950" s="2">
        <v>0.56469999999999998</v>
      </c>
      <c r="AS950" s="2">
        <v>0.32</v>
      </c>
      <c r="AT950" s="2">
        <v>0.5</v>
      </c>
      <c r="AU950" s="2">
        <v>63</v>
      </c>
      <c r="AV950" s="2">
        <v>3.8506999999999998</v>
      </c>
      <c r="AW950" s="2">
        <v>0.41</v>
      </c>
      <c r="AX950" s="2">
        <v>0.6</v>
      </c>
      <c r="AY950" s="2">
        <v>73.900000000000006</v>
      </c>
      <c r="AZ950" s="2">
        <v>6.5209999999999999</v>
      </c>
      <c r="BA950" s="2">
        <v>1.5</v>
      </c>
      <c r="BB950" s="2">
        <v>2.2000000000000002</v>
      </c>
      <c r="BC950" s="2">
        <v>68</v>
      </c>
      <c r="BD950" s="2">
        <v>31.740200000000002</v>
      </c>
      <c r="BE950" s="4"/>
      <c r="BF950" s="4"/>
    </row>
    <row r="951" spans="1:58" x14ac:dyDescent="0.2">
      <c r="A951" s="29">
        <v>950</v>
      </c>
      <c r="B951" s="7" t="s">
        <v>4</v>
      </c>
      <c r="C951" s="3">
        <v>39954</v>
      </c>
      <c r="D951" s="4" t="s">
        <v>3</v>
      </c>
      <c r="E951" s="4" t="s">
        <v>165</v>
      </c>
      <c r="F951" s="5" t="s">
        <v>191</v>
      </c>
      <c r="G951" s="6">
        <v>0.78263888888888899</v>
      </c>
      <c r="H951" s="6">
        <v>0.87430555555555556</v>
      </c>
      <c r="I951" s="85">
        <f t="shared" si="14"/>
        <v>131.99999999999986</v>
      </c>
      <c r="J951" s="86">
        <f>I951*Segmentos!$D$7*(AH951%)*IF(ISNUMBER(AI951),AI951%,0)</f>
        <v>2112739.1999999979</v>
      </c>
      <c r="K951" s="86">
        <f>I951*Segmentos!$D$7*(AL951%)*IF(ISNUMBER(AM951),AM951%,0)</f>
        <v>2723687.9999999972</v>
      </c>
      <c r="L951" s="4"/>
      <c r="M951" s="2">
        <v>4.6100000000000003</v>
      </c>
      <c r="N951" s="2">
        <v>17.2</v>
      </c>
      <c r="O951" s="2">
        <v>26.8</v>
      </c>
      <c r="P951" s="2">
        <v>74.509699999999995</v>
      </c>
      <c r="Q951" s="2">
        <v>5.13</v>
      </c>
      <c r="R951" s="2">
        <v>14.8</v>
      </c>
      <c r="S951" s="2">
        <v>34.6</v>
      </c>
      <c r="T951" s="2">
        <v>13.832800000000001</v>
      </c>
      <c r="U951" s="2">
        <v>4.25</v>
      </c>
      <c r="V951" s="2">
        <v>17.600000000000001</v>
      </c>
      <c r="W951" s="2">
        <v>24.2</v>
      </c>
      <c r="X951" s="2">
        <v>14.4214</v>
      </c>
      <c r="Y951" s="2">
        <v>5.49</v>
      </c>
      <c r="Z951" s="2">
        <v>19.100000000000001</v>
      </c>
      <c r="AA951" s="2">
        <v>28.7</v>
      </c>
      <c r="AB951" s="2">
        <v>26.196999999999999</v>
      </c>
      <c r="AC951" s="2">
        <v>3.78</v>
      </c>
      <c r="AD951" s="2">
        <v>16.5</v>
      </c>
      <c r="AE951" s="2">
        <v>23</v>
      </c>
      <c r="AF951" s="2">
        <v>20.058399999999999</v>
      </c>
      <c r="AG951" s="2">
        <v>4.01</v>
      </c>
      <c r="AH951" s="22">
        <v>16.2</v>
      </c>
      <c r="AI951" s="22">
        <v>24.7</v>
      </c>
      <c r="AJ951" s="22">
        <v>30.729900000000001</v>
      </c>
      <c r="AK951" s="18">
        <v>5.15</v>
      </c>
      <c r="AL951" s="18">
        <v>18.100000000000001</v>
      </c>
      <c r="AM951" s="18">
        <v>28.5</v>
      </c>
      <c r="AN951" s="2">
        <v>43.779800000000002</v>
      </c>
      <c r="AO951" s="2">
        <v>3.37</v>
      </c>
      <c r="AP951" s="2">
        <v>11</v>
      </c>
      <c r="AQ951" s="2">
        <v>30.7</v>
      </c>
      <c r="AR951" s="2">
        <v>5.9542000000000002</v>
      </c>
      <c r="AS951" s="2">
        <v>3.75</v>
      </c>
      <c r="AT951" s="2">
        <v>14.8</v>
      </c>
      <c r="AU951" s="2">
        <v>25.3</v>
      </c>
      <c r="AV951" s="2">
        <v>13.374599999999999</v>
      </c>
      <c r="AW951" s="2">
        <v>3.32</v>
      </c>
      <c r="AX951" s="2">
        <v>13.9</v>
      </c>
      <c r="AY951" s="2">
        <v>23.9</v>
      </c>
      <c r="AZ951" s="2">
        <v>15.434799999999999</v>
      </c>
      <c r="BA951" s="2">
        <v>6.42</v>
      </c>
      <c r="BB951" s="2">
        <v>22.9</v>
      </c>
      <c r="BC951" s="2">
        <v>28.1</v>
      </c>
      <c r="BD951" s="2">
        <v>39.746099999999998</v>
      </c>
      <c r="BE951" s="4"/>
      <c r="BF951" s="4"/>
    </row>
    <row r="952" spans="1:58" x14ac:dyDescent="0.2">
      <c r="A952" s="29">
        <v>951</v>
      </c>
      <c r="B952" s="7" t="s">
        <v>15</v>
      </c>
      <c r="C952" s="3">
        <v>39955</v>
      </c>
      <c r="D952" s="4" t="s">
        <v>13</v>
      </c>
      <c r="E952" s="4" t="s">
        <v>164</v>
      </c>
      <c r="F952" s="5" t="s">
        <v>192</v>
      </c>
      <c r="G952" s="6">
        <v>0.87430555555555556</v>
      </c>
      <c r="H952" s="6">
        <v>0.91388888888888886</v>
      </c>
      <c r="I952" s="85">
        <f t="shared" si="14"/>
        <v>56.999999999999957</v>
      </c>
      <c r="J952" s="86">
        <f>I952*Segmentos!$D$7*(AH952%)*IF(ISNUMBER(AI952),AI952%,0)</f>
        <v>1796001.5999999985</v>
      </c>
      <c r="K952" s="86">
        <f>I952*Segmentos!$D$7*(AL952%)*IF(ISNUMBER(AM952),AM952%,0)</f>
        <v>2074982.399999998</v>
      </c>
      <c r="L952" s="4"/>
      <c r="M952" s="2">
        <v>8.5</v>
      </c>
      <c r="N952" s="2">
        <v>19</v>
      </c>
      <c r="O952" s="2">
        <v>44.8</v>
      </c>
      <c r="P952" s="2">
        <v>88.426199999999994</v>
      </c>
      <c r="Q952" s="2">
        <v>6.49</v>
      </c>
      <c r="R952" s="2">
        <v>14.9</v>
      </c>
      <c r="S952" s="2">
        <v>43.6</v>
      </c>
      <c r="T952" s="2">
        <v>11.2746</v>
      </c>
      <c r="U952" s="2">
        <v>8.14</v>
      </c>
      <c r="V952" s="2">
        <v>16.100000000000001</v>
      </c>
      <c r="W952" s="2">
        <v>50.7</v>
      </c>
      <c r="X952" s="2">
        <v>17.761199999999999</v>
      </c>
      <c r="Y952" s="2">
        <v>7.58</v>
      </c>
      <c r="Z952" s="2">
        <v>18.3</v>
      </c>
      <c r="AA952" s="2">
        <v>41.5</v>
      </c>
      <c r="AB952" s="2">
        <v>23.2897</v>
      </c>
      <c r="AC952" s="2">
        <v>10.57</v>
      </c>
      <c r="AD952" s="2">
        <v>23.5</v>
      </c>
      <c r="AE952" s="2">
        <v>44.9</v>
      </c>
      <c r="AF952" s="2">
        <v>36.100700000000003</v>
      </c>
      <c r="AG952" s="2">
        <v>7.86</v>
      </c>
      <c r="AH952" s="22">
        <v>18.8</v>
      </c>
      <c r="AI952" s="22">
        <v>41.9</v>
      </c>
      <c r="AJ952" s="22">
        <v>38.817900000000002</v>
      </c>
      <c r="AK952" s="18">
        <v>9.07</v>
      </c>
      <c r="AL952" s="18">
        <v>19.2</v>
      </c>
      <c r="AM952" s="18">
        <v>47.4</v>
      </c>
      <c r="AN952" s="2">
        <v>49.6083</v>
      </c>
      <c r="AO952" s="2">
        <v>6.09</v>
      </c>
      <c r="AP952" s="2">
        <v>15.7</v>
      </c>
      <c r="AQ952" s="2">
        <v>38.799999999999997</v>
      </c>
      <c r="AR952" s="2">
        <v>6.9272</v>
      </c>
      <c r="AS952" s="2">
        <v>6.33</v>
      </c>
      <c r="AT952" s="2">
        <v>16.5</v>
      </c>
      <c r="AU952" s="2">
        <v>38.299999999999997</v>
      </c>
      <c r="AV952" s="2">
        <v>14.516400000000001</v>
      </c>
      <c r="AW952" s="2">
        <v>9.91</v>
      </c>
      <c r="AX952" s="2">
        <v>18.600000000000001</v>
      </c>
      <c r="AY952" s="2">
        <v>53.3</v>
      </c>
      <c r="AZ952" s="2">
        <v>29.654699999999998</v>
      </c>
      <c r="BA952" s="2">
        <v>9.3699999999999992</v>
      </c>
      <c r="BB952" s="2">
        <v>21.6</v>
      </c>
      <c r="BC952" s="2">
        <v>43.4</v>
      </c>
      <c r="BD952" s="2">
        <v>37.328000000000003</v>
      </c>
      <c r="BE952" s="4"/>
      <c r="BF952" s="4"/>
    </row>
    <row r="953" spans="1:58" x14ac:dyDescent="0.2">
      <c r="A953" s="29">
        <v>952</v>
      </c>
      <c r="B953" s="7" t="s">
        <v>5</v>
      </c>
      <c r="C953" s="3">
        <v>39955</v>
      </c>
      <c r="D953" s="4" t="s">
        <v>3</v>
      </c>
      <c r="E953" s="4" t="s">
        <v>164</v>
      </c>
      <c r="F953" s="5" t="s">
        <v>192</v>
      </c>
      <c r="G953" s="6">
        <v>0.87430555555555556</v>
      </c>
      <c r="H953" s="6">
        <v>0.91736111111111107</v>
      </c>
      <c r="I953" s="85">
        <f t="shared" si="14"/>
        <v>61.999999999999943</v>
      </c>
      <c r="J953" s="86">
        <f>I953*Segmentos!$D$7*(AH953%)*IF(ISNUMBER(AI953),AI953%,0)</f>
        <v>1325659.1999999988</v>
      </c>
      <c r="K953" s="86">
        <f>I953*Segmentos!$D$7*(AL953%)*IF(ISNUMBER(AM953),AM953%,0)</f>
        <v>1490529.5999999985</v>
      </c>
      <c r="L953" s="4"/>
      <c r="M953" s="2">
        <v>5.7</v>
      </c>
      <c r="N953" s="2">
        <v>15.5</v>
      </c>
      <c r="O953" s="2">
        <v>36.700000000000003</v>
      </c>
      <c r="P953" s="2">
        <v>81.084599999999995</v>
      </c>
      <c r="Q953" s="2">
        <v>2.04</v>
      </c>
      <c r="R953" s="2">
        <v>7.7</v>
      </c>
      <c r="S953" s="2">
        <v>26.3</v>
      </c>
      <c r="T953" s="2">
        <v>4.8335999999999997</v>
      </c>
      <c r="U953" s="2">
        <v>3.16</v>
      </c>
      <c r="V953" s="2">
        <v>12.6</v>
      </c>
      <c r="W953" s="2">
        <v>25.2</v>
      </c>
      <c r="X953" s="2">
        <v>9.4393999999999991</v>
      </c>
      <c r="Y953" s="2">
        <v>6.12</v>
      </c>
      <c r="Z953" s="2">
        <v>16.100000000000001</v>
      </c>
      <c r="AA953" s="2">
        <v>38</v>
      </c>
      <c r="AB953" s="2">
        <v>25.703600000000002</v>
      </c>
      <c r="AC953" s="2">
        <v>8.8000000000000007</v>
      </c>
      <c r="AD953" s="2">
        <v>20.9</v>
      </c>
      <c r="AE953" s="2">
        <v>42.2</v>
      </c>
      <c r="AF953" s="2">
        <v>41.107999999999997</v>
      </c>
      <c r="AG953" s="2">
        <v>5.34</v>
      </c>
      <c r="AH953" s="22">
        <v>15.1</v>
      </c>
      <c r="AI953" s="22">
        <v>35.4</v>
      </c>
      <c r="AJ953" s="22">
        <v>36.086300000000001</v>
      </c>
      <c r="AK953" s="18">
        <v>6.01</v>
      </c>
      <c r="AL953" s="18">
        <v>15.9</v>
      </c>
      <c r="AM953" s="18">
        <v>37.799999999999997</v>
      </c>
      <c r="AN953" s="2">
        <v>44.9983</v>
      </c>
      <c r="AO953" s="2">
        <v>4.07</v>
      </c>
      <c r="AP953" s="2">
        <v>11.6</v>
      </c>
      <c r="AQ953" s="2">
        <v>35.200000000000003</v>
      </c>
      <c r="AR953" s="2">
        <v>6.3320999999999996</v>
      </c>
      <c r="AS953" s="2">
        <v>5.86</v>
      </c>
      <c r="AT953" s="2">
        <v>13</v>
      </c>
      <c r="AU953" s="2">
        <v>44.9</v>
      </c>
      <c r="AV953" s="2">
        <v>18.362100000000002</v>
      </c>
      <c r="AW953" s="2">
        <v>5.46</v>
      </c>
      <c r="AX953" s="2">
        <v>14.4</v>
      </c>
      <c r="AY953" s="2">
        <v>38</v>
      </c>
      <c r="AZ953" s="2">
        <v>22.331800000000001</v>
      </c>
      <c r="BA953" s="2">
        <v>6.25</v>
      </c>
      <c r="BB953" s="2">
        <v>19</v>
      </c>
      <c r="BC953" s="2">
        <v>32.9</v>
      </c>
      <c r="BD953" s="2">
        <v>34.058599999999998</v>
      </c>
      <c r="BE953" s="4"/>
      <c r="BF953" s="4"/>
    </row>
    <row r="954" spans="1:58" x14ac:dyDescent="0.2">
      <c r="A954" s="29">
        <v>953</v>
      </c>
      <c r="B954" s="7" t="s">
        <v>49</v>
      </c>
      <c r="C954" s="3">
        <v>39955</v>
      </c>
      <c r="D954" s="4" t="s">
        <v>21</v>
      </c>
      <c r="E954" s="4" t="s">
        <v>168</v>
      </c>
      <c r="F954" s="5" t="s">
        <v>192</v>
      </c>
      <c r="G954" s="6">
        <v>0.91666666666666663</v>
      </c>
      <c r="H954" s="6">
        <v>0.98819444444444438</v>
      </c>
      <c r="I954" s="85">
        <f t="shared" si="14"/>
        <v>102.99999999999996</v>
      </c>
      <c r="J954" s="86">
        <f>I954*Segmentos!$D$7*(AH954%)*IF(ISNUMBER(AI954),AI954%,0)</f>
        <v>809662.39999999967</v>
      </c>
      <c r="K954" s="86">
        <f>I954*Segmentos!$D$7*(AL954%)*IF(ISNUMBER(AM954),AM954%,0)</f>
        <v>441251.99999999983</v>
      </c>
      <c r="L954" s="4" t="s">
        <v>309</v>
      </c>
      <c r="M954" s="2">
        <v>1.49</v>
      </c>
      <c r="N954" s="2">
        <v>6.9</v>
      </c>
      <c r="O954" s="2">
        <v>21.6</v>
      </c>
      <c r="P954" s="2">
        <v>85.027000000000001</v>
      </c>
      <c r="Q954" s="2">
        <v>0.11</v>
      </c>
      <c r="R954" s="2">
        <v>1.2</v>
      </c>
      <c r="S954" s="2">
        <v>8.6</v>
      </c>
      <c r="T954" s="2">
        <v>1.0105999999999999</v>
      </c>
      <c r="U954" s="2">
        <v>0.41</v>
      </c>
      <c r="V954" s="2">
        <v>4.8</v>
      </c>
      <c r="W954" s="2">
        <v>8.5</v>
      </c>
      <c r="X954" s="2">
        <v>4.8593000000000002</v>
      </c>
      <c r="Y954" s="2">
        <v>2.1800000000000002</v>
      </c>
      <c r="Z954" s="2">
        <v>8.6</v>
      </c>
      <c r="AA954" s="2">
        <v>25.4</v>
      </c>
      <c r="AB954" s="2">
        <v>36.6541</v>
      </c>
      <c r="AC954" s="2">
        <v>2.27</v>
      </c>
      <c r="AD954" s="2">
        <v>9.6</v>
      </c>
      <c r="AE954" s="2">
        <v>23.7</v>
      </c>
      <c r="AF954" s="2">
        <v>42.503</v>
      </c>
      <c r="AG954" s="2">
        <v>1.95</v>
      </c>
      <c r="AH954" s="22">
        <v>6.8</v>
      </c>
      <c r="AI954" s="22">
        <v>28.9</v>
      </c>
      <c r="AJ954" s="22">
        <v>52.8536</v>
      </c>
      <c r="AK954" s="18">
        <v>1.07</v>
      </c>
      <c r="AL954" s="18">
        <v>7</v>
      </c>
      <c r="AM954" s="18">
        <v>15.3</v>
      </c>
      <c r="AN954" s="2">
        <v>32.173299999999998</v>
      </c>
      <c r="AO954" s="2">
        <v>0.37</v>
      </c>
      <c r="AP954" s="2">
        <v>3.2</v>
      </c>
      <c r="AQ954" s="2">
        <v>11.4</v>
      </c>
      <c r="AR954" s="2">
        <v>2.2902</v>
      </c>
      <c r="AS954" s="2">
        <v>1.45</v>
      </c>
      <c r="AT954" s="2">
        <v>3.6</v>
      </c>
      <c r="AU954" s="2">
        <v>40.4</v>
      </c>
      <c r="AV954" s="2">
        <v>18.259499999999999</v>
      </c>
      <c r="AW954" s="2">
        <v>0.74</v>
      </c>
      <c r="AX954" s="2">
        <v>4.5999999999999996</v>
      </c>
      <c r="AY954" s="2">
        <v>16.100000000000001</v>
      </c>
      <c r="AZ954" s="2">
        <v>12.1068</v>
      </c>
      <c r="BA954" s="2">
        <v>2.4</v>
      </c>
      <c r="BB954" s="2">
        <v>11.6</v>
      </c>
      <c r="BC954" s="2">
        <v>20.7</v>
      </c>
      <c r="BD954" s="2">
        <v>52.3705</v>
      </c>
      <c r="BE954" s="4"/>
      <c r="BF954" s="4"/>
    </row>
    <row r="955" spans="1:58" x14ac:dyDescent="0.2">
      <c r="A955" s="29">
        <v>954</v>
      </c>
      <c r="B955" s="7" t="s">
        <v>18</v>
      </c>
      <c r="C955" s="3">
        <v>39955</v>
      </c>
      <c r="D955" s="4" t="s">
        <v>17</v>
      </c>
      <c r="E955" s="4" t="s">
        <v>168</v>
      </c>
      <c r="F955" s="5" t="s">
        <v>192</v>
      </c>
      <c r="G955" s="6">
        <v>0.83333333333333337</v>
      </c>
      <c r="H955" s="6">
        <v>0.91874999999999996</v>
      </c>
      <c r="I955" s="85">
        <f t="shared" si="14"/>
        <v>122.99999999999989</v>
      </c>
      <c r="J955" s="86">
        <f>I955*Segmentos!$D$7*(AH955%)*IF(ISNUMBER(AI955),AI955%,0)</f>
        <v>563339.99999999942</v>
      </c>
      <c r="K955" s="86">
        <f>I955*Segmentos!$D$7*(AL955%)*IF(ISNUMBER(AM955),AM955%,0)</f>
        <v>111290.39999999989</v>
      </c>
      <c r="L955" s="4" t="s">
        <v>308</v>
      </c>
      <c r="M955" s="2">
        <v>0.66</v>
      </c>
      <c r="N955" s="2">
        <v>3.7</v>
      </c>
      <c r="O955" s="2">
        <v>17.8</v>
      </c>
      <c r="P955" s="2">
        <v>92.790499999999994</v>
      </c>
      <c r="Q955" s="2">
        <v>0.04</v>
      </c>
      <c r="R955" s="2">
        <v>0.2</v>
      </c>
      <c r="S955" s="2">
        <v>17.899999999999999</v>
      </c>
      <c r="T955" s="2">
        <v>0.94810000000000005</v>
      </c>
      <c r="U955" s="2">
        <v>0.01</v>
      </c>
      <c r="V955" s="2">
        <v>0.8</v>
      </c>
      <c r="W955" s="2">
        <v>1.3</v>
      </c>
      <c r="X955" s="2">
        <v>0.32240000000000002</v>
      </c>
      <c r="Y955" s="2">
        <v>1.06</v>
      </c>
      <c r="Z955" s="2">
        <v>4</v>
      </c>
      <c r="AA955" s="2">
        <v>26.7</v>
      </c>
      <c r="AB955" s="2">
        <v>44.099299999999999</v>
      </c>
      <c r="AC955" s="2">
        <v>1.03</v>
      </c>
      <c r="AD955" s="2">
        <v>7.1</v>
      </c>
      <c r="AE955" s="2">
        <v>14.5</v>
      </c>
      <c r="AF955" s="2">
        <v>47.4208</v>
      </c>
      <c r="AG955" s="2">
        <v>1.1399999999999999</v>
      </c>
      <c r="AH955" s="22">
        <v>5</v>
      </c>
      <c r="AI955" s="22">
        <v>22.9</v>
      </c>
      <c r="AJ955" s="22">
        <v>76.141599999999997</v>
      </c>
      <c r="AK955" s="18">
        <v>0.23</v>
      </c>
      <c r="AL955" s="18">
        <v>2.6</v>
      </c>
      <c r="AM955" s="18">
        <v>8.6999999999999993</v>
      </c>
      <c r="AN955" s="2">
        <v>16.648900000000001</v>
      </c>
      <c r="AO955" s="2">
        <v>0.01</v>
      </c>
      <c r="AP955" s="2">
        <v>1.3</v>
      </c>
      <c r="AQ955" s="2">
        <v>1.1000000000000001</v>
      </c>
      <c r="AR955" s="2">
        <v>0.22040000000000001</v>
      </c>
      <c r="AS955" s="2">
        <v>0.27</v>
      </c>
      <c r="AT955" s="2">
        <v>1.5</v>
      </c>
      <c r="AU955" s="2">
        <v>18</v>
      </c>
      <c r="AV955" s="2">
        <v>8.4092000000000002</v>
      </c>
      <c r="AW955" s="2">
        <v>0.52</v>
      </c>
      <c r="AX955" s="2">
        <v>3.5</v>
      </c>
      <c r="AY955" s="2">
        <v>14.8</v>
      </c>
      <c r="AZ955" s="2">
        <v>20.876300000000001</v>
      </c>
      <c r="BA955" s="2">
        <v>1.17</v>
      </c>
      <c r="BB955" s="2">
        <v>5.9</v>
      </c>
      <c r="BC955" s="2">
        <v>20</v>
      </c>
      <c r="BD955" s="2">
        <v>63.284599999999998</v>
      </c>
      <c r="BE955" s="4"/>
      <c r="BF955" s="4"/>
    </row>
    <row r="956" spans="1:58" x14ac:dyDescent="0.2">
      <c r="A956" s="29">
        <v>955</v>
      </c>
      <c r="B956" s="7" t="s">
        <v>9</v>
      </c>
      <c r="C956" s="3">
        <v>39955</v>
      </c>
      <c r="D956" s="4" t="s">
        <v>8</v>
      </c>
      <c r="E956" s="4" t="s">
        <v>168</v>
      </c>
      <c r="F956" s="5" t="s">
        <v>192</v>
      </c>
      <c r="G956" s="6">
        <v>0.8</v>
      </c>
      <c r="H956" s="6">
        <v>0.87361111111111101</v>
      </c>
      <c r="I956" s="85">
        <f t="shared" si="14"/>
        <v>105.99999999999979</v>
      </c>
      <c r="J956" s="86">
        <f>I956*Segmentos!$D$7*(AH956%)*IF(ISNUMBER(AI956),AI956%,0)</f>
        <v>1460552.7999999975</v>
      </c>
      <c r="K956" s="86">
        <f>I956*Segmentos!$D$7*(AL956%)*IF(ISNUMBER(AM956),AM956%,0)</f>
        <v>1897654.3999999964</v>
      </c>
      <c r="L956" s="4" t="s">
        <v>307</v>
      </c>
      <c r="M956" s="2">
        <v>3.99</v>
      </c>
      <c r="N956" s="2">
        <v>13.4</v>
      </c>
      <c r="O956" s="2">
        <v>29.9</v>
      </c>
      <c r="P956" s="2">
        <v>89.726399999999998</v>
      </c>
      <c r="Q956" s="2">
        <v>1.84</v>
      </c>
      <c r="R956" s="2">
        <v>6.7</v>
      </c>
      <c r="S956" s="2">
        <v>27.2</v>
      </c>
      <c r="T956" s="2">
        <v>6.8795000000000002</v>
      </c>
      <c r="U956" s="2">
        <v>2.41</v>
      </c>
      <c r="V956" s="2">
        <v>9.6</v>
      </c>
      <c r="W956" s="2">
        <v>25</v>
      </c>
      <c r="X956" s="2">
        <v>11.345800000000001</v>
      </c>
      <c r="Y956" s="2">
        <v>4</v>
      </c>
      <c r="Z956" s="2">
        <v>14.5</v>
      </c>
      <c r="AA956" s="2">
        <v>27.6</v>
      </c>
      <c r="AB956" s="2">
        <v>26.55</v>
      </c>
      <c r="AC956" s="2">
        <v>6.1</v>
      </c>
      <c r="AD956" s="2">
        <v>18</v>
      </c>
      <c r="AE956" s="2">
        <v>33.799999999999997</v>
      </c>
      <c r="AF956" s="2">
        <v>44.951099999999997</v>
      </c>
      <c r="AG956" s="2">
        <v>3.44</v>
      </c>
      <c r="AH956" s="22">
        <v>13.3</v>
      </c>
      <c r="AI956" s="22">
        <v>25.9</v>
      </c>
      <c r="AJ956" s="22">
        <v>36.645099999999999</v>
      </c>
      <c r="AK956" s="18">
        <v>4.5</v>
      </c>
      <c r="AL956" s="18">
        <v>13.4</v>
      </c>
      <c r="AM956" s="18">
        <v>33.4</v>
      </c>
      <c r="AN956" s="2">
        <v>53.081400000000002</v>
      </c>
      <c r="AO956" s="2">
        <v>1.05</v>
      </c>
      <c r="AP956" s="2">
        <v>5.2</v>
      </c>
      <c r="AQ956" s="2">
        <v>20.100000000000001</v>
      </c>
      <c r="AR956" s="2">
        <v>2.5720000000000001</v>
      </c>
      <c r="AS956" s="2">
        <v>1.51</v>
      </c>
      <c r="AT956" s="2">
        <v>8.3000000000000007</v>
      </c>
      <c r="AU956" s="2">
        <v>18.3</v>
      </c>
      <c r="AV956" s="2">
        <v>7.4764999999999997</v>
      </c>
      <c r="AW956" s="2">
        <v>3.8</v>
      </c>
      <c r="AX956" s="2">
        <v>14.3</v>
      </c>
      <c r="AY956" s="2">
        <v>26.5</v>
      </c>
      <c r="AZ956" s="2">
        <v>24.5366</v>
      </c>
      <c r="BA956" s="2">
        <v>6.41</v>
      </c>
      <c r="BB956" s="2">
        <v>17.899999999999999</v>
      </c>
      <c r="BC956" s="2">
        <v>35.799999999999997</v>
      </c>
      <c r="BD956" s="2">
        <v>55.141300000000001</v>
      </c>
      <c r="BE956" s="4"/>
      <c r="BF956" s="4"/>
    </row>
    <row r="957" spans="1:58" x14ac:dyDescent="0.2">
      <c r="A957" s="29">
        <v>956</v>
      </c>
      <c r="B957" s="7" t="s">
        <v>98</v>
      </c>
      <c r="C957" s="3">
        <v>39955</v>
      </c>
      <c r="D957" s="4" t="s">
        <v>28</v>
      </c>
      <c r="E957" s="4" t="s">
        <v>168</v>
      </c>
      <c r="F957" s="5" t="s">
        <v>192</v>
      </c>
      <c r="G957" s="6">
        <v>0.91666666666666663</v>
      </c>
      <c r="H957" s="6">
        <v>2.361111111111111E-2</v>
      </c>
      <c r="I957" s="85">
        <f t="shared" si="14"/>
        <v>154.00000000000003</v>
      </c>
      <c r="J957" s="86">
        <f>I957*Segmentos!$D$7*(AH957%)*IF(ISNUMBER(AI957),AI957%,0)</f>
        <v>1168120.8000000003</v>
      </c>
      <c r="K957" s="86">
        <f>I957*Segmentos!$D$7*(AL957%)*IF(ISNUMBER(AM957),AM957%,0)</f>
        <v>1344604.8000000003</v>
      </c>
      <c r="L957" s="4" t="s">
        <v>310</v>
      </c>
      <c r="M957" s="2">
        <v>2.04</v>
      </c>
      <c r="N957" s="2">
        <v>11.4</v>
      </c>
      <c r="O957" s="2">
        <v>17.8</v>
      </c>
      <c r="P957" s="2">
        <v>91.161199999999994</v>
      </c>
      <c r="Q957" s="2">
        <v>0.48</v>
      </c>
      <c r="R957" s="2">
        <v>5.2</v>
      </c>
      <c r="S957" s="2">
        <v>9.4</v>
      </c>
      <c r="T957" s="2">
        <v>3.6126999999999998</v>
      </c>
      <c r="U957" s="2">
        <v>1.95</v>
      </c>
      <c r="V957" s="2">
        <v>8.6</v>
      </c>
      <c r="W957" s="2">
        <v>22.7</v>
      </c>
      <c r="X957" s="2">
        <v>18.2712</v>
      </c>
      <c r="Y957" s="2">
        <v>3.33</v>
      </c>
      <c r="Z957" s="2">
        <v>15.8</v>
      </c>
      <c r="AA957" s="2">
        <v>21</v>
      </c>
      <c r="AB957" s="2">
        <v>43.905000000000001</v>
      </c>
      <c r="AC957" s="2">
        <v>1.73</v>
      </c>
      <c r="AD957" s="2">
        <v>12.5</v>
      </c>
      <c r="AE957" s="2">
        <v>13.8</v>
      </c>
      <c r="AF957" s="2">
        <v>25.372199999999999</v>
      </c>
      <c r="AG957" s="2">
        <v>1.89</v>
      </c>
      <c r="AH957" s="22">
        <v>12.9</v>
      </c>
      <c r="AI957" s="22">
        <v>14.7</v>
      </c>
      <c r="AJ957" s="22">
        <v>40.042000000000002</v>
      </c>
      <c r="AK957" s="18">
        <v>2.1800000000000002</v>
      </c>
      <c r="AL957" s="18">
        <v>10.199999999999999</v>
      </c>
      <c r="AM957" s="18">
        <v>21.4</v>
      </c>
      <c r="AN957" s="2">
        <v>51.119100000000003</v>
      </c>
      <c r="AO957" s="2">
        <v>1.5</v>
      </c>
      <c r="AP957" s="2">
        <v>6.6</v>
      </c>
      <c r="AQ957" s="2">
        <v>22.8</v>
      </c>
      <c r="AR957" s="2">
        <v>7.3098000000000001</v>
      </c>
      <c r="AS957" s="2">
        <v>1.65</v>
      </c>
      <c r="AT957" s="2">
        <v>8.6999999999999993</v>
      </c>
      <c r="AU957" s="2">
        <v>19.100000000000001</v>
      </c>
      <c r="AV957" s="2">
        <v>16.254200000000001</v>
      </c>
      <c r="AW957" s="2">
        <v>1.27</v>
      </c>
      <c r="AX957" s="2">
        <v>9.4</v>
      </c>
      <c r="AY957" s="2">
        <v>13.5</v>
      </c>
      <c r="AZ957" s="2">
        <v>16.372800000000002</v>
      </c>
      <c r="BA957" s="2">
        <v>2.99</v>
      </c>
      <c r="BB957" s="2">
        <v>15.9</v>
      </c>
      <c r="BC957" s="2">
        <v>18.8</v>
      </c>
      <c r="BD957" s="2">
        <v>51.224299999999999</v>
      </c>
      <c r="BE957" s="4"/>
      <c r="BF957" s="4"/>
    </row>
    <row r="958" spans="1:58" x14ac:dyDescent="0.2">
      <c r="A958" s="29">
        <v>957</v>
      </c>
      <c r="B958" s="7" t="s">
        <v>30</v>
      </c>
      <c r="C958" s="3">
        <v>39955</v>
      </c>
      <c r="D958" s="4" t="s">
        <v>28</v>
      </c>
      <c r="E958" s="4" t="s">
        <v>163</v>
      </c>
      <c r="F958" s="5" t="s">
        <v>192</v>
      </c>
      <c r="G958" s="6">
        <v>0.875</v>
      </c>
      <c r="H958" s="6">
        <v>0.91111111111111109</v>
      </c>
      <c r="I958" s="85">
        <f t="shared" si="14"/>
        <v>51.999999999999972</v>
      </c>
      <c r="J958" s="86">
        <f>I958*Segmentos!$D$7*(AH958%)*IF(ISNUMBER(AI958),AI958%,0)</f>
        <v>58531.199999999975</v>
      </c>
      <c r="K958" s="86">
        <f>I958*Segmentos!$D$7*(AL958%)*IF(ISNUMBER(AM958),AM958%,0)</f>
        <v>255756.79999999984</v>
      </c>
      <c r="L958" s="4"/>
      <c r="M958" s="2">
        <v>0.78</v>
      </c>
      <c r="N958" s="2">
        <v>2.5</v>
      </c>
      <c r="O958" s="2">
        <v>31</v>
      </c>
      <c r="P958" s="2">
        <v>98.877300000000005</v>
      </c>
      <c r="Q958" s="2">
        <v>0</v>
      </c>
      <c r="R958" s="2">
        <v>0</v>
      </c>
      <c r="S958" s="8" t="s">
        <v>577</v>
      </c>
      <c r="T958" s="2">
        <v>0</v>
      </c>
      <c r="U958" s="2">
        <v>0.26</v>
      </c>
      <c r="V958" s="2">
        <v>1.9</v>
      </c>
      <c r="W958" s="2">
        <v>13.8</v>
      </c>
      <c r="X958" s="2">
        <v>6.8761000000000001</v>
      </c>
      <c r="Y958" s="2">
        <v>0.71</v>
      </c>
      <c r="Z958" s="2">
        <v>3.6</v>
      </c>
      <c r="AA958" s="2">
        <v>19.8</v>
      </c>
      <c r="AB958" s="2">
        <v>26.733499999999999</v>
      </c>
      <c r="AC958" s="2">
        <v>1.57</v>
      </c>
      <c r="AD958" s="2">
        <v>3.2</v>
      </c>
      <c r="AE958" s="2">
        <v>48.6</v>
      </c>
      <c r="AF958" s="2">
        <v>65.267700000000005</v>
      </c>
      <c r="AG958" s="2">
        <v>0.28000000000000003</v>
      </c>
      <c r="AH958" s="22">
        <v>2.1</v>
      </c>
      <c r="AI958" s="22">
        <v>13.4</v>
      </c>
      <c r="AJ958" s="22">
        <v>16.7836</v>
      </c>
      <c r="AK958" s="18">
        <v>1.23</v>
      </c>
      <c r="AL958" s="18">
        <v>2.9</v>
      </c>
      <c r="AM958" s="18">
        <v>42.4</v>
      </c>
      <c r="AN958" s="2">
        <v>82.093800000000002</v>
      </c>
      <c r="AO958" s="2">
        <v>0.35</v>
      </c>
      <c r="AP958" s="2">
        <v>1.9</v>
      </c>
      <c r="AQ958" s="2">
        <v>18.100000000000001</v>
      </c>
      <c r="AR958" s="2">
        <v>4.7842000000000002</v>
      </c>
      <c r="AS958" s="2">
        <v>0.63</v>
      </c>
      <c r="AT958" s="2">
        <v>1.9</v>
      </c>
      <c r="AU958" s="2">
        <v>33.1</v>
      </c>
      <c r="AV958" s="2">
        <v>17.5106</v>
      </c>
      <c r="AW958" s="2">
        <v>0.86</v>
      </c>
      <c r="AX958" s="2">
        <v>1.2</v>
      </c>
      <c r="AY958" s="2">
        <v>71.400000000000006</v>
      </c>
      <c r="AZ958" s="2">
        <v>31.273499999999999</v>
      </c>
      <c r="BA958" s="2">
        <v>0.93</v>
      </c>
      <c r="BB958" s="2">
        <v>4</v>
      </c>
      <c r="BC958" s="2">
        <v>23.1</v>
      </c>
      <c r="BD958" s="2">
        <v>45.308999999999997</v>
      </c>
      <c r="BE958" s="4"/>
      <c r="BF958" s="4"/>
    </row>
    <row r="959" spans="1:58" x14ac:dyDescent="0.2">
      <c r="A959" s="29">
        <v>958</v>
      </c>
      <c r="B959" s="7" t="s">
        <v>11</v>
      </c>
      <c r="C959" s="3">
        <v>39955</v>
      </c>
      <c r="D959" s="4" t="s">
        <v>0</v>
      </c>
      <c r="E959" s="4" t="s">
        <v>166</v>
      </c>
      <c r="F959" s="5" t="s">
        <v>192</v>
      </c>
      <c r="G959" s="6">
        <v>0.92222222222222217</v>
      </c>
      <c r="H959" s="6">
        <v>0.9243055555555556</v>
      </c>
      <c r="I959" s="85">
        <f t="shared" si="14"/>
        <v>3.0000000000001492</v>
      </c>
      <c r="J959" s="86">
        <f>I959*Segmentos!$D$7*(AH959%)*IF(ISNUMBER(AI959),AI959%,0)</f>
        <v>42768.000000002125</v>
      </c>
      <c r="K959" s="86">
        <f>I959*Segmentos!$D$7*(AL959%)*IF(ISNUMBER(AM959),AM959%,0)</f>
        <v>51292.800000002557</v>
      </c>
      <c r="L959" s="4"/>
      <c r="M959" s="2">
        <v>3.93</v>
      </c>
      <c r="N959" s="2">
        <v>4.5999999999999996</v>
      </c>
      <c r="O959" s="2">
        <v>85</v>
      </c>
      <c r="P959" s="2">
        <v>84.990700000000004</v>
      </c>
      <c r="Q959" s="2">
        <v>3.3</v>
      </c>
      <c r="R959" s="2">
        <v>3.3</v>
      </c>
      <c r="S959" s="2">
        <v>100</v>
      </c>
      <c r="T959" s="2">
        <v>11.892899999999999</v>
      </c>
      <c r="U959" s="2">
        <v>3.49</v>
      </c>
      <c r="V959" s="2">
        <v>4.8</v>
      </c>
      <c r="W959" s="2">
        <v>73.2</v>
      </c>
      <c r="X959" s="2">
        <v>15.809900000000001</v>
      </c>
      <c r="Y959" s="2">
        <v>2.97</v>
      </c>
      <c r="Z959" s="2">
        <v>3.4</v>
      </c>
      <c r="AA959" s="2">
        <v>87.1</v>
      </c>
      <c r="AB959" s="2">
        <v>18.977</v>
      </c>
      <c r="AC959" s="2">
        <v>5.4</v>
      </c>
      <c r="AD959" s="2">
        <v>6.3</v>
      </c>
      <c r="AE959" s="2">
        <v>85.7</v>
      </c>
      <c r="AF959" s="2">
        <v>38.310899999999997</v>
      </c>
      <c r="AG959" s="2">
        <v>3.59</v>
      </c>
      <c r="AH959" s="22">
        <v>4</v>
      </c>
      <c r="AI959" s="22">
        <v>89.1</v>
      </c>
      <c r="AJ959" s="22">
        <v>36.821899999999999</v>
      </c>
      <c r="AK959" s="18">
        <v>4.24</v>
      </c>
      <c r="AL959" s="18">
        <v>5.2</v>
      </c>
      <c r="AM959" s="18">
        <v>82.2</v>
      </c>
      <c r="AN959" s="2">
        <v>48.168900000000001</v>
      </c>
      <c r="AO959" s="2">
        <v>1.67</v>
      </c>
      <c r="AP959" s="2">
        <v>1.9</v>
      </c>
      <c r="AQ959" s="2">
        <v>88.5</v>
      </c>
      <c r="AR959" s="2">
        <v>3.9424000000000001</v>
      </c>
      <c r="AS959" s="2">
        <v>4.03</v>
      </c>
      <c r="AT959" s="2">
        <v>4.5</v>
      </c>
      <c r="AU959" s="2">
        <v>90.1</v>
      </c>
      <c r="AV959" s="2">
        <v>19.216100000000001</v>
      </c>
      <c r="AW959" s="2">
        <v>1.49</v>
      </c>
      <c r="AX959" s="2">
        <v>2.1</v>
      </c>
      <c r="AY959" s="2">
        <v>72</v>
      </c>
      <c r="AZ959" s="2">
        <v>9.2542000000000009</v>
      </c>
      <c r="BA959" s="2">
        <v>6.35</v>
      </c>
      <c r="BB959" s="2">
        <v>7.4</v>
      </c>
      <c r="BC959" s="2">
        <v>85.7</v>
      </c>
      <c r="BD959" s="2">
        <v>52.578000000000003</v>
      </c>
      <c r="BE959" s="4"/>
      <c r="BF959" s="4"/>
    </row>
    <row r="960" spans="1:58" x14ac:dyDescent="0.2">
      <c r="A960" s="29">
        <v>959</v>
      </c>
      <c r="B960" s="7" t="s">
        <v>11</v>
      </c>
      <c r="C960" s="3">
        <v>39955</v>
      </c>
      <c r="D960" s="4" t="s">
        <v>8</v>
      </c>
      <c r="E960" s="4" t="s">
        <v>166</v>
      </c>
      <c r="F960" s="5" t="s">
        <v>192</v>
      </c>
      <c r="G960" s="6">
        <v>0.90972222222222221</v>
      </c>
      <c r="H960" s="6">
        <v>0.91041666666666676</v>
      </c>
      <c r="I960" s="85">
        <f t="shared" si="14"/>
        <v>1.0000000000001563</v>
      </c>
      <c r="J960" s="86">
        <f>I960*Segmentos!$D$7*(AH960%)*IF(ISNUMBER(AI960),AI960%,0)</f>
        <v>14000.00000000219</v>
      </c>
      <c r="K960" s="86">
        <f>I960*Segmentos!$D$7*(AL960%)*IF(ISNUMBER(AM960),AM960%,0)</f>
        <v>13200.000000002063</v>
      </c>
      <c r="L960" s="4"/>
      <c r="M960" s="2">
        <v>3.39</v>
      </c>
      <c r="N960" s="2">
        <v>3.4</v>
      </c>
      <c r="O960" s="2">
        <v>100</v>
      </c>
      <c r="P960" s="2">
        <v>90.366600000000005</v>
      </c>
      <c r="Q960" s="2">
        <v>1.89</v>
      </c>
      <c r="R960" s="2">
        <v>1.9</v>
      </c>
      <c r="S960" s="2">
        <v>100</v>
      </c>
      <c r="T960" s="2">
        <v>8.4308999999999994</v>
      </c>
      <c r="U960" s="2">
        <v>0.89</v>
      </c>
      <c r="V960" s="2">
        <v>0.9</v>
      </c>
      <c r="W960" s="2">
        <v>100</v>
      </c>
      <c r="X960" s="2">
        <v>4.9973000000000001</v>
      </c>
      <c r="Y960" s="2">
        <v>2.5099999999999998</v>
      </c>
      <c r="Z960" s="2">
        <v>2.5</v>
      </c>
      <c r="AA960" s="2">
        <v>100</v>
      </c>
      <c r="AB960" s="2">
        <v>19.7468</v>
      </c>
      <c r="AC960" s="2">
        <v>6.53</v>
      </c>
      <c r="AD960" s="2">
        <v>6.5</v>
      </c>
      <c r="AE960" s="2">
        <v>100</v>
      </c>
      <c r="AF960" s="2">
        <v>57.191499999999998</v>
      </c>
      <c r="AG960" s="2">
        <v>3.52</v>
      </c>
      <c r="AH960" s="22">
        <v>3.5</v>
      </c>
      <c r="AI960" s="22">
        <v>100</v>
      </c>
      <c r="AJ960" s="22">
        <v>44.5717</v>
      </c>
      <c r="AK960" s="18">
        <v>3.27</v>
      </c>
      <c r="AL960" s="18">
        <v>3.3</v>
      </c>
      <c r="AM960" s="18">
        <v>100</v>
      </c>
      <c r="AN960" s="2">
        <v>45.794899999999998</v>
      </c>
      <c r="AO960" s="2">
        <v>0.92</v>
      </c>
      <c r="AP960" s="2">
        <v>0.9</v>
      </c>
      <c r="AQ960" s="2">
        <v>100</v>
      </c>
      <c r="AR960" s="2">
        <v>2.6789999999999998</v>
      </c>
      <c r="AS960" s="2">
        <v>1.71</v>
      </c>
      <c r="AT960" s="2">
        <v>1.7</v>
      </c>
      <c r="AU960" s="2">
        <v>100</v>
      </c>
      <c r="AV960" s="2">
        <v>10.0442</v>
      </c>
      <c r="AW960" s="2">
        <v>4.92</v>
      </c>
      <c r="AX960" s="2">
        <v>4.9000000000000004</v>
      </c>
      <c r="AY960" s="2">
        <v>100</v>
      </c>
      <c r="AZ960" s="2">
        <v>37.758400000000002</v>
      </c>
      <c r="BA960" s="2">
        <v>3.9</v>
      </c>
      <c r="BB960" s="2">
        <v>3.9</v>
      </c>
      <c r="BC960" s="2">
        <v>100</v>
      </c>
      <c r="BD960" s="2">
        <v>39.884900000000002</v>
      </c>
      <c r="BE960" s="4"/>
      <c r="BF960" s="4"/>
    </row>
    <row r="961" spans="1:58" x14ac:dyDescent="0.2">
      <c r="A961" s="29">
        <v>960</v>
      </c>
      <c r="B961" s="7" t="s">
        <v>6</v>
      </c>
      <c r="C961" s="3">
        <v>39955</v>
      </c>
      <c r="D961" s="4" t="s">
        <v>3</v>
      </c>
      <c r="E961" s="4" t="s">
        <v>166</v>
      </c>
      <c r="F961" s="5" t="s">
        <v>192</v>
      </c>
      <c r="G961" s="6">
        <v>0.90763888888888899</v>
      </c>
      <c r="H961" s="6">
        <v>0.90902777777777777</v>
      </c>
      <c r="I961" s="85">
        <f t="shared" si="14"/>
        <v>1.999999999999833</v>
      </c>
      <c r="J961" s="86">
        <f>I961*Segmentos!$D$7*(AH961%)*IF(ISNUMBER(AI961),AI961%,0)</f>
        <v>52919.999999995576</v>
      </c>
      <c r="K961" s="86">
        <f>I961*Segmentos!$D$7*(AL961%)*IF(ISNUMBER(AM961),AM961%,0)</f>
        <v>42383.999999996464</v>
      </c>
      <c r="L961" s="4"/>
      <c r="M961" s="2">
        <v>5.92</v>
      </c>
      <c r="N961" s="2">
        <v>6.7</v>
      </c>
      <c r="O961" s="2">
        <v>88.2</v>
      </c>
      <c r="P961" s="2">
        <v>86.507099999999994</v>
      </c>
      <c r="Q961" s="2">
        <v>2.29</v>
      </c>
      <c r="R961" s="2">
        <v>2.5</v>
      </c>
      <c r="S961" s="2">
        <v>91.3</v>
      </c>
      <c r="T961" s="2">
        <v>5.5831999999999997</v>
      </c>
      <c r="U961" s="2">
        <v>3.61</v>
      </c>
      <c r="V961" s="2">
        <v>4.7</v>
      </c>
      <c r="W961" s="2">
        <v>76</v>
      </c>
      <c r="X961" s="2">
        <v>11.054500000000001</v>
      </c>
      <c r="Y961" s="2">
        <v>7.48</v>
      </c>
      <c r="Z961" s="2">
        <v>8.1</v>
      </c>
      <c r="AA961" s="2">
        <v>92.8</v>
      </c>
      <c r="AB961" s="2">
        <v>32.308700000000002</v>
      </c>
      <c r="AC961" s="2">
        <v>7.83</v>
      </c>
      <c r="AD961" s="2">
        <v>8.9</v>
      </c>
      <c r="AE961" s="2">
        <v>88.2</v>
      </c>
      <c r="AF961" s="2">
        <v>37.5608</v>
      </c>
      <c r="AG961" s="2">
        <v>6.62</v>
      </c>
      <c r="AH961" s="22">
        <v>7.5</v>
      </c>
      <c r="AI961" s="22">
        <v>88.2</v>
      </c>
      <c r="AJ961" s="22">
        <v>45.927</v>
      </c>
      <c r="AK961" s="18">
        <v>5.28</v>
      </c>
      <c r="AL961" s="18">
        <v>6</v>
      </c>
      <c r="AM961" s="18">
        <v>88.3</v>
      </c>
      <c r="AN961" s="2">
        <v>40.580100000000002</v>
      </c>
      <c r="AO961" s="2">
        <v>5.04</v>
      </c>
      <c r="AP961" s="2">
        <v>5.0999999999999996</v>
      </c>
      <c r="AQ961" s="2">
        <v>99.3</v>
      </c>
      <c r="AR961" s="2">
        <v>8.0557999999999996</v>
      </c>
      <c r="AS961" s="2">
        <v>6.39</v>
      </c>
      <c r="AT961" s="2">
        <v>7.2</v>
      </c>
      <c r="AU961" s="2">
        <v>89.1</v>
      </c>
      <c r="AV961" s="2">
        <v>20.591699999999999</v>
      </c>
      <c r="AW961" s="2">
        <v>5.41</v>
      </c>
      <c r="AX961" s="2">
        <v>6.3</v>
      </c>
      <c r="AY961" s="2">
        <v>86</v>
      </c>
      <c r="AZ961" s="2">
        <v>22.748200000000001</v>
      </c>
      <c r="BA961" s="2">
        <v>6.27</v>
      </c>
      <c r="BB961" s="2">
        <v>7.2</v>
      </c>
      <c r="BC961" s="2">
        <v>87</v>
      </c>
      <c r="BD961" s="2">
        <v>35.111400000000003</v>
      </c>
      <c r="BE961" s="4"/>
      <c r="BF961" s="4"/>
    </row>
    <row r="962" spans="1:58" x14ac:dyDescent="0.2">
      <c r="A962" s="29">
        <v>961</v>
      </c>
      <c r="B962" s="7" t="s">
        <v>31</v>
      </c>
      <c r="C962" s="3">
        <v>39955</v>
      </c>
      <c r="D962" s="4" t="s">
        <v>28</v>
      </c>
      <c r="E962" s="4" t="s">
        <v>166</v>
      </c>
      <c r="F962" s="5" t="s">
        <v>192</v>
      </c>
      <c r="G962" s="6">
        <v>0.91111111111111109</v>
      </c>
      <c r="H962" s="6">
        <v>0.9145833333333333</v>
      </c>
      <c r="I962" s="85">
        <f t="shared" si="14"/>
        <v>4.9999999999999822</v>
      </c>
      <c r="J962" s="86">
        <f>I962*Segmentos!$D$7*(AH962%)*IF(ISNUMBER(AI962),AI962%,0)</f>
        <v>3199.9999999999886</v>
      </c>
      <c r="K962" s="86">
        <f>I962*Segmentos!$D$7*(AL962%)*IF(ISNUMBER(AM962),AM962%,0)</f>
        <v>16359.99999999994</v>
      </c>
      <c r="L962" s="4"/>
      <c r="M962" s="2">
        <v>0.53</v>
      </c>
      <c r="N962" s="2">
        <v>0.8</v>
      </c>
      <c r="O962" s="2">
        <v>70.3</v>
      </c>
      <c r="P962" s="2">
        <v>98.126800000000003</v>
      </c>
      <c r="Q962" s="2">
        <v>0</v>
      </c>
      <c r="R962" s="2">
        <v>0</v>
      </c>
      <c r="S962" s="8" t="s">
        <v>577</v>
      </c>
      <c r="T962" s="2">
        <v>0</v>
      </c>
      <c r="U962" s="2">
        <v>0.25</v>
      </c>
      <c r="V962" s="2">
        <v>0.6</v>
      </c>
      <c r="W962" s="2">
        <v>40</v>
      </c>
      <c r="X962" s="2">
        <v>9.7561999999999998</v>
      </c>
      <c r="Y962" s="2">
        <v>0.3</v>
      </c>
      <c r="Z962" s="2">
        <v>0.5</v>
      </c>
      <c r="AA962" s="2">
        <v>66.5</v>
      </c>
      <c r="AB962" s="2">
        <v>16.484999999999999</v>
      </c>
      <c r="AC962" s="2">
        <v>1.19</v>
      </c>
      <c r="AD962" s="2">
        <v>1.5</v>
      </c>
      <c r="AE962" s="2">
        <v>79.599999999999994</v>
      </c>
      <c r="AF962" s="2">
        <v>71.885599999999997</v>
      </c>
      <c r="AG962" s="2">
        <v>0.18</v>
      </c>
      <c r="AH962" s="22">
        <v>0.4</v>
      </c>
      <c r="AI962" s="22">
        <v>40</v>
      </c>
      <c r="AJ962" s="22">
        <v>15.268000000000001</v>
      </c>
      <c r="AK962" s="18">
        <v>0.86</v>
      </c>
      <c r="AL962" s="18">
        <v>1</v>
      </c>
      <c r="AM962" s="18">
        <v>81.8</v>
      </c>
      <c r="AN962" s="2">
        <v>82.858800000000002</v>
      </c>
      <c r="AO962" s="2">
        <v>0.49</v>
      </c>
      <c r="AP962" s="2">
        <v>0.5</v>
      </c>
      <c r="AQ962" s="2">
        <v>100</v>
      </c>
      <c r="AR962" s="2">
        <v>9.8630999999999993</v>
      </c>
      <c r="AS962" s="2">
        <v>0.46</v>
      </c>
      <c r="AT962" s="2">
        <v>0.9</v>
      </c>
      <c r="AU962" s="2">
        <v>49.4</v>
      </c>
      <c r="AV962" s="2">
        <v>18.744900000000001</v>
      </c>
      <c r="AW962" s="2">
        <v>0.68</v>
      </c>
      <c r="AX962" s="2">
        <v>0.8</v>
      </c>
      <c r="AY962" s="2">
        <v>81.2</v>
      </c>
      <c r="AZ962" s="2">
        <v>35.792000000000002</v>
      </c>
      <c r="BA962" s="2">
        <v>0.48</v>
      </c>
      <c r="BB962" s="2">
        <v>0.7</v>
      </c>
      <c r="BC962" s="2">
        <v>70.8</v>
      </c>
      <c r="BD962" s="2">
        <v>33.726799999999997</v>
      </c>
      <c r="BE962" s="4"/>
      <c r="BF962" s="4"/>
    </row>
    <row r="963" spans="1:58" x14ac:dyDescent="0.2">
      <c r="A963" s="29">
        <v>962</v>
      </c>
      <c r="B963" s="7" t="s">
        <v>94</v>
      </c>
      <c r="C963" s="3">
        <v>39955</v>
      </c>
      <c r="D963" s="4" t="s">
        <v>0</v>
      </c>
      <c r="E963" s="4" t="s">
        <v>174</v>
      </c>
      <c r="F963" s="5" t="s">
        <v>192</v>
      </c>
      <c r="G963" s="6">
        <v>0.9243055555555556</v>
      </c>
      <c r="H963" s="6">
        <v>2.7777777777777776E-2</v>
      </c>
      <c r="I963" s="85">
        <f t="shared" ref="I963:I1026" si="15">IF(H963&gt;=G963,(H963-G963)*24*60,("24:00:00"-G963+H963)*24*60)</f>
        <v>148.99999999999991</v>
      </c>
      <c r="J963" s="86">
        <f>I963*Segmentos!$D$7*(AH963%)*IF(ISNUMBER(AI963),AI963%,0)</f>
        <v>1521051.5999999992</v>
      </c>
      <c r="K963" s="86">
        <f>I963*Segmentos!$D$7*(AL963%)*IF(ISNUMBER(AM963),AM963%,0)</f>
        <v>2138567.1999999988</v>
      </c>
      <c r="L963" s="4"/>
      <c r="M963" s="2">
        <v>3.09</v>
      </c>
      <c r="N963" s="2">
        <v>20.8</v>
      </c>
      <c r="O963" s="2">
        <v>14.8</v>
      </c>
      <c r="P963" s="2">
        <v>78.771799999999999</v>
      </c>
      <c r="Q963" s="2">
        <v>2.9</v>
      </c>
      <c r="R963" s="2">
        <v>16.100000000000001</v>
      </c>
      <c r="S963" s="2">
        <v>18.100000000000001</v>
      </c>
      <c r="T963" s="2">
        <v>12.335000000000001</v>
      </c>
      <c r="U963" s="2">
        <v>2.42</v>
      </c>
      <c r="V963" s="2">
        <v>17.5</v>
      </c>
      <c r="W963" s="2">
        <v>13.8</v>
      </c>
      <c r="X963" s="2">
        <v>12.911099999999999</v>
      </c>
      <c r="Y963" s="2">
        <v>2.29</v>
      </c>
      <c r="Z963" s="2">
        <v>21</v>
      </c>
      <c r="AA963" s="2">
        <v>10.9</v>
      </c>
      <c r="AB963" s="2">
        <v>17.236699999999999</v>
      </c>
      <c r="AC963" s="2">
        <v>4.34</v>
      </c>
      <c r="AD963" s="2">
        <v>25.2</v>
      </c>
      <c r="AE963" s="2">
        <v>17.2</v>
      </c>
      <c r="AF963" s="2">
        <v>36.288899999999998</v>
      </c>
      <c r="AG963" s="2">
        <v>2.5499999999999998</v>
      </c>
      <c r="AH963" s="22">
        <v>18.100000000000001</v>
      </c>
      <c r="AI963" s="22">
        <v>14.1</v>
      </c>
      <c r="AJ963" s="22">
        <v>30.8034</v>
      </c>
      <c r="AK963" s="18">
        <v>3.58</v>
      </c>
      <c r="AL963" s="18">
        <v>23.3</v>
      </c>
      <c r="AM963" s="18">
        <v>15.4</v>
      </c>
      <c r="AN963" s="2">
        <v>47.968400000000003</v>
      </c>
      <c r="AO963" s="2">
        <v>1.1100000000000001</v>
      </c>
      <c r="AP963" s="2">
        <v>14.4</v>
      </c>
      <c r="AQ963" s="2">
        <v>7.7</v>
      </c>
      <c r="AR963" s="2">
        <v>3.1027</v>
      </c>
      <c r="AS963" s="2">
        <v>2.96</v>
      </c>
      <c r="AT963" s="2">
        <v>15.5</v>
      </c>
      <c r="AU963" s="2">
        <v>19.100000000000001</v>
      </c>
      <c r="AV963" s="2">
        <v>16.626100000000001</v>
      </c>
      <c r="AW963" s="2">
        <v>2.4300000000000002</v>
      </c>
      <c r="AX963" s="2">
        <v>18.5</v>
      </c>
      <c r="AY963" s="2">
        <v>13.2</v>
      </c>
      <c r="AZ963" s="2">
        <v>17.825600000000001</v>
      </c>
      <c r="BA963" s="2">
        <v>4.2300000000000004</v>
      </c>
      <c r="BB963" s="2">
        <v>27.5</v>
      </c>
      <c r="BC963" s="2">
        <v>15.4</v>
      </c>
      <c r="BD963" s="2">
        <v>41.217399999999998</v>
      </c>
      <c r="BE963" s="4"/>
      <c r="BF963" s="4"/>
    </row>
    <row r="964" spans="1:58" x14ac:dyDescent="0.2">
      <c r="A964" s="29">
        <v>963</v>
      </c>
      <c r="B964" s="7" t="s">
        <v>50</v>
      </c>
      <c r="C964" s="3">
        <v>39955</v>
      </c>
      <c r="D964" s="4" t="s">
        <v>13</v>
      </c>
      <c r="E964" s="4" t="s">
        <v>165</v>
      </c>
      <c r="F964" s="5" t="s">
        <v>192</v>
      </c>
      <c r="G964" s="6">
        <v>0.91736111111111107</v>
      </c>
      <c r="H964" s="6">
        <v>0.98819444444444438</v>
      </c>
      <c r="I964" s="85">
        <f t="shared" si="15"/>
        <v>101.99999999999996</v>
      </c>
      <c r="J964" s="86">
        <f>I964*Segmentos!$D$7*(AH964%)*IF(ISNUMBER(AI964),AI964%,0)</f>
        <v>1527919.1999999995</v>
      </c>
      <c r="K964" s="86">
        <f>I964*Segmentos!$D$7*(AL964%)*IF(ISNUMBER(AM964),AM964%,0)</f>
        <v>1711519.1999999993</v>
      </c>
      <c r="L964" s="4"/>
      <c r="M964" s="2">
        <v>3.99</v>
      </c>
      <c r="N964" s="2">
        <v>17.399999999999999</v>
      </c>
      <c r="O964" s="2">
        <v>22.9</v>
      </c>
      <c r="P964" s="2">
        <v>79.913899999999998</v>
      </c>
      <c r="Q964" s="2">
        <v>3.04</v>
      </c>
      <c r="R964" s="2">
        <v>14.4</v>
      </c>
      <c r="S964" s="2">
        <v>21.2</v>
      </c>
      <c r="T964" s="2">
        <v>10.1683</v>
      </c>
      <c r="U964" s="2">
        <v>4.1900000000000004</v>
      </c>
      <c r="V964" s="2">
        <v>17.2</v>
      </c>
      <c r="W964" s="2">
        <v>24.4</v>
      </c>
      <c r="X964" s="2">
        <v>17.6053</v>
      </c>
      <c r="Y964" s="2">
        <v>3.71</v>
      </c>
      <c r="Z964" s="2">
        <v>19.600000000000001</v>
      </c>
      <c r="AA964" s="2">
        <v>18.899999999999999</v>
      </c>
      <c r="AB964" s="2">
        <v>21.918299999999999</v>
      </c>
      <c r="AC964" s="2">
        <v>4.5999999999999996</v>
      </c>
      <c r="AD964" s="2">
        <v>17.2</v>
      </c>
      <c r="AE964" s="2">
        <v>26.8</v>
      </c>
      <c r="AF964" s="2">
        <v>30.222100000000001</v>
      </c>
      <c r="AG964" s="2">
        <v>3.75</v>
      </c>
      <c r="AH964" s="22">
        <v>17.100000000000001</v>
      </c>
      <c r="AI964" s="22">
        <v>21.9</v>
      </c>
      <c r="AJ964" s="22">
        <v>35.6496</v>
      </c>
      <c r="AK964" s="18">
        <v>4.21</v>
      </c>
      <c r="AL964" s="18">
        <v>17.7</v>
      </c>
      <c r="AM964" s="18">
        <v>23.7</v>
      </c>
      <c r="AN964" s="2">
        <v>44.264299999999999</v>
      </c>
      <c r="AO964" s="2">
        <v>2.72</v>
      </c>
      <c r="AP964" s="2">
        <v>12.1</v>
      </c>
      <c r="AQ964" s="2">
        <v>22.4</v>
      </c>
      <c r="AR964" s="2">
        <v>5.9516999999999998</v>
      </c>
      <c r="AS964" s="2">
        <v>4.6900000000000004</v>
      </c>
      <c r="AT964" s="2">
        <v>17.899999999999999</v>
      </c>
      <c r="AU964" s="2">
        <v>26.3</v>
      </c>
      <c r="AV964" s="2">
        <v>20.697299999999998</v>
      </c>
      <c r="AW964" s="2">
        <v>3.34</v>
      </c>
      <c r="AX964" s="2">
        <v>14.1</v>
      </c>
      <c r="AY964" s="2">
        <v>23.7</v>
      </c>
      <c r="AZ964" s="2">
        <v>19.255800000000001</v>
      </c>
      <c r="BA964" s="2">
        <v>4.43</v>
      </c>
      <c r="BB964" s="2">
        <v>21.2</v>
      </c>
      <c r="BC964" s="2">
        <v>20.9</v>
      </c>
      <c r="BD964" s="2">
        <v>34.0092</v>
      </c>
      <c r="BE964" s="4"/>
      <c r="BF964" s="4"/>
    </row>
    <row r="965" spans="1:58" x14ac:dyDescent="0.2">
      <c r="A965" s="29">
        <v>964</v>
      </c>
      <c r="B965" s="7" t="s">
        <v>86</v>
      </c>
      <c r="C965" s="3">
        <v>39955</v>
      </c>
      <c r="D965" s="4" t="s">
        <v>17</v>
      </c>
      <c r="E965" s="4" t="s">
        <v>169</v>
      </c>
      <c r="F965" s="5" t="s">
        <v>192</v>
      </c>
      <c r="G965" s="6">
        <v>0.92013888888888884</v>
      </c>
      <c r="H965" s="6">
        <v>0.9590277777777777</v>
      </c>
      <c r="I965" s="85">
        <f t="shared" si="15"/>
        <v>55.999999999999957</v>
      </c>
      <c r="J965" s="86">
        <f>I965*Segmentos!$D$7*(AH965%)*IF(ISNUMBER(AI965),AI965%,0)</f>
        <v>106847.99999999993</v>
      </c>
      <c r="K965" s="86">
        <f>I965*Segmentos!$D$7*(AL965%)*IF(ISNUMBER(AM965),AM965%,0)</f>
        <v>34943.999999999971</v>
      </c>
      <c r="L965" s="4"/>
      <c r="M965" s="2">
        <v>0.31</v>
      </c>
      <c r="N965" s="2">
        <v>1.3</v>
      </c>
      <c r="O965" s="2">
        <v>24.2</v>
      </c>
      <c r="P965" s="2">
        <v>100</v>
      </c>
      <c r="Q965" s="2">
        <v>0.01</v>
      </c>
      <c r="R965" s="2">
        <v>0.7</v>
      </c>
      <c r="S965" s="2">
        <v>1.8</v>
      </c>
      <c r="T965" s="2">
        <v>0.66579999999999995</v>
      </c>
      <c r="U965" s="2">
        <v>0</v>
      </c>
      <c r="V965" s="2">
        <v>0</v>
      </c>
      <c r="W965" s="8" t="s">
        <v>577</v>
      </c>
      <c r="X965" s="2">
        <v>0</v>
      </c>
      <c r="Y965" s="2">
        <v>0.45</v>
      </c>
      <c r="Z965" s="2">
        <v>2.4</v>
      </c>
      <c r="AA965" s="2">
        <v>18.7</v>
      </c>
      <c r="AB965" s="2">
        <v>43.513500000000001</v>
      </c>
      <c r="AC965" s="2">
        <v>0.52</v>
      </c>
      <c r="AD965" s="2">
        <v>1.3</v>
      </c>
      <c r="AE965" s="2">
        <v>38.700000000000003</v>
      </c>
      <c r="AF965" s="2">
        <v>55.820700000000002</v>
      </c>
      <c r="AG965" s="2">
        <v>0.47</v>
      </c>
      <c r="AH965" s="22">
        <v>1.8</v>
      </c>
      <c r="AI965" s="22">
        <v>26.5</v>
      </c>
      <c r="AJ965" s="22">
        <v>72.868600000000001</v>
      </c>
      <c r="AK965" s="18">
        <v>0.16</v>
      </c>
      <c r="AL965" s="18">
        <v>0.8</v>
      </c>
      <c r="AM965" s="18">
        <v>19.5</v>
      </c>
      <c r="AN965" s="2">
        <v>27.131399999999999</v>
      </c>
      <c r="AO965" s="2">
        <v>0.17</v>
      </c>
      <c r="AP965" s="2">
        <v>0.3</v>
      </c>
      <c r="AQ965" s="2">
        <v>69.599999999999994</v>
      </c>
      <c r="AR965" s="2">
        <v>6.2308000000000003</v>
      </c>
      <c r="AS965" s="2">
        <v>0.09</v>
      </c>
      <c r="AT965" s="2">
        <v>1</v>
      </c>
      <c r="AU965" s="2">
        <v>8.9</v>
      </c>
      <c r="AV965" s="2">
        <v>6.4241000000000001</v>
      </c>
      <c r="AW965" s="2">
        <v>0.54</v>
      </c>
      <c r="AX965" s="2">
        <v>0.6</v>
      </c>
      <c r="AY965" s="2">
        <v>86.2</v>
      </c>
      <c r="AZ965" s="2">
        <v>51.071300000000001</v>
      </c>
      <c r="BA965" s="2">
        <v>0.28999999999999998</v>
      </c>
      <c r="BB965" s="2">
        <v>2.2000000000000002</v>
      </c>
      <c r="BC965" s="2">
        <v>13.3</v>
      </c>
      <c r="BD965" s="2">
        <v>36.273899999999998</v>
      </c>
      <c r="BE965" s="4"/>
      <c r="BF965" s="4"/>
    </row>
    <row r="966" spans="1:58" x14ac:dyDescent="0.2">
      <c r="A966" s="29">
        <v>965</v>
      </c>
      <c r="B966" s="7" t="s">
        <v>14</v>
      </c>
      <c r="C966" s="3">
        <v>39955</v>
      </c>
      <c r="D966" s="4" t="s">
        <v>13</v>
      </c>
      <c r="E966" s="4" t="s">
        <v>163</v>
      </c>
      <c r="F966" s="5" t="s">
        <v>192</v>
      </c>
      <c r="G966" s="6">
        <v>0.85138888888888886</v>
      </c>
      <c r="H966" s="6">
        <v>0.87430555555555556</v>
      </c>
      <c r="I966" s="85">
        <f t="shared" si="15"/>
        <v>33.000000000000043</v>
      </c>
      <c r="J966" s="86">
        <f>I966*Segmentos!$D$7*(AH966%)*IF(ISNUMBER(AI966),AI966%,0)</f>
        <v>818188.80000000109</v>
      </c>
      <c r="K966" s="86">
        <f>I966*Segmentos!$D$7*(AL966%)*IF(ISNUMBER(AM966),AM966%,0)</f>
        <v>966622.80000000121</v>
      </c>
      <c r="L966" s="4"/>
      <c r="M966" s="2">
        <v>6.8</v>
      </c>
      <c r="N966" s="2">
        <v>11.8</v>
      </c>
      <c r="O966" s="2">
        <v>57.5</v>
      </c>
      <c r="P966" s="2">
        <v>90.228200000000001</v>
      </c>
      <c r="Q966" s="2">
        <v>5.59</v>
      </c>
      <c r="R966" s="2">
        <v>9.1999999999999993</v>
      </c>
      <c r="S966" s="2">
        <v>60.8</v>
      </c>
      <c r="T966" s="2">
        <v>12.3748</v>
      </c>
      <c r="U966" s="2">
        <v>5.64</v>
      </c>
      <c r="V966" s="2">
        <v>11.3</v>
      </c>
      <c r="W966" s="2">
        <v>50</v>
      </c>
      <c r="X966" s="2">
        <v>15.6761</v>
      </c>
      <c r="Y966" s="2">
        <v>6.29</v>
      </c>
      <c r="Z966" s="2">
        <v>10.7</v>
      </c>
      <c r="AA966" s="2">
        <v>58.7</v>
      </c>
      <c r="AB966" s="2">
        <v>24.6309</v>
      </c>
      <c r="AC966" s="2">
        <v>8.6199999999999992</v>
      </c>
      <c r="AD966" s="2">
        <v>14.5</v>
      </c>
      <c r="AE966" s="2">
        <v>59.3</v>
      </c>
      <c r="AF966" s="2">
        <v>37.546399999999998</v>
      </c>
      <c r="AG966" s="2">
        <v>6.2</v>
      </c>
      <c r="AH966" s="22">
        <v>10.4</v>
      </c>
      <c r="AI966" s="22">
        <v>59.6</v>
      </c>
      <c r="AJ966" s="22">
        <v>39.035200000000003</v>
      </c>
      <c r="AK966" s="18">
        <v>7.34</v>
      </c>
      <c r="AL966" s="18">
        <v>13.1</v>
      </c>
      <c r="AM966" s="18">
        <v>55.9</v>
      </c>
      <c r="AN966" s="2">
        <v>51.192999999999998</v>
      </c>
      <c r="AO966" s="2">
        <v>5.41</v>
      </c>
      <c r="AP966" s="2">
        <v>10.199999999999999</v>
      </c>
      <c r="AQ966" s="2">
        <v>53</v>
      </c>
      <c r="AR966" s="2">
        <v>7.8411999999999997</v>
      </c>
      <c r="AS966" s="2">
        <v>5.42</v>
      </c>
      <c r="AT966" s="2">
        <v>7.8</v>
      </c>
      <c r="AU966" s="2">
        <v>69.5</v>
      </c>
      <c r="AV966" s="2">
        <v>15.820499999999999</v>
      </c>
      <c r="AW966" s="2">
        <v>7.41</v>
      </c>
      <c r="AX966" s="2">
        <v>11.6</v>
      </c>
      <c r="AY966" s="2">
        <v>64.099999999999994</v>
      </c>
      <c r="AZ966" s="2">
        <v>28.267499999999998</v>
      </c>
      <c r="BA966" s="2">
        <v>7.54</v>
      </c>
      <c r="BB966" s="2">
        <v>14.8</v>
      </c>
      <c r="BC966" s="2">
        <v>50.8</v>
      </c>
      <c r="BD966" s="2">
        <v>38.299100000000003</v>
      </c>
      <c r="BE966" s="4"/>
      <c r="BF966" s="4"/>
    </row>
    <row r="967" spans="1:58" x14ac:dyDescent="0.2">
      <c r="A967" s="29">
        <v>966</v>
      </c>
      <c r="B967" s="7" t="s">
        <v>46</v>
      </c>
      <c r="C967" s="3">
        <v>39955</v>
      </c>
      <c r="D967" s="4" t="s">
        <v>0</v>
      </c>
      <c r="E967" s="4" t="s">
        <v>170</v>
      </c>
      <c r="F967" s="5" t="s">
        <v>192</v>
      </c>
      <c r="G967" s="6">
        <v>0.76111111111111107</v>
      </c>
      <c r="H967" s="6">
        <v>0.88402777777777775</v>
      </c>
      <c r="I967" s="85">
        <f t="shared" si="15"/>
        <v>177</v>
      </c>
      <c r="J967" s="86">
        <f>I967*Segmentos!$D$7*(AH967%)*IF(ISNUMBER(AI967),AI967%,0)</f>
        <v>1195387.2000000002</v>
      </c>
      <c r="K967" s="86">
        <f>I967*Segmentos!$D$7*(AL967%)*IF(ISNUMBER(AM967),AM967%,0)</f>
        <v>2311478.4</v>
      </c>
      <c r="L967" s="4"/>
      <c r="M967" s="2">
        <v>2.52</v>
      </c>
      <c r="N967" s="2">
        <v>14.1</v>
      </c>
      <c r="O967" s="2">
        <v>17.899999999999999</v>
      </c>
      <c r="P967" s="2">
        <v>60.671199999999999</v>
      </c>
      <c r="Q967" s="2">
        <v>5.03</v>
      </c>
      <c r="R967" s="2">
        <v>17.399999999999999</v>
      </c>
      <c r="S967" s="2">
        <v>29</v>
      </c>
      <c r="T967" s="2">
        <v>20.256699999999999</v>
      </c>
      <c r="U967" s="2">
        <v>2.78</v>
      </c>
      <c r="V967" s="2">
        <v>17.399999999999999</v>
      </c>
      <c r="W967" s="2">
        <v>16</v>
      </c>
      <c r="X967" s="2">
        <v>14.079700000000001</v>
      </c>
      <c r="Y967" s="2">
        <v>2.5</v>
      </c>
      <c r="Z967" s="2">
        <v>13.9</v>
      </c>
      <c r="AA967" s="2">
        <v>18</v>
      </c>
      <c r="AB967" s="2">
        <v>17.778400000000001</v>
      </c>
      <c r="AC967" s="2">
        <v>1.08</v>
      </c>
      <c r="AD967" s="2">
        <v>10.4</v>
      </c>
      <c r="AE967" s="2">
        <v>10.4</v>
      </c>
      <c r="AF967" s="2">
        <v>8.5563000000000002</v>
      </c>
      <c r="AG967" s="2">
        <v>1.68</v>
      </c>
      <c r="AH967" s="22">
        <v>12.6</v>
      </c>
      <c r="AI967" s="22">
        <v>13.4</v>
      </c>
      <c r="AJ967" s="22">
        <v>19.216200000000001</v>
      </c>
      <c r="AK967" s="18">
        <v>3.27</v>
      </c>
      <c r="AL967" s="18">
        <v>15.4</v>
      </c>
      <c r="AM967" s="18">
        <v>21.2</v>
      </c>
      <c r="AN967" s="2">
        <v>41.454999999999998</v>
      </c>
      <c r="AO967" s="2">
        <v>2.2200000000000002</v>
      </c>
      <c r="AP967" s="2">
        <v>12.7</v>
      </c>
      <c r="AQ967" s="2">
        <v>17.5</v>
      </c>
      <c r="AR967" s="2">
        <v>5.8407999999999998</v>
      </c>
      <c r="AS967" s="2">
        <v>2.59</v>
      </c>
      <c r="AT967" s="2">
        <v>13.6</v>
      </c>
      <c r="AU967" s="2">
        <v>19</v>
      </c>
      <c r="AV967" s="2">
        <v>13.736599999999999</v>
      </c>
      <c r="AW967" s="2">
        <v>2.3199999999999998</v>
      </c>
      <c r="AX967" s="2">
        <v>12.1</v>
      </c>
      <c r="AY967" s="2">
        <v>19.100000000000001</v>
      </c>
      <c r="AZ967" s="2">
        <v>16.058499999999999</v>
      </c>
      <c r="BA967" s="2">
        <v>2.71</v>
      </c>
      <c r="BB967" s="2">
        <v>16.2</v>
      </c>
      <c r="BC967" s="2">
        <v>16.7</v>
      </c>
      <c r="BD967" s="2">
        <v>25.0352</v>
      </c>
      <c r="BE967" s="4"/>
      <c r="BF967" s="4"/>
    </row>
    <row r="968" spans="1:58" x14ac:dyDescent="0.2">
      <c r="A968" s="29">
        <v>967</v>
      </c>
      <c r="B968" s="7" t="s">
        <v>10</v>
      </c>
      <c r="C968" s="3">
        <v>39955</v>
      </c>
      <c r="D968" s="4" t="s">
        <v>8</v>
      </c>
      <c r="E968" s="4" t="s">
        <v>164</v>
      </c>
      <c r="F968" s="5" t="s">
        <v>192</v>
      </c>
      <c r="G968" s="6">
        <v>0.87361111111111101</v>
      </c>
      <c r="H968" s="6">
        <v>0.91736111111111107</v>
      </c>
      <c r="I968" s="85">
        <f t="shared" si="15"/>
        <v>63.000000000000099</v>
      </c>
      <c r="J968" s="86">
        <f>I968*Segmentos!$D$7*(AH968%)*IF(ISNUMBER(AI968),AI968%,0)</f>
        <v>1136016.0000000019</v>
      </c>
      <c r="K968" s="86">
        <f>I968*Segmentos!$D$7*(AL968%)*IF(ISNUMBER(AM968),AM968%,0)</f>
        <v>1144684.8000000019</v>
      </c>
      <c r="L968" s="4"/>
      <c r="M968" s="2">
        <v>4.53</v>
      </c>
      <c r="N968" s="2">
        <v>16.399999999999999</v>
      </c>
      <c r="O968" s="2">
        <v>27.6</v>
      </c>
      <c r="P968" s="2">
        <v>94.858199999999997</v>
      </c>
      <c r="Q968" s="2">
        <v>1.56</v>
      </c>
      <c r="R968" s="2">
        <v>7.3</v>
      </c>
      <c r="S968" s="2">
        <v>21.3</v>
      </c>
      <c r="T968" s="2">
        <v>5.4538000000000002</v>
      </c>
      <c r="U968" s="2">
        <v>1.68</v>
      </c>
      <c r="V968" s="2">
        <v>10.8</v>
      </c>
      <c r="W968" s="2">
        <v>15.5</v>
      </c>
      <c r="X968" s="2">
        <v>7.3456000000000001</v>
      </c>
      <c r="Y968" s="2">
        <v>4.59</v>
      </c>
      <c r="Z968" s="2">
        <v>18.3</v>
      </c>
      <c r="AA968" s="2">
        <v>25.1</v>
      </c>
      <c r="AB968" s="2">
        <v>28.377099999999999</v>
      </c>
      <c r="AC968" s="2">
        <v>7.82</v>
      </c>
      <c r="AD968" s="2">
        <v>22.9</v>
      </c>
      <c r="AE968" s="2">
        <v>34.1</v>
      </c>
      <c r="AF968" s="2">
        <v>53.681699999999999</v>
      </c>
      <c r="AG968" s="2">
        <v>4.5199999999999996</v>
      </c>
      <c r="AH968" s="22">
        <v>16.100000000000001</v>
      </c>
      <c r="AI968" s="22">
        <v>28</v>
      </c>
      <c r="AJ968" s="22">
        <v>44.831099999999999</v>
      </c>
      <c r="AK968" s="18">
        <v>4.55</v>
      </c>
      <c r="AL968" s="18">
        <v>16.7</v>
      </c>
      <c r="AM968" s="18">
        <v>27.2</v>
      </c>
      <c r="AN968" s="2">
        <v>50.027200000000001</v>
      </c>
      <c r="AO968" s="2">
        <v>2.02</v>
      </c>
      <c r="AP968" s="2">
        <v>11.4</v>
      </c>
      <c r="AQ968" s="2">
        <v>17.7</v>
      </c>
      <c r="AR968" s="2">
        <v>4.6214000000000004</v>
      </c>
      <c r="AS968" s="2">
        <v>1.84</v>
      </c>
      <c r="AT968" s="2">
        <v>8.9</v>
      </c>
      <c r="AU968" s="2">
        <v>20.6</v>
      </c>
      <c r="AV968" s="2">
        <v>8.4870999999999999</v>
      </c>
      <c r="AW968" s="2">
        <v>5.26</v>
      </c>
      <c r="AX968" s="2">
        <v>16.600000000000001</v>
      </c>
      <c r="AY968" s="2">
        <v>31.8</v>
      </c>
      <c r="AZ968" s="2">
        <v>31.654900000000001</v>
      </c>
      <c r="BA968" s="2">
        <v>6.25</v>
      </c>
      <c r="BB968" s="2">
        <v>22</v>
      </c>
      <c r="BC968" s="2">
        <v>28.4</v>
      </c>
      <c r="BD968" s="2">
        <v>50.094900000000003</v>
      </c>
      <c r="BE968" s="4"/>
      <c r="BF968" s="4"/>
    </row>
    <row r="969" spans="1:58" x14ac:dyDescent="0.2">
      <c r="A969" s="29">
        <v>968</v>
      </c>
      <c r="B969" s="7" t="s">
        <v>48</v>
      </c>
      <c r="C969" s="3">
        <v>39955</v>
      </c>
      <c r="D969" s="4" t="s">
        <v>8</v>
      </c>
      <c r="E969" s="4" t="s">
        <v>176</v>
      </c>
      <c r="F969" s="5" t="s">
        <v>192</v>
      </c>
      <c r="G969" s="6">
        <v>0.91736111111111107</v>
      </c>
      <c r="H969" s="6">
        <v>3.0555555555555555E-2</v>
      </c>
      <c r="I969" s="85">
        <f t="shared" si="15"/>
        <v>163.00000000000006</v>
      </c>
      <c r="J969" s="86">
        <f>I969*Segmentos!$D$7*(AH969%)*IF(ISNUMBER(AI969),AI969%,0)</f>
        <v>5979426.8000000007</v>
      </c>
      <c r="K969" s="86">
        <f>I969*Segmentos!$D$7*(AL969%)*IF(ISNUMBER(AM969),AM969%,0)</f>
        <v>5622848.0000000019</v>
      </c>
      <c r="L969" s="4"/>
      <c r="M969" s="2">
        <v>8.89</v>
      </c>
      <c r="N969" s="2">
        <v>28.6</v>
      </c>
      <c r="O969" s="2">
        <v>31.1</v>
      </c>
      <c r="P969" s="2">
        <v>83.260300000000001</v>
      </c>
      <c r="Q969" s="2">
        <v>5.67</v>
      </c>
      <c r="R969" s="2">
        <v>17.899999999999999</v>
      </c>
      <c r="S969" s="2">
        <v>31.6</v>
      </c>
      <c r="T969" s="2">
        <v>8.8612000000000002</v>
      </c>
      <c r="U969" s="2">
        <v>6.27</v>
      </c>
      <c r="V969" s="2">
        <v>24.5</v>
      </c>
      <c r="W969" s="2">
        <v>25.6</v>
      </c>
      <c r="X969" s="2">
        <v>12.3085</v>
      </c>
      <c r="Y969" s="2">
        <v>8.7100000000000009</v>
      </c>
      <c r="Z969" s="2">
        <v>30.9</v>
      </c>
      <c r="AA969" s="2">
        <v>28.2</v>
      </c>
      <c r="AB969" s="2">
        <v>24.079499999999999</v>
      </c>
      <c r="AC969" s="2">
        <v>12.36</v>
      </c>
      <c r="AD969" s="2">
        <v>34.6</v>
      </c>
      <c r="AE969" s="2">
        <v>35.799999999999997</v>
      </c>
      <c r="AF969" s="2">
        <v>38.011099999999999</v>
      </c>
      <c r="AG969" s="2">
        <v>9.17</v>
      </c>
      <c r="AH969" s="22">
        <v>29.3</v>
      </c>
      <c r="AI969" s="22">
        <v>31.3</v>
      </c>
      <c r="AJ969" s="22">
        <v>40.776400000000002</v>
      </c>
      <c r="AK969" s="18">
        <v>8.6300000000000008</v>
      </c>
      <c r="AL969" s="18">
        <v>28</v>
      </c>
      <c r="AM969" s="18">
        <v>30.8</v>
      </c>
      <c r="AN969" s="2">
        <v>42.483899999999998</v>
      </c>
      <c r="AO969" s="2">
        <v>2.57</v>
      </c>
      <c r="AP969" s="2">
        <v>17.8</v>
      </c>
      <c r="AQ969" s="2">
        <v>14.4</v>
      </c>
      <c r="AR969" s="2">
        <v>2.6318000000000001</v>
      </c>
      <c r="AS969" s="2">
        <v>5.73</v>
      </c>
      <c r="AT969" s="2">
        <v>19.600000000000001</v>
      </c>
      <c r="AU969" s="2">
        <v>29.2</v>
      </c>
      <c r="AV969" s="2">
        <v>11.8241</v>
      </c>
      <c r="AW969" s="2">
        <v>9.81</v>
      </c>
      <c r="AX969" s="2">
        <v>26.6</v>
      </c>
      <c r="AY969" s="2">
        <v>36.799999999999997</v>
      </c>
      <c r="AZ969" s="2">
        <v>26.4315</v>
      </c>
      <c r="BA969" s="2">
        <v>11.81</v>
      </c>
      <c r="BB969" s="2">
        <v>38.299999999999997</v>
      </c>
      <c r="BC969" s="2">
        <v>30.9</v>
      </c>
      <c r="BD969" s="2">
        <v>42.372799999999998</v>
      </c>
      <c r="BE969" s="4"/>
      <c r="BF969" s="4"/>
    </row>
    <row r="970" spans="1:58" x14ac:dyDescent="0.2">
      <c r="A970" s="29">
        <v>969</v>
      </c>
      <c r="B970" s="7" t="s">
        <v>83</v>
      </c>
      <c r="C970" s="3">
        <v>39955</v>
      </c>
      <c r="D970" s="4" t="s">
        <v>21</v>
      </c>
      <c r="E970" s="4" t="s">
        <v>170</v>
      </c>
      <c r="F970" s="5" t="s">
        <v>192</v>
      </c>
      <c r="G970" s="6">
        <v>0.875</v>
      </c>
      <c r="H970" s="6">
        <v>0.89097222222222217</v>
      </c>
      <c r="I970" s="85">
        <f t="shared" si="15"/>
        <v>22.999999999999918</v>
      </c>
      <c r="J970" s="86">
        <f>I970*Segmentos!$D$7*(AH970%)*IF(ISNUMBER(AI970),AI970%,0)</f>
        <v>9641.5999999999658</v>
      </c>
      <c r="K970" s="86">
        <f>I970*Segmentos!$D$7*(AL970%)*IF(ISNUMBER(AM970),AM970%,0)</f>
        <v>62716.399999999783</v>
      </c>
      <c r="L970" s="4"/>
      <c r="M970" s="2">
        <v>0.4</v>
      </c>
      <c r="N970" s="2">
        <v>1.3</v>
      </c>
      <c r="O970" s="2">
        <v>31.7</v>
      </c>
      <c r="P970" s="2">
        <v>45.5745</v>
      </c>
      <c r="Q970" s="2">
        <v>0.4</v>
      </c>
      <c r="R970" s="2">
        <v>0.6</v>
      </c>
      <c r="S970" s="2">
        <v>65.5</v>
      </c>
      <c r="T970" s="2">
        <v>7.5979000000000001</v>
      </c>
      <c r="U970" s="2">
        <v>0.67</v>
      </c>
      <c r="V970" s="2">
        <v>1.2</v>
      </c>
      <c r="W970" s="2">
        <v>55.2</v>
      </c>
      <c r="X970" s="2">
        <v>15.8553</v>
      </c>
      <c r="Y970" s="2">
        <v>0.16</v>
      </c>
      <c r="Z970" s="2">
        <v>0.8</v>
      </c>
      <c r="AA970" s="2">
        <v>21.6</v>
      </c>
      <c r="AB970" s="2">
        <v>5.5248999999999997</v>
      </c>
      <c r="AC970" s="2">
        <v>0.45</v>
      </c>
      <c r="AD970" s="2">
        <v>2.1</v>
      </c>
      <c r="AE970" s="2">
        <v>21.3</v>
      </c>
      <c r="AF970" s="2">
        <v>16.596399999999999</v>
      </c>
      <c r="AG970" s="2">
        <v>0.11</v>
      </c>
      <c r="AH970" s="22">
        <v>0.8</v>
      </c>
      <c r="AI970" s="22">
        <v>13.1</v>
      </c>
      <c r="AJ970" s="22">
        <v>5.8452000000000002</v>
      </c>
      <c r="AK970" s="18">
        <v>0.67</v>
      </c>
      <c r="AL970" s="18">
        <v>1.7</v>
      </c>
      <c r="AM970" s="18">
        <v>40.1</v>
      </c>
      <c r="AN970" s="2">
        <v>39.729300000000002</v>
      </c>
      <c r="AO970" s="2">
        <v>0.11</v>
      </c>
      <c r="AP970" s="2">
        <v>0.5</v>
      </c>
      <c r="AQ970" s="2">
        <v>23.2</v>
      </c>
      <c r="AR970" s="2">
        <v>1.4177999999999999</v>
      </c>
      <c r="AS970" s="2">
        <v>0</v>
      </c>
      <c r="AT970" s="2">
        <v>0</v>
      </c>
      <c r="AU970" s="8" t="s">
        <v>577</v>
      </c>
      <c r="AV970" s="2">
        <v>0</v>
      </c>
      <c r="AW970" s="2">
        <v>0.28000000000000003</v>
      </c>
      <c r="AX970" s="2">
        <v>1.2</v>
      </c>
      <c r="AY970" s="2">
        <v>23.3</v>
      </c>
      <c r="AZ970" s="2">
        <v>9.0524000000000004</v>
      </c>
      <c r="BA970" s="2">
        <v>0.81</v>
      </c>
      <c r="BB970" s="2">
        <v>2.2999999999999998</v>
      </c>
      <c r="BC970" s="2">
        <v>35.6</v>
      </c>
      <c r="BD970" s="2">
        <v>35.104300000000002</v>
      </c>
      <c r="BE970" s="4"/>
      <c r="BF970" s="4"/>
    </row>
    <row r="971" spans="1:58" x14ac:dyDescent="0.2">
      <c r="A971" s="29">
        <v>970</v>
      </c>
      <c r="B971" s="7" t="s">
        <v>47</v>
      </c>
      <c r="C971" s="3">
        <v>39955</v>
      </c>
      <c r="D971" s="4" t="s">
        <v>3</v>
      </c>
      <c r="E971" s="4" t="s">
        <v>175</v>
      </c>
      <c r="F971" s="5" t="s">
        <v>192</v>
      </c>
      <c r="G971" s="6">
        <v>0.91736111111111107</v>
      </c>
      <c r="H971" s="6">
        <v>3.5416666666666666E-2</v>
      </c>
      <c r="I971" s="85">
        <f t="shared" si="15"/>
        <v>170.00000000000006</v>
      </c>
      <c r="J971" s="86">
        <f>I971*Segmentos!$D$7*(AH971%)*IF(ISNUMBER(AI971),AI971%,0)</f>
        <v>2637992.0000000014</v>
      </c>
      <c r="K971" s="86">
        <f>I971*Segmentos!$D$7*(AL971%)*IF(ISNUMBER(AM971),AM971%,0)</f>
        <v>4846496.0000000019</v>
      </c>
      <c r="L971" s="4"/>
      <c r="M971" s="2">
        <v>5.59</v>
      </c>
      <c r="N971" s="2">
        <v>27.2</v>
      </c>
      <c r="O971" s="2">
        <v>20.6</v>
      </c>
      <c r="P971" s="2">
        <v>89.402900000000002</v>
      </c>
      <c r="Q971" s="2">
        <v>3.13</v>
      </c>
      <c r="R971" s="2">
        <v>17</v>
      </c>
      <c r="S971" s="2">
        <v>18.399999999999999</v>
      </c>
      <c r="T971" s="2">
        <v>8.3567</v>
      </c>
      <c r="U971" s="2">
        <v>4.29</v>
      </c>
      <c r="V971" s="2">
        <v>22.7</v>
      </c>
      <c r="W971" s="2">
        <v>18.899999999999999</v>
      </c>
      <c r="X971" s="2">
        <v>14.367699999999999</v>
      </c>
      <c r="Y971" s="2">
        <v>5.89</v>
      </c>
      <c r="Z971" s="2">
        <v>27.9</v>
      </c>
      <c r="AA971" s="2">
        <v>21.1</v>
      </c>
      <c r="AB971" s="2">
        <v>27.808499999999999</v>
      </c>
      <c r="AC971" s="2">
        <v>7.4</v>
      </c>
      <c r="AD971" s="2">
        <v>34.6</v>
      </c>
      <c r="AE971" s="2">
        <v>21.4</v>
      </c>
      <c r="AF971" s="2">
        <v>38.869900000000001</v>
      </c>
      <c r="AG971" s="2">
        <v>3.89</v>
      </c>
      <c r="AH971" s="22">
        <v>23.8</v>
      </c>
      <c r="AI971" s="22">
        <v>16.3</v>
      </c>
      <c r="AJ971" s="22">
        <v>29.485099999999999</v>
      </c>
      <c r="AK971" s="18">
        <v>7.13</v>
      </c>
      <c r="AL971" s="18">
        <v>30.2</v>
      </c>
      <c r="AM971" s="18">
        <v>23.6</v>
      </c>
      <c r="AN971" s="2">
        <v>59.917700000000004</v>
      </c>
      <c r="AO971" s="2">
        <v>4.7</v>
      </c>
      <c r="AP971" s="2">
        <v>20.399999999999999</v>
      </c>
      <c r="AQ971" s="2">
        <v>23.1</v>
      </c>
      <c r="AR971" s="2">
        <v>8.2114999999999991</v>
      </c>
      <c r="AS971" s="2">
        <v>4.9400000000000004</v>
      </c>
      <c r="AT971" s="2">
        <v>22.9</v>
      </c>
      <c r="AU971" s="2">
        <v>21.6</v>
      </c>
      <c r="AV971" s="2">
        <v>17.411799999999999</v>
      </c>
      <c r="AW971" s="2">
        <v>6.65</v>
      </c>
      <c r="AX971" s="2">
        <v>26.8</v>
      </c>
      <c r="AY971" s="2">
        <v>24.8</v>
      </c>
      <c r="AZ971" s="2">
        <v>30.597300000000001</v>
      </c>
      <c r="BA971" s="2">
        <v>5.42</v>
      </c>
      <c r="BB971" s="2">
        <v>31.9</v>
      </c>
      <c r="BC971" s="2">
        <v>17</v>
      </c>
      <c r="BD971" s="2">
        <v>33.182299999999998</v>
      </c>
      <c r="BE971" s="4"/>
      <c r="BF971" s="4"/>
    </row>
    <row r="972" spans="1:58" x14ac:dyDescent="0.2">
      <c r="A972" s="29">
        <v>971</v>
      </c>
      <c r="B972" s="7" t="s">
        <v>23</v>
      </c>
      <c r="C972" s="3">
        <v>39955</v>
      </c>
      <c r="D972" s="4" t="s">
        <v>21</v>
      </c>
      <c r="E972" s="4" t="s">
        <v>170</v>
      </c>
      <c r="F972" s="5" t="s">
        <v>192</v>
      </c>
      <c r="G972" s="6">
        <v>0.91111111111111109</v>
      </c>
      <c r="H972" s="6">
        <v>0.9159722222222223</v>
      </c>
      <c r="I972" s="85">
        <f t="shared" si="15"/>
        <v>7.000000000000135</v>
      </c>
      <c r="J972" s="86">
        <f>I972*Segmentos!$D$7*(AH972%)*IF(ISNUMBER(AI972),AI972%,0)</f>
        <v>8836.8000000001721</v>
      </c>
      <c r="K972" s="86">
        <f>I972*Segmentos!$D$7*(AL972%)*IF(ISNUMBER(AM972),AM972%,0)</f>
        <v>26992.000000000524</v>
      </c>
      <c r="L972" s="4"/>
      <c r="M972" s="2">
        <v>0.63</v>
      </c>
      <c r="N972" s="2">
        <v>0.7</v>
      </c>
      <c r="O972" s="2">
        <v>92.1</v>
      </c>
      <c r="P972" s="2">
        <v>30.095199999999998</v>
      </c>
      <c r="Q972" s="2">
        <v>0</v>
      </c>
      <c r="R972" s="2">
        <v>0</v>
      </c>
      <c r="S972" s="8" t="s">
        <v>577</v>
      </c>
      <c r="T972" s="2">
        <v>0</v>
      </c>
      <c r="U972" s="2">
        <v>1.62</v>
      </c>
      <c r="V972" s="2">
        <v>1.6</v>
      </c>
      <c r="W972" s="2">
        <v>100</v>
      </c>
      <c r="X972" s="2">
        <v>16.1753</v>
      </c>
      <c r="Y972" s="2">
        <v>0.82</v>
      </c>
      <c r="Z972" s="2">
        <v>1</v>
      </c>
      <c r="AA972" s="2">
        <v>81.7</v>
      </c>
      <c r="AB972" s="2">
        <v>11.5943</v>
      </c>
      <c r="AC972" s="2">
        <v>0.15</v>
      </c>
      <c r="AD972" s="2">
        <v>0.1</v>
      </c>
      <c r="AE972" s="2">
        <v>100</v>
      </c>
      <c r="AF972" s="2">
        <v>2.3254999999999999</v>
      </c>
      <c r="AG972" s="2">
        <v>0.28000000000000003</v>
      </c>
      <c r="AH972" s="22">
        <v>0.4</v>
      </c>
      <c r="AI972" s="22">
        <v>78.900000000000006</v>
      </c>
      <c r="AJ972" s="22">
        <v>6.3856000000000002</v>
      </c>
      <c r="AK972" s="18">
        <v>0.95</v>
      </c>
      <c r="AL972" s="18">
        <v>1</v>
      </c>
      <c r="AM972" s="18">
        <v>96.4</v>
      </c>
      <c r="AN972" s="2">
        <v>23.709599999999998</v>
      </c>
      <c r="AO972" s="2">
        <v>0</v>
      </c>
      <c r="AP972" s="2">
        <v>0</v>
      </c>
      <c r="AQ972" s="8" t="s">
        <v>577</v>
      </c>
      <c r="AR972" s="2">
        <v>0</v>
      </c>
      <c r="AS972" s="2">
        <v>0.44</v>
      </c>
      <c r="AT972" s="2">
        <v>0.7</v>
      </c>
      <c r="AU972" s="2">
        <v>63.9</v>
      </c>
      <c r="AV972" s="2">
        <v>4.5797999999999996</v>
      </c>
      <c r="AW972" s="2">
        <v>0.39</v>
      </c>
      <c r="AX972" s="2">
        <v>0.4</v>
      </c>
      <c r="AY972" s="2">
        <v>100</v>
      </c>
      <c r="AZ972" s="2">
        <v>5.2899000000000003</v>
      </c>
      <c r="BA972" s="2">
        <v>1.1100000000000001</v>
      </c>
      <c r="BB972" s="2">
        <v>1.1000000000000001</v>
      </c>
      <c r="BC972" s="2">
        <v>100</v>
      </c>
      <c r="BD972" s="2">
        <v>20.2254</v>
      </c>
      <c r="BE972" s="4"/>
      <c r="BF972" s="4"/>
    </row>
    <row r="973" spans="1:58" x14ac:dyDescent="0.2">
      <c r="A973" s="29">
        <v>972</v>
      </c>
      <c r="B973" s="7" t="s">
        <v>25</v>
      </c>
      <c r="C973" s="3">
        <v>39955</v>
      </c>
      <c r="D973" s="4" t="s">
        <v>21</v>
      </c>
      <c r="E973" s="4" t="s">
        <v>171</v>
      </c>
      <c r="F973" s="5" t="s">
        <v>192</v>
      </c>
      <c r="G973" s="6">
        <v>0.8979166666666667</v>
      </c>
      <c r="H973" s="6">
        <v>0.89930555555555547</v>
      </c>
      <c r="I973" s="85">
        <f t="shared" si="15"/>
        <v>1.999999999999833</v>
      </c>
      <c r="J973" s="86">
        <f>I973*Segmentos!$D$7*(AH973%)*IF(ISNUMBER(AI973),AI973%,0)</f>
        <v>2399.9999999997995</v>
      </c>
      <c r="K973" s="86">
        <f>I973*Segmentos!$D$7*(AL973%)*IF(ISNUMBER(AM973),AM973%,0)</f>
        <v>5023.1999999995796</v>
      </c>
      <c r="L973" s="4"/>
      <c r="M973" s="2">
        <v>0.45</v>
      </c>
      <c r="N973" s="2">
        <v>0.5</v>
      </c>
      <c r="O973" s="2">
        <v>92.3</v>
      </c>
      <c r="P973" s="2">
        <v>34.066299999999998</v>
      </c>
      <c r="Q973" s="2">
        <v>7.0000000000000007E-2</v>
      </c>
      <c r="R973" s="2">
        <v>0.1</v>
      </c>
      <c r="S973" s="2">
        <v>100</v>
      </c>
      <c r="T973" s="2">
        <v>0.94410000000000005</v>
      </c>
      <c r="U973" s="2">
        <v>0.94</v>
      </c>
      <c r="V973" s="2">
        <v>1.1000000000000001</v>
      </c>
      <c r="W973" s="2">
        <v>84.2</v>
      </c>
      <c r="X973" s="2">
        <v>15.020099999999999</v>
      </c>
      <c r="Y973" s="2">
        <v>0.26</v>
      </c>
      <c r="Z973" s="2">
        <v>0.3</v>
      </c>
      <c r="AA973" s="2">
        <v>100</v>
      </c>
      <c r="AB973" s="2">
        <v>5.7881999999999998</v>
      </c>
      <c r="AC973" s="2">
        <v>0.49</v>
      </c>
      <c r="AD973" s="2">
        <v>0.5</v>
      </c>
      <c r="AE973" s="2">
        <v>100</v>
      </c>
      <c r="AF973" s="2">
        <v>12.3139</v>
      </c>
      <c r="AG973" s="2">
        <v>0.26</v>
      </c>
      <c r="AH973" s="22">
        <v>0.3</v>
      </c>
      <c r="AI973" s="22">
        <v>100</v>
      </c>
      <c r="AJ973" s="22">
        <v>9.5169999999999995</v>
      </c>
      <c r="AK973" s="18">
        <v>0.61</v>
      </c>
      <c r="AL973" s="18">
        <v>0.7</v>
      </c>
      <c r="AM973" s="18">
        <v>89.7</v>
      </c>
      <c r="AN973" s="2">
        <v>24.549299999999999</v>
      </c>
      <c r="AO973" s="2">
        <v>0.02</v>
      </c>
      <c r="AP973" s="2">
        <v>0</v>
      </c>
      <c r="AQ973" s="2">
        <v>100</v>
      </c>
      <c r="AR973" s="2">
        <v>0.14949999999999999</v>
      </c>
      <c r="AS973" s="2">
        <v>0.24</v>
      </c>
      <c r="AT973" s="2">
        <v>0.3</v>
      </c>
      <c r="AU973" s="2">
        <v>73.8</v>
      </c>
      <c r="AV973" s="2">
        <v>3.9687999999999999</v>
      </c>
      <c r="AW973" s="2">
        <v>0.34</v>
      </c>
      <c r="AX973" s="2">
        <v>0.3</v>
      </c>
      <c r="AY973" s="2">
        <v>100</v>
      </c>
      <c r="AZ973" s="2">
        <v>7.4100999999999999</v>
      </c>
      <c r="BA973" s="2">
        <v>0.77</v>
      </c>
      <c r="BB973" s="2">
        <v>0.8</v>
      </c>
      <c r="BC973" s="2">
        <v>94.1</v>
      </c>
      <c r="BD973" s="2">
        <v>22.5379</v>
      </c>
      <c r="BE973" s="4"/>
      <c r="BF973" s="4"/>
    </row>
    <row r="974" spans="1:58" x14ac:dyDescent="0.2">
      <c r="A974" s="29">
        <v>973</v>
      </c>
      <c r="B974" s="7" t="s">
        <v>87</v>
      </c>
      <c r="C974" s="3">
        <v>39955</v>
      </c>
      <c r="D974" s="4" t="s">
        <v>28</v>
      </c>
      <c r="E974" s="4" t="s">
        <v>169</v>
      </c>
      <c r="F974" s="5" t="s">
        <v>192</v>
      </c>
      <c r="G974" s="6">
        <v>0.83958333333333324</v>
      </c>
      <c r="H974" s="6">
        <v>0.875</v>
      </c>
      <c r="I974" s="85">
        <f t="shared" si="15"/>
        <v>51.000000000000142</v>
      </c>
      <c r="J974" s="86">
        <f>I974*Segmentos!$D$7*(AH974%)*IF(ISNUMBER(AI974),AI974%,0)</f>
        <v>141086.4000000004</v>
      </c>
      <c r="K974" s="86">
        <f>I974*Segmentos!$D$7*(AL974%)*IF(ISNUMBER(AM974),AM974%,0)</f>
        <v>185170.80000000051</v>
      </c>
      <c r="L974" s="4"/>
      <c r="M974" s="2">
        <v>0.81</v>
      </c>
      <c r="N974" s="2">
        <v>2.8</v>
      </c>
      <c r="O974" s="2">
        <v>29.2</v>
      </c>
      <c r="P974" s="2">
        <v>96.675799999999995</v>
      </c>
      <c r="Q974" s="2">
        <v>0.13</v>
      </c>
      <c r="R974" s="2">
        <v>0.4</v>
      </c>
      <c r="S974" s="2">
        <v>29.4</v>
      </c>
      <c r="T974" s="2">
        <v>2.5666000000000002</v>
      </c>
      <c r="U974" s="2">
        <v>0.11</v>
      </c>
      <c r="V974" s="2">
        <v>0.8</v>
      </c>
      <c r="W974" s="2">
        <v>13.1</v>
      </c>
      <c r="X974" s="2">
        <v>2.7526000000000002</v>
      </c>
      <c r="Y974" s="2">
        <v>1.23</v>
      </c>
      <c r="Z974" s="2">
        <v>4.2</v>
      </c>
      <c r="AA974" s="2">
        <v>29.5</v>
      </c>
      <c r="AB974" s="2">
        <v>43.451900000000002</v>
      </c>
      <c r="AC974" s="2">
        <v>1.22</v>
      </c>
      <c r="AD974" s="2">
        <v>3.9</v>
      </c>
      <c r="AE974" s="2">
        <v>31</v>
      </c>
      <c r="AF974" s="2">
        <v>47.904600000000002</v>
      </c>
      <c r="AG974" s="2">
        <v>0.7</v>
      </c>
      <c r="AH974" s="22">
        <v>2.6</v>
      </c>
      <c r="AI974" s="22">
        <v>26.6</v>
      </c>
      <c r="AJ974" s="22">
        <v>39.884300000000003</v>
      </c>
      <c r="AK974" s="18">
        <v>0.9</v>
      </c>
      <c r="AL974" s="18">
        <v>2.9</v>
      </c>
      <c r="AM974" s="18">
        <v>31.3</v>
      </c>
      <c r="AN974" s="2">
        <v>56.791499999999999</v>
      </c>
      <c r="AO974" s="2">
        <v>0.24</v>
      </c>
      <c r="AP974" s="2">
        <v>0.7</v>
      </c>
      <c r="AQ974" s="2">
        <v>35.6</v>
      </c>
      <c r="AR974" s="2">
        <v>3.1959</v>
      </c>
      <c r="AS974" s="2">
        <v>0.74</v>
      </c>
      <c r="AT974" s="2">
        <v>1.7</v>
      </c>
      <c r="AU974" s="2">
        <v>42.4</v>
      </c>
      <c r="AV974" s="2">
        <v>19.479500000000002</v>
      </c>
      <c r="AW974" s="2">
        <v>0.85</v>
      </c>
      <c r="AX974" s="2">
        <v>2.7</v>
      </c>
      <c r="AY974" s="2">
        <v>32</v>
      </c>
      <c r="AZ974" s="2">
        <v>29.3339</v>
      </c>
      <c r="BA974" s="2">
        <v>0.98</v>
      </c>
      <c r="BB974" s="2">
        <v>4</v>
      </c>
      <c r="BC974" s="2">
        <v>24.2</v>
      </c>
      <c r="BD974" s="2">
        <v>44.666400000000003</v>
      </c>
      <c r="BE974" s="4"/>
      <c r="BF974" s="4"/>
    </row>
    <row r="975" spans="1:58" x14ac:dyDescent="0.2">
      <c r="A975" s="29">
        <v>974</v>
      </c>
      <c r="B975" s="7" t="s">
        <v>32</v>
      </c>
      <c r="C975" s="3">
        <v>39955</v>
      </c>
      <c r="D975" s="4" t="s">
        <v>28</v>
      </c>
      <c r="E975" s="4" t="s">
        <v>164</v>
      </c>
      <c r="F975" s="5" t="s">
        <v>192</v>
      </c>
      <c r="G975" s="6">
        <v>0.9145833333333333</v>
      </c>
      <c r="H975" s="6">
        <v>0.91666666666666663</v>
      </c>
      <c r="I975" s="85">
        <f t="shared" si="15"/>
        <v>2.9999999999999893</v>
      </c>
      <c r="J975" s="86">
        <f>I975*Segmentos!$D$7*(AH975%)*IF(ISNUMBER(AI975),AI975%,0)</f>
        <v>0</v>
      </c>
      <c r="K975" s="86">
        <f>I975*Segmentos!$D$7*(AL975%)*IF(ISNUMBER(AM975),AM975%,0)</f>
        <v>8156.3999999999696</v>
      </c>
      <c r="L975" s="4"/>
      <c r="M975" s="2">
        <v>0.36</v>
      </c>
      <c r="N975" s="2">
        <v>0.4</v>
      </c>
      <c r="O975" s="2">
        <v>97.3</v>
      </c>
      <c r="P975" s="2">
        <v>93.628900000000002</v>
      </c>
      <c r="Q975" s="2">
        <v>0</v>
      </c>
      <c r="R975" s="2">
        <v>0</v>
      </c>
      <c r="S975" s="8" t="s">
        <v>577</v>
      </c>
      <c r="T975" s="2">
        <v>0</v>
      </c>
      <c r="U975" s="2">
        <v>0</v>
      </c>
      <c r="V975" s="2">
        <v>0</v>
      </c>
      <c r="W975" s="8" t="s">
        <v>577</v>
      </c>
      <c r="X975" s="2">
        <v>0</v>
      </c>
      <c r="Y975" s="2">
        <v>0.28000000000000003</v>
      </c>
      <c r="Z975" s="2">
        <v>0.3</v>
      </c>
      <c r="AA975" s="2">
        <v>89.2</v>
      </c>
      <c r="AB975" s="2">
        <v>21.724299999999999</v>
      </c>
      <c r="AC975" s="2">
        <v>0.84</v>
      </c>
      <c r="AD975" s="2">
        <v>0.8</v>
      </c>
      <c r="AE975" s="2">
        <v>100</v>
      </c>
      <c r="AF975" s="2">
        <v>71.904600000000002</v>
      </c>
      <c r="AG975" s="2">
        <v>0.04</v>
      </c>
      <c r="AH975" s="22">
        <v>0</v>
      </c>
      <c r="AI975" s="22">
        <v>100</v>
      </c>
      <c r="AJ975" s="22">
        <v>4.8693999999999997</v>
      </c>
      <c r="AK975" s="18">
        <v>0.65</v>
      </c>
      <c r="AL975" s="18">
        <v>0.7</v>
      </c>
      <c r="AM975" s="18">
        <v>97.1</v>
      </c>
      <c r="AN975" s="2">
        <v>88.759500000000003</v>
      </c>
      <c r="AO975" s="2">
        <v>0.54</v>
      </c>
      <c r="AP975" s="2">
        <v>0.6</v>
      </c>
      <c r="AQ975" s="2">
        <v>85.3</v>
      </c>
      <c r="AR975" s="2">
        <v>15.2828</v>
      </c>
      <c r="AS975" s="2">
        <v>0.15</v>
      </c>
      <c r="AT975" s="2">
        <v>0.1</v>
      </c>
      <c r="AU975" s="2">
        <v>100</v>
      </c>
      <c r="AV975" s="2">
        <v>8.4224999999999994</v>
      </c>
      <c r="AW975" s="2">
        <v>0.64</v>
      </c>
      <c r="AX975" s="2">
        <v>0.6</v>
      </c>
      <c r="AY975" s="2">
        <v>100</v>
      </c>
      <c r="AZ975" s="2">
        <v>47.749099999999999</v>
      </c>
      <c r="BA975" s="2">
        <v>0.22</v>
      </c>
      <c r="BB975" s="2">
        <v>0.2</v>
      </c>
      <c r="BC975" s="2">
        <v>100</v>
      </c>
      <c r="BD975" s="2">
        <v>22.174399999999999</v>
      </c>
      <c r="BE975" s="4"/>
      <c r="BF975" s="4"/>
    </row>
    <row r="976" spans="1:58" x14ac:dyDescent="0.2">
      <c r="A976" s="29">
        <v>975</v>
      </c>
      <c r="B976" s="7" t="s">
        <v>19</v>
      </c>
      <c r="C976" s="3">
        <v>39955</v>
      </c>
      <c r="D976" s="4" t="s">
        <v>17</v>
      </c>
      <c r="E976" s="4" t="s">
        <v>166</v>
      </c>
      <c r="F976" s="5" t="s">
        <v>192</v>
      </c>
      <c r="G976" s="6">
        <v>0.91874999999999996</v>
      </c>
      <c r="H976" s="6">
        <v>0.92013888888888884</v>
      </c>
      <c r="I976" s="85">
        <f t="shared" si="15"/>
        <v>1.9999999999999929</v>
      </c>
      <c r="J976" s="86">
        <f>I976*Segmentos!$D$7*(AH976%)*IF(ISNUMBER(AI976),AI976%,0)</f>
        <v>3999.9999999999859</v>
      </c>
      <c r="K976" s="86">
        <f>I976*Segmentos!$D$7*(AL976%)*IF(ISNUMBER(AM976),AM976%,0)</f>
        <v>0</v>
      </c>
      <c r="L976" s="4"/>
      <c r="M976" s="2">
        <v>0.23</v>
      </c>
      <c r="N976" s="2">
        <v>0.2</v>
      </c>
      <c r="O976" s="2">
        <v>100</v>
      </c>
      <c r="P976" s="2">
        <v>100</v>
      </c>
      <c r="Q976" s="2">
        <v>0</v>
      </c>
      <c r="R976" s="2">
        <v>0</v>
      </c>
      <c r="S976" s="8" t="s">
        <v>577</v>
      </c>
      <c r="T976" s="2">
        <v>0</v>
      </c>
      <c r="U976" s="2">
        <v>0</v>
      </c>
      <c r="V976" s="2">
        <v>0</v>
      </c>
      <c r="W976" s="8" t="s">
        <v>577</v>
      </c>
      <c r="X976" s="2">
        <v>0</v>
      </c>
      <c r="Y976" s="2">
        <v>0.36</v>
      </c>
      <c r="Z976" s="2">
        <v>0.4</v>
      </c>
      <c r="AA976" s="2">
        <v>100</v>
      </c>
      <c r="AB976" s="2">
        <v>46.962699999999998</v>
      </c>
      <c r="AC976" s="2">
        <v>0.37</v>
      </c>
      <c r="AD976" s="2">
        <v>0.4</v>
      </c>
      <c r="AE976" s="2">
        <v>100</v>
      </c>
      <c r="AF976" s="2">
        <v>53.037300000000002</v>
      </c>
      <c r="AG976" s="2">
        <v>0.48</v>
      </c>
      <c r="AH976" s="22">
        <v>0.5</v>
      </c>
      <c r="AI976" s="22">
        <v>100</v>
      </c>
      <c r="AJ976" s="22">
        <v>100</v>
      </c>
      <c r="AK976" s="18">
        <v>0</v>
      </c>
      <c r="AL976" s="18">
        <v>0</v>
      </c>
      <c r="AM976" s="19" t="s">
        <v>577</v>
      </c>
      <c r="AN976" s="2">
        <v>0</v>
      </c>
      <c r="AO976" s="2">
        <v>0</v>
      </c>
      <c r="AP976" s="2">
        <v>0</v>
      </c>
      <c r="AQ976" s="8" t="s">
        <v>577</v>
      </c>
      <c r="AR976" s="2">
        <v>0</v>
      </c>
      <c r="AS976" s="2">
        <v>0</v>
      </c>
      <c r="AT976" s="2">
        <v>0</v>
      </c>
      <c r="AU976" s="8" t="s">
        <v>577</v>
      </c>
      <c r="AV976" s="2">
        <v>0</v>
      </c>
      <c r="AW976" s="2">
        <v>0</v>
      </c>
      <c r="AX976" s="2">
        <v>0</v>
      </c>
      <c r="AY976" s="8" t="s">
        <v>577</v>
      </c>
      <c r="AZ976" s="2">
        <v>0</v>
      </c>
      <c r="BA976" s="2">
        <v>0.6</v>
      </c>
      <c r="BB976" s="2">
        <v>0.6</v>
      </c>
      <c r="BC976" s="2">
        <v>100</v>
      </c>
      <c r="BD976" s="2">
        <v>100</v>
      </c>
      <c r="BE976" s="4"/>
      <c r="BF976" s="4"/>
    </row>
    <row r="977" spans="1:58" x14ac:dyDescent="0.2">
      <c r="A977" s="29">
        <v>976</v>
      </c>
      <c r="B977" s="7" t="s">
        <v>2</v>
      </c>
      <c r="C977" s="3">
        <v>39955</v>
      </c>
      <c r="D977" s="4" t="s">
        <v>0</v>
      </c>
      <c r="E977" s="4" t="s">
        <v>164</v>
      </c>
      <c r="F977" s="5" t="s">
        <v>192</v>
      </c>
      <c r="G977" s="6">
        <v>0.88402777777777775</v>
      </c>
      <c r="H977" s="6">
        <v>0.92222222222222217</v>
      </c>
      <c r="I977" s="85">
        <f t="shared" si="15"/>
        <v>54.999999999999964</v>
      </c>
      <c r="J977" s="86">
        <f>I977*Segmentos!$D$7*(AH977%)*IF(ISNUMBER(AI977),AI977%,0)</f>
        <v>875159.99999999942</v>
      </c>
      <c r="K977" s="86">
        <f>I977*Segmentos!$D$7*(AL977%)*IF(ISNUMBER(AM977),AM977%,0)</f>
        <v>1070739.9999999993</v>
      </c>
      <c r="L977" s="4"/>
      <c r="M977" s="2">
        <v>4.45</v>
      </c>
      <c r="N977" s="2">
        <v>14.4</v>
      </c>
      <c r="O977" s="2">
        <v>30.8</v>
      </c>
      <c r="P977" s="2">
        <v>80.193899999999999</v>
      </c>
      <c r="Q977" s="2">
        <v>5.05</v>
      </c>
      <c r="R977" s="2">
        <v>10.9</v>
      </c>
      <c r="S977" s="2">
        <v>46.5</v>
      </c>
      <c r="T977" s="2">
        <v>15.188000000000001</v>
      </c>
      <c r="U977" s="2">
        <v>4.32</v>
      </c>
      <c r="V977" s="2">
        <v>13.6</v>
      </c>
      <c r="W977" s="2">
        <v>31.8</v>
      </c>
      <c r="X977" s="2">
        <v>16.309100000000001</v>
      </c>
      <c r="Y977" s="2">
        <v>3.9</v>
      </c>
      <c r="Z977" s="2">
        <v>15</v>
      </c>
      <c r="AA977" s="2">
        <v>25.9</v>
      </c>
      <c r="AB977" s="2">
        <v>20.752300000000002</v>
      </c>
      <c r="AC977" s="2">
        <v>4.7300000000000004</v>
      </c>
      <c r="AD977" s="2">
        <v>16.3</v>
      </c>
      <c r="AE977" s="2">
        <v>29.1</v>
      </c>
      <c r="AF977" s="2">
        <v>27.944500000000001</v>
      </c>
      <c r="AG977" s="2">
        <v>3.99</v>
      </c>
      <c r="AH977" s="22">
        <v>13</v>
      </c>
      <c r="AI977" s="22">
        <v>30.6</v>
      </c>
      <c r="AJ977" s="22">
        <v>34.070999999999998</v>
      </c>
      <c r="AK977" s="18">
        <v>4.87</v>
      </c>
      <c r="AL977" s="18">
        <v>15.7</v>
      </c>
      <c r="AM977" s="18">
        <v>31</v>
      </c>
      <c r="AN977" s="2">
        <v>46.122900000000001</v>
      </c>
      <c r="AO977" s="2">
        <v>3.06</v>
      </c>
      <c r="AP977" s="2">
        <v>10.4</v>
      </c>
      <c r="AQ977" s="2">
        <v>29.5</v>
      </c>
      <c r="AR977" s="2">
        <v>6.0259</v>
      </c>
      <c r="AS977" s="2">
        <v>4</v>
      </c>
      <c r="AT977" s="2">
        <v>12.6</v>
      </c>
      <c r="AU977" s="2">
        <v>31.8</v>
      </c>
      <c r="AV977" s="2">
        <v>15.8725</v>
      </c>
      <c r="AW977" s="2">
        <v>3.59</v>
      </c>
      <c r="AX977" s="2">
        <v>12.3</v>
      </c>
      <c r="AY977" s="2">
        <v>29.2</v>
      </c>
      <c r="AZ977" s="2">
        <v>18.6111</v>
      </c>
      <c r="BA977" s="2">
        <v>5.75</v>
      </c>
      <c r="BB977" s="2">
        <v>18.3</v>
      </c>
      <c r="BC977" s="2">
        <v>31.5</v>
      </c>
      <c r="BD977" s="2">
        <v>39.684399999999997</v>
      </c>
      <c r="BE977" s="4"/>
      <c r="BF977" s="4"/>
    </row>
    <row r="978" spans="1:58" x14ac:dyDescent="0.2">
      <c r="A978" s="29">
        <v>977</v>
      </c>
      <c r="B978" s="7" t="s">
        <v>16</v>
      </c>
      <c r="C978" s="3">
        <v>39955</v>
      </c>
      <c r="D978" s="4" t="s">
        <v>13</v>
      </c>
      <c r="E978" s="4" t="s">
        <v>166</v>
      </c>
      <c r="F978" s="5" t="s">
        <v>192</v>
      </c>
      <c r="G978" s="6">
        <v>0.91388888888888886</v>
      </c>
      <c r="H978" s="6">
        <v>0.91736111111111107</v>
      </c>
      <c r="I978" s="85">
        <f t="shared" si="15"/>
        <v>4.9999999999999822</v>
      </c>
      <c r="J978" s="86">
        <f>I978*Segmentos!$D$7*(AH978%)*IF(ISNUMBER(AI978),AI978%,0)</f>
        <v>177967.99999999936</v>
      </c>
      <c r="K978" s="86">
        <f>I978*Segmentos!$D$7*(AL978%)*IF(ISNUMBER(AM978),AM978%,0)</f>
        <v>192499.9999999993</v>
      </c>
      <c r="L978" s="4"/>
      <c r="M978" s="2">
        <v>9.31</v>
      </c>
      <c r="N978" s="2">
        <v>10.5</v>
      </c>
      <c r="O978" s="2">
        <v>89</v>
      </c>
      <c r="P978" s="2">
        <v>89.425899999999999</v>
      </c>
      <c r="Q978" s="2">
        <v>7.01</v>
      </c>
      <c r="R978" s="2">
        <v>7.5</v>
      </c>
      <c r="S978" s="2">
        <v>93.8</v>
      </c>
      <c r="T978" s="2">
        <v>11.225300000000001</v>
      </c>
      <c r="U978" s="2">
        <v>8.76</v>
      </c>
      <c r="V978" s="2">
        <v>10.4</v>
      </c>
      <c r="W978" s="2">
        <v>84.5</v>
      </c>
      <c r="X978" s="2">
        <v>17.633299999999998</v>
      </c>
      <c r="Y978" s="2">
        <v>8.9700000000000006</v>
      </c>
      <c r="Z978" s="2">
        <v>10</v>
      </c>
      <c r="AA978" s="2">
        <v>89.9</v>
      </c>
      <c r="AB978" s="2">
        <v>25.446300000000001</v>
      </c>
      <c r="AC978" s="2">
        <v>11.14</v>
      </c>
      <c r="AD978" s="2">
        <v>12.5</v>
      </c>
      <c r="AE978" s="2">
        <v>89.3</v>
      </c>
      <c r="AF978" s="2">
        <v>35.121000000000002</v>
      </c>
      <c r="AG978" s="2">
        <v>8.92</v>
      </c>
      <c r="AH978" s="22">
        <v>9.8000000000000007</v>
      </c>
      <c r="AI978" s="22">
        <v>90.8</v>
      </c>
      <c r="AJ978" s="22">
        <v>40.654899999999998</v>
      </c>
      <c r="AK978" s="18">
        <v>9.66</v>
      </c>
      <c r="AL978" s="18">
        <v>11</v>
      </c>
      <c r="AM978" s="18">
        <v>87.5</v>
      </c>
      <c r="AN978" s="2">
        <v>48.770899999999997</v>
      </c>
      <c r="AO978" s="2">
        <v>5.36</v>
      </c>
      <c r="AP978" s="2">
        <v>6.6</v>
      </c>
      <c r="AQ978" s="2">
        <v>81.099999999999994</v>
      </c>
      <c r="AR978" s="2">
        <v>5.6245000000000003</v>
      </c>
      <c r="AS978" s="2">
        <v>7.53</v>
      </c>
      <c r="AT978" s="2">
        <v>8.5</v>
      </c>
      <c r="AU978" s="2">
        <v>89</v>
      </c>
      <c r="AV978" s="2">
        <v>15.9209</v>
      </c>
      <c r="AW978" s="2">
        <v>9.23</v>
      </c>
      <c r="AX978" s="2">
        <v>10</v>
      </c>
      <c r="AY978" s="2">
        <v>92.5</v>
      </c>
      <c r="AZ978" s="2">
        <v>25.4922</v>
      </c>
      <c r="BA978" s="2">
        <v>11.53</v>
      </c>
      <c r="BB978" s="2">
        <v>13.1</v>
      </c>
      <c r="BC978" s="2">
        <v>88.1</v>
      </c>
      <c r="BD978" s="2">
        <v>42.388300000000001</v>
      </c>
      <c r="BE978" s="4"/>
      <c r="BF978" s="4"/>
    </row>
    <row r="979" spans="1:58" x14ac:dyDescent="0.2">
      <c r="A979" s="29">
        <v>978</v>
      </c>
      <c r="B979" s="7" t="s">
        <v>22</v>
      </c>
      <c r="C979" s="3">
        <v>39955</v>
      </c>
      <c r="D979" s="4" t="s">
        <v>21</v>
      </c>
      <c r="E979" s="4" t="s">
        <v>164</v>
      </c>
      <c r="F979" s="5" t="s">
        <v>192</v>
      </c>
      <c r="G979" s="6">
        <v>0.83333333333333337</v>
      </c>
      <c r="H979" s="6">
        <v>0.87430555555555556</v>
      </c>
      <c r="I979" s="85">
        <f t="shared" si="15"/>
        <v>58.99999999999995</v>
      </c>
      <c r="J979" s="86">
        <f>I979*Segmentos!$D$7*(AH979%)*IF(ISNUMBER(AI979),AI979%,0)</f>
        <v>445473.59999999963</v>
      </c>
      <c r="K979" s="86">
        <f>I979*Segmentos!$D$7*(AL979%)*IF(ISNUMBER(AM979),AM979%,0)</f>
        <v>502679.99999999959</v>
      </c>
      <c r="L979" s="4"/>
      <c r="M979" s="2">
        <v>2.0299999999999998</v>
      </c>
      <c r="N979" s="2">
        <v>5.0999999999999996</v>
      </c>
      <c r="O979" s="2">
        <v>39.6</v>
      </c>
      <c r="P979" s="2">
        <v>99.286100000000005</v>
      </c>
      <c r="Q979" s="2">
        <v>0.85</v>
      </c>
      <c r="R979" s="2">
        <v>2.2000000000000002</v>
      </c>
      <c r="S979" s="2">
        <v>38.799999999999997</v>
      </c>
      <c r="T979" s="2">
        <v>6.9131</v>
      </c>
      <c r="U979" s="2">
        <v>0.71</v>
      </c>
      <c r="V979" s="2">
        <v>1.9</v>
      </c>
      <c r="W979" s="2">
        <v>37.4</v>
      </c>
      <c r="X979" s="2">
        <v>7.3284000000000002</v>
      </c>
      <c r="Y979" s="2">
        <v>0.9</v>
      </c>
      <c r="Z979" s="2">
        <v>4.0999999999999996</v>
      </c>
      <c r="AA979" s="2">
        <v>22</v>
      </c>
      <c r="AB979" s="2">
        <v>13.0952</v>
      </c>
      <c r="AC979" s="2">
        <v>4.47</v>
      </c>
      <c r="AD979" s="2">
        <v>9.6</v>
      </c>
      <c r="AE979" s="2">
        <v>46.7</v>
      </c>
      <c r="AF979" s="2">
        <v>71.949299999999994</v>
      </c>
      <c r="AG979" s="2">
        <v>1.89</v>
      </c>
      <c r="AH979" s="22">
        <v>5.2</v>
      </c>
      <c r="AI979" s="22">
        <v>36.299999999999997</v>
      </c>
      <c r="AJ979" s="22">
        <v>43.9754</v>
      </c>
      <c r="AK979" s="18">
        <v>2.15</v>
      </c>
      <c r="AL979" s="18">
        <v>5</v>
      </c>
      <c r="AM979" s="18">
        <v>42.6</v>
      </c>
      <c r="AN979" s="2">
        <v>55.310600000000001</v>
      </c>
      <c r="AO979" s="2">
        <v>1.27</v>
      </c>
      <c r="AP979" s="2">
        <v>2.9</v>
      </c>
      <c r="AQ979" s="2">
        <v>43.4</v>
      </c>
      <c r="AR979" s="2">
        <v>6.8151999999999999</v>
      </c>
      <c r="AS979" s="2">
        <v>1.1299999999999999</v>
      </c>
      <c r="AT979" s="2">
        <v>3.7</v>
      </c>
      <c r="AU979" s="2">
        <v>30.3</v>
      </c>
      <c r="AV979" s="2">
        <v>12.246499999999999</v>
      </c>
      <c r="AW979" s="2">
        <v>2.13</v>
      </c>
      <c r="AX979" s="2">
        <v>6.1</v>
      </c>
      <c r="AY979" s="2">
        <v>35</v>
      </c>
      <c r="AZ979" s="2">
        <v>30.011199999999999</v>
      </c>
      <c r="BA979" s="2">
        <v>2.67</v>
      </c>
      <c r="BB979" s="2">
        <v>5.8</v>
      </c>
      <c r="BC979" s="2">
        <v>46</v>
      </c>
      <c r="BD979" s="2">
        <v>50.213200000000001</v>
      </c>
      <c r="BE979" s="4"/>
      <c r="BF979" s="4"/>
    </row>
    <row r="980" spans="1:58" x14ac:dyDescent="0.2">
      <c r="A980" s="29">
        <v>979</v>
      </c>
      <c r="B980" s="7" t="s">
        <v>24</v>
      </c>
      <c r="C980" s="3">
        <v>39955</v>
      </c>
      <c r="D980" s="4" t="s">
        <v>21</v>
      </c>
      <c r="E980" s="4" t="s">
        <v>170</v>
      </c>
      <c r="F980" s="5" t="s">
        <v>192</v>
      </c>
      <c r="G980" s="6">
        <v>0.8930555555555556</v>
      </c>
      <c r="H980" s="6">
        <v>0.91041666666666676</v>
      </c>
      <c r="I980" s="85">
        <f t="shared" si="15"/>
        <v>25.000000000000071</v>
      </c>
      <c r="J980" s="86">
        <f>I980*Segmentos!$D$7*(AH980%)*IF(ISNUMBER(AI980),AI980%,0)</f>
        <v>28880.000000000076</v>
      </c>
      <c r="K980" s="86">
        <f>I980*Segmentos!$D$7*(AL980%)*IF(ISNUMBER(AM980),AM980%,0)</f>
        <v>58080.000000000175</v>
      </c>
      <c r="L980" s="4"/>
      <c r="M980" s="2">
        <v>0.44</v>
      </c>
      <c r="N980" s="2">
        <v>1</v>
      </c>
      <c r="O980" s="2">
        <v>45.9</v>
      </c>
      <c r="P980" s="2">
        <v>30.086400000000001</v>
      </c>
      <c r="Q980" s="2">
        <v>0</v>
      </c>
      <c r="R980" s="2">
        <v>0</v>
      </c>
      <c r="S980" s="8" t="s">
        <v>577</v>
      </c>
      <c r="T980" s="2">
        <v>0</v>
      </c>
      <c r="U980" s="2">
        <v>1.28</v>
      </c>
      <c r="V980" s="2">
        <v>2.2000000000000002</v>
      </c>
      <c r="W980" s="2">
        <v>56.8</v>
      </c>
      <c r="X980" s="2">
        <v>18.400200000000002</v>
      </c>
      <c r="Y980" s="2">
        <v>0.38</v>
      </c>
      <c r="Z980" s="2">
        <v>1</v>
      </c>
      <c r="AA980" s="2">
        <v>39.5</v>
      </c>
      <c r="AB980" s="2">
        <v>7.6214000000000004</v>
      </c>
      <c r="AC980" s="2">
        <v>0.18</v>
      </c>
      <c r="AD980" s="2">
        <v>0.6</v>
      </c>
      <c r="AE980" s="2">
        <v>29.5</v>
      </c>
      <c r="AF980" s="2">
        <v>4.0648999999999997</v>
      </c>
      <c r="AG980" s="2">
        <v>0.3</v>
      </c>
      <c r="AH980" s="22">
        <v>0.8</v>
      </c>
      <c r="AI980" s="22">
        <v>36.1</v>
      </c>
      <c r="AJ980" s="22">
        <v>9.7382000000000009</v>
      </c>
      <c r="AK980" s="18">
        <v>0.56000000000000005</v>
      </c>
      <c r="AL980" s="18">
        <v>1.1000000000000001</v>
      </c>
      <c r="AM980" s="18">
        <v>52.8</v>
      </c>
      <c r="AN980" s="2">
        <v>20.348299999999998</v>
      </c>
      <c r="AO980" s="2">
        <v>0.02</v>
      </c>
      <c r="AP980" s="2">
        <v>0.4</v>
      </c>
      <c r="AQ980" s="2">
        <v>4</v>
      </c>
      <c r="AR980" s="2">
        <v>0.12570000000000001</v>
      </c>
      <c r="AS980" s="2">
        <v>0.25</v>
      </c>
      <c r="AT980" s="2">
        <v>0.3</v>
      </c>
      <c r="AU980" s="2">
        <v>100</v>
      </c>
      <c r="AV980" s="2">
        <v>3.8077999999999999</v>
      </c>
      <c r="AW980" s="2">
        <v>0.27</v>
      </c>
      <c r="AX980" s="2">
        <v>0.6</v>
      </c>
      <c r="AY980" s="2">
        <v>43.2</v>
      </c>
      <c r="AZ980" s="2">
        <v>5.2744</v>
      </c>
      <c r="BA980" s="2">
        <v>0.79</v>
      </c>
      <c r="BB980" s="2">
        <v>1.8</v>
      </c>
      <c r="BC980" s="2">
        <v>45.1</v>
      </c>
      <c r="BD980" s="2">
        <v>20.878599999999999</v>
      </c>
      <c r="BE980" s="4"/>
      <c r="BF980" s="4"/>
    </row>
    <row r="981" spans="1:58" x14ac:dyDescent="0.2">
      <c r="A981" s="29">
        <v>980</v>
      </c>
      <c r="B981" s="7" t="s">
        <v>4</v>
      </c>
      <c r="C981" s="3">
        <v>39955</v>
      </c>
      <c r="D981" s="4" t="s">
        <v>3</v>
      </c>
      <c r="E981" s="4" t="s">
        <v>165</v>
      </c>
      <c r="F981" s="5" t="s">
        <v>192</v>
      </c>
      <c r="G981" s="6">
        <v>0.78125</v>
      </c>
      <c r="H981" s="6">
        <v>0.87430555555555556</v>
      </c>
      <c r="I981" s="85">
        <f t="shared" si="15"/>
        <v>134</v>
      </c>
      <c r="J981" s="86">
        <f>I981*Segmentos!$D$7*(AH981%)*IF(ISNUMBER(AI981),AI981%,0)</f>
        <v>1824222.4000000004</v>
      </c>
      <c r="K981" s="86">
        <f>I981*Segmentos!$D$7*(AL981%)*IF(ISNUMBER(AM981),AM981%,0)</f>
        <v>2214216</v>
      </c>
      <c r="L981" s="4"/>
      <c r="M981" s="2">
        <v>3.79</v>
      </c>
      <c r="N981" s="2">
        <v>14.8</v>
      </c>
      <c r="O981" s="2">
        <v>25.6</v>
      </c>
      <c r="P981" s="2">
        <v>70.027000000000001</v>
      </c>
      <c r="Q981" s="2">
        <v>3.99</v>
      </c>
      <c r="R981" s="2">
        <v>13.8</v>
      </c>
      <c r="S981" s="2">
        <v>29</v>
      </c>
      <c r="T981" s="2">
        <v>12.2986</v>
      </c>
      <c r="U981" s="2">
        <v>4.0199999999999996</v>
      </c>
      <c r="V981" s="2">
        <v>17.399999999999999</v>
      </c>
      <c r="W981" s="2">
        <v>23.1</v>
      </c>
      <c r="X981" s="2">
        <v>15.5556</v>
      </c>
      <c r="Y981" s="2">
        <v>3.34</v>
      </c>
      <c r="Z981" s="2">
        <v>11.8</v>
      </c>
      <c r="AA981" s="2">
        <v>28.3</v>
      </c>
      <c r="AB981" s="2">
        <v>18.203499999999998</v>
      </c>
      <c r="AC981" s="2">
        <v>3.96</v>
      </c>
      <c r="AD981" s="2">
        <v>16.5</v>
      </c>
      <c r="AE981" s="2">
        <v>24</v>
      </c>
      <c r="AF981" s="2">
        <v>23.9693</v>
      </c>
      <c r="AG981" s="2">
        <v>3.42</v>
      </c>
      <c r="AH981" s="22">
        <v>14.3</v>
      </c>
      <c r="AI981" s="22">
        <v>23.8</v>
      </c>
      <c r="AJ981" s="22">
        <v>29.905799999999999</v>
      </c>
      <c r="AK981" s="18">
        <v>4.1399999999999997</v>
      </c>
      <c r="AL981" s="18">
        <v>15.3</v>
      </c>
      <c r="AM981" s="18">
        <v>27</v>
      </c>
      <c r="AN981" s="2">
        <v>40.121200000000002</v>
      </c>
      <c r="AO981" s="2">
        <v>1.79</v>
      </c>
      <c r="AP981" s="2">
        <v>7.6</v>
      </c>
      <c r="AQ981" s="2">
        <v>23.6</v>
      </c>
      <c r="AR981" s="2">
        <v>3.6171000000000002</v>
      </c>
      <c r="AS981" s="2">
        <v>2.64</v>
      </c>
      <c r="AT981" s="2">
        <v>10.199999999999999</v>
      </c>
      <c r="AU981" s="2">
        <v>26</v>
      </c>
      <c r="AV981" s="2">
        <v>10.7478</v>
      </c>
      <c r="AW981" s="2">
        <v>3.85</v>
      </c>
      <c r="AX981" s="2">
        <v>15.7</v>
      </c>
      <c r="AY981" s="2">
        <v>24.5</v>
      </c>
      <c r="AZ981" s="2">
        <v>20.438800000000001</v>
      </c>
      <c r="BA981" s="2">
        <v>4.9800000000000004</v>
      </c>
      <c r="BB981" s="2">
        <v>18.899999999999999</v>
      </c>
      <c r="BC981" s="2">
        <v>26.4</v>
      </c>
      <c r="BD981" s="2">
        <v>35.223300000000002</v>
      </c>
      <c r="BE981" s="4"/>
      <c r="BF981" s="4"/>
    </row>
    <row r="982" spans="1:58" x14ac:dyDescent="0.2">
      <c r="A982" s="29">
        <v>981</v>
      </c>
      <c r="B982" s="7" t="s">
        <v>15</v>
      </c>
      <c r="C982" s="3">
        <v>39956</v>
      </c>
      <c r="D982" s="4" t="s">
        <v>13</v>
      </c>
      <c r="E982" s="4" t="s">
        <v>164</v>
      </c>
      <c r="F982" s="5" t="s">
        <v>193</v>
      </c>
      <c r="G982" s="6">
        <v>0.875</v>
      </c>
      <c r="H982" s="6">
        <v>0.91388888888888886</v>
      </c>
      <c r="I982" s="85">
        <f t="shared" si="15"/>
        <v>55.999999999999957</v>
      </c>
      <c r="J982" s="86">
        <f>I982*Segmentos!$D$7*(AH982%)*IF(ISNUMBER(AI982),AI982%,0)</f>
        <v>1083532.7999999991</v>
      </c>
      <c r="K982" s="86">
        <f>I982*Segmentos!$D$7*(AL982%)*IF(ISNUMBER(AM982),AM982%,0)</f>
        <v>1545779.1999999986</v>
      </c>
      <c r="L982" s="4"/>
      <c r="M982" s="2">
        <v>5.92</v>
      </c>
      <c r="N982" s="2">
        <v>14.6</v>
      </c>
      <c r="O982" s="2">
        <v>40.6</v>
      </c>
      <c r="P982" s="2">
        <v>94.072800000000001</v>
      </c>
      <c r="Q982" s="2">
        <v>1.81</v>
      </c>
      <c r="R982" s="2">
        <v>5.5</v>
      </c>
      <c r="S982" s="2">
        <v>33</v>
      </c>
      <c r="T982" s="2">
        <v>4.7946</v>
      </c>
      <c r="U982" s="2">
        <v>3.53</v>
      </c>
      <c r="V982" s="2">
        <v>9.1</v>
      </c>
      <c r="W982" s="2">
        <v>38.799999999999997</v>
      </c>
      <c r="X982" s="2">
        <v>11.7761</v>
      </c>
      <c r="Y982" s="2">
        <v>5.27</v>
      </c>
      <c r="Z982" s="2">
        <v>16.100000000000001</v>
      </c>
      <c r="AA982" s="2">
        <v>32.700000000000003</v>
      </c>
      <c r="AB982" s="2">
        <v>24.720600000000001</v>
      </c>
      <c r="AC982" s="2">
        <v>10.119999999999999</v>
      </c>
      <c r="AD982" s="2">
        <v>21.3</v>
      </c>
      <c r="AE982" s="2">
        <v>47.5</v>
      </c>
      <c r="AF982" s="2">
        <v>52.781500000000001</v>
      </c>
      <c r="AG982" s="2">
        <v>4.84</v>
      </c>
      <c r="AH982" s="22">
        <v>13.9</v>
      </c>
      <c r="AI982" s="22">
        <v>34.799999999999997</v>
      </c>
      <c r="AJ982" s="22">
        <v>36.517499999999998</v>
      </c>
      <c r="AK982" s="18">
        <v>6.89</v>
      </c>
      <c r="AL982" s="18">
        <v>15.2</v>
      </c>
      <c r="AM982" s="18">
        <v>45.4</v>
      </c>
      <c r="AN982" s="2">
        <v>57.555300000000003</v>
      </c>
      <c r="AO982" s="2">
        <v>3.01</v>
      </c>
      <c r="AP982" s="2">
        <v>10.9</v>
      </c>
      <c r="AQ982" s="2">
        <v>27.7</v>
      </c>
      <c r="AR982" s="2">
        <v>5.2298999999999998</v>
      </c>
      <c r="AS982" s="2">
        <v>5.3</v>
      </c>
      <c r="AT982" s="2">
        <v>14.1</v>
      </c>
      <c r="AU982" s="2">
        <v>37.6</v>
      </c>
      <c r="AV982" s="2">
        <v>18.5459</v>
      </c>
      <c r="AW982" s="2">
        <v>4.3</v>
      </c>
      <c r="AX982" s="2">
        <v>10.3</v>
      </c>
      <c r="AY982" s="2">
        <v>41.6</v>
      </c>
      <c r="AZ982" s="2">
        <v>19.652699999999999</v>
      </c>
      <c r="BA982" s="2">
        <v>8.32</v>
      </c>
      <c r="BB982" s="2">
        <v>19.100000000000001</v>
      </c>
      <c r="BC982" s="2">
        <v>43.6</v>
      </c>
      <c r="BD982" s="2">
        <v>50.644300000000001</v>
      </c>
      <c r="BE982" s="4"/>
      <c r="BF982" s="4"/>
    </row>
    <row r="983" spans="1:58" x14ac:dyDescent="0.2">
      <c r="A983" s="29">
        <v>982</v>
      </c>
      <c r="B983" s="7" t="s">
        <v>106</v>
      </c>
      <c r="C983" s="3">
        <v>39956</v>
      </c>
      <c r="D983" s="4" t="s">
        <v>21</v>
      </c>
      <c r="E983" s="4" t="s">
        <v>170</v>
      </c>
      <c r="F983" s="5" t="s">
        <v>193</v>
      </c>
      <c r="G983" s="6">
        <v>0.89375000000000004</v>
      </c>
      <c r="H983" s="6">
        <v>0.89930555555555547</v>
      </c>
      <c r="I983" s="85">
        <f t="shared" si="15"/>
        <v>7.9999999999998117</v>
      </c>
      <c r="J983" s="86">
        <f>I983*Segmentos!$D$7*(AH983%)*IF(ISNUMBER(AI983),AI983%,0)</f>
        <v>14991.999999999649</v>
      </c>
      <c r="K983" s="86">
        <f>I983*Segmentos!$D$7*(AL983%)*IF(ISNUMBER(AM983),AM983%,0)</f>
        <v>8207.9999999998072</v>
      </c>
      <c r="L983" s="4"/>
      <c r="M983" s="2">
        <v>0.33</v>
      </c>
      <c r="N983" s="2">
        <v>0.4</v>
      </c>
      <c r="O983" s="2">
        <v>90.4</v>
      </c>
      <c r="P983" s="2">
        <v>37.691600000000001</v>
      </c>
      <c r="Q983" s="2">
        <v>0</v>
      </c>
      <c r="R983" s="2">
        <v>0</v>
      </c>
      <c r="S983" s="8" t="s">
        <v>577</v>
      </c>
      <c r="T983" s="2">
        <v>0</v>
      </c>
      <c r="U983" s="2">
        <v>0.56000000000000005</v>
      </c>
      <c r="V983" s="2">
        <v>0.6</v>
      </c>
      <c r="W983" s="2">
        <v>100</v>
      </c>
      <c r="X983" s="2">
        <v>13.584</v>
      </c>
      <c r="Y983" s="2">
        <v>0.7</v>
      </c>
      <c r="Z983" s="2">
        <v>0.8</v>
      </c>
      <c r="AA983" s="2">
        <v>85.8</v>
      </c>
      <c r="AB983" s="2">
        <v>24.107600000000001</v>
      </c>
      <c r="AC983" s="2">
        <v>0</v>
      </c>
      <c r="AD983" s="2">
        <v>0</v>
      </c>
      <c r="AE983" s="8" t="s">
        <v>577</v>
      </c>
      <c r="AF983" s="2">
        <v>0</v>
      </c>
      <c r="AG983" s="2">
        <v>0.42</v>
      </c>
      <c r="AH983" s="22">
        <v>0.5</v>
      </c>
      <c r="AI983" s="22">
        <v>93.7</v>
      </c>
      <c r="AJ983" s="22">
        <v>23.297000000000001</v>
      </c>
      <c r="AK983" s="18">
        <v>0.24</v>
      </c>
      <c r="AL983" s="18">
        <v>0.3</v>
      </c>
      <c r="AM983" s="18">
        <v>85.5</v>
      </c>
      <c r="AN983" s="2">
        <v>14.394600000000001</v>
      </c>
      <c r="AO983" s="2">
        <v>0.06</v>
      </c>
      <c r="AP983" s="2">
        <v>0.3</v>
      </c>
      <c r="AQ983" s="2">
        <v>25</v>
      </c>
      <c r="AR983" s="2">
        <v>0.81059999999999999</v>
      </c>
      <c r="AS983" s="2">
        <v>0</v>
      </c>
      <c r="AT983" s="2">
        <v>0</v>
      </c>
      <c r="AU983" s="8" t="s">
        <v>577</v>
      </c>
      <c r="AV983" s="2">
        <v>0</v>
      </c>
      <c r="AW983" s="2">
        <v>0</v>
      </c>
      <c r="AX983" s="2">
        <v>0</v>
      </c>
      <c r="AY983" s="8" t="s">
        <v>577</v>
      </c>
      <c r="AZ983" s="2">
        <v>0</v>
      </c>
      <c r="BA983" s="2">
        <v>0.83</v>
      </c>
      <c r="BB983" s="2">
        <v>0.9</v>
      </c>
      <c r="BC983" s="2">
        <v>96</v>
      </c>
      <c r="BD983" s="2">
        <v>36.881</v>
      </c>
      <c r="BE983" s="4"/>
      <c r="BF983" s="4"/>
    </row>
    <row r="984" spans="1:58" x14ac:dyDescent="0.2">
      <c r="A984" s="29">
        <v>983</v>
      </c>
      <c r="B984" s="7" t="s">
        <v>109</v>
      </c>
      <c r="C984" s="3">
        <v>39956</v>
      </c>
      <c r="D984" s="4" t="s">
        <v>13</v>
      </c>
      <c r="E984" s="4" t="s">
        <v>176</v>
      </c>
      <c r="F984" s="5" t="s">
        <v>193</v>
      </c>
      <c r="G984" s="6">
        <v>0.8340277777777777</v>
      </c>
      <c r="H984" s="6">
        <v>0.875</v>
      </c>
      <c r="I984" s="85">
        <f t="shared" si="15"/>
        <v>59.000000000000114</v>
      </c>
      <c r="J984" s="86">
        <f>I984*Segmentos!$D$7*(AH984%)*IF(ISNUMBER(AI984),AI984%,0)</f>
        <v>1047250.000000002</v>
      </c>
      <c r="K984" s="86">
        <f>I984*Segmentos!$D$7*(AL984%)*IF(ISNUMBER(AM984),AM984%,0)</f>
        <v>1285798.8000000024</v>
      </c>
      <c r="L984" s="4"/>
      <c r="M984" s="2">
        <v>4.97</v>
      </c>
      <c r="N984" s="2">
        <v>12.6</v>
      </c>
      <c r="O984" s="2">
        <v>39.4</v>
      </c>
      <c r="P984" s="2">
        <v>89.378500000000003</v>
      </c>
      <c r="Q984" s="2">
        <v>1.35</v>
      </c>
      <c r="R984" s="2">
        <v>5.0999999999999996</v>
      </c>
      <c r="S984" s="2">
        <v>26.6</v>
      </c>
      <c r="T984" s="2">
        <v>4.0381999999999998</v>
      </c>
      <c r="U984" s="2">
        <v>3.61</v>
      </c>
      <c r="V984" s="2">
        <v>8.6999999999999993</v>
      </c>
      <c r="W984" s="2">
        <v>41.4</v>
      </c>
      <c r="X984" s="2">
        <v>13.6236</v>
      </c>
      <c r="Y984" s="2">
        <v>4.58</v>
      </c>
      <c r="Z984" s="2">
        <v>11.9</v>
      </c>
      <c r="AA984" s="2">
        <v>38.299999999999997</v>
      </c>
      <c r="AB984" s="2">
        <v>24.288900000000002</v>
      </c>
      <c r="AC984" s="2">
        <v>8.0399999999999991</v>
      </c>
      <c r="AD984" s="2">
        <v>19.5</v>
      </c>
      <c r="AE984" s="2">
        <v>41.2</v>
      </c>
      <c r="AF984" s="2">
        <v>47.427900000000001</v>
      </c>
      <c r="AG984" s="2">
        <v>4.42</v>
      </c>
      <c r="AH984" s="22">
        <v>12.5</v>
      </c>
      <c r="AI984" s="22">
        <v>35.5</v>
      </c>
      <c r="AJ984" s="22">
        <v>37.7256</v>
      </c>
      <c r="AK984" s="18">
        <v>5.47</v>
      </c>
      <c r="AL984" s="18">
        <v>12.7</v>
      </c>
      <c r="AM984" s="18">
        <v>42.9</v>
      </c>
      <c r="AN984" s="2">
        <v>51.652799999999999</v>
      </c>
      <c r="AO984" s="2">
        <v>2.06</v>
      </c>
      <c r="AP984" s="2">
        <v>8.8000000000000007</v>
      </c>
      <c r="AQ984" s="2">
        <v>23.5</v>
      </c>
      <c r="AR984" s="2">
        <v>4.0477999999999996</v>
      </c>
      <c r="AS984" s="2">
        <v>4.1100000000000003</v>
      </c>
      <c r="AT984" s="2">
        <v>11</v>
      </c>
      <c r="AU984" s="2">
        <v>37.5</v>
      </c>
      <c r="AV984" s="2">
        <v>16.267900000000001</v>
      </c>
      <c r="AW984" s="2">
        <v>4.3499999999999996</v>
      </c>
      <c r="AX984" s="2">
        <v>10.1</v>
      </c>
      <c r="AY984" s="2">
        <v>43.1</v>
      </c>
      <c r="AZ984" s="2">
        <v>22.502300000000002</v>
      </c>
      <c r="BA984" s="2">
        <v>6.76</v>
      </c>
      <c r="BB984" s="2">
        <v>16.5</v>
      </c>
      <c r="BC984" s="2">
        <v>40.9</v>
      </c>
      <c r="BD984" s="2">
        <v>46.560499999999998</v>
      </c>
      <c r="BE984" s="4"/>
      <c r="BF984" s="4"/>
    </row>
    <row r="985" spans="1:58" x14ac:dyDescent="0.2">
      <c r="A985" s="29">
        <v>984</v>
      </c>
      <c r="B985" s="7" t="s">
        <v>5</v>
      </c>
      <c r="C985" s="3">
        <v>39956</v>
      </c>
      <c r="D985" s="4" t="s">
        <v>3</v>
      </c>
      <c r="E985" s="4" t="s">
        <v>164</v>
      </c>
      <c r="F985" s="5" t="s">
        <v>193</v>
      </c>
      <c r="G985" s="6">
        <v>0.87430555555555556</v>
      </c>
      <c r="H985" s="6">
        <v>0.9159722222222223</v>
      </c>
      <c r="I985" s="85">
        <f t="shared" si="15"/>
        <v>60.000000000000107</v>
      </c>
      <c r="J985" s="86">
        <f>I985*Segmentos!$D$7*(AH985%)*IF(ISNUMBER(AI985),AI985%,0)</f>
        <v>1164144.0000000021</v>
      </c>
      <c r="K985" s="86">
        <f>I985*Segmentos!$D$7*(AL985%)*IF(ISNUMBER(AM985),AM985%,0)</f>
        <v>916104.00000000151</v>
      </c>
      <c r="L985" s="4"/>
      <c r="M985" s="2">
        <v>4.3</v>
      </c>
      <c r="N985" s="2">
        <v>14.5</v>
      </c>
      <c r="O985" s="2">
        <v>29.7</v>
      </c>
      <c r="P985" s="2">
        <v>92.081699999999998</v>
      </c>
      <c r="Q985" s="2">
        <v>2.16</v>
      </c>
      <c r="R985" s="2">
        <v>7.4</v>
      </c>
      <c r="S985" s="2">
        <v>29.4</v>
      </c>
      <c r="T985" s="2">
        <v>7.7283999999999997</v>
      </c>
      <c r="U985" s="2">
        <v>4.4800000000000004</v>
      </c>
      <c r="V985" s="2">
        <v>11.6</v>
      </c>
      <c r="W985" s="2">
        <v>38.5</v>
      </c>
      <c r="X985" s="2">
        <v>20.122699999999998</v>
      </c>
      <c r="Y985" s="2">
        <v>3.74</v>
      </c>
      <c r="Z985" s="2">
        <v>13.7</v>
      </c>
      <c r="AA985" s="2">
        <v>27.3</v>
      </c>
      <c r="AB985" s="2">
        <v>23.681799999999999</v>
      </c>
      <c r="AC985" s="2">
        <v>5.77</v>
      </c>
      <c r="AD985" s="2">
        <v>20.6</v>
      </c>
      <c r="AE985" s="2">
        <v>28</v>
      </c>
      <c r="AF985" s="2">
        <v>40.5488</v>
      </c>
      <c r="AG985" s="2">
        <v>4.84</v>
      </c>
      <c r="AH985" s="22">
        <v>15.8</v>
      </c>
      <c r="AI985" s="22">
        <v>30.7</v>
      </c>
      <c r="AJ985" s="22">
        <v>49.180399999999999</v>
      </c>
      <c r="AK985" s="18">
        <v>3.81</v>
      </c>
      <c r="AL985" s="18">
        <v>13.3</v>
      </c>
      <c r="AM985" s="18">
        <v>28.7</v>
      </c>
      <c r="AN985" s="2">
        <v>42.901299999999999</v>
      </c>
      <c r="AO985" s="2">
        <v>2.2200000000000002</v>
      </c>
      <c r="AP985" s="2">
        <v>11.6</v>
      </c>
      <c r="AQ985" s="2">
        <v>19.2</v>
      </c>
      <c r="AR985" s="2">
        <v>5.1862000000000004</v>
      </c>
      <c r="AS985" s="2">
        <v>4.43</v>
      </c>
      <c r="AT985" s="2">
        <v>13.6</v>
      </c>
      <c r="AU985" s="2">
        <v>32.700000000000003</v>
      </c>
      <c r="AV985" s="2">
        <v>20.918299999999999</v>
      </c>
      <c r="AW985" s="2">
        <v>3.22</v>
      </c>
      <c r="AX985" s="2">
        <v>11.6</v>
      </c>
      <c r="AY985" s="2">
        <v>27.7</v>
      </c>
      <c r="AZ985" s="2">
        <v>19.8368</v>
      </c>
      <c r="BA985" s="2">
        <v>5.62</v>
      </c>
      <c r="BB985" s="2">
        <v>18</v>
      </c>
      <c r="BC985" s="2">
        <v>31.3</v>
      </c>
      <c r="BD985" s="2">
        <v>46.1404</v>
      </c>
      <c r="BE985" s="4"/>
      <c r="BF985" s="4"/>
    </row>
    <row r="986" spans="1:58" x14ac:dyDescent="0.2">
      <c r="A986" s="29">
        <v>985</v>
      </c>
      <c r="B986" s="7" t="s">
        <v>90</v>
      </c>
      <c r="C986" s="3">
        <v>39956</v>
      </c>
      <c r="D986" s="4" t="s">
        <v>28</v>
      </c>
      <c r="E986" s="4" t="s">
        <v>168</v>
      </c>
      <c r="F986" s="5" t="s">
        <v>193</v>
      </c>
      <c r="G986" s="6">
        <v>0.9159722222222223</v>
      </c>
      <c r="H986" s="6">
        <v>0.9916666666666667</v>
      </c>
      <c r="I986" s="85">
        <f t="shared" si="15"/>
        <v>108.99999999999993</v>
      </c>
      <c r="J986" s="86">
        <f>I986*Segmentos!$D$7*(AH986%)*IF(ISNUMBER(AI986),AI986%,0)</f>
        <v>557949.1999999996</v>
      </c>
      <c r="K986" s="86">
        <f>I986*Segmentos!$D$7*(AL986%)*IF(ISNUMBER(AM986),AM986%,0)</f>
        <v>578484.79999999958</v>
      </c>
      <c r="L986" s="4" t="s">
        <v>315</v>
      </c>
      <c r="M986" s="2">
        <v>1.31</v>
      </c>
      <c r="N986" s="2">
        <v>6.5</v>
      </c>
      <c r="O986" s="2">
        <v>20.2</v>
      </c>
      <c r="P986" s="2">
        <v>78.804000000000002</v>
      </c>
      <c r="Q986" s="2">
        <v>0.73</v>
      </c>
      <c r="R986" s="2">
        <v>3.5</v>
      </c>
      <c r="S986" s="2">
        <v>21</v>
      </c>
      <c r="T986" s="2">
        <v>7.2930000000000001</v>
      </c>
      <c r="U986" s="2">
        <v>2.6</v>
      </c>
      <c r="V986" s="2">
        <v>7.3</v>
      </c>
      <c r="W986" s="2">
        <v>35.799999999999997</v>
      </c>
      <c r="X986" s="2">
        <v>32.862299999999998</v>
      </c>
      <c r="Y986" s="2">
        <v>1.32</v>
      </c>
      <c r="Z986" s="2">
        <v>6.7</v>
      </c>
      <c r="AA986" s="2">
        <v>19.7</v>
      </c>
      <c r="AB986" s="2">
        <v>23.424199999999999</v>
      </c>
      <c r="AC986" s="2">
        <v>0.77</v>
      </c>
      <c r="AD986" s="2">
        <v>7.3</v>
      </c>
      <c r="AE986" s="2">
        <v>10.6</v>
      </c>
      <c r="AF986" s="2">
        <v>15.224399999999999</v>
      </c>
      <c r="AG986" s="2">
        <v>1.28</v>
      </c>
      <c r="AH986" s="22">
        <v>6.7</v>
      </c>
      <c r="AI986" s="22">
        <v>19.100000000000001</v>
      </c>
      <c r="AJ986" s="22">
        <v>36.620199999999997</v>
      </c>
      <c r="AK986" s="18">
        <v>1.33</v>
      </c>
      <c r="AL986" s="18">
        <v>6.2</v>
      </c>
      <c r="AM986" s="18">
        <v>21.4</v>
      </c>
      <c r="AN986" s="2">
        <v>42.183799999999998</v>
      </c>
      <c r="AO986" s="2">
        <v>0.62</v>
      </c>
      <c r="AP986" s="2">
        <v>4.7</v>
      </c>
      <c r="AQ986" s="2">
        <v>13.1</v>
      </c>
      <c r="AR986" s="2">
        <v>4.0728999999999997</v>
      </c>
      <c r="AS986" s="2">
        <v>0.81</v>
      </c>
      <c r="AT986" s="2">
        <v>4.8</v>
      </c>
      <c r="AU986" s="2">
        <v>16.899999999999999</v>
      </c>
      <c r="AV986" s="2">
        <v>10.807700000000001</v>
      </c>
      <c r="AW986" s="2">
        <v>0.37</v>
      </c>
      <c r="AX986" s="2">
        <v>5.8</v>
      </c>
      <c r="AY986" s="2">
        <v>6.4</v>
      </c>
      <c r="AZ986" s="2">
        <v>6.3632</v>
      </c>
      <c r="BA986" s="2">
        <v>2.5</v>
      </c>
      <c r="BB986" s="2">
        <v>8.4</v>
      </c>
      <c r="BC986" s="2">
        <v>29.6</v>
      </c>
      <c r="BD986" s="2">
        <v>57.560299999999998</v>
      </c>
      <c r="BE986" s="4"/>
      <c r="BF986" s="4"/>
    </row>
    <row r="987" spans="1:58" x14ac:dyDescent="0.2">
      <c r="A987" s="29">
        <v>986</v>
      </c>
      <c r="B987" s="7" t="s">
        <v>9</v>
      </c>
      <c r="C987" s="3">
        <v>39956</v>
      </c>
      <c r="D987" s="4" t="s">
        <v>8</v>
      </c>
      <c r="E987" s="4" t="s">
        <v>168</v>
      </c>
      <c r="F987" s="5" t="s">
        <v>193</v>
      </c>
      <c r="G987" s="6">
        <v>0.78402777777777777</v>
      </c>
      <c r="H987" s="6">
        <v>0.87361111111111101</v>
      </c>
      <c r="I987" s="85">
        <f t="shared" si="15"/>
        <v>128.99999999999986</v>
      </c>
      <c r="J987" s="86">
        <f>I987*Segmentos!$D$7*(AH987%)*IF(ISNUMBER(AI987),AI987%,0)</f>
        <v>1350991.1999999983</v>
      </c>
      <c r="K987" s="86">
        <f>I987*Segmentos!$D$7*(AL987%)*IF(ISNUMBER(AM987),AM987%,0)</f>
        <v>1589279.9999999981</v>
      </c>
      <c r="L987" s="4" t="s">
        <v>311</v>
      </c>
      <c r="M987" s="2">
        <v>2.85</v>
      </c>
      <c r="N987" s="2">
        <v>10.9</v>
      </c>
      <c r="O987" s="2">
        <v>26.2</v>
      </c>
      <c r="P987" s="2">
        <v>72.188100000000006</v>
      </c>
      <c r="Q987" s="2">
        <v>2.34</v>
      </c>
      <c r="R987" s="2">
        <v>9.8000000000000007</v>
      </c>
      <c r="S987" s="2">
        <v>23.9</v>
      </c>
      <c r="T987" s="2">
        <v>9.8846000000000007</v>
      </c>
      <c r="U987" s="2">
        <v>2.83</v>
      </c>
      <c r="V987" s="2">
        <v>7.9</v>
      </c>
      <c r="W987" s="2">
        <v>35.799999999999997</v>
      </c>
      <c r="X987" s="2">
        <v>15.019</v>
      </c>
      <c r="Y987" s="2">
        <v>2.74</v>
      </c>
      <c r="Z987" s="2">
        <v>10.199999999999999</v>
      </c>
      <c r="AA987" s="2">
        <v>26.8</v>
      </c>
      <c r="AB987" s="2">
        <v>20.4587</v>
      </c>
      <c r="AC987" s="2">
        <v>3.23</v>
      </c>
      <c r="AD987" s="2">
        <v>14</v>
      </c>
      <c r="AE987" s="2">
        <v>23.1</v>
      </c>
      <c r="AF987" s="2">
        <v>26.825800000000001</v>
      </c>
      <c r="AG987" s="2">
        <v>2.61</v>
      </c>
      <c r="AH987" s="22">
        <v>10.6</v>
      </c>
      <c r="AI987" s="22">
        <v>24.7</v>
      </c>
      <c r="AJ987" s="22">
        <v>31.363</v>
      </c>
      <c r="AK987" s="18">
        <v>3.07</v>
      </c>
      <c r="AL987" s="18">
        <v>11.2</v>
      </c>
      <c r="AM987" s="18">
        <v>27.5</v>
      </c>
      <c r="AN987" s="2">
        <v>40.825099999999999</v>
      </c>
      <c r="AO987" s="2">
        <v>1.1000000000000001</v>
      </c>
      <c r="AP987" s="2">
        <v>4.5999999999999996</v>
      </c>
      <c r="AQ987" s="2">
        <v>24.2</v>
      </c>
      <c r="AR987" s="2">
        <v>3.0543999999999998</v>
      </c>
      <c r="AS987" s="2">
        <v>2.76</v>
      </c>
      <c r="AT987" s="2">
        <v>9.6999999999999993</v>
      </c>
      <c r="AU987" s="2">
        <v>28.4</v>
      </c>
      <c r="AV987" s="2">
        <v>15.370799999999999</v>
      </c>
      <c r="AW987" s="2">
        <v>1.39</v>
      </c>
      <c r="AX987" s="2">
        <v>6.7</v>
      </c>
      <c r="AY987" s="2">
        <v>20.7</v>
      </c>
      <c r="AZ987" s="2">
        <v>10.122199999999999</v>
      </c>
      <c r="BA987" s="2">
        <v>4.5</v>
      </c>
      <c r="BB987" s="2">
        <v>16.5</v>
      </c>
      <c r="BC987" s="2">
        <v>27.3</v>
      </c>
      <c r="BD987" s="2">
        <v>43.640599999999999</v>
      </c>
      <c r="BE987" s="4"/>
      <c r="BF987" s="4"/>
    </row>
    <row r="988" spans="1:58" x14ac:dyDescent="0.2">
      <c r="A988" s="29">
        <v>987</v>
      </c>
      <c r="B988" s="7" t="s">
        <v>84</v>
      </c>
      <c r="C988" s="3">
        <v>39956</v>
      </c>
      <c r="D988" s="4" t="s">
        <v>13</v>
      </c>
      <c r="E988" s="4" t="s">
        <v>168</v>
      </c>
      <c r="F988" s="5" t="s">
        <v>193</v>
      </c>
      <c r="G988" s="6">
        <v>0.91736111111111107</v>
      </c>
      <c r="H988" s="6">
        <v>2.0833333333333333E-3</v>
      </c>
      <c r="I988" s="85">
        <f t="shared" si="15"/>
        <v>122.00000000000007</v>
      </c>
      <c r="J988" s="86">
        <f>I988*Segmentos!$D$7*(AH988%)*IF(ISNUMBER(AI988),AI988%,0)</f>
        <v>1600640.0000000009</v>
      </c>
      <c r="K988" s="86">
        <f>I988*Segmentos!$D$7*(AL988%)*IF(ISNUMBER(AM988),AM988%,0)</f>
        <v>2698152.0000000019</v>
      </c>
      <c r="L988" s="4" t="s">
        <v>313</v>
      </c>
      <c r="M988" s="2">
        <v>4.47</v>
      </c>
      <c r="N988" s="2">
        <v>17.8</v>
      </c>
      <c r="O988" s="2">
        <v>25.1</v>
      </c>
      <c r="P988" s="2">
        <v>91.920299999999997</v>
      </c>
      <c r="Q988" s="2">
        <v>3.5</v>
      </c>
      <c r="R988" s="2">
        <v>9.6999999999999993</v>
      </c>
      <c r="S988" s="2">
        <v>36.200000000000003</v>
      </c>
      <c r="T988" s="2">
        <v>12.0297</v>
      </c>
      <c r="U988" s="2">
        <v>5.28</v>
      </c>
      <c r="V988" s="2">
        <v>15</v>
      </c>
      <c r="W988" s="2">
        <v>35.1</v>
      </c>
      <c r="X988" s="2">
        <v>22.768000000000001</v>
      </c>
      <c r="Y988" s="2">
        <v>3.46</v>
      </c>
      <c r="Z988" s="2">
        <v>16.7</v>
      </c>
      <c r="AA988" s="2">
        <v>20.7</v>
      </c>
      <c r="AB988" s="2">
        <v>21.0488</v>
      </c>
      <c r="AC988" s="2">
        <v>5.34</v>
      </c>
      <c r="AD988" s="2">
        <v>24.5</v>
      </c>
      <c r="AE988" s="2">
        <v>21.8</v>
      </c>
      <c r="AF988" s="2">
        <v>36.073799999999999</v>
      </c>
      <c r="AG988" s="2">
        <v>3.29</v>
      </c>
      <c r="AH988" s="22">
        <v>16.399999999999999</v>
      </c>
      <c r="AI988" s="22">
        <v>20</v>
      </c>
      <c r="AJ988" s="22">
        <v>32.150199999999998</v>
      </c>
      <c r="AK988" s="18">
        <v>5.53</v>
      </c>
      <c r="AL988" s="18">
        <v>19</v>
      </c>
      <c r="AM988" s="18">
        <v>29.1</v>
      </c>
      <c r="AN988" s="2">
        <v>59.770099999999999</v>
      </c>
      <c r="AO988" s="2">
        <v>3.22</v>
      </c>
      <c r="AP988" s="2">
        <v>14.4</v>
      </c>
      <c r="AQ988" s="2">
        <v>22.3</v>
      </c>
      <c r="AR988" s="2">
        <v>7.2432999999999996</v>
      </c>
      <c r="AS988" s="2">
        <v>3.79</v>
      </c>
      <c r="AT988" s="2">
        <v>15.2</v>
      </c>
      <c r="AU988" s="2">
        <v>25</v>
      </c>
      <c r="AV988" s="2">
        <v>17.194700000000001</v>
      </c>
      <c r="AW988" s="2">
        <v>5.16</v>
      </c>
      <c r="AX988" s="2">
        <v>16.600000000000001</v>
      </c>
      <c r="AY988" s="2">
        <v>31.1</v>
      </c>
      <c r="AZ988" s="2">
        <v>30.559100000000001</v>
      </c>
      <c r="BA988" s="2">
        <v>4.6900000000000004</v>
      </c>
      <c r="BB988" s="2">
        <v>21</v>
      </c>
      <c r="BC988" s="2">
        <v>22.3</v>
      </c>
      <c r="BD988" s="2">
        <v>36.923200000000001</v>
      </c>
      <c r="BE988" s="4"/>
      <c r="BF988" s="4"/>
    </row>
    <row r="989" spans="1:58" x14ac:dyDescent="0.2">
      <c r="A989" s="29">
        <v>988</v>
      </c>
      <c r="B989" s="7" t="s">
        <v>57</v>
      </c>
      <c r="C989" s="3">
        <v>39956</v>
      </c>
      <c r="D989" s="4" t="s">
        <v>8</v>
      </c>
      <c r="E989" s="4" t="s">
        <v>181</v>
      </c>
      <c r="F989" s="5" t="s">
        <v>193</v>
      </c>
      <c r="G989" s="6">
        <v>0.9145833333333333</v>
      </c>
      <c r="H989" s="6">
        <v>0.91736111111111107</v>
      </c>
      <c r="I989" s="85">
        <f t="shared" si="15"/>
        <v>3.9999999999999858</v>
      </c>
      <c r="J989" s="86">
        <f>I989*Segmentos!$D$7*(AH989%)*IF(ISNUMBER(AI989),AI989%,0)</f>
        <v>57321.599999999802</v>
      </c>
      <c r="K989" s="86">
        <f>I989*Segmentos!$D$7*(AL989%)*IF(ISNUMBER(AM989),AM989%,0)</f>
        <v>57887.999999999804</v>
      </c>
      <c r="L989" s="4"/>
      <c r="M989" s="2">
        <v>3.58</v>
      </c>
      <c r="N989" s="2">
        <v>4.3</v>
      </c>
      <c r="O989" s="2">
        <v>82.7</v>
      </c>
      <c r="P989" s="2">
        <v>88.513800000000003</v>
      </c>
      <c r="Q989" s="2">
        <v>1.36</v>
      </c>
      <c r="R989" s="2">
        <v>1.4</v>
      </c>
      <c r="S989" s="2">
        <v>96.5</v>
      </c>
      <c r="T989" s="2">
        <v>5.6035000000000004</v>
      </c>
      <c r="U989" s="2">
        <v>1.07</v>
      </c>
      <c r="V989" s="2">
        <v>1.9</v>
      </c>
      <c r="W989" s="2">
        <v>57.5</v>
      </c>
      <c r="X989" s="2">
        <v>5.5465</v>
      </c>
      <c r="Y989" s="2">
        <v>3.42</v>
      </c>
      <c r="Z989" s="2">
        <v>4.5999999999999996</v>
      </c>
      <c r="AA989" s="2">
        <v>74.7</v>
      </c>
      <c r="AB989" s="2">
        <v>24.922899999999998</v>
      </c>
      <c r="AC989" s="2">
        <v>6.46</v>
      </c>
      <c r="AD989" s="2">
        <v>7.2</v>
      </c>
      <c r="AE989" s="2">
        <v>90</v>
      </c>
      <c r="AF989" s="2">
        <v>52.440800000000003</v>
      </c>
      <c r="AG989" s="2">
        <v>3.58</v>
      </c>
      <c r="AH989" s="22">
        <v>4.2</v>
      </c>
      <c r="AI989" s="22">
        <v>85.3</v>
      </c>
      <c r="AJ989" s="22">
        <v>41.931899999999999</v>
      </c>
      <c r="AK989" s="18">
        <v>3.59</v>
      </c>
      <c r="AL989" s="18">
        <v>4.5</v>
      </c>
      <c r="AM989" s="18">
        <v>80.400000000000006</v>
      </c>
      <c r="AN989" s="2">
        <v>46.581800000000001</v>
      </c>
      <c r="AO989" s="2">
        <v>0.95</v>
      </c>
      <c r="AP989" s="2">
        <v>1.5</v>
      </c>
      <c r="AQ989" s="2">
        <v>63.9</v>
      </c>
      <c r="AR989" s="2">
        <v>2.5764</v>
      </c>
      <c r="AS989" s="2">
        <v>2.13</v>
      </c>
      <c r="AT989" s="2">
        <v>3.2</v>
      </c>
      <c r="AU989" s="2">
        <v>66.5</v>
      </c>
      <c r="AV989" s="2">
        <v>11.6069</v>
      </c>
      <c r="AW989" s="2">
        <v>2.38</v>
      </c>
      <c r="AX989" s="2">
        <v>2.8</v>
      </c>
      <c r="AY989" s="2">
        <v>85</v>
      </c>
      <c r="AZ989" s="2">
        <v>16.911200000000001</v>
      </c>
      <c r="BA989" s="2">
        <v>6.07</v>
      </c>
      <c r="BB989" s="2">
        <v>6.9</v>
      </c>
      <c r="BC989" s="2">
        <v>87.4</v>
      </c>
      <c r="BD989" s="2">
        <v>57.4193</v>
      </c>
      <c r="BE989" s="4"/>
      <c r="BF989" s="4"/>
    </row>
    <row r="990" spans="1:58" x14ac:dyDescent="0.2">
      <c r="A990" s="29">
        <v>989</v>
      </c>
      <c r="B990" s="7" t="s">
        <v>74</v>
      </c>
      <c r="C990" s="3">
        <v>39956</v>
      </c>
      <c r="D990" s="4" t="s">
        <v>21</v>
      </c>
      <c r="E990" s="4" t="s">
        <v>170</v>
      </c>
      <c r="F990" s="5" t="s">
        <v>193</v>
      </c>
      <c r="G990" s="6">
        <v>0.88611111111111107</v>
      </c>
      <c r="H990" s="6">
        <v>0.8930555555555556</v>
      </c>
      <c r="I990" s="85">
        <f t="shared" si="15"/>
        <v>10.000000000000124</v>
      </c>
      <c r="J990" s="86">
        <f>I990*Segmentos!$D$7*(AH990%)*IF(ISNUMBER(AI990),AI990%,0)</f>
        <v>11000.000000000138</v>
      </c>
      <c r="K990" s="86">
        <f>I990*Segmentos!$D$7*(AL990%)*IF(ISNUMBER(AM990),AM990%,0)</f>
        <v>10824.000000000135</v>
      </c>
      <c r="L990" s="4"/>
      <c r="M990" s="2">
        <v>0.26</v>
      </c>
      <c r="N990" s="2">
        <v>0.4</v>
      </c>
      <c r="O990" s="2">
        <v>69.8</v>
      </c>
      <c r="P990" s="2">
        <v>32.011200000000002</v>
      </c>
      <c r="Q990" s="2">
        <v>0.14000000000000001</v>
      </c>
      <c r="R990" s="2">
        <v>0.2</v>
      </c>
      <c r="S990" s="2">
        <v>60</v>
      </c>
      <c r="T990" s="2">
        <v>2.8220000000000001</v>
      </c>
      <c r="U990" s="2">
        <v>0.56000000000000005</v>
      </c>
      <c r="V990" s="2">
        <v>0.6</v>
      </c>
      <c r="W990" s="2">
        <v>100</v>
      </c>
      <c r="X990" s="2">
        <v>14.549799999999999</v>
      </c>
      <c r="Y990" s="2">
        <v>0.4</v>
      </c>
      <c r="Z990" s="2">
        <v>0.7</v>
      </c>
      <c r="AA990" s="2">
        <v>55</v>
      </c>
      <c r="AB990" s="2">
        <v>14.6393</v>
      </c>
      <c r="AC990" s="2">
        <v>0</v>
      </c>
      <c r="AD990" s="2">
        <v>0</v>
      </c>
      <c r="AE990" s="8" t="s">
        <v>577</v>
      </c>
      <c r="AF990" s="2">
        <v>0</v>
      </c>
      <c r="AG990" s="2">
        <v>0.25</v>
      </c>
      <c r="AH990" s="22">
        <v>0.5</v>
      </c>
      <c r="AI990" s="22">
        <v>55</v>
      </c>
      <c r="AJ990" s="22">
        <v>14.6393</v>
      </c>
      <c r="AK990" s="18">
        <v>0.27</v>
      </c>
      <c r="AL990" s="18">
        <v>0.3</v>
      </c>
      <c r="AM990" s="18">
        <v>90.2</v>
      </c>
      <c r="AN990" s="2">
        <v>17.3718</v>
      </c>
      <c r="AO990" s="2">
        <v>0</v>
      </c>
      <c r="AP990" s="2">
        <v>0</v>
      </c>
      <c r="AQ990" s="8" t="s">
        <v>577</v>
      </c>
      <c r="AR990" s="2">
        <v>0</v>
      </c>
      <c r="AS990" s="2">
        <v>0.1</v>
      </c>
      <c r="AT990" s="2">
        <v>0.2</v>
      </c>
      <c r="AU990" s="2">
        <v>60</v>
      </c>
      <c r="AV990" s="2">
        <v>2.8220000000000001</v>
      </c>
      <c r="AW990" s="2">
        <v>0</v>
      </c>
      <c r="AX990" s="2">
        <v>0</v>
      </c>
      <c r="AY990" s="8" t="s">
        <v>577</v>
      </c>
      <c r="AZ990" s="2">
        <v>0</v>
      </c>
      <c r="BA990" s="2">
        <v>0.61</v>
      </c>
      <c r="BB990" s="2">
        <v>0.9</v>
      </c>
      <c r="BC990" s="2">
        <v>70.900000000000006</v>
      </c>
      <c r="BD990" s="2">
        <v>29.1892</v>
      </c>
      <c r="BE990" s="4"/>
      <c r="BF990" s="4"/>
    </row>
    <row r="991" spans="1:58" x14ac:dyDescent="0.2">
      <c r="A991" s="29">
        <v>990</v>
      </c>
      <c r="B991" s="7" t="s">
        <v>11</v>
      </c>
      <c r="C991" s="3">
        <v>39956</v>
      </c>
      <c r="D991" s="4" t="s">
        <v>0</v>
      </c>
      <c r="E991" s="4" t="s">
        <v>166</v>
      </c>
      <c r="F991" s="5" t="s">
        <v>193</v>
      </c>
      <c r="G991" s="6">
        <v>0.91527777777777775</v>
      </c>
      <c r="H991" s="6">
        <v>0.91736111111111107</v>
      </c>
      <c r="I991" s="85">
        <f t="shared" si="15"/>
        <v>2.9999999999999893</v>
      </c>
      <c r="J991" s="86">
        <f>I991*Segmentos!$D$7*(AH991%)*IF(ISNUMBER(AI991),AI991%,0)</f>
        <v>62152.799999999777</v>
      </c>
      <c r="K991" s="86">
        <f>I991*Segmentos!$D$7*(AL991%)*IF(ISNUMBER(AM991),AM991%,0)</f>
        <v>55305.599999999795</v>
      </c>
      <c r="L991" s="4"/>
      <c r="M991" s="2">
        <v>4.87</v>
      </c>
      <c r="N991" s="2">
        <v>5.7</v>
      </c>
      <c r="O991" s="2">
        <v>85.6</v>
      </c>
      <c r="P991" s="2">
        <v>94.296000000000006</v>
      </c>
      <c r="Q991" s="2">
        <v>2.31</v>
      </c>
      <c r="R991" s="2">
        <v>2.4</v>
      </c>
      <c r="S991" s="2">
        <v>96</v>
      </c>
      <c r="T991" s="2">
        <v>7.4786000000000001</v>
      </c>
      <c r="U991" s="2">
        <v>2.68</v>
      </c>
      <c r="V991" s="2">
        <v>4.2</v>
      </c>
      <c r="W991" s="2">
        <v>64.400000000000006</v>
      </c>
      <c r="X991" s="2">
        <v>10.8851</v>
      </c>
      <c r="Y991" s="2">
        <v>3.87</v>
      </c>
      <c r="Z991" s="2">
        <v>4.5999999999999996</v>
      </c>
      <c r="AA991" s="2">
        <v>84.6</v>
      </c>
      <c r="AB991" s="2">
        <v>22.134499999999999</v>
      </c>
      <c r="AC991" s="2">
        <v>8.4600000000000009</v>
      </c>
      <c r="AD991" s="2">
        <v>9.3000000000000007</v>
      </c>
      <c r="AE991" s="2">
        <v>90.8</v>
      </c>
      <c r="AF991" s="2">
        <v>53.797800000000002</v>
      </c>
      <c r="AG991" s="2">
        <v>5.14</v>
      </c>
      <c r="AH991" s="22">
        <v>5.8</v>
      </c>
      <c r="AI991" s="22">
        <v>89.3</v>
      </c>
      <c r="AJ991" s="22">
        <v>47.193399999999997</v>
      </c>
      <c r="AK991" s="18">
        <v>4.63</v>
      </c>
      <c r="AL991" s="18">
        <v>5.6</v>
      </c>
      <c r="AM991" s="18">
        <v>82.3</v>
      </c>
      <c r="AN991" s="2">
        <v>47.102699999999999</v>
      </c>
      <c r="AO991" s="2">
        <v>1.57</v>
      </c>
      <c r="AP991" s="2">
        <v>2.5</v>
      </c>
      <c r="AQ991" s="2">
        <v>61.7</v>
      </c>
      <c r="AR991" s="2">
        <v>3.3180000000000001</v>
      </c>
      <c r="AS991" s="2">
        <v>4.6500000000000004</v>
      </c>
      <c r="AT991" s="2">
        <v>5.6</v>
      </c>
      <c r="AU991" s="2">
        <v>82.3</v>
      </c>
      <c r="AV991" s="2">
        <v>19.826499999999999</v>
      </c>
      <c r="AW991" s="2">
        <v>4.09</v>
      </c>
      <c r="AX991" s="2">
        <v>4.5999999999999996</v>
      </c>
      <c r="AY991" s="2">
        <v>89.1</v>
      </c>
      <c r="AZ991" s="2">
        <v>22.745899999999999</v>
      </c>
      <c r="BA991" s="2">
        <v>6.53</v>
      </c>
      <c r="BB991" s="2">
        <v>7.4</v>
      </c>
      <c r="BC991" s="2">
        <v>87.8</v>
      </c>
      <c r="BD991" s="2">
        <v>48.4056</v>
      </c>
      <c r="BE991" s="4"/>
      <c r="BF991" s="4"/>
    </row>
    <row r="992" spans="1:58" x14ac:dyDescent="0.2">
      <c r="A992" s="29">
        <v>991</v>
      </c>
      <c r="B992" s="7" t="s">
        <v>11</v>
      </c>
      <c r="C992" s="3">
        <v>39956</v>
      </c>
      <c r="D992" s="4" t="s">
        <v>8</v>
      </c>
      <c r="E992" s="4" t="s">
        <v>166</v>
      </c>
      <c r="F992" s="5" t="s">
        <v>193</v>
      </c>
      <c r="G992" s="6">
        <v>0.90625</v>
      </c>
      <c r="H992" s="6">
        <v>0.90694444444444444</v>
      </c>
      <c r="I992" s="85">
        <f t="shared" si="15"/>
        <v>0.99999999999999645</v>
      </c>
      <c r="J992" s="86">
        <f>I992*Segmentos!$D$7*(AH992%)*IF(ISNUMBER(AI992),AI992%,0)</f>
        <v>14799.999999999951</v>
      </c>
      <c r="K992" s="86">
        <f>I992*Segmentos!$D$7*(AL992%)*IF(ISNUMBER(AM992),AM992%,0)</f>
        <v>11999.999999999958</v>
      </c>
      <c r="L992" s="4"/>
      <c r="M992" s="2">
        <v>3.32</v>
      </c>
      <c r="N992" s="2">
        <v>3.3</v>
      </c>
      <c r="O992" s="2">
        <v>100</v>
      </c>
      <c r="P992" s="2">
        <v>86.520099999999999</v>
      </c>
      <c r="Q992" s="2">
        <v>1.26</v>
      </c>
      <c r="R992" s="2">
        <v>1.3</v>
      </c>
      <c r="S992" s="2">
        <v>100</v>
      </c>
      <c r="T992" s="2">
        <v>5.4756999999999998</v>
      </c>
      <c r="U992" s="2">
        <v>0.72</v>
      </c>
      <c r="V992" s="2">
        <v>0.7</v>
      </c>
      <c r="W992" s="2">
        <v>100</v>
      </c>
      <c r="X992" s="2">
        <v>3.9319999999999999</v>
      </c>
      <c r="Y992" s="2">
        <v>2.81</v>
      </c>
      <c r="Z992" s="2">
        <v>2.8</v>
      </c>
      <c r="AA992" s="2">
        <v>100</v>
      </c>
      <c r="AB992" s="2">
        <v>21.630400000000002</v>
      </c>
      <c r="AC992" s="2">
        <v>6.48</v>
      </c>
      <c r="AD992" s="2">
        <v>6.5</v>
      </c>
      <c r="AE992" s="2">
        <v>100</v>
      </c>
      <c r="AF992" s="2">
        <v>55.481900000000003</v>
      </c>
      <c r="AG992" s="2">
        <v>3.7</v>
      </c>
      <c r="AH992" s="22">
        <v>3.7</v>
      </c>
      <c r="AI992" s="22">
        <v>100</v>
      </c>
      <c r="AJ992" s="22">
        <v>45.822200000000002</v>
      </c>
      <c r="AK992" s="18">
        <v>2.97</v>
      </c>
      <c r="AL992" s="18">
        <v>3</v>
      </c>
      <c r="AM992" s="18">
        <v>100</v>
      </c>
      <c r="AN992" s="2">
        <v>40.697800000000001</v>
      </c>
      <c r="AO992" s="2">
        <v>1.1299999999999999</v>
      </c>
      <c r="AP992" s="2">
        <v>1.1000000000000001</v>
      </c>
      <c r="AQ992" s="2">
        <v>100</v>
      </c>
      <c r="AR992" s="2">
        <v>3.2157</v>
      </c>
      <c r="AS992" s="2">
        <v>2.0499999999999998</v>
      </c>
      <c r="AT992" s="2">
        <v>2.1</v>
      </c>
      <c r="AU992" s="2">
        <v>100</v>
      </c>
      <c r="AV992" s="2">
        <v>11.778499999999999</v>
      </c>
      <c r="AW992" s="2">
        <v>2.4300000000000002</v>
      </c>
      <c r="AX992" s="2">
        <v>2.4</v>
      </c>
      <c r="AY992" s="2">
        <v>100</v>
      </c>
      <c r="AZ992" s="2">
        <v>18.255299999999998</v>
      </c>
      <c r="BA992" s="2">
        <v>5.33</v>
      </c>
      <c r="BB992" s="2">
        <v>5.3</v>
      </c>
      <c r="BC992" s="2">
        <v>100</v>
      </c>
      <c r="BD992" s="2">
        <v>53.270600000000002</v>
      </c>
      <c r="BE992" s="4"/>
      <c r="BF992" s="4"/>
    </row>
    <row r="993" spans="1:58" x14ac:dyDescent="0.2">
      <c r="A993" s="29">
        <v>992</v>
      </c>
      <c r="B993" s="7" t="s">
        <v>6</v>
      </c>
      <c r="C993" s="3">
        <v>39956</v>
      </c>
      <c r="D993" s="4" t="s">
        <v>3</v>
      </c>
      <c r="E993" s="4" t="s">
        <v>166</v>
      </c>
      <c r="F993" s="5" t="s">
        <v>193</v>
      </c>
      <c r="G993" s="6">
        <v>0.90763888888888899</v>
      </c>
      <c r="H993" s="6">
        <v>0.90833333333333333</v>
      </c>
      <c r="I993" s="85">
        <f t="shared" si="15"/>
        <v>0.99999999999983658</v>
      </c>
      <c r="J993" s="86">
        <f>I993*Segmentos!$D$7*(AH993%)*IF(ISNUMBER(AI993),AI993%,0)</f>
        <v>19199.999999996864</v>
      </c>
      <c r="K993" s="86">
        <f>I993*Segmentos!$D$7*(AL993%)*IF(ISNUMBER(AM993),AM993%,0)</f>
        <v>14799.999999997583</v>
      </c>
      <c r="L993" s="4"/>
      <c r="M993" s="2">
        <v>4.22</v>
      </c>
      <c r="N993" s="2">
        <v>4.2</v>
      </c>
      <c r="O993" s="2">
        <v>100</v>
      </c>
      <c r="P993" s="2">
        <v>91.786799999999999</v>
      </c>
      <c r="Q993" s="2">
        <v>2.56</v>
      </c>
      <c r="R993" s="2">
        <v>2.6</v>
      </c>
      <c r="S993" s="2">
        <v>100</v>
      </c>
      <c r="T993" s="2">
        <v>9.2896000000000001</v>
      </c>
      <c r="U993" s="2">
        <v>3.5</v>
      </c>
      <c r="V993" s="2">
        <v>3.5</v>
      </c>
      <c r="W993" s="2">
        <v>100</v>
      </c>
      <c r="X993" s="2">
        <v>15.950200000000001</v>
      </c>
      <c r="Y993" s="2">
        <v>4.6399999999999997</v>
      </c>
      <c r="Z993" s="2">
        <v>4.5999999999999996</v>
      </c>
      <c r="AA993" s="2">
        <v>100</v>
      </c>
      <c r="AB993" s="2">
        <v>29.7774</v>
      </c>
      <c r="AC993" s="2">
        <v>5.15</v>
      </c>
      <c r="AD993" s="2">
        <v>5.2</v>
      </c>
      <c r="AE993" s="2">
        <v>100</v>
      </c>
      <c r="AF993" s="2">
        <v>36.769599999999997</v>
      </c>
      <c r="AG993" s="2">
        <v>4.79</v>
      </c>
      <c r="AH993" s="22">
        <v>4.8</v>
      </c>
      <c r="AI993" s="22">
        <v>100</v>
      </c>
      <c r="AJ993" s="22">
        <v>49.390099999999997</v>
      </c>
      <c r="AK993" s="18">
        <v>3.71</v>
      </c>
      <c r="AL993" s="18">
        <v>3.7</v>
      </c>
      <c r="AM993" s="18">
        <v>100</v>
      </c>
      <c r="AN993" s="2">
        <v>42.396700000000003</v>
      </c>
      <c r="AO993" s="2">
        <v>1.29</v>
      </c>
      <c r="AP993" s="2">
        <v>1.3</v>
      </c>
      <c r="AQ993" s="2">
        <v>100</v>
      </c>
      <c r="AR993" s="2">
        <v>3.0623</v>
      </c>
      <c r="AS993" s="2">
        <v>5.54</v>
      </c>
      <c r="AT993" s="2">
        <v>5.5</v>
      </c>
      <c r="AU993" s="2">
        <v>100</v>
      </c>
      <c r="AV993" s="2">
        <v>26.514700000000001</v>
      </c>
      <c r="AW993" s="2">
        <v>2.98</v>
      </c>
      <c r="AX993" s="2">
        <v>3</v>
      </c>
      <c r="AY993" s="2">
        <v>100</v>
      </c>
      <c r="AZ993" s="2">
        <v>18.602799999999998</v>
      </c>
      <c r="BA993" s="2">
        <v>5.24</v>
      </c>
      <c r="BB993" s="2">
        <v>5.2</v>
      </c>
      <c r="BC993" s="2">
        <v>100</v>
      </c>
      <c r="BD993" s="2">
        <v>43.606900000000003</v>
      </c>
      <c r="BE993" s="4"/>
      <c r="BF993" s="4"/>
    </row>
    <row r="994" spans="1:58" x14ac:dyDescent="0.2">
      <c r="A994" s="29">
        <v>993</v>
      </c>
      <c r="B994" s="7" t="s">
        <v>31</v>
      </c>
      <c r="C994" s="3">
        <v>39956</v>
      </c>
      <c r="D994" s="4" t="s">
        <v>28</v>
      </c>
      <c r="E994" s="4" t="s">
        <v>166</v>
      </c>
      <c r="F994" s="5" t="s">
        <v>193</v>
      </c>
      <c r="G994" s="6">
        <v>0.91249999999999998</v>
      </c>
      <c r="H994" s="6">
        <v>0.9159722222222223</v>
      </c>
      <c r="I994" s="85">
        <f t="shared" si="15"/>
        <v>5.0000000000001421</v>
      </c>
      <c r="J994" s="86">
        <f>I994*Segmentos!$D$7*(AH994%)*IF(ISNUMBER(AI994),AI994%,0)</f>
        <v>24480.000000000695</v>
      </c>
      <c r="K994" s="86">
        <f>I994*Segmentos!$D$7*(AL994%)*IF(ISNUMBER(AM994),AM994%,0)</f>
        <v>39950.000000001142</v>
      </c>
      <c r="L994" s="4"/>
      <c r="M994" s="2">
        <v>1.61</v>
      </c>
      <c r="N994" s="2">
        <v>2.1</v>
      </c>
      <c r="O994" s="2">
        <v>76.900000000000006</v>
      </c>
      <c r="P994" s="2">
        <v>91.025000000000006</v>
      </c>
      <c r="Q994" s="2">
        <v>0.53</v>
      </c>
      <c r="R994" s="2">
        <v>0.5</v>
      </c>
      <c r="S994" s="2">
        <v>100</v>
      </c>
      <c r="T994" s="2">
        <v>4.9869000000000003</v>
      </c>
      <c r="U994" s="2">
        <v>1.07</v>
      </c>
      <c r="V994" s="2">
        <v>1.4</v>
      </c>
      <c r="W994" s="2">
        <v>75.099999999999994</v>
      </c>
      <c r="X994" s="2">
        <v>12.6889</v>
      </c>
      <c r="Y994" s="2">
        <v>1.64</v>
      </c>
      <c r="Z994" s="2">
        <v>2.6</v>
      </c>
      <c r="AA994" s="2">
        <v>62.2</v>
      </c>
      <c r="AB994" s="2">
        <v>27.392600000000002</v>
      </c>
      <c r="AC994" s="2">
        <v>2.48</v>
      </c>
      <c r="AD994" s="2">
        <v>2.8</v>
      </c>
      <c r="AE994" s="2">
        <v>87.7</v>
      </c>
      <c r="AF994" s="2">
        <v>45.956600000000002</v>
      </c>
      <c r="AG994" s="2">
        <v>1.2</v>
      </c>
      <c r="AH994" s="22">
        <v>1.7</v>
      </c>
      <c r="AI994" s="22">
        <v>72</v>
      </c>
      <c r="AJ994" s="22">
        <v>32.207799999999999</v>
      </c>
      <c r="AK994" s="18">
        <v>1.98</v>
      </c>
      <c r="AL994" s="18">
        <v>2.5</v>
      </c>
      <c r="AM994" s="18">
        <v>79.900000000000006</v>
      </c>
      <c r="AN994" s="2">
        <v>58.817300000000003</v>
      </c>
      <c r="AO994" s="2">
        <v>0.36</v>
      </c>
      <c r="AP994" s="2">
        <v>0.4</v>
      </c>
      <c r="AQ994" s="2">
        <v>80.8</v>
      </c>
      <c r="AR994" s="2">
        <v>2.2324000000000002</v>
      </c>
      <c r="AS994" s="2">
        <v>1.62</v>
      </c>
      <c r="AT994" s="2">
        <v>2.5</v>
      </c>
      <c r="AU994" s="2">
        <v>63.6</v>
      </c>
      <c r="AV994" s="2">
        <v>20.108699999999999</v>
      </c>
      <c r="AW994" s="2">
        <v>1.18</v>
      </c>
      <c r="AX994" s="2">
        <v>1.5</v>
      </c>
      <c r="AY994" s="2">
        <v>81.2</v>
      </c>
      <c r="AZ994" s="2">
        <v>19.126899999999999</v>
      </c>
      <c r="BA994" s="2">
        <v>2.29</v>
      </c>
      <c r="BB994" s="2">
        <v>2.8</v>
      </c>
      <c r="BC994" s="2">
        <v>82</v>
      </c>
      <c r="BD994" s="2">
        <v>49.557000000000002</v>
      </c>
      <c r="BE994" s="4"/>
      <c r="BF994" s="4"/>
    </row>
    <row r="995" spans="1:58" x14ac:dyDescent="0.2">
      <c r="A995" s="29">
        <v>994</v>
      </c>
      <c r="B995" s="7" t="s">
        <v>62</v>
      </c>
      <c r="C995" s="3">
        <v>39956</v>
      </c>
      <c r="D995" s="4" t="s">
        <v>21</v>
      </c>
      <c r="E995" s="4" t="s">
        <v>166</v>
      </c>
      <c r="F995" s="5" t="s">
        <v>193</v>
      </c>
      <c r="G995" s="6">
        <v>0.85486111111111107</v>
      </c>
      <c r="H995" s="6">
        <v>0.875</v>
      </c>
      <c r="I995" s="85">
        <f t="shared" si="15"/>
        <v>29.000000000000057</v>
      </c>
      <c r="J995" s="86">
        <f>I995*Segmentos!$D$7*(AH995%)*IF(ISNUMBER(AI995),AI995%,0)</f>
        <v>29974.40000000006</v>
      </c>
      <c r="K995" s="86">
        <f>I995*Segmentos!$D$7*(AL995%)*IF(ISNUMBER(AM995),AM995%,0)</f>
        <v>35472.800000000076</v>
      </c>
      <c r="L995" s="4"/>
      <c r="M995" s="2">
        <v>0.28999999999999998</v>
      </c>
      <c r="N995" s="2">
        <v>1.4</v>
      </c>
      <c r="O995" s="2">
        <v>20.7</v>
      </c>
      <c r="P995" s="2">
        <v>98.779600000000002</v>
      </c>
      <c r="Q995" s="2">
        <v>0</v>
      </c>
      <c r="R995" s="2">
        <v>0</v>
      </c>
      <c r="S995" s="8" t="s">
        <v>577</v>
      </c>
      <c r="T995" s="2">
        <v>0</v>
      </c>
      <c r="U995" s="2">
        <v>0.37</v>
      </c>
      <c r="V995" s="2">
        <v>0.4</v>
      </c>
      <c r="W995" s="2">
        <v>100</v>
      </c>
      <c r="X995" s="2">
        <v>26.915700000000001</v>
      </c>
      <c r="Y995" s="2">
        <v>7.0000000000000007E-2</v>
      </c>
      <c r="Z995" s="2">
        <v>1.3</v>
      </c>
      <c r="AA995" s="2">
        <v>5.6</v>
      </c>
      <c r="AB995" s="2">
        <v>7.2237</v>
      </c>
      <c r="AC995" s="2">
        <v>0.56999999999999995</v>
      </c>
      <c r="AD995" s="2">
        <v>2.9</v>
      </c>
      <c r="AE995" s="2">
        <v>20</v>
      </c>
      <c r="AF995" s="2">
        <v>64.640199999999993</v>
      </c>
      <c r="AG995" s="2">
        <v>0.25</v>
      </c>
      <c r="AH995" s="22">
        <v>1.7</v>
      </c>
      <c r="AI995" s="22">
        <v>15.2</v>
      </c>
      <c r="AJ995" s="22">
        <v>41.174399999999999</v>
      </c>
      <c r="AK995" s="18">
        <v>0.32</v>
      </c>
      <c r="AL995" s="18">
        <v>1.1000000000000001</v>
      </c>
      <c r="AM995" s="18">
        <v>27.8</v>
      </c>
      <c r="AN995" s="2">
        <v>57.605200000000004</v>
      </c>
      <c r="AO995" s="2">
        <v>0.2</v>
      </c>
      <c r="AP995" s="2">
        <v>0.6</v>
      </c>
      <c r="AQ995" s="2">
        <v>35.6</v>
      </c>
      <c r="AR995" s="2">
        <v>7.4843999999999999</v>
      </c>
      <c r="AS995" s="2">
        <v>0.67</v>
      </c>
      <c r="AT995" s="2">
        <v>1.3</v>
      </c>
      <c r="AU995" s="2">
        <v>53.3</v>
      </c>
      <c r="AV995" s="2">
        <v>50.3855</v>
      </c>
      <c r="AW995" s="2">
        <v>0.2</v>
      </c>
      <c r="AX995" s="2">
        <v>0.8</v>
      </c>
      <c r="AY995" s="2">
        <v>25.3</v>
      </c>
      <c r="AZ995" s="2">
        <v>20.165299999999998</v>
      </c>
      <c r="BA995" s="2">
        <v>0.16</v>
      </c>
      <c r="BB995" s="2">
        <v>2.2000000000000002</v>
      </c>
      <c r="BC995" s="2">
        <v>7.3</v>
      </c>
      <c r="BD995" s="2">
        <v>20.744399999999999</v>
      </c>
      <c r="BE995" s="4"/>
      <c r="BF995" s="4"/>
    </row>
    <row r="996" spans="1:58" x14ac:dyDescent="0.2">
      <c r="A996" s="29">
        <v>995</v>
      </c>
      <c r="B996" s="7" t="s">
        <v>97</v>
      </c>
      <c r="C996" s="3">
        <v>39956</v>
      </c>
      <c r="D996" s="4" t="s">
        <v>17</v>
      </c>
      <c r="E996" s="4" t="s">
        <v>169</v>
      </c>
      <c r="F996" s="5" t="s">
        <v>193</v>
      </c>
      <c r="G996" s="6">
        <v>0.875</v>
      </c>
      <c r="H996" s="6">
        <v>0.91388888888888886</v>
      </c>
      <c r="I996" s="85">
        <f t="shared" si="15"/>
        <v>55.999999999999957</v>
      </c>
      <c r="J996" s="86">
        <f>I996*Segmentos!$D$7*(AH996%)*IF(ISNUMBER(AI996),AI996%,0)</f>
        <v>139193.59999999989</v>
      </c>
      <c r="K996" s="86">
        <f>I996*Segmentos!$D$7*(AL996%)*IF(ISNUMBER(AM996),AM996%,0)</f>
        <v>75263.999999999927</v>
      </c>
      <c r="L996" s="4" t="s">
        <v>312</v>
      </c>
      <c r="M996" s="2">
        <v>0.47</v>
      </c>
      <c r="N996" s="2">
        <v>2</v>
      </c>
      <c r="O996" s="2">
        <v>23.3</v>
      </c>
      <c r="P996" s="2">
        <v>75.495999999999995</v>
      </c>
      <c r="Q996" s="2">
        <v>0.1</v>
      </c>
      <c r="R996" s="2">
        <v>0.3</v>
      </c>
      <c r="S996" s="2">
        <v>32.1</v>
      </c>
      <c r="T996" s="2">
        <v>2.6389</v>
      </c>
      <c r="U996" s="2">
        <v>0.73</v>
      </c>
      <c r="V996" s="2">
        <v>1.3</v>
      </c>
      <c r="W996" s="2">
        <v>56.8</v>
      </c>
      <c r="X996" s="2">
        <v>24.927700000000002</v>
      </c>
      <c r="Y996" s="2">
        <v>0.73</v>
      </c>
      <c r="Z996" s="2">
        <v>2.2999999999999998</v>
      </c>
      <c r="AA996" s="2">
        <v>31.9</v>
      </c>
      <c r="AB996" s="2">
        <v>34.819499999999998</v>
      </c>
      <c r="AC996" s="2">
        <v>0.25</v>
      </c>
      <c r="AD996" s="2">
        <v>3.1</v>
      </c>
      <c r="AE996" s="2">
        <v>8.1</v>
      </c>
      <c r="AF996" s="2">
        <v>13.1099</v>
      </c>
      <c r="AG996" s="2">
        <v>0.62</v>
      </c>
      <c r="AH996" s="22">
        <v>2.6</v>
      </c>
      <c r="AI996" s="22">
        <v>23.9</v>
      </c>
      <c r="AJ996" s="22">
        <v>47.747799999999998</v>
      </c>
      <c r="AK996" s="18">
        <v>0.33</v>
      </c>
      <c r="AL996" s="18">
        <v>1.5</v>
      </c>
      <c r="AM996" s="18">
        <v>22.4</v>
      </c>
      <c r="AN996" s="2">
        <v>27.748200000000001</v>
      </c>
      <c r="AO996" s="2">
        <v>0.86</v>
      </c>
      <c r="AP996" s="2">
        <v>2.8</v>
      </c>
      <c r="AQ996" s="2">
        <v>30.9</v>
      </c>
      <c r="AR996" s="2">
        <v>15.2707</v>
      </c>
      <c r="AS996" s="2">
        <v>0.22</v>
      </c>
      <c r="AT996" s="2">
        <v>1.7</v>
      </c>
      <c r="AU996" s="2">
        <v>12.5</v>
      </c>
      <c r="AV996" s="2">
        <v>7.8025000000000002</v>
      </c>
      <c r="AW996" s="2">
        <v>0.42</v>
      </c>
      <c r="AX996" s="2">
        <v>1.4</v>
      </c>
      <c r="AY996" s="2">
        <v>29.7</v>
      </c>
      <c r="AZ996" s="2">
        <v>19.3873</v>
      </c>
      <c r="BA996" s="2">
        <v>0.53</v>
      </c>
      <c r="BB996" s="2">
        <v>2.4</v>
      </c>
      <c r="BC996" s="2">
        <v>22.5</v>
      </c>
      <c r="BD996" s="2">
        <v>33.035499999999999</v>
      </c>
      <c r="BE996" s="4"/>
      <c r="BF996" s="4"/>
    </row>
    <row r="997" spans="1:58" x14ac:dyDescent="0.2">
      <c r="A997" s="29">
        <v>996</v>
      </c>
      <c r="B997" s="7" t="s">
        <v>52</v>
      </c>
      <c r="C997" s="3">
        <v>39956</v>
      </c>
      <c r="D997" s="4" t="s">
        <v>0</v>
      </c>
      <c r="E997" s="4" t="s">
        <v>177</v>
      </c>
      <c r="F997" s="5" t="s">
        <v>193</v>
      </c>
      <c r="G997" s="6">
        <v>0.91736111111111107</v>
      </c>
      <c r="H997" s="6">
        <v>4.0972222222222222E-2</v>
      </c>
      <c r="I997" s="85">
        <f t="shared" si="15"/>
        <v>178.00000000000006</v>
      </c>
      <c r="J997" s="86">
        <f>I997*Segmentos!$D$7*(AH997%)*IF(ISNUMBER(AI997),AI997%,0)</f>
        <v>2349600.0000000014</v>
      </c>
      <c r="K997" s="86">
        <f>I997*Segmentos!$D$7*(AL997%)*IF(ISNUMBER(AM997),AM997%,0)</f>
        <v>3214252.8000000017</v>
      </c>
      <c r="L997" s="4"/>
      <c r="M997" s="2">
        <v>3.93</v>
      </c>
      <c r="N997" s="2">
        <v>21.5</v>
      </c>
      <c r="O997" s="2">
        <v>18.3</v>
      </c>
      <c r="P997" s="2">
        <v>90.253900000000002</v>
      </c>
      <c r="Q997" s="2">
        <v>1.22</v>
      </c>
      <c r="R997" s="2">
        <v>10.3</v>
      </c>
      <c r="S997" s="2">
        <v>11.8</v>
      </c>
      <c r="T997" s="2">
        <v>4.6657000000000002</v>
      </c>
      <c r="U997" s="2">
        <v>1.76</v>
      </c>
      <c r="V997" s="2">
        <v>14.6</v>
      </c>
      <c r="W997" s="2">
        <v>12.1</v>
      </c>
      <c r="X997" s="2">
        <v>8.4684000000000008</v>
      </c>
      <c r="Y997" s="2">
        <v>3.22</v>
      </c>
      <c r="Z997" s="2">
        <v>21.8</v>
      </c>
      <c r="AA997" s="2">
        <v>14.7</v>
      </c>
      <c r="AB997" s="2">
        <v>21.8507</v>
      </c>
      <c r="AC997" s="2">
        <v>7.33</v>
      </c>
      <c r="AD997" s="2">
        <v>31.2</v>
      </c>
      <c r="AE997" s="2">
        <v>23.5</v>
      </c>
      <c r="AF997" s="2">
        <v>55.268999999999998</v>
      </c>
      <c r="AG997" s="2">
        <v>3.29</v>
      </c>
      <c r="AH997" s="22">
        <v>20</v>
      </c>
      <c r="AI997" s="22">
        <v>16.5</v>
      </c>
      <c r="AJ997" s="22">
        <v>35.861400000000003</v>
      </c>
      <c r="AK997" s="18">
        <v>4.5</v>
      </c>
      <c r="AL997" s="18">
        <v>22.8</v>
      </c>
      <c r="AM997" s="18">
        <v>19.8</v>
      </c>
      <c r="AN997" s="2">
        <v>54.392499999999998</v>
      </c>
      <c r="AO997" s="2">
        <v>1.52</v>
      </c>
      <c r="AP997" s="2">
        <v>15</v>
      </c>
      <c r="AQ997" s="2">
        <v>10.1</v>
      </c>
      <c r="AR997" s="2">
        <v>3.8119999999999998</v>
      </c>
      <c r="AS997" s="2">
        <v>3.4</v>
      </c>
      <c r="AT997" s="2">
        <v>22.2</v>
      </c>
      <c r="AU997" s="2">
        <v>15.3</v>
      </c>
      <c r="AV997" s="2">
        <v>17.230699999999999</v>
      </c>
      <c r="AW997" s="2">
        <v>4.17</v>
      </c>
      <c r="AX997" s="2">
        <v>19.399999999999999</v>
      </c>
      <c r="AY997" s="2">
        <v>21.5</v>
      </c>
      <c r="AZ997" s="2">
        <v>27.558</v>
      </c>
      <c r="BA997" s="2">
        <v>4.7300000000000004</v>
      </c>
      <c r="BB997" s="2">
        <v>24.5</v>
      </c>
      <c r="BC997" s="2">
        <v>19.399999999999999</v>
      </c>
      <c r="BD997" s="2">
        <v>41.653199999999998</v>
      </c>
      <c r="BE997" s="4"/>
      <c r="BF997" s="4"/>
    </row>
    <row r="998" spans="1:58" x14ac:dyDescent="0.2">
      <c r="A998" s="29">
        <v>997</v>
      </c>
      <c r="B998" s="7" t="s">
        <v>58</v>
      </c>
      <c r="C998" s="3">
        <v>39956</v>
      </c>
      <c r="D998" s="4" t="s">
        <v>8</v>
      </c>
      <c r="E998" s="4" t="s">
        <v>182</v>
      </c>
      <c r="F998" s="5" t="s">
        <v>193</v>
      </c>
      <c r="G998" s="6">
        <v>0.91736111111111107</v>
      </c>
      <c r="H998" s="6">
        <v>2.4305555555555556E-2</v>
      </c>
      <c r="I998" s="85">
        <f t="shared" si="15"/>
        <v>154.00000000000003</v>
      </c>
      <c r="J998" s="86">
        <f>I998*Segmentos!$D$7*(AH998%)*IF(ISNUMBER(AI998),AI998%,0)</f>
        <v>2910600.0000000005</v>
      </c>
      <c r="K998" s="86">
        <f>I998*Segmentos!$D$7*(AL998%)*IF(ISNUMBER(AM998),AM998%,0)</f>
        <v>4195514.4000000004</v>
      </c>
      <c r="L998" s="4"/>
      <c r="M998" s="2">
        <v>5.81</v>
      </c>
      <c r="N998" s="2">
        <v>20.5</v>
      </c>
      <c r="O998" s="2">
        <v>28.4</v>
      </c>
      <c r="P998" s="2">
        <v>78.149199999999993</v>
      </c>
      <c r="Q998" s="2">
        <v>3.73</v>
      </c>
      <c r="R998" s="2">
        <v>11.7</v>
      </c>
      <c r="S998" s="2">
        <v>31.8</v>
      </c>
      <c r="T998" s="2">
        <v>8.3590999999999998</v>
      </c>
      <c r="U998" s="2">
        <v>4</v>
      </c>
      <c r="V998" s="2">
        <v>19.3</v>
      </c>
      <c r="W998" s="2">
        <v>20.7</v>
      </c>
      <c r="X998" s="2">
        <v>11.2676</v>
      </c>
      <c r="Y998" s="2">
        <v>6.31</v>
      </c>
      <c r="Z998" s="2">
        <v>21.7</v>
      </c>
      <c r="AA998" s="2">
        <v>29.1</v>
      </c>
      <c r="AB998" s="2">
        <v>25.049399999999999</v>
      </c>
      <c r="AC998" s="2">
        <v>7.59</v>
      </c>
      <c r="AD998" s="2">
        <v>24.5</v>
      </c>
      <c r="AE998" s="2">
        <v>30.9</v>
      </c>
      <c r="AF998" s="2">
        <v>33.473100000000002</v>
      </c>
      <c r="AG998" s="2">
        <v>4.72</v>
      </c>
      <c r="AH998" s="22">
        <v>18.899999999999999</v>
      </c>
      <c r="AI998" s="22">
        <v>25</v>
      </c>
      <c r="AJ998" s="22">
        <v>30.101600000000001</v>
      </c>
      <c r="AK998" s="18">
        <v>6.8</v>
      </c>
      <c r="AL998" s="18">
        <v>21.9</v>
      </c>
      <c r="AM998" s="18">
        <v>31.1</v>
      </c>
      <c r="AN998" s="2">
        <v>48.047600000000003</v>
      </c>
      <c r="AO998" s="2">
        <v>1.18</v>
      </c>
      <c r="AP998" s="2">
        <v>8.9</v>
      </c>
      <c r="AQ998" s="2">
        <v>13.3</v>
      </c>
      <c r="AR998" s="2">
        <v>1.7339</v>
      </c>
      <c r="AS998" s="2">
        <v>4.68</v>
      </c>
      <c r="AT998" s="2">
        <v>16.2</v>
      </c>
      <c r="AU998" s="2">
        <v>28.8</v>
      </c>
      <c r="AV998" s="2">
        <v>13.870200000000001</v>
      </c>
      <c r="AW998" s="2">
        <v>5.03</v>
      </c>
      <c r="AX998" s="2">
        <v>20.2</v>
      </c>
      <c r="AY998" s="2">
        <v>24.9</v>
      </c>
      <c r="AZ998" s="2">
        <v>19.4209</v>
      </c>
      <c r="BA998" s="2">
        <v>8.3800000000000008</v>
      </c>
      <c r="BB998" s="2">
        <v>26.4</v>
      </c>
      <c r="BC998" s="2">
        <v>31.8</v>
      </c>
      <c r="BD998" s="2">
        <v>43.124099999999999</v>
      </c>
      <c r="BE998" s="4"/>
      <c r="BF998" s="4"/>
    </row>
    <row r="999" spans="1:58" x14ac:dyDescent="0.2">
      <c r="A999" s="29">
        <v>998</v>
      </c>
      <c r="B999" s="7" t="s">
        <v>61</v>
      </c>
      <c r="C999" s="3">
        <v>39956</v>
      </c>
      <c r="D999" s="4" t="s">
        <v>17</v>
      </c>
      <c r="E999" s="4" t="s">
        <v>169</v>
      </c>
      <c r="F999" s="5" t="s">
        <v>193</v>
      </c>
      <c r="G999" s="6">
        <v>0.9159722222222223</v>
      </c>
      <c r="H999" s="6">
        <v>0.95833333333333337</v>
      </c>
      <c r="I999" s="85">
        <f t="shared" si="15"/>
        <v>60.999999999999943</v>
      </c>
      <c r="J999" s="86">
        <f>I999*Segmentos!$D$7*(AH999%)*IF(ISNUMBER(AI999),AI999%,0)</f>
        <v>216574.39999999979</v>
      </c>
      <c r="K999" s="86">
        <f>I999*Segmentos!$D$7*(AL999%)*IF(ISNUMBER(AM999),AM999%,0)</f>
        <v>165919.99999999985</v>
      </c>
      <c r="L999" s="4"/>
      <c r="M999" s="2">
        <v>0.79</v>
      </c>
      <c r="N999" s="2">
        <v>2.4</v>
      </c>
      <c r="O999" s="2">
        <v>32.700000000000003</v>
      </c>
      <c r="P999" s="2">
        <v>99.720100000000002</v>
      </c>
      <c r="Q999" s="2">
        <v>0.41</v>
      </c>
      <c r="R999" s="2">
        <v>1.2</v>
      </c>
      <c r="S999" s="2">
        <v>33.200000000000003</v>
      </c>
      <c r="T999" s="2">
        <v>8.6636000000000006</v>
      </c>
      <c r="U999" s="2">
        <v>0.54</v>
      </c>
      <c r="V999" s="2">
        <v>1.2</v>
      </c>
      <c r="W999" s="2">
        <v>45</v>
      </c>
      <c r="X999" s="2">
        <v>14.202199999999999</v>
      </c>
      <c r="Y999" s="2">
        <v>0.6</v>
      </c>
      <c r="Z999" s="2">
        <v>2.1</v>
      </c>
      <c r="AA999" s="2">
        <v>29.1</v>
      </c>
      <c r="AB999" s="2">
        <v>22.3749</v>
      </c>
      <c r="AC999" s="2">
        <v>1.31</v>
      </c>
      <c r="AD999" s="2">
        <v>4.0999999999999996</v>
      </c>
      <c r="AE999" s="2">
        <v>32</v>
      </c>
      <c r="AF999" s="2">
        <v>54.479399999999998</v>
      </c>
      <c r="AG999" s="2">
        <v>0.89</v>
      </c>
      <c r="AH999" s="22">
        <v>2.8</v>
      </c>
      <c r="AI999" s="22">
        <v>31.7</v>
      </c>
      <c r="AJ999" s="22">
        <v>53.613300000000002</v>
      </c>
      <c r="AK999" s="18">
        <v>0.69</v>
      </c>
      <c r="AL999" s="18">
        <v>2</v>
      </c>
      <c r="AM999" s="18">
        <v>34</v>
      </c>
      <c r="AN999" s="2">
        <v>46.1068</v>
      </c>
      <c r="AO999" s="2">
        <v>0.13</v>
      </c>
      <c r="AP999" s="2">
        <v>1.1000000000000001</v>
      </c>
      <c r="AQ999" s="2">
        <v>11.7</v>
      </c>
      <c r="AR999" s="2">
        <v>1.7977000000000001</v>
      </c>
      <c r="AS999" s="2">
        <v>0.83</v>
      </c>
      <c r="AT999" s="2">
        <v>1.8</v>
      </c>
      <c r="AU999" s="2">
        <v>47.1</v>
      </c>
      <c r="AV999" s="2">
        <v>23.063300000000002</v>
      </c>
      <c r="AW999" s="2">
        <v>0.79</v>
      </c>
      <c r="AX999" s="2">
        <v>3.1</v>
      </c>
      <c r="AY999" s="2">
        <v>25.7</v>
      </c>
      <c r="AZ999" s="2">
        <v>28.876999999999999</v>
      </c>
      <c r="BA999" s="2">
        <v>0.95</v>
      </c>
      <c r="BB999" s="2">
        <v>2.6</v>
      </c>
      <c r="BC999" s="2">
        <v>35.9</v>
      </c>
      <c r="BD999" s="2">
        <v>45.982100000000003</v>
      </c>
      <c r="BE999" s="4"/>
      <c r="BF999" s="4"/>
    </row>
    <row r="1000" spans="1:58" x14ac:dyDescent="0.2">
      <c r="A1000" s="29">
        <v>999</v>
      </c>
      <c r="B1000" s="7" t="s">
        <v>53</v>
      </c>
      <c r="C1000" s="3">
        <v>39956</v>
      </c>
      <c r="D1000" s="4" t="s">
        <v>3</v>
      </c>
      <c r="E1000" s="4" t="s">
        <v>178</v>
      </c>
      <c r="F1000" s="5" t="s">
        <v>193</v>
      </c>
      <c r="G1000" s="6">
        <v>0.68888888888888899</v>
      </c>
      <c r="H1000" s="6">
        <v>0.87430555555555556</v>
      </c>
      <c r="I1000" s="85">
        <f t="shared" si="15"/>
        <v>266.99999999999983</v>
      </c>
      <c r="J1000" s="86">
        <f>I1000*Segmentos!$D$7*(AH1000%)*IF(ISNUMBER(AI1000),AI1000%,0)</f>
        <v>2727244.7999999984</v>
      </c>
      <c r="K1000" s="86">
        <f>I1000*Segmentos!$D$7*(AL1000%)*IF(ISNUMBER(AM1000),AM1000%,0)</f>
        <v>870206.39999999932</v>
      </c>
      <c r="L1000" s="4"/>
      <c r="M1000" s="2">
        <v>1.64</v>
      </c>
      <c r="N1000" s="2">
        <v>11.6</v>
      </c>
      <c r="O1000" s="2">
        <v>14.1</v>
      </c>
      <c r="P1000" s="2">
        <v>76.245500000000007</v>
      </c>
      <c r="Q1000" s="2">
        <v>1.73</v>
      </c>
      <c r="R1000" s="2">
        <v>9.5</v>
      </c>
      <c r="S1000" s="2">
        <v>18.2</v>
      </c>
      <c r="T1000" s="2">
        <v>13.4018</v>
      </c>
      <c r="U1000" s="2">
        <v>1.48</v>
      </c>
      <c r="V1000" s="2">
        <v>14</v>
      </c>
      <c r="W1000" s="2">
        <v>10.6</v>
      </c>
      <c r="X1000" s="2">
        <v>14.475300000000001</v>
      </c>
      <c r="Y1000" s="2">
        <v>1.44</v>
      </c>
      <c r="Z1000" s="2">
        <v>8.6</v>
      </c>
      <c r="AA1000" s="2">
        <v>16.7</v>
      </c>
      <c r="AB1000" s="2">
        <v>19.838799999999999</v>
      </c>
      <c r="AC1000" s="2">
        <v>1.87</v>
      </c>
      <c r="AD1000" s="2">
        <v>13.8</v>
      </c>
      <c r="AE1000" s="2">
        <v>13.5</v>
      </c>
      <c r="AF1000" s="2">
        <v>28.529499999999999</v>
      </c>
      <c r="AG1000" s="2">
        <v>2.56</v>
      </c>
      <c r="AH1000" s="22">
        <v>15.2</v>
      </c>
      <c r="AI1000" s="22">
        <v>16.8</v>
      </c>
      <c r="AJ1000" s="22">
        <v>56.429200000000002</v>
      </c>
      <c r="AK1000" s="18">
        <v>0.81</v>
      </c>
      <c r="AL1000" s="18">
        <v>8.4</v>
      </c>
      <c r="AM1000" s="18">
        <v>9.6999999999999993</v>
      </c>
      <c r="AN1000" s="2">
        <v>19.816199999999998</v>
      </c>
      <c r="AO1000" s="2">
        <v>0.52</v>
      </c>
      <c r="AP1000" s="2">
        <v>10.1</v>
      </c>
      <c r="AQ1000" s="2">
        <v>5.0999999999999996</v>
      </c>
      <c r="AR1000" s="2">
        <v>2.6208999999999998</v>
      </c>
      <c r="AS1000" s="2">
        <v>0.46</v>
      </c>
      <c r="AT1000" s="2">
        <v>6.1</v>
      </c>
      <c r="AU1000" s="2">
        <v>7.6</v>
      </c>
      <c r="AV1000" s="2">
        <v>4.7401</v>
      </c>
      <c r="AW1000" s="2">
        <v>2.0299999999999998</v>
      </c>
      <c r="AX1000" s="2">
        <v>12.4</v>
      </c>
      <c r="AY1000" s="2">
        <v>16.399999999999999</v>
      </c>
      <c r="AZ1000" s="2">
        <v>27.124500000000001</v>
      </c>
      <c r="BA1000" s="2">
        <v>2.34</v>
      </c>
      <c r="BB1000" s="2">
        <v>14.6</v>
      </c>
      <c r="BC1000" s="2">
        <v>16</v>
      </c>
      <c r="BD1000" s="2">
        <v>41.76</v>
      </c>
      <c r="BE1000" s="4"/>
      <c r="BF1000" s="4"/>
    </row>
    <row r="1001" spans="1:58" x14ac:dyDescent="0.2">
      <c r="A1001" s="29">
        <v>1000</v>
      </c>
      <c r="B1001" s="7" t="s">
        <v>10</v>
      </c>
      <c r="C1001" s="3">
        <v>39956</v>
      </c>
      <c r="D1001" s="4" t="s">
        <v>8</v>
      </c>
      <c r="E1001" s="4" t="s">
        <v>164</v>
      </c>
      <c r="F1001" s="5" t="s">
        <v>193</v>
      </c>
      <c r="G1001" s="6">
        <v>0.87361111111111101</v>
      </c>
      <c r="H1001" s="6">
        <v>0.9145833333333333</v>
      </c>
      <c r="I1001" s="85">
        <f t="shared" si="15"/>
        <v>59.000000000000114</v>
      </c>
      <c r="J1001" s="86">
        <f>I1001*Segmentos!$D$7*(AH1001%)*IF(ISNUMBER(AI1001),AI1001%,0)</f>
        <v>1107666.0000000021</v>
      </c>
      <c r="K1001" s="86">
        <f>I1001*Segmentos!$D$7*(AL1001%)*IF(ISNUMBER(AM1001),AM1001%,0)</f>
        <v>965358.00000000186</v>
      </c>
      <c r="L1001" s="4"/>
      <c r="M1001" s="2">
        <v>4.37</v>
      </c>
      <c r="N1001" s="2">
        <v>14.1</v>
      </c>
      <c r="O1001" s="2">
        <v>30.9</v>
      </c>
      <c r="P1001" s="2">
        <v>84.525700000000001</v>
      </c>
      <c r="Q1001" s="2">
        <v>1.56</v>
      </c>
      <c r="R1001" s="2">
        <v>5.7</v>
      </c>
      <c r="S1001" s="2">
        <v>27.5</v>
      </c>
      <c r="T1001" s="2">
        <v>5.0305999999999997</v>
      </c>
      <c r="U1001" s="2">
        <v>2.2799999999999998</v>
      </c>
      <c r="V1001" s="2">
        <v>10.7</v>
      </c>
      <c r="W1001" s="2">
        <v>21.2</v>
      </c>
      <c r="X1001" s="2">
        <v>9.2552000000000003</v>
      </c>
      <c r="Y1001" s="2">
        <v>4.2699999999999996</v>
      </c>
      <c r="Z1001" s="2">
        <v>12.9</v>
      </c>
      <c r="AA1001" s="2">
        <v>33.200000000000003</v>
      </c>
      <c r="AB1001" s="2">
        <v>24.396000000000001</v>
      </c>
      <c r="AC1001" s="2">
        <v>7.21</v>
      </c>
      <c r="AD1001" s="2">
        <v>21.7</v>
      </c>
      <c r="AE1001" s="2">
        <v>33.200000000000003</v>
      </c>
      <c r="AF1001" s="2">
        <v>45.843800000000002</v>
      </c>
      <c r="AG1001" s="2">
        <v>4.68</v>
      </c>
      <c r="AH1001" s="22">
        <v>14.9</v>
      </c>
      <c r="AI1001" s="22">
        <v>31.5</v>
      </c>
      <c r="AJ1001" s="22">
        <v>43.018099999999997</v>
      </c>
      <c r="AK1001" s="18">
        <v>4.08</v>
      </c>
      <c r="AL1001" s="18">
        <v>13.5</v>
      </c>
      <c r="AM1001" s="18">
        <v>30.3</v>
      </c>
      <c r="AN1001" s="2">
        <v>41.507599999999996</v>
      </c>
      <c r="AO1001" s="2">
        <v>2.35</v>
      </c>
      <c r="AP1001" s="2">
        <v>9.6999999999999993</v>
      </c>
      <c r="AQ1001" s="2">
        <v>24.3</v>
      </c>
      <c r="AR1001" s="2">
        <v>4.9657999999999998</v>
      </c>
      <c r="AS1001" s="2">
        <v>3.75</v>
      </c>
      <c r="AT1001" s="2">
        <v>15.7</v>
      </c>
      <c r="AU1001" s="2">
        <v>23.9</v>
      </c>
      <c r="AV1001" s="2">
        <v>16.0075</v>
      </c>
      <c r="AW1001" s="2">
        <v>2.74</v>
      </c>
      <c r="AX1001" s="2">
        <v>11.3</v>
      </c>
      <c r="AY1001" s="2">
        <v>24.1</v>
      </c>
      <c r="AZ1001" s="2">
        <v>15.229699999999999</v>
      </c>
      <c r="BA1001" s="2">
        <v>6.52</v>
      </c>
      <c r="BB1001" s="2">
        <v>16.600000000000001</v>
      </c>
      <c r="BC1001" s="2">
        <v>39.299999999999997</v>
      </c>
      <c r="BD1001" s="2">
        <v>48.322699999999998</v>
      </c>
      <c r="BE1001" s="4"/>
      <c r="BF1001" s="4"/>
    </row>
    <row r="1002" spans="1:58" x14ac:dyDescent="0.2">
      <c r="A1002" s="29">
        <v>1001</v>
      </c>
      <c r="B1002" s="7" t="s">
        <v>59</v>
      </c>
      <c r="C1002" s="3">
        <v>39956</v>
      </c>
      <c r="D1002" s="4" t="s">
        <v>17</v>
      </c>
      <c r="E1002" s="4" t="s">
        <v>169</v>
      </c>
      <c r="F1002" s="5" t="s">
        <v>193</v>
      </c>
      <c r="G1002" s="6">
        <v>0.83333333333333337</v>
      </c>
      <c r="H1002" s="6">
        <v>0.875</v>
      </c>
      <c r="I1002" s="85">
        <f t="shared" si="15"/>
        <v>59.999999999999943</v>
      </c>
      <c r="J1002" s="86">
        <f>I1002*Segmentos!$D$7*(AH1002%)*IF(ISNUMBER(AI1002),AI1002%,0)</f>
        <v>113279.9999999999</v>
      </c>
      <c r="K1002" s="86">
        <f>I1002*Segmentos!$D$7*(AL1002%)*IF(ISNUMBER(AM1002),AM1002%,0)</f>
        <v>24551.999999999982</v>
      </c>
      <c r="L1002" s="4"/>
      <c r="M1002" s="2">
        <v>0.28000000000000003</v>
      </c>
      <c r="N1002" s="2">
        <v>1.5</v>
      </c>
      <c r="O1002" s="2">
        <v>18.3</v>
      </c>
      <c r="P1002" s="2">
        <v>75.989800000000002</v>
      </c>
      <c r="Q1002" s="2">
        <v>0</v>
      </c>
      <c r="R1002" s="2">
        <v>0</v>
      </c>
      <c r="S1002" s="8" t="s">
        <v>577</v>
      </c>
      <c r="T1002" s="2">
        <v>0</v>
      </c>
      <c r="U1002" s="2">
        <v>0.52</v>
      </c>
      <c r="V1002" s="2">
        <v>0.5</v>
      </c>
      <c r="W1002" s="2">
        <v>100</v>
      </c>
      <c r="X1002" s="2">
        <v>29.763000000000002</v>
      </c>
      <c r="Y1002" s="2">
        <v>0.17</v>
      </c>
      <c r="Z1002" s="2">
        <v>1.6</v>
      </c>
      <c r="AA1002" s="2">
        <v>10.4</v>
      </c>
      <c r="AB1002" s="2">
        <v>13.3733</v>
      </c>
      <c r="AC1002" s="2">
        <v>0.37</v>
      </c>
      <c r="AD1002" s="2">
        <v>2.9</v>
      </c>
      <c r="AE1002" s="2">
        <v>12.8</v>
      </c>
      <c r="AF1002" s="2">
        <v>32.853499999999997</v>
      </c>
      <c r="AG1002" s="2">
        <v>0.48</v>
      </c>
      <c r="AH1002" s="22">
        <v>2</v>
      </c>
      <c r="AI1002" s="22">
        <v>23.6</v>
      </c>
      <c r="AJ1002" s="22">
        <v>61.6357</v>
      </c>
      <c r="AK1002" s="18">
        <v>0.1</v>
      </c>
      <c r="AL1002" s="18">
        <v>1.1000000000000001</v>
      </c>
      <c r="AM1002" s="18">
        <v>9.3000000000000007</v>
      </c>
      <c r="AN1002" s="2">
        <v>14.354100000000001</v>
      </c>
      <c r="AO1002" s="2">
        <v>0.05</v>
      </c>
      <c r="AP1002" s="2">
        <v>0.5</v>
      </c>
      <c r="AQ1002" s="2">
        <v>9.3000000000000007</v>
      </c>
      <c r="AR1002" s="2">
        <v>1.4377</v>
      </c>
      <c r="AS1002" s="2">
        <v>0.02</v>
      </c>
      <c r="AT1002" s="2">
        <v>0.7</v>
      </c>
      <c r="AU1002" s="2">
        <v>2.9</v>
      </c>
      <c r="AV1002" s="2">
        <v>1.2391000000000001</v>
      </c>
      <c r="AW1002" s="2">
        <v>0.51</v>
      </c>
      <c r="AX1002" s="2">
        <v>0.8</v>
      </c>
      <c r="AY1002" s="2">
        <v>65.099999999999994</v>
      </c>
      <c r="AZ1002" s="2">
        <v>40.0989</v>
      </c>
      <c r="BA1002" s="2">
        <v>0.32</v>
      </c>
      <c r="BB1002" s="2">
        <v>2.8</v>
      </c>
      <c r="BC1002" s="2">
        <v>11.3</v>
      </c>
      <c r="BD1002" s="2">
        <v>33.214100000000002</v>
      </c>
      <c r="BE1002" s="4"/>
      <c r="BF1002" s="4"/>
    </row>
    <row r="1003" spans="1:58" x14ac:dyDescent="0.2">
      <c r="A1003" s="29">
        <v>1002</v>
      </c>
      <c r="B1003" s="7" t="s">
        <v>63</v>
      </c>
      <c r="C1003" s="3">
        <v>39956</v>
      </c>
      <c r="D1003" s="4" t="s">
        <v>21</v>
      </c>
      <c r="E1003" s="4" t="s">
        <v>170</v>
      </c>
      <c r="F1003" s="5" t="s">
        <v>193</v>
      </c>
      <c r="G1003" s="6">
        <v>0.87569444444444444</v>
      </c>
      <c r="H1003" s="6">
        <v>0.8847222222222223</v>
      </c>
      <c r="I1003" s="85">
        <f t="shared" si="15"/>
        <v>13.000000000000114</v>
      </c>
      <c r="J1003" s="86">
        <f>I1003*Segmentos!$D$7*(AH1003%)*IF(ISNUMBER(AI1003),AI1003%,0)</f>
        <v>4602.00000000004</v>
      </c>
      <c r="K1003" s="86">
        <f>I1003*Segmentos!$D$7*(AL1003%)*IF(ISNUMBER(AM1003),AM1003%,0)</f>
        <v>16354.000000000144</v>
      </c>
      <c r="L1003" s="4"/>
      <c r="M1003" s="2">
        <v>0.2</v>
      </c>
      <c r="N1003" s="2">
        <v>0.4</v>
      </c>
      <c r="O1003" s="2">
        <v>50.4</v>
      </c>
      <c r="P1003" s="2">
        <v>33.346299999999999</v>
      </c>
      <c r="Q1003" s="2">
        <v>0.21</v>
      </c>
      <c r="R1003" s="2">
        <v>0.5</v>
      </c>
      <c r="S1003" s="2">
        <v>46.2</v>
      </c>
      <c r="T1003" s="2">
        <v>5.8189000000000002</v>
      </c>
      <c r="U1003" s="2">
        <v>0.47</v>
      </c>
      <c r="V1003" s="2">
        <v>0.6</v>
      </c>
      <c r="W1003" s="2">
        <v>84.6</v>
      </c>
      <c r="X1003" s="2">
        <v>16.500699999999998</v>
      </c>
      <c r="Y1003" s="2">
        <v>0.21</v>
      </c>
      <c r="Z1003" s="2">
        <v>0.6</v>
      </c>
      <c r="AA1003" s="2">
        <v>33.1</v>
      </c>
      <c r="AB1003" s="2">
        <v>10.4679</v>
      </c>
      <c r="AC1003" s="2">
        <v>0.01</v>
      </c>
      <c r="AD1003" s="2">
        <v>0</v>
      </c>
      <c r="AE1003" s="2">
        <v>23.1</v>
      </c>
      <c r="AF1003" s="2">
        <v>0.55889999999999995</v>
      </c>
      <c r="AG1003" s="2">
        <v>0.09</v>
      </c>
      <c r="AH1003" s="22">
        <v>0.3</v>
      </c>
      <c r="AI1003" s="22">
        <v>29.5</v>
      </c>
      <c r="AJ1003" s="22">
        <v>7.3219000000000003</v>
      </c>
      <c r="AK1003" s="18">
        <v>0.3</v>
      </c>
      <c r="AL1003" s="18">
        <v>0.5</v>
      </c>
      <c r="AM1003" s="18">
        <v>62.9</v>
      </c>
      <c r="AN1003" s="2">
        <v>26.0244</v>
      </c>
      <c r="AO1003" s="2">
        <v>0.03</v>
      </c>
      <c r="AP1003" s="2">
        <v>0.1</v>
      </c>
      <c r="AQ1003" s="2">
        <v>23.1</v>
      </c>
      <c r="AR1003" s="2">
        <v>0.55889999999999995</v>
      </c>
      <c r="AS1003" s="2">
        <v>0.33</v>
      </c>
      <c r="AT1003" s="2">
        <v>0.7</v>
      </c>
      <c r="AU1003" s="2">
        <v>46.2</v>
      </c>
      <c r="AV1003" s="2">
        <v>12.170500000000001</v>
      </c>
      <c r="AW1003" s="2">
        <v>0</v>
      </c>
      <c r="AX1003" s="2">
        <v>0</v>
      </c>
      <c r="AY1003" s="8" t="s">
        <v>577</v>
      </c>
      <c r="AZ1003" s="2">
        <v>0</v>
      </c>
      <c r="BA1003" s="2">
        <v>0.32</v>
      </c>
      <c r="BB1003" s="2">
        <v>0.6</v>
      </c>
      <c r="BC1003" s="2">
        <v>55.2</v>
      </c>
      <c r="BD1003" s="2">
        <v>20.616900000000001</v>
      </c>
      <c r="BE1003" s="4"/>
      <c r="BF1003" s="4"/>
    </row>
    <row r="1004" spans="1:58" x14ac:dyDescent="0.2">
      <c r="A1004" s="29">
        <v>1003</v>
      </c>
      <c r="B1004" s="7" t="s">
        <v>85</v>
      </c>
      <c r="C1004" s="3">
        <v>39956</v>
      </c>
      <c r="D1004" s="4" t="s">
        <v>21</v>
      </c>
      <c r="E1004" s="4" t="s">
        <v>180</v>
      </c>
      <c r="F1004" s="5" t="s">
        <v>193</v>
      </c>
      <c r="G1004" s="6">
        <v>0.91874999999999996</v>
      </c>
      <c r="H1004" s="6">
        <v>0.9375</v>
      </c>
      <c r="I1004" s="85">
        <f t="shared" si="15"/>
        <v>27.000000000000064</v>
      </c>
      <c r="J1004" s="86">
        <f>I1004*Segmentos!$D$7*(AH1004%)*IF(ISNUMBER(AI1004),AI1004%,0)</f>
        <v>4924.800000000012</v>
      </c>
      <c r="K1004" s="86">
        <f>I1004*Segmentos!$D$7*(AL1004%)*IF(ISNUMBER(AM1004),AM1004%,0)</f>
        <v>7128.0000000000182</v>
      </c>
      <c r="L1004" s="4"/>
      <c r="M1004" s="2">
        <v>0.06</v>
      </c>
      <c r="N1004" s="2">
        <v>1</v>
      </c>
      <c r="O1004" s="2">
        <v>5.9</v>
      </c>
      <c r="P1004" s="2">
        <v>86.556899999999999</v>
      </c>
      <c r="Q1004" s="2">
        <v>0</v>
      </c>
      <c r="R1004" s="2">
        <v>0</v>
      </c>
      <c r="S1004" s="8" t="s">
        <v>577</v>
      </c>
      <c r="T1004" s="2">
        <v>0</v>
      </c>
      <c r="U1004" s="2">
        <v>0.08</v>
      </c>
      <c r="V1004" s="2">
        <v>1.4</v>
      </c>
      <c r="W1004" s="2">
        <v>5.4</v>
      </c>
      <c r="X1004" s="2">
        <v>24.196100000000001</v>
      </c>
      <c r="Y1004" s="2">
        <v>0.1</v>
      </c>
      <c r="Z1004" s="2">
        <v>1.9</v>
      </c>
      <c r="AA1004" s="2">
        <v>5.5</v>
      </c>
      <c r="AB1004" s="2">
        <v>45.353999999999999</v>
      </c>
      <c r="AC1004" s="2">
        <v>0.03</v>
      </c>
      <c r="AD1004" s="2">
        <v>0.4</v>
      </c>
      <c r="AE1004" s="2">
        <v>8.9</v>
      </c>
      <c r="AF1004" s="2">
        <v>17.006799999999998</v>
      </c>
      <c r="AG1004" s="2">
        <v>0.04</v>
      </c>
      <c r="AH1004" s="22">
        <v>0.8</v>
      </c>
      <c r="AI1004" s="22">
        <v>5.7</v>
      </c>
      <c r="AJ1004" s="22">
        <v>31.956499999999998</v>
      </c>
      <c r="AK1004" s="18">
        <v>7.0000000000000007E-2</v>
      </c>
      <c r="AL1004" s="18">
        <v>1.1000000000000001</v>
      </c>
      <c r="AM1004" s="18">
        <v>6</v>
      </c>
      <c r="AN1004" s="2">
        <v>54.6004</v>
      </c>
      <c r="AO1004" s="2">
        <v>0.09</v>
      </c>
      <c r="AP1004" s="2">
        <v>1.2</v>
      </c>
      <c r="AQ1004" s="2">
        <v>7.6</v>
      </c>
      <c r="AR1004" s="2">
        <v>15.520200000000001</v>
      </c>
      <c r="AS1004" s="2">
        <v>7.0000000000000007E-2</v>
      </c>
      <c r="AT1004" s="2">
        <v>0.7</v>
      </c>
      <c r="AU1004" s="2">
        <v>9.9</v>
      </c>
      <c r="AV1004" s="2">
        <v>23.336400000000001</v>
      </c>
      <c r="AW1004" s="2">
        <v>0.03</v>
      </c>
      <c r="AX1004" s="2">
        <v>0.7</v>
      </c>
      <c r="AY1004" s="2">
        <v>4.8</v>
      </c>
      <c r="AZ1004" s="2">
        <v>14.180400000000001</v>
      </c>
      <c r="BA1004" s="2">
        <v>0.06</v>
      </c>
      <c r="BB1004" s="2">
        <v>1.3</v>
      </c>
      <c r="BC1004" s="2">
        <v>4.5999999999999996</v>
      </c>
      <c r="BD1004" s="2">
        <v>33.5199</v>
      </c>
      <c r="BE1004" s="4"/>
      <c r="BF1004" s="4"/>
    </row>
    <row r="1005" spans="1:58" x14ac:dyDescent="0.2">
      <c r="A1005" s="29">
        <v>1004</v>
      </c>
      <c r="B1005" s="7" t="s">
        <v>25</v>
      </c>
      <c r="C1005" s="3">
        <v>39956</v>
      </c>
      <c r="D1005" s="4" t="s">
        <v>21</v>
      </c>
      <c r="E1005" s="4" t="s">
        <v>171</v>
      </c>
      <c r="F1005" s="5" t="s">
        <v>193</v>
      </c>
      <c r="G1005" s="6">
        <v>0.88749999999999996</v>
      </c>
      <c r="H1005" s="6">
        <v>0.88888888888888884</v>
      </c>
      <c r="I1005" s="85">
        <f t="shared" si="15"/>
        <v>1.9999999999999929</v>
      </c>
      <c r="J1005" s="86">
        <f>I1005*Segmentos!$D$7*(AH1005%)*IF(ISNUMBER(AI1005),AI1005%,0)</f>
        <v>2399.9999999999918</v>
      </c>
      <c r="K1005" s="86">
        <f>I1005*Segmentos!$D$7*(AL1005%)*IF(ISNUMBER(AM1005),AM1005%,0)</f>
        <v>1599.9999999999945</v>
      </c>
      <c r="L1005" s="4"/>
      <c r="M1005" s="2">
        <v>0.25</v>
      </c>
      <c r="N1005" s="2">
        <v>0.3</v>
      </c>
      <c r="O1005" s="2">
        <v>100</v>
      </c>
      <c r="P1005" s="2">
        <v>35.402099999999997</v>
      </c>
      <c r="Q1005" s="2">
        <v>0.09</v>
      </c>
      <c r="R1005" s="2">
        <v>0.1</v>
      </c>
      <c r="S1005" s="2">
        <v>100</v>
      </c>
      <c r="T1005" s="2">
        <v>2.1111</v>
      </c>
      <c r="U1005" s="2">
        <v>0.52</v>
      </c>
      <c r="V1005" s="2">
        <v>0.5</v>
      </c>
      <c r="W1005" s="2">
        <v>100</v>
      </c>
      <c r="X1005" s="2">
        <v>15.2483</v>
      </c>
      <c r="Y1005" s="2">
        <v>0.36</v>
      </c>
      <c r="Z1005" s="2">
        <v>0.4</v>
      </c>
      <c r="AA1005" s="2">
        <v>100</v>
      </c>
      <c r="AB1005" s="2">
        <v>14.9339</v>
      </c>
      <c r="AC1005" s="2">
        <v>7.0000000000000007E-2</v>
      </c>
      <c r="AD1005" s="2">
        <v>0.1</v>
      </c>
      <c r="AE1005" s="2">
        <v>100</v>
      </c>
      <c r="AF1005" s="2">
        <v>3.1088</v>
      </c>
      <c r="AG1005" s="2">
        <v>0.26</v>
      </c>
      <c r="AH1005" s="22">
        <v>0.3</v>
      </c>
      <c r="AI1005" s="22">
        <v>100</v>
      </c>
      <c r="AJ1005" s="22">
        <v>17.120699999999999</v>
      </c>
      <c r="AK1005" s="18">
        <v>0.25</v>
      </c>
      <c r="AL1005" s="18">
        <v>0.2</v>
      </c>
      <c r="AM1005" s="18">
        <v>100</v>
      </c>
      <c r="AN1005" s="2">
        <v>18.281400000000001</v>
      </c>
      <c r="AO1005" s="2">
        <v>0.03</v>
      </c>
      <c r="AP1005" s="2">
        <v>0</v>
      </c>
      <c r="AQ1005" s="2">
        <v>100</v>
      </c>
      <c r="AR1005" s="2">
        <v>0.40550000000000003</v>
      </c>
      <c r="AS1005" s="2">
        <v>0.23</v>
      </c>
      <c r="AT1005" s="2">
        <v>0.2</v>
      </c>
      <c r="AU1005" s="2">
        <v>100</v>
      </c>
      <c r="AV1005" s="2">
        <v>7.0011000000000001</v>
      </c>
      <c r="AW1005" s="2">
        <v>0</v>
      </c>
      <c r="AX1005" s="2">
        <v>0</v>
      </c>
      <c r="AY1005" s="8" t="s">
        <v>577</v>
      </c>
      <c r="AZ1005" s="2">
        <v>0</v>
      </c>
      <c r="BA1005" s="2">
        <v>0.52</v>
      </c>
      <c r="BB1005" s="2">
        <v>0.5</v>
      </c>
      <c r="BC1005" s="2">
        <v>100</v>
      </c>
      <c r="BD1005" s="2">
        <v>27.9955</v>
      </c>
      <c r="BE1005" s="4"/>
      <c r="BF1005" s="4"/>
    </row>
    <row r="1006" spans="1:58" x14ac:dyDescent="0.2">
      <c r="A1006" s="29">
        <v>1005</v>
      </c>
      <c r="B1006" s="7" t="s">
        <v>51</v>
      </c>
      <c r="C1006" s="3">
        <v>39956</v>
      </c>
      <c r="D1006" s="4" t="s">
        <v>0</v>
      </c>
      <c r="E1006" s="4" t="s">
        <v>177</v>
      </c>
      <c r="F1006" s="5" t="s">
        <v>193</v>
      </c>
      <c r="G1006" s="6">
        <v>0.78263888888888899</v>
      </c>
      <c r="H1006" s="6">
        <v>0.875</v>
      </c>
      <c r="I1006" s="85">
        <f t="shared" si="15"/>
        <v>132.99999999999986</v>
      </c>
      <c r="J1006" s="86">
        <f>I1006*Segmentos!$D$7*(AH1006%)*IF(ISNUMBER(AI1006),AI1006%,0)</f>
        <v>2587275.5999999973</v>
      </c>
      <c r="K1006" s="86">
        <f>I1006*Segmentos!$D$7*(AL1006%)*IF(ISNUMBER(AM1006),AM1006%,0)</f>
        <v>2463745.1999999974</v>
      </c>
      <c r="L1006" s="4"/>
      <c r="M1006" s="2">
        <v>4.75</v>
      </c>
      <c r="N1006" s="2">
        <v>12.9</v>
      </c>
      <c r="O1006" s="2">
        <v>36.799999999999997</v>
      </c>
      <c r="P1006" s="2">
        <v>85.227599999999995</v>
      </c>
      <c r="Q1006" s="2">
        <v>1.96</v>
      </c>
      <c r="R1006" s="2">
        <v>7.3</v>
      </c>
      <c r="S1006" s="2">
        <v>26.8</v>
      </c>
      <c r="T1006" s="2">
        <v>5.86</v>
      </c>
      <c r="U1006" s="2">
        <v>1.59</v>
      </c>
      <c r="V1006" s="2">
        <v>7.9</v>
      </c>
      <c r="W1006" s="2">
        <v>20</v>
      </c>
      <c r="X1006" s="2">
        <v>5.9675000000000002</v>
      </c>
      <c r="Y1006" s="2">
        <v>3.12</v>
      </c>
      <c r="Z1006" s="2">
        <v>8.6</v>
      </c>
      <c r="AA1006" s="2">
        <v>36.1</v>
      </c>
      <c r="AB1006" s="2">
        <v>16.5136</v>
      </c>
      <c r="AC1006" s="2">
        <v>9.66</v>
      </c>
      <c r="AD1006" s="2">
        <v>22.8</v>
      </c>
      <c r="AE1006" s="2">
        <v>42.4</v>
      </c>
      <c r="AF1006" s="2">
        <v>56.886499999999998</v>
      </c>
      <c r="AG1006" s="2">
        <v>4.87</v>
      </c>
      <c r="AH1006" s="22">
        <v>12.9</v>
      </c>
      <c r="AI1006" s="22">
        <v>37.700000000000003</v>
      </c>
      <c r="AJ1006" s="22">
        <v>41.429099999999998</v>
      </c>
      <c r="AK1006" s="18">
        <v>4.6500000000000004</v>
      </c>
      <c r="AL1006" s="18">
        <v>12.9</v>
      </c>
      <c r="AM1006" s="18">
        <v>35.9</v>
      </c>
      <c r="AN1006" s="2">
        <v>43.798499999999997</v>
      </c>
      <c r="AO1006" s="2">
        <v>2.06</v>
      </c>
      <c r="AP1006" s="2">
        <v>9.6</v>
      </c>
      <c r="AQ1006" s="2">
        <v>21.3</v>
      </c>
      <c r="AR1006" s="2">
        <v>4.0307000000000004</v>
      </c>
      <c r="AS1006" s="2">
        <v>3.38</v>
      </c>
      <c r="AT1006" s="2">
        <v>9.5</v>
      </c>
      <c r="AU1006" s="2">
        <v>35.700000000000003</v>
      </c>
      <c r="AV1006" s="2">
        <v>13.330399999999999</v>
      </c>
      <c r="AW1006" s="2">
        <v>4.6399999999999997</v>
      </c>
      <c r="AX1006" s="2">
        <v>13.5</v>
      </c>
      <c r="AY1006" s="2">
        <v>34.5</v>
      </c>
      <c r="AZ1006" s="2">
        <v>23.929099999999998</v>
      </c>
      <c r="BA1006" s="2">
        <v>6.4</v>
      </c>
      <c r="BB1006" s="2">
        <v>15.4</v>
      </c>
      <c r="BC1006" s="2">
        <v>41.5</v>
      </c>
      <c r="BD1006" s="2">
        <v>43.937399999999997</v>
      </c>
      <c r="BE1006" s="4"/>
      <c r="BF1006" s="4"/>
    </row>
    <row r="1007" spans="1:58" x14ac:dyDescent="0.2">
      <c r="A1007" s="29">
        <v>1006</v>
      </c>
      <c r="B1007" s="7" t="s">
        <v>66</v>
      </c>
      <c r="C1007" s="3">
        <v>39956</v>
      </c>
      <c r="D1007" s="4" t="s">
        <v>28</v>
      </c>
      <c r="E1007" s="4" t="s">
        <v>168</v>
      </c>
      <c r="F1007" s="5" t="s">
        <v>193</v>
      </c>
      <c r="G1007" s="6">
        <v>0.84097222222222223</v>
      </c>
      <c r="H1007" s="6">
        <v>0.91249999999999998</v>
      </c>
      <c r="I1007" s="85">
        <f t="shared" si="15"/>
        <v>102.99999999999996</v>
      </c>
      <c r="J1007" s="86">
        <f>I1007*Segmentos!$D$7*(AH1007%)*IF(ISNUMBER(AI1007),AI1007%,0)</f>
        <v>532097.99999999977</v>
      </c>
      <c r="K1007" s="86">
        <f>I1007*Segmentos!$D$7*(AL1007%)*IF(ISNUMBER(AM1007),AM1007%,0)</f>
        <v>604568.79999999981</v>
      </c>
      <c r="L1007" s="4" t="s">
        <v>314</v>
      </c>
      <c r="M1007" s="2">
        <v>1.38</v>
      </c>
      <c r="N1007" s="2">
        <v>5</v>
      </c>
      <c r="O1007" s="2">
        <v>27.7</v>
      </c>
      <c r="P1007" s="2">
        <v>81.935699999999997</v>
      </c>
      <c r="Q1007" s="2">
        <v>0.68</v>
      </c>
      <c r="R1007" s="2">
        <v>2.5</v>
      </c>
      <c r="S1007" s="2">
        <v>26.9</v>
      </c>
      <c r="T1007" s="2">
        <v>6.7342000000000004</v>
      </c>
      <c r="U1007" s="2">
        <v>1.58</v>
      </c>
      <c r="V1007" s="2">
        <v>4.2</v>
      </c>
      <c r="W1007" s="2">
        <v>37.1</v>
      </c>
      <c r="X1007" s="2">
        <v>19.661899999999999</v>
      </c>
      <c r="Y1007" s="2">
        <v>1.71</v>
      </c>
      <c r="Z1007" s="2">
        <v>6.2</v>
      </c>
      <c r="AA1007" s="2">
        <v>27.6</v>
      </c>
      <c r="AB1007" s="2">
        <v>30.045200000000001</v>
      </c>
      <c r="AC1007" s="2">
        <v>1.3</v>
      </c>
      <c r="AD1007" s="2">
        <v>5.6</v>
      </c>
      <c r="AE1007" s="2">
        <v>23.5</v>
      </c>
      <c r="AF1007" s="2">
        <v>25.494299999999999</v>
      </c>
      <c r="AG1007" s="2">
        <v>1.28</v>
      </c>
      <c r="AH1007" s="22">
        <v>4.0999999999999996</v>
      </c>
      <c r="AI1007" s="22">
        <v>31.5</v>
      </c>
      <c r="AJ1007" s="22">
        <v>36.1693</v>
      </c>
      <c r="AK1007" s="18">
        <v>1.46</v>
      </c>
      <c r="AL1007" s="18">
        <v>5.8</v>
      </c>
      <c r="AM1007" s="18">
        <v>25.3</v>
      </c>
      <c r="AN1007" s="2">
        <v>45.766399999999997</v>
      </c>
      <c r="AO1007" s="2">
        <v>0.71</v>
      </c>
      <c r="AP1007" s="2">
        <v>3.9</v>
      </c>
      <c r="AQ1007" s="2">
        <v>18.3</v>
      </c>
      <c r="AR1007" s="2">
        <v>4.6170999999999998</v>
      </c>
      <c r="AS1007" s="2">
        <v>1.2</v>
      </c>
      <c r="AT1007" s="2">
        <v>5.3</v>
      </c>
      <c r="AU1007" s="2">
        <v>22.6</v>
      </c>
      <c r="AV1007" s="2">
        <v>15.7195</v>
      </c>
      <c r="AW1007" s="2">
        <v>0.88</v>
      </c>
      <c r="AX1007" s="2">
        <v>3.2</v>
      </c>
      <c r="AY1007" s="2">
        <v>27.8</v>
      </c>
      <c r="AZ1007" s="2">
        <v>15.135899999999999</v>
      </c>
      <c r="BA1007" s="2">
        <v>2.04</v>
      </c>
      <c r="BB1007" s="2">
        <v>6.4</v>
      </c>
      <c r="BC1007" s="2">
        <v>31.7</v>
      </c>
      <c r="BD1007" s="2">
        <v>46.463200000000001</v>
      </c>
      <c r="BE1007" s="4"/>
      <c r="BF1007" s="4"/>
    </row>
    <row r="1008" spans="1:58" x14ac:dyDescent="0.2">
      <c r="A1008" s="29">
        <v>1007</v>
      </c>
      <c r="B1008" s="7" t="s">
        <v>54</v>
      </c>
      <c r="C1008" s="3">
        <v>39956</v>
      </c>
      <c r="D1008" s="4" t="s">
        <v>3</v>
      </c>
      <c r="E1008" s="4" t="s">
        <v>179</v>
      </c>
      <c r="F1008" s="5" t="s">
        <v>193</v>
      </c>
      <c r="G1008" s="6">
        <v>0.9159722222222223</v>
      </c>
      <c r="H1008" s="6">
        <v>0.98611111111111116</v>
      </c>
      <c r="I1008" s="85">
        <f t="shared" si="15"/>
        <v>100.99999999999996</v>
      </c>
      <c r="J1008" s="86">
        <f>I1008*Segmentos!$D$7*(AH1008%)*IF(ISNUMBER(AI1008),AI1008%,0)</f>
        <v>3210830.399999999</v>
      </c>
      <c r="K1008" s="86">
        <f>I1008*Segmentos!$D$7*(AL1008%)*IF(ISNUMBER(AM1008),AM1008%,0)</f>
        <v>2034059.1999999988</v>
      </c>
      <c r="L1008" s="4"/>
      <c r="M1008" s="2">
        <v>6.43</v>
      </c>
      <c r="N1008" s="2">
        <v>17.100000000000001</v>
      </c>
      <c r="O1008" s="2">
        <v>37.5</v>
      </c>
      <c r="P1008" s="2">
        <v>96.112700000000004</v>
      </c>
      <c r="Q1008" s="2">
        <v>2.0699999999999998</v>
      </c>
      <c r="R1008" s="2">
        <v>7.9</v>
      </c>
      <c r="S1008" s="2">
        <v>26.3</v>
      </c>
      <c r="T1008" s="2">
        <v>5.1661000000000001</v>
      </c>
      <c r="U1008" s="2">
        <v>3.84</v>
      </c>
      <c r="V1008" s="2">
        <v>14.2</v>
      </c>
      <c r="W1008" s="2">
        <v>27</v>
      </c>
      <c r="X1008" s="2">
        <v>12.0497</v>
      </c>
      <c r="Y1008" s="2">
        <v>6.16</v>
      </c>
      <c r="Z1008" s="2">
        <v>17.8</v>
      </c>
      <c r="AA1008" s="2">
        <v>34.5</v>
      </c>
      <c r="AB1008" s="2">
        <v>27.1831</v>
      </c>
      <c r="AC1008" s="2">
        <v>10.53</v>
      </c>
      <c r="AD1008" s="2">
        <v>23.1</v>
      </c>
      <c r="AE1008" s="2">
        <v>45.6</v>
      </c>
      <c r="AF1008" s="2">
        <v>51.713799999999999</v>
      </c>
      <c r="AG1008" s="2">
        <v>7.95</v>
      </c>
      <c r="AH1008" s="22">
        <v>17.899999999999999</v>
      </c>
      <c r="AI1008" s="22">
        <v>44.4</v>
      </c>
      <c r="AJ1008" s="22">
        <v>56.429099999999998</v>
      </c>
      <c r="AK1008" s="18">
        <v>5.05</v>
      </c>
      <c r="AL1008" s="18">
        <v>16.399999999999999</v>
      </c>
      <c r="AM1008" s="18">
        <v>30.7</v>
      </c>
      <c r="AN1008" s="2">
        <v>39.683500000000002</v>
      </c>
      <c r="AO1008" s="2">
        <v>4.42</v>
      </c>
      <c r="AP1008" s="2">
        <v>16</v>
      </c>
      <c r="AQ1008" s="2">
        <v>27.7</v>
      </c>
      <c r="AR1008" s="2">
        <v>7.2294</v>
      </c>
      <c r="AS1008" s="2">
        <v>5.97</v>
      </c>
      <c r="AT1008" s="2">
        <v>15.1</v>
      </c>
      <c r="AU1008" s="2">
        <v>39.6</v>
      </c>
      <c r="AV1008" s="2">
        <v>19.667100000000001</v>
      </c>
      <c r="AW1008" s="2">
        <v>4.26</v>
      </c>
      <c r="AX1008" s="2">
        <v>14.6</v>
      </c>
      <c r="AY1008" s="2">
        <v>29.1</v>
      </c>
      <c r="AZ1008" s="2">
        <v>18.337399999999999</v>
      </c>
      <c r="BA1008" s="2">
        <v>8.8800000000000008</v>
      </c>
      <c r="BB1008" s="2">
        <v>20.5</v>
      </c>
      <c r="BC1008" s="2">
        <v>43.3</v>
      </c>
      <c r="BD1008" s="2">
        <v>50.878799999999998</v>
      </c>
      <c r="BE1008" s="4"/>
      <c r="BF1008" s="4"/>
    </row>
    <row r="1009" spans="1:58" x14ac:dyDescent="0.2">
      <c r="A1009" s="29">
        <v>1008</v>
      </c>
      <c r="B1009" s="7" t="s">
        <v>19</v>
      </c>
      <c r="C1009" s="3">
        <v>39956</v>
      </c>
      <c r="D1009" s="4" t="s">
        <v>17</v>
      </c>
      <c r="E1009" s="4" t="s">
        <v>166</v>
      </c>
      <c r="F1009" s="5" t="s">
        <v>193</v>
      </c>
      <c r="G1009" s="6">
        <v>0.91388888888888886</v>
      </c>
      <c r="H1009" s="6">
        <v>0.9159722222222223</v>
      </c>
      <c r="I1009" s="85">
        <f t="shared" si="15"/>
        <v>3.0000000000001492</v>
      </c>
      <c r="J1009" s="86">
        <f>I1009*Segmentos!$D$7*(AH1009%)*IF(ISNUMBER(AI1009),AI1009%,0)</f>
        <v>11563.200000000574</v>
      </c>
      <c r="K1009" s="86">
        <f>I1009*Segmentos!$D$7*(AL1009%)*IF(ISNUMBER(AM1009),AM1009%,0)</f>
        <v>4746.0000000002356</v>
      </c>
      <c r="L1009" s="4"/>
      <c r="M1009" s="2">
        <v>0.66</v>
      </c>
      <c r="N1009" s="2">
        <v>0.8</v>
      </c>
      <c r="O1009" s="2">
        <v>80</v>
      </c>
      <c r="P1009" s="2">
        <v>85.538899999999998</v>
      </c>
      <c r="Q1009" s="2">
        <v>0</v>
      </c>
      <c r="R1009" s="2">
        <v>0</v>
      </c>
      <c r="S1009" s="8" t="s">
        <v>577</v>
      </c>
      <c r="T1009" s="2">
        <v>0</v>
      </c>
      <c r="U1009" s="2">
        <v>0.52</v>
      </c>
      <c r="V1009" s="2">
        <v>0.5</v>
      </c>
      <c r="W1009" s="2">
        <v>100</v>
      </c>
      <c r="X1009" s="2">
        <v>14.1751</v>
      </c>
      <c r="Y1009" s="2">
        <v>1.24</v>
      </c>
      <c r="Z1009" s="2">
        <v>1.6</v>
      </c>
      <c r="AA1009" s="2">
        <v>77</v>
      </c>
      <c r="AB1009" s="2">
        <v>47.208799999999997</v>
      </c>
      <c r="AC1009" s="2">
        <v>0.56999999999999995</v>
      </c>
      <c r="AD1009" s="2">
        <v>0.7</v>
      </c>
      <c r="AE1009" s="2">
        <v>76.8</v>
      </c>
      <c r="AF1009" s="2">
        <v>24.155100000000001</v>
      </c>
      <c r="AG1009" s="2">
        <v>0.96</v>
      </c>
      <c r="AH1009" s="22">
        <v>1.2</v>
      </c>
      <c r="AI1009" s="22">
        <v>80.3</v>
      </c>
      <c r="AJ1009" s="22">
        <v>58.945599999999999</v>
      </c>
      <c r="AK1009" s="18">
        <v>0.39</v>
      </c>
      <c r="AL1009" s="18">
        <v>0.5</v>
      </c>
      <c r="AM1009" s="18">
        <v>79.099999999999994</v>
      </c>
      <c r="AN1009" s="2">
        <v>26.593299999999999</v>
      </c>
      <c r="AO1009" s="2">
        <v>1.0900000000000001</v>
      </c>
      <c r="AP1009" s="2">
        <v>1.5</v>
      </c>
      <c r="AQ1009" s="2">
        <v>74</v>
      </c>
      <c r="AR1009" s="2">
        <v>15.3497</v>
      </c>
      <c r="AS1009" s="2">
        <v>0.3</v>
      </c>
      <c r="AT1009" s="2">
        <v>0.3</v>
      </c>
      <c r="AU1009" s="2">
        <v>100</v>
      </c>
      <c r="AV1009" s="2">
        <v>8.5612999999999992</v>
      </c>
      <c r="AW1009" s="2">
        <v>0.8</v>
      </c>
      <c r="AX1009" s="2">
        <v>0.8</v>
      </c>
      <c r="AY1009" s="2">
        <v>100</v>
      </c>
      <c r="AZ1009" s="2">
        <v>29.494800000000001</v>
      </c>
      <c r="BA1009" s="2">
        <v>0.65</v>
      </c>
      <c r="BB1009" s="2">
        <v>1</v>
      </c>
      <c r="BC1009" s="2">
        <v>66.7</v>
      </c>
      <c r="BD1009" s="2">
        <v>32.133099999999999</v>
      </c>
      <c r="BE1009" s="4"/>
      <c r="BF1009" s="4"/>
    </row>
    <row r="1010" spans="1:58" x14ac:dyDescent="0.2">
      <c r="A1010" s="29">
        <v>1009</v>
      </c>
      <c r="B1010" s="7" t="s">
        <v>2</v>
      </c>
      <c r="C1010" s="3">
        <v>39956</v>
      </c>
      <c r="D1010" s="4" t="s">
        <v>0</v>
      </c>
      <c r="E1010" s="4" t="s">
        <v>164</v>
      </c>
      <c r="F1010" s="5" t="s">
        <v>193</v>
      </c>
      <c r="G1010" s="6">
        <v>0.875</v>
      </c>
      <c r="H1010" s="6">
        <v>0.91527777777777775</v>
      </c>
      <c r="I1010" s="85">
        <f t="shared" si="15"/>
        <v>57.999999999999957</v>
      </c>
      <c r="J1010" s="86">
        <f>I1010*Segmentos!$D$7*(AH1010%)*IF(ISNUMBER(AI1010),AI1010%,0)</f>
        <v>1276579.9999999988</v>
      </c>
      <c r="K1010" s="86">
        <f>I1010*Segmentos!$D$7*(AL1010%)*IF(ISNUMBER(AM1010),AM1010%,0)</f>
        <v>1266719.9999999991</v>
      </c>
      <c r="L1010" s="4"/>
      <c r="M1010" s="2">
        <v>5.48</v>
      </c>
      <c r="N1010" s="2">
        <v>14.7</v>
      </c>
      <c r="O1010" s="2">
        <v>37.200000000000003</v>
      </c>
      <c r="P1010" s="2">
        <v>89.7911</v>
      </c>
      <c r="Q1010" s="2">
        <v>1.83</v>
      </c>
      <c r="R1010" s="2">
        <v>7.9</v>
      </c>
      <c r="S1010" s="2">
        <v>23.1</v>
      </c>
      <c r="T1010" s="2">
        <v>5.0056000000000003</v>
      </c>
      <c r="U1010" s="2">
        <v>2.27</v>
      </c>
      <c r="V1010" s="2">
        <v>9.8000000000000007</v>
      </c>
      <c r="W1010" s="2">
        <v>23.3</v>
      </c>
      <c r="X1010" s="2">
        <v>7.7961</v>
      </c>
      <c r="Y1010" s="2">
        <v>3.42</v>
      </c>
      <c r="Z1010" s="2">
        <v>11.2</v>
      </c>
      <c r="AA1010" s="2">
        <v>30.5</v>
      </c>
      <c r="AB1010" s="2">
        <v>16.536300000000001</v>
      </c>
      <c r="AC1010" s="2">
        <v>11.25</v>
      </c>
      <c r="AD1010" s="2">
        <v>24.5</v>
      </c>
      <c r="AE1010" s="2">
        <v>45.9</v>
      </c>
      <c r="AF1010" s="2">
        <v>60.453099999999999</v>
      </c>
      <c r="AG1010" s="2">
        <v>5.5</v>
      </c>
      <c r="AH1010" s="22">
        <v>15.5</v>
      </c>
      <c r="AI1010" s="22">
        <v>35.5</v>
      </c>
      <c r="AJ1010" s="22">
        <v>42.707500000000003</v>
      </c>
      <c r="AK1010" s="18">
        <v>5.47</v>
      </c>
      <c r="AL1010" s="18">
        <v>14</v>
      </c>
      <c r="AM1010" s="18">
        <v>39</v>
      </c>
      <c r="AN1010" s="2">
        <v>47.083599999999997</v>
      </c>
      <c r="AO1010" s="2">
        <v>2.89</v>
      </c>
      <c r="AP1010" s="2">
        <v>11.6</v>
      </c>
      <c r="AQ1010" s="2">
        <v>24.9</v>
      </c>
      <c r="AR1010" s="2">
        <v>5.1668000000000003</v>
      </c>
      <c r="AS1010" s="2">
        <v>5.96</v>
      </c>
      <c r="AT1010" s="2">
        <v>16.3</v>
      </c>
      <c r="AU1010" s="2">
        <v>36.5</v>
      </c>
      <c r="AV1010" s="2">
        <v>21.4846</v>
      </c>
      <c r="AW1010" s="2">
        <v>5.18</v>
      </c>
      <c r="AX1010" s="2">
        <v>13.3</v>
      </c>
      <c r="AY1010" s="2">
        <v>38.9</v>
      </c>
      <c r="AZ1010" s="2">
        <v>24.366700000000002</v>
      </c>
      <c r="BA1010" s="2">
        <v>6.18</v>
      </c>
      <c r="BB1010" s="2">
        <v>15.8</v>
      </c>
      <c r="BC1010" s="2">
        <v>39.200000000000003</v>
      </c>
      <c r="BD1010" s="2">
        <v>38.7729</v>
      </c>
      <c r="BE1010" s="4"/>
      <c r="BF1010" s="4"/>
    </row>
    <row r="1011" spans="1:58" x14ac:dyDescent="0.2">
      <c r="A1011" s="29">
        <v>1010</v>
      </c>
      <c r="B1011" s="7" t="s">
        <v>16</v>
      </c>
      <c r="C1011" s="3">
        <v>39956</v>
      </c>
      <c r="D1011" s="4" t="s">
        <v>13</v>
      </c>
      <c r="E1011" s="4" t="s">
        <v>166</v>
      </c>
      <c r="F1011" s="5" t="s">
        <v>193</v>
      </c>
      <c r="G1011" s="6">
        <v>0.91388888888888886</v>
      </c>
      <c r="H1011" s="6">
        <v>0.91736111111111107</v>
      </c>
      <c r="I1011" s="85">
        <f t="shared" si="15"/>
        <v>4.9999999999999822</v>
      </c>
      <c r="J1011" s="86">
        <f>I1011*Segmentos!$D$7*(AH1011%)*IF(ISNUMBER(AI1011),AI1011%,0)</f>
        <v>131543.99999999953</v>
      </c>
      <c r="K1011" s="86">
        <f>I1011*Segmentos!$D$7*(AL1011%)*IF(ISNUMBER(AM1011),AM1011%,0)</f>
        <v>150349.99999999945</v>
      </c>
      <c r="L1011" s="4"/>
      <c r="M1011" s="2">
        <v>7.08</v>
      </c>
      <c r="N1011" s="2">
        <v>9</v>
      </c>
      <c r="O1011" s="2">
        <v>79.099999999999994</v>
      </c>
      <c r="P1011" s="2">
        <v>91.818700000000007</v>
      </c>
      <c r="Q1011" s="2">
        <v>2.25</v>
      </c>
      <c r="R1011" s="2">
        <v>2.2999999999999998</v>
      </c>
      <c r="S1011" s="2">
        <v>96.1</v>
      </c>
      <c r="T1011" s="2">
        <v>4.8728999999999996</v>
      </c>
      <c r="U1011" s="2">
        <v>4.92</v>
      </c>
      <c r="V1011" s="2">
        <v>6.2</v>
      </c>
      <c r="W1011" s="2">
        <v>79.2</v>
      </c>
      <c r="X1011" s="2">
        <v>13.385199999999999</v>
      </c>
      <c r="Y1011" s="2">
        <v>6.27</v>
      </c>
      <c r="Z1011" s="2">
        <v>7.7</v>
      </c>
      <c r="AA1011" s="2">
        <v>81.5</v>
      </c>
      <c r="AB1011" s="2">
        <v>23.9968</v>
      </c>
      <c r="AC1011" s="2">
        <v>11.65</v>
      </c>
      <c r="AD1011" s="2">
        <v>15.2</v>
      </c>
      <c r="AE1011" s="2">
        <v>76.7</v>
      </c>
      <c r="AF1011" s="2">
        <v>49.563800000000001</v>
      </c>
      <c r="AG1011" s="2">
        <v>6.57</v>
      </c>
      <c r="AH1011" s="22">
        <v>8.1</v>
      </c>
      <c r="AI1011" s="22">
        <v>81.2</v>
      </c>
      <c r="AJ1011" s="22">
        <v>40.435699999999997</v>
      </c>
      <c r="AK1011" s="18">
        <v>7.54</v>
      </c>
      <c r="AL1011" s="18">
        <v>9.6999999999999993</v>
      </c>
      <c r="AM1011" s="18">
        <v>77.5</v>
      </c>
      <c r="AN1011" s="2">
        <v>51.383000000000003</v>
      </c>
      <c r="AO1011" s="2">
        <v>3.8</v>
      </c>
      <c r="AP1011" s="2">
        <v>5.5</v>
      </c>
      <c r="AQ1011" s="2">
        <v>68.7</v>
      </c>
      <c r="AR1011" s="2">
        <v>5.3879999999999999</v>
      </c>
      <c r="AS1011" s="2">
        <v>4.95</v>
      </c>
      <c r="AT1011" s="2">
        <v>6</v>
      </c>
      <c r="AU1011" s="2">
        <v>82.4</v>
      </c>
      <c r="AV1011" s="2">
        <v>14.1349</v>
      </c>
      <c r="AW1011" s="2">
        <v>5.99</v>
      </c>
      <c r="AX1011" s="2">
        <v>7.5</v>
      </c>
      <c r="AY1011" s="2">
        <v>80.2</v>
      </c>
      <c r="AZ1011" s="2">
        <v>22.323599999999999</v>
      </c>
      <c r="BA1011" s="2">
        <v>10.07</v>
      </c>
      <c r="BB1011" s="2">
        <v>12.7</v>
      </c>
      <c r="BC1011" s="2">
        <v>79.099999999999994</v>
      </c>
      <c r="BD1011" s="2">
        <v>49.972200000000001</v>
      </c>
      <c r="BE1011" s="4"/>
      <c r="BF1011" s="4"/>
    </row>
    <row r="1012" spans="1:58" x14ac:dyDescent="0.2">
      <c r="A1012" s="29">
        <v>1011</v>
      </c>
      <c r="B1012" s="7" t="s">
        <v>72</v>
      </c>
      <c r="C1012" s="3">
        <v>39956</v>
      </c>
      <c r="D1012" s="4" t="s">
        <v>21</v>
      </c>
      <c r="E1012" s="4" t="s">
        <v>175</v>
      </c>
      <c r="F1012" s="5" t="s">
        <v>193</v>
      </c>
      <c r="G1012" s="6">
        <v>0.9</v>
      </c>
      <c r="H1012" s="6">
        <v>0.91874999999999996</v>
      </c>
      <c r="I1012" s="85">
        <f t="shared" si="15"/>
        <v>26.999999999999904</v>
      </c>
      <c r="J1012" s="86">
        <f>I1012*Segmentos!$D$7*(AH1012%)*IF(ISNUMBER(AI1012),AI1012%,0)</f>
        <v>8801.9999999999691</v>
      </c>
      <c r="K1012" s="86">
        <f>I1012*Segmentos!$D$7*(AL1012%)*IF(ISNUMBER(AM1012),AM1012%,0)</f>
        <v>12527.999999999955</v>
      </c>
      <c r="L1012" s="4"/>
      <c r="M1012" s="2">
        <v>0.1</v>
      </c>
      <c r="N1012" s="2">
        <v>0.6</v>
      </c>
      <c r="O1012" s="2">
        <v>15.2</v>
      </c>
      <c r="P1012" s="2">
        <v>43.476300000000002</v>
      </c>
      <c r="Q1012" s="2">
        <v>0</v>
      </c>
      <c r="R1012" s="2">
        <v>0</v>
      </c>
      <c r="S1012" s="8" t="s">
        <v>577</v>
      </c>
      <c r="T1012" s="2">
        <v>0</v>
      </c>
      <c r="U1012" s="2">
        <v>0.17</v>
      </c>
      <c r="V1012" s="2">
        <v>0.6</v>
      </c>
      <c r="W1012" s="2">
        <v>29.6</v>
      </c>
      <c r="X1012" s="2">
        <v>15.3066</v>
      </c>
      <c r="Y1012" s="2">
        <v>0.16</v>
      </c>
      <c r="Z1012" s="2">
        <v>1</v>
      </c>
      <c r="AA1012" s="2">
        <v>15.9</v>
      </c>
      <c r="AB1012" s="2">
        <v>20.489000000000001</v>
      </c>
      <c r="AC1012" s="2">
        <v>0.05</v>
      </c>
      <c r="AD1012" s="2">
        <v>0.7</v>
      </c>
      <c r="AE1012" s="2">
        <v>7.3</v>
      </c>
      <c r="AF1012" s="2">
        <v>7.6806000000000001</v>
      </c>
      <c r="AG1012" s="2">
        <v>0.09</v>
      </c>
      <c r="AH1012" s="22">
        <v>0.5</v>
      </c>
      <c r="AI1012" s="22">
        <v>16.3</v>
      </c>
      <c r="AJ1012" s="22">
        <v>17.781600000000001</v>
      </c>
      <c r="AK1012" s="18">
        <v>0.11</v>
      </c>
      <c r="AL1012" s="18">
        <v>0.8</v>
      </c>
      <c r="AM1012" s="18">
        <v>14.5</v>
      </c>
      <c r="AN1012" s="2">
        <v>25.694600000000001</v>
      </c>
      <c r="AO1012" s="2">
        <v>7.0000000000000007E-2</v>
      </c>
      <c r="AP1012" s="2">
        <v>0.7</v>
      </c>
      <c r="AQ1012" s="2">
        <v>11.1</v>
      </c>
      <c r="AR1012" s="2">
        <v>3.6099000000000001</v>
      </c>
      <c r="AS1012" s="2">
        <v>0.08</v>
      </c>
      <c r="AT1012" s="2">
        <v>0.9</v>
      </c>
      <c r="AU1012" s="2">
        <v>9.1</v>
      </c>
      <c r="AV1012" s="2">
        <v>8.1517999999999997</v>
      </c>
      <c r="AW1012" s="2">
        <v>0.01</v>
      </c>
      <c r="AX1012" s="2">
        <v>0.3</v>
      </c>
      <c r="AY1012" s="2">
        <v>3.7</v>
      </c>
      <c r="AZ1012" s="2">
        <v>1.5410999999999999</v>
      </c>
      <c r="BA1012" s="2">
        <v>0.18</v>
      </c>
      <c r="BB1012" s="2">
        <v>0.7</v>
      </c>
      <c r="BC1012" s="2">
        <v>24.7</v>
      </c>
      <c r="BD1012" s="2">
        <v>30.173400000000001</v>
      </c>
      <c r="BE1012" s="4"/>
      <c r="BF1012" s="4"/>
    </row>
    <row r="1013" spans="1:58" x14ac:dyDescent="0.2">
      <c r="A1013" s="29">
        <v>1012</v>
      </c>
      <c r="B1013" s="7" t="s">
        <v>77</v>
      </c>
      <c r="C1013" s="3">
        <v>39957</v>
      </c>
      <c r="D1013" s="4" t="s">
        <v>13</v>
      </c>
      <c r="E1013" s="4" t="s">
        <v>164</v>
      </c>
      <c r="F1013" s="5" t="s">
        <v>194</v>
      </c>
      <c r="G1013" s="6">
        <v>0.87569444444444444</v>
      </c>
      <c r="H1013" s="6">
        <v>0.91249999999999998</v>
      </c>
      <c r="I1013" s="85">
        <f t="shared" si="15"/>
        <v>52.999999999999972</v>
      </c>
      <c r="J1013" s="86">
        <f>I1013*Segmentos!$D$7*(AH1013%)*IF(ISNUMBER(AI1013),AI1013%,0)</f>
        <v>1004922.3999999994</v>
      </c>
      <c r="K1013" s="86">
        <f>I1013*Segmentos!$D$7*(AL1013%)*IF(ISNUMBER(AM1013),AM1013%,0)</f>
        <v>1235599.5999999992</v>
      </c>
      <c r="L1013" s="4"/>
      <c r="M1013" s="2">
        <v>5.31</v>
      </c>
      <c r="N1013" s="2">
        <v>17</v>
      </c>
      <c r="O1013" s="2">
        <v>31.3</v>
      </c>
      <c r="P1013" s="2">
        <v>85.909800000000004</v>
      </c>
      <c r="Q1013" s="2">
        <v>3.16</v>
      </c>
      <c r="R1013" s="2">
        <v>12.7</v>
      </c>
      <c r="S1013" s="2">
        <v>24.8</v>
      </c>
      <c r="T1013" s="2">
        <v>8.5248000000000008</v>
      </c>
      <c r="U1013" s="2">
        <v>3.51</v>
      </c>
      <c r="V1013" s="2">
        <v>13.5</v>
      </c>
      <c r="W1013" s="2">
        <v>26.1</v>
      </c>
      <c r="X1013" s="2">
        <v>11.904500000000001</v>
      </c>
      <c r="Y1013" s="2">
        <v>5.16</v>
      </c>
      <c r="Z1013" s="2">
        <v>17.7</v>
      </c>
      <c r="AA1013" s="2">
        <v>29.2</v>
      </c>
      <c r="AB1013" s="2">
        <v>24.651900000000001</v>
      </c>
      <c r="AC1013" s="2">
        <v>7.69</v>
      </c>
      <c r="AD1013" s="2">
        <v>20.8</v>
      </c>
      <c r="AE1013" s="2">
        <v>37</v>
      </c>
      <c r="AF1013" s="2">
        <v>40.828499999999998</v>
      </c>
      <c r="AG1013" s="2">
        <v>4.76</v>
      </c>
      <c r="AH1013" s="22">
        <v>17.3</v>
      </c>
      <c r="AI1013" s="22">
        <v>27.4</v>
      </c>
      <c r="AJ1013" s="22">
        <v>36.5139</v>
      </c>
      <c r="AK1013" s="18">
        <v>5.81</v>
      </c>
      <c r="AL1013" s="18">
        <v>16.7</v>
      </c>
      <c r="AM1013" s="18">
        <v>34.9</v>
      </c>
      <c r="AN1013" s="2">
        <v>49.395800000000001</v>
      </c>
      <c r="AO1013" s="2">
        <v>6.18</v>
      </c>
      <c r="AP1013" s="2">
        <v>16.8</v>
      </c>
      <c r="AQ1013" s="2">
        <v>36.700000000000003</v>
      </c>
      <c r="AR1013" s="2">
        <v>10.9352</v>
      </c>
      <c r="AS1013" s="2">
        <v>5.58</v>
      </c>
      <c r="AT1013" s="2">
        <v>20.100000000000001</v>
      </c>
      <c r="AU1013" s="2">
        <v>27.8</v>
      </c>
      <c r="AV1013" s="2">
        <v>19.880199999999999</v>
      </c>
      <c r="AW1013" s="2">
        <v>4.37</v>
      </c>
      <c r="AX1013" s="2">
        <v>12.9</v>
      </c>
      <c r="AY1013" s="2">
        <v>33.9</v>
      </c>
      <c r="AZ1013" s="2">
        <v>20.349599999999999</v>
      </c>
      <c r="BA1013" s="2">
        <v>5.61</v>
      </c>
      <c r="BB1013" s="2">
        <v>18.3</v>
      </c>
      <c r="BC1013" s="2">
        <v>30.6</v>
      </c>
      <c r="BD1013" s="2">
        <v>34.744700000000002</v>
      </c>
      <c r="BE1013" s="4"/>
      <c r="BF1013" s="4"/>
    </row>
    <row r="1014" spans="1:58" x14ac:dyDescent="0.2">
      <c r="A1014" s="29">
        <v>1013</v>
      </c>
      <c r="B1014" s="7" t="s">
        <v>107</v>
      </c>
      <c r="C1014" s="3">
        <v>39957</v>
      </c>
      <c r="D1014" s="4" t="s">
        <v>13</v>
      </c>
      <c r="E1014" s="4" t="s">
        <v>176</v>
      </c>
      <c r="F1014" s="5" t="s">
        <v>194</v>
      </c>
      <c r="G1014" s="6">
        <v>0.91805555555555562</v>
      </c>
      <c r="H1014" s="6">
        <v>5.5555555555555558E-3</v>
      </c>
      <c r="I1014" s="85">
        <f t="shared" si="15"/>
        <v>125.9999999999999</v>
      </c>
      <c r="J1014" s="86">
        <f>I1014*Segmentos!$D$7*(AH1014%)*IF(ISNUMBER(AI1014),AI1014%,0)</f>
        <v>4584787.1999999965</v>
      </c>
      <c r="K1014" s="86">
        <f>I1014*Segmentos!$D$7*(AL1014%)*IF(ISNUMBER(AM1014),AM1014%,0)</f>
        <v>5720651.9999999944</v>
      </c>
      <c r="L1014" s="4"/>
      <c r="M1014" s="2">
        <v>10.26</v>
      </c>
      <c r="N1014" s="2">
        <v>33</v>
      </c>
      <c r="O1014" s="2">
        <v>31.1</v>
      </c>
      <c r="P1014" s="2">
        <v>88.531499999999994</v>
      </c>
      <c r="Q1014" s="2">
        <v>5.91</v>
      </c>
      <c r="R1014" s="2">
        <v>25.1</v>
      </c>
      <c r="S1014" s="2">
        <v>23.5</v>
      </c>
      <c r="T1014" s="2">
        <v>8.5013000000000005</v>
      </c>
      <c r="U1014" s="2">
        <v>6.32</v>
      </c>
      <c r="V1014" s="2">
        <v>29.8</v>
      </c>
      <c r="W1014" s="2">
        <v>21.2</v>
      </c>
      <c r="X1014" s="2">
        <v>11.4251</v>
      </c>
      <c r="Y1014" s="2">
        <v>10.28</v>
      </c>
      <c r="Z1014" s="2">
        <v>32</v>
      </c>
      <c r="AA1014" s="2">
        <v>32.1</v>
      </c>
      <c r="AB1014" s="2">
        <v>26.179500000000001</v>
      </c>
      <c r="AC1014" s="2">
        <v>14.98</v>
      </c>
      <c r="AD1014" s="2">
        <v>40</v>
      </c>
      <c r="AE1014" s="2">
        <v>37.5</v>
      </c>
      <c r="AF1014" s="2">
        <v>42.425600000000003</v>
      </c>
      <c r="AG1014" s="2">
        <v>9.08</v>
      </c>
      <c r="AH1014" s="22">
        <v>33.200000000000003</v>
      </c>
      <c r="AI1014" s="22">
        <v>27.4</v>
      </c>
      <c r="AJ1014" s="22">
        <v>37.158700000000003</v>
      </c>
      <c r="AK1014" s="18">
        <v>11.33</v>
      </c>
      <c r="AL1014" s="18">
        <v>32.9</v>
      </c>
      <c r="AM1014" s="18">
        <v>34.5</v>
      </c>
      <c r="AN1014" s="2">
        <v>51.372799999999998</v>
      </c>
      <c r="AO1014" s="2">
        <v>7.89</v>
      </c>
      <c r="AP1014" s="2">
        <v>29.1</v>
      </c>
      <c r="AQ1014" s="2">
        <v>27.1</v>
      </c>
      <c r="AR1014" s="2">
        <v>7.4358000000000004</v>
      </c>
      <c r="AS1014" s="2">
        <v>8.2100000000000009</v>
      </c>
      <c r="AT1014" s="2">
        <v>29.1</v>
      </c>
      <c r="AU1014" s="2">
        <v>28.2</v>
      </c>
      <c r="AV1014" s="2">
        <v>15.6029</v>
      </c>
      <c r="AW1014" s="2">
        <v>9.83</v>
      </c>
      <c r="AX1014" s="2">
        <v>31.4</v>
      </c>
      <c r="AY1014" s="2">
        <v>31.3</v>
      </c>
      <c r="AZ1014" s="2">
        <v>24.387499999999999</v>
      </c>
      <c r="BA1014" s="2">
        <v>12.44</v>
      </c>
      <c r="BB1014" s="2">
        <v>37.5</v>
      </c>
      <c r="BC1014" s="2">
        <v>33.1</v>
      </c>
      <c r="BD1014" s="2">
        <v>41.105200000000004</v>
      </c>
      <c r="BE1014" s="4"/>
      <c r="BF1014" s="4"/>
    </row>
    <row r="1015" spans="1:58" x14ac:dyDescent="0.2">
      <c r="A1015" s="29">
        <v>1014</v>
      </c>
      <c r="B1015" s="7" t="s">
        <v>99</v>
      </c>
      <c r="C1015" s="3">
        <v>39957</v>
      </c>
      <c r="D1015" s="4" t="s">
        <v>0</v>
      </c>
      <c r="E1015" s="4" t="s">
        <v>182</v>
      </c>
      <c r="F1015" s="5" t="s">
        <v>194</v>
      </c>
      <c r="G1015" s="6">
        <v>0.75347222222222221</v>
      </c>
      <c r="H1015" s="6">
        <v>0.875</v>
      </c>
      <c r="I1015" s="85">
        <f t="shared" si="15"/>
        <v>175.00000000000003</v>
      </c>
      <c r="J1015" s="86">
        <f>I1015*Segmentos!$D$7*(AH1015%)*IF(ISNUMBER(AI1015),AI1015%,0)</f>
        <v>1978060</v>
      </c>
      <c r="K1015" s="86">
        <f>I1015*Segmentos!$D$7*(AL1015%)*IF(ISNUMBER(AM1015),AM1015%,0)</f>
        <v>2288790.0000000005</v>
      </c>
      <c r="L1015" s="4"/>
      <c r="M1015" s="2">
        <v>3.05</v>
      </c>
      <c r="N1015" s="2">
        <v>18.5</v>
      </c>
      <c r="O1015" s="2">
        <v>16.5</v>
      </c>
      <c r="P1015" s="2">
        <v>83.320700000000002</v>
      </c>
      <c r="Q1015" s="2">
        <v>2.0299999999999998</v>
      </c>
      <c r="R1015" s="2">
        <v>12</v>
      </c>
      <c r="S1015" s="2">
        <v>16.899999999999999</v>
      </c>
      <c r="T1015" s="2">
        <v>9.2426999999999992</v>
      </c>
      <c r="U1015" s="2">
        <v>2.4</v>
      </c>
      <c r="V1015" s="2">
        <v>18.399999999999999</v>
      </c>
      <c r="W1015" s="2">
        <v>13</v>
      </c>
      <c r="X1015" s="2">
        <v>13.776</v>
      </c>
      <c r="Y1015" s="2">
        <v>2.54</v>
      </c>
      <c r="Z1015" s="2">
        <v>19.100000000000001</v>
      </c>
      <c r="AA1015" s="2">
        <v>13.3</v>
      </c>
      <c r="AB1015" s="2">
        <v>20.509799999999998</v>
      </c>
      <c r="AC1015" s="2">
        <v>4.43</v>
      </c>
      <c r="AD1015" s="2">
        <v>21.3</v>
      </c>
      <c r="AE1015" s="2">
        <v>20.8</v>
      </c>
      <c r="AF1015" s="2">
        <v>39.792200000000001</v>
      </c>
      <c r="AG1015" s="2">
        <v>2.82</v>
      </c>
      <c r="AH1015" s="22">
        <v>19.899999999999999</v>
      </c>
      <c r="AI1015" s="22">
        <v>14.2</v>
      </c>
      <c r="AJ1015" s="22">
        <v>36.540500000000002</v>
      </c>
      <c r="AK1015" s="18">
        <v>3.26</v>
      </c>
      <c r="AL1015" s="18">
        <v>17.3</v>
      </c>
      <c r="AM1015" s="18">
        <v>18.899999999999999</v>
      </c>
      <c r="AN1015" s="2">
        <v>46.780200000000001</v>
      </c>
      <c r="AO1015" s="2">
        <v>1.19</v>
      </c>
      <c r="AP1015" s="2">
        <v>11.5</v>
      </c>
      <c r="AQ1015" s="2">
        <v>10.3</v>
      </c>
      <c r="AR1015" s="2">
        <v>3.5487000000000002</v>
      </c>
      <c r="AS1015" s="2">
        <v>2.08</v>
      </c>
      <c r="AT1015" s="2">
        <v>14.2</v>
      </c>
      <c r="AU1015" s="2">
        <v>14.6</v>
      </c>
      <c r="AV1015" s="2">
        <v>12.5397</v>
      </c>
      <c r="AW1015" s="2">
        <v>3.42</v>
      </c>
      <c r="AX1015" s="2">
        <v>17.7</v>
      </c>
      <c r="AY1015" s="2">
        <v>19.3</v>
      </c>
      <c r="AZ1015" s="2">
        <v>26.8598</v>
      </c>
      <c r="BA1015" s="2">
        <v>3.86</v>
      </c>
      <c r="BB1015" s="2">
        <v>23.6</v>
      </c>
      <c r="BC1015" s="2">
        <v>16.399999999999999</v>
      </c>
      <c r="BD1015" s="2">
        <v>40.372500000000002</v>
      </c>
      <c r="BE1015" s="4"/>
      <c r="BF1015" s="4"/>
    </row>
    <row r="1016" spans="1:58" x14ac:dyDescent="0.2">
      <c r="A1016" s="29">
        <v>1015</v>
      </c>
      <c r="B1016" s="7" t="s">
        <v>5</v>
      </c>
      <c r="C1016" s="3">
        <v>39957</v>
      </c>
      <c r="D1016" s="4" t="s">
        <v>3</v>
      </c>
      <c r="E1016" s="4" t="s">
        <v>164</v>
      </c>
      <c r="F1016" s="5" t="s">
        <v>194</v>
      </c>
      <c r="G1016" s="6">
        <v>0.87430555555555556</v>
      </c>
      <c r="H1016" s="6">
        <v>0.91666666666666663</v>
      </c>
      <c r="I1016" s="85">
        <f t="shared" si="15"/>
        <v>60.999999999999943</v>
      </c>
      <c r="J1016" s="86">
        <f>I1016*Segmentos!$D$7*(AH1016%)*IF(ISNUMBER(AI1016),AI1016%,0)</f>
        <v>2042572.7999999982</v>
      </c>
      <c r="K1016" s="86">
        <f>I1016*Segmentos!$D$7*(AL1016%)*IF(ISNUMBER(AM1016),AM1016%,0)</f>
        <v>1855741.9999999984</v>
      </c>
      <c r="L1016" s="4"/>
      <c r="M1016" s="2">
        <v>7.96</v>
      </c>
      <c r="N1016" s="2">
        <v>21.1</v>
      </c>
      <c r="O1016" s="2">
        <v>37.700000000000003</v>
      </c>
      <c r="P1016" s="2">
        <v>89.010900000000007</v>
      </c>
      <c r="Q1016" s="2">
        <v>5.68</v>
      </c>
      <c r="R1016" s="2">
        <v>13.4</v>
      </c>
      <c r="S1016" s="2">
        <v>42.4</v>
      </c>
      <c r="T1016" s="2">
        <v>10.589399999999999</v>
      </c>
      <c r="U1016" s="2">
        <v>4.18</v>
      </c>
      <c r="V1016" s="2">
        <v>16.8</v>
      </c>
      <c r="W1016" s="2">
        <v>24.9</v>
      </c>
      <c r="X1016" s="2">
        <v>9.7967999999999993</v>
      </c>
      <c r="Y1016" s="2">
        <v>8.2899999999999991</v>
      </c>
      <c r="Z1016" s="2">
        <v>23</v>
      </c>
      <c r="AA1016" s="2">
        <v>36.1</v>
      </c>
      <c r="AB1016" s="2">
        <v>27.3718</v>
      </c>
      <c r="AC1016" s="2">
        <v>11.24</v>
      </c>
      <c r="AD1016" s="2">
        <v>26.1</v>
      </c>
      <c r="AE1016" s="2">
        <v>43.1</v>
      </c>
      <c r="AF1016" s="2">
        <v>41.252899999999997</v>
      </c>
      <c r="AG1016" s="2">
        <v>8.36</v>
      </c>
      <c r="AH1016" s="22">
        <v>21.8</v>
      </c>
      <c r="AI1016" s="22">
        <v>38.4</v>
      </c>
      <c r="AJ1016" s="22">
        <v>44.361600000000003</v>
      </c>
      <c r="AK1016" s="18">
        <v>7.6</v>
      </c>
      <c r="AL1016" s="18">
        <v>20.5</v>
      </c>
      <c r="AM1016" s="18">
        <v>37.1</v>
      </c>
      <c r="AN1016" s="2">
        <v>44.649299999999997</v>
      </c>
      <c r="AO1016" s="2">
        <v>5.7</v>
      </c>
      <c r="AP1016" s="2">
        <v>17.899999999999999</v>
      </c>
      <c r="AQ1016" s="2">
        <v>31.9</v>
      </c>
      <c r="AR1016" s="2">
        <v>6.9588999999999999</v>
      </c>
      <c r="AS1016" s="2">
        <v>7.76</v>
      </c>
      <c r="AT1016" s="2">
        <v>21.5</v>
      </c>
      <c r="AU1016" s="2">
        <v>36.1</v>
      </c>
      <c r="AV1016" s="2">
        <v>19.118300000000001</v>
      </c>
      <c r="AW1016" s="2">
        <v>6.99</v>
      </c>
      <c r="AX1016" s="2">
        <v>20</v>
      </c>
      <c r="AY1016" s="2">
        <v>34.9</v>
      </c>
      <c r="AZ1016" s="2">
        <v>22.4587</v>
      </c>
      <c r="BA1016" s="2">
        <v>9.4499999999999993</v>
      </c>
      <c r="BB1016" s="2">
        <v>22.6</v>
      </c>
      <c r="BC1016" s="2">
        <v>41.9</v>
      </c>
      <c r="BD1016" s="2">
        <v>40.475000000000001</v>
      </c>
      <c r="BE1016" s="4"/>
      <c r="BF1016" s="4"/>
    </row>
    <row r="1017" spans="1:58" x14ac:dyDescent="0.2">
      <c r="A1017" s="29">
        <v>1016</v>
      </c>
      <c r="B1017" s="7" t="s">
        <v>49</v>
      </c>
      <c r="C1017" s="3">
        <v>39957</v>
      </c>
      <c r="D1017" s="4" t="s">
        <v>3</v>
      </c>
      <c r="E1017" s="4" t="s">
        <v>168</v>
      </c>
      <c r="F1017" s="5" t="s">
        <v>194</v>
      </c>
      <c r="G1017" s="6">
        <v>0.7944444444444444</v>
      </c>
      <c r="H1017" s="6">
        <v>0.87430555555555556</v>
      </c>
      <c r="I1017" s="85">
        <f t="shared" si="15"/>
        <v>115.00000000000007</v>
      </c>
      <c r="J1017" s="86">
        <f>I1017*Segmentos!$D$7*(AH1017%)*IF(ISNUMBER(AI1017),AI1017%,0)</f>
        <v>668656.00000000047</v>
      </c>
      <c r="K1017" s="86">
        <f>I1017*Segmentos!$D$7*(AL1017%)*IF(ISNUMBER(AM1017),AM1017%,0)</f>
        <v>1063704.0000000007</v>
      </c>
      <c r="L1017" s="4" t="s">
        <v>318</v>
      </c>
      <c r="M1017" s="2">
        <v>1.91</v>
      </c>
      <c r="N1017" s="2">
        <v>9.3000000000000007</v>
      </c>
      <c r="O1017" s="2">
        <v>20.5</v>
      </c>
      <c r="P1017" s="2">
        <v>91.278400000000005</v>
      </c>
      <c r="Q1017" s="2">
        <v>1.41</v>
      </c>
      <c r="R1017" s="2">
        <v>4.7</v>
      </c>
      <c r="S1017" s="2">
        <v>30</v>
      </c>
      <c r="T1017" s="2">
        <v>11.223699999999999</v>
      </c>
      <c r="U1017" s="2">
        <v>1.96</v>
      </c>
      <c r="V1017" s="2">
        <v>7.3</v>
      </c>
      <c r="W1017" s="2">
        <v>26.9</v>
      </c>
      <c r="X1017" s="2">
        <v>19.654599999999999</v>
      </c>
      <c r="Y1017" s="2">
        <v>1.95</v>
      </c>
      <c r="Z1017" s="2">
        <v>10</v>
      </c>
      <c r="AA1017" s="2">
        <v>19.399999999999999</v>
      </c>
      <c r="AB1017" s="2">
        <v>27.4922</v>
      </c>
      <c r="AC1017" s="2">
        <v>2.1</v>
      </c>
      <c r="AD1017" s="2">
        <v>12.3</v>
      </c>
      <c r="AE1017" s="2">
        <v>17</v>
      </c>
      <c r="AF1017" s="2">
        <v>32.907899999999998</v>
      </c>
      <c r="AG1017" s="2">
        <v>1.45</v>
      </c>
      <c r="AH1017" s="22">
        <v>9.1999999999999993</v>
      </c>
      <c r="AI1017" s="22">
        <v>15.8</v>
      </c>
      <c r="AJ1017" s="22">
        <v>32.869599999999998</v>
      </c>
      <c r="AK1017" s="18">
        <v>2.33</v>
      </c>
      <c r="AL1017" s="18">
        <v>9.4</v>
      </c>
      <c r="AM1017" s="18">
        <v>24.6</v>
      </c>
      <c r="AN1017" s="2">
        <v>58.408900000000003</v>
      </c>
      <c r="AO1017" s="2">
        <v>1.23</v>
      </c>
      <c r="AP1017" s="2">
        <v>5.5</v>
      </c>
      <c r="AQ1017" s="2">
        <v>22.5</v>
      </c>
      <c r="AR1017" s="2">
        <v>6.4146999999999998</v>
      </c>
      <c r="AS1017" s="2">
        <v>1.64</v>
      </c>
      <c r="AT1017" s="2">
        <v>10.4</v>
      </c>
      <c r="AU1017" s="2">
        <v>15.8</v>
      </c>
      <c r="AV1017" s="2">
        <v>17.3127</v>
      </c>
      <c r="AW1017" s="2">
        <v>2.33</v>
      </c>
      <c r="AX1017" s="2">
        <v>9.6999999999999993</v>
      </c>
      <c r="AY1017" s="2">
        <v>24</v>
      </c>
      <c r="AZ1017" s="2">
        <v>31.997399999999999</v>
      </c>
      <c r="BA1017" s="2">
        <v>1.94</v>
      </c>
      <c r="BB1017" s="2">
        <v>9.5</v>
      </c>
      <c r="BC1017" s="2">
        <v>20.5</v>
      </c>
      <c r="BD1017" s="2">
        <v>35.553699999999999</v>
      </c>
      <c r="BE1017" s="4"/>
      <c r="BF1017" s="4"/>
    </row>
    <row r="1018" spans="1:58" x14ac:dyDescent="0.2">
      <c r="A1018" s="29">
        <v>1017</v>
      </c>
      <c r="B1018" s="7" t="s">
        <v>101</v>
      </c>
      <c r="C1018" s="3">
        <v>39957</v>
      </c>
      <c r="D1018" s="4" t="s">
        <v>28</v>
      </c>
      <c r="E1018" s="4" t="s">
        <v>168</v>
      </c>
      <c r="F1018" s="5" t="s">
        <v>194</v>
      </c>
      <c r="G1018" s="6">
        <v>0.9159722222222223</v>
      </c>
      <c r="H1018" s="6">
        <v>2.361111111111111E-2</v>
      </c>
      <c r="I1018" s="85">
        <f t="shared" si="15"/>
        <v>154.99999999999989</v>
      </c>
      <c r="J1018" s="86">
        <f>I1018*Segmentos!$D$7*(AH1018%)*IF(ISNUMBER(AI1018),AI1018%,0)</f>
        <v>2806181.9999999977</v>
      </c>
      <c r="K1018" s="86">
        <f>I1018*Segmentos!$D$7*(AL1018%)*IF(ISNUMBER(AM1018),AM1018%,0)</f>
        <v>2055113.9999999986</v>
      </c>
      <c r="L1018" s="4" t="s">
        <v>320</v>
      </c>
      <c r="M1018" s="2">
        <v>3.89</v>
      </c>
      <c r="N1018" s="2">
        <v>13.4</v>
      </c>
      <c r="O1018" s="2">
        <v>29.1</v>
      </c>
      <c r="P1018" s="2">
        <v>89.294600000000003</v>
      </c>
      <c r="Q1018" s="2">
        <v>1.64</v>
      </c>
      <c r="R1018" s="2">
        <v>5.3</v>
      </c>
      <c r="S1018" s="2">
        <v>30.7</v>
      </c>
      <c r="T1018" s="2">
        <v>6.2671999999999999</v>
      </c>
      <c r="U1018" s="2">
        <v>4.18</v>
      </c>
      <c r="V1018" s="2">
        <v>13.3</v>
      </c>
      <c r="W1018" s="2">
        <v>31.6</v>
      </c>
      <c r="X1018" s="2">
        <v>20.1416</v>
      </c>
      <c r="Y1018" s="2">
        <v>4.67</v>
      </c>
      <c r="Z1018" s="2">
        <v>18.2</v>
      </c>
      <c r="AA1018" s="2">
        <v>25.6</v>
      </c>
      <c r="AB1018" s="2">
        <v>31.6675</v>
      </c>
      <c r="AC1018" s="2">
        <v>4.1399999999999997</v>
      </c>
      <c r="AD1018" s="2">
        <v>13.1</v>
      </c>
      <c r="AE1018" s="2">
        <v>31.5</v>
      </c>
      <c r="AF1018" s="2">
        <v>31.218299999999999</v>
      </c>
      <c r="AG1018" s="2">
        <v>4.53</v>
      </c>
      <c r="AH1018" s="22">
        <v>14.1</v>
      </c>
      <c r="AI1018" s="22">
        <v>32.1</v>
      </c>
      <c r="AJ1018" s="22">
        <v>49.322000000000003</v>
      </c>
      <c r="AK1018" s="18">
        <v>3.31</v>
      </c>
      <c r="AL1018" s="18">
        <v>12.7</v>
      </c>
      <c r="AM1018" s="18">
        <v>26.1</v>
      </c>
      <c r="AN1018" s="2">
        <v>39.9726</v>
      </c>
      <c r="AO1018" s="2">
        <v>2.11</v>
      </c>
      <c r="AP1018" s="2">
        <v>7.8</v>
      </c>
      <c r="AQ1018" s="2">
        <v>27.2</v>
      </c>
      <c r="AR1018" s="2">
        <v>5.3</v>
      </c>
      <c r="AS1018" s="2">
        <v>3.09</v>
      </c>
      <c r="AT1018" s="2">
        <v>11.2</v>
      </c>
      <c r="AU1018" s="2">
        <v>27.6</v>
      </c>
      <c r="AV1018" s="2">
        <v>15.6473</v>
      </c>
      <c r="AW1018" s="2">
        <v>3.23</v>
      </c>
      <c r="AX1018" s="2">
        <v>12.7</v>
      </c>
      <c r="AY1018" s="2">
        <v>25.3</v>
      </c>
      <c r="AZ1018" s="2">
        <v>21.3277</v>
      </c>
      <c r="BA1018" s="2">
        <v>5.35</v>
      </c>
      <c r="BB1018" s="2">
        <v>16.600000000000001</v>
      </c>
      <c r="BC1018" s="2">
        <v>32.1</v>
      </c>
      <c r="BD1018" s="2">
        <v>47.0197</v>
      </c>
      <c r="BE1018" s="4"/>
      <c r="BF1018" s="4"/>
    </row>
    <row r="1019" spans="1:58" x14ac:dyDescent="0.2">
      <c r="A1019" s="29">
        <v>1018</v>
      </c>
      <c r="B1019" s="7" t="s">
        <v>9</v>
      </c>
      <c r="C1019" s="3">
        <v>39957</v>
      </c>
      <c r="D1019" s="4" t="s">
        <v>8</v>
      </c>
      <c r="E1019" s="4" t="s">
        <v>168</v>
      </c>
      <c r="F1019" s="5" t="s">
        <v>194</v>
      </c>
      <c r="G1019" s="6">
        <v>0.80138888888888893</v>
      </c>
      <c r="H1019" s="6">
        <v>0.87361111111111101</v>
      </c>
      <c r="I1019" s="85">
        <f t="shared" si="15"/>
        <v>103.99999999999979</v>
      </c>
      <c r="J1019" s="86">
        <f>I1019*Segmentos!$D$7*(AH1019%)*IF(ISNUMBER(AI1019),AI1019%,0)</f>
        <v>3028563.1999999941</v>
      </c>
      <c r="K1019" s="86">
        <f>I1019*Segmentos!$D$7*(AL1019%)*IF(ISNUMBER(AM1019),AM1019%,0)</f>
        <v>3847833.5999999926</v>
      </c>
      <c r="L1019" s="4" t="s">
        <v>317</v>
      </c>
      <c r="M1019" s="2">
        <v>8.31</v>
      </c>
      <c r="N1019" s="2">
        <v>18.3</v>
      </c>
      <c r="O1019" s="2">
        <v>45.4</v>
      </c>
      <c r="P1019" s="2">
        <v>75.591099999999997</v>
      </c>
      <c r="Q1019" s="2">
        <v>4.3499999999999996</v>
      </c>
      <c r="R1019" s="2">
        <v>11.4</v>
      </c>
      <c r="S1019" s="2">
        <v>38.200000000000003</v>
      </c>
      <c r="T1019" s="2">
        <v>6.6043000000000003</v>
      </c>
      <c r="U1019" s="2">
        <v>6.8</v>
      </c>
      <c r="V1019" s="2">
        <v>16.8</v>
      </c>
      <c r="W1019" s="2">
        <v>40.5</v>
      </c>
      <c r="X1019" s="2">
        <v>12.958399999999999</v>
      </c>
      <c r="Y1019" s="2">
        <v>8.9700000000000006</v>
      </c>
      <c r="Z1019" s="2">
        <v>21.2</v>
      </c>
      <c r="AA1019" s="2">
        <v>42.4</v>
      </c>
      <c r="AB1019" s="2">
        <v>24.090900000000001</v>
      </c>
      <c r="AC1019" s="2">
        <v>10.7</v>
      </c>
      <c r="AD1019" s="2">
        <v>20.2</v>
      </c>
      <c r="AE1019" s="2">
        <v>52.9</v>
      </c>
      <c r="AF1019" s="2">
        <v>31.9374</v>
      </c>
      <c r="AG1019" s="2">
        <v>7.3</v>
      </c>
      <c r="AH1019" s="22">
        <v>17.8</v>
      </c>
      <c r="AI1019" s="22">
        <v>40.9</v>
      </c>
      <c r="AJ1019" s="22">
        <v>31.4742</v>
      </c>
      <c r="AK1019" s="18">
        <v>9.23</v>
      </c>
      <c r="AL1019" s="18">
        <v>18.8</v>
      </c>
      <c r="AM1019" s="18">
        <v>49.2</v>
      </c>
      <c r="AN1019" s="2">
        <v>44.116900000000001</v>
      </c>
      <c r="AO1019" s="2">
        <v>1.85</v>
      </c>
      <c r="AP1019" s="2">
        <v>7.5</v>
      </c>
      <c r="AQ1019" s="2">
        <v>24.6</v>
      </c>
      <c r="AR1019" s="2">
        <v>1.8418000000000001</v>
      </c>
      <c r="AS1019" s="2">
        <v>4.09</v>
      </c>
      <c r="AT1019" s="2">
        <v>9.3000000000000007</v>
      </c>
      <c r="AU1019" s="2">
        <v>44</v>
      </c>
      <c r="AV1019" s="2">
        <v>8.1905000000000001</v>
      </c>
      <c r="AW1019" s="2">
        <v>6.25</v>
      </c>
      <c r="AX1019" s="2">
        <v>16.3</v>
      </c>
      <c r="AY1019" s="2">
        <v>38.200000000000003</v>
      </c>
      <c r="AZ1019" s="2">
        <v>16.340699999999998</v>
      </c>
      <c r="BA1019" s="2">
        <v>14.14</v>
      </c>
      <c r="BB1019" s="2">
        <v>28.1</v>
      </c>
      <c r="BC1019" s="2">
        <v>50.3</v>
      </c>
      <c r="BD1019" s="2">
        <v>49.218000000000004</v>
      </c>
      <c r="BE1019" s="4"/>
      <c r="BF1019" s="4"/>
    </row>
    <row r="1020" spans="1:58" x14ac:dyDescent="0.2">
      <c r="A1020" s="29">
        <v>1019</v>
      </c>
      <c r="B1020" s="7" t="s">
        <v>35</v>
      </c>
      <c r="C1020" s="3">
        <v>39957</v>
      </c>
      <c r="D1020" s="4" t="s">
        <v>13</v>
      </c>
      <c r="E1020" s="4" t="s">
        <v>163</v>
      </c>
      <c r="F1020" s="5" t="s">
        <v>194</v>
      </c>
      <c r="G1020" s="6">
        <v>0.9159722222222223</v>
      </c>
      <c r="H1020" s="6">
        <v>0.91805555555555562</v>
      </c>
      <c r="I1020" s="85">
        <f t="shared" si="15"/>
        <v>2.9999999999999893</v>
      </c>
      <c r="J1020" s="86">
        <f>I1020*Segmentos!$D$7*(AH1020%)*IF(ISNUMBER(AI1020),AI1020%,0)</f>
        <v>67595.999999999767</v>
      </c>
      <c r="K1020" s="86">
        <f>I1020*Segmentos!$D$7*(AL1020%)*IF(ISNUMBER(AM1020),AM1020%,0)</f>
        <v>117544.7999999996</v>
      </c>
      <c r="L1020" s="4"/>
      <c r="M1020" s="2">
        <v>7.8</v>
      </c>
      <c r="N1020" s="2">
        <v>11.1</v>
      </c>
      <c r="O1020" s="2">
        <v>70.3</v>
      </c>
      <c r="P1020" s="2">
        <v>85.547700000000006</v>
      </c>
      <c r="Q1020" s="2">
        <v>3.45</v>
      </c>
      <c r="R1020" s="2">
        <v>5.6</v>
      </c>
      <c r="S1020" s="2">
        <v>61.7</v>
      </c>
      <c r="T1020" s="2">
        <v>6.3082000000000003</v>
      </c>
      <c r="U1020" s="2">
        <v>6.28</v>
      </c>
      <c r="V1020" s="2">
        <v>9.9</v>
      </c>
      <c r="W1020" s="2">
        <v>63.2</v>
      </c>
      <c r="X1020" s="2">
        <v>14.427099999999999</v>
      </c>
      <c r="Y1020" s="2">
        <v>7.82</v>
      </c>
      <c r="Z1020" s="2">
        <v>11.2</v>
      </c>
      <c r="AA1020" s="2">
        <v>70</v>
      </c>
      <c r="AB1020" s="2">
        <v>25.308800000000002</v>
      </c>
      <c r="AC1020" s="2">
        <v>10.97</v>
      </c>
      <c r="AD1020" s="2">
        <v>14.6</v>
      </c>
      <c r="AE1020" s="2">
        <v>75.3</v>
      </c>
      <c r="AF1020" s="2">
        <v>39.503700000000002</v>
      </c>
      <c r="AG1020" s="2">
        <v>5.63</v>
      </c>
      <c r="AH1020" s="22">
        <v>8.6</v>
      </c>
      <c r="AI1020" s="22">
        <v>65.5</v>
      </c>
      <c r="AJ1020" s="22">
        <v>29.269500000000001</v>
      </c>
      <c r="AK1020" s="18">
        <v>9.76</v>
      </c>
      <c r="AL1020" s="18">
        <v>13.4</v>
      </c>
      <c r="AM1020" s="18">
        <v>73.099999999999994</v>
      </c>
      <c r="AN1020" s="2">
        <v>56.278100000000002</v>
      </c>
      <c r="AO1020" s="2">
        <v>9.3800000000000008</v>
      </c>
      <c r="AP1020" s="2">
        <v>12.3</v>
      </c>
      <c r="AQ1020" s="2">
        <v>76.2</v>
      </c>
      <c r="AR1020" s="2">
        <v>11.234999999999999</v>
      </c>
      <c r="AS1020" s="2">
        <v>5.14</v>
      </c>
      <c r="AT1020" s="2">
        <v>7.1</v>
      </c>
      <c r="AU1020" s="2">
        <v>72.900000000000006</v>
      </c>
      <c r="AV1020" s="2">
        <v>12.414999999999999</v>
      </c>
      <c r="AW1020" s="2">
        <v>7.08</v>
      </c>
      <c r="AX1020" s="2">
        <v>11.6</v>
      </c>
      <c r="AY1020" s="2">
        <v>61.2</v>
      </c>
      <c r="AZ1020" s="2">
        <v>22.311599999999999</v>
      </c>
      <c r="BA1020" s="2">
        <v>9.43</v>
      </c>
      <c r="BB1020" s="2">
        <v>12.7</v>
      </c>
      <c r="BC1020" s="2">
        <v>74</v>
      </c>
      <c r="BD1020" s="2">
        <v>39.586100000000002</v>
      </c>
      <c r="BE1020" s="4"/>
      <c r="BF1020" s="4"/>
    </row>
    <row r="1021" spans="1:58" x14ac:dyDescent="0.2">
      <c r="A1021" s="29">
        <v>1020</v>
      </c>
      <c r="B1021" s="7" t="s">
        <v>74</v>
      </c>
      <c r="C1021" s="3">
        <v>39957</v>
      </c>
      <c r="D1021" s="4" t="s">
        <v>21</v>
      </c>
      <c r="E1021" s="4" t="s">
        <v>170</v>
      </c>
      <c r="F1021" s="5" t="s">
        <v>194</v>
      </c>
      <c r="G1021" s="6">
        <v>0.89097222222222217</v>
      </c>
      <c r="H1021" s="6">
        <v>0.90138888888888891</v>
      </c>
      <c r="I1021" s="85">
        <f t="shared" si="15"/>
        <v>15.000000000000107</v>
      </c>
      <c r="J1021" s="86">
        <f>I1021*Segmentos!$D$7*(AH1021%)*IF(ISNUMBER(AI1021),AI1021%,0)</f>
        <v>6480.0000000000464</v>
      </c>
      <c r="K1021" s="86">
        <f>I1021*Segmentos!$D$7*(AL1021%)*IF(ISNUMBER(AM1021),AM1021%,0)</f>
        <v>28512.000000000204</v>
      </c>
      <c r="L1021" s="4"/>
      <c r="M1021" s="2">
        <v>0.3</v>
      </c>
      <c r="N1021" s="2">
        <v>0.4</v>
      </c>
      <c r="O1021" s="2">
        <v>72.099999999999994</v>
      </c>
      <c r="P1021" s="2">
        <v>40.696599999999997</v>
      </c>
      <c r="Q1021" s="2">
        <v>0.1</v>
      </c>
      <c r="R1021" s="2">
        <v>0.3</v>
      </c>
      <c r="S1021" s="2">
        <v>33.299999999999997</v>
      </c>
      <c r="T1021" s="2">
        <v>2.2290999999999999</v>
      </c>
      <c r="U1021" s="2">
        <v>1.1200000000000001</v>
      </c>
      <c r="V1021" s="2">
        <v>1.4</v>
      </c>
      <c r="W1021" s="2">
        <v>78.3</v>
      </c>
      <c r="X1021" s="2">
        <v>31.7057</v>
      </c>
      <c r="Y1021" s="2">
        <v>0.17</v>
      </c>
      <c r="Z1021" s="2">
        <v>0.2</v>
      </c>
      <c r="AA1021" s="2">
        <v>73.3</v>
      </c>
      <c r="AB1021" s="2">
        <v>6.7618999999999998</v>
      </c>
      <c r="AC1021" s="2">
        <v>0</v>
      </c>
      <c r="AD1021" s="2">
        <v>0</v>
      </c>
      <c r="AE1021" s="8" t="s">
        <v>577</v>
      </c>
      <c r="AF1021" s="2">
        <v>0</v>
      </c>
      <c r="AG1021" s="2">
        <v>0.13</v>
      </c>
      <c r="AH1021" s="22">
        <v>0.2</v>
      </c>
      <c r="AI1021" s="22">
        <v>54</v>
      </c>
      <c r="AJ1021" s="22">
        <v>8.5047999999999995</v>
      </c>
      <c r="AK1021" s="18">
        <v>0.45</v>
      </c>
      <c r="AL1021" s="18">
        <v>0.6</v>
      </c>
      <c r="AM1021" s="18">
        <v>79.2</v>
      </c>
      <c r="AN1021" s="2">
        <v>32.191800000000001</v>
      </c>
      <c r="AO1021" s="2">
        <v>0</v>
      </c>
      <c r="AP1021" s="2">
        <v>0</v>
      </c>
      <c r="AQ1021" s="8" t="s">
        <v>577</v>
      </c>
      <c r="AR1021" s="2">
        <v>0</v>
      </c>
      <c r="AS1021" s="2">
        <v>0.23</v>
      </c>
      <c r="AT1021" s="2">
        <v>0.3</v>
      </c>
      <c r="AU1021" s="2">
        <v>73.3</v>
      </c>
      <c r="AV1021" s="2">
        <v>6.7618999999999998</v>
      </c>
      <c r="AW1021" s="2">
        <v>0.53</v>
      </c>
      <c r="AX1021" s="2">
        <v>0.7</v>
      </c>
      <c r="AY1021" s="2">
        <v>81.2</v>
      </c>
      <c r="AZ1021" s="2">
        <v>20.669799999999999</v>
      </c>
      <c r="BA1021" s="2">
        <v>0.26</v>
      </c>
      <c r="BB1021" s="2">
        <v>0.4</v>
      </c>
      <c r="BC1021" s="2">
        <v>61</v>
      </c>
      <c r="BD1021" s="2">
        <v>13.265000000000001</v>
      </c>
      <c r="BE1021" s="4"/>
      <c r="BF1021" s="4"/>
    </row>
    <row r="1022" spans="1:58" x14ac:dyDescent="0.2">
      <c r="A1022" s="29">
        <v>1021</v>
      </c>
      <c r="B1022" s="7" t="s">
        <v>11</v>
      </c>
      <c r="C1022" s="3">
        <v>39957</v>
      </c>
      <c r="D1022" s="4" t="s">
        <v>0</v>
      </c>
      <c r="E1022" s="4" t="s">
        <v>166</v>
      </c>
      <c r="F1022" s="5" t="s">
        <v>194</v>
      </c>
      <c r="G1022" s="6">
        <v>0.9145833333333333</v>
      </c>
      <c r="H1022" s="6">
        <v>0.91666666666666663</v>
      </c>
      <c r="I1022" s="85">
        <f t="shared" si="15"/>
        <v>2.9999999999999893</v>
      </c>
      <c r="J1022" s="86">
        <f>I1022*Segmentos!$D$7*(AH1022%)*IF(ISNUMBER(AI1022),AI1022%,0)</f>
        <v>86894.399999999703</v>
      </c>
      <c r="K1022" s="86">
        <f>I1022*Segmentos!$D$7*(AL1022%)*IF(ISNUMBER(AM1022),AM1022%,0)</f>
        <v>87436.799999999697</v>
      </c>
      <c r="L1022" s="4"/>
      <c r="M1022" s="2">
        <v>7.26</v>
      </c>
      <c r="N1022" s="2">
        <v>8.9</v>
      </c>
      <c r="O1022" s="2">
        <v>81.5</v>
      </c>
      <c r="P1022" s="2">
        <v>86.098299999999995</v>
      </c>
      <c r="Q1022" s="2">
        <v>3.93</v>
      </c>
      <c r="R1022" s="2">
        <v>5.3</v>
      </c>
      <c r="S1022" s="2">
        <v>73.7</v>
      </c>
      <c r="T1022" s="2">
        <v>7.7744</v>
      </c>
      <c r="U1022" s="2">
        <v>5.86</v>
      </c>
      <c r="V1022" s="2">
        <v>7.9</v>
      </c>
      <c r="W1022" s="2">
        <v>74.400000000000006</v>
      </c>
      <c r="X1022" s="2">
        <v>14.5672</v>
      </c>
      <c r="Y1022" s="2">
        <v>7.67</v>
      </c>
      <c r="Z1022" s="2">
        <v>9.6</v>
      </c>
      <c r="AA1022" s="2">
        <v>80</v>
      </c>
      <c r="AB1022" s="2">
        <v>26.829799999999999</v>
      </c>
      <c r="AC1022" s="2">
        <v>9.49</v>
      </c>
      <c r="AD1022" s="2">
        <v>10.8</v>
      </c>
      <c r="AE1022" s="2">
        <v>87.8</v>
      </c>
      <c r="AF1022" s="2">
        <v>36.9268</v>
      </c>
      <c r="AG1022" s="2">
        <v>7.21</v>
      </c>
      <c r="AH1022" s="22">
        <v>8.6</v>
      </c>
      <c r="AI1022" s="22">
        <v>84.2</v>
      </c>
      <c r="AJ1022" s="22">
        <v>40.526400000000002</v>
      </c>
      <c r="AK1022" s="18">
        <v>7.32</v>
      </c>
      <c r="AL1022" s="18">
        <v>9.1999999999999993</v>
      </c>
      <c r="AM1022" s="18">
        <v>79.2</v>
      </c>
      <c r="AN1022" s="2">
        <v>45.571899999999999</v>
      </c>
      <c r="AO1022" s="2">
        <v>4.2699999999999996</v>
      </c>
      <c r="AP1022" s="2">
        <v>5.9</v>
      </c>
      <c r="AQ1022" s="2">
        <v>72.599999999999994</v>
      </c>
      <c r="AR1022" s="2">
        <v>5.5269000000000004</v>
      </c>
      <c r="AS1022" s="2">
        <v>6.42</v>
      </c>
      <c r="AT1022" s="2">
        <v>7.8</v>
      </c>
      <c r="AU1022" s="2">
        <v>82.4</v>
      </c>
      <c r="AV1022" s="2">
        <v>16.766500000000001</v>
      </c>
      <c r="AW1022" s="2">
        <v>7.2</v>
      </c>
      <c r="AX1022" s="2">
        <v>9.1999999999999993</v>
      </c>
      <c r="AY1022" s="2">
        <v>78.2</v>
      </c>
      <c r="AZ1022" s="2">
        <v>24.534300000000002</v>
      </c>
      <c r="BA1022" s="2">
        <v>8.65</v>
      </c>
      <c r="BB1022" s="2">
        <v>10.199999999999999</v>
      </c>
      <c r="BC1022" s="2">
        <v>84.7</v>
      </c>
      <c r="BD1022" s="2">
        <v>39.270499999999998</v>
      </c>
      <c r="BE1022" s="4"/>
      <c r="BF1022" s="4"/>
    </row>
    <row r="1023" spans="1:58" x14ac:dyDescent="0.2">
      <c r="A1023" s="29">
        <v>1022</v>
      </c>
      <c r="B1023" s="7" t="s">
        <v>11</v>
      </c>
      <c r="C1023" s="3">
        <v>39957</v>
      </c>
      <c r="D1023" s="4" t="s">
        <v>8</v>
      </c>
      <c r="E1023" s="4" t="s">
        <v>166</v>
      </c>
      <c r="F1023" s="5" t="s">
        <v>194</v>
      </c>
      <c r="G1023" s="6">
        <v>0.89375000000000004</v>
      </c>
      <c r="H1023" s="6">
        <v>0.89444444444444438</v>
      </c>
      <c r="I1023" s="85">
        <f t="shared" si="15"/>
        <v>0.99999999999983658</v>
      </c>
      <c r="J1023" s="86">
        <f>I1023*Segmentos!$D$7*(AH1023%)*IF(ISNUMBER(AI1023),AI1023%,0)</f>
        <v>27999.999999995427</v>
      </c>
      <c r="K1023" s="86">
        <f>I1023*Segmentos!$D$7*(AL1023%)*IF(ISNUMBER(AM1023),AM1023%,0)</f>
        <v>31999.999999994772</v>
      </c>
      <c r="L1023" s="4"/>
      <c r="M1023" s="2">
        <v>7.52</v>
      </c>
      <c r="N1023" s="2">
        <v>7.5</v>
      </c>
      <c r="O1023" s="2">
        <v>100</v>
      </c>
      <c r="P1023" s="2">
        <v>88.284999999999997</v>
      </c>
      <c r="Q1023" s="2">
        <v>2.77</v>
      </c>
      <c r="R1023" s="2">
        <v>2.8</v>
      </c>
      <c r="S1023" s="2">
        <v>100</v>
      </c>
      <c r="T1023" s="2">
        <v>5.4257999999999997</v>
      </c>
      <c r="U1023" s="2">
        <v>4.43</v>
      </c>
      <c r="V1023" s="2">
        <v>4.4000000000000004</v>
      </c>
      <c r="W1023" s="2">
        <v>100</v>
      </c>
      <c r="X1023" s="2">
        <v>10.9003</v>
      </c>
      <c r="Y1023" s="2">
        <v>8.84</v>
      </c>
      <c r="Z1023" s="2">
        <v>8.8000000000000007</v>
      </c>
      <c r="AA1023" s="2">
        <v>100</v>
      </c>
      <c r="AB1023" s="2">
        <v>30.647200000000002</v>
      </c>
      <c r="AC1023" s="2">
        <v>10.71</v>
      </c>
      <c r="AD1023" s="2">
        <v>10.7</v>
      </c>
      <c r="AE1023" s="2">
        <v>100</v>
      </c>
      <c r="AF1023" s="2">
        <v>41.311700000000002</v>
      </c>
      <c r="AG1023" s="2">
        <v>6.97</v>
      </c>
      <c r="AH1023" s="22">
        <v>7</v>
      </c>
      <c r="AI1023" s="22">
        <v>100</v>
      </c>
      <c r="AJ1023" s="22">
        <v>38.820799999999998</v>
      </c>
      <c r="AK1023" s="18">
        <v>8.01</v>
      </c>
      <c r="AL1023" s="18">
        <v>8</v>
      </c>
      <c r="AM1023" s="18">
        <v>100</v>
      </c>
      <c r="AN1023" s="2">
        <v>49.464199999999998</v>
      </c>
      <c r="AO1023" s="2">
        <v>0.72</v>
      </c>
      <c r="AP1023" s="2">
        <v>0.7</v>
      </c>
      <c r="AQ1023" s="2">
        <v>100</v>
      </c>
      <c r="AR1023" s="2">
        <v>0.91790000000000005</v>
      </c>
      <c r="AS1023" s="2">
        <v>3.62</v>
      </c>
      <c r="AT1023" s="2">
        <v>3.6</v>
      </c>
      <c r="AU1023" s="2">
        <v>100</v>
      </c>
      <c r="AV1023" s="2">
        <v>9.3659999999999997</v>
      </c>
      <c r="AW1023" s="2">
        <v>5.55</v>
      </c>
      <c r="AX1023" s="2">
        <v>5.6</v>
      </c>
      <c r="AY1023" s="2">
        <v>100</v>
      </c>
      <c r="AZ1023" s="2">
        <v>18.7529</v>
      </c>
      <c r="BA1023" s="2">
        <v>13.17</v>
      </c>
      <c r="BB1023" s="2">
        <v>13.2</v>
      </c>
      <c r="BC1023" s="2">
        <v>100</v>
      </c>
      <c r="BD1023" s="2">
        <v>59.248199999999997</v>
      </c>
      <c r="BE1023" s="4"/>
      <c r="BF1023" s="4"/>
    </row>
    <row r="1024" spans="1:58" x14ac:dyDescent="0.2">
      <c r="A1024" s="29">
        <v>1023</v>
      </c>
      <c r="B1024" s="7" t="s">
        <v>6</v>
      </c>
      <c r="C1024" s="3">
        <v>39957</v>
      </c>
      <c r="D1024" s="4" t="s">
        <v>3</v>
      </c>
      <c r="E1024" s="4" t="s">
        <v>166</v>
      </c>
      <c r="F1024" s="5" t="s">
        <v>194</v>
      </c>
      <c r="G1024" s="6">
        <v>0.90833333333333333</v>
      </c>
      <c r="H1024" s="6">
        <v>0.90972222222222221</v>
      </c>
      <c r="I1024" s="85">
        <f t="shared" si="15"/>
        <v>1.9999999999999929</v>
      </c>
      <c r="J1024" s="86">
        <f>I1024*Segmentos!$D$7*(AH1024%)*IF(ISNUMBER(AI1024),AI1024%,0)</f>
        <v>71270.399999999747</v>
      </c>
      <c r="K1024" s="86">
        <f>I1024*Segmentos!$D$7*(AL1024%)*IF(ISNUMBER(AM1024),AM1024%,0)</f>
        <v>66247.999999999767</v>
      </c>
      <c r="L1024" s="4"/>
      <c r="M1024" s="2">
        <v>8.57</v>
      </c>
      <c r="N1024" s="2">
        <v>9.3000000000000007</v>
      </c>
      <c r="O1024" s="2">
        <v>91.9</v>
      </c>
      <c r="P1024" s="2">
        <v>84.199700000000007</v>
      </c>
      <c r="Q1024" s="2">
        <v>6.6</v>
      </c>
      <c r="R1024" s="2">
        <v>7</v>
      </c>
      <c r="S1024" s="2">
        <v>94.7</v>
      </c>
      <c r="T1024" s="2">
        <v>10.8154</v>
      </c>
      <c r="U1024" s="2">
        <v>5.35</v>
      </c>
      <c r="V1024" s="2">
        <v>5.8</v>
      </c>
      <c r="W1024" s="2">
        <v>91.8</v>
      </c>
      <c r="X1024" s="2">
        <v>11.0101</v>
      </c>
      <c r="Y1024" s="2">
        <v>8.89</v>
      </c>
      <c r="Z1024" s="2">
        <v>9.8000000000000007</v>
      </c>
      <c r="AA1024" s="2">
        <v>91</v>
      </c>
      <c r="AB1024" s="2">
        <v>25.781600000000001</v>
      </c>
      <c r="AC1024" s="2">
        <v>11.35</v>
      </c>
      <c r="AD1024" s="2">
        <v>12.4</v>
      </c>
      <c r="AE1024" s="2">
        <v>91.8</v>
      </c>
      <c r="AF1024" s="2">
        <v>36.592500000000001</v>
      </c>
      <c r="AG1024" s="2">
        <v>8.8699999999999992</v>
      </c>
      <c r="AH1024" s="22">
        <v>9.6</v>
      </c>
      <c r="AI1024" s="22">
        <v>92.8</v>
      </c>
      <c r="AJ1024" s="22">
        <v>41.324599999999997</v>
      </c>
      <c r="AK1024" s="18">
        <v>8.3000000000000007</v>
      </c>
      <c r="AL1024" s="18">
        <v>9.1</v>
      </c>
      <c r="AM1024" s="18">
        <v>91</v>
      </c>
      <c r="AN1024" s="2">
        <v>42.875</v>
      </c>
      <c r="AO1024" s="2">
        <v>5.88</v>
      </c>
      <c r="AP1024" s="2">
        <v>6.5</v>
      </c>
      <c r="AQ1024" s="2">
        <v>90.1</v>
      </c>
      <c r="AR1024" s="2">
        <v>6.3154000000000003</v>
      </c>
      <c r="AS1024" s="2">
        <v>6.53</v>
      </c>
      <c r="AT1024" s="2">
        <v>7.2</v>
      </c>
      <c r="AU1024" s="2">
        <v>90.4</v>
      </c>
      <c r="AV1024" s="2">
        <v>14.122299999999999</v>
      </c>
      <c r="AW1024" s="2">
        <v>9.0500000000000007</v>
      </c>
      <c r="AX1024" s="2">
        <v>9.9</v>
      </c>
      <c r="AY1024" s="2">
        <v>91.7</v>
      </c>
      <c r="AZ1024" s="2">
        <v>25.573699999999999</v>
      </c>
      <c r="BA1024" s="2">
        <v>10.15</v>
      </c>
      <c r="BB1024" s="2">
        <v>10.9</v>
      </c>
      <c r="BC1024" s="2">
        <v>92.9</v>
      </c>
      <c r="BD1024" s="2">
        <v>38.188200000000002</v>
      </c>
      <c r="BE1024" s="4"/>
      <c r="BF1024" s="4"/>
    </row>
    <row r="1025" spans="1:58" x14ac:dyDescent="0.2">
      <c r="A1025" s="29">
        <v>1024</v>
      </c>
      <c r="B1025" s="7" t="s">
        <v>31</v>
      </c>
      <c r="C1025" s="3">
        <v>39957</v>
      </c>
      <c r="D1025" s="4" t="s">
        <v>28</v>
      </c>
      <c r="E1025" s="4" t="s">
        <v>166</v>
      </c>
      <c r="F1025" s="5" t="s">
        <v>194</v>
      </c>
      <c r="G1025" s="6">
        <v>0.91249999999999998</v>
      </c>
      <c r="H1025" s="6">
        <v>0.9159722222222223</v>
      </c>
      <c r="I1025" s="85">
        <f t="shared" si="15"/>
        <v>5.0000000000001421</v>
      </c>
      <c r="J1025" s="86">
        <f>I1025*Segmentos!$D$7*(AH1025%)*IF(ISNUMBER(AI1025),AI1025%,0)</f>
        <v>34950.000000000997</v>
      </c>
      <c r="K1025" s="86">
        <f>I1025*Segmentos!$D$7*(AL1025%)*IF(ISNUMBER(AM1025),AM1025%,0)</f>
        <v>24334.000000000691</v>
      </c>
      <c r="L1025" s="4"/>
      <c r="M1025" s="2">
        <v>1.47</v>
      </c>
      <c r="N1025" s="2">
        <v>2.4</v>
      </c>
      <c r="O1025" s="2">
        <v>61.4</v>
      </c>
      <c r="P1025" s="2">
        <v>63.7684</v>
      </c>
      <c r="Q1025" s="2">
        <v>1.1100000000000001</v>
      </c>
      <c r="R1025" s="2">
        <v>2.2000000000000002</v>
      </c>
      <c r="S1025" s="2">
        <v>49.4</v>
      </c>
      <c r="T1025" s="2">
        <v>8.0298999999999996</v>
      </c>
      <c r="U1025" s="2">
        <v>3.11</v>
      </c>
      <c r="V1025" s="2">
        <v>5.0999999999999996</v>
      </c>
      <c r="W1025" s="2">
        <v>61.4</v>
      </c>
      <c r="X1025" s="2">
        <v>28.289400000000001</v>
      </c>
      <c r="Y1025" s="2">
        <v>1.56</v>
      </c>
      <c r="Z1025" s="2">
        <v>2</v>
      </c>
      <c r="AA1025" s="2">
        <v>78.5</v>
      </c>
      <c r="AB1025" s="2">
        <v>19.9239</v>
      </c>
      <c r="AC1025" s="2">
        <v>0.53</v>
      </c>
      <c r="AD1025" s="2">
        <v>1.1000000000000001</v>
      </c>
      <c r="AE1025" s="2">
        <v>46.8</v>
      </c>
      <c r="AF1025" s="2">
        <v>7.5251999999999999</v>
      </c>
      <c r="AG1025" s="2">
        <v>1.77</v>
      </c>
      <c r="AH1025" s="22">
        <v>2.5</v>
      </c>
      <c r="AI1025" s="22">
        <v>69.900000000000006</v>
      </c>
      <c r="AJ1025" s="22">
        <v>36.393599999999999</v>
      </c>
      <c r="AK1025" s="18">
        <v>1.2</v>
      </c>
      <c r="AL1025" s="18">
        <v>2.2999999999999998</v>
      </c>
      <c r="AM1025" s="18">
        <v>52.9</v>
      </c>
      <c r="AN1025" s="2">
        <v>27.3748</v>
      </c>
      <c r="AO1025" s="2">
        <v>0.69</v>
      </c>
      <c r="AP1025" s="2">
        <v>0.8</v>
      </c>
      <c r="AQ1025" s="2">
        <v>90.6</v>
      </c>
      <c r="AR1025" s="2">
        <v>3.2839999999999998</v>
      </c>
      <c r="AS1025" s="2">
        <v>1.1599999999999999</v>
      </c>
      <c r="AT1025" s="2">
        <v>1.5</v>
      </c>
      <c r="AU1025" s="2">
        <v>76.400000000000006</v>
      </c>
      <c r="AV1025" s="2">
        <v>11.0943</v>
      </c>
      <c r="AW1025" s="2">
        <v>1.44</v>
      </c>
      <c r="AX1025" s="2">
        <v>2.5</v>
      </c>
      <c r="AY1025" s="2">
        <v>57.8</v>
      </c>
      <c r="AZ1025" s="2">
        <v>17.8843</v>
      </c>
      <c r="BA1025" s="2">
        <v>1.9</v>
      </c>
      <c r="BB1025" s="2">
        <v>3.3</v>
      </c>
      <c r="BC1025" s="2">
        <v>57.6</v>
      </c>
      <c r="BD1025" s="2">
        <v>31.505800000000001</v>
      </c>
      <c r="BE1025" s="4"/>
      <c r="BF1025" s="4"/>
    </row>
    <row r="1026" spans="1:58" x14ac:dyDescent="0.2">
      <c r="A1026" s="29">
        <v>1025</v>
      </c>
      <c r="B1026" s="7" t="s">
        <v>110</v>
      </c>
      <c r="C1026" s="3">
        <v>39957</v>
      </c>
      <c r="D1026" s="4" t="s">
        <v>0</v>
      </c>
      <c r="E1026" s="4" t="s">
        <v>117</v>
      </c>
      <c r="F1026" s="5" t="s">
        <v>194</v>
      </c>
      <c r="G1026" s="6">
        <v>0.91666666666666663</v>
      </c>
      <c r="H1026" s="6">
        <v>0.96944444444444444</v>
      </c>
      <c r="I1026" s="85">
        <f t="shared" si="15"/>
        <v>76.000000000000057</v>
      </c>
      <c r="J1026" s="86">
        <f>I1026*Segmentos!$D$7*(AH1026%)*IF(ISNUMBER(AI1026),AI1026%,0)</f>
        <v>3028752.0000000023</v>
      </c>
      <c r="K1026" s="86">
        <f>I1026*Segmentos!$D$7*(AL1026%)*IF(ISNUMBER(AM1026),AM1026%,0)</f>
        <v>3059790.4000000022</v>
      </c>
      <c r="L1026" s="4" t="s">
        <v>316</v>
      </c>
      <c r="M1026" s="2">
        <v>10.029999999999999</v>
      </c>
      <c r="N1026" s="2">
        <v>24.7</v>
      </c>
      <c r="O1026" s="2">
        <v>40.5</v>
      </c>
      <c r="P1026" s="2">
        <v>79.806899999999999</v>
      </c>
      <c r="Q1026" s="2">
        <v>6.98</v>
      </c>
      <c r="R1026" s="2">
        <v>15.9</v>
      </c>
      <c r="S1026" s="2">
        <v>43.8</v>
      </c>
      <c r="T1026" s="2">
        <v>9.2588000000000008</v>
      </c>
      <c r="U1026" s="2">
        <v>11.56</v>
      </c>
      <c r="V1026" s="2">
        <v>25.7</v>
      </c>
      <c r="W1026" s="2">
        <v>45</v>
      </c>
      <c r="X1026" s="2">
        <v>19.278099999999998</v>
      </c>
      <c r="Y1026" s="2">
        <v>11.18</v>
      </c>
      <c r="Z1026" s="2">
        <v>27.9</v>
      </c>
      <c r="AA1026" s="2">
        <v>40.1</v>
      </c>
      <c r="AB1026" s="2">
        <v>26.257300000000001</v>
      </c>
      <c r="AC1026" s="2">
        <v>9.58</v>
      </c>
      <c r="AD1026" s="2">
        <v>25.8</v>
      </c>
      <c r="AE1026" s="2">
        <v>37.1</v>
      </c>
      <c r="AF1026" s="2">
        <v>25.012599999999999</v>
      </c>
      <c r="AG1026" s="2">
        <v>9.98</v>
      </c>
      <c r="AH1026" s="22">
        <v>24.3</v>
      </c>
      <c r="AI1026" s="22">
        <v>41</v>
      </c>
      <c r="AJ1026" s="22">
        <v>37.648200000000003</v>
      </c>
      <c r="AK1026" s="18">
        <v>10.08</v>
      </c>
      <c r="AL1026" s="18">
        <v>25.1</v>
      </c>
      <c r="AM1026" s="18">
        <v>40.1</v>
      </c>
      <c r="AN1026" s="2">
        <v>42.1586</v>
      </c>
      <c r="AO1026" s="2">
        <v>7.92</v>
      </c>
      <c r="AP1026" s="2">
        <v>18.399999999999999</v>
      </c>
      <c r="AQ1026" s="2">
        <v>42.9</v>
      </c>
      <c r="AR1026" s="2">
        <v>6.8853</v>
      </c>
      <c r="AS1026" s="2">
        <v>10.210000000000001</v>
      </c>
      <c r="AT1026" s="2">
        <v>24.2</v>
      </c>
      <c r="AU1026" s="2">
        <v>42.1</v>
      </c>
      <c r="AV1026" s="2">
        <v>17.8903</v>
      </c>
      <c r="AW1026" s="2">
        <v>10.130000000000001</v>
      </c>
      <c r="AX1026" s="2">
        <v>23.9</v>
      </c>
      <c r="AY1026" s="2">
        <v>42.4</v>
      </c>
      <c r="AZ1026" s="2">
        <v>23.166399999999999</v>
      </c>
      <c r="BA1026" s="2">
        <v>10.46</v>
      </c>
      <c r="BB1026" s="2">
        <v>27.5</v>
      </c>
      <c r="BC1026" s="2">
        <v>38.1</v>
      </c>
      <c r="BD1026" s="2">
        <v>31.864899999999999</v>
      </c>
      <c r="BE1026" s="4"/>
      <c r="BF1026" s="4"/>
    </row>
    <row r="1027" spans="1:58" x14ac:dyDescent="0.2">
      <c r="A1027" s="29">
        <v>1026</v>
      </c>
      <c r="B1027" s="7" t="s">
        <v>76</v>
      </c>
      <c r="C1027" s="3">
        <v>39957</v>
      </c>
      <c r="D1027" s="4" t="s">
        <v>13</v>
      </c>
      <c r="E1027" s="4" t="s">
        <v>165</v>
      </c>
      <c r="F1027" s="5" t="s">
        <v>194</v>
      </c>
      <c r="G1027" s="6">
        <v>0.80486111111111114</v>
      </c>
      <c r="H1027" s="6">
        <v>0.87569444444444444</v>
      </c>
      <c r="I1027" s="85">
        <f t="shared" ref="I1027:I1090" si="16">IF(H1027&gt;=G1027,(H1027-G1027)*24*60,("24:00:00"-G1027+H1027)*24*60)</f>
        <v>101.99999999999996</v>
      </c>
      <c r="J1027" s="86">
        <f>I1027*Segmentos!$D$7*(AH1027%)*IF(ISNUMBER(AI1027),AI1027%,0)</f>
        <v>1368921.5999999996</v>
      </c>
      <c r="K1027" s="86">
        <f>I1027*Segmentos!$D$7*(AL1027%)*IF(ISNUMBER(AM1027),AM1027%,0)</f>
        <v>1273857.5999999996</v>
      </c>
      <c r="L1027" s="4"/>
      <c r="M1027" s="2">
        <v>3.23</v>
      </c>
      <c r="N1027" s="2">
        <v>13.8</v>
      </c>
      <c r="O1027" s="2">
        <v>23.3</v>
      </c>
      <c r="P1027" s="2">
        <v>73.899299999999997</v>
      </c>
      <c r="Q1027" s="2">
        <v>4.18</v>
      </c>
      <c r="R1027" s="2">
        <v>12.7</v>
      </c>
      <c r="S1027" s="2">
        <v>32.799999999999997</v>
      </c>
      <c r="T1027" s="2">
        <v>15.9781</v>
      </c>
      <c r="U1027" s="2">
        <v>2.34</v>
      </c>
      <c r="V1027" s="2">
        <v>11.8</v>
      </c>
      <c r="W1027" s="2">
        <v>19.899999999999999</v>
      </c>
      <c r="X1027" s="2">
        <v>11.228899999999999</v>
      </c>
      <c r="Y1027" s="2">
        <v>2.02</v>
      </c>
      <c r="Z1027" s="2">
        <v>12.6</v>
      </c>
      <c r="AA1027" s="2">
        <v>16</v>
      </c>
      <c r="AB1027" s="2">
        <v>13.6434</v>
      </c>
      <c r="AC1027" s="2">
        <v>4.3899999999999997</v>
      </c>
      <c r="AD1027" s="2">
        <v>16.8</v>
      </c>
      <c r="AE1027" s="2">
        <v>26.1</v>
      </c>
      <c r="AF1027" s="2">
        <v>33.048900000000003</v>
      </c>
      <c r="AG1027" s="2">
        <v>3.36</v>
      </c>
      <c r="AH1027" s="22">
        <v>14.4</v>
      </c>
      <c r="AI1027" s="22">
        <v>23.3</v>
      </c>
      <c r="AJ1027" s="22">
        <v>36.479199999999999</v>
      </c>
      <c r="AK1027" s="18">
        <v>3.11</v>
      </c>
      <c r="AL1027" s="18">
        <v>13.4</v>
      </c>
      <c r="AM1027" s="18">
        <v>23.3</v>
      </c>
      <c r="AN1027" s="2">
        <v>37.420099999999998</v>
      </c>
      <c r="AO1027" s="2">
        <v>1.91</v>
      </c>
      <c r="AP1027" s="2">
        <v>10.1</v>
      </c>
      <c r="AQ1027" s="2">
        <v>19</v>
      </c>
      <c r="AR1027" s="2">
        <v>4.7876000000000003</v>
      </c>
      <c r="AS1027" s="2">
        <v>4.13</v>
      </c>
      <c r="AT1027" s="2">
        <v>14.8</v>
      </c>
      <c r="AU1027" s="2">
        <v>27.9</v>
      </c>
      <c r="AV1027" s="2">
        <v>20.829899999999999</v>
      </c>
      <c r="AW1027" s="2">
        <v>1.92</v>
      </c>
      <c r="AX1027" s="2">
        <v>11.3</v>
      </c>
      <c r="AY1027" s="2">
        <v>16.899999999999999</v>
      </c>
      <c r="AZ1027" s="2">
        <v>12.6206</v>
      </c>
      <c r="BA1027" s="2">
        <v>4.07</v>
      </c>
      <c r="BB1027" s="2">
        <v>16.3</v>
      </c>
      <c r="BC1027" s="2">
        <v>25</v>
      </c>
      <c r="BD1027" s="2">
        <v>35.661200000000001</v>
      </c>
      <c r="BE1027" s="4"/>
      <c r="BF1027" s="4"/>
    </row>
    <row r="1028" spans="1:58" x14ac:dyDescent="0.2">
      <c r="A1028" s="29">
        <v>1027</v>
      </c>
      <c r="B1028" s="7" t="s">
        <v>61</v>
      </c>
      <c r="C1028" s="3">
        <v>39957</v>
      </c>
      <c r="D1028" s="4" t="s">
        <v>17</v>
      </c>
      <c r="E1028" s="4" t="s">
        <v>169</v>
      </c>
      <c r="F1028" s="5" t="s">
        <v>194</v>
      </c>
      <c r="G1028" s="6">
        <v>0.9159722222222223</v>
      </c>
      <c r="H1028" s="6">
        <v>0.9590277777777777</v>
      </c>
      <c r="I1028" s="85">
        <f t="shared" si="16"/>
        <v>61.99999999999978</v>
      </c>
      <c r="J1028" s="86">
        <f>I1028*Segmentos!$D$7*(AH1028%)*IF(ISNUMBER(AI1028),AI1028%,0)</f>
        <v>45235.199999999837</v>
      </c>
      <c r="K1028" s="86">
        <f>I1028*Segmentos!$D$7*(AL1028%)*IF(ISNUMBER(AM1028),AM1028%,0)</f>
        <v>61900.799999999792</v>
      </c>
      <c r="L1028" s="4"/>
      <c r="M1028" s="2">
        <v>0.21</v>
      </c>
      <c r="N1028" s="2">
        <v>1.6</v>
      </c>
      <c r="O1028" s="2">
        <v>13.8</v>
      </c>
      <c r="P1028" s="2">
        <v>98.921700000000001</v>
      </c>
      <c r="Q1028" s="2">
        <v>0.01</v>
      </c>
      <c r="R1028" s="2">
        <v>0.2</v>
      </c>
      <c r="S1028" s="2">
        <v>3.2</v>
      </c>
      <c r="T1028" s="2">
        <v>0.53290000000000004</v>
      </c>
      <c r="U1028" s="2">
        <v>0.02</v>
      </c>
      <c r="V1028" s="2">
        <v>0.5</v>
      </c>
      <c r="W1028" s="2">
        <v>4.5</v>
      </c>
      <c r="X1028" s="2">
        <v>2.0503999999999998</v>
      </c>
      <c r="Y1028" s="2">
        <v>0.12</v>
      </c>
      <c r="Z1028" s="2">
        <v>1.2</v>
      </c>
      <c r="AA1028" s="2">
        <v>10.1</v>
      </c>
      <c r="AB1028" s="2">
        <v>16.787099999999999</v>
      </c>
      <c r="AC1028" s="2">
        <v>0.52</v>
      </c>
      <c r="AD1028" s="2">
        <v>3.2</v>
      </c>
      <c r="AE1028" s="2">
        <v>16.2</v>
      </c>
      <c r="AF1028" s="2">
        <v>79.551400000000001</v>
      </c>
      <c r="AG1028" s="2">
        <v>0.18</v>
      </c>
      <c r="AH1028" s="22">
        <v>1.9</v>
      </c>
      <c r="AI1028" s="22">
        <v>9.6</v>
      </c>
      <c r="AJ1028" s="22">
        <v>39.315199999999997</v>
      </c>
      <c r="AK1028" s="18">
        <v>0.25</v>
      </c>
      <c r="AL1028" s="18">
        <v>1.3</v>
      </c>
      <c r="AM1028" s="18">
        <v>19.2</v>
      </c>
      <c r="AN1028" s="2">
        <v>59.6066</v>
      </c>
      <c r="AO1028" s="2">
        <v>0.08</v>
      </c>
      <c r="AP1028" s="2">
        <v>0.5</v>
      </c>
      <c r="AQ1028" s="2">
        <v>16.899999999999999</v>
      </c>
      <c r="AR1028" s="2">
        <v>3.9659</v>
      </c>
      <c r="AS1028" s="2">
        <v>0.28000000000000003</v>
      </c>
      <c r="AT1028" s="2">
        <v>1.5</v>
      </c>
      <c r="AU1028" s="2">
        <v>18.5</v>
      </c>
      <c r="AV1028" s="2">
        <v>28.320799999999998</v>
      </c>
      <c r="AW1028" s="2">
        <v>0.16</v>
      </c>
      <c r="AX1028" s="2">
        <v>1.6</v>
      </c>
      <c r="AY1028" s="2">
        <v>9.4</v>
      </c>
      <c r="AZ1028" s="2">
        <v>20.636600000000001</v>
      </c>
      <c r="BA1028" s="2">
        <v>0.26</v>
      </c>
      <c r="BB1028" s="2">
        <v>1.8</v>
      </c>
      <c r="BC1028" s="2">
        <v>14.3</v>
      </c>
      <c r="BD1028" s="2">
        <v>45.998399999999997</v>
      </c>
      <c r="BE1028" s="4"/>
      <c r="BF1028" s="4"/>
    </row>
    <row r="1029" spans="1:58" x14ac:dyDescent="0.2">
      <c r="A1029" s="29">
        <v>1028</v>
      </c>
      <c r="B1029" s="7" t="s">
        <v>64</v>
      </c>
      <c r="C1029" s="3">
        <v>39957</v>
      </c>
      <c r="D1029" s="4" t="s">
        <v>21</v>
      </c>
      <c r="E1029" s="4" t="s">
        <v>170</v>
      </c>
      <c r="F1029" s="5" t="s">
        <v>194</v>
      </c>
      <c r="G1029" s="6">
        <v>0.90208333333333324</v>
      </c>
      <c r="H1029" s="6">
        <v>0.91666666666666663</v>
      </c>
      <c r="I1029" s="85">
        <f t="shared" si="16"/>
        <v>21.000000000000085</v>
      </c>
      <c r="J1029" s="86">
        <f>I1029*Segmentos!$D$7*(AH1029%)*IF(ISNUMBER(AI1029),AI1029%,0)</f>
        <v>15120.000000000062</v>
      </c>
      <c r="K1029" s="86">
        <f>I1029*Segmentos!$D$7*(AL1029%)*IF(ISNUMBER(AM1029),AM1029%,0)</f>
        <v>30752.400000000118</v>
      </c>
      <c r="L1029" s="4"/>
      <c r="M1029" s="2">
        <v>0.27</v>
      </c>
      <c r="N1029" s="2">
        <v>0.8</v>
      </c>
      <c r="O1029" s="2">
        <v>34.200000000000003</v>
      </c>
      <c r="P1029" s="2">
        <v>41.3962</v>
      </c>
      <c r="Q1029" s="2">
        <v>0.03</v>
      </c>
      <c r="R1029" s="2">
        <v>0.6</v>
      </c>
      <c r="S1029" s="2">
        <v>4.8</v>
      </c>
      <c r="T1029" s="2">
        <v>0.71499999999999997</v>
      </c>
      <c r="U1029" s="2">
        <v>0.81</v>
      </c>
      <c r="V1029" s="2">
        <v>1.5</v>
      </c>
      <c r="W1029" s="2">
        <v>53.5</v>
      </c>
      <c r="X1029" s="2">
        <v>26.270299999999999</v>
      </c>
      <c r="Y1029" s="2">
        <v>0.3</v>
      </c>
      <c r="Z1029" s="2">
        <v>1</v>
      </c>
      <c r="AA1029" s="2">
        <v>31.6</v>
      </c>
      <c r="AB1029" s="2">
        <v>13.774699999999999</v>
      </c>
      <c r="AC1029" s="2">
        <v>0.01</v>
      </c>
      <c r="AD1029" s="2">
        <v>0.3</v>
      </c>
      <c r="AE1029" s="2">
        <v>4.8</v>
      </c>
      <c r="AF1029" s="2">
        <v>0.63619999999999999</v>
      </c>
      <c r="AG1029" s="2">
        <v>0.19</v>
      </c>
      <c r="AH1029" s="22">
        <v>0.9</v>
      </c>
      <c r="AI1029" s="22">
        <v>20</v>
      </c>
      <c r="AJ1029" s="22">
        <v>13.6351</v>
      </c>
      <c r="AK1029" s="18">
        <v>0.34</v>
      </c>
      <c r="AL1029" s="18">
        <v>0.7</v>
      </c>
      <c r="AM1029" s="18">
        <v>52.3</v>
      </c>
      <c r="AN1029" s="2">
        <v>27.761099999999999</v>
      </c>
      <c r="AO1029" s="2">
        <v>0.02</v>
      </c>
      <c r="AP1029" s="2">
        <v>0.5</v>
      </c>
      <c r="AQ1029" s="2">
        <v>4.8</v>
      </c>
      <c r="AR1029" s="2">
        <v>0.39200000000000002</v>
      </c>
      <c r="AS1029" s="2">
        <v>0.53</v>
      </c>
      <c r="AT1029" s="2">
        <v>1.8</v>
      </c>
      <c r="AU1029" s="2">
        <v>28.8</v>
      </c>
      <c r="AV1029" s="2">
        <v>18.091100000000001</v>
      </c>
      <c r="AW1029" s="2">
        <v>0.51</v>
      </c>
      <c r="AX1029" s="2">
        <v>1</v>
      </c>
      <c r="AY1029" s="2">
        <v>53.2</v>
      </c>
      <c r="AZ1029" s="2">
        <v>22.5503</v>
      </c>
      <c r="BA1029" s="2">
        <v>0.01</v>
      </c>
      <c r="BB1029" s="2">
        <v>0.1</v>
      </c>
      <c r="BC1029" s="2">
        <v>4.8</v>
      </c>
      <c r="BD1029" s="2">
        <v>0.36270000000000002</v>
      </c>
      <c r="BE1029" s="4"/>
      <c r="BF1029" s="4"/>
    </row>
    <row r="1030" spans="1:58" x14ac:dyDescent="0.2">
      <c r="A1030" s="29">
        <v>1029</v>
      </c>
      <c r="B1030" s="7" t="s">
        <v>70</v>
      </c>
      <c r="C1030" s="3">
        <v>39957</v>
      </c>
      <c r="D1030" s="4" t="s">
        <v>17</v>
      </c>
      <c r="E1030" s="4" t="s">
        <v>169</v>
      </c>
      <c r="F1030" s="5" t="s">
        <v>194</v>
      </c>
      <c r="G1030" s="6">
        <v>0.87569444444444444</v>
      </c>
      <c r="H1030" s="6">
        <v>0.9145833333333333</v>
      </c>
      <c r="I1030" s="85">
        <f t="shared" si="16"/>
        <v>55.999999999999957</v>
      </c>
      <c r="J1030" s="86">
        <f>I1030*Segmentos!$D$7*(AH1030%)*IF(ISNUMBER(AI1030),AI1030%,0)</f>
        <v>33891.199999999975</v>
      </c>
      <c r="K1030" s="86">
        <f>I1030*Segmentos!$D$7*(AL1030%)*IF(ISNUMBER(AM1030),AM1030%,0)</f>
        <v>66931.199999999939</v>
      </c>
      <c r="L1030" s="4"/>
      <c r="M1030" s="2">
        <v>0.22</v>
      </c>
      <c r="N1030" s="2">
        <v>1.4</v>
      </c>
      <c r="O1030" s="2">
        <v>15.7</v>
      </c>
      <c r="P1030" s="2">
        <v>97.991900000000001</v>
      </c>
      <c r="Q1030" s="2">
        <v>0</v>
      </c>
      <c r="R1030" s="2">
        <v>0</v>
      </c>
      <c r="S1030" s="8" t="s">
        <v>577</v>
      </c>
      <c r="T1030" s="2">
        <v>0</v>
      </c>
      <c r="U1030" s="2">
        <v>0.02</v>
      </c>
      <c r="V1030" s="2">
        <v>0.4</v>
      </c>
      <c r="W1030" s="2">
        <v>5.4</v>
      </c>
      <c r="X1030" s="2">
        <v>1.8352999999999999</v>
      </c>
      <c r="Y1030" s="2">
        <v>0.2</v>
      </c>
      <c r="Z1030" s="2">
        <v>1.8</v>
      </c>
      <c r="AA1030" s="2">
        <v>10.9</v>
      </c>
      <c r="AB1030" s="2">
        <v>25.515499999999999</v>
      </c>
      <c r="AC1030" s="2">
        <v>0.49</v>
      </c>
      <c r="AD1030" s="2">
        <v>2.5</v>
      </c>
      <c r="AE1030" s="2">
        <v>19.899999999999999</v>
      </c>
      <c r="AF1030" s="2">
        <v>70.641099999999994</v>
      </c>
      <c r="AG1030" s="2">
        <v>0.15</v>
      </c>
      <c r="AH1030" s="22">
        <v>1.7</v>
      </c>
      <c r="AI1030" s="22">
        <v>8.9</v>
      </c>
      <c r="AJ1030" s="22">
        <v>32.053100000000001</v>
      </c>
      <c r="AK1030" s="18">
        <v>0.28999999999999998</v>
      </c>
      <c r="AL1030" s="18">
        <v>1.2</v>
      </c>
      <c r="AM1030" s="18">
        <v>24.9</v>
      </c>
      <c r="AN1030" s="2">
        <v>65.938900000000004</v>
      </c>
      <c r="AO1030" s="2">
        <v>0.17</v>
      </c>
      <c r="AP1030" s="2">
        <v>0.9</v>
      </c>
      <c r="AQ1030" s="2">
        <v>18.5</v>
      </c>
      <c r="AR1030" s="2">
        <v>8.3095999999999997</v>
      </c>
      <c r="AS1030" s="2">
        <v>0.25</v>
      </c>
      <c r="AT1030" s="2">
        <v>2</v>
      </c>
      <c r="AU1030" s="2">
        <v>12.6</v>
      </c>
      <c r="AV1030" s="2">
        <v>23.855</v>
      </c>
      <c r="AW1030" s="2">
        <v>0.43</v>
      </c>
      <c r="AX1030" s="2">
        <v>2</v>
      </c>
      <c r="AY1030" s="2">
        <v>21.6</v>
      </c>
      <c r="AZ1030" s="2">
        <v>53.4375</v>
      </c>
      <c r="BA1030" s="2">
        <v>7.0000000000000007E-2</v>
      </c>
      <c r="BB1030" s="2">
        <v>0.9</v>
      </c>
      <c r="BC1030" s="2">
        <v>8.6999999999999993</v>
      </c>
      <c r="BD1030" s="2">
        <v>12.389900000000001</v>
      </c>
      <c r="BE1030" s="4"/>
      <c r="BF1030" s="4"/>
    </row>
    <row r="1031" spans="1:58" x14ac:dyDescent="0.2">
      <c r="A1031" s="29">
        <v>1030</v>
      </c>
      <c r="B1031" s="7" t="s">
        <v>10</v>
      </c>
      <c r="C1031" s="3">
        <v>39957</v>
      </c>
      <c r="D1031" s="4" t="s">
        <v>8</v>
      </c>
      <c r="E1031" s="4" t="s">
        <v>164</v>
      </c>
      <c r="F1031" s="5" t="s">
        <v>194</v>
      </c>
      <c r="G1031" s="6">
        <v>0.87361111111111101</v>
      </c>
      <c r="H1031" s="6">
        <v>0.8965277777777777</v>
      </c>
      <c r="I1031" s="85">
        <f t="shared" si="16"/>
        <v>33.000000000000043</v>
      </c>
      <c r="J1031" s="86">
        <f>I1031*Segmentos!$D$7*(AH1031%)*IF(ISNUMBER(AI1031),AI1031%,0)</f>
        <v>893204.40000000107</v>
      </c>
      <c r="K1031" s="86">
        <f>I1031*Segmentos!$D$7*(AL1031%)*IF(ISNUMBER(AM1031),AM1031%,0)</f>
        <v>1121366.4000000013</v>
      </c>
      <c r="L1031" s="4"/>
      <c r="M1031" s="2">
        <v>7.68</v>
      </c>
      <c r="N1031" s="2">
        <v>16.100000000000001</v>
      </c>
      <c r="O1031" s="2">
        <v>47.8</v>
      </c>
      <c r="P1031" s="2">
        <v>83.925799999999995</v>
      </c>
      <c r="Q1031" s="2">
        <v>3.46</v>
      </c>
      <c r="R1031" s="2">
        <v>7.7</v>
      </c>
      <c r="S1031" s="2">
        <v>44.9</v>
      </c>
      <c r="T1031" s="2">
        <v>6.3131000000000004</v>
      </c>
      <c r="U1031" s="2">
        <v>5.23</v>
      </c>
      <c r="V1031" s="2">
        <v>12.3</v>
      </c>
      <c r="W1031" s="2">
        <v>42.5</v>
      </c>
      <c r="X1031" s="2">
        <v>11.986599999999999</v>
      </c>
      <c r="Y1031" s="2">
        <v>9.2899999999999991</v>
      </c>
      <c r="Z1031" s="2">
        <v>18.899999999999999</v>
      </c>
      <c r="AA1031" s="2">
        <v>49.1</v>
      </c>
      <c r="AB1031" s="2">
        <v>29.979399999999998</v>
      </c>
      <c r="AC1031" s="2">
        <v>9.94</v>
      </c>
      <c r="AD1031" s="2">
        <v>20.2</v>
      </c>
      <c r="AE1031" s="2">
        <v>49.2</v>
      </c>
      <c r="AF1031" s="2">
        <v>35.646900000000002</v>
      </c>
      <c r="AG1031" s="2">
        <v>6.78</v>
      </c>
      <c r="AH1031" s="22">
        <v>15.7</v>
      </c>
      <c r="AI1031" s="22">
        <v>43.1</v>
      </c>
      <c r="AJ1031" s="22">
        <v>35.159100000000002</v>
      </c>
      <c r="AK1031" s="18">
        <v>8.49</v>
      </c>
      <c r="AL1031" s="18">
        <v>16.399999999999999</v>
      </c>
      <c r="AM1031" s="18">
        <v>51.8</v>
      </c>
      <c r="AN1031" s="2">
        <v>48.766800000000003</v>
      </c>
      <c r="AO1031" s="2">
        <v>1.91</v>
      </c>
      <c r="AP1031" s="2">
        <v>8.4</v>
      </c>
      <c r="AQ1031" s="2">
        <v>22.7</v>
      </c>
      <c r="AR1031" s="2">
        <v>2.2749999999999999</v>
      </c>
      <c r="AS1031" s="2">
        <v>3.17</v>
      </c>
      <c r="AT1031" s="2">
        <v>11.9</v>
      </c>
      <c r="AU1031" s="2">
        <v>26.7</v>
      </c>
      <c r="AV1031" s="2">
        <v>7.6250999999999998</v>
      </c>
      <c r="AW1031" s="2">
        <v>5.67</v>
      </c>
      <c r="AX1031" s="2">
        <v>11.9</v>
      </c>
      <c r="AY1031" s="2">
        <v>47.6</v>
      </c>
      <c r="AZ1031" s="2">
        <v>17.807500000000001</v>
      </c>
      <c r="BA1031" s="2">
        <v>13.44</v>
      </c>
      <c r="BB1031" s="2">
        <v>23.8</v>
      </c>
      <c r="BC1031" s="2">
        <v>56.4</v>
      </c>
      <c r="BD1031" s="2">
        <v>56.218299999999999</v>
      </c>
      <c r="BE1031" s="4"/>
      <c r="BF1031" s="4"/>
    </row>
    <row r="1032" spans="1:58" x14ac:dyDescent="0.2">
      <c r="A1032" s="29">
        <v>1031</v>
      </c>
      <c r="B1032" s="7" t="s">
        <v>27</v>
      </c>
      <c r="C1032" s="3">
        <v>39957</v>
      </c>
      <c r="D1032" s="4" t="s">
        <v>21</v>
      </c>
      <c r="E1032" s="4" t="s">
        <v>169</v>
      </c>
      <c r="F1032" s="5" t="s">
        <v>194</v>
      </c>
      <c r="G1032" s="6">
        <v>0.91736111111111107</v>
      </c>
      <c r="H1032" s="6">
        <v>0.94791666666666663</v>
      </c>
      <c r="I1032" s="85">
        <f t="shared" si="16"/>
        <v>44</v>
      </c>
      <c r="J1032" s="86">
        <f>I1032*Segmentos!$D$7*(AH1032%)*IF(ISNUMBER(AI1032),AI1032%,0)</f>
        <v>83283.199999999983</v>
      </c>
      <c r="K1032" s="86">
        <f>I1032*Segmentos!$D$7*(AL1032%)*IF(ISNUMBER(AM1032),AM1032%,0)</f>
        <v>118272.00000000001</v>
      </c>
      <c r="L1032" s="4"/>
      <c r="M1032" s="2">
        <v>0.56999999999999995</v>
      </c>
      <c r="N1032" s="2">
        <v>2.6</v>
      </c>
      <c r="O1032" s="2">
        <v>22.3</v>
      </c>
      <c r="P1032" s="2">
        <v>71.178100000000001</v>
      </c>
      <c r="Q1032" s="2">
        <v>0.3</v>
      </c>
      <c r="R1032" s="2">
        <v>0.5</v>
      </c>
      <c r="S1032" s="2">
        <v>59</v>
      </c>
      <c r="T1032" s="2">
        <v>6.2453000000000003</v>
      </c>
      <c r="U1032" s="2">
        <v>0.24</v>
      </c>
      <c r="V1032" s="2">
        <v>2.2999999999999998</v>
      </c>
      <c r="W1032" s="2">
        <v>10.3</v>
      </c>
      <c r="X1032" s="2">
        <v>6.2961999999999998</v>
      </c>
      <c r="Y1032" s="2">
        <v>0.59</v>
      </c>
      <c r="Z1032" s="2">
        <v>2.5</v>
      </c>
      <c r="AA1032" s="2">
        <v>23.2</v>
      </c>
      <c r="AB1032" s="2">
        <v>21.706399999999999</v>
      </c>
      <c r="AC1032" s="2">
        <v>0.9</v>
      </c>
      <c r="AD1032" s="2">
        <v>3.8</v>
      </c>
      <c r="AE1032" s="2">
        <v>24.1</v>
      </c>
      <c r="AF1032" s="2">
        <v>36.930100000000003</v>
      </c>
      <c r="AG1032" s="2">
        <v>0.47</v>
      </c>
      <c r="AH1032" s="22">
        <v>2.8</v>
      </c>
      <c r="AI1032" s="22">
        <v>16.899999999999999</v>
      </c>
      <c r="AJ1032" s="22">
        <v>27.6038</v>
      </c>
      <c r="AK1032" s="18">
        <v>0.67</v>
      </c>
      <c r="AL1032" s="18">
        <v>2.4</v>
      </c>
      <c r="AM1032" s="18">
        <v>28</v>
      </c>
      <c r="AN1032" s="2">
        <v>43.574300000000001</v>
      </c>
      <c r="AO1032" s="2">
        <v>0.76</v>
      </c>
      <c r="AP1032" s="2">
        <v>2</v>
      </c>
      <c r="AQ1032" s="2">
        <v>38.4</v>
      </c>
      <c r="AR1032" s="2">
        <v>10.401400000000001</v>
      </c>
      <c r="AS1032" s="2">
        <v>0.28000000000000003</v>
      </c>
      <c r="AT1032" s="2">
        <v>1.6</v>
      </c>
      <c r="AU1032" s="2">
        <v>17.899999999999999</v>
      </c>
      <c r="AV1032" s="2">
        <v>7.7301000000000002</v>
      </c>
      <c r="AW1032" s="2">
        <v>0.73</v>
      </c>
      <c r="AX1032" s="2">
        <v>2.9</v>
      </c>
      <c r="AY1032" s="2">
        <v>25.1</v>
      </c>
      <c r="AZ1032" s="2">
        <v>26.2912</v>
      </c>
      <c r="BA1032" s="2">
        <v>0.56000000000000005</v>
      </c>
      <c r="BB1032" s="2">
        <v>3</v>
      </c>
      <c r="BC1032" s="2">
        <v>18.600000000000001</v>
      </c>
      <c r="BD1032" s="2">
        <v>26.755299999999998</v>
      </c>
      <c r="BE1032" s="4"/>
      <c r="BF1032" s="4"/>
    </row>
    <row r="1033" spans="1:58" x14ac:dyDescent="0.2">
      <c r="A1033" s="29">
        <v>1032</v>
      </c>
      <c r="B1033" s="7" t="s">
        <v>59</v>
      </c>
      <c r="C1033" s="3">
        <v>39957</v>
      </c>
      <c r="D1033" s="4" t="s">
        <v>17</v>
      </c>
      <c r="E1033" s="4" t="s">
        <v>169</v>
      </c>
      <c r="F1033" s="5" t="s">
        <v>194</v>
      </c>
      <c r="G1033" s="6">
        <v>0.83333333333333337</v>
      </c>
      <c r="H1033" s="6">
        <v>0.87569444444444444</v>
      </c>
      <c r="I1033" s="85">
        <f t="shared" si="16"/>
        <v>60.999999999999943</v>
      </c>
      <c r="J1033" s="86">
        <f>I1033*Segmentos!$D$7*(AH1033%)*IF(ISNUMBER(AI1033),AI1033%,0)</f>
        <v>100601.19999999991</v>
      </c>
      <c r="K1033" s="86">
        <f>I1033*Segmentos!$D$7*(AL1033%)*IF(ISNUMBER(AM1033),AM1033%,0)</f>
        <v>43919.999999999956</v>
      </c>
      <c r="L1033" s="4"/>
      <c r="M1033" s="2">
        <v>0.28999999999999998</v>
      </c>
      <c r="N1033" s="2">
        <v>1.5</v>
      </c>
      <c r="O1033" s="2">
        <v>18.899999999999999</v>
      </c>
      <c r="P1033" s="2">
        <v>97.092600000000004</v>
      </c>
      <c r="Q1033" s="2">
        <v>0</v>
      </c>
      <c r="R1033" s="2">
        <v>0</v>
      </c>
      <c r="S1033" s="8" t="s">
        <v>577</v>
      </c>
      <c r="T1033" s="2">
        <v>0</v>
      </c>
      <c r="U1033" s="2">
        <v>0.04</v>
      </c>
      <c r="V1033" s="2">
        <v>0.4</v>
      </c>
      <c r="W1033" s="2">
        <v>9.8000000000000007</v>
      </c>
      <c r="X1033" s="2">
        <v>2.5750000000000002</v>
      </c>
      <c r="Y1033" s="2">
        <v>0.28000000000000003</v>
      </c>
      <c r="Z1033" s="2">
        <v>1.7</v>
      </c>
      <c r="AA1033" s="2">
        <v>16.3</v>
      </c>
      <c r="AB1033" s="2">
        <v>27.206600000000002</v>
      </c>
      <c r="AC1033" s="2">
        <v>0.61</v>
      </c>
      <c r="AD1033" s="2">
        <v>2.9</v>
      </c>
      <c r="AE1033" s="2">
        <v>21</v>
      </c>
      <c r="AF1033" s="2">
        <v>67.311000000000007</v>
      </c>
      <c r="AG1033" s="2">
        <v>0.41</v>
      </c>
      <c r="AH1033" s="22">
        <v>1.9</v>
      </c>
      <c r="AI1033" s="22">
        <v>21.7</v>
      </c>
      <c r="AJ1033" s="22">
        <v>65.015500000000003</v>
      </c>
      <c r="AK1033" s="18">
        <v>0.18</v>
      </c>
      <c r="AL1033" s="18">
        <v>1.2</v>
      </c>
      <c r="AM1033" s="18">
        <v>15</v>
      </c>
      <c r="AN1033" s="2">
        <v>32.077100000000002</v>
      </c>
      <c r="AO1033" s="2">
        <v>0.03</v>
      </c>
      <c r="AP1033" s="2">
        <v>0.4</v>
      </c>
      <c r="AQ1033" s="2">
        <v>7.7</v>
      </c>
      <c r="AR1033" s="2">
        <v>1.0059</v>
      </c>
      <c r="AS1033" s="2">
        <v>0.14000000000000001</v>
      </c>
      <c r="AT1033" s="2">
        <v>1.4</v>
      </c>
      <c r="AU1033" s="2">
        <v>9.9</v>
      </c>
      <c r="AV1033" s="2">
        <v>10.369</v>
      </c>
      <c r="AW1033" s="2">
        <v>0.63</v>
      </c>
      <c r="AX1033" s="2">
        <v>1.7</v>
      </c>
      <c r="AY1033" s="2">
        <v>37.299999999999997</v>
      </c>
      <c r="AZ1033" s="2">
        <v>60.449599999999997</v>
      </c>
      <c r="BA1033" s="2">
        <v>0.2</v>
      </c>
      <c r="BB1033" s="2">
        <v>1.8</v>
      </c>
      <c r="BC1033" s="2">
        <v>10.8</v>
      </c>
      <c r="BD1033" s="2">
        <v>25.2681</v>
      </c>
      <c r="BE1033" s="4"/>
      <c r="BF1033" s="4"/>
    </row>
    <row r="1034" spans="1:58" x14ac:dyDescent="0.2">
      <c r="A1034" s="29">
        <v>1033</v>
      </c>
      <c r="B1034" s="7" t="s">
        <v>63</v>
      </c>
      <c r="C1034" s="3">
        <v>39957</v>
      </c>
      <c r="D1034" s="4" t="s">
        <v>21</v>
      </c>
      <c r="E1034" s="4" t="s">
        <v>170</v>
      </c>
      <c r="F1034" s="5" t="s">
        <v>194</v>
      </c>
      <c r="G1034" s="6">
        <v>0.87361111111111101</v>
      </c>
      <c r="H1034" s="6">
        <v>0.89027777777777783</v>
      </c>
      <c r="I1034" s="85">
        <f t="shared" si="16"/>
        <v>24.000000000000234</v>
      </c>
      <c r="J1034" s="86">
        <f>I1034*Segmentos!$D$7*(AH1034%)*IF(ISNUMBER(AI1034),AI1034%,0)</f>
        <v>5961.6000000000586</v>
      </c>
      <c r="K1034" s="86">
        <f>I1034*Segmentos!$D$7*(AL1034%)*IF(ISNUMBER(AM1034),AM1034%,0)</f>
        <v>29184.000000000284</v>
      </c>
      <c r="L1034" s="4"/>
      <c r="M1034" s="2">
        <v>0.19</v>
      </c>
      <c r="N1034" s="2">
        <v>0.9</v>
      </c>
      <c r="O1034" s="2">
        <v>19.899999999999999</v>
      </c>
      <c r="P1034" s="2">
        <v>31.2256</v>
      </c>
      <c r="Q1034" s="2">
        <v>0.01</v>
      </c>
      <c r="R1034" s="2">
        <v>0.3</v>
      </c>
      <c r="S1034" s="2">
        <v>4.2</v>
      </c>
      <c r="T1034" s="2">
        <v>0.37469999999999998</v>
      </c>
      <c r="U1034" s="2">
        <v>0.35</v>
      </c>
      <c r="V1034" s="2">
        <v>2.1</v>
      </c>
      <c r="W1034" s="2">
        <v>16.7</v>
      </c>
      <c r="X1034" s="2">
        <v>12.378399999999999</v>
      </c>
      <c r="Y1034" s="2">
        <v>0.08</v>
      </c>
      <c r="Z1034" s="2">
        <v>1.1000000000000001</v>
      </c>
      <c r="AA1034" s="2">
        <v>7</v>
      </c>
      <c r="AB1034" s="2">
        <v>3.6981999999999999</v>
      </c>
      <c r="AC1034" s="2">
        <v>0.27</v>
      </c>
      <c r="AD1034" s="2">
        <v>0.4</v>
      </c>
      <c r="AE1034" s="2">
        <v>72.2</v>
      </c>
      <c r="AF1034" s="2">
        <v>14.7743</v>
      </c>
      <c r="AG1034" s="2">
        <v>0.06</v>
      </c>
      <c r="AH1034" s="22">
        <v>0.9</v>
      </c>
      <c r="AI1034" s="22">
        <v>6.9</v>
      </c>
      <c r="AJ1034" s="22">
        <v>4.8141999999999996</v>
      </c>
      <c r="AK1034" s="18">
        <v>0.3</v>
      </c>
      <c r="AL1034" s="18">
        <v>1</v>
      </c>
      <c r="AM1034" s="18">
        <v>30.4</v>
      </c>
      <c r="AN1034" s="2">
        <v>26.4114</v>
      </c>
      <c r="AO1034" s="2">
        <v>0</v>
      </c>
      <c r="AP1034" s="2">
        <v>0</v>
      </c>
      <c r="AQ1034" s="8" t="s">
        <v>577</v>
      </c>
      <c r="AR1034" s="2">
        <v>0</v>
      </c>
      <c r="AS1034" s="2">
        <v>0.4</v>
      </c>
      <c r="AT1034" s="2">
        <v>0.7</v>
      </c>
      <c r="AU1034" s="2">
        <v>54.6</v>
      </c>
      <c r="AV1034" s="2">
        <v>14.618499999999999</v>
      </c>
      <c r="AW1034" s="2">
        <v>0.1</v>
      </c>
      <c r="AX1034" s="2">
        <v>0.5</v>
      </c>
      <c r="AY1034" s="2">
        <v>20.8</v>
      </c>
      <c r="AZ1034" s="2">
        <v>4.8544</v>
      </c>
      <c r="BA1034" s="2">
        <v>0.18</v>
      </c>
      <c r="BB1034" s="2">
        <v>1.7</v>
      </c>
      <c r="BC1034" s="2">
        <v>11</v>
      </c>
      <c r="BD1034" s="2">
        <v>11.752599999999999</v>
      </c>
      <c r="BE1034" s="4"/>
      <c r="BF1034" s="4"/>
    </row>
    <row r="1035" spans="1:58" x14ac:dyDescent="0.2">
      <c r="A1035" s="29">
        <v>1034</v>
      </c>
      <c r="B1035" s="7" t="s">
        <v>68</v>
      </c>
      <c r="C1035" s="3">
        <v>39957</v>
      </c>
      <c r="D1035" s="4" t="s">
        <v>8</v>
      </c>
      <c r="E1035" s="4" t="s">
        <v>183</v>
      </c>
      <c r="F1035" s="5" t="s">
        <v>194</v>
      </c>
      <c r="G1035" s="6">
        <v>0.8965277777777777</v>
      </c>
      <c r="H1035" s="6">
        <v>0.94305555555555554</v>
      </c>
      <c r="I1035" s="85">
        <f t="shared" si="16"/>
        <v>67.000000000000085</v>
      </c>
      <c r="J1035" s="86">
        <f>I1035*Segmentos!$D$7*(AH1035%)*IF(ISNUMBER(AI1035),AI1035%,0)</f>
        <v>1685130.4000000022</v>
      </c>
      <c r="K1035" s="86">
        <f>I1035*Segmentos!$D$7*(AL1035%)*IF(ISNUMBER(AM1035),AM1035%,0)</f>
        <v>1438624.0000000019</v>
      </c>
      <c r="L1035" s="4"/>
      <c r="M1035" s="2">
        <v>5.81</v>
      </c>
      <c r="N1035" s="2">
        <v>19.3</v>
      </c>
      <c r="O1035" s="2">
        <v>30.1</v>
      </c>
      <c r="P1035" s="2">
        <v>82.235799999999998</v>
      </c>
      <c r="Q1035" s="2">
        <v>3.39</v>
      </c>
      <c r="R1035" s="2">
        <v>10.5</v>
      </c>
      <c r="S1035" s="2">
        <v>32.4</v>
      </c>
      <c r="T1035" s="2">
        <v>8.0090000000000003</v>
      </c>
      <c r="U1035" s="2">
        <v>5.47</v>
      </c>
      <c r="V1035" s="2">
        <v>18.8</v>
      </c>
      <c r="W1035" s="2">
        <v>29.1</v>
      </c>
      <c r="X1035" s="2">
        <v>16.221299999999999</v>
      </c>
      <c r="Y1035" s="2">
        <v>7.17</v>
      </c>
      <c r="Z1035" s="2">
        <v>22.9</v>
      </c>
      <c r="AA1035" s="2">
        <v>31.4</v>
      </c>
      <c r="AB1035" s="2">
        <v>29.982600000000001</v>
      </c>
      <c r="AC1035" s="2">
        <v>6.03</v>
      </c>
      <c r="AD1035" s="2">
        <v>20.9</v>
      </c>
      <c r="AE1035" s="2">
        <v>28.9</v>
      </c>
      <c r="AF1035" s="2">
        <v>28.0229</v>
      </c>
      <c r="AG1035" s="2">
        <v>6.31</v>
      </c>
      <c r="AH1035" s="22">
        <v>21.1</v>
      </c>
      <c r="AI1035" s="22">
        <v>29.8</v>
      </c>
      <c r="AJ1035" s="22">
        <v>42.349800000000002</v>
      </c>
      <c r="AK1035" s="18">
        <v>5.36</v>
      </c>
      <c r="AL1035" s="18">
        <v>17.600000000000001</v>
      </c>
      <c r="AM1035" s="18">
        <v>30.5</v>
      </c>
      <c r="AN1035" s="2">
        <v>39.886000000000003</v>
      </c>
      <c r="AO1035" s="2">
        <v>1.65</v>
      </c>
      <c r="AP1035" s="2">
        <v>11.6</v>
      </c>
      <c r="AQ1035" s="2">
        <v>14.2</v>
      </c>
      <c r="AR1035" s="2">
        <v>2.5564</v>
      </c>
      <c r="AS1035" s="2">
        <v>1.48</v>
      </c>
      <c r="AT1035" s="2">
        <v>10.6</v>
      </c>
      <c r="AU1035" s="2">
        <v>14</v>
      </c>
      <c r="AV1035" s="2">
        <v>4.6252000000000004</v>
      </c>
      <c r="AW1035" s="2">
        <v>3.62</v>
      </c>
      <c r="AX1035" s="2">
        <v>16.7</v>
      </c>
      <c r="AY1035" s="2">
        <v>21.7</v>
      </c>
      <c r="AZ1035" s="2">
        <v>14.7521</v>
      </c>
      <c r="BA1035" s="2">
        <v>11.12</v>
      </c>
      <c r="BB1035" s="2">
        <v>28.4</v>
      </c>
      <c r="BC1035" s="2">
        <v>39.200000000000003</v>
      </c>
      <c r="BD1035" s="2">
        <v>60.302</v>
      </c>
      <c r="BE1035" s="4"/>
      <c r="BF1035" s="4"/>
    </row>
    <row r="1036" spans="1:58" x14ac:dyDescent="0.2">
      <c r="A1036" s="29">
        <v>1035</v>
      </c>
      <c r="B1036" s="7" t="s">
        <v>85</v>
      </c>
      <c r="C1036" s="3">
        <v>39957</v>
      </c>
      <c r="D1036" s="4" t="s">
        <v>21</v>
      </c>
      <c r="E1036" s="4" t="s">
        <v>180</v>
      </c>
      <c r="F1036" s="5" t="s">
        <v>194</v>
      </c>
      <c r="G1036" s="6">
        <v>0.85555555555555562</v>
      </c>
      <c r="H1036" s="6">
        <v>0.87291666666666667</v>
      </c>
      <c r="I1036" s="85">
        <f t="shared" si="16"/>
        <v>24.999999999999911</v>
      </c>
      <c r="J1036" s="86">
        <f>I1036*Segmentos!$D$7*(AH1036%)*IF(ISNUMBER(AI1036),AI1036%,0)</f>
        <v>64959.999999999753</v>
      </c>
      <c r="K1036" s="86">
        <f>I1036*Segmentos!$D$7*(AL1036%)*IF(ISNUMBER(AM1036),AM1036%,0)</f>
        <v>47699.999999999833</v>
      </c>
      <c r="L1036" s="4"/>
      <c r="M1036" s="2">
        <v>0.56000000000000005</v>
      </c>
      <c r="N1036" s="2">
        <v>2.1</v>
      </c>
      <c r="O1036" s="2">
        <v>26.3</v>
      </c>
      <c r="P1036" s="2">
        <v>86.421999999999997</v>
      </c>
      <c r="Q1036" s="2">
        <v>0.25</v>
      </c>
      <c r="R1036" s="2">
        <v>0.9</v>
      </c>
      <c r="S1036" s="2">
        <v>28.7</v>
      </c>
      <c r="T1036" s="2">
        <v>6.4718</v>
      </c>
      <c r="U1036" s="2">
        <v>0.76</v>
      </c>
      <c r="V1036" s="2">
        <v>2</v>
      </c>
      <c r="W1036" s="2">
        <v>38.4</v>
      </c>
      <c r="X1036" s="2">
        <v>24.7103</v>
      </c>
      <c r="Y1036" s="2">
        <v>0.25</v>
      </c>
      <c r="Z1036" s="2">
        <v>1.8</v>
      </c>
      <c r="AA1036" s="2">
        <v>13.7</v>
      </c>
      <c r="AB1036" s="2">
        <v>11.4343</v>
      </c>
      <c r="AC1036" s="2">
        <v>0.86</v>
      </c>
      <c r="AD1036" s="2">
        <v>3.1</v>
      </c>
      <c r="AE1036" s="2">
        <v>27.8</v>
      </c>
      <c r="AF1036" s="2">
        <v>43.805599999999998</v>
      </c>
      <c r="AG1036" s="2">
        <v>0.66</v>
      </c>
      <c r="AH1036" s="22">
        <v>2.8</v>
      </c>
      <c r="AI1036" s="22">
        <v>23.2</v>
      </c>
      <c r="AJ1036" s="22">
        <v>48.317599999999999</v>
      </c>
      <c r="AK1036" s="18">
        <v>0.47</v>
      </c>
      <c r="AL1036" s="18">
        <v>1.5</v>
      </c>
      <c r="AM1036" s="18">
        <v>31.8</v>
      </c>
      <c r="AN1036" s="2">
        <v>38.104300000000002</v>
      </c>
      <c r="AO1036" s="2">
        <v>0.17</v>
      </c>
      <c r="AP1036" s="2">
        <v>0.9</v>
      </c>
      <c r="AQ1036" s="2">
        <v>19</v>
      </c>
      <c r="AR1036" s="2">
        <v>2.8536999999999999</v>
      </c>
      <c r="AS1036" s="2">
        <v>1.02</v>
      </c>
      <c r="AT1036" s="2">
        <v>2.4</v>
      </c>
      <c r="AU1036" s="2">
        <v>42.3</v>
      </c>
      <c r="AV1036" s="2">
        <v>34.782299999999999</v>
      </c>
      <c r="AW1036" s="2">
        <v>0.21</v>
      </c>
      <c r="AX1036" s="2">
        <v>1.8</v>
      </c>
      <c r="AY1036" s="2">
        <v>12</v>
      </c>
      <c r="AZ1036" s="2">
        <v>9.5060000000000002</v>
      </c>
      <c r="BA1036" s="2">
        <v>0.66</v>
      </c>
      <c r="BB1036" s="2">
        <v>2.6</v>
      </c>
      <c r="BC1036" s="2">
        <v>25.9</v>
      </c>
      <c r="BD1036" s="2">
        <v>39.28</v>
      </c>
      <c r="BE1036" s="4"/>
      <c r="BF1036" s="4"/>
    </row>
    <row r="1037" spans="1:58" x14ac:dyDescent="0.2">
      <c r="A1037" s="29">
        <v>1036</v>
      </c>
      <c r="B1037" s="7" t="s">
        <v>25</v>
      </c>
      <c r="C1037" s="3">
        <v>39957</v>
      </c>
      <c r="D1037" s="4" t="s">
        <v>21</v>
      </c>
      <c r="E1037" s="4" t="s">
        <v>171</v>
      </c>
      <c r="F1037" s="5" t="s">
        <v>194</v>
      </c>
      <c r="G1037" s="6">
        <v>0.89513888888888893</v>
      </c>
      <c r="H1037" s="6">
        <v>0.8965277777777777</v>
      </c>
      <c r="I1037" s="85">
        <f t="shared" si="16"/>
        <v>1.999999999999833</v>
      </c>
      <c r="J1037" s="86">
        <f>I1037*Segmentos!$D$7*(AH1037%)*IF(ISNUMBER(AI1037),AI1037%,0)</f>
        <v>799.99999999993315</v>
      </c>
      <c r="K1037" s="86">
        <f>I1037*Segmentos!$D$7*(AL1037%)*IF(ISNUMBER(AM1037),AM1037%,0)</f>
        <v>2399.9999999997995</v>
      </c>
      <c r="L1037" s="4"/>
      <c r="M1037" s="2">
        <v>0.22</v>
      </c>
      <c r="N1037" s="2">
        <v>0.2</v>
      </c>
      <c r="O1037" s="2">
        <v>100</v>
      </c>
      <c r="P1037" s="2">
        <v>39.049199999999999</v>
      </c>
      <c r="Q1037" s="2">
        <v>7.0000000000000007E-2</v>
      </c>
      <c r="R1037" s="2">
        <v>0.1</v>
      </c>
      <c r="S1037" s="2">
        <v>100</v>
      </c>
      <c r="T1037" s="2">
        <v>2.2360000000000002</v>
      </c>
      <c r="U1037" s="2">
        <v>0.54</v>
      </c>
      <c r="V1037" s="2">
        <v>0.5</v>
      </c>
      <c r="W1037" s="2">
        <v>100</v>
      </c>
      <c r="X1037" s="2">
        <v>20.511700000000001</v>
      </c>
      <c r="Y1037" s="2">
        <v>0.15</v>
      </c>
      <c r="Z1037" s="2">
        <v>0.2</v>
      </c>
      <c r="AA1037" s="2">
        <v>100</v>
      </c>
      <c r="AB1037" s="2">
        <v>8.1100999999999992</v>
      </c>
      <c r="AC1037" s="2">
        <v>0.14000000000000001</v>
      </c>
      <c r="AD1037" s="2">
        <v>0.1</v>
      </c>
      <c r="AE1037" s="2">
        <v>100</v>
      </c>
      <c r="AF1037" s="2">
        <v>8.1913999999999998</v>
      </c>
      <c r="AG1037" s="2">
        <v>0.1</v>
      </c>
      <c r="AH1037" s="22">
        <v>0.1</v>
      </c>
      <c r="AI1037" s="22">
        <v>100</v>
      </c>
      <c r="AJ1037" s="22">
        <v>8.6128</v>
      </c>
      <c r="AK1037" s="18">
        <v>0.32</v>
      </c>
      <c r="AL1037" s="18">
        <v>0.3</v>
      </c>
      <c r="AM1037" s="18">
        <v>100</v>
      </c>
      <c r="AN1037" s="2">
        <v>30.436399999999999</v>
      </c>
      <c r="AO1037" s="2">
        <v>0.08</v>
      </c>
      <c r="AP1037" s="2">
        <v>0.1</v>
      </c>
      <c r="AQ1037" s="2">
        <v>100</v>
      </c>
      <c r="AR1037" s="2">
        <v>1.5262</v>
      </c>
      <c r="AS1037" s="2">
        <v>0.36</v>
      </c>
      <c r="AT1037" s="2">
        <v>0.4</v>
      </c>
      <c r="AU1037" s="2">
        <v>100</v>
      </c>
      <c r="AV1037" s="2">
        <v>14.176600000000001</v>
      </c>
      <c r="AW1037" s="2">
        <v>0.41</v>
      </c>
      <c r="AX1037" s="2">
        <v>0.4</v>
      </c>
      <c r="AY1037" s="2">
        <v>100</v>
      </c>
      <c r="AZ1037" s="2">
        <v>21.110399999999998</v>
      </c>
      <c r="BA1037" s="2">
        <v>0.03</v>
      </c>
      <c r="BB1037" s="2">
        <v>0</v>
      </c>
      <c r="BC1037" s="2">
        <v>100</v>
      </c>
      <c r="BD1037" s="2">
        <v>2.2360000000000002</v>
      </c>
      <c r="BE1037" s="4"/>
      <c r="BF1037" s="4"/>
    </row>
    <row r="1038" spans="1:58" x14ac:dyDescent="0.2">
      <c r="A1038" s="29">
        <v>1037</v>
      </c>
      <c r="B1038" s="7" t="s">
        <v>66</v>
      </c>
      <c r="C1038" s="3">
        <v>39957</v>
      </c>
      <c r="D1038" s="4" t="s">
        <v>28</v>
      </c>
      <c r="E1038" s="4" t="s">
        <v>168</v>
      </c>
      <c r="F1038" s="5" t="s">
        <v>194</v>
      </c>
      <c r="G1038" s="6">
        <v>0.84375</v>
      </c>
      <c r="H1038" s="6">
        <v>0.91249999999999998</v>
      </c>
      <c r="I1038" s="85">
        <f t="shared" si="16"/>
        <v>98.999999999999972</v>
      </c>
      <c r="J1038" s="86">
        <f>I1038*Segmentos!$D$7*(AH1038%)*IF(ISNUMBER(AI1038),AI1038%,0)</f>
        <v>598870.7999999997</v>
      </c>
      <c r="K1038" s="86">
        <f>I1038*Segmentos!$D$7*(AL1038%)*IF(ISNUMBER(AM1038),AM1038%,0)</f>
        <v>551469.59999999986</v>
      </c>
      <c r="L1038" s="4" t="s">
        <v>319</v>
      </c>
      <c r="M1038" s="2">
        <v>1.45</v>
      </c>
      <c r="N1038" s="2">
        <v>6.8</v>
      </c>
      <c r="O1038" s="2">
        <v>21.2</v>
      </c>
      <c r="P1038" s="2">
        <v>59.410200000000003</v>
      </c>
      <c r="Q1038" s="2">
        <v>1.47</v>
      </c>
      <c r="R1038" s="2">
        <v>4.3</v>
      </c>
      <c r="S1038" s="2">
        <v>34.5</v>
      </c>
      <c r="T1038" s="2">
        <v>10.0512</v>
      </c>
      <c r="U1038" s="2">
        <v>2.54</v>
      </c>
      <c r="V1038" s="2">
        <v>11.2</v>
      </c>
      <c r="W1038" s="2">
        <v>22.7</v>
      </c>
      <c r="X1038" s="2">
        <v>21.864699999999999</v>
      </c>
      <c r="Y1038" s="2">
        <v>1.7</v>
      </c>
      <c r="Z1038" s="2">
        <v>7.2</v>
      </c>
      <c r="AA1038" s="2">
        <v>23.7</v>
      </c>
      <c r="AB1038" s="2">
        <v>20.5625</v>
      </c>
      <c r="AC1038" s="2">
        <v>0.52</v>
      </c>
      <c r="AD1038" s="2">
        <v>5</v>
      </c>
      <c r="AE1038" s="2">
        <v>10.3</v>
      </c>
      <c r="AF1038" s="2">
        <v>6.9318</v>
      </c>
      <c r="AG1038" s="2">
        <v>1.52</v>
      </c>
      <c r="AH1038" s="22">
        <v>7.1</v>
      </c>
      <c r="AI1038" s="22">
        <v>21.3</v>
      </c>
      <c r="AJ1038" s="22">
        <v>29.547599999999999</v>
      </c>
      <c r="AK1038" s="18">
        <v>1.39</v>
      </c>
      <c r="AL1038" s="18">
        <v>6.6</v>
      </c>
      <c r="AM1038" s="18">
        <v>21.1</v>
      </c>
      <c r="AN1038" s="2">
        <v>29.8627</v>
      </c>
      <c r="AO1038" s="2">
        <v>1</v>
      </c>
      <c r="AP1038" s="2">
        <v>5.4</v>
      </c>
      <c r="AQ1038" s="2">
        <v>18.7</v>
      </c>
      <c r="AR1038" s="2">
        <v>4.4965999999999999</v>
      </c>
      <c r="AS1038" s="2">
        <v>1.27</v>
      </c>
      <c r="AT1038" s="2">
        <v>5.8</v>
      </c>
      <c r="AU1038" s="2">
        <v>22.1</v>
      </c>
      <c r="AV1038" s="2">
        <v>11.5</v>
      </c>
      <c r="AW1038" s="2">
        <v>0.73</v>
      </c>
      <c r="AX1038" s="2">
        <v>3</v>
      </c>
      <c r="AY1038" s="2">
        <v>24.6</v>
      </c>
      <c r="AZ1038" s="2">
        <v>8.6471999999999998</v>
      </c>
      <c r="BA1038" s="2">
        <v>2.21</v>
      </c>
      <c r="BB1038" s="2">
        <v>10.8</v>
      </c>
      <c r="BC1038" s="2">
        <v>20.6</v>
      </c>
      <c r="BD1038" s="2">
        <v>34.766399999999997</v>
      </c>
      <c r="BE1038" s="4"/>
      <c r="BF1038" s="4"/>
    </row>
    <row r="1039" spans="1:58" x14ac:dyDescent="0.2">
      <c r="A1039" s="29">
        <v>1038</v>
      </c>
      <c r="B1039" s="7" t="s">
        <v>19</v>
      </c>
      <c r="C1039" s="3">
        <v>39957</v>
      </c>
      <c r="D1039" s="4" t="s">
        <v>17</v>
      </c>
      <c r="E1039" s="4" t="s">
        <v>166</v>
      </c>
      <c r="F1039" s="5" t="s">
        <v>194</v>
      </c>
      <c r="G1039" s="6">
        <v>0.9145833333333333</v>
      </c>
      <c r="H1039" s="6">
        <v>0.9159722222222223</v>
      </c>
      <c r="I1039" s="85">
        <f t="shared" si="16"/>
        <v>2.0000000000001528</v>
      </c>
      <c r="J1039" s="86">
        <f>I1039*Segmentos!$D$7*(AH1039%)*IF(ISNUMBER(AI1039),AI1039%,0)</f>
        <v>5280.0000000004038</v>
      </c>
      <c r="K1039" s="86">
        <f>I1039*Segmentos!$D$7*(AL1039%)*IF(ISNUMBER(AM1039),AM1039%,0)</f>
        <v>800.00000000006116</v>
      </c>
      <c r="L1039" s="4"/>
      <c r="M1039" s="2">
        <v>0.37</v>
      </c>
      <c r="N1039" s="2">
        <v>0.4</v>
      </c>
      <c r="O1039" s="2">
        <v>84.9</v>
      </c>
      <c r="P1039" s="2">
        <v>100</v>
      </c>
      <c r="Q1039" s="2">
        <v>0</v>
      </c>
      <c r="R1039" s="2">
        <v>0</v>
      </c>
      <c r="S1039" s="8" t="s">
        <v>577</v>
      </c>
      <c r="T1039" s="2">
        <v>0</v>
      </c>
      <c r="U1039" s="2">
        <v>0.31</v>
      </c>
      <c r="V1039" s="2">
        <v>0.6</v>
      </c>
      <c r="W1039" s="2">
        <v>50</v>
      </c>
      <c r="X1039" s="2">
        <v>17.814699999999998</v>
      </c>
      <c r="Y1039" s="2">
        <v>0.19</v>
      </c>
      <c r="Z1039" s="2">
        <v>0.2</v>
      </c>
      <c r="AA1039" s="2">
        <v>100</v>
      </c>
      <c r="AB1039" s="2">
        <v>15.2376</v>
      </c>
      <c r="AC1039" s="2">
        <v>0.76</v>
      </c>
      <c r="AD1039" s="2">
        <v>0.8</v>
      </c>
      <c r="AE1039" s="2">
        <v>100</v>
      </c>
      <c r="AF1039" s="2">
        <v>66.947699999999998</v>
      </c>
      <c r="AG1039" s="2">
        <v>0.65</v>
      </c>
      <c r="AH1039" s="22">
        <v>0.8</v>
      </c>
      <c r="AI1039" s="22">
        <v>82.5</v>
      </c>
      <c r="AJ1039" s="22">
        <v>83.802099999999996</v>
      </c>
      <c r="AK1039" s="18">
        <v>0.11</v>
      </c>
      <c r="AL1039" s="18">
        <v>0.1</v>
      </c>
      <c r="AM1039" s="18">
        <v>100</v>
      </c>
      <c r="AN1039" s="2">
        <v>16.197900000000001</v>
      </c>
      <c r="AO1039" s="2">
        <v>0.11</v>
      </c>
      <c r="AP1039" s="2">
        <v>0.1</v>
      </c>
      <c r="AQ1039" s="2">
        <v>100</v>
      </c>
      <c r="AR1039" s="2">
        <v>3.173</v>
      </c>
      <c r="AS1039" s="2">
        <v>0.22</v>
      </c>
      <c r="AT1039" s="2">
        <v>0.2</v>
      </c>
      <c r="AU1039" s="2">
        <v>100</v>
      </c>
      <c r="AV1039" s="2">
        <v>13.025</v>
      </c>
      <c r="AW1039" s="2">
        <v>0.85</v>
      </c>
      <c r="AX1039" s="2">
        <v>0.8</v>
      </c>
      <c r="AY1039" s="2">
        <v>100</v>
      </c>
      <c r="AZ1039" s="2">
        <v>65.987399999999994</v>
      </c>
      <c r="BA1039" s="2">
        <v>0.17</v>
      </c>
      <c r="BB1039" s="2">
        <v>0.3</v>
      </c>
      <c r="BC1039" s="2">
        <v>50</v>
      </c>
      <c r="BD1039" s="2">
        <v>17.814699999999998</v>
      </c>
      <c r="BE1039" s="4"/>
      <c r="BF1039" s="4"/>
    </row>
    <row r="1040" spans="1:58" x14ac:dyDescent="0.2">
      <c r="A1040" s="29">
        <v>1039</v>
      </c>
      <c r="B1040" s="7" t="s">
        <v>2</v>
      </c>
      <c r="C1040" s="3">
        <v>39957</v>
      </c>
      <c r="D1040" s="4" t="s">
        <v>0</v>
      </c>
      <c r="E1040" s="4" t="s">
        <v>164</v>
      </c>
      <c r="F1040" s="5" t="s">
        <v>194</v>
      </c>
      <c r="G1040" s="6">
        <v>0.875</v>
      </c>
      <c r="H1040" s="6">
        <v>0.9145833333333333</v>
      </c>
      <c r="I1040" s="85">
        <f t="shared" si="16"/>
        <v>56.999999999999957</v>
      </c>
      <c r="J1040" s="86">
        <f>I1040*Segmentos!$D$7*(AH1040%)*IF(ISNUMBER(AI1040),AI1040%,0)</f>
        <v>1454639.9999999988</v>
      </c>
      <c r="K1040" s="86">
        <f>I1040*Segmentos!$D$7*(AL1040%)*IF(ISNUMBER(AM1040),AM1040%,0)</f>
        <v>1460932.7999999989</v>
      </c>
      <c r="L1040" s="4"/>
      <c r="M1040" s="2">
        <v>6.39</v>
      </c>
      <c r="N1040" s="2">
        <v>19.600000000000001</v>
      </c>
      <c r="O1040" s="2">
        <v>32.6</v>
      </c>
      <c r="P1040" s="2">
        <v>88.151600000000002</v>
      </c>
      <c r="Q1040" s="2">
        <v>3.45</v>
      </c>
      <c r="R1040" s="2">
        <v>12.1</v>
      </c>
      <c r="S1040" s="2">
        <v>28.5</v>
      </c>
      <c r="T1040" s="2">
        <v>7.9382999999999999</v>
      </c>
      <c r="U1040" s="2">
        <v>5.4</v>
      </c>
      <c r="V1040" s="2">
        <v>18.3</v>
      </c>
      <c r="W1040" s="2">
        <v>29.5</v>
      </c>
      <c r="X1040" s="2">
        <v>15.615399999999999</v>
      </c>
      <c r="Y1040" s="2">
        <v>5.53</v>
      </c>
      <c r="Z1040" s="2">
        <v>20.399999999999999</v>
      </c>
      <c r="AA1040" s="2">
        <v>27.1</v>
      </c>
      <c r="AB1040" s="2">
        <v>22.545100000000001</v>
      </c>
      <c r="AC1040" s="2">
        <v>9.2799999999999994</v>
      </c>
      <c r="AD1040" s="2">
        <v>23.6</v>
      </c>
      <c r="AE1040" s="2">
        <v>39.4</v>
      </c>
      <c r="AF1040" s="2">
        <v>42.052700000000002</v>
      </c>
      <c r="AG1040" s="2">
        <v>6.37</v>
      </c>
      <c r="AH1040" s="22">
        <v>20</v>
      </c>
      <c r="AI1040" s="22">
        <v>31.9</v>
      </c>
      <c r="AJ1040" s="22">
        <v>41.7119</v>
      </c>
      <c r="AK1040" s="18">
        <v>6.4</v>
      </c>
      <c r="AL1040" s="18">
        <v>19.3</v>
      </c>
      <c r="AM1040" s="18">
        <v>33.200000000000003</v>
      </c>
      <c r="AN1040" s="2">
        <v>46.439700000000002</v>
      </c>
      <c r="AO1040" s="2">
        <v>3.26</v>
      </c>
      <c r="AP1040" s="2">
        <v>16.3</v>
      </c>
      <c r="AQ1040" s="2">
        <v>20</v>
      </c>
      <c r="AR1040" s="2">
        <v>4.9173</v>
      </c>
      <c r="AS1040" s="2">
        <v>5.27</v>
      </c>
      <c r="AT1040" s="2">
        <v>18</v>
      </c>
      <c r="AU1040" s="2">
        <v>29.3</v>
      </c>
      <c r="AV1040" s="2">
        <v>16.031199999999998</v>
      </c>
      <c r="AW1040" s="2">
        <v>7.19</v>
      </c>
      <c r="AX1040" s="2">
        <v>19.600000000000001</v>
      </c>
      <c r="AY1040" s="2">
        <v>36.6</v>
      </c>
      <c r="AZ1040" s="2">
        <v>28.520199999999999</v>
      </c>
      <c r="BA1040" s="2">
        <v>7.32</v>
      </c>
      <c r="BB1040" s="2">
        <v>21.5</v>
      </c>
      <c r="BC1040" s="2">
        <v>34</v>
      </c>
      <c r="BD1040" s="2">
        <v>38.683</v>
      </c>
      <c r="BE1040" s="4"/>
      <c r="BF1040" s="4"/>
    </row>
    <row r="1041" spans="1:58" x14ac:dyDescent="0.2">
      <c r="A1041" s="29">
        <v>1040</v>
      </c>
      <c r="B1041" s="7" t="s">
        <v>69</v>
      </c>
      <c r="C1041" s="3">
        <v>39957</v>
      </c>
      <c r="D1041" s="4" t="s">
        <v>3</v>
      </c>
      <c r="E1041" s="4" t="s">
        <v>176</v>
      </c>
      <c r="F1041" s="5" t="s">
        <v>194</v>
      </c>
      <c r="G1041" s="6">
        <v>0.91666666666666663</v>
      </c>
      <c r="H1041" s="6">
        <v>0.98958333333333337</v>
      </c>
      <c r="I1041" s="85">
        <f t="shared" si="16"/>
        <v>105.00000000000011</v>
      </c>
      <c r="J1041" s="86">
        <f>I1041*Segmentos!$D$7*(AH1041%)*IF(ISNUMBER(AI1041),AI1041%,0)</f>
        <v>1243200.0000000014</v>
      </c>
      <c r="K1041" s="86">
        <f>I1041*Segmentos!$D$7*(AL1041%)*IF(ISNUMBER(AM1041),AM1041%,0)</f>
        <v>1048320.000000001</v>
      </c>
      <c r="L1041" s="4"/>
      <c r="M1041" s="2">
        <v>2.71</v>
      </c>
      <c r="N1041" s="2">
        <v>14.4</v>
      </c>
      <c r="O1041" s="2">
        <v>18.8</v>
      </c>
      <c r="P1041" s="2">
        <v>97.9696</v>
      </c>
      <c r="Q1041" s="2">
        <v>1.1299999999999999</v>
      </c>
      <c r="R1041" s="2">
        <v>8.9</v>
      </c>
      <c r="S1041" s="2">
        <v>12.8</v>
      </c>
      <c r="T1041" s="2">
        <v>6.8291000000000004</v>
      </c>
      <c r="U1041" s="2">
        <v>1.25</v>
      </c>
      <c r="V1041" s="2">
        <v>10.5</v>
      </c>
      <c r="W1041" s="2">
        <v>11.9</v>
      </c>
      <c r="X1041" s="2">
        <v>9.4781999999999993</v>
      </c>
      <c r="Y1041" s="2">
        <v>1.77</v>
      </c>
      <c r="Z1041" s="2">
        <v>13</v>
      </c>
      <c r="AA1041" s="2">
        <v>13.6</v>
      </c>
      <c r="AB1041" s="2">
        <v>18.901499999999999</v>
      </c>
      <c r="AC1041" s="2">
        <v>5.29</v>
      </c>
      <c r="AD1041" s="2">
        <v>21</v>
      </c>
      <c r="AE1041" s="2">
        <v>25.2</v>
      </c>
      <c r="AF1041" s="2">
        <v>62.7607</v>
      </c>
      <c r="AG1041" s="2">
        <v>2.96</v>
      </c>
      <c r="AH1041" s="22">
        <v>16</v>
      </c>
      <c r="AI1041" s="22">
        <v>18.5</v>
      </c>
      <c r="AJ1041" s="22">
        <v>50.787999999999997</v>
      </c>
      <c r="AK1041" s="18">
        <v>2.4900000000000002</v>
      </c>
      <c r="AL1041" s="18">
        <v>13</v>
      </c>
      <c r="AM1041" s="18">
        <v>19.2</v>
      </c>
      <c r="AN1041" s="2">
        <v>47.181600000000003</v>
      </c>
      <c r="AO1041" s="2">
        <v>2.56</v>
      </c>
      <c r="AP1041" s="2">
        <v>14.8</v>
      </c>
      <c r="AQ1041" s="2">
        <v>17.2</v>
      </c>
      <c r="AR1041" s="2">
        <v>10.1082</v>
      </c>
      <c r="AS1041" s="2">
        <v>3.99</v>
      </c>
      <c r="AT1041" s="2">
        <v>15.4</v>
      </c>
      <c r="AU1041" s="2">
        <v>25.9</v>
      </c>
      <c r="AV1041" s="2">
        <v>31.740500000000001</v>
      </c>
      <c r="AW1041" s="2">
        <v>2.38</v>
      </c>
      <c r="AX1041" s="2">
        <v>15.5</v>
      </c>
      <c r="AY1041" s="2">
        <v>15.3</v>
      </c>
      <c r="AZ1041" s="2">
        <v>24.6938</v>
      </c>
      <c r="BA1041" s="2">
        <v>2.27</v>
      </c>
      <c r="BB1041" s="2">
        <v>12.9</v>
      </c>
      <c r="BC1041" s="2">
        <v>17.600000000000001</v>
      </c>
      <c r="BD1041" s="2">
        <v>31.427099999999999</v>
      </c>
      <c r="BE1041" s="4"/>
      <c r="BF1041" s="4"/>
    </row>
    <row r="1042" spans="1:58" x14ac:dyDescent="0.2">
      <c r="A1042" s="29">
        <v>1041</v>
      </c>
      <c r="B1042" s="7" t="s">
        <v>16</v>
      </c>
      <c r="C1042" s="3">
        <v>39957</v>
      </c>
      <c r="D1042" s="4" t="s">
        <v>13</v>
      </c>
      <c r="E1042" s="4" t="s">
        <v>166</v>
      </c>
      <c r="F1042" s="5" t="s">
        <v>194</v>
      </c>
      <c r="G1042" s="6">
        <v>0.91249999999999998</v>
      </c>
      <c r="H1042" s="6">
        <v>0.9159722222222223</v>
      </c>
      <c r="I1042" s="85">
        <f t="shared" si="16"/>
        <v>5.0000000000001421</v>
      </c>
      <c r="J1042" s="86">
        <f>I1042*Segmentos!$D$7*(AH1042%)*IF(ISNUMBER(AI1042),AI1042%,0)</f>
        <v>101486.00000000288</v>
      </c>
      <c r="K1042" s="86">
        <f>I1042*Segmentos!$D$7*(AL1042%)*IF(ISNUMBER(AM1042),AM1042%,0)</f>
        <v>177072.00000000503</v>
      </c>
      <c r="L1042" s="4"/>
      <c r="M1042" s="2">
        <v>7.04</v>
      </c>
      <c r="N1042" s="2">
        <v>10.1</v>
      </c>
      <c r="O1042" s="2">
        <v>69.400000000000006</v>
      </c>
      <c r="P1042" s="2">
        <v>86.886300000000006</v>
      </c>
      <c r="Q1042" s="2">
        <v>1.9</v>
      </c>
      <c r="R1042" s="2">
        <v>3.3</v>
      </c>
      <c r="S1042" s="2">
        <v>57.2</v>
      </c>
      <c r="T1042" s="2">
        <v>3.9035000000000002</v>
      </c>
      <c r="U1042" s="2">
        <v>5.91</v>
      </c>
      <c r="V1042" s="2">
        <v>10.9</v>
      </c>
      <c r="W1042" s="2">
        <v>54.1</v>
      </c>
      <c r="X1042" s="2">
        <v>15.291600000000001</v>
      </c>
      <c r="Y1042" s="2">
        <v>6.88</v>
      </c>
      <c r="Z1042" s="2">
        <v>9.5</v>
      </c>
      <c r="AA1042" s="2">
        <v>72.599999999999994</v>
      </c>
      <c r="AB1042" s="2">
        <v>25.066400000000002</v>
      </c>
      <c r="AC1042" s="2">
        <v>10.52</v>
      </c>
      <c r="AD1042" s="2">
        <v>13.7</v>
      </c>
      <c r="AE1042" s="2">
        <v>76.7</v>
      </c>
      <c r="AF1042" s="2">
        <v>42.624899999999997</v>
      </c>
      <c r="AG1042" s="2">
        <v>5.05</v>
      </c>
      <c r="AH1042" s="22">
        <v>7.7</v>
      </c>
      <c r="AI1042" s="22">
        <v>65.900000000000006</v>
      </c>
      <c r="AJ1042" s="22">
        <v>29.551300000000001</v>
      </c>
      <c r="AK1042" s="18">
        <v>8.84</v>
      </c>
      <c r="AL1042" s="18">
        <v>12.4</v>
      </c>
      <c r="AM1042" s="18">
        <v>71.400000000000006</v>
      </c>
      <c r="AN1042" s="2">
        <v>57.335000000000001</v>
      </c>
      <c r="AO1042" s="2">
        <v>8.36</v>
      </c>
      <c r="AP1042" s="2">
        <v>11.6</v>
      </c>
      <c r="AQ1042" s="2">
        <v>71.900000000000006</v>
      </c>
      <c r="AR1042" s="2">
        <v>11.269500000000001</v>
      </c>
      <c r="AS1042" s="2">
        <v>5.83</v>
      </c>
      <c r="AT1042" s="2">
        <v>7.4</v>
      </c>
      <c r="AU1042" s="2">
        <v>79</v>
      </c>
      <c r="AV1042" s="2">
        <v>15.852499999999999</v>
      </c>
      <c r="AW1042" s="2">
        <v>5.89</v>
      </c>
      <c r="AX1042" s="2">
        <v>10.6</v>
      </c>
      <c r="AY1042" s="2">
        <v>55.6</v>
      </c>
      <c r="AZ1042" s="2">
        <v>20.880199999999999</v>
      </c>
      <c r="BA1042" s="2">
        <v>8.23</v>
      </c>
      <c r="BB1042" s="2">
        <v>11</v>
      </c>
      <c r="BC1042" s="2">
        <v>75</v>
      </c>
      <c r="BD1042" s="2">
        <v>38.884099999999997</v>
      </c>
      <c r="BE1042" s="4"/>
      <c r="BF1042" s="4"/>
    </row>
    <row r="1043" spans="1:58" x14ac:dyDescent="0.2">
      <c r="A1043" s="29">
        <v>1042</v>
      </c>
      <c r="B1043" s="7" t="s">
        <v>12</v>
      </c>
      <c r="C1043" s="3">
        <v>39958</v>
      </c>
      <c r="D1043" s="4" t="s">
        <v>8</v>
      </c>
      <c r="E1043" s="4" t="s">
        <v>167</v>
      </c>
      <c r="F1043" s="5" t="s">
        <v>188</v>
      </c>
      <c r="G1043" s="6">
        <v>0.9194444444444444</v>
      </c>
      <c r="H1043" s="6">
        <v>0.98611111111111116</v>
      </c>
      <c r="I1043" s="85">
        <f t="shared" si="16"/>
        <v>96.000000000000142</v>
      </c>
      <c r="J1043" s="86">
        <f>I1043*Segmentos!$D$7*(AH1043%)*IF(ISNUMBER(AI1043),AI1043%,0)</f>
        <v>3042432.0000000047</v>
      </c>
      <c r="K1043" s="86">
        <f>I1043*Segmentos!$D$7*(AL1043%)*IF(ISNUMBER(AM1043),AM1043%,0)</f>
        <v>2623104.0000000042</v>
      </c>
      <c r="L1043" s="4"/>
      <c r="M1043" s="2">
        <v>7.34</v>
      </c>
      <c r="N1043" s="2">
        <v>25.3</v>
      </c>
      <c r="O1043" s="2">
        <v>29.1</v>
      </c>
      <c r="P1043" s="2">
        <v>87.511200000000002</v>
      </c>
      <c r="Q1043" s="2">
        <v>5.25</v>
      </c>
      <c r="R1043" s="2">
        <v>17.8</v>
      </c>
      <c r="S1043" s="2">
        <v>29.6</v>
      </c>
      <c r="T1043" s="2">
        <v>10.4381</v>
      </c>
      <c r="U1043" s="2">
        <v>5.91</v>
      </c>
      <c r="V1043" s="2">
        <v>21.2</v>
      </c>
      <c r="W1043" s="2">
        <v>27.9</v>
      </c>
      <c r="X1043" s="2">
        <v>14.7532</v>
      </c>
      <c r="Y1043" s="2">
        <v>7.92</v>
      </c>
      <c r="Z1043" s="2">
        <v>27.6</v>
      </c>
      <c r="AA1043" s="2">
        <v>28.7</v>
      </c>
      <c r="AB1043" s="2">
        <v>27.878499999999999</v>
      </c>
      <c r="AC1043" s="2">
        <v>8.8000000000000007</v>
      </c>
      <c r="AD1043" s="2">
        <v>29.6</v>
      </c>
      <c r="AE1043" s="2">
        <v>29.7</v>
      </c>
      <c r="AF1043" s="2">
        <v>34.441400000000002</v>
      </c>
      <c r="AG1043" s="2">
        <v>7.91</v>
      </c>
      <c r="AH1043" s="22">
        <v>27.8</v>
      </c>
      <c r="AI1043" s="22">
        <v>28.5</v>
      </c>
      <c r="AJ1043" s="22">
        <v>44.7136</v>
      </c>
      <c r="AK1043" s="18">
        <v>6.83</v>
      </c>
      <c r="AL1043" s="18">
        <v>23</v>
      </c>
      <c r="AM1043" s="18">
        <v>29.7</v>
      </c>
      <c r="AN1043" s="2">
        <v>42.797600000000003</v>
      </c>
      <c r="AO1043" s="2">
        <v>1.87</v>
      </c>
      <c r="AP1043" s="2">
        <v>11.7</v>
      </c>
      <c r="AQ1043" s="2">
        <v>16.100000000000001</v>
      </c>
      <c r="AR1043" s="2">
        <v>2.4376000000000002</v>
      </c>
      <c r="AS1043" s="2">
        <v>5</v>
      </c>
      <c r="AT1043" s="2">
        <v>21.9</v>
      </c>
      <c r="AU1043" s="2">
        <v>22.9</v>
      </c>
      <c r="AV1043" s="2">
        <v>13.133900000000001</v>
      </c>
      <c r="AW1043" s="2">
        <v>6.99</v>
      </c>
      <c r="AX1043" s="2">
        <v>26.9</v>
      </c>
      <c r="AY1043" s="2">
        <v>26</v>
      </c>
      <c r="AZ1043" s="2">
        <v>23.954499999999999</v>
      </c>
      <c r="BA1043" s="2">
        <v>10.52</v>
      </c>
      <c r="BB1043" s="2">
        <v>29.8</v>
      </c>
      <c r="BC1043" s="2">
        <v>35.200000000000003</v>
      </c>
      <c r="BD1043" s="2">
        <v>47.985199999999999</v>
      </c>
      <c r="BE1043" s="4"/>
      <c r="BF1043" s="4"/>
    </row>
    <row r="1044" spans="1:58" x14ac:dyDescent="0.2">
      <c r="A1044" s="29">
        <v>1043</v>
      </c>
      <c r="B1044" s="7" t="s">
        <v>15</v>
      </c>
      <c r="C1044" s="3">
        <v>39958</v>
      </c>
      <c r="D1044" s="4" t="s">
        <v>13</v>
      </c>
      <c r="E1044" s="4" t="s">
        <v>164</v>
      </c>
      <c r="F1044" s="5" t="s">
        <v>188</v>
      </c>
      <c r="G1044" s="6">
        <v>0.875</v>
      </c>
      <c r="H1044" s="6">
        <v>0.9145833333333333</v>
      </c>
      <c r="I1044" s="85">
        <f t="shared" si="16"/>
        <v>56.999999999999957</v>
      </c>
      <c r="J1044" s="86">
        <f>I1044*Segmentos!$D$7*(AH1044%)*IF(ISNUMBER(AI1044),AI1044%,0)</f>
        <v>2212853.9999999981</v>
      </c>
      <c r="K1044" s="86">
        <f>I1044*Segmentos!$D$7*(AL1044%)*IF(ISNUMBER(AM1044),AM1044%,0)</f>
        <v>2538597.5999999982</v>
      </c>
      <c r="L1044" s="4"/>
      <c r="M1044" s="2">
        <v>10.48</v>
      </c>
      <c r="N1044" s="2">
        <v>23.8</v>
      </c>
      <c r="O1044" s="2">
        <v>43.9</v>
      </c>
      <c r="P1044" s="2">
        <v>89.397800000000004</v>
      </c>
      <c r="Q1044" s="2">
        <v>6.73</v>
      </c>
      <c r="R1044" s="2">
        <v>16.3</v>
      </c>
      <c r="S1044" s="2">
        <v>41.2</v>
      </c>
      <c r="T1044" s="2">
        <v>9.5747</v>
      </c>
      <c r="U1044" s="2">
        <v>9.2899999999999991</v>
      </c>
      <c r="V1044" s="2">
        <v>23.5</v>
      </c>
      <c r="W1044" s="2">
        <v>39.5</v>
      </c>
      <c r="X1044" s="2">
        <v>16.628399999999999</v>
      </c>
      <c r="Y1044" s="2">
        <v>9.83</v>
      </c>
      <c r="Z1044" s="2">
        <v>24.2</v>
      </c>
      <c r="AA1044" s="2">
        <v>40.6</v>
      </c>
      <c r="AB1044" s="2">
        <v>24.772200000000002</v>
      </c>
      <c r="AC1044" s="2">
        <v>13.72</v>
      </c>
      <c r="AD1044" s="2">
        <v>27.5</v>
      </c>
      <c r="AE1044" s="2">
        <v>49.8</v>
      </c>
      <c r="AF1044" s="2">
        <v>38.422499999999999</v>
      </c>
      <c r="AG1044" s="2">
        <v>9.7200000000000006</v>
      </c>
      <c r="AH1044" s="22">
        <v>23.5</v>
      </c>
      <c r="AI1044" s="22">
        <v>41.3</v>
      </c>
      <c r="AJ1044" s="22">
        <v>39.360799999999998</v>
      </c>
      <c r="AK1044" s="18">
        <v>11.16</v>
      </c>
      <c r="AL1044" s="18">
        <v>24.1</v>
      </c>
      <c r="AM1044" s="18">
        <v>46.2</v>
      </c>
      <c r="AN1044" s="2">
        <v>50.036999999999999</v>
      </c>
      <c r="AO1044" s="2">
        <v>7.83</v>
      </c>
      <c r="AP1044" s="2">
        <v>20.5</v>
      </c>
      <c r="AQ1044" s="2">
        <v>38.200000000000003</v>
      </c>
      <c r="AR1044" s="2">
        <v>7.3009000000000004</v>
      </c>
      <c r="AS1044" s="2">
        <v>8.4</v>
      </c>
      <c r="AT1044" s="2">
        <v>20.8</v>
      </c>
      <c r="AU1044" s="2">
        <v>40.4</v>
      </c>
      <c r="AV1044" s="2">
        <v>15.791</v>
      </c>
      <c r="AW1044" s="2">
        <v>9.9</v>
      </c>
      <c r="AX1044" s="2">
        <v>22.8</v>
      </c>
      <c r="AY1044" s="2">
        <v>43.5</v>
      </c>
      <c r="AZ1044" s="2">
        <v>24.2866</v>
      </c>
      <c r="BA1044" s="2">
        <v>12.86</v>
      </c>
      <c r="BB1044" s="2">
        <v>27.4</v>
      </c>
      <c r="BC1044" s="2">
        <v>47</v>
      </c>
      <c r="BD1044" s="2">
        <v>42.019300000000001</v>
      </c>
      <c r="BE1044" s="4"/>
      <c r="BF1044" s="4"/>
    </row>
    <row r="1045" spans="1:58" x14ac:dyDescent="0.2">
      <c r="A1045" s="29">
        <v>1044</v>
      </c>
      <c r="B1045" s="7" t="s">
        <v>5</v>
      </c>
      <c r="C1045" s="3">
        <v>39958</v>
      </c>
      <c r="D1045" s="4" t="s">
        <v>3</v>
      </c>
      <c r="E1045" s="4" t="s">
        <v>164</v>
      </c>
      <c r="F1045" s="5" t="s">
        <v>188</v>
      </c>
      <c r="G1045" s="6">
        <v>0.87430555555555556</v>
      </c>
      <c r="H1045" s="6">
        <v>0.91736111111111107</v>
      </c>
      <c r="I1045" s="85">
        <f t="shared" si="16"/>
        <v>61.999999999999943</v>
      </c>
      <c r="J1045" s="86">
        <f>I1045*Segmentos!$D$7*(AH1045%)*IF(ISNUMBER(AI1045),AI1045%,0)</f>
        <v>1376102.3999999985</v>
      </c>
      <c r="K1045" s="86">
        <f>I1045*Segmentos!$D$7*(AL1045%)*IF(ISNUMBER(AM1045),AM1045%,0)</f>
        <v>1475897.5999999987</v>
      </c>
      <c r="L1045" s="4"/>
      <c r="M1045" s="2">
        <v>5.77</v>
      </c>
      <c r="N1045" s="2">
        <v>18.2</v>
      </c>
      <c r="O1045" s="2">
        <v>31.7</v>
      </c>
      <c r="P1045" s="2">
        <v>83.420299999999997</v>
      </c>
      <c r="Q1045" s="2">
        <v>4.8</v>
      </c>
      <c r="R1045" s="2">
        <v>13.1</v>
      </c>
      <c r="S1045" s="2">
        <v>36.700000000000003</v>
      </c>
      <c r="T1045" s="2">
        <v>11.5755</v>
      </c>
      <c r="U1045" s="2">
        <v>5.59</v>
      </c>
      <c r="V1045" s="2">
        <v>19.8</v>
      </c>
      <c r="W1045" s="2">
        <v>28.2</v>
      </c>
      <c r="X1045" s="2">
        <v>16.945599999999999</v>
      </c>
      <c r="Y1045" s="2">
        <v>5.05</v>
      </c>
      <c r="Z1045" s="2">
        <v>18.100000000000001</v>
      </c>
      <c r="AA1045" s="2">
        <v>27.9</v>
      </c>
      <c r="AB1045" s="2">
        <v>21.558199999999999</v>
      </c>
      <c r="AC1045" s="2">
        <v>7.02</v>
      </c>
      <c r="AD1045" s="2">
        <v>19.899999999999999</v>
      </c>
      <c r="AE1045" s="2">
        <v>35.299999999999997</v>
      </c>
      <c r="AF1045" s="2">
        <v>33.341000000000001</v>
      </c>
      <c r="AG1045" s="2">
        <v>5.55</v>
      </c>
      <c r="AH1045" s="22">
        <v>19.2</v>
      </c>
      <c r="AI1045" s="22">
        <v>28.9</v>
      </c>
      <c r="AJ1045" s="22">
        <v>38.055999999999997</v>
      </c>
      <c r="AK1045" s="18">
        <v>5.97</v>
      </c>
      <c r="AL1045" s="18">
        <v>17.3</v>
      </c>
      <c r="AM1045" s="18">
        <v>34.4</v>
      </c>
      <c r="AN1045" s="2">
        <v>45.3643</v>
      </c>
      <c r="AO1045" s="2">
        <v>3.21</v>
      </c>
      <c r="AP1045" s="2">
        <v>15.3</v>
      </c>
      <c r="AQ1045" s="2">
        <v>21</v>
      </c>
      <c r="AR1045" s="2">
        <v>5.0777000000000001</v>
      </c>
      <c r="AS1045" s="2">
        <v>5.89</v>
      </c>
      <c r="AT1045" s="2">
        <v>17</v>
      </c>
      <c r="AU1045" s="2">
        <v>34.6</v>
      </c>
      <c r="AV1045" s="2">
        <v>18.767800000000001</v>
      </c>
      <c r="AW1045" s="2">
        <v>6.61</v>
      </c>
      <c r="AX1045" s="2">
        <v>19.5</v>
      </c>
      <c r="AY1045" s="2">
        <v>33.799999999999997</v>
      </c>
      <c r="AZ1045" s="2">
        <v>27.474</v>
      </c>
      <c r="BA1045" s="2">
        <v>5.79</v>
      </c>
      <c r="BB1045" s="2">
        <v>18.7</v>
      </c>
      <c r="BC1045" s="2">
        <v>31</v>
      </c>
      <c r="BD1045" s="2">
        <v>32.100900000000003</v>
      </c>
      <c r="BE1045" s="4"/>
      <c r="BF1045" s="4"/>
    </row>
    <row r="1046" spans="1:58" x14ac:dyDescent="0.2">
      <c r="A1046" s="29">
        <v>1045</v>
      </c>
      <c r="B1046" s="7" t="s">
        <v>18</v>
      </c>
      <c r="C1046" s="3">
        <v>39958</v>
      </c>
      <c r="D1046" s="4" t="s">
        <v>17</v>
      </c>
      <c r="E1046" s="4" t="s">
        <v>168</v>
      </c>
      <c r="F1046" s="5" t="s">
        <v>188</v>
      </c>
      <c r="G1046" s="6">
        <v>0.8354166666666667</v>
      </c>
      <c r="H1046" s="6">
        <v>0.91666666666666663</v>
      </c>
      <c r="I1046" s="85">
        <f t="shared" si="16"/>
        <v>116.9999999999999</v>
      </c>
      <c r="J1046" s="86">
        <f>I1046*Segmentos!$D$7*(AH1046%)*IF(ISNUMBER(AI1046),AI1046%,0)</f>
        <v>481852.79999999964</v>
      </c>
      <c r="K1046" s="86">
        <f>I1046*Segmentos!$D$7*(AL1046%)*IF(ISNUMBER(AM1046),AM1046%,0)</f>
        <v>226324.79999999981</v>
      </c>
      <c r="L1046" s="4" t="s">
        <v>322</v>
      </c>
      <c r="M1046" s="2">
        <v>0.74</v>
      </c>
      <c r="N1046" s="2">
        <v>3.5</v>
      </c>
      <c r="O1046" s="2">
        <v>21.3</v>
      </c>
      <c r="P1046" s="2">
        <v>95.066999999999993</v>
      </c>
      <c r="Q1046" s="2">
        <v>0.11</v>
      </c>
      <c r="R1046" s="2">
        <v>0.4</v>
      </c>
      <c r="S1046" s="2">
        <v>24.8</v>
      </c>
      <c r="T1046" s="2">
        <v>2.3176999999999999</v>
      </c>
      <c r="U1046" s="2">
        <v>0.11</v>
      </c>
      <c r="V1046" s="2">
        <v>2.4</v>
      </c>
      <c r="W1046" s="2">
        <v>4.7</v>
      </c>
      <c r="X1046" s="2">
        <v>3.0226999999999999</v>
      </c>
      <c r="Y1046" s="2">
        <v>0.21</v>
      </c>
      <c r="Z1046" s="2">
        <v>2</v>
      </c>
      <c r="AA1046" s="2">
        <v>10</v>
      </c>
      <c r="AB1046" s="2">
        <v>7.7557</v>
      </c>
      <c r="AC1046" s="2">
        <v>1.95</v>
      </c>
      <c r="AD1046" s="2">
        <v>7</v>
      </c>
      <c r="AE1046" s="2">
        <v>27.7</v>
      </c>
      <c r="AF1046" s="2">
        <v>81.971000000000004</v>
      </c>
      <c r="AG1046" s="2">
        <v>1.02</v>
      </c>
      <c r="AH1046" s="22">
        <v>3.9</v>
      </c>
      <c r="AI1046" s="22">
        <v>26.4</v>
      </c>
      <c r="AJ1046" s="22">
        <v>62.203299999999999</v>
      </c>
      <c r="AK1046" s="18">
        <v>0.49</v>
      </c>
      <c r="AL1046" s="18">
        <v>3.1</v>
      </c>
      <c r="AM1046" s="18">
        <v>15.6</v>
      </c>
      <c r="AN1046" s="2">
        <v>32.863700000000001</v>
      </c>
      <c r="AO1046" s="2">
        <v>0.03</v>
      </c>
      <c r="AP1046" s="2">
        <v>0.4</v>
      </c>
      <c r="AQ1046" s="2">
        <v>6.8</v>
      </c>
      <c r="AR1046" s="2">
        <v>0.42730000000000001</v>
      </c>
      <c r="AS1046" s="2">
        <v>0.14000000000000001</v>
      </c>
      <c r="AT1046" s="2">
        <v>2.2999999999999998</v>
      </c>
      <c r="AU1046" s="2">
        <v>6</v>
      </c>
      <c r="AV1046" s="2">
        <v>3.8592</v>
      </c>
      <c r="AW1046" s="2">
        <v>1.1499999999999999</v>
      </c>
      <c r="AX1046" s="2">
        <v>3</v>
      </c>
      <c r="AY1046" s="2">
        <v>38.1</v>
      </c>
      <c r="AZ1046" s="2">
        <v>42.506300000000003</v>
      </c>
      <c r="BA1046" s="2">
        <v>0.98</v>
      </c>
      <c r="BB1046" s="2">
        <v>5.4</v>
      </c>
      <c r="BC1046" s="2">
        <v>18.3</v>
      </c>
      <c r="BD1046" s="2">
        <v>48.2742</v>
      </c>
      <c r="BE1046" s="4"/>
      <c r="BF1046" s="4"/>
    </row>
    <row r="1047" spans="1:58" x14ac:dyDescent="0.2">
      <c r="A1047" s="29">
        <v>1046</v>
      </c>
      <c r="B1047" s="7" t="s">
        <v>9</v>
      </c>
      <c r="C1047" s="3">
        <v>39958</v>
      </c>
      <c r="D1047" s="4" t="s">
        <v>8</v>
      </c>
      <c r="E1047" s="4" t="s">
        <v>168</v>
      </c>
      <c r="F1047" s="5" t="s">
        <v>188</v>
      </c>
      <c r="G1047" s="6">
        <v>0.79583333333333339</v>
      </c>
      <c r="H1047" s="6">
        <v>0.87361111111111101</v>
      </c>
      <c r="I1047" s="85">
        <f t="shared" si="16"/>
        <v>111.99999999999976</v>
      </c>
      <c r="J1047" s="86">
        <f>I1047*Segmentos!$D$7*(AH1047%)*IF(ISNUMBER(AI1047),AI1047%,0)</f>
        <v>2676755.1999999941</v>
      </c>
      <c r="K1047" s="86">
        <f>I1047*Segmentos!$D$7*(AL1047%)*IF(ISNUMBER(AM1047),AM1047%,0)</f>
        <v>2392319.9999999949</v>
      </c>
      <c r="L1047" s="4" t="s">
        <v>321</v>
      </c>
      <c r="M1047" s="2">
        <v>5.63</v>
      </c>
      <c r="N1047" s="2">
        <v>14.9</v>
      </c>
      <c r="O1047" s="2">
        <v>37.700000000000003</v>
      </c>
      <c r="P1047" s="2">
        <v>84.712000000000003</v>
      </c>
      <c r="Q1047" s="2">
        <v>2.5099999999999998</v>
      </c>
      <c r="R1047" s="2">
        <v>9.1</v>
      </c>
      <c r="S1047" s="2">
        <v>27.6</v>
      </c>
      <c r="T1047" s="2">
        <v>6.2961</v>
      </c>
      <c r="U1047" s="2">
        <v>3.12</v>
      </c>
      <c r="V1047" s="2">
        <v>11.7</v>
      </c>
      <c r="W1047" s="2">
        <v>26.6</v>
      </c>
      <c r="X1047" s="2">
        <v>9.8240999999999996</v>
      </c>
      <c r="Y1047" s="2">
        <v>6.47</v>
      </c>
      <c r="Z1047" s="2">
        <v>15.4</v>
      </c>
      <c r="AA1047" s="2">
        <v>42.1</v>
      </c>
      <c r="AB1047" s="2">
        <v>28.718499999999999</v>
      </c>
      <c r="AC1047" s="2">
        <v>8.08</v>
      </c>
      <c r="AD1047" s="2">
        <v>19.600000000000001</v>
      </c>
      <c r="AE1047" s="2">
        <v>41.2</v>
      </c>
      <c r="AF1047" s="2">
        <v>39.873199999999997</v>
      </c>
      <c r="AG1047" s="2">
        <v>5.96</v>
      </c>
      <c r="AH1047" s="22">
        <v>14.9</v>
      </c>
      <c r="AI1047" s="22">
        <v>40.1</v>
      </c>
      <c r="AJ1047" s="22">
        <v>42.550699999999999</v>
      </c>
      <c r="AK1047" s="18">
        <v>5.33</v>
      </c>
      <c r="AL1047" s="18">
        <v>15</v>
      </c>
      <c r="AM1047" s="18">
        <v>35.6</v>
      </c>
      <c r="AN1047" s="2">
        <v>42.161299999999997</v>
      </c>
      <c r="AO1047" s="2">
        <v>2.13</v>
      </c>
      <c r="AP1047" s="2">
        <v>7</v>
      </c>
      <c r="AQ1047" s="2">
        <v>30.3</v>
      </c>
      <c r="AR1047" s="2">
        <v>3.5005999999999999</v>
      </c>
      <c r="AS1047" s="2">
        <v>3.27</v>
      </c>
      <c r="AT1047" s="2">
        <v>11.3</v>
      </c>
      <c r="AU1047" s="2">
        <v>29</v>
      </c>
      <c r="AV1047" s="2">
        <v>10.833</v>
      </c>
      <c r="AW1047" s="2">
        <v>5.22</v>
      </c>
      <c r="AX1047" s="2">
        <v>13.8</v>
      </c>
      <c r="AY1047" s="2">
        <v>37.700000000000003</v>
      </c>
      <c r="AZ1047" s="2">
        <v>22.5672</v>
      </c>
      <c r="BA1047" s="2">
        <v>8.3000000000000007</v>
      </c>
      <c r="BB1047" s="2">
        <v>20.100000000000001</v>
      </c>
      <c r="BC1047" s="2">
        <v>41.3</v>
      </c>
      <c r="BD1047" s="2">
        <v>47.811199999999999</v>
      </c>
      <c r="BE1047" s="4"/>
      <c r="BF1047" s="4"/>
    </row>
    <row r="1048" spans="1:58" x14ac:dyDescent="0.2">
      <c r="A1048" s="29">
        <v>1047</v>
      </c>
      <c r="B1048" s="7" t="s">
        <v>1</v>
      </c>
      <c r="C1048" s="3">
        <v>39958</v>
      </c>
      <c r="D1048" s="4" t="s">
        <v>0</v>
      </c>
      <c r="E1048" s="4" t="s">
        <v>163</v>
      </c>
      <c r="F1048" s="5" t="s">
        <v>188</v>
      </c>
      <c r="G1048" s="6">
        <v>0.85</v>
      </c>
      <c r="H1048" s="6">
        <v>0.88402777777777775</v>
      </c>
      <c r="I1048" s="85">
        <f t="shared" si="16"/>
        <v>48.999999999999986</v>
      </c>
      <c r="J1048" s="86">
        <f>I1048*Segmentos!$D$7*(AH1048%)*IF(ISNUMBER(AI1048),AI1048%,0)</f>
        <v>610912.39999999967</v>
      </c>
      <c r="K1048" s="86">
        <f>I1048*Segmentos!$D$7*(AL1048%)*IF(ISNUMBER(AM1048),AM1048%,0)</f>
        <v>1415903.9999999995</v>
      </c>
      <c r="L1048" s="4"/>
      <c r="M1048" s="2">
        <v>5.29</v>
      </c>
      <c r="N1048" s="2">
        <v>10.199999999999999</v>
      </c>
      <c r="O1048" s="2">
        <v>52</v>
      </c>
      <c r="P1048" s="2">
        <v>80.418800000000005</v>
      </c>
      <c r="Q1048" s="2">
        <v>5.97</v>
      </c>
      <c r="R1048" s="2">
        <v>13.3</v>
      </c>
      <c r="S1048" s="2">
        <v>44.9</v>
      </c>
      <c r="T1048" s="2">
        <v>15.1433</v>
      </c>
      <c r="U1048" s="2">
        <v>5.14</v>
      </c>
      <c r="V1048" s="2">
        <v>10</v>
      </c>
      <c r="W1048" s="2">
        <v>51.6</v>
      </c>
      <c r="X1048" s="2">
        <v>16.390699999999999</v>
      </c>
      <c r="Y1048" s="2">
        <v>4.8</v>
      </c>
      <c r="Z1048" s="2">
        <v>10.8</v>
      </c>
      <c r="AA1048" s="2">
        <v>44.5</v>
      </c>
      <c r="AB1048" s="2">
        <v>21.544</v>
      </c>
      <c r="AC1048" s="2">
        <v>5.48</v>
      </c>
      <c r="AD1048" s="2">
        <v>8.1999999999999993</v>
      </c>
      <c r="AE1048" s="2">
        <v>67.099999999999994</v>
      </c>
      <c r="AF1048" s="2">
        <v>27.340800000000002</v>
      </c>
      <c r="AG1048" s="2">
        <v>3.12</v>
      </c>
      <c r="AH1048" s="22">
        <v>7.1</v>
      </c>
      <c r="AI1048" s="22">
        <v>43.9</v>
      </c>
      <c r="AJ1048" s="22">
        <v>22.485399999999998</v>
      </c>
      <c r="AK1048" s="18">
        <v>7.25</v>
      </c>
      <c r="AL1048" s="18">
        <v>12.9</v>
      </c>
      <c r="AM1048" s="18">
        <v>56</v>
      </c>
      <c r="AN1048" s="2">
        <v>57.933300000000003</v>
      </c>
      <c r="AO1048" s="2">
        <v>4.67</v>
      </c>
      <c r="AP1048" s="2">
        <v>11</v>
      </c>
      <c r="AQ1048" s="2">
        <v>42.3</v>
      </c>
      <c r="AR1048" s="2">
        <v>7.7606999999999999</v>
      </c>
      <c r="AS1048" s="2">
        <v>7.26</v>
      </c>
      <c r="AT1048" s="2">
        <v>12.8</v>
      </c>
      <c r="AU1048" s="2">
        <v>56.6</v>
      </c>
      <c r="AV1048" s="2">
        <v>24.3263</v>
      </c>
      <c r="AW1048" s="2">
        <v>4.13</v>
      </c>
      <c r="AX1048" s="2">
        <v>8.3000000000000007</v>
      </c>
      <c r="AY1048" s="2">
        <v>50</v>
      </c>
      <c r="AZ1048" s="2">
        <v>18.070699999999999</v>
      </c>
      <c r="BA1048" s="2">
        <v>5.2</v>
      </c>
      <c r="BB1048" s="2">
        <v>9.8000000000000007</v>
      </c>
      <c r="BC1048" s="2">
        <v>52.9</v>
      </c>
      <c r="BD1048" s="2">
        <v>30.261099999999999</v>
      </c>
      <c r="BE1048" s="4"/>
      <c r="BF1048" s="4"/>
    </row>
    <row r="1049" spans="1:58" x14ac:dyDescent="0.2">
      <c r="A1049" s="29">
        <v>1048</v>
      </c>
      <c r="B1049" s="7" t="s">
        <v>36</v>
      </c>
      <c r="C1049" s="3">
        <v>39958</v>
      </c>
      <c r="D1049" s="4" t="s">
        <v>13</v>
      </c>
      <c r="E1049" s="4" t="s">
        <v>163</v>
      </c>
      <c r="F1049" s="5" t="s">
        <v>188</v>
      </c>
      <c r="G1049" s="6">
        <v>0.91874999999999996</v>
      </c>
      <c r="H1049" s="6">
        <v>0.94374999999999998</v>
      </c>
      <c r="I1049" s="85">
        <f t="shared" si="16"/>
        <v>36.000000000000028</v>
      </c>
      <c r="J1049" s="86">
        <f>I1049*Segmentos!$D$7*(AH1049%)*IF(ISNUMBER(AI1049),AI1049%,0)</f>
        <v>1545868.8000000012</v>
      </c>
      <c r="K1049" s="86">
        <f>I1049*Segmentos!$D$7*(AL1049%)*IF(ISNUMBER(AM1049),AM1049%,0)</f>
        <v>2255299.2000000016</v>
      </c>
      <c r="L1049" s="4"/>
      <c r="M1049" s="2">
        <v>13.3</v>
      </c>
      <c r="N1049" s="2">
        <v>20.100000000000001</v>
      </c>
      <c r="O1049" s="2">
        <v>66.3</v>
      </c>
      <c r="P1049" s="2">
        <v>86.434299999999993</v>
      </c>
      <c r="Q1049" s="2">
        <v>9.56</v>
      </c>
      <c r="R1049" s="2">
        <v>12.9</v>
      </c>
      <c r="S1049" s="2">
        <v>73.900000000000006</v>
      </c>
      <c r="T1049" s="2">
        <v>10.3687</v>
      </c>
      <c r="U1049" s="2">
        <v>13.78</v>
      </c>
      <c r="V1049" s="2">
        <v>22.3</v>
      </c>
      <c r="W1049" s="2">
        <v>61.9</v>
      </c>
      <c r="X1049" s="2">
        <v>18.7743</v>
      </c>
      <c r="Y1049" s="2">
        <v>13.53</v>
      </c>
      <c r="Z1049" s="2">
        <v>20</v>
      </c>
      <c r="AA1049" s="2">
        <v>67.599999999999994</v>
      </c>
      <c r="AB1049" s="2">
        <v>25.9575</v>
      </c>
      <c r="AC1049" s="2">
        <v>14.69</v>
      </c>
      <c r="AD1049" s="2">
        <v>22.4</v>
      </c>
      <c r="AE1049" s="2">
        <v>65.599999999999994</v>
      </c>
      <c r="AF1049" s="2">
        <v>31.3338</v>
      </c>
      <c r="AG1049" s="2">
        <v>10.72</v>
      </c>
      <c r="AH1049" s="22">
        <v>16.8</v>
      </c>
      <c r="AI1049" s="22">
        <v>63.9</v>
      </c>
      <c r="AJ1049" s="22">
        <v>33.0623</v>
      </c>
      <c r="AK1049" s="18">
        <v>15.62</v>
      </c>
      <c r="AL1049" s="18">
        <v>23.1</v>
      </c>
      <c r="AM1049" s="18">
        <v>67.8</v>
      </c>
      <c r="AN1049" s="2">
        <v>53.372</v>
      </c>
      <c r="AO1049" s="2">
        <v>11.85</v>
      </c>
      <c r="AP1049" s="2">
        <v>18.2</v>
      </c>
      <c r="AQ1049" s="2">
        <v>65.099999999999994</v>
      </c>
      <c r="AR1049" s="2">
        <v>8.4138999999999999</v>
      </c>
      <c r="AS1049" s="2">
        <v>14.06</v>
      </c>
      <c r="AT1049" s="2">
        <v>19.2</v>
      </c>
      <c r="AU1049" s="2">
        <v>73.099999999999994</v>
      </c>
      <c r="AV1049" s="2">
        <v>20.1325</v>
      </c>
      <c r="AW1049" s="2">
        <v>13.1</v>
      </c>
      <c r="AX1049" s="2">
        <v>20.399999999999999</v>
      </c>
      <c r="AY1049" s="2">
        <v>64.099999999999994</v>
      </c>
      <c r="AZ1049" s="2">
        <v>24.472799999999999</v>
      </c>
      <c r="BA1049" s="2">
        <v>13.43</v>
      </c>
      <c r="BB1049" s="2">
        <v>20.8</v>
      </c>
      <c r="BC1049" s="2">
        <v>64.5</v>
      </c>
      <c r="BD1049" s="2">
        <v>33.415100000000002</v>
      </c>
      <c r="BE1049" s="4"/>
      <c r="BF1049" s="4"/>
    </row>
    <row r="1050" spans="1:58" x14ac:dyDescent="0.2">
      <c r="A1050" s="29">
        <v>1049</v>
      </c>
      <c r="B1050" s="7" t="s">
        <v>88</v>
      </c>
      <c r="C1050" s="3">
        <v>39958</v>
      </c>
      <c r="D1050" s="4" t="s">
        <v>13</v>
      </c>
      <c r="E1050" s="4" t="s">
        <v>163</v>
      </c>
      <c r="F1050" s="5" t="s">
        <v>188</v>
      </c>
      <c r="G1050" s="6">
        <v>0.91805555555555562</v>
      </c>
      <c r="H1050" s="6">
        <v>0.91874999999999996</v>
      </c>
      <c r="I1050" s="85">
        <f t="shared" si="16"/>
        <v>0.99999999999983658</v>
      </c>
      <c r="J1050" s="86">
        <f>I1050*Segmentos!$D$7*(AH1050%)*IF(ISNUMBER(AI1050),AI1050%,0)</f>
        <v>39199.999999993597</v>
      </c>
      <c r="K1050" s="86">
        <f>I1050*Segmentos!$D$7*(AL1050%)*IF(ISNUMBER(AM1050),AM1050%,0)</f>
        <v>53999.999999991182</v>
      </c>
      <c r="L1050" s="4"/>
      <c r="M1050" s="2">
        <v>11.74</v>
      </c>
      <c r="N1050" s="2">
        <v>11.7</v>
      </c>
      <c r="O1050" s="2">
        <v>100</v>
      </c>
      <c r="P1050" s="2">
        <v>85.173699999999997</v>
      </c>
      <c r="Q1050" s="2">
        <v>7.11</v>
      </c>
      <c r="R1050" s="2">
        <v>7.1</v>
      </c>
      <c r="S1050" s="2">
        <v>100</v>
      </c>
      <c r="T1050" s="2">
        <v>8.6059999999999999</v>
      </c>
      <c r="U1050" s="2">
        <v>9.07</v>
      </c>
      <c r="V1050" s="2">
        <v>9.1</v>
      </c>
      <c r="W1050" s="2">
        <v>100</v>
      </c>
      <c r="X1050" s="2">
        <v>13.795999999999999</v>
      </c>
      <c r="Y1050" s="2">
        <v>12.29</v>
      </c>
      <c r="Z1050" s="2">
        <v>12.3</v>
      </c>
      <c r="AA1050" s="2">
        <v>100</v>
      </c>
      <c r="AB1050" s="2">
        <v>26.3261</v>
      </c>
      <c r="AC1050" s="2">
        <v>15.3</v>
      </c>
      <c r="AD1050" s="2">
        <v>15.3</v>
      </c>
      <c r="AE1050" s="2">
        <v>100</v>
      </c>
      <c r="AF1050" s="2">
        <v>36.445700000000002</v>
      </c>
      <c r="AG1050" s="2">
        <v>9.85</v>
      </c>
      <c r="AH1050" s="22">
        <v>9.8000000000000007</v>
      </c>
      <c r="AI1050" s="22">
        <v>100</v>
      </c>
      <c r="AJ1050" s="22">
        <v>33.886400000000002</v>
      </c>
      <c r="AK1050" s="18">
        <v>13.45</v>
      </c>
      <c r="AL1050" s="18">
        <v>13.5</v>
      </c>
      <c r="AM1050" s="18">
        <v>100</v>
      </c>
      <c r="AN1050" s="2">
        <v>51.287300000000002</v>
      </c>
      <c r="AO1050" s="2">
        <v>8.76</v>
      </c>
      <c r="AP1050" s="2">
        <v>8.8000000000000007</v>
      </c>
      <c r="AQ1050" s="2">
        <v>100</v>
      </c>
      <c r="AR1050" s="2">
        <v>6.9477000000000002</v>
      </c>
      <c r="AS1050" s="2">
        <v>9.42</v>
      </c>
      <c r="AT1050" s="2">
        <v>9.4</v>
      </c>
      <c r="AU1050" s="2">
        <v>100</v>
      </c>
      <c r="AV1050" s="2">
        <v>15.051500000000001</v>
      </c>
      <c r="AW1050" s="2">
        <v>10.44</v>
      </c>
      <c r="AX1050" s="2">
        <v>10.4</v>
      </c>
      <c r="AY1050" s="2">
        <v>100</v>
      </c>
      <c r="AZ1050" s="2">
        <v>21.769300000000001</v>
      </c>
      <c r="BA1050" s="2">
        <v>14.9</v>
      </c>
      <c r="BB1050" s="2">
        <v>14.9</v>
      </c>
      <c r="BC1050" s="2">
        <v>100</v>
      </c>
      <c r="BD1050" s="2">
        <v>41.405099999999997</v>
      </c>
      <c r="BE1050" s="4"/>
      <c r="BF1050" s="4"/>
    </row>
    <row r="1051" spans="1:58" x14ac:dyDescent="0.2">
      <c r="A1051" s="29">
        <v>1050</v>
      </c>
      <c r="B1051" s="7" t="s">
        <v>30</v>
      </c>
      <c r="C1051" s="3">
        <v>39958</v>
      </c>
      <c r="D1051" s="4" t="s">
        <v>28</v>
      </c>
      <c r="E1051" s="4" t="s">
        <v>163</v>
      </c>
      <c r="F1051" s="5" t="s">
        <v>188</v>
      </c>
      <c r="G1051" s="6">
        <v>0.875</v>
      </c>
      <c r="H1051" s="6">
        <v>0.91180555555555554</v>
      </c>
      <c r="I1051" s="85">
        <f t="shared" si="16"/>
        <v>52.999999999999972</v>
      </c>
      <c r="J1051" s="86">
        <f>I1051*Segmentos!$D$7*(AH1051%)*IF(ISNUMBER(AI1051),AI1051%,0)</f>
        <v>41721.599999999977</v>
      </c>
      <c r="K1051" s="86">
        <f>I1051*Segmentos!$D$7*(AL1051%)*IF(ISNUMBER(AM1051),AM1051%,0)</f>
        <v>270087.99999999983</v>
      </c>
      <c r="L1051" s="4"/>
      <c r="M1051" s="2">
        <v>0.77</v>
      </c>
      <c r="N1051" s="2">
        <v>2.6</v>
      </c>
      <c r="O1051" s="2">
        <v>29.2</v>
      </c>
      <c r="P1051" s="2">
        <v>85.026200000000003</v>
      </c>
      <c r="Q1051" s="2">
        <v>0.02</v>
      </c>
      <c r="R1051" s="2">
        <v>0.8</v>
      </c>
      <c r="S1051" s="2">
        <v>2.5</v>
      </c>
      <c r="T1051" s="2">
        <v>0.37580000000000002</v>
      </c>
      <c r="U1051" s="2">
        <v>0.41</v>
      </c>
      <c r="V1051" s="2">
        <v>0.5</v>
      </c>
      <c r="W1051" s="2">
        <v>77.400000000000006</v>
      </c>
      <c r="X1051" s="2">
        <v>9.5305999999999997</v>
      </c>
      <c r="Y1051" s="2">
        <v>0.55000000000000004</v>
      </c>
      <c r="Z1051" s="2">
        <v>3</v>
      </c>
      <c r="AA1051" s="2">
        <v>18.3</v>
      </c>
      <c r="AB1051" s="2">
        <v>18.0885</v>
      </c>
      <c r="AC1051" s="2">
        <v>1.57</v>
      </c>
      <c r="AD1051" s="2">
        <v>4.5</v>
      </c>
      <c r="AE1051" s="2">
        <v>34.5</v>
      </c>
      <c r="AF1051" s="2">
        <v>57.031300000000002</v>
      </c>
      <c r="AG1051" s="2">
        <v>0.2</v>
      </c>
      <c r="AH1051" s="22">
        <v>2.4</v>
      </c>
      <c r="AI1051" s="22">
        <v>8.1999999999999993</v>
      </c>
      <c r="AJ1051" s="22">
        <v>10.4016</v>
      </c>
      <c r="AK1051" s="18">
        <v>1.28</v>
      </c>
      <c r="AL1051" s="18">
        <v>2.8</v>
      </c>
      <c r="AM1051" s="18">
        <v>45.5</v>
      </c>
      <c r="AN1051" s="2">
        <v>74.624600000000001</v>
      </c>
      <c r="AO1051" s="2">
        <v>7.0000000000000007E-2</v>
      </c>
      <c r="AP1051" s="2">
        <v>0.6</v>
      </c>
      <c r="AQ1051" s="2">
        <v>11.6</v>
      </c>
      <c r="AR1051" s="2">
        <v>0.83720000000000006</v>
      </c>
      <c r="AS1051" s="2">
        <v>0.68</v>
      </c>
      <c r="AT1051" s="2">
        <v>2.6</v>
      </c>
      <c r="AU1051" s="2">
        <v>26.1</v>
      </c>
      <c r="AV1051" s="2">
        <v>16.604399999999998</v>
      </c>
      <c r="AW1051" s="2">
        <v>0.19</v>
      </c>
      <c r="AX1051" s="2">
        <v>1.7</v>
      </c>
      <c r="AY1051" s="2">
        <v>10.9</v>
      </c>
      <c r="AZ1051" s="2">
        <v>6.0239000000000003</v>
      </c>
      <c r="BA1051" s="2">
        <v>1.45</v>
      </c>
      <c r="BB1051" s="2">
        <v>3.9</v>
      </c>
      <c r="BC1051" s="2">
        <v>37.4</v>
      </c>
      <c r="BD1051" s="2">
        <v>61.560699999999997</v>
      </c>
      <c r="BE1051" s="4"/>
      <c r="BF1051" s="4"/>
    </row>
    <row r="1052" spans="1:58" x14ac:dyDescent="0.2">
      <c r="A1052" s="29">
        <v>1051</v>
      </c>
      <c r="B1052" s="7" t="s">
        <v>11</v>
      </c>
      <c r="C1052" s="3">
        <v>39958</v>
      </c>
      <c r="D1052" s="4" t="s">
        <v>8</v>
      </c>
      <c r="E1052" s="4" t="s">
        <v>166</v>
      </c>
      <c r="F1052" s="5" t="s">
        <v>188</v>
      </c>
      <c r="G1052" s="6">
        <v>0.91041666666666676</v>
      </c>
      <c r="H1052" s="6">
        <v>0.91111111111111109</v>
      </c>
      <c r="I1052" s="85">
        <f t="shared" si="16"/>
        <v>0.99999999999983658</v>
      </c>
      <c r="J1052" s="86">
        <f>I1052*Segmentos!$D$7*(AH1052%)*IF(ISNUMBER(AI1052),AI1052%,0)</f>
        <v>19599.999999996799</v>
      </c>
      <c r="K1052" s="86">
        <f>I1052*Segmentos!$D$7*(AL1052%)*IF(ISNUMBER(AM1052),AM1052%,0)</f>
        <v>15999.999999997386</v>
      </c>
      <c r="L1052" s="4"/>
      <c r="M1052" s="2">
        <v>4.45</v>
      </c>
      <c r="N1052" s="2">
        <v>4.5</v>
      </c>
      <c r="O1052" s="2">
        <v>100</v>
      </c>
      <c r="P1052" s="2">
        <v>81.918899999999994</v>
      </c>
      <c r="Q1052" s="2">
        <v>3.88</v>
      </c>
      <c r="R1052" s="2">
        <v>3.9</v>
      </c>
      <c r="S1052" s="2">
        <v>100</v>
      </c>
      <c r="T1052" s="2">
        <v>11.9001</v>
      </c>
      <c r="U1052" s="2">
        <v>4.41</v>
      </c>
      <c r="V1052" s="2">
        <v>4.4000000000000004</v>
      </c>
      <c r="W1052" s="2">
        <v>100</v>
      </c>
      <c r="X1052" s="2">
        <v>17.021799999999999</v>
      </c>
      <c r="Y1052" s="2">
        <v>3.75</v>
      </c>
      <c r="Z1052" s="2">
        <v>3.8</v>
      </c>
      <c r="AA1052" s="2">
        <v>100</v>
      </c>
      <c r="AB1052" s="2">
        <v>20.3904</v>
      </c>
      <c r="AC1052" s="2">
        <v>5.4</v>
      </c>
      <c r="AD1052" s="2">
        <v>5.4</v>
      </c>
      <c r="AE1052" s="2">
        <v>100</v>
      </c>
      <c r="AF1052" s="2">
        <v>32.6066</v>
      </c>
      <c r="AG1052" s="2">
        <v>4.93</v>
      </c>
      <c r="AH1052" s="22">
        <v>4.9000000000000004</v>
      </c>
      <c r="AI1052" s="22">
        <v>100</v>
      </c>
      <c r="AJ1052" s="22">
        <v>43.040100000000002</v>
      </c>
      <c r="AK1052" s="18">
        <v>4.0199999999999996</v>
      </c>
      <c r="AL1052" s="18">
        <v>4</v>
      </c>
      <c r="AM1052" s="18">
        <v>100</v>
      </c>
      <c r="AN1052" s="2">
        <v>38.878799999999998</v>
      </c>
      <c r="AO1052" s="2">
        <v>3.24</v>
      </c>
      <c r="AP1052" s="2">
        <v>3.2</v>
      </c>
      <c r="AQ1052" s="2">
        <v>100</v>
      </c>
      <c r="AR1052" s="2">
        <v>6.5038</v>
      </c>
      <c r="AS1052" s="2">
        <v>3.25</v>
      </c>
      <c r="AT1052" s="2">
        <v>3.2</v>
      </c>
      <c r="AU1052" s="2">
        <v>100</v>
      </c>
      <c r="AV1052" s="2">
        <v>13.1534</v>
      </c>
      <c r="AW1052" s="2">
        <v>3.38</v>
      </c>
      <c r="AX1052" s="2">
        <v>3.4</v>
      </c>
      <c r="AY1052" s="2">
        <v>100</v>
      </c>
      <c r="AZ1052" s="2">
        <v>17.859100000000002</v>
      </c>
      <c r="BA1052" s="2">
        <v>6.3</v>
      </c>
      <c r="BB1052" s="2">
        <v>6.3</v>
      </c>
      <c r="BC1052" s="2">
        <v>100</v>
      </c>
      <c r="BD1052" s="2">
        <v>44.4026</v>
      </c>
      <c r="BE1052" s="4"/>
      <c r="BF1052" s="4"/>
    </row>
    <row r="1053" spans="1:58" x14ac:dyDescent="0.2">
      <c r="A1053" s="29">
        <v>1052</v>
      </c>
      <c r="B1053" s="7" t="s">
        <v>6</v>
      </c>
      <c r="C1053" s="3">
        <v>39958</v>
      </c>
      <c r="D1053" s="4" t="s">
        <v>3</v>
      </c>
      <c r="E1053" s="4" t="s">
        <v>166</v>
      </c>
      <c r="F1053" s="5" t="s">
        <v>188</v>
      </c>
      <c r="G1053" s="6">
        <v>0.90902777777777777</v>
      </c>
      <c r="H1053" s="6">
        <v>0.90972222222222221</v>
      </c>
      <c r="I1053" s="85">
        <f t="shared" si="16"/>
        <v>0.99999999999999645</v>
      </c>
      <c r="J1053" s="86">
        <f>I1053*Segmentos!$D$7*(AH1053%)*IF(ISNUMBER(AI1053),AI1053%,0)</f>
        <v>27999.999999999905</v>
      </c>
      <c r="K1053" s="86">
        <f>I1053*Segmentos!$D$7*(AL1053%)*IF(ISNUMBER(AM1053),AM1053%,0)</f>
        <v>25199.999999999913</v>
      </c>
      <c r="L1053" s="4"/>
      <c r="M1053" s="2">
        <v>6.61</v>
      </c>
      <c r="N1053" s="2">
        <v>6.6</v>
      </c>
      <c r="O1053" s="2">
        <v>100</v>
      </c>
      <c r="P1053" s="2">
        <v>87.001099999999994</v>
      </c>
      <c r="Q1053" s="2">
        <v>6.36</v>
      </c>
      <c r="R1053" s="2">
        <v>6.4</v>
      </c>
      <c r="S1053" s="2">
        <v>100</v>
      </c>
      <c r="T1053" s="2">
        <v>13.958600000000001</v>
      </c>
      <c r="U1053" s="2">
        <v>6.98</v>
      </c>
      <c r="V1053" s="2">
        <v>7</v>
      </c>
      <c r="W1053" s="2">
        <v>100</v>
      </c>
      <c r="X1053" s="2">
        <v>19.2514</v>
      </c>
      <c r="Y1053" s="2">
        <v>3.07</v>
      </c>
      <c r="Z1053" s="2">
        <v>3.1</v>
      </c>
      <c r="AA1053" s="2">
        <v>100</v>
      </c>
      <c r="AB1053" s="2">
        <v>11.927199999999999</v>
      </c>
      <c r="AC1053" s="2">
        <v>9.69</v>
      </c>
      <c r="AD1053" s="2">
        <v>9.6999999999999993</v>
      </c>
      <c r="AE1053" s="2">
        <v>100</v>
      </c>
      <c r="AF1053" s="2">
        <v>41.863900000000001</v>
      </c>
      <c r="AG1053" s="2">
        <v>6.96</v>
      </c>
      <c r="AH1053" s="22">
        <v>7</v>
      </c>
      <c r="AI1053" s="22">
        <v>100</v>
      </c>
      <c r="AJ1053" s="22">
        <v>43.417700000000004</v>
      </c>
      <c r="AK1053" s="18">
        <v>6.3</v>
      </c>
      <c r="AL1053" s="18">
        <v>6.3</v>
      </c>
      <c r="AM1053" s="18">
        <v>100</v>
      </c>
      <c r="AN1053" s="2">
        <v>43.583300000000001</v>
      </c>
      <c r="AO1053" s="2">
        <v>2.54</v>
      </c>
      <c r="AP1053" s="2">
        <v>2.5</v>
      </c>
      <c r="AQ1053" s="2">
        <v>100</v>
      </c>
      <c r="AR1053" s="2">
        <v>3.6459999999999999</v>
      </c>
      <c r="AS1053" s="2">
        <v>5.34</v>
      </c>
      <c r="AT1053" s="2">
        <v>5.3</v>
      </c>
      <c r="AU1053" s="2">
        <v>100</v>
      </c>
      <c r="AV1053" s="2">
        <v>15.4704</v>
      </c>
      <c r="AW1053" s="2">
        <v>8.57</v>
      </c>
      <c r="AX1053" s="2">
        <v>8.6</v>
      </c>
      <c r="AY1053" s="2">
        <v>100</v>
      </c>
      <c r="AZ1053" s="2">
        <v>32.412700000000001</v>
      </c>
      <c r="BA1053" s="2">
        <v>7.04</v>
      </c>
      <c r="BB1053" s="2">
        <v>7</v>
      </c>
      <c r="BC1053" s="2">
        <v>100</v>
      </c>
      <c r="BD1053" s="2">
        <v>35.471899999999998</v>
      </c>
      <c r="BE1053" s="4"/>
      <c r="BF1053" s="4"/>
    </row>
    <row r="1054" spans="1:58" x14ac:dyDescent="0.2">
      <c r="A1054" s="29">
        <v>1053</v>
      </c>
      <c r="B1054" s="7" t="s">
        <v>31</v>
      </c>
      <c r="C1054" s="3">
        <v>39958</v>
      </c>
      <c r="D1054" s="4" t="s">
        <v>28</v>
      </c>
      <c r="E1054" s="4" t="s">
        <v>166</v>
      </c>
      <c r="F1054" s="5" t="s">
        <v>188</v>
      </c>
      <c r="G1054" s="6">
        <v>0.91180555555555554</v>
      </c>
      <c r="H1054" s="6">
        <v>0.9145833333333333</v>
      </c>
      <c r="I1054" s="85">
        <f t="shared" si="16"/>
        <v>3.9999999999999858</v>
      </c>
      <c r="J1054" s="86">
        <f>I1054*Segmentos!$D$7*(AH1054%)*IF(ISNUMBER(AI1054),AI1054%,0)</f>
        <v>9075.1999999999698</v>
      </c>
      <c r="K1054" s="86">
        <f>I1054*Segmentos!$D$7*(AL1054%)*IF(ISNUMBER(AM1054),AM1054%,0)</f>
        <v>22118.399999999929</v>
      </c>
      <c r="L1054" s="4"/>
      <c r="M1054" s="2">
        <v>1.01</v>
      </c>
      <c r="N1054" s="2">
        <v>1.2</v>
      </c>
      <c r="O1054" s="2">
        <v>81.400000000000006</v>
      </c>
      <c r="P1054" s="2">
        <v>88.198099999999997</v>
      </c>
      <c r="Q1054" s="2">
        <v>0.08</v>
      </c>
      <c r="R1054" s="2">
        <v>0.3</v>
      </c>
      <c r="S1054" s="2">
        <v>25</v>
      </c>
      <c r="T1054" s="2">
        <v>1.1962999999999999</v>
      </c>
      <c r="U1054" s="2">
        <v>0.56000000000000005</v>
      </c>
      <c r="V1054" s="2">
        <v>0.7</v>
      </c>
      <c r="W1054" s="2">
        <v>85.6</v>
      </c>
      <c r="X1054" s="2">
        <v>10.276999999999999</v>
      </c>
      <c r="Y1054" s="2">
        <v>0.49</v>
      </c>
      <c r="Z1054" s="2">
        <v>0.7</v>
      </c>
      <c r="AA1054" s="2">
        <v>72.900000000000006</v>
      </c>
      <c r="AB1054" s="2">
        <v>12.7658</v>
      </c>
      <c r="AC1054" s="2">
        <v>2.23</v>
      </c>
      <c r="AD1054" s="2">
        <v>2.6</v>
      </c>
      <c r="AE1054" s="2">
        <v>86.4</v>
      </c>
      <c r="AF1054" s="2">
        <v>63.959000000000003</v>
      </c>
      <c r="AG1054" s="2">
        <v>0.59</v>
      </c>
      <c r="AH1054" s="22">
        <v>0.8</v>
      </c>
      <c r="AI1054" s="22">
        <v>70.900000000000006</v>
      </c>
      <c r="AJ1054" s="22">
        <v>24.561800000000002</v>
      </c>
      <c r="AK1054" s="18">
        <v>1.39</v>
      </c>
      <c r="AL1054" s="18">
        <v>1.6</v>
      </c>
      <c r="AM1054" s="18">
        <v>86.4</v>
      </c>
      <c r="AN1054" s="2">
        <v>63.636299999999999</v>
      </c>
      <c r="AO1054" s="2">
        <v>0.36</v>
      </c>
      <c r="AP1054" s="2">
        <v>0.5</v>
      </c>
      <c r="AQ1054" s="2">
        <v>66.400000000000006</v>
      </c>
      <c r="AR1054" s="2">
        <v>3.4281000000000001</v>
      </c>
      <c r="AS1054" s="2">
        <v>0.39</v>
      </c>
      <c r="AT1054" s="2">
        <v>0.9</v>
      </c>
      <c r="AU1054" s="2">
        <v>43.9</v>
      </c>
      <c r="AV1054" s="2">
        <v>7.4452999999999996</v>
      </c>
      <c r="AW1054" s="2">
        <v>0.53</v>
      </c>
      <c r="AX1054" s="2">
        <v>0.8</v>
      </c>
      <c r="AY1054" s="2">
        <v>68</v>
      </c>
      <c r="AZ1054" s="2">
        <v>13.3436</v>
      </c>
      <c r="BA1054" s="2">
        <v>1.91</v>
      </c>
      <c r="BB1054" s="2">
        <v>2</v>
      </c>
      <c r="BC1054" s="2">
        <v>96.1</v>
      </c>
      <c r="BD1054" s="2">
        <v>63.981000000000002</v>
      </c>
      <c r="BE1054" s="4"/>
      <c r="BF1054" s="4"/>
    </row>
    <row r="1055" spans="1:58" x14ac:dyDescent="0.2">
      <c r="A1055" s="29">
        <v>1054</v>
      </c>
      <c r="B1055" s="7" t="s">
        <v>108</v>
      </c>
      <c r="C1055" s="3">
        <v>39958</v>
      </c>
      <c r="D1055" s="4" t="s">
        <v>3</v>
      </c>
      <c r="E1055" s="4" t="s">
        <v>167</v>
      </c>
      <c r="F1055" s="5" t="s">
        <v>188</v>
      </c>
      <c r="G1055" s="6">
        <v>0.91736111111111107</v>
      </c>
      <c r="H1055" s="6">
        <v>0.97638888888888886</v>
      </c>
      <c r="I1055" s="85">
        <f t="shared" si="16"/>
        <v>85.000000000000014</v>
      </c>
      <c r="J1055" s="86">
        <f>I1055*Segmentos!$D$7*(AH1055%)*IF(ISNUMBER(AI1055),AI1055%,0)</f>
        <v>2447320.0000000005</v>
      </c>
      <c r="K1055" s="86">
        <f>I1055*Segmentos!$D$7*(AL1055%)*IF(ISNUMBER(AM1055),AM1055%,0)</f>
        <v>1888768.0000000002</v>
      </c>
      <c r="L1055" s="4"/>
      <c r="M1055" s="2">
        <v>6.32</v>
      </c>
      <c r="N1055" s="2">
        <v>23.3</v>
      </c>
      <c r="O1055" s="2">
        <v>27.1</v>
      </c>
      <c r="P1055" s="2">
        <v>84.153400000000005</v>
      </c>
      <c r="Q1055" s="2">
        <v>5.08</v>
      </c>
      <c r="R1055" s="2">
        <v>15.1</v>
      </c>
      <c r="S1055" s="2">
        <v>33.5</v>
      </c>
      <c r="T1055" s="2">
        <v>11.279199999999999</v>
      </c>
      <c r="U1055" s="2">
        <v>5.0599999999999996</v>
      </c>
      <c r="V1055" s="2">
        <v>24</v>
      </c>
      <c r="W1055" s="2">
        <v>21.1</v>
      </c>
      <c r="X1055" s="2">
        <v>14.1236</v>
      </c>
      <c r="Y1055" s="2">
        <v>7.21</v>
      </c>
      <c r="Z1055" s="2">
        <v>23.7</v>
      </c>
      <c r="AA1055" s="2">
        <v>30.5</v>
      </c>
      <c r="AB1055" s="2">
        <v>28.3657</v>
      </c>
      <c r="AC1055" s="2">
        <v>6.95</v>
      </c>
      <c r="AD1055" s="2">
        <v>26.7</v>
      </c>
      <c r="AE1055" s="2">
        <v>26</v>
      </c>
      <c r="AF1055" s="2">
        <v>30.385000000000002</v>
      </c>
      <c r="AG1055" s="2">
        <v>7.18</v>
      </c>
      <c r="AH1055" s="22">
        <v>24.4</v>
      </c>
      <c r="AI1055" s="22">
        <v>29.5</v>
      </c>
      <c r="AJ1055" s="22">
        <v>45.359499999999997</v>
      </c>
      <c r="AK1055" s="18">
        <v>5.54</v>
      </c>
      <c r="AL1055" s="18">
        <v>22.4</v>
      </c>
      <c r="AM1055" s="18">
        <v>24.8</v>
      </c>
      <c r="AN1055" s="2">
        <v>38.793900000000001</v>
      </c>
      <c r="AO1055" s="2">
        <v>2.75</v>
      </c>
      <c r="AP1055" s="2">
        <v>14.2</v>
      </c>
      <c r="AQ1055" s="2">
        <v>19.399999999999999</v>
      </c>
      <c r="AR1055" s="2">
        <v>4.008</v>
      </c>
      <c r="AS1055" s="2">
        <v>5.46</v>
      </c>
      <c r="AT1055" s="2">
        <v>22.6</v>
      </c>
      <c r="AU1055" s="2">
        <v>24.2</v>
      </c>
      <c r="AV1055" s="2">
        <v>16.025700000000001</v>
      </c>
      <c r="AW1055" s="2">
        <v>6.09</v>
      </c>
      <c r="AX1055" s="2">
        <v>22.1</v>
      </c>
      <c r="AY1055" s="2">
        <v>27.6</v>
      </c>
      <c r="AZ1055" s="2">
        <v>23.332899999999999</v>
      </c>
      <c r="BA1055" s="2">
        <v>8</v>
      </c>
      <c r="BB1055" s="2">
        <v>27.2</v>
      </c>
      <c r="BC1055" s="2">
        <v>29.4</v>
      </c>
      <c r="BD1055" s="2">
        <v>40.786700000000003</v>
      </c>
      <c r="BE1055" s="4"/>
      <c r="BF1055" s="4"/>
    </row>
    <row r="1056" spans="1:58" x14ac:dyDescent="0.2">
      <c r="A1056" s="29">
        <v>1055</v>
      </c>
      <c r="B1056" s="7" t="s">
        <v>86</v>
      </c>
      <c r="C1056" s="3">
        <v>39958</v>
      </c>
      <c r="D1056" s="4" t="s">
        <v>17</v>
      </c>
      <c r="E1056" s="4" t="s">
        <v>169</v>
      </c>
      <c r="F1056" s="5" t="s">
        <v>188</v>
      </c>
      <c r="G1056" s="6">
        <v>0.91805555555555562</v>
      </c>
      <c r="H1056" s="6">
        <v>0.95833333333333337</v>
      </c>
      <c r="I1056" s="85">
        <f t="shared" si="16"/>
        <v>57.999999999999957</v>
      </c>
      <c r="J1056" s="86">
        <f>I1056*Segmentos!$D$7*(AH1056%)*IF(ISNUMBER(AI1056),AI1056%,0)</f>
        <v>101615.99999999991</v>
      </c>
      <c r="K1056" s="86">
        <f>I1056*Segmentos!$D$7*(AL1056%)*IF(ISNUMBER(AM1056),AM1056%,0)</f>
        <v>13154.399999999989</v>
      </c>
      <c r="L1056" s="4"/>
      <c r="M1056" s="2">
        <v>0.24</v>
      </c>
      <c r="N1056" s="2">
        <v>1.8</v>
      </c>
      <c r="O1056" s="2">
        <v>13.2</v>
      </c>
      <c r="P1056" s="2">
        <v>98.988900000000001</v>
      </c>
      <c r="Q1056" s="2">
        <v>0</v>
      </c>
      <c r="R1056" s="2">
        <v>0.3</v>
      </c>
      <c r="S1056" s="2">
        <v>1.7</v>
      </c>
      <c r="T1056" s="2">
        <v>0.34710000000000002</v>
      </c>
      <c r="U1056" s="2">
        <v>0.12</v>
      </c>
      <c r="V1056" s="2">
        <v>1</v>
      </c>
      <c r="W1056" s="2">
        <v>12.2</v>
      </c>
      <c r="X1056" s="2">
        <v>10.258900000000001</v>
      </c>
      <c r="Y1056" s="2">
        <v>0.28999999999999998</v>
      </c>
      <c r="Z1056" s="2">
        <v>1.1000000000000001</v>
      </c>
      <c r="AA1056" s="2">
        <v>27.1</v>
      </c>
      <c r="AB1056" s="2">
        <v>36.420699999999997</v>
      </c>
      <c r="AC1056" s="2">
        <v>0.38</v>
      </c>
      <c r="AD1056" s="2">
        <v>3.7</v>
      </c>
      <c r="AE1056" s="2">
        <v>10.1</v>
      </c>
      <c r="AF1056" s="2">
        <v>51.962200000000003</v>
      </c>
      <c r="AG1056" s="2">
        <v>0.43</v>
      </c>
      <c r="AH1056" s="22">
        <v>3</v>
      </c>
      <c r="AI1056" s="22">
        <v>14.6</v>
      </c>
      <c r="AJ1056" s="22">
        <v>85.926000000000002</v>
      </c>
      <c r="AK1056" s="18">
        <v>0.06</v>
      </c>
      <c r="AL1056" s="18">
        <v>0.7</v>
      </c>
      <c r="AM1056" s="18">
        <v>8.1</v>
      </c>
      <c r="AN1056" s="2">
        <v>13.063000000000001</v>
      </c>
      <c r="AO1056" s="2">
        <v>0</v>
      </c>
      <c r="AP1056" s="2">
        <v>0</v>
      </c>
      <c r="AQ1056" s="8" t="s">
        <v>577</v>
      </c>
      <c r="AR1056" s="2">
        <v>0</v>
      </c>
      <c r="AS1056" s="2">
        <v>0.44</v>
      </c>
      <c r="AT1056" s="2">
        <v>1.5</v>
      </c>
      <c r="AU1056" s="2">
        <v>29.7</v>
      </c>
      <c r="AV1056" s="2">
        <v>40.420900000000003</v>
      </c>
      <c r="AW1056" s="2">
        <v>0.33</v>
      </c>
      <c r="AX1056" s="2">
        <v>2.7</v>
      </c>
      <c r="AY1056" s="2">
        <v>12.3</v>
      </c>
      <c r="AZ1056" s="2">
        <v>39.6877</v>
      </c>
      <c r="BA1056" s="2">
        <v>0.12</v>
      </c>
      <c r="BB1056" s="2">
        <v>1.8</v>
      </c>
      <c r="BC1056" s="2">
        <v>6.4</v>
      </c>
      <c r="BD1056" s="2">
        <v>18.880400000000002</v>
      </c>
      <c r="BE1056" s="4"/>
      <c r="BF1056" s="4"/>
    </row>
    <row r="1057" spans="1:58" x14ac:dyDescent="0.2">
      <c r="A1057" s="29">
        <v>1056</v>
      </c>
      <c r="B1057" s="7" t="s">
        <v>14</v>
      </c>
      <c r="C1057" s="3">
        <v>39958</v>
      </c>
      <c r="D1057" s="4" t="s">
        <v>13</v>
      </c>
      <c r="E1057" s="4" t="s">
        <v>163</v>
      </c>
      <c r="F1057" s="5" t="s">
        <v>188</v>
      </c>
      <c r="G1057" s="6">
        <v>0.85</v>
      </c>
      <c r="H1057" s="6">
        <v>0.875</v>
      </c>
      <c r="I1057" s="85">
        <f t="shared" si="16"/>
        <v>36.000000000000028</v>
      </c>
      <c r="J1057" s="86">
        <f>I1057*Segmentos!$D$7*(AH1057%)*IF(ISNUMBER(AI1057),AI1057%,0)</f>
        <v>987436.80000000063</v>
      </c>
      <c r="K1057" s="86">
        <f>I1057*Segmentos!$D$7*(AL1057%)*IF(ISNUMBER(AM1057),AM1057%,0)</f>
        <v>1151251.2000000009</v>
      </c>
      <c r="L1057" s="4"/>
      <c r="M1057" s="2">
        <v>7.47</v>
      </c>
      <c r="N1057" s="2">
        <v>14.2</v>
      </c>
      <c r="O1057" s="2">
        <v>52.6</v>
      </c>
      <c r="P1057" s="2">
        <v>84.497799999999998</v>
      </c>
      <c r="Q1057" s="2">
        <v>6.38</v>
      </c>
      <c r="R1057" s="2">
        <v>14.2</v>
      </c>
      <c r="S1057" s="2">
        <v>45</v>
      </c>
      <c r="T1057" s="2">
        <v>12.041399999999999</v>
      </c>
      <c r="U1057" s="2">
        <v>6.97</v>
      </c>
      <c r="V1057" s="2">
        <v>15.5</v>
      </c>
      <c r="W1057" s="2">
        <v>45</v>
      </c>
      <c r="X1057" s="2">
        <v>16.5307</v>
      </c>
      <c r="Y1057" s="2">
        <v>7.75</v>
      </c>
      <c r="Z1057" s="2">
        <v>13</v>
      </c>
      <c r="AA1057" s="2">
        <v>59.7</v>
      </c>
      <c r="AB1057" s="2">
        <v>25.874099999999999</v>
      </c>
      <c r="AC1057" s="2">
        <v>8.1</v>
      </c>
      <c r="AD1057" s="2">
        <v>14.5</v>
      </c>
      <c r="AE1057" s="2">
        <v>55.8</v>
      </c>
      <c r="AF1057" s="2">
        <v>30.0517</v>
      </c>
      <c r="AG1057" s="2">
        <v>6.88</v>
      </c>
      <c r="AH1057" s="22">
        <v>12.4</v>
      </c>
      <c r="AI1057" s="22">
        <v>55.3</v>
      </c>
      <c r="AJ1057" s="22">
        <v>36.886099999999999</v>
      </c>
      <c r="AK1057" s="18">
        <v>8.01</v>
      </c>
      <c r="AL1057" s="18">
        <v>15.8</v>
      </c>
      <c r="AM1057" s="18">
        <v>50.6</v>
      </c>
      <c r="AN1057" s="2">
        <v>47.611699999999999</v>
      </c>
      <c r="AO1057" s="2">
        <v>7.35</v>
      </c>
      <c r="AP1057" s="2">
        <v>14</v>
      </c>
      <c r="AQ1057" s="2">
        <v>52.7</v>
      </c>
      <c r="AR1057" s="2">
        <v>9.0840999999999994</v>
      </c>
      <c r="AS1057" s="2">
        <v>6.59</v>
      </c>
      <c r="AT1057" s="2">
        <v>11.3</v>
      </c>
      <c r="AU1057" s="2">
        <v>58.3</v>
      </c>
      <c r="AV1057" s="2">
        <v>16.4053</v>
      </c>
      <c r="AW1057" s="2">
        <v>6.85</v>
      </c>
      <c r="AX1057" s="2">
        <v>13.7</v>
      </c>
      <c r="AY1057" s="2">
        <v>49.9</v>
      </c>
      <c r="AZ1057" s="2">
        <v>22.273700000000002</v>
      </c>
      <c r="BA1057" s="2">
        <v>8.48</v>
      </c>
      <c r="BB1057" s="2">
        <v>16.3</v>
      </c>
      <c r="BC1057" s="2">
        <v>52</v>
      </c>
      <c r="BD1057" s="2">
        <v>36.7348</v>
      </c>
      <c r="BE1057" s="4"/>
      <c r="BF1057" s="4"/>
    </row>
    <row r="1058" spans="1:58" x14ac:dyDescent="0.2">
      <c r="A1058" s="29">
        <v>1057</v>
      </c>
      <c r="B1058" s="7" t="s">
        <v>10</v>
      </c>
      <c r="C1058" s="3">
        <v>39958</v>
      </c>
      <c r="D1058" s="4" t="s">
        <v>8</v>
      </c>
      <c r="E1058" s="4" t="s">
        <v>164</v>
      </c>
      <c r="F1058" s="5" t="s">
        <v>188</v>
      </c>
      <c r="G1058" s="6">
        <v>0.87361111111111101</v>
      </c>
      <c r="H1058" s="6">
        <v>0.9194444444444444</v>
      </c>
      <c r="I1058" s="85">
        <f t="shared" si="16"/>
        <v>66.000000000000085</v>
      </c>
      <c r="J1058" s="86">
        <f>I1058*Segmentos!$D$7*(AH1058%)*IF(ISNUMBER(AI1058),AI1058%,0)</f>
        <v>1729728.0000000021</v>
      </c>
      <c r="K1058" s="86">
        <f>I1058*Segmentos!$D$7*(AL1058%)*IF(ISNUMBER(AM1058),AM1058%,0)</f>
        <v>1399860.0000000016</v>
      </c>
      <c r="L1058" s="4"/>
      <c r="M1058" s="2">
        <v>5.89</v>
      </c>
      <c r="N1058" s="2">
        <v>19.2</v>
      </c>
      <c r="O1058" s="2">
        <v>30.8</v>
      </c>
      <c r="P1058" s="2">
        <v>83.944299999999998</v>
      </c>
      <c r="Q1058" s="2">
        <v>2.95</v>
      </c>
      <c r="R1058" s="2">
        <v>10.4</v>
      </c>
      <c r="S1058" s="2">
        <v>28.3</v>
      </c>
      <c r="T1058" s="2">
        <v>7.0101000000000004</v>
      </c>
      <c r="U1058" s="2">
        <v>4.93</v>
      </c>
      <c r="V1058" s="2">
        <v>15.9</v>
      </c>
      <c r="W1058" s="2">
        <v>31.1</v>
      </c>
      <c r="X1058" s="2">
        <v>14.727499999999999</v>
      </c>
      <c r="Y1058" s="2">
        <v>6.52</v>
      </c>
      <c r="Z1058" s="2">
        <v>21.5</v>
      </c>
      <c r="AA1058" s="2">
        <v>30.3</v>
      </c>
      <c r="AB1058" s="2">
        <v>27.392800000000001</v>
      </c>
      <c r="AC1058" s="2">
        <v>7.45</v>
      </c>
      <c r="AD1058" s="2">
        <v>23.6</v>
      </c>
      <c r="AE1058" s="2">
        <v>31.5</v>
      </c>
      <c r="AF1058" s="2">
        <v>34.813899999999997</v>
      </c>
      <c r="AG1058" s="2">
        <v>6.56</v>
      </c>
      <c r="AH1058" s="22">
        <v>21</v>
      </c>
      <c r="AI1058" s="22">
        <v>31.2</v>
      </c>
      <c r="AJ1058" s="22">
        <v>44.346899999999998</v>
      </c>
      <c r="AK1058" s="18">
        <v>5.29</v>
      </c>
      <c r="AL1058" s="18">
        <v>17.5</v>
      </c>
      <c r="AM1058" s="18">
        <v>30.3</v>
      </c>
      <c r="AN1058" s="2">
        <v>39.5974</v>
      </c>
      <c r="AO1058" s="2">
        <v>4.6399999999999997</v>
      </c>
      <c r="AP1058" s="2">
        <v>15.4</v>
      </c>
      <c r="AQ1058" s="2">
        <v>30</v>
      </c>
      <c r="AR1058" s="2">
        <v>7.2125000000000004</v>
      </c>
      <c r="AS1058" s="2">
        <v>4.2300000000000004</v>
      </c>
      <c r="AT1058" s="2">
        <v>15.9</v>
      </c>
      <c r="AU1058" s="2">
        <v>26.6</v>
      </c>
      <c r="AV1058" s="2">
        <v>13.259600000000001</v>
      </c>
      <c r="AW1058" s="2">
        <v>4.5999999999999996</v>
      </c>
      <c r="AX1058" s="2">
        <v>17.399999999999999</v>
      </c>
      <c r="AY1058" s="2">
        <v>26.4</v>
      </c>
      <c r="AZ1058" s="2">
        <v>18.842099999999999</v>
      </c>
      <c r="BA1058" s="2">
        <v>8.18</v>
      </c>
      <c r="BB1058" s="2">
        <v>23.4</v>
      </c>
      <c r="BC1058" s="2">
        <v>35</v>
      </c>
      <c r="BD1058" s="2">
        <v>44.630099999999999</v>
      </c>
      <c r="BE1058" s="4"/>
      <c r="BF1058" s="4"/>
    </row>
    <row r="1059" spans="1:58" x14ac:dyDescent="0.2">
      <c r="A1059" s="29">
        <v>1058</v>
      </c>
      <c r="B1059" s="7" t="s">
        <v>27</v>
      </c>
      <c r="C1059" s="3">
        <v>39958</v>
      </c>
      <c r="D1059" s="4" t="s">
        <v>21</v>
      </c>
      <c r="E1059" s="4" t="s">
        <v>169</v>
      </c>
      <c r="F1059" s="5" t="s">
        <v>188</v>
      </c>
      <c r="G1059" s="6">
        <v>0.91666666666666663</v>
      </c>
      <c r="H1059" s="6">
        <v>0.94861111111111107</v>
      </c>
      <c r="I1059" s="85">
        <f t="shared" si="16"/>
        <v>46</v>
      </c>
      <c r="J1059" s="86">
        <f>I1059*Segmentos!$D$7*(AH1059%)*IF(ISNUMBER(AI1059),AI1059%,0)</f>
        <v>142416</v>
      </c>
      <c r="K1059" s="86">
        <f>I1059*Segmentos!$D$7*(AL1059%)*IF(ISNUMBER(AM1059),AM1059%,0)</f>
        <v>170788.80000000005</v>
      </c>
      <c r="L1059" s="4"/>
      <c r="M1059" s="2">
        <v>0.86</v>
      </c>
      <c r="N1059" s="2">
        <v>2.8</v>
      </c>
      <c r="O1059" s="2">
        <v>30.6</v>
      </c>
      <c r="P1059" s="2">
        <v>85.958299999999994</v>
      </c>
      <c r="Q1059" s="2">
        <v>0.77</v>
      </c>
      <c r="R1059" s="2">
        <v>1.4</v>
      </c>
      <c r="S1059" s="2">
        <v>53.8</v>
      </c>
      <c r="T1059" s="2">
        <v>12.9001</v>
      </c>
      <c r="U1059" s="2">
        <v>1.8</v>
      </c>
      <c r="V1059" s="2">
        <v>4.5</v>
      </c>
      <c r="W1059" s="2">
        <v>40.1</v>
      </c>
      <c r="X1059" s="2">
        <v>37.895699999999998</v>
      </c>
      <c r="Y1059" s="2">
        <v>0.74</v>
      </c>
      <c r="Z1059" s="2">
        <v>2.6</v>
      </c>
      <c r="AA1059" s="2">
        <v>28.3</v>
      </c>
      <c r="AB1059" s="2">
        <v>21.7988</v>
      </c>
      <c r="AC1059" s="2">
        <v>0.41</v>
      </c>
      <c r="AD1059" s="2">
        <v>2.6</v>
      </c>
      <c r="AE1059" s="2">
        <v>15.7</v>
      </c>
      <c r="AF1059" s="2">
        <v>13.3637</v>
      </c>
      <c r="AG1059" s="2">
        <v>0.78</v>
      </c>
      <c r="AH1059" s="22">
        <v>3</v>
      </c>
      <c r="AI1059" s="22">
        <v>25.8</v>
      </c>
      <c r="AJ1059" s="22">
        <v>37.0456</v>
      </c>
      <c r="AK1059" s="18">
        <v>0.93</v>
      </c>
      <c r="AL1059" s="18">
        <v>2.6</v>
      </c>
      <c r="AM1059" s="18">
        <v>35.700000000000003</v>
      </c>
      <c r="AN1059" s="2">
        <v>48.912700000000001</v>
      </c>
      <c r="AO1059" s="2">
        <v>0.03</v>
      </c>
      <c r="AP1059" s="2">
        <v>0.7</v>
      </c>
      <c r="AQ1059" s="2">
        <v>4.4000000000000004</v>
      </c>
      <c r="AR1059" s="2">
        <v>0.32519999999999999</v>
      </c>
      <c r="AS1059" s="2">
        <v>0.38</v>
      </c>
      <c r="AT1059" s="2">
        <v>1.5</v>
      </c>
      <c r="AU1059" s="2">
        <v>25.6</v>
      </c>
      <c r="AV1059" s="2">
        <v>8.3971999999999998</v>
      </c>
      <c r="AW1059" s="2">
        <v>1.72</v>
      </c>
      <c r="AX1059" s="2">
        <v>3.9</v>
      </c>
      <c r="AY1059" s="2">
        <v>44.1</v>
      </c>
      <c r="AZ1059" s="2">
        <v>49.735500000000002</v>
      </c>
      <c r="BA1059" s="2">
        <v>0.72</v>
      </c>
      <c r="BB1059" s="2">
        <v>3.3</v>
      </c>
      <c r="BC1059" s="2">
        <v>21.5</v>
      </c>
      <c r="BD1059" s="2">
        <v>27.500399999999999</v>
      </c>
      <c r="BE1059" s="4"/>
      <c r="BF1059" s="4"/>
    </row>
    <row r="1060" spans="1:58" x14ac:dyDescent="0.2">
      <c r="A1060" s="29">
        <v>1059</v>
      </c>
      <c r="B1060" s="7" t="s">
        <v>83</v>
      </c>
      <c r="C1060" s="3">
        <v>39958</v>
      </c>
      <c r="D1060" s="4" t="s">
        <v>21</v>
      </c>
      <c r="E1060" s="4" t="s">
        <v>170</v>
      </c>
      <c r="F1060" s="5" t="s">
        <v>188</v>
      </c>
      <c r="G1060" s="6">
        <v>0.875</v>
      </c>
      <c r="H1060" s="6">
        <v>0.89097222222222217</v>
      </c>
      <c r="I1060" s="85">
        <f t="shared" si="16"/>
        <v>22.999999999999918</v>
      </c>
      <c r="J1060" s="86">
        <f>I1060*Segmentos!$D$7*(AH1060%)*IF(ISNUMBER(AI1060),AI1060%,0)</f>
        <v>17516.799999999937</v>
      </c>
      <c r="K1060" s="86">
        <f>I1060*Segmentos!$D$7*(AL1060%)*IF(ISNUMBER(AM1060),AM1060%,0)</f>
        <v>57821.999999999789</v>
      </c>
      <c r="L1060" s="4"/>
      <c r="M1060" s="2">
        <v>0.43</v>
      </c>
      <c r="N1060" s="2">
        <v>1.5</v>
      </c>
      <c r="O1060" s="2">
        <v>29.1</v>
      </c>
      <c r="P1060" s="2">
        <v>42.258699999999997</v>
      </c>
      <c r="Q1060" s="2">
        <v>0.13</v>
      </c>
      <c r="R1060" s="2">
        <v>0.5</v>
      </c>
      <c r="S1060" s="2">
        <v>26.1</v>
      </c>
      <c r="T1060" s="2">
        <v>2.1415999999999999</v>
      </c>
      <c r="U1060" s="2">
        <v>1.5</v>
      </c>
      <c r="V1060" s="2">
        <v>2.5</v>
      </c>
      <c r="W1060" s="2">
        <v>59.8</v>
      </c>
      <c r="X1060" s="2">
        <v>30.916</v>
      </c>
      <c r="Y1060" s="2">
        <v>0.17</v>
      </c>
      <c r="Z1060" s="2">
        <v>0.6</v>
      </c>
      <c r="AA1060" s="2">
        <v>30.3</v>
      </c>
      <c r="AB1060" s="2">
        <v>4.9390000000000001</v>
      </c>
      <c r="AC1060" s="2">
        <v>0.13</v>
      </c>
      <c r="AD1060" s="2">
        <v>2.1</v>
      </c>
      <c r="AE1060" s="2">
        <v>6.2</v>
      </c>
      <c r="AF1060" s="2">
        <v>4.2621000000000002</v>
      </c>
      <c r="AG1060" s="2">
        <v>0.19</v>
      </c>
      <c r="AH1060" s="22">
        <v>1.4</v>
      </c>
      <c r="AI1060" s="22">
        <v>13.6</v>
      </c>
      <c r="AJ1060" s="22">
        <v>8.9329000000000001</v>
      </c>
      <c r="AK1060" s="18">
        <v>0.64</v>
      </c>
      <c r="AL1060" s="18">
        <v>1.5</v>
      </c>
      <c r="AM1060" s="18">
        <v>41.9</v>
      </c>
      <c r="AN1060" s="2">
        <v>33.325800000000001</v>
      </c>
      <c r="AO1060" s="2">
        <v>0.2</v>
      </c>
      <c r="AP1060" s="2">
        <v>1.2</v>
      </c>
      <c r="AQ1060" s="2">
        <v>17.399999999999999</v>
      </c>
      <c r="AR1060" s="2">
        <v>2.1535000000000002</v>
      </c>
      <c r="AS1060" s="2">
        <v>0.27</v>
      </c>
      <c r="AT1060" s="2">
        <v>0.3</v>
      </c>
      <c r="AU1060" s="2">
        <v>100</v>
      </c>
      <c r="AV1060" s="2">
        <v>5.8369999999999997</v>
      </c>
      <c r="AW1060" s="2">
        <v>0.45</v>
      </c>
      <c r="AX1060" s="2">
        <v>1.1000000000000001</v>
      </c>
      <c r="AY1060" s="2">
        <v>40.6</v>
      </c>
      <c r="AZ1060" s="2">
        <v>12.647600000000001</v>
      </c>
      <c r="BA1060" s="2">
        <v>0.56999999999999995</v>
      </c>
      <c r="BB1060" s="2">
        <v>2.5</v>
      </c>
      <c r="BC1060" s="2">
        <v>22.5</v>
      </c>
      <c r="BD1060" s="2">
        <v>21.6206</v>
      </c>
      <c r="BE1060" s="4"/>
      <c r="BF1060" s="4"/>
    </row>
    <row r="1061" spans="1:58" x14ac:dyDescent="0.2">
      <c r="A1061" s="29">
        <v>1060</v>
      </c>
      <c r="B1061" s="7" t="s">
        <v>23</v>
      </c>
      <c r="C1061" s="3">
        <v>39958</v>
      </c>
      <c r="D1061" s="4" t="s">
        <v>21</v>
      </c>
      <c r="E1061" s="4" t="s">
        <v>170</v>
      </c>
      <c r="F1061" s="5" t="s">
        <v>188</v>
      </c>
      <c r="G1061" s="6">
        <v>0.91041666666666676</v>
      </c>
      <c r="H1061" s="6">
        <v>0.9159722222222223</v>
      </c>
      <c r="I1061" s="85">
        <f t="shared" si="16"/>
        <v>7.9999999999999716</v>
      </c>
      <c r="J1061" s="86">
        <f>I1061*Segmentos!$D$7*(AH1061%)*IF(ISNUMBER(AI1061),AI1061%,0)</f>
        <v>6988.7999999999765</v>
      </c>
      <c r="K1061" s="86">
        <f>I1061*Segmentos!$D$7*(AL1061%)*IF(ISNUMBER(AM1061),AM1061%,0)</f>
        <v>23731.199999999917</v>
      </c>
      <c r="L1061" s="4"/>
      <c r="M1061" s="2">
        <v>0.49</v>
      </c>
      <c r="N1061" s="2">
        <v>0.8</v>
      </c>
      <c r="O1061" s="2">
        <v>60.2</v>
      </c>
      <c r="P1061" s="2">
        <v>35.689599999999999</v>
      </c>
      <c r="Q1061" s="2">
        <v>0.04</v>
      </c>
      <c r="R1061" s="2">
        <v>0.3</v>
      </c>
      <c r="S1061" s="2">
        <v>12.5</v>
      </c>
      <c r="T1061" s="2">
        <v>0.47820000000000001</v>
      </c>
      <c r="U1061" s="2">
        <v>1.93</v>
      </c>
      <c r="V1061" s="2">
        <v>2.6</v>
      </c>
      <c r="W1061" s="2">
        <v>73.8</v>
      </c>
      <c r="X1061" s="2">
        <v>29.429400000000001</v>
      </c>
      <c r="Y1061" s="2">
        <v>0.18</v>
      </c>
      <c r="Z1061" s="2">
        <v>0.4</v>
      </c>
      <c r="AA1061" s="2">
        <v>50</v>
      </c>
      <c r="AB1061" s="2">
        <v>3.7768000000000002</v>
      </c>
      <c r="AC1061" s="2">
        <v>0.08</v>
      </c>
      <c r="AD1061" s="2">
        <v>0.3</v>
      </c>
      <c r="AE1061" s="2">
        <v>25</v>
      </c>
      <c r="AF1061" s="2">
        <v>2.0051999999999999</v>
      </c>
      <c r="AG1061" s="2">
        <v>0.21</v>
      </c>
      <c r="AH1061" s="22">
        <v>0.4</v>
      </c>
      <c r="AI1061" s="22">
        <v>54.6</v>
      </c>
      <c r="AJ1061" s="22">
        <v>7.0804999999999998</v>
      </c>
      <c r="AK1061" s="18">
        <v>0.75</v>
      </c>
      <c r="AL1061" s="18">
        <v>1.2</v>
      </c>
      <c r="AM1061" s="18">
        <v>61.8</v>
      </c>
      <c r="AN1061" s="2">
        <v>28.609200000000001</v>
      </c>
      <c r="AO1061" s="2">
        <v>0.03</v>
      </c>
      <c r="AP1061" s="2">
        <v>0.2</v>
      </c>
      <c r="AQ1061" s="2">
        <v>12.5</v>
      </c>
      <c r="AR1061" s="2">
        <v>0.24030000000000001</v>
      </c>
      <c r="AS1061" s="2">
        <v>0.56999999999999995</v>
      </c>
      <c r="AT1061" s="2">
        <v>0.8</v>
      </c>
      <c r="AU1061" s="2">
        <v>70.8</v>
      </c>
      <c r="AV1061" s="2">
        <v>9.1570999999999998</v>
      </c>
      <c r="AW1061" s="2">
        <v>0.77</v>
      </c>
      <c r="AX1061" s="2">
        <v>0.8</v>
      </c>
      <c r="AY1061" s="2">
        <v>94.3</v>
      </c>
      <c r="AZ1061" s="2">
        <v>16.0017</v>
      </c>
      <c r="BA1061" s="2">
        <v>0.37</v>
      </c>
      <c r="BB1061" s="2">
        <v>1</v>
      </c>
      <c r="BC1061" s="2">
        <v>37.5</v>
      </c>
      <c r="BD1061" s="2">
        <v>10.2905</v>
      </c>
      <c r="BE1061" s="4"/>
      <c r="BF1061" s="4"/>
    </row>
    <row r="1062" spans="1:58" x14ac:dyDescent="0.2">
      <c r="A1062" s="29">
        <v>1061</v>
      </c>
      <c r="B1062" s="7" t="s">
        <v>25</v>
      </c>
      <c r="C1062" s="3">
        <v>39958</v>
      </c>
      <c r="D1062" s="4" t="s">
        <v>21</v>
      </c>
      <c r="E1062" s="4" t="s">
        <v>171</v>
      </c>
      <c r="F1062" s="5" t="s">
        <v>188</v>
      </c>
      <c r="G1062" s="6">
        <v>0.89722222222222225</v>
      </c>
      <c r="H1062" s="6">
        <v>0.89861111111111114</v>
      </c>
      <c r="I1062" s="85">
        <f t="shared" si="16"/>
        <v>1.9999999999999929</v>
      </c>
      <c r="J1062" s="86">
        <f>I1062*Segmentos!$D$7*(AH1062%)*IF(ISNUMBER(AI1062),AI1062%,0)</f>
        <v>1599.9999999999945</v>
      </c>
      <c r="K1062" s="86">
        <f>I1062*Segmentos!$D$7*(AL1062%)*IF(ISNUMBER(AM1062),AM1062%,0)</f>
        <v>6067.1999999999789</v>
      </c>
      <c r="L1062" s="4"/>
      <c r="M1062" s="2">
        <v>0.51</v>
      </c>
      <c r="N1062" s="2">
        <v>0.5</v>
      </c>
      <c r="O1062" s="2">
        <v>95.8</v>
      </c>
      <c r="P1062" s="2">
        <v>44.517600000000002</v>
      </c>
      <c r="Q1062" s="2">
        <v>0.1</v>
      </c>
      <c r="R1062" s="2">
        <v>0.1</v>
      </c>
      <c r="S1062" s="2">
        <v>100</v>
      </c>
      <c r="T1062" s="2">
        <v>1.4601</v>
      </c>
      <c r="U1062" s="2">
        <v>1.9</v>
      </c>
      <c r="V1062" s="2">
        <v>2</v>
      </c>
      <c r="W1062" s="2">
        <v>94.7</v>
      </c>
      <c r="X1062" s="2">
        <v>34.837800000000001</v>
      </c>
      <c r="Y1062" s="2">
        <v>7.0000000000000007E-2</v>
      </c>
      <c r="Z1062" s="2">
        <v>0.1</v>
      </c>
      <c r="AA1062" s="2">
        <v>100</v>
      </c>
      <c r="AB1062" s="2">
        <v>1.8198000000000001</v>
      </c>
      <c r="AC1062" s="2">
        <v>0.22</v>
      </c>
      <c r="AD1062" s="2">
        <v>0.2</v>
      </c>
      <c r="AE1062" s="2">
        <v>100</v>
      </c>
      <c r="AF1062" s="2">
        <v>6.3997999999999999</v>
      </c>
      <c r="AG1062" s="2">
        <v>0.22</v>
      </c>
      <c r="AH1062" s="22">
        <v>0.2</v>
      </c>
      <c r="AI1062" s="22">
        <v>100</v>
      </c>
      <c r="AJ1062" s="22">
        <v>9.2015999999999991</v>
      </c>
      <c r="AK1062" s="18">
        <v>0.77</v>
      </c>
      <c r="AL1062" s="18">
        <v>0.8</v>
      </c>
      <c r="AM1062" s="18">
        <v>94.8</v>
      </c>
      <c r="AN1062" s="2">
        <v>35.315899999999999</v>
      </c>
      <c r="AO1062" s="2">
        <v>0.23</v>
      </c>
      <c r="AP1062" s="2">
        <v>0.2</v>
      </c>
      <c r="AQ1062" s="2">
        <v>100</v>
      </c>
      <c r="AR1062" s="2">
        <v>2.2031000000000001</v>
      </c>
      <c r="AS1062" s="2">
        <v>0.54</v>
      </c>
      <c r="AT1062" s="2">
        <v>0.5</v>
      </c>
      <c r="AU1062" s="2">
        <v>100</v>
      </c>
      <c r="AV1062" s="2">
        <v>10.3817</v>
      </c>
      <c r="AW1062" s="2">
        <v>0.52</v>
      </c>
      <c r="AX1062" s="2">
        <v>0.5</v>
      </c>
      <c r="AY1062" s="2">
        <v>100</v>
      </c>
      <c r="AZ1062" s="2">
        <v>12.994300000000001</v>
      </c>
      <c r="BA1062" s="2">
        <v>0.56999999999999995</v>
      </c>
      <c r="BB1062" s="2">
        <v>0.6</v>
      </c>
      <c r="BC1062" s="2">
        <v>90.7</v>
      </c>
      <c r="BD1062" s="2">
        <v>18.938400000000001</v>
      </c>
      <c r="BE1062" s="4"/>
      <c r="BF1062" s="4"/>
    </row>
    <row r="1063" spans="1:58" x14ac:dyDescent="0.2">
      <c r="A1063" s="29">
        <v>1062</v>
      </c>
      <c r="B1063" s="7" t="s">
        <v>87</v>
      </c>
      <c r="C1063" s="3">
        <v>39958</v>
      </c>
      <c r="D1063" s="4" t="s">
        <v>28</v>
      </c>
      <c r="E1063" s="4" t="s">
        <v>169</v>
      </c>
      <c r="F1063" s="5" t="s">
        <v>188</v>
      </c>
      <c r="G1063" s="6">
        <v>0.84236111111111101</v>
      </c>
      <c r="H1063" s="6">
        <v>0.875</v>
      </c>
      <c r="I1063" s="85">
        <f t="shared" si="16"/>
        <v>47.000000000000156</v>
      </c>
      <c r="J1063" s="86">
        <f>I1063*Segmentos!$D$7*(AH1063%)*IF(ISNUMBER(AI1063),AI1063%,0)</f>
        <v>110262.00000000038</v>
      </c>
      <c r="K1063" s="86">
        <f>I1063*Segmentos!$D$7*(AL1063%)*IF(ISNUMBER(AM1063),AM1063%,0)</f>
        <v>135360.00000000049</v>
      </c>
      <c r="L1063" s="4"/>
      <c r="M1063" s="2">
        <v>0.67</v>
      </c>
      <c r="N1063" s="2">
        <v>2.2000000000000002</v>
      </c>
      <c r="O1063" s="2">
        <v>31</v>
      </c>
      <c r="P1063" s="2">
        <v>77.059799999999996</v>
      </c>
      <c r="Q1063" s="2">
        <v>0.38</v>
      </c>
      <c r="R1063" s="2">
        <v>1.1000000000000001</v>
      </c>
      <c r="S1063" s="2">
        <v>34.1</v>
      </c>
      <c r="T1063" s="2">
        <v>7.2884000000000002</v>
      </c>
      <c r="U1063" s="2">
        <v>0.25</v>
      </c>
      <c r="V1063" s="2">
        <v>1.9</v>
      </c>
      <c r="W1063" s="2">
        <v>13.2</v>
      </c>
      <c r="X1063" s="2">
        <v>6.1318999999999999</v>
      </c>
      <c r="Y1063" s="2">
        <v>1.04</v>
      </c>
      <c r="Z1063" s="2">
        <v>2.4</v>
      </c>
      <c r="AA1063" s="2">
        <v>43.4</v>
      </c>
      <c r="AB1063" s="2">
        <v>35.688499999999998</v>
      </c>
      <c r="AC1063" s="2">
        <v>0.74</v>
      </c>
      <c r="AD1063" s="2">
        <v>2.6</v>
      </c>
      <c r="AE1063" s="2">
        <v>28.3</v>
      </c>
      <c r="AF1063" s="2">
        <v>27.951000000000001</v>
      </c>
      <c r="AG1063" s="2">
        <v>0.59</v>
      </c>
      <c r="AH1063" s="22">
        <v>1.7</v>
      </c>
      <c r="AI1063" s="22">
        <v>34.5</v>
      </c>
      <c r="AJ1063" s="22">
        <v>32.4572</v>
      </c>
      <c r="AK1063" s="18">
        <v>0.73</v>
      </c>
      <c r="AL1063" s="18">
        <v>2.5</v>
      </c>
      <c r="AM1063" s="18">
        <v>28.8</v>
      </c>
      <c r="AN1063" s="2">
        <v>44.602600000000002</v>
      </c>
      <c r="AO1063" s="2">
        <v>0.27</v>
      </c>
      <c r="AP1063" s="2">
        <v>1.4</v>
      </c>
      <c r="AQ1063" s="2">
        <v>18.5</v>
      </c>
      <c r="AR1063" s="2">
        <v>3.3647</v>
      </c>
      <c r="AS1063" s="2">
        <v>0.06</v>
      </c>
      <c r="AT1063" s="2">
        <v>1.5</v>
      </c>
      <c r="AU1063" s="2">
        <v>4.0999999999999996</v>
      </c>
      <c r="AV1063" s="2">
        <v>1.5834999999999999</v>
      </c>
      <c r="AW1063" s="2">
        <v>0.61</v>
      </c>
      <c r="AX1063" s="2">
        <v>1.1000000000000001</v>
      </c>
      <c r="AY1063" s="2">
        <v>54.9</v>
      </c>
      <c r="AZ1063" s="2">
        <v>20.235700000000001</v>
      </c>
      <c r="BA1063" s="2">
        <v>1.17</v>
      </c>
      <c r="BB1063" s="2">
        <v>3.5</v>
      </c>
      <c r="BC1063" s="2">
        <v>33.4</v>
      </c>
      <c r="BD1063" s="2">
        <v>51.875900000000001</v>
      </c>
      <c r="BE1063" s="4"/>
      <c r="BF1063" s="4"/>
    </row>
    <row r="1064" spans="1:58" x14ac:dyDescent="0.2">
      <c r="A1064" s="29">
        <v>1063</v>
      </c>
      <c r="B1064" s="7" t="s">
        <v>33</v>
      </c>
      <c r="C1064" s="3">
        <v>39958</v>
      </c>
      <c r="D1064" s="4" t="s">
        <v>28</v>
      </c>
      <c r="E1064" s="4" t="s">
        <v>163</v>
      </c>
      <c r="F1064" s="5" t="s">
        <v>188</v>
      </c>
      <c r="G1064" s="6">
        <v>0.91666666666666663</v>
      </c>
      <c r="H1064" s="6">
        <v>6.9444444444444447E-4</v>
      </c>
      <c r="I1064" s="85">
        <f t="shared" si="16"/>
        <v>121.00000000000006</v>
      </c>
      <c r="J1064" s="86">
        <f>I1064*Segmentos!$D$7*(AH1064%)*IF(ISNUMBER(AI1064),AI1064%,0)</f>
        <v>604467.60000000044</v>
      </c>
      <c r="K1064" s="86">
        <f>I1064*Segmentos!$D$7*(AL1064%)*IF(ISNUMBER(AM1064),AM1064%,0)</f>
        <v>512265.60000000027</v>
      </c>
      <c r="L1064" s="4"/>
      <c r="M1064" s="2">
        <v>1.1399999999999999</v>
      </c>
      <c r="N1064" s="2">
        <v>6.1</v>
      </c>
      <c r="O1064" s="2">
        <v>18.8</v>
      </c>
      <c r="P1064" s="2">
        <v>84.749799999999993</v>
      </c>
      <c r="Q1064" s="2">
        <v>0.54</v>
      </c>
      <c r="R1064" s="2">
        <v>3.4</v>
      </c>
      <c r="S1064" s="2">
        <v>15.6</v>
      </c>
      <c r="T1064" s="2">
        <v>6.6101999999999999</v>
      </c>
      <c r="U1064" s="2">
        <v>1.75</v>
      </c>
      <c r="V1064" s="2">
        <v>8.4</v>
      </c>
      <c r="W1064" s="2">
        <v>21</v>
      </c>
      <c r="X1064" s="2">
        <v>27.238800000000001</v>
      </c>
      <c r="Y1064" s="2">
        <v>1.1100000000000001</v>
      </c>
      <c r="Z1064" s="2">
        <v>5.7</v>
      </c>
      <c r="AA1064" s="2">
        <v>19.399999999999999</v>
      </c>
      <c r="AB1064" s="2">
        <v>24.282299999999999</v>
      </c>
      <c r="AC1064" s="2">
        <v>1.1000000000000001</v>
      </c>
      <c r="AD1064" s="2">
        <v>6.3</v>
      </c>
      <c r="AE1064" s="2">
        <v>17.3</v>
      </c>
      <c r="AF1064" s="2">
        <v>26.618500000000001</v>
      </c>
      <c r="AG1064" s="2">
        <v>1.24</v>
      </c>
      <c r="AH1064" s="22">
        <v>6.9</v>
      </c>
      <c r="AI1064" s="22">
        <v>18.100000000000001</v>
      </c>
      <c r="AJ1064" s="22">
        <v>43.666499999999999</v>
      </c>
      <c r="AK1064" s="18">
        <v>1.06</v>
      </c>
      <c r="AL1064" s="18">
        <v>5.4</v>
      </c>
      <c r="AM1064" s="18">
        <v>19.600000000000001</v>
      </c>
      <c r="AN1064" s="2">
        <v>41.083300000000001</v>
      </c>
      <c r="AO1064" s="2">
        <v>0.31</v>
      </c>
      <c r="AP1064" s="2">
        <v>3.6</v>
      </c>
      <c r="AQ1064" s="2">
        <v>8.6</v>
      </c>
      <c r="AR1064" s="2">
        <v>2.5306000000000002</v>
      </c>
      <c r="AS1064" s="2">
        <v>0.36</v>
      </c>
      <c r="AT1064" s="2">
        <v>4.5</v>
      </c>
      <c r="AU1064" s="2">
        <v>8</v>
      </c>
      <c r="AV1064" s="2">
        <v>5.8467000000000002</v>
      </c>
      <c r="AW1064" s="2">
        <v>0.7</v>
      </c>
      <c r="AX1064" s="2">
        <v>6.3</v>
      </c>
      <c r="AY1064" s="2">
        <v>11.2</v>
      </c>
      <c r="AZ1064" s="2">
        <v>15.001899999999999</v>
      </c>
      <c r="BA1064" s="2">
        <v>2.16</v>
      </c>
      <c r="BB1064" s="2">
        <v>7.6</v>
      </c>
      <c r="BC1064" s="2">
        <v>28.6</v>
      </c>
      <c r="BD1064" s="2">
        <v>61.370600000000003</v>
      </c>
      <c r="BE1064" s="4"/>
      <c r="BF1064" s="4"/>
    </row>
    <row r="1065" spans="1:58" x14ac:dyDescent="0.2">
      <c r="A1065" s="29">
        <v>1064</v>
      </c>
      <c r="B1065" s="7" t="s">
        <v>32</v>
      </c>
      <c r="C1065" s="3">
        <v>39958</v>
      </c>
      <c r="D1065" s="4" t="s">
        <v>28</v>
      </c>
      <c r="E1065" s="4" t="s">
        <v>164</v>
      </c>
      <c r="F1065" s="5" t="s">
        <v>188</v>
      </c>
      <c r="G1065" s="6">
        <v>0.9145833333333333</v>
      </c>
      <c r="H1065" s="6">
        <v>0.91666666666666663</v>
      </c>
      <c r="I1065" s="85">
        <f t="shared" si="16"/>
        <v>2.9999999999999893</v>
      </c>
      <c r="J1065" s="86">
        <f>I1065*Segmentos!$D$7*(AH1065%)*IF(ISNUMBER(AI1065),AI1065%,0)</f>
        <v>7927.1999999999744</v>
      </c>
      <c r="K1065" s="86">
        <f>I1065*Segmentos!$D$7*(AL1065%)*IF(ISNUMBER(AM1065),AM1065%,0)</f>
        <v>17414.39999999994</v>
      </c>
      <c r="L1065" s="4"/>
      <c r="M1065" s="2">
        <v>1.0900000000000001</v>
      </c>
      <c r="N1065" s="2">
        <v>1.3</v>
      </c>
      <c r="O1065" s="2">
        <v>85</v>
      </c>
      <c r="P1065" s="2">
        <v>85.644300000000001</v>
      </c>
      <c r="Q1065" s="2">
        <v>0.11</v>
      </c>
      <c r="R1065" s="2">
        <v>0.3</v>
      </c>
      <c r="S1065" s="2">
        <v>33.299999999999997</v>
      </c>
      <c r="T1065" s="2">
        <v>1.4349000000000001</v>
      </c>
      <c r="U1065" s="2">
        <v>1.1599999999999999</v>
      </c>
      <c r="V1065" s="2">
        <v>1.3</v>
      </c>
      <c r="W1065" s="2">
        <v>86.8</v>
      </c>
      <c r="X1065" s="2">
        <v>19.145499999999998</v>
      </c>
      <c r="Y1065" s="2">
        <v>0.51</v>
      </c>
      <c r="Z1065" s="2">
        <v>0.8</v>
      </c>
      <c r="AA1065" s="2">
        <v>67.8</v>
      </c>
      <c r="AB1065" s="2">
        <v>11.846399999999999</v>
      </c>
      <c r="AC1065" s="2">
        <v>2.06</v>
      </c>
      <c r="AD1065" s="2">
        <v>2.2000000000000002</v>
      </c>
      <c r="AE1065" s="2">
        <v>93.5</v>
      </c>
      <c r="AF1065" s="2">
        <v>53.217399999999998</v>
      </c>
      <c r="AG1065" s="2">
        <v>0.65</v>
      </c>
      <c r="AH1065" s="22">
        <v>0.9</v>
      </c>
      <c r="AI1065" s="22">
        <v>73.400000000000006</v>
      </c>
      <c r="AJ1065" s="22">
        <v>24.304200000000002</v>
      </c>
      <c r="AK1065" s="18">
        <v>1.49</v>
      </c>
      <c r="AL1065" s="18">
        <v>1.6</v>
      </c>
      <c r="AM1065" s="18">
        <v>90.7</v>
      </c>
      <c r="AN1065" s="2">
        <v>61.34</v>
      </c>
      <c r="AO1065" s="2">
        <v>0.44</v>
      </c>
      <c r="AP1065" s="2">
        <v>1.1000000000000001</v>
      </c>
      <c r="AQ1065" s="2">
        <v>41.3</v>
      </c>
      <c r="AR1065" s="2">
        <v>3.7881</v>
      </c>
      <c r="AS1065" s="2">
        <v>0.67</v>
      </c>
      <c r="AT1065" s="2">
        <v>0.7</v>
      </c>
      <c r="AU1065" s="2">
        <v>100</v>
      </c>
      <c r="AV1065" s="2">
        <v>11.537000000000001</v>
      </c>
      <c r="AW1065" s="2">
        <v>0.27</v>
      </c>
      <c r="AX1065" s="2">
        <v>0.4</v>
      </c>
      <c r="AY1065" s="2">
        <v>67.8</v>
      </c>
      <c r="AZ1065" s="2">
        <v>6.0393999999999997</v>
      </c>
      <c r="BA1065" s="2">
        <v>2.14</v>
      </c>
      <c r="BB1065" s="2">
        <v>2.4</v>
      </c>
      <c r="BC1065" s="2">
        <v>90.4</v>
      </c>
      <c r="BD1065" s="2">
        <v>64.279700000000005</v>
      </c>
      <c r="BE1065" s="4"/>
      <c r="BF1065" s="4"/>
    </row>
    <row r="1066" spans="1:58" x14ac:dyDescent="0.2">
      <c r="A1066" s="29">
        <v>1065</v>
      </c>
      <c r="B1066" s="7" t="s">
        <v>19</v>
      </c>
      <c r="C1066" s="3">
        <v>39958</v>
      </c>
      <c r="D1066" s="4" t="s">
        <v>17</v>
      </c>
      <c r="E1066" s="4" t="s">
        <v>166</v>
      </c>
      <c r="F1066" s="5" t="s">
        <v>188</v>
      </c>
      <c r="G1066" s="6">
        <v>0.91666666666666663</v>
      </c>
      <c r="H1066" s="6">
        <v>0.91805555555555562</v>
      </c>
      <c r="I1066" s="85">
        <f t="shared" si="16"/>
        <v>2.0000000000001528</v>
      </c>
      <c r="J1066" s="86">
        <f>I1066*Segmentos!$D$7*(AH1066%)*IF(ISNUMBER(AI1066),AI1066%,0)</f>
        <v>7670.4000000005863</v>
      </c>
      <c r="K1066" s="86">
        <f>I1066*Segmentos!$D$7*(AL1066%)*IF(ISNUMBER(AM1066),AM1066%,0)</f>
        <v>1307.2000000001001</v>
      </c>
      <c r="L1066" s="4"/>
      <c r="M1066" s="2">
        <v>0.54</v>
      </c>
      <c r="N1066" s="2">
        <v>0.7</v>
      </c>
      <c r="O1066" s="2">
        <v>80.3</v>
      </c>
      <c r="P1066" s="2">
        <v>100</v>
      </c>
      <c r="Q1066" s="2">
        <v>0</v>
      </c>
      <c r="R1066" s="2">
        <v>0</v>
      </c>
      <c r="S1066" s="8" t="s">
        <v>577</v>
      </c>
      <c r="T1066" s="2">
        <v>0</v>
      </c>
      <c r="U1066" s="2">
        <v>0.67</v>
      </c>
      <c r="V1066" s="2">
        <v>0.7</v>
      </c>
      <c r="W1066" s="2">
        <v>100</v>
      </c>
      <c r="X1066" s="2">
        <v>25.919699999999999</v>
      </c>
      <c r="Y1066" s="2">
        <v>0.24</v>
      </c>
      <c r="Z1066" s="2">
        <v>0.4</v>
      </c>
      <c r="AA1066" s="2">
        <v>65.7</v>
      </c>
      <c r="AB1066" s="2">
        <v>13.0684</v>
      </c>
      <c r="AC1066" s="2">
        <v>1.01</v>
      </c>
      <c r="AD1066" s="2">
        <v>1.3</v>
      </c>
      <c r="AE1066" s="2">
        <v>77.5</v>
      </c>
      <c r="AF1066" s="2">
        <v>61.011899999999997</v>
      </c>
      <c r="AG1066" s="2">
        <v>0.93</v>
      </c>
      <c r="AH1066" s="22">
        <v>1.2</v>
      </c>
      <c r="AI1066" s="22">
        <v>79.900000000000006</v>
      </c>
      <c r="AJ1066" s="22">
        <v>80.851799999999997</v>
      </c>
      <c r="AK1066" s="18">
        <v>0.2</v>
      </c>
      <c r="AL1066" s="18">
        <v>0.2</v>
      </c>
      <c r="AM1066" s="18">
        <v>81.7</v>
      </c>
      <c r="AN1066" s="2">
        <v>19.148199999999999</v>
      </c>
      <c r="AO1066" s="2">
        <v>0</v>
      </c>
      <c r="AP1066" s="2">
        <v>0</v>
      </c>
      <c r="AQ1066" s="8" t="s">
        <v>577</v>
      </c>
      <c r="AR1066" s="2">
        <v>0</v>
      </c>
      <c r="AS1066" s="2">
        <v>0.43</v>
      </c>
      <c r="AT1066" s="2">
        <v>0.7</v>
      </c>
      <c r="AU1066" s="2">
        <v>61</v>
      </c>
      <c r="AV1066" s="2">
        <v>17.346800000000002</v>
      </c>
      <c r="AW1066" s="2">
        <v>0.93</v>
      </c>
      <c r="AX1066" s="2">
        <v>1</v>
      </c>
      <c r="AY1066" s="2">
        <v>89.3</v>
      </c>
      <c r="AZ1066" s="2">
        <v>49.157899999999998</v>
      </c>
      <c r="BA1066" s="2">
        <v>0.47</v>
      </c>
      <c r="BB1066" s="2">
        <v>0.6</v>
      </c>
      <c r="BC1066" s="2">
        <v>81.599999999999994</v>
      </c>
      <c r="BD1066" s="2">
        <v>33.4953</v>
      </c>
      <c r="BE1066" s="4"/>
      <c r="BF1066" s="4"/>
    </row>
    <row r="1067" spans="1:58" x14ac:dyDescent="0.2">
      <c r="A1067" s="29">
        <v>1066</v>
      </c>
      <c r="B1067" s="7" t="s">
        <v>2</v>
      </c>
      <c r="C1067" s="3">
        <v>39958</v>
      </c>
      <c r="D1067" s="4" t="s">
        <v>0</v>
      </c>
      <c r="E1067" s="4" t="s">
        <v>164</v>
      </c>
      <c r="F1067" s="5" t="s">
        <v>188</v>
      </c>
      <c r="G1067" s="6">
        <v>0.88402777777777775</v>
      </c>
      <c r="H1067" s="6">
        <v>0.92847222222222225</v>
      </c>
      <c r="I1067" s="85">
        <f t="shared" si="16"/>
        <v>64.000000000000085</v>
      </c>
      <c r="J1067" s="86">
        <f>I1067*Segmentos!$D$7*(AH1067%)*IF(ISNUMBER(AI1067),AI1067%,0)</f>
        <v>1602432.0000000021</v>
      </c>
      <c r="K1067" s="86">
        <f>I1067*Segmentos!$D$7*(AL1067%)*IF(ISNUMBER(AM1067),AM1067%,0)</f>
        <v>1617920.0000000023</v>
      </c>
      <c r="L1067" s="4"/>
      <c r="M1067" s="2">
        <v>6.29</v>
      </c>
      <c r="N1067" s="2">
        <v>19.8</v>
      </c>
      <c r="O1067" s="2">
        <v>31.8</v>
      </c>
      <c r="P1067" s="2">
        <v>86.467200000000005</v>
      </c>
      <c r="Q1067" s="2">
        <v>4.38</v>
      </c>
      <c r="R1067" s="2">
        <v>17.399999999999999</v>
      </c>
      <c r="S1067" s="2">
        <v>25.2</v>
      </c>
      <c r="T1067" s="2">
        <v>10.045400000000001</v>
      </c>
      <c r="U1067" s="2">
        <v>3.65</v>
      </c>
      <c r="V1067" s="2">
        <v>17.3</v>
      </c>
      <c r="W1067" s="2">
        <v>21.1</v>
      </c>
      <c r="X1067" s="2">
        <v>10.5121</v>
      </c>
      <c r="Y1067" s="2">
        <v>7.89</v>
      </c>
      <c r="Z1067" s="2">
        <v>22.4</v>
      </c>
      <c r="AA1067" s="2">
        <v>35.200000000000003</v>
      </c>
      <c r="AB1067" s="2">
        <v>31.989100000000001</v>
      </c>
      <c r="AC1067" s="2">
        <v>7.52</v>
      </c>
      <c r="AD1067" s="2">
        <v>20.2</v>
      </c>
      <c r="AE1067" s="2">
        <v>37.200000000000003</v>
      </c>
      <c r="AF1067" s="2">
        <v>33.9206</v>
      </c>
      <c r="AG1067" s="2">
        <v>6.27</v>
      </c>
      <c r="AH1067" s="22">
        <v>19.5</v>
      </c>
      <c r="AI1067" s="22">
        <v>32.1</v>
      </c>
      <c r="AJ1067" s="22">
        <v>40.869599999999998</v>
      </c>
      <c r="AK1067" s="18">
        <v>6.31</v>
      </c>
      <c r="AL1067" s="18">
        <v>20</v>
      </c>
      <c r="AM1067" s="18">
        <v>31.6</v>
      </c>
      <c r="AN1067" s="2">
        <v>45.597499999999997</v>
      </c>
      <c r="AO1067" s="2">
        <v>6.41</v>
      </c>
      <c r="AP1067" s="2">
        <v>17.899999999999999</v>
      </c>
      <c r="AQ1067" s="2">
        <v>35.700000000000003</v>
      </c>
      <c r="AR1067" s="2">
        <v>9.6236999999999995</v>
      </c>
      <c r="AS1067" s="2">
        <v>7.43</v>
      </c>
      <c r="AT1067" s="2">
        <v>21.3</v>
      </c>
      <c r="AU1067" s="2">
        <v>34.9</v>
      </c>
      <c r="AV1067" s="2">
        <v>22.491499999999998</v>
      </c>
      <c r="AW1067" s="2">
        <v>5.12</v>
      </c>
      <c r="AX1067" s="2">
        <v>19.3</v>
      </c>
      <c r="AY1067" s="2">
        <v>26.5</v>
      </c>
      <c r="AZ1067" s="2">
        <v>20.2118</v>
      </c>
      <c r="BA1067" s="2">
        <v>6.49</v>
      </c>
      <c r="BB1067" s="2">
        <v>19.8</v>
      </c>
      <c r="BC1067" s="2">
        <v>32.700000000000003</v>
      </c>
      <c r="BD1067" s="2">
        <v>34.140099999999997</v>
      </c>
      <c r="BE1067" s="4"/>
      <c r="BF1067" s="4"/>
    </row>
    <row r="1068" spans="1:58" x14ac:dyDescent="0.2">
      <c r="A1068" s="29">
        <v>1067</v>
      </c>
      <c r="B1068" s="7" t="s">
        <v>16</v>
      </c>
      <c r="C1068" s="3">
        <v>39958</v>
      </c>
      <c r="D1068" s="4" t="s">
        <v>13</v>
      </c>
      <c r="E1068" s="4" t="s">
        <v>166</v>
      </c>
      <c r="F1068" s="5" t="s">
        <v>188</v>
      </c>
      <c r="G1068" s="6">
        <v>0.9145833333333333</v>
      </c>
      <c r="H1068" s="6">
        <v>0.91805555555555562</v>
      </c>
      <c r="I1068" s="85">
        <f t="shared" si="16"/>
        <v>5.0000000000001421</v>
      </c>
      <c r="J1068" s="86">
        <f>I1068*Segmentos!$D$7*(AH1068%)*IF(ISNUMBER(AI1068),AI1068%,0)</f>
        <v>223706.00000000634</v>
      </c>
      <c r="K1068" s="86">
        <f>I1068*Segmentos!$D$7*(AL1068%)*IF(ISNUMBER(AM1068),AM1068%,0)</f>
        <v>271128.00000000774</v>
      </c>
      <c r="L1068" s="4"/>
      <c r="M1068" s="2">
        <v>12.43</v>
      </c>
      <c r="N1068" s="2">
        <v>14.5</v>
      </c>
      <c r="O1068" s="2">
        <v>85.7</v>
      </c>
      <c r="P1068" s="2">
        <v>87.179599999999994</v>
      </c>
      <c r="Q1068" s="2">
        <v>6.7</v>
      </c>
      <c r="R1068" s="2">
        <v>8.1999999999999993</v>
      </c>
      <c r="S1068" s="2">
        <v>81.900000000000006</v>
      </c>
      <c r="T1068" s="2">
        <v>7.8376000000000001</v>
      </c>
      <c r="U1068" s="2">
        <v>10.01</v>
      </c>
      <c r="V1068" s="2">
        <v>11.5</v>
      </c>
      <c r="W1068" s="2">
        <v>87</v>
      </c>
      <c r="X1068" s="2">
        <v>14.7097</v>
      </c>
      <c r="Y1068" s="2">
        <v>13.09</v>
      </c>
      <c r="Z1068" s="2">
        <v>16</v>
      </c>
      <c r="AA1068" s="2">
        <v>81.599999999999994</v>
      </c>
      <c r="AB1068" s="2">
        <v>27.091899999999999</v>
      </c>
      <c r="AC1068" s="2">
        <v>16.309999999999999</v>
      </c>
      <c r="AD1068" s="2">
        <v>18.3</v>
      </c>
      <c r="AE1068" s="2">
        <v>89.2</v>
      </c>
      <c r="AF1068" s="2">
        <v>37.540399999999998</v>
      </c>
      <c r="AG1068" s="2">
        <v>11.17</v>
      </c>
      <c r="AH1068" s="22">
        <v>13.3</v>
      </c>
      <c r="AI1068" s="22">
        <v>84.1</v>
      </c>
      <c r="AJ1068" s="22">
        <v>37.147300000000001</v>
      </c>
      <c r="AK1068" s="18">
        <v>13.58</v>
      </c>
      <c r="AL1068" s="18">
        <v>15.6</v>
      </c>
      <c r="AM1068" s="18">
        <v>86.9</v>
      </c>
      <c r="AN1068" s="2">
        <v>50.032400000000003</v>
      </c>
      <c r="AO1068" s="2">
        <v>9.15</v>
      </c>
      <c r="AP1068" s="2">
        <v>10.3</v>
      </c>
      <c r="AQ1068" s="2">
        <v>88.9</v>
      </c>
      <c r="AR1068" s="2">
        <v>7.0083000000000002</v>
      </c>
      <c r="AS1068" s="2">
        <v>10.49</v>
      </c>
      <c r="AT1068" s="2">
        <v>12.9</v>
      </c>
      <c r="AU1068" s="2">
        <v>81.2</v>
      </c>
      <c r="AV1068" s="2">
        <v>16.2014</v>
      </c>
      <c r="AW1068" s="2">
        <v>10.69</v>
      </c>
      <c r="AX1068" s="2">
        <v>12.3</v>
      </c>
      <c r="AY1068" s="2">
        <v>86.6</v>
      </c>
      <c r="AZ1068" s="2">
        <v>21.548400000000001</v>
      </c>
      <c r="BA1068" s="2">
        <v>15.8</v>
      </c>
      <c r="BB1068" s="2">
        <v>18.3</v>
      </c>
      <c r="BC1068" s="2">
        <v>86.5</v>
      </c>
      <c r="BD1068" s="2">
        <v>42.421500000000002</v>
      </c>
      <c r="BE1068" s="4"/>
      <c r="BF1068" s="4"/>
    </row>
    <row r="1069" spans="1:58" x14ac:dyDescent="0.2">
      <c r="A1069" s="29">
        <v>1068</v>
      </c>
      <c r="B1069" s="7" t="s">
        <v>22</v>
      </c>
      <c r="C1069" s="3">
        <v>39958</v>
      </c>
      <c r="D1069" s="4" t="s">
        <v>21</v>
      </c>
      <c r="E1069" s="4" t="s">
        <v>164</v>
      </c>
      <c r="F1069" s="5" t="s">
        <v>188</v>
      </c>
      <c r="G1069" s="6">
        <v>0.8305555555555556</v>
      </c>
      <c r="H1069" s="6">
        <v>0.87430555555555556</v>
      </c>
      <c r="I1069" s="85">
        <f t="shared" si="16"/>
        <v>62.999999999999936</v>
      </c>
      <c r="J1069" s="86">
        <f>I1069*Segmentos!$D$7*(AH1069%)*IF(ISNUMBER(AI1069),AI1069%,0)</f>
        <v>430541.99999999953</v>
      </c>
      <c r="K1069" s="86">
        <f>I1069*Segmentos!$D$7*(AL1069%)*IF(ISNUMBER(AM1069),AM1069%,0)</f>
        <v>342316.7999999997</v>
      </c>
      <c r="L1069" s="4"/>
      <c r="M1069" s="2">
        <v>1.53</v>
      </c>
      <c r="N1069" s="2">
        <v>4.9000000000000004</v>
      </c>
      <c r="O1069" s="2">
        <v>30.9</v>
      </c>
      <c r="P1069" s="2">
        <v>98.61</v>
      </c>
      <c r="Q1069" s="2">
        <v>0.33</v>
      </c>
      <c r="R1069" s="2">
        <v>1</v>
      </c>
      <c r="S1069" s="2">
        <v>33.6</v>
      </c>
      <c r="T1069" s="2">
        <v>3.5840999999999998</v>
      </c>
      <c r="U1069" s="2">
        <v>0.68</v>
      </c>
      <c r="V1069" s="2">
        <v>2.6</v>
      </c>
      <c r="W1069" s="2">
        <v>25.7</v>
      </c>
      <c r="X1069" s="2">
        <v>9.1587999999999994</v>
      </c>
      <c r="Y1069" s="2">
        <v>0.46</v>
      </c>
      <c r="Z1069" s="2">
        <v>2.5</v>
      </c>
      <c r="AA1069" s="2">
        <v>18.5</v>
      </c>
      <c r="AB1069" s="2">
        <v>8.6965000000000003</v>
      </c>
      <c r="AC1069" s="2">
        <v>3.64</v>
      </c>
      <c r="AD1069" s="2">
        <v>10.7</v>
      </c>
      <c r="AE1069" s="2">
        <v>34.1</v>
      </c>
      <c r="AF1069" s="2">
        <v>77.170599999999993</v>
      </c>
      <c r="AG1069" s="2">
        <v>1.72</v>
      </c>
      <c r="AH1069" s="22">
        <v>5.0999999999999996</v>
      </c>
      <c r="AI1069" s="22">
        <v>33.5</v>
      </c>
      <c r="AJ1069" s="22">
        <v>52.623199999999997</v>
      </c>
      <c r="AK1069" s="18">
        <v>1.35</v>
      </c>
      <c r="AL1069" s="18">
        <v>4.8</v>
      </c>
      <c r="AM1069" s="18">
        <v>28.3</v>
      </c>
      <c r="AN1069" s="2">
        <v>45.986800000000002</v>
      </c>
      <c r="AO1069" s="2">
        <v>1.06</v>
      </c>
      <c r="AP1069" s="2">
        <v>3.9</v>
      </c>
      <c r="AQ1069" s="2">
        <v>27</v>
      </c>
      <c r="AR1069" s="2">
        <v>7.4855999999999998</v>
      </c>
      <c r="AS1069" s="2">
        <v>1.08</v>
      </c>
      <c r="AT1069" s="2">
        <v>3.3</v>
      </c>
      <c r="AU1069" s="2">
        <v>33.1</v>
      </c>
      <c r="AV1069" s="2">
        <v>15.373900000000001</v>
      </c>
      <c r="AW1069" s="2">
        <v>1.42</v>
      </c>
      <c r="AX1069" s="2">
        <v>5</v>
      </c>
      <c r="AY1069" s="2">
        <v>28.1</v>
      </c>
      <c r="AZ1069" s="2">
        <v>26.3413</v>
      </c>
      <c r="BA1069" s="2">
        <v>2</v>
      </c>
      <c r="BB1069" s="2">
        <v>6.1</v>
      </c>
      <c r="BC1069" s="2">
        <v>32.6</v>
      </c>
      <c r="BD1069" s="2">
        <v>49.409199999999998</v>
      </c>
      <c r="BE1069" s="4"/>
      <c r="BF1069" s="4"/>
    </row>
    <row r="1070" spans="1:58" x14ac:dyDescent="0.2">
      <c r="A1070" s="29">
        <v>1069</v>
      </c>
      <c r="B1070" s="7" t="s">
        <v>24</v>
      </c>
      <c r="C1070" s="3">
        <v>39958</v>
      </c>
      <c r="D1070" s="4" t="s">
        <v>21</v>
      </c>
      <c r="E1070" s="4" t="s">
        <v>170</v>
      </c>
      <c r="F1070" s="5" t="s">
        <v>188</v>
      </c>
      <c r="G1070" s="6">
        <v>0.89166666666666661</v>
      </c>
      <c r="H1070" s="6">
        <v>0.90902777777777777</v>
      </c>
      <c r="I1070" s="85">
        <f t="shared" si="16"/>
        <v>25.000000000000071</v>
      </c>
      <c r="J1070" s="86">
        <f>I1070*Segmentos!$D$7*(AH1070%)*IF(ISNUMBER(AI1070),AI1070%,0)</f>
        <v>16100.000000000045</v>
      </c>
      <c r="K1070" s="86">
        <f>I1070*Segmentos!$D$7*(AL1070%)*IF(ISNUMBER(AM1070),AM1070%,0)</f>
        <v>107440.00000000032</v>
      </c>
      <c r="L1070" s="4"/>
      <c r="M1070" s="2">
        <v>0.62</v>
      </c>
      <c r="N1070" s="2">
        <v>1.1000000000000001</v>
      </c>
      <c r="O1070" s="2">
        <v>56.9</v>
      </c>
      <c r="P1070" s="2">
        <v>41.736600000000003</v>
      </c>
      <c r="Q1070" s="2">
        <v>0.35</v>
      </c>
      <c r="R1070" s="2">
        <v>0.5</v>
      </c>
      <c r="S1070" s="2">
        <v>68</v>
      </c>
      <c r="T1070" s="2">
        <v>3.8780999999999999</v>
      </c>
      <c r="U1070" s="2">
        <v>2.29</v>
      </c>
      <c r="V1070" s="2">
        <v>3.6</v>
      </c>
      <c r="W1070" s="2">
        <v>63.6</v>
      </c>
      <c r="X1070" s="2">
        <v>32.2072</v>
      </c>
      <c r="Y1070" s="2">
        <v>0.27</v>
      </c>
      <c r="Z1070" s="2">
        <v>0.5</v>
      </c>
      <c r="AA1070" s="2">
        <v>52.8</v>
      </c>
      <c r="AB1070" s="2">
        <v>5.3760000000000003</v>
      </c>
      <c r="AC1070" s="2">
        <v>0.01</v>
      </c>
      <c r="AD1070" s="2">
        <v>0.3</v>
      </c>
      <c r="AE1070" s="2">
        <v>4</v>
      </c>
      <c r="AF1070" s="2">
        <v>0.27529999999999999</v>
      </c>
      <c r="AG1070" s="2">
        <v>0.15</v>
      </c>
      <c r="AH1070" s="22">
        <v>0.5</v>
      </c>
      <c r="AI1070" s="22">
        <v>32.200000000000003</v>
      </c>
      <c r="AJ1070" s="22">
        <v>4.8387000000000002</v>
      </c>
      <c r="AK1070" s="18">
        <v>1.05</v>
      </c>
      <c r="AL1070" s="18">
        <v>1.7</v>
      </c>
      <c r="AM1070" s="18">
        <v>63.2</v>
      </c>
      <c r="AN1070" s="2">
        <v>36.898000000000003</v>
      </c>
      <c r="AO1070" s="2">
        <v>0.17</v>
      </c>
      <c r="AP1070" s="2">
        <v>0.2</v>
      </c>
      <c r="AQ1070" s="2">
        <v>72</v>
      </c>
      <c r="AR1070" s="2">
        <v>1.2779</v>
      </c>
      <c r="AS1070" s="2">
        <v>1.19</v>
      </c>
      <c r="AT1070" s="2">
        <v>1.9</v>
      </c>
      <c r="AU1070" s="2">
        <v>63</v>
      </c>
      <c r="AV1070" s="2">
        <v>17.5288</v>
      </c>
      <c r="AW1070" s="2">
        <v>0.17</v>
      </c>
      <c r="AX1070" s="2">
        <v>0.6</v>
      </c>
      <c r="AY1070" s="2">
        <v>27.4</v>
      </c>
      <c r="AZ1070" s="2">
        <v>3.1886000000000001</v>
      </c>
      <c r="BA1070" s="2">
        <v>0.77</v>
      </c>
      <c r="BB1070" s="2">
        <v>1.3</v>
      </c>
      <c r="BC1070" s="2">
        <v>61.4</v>
      </c>
      <c r="BD1070" s="2">
        <v>19.741299999999999</v>
      </c>
      <c r="BE1070" s="4"/>
      <c r="BF1070" s="4"/>
    </row>
    <row r="1071" spans="1:58" x14ac:dyDescent="0.2">
      <c r="A1071" s="29">
        <v>1070</v>
      </c>
      <c r="B1071" s="7" t="s">
        <v>4</v>
      </c>
      <c r="C1071" s="3">
        <v>39958</v>
      </c>
      <c r="D1071" s="4" t="s">
        <v>3</v>
      </c>
      <c r="E1071" s="4" t="s">
        <v>165</v>
      </c>
      <c r="F1071" s="5" t="s">
        <v>188</v>
      </c>
      <c r="G1071" s="6">
        <v>0.78055555555555556</v>
      </c>
      <c r="H1071" s="6">
        <v>0.87430555555555556</v>
      </c>
      <c r="I1071" s="85">
        <f t="shared" si="16"/>
        <v>135</v>
      </c>
      <c r="J1071" s="86">
        <f>I1071*Segmentos!$D$7*(AH1071%)*IF(ISNUMBER(AI1071),AI1071%,0)</f>
        <v>1443420.0000000002</v>
      </c>
      <c r="K1071" s="86">
        <f>I1071*Segmentos!$D$7*(AL1071%)*IF(ISNUMBER(AM1071),AM1071%,0)</f>
        <v>2862863.9999999995</v>
      </c>
      <c r="L1071" s="4"/>
      <c r="M1071" s="2">
        <v>4.04</v>
      </c>
      <c r="N1071" s="2">
        <v>16.3</v>
      </c>
      <c r="O1071" s="2">
        <v>24.8</v>
      </c>
      <c r="P1071" s="2">
        <v>73.463099999999997</v>
      </c>
      <c r="Q1071" s="2">
        <v>5.55</v>
      </c>
      <c r="R1071" s="2">
        <v>21.9</v>
      </c>
      <c r="S1071" s="2">
        <v>25.3</v>
      </c>
      <c r="T1071" s="2">
        <v>16.8399</v>
      </c>
      <c r="U1071" s="2">
        <v>4.37</v>
      </c>
      <c r="V1071" s="2">
        <v>16.3</v>
      </c>
      <c r="W1071" s="2">
        <v>26.8</v>
      </c>
      <c r="X1071" s="2">
        <v>16.6417</v>
      </c>
      <c r="Y1071" s="2">
        <v>3.21</v>
      </c>
      <c r="Z1071" s="2">
        <v>14.8</v>
      </c>
      <c r="AA1071" s="2">
        <v>21.6</v>
      </c>
      <c r="AB1071" s="2">
        <v>17.2302</v>
      </c>
      <c r="AC1071" s="2">
        <v>3.81</v>
      </c>
      <c r="AD1071" s="2">
        <v>14.7</v>
      </c>
      <c r="AE1071" s="2">
        <v>26</v>
      </c>
      <c r="AF1071" s="2">
        <v>22.751300000000001</v>
      </c>
      <c r="AG1071" s="2">
        <v>2.67</v>
      </c>
      <c r="AH1071" s="22">
        <v>13.5</v>
      </c>
      <c r="AI1071" s="22">
        <v>19.8</v>
      </c>
      <c r="AJ1071" s="22">
        <v>23.0383</v>
      </c>
      <c r="AK1071" s="18">
        <v>5.28</v>
      </c>
      <c r="AL1071" s="18">
        <v>18.8</v>
      </c>
      <c r="AM1071" s="18">
        <v>28.2</v>
      </c>
      <c r="AN1071" s="2">
        <v>50.424799999999998</v>
      </c>
      <c r="AO1071" s="2">
        <v>3.14</v>
      </c>
      <c r="AP1071" s="2">
        <v>13.3</v>
      </c>
      <c r="AQ1071" s="2">
        <v>23.6</v>
      </c>
      <c r="AR1071" s="2">
        <v>6.2285000000000004</v>
      </c>
      <c r="AS1071" s="2">
        <v>3.49</v>
      </c>
      <c r="AT1071" s="2">
        <v>14.6</v>
      </c>
      <c r="AU1071" s="2">
        <v>24</v>
      </c>
      <c r="AV1071" s="2">
        <v>13.97</v>
      </c>
      <c r="AW1071" s="2">
        <v>3.65</v>
      </c>
      <c r="AX1071" s="2">
        <v>16.399999999999999</v>
      </c>
      <c r="AY1071" s="2">
        <v>22.2</v>
      </c>
      <c r="AZ1071" s="2">
        <v>19.0871</v>
      </c>
      <c r="BA1071" s="2">
        <v>4.91</v>
      </c>
      <c r="BB1071" s="2">
        <v>18</v>
      </c>
      <c r="BC1071" s="2">
        <v>27.3</v>
      </c>
      <c r="BD1071" s="2">
        <v>34.177599999999998</v>
      </c>
      <c r="BE1071" s="4"/>
      <c r="BF1071" s="4"/>
    </row>
    <row r="1072" spans="1:58" x14ac:dyDescent="0.2">
      <c r="A1072" s="29">
        <v>1071</v>
      </c>
      <c r="B1072" s="7" t="s">
        <v>15</v>
      </c>
      <c r="C1072" s="3">
        <v>39959</v>
      </c>
      <c r="D1072" s="4" t="s">
        <v>13</v>
      </c>
      <c r="E1072" s="4" t="s">
        <v>164</v>
      </c>
      <c r="F1072" s="5" t="s">
        <v>189</v>
      </c>
      <c r="G1072" s="6">
        <v>0.875</v>
      </c>
      <c r="H1072" s="6">
        <v>0.91319444444444453</v>
      </c>
      <c r="I1072" s="85">
        <f t="shared" si="16"/>
        <v>55.000000000000128</v>
      </c>
      <c r="J1072" s="86">
        <f>I1072*Segmentos!$D$7*(AH1072%)*IF(ISNUMBER(AI1072),AI1072%,0)</f>
        <v>1576872.000000004</v>
      </c>
      <c r="K1072" s="86">
        <f>I1072*Segmentos!$D$7*(AL1072%)*IF(ISNUMBER(AM1072),AM1072%,0)</f>
        <v>2393710.0000000056</v>
      </c>
      <c r="L1072" s="4"/>
      <c r="M1072" s="2">
        <v>9.1199999999999992</v>
      </c>
      <c r="N1072" s="2">
        <v>20.9</v>
      </c>
      <c r="O1072" s="2">
        <v>43.5</v>
      </c>
      <c r="P1072" s="2">
        <v>89.692700000000002</v>
      </c>
      <c r="Q1072" s="2">
        <v>5.81</v>
      </c>
      <c r="R1072" s="2">
        <v>13.1</v>
      </c>
      <c r="S1072" s="2">
        <v>44.5</v>
      </c>
      <c r="T1072" s="2">
        <v>9.5427</v>
      </c>
      <c r="U1072" s="2">
        <v>8.51</v>
      </c>
      <c r="V1072" s="2">
        <v>19.7</v>
      </c>
      <c r="W1072" s="2">
        <v>43.1</v>
      </c>
      <c r="X1072" s="2">
        <v>17.5458</v>
      </c>
      <c r="Y1072" s="2">
        <v>7.31</v>
      </c>
      <c r="Z1072" s="2">
        <v>21.2</v>
      </c>
      <c r="AA1072" s="2">
        <v>34.4</v>
      </c>
      <c r="AB1072" s="2">
        <v>21.240500000000001</v>
      </c>
      <c r="AC1072" s="2">
        <v>12.81</v>
      </c>
      <c r="AD1072" s="2">
        <v>25.5</v>
      </c>
      <c r="AE1072" s="2">
        <v>50.3</v>
      </c>
      <c r="AF1072" s="2">
        <v>41.363700000000001</v>
      </c>
      <c r="AG1072" s="2">
        <v>7.17</v>
      </c>
      <c r="AH1072" s="22">
        <v>18.100000000000001</v>
      </c>
      <c r="AI1072" s="22">
        <v>39.6</v>
      </c>
      <c r="AJ1072" s="22">
        <v>33.445700000000002</v>
      </c>
      <c r="AK1072" s="18">
        <v>10.88</v>
      </c>
      <c r="AL1072" s="18">
        <v>23.5</v>
      </c>
      <c r="AM1072" s="18">
        <v>46.3</v>
      </c>
      <c r="AN1072" s="2">
        <v>56.247</v>
      </c>
      <c r="AO1072" s="2">
        <v>8.18</v>
      </c>
      <c r="AP1072" s="2">
        <v>18.7</v>
      </c>
      <c r="AQ1072" s="2">
        <v>43.6</v>
      </c>
      <c r="AR1072" s="2">
        <v>8.7891999999999992</v>
      </c>
      <c r="AS1072" s="2">
        <v>8.09</v>
      </c>
      <c r="AT1072" s="2">
        <v>19.3</v>
      </c>
      <c r="AU1072" s="2">
        <v>41.9</v>
      </c>
      <c r="AV1072" s="2">
        <v>17.528199999999998</v>
      </c>
      <c r="AW1072" s="2">
        <v>8.34</v>
      </c>
      <c r="AX1072" s="2">
        <v>19.7</v>
      </c>
      <c r="AY1072" s="2">
        <v>42.2</v>
      </c>
      <c r="AZ1072" s="2">
        <v>23.592300000000002</v>
      </c>
      <c r="BA1072" s="2">
        <v>10.56</v>
      </c>
      <c r="BB1072" s="2">
        <v>23.4</v>
      </c>
      <c r="BC1072" s="2">
        <v>45.1</v>
      </c>
      <c r="BD1072" s="2">
        <v>39.782899999999998</v>
      </c>
      <c r="BE1072" s="4"/>
      <c r="BF1072" s="4"/>
    </row>
    <row r="1073" spans="1:58" x14ac:dyDescent="0.2">
      <c r="A1073" s="29">
        <v>1072</v>
      </c>
      <c r="B1073" s="7" t="s">
        <v>40</v>
      </c>
      <c r="C1073" s="3">
        <v>39959</v>
      </c>
      <c r="D1073" s="4" t="s">
        <v>21</v>
      </c>
      <c r="E1073" s="4" t="s">
        <v>169</v>
      </c>
      <c r="F1073" s="5" t="s">
        <v>189</v>
      </c>
      <c r="G1073" s="6">
        <v>0.91666666666666663</v>
      </c>
      <c r="H1073" s="6">
        <v>0.94791666666666663</v>
      </c>
      <c r="I1073" s="85">
        <f t="shared" si="16"/>
        <v>45</v>
      </c>
      <c r="J1073" s="86">
        <f>I1073*Segmentos!$D$7*(AH1073%)*IF(ISNUMBER(AI1073),AI1073%,0)</f>
        <v>210527.99999999997</v>
      </c>
      <c r="K1073" s="86">
        <f>I1073*Segmentos!$D$7*(AL1073%)*IF(ISNUMBER(AM1073),AM1073%,0)</f>
        <v>249426</v>
      </c>
      <c r="L1073" s="4" t="s">
        <v>325</v>
      </c>
      <c r="M1073" s="2">
        <v>1.29</v>
      </c>
      <c r="N1073" s="2">
        <v>3.2</v>
      </c>
      <c r="O1073" s="2">
        <v>39.6</v>
      </c>
      <c r="P1073" s="2">
        <v>89.012</v>
      </c>
      <c r="Q1073" s="2">
        <v>0.73</v>
      </c>
      <c r="R1073" s="2">
        <v>1.9</v>
      </c>
      <c r="S1073" s="2">
        <v>37.9</v>
      </c>
      <c r="T1073" s="2">
        <v>8.4036000000000008</v>
      </c>
      <c r="U1073" s="2">
        <v>0.8</v>
      </c>
      <c r="V1073" s="2">
        <v>3.1</v>
      </c>
      <c r="W1073" s="2">
        <v>25.8</v>
      </c>
      <c r="X1073" s="2">
        <v>11.5869</v>
      </c>
      <c r="Y1073" s="2">
        <v>1.62</v>
      </c>
      <c r="Z1073" s="2">
        <v>4.3</v>
      </c>
      <c r="AA1073" s="2">
        <v>38</v>
      </c>
      <c r="AB1073" s="2">
        <v>33.166699999999999</v>
      </c>
      <c r="AC1073" s="2">
        <v>1.58</v>
      </c>
      <c r="AD1073" s="2">
        <v>3.1</v>
      </c>
      <c r="AE1073" s="2">
        <v>51.1</v>
      </c>
      <c r="AF1073" s="2">
        <v>35.854900000000001</v>
      </c>
      <c r="AG1073" s="2">
        <v>1.1599999999999999</v>
      </c>
      <c r="AH1073" s="22">
        <v>3.4</v>
      </c>
      <c r="AI1073" s="22">
        <v>34.4</v>
      </c>
      <c r="AJ1073" s="22">
        <v>38.187800000000003</v>
      </c>
      <c r="AK1073" s="18">
        <v>1.4</v>
      </c>
      <c r="AL1073" s="18">
        <v>3.1</v>
      </c>
      <c r="AM1073" s="18">
        <v>44.7</v>
      </c>
      <c r="AN1073" s="2">
        <v>50.824199999999998</v>
      </c>
      <c r="AO1073" s="2">
        <v>0.28000000000000003</v>
      </c>
      <c r="AP1073" s="2">
        <v>1.1000000000000001</v>
      </c>
      <c r="AQ1073" s="2">
        <v>24.8</v>
      </c>
      <c r="AR1073" s="2">
        <v>2.1095000000000002</v>
      </c>
      <c r="AS1073" s="2">
        <v>0.39</v>
      </c>
      <c r="AT1073" s="2">
        <v>1</v>
      </c>
      <c r="AU1073" s="2">
        <v>37.1</v>
      </c>
      <c r="AV1073" s="2">
        <v>5.9122000000000003</v>
      </c>
      <c r="AW1073" s="2">
        <v>2.37</v>
      </c>
      <c r="AX1073" s="2">
        <v>3.7</v>
      </c>
      <c r="AY1073" s="2">
        <v>64.7</v>
      </c>
      <c r="AZ1073" s="2">
        <v>47.194499999999998</v>
      </c>
      <c r="BA1073" s="2">
        <v>1.27</v>
      </c>
      <c r="BB1073" s="2">
        <v>4.8</v>
      </c>
      <c r="BC1073" s="2">
        <v>26.6</v>
      </c>
      <c r="BD1073" s="2">
        <v>33.795699999999997</v>
      </c>
      <c r="BE1073" s="4"/>
      <c r="BF1073" s="4"/>
    </row>
    <row r="1074" spans="1:58" x14ac:dyDescent="0.2">
      <c r="A1074" s="29">
        <v>1073</v>
      </c>
      <c r="B1074" s="7" t="s">
        <v>5</v>
      </c>
      <c r="C1074" s="3">
        <v>39959</v>
      </c>
      <c r="D1074" s="4" t="s">
        <v>3</v>
      </c>
      <c r="E1074" s="4" t="s">
        <v>164</v>
      </c>
      <c r="F1074" s="5" t="s">
        <v>189</v>
      </c>
      <c r="G1074" s="6">
        <v>0.87430555555555556</v>
      </c>
      <c r="H1074" s="6">
        <v>0.91736111111111107</v>
      </c>
      <c r="I1074" s="85">
        <f t="shared" si="16"/>
        <v>61.999999999999943</v>
      </c>
      <c r="J1074" s="86">
        <f>I1074*Segmentos!$D$7*(AH1074%)*IF(ISNUMBER(AI1074),AI1074%,0)</f>
        <v>1414195.1999999988</v>
      </c>
      <c r="K1074" s="86">
        <f>I1074*Segmentos!$D$7*(AL1074%)*IF(ISNUMBER(AM1074),AM1074%,0)</f>
        <v>1355815.9999999988</v>
      </c>
      <c r="L1074" s="4"/>
      <c r="M1074" s="2">
        <v>5.58</v>
      </c>
      <c r="N1074" s="2">
        <v>15.8</v>
      </c>
      <c r="O1074" s="2">
        <v>35.4</v>
      </c>
      <c r="P1074" s="2">
        <v>80.346800000000002</v>
      </c>
      <c r="Q1074" s="2">
        <v>1.49</v>
      </c>
      <c r="R1074" s="2">
        <v>7.9</v>
      </c>
      <c r="S1074" s="2">
        <v>18.8</v>
      </c>
      <c r="T1074" s="2">
        <v>3.5708000000000002</v>
      </c>
      <c r="U1074" s="2">
        <v>4.09</v>
      </c>
      <c r="V1074" s="2">
        <v>13.9</v>
      </c>
      <c r="W1074" s="2">
        <v>29.4</v>
      </c>
      <c r="X1074" s="2">
        <v>12.3307</v>
      </c>
      <c r="Y1074" s="2">
        <v>7.88</v>
      </c>
      <c r="Z1074" s="2">
        <v>21.3</v>
      </c>
      <c r="AA1074" s="2">
        <v>37</v>
      </c>
      <c r="AB1074" s="2">
        <v>33.4985</v>
      </c>
      <c r="AC1074" s="2">
        <v>6.55</v>
      </c>
      <c r="AD1074" s="2">
        <v>16</v>
      </c>
      <c r="AE1074" s="2">
        <v>41</v>
      </c>
      <c r="AF1074" s="2">
        <v>30.946899999999999</v>
      </c>
      <c r="AG1074" s="2">
        <v>5.72</v>
      </c>
      <c r="AH1074" s="22">
        <v>16.2</v>
      </c>
      <c r="AI1074" s="22">
        <v>35.200000000000003</v>
      </c>
      <c r="AJ1074" s="22">
        <v>39.051099999999998</v>
      </c>
      <c r="AK1074" s="18">
        <v>5.46</v>
      </c>
      <c r="AL1074" s="18">
        <v>15.4</v>
      </c>
      <c r="AM1074" s="18">
        <v>35.5</v>
      </c>
      <c r="AN1074" s="2">
        <v>41.295699999999997</v>
      </c>
      <c r="AO1074" s="2">
        <v>2.62</v>
      </c>
      <c r="AP1074" s="2">
        <v>10.1</v>
      </c>
      <c r="AQ1074" s="2">
        <v>26</v>
      </c>
      <c r="AR1074" s="2">
        <v>4.1238000000000001</v>
      </c>
      <c r="AS1074" s="2">
        <v>4.46</v>
      </c>
      <c r="AT1074" s="2">
        <v>12.4</v>
      </c>
      <c r="AU1074" s="2">
        <v>36</v>
      </c>
      <c r="AV1074" s="2">
        <v>14.147399999999999</v>
      </c>
      <c r="AW1074" s="2">
        <v>6.84</v>
      </c>
      <c r="AX1074" s="2">
        <v>18.899999999999999</v>
      </c>
      <c r="AY1074" s="2">
        <v>36.200000000000003</v>
      </c>
      <c r="AZ1074" s="2">
        <v>28.320799999999998</v>
      </c>
      <c r="BA1074" s="2">
        <v>6.12</v>
      </c>
      <c r="BB1074" s="2">
        <v>17</v>
      </c>
      <c r="BC1074" s="2">
        <v>36</v>
      </c>
      <c r="BD1074" s="2">
        <v>33.754800000000003</v>
      </c>
      <c r="BE1074" s="4"/>
      <c r="BF1074" s="4"/>
    </row>
    <row r="1075" spans="1:58" x14ac:dyDescent="0.2">
      <c r="A1075" s="29">
        <v>1074</v>
      </c>
      <c r="B1075" s="7" t="s">
        <v>18</v>
      </c>
      <c r="C1075" s="3">
        <v>39959</v>
      </c>
      <c r="D1075" s="4" t="s">
        <v>17</v>
      </c>
      <c r="E1075" s="4" t="s">
        <v>168</v>
      </c>
      <c r="F1075" s="5" t="s">
        <v>189</v>
      </c>
      <c r="G1075" s="6">
        <v>0.83333333333333337</v>
      </c>
      <c r="H1075" s="6">
        <v>0.91527777777777775</v>
      </c>
      <c r="I1075" s="85">
        <f t="shared" si="16"/>
        <v>117.9999999999999</v>
      </c>
      <c r="J1075" s="86">
        <f>I1075*Segmentos!$D$7*(AH1075%)*IF(ISNUMBER(AI1075),AI1075%,0)</f>
        <v>514763.19999999955</v>
      </c>
      <c r="K1075" s="86">
        <f>I1075*Segmentos!$D$7*(AL1075%)*IF(ISNUMBER(AM1075),AM1075%,0)</f>
        <v>132537.59999999992</v>
      </c>
      <c r="L1075" s="4" t="s">
        <v>324</v>
      </c>
      <c r="M1075" s="2">
        <v>0.67</v>
      </c>
      <c r="N1075" s="2">
        <v>3.3</v>
      </c>
      <c r="O1075" s="2">
        <v>20.100000000000001</v>
      </c>
      <c r="P1075" s="2">
        <v>99.77</v>
      </c>
      <c r="Q1075" s="2">
        <v>0</v>
      </c>
      <c r="R1075" s="2">
        <v>0</v>
      </c>
      <c r="S1075" s="8" t="s">
        <v>577</v>
      </c>
      <c r="T1075" s="2">
        <v>0</v>
      </c>
      <c r="U1075" s="2">
        <v>0.15</v>
      </c>
      <c r="V1075" s="2">
        <v>2.8</v>
      </c>
      <c r="W1075" s="2">
        <v>5.3</v>
      </c>
      <c r="X1075" s="2">
        <v>4.6521999999999997</v>
      </c>
      <c r="Y1075" s="2">
        <v>0.98</v>
      </c>
      <c r="Z1075" s="2">
        <v>3.8</v>
      </c>
      <c r="AA1075" s="2">
        <v>26.1</v>
      </c>
      <c r="AB1075" s="2">
        <v>43.368099999999998</v>
      </c>
      <c r="AC1075" s="2">
        <v>1.05</v>
      </c>
      <c r="AD1075" s="2">
        <v>5</v>
      </c>
      <c r="AE1075" s="2">
        <v>21.2</v>
      </c>
      <c r="AF1075" s="2">
        <v>51.749600000000001</v>
      </c>
      <c r="AG1075" s="2">
        <v>1.0900000000000001</v>
      </c>
      <c r="AH1075" s="22">
        <v>4.0999999999999996</v>
      </c>
      <c r="AI1075" s="22">
        <v>26.6</v>
      </c>
      <c r="AJ1075" s="22">
        <v>77.665599999999998</v>
      </c>
      <c r="AK1075" s="18">
        <v>0.28000000000000003</v>
      </c>
      <c r="AL1075" s="18">
        <v>2.6</v>
      </c>
      <c r="AM1075" s="18">
        <v>10.8</v>
      </c>
      <c r="AN1075" s="2">
        <v>22.104399999999998</v>
      </c>
      <c r="AO1075" s="2">
        <v>0.02</v>
      </c>
      <c r="AP1075" s="2">
        <v>0.5</v>
      </c>
      <c r="AQ1075" s="2">
        <v>5</v>
      </c>
      <c r="AR1075" s="2">
        <v>0.40360000000000001</v>
      </c>
      <c r="AS1075" s="2">
        <v>0.02</v>
      </c>
      <c r="AT1075" s="2">
        <v>0.7</v>
      </c>
      <c r="AU1075" s="2">
        <v>2.2999999999999998</v>
      </c>
      <c r="AV1075" s="2">
        <v>0.55830000000000002</v>
      </c>
      <c r="AW1075" s="2">
        <v>0.91</v>
      </c>
      <c r="AX1075" s="2">
        <v>5.5</v>
      </c>
      <c r="AY1075" s="2">
        <v>16.3</v>
      </c>
      <c r="AZ1075" s="2">
        <v>38.999099999999999</v>
      </c>
      <c r="BA1075" s="2">
        <v>1.04</v>
      </c>
      <c r="BB1075" s="2">
        <v>3.9</v>
      </c>
      <c r="BC1075" s="2">
        <v>26.5</v>
      </c>
      <c r="BD1075" s="2">
        <v>59.808999999999997</v>
      </c>
      <c r="BE1075" s="4"/>
      <c r="BF1075" s="4"/>
    </row>
    <row r="1076" spans="1:58" x14ac:dyDescent="0.2">
      <c r="A1076" s="29">
        <v>1075</v>
      </c>
      <c r="B1076" s="7" t="s">
        <v>9</v>
      </c>
      <c r="C1076" s="3">
        <v>39959</v>
      </c>
      <c r="D1076" s="4" t="s">
        <v>8</v>
      </c>
      <c r="E1076" s="4" t="s">
        <v>168</v>
      </c>
      <c r="F1076" s="5" t="s">
        <v>189</v>
      </c>
      <c r="G1076" s="6">
        <v>0.79652777777777783</v>
      </c>
      <c r="H1076" s="6">
        <v>0.87361111111111101</v>
      </c>
      <c r="I1076" s="85">
        <f t="shared" si="16"/>
        <v>110.99999999999977</v>
      </c>
      <c r="J1076" s="86">
        <f>I1076*Segmentos!$D$7*(AH1076%)*IF(ISNUMBER(AI1076),AI1076%,0)</f>
        <v>1321343.9999999972</v>
      </c>
      <c r="K1076" s="86">
        <f>I1076*Segmentos!$D$7*(AL1076%)*IF(ISNUMBER(AM1076),AM1076%,0)</f>
        <v>2099498.3999999953</v>
      </c>
      <c r="L1076" s="4" t="s">
        <v>323</v>
      </c>
      <c r="M1076" s="2">
        <v>3.89</v>
      </c>
      <c r="N1076" s="2">
        <v>13.1</v>
      </c>
      <c r="O1076" s="2">
        <v>29.6</v>
      </c>
      <c r="P1076" s="2">
        <v>87.0899</v>
      </c>
      <c r="Q1076" s="2">
        <v>0.55000000000000004</v>
      </c>
      <c r="R1076" s="2">
        <v>3.6</v>
      </c>
      <c r="S1076" s="2">
        <v>15.3</v>
      </c>
      <c r="T1076" s="2">
        <v>2.0344000000000002</v>
      </c>
      <c r="U1076" s="2">
        <v>2.65</v>
      </c>
      <c r="V1076" s="2">
        <v>9.9</v>
      </c>
      <c r="W1076" s="2">
        <v>26.8</v>
      </c>
      <c r="X1076" s="2">
        <v>12.4092</v>
      </c>
      <c r="Y1076" s="2">
        <v>4.95</v>
      </c>
      <c r="Z1076" s="2">
        <v>18</v>
      </c>
      <c r="AA1076" s="2">
        <v>27.5</v>
      </c>
      <c r="AB1076" s="2">
        <v>32.710500000000003</v>
      </c>
      <c r="AC1076" s="2">
        <v>5.44</v>
      </c>
      <c r="AD1076" s="2">
        <v>15.7</v>
      </c>
      <c r="AE1076" s="2">
        <v>34.6</v>
      </c>
      <c r="AF1076" s="2">
        <v>39.935699999999997</v>
      </c>
      <c r="AG1076" s="2">
        <v>2.97</v>
      </c>
      <c r="AH1076" s="22">
        <v>12</v>
      </c>
      <c r="AI1076" s="22">
        <v>24.8</v>
      </c>
      <c r="AJ1076" s="22">
        <v>31.510100000000001</v>
      </c>
      <c r="AK1076" s="18">
        <v>4.7300000000000004</v>
      </c>
      <c r="AL1076" s="18">
        <v>14.2</v>
      </c>
      <c r="AM1076" s="18">
        <v>33.299999999999997</v>
      </c>
      <c r="AN1076" s="2">
        <v>55.579700000000003</v>
      </c>
      <c r="AO1076" s="2">
        <v>1.54</v>
      </c>
      <c r="AP1076" s="2">
        <v>4</v>
      </c>
      <c r="AQ1076" s="2">
        <v>38.799999999999997</v>
      </c>
      <c r="AR1076" s="2">
        <v>3.7610999999999999</v>
      </c>
      <c r="AS1076" s="2">
        <v>0.83</v>
      </c>
      <c r="AT1076" s="2">
        <v>5.8</v>
      </c>
      <c r="AU1076" s="2">
        <v>14.3</v>
      </c>
      <c r="AV1076" s="2">
        <v>4.1029999999999998</v>
      </c>
      <c r="AW1076" s="2">
        <v>4.4800000000000004</v>
      </c>
      <c r="AX1076" s="2">
        <v>15.3</v>
      </c>
      <c r="AY1076" s="2">
        <v>29.3</v>
      </c>
      <c r="AZ1076" s="2">
        <v>28.787700000000001</v>
      </c>
      <c r="BA1076" s="2">
        <v>5.89</v>
      </c>
      <c r="BB1076" s="2">
        <v>18.399999999999999</v>
      </c>
      <c r="BC1076" s="2">
        <v>32</v>
      </c>
      <c r="BD1076" s="2">
        <v>50.438099999999999</v>
      </c>
      <c r="BE1076" s="4"/>
      <c r="BF1076" s="4"/>
    </row>
    <row r="1077" spans="1:58" x14ac:dyDescent="0.2">
      <c r="A1077" s="29">
        <v>1076</v>
      </c>
      <c r="B1077" s="7" t="s">
        <v>91</v>
      </c>
      <c r="C1077" s="3">
        <v>39959</v>
      </c>
      <c r="D1077" s="4" t="s">
        <v>28</v>
      </c>
      <c r="E1077" s="4" t="s">
        <v>168</v>
      </c>
      <c r="F1077" s="5" t="s">
        <v>189</v>
      </c>
      <c r="G1077" s="6">
        <v>0.9159722222222223</v>
      </c>
      <c r="H1077" s="6">
        <v>0.9916666666666667</v>
      </c>
      <c r="I1077" s="85">
        <f t="shared" si="16"/>
        <v>108.99999999999993</v>
      </c>
      <c r="J1077" s="86">
        <f>I1077*Segmentos!$D$7*(AH1077%)*IF(ISNUMBER(AI1077),AI1077%,0)</f>
        <v>1351948.7999999993</v>
      </c>
      <c r="K1077" s="86">
        <f>I1077*Segmentos!$D$7*(AL1077%)*IF(ISNUMBER(AM1077),AM1077%,0)</f>
        <v>753407.99999999953</v>
      </c>
      <c r="L1077" s="4" t="s">
        <v>326</v>
      </c>
      <c r="M1077" s="2">
        <v>2.38</v>
      </c>
      <c r="N1077" s="2">
        <v>8.8000000000000007</v>
      </c>
      <c r="O1077" s="2">
        <v>27.2</v>
      </c>
      <c r="P1077" s="2">
        <v>93.982699999999994</v>
      </c>
      <c r="Q1077" s="2">
        <v>0.56999999999999995</v>
      </c>
      <c r="R1077" s="2">
        <v>3</v>
      </c>
      <c r="S1077" s="2">
        <v>19.2</v>
      </c>
      <c r="T1077" s="2">
        <v>3.7660999999999998</v>
      </c>
      <c r="U1077" s="2">
        <v>2.09</v>
      </c>
      <c r="V1077" s="2">
        <v>8.1</v>
      </c>
      <c r="W1077" s="2">
        <v>26</v>
      </c>
      <c r="X1077" s="2">
        <v>17.317</v>
      </c>
      <c r="Y1077" s="2">
        <v>3.18</v>
      </c>
      <c r="Z1077" s="2">
        <v>9.4</v>
      </c>
      <c r="AA1077" s="2">
        <v>33.700000000000003</v>
      </c>
      <c r="AB1077" s="2">
        <v>37.061500000000002</v>
      </c>
      <c r="AC1077" s="2">
        <v>2.77</v>
      </c>
      <c r="AD1077" s="2">
        <v>11.6</v>
      </c>
      <c r="AE1077" s="2">
        <v>23.9</v>
      </c>
      <c r="AF1077" s="2">
        <v>35.838099999999997</v>
      </c>
      <c r="AG1077" s="2">
        <v>3.11</v>
      </c>
      <c r="AH1077" s="22">
        <v>11.4</v>
      </c>
      <c r="AI1077" s="22">
        <v>27.2</v>
      </c>
      <c r="AJ1077" s="22">
        <v>58.223500000000001</v>
      </c>
      <c r="AK1077" s="18">
        <v>1.73</v>
      </c>
      <c r="AL1077" s="18">
        <v>6.4</v>
      </c>
      <c r="AM1077" s="18">
        <v>27</v>
      </c>
      <c r="AN1077" s="2">
        <v>35.7592</v>
      </c>
      <c r="AO1077" s="2">
        <v>0.45</v>
      </c>
      <c r="AP1077" s="2">
        <v>4.5999999999999996</v>
      </c>
      <c r="AQ1077" s="2">
        <v>9.8000000000000007</v>
      </c>
      <c r="AR1077" s="2">
        <v>1.9351</v>
      </c>
      <c r="AS1077" s="2">
        <v>2.5499999999999998</v>
      </c>
      <c r="AT1077" s="2">
        <v>9.1999999999999993</v>
      </c>
      <c r="AU1077" s="2">
        <v>27.8</v>
      </c>
      <c r="AV1077" s="2">
        <v>22.1189</v>
      </c>
      <c r="AW1077" s="2">
        <v>2.39</v>
      </c>
      <c r="AX1077" s="2">
        <v>9</v>
      </c>
      <c r="AY1077" s="2">
        <v>26.6</v>
      </c>
      <c r="AZ1077" s="2">
        <v>27.054500000000001</v>
      </c>
      <c r="BA1077" s="2">
        <v>2.84</v>
      </c>
      <c r="BB1077" s="2">
        <v>9.6</v>
      </c>
      <c r="BC1077" s="2">
        <v>29.6</v>
      </c>
      <c r="BD1077" s="2">
        <v>42.874200000000002</v>
      </c>
      <c r="BE1077" s="4"/>
      <c r="BF1077" s="4"/>
    </row>
    <row r="1078" spans="1:58" x14ac:dyDescent="0.2">
      <c r="A1078" s="29">
        <v>1077</v>
      </c>
      <c r="B1078" s="7" t="s">
        <v>1</v>
      </c>
      <c r="C1078" s="3">
        <v>39959</v>
      </c>
      <c r="D1078" s="4" t="s">
        <v>0</v>
      </c>
      <c r="E1078" s="4" t="s">
        <v>163</v>
      </c>
      <c r="F1078" s="5" t="s">
        <v>189</v>
      </c>
      <c r="G1078" s="6">
        <v>0.85</v>
      </c>
      <c r="H1078" s="6">
        <v>0.88402777777777775</v>
      </c>
      <c r="I1078" s="85">
        <f t="shared" si="16"/>
        <v>48.999999999999986</v>
      </c>
      <c r="J1078" s="86">
        <f>I1078*Segmentos!$D$7*(AH1078%)*IF(ISNUMBER(AI1078),AI1078%,0)</f>
        <v>702522.7999999997</v>
      </c>
      <c r="K1078" s="86">
        <f>I1078*Segmentos!$D$7*(AL1078%)*IF(ISNUMBER(AM1078),AM1078%,0)</f>
        <v>1374822.3999999992</v>
      </c>
      <c r="L1078" s="4"/>
      <c r="M1078" s="2">
        <v>5.39</v>
      </c>
      <c r="N1078" s="2">
        <v>10.7</v>
      </c>
      <c r="O1078" s="2">
        <v>50.5</v>
      </c>
      <c r="P1078" s="2">
        <v>76.89</v>
      </c>
      <c r="Q1078" s="2">
        <v>6.64</v>
      </c>
      <c r="R1078" s="2">
        <v>10.7</v>
      </c>
      <c r="S1078" s="2">
        <v>61.8</v>
      </c>
      <c r="T1078" s="2">
        <v>15.7902</v>
      </c>
      <c r="U1078" s="2">
        <v>6.5</v>
      </c>
      <c r="V1078" s="2">
        <v>12.9</v>
      </c>
      <c r="W1078" s="2">
        <v>50.4</v>
      </c>
      <c r="X1078" s="2">
        <v>19.4467</v>
      </c>
      <c r="Y1078" s="2">
        <v>3.51</v>
      </c>
      <c r="Z1078" s="2">
        <v>8.6</v>
      </c>
      <c r="AA1078" s="2">
        <v>40.6</v>
      </c>
      <c r="AB1078" s="2">
        <v>14.758800000000001</v>
      </c>
      <c r="AC1078" s="2">
        <v>5.74</v>
      </c>
      <c r="AD1078" s="2">
        <v>11.1</v>
      </c>
      <c r="AE1078" s="2">
        <v>52</v>
      </c>
      <c r="AF1078" s="2">
        <v>26.894300000000001</v>
      </c>
      <c r="AG1078" s="2">
        <v>3.58</v>
      </c>
      <c r="AH1078" s="22">
        <v>7.3</v>
      </c>
      <c r="AI1078" s="22">
        <v>49.1</v>
      </c>
      <c r="AJ1078" s="22">
        <v>24.197600000000001</v>
      </c>
      <c r="AK1078" s="18">
        <v>7.03</v>
      </c>
      <c r="AL1078" s="18">
        <v>13.7</v>
      </c>
      <c r="AM1078" s="18">
        <v>51.2</v>
      </c>
      <c r="AN1078" s="2">
        <v>52.692399999999999</v>
      </c>
      <c r="AO1078" s="2">
        <v>3.19</v>
      </c>
      <c r="AP1078" s="2">
        <v>7.8</v>
      </c>
      <c r="AQ1078" s="2">
        <v>40.700000000000003</v>
      </c>
      <c r="AR1078" s="2">
        <v>4.9730999999999996</v>
      </c>
      <c r="AS1078" s="2">
        <v>5.45</v>
      </c>
      <c r="AT1078" s="2">
        <v>9.4</v>
      </c>
      <c r="AU1078" s="2">
        <v>57.8</v>
      </c>
      <c r="AV1078" s="2">
        <v>17.1248</v>
      </c>
      <c r="AW1078" s="2">
        <v>6.34</v>
      </c>
      <c r="AX1078" s="2">
        <v>10.6</v>
      </c>
      <c r="AY1078" s="2">
        <v>59.6</v>
      </c>
      <c r="AZ1078" s="2">
        <v>26.0167</v>
      </c>
      <c r="BA1078" s="2">
        <v>5.27</v>
      </c>
      <c r="BB1078" s="2">
        <v>12.2</v>
      </c>
      <c r="BC1078" s="2">
        <v>43.1</v>
      </c>
      <c r="BD1078" s="2">
        <v>28.775300000000001</v>
      </c>
      <c r="BE1078" s="4"/>
      <c r="BF1078" s="4"/>
    </row>
    <row r="1079" spans="1:58" x14ac:dyDescent="0.2">
      <c r="A1079" s="29">
        <v>1078</v>
      </c>
      <c r="B1079" s="7" t="s">
        <v>36</v>
      </c>
      <c r="C1079" s="3">
        <v>39959</v>
      </c>
      <c r="D1079" s="4" t="s">
        <v>13</v>
      </c>
      <c r="E1079" s="4" t="s">
        <v>163</v>
      </c>
      <c r="F1079" s="5" t="s">
        <v>189</v>
      </c>
      <c r="G1079" s="6">
        <v>0.91805555555555562</v>
      </c>
      <c r="H1079" s="6">
        <v>0.94097222222222221</v>
      </c>
      <c r="I1079" s="85">
        <f t="shared" si="16"/>
        <v>32.999999999999886</v>
      </c>
      <c r="J1079" s="86">
        <f>I1079*Segmentos!$D$7*(AH1079%)*IF(ISNUMBER(AI1079),AI1079%,0)</f>
        <v>1186099.199999996</v>
      </c>
      <c r="K1079" s="86">
        <f>I1079*Segmentos!$D$7*(AL1079%)*IF(ISNUMBER(AM1079),AM1079%,0)</f>
        <v>2140617.5999999926</v>
      </c>
      <c r="L1079" s="4"/>
      <c r="M1079" s="2">
        <v>12.78</v>
      </c>
      <c r="N1079" s="2">
        <v>19</v>
      </c>
      <c r="O1079" s="2">
        <v>67.2</v>
      </c>
      <c r="P1079" s="2">
        <v>89.167199999999994</v>
      </c>
      <c r="Q1079" s="2">
        <v>8.69</v>
      </c>
      <c r="R1079" s="2">
        <v>12.5</v>
      </c>
      <c r="S1079" s="2">
        <v>69.400000000000006</v>
      </c>
      <c r="T1079" s="2">
        <v>10.1137</v>
      </c>
      <c r="U1079" s="2">
        <v>11.55</v>
      </c>
      <c r="V1079" s="2">
        <v>19.2</v>
      </c>
      <c r="W1079" s="2">
        <v>60.3</v>
      </c>
      <c r="X1079" s="2">
        <v>16.8965</v>
      </c>
      <c r="Y1079" s="2">
        <v>12</v>
      </c>
      <c r="Z1079" s="2">
        <v>20</v>
      </c>
      <c r="AA1079" s="2">
        <v>60.1</v>
      </c>
      <c r="AB1079" s="2">
        <v>24.722100000000001</v>
      </c>
      <c r="AC1079" s="2">
        <v>16.34</v>
      </c>
      <c r="AD1079" s="2">
        <v>21.4</v>
      </c>
      <c r="AE1079" s="2">
        <v>76.5</v>
      </c>
      <c r="AF1079" s="2">
        <v>37.434899999999999</v>
      </c>
      <c r="AG1079" s="2">
        <v>8.9700000000000006</v>
      </c>
      <c r="AH1079" s="22">
        <v>14.4</v>
      </c>
      <c r="AI1079" s="22">
        <v>62.4</v>
      </c>
      <c r="AJ1079" s="22">
        <v>29.705500000000001</v>
      </c>
      <c r="AK1079" s="18">
        <v>16.21</v>
      </c>
      <c r="AL1079" s="18">
        <v>23.2</v>
      </c>
      <c r="AM1079" s="18">
        <v>69.900000000000006</v>
      </c>
      <c r="AN1079" s="2">
        <v>59.4617</v>
      </c>
      <c r="AO1079" s="2">
        <v>13.43</v>
      </c>
      <c r="AP1079" s="2">
        <v>19.100000000000001</v>
      </c>
      <c r="AQ1079" s="2">
        <v>70.400000000000006</v>
      </c>
      <c r="AR1079" s="2">
        <v>10.2387</v>
      </c>
      <c r="AS1079" s="2">
        <v>12.92</v>
      </c>
      <c r="AT1079" s="2">
        <v>18.600000000000001</v>
      </c>
      <c r="AU1079" s="2">
        <v>69.599999999999994</v>
      </c>
      <c r="AV1079" s="2">
        <v>19.866800000000001</v>
      </c>
      <c r="AW1079" s="2">
        <v>10.26</v>
      </c>
      <c r="AX1079" s="2">
        <v>17.2</v>
      </c>
      <c r="AY1079" s="2">
        <v>59.5</v>
      </c>
      <c r="AZ1079" s="2">
        <v>20.582699999999999</v>
      </c>
      <c r="BA1079" s="2">
        <v>14.4</v>
      </c>
      <c r="BB1079" s="2">
        <v>20.6</v>
      </c>
      <c r="BC1079" s="2">
        <v>69.900000000000006</v>
      </c>
      <c r="BD1079" s="2">
        <v>38.478999999999999</v>
      </c>
      <c r="BE1079" s="4"/>
      <c r="BF1079" s="4"/>
    </row>
    <row r="1080" spans="1:58" x14ac:dyDescent="0.2">
      <c r="A1080" s="29">
        <v>1079</v>
      </c>
      <c r="B1080" s="7" t="s">
        <v>88</v>
      </c>
      <c r="C1080" s="3">
        <v>39959</v>
      </c>
      <c r="D1080" s="4" t="s">
        <v>13</v>
      </c>
      <c r="E1080" s="4" t="s">
        <v>163</v>
      </c>
      <c r="F1080" s="5" t="s">
        <v>189</v>
      </c>
      <c r="G1080" s="6">
        <v>0.91666666666666663</v>
      </c>
      <c r="H1080" s="6">
        <v>0.91805555555555562</v>
      </c>
      <c r="I1080" s="85">
        <f t="shared" si="16"/>
        <v>2.0000000000001528</v>
      </c>
      <c r="J1080" s="86">
        <f>I1080*Segmentos!$D$7*(AH1080%)*IF(ISNUMBER(AI1080),AI1080%,0)</f>
        <v>65401.600000005004</v>
      </c>
      <c r="K1080" s="86">
        <f>I1080*Segmentos!$D$7*(AL1080%)*IF(ISNUMBER(AM1080),AM1080%,0)</f>
        <v>109283.20000000836</v>
      </c>
      <c r="L1080" s="4"/>
      <c r="M1080" s="2">
        <v>11.08</v>
      </c>
      <c r="N1080" s="2">
        <v>12</v>
      </c>
      <c r="O1080" s="2">
        <v>92.5</v>
      </c>
      <c r="P1080" s="2">
        <v>90.446200000000005</v>
      </c>
      <c r="Q1080" s="2">
        <v>6.76</v>
      </c>
      <c r="R1080" s="2">
        <v>7.1</v>
      </c>
      <c r="S1080" s="2">
        <v>95.2</v>
      </c>
      <c r="T1080" s="2">
        <v>9.2095000000000002</v>
      </c>
      <c r="U1080" s="2">
        <v>8.49</v>
      </c>
      <c r="V1080" s="2">
        <v>9.6999999999999993</v>
      </c>
      <c r="W1080" s="2">
        <v>87.8</v>
      </c>
      <c r="X1080" s="2">
        <v>14.537000000000001</v>
      </c>
      <c r="Y1080" s="2">
        <v>10.54</v>
      </c>
      <c r="Z1080" s="2">
        <v>11.6</v>
      </c>
      <c r="AA1080" s="2">
        <v>90.6</v>
      </c>
      <c r="AB1080" s="2">
        <v>25.399000000000001</v>
      </c>
      <c r="AC1080" s="2">
        <v>15.41</v>
      </c>
      <c r="AD1080" s="2">
        <v>16.2</v>
      </c>
      <c r="AE1080" s="2">
        <v>95</v>
      </c>
      <c r="AF1080" s="2">
        <v>41.300699999999999</v>
      </c>
      <c r="AG1080" s="2">
        <v>8.1999999999999993</v>
      </c>
      <c r="AH1080" s="22">
        <v>8.8000000000000007</v>
      </c>
      <c r="AI1080" s="22">
        <v>92.9</v>
      </c>
      <c r="AJ1080" s="22">
        <v>31.778500000000001</v>
      </c>
      <c r="AK1080" s="18">
        <v>13.67</v>
      </c>
      <c r="AL1080" s="18">
        <v>14.8</v>
      </c>
      <c r="AM1080" s="18">
        <v>92.3</v>
      </c>
      <c r="AN1080" s="2">
        <v>58.667700000000004</v>
      </c>
      <c r="AO1080" s="2">
        <v>8.35</v>
      </c>
      <c r="AP1080" s="2">
        <v>9.3000000000000007</v>
      </c>
      <c r="AQ1080" s="2">
        <v>89.8</v>
      </c>
      <c r="AR1080" s="2">
        <v>7.4535999999999998</v>
      </c>
      <c r="AS1080" s="2">
        <v>11.36</v>
      </c>
      <c r="AT1080" s="2">
        <v>11.9</v>
      </c>
      <c r="AU1080" s="2">
        <v>95.6</v>
      </c>
      <c r="AV1080" s="2">
        <v>20.4392</v>
      </c>
      <c r="AW1080" s="2">
        <v>8.17</v>
      </c>
      <c r="AX1080" s="2">
        <v>8.5</v>
      </c>
      <c r="AY1080" s="2">
        <v>95.6</v>
      </c>
      <c r="AZ1080" s="2">
        <v>19.189800000000002</v>
      </c>
      <c r="BA1080" s="2">
        <v>13.87</v>
      </c>
      <c r="BB1080" s="2">
        <v>15.4</v>
      </c>
      <c r="BC1080" s="2">
        <v>90.4</v>
      </c>
      <c r="BD1080" s="2">
        <v>43.363599999999998</v>
      </c>
      <c r="BE1080" s="4"/>
      <c r="BF1080" s="4"/>
    </row>
    <row r="1081" spans="1:58" x14ac:dyDescent="0.2">
      <c r="A1081" s="29">
        <v>1080</v>
      </c>
      <c r="B1081" s="7" t="s">
        <v>30</v>
      </c>
      <c r="C1081" s="3">
        <v>39959</v>
      </c>
      <c r="D1081" s="4" t="s">
        <v>28</v>
      </c>
      <c r="E1081" s="4" t="s">
        <v>163</v>
      </c>
      <c r="F1081" s="5" t="s">
        <v>189</v>
      </c>
      <c r="G1081" s="6">
        <v>0.87638888888888899</v>
      </c>
      <c r="H1081" s="6">
        <v>0.91041666666666676</v>
      </c>
      <c r="I1081" s="85">
        <f t="shared" si="16"/>
        <v>48.999999999999986</v>
      </c>
      <c r="J1081" s="86">
        <f>I1081*Segmentos!$D$7*(AH1081%)*IF(ISNUMBER(AI1081),AI1081%,0)</f>
        <v>120304.79999999997</v>
      </c>
      <c r="K1081" s="86">
        <f>I1081*Segmentos!$D$7*(AL1081%)*IF(ISNUMBER(AM1081),AM1081%,0)</f>
        <v>244411.99999999988</v>
      </c>
      <c r="L1081" s="4"/>
      <c r="M1081" s="2">
        <v>0.96</v>
      </c>
      <c r="N1081" s="2">
        <v>2.4</v>
      </c>
      <c r="O1081" s="2">
        <v>39.799999999999997</v>
      </c>
      <c r="P1081" s="2">
        <v>83.821600000000004</v>
      </c>
      <c r="Q1081" s="2">
        <v>0</v>
      </c>
      <c r="R1081" s="2">
        <v>0</v>
      </c>
      <c r="S1081" s="8" t="s">
        <v>577</v>
      </c>
      <c r="T1081" s="2">
        <v>0</v>
      </c>
      <c r="U1081" s="2">
        <v>0.48</v>
      </c>
      <c r="V1081" s="2">
        <v>1.3</v>
      </c>
      <c r="W1081" s="2">
        <v>36.6</v>
      </c>
      <c r="X1081" s="2">
        <v>8.8780000000000001</v>
      </c>
      <c r="Y1081" s="2">
        <v>0.81</v>
      </c>
      <c r="Z1081" s="2">
        <v>3.8</v>
      </c>
      <c r="AA1081" s="2">
        <v>21.6</v>
      </c>
      <c r="AB1081" s="2">
        <v>21.0578</v>
      </c>
      <c r="AC1081" s="2">
        <v>1.87</v>
      </c>
      <c r="AD1081" s="2">
        <v>3.1</v>
      </c>
      <c r="AE1081" s="2">
        <v>60.7</v>
      </c>
      <c r="AF1081" s="2">
        <v>53.885800000000003</v>
      </c>
      <c r="AG1081" s="2">
        <v>0.61</v>
      </c>
      <c r="AH1081" s="22">
        <v>1.8</v>
      </c>
      <c r="AI1081" s="22">
        <v>34.1</v>
      </c>
      <c r="AJ1081" s="22">
        <v>25.423400000000001</v>
      </c>
      <c r="AK1081" s="18">
        <v>1.27</v>
      </c>
      <c r="AL1081" s="18">
        <v>2.9</v>
      </c>
      <c r="AM1081" s="18">
        <v>43</v>
      </c>
      <c r="AN1081" s="2">
        <v>58.398200000000003</v>
      </c>
      <c r="AO1081" s="2">
        <v>0.62</v>
      </c>
      <c r="AP1081" s="2">
        <v>2</v>
      </c>
      <c r="AQ1081" s="2">
        <v>31.3</v>
      </c>
      <c r="AR1081" s="2">
        <v>5.9443999999999999</v>
      </c>
      <c r="AS1081" s="2">
        <v>0.85</v>
      </c>
      <c r="AT1081" s="2">
        <v>1.5</v>
      </c>
      <c r="AU1081" s="2">
        <v>56.8</v>
      </c>
      <c r="AV1081" s="2">
        <v>16.4559</v>
      </c>
      <c r="AW1081" s="2">
        <v>0.3</v>
      </c>
      <c r="AX1081" s="2">
        <v>1.2</v>
      </c>
      <c r="AY1081" s="2">
        <v>23.7</v>
      </c>
      <c r="AZ1081" s="2">
        <v>7.4389000000000003</v>
      </c>
      <c r="BA1081" s="2">
        <v>1.61</v>
      </c>
      <c r="BB1081" s="2">
        <v>3.9</v>
      </c>
      <c r="BC1081" s="2">
        <v>41.2</v>
      </c>
      <c r="BD1081" s="2">
        <v>53.982300000000002</v>
      </c>
      <c r="BE1081" s="4"/>
      <c r="BF1081" s="4"/>
    </row>
    <row r="1082" spans="1:58" x14ac:dyDescent="0.2">
      <c r="A1082" s="29">
        <v>1081</v>
      </c>
      <c r="B1082" s="7" t="s">
        <v>11</v>
      </c>
      <c r="C1082" s="3">
        <v>39959</v>
      </c>
      <c r="D1082" s="4" t="s">
        <v>8</v>
      </c>
      <c r="E1082" s="4" t="s">
        <v>166</v>
      </c>
      <c r="F1082" s="5" t="s">
        <v>189</v>
      </c>
      <c r="G1082" s="6">
        <v>0.90694444444444444</v>
      </c>
      <c r="H1082" s="6">
        <v>0.90833333333333333</v>
      </c>
      <c r="I1082" s="85">
        <f t="shared" si="16"/>
        <v>1.9999999999999929</v>
      </c>
      <c r="J1082" s="86">
        <f>I1082*Segmentos!$D$7*(AH1082%)*IF(ISNUMBER(AI1082),AI1082%,0)</f>
        <v>22047.199999999924</v>
      </c>
      <c r="K1082" s="86">
        <f>I1082*Segmentos!$D$7*(AL1082%)*IF(ISNUMBER(AM1082),AM1082%,0)</f>
        <v>20567.999999999927</v>
      </c>
      <c r="L1082" s="4"/>
      <c r="M1082" s="2">
        <v>2.69</v>
      </c>
      <c r="N1082" s="2">
        <v>3.1</v>
      </c>
      <c r="O1082" s="2">
        <v>87.3</v>
      </c>
      <c r="P1082" s="2">
        <v>77.823099999999997</v>
      </c>
      <c r="Q1082" s="2">
        <v>0.47</v>
      </c>
      <c r="R1082" s="2">
        <v>0.7</v>
      </c>
      <c r="S1082" s="2">
        <v>71.8</v>
      </c>
      <c r="T1082" s="2">
        <v>2.2823000000000002</v>
      </c>
      <c r="U1082" s="2">
        <v>1.88</v>
      </c>
      <c r="V1082" s="2">
        <v>2.4</v>
      </c>
      <c r="W1082" s="2">
        <v>77.8</v>
      </c>
      <c r="X1082" s="2">
        <v>11.3582</v>
      </c>
      <c r="Y1082" s="2">
        <v>2.74</v>
      </c>
      <c r="Z1082" s="2">
        <v>2.8</v>
      </c>
      <c r="AA1082" s="2">
        <v>98.4</v>
      </c>
      <c r="AB1082" s="2">
        <v>23.330300000000001</v>
      </c>
      <c r="AC1082" s="2">
        <v>4.3099999999999996</v>
      </c>
      <c r="AD1082" s="2">
        <v>5</v>
      </c>
      <c r="AE1082" s="2">
        <v>85.7</v>
      </c>
      <c r="AF1082" s="2">
        <v>40.8523</v>
      </c>
      <c r="AG1082" s="2">
        <v>2.79</v>
      </c>
      <c r="AH1082" s="22">
        <v>3.1</v>
      </c>
      <c r="AI1082" s="22">
        <v>88.9</v>
      </c>
      <c r="AJ1082" s="22">
        <v>38.274700000000003</v>
      </c>
      <c r="AK1082" s="18">
        <v>2.6</v>
      </c>
      <c r="AL1082" s="18">
        <v>3</v>
      </c>
      <c r="AM1082" s="18">
        <v>85.7</v>
      </c>
      <c r="AN1082" s="2">
        <v>39.548400000000001</v>
      </c>
      <c r="AO1082" s="2">
        <v>2.39</v>
      </c>
      <c r="AP1082" s="2">
        <v>3.1</v>
      </c>
      <c r="AQ1082" s="2">
        <v>77.8</v>
      </c>
      <c r="AR1082" s="2">
        <v>7.5385999999999997</v>
      </c>
      <c r="AS1082" s="2">
        <v>2.09</v>
      </c>
      <c r="AT1082" s="2">
        <v>2.5</v>
      </c>
      <c r="AU1082" s="2">
        <v>83</v>
      </c>
      <c r="AV1082" s="2">
        <v>13.310600000000001</v>
      </c>
      <c r="AW1082" s="2">
        <v>1.76</v>
      </c>
      <c r="AX1082" s="2">
        <v>1.8</v>
      </c>
      <c r="AY1082" s="2">
        <v>100</v>
      </c>
      <c r="AZ1082" s="2">
        <v>14.618</v>
      </c>
      <c r="BA1082" s="2">
        <v>3.83</v>
      </c>
      <c r="BB1082" s="2">
        <v>4.4000000000000004</v>
      </c>
      <c r="BC1082" s="2">
        <v>86.7</v>
      </c>
      <c r="BD1082" s="2">
        <v>42.355800000000002</v>
      </c>
      <c r="BE1082" s="4"/>
      <c r="BF1082" s="4"/>
    </row>
    <row r="1083" spans="1:58" x14ac:dyDescent="0.2">
      <c r="A1083" s="29">
        <v>1082</v>
      </c>
      <c r="B1083" s="7" t="s">
        <v>6</v>
      </c>
      <c r="C1083" s="3">
        <v>39959</v>
      </c>
      <c r="D1083" s="4" t="s">
        <v>3</v>
      </c>
      <c r="E1083" s="4" t="s">
        <v>166</v>
      </c>
      <c r="F1083" s="5" t="s">
        <v>189</v>
      </c>
      <c r="G1083" s="6">
        <v>0.90902777777777777</v>
      </c>
      <c r="H1083" s="6">
        <v>0.90972222222222221</v>
      </c>
      <c r="I1083" s="85">
        <f t="shared" si="16"/>
        <v>0.99999999999999645</v>
      </c>
      <c r="J1083" s="86">
        <f>I1083*Segmentos!$D$7*(AH1083%)*IF(ISNUMBER(AI1083),AI1083%,0)</f>
        <v>23999.999999999916</v>
      </c>
      <c r="K1083" s="86">
        <f>I1083*Segmentos!$D$7*(AL1083%)*IF(ISNUMBER(AM1083),AM1083%,0)</f>
        <v>26399.999999999909</v>
      </c>
      <c r="L1083" s="4"/>
      <c r="M1083" s="2">
        <v>6.28</v>
      </c>
      <c r="N1083" s="2">
        <v>6.3</v>
      </c>
      <c r="O1083" s="2">
        <v>100</v>
      </c>
      <c r="P1083" s="2">
        <v>83.946299999999994</v>
      </c>
      <c r="Q1083" s="2">
        <v>1.78</v>
      </c>
      <c r="R1083" s="2">
        <v>1.8</v>
      </c>
      <c r="S1083" s="2">
        <v>100</v>
      </c>
      <c r="T1083" s="2">
        <v>3.9771999999999998</v>
      </c>
      <c r="U1083" s="2">
        <v>5.59</v>
      </c>
      <c r="V1083" s="2">
        <v>5.6</v>
      </c>
      <c r="W1083" s="2">
        <v>100</v>
      </c>
      <c r="X1083" s="2">
        <v>15.6555</v>
      </c>
      <c r="Y1083" s="2">
        <v>9.25</v>
      </c>
      <c r="Z1083" s="2">
        <v>9.1999999999999993</v>
      </c>
      <c r="AA1083" s="2">
        <v>100</v>
      </c>
      <c r="AB1083" s="2">
        <v>36.473199999999999</v>
      </c>
      <c r="AC1083" s="2">
        <v>6.35</v>
      </c>
      <c r="AD1083" s="2">
        <v>6.3</v>
      </c>
      <c r="AE1083" s="2">
        <v>100</v>
      </c>
      <c r="AF1083" s="2">
        <v>27.840299999999999</v>
      </c>
      <c r="AG1083" s="2">
        <v>5.96</v>
      </c>
      <c r="AH1083" s="22">
        <v>6</v>
      </c>
      <c r="AI1083" s="22">
        <v>100</v>
      </c>
      <c r="AJ1083" s="22">
        <v>37.784199999999998</v>
      </c>
      <c r="AK1083" s="18">
        <v>6.57</v>
      </c>
      <c r="AL1083" s="18">
        <v>6.6</v>
      </c>
      <c r="AM1083" s="18">
        <v>100</v>
      </c>
      <c r="AN1083" s="2">
        <v>46.162100000000002</v>
      </c>
      <c r="AO1083" s="2">
        <v>2.96</v>
      </c>
      <c r="AP1083" s="2">
        <v>3</v>
      </c>
      <c r="AQ1083" s="2">
        <v>100</v>
      </c>
      <c r="AR1083" s="2">
        <v>4.3173000000000004</v>
      </c>
      <c r="AS1083" s="2">
        <v>6.05</v>
      </c>
      <c r="AT1083" s="2">
        <v>6</v>
      </c>
      <c r="AU1083" s="2">
        <v>100</v>
      </c>
      <c r="AV1083" s="2">
        <v>17.795300000000001</v>
      </c>
      <c r="AW1083" s="2">
        <v>8.1999999999999993</v>
      </c>
      <c r="AX1083" s="2">
        <v>8.1999999999999993</v>
      </c>
      <c r="AY1083" s="2">
        <v>100</v>
      </c>
      <c r="AZ1083" s="2">
        <v>31.4956</v>
      </c>
      <c r="BA1083" s="2">
        <v>5.93</v>
      </c>
      <c r="BB1083" s="2">
        <v>5.9</v>
      </c>
      <c r="BC1083" s="2">
        <v>100</v>
      </c>
      <c r="BD1083" s="2">
        <v>30.338000000000001</v>
      </c>
      <c r="BE1083" s="4"/>
      <c r="BF1083" s="4"/>
    </row>
    <row r="1084" spans="1:58" x14ac:dyDescent="0.2">
      <c r="A1084" s="29">
        <v>1083</v>
      </c>
      <c r="B1084" s="7" t="s">
        <v>31</v>
      </c>
      <c r="C1084" s="3">
        <v>39959</v>
      </c>
      <c r="D1084" s="4" t="s">
        <v>28</v>
      </c>
      <c r="E1084" s="4" t="s">
        <v>166</v>
      </c>
      <c r="F1084" s="5" t="s">
        <v>189</v>
      </c>
      <c r="G1084" s="6">
        <v>0.91041666666666676</v>
      </c>
      <c r="H1084" s="6">
        <v>0.91388888888888886</v>
      </c>
      <c r="I1084" s="85">
        <f t="shared" si="16"/>
        <v>4.9999999999998224</v>
      </c>
      <c r="J1084" s="86">
        <f>I1084*Segmentos!$D$7*(AH1084%)*IF(ISNUMBER(AI1084),AI1084%,0)</f>
        <v>20189.99999999928</v>
      </c>
      <c r="K1084" s="86">
        <f>I1084*Segmentos!$D$7*(AL1084%)*IF(ISNUMBER(AM1084),AM1084%,0)</f>
        <v>13859.999999999507</v>
      </c>
      <c r="L1084" s="4"/>
      <c r="M1084" s="2">
        <v>0.85</v>
      </c>
      <c r="N1084" s="2">
        <v>1.5</v>
      </c>
      <c r="O1084" s="2">
        <v>58.2</v>
      </c>
      <c r="P1084" s="2">
        <v>92.680800000000005</v>
      </c>
      <c r="Q1084" s="2">
        <v>7.0000000000000007E-2</v>
      </c>
      <c r="R1084" s="2">
        <v>0.3</v>
      </c>
      <c r="S1084" s="2">
        <v>20</v>
      </c>
      <c r="T1084" s="2">
        <v>1.2375</v>
      </c>
      <c r="U1084" s="2">
        <v>0.52</v>
      </c>
      <c r="V1084" s="2">
        <v>0.9</v>
      </c>
      <c r="W1084" s="2">
        <v>60</v>
      </c>
      <c r="X1084" s="2">
        <v>11.886799999999999</v>
      </c>
      <c r="Y1084" s="2">
        <v>0.71</v>
      </c>
      <c r="Z1084" s="2">
        <v>1.3</v>
      </c>
      <c r="AA1084" s="2">
        <v>55.8</v>
      </c>
      <c r="AB1084" s="2">
        <v>22.869199999999999</v>
      </c>
      <c r="AC1084" s="2">
        <v>1.58</v>
      </c>
      <c r="AD1084" s="2">
        <v>2.6</v>
      </c>
      <c r="AE1084" s="2">
        <v>61.4</v>
      </c>
      <c r="AF1084" s="2">
        <v>56.6873</v>
      </c>
      <c r="AG1084" s="2">
        <v>1.01</v>
      </c>
      <c r="AH1084" s="22">
        <v>1.5</v>
      </c>
      <c r="AI1084" s="22">
        <v>67.3</v>
      </c>
      <c r="AJ1084" s="22">
        <v>52.200800000000001</v>
      </c>
      <c r="AK1084" s="18">
        <v>0.7</v>
      </c>
      <c r="AL1084" s="18">
        <v>1.4</v>
      </c>
      <c r="AM1084" s="18">
        <v>49.5</v>
      </c>
      <c r="AN1084" s="2">
        <v>40.479999999999997</v>
      </c>
      <c r="AO1084" s="2">
        <v>0.67</v>
      </c>
      <c r="AP1084" s="2">
        <v>0.7</v>
      </c>
      <c r="AQ1084" s="2">
        <v>100</v>
      </c>
      <c r="AR1084" s="2">
        <v>7.9782000000000002</v>
      </c>
      <c r="AS1084" s="2">
        <v>0.59</v>
      </c>
      <c r="AT1084" s="2">
        <v>1.2</v>
      </c>
      <c r="AU1084" s="2">
        <v>49</v>
      </c>
      <c r="AV1084" s="2">
        <v>14.338100000000001</v>
      </c>
      <c r="AW1084" s="2">
        <v>0.43</v>
      </c>
      <c r="AX1084" s="2">
        <v>1</v>
      </c>
      <c r="AY1084" s="2">
        <v>41.9</v>
      </c>
      <c r="AZ1084" s="2">
        <v>13.484999999999999</v>
      </c>
      <c r="BA1084" s="2">
        <v>1.36</v>
      </c>
      <c r="BB1084" s="2">
        <v>2.1</v>
      </c>
      <c r="BC1084" s="2">
        <v>63.3</v>
      </c>
      <c r="BD1084" s="2">
        <v>56.879600000000003</v>
      </c>
      <c r="BE1084" s="4"/>
      <c r="BF1084" s="4"/>
    </row>
    <row r="1085" spans="1:58" x14ac:dyDescent="0.2">
      <c r="A1085" s="29">
        <v>1084</v>
      </c>
      <c r="B1085" s="7" t="s">
        <v>37</v>
      </c>
      <c r="C1085" s="3">
        <v>39959</v>
      </c>
      <c r="D1085" s="4" t="s">
        <v>21</v>
      </c>
      <c r="E1085" s="4" t="s">
        <v>173</v>
      </c>
      <c r="F1085" s="5" t="s">
        <v>189</v>
      </c>
      <c r="G1085" s="6">
        <v>0.87361111111111101</v>
      </c>
      <c r="H1085" s="6">
        <v>0.87430555555555556</v>
      </c>
      <c r="I1085" s="85">
        <f t="shared" si="16"/>
        <v>1.0000000000001563</v>
      </c>
      <c r="J1085" s="86">
        <f>I1085*Segmentos!$D$7*(AH1085%)*IF(ISNUMBER(AI1085),AI1085%,0)</f>
        <v>5600.0000000008749</v>
      </c>
      <c r="K1085" s="86">
        <f>I1085*Segmentos!$D$7*(AL1085%)*IF(ISNUMBER(AM1085),AM1085%,0)</f>
        <v>4000.0000000006253</v>
      </c>
      <c r="L1085" s="4"/>
      <c r="M1085" s="2">
        <v>1.18</v>
      </c>
      <c r="N1085" s="2">
        <v>1.2</v>
      </c>
      <c r="O1085" s="2">
        <v>100</v>
      </c>
      <c r="P1085" s="2">
        <v>90.924199999999999</v>
      </c>
      <c r="Q1085" s="2">
        <v>0</v>
      </c>
      <c r="R1085" s="2">
        <v>0</v>
      </c>
      <c r="S1085" s="8" t="s">
        <v>577</v>
      </c>
      <c r="T1085" s="2">
        <v>0</v>
      </c>
      <c r="U1085" s="2">
        <v>0.18</v>
      </c>
      <c r="V1085" s="2">
        <v>0.2</v>
      </c>
      <c r="W1085" s="2">
        <v>100</v>
      </c>
      <c r="X1085" s="2">
        <v>2.9493999999999998</v>
      </c>
      <c r="Y1085" s="2">
        <v>0.78</v>
      </c>
      <c r="Z1085" s="2">
        <v>0.8</v>
      </c>
      <c r="AA1085" s="2">
        <v>100</v>
      </c>
      <c r="AB1085" s="2">
        <v>17.783999999999999</v>
      </c>
      <c r="AC1085" s="2">
        <v>2.78</v>
      </c>
      <c r="AD1085" s="2">
        <v>2.8</v>
      </c>
      <c r="AE1085" s="2">
        <v>100</v>
      </c>
      <c r="AF1085" s="2">
        <v>70.190799999999996</v>
      </c>
      <c r="AG1085" s="2">
        <v>1.35</v>
      </c>
      <c r="AH1085" s="22">
        <v>1.4</v>
      </c>
      <c r="AI1085" s="22">
        <v>100</v>
      </c>
      <c r="AJ1085" s="22">
        <v>49.354799999999997</v>
      </c>
      <c r="AK1085" s="18">
        <v>1.03</v>
      </c>
      <c r="AL1085" s="18">
        <v>1</v>
      </c>
      <c r="AM1085" s="18">
        <v>100</v>
      </c>
      <c r="AN1085" s="2">
        <v>41.569400000000002</v>
      </c>
      <c r="AO1085" s="2">
        <v>0.35</v>
      </c>
      <c r="AP1085" s="2">
        <v>0.4</v>
      </c>
      <c r="AQ1085" s="2">
        <v>100</v>
      </c>
      <c r="AR1085" s="2">
        <v>2.9493999999999998</v>
      </c>
      <c r="AS1085" s="2">
        <v>0.42</v>
      </c>
      <c r="AT1085" s="2">
        <v>0.4</v>
      </c>
      <c r="AU1085" s="2">
        <v>100</v>
      </c>
      <c r="AV1085" s="2">
        <v>7.0396000000000001</v>
      </c>
      <c r="AW1085" s="2">
        <v>1.07</v>
      </c>
      <c r="AX1085" s="2">
        <v>1.1000000000000001</v>
      </c>
      <c r="AY1085" s="2">
        <v>100</v>
      </c>
      <c r="AZ1085" s="2">
        <v>23.733599999999999</v>
      </c>
      <c r="BA1085" s="2">
        <v>1.94</v>
      </c>
      <c r="BB1085" s="2">
        <v>1.9</v>
      </c>
      <c r="BC1085" s="2">
        <v>100</v>
      </c>
      <c r="BD1085" s="2">
        <v>57.201599999999999</v>
      </c>
      <c r="BE1085" s="4"/>
      <c r="BF1085" s="4"/>
    </row>
    <row r="1086" spans="1:58" x14ac:dyDescent="0.2">
      <c r="A1086" s="29">
        <v>1085</v>
      </c>
      <c r="B1086" s="7" t="s">
        <v>38</v>
      </c>
      <c r="C1086" s="3">
        <v>39959</v>
      </c>
      <c r="D1086" s="4" t="s">
        <v>8</v>
      </c>
      <c r="E1086" s="4" t="s">
        <v>165</v>
      </c>
      <c r="F1086" s="5" t="s">
        <v>189</v>
      </c>
      <c r="G1086" s="6">
        <v>0.9194444444444444</v>
      </c>
      <c r="H1086" s="6">
        <v>0.99236111111111114</v>
      </c>
      <c r="I1086" s="85">
        <f t="shared" si="16"/>
        <v>105.00000000000011</v>
      </c>
      <c r="J1086" s="86">
        <f>I1086*Segmentos!$D$7*(AH1086%)*IF(ISNUMBER(AI1086),AI1086%,0)</f>
        <v>1971690.0000000019</v>
      </c>
      <c r="K1086" s="86">
        <f>I1086*Segmentos!$D$7*(AL1086%)*IF(ISNUMBER(AM1086),AM1086%,0)</f>
        <v>2550240.0000000028</v>
      </c>
      <c r="L1086" s="4"/>
      <c r="M1086" s="2">
        <v>5.42</v>
      </c>
      <c r="N1086" s="2">
        <v>22.5</v>
      </c>
      <c r="O1086" s="2">
        <v>24.1</v>
      </c>
      <c r="P1086" s="2">
        <v>70.941599999999994</v>
      </c>
      <c r="Q1086" s="2">
        <v>4.58</v>
      </c>
      <c r="R1086" s="2">
        <v>18.399999999999999</v>
      </c>
      <c r="S1086" s="2">
        <v>24.8</v>
      </c>
      <c r="T1086" s="2">
        <v>9.9966000000000008</v>
      </c>
      <c r="U1086" s="2">
        <v>6.3</v>
      </c>
      <c r="V1086" s="2">
        <v>24.8</v>
      </c>
      <c r="W1086" s="2">
        <v>25.4</v>
      </c>
      <c r="X1086" s="2">
        <v>17.289100000000001</v>
      </c>
      <c r="Y1086" s="2">
        <v>5.81</v>
      </c>
      <c r="Z1086" s="2">
        <v>25.8</v>
      </c>
      <c r="AA1086" s="2">
        <v>22.6</v>
      </c>
      <c r="AB1086" s="2">
        <v>22.456700000000001</v>
      </c>
      <c r="AC1086" s="2">
        <v>4.9400000000000004</v>
      </c>
      <c r="AD1086" s="2">
        <v>20.100000000000001</v>
      </c>
      <c r="AE1086" s="2">
        <v>24.6</v>
      </c>
      <c r="AF1086" s="2">
        <v>21.199300000000001</v>
      </c>
      <c r="AG1086" s="2">
        <v>4.7</v>
      </c>
      <c r="AH1086" s="22">
        <v>22.9</v>
      </c>
      <c r="AI1086" s="22">
        <v>20.5</v>
      </c>
      <c r="AJ1086" s="22">
        <v>29.191400000000002</v>
      </c>
      <c r="AK1086" s="18">
        <v>6.07</v>
      </c>
      <c r="AL1086" s="18">
        <v>22</v>
      </c>
      <c r="AM1086" s="18">
        <v>27.6</v>
      </c>
      <c r="AN1086" s="2">
        <v>41.7502</v>
      </c>
      <c r="AO1086" s="2">
        <v>2.79</v>
      </c>
      <c r="AP1086" s="2">
        <v>16.2</v>
      </c>
      <c r="AQ1086" s="2">
        <v>17.3</v>
      </c>
      <c r="AR1086" s="2">
        <v>3.9906999999999999</v>
      </c>
      <c r="AS1086" s="2">
        <v>4.3</v>
      </c>
      <c r="AT1086" s="2">
        <v>20.100000000000001</v>
      </c>
      <c r="AU1086" s="2">
        <v>21.3</v>
      </c>
      <c r="AV1086" s="2">
        <v>12.3833</v>
      </c>
      <c r="AW1086" s="2">
        <v>5.82</v>
      </c>
      <c r="AX1086" s="2">
        <v>24</v>
      </c>
      <c r="AY1086" s="2">
        <v>24.3</v>
      </c>
      <c r="AZ1086" s="2">
        <v>21.898700000000002</v>
      </c>
      <c r="BA1086" s="2">
        <v>6.52</v>
      </c>
      <c r="BB1086" s="2">
        <v>24.5</v>
      </c>
      <c r="BC1086" s="2">
        <v>26.6</v>
      </c>
      <c r="BD1086" s="2">
        <v>32.668900000000001</v>
      </c>
      <c r="BE1086" s="4"/>
      <c r="BF1086" s="4"/>
    </row>
    <row r="1087" spans="1:58" x14ac:dyDescent="0.2">
      <c r="A1087" s="29">
        <v>1086</v>
      </c>
      <c r="B1087" s="7" t="s">
        <v>86</v>
      </c>
      <c r="C1087" s="3">
        <v>39959</v>
      </c>
      <c r="D1087" s="4" t="s">
        <v>17</v>
      </c>
      <c r="E1087" s="4" t="s">
        <v>169</v>
      </c>
      <c r="F1087" s="5" t="s">
        <v>189</v>
      </c>
      <c r="G1087" s="6">
        <v>0.91666666666666663</v>
      </c>
      <c r="H1087" s="6">
        <v>0.95833333333333337</v>
      </c>
      <c r="I1087" s="85">
        <f t="shared" si="16"/>
        <v>60.000000000000107</v>
      </c>
      <c r="J1087" s="86">
        <f>I1087*Segmentos!$D$7*(AH1087%)*IF(ISNUMBER(AI1087),AI1087%,0)</f>
        <v>102816.00000000017</v>
      </c>
      <c r="K1087" s="86">
        <f>I1087*Segmentos!$D$7*(AL1087%)*IF(ISNUMBER(AM1087),AM1087%,0)</f>
        <v>50328.000000000095</v>
      </c>
      <c r="L1087" s="4"/>
      <c r="M1087" s="2">
        <v>0.31</v>
      </c>
      <c r="N1087" s="2">
        <v>1.3</v>
      </c>
      <c r="O1087" s="2">
        <v>24.5</v>
      </c>
      <c r="P1087" s="2">
        <v>100</v>
      </c>
      <c r="Q1087" s="2">
        <v>0</v>
      </c>
      <c r="R1087" s="2">
        <v>0</v>
      </c>
      <c r="S1087" s="8" t="s">
        <v>577</v>
      </c>
      <c r="T1087" s="2">
        <v>0</v>
      </c>
      <c r="U1087" s="2">
        <v>0.04</v>
      </c>
      <c r="V1087" s="2">
        <v>0.1</v>
      </c>
      <c r="W1087" s="2">
        <v>40</v>
      </c>
      <c r="X1087" s="2">
        <v>2.5230999999999999</v>
      </c>
      <c r="Y1087" s="2">
        <v>0.04</v>
      </c>
      <c r="Z1087" s="2">
        <v>0.7</v>
      </c>
      <c r="AA1087" s="2">
        <v>5.3</v>
      </c>
      <c r="AB1087" s="2">
        <v>3.4647000000000001</v>
      </c>
      <c r="AC1087" s="2">
        <v>0.89</v>
      </c>
      <c r="AD1087" s="2">
        <v>3.2</v>
      </c>
      <c r="AE1087" s="2">
        <v>27.9</v>
      </c>
      <c r="AF1087" s="2">
        <v>94.012299999999996</v>
      </c>
      <c r="AG1087" s="2">
        <v>0.42</v>
      </c>
      <c r="AH1087" s="22">
        <v>1.7</v>
      </c>
      <c r="AI1087" s="22">
        <v>25.2</v>
      </c>
      <c r="AJ1087" s="22">
        <v>64.588700000000003</v>
      </c>
      <c r="AK1087" s="18">
        <v>0.21</v>
      </c>
      <c r="AL1087" s="18">
        <v>0.9</v>
      </c>
      <c r="AM1087" s="18">
        <v>23.3</v>
      </c>
      <c r="AN1087" s="2">
        <v>35.411299999999997</v>
      </c>
      <c r="AO1087" s="2">
        <v>0.08</v>
      </c>
      <c r="AP1087" s="2">
        <v>0.3</v>
      </c>
      <c r="AQ1087" s="2">
        <v>26.9</v>
      </c>
      <c r="AR1087" s="2">
        <v>2.7115999999999998</v>
      </c>
      <c r="AS1087" s="2">
        <v>0.06</v>
      </c>
      <c r="AT1087" s="2">
        <v>0.9</v>
      </c>
      <c r="AU1087" s="2">
        <v>6.7</v>
      </c>
      <c r="AV1087" s="2">
        <v>4.0810000000000004</v>
      </c>
      <c r="AW1087" s="2">
        <v>0.38</v>
      </c>
      <c r="AX1087" s="2">
        <v>1.4</v>
      </c>
      <c r="AY1087" s="2">
        <v>27.5</v>
      </c>
      <c r="AZ1087" s="2">
        <v>34.7849</v>
      </c>
      <c r="BA1087" s="2">
        <v>0.48</v>
      </c>
      <c r="BB1087" s="2">
        <v>1.7</v>
      </c>
      <c r="BC1087" s="2">
        <v>27.6</v>
      </c>
      <c r="BD1087" s="2">
        <v>58.422499999999999</v>
      </c>
      <c r="BE1087" s="4"/>
      <c r="BF1087" s="4"/>
    </row>
    <row r="1088" spans="1:58" x14ac:dyDescent="0.2">
      <c r="A1088" s="29">
        <v>1087</v>
      </c>
      <c r="B1088" s="7" t="s">
        <v>14</v>
      </c>
      <c r="C1088" s="3">
        <v>39959</v>
      </c>
      <c r="D1088" s="4" t="s">
        <v>13</v>
      </c>
      <c r="E1088" s="4" t="s">
        <v>163</v>
      </c>
      <c r="F1088" s="5" t="s">
        <v>189</v>
      </c>
      <c r="G1088" s="6">
        <v>0.8520833333333333</v>
      </c>
      <c r="H1088" s="6">
        <v>0.875</v>
      </c>
      <c r="I1088" s="85">
        <f t="shared" si="16"/>
        <v>33.000000000000043</v>
      </c>
      <c r="J1088" s="86">
        <f>I1088*Segmentos!$D$7*(AH1088%)*IF(ISNUMBER(AI1088),AI1088%,0)</f>
        <v>791815.20000000112</v>
      </c>
      <c r="K1088" s="86">
        <f>I1088*Segmentos!$D$7*(AL1088%)*IF(ISNUMBER(AM1088),AM1088%,0)</f>
        <v>1119399.6000000013</v>
      </c>
      <c r="L1088" s="4"/>
      <c r="M1088" s="2">
        <v>7.3</v>
      </c>
      <c r="N1088" s="2">
        <v>11.4</v>
      </c>
      <c r="O1088" s="2">
        <v>63.9</v>
      </c>
      <c r="P1088" s="2">
        <v>81.330100000000002</v>
      </c>
      <c r="Q1088" s="2">
        <v>5.63</v>
      </c>
      <c r="R1088" s="2">
        <v>10.199999999999999</v>
      </c>
      <c r="S1088" s="2">
        <v>54.9</v>
      </c>
      <c r="T1088" s="2">
        <v>10.4572</v>
      </c>
      <c r="U1088" s="2">
        <v>8.98</v>
      </c>
      <c r="V1088" s="2">
        <v>13.6</v>
      </c>
      <c r="W1088" s="2">
        <v>66.2</v>
      </c>
      <c r="X1088" s="2">
        <v>20.971399999999999</v>
      </c>
      <c r="Y1088" s="2">
        <v>5.1100000000000003</v>
      </c>
      <c r="Z1088" s="2">
        <v>8.6999999999999993</v>
      </c>
      <c r="AA1088" s="2">
        <v>58.9</v>
      </c>
      <c r="AB1088" s="2">
        <v>16.8095</v>
      </c>
      <c r="AC1088" s="2">
        <v>9.0500000000000007</v>
      </c>
      <c r="AD1088" s="2">
        <v>13.1</v>
      </c>
      <c r="AE1088" s="2">
        <v>69</v>
      </c>
      <c r="AF1088" s="2">
        <v>33.091900000000003</v>
      </c>
      <c r="AG1088" s="2">
        <v>6.03</v>
      </c>
      <c r="AH1088" s="22">
        <v>8.9</v>
      </c>
      <c r="AI1088" s="22">
        <v>67.400000000000006</v>
      </c>
      <c r="AJ1088" s="22">
        <v>31.849299999999999</v>
      </c>
      <c r="AK1088" s="18">
        <v>8.4499999999999993</v>
      </c>
      <c r="AL1088" s="18">
        <v>13.7</v>
      </c>
      <c r="AM1088" s="18">
        <v>61.9</v>
      </c>
      <c r="AN1088" s="2">
        <v>49.480699999999999</v>
      </c>
      <c r="AO1088" s="2">
        <v>6.9</v>
      </c>
      <c r="AP1088" s="2">
        <v>12.7</v>
      </c>
      <c r="AQ1088" s="2">
        <v>54.4</v>
      </c>
      <c r="AR1088" s="2">
        <v>8.3978000000000002</v>
      </c>
      <c r="AS1088" s="2">
        <v>6.19</v>
      </c>
      <c r="AT1088" s="2">
        <v>10.3</v>
      </c>
      <c r="AU1088" s="2">
        <v>59.9</v>
      </c>
      <c r="AV1088" s="2">
        <v>15.1797</v>
      </c>
      <c r="AW1088" s="2">
        <v>6.76</v>
      </c>
      <c r="AX1088" s="2">
        <v>11.2</v>
      </c>
      <c r="AY1088" s="2">
        <v>60.4</v>
      </c>
      <c r="AZ1088" s="2">
        <v>21.655200000000001</v>
      </c>
      <c r="BA1088" s="2">
        <v>8.4600000000000009</v>
      </c>
      <c r="BB1088" s="2">
        <v>11.9</v>
      </c>
      <c r="BC1088" s="2">
        <v>71.400000000000006</v>
      </c>
      <c r="BD1088" s="2">
        <v>36.0974</v>
      </c>
      <c r="BE1088" s="4"/>
      <c r="BF1088" s="4"/>
    </row>
    <row r="1089" spans="1:58" x14ac:dyDescent="0.2">
      <c r="A1089" s="29">
        <v>1088</v>
      </c>
      <c r="B1089" s="7" t="s">
        <v>10</v>
      </c>
      <c r="C1089" s="3">
        <v>39959</v>
      </c>
      <c r="D1089" s="4" t="s">
        <v>8</v>
      </c>
      <c r="E1089" s="4" t="s">
        <v>164</v>
      </c>
      <c r="F1089" s="5" t="s">
        <v>189</v>
      </c>
      <c r="G1089" s="6">
        <v>0.87361111111111101</v>
      </c>
      <c r="H1089" s="6">
        <v>0.9194444444444444</v>
      </c>
      <c r="I1089" s="85">
        <f t="shared" si="16"/>
        <v>66.000000000000085</v>
      </c>
      <c r="J1089" s="86">
        <f>I1089*Segmentos!$D$7*(AH1089%)*IF(ISNUMBER(AI1089),AI1089%,0)</f>
        <v>1256534.4000000015</v>
      </c>
      <c r="K1089" s="86">
        <f>I1089*Segmentos!$D$7*(AL1089%)*IF(ISNUMBER(AM1089),AM1089%,0)</f>
        <v>1134566.4000000015</v>
      </c>
      <c r="L1089" s="4"/>
      <c r="M1089" s="2">
        <v>4.5199999999999996</v>
      </c>
      <c r="N1089" s="2">
        <v>16</v>
      </c>
      <c r="O1089" s="2">
        <v>28.2</v>
      </c>
      <c r="P1089" s="2">
        <v>85.525499999999994</v>
      </c>
      <c r="Q1089" s="2">
        <v>0.5</v>
      </c>
      <c r="R1089" s="2">
        <v>2.5</v>
      </c>
      <c r="S1089" s="2">
        <v>20.2</v>
      </c>
      <c r="T1089" s="2">
        <v>1.5921000000000001</v>
      </c>
      <c r="U1089" s="2">
        <v>3.05</v>
      </c>
      <c r="V1089" s="2">
        <v>14.1</v>
      </c>
      <c r="W1089" s="2">
        <v>21.7</v>
      </c>
      <c r="X1089" s="2">
        <v>12.103400000000001</v>
      </c>
      <c r="Y1089" s="2">
        <v>5.44</v>
      </c>
      <c r="Z1089" s="2">
        <v>21.7</v>
      </c>
      <c r="AA1089" s="2">
        <v>25.1</v>
      </c>
      <c r="AB1089" s="2">
        <v>30.389299999999999</v>
      </c>
      <c r="AC1089" s="2">
        <v>6.67</v>
      </c>
      <c r="AD1089" s="2">
        <v>19.100000000000001</v>
      </c>
      <c r="AE1089" s="2">
        <v>34.9</v>
      </c>
      <c r="AF1089" s="2">
        <v>41.440800000000003</v>
      </c>
      <c r="AG1089" s="2">
        <v>4.76</v>
      </c>
      <c r="AH1089" s="22">
        <v>16.3</v>
      </c>
      <c r="AI1089" s="22">
        <v>29.2</v>
      </c>
      <c r="AJ1089" s="22">
        <v>42.698500000000003</v>
      </c>
      <c r="AK1089" s="18">
        <v>4.3099999999999996</v>
      </c>
      <c r="AL1089" s="18">
        <v>15.8</v>
      </c>
      <c r="AM1089" s="18">
        <v>27.2</v>
      </c>
      <c r="AN1089" s="2">
        <v>42.827100000000002</v>
      </c>
      <c r="AO1089" s="2">
        <v>2.62</v>
      </c>
      <c r="AP1089" s="2">
        <v>9.4</v>
      </c>
      <c r="AQ1089" s="2">
        <v>28</v>
      </c>
      <c r="AR1089" s="2">
        <v>5.4195000000000002</v>
      </c>
      <c r="AS1089" s="2">
        <v>2.1</v>
      </c>
      <c r="AT1089" s="2">
        <v>12.8</v>
      </c>
      <c r="AU1089" s="2">
        <v>16.399999999999999</v>
      </c>
      <c r="AV1089" s="2">
        <v>8.7356999999999996</v>
      </c>
      <c r="AW1089" s="2">
        <v>5.1100000000000003</v>
      </c>
      <c r="AX1089" s="2">
        <v>17.899999999999999</v>
      </c>
      <c r="AY1089" s="2">
        <v>28.6</v>
      </c>
      <c r="AZ1089" s="2">
        <v>27.8019</v>
      </c>
      <c r="BA1089" s="2">
        <v>6.02</v>
      </c>
      <c r="BB1089" s="2">
        <v>18.399999999999999</v>
      </c>
      <c r="BC1089" s="2">
        <v>32.6</v>
      </c>
      <c r="BD1089" s="2">
        <v>43.568399999999997</v>
      </c>
      <c r="BE1089" s="4"/>
      <c r="BF1089" s="4"/>
    </row>
    <row r="1090" spans="1:58" x14ac:dyDescent="0.2">
      <c r="A1090" s="29">
        <v>1089</v>
      </c>
      <c r="B1090" s="7" t="s">
        <v>89</v>
      </c>
      <c r="C1090" s="3">
        <v>39959</v>
      </c>
      <c r="D1090" s="4" t="s">
        <v>28</v>
      </c>
      <c r="E1090" s="4" t="s">
        <v>169</v>
      </c>
      <c r="F1090" s="5" t="s">
        <v>189</v>
      </c>
      <c r="G1090" s="6">
        <v>0.84097222222222223</v>
      </c>
      <c r="H1090" s="6">
        <v>0.87638888888888899</v>
      </c>
      <c r="I1090" s="85">
        <f t="shared" si="16"/>
        <v>51.000000000000142</v>
      </c>
      <c r="J1090" s="86">
        <f>I1090*Segmentos!$D$7*(AH1090%)*IF(ISNUMBER(AI1090),AI1090%,0)</f>
        <v>154224.00000000047</v>
      </c>
      <c r="K1090" s="86">
        <f>I1090*Segmentos!$D$7*(AL1090%)*IF(ISNUMBER(AM1090),AM1090%,0)</f>
        <v>172665.60000000047</v>
      </c>
      <c r="L1090" s="4"/>
      <c r="M1090" s="2">
        <v>0.81</v>
      </c>
      <c r="N1090" s="2">
        <v>2.5</v>
      </c>
      <c r="O1090" s="2">
        <v>32.299999999999997</v>
      </c>
      <c r="P1090" s="2">
        <v>76.825900000000004</v>
      </c>
      <c r="Q1090" s="2">
        <v>0.67</v>
      </c>
      <c r="R1090" s="2">
        <v>1.2</v>
      </c>
      <c r="S1090" s="2">
        <v>54.6</v>
      </c>
      <c r="T1090" s="2">
        <v>10.689500000000001</v>
      </c>
      <c r="U1090" s="2">
        <v>0.41</v>
      </c>
      <c r="V1090" s="2">
        <v>0.9</v>
      </c>
      <c r="W1090" s="2">
        <v>43.4</v>
      </c>
      <c r="X1090" s="2">
        <v>8.1053999999999995</v>
      </c>
      <c r="Y1090" s="2">
        <v>1.57</v>
      </c>
      <c r="Z1090" s="2">
        <v>4.2</v>
      </c>
      <c r="AA1090" s="2">
        <v>37.1</v>
      </c>
      <c r="AB1090" s="2">
        <v>44.109499999999997</v>
      </c>
      <c r="AC1090" s="2">
        <v>0.45</v>
      </c>
      <c r="AD1090" s="2">
        <v>2.6</v>
      </c>
      <c r="AE1090" s="2">
        <v>17.3</v>
      </c>
      <c r="AF1090" s="2">
        <v>13.9215</v>
      </c>
      <c r="AG1090" s="2">
        <v>0.75</v>
      </c>
      <c r="AH1090" s="22">
        <v>2.7</v>
      </c>
      <c r="AI1090" s="22">
        <v>28</v>
      </c>
      <c r="AJ1090" s="22">
        <v>33.814300000000003</v>
      </c>
      <c r="AK1090" s="18">
        <v>0.86</v>
      </c>
      <c r="AL1090" s="18">
        <v>2.2999999999999998</v>
      </c>
      <c r="AM1090" s="18">
        <v>36.799999999999997</v>
      </c>
      <c r="AN1090" s="2">
        <v>43.011600000000001</v>
      </c>
      <c r="AO1090" s="2">
        <v>0.47</v>
      </c>
      <c r="AP1090" s="2">
        <v>1.7</v>
      </c>
      <c r="AQ1090" s="2">
        <v>27.7</v>
      </c>
      <c r="AR1090" s="2">
        <v>4.8574999999999999</v>
      </c>
      <c r="AS1090" s="2">
        <v>0.26</v>
      </c>
      <c r="AT1090" s="2">
        <v>0.7</v>
      </c>
      <c r="AU1090" s="2">
        <v>39.799999999999997</v>
      </c>
      <c r="AV1090" s="2">
        <v>5.5011999999999999</v>
      </c>
      <c r="AW1090" s="2">
        <v>0.62</v>
      </c>
      <c r="AX1090" s="2">
        <v>2.1</v>
      </c>
      <c r="AY1090" s="2">
        <v>28.9</v>
      </c>
      <c r="AZ1090" s="2">
        <v>16.945699999999999</v>
      </c>
      <c r="BA1090" s="2">
        <v>1.36</v>
      </c>
      <c r="BB1090" s="2">
        <v>4.0999999999999996</v>
      </c>
      <c r="BC1090" s="2">
        <v>33.5</v>
      </c>
      <c r="BD1090" s="2">
        <v>49.521500000000003</v>
      </c>
      <c r="BE1090" s="4"/>
      <c r="BF1090" s="4"/>
    </row>
    <row r="1091" spans="1:58" x14ac:dyDescent="0.2">
      <c r="A1091" s="29">
        <v>1090</v>
      </c>
      <c r="B1091" s="7" t="s">
        <v>83</v>
      </c>
      <c r="C1091" s="3">
        <v>39959</v>
      </c>
      <c r="D1091" s="4" t="s">
        <v>21</v>
      </c>
      <c r="E1091" s="4" t="s">
        <v>170</v>
      </c>
      <c r="F1091" s="5" t="s">
        <v>189</v>
      </c>
      <c r="G1091" s="6">
        <v>0.875</v>
      </c>
      <c r="H1091" s="6">
        <v>0.89027777777777783</v>
      </c>
      <c r="I1091" s="85">
        <f t="shared" ref="I1091:I1154" si="17">IF(H1091&gt;=G1091,(H1091-G1091)*24*60,("24:00:00"-G1091+H1091)*24*60)</f>
        <v>22.000000000000082</v>
      </c>
      <c r="J1091" s="86">
        <f>I1091*Segmentos!$D$7*(AH1091%)*IF(ISNUMBER(AI1091),AI1091%,0)</f>
        <v>77158.4000000003</v>
      </c>
      <c r="K1091" s="86">
        <f>I1091*Segmentos!$D$7*(AL1091%)*IF(ISNUMBER(AM1091),AM1091%,0)</f>
        <v>43128.80000000017</v>
      </c>
      <c r="L1091" s="4"/>
      <c r="M1091" s="2">
        <v>0.68</v>
      </c>
      <c r="N1091" s="2">
        <v>1.5</v>
      </c>
      <c r="O1091" s="2">
        <v>46.7</v>
      </c>
      <c r="P1091" s="2">
        <v>54.718899999999998</v>
      </c>
      <c r="Q1091" s="2">
        <v>0</v>
      </c>
      <c r="R1091" s="2">
        <v>0</v>
      </c>
      <c r="S1091" s="8" t="s">
        <v>577</v>
      </c>
      <c r="T1091" s="2">
        <v>0</v>
      </c>
      <c r="U1091" s="2">
        <v>0.37</v>
      </c>
      <c r="V1091" s="2">
        <v>1</v>
      </c>
      <c r="W1091" s="2">
        <v>36.4</v>
      </c>
      <c r="X1091" s="2">
        <v>6.2316000000000003</v>
      </c>
      <c r="Y1091" s="2">
        <v>0.78</v>
      </c>
      <c r="Z1091" s="2">
        <v>1.1000000000000001</v>
      </c>
      <c r="AA1091" s="2">
        <v>69.5</v>
      </c>
      <c r="AB1091" s="2">
        <v>18.440000000000001</v>
      </c>
      <c r="AC1091" s="2">
        <v>1.1399999999999999</v>
      </c>
      <c r="AD1091" s="2">
        <v>2.8</v>
      </c>
      <c r="AE1091" s="2">
        <v>40.9</v>
      </c>
      <c r="AF1091" s="2">
        <v>30.0473</v>
      </c>
      <c r="AG1091" s="2">
        <v>0.89</v>
      </c>
      <c r="AH1091" s="22">
        <v>1.6</v>
      </c>
      <c r="AI1091" s="22">
        <v>54.8</v>
      </c>
      <c r="AJ1091" s="22">
        <v>33.833799999999997</v>
      </c>
      <c r="AK1091" s="18">
        <v>0.49</v>
      </c>
      <c r="AL1091" s="18">
        <v>1.3</v>
      </c>
      <c r="AM1091" s="18">
        <v>37.700000000000003</v>
      </c>
      <c r="AN1091" s="2">
        <v>20.885100000000001</v>
      </c>
      <c r="AO1091" s="2">
        <v>0.02</v>
      </c>
      <c r="AP1091" s="2">
        <v>0.4</v>
      </c>
      <c r="AQ1091" s="2">
        <v>4.5</v>
      </c>
      <c r="AR1091" s="2">
        <v>0.1404</v>
      </c>
      <c r="AS1091" s="2">
        <v>0.22</v>
      </c>
      <c r="AT1091" s="2">
        <v>0.4</v>
      </c>
      <c r="AU1091" s="2">
        <v>52.9</v>
      </c>
      <c r="AV1091" s="2">
        <v>3.9016999999999999</v>
      </c>
      <c r="AW1091" s="2">
        <v>1.07</v>
      </c>
      <c r="AX1091" s="2">
        <v>1.1000000000000001</v>
      </c>
      <c r="AY1091" s="2">
        <v>100</v>
      </c>
      <c r="AZ1091" s="2">
        <v>24.854900000000001</v>
      </c>
      <c r="BA1091" s="2">
        <v>0.84</v>
      </c>
      <c r="BB1091" s="2">
        <v>2.7</v>
      </c>
      <c r="BC1091" s="2">
        <v>31.6</v>
      </c>
      <c r="BD1091" s="2">
        <v>25.821999999999999</v>
      </c>
      <c r="BE1091" s="4"/>
      <c r="BF1091" s="4"/>
    </row>
    <row r="1092" spans="1:58" x14ac:dyDescent="0.2">
      <c r="A1092" s="29">
        <v>1091</v>
      </c>
      <c r="B1092" s="7" t="s">
        <v>80</v>
      </c>
      <c r="C1092" s="3">
        <v>39959</v>
      </c>
      <c r="D1092" s="4" t="s">
        <v>3</v>
      </c>
      <c r="E1092" s="4" t="s">
        <v>167</v>
      </c>
      <c r="F1092" s="5" t="s">
        <v>189</v>
      </c>
      <c r="G1092" s="6">
        <v>0.91736111111111107</v>
      </c>
      <c r="H1092" s="6">
        <v>0.99097222222222225</v>
      </c>
      <c r="I1092" s="85">
        <f t="shared" si="17"/>
        <v>106.0000000000001</v>
      </c>
      <c r="J1092" s="86">
        <f>I1092*Segmentos!$D$7*(AH1092%)*IF(ISNUMBER(AI1092),AI1092%,0)</f>
        <v>3225622.4000000036</v>
      </c>
      <c r="K1092" s="86">
        <f>I1092*Segmentos!$D$7*(AL1092%)*IF(ISNUMBER(AM1092),AM1092%,0)</f>
        <v>2449448.0000000023</v>
      </c>
      <c r="L1092" s="4"/>
      <c r="M1092" s="2">
        <v>6.65</v>
      </c>
      <c r="N1092" s="2">
        <v>24.1</v>
      </c>
      <c r="O1092" s="2">
        <v>27.6</v>
      </c>
      <c r="P1092" s="2">
        <v>89.217500000000001</v>
      </c>
      <c r="Q1092" s="2">
        <v>2.31</v>
      </c>
      <c r="R1092" s="2">
        <v>17.2</v>
      </c>
      <c r="S1092" s="2">
        <v>13.4</v>
      </c>
      <c r="T1092" s="2">
        <v>5.1665000000000001</v>
      </c>
      <c r="U1092" s="2">
        <v>5.26</v>
      </c>
      <c r="V1092" s="2">
        <v>21.5</v>
      </c>
      <c r="W1092" s="2">
        <v>24.5</v>
      </c>
      <c r="X1092" s="2">
        <v>14.7935</v>
      </c>
      <c r="Y1092" s="2">
        <v>9.33</v>
      </c>
      <c r="Z1092" s="2">
        <v>27.9</v>
      </c>
      <c r="AA1092" s="2">
        <v>33.4</v>
      </c>
      <c r="AB1092" s="2">
        <v>36.9467</v>
      </c>
      <c r="AC1092" s="2">
        <v>7.34</v>
      </c>
      <c r="AD1092" s="2">
        <v>25.8</v>
      </c>
      <c r="AE1092" s="2">
        <v>28.4</v>
      </c>
      <c r="AF1092" s="2">
        <v>32.310699999999997</v>
      </c>
      <c r="AG1092" s="2">
        <v>7.6</v>
      </c>
      <c r="AH1092" s="22">
        <v>26.6</v>
      </c>
      <c r="AI1092" s="22">
        <v>28.6</v>
      </c>
      <c r="AJ1092" s="22">
        <v>48.385199999999998</v>
      </c>
      <c r="AK1092" s="18">
        <v>5.79</v>
      </c>
      <c r="AL1092" s="18">
        <v>21.8</v>
      </c>
      <c r="AM1092" s="18">
        <v>26.5</v>
      </c>
      <c r="AN1092" s="2">
        <v>40.832299999999996</v>
      </c>
      <c r="AO1092" s="2">
        <v>2.99</v>
      </c>
      <c r="AP1092" s="2">
        <v>16.100000000000001</v>
      </c>
      <c r="AQ1092" s="2">
        <v>18.600000000000001</v>
      </c>
      <c r="AR1092" s="2">
        <v>4.3822999999999999</v>
      </c>
      <c r="AS1092" s="2">
        <v>5.0599999999999996</v>
      </c>
      <c r="AT1092" s="2">
        <v>22.2</v>
      </c>
      <c r="AU1092" s="2">
        <v>22.8</v>
      </c>
      <c r="AV1092" s="2">
        <v>14.957000000000001</v>
      </c>
      <c r="AW1092" s="2">
        <v>7.45</v>
      </c>
      <c r="AX1092" s="2">
        <v>24.7</v>
      </c>
      <c r="AY1092" s="2">
        <v>30.2</v>
      </c>
      <c r="AZ1092" s="2">
        <v>28.739899999999999</v>
      </c>
      <c r="BA1092" s="2">
        <v>8.01</v>
      </c>
      <c r="BB1092" s="2">
        <v>27</v>
      </c>
      <c r="BC1092" s="2">
        <v>29.6</v>
      </c>
      <c r="BD1092" s="2">
        <v>41.138300000000001</v>
      </c>
      <c r="BE1092" s="4"/>
      <c r="BF1092" s="4"/>
    </row>
    <row r="1093" spans="1:58" x14ac:dyDescent="0.2">
      <c r="A1093" s="29">
        <v>1092</v>
      </c>
      <c r="B1093" s="7" t="s">
        <v>23</v>
      </c>
      <c r="C1093" s="3">
        <v>39959</v>
      </c>
      <c r="D1093" s="4" t="s">
        <v>21</v>
      </c>
      <c r="E1093" s="4" t="s">
        <v>170</v>
      </c>
      <c r="F1093" s="5" t="s">
        <v>189</v>
      </c>
      <c r="G1093" s="6">
        <v>0.91041666666666676</v>
      </c>
      <c r="H1093" s="6">
        <v>0.9159722222222223</v>
      </c>
      <c r="I1093" s="85">
        <f t="shared" si="17"/>
        <v>7.9999999999999716</v>
      </c>
      <c r="J1093" s="86">
        <f>I1093*Segmentos!$D$7*(AH1093%)*IF(ISNUMBER(AI1093),AI1093%,0)</f>
        <v>22399.99999999992</v>
      </c>
      <c r="K1093" s="86">
        <f>I1093*Segmentos!$D$7*(AL1093%)*IF(ISNUMBER(AM1093),AM1093%,0)</f>
        <v>12799.999999999956</v>
      </c>
      <c r="L1093" s="4"/>
      <c r="M1093" s="2">
        <v>0.51</v>
      </c>
      <c r="N1093" s="2">
        <v>0.5</v>
      </c>
      <c r="O1093" s="2">
        <v>100</v>
      </c>
      <c r="P1093" s="2">
        <v>36.911499999999997</v>
      </c>
      <c r="Q1093" s="2">
        <v>0</v>
      </c>
      <c r="R1093" s="2">
        <v>0</v>
      </c>
      <c r="S1093" s="8" t="s">
        <v>577</v>
      </c>
      <c r="T1093" s="2">
        <v>0</v>
      </c>
      <c r="U1093" s="2">
        <v>0.59</v>
      </c>
      <c r="V1093" s="2">
        <v>0.6</v>
      </c>
      <c r="W1093" s="2">
        <v>100</v>
      </c>
      <c r="X1093" s="2">
        <v>9.0144000000000002</v>
      </c>
      <c r="Y1093" s="2">
        <v>0.67</v>
      </c>
      <c r="Z1093" s="2">
        <v>0.7</v>
      </c>
      <c r="AA1093" s="2">
        <v>100</v>
      </c>
      <c r="AB1093" s="2">
        <v>14.2546</v>
      </c>
      <c r="AC1093" s="2">
        <v>0.56999999999999995</v>
      </c>
      <c r="AD1093" s="2">
        <v>0.6</v>
      </c>
      <c r="AE1093" s="2">
        <v>100</v>
      </c>
      <c r="AF1093" s="2">
        <v>13.6425</v>
      </c>
      <c r="AG1093" s="2">
        <v>0.66</v>
      </c>
      <c r="AH1093" s="22">
        <v>0.7</v>
      </c>
      <c r="AI1093" s="22">
        <v>100</v>
      </c>
      <c r="AJ1093" s="22">
        <v>22.6569</v>
      </c>
      <c r="AK1093" s="18">
        <v>0.37</v>
      </c>
      <c r="AL1093" s="18">
        <v>0.4</v>
      </c>
      <c r="AM1093" s="18">
        <v>100</v>
      </c>
      <c r="AN1093" s="2">
        <v>14.2546</v>
      </c>
      <c r="AO1093" s="2">
        <v>0</v>
      </c>
      <c r="AP1093" s="2">
        <v>0</v>
      </c>
      <c r="AQ1093" s="8" t="s">
        <v>577</v>
      </c>
      <c r="AR1093" s="2">
        <v>0</v>
      </c>
      <c r="AS1093" s="2">
        <v>0</v>
      </c>
      <c r="AT1093" s="2">
        <v>0</v>
      </c>
      <c r="AU1093" s="8" t="s">
        <v>577</v>
      </c>
      <c r="AV1093" s="2">
        <v>0</v>
      </c>
      <c r="AW1093" s="2">
        <v>0.65</v>
      </c>
      <c r="AX1093" s="2">
        <v>0.7</v>
      </c>
      <c r="AY1093" s="2">
        <v>100</v>
      </c>
      <c r="AZ1093" s="2">
        <v>13.6425</v>
      </c>
      <c r="BA1093" s="2">
        <v>0.84</v>
      </c>
      <c r="BB1093" s="2">
        <v>0.8</v>
      </c>
      <c r="BC1093" s="2">
        <v>100</v>
      </c>
      <c r="BD1093" s="2">
        <v>23.268999999999998</v>
      </c>
      <c r="BE1093" s="4"/>
      <c r="BF1093" s="4"/>
    </row>
    <row r="1094" spans="1:58" x14ac:dyDescent="0.2">
      <c r="A1094" s="29">
        <v>1093</v>
      </c>
      <c r="B1094" s="7" t="s">
        <v>25</v>
      </c>
      <c r="C1094" s="3">
        <v>39959</v>
      </c>
      <c r="D1094" s="4" t="s">
        <v>21</v>
      </c>
      <c r="E1094" s="4" t="s">
        <v>171</v>
      </c>
      <c r="F1094" s="5" t="s">
        <v>189</v>
      </c>
      <c r="G1094" s="6">
        <v>0.89722222222222225</v>
      </c>
      <c r="H1094" s="6">
        <v>0.89861111111111114</v>
      </c>
      <c r="I1094" s="85">
        <f t="shared" si="17"/>
        <v>1.9999999999999929</v>
      </c>
      <c r="J1094" s="86">
        <f>I1094*Segmentos!$D$7*(AH1094%)*IF(ISNUMBER(AI1094),AI1094%,0)</f>
        <v>7199.9999999999754</v>
      </c>
      <c r="K1094" s="86">
        <f>I1094*Segmentos!$D$7*(AL1094%)*IF(ISNUMBER(AM1094),AM1094%,0)</f>
        <v>3999.9999999999859</v>
      </c>
      <c r="L1094" s="4"/>
      <c r="M1094" s="2">
        <v>0.69</v>
      </c>
      <c r="N1094" s="2">
        <v>0.7</v>
      </c>
      <c r="O1094" s="2">
        <v>100</v>
      </c>
      <c r="P1094" s="2">
        <v>47.529899999999998</v>
      </c>
      <c r="Q1094" s="2">
        <v>0.17</v>
      </c>
      <c r="R1094" s="2">
        <v>0.2</v>
      </c>
      <c r="S1094" s="2">
        <v>100</v>
      </c>
      <c r="T1094" s="2">
        <v>1.9339999999999999</v>
      </c>
      <c r="U1094" s="2">
        <v>0.52</v>
      </c>
      <c r="V1094" s="2">
        <v>0.5</v>
      </c>
      <c r="W1094" s="2">
        <v>100</v>
      </c>
      <c r="X1094" s="2">
        <v>7.5362</v>
      </c>
      <c r="Y1094" s="2">
        <v>0.76</v>
      </c>
      <c r="Z1094" s="2">
        <v>0.8</v>
      </c>
      <c r="AA1094" s="2">
        <v>100</v>
      </c>
      <c r="AB1094" s="2">
        <v>15.389099999999999</v>
      </c>
      <c r="AC1094" s="2">
        <v>1.01</v>
      </c>
      <c r="AD1094" s="2">
        <v>1</v>
      </c>
      <c r="AE1094" s="2">
        <v>100</v>
      </c>
      <c r="AF1094" s="2">
        <v>22.6706</v>
      </c>
      <c r="AG1094" s="2">
        <v>0.86</v>
      </c>
      <c r="AH1094" s="22">
        <v>0.9</v>
      </c>
      <c r="AI1094" s="22">
        <v>100</v>
      </c>
      <c r="AJ1094" s="22">
        <v>28.0749</v>
      </c>
      <c r="AK1094" s="18">
        <v>0.54</v>
      </c>
      <c r="AL1094" s="18">
        <v>0.5</v>
      </c>
      <c r="AM1094" s="18">
        <v>100</v>
      </c>
      <c r="AN1094" s="2">
        <v>19.454999999999998</v>
      </c>
      <c r="AO1094" s="2">
        <v>0.06</v>
      </c>
      <c r="AP1094" s="2">
        <v>0.1</v>
      </c>
      <c r="AQ1094" s="2">
        <v>100</v>
      </c>
      <c r="AR1094" s="2">
        <v>0.4385</v>
      </c>
      <c r="AS1094" s="2">
        <v>0.1</v>
      </c>
      <c r="AT1094" s="2">
        <v>0.1</v>
      </c>
      <c r="AU1094" s="2">
        <v>100</v>
      </c>
      <c r="AV1094" s="2">
        <v>1.5511999999999999</v>
      </c>
      <c r="AW1094" s="2">
        <v>0.84</v>
      </c>
      <c r="AX1094" s="2">
        <v>0.8</v>
      </c>
      <c r="AY1094" s="2">
        <v>100</v>
      </c>
      <c r="AZ1094" s="2">
        <v>16.639399999999998</v>
      </c>
      <c r="BA1094" s="2">
        <v>1.1000000000000001</v>
      </c>
      <c r="BB1094" s="2">
        <v>1.1000000000000001</v>
      </c>
      <c r="BC1094" s="2">
        <v>100</v>
      </c>
      <c r="BD1094" s="2">
        <v>28.9008</v>
      </c>
      <c r="BE1094" s="4"/>
      <c r="BF1094" s="4"/>
    </row>
    <row r="1095" spans="1:58" x14ac:dyDescent="0.2">
      <c r="A1095" s="29">
        <v>1094</v>
      </c>
      <c r="B1095" s="7" t="s">
        <v>32</v>
      </c>
      <c r="C1095" s="3">
        <v>39959</v>
      </c>
      <c r="D1095" s="4" t="s">
        <v>28</v>
      </c>
      <c r="E1095" s="4" t="s">
        <v>164</v>
      </c>
      <c r="F1095" s="5" t="s">
        <v>189</v>
      </c>
      <c r="G1095" s="6">
        <v>0.91388888888888886</v>
      </c>
      <c r="H1095" s="6">
        <v>0.9159722222222223</v>
      </c>
      <c r="I1095" s="85">
        <f t="shared" si="17"/>
        <v>3.0000000000001492</v>
      </c>
      <c r="J1095" s="86">
        <f>I1095*Segmentos!$D$7*(AH1095%)*IF(ISNUMBER(AI1095),AI1095%,0)</f>
        <v>10054.800000000501</v>
      </c>
      <c r="K1095" s="86">
        <f>I1095*Segmentos!$D$7*(AL1095%)*IF(ISNUMBER(AM1095),AM1095%,0)</f>
        <v>5980.8000000002967</v>
      </c>
      <c r="L1095" s="4"/>
      <c r="M1095" s="2">
        <v>0.66</v>
      </c>
      <c r="N1095" s="2">
        <v>0.9</v>
      </c>
      <c r="O1095" s="2">
        <v>77.2</v>
      </c>
      <c r="P1095" s="2">
        <v>93.428899999999999</v>
      </c>
      <c r="Q1095" s="2">
        <v>0</v>
      </c>
      <c r="R1095" s="2">
        <v>0</v>
      </c>
      <c r="S1095" s="8" t="s">
        <v>577</v>
      </c>
      <c r="T1095" s="2">
        <v>0</v>
      </c>
      <c r="U1095" s="2">
        <v>0</v>
      </c>
      <c r="V1095" s="2">
        <v>0</v>
      </c>
      <c r="W1095" s="8" t="s">
        <v>577</v>
      </c>
      <c r="X1095" s="2">
        <v>0</v>
      </c>
      <c r="Y1095" s="2">
        <v>0.55000000000000004</v>
      </c>
      <c r="Z1095" s="2">
        <v>0.8</v>
      </c>
      <c r="AA1095" s="2">
        <v>70.2</v>
      </c>
      <c r="AB1095" s="2">
        <v>22.780200000000001</v>
      </c>
      <c r="AC1095" s="2">
        <v>1.52</v>
      </c>
      <c r="AD1095" s="2">
        <v>1.9</v>
      </c>
      <c r="AE1095" s="2">
        <v>79.8</v>
      </c>
      <c r="AF1095" s="2">
        <v>70.648700000000005</v>
      </c>
      <c r="AG1095" s="2">
        <v>0.81</v>
      </c>
      <c r="AH1095" s="22">
        <v>0.9</v>
      </c>
      <c r="AI1095" s="22">
        <v>93.1</v>
      </c>
      <c r="AJ1095" s="22">
        <v>54.610900000000001</v>
      </c>
      <c r="AK1095" s="18">
        <v>0.52</v>
      </c>
      <c r="AL1095" s="18">
        <v>0.8</v>
      </c>
      <c r="AM1095" s="18">
        <v>62.3</v>
      </c>
      <c r="AN1095" s="2">
        <v>38.818100000000001</v>
      </c>
      <c r="AO1095" s="2">
        <v>0.67</v>
      </c>
      <c r="AP1095" s="2">
        <v>0.7</v>
      </c>
      <c r="AQ1095" s="2">
        <v>100</v>
      </c>
      <c r="AR1095" s="2">
        <v>10.305899999999999</v>
      </c>
      <c r="AS1095" s="2">
        <v>0.24</v>
      </c>
      <c r="AT1095" s="2">
        <v>0.6</v>
      </c>
      <c r="AU1095" s="2">
        <v>42.3</v>
      </c>
      <c r="AV1095" s="2">
        <v>7.5494000000000003</v>
      </c>
      <c r="AW1095" s="2">
        <v>0.5</v>
      </c>
      <c r="AX1095" s="2">
        <v>0.8</v>
      </c>
      <c r="AY1095" s="2">
        <v>62.4</v>
      </c>
      <c r="AZ1095" s="2">
        <v>20.179099999999998</v>
      </c>
      <c r="BA1095" s="2">
        <v>1.02</v>
      </c>
      <c r="BB1095" s="2">
        <v>1.1000000000000001</v>
      </c>
      <c r="BC1095" s="2">
        <v>91.6</v>
      </c>
      <c r="BD1095" s="2">
        <v>55.394500000000001</v>
      </c>
      <c r="BE1095" s="4"/>
      <c r="BF1095" s="4"/>
    </row>
    <row r="1096" spans="1:58" x14ac:dyDescent="0.2">
      <c r="A1096" s="29">
        <v>1095</v>
      </c>
      <c r="B1096" s="7" t="s">
        <v>19</v>
      </c>
      <c r="C1096" s="3">
        <v>39959</v>
      </c>
      <c r="D1096" s="4" t="s">
        <v>17</v>
      </c>
      <c r="E1096" s="4" t="s">
        <v>166</v>
      </c>
      <c r="F1096" s="5" t="s">
        <v>189</v>
      </c>
      <c r="G1096" s="6">
        <v>0.91527777777777775</v>
      </c>
      <c r="H1096" s="6">
        <v>0.91666666666666663</v>
      </c>
      <c r="I1096" s="85">
        <f t="shared" si="17"/>
        <v>1.9999999999999929</v>
      </c>
      <c r="J1096" s="86">
        <f>I1096*Segmentos!$D$7*(AH1096%)*IF(ISNUMBER(AI1096),AI1096%,0)</f>
        <v>4799.9999999999836</v>
      </c>
      <c r="K1096" s="86">
        <f>I1096*Segmentos!$D$7*(AL1096%)*IF(ISNUMBER(AM1096),AM1096%,0)</f>
        <v>3611.9999999999873</v>
      </c>
      <c r="L1096" s="4"/>
      <c r="M1096" s="2">
        <v>0.49</v>
      </c>
      <c r="N1096" s="2">
        <v>0.5</v>
      </c>
      <c r="O1096" s="2">
        <v>95.4</v>
      </c>
      <c r="P1096" s="2">
        <v>100</v>
      </c>
      <c r="Q1096" s="2">
        <v>0</v>
      </c>
      <c r="R1096" s="2">
        <v>0</v>
      </c>
      <c r="S1096" s="8" t="s">
        <v>577</v>
      </c>
      <c r="T1096" s="2">
        <v>0</v>
      </c>
      <c r="U1096" s="2">
        <v>0</v>
      </c>
      <c r="V1096" s="2">
        <v>0</v>
      </c>
      <c r="W1096" s="8" t="s">
        <v>577</v>
      </c>
      <c r="X1096" s="2">
        <v>0</v>
      </c>
      <c r="Y1096" s="2">
        <v>0.19</v>
      </c>
      <c r="Z1096" s="2">
        <v>0.2</v>
      </c>
      <c r="AA1096" s="2">
        <v>100</v>
      </c>
      <c r="AB1096" s="2">
        <v>11.4116</v>
      </c>
      <c r="AC1096" s="2">
        <v>1.32</v>
      </c>
      <c r="AD1096" s="2">
        <v>1.4</v>
      </c>
      <c r="AE1096" s="2">
        <v>94.9</v>
      </c>
      <c r="AF1096" s="2">
        <v>88.588399999999993</v>
      </c>
      <c r="AG1096" s="2">
        <v>0.56999999999999995</v>
      </c>
      <c r="AH1096" s="22">
        <v>0.6</v>
      </c>
      <c r="AI1096" s="22">
        <v>100</v>
      </c>
      <c r="AJ1096" s="22">
        <v>55.460299999999997</v>
      </c>
      <c r="AK1096" s="18">
        <v>0.41</v>
      </c>
      <c r="AL1096" s="18">
        <v>0.5</v>
      </c>
      <c r="AM1096" s="18">
        <v>90.3</v>
      </c>
      <c r="AN1096" s="2">
        <v>44.539700000000003</v>
      </c>
      <c r="AO1096" s="2">
        <v>0</v>
      </c>
      <c r="AP1096" s="2">
        <v>0</v>
      </c>
      <c r="AQ1096" s="8" t="s">
        <v>577</v>
      </c>
      <c r="AR1096" s="2">
        <v>0</v>
      </c>
      <c r="AS1096" s="2">
        <v>0.42</v>
      </c>
      <c r="AT1096" s="2">
        <v>0.4</v>
      </c>
      <c r="AU1096" s="2">
        <v>100</v>
      </c>
      <c r="AV1096" s="2">
        <v>18.932200000000002</v>
      </c>
      <c r="AW1096" s="2">
        <v>0.57999999999999996</v>
      </c>
      <c r="AX1096" s="2">
        <v>0.7</v>
      </c>
      <c r="AY1096" s="2">
        <v>87.6</v>
      </c>
      <c r="AZ1096" s="2">
        <v>33.926000000000002</v>
      </c>
      <c r="BA1096" s="2">
        <v>0.6</v>
      </c>
      <c r="BB1096" s="2">
        <v>0.6</v>
      </c>
      <c r="BC1096" s="2">
        <v>100</v>
      </c>
      <c r="BD1096" s="2">
        <v>47.141800000000003</v>
      </c>
      <c r="BE1096" s="4"/>
      <c r="BF1096" s="4"/>
    </row>
    <row r="1097" spans="1:58" x14ac:dyDescent="0.2">
      <c r="A1097" s="29">
        <v>1096</v>
      </c>
      <c r="B1097" s="7" t="s">
        <v>2</v>
      </c>
      <c r="C1097" s="3">
        <v>39959</v>
      </c>
      <c r="D1097" s="4" t="s">
        <v>0</v>
      </c>
      <c r="E1097" s="4" t="s">
        <v>164</v>
      </c>
      <c r="F1097" s="5" t="s">
        <v>189</v>
      </c>
      <c r="G1097" s="6">
        <v>0.88402777777777775</v>
      </c>
      <c r="H1097" s="6">
        <v>0.93333333333333324</v>
      </c>
      <c r="I1097" s="85">
        <f t="shared" si="17"/>
        <v>70.999999999999915</v>
      </c>
      <c r="J1097" s="86">
        <f>I1097*Segmentos!$D$7*(AH1097%)*IF(ISNUMBER(AI1097),AI1097%,0)</f>
        <v>1914841.5999999975</v>
      </c>
      <c r="K1097" s="86">
        <f>I1097*Segmentos!$D$7*(AL1097%)*IF(ISNUMBER(AM1097),AM1097%,0)</f>
        <v>2288131.1999999974</v>
      </c>
      <c r="L1097" s="4"/>
      <c r="M1097" s="2">
        <v>7.43</v>
      </c>
      <c r="N1097" s="2">
        <v>20.6</v>
      </c>
      <c r="O1097" s="2">
        <v>36</v>
      </c>
      <c r="P1097" s="2">
        <v>86.864500000000007</v>
      </c>
      <c r="Q1097" s="2">
        <v>5.87</v>
      </c>
      <c r="R1097" s="2">
        <v>13.6</v>
      </c>
      <c r="S1097" s="2">
        <v>43</v>
      </c>
      <c r="T1097" s="2">
        <v>11.4535</v>
      </c>
      <c r="U1097" s="2">
        <v>5.95</v>
      </c>
      <c r="V1097" s="2">
        <v>17.399999999999999</v>
      </c>
      <c r="W1097" s="2">
        <v>34.200000000000003</v>
      </c>
      <c r="X1097" s="2">
        <v>14.5869</v>
      </c>
      <c r="Y1097" s="2">
        <v>6.58</v>
      </c>
      <c r="Z1097" s="2">
        <v>22.9</v>
      </c>
      <c r="AA1097" s="2">
        <v>28.7</v>
      </c>
      <c r="AB1097" s="2">
        <v>22.711200000000002</v>
      </c>
      <c r="AC1097" s="2">
        <v>9.93</v>
      </c>
      <c r="AD1097" s="2">
        <v>24.1</v>
      </c>
      <c r="AE1097" s="2">
        <v>41.2</v>
      </c>
      <c r="AF1097" s="2">
        <v>38.112900000000003</v>
      </c>
      <c r="AG1097" s="2">
        <v>6.74</v>
      </c>
      <c r="AH1097" s="22">
        <v>19.600000000000001</v>
      </c>
      <c r="AI1097" s="22">
        <v>34.4</v>
      </c>
      <c r="AJ1097" s="22">
        <v>37.402099999999997</v>
      </c>
      <c r="AK1097" s="18">
        <v>8.0500000000000007</v>
      </c>
      <c r="AL1097" s="18">
        <v>21.6</v>
      </c>
      <c r="AM1097" s="18">
        <v>37.299999999999997</v>
      </c>
      <c r="AN1097" s="2">
        <v>49.462499999999999</v>
      </c>
      <c r="AO1097" s="2">
        <v>5.32</v>
      </c>
      <c r="AP1097" s="2">
        <v>16.7</v>
      </c>
      <c r="AQ1097" s="2">
        <v>31.8</v>
      </c>
      <c r="AR1097" s="2">
        <v>6.7990000000000004</v>
      </c>
      <c r="AS1097" s="2">
        <v>7.43</v>
      </c>
      <c r="AT1097" s="2">
        <v>19.5</v>
      </c>
      <c r="AU1097" s="2">
        <v>38.200000000000003</v>
      </c>
      <c r="AV1097" s="2">
        <v>19.142399999999999</v>
      </c>
      <c r="AW1097" s="2">
        <v>8.36</v>
      </c>
      <c r="AX1097" s="2">
        <v>24.8</v>
      </c>
      <c r="AY1097" s="2">
        <v>33.700000000000003</v>
      </c>
      <c r="AZ1097" s="2">
        <v>28.110399999999998</v>
      </c>
      <c r="BA1097" s="2">
        <v>7.33</v>
      </c>
      <c r="BB1097" s="2">
        <v>19.3</v>
      </c>
      <c r="BC1097" s="2">
        <v>38.1</v>
      </c>
      <c r="BD1097" s="2">
        <v>32.8127</v>
      </c>
      <c r="BE1097" s="4"/>
      <c r="BF1097" s="4"/>
    </row>
    <row r="1098" spans="1:58" x14ac:dyDescent="0.2">
      <c r="A1098" s="29">
        <v>1097</v>
      </c>
      <c r="B1098" s="7" t="s">
        <v>16</v>
      </c>
      <c r="C1098" s="3">
        <v>39959</v>
      </c>
      <c r="D1098" s="4" t="s">
        <v>13</v>
      </c>
      <c r="E1098" s="4" t="s">
        <v>166</v>
      </c>
      <c r="F1098" s="5" t="s">
        <v>189</v>
      </c>
      <c r="G1098" s="6">
        <v>0.91319444444444453</v>
      </c>
      <c r="H1098" s="6">
        <v>0.91666666666666663</v>
      </c>
      <c r="I1098" s="85">
        <f t="shared" si="17"/>
        <v>4.9999999999998224</v>
      </c>
      <c r="J1098" s="86">
        <f>I1098*Segmentos!$D$7*(AH1098%)*IF(ISNUMBER(AI1098),AI1098%,0)</f>
        <v>166949.99999999409</v>
      </c>
      <c r="K1098" s="86">
        <f>I1098*Segmentos!$D$7*(AL1098%)*IF(ISNUMBER(AM1098),AM1098%,0)</f>
        <v>261631.99999999069</v>
      </c>
      <c r="L1098" s="4"/>
      <c r="M1098" s="2">
        <v>10.81</v>
      </c>
      <c r="N1098" s="2">
        <v>12.6</v>
      </c>
      <c r="O1098" s="2">
        <v>85.6</v>
      </c>
      <c r="P1098" s="2">
        <v>92.802800000000005</v>
      </c>
      <c r="Q1098" s="2">
        <v>6.24</v>
      </c>
      <c r="R1098" s="2">
        <v>7.2</v>
      </c>
      <c r="S1098" s="2">
        <v>86</v>
      </c>
      <c r="T1098" s="2">
        <v>8.9357000000000006</v>
      </c>
      <c r="U1098" s="2">
        <v>9.2899999999999991</v>
      </c>
      <c r="V1098" s="2">
        <v>11</v>
      </c>
      <c r="W1098" s="2">
        <v>84.2</v>
      </c>
      <c r="X1098" s="2">
        <v>16.723600000000001</v>
      </c>
      <c r="Y1098" s="2">
        <v>9.4499999999999993</v>
      </c>
      <c r="Z1098" s="2">
        <v>11.8</v>
      </c>
      <c r="AA1098" s="2">
        <v>80.3</v>
      </c>
      <c r="AB1098" s="2">
        <v>23.964200000000002</v>
      </c>
      <c r="AC1098" s="2">
        <v>15.32</v>
      </c>
      <c r="AD1098" s="2">
        <v>17.100000000000001</v>
      </c>
      <c r="AE1098" s="2">
        <v>89.4</v>
      </c>
      <c r="AF1098" s="2">
        <v>43.179299999999998</v>
      </c>
      <c r="AG1098" s="2">
        <v>8.32</v>
      </c>
      <c r="AH1098" s="22">
        <v>10.5</v>
      </c>
      <c r="AI1098" s="22">
        <v>79.5</v>
      </c>
      <c r="AJ1098" s="22">
        <v>33.889200000000002</v>
      </c>
      <c r="AK1098" s="18">
        <v>13.05</v>
      </c>
      <c r="AL1098" s="18">
        <v>14.6</v>
      </c>
      <c r="AM1098" s="18">
        <v>89.6</v>
      </c>
      <c r="AN1098" s="2">
        <v>58.913600000000002</v>
      </c>
      <c r="AO1098" s="2">
        <v>7.82</v>
      </c>
      <c r="AP1098" s="2">
        <v>8.5</v>
      </c>
      <c r="AQ1098" s="2">
        <v>92.4</v>
      </c>
      <c r="AR1098" s="2">
        <v>7.3348000000000004</v>
      </c>
      <c r="AS1098" s="2">
        <v>11.26</v>
      </c>
      <c r="AT1098" s="2">
        <v>12.7</v>
      </c>
      <c r="AU1098" s="2">
        <v>88.8</v>
      </c>
      <c r="AV1098" s="2">
        <v>21.297899999999998</v>
      </c>
      <c r="AW1098" s="2">
        <v>9.4499999999999993</v>
      </c>
      <c r="AX1098" s="2">
        <v>11.9</v>
      </c>
      <c r="AY1098" s="2">
        <v>79.599999999999994</v>
      </c>
      <c r="AZ1098" s="2">
        <v>23.326899999999998</v>
      </c>
      <c r="BA1098" s="2">
        <v>12.42</v>
      </c>
      <c r="BB1098" s="2">
        <v>14.3</v>
      </c>
      <c r="BC1098" s="2">
        <v>86.6</v>
      </c>
      <c r="BD1098" s="2">
        <v>40.843200000000003</v>
      </c>
      <c r="BE1098" s="4"/>
      <c r="BF1098" s="4"/>
    </row>
    <row r="1099" spans="1:58" x14ac:dyDescent="0.2">
      <c r="A1099" s="29">
        <v>1098</v>
      </c>
      <c r="B1099" s="7" t="s">
        <v>22</v>
      </c>
      <c r="C1099" s="3">
        <v>39959</v>
      </c>
      <c r="D1099" s="4" t="s">
        <v>21</v>
      </c>
      <c r="E1099" s="4" t="s">
        <v>164</v>
      </c>
      <c r="F1099" s="5" t="s">
        <v>189</v>
      </c>
      <c r="G1099" s="6">
        <v>0.8305555555555556</v>
      </c>
      <c r="H1099" s="6">
        <v>0.87361111111111101</v>
      </c>
      <c r="I1099" s="85">
        <f t="shared" si="17"/>
        <v>61.99999999999978</v>
      </c>
      <c r="J1099" s="86">
        <f>I1099*Segmentos!$D$7*(AH1099%)*IF(ISNUMBER(AI1099),AI1099%,0)</f>
        <v>420111.9999999986</v>
      </c>
      <c r="K1099" s="86">
        <f>I1099*Segmentos!$D$7*(AL1099%)*IF(ISNUMBER(AM1099),AM1099%,0)</f>
        <v>440844.79999999847</v>
      </c>
      <c r="L1099" s="4"/>
      <c r="M1099" s="2">
        <v>1.74</v>
      </c>
      <c r="N1099" s="2">
        <v>4.4000000000000004</v>
      </c>
      <c r="O1099" s="2">
        <v>39.5</v>
      </c>
      <c r="P1099" s="2">
        <v>98.793700000000001</v>
      </c>
      <c r="Q1099" s="2">
        <v>7.0000000000000007E-2</v>
      </c>
      <c r="R1099" s="2">
        <v>0.3</v>
      </c>
      <c r="S1099" s="2">
        <v>28</v>
      </c>
      <c r="T1099" s="2">
        <v>0.69640000000000002</v>
      </c>
      <c r="U1099" s="2">
        <v>0.66</v>
      </c>
      <c r="V1099" s="2">
        <v>3.5</v>
      </c>
      <c r="W1099" s="2">
        <v>18.8</v>
      </c>
      <c r="X1099" s="2">
        <v>7.8773999999999997</v>
      </c>
      <c r="Y1099" s="2">
        <v>0.74</v>
      </c>
      <c r="Z1099" s="2">
        <v>4.0999999999999996</v>
      </c>
      <c r="AA1099" s="2">
        <v>18</v>
      </c>
      <c r="AB1099" s="2">
        <v>12.329800000000001</v>
      </c>
      <c r="AC1099" s="2">
        <v>4.18</v>
      </c>
      <c r="AD1099" s="2">
        <v>7.4</v>
      </c>
      <c r="AE1099" s="2">
        <v>56.6</v>
      </c>
      <c r="AF1099" s="2">
        <v>77.890100000000004</v>
      </c>
      <c r="AG1099" s="2">
        <v>1.69</v>
      </c>
      <c r="AH1099" s="22">
        <v>4.4000000000000004</v>
      </c>
      <c r="AI1099" s="22">
        <v>38.5</v>
      </c>
      <c r="AJ1099" s="22">
        <v>45.638800000000003</v>
      </c>
      <c r="AK1099" s="18">
        <v>1.78</v>
      </c>
      <c r="AL1099" s="18">
        <v>4.4000000000000004</v>
      </c>
      <c r="AM1099" s="18">
        <v>40.4</v>
      </c>
      <c r="AN1099" s="2">
        <v>53.154899999999998</v>
      </c>
      <c r="AO1099" s="2">
        <v>1.08</v>
      </c>
      <c r="AP1099" s="2">
        <v>3.6</v>
      </c>
      <c r="AQ1099" s="2">
        <v>30</v>
      </c>
      <c r="AR1099" s="2">
        <v>6.6748000000000003</v>
      </c>
      <c r="AS1099" s="2">
        <v>0.95</v>
      </c>
      <c r="AT1099" s="2">
        <v>3.3</v>
      </c>
      <c r="AU1099" s="2">
        <v>29.1</v>
      </c>
      <c r="AV1099" s="2">
        <v>11.8531</v>
      </c>
      <c r="AW1099" s="2">
        <v>1.98</v>
      </c>
      <c r="AX1099" s="2">
        <v>5</v>
      </c>
      <c r="AY1099" s="2">
        <v>39.9</v>
      </c>
      <c r="AZ1099" s="2">
        <v>32.296100000000003</v>
      </c>
      <c r="BA1099" s="2">
        <v>2.21</v>
      </c>
      <c r="BB1099" s="2">
        <v>4.9000000000000004</v>
      </c>
      <c r="BC1099" s="2">
        <v>45.1</v>
      </c>
      <c r="BD1099" s="2">
        <v>47.969700000000003</v>
      </c>
      <c r="BE1099" s="4"/>
      <c r="BF1099" s="4"/>
    </row>
    <row r="1100" spans="1:58" x14ac:dyDescent="0.2">
      <c r="A1100" s="29">
        <v>1099</v>
      </c>
      <c r="B1100" s="7" t="s">
        <v>24</v>
      </c>
      <c r="C1100" s="3">
        <v>39959</v>
      </c>
      <c r="D1100" s="4" t="s">
        <v>21</v>
      </c>
      <c r="E1100" s="4" t="s">
        <v>170</v>
      </c>
      <c r="F1100" s="5" t="s">
        <v>189</v>
      </c>
      <c r="G1100" s="6">
        <v>0.89097222222222217</v>
      </c>
      <c r="H1100" s="6">
        <v>0.90833333333333333</v>
      </c>
      <c r="I1100" s="85">
        <f t="shared" si="17"/>
        <v>25.000000000000071</v>
      </c>
      <c r="J1100" s="86">
        <f>I1100*Segmentos!$D$7*(AH1100%)*IF(ISNUMBER(AI1100),AI1100%,0)</f>
        <v>83200.000000000233</v>
      </c>
      <c r="K1100" s="86">
        <f>I1100*Segmentos!$D$7*(AL1100%)*IF(ISNUMBER(AM1100),AM1100%,0)</f>
        <v>38400.000000000102</v>
      </c>
      <c r="L1100" s="4"/>
      <c r="M1100" s="2">
        <v>0.59</v>
      </c>
      <c r="N1100" s="2">
        <v>0.9</v>
      </c>
      <c r="O1100" s="2">
        <v>67.099999999999994</v>
      </c>
      <c r="P1100" s="2">
        <v>38.834800000000001</v>
      </c>
      <c r="Q1100" s="2">
        <v>0.18</v>
      </c>
      <c r="R1100" s="2">
        <v>0.3</v>
      </c>
      <c r="S1100" s="2">
        <v>52</v>
      </c>
      <c r="T1100" s="2">
        <v>1.9193</v>
      </c>
      <c r="U1100" s="2">
        <v>0.59</v>
      </c>
      <c r="V1100" s="2">
        <v>0.6</v>
      </c>
      <c r="W1100" s="2">
        <v>100</v>
      </c>
      <c r="X1100" s="2">
        <v>8.1272000000000002</v>
      </c>
      <c r="Y1100" s="2">
        <v>0.76</v>
      </c>
      <c r="Z1100" s="2">
        <v>1.4</v>
      </c>
      <c r="AA1100" s="2">
        <v>52.3</v>
      </c>
      <c r="AB1100" s="2">
        <v>14.639699999999999</v>
      </c>
      <c r="AC1100" s="2">
        <v>0.66</v>
      </c>
      <c r="AD1100" s="2">
        <v>0.8</v>
      </c>
      <c r="AE1100" s="2">
        <v>78.3</v>
      </c>
      <c r="AF1100" s="2">
        <v>14.1487</v>
      </c>
      <c r="AG1100" s="2">
        <v>0.84</v>
      </c>
      <c r="AH1100" s="22">
        <v>1</v>
      </c>
      <c r="AI1100" s="22">
        <v>83.2</v>
      </c>
      <c r="AJ1100" s="22">
        <v>26.0977</v>
      </c>
      <c r="AK1100" s="18">
        <v>0.37</v>
      </c>
      <c r="AL1100" s="18">
        <v>0.8</v>
      </c>
      <c r="AM1100" s="18">
        <v>48</v>
      </c>
      <c r="AN1100" s="2">
        <v>12.7371</v>
      </c>
      <c r="AO1100" s="2">
        <v>0</v>
      </c>
      <c r="AP1100" s="2">
        <v>0</v>
      </c>
      <c r="AQ1100" s="8" t="s">
        <v>577</v>
      </c>
      <c r="AR1100" s="2">
        <v>0</v>
      </c>
      <c r="AS1100" s="2">
        <v>0.13</v>
      </c>
      <c r="AT1100" s="2">
        <v>0.4</v>
      </c>
      <c r="AU1100" s="2">
        <v>32</v>
      </c>
      <c r="AV1100" s="2">
        <v>1.849</v>
      </c>
      <c r="AW1100" s="2">
        <v>0.8</v>
      </c>
      <c r="AX1100" s="2">
        <v>1.1000000000000001</v>
      </c>
      <c r="AY1100" s="2">
        <v>75</v>
      </c>
      <c r="AZ1100" s="2">
        <v>15.1441</v>
      </c>
      <c r="BA1100" s="2">
        <v>0.87</v>
      </c>
      <c r="BB1100" s="2">
        <v>1.3</v>
      </c>
      <c r="BC1100" s="2">
        <v>68.5</v>
      </c>
      <c r="BD1100" s="2">
        <v>21.841699999999999</v>
      </c>
      <c r="BE1100" s="4"/>
      <c r="BF1100" s="4"/>
    </row>
    <row r="1101" spans="1:58" x14ac:dyDescent="0.2">
      <c r="A1101" s="29">
        <v>1100</v>
      </c>
      <c r="B1101" s="7" t="s">
        <v>4</v>
      </c>
      <c r="C1101" s="3">
        <v>39959</v>
      </c>
      <c r="D1101" s="4" t="s">
        <v>3</v>
      </c>
      <c r="E1101" s="4" t="s">
        <v>165</v>
      </c>
      <c r="F1101" s="5" t="s">
        <v>189</v>
      </c>
      <c r="G1101" s="6">
        <v>0.78263888888888899</v>
      </c>
      <c r="H1101" s="6">
        <v>0.87430555555555556</v>
      </c>
      <c r="I1101" s="85">
        <f t="shared" si="17"/>
        <v>131.99999999999986</v>
      </c>
      <c r="J1101" s="86">
        <f>I1101*Segmentos!$D$7*(AH1101%)*IF(ISNUMBER(AI1101),AI1101%,0)</f>
        <v>1539700.7999999984</v>
      </c>
      <c r="K1101" s="86">
        <f>I1101*Segmentos!$D$7*(AL1101%)*IF(ISNUMBER(AM1101),AM1101%,0)</f>
        <v>2270980.799999997</v>
      </c>
      <c r="L1101" s="4"/>
      <c r="M1101" s="2">
        <v>3.64</v>
      </c>
      <c r="N1101" s="2">
        <v>15</v>
      </c>
      <c r="O1101" s="2">
        <v>24.2</v>
      </c>
      <c r="P1101" s="2">
        <v>68.751000000000005</v>
      </c>
      <c r="Q1101" s="2">
        <v>5.14</v>
      </c>
      <c r="R1101" s="2">
        <v>17.3</v>
      </c>
      <c r="S1101" s="2">
        <v>29.8</v>
      </c>
      <c r="T1101" s="2">
        <v>16.18</v>
      </c>
      <c r="U1101" s="2">
        <v>3.64</v>
      </c>
      <c r="V1101" s="2">
        <v>15.9</v>
      </c>
      <c r="W1101" s="2">
        <v>22.9</v>
      </c>
      <c r="X1101" s="2">
        <v>14.400700000000001</v>
      </c>
      <c r="Y1101" s="2">
        <v>3.64</v>
      </c>
      <c r="Z1101" s="2">
        <v>16.7</v>
      </c>
      <c r="AA1101" s="2">
        <v>21.8</v>
      </c>
      <c r="AB1101" s="2">
        <v>20.268699999999999</v>
      </c>
      <c r="AC1101" s="2">
        <v>2.89</v>
      </c>
      <c r="AD1101" s="2">
        <v>11.9</v>
      </c>
      <c r="AE1101" s="2">
        <v>24.4</v>
      </c>
      <c r="AF1101" s="2">
        <v>17.901499999999999</v>
      </c>
      <c r="AG1101" s="2">
        <v>2.9</v>
      </c>
      <c r="AH1101" s="22">
        <v>12.1</v>
      </c>
      <c r="AI1101" s="22">
        <v>24.1</v>
      </c>
      <c r="AJ1101" s="22">
        <v>25.991</v>
      </c>
      <c r="AK1101" s="18">
        <v>4.3099999999999996</v>
      </c>
      <c r="AL1101" s="18">
        <v>17.7</v>
      </c>
      <c r="AM1101" s="18">
        <v>24.3</v>
      </c>
      <c r="AN1101" s="2">
        <v>42.76</v>
      </c>
      <c r="AO1101" s="2">
        <v>1.35</v>
      </c>
      <c r="AP1101" s="2">
        <v>8.4</v>
      </c>
      <c r="AQ1101" s="2">
        <v>16</v>
      </c>
      <c r="AR1101" s="2">
        <v>2.7738999999999998</v>
      </c>
      <c r="AS1101" s="2">
        <v>2.3199999999999998</v>
      </c>
      <c r="AT1101" s="2">
        <v>10.3</v>
      </c>
      <c r="AU1101" s="2">
        <v>22.5</v>
      </c>
      <c r="AV1101" s="2">
        <v>9.6283999999999992</v>
      </c>
      <c r="AW1101" s="2">
        <v>3.15</v>
      </c>
      <c r="AX1101" s="2">
        <v>14.3</v>
      </c>
      <c r="AY1101" s="2">
        <v>22.1</v>
      </c>
      <c r="AZ1101" s="2">
        <v>17.084900000000001</v>
      </c>
      <c r="BA1101" s="2">
        <v>5.44</v>
      </c>
      <c r="BB1101" s="2">
        <v>20.2</v>
      </c>
      <c r="BC1101" s="2">
        <v>26.9</v>
      </c>
      <c r="BD1101" s="2">
        <v>39.263800000000003</v>
      </c>
      <c r="BE1101" s="4"/>
      <c r="BF1101" s="4"/>
    </row>
    <row r="1102" spans="1:58" x14ac:dyDescent="0.2">
      <c r="A1102" s="29">
        <v>1101</v>
      </c>
      <c r="B1102" s="7" t="s">
        <v>15</v>
      </c>
      <c r="C1102" s="3">
        <v>39960</v>
      </c>
      <c r="D1102" s="4" t="s">
        <v>13</v>
      </c>
      <c r="E1102" s="4" t="s">
        <v>164</v>
      </c>
      <c r="F1102" s="5" t="s">
        <v>190</v>
      </c>
      <c r="G1102" s="6">
        <v>0.875</v>
      </c>
      <c r="H1102" s="6">
        <v>0.9145833333333333</v>
      </c>
      <c r="I1102" s="85">
        <f t="shared" si="17"/>
        <v>56.999999999999957</v>
      </c>
      <c r="J1102" s="86">
        <f>I1102*Segmentos!$D$7*(AH1102%)*IF(ISNUMBER(AI1102),AI1102%,0)</f>
        <v>2006582.3999999983</v>
      </c>
      <c r="K1102" s="86">
        <f>I1102*Segmentos!$D$7*(AL1102%)*IF(ISNUMBER(AM1102),AM1102%,0)</f>
        <v>2500430.3999999985</v>
      </c>
      <c r="L1102" s="4"/>
      <c r="M1102" s="2">
        <v>9.93</v>
      </c>
      <c r="N1102" s="2">
        <v>21.1</v>
      </c>
      <c r="O1102" s="2">
        <v>47.1</v>
      </c>
      <c r="P1102" s="2">
        <v>87.292699999999996</v>
      </c>
      <c r="Q1102" s="2">
        <v>6.4</v>
      </c>
      <c r="R1102" s="2">
        <v>15.3</v>
      </c>
      <c r="S1102" s="2">
        <v>41.9</v>
      </c>
      <c r="T1102" s="2">
        <v>9.3876000000000008</v>
      </c>
      <c r="U1102" s="2">
        <v>8.9600000000000009</v>
      </c>
      <c r="V1102" s="2">
        <v>18.100000000000001</v>
      </c>
      <c r="W1102" s="2">
        <v>49.5</v>
      </c>
      <c r="X1102" s="2">
        <v>16.508299999999998</v>
      </c>
      <c r="Y1102" s="2">
        <v>8.5500000000000007</v>
      </c>
      <c r="Z1102" s="2">
        <v>21.7</v>
      </c>
      <c r="AA1102" s="2">
        <v>39.4</v>
      </c>
      <c r="AB1102" s="2">
        <v>22.190100000000001</v>
      </c>
      <c r="AC1102" s="2">
        <v>13.59</v>
      </c>
      <c r="AD1102" s="2">
        <v>25.5</v>
      </c>
      <c r="AE1102" s="2">
        <v>53.4</v>
      </c>
      <c r="AF1102" s="2">
        <v>39.206699999999998</v>
      </c>
      <c r="AG1102" s="2">
        <v>8.7899999999999991</v>
      </c>
      <c r="AH1102" s="22">
        <v>19.3</v>
      </c>
      <c r="AI1102" s="22">
        <v>45.6</v>
      </c>
      <c r="AJ1102" s="22">
        <v>36.633200000000002</v>
      </c>
      <c r="AK1102" s="18">
        <v>10.97</v>
      </c>
      <c r="AL1102" s="18">
        <v>22.8</v>
      </c>
      <c r="AM1102" s="18">
        <v>48.1</v>
      </c>
      <c r="AN1102" s="2">
        <v>50.659599999999998</v>
      </c>
      <c r="AO1102" s="2">
        <v>8.2100000000000009</v>
      </c>
      <c r="AP1102" s="2">
        <v>18.2</v>
      </c>
      <c r="AQ1102" s="2">
        <v>45.2</v>
      </c>
      <c r="AR1102" s="2">
        <v>7.8872999999999998</v>
      </c>
      <c r="AS1102" s="2">
        <v>8.48</v>
      </c>
      <c r="AT1102" s="2">
        <v>20</v>
      </c>
      <c r="AU1102" s="2">
        <v>42.4</v>
      </c>
      <c r="AV1102" s="2">
        <v>16.420300000000001</v>
      </c>
      <c r="AW1102" s="2">
        <v>10.54</v>
      </c>
      <c r="AX1102" s="2">
        <v>20.7</v>
      </c>
      <c r="AY1102" s="2">
        <v>50.8</v>
      </c>
      <c r="AZ1102" s="2">
        <v>26.639700000000001</v>
      </c>
      <c r="BA1102" s="2">
        <v>10.8</v>
      </c>
      <c r="BB1102" s="2">
        <v>22.9</v>
      </c>
      <c r="BC1102" s="2">
        <v>47.3</v>
      </c>
      <c r="BD1102" s="2">
        <v>36.345399999999998</v>
      </c>
      <c r="BE1102" s="4"/>
      <c r="BF1102" s="4"/>
    </row>
    <row r="1103" spans="1:58" x14ac:dyDescent="0.2">
      <c r="A1103" s="29">
        <v>1102</v>
      </c>
      <c r="B1103" s="7" t="s">
        <v>105</v>
      </c>
      <c r="C1103" s="3">
        <v>39960</v>
      </c>
      <c r="D1103" s="4" t="s">
        <v>21</v>
      </c>
      <c r="E1103" s="4" t="s">
        <v>169</v>
      </c>
      <c r="F1103" s="5" t="s">
        <v>190</v>
      </c>
      <c r="G1103" s="6">
        <v>0.91736111111111107</v>
      </c>
      <c r="H1103" s="6">
        <v>0.95277777777777783</v>
      </c>
      <c r="I1103" s="85">
        <f t="shared" si="17"/>
        <v>51.000000000000142</v>
      </c>
      <c r="J1103" s="86">
        <f>I1103*Segmentos!$D$7*(AH1103%)*IF(ISNUMBER(AI1103),AI1103%,0)</f>
        <v>120115.20000000032</v>
      </c>
      <c r="K1103" s="86">
        <f>I1103*Segmentos!$D$7*(AL1103%)*IF(ISNUMBER(AM1103),AM1103%,0)</f>
        <v>193392.00000000052</v>
      </c>
      <c r="L1103" s="4" t="s">
        <v>329</v>
      </c>
      <c r="M1103" s="2">
        <v>0.78</v>
      </c>
      <c r="N1103" s="2">
        <v>3.1</v>
      </c>
      <c r="O1103" s="2">
        <v>25.1</v>
      </c>
      <c r="P1103" s="2">
        <v>80.238200000000006</v>
      </c>
      <c r="Q1103" s="2">
        <v>0.68</v>
      </c>
      <c r="R1103" s="2">
        <v>0.7</v>
      </c>
      <c r="S1103" s="2">
        <v>100</v>
      </c>
      <c r="T1103" s="2">
        <v>11.7309</v>
      </c>
      <c r="U1103" s="2">
        <v>0.68</v>
      </c>
      <c r="V1103" s="2">
        <v>3.3</v>
      </c>
      <c r="W1103" s="2">
        <v>20.399999999999999</v>
      </c>
      <c r="X1103" s="2">
        <v>14.644299999999999</v>
      </c>
      <c r="Y1103" s="2">
        <v>0.97</v>
      </c>
      <c r="Z1103" s="2">
        <v>3.7</v>
      </c>
      <c r="AA1103" s="2">
        <v>25.8</v>
      </c>
      <c r="AB1103" s="2">
        <v>29.4011</v>
      </c>
      <c r="AC1103" s="2">
        <v>0.72</v>
      </c>
      <c r="AD1103" s="2">
        <v>3.6</v>
      </c>
      <c r="AE1103" s="2">
        <v>20</v>
      </c>
      <c r="AF1103" s="2">
        <v>24.4619</v>
      </c>
      <c r="AG1103" s="2">
        <v>0.59</v>
      </c>
      <c r="AH1103" s="22">
        <v>3.2</v>
      </c>
      <c r="AI1103" s="22">
        <v>18.399999999999999</v>
      </c>
      <c r="AJ1103" s="22">
        <v>28.941400000000002</v>
      </c>
      <c r="AK1103" s="18">
        <v>0.95</v>
      </c>
      <c r="AL1103" s="18">
        <v>3</v>
      </c>
      <c r="AM1103" s="18">
        <v>31.6</v>
      </c>
      <c r="AN1103" s="2">
        <v>51.296700000000001</v>
      </c>
      <c r="AO1103" s="2">
        <v>0.23</v>
      </c>
      <c r="AP1103" s="2">
        <v>2.1</v>
      </c>
      <c r="AQ1103" s="2">
        <v>11</v>
      </c>
      <c r="AR1103" s="2">
        <v>2.6356000000000002</v>
      </c>
      <c r="AS1103" s="2">
        <v>0.83</v>
      </c>
      <c r="AT1103" s="2">
        <v>2.8</v>
      </c>
      <c r="AU1103" s="2">
        <v>30</v>
      </c>
      <c r="AV1103" s="2">
        <v>18.747399999999999</v>
      </c>
      <c r="AW1103" s="2">
        <v>0.51</v>
      </c>
      <c r="AX1103" s="2">
        <v>3.7</v>
      </c>
      <c r="AY1103" s="2">
        <v>13.7</v>
      </c>
      <c r="AZ1103" s="2">
        <v>15.0528</v>
      </c>
      <c r="BA1103" s="2">
        <v>1.1100000000000001</v>
      </c>
      <c r="BB1103" s="2">
        <v>3.1</v>
      </c>
      <c r="BC1103" s="2">
        <v>35.700000000000003</v>
      </c>
      <c r="BD1103" s="2">
        <v>43.802300000000002</v>
      </c>
      <c r="BE1103" s="4"/>
      <c r="BF1103" s="4"/>
    </row>
    <row r="1104" spans="1:58" x14ac:dyDescent="0.2">
      <c r="A1104" s="29">
        <v>1103</v>
      </c>
      <c r="B1104" s="7" t="s">
        <v>41</v>
      </c>
      <c r="C1104" s="3">
        <v>39960</v>
      </c>
      <c r="D1104" s="4" t="s">
        <v>3</v>
      </c>
      <c r="E1104" s="4" t="s">
        <v>174</v>
      </c>
      <c r="F1104" s="5" t="s">
        <v>190</v>
      </c>
      <c r="G1104" s="6">
        <v>0.91874999999999996</v>
      </c>
      <c r="H1104" s="6">
        <v>2.7777777777777779E-3</v>
      </c>
      <c r="I1104" s="85">
        <f t="shared" si="17"/>
        <v>121.00000000000007</v>
      </c>
      <c r="J1104" s="86">
        <f>I1104*Segmentos!$D$7*(AH1104%)*IF(ISNUMBER(AI1104),AI1104%,0)</f>
        <v>1569321.600000001</v>
      </c>
      <c r="K1104" s="86">
        <f>I1104*Segmentos!$D$7*(AL1104%)*IF(ISNUMBER(AM1104),AM1104%,0)</f>
        <v>2190777.6000000015</v>
      </c>
      <c r="L1104" s="4"/>
      <c r="M1104" s="2">
        <v>3.92</v>
      </c>
      <c r="N1104" s="2">
        <v>18.8</v>
      </c>
      <c r="O1104" s="2">
        <v>20.8</v>
      </c>
      <c r="P1104" s="2">
        <v>85.741</v>
      </c>
      <c r="Q1104" s="2">
        <v>1.51</v>
      </c>
      <c r="R1104" s="2">
        <v>12</v>
      </c>
      <c r="S1104" s="2">
        <v>12.6</v>
      </c>
      <c r="T1104" s="2">
        <v>5.5260999999999996</v>
      </c>
      <c r="U1104" s="2">
        <v>2.62</v>
      </c>
      <c r="V1104" s="2">
        <v>17.100000000000001</v>
      </c>
      <c r="W1104" s="2">
        <v>15.3</v>
      </c>
      <c r="X1104" s="2">
        <v>12.007</v>
      </c>
      <c r="Y1104" s="2">
        <v>3.91</v>
      </c>
      <c r="Z1104" s="2">
        <v>20.100000000000001</v>
      </c>
      <c r="AA1104" s="2">
        <v>19.399999999999999</v>
      </c>
      <c r="AB1104" s="2">
        <v>25.234300000000001</v>
      </c>
      <c r="AC1104" s="2">
        <v>5.98</v>
      </c>
      <c r="AD1104" s="2">
        <v>22.2</v>
      </c>
      <c r="AE1104" s="2">
        <v>26.9</v>
      </c>
      <c r="AF1104" s="2">
        <v>42.973599999999998</v>
      </c>
      <c r="AG1104" s="2">
        <v>3.25</v>
      </c>
      <c r="AH1104" s="22">
        <v>19.3</v>
      </c>
      <c r="AI1104" s="22">
        <v>16.8</v>
      </c>
      <c r="AJ1104" s="22">
        <v>33.6999</v>
      </c>
      <c r="AK1104" s="18">
        <v>4.5199999999999996</v>
      </c>
      <c r="AL1104" s="18">
        <v>18.399999999999999</v>
      </c>
      <c r="AM1104" s="18">
        <v>24.6</v>
      </c>
      <c r="AN1104" s="2">
        <v>52.0411</v>
      </c>
      <c r="AO1104" s="2">
        <v>0.72</v>
      </c>
      <c r="AP1104" s="2">
        <v>11.8</v>
      </c>
      <c r="AQ1104" s="2">
        <v>6.1</v>
      </c>
      <c r="AR1104" s="2">
        <v>1.7322</v>
      </c>
      <c r="AS1104" s="2">
        <v>2.52</v>
      </c>
      <c r="AT1104" s="2">
        <v>13.3</v>
      </c>
      <c r="AU1104" s="2">
        <v>18.899999999999999</v>
      </c>
      <c r="AV1104" s="2">
        <v>12.1264</v>
      </c>
      <c r="AW1104" s="2">
        <v>5.25</v>
      </c>
      <c r="AX1104" s="2">
        <v>22.2</v>
      </c>
      <c r="AY1104" s="2">
        <v>23.6</v>
      </c>
      <c r="AZ1104" s="2">
        <v>33.026299999999999</v>
      </c>
      <c r="BA1104" s="2">
        <v>4.6399999999999997</v>
      </c>
      <c r="BB1104" s="2">
        <v>21.4</v>
      </c>
      <c r="BC1104" s="2">
        <v>21.7</v>
      </c>
      <c r="BD1104" s="2">
        <v>38.856000000000002</v>
      </c>
      <c r="BE1104" s="4"/>
      <c r="BF1104" s="4"/>
    </row>
    <row r="1105" spans="1:58" x14ac:dyDescent="0.2">
      <c r="A1105" s="29">
        <v>1104</v>
      </c>
      <c r="B1105" s="7" t="s">
        <v>5</v>
      </c>
      <c r="C1105" s="3">
        <v>39960</v>
      </c>
      <c r="D1105" s="4" t="s">
        <v>3</v>
      </c>
      <c r="E1105" s="4" t="s">
        <v>164</v>
      </c>
      <c r="F1105" s="5" t="s">
        <v>190</v>
      </c>
      <c r="G1105" s="6">
        <v>0.87430555555555556</v>
      </c>
      <c r="H1105" s="6">
        <v>0.91874999999999996</v>
      </c>
      <c r="I1105" s="85">
        <f t="shared" si="17"/>
        <v>63.999999999999929</v>
      </c>
      <c r="J1105" s="86">
        <f>I1105*Segmentos!$D$7*(AH1105%)*IF(ISNUMBER(AI1105),AI1105%,0)</f>
        <v>1744281.5999999975</v>
      </c>
      <c r="K1105" s="86">
        <f>I1105*Segmentos!$D$7*(AL1105%)*IF(ISNUMBER(AM1105),AM1105%,0)</f>
        <v>1719065.5999999982</v>
      </c>
      <c r="L1105" s="4"/>
      <c r="M1105" s="2">
        <v>6.76</v>
      </c>
      <c r="N1105" s="2">
        <v>19.2</v>
      </c>
      <c r="O1105" s="2">
        <v>35.200000000000003</v>
      </c>
      <c r="P1105" s="2">
        <v>82.119900000000001</v>
      </c>
      <c r="Q1105" s="2">
        <v>2.6</v>
      </c>
      <c r="R1105" s="2">
        <v>11.2</v>
      </c>
      <c r="S1105" s="2">
        <v>23.2</v>
      </c>
      <c r="T1105" s="2">
        <v>5.2625000000000002</v>
      </c>
      <c r="U1105" s="2">
        <v>4.2300000000000004</v>
      </c>
      <c r="V1105" s="2">
        <v>16.2</v>
      </c>
      <c r="W1105" s="2">
        <v>26.1</v>
      </c>
      <c r="X1105" s="2">
        <v>10.7629</v>
      </c>
      <c r="Y1105" s="2">
        <v>8.1999999999999993</v>
      </c>
      <c r="Z1105" s="2">
        <v>22.2</v>
      </c>
      <c r="AA1105" s="2">
        <v>37</v>
      </c>
      <c r="AB1105" s="2">
        <v>29.405899999999999</v>
      </c>
      <c r="AC1105" s="2">
        <v>9.1999999999999993</v>
      </c>
      <c r="AD1105" s="2">
        <v>22.5</v>
      </c>
      <c r="AE1105" s="2">
        <v>40.9</v>
      </c>
      <c r="AF1105" s="2">
        <v>36.688600000000001</v>
      </c>
      <c r="AG1105" s="2">
        <v>6.81</v>
      </c>
      <c r="AH1105" s="22">
        <v>20.399999999999999</v>
      </c>
      <c r="AI1105" s="22">
        <v>33.4</v>
      </c>
      <c r="AJ1105" s="22">
        <v>39.2423</v>
      </c>
      <c r="AK1105" s="18">
        <v>6.72</v>
      </c>
      <c r="AL1105" s="18">
        <v>18.100000000000001</v>
      </c>
      <c r="AM1105" s="18">
        <v>37.1</v>
      </c>
      <c r="AN1105" s="2">
        <v>42.877600000000001</v>
      </c>
      <c r="AO1105" s="2">
        <v>2.86</v>
      </c>
      <c r="AP1105" s="2">
        <v>14.1</v>
      </c>
      <c r="AQ1105" s="2">
        <v>20.2</v>
      </c>
      <c r="AR1105" s="2">
        <v>3.794</v>
      </c>
      <c r="AS1105" s="2">
        <v>5.13</v>
      </c>
      <c r="AT1105" s="2">
        <v>17.2</v>
      </c>
      <c r="AU1105" s="2">
        <v>29.8</v>
      </c>
      <c r="AV1105" s="2">
        <v>13.7257</v>
      </c>
      <c r="AW1105" s="2">
        <v>8.1</v>
      </c>
      <c r="AX1105" s="2">
        <v>22.7</v>
      </c>
      <c r="AY1105" s="2">
        <v>35.700000000000003</v>
      </c>
      <c r="AZ1105" s="2">
        <v>28.298400000000001</v>
      </c>
      <c r="BA1105" s="2">
        <v>7.8</v>
      </c>
      <c r="BB1105" s="2">
        <v>19.100000000000001</v>
      </c>
      <c r="BC1105" s="2">
        <v>40.799999999999997</v>
      </c>
      <c r="BD1105" s="2">
        <v>36.3018</v>
      </c>
      <c r="BE1105" s="4"/>
      <c r="BF1105" s="4"/>
    </row>
    <row r="1106" spans="1:58" x14ac:dyDescent="0.2">
      <c r="A1106" s="29">
        <v>1105</v>
      </c>
      <c r="B1106" s="7" t="s">
        <v>18</v>
      </c>
      <c r="C1106" s="3">
        <v>39960</v>
      </c>
      <c r="D1106" s="4" t="s">
        <v>17</v>
      </c>
      <c r="E1106" s="4" t="s">
        <v>168</v>
      </c>
      <c r="F1106" s="5" t="s">
        <v>190</v>
      </c>
      <c r="G1106" s="6">
        <v>0.83263888888888893</v>
      </c>
      <c r="H1106" s="6">
        <v>0.91527777777777775</v>
      </c>
      <c r="I1106" s="85">
        <f t="shared" si="17"/>
        <v>118.9999999999999</v>
      </c>
      <c r="J1106" s="86">
        <f>I1106*Segmentos!$D$7*(AH1106%)*IF(ISNUMBER(AI1106),AI1106%,0)</f>
        <v>256183.19999999978</v>
      </c>
      <c r="K1106" s="86">
        <f>I1106*Segmentos!$D$7*(AL1106%)*IF(ISNUMBER(AM1106),AM1106%,0)</f>
        <v>125616.39999999989</v>
      </c>
      <c r="L1106" s="4" t="s">
        <v>328</v>
      </c>
      <c r="M1106" s="2">
        <v>0.4</v>
      </c>
      <c r="N1106" s="2">
        <v>3.7</v>
      </c>
      <c r="O1106" s="2">
        <v>10.7</v>
      </c>
      <c r="P1106" s="2">
        <v>88.611699999999999</v>
      </c>
      <c r="Q1106" s="2">
        <v>0.03</v>
      </c>
      <c r="R1106" s="2">
        <v>0.7</v>
      </c>
      <c r="S1106" s="2">
        <v>4.3</v>
      </c>
      <c r="T1106" s="2">
        <v>1.0602</v>
      </c>
      <c r="U1106" s="2">
        <v>0.02</v>
      </c>
      <c r="V1106" s="2">
        <v>0.5</v>
      </c>
      <c r="W1106" s="2">
        <v>3.4</v>
      </c>
      <c r="X1106" s="2">
        <v>0.79349999999999998</v>
      </c>
      <c r="Y1106" s="2">
        <v>0.25</v>
      </c>
      <c r="Z1106" s="2">
        <v>2.5</v>
      </c>
      <c r="AA1106" s="2">
        <v>10.1</v>
      </c>
      <c r="AB1106" s="2">
        <v>16.668700000000001</v>
      </c>
      <c r="AC1106" s="2">
        <v>0.95</v>
      </c>
      <c r="AD1106" s="2">
        <v>8.4</v>
      </c>
      <c r="AE1106" s="2">
        <v>11.3</v>
      </c>
      <c r="AF1106" s="2">
        <v>70.089399999999998</v>
      </c>
      <c r="AG1106" s="2">
        <v>0.54</v>
      </c>
      <c r="AH1106" s="22">
        <v>4.5999999999999996</v>
      </c>
      <c r="AI1106" s="22">
        <v>11.7</v>
      </c>
      <c r="AJ1106" s="22">
        <v>57.494700000000002</v>
      </c>
      <c r="AK1106" s="18">
        <v>0.26</v>
      </c>
      <c r="AL1106" s="18">
        <v>2.9</v>
      </c>
      <c r="AM1106" s="18">
        <v>9.1</v>
      </c>
      <c r="AN1106" s="2">
        <v>31.117100000000001</v>
      </c>
      <c r="AO1106" s="2">
        <v>0.09</v>
      </c>
      <c r="AP1106" s="2">
        <v>1</v>
      </c>
      <c r="AQ1106" s="2">
        <v>9</v>
      </c>
      <c r="AR1106" s="2">
        <v>2.2738</v>
      </c>
      <c r="AS1106" s="2">
        <v>0.02</v>
      </c>
      <c r="AT1106" s="2">
        <v>1.7</v>
      </c>
      <c r="AU1106" s="2">
        <v>1.3</v>
      </c>
      <c r="AV1106" s="2">
        <v>1.0477000000000001</v>
      </c>
      <c r="AW1106" s="2">
        <v>0.37</v>
      </c>
      <c r="AX1106" s="2">
        <v>4.4000000000000004</v>
      </c>
      <c r="AY1106" s="2">
        <v>8.3000000000000007</v>
      </c>
      <c r="AZ1106" s="2">
        <v>23.5854</v>
      </c>
      <c r="BA1106" s="2">
        <v>0.72</v>
      </c>
      <c r="BB1106" s="2">
        <v>5.0999999999999996</v>
      </c>
      <c r="BC1106" s="2">
        <v>14</v>
      </c>
      <c r="BD1106" s="2">
        <v>61.704900000000002</v>
      </c>
      <c r="BE1106" s="4"/>
      <c r="BF1106" s="4"/>
    </row>
    <row r="1107" spans="1:58" x14ac:dyDescent="0.2">
      <c r="A1107" s="29">
        <v>1106</v>
      </c>
      <c r="B1107" s="7" t="s">
        <v>9</v>
      </c>
      <c r="C1107" s="3">
        <v>39960</v>
      </c>
      <c r="D1107" s="4" t="s">
        <v>8</v>
      </c>
      <c r="E1107" s="4" t="s">
        <v>168</v>
      </c>
      <c r="F1107" s="5" t="s">
        <v>190</v>
      </c>
      <c r="G1107" s="6">
        <v>0.79791666666666661</v>
      </c>
      <c r="H1107" s="6">
        <v>0.87361111111111101</v>
      </c>
      <c r="I1107" s="85">
        <f t="shared" si="17"/>
        <v>108.99999999999993</v>
      </c>
      <c r="J1107" s="86">
        <f>I1107*Segmentos!$D$7*(AH1107%)*IF(ISNUMBER(AI1107),AI1107%,0)</f>
        <v>1862722.7999999986</v>
      </c>
      <c r="K1107" s="86">
        <f>I1107*Segmentos!$D$7*(AL1107%)*IF(ISNUMBER(AM1107),AM1107%,0)</f>
        <v>2448575.9999999981</v>
      </c>
      <c r="L1107" s="4" t="s">
        <v>327</v>
      </c>
      <c r="M1107" s="2">
        <v>4.99</v>
      </c>
      <c r="N1107" s="2">
        <v>14.9</v>
      </c>
      <c r="O1107" s="2">
        <v>33.5</v>
      </c>
      <c r="P1107" s="2">
        <v>89.107200000000006</v>
      </c>
      <c r="Q1107" s="2">
        <v>3.19</v>
      </c>
      <c r="R1107" s="2">
        <v>10.3</v>
      </c>
      <c r="S1107" s="2">
        <v>30.9</v>
      </c>
      <c r="T1107" s="2">
        <v>9.4925999999999995</v>
      </c>
      <c r="U1107" s="2">
        <v>2.88</v>
      </c>
      <c r="V1107" s="2">
        <v>11.7</v>
      </c>
      <c r="W1107" s="2">
        <v>24.7</v>
      </c>
      <c r="X1107" s="2">
        <v>10.789300000000001</v>
      </c>
      <c r="Y1107" s="2">
        <v>5.36</v>
      </c>
      <c r="Z1107" s="2">
        <v>15.8</v>
      </c>
      <c r="AA1107" s="2">
        <v>33.9</v>
      </c>
      <c r="AB1107" s="2">
        <v>28.2654</v>
      </c>
      <c r="AC1107" s="2">
        <v>6.92</v>
      </c>
      <c r="AD1107" s="2">
        <v>18.5</v>
      </c>
      <c r="AE1107" s="2">
        <v>37.4</v>
      </c>
      <c r="AF1107" s="2">
        <v>40.559899999999999</v>
      </c>
      <c r="AG1107" s="2">
        <v>4.28</v>
      </c>
      <c r="AH1107" s="22">
        <v>14.1</v>
      </c>
      <c r="AI1107" s="22">
        <v>30.3</v>
      </c>
      <c r="AJ1107" s="22">
        <v>36.263100000000001</v>
      </c>
      <c r="AK1107" s="18">
        <v>5.63</v>
      </c>
      <c r="AL1107" s="18">
        <v>15.6</v>
      </c>
      <c r="AM1107" s="18">
        <v>36</v>
      </c>
      <c r="AN1107" s="2">
        <v>52.844099999999997</v>
      </c>
      <c r="AO1107" s="2">
        <v>2.15</v>
      </c>
      <c r="AP1107" s="2">
        <v>7.3</v>
      </c>
      <c r="AQ1107" s="2">
        <v>29.7</v>
      </c>
      <c r="AR1107" s="2">
        <v>4.2007000000000003</v>
      </c>
      <c r="AS1107" s="2">
        <v>2.4</v>
      </c>
      <c r="AT1107" s="2">
        <v>9.6</v>
      </c>
      <c r="AU1107" s="2">
        <v>24.9</v>
      </c>
      <c r="AV1107" s="2">
        <v>9.4565999999999999</v>
      </c>
      <c r="AW1107" s="2">
        <v>5.25</v>
      </c>
      <c r="AX1107" s="2">
        <v>15.3</v>
      </c>
      <c r="AY1107" s="2">
        <v>34.299999999999997</v>
      </c>
      <c r="AZ1107" s="2">
        <v>26.953099999999999</v>
      </c>
      <c r="BA1107" s="2">
        <v>7.09</v>
      </c>
      <c r="BB1107" s="2">
        <v>19.8</v>
      </c>
      <c r="BC1107" s="2">
        <v>35.799999999999997</v>
      </c>
      <c r="BD1107" s="2">
        <v>48.4968</v>
      </c>
      <c r="BE1107" s="4"/>
      <c r="BF1107" s="4"/>
    </row>
    <row r="1108" spans="1:58" x14ac:dyDescent="0.2">
      <c r="A1108" s="29">
        <v>1107</v>
      </c>
      <c r="B1108" s="7" t="s">
        <v>91</v>
      </c>
      <c r="C1108" s="3">
        <v>39960</v>
      </c>
      <c r="D1108" s="4" t="s">
        <v>28</v>
      </c>
      <c r="E1108" s="4" t="s">
        <v>168</v>
      </c>
      <c r="F1108" s="5" t="s">
        <v>190</v>
      </c>
      <c r="G1108" s="6">
        <v>0.91666666666666663</v>
      </c>
      <c r="H1108" s="6">
        <v>2.0833333333333333E-3</v>
      </c>
      <c r="I1108" s="85">
        <f t="shared" si="17"/>
        <v>123.00000000000007</v>
      </c>
      <c r="J1108" s="86">
        <f>I1108*Segmentos!$D$7*(AH1108%)*IF(ISNUMBER(AI1108),AI1108%,0)</f>
        <v>1091452.8000000007</v>
      </c>
      <c r="K1108" s="86">
        <f>I1108*Segmentos!$D$7*(AL1108%)*IF(ISNUMBER(AM1108),AM1108%,0)</f>
        <v>566784.00000000035</v>
      </c>
      <c r="L1108" s="4" t="s">
        <v>330</v>
      </c>
      <c r="M1108" s="2">
        <v>1.66</v>
      </c>
      <c r="N1108" s="2">
        <v>8.6999999999999993</v>
      </c>
      <c r="O1108" s="2">
        <v>19.100000000000001</v>
      </c>
      <c r="P1108" s="2">
        <v>93.486000000000004</v>
      </c>
      <c r="Q1108" s="2">
        <v>0.56999999999999995</v>
      </c>
      <c r="R1108" s="2">
        <v>4</v>
      </c>
      <c r="S1108" s="2">
        <v>14.4</v>
      </c>
      <c r="T1108" s="2">
        <v>5.3487999999999998</v>
      </c>
      <c r="U1108" s="2">
        <v>1.2</v>
      </c>
      <c r="V1108" s="2">
        <v>6.8</v>
      </c>
      <c r="W1108" s="2">
        <v>17.600000000000001</v>
      </c>
      <c r="X1108" s="2">
        <v>14.113</v>
      </c>
      <c r="Y1108" s="2">
        <v>1.53</v>
      </c>
      <c r="Z1108" s="2">
        <v>8.1</v>
      </c>
      <c r="AA1108" s="2">
        <v>18.8</v>
      </c>
      <c r="AB1108" s="2">
        <v>25.320799999999998</v>
      </c>
      <c r="AC1108" s="2">
        <v>2.64</v>
      </c>
      <c r="AD1108" s="2">
        <v>12.8</v>
      </c>
      <c r="AE1108" s="2">
        <v>20.6</v>
      </c>
      <c r="AF1108" s="2">
        <v>48.703400000000002</v>
      </c>
      <c r="AG1108" s="2">
        <v>2.23</v>
      </c>
      <c r="AH1108" s="22">
        <v>9.4</v>
      </c>
      <c r="AI1108" s="22">
        <v>23.6</v>
      </c>
      <c r="AJ1108" s="22">
        <v>59.372799999999998</v>
      </c>
      <c r="AK1108" s="18">
        <v>1.1599999999999999</v>
      </c>
      <c r="AL1108" s="18">
        <v>8</v>
      </c>
      <c r="AM1108" s="18">
        <v>14.4</v>
      </c>
      <c r="AN1108" s="2">
        <v>34.113199999999999</v>
      </c>
      <c r="AO1108" s="2">
        <v>0.42</v>
      </c>
      <c r="AP1108" s="2">
        <v>3.5</v>
      </c>
      <c r="AQ1108" s="2">
        <v>11.9</v>
      </c>
      <c r="AR1108" s="2">
        <v>2.5541999999999998</v>
      </c>
      <c r="AS1108" s="2">
        <v>1.31</v>
      </c>
      <c r="AT1108" s="2">
        <v>7.1</v>
      </c>
      <c r="AU1108" s="2">
        <v>18.399999999999999</v>
      </c>
      <c r="AV1108" s="2">
        <v>16.220800000000001</v>
      </c>
      <c r="AW1108" s="2">
        <v>2.17</v>
      </c>
      <c r="AX1108" s="2">
        <v>7.7</v>
      </c>
      <c r="AY1108" s="2">
        <v>28.2</v>
      </c>
      <c r="AZ1108" s="2">
        <v>34.974299999999999</v>
      </c>
      <c r="BA1108" s="2">
        <v>1.85</v>
      </c>
      <c r="BB1108" s="2">
        <v>11.9</v>
      </c>
      <c r="BC1108" s="2">
        <v>15.6</v>
      </c>
      <c r="BD1108" s="2">
        <v>39.736699999999999</v>
      </c>
      <c r="BE1108" s="4"/>
      <c r="BF1108" s="4"/>
    </row>
    <row r="1109" spans="1:58" x14ac:dyDescent="0.2">
      <c r="A1109" s="29">
        <v>1108</v>
      </c>
      <c r="B1109" s="7" t="s">
        <v>1</v>
      </c>
      <c r="C1109" s="3">
        <v>39960</v>
      </c>
      <c r="D1109" s="4" t="s">
        <v>0</v>
      </c>
      <c r="E1109" s="4" t="s">
        <v>163</v>
      </c>
      <c r="F1109" s="5" t="s">
        <v>190</v>
      </c>
      <c r="G1109" s="6">
        <v>0.84930555555555554</v>
      </c>
      <c r="H1109" s="6">
        <v>0.8833333333333333</v>
      </c>
      <c r="I1109" s="85">
        <f t="shared" si="17"/>
        <v>48.999999999999986</v>
      </c>
      <c r="J1109" s="86">
        <f>I1109*Segmentos!$D$7*(AH1109%)*IF(ISNUMBER(AI1109),AI1109%,0)</f>
        <v>611872.7999999997</v>
      </c>
      <c r="K1109" s="86">
        <f>I1109*Segmentos!$D$7*(AL1109%)*IF(ISNUMBER(AM1109),AM1109%,0)</f>
        <v>1055577.5999999996</v>
      </c>
      <c r="L1109" s="4"/>
      <c r="M1109" s="2">
        <v>4.32</v>
      </c>
      <c r="N1109" s="2">
        <v>8.5</v>
      </c>
      <c r="O1109" s="2">
        <v>50.7</v>
      </c>
      <c r="P1109" s="2">
        <v>73.983699999999999</v>
      </c>
      <c r="Q1109" s="2">
        <v>2.78</v>
      </c>
      <c r="R1109" s="2">
        <v>6.8</v>
      </c>
      <c r="S1109" s="2">
        <v>40.6</v>
      </c>
      <c r="T1109" s="2">
        <v>7.9309000000000003</v>
      </c>
      <c r="U1109" s="2">
        <v>6.32</v>
      </c>
      <c r="V1109" s="2">
        <v>12.8</v>
      </c>
      <c r="W1109" s="2">
        <v>49.6</v>
      </c>
      <c r="X1109" s="2">
        <v>22.662199999999999</v>
      </c>
      <c r="Y1109" s="2">
        <v>3.02</v>
      </c>
      <c r="Z1109" s="2">
        <v>7.2</v>
      </c>
      <c r="AA1109" s="2">
        <v>41.7</v>
      </c>
      <c r="AB1109" s="2">
        <v>15.262</v>
      </c>
      <c r="AC1109" s="2">
        <v>5.01</v>
      </c>
      <c r="AD1109" s="2">
        <v>7.8</v>
      </c>
      <c r="AE1109" s="2">
        <v>64</v>
      </c>
      <c r="AF1109" s="2">
        <v>28.128499999999999</v>
      </c>
      <c r="AG1109" s="2">
        <v>3.14</v>
      </c>
      <c r="AH1109" s="22">
        <v>6.6</v>
      </c>
      <c r="AI1109" s="22">
        <v>47.3</v>
      </c>
      <c r="AJ1109" s="22">
        <v>25.451799999999999</v>
      </c>
      <c r="AK1109" s="18">
        <v>5.4</v>
      </c>
      <c r="AL1109" s="18">
        <v>10.199999999999999</v>
      </c>
      <c r="AM1109" s="18">
        <v>52.8</v>
      </c>
      <c r="AN1109" s="2">
        <v>48.531799999999997</v>
      </c>
      <c r="AO1109" s="2">
        <v>2.69</v>
      </c>
      <c r="AP1109" s="2">
        <v>9.3000000000000007</v>
      </c>
      <c r="AQ1109" s="2">
        <v>28.9</v>
      </c>
      <c r="AR1109" s="2">
        <v>5.0263999999999998</v>
      </c>
      <c r="AS1109" s="2">
        <v>4.21</v>
      </c>
      <c r="AT1109" s="2">
        <v>7.6</v>
      </c>
      <c r="AU1109" s="2">
        <v>55.7</v>
      </c>
      <c r="AV1109" s="2">
        <v>15.851000000000001</v>
      </c>
      <c r="AW1109" s="2">
        <v>5.84</v>
      </c>
      <c r="AX1109" s="2">
        <v>10.9</v>
      </c>
      <c r="AY1109" s="2">
        <v>53.4</v>
      </c>
      <c r="AZ1109" s="2">
        <v>28.7437</v>
      </c>
      <c r="BA1109" s="2">
        <v>3.72</v>
      </c>
      <c r="BB1109" s="2">
        <v>7</v>
      </c>
      <c r="BC1109" s="2">
        <v>52.8</v>
      </c>
      <c r="BD1109" s="2">
        <v>24.3626</v>
      </c>
      <c r="BE1109" s="4"/>
      <c r="BF1109" s="4"/>
    </row>
    <row r="1110" spans="1:58" x14ac:dyDescent="0.2">
      <c r="A1110" s="29">
        <v>1109</v>
      </c>
      <c r="B1110" s="7" t="s">
        <v>36</v>
      </c>
      <c r="C1110" s="3">
        <v>39960</v>
      </c>
      <c r="D1110" s="4" t="s">
        <v>13</v>
      </c>
      <c r="E1110" s="4" t="s">
        <v>163</v>
      </c>
      <c r="F1110" s="5" t="s">
        <v>190</v>
      </c>
      <c r="G1110" s="6">
        <v>0.92013888888888884</v>
      </c>
      <c r="H1110" s="6">
        <v>0.94444444444444453</v>
      </c>
      <c r="I1110" s="85">
        <f t="shared" si="17"/>
        <v>35.000000000000199</v>
      </c>
      <c r="J1110" s="86">
        <f>I1110*Segmentos!$D$7*(AH1110%)*IF(ISNUMBER(AI1110),AI1110%,0)</f>
        <v>1491672.0000000084</v>
      </c>
      <c r="K1110" s="86">
        <f>I1110*Segmentos!$D$7*(AL1110%)*IF(ISNUMBER(AM1110),AM1110%,0)</f>
        <v>2329068.0000000135</v>
      </c>
      <c r="L1110" s="4"/>
      <c r="M1110" s="2">
        <v>13.82</v>
      </c>
      <c r="N1110" s="2">
        <v>19.899999999999999</v>
      </c>
      <c r="O1110" s="2">
        <v>69.3</v>
      </c>
      <c r="P1110" s="2">
        <v>84.398899999999998</v>
      </c>
      <c r="Q1110" s="2">
        <v>9.83</v>
      </c>
      <c r="R1110" s="2">
        <v>13.5</v>
      </c>
      <c r="S1110" s="2">
        <v>72.900000000000006</v>
      </c>
      <c r="T1110" s="2">
        <v>10.019600000000001</v>
      </c>
      <c r="U1110" s="2">
        <v>13.02</v>
      </c>
      <c r="V1110" s="2">
        <v>21.9</v>
      </c>
      <c r="W1110" s="2">
        <v>59.4</v>
      </c>
      <c r="X1110" s="2">
        <v>16.6768</v>
      </c>
      <c r="Y1110" s="2">
        <v>15.55</v>
      </c>
      <c r="Z1110" s="2">
        <v>22.9</v>
      </c>
      <c r="AA1110" s="2">
        <v>68</v>
      </c>
      <c r="AB1110" s="2">
        <v>28.044599999999999</v>
      </c>
      <c r="AC1110" s="2">
        <v>14.79</v>
      </c>
      <c r="AD1110" s="2">
        <v>19.3</v>
      </c>
      <c r="AE1110" s="2">
        <v>76.5</v>
      </c>
      <c r="AF1110" s="2">
        <v>29.657900000000001</v>
      </c>
      <c r="AG1110" s="2">
        <v>10.68</v>
      </c>
      <c r="AH1110" s="22">
        <v>15.6</v>
      </c>
      <c r="AI1110" s="22">
        <v>68.3</v>
      </c>
      <c r="AJ1110" s="22">
        <v>30.937799999999999</v>
      </c>
      <c r="AK1110" s="18">
        <v>16.649999999999999</v>
      </c>
      <c r="AL1110" s="18">
        <v>23.8</v>
      </c>
      <c r="AM1110" s="18">
        <v>69.900000000000006</v>
      </c>
      <c r="AN1110" s="2">
        <v>53.461199999999998</v>
      </c>
      <c r="AO1110" s="2">
        <v>13.2</v>
      </c>
      <c r="AP1110" s="2">
        <v>21.8</v>
      </c>
      <c r="AQ1110" s="2">
        <v>60.6</v>
      </c>
      <c r="AR1110" s="2">
        <v>8.8122000000000007</v>
      </c>
      <c r="AS1110" s="2">
        <v>14.8</v>
      </c>
      <c r="AT1110" s="2">
        <v>19.5</v>
      </c>
      <c r="AU1110" s="2">
        <v>75.900000000000006</v>
      </c>
      <c r="AV1110" s="2">
        <v>19.911000000000001</v>
      </c>
      <c r="AW1110" s="2">
        <v>12.83</v>
      </c>
      <c r="AX1110" s="2">
        <v>20.8</v>
      </c>
      <c r="AY1110" s="2">
        <v>61.7</v>
      </c>
      <c r="AZ1110" s="2">
        <v>22.534700000000001</v>
      </c>
      <c r="BA1110" s="2">
        <v>14.17</v>
      </c>
      <c r="BB1110" s="2">
        <v>19</v>
      </c>
      <c r="BC1110" s="2">
        <v>74.5</v>
      </c>
      <c r="BD1110" s="2">
        <v>33.141100000000002</v>
      </c>
      <c r="BE1110" s="4"/>
      <c r="BF1110" s="4"/>
    </row>
    <row r="1111" spans="1:58" x14ac:dyDescent="0.2">
      <c r="A1111" s="29">
        <v>1110</v>
      </c>
      <c r="B1111" s="7" t="s">
        <v>88</v>
      </c>
      <c r="C1111" s="3">
        <v>39960</v>
      </c>
      <c r="D1111" s="4" t="s">
        <v>13</v>
      </c>
      <c r="E1111" s="4" t="s">
        <v>163</v>
      </c>
      <c r="F1111" s="5" t="s">
        <v>190</v>
      </c>
      <c r="G1111" s="6">
        <v>0.91805555555555562</v>
      </c>
      <c r="H1111" s="6">
        <v>0.92013888888888884</v>
      </c>
      <c r="I1111" s="85">
        <f t="shared" si="17"/>
        <v>2.9999999999998295</v>
      </c>
      <c r="J1111" s="86">
        <f>I1111*Segmentos!$D$7*(AH1111%)*IF(ISNUMBER(AI1111),AI1111%,0)</f>
        <v>86291.999999995096</v>
      </c>
      <c r="K1111" s="86">
        <f>I1111*Segmentos!$D$7*(AL1111%)*IF(ISNUMBER(AM1111),AM1111%,0)</f>
        <v>170692.7999999903</v>
      </c>
      <c r="L1111" s="4"/>
      <c r="M1111" s="2">
        <v>10.92</v>
      </c>
      <c r="N1111" s="2">
        <v>13.5</v>
      </c>
      <c r="O1111" s="2">
        <v>80.7</v>
      </c>
      <c r="P1111" s="2">
        <v>84.962199999999996</v>
      </c>
      <c r="Q1111" s="2">
        <v>6.4</v>
      </c>
      <c r="R1111" s="2">
        <v>8.1999999999999993</v>
      </c>
      <c r="S1111" s="2">
        <v>78</v>
      </c>
      <c r="T1111" s="2">
        <v>8.3088999999999995</v>
      </c>
      <c r="U1111" s="2">
        <v>9.75</v>
      </c>
      <c r="V1111" s="2">
        <v>12.5</v>
      </c>
      <c r="W1111" s="2">
        <v>78</v>
      </c>
      <c r="X1111" s="2">
        <v>15.898999999999999</v>
      </c>
      <c r="Y1111" s="2">
        <v>12.34</v>
      </c>
      <c r="Z1111" s="2">
        <v>15.4</v>
      </c>
      <c r="AA1111" s="2">
        <v>79.900000000000006</v>
      </c>
      <c r="AB1111" s="2">
        <v>28.3477</v>
      </c>
      <c r="AC1111" s="2">
        <v>12.69</v>
      </c>
      <c r="AD1111" s="2">
        <v>15.2</v>
      </c>
      <c r="AE1111" s="2">
        <v>83.6</v>
      </c>
      <c r="AF1111" s="2">
        <v>32.406599999999997</v>
      </c>
      <c r="AG1111" s="2">
        <v>7.22</v>
      </c>
      <c r="AH1111" s="22">
        <v>9.4</v>
      </c>
      <c r="AI1111" s="22">
        <v>76.5</v>
      </c>
      <c r="AJ1111" s="22">
        <v>26.648199999999999</v>
      </c>
      <c r="AK1111" s="18">
        <v>14.26</v>
      </c>
      <c r="AL1111" s="18">
        <v>17.2</v>
      </c>
      <c r="AM1111" s="18">
        <v>82.7</v>
      </c>
      <c r="AN1111" s="2">
        <v>58.313899999999997</v>
      </c>
      <c r="AO1111" s="2">
        <v>9.0299999999999994</v>
      </c>
      <c r="AP1111" s="2">
        <v>11.2</v>
      </c>
      <c r="AQ1111" s="2">
        <v>80.599999999999994</v>
      </c>
      <c r="AR1111" s="2">
        <v>7.6776999999999997</v>
      </c>
      <c r="AS1111" s="2">
        <v>12.64</v>
      </c>
      <c r="AT1111" s="2">
        <v>15</v>
      </c>
      <c r="AU1111" s="2">
        <v>84.2</v>
      </c>
      <c r="AV1111" s="2">
        <v>21.666399999999999</v>
      </c>
      <c r="AW1111" s="2">
        <v>10.47</v>
      </c>
      <c r="AX1111" s="2">
        <v>13.2</v>
      </c>
      <c r="AY1111" s="2">
        <v>79.599999999999994</v>
      </c>
      <c r="AZ1111" s="2">
        <v>23.427299999999999</v>
      </c>
      <c r="BA1111" s="2">
        <v>10.8</v>
      </c>
      <c r="BB1111" s="2">
        <v>13.6</v>
      </c>
      <c r="BC1111" s="2">
        <v>79.3</v>
      </c>
      <c r="BD1111" s="2">
        <v>32.190800000000003</v>
      </c>
      <c r="BE1111" s="4"/>
      <c r="BF1111" s="4"/>
    </row>
    <row r="1112" spans="1:58" x14ac:dyDescent="0.2">
      <c r="A1112" s="29">
        <v>1111</v>
      </c>
      <c r="B1112" s="7" t="s">
        <v>30</v>
      </c>
      <c r="C1112" s="3">
        <v>39960</v>
      </c>
      <c r="D1112" s="4" t="s">
        <v>28</v>
      </c>
      <c r="E1112" s="4" t="s">
        <v>163</v>
      </c>
      <c r="F1112" s="5" t="s">
        <v>190</v>
      </c>
      <c r="G1112" s="6">
        <v>0.875</v>
      </c>
      <c r="H1112" s="6">
        <v>0.91180555555555554</v>
      </c>
      <c r="I1112" s="85">
        <f t="shared" si="17"/>
        <v>52.999999999999972</v>
      </c>
      <c r="J1112" s="86">
        <f>I1112*Segmentos!$D$7*(AH1112%)*IF(ISNUMBER(AI1112),AI1112%,0)</f>
        <v>75811.199999999968</v>
      </c>
      <c r="K1112" s="86">
        <f>I1112*Segmentos!$D$7*(AL1112%)*IF(ISNUMBER(AM1112),AM1112%,0)</f>
        <v>285436.79999999981</v>
      </c>
      <c r="L1112" s="4"/>
      <c r="M1112" s="2">
        <v>0.87</v>
      </c>
      <c r="N1112" s="2">
        <v>2.2999999999999998</v>
      </c>
      <c r="O1112" s="2">
        <v>38.200000000000003</v>
      </c>
      <c r="P1112" s="2">
        <v>90.288600000000002</v>
      </c>
      <c r="Q1112" s="2">
        <v>0.08</v>
      </c>
      <c r="R1112" s="2">
        <v>1.1000000000000001</v>
      </c>
      <c r="S1112" s="2">
        <v>7.3</v>
      </c>
      <c r="T1112" s="2">
        <v>1.4057999999999999</v>
      </c>
      <c r="U1112" s="2">
        <v>7.0000000000000007E-2</v>
      </c>
      <c r="V1112" s="2">
        <v>0.3</v>
      </c>
      <c r="W1112" s="2">
        <v>20.9</v>
      </c>
      <c r="X1112" s="2">
        <v>1.5422</v>
      </c>
      <c r="Y1112" s="2">
        <v>0.93</v>
      </c>
      <c r="Z1112" s="2">
        <v>2.5</v>
      </c>
      <c r="AA1112" s="2">
        <v>37.799999999999997</v>
      </c>
      <c r="AB1112" s="2">
        <v>28.4465</v>
      </c>
      <c r="AC1112" s="2">
        <v>1.74</v>
      </c>
      <c r="AD1112" s="2">
        <v>4</v>
      </c>
      <c r="AE1112" s="2">
        <v>43.7</v>
      </c>
      <c r="AF1112" s="2">
        <v>58.894100000000002</v>
      </c>
      <c r="AG1112" s="2">
        <v>0.34</v>
      </c>
      <c r="AH1112" s="22">
        <v>1.2</v>
      </c>
      <c r="AI1112" s="22">
        <v>29.8</v>
      </c>
      <c r="AJ1112" s="22">
        <v>16.864000000000001</v>
      </c>
      <c r="AK1112" s="18">
        <v>1.35</v>
      </c>
      <c r="AL1112" s="18">
        <v>3.3</v>
      </c>
      <c r="AM1112" s="18">
        <v>40.799999999999997</v>
      </c>
      <c r="AN1112" s="2">
        <v>73.424700000000001</v>
      </c>
      <c r="AO1112" s="2">
        <v>0.41</v>
      </c>
      <c r="AP1112" s="2">
        <v>1.2</v>
      </c>
      <c r="AQ1112" s="2">
        <v>35</v>
      </c>
      <c r="AR1112" s="2">
        <v>4.6302000000000003</v>
      </c>
      <c r="AS1112" s="2">
        <v>0.97</v>
      </c>
      <c r="AT1112" s="2">
        <v>2</v>
      </c>
      <c r="AU1112" s="2">
        <v>47.7</v>
      </c>
      <c r="AV1112" s="2">
        <v>22.028400000000001</v>
      </c>
      <c r="AW1112" s="2">
        <v>0.84</v>
      </c>
      <c r="AX1112" s="2">
        <v>1.8</v>
      </c>
      <c r="AY1112" s="2">
        <v>46.2</v>
      </c>
      <c r="AZ1112" s="2">
        <v>24.884499999999999</v>
      </c>
      <c r="BA1112" s="2">
        <v>0.98</v>
      </c>
      <c r="BB1112" s="2">
        <v>3.1</v>
      </c>
      <c r="BC1112" s="2">
        <v>31.4</v>
      </c>
      <c r="BD1112" s="2">
        <v>38.7455</v>
      </c>
      <c r="BE1112" s="4"/>
      <c r="BF1112" s="4"/>
    </row>
    <row r="1113" spans="1:58" x14ac:dyDescent="0.2">
      <c r="A1113" s="29">
        <v>1112</v>
      </c>
      <c r="B1113" s="7" t="s">
        <v>11</v>
      </c>
      <c r="C1113" s="3">
        <v>39960</v>
      </c>
      <c r="D1113" s="4" t="s">
        <v>8</v>
      </c>
      <c r="E1113" s="4" t="s">
        <v>166</v>
      </c>
      <c r="F1113" s="5" t="s">
        <v>190</v>
      </c>
      <c r="G1113" s="6">
        <v>0.91041666666666676</v>
      </c>
      <c r="H1113" s="6">
        <v>0.91111111111111109</v>
      </c>
      <c r="I1113" s="85">
        <f t="shared" si="17"/>
        <v>0.99999999999983658</v>
      </c>
      <c r="J1113" s="86">
        <f>I1113*Segmentos!$D$7*(AH1113%)*IF(ISNUMBER(AI1113),AI1113%,0)</f>
        <v>12799.999999997908</v>
      </c>
      <c r="K1113" s="86">
        <f>I1113*Segmentos!$D$7*(AL1113%)*IF(ISNUMBER(AM1113),AM1113%,0)</f>
        <v>16799.999999997257</v>
      </c>
      <c r="L1113" s="4"/>
      <c r="M1113" s="2">
        <v>3.69</v>
      </c>
      <c r="N1113" s="2">
        <v>3.7</v>
      </c>
      <c r="O1113" s="2">
        <v>100</v>
      </c>
      <c r="P1113" s="2">
        <v>84.753699999999995</v>
      </c>
      <c r="Q1113" s="2">
        <v>2.59</v>
      </c>
      <c r="R1113" s="2">
        <v>2.6</v>
      </c>
      <c r="S1113" s="2">
        <v>100</v>
      </c>
      <c r="T1113" s="2">
        <v>9.9434000000000005</v>
      </c>
      <c r="U1113" s="2">
        <v>2.52</v>
      </c>
      <c r="V1113" s="2">
        <v>2.5</v>
      </c>
      <c r="W1113" s="2">
        <v>100</v>
      </c>
      <c r="X1113" s="2">
        <v>12.1281</v>
      </c>
      <c r="Y1113" s="2">
        <v>2.21</v>
      </c>
      <c r="Z1113" s="2">
        <v>2.2000000000000002</v>
      </c>
      <c r="AA1113" s="2">
        <v>100</v>
      </c>
      <c r="AB1113" s="2">
        <v>15.001200000000001</v>
      </c>
      <c r="AC1113" s="2">
        <v>6.32</v>
      </c>
      <c r="AD1113" s="2">
        <v>6.3</v>
      </c>
      <c r="AE1113" s="2">
        <v>100</v>
      </c>
      <c r="AF1113" s="2">
        <v>47.681100000000001</v>
      </c>
      <c r="AG1113" s="2">
        <v>3.17</v>
      </c>
      <c r="AH1113" s="22">
        <v>3.2</v>
      </c>
      <c r="AI1113" s="22">
        <v>100</v>
      </c>
      <c r="AJ1113" s="22">
        <v>34.586399999999998</v>
      </c>
      <c r="AK1113" s="18">
        <v>4.16</v>
      </c>
      <c r="AL1113" s="18">
        <v>4.2</v>
      </c>
      <c r="AM1113" s="18">
        <v>100</v>
      </c>
      <c r="AN1113" s="2">
        <v>50.167299999999997</v>
      </c>
      <c r="AO1113" s="2">
        <v>1.53</v>
      </c>
      <c r="AP1113" s="2">
        <v>1.5</v>
      </c>
      <c r="AQ1113" s="2">
        <v>100</v>
      </c>
      <c r="AR1113" s="2">
        <v>3.8369</v>
      </c>
      <c r="AS1113" s="2">
        <v>3.34</v>
      </c>
      <c r="AT1113" s="2">
        <v>3.3</v>
      </c>
      <c r="AU1113" s="2">
        <v>100</v>
      </c>
      <c r="AV1113" s="2">
        <v>16.914200000000001</v>
      </c>
      <c r="AW1113" s="2">
        <v>2.36</v>
      </c>
      <c r="AX1113" s="2">
        <v>2.4</v>
      </c>
      <c r="AY1113" s="2">
        <v>100</v>
      </c>
      <c r="AZ1113" s="2">
        <v>15.583</v>
      </c>
      <c r="BA1113" s="2">
        <v>5.51</v>
      </c>
      <c r="BB1113" s="2">
        <v>5.5</v>
      </c>
      <c r="BC1113" s="2">
        <v>100</v>
      </c>
      <c r="BD1113" s="2">
        <v>48.419600000000003</v>
      </c>
      <c r="BE1113" s="4"/>
      <c r="BF1113" s="4"/>
    </row>
    <row r="1114" spans="1:58" x14ac:dyDescent="0.2">
      <c r="A1114" s="29">
        <v>1113</v>
      </c>
      <c r="B1114" s="7" t="s">
        <v>6</v>
      </c>
      <c r="C1114" s="3">
        <v>39960</v>
      </c>
      <c r="D1114" s="4" t="s">
        <v>3</v>
      </c>
      <c r="E1114" s="4" t="s">
        <v>166</v>
      </c>
      <c r="F1114" s="5" t="s">
        <v>190</v>
      </c>
      <c r="G1114" s="6">
        <v>0.90972222222222221</v>
      </c>
      <c r="H1114" s="6">
        <v>0.91111111111111109</v>
      </c>
      <c r="I1114" s="85">
        <f t="shared" si="17"/>
        <v>1.9999999999999929</v>
      </c>
      <c r="J1114" s="86">
        <f>I1114*Segmentos!$D$7*(AH1114%)*IF(ISNUMBER(AI1114),AI1114%,0)</f>
        <v>70246.399999999747</v>
      </c>
      <c r="K1114" s="86">
        <f>I1114*Segmentos!$D$7*(AL1114%)*IF(ISNUMBER(AM1114),AM1114%,0)</f>
        <v>67849.599999999758</v>
      </c>
      <c r="L1114" s="4"/>
      <c r="M1114" s="2">
        <v>8.61</v>
      </c>
      <c r="N1114" s="2">
        <v>9.4</v>
      </c>
      <c r="O1114" s="2">
        <v>91.4</v>
      </c>
      <c r="P1114" s="2">
        <v>85.863200000000006</v>
      </c>
      <c r="Q1114" s="2">
        <v>3.6</v>
      </c>
      <c r="R1114" s="2">
        <v>4.0999999999999996</v>
      </c>
      <c r="S1114" s="2">
        <v>87.3</v>
      </c>
      <c r="T1114" s="2">
        <v>5.9825999999999997</v>
      </c>
      <c r="U1114" s="2">
        <v>5.99</v>
      </c>
      <c r="V1114" s="2">
        <v>6.7</v>
      </c>
      <c r="W1114" s="2">
        <v>89.7</v>
      </c>
      <c r="X1114" s="2">
        <v>12.520899999999999</v>
      </c>
      <c r="Y1114" s="2">
        <v>9.6999999999999993</v>
      </c>
      <c r="Z1114" s="2">
        <v>10.6</v>
      </c>
      <c r="AA1114" s="2">
        <v>91.3</v>
      </c>
      <c r="AB1114" s="2">
        <v>28.5702</v>
      </c>
      <c r="AC1114" s="2">
        <v>11.85</v>
      </c>
      <c r="AD1114" s="2">
        <v>12.8</v>
      </c>
      <c r="AE1114" s="2">
        <v>92.7</v>
      </c>
      <c r="AF1114" s="2">
        <v>38.789499999999997</v>
      </c>
      <c r="AG1114" s="2">
        <v>8.74</v>
      </c>
      <c r="AH1114" s="22">
        <v>9.8000000000000007</v>
      </c>
      <c r="AI1114" s="22">
        <v>89.6</v>
      </c>
      <c r="AJ1114" s="22">
        <v>41.322699999999998</v>
      </c>
      <c r="AK1114" s="18">
        <v>8.5</v>
      </c>
      <c r="AL1114" s="18">
        <v>9.1</v>
      </c>
      <c r="AM1114" s="18">
        <v>93.2</v>
      </c>
      <c r="AN1114" s="2">
        <v>44.540500000000002</v>
      </c>
      <c r="AO1114" s="2">
        <v>4.51</v>
      </c>
      <c r="AP1114" s="2">
        <v>5.4</v>
      </c>
      <c r="AQ1114" s="2">
        <v>83</v>
      </c>
      <c r="AR1114" s="2">
        <v>4.9147999999999996</v>
      </c>
      <c r="AS1114" s="2">
        <v>6.7</v>
      </c>
      <c r="AT1114" s="2">
        <v>7.2</v>
      </c>
      <c r="AU1114" s="2">
        <v>92.9</v>
      </c>
      <c r="AV1114" s="2">
        <v>14.716200000000001</v>
      </c>
      <c r="AW1114" s="2">
        <v>12.06</v>
      </c>
      <c r="AX1114" s="2">
        <v>12.5</v>
      </c>
      <c r="AY1114" s="2">
        <v>96.2</v>
      </c>
      <c r="AZ1114" s="2">
        <v>34.572299999999998</v>
      </c>
      <c r="BA1114" s="2">
        <v>8.2899999999999991</v>
      </c>
      <c r="BB1114" s="2">
        <v>9.5</v>
      </c>
      <c r="BC1114" s="2">
        <v>87.3</v>
      </c>
      <c r="BD1114" s="2">
        <v>31.6599</v>
      </c>
      <c r="BE1114" s="4"/>
      <c r="BF1114" s="4"/>
    </row>
    <row r="1115" spans="1:58" x14ac:dyDescent="0.2">
      <c r="A1115" s="29">
        <v>1114</v>
      </c>
      <c r="B1115" s="7" t="s">
        <v>31</v>
      </c>
      <c r="C1115" s="3">
        <v>39960</v>
      </c>
      <c r="D1115" s="4" t="s">
        <v>28</v>
      </c>
      <c r="E1115" s="4" t="s">
        <v>166</v>
      </c>
      <c r="F1115" s="5" t="s">
        <v>190</v>
      </c>
      <c r="G1115" s="6">
        <v>0.91180555555555554</v>
      </c>
      <c r="H1115" s="6">
        <v>0.9145833333333333</v>
      </c>
      <c r="I1115" s="85">
        <f t="shared" si="17"/>
        <v>3.9999999999999858</v>
      </c>
      <c r="J1115" s="86">
        <f>I1115*Segmentos!$D$7*(AH1115%)*IF(ISNUMBER(AI1115),AI1115%,0)</f>
        <v>7683.1999999999716</v>
      </c>
      <c r="K1115" s="86">
        <f>I1115*Segmentos!$D$7*(AL1115%)*IF(ISNUMBER(AM1115),AM1115%,0)</f>
        <v>23446.399999999918</v>
      </c>
      <c r="L1115" s="4"/>
      <c r="M1115" s="2">
        <v>1.02</v>
      </c>
      <c r="N1115" s="2">
        <v>1.3</v>
      </c>
      <c r="O1115" s="2">
        <v>81.5</v>
      </c>
      <c r="P1115" s="2">
        <v>86.273399999999995</v>
      </c>
      <c r="Q1115" s="2">
        <v>0.03</v>
      </c>
      <c r="R1115" s="2">
        <v>0.1</v>
      </c>
      <c r="S1115" s="2">
        <v>25</v>
      </c>
      <c r="T1115" s="2">
        <v>0.39029999999999998</v>
      </c>
      <c r="U1115" s="2">
        <v>0.37</v>
      </c>
      <c r="V1115" s="2">
        <v>0.5</v>
      </c>
      <c r="W1115" s="2">
        <v>73.599999999999994</v>
      </c>
      <c r="X1115" s="2">
        <v>6.5789</v>
      </c>
      <c r="Y1115" s="2">
        <v>0.71</v>
      </c>
      <c r="Z1115" s="2">
        <v>1</v>
      </c>
      <c r="AA1115" s="2">
        <v>74</v>
      </c>
      <c r="AB1115" s="2">
        <v>17.6282</v>
      </c>
      <c r="AC1115" s="2">
        <v>2.2200000000000002</v>
      </c>
      <c r="AD1115" s="2">
        <v>2.6</v>
      </c>
      <c r="AE1115" s="2">
        <v>86.2</v>
      </c>
      <c r="AF1115" s="2">
        <v>61.676099999999998</v>
      </c>
      <c r="AG1115" s="2">
        <v>0.48</v>
      </c>
      <c r="AH1115" s="22">
        <v>0.7</v>
      </c>
      <c r="AI1115" s="22">
        <v>68.599999999999994</v>
      </c>
      <c r="AJ1115" s="22">
        <v>19.433499999999999</v>
      </c>
      <c r="AK1115" s="18">
        <v>1.5</v>
      </c>
      <c r="AL1115" s="18">
        <v>1.7</v>
      </c>
      <c r="AM1115" s="18">
        <v>86.2</v>
      </c>
      <c r="AN1115" s="2">
        <v>66.84</v>
      </c>
      <c r="AO1115" s="2">
        <v>0.23</v>
      </c>
      <c r="AP1115" s="2">
        <v>0.4</v>
      </c>
      <c r="AQ1115" s="2">
        <v>64.400000000000006</v>
      </c>
      <c r="AR1115" s="2">
        <v>2.1204999999999998</v>
      </c>
      <c r="AS1115" s="2">
        <v>0.35</v>
      </c>
      <c r="AT1115" s="2">
        <v>0.6</v>
      </c>
      <c r="AU1115" s="2">
        <v>59.3</v>
      </c>
      <c r="AV1115" s="2">
        <v>6.5791000000000004</v>
      </c>
      <c r="AW1115" s="2">
        <v>0.56999999999999995</v>
      </c>
      <c r="AX1115" s="2">
        <v>0.9</v>
      </c>
      <c r="AY1115" s="2">
        <v>64.3</v>
      </c>
      <c r="AZ1115" s="2">
        <v>13.981</v>
      </c>
      <c r="BA1115" s="2">
        <v>1.96</v>
      </c>
      <c r="BB1115" s="2">
        <v>2.2000000000000002</v>
      </c>
      <c r="BC1115" s="2">
        <v>91.1</v>
      </c>
      <c r="BD1115" s="2">
        <v>63.592799999999997</v>
      </c>
      <c r="BE1115" s="4"/>
      <c r="BF1115" s="4"/>
    </row>
    <row r="1116" spans="1:58" x14ac:dyDescent="0.2">
      <c r="A1116" s="29">
        <v>1115</v>
      </c>
      <c r="B1116" s="7" t="s">
        <v>42</v>
      </c>
      <c r="C1116" s="3">
        <v>39960</v>
      </c>
      <c r="D1116" s="4" t="s">
        <v>8</v>
      </c>
      <c r="E1116" s="4" t="s">
        <v>174</v>
      </c>
      <c r="F1116" s="5" t="s">
        <v>190</v>
      </c>
      <c r="G1116" s="6">
        <v>0.91874999999999996</v>
      </c>
      <c r="H1116" s="6">
        <v>0.98124999999999996</v>
      </c>
      <c r="I1116" s="85">
        <f t="shared" si="17"/>
        <v>90</v>
      </c>
      <c r="J1116" s="86">
        <f>I1116*Segmentos!$D$7*(AH1116%)*IF(ISNUMBER(AI1116),AI1116%,0)</f>
        <v>1396800</v>
      </c>
      <c r="K1116" s="86">
        <f>I1116*Segmentos!$D$7*(AL1116%)*IF(ISNUMBER(AM1116),AM1116%,0)</f>
        <v>1552679.9999999998</v>
      </c>
      <c r="L1116" s="4"/>
      <c r="M1116" s="2">
        <v>4.1100000000000003</v>
      </c>
      <c r="N1116" s="2">
        <v>19.2</v>
      </c>
      <c r="O1116" s="2">
        <v>21.4</v>
      </c>
      <c r="P1116" s="2">
        <v>79.525800000000004</v>
      </c>
      <c r="Q1116" s="2">
        <v>3.76</v>
      </c>
      <c r="R1116" s="2">
        <v>13.5</v>
      </c>
      <c r="S1116" s="2">
        <v>27.9</v>
      </c>
      <c r="T1116" s="2">
        <v>12.14</v>
      </c>
      <c r="U1116" s="2">
        <v>3.67</v>
      </c>
      <c r="V1116" s="2">
        <v>19.2</v>
      </c>
      <c r="W1116" s="2">
        <v>19.100000000000001</v>
      </c>
      <c r="X1116" s="2">
        <v>14.8931</v>
      </c>
      <c r="Y1116" s="2">
        <v>4.26</v>
      </c>
      <c r="Z1116" s="2">
        <v>22.9</v>
      </c>
      <c r="AA1116" s="2">
        <v>18.600000000000001</v>
      </c>
      <c r="AB1116" s="2">
        <v>24.3642</v>
      </c>
      <c r="AC1116" s="2">
        <v>4.42</v>
      </c>
      <c r="AD1116" s="2">
        <v>18.7</v>
      </c>
      <c r="AE1116" s="2">
        <v>23.7</v>
      </c>
      <c r="AF1116" s="2">
        <v>28.128599999999999</v>
      </c>
      <c r="AG1116" s="2">
        <v>3.87</v>
      </c>
      <c r="AH1116" s="22">
        <v>19.399999999999999</v>
      </c>
      <c r="AI1116" s="22">
        <v>20</v>
      </c>
      <c r="AJ1116" s="22">
        <v>35.554400000000001</v>
      </c>
      <c r="AK1116" s="18">
        <v>4.32</v>
      </c>
      <c r="AL1116" s="18">
        <v>19</v>
      </c>
      <c r="AM1116" s="18">
        <v>22.7</v>
      </c>
      <c r="AN1116" s="2">
        <v>43.971400000000003</v>
      </c>
      <c r="AO1116" s="2">
        <v>1.45</v>
      </c>
      <c r="AP1116" s="2">
        <v>10.6</v>
      </c>
      <c r="AQ1116" s="2">
        <v>13.7</v>
      </c>
      <c r="AR1116" s="2">
        <v>3.0644</v>
      </c>
      <c r="AS1116" s="2">
        <v>2.97</v>
      </c>
      <c r="AT1116" s="2">
        <v>14.8</v>
      </c>
      <c r="AU1116" s="2">
        <v>20</v>
      </c>
      <c r="AV1116" s="2">
        <v>12.665100000000001</v>
      </c>
      <c r="AW1116" s="2">
        <v>4.41</v>
      </c>
      <c r="AX1116" s="2">
        <v>20.8</v>
      </c>
      <c r="AY1116" s="2">
        <v>21.2</v>
      </c>
      <c r="AZ1116" s="2">
        <v>24.582799999999999</v>
      </c>
      <c r="BA1116" s="2">
        <v>5.29</v>
      </c>
      <c r="BB1116" s="2">
        <v>22.9</v>
      </c>
      <c r="BC1116" s="2">
        <v>23.1</v>
      </c>
      <c r="BD1116" s="2">
        <v>39.2136</v>
      </c>
      <c r="BE1116" s="4"/>
      <c r="BF1116" s="4"/>
    </row>
    <row r="1117" spans="1:58" x14ac:dyDescent="0.2">
      <c r="A1117" s="29">
        <v>1116</v>
      </c>
      <c r="B1117" s="7" t="s">
        <v>86</v>
      </c>
      <c r="C1117" s="3">
        <v>39960</v>
      </c>
      <c r="D1117" s="4" t="s">
        <v>17</v>
      </c>
      <c r="E1117" s="4" t="s">
        <v>169</v>
      </c>
      <c r="F1117" s="5" t="s">
        <v>190</v>
      </c>
      <c r="G1117" s="6">
        <v>0.91666666666666663</v>
      </c>
      <c r="H1117" s="6">
        <v>0.95833333333333337</v>
      </c>
      <c r="I1117" s="85">
        <f t="shared" si="17"/>
        <v>60.000000000000107</v>
      </c>
      <c r="J1117" s="86">
        <f>I1117*Segmentos!$D$7*(AH1117%)*IF(ISNUMBER(AI1117),AI1117%,0)</f>
        <v>71448.000000000131</v>
      </c>
      <c r="K1117" s="86">
        <f>I1117*Segmentos!$D$7*(AL1117%)*IF(ISNUMBER(AM1117),AM1117%,0)</f>
        <v>10440.000000000016</v>
      </c>
      <c r="L1117" s="4"/>
      <c r="M1117" s="2">
        <v>0.17</v>
      </c>
      <c r="N1117" s="2">
        <v>1.4</v>
      </c>
      <c r="O1117" s="2">
        <v>11.8</v>
      </c>
      <c r="P1117" s="2">
        <v>98.645300000000006</v>
      </c>
      <c r="Q1117" s="2">
        <v>0.26</v>
      </c>
      <c r="R1117" s="2">
        <v>0.4</v>
      </c>
      <c r="S1117" s="2">
        <v>58.6</v>
      </c>
      <c r="T1117" s="2">
        <v>25.339300000000001</v>
      </c>
      <c r="U1117" s="2">
        <v>0.01</v>
      </c>
      <c r="V1117" s="2">
        <v>0.7</v>
      </c>
      <c r="W1117" s="2">
        <v>1.7</v>
      </c>
      <c r="X1117" s="2">
        <v>1.3632</v>
      </c>
      <c r="Y1117" s="2">
        <v>0.1</v>
      </c>
      <c r="Z1117" s="2">
        <v>1.4</v>
      </c>
      <c r="AA1117" s="2">
        <v>7.3</v>
      </c>
      <c r="AB1117" s="2">
        <v>17.383299999999998</v>
      </c>
      <c r="AC1117" s="2">
        <v>0.28000000000000003</v>
      </c>
      <c r="AD1117" s="2">
        <v>2.5</v>
      </c>
      <c r="AE1117" s="2">
        <v>11.5</v>
      </c>
      <c r="AF1117" s="2">
        <v>54.5595</v>
      </c>
      <c r="AG1117" s="2">
        <v>0.31</v>
      </c>
      <c r="AH1117" s="22">
        <v>1.3</v>
      </c>
      <c r="AI1117" s="22">
        <v>22.9</v>
      </c>
      <c r="AJ1117" s="22">
        <v>85.137799999999999</v>
      </c>
      <c r="AK1117" s="18">
        <v>0.04</v>
      </c>
      <c r="AL1117" s="18">
        <v>1.5</v>
      </c>
      <c r="AM1117" s="18">
        <v>2.9</v>
      </c>
      <c r="AN1117" s="2">
        <v>13.5075</v>
      </c>
      <c r="AO1117" s="2">
        <v>0.3</v>
      </c>
      <c r="AP1117" s="2">
        <v>0.8</v>
      </c>
      <c r="AQ1117" s="2">
        <v>38.4</v>
      </c>
      <c r="AR1117" s="2">
        <v>19.0776</v>
      </c>
      <c r="AS1117" s="2">
        <v>0.08</v>
      </c>
      <c r="AT1117" s="2">
        <v>0.9</v>
      </c>
      <c r="AU1117" s="2">
        <v>8.9</v>
      </c>
      <c r="AV1117" s="2">
        <v>10.571300000000001</v>
      </c>
      <c r="AW1117" s="2">
        <v>0.28999999999999998</v>
      </c>
      <c r="AX1117" s="2">
        <v>1.3</v>
      </c>
      <c r="AY1117" s="2">
        <v>21.8</v>
      </c>
      <c r="AZ1117" s="2">
        <v>49.374000000000002</v>
      </c>
      <c r="BA1117" s="2">
        <v>0.09</v>
      </c>
      <c r="BB1117" s="2">
        <v>2</v>
      </c>
      <c r="BC1117" s="2">
        <v>4.4000000000000004</v>
      </c>
      <c r="BD1117" s="2">
        <v>19.622399999999999</v>
      </c>
      <c r="BE1117" s="4"/>
      <c r="BF1117" s="4"/>
    </row>
    <row r="1118" spans="1:58" x14ac:dyDescent="0.2">
      <c r="A1118" s="29">
        <v>1117</v>
      </c>
      <c r="B1118" s="7" t="s">
        <v>14</v>
      </c>
      <c r="C1118" s="3">
        <v>39960</v>
      </c>
      <c r="D1118" s="4" t="s">
        <v>13</v>
      </c>
      <c r="E1118" s="4" t="s">
        <v>163</v>
      </c>
      <c r="F1118" s="5" t="s">
        <v>190</v>
      </c>
      <c r="G1118" s="6">
        <v>0.8520833333333333</v>
      </c>
      <c r="H1118" s="6">
        <v>0.875</v>
      </c>
      <c r="I1118" s="85">
        <f t="shared" si="17"/>
        <v>33.000000000000043</v>
      </c>
      <c r="J1118" s="86">
        <f>I1118*Segmentos!$D$7*(AH1118%)*IF(ISNUMBER(AI1118),AI1118%,0)</f>
        <v>1052620.8000000012</v>
      </c>
      <c r="K1118" s="86">
        <f>I1118*Segmentos!$D$7*(AL1118%)*IF(ISNUMBER(AM1118),AM1118%,0)</f>
        <v>1345291.2000000016</v>
      </c>
      <c r="L1118" s="4"/>
      <c r="M1118" s="2">
        <v>9.16</v>
      </c>
      <c r="N1118" s="2">
        <v>13.2</v>
      </c>
      <c r="O1118" s="2">
        <v>69.599999999999994</v>
      </c>
      <c r="P1118" s="2">
        <v>82.587100000000007</v>
      </c>
      <c r="Q1118" s="2">
        <v>6.24</v>
      </c>
      <c r="R1118" s="2">
        <v>10.6</v>
      </c>
      <c r="S1118" s="2">
        <v>59.1</v>
      </c>
      <c r="T1118" s="2">
        <v>9.3952000000000009</v>
      </c>
      <c r="U1118" s="2">
        <v>9.51</v>
      </c>
      <c r="V1118" s="2">
        <v>12.4</v>
      </c>
      <c r="W1118" s="2">
        <v>76.900000000000006</v>
      </c>
      <c r="X1118" s="2">
        <v>17.979399999999998</v>
      </c>
      <c r="Y1118" s="2">
        <v>8.81</v>
      </c>
      <c r="Z1118" s="2">
        <v>13.1</v>
      </c>
      <c r="AA1118" s="2">
        <v>67.2</v>
      </c>
      <c r="AB1118" s="2">
        <v>23.456099999999999</v>
      </c>
      <c r="AC1118" s="2">
        <v>10.72</v>
      </c>
      <c r="AD1118" s="2">
        <v>15</v>
      </c>
      <c r="AE1118" s="2">
        <v>71.3</v>
      </c>
      <c r="AF1118" s="2">
        <v>31.756399999999999</v>
      </c>
      <c r="AG1118" s="2">
        <v>8.01</v>
      </c>
      <c r="AH1118" s="22">
        <v>11.2</v>
      </c>
      <c r="AI1118" s="22">
        <v>71.2</v>
      </c>
      <c r="AJ1118" s="22">
        <v>34.260199999999998</v>
      </c>
      <c r="AK1118" s="18">
        <v>10.19</v>
      </c>
      <c r="AL1118" s="18">
        <v>14.9</v>
      </c>
      <c r="AM1118" s="18">
        <v>68.400000000000006</v>
      </c>
      <c r="AN1118" s="2">
        <v>48.326900000000002</v>
      </c>
      <c r="AO1118" s="2">
        <v>6.82</v>
      </c>
      <c r="AP1118" s="2">
        <v>11.3</v>
      </c>
      <c r="AQ1118" s="2">
        <v>60.5</v>
      </c>
      <c r="AR1118" s="2">
        <v>6.7198000000000002</v>
      </c>
      <c r="AS1118" s="2">
        <v>7.27</v>
      </c>
      <c r="AT1118" s="2">
        <v>10.1</v>
      </c>
      <c r="AU1118" s="2">
        <v>71.7</v>
      </c>
      <c r="AV1118" s="2">
        <v>14.446899999999999</v>
      </c>
      <c r="AW1118" s="2">
        <v>8.41</v>
      </c>
      <c r="AX1118" s="2">
        <v>13.1</v>
      </c>
      <c r="AY1118" s="2">
        <v>64.3</v>
      </c>
      <c r="AZ1118" s="2">
        <v>21.8034</v>
      </c>
      <c r="BA1118" s="2">
        <v>11.47</v>
      </c>
      <c r="BB1118" s="2">
        <v>15.5</v>
      </c>
      <c r="BC1118" s="2">
        <v>74</v>
      </c>
      <c r="BD1118" s="2">
        <v>39.616999999999997</v>
      </c>
      <c r="BE1118" s="4"/>
      <c r="BF1118" s="4"/>
    </row>
    <row r="1119" spans="1:58" x14ac:dyDescent="0.2">
      <c r="A1119" s="29">
        <v>1118</v>
      </c>
      <c r="B1119" s="7" t="s">
        <v>10</v>
      </c>
      <c r="C1119" s="3">
        <v>39960</v>
      </c>
      <c r="D1119" s="4" t="s">
        <v>8</v>
      </c>
      <c r="E1119" s="4" t="s">
        <v>164</v>
      </c>
      <c r="F1119" s="5" t="s">
        <v>190</v>
      </c>
      <c r="G1119" s="6">
        <v>0.87361111111111101</v>
      </c>
      <c r="H1119" s="6">
        <v>0.91874999999999996</v>
      </c>
      <c r="I1119" s="85">
        <f t="shared" si="17"/>
        <v>65.000000000000085</v>
      </c>
      <c r="J1119" s="86">
        <f>I1119*Segmentos!$D$7*(AH1119%)*IF(ISNUMBER(AI1119),AI1119%,0)</f>
        <v>1570348.0000000019</v>
      </c>
      <c r="K1119" s="86">
        <f>I1119*Segmentos!$D$7*(AL1119%)*IF(ISNUMBER(AM1119),AM1119%,0)</f>
        <v>1400490.0000000014</v>
      </c>
      <c r="L1119" s="4"/>
      <c r="M1119" s="2">
        <v>5.7</v>
      </c>
      <c r="N1119" s="2">
        <v>19.5</v>
      </c>
      <c r="O1119" s="2">
        <v>29.2</v>
      </c>
      <c r="P1119" s="2">
        <v>87.6434</v>
      </c>
      <c r="Q1119" s="2">
        <v>3.5</v>
      </c>
      <c r="R1119" s="2">
        <v>12.4</v>
      </c>
      <c r="S1119" s="2">
        <v>28.3</v>
      </c>
      <c r="T1119" s="2">
        <v>8.9697999999999993</v>
      </c>
      <c r="U1119" s="2">
        <v>3.28</v>
      </c>
      <c r="V1119" s="2">
        <v>13.9</v>
      </c>
      <c r="W1119" s="2">
        <v>23.7</v>
      </c>
      <c r="X1119" s="2">
        <v>10.580399999999999</v>
      </c>
      <c r="Y1119" s="2">
        <v>5.71</v>
      </c>
      <c r="Z1119" s="2">
        <v>20.9</v>
      </c>
      <c r="AA1119" s="2">
        <v>27.3</v>
      </c>
      <c r="AB1119" s="2">
        <v>25.921700000000001</v>
      </c>
      <c r="AC1119" s="2">
        <v>8.36</v>
      </c>
      <c r="AD1119" s="2">
        <v>25.6</v>
      </c>
      <c r="AE1119" s="2">
        <v>32.700000000000003</v>
      </c>
      <c r="AF1119" s="2">
        <v>42.171500000000002</v>
      </c>
      <c r="AG1119" s="2">
        <v>6.04</v>
      </c>
      <c r="AH1119" s="22">
        <v>20.2</v>
      </c>
      <c r="AI1119" s="22">
        <v>29.9</v>
      </c>
      <c r="AJ1119" s="22">
        <v>44.074300000000001</v>
      </c>
      <c r="AK1119" s="18">
        <v>5.39</v>
      </c>
      <c r="AL1119" s="18">
        <v>18.899999999999999</v>
      </c>
      <c r="AM1119" s="18">
        <v>28.5</v>
      </c>
      <c r="AN1119" s="2">
        <v>43.569200000000002</v>
      </c>
      <c r="AO1119" s="2">
        <v>2.59</v>
      </c>
      <c r="AP1119" s="2">
        <v>13.4</v>
      </c>
      <c r="AQ1119" s="2">
        <v>19.2</v>
      </c>
      <c r="AR1119" s="2">
        <v>4.3445</v>
      </c>
      <c r="AS1119" s="2">
        <v>4.8099999999999996</v>
      </c>
      <c r="AT1119" s="2">
        <v>17.5</v>
      </c>
      <c r="AU1119" s="2">
        <v>27.5</v>
      </c>
      <c r="AV1119" s="2">
        <v>16.2898</v>
      </c>
      <c r="AW1119" s="2">
        <v>5.41</v>
      </c>
      <c r="AX1119" s="2">
        <v>20.9</v>
      </c>
      <c r="AY1119" s="2">
        <v>25.9</v>
      </c>
      <c r="AZ1119" s="2">
        <v>23.9071</v>
      </c>
      <c r="BA1119" s="2">
        <v>7.32</v>
      </c>
      <c r="BB1119" s="2">
        <v>21.5</v>
      </c>
      <c r="BC1119" s="2">
        <v>34.1</v>
      </c>
      <c r="BD1119" s="2">
        <v>43.101999999999997</v>
      </c>
      <c r="BE1119" s="4"/>
      <c r="BF1119" s="4"/>
    </row>
    <row r="1120" spans="1:58" x14ac:dyDescent="0.2">
      <c r="A1120" s="29">
        <v>1119</v>
      </c>
      <c r="B1120" s="7" t="s">
        <v>83</v>
      </c>
      <c r="C1120" s="3">
        <v>39960</v>
      </c>
      <c r="D1120" s="4" t="s">
        <v>21</v>
      </c>
      <c r="E1120" s="4" t="s">
        <v>170</v>
      </c>
      <c r="F1120" s="5" t="s">
        <v>190</v>
      </c>
      <c r="G1120" s="6">
        <v>0.875</v>
      </c>
      <c r="H1120" s="6">
        <v>0.89097222222222217</v>
      </c>
      <c r="I1120" s="85">
        <f t="shared" si="17"/>
        <v>22.999999999999918</v>
      </c>
      <c r="J1120" s="86">
        <f>I1120*Segmentos!$D$7*(AH1120%)*IF(ISNUMBER(AI1120),AI1120%,0)</f>
        <v>21638.399999999921</v>
      </c>
      <c r="K1120" s="86">
        <f>I1120*Segmentos!$D$7*(AL1120%)*IF(ISNUMBER(AM1120),AM1120%,0)</f>
        <v>41363.199999999859</v>
      </c>
      <c r="L1120" s="4"/>
      <c r="M1120" s="2">
        <v>0.35</v>
      </c>
      <c r="N1120" s="2">
        <v>1.2</v>
      </c>
      <c r="O1120" s="2">
        <v>29.6</v>
      </c>
      <c r="P1120" s="2">
        <v>28.875599999999999</v>
      </c>
      <c r="Q1120" s="2">
        <v>0.19</v>
      </c>
      <c r="R1120" s="2">
        <v>0.6</v>
      </c>
      <c r="S1120" s="2">
        <v>30.4</v>
      </c>
      <c r="T1120" s="2">
        <v>2.5461</v>
      </c>
      <c r="U1120" s="2">
        <v>0</v>
      </c>
      <c r="V1120" s="2">
        <v>0</v>
      </c>
      <c r="W1120" s="8" t="s">
        <v>577</v>
      </c>
      <c r="X1120" s="2">
        <v>0</v>
      </c>
      <c r="Y1120" s="2">
        <v>0.3</v>
      </c>
      <c r="Z1120" s="2">
        <v>0.8</v>
      </c>
      <c r="AA1120" s="2">
        <v>36.200000000000003</v>
      </c>
      <c r="AB1120" s="2">
        <v>7.1623000000000001</v>
      </c>
      <c r="AC1120" s="2">
        <v>0.71</v>
      </c>
      <c r="AD1120" s="2">
        <v>2.6</v>
      </c>
      <c r="AE1120" s="2">
        <v>27.7</v>
      </c>
      <c r="AF1120" s="2">
        <v>19.167200000000001</v>
      </c>
      <c r="AG1120" s="2">
        <v>0.23</v>
      </c>
      <c r="AH1120" s="22">
        <v>0.7</v>
      </c>
      <c r="AI1120" s="22">
        <v>33.6</v>
      </c>
      <c r="AJ1120" s="22">
        <v>9.0965000000000007</v>
      </c>
      <c r="AK1120" s="18">
        <v>0.46</v>
      </c>
      <c r="AL1120" s="18">
        <v>1.6</v>
      </c>
      <c r="AM1120" s="18">
        <v>28.1</v>
      </c>
      <c r="AN1120" s="2">
        <v>19.7791</v>
      </c>
      <c r="AO1120" s="2">
        <v>0.27</v>
      </c>
      <c r="AP1120" s="2">
        <v>0.8</v>
      </c>
      <c r="AQ1120" s="2">
        <v>32</v>
      </c>
      <c r="AR1120" s="2">
        <v>2.3978999999999999</v>
      </c>
      <c r="AS1120" s="2">
        <v>0.33</v>
      </c>
      <c r="AT1120" s="2">
        <v>0.9</v>
      </c>
      <c r="AU1120" s="2">
        <v>35.200000000000003</v>
      </c>
      <c r="AV1120" s="2">
        <v>6.0076999999999998</v>
      </c>
      <c r="AW1120" s="2">
        <v>0.12</v>
      </c>
      <c r="AX1120" s="2">
        <v>0.8</v>
      </c>
      <c r="AY1120" s="2">
        <v>15.5</v>
      </c>
      <c r="AZ1120" s="2">
        <v>2.8249</v>
      </c>
      <c r="BA1120" s="2">
        <v>0.56000000000000005</v>
      </c>
      <c r="BB1120" s="2">
        <v>1.7</v>
      </c>
      <c r="BC1120" s="2">
        <v>32.299999999999997</v>
      </c>
      <c r="BD1120" s="2">
        <v>17.645099999999999</v>
      </c>
      <c r="BE1120" s="4"/>
      <c r="BF1120" s="4"/>
    </row>
    <row r="1121" spans="1:58" x14ac:dyDescent="0.2">
      <c r="A1121" s="29">
        <v>1120</v>
      </c>
      <c r="B1121" s="7" t="s">
        <v>23</v>
      </c>
      <c r="C1121" s="3">
        <v>39960</v>
      </c>
      <c r="D1121" s="4" t="s">
        <v>21</v>
      </c>
      <c r="E1121" s="4" t="s">
        <v>170</v>
      </c>
      <c r="F1121" s="5" t="s">
        <v>190</v>
      </c>
      <c r="G1121" s="6">
        <v>0.91111111111111109</v>
      </c>
      <c r="H1121" s="6">
        <v>0.91666666666666663</v>
      </c>
      <c r="I1121" s="85">
        <f t="shared" si="17"/>
        <v>7.9999999999999716</v>
      </c>
      <c r="J1121" s="86">
        <f>I1121*Segmentos!$D$7*(AH1121%)*IF(ISNUMBER(AI1121),AI1121%,0)</f>
        <v>0</v>
      </c>
      <c r="K1121" s="86">
        <f>I1121*Segmentos!$D$7*(AL1121%)*IF(ISNUMBER(AM1121),AM1121%,0)</f>
        <v>17279.999999999942</v>
      </c>
      <c r="L1121" s="4"/>
      <c r="M1121" s="2">
        <v>0.28000000000000003</v>
      </c>
      <c r="N1121" s="2">
        <v>0.5</v>
      </c>
      <c r="O1121" s="2">
        <v>60</v>
      </c>
      <c r="P1121" s="2">
        <v>27.7866</v>
      </c>
      <c r="Q1121" s="2">
        <v>0.34</v>
      </c>
      <c r="R1121" s="2">
        <v>0.7</v>
      </c>
      <c r="S1121" s="2">
        <v>50</v>
      </c>
      <c r="T1121" s="2">
        <v>5.5941999999999998</v>
      </c>
      <c r="U1121" s="2">
        <v>0.66</v>
      </c>
      <c r="V1121" s="2">
        <v>1.3</v>
      </c>
      <c r="W1121" s="2">
        <v>51.2</v>
      </c>
      <c r="X1121" s="2">
        <v>13.5892</v>
      </c>
      <c r="Y1121" s="2">
        <v>0.11</v>
      </c>
      <c r="Z1121" s="2">
        <v>0.1</v>
      </c>
      <c r="AA1121" s="2">
        <v>100</v>
      </c>
      <c r="AB1121" s="2">
        <v>3.3216000000000001</v>
      </c>
      <c r="AC1121" s="2">
        <v>0.16</v>
      </c>
      <c r="AD1121" s="2">
        <v>0.2</v>
      </c>
      <c r="AE1121" s="2">
        <v>100</v>
      </c>
      <c r="AF1121" s="2">
        <v>5.2815000000000003</v>
      </c>
      <c r="AG1121" s="2">
        <v>0</v>
      </c>
      <c r="AH1121" s="22">
        <v>0</v>
      </c>
      <c r="AI1121" s="23" t="s">
        <v>577</v>
      </c>
      <c r="AJ1121" s="22">
        <v>0</v>
      </c>
      <c r="AK1121" s="18">
        <v>0.54</v>
      </c>
      <c r="AL1121" s="18">
        <v>0.9</v>
      </c>
      <c r="AM1121" s="18">
        <v>60</v>
      </c>
      <c r="AN1121" s="2">
        <v>27.7866</v>
      </c>
      <c r="AO1121" s="2">
        <v>0</v>
      </c>
      <c r="AP1121" s="2">
        <v>0</v>
      </c>
      <c r="AQ1121" s="8" t="s">
        <v>577</v>
      </c>
      <c r="AR1121" s="2">
        <v>0</v>
      </c>
      <c r="AS1121" s="2">
        <v>0.42</v>
      </c>
      <c r="AT1121" s="2">
        <v>0.4</v>
      </c>
      <c r="AU1121" s="2">
        <v>100</v>
      </c>
      <c r="AV1121" s="2">
        <v>9.1470000000000002</v>
      </c>
      <c r="AW1121" s="2">
        <v>0</v>
      </c>
      <c r="AX1121" s="2">
        <v>0</v>
      </c>
      <c r="AY1121" s="8" t="s">
        <v>577</v>
      </c>
      <c r="AZ1121" s="2">
        <v>0</v>
      </c>
      <c r="BA1121" s="2">
        <v>0.5</v>
      </c>
      <c r="BB1121" s="2">
        <v>1</v>
      </c>
      <c r="BC1121" s="2">
        <v>50.1</v>
      </c>
      <c r="BD1121" s="2">
        <v>18.639600000000002</v>
      </c>
      <c r="BE1121" s="4"/>
      <c r="BF1121" s="4"/>
    </row>
    <row r="1122" spans="1:58" x14ac:dyDescent="0.2">
      <c r="A1122" s="29">
        <v>1121</v>
      </c>
      <c r="B1122" s="7" t="s">
        <v>25</v>
      </c>
      <c r="C1122" s="3">
        <v>39960</v>
      </c>
      <c r="D1122" s="4" t="s">
        <v>21</v>
      </c>
      <c r="E1122" s="4" t="s">
        <v>171</v>
      </c>
      <c r="F1122" s="5" t="s">
        <v>190</v>
      </c>
      <c r="G1122" s="6">
        <v>0.89722222222222225</v>
      </c>
      <c r="H1122" s="6">
        <v>0.89930555555555547</v>
      </c>
      <c r="I1122" s="85">
        <f t="shared" si="17"/>
        <v>2.9999999999998295</v>
      </c>
      <c r="J1122" s="86">
        <f>I1122*Segmentos!$D$7*(AH1122%)*IF(ISNUMBER(AI1122),AI1122%,0)</f>
        <v>1603.1999999999086</v>
      </c>
      <c r="K1122" s="86">
        <f>I1122*Segmentos!$D$7*(AL1122%)*IF(ISNUMBER(AM1122),AM1122%,0)</f>
        <v>5675.9999999996771</v>
      </c>
      <c r="L1122" s="4"/>
      <c r="M1122" s="2">
        <v>0.3</v>
      </c>
      <c r="N1122" s="2">
        <v>0.3</v>
      </c>
      <c r="O1122" s="2">
        <v>87</v>
      </c>
      <c r="P1122" s="2">
        <v>29.052700000000002</v>
      </c>
      <c r="Q1122" s="2">
        <v>0.15</v>
      </c>
      <c r="R1122" s="2">
        <v>0.2</v>
      </c>
      <c r="S1122" s="2">
        <v>86.2</v>
      </c>
      <c r="T1122" s="2">
        <v>2.4839000000000002</v>
      </c>
      <c r="U1122" s="2">
        <v>0.14000000000000001</v>
      </c>
      <c r="V1122" s="2">
        <v>0.1</v>
      </c>
      <c r="W1122" s="2">
        <v>100</v>
      </c>
      <c r="X1122" s="2">
        <v>2.8835999999999999</v>
      </c>
      <c r="Y1122" s="2">
        <v>0.19</v>
      </c>
      <c r="Z1122" s="2">
        <v>0.3</v>
      </c>
      <c r="AA1122" s="2">
        <v>67.900000000000006</v>
      </c>
      <c r="AB1122" s="2">
        <v>5.5298999999999996</v>
      </c>
      <c r="AC1122" s="2">
        <v>0.56999999999999995</v>
      </c>
      <c r="AD1122" s="2">
        <v>0.6</v>
      </c>
      <c r="AE1122" s="2">
        <v>93.3</v>
      </c>
      <c r="AF1122" s="2">
        <v>18.155200000000001</v>
      </c>
      <c r="AG1122" s="2">
        <v>0.13</v>
      </c>
      <c r="AH1122" s="22">
        <v>0.2</v>
      </c>
      <c r="AI1122" s="22">
        <v>66.8</v>
      </c>
      <c r="AJ1122" s="22">
        <v>6.0674000000000001</v>
      </c>
      <c r="AK1122" s="18">
        <v>0.45</v>
      </c>
      <c r="AL1122" s="18">
        <v>0.5</v>
      </c>
      <c r="AM1122" s="18">
        <v>94.6</v>
      </c>
      <c r="AN1122" s="2">
        <v>22.985199999999999</v>
      </c>
      <c r="AO1122" s="2">
        <v>0.19</v>
      </c>
      <c r="AP1122" s="2">
        <v>0.2</v>
      </c>
      <c r="AQ1122" s="2">
        <v>83.6</v>
      </c>
      <c r="AR1122" s="2">
        <v>2.0186000000000002</v>
      </c>
      <c r="AS1122" s="2">
        <v>0.43</v>
      </c>
      <c r="AT1122" s="2">
        <v>0.4</v>
      </c>
      <c r="AU1122" s="2">
        <v>100</v>
      </c>
      <c r="AV1122" s="2">
        <v>9.2041000000000004</v>
      </c>
      <c r="AW1122" s="2">
        <v>7.0000000000000007E-2</v>
      </c>
      <c r="AX1122" s="2">
        <v>0.1</v>
      </c>
      <c r="AY1122" s="2">
        <v>100</v>
      </c>
      <c r="AZ1122" s="2">
        <v>1.9222999999999999</v>
      </c>
      <c r="BA1122" s="2">
        <v>0.43</v>
      </c>
      <c r="BB1122" s="2">
        <v>0.5</v>
      </c>
      <c r="BC1122" s="2">
        <v>80.2</v>
      </c>
      <c r="BD1122" s="2">
        <v>15.9077</v>
      </c>
      <c r="BE1122" s="4"/>
      <c r="BF1122" s="4"/>
    </row>
    <row r="1123" spans="1:58" x14ac:dyDescent="0.2">
      <c r="A1123" s="29">
        <v>1122</v>
      </c>
      <c r="B1123" s="7" t="s">
        <v>87</v>
      </c>
      <c r="C1123" s="3">
        <v>39960</v>
      </c>
      <c r="D1123" s="4" t="s">
        <v>28</v>
      </c>
      <c r="E1123" s="4" t="s">
        <v>169</v>
      </c>
      <c r="F1123" s="5" t="s">
        <v>190</v>
      </c>
      <c r="G1123" s="6">
        <v>0.84027777777777779</v>
      </c>
      <c r="H1123" s="6">
        <v>0.875</v>
      </c>
      <c r="I1123" s="85">
        <f t="shared" si="17"/>
        <v>49.999999999999986</v>
      </c>
      <c r="J1123" s="86">
        <f>I1123*Segmentos!$D$7*(AH1123%)*IF(ISNUMBER(AI1123),AI1123%,0)</f>
        <v>96599.999999999971</v>
      </c>
      <c r="K1123" s="86">
        <f>I1123*Segmentos!$D$7*(AL1123%)*IF(ISNUMBER(AM1123),AM1123%,0)</f>
        <v>128439.99999999996</v>
      </c>
      <c r="L1123" s="4"/>
      <c r="M1123" s="2">
        <v>0.56000000000000005</v>
      </c>
      <c r="N1123" s="2">
        <v>2.8</v>
      </c>
      <c r="O1123" s="2">
        <v>20.3</v>
      </c>
      <c r="P1123" s="2">
        <v>90.753500000000003</v>
      </c>
      <c r="Q1123" s="2">
        <v>7.0000000000000007E-2</v>
      </c>
      <c r="R1123" s="2">
        <v>0.3</v>
      </c>
      <c r="S1123" s="2">
        <v>20</v>
      </c>
      <c r="T1123" s="2">
        <v>1.8134999999999999</v>
      </c>
      <c r="U1123" s="2">
        <v>0.05</v>
      </c>
      <c r="V1123" s="2">
        <v>1.3</v>
      </c>
      <c r="W1123" s="2">
        <v>4</v>
      </c>
      <c r="X1123" s="2">
        <v>1.7594000000000001</v>
      </c>
      <c r="Y1123" s="2">
        <v>0.91</v>
      </c>
      <c r="Z1123" s="2">
        <v>3.3</v>
      </c>
      <c r="AA1123" s="2">
        <v>27.9</v>
      </c>
      <c r="AB1123" s="2">
        <v>43.297400000000003</v>
      </c>
      <c r="AC1123" s="2">
        <v>0.83</v>
      </c>
      <c r="AD1123" s="2">
        <v>4.5</v>
      </c>
      <c r="AE1123" s="2">
        <v>18.399999999999999</v>
      </c>
      <c r="AF1123" s="2">
        <v>43.883099999999999</v>
      </c>
      <c r="AG1123" s="2">
        <v>0.48</v>
      </c>
      <c r="AH1123" s="22">
        <v>3</v>
      </c>
      <c r="AI1123" s="22">
        <v>16.100000000000001</v>
      </c>
      <c r="AJ1123" s="22">
        <v>36.650300000000001</v>
      </c>
      <c r="AK1123" s="18">
        <v>0.64</v>
      </c>
      <c r="AL1123" s="18">
        <v>2.6</v>
      </c>
      <c r="AM1123" s="18">
        <v>24.7</v>
      </c>
      <c r="AN1123" s="2">
        <v>54.103099999999998</v>
      </c>
      <c r="AO1123" s="2">
        <v>0.56000000000000005</v>
      </c>
      <c r="AP1123" s="2">
        <v>1.3</v>
      </c>
      <c r="AQ1123" s="2">
        <v>43.3</v>
      </c>
      <c r="AR1123" s="2">
        <v>9.8755000000000006</v>
      </c>
      <c r="AS1123" s="2">
        <v>0.57999999999999996</v>
      </c>
      <c r="AT1123" s="2">
        <v>2.8</v>
      </c>
      <c r="AU1123" s="2">
        <v>20.399999999999999</v>
      </c>
      <c r="AV1123" s="2">
        <v>20.575199999999999</v>
      </c>
      <c r="AW1123" s="2">
        <v>0.92</v>
      </c>
      <c r="AX1123" s="2">
        <v>2.2999999999999998</v>
      </c>
      <c r="AY1123" s="2">
        <v>39.4</v>
      </c>
      <c r="AZ1123" s="2">
        <v>42.47</v>
      </c>
      <c r="BA1123" s="2">
        <v>0.28999999999999998</v>
      </c>
      <c r="BB1123" s="2">
        <v>3.5</v>
      </c>
      <c r="BC1123" s="2">
        <v>8.3000000000000007</v>
      </c>
      <c r="BD1123" s="2">
        <v>17.832699999999999</v>
      </c>
      <c r="BE1123" s="4"/>
      <c r="BF1123" s="4"/>
    </row>
    <row r="1124" spans="1:58" x14ac:dyDescent="0.2">
      <c r="A1124" s="29">
        <v>1123</v>
      </c>
      <c r="B1124" s="7" t="s">
        <v>32</v>
      </c>
      <c r="C1124" s="3">
        <v>39960</v>
      </c>
      <c r="D1124" s="4" t="s">
        <v>28</v>
      </c>
      <c r="E1124" s="4" t="s">
        <v>164</v>
      </c>
      <c r="F1124" s="5" t="s">
        <v>190</v>
      </c>
      <c r="G1124" s="6">
        <v>0.9145833333333333</v>
      </c>
      <c r="H1124" s="6">
        <v>0.91666666666666663</v>
      </c>
      <c r="I1124" s="85">
        <f t="shared" si="17"/>
        <v>2.9999999999999893</v>
      </c>
      <c r="J1124" s="86">
        <f>I1124*Segmentos!$D$7*(AH1124%)*IF(ISNUMBER(AI1124),AI1124%,0)</f>
        <v>4799.9999999999836</v>
      </c>
      <c r="K1124" s="86">
        <f>I1124*Segmentos!$D$7*(AL1124%)*IF(ISNUMBER(AM1124),AM1124%,0)</f>
        <v>15187.199999999944</v>
      </c>
      <c r="L1124" s="4"/>
      <c r="M1124" s="2">
        <v>0.82</v>
      </c>
      <c r="N1124" s="2">
        <v>0.9</v>
      </c>
      <c r="O1124" s="2">
        <v>92.4</v>
      </c>
      <c r="P1124" s="2">
        <v>100</v>
      </c>
      <c r="Q1124" s="2">
        <v>0</v>
      </c>
      <c r="R1124" s="2">
        <v>0</v>
      </c>
      <c r="S1124" s="8" t="s">
        <v>577</v>
      </c>
      <c r="T1124" s="2">
        <v>0</v>
      </c>
      <c r="U1124" s="2">
        <v>0</v>
      </c>
      <c r="V1124" s="2">
        <v>0</v>
      </c>
      <c r="W1124" s="8" t="s">
        <v>577</v>
      </c>
      <c r="X1124" s="2">
        <v>0</v>
      </c>
      <c r="Y1124" s="2">
        <v>0.62</v>
      </c>
      <c r="Z1124" s="2">
        <v>0.8</v>
      </c>
      <c r="AA1124" s="2">
        <v>74.3</v>
      </c>
      <c r="AB1124" s="2">
        <v>22.394600000000001</v>
      </c>
      <c r="AC1124" s="2">
        <v>1.94</v>
      </c>
      <c r="AD1124" s="2">
        <v>2</v>
      </c>
      <c r="AE1124" s="2">
        <v>99.3</v>
      </c>
      <c r="AF1124" s="2">
        <v>77.605400000000003</v>
      </c>
      <c r="AG1124" s="2">
        <v>0.37</v>
      </c>
      <c r="AH1124" s="22">
        <v>0.4</v>
      </c>
      <c r="AI1124" s="22">
        <v>100</v>
      </c>
      <c r="AJ1124" s="22">
        <v>21.627300000000002</v>
      </c>
      <c r="AK1124" s="18">
        <v>1.22</v>
      </c>
      <c r="AL1124" s="18">
        <v>1.4</v>
      </c>
      <c r="AM1124" s="18">
        <v>90.4</v>
      </c>
      <c r="AN1124" s="2">
        <v>78.372699999999995</v>
      </c>
      <c r="AO1124" s="2">
        <v>0.15</v>
      </c>
      <c r="AP1124" s="2">
        <v>0.2</v>
      </c>
      <c r="AQ1124" s="2">
        <v>79.099999999999994</v>
      </c>
      <c r="AR1124" s="2">
        <v>1.9691000000000001</v>
      </c>
      <c r="AS1124" s="2">
        <v>0.19</v>
      </c>
      <c r="AT1124" s="2">
        <v>0.2</v>
      </c>
      <c r="AU1124" s="2">
        <v>100</v>
      </c>
      <c r="AV1124" s="2">
        <v>5.0423999999999998</v>
      </c>
      <c r="AW1124" s="2">
        <v>0.36</v>
      </c>
      <c r="AX1124" s="2">
        <v>0.4</v>
      </c>
      <c r="AY1124" s="2">
        <v>100</v>
      </c>
      <c r="AZ1124" s="2">
        <v>12.5886</v>
      </c>
      <c r="BA1124" s="2">
        <v>1.72</v>
      </c>
      <c r="BB1124" s="2">
        <v>1.9</v>
      </c>
      <c r="BC1124" s="2">
        <v>91.2</v>
      </c>
      <c r="BD1124" s="2">
        <v>80.400000000000006</v>
      </c>
      <c r="BE1124" s="4"/>
      <c r="BF1124" s="4"/>
    </row>
    <row r="1125" spans="1:58" x14ac:dyDescent="0.2">
      <c r="A1125" s="29">
        <v>1124</v>
      </c>
      <c r="B1125" s="7" t="s">
        <v>19</v>
      </c>
      <c r="C1125" s="3">
        <v>39960</v>
      </c>
      <c r="D1125" s="4" t="s">
        <v>17</v>
      </c>
      <c r="E1125" s="4" t="s">
        <v>166</v>
      </c>
      <c r="F1125" s="5" t="s">
        <v>190</v>
      </c>
      <c r="G1125" s="6">
        <v>0.91527777777777775</v>
      </c>
      <c r="H1125" s="6">
        <v>0.91666666666666663</v>
      </c>
      <c r="I1125" s="85">
        <f t="shared" si="17"/>
        <v>1.9999999999999929</v>
      </c>
      <c r="J1125" s="86">
        <f>I1125*Segmentos!$D$7*(AH1125%)*IF(ISNUMBER(AI1125),AI1125%,0)</f>
        <v>3199.9999999999891</v>
      </c>
      <c r="K1125" s="86">
        <f>I1125*Segmentos!$D$7*(AL1125%)*IF(ISNUMBER(AM1125),AM1125%,0)</f>
        <v>1143.9999999999961</v>
      </c>
      <c r="L1125" s="4"/>
      <c r="M1125" s="2">
        <v>0.25</v>
      </c>
      <c r="N1125" s="2">
        <v>0.3</v>
      </c>
      <c r="O1125" s="2">
        <v>89.1</v>
      </c>
      <c r="P1125" s="2">
        <v>100</v>
      </c>
      <c r="Q1125" s="2">
        <v>0.19</v>
      </c>
      <c r="R1125" s="2">
        <v>0.2</v>
      </c>
      <c r="S1125" s="2">
        <v>100</v>
      </c>
      <c r="T1125" s="2">
        <v>12.3538</v>
      </c>
      <c r="U1125" s="2">
        <v>0</v>
      </c>
      <c r="V1125" s="2">
        <v>0</v>
      </c>
      <c r="W1125" s="8" t="s">
        <v>577</v>
      </c>
      <c r="X1125" s="2">
        <v>0</v>
      </c>
      <c r="Y1125" s="2">
        <v>0.1</v>
      </c>
      <c r="Z1125" s="2">
        <v>0.2</v>
      </c>
      <c r="AA1125" s="2">
        <v>50</v>
      </c>
      <c r="AB1125" s="2">
        <v>12.2631</v>
      </c>
      <c r="AC1125" s="2">
        <v>0.57999999999999996</v>
      </c>
      <c r="AD1125" s="2">
        <v>0.6</v>
      </c>
      <c r="AE1125" s="2">
        <v>100</v>
      </c>
      <c r="AF1125" s="2">
        <v>75.383099999999999</v>
      </c>
      <c r="AG1125" s="2">
        <v>0.37</v>
      </c>
      <c r="AH1125" s="22">
        <v>0.4</v>
      </c>
      <c r="AI1125" s="22">
        <v>100</v>
      </c>
      <c r="AJ1125" s="22">
        <v>69.168499999999995</v>
      </c>
      <c r="AK1125" s="18">
        <v>0.15</v>
      </c>
      <c r="AL1125" s="18">
        <v>0.2</v>
      </c>
      <c r="AM1125" s="18">
        <v>71.5</v>
      </c>
      <c r="AN1125" s="2">
        <v>30.831499999999998</v>
      </c>
      <c r="AO1125" s="2">
        <v>0.28999999999999998</v>
      </c>
      <c r="AP1125" s="2">
        <v>0.3</v>
      </c>
      <c r="AQ1125" s="2">
        <v>100</v>
      </c>
      <c r="AR1125" s="2">
        <v>12.3538</v>
      </c>
      <c r="AS1125" s="2">
        <v>0</v>
      </c>
      <c r="AT1125" s="2">
        <v>0</v>
      </c>
      <c r="AU1125" s="8" t="s">
        <v>577</v>
      </c>
      <c r="AV1125" s="2">
        <v>0</v>
      </c>
      <c r="AW1125" s="2">
        <v>0.27</v>
      </c>
      <c r="AX1125" s="2">
        <v>0.4</v>
      </c>
      <c r="AY1125" s="2">
        <v>71.5</v>
      </c>
      <c r="AZ1125" s="2">
        <v>30.831499999999998</v>
      </c>
      <c r="BA1125" s="2">
        <v>0.37</v>
      </c>
      <c r="BB1125" s="2">
        <v>0.4</v>
      </c>
      <c r="BC1125" s="2">
        <v>100</v>
      </c>
      <c r="BD1125" s="2">
        <v>56.814700000000002</v>
      </c>
      <c r="BE1125" s="4"/>
      <c r="BF1125" s="4"/>
    </row>
    <row r="1126" spans="1:58" x14ac:dyDescent="0.2">
      <c r="A1126" s="29">
        <v>1125</v>
      </c>
      <c r="B1126" s="7" t="s">
        <v>2</v>
      </c>
      <c r="C1126" s="3">
        <v>39960</v>
      </c>
      <c r="D1126" s="4" t="s">
        <v>0</v>
      </c>
      <c r="E1126" s="4" t="s">
        <v>164</v>
      </c>
      <c r="F1126" s="5" t="s">
        <v>190</v>
      </c>
      <c r="G1126" s="6">
        <v>0.8833333333333333</v>
      </c>
      <c r="H1126" s="6">
        <v>0.93055555555555547</v>
      </c>
      <c r="I1126" s="85">
        <f t="shared" si="17"/>
        <v>67.999999999999915</v>
      </c>
      <c r="J1126" s="86">
        <f>I1126*Segmentos!$D$7*(AH1126%)*IF(ISNUMBER(AI1126),AI1126%,0)</f>
        <v>1824113.5999999975</v>
      </c>
      <c r="K1126" s="86">
        <f>I1126*Segmentos!$D$7*(AL1126%)*IF(ISNUMBER(AM1126),AM1126%,0)</f>
        <v>1913139.1999999974</v>
      </c>
      <c r="L1126" s="4"/>
      <c r="M1126" s="2">
        <v>6.89</v>
      </c>
      <c r="N1126" s="2">
        <v>21.2</v>
      </c>
      <c r="O1126" s="2">
        <v>32.4</v>
      </c>
      <c r="P1126" s="2">
        <v>86.169399999999996</v>
      </c>
      <c r="Q1126" s="2">
        <v>3.61</v>
      </c>
      <c r="R1126" s="2">
        <v>15.8</v>
      </c>
      <c r="S1126" s="2">
        <v>22.9</v>
      </c>
      <c r="T1126" s="2">
        <v>7.5399000000000003</v>
      </c>
      <c r="U1126" s="2">
        <v>6.23</v>
      </c>
      <c r="V1126" s="2">
        <v>19.5</v>
      </c>
      <c r="W1126" s="2">
        <v>31.9</v>
      </c>
      <c r="X1126" s="2">
        <v>16.3371</v>
      </c>
      <c r="Y1126" s="2">
        <v>7.29</v>
      </c>
      <c r="Z1126" s="2">
        <v>22.2</v>
      </c>
      <c r="AA1126" s="2">
        <v>32.799999999999997</v>
      </c>
      <c r="AB1126" s="2">
        <v>26.930199999999999</v>
      </c>
      <c r="AC1126" s="2">
        <v>8.61</v>
      </c>
      <c r="AD1126" s="2">
        <v>24.2</v>
      </c>
      <c r="AE1126" s="2">
        <v>35.5</v>
      </c>
      <c r="AF1126" s="2">
        <v>35.362099999999998</v>
      </c>
      <c r="AG1126" s="2">
        <v>6.73</v>
      </c>
      <c r="AH1126" s="22">
        <v>19.899999999999999</v>
      </c>
      <c r="AI1126" s="22">
        <v>33.700000000000003</v>
      </c>
      <c r="AJ1126" s="22">
        <v>39.929900000000004</v>
      </c>
      <c r="AK1126" s="18">
        <v>7.03</v>
      </c>
      <c r="AL1126" s="18">
        <v>22.4</v>
      </c>
      <c r="AM1126" s="18">
        <v>31.4</v>
      </c>
      <c r="AN1126" s="2">
        <v>46.2395</v>
      </c>
      <c r="AO1126" s="2">
        <v>4.9000000000000004</v>
      </c>
      <c r="AP1126" s="2">
        <v>16.399999999999999</v>
      </c>
      <c r="AQ1126" s="2">
        <v>29.9</v>
      </c>
      <c r="AR1126" s="2">
        <v>6.6988000000000003</v>
      </c>
      <c r="AS1126" s="2">
        <v>7.28</v>
      </c>
      <c r="AT1126" s="2">
        <v>20.399999999999999</v>
      </c>
      <c r="AU1126" s="2">
        <v>35.700000000000003</v>
      </c>
      <c r="AV1126" s="2">
        <v>20.07</v>
      </c>
      <c r="AW1126" s="2">
        <v>7.62</v>
      </c>
      <c r="AX1126" s="2">
        <v>23.3</v>
      </c>
      <c r="AY1126" s="2">
        <v>32.6</v>
      </c>
      <c r="AZ1126" s="2">
        <v>27.407900000000001</v>
      </c>
      <c r="BA1126" s="2">
        <v>6.68</v>
      </c>
      <c r="BB1126" s="2">
        <v>21.5</v>
      </c>
      <c r="BC1126" s="2">
        <v>31</v>
      </c>
      <c r="BD1126" s="2">
        <v>31.992699999999999</v>
      </c>
      <c r="BE1126" s="4"/>
      <c r="BF1126" s="4"/>
    </row>
    <row r="1127" spans="1:58" x14ac:dyDescent="0.2">
      <c r="A1127" s="29">
        <v>1126</v>
      </c>
      <c r="B1127" s="7" t="s">
        <v>16</v>
      </c>
      <c r="C1127" s="3">
        <v>39960</v>
      </c>
      <c r="D1127" s="4" t="s">
        <v>13</v>
      </c>
      <c r="E1127" s="4" t="s">
        <v>166</v>
      </c>
      <c r="F1127" s="5" t="s">
        <v>190</v>
      </c>
      <c r="G1127" s="6">
        <v>0.9145833333333333</v>
      </c>
      <c r="H1127" s="6">
        <v>0.91805555555555562</v>
      </c>
      <c r="I1127" s="85">
        <f t="shared" si="17"/>
        <v>5.0000000000001421</v>
      </c>
      <c r="J1127" s="86">
        <f>I1127*Segmentos!$D$7*(AH1127%)*IF(ISNUMBER(AI1127),AI1127%,0)</f>
        <v>135432.00000000384</v>
      </c>
      <c r="K1127" s="86">
        <f>I1127*Segmentos!$D$7*(AL1127%)*IF(ISNUMBER(AM1127),AM1127%,0)</f>
        <v>223160.00000000637</v>
      </c>
      <c r="L1127" s="4"/>
      <c r="M1127" s="2">
        <v>9.0500000000000007</v>
      </c>
      <c r="N1127" s="2">
        <v>11.2</v>
      </c>
      <c r="O1127" s="2">
        <v>81</v>
      </c>
      <c r="P1127" s="2">
        <v>87.5762</v>
      </c>
      <c r="Q1127" s="2">
        <v>5.95</v>
      </c>
      <c r="R1127" s="2">
        <v>8</v>
      </c>
      <c r="S1127" s="2">
        <v>74.400000000000006</v>
      </c>
      <c r="T1127" s="2">
        <v>9.6006999999999998</v>
      </c>
      <c r="U1127" s="2">
        <v>8.3800000000000008</v>
      </c>
      <c r="V1127" s="2">
        <v>9.1999999999999993</v>
      </c>
      <c r="W1127" s="2">
        <v>90.7</v>
      </c>
      <c r="X1127" s="2">
        <v>16.994399999999999</v>
      </c>
      <c r="Y1127" s="2">
        <v>8.4600000000000009</v>
      </c>
      <c r="Z1127" s="2">
        <v>10.8</v>
      </c>
      <c r="AA1127" s="2">
        <v>78.599999999999994</v>
      </c>
      <c r="AB1127" s="2">
        <v>24.1785</v>
      </c>
      <c r="AC1127" s="2">
        <v>11.58</v>
      </c>
      <c r="AD1127" s="2">
        <v>14.4</v>
      </c>
      <c r="AE1127" s="2">
        <v>80.599999999999994</v>
      </c>
      <c r="AF1127" s="2">
        <v>36.802599999999998</v>
      </c>
      <c r="AG1127" s="2">
        <v>6.76</v>
      </c>
      <c r="AH1127" s="22">
        <v>8.1</v>
      </c>
      <c r="AI1127" s="22">
        <v>83.6</v>
      </c>
      <c r="AJ1127" s="22">
        <v>31.044599999999999</v>
      </c>
      <c r="AK1127" s="18">
        <v>11.11</v>
      </c>
      <c r="AL1127" s="18">
        <v>14</v>
      </c>
      <c r="AM1127" s="18">
        <v>79.7</v>
      </c>
      <c r="AN1127" s="2">
        <v>56.531599999999997</v>
      </c>
      <c r="AO1127" s="2">
        <v>6.71</v>
      </c>
      <c r="AP1127" s="2">
        <v>9</v>
      </c>
      <c r="AQ1127" s="2">
        <v>74.7</v>
      </c>
      <c r="AR1127" s="2">
        <v>7.0938999999999997</v>
      </c>
      <c r="AS1127" s="2">
        <v>9.65</v>
      </c>
      <c r="AT1127" s="2">
        <v>11.7</v>
      </c>
      <c r="AU1127" s="2">
        <v>82.8</v>
      </c>
      <c r="AV1127" s="2">
        <v>20.575800000000001</v>
      </c>
      <c r="AW1127" s="2">
        <v>10.38</v>
      </c>
      <c r="AX1127" s="2">
        <v>11.8</v>
      </c>
      <c r="AY1127" s="2">
        <v>87.6</v>
      </c>
      <c r="AZ1127" s="2">
        <v>28.89</v>
      </c>
      <c r="BA1127" s="2">
        <v>8.3699999999999992</v>
      </c>
      <c r="BB1127" s="2">
        <v>11</v>
      </c>
      <c r="BC1127" s="2">
        <v>76.099999999999994</v>
      </c>
      <c r="BD1127" s="2">
        <v>31.016500000000001</v>
      </c>
      <c r="BE1127" s="4"/>
      <c r="BF1127" s="4"/>
    </row>
    <row r="1128" spans="1:58" x14ac:dyDescent="0.2">
      <c r="A1128" s="29">
        <v>1127</v>
      </c>
      <c r="B1128" s="7" t="s">
        <v>22</v>
      </c>
      <c r="C1128" s="3">
        <v>39960</v>
      </c>
      <c r="D1128" s="4" t="s">
        <v>21</v>
      </c>
      <c r="E1128" s="4" t="s">
        <v>164</v>
      </c>
      <c r="F1128" s="5" t="s">
        <v>190</v>
      </c>
      <c r="G1128" s="6">
        <v>0.83263888888888893</v>
      </c>
      <c r="H1128" s="6">
        <v>0.87430555555555556</v>
      </c>
      <c r="I1128" s="85">
        <f t="shared" si="17"/>
        <v>59.999999999999943</v>
      </c>
      <c r="J1128" s="86">
        <f>I1128*Segmentos!$D$7*(AH1128%)*IF(ISNUMBER(AI1128),AI1128%,0)</f>
        <v>411263.99999999965</v>
      </c>
      <c r="K1128" s="86">
        <f>I1128*Segmentos!$D$7*(AL1128%)*IF(ISNUMBER(AM1128),AM1128%,0)</f>
        <v>423575.99999999971</v>
      </c>
      <c r="L1128" s="4"/>
      <c r="M1128" s="2">
        <v>1.73</v>
      </c>
      <c r="N1128" s="2">
        <v>4.3</v>
      </c>
      <c r="O1128" s="2">
        <v>39.9</v>
      </c>
      <c r="P1128" s="2">
        <v>97.491500000000002</v>
      </c>
      <c r="Q1128" s="2">
        <v>1.02</v>
      </c>
      <c r="R1128" s="2">
        <v>1.8</v>
      </c>
      <c r="S1128" s="2">
        <v>55.5</v>
      </c>
      <c r="T1128" s="2">
        <v>9.5475999999999992</v>
      </c>
      <c r="U1128" s="2">
        <v>0.34</v>
      </c>
      <c r="V1128" s="2">
        <v>1.5</v>
      </c>
      <c r="W1128" s="2">
        <v>23.3</v>
      </c>
      <c r="X1128" s="2">
        <v>4.0759999999999996</v>
      </c>
      <c r="Y1128" s="2">
        <v>0.59</v>
      </c>
      <c r="Z1128" s="2">
        <v>1.9</v>
      </c>
      <c r="AA1128" s="2">
        <v>31.5</v>
      </c>
      <c r="AB1128" s="2">
        <v>9.8295999999999992</v>
      </c>
      <c r="AC1128" s="2">
        <v>4</v>
      </c>
      <c r="AD1128" s="2">
        <v>9.6999999999999993</v>
      </c>
      <c r="AE1128" s="2">
        <v>41.4</v>
      </c>
      <c r="AF1128" s="2">
        <v>74.038300000000007</v>
      </c>
      <c r="AG1128" s="2">
        <v>1.7</v>
      </c>
      <c r="AH1128" s="22">
        <v>5.0999999999999996</v>
      </c>
      <c r="AI1128" s="22">
        <v>33.6</v>
      </c>
      <c r="AJ1128" s="22">
        <v>45.459600000000002</v>
      </c>
      <c r="AK1128" s="18">
        <v>1.76</v>
      </c>
      <c r="AL1128" s="18">
        <v>3.7</v>
      </c>
      <c r="AM1128" s="18">
        <v>47.7</v>
      </c>
      <c r="AN1128" s="2">
        <v>52.031999999999996</v>
      </c>
      <c r="AO1128" s="2">
        <v>0.87</v>
      </c>
      <c r="AP1128" s="2">
        <v>3.6</v>
      </c>
      <c r="AQ1128" s="2">
        <v>24.4</v>
      </c>
      <c r="AR1128" s="2">
        <v>5.3418999999999999</v>
      </c>
      <c r="AS1128" s="2">
        <v>1.4</v>
      </c>
      <c r="AT1128" s="2">
        <v>4</v>
      </c>
      <c r="AU1128" s="2">
        <v>35.1</v>
      </c>
      <c r="AV1128" s="2">
        <v>17.3673</v>
      </c>
      <c r="AW1128" s="2">
        <v>1.31</v>
      </c>
      <c r="AX1128" s="2">
        <v>4.5</v>
      </c>
      <c r="AY1128" s="2">
        <v>28.9</v>
      </c>
      <c r="AZ1128" s="2">
        <v>21.1584</v>
      </c>
      <c r="BA1128" s="2">
        <v>2.48</v>
      </c>
      <c r="BB1128" s="2">
        <v>4.5999999999999996</v>
      </c>
      <c r="BC1128" s="2">
        <v>53.6</v>
      </c>
      <c r="BD1128" s="2">
        <v>53.623899999999999</v>
      </c>
      <c r="BE1128" s="4"/>
      <c r="BF1128" s="4"/>
    </row>
    <row r="1129" spans="1:58" x14ac:dyDescent="0.2">
      <c r="A1129" s="29">
        <v>1128</v>
      </c>
      <c r="B1129" s="7" t="s">
        <v>24</v>
      </c>
      <c r="C1129" s="3">
        <v>39960</v>
      </c>
      <c r="D1129" s="4" t="s">
        <v>21</v>
      </c>
      <c r="E1129" s="4" t="s">
        <v>170</v>
      </c>
      <c r="F1129" s="5" t="s">
        <v>190</v>
      </c>
      <c r="G1129" s="6">
        <v>0.8930555555555556</v>
      </c>
      <c r="H1129" s="6">
        <v>0.90902777777777777</v>
      </c>
      <c r="I1129" s="85">
        <f t="shared" si="17"/>
        <v>22.999999999999918</v>
      </c>
      <c r="J1129" s="86">
        <f>I1129*Segmentos!$D$7*(AH1129%)*IF(ISNUMBER(AI1129),AI1129%,0)</f>
        <v>1628.3999999999942</v>
      </c>
      <c r="K1129" s="86">
        <f>I1129*Segmentos!$D$7*(AL1129%)*IF(ISNUMBER(AM1129),AM1129%,0)</f>
        <v>44491.199999999852</v>
      </c>
      <c r="L1129" s="4"/>
      <c r="M1129" s="2">
        <v>0.26</v>
      </c>
      <c r="N1129" s="2">
        <v>0.7</v>
      </c>
      <c r="O1129" s="2">
        <v>35.700000000000003</v>
      </c>
      <c r="P1129" s="2">
        <v>20.511700000000001</v>
      </c>
      <c r="Q1129" s="2">
        <v>0.03</v>
      </c>
      <c r="R1129" s="2">
        <v>0.7</v>
      </c>
      <c r="S1129" s="2">
        <v>4.3</v>
      </c>
      <c r="T1129" s="2">
        <v>0.37869999999999998</v>
      </c>
      <c r="U1129" s="2">
        <v>0.48</v>
      </c>
      <c r="V1129" s="2">
        <v>1.2</v>
      </c>
      <c r="W1129" s="2">
        <v>39.1</v>
      </c>
      <c r="X1129" s="2">
        <v>7.9576000000000002</v>
      </c>
      <c r="Y1129" s="2">
        <v>0.12</v>
      </c>
      <c r="Z1129" s="2">
        <v>0.3</v>
      </c>
      <c r="AA1129" s="2">
        <v>47</v>
      </c>
      <c r="AB1129" s="2">
        <v>2.8079999999999998</v>
      </c>
      <c r="AC1129" s="2">
        <v>0.36</v>
      </c>
      <c r="AD1129" s="2">
        <v>0.9</v>
      </c>
      <c r="AE1129" s="2">
        <v>41.6</v>
      </c>
      <c r="AF1129" s="2">
        <v>9.3673999999999999</v>
      </c>
      <c r="AG1129" s="2">
        <v>0.02</v>
      </c>
      <c r="AH1129" s="22">
        <v>0.1</v>
      </c>
      <c r="AI1129" s="22">
        <v>17.7</v>
      </c>
      <c r="AJ1129" s="22">
        <v>0.82</v>
      </c>
      <c r="AK1129" s="18">
        <v>0.48</v>
      </c>
      <c r="AL1129" s="18">
        <v>1.3</v>
      </c>
      <c r="AM1129" s="18">
        <v>37.200000000000003</v>
      </c>
      <c r="AN1129" s="2">
        <v>19.691700000000001</v>
      </c>
      <c r="AO1129" s="2">
        <v>0.1</v>
      </c>
      <c r="AP1129" s="2">
        <v>0.7</v>
      </c>
      <c r="AQ1129" s="2">
        <v>14.4</v>
      </c>
      <c r="AR1129" s="2">
        <v>0.88600000000000001</v>
      </c>
      <c r="AS1129" s="2">
        <v>0.53</v>
      </c>
      <c r="AT1129" s="2">
        <v>1.4</v>
      </c>
      <c r="AU1129" s="2">
        <v>37.4</v>
      </c>
      <c r="AV1129" s="2">
        <v>9.1327999999999996</v>
      </c>
      <c r="AW1129" s="2">
        <v>0.25</v>
      </c>
      <c r="AX1129" s="2">
        <v>0.6</v>
      </c>
      <c r="AY1129" s="2">
        <v>39.1</v>
      </c>
      <c r="AZ1129" s="2">
        <v>5.7453000000000003</v>
      </c>
      <c r="BA1129" s="2">
        <v>0.16</v>
      </c>
      <c r="BB1129" s="2">
        <v>0.4</v>
      </c>
      <c r="BC1129" s="2">
        <v>38.799999999999997</v>
      </c>
      <c r="BD1129" s="2">
        <v>4.7476000000000003</v>
      </c>
      <c r="BE1129" s="4"/>
      <c r="BF1129" s="4"/>
    </row>
    <row r="1130" spans="1:58" x14ac:dyDescent="0.2">
      <c r="A1130" s="29">
        <v>1129</v>
      </c>
      <c r="B1130" s="7" t="s">
        <v>4</v>
      </c>
      <c r="C1130" s="3">
        <v>39960</v>
      </c>
      <c r="D1130" s="4" t="s">
        <v>3</v>
      </c>
      <c r="E1130" s="4" t="s">
        <v>165</v>
      </c>
      <c r="F1130" s="5" t="s">
        <v>190</v>
      </c>
      <c r="G1130" s="6">
        <v>0.78263888888888899</v>
      </c>
      <c r="H1130" s="6">
        <v>0.87430555555555556</v>
      </c>
      <c r="I1130" s="85">
        <f t="shared" si="17"/>
        <v>131.99999999999986</v>
      </c>
      <c r="J1130" s="86">
        <f>I1130*Segmentos!$D$7*(AH1130%)*IF(ISNUMBER(AI1130),AI1130%,0)</f>
        <v>1756339.1999999983</v>
      </c>
      <c r="K1130" s="86">
        <f>I1130*Segmentos!$D$7*(AL1130%)*IF(ISNUMBER(AM1130),AM1130%,0)</f>
        <v>2585615.9999999972</v>
      </c>
      <c r="L1130" s="4"/>
      <c r="M1130" s="2">
        <v>4.17</v>
      </c>
      <c r="N1130" s="2">
        <v>15.6</v>
      </c>
      <c r="O1130" s="2">
        <v>26.7</v>
      </c>
      <c r="P1130" s="2">
        <v>68.234899999999996</v>
      </c>
      <c r="Q1130" s="2">
        <v>4.1399999999999997</v>
      </c>
      <c r="R1130" s="2">
        <v>14.1</v>
      </c>
      <c r="S1130" s="2">
        <v>29.3</v>
      </c>
      <c r="T1130" s="2">
        <v>11.3093</v>
      </c>
      <c r="U1130" s="2">
        <v>4.3600000000000003</v>
      </c>
      <c r="V1130" s="2">
        <v>18.5</v>
      </c>
      <c r="W1130" s="2">
        <v>23.6</v>
      </c>
      <c r="X1130" s="2">
        <v>14.978199999999999</v>
      </c>
      <c r="Y1130" s="2">
        <v>4.2699999999999996</v>
      </c>
      <c r="Z1130" s="2">
        <v>16.399999999999999</v>
      </c>
      <c r="AA1130" s="2">
        <v>26.1</v>
      </c>
      <c r="AB1130" s="2">
        <v>20.6676</v>
      </c>
      <c r="AC1130" s="2">
        <v>3.96</v>
      </c>
      <c r="AD1130" s="2">
        <v>13.8</v>
      </c>
      <c r="AE1130" s="2">
        <v>28.7</v>
      </c>
      <c r="AF1130" s="2">
        <v>21.279800000000002</v>
      </c>
      <c r="AG1130" s="2">
        <v>3.34</v>
      </c>
      <c r="AH1130" s="22">
        <v>14.4</v>
      </c>
      <c r="AI1130" s="22">
        <v>23.1</v>
      </c>
      <c r="AJ1130" s="22">
        <v>25.9496</v>
      </c>
      <c r="AK1130" s="18">
        <v>4.91</v>
      </c>
      <c r="AL1130" s="18">
        <v>16.600000000000001</v>
      </c>
      <c r="AM1130" s="18">
        <v>29.5</v>
      </c>
      <c r="AN1130" s="2">
        <v>42.285400000000003</v>
      </c>
      <c r="AO1130" s="2">
        <v>2.27</v>
      </c>
      <c r="AP1130" s="2">
        <v>11.3</v>
      </c>
      <c r="AQ1130" s="2">
        <v>20.2</v>
      </c>
      <c r="AR1130" s="2">
        <v>4.0709</v>
      </c>
      <c r="AS1130" s="2">
        <v>3.11</v>
      </c>
      <c r="AT1130" s="2">
        <v>12.2</v>
      </c>
      <c r="AU1130" s="2">
        <v>25.6</v>
      </c>
      <c r="AV1130" s="2">
        <v>11.238200000000001</v>
      </c>
      <c r="AW1130" s="2">
        <v>4.12</v>
      </c>
      <c r="AX1130" s="2">
        <v>15.3</v>
      </c>
      <c r="AY1130" s="2">
        <v>26.9</v>
      </c>
      <c r="AZ1130" s="2">
        <v>19.4163</v>
      </c>
      <c r="BA1130" s="2">
        <v>5.34</v>
      </c>
      <c r="BB1130" s="2">
        <v>19</v>
      </c>
      <c r="BC1130" s="2">
        <v>28.1</v>
      </c>
      <c r="BD1130" s="2">
        <v>33.509500000000003</v>
      </c>
      <c r="BE1130" s="4"/>
      <c r="BF1130" s="4"/>
    </row>
    <row r="1131" spans="1:58" x14ac:dyDescent="0.2">
      <c r="A1131" s="29">
        <v>1130</v>
      </c>
      <c r="B1131" s="7" t="s">
        <v>15</v>
      </c>
      <c r="C1131" s="3">
        <v>39961</v>
      </c>
      <c r="D1131" s="4" t="s">
        <v>13</v>
      </c>
      <c r="E1131" s="4" t="s">
        <v>164</v>
      </c>
      <c r="F1131" s="5" t="s">
        <v>191</v>
      </c>
      <c r="G1131" s="6">
        <v>0.875</v>
      </c>
      <c r="H1131" s="6">
        <v>0.91388888888888886</v>
      </c>
      <c r="I1131" s="85">
        <f t="shared" si="17"/>
        <v>55.999999999999957</v>
      </c>
      <c r="J1131" s="86">
        <f>I1131*Segmentos!$D$7*(AH1131%)*IF(ISNUMBER(AI1131),AI1131%,0)</f>
        <v>1811913.5999999985</v>
      </c>
      <c r="K1131" s="86">
        <f>I1131*Segmentos!$D$7*(AL1131%)*IF(ISNUMBER(AM1131),AM1131%,0)</f>
        <v>2464895.9999999981</v>
      </c>
      <c r="L1131" s="4"/>
      <c r="M1131" s="2">
        <v>9.6199999999999992</v>
      </c>
      <c r="N1131" s="2">
        <v>19.399999999999999</v>
      </c>
      <c r="O1131" s="2">
        <v>49.5</v>
      </c>
      <c r="P1131" s="2">
        <v>86.224400000000003</v>
      </c>
      <c r="Q1131" s="2">
        <v>5.23</v>
      </c>
      <c r="R1131" s="2">
        <v>13.1</v>
      </c>
      <c r="S1131" s="2">
        <v>40</v>
      </c>
      <c r="T1131" s="2">
        <v>7.8162000000000003</v>
      </c>
      <c r="U1131" s="2">
        <v>6.67</v>
      </c>
      <c r="V1131" s="2">
        <v>15.2</v>
      </c>
      <c r="W1131" s="2">
        <v>43.8</v>
      </c>
      <c r="X1131" s="2">
        <v>12.536199999999999</v>
      </c>
      <c r="Y1131" s="2">
        <v>9.41</v>
      </c>
      <c r="Z1131" s="2">
        <v>19.3</v>
      </c>
      <c r="AA1131" s="2">
        <v>48.7</v>
      </c>
      <c r="AB1131" s="2">
        <v>24.898700000000002</v>
      </c>
      <c r="AC1131" s="2">
        <v>13.93</v>
      </c>
      <c r="AD1131" s="2">
        <v>25.4</v>
      </c>
      <c r="AE1131" s="2">
        <v>54.7</v>
      </c>
      <c r="AF1131" s="2">
        <v>40.973300000000002</v>
      </c>
      <c r="AG1131" s="2">
        <v>8.1</v>
      </c>
      <c r="AH1131" s="22">
        <v>17.7</v>
      </c>
      <c r="AI1131" s="22">
        <v>45.7</v>
      </c>
      <c r="AJ1131" s="22">
        <v>34.444400000000002</v>
      </c>
      <c r="AK1131" s="18">
        <v>10.99</v>
      </c>
      <c r="AL1131" s="18">
        <v>21</v>
      </c>
      <c r="AM1131" s="18">
        <v>52.4</v>
      </c>
      <c r="AN1131" s="2">
        <v>51.78</v>
      </c>
      <c r="AO1131" s="2">
        <v>9.89</v>
      </c>
      <c r="AP1131" s="2">
        <v>20.8</v>
      </c>
      <c r="AQ1131" s="2">
        <v>47.6</v>
      </c>
      <c r="AR1131" s="2">
        <v>9.6877999999999993</v>
      </c>
      <c r="AS1131" s="2">
        <v>7.72</v>
      </c>
      <c r="AT1131" s="2">
        <v>16.600000000000001</v>
      </c>
      <c r="AU1131" s="2">
        <v>46.5</v>
      </c>
      <c r="AV1131" s="2">
        <v>15.2377</v>
      </c>
      <c r="AW1131" s="2">
        <v>8.07</v>
      </c>
      <c r="AX1131" s="2">
        <v>16.8</v>
      </c>
      <c r="AY1131" s="2">
        <v>48</v>
      </c>
      <c r="AZ1131" s="2">
        <v>20.787099999999999</v>
      </c>
      <c r="BA1131" s="2">
        <v>11.8</v>
      </c>
      <c r="BB1131" s="2">
        <v>22.7</v>
      </c>
      <c r="BC1131" s="2">
        <v>52.1</v>
      </c>
      <c r="BD1131" s="2">
        <v>40.511800000000001</v>
      </c>
      <c r="BE1131" s="4"/>
      <c r="BF1131" s="4"/>
    </row>
    <row r="1132" spans="1:58" x14ac:dyDescent="0.2">
      <c r="A1132" s="29">
        <v>1131</v>
      </c>
      <c r="B1132" s="7" t="s">
        <v>5</v>
      </c>
      <c r="C1132" s="3">
        <v>39961</v>
      </c>
      <c r="D1132" s="4" t="s">
        <v>3</v>
      </c>
      <c r="E1132" s="4" t="s">
        <v>164</v>
      </c>
      <c r="F1132" s="5" t="s">
        <v>191</v>
      </c>
      <c r="G1132" s="6">
        <v>0.87430555555555556</v>
      </c>
      <c r="H1132" s="6">
        <v>0.91874999999999996</v>
      </c>
      <c r="I1132" s="85">
        <f t="shared" si="17"/>
        <v>63.999999999999929</v>
      </c>
      <c r="J1132" s="86">
        <f>I1132*Segmentos!$D$7*(AH1132%)*IF(ISNUMBER(AI1132),AI1132%,0)</f>
        <v>1867775.9999999979</v>
      </c>
      <c r="K1132" s="86">
        <f>I1132*Segmentos!$D$7*(AL1132%)*IF(ISNUMBER(AM1132),AM1132%,0)</f>
        <v>1994495.9999999977</v>
      </c>
      <c r="L1132" s="4"/>
      <c r="M1132" s="2">
        <v>7.55</v>
      </c>
      <c r="N1132" s="2">
        <v>20.100000000000001</v>
      </c>
      <c r="O1132" s="2">
        <v>37.700000000000003</v>
      </c>
      <c r="P1132" s="2">
        <v>88.582599999999999</v>
      </c>
      <c r="Q1132" s="2">
        <v>3.7</v>
      </c>
      <c r="R1132" s="2">
        <v>11.7</v>
      </c>
      <c r="S1132" s="2">
        <v>31.7</v>
      </c>
      <c r="T1132" s="2">
        <v>7.2351000000000001</v>
      </c>
      <c r="U1132" s="2">
        <v>3.89</v>
      </c>
      <c r="V1132" s="2">
        <v>15.4</v>
      </c>
      <c r="W1132" s="2">
        <v>25.3</v>
      </c>
      <c r="X1132" s="2">
        <v>9.5648</v>
      </c>
      <c r="Y1132" s="2">
        <v>7.82</v>
      </c>
      <c r="Z1132" s="2">
        <v>21.4</v>
      </c>
      <c r="AA1132" s="2">
        <v>36.6</v>
      </c>
      <c r="AB1132" s="2">
        <v>27.0837</v>
      </c>
      <c r="AC1132" s="2">
        <v>11.61</v>
      </c>
      <c r="AD1132" s="2">
        <v>26.1</v>
      </c>
      <c r="AE1132" s="2">
        <v>44.5</v>
      </c>
      <c r="AF1132" s="2">
        <v>44.698900000000002</v>
      </c>
      <c r="AG1132" s="2">
        <v>7.28</v>
      </c>
      <c r="AH1132" s="22">
        <v>19</v>
      </c>
      <c r="AI1132" s="22">
        <v>38.4</v>
      </c>
      <c r="AJ1132" s="22">
        <v>40.513599999999997</v>
      </c>
      <c r="AK1132" s="18">
        <v>7.8</v>
      </c>
      <c r="AL1132" s="18">
        <v>21</v>
      </c>
      <c r="AM1132" s="18">
        <v>37.1</v>
      </c>
      <c r="AN1132" s="2">
        <v>48.069000000000003</v>
      </c>
      <c r="AO1132" s="2">
        <v>2.48</v>
      </c>
      <c r="AP1132" s="2">
        <v>13.2</v>
      </c>
      <c r="AQ1132" s="2">
        <v>18.8</v>
      </c>
      <c r="AR1132" s="2">
        <v>3.1806999999999999</v>
      </c>
      <c r="AS1132" s="2">
        <v>4.79</v>
      </c>
      <c r="AT1132" s="2">
        <v>15.5</v>
      </c>
      <c r="AU1132" s="2">
        <v>30.8</v>
      </c>
      <c r="AV1132" s="2">
        <v>12.361800000000001</v>
      </c>
      <c r="AW1132" s="2">
        <v>9.82</v>
      </c>
      <c r="AX1132" s="2">
        <v>22.5</v>
      </c>
      <c r="AY1132" s="2">
        <v>43.7</v>
      </c>
      <c r="AZ1132" s="2">
        <v>33.1205</v>
      </c>
      <c r="BA1132" s="2">
        <v>8.89</v>
      </c>
      <c r="BB1132" s="2">
        <v>22.8</v>
      </c>
      <c r="BC1132" s="2">
        <v>39</v>
      </c>
      <c r="BD1132" s="2">
        <v>39.919499999999999</v>
      </c>
      <c r="BE1132" s="4"/>
      <c r="BF1132" s="4"/>
    </row>
    <row r="1133" spans="1:58" x14ac:dyDescent="0.2">
      <c r="A1133" s="29">
        <v>1132</v>
      </c>
      <c r="B1133" s="7" t="s">
        <v>18</v>
      </c>
      <c r="C1133" s="3">
        <v>39961</v>
      </c>
      <c r="D1133" s="4" t="s">
        <v>17</v>
      </c>
      <c r="E1133" s="4" t="s">
        <v>168</v>
      </c>
      <c r="F1133" s="5" t="s">
        <v>191</v>
      </c>
      <c r="G1133" s="6">
        <v>0.8340277777777777</v>
      </c>
      <c r="H1133" s="6">
        <v>0.91319444444444453</v>
      </c>
      <c r="I1133" s="85">
        <f t="shared" si="17"/>
        <v>114.00000000000023</v>
      </c>
      <c r="J1133" s="86">
        <f>I1133*Segmentos!$D$7*(AH1133%)*IF(ISNUMBER(AI1133),AI1133%,0)</f>
        <v>301644.00000000058</v>
      </c>
      <c r="K1133" s="86">
        <f>I1133*Segmentos!$D$7*(AL1133%)*IF(ISNUMBER(AM1133),AM1133%,0)</f>
        <v>223257.6000000005</v>
      </c>
      <c r="L1133" s="4" t="s">
        <v>333</v>
      </c>
      <c r="M1133" s="2">
        <v>0.56999999999999995</v>
      </c>
      <c r="N1133" s="2">
        <v>4.0999999999999996</v>
      </c>
      <c r="O1133" s="2">
        <v>14.2</v>
      </c>
      <c r="P1133" s="2">
        <v>93.422799999999995</v>
      </c>
      <c r="Q1133" s="2">
        <v>0.12</v>
      </c>
      <c r="R1133" s="2">
        <v>0.6</v>
      </c>
      <c r="S1133" s="2">
        <v>21.9</v>
      </c>
      <c r="T1133" s="2">
        <v>3.3289</v>
      </c>
      <c r="U1133" s="2">
        <v>0.3</v>
      </c>
      <c r="V1133" s="2">
        <v>3.3</v>
      </c>
      <c r="W1133" s="2">
        <v>9</v>
      </c>
      <c r="X1133" s="2">
        <v>10.1454</v>
      </c>
      <c r="Y1133" s="2">
        <v>0.28000000000000003</v>
      </c>
      <c r="Z1133" s="2">
        <v>3.6</v>
      </c>
      <c r="AA1133" s="2">
        <v>7.7</v>
      </c>
      <c r="AB1133" s="2">
        <v>13.2209</v>
      </c>
      <c r="AC1133" s="2">
        <v>1.25</v>
      </c>
      <c r="AD1133" s="2">
        <v>6.8</v>
      </c>
      <c r="AE1133" s="2">
        <v>18.5</v>
      </c>
      <c r="AF1133" s="2">
        <v>66.727500000000006</v>
      </c>
      <c r="AG1133" s="2">
        <v>0.67</v>
      </c>
      <c r="AH1133" s="22">
        <v>4.5</v>
      </c>
      <c r="AI1133" s="22">
        <v>14.7</v>
      </c>
      <c r="AJ1133" s="22">
        <v>51.395499999999998</v>
      </c>
      <c r="AK1133" s="18">
        <v>0.49</v>
      </c>
      <c r="AL1133" s="18">
        <v>3.6</v>
      </c>
      <c r="AM1133" s="18">
        <v>13.6</v>
      </c>
      <c r="AN1133" s="2">
        <v>42.027299999999997</v>
      </c>
      <c r="AO1133" s="2">
        <v>0.02</v>
      </c>
      <c r="AP1133" s="2">
        <v>0.5</v>
      </c>
      <c r="AQ1133" s="2">
        <v>4.3</v>
      </c>
      <c r="AR1133" s="2">
        <v>0.41439999999999999</v>
      </c>
      <c r="AS1133" s="2">
        <v>0.2</v>
      </c>
      <c r="AT1133" s="2">
        <v>1.3</v>
      </c>
      <c r="AU1133" s="2">
        <v>15.2</v>
      </c>
      <c r="AV1133" s="2">
        <v>7.3182999999999998</v>
      </c>
      <c r="AW1133" s="2">
        <v>0.68</v>
      </c>
      <c r="AX1133" s="2">
        <v>3.6</v>
      </c>
      <c r="AY1133" s="2">
        <v>19</v>
      </c>
      <c r="AZ1133" s="2">
        <v>31.834700000000002</v>
      </c>
      <c r="BA1133" s="2">
        <v>0.86</v>
      </c>
      <c r="BB1133" s="2">
        <v>7</v>
      </c>
      <c r="BC1133" s="2">
        <v>12.4</v>
      </c>
      <c r="BD1133" s="2">
        <v>53.855400000000003</v>
      </c>
      <c r="BE1133" s="4"/>
      <c r="BF1133" s="4"/>
    </row>
    <row r="1134" spans="1:58" x14ac:dyDescent="0.2">
      <c r="A1134" s="29">
        <v>1133</v>
      </c>
      <c r="B1134" s="7" t="s">
        <v>93</v>
      </c>
      <c r="C1134" s="3">
        <v>39961</v>
      </c>
      <c r="D1134" s="4" t="s">
        <v>28</v>
      </c>
      <c r="E1134" s="4" t="s">
        <v>168</v>
      </c>
      <c r="F1134" s="5" t="s">
        <v>191</v>
      </c>
      <c r="G1134" s="6">
        <v>0.9159722222222223</v>
      </c>
      <c r="H1134" s="6">
        <v>0.9902777777777777</v>
      </c>
      <c r="I1134" s="85">
        <f t="shared" si="17"/>
        <v>106.99999999999977</v>
      </c>
      <c r="J1134" s="86">
        <f>I1134*Segmentos!$D$7*(AH1134%)*IF(ISNUMBER(AI1134),AI1134%,0)</f>
        <v>323054.39999999938</v>
      </c>
      <c r="K1134" s="86">
        <f>I1134*Segmentos!$D$7*(AL1134%)*IF(ISNUMBER(AM1134),AM1134%,0)</f>
        <v>213315.19999999958</v>
      </c>
      <c r="L1134" s="4" t="s">
        <v>334</v>
      </c>
      <c r="M1134" s="2">
        <v>0.62</v>
      </c>
      <c r="N1134" s="2">
        <v>6.4</v>
      </c>
      <c r="O1134" s="2">
        <v>9.6</v>
      </c>
      <c r="P1134" s="2">
        <v>84.455799999999996</v>
      </c>
      <c r="Q1134" s="2">
        <v>0.04</v>
      </c>
      <c r="R1134" s="2">
        <v>1.5</v>
      </c>
      <c r="S1134" s="2">
        <v>2.6</v>
      </c>
      <c r="T1134" s="2">
        <v>0.87590000000000001</v>
      </c>
      <c r="U1134" s="2">
        <v>0.28999999999999998</v>
      </c>
      <c r="V1134" s="2">
        <v>4.0999999999999996</v>
      </c>
      <c r="W1134" s="2">
        <v>7</v>
      </c>
      <c r="X1134" s="2">
        <v>8.2227999999999994</v>
      </c>
      <c r="Y1134" s="2">
        <v>0.97</v>
      </c>
      <c r="Z1134" s="2">
        <v>9.1</v>
      </c>
      <c r="AA1134" s="2">
        <v>10.7</v>
      </c>
      <c r="AB1134" s="2">
        <v>39.177900000000001</v>
      </c>
      <c r="AC1134" s="2">
        <v>0.81</v>
      </c>
      <c r="AD1134" s="2">
        <v>8</v>
      </c>
      <c r="AE1134" s="2">
        <v>10.1</v>
      </c>
      <c r="AF1134" s="2">
        <v>36.179200000000002</v>
      </c>
      <c r="AG1134" s="2">
        <v>0.75</v>
      </c>
      <c r="AH1134" s="22">
        <v>7.4</v>
      </c>
      <c r="AI1134" s="22">
        <v>10.199999999999999</v>
      </c>
      <c r="AJ1134" s="22">
        <v>48.7849</v>
      </c>
      <c r="AK1134" s="18">
        <v>0.5</v>
      </c>
      <c r="AL1134" s="18">
        <v>5.6</v>
      </c>
      <c r="AM1134" s="18">
        <v>8.9</v>
      </c>
      <c r="AN1134" s="2">
        <v>35.670900000000003</v>
      </c>
      <c r="AO1134" s="2">
        <v>0.44</v>
      </c>
      <c r="AP1134" s="2">
        <v>4</v>
      </c>
      <c r="AQ1134" s="2">
        <v>11</v>
      </c>
      <c r="AR1134" s="2">
        <v>6.5949</v>
      </c>
      <c r="AS1134" s="2">
        <v>0.51</v>
      </c>
      <c r="AT1134" s="2">
        <v>4</v>
      </c>
      <c r="AU1134" s="2">
        <v>12.8</v>
      </c>
      <c r="AV1134" s="2">
        <v>15.233700000000001</v>
      </c>
      <c r="AW1134" s="2">
        <v>0.87</v>
      </c>
      <c r="AX1134" s="2">
        <v>7.1</v>
      </c>
      <c r="AY1134" s="2">
        <v>12.1</v>
      </c>
      <c r="AZ1134" s="2">
        <v>33.9407</v>
      </c>
      <c r="BA1134" s="2">
        <v>0.55000000000000004</v>
      </c>
      <c r="BB1134" s="2">
        <v>8</v>
      </c>
      <c r="BC1134" s="2">
        <v>6.8</v>
      </c>
      <c r="BD1134" s="2">
        <v>28.686499999999999</v>
      </c>
      <c r="BE1134" s="4"/>
      <c r="BF1134" s="4"/>
    </row>
    <row r="1135" spans="1:58" x14ac:dyDescent="0.2">
      <c r="A1135" s="29">
        <v>1134</v>
      </c>
      <c r="B1135" s="7" t="s">
        <v>9</v>
      </c>
      <c r="C1135" s="3">
        <v>39961</v>
      </c>
      <c r="D1135" s="4" t="s">
        <v>8</v>
      </c>
      <c r="E1135" s="4" t="s">
        <v>168</v>
      </c>
      <c r="F1135" s="5" t="s">
        <v>191</v>
      </c>
      <c r="G1135" s="6">
        <v>0.77500000000000002</v>
      </c>
      <c r="H1135" s="6">
        <v>0.87361111111111101</v>
      </c>
      <c r="I1135" s="85">
        <f t="shared" si="17"/>
        <v>141.99999999999983</v>
      </c>
      <c r="J1135" s="86">
        <f>I1135*Segmentos!$D$7*(AH1135%)*IF(ISNUMBER(AI1135),AI1135%,0)</f>
        <v>2626886.3999999962</v>
      </c>
      <c r="K1135" s="86">
        <f>I1135*Segmentos!$D$7*(AL1135%)*IF(ISNUMBER(AM1135),AM1135%,0)</f>
        <v>2805465.5999999964</v>
      </c>
      <c r="L1135" s="4" t="s">
        <v>331</v>
      </c>
      <c r="M1135" s="2">
        <v>4.8</v>
      </c>
      <c r="N1135" s="2">
        <v>16.600000000000001</v>
      </c>
      <c r="O1135" s="2">
        <v>28.8</v>
      </c>
      <c r="P1135" s="2">
        <v>86.495699999999999</v>
      </c>
      <c r="Q1135" s="2">
        <v>2.52</v>
      </c>
      <c r="R1135" s="2">
        <v>10.6</v>
      </c>
      <c r="S1135" s="2">
        <v>23.7</v>
      </c>
      <c r="T1135" s="2">
        <v>7.5824999999999996</v>
      </c>
      <c r="U1135" s="2">
        <v>3.07</v>
      </c>
      <c r="V1135" s="2">
        <v>11.8</v>
      </c>
      <c r="W1135" s="2">
        <v>26</v>
      </c>
      <c r="X1135" s="2">
        <v>11.6188</v>
      </c>
      <c r="Y1135" s="2">
        <v>5.49</v>
      </c>
      <c r="Z1135" s="2">
        <v>18.2</v>
      </c>
      <c r="AA1135" s="2">
        <v>30.1</v>
      </c>
      <c r="AB1135" s="2">
        <v>29.230599999999999</v>
      </c>
      <c r="AC1135" s="2">
        <v>6.43</v>
      </c>
      <c r="AD1135" s="2">
        <v>21.4</v>
      </c>
      <c r="AE1135" s="2">
        <v>30.1</v>
      </c>
      <c r="AF1135" s="2">
        <v>38.063699999999997</v>
      </c>
      <c r="AG1135" s="2">
        <v>4.6399999999999997</v>
      </c>
      <c r="AH1135" s="22">
        <v>16.399999999999999</v>
      </c>
      <c r="AI1135" s="22">
        <v>28.2</v>
      </c>
      <c r="AJ1135" s="22">
        <v>39.648000000000003</v>
      </c>
      <c r="AK1135" s="18">
        <v>4.9400000000000004</v>
      </c>
      <c r="AL1135" s="18">
        <v>16.8</v>
      </c>
      <c r="AM1135" s="18">
        <v>29.4</v>
      </c>
      <c r="AN1135" s="2">
        <v>46.847700000000003</v>
      </c>
      <c r="AO1135" s="2">
        <v>1.6</v>
      </c>
      <c r="AP1135" s="2">
        <v>6.8</v>
      </c>
      <c r="AQ1135" s="2">
        <v>23.6</v>
      </c>
      <c r="AR1135" s="2">
        <v>3.1496</v>
      </c>
      <c r="AS1135" s="2">
        <v>2.82</v>
      </c>
      <c r="AT1135" s="2">
        <v>10.6</v>
      </c>
      <c r="AU1135" s="2">
        <v>26.7</v>
      </c>
      <c r="AV1135" s="2">
        <v>11.179399999999999</v>
      </c>
      <c r="AW1135" s="2">
        <v>4.08</v>
      </c>
      <c r="AX1135" s="2">
        <v>15.7</v>
      </c>
      <c r="AY1135" s="2">
        <v>26</v>
      </c>
      <c r="AZ1135" s="2">
        <v>21.164100000000001</v>
      </c>
      <c r="BA1135" s="2">
        <v>7.39</v>
      </c>
      <c r="BB1135" s="2">
        <v>23.7</v>
      </c>
      <c r="BC1135" s="2">
        <v>31.2</v>
      </c>
      <c r="BD1135" s="2">
        <v>51.002699999999997</v>
      </c>
      <c r="BE1135" s="4"/>
      <c r="BF1135" s="4"/>
    </row>
    <row r="1136" spans="1:58" x14ac:dyDescent="0.2">
      <c r="A1136" s="29">
        <v>1135</v>
      </c>
      <c r="B1136" s="7" t="s">
        <v>1</v>
      </c>
      <c r="C1136" s="3">
        <v>39961</v>
      </c>
      <c r="D1136" s="4" t="s">
        <v>0</v>
      </c>
      <c r="E1136" s="4" t="s">
        <v>163</v>
      </c>
      <c r="F1136" s="5" t="s">
        <v>191</v>
      </c>
      <c r="G1136" s="6">
        <v>0.84930555555555554</v>
      </c>
      <c r="H1136" s="6">
        <v>0.88402777777777775</v>
      </c>
      <c r="I1136" s="85">
        <f t="shared" si="17"/>
        <v>49.999999999999986</v>
      </c>
      <c r="J1136" s="86">
        <f>I1136*Segmentos!$D$7*(AH1136%)*IF(ISNUMBER(AI1136),AI1136%,0)</f>
        <v>617779.99999999988</v>
      </c>
      <c r="K1136" s="86">
        <f>I1136*Segmentos!$D$7*(AL1136%)*IF(ISNUMBER(AM1136),AM1136%,0)</f>
        <v>1321839.9999999993</v>
      </c>
      <c r="L1136" s="4"/>
      <c r="M1136" s="2">
        <v>4.93</v>
      </c>
      <c r="N1136" s="2">
        <v>10.199999999999999</v>
      </c>
      <c r="O1136" s="2">
        <v>48.1</v>
      </c>
      <c r="P1136" s="2">
        <v>75.360200000000006</v>
      </c>
      <c r="Q1136" s="2">
        <v>6.32</v>
      </c>
      <c r="R1136" s="2">
        <v>9</v>
      </c>
      <c r="S1136" s="2">
        <v>70.3</v>
      </c>
      <c r="T1136" s="2">
        <v>16.128</v>
      </c>
      <c r="U1136" s="2">
        <v>4</v>
      </c>
      <c r="V1136" s="2">
        <v>11.2</v>
      </c>
      <c r="W1136" s="2">
        <v>35.9</v>
      </c>
      <c r="X1136" s="2">
        <v>12.8306</v>
      </c>
      <c r="Y1136" s="2">
        <v>4.9000000000000004</v>
      </c>
      <c r="Z1136" s="2">
        <v>9.6999999999999993</v>
      </c>
      <c r="AA1136" s="2">
        <v>50.5</v>
      </c>
      <c r="AB1136" s="2">
        <v>22.1038</v>
      </c>
      <c r="AC1136" s="2">
        <v>4.84</v>
      </c>
      <c r="AD1136" s="2">
        <v>10.8</v>
      </c>
      <c r="AE1136" s="2">
        <v>44.8</v>
      </c>
      <c r="AF1136" s="2">
        <v>24.297799999999999</v>
      </c>
      <c r="AG1136" s="2">
        <v>3.08</v>
      </c>
      <c r="AH1136" s="22">
        <v>7.9</v>
      </c>
      <c r="AI1136" s="22">
        <v>39.1</v>
      </c>
      <c r="AJ1136" s="22">
        <v>22.347899999999999</v>
      </c>
      <c r="AK1136" s="18">
        <v>6.6</v>
      </c>
      <c r="AL1136" s="18">
        <v>12.4</v>
      </c>
      <c r="AM1136" s="18">
        <v>53.3</v>
      </c>
      <c r="AN1136" s="2">
        <v>53.012300000000003</v>
      </c>
      <c r="AO1136" s="2">
        <v>3.59</v>
      </c>
      <c r="AP1136" s="2">
        <v>9.4</v>
      </c>
      <c r="AQ1136" s="2">
        <v>38.1</v>
      </c>
      <c r="AR1136" s="2">
        <v>5.9973999999999998</v>
      </c>
      <c r="AS1136" s="2">
        <v>5.51</v>
      </c>
      <c r="AT1136" s="2">
        <v>8.5</v>
      </c>
      <c r="AU1136" s="2">
        <v>64.5</v>
      </c>
      <c r="AV1136" s="2">
        <v>18.5548</v>
      </c>
      <c r="AW1136" s="2">
        <v>5.6</v>
      </c>
      <c r="AX1136" s="2">
        <v>10</v>
      </c>
      <c r="AY1136" s="2">
        <v>56</v>
      </c>
      <c r="AZ1136" s="2">
        <v>24.6037</v>
      </c>
      <c r="BA1136" s="2">
        <v>4.4800000000000004</v>
      </c>
      <c r="BB1136" s="2">
        <v>11.7</v>
      </c>
      <c r="BC1136" s="2">
        <v>38.4</v>
      </c>
      <c r="BD1136" s="2">
        <v>26.2043</v>
      </c>
      <c r="BE1136" s="4"/>
      <c r="BF1136" s="4"/>
    </row>
    <row r="1137" spans="1:58" x14ac:dyDescent="0.2">
      <c r="A1137" s="29">
        <v>1136</v>
      </c>
      <c r="B1137" s="7" t="s">
        <v>36</v>
      </c>
      <c r="C1137" s="3">
        <v>39961</v>
      </c>
      <c r="D1137" s="4" t="s">
        <v>13</v>
      </c>
      <c r="E1137" s="4" t="s">
        <v>163</v>
      </c>
      <c r="F1137" s="5" t="s">
        <v>191</v>
      </c>
      <c r="G1137" s="6">
        <v>0.91874999999999996</v>
      </c>
      <c r="H1137" s="6">
        <v>0.94236111111111109</v>
      </c>
      <c r="I1137" s="85">
        <f t="shared" si="17"/>
        <v>34.000000000000043</v>
      </c>
      <c r="J1137" s="86">
        <f>I1137*Segmentos!$D$7*(AH1137%)*IF(ISNUMBER(AI1137),AI1137%,0)</f>
        <v>1175040.0000000014</v>
      </c>
      <c r="K1137" s="86">
        <f>I1137*Segmentos!$D$7*(AL1137%)*IF(ISNUMBER(AM1137),AM1137%,0)</f>
        <v>2162400.0000000028</v>
      </c>
      <c r="L1137" s="4"/>
      <c r="M1137" s="2">
        <v>12.47</v>
      </c>
      <c r="N1137" s="2">
        <v>20</v>
      </c>
      <c r="O1137" s="2">
        <v>62.4</v>
      </c>
      <c r="P1137" s="2">
        <v>83.210099999999997</v>
      </c>
      <c r="Q1137" s="2">
        <v>9.0299999999999994</v>
      </c>
      <c r="R1137" s="2">
        <v>15.6</v>
      </c>
      <c r="S1137" s="2">
        <v>57.9</v>
      </c>
      <c r="T1137" s="2">
        <v>10.054</v>
      </c>
      <c r="U1137" s="2">
        <v>9.98</v>
      </c>
      <c r="V1137" s="2">
        <v>18.5</v>
      </c>
      <c r="W1137" s="2">
        <v>54</v>
      </c>
      <c r="X1137" s="2">
        <v>13.9594</v>
      </c>
      <c r="Y1137" s="2">
        <v>13.09</v>
      </c>
      <c r="Z1137" s="2">
        <v>19.5</v>
      </c>
      <c r="AA1137" s="2">
        <v>67.2</v>
      </c>
      <c r="AB1137" s="2">
        <v>25.7942</v>
      </c>
      <c r="AC1137" s="2">
        <v>15.25</v>
      </c>
      <c r="AD1137" s="2">
        <v>23.7</v>
      </c>
      <c r="AE1137" s="2">
        <v>64.5</v>
      </c>
      <c r="AF1137" s="2">
        <v>33.4024</v>
      </c>
      <c r="AG1137" s="2">
        <v>8.65</v>
      </c>
      <c r="AH1137" s="22">
        <v>14.4</v>
      </c>
      <c r="AI1137" s="22">
        <v>60</v>
      </c>
      <c r="AJ1137" s="22">
        <v>27.386299999999999</v>
      </c>
      <c r="AK1137" s="18">
        <v>15.92</v>
      </c>
      <c r="AL1137" s="18">
        <v>25</v>
      </c>
      <c r="AM1137" s="18">
        <v>63.6</v>
      </c>
      <c r="AN1137" s="2">
        <v>55.823799999999999</v>
      </c>
      <c r="AO1137" s="2">
        <v>13.3</v>
      </c>
      <c r="AP1137" s="2">
        <v>19.399999999999999</v>
      </c>
      <c r="AQ1137" s="2">
        <v>68.5</v>
      </c>
      <c r="AR1137" s="2">
        <v>9.6998999999999995</v>
      </c>
      <c r="AS1137" s="2">
        <v>14.32</v>
      </c>
      <c r="AT1137" s="2">
        <v>21.6</v>
      </c>
      <c r="AU1137" s="2">
        <v>66.2</v>
      </c>
      <c r="AV1137" s="2">
        <v>21.057300000000001</v>
      </c>
      <c r="AW1137" s="2">
        <v>11.02</v>
      </c>
      <c r="AX1137" s="2">
        <v>17.3</v>
      </c>
      <c r="AY1137" s="2">
        <v>63.9</v>
      </c>
      <c r="AZ1137" s="2">
        <v>21.151599999999998</v>
      </c>
      <c r="BA1137" s="2">
        <v>12.25</v>
      </c>
      <c r="BB1137" s="2">
        <v>21.3</v>
      </c>
      <c r="BC1137" s="2">
        <v>57.6</v>
      </c>
      <c r="BD1137" s="2">
        <v>31.301300000000001</v>
      </c>
      <c r="BE1137" s="4"/>
      <c r="BF1137" s="4"/>
    </row>
    <row r="1138" spans="1:58" x14ac:dyDescent="0.2">
      <c r="A1138" s="29">
        <v>1137</v>
      </c>
      <c r="B1138" s="7" t="s">
        <v>88</v>
      </c>
      <c r="C1138" s="3">
        <v>39961</v>
      </c>
      <c r="D1138" s="4" t="s">
        <v>13</v>
      </c>
      <c r="E1138" s="4" t="s">
        <v>163</v>
      </c>
      <c r="F1138" s="5" t="s">
        <v>191</v>
      </c>
      <c r="G1138" s="6">
        <v>0.91736111111111107</v>
      </c>
      <c r="H1138" s="6">
        <v>0.91874999999999996</v>
      </c>
      <c r="I1138" s="85">
        <f t="shared" si="17"/>
        <v>1.9999999999999929</v>
      </c>
      <c r="J1138" s="86">
        <f>I1138*Segmentos!$D$7*(AH1138%)*IF(ISNUMBER(AI1138),AI1138%,0)</f>
        <v>61456.799999999785</v>
      </c>
      <c r="K1138" s="86">
        <f>I1138*Segmentos!$D$7*(AL1138%)*IF(ISNUMBER(AM1138),AM1138%,0)</f>
        <v>107553.59999999961</v>
      </c>
      <c r="L1138" s="4"/>
      <c r="M1138" s="2">
        <v>10.71</v>
      </c>
      <c r="N1138" s="2">
        <v>12.2</v>
      </c>
      <c r="O1138" s="2">
        <v>87.6</v>
      </c>
      <c r="P1138" s="2">
        <v>84.627300000000005</v>
      </c>
      <c r="Q1138" s="2">
        <v>6.74</v>
      </c>
      <c r="R1138" s="2">
        <v>8</v>
      </c>
      <c r="S1138" s="2">
        <v>84.1</v>
      </c>
      <c r="T1138" s="2">
        <v>8.8785000000000007</v>
      </c>
      <c r="U1138" s="2">
        <v>5.64</v>
      </c>
      <c r="V1138" s="2">
        <v>6.6</v>
      </c>
      <c r="W1138" s="2">
        <v>85.5</v>
      </c>
      <c r="X1138" s="2">
        <v>9.3313000000000006</v>
      </c>
      <c r="Y1138" s="2">
        <v>10.53</v>
      </c>
      <c r="Z1138" s="2">
        <v>12.5</v>
      </c>
      <c r="AA1138" s="2">
        <v>84.2</v>
      </c>
      <c r="AB1138" s="2">
        <v>24.561499999999999</v>
      </c>
      <c r="AC1138" s="2">
        <v>16.14</v>
      </c>
      <c r="AD1138" s="2">
        <v>17.7</v>
      </c>
      <c r="AE1138" s="2">
        <v>91.1</v>
      </c>
      <c r="AF1138" s="2">
        <v>41.856000000000002</v>
      </c>
      <c r="AG1138" s="2">
        <v>7.66</v>
      </c>
      <c r="AH1138" s="22">
        <v>8.6999999999999993</v>
      </c>
      <c r="AI1138" s="22">
        <v>88.3</v>
      </c>
      <c r="AJ1138" s="22">
        <v>28.7212</v>
      </c>
      <c r="AK1138" s="18">
        <v>13.47</v>
      </c>
      <c r="AL1138" s="18">
        <v>15.4</v>
      </c>
      <c r="AM1138" s="18">
        <v>87.3</v>
      </c>
      <c r="AN1138" s="2">
        <v>55.906100000000002</v>
      </c>
      <c r="AO1138" s="2">
        <v>10.23</v>
      </c>
      <c r="AP1138" s="2">
        <v>11.5</v>
      </c>
      <c r="AQ1138" s="2">
        <v>88.8</v>
      </c>
      <c r="AR1138" s="2">
        <v>8.8280999999999992</v>
      </c>
      <c r="AS1138" s="2">
        <v>10.11</v>
      </c>
      <c r="AT1138" s="2">
        <v>11.4</v>
      </c>
      <c r="AU1138" s="2">
        <v>88.8</v>
      </c>
      <c r="AV1138" s="2">
        <v>17.593900000000001</v>
      </c>
      <c r="AW1138" s="2">
        <v>9.07</v>
      </c>
      <c r="AX1138" s="2">
        <v>10.199999999999999</v>
      </c>
      <c r="AY1138" s="2">
        <v>89.4</v>
      </c>
      <c r="AZ1138" s="2">
        <v>20.606999999999999</v>
      </c>
      <c r="BA1138" s="2">
        <v>12.43</v>
      </c>
      <c r="BB1138" s="2">
        <v>14.5</v>
      </c>
      <c r="BC1138" s="2">
        <v>85.9</v>
      </c>
      <c r="BD1138" s="2">
        <v>37.598300000000002</v>
      </c>
      <c r="BE1138" s="4"/>
      <c r="BF1138" s="4"/>
    </row>
    <row r="1139" spans="1:58" x14ac:dyDescent="0.2">
      <c r="A1139" s="29">
        <v>1138</v>
      </c>
      <c r="B1139" s="7" t="s">
        <v>30</v>
      </c>
      <c r="C1139" s="3">
        <v>39961</v>
      </c>
      <c r="D1139" s="4" t="s">
        <v>28</v>
      </c>
      <c r="E1139" s="4" t="s">
        <v>163</v>
      </c>
      <c r="F1139" s="5" t="s">
        <v>191</v>
      </c>
      <c r="G1139" s="6">
        <v>0.875</v>
      </c>
      <c r="H1139" s="6">
        <v>0.91111111111111109</v>
      </c>
      <c r="I1139" s="85">
        <f t="shared" si="17"/>
        <v>51.999999999999972</v>
      </c>
      <c r="J1139" s="86">
        <f>I1139*Segmentos!$D$7*(AH1139%)*IF(ISNUMBER(AI1139),AI1139%,0)</f>
        <v>112819.19999999995</v>
      </c>
      <c r="K1139" s="86">
        <f>I1139*Segmentos!$D$7*(AL1139%)*IF(ISNUMBER(AM1139),AM1139%,0)</f>
        <v>282796.79999999987</v>
      </c>
      <c r="L1139" s="4"/>
      <c r="M1139" s="2">
        <v>0.96</v>
      </c>
      <c r="N1139" s="2">
        <v>2.8</v>
      </c>
      <c r="O1139" s="2">
        <v>33.799999999999997</v>
      </c>
      <c r="P1139" s="2">
        <v>77.772400000000005</v>
      </c>
      <c r="Q1139" s="2">
        <v>0.01</v>
      </c>
      <c r="R1139" s="2">
        <v>0.1</v>
      </c>
      <c r="S1139" s="2">
        <v>8.5</v>
      </c>
      <c r="T1139" s="2">
        <v>0.12470000000000001</v>
      </c>
      <c r="U1139" s="2">
        <v>1.22</v>
      </c>
      <c r="V1139" s="2">
        <v>4</v>
      </c>
      <c r="W1139" s="2">
        <v>30.4</v>
      </c>
      <c r="X1139" s="2">
        <v>20.700500000000002</v>
      </c>
      <c r="Y1139" s="2">
        <v>0.61</v>
      </c>
      <c r="Z1139" s="2">
        <v>2.4</v>
      </c>
      <c r="AA1139" s="2">
        <v>25.6</v>
      </c>
      <c r="AB1139" s="2">
        <v>14.585800000000001</v>
      </c>
      <c r="AC1139" s="2">
        <v>1.59</v>
      </c>
      <c r="AD1139" s="2">
        <v>3.9</v>
      </c>
      <c r="AE1139" s="2">
        <v>40.799999999999997</v>
      </c>
      <c r="AF1139" s="2">
        <v>42.361400000000003</v>
      </c>
      <c r="AG1139" s="2">
        <v>0.54</v>
      </c>
      <c r="AH1139" s="22">
        <v>2.4</v>
      </c>
      <c r="AI1139" s="22">
        <v>22.6</v>
      </c>
      <c r="AJ1139" s="22">
        <v>20.7516</v>
      </c>
      <c r="AK1139" s="18">
        <v>1.34</v>
      </c>
      <c r="AL1139" s="18">
        <v>3.3</v>
      </c>
      <c r="AM1139" s="18">
        <v>41.2</v>
      </c>
      <c r="AN1139" s="2">
        <v>57.020800000000001</v>
      </c>
      <c r="AO1139" s="2">
        <v>0.39</v>
      </c>
      <c r="AP1139" s="2">
        <v>1.3</v>
      </c>
      <c r="AQ1139" s="2">
        <v>30.7</v>
      </c>
      <c r="AR1139" s="2">
        <v>3.4780000000000002</v>
      </c>
      <c r="AS1139" s="2">
        <v>0.77</v>
      </c>
      <c r="AT1139" s="2">
        <v>3</v>
      </c>
      <c r="AU1139" s="2">
        <v>25.4</v>
      </c>
      <c r="AV1139" s="2">
        <v>13.713900000000001</v>
      </c>
      <c r="AW1139" s="2">
        <v>0.94</v>
      </c>
      <c r="AX1139" s="2">
        <v>2.4</v>
      </c>
      <c r="AY1139" s="2">
        <v>38.700000000000003</v>
      </c>
      <c r="AZ1139" s="2">
        <v>21.912199999999999</v>
      </c>
      <c r="BA1139" s="2">
        <v>1.25</v>
      </c>
      <c r="BB1139" s="2">
        <v>3.5</v>
      </c>
      <c r="BC1139" s="2">
        <v>35.700000000000003</v>
      </c>
      <c r="BD1139" s="2">
        <v>38.668399999999998</v>
      </c>
      <c r="BE1139" s="4"/>
      <c r="BF1139" s="4"/>
    </row>
    <row r="1140" spans="1:58" x14ac:dyDescent="0.2">
      <c r="A1140" s="29">
        <v>1139</v>
      </c>
      <c r="B1140" s="7" t="s">
        <v>11</v>
      </c>
      <c r="C1140" s="3">
        <v>39961</v>
      </c>
      <c r="D1140" s="4" t="s">
        <v>8</v>
      </c>
      <c r="E1140" s="4" t="s">
        <v>166</v>
      </c>
      <c r="F1140" s="5" t="s">
        <v>191</v>
      </c>
      <c r="G1140" s="6">
        <v>0.90763888888888899</v>
      </c>
      <c r="H1140" s="6">
        <v>0.90833333333333333</v>
      </c>
      <c r="I1140" s="85">
        <f t="shared" si="17"/>
        <v>0.99999999999983658</v>
      </c>
      <c r="J1140" s="86">
        <f>I1140*Segmentos!$D$7*(AH1140%)*IF(ISNUMBER(AI1140),AI1140%,0)</f>
        <v>11599.999999998103</v>
      </c>
      <c r="K1140" s="86">
        <f>I1140*Segmentos!$D$7*(AL1140%)*IF(ISNUMBER(AM1140),AM1140%,0)</f>
        <v>21999.999999996406</v>
      </c>
      <c r="L1140" s="4"/>
      <c r="M1140" s="2">
        <v>4.2699999999999996</v>
      </c>
      <c r="N1140" s="2">
        <v>4.3</v>
      </c>
      <c r="O1140" s="2">
        <v>100</v>
      </c>
      <c r="P1140" s="2">
        <v>85.321399999999997</v>
      </c>
      <c r="Q1140" s="2">
        <v>2.1</v>
      </c>
      <c r="R1140" s="2">
        <v>2.1</v>
      </c>
      <c r="S1140" s="2">
        <v>100</v>
      </c>
      <c r="T1140" s="2">
        <v>7.0107999999999997</v>
      </c>
      <c r="U1140" s="2">
        <v>2.04</v>
      </c>
      <c r="V1140" s="2">
        <v>2</v>
      </c>
      <c r="W1140" s="2">
        <v>100</v>
      </c>
      <c r="X1140" s="2">
        <v>8.5596999999999994</v>
      </c>
      <c r="Y1140" s="2">
        <v>5.93</v>
      </c>
      <c r="Z1140" s="2">
        <v>5.9</v>
      </c>
      <c r="AA1140" s="2">
        <v>100</v>
      </c>
      <c r="AB1140" s="2">
        <v>34.948599999999999</v>
      </c>
      <c r="AC1140" s="2">
        <v>5.31</v>
      </c>
      <c r="AD1140" s="2">
        <v>5.3</v>
      </c>
      <c r="AE1140" s="2">
        <v>100</v>
      </c>
      <c r="AF1140" s="2">
        <v>34.802399999999999</v>
      </c>
      <c r="AG1140" s="2">
        <v>2.89</v>
      </c>
      <c r="AH1140" s="22">
        <v>2.9</v>
      </c>
      <c r="AI1140" s="22">
        <v>100</v>
      </c>
      <c r="AJ1140" s="22">
        <v>27.3626</v>
      </c>
      <c r="AK1140" s="18">
        <v>5.52</v>
      </c>
      <c r="AL1140" s="18">
        <v>5.5</v>
      </c>
      <c r="AM1140" s="18">
        <v>100</v>
      </c>
      <c r="AN1140" s="2">
        <v>57.958799999999997</v>
      </c>
      <c r="AO1140" s="2">
        <v>1.08</v>
      </c>
      <c r="AP1140" s="2">
        <v>1.1000000000000001</v>
      </c>
      <c r="AQ1140" s="2">
        <v>100</v>
      </c>
      <c r="AR1140" s="2">
        <v>2.3540999999999999</v>
      </c>
      <c r="AS1140" s="2">
        <v>3.42</v>
      </c>
      <c r="AT1140" s="2">
        <v>3.4</v>
      </c>
      <c r="AU1140" s="2">
        <v>100</v>
      </c>
      <c r="AV1140" s="2">
        <v>15.055899999999999</v>
      </c>
      <c r="AW1140" s="2">
        <v>3</v>
      </c>
      <c r="AX1140" s="2">
        <v>3</v>
      </c>
      <c r="AY1140" s="2">
        <v>100</v>
      </c>
      <c r="AZ1140" s="2">
        <v>17.200800000000001</v>
      </c>
      <c r="BA1140" s="2">
        <v>6.63</v>
      </c>
      <c r="BB1140" s="2">
        <v>6.6</v>
      </c>
      <c r="BC1140" s="2">
        <v>100</v>
      </c>
      <c r="BD1140" s="2">
        <v>50.710700000000003</v>
      </c>
      <c r="BE1140" s="4"/>
      <c r="BF1140" s="4"/>
    </row>
    <row r="1141" spans="1:58" x14ac:dyDescent="0.2">
      <c r="A1141" s="29">
        <v>1140</v>
      </c>
      <c r="B1141" s="7" t="s">
        <v>6</v>
      </c>
      <c r="C1141" s="3">
        <v>39961</v>
      </c>
      <c r="D1141" s="4" t="s">
        <v>3</v>
      </c>
      <c r="E1141" s="4" t="s">
        <v>166</v>
      </c>
      <c r="F1141" s="5" t="s">
        <v>191</v>
      </c>
      <c r="G1141" s="6">
        <v>0.90902777777777777</v>
      </c>
      <c r="H1141" s="6">
        <v>0.90972222222222221</v>
      </c>
      <c r="I1141" s="85">
        <f t="shared" si="17"/>
        <v>0.99999999999999645</v>
      </c>
      <c r="J1141" s="86">
        <f>I1141*Segmentos!$D$7*(AH1141%)*IF(ISNUMBER(AI1141),AI1141%,0)</f>
        <v>36799.999999999869</v>
      </c>
      <c r="K1141" s="86">
        <f>I1141*Segmentos!$D$7*(AL1141%)*IF(ISNUMBER(AM1141),AM1141%,0)</f>
        <v>33599.999999999884</v>
      </c>
      <c r="L1141" s="4"/>
      <c r="M1141" s="2">
        <v>8.7899999999999991</v>
      </c>
      <c r="N1141" s="2">
        <v>8.8000000000000007</v>
      </c>
      <c r="O1141" s="2">
        <v>100</v>
      </c>
      <c r="P1141" s="2">
        <v>87.192999999999998</v>
      </c>
      <c r="Q1141" s="2">
        <v>4.0599999999999996</v>
      </c>
      <c r="R1141" s="2">
        <v>4.0999999999999996</v>
      </c>
      <c r="S1141" s="2">
        <v>100</v>
      </c>
      <c r="T1141" s="2">
        <v>6.7154999999999996</v>
      </c>
      <c r="U1141" s="2">
        <v>4</v>
      </c>
      <c r="V1141" s="2">
        <v>4</v>
      </c>
      <c r="W1141" s="2">
        <v>100</v>
      </c>
      <c r="X1141" s="2">
        <v>8.3148</v>
      </c>
      <c r="Y1141" s="2">
        <v>8.2899999999999991</v>
      </c>
      <c r="Z1141" s="2">
        <v>8.3000000000000007</v>
      </c>
      <c r="AA1141" s="2">
        <v>100</v>
      </c>
      <c r="AB1141" s="2">
        <v>24.273199999999999</v>
      </c>
      <c r="AC1141" s="2">
        <v>14.71</v>
      </c>
      <c r="AD1141" s="2">
        <v>14.7</v>
      </c>
      <c r="AE1141" s="2">
        <v>100</v>
      </c>
      <c r="AF1141" s="2">
        <v>47.889400000000002</v>
      </c>
      <c r="AG1141" s="2">
        <v>9.18</v>
      </c>
      <c r="AH1141" s="22">
        <v>9.1999999999999993</v>
      </c>
      <c r="AI1141" s="22">
        <v>100</v>
      </c>
      <c r="AJ1141" s="22">
        <v>43.174900000000001</v>
      </c>
      <c r="AK1141" s="18">
        <v>8.4499999999999993</v>
      </c>
      <c r="AL1141" s="18">
        <v>8.4</v>
      </c>
      <c r="AM1141" s="18">
        <v>100</v>
      </c>
      <c r="AN1141" s="2">
        <v>44.018099999999997</v>
      </c>
      <c r="AO1141" s="2">
        <v>3.92</v>
      </c>
      <c r="AP1141" s="2">
        <v>3.9</v>
      </c>
      <c r="AQ1141" s="2">
        <v>100</v>
      </c>
      <c r="AR1141" s="2">
        <v>4.2519999999999998</v>
      </c>
      <c r="AS1141" s="2">
        <v>6.85</v>
      </c>
      <c r="AT1141" s="2">
        <v>6.8</v>
      </c>
      <c r="AU1141" s="2">
        <v>100</v>
      </c>
      <c r="AV1141" s="2">
        <v>14.9582</v>
      </c>
      <c r="AW1141" s="2">
        <v>11.56</v>
      </c>
      <c r="AX1141" s="2">
        <v>11.6</v>
      </c>
      <c r="AY1141" s="2">
        <v>100</v>
      </c>
      <c r="AZ1141" s="2">
        <v>32.969299999999997</v>
      </c>
      <c r="BA1141" s="2">
        <v>9.2200000000000006</v>
      </c>
      <c r="BB1141" s="2">
        <v>9.1999999999999993</v>
      </c>
      <c r="BC1141" s="2">
        <v>100</v>
      </c>
      <c r="BD1141" s="2">
        <v>35.013399999999997</v>
      </c>
      <c r="BE1141" s="4"/>
      <c r="BF1141" s="4"/>
    </row>
    <row r="1142" spans="1:58" x14ac:dyDescent="0.2">
      <c r="A1142" s="29">
        <v>1141</v>
      </c>
      <c r="B1142" s="7" t="s">
        <v>31</v>
      </c>
      <c r="C1142" s="3">
        <v>39961</v>
      </c>
      <c r="D1142" s="4" t="s">
        <v>28</v>
      </c>
      <c r="E1142" s="4" t="s">
        <v>166</v>
      </c>
      <c r="F1142" s="5" t="s">
        <v>191</v>
      </c>
      <c r="G1142" s="6">
        <v>0.91111111111111109</v>
      </c>
      <c r="H1142" s="6">
        <v>0.91388888888888886</v>
      </c>
      <c r="I1142" s="85">
        <f t="shared" si="17"/>
        <v>3.9999999999999858</v>
      </c>
      <c r="J1142" s="86">
        <f>I1142*Segmentos!$D$7*(AH1142%)*IF(ISNUMBER(AI1142),AI1142%,0)</f>
        <v>2735.9999999999905</v>
      </c>
      <c r="K1142" s="86">
        <f>I1142*Segmentos!$D$7*(AL1142%)*IF(ISNUMBER(AM1142),AM1142%,0)</f>
        <v>13785.599999999953</v>
      </c>
      <c r="L1142" s="4"/>
      <c r="M1142" s="2">
        <v>0.56000000000000005</v>
      </c>
      <c r="N1142" s="2">
        <v>0.8</v>
      </c>
      <c r="O1142" s="2">
        <v>68.8</v>
      </c>
      <c r="P1142" s="2">
        <v>70.980199999999996</v>
      </c>
      <c r="Q1142" s="2">
        <v>0</v>
      </c>
      <c r="R1142" s="2">
        <v>0</v>
      </c>
      <c r="S1142" s="8" t="s">
        <v>577</v>
      </c>
      <c r="T1142" s="2">
        <v>0</v>
      </c>
      <c r="U1142" s="2">
        <v>0.65</v>
      </c>
      <c r="V1142" s="2">
        <v>1</v>
      </c>
      <c r="W1142" s="2">
        <v>64</v>
      </c>
      <c r="X1142" s="2">
        <v>17.229399999999998</v>
      </c>
      <c r="Y1142" s="2">
        <v>0.65</v>
      </c>
      <c r="Z1142" s="2">
        <v>1</v>
      </c>
      <c r="AA1142" s="2">
        <v>68.400000000000006</v>
      </c>
      <c r="AB1142" s="2">
        <v>24.423300000000001</v>
      </c>
      <c r="AC1142" s="2">
        <v>0.7</v>
      </c>
      <c r="AD1142" s="2">
        <v>1</v>
      </c>
      <c r="AE1142" s="2">
        <v>72.5</v>
      </c>
      <c r="AF1142" s="2">
        <v>29.327500000000001</v>
      </c>
      <c r="AG1142" s="2">
        <v>0.2</v>
      </c>
      <c r="AH1142" s="22">
        <v>0.3</v>
      </c>
      <c r="AI1142" s="22">
        <v>57</v>
      </c>
      <c r="AJ1142" s="22">
        <v>11.769399999999999</v>
      </c>
      <c r="AK1142" s="18">
        <v>0.89</v>
      </c>
      <c r="AL1142" s="18">
        <v>1.2</v>
      </c>
      <c r="AM1142" s="18">
        <v>71.8</v>
      </c>
      <c r="AN1142" s="2">
        <v>59.210799999999999</v>
      </c>
      <c r="AO1142" s="2">
        <v>0.81</v>
      </c>
      <c r="AP1142" s="2">
        <v>1</v>
      </c>
      <c r="AQ1142" s="2">
        <v>82.2</v>
      </c>
      <c r="AR1142" s="2">
        <v>11.195399999999999</v>
      </c>
      <c r="AS1142" s="2">
        <v>0.05</v>
      </c>
      <c r="AT1142" s="2">
        <v>0.2</v>
      </c>
      <c r="AU1142" s="2">
        <v>25</v>
      </c>
      <c r="AV1142" s="2">
        <v>1.3147</v>
      </c>
      <c r="AW1142" s="2">
        <v>0.11</v>
      </c>
      <c r="AX1142" s="2">
        <v>0.4</v>
      </c>
      <c r="AY1142" s="2">
        <v>25</v>
      </c>
      <c r="AZ1142" s="2">
        <v>3.9622999999999999</v>
      </c>
      <c r="BA1142" s="2">
        <v>1.1200000000000001</v>
      </c>
      <c r="BB1142" s="2">
        <v>1.4</v>
      </c>
      <c r="BC1142" s="2">
        <v>79.7</v>
      </c>
      <c r="BD1142" s="2">
        <v>54.507800000000003</v>
      </c>
      <c r="BE1142" s="4"/>
      <c r="BF1142" s="4"/>
    </row>
    <row r="1143" spans="1:58" x14ac:dyDescent="0.2">
      <c r="A1143" s="29">
        <v>1142</v>
      </c>
      <c r="B1143" s="7" t="s">
        <v>43</v>
      </c>
      <c r="C1143" s="3">
        <v>39961</v>
      </c>
      <c r="D1143" s="4" t="s">
        <v>21</v>
      </c>
      <c r="E1143" s="4" t="s">
        <v>170</v>
      </c>
      <c r="F1143" s="5" t="s">
        <v>191</v>
      </c>
      <c r="G1143" s="6">
        <v>0.91527777777777775</v>
      </c>
      <c r="H1143" s="6">
        <v>0.93194444444444446</v>
      </c>
      <c r="I1143" s="85">
        <f t="shared" si="17"/>
        <v>24.000000000000075</v>
      </c>
      <c r="J1143" s="86">
        <f>I1143*Segmentos!$D$7*(AH1143%)*IF(ISNUMBER(AI1143),AI1143%,0)</f>
        <v>15264.000000000049</v>
      </c>
      <c r="K1143" s="86">
        <f>I1143*Segmentos!$D$7*(AL1143%)*IF(ISNUMBER(AM1143),AM1143%,0)</f>
        <v>51504.00000000016</v>
      </c>
      <c r="L1143" s="4"/>
      <c r="M1143" s="2">
        <v>0.36</v>
      </c>
      <c r="N1143" s="2">
        <v>2</v>
      </c>
      <c r="O1143" s="2">
        <v>17.8</v>
      </c>
      <c r="P1143" s="2">
        <v>35.471499999999999</v>
      </c>
      <c r="Q1143" s="2">
        <v>0.01</v>
      </c>
      <c r="R1143" s="2">
        <v>0.1</v>
      </c>
      <c r="S1143" s="2">
        <v>12.5</v>
      </c>
      <c r="T1143" s="2">
        <v>0.2029</v>
      </c>
      <c r="U1143" s="2">
        <v>0.64</v>
      </c>
      <c r="V1143" s="2">
        <v>3.1</v>
      </c>
      <c r="W1143" s="2">
        <v>20.7</v>
      </c>
      <c r="X1143" s="2">
        <v>13.3507</v>
      </c>
      <c r="Y1143" s="2">
        <v>0.42</v>
      </c>
      <c r="Z1143" s="2">
        <v>1.9</v>
      </c>
      <c r="AA1143" s="2">
        <v>22.4</v>
      </c>
      <c r="AB1143" s="2">
        <v>12.364100000000001</v>
      </c>
      <c r="AC1143" s="2">
        <v>0.28999999999999998</v>
      </c>
      <c r="AD1143" s="2">
        <v>2.4</v>
      </c>
      <c r="AE1143" s="2">
        <v>12.4</v>
      </c>
      <c r="AF1143" s="2">
        <v>9.5538000000000007</v>
      </c>
      <c r="AG1143" s="2">
        <v>0.16</v>
      </c>
      <c r="AH1143" s="22">
        <v>1</v>
      </c>
      <c r="AI1143" s="22">
        <v>15.9</v>
      </c>
      <c r="AJ1143" s="22">
        <v>7.7237</v>
      </c>
      <c r="AK1143" s="18">
        <v>0.53</v>
      </c>
      <c r="AL1143" s="18">
        <v>2.9</v>
      </c>
      <c r="AM1143" s="18">
        <v>18.5</v>
      </c>
      <c r="AN1143" s="2">
        <v>27.747800000000002</v>
      </c>
      <c r="AO1143" s="2">
        <v>0.36</v>
      </c>
      <c r="AP1143" s="2">
        <v>1</v>
      </c>
      <c r="AQ1143" s="2">
        <v>35.799999999999997</v>
      </c>
      <c r="AR1143" s="2">
        <v>3.9445000000000001</v>
      </c>
      <c r="AS1143" s="2">
        <v>0.23</v>
      </c>
      <c r="AT1143" s="2">
        <v>0.6</v>
      </c>
      <c r="AU1143" s="2">
        <v>36.9</v>
      </c>
      <c r="AV1143" s="2">
        <v>5.0716999999999999</v>
      </c>
      <c r="AW1143" s="2">
        <v>0.36</v>
      </c>
      <c r="AX1143" s="2">
        <v>2.4</v>
      </c>
      <c r="AY1143" s="2">
        <v>15.1</v>
      </c>
      <c r="AZ1143" s="2">
        <v>10.4207</v>
      </c>
      <c r="BA1143" s="2">
        <v>0.42</v>
      </c>
      <c r="BB1143" s="2">
        <v>2.8</v>
      </c>
      <c r="BC1143" s="2">
        <v>15.3</v>
      </c>
      <c r="BD1143" s="2">
        <v>16.034600000000001</v>
      </c>
      <c r="BE1143" s="4"/>
      <c r="BF1143" s="4"/>
    </row>
    <row r="1144" spans="1:58" x14ac:dyDescent="0.2">
      <c r="A1144" s="29">
        <v>1143</v>
      </c>
      <c r="B1144" s="7" t="s">
        <v>44</v>
      </c>
      <c r="C1144" s="3">
        <v>39961</v>
      </c>
      <c r="D1144" s="4" t="s">
        <v>3</v>
      </c>
      <c r="E1144" s="4" t="s">
        <v>169</v>
      </c>
      <c r="F1144" s="5" t="s">
        <v>191</v>
      </c>
      <c r="G1144" s="6">
        <v>0.91874999999999996</v>
      </c>
      <c r="H1144" s="6">
        <v>2.7777777777777779E-3</v>
      </c>
      <c r="I1144" s="85">
        <f t="shared" si="17"/>
        <v>121.00000000000007</v>
      </c>
      <c r="J1144" s="86">
        <f>I1144*Segmentos!$D$7*(AH1144%)*IF(ISNUMBER(AI1144),AI1144%,0)</f>
        <v>3633484.8000000031</v>
      </c>
      <c r="K1144" s="86">
        <f>I1144*Segmentos!$D$7*(AL1144%)*IF(ISNUMBER(AM1144),AM1144%,0)</f>
        <v>2813976.0000000019</v>
      </c>
      <c r="L1144" s="4"/>
      <c r="M1144" s="2">
        <v>6.62</v>
      </c>
      <c r="N1144" s="2">
        <v>26.3</v>
      </c>
      <c r="O1144" s="2">
        <v>25.2</v>
      </c>
      <c r="P1144" s="2">
        <v>88.076599999999999</v>
      </c>
      <c r="Q1144" s="2">
        <v>5.88</v>
      </c>
      <c r="R1144" s="2">
        <v>21.3</v>
      </c>
      <c r="S1144" s="2">
        <v>27.6</v>
      </c>
      <c r="T1144" s="2">
        <v>13.052099999999999</v>
      </c>
      <c r="U1144" s="2">
        <v>5.53</v>
      </c>
      <c r="V1144" s="2">
        <v>23.2</v>
      </c>
      <c r="W1144" s="2">
        <v>23.8</v>
      </c>
      <c r="X1144" s="2">
        <v>15.4148</v>
      </c>
      <c r="Y1144" s="2">
        <v>7.05</v>
      </c>
      <c r="Z1144" s="2">
        <v>24.8</v>
      </c>
      <c r="AA1144" s="2">
        <v>28.4</v>
      </c>
      <c r="AB1144" s="2">
        <v>27.671199999999999</v>
      </c>
      <c r="AC1144" s="2">
        <v>7.31</v>
      </c>
      <c r="AD1144" s="2">
        <v>32.200000000000003</v>
      </c>
      <c r="AE1144" s="2">
        <v>22.7</v>
      </c>
      <c r="AF1144" s="2">
        <v>31.938500000000001</v>
      </c>
      <c r="AG1144" s="2">
        <v>7.53</v>
      </c>
      <c r="AH1144" s="22">
        <v>27.2</v>
      </c>
      <c r="AI1144" s="22">
        <v>27.6</v>
      </c>
      <c r="AJ1144" s="22">
        <v>47.503500000000003</v>
      </c>
      <c r="AK1144" s="18">
        <v>5.8</v>
      </c>
      <c r="AL1144" s="18">
        <v>25.5</v>
      </c>
      <c r="AM1144" s="18">
        <v>22.8</v>
      </c>
      <c r="AN1144" s="2">
        <v>40.573099999999997</v>
      </c>
      <c r="AO1144" s="2">
        <v>3.16</v>
      </c>
      <c r="AP1144" s="2">
        <v>17.8</v>
      </c>
      <c r="AQ1144" s="2">
        <v>17.7</v>
      </c>
      <c r="AR1144" s="2">
        <v>4.5879000000000003</v>
      </c>
      <c r="AS1144" s="2">
        <v>4.97</v>
      </c>
      <c r="AT1144" s="2">
        <v>23.1</v>
      </c>
      <c r="AU1144" s="2">
        <v>21.6</v>
      </c>
      <c r="AV1144" s="2">
        <v>14.5709</v>
      </c>
      <c r="AW1144" s="2">
        <v>9</v>
      </c>
      <c r="AX1144" s="2">
        <v>29.5</v>
      </c>
      <c r="AY1144" s="2">
        <v>30.5</v>
      </c>
      <c r="AZ1144" s="2">
        <v>34.412999999999997</v>
      </c>
      <c r="BA1144" s="2">
        <v>6.77</v>
      </c>
      <c r="BB1144" s="2">
        <v>28.3</v>
      </c>
      <c r="BC1144" s="2">
        <v>24</v>
      </c>
      <c r="BD1144" s="2">
        <v>34.504800000000003</v>
      </c>
      <c r="BE1144" s="4"/>
      <c r="BF1144" s="4"/>
    </row>
    <row r="1145" spans="1:58" x14ac:dyDescent="0.2">
      <c r="A1145" s="29">
        <v>1144</v>
      </c>
      <c r="B1145" s="7" t="s">
        <v>86</v>
      </c>
      <c r="C1145" s="3">
        <v>39961</v>
      </c>
      <c r="D1145" s="4" t="s">
        <v>17</v>
      </c>
      <c r="E1145" s="4" t="s">
        <v>169</v>
      </c>
      <c r="F1145" s="5" t="s">
        <v>191</v>
      </c>
      <c r="G1145" s="6">
        <v>0.91527777777777775</v>
      </c>
      <c r="H1145" s="6">
        <v>0.95833333333333337</v>
      </c>
      <c r="I1145" s="85">
        <f t="shared" si="17"/>
        <v>62.000000000000099</v>
      </c>
      <c r="J1145" s="86">
        <f>I1145*Segmentos!$D$7*(AH1145%)*IF(ISNUMBER(AI1145),AI1145%,0)</f>
        <v>58726.400000000103</v>
      </c>
      <c r="K1145" s="86">
        <f>I1145*Segmentos!$D$7*(AL1145%)*IF(ISNUMBER(AM1145),AM1145%,0)</f>
        <v>16665.600000000024</v>
      </c>
      <c r="L1145" s="4"/>
      <c r="M1145" s="2">
        <v>0.15</v>
      </c>
      <c r="N1145" s="2">
        <v>1.5</v>
      </c>
      <c r="O1145" s="2">
        <v>9.8000000000000007</v>
      </c>
      <c r="P1145" s="2">
        <v>91.5899</v>
      </c>
      <c r="Q1145" s="2">
        <v>0</v>
      </c>
      <c r="R1145" s="2">
        <v>0.1</v>
      </c>
      <c r="S1145" s="2">
        <v>1.6</v>
      </c>
      <c r="T1145" s="2">
        <v>0.16569999999999999</v>
      </c>
      <c r="U1145" s="2">
        <v>0.09</v>
      </c>
      <c r="V1145" s="2">
        <v>1.7</v>
      </c>
      <c r="W1145" s="2">
        <v>5.5</v>
      </c>
      <c r="X1145" s="2">
        <v>12.0943</v>
      </c>
      <c r="Y1145" s="2">
        <v>0.09</v>
      </c>
      <c r="Z1145" s="2">
        <v>0.8</v>
      </c>
      <c r="AA1145" s="2">
        <v>11.8</v>
      </c>
      <c r="AB1145" s="2">
        <v>16.717300000000002</v>
      </c>
      <c r="AC1145" s="2">
        <v>0.3</v>
      </c>
      <c r="AD1145" s="2">
        <v>2.7</v>
      </c>
      <c r="AE1145" s="2">
        <v>11.1</v>
      </c>
      <c r="AF1145" s="2">
        <v>62.6126</v>
      </c>
      <c r="AG1145" s="2">
        <v>0.23</v>
      </c>
      <c r="AH1145" s="22">
        <v>1.6</v>
      </c>
      <c r="AI1145" s="22">
        <v>14.8</v>
      </c>
      <c r="AJ1145" s="22">
        <v>69.200400000000002</v>
      </c>
      <c r="AK1145" s="18">
        <v>7.0000000000000007E-2</v>
      </c>
      <c r="AL1145" s="18">
        <v>1.4</v>
      </c>
      <c r="AM1145" s="18">
        <v>4.8</v>
      </c>
      <c r="AN1145" s="2">
        <v>22.389500000000002</v>
      </c>
      <c r="AO1145" s="2">
        <v>0</v>
      </c>
      <c r="AP1145" s="2">
        <v>0.1</v>
      </c>
      <c r="AQ1145" s="2">
        <v>1.6</v>
      </c>
      <c r="AR1145" s="2">
        <v>0.16569999999999999</v>
      </c>
      <c r="AS1145" s="2">
        <v>0</v>
      </c>
      <c r="AT1145" s="2">
        <v>0.3</v>
      </c>
      <c r="AU1145" s="2">
        <v>1.6</v>
      </c>
      <c r="AV1145" s="2">
        <v>0.6381</v>
      </c>
      <c r="AW1145" s="2">
        <v>0.32</v>
      </c>
      <c r="AX1145" s="2">
        <v>1.4</v>
      </c>
      <c r="AY1145" s="2">
        <v>23.6</v>
      </c>
      <c r="AZ1145" s="2">
        <v>58.535400000000003</v>
      </c>
      <c r="BA1145" s="2">
        <v>0.13</v>
      </c>
      <c r="BB1145" s="2">
        <v>2.6</v>
      </c>
      <c r="BC1145" s="2">
        <v>5.0999999999999996</v>
      </c>
      <c r="BD1145" s="2">
        <v>32.250700000000002</v>
      </c>
      <c r="BE1145" s="4"/>
      <c r="BF1145" s="4"/>
    </row>
    <row r="1146" spans="1:58" x14ac:dyDescent="0.2">
      <c r="A1146" s="29">
        <v>1145</v>
      </c>
      <c r="B1146" s="7" t="s">
        <v>14</v>
      </c>
      <c r="C1146" s="3">
        <v>39961</v>
      </c>
      <c r="D1146" s="4" t="s">
        <v>13</v>
      </c>
      <c r="E1146" s="4" t="s">
        <v>163</v>
      </c>
      <c r="F1146" s="5" t="s">
        <v>191</v>
      </c>
      <c r="G1146" s="6">
        <v>0.85138888888888886</v>
      </c>
      <c r="H1146" s="6">
        <v>0.875</v>
      </c>
      <c r="I1146" s="85">
        <f t="shared" si="17"/>
        <v>34.000000000000043</v>
      </c>
      <c r="J1146" s="86">
        <f>I1146*Segmentos!$D$7*(AH1146%)*IF(ISNUMBER(AI1146),AI1146%,0)</f>
        <v>1009800.0000000012</v>
      </c>
      <c r="K1146" s="86">
        <f>I1146*Segmentos!$D$7*(AL1146%)*IF(ISNUMBER(AM1146),AM1146%,0)</f>
        <v>1273286.4000000015</v>
      </c>
      <c r="L1146" s="4"/>
      <c r="M1146" s="2">
        <v>8.44</v>
      </c>
      <c r="N1146" s="2">
        <v>13.3</v>
      </c>
      <c r="O1146" s="2">
        <v>63.3</v>
      </c>
      <c r="P1146" s="2">
        <v>79.358900000000006</v>
      </c>
      <c r="Q1146" s="2">
        <v>5.26</v>
      </c>
      <c r="R1146" s="2">
        <v>10</v>
      </c>
      <c r="S1146" s="2">
        <v>52.7</v>
      </c>
      <c r="T1146" s="2">
        <v>8.2436000000000007</v>
      </c>
      <c r="U1146" s="2">
        <v>5.91</v>
      </c>
      <c r="V1146" s="2">
        <v>11.2</v>
      </c>
      <c r="W1146" s="2">
        <v>53</v>
      </c>
      <c r="X1146" s="2">
        <v>11.654500000000001</v>
      </c>
      <c r="Y1146" s="2">
        <v>8.81</v>
      </c>
      <c r="Z1146" s="2">
        <v>13.1</v>
      </c>
      <c r="AA1146" s="2">
        <v>67.400000000000006</v>
      </c>
      <c r="AB1146" s="2">
        <v>24.439299999999999</v>
      </c>
      <c r="AC1146" s="2">
        <v>11.35</v>
      </c>
      <c r="AD1146" s="2">
        <v>16.7</v>
      </c>
      <c r="AE1146" s="2">
        <v>68</v>
      </c>
      <c r="AF1146" s="2">
        <v>35.021500000000003</v>
      </c>
      <c r="AG1146" s="2">
        <v>7.39</v>
      </c>
      <c r="AH1146" s="22">
        <v>12.5</v>
      </c>
      <c r="AI1146" s="22">
        <v>59.4</v>
      </c>
      <c r="AJ1146" s="22">
        <v>32.972900000000003</v>
      </c>
      <c r="AK1146" s="18">
        <v>9.39</v>
      </c>
      <c r="AL1146" s="18">
        <v>14.1</v>
      </c>
      <c r="AM1146" s="18">
        <v>66.400000000000006</v>
      </c>
      <c r="AN1146" s="2">
        <v>46.386000000000003</v>
      </c>
      <c r="AO1146" s="2">
        <v>7.63</v>
      </c>
      <c r="AP1146" s="2">
        <v>11.5</v>
      </c>
      <c r="AQ1146" s="2">
        <v>66.599999999999994</v>
      </c>
      <c r="AR1146" s="2">
        <v>7.8337000000000003</v>
      </c>
      <c r="AS1146" s="2">
        <v>5.95</v>
      </c>
      <c r="AT1146" s="2">
        <v>10.1</v>
      </c>
      <c r="AU1146" s="2">
        <v>58.8</v>
      </c>
      <c r="AV1146" s="2">
        <v>12.3178</v>
      </c>
      <c r="AW1146" s="2">
        <v>7.47</v>
      </c>
      <c r="AX1146" s="2">
        <v>12.2</v>
      </c>
      <c r="AY1146" s="2">
        <v>61.3</v>
      </c>
      <c r="AZ1146" s="2">
        <v>20.202300000000001</v>
      </c>
      <c r="BA1146" s="2">
        <v>10.84</v>
      </c>
      <c r="BB1146" s="2">
        <v>16.600000000000001</v>
      </c>
      <c r="BC1146" s="2">
        <v>65.3</v>
      </c>
      <c r="BD1146" s="2">
        <v>39.005200000000002</v>
      </c>
      <c r="BE1146" s="4"/>
      <c r="BF1146" s="4"/>
    </row>
    <row r="1147" spans="1:58" x14ac:dyDescent="0.2">
      <c r="A1147" s="29">
        <v>1146</v>
      </c>
      <c r="B1147" s="7" t="s">
        <v>92</v>
      </c>
      <c r="C1147" s="3">
        <v>39961</v>
      </c>
      <c r="D1147" s="4" t="s">
        <v>8</v>
      </c>
      <c r="E1147" s="4" t="s">
        <v>168</v>
      </c>
      <c r="F1147" s="5" t="s">
        <v>191</v>
      </c>
      <c r="G1147" s="6">
        <v>0.91805555555555562</v>
      </c>
      <c r="H1147" s="6">
        <v>1.3888888888888889E-3</v>
      </c>
      <c r="I1147" s="85">
        <f t="shared" si="17"/>
        <v>119.99999999999989</v>
      </c>
      <c r="J1147" s="86">
        <f>I1147*Segmentos!$D$7*(AH1147%)*IF(ISNUMBER(AI1147),AI1147%,0)</f>
        <v>3374543.9999999967</v>
      </c>
      <c r="K1147" s="86">
        <f>I1147*Segmentos!$D$7*(AL1147%)*IF(ISNUMBER(AM1147),AM1147%,0)</f>
        <v>3530639.9999999963</v>
      </c>
      <c r="L1147" s="4" t="s">
        <v>332</v>
      </c>
      <c r="M1147" s="2">
        <v>7.19</v>
      </c>
      <c r="N1147" s="2">
        <v>23.2</v>
      </c>
      <c r="O1147" s="2">
        <v>31</v>
      </c>
      <c r="P1147" s="2">
        <v>81.243099999999998</v>
      </c>
      <c r="Q1147" s="2">
        <v>5.76</v>
      </c>
      <c r="R1147" s="2">
        <v>17.7</v>
      </c>
      <c r="S1147" s="2">
        <v>32.6</v>
      </c>
      <c r="T1147" s="2">
        <v>10.8629</v>
      </c>
      <c r="U1147" s="2">
        <v>7.01</v>
      </c>
      <c r="V1147" s="2">
        <v>18.899999999999999</v>
      </c>
      <c r="W1147" s="2">
        <v>37.1</v>
      </c>
      <c r="X1147" s="2">
        <v>16.604399999999998</v>
      </c>
      <c r="Y1147" s="2">
        <v>9.5500000000000007</v>
      </c>
      <c r="Z1147" s="2">
        <v>29.1</v>
      </c>
      <c r="AA1147" s="2">
        <v>32.9</v>
      </c>
      <c r="AB1147" s="2">
        <v>31.886299999999999</v>
      </c>
      <c r="AC1147" s="2">
        <v>5.9</v>
      </c>
      <c r="AD1147" s="2">
        <v>23.4</v>
      </c>
      <c r="AE1147" s="2">
        <v>25.2</v>
      </c>
      <c r="AF1147" s="2">
        <v>21.889500000000002</v>
      </c>
      <c r="AG1147" s="2">
        <v>7.01</v>
      </c>
      <c r="AH1147" s="22">
        <v>22.9</v>
      </c>
      <c r="AI1147" s="22">
        <v>30.7</v>
      </c>
      <c r="AJ1147" s="22">
        <v>37.598700000000001</v>
      </c>
      <c r="AK1147" s="18">
        <v>7.35</v>
      </c>
      <c r="AL1147" s="18">
        <v>23.5</v>
      </c>
      <c r="AM1147" s="18">
        <v>31.3</v>
      </c>
      <c r="AN1147" s="2">
        <v>43.644300000000001</v>
      </c>
      <c r="AO1147" s="2">
        <v>2.77</v>
      </c>
      <c r="AP1147" s="2">
        <v>13.3</v>
      </c>
      <c r="AQ1147" s="2">
        <v>20.7</v>
      </c>
      <c r="AR1147" s="2">
        <v>3.4196</v>
      </c>
      <c r="AS1147" s="2">
        <v>3.68</v>
      </c>
      <c r="AT1147" s="2">
        <v>16.399999999999999</v>
      </c>
      <c r="AU1147" s="2">
        <v>22.5</v>
      </c>
      <c r="AV1147" s="2">
        <v>9.1607000000000003</v>
      </c>
      <c r="AW1147" s="2">
        <v>6.41</v>
      </c>
      <c r="AX1147" s="2">
        <v>22</v>
      </c>
      <c r="AY1147" s="2">
        <v>29.1</v>
      </c>
      <c r="AZ1147" s="2">
        <v>20.8401</v>
      </c>
      <c r="BA1147" s="2">
        <v>11.05</v>
      </c>
      <c r="BB1147" s="2">
        <v>30.7</v>
      </c>
      <c r="BC1147" s="2">
        <v>35.9</v>
      </c>
      <c r="BD1147" s="2">
        <v>47.822699999999998</v>
      </c>
      <c r="BE1147" s="4"/>
      <c r="BF1147" s="4"/>
    </row>
    <row r="1148" spans="1:58" x14ac:dyDescent="0.2">
      <c r="A1148" s="29">
        <v>1147</v>
      </c>
      <c r="B1148" s="7" t="s">
        <v>10</v>
      </c>
      <c r="C1148" s="3">
        <v>39961</v>
      </c>
      <c r="D1148" s="4" t="s">
        <v>8</v>
      </c>
      <c r="E1148" s="4" t="s">
        <v>164</v>
      </c>
      <c r="F1148" s="5" t="s">
        <v>191</v>
      </c>
      <c r="G1148" s="6">
        <v>0.87361111111111101</v>
      </c>
      <c r="H1148" s="6">
        <v>0.91805555555555562</v>
      </c>
      <c r="I1148" s="85">
        <f t="shared" si="17"/>
        <v>64.000000000000256</v>
      </c>
      <c r="J1148" s="86">
        <f>I1148*Segmentos!$D$7*(AH1148%)*IF(ISNUMBER(AI1148),AI1148%,0)</f>
        <v>1309952.0000000054</v>
      </c>
      <c r="K1148" s="86">
        <f>I1148*Segmentos!$D$7*(AL1148%)*IF(ISNUMBER(AM1148),AM1148%,0)</f>
        <v>1584128.0000000065</v>
      </c>
      <c r="L1148" s="4"/>
      <c r="M1148" s="2">
        <v>5.68</v>
      </c>
      <c r="N1148" s="2">
        <v>17.600000000000001</v>
      </c>
      <c r="O1148" s="2">
        <v>32.200000000000003</v>
      </c>
      <c r="P1148" s="2">
        <v>88.700900000000004</v>
      </c>
      <c r="Q1148" s="2">
        <v>3.07</v>
      </c>
      <c r="R1148" s="2">
        <v>11.2</v>
      </c>
      <c r="S1148" s="2">
        <v>27.4</v>
      </c>
      <c r="T1148" s="2">
        <v>7.9950000000000001</v>
      </c>
      <c r="U1148" s="2">
        <v>3.85</v>
      </c>
      <c r="V1148" s="2">
        <v>13.3</v>
      </c>
      <c r="W1148" s="2">
        <v>29</v>
      </c>
      <c r="X1148" s="2">
        <v>12.6121</v>
      </c>
      <c r="Y1148" s="2">
        <v>6.2</v>
      </c>
      <c r="Z1148" s="2">
        <v>19.600000000000001</v>
      </c>
      <c r="AA1148" s="2">
        <v>31.6</v>
      </c>
      <c r="AB1148" s="2">
        <v>28.564800000000002</v>
      </c>
      <c r="AC1148" s="2">
        <v>7.71</v>
      </c>
      <c r="AD1148" s="2">
        <v>21.9</v>
      </c>
      <c r="AE1148" s="2">
        <v>35.1</v>
      </c>
      <c r="AF1148" s="2">
        <v>39.529000000000003</v>
      </c>
      <c r="AG1148" s="2">
        <v>5.12</v>
      </c>
      <c r="AH1148" s="22">
        <v>17</v>
      </c>
      <c r="AI1148" s="22">
        <v>30.1</v>
      </c>
      <c r="AJ1148" s="22">
        <v>37.920699999999997</v>
      </c>
      <c r="AK1148" s="18">
        <v>6.19</v>
      </c>
      <c r="AL1148" s="18">
        <v>18.2</v>
      </c>
      <c r="AM1148" s="18">
        <v>34</v>
      </c>
      <c r="AN1148" s="2">
        <v>50.780299999999997</v>
      </c>
      <c r="AO1148" s="2">
        <v>1.56</v>
      </c>
      <c r="AP1148" s="2">
        <v>10.5</v>
      </c>
      <c r="AQ1148" s="2">
        <v>14.9</v>
      </c>
      <c r="AR1148" s="2">
        <v>2.6564999999999999</v>
      </c>
      <c r="AS1148" s="2">
        <v>5.23</v>
      </c>
      <c r="AT1148" s="2">
        <v>16.399999999999999</v>
      </c>
      <c r="AU1148" s="2">
        <v>32</v>
      </c>
      <c r="AV1148" s="2">
        <v>17.9816</v>
      </c>
      <c r="AW1148" s="2">
        <v>5.17</v>
      </c>
      <c r="AX1148" s="2">
        <v>15</v>
      </c>
      <c r="AY1148" s="2">
        <v>34.4</v>
      </c>
      <c r="AZ1148" s="2">
        <v>23.189900000000002</v>
      </c>
      <c r="BA1148" s="2">
        <v>7.5</v>
      </c>
      <c r="BB1148" s="2">
        <v>22.4</v>
      </c>
      <c r="BC1148" s="2">
        <v>33.5</v>
      </c>
      <c r="BD1148" s="2">
        <v>44.872900000000001</v>
      </c>
      <c r="BE1148" s="4"/>
      <c r="BF1148" s="4"/>
    </row>
    <row r="1149" spans="1:58" x14ac:dyDescent="0.2">
      <c r="A1149" s="29">
        <v>1148</v>
      </c>
      <c r="B1149" s="7" t="s">
        <v>89</v>
      </c>
      <c r="C1149" s="3">
        <v>39961</v>
      </c>
      <c r="D1149" s="4" t="s">
        <v>28</v>
      </c>
      <c r="E1149" s="4" t="s">
        <v>169</v>
      </c>
      <c r="F1149" s="5" t="s">
        <v>191</v>
      </c>
      <c r="G1149" s="6">
        <v>0.84027777777777779</v>
      </c>
      <c r="H1149" s="6">
        <v>0.875</v>
      </c>
      <c r="I1149" s="85">
        <f t="shared" si="17"/>
        <v>49.999999999999986</v>
      </c>
      <c r="J1149" s="86">
        <f>I1149*Segmentos!$D$7*(AH1149%)*IF(ISNUMBER(AI1149),AI1149%,0)</f>
        <v>118399.99999999996</v>
      </c>
      <c r="K1149" s="86">
        <f>I1149*Segmentos!$D$7*(AL1149%)*IF(ISNUMBER(AM1149),AM1149%,0)</f>
        <v>201919.99999999994</v>
      </c>
      <c r="L1149" s="4"/>
      <c r="M1149" s="2">
        <v>0.81</v>
      </c>
      <c r="N1149" s="2">
        <v>1.6</v>
      </c>
      <c r="O1149" s="2">
        <v>50.3</v>
      </c>
      <c r="P1149" s="2">
        <v>84.647599999999997</v>
      </c>
      <c r="Q1149" s="2">
        <v>0.17</v>
      </c>
      <c r="R1149" s="2">
        <v>1</v>
      </c>
      <c r="S1149" s="2">
        <v>16.600000000000001</v>
      </c>
      <c r="T1149" s="2">
        <v>2.95</v>
      </c>
      <c r="U1149" s="2">
        <v>0.23</v>
      </c>
      <c r="V1149" s="2">
        <v>0.6</v>
      </c>
      <c r="W1149" s="2">
        <v>37.5</v>
      </c>
      <c r="X1149" s="2">
        <v>4.9707999999999997</v>
      </c>
      <c r="Y1149" s="2">
        <v>0.93</v>
      </c>
      <c r="Z1149" s="2">
        <v>2.5</v>
      </c>
      <c r="AA1149" s="2">
        <v>37.6</v>
      </c>
      <c r="AB1149" s="2">
        <v>28.917200000000001</v>
      </c>
      <c r="AC1149" s="2">
        <v>1.39</v>
      </c>
      <c r="AD1149" s="2">
        <v>1.7</v>
      </c>
      <c r="AE1149" s="2">
        <v>79.3</v>
      </c>
      <c r="AF1149" s="2">
        <v>47.809600000000003</v>
      </c>
      <c r="AG1149" s="2">
        <v>0.61</v>
      </c>
      <c r="AH1149" s="22">
        <v>1.6</v>
      </c>
      <c r="AI1149" s="22">
        <v>37</v>
      </c>
      <c r="AJ1149" s="22">
        <v>30.390699999999999</v>
      </c>
      <c r="AK1149" s="18">
        <v>0.98</v>
      </c>
      <c r="AL1149" s="18">
        <v>1.6</v>
      </c>
      <c r="AM1149" s="18">
        <v>63.1</v>
      </c>
      <c r="AN1149" s="2">
        <v>54.256900000000002</v>
      </c>
      <c r="AO1149" s="2">
        <v>0.12</v>
      </c>
      <c r="AP1149" s="2">
        <v>0.6</v>
      </c>
      <c r="AQ1149" s="2">
        <v>20.8</v>
      </c>
      <c r="AR1149" s="2">
        <v>1.3391</v>
      </c>
      <c r="AS1149" s="2">
        <v>0.32</v>
      </c>
      <c r="AT1149" s="2">
        <v>1.3</v>
      </c>
      <c r="AU1149" s="2">
        <v>24.7</v>
      </c>
      <c r="AV1149" s="2">
        <v>7.2971000000000004</v>
      </c>
      <c r="AW1149" s="2">
        <v>1.24</v>
      </c>
      <c r="AX1149" s="2">
        <v>1.8</v>
      </c>
      <c r="AY1149" s="2">
        <v>67.900000000000006</v>
      </c>
      <c r="AZ1149" s="2">
        <v>37.599299999999999</v>
      </c>
      <c r="BA1149" s="2">
        <v>0.95</v>
      </c>
      <c r="BB1149" s="2">
        <v>1.9</v>
      </c>
      <c r="BC1149" s="2">
        <v>50</v>
      </c>
      <c r="BD1149" s="2">
        <v>38.412100000000002</v>
      </c>
      <c r="BE1149" s="4"/>
      <c r="BF1149" s="4"/>
    </row>
    <row r="1150" spans="1:58" x14ac:dyDescent="0.2">
      <c r="A1150" s="29">
        <v>1149</v>
      </c>
      <c r="B1150" s="7" t="s">
        <v>83</v>
      </c>
      <c r="C1150" s="3">
        <v>39961</v>
      </c>
      <c r="D1150" s="4" t="s">
        <v>21</v>
      </c>
      <c r="E1150" s="4" t="s">
        <v>170</v>
      </c>
      <c r="F1150" s="5" t="s">
        <v>191</v>
      </c>
      <c r="G1150" s="6">
        <v>0.875</v>
      </c>
      <c r="H1150" s="6">
        <v>0.88958333333333339</v>
      </c>
      <c r="I1150" s="85">
        <f t="shared" si="17"/>
        <v>21.000000000000085</v>
      </c>
      <c r="J1150" s="86">
        <f>I1150*Segmentos!$D$7*(AH1150%)*IF(ISNUMBER(AI1150),AI1150%,0)</f>
        <v>26040.000000000102</v>
      </c>
      <c r="K1150" s="86">
        <f>I1150*Segmentos!$D$7*(AL1150%)*IF(ISNUMBER(AM1150),AM1150%,0)</f>
        <v>9702.00000000004</v>
      </c>
      <c r="L1150" s="4"/>
      <c r="M1150" s="2">
        <v>0.21</v>
      </c>
      <c r="N1150" s="2">
        <v>0.7</v>
      </c>
      <c r="O1150" s="2">
        <v>28</v>
      </c>
      <c r="P1150" s="2">
        <v>28.0655</v>
      </c>
      <c r="Q1150" s="2">
        <v>0</v>
      </c>
      <c r="R1150" s="2">
        <v>0</v>
      </c>
      <c r="S1150" s="8" t="s">
        <v>577</v>
      </c>
      <c r="T1150" s="2">
        <v>0</v>
      </c>
      <c r="U1150" s="2">
        <v>0.42</v>
      </c>
      <c r="V1150" s="2">
        <v>1</v>
      </c>
      <c r="W1150" s="2">
        <v>41.5</v>
      </c>
      <c r="X1150" s="2">
        <v>11.8453</v>
      </c>
      <c r="Y1150" s="2">
        <v>0.02</v>
      </c>
      <c r="Z1150" s="2">
        <v>0.2</v>
      </c>
      <c r="AA1150" s="2">
        <v>11.4</v>
      </c>
      <c r="AB1150" s="2">
        <v>0.91879999999999995</v>
      </c>
      <c r="AC1150" s="2">
        <v>0.35</v>
      </c>
      <c r="AD1150" s="2">
        <v>1.4</v>
      </c>
      <c r="AE1150" s="2">
        <v>24.1</v>
      </c>
      <c r="AF1150" s="2">
        <v>15.301299999999999</v>
      </c>
      <c r="AG1150" s="2">
        <v>0.31</v>
      </c>
      <c r="AH1150" s="22">
        <v>1</v>
      </c>
      <c r="AI1150" s="22">
        <v>31</v>
      </c>
      <c r="AJ1150" s="22">
        <v>19.357500000000002</v>
      </c>
      <c r="AK1150" s="18">
        <v>0.12</v>
      </c>
      <c r="AL1150" s="18">
        <v>0.5</v>
      </c>
      <c r="AM1150" s="18">
        <v>23.1</v>
      </c>
      <c r="AN1150" s="2">
        <v>8.7080000000000002</v>
      </c>
      <c r="AO1150" s="2">
        <v>0.12</v>
      </c>
      <c r="AP1150" s="2">
        <v>1.4</v>
      </c>
      <c r="AQ1150" s="2">
        <v>8.6999999999999993</v>
      </c>
      <c r="AR1150" s="2">
        <v>1.7685999999999999</v>
      </c>
      <c r="AS1150" s="2">
        <v>0.01</v>
      </c>
      <c r="AT1150" s="2">
        <v>0.1</v>
      </c>
      <c r="AU1150" s="2">
        <v>4.8</v>
      </c>
      <c r="AV1150" s="2">
        <v>0.20619999999999999</v>
      </c>
      <c r="AW1150" s="2">
        <v>0.28000000000000003</v>
      </c>
      <c r="AX1150" s="2">
        <v>0.8</v>
      </c>
      <c r="AY1150" s="2">
        <v>35.9</v>
      </c>
      <c r="AZ1150" s="2">
        <v>10.689299999999999</v>
      </c>
      <c r="BA1150" s="2">
        <v>0.3</v>
      </c>
      <c r="BB1150" s="2">
        <v>0.9</v>
      </c>
      <c r="BC1150" s="2">
        <v>33.700000000000003</v>
      </c>
      <c r="BD1150" s="2">
        <v>15.401400000000001</v>
      </c>
      <c r="BE1150" s="4"/>
      <c r="BF1150" s="4"/>
    </row>
    <row r="1151" spans="1:58" x14ac:dyDescent="0.2">
      <c r="A1151" s="29">
        <v>1150</v>
      </c>
      <c r="B1151" s="7" t="s">
        <v>23</v>
      </c>
      <c r="C1151" s="3">
        <v>39961</v>
      </c>
      <c r="D1151" s="4" t="s">
        <v>21</v>
      </c>
      <c r="E1151" s="4" t="s">
        <v>170</v>
      </c>
      <c r="F1151" s="5" t="s">
        <v>191</v>
      </c>
      <c r="G1151" s="6">
        <v>0.90902777777777777</v>
      </c>
      <c r="H1151" s="6">
        <v>0.9145833333333333</v>
      </c>
      <c r="I1151" s="85">
        <f t="shared" si="17"/>
        <v>7.9999999999999716</v>
      </c>
      <c r="J1151" s="86">
        <f>I1151*Segmentos!$D$7*(AH1151%)*IF(ISNUMBER(AI1151),AI1151%,0)</f>
        <v>6585.5999999999767</v>
      </c>
      <c r="K1151" s="86">
        <f>I1151*Segmentos!$D$7*(AL1151%)*IF(ISNUMBER(AM1151),AM1151%,0)</f>
        <v>28300.799999999908</v>
      </c>
      <c r="L1151" s="4"/>
      <c r="M1151" s="2">
        <v>0.56999999999999995</v>
      </c>
      <c r="N1151" s="2">
        <v>0.7</v>
      </c>
      <c r="O1151" s="2">
        <v>78.2</v>
      </c>
      <c r="P1151" s="2">
        <v>32.129899999999999</v>
      </c>
      <c r="Q1151" s="2">
        <v>0.04</v>
      </c>
      <c r="R1151" s="2">
        <v>0.1</v>
      </c>
      <c r="S1151" s="2">
        <v>37.5</v>
      </c>
      <c r="T1151" s="2">
        <v>0.34770000000000001</v>
      </c>
      <c r="U1151" s="2">
        <v>0.95</v>
      </c>
      <c r="V1151" s="2">
        <v>0.9</v>
      </c>
      <c r="W1151" s="2">
        <v>100</v>
      </c>
      <c r="X1151" s="2">
        <v>11.3156</v>
      </c>
      <c r="Y1151" s="2">
        <v>0.62</v>
      </c>
      <c r="Z1151" s="2">
        <v>0.8</v>
      </c>
      <c r="AA1151" s="2">
        <v>74.599999999999994</v>
      </c>
      <c r="AB1151" s="2">
        <v>10.4261</v>
      </c>
      <c r="AC1151" s="2">
        <v>0.54</v>
      </c>
      <c r="AD1151" s="2">
        <v>0.8</v>
      </c>
      <c r="AE1151" s="2">
        <v>67.599999999999994</v>
      </c>
      <c r="AF1151" s="2">
        <v>10.0405</v>
      </c>
      <c r="AG1151" s="2">
        <v>0.19</v>
      </c>
      <c r="AH1151" s="22">
        <v>0.3</v>
      </c>
      <c r="AI1151" s="22">
        <v>68.599999999999994</v>
      </c>
      <c r="AJ1151" s="22">
        <v>5.1957000000000004</v>
      </c>
      <c r="AK1151" s="18">
        <v>0.9</v>
      </c>
      <c r="AL1151" s="18">
        <v>1.1000000000000001</v>
      </c>
      <c r="AM1151" s="18">
        <v>80.400000000000006</v>
      </c>
      <c r="AN1151" s="2">
        <v>26.934200000000001</v>
      </c>
      <c r="AO1151" s="2">
        <v>0.35</v>
      </c>
      <c r="AP1151" s="2">
        <v>0.5</v>
      </c>
      <c r="AQ1151" s="2">
        <v>75.099999999999994</v>
      </c>
      <c r="AR1151" s="2">
        <v>2.1686000000000001</v>
      </c>
      <c r="AS1151" s="2">
        <v>0.27</v>
      </c>
      <c r="AT1151" s="2">
        <v>0.3</v>
      </c>
      <c r="AU1151" s="2">
        <v>100</v>
      </c>
      <c r="AV1151" s="2">
        <v>3.3752</v>
      </c>
      <c r="AW1151" s="2">
        <v>0.85</v>
      </c>
      <c r="AX1151" s="2">
        <v>1.1000000000000001</v>
      </c>
      <c r="AY1151" s="2">
        <v>78.099999999999994</v>
      </c>
      <c r="AZ1151" s="2">
        <v>13.917</v>
      </c>
      <c r="BA1151" s="2">
        <v>0.57999999999999996</v>
      </c>
      <c r="BB1151" s="2">
        <v>0.8</v>
      </c>
      <c r="BC1151" s="2">
        <v>74.5</v>
      </c>
      <c r="BD1151" s="2">
        <v>12.669</v>
      </c>
      <c r="BE1151" s="4"/>
      <c r="BF1151" s="4"/>
    </row>
    <row r="1152" spans="1:58" x14ac:dyDescent="0.2">
      <c r="A1152" s="29">
        <v>1151</v>
      </c>
      <c r="B1152" s="7" t="s">
        <v>25</v>
      </c>
      <c r="C1152" s="3">
        <v>39961</v>
      </c>
      <c r="D1152" s="4" t="s">
        <v>21</v>
      </c>
      <c r="E1152" s="4" t="s">
        <v>171</v>
      </c>
      <c r="F1152" s="5" t="s">
        <v>191</v>
      </c>
      <c r="G1152" s="6">
        <v>0.89583333333333337</v>
      </c>
      <c r="H1152" s="6">
        <v>0.8979166666666667</v>
      </c>
      <c r="I1152" s="85">
        <f t="shared" si="17"/>
        <v>2.9999999999999893</v>
      </c>
      <c r="J1152" s="86">
        <f>I1152*Segmentos!$D$7*(AH1152%)*IF(ISNUMBER(AI1152),AI1152%,0)</f>
        <v>2609.9999999999909</v>
      </c>
      <c r="K1152" s="86">
        <f>I1152*Segmentos!$D$7*(AL1152%)*IF(ISNUMBER(AM1152),AM1152%,0)</f>
        <v>8428.799999999972</v>
      </c>
      <c r="L1152" s="4"/>
      <c r="M1152" s="2">
        <v>0.46</v>
      </c>
      <c r="N1152" s="2">
        <v>0.6</v>
      </c>
      <c r="O1152" s="2">
        <v>83.5</v>
      </c>
      <c r="P1152" s="2">
        <v>35.356999999999999</v>
      </c>
      <c r="Q1152" s="2">
        <v>7.0000000000000007E-2</v>
      </c>
      <c r="R1152" s="2">
        <v>0.1</v>
      </c>
      <c r="S1152" s="2">
        <v>100</v>
      </c>
      <c r="T1152" s="2">
        <v>0.85329999999999995</v>
      </c>
      <c r="U1152" s="2">
        <v>0.78</v>
      </c>
      <c r="V1152" s="2">
        <v>0.9</v>
      </c>
      <c r="W1152" s="2">
        <v>83.4</v>
      </c>
      <c r="X1152" s="2">
        <v>12.574400000000001</v>
      </c>
      <c r="Y1152" s="2">
        <v>0.35</v>
      </c>
      <c r="Z1152" s="2">
        <v>0.4</v>
      </c>
      <c r="AA1152" s="2">
        <v>96.7</v>
      </c>
      <c r="AB1152" s="2">
        <v>7.8125999999999998</v>
      </c>
      <c r="AC1152" s="2">
        <v>0.56000000000000005</v>
      </c>
      <c r="AD1152" s="2">
        <v>0.7</v>
      </c>
      <c r="AE1152" s="2">
        <v>77</v>
      </c>
      <c r="AF1152" s="2">
        <v>14.1167</v>
      </c>
      <c r="AG1152" s="2">
        <v>0.24</v>
      </c>
      <c r="AH1152" s="22">
        <v>0.3</v>
      </c>
      <c r="AI1152" s="22">
        <v>72.5</v>
      </c>
      <c r="AJ1152" s="22">
        <v>8.6315000000000008</v>
      </c>
      <c r="AK1152" s="18">
        <v>0.67</v>
      </c>
      <c r="AL1152" s="18">
        <v>0.8</v>
      </c>
      <c r="AM1152" s="18">
        <v>87.8</v>
      </c>
      <c r="AN1152" s="2">
        <v>26.7255</v>
      </c>
      <c r="AO1152" s="2">
        <v>0.4</v>
      </c>
      <c r="AP1152" s="2">
        <v>0.4</v>
      </c>
      <c r="AQ1152" s="2">
        <v>92.5</v>
      </c>
      <c r="AR1152" s="2">
        <v>3.3182999999999998</v>
      </c>
      <c r="AS1152" s="2">
        <v>0.16</v>
      </c>
      <c r="AT1152" s="2">
        <v>0.3</v>
      </c>
      <c r="AU1152" s="2">
        <v>58.5</v>
      </c>
      <c r="AV1152" s="2">
        <v>2.6774</v>
      </c>
      <c r="AW1152" s="2">
        <v>0.48</v>
      </c>
      <c r="AX1152" s="2">
        <v>0.6</v>
      </c>
      <c r="AY1152" s="2">
        <v>78.599999999999994</v>
      </c>
      <c r="AZ1152" s="2">
        <v>10.517200000000001</v>
      </c>
      <c r="BA1152" s="2">
        <v>0.64</v>
      </c>
      <c r="BB1152" s="2">
        <v>0.7</v>
      </c>
      <c r="BC1152" s="2">
        <v>90.7</v>
      </c>
      <c r="BD1152" s="2">
        <v>18.844100000000001</v>
      </c>
      <c r="BE1152" s="4"/>
      <c r="BF1152" s="4"/>
    </row>
    <row r="1153" spans="1:58" x14ac:dyDescent="0.2">
      <c r="A1153" s="29">
        <v>1152</v>
      </c>
      <c r="B1153" s="7" t="s">
        <v>32</v>
      </c>
      <c r="C1153" s="3">
        <v>39961</v>
      </c>
      <c r="D1153" s="4" t="s">
        <v>28</v>
      </c>
      <c r="E1153" s="4" t="s">
        <v>164</v>
      </c>
      <c r="F1153" s="5" t="s">
        <v>191</v>
      </c>
      <c r="G1153" s="6">
        <v>0.91388888888888886</v>
      </c>
      <c r="H1153" s="6">
        <v>0.9159722222222223</v>
      </c>
      <c r="I1153" s="85">
        <f t="shared" si="17"/>
        <v>3.0000000000001492</v>
      </c>
      <c r="J1153" s="86">
        <f>I1153*Segmentos!$D$7*(AH1153%)*IF(ISNUMBER(AI1153),AI1153%,0)</f>
        <v>1998.0000000000991</v>
      </c>
      <c r="K1153" s="86">
        <f>I1153*Segmentos!$D$7*(AL1153%)*IF(ISNUMBER(AM1153),AM1153%,0)</f>
        <v>4038.0000000002005</v>
      </c>
      <c r="L1153" s="4"/>
      <c r="M1153" s="2">
        <v>0.25</v>
      </c>
      <c r="N1153" s="2">
        <v>0.5</v>
      </c>
      <c r="O1153" s="2">
        <v>52.3</v>
      </c>
      <c r="P1153" s="2">
        <v>62.8247</v>
      </c>
      <c r="Q1153" s="2">
        <v>0.15</v>
      </c>
      <c r="R1153" s="2">
        <v>0.4</v>
      </c>
      <c r="S1153" s="2">
        <v>33.299999999999997</v>
      </c>
      <c r="T1153" s="2">
        <v>6.0002000000000004</v>
      </c>
      <c r="U1153" s="2">
        <v>0.13</v>
      </c>
      <c r="V1153" s="2">
        <v>0.2</v>
      </c>
      <c r="W1153" s="2">
        <v>66.7</v>
      </c>
      <c r="X1153" s="2">
        <v>6.55</v>
      </c>
      <c r="Y1153" s="2">
        <v>0.4</v>
      </c>
      <c r="Z1153" s="2">
        <v>0.4</v>
      </c>
      <c r="AA1153" s="2">
        <v>100</v>
      </c>
      <c r="AB1153" s="2">
        <v>29.280999999999999</v>
      </c>
      <c r="AC1153" s="2">
        <v>0.26</v>
      </c>
      <c r="AD1153" s="2">
        <v>0.8</v>
      </c>
      <c r="AE1153" s="2">
        <v>33.299999999999997</v>
      </c>
      <c r="AF1153" s="2">
        <v>20.993400000000001</v>
      </c>
      <c r="AG1153" s="2">
        <v>0.15</v>
      </c>
      <c r="AH1153" s="22">
        <v>0.5</v>
      </c>
      <c r="AI1153" s="22">
        <v>33.299999999999997</v>
      </c>
      <c r="AJ1153" s="22">
        <v>17.677700000000002</v>
      </c>
      <c r="AK1153" s="18">
        <v>0.35</v>
      </c>
      <c r="AL1153" s="18">
        <v>0.5</v>
      </c>
      <c r="AM1153" s="18">
        <v>67.3</v>
      </c>
      <c r="AN1153" s="2">
        <v>45.146999999999998</v>
      </c>
      <c r="AO1153" s="2">
        <v>0.81</v>
      </c>
      <c r="AP1153" s="2">
        <v>1.3</v>
      </c>
      <c r="AQ1153" s="2">
        <v>62.4</v>
      </c>
      <c r="AR1153" s="2">
        <v>21.793700000000001</v>
      </c>
      <c r="AS1153" s="2">
        <v>0</v>
      </c>
      <c r="AT1153" s="2">
        <v>0</v>
      </c>
      <c r="AU1153" s="8" t="s">
        <v>577</v>
      </c>
      <c r="AV1153" s="2">
        <v>0</v>
      </c>
      <c r="AW1153" s="2">
        <v>0.04</v>
      </c>
      <c r="AX1153" s="2">
        <v>0.1</v>
      </c>
      <c r="AY1153" s="2">
        <v>33.299999999999997</v>
      </c>
      <c r="AZ1153" s="2">
        <v>2.8353000000000002</v>
      </c>
      <c r="BA1153" s="2">
        <v>0.4</v>
      </c>
      <c r="BB1153" s="2">
        <v>0.8</v>
      </c>
      <c r="BC1153" s="2">
        <v>49.8</v>
      </c>
      <c r="BD1153" s="2">
        <v>38.195700000000002</v>
      </c>
      <c r="BE1153" s="4"/>
      <c r="BF1153" s="4"/>
    </row>
    <row r="1154" spans="1:58" x14ac:dyDescent="0.2">
      <c r="A1154" s="29">
        <v>1153</v>
      </c>
      <c r="B1154" s="7" t="s">
        <v>19</v>
      </c>
      <c r="C1154" s="3">
        <v>39961</v>
      </c>
      <c r="D1154" s="4" t="s">
        <v>17</v>
      </c>
      <c r="E1154" s="4" t="s">
        <v>166</v>
      </c>
      <c r="F1154" s="5" t="s">
        <v>191</v>
      </c>
      <c r="G1154" s="6">
        <v>0.91319444444444453</v>
      </c>
      <c r="H1154" s="6">
        <v>0.91527777777777775</v>
      </c>
      <c r="I1154" s="85">
        <f t="shared" si="17"/>
        <v>2.9999999999998295</v>
      </c>
      <c r="J1154" s="86">
        <f>I1154*Segmentos!$D$7*(AH1154%)*IF(ISNUMBER(AI1154),AI1154%,0)</f>
        <v>799.19999999995446</v>
      </c>
      <c r="K1154" s="86">
        <f>I1154*Segmentos!$D$7*(AL1154%)*IF(ISNUMBER(AM1154),AM1154%,0)</f>
        <v>2399.9999999998636</v>
      </c>
      <c r="L1154" s="4"/>
      <c r="M1154" s="2">
        <v>0.13</v>
      </c>
      <c r="N1154" s="2">
        <v>0.2</v>
      </c>
      <c r="O1154" s="2">
        <v>72.7</v>
      </c>
      <c r="P1154" s="2">
        <v>56.883099999999999</v>
      </c>
      <c r="Q1154" s="2">
        <v>0</v>
      </c>
      <c r="R1154" s="2">
        <v>0</v>
      </c>
      <c r="S1154" s="8" t="s">
        <v>577</v>
      </c>
      <c r="T1154" s="2">
        <v>0</v>
      </c>
      <c r="U1154" s="2">
        <v>0.5</v>
      </c>
      <c r="V1154" s="2">
        <v>0.5</v>
      </c>
      <c r="W1154" s="2">
        <v>100</v>
      </c>
      <c r="X1154" s="2">
        <v>46.181899999999999</v>
      </c>
      <c r="Y1154" s="2">
        <v>7.0000000000000007E-2</v>
      </c>
      <c r="Z1154" s="2">
        <v>0.2</v>
      </c>
      <c r="AA1154" s="2">
        <v>33.299999999999997</v>
      </c>
      <c r="AB1154" s="2">
        <v>9.1647999999999996</v>
      </c>
      <c r="AC1154" s="2">
        <v>0.01</v>
      </c>
      <c r="AD1154" s="2">
        <v>0</v>
      </c>
      <c r="AE1154" s="2">
        <v>33.299999999999997</v>
      </c>
      <c r="AF1154" s="2">
        <v>1.5364</v>
      </c>
      <c r="AG1154" s="2">
        <v>0.05</v>
      </c>
      <c r="AH1154" s="22">
        <v>0.2</v>
      </c>
      <c r="AI1154" s="22">
        <v>33.299999999999997</v>
      </c>
      <c r="AJ1154" s="22">
        <v>10.7011</v>
      </c>
      <c r="AK1154" s="18">
        <v>0.2</v>
      </c>
      <c r="AL1154" s="18">
        <v>0.2</v>
      </c>
      <c r="AM1154" s="18">
        <v>100</v>
      </c>
      <c r="AN1154" s="2">
        <v>46.181899999999999</v>
      </c>
      <c r="AO1154" s="2">
        <v>0.03</v>
      </c>
      <c r="AP1154" s="2">
        <v>0.1</v>
      </c>
      <c r="AQ1154" s="2">
        <v>33.299999999999997</v>
      </c>
      <c r="AR1154" s="2">
        <v>1.5364</v>
      </c>
      <c r="AS1154" s="2">
        <v>0.1</v>
      </c>
      <c r="AT1154" s="2">
        <v>0.3</v>
      </c>
      <c r="AU1154" s="2">
        <v>33.299999999999997</v>
      </c>
      <c r="AV1154" s="2">
        <v>9.1647999999999996</v>
      </c>
      <c r="AW1154" s="2">
        <v>0</v>
      </c>
      <c r="AX1154" s="2">
        <v>0</v>
      </c>
      <c r="AY1154" s="8" t="s">
        <v>577</v>
      </c>
      <c r="AZ1154" s="2">
        <v>0</v>
      </c>
      <c r="BA1154" s="2">
        <v>0.28000000000000003</v>
      </c>
      <c r="BB1154" s="2">
        <v>0.3</v>
      </c>
      <c r="BC1154" s="2">
        <v>100</v>
      </c>
      <c r="BD1154" s="2">
        <v>46.181899999999999</v>
      </c>
      <c r="BE1154" s="4"/>
      <c r="BF1154" s="4"/>
    </row>
    <row r="1155" spans="1:58" x14ac:dyDescent="0.2">
      <c r="A1155" s="29">
        <v>1154</v>
      </c>
      <c r="B1155" s="7" t="s">
        <v>2</v>
      </c>
      <c r="C1155" s="3">
        <v>39961</v>
      </c>
      <c r="D1155" s="4" t="s">
        <v>0</v>
      </c>
      <c r="E1155" s="4" t="s">
        <v>164</v>
      </c>
      <c r="F1155" s="5" t="s">
        <v>191</v>
      </c>
      <c r="G1155" s="6">
        <v>0.88402777777777775</v>
      </c>
      <c r="H1155" s="6">
        <v>0.93333333333333324</v>
      </c>
      <c r="I1155" s="85">
        <f t="shared" ref="I1155:I1218" si="18">IF(H1155&gt;=G1155,(H1155-G1155)*24*60,("24:00:00"-G1155+H1155)*24*60)</f>
        <v>70.999999999999915</v>
      </c>
      <c r="J1155" s="86">
        <f>I1155*Segmentos!$D$7*(AH1155%)*IF(ISNUMBER(AI1155),AI1155%,0)</f>
        <v>1524398.3999999978</v>
      </c>
      <c r="K1155" s="86">
        <f>I1155*Segmentos!$D$7*(AL1155%)*IF(ISNUMBER(AM1155),AM1155%,0)</f>
        <v>2015377.5999999978</v>
      </c>
      <c r="L1155" s="4"/>
      <c r="M1155" s="2">
        <v>6.28</v>
      </c>
      <c r="N1155" s="2">
        <v>20.8</v>
      </c>
      <c r="O1155" s="2">
        <v>30.1</v>
      </c>
      <c r="P1155" s="2">
        <v>87.887600000000006</v>
      </c>
      <c r="Q1155" s="2">
        <v>4.79</v>
      </c>
      <c r="R1155" s="2">
        <v>15.7</v>
      </c>
      <c r="S1155" s="2">
        <v>30.5</v>
      </c>
      <c r="T1155" s="2">
        <v>11.198499999999999</v>
      </c>
      <c r="U1155" s="2">
        <v>4.59</v>
      </c>
      <c r="V1155" s="2">
        <v>17.7</v>
      </c>
      <c r="W1155" s="2">
        <v>26</v>
      </c>
      <c r="X1155" s="2">
        <v>13.470599999999999</v>
      </c>
      <c r="Y1155" s="2">
        <v>5.96</v>
      </c>
      <c r="Z1155" s="2">
        <v>21.9</v>
      </c>
      <c r="AA1155" s="2">
        <v>27.3</v>
      </c>
      <c r="AB1155" s="2">
        <v>24.6586</v>
      </c>
      <c r="AC1155" s="2">
        <v>8.39</v>
      </c>
      <c r="AD1155" s="2">
        <v>24.6</v>
      </c>
      <c r="AE1155" s="2">
        <v>34.200000000000003</v>
      </c>
      <c r="AF1155" s="2">
        <v>38.56</v>
      </c>
      <c r="AG1155" s="2">
        <v>5.35</v>
      </c>
      <c r="AH1155" s="22">
        <v>18.899999999999999</v>
      </c>
      <c r="AI1155" s="22">
        <v>28.4</v>
      </c>
      <c r="AJ1155" s="22">
        <v>35.559899999999999</v>
      </c>
      <c r="AK1155" s="18">
        <v>7.11</v>
      </c>
      <c r="AL1155" s="18">
        <v>22.6</v>
      </c>
      <c r="AM1155" s="18">
        <v>31.4</v>
      </c>
      <c r="AN1155" s="2">
        <v>52.3277</v>
      </c>
      <c r="AO1155" s="2">
        <v>5.32</v>
      </c>
      <c r="AP1155" s="2">
        <v>18.3</v>
      </c>
      <c r="AQ1155" s="2">
        <v>29</v>
      </c>
      <c r="AR1155" s="2">
        <v>8.1464999999999996</v>
      </c>
      <c r="AS1155" s="2">
        <v>7.39</v>
      </c>
      <c r="AT1155" s="2">
        <v>23.5</v>
      </c>
      <c r="AU1155" s="2">
        <v>31.5</v>
      </c>
      <c r="AV1155" s="2">
        <v>22.804099999999998</v>
      </c>
      <c r="AW1155" s="2">
        <v>5.67</v>
      </c>
      <c r="AX1155" s="2">
        <v>19.8</v>
      </c>
      <c r="AY1155" s="2">
        <v>28.5</v>
      </c>
      <c r="AZ1155" s="2">
        <v>22.813400000000001</v>
      </c>
      <c r="BA1155" s="2">
        <v>6.36</v>
      </c>
      <c r="BB1155" s="2">
        <v>20.8</v>
      </c>
      <c r="BC1155" s="2">
        <v>30.6</v>
      </c>
      <c r="BD1155" s="2">
        <v>34.123600000000003</v>
      </c>
      <c r="BE1155" s="4"/>
      <c r="BF1155" s="4"/>
    </row>
    <row r="1156" spans="1:58" x14ac:dyDescent="0.2">
      <c r="A1156" s="29">
        <v>1155</v>
      </c>
      <c r="B1156" s="7" t="s">
        <v>16</v>
      </c>
      <c r="C1156" s="3">
        <v>39961</v>
      </c>
      <c r="D1156" s="4" t="s">
        <v>13</v>
      </c>
      <c r="E1156" s="4" t="s">
        <v>166</v>
      </c>
      <c r="F1156" s="5" t="s">
        <v>191</v>
      </c>
      <c r="G1156" s="6">
        <v>0.91388888888888886</v>
      </c>
      <c r="H1156" s="6">
        <v>0.91736111111111107</v>
      </c>
      <c r="I1156" s="85">
        <f t="shared" si="18"/>
        <v>4.9999999999999822</v>
      </c>
      <c r="J1156" s="86">
        <f>I1156*Segmentos!$D$7*(AH1156%)*IF(ISNUMBER(AI1156),AI1156%,0)</f>
        <v>156419.99999999945</v>
      </c>
      <c r="K1156" s="86">
        <f>I1156*Segmentos!$D$7*(AL1156%)*IF(ISNUMBER(AM1156),AM1156%,0)</f>
        <v>249779.9999999991</v>
      </c>
      <c r="L1156" s="4"/>
      <c r="M1156" s="2">
        <v>10.31</v>
      </c>
      <c r="N1156" s="2">
        <v>11.6</v>
      </c>
      <c r="O1156" s="2">
        <v>89.1</v>
      </c>
      <c r="P1156" s="2">
        <v>86.082999999999998</v>
      </c>
      <c r="Q1156" s="2">
        <v>5.61</v>
      </c>
      <c r="R1156" s="2">
        <v>6.6</v>
      </c>
      <c r="S1156" s="2">
        <v>84.5</v>
      </c>
      <c r="T1156" s="2">
        <v>7.8231000000000002</v>
      </c>
      <c r="U1156" s="2">
        <v>6.37</v>
      </c>
      <c r="V1156" s="2">
        <v>7.7</v>
      </c>
      <c r="W1156" s="2">
        <v>82.3</v>
      </c>
      <c r="X1156" s="2">
        <v>11.148300000000001</v>
      </c>
      <c r="Y1156" s="2">
        <v>9.7200000000000006</v>
      </c>
      <c r="Z1156" s="2">
        <v>11.2</v>
      </c>
      <c r="AA1156" s="2">
        <v>86.7</v>
      </c>
      <c r="AB1156" s="2">
        <v>23.959399999999999</v>
      </c>
      <c r="AC1156" s="2">
        <v>15.74</v>
      </c>
      <c r="AD1156" s="2">
        <v>16.8</v>
      </c>
      <c r="AE1156" s="2">
        <v>93.6</v>
      </c>
      <c r="AF1156" s="2">
        <v>43.152200000000001</v>
      </c>
      <c r="AG1156" s="2">
        <v>7.85</v>
      </c>
      <c r="AH1156" s="22">
        <v>9</v>
      </c>
      <c r="AI1156" s="22">
        <v>86.9</v>
      </c>
      <c r="AJ1156" s="22">
        <v>31.092700000000001</v>
      </c>
      <c r="AK1156" s="18">
        <v>12.53</v>
      </c>
      <c r="AL1156" s="18">
        <v>13.8</v>
      </c>
      <c r="AM1156" s="18">
        <v>90.5</v>
      </c>
      <c r="AN1156" s="2">
        <v>54.990299999999998</v>
      </c>
      <c r="AO1156" s="2">
        <v>10.71</v>
      </c>
      <c r="AP1156" s="2">
        <v>11.4</v>
      </c>
      <c r="AQ1156" s="2">
        <v>93.7</v>
      </c>
      <c r="AR1156" s="2">
        <v>9.7783999999999995</v>
      </c>
      <c r="AS1156" s="2">
        <v>7.98</v>
      </c>
      <c r="AT1156" s="2">
        <v>10.1</v>
      </c>
      <c r="AU1156" s="2">
        <v>78.7</v>
      </c>
      <c r="AV1156" s="2">
        <v>14.6746</v>
      </c>
      <c r="AW1156" s="2">
        <v>8.5399999999999991</v>
      </c>
      <c r="AX1156" s="2">
        <v>10.199999999999999</v>
      </c>
      <c r="AY1156" s="2">
        <v>84</v>
      </c>
      <c r="AZ1156" s="2">
        <v>20.506599999999999</v>
      </c>
      <c r="BA1156" s="2">
        <v>12.86</v>
      </c>
      <c r="BB1156" s="2">
        <v>13.5</v>
      </c>
      <c r="BC1156" s="2">
        <v>95.5</v>
      </c>
      <c r="BD1156" s="2">
        <v>41.123399999999997</v>
      </c>
      <c r="BE1156" s="4"/>
      <c r="BF1156" s="4"/>
    </row>
    <row r="1157" spans="1:58" x14ac:dyDescent="0.2">
      <c r="A1157" s="29">
        <v>1156</v>
      </c>
      <c r="B1157" s="7" t="s">
        <v>22</v>
      </c>
      <c r="C1157" s="3">
        <v>39961</v>
      </c>
      <c r="D1157" s="4" t="s">
        <v>21</v>
      </c>
      <c r="E1157" s="4" t="s">
        <v>164</v>
      </c>
      <c r="F1157" s="5" t="s">
        <v>191</v>
      </c>
      <c r="G1157" s="6">
        <v>0.83194444444444438</v>
      </c>
      <c r="H1157" s="6">
        <v>0.87430555555555556</v>
      </c>
      <c r="I1157" s="85">
        <f t="shared" si="18"/>
        <v>61.000000000000099</v>
      </c>
      <c r="J1157" s="86">
        <f>I1157*Segmentos!$D$7*(AH1157%)*IF(ISNUMBER(AI1157),AI1157%,0)</f>
        <v>317322.00000000052</v>
      </c>
      <c r="K1157" s="86">
        <f>I1157*Segmentos!$D$7*(AL1157%)*IF(ISNUMBER(AM1157),AM1157%,0)</f>
        <v>413140.80000000075</v>
      </c>
      <c r="L1157" s="4"/>
      <c r="M1157" s="2">
        <v>1.5</v>
      </c>
      <c r="N1157" s="2">
        <v>5.0999999999999996</v>
      </c>
      <c r="O1157" s="2">
        <v>29.5</v>
      </c>
      <c r="P1157" s="2">
        <v>96.482799999999997</v>
      </c>
      <c r="Q1157" s="2">
        <v>0.28000000000000003</v>
      </c>
      <c r="R1157" s="2">
        <v>2</v>
      </c>
      <c r="S1157" s="2">
        <v>14.3</v>
      </c>
      <c r="T1157" s="2">
        <v>3.0371999999999999</v>
      </c>
      <c r="U1157" s="2">
        <v>0.27</v>
      </c>
      <c r="V1157" s="2">
        <v>2.4</v>
      </c>
      <c r="W1157" s="2">
        <v>11.6</v>
      </c>
      <c r="X1157" s="2">
        <v>3.6968999999999999</v>
      </c>
      <c r="Y1157" s="2">
        <v>1.07</v>
      </c>
      <c r="Z1157" s="2">
        <v>3.5</v>
      </c>
      <c r="AA1157" s="2">
        <v>30.9</v>
      </c>
      <c r="AB1157" s="2">
        <v>20.277000000000001</v>
      </c>
      <c r="AC1157" s="2">
        <v>3.3</v>
      </c>
      <c r="AD1157" s="2">
        <v>9.9</v>
      </c>
      <c r="AE1157" s="2">
        <v>33.4</v>
      </c>
      <c r="AF1157" s="2">
        <v>69.471699999999998</v>
      </c>
      <c r="AG1157" s="2">
        <v>1.3</v>
      </c>
      <c r="AH1157" s="22">
        <v>5.0999999999999996</v>
      </c>
      <c r="AI1157" s="22">
        <v>25.5</v>
      </c>
      <c r="AJ1157" s="22">
        <v>39.554499999999997</v>
      </c>
      <c r="AK1157" s="18">
        <v>1.69</v>
      </c>
      <c r="AL1157" s="18">
        <v>5.0999999999999996</v>
      </c>
      <c r="AM1157" s="18">
        <v>33.200000000000003</v>
      </c>
      <c r="AN1157" s="2">
        <v>56.9283</v>
      </c>
      <c r="AO1157" s="2">
        <v>2.2999999999999998</v>
      </c>
      <c r="AP1157" s="2">
        <v>5.7</v>
      </c>
      <c r="AQ1157" s="2">
        <v>40.4</v>
      </c>
      <c r="AR1157" s="2">
        <v>16.1311</v>
      </c>
      <c r="AS1157" s="2">
        <v>0.96</v>
      </c>
      <c r="AT1157" s="2">
        <v>2.8</v>
      </c>
      <c r="AU1157" s="2">
        <v>34.6</v>
      </c>
      <c r="AV1157" s="2">
        <v>13.5267</v>
      </c>
      <c r="AW1157" s="2">
        <v>0.74</v>
      </c>
      <c r="AX1157" s="2">
        <v>4.3</v>
      </c>
      <c r="AY1157" s="2">
        <v>17.3</v>
      </c>
      <c r="AZ1157" s="2">
        <v>13.5909</v>
      </c>
      <c r="BA1157" s="2">
        <v>2.17</v>
      </c>
      <c r="BB1157" s="2">
        <v>6.9</v>
      </c>
      <c r="BC1157" s="2">
        <v>31.5</v>
      </c>
      <c r="BD1157" s="2">
        <v>53.234099999999998</v>
      </c>
      <c r="BE1157" s="4"/>
      <c r="BF1157" s="4"/>
    </row>
    <row r="1158" spans="1:58" x14ac:dyDescent="0.2">
      <c r="A1158" s="29">
        <v>1157</v>
      </c>
      <c r="B1158" s="7" t="s">
        <v>24</v>
      </c>
      <c r="C1158" s="3">
        <v>39961</v>
      </c>
      <c r="D1158" s="4" t="s">
        <v>21</v>
      </c>
      <c r="E1158" s="4" t="s">
        <v>170</v>
      </c>
      <c r="F1158" s="5" t="s">
        <v>191</v>
      </c>
      <c r="G1158" s="6">
        <v>0.89166666666666661</v>
      </c>
      <c r="H1158" s="6">
        <v>0.90694444444444444</v>
      </c>
      <c r="I1158" s="85">
        <f t="shared" si="18"/>
        <v>22.000000000000082</v>
      </c>
      <c r="J1158" s="86">
        <f>I1158*Segmentos!$D$7*(AH1158%)*IF(ISNUMBER(AI1158),AI1158%,0)</f>
        <v>2772.0000000000105</v>
      </c>
      <c r="K1158" s="86">
        <f>I1158*Segmentos!$D$7*(AL1158%)*IF(ISNUMBER(AM1158),AM1158%,0)</f>
        <v>32894.400000000125</v>
      </c>
      <c r="L1158" s="4"/>
      <c r="M1158" s="2">
        <v>0.21</v>
      </c>
      <c r="N1158" s="2">
        <v>0.5</v>
      </c>
      <c r="O1158" s="2">
        <v>38</v>
      </c>
      <c r="P1158" s="2">
        <v>17.141500000000001</v>
      </c>
      <c r="Q1158" s="2">
        <v>0.02</v>
      </c>
      <c r="R1158" s="2">
        <v>0.4</v>
      </c>
      <c r="S1158" s="2">
        <v>4.5</v>
      </c>
      <c r="T1158" s="2">
        <v>0.27379999999999999</v>
      </c>
      <c r="U1158" s="2">
        <v>0.46</v>
      </c>
      <c r="V1158" s="2">
        <v>1.1000000000000001</v>
      </c>
      <c r="W1158" s="2">
        <v>41.9</v>
      </c>
      <c r="X1158" s="2">
        <v>8.0226000000000006</v>
      </c>
      <c r="Y1158" s="2">
        <v>0.24</v>
      </c>
      <c r="Z1158" s="2">
        <v>0.4</v>
      </c>
      <c r="AA1158" s="2">
        <v>58.4</v>
      </c>
      <c r="AB1158" s="2">
        <v>5.8280000000000003</v>
      </c>
      <c r="AC1158" s="2">
        <v>0.11</v>
      </c>
      <c r="AD1158" s="2">
        <v>0.4</v>
      </c>
      <c r="AE1158" s="2">
        <v>30.2</v>
      </c>
      <c r="AF1158" s="2">
        <v>3.0171000000000001</v>
      </c>
      <c r="AG1158" s="2">
        <v>0.03</v>
      </c>
      <c r="AH1158" s="22">
        <v>0.5</v>
      </c>
      <c r="AI1158" s="22">
        <v>6.3</v>
      </c>
      <c r="AJ1158" s="22">
        <v>1.2383</v>
      </c>
      <c r="AK1158" s="18">
        <v>0.37</v>
      </c>
      <c r="AL1158" s="18">
        <v>0.6</v>
      </c>
      <c r="AM1158" s="18">
        <v>62.3</v>
      </c>
      <c r="AN1158" s="2">
        <v>15.9032</v>
      </c>
      <c r="AO1158" s="2">
        <v>0.22</v>
      </c>
      <c r="AP1158" s="2">
        <v>0.3</v>
      </c>
      <c r="AQ1158" s="2">
        <v>86.4</v>
      </c>
      <c r="AR1158" s="2">
        <v>1.9925999999999999</v>
      </c>
      <c r="AS1158" s="2">
        <v>0</v>
      </c>
      <c r="AT1158" s="2">
        <v>0</v>
      </c>
      <c r="AU1158" s="8" t="s">
        <v>577</v>
      </c>
      <c r="AV1158" s="2">
        <v>0</v>
      </c>
      <c r="AW1158" s="2">
        <v>0.44</v>
      </c>
      <c r="AX1158" s="2">
        <v>0.9</v>
      </c>
      <c r="AY1158" s="2">
        <v>48.1</v>
      </c>
      <c r="AZ1158" s="2">
        <v>10.345800000000001</v>
      </c>
      <c r="BA1158" s="2">
        <v>0.15</v>
      </c>
      <c r="BB1158" s="2">
        <v>0.7</v>
      </c>
      <c r="BC1158" s="2">
        <v>22.5</v>
      </c>
      <c r="BD1158" s="2">
        <v>4.8029999999999999</v>
      </c>
      <c r="BE1158" s="4"/>
      <c r="BF1158" s="4"/>
    </row>
    <row r="1159" spans="1:58" x14ac:dyDescent="0.2">
      <c r="A1159" s="29">
        <v>1158</v>
      </c>
      <c r="B1159" s="7" t="s">
        <v>4</v>
      </c>
      <c r="C1159" s="3">
        <v>39961</v>
      </c>
      <c r="D1159" s="4" t="s">
        <v>3</v>
      </c>
      <c r="E1159" s="4" t="s">
        <v>165</v>
      </c>
      <c r="F1159" s="5" t="s">
        <v>191</v>
      </c>
      <c r="G1159" s="6">
        <v>0.78402777777777777</v>
      </c>
      <c r="H1159" s="6">
        <v>0.87430555555555556</v>
      </c>
      <c r="I1159" s="85">
        <f t="shared" si="18"/>
        <v>130.00000000000003</v>
      </c>
      <c r="J1159" s="86">
        <f>I1159*Segmentos!$D$7*(AH1159%)*IF(ISNUMBER(AI1159),AI1159%,0)</f>
        <v>1845740.0000000002</v>
      </c>
      <c r="K1159" s="86">
        <f>I1159*Segmentos!$D$7*(AL1159%)*IF(ISNUMBER(AM1159),AM1159%,0)</f>
        <v>2667860.0000000009</v>
      </c>
      <c r="L1159" s="4"/>
      <c r="M1159" s="2">
        <v>4.38</v>
      </c>
      <c r="N1159" s="2">
        <v>15.5</v>
      </c>
      <c r="O1159" s="2">
        <v>28.2</v>
      </c>
      <c r="P1159" s="2">
        <v>76.325900000000004</v>
      </c>
      <c r="Q1159" s="2">
        <v>4.3499999999999996</v>
      </c>
      <c r="R1159" s="2">
        <v>18</v>
      </c>
      <c r="S1159" s="2">
        <v>24.2</v>
      </c>
      <c r="T1159" s="2">
        <v>12.6538</v>
      </c>
      <c r="U1159" s="2">
        <v>4.41</v>
      </c>
      <c r="V1159" s="2">
        <v>18.100000000000001</v>
      </c>
      <c r="W1159" s="2">
        <v>24.4</v>
      </c>
      <c r="X1159" s="2">
        <v>16.12</v>
      </c>
      <c r="Y1159" s="2">
        <v>5.0599999999999996</v>
      </c>
      <c r="Z1159" s="2">
        <v>15.7</v>
      </c>
      <c r="AA1159" s="2">
        <v>32.200000000000003</v>
      </c>
      <c r="AB1159" s="2">
        <v>26.036799999999999</v>
      </c>
      <c r="AC1159" s="2">
        <v>3.76</v>
      </c>
      <c r="AD1159" s="2">
        <v>12.4</v>
      </c>
      <c r="AE1159" s="2">
        <v>30.4</v>
      </c>
      <c r="AF1159" s="2">
        <v>21.5153</v>
      </c>
      <c r="AG1159" s="2">
        <v>3.55</v>
      </c>
      <c r="AH1159" s="22">
        <v>15.5</v>
      </c>
      <c r="AI1159" s="22">
        <v>22.9</v>
      </c>
      <c r="AJ1159" s="22">
        <v>29.379799999999999</v>
      </c>
      <c r="AK1159" s="18">
        <v>5.12</v>
      </c>
      <c r="AL1159" s="18">
        <v>15.5</v>
      </c>
      <c r="AM1159" s="18">
        <v>33.1</v>
      </c>
      <c r="AN1159" s="2">
        <v>46.946100000000001</v>
      </c>
      <c r="AO1159" s="2">
        <v>1.9</v>
      </c>
      <c r="AP1159" s="2">
        <v>10.4</v>
      </c>
      <c r="AQ1159" s="2">
        <v>18.3</v>
      </c>
      <c r="AR1159" s="2">
        <v>3.62</v>
      </c>
      <c r="AS1159" s="2">
        <v>2.67</v>
      </c>
      <c r="AT1159" s="2">
        <v>9.6</v>
      </c>
      <c r="AU1159" s="2">
        <v>27.7</v>
      </c>
      <c r="AV1159" s="2">
        <v>10.271699999999999</v>
      </c>
      <c r="AW1159" s="2">
        <v>5.01</v>
      </c>
      <c r="AX1159" s="2">
        <v>17.399999999999999</v>
      </c>
      <c r="AY1159" s="2">
        <v>28.8</v>
      </c>
      <c r="AZ1159" s="2">
        <v>25.128599999999999</v>
      </c>
      <c r="BA1159" s="2">
        <v>5.59</v>
      </c>
      <c r="BB1159" s="2">
        <v>18.899999999999999</v>
      </c>
      <c r="BC1159" s="2">
        <v>29.6</v>
      </c>
      <c r="BD1159" s="2">
        <v>37.305599999999998</v>
      </c>
      <c r="BE1159" s="4"/>
      <c r="BF1159" s="4"/>
    </row>
    <row r="1160" spans="1:58" x14ac:dyDescent="0.2">
      <c r="A1160" s="29">
        <v>1159</v>
      </c>
      <c r="B1160" s="7" t="s">
        <v>15</v>
      </c>
      <c r="C1160" s="3">
        <v>39962</v>
      </c>
      <c r="D1160" s="4" t="s">
        <v>13</v>
      </c>
      <c r="E1160" s="4" t="s">
        <v>164</v>
      </c>
      <c r="F1160" s="5" t="s">
        <v>192</v>
      </c>
      <c r="G1160" s="6">
        <v>0.875</v>
      </c>
      <c r="H1160" s="6">
        <v>0.9145833333333333</v>
      </c>
      <c r="I1160" s="85">
        <f t="shared" si="18"/>
        <v>56.999999999999957</v>
      </c>
      <c r="J1160" s="86">
        <f>I1160*Segmentos!$D$7*(AH1160%)*IF(ISNUMBER(AI1160),AI1160%,0)</f>
        <v>1242827.9999999991</v>
      </c>
      <c r="K1160" s="86">
        <f>I1160*Segmentos!$D$7*(AL1160%)*IF(ISNUMBER(AM1160),AM1160%,0)</f>
        <v>2147577.5999999982</v>
      </c>
      <c r="L1160" s="4"/>
      <c r="M1160" s="2">
        <v>7.54</v>
      </c>
      <c r="N1160" s="2">
        <v>17.2</v>
      </c>
      <c r="O1160" s="2">
        <v>43.8</v>
      </c>
      <c r="P1160" s="2">
        <v>87.357799999999997</v>
      </c>
      <c r="Q1160" s="2">
        <v>4.34</v>
      </c>
      <c r="R1160" s="2">
        <v>10.9</v>
      </c>
      <c r="S1160" s="2">
        <v>39.700000000000003</v>
      </c>
      <c r="T1160" s="2">
        <v>8.3971999999999998</v>
      </c>
      <c r="U1160" s="2">
        <v>6.96</v>
      </c>
      <c r="V1160" s="2">
        <v>17.399999999999999</v>
      </c>
      <c r="W1160" s="2">
        <v>40</v>
      </c>
      <c r="X1160" s="2">
        <v>16.899699999999999</v>
      </c>
      <c r="Y1160" s="2">
        <v>5.73</v>
      </c>
      <c r="Z1160" s="2">
        <v>14.1</v>
      </c>
      <c r="AA1160" s="2">
        <v>40.6</v>
      </c>
      <c r="AB1160" s="2">
        <v>19.604399999999998</v>
      </c>
      <c r="AC1160" s="2">
        <v>11.16</v>
      </c>
      <c r="AD1160" s="2">
        <v>23.1</v>
      </c>
      <c r="AE1160" s="2">
        <v>48.3</v>
      </c>
      <c r="AF1160" s="2">
        <v>42.456499999999998</v>
      </c>
      <c r="AG1160" s="2">
        <v>5.46</v>
      </c>
      <c r="AH1160" s="22">
        <v>13.8</v>
      </c>
      <c r="AI1160" s="22">
        <v>39.5</v>
      </c>
      <c r="AJ1160" s="22">
        <v>30.018599999999999</v>
      </c>
      <c r="AK1160" s="18">
        <v>9.42</v>
      </c>
      <c r="AL1160" s="18">
        <v>20.3</v>
      </c>
      <c r="AM1160" s="18">
        <v>46.4</v>
      </c>
      <c r="AN1160" s="2">
        <v>57.339199999999998</v>
      </c>
      <c r="AO1160" s="2">
        <v>5.6</v>
      </c>
      <c r="AP1160" s="2">
        <v>13.8</v>
      </c>
      <c r="AQ1160" s="2">
        <v>40.700000000000003</v>
      </c>
      <c r="AR1160" s="2">
        <v>7.0826000000000002</v>
      </c>
      <c r="AS1160" s="2">
        <v>4.6500000000000004</v>
      </c>
      <c r="AT1160" s="2">
        <v>12.1</v>
      </c>
      <c r="AU1160" s="2">
        <v>38.299999999999997</v>
      </c>
      <c r="AV1160" s="2">
        <v>11.868499999999999</v>
      </c>
      <c r="AW1160" s="2">
        <v>7.39</v>
      </c>
      <c r="AX1160" s="2">
        <v>16.899999999999999</v>
      </c>
      <c r="AY1160" s="2">
        <v>43.8</v>
      </c>
      <c r="AZ1160" s="2">
        <v>24.605699999999999</v>
      </c>
      <c r="BA1160" s="2">
        <v>9.8699999999999992</v>
      </c>
      <c r="BB1160" s="2">
        <v>21.4</v>
      </c>
      <c r="BC1160" s="2">
        <v>46.1</v>
      </c>
      <c r="BD1160" s="2">
        <v>43.801000000000002</v>
      </c>
      <c r="BE1160" s="4"/>
      <c r="BF1160" s="4"/>
    </row>
    <row r="1161" spans="1:58" x14ac:dyDescent="0.2">
      <c r="A1161" s="29">
        <v>1160</v>
      </c>
      <c r="B1161" s="7" t="s">
        <v>5</v>
      </c>
      <c r="C1161" s="3">
        <v>39962</v>
      </c>
      <c r="D1161" s="4" t="s">
        <v>3</v>
      </c>
      <c r="E1161" s="4" t="s">
        <v>164</v>
      </c>
      <c r="F1161" s="5" t="s">
        <v>192</v>
      </c>
      <c r="G1161" s="6">
        <v>0.87430555555555556</v>
      </c>
      <c r="H1161" s="6">
        <v>0.91736111111111107</v>
      </c>
      <c r="I1161" s="85">
        <f t="shared" si="18"/>
        <v>61.999999999999943</v>
      </c>
      <c r="J1161" s="86">
        <f>I1161*Segmentos!$D$7*(AH1161%)*IF(ISNUMBER(AI1161),AI1161%,0)</f>
        <v>1078799.9999999991</v>
      </c>
      <c r="K1161" s="86">
        <f>I1161*Segmentos!$D$7*(AL1161%)*IF(ISNUMBER(AM1161),AM1161%,0)</f>
        <v>1406903.9999999988</v>
      </c>
      <c r="L1161" s="4"/>
      <c r="M1161" s="2">
        <v>5.05</v>
      </c>
      <c r="N1161" s="2">
        <v>15</v>
      </c>
      <c r="O1161" s="2">
        <v>33.6</v>
      </c>
      <c r="P1161" s="2">
        <v>79.233199999999997</v>
      </c>
      <c r="Q1161" s="2">
        <v>2.54</v>
      </c>
      <c r="R1161" s="2">
        <v>11.5</v>
      </c>
      <c r="S1161" s="2">
        <v>22.1</v>
      </c>
      <c r="T1161" s="2">
        <v>6.6578999999999997</v>
      </c>
      <c r="U1161" s="2">
        <v>3.35</v>
      </c>
      <c r="V1161" s="2">
        <v>11.2</v>
      </c>
      <c r="W1161" s="2">
        <v>29.9</v>
      </c>
      <c r="X1161" s="2">
        <v>11.0304</v>
      </c>
      <c r="Y1161" s="2">
        <v>5.77</v>
      </c>
      <c r="Z1161" s="2">
        <v>16.100000000000001</v>
      </c>
      <c r="AA1161" s="2">
        <v>35.799999999999997</v>
      </c>
      <c r="AB1161" s="2">
        <v>26.729199999999999</v>
      </c>
      <c r="AC1161" s="2">
        <v>6.76</v>
      </c>
      <c r="AD1161" s="2">
        <v>18.3</v>
      </c>
      <c r="AE1161" s="2">
        <v>36.9</v>
      </c>
      <c r="AF1161" s="2">
        <v>34.8157</v>
      </c>
      <c r="AG1161" s="2">
        <v>4.3499999999999996</v>
      </c>
      <c r="AH1161" s="22">
        <v>14.5</v>
      </c>
      <c r="AI1161" s="22">
        <v>30</v>
      </c>
      <c r="AJ1161" s="22">
        <v>32.401299999999999</v>
      </c>
      <c r="AK1161" s="18">
        <v>5.68</v>
      </c>
      <c r="AL1161" s="18">
        <v>15.5</v>
      </c>
      <c r="AM1161" s="18">
        <v>36.6</v>
      </c>
      <c r="AN1161" s="2">
        <v>46.831800000000001</v>
      </c>
      <c r="AO1161" s="2">
        <v>3.7</v>
      </c>
      <c r="AP1161" s="2">
        <v>10.3</v>
      </c>
      <c r="AQ1161" s="2">
        <v>35.9</v>
      </c>
      <c r="AR1161" s="2">
        <v>6.351</v>
      </c>
      <c r="AS1161" s="2">
        <v>3.96</v>
      </c>
      <c r="AT1161" s="2">
        <v>11.5</v>
      </c>
      <c r="AU1161" s="2">
        <v>34.5</v>
      </c>
      <c r="AV1161" s="2">
        <v>13.693899999999999</v>
      </c>
      <c r="AW1161" s="2">
        <v>5.99</v>
      </c>
      <c r="AX1161" s="2">
        <v>16.5</v>
      </c>
      <c r="AY1161" s="2">
        <v>36.200000000000003</v>
      </c>
      <c r="AZ1161" s="2">
        <v>27.0184</v>
      </c>
      <c r="BA1161" s="2">
        <v>5.36</v>
      </c>
      <c r="BB1161" s="2">
        <v>17.3</v>
      </c>
      <c r="BC1161" s="2">
        <v>30.9</v>
      </c>
      <c r="BD1161" s="2">
        <v>32.169899999999998</v>
      </c>
      <c r="BE1161" s="4"/>
      <c r="BF1161" s="4"/>
    </row>
    <row r="1162" spans="1:58" x14ac:dyDescent="0.2">
      <c r="A1162" s="29">
        <v>1161</v>
      </c>
      <c r="B1162" s="7" t="s">
        <v>49</v>
      </c>
      <c r="C1162" s="3">
        <v>39962</v>
      </c>
      <c r="D1162" s="4" t="s">
        <v>21</v>
      </c>
      <c r="E1162" s="4" t="s">
        <v>168</v>
      </c>
      <c r="F1162" s="5" t="s">
        <v>192</v>
      </c>
      <c r="G1162" s="6">
        <v>0.91666666666666663</v>
      </c>
      <c r="H1162" s="6">
        <v>0.98402777777777783</v>
      </c>
      <c r="I1162" s="85">
        <f t="shared" si="18"/>
        <v>97.000000000000142</v>
      </c>
      <c r="J1162" s="86">
        <f>I1162*Segmentos!$D$7*(AH1162%)*IF(ISNUMBER(AI1162),AI1162%,0)</f>
        <v>395255.60000000056</v>
      </c>
      <c r="K1162" s="86">
        <f>I1162*Segmentos!$D$7*(AL1162%)*IF(ISNUMBER(AM1162),AM1162%,0)</f>
        <v>421523.20000000059</v>
      </c>
      <c r="L1162" s="4" t="s">
        <v>337</v>
      </c>
      <c r="M1162" s="2">
        <v>1.06</v>
      </c>
      <c r="N1162" s="2">
        <v>5.9</v>
      </c>
      <c r="O1162" s="2">
        <v>18.100000000000001</v>
      </c>
      <c r="P1162" s="2">
        <v>80.122299999999996</v>
      </c>
      <c r="Q1162" s="2">
        <v>0.31</v>
      </c>
      <c r="R1162" s="2">
        <v>2.8</v>
      </c>
      <c r="S1162" s="2">
        <v>11.1</v>
      </c>
      <c r="T1162" s="2">
        <v>3.899</v>
      </c>
      <c r="U1162" s="2">
        <v>1.87</v>
      </c>
      <c r="V1162" s="2">
        <v>6.1</v>
      </c>
      <c r="W1162" s="2">
        <v>30.5</v>
      </c>
      <c r="X1162" s="2">
        <v>29.572299999999998</v>
      </c>
      <c r="Y1162" s="2">
        <v>1.2</v>
      </c>
      <c r="Z1162" s="2">
        <v>7.8</v>
      </c>
      <c r="AA1162" s="2">
        <v>15.3</v>
      </c>
      <c r="AB1162" s="2">
        <v>26.719200000000001</v>
      </c>
      <c r="AC1162" s="2">
        <v>0.8</v>
      </c>
      <c r="AD1162" s="2">
        <v>5.5</v>
      </c>
      <c r="AE1162" s="2">
        <v>14.7</v>
      </c>
      <c r="AF1162" s="2">
        <v>19.931799999999999</v>
      </c>
      <c r="AG1162" s="2">
        <v>1.03</v>
      </c>
      <c r="AH1162" s="22">
        <v>6.1</v>
      </c>
      <c r="AI1162" s="22">
        <v>16.7</v>
      </c>
      <c r="AJ1162" s="22">
        <v>36.7468</v>
      </c>
      <c r="AK1162" s="18">
        <v>1.0900000000000001</v>
      </c>
      <c r="AL1162" s="18">
        <v>5.6</v>
      </c>
      <c r="AM1162" s="18">
        <v>19.399999999999999</v>
      </c>
      <c r="AN1162" s="2">
        <v>43.375500000000002</v>
      </c>
      <c r="AO1162" s="2">
        <v>0.65</v>
      </c>
      <c r="AP1162" s="2">
        <v>2.9</v>
      </c>
      <c r="AQ1162" s="2">
        <v>22.3</v>
      </c>
      <c r="AR1162" s="2">
        <v>5.3308</v>
      </c>
      <c r="AS1162" s="2">
        <v>0.55000000000000004</v>
      </c>
      <c r="AT1162" s="2">
        <v>4.5999999999999996</v>
      </c>
      <c r="AU1162" s="2">
        <v>11.9</v>
      </c>
      <c r="AV1162" s="2">
        <v>9.1654</v>
      </c>
      <c r="AW1162" s="2">
        <v>1.25</v>
      </c>
      <c r="AX1162" s="2">
        <v>6.1</v>
      </c>
      <c r="AY1162" s="2">
        <v>20.399999999999999</v>
      </c>
      <c r="AZ1162" s="2">
        <v>27.1737</v>
      </c>
      <c r="BA1162" s="2">
        <v>1.33</v>
      </c>
      <c r="BB1162" s="2">
        <v>7.2</v>
      </c>
      <c r="BC1162" s="2">
        <v>18.399999999999999</v>
      </c>
      <c r="BD1162" s="2">
        <v>38.452300000000001</v>
      </c>
      <c r="BE1162" s="4"/>
      <c r="BF1162" s="4"/>
    </row>
    <row r="1163" spans="1:58" x14ac:dyDescent="0.2">
      <c r="A1163" s="29">
        <v>1162</v>
      </c>
      <c r="B1163" s="7" t="s">
        <v>18</v>
      </c>
      <c r="C1163" s="3">
        <v>39962</v>
      </c>
      <c r="D1163" s="4" t="s">
        <v>17</v>
      </c>
      <c r="E1163" s="4" t="s">
        <v>168</v>
      </c>
      <c r="F1163" s="5" t="s">
        <v>192</v>
      </c>
      <c r="G1163" s="6">
        <v>0.83333333333333337</v>
      </c>
      <c r="H1163" s="6">
        <v>0.91527777777777775</v>
      </c>
      <c r="I1163" s="85">
        <f t="shared" si="18"/>
        <v>117.9999999999999</v>
      </c>
      <c r="J1163" s="86">
        <f>I1163*Segmentos!$D$7*(AH1163%)*IF(ISNUMBER(AI1163),AI1163%,0)</f>
        <v>534115.1999999996</v>
      </c>
      <c r="K1163" s="86">
        <f>I1163*Segmentos!$D$7*(AL1163%)*IF(ISNUMBER(AM1163),AM1163%,0)</f>
        <v>154627.19999999987</v>
      </c>
      <c r="L1163" s="4" t="s">
        <v>336</v>
      </c>
      <c r="M1163" s="2">
        <v>0.7</v>
      </c>
      <c r="N1163" s="2">
        <v>3.6</v>
      </c>
      <c r="O1163" s="2">
        <v>19.399999999999999</v>
      </c>
      <c r="P1163" s="2">
        <v>96.352900000000005</v>
      </c>
      <c r="Q1163" s="2">
        <v>0.14000000000000001</v>
      </c>
      <c r="R1163" s="2">
        <v>0.4</v>
      </c>
      <c r="S1163" s="2">
        <v>31.4</v>
      </c>
      <c r="T1163" s="2">
        <v>3.1949999999999998</v>
      </c>
      <c r="U1163" s="2">
        <v>0.3</v>
      </c>
      <c r="V1163" s="2">
        <v>2.5</v>
      </c>
      <c r="W1163" s="2">
        <v>12.1</v>
      </c>
      <c r="X1163" s="2">
        <v>8.6328999999999994</v>
      </c>
      <c r="Y1163" s="2">
        <v>0.34</v>
      </c>
      <c r="Z1163" s="2">
        <v>1.9</v>
      </c>
      <c r="AA1163" s="2">
        <v>17.8</v>
      </c>
      <c r="AB1163" s="2">
        <v>13.762</v>
      </c>
      <c r="AC1163" s="2">
        <v>1.57</v>
      </c>
      <c r="AD1163" s="2">
        <v>7.5</v>
      </c>
      <c r="AE1163" s="2">
        <v>21</v>
      </c>
      <c r="AF1163" s="2">
        <v>70.762900000000002</v>
      </c>
      <c r="AG1163" s="2">
        <v>1.1200000000000001</v>
      </c>
      <c r="AH1163" s="22">
        <v>4.5999999999999996</v>
      </c>
      <c r="AI1163" s="22">
        <v>24.6</v>
      </c>
      <c r="AJ1163" s="22">
        <v>72.941000000000003</v>
      </c>
      <c r="AK1163" s="18">
        <v>0.32</v>
      </c>
      <c r="AL1163" s="18">
        <v>2.8</v>
      </c>
      <c r="AM1163" s="18">
        <v>11.7</v>
      </c>
      <c r="AN1163" s="2">
        <v>23.411899999999999</v>
      </c>
      <c r="AO1163" s="2">
        <v>0.14000000000000001</v>
      </c>
      <c r="AP1163" s="2">
        <v>0.9</v>
      </c>
      <c r="AQ1163" s="2">
        <v>16.5</v>
      </c>
      <c r="AR1163" s="2">
        <v>2.1314000000000002</v>
      </c>
      <c r="AS1163" s="2">
        <v>0</v>
      </c>
      <c r="AT1163" s="2">
        <v>0</v>
      </c>
      <c r="AU1163" s="8" t="s">
        <v>577</v>
      </c>
      <c r="AV1163" s="2">
        <v>0</v>
      </c>
      <c r="AW1163" s="2">
        <v>1.26</v>
      </c>
      <c r="AX1163" s="2">
        <v>5.0999999999999996</v>
      </c>
      <c r="AY1163" s="2">
        <v>24.6</v>
      </c>
      <c r="AZ1163" s="2">
        <v>49.565800000000003</v>
      </c>
      <c r="BA1163" s="2">
        <v>0.85</v>
      </c>
      <c r="BB1163" s="2">
        <v>5.4</v>
      </c>
      <c r="BC1163" s="2">
        <v>15.8</v>
      </c>
      <c r="BD1163" s="2">
        <v>44.655700000000003</v>
      </c>
      <c r="BE1163" s="4"/>
      <c r="BF1163" s="4"/>
    </row>
    <row r="1164" spans="1:58" x14ac:dyDescent="0.2">
      <c r="A1164" s="29">
        <v>1163</v>
      </c>
      <c r="B1164" s="7" t="s">
        <v>93</v>
      </c>
      <c r="C1164" s="3">
        <v>39962</v>
      </c>
      <c r="D1164" s="4" t="s">
        <v>28</v>
      </c>
      <c r="E1164" s="4" t="s">
        <v>168</v>
      </c>
      <c r="F1164" s="5" t="s">
        <v>192</v>
      </c>
      <c r="G1164" s="6">
        <v>0.9159722222222223</v>
      </c>
      <c r="H1164" s="6">
        <v>3.472222222222222E-3</v>
      </c>
      <c r="I1164" s="85">
        <f t="shared" si="18"/>
        <v>125.9999999999999</v>
      </c>
      <c r="J1164" s="86">
        <f>I1164*Segmentos!$D$7*(AH1164%)*IF(ISNUMBER(AI1164),AI1164%,0)</f>
        <v>576575.99999999965</v>
      </c>
      <c r="K1164" s="86">
        <f>I1164*Segmentos!$D$7*(AL1164%)*IF(ISNUMBER(AM1164),AM1164%,0)</f>
        <v>635846.39999999956</v>
      </c>
      <c r="L1164" s="4" t="s">
        <v>258</v>
      </c>
      <c r="M1164" s="2">
        <v>1.2</v>
      </c>
      <c r="N1164" s="2">
        <v>7.4</v>
      </c>
      <c r="O1164" s="2">
        <v>16.2</v>
      </c>
      <c r="P1164" s="2">
        <v>86.370199999999997</v>
      </c>
      <c r="Q1164" s="2">
        <v>0.17</v>
      </c>
      <c r="R1164" s="2">
        <v>2.7</v>
      </c>
      <c r="S1164" s="2">
        <v>6.1</v>
      </c>
      <c r="T1164" s="2">
        <v>1.9956</v>
      </c>
      <c r="U1164" s="2">
        <v>0.5</v>
      </c>
      <c r="V1164" s="2">
        <v>4.5999999999999996</v>
      </c>
      <c r="W1164" s="2">
        <v>10.9</v>
      </c>
      <c r="X1164" s="2">
        <v>7.5812999999999997</v>
      </c>
      <c r="Y1164" s="2">
        <v>1.85</v>
      </c>
      <c r="Z1164" s="2">
        <v>8.4</v>
      </c>
      <c r="AA1164" s="2">
        <v>22.1</v>
      </c>
      <c r="AB1164" s="2">
        <v>39.300600000000003</v>
      </c>
      <c r="AC1164" s="2">
        <v>1.59</v>
      </c>
      <c r="AD1164" s="2">
        <v>10.8</v>
      </c>
      <c r="AE1164" s="2">
        <v>14.8</v>
      </c>
      <c r="AF1164" s="2">
        <v>37.492800000000003</v>
      </c>
      <c r="AG1164" s="2">
        <v>1.1399999999999999</v>
      </c>
      <c r="AH1164" s="22">
        <v>6.5</v>
      </c>
      <c r="AI1164" s="22">
        <v>17.600000000000001</v>
      </c>
      <c r="AJ1164" s="22">
        <v>38.778799999999997</v>
      </c>
      <c r="AK1164" s="18">
        <v>1.26</v>
      </c>
      <c r="AL1164" s="18">
        <v>8.3000000000000007</v>
      </c>
      <c r="AM1164" s="18">
        <v>15.2</v>
      </c>
      <c r="AN1164" s="2">
        <v>47.5914</v>
      </c>
      <c r="AO1164" s="2">
        <v>0.52</v>
      </c>
      <c r="AP1164" s="2">
        <v>3.3</v>
      </c>
      <c r="AQ1164" s="2">
        <v>15.6</v>
      </c>
      <c r="AR1164" s="2">
        <v>4.0984999999999996</v>
      </c>
      <c r="AS1164" s="2">
        <v>1.1599999999999999</v>
      </c>
      <c r="AT1164" s="2">
        <v>4.9000000000000004</v>
      </c>
      <c r="AU1164" s="2">
        <v>23.7</v>
      </c>
      <c r="AV1164" s="2">
        <v>18.343399999999999</v>
      </c>
      <c r="AW1164" s="2">
        <v>1.58</v>
      </c>
      <c r="AX1164" s="2">
        <v>8.5</v>
      </c>
      <c r="AY1164" s="2">
        <v>18.600000000000001</v>
      </c>
      <c r="AZ1164" s="2">
        <v>32.593299999999999</v>
      </c>
      <c r="BA1164" s="2">
        <v>1.1399999999999999</v>
      </c>
      <c r="BB1164" s="2">
        <v>9.3000000000000007</v>
      </c>
      <c r="BC1164" s="2">
        <v>12.3</v>
      </c>
      <c r="BD1164" s="2">
        <v>31.335100000000001</v>
      </c>
      <c r="BE1164" s="4"/>
      <c r="BF1164" s="4"/>
    </row>
    <row r="1165" spans="1:58" x14ac:dyDescent="0.2">
      <c r="A1165" s="29">
        <v>1164</v>
      </c>
      <c r="B1165" s="7" t="s">
        <v>9</v>
      </c>
      <c r="C1165" s="3">
        <v>39962</v>
      </c>
      <c r="D1165" s="4" t="s">
        <v>8</v>
      </c>
      <c r="E1165" s="4" t="s">
        <v>168</v>
      </c>
      <c r="F1165" s="5" t="s">
        <v>192</v>
      </c>
      <c r="G1165" s="6">
        <v>0.79583333333333339</v>
      </c>
      <c r="H1165" s="6">
        <v>0.87361111111111101</v>
      </c>
      <c r="I1165" s="85">
        <f t="shared" si="18"/>
        <v>111.99999999999976</v>
      </c>
      <c r="J1165" s="86">
        <f>I1165*Segmentos!$D$7*(AH1165%)*IF(ISNUMBER(AI1165),AI1165%,0)</f>
        <v>717516.79999999853</v>
      </c>
      <c r="K1165" s="86">
        <f>I1165*Segmentos!$D$7*(AL1165%)*IF(ISNUMBER(AM1165),AM1165%,0)</f>
        <v>1652985.5999999964</v>
      </c>
      <c r="L1165" s="4" t="s">
        <v>335</v>
      </c>
      <c r="M1165" s="2">
        <v>2.7</v>
      </c>
      <c r="N1165" s="2">
        <v>12</v>
      </c>
      <c r="O1165" s="2">
        <v>22.4</v>
      </c>
      <c r="P1165" s="2">
        <v>83.471599999999995</v>
      </c>
      <c r="Q1165" s="2">
        <v>1.46</v>
      </c>
      <c r="R1165" s="2">
        <v>7.2</v>
      </c>
      <c r="S1165" s="2">
        <v>20.2</v>
      </c>
      <c r="T1165" s="2">
        <v>7.5124000000000004</v>
      </c>
      <c r="U1165" s="2">
        <v>0.84</v>
      </c>
      <c r="V1165" s="2">
        <v>6.1</v>
      </c>
      <c r="W1165" s="2">
        <v>13.8</v>
      </c>
      <c r="X1165" s="2">
        <v>5.4203999999999999</v>
      </c>
      <c r="Y1165" s="2">
        <v>4.0199999999999996</v>
      </c>
      <c r="Z1165" s="2">
        <v>13.6</v>
      </c>
      <c r="AA1165" s="2">
        <v>29.6</v>
      </c>
      <c r="AB1165" s="2">
        <v>36.658499999999997</v>
      </c>
      <c r="AC1165" s="2">
        <v>3.34</v>
      </c>
      <c r="AD1165" s="2">
        <v>16.899999999999999</v>
      </c>
      <c r="AE1165" s="2">
        <v>19.7</v>
      </c>
      <c r="AF1165" s="2">
        <v>33.880200000000002</v>
      </c>
      <c r="AG1165" s="2">
        <v>1.6</v>
      </c>
      <c r="AH1165" s="22">
        <v>9.1</v>
      </c>
      <c r="AI1165" s="22">
        <v>17.600000000000001</v>
      </c>
      <c r="AJ1165" s="22">
        <v>23.425699999999999</v>
      </c>
      <c r="AK1165" s="18">
        <v>3.7</v>
      </c>
      <c r="AL1165" s="18">
        <v>14.7</v>
      </c>
      <c r="AM1165" s="18">
        <v>25.1</v>
      </c>
      <c r="AN1165" s="2">
        <v>60.0458</v>
      </c>
      <c r="AO1165" s="2">
        <v>1.88</v>
      </c>
      <c r="AP1165" s="2">
        <v>6.7</v>
      </c>
      <c r="AQ1165" s="2">
        <v>28</v>
      </c>
      <c r="AR1165" s="2">
        <v>6.3585000000000003</v>
      </c>
      <c r="AS1165" s="2">
        <v>1.6</v>
      </c>
      <c r="AT1165" s="2">
        <v>6.3</v>
      </c>
      <c r="AU1165" s="2">
        <v>25.4</v>
      </c>
      <c r="AV1165" s="2">
        <v>10.894500000000001</v>
      </c>
      <c r="AW1165" s="2">
        <v>2.0699999999999998</v>
      </c>
      <c r="AX1165" s="2">
        <v>12</v>
      </c>
      <c r="AY1165" s="2">
        <v>17.3</v>
      </c>
      <c r="AZ1165" s="2">
        <v>18.368400000000001</v>
      </c>
      <c r="BA1165" s="2">
        <v>4.04</v>
      </c>
      <c r="BB1165" s="2">
        <v>16.899999999999999</v>
      </c>
      <c r="BC1165" s="2">
        <v>23.9</v>
      </c>
      <c r="BD1165" s="2">
        <v>47.850200000000001</v>
      </c>
      <c r="BE1165" s="4"/>
      <c r="BF1165" s="4"/>
    </row>
    <row r="1166" spans="1:58" x14ac:dyDescent="0.2">
      <c r="A1166" s="29">
        <v>1165</v>
      </c>
      <c r="B1166" s="7" t="s">
        <v>30</v>
      </c>
      <c r="C1166" s="3">
        <v>39962</v>
      </c>
      <c r="D1166" s="4" t="s">
        <v>28</v>
      </c>
      <c r="E1166" s="4" t="s">
        <v>163</v>
      </c>
      <c r="F1166" s="5" t="s">
        <v>192</v>
      </c>
      <c r="G1166" s="6">
        <v>0.87569444444444444</v>
      </c>
      <c r="H1166" s="6">
        <v>0.91111111111111109</v>
      </c>
      <c r="I1166" s="85">
        <f t="shared" si="18"/>
        <v>50.999999999999979</v>
      </c>
      <c r="J1166" s="86">
        <f>I1166*Segmentos!$D$7*(AH1166%)*IF(ISNUMBER(AI1166),AI1166%,0)</f>
        <v>120931.19999999998</v>
      </c>
      <c r="K1166" s="86">
        <f>I1166*Segmentos!$D$7*(AL1166%)*IF(ISNUMBER(AM1166),AM1166%,0)</f>
        <v>284090.39999999991</v>
      </c>
      <c r="L1166" s="4"/>
      <c r="M1166" s="2">
        <v>1.01</v>
      </c>
      <c r="N1166" s="2">
        <v>3</v>
      </c>
      <c r="O1166" s="2">
        <v>34.200000000000003</v>
      </c>
      <c r="P1166" s="2">
        <v>88.050399999999996</v>
      </c>
      <c r="Q1166" s="2">
        <v>0.01</v>
      </c>
      <c r="R1166" s="2">
        <v>0.7</v>
      </c>
      <c r="S1166" s="2">
        <v>2</v>
      </c>
      <c r="T1166" s="2">
        <v>0.21149999999999999</v>
      </c>
      <c r="U1166" s="2">
        <v>0.49</v>
      </c>
      <c r="V1166" s="2">
        <v>1.1000000000000001</v>
      </c>
      <c r="W1166" s="2">
        <v>44</v>
      </c>
      <c r="X1166" s="2">
        <v>8.9131</v>
      </c>
      <c r="Y1166" s="2">
        <v>0.88</v>
      </c>
      <c r="Z1166" s="2">
        <v>3.2</v>
      </c>
      <c r="AA1166" s="2">
        <v>27.8</v>
      </c>
      <c r="AB1166" s="2">
        <v>22.6661</v>
      </c>
      <c r="AC1166" s="2">
        <v>1.97</v>
      </c>
      <c r="AD1166" s="2">
        <v>5.0999999999999996</v>
      </c>
      <c r="AE1166" s="2">
        <v>38.799999999999997</v>
      </c>
      <c r="AF1166" s="2">
        <v>56.259799999999998</v>
      </c>
      <c r="AG1166" s="2">
        <v>0.59</v>
      </c>
      <c r="AH1166" s="22">
        <v>2.6</v>
      </c>
      <c r="AI1166" s="22">
        <v>22.8</v>
      </c>
      <c r="AJ1166" s="22">
        <v>24.284400000000002</v>
      </c>
      <c r="AK1166" s="18">
        <v>1.39</v>
      </c>
      <c r="AL1166" s="18">
        <v>3.3</v>
      </c>
      <c r="AM1166" s="18">
        <v>42.2</v>
      </c>
      <c r="AN1166" s="2">
        <v>63.766100000000002</v>
      </c>
      <c r="AO1166" s="2">
        <v>0.35</v>
      </c>
      <c r="AP1166" s="2">
        <v>2</v>
      </c>
      <c r="AQ1166" s="2">
        <v>17.8</v>
      </c>
      <c r="AR1166" s="2">
        <v>3.3435000000000001</v>
      </c>
      <c r="AS1166" s="2">
        <v>0.4</v>
      </c>
      <c r="AT1166" s="2">
        <v>1.7</v>
      </c>
      <c r="AU1166" s="2">
        <v>23.4</v>
      </c>
      <c r="AV1166" s="2">
        <v>7.6811999999999996</v>
      </c>
      <c r="AW1166" s="2">
        <v>0.91</v>
      </c>
      <c r="AX1166" s="2">
        <v>1.9</v>
      </c>
      <c r="AY1166" s="2">
        <v>48.2</v>
      </c>
      <c r="AZ1166" s="2">
        <v>22.748100000000001</v>
      </c>
      <c r="BA1166" s="2">
        <v>1.63</v>
      </c>
      <c r="BB1166" s="2">
        <v>4.8</v>
      </c>
      <c r="BC1166" s="2">
        <v>34.200000000000003</v>
      </c>
      <c r="BD1166" s="2">
        <v>54.277700000000003</v>
      </c>
      <c r="BE1166" s="4"/>
      <c r="BF1166" s="4"/>
    </row>
    <row r="1167" spans="1:58" x14ac:dyDescent="0.2">
      <c r="A1167" s="29">
        <v>1166</v>
      </c>
      <c r="B1167" s="7" t="s">
        <v>11</v>
      </c>
      <c r="C1167" s="3">
        <v>39962</v>
      </c>
      <c r="D1167" s="4" t="s">
        <v>8</v>
      </c>
      <c r="E1167" s="4" t="s">
        <v>166</v>
      </c>
      <c r="F1167" s="5" t="s">
        <v>192</v>
      </c>
      <c r="G1167" s="6">
        <v>0.91041666666666676</v>
      </c>
      <c r="H1167" s="6">
        <v>0.91111111111111109</v>
      </c>
      <c r="I1167" s="85">
        <f t="shared" si="18"/>
        <v>0.99999999999983658</v>
      </c>
      <c r="J1167" s="86">
        <f>I1167*Segmentos!$D$7*(AH1167%)*IF(ISNUMBER(AI1167),AI1167%,0)</f>
        <v>15199.999999997515</v>
      </c>
      <c r="K1167" s="86">
        <f>I1167*Segmentos!$D$7*(AL1167%)*IF(ISNUMBER(AM1167),AM1167%,0)</f>
        <v>14799.999999997583</v>
      </c>
      <c r="L1167" s="4"/>
      <c r="M1167" s="2">
        <v>3.76</v>
      </c>
      <c r="N1167" s="2">
        <v>3.8</v>
      </c>
      <c r="O1167" s="2">
        <v>100</v>
      </c>
      <c r="P1167" s="2">
        <v>86.989500000000007</v>
      </c>
      <c r="Q1167" s="2">
        <v>2.2000000000000002</v>
      </c>
      <c r="R1167" s="2">
        <v>2.2000000000000002</v>
      </c>
      <c r="S1167" s="2">
        <v>100</v>
      </c>
      <c r="T1167" s="2">
        <v>8.4969999999999999</v>
      </c>
      <c r="U1167" s="2">
        <v>0.95</v>
      </c>
      <c r="V1167" s="2">
        <v>1</v>
      </c>
      <c r="W1167" s="2">
        <v>100</v>
      </c>
      <c r="X1167" s="2">
        <v>4.6292999999999997</v>
      </c>
      <c r="Y1167" s="2">
        <v>2.72</v>
      </c>
      <c r="Z1167" s="2">
        <v>2.7</v>
      </c>
      <c r="AA1167" s="2">
        <v>100</v>
      </c>
      <c r="AB1167" s="2">
        <v>18.604199999999999</v>
      </c>
      <c r="AC1167" s="2">
        <v>7.27</v>
      </c>
      <c r="AD1167" s="2">
        <v>7.3</v>
      </c>
      <c r="AE1167" s="2">
        <v>100</v>
      </c>
      <c r="AF1167" s="2">
        <v>55.259</v>
      </c>
      <c r="AG1167" s="2">
        <v>3.81</v>
      </c>
      <c r="AH1167" s="22">
        <v>3.8</v>
      </c>
      <c r="AI1167" s="22">
        <v>100</v>
      </c>
      <c r="AJ1167" s="22">
        <v>41.867199999999997</v>
      </c>
      <c r="AK1167" s="18">
        <v>3.71</v>
      </c>
      <c r="AL1167" s="18">
        <v>3.7</v>
      </c>
      <c r="AM1167" s="18">
        <v>100</v>
      </c>
      <c r="AN1167" s="2">
        <v>45.122199999999999</v>
      </c>
      <c r="AO1167" s="2">
        <v>1.97</v>
      </c>
      <c r="AP1167" s="2">
        <v>2</v>
      </c>
      <c r="AQ1167" s="2">
        <v>100</v>
      </c>
      <c r="AR1167" s="2">
        <v>4.9920999999999998</v>
      </c>
      <c r="AS1167" s="2">
        <v>1.78</v>
      </c>
      <c r="AT1167" s="2">
        <v>1.8</v>
      </c>
      <c r="AU1167" s="2">
        <v>100</v>
      </c>
      <c r="AV1167" s="2">
        <v>9.0614000000000008</v>
      </c>
      <c r="AW1167" s="2">
        <v>3.18</v>
      </c>
      <c r="AX1167" s="2">
        <v>3.2</v>
      </c>
      <c r="AY1167" s="2">
        <v>100</v>
      </c>
      <c r="AZ1167" s="2">
        <v>21.1433</v>
      </c>
      <c r="BA1167" s="2">
        <v>5.84</v>
      </c>
      <c r="BB1167" s="2">
        <v>5.8</v>
      </c>
      <c r="BC1167" s="2">
        <v>100</v>
      </c>
      <c r="BD1167" s="2">
        <v>51.7926</v>
      </c>
      <c r="BE1167" s="4"/>
      <c r="BF1167" s="4"/>
    </row>
    <row r="1168" spans="1:58" x14ac:dyDescent="0.2">
      <c r="A1168" s="29">
        <v>1167</v>
      </c>
      <c r="B1168" s="7" t="s">
        <v>6</v>
      </c>
      <c r="C1168" s="3">
        <v>39962</v>
      </c>
      <c r="D1168" s="4" t="s">
        <v>3</v>
      </c>
      <c r="E1168" s="4" t="s">
        <v>166</v>
      </c>
      <c r="F1168" s="5" t="s">
        <v>192</v>
      </c>
      <c r="G1168" s="6">
        <v>0.90972222222222221</v>
      </c>
      <c r="H1168" s="6">
        <v>0.91041666666666676</v>
      </c>
      <c r="I1168" s="85">
        <f t="shared" si="18"/>
        <v>1.0000000000001563</v>
      </c>
      <c r="J1168" s="86">
        <f>I1168*Segmentos!$D$7*(AH1168%)*IF(ISNUMBER(AI1168),AI1168%,0)</f>
        <v>19600.000000003063</v>
      </c>
      <c r="K1168" s="86">
        <f>I1168*Segmentos!$D$7*(AL1168%)*IF(ISNUMBER(AM1168),AM1168%,0)</f>
        <v>24400.000000003813</v>
      </c>
      <c r="L1168" s="4"/>
      <c r="M1168" s="2">
        <v>5.53</v>
      </c>
      <c r="N1168" s="2">
        <v>5.5</v>
      </c>
      <c r="O1168" s="2">
        <v>100</v>
      </c>
      <c r="P1168" s="2">
        <v>78.065600000000003</v>
      </c>
      <c r="Q1168" s="2">
        <v>2.13</v>
      </c>
      <c r="R1168" s="2">
        <v>2.1</v>
      </c>
      <c r="S1168" s="2">
        <v>100</v>
      </c>
      <c r="T1168" s="2">
        <v>5.0213000000000001</v>
      </c>
      <c r="U1168" s="2">
        <v>3.96</v>
      </c>
      <c r="V1168" s="2">
        <v>4</v>
      </c>
      <c r="W1168" s="2">
        <v>100</v>
      </c>
      <c r="X1168" s="2">
        <v>11.702199999999999</v>
      </c>
      <c r="Y1168" s="2">
        <v>6.68</v>
      </c>
      <c r="Z1168" s="2">
        <v>6.7</v>
      </c>
      <c r="AA1168" s="2">
        <v>100</v>
      </c>
      <c r="AB1168" s="2">
        <v>27.821200000000001</v>
      </c>
      <c r="AC1168" s="2">
        <v>7.24</v>
      </c>
      <c r="AD1168" s="2">
        <v>7.2</v>
      </c>
      <c r="AE1168" s="2">
        <v>100</v>
      </c>
      <c r="AF1168" s="2">
        <v>33.520800000000001</v>
      </c>
      <c r="AG1168" s="2">
        <v>4.8899999999999997</v>
      </c>
      <c r="AH1168" s="22">
        <v>4.9000000000000004</v>
      </c>
      <c r="AI1168" s="22">
        <v>100</v>
      </c>
      <c r="AJ1168" s="22">
        <v>32.753599999999999</v>
      </c>
      <c r="AK1168" s="18">
        <v>6.11</v>
      </c>
      <c r="AL1168" s="18">
        <v>6.1</v>
      </c>
      <c r="AM1168" s="18">
        <v>100</v>
      </c>
      <c r="AN1168" s="2">
        <v>45.311999999999998</v>
      </c>
      <c r="AO1168" s="2">
        <v>3.78</v>
      </c>
      <c r="AP1168" s="2">
        <v>3.8</v>
      </c>
      <c r="AQ1168" s="2">
        <v>100</v>
      </c>
      <c r="AR1168" s="2">
        <v>5.8247999999999998</v>
      </c>
      <c r="AS1168" s="2">
        <v>4.87</v>
      </c>
      <c r="AT1168" s="2">
        <v>4.9000000000000004</v>
      </c>
      <c r="AU1168" s="2">
        <v>100</v>
      </c>
      <c r="AV1168" s="2">
        <v>15.1302</v>
      </c>
      <c r="AW1168" s="2">
        <v>7.39</v>
      </c>
      <c r="AX1168" s="2">
        <v>7.4</v>
      </c>
      <c r="AY1168" s="2">
        <v>100</v>
      </c>
      <c r="AZ1168" s="2">
        <v>29.9757</v>
      </c>
      <c r="BA1168" s="2">
        <v>5.0199999999999996</v>
      </c>
      <c r="BB1168" s="2">
        <v>5</v>
      </c>
      <c r="BC1168" s="2">
        <v>100</v>
      </c>
      <c r="BD1168" s="2">
        <v>27.135000000000002</v>
      </c>
      <c r="BE1168" s="4"/>
      <c r="BF1168" s="4"/>
    </row>
    <row r="1169" spans="1:58" x14ac:dyDescent="0.2">
      <c r="A1169" s="29">
        <v>1168</v>
      </c>
      <c r="B1169" s="7" t="s">
        <v>31</v>
      </c>
      <c r="C1169" s="3">
        <v>39962</v>
      </c>
      <c r="D1169" s="4" t="s">
        <v>28</v>
      </c>
      <c r="E1169" s="4" t="s">
        <v>166</v>
      </c>
      <c r="F1169" s="5" t="s">
        <v>192</v>
      </c>
      <c r="G1169" s="6">
        <v>0.91111111111111109</v>
      </c>
      <c r="H1169" s="6">
        <v>0.91388888888888886</v>
      </c>
      <c r="I1169" s="85">
        <f t="shared" si="18"/>
        <v>3.9999999999999858</v>
      </c>
      <c r="J1169" s="86">
        <f>I1169*Segmentos!$D$7*(AH1169%)*IF(ISNUMBER(AI1169),AI1169%,0)</f>
        <v>16614.399999999943</v>
      </c>
      <c r="K1169" s="86">
        <f>I1169*Segmentos!$D$7*(AL1169%)*IF(ISNUMBER(AM1169),AM1169%,0)</f>
        <v>23759.999999999924</v>
      </c>
      <c r="L1169" s="4"/>
      <c r="M1169" s="2">
        <v>1.27</v>
      </c>
      <c r="N1169" s="2">
        <v>1.9</v>
      </c>
      <c r="O1169" s="2">
        <v>66.5</v>
      </c>
      <c r="P1169" s="2">
        <v>75.754599999999996</v>
      </c>
      <c r="Q1169" s="2">
        <v>0.64</v>
      </c>
      <c r="R1169" s="2">
        <v>1.9</v>
      </c>
      <c r="S1169" s="2">
        <v>33.4</v>
      </c>
      <c r="T1169" s="2">
        <v>6.3533999999999997</v>
      </c>
      <c r="U1169" s="2">
        <v>0.9</v>
      </c>
      <c r="V1169" s="2">
        <v>1.2</v>
      </c>
      <c r="W1169" s="2">
        <v>77.2</v>
      </c>
      <c r="X1169" s="2">
        <v>11.2211</v>
      </c>
      <c r="Y1169" s="2">
        <v>1</v>
      </c>
      <c r="Z1169" s="2">
        <v>1.9</v>
      </c>
      <c r="AA1169" s="2">
        <v>51.4</v>
      </c>
      <c r="AB1169" s="2">
        <v>17.552800000000001</v>
      </c>
      <c r="AC1169" s="2">
        <v>2.08</v>
      </c>
      <c r="AD1169" s="2">
        <v>2.4</v>
      </c>
      <c r="AE1169" s="2">
        <v>87.8</v>
      </c>
      <c r="AF1169" s="2">
        <v>40.627200000000002</v>
      </c>
      <c r="AG1169" s="2">
        <v>1.03</v>
      </c>
      <c r="AH1169" s="22">
        <v>1.6</v>
      </c>
      <c r="AI1169" s="22">
        <v>64.900000000000006</v>
      </c>
      <c r="AJ1169" s="22">
        <v>29.195699999999999</v>
      </c>
      <c r="AK1169" s="18">
        <v>1.49</v>
      </c>
      <c r="AL1169" s="18">
        <v>2.2000000000000002</v>
      </c>
      <c r="AM1169" s="18">
        <v>67.5</v>
      </c>
      <c r="AN1169" s="2">
        <v>46.558799999999998</v>
      </c>
      <c r="AO1169" s="2">
        <v>0.43</v>
      </c>
      <c r="AP1169" s="2">
        <v>0.6</v>
      </c>
      <c r="AQ1169" s="2">
        <v>68.900000000000006</v>
      </c>
      <c r="AR1169" s="2">
        <v>2.7858999999999998</v>
      </c>
      <c r="AS1169" s="2">
        <v>0.88</v>
      </c>
      <c r="AT1169" s="2">
        <v>1.2</v>
      </c>
      <c r="AU1169" s="2">
        <v>74.400000000000006</v>
      </c>
      <c r="AV1169" s="2">
        <v>11.5946</v>
      </c>
      <c r="AW1169" s="2">
        <v>0.81</v>
      </c>
      <c r="AX1169" s="2">
        <v>1.5</v>
      </c>
      <c r="AY1169" s="2">
        <v>56.1</v>
      </c>
      <c r="AZ1169" s="2">
        <v>13.9582</v>
      </c>
      <c r="BA1169" s="2">
        <v>2.08</v>
      </c>
      <c r="BB1169" s="2">
        <v>3</v>
      </c>
      <c r="BC1169" s="2">
        <v>68.3</v>
      </c>
      <c r="BD1169" s="2">
        <v>47.415799999999997</v>
      </c>
      <c r="BE1169" s="4"/>
      <c r="BF1169" s="4"/>
    </row>
    <row r="1170" spans="1:58" x14ac:dyDescent="0.2">
      <c r="A1170" s="29">
        <v>1169</v>
      </c>
      <c r="B1170" s="7" t="s">
        <v>111</v>
      </c>
      <c r="C1170" s="3">
        <v>39962</v>
      </c>
      <c r="D1170" s="4" t="s">
        <v>13</v>
      </c>
      <c r="E1170" s="4" t="s">
        <v>165</v>
      </c>
      <c r="F1170" s="5" t="s">
        <v>192</v>
      </c>
      <c r="G1170" s="6">
        <v>0.91805555555555562</v>
      </c>
      <c r="H1170" s="6">
        <v>0.99097222222222225</v>
      </c>
      <c r="I1170" s="85">
        <f t="shared" si="18"/>
        <v>104.99999999999994</v>
      </c>
      <c r="J1170" s="86">
        <f>I1170*Segmentos!$D$7*(AH1170%)*IF(ISNUMBER(AI1170),AI1170%,0)</f>
        <v>1300151.9999999991</v>
      </c>
      <c r="K1170" s="86">
        <f>I1170*Segmentos!$D$7*(AL1170%)*IF(ISNUMBER(AM1170),AM1170%,0)</f>
        <v>2433311.9999999986</v>
      </c>
      <c r="L1170" s="4"/>
      <c r="M1170" s="2">
        <v>4.5</v>
      </c>
      <c r="N1170" s="2">
        <v>17.899999999999999</v>
      </c>
      <c r="O1170" s="2">
        <v>25.1</v>
      </c>
      <c r="P1170" s="2">
        <v>73.695300000000003</v>
      </c>
      <c r="Q1170" s="2">
        <v>3.5</v>
      </c>
      <c r="R1170" s="2">
        <v>12.3</v>
      </c>
      <c r="S1170" s="2">
        <v>28.4</v>
      </c>
      <c r="T1170" s="2">
        <v>9.5541999999999998</v>
      </c>
      <c r="U1170" s="2">
        <v>3.86</v>
      </c>
      <c r="V1170" s="2">
        <v>17.2</v>
      </c>
      <c r="W1170" s="2">
        <v>22.5</v>
      </c>
      <c r="X1170" s="2">
        <v>13.2608</v>
      </c>
      <c r="Y1170" s="2">
        <v>4.4800000000000004</v>
      </c>
      <c r="Z1170" s="2">
        <v>19.399999999999999</v>
      </c>
      <c r="AA1170" s="2">
        <v>23.1</v>
      </c>
      <c r="AB1170" s="2">
        <v>21.665600000000001</v>
      </c>
      <c r="AC1170" s="2">
        <v>5.44</v>
      </c>
      <c r="AD1170" s="2">
        <v>19.899999999999999</v>
      </c>
      <c r="AE1170" s="2">
        <v>27.3</v>
      </c>
      <c r="AF1170" s="2">
        <v>29.214700000000001</v>
      </c>
      <c r="AG1170" s="2">
        <v>3.08</v>
      </c>
      <c r="AH1170" s="22">
        <v>14.2</v>
      </c>
      <c r="AI1170" s="22">
        <v>21.8</v>
      </c>
      <c r="AJ1170" s="22">
        <v>23.903300000000002</v>
      </c>
      <c r="AK1170" s="18">
        <v>5.79</v>
      </c>
      <c r="AL1170" s="18">
        <v>21.3</v>
      </c>
      <c r="AM1170" s="18">
        <v>27.2</v>
      </c>
      <c r="AN1170" s="2">
        <v>49.792000000000002</v>
      </c>
      <c r="AO1170" s="2">
        <v>2.61</v>
      </c>
      <c r="AP1170" s="2">
        <v>13.7</v>
      </c>
      <c r="AQ1170" s="2">
        <v>19</v>
      </c>
      <c r="AR1170" s="2">
        <v>4.6605999999999996</v>
      </c>
      <c r="AS1170" s="2">
        <v>1.83</v>
      </c>
      <c r="AT1170" s="2">
        <v>10.8</v>
      </c>
      <c r="AU1170" s="2">
        <v>16.899999999999999</v>
      </c>
      <c r="AV1170" s="2">
        <v>6.5890000000000004</v>
      </c>
      <c r="AW1170" s="2">
        <v>2.65</v>
      </c>
      <c r="AX1170" s="2">
        <v>15</v>
      </c>
      <c r="AY1170" s="2">
        <v>17.7</v>
      </c>
      <c r="AZ1170" s="2">
        <v>12.470700000000001</v>
      </c>
      <c r="BA1170" s="2">
        <v>7.97</v>
      </c>
      <c r="BB1170" s="2">
        <v>25.4</v>
      </c>
      <c r="BC1170" s="2">
        <v>31.4</v>
      </c>
      <c r="BD1170" s="2">
        <v>49.975000000000001</v>
      </c>
      <c r="BE1170" s="4"/>
      <c r="BF1170" s="4"/>
    </row>
    <row r="1171" spans="1:58" x14ac:dyDescent="0.2">
      <c r="A1171" s="29">
        <v>1170</v>
      </c>
      <c r="B1171" s="7" t="s">
        <v>86</v>
      </c>
      <c r="C1171" s="3">
        <v>39962</v>
      </c>
      <c r="D1171" s="4" t="s">
        <v>17</v>
      </c>
      <c r="E1171" s="4" t="s">
        <v>169</v>
      </c>
      <c r="F1171" s="5" t="s">
        <v>192</v>
      </c>
      <c r="G1171" s="6">
        <v>0.91666666666666663</v>
      </c>
      <c r="H1171" s="6">
        <v>0.9590277777777777</v>
      </c>
      <c r="I1171" s="85">
        <f t="shared" si="18"/>
        <v>60.999999999999943</v>
      </c>
      <c r="J1171" s="86">
        <f>I1171*Segmentos!$D$7*(AH1171%)*IF(ISNUMBER(AI1171),AI1171%,0)</f>
        <v>154378.79999999984</v>
      </c>
      <c r="K1171" s="86">
        <f>I1171*Segmentos!$D$7*(AL1171%)*IF(ISNUMBER(AM1171),AM1171%,0)</f>
        <v>88571.999999999913</v>
      </c>
      <c r="L1171" s="4"/>
      <c r="M1171" s="2">
        <v>0.49</v>
      </c>
      <c r="N1171" s="2">
        <v>1.7</v>
      </c>
      <c r="O1171" s="2">
        <v>29</v>
      </c>
      <c r="P1171" s="2">
        <v>99.819299999999998</v>
      </c>
      <c r="Q1171" s="2">
        <v>0.01</v>
      </c>
      <c r="R1171" s="2">
        <v>0.4</v>
      </c>
      <c r="S1171" s="2">
        <v>1.6</v>
      </c>
      <c r="T1171" s="2">
        <v>0.22040000000000001</v>
      </c>
      <c r="U1171" s="2">
        <v>0.74</v>
      </c>
      <c r="V1171" s="2">
        <v>0.7</v>
      </c>
      <c r="W1171" s="2">
        <v>100</v>
      </c>
      <c r="X1171" s="2">
        <v>31.786000000000001</v>
      </c>
      <c r="Y1171" s="2">
        <v>0.14000000000000001</v>
      </c>
      <c r="Z1171" s="2">
        <v>1.5</v>
      </c>
      <c r="AA1171" s="2">
        <v>9.1999999999999993</v>
      </c>
      <c r="AB1171" s="2">
        <v>8.4316999999999993</v>
      </c>
      <c r="AC1171" s="2">
        <v>0.89</v>
      </c>
      <c r="AD1171" s="2">
        <v>3.1</v>
      </c>
      <c r="AE1171" s="2">
        <v>28.6</v>
      </c>
      <c r="AF1171" s="2">
        <v>59.381100000000004</v>
      </c>
      <c r="AG1171" s="2">
        <v>0.62</v>
      </c>
      <c r="AH1171" s="22">
        <v>1.9</v>
      </c>
      <c r="AI1171" s="22">
        <v>33.299999999999997</v>
      </c>
      <c r="AJ1171" s="22">
        <v>60.163400000000003</v>
      </c>
      <c r="AK1171" s="18">
        <v>0.37</v>
      </c>
      <c r="AL1171" s="18">
        <v>1.5</v>
      </c>
      <c r="AM1171" s="18">
        <v>24.2</v>
      </c>
      <c r="AN1171" s="2">
        <v>39.655900000000003</v>
      </c>
      <c r="AO1171" s="2">
        <v>0.12</v>
      </c>
      <c r="AP1171" s="2">
        <v>2.5</v>
      </c>
      <c r="AQ1171" s="2">
        <v>4.5</v>
      </c>
      <c r="AR1171" s="2">
        <v>2.5775000000000001</v>
      </c>
      <c r="AS1171" s="2">
        <v>0</v>
      </c>
      <c r="AT1171" s="2">
        <v>0</v>
      </c>
      <c r="AU1171" s="8" t="s">
        <v>577</v>
      </c>
      <c r="AV1171" s="2">
        <v>0</v>
      </c>
      <c r="AW1171" s="2">
        <v>0.67</v>
      </c>
      <c r="AX1171" s="2">
        <v>1.7</v>
      </c>
      <c r="AY1171" s="2">
        <v>38.4</v>
      </c>
      <c r="AZ1171" s="2">
        <v>39.113700000000001</v>
      </c>
      <c r="BA1171" s="2">
        <v>0.74</v>
      </c>
      <c r="BB1171" s="2">
        <v>2.4</v>
      </c>
      <c r="BC1171" s="2">
        <v>31.2</v>
      </c>
      <c r="BD1171" s="2">
        <v>58.128100000000003</v>
      </c>
      <c r="BE1171" s="4"/>
      <c r="BF1171" s="4"/>
    </row>
    <row r="1172" spans="1:58" x14ac:dyDescent="0.2">
      <c r="A1172" s="29">
        <v>1171</v>
      </c>
      <c r="B1172" s="7" t="s">
        <v>14</v>
      </c>
      <c r="C1172" s="3">
        <v>39962</v>
      </c>
      <c r="D1172" s="4" t="s">
        <v>13</v>
      </c>
      <c r="E1172" s="4" t="s">
        <v>163</v>
      </c>
      <c r="F1172" s="5" t="s">
        <v>192</v>
      </c>
      <c r="G1172" s="6">
        <v>0.84861111111111109</v>
      </c>
      <c r="H1172" s="6">
        <v>0.875</v>
      </c>
      <c r="I1172" s="85">
        <f t="shared" si="18"/>
        <v>38.000000000000028</v>
      </c>
      <c r="J1172" s="86">
        <f>I1172*Segmentos!$D$7*(AH1172%)*IF(ISNUMBER(AI1172),AI1172%,0)</f>
        <v>838857.60000000068</v>
      </c>
      <c r="K1172" s="86">
        <f>I1172*Segmentos!$D$7*(AL1172%)*IF(ISNUMBER(AM1172),AM1172%,0)</f>
        <v>1403203.2000000009</v>
      </c>
      <c r="L1172" s="4"/>
      <c r="M1172" s="2">
        <v>7.46</v>
      </c>
      <c r="N1172" s="2">
        <v>11.7</v>
      </c>
      <c r="O1172" s="2">
        <v>63.8</v>
      </c>
      <c r="P1172" s="2">
        <v>87.499099999999999</v>
      </c>
      <c r="Q1172" s="2">
        <v>3.6</v>
      </c>
      <c r="R1172" s="2">
        <v>6.2</v>
      </c>
      <c r="S1172" s="2">
        <v>57.7</v>
      </c>
      <c r="T1172" s="2">
        <v>7.0461</v>
      </c>
      <c r="U1172" s="2">
        <v>6.89</v>
      </c>
      <c r="V1172" s="2">
        <v>11.1</v>
      </c>
      <c r="W1172" s="2">
        <v>62.2</v>
      </c>
      <c r="X1172" s="2">
        <v>16.9221</v>
      </c>
      <c r="Y1172" s="2">
        <v>5.77</v>
      </c>
      <c r="Z1172" s="2">
        <v>9.6</v>
      </c>
      <c r="AA1172" s="2">
        <v>60</v>
      </c>
      <c r="AB1172" s="2">
        <v>19.969100000000001</v>
      </c>
      <c r="AC1172" s="2">
        <v>11.32</v>
      </c>
      <c r="AD1172" s="2">
        <v>16.7</v>
      </c>
      <c r="AE1172" s="2">
        <v>67.599999999999994</v>
      </c>
      <c r="AF1172" s="2">
        <v>43.561900000000001</v>
      </c>
      <c r="AG1172" s="2">
        <v>5.5</v>
      </c>
      <c r="AH1172" s="22">
        <v>8.4</v>
      </c>
      <c r="AI1172" s="22">
        <v>65.7</v>
      </c>
      <c r="AJ1172" s="22">
        <v>30.5839</v>
      </c>
      <c r="AK1172" s="18">
        <v>9.24</v>
      </c>
      <c r="AL1172" s="18">
        <v>14.7</v>
      </c>
      <c r="AM1172" s="18">
        <v>62.8</v>
      </c>
      <c r="AN1172" s="2">
        <v>56.915300000000002</v>
      </c>
      <c r="AO1172" s="2">
        <v>6</v>
      </c>
      <c r="AP1172" s="2">
        <v>11.4</v>
      </c>
      <c r="AQ1172" s="2">
        <v>52.5</v>
      </c>
      <c r="AR1172" s="2">
        <v>7.6820000000000004</v>
      </c>
      <c r="AS1172" s="2">
        <v>4.83</v>
      </c>
      <c r="AT1172" s="2">
        <v>8.1999999999999993</v>
      </c>
      <c r="AU1172" s="2">
        <v>58.7</v>
      </c>
      <c r="AV1172" s="2">
        <v>12.479799999999999</v>
      </c>
      <c r="AW1172" s="2">
        <v>7.6</v>
      </c>
      <c r="AX1172" s="2">
        <v>11.3</v>
      </c>
      <c r="AY1172" s="2">
        <v>67.2</v>
      </c>
      <c r="AZ1172" s="2">
        <v>25.615100000000002</v>
      </c>
      <c r="BA1172" s="2">
        <v>9.2899999999999991</v>
      </c>
      <c r="BB1172" s="2">
        <v>14.1</v>
      </c>
      <c r="BC1172" s="2">
        <v>66.099999999999994</v>
      </c>
      <c r="BD1172" s="2">
        <v>41.722200000000001</v>
      </c>
      <c r="BE1172" s="4"/>
      <c r="BF1172" s="4"/>
    </row>
    <row r="1173" spans="1:58" x14ac:dyDescent="0.2">
      <c r="A1173" s="29">
        <v>1172</v>
      </c>
      <c r="B1173" s="7" t="s">
        <v>46</v>
      </c>
      <c r="C1173" s="3">
        <v>39962</v>
      </c>
      <c r="D1173" s="4" t="s">
        <v>0</v>
      </c>
      <c r="E1173" s="4" t="s">
        <v>170</v>
      </c>
      <c r="F1173" s="5" t="s">
        <v>192</v>
      </c>
      <c r="G1173" s="6">
        <v>0.77708333333333324</v>
      </c>
      <c r="H1173" s="6">
        <v>0.88402777777777775</v>
      </c>
      <c r="I1173" s="85">
        <f t="shared" si="18"/>
        <v>154.00000000000009</v>
      </c>
      <c r="J1173" s="86">
        <f>I1173*Segmentos!$D$7*(AH1173%)*IF(ISNUMBER(AI1173),AI1173%,0)</f>
        <v>1386369.600000001</v>
      </c>
      <c r="K1173" s="86">
        <f>I1173*Segmentos!$D$7*(AL1173%)*IF(ISNUMBER(AM1173),AM1173%,0)</f>
        <v>2431721.600000001</v>
      </c>
      <c r="L1173" s="4"/>
      <c r="M1173" s="2">
        <v>3.14</v>
      </c>
      <c r="N1173" s="2">
        <v>13.2</v>
      </c>
      <c r="O1173" s="2">
        <v>23.8</v>
      </c>
      <c r="P1173" s="2">
        <v>56.840499999999999</v>
      </c>
      <c r="Q1173" s="2">
        <v>4.62</v>
      </c>
      <c r="R1173" s="2">
        <v>13.3</v>
      </c>
      <c r="S1173" s="2">
        <v>34.799999999999997</v>
      </c>
      <c r="T1173" s="2">
        <v>13.966100000000001</v>
      </c>
      <c r="U1173" s="2">
        <v>4.0599999999999996</v>
      </c>
      <c r="V1173" s="2">
        <v>15.2</v>
      </c>
      <c r="W1173" s="2">
        <v>26.7</v>
      </c>
      <c r="X1173" s="2">
        <v>15.3977</v>
      </c>
      <c r="Y1173" s="2">
        <v>2.87</v>
      </c>
      <c r="Z1173" s="2">
        <v>13.5</v>
      </c>
      <c r="AA1173" s="2">
        <v>21.3</v>
      </c>
      <c r="AB1173" s="2">
        <v>15.3451</v>
      </c>
      <c r="AC1173" s="2">
        <v>2.04</v>
      </c>
      <c r="AD1173" s="2">
        <v>11.6</v>
      </c>
      <c r="AE1173" s="2">
        <v>17.600000000000001</v>
      </c>
      <c r="AF1173" s="2">
        <v>12.131600000000001</v>
      </c>
      <c r="AG1173" s="2">
        <v>2.2400000000000002</v>
      </c>
      <c r="AH1173" s="22">
        <v>12.1</v>
      </c>
      <c r="AI1173" s="22">
        <v>18.600000000000001</v>
      </c>
      <c r="AJ1173" s="22">
        <v>19.279</v>
      </c>
      <c r="AK1173" s="18">
        <v>3.95</v>
      </c>
      <c r="AL1173" s="18">
        <v>14.2</v>
      </c>
      <c r="AM1173" s="18">
        <v>27.8</v>
      </c>
      <c r="AN1173" s="2">
        <v>37.561500000000002</v>
      </c>
      <c r="AO1173" s="2">
        <v>3.12</v>
      </c>
      <c r="AP1173" s="2">
        <v>11.2</v>
      </c>
      <c r="AQ1173" s="2">
        <v>27.9</v>
      </c>
      <c r="AR1173" s="2">
        <v>6.1810999999999998</v>
      </c>
      <c r="AS1173" s="2">
        <v>3.29</v>
      </c>
      <c r="AT1173" s="2">
        <v>9.8000000000000007</v>
      </c>
      <c r="AU1173" s="2">
        <v>33.700000000000003</v>
      </c>
      <c r="AV1173" s="2">
        <v>13.117000000000001</v>
      </c>
      <c r="AW1173" s="2">
        <v>3.52</v>
      </c>
      <c r="AX1173" s="2">
        <v>14.5</v>
      </c>
      <c r="AY1173" s="2">
        <v>24.3</v>
      </c>
      <c r="AZ1173" s="2">
        <v>18.327400000000001</v>
      </c>
      <c r="BA1173" s="2">
        <v>2.77</v>
      </c>
      <c r="BB1173" s="2">
        <v>14.8</v>
      </c>
      <c r="BC1173" s="2">
        <v>18.8</v>
      </c>
      <c r="BD1173" s="2">
        <v>19.215</v>
      </c>
      <c r="BE1173" s="4"/>
      <c r="BF1173" s="4"/>
    </row>
    <row r="1174" spans="1:58" x14ac:dyDescent="0.2">
      <c r="A1174" s="29">
        <v>1173</v>
      </c>
      <c r="B1174" s="7" t="s">
        <v>10</v>
      </c>
      <c r="C1174" s="3">
        <v>39962</v>
      </c>
      <c r="D1174" s="4" t="s">
        <v>8</v>
      </c>
      <c r="E1174" s="4" t="s">
        <v>164</v>
      </c>
      <c r="F1174" s="5" t="s">
        <v>192</v>
      </c>
      <c r="G1174" s="6">
        <v>0.87361111111111101</v>
      </c>
      <c r="H1174" s="6">
        <v>0.91874999999999996</v>
      </c>
      <c r="I1174" s="85">
        <f t="shared" si="18"/>
        <v>65.000000000000085</v>
      </c>
      <c r="J1174" s="86">
        <f>I1174*Segmentos!$D$7*(AH1174%)*IF(ISNUMBER(AI1174),AI1174%,0)</f>
        <v>1046656.0000000016</v>
      </c>
      <c r="K1174" s="86">
        <f>I1174*Segmentos!$D$7*(AL1174%)*IF(ISNUMBER(AM1174),AM1174%,0)</f>
        <v>1251614.0000000016</v>
      </c>
      <c r="L1174" s="4"/>
      <c r="M1174" s="2">
        <v>4.4400000000000004</v>
      </c>
      <c r="N1174" s="2">
        <v>15.5</v>
      </c>
      <c r="O1174" s="2">
        <v>28.7</v>
      </c>
      <c r="P1174" s="2">
        <v>85.548299999999998</v>
      </c>
      <c r="Q1174" s="2">
        <v>2.0699999999999998</v>
      </c>
      <c r="R1174" s="2">
        <v>8.8000000000000007</v>
      </c>
      <c r="S1174" s="2">
        <v>23.5</v>
      </c>
      <c r="T1174" s="2">
        <v>6.6412000000000004</v>
      </c>
      <c r="U1174" s="2">
        <v>1.53</v>
      </c>
      <c r="V1174" s="2">
        <v>8.8000000000000007</v>
      </c>
      <c r="W1174" s="2">
        <v>17.399999999999999</v>
      </c>
      <c r="X1174" s="2">
        <v>6.1726999999999999</v>
      </c>
      <c r="Y1174" s="2">
        <v>4.18</v>
      </c>
      <c r="Z1174" s="2">
        <v>16.100000000000001</v>
      </c>
      <c r="AA1174" s="2">
        <v>26</v>
      </c>
      <c r="AB1174" s="2">
        <v>23.7745</v>
      </c>
      <c r="AC1174" s="2">
        <v>7.75</v>
      </c>
      <c r="AD1174" s="2">
        <v>22.7</v>
      </c>
      <c r="AE1174" s="2">
        <v>34.1</v>
      </c>
      <c r="AF1174" s="2">
        <v>48.96</v>
      </c>
      <c r="AG1174" s="2">
        <v>4.04</v>
      </c>
      <c r="AH1174" s="22">
        <v>14.8</v>
      </c>
      <c r="AI1174" s="22">
        <v>27.2</v>
      </c>
      <c r="AJ1174" s="22">
        <v>36.874000000000002</v>
      </c>
      <c r="AK1174" s="18">
        <v>4.8099999999999996</v>
      </c>
      <c r="AL1174" s="18">
        <v>16.100000000000001</v>
      </c>
      <c r="AM1174" s="18">
        <v>29.9</v>
      </c>
      <c r="AN1174" s="2">
        <v>48.674300000000002</v>
      </c>
      <c r="AO1174" s="2">
        <v>1.53</v>
      </c>
      <c r="AP1174" s="2">
        <v>10.8</v>
      </c>
      <c r="AQ1174" s="2">
        <v>14.2</v>
      </c>
      <c r="AR1174" s="2">
        <v>3.2113999999999998</v>
      </c>
      <c r="AS1174" s="2">
        <v>3</v>
      </c>
      <c r="AT1174" s="2">
        <v>10.4</v>
      </c>
      <c r="AU1174" s="2">
        <v>28.8</v>
      </c>
      <c r="AV1174" s="2">
        <v>12.7257</v>
      </c>
      <c r="AW1174" s="2">
        <v>3.99</v>
      </c>
      <c r="AX1174" s="2">
        <v>16</v>
      </c>
      <c r="AY1174" s="2">
        <v>25</v>
      </c>
      <c r="AZ1174" s="2">
        <v>22.102499999999999</v>
      </c>
      <c r="BA1174" s="2">
        <v>6.44</v>
      </c>
      <c r="BB1174" s="2">
        <v>19.399999999999999</v>
      </c>
      <c r="BC1174" s="2">
        <v>33.1</v>
      </c>
      <c r="BD1174" s="2">
        <v>47.508800000000001</v>
      </c>
      <c r="BE1174" s="4"/>
      <c r="BF1174" s="4"/>
    </row>
    <row r="1175" spans="1:58" x14ac:dyDescent="0.2">
      <c r="A1175" s="29">
        <v>1174</v>
      </c>
      <c r="B1175" s="7" t="s">
        <v>48</v>
      </c>
      <c r="C1175" s="3">
        <v>39962</v>
      </c>
      <c r="D1175" s="4" t="s">
        <v>8</v>
      </c>
      <c r="E1175" s="4" t="s">
        <v>176</v>
      </c>
      <c r="F1175" s="5" t="s">
        <v>192</v>
      </c>
      <c r="G1175" s="6">
        <v>0.91874999999999996</v>
      </c>
      <c r="H1175" s="6">
        <v>4.0972222222222222E-2</v>
      </c>
      <c r="I1175" s="85">
        <f t="shared" si="18"/>
        <v>176.00000000000006</v>
      </c>
      <c r="J1175" s="86">
        <f>I1175*Segmentos!$D$7*(AH1175%)*IF(ISNUMBER(AI1175),AI1175%,0)</f>
        <v>5794905.6000000015</v>
      </c>
      <c r="K1175" s="86">
        <f>I1175*Segmentos!$D$7*(AL1175%)*IF(ISNUMBER(AM1175),AM1175%,0)</f>
        <v>5241702.4000000013</v>
      </c>
      <c r="L1175" s="4"/>
      <c r="M1175" s="2">
        <v>7.83</v>
      </c>
      <c r="N1175" s="2">
        <v>31.8</v>
      </c>
      <c r="O1175" s="2">
        <v>24.6</v>
      </c>
      <c r="P1175" s="2">
        <v>80.010800000000003</v>
      </c>
      <c r="Q1175" s="2">
        <v>5.82</v>
      </c>
      <c r="R1175" s="2">
        <v>21.6</v>
      </c>
      <c r="S1175" s="2">
        <v>27</v>
      </c>
      <c r="T1175" s="2">
        <v>9.9290000000000003</v>
      </c>
      <c r="U1175" s="2">
        <v>6.13</v>
      </c>
      <c r="V1175" s="2">
        <v>28.1</v>
      </c>
      <c r="W1175" s="2">
        <v>21.8</v>
      </c>
      <c r="X1175" s="2">
        <v>13.138299999999999</v>
      </c>
      <c r="Y1175" s="2">
        <v>7.69</v>
      </c>
      <c r="Z1175" s="2">
        <v>33.5</v>
      </c>
      <c r="AA1175" s="2">
        <v>22.9</v>
      </c>
      <c r="AB1175" s="2">
        <v>23.200500000000002</v>
      </c>
      <c r="AC1175" s="2">
        <v>10.06</v>
      </c>
      <c r="AD1175" s="2">
        <v>37.6</v>
      </c>
      <c r="AE1175" s="2">
        <v>26.7</v>
      </c>
      <c r="AF1175" s="2">
        <v>33.742899999999999</v>
      </c>
      <c r="AG1175" s="2">
        <v>8.23</v>
      </c>
      <c r="AH1175" s="22">
        <v>30.6</v>
      </c>
      <c r="AI1175" s="22">
        <v>26.9</v>
      </c>
      <c r="AJ1175" s="22">
        <v>39.907299999999999</v>
      </c>
      <c r="AK1175" s="18">
        <v>7.47</v>
      </c>
      <c r="AL1175" s="18">
        <v>32.799999999999997</v>
      </c>
      <c r="AM1175" s="18">
        <v>22.7</v>
      </c>
      <c r="AN1175" s="2">
        <v>40.103499999999997</v>
      </c>
      <c r="AO1175" s="2">
        <v>4.03</v>
      </c>
      <c r="AP1175" s="2">
        <v>20.399999999999999</v>
      </c>
      <c r="AQ1175" s="2">
        <v>19.7</v>
      </c>
      <c r="AR1175" s="2">
        <v>4.5045000000000002</v>
      </c>
      <c r="AS1175" s="2">
        <v>3.68</v>
      </c>
      <c r="AT1175" s="2">
        <v>18.600000000000001</v>
      </c>
      <c r="AU1175" s="2">
        <v>19.8</v>
      </c>
      <c r="AV1175" s="2">
        <v>8.2904999999999998</v>
      </c>
      <c r="AW1175" s="2">
        <v>9.23</v>
      </c>
      <c r="AX1175" s="2">
        <v>33.9</v>
      </c>
      <c r="AY1175" s="2">
        <v>27.2</v>
      </c>
      <c r="AZ1175" s="2">
        <v>27.123999999999999</v>
      </c>
      <c r="BA1175" s="2">
        <v>10.24</v>
      </c>
      <c r="BB1175" s="2">
        <v>41</v>
      </c>
      <c r="BC1175" s="2">
        <v>25</v>
      </c>
      <c r="BD1175" s="2">
        <v>40.091900000000003</v>
      </c>
      <c r="BE1175" s="4"/>
      <c r="BF1175" s="4"/>
    </row>
    <row r="1176" spans="1:58" x14ac:dyDescent="0.2">
      <c r="A1176" s="29">
        <v>1175</v>
      </c>
      <c r="B1176" s="7" t="s">
        <v>83</v>
      </c>
      <c r="C1176" s="3">
        <v>39962</v>
      </c>
      <c r="D1176" s="4" t="s">
        <v>21</v>
      </c>
      <c r="E1176" s="4" t="s">
        <v>170</v>
      </c>
      <c r="F1176" s="5" t="s">
        <v>192</v>
      </c>
      <c r="G1176" s="6">
        <v>0.87430555555555556</v>
      </c>
      <c r="H1176" s="6">
        <v>0.88888888888888884</v>
      </c>
      <c r="I1176" s="85">
        <f t="shared" si="18"/>
        <v>20.999999999999925</v>
      </c>
      <c r="J1176" s="86">
        <f>I1176*Segmentos!$D$7*(AH1176%)*IF(ISNUMBER(AI1176),AI1176%,0)</f>
        <v>21587.999999999927</v>
      </c>
      <c r="K1176" s="86">
        <f>I1176*Segmentos!$D$7*(AL1176%)*IF(ISNUMBER(AM1176),AM1176%,0)</f>
        <v>36514.799999999872</v>
      </c>
      <c r="L1176" s="4"/>
      <c r="M1176" s="2">
        <v>0.35</v>
      </c>
      <c r="N1176" s="2">
        <v>1</v>
      </c>
      <c r="O1176" s="2">
        <v>36.700000000000003</v>
      </c>
      <c r="P1176" s="2">
        <v>44.6524</v>
      </c>
      <c r="Q1176" s="2">
        <v>0.11</v>
      </c>
      <c r="R1176" s="2">
        <v>0.4</v>
      </c>
      <c r="S1176" s="2">
        <v>29.9</v>
      </c>
      <c r="T1176" s="2">
        <v>2.2307999999999999</v>
      </c>
      <c r="U1176" s="2">
        <v>0.72</v>
      </c>
      <c r="V1176" s="2">
        <v>1.2</v>
      </c>
      <c r="W1176" s="2">
        <v>60.6</v>
      </c>
      <c r="X1176" s="2">
        <v>19.104800000000001</v>
      </c>
      <c r="Y1176" s="2">
        <v>0.16</v>
      </c>
      <c r="Z1176" s="2">
        <v>0.8</v>
      </c>
      <c r="AA1176" s="2">
        <v>19.899999999999999</v>
      </c>
      <c r="AB1176" s="2">
        <v>6.1340000000000003</v>
      </c>
      <c r="AC1176" s="2">
        <v>0.41</v>
      </c>
      <c r="AD1176" s="2">
        <v>1.2</v>
      </c>
      <c r="AE1176" s="2">
        <v>33.200000000000003</v>
      </c>
      <c r="AF1176" s="2">
        <v>17.1828</v>
      </c>
      <c r="AG1176" s="2">
        <v>0.27</v>
      </c>
      <c r="AH1176" s="22">
        <v>1</v>
      </c>
      <c r="AI1176" s="22">
        <v>25.7</v>
      </c>
      <c r="AJ1176" s="22">
        <v>15.9716</v>
      </c>
      <c r="AK1176" s="18">
        <v>0.43</v>
      </c>
      <c r="AL1176" s="18">
        <v>0.9</v>
      </c>
      <c r="AM1176" s="18">
        <v>48.3</v>
      </c>
      <c r="AN1176" s="2">
        <v>28.680800000000001</v>
      </c>
      <c r="AO1176" s="2">
        <v>0.19</v>
      </c>
      <c r="AP1176" s="2">
        <v>1.1000000000000001</v>
      </c>
      <c r="AQ1176" s="2">
        <v>17.5</v>
      </c>
      <c r="AR1176" s="2">
        <v>2.6703000000000001</v>
      </c>
      <c r="AS1176" s="2">
        <v>0.38</v>
      </c>
      <c r="AT1176" s="2">
        <v>0.9</v>
      </c>
      <c r="AU1176" s="2">
        <v>40.799999999999997</v>
      </c>
      <c r="AV1176" s="2">
        <v>10.563599999999999</v>
      </c>
      <c r="AW1176" s="2">
        <v>0.71</v>
      </c>
      <c r="AX1176" s="2">
        <v>1.6</v>
      </c>
      <c r="AY1176" s="2">
        <v>44.4</v>
      </c>
      <c r="AZ1176" s="2">
        <v>25.7348</v>
      </c>
      <c r="BA1176" s="2">
        <v>0.12</v>
      </c>
      <c r="BB1176" s="2">
        <v>0.5</v>
      </c>
      <c r="BC1176" s="2">
        <v>25.3</v>
      </c>
      <c r="BD1176" s="2">
        <v>5.6837</v>
      </c>
      <c r="BE1176" s="4"/>
      <c r="BF1176" s="4"/>
    </row>
    <row r="1177" spans="1:58" x14ac:dyDescent="0.2">
      <c r="A1177" s="29">
        <v>1176</v>
      </c>
      <c r="B1177" s="7" t="s">
        <v>47</v>
      </c>
      <c r="C1177" s="3">
        <v>39962</v>
      </c>
      <c r="D1177" s="4" t="s">
        <v>3</v>
      </c>
      <c r="E1177" s="4" t="s">
        <v>175</v>
      </c>
      <c r="F1177" s="5" t="s">
        <v>192</v>
      </c>
      <c r="G1177" s="6">
        <v>0.91736111111111107</v>
      </c>
      <c r="H1177" s="6">
        <v>3.125E-2</v>
      </c>
      <c r="I1177" s="85">
        <f t="shared" si="18"/>
        <v>164.00000000000006</v>
      </c>
      <c r="J1177" s="86">
        <f>I1177*Segmentos!$D$7*(AH1177%)*IF(ISNUMBER(AI1177),AI1177%,0)</f>
        <v>2736307.2000000011</v>
      </c>
      <c r="K1177" s="86">
        <f>I1177*Segmentos!$D$7*(AL1177%)*IF(ISNUMBER(AM1177),AM1177%,0)</f>
        <v>6430112.0000000009</v>
      </c>
      <c r="L1177" s="4"/>
      <c r="M1177" s="2">
        <v>7.15</v>
      </c>
      <c r="N1177" s="2">
        <v>29</v>
      </c>
      <c r="O1177" s="2">
        <v>24.6</v>
      </c>
      <c r="P1177" s="2">
        <v>89.726399999999998</v>
      </c>
      <c r="Q1177" s="2">
        <v>4.49</v>
      </c>
      <c r="R1177" s="2">
        <v>19.8</v>
      </c>
      <c r="S1177" s="2">
        <v>22.7</v>
      </c>
      <c r="T1177" s="2">
        <v>9.4130000000000003</v>
      </c>
      <c r="U1177" s="2">
        <v>5.51</v>
      </c>
      <c r="V1177" s="2">
        <v>27.4</v>
      </c>
      <c r="W1177" s="2">
        <v>20.100000000000001</v>
      </c>
      <c r="X1177" s="2">
        <v>14.511799999999999</v>
      </c>
      <c r="Y1177" s="2">
        <v>6.7</v>
      </c>
      <c r="Z1177" s="2">
        <v>31.8</v>
      </c>
      <c r="AA1177" s="2">
        <v>21</v>
      </c>
      <c r="AB1177" s="2">
        <v>24.8323</v>
      </c>
      <c r="AC1177" s="2">
        <v>9.94</v>
      </c>
      <c r="AD1177" s="2">
        <v>32.299999999999997</v>
      </c>
      <c r="AE1177" s="2">
        <v>30.8</v>
      </c>
      <c r="AF1177" s="2">
        <v>40.969299999999997</v>
      </c>
      <c r="AG1177" s="2">
        <v>4.18</v>
      </c>
      <c r="AH1177" s="22">
        <v>23.7</v>
      </c>
      <c r="AI1177" s="22">
        <v>17.600000000000001</v>
      </c>
      <c r="AJ1177" s="22">
        <v>24.912500000000001</v>
      </c>
      <c r="AK1177" s="18">
        <v>9.82</v>
      </c>
      <c r="AL1177" s="18">
        <v>33.799999999999997</v>
      </c>
      <c r="AM1177" s="18">
        <v>29</v>
      </c>
      <c r="AN1177" s="2">
        <v>64.813900000000004</v>
      </c>
      <c r="AO1177" s="2">
        <v>4.8099999999999996</v>
      </c>
      <c r="AP1177" s="2">
        <v>21.6</v>
      </c>
      <c r="AQ1177" s="2">
        <v>22.3</v>
      </c>
      <c r="AR1177" s="2">
        <v>6.6013000000000002</v>
      </c>
      <c r="AS1177" s="2">
        <v>6.39</v>
      </c>
      <c r="AT1177" s="2">
        <v>26</v>
      </c>
      <c r="AU1177" s="2">
        <v>24.6</v>
      </c>
      <c r="AV1177" s="2">
        <v>17.6709</v>
      </c>
      <c r="AW1177" s="2">
        <v>7.87</v>
      </c>
      <c r="AX1177" s="2">
        <v>31.6</v>
      </c>
      <c r="AY1177" s="2">
        <v>24.9</v>
      </c>
      <c r="AZ1177" s="2">
        <v>28.423500000000001</v>
      </c>
      <c r="BA1177" s="2">
        <v>7.7</v>
      </c>
      <c r="BB1177" s="2">
        <v>31</v>
      </c>
      <c r="BC1177" s="2">
        <v>24.8</v>
      </c>
      <c r="BD1177" s="2">
        <v>37.0306</v>
      </c>
      <c r="BE1177" s="4"/>
      <c r="BF1177" s="4"/>
    </row>
    <row r="1178" spans="1:58" x14ac:dyDescent="0.2">
      <c r="A1178" s="29">
        <v>1177</v>
      </c>
      <c r="B1178" s="7" t="s">
        <v>23</v>
      </c>
      <c r="C1178" s="3">
        <v>39962</v>
      </c>
      <c r="D1178" s="4" t="s">
        <v>21</v>
      </c>
      <c r="E1178" s="4" t="s">
        <v>170</v>
      </c>
      <c r="F1178" s="5" t="s">
        <v>192</v>
      </c>
      <c r="G1178" s="6">
        <v>0.91111111111111109</v>
      </c>
      <c r="H1178" s="6">
        <v>0.9159722222222223</v>
      </c>
      <c r="I1178" s="85">
        <f t="shared" si="18"/>
        <v>7.000000000000135</v>
      </c>
      <c r="J1178" s="86">
        <f>I1178*Segmentos!$D$7*(AH1178%)*IF(ISNUMBER(AI1178),AI1178%,0)</f>
        <v>15327.200000000294</v>
      </c>
      <c r="K1178" s="86">
        <f>I1178*Segmentos!$D$7*(AL1178%)*IF(ISNUMBER(AM1178),AM1178%,0)</f>
        <v>11659.200000000226</v>
      </c>
      <c r="L1178" s="4"/>
      <c r="M1178" s="2">
        <v>0.5</v>
      </c>
      <c r="N1178" s="2">
        <v>0.7</v>
      </c>
      <c r="O1178" s="2">
        <v>73.8</v>
      </c>
      <c r="P1178" s="2">
        <v>29.040299999999998</v>
      </c>
      <c r="Q1178" s="2">
        <v>0.52</v>
      </c>
      <c r="R1178" s="2">
        <v>1.1000000000000001</v>
      </c>
      <c r="S1178" s="2">
        <v>45.4</v>
      </c>
      <c r="T1178" s="2">
        <v>4.9954999999999998</v>
      </c>
      <c r="U1178" s="2">
        <v>1.1100000000000001</v>
      </c>
      <c r="V1178" s="2">
        <v>1.1000000000000001</v>
      </c>
      <c r="W1178" s="2">
        <v>100</v>
      </c>
      <c r="X1178" s="2">
        <v>13.547800000000001</v>
      </c>
      <c r="Y1178" s="2">
        <v>0.39</v>
      </c>
      <c r="Z1178" s="2">
        <v>0.4</v>
      </c>
      <c r="AA1178" s="2">
        <v>100</v>
      </c>
      <c r="AB1178" s="2">
        <v>6.6163999999999996</v>
      </c>
      <c r="AC1178" s="2">
        <v>0.2</v>
      </c>
      <c r="AD1178" s="2">
        <v>0.4</v>
      </c>
      <c r="AE1178" s="2">
        <v>47.4</v>
      </c>
      <c r="AF1178" s="2">
        <v>3.8805999999999998</v>
      </c>
      <c r="AG1178" s="2">
        <v>0.56000000000000005</v>
      </c>
      <c r="AH1178" s="22">
        <v>0.7</v>
      </c>
      <c r="AI1178" s="22">
        <v>78.2</v>
      </c>
      <c r="AJ1178" s="22">
        <v>15.3889</v>
      </c>
      <c r="AK1178" s="18">
        <v>0.45</v>
      </c>
      <c r="AL1178" s="18">
        <v>0.6</v>
      </c>
      <c r="AM1178" s="18">
        <v>69.400000000000006</v>
      </c>
      <c r="AN1178" s="2">
        <v>13.651400000000001</v>
      </c>
      <c r="AO1178" s="2">
        <v>0.34</v>
      </c>
      <c r="AP1178" s="2">
        <v>0.3</v>
      </c>
      <c r="AQ1178" s="2">
        <v>100</v>
      </c>
      <c r="AR1178" s="2">
        <v>2.1738</v>
      </c>
      <c r="AS1178" s="2">
        <v>0</v>
      </c>
      <c r="AT1178" s="2">
        <v>0</v>
      </c>
      <c r="AU1178" s="8" t="s">
        <v>577</v>
      </c>
      <c r="AV1178" s="2">
        <v>0</v>
      </c>
      <c r="AW1178" s="2">
        <v>0.4</v>
      </c>
      <c r="AX1178" s="2">
        <v>0.7</v>
      </c>
      <c r="AY1178" s="2">
        <v>60.5</v>
      </c>
      <c r="AZ1178" s="2">
        <v>6.5987</v>
      </c>
      <c r="BA1178" s="2">
        <v>0.91</v>
      </c>
      <c r="BB1178" s="2">
        <v>1.2</v>
      </c>
      <c r="BC1178" s="2">
        <v>77.099999999999994</v>
      </c>
      <c r="BD1178" s="2">
        <v>20.267700000000001</v>
      </c>
      <c r="BE1178" s="4"/>
      <c r="BF1178" s="4"/>
    </row>
    <row r="1179" spans="1:58" x14ac:dyDescent="0.2">
      <c r="A1179" s="29">
        <v>1178</v>
      </c>
      <c r="B1179" s="7" t="s">
        <v>25</v>
      </c>
      <c r="C1179" s="3">
        <v>39962</v>
      </c>
      <c r="D1179" s="4" t="s">
        <v>21</v>
      </c>
      <c r="E1179" s="4" t="s">
        <v>171</v>
      </c>
      <c r="F1179" s="5" t="s">
        <v>192</v>
      </c>
      <c r="G1179" s="6">
        <v>0.8965277777777777</v>
      </c>
      <c r="H1179" s="6">
        <v>0.89861111111111114</v>
      </c>
      <c r="I1179" s="85">
        <f t="shared" si="18"/>
        <v>3.0000000000001492</v>
      </c>
      <c r="J1179" s="86">
        <f>I1179*Segmentos!$D$7*(AH1179%)*IF(ISNUMBER(AI1179),AI1179%,0)</f>
        <v>5628.0000000002792</v>
      </c>
      <c r="K1179" s="86">
        <f>I1179*Segmentos!$D$7*(AL1179%)*IF(ISNUMBER(AM1179),AM1179%,0)</f>
        <v>6372.0000000003165</v>
      </c>
      <c r="L1179" s="4"/>
      <c r="M1179" s="2">
        <v>0.49</v>
      </c>
      <c r="N1179" s="2">
        <v>0.5</v>
      </c>
      <c r="O1179" s="2">
        <v>90.7</v>
      </c>
      <c r="P1179" s="2">
        <v>37.68</v>
      </c>
      <c r="Q1179" s="2">
        <v>0.54</v>
      </c>
      <c r="R1179" s="2">
        <v>0.7</v>
      </c>
      <c r="S1179" s="2">
        <v>77.2</v>
      </c>
      <c r="T1179" s="2">
        <v>7.0213000000000001</v>
      </c>
      <c r="U1179" s="2">
        <v>1.1100000000000001</v>
      </c>
      <c r="V1179" s="2">
        <v>1.2</v>
      </c>
      <c r="W1179" s="2">
        <v>94.3</v>
      </c>
      <c r="X1179" s="2">
        <v>18.026900000000001</v>
      </c>
      <c r="Y1179" s="2">
        <v>0.23</v>
      </c>
      <c r="Z1179" s="2">
        <v>0.2</v>
      </c>
      <c r="AA1179" s="2">
        <v>100</v>
      </c>
      <c r="AB1179" s="2">
        <v>5.2770999999999999</v>
      </c>
      <c r="AC1179" s="2">
        <v>0.28999999999999998</v>
      </c>
      <c r="AD1179" s="2">
        <v>0.3</v>
      </c>
      <c r="AE1179" s="2">
        <v>91.4</v>
      </c>
      <c r="AF1179" s="2">
        <v>7.3548</v>
      </c>
      <c r="AG1179" s="2">
        <v>0.45</v>
      </c>
      <c r="AH1179" s="22">
        <v>0.5</v>
      </c>
      <c r="AI1179" s="22">
        <v>93.8</v>
      </c>
      <c r="AJ1179" s="22">
        <v>16.475899999999999</v>
      </c>
      <c r="AK1179" s="18">
        <v>0.52</v>
      </c>
      <c r="AL1179" s="18">
        <v>0.6</v>
      </c>
      <c r="AM1179" s="18">
        <v>88.5</v>
      </c>
      <c r="AN1179" s="2">
        <v>21.2042</v>
      </c>
      <c r="AO1179" s="2">
        <v>0.36</v>
      </c>
      <c r="AP1179" s="2">
        <v>0.5</v>
      </c>
      <c r="AQ1179" s="2">
        <v>73.900000000000006</v>
      </c>
      <c r="AR1179" s="2">
        <v>3.0794000000000001</v>
      </c>
      <c r="AS1179" s="2">
        <v>0.12</v>
      </c>
      <c r="AT1179" s="2">
        <v>0.1</v>
      </c>
      <c r="AU1179" s="2">
        <v>86.5</v>
      </c>
      <c r="AV1179" s="2">
        <v>1.9815</v>
      </c>
      <c r="AW1179" s="2">
        <v>0.59</v>
      </c>
      <c r="AX1179" s="2">
        <v>0.6</v>
      </c>
      <c r="AY1179" s="2">
        <v>100</v>
      </c>
      <c r="AZ1179" s="2">
        <v>13.203799999999999</v>
      </c>
      <c r="BA1179" s="2">
        <v>0.66</v>
      </c>
      <c r="BB1179" s="2">
        <v>0.7</v>
      </c>
      <c r="BC1179" s="2">
        <v>88.8</v>
      </c>
      <c r="BD1179" s="2">
        <v>19.415299999999998</v>
      </c>
      <c r="BE1179" s="4"/>
      <c r="BF1179" s="4"/>
    </row>
    <row r="1180" spans="1:58" x14ac:dyDescent="0.2">
      <c r="A1180" s="29">
        <v>1179</v>
      </c>
      <c r="B1180" s="7" t="s">
        <v>87</v>
      </c>
      <c r="C1180" s="3">
        <v>39962</v>
      </c>
      <c r="D1180" s="4" t="s">
        <v>28</v>
      </c>
      <c r="E1180" s="4" t="s">
        <v>169</v>
      </c>
      <c r="F1180" s="5" t="s">
        <v>192</v>
      </c>
      <c r="G1180" s="6">
        <v>0.83958333333333324</v>
      </c>
      <c r="H1180" s="6">
        <v>0.87569444444444444</v>
      </c>
      <c r="I1180" s="85">
        <f t="shared" si="18"/>
        <v>52.000000000000135</v>
      </c>
      <c r="J1180" s="86">
        <f>I1180*Segmentos!$D$7*(AH1180%)*IF(ISNUMBER(AI1180),AI1180%,0)</f>
        <v>75254.400000000198</v>
      </c>
      <c r="K1180" s="86">
        <f>I1180*Segmentos!$D$7*(AL1180%)*IF(ISNUMBER(AM1180),AM1180%,0)</f>
        <v>141689.60000000038</v>
      </c>
      <c r="L1180" s="4"/>
      <c r="M1180" s="2">
        <v>0.53</v>
      </c>
      <c r="N1180" s="2">
        <v>2.2000000000000002</v>
      </c>
      <c r="O1180" s="2">
        <v>23.8</v>
      </c>
      <c r="P1180" s="2">
        <v>93.6447</v>
      </c>
      <c r="Q1180" s="2">
        <v>0</v>
      </c>
      <c r="R1180" s="2">
        <v>0.2</v>
      </c>
      <c r="S1180" s="2">
        <v>1.9</v>
      </c>
      <c r="T1180" s="2">
        <v>9.5399999999999999E-2</v>
      </c>
      <c r="U1180" s="2">
        <v>0.02</v>
      </c>
      <c r="V1180" s="2">
        <v>0.8</v>
      </c>
      <c r="W1180" s="2">
        <v>1.9</v>
      </c>
      <c r="X1180" s="2">
        <v>0.60199999999999998</v>
      </c>
      <c r="Y1180" s="2">
        <v>0.66</v>
      </c>
      <c r="Z1180" s="2">
        <v>2.4</v>
      </c>
      <c r="AA1180" s="2">
        <v>27.3</v>
      </c>
      <c r="AB1180" s="2">
        <v>34.633899999999997</v>
      </c>
      <c r="AC1180" s="2">
        <v>1</v>
      </c>
      <c r="AD1180" s="2">
        <v>4</v>
      </c>
      <c r="AE1180" s="2">
        <v>25.3</v>
      </c>
      <c r="AF1180" s="2">
        <v>58.313499999999998</v>
      </c>
      <c r="AG1180" s="2">
        <v>0.37</v>
      </c>
      <c r="AH1180" s="22">
        <v>1.8</v>
      </c>
      <c r="AI1180" s="22">
        <v>20.100000000000001</v>
      </c>
      <c r="AJ1180" s="22">
        <v>31.0824</v>
      </c>
      <c r="AK1180" s="18">
        <v>0.67</v>
      </c>
      <c r="AL1180" s="18">
        <v>2.6</v>
      </c>
      <c r="AM1180" s="18">
        <v>26.2</v>
      </c>
      <c r="AN1180" s="2">
        <v>62.5623</v>
      </c>
      <c r="AO1180" s="2">
        <v>0.5</v>
      </c>
      <c r="AP1180" s="2">
        <v>2.2999999999999998</v>
      </c>
      <c r="AQ1180" s="2">
        <v>22.1</v>
      </c>
      <c r="AR1180" s="2">
        <v>9.6956000000000007</v>
      </c>
      <c r="AS1180" s="2">
        <v>0.09</v>
      </c>
      <c r="AT1180" s="2">
        <v>1.5</v>
      </c>
      <c r="AU1180" s="2">
        <v>5.9</v>
      </c>
      <c r="AV1180" s="2">
        <v>3.3731</v>
      </c>
      <c r="AW1180" s="2">
        <v>0.11</v>
      </c>
      <c r="AX1180" s="2">
        <v>1</v>
      </c>
      <c r="AY1180" s="2">
        <v>11.2</v>
      </c>
      <c r="AZ1180" s="2">
        <v>5.4352</v>
      </c>
      <c r="BA1180" s="2">
        <v>1.1100000000000001</v>
      </c>
      <c r="BB1180" s="2">
        <v>3.6</v>
      </c>
      <c r="BC1180" s="2">
        <v>30.9</v>
      </c>
      <c r="BD1180" s="2">
        <v>75.140900000000002</v>
      </c>
      <c r="BE1180" s="4"/>
      <c r="BF1180" s="4"/>
    </row>
    <row r="1181" spans="1:58" x14ac:dyDescent="0.2">
      <c r="A1181" s="29">
        <v>1180</v>
      </c>
      <c r="B1181" s="7" t="s">
        <v>32</v>
      </c>
      <c r="C1181" s="3">
        <v>39962</v>
      </c>
      <c r="D1181" s="4" t="s">
        <v>28</v>
      </c>
      <c r="E1181" s="4" t="s">
        <v>164</v>
      </c>
      <c r="F1181" s="5" t="s">
        <v>192</v>
      </c>
      <c r="G1181" s="6">
        <v>0.91388888888888886</v>
      </c>
      <c r="H1181" s="6">
        <v>0.9159722222222223</v>
      </c>
      <c r="I1181" s="85">
        <f t="shared" si="18"/>
        <v>3.0000000000001492</v>
      </c>
      <c r="J1181" s="86">
        <f>I1181*Segmentos!$D$7*(AH1181%)*IF(ISNUMBER(AI1181),AI1181%,0)</f>
        <v>4082.4000000002029</v>
      </c>
      <c r="K1181" s="86">
        <f>I1181*Segmentos!$D$7*(AL1181%)*IF(ISNUMBER(AM1181),AM1181%,0)</f>
        <v>13566.000000000675</v>
      </c>
      <c r="L1181" s="4"/>
      <c r="M1181" s="2">
        <v>0.74</v>
      </c>
      <c r="N1181" s="2">
        <v>1.2</v>
      </c>
      <c r="O1181" s="2">
        <v>64.099999999999994</v>
      </c>
      <c r="P1181" s="2">
        <v>91.141300000000001</v>
      </c>
      <c r="Q1181" s="2">
        <v>0</v>
      </c>
      <c r="R1181" s="2">
        <v>0</v>
      </c>
      <c r="S1181" s="8" t="s">
        <v>577</v>
      </c>
      <c r="T1181" s="2">
        <v>0</v>
      </c>
      <c r="U1181" s="2">
        <v>0.56000000000000005</v>
      </c>
      <c r="V1181" s="2">
        <v>1</v>
      </c>
      <c r="W1181" s="2">
        <v>53.7</v>
      </c>
      <c r="X1181" s="2">
        <v>14.4222</v>
      </c>
      <c r="Y1181" s="2">
        <v>0.55000000000000004</v>
      </c>
      <c r="Z1181" s="2">
        <v>1.1000000000000001</v>
      </c>
      <c r="AA1181" s="2">
        <v>48.2</v>
      </c>
      <c r="AB1181" s="2">
        <v>19.904499999999999</v>
      </c>
      <c r="AC1181" s="2">
        <v>1.4</v>
      </c>
      <c r="AD1181" s="2">
        <v>1.8</v>
      </c>
      <c r="AE1181" s="2">
        <v>76.7</v>
      </c>
      <c r="AF1181" s="2">
        <v>56.814700000000002</v>
      </c>
      <c r="AG1181" s="2">
        <v>0.34</v>
      </c>
      <c r="AH1181" s="22">
        <v>0.6</v>
      </c>
      <c r="AI1181" s="22">
        <v>56.7</v>
      </c>
      <c r="AJ1181" s="22">
        <v>19.7102</v>
      </c>
      <c r="AK1181" s="18">
        <v>1.1000000000000001</v>
      </c>
      <c r="AL1181" s="18">
        <v>1.7</v>
      </c>
      <c r="AM1181" s="18">
        <v>66.5</v>
      </c>
      <c r="AN1181" s="2">
        <v>71.431100000000001</v>
      </c>
      <c r="AO1181" s="2">
        <v>0.45</v>
      </c>
      <c r="AP1181" s="2">
        <v>0.6</v>
      </c>
      <c r="AQ1181" s="2">
        <v>72.5</v>
      </c>
      <c r="AR1181" s="2">
        <v>6.0628000000000002</v>
      </c>
      <c r="AS1181" s="2">
        <v>0.57999999999999996</v>
      </c>
      <c r="AT1181" s="2">
        <v>1.1000000000000001</v>
      </c>
      <c r="AU1181" s="2">
        <v>51</v>
      </c>
      <c r="AV1181" s="2">
        <v>15.816599999999999</v>
      </c>
      <c r="AW1181" s="2">
        <v>0.56999999999999995</v>
      </c>
      <c r="AX1181" s="2">
        <v>0.9</v>
      </c>
      <c r="AY1181" s="2">
        <v>66.7</v>
      </c>
      <c r="AZ1181" s="2">
        <v>20.411799999999999</v>
      </c>
      <c r="BA1181" s="2">
        <v>1.03</v>
      </c>
      <c r="BB1181" s="2">
        <v>1.5</v>
      </c>
      <c r="BC1181" s="2">
        <v>67.7</v>
      </c>
      <c r="BD1181" s="2">
        <v>48.85</v>
      </c>
      <c r="BE1181" s="4"/>
      <c r="BF1181" s="4"/>
    </row>
    <row r="1182" spans="1:58" x14ac:dyDescent="0.2">
      <c r="A1182" s="29">
        <v>1181</v>
      </c>
      <c r="B1182" s="7" t="s">
        <v>19</v>
      </c>
      <c r="C1182" s="3">
        <v>39962</v>
      </c>
      <c r="D1182" s="4" t="s">
        <v>17</v>
      </c>
      <c r="E1182" s="4" t="s">
        <v>166</v>
      </c>
      <c r="F1182" s="5" t="s">
        <v>192</v>
      </c>
      <c r="G1182" s="6">
        <v>0.91527777777777775</v>
      </c>
      <c r="H1182" s="6">
        <v>0.91666666666666663</v>
      </c>
      <c r="I1182" s="85">
        <f t="shared" si="18"/>
        <v>1.9999999999999929</v>
      </c>
      <c r="J1182" s="86">
        <f>I1182*Segmentos!$D$7*(AH1182%)*IF(ISNUMBER(AI1182),AI1182%,0)</f>
        <v>6015.9999999999791</v>
      </c>
      <c r="K1182" s="86">
        <f>I1182*Segmentos!$D$7*(AL1182%)*IF(ISNUMBER(AM1182),AM1182%,0)</f>
        <v>2145.5999999999926</v>
      </c>
      <c r="L1182" s="4"/>
      <c r="M1182" s="2">
        <v>0.53</v>
      </c>
      <c r="N1182" s="2">
        <v>0.6</v>
      </c>
      <c r="O1182" s="2">
        <v>92.7</v>
      </c>
      <c r="P1182" s="2">
        <v>100</v>
      </c>
      <c r="Q1182" s="2">
        <v>0</v>
      </c>
      <c r="R1182" s="2">
        <v>0</v>
      </c>
      <c r="S1182" s="8" t="s">
        <v>577</v>
      </c>
      <c r="T1182" s="2">
        <v>0</v>
      </c>
      <c r="U1182" s="2">
        <v>0.74</v>
      </c>
      <c r="V1182" s="2">
        <v>0.7</v>
      </c>
      <c r="W1182" s="2">
        <v>100</v>
      </c>
      <c r="X1182" s="2">
        <v>29.488800000000001</v>
      </c>
      <c r="Y1182" s="2">
        <v>0</v>
      </c>
      <c r="Z1182" s="2">
        <v>0</v>
      </c>
      <c r="AA1182" s="8" t="s">
        <v>577</v>
      </c>
      <c r="AB1182" s="2">
        <v>0</v>
      </c>
      <c r="AC1182" s="2">
        <v>1.1299999999999999</v>
      </c>
      <c r="AD1182" s="2">
        <v>1.3</v>
      </c>
      <c r="AE1182" s="2">
        <v>89.9</v>
      </c>
      <c r="AF1182" s="2">
        <v>70.511200000000002</v>
      </c>
      <c r="AG1182" s="2">
        <v>0.8</v>
      </c>
      <c r="AH1182" s="22">
        <v>0.8</v>
      </c>
      <c r="AI1182" s="22">
        <v>94</v>
      </c>
      <c r="AJ1182" s="22">
        <v>71.603999999999999</v>
      </c>
      <c r="AK1182" s="18">
        <v>0.28999999999999998</v>
      </c>
      <c r="AL1182" s="18">
        <v>0.3</v>
      </c>
      <c r="AM1182" s="18">
        <v>89.4</v>
      </c>
      <c r="AN1182" s="2">
        <v>28.396000000000001</v>
      </c>
      <c r="AO1182" s="2">
        <v>0.38</v>
      </c>
      <c r="AP1182" s="2">
        <v>0.8</v>
      </c>
      <c r="AQ1182" s="2">
        <v>50</v>
      </c>
      <c r="AR1182" s="2">
        <v>7.9260999999999999</v>
      </c>
      <c r="AS1182" s="2">
        <v>0</v>
      </c>
      <c r="AT1182" s="2">
        <v>0</v>
      </c>
      <c r="AU1182" s="8" t="s">
        <v>577</v>
      </c>
      <c r="AV1182" s="2">
        <v>0</v>
      </c>
      <c r="AW1182" s="2">
        <v>0.35</v>
      </c>
      <c r="AX1182" s="2">
        <v>0.4</v>
      </c>
      <c r="AY1182" s="2">
        <v>100</v>
      </c>
      <c r="AZ1182" s="2">
        <v>19.209599999999998</v>
      </c>
      <c r="BA1182" s="2">
        <v>1</v>
      </c>
      <c r="BB1182" s="2">
        <v>1</v>
      </c>
      <c r="BC1182" s="2">
        <v>100</v>
      </c>
      <c r="BD1182" s="2">
        <v>72.8643</v>
      </c>
      <c r="BE1182" s="4"/>
      <c r="BF1182" s="4"/>
    </row>
    <row r="1183" spans="1:58" x14ac:dyDescent="0.2">
      <c r="A1183" s="29">
        <v>1182</v>
      </c>
      <c r="B1183" s="7" t="s">
        <v>2</v>
      </c>
      <c r="C1183" s="3">
        <v>39962</v>
      </c>
      <c r="D1183" s="4" t="s">
        <v>0</v>
      </c>
      <c r="E1183" s="4" t="s">
        <v>164</v>
      </c>
      <c r="F1183" s="5" t="s">
        <v>192</v>
      </c>
      <c r="G1183" s="6">
        <v>0.88402777777777775</v>
      </c>
      <c r="H1183" s="6">
        <v>0.93541666666666667</v>
      </c>
      <c r="I1183" s="85">
        <f t="shared" si="18"/>
        <v>74.000000000000057</v>
      </c>
      <c r="J1183" s="86">
        <f>I1183*Segmentos!$D$7*(AH1183%)*IF(ISNUMBER(AI1183),AI1183%,0)</f>
        <v>1305478.4000000011</v>
      </c>
      <c r="K1183" s="86">
        <f>I1183*Segmentos!$D$7*(AL1183%)*IF(ISNUMBER(AM1183),AM1183%,0)</f>
        <v>1762236.0000000012</v>
      </c>
      <c r="L1183" s="4"/>
      <c r="M1183" s="2">
        <v>5.22</v>
      </c>
      <c r="N1183" s="2">
        <v>17</v>
      </c>
      <c r="O1183" s="2">
        <v>30.8</v>
      </c>
      <c r="P1183" s="2">
        <v>79.780799999999999</v>
      </c>
      <c r="Q1183" s="2">
        <v>4.82</v>
      </c>
      <c r="R1183" s="2">
        <v>13.8</v>
      </c>
      <c r="S1183" s="2">
        <v>35</v>
      </c>
      <c r="T1183" s="2">
        <v>12.3079</v>
      </c>
      <c r="U1183" s="2">
        <v>4.01</v>
      </c>
      <c r="V1183" s="2">
        <v>15.1</v>
      </c>
      <c r="W1183" s="2">
        <v>26.6</v>
      </c>
      <c r="X1183" s="2">
        <v>12.8574</v>
      </c>
      <c r="Y1183" s="2">
        <v>4.6399999999999997</v>
      </c>
      <c r="Z1183" s="2">
        <v>15.3</v>
      </c>
      <c r="AA1183" s="2">
        <v>30.3</v>
      </c>
      <c r="AB1183" s="2">
        <v>20.948499999999999</v>
      </c>
      <c r="AC1183" s="2">
        <v>6.7</v>
      </c>
      <c r="AD1183" s="2">
        <v>21.2</v>
      </c>
      <c r="AE1183" s="2">
        <v>31.5</v>
      </c>
      <c r="AF1183" s="2">
        <v>33.667000000000002</v>
      </c>
      <c r="AG1183" s="2">
        <v>4.41</v>
      </c>
      <c r="AH1183" s="22">
        <v>14.8</v>
      </c>
      <c r="AI1183" s="22">
        <v>29.8</v>
      </c>
      <c r="AJ1183" s="22">
        <v>32.021099999999997</v>
      </c>
      <c r="AK1183" s="18">
        <v>5.94</v>
      </c>
      <c r="AL1183" s="18">
        <v>18.899999999999999</v>
      </c>
      <c r="AM1183" s="18">
        <v>31.5</v>
      </c>
      <c r="AN1183" s="2">
        <v>47.759599999999999</v>
      </c>
      <c r="AO1183" s="2">
        <v>4.7300000000000004</v>
      </c>
      <c r="AP1183" s="2">
        <v>15.8</v>
      </c>
      <c r="AQ1183" s="2">
        <v>30</v>
      </c>
      <c r="AR1183" s="2">
        <v>7.9100999999999999</v>
      </c>
      <c r="AS1183" s="2">
        <v>4.67</v>
      </c>
      <c r="AT1183" s="2">
        <v>13.1</v>
      </c>
      <c r="AU1183" s="2">
        <v>35.6</v>
      </c>
      <c r="AV1183" s="2">
        <v>15.7272</v>
      </c>
      <c r="AW1183" s="2">
        <v>5.4</v>
      </c>
      <c r="AX1183" s="2">
        <v>19</v>
      </c>
      <c r="AY1183" s="2">
        <v>28.4</v>
      </c>
      <c r="AZ1183" s="2">
        <v>23.772099999999998</v>
      </c>
      <c r="BA1183" s="2">
        <v>5.53</v>
      </c>
      <c r="BB1183" s="2">
        <v>18</v>
      </c>
      <c r="BC1183" s="2">
        <v>30.7</v>
      </c>
      <c r="BD1183" s="2">
        <v>32.371400000000001</v>
      </c>
      <c r="BE1183" s="4"/>
      <c r="BF1183" s="4"/>
    </row>
    <row r="1184" spans="1:58" x14ac:dyDescent="0.2">
      <c r="A1184" s="29">
        <v>1183</v>
      </c>
      <c r="B1184" s="7" t="s">
        <v>16</v>
      </c>
      <c r="C1184" s="3">
        <v>39962</v>
      </c>
      <c r="D1184" s="4" t="s">
        <v>13</v>
      </c>
      <c r="E1184" s="4" t="s">
        <v>166</v>
      </c>
      <c r="F1184" s="5" t="s">
        <v>192</v>
      </c>
      <c r="G1184" s="6">
        <v>0.9145833333333333</v>
      </c>
      <c r="H1184" s="6">
        <v>0.91805555555555562</v>
      </c>
      <c r="I1184" s="85">
        <f t="shared" si="18"/>
        <v>5.0000000000001421</v>
      </c>
      <c r="J1184" s="86">
        <f>I1184*Segmentos!$D$7*(AH1184%)*IF(ISNUMBER(AI1184),AI1184%,0)</f>
        <v>100772.00000000285</v>
      </c>
      <c r="K1184" s="86">
        <f>I1184*Segmentos!$D$7*(AL1184%)*IF(ISNUMBER(AM1184),AM1184%,0)</f>
        <v>192172.00000000547</v>
      </c>
      <c r="L1184" s="4"/>
      <c r="M1184" s="2">
        <v>7.45</v>
      </c>
      <c r="N1184" s="2">
        <v>8.5</v>
      </c>
      <c r="O1184" s="2">
        <v>87.3</v>
      </c>
      <c r="P1184" s="2">
        <v>85.909400000000005</v>
      </c>
      <c r="Q1184" s="2">
        <v>4.93</v>
      </c>
      <c r="R1184" s="2">
        <v>6.3</v>
      </c>
      <c r="S1184" s="2">
        <v>78.599999999999994</v>
      </c>
      <c r="T1184" s="2">
        <v>9.4832000000000001</v>
      </c>
      <c r="U1184" s="2">
        <v>6.67</v>
      </c>
      <c r="V1184" s="2">
        <v>7.2</v>
      </c>
      <c r="W1184" s="2">
        <v>93.3</v>
      </c>
      <c r="X1184" s="2">
        <v>16.1248</v>
      </c>
      <c r="Y1184" s="2">
        <v>5.42</v>
      </c>
      <c r="Z1184" s="2">
        <v>6.3</v>
      </c>
      <c r="AA1184" s="2">
        <v>86.5</v>
      </c>
      <c r="AB1184" s="2">
        <v>18.4451</v>
      </c>
      <c r="AC1184" s="2">
        <v>11.06</v>
      </c>
      <c r="AD1184" s="2">
        <v>12.6</v>
      </c>
      <c r="AE1184" s="2">
        <v>87.7</v>
      </c>
      <c r="AF1184" s="2">
        <v>41.856299999999997</v>
      </c>
      <c r="AG1184" s="2">
        <v>5.08</v>
      </c>
      <c r="AH1184" s="22">
        <v>6.1</v>
      </c>
      <c r="AI1184" s="22">
        <v>82.6</v>
      </c>
      <c r="AJ1184" s="22">
        <v>27.7638</v>
      </c>
      <c r="AK1184" s="18">
        <v>9.6</v>
      </c>
      <c r="AL1184" s="18">
        <v>10.7</v>
      </c>
      <c r="AM1184" s="18">
        <v>89.8</v>
      </c>
      <c r="AN1184" s="2">
        <v>58.145699999999998</v>
      </c>
      <c r="AO1184" s="2">
        <v>6.02</v>
      </c>
      <c r="AP1184" s="2">
        <v>7.3</v>
      </c>
      <c r="AQ1184" s="2">
        <v>82.4</v>
      </c>
      <c r="AR1184" s="2">
        <v>7.5755999999999997</v>
      </c>
      <c r="AS1184" s="2">
        <v>4.18</v>
      </c>
      <c r="AT1184" s="2">
        <v>5.5</v>
      </c>
      <c r="AU1184" s="2">
        <v>76.599999999999994</v>
      </c>
      <c r="AV1184" s="2">
        <v>10.6107</v>
      </c>
      <c r="AW1184" s="2">
        <v>7.53</v>
      </c>
      <c r="AX1184" s="2">
        <v>8.6999999999999993</v>
      </c>
      <c r="AY1184" s="2">
        <v>86.7</v>
      </c>
      <c r="AZ1184" s="2">
        <v>24.950399999999998</v>
      </c>
      <c r="BA1184" s="2">
        <v>9.69</v>
      </c>
      <c r="BB1184" s="2">
        <v>10.5</v>
      </c>
      <c r="BC1184" s="2">
        <v>91.9</v>
      </c>
      <c r="BD1184" s="2">
        <v>42.7727</v>
      </c>
      <c r="BE1184" s="4"/>
      <c r="BF1184" s="4"/>
    </row>
    <row r="1185" spans="1:58" x14ac:dyDescent="0.2">
      <c r="A1185" s="29">
        <v>1184</v>
      </c>
      <c r="B1185" s="7" t="s">
        <v>22</v>
      </c>
      <c r="C1185" s="3">
        <v>39962</v>
      </c>
      <c r="D1185" s="4" t="s">
        <v>21</v>
      </c>
      <c r="E1185" s="4" t="s">
        <v>164</v>
      </c>
      <c r="F1185" s="5" t="s">
        <v>192</v>
      </c>
      <c r="G1185" s="6">
        <v>0.83194444444444438</v>
      </c>
      <c r="H1185" s="6">
        <v>0.87361111111111101</v>
      </c>
      <c r="I1185" s="85">
        <f t="shared" si="18"/>
        <v>59.999999999999943</v>
      </c>
      <c r="J1185" s="86">
        <f>I1185*Segmentos!$D$7*(AH1185%)*IF(ISNUMBER(AI1185),AI1185%,0)</f>
        <v>231839.99999999983</v>
      </c>
      <c r="K1185" s="86">
        <f>I1185*Segmentos!$D$7*(AL1185%)*IF(ISNUMBER(AM1185),AM1185%,0)</f>
        <v>376175.99999999971</v>
      </c>
      <c r="L1185" s="4"/>
      <c r="M1185" s="2">
        <v>1.29</v>
      </c>
      <c r="N1185" s="2">
        <v>3.5</v>
      </c>
      <c r="O1185" s="2">
        <v>37.200000000000003</v>
      </c>
      <c r="P1185" s="2">
        <v>99.022999999999996</v>
      </c>
      <c r="Q1185" s="2">
        <v>0.03</v>
      </c>
      <c r="R1185" s="2">
        <v>0.8</v>
      </c>
      <c r="S1185" s="2">
        <v>4.3</v>
      </c>
      <c r="T1185" s="2">
        <v>0.42949999999999999</v>
      </c>
      <c r="U1185" s="2">
        <v>0.74</v>
      </c>
      <c r="V1185" s="2">
        <v>1.4</v>
      </c>
      <c r="W1185" s="2">
        <v>51.3</v>
      </c>
      <c r="X1185" s="2">
        <v>11.943099999999999</v>
      </c>
      <c r="Y1185" s="2">
        <v>0.69</v>
      </c>
      <c r="Z1185" s="2">
        <v>2.2000000000000002</v>
      </c>
      <c r="AA1185" s="2">
        <v>32</v>
      </c>
      <c r="AB1185" s="2">
        <v>15.7483</v>
      </c>
      <c r="AC1185" s="2">
        <v>2.81</v>
      </c>
      <c r="AD1185" s="2">
        <v>7.3</v>
      </c>
      <c r="AE1185" s="2">
        <v>38.6</v>
      </c>
      <c r="AF1185" s="2">
        <v>70.902000000000001</v>
      </c>
      <c r="AG1185" s="2">
        <v>0.96</v>
      </c>
      <c r="AH1185" s="22">
        <v>3.5</v>
      </c>
      <c r="AI1185" s="22">
        <v>27.6</v>
      </c>
      <c r="AJ1185" s="22">
        <v>35.037399999999998</v>
      </c>
      <c r="AK1185" s="18">
        <v>1.59</v>
      </c>
      <c r="AL1185" s="18">
        <v>3.4</v>
      </c>
      <c r="AM1185" s="18">
        <v>46.1</v>
      </c>
      <c r="AN1185" s="2">
        <v>63.985599999999998</v>
      </c>
      <c r="AO1185" s="2">
        <v>1.02</v>
      </c>
      <c r="AP1185" s="2">
        <v>2.9</v>
      </c>
      <c r="AQ1185" s="2">
        <v>35.700000000000003</v>
      </c>
      <c r="AR1185" s="2">
        <v>8.5914000000000001</v>
      </c>
      <c r="AS1185" s="2">
        <v>0.97</v>
      </c>
      <c r="AT1185" s="2">
        <v>2.5</v>
      </c>
      <c r="AU1185" s="2">
        <v>39</v>
      </c>
      <c r="AV1185" s="2">
        <v>16.401800000000001</v>
      </c>
      <c r="AW1185" s="2">
        <v>1.97</v>
      </c>
      <c r="AX1185" s="2">
        <v>6.1</v>
      </c>
      <c r="AY1185" s="2">
        <v>32.6</v>
      </c>
      <c r="AZ1185" s="2">
        <v>43.526400000000002</v>
      </c>
      <c r="BA1185" s="2">
        <v>1.04</v>
      </c>
      <c r="BB1185" s="2">
        <v>2.2999999999999998</v>
      </c>
      <c r="BC1185" s="2">
        <v>46.1</v>
      </c>
      <c r="BD1185" s="2">
        <v>30.503299999999999</v>
      </c>
      <c r="BE1185" s="4"/>
      <c r="BF1185" s="4"/>
    </row>
    <row r="1186" spans="1:58" x14ac:dyDescent="0.2">
      <c r="A1186" s="29">
        <v>1185</v>
      </c>
      <c r="B1186" s="7" t="s">
        <v>24</v>
      </c>
      <c r="C1186" s="3">
        <v>39962</v>
      </c>
      <c r="D1186" s="4" t="s">
        <v>21</v>
      </c>
      <c r="E1186" s="4" t="s">
        <v>170</v>
      </c>
      <c r="F1186" s="5" t="s">
        <v>192</v>
      </c>
      <c r="G1186" s="6">
        <v>0.89166666666666661</v>
      </c>
      <c r="H1186" s="6">
        <v>0.90763888888888899</v>
      </c>
      <c r="I1186" s="85">
        <f t="shared" si="18"/>
        <v>23.000000000000238</v>
      </c>
      <c r="J1186" s="86">
        <f>I1186*Segmentos!$D$7*(AH1186%)*IF(ISNUMBER(AI1186),AI1186%,0)</f>
        <v>47545.600000000479</v>
      </c>
      <c r="K1186" s="86">
        <f>I1186*Segmentos!$D$7*(AL1186%)*IF(ISNUMBER(AM1186),AM1186%,0)</f>
        <v>72532.800000000745</v>
      </c>
      <c r="L1186" s="4"/>
      <c r="M1186" s="2">
        <v>0.66</v>
      </c>
      <c r="N1186" s="2">
        <v>1</v>
      </c>
      <c r="O1186" s="2">
        <v>65.3</v>
      </c>
      <c r="P1186" s="2">
        <v>38.849200000000003</v>
      </c>
      <c r="Q1186" s="2">
        <v>0.94</v>
      </c>
      <c r="R1186" s="2">
        <v>1.1000000000000001</v>
      </c>
      <c r="S1186" s="2">
        <v>82.2</v>
      </c>
      <c r="T1186" s="2">
        <v>9.1516999999999999</v>
      </c>
      <c r="U1186" s="2">
        <v>2.0099999999999998</v>
      </c>
      <c r="V1186" s="2">
        <v>2.9</v>
      </c>
      <c r="W1186" s="2">
        <v>68.7</v>
      </c>
      <c r="X1186" s="2">
        <v>24.667100000000001</v>
      </c>
      <c r="Y1186" s="2">
        <v>0.1</v>
      </c>
      <c r="Z1186" s="2">
        <v>0.4</v>
      </c>
      <c r="AA1186" s="2">
        <v>26.1</v>
      </c>
      <c r="AB1186" s="2">
        <v>1.7453000000000001</v>
      </c>
      <c r="AC1186" s="2">
        <v>0.17</v>
      </c>
      <c r="AD1186" s="2">
        <v>0.3</v>
      </c>
      <c r="AE1186" s="2">
        <v>56.8</v>
      </c>
      <c r="AF1186" s="2">
        <v>3.2852000000000001</v>
      </c>
      <c r="AG1186" s="2">
        <v>0.54</v>
      </c>
      <c r="AH1186" s="22">
        <v>0.8</v>
      </c>
      <c r="AI1186" s="22">
        <v>64.599999999999994</v>
      </c>
      <c r="AJ1186" s="22">
        <v>14.9129</v>
      </c>
      <c r="AK1186" s="18">
        <v>0.78</v>
      </c>
      <c r="AL1186" s="18">
        <v>1.2</v>
      </c>
      <c r="AM1186" s="18">
        <v>65.7</v>
      </c>
      <c r="AN1186" s="2">
        <v>23.936299999999999</v>
      </c>
      <c r="AO1186" s="2">
        <v>0.34</v>
      </c>
      <c r="AP1186" s="2">
        <v>0.3</v>
      </c>
      <c r="AQ1186" s="2">
        <v>100</v>
      </c>
      <c r="AR1186" s="2">
        <v>2.1981000000000002</v>
      </c>
      <c r="AS1186" s="2">
        <v>0.02</v>
      </c>
      <c r="AT1186" s="2">
        <v>0.2</v>
      </c>
      <c r="AU1186" s="2">
        <v>8.6999999999999993</v>
      </c>
      <c r="AV1186" s="2">
        <v>0.22500000000000001</v>
      </c>
      <c r="AW1186" s="2">
        <v>0.76</v>
      </c>
      <c r="AX1186" s="2">
        <v>0.8</v>
      </c>
      <c r="AY1186" s="2">
        <v>95.2</v>
      </c>
      <c r="AZ1186" s="2">
        <v>12.742900000000001</v>
      </c>
      <c r="BA1186" s="2">
        <v>1.05</v>
      </c>
      <c r="BB1186" s="2">
        <v>1.8</v>
      </c>
      <c r="BC1186" s="2">
        <v>57.3</v>
      </c>
      <c r="BD1186" s="2">
        <v>23.683199999999999</v>
      </c>
      <c r="BE1186" s="4"/>
      <c r="BF1186" s="4"/>
    </row>
    <row r="1187" spans="1:58" x14ac:dyDescent="0.2">
      <c r="A1187" s="29">
        <v>1186</v>
      </c>
      <c r="B1187" s="7" t="s">
        <v>4</v>
      </c>
      <c r="C1187" s="3">
        <v>39962</v>
      </c>
      <c r="D1187" s="4" t="s">
        <v>3</v>
      </c>
      <c r="E1187" s="4" t="s">
        <v>165</v>
      </c>
      <c r="F1187" s="5" t="s">
        <v>192</v>
      </c>
      <c r="G1187" s="6">
        <v>0.78333333333333333</v>
      </c>
      <c r="H1187" s="6">
        <v>0.87430555555555556</v>
      </c>
      <c r="I1187" s="85">
        <f t="shared" si="18"/>
        <v>131</v>
      </c>
      <c r="J1187" s="86">
        <f>I1187*Segmentos!$D$7*(AH1187%)*IF(ISNUMBER(AI1187),AI1187%,0)</f>
        <v>1109203.2</v>
      </c>
      <c r="K1187" s="86">
        <f>I1187*Segmentos!$D$7*(AL1187%)*IF(ISNUMBER(AM1187),AM1187%,0)</f>
        <v>2268500.7999999998</v>
      </c>
      <c r="L1187" s="4"/>
      <c r="M1187" s="2">
        <v>3.28</v>
      </c>
      <c r="N1187" s="2">
        <v>12.3</v>
      </c>
      <c r="O1187" s="2">
        <v>26.7</v>
      </c>
      <c r="P1187" s="2">
        <v>70.092200000000005</v>
      </c>
      <c r="Q1187" s="2">
        <v>2.56</v>
      </c>
      <c r="R1187" s="2">
        <v>11.4</v>
      </c>
      <c r="S1187" s="2">
        <v>22.5</v>
      </c>
      <c r="T1187" s="2">
        <v>9.1120999999999999</v>
      </c>
      <c r="U1187" s="2">
        <v>3.46</v>
      </c>
      <c r="V1187" s="2">
        <v>14.6</v>
      </c>
      <c r="W1187" s="2">
        <v>23.6</v>
      </c>
      <c r="X1187" s="2">
        <v>15.5114</v>
      </c>
      <c r="Y1187" s="2">
        <v>2.84</v>
      </c>
      <c r="Z1187" s="2">
        <v>10.6</v>
      </c>
      <c r="AA1187" s="2">
        <v>26.8</v>
      </c>
      <c r="AB1187" s="2">
        <v>17.947900000000001</v>
      </c>
      <c r="AC1187" s="2">
        <v>3.92</v>
      </c>
      <c r="AD1187" s="2">
        <v>12.8</v>
      </c>
      <c r="AE1187" s="2">
        <v>30.7</v>
      </c>
      <c r="AF1187" s="2">
        <v>27.520900000000001</v>
      </c>
      <c r="AG1187" s="2">
        <v>2.13</v>
      </c>
      <c r="AH1187" s="22">
        <v>8.4</v>
      </c>
      <c r="AI1187" s="22">
        <v>25.2</v>
      </c>
      <c r="AJ1187" s="22">
        <v>21.562899999999999</v>
      </c>
      <c r="AK1187" s="18">
        <v>4.32</v>
      </c>
      <c r="AL1187" s="18">
        <v>15.8</v>
      </c>
      <c r="AM1187" s="18">
        <v>27.4</v>
      </c>
      <c r="AN1187" s="2">
        <v>48.529299999999999</v>
      </c>
      <c r="AO1187" s="2">
        <v>2.41</v>
      </c>
      <c r="AP1187" s="2">
        <v>10.9</v>
      </c>
      <c r="AQ1187" s="2">
        <v>22</v>
      </c>
      <c r="AR1187" s="2">
        <v>5.6234000000000002</v>
      </c>
      <c r="AS1187" s="2">
        <v>1.67</v>
      </c>
      <c r="AT1187" s="2">
        <v>8.1</v>
      </c>
      <c r="AU1187" s="2">
        <v>20.5</v>
      </c>
      <c r="AV1187" s="2">
        <v>7.8548</v>
      </c>
      <c r="AW1187" s="2">
        <v>3.22</v>
      </c>
      <c r="AX1187" s="2">
        <v>11.5</v>
      </c>
      <c r="AY1187" s="2">
        <v>28</v>
      </c>
      <c r="AZ1187" s="2">
        <v>19.763100000000001</v>
      </c>
      <c r="BA1187" s="2">
        <v>4.5</v>
      </c>
      <c r="BB1187" s="2">
        <v>15.7</v>
      </c>
      <c r="BC1187" s="2">
        <v>28.7</v>
      </c>
      <c r="BD1187" s="2">
        <v>36.850900000000003</v>
      </c>
      <c r="BE1187" s="4"/>
      <c r="BF1187" s="4"/>
    </row>
    <row r="1188" spans="1:58" x14ac:dyDescent="0.2">
      <c r="A1188" s="29">
        <v>1187</v>
      </c>
      <c r="B1188" s="7" t="s">
        <v>15</v>
      </c>
      <c r="C1188" s="3">
        <v>39963</v>
      </c>
      <c r="D1188" s="4" t="s">
        <v>13</v>
      </c>
      <c r="E1188" s="4" t="s">
        <v>164</v>
      </c>
      <c r="F1188" s="5" t="s">
        <v>193</v>
      </c>
      <c r="G1188" s="6">
        <v>0.87430555555555556</v>
      </c>
      <c r="H1188" s="6">
        <v>0.91527777777777775</v>
      </c>
      <c r="I1188" s="85">
        <f t="shared" si="18"/>
        <v>58.99999999999995</v>
      </c>
      <c r="J1188" s="86">
        <f>I1188*Segmentos!$D$7*(AH1188%)*IF(ISNUMBER(AI1188),AI1188%,0)</f>
        <v>998633.9999999993</v>
      </c>
      <c r="K1188" s="86">
        <f>I1188*Segmentos!$D$7*(AL1188%)*IF(ISNUMBER(AM1188),AM1188%,0)</f>
        <v>1532701.9999999988</v>
      </c>
      <c r="L1188" s="4"/>
      <c r="M1188" s="2">
        <v>5.41</v>
      </c>
      <c r="N1188" s="2">
        <v>15.5</v>
      </c>
      <c r="O1188" s="2">
        <v>34.9</v>
      </c>
      <c r="P1188" s="2">
        <v>93.278499999999994</v>
      </c>
      <c r="Q1188" s="2">
        <v>3.31</v>
      </c>
      <c r="R1188" s="2">
        <v>7.8</v>
      </c>
      <c r="S1188" s="2">
        <v>42.2</v>
      </c>
      <c r="T1188" s="2">
        <v>9.5374999999999996</v>
      </c>
      <c r="U1188" s="2">
        <v>3.98</v>
      </c>
      <c r="V1188" s="2">
        <v>11</v>
      </c>
      <c r="W1188" s="2">
        <v>36.299999999999997</v>
      </c>
      <c r="X1188" s="2">
        <v>14.4025</v>
      </c>
      <c r="Y1188" s="2">
        <v>4.01</v>
      </c>
      <c r="Z1188" s="2">
        <v>13.5</v>
      </c>
      <c r="AA1188" s="2">
        <v>29.8</v>
      </c>
      <c r="AB1188" s="2">
        <v>20.455500000000001</v>
      </c>
      <c r="AC1188" s="2">
        <v>8.6300000000000008</v>
      </c>
      <c r="AD1188" s="2">
        <v>24</v>
      </c>
      <c r="AE1188" s="2">
        <v>35.9</v>
      </c>
      <c r="AF1188" s="2">
        <v>48.883000000000003</v>
      </c>
      <c r="AG1188" s="2">
        <v>4.22</v>
      </c>
      <c r="AH1188" s="22">
        <v>15.5</v>
      </c>
      <c r="AI1188" s="22">
        <v>27.3</v>
      </c>
      <c r="AJ1188" s="22">
        <v>34.522500000000001</v>
      </c>
      <c r="AK1188" s="18">
        <v>6.48</v>
      </c>
      <c r="AL1188" s="18">
        <v>15.5</v>
      </c>
      <c r="AM1188" s="18">
        <v>41.9</v>
      </c>
      <c r="AN1188" s="2">
        <v>58.756</v>
      </c>
      <c r="AO1188" s="2">
        <v>4.8099999999999996</v>
      </c>
      <c r="AP1188" s="2">
        <v>10.9</v>
      </c>
      <c r="AQ1188" s="2">
        <v>44.2</v>
      </c>
      <c r="AR1188" s="2">
        <v>9.0765999999999991</v>
      </c>
      <c r="AS1188" s="2">
        <v>4.7699999999999996</v>
      </c>
      <c r="AT1188" s="2">
        <v>13.7</v>
      </c>
      <c r="AU1188" s="2">
        <v>34.799999999999997</v>
      </c>
      <c r="AV1188" s="2">
        <v>18.150300000000001</v>
      </c>
      <c r="AW1188" s="2">
        <v>6.26</v>
      </c>
      <c r="AX1188" s="2">
        <v>16.3</v>
      </c>
      <c r="AY1188" s="2">
        <v>38.5</v>
      </c>
      <c r="AZ1188" s="2">
        <v>31.051500000000001</v>
      </c>
      <c r="BA1188" s="2">
        <v>5.3</v>
      </c>
      <c r="BB1188" s="2">
        <v>17.2</v>
      </c>
      <c r="BC1188" s="2">
        <v>30.8</v>
      </c>
      <c r="BD1188" s="2">
        <v>35.0002</v>
      </c>
      <c r="BE1188" s="4"/>
      <c r="BF1188" s="4"/>
    </row>
    <row r="1189" spans="1:58" x14ac:dyDescent="0.2">
      <c r="A1189" s="29">
        <v>1188</v>
      </c>
      <c r="B1189" s="7" t="s">
        <v>113</v>
      </c>
      <c r="C1189" s="3">
        <v>39963</v>
      </c>
      <c r="D1189" s="4" t="s">
        <v>13</v>
      </c>
      <c r="E1189" s="4" t="s">
        <v>176</v>
      </c>
      <c r="F1189" s="5" t="s">
        <v>193</v>
      </c>
      <c r="G1189" s="6">
        <v>0.8340277777777777</v>
      </c>
      <c r="H1189" s="6">
        <v>0.87430555555555556</v>
      </c>
      <c r="I1189" s="85">
        <f t="shared" si="18"/>
        <v>58.000000000000114</v>
      </c>
      <c r="J1189" s="86">
        <f>I1189*Segmentos!$D$7*(AH1189%)*IF(ISNUMBER(AI1189),AI1189%,0)</f>
        <v>977300.00000000198</v>
      </c>
      <c r="K1189" s="86">
        <f>I1189*Segmentos!$D$7*(AL1189%)*IF(ISNUMBER(AM1189),AM1189%,0)</f>
        <v>919996.00000000186</v>
      </c>
      <c r="L1189" s="4"/>
      <c r="M1189" s="2">
        <v>4.08</v>
      </c>
      <c r="N1189" s="2">
        <v>11.3</v>
      </c>
      <c r="O1189" s="2">
        <v>36</v>
      </c>
      <c r="P1189" s="2">
        <v>92.497</v>
      </c>
      <c r="Q1189" s="2">
        <v>2.76</v>
      </c>
      <c r="R1189" s="2">
        <v>7.1</v>
      </c>
      <c r="S1189" s="2">
        <v>38.9</v>
      </c>
      <c r="T1189" s="2">
        <v>10.459099999999999</v>
      </c>
      <c r="U1189" s="2">
        <v>3.16</v>
      </c>
      <c r="V1189" s="2">
        <v>11.2</v>
      </c>
      <c r="W1189" s="2">
        <v>28.2</v>
      </c>
      <c r="X1189" s="2">
        <v>15.0299</v>
      </c>
      <c r="Y1189" s="2">
        <v>3</v>
      </c>
      <c r="Z1189" s="2">
        <v>9.8000000000000007</v>
      </c>
      <c r="AA1189" s="2">
        <v>30.5</v>
      </c>
      <c r="AB1189" s="2">
        <v>20.059999999999999</v>
      </c>
      <c r="AC1189" s="2">
        <v>6.31</v>
      </c>
      <c r="AD1189" s="2">
        <v>14.9</v>
      </c>
      <c r="AE1189" s="2">
        <v>42.2</v>
      </c>
      <c r="AF1189" s="2">
        <v>46.948</v>
      </c>
      <c r="AG1189" s="2">
        <v>4.21</v>
      </c>
      <c r="AH1189" s="22">
        <v>12.5</v>
      </c>
      <c r="AI1189" s="22">
        <v>33.700000000000003</v>
      </c>
      <c r="AJ1189" s="22">
        <v>45.2851</v>
      </c>
      <c r="AK1189" s="18">
        <v>3.96</v>
      </c>
      <c r="AL1189" s="18">
        <v>10.3</v>
      </c>
      <c r="AM1189" s="18">
        <v>38.5</v>
      </c>
      <c r="AN1189" s="2">
        <v>47.2119</v>
      </c>
      <c r="AO1189" s="2">
        <v>1.7</v>
      </c>
      <c r="AP1189" s="2">
        <v>6.9</v>
      </c>
      <c r="AQ1189" s="2">
        <v>24.7</v>
      </c>
      <c r="AR1189" s="2">
        <v>4.2211999999999996</v>
      </c>
      <c r="AS1189" s="2">
        <v>3.16</v>
      </c>
      <c r="AT1189" s="2">
        <v>8.6</v>
      </c>
      <c r="AU1189" s="2">
        <v>36.6</v>
      </c>
      <c r="AV1189" s="2">
        <v>15.7719</v>
      </c>
      <c r="AW1189" s="2">
        <v>5.09</v>
      </c>
      <c r="AX1189" s="2">
        <v>12.9</v>
      </c>
      <c r="AY1189" s="2">
        <v>39.5</v>
      </c>
      <c r="AZ1189" s="2">
        <v>33.213099999999997</v>
      </c>
      <c r="BA1189" s="2">
        <v>4.5199999999999996</v>
      </c>
      <c r="BB1189" s="2">
        <v>13</v>
      </c>
      <c r="BC1189" s="2">
        <v>34.799999999999997</v>
      </c>
      <c r="BD1189" s="2">
        <v>39.290799999999997</v>
      </c>
      <c r="BE1189" s="4"/>
      <c r="BF1189" s="4"/>
    </row>
    <row r="1190" spans="1:58" x14ac:dyDescent="0.2">
      <c r="A1190" s="29">
        <v>1189</v>
      </c>
      <c r="B1190" s="7" t="s">
        <v>73</v>
      </c>
      <c r="C1190" s="3">
        <v>39963</v>
      </c>
      <c r="D1190" s="4" t="s">
        <v>21</v>
      </c>
      <c r="E1190" s="4" t="s">
        <v>170</v>
      </c>
      <c r="F1190" s="5" t="s">
        <v>193</v>
      </c>
      <c r="G1190" s="6">
        <v>0.88888888888888884</v>
      </c>
      <c r="H1190" s="6">
        <v>0.90486111111111101</v>
      </c>
      <c r="I1190" s="85">
        <f t="shared" si="18"/>
        <v>22.999999999999918</v>
      </c>
      <c r="J1190" s="86">
        <f>I1190*Segmentos!$D$7*(AH1190%)*IF(ISNUMBER(AI1190),AI1190%,0)</f>
        <v>16293.199999999939</v>
      </c>
      <c r="K1190" s="86">
        <f>I1190*Segmentos!$D$7*(AL1190%)*IF(ISNUMBER(AM1190),AM1190%,0)</f>
        <v>1683.599999999994</v>
      </c>
      <c r="L1190" s="4"/>
      <c r="M1190" s="2">
        <v>0.09</v>
      </c>
      <c r="N1190" s="2">
        <v>0.5</v>
      </c>
      <c r="O1190" s="2">
        <v>18.600000000000001</v>
      </c>
      <c r="P1190" s="2">
        <v>38.650199999999998</v>
      </c>
      <c r="Q1190" s="2">
        <v>0</v>
      </c>
      <c r="R1190" s="2">
        <v>0</v>
      </c>
      <c r="S1190" s="8" t="s">
        <v>577</v>
      </c>
      <c r="T1190" s="2">
        <v>0</v>
      </c>
      <c r="U1190" s="2">
        <v>0.11</v>
      </c>
      <c r="V1190" s="2">
        <v>0.9</v>
      </c>
      <c r="W1190" s="2">
        <v>11.8</v>
      </c>
      <c r="X1190" s="2">
        <v>9.6622000000000003</v>
      </c>
      <c r="Y1190" s="2">
        <v>0.22</v>
      </c>
      <c r="Z1190" s="2">
        <v>0.6</v>
      </c>
      <c r="AA1190" s="2">
        <v>34.700000000000003</v>
      </c>
      <c r="AB1190" s="2">
        <v>26.872199999999999</v>
      </c>
      <c r="AC1190" s="2">
        <v>0.02</v>
      </c>
      <c r="AD1190" s="2">
        <v>0.4</v>
      </c>
      <c r="AE1190" s="2">
        <v>4.3</v>
      </c>
      <c r="AF1190" s="2">
        <v>2.1158000000000001</v>
      </c>
      <c r="AG1190" s="2">
        <v>0.17</v>
      </c>
      <c r="AH1190" s="22">
        <v>0.7</v>
      </c>
      <c r="AI1190" s="22">
        <v>25.3</v>
      </c>
      <c r="AJ1190" s="22">
        <v>34.2273</v>
      </c>
      <c r="AK1190" s="18">
        <v>0.02</v>
      </c>
      <c r="AL1190" s="18">
        <v>0.3</v>
      </c>
      <c r="AM1190" s="18">
        <v>6.1</v>
      </c>
      <c r="AN1190" s="2">
        <v>4.4229000000000003</v>
      </c>
      <c r="AO1190" s="2">
        <v>0</v>
      </c>
      <c r="AP1190" s="2">
        <v>0.1</v>
      </c>
      <c r="AQ1190" s="2">
        <v>4.3</v>
      </c>
      <c r="AR1190" s="2">
        <v>0.1913</v>
      </c>
      <c r="AS1190" s="2">
        <v>0</v>
      </c>
      <c r="AT1190" s="2">
        <v>0</v>
      </c>
      <c r="AU1190" s="8" t="s">
        <v>577</v>
      </c>
      <c r="AV1190" s="2">
        <v>0</v>
      </c>
      <c r="AW1190" s="2">
        <v>0.28000000000000003</v>
      </c>
      <c r="AX1190" s="2">
        <v>0.8</v>
      </c>
      <c r="AY1190" s="2">
        <v>33.700000000000003</v>
      </c>
      <c r="AZ1190" s="2">
        <v>33.976599999999998</v>
      </c>
      <c r="BA1190" s="2">
        <v>0.03</v>
      </c>
      <c r="BB1190" s="2">
        <v>0.6</v>
      </c>
      <c r="BC1190" s="2">
        <v>4.3</v>
      </c>
      <c r="BD1190" s="2">
        <v>4.4823000000000004</v>
      </c>
      <c r="BE1190" s="4"/>
      <c r="BF1190" s="4"/>
    </row>
    <row r="1191" spans="1:58" x14ac:dyDescent="0.2">
      <c r="A1191" s="29">
        <v>1190</v>
      </c>
      <c r="B1191" s="7" t="s">
        <v>5</v>
      </c>
      <c r="C1191" s="3">
        <v>39963</v>
      </c>
      <c r="D1191" s="4" t="s">
        <v>3</v>
      </c>
      <c r="E1191" s="4" t="s">
        <v>164</v>
      </c>
      <c r="F1191" s="5" t="s">
        <v>193</v>
      </c>
      <c r="G1191" s="6">
        <v>0.87430555555555556</v>
      </c>
      <c r="H1191" s="6">
        <v>0.91736111111111107</v>
      </c>
      <c r="I1191" s="85">
        <f t="shared" si="18"/>
        <v>61.999999999999943</v>
      </c>
      <c r="J1191" s="86">
        <f>I1191*Segmentos!$D$7*(AH1191%)*IF(ISNUMBER(AI1191),AI1191%,0)</f>
        <v>1549379.9999999988</v>
      </c>
      <c r="K1191" s="86">
        <f>I1191*Segmentos!$D$7*(AL1191%)*IF(ISNUMBER(AM1191),AM1191%,0)</f>
        <v>1121455.9999999991</v>
      </c>
      <c r="L1191" s="4"/>
      <c r="M1191" s="2">
        <v>5.34</v>
      </c>
      <c r="N1191" s="2">
        <v>15.3</v>
      </c>
      <c r="O1191" s="2">
        <v>34.9</v>
      </c>
      <c r="P1191" s="2">
        <v>92.771199999999993</v>
      </c>
      <c r="Q1191" s="2">
        <v>3.37</v>
      </c>
      <c r="R1191" s="2">
        <v>8.5</v>
      </c>
      <c r="S1191" s="2">
        <v>39.5</v>
      </c>
      <c r="T1191" s="2">
        <v>9.7571999999999992</v>
      </c>
      <c r="U1191" s="2">
        <v>3.3</v>
      </c>
      <c r="V1191" s="2">
        <v>11.7</v>
      </c>
      <c r="W1191" s="2">
        <v>28.3</v>
      </c>
      <c r="X1191" s="2">
        <v>12.008800000000001</v>
      </c>
      <c r="Y1191" s="2">
        <v>4.41</v>
      </c>
      <c r="Z1191" s="2">
        <v>13.2</v>
      </c>
      <c r="AA1191" s="2">
        <v>33.4</v>
      </c>
      <c r="AB1191" s="2">
        <v>22.626000000000001</v>
      </c>
      <c r="AC1191" s="2">
        <v>8.49</v>
      </c>
      <c r="AD1191" s="2">
        <v>23</v>
      </c>
      <c r="AE1191" s="2">
        <v>37</v>
      </c>
      <c r="AF1191" s="2">
        <v>48.379300000000001</v>
      </c>
      <c r="AG1191" s="2">
        <v>6.25</v>
      </c>
      <c r="AH1191" s="22">
        <v>17.5</v>
      </c>
      <c r="AI1191" s="22">
        <v>35.700000000000003</v>
      </c>
      <c r="AJ1191" s="22">
        <v>51.467100000000002</v>
      </c>
      <c r="AK1191" s="18">
        <v>4.53</v>
      </c>
      <c r="AL1191" s="18">
        <v>13.3</v>
      </c>
      <c r="AM1191" s="18">
        <v>34</v>
      </c>
      <c r="AN1191" s="2">
        <v>41.304099999999998</v>
      </c>
      <c r="AO1191" s="2">
        <v>2.34</v>
      </c>
      <c r="AP1191" s="2">
        <v>12.2</v>
      </c>
      <c r="AQ1191" s="2">
        <v>19.2</v>
      </c>
      <c r="AR1191" s="2">
        <v>4.45</v>
      </c>
      <c r="AS1191" s="2">
        <v>3.58</v>
      </c>
      <c r="AT1191" s="2">
        <v>12.3</v>
      </c>
      <c r="AU1191" s="2">
        <v>29</v>
      </c>
      <c r="AV1191" s="2">
        <v>13.6958</v>
      </c>
      <c r="AW1191" s="2">
        <v>6.38</v>
      </c>
      <c r="AX1191" s="2">
        <v>16.5</v>
      </c>
      <c r="AY1191" s="2">
        <v>38.700000000000003</v>
      </c>
      <c r="AZ1191" s="2">
        <v>31.842300000000002</v>
      </c>
      <c r="BA1191" s="2">
        <v>6.43</v>
      </c>
      <c r="BB1191" s="2">
        <v>17</v>
      </c>
      <c r="BC1191" s="2">
        <v>37.799999999999997</v>
      </c>
      <c r="BD1191" s="2">
        <v>42.783200000000001</v>
      </c>
      <c r="BE1191" s="4"/>
      <c r="BF1191" s="4"/>
    </row>
    <row r="1192" spans="1:58" x14ac:dyDescent="0.2">
      <c r="A1192" s="29">
        <v>1191</v>
      </c>
      <c r="B1192" s="7" t="s">
        <v>9</v>
      </c>
      <c r="C1192" s="3">
        <v>39963</v>
      </c>
      <c r="D1192" s="4" t="s">
        <v>8</v>
      </c>
      <c r="E1192" s="4" t="s">
        <v>168</v>
      </c>
      <c r="F1192" s="5" t="s">
        <v>193</v>
      </c>
      <c r="G1192" s="6">
        <v>0.79513888888888884</v>
      </c>
      <c r="H1192" s="6">
        <v>0.87361111111111101</v>
      </c>
      <c r="I1192" s="85">
        <f t="shared" si="18"/>
        <v>112.99999999999991</v>
      </c>
      <c r="J1192" s="86">
        <f>I1192*Segmentos!$D$7*(AH1192%)*IF(ISNUMBER(AI1192),AI1192%,0)</f>
        <v>809983.9999999993</v>
      </c>
      <c r="K1192" s="86">
        <f>I1192*Segmentos!$D$7*(AL1192%)*IF(ISNUMBER(AM1192),AM1192%,0)</f>
        <v>1864499.9999999986</v>
      </c>
      <c r="L1192" s="4" t="s">
        <v>339</v>
      </c>
      <c r="M1192" s="2">
        <v>3.02</v>
      </c>
      <c r="N1192" s="2">
        <v>11.9</v>
      </c>
      <c r="O1192" s="2">
        <v>25.4</v>
      </c>
      <c r="P1192" s="2">
        <v>80.231499999999997</v>
      </c>
      <c r="Q1192" s="2">
        <v>2.72</v>
      </c>
      <c r="R1192" s="2">
        <v>7.7</v>
      </c>
      <c r="S1192" s="2">
        <v>35.1</v>
      </c>
      <c r="T1192" s="2">
        <v>12.0281</v>
      </c>
      <c r="U1192" s="2">
        <v>2.7</v>
      </c>
      <c r="V1192" s="2">
        <v>13.7</v>
      </c>
      <c r="W1192" s="2">
        <v>19.600000000000001</v>
      </c>
      <c r="X1192" s="2">
        <v>15.005699999999999</v>
      </c>
      <c r="Y1192" s="2">
        <v>2.68</v>
      </c>
      <c r="Z1192" s="2">
        <v>11.4</v>
      </c>
      <c r="AA1192" s="2">
        <v>23.5</v>
      </c>
      <c r="AB1192" s="2">
        <v>21.005400000000002</v>
      </c>
      <c r="AC1192" s="2">
        <v>3.7</v>
      </c>
      <c r="AD1192" s="2">
        <v>13.3</v>
      </c>
      <c r="AE1192" s="2">
        <v>27.8</v>
      </c>
      <c r="AF1192" s="2">
        <v>32.1922</v>
      </c>
      <c r="AG1192" s="2">
        <v>1.8</v>
      </c>
      <c r="AH1192" s="22">
        <v>11.2</v>
      </c>
      <c r="AI1192" s="22">
        <v>16</v>
      </c>
      <c r="AJ1192" s="22">
        <v>22.598700000000001</v>
      </c>
      <c r="AK1192" s="18">
        <v>4.13</v>
      </c>
      <c r="AL1192" s="18">
        <v>12.5</v>
      </c>
      <c r="AM1192" s="18">
        <v>33</v>
      </c>
      <c r="AN1192" s="2">
        <v>57.632800000000003</v>
      </c>
      <c r="AO1192" s="2">
        <v>0.74</v>
      </c>
      <c r="AP1192" s="2">
        <v>3.6</v>
      </c>
      <c r="AQ1192" s="2">
        <v>20.6</v>
      </c>
      <c r="AR1192" s="2">
        <v>2.1339999999999999</v>
      </c>
      <c r="AS1192" s="2">
        <v>3.09</v>
      </c>
      <c r="AT1192" s="2">
        <v>8.1999999999999993</v>
      </c>
      <c r="AU1192" s="2">
        <v>37.799999999999997</v>
      </c>
      <c r="AV1192" s="2">
        <v>18.0566</v>
      </c>
      <c r="AW1192" s="2">
        <v>2.4700000000000002</v>
      </c>
      <c r="AX1192" s="2">
        <v>10.8</v>
      </c>
      <c r="AY1192" s="2">
        <v>22.7</v>
      </c>
      <c r="AZ1192" s="2">
        <v>18.801200000000001</v>
      </c>
      <c r="BA1192" s="2">
        <v>4.0599999999999996</v>
      </c>
      <c r="BB1192" s="2">
        <v>17.2</v>
      </c>
      <c r="BC1192" s="2">
        <v>23.6</v>
      </c>
      <c r="BD1192" s="2">
        <v>41.239699999999999</v>
      </c>
      <c r="BE1192" s="4"/>
      <c r="BF1192" s="4"/>
    </row>
    <row r="1193" spans="1:58" x14ac:dyDescent="0.2">
      <c r="A1193" s="29">
        <v>1192</v>
      </c>
      <c r="B1193" s="7" t="s">
        <v>91</v>
      </c>
      <c r="C1193" s="3">
        <v>39963</v>
      </c>
      <c r="D1193" s="4" t="s">
        <v>28</v>
      </c>
      <c r="E1193" s="4" t="s">
        <v>168</v>
      </c>
      <c r="F1193" s="5" t="s">
        <v>193</v>
      </c>
      <c r="G1193" s="6">
        <v>0.91805555555555562</v>
      </c>
      <c r="H1193" s="6">
        <v>5.5555555555555558E-3</v>
      </c>
      <c r="I1193" s="85">
        <f t="shared" si="18"/>
        <v>125.9999999999999</v>
      </c>
      <c r="J1193" s="86">
        <f>I1193*Segmentos!$D$7*(AH1193%)*IF(ISNUMBER(AI1193),AI1193%,0)</f>
        <v>1559123.9999999988</v>
      </c>
      <c r="K1193" s="86">
        <f>I1193*Segmentos!$D$7*(AL1193%)*IF(ISNUMBER(AM1193),AM1193%,0)</f>
        <v>862394.39999999944</v>
      </c>
      <c r="L1193" s="4" t="s">
        <v>343</v>
      </c>
      <c r="M1193" s="2">
        <v>2.37</v>
      </c>
      <c r="N1193" s="2">
        <v>9.1999999999999993</v>
      </c>
      <c r="O1193" s="2">
        <v>25.8</v>
      </c>
      <c r="P1193" s="2">
        <v>75.423500000000004</v>
      </c>
      <c r="Q1193" s="2">
        <v>1.17</v>
      </c>
      <c r="R1193" s="2">
        <v>4.9000000000000004</v>
      </c>
      <c r="S1193" s="2">
        <v>24</v>
      </c>
      <c r="T1193" s="2">
        <v>6.2011000000000003</v>
      </c>
      <c r="U1193" s="2">
        <v>2.72</v>
      </c>
      <c r="V1193" s="2">
        <v>8.9</v>
      </c>
      <c r="W1193" s="2">
        <v>30.6</v>
      </c>
      <c r="X1193" s="2">
        <v>18.128599999999999</v>
      </c>
      <c r="Y1193" s="2">
        <v>2.2000000000000002</v>
      </c>
      <c r="Z1193" s="2">
        <v>9.9</v>
      </c>
      <c r="AA1193" s="2">
        <v>22.1</v>
      </c>
      <c r="AB1193" s="2">
        <v>20.596800000000002</v>
      </c>
      <c r="AC1193" s="2">
        <v>2.92</v>
      </c>
      <c r="AD1193" s="2">
        <v>11</v>
      </c>
      <c r="AE1193" s="2">
        <v>26.7</v>
      </c>
      <c r="AF1193" s="2">
        <v>30.4969</v>
      </c>
      <c r="AG1193" s="2">
        <v>3.09</v>
      </c>
      <c r="AH1193" s="22">
        <v>11.5</v>
      </c>
      <c r="AI1193" s="22">
        <v>26.9</v>
      </c>
      <c r="AJ1193" s="22">
        <v>46.626800000000003</v>
      </c>
      <c r="AK1193" s="18">
        <v>1.72</v>
      </c>
      <c r="AL1193" s="18">
        <v>7.1</v>
      </c>
      <c r="AM1193" s="18">
        <v>24.1</v>
      </c>
      <c r="AN1193" s="2">
        <v>28.796700000000001</v>
      </c>
      <c r="AO1193" s="2">
        <v>0.9</v>
      </c>
      <c r="AP1193" s="2">
        <v>6</v>
      </c>
      <c r="AQ1193" s="2">
        <v>14.9</v>
      </c>
      <c r="AR1193" s="2">
        <v>3.1092</v>
      </c>
      <c r="AS1193" s="2">
        <v>2.46</v>
      </c>
      <c r="AT1193" s="2">
        <v>9.6</v>
      </c>
      <c r="AU1193" s="2">
        <v>25.7</v>
      </c>
      <c r="AV1193" s="2">
        <v>17.217199999999998</v>
      </c>
      <c r="AW1193" s="2">
        <v>3.26</v>
      </c>
      <c r="AX1193" s="2">
        <v>10</v>
      </c>
      <c r="AY1193" s="2">
        <v>32.700000000000003</v>
      </c>
      <c r="AZ1193" s="2">
        <v>29.740600000000001</v>
      </c>
      <c r="BA1193" s="2">
        <v>2.08</v>
      </c>
      <c r="BB1193" s="2">
        <v>9.4</v>
      </c>
      <c r="BC1193" s="2">
        <v>22.3</v>
      </c>
      <c r="BD1193" s="2">
        <v>25.3565</v>
      </c>
      <c r="BE1193" s="4"/>
      <c r="BF1193" s="4"/>
    </row>
    <row r="1194" spans="1:58" x14ac:dyDescent="0.2">
      <c r="A1194" s="29">
        <v>1193</v>
      </c>
      <c r="B1194" s="7" t="s">
        <v>84</v>
      </c>
      <c r="C1194" s="3">
        <v>39963</v>
      </c>
      <c r="D1194" s="4" t="s">
        <v>13</v>
      </c>
      <c r="E1194" s="4" t="s">
        <v>168</v>
      </c>
      <c r="F1194" s="5" t="s">
        <v>193</v>
      </c>
      <c r="G1194" s="6">
        <v>0.91874999999999996</v>
      </c>
      <c r="H1194" s="6">
        <v>2.013888888888889E-2</v>
      </c>
      <c r="I1194" s="85">
        <f t="shared" si="18"/>
        <v>146.00000000000006</v>
      </c>
      <c r="J1194" s="86">
        <f>I1194*Segmentos!$D$7*(AH1194%)*IF(ISNUMBER(AI1194),AI1194%,0)</f>
        <v>2284783.2000000002</v>
      </c>
      <c r="K1194" s="86">
        <f>I1194*Segmentos!$D$7*(AL1194%)*IF(ISNUMBER(AM1194),AM1194%,0)</f>
        <v>1855952.0000000007</v>
      </c>
      <c r="L1194" s="4" t="s">
        <v>341</v>
      </c>
      <c r="M1194" s="2">
        <v>3.53</v>
      </c>
      <c r="N1194" s="2">
        <v>16.3</v>
      </c>
      <c r="O1194" s="2">
        <v>21.6</v>
      </c>
      <c r="P1194" s="2">
        <v>91.913700000000006</v>
      </c>
      <c r="Q1194" s="2">
        <v>2.61</v>
      </c>
      <c r="R1194" s="2">
        <v>8.9</v>
      </c>
      <c r="S1194" s="2">
        <v>29.4</v>
      </c>
      <c r="T1194" s="2">
        <v>11.3284</v>
      </c>
      <c r="U1194" s="2">
        <v>3.59</v>
      </c>
      <c r="V1194" s="2">
        <v>16.7</v>
      </c>
      <c r="W1194" s="2">
        <v>21.4</v>
      </c>
      <c r="X1194" s="2">
        <v>19.573599999999999</v>
      </c>
      <c r="Y1194" s="2">
        <v>3.16</v>
      </c>
      <c r="Z1194" s="2">
        <v>15.7</v>
      </c>
      <c r="AA1194" s="2">
        <v>20.100000000000001</v>
      </c>
      <c r="AB1194" s="2">
        <v>24.278199999999998</v>
      </c>
      <c r="AC1194" s="2">
        <v>4.3</v>
      </c>
      <c r="AD1194" s="2">
        <v>20.399999999999999</v>
      </c>
      <c r="AE1194" s="2">
        <v>21</v>
      </c>
      <c r="AF1194" s="2">
        <v>36.733499999999999</v>
      </c>
      <c r="AG1194" s="2">
        <v>3.91</v>
      </c>
      <c r="AH1194" s="22">
        <v>18.899999999999999</v>
      </c>
      <c r="AI1194" s="22">
        <v>20.7</v>
      </c>
      <c r="AJ1194" s="22">
        <v>48.2654</v>
      </c>
      <c r="AK1194" s="18">
        <v>3.19</v>
      </c>
      <c r="AL1194" s="18">
        <v>14</v>
      </c>
      <c r="AM1194" s="18">
        <v>22.7</v>
      </c>
      <c r="AN1194" s="2">
        <v>43.648299999999999</v>
      </c>
      <c r="AO1194" s="2">
        <v>1.25</v>
      </c>
      <c r="AP1194" s="2">
        <v>9.1999999999999993</v>
      </c>
      <c r="AQ1194" s="2">
        <v>13.5</v>
      </c>
      <c r="AR1194" s="2">
        <v>3.5461999999999998</v>
      </c>
      <c r="AS1194" s="2">
        <v>2.48</v>
      </c>
      <c r="AT1194" s="2">
        <v>13.6</v>
      </c>
      <c r="AU1194" s="2">
        <v>18.2</v>
      </c>
      <c r="AV1194" s="2">
        <v>14.2537</v>
      </c>
      <c r="AW1194" s="2">
        <v>3</v>
      </c>
      <c r="AX1194" s="2">
        <v>16.7</v>
      </c>
      <c r="AY1194" s="2">
        <v>18</v>
      </c>
      <c r="AZ1194" s="2">
        <v>22.468399999999999</v>
      </c>
      <c r="BA1194" s="2">
        <v>5.18</v>
      </c>
      <c r="BB1194" s="2">
        <v>19.7</v>
      </c>
      <c r="BC1194" s="2">
        <v>26.3</v>
      </c>
      <c r="BD1194" s="2">
        <v>51.645400000000002</v>
      </c>
      <c r="BE1194" s="4"/>
      <c r="BF1194" s="4"/>
    </row>
    <row r="1195" spans="1:58" x14ac:dyDescent="0.2">
      <c r="A1195" s="29">
        <v>1194</v>
      </c>
      <c r="B1195" s="7" t="s">
        <v>57</v>
      </c>
      <c r="C1195" s="3">
        <v>39963</v>
      </c>
      <c r="D1195" s="4" t="s">
        <v>8</v>
      </c>
      <c r="E1195" s="4" t="s">
        <v>181</v>
      </c>
      <c r="F1195" s="5" t="s">
        <v>193</v>
      </c>
      <c r="G1195" s="6">
        <v>0.9145833333333333</v>
      </c>
      <c r="H1195" s="6">
        <v>0.91736111111111107</v>
      </c>
      <c r="I1195" s="85">
        <f t="shared" si="18"/>
        <v>3.9999999999999858</v>
      </c>
      <c r="J1195" s="86">
        <f>I1195*Segmentos!$D$7*(AH1195%)*IF(ISNUMBER(AI1195),AI1195%,0)</f>
        <v>50673.599999999817</v>
      </c>
      <c r="K1195" s="86">
        <f>I1195*Segmentos!$D$7*(AL1195%)*IF(ISNUMBER(AM1195),AM1195%,0)</f>
        <v>61363.199999999779</v>
      </c>
      <c r="L1195" s="4"/>
      <c r="M1195" s="2">
        <v>3.51</v>
      </c>
      <c r="N1195" s="2">
        <v>4.9000000000000004</v>
      </c>
      <c r="O1195" s="2">
        <v>71.900000000000006</v>
      </c>
      <c r="P1195" s="2">
        <v>78.2316</v>
      </c>
      <c r="Q1195" s="2">
        <v>2.42</v>
      </c>
      <c r="R1195" s="2">
        <v>2.6</v>
      </c>
      <c r="S1195" s="2">
        <v>92.7</v>
      </c>
      <c r="T1195" s="2">
        <v>8.9893000000000001</v>
      </c>
      <c r="U1195" s="2">
        <v>2.93</v>
      </c>
      <c r="V1195" s="2">
        <v>3.7</v>
      </c>
      <c r="W1195" s="2">
        <v>80.2</v>
      </c>
      <c r="X1195" s="2">
        <v>13.6936</v>
      </c>
      <c r="Y1195" s="2">
        <v>2.27</v>
      </c>
      <c r="Z1195" s="2">
        <v>3.2</v>
      </c>
      <c r="AA1195" s="2">
        <v>71.099999999999994</v>
      </c>
      <c r="AB1195" s="2">
        <v>14.976000000000001</v>
      </c>
      <c r="AC1195" s="2">
        <v>5.54</v>
      </c>
      <c r="AD1195" s="2">
        <v>8.3000000000000007</v>
      </c>
      <c r="AE1195" s="2">
        <v>66.599999999999994</v>
      </c>
      <c r="AF1195" s="2">
        <v>40.572800000000001</v>
      </c>
      <c r="AG1195" s="2">
        <v>3.18</v>
      </c>
      <c r="AH1195" s="22">
        <v>5.0999999999999996</v>
      </c>
      <c r="AI1195" s="22">
        <v>62.1</v>
      </c>
      <c r="AJ1195" s="22">
        <v>33.648800000000001</v>
      </c>
      <c r="AK1195" s="18">
        <v>3.8</v>
      </c>
      <c r="AL1195" s="18">
        <v>4.7</v>
      </c>
      <c r="AM1195" s="18">
        <v>81.599999999999994</v>
      </c>
      <c r="AN1195" s="2">
        <v>44.582799999999999</v>
      </c>
      <c r="AO1195" s="2">
        <v>1.1000000000000001</v>
      </c>
      <c r="AP1195" s="2">
        <v>3.2</v>
      </c>
      <c r="AQ1195" s="2">
        <v>34</v>
      </c>
      <c r="AR1195" s="2">
        <v>2.6760000000000002</v>
      </c>
      <c r="AS1195" s="2">
        <v>1.71</v>
      </c>
      <c r="AT1195" s="2">
        <v>3.1</v>
      </c>
      <c r="AU1195" s="2">
        <v>55</v>
      </c>
      <c r="AV1195" s="2">
        <v>8.4156999999999993</v>
      </c>
      <c r="AW1195" s="2">
        <v>1.24</v>
      </c>
      <c r="AX1195" s="2">
        <v>2.5</v>
      </c>
      <c r="AY1195" s="2">
        <v>49.4</v>
      </c>
      <c r="AZ1195" s="2">
        <v>7.9438000000000004</v>
      </c>
      <c r="BA1195" s="2">
        <v>6.93</v>
      </c>
      <c r="BB1195" s="2">
        <v>8.1</v>
      </c>
      <c r="BC1195" s="2">
        <v>85.1</v>
      </c>
      <c r="BD1195" s="2">
        <v>59.196100000000001</v>
      </c>
      <c r="BE1195" s="4"/>
      <c r="BF1195" s="4"/>
    </row>
    <row r="1196" spans="1:58" x14ac:dyDescent="0.2">
      <c r="A1196" s="29">
        <v>1195</v>
      </c>
      <c r="B1196" s="7" t="s">
        <v>112</v>
      </c>
      <c r="C1196" s="3">
        <v>39963</v>
      </c>
      <c r="D1196" s="4" t="s">
        <v>3</v>
      </c>
      <c r="E1196" s="4" t="s">
        <v>184</v>
      </c>
      <c r="F1196" s="5" t="s">
        <v>193</v>
      </c>
      <c r="G1196" s="6">
        <v>0.79236111111111107</v>
      </c>
      <c r="H1196" s="6">
        <v>0.87430555555555556</v>
      </c>
      <c r="I1196" s="85">
        <f t="shared" si="18"/>
        <v>118.00000000000006</v>
      </c>
      <c r="J1196" s="86">
        <f>I1196*Segmentos!$D$7*(AH1196%)*IF(ISNUMBER(AI1196),AI1196%,0)</f>
        <v>2222836.8000000007</v>
      </c>
      <c r="K1196" s="86">
        <f>I1196*Segmentos!$D$7*(AL1196%)*IF(ISNUMBER(AM1196),AM1196%,0)</f>
        <v>919833.60000000044</v>
      </c>
      <c r="L1196" s="4" t="s">
        <v>338</v>
      </c>
      <c r="M1196" s="2">
        <v>3.25</v>
      </c>
      <c r="N1196" s="2">
        <v>11.1</v>
      </c>
      <c r="O1196" s="2">
        <v>29.3</v>
      </c>
      <c r="P1196" s="2">
        <v>83.963099999999997</v>
      </c>
      <c r="Q1196" s="2">
        <v>2.82</v>
      </c>
      <c r="R1196" s="2">
        <v>10.199999999999999</v>
      </c>
      <c r="S1196" s="2">
        <v>27.6</v>
      </c>
      <c r="T1196" s="2">
        <v>12.157299999999999</v>
      </c>
      <c r="U1196" s="2">
        <v>3.33</v>
      </c>
      <c r="V1196" s="2">
        <v>9.1</v>
      </c>
      <c r="W1196" s="2">
        <v>36.6</v>
      </c>
      <c r="X1196" s="2">
        <v>18.023</v>
      </c>
      <c r="Y1196" s="2">
        <v>3.08</v>
      </c>
      <c r="Z1196" s="2">
        <v>10.1</v>
      </c>
      <c r="AA1196" s="2">
        <v>30.5</v>
      </c>
      <c r="AB1196" s="2">
        <v>23.502600000000001</v>
      </c>
      <c r="AC1196" s="2">
        <v>3.57</v>
      </c>
      <c r="AD1196" s="2">
        <v>13.7</v>
      </c>
      <c r="AE1196" s="2">
        <v>26.1</v>
      </c>
      <c r="AF1196" s="2">
        <v>30.2803</v>
      </c>
      <c r="AG1196" s="2">
        <v>4.7</v>
      </c>
      <c r="AH1196" s="22">
        <v>14.1</v>
      </c>
      <c r="AI1196" s="22">
        <v>33.4</v>
      </c>
      <c r="AJ1196" s="22">
        <v>57.558599999999998</v>
      </c>
      <c r="AK1196" s="18">
        <v>1.95</v>
      </c>
      <c r="AL1196" s="18">
        <v>8.4</v>
      </c>
      <c r="AM1196" s="18">
        <v>23.2</v>
      </c>
      <c r="AN1196" s="2">
        <v>26.404499999999999</v>
      </c>
      <c r="AO1196" s="2">
        <v>1.5</v>
      </c>
      <c r="AP1196" s="2">
        <v>6</v>
      </c>
      <c r="AQ1196" s="2">
        <v>25.1</v>
      </c>
      <c r="AR1196" s="2">
        <v>4.2184999999999997</v>
      </c>
      <c r="AS1196" s="2">
        <v>1.36</v>
      </c>
      <c r="AT1196" s="2">
        <v>7.5</v>
      </c>
      <c r="AU1196" s="2">
        <v>18.2</v>
      </c>
      <c r="AV1196" s="2">
        <v>7.7234999999999996</v>
      </c>
      <c r="AW1196" s="2">
        <v>2.98</v>
      </c>
      <c r="AX1196" s="2">
        <v>11</v>
      </c>
      <c r="AY1196" s="2">
        <v>27</v>
      </c>
      <c r="AZ1196" s="2">
        <v>22.1007</v>
      </c>
      <c r="BA1196" s="2">
        <v>5.05</v>
      </c>
      <c r="BB1196" s="2">
        <v>14.7</v>
      </c>
      <c r="BC1196" s="2">
        <v>34.4</v>
      </c>
      <c r="BD1196" s="2">
        <v>49.920499999999997</v>
      </c>
      <c r="BE1196" s="4"/>
      <c r="BF1196" s="4"/>
    </row>
    <row r="1197" spans="1:58" x14ac:dyDescent="0.2">
      <c r="A1197" s="29">
        <v>1196</v>
      </c>
      <c r="B1197" s="7" t="s">
        <v>11</v>
      </c>
      <c r="C1197" s="3">
        <v>39963</v>
      </c>
      <c r="D1197" s="4" t="s">
        <v>0</v>
      </c>
      <c r="E1197" s="4" t="s">
        <v>166</v>
      </c>
      <c r="F1197" s="5" t="s">
        <v>193</v>
      </c>
      <c r="G1197" s="6">
        <v>0.9145833333333333</v>
      </c>
      <c r="H1197" s="6">
        <v>0.91666666666666663</v>
      </c>
      <c r="I1197" s="85">
        <f t="shared" si="18"/>
        <v>2.9999999999999893</v>
      </c>
      <c r="J1197" s="86">
        <f>I1197*Segmentos!$D$7*(AH1197%)*IF(ISNUMBER(AI1197),AI1197%,0)</f>
        <v>53723.999999999811</v>
      </c>
      <c r="K1197" s="86">
        <f>I1197*Segmentos!$D$7*(AL1197%)*IF(ISNUMBER(AM1197),AM1197%,0)</f>
        <v>54561.599999999824</v>
      </c>
      <c r="L1197" s="4"/>
      <c r="M1197" s="2">
        <v>4.54</v>
      </c>
      <c r="N1197" s="2">
        <v>5.5</v>
      </c>
      <c r="O1197" s="2">
        <v>82.9</v>
      </c>
      <c r="P1197" s="2">
        <v>86.675200000000004</v>
      </c>
      <c r="Q1197" s="2">
        <v>2.4</v>
      </c>
      <c r="R1197" s="2">
        <v>2.7</v>
      </c>
      <c r="S1197" s="2">
        <v>88.4</v>
      </c>
      <c r="T1197" s="2">
        <v>7.6532999999999998</v>
      </c>
      <c r="U1197" s="2">
        <v>2.95</v>
      </c>
      <c r="V1197" s="2">
        <v>4.4000000000000004</v>
      </c>
      <c r="W1197" s="2">
        <v>66.400000000000006</v>
      </c>
      <c r="X1197" s="2">
        <v>11.8208</v>
      </c>
      <c r="Y1197" s="2">
        <v>4.38</v>
      </c>
      <c r="Z1197" s="2">
        <v>5.4</v>
      </c>
      <c r="AA1197" s="2">
        <v>81.400000000000006</v>
      </c>
      <c r="AB1197" s="2">
        <v>24.697800000000001</v>
      </c>
      <c r="AC1197" s="2">
        <v>6.78</v>
      </c>
      <c r="AD1197" s="2">
        <v>7.6</v>
      </c>
      <c r="AE1197" s="2">
        <v>88.9</v>
      </c>
      <c r="AF1197" s="2">
        <v>42.503300000000003</v>
      </c>
      <c r="AG1197" s="2">
        <v>4.51</v>
      </c>
      <c r="AH1197" s="22">
        <v>5.5</v>
      </c>
      <c r="AI1197" s="22">
        <v>81.400000000000006</v>
      </c>
      <c r="AJ1197" s="22">
        <v>40.842399999999998</v>
      </c>
      <c r="AK1197" s="18">
        <v>4.57</v>
      </c>
      <c r="AL1197" s="18">
        <v>5.4</v>
      </c>
      <c r="AM1197" s="18">
        <v>84.2</v>
      </c>
      <c r="AN1197" s="2">
        <v>45.832799999999999</v>
      </c>
      <c r="AO1197" s="2">
        <v>2.96</v>
      </c>
      <c r="AP1197" s="2">
        <v>3.5</v>
      </c>
      <c r="AQ1197" s="2">
        <v>85.1</v>
      </c>
      <c r="AR1197" s="2">
        <v>6.1814999999999998</v>
      </c>
      <c r="AS1197" s="2">
        <v>4.32</v>
      </c>
      <c r="AT1197" s="2">
        <v>5</v>
      </c>
      <c r="AU1197" s="2">
        <v>85.8</v>
      </c>
      <c r="AV1197" s="2">
        <v>18.1982</v>
      </c>
      <c r="AW1197" s="2">
        <v>3.21</v>
      </c>
      <c r="AX1197" s="2">
        <v>4.0999999999999996</v>
      </c>
      <c r="AY1197" s="2">
        <v>78.3</v>
      </c>
      <c r="AZ1197" s="2">
        <v>17.653400000000001</v>
      </c>
      <c r="BA1197" s="2">
        <v>6.1</v>
      </c>
      <c r="BB1197" s="2">
        <v>7.3</v>
      </c>
      <c r="BC1197" s="2">
        <v>83.3</v>
      </c>
      <c r="BD1197" s="2">
        <v>44.642099999999999</v>
      </c>
      <c r="BE1197" s="4"/>
      <c r="BF1197" s="4"/>
    </row>
    <row r="1198" spans="1:58" x14ac:dyDescent="0.2">
      <c r="A1198" s="29">
        <v>1197</v>
      </c>
      <c r="B1198" s="7" t="s">
        <v>11</v>
      </c>
      <c r="C1198" s="3">
        <v>39963</v>
      </c>
      <c r="D1198" s="4" t="s">
        <v>8</v>
      </c>
      <c r="E1198" s="4" t="s">
        <v>166</v>
      </c>
      <c r="F1198" s="5" t="s">
        <v>193</v>
      </c>
      <c r="G1198" s="6">
        <v>0.90833333333333333</v>
      </c>
      <c r="H1198" s="6">
        <v>0.90902777777777777</v>
      </c>
      <c r="I1198" s="85">
        <f t="shared" si="18"/>
        <v>0.99999999999999645</v>
      </c>
      <c r="J1198" s="86">
        <f>I1198*Segmentos!$D$7*(AH1198%)*IF(ISNUMBER(AI1198),AI1198%,0)</f>
        <v>12399.999999999956</v>
      </c>
      <c r="K1198" s="86">
        <f>I1198*Segmentos!$D$7*(AL1198%)*IF(ISNUMBER(AM1198),AM1198%,0)</f>
        <v>15199.999999999947</v>
      </c>
      <c r="L1198" s="4"/>
      <c r="M1198" s="2">
        <v>3.45</v>
      </c>
      <c r="N1198" s="2">
        <v>3.5</v>
      </c>
      <c r="O1198" s="2">
        <v>100</v>
      </c>
      <c r="P1198" s="2">
        <v>73.481999999999999</v>
      </c>
      <c r="Q1198" s="2">
        <v>2.2000000000000002</v>
      </c>
      <c r="R1198" s="2">
        <v>2.2000000000000002</v>
      </c>
      <c r="S1198" s="2">
        <v>100</v>
      </c>
      <c r="T1198" s="2">
        <v>7.8068</v>
      </c>
      <c r="U1198" s="2">
        <v>2.4</v>
      </c>
      <c r="V1198" s="2">
        <v>2.4</v>
      </c>
      <c r="W1198" s="2">
        <v>100</v>
      </c>
      <c r="X1198" s="2">
        <v>10.7225</v>
      </c>
      <c r="Y1198" s="2">
        <v>3.13</v>
      </c>
      <c r="Z1198" s="2">
        <v>3.1</v>
      </c>
      <c r="AA1198" s="2">
        <v>100</v>
      </c>
      <c r="AB1198" s="2">
        <v>19.663699999999999</v>
      </c>
      <c r="AC1198" s="2">
        <v>5.05</v>
      </c>
      <c r="AD1198" s="2">
        <v>5.0999999999999996</v>
      </c>
      <c r="AE1198" s="2">
        <v>100</v>
      </c>
      <c r="AF1198" s="2">
        <v>35.288899999999998</v>
      </c>
      <c r="AG1198" s="2">
        <v>3.12</v>
      </c>
      <c r="AH1198" s="22">
        <v>3.1</v>
      </c>
      <c r="AI1198" s="22">
        <v>100</v>
      </c>
      <c r="AJ1198" s="22">
        <v>31.511299999999999</v>
      </c>
      <c r="AK1198" s="18">
        <v>3.75</v>
      </c>
      <c r="AL1198" s="18">
        <v>3.8</v>
      </c>
      <c r="AM1198" s="18">
        <v>100</v>
      </c>
      <c r="AN1198" s="2">
        <v>41.970599999999997</v>
      </c>
      <c r="AO1198" s="2">
        <v>0.25</v>
      </c>
      <c r="AP1198" s="2">
        <v>0.2</v>
      </c>
      <c r="AQ1198" s="2">
        <v>100</v>
      </c>
      <c r="AR1198" s="2">
        <v>0.57989999999999997</v>
      </c>
      <c r="AS1198" s="2">
        <v>2.23</v>
      </c>
      <c r="AT1198" s="2">
        <v>2.2000000000000002</v>
      </c>
      <c r="AU1198" s="2">
        <v>100</v>
      </c>
      <c r="AV1198" s="2">
        <v>10.449199999999999</v>
      </c>
      <c r="AW1198" s="2">
        <v>1.34</v>
      </c>
      <c r="AX1198" s="2">
        <v>1.3</v>
      </c>
      <c r="AY1198" s="2">
        <v>100</v>
      </c>
      <c r="AZ1198" s="2">
        <v>8.1669</v>
      </c>
      <c r="BA1198" s="2">
        <v>6.66</v>
      </c>
      <c r="BB1198" s="2">
        <v>6.7</v>
      </c>
      <c r="BC1198" s="2">
        <v>100</v>
      </c>
      <c r="BD1198" s="2">
        <v>54.286000000000001</v>
      </c>
      <c r="BE1198" s="4"/>
      <c r="BF1198" s="4"/>
    </row>
    <row r="1199" spans="1:58" x14ac:dyDescent="0.2">
      <c r="A1199" s="29">
        <v>1198</v>
      </c>
      <c r="B1199" s="7" t="s">
        <v>6</v>
      </c>
      <c r="C1199" s="3">
        <v>39963</v>
      </c>
      <c r="D1199" s="4" t="s">
        <v>3</v>
      </c>
      <c r="E1199" s="4" t="s">
        <v>166</v>
      </c>
      <c r="F1199" s="5" t="s">
        <v>193</v>
      </c>
      <c r="G1199" s="6">
        <v>0.9145833333333333</v>
      </c>
      <c r="H1199" s="6">
        <v>0.91527777777777775</v>
      </c>
      <c r="I1199" s="85">
        <f t="shared" si="18"/>
        <v>0.99999999999999645</v>
      </c>
      <c r="J1199" s="86">
        <f>I1199*Segmentos!$D$7*(AH1199%)*IF(ISNUMBER(AI1199),AI1199%,0)</f>
        <v>25199.999999999913</v>
      </c>
      <c r="K1199" s="86">
        <f>I1199*Segmentos!$D$7*(AL1199%)*IF(ISNUMBER(AM1199),AM1199%,0)</f>
        <v>18799.999999999935</v>
      </c>
      <c r="L1199" s="4"/>
      <c r="M1199" s="2">
        <v>5.44</v>
      </c>
      <c r="N1199" s="2">
        <v>5.4</v>
      </c>
      <c r="O1199" s="2">
        <v>100</v>
      </c>
      <c r="P1199" s="2">
        <v>89.841999999999999</v>
      </c>
      <c r="Q1199" s="2">
        <v>4.6900000000000004</v>
      </c>
      <c r="R1199" s="2">
        <v>4.7</v>
      </c>
      <c r="S1199" s="2">
        <v>100</v>
      </c>
      <c r="T1199" s="2">
        <v>12.9246</v>
      </c>
      <c r="U1199" s="2">
        <v>3.74</v>
      </c>
      <c r="V1199" s="2">
        <v>3.7</v>
      </c>
      <c r="W1199" s="2">
        <v>100</v>
      </c>
      <c r="X1199" s="2">
        <v>12.967499999999999</v>
      </c>
      <c r="Y1199" s="2">
        <v>3.88</v>
      </c>
      <c r="Z1199" s="2">
        <v>3.9</v>
      </c>
      <c r="AA1199" s="2">
        <v>100</v>
      </c>
      <c r="AB1199" s="2">
        <v>18.948</v>
      </c>
      <c r="AC1199" s="2">
        <v>8.3000000000000007</v>
      </c>
      <c r="AD1199" s="2">
        <v>8.3000000000000007</v>
      </c>
      <c r="AE1199" s="2">
        <v>100</v>
      </c>
      <c r="AF1199" s="2">
        <v>45.001899999999999</v>
      </c>
      <c r="AG1199" s="2">
        <v>6.27</v>
      </c>
      <c r="AH1199" s="22">
        <v>6.3</v>
      </c>
      <c r="AI1199" s="22">
        <v>100</v>
      </c>
      <c r="AJ1199" s="22">
        <v>49.128599999999999</v>
      </c>
      <c r="AK1199" s="18">
        <v>4.6900000000000004</v>
      </c>
      <c r="AL1199" s="18">
        <v>4.7</v>
      </c>
      <c r="AM1199" s="18">
        <v>100</v>
      </c>
      <c r="AN1199" s="2">
        <v>40.7134</v>
      </c>
      <c r="AO1199" s="2">
        <v>2.4700000000000002</v>
      </c>
      <c r="AP1199" s="2">
        <v>2.5</v>
      </c>
      <c r="AQ1199" s="2">
        <v>100</v>
      </c>
      <c r="AR1199" s="2">
        <v>4.4623999999999997</v>
      </c>
      <c r="AS1199" s="2">
        <v>3.52</v>
      </c>
      <c r="AT1199" s="2">
        <v>3.5</v>
      </c>
      <c r="AU1199" s="2">
        <v>100</v>
      </c>
      <c r="AV1199" s="2">
        <v>12.814299999999999</v>
      </c>
      <c r="AW1199" s="2">
        <v>4.82</v>
      </c>
      <c r="AX1199" s="2">
        <v>4.8</v>
      </c>
      <c r="AY1199" s="2">
        <v>100</v>
      </c>
      <c r="AZ1199" s="2">
        <v>22.889299999999999</v>
      </c>
      <c r="BA1199" s="2">
        <v>7.85</v>
      </c>
      <c r="BB1199" s="2">
        <v>7.9</v>
      </c>
      <c r="BC1199" s="2">
        <v>100</v>
      </c>
      <c r="BD1199" s="2">
        <v>49.675899999999999</v>
      </c>
      <c r="BE1199" s="4"/>
      <c r="BF1199" s="4"/>
    </row>
    <row r="1200" spans="1:58" x14ac:dyDescent="0.2">
      <c r="A1200" s="29">
        <v>1199</v>
      </c>
      <c r="B1200" s="7" t="s">
        <v>31</v>
      </c>
      <c r="C1200" s="3">
        <v>39963</v>
      </c>
      <c r="D1200" s="4" t="s">
        <v>28</v>
      </c>
      <c r="E1200" s="4" t="s">
        <v>166</v>
      </c>
      <c r="F1200" s="5" t="s">
        <v>193</v>
      </c>
      <c r="G1200" s="6">
        <v>0.91527777777777775</v>
      </c>
      <c r="H1200" s="6">
        <v>0.91805555555555562</v>
      </c>
      <c r="I1200" s="85">
        <f t="shared" si="18"/>
        <v>4.0000000000001457</v>
      </c>
      <c r="J1200" s="86">
        <f>I1200*Segmentos!$D$7*(AH1200%)*IF(ISNUMBER(AI1200),AI1200%,0)</f>
        <v>25475.200000000925</v>
      </c>
      <c r="K1200" s="86">
        <f>I1200*Segmentos!$D$7*(AL1200%)*IF(ISNUMBER(AM1200),AM1200%,0)</f>
        <v>8668.800000000314</v>
      </c>
      <c r="L1200" s="4"/>
      <c r="M1200" s="2">
        <v>1.06</v>
      </c>
      <c r="N1200" s="2">
        <v>1.3</v>
      </c>
      <c r="O1200" s="2">
        <v>81.900000000000006</v>
      </c>
      <c r="P1200" s="2">
        <v>62.3185</v>
      </c>
      <c r="Q1200" s="2">
        <v>0.77</v>
      </c>
      <c r="R1200" s="2">
        <v>0.9</v>
      </c>
      <c r="S1200" s="2">
        <v>87.5</v>
      </c>
      <c r="T1200" s="2">
        <v>7.5129000000000001</v>
      </c>
      <c r="U1200" s="2">
        <v>0.77</v>
      </c>
      <c r="V1200" s="2">
        <v>0.8</v>
      </c>
      <c r="W1200" s="2">
        <v>100</v>
      </c>
      <c r="X1200" s="2">
        <v>9.4527000000000001</v>
      </c>
      <c r="Y1200" s="2">
        <v>1.25</v>
      </c>
      <c r="Z1200" s="2">
        <v>2</v>
      </c>
      <c r="AA1200" s="2">
        <v>63.1</v>
      </c>
      <c r="AB1200" s="2">
        <v>21.644300000000001</v>
      </c>
      <c r="AC1200" s="2">
        <v>1.23</v>
      </c>
      <c r="AD1200" s="2">
        <v>1.2</v>
      </c>
      <c r="AE1200" s="2">
        <v>100</v>
      </c>
      <c r="AF1200" s="2">
        <v>23.7087</v>
      </c>
      <c r="AG1200" s="2">
        <v>1.63</v>
      </c>
      <c r="AH1200" s="22">
        <v>1.9</v>
      </c>
      <c r="AI1200" s="22">
        <v>83.8</v>
      </c>
      <c r="AJ1200" s="22">
        <v>45.517600000000002</v>
      </c>
      <c r="AK1200" s="18">
        <v>0.54</v>
      </c>
      <c r="AL1200" s="18">
        <v>0.7</v>
      </c>
      <c r="AM1200" s="18">
        <v>77.400000000000006</v>
      </c>
      <c r="AN1200" s="2">
        <v>16.800899999999999</v>
      </c>
      <c r="AO1200" s="2">
        <v>0</v>
      </c>
      <c r="AP1200" s="2">
        <v>0</v>
      </c>
      <c r="AQ1200" s="8" t="s">
        <v>577</v>
      </c>
      <c r="AR1200" s="2">
        <v>0</v>
      </c>
      <c r="AS1200" s="2">
        <v>0.55000000000000004</v>
      </c>
      <c r="AT1200" s="2">
        <v>0.6</v>
      </c>
      <c r="AU1200" s="2">
        <v>100</v>
      </c>
      <c r="AV1200" s="2">
        <v>7.1806000000000001</v>
      </c>
      <c r="AW1200" s="2">
        <v>1.7</v>
      </c>
      <c r="AX1200" s="2">
        <v>2.1</v>
      </c>
      <c r="AY1200" s="2">
        <v>79</v>
      </c>
      <c r="AZ1200" s="2">
        <v>28.6889</v>
      </c>
      <c r="BA1200" s="2">
        <v>1.18</v>
      </c>
      <c r="BB1200" s="2">
        <v>1.4</v>
      </c>
      <c r="BC1200" s="2">
        <v>81.2</v>
      </c>
      <c r="BD1200" s="2">
        <v>26.449100000000001</v>
      </c>
      <c r="BE1200" s="4"/>
      <c r="BF1200" s="4"/>
    </row>
    <row r="1201" spans="1:58" x14ac:dyDescent="0.2">
      <c r="A1201" s="29">
        <v>1200</v>
      </c>
      <c r="B1201" s="7" t="s">
        <v>62</v>
      </c>
      <c r="C1201" s="3">
        <v>39963</v>
      </c>
      <c r="D1201" s="4" t="s">
        <v>21</v>
      </c>
      <c r="E1201" s="4" t="s">
        <v>166</v>
      </c>
      <c r="F1201" s="5" t="s">
        <v>193</v>
      </c>
      <c r="G1201" s="6">
        <v>0.85486111111111107</v>
      </c>
      <c r="H1201" s="6">
        <v>0.87638888888888899</v>
      </c>
      <c r="I1201" s="85">
        <f t="shared" si="18"/>
        <v>31.00000000000021</v>
      </c>
      <c r="J1201" s="86">
        <f>I1201*Segmentos!$D$7*(AH1201%)*IF(ISNUMBER(AI1201),AI1201%,0)</f>
        <v>1202.8000000000079</v>
      </c>
      <c r="K1201" s="86">
        <f>I1201*Segmentos!$D$7*(AL1201%)*IF(ISNUMBER(AM1201),AM1201%,0)</f>
        <v>4464.00000000003</v>
      </c>
      <c r="L1201" s="4"/>
      <c r="M1201" s="2">
        <v>0.03</v>
      </c>
      <c r="N1201" s="2">
        <v>0.4</v>
      </c>
      <c r="O1201" s="2">
        <v>6.6</v>
      </c>
      <c r="P1201" s="2">
        <v>100</v>
      </c>
      <c r="Q1201" s="2">
        <v>0.06</v>
      </c>
      <c r="R1201" s="2">
        <v>0.7</v>
      </c>
      <c r="S1201" s="2">
        <v>9.3000000000000007</v>
      </c>
      <c r="T1201" s="2">
        <v>42.468899999999998</v>
      </c>
      <c r="U1201" s="2">
        <v>0</v>
      </c>
      <c r="V1201" s="2">
        <v>0</v>
      </c>
      <c r="W1201" s="8" t="s">
        <v>577</v>
      </c>
      <c r="X1201" s="2">
        <v>0</v>
      </c>
      <c r="Y1201" s="2">
        <v>0.02</v>
      </c>
      <c r="Z1201" s="2">
        <v>0.5</v>
      </c>
      <c r="AA1201" s="2">
        <v>3.2</v>
      </c>
      <c r="AB1201" s="2">
        <v>18.308599999999998</v>
      </c>
      <c r="AC1201" s="2">
        <v>0.03</v>
      </c>
      <c r="AD1201" s="2">
        <v>0.4</v>
      </c>
      <c r="AE1201" s="2">
        <v>7.9</v>
      </c>
      <c r="AF1201" s="2">
        <v>39.222499999999997</v>
      </c>
      <c r="AG1201" s="2">
        <v>0.01</v>
      </c>
      <c r="AH1201" s="22">
        <v>0.1</v>
      </c>
      <c r="AI1201" s="22">
        <v>9.6999999999999993</v>
      </c>
      <c r="AJ1201" s="22">
        <v>21.846399999999999</v>
      </c>
      <c r="AK1201" s="18">
        <v>0.04</v>
      </c>
      <c r="AL1201" s="18">
        <v>0.6</v>
      </c>
      <c r="AM1201" s="18">
        <v>6</v>
      </c>
      <c r="AN1201" s="2">
        <v>78.153599999999997</v>
      </c>
      <c r="AO1201" s="2">
        <v>0.05</v>
      </c>
      <c r="AP1201" s="2">
        <v>0.5</v>
      </c>
      <c r="AQ1201" s="2">
        <v>9.6999999999999993</v>
      </c>
      <c r="AR1201" s="2">
        <v>21.846399999999999</v>
      </c>
      <c r="AS1201" s="2">
        <v>0.04</v>
      </c>
      <c r="AT1201" s="2">
        <v>0.5</v>
      </c>
      <c r="AU1201" s="2">
        <v>8.1</v>
      </c>
      <c r="AV1201" s="2">
        <v>32.308199999999999</v>
      </c>
      <c r="AW1201" s="2">
        <v>0.01</v>
      </c>
      <c r="AX1201" s="2">
        <v>0.2</v>
      </c>
      <c r="AY1201" s="2">
        <v>6.5</v>
      </c>
      <c r="AZ1201" s="2">
        <v>16.621099999999998</v>
      </c>
      <c r="BA1201" s="2">
        <v>0.02</v>
      </c>
      <c r="BB1201" s="2">
        <v>0.4</v>
      </c>
      <c r="BC1201" s="2">
        <v>4.5999999999999996</v>
      </c>
      <c r="BD1201" s="2">
        <v>29.224399999999999</v>
      </c>
      <c r="BE1201" s="4"/>
      <c r="BF1201" s="4"/>
    </row>
    <row r="1202" spans="1:58" x14ac:dyDescent="0.2">
      <c r="A1202" s="29">
        <v>1201</v>
      </c>
      <c r="B1202" s="7" t="s">
        <v>37</v>
      </c>
      <c r="C1202" s="3">
        <v>39963</v>
      </c>
      <c r="D1202" s="4" t="s">
        <v>21</v>
      </c>
      <c r="E1202" s="4" t="s">
        <v>173</v>
      </c>
      <c r="F1202" s="5" t="s">
        <v>193</v>
      </c>
      <c r="G1202" s="6">
        <v>0.92569444444444438</v>
      </c>
      <c r="H1202" s="6">
        <v>0.92638888888888893</v>
      </c>
      <c r="I1202" s="85">
        <f t="shared" si="18"/>
        <v>1.0000000000001563</v>
      </c>
      <c r="J1202" s="86">
        <f>I1202*Segmentos!$D$7*(AH1202%)*IF(ISNUMBER(AI1202),AI1202%,0)</f>
        <v>0</v>
      </c>
      <c r="K1202" s="86">
        <f>I1202*Segmentos!$D$7*(AL1202%)*IF(ISNUMBER(AM1202),AM1202%,0)</f>
        <v>0</v>
      </c>
      <c r="L1202" s="4"/>
      <c r="M1202" s="2">
        <v>0</v>
      </c>
      <c r="N1202" s="2">
        <v>0</v>
      </c>
      <c r="O1202" s="8" t="s">
        <v>577</v>
      </c>
      <c r="P1202" s="8" t="s">
        <v>577</v>
      </c>
      <c r="Q1202" s="2">
        <v>0</v>
      </c>
      <c r="R1202" s="2">
        <v>0</v>
      </c>
      <c r="S1202" s="8" t="s">
        <v>577</v>
      </c>
      <c r="T1202" s="8" t="s">
        <v>577</v>
      </c>
      <c r="U1202" s="2">
        <v>0</v>
      </c>
      <c r="V1202" s="2">
        <v>0</v>
      </c>
      <c r="W1202" s="8" t="s">
        <v>577</v>
      </c>
      <c r="X1202" s="8" t="s">
        <v>577</v>
      </c>
      <c r="Y1202" s="2">
        <v>0</v>
      </c>
      <c r="Z1202" s="2">
        <v>0</v>
      </c>
      <c r="AA1202" s="8" t="s">
        <v>577</v>
      </c>
      <c r="AB1202" s="8" t="s">
        <v>577</v>
      </c>
      <c r="AC1202" s="2">
        <v>0</v>
      </c>
      <c r="AD1202" s="2">
        <v>0</v>
      </c>
      <c r="AE1202" s="8" t="s">
        <v>577</v>
      </c>
      <c r="AF1202" s="8" t="s">
        <v>577</v>
      </c>
      <c r="AG1202" s="2">
        <v>0</v>
      </c>
      <c r="AH1202" s="22">
        <v>0</v>
      </c>
      <c r="AI1202" s="23" t="s">
        <v>577</v>
      </c>
      <c r="AJ1202" s="23" t="s">
        <v>577</v>
      </c>
      <c r="AK1202" s="18">
        <v>0</v>
      </c>
      <c r="AL1202" s="18">
        <v>0</v>
      </c>
      <c r="AM1202" s="19" t="s">
        <v>577</v>
      </c>
      <c r="AN1202" s="8" t="s">
        <v>577</v>
      </c>
      <c r="AO1202" s="2">
        <v>0</v>
      </c>
      <c r="AP1202" s="2">
        <v>0</v>
      </c>
      <c r="AQ1202" s="8" t="s">
        <v>577</v>
      </c>
      <c r="AR1202" s="8" t="s">
        <v>577</v>
      </c>
      <c r="AS1202" s="2">
        <v>0</v>
      </c>
      <c r="AT1202" s="2">
        <v>0</v>
      </c>
      <c r="AU1202" s="8" t="s">
        <v>577</v>
      </c>
      <c r="AV1202" s="8" t="s">
        <v>577</v>
      </c>
      <c r="AW1202" s="2">
        <v>0</v>
      </c>
      <c r="AX1202" s="2">
        <v>0</v>
      </c>
      <c r="AY1202" s="8" t="s">
        <v>577</v>
      </c>
      <c r="AZ1202" s="8" t="s">
        <v>577</v>
      </c>
      <c r="BA1202" s="2">
        <v>0</v>
      </c>
      <c r="BB1202" s="2">
        <v>0</v>
      </c>
      <c r="BC1202" s="8" t="s">
        <v>577</v>
      </c>
      <c r="BD1202" s="8" t="s">
        <v>577</v>
      </c>
      <c r="BE1202" s="4"/>
      <c r="BF1202" s="4"/>
    </row>
    <row r="1203" spans="1:58" x14ac:dyDescent="0.2">
      <c r="A1203" s="29">
        <v>1202</v>
      </c>
      <c r="B1203" s="7" t="s">
        <v>60</v>
      </c>
      <c r="C1203" s="3">
        <v>39963</v>
      </c>
      <c r="D1203" s="4" t="s">
        <v>17</v>
      </c>
      <c r="E1203" s="4" t="s">
        <v>169</v>
      </c>
      <c r="F1203" s="5" t="s">
        <v>193</v>
      </c>
      <c r="G1203" s="6">
        <v>0.87430555555555556</v>
      </c>
      <c r="H1203" s="6">
        <v>0.9159722222222223</v>
      </c>
      <c r="I1203" s="85">
        <f t="shared" si="18"/>
        <v>60.000000000000107</v>
      </c>
      <c r="J1203" s="86">
        <f>I1203*Segmentos!$D$7*(AH1203%)*IF(ISNUMBER(AI1203),AI1203%,0)</f>
        <v>68016.000000000131</v>
      </c>
      <c r="K1203" s="86">
        <f>I1203*Segmentos!$D$7*(AL1203%)*IF(ISNUMBER(AM1203),AM1203%,0)</f>
        <v>42768.00000000008</v>
      </c>
      <c r="L1203" s="4" t="s">
        <v>340</v>
      </c>
      <c r="M1203" s="2">
        <v>0.23</v>
      </c>
      <c r="N1203" s="2">
        <v>1.8</v>
      </c>
      <c r="O1203" s="2">
        <v>12.5</v>
      </c>
      <c r="P1203" s="2">
        <v>74.701499999999996</v>
      </c>
      <c r="Q1203" s="2">
        <v>0.25</v>
      </c>
      <c r="R1203" s="2">
        <v>0.8</v>
      </c>
      <c r="S1203" s="2">
        <v>29.4</v>
      </c>
      <c r="T1203" s="2">
        <v>13.5702</v>
      </c>
      <c r="U1203" s="2">
        <v>0.08</v>
      </c>
      <c r="V1203" s="2">
        <v>2.1</v>
      </c>
      <c r="W1203" s="2">
        <v>3.6</v>
      </c>
      <c r="X1203" s="2">
        <v>5.3064</v>
      </c>
      <c r="Y1203" s="2">
        <v>0.43</v>
      </c>
      <c r="Z1203" s="2">
        <v>2</v>
      </c>
      <c r="AA1203" s="2">
        <v>22</v>
      </c>
      <c r="AB1203" s="2">
        <v>42.017600000000002</v>
      </c>
      <c r="AC1203" s="2">
        <v>0.13</v>
      </c>
      <c r="AD1203" s="2">
        <v>2</v>
      </c>
      <c r="AE1203" s="2">
        <v>6.5</v>
      </c>
      <c r="AF1203" s="2">
        <v>13.8073</v>
      </c>
      <c r="AG1203" s="2">
        <v>0.28000000000000003</v>
      </c>
      <c r="AH1203" s="22">
        <v>2.6</v>
      </c>
      <c r="AI1203" s="22">
        <v>10.9</v>
      </c>
      <c r="AJ1203" s="22">
        <v>44.559800000000003</v>
      </c>
      <c r="AK1203" s="18">
        <v>0.17</v>
      </c>
      <c r="AL1203" s="18">
        <v>1.1000000000000001</v>
      </c>
      <c r="AM1203" s="18">
        <v>16.2</v>
      </c>
      <c r="AN1203" s="2">
        <v>30.1418</v>
      </c>
      <c r="AO1203" s="2">
        <v>0.13</v>
      </c>
      <c r="AP1203" s="2">
        <v>0.4</v>
      </c>
      <c r="AQ1203" s="2">
        <v>28.8</v>
      </c>
      <c r="AR1203" s="2">
        <v>4.6570999999999998</v>
      </c>
      <c r="AS1203" s="2">
        <v>0.08</v>
      </c>
      <c r="AT1203" s="2">
        <v>0.9</v>
      </c>
      <c r="AU1203" s="2">
        <v>9.1999999999999993</v>
      </c>
      <c r="AV1203" s="2">
        <v>5.9673999999999996</v>
      </c>
      <c r="AW1203" s="2">
        <v>0.05</v>
      </c>
      <c r="AX1203" s="2">
        <v>1.5</v>
      </c>
      <c r="AY1203" s="2">
        <v>3.4</v>
      </c>
      <c r="AZ1203" s="2">
        <v>4.8384</v>
      </c>
      <c r="BA1203" s="2">
        <v>0.47</v>
      </c>
      <c r="BB1203" s="2">
        <v>2.9</v>
      </c>
      <c r="BC1203" s="2">
        <v>15.9</v>
      </c>
      <c r="BD1203" s="2">
        <v>59.238599999999998</v>
      </c>
      <c r="BE1203" s="4"/>
      <c r="BF1203" s="4"/>
    </row>
    <row r="1204" spans="1:58" x14ac:dyDescent="0.2">
      <c r="A1204" s="29">
        <v>1203</v>
      </c>
      <c r="B1204" s="7" t="s">
        <v>52</v>
      </c>
      <c r="C1204" s="3">
        <v>39963</v>
      </c>
      <c r="D1204" s="4" t="s">
        <v>0</v>
      </c>
      <c r="E1204" s="4" t="s">
        <v>177</v>
      </c>
      <c r="F1204" s="5" t="s">
        <v>193</v>
      </c>
      <c r="G1204" s="6">
        <v>0.91666666666666663</v>
      </c>
      <c r="H1204" s="6">
        <v>2.6388888888888889E-2</v>
      </c>
      <c r="I1204" s="85">
        <f t="shared" si="18"/>
        <v>158.00000000000006</v>
      </c>
      <c r="J1204" s="86">
        <f>I1204*Segmentos!$D$7*(AH1204%)*IF(ISNUMBER(AI1204),AI1204%,0)</f>
        <v>2695669.600000001</v>
      </c>
      <c r="K1204" s="86">
        <f>I1204*Segmentos!$D$7*(AL1204%)*IF(ISNUMBER(AM1204),AM1204%,0)</f>
        <v>3559171.2000000011</v>
      </c>
      <c r="L1204" s="4"/>
      <c r="M1204" s="2">
        <v>4.99</v>
      </c>
      <c r="N1204" s="2">
        <v>22.5</v>
      </c>
      <c r="O1204" s="2">
        <v>22.2</v>
      </c>
      <c r="P1204" s="2">
        <v>86.676599999999993</v>
      </c>
      <c r="Q1204" s="2">
        <v>2.68</v>
      </c>
      <c r="R1204" s="2">
        <v>14.3</v>
      </c>
      <c r="S1204" s="2">
        <v>18.7</v>
      </c>
      <c r="T1204" s="2">
        <v>7.7629000000000001</v>
      </c>
      <c r="U1204" s="2">
        <v>2.15</v>
      </c>
      <c r="V1204" s="2">
        <v>21.5</v>
      </c>
      <c r="W1204" s="2">
        <v>10</v>
      </c>
      <c r="X1204" s="2">
        <v>7.8521999999999998</v>
      </c>
      <c r="Y1204" s="2">
        <v>3.44</v>
      </c>
      <c r="Z1204" s="2">
        <v>19.100000000000001</v>
      </c>
      <c r="AA1204" s="2">
        <v>18.100000000000001</v>
      </c>
      <c r="AB1204" s="2">
        <v>17.663</v>
      </c>
      <c r="AC1204" s="2">
        <v>9.36</v>
      </c>
      <c r="AD1204" s="2">
        <v>30.3</v>
      </c>
      <c r="AE1204" s="2">
        <v>30.9</v>
      </c>
      <c r="AF1204" s="2">
        <v>53.398499999999999</v>
      </c>
      <c r="AG1204" s="2">
        <v>4.28</v>
      </c>
      <c r="AH1204" s="22">
        <v>22.1</v>
      </c>
      <c r="AI1204" s="22">
        <v>19.3</v>
      </c>
      <c r="AJ1204" s="22">
        <v>35.283200000000001</v>
      </c>
      <c r="AK1204" s="18">
        <v>5.62</v>
      </c>
      <c r="AL1204" s="18">
        <v>22.8</v>
      </c>
      <c r="AM1204" s="18">
        <v>24.7</v>
      </c>
      <c r="AN1204" s="2">
        <v>51.3934</v>
      </c>
      <c r="AO1204" s="2">
        <v>2.75</v>
      </c>
      <c r="AP1204" s="2">
        <v>15.4</v>
      </c>
      <c r="AQ1204" s="2">
        <v>17.899999999999999</v>
      </c>
      <c r="AR1204" s="2">
        <v>5.2270000000000003</v>
      </c>
      <c r="AS1204" s="2">
        <v>5.1100000000000003</v>
      </c>
      <c r="AT1204" s="2">
        <v>22.5</v>
      </c>
      <c r="AU1204" s="2">
        <v>22.7</v>
      </c>
      <c r="AV1204" s="2">
        <v>19.5596</v>
      </c>
      <c r="AW1204" s="2">
        <v>5.46</v>
      </c>
      <c r="AX1204" s="2">
        <v>24.7</v>
      </c>
      <c r="AY1204" s="2">
        <v>22.1</v>
      </c>
      <c r="AZ1204" s="2">
        <v>27.273700000000002</v>
      </c>
      <c r="BA1204" s="2">
        <v>5.2</v>
      </c>
      <c r="BB1204" s="2">
        <v>22.9</v>
      </c>
      <c r="BC1204" s="2">
        <v>22.8</v>
      </c>
      <c r="BD1204" s="2">
        <v>34.616300000000003</v>
      </c>
      <c r="BE1204" s="4"/>
      <c r="BF1204" s="4"/>
    </row>
    <row r="1205" spans="1:58" x14ac:dyDescent="0.2">
      <c r="A1205" s="29">
        <v>1204</v>
      </c>
      <c r="B1205" s="7" t="s">
        <v>58</v>
      </c>
      <c r="C1205" s="3">
        <v>39963</v>
      </c>
      <c r="D1205" s="4" t="s">
        <v>8</v>
      </c>
      <c r="E1205" s="4" t="s">
        <v>182</v>
      </c>
      <c r="F1205" s="5" t="s">
        <v>193</v>
      </c>
      <c r="G1205" s="6">
        <v>0.91736111111111107</v>
      </c>
      <c r="H1205" s="6">
        <v>2.6388888888888889E-2</v>
      </c>
      <c r="I1205" s="85">
        <f t="shared" si="18"/>
        <v>157.00000000000006</v>
      </c>
      <c r="J1205" s="86">
        <f>I1205*Segmentos!$D$7*(AH1205%)*IF(ISNUMBER(AI1205),AI1205%,0)</f>
        <v>2716728.0000000009</v>
      </c>
      <c r="K1205" s="86">
        <f>I1205*Segmentos!$D$7*(AL1205%)*IF(ISNUMBER(AM1205),AM1205%,0)</f>
        <v>3869108.0000000009</v>
      </c>
      <c r="L1205" s="4"/>
      <c r="M1205" s="2">
        <v>5.29</v>
      </c>
      <c r="N1205" s="2">
        <v>20.6</v>
      </c>
      <c r="O1205" s="2">
        <v>25.7</v>
      </c>
      <c r="P1205" s="2">
        <v>76.881799999999998</v>
      </c>
      <c r="Q1205" s="2">
        <v>3.07</v>
      </c>
      <c r="R1205" s="2">
        <v>12.8</v>
      </c>
      <c r="S1205" s="2">
        <v>24.1</v>
      </c>
      <c r="T1205" s="2">
        <v>7.4577999999999998</v>
      </c>
      <c r="U1205" s="2">
        <v>5.04</v>
      </c>
      <c r="V1205" s="2">
        <v>20</v>
      </c>
      <c r="W1205" s="2">
        <v>25.2</v>
      </c>
      <c r="X1205" s="2">
        <v>15.3561</v>
      </c>
      <c r="Y1205" s="2">
        <v>3.46</v>
      </c>
      <c r="Z1205" s="2">
        <v>17.399999999999999</v>
      </c>
      <c r="AA1205" s="2">
        <v>19.899999999999999</v>
      </c>
      <c r="AB1205" s="2">
        <v>14.8474</v>
      </c>
      <c r="AC1205" s="2">
        <v>8.2100000000000009</v>
      </c>
      <c r="AD1205" s="2">
        <v>27.8</v>
      </c>
      <c r="AE1205" s="2">
        <v>29.6</v>
      </c>
      <c r="AF1205" s="2">
        <v>39.220500000000001</v>
      </c>
      <c r="AG1205" s="2">
        <v>4.32</v>
      </c>
      <c r="AH1205" s="22">
        <v>21</v>
      </c>
      <c r="AI1205" s="22">
        <v>20.6</v>
      </c>
      <c r="AJ1205" s="22">
        <v>29.816099999999999</v>
      </c>
      <c r="AK1205" s="18">
        <v>6.16</v>
      </c>
      <c r="AL1205" s="18">
        <v>20.2</v>
      </c>
      <c r="AM1205" s="18">
        <v>30.5</v>
      </c>
      <c r="AN1205" s="2">
        <v>47.065800000000003</v>
      </c>
      <c r="AO1205" s="2">
        <v>1.2</v>
      </c>
      <c r="AP1205" s="2">
        <v>10.1</v>
      </c>
      <c r="AQ1205" s="2">
        <v>11.8</v>
      </c>
      <c r="AR1205" s="2">
        <v>1.8996999999999999</v>
      </c>
      <c r="AS1205" s="2">
        <v>2.99</v>
      </c>
      <c r="AT1205" s="2">
        <v>17.899999999999999</v>
      </c>
      <c r="AU1205" s="2">
        <v>16.7</v>
      </c>
      <c r="AV1205" s="2">
        <v>9.5726999999999993</v>
      </c>
      <c r="AW1205" s="2">
        <v>4.3</v>
      </c>
      <c r="AX1205" s="2">
        <v>20.8</v>
      </c>
      <c r="AY1205" s="2">
        <v>20.7</v>
      </c>
      <c r="AZ1205" s="2">
        <v>17.974599999999999</v>
      </c>
      <c r="BA1205" s="2">
        <v>8.52</v>
      </c>
      <c r="BB1205" s="2">
        <v>24.9</v>
      </c>
      <c r="BC1205" s="2">
        <v>34.200000000000003</v>
      </c>
      <c r="BD1205" s="2">
        <v>47.434800000000003</v>
      </c>
      <c r="BE1205" s="4"/>
      <c r="BF1205" s="4"/>
    </row>
    <row r="1206" spans="1:58" x14ac:dyDescent="0.2">
      <c r="A1206" s="29">
        <v>1205</v>
      </c>
      <c r="B1206" s="7" t="s">
        <v>61</v>
      </c>
      <c r="C1206" s="3">
        <v>39963</v>
      </c>
      <c r="D1206" s="4" t="s">
        <v>17</v>
      </c>
      <c r="E1206" s="4" t="s">
        <v>169</v>
      </c>
      <c r="F1206" s="5" t="s">
        <v>193</v>
      </c>
      <c r="G1206" s="6">
        <v>0.91736111111111107</v>
      </c>
      <c r="H1206" s="6">
        <v>0.9590277777777777</v>
      </c>
      <c r="I1206" s="85">
        <f t="shared" si="18"/>
        <v>59.999999999999943</v>
      </c>
      <c r="J1206" s="86">
        <f>I1206*Segmentos!$D$7*(AH1206%)*IF(ISNUMBER(AI1206),AI1206%,0)</f>
        <v>100367.99999999993</v>
      </c>
      <c r="K1206" s="86">
        <f>I1206*Segmentos!$D$7*(AL1206%)*IF(ISNUMBER(AM1206),AM1206%,0)</f>
        <v>103583.99999999991</v>
      </c>
      <c r="L1206" s="4"/>
      <c r="M1206" s="2">
        <v>0.43</v>
      </c>
      <c r="N1206" s="2">
        <v>1.5</v>
      </c>
      <c r="O1206" s="2">
        <v>28.6</v>
      </c>
      <c r="P1206" s="2">
        <v>87.469200000000001</v>
      </c>
      <c r="Q1206" s="2">
        <v>0.46</v>
      </c>
      <c r="R1206" s="2">
        <v>1</v>
      </c>
      <c r="S1206" s="2">
        <v>45.9</v>
      </c>
      <c r="T1206" s="2">
        <v>15.452400000000001</v>
      </c>
      <c r="U1206" s="2">
        <v>0.09</v>
      </c>
      <c r="V1206" s="2">
        <v>0.7</v>
      </c>
      <c r="W1206" s="2">
        <v>13.3</v>
      </c>
      <c r="X1206" s="2">
        <v>3.7980999999999998</v>
      </c>
      <c r="Y1206" s="2">
        <v>0.42</v>
      </c>
      <c r="Z1206" s="2">
        <v>1.2</v>
      </c>
      <c r="AA1206" s="2">
        <v>36</v>
      </c>
      <c r="AB1206" s="2">
        <v>25.037400000000002</v>
      </c>
      <c r="AC1206" s="2">
        <v>0.65</v>
      </c>
      <c r="AD1206" s="2">
        <v>2.6</v>
      </c>
      <c r="AE1206" s="2">
        <v>24.8</v>
      </c>
      <c r="AF1206" s="2">
        <v>43.181399999999996</v>
      </c>
      <c r="AG1206" s="2">
        <v>0.42</v>
      </c>
      <c r="AH1206" s="22">
        <v>1.7</v>
      </c>
      <c r="AI1206" s="22">
        <v>24.6</v>
      </c>
      <c r="AJ1206" s="22">
        <v>40.243400000000001</v>
      </c>
      <c r="AK1206" s="18">
        <v>0.44</v>
      </c>
      <c r="AL1206" s="18">
        <v>1.3</v>
      </c>
      <c r="AM1206" s="18">
        <v>33.200000000000003</v>
      </c>
      <c r="AN1206" s="2">
        <v>47.2258</v>
      </c>
      <c r="AO1206" s="2">
        <v>0</v>
      </c>
      <c r="AP1206" s="2">
        <v>0.1</v>
      </c>
      <c r="AQ1206" s="2">
        <v>6.7</v>
      </c>
      <c r="AR1206" s="2">
        <v>0.1028</v>
      </c>
      <c r="AS1206" s="2">
        <v>0.45</v>
      </c>
      <c r="AT1206" s="2">
        <v>1</v>
      </c>
      <c r="AU1206" s="2">
        <v>42.6</v>
      </c>
      <c r="AV1206" s="2">
        <v>19.900500000000001</v>
      </c>
      <c r="AW1206" s="2">
        <v>0.26</v>
      </c>
      <c r="AX1206" s="2">
        <v>1</v>
      </c>
      <c r="AY1206" s="2">
        <v>25.6</v>
      </c>
      <c r="AZ1206" s="2">
        <v>14.8886</v>
      </c>
      <c r="BA1206" s="2">
        <v>0.68</v>
      </c>
      <c r="BB1206" s="2">
        <v>2.6</v>
      </c>
      <c r="BC1206" s="2">
        <v>26.4</v>
      </c>
      <c r="BD1206" s="2">
        <v>52.577300000000001</v>
      </c>
      <c r="BE1206" s="4"/>
      <c r="BF1206" s="4"/>
    </row>
    <row r="1207" spans="1:58" x14ac:dyDescent="0.2">
      <c r="A1207" s="29">
        <v>1206</v>
      </c>
      <c r="B1207" s="7" t="s">
        <v>10</v>
      </c>
      <c r="C1207" s="3">
        <v>39963</v>
      </c>
      <c r="D1207" s="4" t="s">
        <v>8</v>
      </c>
      <c r="E1207" s="4" t="s">
        <v>164</v>
      </c>
      <c r="F1207" s="5" t="s">
        <v>193</v>
      </c>
      <c r="G1207" s="6">
        <v>0.87361111111111101</v>
      </c>
      <c r="H1207" s="6">
        <v>0.9145833333333333</v>
      </c>
      <c r="I1207" s="85">
        <f t="shared" si="18"/>
        <v>59.000000000000114</v>
      </c>
      <c r="J1207" s="86">
        <f>I1207*Segmentos!$D$7*(AH1207%)*IF(ISNUMBER(AI1207),AI1207%,0)</f>
        <v>1020582.0000000019</v>
      </c>
      <c r="K1207" s="86">
        <f>I1207*Segmentos!$D$7*(AL1207%)*IF(ISNUMBER(AM1207),AM1207%,0)</f>
        <v>1081470.0000000021</v>
      </c>
      <c r="L1207" s="4"/>
      <c r="M1207" s="2">
        <v>4.46</v>
      </c>
      <c r="N1207" s="2">
        <v>14.8</v>
      </c>
      <c r="O1207" s="2">
        <v>30.2</v>
      </c>
      <c r="P1207" s="2">
        <v>81.019300000000001</v>
      </c>
      <c r="Q1207" s="2">
        <v>2.58</v>
      </c>
      <c r="R1207" s="2">
        <v>7.1</v>
      </c>
      <c r="S1207" s="2">
        <v>36.6</v>
      </c>
      <c r="T1207" s="2">
        <v>7.8239000000000001</v>
      </c>
      <c r="U1207" s="2">
        <v>3.56</v>
      </c>
      <c r="V1207" s="2">
        <v>11.3</v>
      </c>
      <c r="W1207" s="2">
        <v>31.5</v>
      </c>
      <c r="X1207" s="2">
        <v>13.5723</v>
      </c>
      <c r="Y1207" s="2">
        <v>3.32</v>
      </c>
      <c r="Z1207" s="2">
        <v>14.1</v>
      </c>
      <c r="AA1207" s="2">
        <v>23.7</v>
      </c>
      <c r="AB1207" s="2">
        <v>17.839600000000001</v>
      </c>
      <c r="AC1207" s="2">
        <v>7</v>
      </c>
      <c r="AD1207" s="2">
        <v>21.5</v>
      </c>
      <c r="AE1207" s="2">
        <v>32.6</v>
      </c>
      <c r="AF1207" s="2">
        <v>41.7834</v>
      </c>
      <c r="AG1207" s="2">
        <v>4.33</v>
      </c>
      <c r="AH1207" s="22">
        <v>15.5</v>
      </c>
      <c r="AI1207" s="22">
        <v>27.9</v>
      </c>
      <c r="AJ1207" s="22">
        <v>37.366</v>
      </c>
      <c r="AK1207" s="18">
        <v>4.57</v>
      </c>
      <c r="AL1207" s="18">
        <v>14.1</v>
      </c>
      <c r="AM1207" s="18">
        <v>32.5</v>
      </c>
      <c r="AN1207" s="2">
        <v>43.653300000000002</v>
      </c>
      <c r="AO1207" s="2">
        <v>1.73</v>
      </c>
      <c r="AP1207" s="2">
        <v>10.8</v>
      </c>
      <c r="AQ1207" s="2">
        <v>16</v>
      </c>
      <c r="AR1207" s="2">
        <v>3.4306999999999999</v>
      </c>
      <c r="AS1207" s="2">
        <v>2.7</v>
      </c>
      <c r="AT1207" s="2">
        <v>11.4</v>
      </c>
      <c r="AU1207" s="2">
        <v>23.7</v>
      </c>
      <c r="AV1207" s="2">
        <v>10.8078</v>
      </c>
      <c r="AW1207" s="2">
        <v>2.5299999999999998</v>
      </c>
      <c r="AX1207" s="2">
        <v>13.3</v>
      </c>
      <c r="AY1207" s="2">
        <v>19.100000000000001</v>
      </c>
      <c r="AZ1207" s="2">
        <v>13.2418</v>
      </c>
      <c r="BA1207" s="2">
        <v>7.69</v>
      </c>
      <c r="BB1207" s="2">
        <v>18.899999999999999</v>
      </c>
      <c r="BC1207" s="2">
        <v>40.6</v>
      </c>
      <c r="BD1207" s="2">
        <v>53.539000000000001</v>
      </c>
      <c r="BE1207" s="4"/>
      <c r="BF1207" s="4"/>
    </row>
    <row r="1208" spans="1:58" x14ac:dyDescent="0.2">
      <c r="A1208" s="29">
        <v>1207</v>
      </c>
      <c r="B1208" s="7" t="s">
        <v>59</v>
      </c>
      <c r="C1208" s="3">
        <v>39963</v>
      </c>
      <c r="D1208" s="4" t="s">
        <v>17</v>
      </c>
      <c r="E1208" s="4" t="s">
        <v>169</v>
      </c>
      <c r="F1208" s="5" t="s">
        <v>193</v>
      </c>
      <c r="G1208" s="6">
        <v>0.83263888888888893</v>
      </c>
      <c r="H1208" s="6">
        <v>0.87430555555555556</v>
      </c>
      <c r="I1208" s="85">
        <f t="shared" si="18"/>
        <v>59.999999999999943</v>
      </c>
      <c r="J1208" s="86">
        <f>I1208*Segmentos!$D$7*(AH1208%)*IF(ISNUMBER(AI1208),AI1208%,0)</f>
        <v>52439.999999999956</v>
      </c>
      <c r="K1208" s="86">
        <f>I1208*Segmentos!$D$7*(AL1208%)*IF(ISNUMBER(AM1208),AM1208%,0)</f>
        <v>12599.999999999987</v>
      </c>
      <c r="L1208" s="4"/>
      <c r="M1208" s="2">
        <v>0.13</v>
      </c>
      <c r="N1208" s="2">
        <v>1.3</v>
      </c>
      <c r="O1208" s="2">
        <v>10.4</v>
      </c>
      <c r="P1208" s="2">
        <v>67.707499999999996</v>
      </c>
      <c r="Q1208" s="2">
        <v>0.04</v>
      </c>
      <c r="R1208" s="2">
        <v>1.1000000000000001</v>
      </c>
      <c r="S1208" s="2">
        <v>3.4</v>
      </c>
      <c r="T1208" s="2">
        <v>3.2027000000000001</v>
      </c>
      <c r="U1208" s="2">
        <v>0.03</v>
      </c>
      <c r="V1208" s="2">
        <v>1.6</v>
      </c>
      <c r="W1208" s="2">
        <v>2.1</v>
      </c>
      <c r="X1208" s="2">
        <v>3.5790999999999999</v>
      </c>
      <c r="Y1208" s="2">
        <v>0.38</v>
      </c>
      <c r="Z1208" s="2">
        <v>2.5</v>
      </c>
      <c r="AA1208" s="2">
        <v>15.3</v>
      </c>
      <c r="AB1208" s="2">
        <v>56.800400000000003</v>
      </c>
      <c r="AC1208" s="2">
        <v>0.02</v>
      </c>
      <c r="AD1208" s="2">
        <v>0.1</v>
      </c>
      <c r="AE1208" s="2">
        <v>21.7</v>
      </c>
      <c r="AF1208" s="2">
        <v>4.1253000000000002</v>
      </c>
      <c r="AG1208" s="2">
        <v>0.22</v>
      </c>
      <c r="AH1208" s="22">
        <v>1.9</v>
      </c>
      <c r="AI1208" s="22">
        <v>11.5</v>
      </c>
      <c r="AJ1208" s="22">
        <v>53.859499999999997</v>
      </c>
      <c r="AK1208" s="18">
        <v>0.05</v>
      </c>
      <c r="AL1208" s="18">
        <v>0.7</v>
      </c>
      <c r="AM1208" s="18">
        <v>7.5</v>
      </c>
      <c r="AN1208" s="2">
        <v>13.848000000000001</v>
      </c>
      <c r="AO1208" s="2">
        <v>0.03</v>
      </c>
      <c r="AP1208" s="2">
        <v>0.8</v>
      </c>
      <c r="AQ1208" s="2">
        <v>3.3</v>
      </c>
      <c r="AR1208" s="2">
        <v>1.4059999999999999</v>
      </c>
      <c r="AS1208" s="2">
        <v>0.2</v>
      </c>
      <c r="AT1208" s="2">
        <v>0.3</v>
      </c>
      <c r="AU1208" s="2">
        <v>70</v>
      </c>
      <c r="AV1208" s="2">
        <v>22.212399999999999</v>
      </c>
      <c r="AW1208" s="2">
        <v>0.12</v>
      </c>
      <c r="AX1208" s="2">
        <v>2</v>
      </c>
      <c r="AY1208" s="2">
        <v>5.8</v>
      </c>
      <c r="AZ1208" s="2">
        <v>17.018000000000001</v>
      </c>
      <c r="BA1208" s="2">
        <v>0.14000000000000001</v>
      </c>
      <c r="BB1208" s="2">
        <v>1.5</v>
      </c>
      <c r="BC1208" s="2">
        <v>9.6</v>
      </c>
      <c r="BD1208" s="2">
        <v>27.071100000000001</v>
      </c>
      <c r="BE1208" s="4"/>
      <c r="BF1208" s="4"/>
    </row>
    <row r="1209" spans="1:58" x14ac:dyDescent="0.2">
      <c r="A1209" s="29">
        <v>1208</v>
      </c>
      <c r="B1209" s="7" t="s">
        <v>63</v>
      </c>
      <c r="C1209" s="3">
        <v>39963</v>
      </c>
      <c r="D1209" s="4" t="s">
        <v>21</v>
      </c>
      <c r="E1209" s="4" t="s">
        <v>170</v>
      </c>
      <c r="F1209" s="5" t="s">
        <v>193</v>
      </c>
      <c r="G1209" s="6">
        <v>0.87708333333333333</v>
      </c>
      <c r="H1209" s="6">
        <v>0.88680555555555562</v>
      </c>
      <c r="I1209" s="85">
        <f t="shared" si="18"/>
        <v>14.00000000000011</v>
      </c>
      <c r="J1209" s="86">
        <f>I1209*Segmentos!$D$7*(AH1209%)*IF(ISNUMBER(AI1209),AI1209%,0)</f>
        <v>10796.800000000085</v>
      </c>
      <c r="K1209" s="86">
        <f>I1209*Segmentos!$D$7*(AL1209%)*IF(ISNUMBER(AM1209),AM1209%,0)</f>
        <v>5600.0000000000437</v>
      </c>
      <c r="L1209" s="4"/>
      <c r="M1209" s="2">
        <v>0.18</v>
      </c>
      <c r="N1209" s="2">
        <v>0.2</v>
      </c>
      <c r="O1209" s="2">
        <v>97.8</v>
      </c>
      <c r="P1209" s="2">
        <v>69.808499999999995</v>
      </c>
      <c r="Q1209" s="2">
        <v>0</v>
      </c>
      <c r="R1209" s="2">
        <v>0</v>
      </c>
      <c r="S1209" s="8" t="s">
        <v>577</v>
      </c>
      <c r="T1209" s="2">
        <v>0</v>
      </c>
      <c r="U1209" s="2">
        <v>0</v>
      </c>
      <c r="V1209" s="2">
        <v>0</v>
      </c>
      <c r="W1209" s="8" t="s">
        <v>577</v>
      </c>
      <c r="X1209" s="2">
        <v>0</v>
      </c>
      <c r="Y1209" s="2">
        <v>0.61</v>
      </c>
      <c r="Z1209" s="2">
        <v>0.6</v>
      </c>
      <c r="AA1209" s="2">
        <v>97.8</v>
      </c>
      <c r="AB1209" s="2">
        <v>69.808499999999995</v>
      </c>
      <c r="AC1209" s="2">
        <v>0</v>
      </c>
      <c r="AD1209" s="2">
        <v>0</v>
      </c>
      <c r="AE1209" s="8" t="s">
        <v>577</v>
      </c>
      <c r="AF1209" s="2">
        <v>0</v>
      </c>
      <c r="AG1209" s="2">
        <v>0.24</v>
      </c>
      <c r="AH1209" s="22">
        <v>0.2</v>
      </c>
      <c r="AI1209" s="22">
        <v>96.4</v>
      </c>
      <c r="AJ1209" s="22">
        <v>43.325899999999997</v>
      </c>
      <c r="AK1209" s="18">
        <v>0.13</v>
      </c>
      <c r="AL1209" s="18">
        <v>0.1</v>
      </c>
      <c r="AM1209" s="18">
        <v>100</v>
      </c>
      <c r="AN1209" s="2">
        <v>26.482600000000001</v>
      </c>
      <c r="AO1209" s="2">
        <v>0</v>
      </c>
      <c r="AP1209" s="2">
        <v>0</v>
      </c>
      <c r="AQ1209" s="8" t="s">
        <v>577</v>
      </c>
      <c r="AR1209" s="2">
        <v>0</v>
      </c>
      <c r="AS1209" s="2">
        <v>0</v>
      </c>
      <c r="AT1209" s="2">
        <v>0</v>
      </c>
      <c r="AU1209" s="8" t="s">
        <v>577</v>
      </c>
      <c r="AV1209" s="2">
        <v>0</v>
      </c>
      <c r="AW1209" s="2">
        <v>0.63</v>
      </c>
      <c r="AX1209" s="2">
        <v>0.6</v>
      </c>
      <c r="AY1209" s="2">
        <v>97.8</v>
      </c>
      <c r="AZ1209" s="2">
        <v>69.808499999999995</v>
      </c>
      <c r="BA1209" s="2">
        <v>0</v>
      </c>
      <c r="BB1209" s="2">
        <v>0</v>
      </c>
      <c r="BC1209" s="8" t="s">
        <v>577</v>
      </c>
      <c r="BD1209" s="2">
        <v>0</v>
      </c>
      <c r="BE1209" s="4"/>
      <c r="BF1209" s="4"/>
    </row>
    <row r="1210" spans="1:58" x14ac:dyDescent="0.2">
      <c r="A1210" s="29">
        <v>1209</v>
      </c>
      <c r="B1210" s="7" t="s">
        <v>85</v>
      </c>
      <c r="C1210" s="3">
        <v>39963</v>
      </c>
      <c r="D1210" s="4" t="s">
        <v>21</v>
      </c>
      <c r="E1210" s="4" t="s">
        <v>180</v>
      </c>
      <c r="F1210" s="5" t="s">
        <v>193</v>
      </c>
      <c r="G1210" s="6">
        <v>0.92638888888888893</v>
      </c>
      <c r="H1210" s="6">
        <v>0.9375</v>
      </c>
      <c r="I1210" s="85">
        <f t="shared" si="18"/>
        <v>15.999999999999943</v>
      </c>
      <c r="J1210" s="86">
        <f>I1210*Segmentos!$D$7*(AH1210%)*IF(ISNUMBER(AI1210),AI1210%,0)</f>
        <v>403.19999999999862</v>
      </c>
      <c r="K1210" s="86">
        <f>I1210*Segmentos!$D$7*(AL1210%)*IF(ISNUMBER(AM1210),AM1210%,0)</f>
        <v>6335.9999999999782</v>
      </c>
      <c r="L1210" s="4"/>
      <c r="M1210" s="2">
        <v>0.05</v>
      </c>
      <c r="N1210" s="2">
        <v>0.3</v>
      </c>
      <c r="O1210" s="2">
        <v>17.399999999999999</v>
      </c>
      <c r="P1210" s="2">
        <v>87.828699999999998</v>
      </c>
      <c r="Q1210" s="2">
        <v>0.25</v>
      </c>
      <c r="R1210" s="2">
        <v>0.7</v>
      </c>
      <c r="S1210" s="2">
        <v>37.5</v>
      </c>
      <c r="T1210" s="2">
        <v>67.596999999999994</v>
      </c>
      <c r="U1210" s="2">
        <v>0.02</v>
      </c>
      <c r="V1210" s="2">
        <v>0.3</v>
      </c>
      <c r="W1210" s="2">
        <v>6.3</v>
      </c>
      <c r="X1210" s="2">
        <v>6.1002999999999998</v>
      </c>
      <c r="Y1210" s="2">
        <v>0.01</v>
      </c>
      <c r="Z1210" s="2">
        <v>0.2</v>
      </c>
      <c r="AA1210" s="2">
        <v>6.3</v>
      </c>
      <c r="AB1210" s="2">
        <v>5.4526000000000003</v>
      </c>
      <c r="AC1210" s="2">
        <v>0.02</v>
      </c>
      <c r="AD1210" s="2">
        <v>0.3</v>
      </c>
      <c r="AE1210" s="2">
        <v>6.3</v>
      </c>
      <c r="AF1210" s="2">
        <v>8.6788000000000007</v>
      </c>
      <c r="AG1210" s="2">
        <v>0.01</v>
      </c>
      <c r="AH1210" s="22">
        <v>0.1</v>
      </c>
      <c r="AI1210" s="22">
        <v>6.3</v>
      </c>
      <c r="AJ1210" s="22">
        <v>5.4526000000000003</v>
      </c>
      <c r="AK1210" s="18">
        <v>0.1</v>
      </c>
      <c r="AL1210" s="18">
        <v>0.5</v>
      </c>
      <c r="AM1210" s="18">
        <v>19.8</v>
      </c>
      <c r="AN1210" s="2">
        <v>82.376099999999994</v>
      </c>
      <c r="AO1210" s="2">
        <v>0</v>
      </c>
      <c r="AP1210" s="2">
        <v>0</v>
      </c>
      <c r="AQ1210" s="8" t="s">
        <v>577</v>
      </c>
      <c r="AR1210" s="2">
        <v>0</v>
      </c>
      <c r="AS1210" s="2">
        <v>0.22</v>
      </c>
      <c r="AT1210" s="2">
        <v>1</v>
      </c>
      <c r="AU1210" s="2">
        <v>21.7</v>
      </c>
      <c r="AV1210" s="2">
        <v>79.149900000000002</v>
      </c>
      <c r="AW1210" s="2">
        <v>0</v>
      </c>
      <c r="AX1210" s="2">
        <v>0</v>
      </c>
      <c r="AY1210" s="8" t="s">
        <v>577</v>
      </c>
      <c r="AZ1210" s="2">
        <v>0</v>
      </c>
      <c r="BA1210" s="2">
        <v>0.01</v>
      </c>
      <c r="BB1210" s="2">
        <v>0.2</v>
      </c>
      <c r="BC1210" s="2">
        <v>6.2</v>
      </c>
      <c r="BD1210" s="2">
        <v>8.6788000000000007</v>
      </c>
      <c r="BE1210" s="4"/>
      <c r="BF1210" s="4"/>
    </row>
    <row r="1211" spans="1:58" x14ac:dyDescent="0.2">
      <c r="A1211" s="29">
        <v>1210</v>
      </c>
      <c r="B1211" s="7" t="s">
        <v>25</v>
      </c>
      <c r="C1211" s="3">
        <v>39963</v>
      </c>
      <c r="D1211" s="4" t="s">
        <v>21</v>
      </c>
      <c r="E1211" s="4" t="s">
        <v>171</v>
      </c>
      <c r="F1211" s="5" t="s">
        <v>193</v>
      </c>
      <c r="G1211" s="6">
        <v>0.88888888888888884</v>
      </c>
      <c r="H1211" s="6">
        <v>0.89097222222222217</v>
      </c>
      <c r="I1211" s="85">
        <f t="shared" si="18"/>
        <v>2.9999999999999893</v>
      </c>
      <c r="J1211" s="86">
        <f>I1211*Segmentos!$D$7*(AH1211%)*IF(ISNUMBER(AI1211),AI1211%,0)</f>
        <v>2399.9999999999918</v>
      </c>
      <c r="K1211" s="86">
        <f>I1211*Segmentos!$D$7*(AL1211%)*IF(ISNUMBER(AM1211),AM1211%,0)</f>
        <v>1199.9999999999959</v>
      </c>
      <c r="L1211" s="4"/>
      <c r="M1211" s="2">
        <v>0.12</v>
      </c>
      <c r="N1211" s="2">
        <v>0.1</v>
      </c>
      <c r="O1211" s="2">
        <v>100</v>
      </c>
      <c r="P1211" s="2">
        <v>59.283700000000003</v>
      </c>
      <c r="Q1211" s="2">
        <v>0</v>
      </c>
      <c r="R1211" s="2">
        <v>0</v>
      </c>
      <c r="S1211" s="8" t="s">
        <v>577</v>
      </c>
      <c r="T1211" s="2">
        <v>0</v>
      </c>
      <c r="U1211" s="2">
        <v>0</v>
      </c>
      <c r="V1211" s="2">
        <v>0</v>
      </c>
      <c r="W1211" s="8" t="s">
        <v>577</v>
      </c>
      <c r="X1211" s="2">
        <v>0</v>
      </c>
      <c r="Y1211" s="2">
        <v>0.42</v>
      </c>
      <c r="Z1211" s="2">
        <v>0.4</v>
      </c>
      <c r="AA1211" s="2">
        <v>100</v>
      </c>
      <c r="AB1211" s="2">
        <v>59.283700000000003</v>
      </c>
      <c r="AC1211" s="2">
        <v>0</v>
      </c>
      <c r="AD1211" s="2">
        <v>0</v>
      </c>
      <c r="AE1211" s="8" t="s">
        <v>577</v>
      </c>
      <c r="AF1211" s="2">
        <v>0</v>
      </c>
      <c r="AG1211" s="2">
        <v>0.17</v>
      </c>
      <c r="AH1211" s="22">
        <v>0.2</v>
      </c>
      <c r="AI1211" s="22">
        <v>100</v>
      </c>
      <c r="AJ1211" s="22">
        <v>39.3857</v>
      </c>
      <c r="AK1211" s="18">
        <v>0.08</v>
      </c>
      <c r="AL1211" s="18">
        <v>0.1</v>
      </c>
      <c r="AM1211" s="18">
        <v>100</v>
      </c>
      <c r="AN1211" s="2">
        <v>19.898</v>
      </c>
      <c r="AO1211" s="2">
        <v>0</v>
      </c>
      <c r="AP1211" s="2">
        <v>0</v>
      </c>
      <c r="AQ1211" s="8" t="s">
        <v>577</v>
      </c>
      <c r="AR1211" s="2">
        <v>0</v>
      </c>
      <c r="AS1211" s="2">
        <v>0</v>
      </c>
      <c r="AT1211" s="2">
        <v>0</v>
      </c>
      <c r="AU1211" s="8" t="s">
        <v>577</v>
      </c>
      <c r="AV1211" s="2">
        <v>0</v>
      </c>
      <c r="AW1211" s="2">
        <v>0.43</v>
      </c>
      <c r="AX1211" s="2">
        <v>0.4</v>
      </c>
      <c r="AY1211" s="2">
        <v>100</v>
      </c>
      <c r="AZ1211" s="2">
        <v>59.283700000000003</v>
      </c>
      <c r="BA1211" s="2">
        <v>0</v>
      </c>
      <c r="BB1211" s="2">
        <v>0</v>
      </c>
      <c r="BC1211" s="8" t="s">
        <v>577</v>
      </c>
      <c r="BD1211" s="2">
        <v>0</v>
      </c>
      <c r="BE1211" s="4"/>
      <c r="BF1211" s="4"/>
    </row>
    <row r="1212" spans="1:58" x14ac:dyDescent="0.2">
      <c r="A1212" s="29">
        <v>1211</v>
      </c>
      <c r="B1212" s="7" t="s">
        <v>51</v>
      </c>
      <c r="C1212" s="3">
        <v>39963</v>
      </c>
      <c r="D1212" s="4" t="s">
        <v>0</v>
      </c>
      <c r="E1212" s="4" t="s">
        <v>177</v>
      </c>
      <c r="F1212" s="5" t="s">
        <v>193</v>
      </c>
      <c r="G1212" s="6">
        <v>0.7909722222222223</v>
      </c>
      <c r="H1212" s="6">
        <v>0.875</v>
      </c>
      <c r="I1212" s="85">
        <f t="shared" si="18"/>
        <v>120.99999999999989</v>
      </c>
      <c r="J1212" s="86">
        <f>I1212*Segmentos!$D$7*(AH1212%)*IF(ISNUMBER(AI1212),AI1212%,0)</f>
        <v>2012617.1999999979</v>
      </c>
      <c r="K1212" s="86">
        <f>I1212*Segmentos!$D$7*(AL1212%)*IF(ISNUMBER(AM1212),AM1212%,0)</f>
        <v>2545597.9999999977</v>
      </c>
      <c r="L1212" s="4"/>
      <c r="M1212" s="2">
        <v>4.72</v>
      </c>
      <c r="N1212" s="2">
        <v>16.100000000000001</v>
      </c>
      <c r="O1212" s="2">
        <v>29.3</v>
      </c>
      <c r="P1212" s="2">
        <v>83.061000000000007</v>
      </c>
      <c r="Q1212" s="2">
        <v>2.2599999999999998</v>
      </c>
      <c r="R1212" s="2">
        <v>10.9</v>
      </c>
      <c r="S1212" s="2">
        <v>20.8</v>
      </c>
      <c r="T1212" s="2">
        <v>6.6246</v>
      </c>
      <c r="U1212" s="2">
        <v>2.02</v>
      </c>
      <c r="V1212" s="2">
        <v>14.1</v>
      </c>
      <c r="W1212" s="2">
        <v>14.3</v>
      </c>
      <c r="X1212" s="2">
        <v>7.4398999999999997</v>
      </c>
      <c r="Y1212" s="2">
        <v>3.25</v>
      </c>
      <c r="Z1212" s="2">
        <v>12.6</v>
      </c>
      <c r="AA1212" s="2">
        <v>25.7</v>
      </c>
      <c r="AB1212" s="2">
        <v>16.860700000000001</v>
      </c>
      <c r="AC1212" s="2">
        <v>9.0299999999999994</v>
      </c>
      <c r="AD1212" s="2">
        <v>23.3</v>
      </c>
      <c r="AE1212" s="2">
        <v>38.799999999999997</v>
      </c>
      <c r="AF1212" s="2">
        <v>52.135800000000003</v>
      </c>
      <c r="AG1212" s="2">
        <v>4.1399999999999997</v>
      </c>
      <c r="AH1212" s="22">
        <v>16.7</v>
      </c>
      <c r="AI1212" s="22">
        <v>24.9</v>
      </c>
      <c r="AJ1212" s="22">
        <v>34.589799999999997</v>
      </c>
      <c r="AK1212" s="18">
        <v>5.24</v>
      </c>
      <c r="AL1212" s="18">
        <v>15.7</v>
      </c>
      <c r="AM1212" s="18">
        <v>33.5</v>
      </c>
      <c r="AN1212" s="2">
        <v>48.471200000000003</v>
      </c>
      <c r="AO1212" s="2">
        <v>1.32</v>
      </c>
      <c r="AP1212" s="2">
        <v>11</v>
      </c>
      <c r="AQ1212" s="2">
        <v>12</v>
      </c>
      <c r="AR1212" s="2">
        <v>2.5394999999999999</v>
      </c>
      <c r="AS1212" s="2">
        <v>2.2000000000000002</v>
      </c>
      <c r="AT1212" s="2">
        <v>9.5</v>
      </c>
      <c r="AU1212" s="2">
        <v>23.2</v>
      </c>
      <c r="AV1212" s="2">
        <v>8.5275999999999996</v>
      </c>
      <c r="AW1212" s="2">
        <v>4.8099999999999996</v>
      </c>
      <c r="AX1212" s="2">
        <v>19.100000000000001</v>
      </c>
      <c r="AY1212" s="2">
        <v>25.2</v>
      </c>
      <c r="AZ1212" s="2">
        <v>24.349299999999999</v>
      </c>
      <c r="BA1212" s="2">
        <v>7.07</v>
      </c>
      <c r="BB1212" s="2">
        <v>19.2</v>
      </c>
      <c r="BC1212" s="2">
        <v>36.799999999999997</v>
      </c>
      <c r="BD1212" s="2">
        <v>47.644599999999997</v>
      </c>
      <c r="BE1212" s="4"/>
      <c r="BF1212" s="4"/>
    </row>
    <row r="1213" spans="1:58" x14ac:dyDescent="0.2">
      <c r="A1213" s="29">
        <v>1212</v>
      </c>
      <c r="B1213" s="7" t="s">
        <v>66</v>
      </c>
      <c r="C1213" s="3">
        <v>39963</v>
      </c>
      <c r="D1213" s="4" t="s">
        <v>28</v>
      </c>
      <c r="E1213" s="4" t="s">
        <v>168</v>
      </c>
      <c r="F1213" s="5" t="s">
        <v>193</v>
      </c>
      <c r="G1213" s="6">
        <v>0.84444444444444444</v>
      </c>
      <c r="H1213" s="6">
        <v>0.91527777777777775</v>
      </c>
      <c r="I1213" s="85">
        <f t="shared" si="18"/>
        <v>101.99999999999996</v>
      </c>
      <c r="J1213" s="86">
        <f>I1213*Segmentos!$D$7*(AH1213%)*IF(ISNUMBER(AI1213),AI1213%,0)</f>
        <v>375359.99999999988</v>
      </c>
      <c r="K1213" s="86">
        <f>I1213*Segmentos!$D$7*(AL1213%)*IF(ISNUMBER(AM1213),AM1213%,0)</f>
        <v>294371.99999999994</v>
      </c>
      <c r="L1213" s="4" t="s">
        <v>342</v>
      </c>
      <c r="M1213" s="2">
        <v>0.81</v>
      </c>
      <c r="N1213" s="2">
        <v>4.3</v>
      </c>
      <c r="O1213" s="2">
        <v>18.899999999999999</v>
      </c>
      <c r="P1213" s="2">
        <v>73.143500000000003</v>
      </c>
      <c r="Q1213" s="2">
        <v>0.23</v>
      </c>
      <c r="R1213" s="2">
        <v>1.7</v>
      </c>
      <c r="S1213" s="2">
        <v>13.4</v>
      </c>
      <c r="T1213" s="2">
        <v>3.4542999999999999</v>
      </c>
      <c r="U1213" s="2">
        <v>0.79</v>
      </c>
      <c r="V1213" s="2">
        <v>3.6</v>
      </c>
      <c r="W1213" s="2">
        <v>22.3</v>
      </c>
      <c r="X1213" s="2">
        <v>14.9453</v>
      </c>
      <c r="Y1213" s="2">
        <v>1.33</v>
      </c>
      <c r="Z1213" s="2">
        <v>5.7</v>
      </c>
      <c r="AA1213" s="2">
        <v>23.4</v>
      </c>
      <c r="AB1213" s="2">
        <v>35.2087</v>
      </c>
      <c r="AC1213" s="2">
        <v>0.66</v>
      </c>
      <c r="AD1213" s="2">
        <v>4.9000000000000004</v>
      </c>
      <c r="AE1213" s="2">
        <v>13.5</v>
      </c>
      <c r="AF1213" s="2">
        <v>19.5351</v>
      </c>
      <c r="AG1213" s="2">
        <v>0.93</v>
      </c>
      <c r="AH1213" s="22">
        <v>5</v>
      </c>
      <c r="AI1213" s="22">
        <v>18.399999999999999</v>
      </c>
      <c r="AJ1213" s="22">
        <v>39.443600000000004</v>
      </c>
      <c r="AK1213" s="18">
        <v>0.71</v>
      </c>
      <c r="AL1213" s="18">
        <v>3.7</v>
      </c>
      <c r="AM1213" s="18">
        <v>19.5</v>
      </c>
      <c r="AN1213" s="2">
        <v>33.6999</v>
      </c>
      <c r="AO1213" s="2">
        <v>0.06</v>
      </c>
      <c r="AP1213" s="2">
        <v>2.2000000000000002</v>
      </c>
      <c r="AQ1213" s="2">
        <v>2.9</v>
      </c>
      <c r="AR1213" s="2">
        <v>0.60319999999999996</v>
      </c>
      <c r="AS1213" s="2">
        <v>0.52</v>
      </c>
      <c r="AT1213" s="2">
        <v>1.6</v>
      </c>
      <c r="AU1213" s="2">
        <v>32.299999999999997</v>
      </c>
      <c r="AV1213" s="2">
        <v>10.3172</v>
      </c>
      <c r="AW1213" s="2">
        <v>0.7</v>
      </c>
      <c r="AX1213" s="2">
        <v>5</v>
      </c>
      <c r="AY1213" s="2">
        <v>13.9</v>
      </c>
      <c r="AZ1213" s="2">
        <v>17.9512</v>
      </c>
      <c r="BA1213" s="2">
        <v>1.29</v>
      </c>
      <c r="BB1213" s="2">
        <v>6</v>
      </c>
      <c r="BC1213" s="2">
        <v>21.6</v>
      </c>
      <c r="BD1213" s="2">
        <v>44.271999999999998</v>
      </c>
      <c r="BE1213" s="4"/>
      <c r="BF1213" s="4"/>
    </row>
    <row r="1214" spans="1:58" x14ac:dyDescent="0.2">
      <c r="A1214" s="29">
        <v>1213</v>
      </c>
      <c r="B1214" s="7" t="s">
        <v>54</v>
      </c>
      <c r="C1214" s="3">
        <v>39963</v>
      </c>
      <c r="D1214" s="4" t="s">
        <v>3</v>
      </c>
      <c r="E1214" s="4" t="s">
        <v>179</v>
      </c>
      <c r="F1214" s="5" t="s">
        <v>193</v>
      </c>
      <c r="G1214" s="6">
        <v>0.91736111111111107</v>
      </c>
      <c r="H1214" s="6">
        <v>0.99444444444444446</v>
      </c>
      <c r="I1214" s="85">
        <f t="shared" si="18"/>
        <v>111.00000000000009</v>
      </c>
      <c r="J1214" s="86">
        <f>I1214*Segmentos!$D$7*(AH1214%)*IF(ISNUMBER(AI1214),AI1214%,0)</f>
        <v>2789030.4000000027</v>
      </c>
      <c r="K1214" s="86">
        <f>I1214*Segmentos!$D$7*(AL1214%)*IF(ISNUMBER(AM1214),AM1214%,0)</f>
        <v>2299564.8000000021</v>
      </c>
      <c r="L1214" s="4"/>
      <c r="M1214" s="2">
        <v>5.71</v>
      </c>
      <c r="N1214" s="2">
        <v>18.600000000000001</v>
      </c>
      <c r="O1214" s="2">
        <v>30.7</v>
      </c>
      <c r="P1214" s="2">
        <v>87.300200000000004</v>
      </c>
      <c r="Q1214" s="2">
        <v>4.0999999999999996</v>
      </c>
      <c r="R1214" s="2">
        <v>11.3</v>
      </c>
      <c r="S1214" s="2">
        <v>36.299999999999997</v>
      </c>
      <c r="T1214" s="2">
        <v>10.4529</v>
      </c>
      <c r="U1214" s="2">
        <v>2.99</v>
      </c>
      <c r="V1214" s="2">
        <v>15</v>
      </c>
      <c r="W1214" s="2">
        <v>19.899999999999999</v>
      </c>
      <c r="X1214" s="2">
        <v>9.5770999999999997</v>
      </c>
      <c r="Y1214" s="2">
        <v>5.19</v>
      </c>
      <c r="Z1214" s="2">
        <v>19.8</v>
      </c>
      <c r="AA1214" s="2">
        <v>26.2</v>
      </c>
      <c r="AB1214" s="2">
        <v>23.3994</v>
      </c>
      <c r="AC1214" s="2">
        <v>8.75</v>
      </c>
      <c r="AD1214" s="2">
        <v>23.5</v>
      </c>
      <c r="AE1214" s="2">
        <v>37.200000000000003</v>
      </c>
      <c r="AF1214" s="2">
        <v>43.870800000000003</v>
      </c>
      <c r="AG1214" s="2">
        <v>6.29</v>
      </c>
      <c r="AH1214" s="22">
        <v>20.8</v>
      </c>
      <c r="AI1214" s="22">
        <v>30.2</v>
      </c>
      <c r="AJ1214" s="22">
        <v>45.628</v>
      </c>
      <c r="AK1214" s="18">
        <v>5.19</v>
      </c>
      <c r="AL1214" s="18">
        <v>16.600000000000001</v>
      </c>
      <c r="AM1214" s="18">
        <v>31.2</v>
      </c>
      <c r="AN1214" s="2">
        <v>41.672199999999997</v>
      </c>
      <c r="AO1214" s="2">
        <v>3.25</v>
      </c>
      <c r="AP1214" s="2">
        <v>11.7</v>
      </c>
      <c r="AQ1214" s="2">
        <v>27.7</v>
      </c>
      <c r="AR1214" s="2">
        <v>5.4263000000000003</v>
      </c>
      <c r="AS1214" s="2">
        <v>4.43</v>
      </c>
      <c r="AT1214" s="2">
        <v>15.1</v>
      </c>
      <c r="AU1214" s="2">
        <v>29.4</v>
      </c>
      <c r="AV1214" s="2">
        <v>14.9078</v>
      </c>
      <c r="AW1214" s="2">
        <v>6.22</v>
      </c>
      <c r="AX1214" s="2">
        <v>18.899999999999999</v>
      </c>
      <c r="AY1214" s="2">
        <v>32.9</v>
      </c>
      <c r="AZ1214" s="2">
        <v>27.326499999999999</v>
      </c>
      <c r="BA1214" s="2">
        <v>6.77</v>
      </c>
      <c r="BB1214" s="2">
        <v>22.4</v>
      </c>
      <c r="BC1214" s="2">
        <v>30.3</v>
      </c>
      <c r="BD1214" s="2">
        <v>39.639600000000002</v>
      </c>
      <c r="BE1214" s="4"/>
      <c r="BF1214" s="4"/>
    </row>
    <row r="1215" spans="1:58" x14ac:dyDescent="0.2">
      <c r="A1215" s="29">
        <v>1214</v>
      </c>
      <c r="B1215" s="7" t="s">
        <v>19</v>
      </c>
      <c r="C1215" s="3">
        <v>39963</v>
      </c>
      <c r="D1215" s="4" t="s">
        <v>17</v>
      </c>
      <c r="E1215" s="4" t="s">
        <v>166</v>
      </c>
      <c r="F1215" s="5" t="s">
        <v>193</v>
      </c>
      <c r="G1215" s="6">
        <v>0.9159722222222223</v>
      </c>
      <c r="H1215" s="6">
        <v>0.91736111111111107</v>
      </c>
      <c r="I1215" s="85">
        <f t="shared" si="18"/>
        <v>1.999999999999833</v>
      </c>
      <c r="J1215" s="86">
        <f>I1215*Segmentos!$D$7*(AH1215%)*IF(ISNUMBER(AI1215),AI1215%,0)</f>
        <v>2079.9999999998263</v>
      </c>
      <c r="K1215" s="86">
        <f>I1215*Segmentos!$D$7*(AL1215%)*IF(ISNUMBER(AM1215),AM1215%,0)</f>
        <v>1694.3999999998582</v>
      </c>
      <c r="L1215" s="4"/>
      <c r="M1215" s="2">
        <v>0.26</v>
      </c>
      <c r="N1215" s="2">
        <v>0.4</v>
      </c>
      <c r="O1215" s="2">
        <v>67.599999999999994</v>
      </c>
      <c r="P1215" s="2">
        <v>80.972700000000003</v>
      </c>
      <c r="Q1215" s="2">
        <v>0.44</v>
      </c>
      <c r="R1215" s="2">
        <v>0.4</v>
      </c>
      <c r="S1215" s="2">
        <v>100</v>
      </c>
      <c r="T1215" s="2">
        <v>22.808299999999999</v>
      </c>
      <c r="U1215" s="2">
        <v>0</v>
      </c>
      <c r="V1215" s="2">
        <v>0</v>
      </c>
      <c r="W1215" s="8" t="s">
        <v>577</v>
      </c>
      <c r="X1215" s="2">
        <v>0</v>
      </c>
      <c r="Y1215" s="2">
        <v>0.21</v>
      </c>
      <c r="Z1215" s="2">
        <v>0.2</v>
      </c>
      <c r="AA1215" s="2">
        <v>100</v>
      </c>
      <c r="AB1215" s="2">
        <v>19.301100000000002</v>
      </c>
      <c r="AC1215" s="2">
        <v>0.39</v>
      </c>
      <c r="AD1215" s="2">
        <v>0.8</v>
      </c>
      <c r="AE1215" s="2">
        <v>50</v>
      </c>
      <c r="AF1215" s="2">
        <v>38.863300000000002</v>
      </c>
      <c r="AG1215" s="2">
        <v>0.28999999999999998</v>
      </c>
      <c r="AH1215" s="22">
        <v>0.4</v>
      </c>
      <c r="AI1215" s="22">
        <v>65</v>
      </c>
      <c r="AJ1215" s="22">
        <v>41.893300000000004</v>
      </c>
      <c r="AK1215" s="18">
        <v>0.24</v>
      </c>
      <c r="AL1215" s="18">
        <v>0.3</v>
      </c>
      <c r="AM1215" s="18">
        <v>70.599999999999994</v>
      </c>
      <c r="AN1215" s="2">
        <v>39.079300000000003</v>
      </c>
      <c r="AO1215" s="2">
        <v>0</v>
      </c>
      <c r="AP1215" s="2">
        <v>0</v>
      </c>
      <c r="AQ1215" s="8" t="s">
        <v>577</v>
      </c>
      <c r="AR1215" s="2">
        <v>0</v>
      </c>
      <c r="AS1215" s="2">
        <v>0.28999999999999998</v>
      </c>
      <c r="AT1215" s="2">
        <v>0.3</v>
      </c>
      <c r="AU1215" s="2">
        <v>100</v>
      </c>
      <c r="AV1215" s="2">
        <v>19.301100000000002</v>
      </c>
      <c r="AW1215" s="2">
        <v>0</v>
      </c>
      <c r="AX1215" s="2">
        <v>0</v>
      </c>
      <c r="AY1215" s="8" t="s">
        <v>577</v>
      </c>
      <c r="AZ1215" s="2">
        <v>0</v>
      </c>
      <c r="BA1215" s="2">
        <v>0.52</v>
      </c>
      <c r="BB1215" s="2">
        <v>0.9</v>
      </c>
      <c r="BC1215" s="2">
        <v>61.3</v>
      </c>
      <c r="BD1215" s="2">
        <v>61.671599999999998</v>
      </c>
      <c r="BE1215" s="4"/>
      <c r="BF1215" s="4"/>
    </row>
    <row r="1216" spans="1:58" x14ac:dyDescent="0.2">
      <c r="A1216" s="29">
        <v>1215</v>
      </c>
      <c r="B1216" s="7" t="s">
        <v>2</v>
      </c>
      <c r="C1216" s="3">
        <v>39963</v>
      </c>
      <c r="D1216" s="4" t="s">
        <v>0</v>
      </c>
      <c r="E1216" s="4" t="s">
        <v>164</v>
      </c>
      <c r="F1216" s="5" t="s">
        <v>193</v>
      </c>
      <c r="G1216" s="6">
        <v>0.875</v>
      </c>
      <c r="H1216" s="6">
        <v>0.9145833333333333</v>
      </c>
      <c r="I1216" s="85">
        <f t="shared" si="18"/>
        <v>56.999999999999957</v>
      </c>
      <c r="J1216" s="86">
        <f>I1216*Segmentos!$D$7*(AH1216%)*IF(ISNUMBER(AI1216),AI1216%,0)</f>
        <v>973559.9999999993</v>
      </c>
      <c r="K1216" s="86">
        <f>I1216*Segmentos!$D$7*(AL1216%)*IF(ISNUMBER(AM1216),AM1216%,0)</f>
        <v>1023446.3999999993</v>
      </c>
      <c r="L1216" s="4"/>
      <c r="M1216" s="2">
        <v>4.3899999999999997</v>
      </c>
      <c r="N1216" s="2">
        <v>13.2</v>
      </c>
      <c r="O1216" s="2">
        <v>33.299999999999997</v>
      </c>
      <c r="P1216" s="2">
        <v>84.597999999999999</v>
      </c>
      <c r="Q1216" s="2">
        <v>2.46</v>
      </c>
      <c r="R1216" s="2">
        <v>6.9</v>
      </c>
      <c r="S1216" s="2">
        <v>35.4</v>
      </c>
      <c r="T1216" s="2">
        <v>7.8971999999999998</v>
      </c>
      <c r="U1216" s="2">
        <v>1.55</v>
      </c>
      <c r="V1216" s="2">
        <v>9.5</v>
      </c>
      <c r="W1216" s="2">
        <v>16.399999999999999</v>
      </c>
      <c r="X1216" s="2">
        <v>6.2747999999999999</v>
      </c>
      <c r="Y1216" s="2">
        <v>3.63</v>
      </c>
      <c r="Z1216" s="2">
        <v>10.6</v>
      </c>
      <c r="AA1216" s="2">
        <v>34.299999999999997</v>
      </c>
      <c r="AB1216" s="2">
        <v>20.659600000000001</v>
      </c>
      <c r="AC1216" s="2">
        <v>7.87</v>
      </c>
      <c r="AD1216" s="2">
        <v>21.1</v>
      </c>
      <c r="AE1216" s="2">
        <v>37.4</v>
      </c>
      <c r="AF1216" s="2">
        <v>49.766300000000001</v>
      </c>
      <c r="AG1216" s="2">
        <v>4.2699999999999996</v>
      </c>
      <c r="AH1216" s="22">
        <v>14</v>
      </c>
      <c r="AI1216" s="22">
        <v>30.5</v>
      </c>
      <c r="AJ1216" s="22">
        <v>39.054099999999998</v>
      </c>
      <c r="AK1216" s="18">
        <v>4.5</v>
      </c>
      <c r="AL1216" s="18">
        <v>12.4</v>
      </c>
      <c r="AM1216" s="18">
        <v>36.200000000000003</v>
      </c>
      <c r="AN1216" s="2">
        <v>45.543799999999997</v>
      </c>
      <c r="AO1216" s="2">
        <v>2.2799999999999998</v>
      </c>
      <c r="AP1216" s="2">
        <v>10.5</v>
      </c>
      <c r="AQ1216" s="2">
        <v>21.6</v>
      </c>
      <c r="AR1216" s="2">
        <v>4.7938000000000001</v>
      </c>
      <c r="AS1216" s="2">
        <v>3.63</v>
      </c>
      <c r="AT1216" s="2">
        <v>11.5</v>
      </c>
      <c r="AU1216" s="2">
        <v>31.5</v>
      </c>
      <c r="AV1216" s="2">
        <v>15.382</v>
      </c>
      <c r="AW1216" s="2">
        <v>2.84</v>
      </c>
      <c r="AX1216" s="2">
        <v>12.4</v>
      </c>
      <c r="AY1216" s="2">
        <v>22.8</v>
      </c>
      <c r="AZ1216" s="2">
        <v>15.701700000000001</v>
      </c>
      <c r="BA1216" s="2">
        <v>6.61</v>
      </c>
      <c r="BB1216" s="2">
        <v>15.5</v>
      </c>
      <c r="BC1216" s="2">
        <v>42.7</v>
      </c>
      <c r="BD1216" s="2">
        <v>48.720500000000001</v>
      </c>
      <c r="BE1216" s="4"/>
      <c r="BF1216" s="4"/>
    </row>
    <row r="1217" spans="1:58" x14ac:dyDescent="0.2">
      <c r="A1217" s="29">
        <v>1216</v>
      </c>
      <c r="B1217" s="7" t="s">
        <v>16</v>
      </c>
      <c r="C1217" s="3">
        <v>39963</v>
      </c>
      <c r="D1217" s="4" t="s">
        <v>13</v>
      </c>
      <c r="E1217" s="4" t="s">
        <v>166</v>
      </c>
      <c r="F1217" s="5" t="s">
        <v>193</v>
      </c>
      <c r="G1217" s="6">
        <v>0.91527777777777775</v>
      </c>
      <c r="H1217" s="6">
        <v>0.91874999999999996</v>
      </c>
      <c r="I1217" s="85">
        <f t="shared" si="18"/>
        <v>4.9999999999999822</v>
      </c>
      <c r="J1217" s="86">
        <f>I1217*Segmentos!$D$7*(AH1217%)*IF(ISNUMBER(AI1217),AI1217%,0)</f>
        <v>100155.99999999964</v>
      </c>
      <c r="K1217" s="86">
        <f>I1217*Segmentos!$D$7*(AL1217%)*IF(ISNUMBER(AM1217),AM1217%,0)</f>
        <v>131939.99999999951</v>
      </c>
      <c r="L1217" s="4"/>
      <c r="M1217" s="2">
        <v>5.86</v>
      </c>
      <c r="N1217" s="2">
        <v>8.1999999999999993</v>
      </c>
      <c r="O1217" s="2">
        <v>71.3</v>
      </c>
      <c r="P1217" s="2">
        <v>90.722099999999998</v>
      </c>
      <c r="Q1217" s="2">
        <v>2.87</v>
      </c>
      <c r="R1217" s="2">
        <v>4.0999999999999996</v>
      </c>
      <c r="S1217" s="2">
        <v>69.8</v>
      </c>
      <c r="T1217" s="2">
        <v>7.4150999999999998</v>
      </c>
      <c r="U1217" s="2">
        <v>5.38</v>
      </c>
      <c r="V1217" s="2">
        <v>7.7</v>
      </c>
      <c r="W1217" s="2">
        <v>69.8</v>
      </c>
      <c r="X1217" s="2">
        <v>17.466799999999999</v>
      </c>
      <c r="Y1217" s="2">
        <v>4.87</v>
      </c>
      <c r="Z1217" s="2">
        <v>6.2</v>
      </c>
      <c r="AA1217" s="2">
        <v>78.099999999999994</v>
      </c>
      <c r="AB1217" s="2">
        <v>22.230899999999998</v>
      </c>
      <c r="AC1217" s="2">
        <v>8.59</v>
      </c>
      <c r="AD1217" s="2">
        <v>12.4</v>
      </c>
      <c r="AE1217" s="2">
        <v>69.099999999999994</v>
      </c>
      <c r="AF1217" s="2">
        <v>43.609299999999998</v>
      </c>
      <c r="AG1217" s="2">
        <v>5.03</v>
      </c>
      <c r="AH1217" s="22">
        <v>7.3</v>
      </c>
      <c r="AI1217" s="22">
        <v>68.599999999999994</v>
      </c>
      <c r="AJ1217" s="22">
        <v>36.903700000000001</v>
      </c>
      <c r="AK1217" s="18">
        <v>6.62</v>
      </c>
      <c r="AL1217" s="18">
        <v>9</v>
      </c>
      <c r="AM1217" s="18">
        <v>73.3</v>
      </c>
      <c r="AN1217" s="2">
        <v>53.8185</v>
      </c>
      <c r="AO1217" s="2">
        <v>6.76</v>
      </c>
      <c r="AP1217" s="2">
        <v>8.5</v>
      </c>
      <c r="AQ1217" s="2">
        <v>79.5</v>
      </c>
      <c r="AR1217" s="2">
        <v>11.432399999999999</v>
      </c>
      <c r="AS1217" s="2">
        <v>5.76</v>
      </c>
      <c r="AT1217" s="2">
        <v>7.8</v>
      </c>
      <c r="AU1217" s="2">
        <v>73.599999999999994</v>
      </c>
      <c r="AV1217" s="2">
        <v>19.616900000000001</v>
      </c>
      <c r="AW1217" s="2">
        <v>4.3600000000000003</v>
      </c>
      <c r="AX1217" s="2">
        <v>7.2</v>
      </c>
      <c r="AY1217" s="2">
        <v>61</v>
      </c>
      <c r="AZ1217" s="2">
        <v>19.408200000000001</v>
      </c>
      <c r="BA1217" s="2">
        <v>6.8</v>
      </c>
      <c r="BB1217" s="2">
        <v>9.1999999999999993</v>
      </c>
      <c r="BC1217" s="2">
        <v>74.099999999999994</v>
      </c>
      <c r="BD1217" s="2">
        <v>40.264600000000002</v>
      </c>
      <c r="BE1217" s="4"/>
      <c r="BF1217" s="4"/>
    </row>
    <row r="1218" spans="1:58" x14ac:dyDescent="0.2">
      <c r="A1218" s="29">
        <v>1217</v>
      </c>
      <c r="B1218" s="7" t="s">
        <v>72</v>
      </c>
      <c r="C1218" s="3">
        <v>39963</v>
      </c>
      <c r="D1218" s="4" t="s">
        <v>21</v>
      </c>
      <c r="E1218" s="4" t="s">
        <v>175</v>
      </c>
      <c r="F1218" s="5" t="s">
        <v>193</v>
      </c>
      <c r="G1218" s="6">
        <v>0.90555555555555556</v>
      </c>
      <c r="H1218" s="6">
        <v>0.92569444444444438</v>
      </c>
      <c r="I1218" s="85">
        <f t="shared" si="18"/>
        <v>28.999999999999897</v>
      </c>
      <c r="J1218" s="86">
        <f>I1218*Segmentos!$D$7*(AH1218%)*IF(ISNUMBER(AI1218),AI1218%,0)</f>
        <v>11715.999999999958</v>
      </c>
      <c r="K1218" s="86">
        <f>I1218*Segmentos!$D$7*(AL1218%)*IF(ISNUMBER(AM1218),AM1218%,0)</f>
        <v>15938.399999999941</v>
      </c>
      <c r="L1218" s="4"/>
      <c r="M1218" s="2">
        <v>0.12</v>
      </c>
      <c r="N1218" s="2">
        <v>0.8</v>
      </c>
      <c r="O1218" s="2">
        <v>15.2</v>
      </c>
      <c r="P1218" s="2">
        <v>78.295699999999997</v>
      </c>
      <c r="Q1218" s="2">
        <v>0.01</v>
      </c>
      <c r="R1218" s="2">
        <v>0.2</v>
      </c>
      <c r="S1218" s="2">
        <v>4.9000000000000004</v>
      </c>
      <c r="T1218" s="2">
        <v>1.3649</v>
      </c>
      <c r="U1218" s="2">
        <v>0.02</v>
      </c>
      <c r="V1218" s="2">
        <v>0.4</v>
      </c>
      <c r="W1218" s="2">
        <v>3.4</v>
      </c>
      <c r="X1218" s="2">
        <v>2.1469</v>
      </c>
      <c r="Y1218" s="2">
        <v>0.02</v>
      </c>
      <c r="Z1218" s="2">
        <v>0.6</v>
      </c>
      <c r="AA1218" s="2">
        <v>3.4</v>
      </c>
      <c r="AB1218" s="2">
        <v>4.3760000000000003</v>
      </c>
      <c r="AC1218" s="2">
        <v>0.32</v>
      </c>
      <c r="AD1218" s="2">
        <v>1.3</v>
      </c>
      <c r="AE1218" s="2">
        <v>23.6</v>
      </c>
      <c r="AF1218" s="2">
        <v>70.407899999999998</v>
      </c>
      <c r="AG1218" s="2">
        <v>0.1</v>
      </c>
      <c r="AH1218" s="22">
        <v>1</v>
      </c>
      <c r="AI1218" s="22">
        <v>10.1</v>
      </c>
      <c r="AJ1218" s="22">
        <v>31.4114</v>
      </c>
      <c r="AK1218" s="18">
        <v>0.13</v>
      </c>
      <c r="AL1218" s="18">
        <v>0.6</v>
      </c>
      <c r="AM1218" s="18">
        <v>22.9</v>
      </c>
      <c r="AN1218" s="2">
        <v>46.884300000000003</v>
      </c>
      <c r="AO1218" s="2">
        <v>0.05</v>
      </c>
      <c r="AP1218" s="2">
        <v>0.3</v>
      </c>
      <c r="AQ1218" s="2">
        <v>16.600000000000001</v>
      </c>
      <c r="AR1218" s="2">
        <v>3.5728</v>
      </c>
      <c r="AS1218" s="2">
        <v>0</v>
      </c>
      <c r="AT1218" s="2">
        <v>0</v>
      </c>
      <c r="AU1218" s="8" t="s">
        <v>577</v>
      </c>
      <c r="AV1218" s="2">
        <v>0</v>
      </c>
      <c r="AW1218" s="2">
        <v>0.03</v>
      </c>
      <c r="AX1218" s="2">
        <v>1</v>
      </c>
      <c r="AY1218" s="2">
        <v>3.4</v>
      </c>
      <c r="AZ1218" s="2">
        <v>6.7081</v>
      </c>
      <c r="BA1218" s="2">
        <v>0.26</v>
      </c>
      <c r="BB1218" s="2">
        <v>1.2</v>
      </c>
      <c r="BC1218" s="2">
        <v>22.7</v>
      </c>
      <c r="BD1218" s="2">
        <v>68.014899999999997</v>
      </c>
      <c r="BE1218" s="4"/>
      <c r="BF1218" s="4"/>
    </row>
    <row r="1219" spans="1:58" x14ac:dyDescent="0.2">
      <c r="A1219" s="29">
        <v>1218</v>
      </c>
      <c r="B1219" s="7" t="s">
        <v>77</v>
      </c>
      <c r="C1219" s="3">
        <v>39964</v>
      </c>
      <c r="D1219" s="4" t="s">
        <v>13</v>
      </c>
      <c r="E1219" s="4" t="s">
        <v>164</v>
      </c>
      <c r="F1219" s="5" t="s">
        <v>194</v>
      </c>
      <c r="G1219" s="6">
        <v>0.87430555555555556</v>
      </c>
      <c r="H1219" s="6">
        <v>0.91666666666666663</v>
      </c>
      <c r="I1219" s="85">
        <f t="shared" ref="I1219:I1282" si="19">IF(H1219&gt;=G1219,(H1219-G1219)*24*60,("24:00:00"-G1219+H1219)*24*60)</f>
        <v>60.999999999999943</v>
      </c>
      <c r="J1219" s="86">
        <f>I1219*Segmentos!$D$7*(AH1219%)*IF(ISNUMBER(AI1219),AI1219%,0)</f>
        <v>1488302.3999999987</v>
      </c>
      <c r="K1219" s="86">
        <f>I1219*Segmentos!$D$7*(AL1219%)*IF(ISNUMBER(AM1219),AM1219%,0)</f>
        <v>1602103.9999999986</v>
      </c>
      <c r="L1219" s="4"/>
      <c r="M1219" s="2">
        <v>6.36</v>
      </c>
      <c r="N1219" s="2">
        <v>20.8</v>
      </c>
      <c r="O1219" s="2">
        <v>30.5</v>
      </c>
      <c r="P1219" s="2">
        <v>83.688000000000002</v>
      </c>
      <c r="Q1219" s="2">
        <v>2.72</v>
      </c>
      <c r="R1219" s="2">
        <v>11.6</v>
      </c>
      <c r="S1219" s="2">
        <v>23.4</v>
      </c>
      <c r="T1219" s="2">
        <v>5.9718999999999998</v>
      </c>
      <c r="U1219" s="2">
        <v>5.49</v>
      </c>
      <c r="V1219" s="2">
        <v>16.399999999999999</v>
      </c>
      <c r="W1219" s="2">
        <v>33.5</v>
      </c>
      <c r="X1219" s="2">
        <v>15.1462</v>
      </c>
      <c r="Y1219" s="2">
        <v>6.8</v>
      </c>
      <c r="Z1219" s="2">
        <v>20.6</v>
      </c>
      <c r="AA1219" s="2">
        <v>33.1</v>
      </c>
      <c r="AB1219" s="2">
        <v>26.424600000000002</v>
      </c>
      <c r="AC1219" s="2">
        <v>8.36</v>
      </c>
      <c r="AD1219" s="2">
        <v>28.6</v>
      </c>
      <c r="AE1219" s="2">
        <v>29.2</v>
      </c>
      <c r="AF1219" s="2">
        <v>36.145200000000003</v>
      </c>
      <c r="AG1219" s="2">
        <v>6.11</v>
      </c>
      <c r="AH1219" s="22">
        <v>22.1</v>
      </c>
      <c r="AI1219" s="22">
        <v>27.6</v>
      </c>
      <c r="AJ1219" s="22">
        <v>38.1785</v>
      </c>
      <c r="AK1219" s="18">
        <v>6.58</v>
      </c>
      <c r="AL1219" s="18">
        <v>19.600000000000001</v>
      </c>
      <c r="AM1219" s="18">
        <v>33.5</v>
      </c>
      <c r="AN1219" s="2">
        <v>45.509399999999999</v>
      </c>
      <c r="AO1219" s="2">
        <v>6.45</v>
      </c>
      <c r="AP1219" s="2">
        <v>19.899999999999999</v>
      </c>
      <c r="AQ1219" s="2">
        <v>32.4</v>
      </c>
      <c r="AR1219" s="2">
        <v>9.2741000000000007</v>
      </c>
      <c r="AS1219" s="2">
        <v>4.3600000000000003</v>
      </c>
      <c r="AT1219" s="2">
        <v>19.8</v>
      </c>
      <c r="AU1219" s="2">
        <v>22</v>
      </c>
      <c r="AV1219" s="2">
        <v>12.6434</v>
      </c>
      <c r="AW1219" s="2">
        <v>6.29</v>
      </c>
      <c r="AX1219" s="2">
        <v>20.5</v>
      </c>
      <c r="AY1219" s="2">
        <v>30.7</v>
      </c>
      <c r="AZ1219" s="2">
        <v>23.8108</v>
      </c>
      <c r="BA1219" s="2">
        <v>7.53</v>
      </c>
      <c r="BB1219" s="2">
        <v>21.9</v>
      </c>
      <c r="BC1219" s="2">
        <v>34.4</v>
      </c>
      <c r="BD1219" s="2">
        <v>37.959600000000002</v>
      </c>
      <c r="BE1219" s="4"/>
      <c r="BF1219" s="4"/>
    </row>
    <row r="1220" spans="1:58" x14ac:dyDescent="0.2">
      <c r="A1220" s="29">
        <v>1219</v>
      </c>
      <c r="B1220" s="7" t="s">
        <v>107</v>
      </c>
      <c r="C1220" s="3">
        <v>39964</v>
      </c>
      <c r="D1220" s="4" t="s">
        <v>13</v>
      </c>
      <c r="E1220" s="4" t="s">
        <v>176</v>
      </c>
      <c r="F1220" s="5" t="s">
        <v>194</v>
      </c>
      <c r="G1220" s="6">
        <v>0.92152777777777783</v>
      </c>
      <c r="H1220" s="6">
        <v>3.472222222222222E-3</v>
      </c>
      <c r="I1220" s="85">
        <f t="shared" si="19"/>
        <v>117.99999999999993</v>
      </c>
      <c r="J1220" s="86">
        <f>I1220*Segmentos!$D$7*(AH1220%)*IF(ISNUMBER(AI1220),AI1220%,0)</f>
        <v>3642187.9999999977</v>
      </c>
      <c r="K1220" s="86">
        <f>I1220*Segmentos!$D$7*(AL1220%)*IF(ISNUMBER(AM1220),AM1220%,0)</f>
        <v>3987691.9999999972</v>
      </c>
      <c r="L1220" s="4"/>
      <c r="M1220" s="2">
        <v>8.11</v>
      </c>
      <c r="N1220" s="2">
        <v>29</v>
      </c>
      <c r="O1220" s="2">
        <v>27.9</v>
      </c>
      <c r="P1220" s="2">
        <v>90.909400000000005</v>
      </c>
      <c r="Q1220" s="2">
        <v>2.59</v>
      </c>
      <c r="R1220" s="2">
        <v>17.100000000000001</v>
      </c>
      <c r="S1220" s="2">
        <v>15.1</v>
      </c>
      <c r="T1220" s="2">
        <v>4.8349000000000002</v>
      </c>
      <c r="U1220" s="2">
        <v>3.84</v>
      </c>
      <c r="V1220" s="2">
        <v>24.1</v>
      </c>
      <c r="W1220" s="2">
        <v>16</v>
      </c>
      <c r="X1220" s="2">
        <v>9.0335999999999999</v>
      </c>
      <c r="Y1220" s="2">
        <v>9.4</v>
      </c>
      <c r="Z1220" s="2">
        <v>32.299999999999997</v>
      </c>
      <c r="AA1220" s="2">
        <v>29.1</v>
      </c>
      <c r="AB1220" s="2">
        <v>31.103899999999999</v>
      </c>
      <c r="AC1220" s="2">
        <v>12.48</v>
      </c>
      <c r="AD1220" s="2">
        <v>35.299999999999997</v>
      </c>
      <c r="AE1220" s="2">
        <v>35.299999999999997</v>
      </c>
      <c r="AF1220" s="2">
        <v>45.936999999999998</v>
      </c>
      <c r="AG1220" s="2">
        <v>7.72</v>
      </c>
      <c r="AH1220" s="22">
        <v>30.5</v>
      </c>
      <c r="AI1220" s="22">
        <v>25.3</v>
      </c>
      <c r="AJ1220" s="22">
        <v>41.035899999999998</v>
      </c>
      <c r="AK1220" s="18">
        <v>8.4700000000000006</v>
      </c>
      <c r="AL1220" s="18">
        <v>27.7</v>
      </c>
      <c r="AM1220" s="18">
        <v>30.5</v>
      </c>
      <c r="AN1220" s="2">
        <v>49.873600000000003</v>
      </c>
      <c r="AO1220" s="2">
        <v>4.34</v>
      </c>
      <c r="AP1220" s="2">
        <v>19.899999999999999</v>
      </c>
      <c r="AQ1220" s="2">
        <v>21.8</v>
      </c>
      <c r="AR1220" s="2">
        <v>5.3124000000000002</v>
      </c>
      <c r="AS1220" s="2">
        <v>6.48</v>
      </c>
      <c r="AT1220" s="2">
        <v>25</v>
      </c>
      <c r="AU1220" s="2">
        <v>25.9</v>
      </c>
      <c r="AV1220" s="2">
        <v>15.9999</v>
      </c>
      <c r="AW1220" s="2">
        <v>6.54</v>
      </c>
      <c r="AX1220" s="2">
        <v>31.2</v>
      </c>
      <c r="AY1220" s="2">
        <v>21</v>
      </c>
      <c r="AZ1220" s="2">
        <v>21.084399999999999</v>
      </c>
      <c r="BA1220" s="2">
        <v>11.3</v>
      </c>
      <c r="BB1220" s="2">
        <v>32.299999999999997</v>
      </c>
      <c r="BC1220" s="2">
        <v>35</v>
      </c>
      <c r="BD1220" s="2">
        <v>48.512799999999999</v>
      </c>
      <c r="BE1220" s="4"/>
      <c r="BF1220" s="4"/>
    </row>
    <row r="1221" spans="1:58" x14ac:dyDescent="0.2">
      <c r="A1221" s="29">
        <v>1220</v>
      </c>
      <c r="B1221" s="7" t="s">
        <v>73</v>
      </c>
      <c r="C1221" s="3">
        <v>39964</v>
      </c>
      <c r="D1221" s="4" t="s">
        <v>21</v>
      </c>
      <c r="E1221" s="4" t="s">
        <v>170</v>
      </c>
      <c r="F1221" s="5" t="s">
        <v>194</v>
      </c>
      <c r="G1221" s="6">
        <v>0.8833333333333333</v>
      </c>
      <c r="H1221" s="6">
        <v>0.89583333333333337</v>
      </c>
      <c r="I1221" s="85">
        <f t="shared" si="19"/>
        <v>18.000000000000096</v>
      </c>
      <c r="J1221" s="86">
        <f>I1221*Segmentos!$D$7*(AH1221%)*IF(ISNUMBER(AI1221),AI1221%,0)</f>
        <v>18547.200000000095</v>
      </c>
      <c r="K1221" s="86">
        <f>I1221*Segmentos!$D$7*(AL1221%)*IF(ISNUMBER(AM1221),AM1221%,0)</f>
        <v>16113.600000000088</v>
      </c>
      <c r="L1221" s="4"/>
      <c r="M1221" s="2">
        <v>0.25</v>
      </c>
      <c r="N1221" s="2">
        <v>0.7</v>
      </c>
      <c r="O1221" s="2">
        <v>37.1</v>
      </c>
      <c r="P1221" s="2">
        <v>69.150899999999993</v>
      </c>
      <c r="Q1221" s="2">
        <v>0</v>
      </c>
      <c r="R1221" s="2">
        <v>0</v>
      </c>
      <c r="S1221" s="8" t="s">
        <v>577</v>
      </c>
      <c r="T1221" s="2">
        <v>0</v>
      </c>
      <c r="U1221" s="2">
        <v>0.22</v>
      </c>
      <c r="V1221" s="2">
        <v>1.3</v>
      </c>
      <c r="W1221" s="2">
        <v>17</v>
      </c>
      <c r="X1221" s="2">
        <v>13.2585</v>
      </c>
      <c r="Y1221" s="2">
        <v>0.3</v>
      </c>
      <c r="Z1221" s="2">
        <v>0.8</v>
      </c>
      <c r="AA1221" s="2">
        <v>37.4</v>
      </c>
      <c r="AB1221" s="2">
        <v>25.157499999999999</v>
      </c>
      <c r="AC1221" s="2">
        <v>0.33</v>
      </c>
      <c r="AD1221" s="2">
        <v>0.4</v>
      </c>
      <c r="AE1221" s="2">
        <v>74.400000000000006</v>
      </c>
      <c r="AF1221" s="2">
        <v>30.7349</v>
      </c>
      <c r="AG1221" s="2">
        <v>0.25</v>
      </c>
      <c r="AH1221" s="22">
        <v>0.7</v>
      </c>
      <c r="AI1221" s="22">
        <v>36.799999999999997</v>
      </c>
      <c r="AJ1221" s="22">
        <v>33.405099999999997</v>
      </c>
      <c r="AK1221" s="18">
        <v>0.24</v>
      </c>
      <c r="AL1221" s="18">
        <v>0.6</v>
      </c>
      <c r="AM1221" s="18">
        <v>37.299999999999997</v>
      </c>
      <c r="AN1221" s="2">
        <v>35.745699999999999</v>
      </c>
      <c r="AO1221" s="2">
        <v>0</v>
      </c>
      <c r="AP1221" s="2">
        <v>0</v>
      </c>
      <c r="AQ1221" s="8" t="s">
        <v>577</v>
      </c>
      <c r="AR1221" s="2">
        <v>0</v>
      </c>
      <c r="AS1221" s="2">
        <v>0</v>
      </c>
      <c r="AT1221" s="2">
        <v>0</v>
      </c>
      <c r="AU1221" s="8" t="s">
        <v>577</v>
      </c>
      <c r="AV1221" s="2">
        <v>0</v>
      </c>
      <c r="AW1221" s="2">
        <v>0.21</v>
      </c>
      <c r="AX1221" s="2">
        <v>1.6</v>
      </c>
      <c r="AY1221" s="2">
        <v>13.8</v>
      </c>
      <c r="AZ1221" s="2">
        <v>17.325600000000001</v>
      </c>
      <c r="BA1221" s="2">
        <v>0.48</v>
      </c>
      <c r="BB1221" s="2">
        <v>0.6</v>
      </c>
      <c r="BC1221" s="2">
        <v>85.3</v>
      </c>
      <c r="BD1221" s="2">
        <v>51.825299999999999</v>
      </c>
      <c r="BE1221" s="4"/>
      <c r="BF1221" s="4"/>
    </row>
    <row r="1222" spans="1:58" x14ac:dyDescent="0.2">
      <c r="A1222" s="29">
        <v>1221</v>
      </c>
      <c r="B1222" s="7" t="s">
        <v>114</v>
      </c>
      <c r="C1222" s="3">
        <v>39964</v>
      </c>
      <c r="D1222" s="4" t="s">
        <v>8</v>
      </c>
      <c r="E1222" s="4" t="s">
        <v>180</v>
      </c>
      <c r="F1222" s="5" t="s">
        <v>194</v>
      </c>
      <c r="G1222" s="6">
        <v>0.90833333333333333</v>
      </c>
      <c r="H1222" s="6">
        <v>0.98402777777777783</v>
      </c>
      <c r="I1222" s="85">
        <f t="shared" si="19"/>
        <v>109.00000000000009</v>
      </c>
      <c r="J1222" s="86">
        <f>I1222*Segmentos!$D$7*(AH1222%)*IF(ISNUMBER(AI1222),AI1222%,0)</f>
        <v>2911084.8000000021</v>
      </c>
      <c r="K1222" s="86">
        <f>I1222*Segmentos!$D$7*(AL1222%)*IF(ISNUMBER(AM1222),AM1222%,0)</f>
        <v>2123189.200000002</v>
      </c>
      <c r="L1222" s="4"/>
      <c r="M1222" s="2">
        <v>5.74</v>
      </c>
      <c r="N1222" s="2">
        <v>27.1</v>
      </c>
      <c r="O1222" s="2">
        <v>21.2</v>
      </c>
      <c r="P1222" s="2">
        <v>78.058999999999997</v>
      </c>
      <c r="Q1222" s="2">
        <v>4.41</v>
      </c>
      <c r="R1222" s="2">
        <v>21.2</v>
      </c>
      <c r="S1222" s="2">
        <v>20.8</v>
      </c>
      <c r="T1222" s="2">
        <v>10.017300000000001</v>
      </c>
      <c r="U1222" s="2">
        <v>7.55</v>
      </c>
      <c r="V1222" s="2">
        <v>30.6</v>
      </c>
      <c r="W1222" s="2">
        <v>24.7</v>
      </c>
      <c r="X1222" s="2">
        <v>21.535799999999998</v>
      </c>
      <c r="Y1222" s="2">
        <v>6.43</v>
      </c>
      <c r="Z1222" s="2">
        <v>27.6</v>
      </c>
      <c r="AA1222" s="2">
        <v>23.3</v>
      </c>
      <c r="AB1222" s="2">
        <v>25.830400000000001</v>
      </c>
      <c r="AC1222" s="2">
        <v>4.63</v>
      </c>
      <c r="AD1222" s="2">
        <v>27.4</v>
      </c>
      <c r="AE1222" s="2">
        <v>16.899999999999999</v>
      </c>
      <c r="AF1222" s="2">
        <v>20.675599999999999</v>
      </c>
      <c r="AG1222" s="2">
        <v>6.67</v>
      </c>
      <c r="AH1222" s="22">
        <v>31.2</v>
      </c>
      <c r="AI1222" s="22">
        <v>21.4</v>
      </c>
      <c r="AJ1222" s="22">
        <v>43.095100000000002</v>
      </c>
      <c r="AK1222" s="18">
        <v>4.8899999999999997</v>
      </c>
      <c r="AL1222" s="18">
        <v>23.3</v>
      </c>
      <c r="AM1222" s="18">
        <v>20.9</v>
      </c>
      <c r="AN1222" s="2">
        <v>34.963900000000002</v>
      </c>
      <c r="AO1222" s="2">
        <v>2.91</v>
      </c>
      <c r="AP1222" s="2">
        <v>20</v>
      </c>
      <c r="AQ1222" s="2">
        <v>14.6</v>
      </c>
      <c r="AR1222" s="2">
        <v>4.3324999999999996</v>
      </c>
      <c r="AS1222" s="2">
        <v>4.49</v>
      </c>
      <c r="AT1222" s="2">
        <v>21.6</v>
      </c>
      <c r="AU1222" s="2">
        <v>20.8</v>
      </c>
      <c r="AV1222" s="2">
        <v>13.452199999999999</v>
      </c>
      <c r="AW1222" s="2">
        <v>6.29</v>
      </c>
      <c r="AX1222" s="2">
        <v>34.200000000000003</v>
      </c>
      <c r="AY1222" s="2">
        <v>18.399999999999999</v>
      </c>
      <c r="AZ1222" s="2">
        <v>24.596499999999999</v>
      </c>
      <c r="BA1222" s="2">
        <v>6.85</v>
      </c>
      <c r="BB1222" s="2">
        <v>26.9</v>
      </c>
      <c r="BC1222" s="2">
        <v>25.4</v>
      </c>
      <c r="BD1222" s="2">
        <v>35.677900000000001</v>
      </c>
      <c r="BE1222" s="4"/>
      <c r="BF1222" s="4"/>
    </row>
    <row r="1223" spans="1:58" x14ac:dyDescent="0.2">
      <c r="A1223" s="29">
        <v>1222</v>
      </c>
      <c r="B1223" s="7" t="s">
        <v>5</v>
      </c>
      <c r="C1223" s="3">
        <v>39964</v>
      </c>
      <c r="D1223" s="4" t="s">
        <v>3</v>
      </c>
      <c r="E1223" s="4" t="s">
        <v>164</v>
      </c>
      <c r="F1223" s="5" t="s">
        <v>194</v>
      </c>
      <c r="G1223" s="6">
        <v>0.87430555555555556</v>
      </c>
      <c r="H1223" s="6">
        <v>0.91666666666666663</v>
      </c>
      <c r="I1223" s="85">
        <f t="shared" si="19"/>
        <v>60.999999999999943</v>
      </c>
      <c r="J1223" s="86">
        <f>I1223*Segmentos!$D$7*(AH1223%)*IF(ISNUMBER(AI1223),AI1223%,0)</f>
        <v>2237333.5999999978</v>
      </c>
      <c r="K1223" s="86">
        <f>I1223*Segmentos!$D$7*(AL1223%)*IF(ISNUMBER(AM1223),AM1223%,0)</f>
        <v>1817311.9999999981</v>
      </c>
      <c r="L1223" s="4"/>
      <c r="M1223" s="2">
        <v>8.27</v>
      </c>
      <c r="N1223" s="2">
        <v>22.3</v>
      </c>
      <c r="O1223" s="2">
        <v>37</v>
      </c>
      <c r="P1223" s="2">
        <v>88.743300000000005</v>
      </c>
      <c r="Q1223" s="2">
        <v>4.45</v>
      </c>
      <c r="R1223" s="2">
        <v>11.5</v>
      </c>
      <c r="S1223" s="2">
        <v>38.799999999999997</v>
      </c>
      <c r="T1223" s="2">
        <v>7.9604999999999997</v>
      </c>
      <c r="U1223" s="2">
        <v>5.07</v>
      </c>
      <c r="V1223" s="2">
        <v>16.100000000000001</v>
      </c>
      <c r="W1223" s="2">
        <v>31.4</v>
      </c>
      <c r="X1223" s="2">
        <v>11.397600000000001</v>
      </c>
      <c r="Y1223" s="2">
        <v>7.89</v>
      </c>
      <c r="Z1223" s="2">
        <v>24.1</v>
      </c>
      <c r="AA1223" s="2">
        <v>32.799999999999997</v>
      </c>
      <c r="AB1223" s="2">
        <v>24.991900000000001</v>
      </c>
      <c r="AC1223" s="2">
        <v>12.6</v>
      </c>
      <c r="AD1223" s="2">
        <v>30.3</v>
      </c>
      <c r="AE1223" s="2">
        <v>41.6</v>
      </c>
      <c r="AF1223" s="2">
        <v>44.393300000000004</v>
      </c>
      <c r="AG1223" s="2">
        <v>9.17</v>
      </c>
      <c r="AH1223" s="22">
        <v>25.4</v>
      </c>
      <c r="AI1223" s="22">
        <v>36.1</v>
      </c>
      <c r="AJ1223" s="22">
        <v>46.692100000000003</v>
      </c>
      <c r="AK1223" s="18">
        <v>7.46</v>
      </c>
      <c r="AL1223" s="18">
        <v>19.600000000000001</v>
      </c>
      <c r="AM1223" s="18">
        <v>38</v>
      </c>
      <c r="AN1223" s="2">
        <v>42.051200000000001</v>
      </c>
      <c r="AO1223" s="2">
        <v>5.89</v>
      </c>
      <c r="AP1223" s="2">
        <v>18.600000000000001</v>
      </c>
      <c r="AQ1223" s="2">
        <v>31.6</v>
      </c>
      <c r="AR1223" s="2">
        <v>6.9027000000000003</v>
      </c>
      <c r="AS1223" s="2">
        <v>5.8</v>
      </c>
      <c r="AT1223" s="2">
        <v>18.5</v>
      </c>
      <c r="AU1223" s="2">
        <v>31.3</v>
      </c>
      <c r="AV1223" s="2">
        <v>13.712300000000001</v>
      </c>
      <c r="AW1223" s="2">
        <v>8.07</v>
      </c>
      <c r="AX1223" s="2">
        <v>22.3</v>
      </c>
      <c r="AY1223" s="2">
        <v>36.200000000000003</v>
      </c>
      <c r="AZ1223" s="2">
        <v>24.888500000000001</v>
      </c>
      <c r="BA1223" s="2">
        <v>10.52</v>
      </c>
      <c r="BB1223" s="2">
        <v>25.7</v>
      </c>
      <c r="BC1223" s="2">
        <v>41</v>
      </c>
      <c r="BD1223" s="2">
        <v>43.239800000000002</v>
      </c>
      <c r="BE1223" s="4"/>
      <c r="BF1223" s="4"/>
    </row>
    <row r="1224" spans="1:58" x14ac:dyDescent="0.2">
      <c r="A1224" s="29">
        <v>1223</v>
      </c>
      <c r="B1224" s="7" t="s">
        <v>49</v>
      </c>
      <c r="C1224" s="3">
        <v>39964</v>
      </c>
      <c r="D1224" s="4" t="s">
        <v>3</v>
      </c>
      <c r="E1224" s="4" t="s">
        <v>168</v>
      </c>
      <c r="F1224" s="5" t="s">
        <v>194</v>
      </c>
      <c r="G1224" s="6">
        <v>0.7895833333333333</v>
      </c>
      <c r="H1224" s="6">
        <v>0.87430555555555556</v>
      </c>
      <c r="I1224" s="85">
        <f t="shared" si="19"/>
        <v>122.00000000000004</v>
      </c>
      <c r="J1224" s="86">
        <f>I1224*Segmentos!$D$7*(AH1224%)*IF(ISNUMBER(AI1224),AI1224%,0)</f>
        <v>1367034.4000000006</v>
      </c>
      <c r="K1224" s="86">
        <f>I1224*Segmentos!$D$7*(AL1224%)*IF(ISNUMBER(AM1224),AM1224%,0)</f>
        <v>1803208.8000000005</v>
      </c>
      <c r="L1224" s="4" t="s">
        <v>345</v>
      </c>
      <c r="M1224" s="2">
        <v>3.26</v>
      </c>
      <c r="N1224" s="2">
        <v>10.9</v>
      </c>
      <c r="O1224" s="2">
        <v>30</v>
      </c>
      <c r="P1224" s="2">
        <v>91.636799999999994</v>
      </c>
      <c r="Q1224" s="2">
        <v>0.79</v>
      </c>
      <c r="R1224" s="2">
        <v>4.0999999999999996</v>
      </c>
      <c r="S1224" s="2">
        <v>19.2</v>
      </c>
      <c r="T1224" s="2">
        <v>3.7189000000000001</v>
      </c>
      <c r="U1224" s="2">
        <v>1.53</v>
      </c>
      <c r="V1224" s="2">
        <v>8.1</v>
      </c>
      <c r="W1224" s="2">
        <v>18.899999999999999</v>
      </c>
      <c r="X1224" s="2">
        <v>8.9909999999999997</v>
      </c>
      <c r="Y1224" s="2">
        <v>3.19</v>
      </c>
      <c r="Z1224" s="2">
        <v>10.8</v>
      </c>
      <c r="AA1224" s="2">
        <v>29.4</v>
      </c>
      <c r="AB1224" s="2">
        <v>26.439</v>
      </c>
      <c r="AC1224" s="2">
        <v>5.69</v>
      </c>
      <c r="AD1224" s="2">
        <v>16.100000000000001</v>
      </c>
      <c r="AE1224" s="2">
        <v>35.4</v>
      </c>
      <c r="AF1224" s="2">
        <v>52.488</v>
      </c>
      <c r="AG1224" s="2">
        <v>2.8</v>
      </c>
      <c r="AH1224" s="22">
        <v>10.9</v>
      </c>
      <c r="AI1224" s="22">
        <v>25.7</v>
      </c>
      <c r="AJ1224" s="22">
        <v>37.274999999999999</v>
      </c>
      <c r="AK1224" s="18">
        <v>3.68</v>
      </c>
      <c r="AL1224" s="18">
        <v>10.9</v>
      </c>
      <c r="AM1224" s="18">
        <v>33.9</v>
      </c>
      <c r="AN1224" s="2">
        <v>54.361899999999999</v>
      </c>
      <c r="AO1224" s="2">
        <v>1.64</v>
      </c>
      <c r="AP1224" s="2">
        <v>7.9</v>
      </c>
      <c r="AQ1224" s="2">
        <v>20.7</v>
      </c>
      <c r="AR1224" s="2">
        <v>5.0423999999999998</v>
      </c>
      <c r="AS1224" s="2">
        <v>2.2799999999999998</v>
      </c>
      <c r="AT1224" s="2">
        <v>8.6</v>
      </c>
      <c r="AU1224" s="2">
        <v>26.4</v>
      </c>
      <c r="AV1224" s="2">
        <v>14.1073</v>
      </c>
      <c r="AW1224" s="2">
        <v>3.05</v>
      </c>
      <c r="AX1224" s="2">
        <v>11.1</v>
      </c>
      <c r="AY1224" s="2">
        <v>27.5</v>
      </c>
      <c r="AZ1224" s="2">
        <v>24.628</v>
      </c>
      <c r="BA1224" s="2">
        <v>4.45</v>
      </c>
      <c r="BB1224" s="2">
        <v>12.8</v>
      </c>
      <c r="BC1224" s="2">
        <v>34.700000000000003</v>
      </c>
      <c r="BD1224" s="2">
        <v>47.859099999999998</v>
      </c>
      <c r="BE1224" s="4"/>
      <c r="BF1224" s="4"/>
    </row>
    <row r="1225" spans="1:58" x14ac:dyDescent="0.2">
      <c r="A1225" s="29">
        <v>1224</v>
      </c>
      <c r="B1225" s="7" t="s">
        <v>101</v>
      </c>
      <c r="C1225" s="3">
        <v>39964</v>
      </c>
      <c r="D1225" s="4" t="s">
        <v>28</v>
      </c>
      <c r="E1225" s="4" t="s">
        <v>168</v>
      </c>
      <c r="F1225" s="5" t="s">
        <v>194</v>
      </c>
      <c r="G1225" s="6">
        <v>0.91736111111111107</v>
      </c>
      <c r="H1225" s="6">
        <v>1.1111111111111112E-2</v>
      </c>
      <c r="I1225" s="85">
        <f t="shared" si="19"/>
        <v>135.00000000000006</v>
      </c>
      <c r="J1225" s="86">
        <f>I1225*Segmentos!$D$7*(AH1225%)*IF(ISNUMBER(AI1225),AI1225%,0)</f>
        <v>1594080.0000000009</v>
      </c>
      <c r="K1225" s="86">
        <f>I1225*Segmentos!$D$7*(AL1225%)*IF(ISNUMBER(AM1225),AM1225%,0)</f>
        <v>1147608.0000000005</v>
      </c>
      <c r="L1225" s="4" t="s">
        <v>347</v>
      </c>
      <c r="M1225" s="2">
        <v>2.52</v>
      </c>
      <c r="N1225" s="2">
        <v>10.6</v>
      </c>
      <c r="O1225" s="2">
        <v>23.9</v>
      </c>
      <c r="P1225" s="2">
        <v>85.343699999999998</v>
      </c>
      <c r="Q1225" s="2">
        <v>1.1200000000000001</v>
      </c>
      <c r="R1225" s="2">
        <v>4.7</v>
      </c>
      <c r="S1225" s="2">
        <v>24.1</v>
      </c>
      <c r="T1225" s="2">
        <v>6.3384</v>
      </c>
      <c r="U1225" s="2">
        <v>1.84</v>
      </c>
      <c r="V1225" s="2">
        <v>9.1</v>
      </c>
      <c r="W1225" s="2">
        <v>20.2</v>
      </c>
      <c r="X1225" s="2">
        <v>13.0687</v>
      </c>
      <c r="Y1225" s="2">
        <v>3.48</v>
      </c>
      <c r="Z1225" s="2">
        <v>14.9</v>
      </c>
      <c r="AA1225" s="2">
        <v>23.4</v>
      </c>
      <c r="AB1225" s="2">
        <v>34.8249</v>
      </c>
      <c r="AC1225" s="2">
        <v>2.8</v>
      </c>
      <c r="AD1225" s="2">
        <v>10.6</v>
      </c>
      <c r="AE1225" s="2">
        <v>26.5</v>
      </c>
      <c r="AF1225" s="2">
        <v>31.111699999999999</v>
      </c>
      <c r="AG1225" s="2">
        <v>2.96</v>
      </c>
      <c r="AH1225" s="22">
        <v>12</v>
      </c>
      <c r="AI1225" s="22">
        <v>24.6</v>
      </c>
      <c r="AJ1225" s="22">
        <v>47.521799999999999</v>
      </c>
      <c r="AK1225" s="18">
        <v>2.12</v>
      </c>
      <c r="AL1225" s="18">
        <v>9.1999999999999993</v>
      </c>
      <c r="AM1225" s="18">
        <v>23.1</v>
      </c>
      <c r="AN1225" s="2">
        <v>37.821899999999999</v>
      </c>
      <c r="AO1225" s="2">
        <v>0.68</v>
      </c>
      <c r="AP1225" s="2">
        <v>4.7</v>
      </c>
      <c r="AQ1225" s="2">
        <v>14.3</v>
      </c>
      <c r="AR1225" s="2">
        <v>2.5028999999999999</v>
      </c>
      <c r="AS1225" s="2">
        <v>1.84</v>
      </c>
      <c r="AT1225" s="2">
        <v>7.2</v>
      </c>
      <c r="AU1225" s="2">
        <v>25.4</v>
      </c>
      <c r="AV1225" s="2">
        <v>13.7235</v>
      </c>
      <c r="AW1225" s="2">
        <v>3.93</v>
      </c>
      <c r="AX1225" s="2">
        <v>15.6</v>
      </c>
      <c r="AY1225" s="2">
        <v>25.3</v>
      </c>
      <c r="AZ1225" s="2">
        <v>38.271700000000003</v>
      </c>
      <c r="BA1225" s="2">
        <v>2.38</v>
      </c>
      <c r="BB1225" s="2">
        <v>10.4</v>
      </c>
      <c r="BC1225" s="2">
        <v>22.9</v>
      </c>
      <c r="BD1225" s="2">
        <v>30.845600000000001</v>
      </c>
      <c r="BE1225" s="4"/>
      <c r="BF1225" s="4"/>
    </row>
    <row r="1226" spans="1:58" x14ac:dyDescent="0.2">
      <c r="A1226" s="29">
        <v>1225</v>
      </c>
      <c r="B1226" s="7" t="s">
        <v>9</v>
      </c>
      <c r="C1226" s="3">
        <v>39964</v>
      </c>
      <c r="D1226" s="4" t="s">
        <v>8</v>
      </c>
      <c r="E1226" s="4" t="s">
        <v>168</v>
      </c>
      <c r="F1226" s="5" t="s">
        <v>194</v>
      </c>
      <c r="G1226" s="6">
        <v>0.80208333333333337</v>
      </c>
      <c r="H1226" s="6">
        <v>0.87361111111111101</v>
      </c>
      <c r="I1226" s="85">
        <f t="shared" si="19"/>
        <v>102.9999999999998</v>
      </c>
      <c r="J1226" s="86">
        <f>I1226*Segmentos!$D$7*(AH1226%)*IF(ISNUMBER(AI1226),AI1226%,0)</f>
        <v>1884899.9999999963</v>
      </c>
      <c r="K1226" s="86">
        <f>I1226*Segmentos!$D$7*(AL1226%)*IF(ISNUMBER(AM1226),AM1226%,0)</f>
        <v>2349388.7999999956</v>
      </c>
      <c r="L1226" s="4" t="s">
        <v>344</v>
      </c>
      <c r="M1226" s="2">
        <v>5.17</v>
      </c>
      <c r="N1226" s="2">
        <v>12.9</v>
      </c>
      <c r="O1226" s="2">
        <v>40.1</v>
      </c>
      <c r="P1226" s="2">
        <v>77.463099999999997</v>
      </c>
      <c r="Q1226" s="2">
        <v>4.51</v>
      </c>
      <c r="R1226" s="2">
        <v>11.4</v>
      </c>
      <c r="S1226" s="2">
        <v>39.4</v>
      </c>
      <c r="T1226" s="2">
        <v>11.270099999999999</v>
      </c>
      <c r="U1226" s="2">
        <v>2.72</v>
      </c>
      <c r="V1226" s="2">
        <v>10.5</v>
      </c>
      <c r="W1226" s="2">
        <v>26</v>
      </c>
      <c r="X1226" s="2">
        <v>8.5289999999999999</v>
      </c>
      <c r="Y1226" s="2">
        <v>5.67</v>
      </c>
      <c r="Z1226" s="2">
        <v>13.3</v>
      </c>
      <c r="AA1226" s="2">
        <v>42.5</v>
      </c>
      <c r="AB1226" s="2">
        <v>25.048400000000001</v>
      </c>
      <c r="AC1226" s="2">
        <v>6.64</v>
      </c>
      <c r="AD1226" s="2">
        <v>14.8</v>
      </c>
      <c r="AE1226" s="2">
        <v>44.9</v>
      </c>
      <c r="AF1226" s="2">
        <v>32.615400000000001</v>
      </c>
      <c r="AG1226" s="2">
        <v>4.57</v>
      </c>
      <c r="AH1226" s="22">
        <v>12.5</v>
      </c>
      <c r="AI1226" s="22">
        <v>36.6</v>
      </c>
      <c r="AJ1226" s="22">
        <v>32.459600000000002</v>
      </c>
      <c r="AK1226" s="18">
        <v>5.72</v>
      </c>
      <c r="AL1226" s="18">
        <v>13.2</v>
      </c>
      <c r="AM1226" s="18">
        <v>43.2</v>
      </c>
      <c r="AN1226" s="2">
        <v>45.003500000000003</v>
      </c>
      <c r="AO1226" s="2">
        <v>1.85</v>
      </c>
      <c r="AP1226" s="2">
        <v>4.8</v>
      </c>
      <c r="AQ1226" s="2">
        <v>38.5</v>
      </c>
      <c r="AR1226" s="2">
        <v>3.0274000000000001</v>
      </c>
      <c r="AS1226" s="2">
        <v>2.08</v>
      </c>
      <c r="AT1226" s="2">
        <v>6</v>
      </c>
      <c r="AU1226" s="2">
        <v>34.799999999999997</v>
      </c>
      <c r="AV1226" s="2">
        <v>6.8674999999999997</v>
      </c>
      <c r="AW1226" s="2">
        <v>6</v>
      </c>
      <c r="AX1226" s="2">
        <v>14.6</v>
      </c>
      <c r="AY1226" s="2">
        <v>41.2</v>
      </c>
      <c r="AZ1226" s="2">
        <v>25.847100000000001</v>
      </c>
      <c r="BA1226" s="2">
        <v>7.28</v>
      </c>
      <c r="BB1226" s="2">
        <v>17.899999999999999</v>
      </c>
      <c r="BC1226" s="2">
        <v>40.6</v>
      </c>
      <c r="BD1226" s="2">
        <v>41.7211</v>
      </c>
      <c r="BE1226" s="4"/>
      <c r="BF1226" s="4"/>
    </row>
    <row r="1227" spans="1:58" x14ac:dyDescent="0.2">
      <c r="A1227" s="29">
        <v>1226</v>
      </c>
      <c r="B1227" s="7" t="s">
        <v>35</v>
      </c>
      <c r="C1227" s="3">
        <v>39964</v>
      </c>
      <c r="D1227" s="4" t="s">
        <v>13</v>
      </c>
      <c r="E1227" s="4" t="s">
        <v>163</v>
      </c>
      <c r="F1227" s="5" t="s">
        <v>194</v>
      </c>
      <c r="G1227" s="6">
        <v>0.92013888888888884</v>
      </c>
      <c r="H1227" s="6">
        <v>0.92152777777777783</v>
      </c>
      <c r="I1227" s="85">
        <f t="shared" si="19"/>
        <v>2.0000000000001528</v>
      </c>
      <c r="J1227" s="86">
        <f>I1227*Segmentos!$D$7*(AH1227%)*IF(ISNUMBER(AI1227),AI1227%,0)</f>
        <v>53593.600000004095</v>
      </c>
      <c r="K1227" s="86">
        <f>I1227*Segmentos!$D$7*(AL1227%)*IF(ISNUMBER(AM1227),AM1227%,0)</f>
        <v>57470.400000004382</v>
      </c>
      <c r="L1227" s="4"/>
      <c r="M1227" s="2">
        <v>6.95</v>
      </c>
      <c r="N1227" s="2">
        <v>7.8</v>
      </c>
      <c r="O1227" s="2">
        <v>88.6</v>
      </c>
      <c r="P1227" s="2">
        <v>81.216099999999997</v>
      </c>
      <c r="Q1227" s="2">
        <v>4.25</v>
      </c>
      <c r="R1227" s="2">
        <v>4.7</v>
      </c>
      <c r="S1227" s="2">
        <v>89.6</v>
      </c>
      <c r="T1227" s="2">
        <v>8.2972999999999999</v>
      </c>
      <c r="U1227" s="2">
        <v>4.8600000000000003</v>
      </c>
      <c r="V1227" s="2">
        <v>5.2</v>
      </c>
      <c r="W1227" s="2">
        <v>93</v>
      </c>
      <c r="X1227" s="2">
        <v>11.9011</v>
      </c>
      <c r="Y1227" s="2">
        <v>7.54</v>
      </c>
      <c r="Z1227" s="2">
        <v>8.9</v>
      </c>
      <c r="AA1227" s="2">
        <v>84.4</v>
      </c>
      <c r="AB1227" s="2">
        <v>26.0167</v>
      </c>
      <c r="AC1227" s="2">
        <v>9.1199999999999992</v>
      </c>
      <c r="AD1227" s="2">
        <v>10.1</v>
      </c>
      <c r="AE1227" s="2">
        <v>90.2</v>
      </c>
      <c r="AF1227" s="2">
        <v>35.000900000000001</v>
      </c>
      <c r="AG1227" s="2">
        <v>6.67</v>
      </c>
      <c r="AH1227" s="22">
        <v>7.9</v>
      </c>
      <c r="AI1227" s="22">
        <v>84.8</v>
      </c>
      <c r="AJ1227" s="22">
        <v>37.011299999999999</v>
      </c>
      <c r="AK1227" s="18">
        <v>7.19</v>
      </c>
      <c r="AL1227" s="18">
        <v>7.8</v>
      </c>
      <c r="AM1227" s="18">
        <v>92.1</v>
      </c>
      <c r="AN1227" s="2">
        <v>44.204799999999999</v>
      </c>
      <c r="AO1227" s="2">
        <v>5.43</v>
      </c>
      <c r="AP1227" s="2">
        <v>5.9</v>
      </c>
      <c r="AQ1227" s="2">
        <v>91.6</v>
      </c>
      <c r="AR1227" s="2">
        <v>6.9321000000000002</v>
      </c>
      <c r="AS1227" s="2">
        <v>4.76</v>
      </c>
      <c r="AT1227" s="2">
        <v>5.0999999999999996</v>
      </c>
      <c r="AU1227" s="2">
        <v>93</v>
      </c>
      <c r="AV1227" s="2">
        <v>12.264200000000001</v>
      </c>
      <c r="AW1227" s="2">
        <v>6.02</v>
      </c>
      <c r="AX1227" s="2">
        <v>7.5</v>
      </c>
      <c r="AY1227" s="2">
        <v>80.2</v>
      </c>
      <c r="AZ1227" s="2">
        <v>20.250900000000001</v>
      </c>
      <c r="BA1227" s="2">
        <v>9.33</v>
      </c>
      <c r="BB1227" s="2">
        <v>10.199999999999999</v>
      </c>
      <c r="BC1227" s="2">
        <v>91.4</v>
      </c>
      <c r="BD1227" s="2">
        <v>41.768799999999999</v>
      </c>
      <c r="BE1227" s="4"/>
      <c r="BF1227" s="4"/>
    </row>
    <row r="1228" spans="1:58" x14ac:dyDescent="0.2">
      <c r="A1228" s="29">
        <v>1227</v>
      </c>
      <c r="B1228" s="7" t="s">
        <v>11</v>
      </c>
      <c r="C1228" s="3">
        <v>39964</v>
      </c>
      <c r="D1228" s="4" t="s">
        <v>8</v>
      </c>
      <c r="E1228" s="4" t="s">
        <v>166</v>
      </c>
      <c r="F1228" s="5" t="s">
        <v>194</v>
      </c>
      <c r="G1228" s="6">
        <v>0.8881944444444444</v>
      </c>
      <c r="H1228" s="6">
        <v>0.88888888888888884</v>
      </c>
      <c r="I1228" s="85">
        <f t="shared" si="19"/>
        <v>0.99999999999999645</v>
      </c>
      <c r="J1228" s="86">
        <f>I1228*Segmentos!$D$7*(AH1228%)*IF(ISNUMBER(AI1228),AI1228%,0)</f>
        <v>14399.999999999951</v>
      </c>
      <c r="K1228" s="86">
        <f>I1228*Segmentos!$D$7*(AL1228%)*IF(ISNUMBER(AM1228),AM1228%,0)</f>
        <v>18799.999999999935</v>
      </c>
      <c r="L1228" s="4"/>
      <c r="M1228" s="2">
        <v>4.1900000000000004</v>
      </c>
      <c r="N1228" s="2">
        <v>4.2</v>
      </c>
      <c r="O1228" s="2">
        <v>100</v>
      </c>
      <c r="P1228" s="2">
        <v>81.5107</v>
      </c>
      <c r="Q1228" s="2">
        <v>3.04</v>
      </c>
      <c r="R1228" s="2">
        <v>3</v>
      </c>
      <c r="S1228" s="2">
        <v>100</v>
      </c>
      <c r="T1228" s="2">
        <v>9.8658999999999999</v>
      </c>
      <c r="U1228" s="2">
        <v>3.22</v>
      </c>
      <c r="V1228" s="2">
        <v>3.2</v>
      </c>
      <c r="W1228" s="2">
        <v>100</v>
      </c>
      <c r="X1228" s="2">
        <v>13.164</v>
      </c>
      <c r="Y1228" s="2">
        <v>5.14</v>
      </c>
      <c r="Z1228" s="2">
        <v>5.0999999999999996</v>
      </c>
      <c r="AA1228" s="2">
        <v>100</v>
      </c>
      <c r="AB1228" s="2">
        <v>29.541799999999999</v>
      </c>
      <c r="AC1228" s="2">
        <v>4.53</v>
      </c>
      <c r="AD1228" s="2">
        <v>4.5</v>
      </c>
      <c r="AE1228" s="2">
        <v>100</v>
      </c>
      <c r="AF1228" s="2">
        <v>28.939</v>
      </c>
      <c r="AG1228" s="2">
        <v>3.59</v>
      </c>
      <c r="AH1228" s="22">
        <v>3.6</v>
      </c>
      <c r="AI1228" s="22">
        <v>100</v>
      </c>
      <c r="AJ1228" s="22">
        <v>33.133200000000002</v>
      </c>
      <c r="AK1228" s="18">
        <v>4.7300000000000004</v>
      </c>
      <c r="AL1228" s="18">
        <v>4.7</v>
      </c>
      <c r="AM1228" s="18">
        <v>100</v>
      </c>
      <c r="AN1228" s="2">
        <v>48.377499999999998</v>
      </c>
      <c r="AO1228" s="2">
        <v>1.23</v>
      </c>
      <c r="AP1228" s="2">
        <v>1.2</v>
      </c>
      <c r="AQ1228" s="2">
        <v>100</v>
      </c>
      <c r="AR1228" s="2">
        <v>2.6208999999999998</v>
      </c>
      <c r="AS1228" s="2">
        <v>2</v>
      </c>
      <c r="AT1228" s="2">
        <v>2</v>
      </c>
      <c r="AU1228" s="2">
        <v>100</v>
      </c>
      <c r="AV1228" s="2">
        <v>8.5790000000000006</v>
      </c>
      <c r="AW1228" s="2">
        <v>5.81</v>
      </c>
      <c r="AX1228" s="2">
        <v>5.8</v>
      </c>
      <c r="AY1228" s="2">
        <v>100</v>
      </c>
      <c r="AZ1228" s="2">
        <v>32.540999999999997</v>
      </c>
      <c r="BA1228" s="2">
        <v>5.0599999999999996</v>
      </c>
      <c r="BB1228" s="2">
        <v>5.0999999999999996</v>
      </c>
      <c r="BC1228" s="2">
        <v>100</v>
      </c>
      <c r="BD1228" s="2">
        <v>37.769799999999996</v>
      </c>
      <c r="BE1228" s="4"/>
      <c r="BF1228" s="4"/>
    </row>
    <row r="1229" spans="1:58" x14ac:dyDescent="0.2">
      <c r="A1229" s="29">
        <v>1228</v>
      </c>
      <c r="B1229" s="7" t="s">
        <v>11</v>
      </c>
      <c r="C1229" s="3">
        <v>39964</v>
      </c>
      <c r="D1229" s="4" t="s">
        <v>0</v>
      </c>
      <c r="E1229" s="4" t="s">
        <v>166</v>
      </c>
      <c r="F1229" s="5" t="s">
        <v>194</v>
      </c>
      <c r="G1229" s="6">
        <v>0.91388888888888886</v>
      </c>
      <c r="H1229" s="6">
        <v>0.91666666666666663</v>
      </c>
      <c r="I1229" s="85">
        <f t="shared" si="19"/>
        <v>3.9999999999999858</v>
      </c>
      <c r="J1229" s="86">
        <f>I1229*Segmentos!$D$7*(AH1229%)*IF(ISNUMBER(AI1229),AI1229%,0)</f>
        <v>86527.99999999968</v>
      </c>
      <c r="K1229" s="86">
        <f>I1229*Segmentos!$D$7*(AL1229%)*IF(ISNUMBER(AM1229),AM1229%,0)</f>
        <v>100084.79999999965</v>
      </c>
      <c r="L1229" s="4"/>
      <c r="M1229" s="2">
        <v>5.85</v>
      </c>
      <c r="N1229" s="2">
        <v>8.4</v>
      </c>
      <c r="O1229" s="2">
        <v>69.900000000000006</v>
      </c>
      <c r="P1229" s="2">
        <v>87.253900000000002</v>
      </c>
      <c r="Q1229" s="2">
        <v>6.38</v>
      </c>
      <c r="R1229" s="2">
        <v>7.5</v>
      </c>
      <c r="S1229" s="2">
        <v>84.6</v>
      </c>
      <c r="T1229" s="2">
        <v>15.887600000000001</v>
      </c>
      <c r="U1229" s="2">
        <v>4.8499999999999996</v>
      </c>
      <c r="V1229" s="2">
        <v>7.1</v>
      </c>
      <c r="W1229" s="2">
        <v>68.599999999999994</v>
      </c>
      <c r="X1229" s="2">
        <v>15.1579</v>
      </c>
      <c r="Y1229" s="2">
        <v>5.17</v>
      </c>
      <c r="Z1229" s="2">
        <v>8.6999999999999993</v>
      </c>
      <c r="AA1229" s="2">
        <v>59.7</v>
      </c>
      <c r="AB1229" s="2">
        <v>22.779599999999999</v>
      </c>
      <c r="AC1229" s="2">
        <v>6.82</v>
      </c>
      <c r="AD1229" s="2">
        <v>9.3000000000000007</v>
      </c>
      <c r="AE1229" s="2">
        <v>73.099999999999994</v>
      </c>
      <c r="AF1229" s="2">
        <v>33.428800000000003</v>
      </c>
      <c r="AG1229" s="2">
        <v>5.38</v>
      </c>
      <c r="AH1229" s="22">
        <v>8</v>
      </c>
      <c r="AI1229" s="22">
        <v>67.599999999999994</v>
      </c>
      <c r="AJ1229" s="22">
        <v>38.086100000000002</v>
      </c>
      <c r="AK1229" s="18">
        <v>6.27</v>
      </c>
      <c r="AL1229" s="18">
        <v>8.6999999999999993</v>
      </c>
      <c r="AM1229" s="18">
        <v>71.900000000000006</v>
      </c>
      <c r="AN1229" s="2">
        <v>49.1678</v>
      </c>
      <c r="AO1229" s="2">
        <v>5.0199999999999996</v>
      </c>
      <c r="AP1229" s="2">
        <v>6.8</v>
      </c>
      <c r="AQ1229" s="2">
        <v>74.3</v>
      </c>
      <c r="AR1229" s="2">
        <v>8.1896000000000004</v>
      </c>
      <c r="AS1229" s="2">
        <v>6.47</v>
      </c>
      <c r="AT1229" s="2">
        <v>7.6</v>
      </c>
      <c r="AU1229" s="2">
        <v>85.1</v>
      </c>
      <c r="AV1229" s="2">
        <v>21.273499999999999</v>
      </c>
      <c r="AW1229" s="2">
        <v>6.56</v>
      </c>
      <c r="AX1229" s="2">
        <v>9.8000000000000007</v>
      </c>
      <c r="AY1229" s="2">
        <v>67.099999999999994</v>
      </c>
      <c r="AZ1229" s="2">
        <v>28.1251</v>
      </c>
      <c r="BA1229" s="2">
        <v>5.19</v>
      </c>
      <c r="BB1229" s="2">
        <v>8.1999999999999993</v>
      </c>
      <c r="BC1229" s="2">
        <v>63.3</v>
      </c>
      <c r="BD1229" s="2">
        <v>29.665700000000001</v>
      </c>
      <c r="BE1229" s="4"/>
      <c r="BF1229" s="4"/>
    </row>
    <row r="1230" spans="1:58" x14ac:dyDescent="0.2">
      <c r="A1230" s="29">
        <v>1229</v>
      </c>
      <c r="B1230" s="7" t="s">
        <v>6</v>
      </c>
      <c r="C1230" s="3">
        <v>39964</v>
      </c>
      <c r="D1230" s="4" t="s">
        <v>3</v>
      </c>
      <c r="E1230" s="4" t="s">
        <v>166</v>
      </c>
      <c r="F1230" s="5" t="s">
        <v>194</v>
      </c>
      <c r="G1230" s="6">
        <v>0.90833333333333333</v>
      </c>
      <c r="H1230" s="6">
        <v>0.90902777777777777</v>
      </c>
      <c r="I1230" s="85">
        <f t="shared" si="19"/>
        <v>0.99999999999999645</v>
      </c>
      <c r="J1230" s="86">
        <f>I1230*Segmentos!$D$7*(AH1230%)*IF(ISNUMBER(AI1230),AI1230%,0)</f>
        <v>45599.99999999984</v>
      </c>
      <c r="K1230" s="86">
        <f>I1230*Segmentos!$D$7*(AL1230%)*IF(ISNUMBER(AM1230),AM1230%,0)</f>
        <v>31999.999999999887</v>
      </c>
      <c r="L1230" s="4"/>
      <c r="M1230" s="2">
        <v>9.6199999999999992</v>
      </c>
      <c r="N1230" s="2">
        <v>9.6</v>
      </c>
      <c r="O1230" s="2">
        <v>100</v>
      </c>
      <c r="P1230" s="2">
        <v>86.867999999999995</v>
      </c>
      <c r="Q1230" s="2">
        <v>5.32</v>
      </c>
      <c r="R1230" s="2">
        <v>5.3</v>
      </c>
      <c r="S1230" s="2">
        <v>100</v>
      </c>
      <c r="T1230" s="2">
        <v>8.0132999999999992</v>
      </c>
      <c r="U1230" s="2">
        <v>7.93</v>
      </c>
      <c r="V1230" s="2">
        <v>7.9</v>
      </c>
      <c r="W1230" s="2">
        <v>100</v>
      </c>
      <c r="X1230" s="2">
        <v>14.9992</v>
      </c>
      <c r="Y1230" s="2">
        <v>8.06</v>
      </c>
      <c r="Z1230" s="2">
        <v>8.1</v>
      </c>
      <c r="AA1230" s="2">
        <v>100</v>
      </c>
      <c r="AB1230" s="2">
        <v>21.4741</v>
      </c>
      <c r="AC1230" s="2">
        <v>14.3</v>
      </c>
      <c r="AD1230" s="2">
        <v>14.3</v>
      </c>
      <c r="AE1230" s="2">
        <v>100</v>
      </c>
      <c r="AF1230" s="2">
        <v>42.381500000000003</v>
      </c>
      <c r="AG1230" s="2">
        <v>11.38</v>
      </c>
      <c r="AH1230" s="22">
        <v>11.4</v>
      </c>
      <c r="AI1230" s="22">
        <v>100</v>
      </c>
      <c r="AJ1230" s="22">
        <v>48.752299999999998</v>
      </c>
      <c r="AK1230" s="18">
        <v>8.0299999999999994</v>
      </c>
      <c r="AL1230" s="18">
        <v>8</v>
      </c>
      <c r="AM1230" s="18">
        <v>100</v>
      </c>
      <c r="AN1230" s="2">
        <v>38.1158</v>
      </c>
      <c r="AO1230" s="2">
        <v>9.14</v>
      </c>
      <c r="AP1230" s="2">
        <v>9.1</v>
      </c>
      <c r="AQ1230" s="2">
        <v>100</v>
      </c>
      <c r="AR1230" s="2">
        <v>9.0152000000000001</v>
      </c>
      <c r="AS1230" s="2">
        <v>8.48</v>
      </c>
      <c r="AT1230" s="2">
        <v>8.5</v>
      </c>
      <c r="AU1230" s="2">
        <v>100</v>
      </c>
      <c r="AV1230" s="2">
        <v>16.862400000000001</v>
      </c>
      <c r="AW1230" s="2">
        <v>10.25</v>
      </c>
      <c r="AX1230" s="2">
        <v>10.199999999999999</v>
      </c>
      <c r="AY1230" s="2">
        <v>100</v>
      </c>
      <c r="AZ1230" s="2">
        <v>26.599399999999999</v>
      </c>
      <c r="BA1230" s="2">
        <v>9.9499999999999993</v>
      </c>
      <c r="BB1230" s="2">
        <v>9.9</v>
      </c>
      <c r="BC1230" s="2">
        <v>100</v>
      </c>
      <c r="BD1230" s="2">
        <v>34.390999999999998</v>
      </c>
      <c r="BE1230" s="4"/>
      <c r="BF1230" s="4"/>
    </row>
    <row r="1231" spans="1:58" x14ac:dyDescent="0.2">
      <c r="A1231" s="29">
        <v>1230</v>
      </c>
      <c r="B1231" s="7" t="s">
        <v>31</v>
      </c>
      <c r="C1231" s="3">
        <v>39964</v>
      </c>
      <c r="D1231" s="4" t="s">
        <v>28</v>
      </c>
      <c r="E1231" s="4" t="s">
        <v>166</v>
      </c>
      <c r="F1231" s="5" t="s">
        <v>194</v>
      </c>
      <c r="G1231" s="6">
        <v>0.9145833333333333</v>
      </c>
      <c r="H1231" s="6">
        <v>0.91736111111111107</v>
      </c>
      <c r="I1231" s="85">
        <f t="shared" si="19"/>
        <v>3.9999999999999858</v>
      </c>
      <c r="J1231" s="86">
        <f>I1231*Segmentos!$D$7*(AH1231%)*IF(ISNUMBER(AI1231),AI1231%,0)</f>
        <v>28367.999999999898</v>
      </c>
      <c r="K1231" s="86">
        <f>I1231*Segmentos!$D$7*(AL1231%)*IF(ISNUMBER(AM1231),AM1231%,0)</f>
        <v>29908.799999999894</v>
      </c>
      <c r="L1231" s="4"/>
      <c r="M1231" s="2">
        <v>1.82</v>
      </c>
      <c r="N1231" s="2">
        <v>3</v>
      </c>
      <c r="O1231" s="2">
        <v>59.8</v>
      </c>
      <c r="P1231" s="2">
        <v>86.502799999999993</v>
      </c>
      <c r="Q1231" s="2">
        <v>0.25</v>
      </c>
      <c r="R1231" s="2">
        <v>0.7</v>
      </c>
      <c r="S1231" s="2">
        <v>36.1</v>
      </c>
      <c r="T1231" s="2">
        <v>2.0106999999999999</v>
      </c>
      <c r="U1231" s="2">
        <v>0.77</v>
      </c>
      <c r="V1231" s="2">
        <v>2</v>
      </c>
      <c r="W1231" s="2">
        <v>39.299999999999997</v>
      </c>
      <c r="X1231" s="2">
        <v>7.7263999999999999</v>
      </c>
      <c r="Y1231" s="2">
        <v>2.0699999999999998</v>
      </c>
      <c r="Z1231" s="2">
        <v>3.2</v>
      </c>
      <c r="AA1231" s="2">
        <v>64</v>
      </c>
      <c r="AB1231" s="2">
        <v>29.079000000000001</v>
      </c>
      <c r="AC1231" s="2">
        <v>3.05</v>
      </c>
      <c r="AD1231" s="2">
        <v>4.7</v>
      </c>
      <c r="AE1231" s="2">
        <v>64.400000000000006</v>
      </c>
      <c r="AF1231" s="2">
        <v>47.686799999999998</v>
      </c>
      <c r="AG1231" s="2">
        <v>1.78</v>
      </c>
      <c r="AH1231" s="22">
        <v>3</v>
      </c>
      <c r="AI1231" s="22">
        <v>59.1</v>
      </c>
      <c r="AJ1231" s="22">
        <v>40.232500000000002</v>
      </c>
      <c r="AK1231" s="18">
        <v>1.85</v>
      </c>
      <c r="AL1231" s="18">
        <v>3.1</v>
      </c>
      <c r="AM1231" s="18">
        <v>60.3</v>
      </c>
      <c r="AN1231" s="2">
        <v>46.270299999999999</v>
      </c>
      <c r="AO1231" s="2">
        <v>0.38</v>
      </c>
      <c r="AP1231" s="2">
        <v>0.8</v>
      </c>
      <c r="AQ1231" s="2">
        <v>46.1</v>
      </c>
      <c r="AR1231" s="2">
        <v>2.0034999999999998</v>
      </c>
      <c r="AS1231" s="2">
        <v>0.61</v>
      </c>
      <c r="AT1231" s="2">
        <v>0.8</v>
      </c>
      <c r="AU1231" s="2">
        <v>77.8</v>
      </c>
      <c r="AV1231" s="2">
        <v>6.4321000000000002</v>
      </c>
      <c r="AW1231" s="2">
        <v>2.72</v>
      </c>
      <c r="AX1231" s="2">
        <v>4.4000000000000004</v>
      </c>
      <c r="AY1231" s="2">
        <v>61.3</v>
      </c>
      <c r="AZ1231" s="2">
        <v>37.242699999999999</v>
      </c>
      <c r="BA1231" s="2">
        <v>2.2400000000000002</v>
      </c>
      <c r="BB1231" s="2">
        <v>3.9</v>
      </c>
      <c r="BC1231" s="2">
        <v>57.2</v>
      </c>
      <c r="BD1231" s="2">
        <v>40.8245</v>
      </c>
      <c r="BE1231" s="4"/>
      <c r="BF1231" s="4"/>
    </row>
    <row r="1232" spans="1:58" x14ac:dyDescent="0.2">
      <c r="A1232" s="29">
        <v>1231</v>
      </c>
      <c r="B1232" s="7" t="s">
        <v>110</v>
      </c>
      <c r="C1232" s="3">
        <v>39964</v>
      </c>
      <c r="D1232" s="4" t="s">
        <v>0</v>
      </c>
      <c r="E1232" s="4" t="s">
        <v>117</v>
      </c>
      <c r="F1232" s="5" t="s">
        <v>194</v>
      </c>
      <c r="G1232" s="6">
        <v>0.91666666666666663</v>
      </c>
      <c r="H1232" s="6">
        <v>0.97569444444444453</v>
      </c>
      <c r="I1232" s="85">
        <f t="shared" si="19"/>
        <v>85.000000000000171</v>
      </c>
      <c r="J1232" s="86">
        <f>I1232*Segmentos!$D$7*(AH1232%)*IF(ISNUMBER(AI1232),AI1232%,0)</f>
        <v>2941272.0000000061</v>
      </c>
      <c r="K1232" s="86">
        <f>I1232*Segmentos!$D$7*(AL1232%)*IF(ISNUMBER(AM1232),AM1232%,0)</f>
        <v>2838048.0000000056</v>
      </c>
      <c r="L1232" s="4" t="s">
        <v>316</v>
      </c>
      <c r="M1232" s="2">
        <v>8.49</v>
      </c>
      <c r="N1232" s="2">
        <v>23.2</v>
      </c>
      <c r="O1232" s="2">
        <v>36.6</v>
      </c>
      <c r="P1232" s="2">
        <v>83.702100000000002</v>
      </c>
      <c r="Q1232" s="2">
        <v>5.59</v>
      </c>
      <c r="R1232" s="2">
        <v>16.8</v>
      </c>
      <c r="S1232" s="2">
        <v>33.299999999999997</v>
      </c>
      <c r="T1232" s="2">
        <v>9.1926000000000005</v>
      </c>
      <c r="U1232" s="2">
        <v>8.23</v>
      </c>
      <c r="V1232" s="2">
        <v>22.6</v>
      </c>
      <c r="W1232" s="2">
        <v>36.5</v>
      </c>
      <c r="X1232" s="2">
        <v>16.995899999999999</v>
      </c>
      <c r="Y1232" s="2">
        <v>10.84</v>
      </c>
      <c r="Z1232" s="2">
        <v>28.2</v>
      </c>
      <c r="AA1232" s="2">
        <v>38.4</v>
      </c>
      <c r="AB1232" s="2">
        <v>31.526599999999998</v>
      </c>
      <c r="AC1232" s="2">
        <v>8.0299999999999994</v>
      </c>
      <c r="AD1232" s="2">
        <v>22.4</v>
      </c>
      <c r="AE1232" s="2">
        <v>35.799999999999997</v>
      </c>
      <c r="AF1232" s="2">
        <v>25.986899999999999</v>
      </c>
      <c r="AG1232" s="2">
        <v>8.65</v>
      </c>
      <c r="AH1232" s="22">
        <v>24.3</v>
      </c>
      <c r="AI1232" s="22">
        <v>35.6</v>
      </c>
      <c r="AJ1232" s="22">
        <v>40.437100000000001</v>
      </c>
      <c r="AK1232" s="18">
        <v>8.35</v>
      </c>
      <c r="AL1232" s="18">
        <v>22.2</v>
      </c>
      <c r="AM1232" s="18">
        <v>37.6</v>
      </c>
      <c r="AN1232" s="2">
        <v>43.265000000000001</v>
      </c>
      <c r="AO1232" s="2">
        <v>9.6199999999999992</v>
      </c>
      <c r="AP1232" s="2">
        <v>20.2</v>
      </c>
      <c r="AQ1232" s="2">
        <v>47.5</v>
      </c>
      <c r="AR1232" s="2">
        <v>10.3558</v>
      </c>
      <c r="AS1232" s="2">
        <v>8.58</v>
      </c>
      <c r="AT1232" s="2">
        <v>18.7</v>
      </c>
      <c r="AU1232" s="2">
        <v>45.9</v>
      </c>
      <c r="AV1232" s="2">
        <v>18.633400000000002</v>
      </c>
      <c r="AW1232" s="2">
        <v>9.1</v>
      </c>
      <c r="AX1232" s="2">
        <v>28.3</v>
      </c>
      <c r="AY1232" s="2">
        <v>32.1</v>
      </c>
      <c r="AZ1232" s="2">
        <v>25.778300000000002</v>
      </c>
      <c r="BA1232" s="2">
        <v>7.67</v>
      </c>
      <c r="BB1232" s="2">
        <v>22.8</v>
      </c>
      <c r="BC1232" s="2">
        <v>33.6</v>
      </c>
      <c r="BD1232" s="2">
        <v>28.9346</v>
      </c>
      <c r="BE1232" s="4"/>
      <c r="BF1232" s="4"/>
    </row>
    <row r="1233" spans="1:58" x14ac:dyDescent="0.2">
      <c r="A1233" s="29">
        <v>1232</v>
      </c>
      <c r="B1233" s="7" t="s">
        <v>76</v>
      </c>
      <c r="C1233" s="3">
        <v>39964</v>
      </c>
      <c r="D1233" s="4" t="s">
        <v>13</v>
      </c>
      <c r="E1233" s="4" t="s">
        <v>165</v>
      </c>
      <c r="F1233" s="5" t="s">
        <v>194</v>
      </c>
      <c r="G1233" s="6">
        <v>0.80208333333333337</v>
      </c>
      <c r="H1233" s="6">
        <v>0.87430555555555556</v>
      </c>
      <c r="I1233" s="85">
        <f t="shared" si="19"/>
        <v>103.99999999999994</v>
      </c>
      <c r="J1233" s="86">
        <f>I1233*Segmentos!$D$7*(AH1233%)*IF(ISNUMBER(AI1233),AI1233%,0)</f>
        <v>1909606.3999999987</v>
      </c>
      <c r="K1233" s="86">
        <f>I1233*Segmentos!$D$7*(AL1233%)*IF(ISNUMBER(AM1233),AM1233%,0)</f>
        <v>1760179.1999999988</v>
      </c>
      <c r="L1233" s="4"/>
      <c r="M1233" s="2">
        <v>4.4000000000000004</v>
      </c>
      <c r="N1233" s="2">
        <v>13.9</v>
      </c>
      <c r="O1233" s="2">
        <v>31.6</v>
      </c>
      <c r="P1233" s="2">
        <v>85.292599999999993</v>
      </c>
      <c r="Q1233" s="2">
        <v>3.48</v>
      </c>
      <c r="R1233" s="2">
        <v>10.3</v>
      </c>
      <c r="S1233" s="2">
        <v>33.700000000000003</v>
      </c>
      <c r="T1233" s="2">
        <v>11.246499999999999</v>
      </c>
      <c r="U1233" s="2">
        <v>4.04</v>
      </c>
      <c r="V1233" s="2">
        <v>11.5</v>
      </c>
      <c r="W1233" s="2">
        <v>35.1</v>
      </c>
      <c r="X1233" s="2">
        <v>16.404199999999999</v>
      </c>
      <c r="Y1233" s="2">
        <v>3.57</v>
      </c>
      <c r="Z1233" s="2">
        <v>13</v>
      </c>
      <c r="AA1233" s="2">
        <v>27.4</v>
      </c>
      <c r="AB1233" s="2">
        <v>20.412500000000001</v>
      </c>
      <c r="AC1233" s="2">
        <v>5.85</v>
      </c>
      <c r="AD1233" s="2">
        <v>18.2</v>
      </c>
      <c r="AE1233" s="2">
        <v>32.200000000000003</v>
      </c>
      <c r="AF1233" s="2">
        <v>37.229399999999998</v>
      </c>
      <c r="AG1233" s="2">
        <v>4.59</v>
      </c>
      <c r="AH1233" s="22">
        <v>15.1</v>
      </c>
      <c r="AI1233" s="22">
        <v>30.4</v>
      </c>
      <c r="AJ1233" s="22">
        <v>42.191299999999998</v>
      </c>
      <c r="AK1233" s="18">
        <v>4.2300000000000004</v>
      </c>
      <c r="AL1233" s="18">
        <v>12.9</v>
      </c>
      <c r="AM1233" s="18">
        <v>32.799999999999997</v>
      </c>
      <c r="AN1233" s="2">
        <v>43.101300000000002</v>
      </c>
      <c r="AO1233" s="2">
        <v>1.33</v>
      </c>
      <c r="AP1233" s="2">
        <v>7.7</v>
      </c>
      <c r="AQ1233" s="2">
        <v>17.2</v>
      </c>
      <c r="AR1233" s="2">
        <v>2.8218999999999999</v>
      </c>
      <c r="AS1233" s="2">
        <v>4.38</v>
      </c>
      <c r="AT1233" s="2">
        <v>14.1</v>
      </c>
      <c r="AU1233" s="2">
        <v>31</v>
      </c>
      <c r="AV1233" s="2">
        <v>18.7136</v>
      </c>
      <c r="AW1233" s="2">
        <v>3.74</v>
      </c>
      <c r="AX1233" s="2">
        <v>13.7</v>
      </c>
      <c r="AY1233" s="2">
        <v>27.2</v>
      </c>
      <c r="AZ1233" s="2">
        <v>20.8171</v>
      </c>
      <c r="BA1233" s="2">
        <v>5.78</v>
      </c>
      <c r="BB1233" s="2">
        <v>15.7</v>
      </c>
      <c r="BC1233" s="2">
        <v>36.700000000000003</v>
      </c>
      <c r="BD1233" s="2">
        <v>42.939900000000002</v>
      </c>
      <c r="BE1233" s="4"/>
      <c r="BF1233" s="4"/>
    </row>
    <row r="1234" spans="1:58" x14ac:dyDescent="0.2">
      <c r="A1234" s="29">
        <v>1233</v>
      </c>
      <c r="B1234" s="7" t="s">
        <v>115</v>
      </c>
      <c r="C1234" s="3">
        <v>39964</v>
      </c>
      <c r="D1234" s="4" t="s">
        <v>17</v>
      </c>
      <c r="E1234" s="4" t="s">
        <v>169</v>
      </c>
      <c r="F1234" s="5" t="s">
        <v>194</v>
      </c>
      <c r="G1234" s="6">
        <v>0.83472222222222225</v>
      </c>
      <c r="H1234" s="6">
        <v>0.87430555555555556</v>
      </c>
      <c r="I1234" s="85">
        <f t="shared" si="19"/>
        <v>56.999999999999957</v>
      </c>
      <c r="J1234" s="86">
        <f>I1234*Segmentos!$D$7*(AH1234%)*IF(ISNUMBER(AI1234),AI1234%,0)</f>
        <v>33196.799999999974</v>
      </c>
      <c r="K1234" s="86">
        <f>I1234*Segmentos!$D$7*(AL1234%)*IF(ISNUMBER(AM1234),AM1234%,0)</f>
        <v>44391.599999999969</v>
      </c>
      <c r="L1234" s="4"/>
      <c r="M1234" s="2">
        <v>0.17</v>
      </c>
      <c r="N1234" s="2">
        <v>1.3</v>
      </c>
      <c r="O1234" s="2">
        <v>12.7</v>
      </c>
      <c r="P1234" s="2">
        <v>91.794799999999995</v>
      </c>
      <c r="Q1234" s="2">
        <v>0.02</v>
      </c>
      <c r="R1234" s="2">
        <v>0.3</v>
      </c>
      <c r="S1234" s="2">
        <v>7</v>
      </c>
      <c r="T1234" s="2">
        <v>2.1172</v>
      </c>
      <c r="U1234" s="2">
        <v>0.02</v>
      </c>
      <c r="V1234" s="2">
        <v>1.3</v>
      </c>
      <c r="W1234" s="2">
        <v>1.8</v>
      </c>
      <c r="X1234" s="2">
        <v>2.6307999999999998</v>
      </c>
      <c r="Y1234" s="2">
        <v>0.14000000000000001</v>
      </c>
      <c r="Z1234" s="2">
        <v>2.1</v>
      </c>
      <c r="AA1234" s="2">
        <v>6.8</v>
      </c>
      <c r="AB1234" s="2">
        <v>23.086600000000001</v>
      </c>
      <c r="AC1234" s="2">
        <v>0.36</v>
      </c>
      <c r="AD1234" s="2">
        <v>1.1000000000000001</v>
      </c>
      <c r="AE1234" s="2">
        <v>31.3</v>
      </c>
      <c r="AF1234" s="2">
        <v>63.960099999999997</v>
      </c>
      <c r="AG1234" s="2">
        <v>0.15</v>
      </c>
      <c r="AH1234" s="22">
        <v>1.6</v>
      </c>
      <c r="AI1234" s="22">
        <v>9.1</v>
      </c>
      <c r="AJ1234" s="22">
        <v>37.776400000000002</v>
      </c>
      <c r="AK1234" s="18">
        <v>0.19</v>
      </c>
      <c r="AL1234" s="18">
        <v>1.1000000000000001</v>
      </c>
      <c r="AM1234" s="18">
        <v>17.7</v>
      </c>
      <c r="AN1234" s="2">
        <v>54.0184</v>
      </c>
      <c r="AO1234" s="2">
        <v>0.11</v>
      </c>
      <c r="AP1234" s="2">
        <v>0.4</v>
      </c>
      <c r="AQ1234" s="2">
        <v>29.7</v>
      </c>
      <c r="AR1234" s="2">
        <v>6.2941000000000003</v>
      </c>
      <c r="AS1234" s="2">
        <v>0.01</v>
      </c>
      <c r="AT1234" s="2">
        <v>0.5</v>
      </c>
      <c r="AU1234" s="2">
        <v>1.8</v>
      </c>
      <c r="AV1234" s="2">
        <v>0.96889999999999998</v>
      </c>
      <c r="AW1234" s="2">
        <v>0.05</v>
      </c>
      <c r="AX1234" s="2">
        <v>1.6</v>
      </c>
      <c r="AY1234" s="2">
        <v>3.1</v>
      </c>
      <c r="AZ1234" s="2">
        <v>7.6985999999999999</v>
      </c>
      <c r="BA1234" s="2">
        <v>0.37</v>
      </c>
      <c r="BB1234" s="2">
        <v>1.9</v>
      </c>
      <c r="BC1234" s="2">
        <v>19.399999999999999</v>
      </c>
      <c r="BD1234" s="2">
        <v>76.833200000000005</v>
      </c>
      <c r="BE1234" s="4"/>
      <c r="BF1234" s="4"/>
    </row>
    <row r="1235" spans="1:58" x14ac:dyDescent="0.2">
      <c r="A1235" s="29">
        <v>1234</v>
      </c>
      <c r="B1235" s="7" t="s">
        <v>61</v>
      </c>
      <c r="C1235" s="3">
        <v>39964</v>
      </c>
      <c r="D1235" s="4" t="s">
        <v>17</v>
      </c>
      <c r="E1235" s="4" t="s">
        <v>169</v>
      </c>
      <c r="F1235" s="5" t="s">
        <v>194</v>
      </c>
      <c r="G1235" s="6">
        <v>0.91666666666666663</v>
      </c>
      <c r="H1235" s="6">
        <v>0.95972222222222225</v>
      </c>
      <c r="I1235" s="85">
        <f t="shared" si="19"/>
        <v>62.000000000000099</v>
      </c>
      <c r="J1235" s="86">
        <f>I1235*Segmentos!$D$7*(AH1235%)*IF(ISNUMBER(AI1235),AI1235%,0)</f>
        <v>110360.0000000002</v>
      </c>
      <c r="K1235" s="86">
        <f>I1235*Segmentos!$D$7*(AL1235%)*IF(ISNUMBER(AM1235),AM1235%,0)</f>
        <v>150015.20000000024</v>
      </c>
      <c r="L1235" s="4"/>
      <c r="M1235" s="2">
        <v>0.53</v>
      </c>
      <c r="N1235" s="2">
        <v>2.4</v>
      </c>
      <c r="O1235" s="2">
        <v>22</v>
      </c>
      <c r="P1235" s="2">
        <v>84.958200000000005</v>
      </c>
      <c r="Q1235" s="2">
        <v>0.04</v>
      </c>
      <c r="R1235" s="2">
        <v>0.4</v>
      </c>
      <c r="S1235" s="2">
        <v>9.6999999999999993</v>
      </c>
      <c r="T1235" s="2">
        <v>1.0165999999999999</v>
      </c>
      <c r="U1235" s="2">
        <v>0.62</v>
      </c>
      <c r="V1235" s="2">
        <v>1.5</v>
      </c>
      <c r="W1235" s="2">
        <v>40.799999999999997</v>
      </c>
      <c r="X1235" s="2">
        <v>20.9986</v>
      </c>
      <c r="Y1235" s="2">
        <v>0.48</v>
      </c>
      <c r="Z1235" s="2">
        <v>2.4</v>
      </c>
      <c r="AA1235" s="2">
        <v>20</v>
      </c>
      <c r="AB1235" s="2">
        <v>22.937000000000001</v>
      </c>
      <c r="AC1235" s="2">
        <v>0.76</v>
      </c>
      <c r="AD1235" s="2">
        <v>3.9</v>
      </c>
      <c r="AE1235" s="2">
        <v>19.2</v>
      </c>
      <c r="AF1235" s="2">
        <v>40.006100000000004</v>
      </c>
      <c r="AG1235" s="2">
        <v>0.45</v>
      </c>
      <c r="AH1235" s="22">
        <v>2.5</v>
      </c>
      <c r="AI1235" s="22">
        <v>17.8</v>
      </c>
      <c r="AJ1235" s="22">
        <v>34.161099999999998</v>
      </c>
      <c r="AK1235" s="18">
        <v>0.6</v>
      </c>
      <c r="AL1235" s="18">
        <v>2.2999999999999998</v>
      </c>
      <c r="AM1235" s="18">
        <v>26.3</v>
      </c>
      <c r="AN1235" s="2">
        <v>50.7971</v>
      </c>
      <c r="AO1235" s="2">
        <v>0.14000000000000001</v>
      </c>
      <c r="AP1235" s="2">
        <v>0.2</v>
      </c>
      <c r="AQ1235" s="2">
        <v>57.2</v>
      </c>
      <c r="AR1235" s="2">
        <v>2.4272999999999998</v>
      </c>
      <c r="AS1235" s="2">
        <v>0.28000000000000003</v>
      </c>
      <c r="AT1235" s="2">
        <v>1.5</v>
      </c>
      <c r="AU1235" s="2">
        <v>18.399999999999999</v>
      </c>
      <c r="AV1235" s="2">
        <v>9.9029000000000007</v>
      </c>
      <c r="AW1235" s="2">
        <v>1.3</v>
      </c>
      <c r="AX1235" s="2">
        <v>4.5</v>
      </c>
      <c r="AY1235" s="2">
        <v>29</v>
      </c>
      <c r="AZ1235" s="2">
        <v>60.224899999999998</v>
      </c>
      <c r="BA1235" s="2">
        <v>0.2</v>
      </c>
      <c r="BB1235" s="2">
        <v>1.9</v>
      </c>
      <c r="BC1235" s="2">
        <v>10.3</v>
      </c>
      <c r="BD1235" s="2">
        <v>12.4031</v>
      </c>
      <c r="BE1235" s="4"/>
      <c r="BF1235" s="4"/>
    </row>
    <row r="1236" spans="1:58" x14ac:dyDescent="0.2">
      <c r="A1236" s="29">
        <v>1235</v>
      </c>
      <c r="B1236" s="7" t="s">
        <v>64</v>
      </c>
      <c r="C1236" s="3">
        <v>39964</v>
      </c>
      <c r="D1236" s="4" t="s">
        <v>21</v>
      </c>
      <c r="E1236" s="4" t="s">
        <v>170</v>
      </c>
      <c r="F1236" s="5" t="s">
        <v>194</v>
      </c>
      <c r="G1236" s="6">
        <v>0.90069444444444446</v>
      </c>
      <c r="H1236" s="6">
        <v>0.91666666666666663</v>
      </c>
      <c r="I1236" s="85">
        <f t="shared" si="19"/>
        <v>22.999999999999918</v>
      </c>
      <c r="J1236" s="86">
        <f>I1236*Segmentos!$D$7*(AH1236%)*IF(ISNUMBER(AI1236),AI1236%,0)</f>
        <v>28630.3999999999</v>
      </c>
      <c r="K1236" s="86">
        <f>I1236*Segmentos!$D$7*(AL1236%)*IF(ISNUMBER(AM1236),AM1236%,0)</f>
        <v>9825.5999999999658</v>
      </c>
      <c r="L1236" s="4"/>
      <c r="M1236" s="2">
        <v>0.21</v>
      </c>
      <c r="N1236" s="2">
        <v>0.7</v>
      </c>
      <c r="O1236" s="2">
        <v>29.5</v>
      </c>
      <c r="P1236" s="2">
        <v>54.825600000000001</v>
      </c>
      <c r="Q1236" s="2">
        <v>0.01</v>
      </c>
      <c r="R1236" s="2">
        <v>0.3</v>
      </c>
      <c r="S1236" s="2">
        <v>4.3</v>
      </c>
      <c r="T1236" s="2">
        <v>0.65129999999999999</v>
      </c>
      <c r="U1236" s="2">
        <v>0.48</v>
      </c>
      <c r="V1236" s="2">
        <v>0.5</v>
      </c>
      <c r="W1236" s="2">
        <v>100</v>
      </c>
      <c r="X1236" s="2">
        <v>26.8856</v>
      </c>
      <c r="Y1236" s="2">
        <v>0.2</v>
      </c>
      <c r="Z1236" s="2">
        <v>1.5</v>
      </c>
      <c r="AA1236" s="2">
        <v>13.1</v>
      </c>
      <c r="AB1236" s="2">
        <v>15.902799999999999</v>
      </c>
      <c r="AC1236" s="2">
        <v>0.13</v>
      </c>
      <c r="AD1236" s="2">
        <v>0.3</v>
      </c>
      <c r="AE1236" s="2">
        <v>49.7</v>
      </c>
      <c r="AF1236" s="2">
        <v>11.385899999999999</v>
      </c>
      <c r="AG1236" s="2">
        <v>0.32</v>
      </c>
      <c r="AH1236" s="22">
        <v>0.8</v>
      </c>
      <c r="AI1236" s="22">
        <v>38.9</v>
      </c>
      <c r="AJ1236" s="22">
        <v>40.071399999999997</v>
      </c>
      <c r="AK1236" s="18">
        <v>0.11</v>
      </c>
      <c r="AL1236" s="18">
        <v>0.6</v>
      </c>
      <c r="AM1236" s="18">
        <v>17.8</v>
      </c>
      <c r="AN1236" s="2">
        <v>14.754099999999999</v>
      </c>
      <c r="AO1236" s="2">
        <v>0</v>
      </c>
      <c r="AP1236" s="2">
        <v>0</v>
      </c>
      <c r="AQ1236" s="8" t="s">
        <v>577</v>
      </c>
      <c r="AR1236" s="2">
        <v>0</v>
      </c>
      <c r="AS1236" s="2">
        <v>0.02</v>
      </c>
      <c r="AT1236" s="2">
        <v>0.4</v>
      </c>
      <c r="AU1236" s="2">
        <v>4.3</v>
      </c>
      <c r="AV1236" s="2">
        <v>1.1281000000000001</v>
      </c>
      <c r="AW1236" s="2">
        <v>0.55000000000000004</v>
      </c>
      <c r="AX1236" s="2">
        <v>1.4</v>
      </c>
      <c r="AY1236" s="2">
        <v>40.1</v>
      </c>
      <c r="AZ1236" s="2">
        <v>42.106699999999996</v>
      </c>
      <c r="BA1236" s="2">
        <v>0.11</v>
      </c>
      <c r="BB1236" s="2">
        <v>0.5</v>
      </c>
      <c r="BC1236" s="2">
        <v>21.1</v>
      </c>
      <c r="BD1236" s="2">
        <v>11.5908</v>
      </c>
      <c r="BE1236" s="4"/>
      <c r="BF1236" s="4"/>
    </row>
    <row r="1237" spans="1:58" x14ac:dyDescent="0.2">
      <c r="A1237" s="29">
        <v>1236</v>
      </c>
      <c r="B1237" s="7" t="s">
        <v>70</v>
      </c>
      <c r="C1237" s="3">
        <v>39964</v>
      </c>
      <c r="D1237" s="4" t="s">
        <v>17</v>
      </c>
      <c r="E1237" s="4" t="s">
        <v>169</v>
      </c>
      <c r="F1237" s="5" t="s">
        <v>194</v>
      </c>
      <c r="G1237" s="6">
        <v>0.87430555555555556</v>
      </c>
      <c r="H1237" s="6">
        <v>0.91527777777777775</v>
      </c>
      <c r="I1237" s="85">
        <f t="shared" si="19"/>
        <v>58.99999999999995</v>
      </c>
      <c r="J1237" s="86">
        <f>I1237*Segmentos!$D$7*(AH1237%)*IF(ISNUMBER(AI1237),AI1237%,0)</f>
        <v>63365.999999999942</v>
      </c>
      <c r="K1237" s="86">
        <f>I1237*Segmentos!$D$7*(AL1237%)*IF(ISNUMBER(AM1237),AM1237%,0)</f>
        <v>67967.999999999942</v>
      </c>
      <c r="L1237" s="4"/>
      <c r="M1237" s="2">
        <v>0.27</v>
      </c>
      <c r="N1237" s="2">
        <v>1.1000000000000001</v>
      </c>
      <c r="O1237" s="2">
        <v>24.5</v>
      </c>
      <c r="P1237" s="2">
        <v>85.866500000000002</v>
      </c>
      <c r="Q1237" s="2">
        <v>0</v>
      </c>
      <c r="R1237" s="2">
        <v>0</v>
      </c>
      <c r="S1237" s="8" t="s">
        <v>577</v>
      </c>
      <c r="T1237" s="2">
        <v>0</v>
      </c>
      <c r="U1237" s="2">
        <v>0.01</v>
      </c>
      <c r="V1237" s="2">
        <v>0.1</v>
      </c>
      <c r="W1237" s="2">
        <v>5.0999999999999996</v>
      </c>
      <c r="X1237" s="2">
        <v>0.3382</v>
      </c>
      <c r="Y1237" s="2">
        <v>0.4</v>
      </c>
      <c r="Z1237" s="2">
        <v>1.8</v>
      </c>
      <c r="AA1237" s="2">
        <v>22.2</v>
      </c>
      <c r="AB1237" s="2">
        <v>36.611400000000003</v>
      </c>
      <c r="AC1237" s="2">
        <v>0.47</v>
      </c>
      <c r="AD1237" s="2">
        <v>1.7</v>
      </c>
      <c r="AE1237" s="2">
        <v>27.4</v>
      </c>
      <c r="AF1237" s="2">
        <v>48.917000000000002</v>
      </c>
      <c r="AG1237" s="2">
        <v>0.27</v>
      </c>
      <c r="AH1237" s="22">
        <v>1.5</v>
      </c>
      <c r="AI1237" s="22">
        <v>17.899999999999999</v>
      </c>
      <c r="AJ1237" s="22">
        <v>39.876100000000001</v>
      </c>
      <c r="AK1237" s="18">
        <v>0.28000000000000003</v>
      </c>
      <c r="AL1237" s="18">
        <v>0.8</v>
      </c>
      <c r="AM1237" s="18">
        <v>36</v>
      </c>
      <c r="AN1237" s="2">
        <v>45.990400000000001</v>
      </c>
      <c r="AO1237" s="2">
        <v>0.06</v>
      </c>
      <c r="AP1237" s="2">
        <v>0.7</v>
      </c>
      <c r="AQ1237" s="2">
        <v>8.6999999999999993</v>
      </c>
      <c r="AR1237" s="2">
        <v>2.0261999999999998</v>
      </c>
      <c r="AS1237" s="2">
        <v>0.01</v>
      </c>
      <c r="AT1237" s="2">
        <v>0.4</v>
      </c>
      <c r="AU1237" s="2">
        <v>2.4</v>
      </c>
      <c r="AV1237" s="2">
        <v>0.73540000000000005</v>
      </c>
      <c r="AW1237" s="2">
        <v>0.38</v>
      </c>
      <c r="AX1237" s="2">
        <v>1.2</v>
      </c>
      <c r="AY1237" s="2">
        <v>30.3</v>
      </c>
      <c r="AZ1237" s="2">
        <v>33.914099999999998</v>
      </c>
      <c r="BA1237" s="2">
        <v>0.41</v>
      </c>
      <c r="BB1237" s="2">
        <v>1.5</v>
      </c>
      <c r="BC1237" s="2">
        <v>26.6</v>
      </c>
      <c r="BD1237" s="2">
        <v>49.1907</v>
      </c>
      <c r="BE1237" s="4"/>
      <c r="BF1237" s="4"/>
    </row>
    <row r="1238" spans="1:58" x14ac:dyDescent="0.2">
      <c r="A1238" s="29">
        <v>1237</v>
      </c>
      <c r="B1238" s="7" t="s">
        <v>46</v>
      </c>
      <c r="C1238" s="3">
        <v>39964</v>
      </c>
      <c r="D1238" s="4" t="s">
        <v>0</v>
      </c>
      <c r="E1238" s="4" t="s">
        <v>170</v>
      </c>
      <c r="F1238" s="5" t="s">
        <v>194</v>
      </c>
      <c r="G1238" s="6">
        <v>0.78402777777777777</v>
      </c>
      <c r="H1238" s="6">
        <v>0.87430555555555556</v>
      </c>
      <c r="I1238" s="85">
        <f t="shared" si="19"/>
        <v>130.00000000000003</v>
      </c>
      <c r="J1238" s="86">
        <f>I1238*Segmentos!$D$7*(AH1238%)*IF(ISNUMBER(AI1238),AI1238%,0)</f>
        <v>1453452.0000000005</v>
      </c>
      <c r="K1238" s="86">
        <f>I1238*Segmentos!$D$7*(AL1238%)*IF(ISNUMBER(AM1238),AM1238%,0)</f>
        <v>1034904.0000000005</v>
      </c>
      <c r="L1238" s="4"/>
      <c r="M1238" s="2">
        <v>2.37</v>
      </c>
      <c r="N1238" s="2">
        <v>11.4</v>
      </c>
      <c r="O1238" s="2">
        <v>20.9</v>
      </c>
      <c r="P1238" s="2">
        <v>62.281500000000001</v>
      </c>
      <c r="Q1238" s="2">
        <v>2.44</v>
      </c>
      <c r="R1238" s="2">
        <v>12.2</v>
      </c>
      <c r="S1238" s="2">
        <v>20</v>
      </c>
      <c r="T1238" s="2">
        <v>10.7033</v>
      </c>
      <c r="U1238" s="2">
        <v>3.17</v>
      </c>
      <c r="V1238" s="2">
        <v>13.4</v>
      </c>
      <c r="W1238" s="2">
        <v>23.7</v>
      </c>
      <c r="X1238" s="2">
        <v>17.463100000000001</v>
      </c>
      <c r="Y1238" s="2">
        <v>2.78</v>
      </c>
      <c r="Z1238" s="2">
        <v>11.4</v>
      </c>
      <c r="AA1238" s="2">
        <v>24.4</v>
      </c>
      <c r="AB1238" s="2">
        <v>21.529699999999998</v>
      </c>
      <c r="AC1238" s="2">
        <v>1.46</v>
      </c>
      <c r="AD1238" s="2">
        <v>9.6999999999999993</v>
      </c>
      <c r="AE1238" s="2">
        <v>15.1</v>
      </c>
      <c r="AF1238" s="2">
        <v>12.5855</v>
      </c>
      <c r="AG1238" s="2">
        <v>2.8</v>
      </c>
      <c r="AH1238" s="22">
        <v>12.1</v>
      </c>
      <c r="AI1238" s="22">
        <v>23.1</v>
      </c>
      <c r="AJ1238" s="22">
        <v>34.875300000000003</v>
      </c>
      <c r="AK1238" s="18">
        <v>1.99</v>
      </c>
      <c r="AL1238" s="18">
        <v>10.7</v>
      </c>
      <c r="AM1238" s="18">
        <v>18.600000000000001</v>
      </c>
      <c r="AN1238" s="2">
        <v>27.406199999999998</v>
      </c>
      <c r="AO1238" s="2">
        <v>2.2799999999999998</v>
      </c>
      <c r="AP1238" s="2">
        <v>12.9</v>
      </c>
      <c r="AQ1238" s="2">
        <v>17.7</v>
      </c>
      <c r="AR1238" s="2">
        <v>6.5284000000000004</v>
      </c>
      <c r="AS1238" s="2">
        <v>2.21</v>
      </c>
      <c r="AT1238" s="2">
        <v>9.9</v>
      </c>
      <c r="AU1238" s="2">
        <v>22.4</v>
      </c>
      <c r="AV1238" s="2">
        <v>12.7851</v>
      </c>
      <c r="AW1238" s="2">
        <v>2.5099999999999998</v>
      </c>
      <c r="AX1238" s="2">
        <v>12.7</v>
      </c>
      <c r="AY1238" s="2">
        <v>19.7</v>
      </c>
      <c r="AZ1238" s="2">
        <v>18.918399999999998</v>
      </c>
      <c r="BA1238" s="2">
        <v>2.39</v>
      </c>
      <c r="BB1238" s="2">
        <v>10.8</v>
      </c>
      <c r="BC1238" s="2">
        <v>22.1</v>
      </c>
      <c r="BD1238" s="2">
        <v>24.049499999999998</v>
      </c>
      <c r="BE1238" s="4"/>
      <c r="BF1238" s="4"/>
    </row>
    <row r="1239" spans="1:58" x14ac:dyDescent="0.2">
      <c r="A1239" s="29">
        <v>1238</v>
      </c>
      <c r="B1239" s="7" t="s">
        <v>10</v>
      </c>
      <c r="C1239" s="3">
        <v>39964</v>
      </c>
      <c r="D1239" s="4" t="s">
        <v>8</v>
      </c>
      <c r="E1239" s="4" t="s">
        <v>164</v>
      </c>
      <c r="F1239" s="5" t="s">
        <v>194</v>
      </c>
      <c r="G1239" s="6">
        <v>0.87361111111111101</v>
      </c>
      <c r="H1239" s="6">
        <v>0.90833333333333333</v>
      </c>
      <c r="I1239" s="85">
        <f t="shared" si="19"/>
        <v>50.000000000000142</v>
      </c>
      <c r="J1239" s="86">
        <f>I1239*Segmentos!$D$7*(AH1239%)*IF(ISNUMBER(AI1239),AI1239%,0)</f>
        <v>1224740.0000000033</v>
      </c>
      <c r="K1239" s="86">
        <f>I1239*Segmentos!$D$7*(AL1239%)*IF(ISNUMBER(AM1239),AM1239%,0)</f>
        <v>1107680.000000003</v>
      </c>
      <c r="L1239" s="4"/>
      <c r="M1239" s="2">
        <v>5.81</v>
      </c>
      <c r="N1239" s="2">
        <v>18.399999999999999</v>
      </c>
      <c r="O1239" s="2">
        <v>31.6</v>
      </c>
      <c r="P1239" s="2">
        <v>80.643100000000004</v>
      </c>
      <c r="Q1239" s="2">
        <v>3.76</v>
      </c>
      <c r="R1239" s="2">
        <v>10.199999999999999</v>
      </c>
      <c r="S1239" s="2">
        <v>36.700000000000003</v>
      </c>
      <c r="T1239" s="2">
        <v>8.6980000000000004</v>
      </c>
      <c r="U1239" s="2">
        <v>4.37</v>
      </c>
      <c r="V1239" s="2">
        <v>14.1</v>
      </c>
      <c r="W1239" s="2">
        <v>31</v>
      </c>
      <c r="X1239" s="2">
        <v>12.7157</v>
      </c>
      <c r="Y1239" s="2">
        <v>6.57</v>
      </c>
      <c r="Z1239" s="2">
        <v>19.100000000000001</v>
      </c>
      <c r="AA1239" s="2">
        <v>34.299999999999997</v>
      </c>
      <c r="AB1239" s="2">
        <v>26.909400000000002</v>
      </c>
      <c r="AC1239" s="2">
        <v>7.09</v>
      </c>
      <c r="AD1239" s="2">
        <v>24.6</v>
      </c>
      <c r="AE1239" s="2">
        <v>28.9</v>
      </c>
      <c r="AF1239" s="2">
        <v>32.320099999999996</v>
      </c>
      <c r="AG1239" s="2">
        <v>6.12</v>
      </c>
      <c r="AH1239" s="22">
        <v>20.9</v>
      </c>
      <c r="AI1239" s="22">
        <v>29.3</v>
      </c>
      <c r="AJ1239" s="22">
        <v>40.316499999999998</v>
      </c>
      <c r="AK1239" s="18">
        <v>5.53</v>
      </c>
      <c r="AL1239" s="18">
        <v>16.100000000000001</v>
      </c>
      <c r="AM1239" s="18">
        <v>34.4</v>
      </c>
      <c r="AN1239" s="2">
        <v>40.326599999999999</v>
      </c>
      <c r="AO1239" s="2">
        <v>2.31</v>
      </c>
      <c r="AP1239" s="2">
        <v>11</v>
      </c>
      <c r="AQ1239" s="2">
        <v>20.9</v>
      </c>
      <c r="AR1239" s="2">
        <v>3.4964</v>
      </c>
      <c r="AS1239" s="2">
        <v>3.68</v>
      </c>
      <c r="AT1239" s="2">
        <v>15.3</v>
      </c>
      <c r="AU1239" s="2">
        <v>24.1</v>
      </c>
      <c r="AV1239" s="2">
        <v>11.2584</v>
      </c>
      <c r="AW1239" s="2">
        <v>7.69</v>
      </c>
      <c r="AX1239" s="2">
        <v>20.9</v>
      </c>
      <c r="AY1239" s="2">
        <v>36.700000000000003</v>
      </c>
      <c r="AZ1239" s="2">
        <v>30.671199999999999</v>
      </c>
      <c r="BA1239" s="2">
        <v>6.63</v>
      </c>
      <c r="BB1239" s="2">
        <v>20.3</v>
      </c>
      <c r="BC1239" s="2">
        <v>32.6</v>
      </c>
      <c r="BD1239" s="2">
        <v>35.217100000000002</v>
      </c>
      <c r="BE1239" s="4"/>
      <c r="BF1239" s="4"/>
    </row>
    <row r="1240" spans="1:58" x14ac:dyDescent="0.2">
      <c r="A1240" s="29">
        <v>1239</v>
      </c>
      <c r="B1240" s="7" t="s">
        <v>27</v>
      </c>
      <c r="C1240" s="3">
        <v>39964</v>
      </c>
      <c r="D1240" s="4" t="s">
        <v>21</v>
      </c>
      <c r="E1240" s="4" t="s">
        <v>169</v>
      </c>
      <c r="F1240" s="5" t="s">
        <v>194</v>
      </c>
      <c r="G1240" s="6">
        <v>0.91736111111111107</v>
      </c>
      <c r="H1240" s="6">
        <v>0.9506944444444444</v>
      </c>
      <c r="I1240" s="85">
        <f t="shared" si="19"/>
        <v>47.999999999999986</v>
      </c>
      <c r="J1240" s="86">
        <f>I1240*Segmentos!$D$7*(AH1240%)*IF(ISNUMBER(AI1240),AI1240%,0)</f>
        <v>225484.79999999993</v>
      </c>
      <c r="K1240" s="86">
        <f>I1240*Segmentos!$D$7*(AL1240%)*IF(ISNUMBER(AM1240),AM1240%,0)</f>
        <v>216883.1999999999</v>
      </c>
      <c r="L1240" s="4"/>
      <c r="M1240" s="2">
        <v>1.1499999999999999</v>
      </c>
      <c r="N1240" s="2">
        <v>3.2</v>
      </c>
      <c r="O1240" s="2">
        <v>36</v>
      </c>
      <c r="P1240" s="2">
        <v>84.122699999999995</v>
      </c>
      <c r="Q1240" s="2">
        <v>0.43</v>
      </c>
      <c r="R1240" s="2">
        <v>1</v>
      </c>
      <c r="S1240" s="2">
        <v>42.8</v>
      </c>
      <c r="T1240" s="2">
        <v>5.2812999999999999</v>
      </c>
      <c r="U1240" s="2">
        <v>0.09</v>
      </c>
      <c r="V1240" s="2">
        <v>1.3</v>
      </c>
      <c r="W1240" s="2">
        <v>6.5</v>
      </c>
      <c r="X1240" s="2">
        <v>1.3057000000000001</v>
      </c>
      <c r="Y1240" s="2">
        <v>1.78</v>
      </c>
      <c r="Z1240" s="2">
        <v>4.7</v>
      </c>
      <c r="AA1240" s="2">
        <v>38.299999999999997</v>
      </c>
      <c r="AB1240" s="2">
        <v>38.382199999999997</v>
      </c>
      <c r="AC1240" s="2">
        <v>1.64</v>
      </c>
      <c r="AD1240" s="2">
        <v>4.2</v>
      </c>
      <c r="AE1240" s="2">
        <v>38.700000000000003</v>
      </c>
      <c r="AF1240" s="2">
        <v>39.153500000000001</v>
      </c>
      <c r="AG1240" s="2">
        <v>1.17</v>
      </c>
      <c r="AH1240" s="22">
        <v>3.2</v>
      </c>
      <c r="AI1240" s="22">
        <v>36.700000000000003</v>
      </c>
      <c r="AJ1240" s="22">
        <v>40.298000000000002</v>
      </c>
      <c r="AK1240" s="18">
        <v>1.1399999999999999</v>
      </c>
      <c r="AL1240" s="18">
        <v>3.2</v>
      </c>
      <c r="AM1240" s="18">
        <v>35.299999999999997</v>
      </c>
      <c r="AN1240" s="2">
        <v>43.824800000000003</v>
      </c>
      <c r="AO1240" s="2">
        <v>0.66</v>
      </c>
      <c r="AP1240" s="2">
        <v>1.4</v>
      </c>
      <c r="AQ1240" s="2">
        <v>46.5</v>
      </c>
      <c r="AR1240" s="2">
        <v>5.2228000000000003</v>
      </c>
      <c r="AS1240" s="2">
        <v>0.2</v>
      </c>
      <c r="AT1240" s="2">
        <v>0.9</v>
      </c>
      <c r="AU1240" s="2">
        <v>22.8</v>
      </c>
      <c r="AV1240" s="2">
        <v>3.2103000000000002</v>
      </c>
      <c r="AW1240" s="2">
        <v>1.71</v>
      </c>
      <c r="AX1240" s="2">
        <v>6.1</v>
      </c>
      <c r="AY1240" s="2">
        <v>28.2</v>
      </c>
      <c r="AZ1240" s="2">
        <v>35.8887</v>
      </c>
      <c r="BA1240" s="2">
        <v>1.43</v>
      </c>
      <c r="BB1240" s="2">
        <v>2.9</v>
      </c>
      <c r="BC1240" s="2">
        <v>49.1</v>
      </c>
      <c r="BD1240" s="2">
        <v>39.801000000000002</v>
      </c>
      <c r="BE1240" s="4"/>
      <c r="BF1240" s="4"/>
    </row>
    <row r="1241" spans="1:58" x14ac:dyDescent="0.2">
      <c r="A1241" s="29">
        <v>1240</v>
      </c>
      <c r="B1241" s="7" t="s">
        <v>63</v>
      </c>
      <c r="C1241" s="3">
        <v>39964</v>
      </c>
      <c r="D1241" s="4" t="s">
        <v>21</v>
      </c>
      <c r="E1241" s="4" t="s">
        <v>170</v>
      </c>
      <c r="F1241" s="5" t="s">
        <v>194</v>
      </c>
      <c r="G1241" s="6">
        <v>0.87430555555555556</v>
      </c>
      <c r="H1241" s="6">
        <v>0.88194444444444453</v>
      </c>
      <c r="I1241" s="85">
        <f t="shared" si="19"/>
        <v>11.000000000000121</v>
      </c>
      <c r="J1241" s="86">
        <f>I1241*Segmentos!$D$7*(AH1241%)*IF(ISNUMBER(AI1241),AI1241%,0)</f>
        <v>800.80000000000871</v>
      </c>
      <c r="K1241" s="86">
        <f>I1241*Segmentos!$D$7*(AL1241%)*IF(ISNUMBER(AM1241),AM1241%,0)</f>
        <v>16896.000000000186</v>
      </c>
      <c r="L1241" s="4"/>
      <c r="M1241" s="2">
        <v>0.23</v>
      </c>
      <c r="N1241" s="2">
        <v>0.3</v>
      </c>
      <c r="O1241" s="2">
        <v>69.2</v>
      </c>
      <c r="P1241" s="2">
        <v>72.788899999999998</v>
      </c>
      <c r="Q1241" s="2">
        <v>0</v>
      </c>
      <c r="R1241" s="2">
        <v>0</v>
      </c>
      <c r="S1241" s="8" t="s">
        <v>577</v>
      </c>
      <c r="T1241" s="2">
        <v>0</v>
      </c>
      <c r="U1241" s="2">
        <v>0.61</v>
      </c>
      <c r="V1241" s="2">
        <v>0.6</v>
      </c>
      <c r="W1241" s="2">
        <v>100</v>
      </c>
      <c r="X1241" s="2">
        <v>40.42</v>
      </c>
      <c r="Y1241" s="2">
        <v>0</v>
      </c>
      <c r="Z1241" s="2">
        <v>0</v>
      </c>
      <c r="AA1241" s="8" t="s">
        <v>577</v>
      </c>
      <c r="AB1241" s="2">
        <v>0</v>
      </c>
      <c r="AC1241" s="2">
        <v>0.31</v>
      </c>
      <c r="AD1241" s="2">
        <v>0.6</v>
      </c>
      <c r="AE1241" s="2">
        <v>50</v>
      </c>
      <c r="AF1241" s="2">
        <v>32.369</v>
      </c>
      <c r="AG1241" s="2">
        <v>0.02</v>
      </c>
      <c r="AH1241" s="22">
        <v>0.2</v>
      </c>
      <c r="AI1241" s="22">
        <v>9.1</v>
      </c>
      <c r="AJ1241" s="22">
        <v>2.9481999999999999</v>
      </c>
      <c r="AK1241" s="18">
        <v>0.42</v>
      </c>
      <c r="AL1241" s="18">
        <v>0.4</v>
      </c>
      <c r="AM1241" s="18">
        <v>96</v>
      </c>
      <c r="AN1241" s="2">
        <v>69.840800000000002</v>
      </c>
      <c r="AO1241" s="2">
        <v>0</v>
      </c>
      <c r="AP1241" s="2">
        <v>0</v>
      </c>
      <c r="AQ1241" s="8" t="s">
        <v>577</v>
      </c>
      <c r="AR1241" s="2">
        <v>0</v>
      </c>
      <c r="AS1241" s="2">
        <v>0</v>
      </c>
      <c r="AT1241" s="2">
        <v>0</v>
      </c>
      <c r="AU1241" s="8" t="s">
        <v>577</v>
      </c>
      <c r="AV1241" s="2">
        <v>0</v>
      </c>
      <c r="AW1241" s="2">
        <v>0.46</v>
      </c>
      <c r="AX1241" s="2">
        <v>0.7</v>
      </c>
      <c r="AY1241" s="2">
        <v>69.5</v>
      </c>
      <c r="AZ1241" s="2">
        <v>42.277500000000003</v>
      </c>
      <c r="BA1241" s="2">
        <v>0.25</v>
      </c>
      <c r="BB1241" s="2">
        <v>0.4</v>
      </c>
      <c r="BC1241" s="2">
        <v>68.8</v>
      </c>
      <c r="BD1241" s="2">
        <v>30.511399999999998</v>
      </c>
      <c r="BE1241" s="4"/>
      <c r="BF1241" s="4"/>
    </row>
    <row r="1242" spans="1:58" x14ac:dyDescent="0.2">
      <c r="A1242" s="29">
        <v>1241</v>
      </c>
      <c r="B1242" s="7" t="s">
        <v>85</v>
      </c>
      <c r="C1242" s="3">
        <v>39964</v>
      </c>
      <c r="D1242" s="4" t="s">
        <v>21</v>
      </c>
      <c r="E1242" s="4" t="s">
        <v>180</v>
      </c>
      <c r="F1242" s="5" t="s">
        <v>194</v>
      </c>
      <c r="G1242" s="6">
        <v>0.85416666666666663</v>
      </c>
      <c r="H1242" s="6">
        <v>0.87361111111111101</v>
      </c>
      <c r="I1242" s="85">
        <f t="shared" si="19"/>
        <v>27.999999999999901</v>
      </c>
      <c r="J1242" s="86">
        <f>I1242*Segmentos!$D$7*(AH1242%)*IF(ISNUMBER(AI1242),AI1242%,0)</f>
        <v>77683.199999999721</v>
      </c>
      <c r="K1242" s="86">
        <f>I1242*Segmentos!$D$7*(AL1242%)*IF(ISNUMBER(AM1242),AM1242%,0)</f>
        <v>20966.399999999929</v>
      </c>
      <c r="L1242" s="4"/>
      <c r="M1242" s="2">
        <v>0.43</v>
      </c>
      <c r="N1242" s="2">
        <v>1.6</v>
      </c>
      <c r="O1242" s="2">
        <v>27.4</v>
      </c>
      <c r="P1242" s="2">
        <v>94.132599999999996</v>
      </c>
      <c r="Q1242" s="2">
        <v>0.05</v>
      </c>
      <c r="R1242" s="2">
        <v>0.3</v>
      </c>
      <c r="S1242" s="2">
        <v>17.899999999999999</v>
      </c>
      <c r="T1242" s="2">
        <v>1.6511</v>
      </c>
      <c r="U1242" s="2">
        <v>0.35</v>
      </c>
      <c r="V1242" s="2">
        <v>1.2</v>
      </c>
      <c r="W1242" s="2">
        <v>28.3</v>
      </c>
      <c r="X1242" s="2">
        <v>16.0642</v>
      </c>
      <c r="Y1242" s="2">
        <v>0.48</v>
      </c>
      <c r="Z1242" s="2">
        <v>2.1</v>
      </c>
      <c r="AA1242" s="2">
        <v>23.1</v>
      </c>
      <c r="AB1242" s="2">
        <v>31.043500000000002</v>
      </c>
      <c r="AC1242" s="2">
        <v>0.64</v>
      </c>
      <c r="AD1242" s="2">
        <v>2</v>
      </c>
      <c r="AE1242" s="2">
        <v>31.6</v>
      </c>
      <c r="AF1242" s="2">
        <v>45.373699999999999</v>
      </c>
      <c r="AG1242" s="2">
        <v>0.7</v>
      </c>
      <c r="AH1242" s="22">
        <v>2.4</v>
      </c>
      <c r="AI1242" s="22">
        <v>28.9</v>
      </c>
      <c r="AJ1242" s="22">
        <v>71.878500000000003</v>
      </c>
      <c r="AK1242" s="18">
        <v>0.2</v>
      </c>
      <c r="AL1242" s="18">
        <v>0.8</v>
      </c>
      <c r="AM1242" s="18">
        <v>23.4</v>
      </c>
      <c r="AN1242" s="2">
        <v>22.254000000000001</v>
      </c>
      <c r="AO1242" s="2">
        <v>0.1</v>
      </c>
      <c r="AP1242" s="2">
        <v>0.9</v>
      </c>
      <c r="AQ1242" s="2">
        <v>11.6</v>
      </c>
      <c r="AR1242" s="2">
        <v>2.4859</v>
      </c>
      <c r="AS1242" s="2">
        <v>0.2</v>
      </c>
      <c r="AT1242" s="2">
        <v>1.7</v>
      </c>
      <c r="AU1242" s="2">
        <v>11.8</v>
      </c>
      <c r="AV1242" s="2">
        <v>9.5949000000000009</v>
      </c>
      <c r="AW1242" s="2">
        <v>0.49</v>
      </c>
      <c r="AX1242" s="2">
        <v>1.3</v>
      </c>
      <c r="AY1242" s="2">
        <v>36.6</v>
      </c>
      <c r="AZ1242" s="2">
        <v>30.7818</v>
      </c>
      <c r="BA1242" s="2">
        <v>0.62</v>
      </c>
      <c r="BB1242" s="2">
        <v>1.9</v>
      </c>
      <c r="BC1242" s="2">
        <v>32.6</v>
      </c>
      <c r="BD1242" s="2">
        <v>51.27</v>
      </c>
      <c r="BE1242" s="4"/>
      <c r="BF1242" s="4"/>
    </row>
    <row r="1243" spans="1:58" x14ac:dyDescent="0.2">
      <c r="A1243" s="29">
        <v>1242</v>
      </c>
      <c r="B1243" s="7" t="s">
        <v>25</v>
      </c>
      <c r="C1243" s="3">
        <v>39964</v>
      </c>
      <c r="D1243" s="4" t="s">
        <v>21</v>
      </c>
      <c r="E1243" s="4" t="s">
        <v>171</v>
      </c>
      <c r="F1243" s="5" t="s">
        <v>194</v>
      </c>
      <c r="G1243" s="6">
        <v>0.89166666666666661</v>
      </c>
      <c r="H1243" s="6">
        <v>0.89444444444444438</v>
      </c>
      <c r="I1243" s="85">
        <f t="shared" si="19"/>
        <v>3.9999999999999858</v>
      </c>
      <c r="J1243" s="86">
        <f>I1243*Segmentos!$D$7*(AH1243%)*IF(ISNUMBER(AI1243),AI1243%,0)</f>
        <v>7113.5999999999758</v>
      </c>
      <c r="K1243" s="86">
        <f>I1243*Segmentos!$D$7*(AL1243%)*IF(ISNUMBER(AM1243),AM1243%,0)</f>
        <v>4371.1999999999844</v>
      </c>
      <c r="L1243" s="4"/>
      <c r="M1243" s="2">
        <v>0.36</v>
      </c>
      <c r="N1243" s="2">
        <v>0.5</v>
      </c>
      <c r="O1243" s="2">
        <v>71.599999999999994</v>
      </c>
      <c r="P1243" s="2">
        <v>77.247100000000003</v>
      </c>
      <c r="Q1243" s="2">
        <v>0</v>
      </c>
      <c r="R1243" s="2">
        <v>0</v>
      </c>
      <c r="S1243" s="8" t="s">
        <v>577</v>
      </c>
      <c r="T1243" s="2">
        <v>0</v>
      </c>
      <c r="U1243" s="2">
        <v>0.63</v>
      </c>
      <c r="V1243" s="2">
        <v>0.9</v>
      </c>
      <c r="W1243" s="2">
        <v>69.099999999999994</v>
      </c>
      <c r="X1243" s="2">
        <v>28.1693</v>
      </c>
      <c r="Y1243" s="2">
        <v>0.44</v>
      </c>
      <c r="Z1243" s="2">
        <v>0.6</v>
      </c>
      <c r="AA1243" s="2">
        <v>79.400000000000006</v>
      </c>
      <c r="AB1243" s="2">
        <v>28.038399999999999</v>
      </c>
      <c r="AC1243" s="2">
        <v>0.3</v>
      </c>
      <c r="AD1243" s="2">
        <v>0.5</v>
      </c>
      <c r="AE1243" s="2">
        <v>66.099999999999994</v>
      </c>
      <c r="AF1243" s="2">
        <v>21.0395</v>
      </c>
      <c r="AG1243" s="2">
        <v>0.45</v>
      </c>
      <c r="AH1243" s="22">
        <v>0.6</v>
      </c>
      <c r="AI1243" s="22">
        <v>74.099999999999994</v>
      </c>
      <c r="AJ1243" s="22">
        <v>45.675199999999997</v>
      </c>
      <c r="AK1243" s="18">
        <v>0.28000000000000003</v>
      </c>
      <c r="AL1243" s="18">
        <v>0.4</v>
      </c>
      <c r="AM1243" s="18">
        <v>68.3</v>
      </c>
      <c r="AN1243" s="2">
        <v>31.571899999999999</v>
      </c>
      <c r="AO1243" s="2">
        <v>0</v>
      </c>
      <c r="AP1243" s="2">
        <v>0</v>
      </c>
      <c r="AQ1243" s="8" t="s">
        <v>577</v>
      </c>
      <c r="AR1243" s="2">
        <v>0</v>
      </c>
      <c r="AS1243" s="2">
        <v>0.06</v>
      </c>
      <c r="AT1243" s="2">
        <v>0.2</v>
      </c>
      <c r="AU1243" s="2">
        <v>36</v>
      </c>
      <c r="AV1243" s="2">
        <v>2.7195</v>
      </c>
      <c r="AW1243" s="2">
        <v>0.74</v>
      </c>
      <c r="AX1243" s="2">
        <v>0.9</v>
      </c>
      <c r="AY1243" s="2">
        <v>83.2</v>
      </c>
      <c r="AZ1243" s="2">
        <v>45.317799999999998</v>
      </c>
      <c r="BA1243" s="2">
        <v>0.36</v>
      </c>
      <c r="BB1243" s="2">
        <v>0.6</v>
      </c>
      <c r="BC1243" s="2">
        <v>63.7</v>
      </c>
      <c r="BD1243" s="2">
        <v>29.209800000000001</v>
      </c>
      <c r="BE1243" s="4"/>
      <c r="BF1243" s="4"/>
    </row>
    <row r="1244" spans="1:58" x14ac:dyDescent="0.2">
      <c r="A1244" s="29">
        <v>1243</v>
      </c>
      <c r="B1244" s="7" t="s">
        <v>66</v>
      </c>
      <c r="C1244" s="3">
        <v>39964</v>
      </c>
      <c r="D1244" s="4" t="s">
        <v>28</v>
      </c>
      <c r="E1244" s="4" t="s">
        <v>168</v>
      </c>
      <c r="F1244" s="5" t="s">
        <v>194</v>
      </c>
      <c r="G1244" s="6">
        <v>0.83125000000000004</v>
      </c>
      <c r="H1244" s="6">
        <v>0.9145833333333333</v>
      </c>
      <c r="I1244" s="85">
        <f t="shared" si="19"/>
        <v>119.99999999999989</v>
      </c>
      <c r="J1244" s="86">
        <f>I1244*Segmentos!$D$7*(AH1244%)*IF(ISNUMBER(AI1244),AI1244%,0)</f>
        <v>443807.99999999965</v>
      </c>
      <c r="K1244" s="86">
        <f>I1244*Segmentos!$D$7*(AL1244%)*IF(ISNUMBER(AM1244),AM1244%,0)</f>
        <v>335279.99999999971</v>
      </c>
      <c r="L1244" s="4" t="s">
        <v>346</v>
      </c>
      <c r="M1244" s="2">
        <v>0.81</v>
      </c>
      <c r="N1244" s="2">
        <v>6.2</v>
      </c>
      <c r="O1244" s="2">
        <v>13.1</v>
      </c>
      <c r="P1244" s="2">
        <v>87.429400000000001</v>
      </c>
      <c r="Q1244" s="2">
        <v>0.03</v>
      </c>
      <c r="R1244" s="2">
        <v>1.4</v>
      </c>
      <c r="S1244" s="2">
        <v>2.4</v>
      </c>
      <c r="T1244" s="2">
        <v>0.60270000000000001</v>
      </c>
      <c r="U1244" s="2">
        <v>0.62</v>
      </c>
      <c r="V1244" s="2">
        <v>4.3</v>
      </c>
      <c r="W1244" s="2">
        <v>14.2</v>
      </c>
      <c r="X1244" s="2">
        <v>14.0639</v>
      </c>
      <c r="Y1244" s="2">
        <v>0.9</v>
      </c>
      <c r="Z1244" s="2">
        <v>7.7</v>
      </c>
      <c r="AA1244" s="2">
        <v>11.7</v>
      </c>
      <c r="AB1244" s="2">
        <v>28.921900000000001</v>
      </c>
      <c r="AC1244" s="2">
        <v>1.23</v>
      </c>
      <c r="AD1244" s="2">
        <v>8.4</v>
      </c>
      <c r="AE1244" s="2">
        <v>14.7</v>
      </c>
      <c r="AF1244" s="2">
        <v>43.840800000000002</v>
      </c>
      <c r="AG1244" s="2">
        <v>0.92</v>
      </c>
      <c r="AH1244" s="22">
        <v>6.9</v>
      </c>
      <c r="AI1244" s="22">
        <v>13.4</v>
      </c>
      <c r="AJ1244" s="22">
        <v>47.372700000000002</v>
      </c>
      <c r="AK1244" s="18">
        <v>0.7</v>
      </c>
      <c r="AL1244" s="18">
        <v>5.5</v>
      </c>
      <c r="AM1244" s="18">
        <v>12.7</v>
      </c>
      <c r="AN1244" s="2">
        <v>40.056600000000003</v>
      </c>
      <c r="AO1244" s="2">
        <v>0.14000000000000001</v>
      </c>
      <c r="AP1244" s="2">
        <v>2.2000000000000002</v>
      </c>
      <c r="AQ1244" s="2">
        <v>6.1</v>
      </c>
      <c r="AR1244" s="2">
        <v>1.6134999999999999</v>
      </c>
      <c r="AS1244" s="2">
        <v>0.87</v>
      </c>
      <c r="AT1244" s="2">
        <v>5</v>
      </c>
      <c r="AU1244" s="2">
        <v>17.2</v>
      </c>
      <c r="AV1244" s="2">
        <v>20.684999999999999</v>
      </c>
      <c r="AW1244" s="2">
        <v>1.07</v>
      </c>
      <c r="AX1244" s="2">
        <v>7.4</v>
      </c>
      <c r="AY1244" s="2">
        <v>14.4</v>
      </c>
      <c r="AZ1244" s="2">
        <v>33.358499999999999</v>
      </c>
      <c r="BA1244" s="2">
        <v>0.76</v>
      </c>
      <c r="BB1244" s="2">
        <v>7</v>
      </c>
      <c r="BC1244" s="2">
        <v>10.9</v>
      </c>
      <c r="BD1244" s="2">
        <v>31.772400000000001</v>
      </c>
      <c r="BE1244" s="4"/>
      <c r="BF1244" s="4"/>
    </row>
    <row r="1245" spans="1:58" x14ac:dyDescent="0.2">
      <c r="A1245" s="29">
        <v>1244</v>
      </c>
      <c r="B1245" s="7" t="s">
        <v>19</v>
      </c>
      <c r="C1245" s="3">
        <v>39964</v>
      </c>
      <c r="D1245" s="4" t="s">
        <v>17</v>
      </c>
      <c r="E1245" s="4" t="s">
        <v>166</v>
      </c>
      <c r="F1245" s="5" t="s">
        <v>194</v>
      </c>
      <c r="G1245" s="6">
        <v>0.91527777777777775</v>
      </c>
      <c r="H1245" s="6">
        <v>0.91666666666666663</v>
      </c>
      <c r="I1245" s="85">
        <f t="shared" si="19"/>
        <v>1.9999999999999929</v>
      </c>
      <c r="J1245" s="86">
        <f>I1245*Segmentos!$D$7*(AH1245%)*IF(ISNUMBER(AI1245),AI1245%,0)</f>
        <v>1599.9999999999945</v>
      </c>
      <c r="K1245" s="86">
        <f>I1245*Segmentos!$D$7*(AL1245%)*IF(ISNUMBER(AM1245),AM1245%,0)</f>
        <v>0</v>
      </c>
      <c r="L1245" s="4"/>
      <c r="M1245" s="2">
        <v>0.11</v>
      </c>
      <c r="N1245" s="2">
        <v>0.1</v>
      </c>
      <c r="O1245" s="2">
        <v>100</v>
      </c>
      <c r="P1245" s="2">
        <v>70.275300000000001</v>
      </c>
      <c r="Q1245" s="2">
        <v>0</v>
      </c>
      <c r="R1245" s="2">
        <v>0</v>
      </c>
      <c r="S1245" s="8" t="s">
        <v>577</v>
      </c>
      <c r="T1245" s="2">
        <v>0</v>
      </c>
      <c r="U1245" s="2">
        <v>0</v>
      </c>
      <c r="V1245" s="2">
        <v>0</v>
      </c>
      <c r="W1245" s="8" t="s">
        <v>577</v>
      </c>
      <c r="X1245" s="2">
        <v>0</v>
      </c>
      <c r="Y1245" s="2">
        <v>0.2</v>
      </c>
      <c r="Z1245" s="2">
        <v>0.2</v>
      </c>
      <c r="AA1245" s="2">
        <v>100</v>
      </c>
      <c r="AB1245" s="2">
        <v>38.493299999999998</v>
      </c>
      <c r="AC1245" s="2">
        <v>0.15</v>
      </c>
      <c r="AD1245" s="2">
        <v>0.1</v>
      </c>
      <c r="AE1245" s="2">
        <v>100</v>
      </c>
      <c r="AF1245" s="2">
        <v>31.782</v>
      </c>
      <c r="AG1245" s="2">
        <v>0.22</v>
      </c>
      <c r="AH1245" s="22">
        <v>0.2</v>
      </c>
      <c r="AI1245" s="22">
        <v>100</v>
      </c>
      <c r="AJ1245" s="22">
        <v>70.275300000000001</v>
      </c>
      <c r="AK1245" s="18">
        <v>0</v>
      </c>
      <c r="AL1245" s="18">
        <v>0</v>
      </c>
      <c r="AM1245" s="19" t="s">
        <v>577</v>
      </c>
      <c r="AN1245" s="2">
        <v>0</v>
      </c>
      <c r="AO1245" s="2">
        <v>0.44</v>
      </c>
      <c r="AP1245" s="2">
        <v>0.4</v>
      </c>
      <c r="AQ1245" s="2">
        <v>100</v>
      </c>
      <c r="AR1245" s="2">
        <v>31.782</v>
      </c>
      <c r="AS1245" s="2">
        <v>0</v>
      </c>
      <c r="AT1245" s="2">
        <v>0</v>
      </c>
      <c r="AU1245" s="8" t="s">
        <v>577</v>
      </c>
      <c r="AV1245" s="2">
        <v>0</v>
      </c>
      <c r="AW1245" s="2">
        <v>0.2</v>
      </c>
      <c r="AX1245" s="2">
        <v>0.2</v>
      </c>
      <c r="AY1245" s="2">
        <v>100</v>
      </c>
      <c r="AZ1245" s="2">
        <v>38.493299999999998</v>
      </c>
      <c r="BA1245" s="2">
        <v>0</v>
      </c>
      <c r="BB1245" s="2">
        <v>0</v>
      </c>
      <c r="BC1245" s="8" t="s">
        <v>577</v>
      </c>
      <c r="BD1245" s="2">
        <v>0</v>
      </c>
      <c r="BE1245" s="4"/>
      <c r="BF1245" s="4"/>
    </row>
    <row r="1246" spans="1:58" x14ac:dyDescent="0.2">
      <c r="A1246" s="29">
        <v>1245</v>
      </c>
      <c r="B1246" s="7" t="s">
        <v>2</v>
      </c>
      <c r="C1246" s="3">
        <v>39964</v>
      </c>
      <c r="D1246" s="4" t="s">
        <v>0</v>
      </c>
      <c r="E1246" s="4" t="s">
        <v>164</v>
      </c>
      <c r="F1246" s="5" t="s">
        <v>194</v>
      </c>
      <c r="G1246" s="6">
        <v>0.87430555555555556</v>
      </c>
      <c r="H1246" s="6">
        <v>0.91388888888888886</v>
      </c>
      <c r="I1246" s="85">
        <f t="shared" si="19"/>
        <v>56.999999999999957</v>
      </c>
      <c r="J1246" s="86">
        <f>I1246*Segmentos!$D$7*(AH1246%)*IF(ISNUMBER(AI1246),AI1246%,0)</f>
        <v>1253498.3999999987</v>
      </c>
      <c r="K1246" s="86">
        <f>I1246*Segmentos!$D$7*(AL1246%)*IF(ISNUMBER(AM1246),AM1246%,0)</f>
        <v>924038.39999999932</v>
      </c>
      <c r="L1246" s="4"/>
      <c r="M1246" s="2">
        <v>4.74</v>
      </c>
      <c r="N1246" s="2">
        <v>16.7</v>
      </c>
      <c r="O1246" s="2">
        <v>28.4</v>
      </c>
      <c r="P1246" s="2">
        <v>84.676100000000005</v>
      </c>
      <c r="Q1246" s="2">
        <v>3.57</v>
      </c>
      <c r="R1246" s="2">
        <v>9.9</v>
      </c>
      <c r="S1246" s="2">
        <v>36</v>
      </c>
      <c r="T1246" s="2">
        <v>10.6524</v>
      </c>
      <c r="U1246" s="2">
        <v>4.05</v>
      </c>
      <c r="V1246" s="2">
        <v>15.4</v>
      </c>
      <c r="W1246" s="2">
        <v>26.3</v>
      </c>
      <c r="X1246" s="2">
        <v>15.1806</v>
      </c>
      <c r="Y1246" s="2">
        <v>3.75</v>
      </c>
      <c r="Z1246" s="2">
        <v>16.399999999999999</v>
      </c>
      <c r="AA1246" s="2">
        <v>22.9</v>
      </c>
      <c r="AB1246" s="2">
        <v>19.790800000000001</v>
      </c>
      <c r="AC1246" s="2">
        <v>6.65</v>
      </c>
      <c r="AD1246" s="2">
        <v>21.2</v>
      </c>
      <c r="AE1246" s="2">
        <v>31.3</v>
      </c>
      <c r="AF1246" s="2">
        <v>39.052399999999999</v>
      </c>
      <c r="AG1246" s="2">
        <v>5.49</v>
      </c>
      <c r="AH1246" s="22">
        <v>18.7</v>
      </c>
      <c r="AI1246" s="22">
        <v>29.4</v>
      </c>
      <c r="AJ1246" s="22">
        <v>46.534100000000002</v>
      </c>
      <c r="AK1246" s="18">
        <v>4.0599999999999996</v>
      </c>
      <c r="AL1246" s="18">
        <v>14.9</v>
      </c>
      <c r="AM1246" s="18">
        <v>27.2</v>
      </c>
      <c r="AN1246" s="2">
        <v>38.142099999999999</v>
      </c>
      <c r="AO1246" s="2">
        <v>5.59</v>
      </c>
      <c r="AP1246" s="2">
        <v>17.3</v>
      </c>
      <c r="AQ1246" s="2">
        <v>32.4</v>
      </c>
      <c r="AR1246" s="2">
        <v>10.9254</v>
      </c>
      <c r="AS1246" s="2">
        <v>5.55</v>
      </c>
      <c r="AT1246" s="2">
        <v>15.8</v>
      </c>
      <c r="AU1246" s="2">
        <v>35.1</v>
      </c>
      <c r="AV1246" s="2">
        <v>21.852</v>
      </c>
      <c r="AW1246" s="2">
        <v>6.02</v>
      </c>
      <c r="AX1246" s="2">
        <v>19.100000000000001</v>
      </c>
      <c r="AY1246" s="2">
        <v>31.4</v>
      </c>
      <c r="AZ1246" s="2">
        <v>30.933599999999998</v>
      </c>
      <c r="BA1246" s="2">
        <v>3.06</v>
      </c>
      <c r="BB1246" s="2">
        <v>15.2</v>
      </c>
      <c r="BC1246" s="2">
        <v>20.100000000000001</v>
      </c>
      <c r="BD1246" s="2">
        <v>20.9651</v>
      </c>
      <c r="BE1246" s="4"/>
      <c r="BF1246" s="4"/>
    </row>
    <row r="1247" spans="1:58" x14ac:dyDescent="0.2">
      <c r="A1247" s="29">
        <v>1246</v>
      </c>
      <c r="B1247" s="7" t="s">
        <v>69</v>
      </c>
      <c r="C1247" s="3">
        <v>39964</v>
      </c>
      <c r="D1247" s="4" t="s">
        <v>3</v>
      </c>
      <c r="E1247" s="4" t="s">
        <v>176</v>
      </c>
      <c r="F1247" s="5" t="s">
        <v>194</v>
      </c>
      <c r="G1247" s="6">
        <v>0.91666666666666663</v>
      </c>
      <c r="H1247" s="6">
        <v>0.99375000000000002</v>
      </c>
      <c r="I1247" s="85">
        <f t="shared" si="19"/>
        <v>111.00000000000009</v>
      </c>
      <c r="J1247" s="86">
        <f>I1247*Segmentos!$D$7*(AH1247%)*IF(ISNUMBER(AI1247),AI1247%,0)</f>
        <v>1445220.0000000014</v>
      </c>
      <c r="K1247" s="86">
        <f>I1247*Segmentos!$D$7*(AL1247%)*IF(ISNUMBER(AM1247),AM1247%,0)</f>
        <v>1022976.0000000009</v>
      </c>
      <c r="L1247" s="4"/>
      <c r="M1247" s="2">
        <v>2.74</v>
      </c>
      <c r="N1247" s="2">
        <v>15.1</v>
      </c>
      <c r="O1247" s="2">
        <v>18.2</v>
      </c>
      <c r="P1247" s="2">
        <v>97.252200000000002</v>
      </c>
      <c r="Q1247" s="2">
        <v>0.94</v>
      </c>
      <c r="R1247" s="2">
        <v>8.5</v>
      </c>
      <c r="S1247" s="2">
        <v>11.1</v>
      </c>
      <c r="T1247" s="2">
        <v>5.5867000000000004</v>
      </c>
      <c r="U1247" s="2">
        <v>1.47</v>
      </c>
      <c r="V1247" s="2">
        <v>13.1</v>
      </c>
      <c r="W1247" s="2">
        <v>11.3</v>
      </c>
      <c r="X1247" s="2">
        <v>10.9635</v>
      </c>
      <c r="Y1247" s="2">
        <v>1.79</v>
      </c>
      <c r="Z1247" s="2">
        <v>14.6</v>
      </c>
      <c r="AA1247" s="2">
        <v>12.3</v>
      </c>
      <c r="AB1247" s="2">
        <v>18.726500000000001</v>
      </c>
      <c r="AC1247" s="2">
        <v>5.32</v>
      </c>
      <c r="AD1247" s="2">
        <v>20.100000000000001</v>
      </c>
      <c r="AE1247" s="2">
        <v>26.4</v>
      </c>
      <c r="AF1247" s="2">
        <v>61.975499999999997</v>
      </c>
      <c r="AG1247" s="2">
        <v>3.24</v>
      </c>
      <c r="AH1247" s="22">
        <v>18.600000000000001</v>
      </c>
      <c r="AI1247" s="22">
        <v>17.5</v>
      </c>
      <c r="AJ1247" s="22">
        <v>54.565300000000001</v>
      </c>
      <c r="AK1247" s="18">
        <v>2.29</v>
      </c>
      <c r="AL1247" s="18">
        <v>12</v>
      </c>
      <c r="AM1247" s="18">
        <v>19.2</v>
      </c>
      <c r="AN1247" s="2">
        <v>42.686900000000001</v>
      </c>
      <c r="AO1247" s="2">
        <v>4.25</v>
      </c>
      <c r="AP1247" s="2">
        <v>17.8</v>
      </c>
      <c r="AQ1247" s="2">
        <v>24</v>
      </c>
      <c r="AR1247" s="2">
        <v>16.488600000000002</v>
      </c>
      <c r="AS1247" s="2">
        <v>3.04</v>
      </c>
      <c r="AT1247" s="2">
        <v>14</v>
      </c>
      <c r="AU1247" s="2">
        <v>21.7</v>
      </c>
      <c r="AV1247" s="2">
        <v>23.747299999999999</v>
      </c>
      <c r="AW1247" s="2">
        <v>3.74</v>
      </c>
      <c r="AX1247" s="2">
        <v>21.6</v>
      </c>
      <c r="AY1247" s="2">
        <v>17.3</v>
      </c>
      <c r="AZ1247" s="2">
        <v>38.116700000000002</v>
      </c>
      <c r="BA1247" s="2">
        <v>1.39</v>
      </c>
      <c r="BB1247" s="2">
        <v>10.1</v>
      </c>
      <c r="BC1247" s="2">
        <v>13.8</v>
      </c>
      <c r="BD1247" s="2">
        <v>18.8996</v>
      </c>
      <c r="BE1247" s="4"/>
      <c r="BF1247" s="4"/>
    </row>
    <row r="1248" spans="1:58" x14ac:dyDescent="0.2">
      <c r="A1248" s="29">
        <v>1247</v>
      </c>
      <c r="B1248" s="7" t="s">
        <v>16</v>
      </c>
      <c r="C1248" s="3">
        <v>39964</v>
      </c>
      <c r="D1248" s="4" t="s">
        <v>13</v>
      </c>
      <c r="E1248" s="4" t="s">
        <v>166</v>
      </c>
      <c r="F1248" s="5" t="s">
        <v>194</v>
      </c>
      <c r="G1248" s="6">
        <v>0.91666666666666663</v>
      </c>
      <c r="H1248" s="6">
        <v>0.92013888888888884</v>
      </c>
      <c r="I1248" s="85">
        <f t="shared" si="19"/>
        <v>4.9999999999999822</v>
      </c>
      <c r="J1248" s="86">
        <f>I1248*Segmentos!$D$7*(AH1248%)*IF(ISNUMBER(AI1248),AI1248%,0)</f>
        <v>151403.99999999948</v>
      </c>
      <c r="K1248" s="86">
        <f>I1248*Segmentos!$D$7*(AL1248%)*IF(ISNUMBER(AM1248),AM1248%,0)</f>
        <v>170715.99999999939</v>
      </c>
      <c r="L1248" s="4"/>
      <c r="M1248" s="2">
        <v>8.1</v>
      </c>
      <c r="N1248" s="2">
        <v>9.6</v>
      </c>
      <c r="O1248" s="2">
        <v>84.5</v>
      </c>
      <c r="P1248" s="2">
        <v>84.447999999999993</v>
      </c>
      <c r="Q1248" s="2">
        <v>3.13</v>
      </c>
      <c r="R1248" s="2">
        <v>4.2</v>
      </c>
      <c r="S1248" s="2">
        <v>74</v>
      </c>
      <c r="T1248" s="2">
        <v>5.4428999999999998</v>
      </c>
      <c r="U1248" s="2">
        <v>6.88</v>
      </c>
      <c r="V1248" s="2">
        <v>8.5</v>
      </c>
      <c r="W1248" s="2">
        <v>80.900000000000006</v>
      </c>
      <c r="X1248" s="2">
        <v>15.040100000000001</v>
      </c>
      <c r="Y1248" s="2">
        <v>8.18</v>
      </c>
      <c r="Z1248" s="2">
        <v>9.6999999999999993</v>
      </c>
      <c r="AA1248" s="2">
        <v>84.7</v>
      </c>
      <c r="AB1248" s="2">
        <v>25.160900000000002</v>
      </c>
      <c r="AC1248" s="2">
        <v>11.34</v>
      </c>
      <c r="AD1248" s="2">
        <v>12.9</v>
      </c>
      <c r="AE1248" s="2">
        <v>87.7</v>
      </c>
      <c r="AF1248" s="2">
        <v>38.804000000000002</v>
      </c>
      <c r="AG1248" s="2">
        <v>7.57</v>
      </c>
      <c r="AH1248" s="22">
        <v>9.3000000000000007</v>
      </c>
      <c r="AI1248" s="22">
        <v>81.400000000000006</v>
      </c>
      <c r="AJ1248" s="22">
        <v>37.441400000000002</v>
      </c>
      <c r="AK1248" s="18">
        <v>8.58</v>
      </c>
      <c r="AL1248" s="18">
        <v>9.8000000000000007</v>
      </c>
      <c r="AM1248" s="18">
        <v>87.1</v>
      </c>
      <c r="AN1248" s="2">
        <v>47.006500000000003</v>
      </c>
      <c r="AO1248" s="2">
        <v>8.65</v>
      </c>
      <c r="AP1248" s="2">
        <v>11.1</v>
      </c>
      <c r="AQ1248" s="2">
        <v>77.8</v>
      </c>
      <c r="AR1248" s="2">
        <v>9.8460999999999999</v>
      </c>
      <c r="AS1248" s="2">
        <v>6.25</v>
      </c>
      <c r="AT1248" s="2">
        <v>7.4</v>
      </c>
      <c r="AU1248" s="2">
        <v>84.4</v>
      </c>
      <c r="AV1248" s="2">
        <v>14.343500000000001</v>
      </c>
      <c r="AW1248" s="2">
        <v>7.51</v>
      </c>
      <c r="AX1248" s="2">
        <v>9.5</v>
      </c>
      <c r="AY1248" s="2">
        <v>79.2</v>
      </c>
      <c r="AZ1248" s="2">
        <v>22.496200000000002</v>
      </c>
      <c r="BA1248" s="2">
        <v>9.4600000000000009</v>
      </c>
      <c r="BB1248" s="2">
        <v>10.5</v>
      </c>
      <c r="BC1248" s="2">
        <v>90.2</v>
      </c>
      <c r="BD1248" s="2">
        <v>37.7622</v>
      </c>
      <c r="BE1248" s="4"/>
      <c r="BF1248" s="4"/>
    </row>
    <row r="1249" spans="1:58" x14ac:dyDescent="0.2">
      <c r="A1249" s="29">
        <v>1248</v>
      </c>
      <c r="B1249" s="7" t="s">
        <v>12</v>
      </c>
      <c r="C1249" s="3">
        <v>39965</v>
      </c>
      <c r="D1249" s="4" t="s">
        <v>8</v>
      </c>
      <c r="E1249" s="4" t="s">
        <v>167</v>
      </c>
      <c r="F1249" s="5" t="s">
        <v>188</v>
      </c>
      <c r="G1249" s="6">
        <v>0.91874999999999996</v>
      </c>
      <c r="H1249" s="6">
        <v>0.99236111111111114</v>
      </c>
      <c r="I1249" s="85">
        <f t="shared" si="19"/>
        <v>106.0000000000001</v>
      </c>
      <c r="J1249" s="86">
        <f>I1249*Segmentos!$D$7*(AH1249%)*IF(ISNUMBER(AI1249),AI1249%,0)</f>
        <v>3468108.0000000023</v>
      </c>
      <c r="K1249" s="86">
        <f>I1249*Segmentos!$D$7*(AL1249%)*IF(ISNUMBER(AM1249),AM1249%,0)</f>
        <v>2434608.0000000019</v>
      </c>
      <c r="L1249" s="4"/>
      <c r="M1249" s="2">
        <v>6.89</v>
      </c>
      <c r="N1249" s="2">
        <v>25.1</v>
      </c>
      <c r="O1249" s="2">
        <v>27.5</v>
      </c>
      <c r="P1249" s="2">
        <v>85.426699999999997</v>
      </c>
      <c r="Q1249" s="2">
        <v>3.64</v>
      </c>
      <c r="R1249" s="2">
        <v>15.9</v>
      </c>
      <c r="S1249" s="2">
        <v>22.9</v>
      </c>
      <c r="T1249" s="2">
        <v>7.5343</v>
      </c>
      <c r="U1249" s="2">
        <v>4.54</v>
      </c>
      <c r="V1249" s="2">
        <v>21.9</v>
      </c>
      <c r="W1249" s="2">
        <v>20.8</v>
      </c>
      <c r="X1249" s="2">
        <v>11.8103</v>
      </c>
      <c r="Y1249" s="2">
        <v>9.23</v>
      </c>
      <c r="Z1249" s="2">
        <v>27.6</v>
      </c>
      <c r="AA1249" s="2">
        <v>33.5</v>
      </c>
      <c r="AB1249" s="2">
        <v>33.7849</v>
      </c>
      <c r="AC1249" s="2">
        <v>7.93</v>
      </c>
      <c r="AD1249" s="2">
        <v>29.5</v>
      </c>
      <c r="AE1249" s="2">
        <v>26.9</v>
      </c>
      <c r="AF1249" s="2">
        <v>32.2973</v>
      </c>
      <c r="AG1249" s="2">
        <v>8.17</v>
      </c>
      <c r="AH1249" s="22">
        <v>28.5</v>
      </c>
      <c r="AI1249" s="22">
        <v>28.7</v>
      </c>
      <c r="AJ1249" s="22">
        <v>48.087299999999999</v>
      </c>
      <c r="AK1249" s="18">
        <v>5.73</v>
      </c>
      <c r="AL1249" s="18">
        <v>22</v>
      </c>
      <c r="AM1249" s="18">
        <v>26.1</v>
      </c>
      <c r="AN1249" s="2">
        <v>37.339399999999998</v>
      </c>
      <c r="AO1249" s="2">
        <v>2.2599999999999998</v>
      </c>
      <c r="AP1249" s="2">
        <v>12.4</v>
      </c>
      <c r="AQ1249" s="2">
        <v>18.2</v>
      </c>
      <c r="AR1249" s="2">
        <v>3.0575999999999999</v>
      </c>
      <c r="AS1249" s="2">
        <v>4.9800000000000004</v>
      </c>
      <c r="AT1249" s="2">
        <v>21.9</v>
      </c>
      <c r="AU1249" s="2">
        <v>22.7</v>
      </c>
      <c r="AV1249" s="2">
        <v>13.6012</v>
      </c>
      <c r="AW1249" s="2">
        <v>7.03</v>
      </c>
      <c r="AX1249" s="2">
        <v>27.7</v>
      </c>
      <c r="AY1249" s="2">
        <v>25.4</v>
      </c>
      <c r="AZ1249" s="2">
        <v>25.074100000000001</v>
      </c>
      <c r="BA1249" s="2">
        <v>9.1999999999999993</v>
      </c>
      <c r="BB1249" s="2">
        <v>28.5</v>
      </c>
      <c r="BC1249" s="2">
        <v>32.299999999999997</v>
      </c>
      <c r="BD1249" s="2">
        <v>43.693899999999999</v>
      </c>
      <c r="BE1249" s="4"/>
      <c r="BF1249" s="4"/>
    </row>
    <row r="1250" spans="1:58" x14ac:dyDescent="0.2">
      <c r="A1250" s="29">
        <v>1249</v>
      </c>
      <c r="B1250" s="7" t="s">
        <v>15</v>
      </c>
      <c r="C1250" s="3">
        <v>39965</v>
      </c>
      <c r="D1250" s="4" t="s">
        <v>13</v>
      </c>
      <c r="E1250" s="4" t="s">
        <v>164</v>
      </c>
      <c r="F1250" s="5" t="s">
        <v>188</v>
      </c>
      <c r="G1250" s="6">
        <v>0.875</v>
      </c>
      <c r="H1250" s="6">
        <v>0.9145833333333333</v>
      </c>
      <c r="I1250" s="85">
        <f t="shared" si="19"/>
        <v>56.999999999999957</v>
      </c>
      <c r="J1250" s="86">
        <f>I1250*Segmentos!$D$7*(AH1250%)*IF(ISNUMBER(AI1250),AI1250%,0)</f>
        <v>2068096.7999999984</v>
      </c>
      <c r="K1250" s="86">
        <f>I1250*Segmentos!$D$7*(AL1250%)*IF(ISNUMBER(AM1250),AM1250%,0)</f>
        <v>2123409.5999999982</v>
      </c>
      <c r="L1250" s="4"/>
      <c r="M1250" s="2">
        <v>9.19</v>
      </c>
      <c r="N1250" s="2">
        <v>20.399999999999999</v>
      </c>
      <c r="O1250" s="2">
        <v>45.2</v>
      </c>
      <c r="P1250" s="2">
        <v>88.335800000000006</v>
      </c>
      <c r="Q1250" s="2">
        <v>5.37</v>
      </c>
      <c r="R1250" s="2">
        <v>14.3</v>
      </c>
      <c r="S1250" s="2">
        <v>37.6</v>
      </c>
      <c r="T1250" s="2">
        <v>8.6090999999999998</v>
      </c>
      <c r="U1250" s="2">
        <v>7.37</v>
      </c>
      <c r="V1250" s="2">
        <v>15.9</v>
      </c>
      <c r="W1250" s="2">
        <v>46.4</v>
      </c>
      <c r="X1250" s="2">
        <v>14.8581</v>
      </c>
      <c r="Y1250" s="2">
        <v>8.02</v>
      </c>
      <c r="Z1250" s="2">
        <v>20.9</v>
      </c>
      <c r="AA1250" s="2">
        <v>38.4</v>
      </c>
      <c r="AB1250" s="2">
        <v>22.7668</v>
      </c>
      <c r="AC1250" s="2">
        <v>13.34</v>
      </c>
      <c r="AD1250" s="2">
        <v>25.8</v>
      </c>
      <c r="AE1250" s="2">
        <v>51.7</v>
      </c>
      <c r="AF1250" s="2">
        <v>42.101900000000001</v>
      </c>
      <c r="AG1250" s="2">
        <v>9.08</v>
      </c>
      <c r="AH1250" s="22">
        <v>20.9</v>
      </c>
      <c r="AI1250" s="22">
        <v>43.4</v>
      </c>
      <c r="AJ1250" s="22">
        <v>41.3795</v>
      </c>
      <c r="AK1250" s="18">
        <v>9.3000000000000007</v>
      </c>
      <c r="AL1250" s="18">
        <v>19.899999999999999</v>
      </c>
      <c r="AM1250" s="18">
        <v>46.8</v>
      </c>
      <c r="AN1250" s="2">
        <v>46.956400000000002</v>
      </c>
      <c r="AO1250" s="2">
        <v>10.25</v>
      </c>
      <c r="AP1250" s="2">
        <v>21.7</v>
      </c>
      <c r="AQ1250" s="2">
        <v>47.2</v>
      </c>
      <c r="AR1250" s="2">
        <v>10.7605</v>
      </c>
      <c r="AS1250" s="2">
        <v>6.85</v>
      </c>
      <c r="AT1250" s="2">
        <v>18.100000000000001</v>
      </c>
      <c r="AU1250" s="2">
        <v>37.9</v>
      </c>
      <c r="AV1250" s="2">
        <v>14.510300000000001</v>
      </c>
      <c r="AW1250" s="2">
        <v>6.6</v>
      </c>
      <c r="AX1250" s="2">
        <v>17.600000000000001</v>
      </c>
      <c r="AY1250" s="2">
        <v>37.4</v>
      </c>
      <c r="AZ1250" s="2">
        <v>18.231999999999999</v>
      </c>
      <c r="BA1250" s="2">
        <v>12.18</v>
      </c>
      <c r="BB1250" s="2">
        <v>23.3</v>
      </c>
      <c r="BC1250" s="2">
        <v>52.3</v>
      </c>
      <c r="BD1250" s="2">
        <v>44.833100000000002</v>
      </c>
      <c r="BE1250" s="4"/>
      <c r="BF1250" s="4"/>
    </row>
    <row r="1251" spans="1:58" x14ac:dyDescent="0.2">
      <c r="A1251" s="29">
        <v>1250</v>
      </c>
      <c r="B1251" s="7" t="s">
        <v>5</v>
      </c>
      <c r="C1251" s="3">
        <v>39965</v>
      </c>
      <c r="D1251" s="4" t="s">
        <v>3</v>
      </c>
      <c r="E1251" s="4" t="s">
        <v>164</v>
      </c>
      <c r="F1251" s="5" t="s">
        <v>188</v>
      </c>
      <c r="G1251" s="6">
        <v>0.87430555555555556</v>
      </c>
      <c r="H1251" s="6">
        <v>0.91666666666666663</v>
      </c>
      <c r="I1251" s="85">
        <f t="shared" si="19"/>
        <v>60.999999999999943</v>
      </c>
      <c r="J1251" s="86">
        <f>I1251*Segmentos!$D$7*(AH1251%)*IF(ISNUMBER(AI1251),AI1251%,0)</f>
        <v>1651611.5999999985</v>
      </c>
      <c r="K1251" s="86">
        <f>I1251*Segmentos!$D$7*(AL1251%)*IF(ISNUMBER(AM1251),AM1251%,0)</f>
        <v>1457265.5999999985</v>
      </c>
      <c r="L1251" s="4"/>
      <c r="M1251" s="2">
        <v>6.35</v>
      </c>
      <c r="N1251" s="2">
        <v>18.100000000000001</v>
      </c>
      <c r="O1251" s="2">
        <v>35</v>
      </c>
      <c r="P1251" s="2">
        <v>86.684100000000001</v>
      </c>
      <c r="Q1251" s="2">
        <v>5.85</v>
      </c>
      <c r="R1251" s="2">
        <v>14.9</v>
      </c>
      <c r="S1251" s="2">
        <v>39.1</v>
      </c>
      <c r="T1251" s="2">
        <v>13.324999999999999</v>
      </c>
      <c r="U1251" s="2">
        <v>4.67</v>
      </c>
      <c r="V1251" s="2">
        <v>12.5</v>
      </c>
      <c r="W1251" s="2">
        <v>37.4</v>
      </c>
      <c r="X1251" s="2">
        <v>13.3726</v>
      </c>
      <c r="Y1251" s="2">
        <v>7.48</v>
      </c>
      <c r="Z1251" s="2">
        <v>20.2</v>
      </c>
      <c r="AA1251" s="2">
        <v>37</v>
      </c>
      <c r="AB1251" s="2">
        <v>30.156700000000001</v>
      </c>
      <c r="AC1251" s="2">
        <v>6.65</v>
      </c>
      <c r="AD1251" s="2">
        <v>21.4</v>
      </c>
      <c r="AE1251" s="2">
        <v>31.1</v>
      </c>
      <c r="AF1251" s="2">
        <v>29.829799999999999</v>
      </c>
      <c r="AG1251" s="2">
        <v>6.76</v>
      </c>
      <c r="AH1251" s="22">
        <v>20.7</v>
      </c>
      <c r="AI1251" s="22">
        <v>32.700000000000003</v>
      </c>
      <c r="AJ1251" s="22">
        <v>43.775700000000001</v>
      </c>
      <c r="AK1251" s="18">
        <v>5.98</v>
      </c>
      <c r="AL1251" s="18">
        <v>15.8</v>
      </c>
      <c r="AM1251" s="18">
        <v>37.799999999999997</v>
      </c>
      <c r="AN1251" s="2">
        <v>42.9084</v>
      </c>
      <c r="AO1251" s="2">
        <v>4.3499999999999996</v>
      </c>
      <c r="AP1251" s="2">
        <v>16.100000000000001</v>
      </c>
      <c r="AQ1251" s="2">
        <v>27</v>
      </c>
      <c r="AR1251" s="2">
        <v>6.4951999999999996</v>
      </c>
      <c r="AS1251" s="2">
        <v>6.45</v>
      </c>
      <c r="AT1251" s="2">
        <v>19.3</v>
      </c>
      <c r="AU1251" s="2">
        <v>33.4</v>
      </c>
      <c r="AV1251" s="2">
        <v>19.400300000000001</v>
      </c>
      <c r="AW1251" s="2">
        <v>6.87</v>
      </c>
      <c r="AX1251" s="2">
        <v>19.899999999999999</v>
      </c>
      <c r="AY1251" s="2">
        <v>34.5</v>
      </c>
      <c r="AZ1251" s="2">
        <v>26.988099999999999</v>
      </c>
      <c r="BA1251" s="2">
        <v>6.46</v>
      </c>
      <c r="BB1251" s="2">
        <v>16.7</v>
      </c>
      <c r="BC1251" s="2">
        <v>38.799999999999997</v>
      </c>
      <c r="BD1251" s="2">
        <v>33.8005</v>
      </c>
      <c r="BE1251" s="4"/>
      <c r="BF1251" s="4"/>
    </row>
    <row r="1252" spans="1:58" x14ac:dyDescent="0.2">
      <c r="A1252" s="29">
        <v>1251</v>
      </c>
      <c r="B1252" s="7" t="s">
        <v>18</v>
      </c>
      <c r="C1252" s="3">
        <v>39965</v>
      </c>
      <c r="D1252" s="4" t="s">
        <v>17</v>
      </c>
      <c r="E1252" s="4" t="s">
        <v>168</v>
      </c>
      <c r="F1252" s="5" t="s">
        <v>188</v>
      </c>
      <c r="G1252" s="6">
        <v>0.83333333333333337</v>
      </c>
      <c r="H1252" s="6">
        <v>0.91527777777777775</v>
      </c>
      <c r="I1252" s="85">
        <f t="shared" si="19"/>
        <v>117.9999999999999</v>
      </c>
      <c r="J1252" s="86">
        <f>I1252*Segmentos!$D$7*(AH1252%)*IF(ISNUMBER(AI1252),AI1252%,0)</f>
        <v>184079.99999999988</v>
      </c>
      <c r="K1252" s="86">
        <f>I1252*Segmentos!$D$7*(AL1252%)*IF(ISNUMBER(AM1252),AM1252%,0)</f>
        <v>157175.99999999988</v>
      </c>
      <c r="L1252" s="4" t="s">
        <v>349</v>
      </c>
      <c r="M1252" s="2">
        <v>0.36</v>
      </c>
      <c r="N1252" s="2">
        <v>3.4</v>
      </c>
      <c r="O1252" s="2">
        <v>10.5</v>
      </c>
      <c r="P1252" s="2">
        <v>90.165599999999998</v>
      </c>
      <c r="Q1252" s="2">
        <v>0.03</v>
      </c>
      <c r="R1252" s="2">
        <v>1</v>
      </c>
      <c r="S1252" s="2">
        <v>2.8</v>
      </c>
      <c r="T1252" s="2">
        <v>1.1771</v>
      </c>
      <c r="U1252" s="2">
        <v>0.2</v>
      </c>
      <c r="V1252" s="2">
        <v>2.8</v>
      </c>
      <c r="W1252" s="2">
        <v>7.1</v>
      </c>
      <c r="X1252" s="2">
        <v>10.512700000000001</v>
      </c>
      <c r="Y1252" s="2">
        <v>0.27</v>
      </c>
      <c r="Z1252" s="2">
        <v>2.5</v>
      </c>
      <c r="AA1252" s="2">
        <v>11</v>
      </c>
      <c r="AB1252" s="2">
        <v>19.951599999999999</v>
      </c>
      <c r="AC1252" s="2">
        <v>0.71</v>
      </c>
      <c r="AD1252" s="2">
        <v>5.9</v>
      </c>
      <c r="AE1252" s="2">
        <v>12.1</v>
      </c>
      <c r="AF1252" s="2">
        <v>58.524099999999997</v>
      </c>
      <c r="AG1252" s="2">
        <v>0.39</v>
      </c>
      <c r="AH1252" s="22">
        <v>3.9</v>
      </c>
      <c r="AI1252" s="22">
        <v>10</v>
      </c>
      <c r="AJ1252" s="22">
        <v>46.110399999999998</v>
      </c>
      <c r="AK1252" s="18">
        <v>0.33</v>
      </c>
      <c r="AL1252" s="18">
        <v>3</v>
      </c>
      <c r="AM1252" s="18">
        <v>11.1</v>
      </c>
      <c r="AN1252" s="2">
        <v>44.055199999999999</v>
      </c>
      <c r="AO1252" s="2">
        <v>0.02</v>
      </c>
      <c r="AP1252" s="2">
        <v>1</v>
      </c>
      <c r="AQ1252" s="2">
        <v>1.7</v>
      </c>
      <c r="AR1252" s="2">
        <v>0.49009999999999998</v>
      </c>
      <c r="AS1252" s="2">
        <v>0.03</v>
      </c>
      <c r="AT1252" s="2">
        <v>1.6</v>
      </c>
      <c r="AU1252" s="2">
        <v>1.5</v>
      </c>
      <c r="AV1252" s="2">
        <v>1.3896999999999999</v>
      </c>
      <c r="AW1252" s="2">
        <v>0.32</v>
      </c>
      <c r="AX1252" s="2">
        <v>4.4000000000000004</v>
      </c>
      <c r="AY1252" s="2">
        <v>7.3</v>
      </c>
      <c r="AZ1252" s="2">
        <v>23.0152</v>
      </c>
      <c r="BA1252" s="2">
        <v>0.68</v>
      </c>
      <c r="BB1252" s="2">
        <v>4.4000000000000004</v>
      </c>
      <c r="BC1252" s="2">
        <v>15.5</v>
      </c>
      <c r="BD1252" s="2">
        <v>65.270600000000002</v>
      </c>
      <c r="BE1252" s="4"/>
      <c r="BF1252" s="4"/>
    </row>
    <row r="1253" spans="1:58" x14ac:dyDescent="0.2">
      <c r="A1253" s="29">
        <v>1252</v>
      </c>
      <c r="B1253" s="7" t="s">
        <v>9</v>
      </c>
      <c r="C1253" s="3">
        <v>39965</v>
      </c>
      <c r="D1253" s="4" t="s">
        <v>8</v>
      </c>
      <c r="E1253" s="4" t="s">
        <v>168</v>
      </c>
      <c r="F1253" s="5" t="s">
        <v>188</v>
      </c>
      <c r="G1253" s="6">
        <v>0.80208333333333337</v>
      </c>
      <c r="H1253" s="6">
        <v>0.87361111111111101</v>
      </c>
      <c r="I1253" s="85">
        <f t="shared" si="19"/>
        <v>102.9999999999998</v>
      </c>
      <c r="J1253" s="86">
        <f>I1253*Segmentos!$D$7*(AH1253%)*IF(ISNUMBER(AI1253),AI1253%,0)</f>
        <v>1807031.9999999967</v>
      </c>
      <c r="K1253" s="86">
        <f>I1253*Segmentos!$D$7*(AL1253%)*IF(ISNUMBER(AM1253),AM1253%,0)</f>
        <v>2024567.999999996</v>
      </c>
      <c r="L1253" s="4" t="s">
        <v>348</v>
      </c>
      <c r="M1253" s="2">
        <v>4.6500000000000004</v>
      </c>
      <c r="N1253" s="2">
        <v>12.7</v>
      </c>
      <c r="O1253" s="2">
        <v>36.6</v>
      </c>
      <c r="P1253" s="2">
        <v>88.228099999999998</v>
      </c>
      <c r="Q1253" s="2">
        <v>1.1399999999999999</v>
      </c>
      <c r="R1253" s="2">
        <v>4.0999999999999996</v>
      </c>
      <c r="S1253" s="2">
        <v>28</v>
      </c>
      <c r="T1253" s="2">
        <v>3.6185999999999998</v>
      </c>
      <c r="U1253" s="2">
        <v>2.13</v>
      </c>
      <c r="V1253" s="2">
        <v>8.3000000000000007</v>
      </c>
      <c r="W1253" s="2">
        <v>25.7</v>
      </c>
      <c r="X1253" s="2">
        <v>8.4448000000000008</v>
      </c>
      <c r="Y1253" s="2">
        <v>5</v>
      </c>
      <c r="Z1253" s="2">
        <v>15</v>
      </c>
      <c r="AA1253" s="2">
        <v>33.299999999999997</v>
      </c>
      <c r="AB1253" s="2">
        <v>27.956299999999999</v>
      </c>
      <c r="AC1253" s="2">
        <v>7.75</v>
      </c>
      <c r="AD1253" s="2">
        <v>17.899999999999999</v>
      </c>
      <c r="AE1253" s="2">
        <v>43.3</v>
      </c>
      <c r="AF1253" s="2">
        <v>48.208399999999997</v>
      </c>
      <c r="AG1253" s="2">
        <v>4.38</v>
      </c>
      <c r="AH1253" s="22">
        <v>12.9</v>
      </c>
      <c r="AI1253" s="22">
        <v>34</v>
      </c>
      <c r="AJ1253" s="22">
        <v>39.367600000000003</v>
      </c>
      <c r="AK1253" s="18">
        <v>4.9000000000000004</v>
      </c>
      <c r="AL1253" s="18">
        <v>12.6</v>
      </c>
      <c r="AM1253" s="18">
        <v>39</v>
      </c>
      <c r="AN1253" s="2">
        <v>48.860500000000002</v>
      </c>
      <c r="AO1253" s="2">
        <v>1.26</v>
      </c>
      <c r="AP1253" s="2">
        <v>4.5</v>
      </c>
      <c r="AQ1253" s="2">
        <v>27.9</v>
      </c>
      <c r="AR1253" s="2">
        <v>2.6080000000000001</v>
      </c>
      <c r="AS1253" s="2">
        <v>2.4300000000000002</v>
      </c>
      <c r="AT1253" s="2">
        <v>8.8000000000000007</v>
      </c>
      <c r="AU1253" s="2">
        <v>27.7</v>
      </c>
      <c r="AV1253" s="2">
        <v>10.1312</v>
      </c>
      <c r="AW1253" s="2">
        <v>5.65</v>
      </c>
      <c r="AX1253" s="2">
        <v>16.7</v>
      </c>
      <c r="AY1253" s="2">
        <v>33.799999999999997</v>
      </c>
      <c r="AZ1253" s="2">
        <v>30.807700000000001</v>
      </c>
      <c r="BA1253" s="2">
        <v>6.16</v>
      </c>
      <c r="BB1253" s="2">
        <v>14.3</v>
      </c>
      <c r="BC1253" s="2">
        <v>42.9</v>
      </c>
      <c r="BD1253" s="2">
        <v>44.681199999999997</v>
      </c>
      <c r="BE1253" s="4"/>
      <c r="BF1253" s="4"/>
    </row>
    <row r="1254" spans="1:58" x14ac:dyDescent="0.2">
      <c r="A1254" s="29">
        <v>1253</v>
      </c>
      <c r="B1254" s="7" t="s">
        <v>1</v>
      </c>
      <c r="C1254" s="3">
        <v>39965</v>
      </c>
      <c r="D1254" s="4" t="s">
        <v>0</v>
      </c>
      <c r="E1254" s="4" t="s">
        <v>163</v>
      </c>
      <c r="F1254" s="5" t="s">
        <v>188</v>
      </c>
      <c r="G1254" s="6">
        <v>0.84861111111111109</v>
      </c>
      <c r="H1254" s="6">
        <v>0.8833333333333333</v>
      </c>
      <c r="I1254" s="85">
        <f t="shared" si="19"/>
        <v>49.999999999999986</v>
      </c>
      <c r="J1254" s="86">
        <f>I1254*Segmentos!$D$7*(AH1254%)*IF(ISNUMBER(AI1254),AI1254%,0)</f>
        <v>588119.99999999977</v>
      </c>
      <c r="K1254" s="86">
        <f>I1254*Segmentos!$D$7*(AL1254%)*IF(ISNUMBER(AM1254),AM1254%,0)</f>
        <v>1461599.9999999995</v>
      </c>
      <c r="L1254" s="4"/>
      <c r="M1254" s="2">
        <v>5.24</v>
      </c>
      <c r="N1254" s="2">
        <v>9.8000000000000007</v>
      </c>
      <c r="O1254" s="2">
        <v>53.5</v>
      </c>
      <c r="P1254" s="2">
        <v>73.959800000000001</v>
      </c>
      <c r="Q1254" s="2">
        <v>4.57</v>
      </c>
      <c r="R1254" s="2">
        <v>11.3</v>
      </c>
      <c r="S1254" s="2">
        <v>40.4</v>
      </c>
      <c r="T1254" s="2">
        <v>10.7583</v>
      </c>
      <c r="U1254" s="2">
        <v>6.12</v>
      </c>
      <c r="V1254" s="2">
        <v>11.6</v>
      </c>
      <c r="W1254" s="2">
        <v>52.6</v>
      </c>
      <c r="X1254" s="2">
        <v>18.133600000000001</v>
      </c>
      <c r="Y1254" s="2">
        <v>3.98</v>
      </c>
      <c r="Z1254" s="2">
        <v>8.5</v>
      </c>
      <c r="AA1254" s="2">
        <v>46.9</v>
      </c>
      <c r="AB1254" s="2">
        <v>16.5914</v>
      </c>
      <c r="AC1254" s="2">
        <v>6.14</v>
      </c>
      <c r="AD1254" s="2">
        <v>9</v>
      </c>
      <c r="AE1254" s="2">
        <v>68.099999999999994</v>
      </c>
      <c r="AF1254" s="2">
        <v>28.476500000000001</v>
      </c>
      <c r="AG1254" s="2">
        <v>2.94</v>
      </c>
      <c r="AH1254" s="22">
        <v>7.8</v>
      </c>
      <c r="AI1254" s="22">
        <v>37.700000000000003</v>
      </c>
      <c r="AJ1254" s="22">
        <v>19.724299999999999</v>
      </c>
      <c r="AK1254" s="18">
        <v>7.31</v>
      </c>
      <c r="AL1254" s="18">
        <v>11.6</v>
      </c>
      <c r="AM1254" s="18">
        <v>63</v>
      </c>
      <c r="AN1254" s="2">
        <v>54.235500000000002</v>
      </c>
      <c r="AO1254" s="2">
        <v>4.33</v>
      </c>
      <c r="AP1254" s="2">
        <v>10.3</v>
      </c>
      <c r="AQ1254" s="2">
        <v>41.9</v>
      </c>
      <c r="AR1254" s="2">
        <v>6.6780999999999997</v>
      </c>
      <c r="AS1254" s="2">
        <v>6.97</v>
      </c>
      <c r="AT1254" s="2">
        <v>12.6</v>
      </c>
      <c r="AU1254" s="2">
        <v>55.5</v>
      </c>
      <c r="AV1254" s="2">
        <v>21.695699999999999</v>
      </c>
      <c r="AW1254" s="2">
        <v>4.9400000000000004</v>
      </c>
      <c r="AX1254" s="2">
        <v>9</v>
      </c>
      <c r="AY1254" s="2">
        <v>55</v>
      </c>
      <c r="AZ1254" s="2">
        <v>20.058900000000001</v>
      </c>
      <c r="BA1254" s="2">
        <v>4.72</v>
      </c>
      <c r="BB1254" s="2">
        <v>8.6999999999999993</v>
      </c>
      <c r="BC1254" s="2">
        <v>54.5</v>
      </c>
      <c r="BD1254" s="2">
        <v>25.527100000000001</v>
      </c>
      <c r="BE1254" s="4"/>
      <c r="BF1254" s="4"/>
    </row>
    <row r="1255" spans="1:58" x14ac:dyDescent="0.2">
      <c r="A1255" s="29">
        <v>1254</v>
      </c>
      <c r="B1255" s="7" t="s">
        <v>36</v>
      </c>
      <c r="C1255" s="3">
        <v>39965</v>
      </c>
      <c r="D1255" s="4" t="s">
        <v>13</v>
      </c>
      <c r="E1255" s="4" t="s">
        <v>163</v>
      </c>
      <c r="F1255" s="5" t="s">
        <v>188</v>
      </c>
      <c r="G1255" s="6">
        <v>0.9194444444444444</v>
      </c>
      <c r="H1255" s="6">
        <v>0.94305555555555554</v>
      </c>
      <c r="I1255" s="85">
        <f t="shared" si="19"/>
        <v>34.000000000000043</v>
      </c>
      <c r="J1255" s="86">
        <f>I1255*Segmentos!$D$7*(AH1255%)*IF(ISNUMBER(AI1255),AI1255%,0)</f>
        <v>1421771.2000000014</v>
      </c>
      <c r="K1255" s="86">
        <f>I1255*Segmentos!$D$7*(AL1255%)*IF(ISNUMBER(AM1255),AM1255%,0)</f>
        <v>1957529.6000000027</v>
      </c>
      <c r="L1255" s="4"/>
      <c r="M1255" s="2">
        <v>12.52</v>
      </c>
      <c r="N1255" s="2">
        <v>18.8</v>
      </c>
      <c r="O1255" s="2">
        <v>66.5</v>
      </c>
      <c r="P1255" s="2">
        <v>84.0535</v>
      </c>
      <c r="Q1255" s="2">
        <v>9.1300000000000008</v>
      </c>
      <c r="R1255" s="2">
        <v>13.9</v>
      </c>
      <c r="S1255" s="2">
        <v>65.7</v>
      </c>
      <c r="T1255" s="2">
        <v>10.223100000000001</v>
      </c>
      <c r="U1255" s="2">
        <v>9.14</v>
      </c>
      <c r="V1255" s="2">
        <v>15.6</v>
      </c>
      <c r="W1255" s="2">
        <v>58.5</v>
      </c>
      <c r="X1255" s="2">
        <v>12.8607</v>
      </c>
      <c r="Y1255" s="2">
        <v>12.81</v>
      </c>
      <c r="Z1255" s="2">
        <v>19.600000000000001</v>
      </c>
      <c r="AA1255" s="2">
        <v>65.3</v>
      </c>
      <c r="AB1255" s="2">
        <v>25.373899999999999</v>
      </c>
      <c r="AC1255" s="2">
        <v>16.16</v>
      </c>
      <c r="AD1255" s="2">
        <v>22.7</v>
      </c>
      <c r="AE1255" s="2">
        <v>71.099999999999994</v>
      </c>
      <c r="AF1255" s="2">
        <v>35.595700000000001</v>
      </c>
      <c r="AG1255" s="2">
        <v>10.43</v>
      </c>
      <c r="AH1255" s="22">
        <v>16.7</v>
      </c>
      <c r="AI1255" s="22">
        <v>62.6</v>
      </c>
      <c r="AJ1255" s="22">
        <v>33.208199999999998</v>
      </c>
      <c r="AK1255" s="18">
        <v>14.41</v>
      </c>
      <c r="AL1255" s="18">
        <v>20.8</v>
      </c>
      <c r="AM1255" s="18">
        <v>69.2</v>
      </c>
      <c r="AN1255" s="2">
        <v>50.845300000000002</v>
      </c>
      <c r="AO1255" s="2">
        <v>14.39</v>
      </c>
      <c r="AP1255" s="2">
        <v>23.7</v>
      </c>
      <c r="AQ1255" s="2">
        <v>60.7</v>
      </c>
      <c r="AR1255" s="2">
        <v>10.55</v>
      </c>
      <c r="AS1255" s="2">
        <v>12.28</v>
      </c>
      <c r="AT1255" s="2">
        <v>17.899999999999999</v>
      </c>
      <c r="AU1255" s="2">
        <v>68.8</v>
      </c>
      <c r="AV1255" s="2">
        <v>18.156199999999998</v>
      </c>
      <c r="AW1255" s="2">
        <v>9.26</v>
      </c>
      <c r="AX1255" s="2">
        <v>16</v>
      </c>
      <c r="AY1255" s="2">
        <v>57.7</v>
      </c>
      <c r="AZ1255" s="2">
        <v>17.873899999999999</v>
      </c>
      <c r="BA1255" s="2">
        <v>14.58</v>
      </c>
      <c r="BB1255" s="2">
        <v>20.100000000000001</v>
      </c>
      <c r="BC1255" s="2">
        <v>72.400000000000006</v>
      </c>
      <c r="BD1255" s="2">
        <v>37.473300000000002</v>
      </c>
      <c r="BE1255" s="4"/>
      <c r="BF1255" s="4"/>
    </row>
    <row r="1256" spans="1:58" x14ac:dyDescent="0.2">
      <c r="A1256" s="29">
        <v>1255</v>
      </c>
      <c r="B1256" s="7" t="s">
        <v>88</v>
      </c>
      <c r="C1256" s="3">
        <v>39965</v>
      </c>
      <c r="D1256" s="4" t="s">
        <v>13</v>
      </c>
      <c r="E1256" s="4" t="s">
        <v>163</v>
      </c>
      <c r="F1256" s="5" t="s">
        <v>188</v>
      </c>
      <c r="G1256" s="6">
        <v>0.91874999999999996</v>
      </c>
      <c r="H1256" s="6">
        <v>0.9194444444444444</v>
      </c>
      <c r="I1256" s="85">
        <f t="shared" si="19"/>
        <v>0.99999999999999645</v>
      </c>
      <c r="J1256" s="86">
        <f>I1256*Segmentos!$D$7*(AH1256%)*IF(ISNUMBER(AI1256),AI1256%,0)</f>
        <v>38799.999999999862</v>
      </c>
      <c r="K1256" s="86">
        <f>I1256*Segmentos!$D$7*(AL1256%)*IF(ISNUMBER(AM1256),AM1256%,0)</f>
        <v>51599.999999999818</v>
      </c>
      <c r="L1256" s="4"/>
      <c r="M1256" s="2">
        <v>11.38</v>
      </c>
      <c r="N1256" s="2">
        <v>11.4</v>
      </c>
      <c r="O1256" s="2">
        <v>100</v>
      </c>
      <c r="P1256" s="2">
        <v>87.518699999999995</v>
      </c>
      <c r="Q1256" s="2">
        <v>6.21</v>
      </c>
      <c r="R1256" s="2">
        <v>6.2</v>
      </c>
      <c r="S1256" s="2">
        <v>100</v>
      </c>
      <c r="T1256" s="2">
        <v>7.9615999999999998</v>
      </c>
      <c r="U1256" s="2">
        <v>6.82</v>
      </c>
      <c r="V1256" s="2">
        <v>6.8</v>
      </c>
      <c r="W1256" s="2">
        <v>100</v>
      </c>
      <c r="X1256" s="2">
        <v>10.993600000000001</v>
      </c>
      <c r="Y1256" s="2">
        <v>11.63</v>
      </c>
      <c r="Z1256" s="2">
        <v>11.6</v>
      </c>
      <c r="AA1256" s="2">
        <v>100</v>
      </c>
      <c r="AB1256" s="2">
        <v>26.3948</v>
      </c>
      <c r="AC1256" s="2">
        <v>16.7</v>
      </c>
      <c r="AD1256" s="2">
        <v>16.7</v>
      </c>
      <c r="AE1256" s="2">
        <v>100</v>
      </c>
      <c r="AF1256" s="2">
        <v>42.168700000000001</v>
      </c>
      <c r="AG1256" s="2">
        <v>9.7100000000000009</v>
      </c>
      <c r="AH1256" s="22">
        <v>9.6999999999999993</v>
      </c>
      <c r="AI1256" s="22">
        <v>100</v>
      </c>
      <c r="AJ1256" s="22">
        <v>35.438000000000002</v>
      </c>
      <c r="AK1256" s="18">
        <v>12.89</v>
      </c>
      <c r="AL1256" s="18">
        <v>12.9</v>
      </c>
      <c r="AM1256" s="18">
        <v>100</v>
      </c>
      <c r="AN1256" s="2">
        <v>52.0807</v>
      </c>
      <c r="AO1256" s="2">
        <v>12.08</v>
      </c>
      <c r="AP1256" s="2">
        <v>12.1</v>
      </c>
      <c r="AQ1256" s="2">
        <v>100</v>
      </c>
      <c r="AR1256" s="2">
        <v>10.1538</v>
      </c>
      <c r="AS1256" s="2">
        <v>9.82</v>
      </c>
      <c r="AT1256" s="2">
        <v>9.8000000000000007</v>
      </c>
      <c r="AU1256" s="2">
        <v>100</v>
      </c>
      <c r="AV1256" s="2">
        <v>16.639199999999999</v>
      </c>
      <c r="AW1256" s="2">
        <v>6.4</v>
      </c>
      <c r="AX1256" s="2">
        <v>6.4</v>
      </c>
      <c r="AY1256" s="2">
        <v>100</v>
      </c>
      <c r="AZ1256" s="2">
        <v>14.1584</v>
      </c>
      <c r="BA1256" s="2">
        <v>15.81</v>
      </c>
      <c r="BB1256" s="2">
        <v>15.8</v>
      </c>
      <c r="BC1256" s="2">
        <v>100</v>
      </c>
      <c r="BD1256" s="2">
        <v>46.567300000000003</v>
      </c>
      <c r="BE1256" s="4"/>
      <c r="BF1256" s="4"/>
    </row>
    <row r="1257" spans="1:58" x14ac:dyDescent="0.2">
      <c r="A1257" s="29">
        <v>1256</v>
      </c>
      <c r="B1257" s="7" t="s">
        <v>30</v>
      </c>
      <c r="C1257" s="3">
        <v>39965</v>
      </c>
      <c r="D1257" s="4" t="s">
        <v>28</v>
      </c>
      <c r="E1257" s="4" t="s">
        <v>163</v>
      </c>
      <c r="F1257" s="5" t="s">
        <v>188</v>
      </c>
      <c r="G1257" s="6">
        <v>0.87569444444444444</v>
      </c>
      <c r="H1257" s="6">
        <v>0.91111111111111109</v>
      </c>
      <c r="I1257" s="85">
        <f t="shared" si="19"/>
        <v>50.999999999999979</v>
      </c>
      <c r="J1257" s="86">
        <f>I1257*Segmentos!$D$7*(AH1257%)*IF(ISNUMBER(AI1257),AI1257%,0)</f>
        <v>118972.79999999996</v>
      </c>
      <c r="K1257" s="86">
        <f>I1257*Segmentos!$D$7*(AL1257%)*IF(ISNUMBER(AM1257),AM1257%,0)</f>
        <v>220870.79999999996</v>
      </c>
      <c r="L1257" s="4"/>
      <c r="M1257" s="2">
        <v>0.85</v>
      </c>
      <c r="N1257" s="2">
        <v>2.6</v>
      </c>
      <c r="O1257" s="2">
        <v>33.200000000000003</v>
      </c>
      <c r="P1257" s="2">
        <v>82.923500000000004</v>
      </c>
      <c r="Q1257" s="2">
        <v>0.06</v>
      </c>
      <c r="R1257" s="2">
        <v>0.4</v>
      </c>
      <c r="S1257" s="2">
        <v>14.6</v>
      </c>
      <c r="T1257" s="2">
        <v>1.0356000000000001</v>
      </c>
      <c r="U1257" s="2">
        <v>0.23</v>
      </c>
      <c r="V1257" s="2">
        <v>0.9</v>
      </c>
      <c r="W1257" s="2">
        <v>24.7</v>
      </c>
      <c r="X1257" s="2">
        <v>4.7458999999999998</v>
      </c>
      <c r="Y1257" s="2">
        <v>0.89</v>
      </c>
      <c r="Z1257" s="2">
        <v>3</v>
      </c>
      <c r="AA1257" s="2">
        <v>29.9</v>
      </c>
      <c r="AB1257" s="2">
        <v>25.712299999999999</v>
      </c>
      <c r="AC1257" s="2">
        <v>1.61</v>
      </c>
      <c r="AD1257" s="2">
        <v>4.3</v>
      </c>
      <c r="AE1257" s="2">
        <v>37.299999999999997</v>
      </c>
      <c r="AF1257" s="2">
        <v>51.429600000000001</v>
      </c>
      <c r="AG1257" s="2">
        <v>0.57999999999999996</v>
      </c>
      <c r="AH1257" s="22">
        <v>2.4</v>
      </c>
      <c r="AI1257" s="22">
        <v>24.3</v>
      </c>
      <c r="AJ1257" s="22">
        <v>26.706800000000001</v>
      </c>
      <c r="AK1257" s="18">
        <v>1.1000000000000001</v>
      </c>
      <c r="AL1257" s="18">
        <v>2.7</v>
      </c>
      <c r="AM1257" s="18">
        <v>40.1</v>
      </c>
      <c r="AN1257" s="2">
        <v>56.216700000000003</v>
      </c>
      <c r="AO1257" s="2">
        <v>0.21</v>
      </c>
      <c r="AP1257" s="2">
        <v>1.5</v>
      </c>
      <c r="AQ1257" s="2">
        <v>13.7</v>
      </c>
      <c r="AR1257" s="2">
        <v>2.2185999999999999</v>
      </c>
      <c r="AS1257" s="2">
        <v>1.1299999999999999</v>
      </c>
      <c r="AT1257" s="2">
        <v>1.3</v>
      </c>
      <c r="AU1257" s="2">
        <v>84.3</v>
      </c>
      <c r="AV1257" s="2">
        <v>24.318000000000001</v>
      </c>
      <c r="AW1257" s="2">
        <v>0.56999999999999995</v>
      </c>
      <c r="AX1257" s="2">
        <v>2.6</v>
      </c>
      <c r="AY1257" s="2">
        <v>22</v>
      </c>
      <c r="AZ1257" s="2">
        <v>15.8873</v>
      </c>
      <c r="BA1257" s="2">
        <v>1.0900000000000001</v>
      </c>
      <c r="BB1257" s="2">
        <v>3.6</v>
      </c>
      <c r="BC1257" s="2">
        <v>30.5</v>
      </c>
      <c r="BD1257" s="2">
        <v>40.499699999999997</v>
      </c>
      <c r="BE1257" s="4"/>
      <c r="BF1257" s="4"/>
    </row>
    <row r="1258" spans="1:58" x14ac:dyDescent="0.2">
      <c r="A1258" s="29">
        <v>1257</v>
      </c>
      <c r="B1258" s="7" t="s">
        <v>11</v>
      </c>
      <c r="C1258" s="3">
        <v>39965</v>
      </c>
      <c r="D1258" s="4" t="s">
        <v>8</v>
      </c>
      <c r="E1258" s="4" t="s">
        <v>166</v>
      </c>
      <c r="F1258" s="5" t="s">
        <v>188</v>
      </c>
      <c r="G1258" s="6">
        <v>0.90972222222222221</v>
      </c>
      <c r="H1258" s="6">
        <v>0.91111111111111109</v>
      </c>
      <c r="I1258" s="85">
        <f t="shared" si="19"/>
        <v>1.9999999999999929</v>
      </c>
      <c r="J1258" s="86">
        <f>I1258*Segmentos!$D$7*(AH1258%)*IF(ISNUMBER(AI1258),AI1258%,0)</f>
        <v>34073.599999999889</v>
      </c>
      <c r="K1258" s="86">
        <f>I1258*Segmentos!$D$7*(AL1258%)*IF(ISNUMBER(AM1258),AM1258%,0)</f>
        <v>33803.999999999884</v>
      </c>
      <c r="L1258" s="4"/>
      <c r="M1258" s="2">
        <v>4.2699999999999996</v>
      </c>
      <c r="N1258" s="2">
        <v>4.5</v>
      </c>
      <c r="O1258" s="2">
        <v>95.3</v>
      </c>
      <c r="P1258" s="2">
        <v>88.581699999999998</v>
      </c>
      <c r="Q1258" s="2">
        <v>1.0900000000000001</v>
      </c>
      <c r="R1258" s="2">
        <v>1.3</v>
      </c>
      <c r="S1258" s="2">
        <v>86.3</v>
      </c>
      <c r="T1258" s="2">
        <v>3.7585999999999999</v>
      </c>
      <c r="U1258" s="2">
        <v>1.87</v>
      </c>
      <c r="V1258" s="2">
        <v>2</v>
      </c>
      <c r="W1258" s="2">
        <v>95.3</v>
      </c>
      <c r="X1258" s="2">
        <v>8.1431000000000004</v>
      </c>
      <c r="Y1258" s="2">
        <v>3.08</v>
      </c>
      <c r="Z1258" s="2">
        <v>3.3</v>
      </c>
      <c r="AA1258" s="2">
        <v>92</v>
      </c>
      <c r="AB1258" s="2">
        <v>18.826599999999999</v>
      </c>
      <c r="AC1258" s="2">
        <v>8.5</v>
      </c>
      <c r="AD1258" s="2">
        <v>8.8000000000000007</v>
      </c>
      <c r="AE1258" s="2">
        <v>97</v>
      </c>
      <c r="AF1258" s="2">
        <v>57.853400000000001</v>
      </c>
      <c r="AG1258" s="2">
        <v>4.3</v>
      </c>
      <c r="AH1258" s="22">
        <v>4.4000000000000004</v>
      </c>
      <c r="AI1258" s="22">
        <v>96.8</v>
      </c>
      <c r="AJ1258" s="22">
        <v>42.333599999999997</v>
      </c>
      <c r="AK1258" s="18">
        <v>4.24</v>
      </c>
      <c r="AL1258" s="18">
        <v>4.5</v>
      </c>
      <c r="AM1258" s="18">
        <v>93.9</v>
      </c>
      <c r="AN1258" s="2">
        <v>46.248100000000001</v>
      </c>
      <c r="AO1258" s="2">
        <v>0.87</v>
      </c>
      <c r="AP1258" s="2">
        <v>1.4</v>
      </c>
      <c r="AQ1258" s="2">
        <v>62.6</v>
      </c>
      <c r="AR1258" s="2">
        <v>1.9617</v>
      </c>
      <c r="AS1258" s="2">
        <v>2.66</v>
      </c>
      <c r="AT1258" s="2">
        <v>2.7</v>
      </c>
      <c r="AU1258" s="2">
        <v>100</v>
      </c>
      <c r="AV1258" s="2">
        <v>12.161300000000001</v>
      </c>
      <c r="AW1258" s="2">
        <v>5.31</v>
      </c>
      <c r="AX1258" s="2">
        <v>5.7</v>
      </c>
      <c r="AY1258" s="2">
        <v>93.4</v>
      </c>
      <c r="AZ1258" s="2">
        <v>31.622900000000001</v>
      </c>
      <c r="BA1258" s="2">
        <v>5.4</v>
      </c>
      <c r="BB1258" s="2">
        <v>5.5</v>
      </c>
      <c r="BC1258" s="2">
        <v>97.7</v>
      </c>
      <c r="BD1258" s="2">
        <v>42.835700000000003</v>
      </c>
      <c r="BE1258" s="4"/>
      <c r="BF1258" s="4"/>
    </row>
    <row r="1259" spans="1:58" x14ac:dyDescent="0.2">
      <c r="A1259" s="29">
        <v>1258</v>
      </c>
      <c r="B1259" s="7" t="s">
        <v>6</v>
      </c>
      <c r="C1259" s="3">
        <v>39965</v>
      </c>
      <c r="D1259" s="4" t="s">
        <v>3</v>
      </c>
      <c r="E1259" s="4" t="s">
        <v>166</v>
      </c>
      <c r="F1259" s="5" t="s">
        <v>188</v>
      </c>
      <c r="G1259" s="6">
        <v>0.90763888888888899</v>
      </c>
      <c r="H1259" s="6">
        <v>0.90833333333333333</v>
      </c>
      <c r="I1259" s="85">
        <f t="shared" si="19"/>
        <v>0.99999999999983658</v>
      </c>
      <c r="J1259" s="86">
        <f>I1259*Segmentos!$D$7*(AH1259%)*IF(ISNUMBER(AI1259),AI1259%,0)</f>
        <v>29199.999999995227</v>
      </c>
      <c r="K1259" s="86">
        <f>I1259*Segmentos!$D$7*(AL1259%)*IF(ISNUMBER(AM1259),AM1259%,0)</f>
        <v>22799.999999996275</v>
      </c>
      <c r="L1259" s="4"/>
      <c r="M1259" s="2">
        <v>6.45</v>
      </c>
      <c r="N1259" s="2">
        <v>6.4</v>
      </c>
      <c r="O1259" s="2">
        <v>100</v>
      </c>
      <c r="P1259" s="2">
        <v>87.145499999999998</v>
      </c>
      <c r="Q1259" s="2">
        <v>6.08</v>
      </c>
      <c r="R1259" s="2">
        <v>6.1</v>
      </c>
      <c r="S1259" s="2">
        <v>100</v>
      </c>
      <c r="T1259" s="2">
        <v>13.6967</v>
      </c>
      <c r="U1259" s="2">
        <v>4.55</v>
      </c>
      <c r="V1259" s="2">
        <v>4.5</v>
      </c>
      <c r="W1259" s="2">
        <v>100</v>
      </c>
      <c r="X1259" s="2">
        <v>12.8828</v>
      </c>
      <c r="Y1259" s="2">
        <v>7.84</v>
      </c>
      <c r="Z1259" s="2">
        <v>7.8</v>
      </c>
      <c r="AA1259" s="2">
        <v>100</v>
      </c>
      <c r="AB1259" s="2">
        <v>31.283899999999999</v>
      </c>
      <c r="AC1259" s="2">
        <v>6.6</v>
      </c>
      <c r="AD1259" s="2">
        <v>6.6</v>
      </c>
      <c r="AE1259" s="2">
        <v>100</v>
      </c>
      <c r="AF1259" s="2">
        <v>29.2822</v>
      </c>
      <c r="AG1259" s="2">
        <v>7.28</v>
      </c>
      <c r="AH1259" s="22">
        <v>7.3</v>
      </c>
      <c r="AI1259" s="22">
        <v>100</v>
      </c>
      <c r="AJ1259" s="22">
        <v>46.647500000000001</v>
      </c>
      <c r="AK1259" s="18">
        <v>5.7</v>
      </c>
      <c r="AL1259" s="18">
        <v>5.7</v>
      </c>
      <c r="AM1259" s="18">
        <v>100</v>
      </c>
      <c r="AN1259" s="2">
        <v>40.498100000000001</v>
      </c>
      <c r="AO1259" s="2">
        <v>4.5599999999999996</v>
      </c>
      <c r="AP1259" s="2">
        <v>4.5999999999999996</v>
      </c>
      <c r="AQ1259" s="2">
        <v>100</v>
      </c>
      <c r="AR1259" s="2">
        <v>6.726</v>
      </c>
      <c r="AS1259" s="2">
        <v>5.57</v>
      </c>
      <c r="AT1259" s="2">
        <v>5.6</v>
      </c>
      <c r="AU1259" s="2">
        <v>100</v>
      </c>
      <c r="AV1259" s="2">
        <v>16.565899999999999</v>
      </c>
      <c r="AW1259" s="2">
        <v>6.95</v>
      </c>
      <c r="AX1259" s="2">
        <v>7</v>
      </c>
      <c r="AY1259" s="2">
        <v>100</v>
      </c>
      <c r="AZ1259" s="2">
        <v>27.0078</v>
      </c>
      <c r="BA1259" s="2">
        <v>7.12</v>
      </c>
      <c r="BB1259" s="2">
        <v>7.1</v>
      </c>
      <c r="BC1259" s="2">
        <v>100</v>
      </c>
      <c r="BD1259" s="2">
        <v>36.8459</v>
      </c>
      <c r="BE1259" s="4"/>
      <c r="BF1259" s="4"/>
    </row>
    <row r="1260" spans="1:58" x14ac:dyDescent="0.2">
      <c r="A1260" s="29">
        <v>1259</v>
      </c>
      <c r="B1260" s="7" t="s">
        <v>31</v>
      </c>
      <c r="C1260" s="3">
        <v>39965</v>
      </c>
      <c r="D1260" s="4" t="s">
        <v>28</v>
      </c>
      <c r="E1260" s="4" t="s">
        <v>166</v>
      </c>
      <c r="F1260" s="5" t="s">
        <v>188</v>
      </c>
      <c r="G1260" s="6">
        <v>0.91111111111111109</v>
      </c>
      <c r="H1260" s="6">
        <v>0.9145833333333333</v>
      </c>
      <c r="I1260" s="85">
        <f t="shared" si="19"/>
        <v>4.9999999999999822</v>
      </c>
      <c r="J1260" s="86">
        <f>I1260*Segmentos!$D$7*(AH1260%)*IF(ISNUMBER(AI1260),AI1260%,0)</f>
        <v>13999.999999999949</v>
      </c>
      <c r="K1260" s="86">
        <f>I1260*Segmentos!$D$7*(AL1260%)*IF(ISNUMBER(AM1260),AM1260%,0)</f>
        <v>20915.99999999992</v>
      </c>
      <c r="L1260" s="4"/>
      <c r="M1260" s="2">
        <v>0.9</v>
      </c>
      <c r="N1260" s="2">
        <v>1.2</v>
      </c>
      <c r="O1260" s="2">
        <v>72.8</v>
      </c>
      <c r="P1260" s="2">
        <v>95.642200000000003</v>
      </c>
      <c r="Q1260" s="2">
        <v>0.03</v>
      </c>
      <c r="R1260" s="2">
        <v>0.1</v>
      </c>
      <c r="S1260" s="2">
        <v>60</v>
      </c>
      <c r="T1260" s="2">
        <v>0.5887</v>
      </c>
      <c r="U1260" s="2">
        <v>0.24</v>
      </c>
      <c r="V1260" s="2">
        <v>0.2</v>
      </c>
      <c r="W1260" s="2">
        <v>100</v>
      </c>
      <c r="X1260" s="2">
        <v>5.2857000000000003</v>
      </c>
      <c r="Y1260" s="2">
        <v>0.65</v>
      </c>
      <c r="Z1260" s="2">
        <v>0.8</v>
      </c>
      <c r="AA1260" s="2">
        <v>77.2</v>
      </c>
      <c r="AB1260" s="2">
        <v>20.463999999999999</v>
      </c>
      <c r="AC1260" s="2">
        <v>1.98</v>
      </c>
      <c r="AD1260" s="2">
        <v>2.8</v>
      </c>
      <c r="AE1260" s="2">
        <v>70.3</v>
      </c>
      <c r="AF1260" s="2">
        <v>69.303799999999995</v>
      </c>
      <c r="AG1260" s="2">
        <v>0.73</v>
      </c>
      <c r="AH1260" s="22">
        <v>1</v>
      </c>
      <c r="AI1260" s="22">
        <v>70</v>
      </c>
      <c r="AJ1260" s="22">
        <v>37.041400000000003</v>
      </c>
      <c r="AK1260" s="18">
        <v>1.05</v>
      </c>
      <c r="AL1260" s="18">
        <v>1.4</v>
      </c>
      <c r="AM1260" s="18">
        <v>74.7</v>
      </c>
      <c r="AN1260" s="2">
        <v>58.6008</v>
      </c>
      <c r="AO1260" s="2">
        <v>0.6</v>
      </c>
      <c r="AP1260" s="2">
        <v>0.7</v>
      </c>
      <c r="AQ1260" s="2">
        <v>84.9</v>
      </c>
      <c r="AR1260" s="2">
        <v>6.9493</v>
      </c>
      <c r="AS1260" s="2">
        <v>0.33</v>
      </c>
      <c r="AT1260" s="2">
        <v>0.3</v>
      </c>
      <c r="AU1260" s="2">
        <v>100</v>
      </c>
      <c r="AV1260" s="2">
        <v>7.6300999999999997</v>
      </c>
      <c r="AW1260" s="2">
        <v>1.47</v>
      </c>
      <c r="AX1260" s="2">
        <v>2.1</v>
      </c>
      <c r="AY1260" s="2">
        <v>71.7</v>
      </c>
      <c r="AZ1260" s="2">
        <v>44.978400000000001</v>
      </c>
      <c r="BA1260" s="2">
        <v>0.89</v>
      </c>
      <c r="BB1260" s="2">
        <v>1.3</v>
      </c>
      <c r="BC1260" s="2">
        <v>68.400000000000006</v>
      </c>
      <c r="BD1260" s="2">
        <v>36.084400000000002</v>
      </c>
      <c r="BE1260" s="4"/>
      <c r="BF1260" s="4"/>
    </row>
    <row r="1261" spans="1:58" x14ac:dyDescent="0.2">
      <c r="A1261" s="29">
        <v>1260</v>
      </c>
      <c r="B1261" s="7" t="s">
        <v>108</v>
      </c>
      <c r="C1261" s="3">
        <v>39965</v>
      </c>
      <c r="D1261" s="4" t="s">
        <v>3</v>
      </c>
      <c r="E1261" s="4" t="s">
        <v>167</v>
      </c>
      <c r="F1261" s="5" t="s">
        <v>188</v>
      </c>
      <c r="G1261" s="6">
        <v>0.91736111111111107</v>
      </c>
      <c r="H1261" s="6">
        <v>0.97430555555555554</v>
      </c>
      <c r="I1261" s="85">
        <f t="shared" si="19"/>
        <v>82.000000000000028</v>
      </c>
      <c r="J1261" s="86">
        <f>I1261*Segmentos!$D$7*(AH1261%)*IF(ISNUMBER(AI1261),AI1261%,0)</f>
        <v>3468009.6000000015</v>
      </c>
      <c r="K1261" s="86">
        <f>I1261*Segmentos!$D$7*(AL1261%)*IF(ISNUMBER(AM1261),AM1261%,0)</f>
        <v>2917068.0000000009</v>
      </c>
      <c r="L1261" s="4"/>
      <c r="M1261" s="2">
        <v>9.67</v>
      </c>
      <c r="N1261" s="2">
        <v>26.9</v>
      </c>
      <c r="O1261" s="2">
        <v>35.9</v>
      </c>
      <c r="P1261" s="2">
        <v>83.086100000000002</v>
      </c>
      <c r="Q1261" s="2">
        <v>11.94</v>
      </c>
      <c r="R1261" s="2">
        <v>24.7</v>
      </c>
      <c r="S1261" s="2">
        <v>48.4</v>
      </c>
      <c r="T1261" s="2">
        <v>17.1145</v>
      </c>
      <c r="U1261" s="2">
        <v>8.4499999999999993</v>
      </c>
      <c r="V1261" s="2">
        <v>24.9</v>
      </c>
      <c r="W1261" s="2">
        <v>33.9</v>
      </c>
      <c r="X1261" s="2">
        <v>15.2194</v>
      </c>
      <c r="Y1261" s="2">
        <v>9.3000000000000007</v>
      </c>
      <c r="Z1261" s="2">
        <v>29.9</v>
      </c>
      <c r="AA1261" s="2">
        <v>31.1</v>
      </c>
      <c r="AB1261" s="2">
        <v>23.591100000000001</v>
      </c>
      <c r="AC1261" s="2">
        <v>9.6300000000000008</v>
      </c>
      <c r="AD1261" s="2">
        <v>26.7</v>
      </c>
      <c r="AE1261" s="2">
        <v>36.1</v>
      </c>
      <c r="AF1261" s="2">
        <v>27.161100000000001</v>
      </c>
      <c r="AG1261" s="2">
        <v>10.56</v>
      </c>
      <c r="AH1261" s="22">
        <v>29.7</v>
      </c>
      <c r="AI1261" s="22">
        <v>35.6</v>
      </c>
      <c r="AJ1261" s="22">
        <v>43.030700000000003</v>
      </c>
      <c r="AK1261" s="18">
        <v>8.8699999999999992</v>
      </c>
      <c r="AL1261" s="18">
        <v>24.5</v>
      </c>
      <c r="AM1261" s="18">
        <v>36.299999999999997</v>
      </c>
      <c r="AN1261" s="2">
        <v>40.055300000000003</v>
      </c>
      <c r="AO1261" s="2">
        <v>8.8699999999999992</v>
      </c>
      <c r="AP1261" s="2">
        <v>26.5</v>
      </c>
      <c r="AQ1261" s="2">
        <v>33.5</v>
      </c>
      <c r="AR1261" s="2">
        <v>8.3231999999999999</v>
      </c>
      <c r="AS1261" s="2">
        <v>9.6300000000000008</v>
      </c>
      <c r="AT1261" s="2">
        <v>27.3</v>
      </c>
      <c r="AU1261" s="2">
        <v>35.200000000000003</v>
      </c>
      <c r="AV1261" s="2">
        <v>18.213000000000001</v>
      </c>
      <c r="AW1261" s="2">
        <v>12.4</v>
      </c>
      <c r="AX1261" s="2">
        <v>30</v>
      </c>
      <c r="AY1261" s="2">
        <v>41.3</v>
      </c>
      <c r="AZ1261" s="2">
        <v>30.6084</v>
      </c>
      <c r="BA1261" s="2">
        <v>7.89</v>
      </c>
      <c r="BB1261" s="2">
        <v>24.5</v>
      </c>
      <c r="BC1261" s="2">
        <v>32.200000000000003</v>
      </c>
      <c r="BD1261" s="2">
        <v>25.941400000000002</v>
      </c>
      <c r="BE1261" s="4"/>
      <c r="BF1261" s="4"/>
    </row>
    <row r="1262" spans="1:58" x14ac:dyDescent="0.2">
      <c r="A1262" s="29">
        <v>1261</v>
      </c>
      <c r="B1262" s="7" t="s">
        <v>37</v>
      </c>
      <c r="C1262" s="3">
        <v>39965</v>
      </c>
      <c r="D1262" s="4" t="s">
        <v>3</v>
      </c>
      <c r="E1262" s="4" t="s">
        <v>173</v>
      </c>
      <c r="F1262" s="5" t="s">
        <v>188</v>
      </c>
      <c r="G1262" s="6">
        <v>0.91666666666666663</v>
      </c>
      <c r="H1262" s="6">
        <v>0.91736111111111107</v>
      </c>
      <c r="I1262" s="85">
        <f t="shared" si="19"/>
        <v>0.99999999999999645</v>
      </c>
      <c r="J1262" s="86">
        <f>I1262*Segmentos!$D$7*(AH1262%)*IF(ISNUMBER(AI1262),AI1262%,0)</f>
        <v>27199.999999999905</v>
      </c>
      <c r="K1262" s="86">
        <f>I1262*Segmentos!$D$7*(AL1262%)*IF(ISNUMBER(AM1262),AM1262%,0)</f>
        <v>17599.999999999942</v>
      </c>
      <c r="L1262" s="4"/>
      <c r="M1262" s="2">
        <v>5.57</v>
      </c>
      <c r="N1262" s="2">
        <v>5.6</v>
      </c>
      <c r="O1262" s="2">
        <v>100</v>
      </c>
      <c r="P1262" s="2">
        <v>88.8476</v>
      </c>
      <c r="Q1262" s="2">
        <v>6.51</v>
      </c>
      <c r="R1262" s="2">
        <v>6.5</v>
      </c>
      <c r="S1262" s="2">
        <v>100</v>
      </c>
      <c r="T1262" s="2">
        <v>17.321999999999999</v>
      </c>
      <c r="U1262" s="2">
        <v>4.0599999999999996</v>
      </c>
      <c r="V1262" s="2">
        <v>4.0999999999999996</v>
      </c>
      <c r="W1262" s="2">
        <v>100</v>
      </c>
      <c r="X1262" s="2">
        <v>13.595000000000001</v>
      </c>
      <c r="Y1262" s="2">
        <v>5.91</v>
      </c>
      <c r="Z1262" s="2">
        <v>5.9</v>
      </c>
      <c r="AA1262" s="2">
        <v>100</v>
      </c>
      <c r="AB1262" s="2">
        <v>27.834499999999998</v>
      </c>
      <c r="AC1262" s="2">
        <v>5.75</v>
      </c>
      <c r="AD1262" s="2">
        <v>5.7</v>
      </c>
      <c r="AE1262" s="2">
        <v>100</v>
      </c>
      <c r="AF1262" s="2">
        <v>30.096</v>
      </c>
      <c r="AG1262" s="2">
        <v>6.81</v>
      </c>
      <c r="AH1262" s="22">
        <v>6.8</v>
      </c>
      <c r="AI1262" s="22">
        <v>100</v>
      </c>
      <c r="AJ1262" s="22">
        <v>51.584400000000002</v>
      </c>
      <c r="AK1262" s="18">
        <v>4.4400000000000004</v>
      </c>
      <c r="AL1262" s="18">
        <v>4.4000000000000004</v>
      </c>
      <c r="AM1262" s="18">
        <v>100</v>
      </c>
      <c r="AN1262" s="2">
        <v>37.263199999999998</v>
      </c>
      <c r="AO1262" s="2">
        <v>2.5</v>
      </c>
      <c r="AP1262" s="2">
        <v>2.5</v>
      </c>
      <c r="AQ1262" s="2">
        <v>100</v>
      </c>
      <c r="AR1262" s="2">
        <v>4.3522999999999996</v>
      </c>
      <c r="AS1262" s="2">
        <v>4.75</v>
      </c>
      <c r="AT1262" s="2">
        <v>4.8</v>
      </c>
      <c r="AU1262" s="2">
        <v>100</v>
      </c>
      <c r="AV1262" s="2">
        <v>16.7043</v>
      </c>
      <c r="AW1262" s="2">
        <v>7.56</v>
      </c>
      <c r="AX1262" s="2">
        <v>7.6</v>
      </c>
      <c r="AY1262" s="2">
        <v>100</v>
      </c>
      <c r="AZ1262" s="2">
        <v>34.686599999999999</v>
      </c>
      <c r="BA1262" s="2">
        <v>5.42</v>
      </c>
      <c r="BB1262" s="2">
        <v>5.4</v>
      </c>
      <c r="BC1262" s="2">
        <v>100</v>
      </c>
      <c r="BD1262" s="2">
        <v>33.104399999999998</v>
      </c>
      <c r="BE1262" s="4"/>
      <c r="BF1262" s="4"/>
    </row>
    <row r="1263" spans="1:58" x14ac:dyDescent="0.2">
      <c r="A1263" s="29">
        <v>1262</v>
      </c>
      <c r="B1263" s="7" t="s">
        <v>37</v>
      </c>
      <c r="C1263" s="3">
        <v>39965</v>
      </c>
      <c r="D1263" s="4" t="s">
        <v>21</v>
      </c>
      <c r="E1263" s="4" t="s">
        <v>173</v>
      </c>
      <c r="F1263" s="5" t="s">
        <v>188</v>
      </c>
      <c r="G1263" s="6">
        <v>0.87361111111111101</v>
      </c>
      <c r="H1263" s="6">
        <v>0.87430555555555556</v>
      </c>
      <c r="I1263" s="85">
        <f t="shared" si="19"/>
        <v>1.0000000000001563</v>
      </c>
      <c r="J1263" s="86">
        <f>I1263*Segmentos!$D$7*(AH1263%)*IF(ISNUMBER(AI1263),AI1263%,0)</f>
        <v>2000.0000000003126</v>
      </c>
      <c r="K1263" s="86">
        <f>I1263*Segmentos!$D$7*(AL1263%)*IF(ISNUMBER(AM1263),AM1263%,0)</f>
        <v>4400.0000000006885</v>
      </c>
      <c r="L1263" s="4"/>
      <c r="M1263" s="2">
        <v>0.8</v>
      </c>
      <c r="N1263" s="2">
        <v>0.8</v>
      </c>
      <c r="O1263" s="2">
        <v>100</v>
      </c>
      <c r="P1263" s="2">
        <v>90.432900000000004</v>
      </c>
      <c r="Q1263" s="2">
        <v>0</v>
      </c>
      <c r="R1263" s="2">
        <v>0</v>
      </c>
      <c r="S1263" s="8" t="s">
        <v>577</v>
      </c>
      <c r="T1263" s="2">
        <v>0</v>
      </c>
      <c r="U1263" s="2">
        <v>0.67</v>
      </c>
      <c r="V1263" s="2">
        <v>0.7</v>
      </c>
      <c r="W1263" s="2">
        <v>100</v>
      </c>
      <c r="X1263" s="2">
        <v>15.832100000000001</v>
      </c>
      <c r="Y1263" s="2">
        <v>0.86</v>
      </c>
      <c r="Z1263" s="2">
        <v>0.9</v>
      </c>
      <c r="AA1263" s="2">
        <v>100</v>
      </c>
      <c r="AB1263" s="2">
        <v>28.6736</v>
      </c>
      <c r="AC1263" s="2">
        <v>1.23</v>
      </c>
      <c r="AD1263" s="2">
        <v>1.2</v>
      </c>
      <c r="AE1263" s="2">
        <v>100</v>
      </c>
      <c r="AF1263" s="2">
        <v>45.927199999999999</v>
      </c>
      <c r="AG1263" s="2">
        <v>0.51</v>
      </c>
      <c r="AH1263" s="22">
        <v>0.5</v>
      </c>
      <c r="AI1263" s="22">
        <v>100</v>
      </c>
      <c r="AJ1263" s="22">
        <v>27.688300000000002</v>
      </c>
      <c r="AK1263" s="18">
        <v>1.05</v>
      </c>
      <c r="AL1263" s="18">
        <v>1.1000000000000001</v>
      </c>
      <c r="AM1263" s="18">
        <v>100</v>
      </c>
      <c r="AN1263" s="2">
        <v>62.744599999999998</v>
      </c>
      <c r="AO1263" s="2">
        <v>0.41</v>
      </c>
      <c r="AP1263" s="2">
        <v>0.4</v>
      </c>
      <c r="AQ1263" s="2">
        <v>100</v>
      </c>
      <c r="AR1263" s="2">
        <v>5.0259</v>
      </c>
      <c r="AS1263" s="2">
        <v>0.24</v>
      </c>
      <c r="AT1263" s="2">
        <v>0.2</v>
      </c>
      <c r="AU1263" s="2">
        <v>100</v>
      </c>
      <c r="AV1263" s="2">
        <v>5.9238999999999997</v>
      </c>
      <c r="AW1263" s="2">
        <v>1.61</v>
      </c>
      <c r="AX1263" s="2">
        <v>1.6</v>
      </c>
      <c r="AY1263" s="2">
        <v>100</v>
      </c>
      <c r="AZ1263" s="2">
        <v>52.3874</v>
      </c>
      <c r="BA1263" s="2">
        <v>0.62</v>
      </c>
      <c r="BB1263" s="2">
        <v>0.6</v>
      </c>
      <c r="BC1263" s="2">
        <v>100</v>
      </c>
      <c r="BD1263" s="2">
        <v>27.095700000000001</v>
      </c>
      <c r="BE1263" s="4"/>
      <c r="BF1263" s="4"/>
    </row>
    <row r="1264" spans="1:58" x14ac:dyDescent="0.2">
      <c r="A1264" s="29">
        <v>1263</v>
      </c>
      <c r="B1264" s="7" t="s">
        <v>86</v>
      </c>
      <c r="C1264" s="3">
        <v>39965</v>
      </c>
      <c r="D1264" s="4" t="s">
        <v>17</v>
      </c>
      <c r="E1264" s="4" t="s">
        <v>169</v>
      </c>
      <c r="F1264" s="5" t="s">
        <v>188</v>
      </c>
      <c r="G1264" s="6">
        <v>0.91666666666666663</v>
      </c>
      <c r="H1264" s="6">
        <v>0.95833333333333337</v>
      </c>
      <c r="I1264" s="85">
        <f t="shared" si="19"/>
        <v>60.000000000000107</v>
      </c>
      <c r="J1264" s="86">
        <f>I1264*Segmentos!$D$7*(AH1264%)*IF(ISNUMBER(AI1264),AI1264%,0)</f>
        <v>103824.00000000016</v>
      </c>
      <c r="K1264" s="86">
        <f>I1264*Segmentos!$D$7*(AL1264%)*IF(ISNUMBER(AM1264),AM1264%,0)</f>
        <v>66360.000000000102</v>
      </c>
      <c r="L1264" s="4"/>
      <c r="M1264" s="2">
        <v>0.36</v>
      </c>
      <c r="N1264" s="2">
        <v>1</v>
      </c>
      <c r="O1264" s="2">
        <v>34.1</v>
      </c>
      <c r="P1264" s="2">
        <v>80.944599999999994</v>
      </c>
      <c r="Q1264" s="2">
        <v>0.01</v>
      </c>
      <c r="R1264" s="2">
        <v>0.3</v>
      </c>
      <c r="S1264" s="2">
        <v>1.7</v>
      </c>
      <c r="T1264" s="2">
        <v>0.21079999999999999</v>
      </c>
      <c r="U1264" s="2">
        <v>0.49</v>
      </c>
      <c r="V1264" s="2">
        <v>0.9</v>
      </c>
      <c r="W1264" s="2">
        <v>56.7</v>
      </c>
      <c r="X1264" s="2">
        <v>23.354800000000001</v>
      </c>
      <c r="Y1264" s="2">
        <v>0.05</v>
      </c>
      <c r="Z1264" s="2">
        <v>0.5</v>
      </c>
      <c r="AA1264" s="2">
        <v>11.7</v>
      </c>
      <c r="AB1264" s="2">
        <v>3.6894</v>
      </c>
      <c r="AC1264" s="2">
        <v>0.72</v>
      </c>
      <c r="AD1264" s="2">
        <v>2</v>
      </c>
      <c r="AE1264" s="2">
        <v>35.299999999999997</v>
      </c>
      <c r="AF1264" s="2">
        <v>53.689700000000002</v>
      </c>
      <c r="AG1264" s="2">
        <v>0.43</v>
      </c>
      <c r="AH1264" s="22">
        <v>1.4</v>
      </c>
      <c r="AI1264" s="22">
        <v>30.9</v>
      </c>
      <c r="AJ1264" s="22">
        <v>46.5501</v>
      </c>
      <c r="AK1264" s="18">
        <v>0.28999999999999998</v>
      </c>
      <c r="AL1264" s="18">
        <v>0.7</v>
      </c>
      <c r="AM1264" s="18">
        <v>39.5</v>
      </c>
      <c r="AN1264" s="2">
        <v>34.394500000000001</v>
      </c>
      <c r="AO1264" s="2">
        <v>0.01</v>
      </c>
      <c r="AP1264" s="2">
        <v>0.3</v>
      </c>
      <c r="AQ1264" s="2">
        <v>2.1</v>
      </c>
      <c r="AR1264" s="2">
        <v>0.18</v>
      </c>
      <c r="AS1264" s="2">
        <v>0</v>
      </c>
      <c r="AT1264" s="2">
        <v>0.3</v>
      </c>
      <c r="AU1264" s="2">
        <v>1.7</v>
      </c>
      <c r="AV1264" s="2">
        <v>0.23780000000000001</v>
      </c>
      <c r="AW1264" s="2">
        <v>0.63</v>
      </c>
      <c r="AX1264" s="2">
        <v>1.6</v>
      </c>
      <c r="AY1264" s="2">
        <v>39.6</v>
      </c>
      <c r="AZ1264" s="2">
        <v>41.1691</v>
      </c>
      <c r="BA1264" s="2">
        <v>0.45</v>
      </c>
      <c r="BB1264" s="2">
        <v>1.3</v>
      </c>
      <c r="BC1264" s="2">
        <v>35.5</v>
      </c>
      <c r="BD1264" s="2">
        <v>39.357599999999998</v>
      </c>
      <c r="BE1264" s="4"/>
      <c r="BF1264" s="4"/>
    </row>
    <row r="1265" spans="1:58" x14ac:dyDescent="0.2">
      <c r="A1265" s="29">
        <v>1264</v>
      </c>
      <c r="B1265" s="7" t="s">
        <v>14</v>
      </c>
      <c r="C1265" s="3">
        <v>39965</v>
      </c>
      <c r="D1265" s="4" t="s">
        <v>13</v>
      </c>
      <c r="E1265" s="4" t="s">
        <v>163</v>
      </c>
      <c r="F1265" s="5" t="s">
        <v>188</v>
      </c>
      <c r="G1265" s="6">
        <v>0.8520833333333333</v>
      </c>
      <c r="H1265" s="6">
        <v>0.875</v>
      </c>
      <c r="I1265" s="85">
        <f t="shared" si="19"/>
        <v>33.000000000000043</v>
      </c>
      <c r="J1265" s="86">
        <f>I1265*Segmentos!$D$7*(AH1265%)*IF(ISNUMBER(AI1265),AI1265%,0)</f>
        <v>883238.40000000095</v>
      </c>
      <c r="K1265" s="86">
        <f>I1265*Segmentos!$D$7*(AL1265%)*IF(ISNUMBER(AM1265),AM1265%,0)</f>
        <v>1082281.2000000016</v>
      </c>
      <c r="L1265" s="4"/>
      <c r="M1265" s="2">
        <v>7.48</v>
      </c>
      <c r="N1265" s="2">
        <v>11.1</v>
      </c>
      <c r="O1265" s="2">
        <v>67.5</v>
      </c>
      <c r="P1265" s="2">
        <v>85.527500000000003</v>
      </c>
      <c r="Q1265" s="2">
        <v>6.64</v>
      </c>
      <c r="R1265" s="2">
        <v>10.199999999999999</v>
      </c>
      <c r="S1265" s="2">
        <v>64.900000000000006</v>
      </c>
      <c r="T1265" s="2">
        <v>12.672000000000001</v>
      </c>
      <c r="U1265" s="2">
        <v>7.01</v>
      </c>
      <c r="V1265" s="2">
        <v>9</v>
      </c>
      <c r="W1265" s="2">
        <v>78.099999999999994</v>
      </c>
      <c r="X1265" s="2">
        <v>16.808599999999998</v>
      </c>
      <c r="Y1265" s="2">
        <v>5.88</v>
      </c>
      <c r="Z1265" s="2">
        <v>11.3</v>
      </c>
      <c r="AA1265" s="2">
        <v>52.1</v>
      </c>
      <c r="AB1265" s="2">
        <v>19.845099999999999</v>
      </c>
      <c r="AC1265" s="2">
        <v>9.64</v>
      </c>
      <c r="AD1265" s="2">
        <v>12.7</v>
      </c>
      <c r="AE1265" s="2">
        <v>76</v>
      </c>
      <c r="AF1265" s="2">
        <v>36.201799999999999</v>
      </c>
      <c r="AG1265" s="2">
        <v>6.69</v>
      </c>
      <c r="AH1265" s="22">
        <v>10.199999999999999</v>
      </c>
      <c r="AI1265" s="22">
        <v>65.599999999999994</v>
      </c>
      <c r="AJ1265" s="22">
        <v>36.298299999999998</v>
      </c>
      <c r="AK1265" s="18">
        <v>8.19</v>
      </c>
      <c r="AL1265" s="18">
        <v>11.9</v>
      </c>
      <c r="AM1265" s="18">
        <v>68.900000000000006</v>
      </c>
      <c r="AN1265" s="2">
        <v>49.229100000000003</v>
      </c>
      <c r="AO1265" s="2">
        <v>5.73</v>
      </c>
      <c r="AP1265" s="2">
        <v>11</v>
      </c>
      <c r="AQ1265" s="2">
        <v>52.2</v>
      </c>
      <c r="AR1265" s="2">
        <v>7.1612999999999998</v>
      </c>
      <c r="AS1265" s="2">
        <v>7.45</v>
      </c>
      <c r="AT1265" s="2">
        <v>9.6</v>
      </c>
      <c r="AU1265" s="2">
        <v>77.3</v>
      </c>
      <c r="AV1265" s="2">
        <v>18.768799999999999</v>
      </c>
      <c r="AW1265" s="2">
        <v>5.38</v>
      </c>
      <c r="AX1265" s="2">
        <v>9</v>
      </c>
      <c r="AY1265" s="2">
        <v>59.7</v>
      </c>
      <c r="AZ1265" s="2">
        <v>17.6784</v>
      </c>
      <c r="BA1265" s="2">
        <v>9.57</v>
      </c>
      <c r="BB1265" s="2">
        <v>13.5</v>
      </c>
      <c r="BC1265" s="2">
        <v>70.8</v>
      </c>
      <c r="BD1265" s="2">
        <v>41.918999999999997</v>
      </c>
      <c r="BE1265" s="4"/>
      <c r="BF1265" s="4"/>
    </row>
    <row r="1266" spans="1:58" x14ac:dyDescent="0.2">
      <c r="A1266" s="29">
        <v>1265</v>
      </c>
      <c r="B1266" s="7" t="s">
        <v>10</v>
      </c>
      <c r="C1266" s="3">
        <v>39965</v>
      </c>
      <c r="D1266" s="4" t="s">
        <v>8</v>
      </c>
      <c r="E1266" s="4" t="s">
        <v>164</v>
      </c>
      <c r="F1266" s="5" t="s">
        <v>188</v>
      </c>
      <c r="G1266" s="6">
        <v>0.87361111111111101</v>
      </c>
      <c r="H1266" s="6">
        <v>0.91874999999999996</v>
      </c>
      <c r="I1266" s="85">
        <f t="shared" si="19"/>
        <v>65.000000000000085</v>
      </c>
      <c r="J1266" s="86">
        <f>I1266*Segmentos!$D$7*(AH1266%)*IF(ISNUMBER(AI1266),AI1266%,0)</f>
        <v>1478048.0000000019</v>
      </c>
      <c r="K1266" s="86">
        <f>I1266*Segmentos!$D$7*(AL1266%)*IF(ISNUMBER(AM1266),AM1266%,0)</f>
        <v>1333566.0000000019</v>
      </c>
      <c r="L1266" s="4"/>
      <c r="M1266" s="2">
        <v>5.39</v>
      </c>
      <c r="N1266" s="2">
        <v>16.2</v>
      </c>
      <c r="O1266" s="2">
        <v>33.299999999999997</v>
      </c>
      <c r="P1266" s="2">
        <v>89.413600000000002</v>
      </c>
      <c r="Q1266" s="2">
        <v>2.08</v>
      </c>
      <c r="R1266" s="2">
        <v>9.4</v>
      </c>
      <c r="S1266" s="2">
        <v>22</v>
      </c>
      <c r="T1266" s="2">
        <v>5.7496</v>
      </c>
      <c r="U1266" s="2">
        <v>2.13</v>
      </c>
      <c r="V1266" s="2">
        <v>8.8000000000000007</v>
      </c>
      <c r="W1266" s="2">
        <v>24.2</v>
      </c>
      <c r="X1266" s="2">
        <v>7.3967999999999998</v>
      </c>
      <c r="Y1266" s="2">
        <v>5.22</v>
      </c>
      <c r="Z1266" s="2">
        <v>17.3</v>
      </c>
      <c r="AA1266" s="2">
        <v>30.2</v>
      </c>
      <c r="AB1266" s="2">
        <v>25.564800000000002</v>
      </c>
      <c r="AC1266" s="2">
        <v>9.31</v>
      </c>
      <c r="AD1266" s="2">
        <v>23.3</v>
      </c>
      <c r="AE1266" s="2">
        <v>40</v>
      </c>
      <c r="AF1266" s="2">
        <v>50.702399999999997</v>
      </c>
      <c r="AG1266" s="2">
        <v>5.67</v>
      </c>
      <c r="AH1266" s="22">
        <v>18.7</v>
      </c>
      <c r="AI1266" s="22">
        <v>30.4</v>
      </c>
      <c r="AJ1266" s="22">
        <v>44.608600000000003</v>
      </c>
      <c r="AK1266" s="18">
        <v>5.14</v>
      </c>
      <c r="AL1266" s="18">
        <v>13.9</v>
      </c>
      <c r="AM1266" s="18">
        <v>36.9</v>
      </c>
      <c r="AN1266" s="2">
        <v>44.805</v>
      </c>
      <c r="AO1266" s="2">
        <v>2.4300000000000002</v>
      </c>
      <c r="AP1266" s="2">
        <v>11.7</v>
      </c>
      <c r="AQ1266" s="2">
        <v>20.8</v>
      </c>
      <c r="AR1266" s="2">
        <v>4.4078999999999997</v>
      </c>
      <c r="AS1266" s="2">
        <v>3.91</v>
      </c>
      <c r="AT1266" s="2">
        <v>13.9</v>
      </c>
      <c r="AU1266" s="2">
        <v>28.1</v>
      </c>
      <c r="AV1266" s="2">
        <v>14.2796</v>
      </c>
      <c r="AW1266" s="2">
        <v>6.77</v>
      </c>
      <c r="AX1266" s="2">
        <v>19.899999999999999</v>
      </c>
      <c r="AY1266" s="2">
        <v>34</v>
      </c>
      <c r="AZ1266" s="2">
        <v>32.281500000000001</v>
      </c>
      <c r="BA1266" s="2">
        <v>6.05</v>
      </c>
      <c r="BB1266" s="2">
        <v>15.9</v>
      </c>
      <c r="BC1266" s="2">
        <v>38</v>
      </c>
      <c r="BD1266" s="2">
        <v>38.444600000000001</v>
      </c>
      <c r="BE1266" s="4"/>
      <c r="BF1266" s="4"/>
    </row>
    <row r="1267" spans="1:58" x14ac:dyDescent="0.2">
      <c r="A1267" s="29">
        <v>1266</v>
      </c>
      <c r="B1267" s="7" t="s">
        <v>27</v>
      </c>
      <c r="C1267" s="3">
        <v>39965</v>
      </c>
      <c r="D1267" s="4" t="s">
        <v>21</v>
      </c>
      <c r="E1267" s="4" t="s">
        <v>169</v>
      </c>
      <c r="F1267" s="5" t="s">
        <v>188</v>
      </c>
      <c r="G1267" s="6">
        <v>0.91666666666666663</v>
      </c>
      <c r="H1267" s="6">
        <v>0.94930555555555562</v>
      </c>
      <c r="I1267" s="85">
        <f t="shared" si="19"/>
        <v>47.000000000000156</v>
      </c>
      <c r="J1267" s="86">
        <f>I1267*Segmentos!$D$7*(AH1267%)*IF(ISNUMBER(AI1267),AI1267%,0)</f>
        <v>82720.000000000291</v>
      </c>
      <c r="K1267" s="86">
        <f>I1267*Segmentos!$D$7*(AL1267%)*IF(ISNUMBER(AM1267),AM1267%,0)</f>
        <v>97572.000000000335</v>
      </c>
      <c r="L1267" s="4"/>
      <c r="M1267" s="2">
        <v>0.48</v>
      </c>
      <c r="N1267" s="2">
        <v>1.5</v>
      </c>
      <c r="O1267" s="2">
        <v>31</v>
      </c>
      <c r="P1267" s="2">
        <v>80.652500000000003</v>
      </c>
      <c r="Q1267" s="2">
        <v>0.02</v>
      </c>
      <c r="R1267" s="2">
        <v>1.1000000000000001</v>
      </c>
      <c r="S1267" s="2">
        <v>2.1</v>
      </c>
      <c r="T1267" s="2">
        <v>0.63739999999999997</v>
      </c>
      <c r="U1267" s="2">
        <v>0</v>
      </c>
      <c r="V1267" s="2">
        <v>0.1</v>
      </c>
      <c r="W1267" s="2">
        <v>2.1</v>
      </c>
      <c r="X1267" s="2">
        <v>9.4899999999999998E-2</v>
      </c>
      <c r="Y1267" s="2">
        <v>0.33</v>
      </c>
      <c r="Z1267" s="2">
        <v>2.1</v>
      </c>
      <c r="AA1267" s="2">
        <v>15.8</v>
      </c>
      <c r="AB1267" s="2">
        <v>16.435199999999998</v>
      </c>
      <c r="AC1267" s="2">
        <v>1.1499999999999999</v>
      </c>
      <c r="AD1267" s="2">
        <v>2.2000000000000002</v>
      </c>
      <c r="AE1267" s="2">
        <v>52.1</v>
      </c>
      <c r="AF1267" s="2">
        <v>63.484999999999999</v>
      </c>
      <c r="AG1267" s="2">
        <v>0.45</v>
      </c>
      <c r="AH1267" s="22">
        <v>1.6</v>
      </c>
      <c r="AI1267" s="22">
        <v>27.5</v>
      </c>
      <c r="AJ1267" s="22">
        <v>36.280299999999997</v>
      </c>
      <c r="AK1267" s="18">
        <v>0.5</v>
      </c>
      <c r="AL1267" s="18">
        <v>1.5</v>
      </c>
      <c r="AM1267" s="18">
        <v>34.6</v>
      </c>
      <c r="AN1267" s="2">
        <v>44.372100000000003</v>
      </c>
      <c r="AO1267" s="2">
        <v>0.11</v>
      </c>
      <c r="AP1267" s="2">
        <v>0.4</v>
      </c>
      <c r="AQ1267" s="2">
        <v>24.3</v>
      </c>
      <c r="AR1267" s="2">
        <v>1.9379</v>
      </c>
      <c r="AS1267" s="2">
        <v>0.12</v>
      </c>
      <c r="AT1267" s="2">
        <v>1.9</v>
      </c>
      <c r="AU1267" s="2">
        <v>6.4</v>
      </c>
      <c r="AV1267" s="2">
        <v>4.4805999999999999</v>
      </c>
      <c r="AW1267" s="2">
        <v>0.82</v>
      </c>
      <c r="AX1267" s="2">
        <v>1.6</v>
      </c>
      <c r="AY1267" s="2">
        <v>51.4</v>
      </c>
      <c r="AZ1267" s="2">
        <v>39.5107</v>
      </c>
      <c r="BA1267" s="2">
        <v>0.54</v>
      </c>
      <c r="BB1267" s="2">
        <v>1.6</v>
      </c>
      <c r="BC1267" s="2">
        <v>33</v>
      </c>
      <c r="BD1267" s="2">
        <v>34.723300000000002</v>
      </c>
      <c r="BE1267" s="4"/>
      <c r="BF1267" s="4"/>
    </row>
    <row r="1268" spans="1:58" x14ac:dyDescent="0.2">
      <c r="A1268" s="29">
        <v>1267</v>
      </c>
      <c r="B1268" s="7" t="s">
        <v>83</v>
      </c>
      <c r="C1268" s="3">
        <v>39965</v>
      </c>
      <c r="D1268" s="4" t="s">
        <v>21</v>
      </c>
      <c r="E1268" s="4" t="s">
        <v>170</v>
      </c>
      <c r="F1268" s="5" t="s">
        <v>188</v>
      </c>
      <c r="G1268" s="6">
        <v>0.875</v>
      </c>
      <c r="H1268" s="6">
        <v>0.88888888888888884</v>
      </c>
      <c r="I1268" s="85">
        <f t="shared" si="19"/>
        <v>19.999999999999929</v>
      </c>
      <c r="J1268" s="86">
        <f>I1268*Segmentos!$D$7*(AH1268%)*IF(ISNUMBER(AI1268),AI1268%,0)</f>
        <v>11439.99999999996</v>
      </c>
      <c r="K1268" s="86">
        <f>I1268*Segmentos!$D$7*(AL1268%)*IF(ISNUMBER(AM1268),AM1268%,0)</f>
        <v>32575.999999999884</v>
      </c>
      <c r="L1268" s="4"/>
      <c r="M1268" s="2">
        <v>0.28000000000000003</v>
      </c>
      <c r="N1268" s="2">
        <v>0.6</v>
      </c>
      <c r="O1268" s="2">
        <v>42.7</v>
      </c>
      <c r="P1268" s="2">
        <v>47.842799999999997</v>
      </c>
      <c r="Q1268" s="2">
        <v>0.02</v>
      </c>
      <c r="R1268" s="2">
        <v>0.1</v>
      </c>
      <c r="S1268" s="2">
        <v>15</v>
      </c>
      <c r="T1268" s="2">
        <v>0.58120000000000005</v>
      </c>
      <c r="U1268" s="2">
        <v>0.13</v>
      </c>
      <c r="V1268" s="2">
        <v>0.8</v>
      </c>
      <c r="W1268" s="2">
        <v>16.5</v>
      </c>
      <c r="X1268" s="2">
        <v>4.8849999999999998</v>
      </c>
      <c r="Y1268" s="2">
        <v>0.55000000000000004</v>
      </c>
      <c r="Z1268" s="2">
        <v>0.6</v>
      </c>
      <c r="AA1268" s="2">
        <v>95.6</v>
      </c>
      <c r="AB1268" s="2">
        <v>28.2973</v>
      </c>
      <c r="AC1268" s="2">
        <v>0.25</v>
      </c>
      <c r="AD1268" s="2">
        <v>0.9</v>
      </c>
      <c r="AE1268" s="2">
        <v>28.7</v>
      </c>
      <c r="AF1268" s="2">
        <v>14.0793</v>
      </c>
      <c r="AG1268" s="2">
        <v>0.14000000000000001</v>
      </c>
      <c r="AH1268" s="22">
        <v>0.5</v>
      </c>
      <c r="AI1268" s="22">
        <v>28.6</v>
      </c>
      <c r="AJ1268" s="22">
        <v>11.7293</v>
      </c>
      <c r="AK1268" s="18">
        <v>0.4</v>
      </c>
      <c r="AL1268" s="18">
        <v>0.8</v>
      </c>
      <c r="AM1268" s="18">
        <v>50.9</v>
      </c>
      <c r="AN1268" s="2">
        <v>36.113500000000002</v>
      </c>
      <c r="AO1268" s="2">
        <v>0.04</v>
      </c>
      <c r="AP1268" s="2">
        <v>0.3</v>
      </c>
      <c r="AQ1268" s="2">
        <v>11.1</v>
      </c>
      <c r="AR1268" s="2">
        <v>0.70440000000000003</v>
      </c>
      <c r="AS1268" s="2">
        <v>0.03</v>
      </c>
      <c r="AT1268" s="2">
        <v>0.3</v>
      </c>
      <c r="AU1268" s="2">
        <v>10</v>
      </c>
      <c r="AV1268" s="2">
        <v>1.0304</v>
      </c>
      <c r="AW1268" s="2">
        <v>0.36</v>
      </c>
      <c r="AX1268" s="2">
        <v>0.7</v>
      </c>
      <c r="AY1268" s="2">
        <v>52.6</v>
      </c>
      <c r="AZ1268" s="2">
        <v>18.201000000000001</v>
      </c>
      <c r="BA1268" s="2">
        <v>0.42</v>
      </c>
      <c r="BB1268" s="2">
        <v>0.9</v>
      </c>
      <c r="BC1268" s="2">
        <v>45.9</v>
      </c>
      <c r="BD1268" s="2">
        <v>27.907</v>
      </c>
      <c r="BE1268" s="4"/>
      <c r="BF1268" s="4"/>
    </row>
    <row r="1269" spans="1:58" x14ac:dyDescent="0.2">
      <c r="A1269" s="29">
        <v>1268</v>
      </c>
      <c r="B1269" s="7" t="s">
        <v>23</v>
      </c>
      <c r="C1269" s="3">
        <v>39965</v>
      </c>
      <c r="D1269" s="4" t="s">
        <v>21</v>
      </c>
      <c r="E1269" s="4" t="s">
        <v>170</v>
      </c>
      <c r="F1269" s="5" t="s">
        <v>188</v>
      </c>
      <c r="G1269" s="6">
        <v>0.91041666666666676</v>
      </c>
      <c r="H1269" s="6">
        <v>0.9159722222222223</v>
      </c>
      <c r="I1269" s="85">
        <f t="shared" si="19"/>
        <v>7.9999999999999716</v>
      </c>
      <c r="J1269" s="86">
        <f>I1269*Segmentos!$D$7*(AH1269%)*IF(ISNUMBER(AI1269),AI1269%,0)</f>
        <v>6489.5999999999776</v>
      </c>
      <c r="K1269" s="86">
        <f>I1269*Segmentos!$D$7*(AL1269%)*IF(ISNUMBER(AM1269),AM1269%,0)</f>
        <v>22204.799999999923</v>
      </c>
      <c r="L1269" s="4"/>
      <c r="M1269" s="2">
        <v>0.43</v>
      </c>
      <c r="N1269" s="2">
        <v>0.6</v>
      </c>
      <c r="O1269" s="2">
        <v>75.099999999999994</v>
      </c>
      <c r="P1269" s="2">
        <v>38.735700000000001</v>
      </c>
      <c r="Q1269" s="2">
        <v>0</v>
      </c>
      <c r="R1269" s="2">
        <v>0</v>
      </c>
      <c r="S1269" s="8" t="s">
        <v>577</v>
      </c>
      <c r="T1269" s="2">
        <v>0</v>
      </c>
      <c r="U1269" s="2">
        <v>0.66</v>
      </c>
      <c r="V1269" s="2">
        <v>1.1000000000000001</v>
      </c>
      <c r="W1269" s="2">
        <v>62.5</v>
      </c>
      <c r="X1269" s="2">
        <v>12.452299999999999</v>
      </c>
      <c r="Y1269" s="2">
        <v>0.98</v>
      </c>
      <c r="Z1269" s="2">
        <v>1.2</v>
      </c>
      <c r="AA1269" s="2">
        <v>85</v>
      </c>
      <c r="AB1269" s="2">
        <v>26.0199</v>
      </c>
      <c r="AC1269" s="2">
        <v>0.01</v>
      </c>
      <c r="AD1269" s="2">
        <v>0</v>
      </c>
      <c r="AE1269" s="2">
        <v>25</v>
      </c>
      <c r="AF1269" s="2">
        <v>0.26350000000000001</v>
      </c>
      <c r="AG1269" s="2">
        <v>0.17</v>
      </c>
      <c r="AH1269" s="22">
        <v>0.3</v>
      </c>
      <c r="AI1269" s="22">
        <v>67.599999999999994</v>
      </c>
      <c r="AJ1269" s="22">
        <v>7.3438999999999997</v>
      </c>
      <c r="AK1269" s="18">
        <v>0.67</v>
      </c>
      <c r="AL1269" s="18">
        <v>0.9</v>
      </c>
      <c r="AM1269" s="18">
        <v>77.099999999999994</v>
      </c>
      <c r="AN1269" s="2">
        <v>31.3918</v>
      </c>
      <c r="AO1269" s="2">
        <v>0.03</v>
      </c>
      <c r="AP1269" s="2">
        <v>0.1</v>
      </c>
      <c r="AQ1269" s="2">
        <v>25</v>
      </c>
      <c r="AR1269" s="2">
        <v>0.26350000000000001</v>
      </c>
      <c r="AS1269" s="2">
        <v>0.11</v>
      </c>
      <c r="AT1269" s="2">
        <v>0.3</v>
      </c>
      <c r="AU1269" s="2">
        <v>37.5</v>
      </c>
      <c r="AV1269" s="2">
        <v>2.1128</v>
      </c>
      <c r="AW1269" s="2">
        <v>0.64</v>
      </c>
      <c r="AX1269" s="2">
        <v>0.6</v>
      </c>
      <c r="AY1269" s="2">
        <v>100</v>
      </c>
      <c r="AZ1269" s="2">
        <v>16.408000000000001</v>
      </c>
      <c r="BA1269" s="2">
        <v>0.57999999999999996</v>
      </c>
      <c r="BB1269" s="2">
        <v>0.8</v>
      </c>
      <c r="BC1269" s="2">
        <v>70</v>
      </c>
      <c r="BD1269" s="2">
        <v>19.9514</v>
      </c>
      <c r="BE1269" s="4"/>
      <c r="BF1269" s="4"/>
    </row>
    <row r="1270" spans="1:58" x14ac:dyDescent="0.2">
      <c r="A1270" s="29">
        <v>1269</v>
      </c>
      <c r="B1270" s="7" t="s">
        <v>25</v>
      </c>
      <c r="C1270" s="3">
        <v>39965</v>
      </c>
      <c r="D1270" s="4" t="s">
        <v>21</v>
      </c>
      <c r="E1270" s="4" t="s">
        <v>171</v>
      </c>
      <c r="F1270" s="5" t="s">
        <v>188</v>
      </c>
      <c r="G1270" s="6">
        <v>0.8965277777777777</v>
      </c>
      <c r="H1270" s="6">
        <v>0.89861111111111114</v>
      </c>
      <c r="I1270" s="85">
        <f t="shared" si="19"/>
        <v>3.0000000000001492</v>
      </c>
      <c r="J1270" s="86">
        <f>I1270*Segmentos!$D$7*(AH1270%)*IF(ISNUMBER(AI1270),AI1270%,0)</f>
        <v>1082.4000000000538</v>
      </c>
      <c r="K1270" s="86">
        <f>I1270*Segmentos!$D$7*(AL1270%)*IF(ISNUMBER(AM1270),AM1270%,0)</f>
        <v>4800.0000000002383</v>
      </c>
      <c r="L1270" s="4"/>
      <c r="M1270" s="2">
        <v>0.25</v>
      </c>
      <c r="N1270" s="2">
        <v>0.3</v>
      </c>
      <c r="O1270" s="2">
        <v>97.8</v>
      </c>
      <c r="P1270" s="2">
        <v>31.162199999999999</v>
      </c>
      <c r="Q1270" s="2">
        <v>0.02</v>
      </c>
      <c r="R1270" s="2">
        <v>0.1</v>
      </c>
      <c r="S1270" s="2">
        <v>33.299999999999997</v>
      </c>
      <c r="T1270" s="2">
        <v>0.3503</v>
      </c>
      <c r="U1270" s="2">
        <v>0.08</v>
      </c>
      <c r="V1270" s="2">
        <v>0.1</v>
      </c>
      <c r="W1270" s="2">
        <v>100</v>
      </c>
      <c r="X1270" s="2">
        <v>2.1915</v>
      </c>
      <c r="Y1270" s="2">
        <v>0.6</v>
      </c>
      <c r="Z1270" s="2">
        <v>0.6</v>
      </c>
      <c r="AA1270" s="2">
        <v>100</v>
      </c>
      <c r="AB1270" s="2">
        <v>22.078499999999998</v>
      </c>
      <c r="AC1270" s="2">
        <v>0.16</v>
      </c>
      <c r="AD1270" s="2">
        <v>0.2</v>
      </c>
      <c r="AE1270" s="2">
        <v>100</v>
      </c>
      <c r="AF1270" s="2">
        <v>6.5418000000000003</v>
      </c>
      <c r="AG1270" s="2">
        <v>0.11</v>
      </c>
      <c r="AH1270" s="22">
        <v>0.1</v>
      </c>
      <c r="AI1270" s="22">
        <v>90.2</v>
      </c>
      <c r="AJ1270" s="22">
        <v>6.4550999999999998</v>
      </c>
      <c r="AK1270" s="18">
        <v>0.37</v>
      </c>
      <c r="AL1270" s="18">
        <v>0.4</v>
      </c>
      <c r="AM1270" s="18">
        <v>100</v>
      </c>
      <c r="AN1270" s="2">
        <v>24.707100000000001</v>
      </c>
      <c r="AO1270" s="2">
        <v>0.06</v>
      </c>
      <c r="AP1270" s="2">
        <v>0.1</v>
      </c>
      <c r="AQ1270" s="2">
        <v>51.9</v>
      </c>
      <c r="AR1270" s="2">
        <v>0.75739999999999996</v>
      </c>
      <c r="AS1270" s="2">
        <v>0.03</v>
      </c>
      <c r="AT1270" s="2">
        <v>0</v>
      </c>
      <c r="AU1270" s="2">
        <v>100</v>
      </c>
      <c r="AV1270" s="2">
        <v>0.82</v>
      </c>
      <c r="AW1270" s="2">
        <v>0.47</v>
      </c>
      <c r="AX1270" s="2">
        <v>0.5</v>
      </c>
      <c r="AY1270" s="2">
        <v>100</v>
      </c>
      <c r="AZ1270" s="2">
        <v>16.839300000000001</v>
      </c>
      <c r="BA1270" s="2">
        <v>0.27</v>
      </c>
      <c r="BB1270" s="2">
        <v>0.3</v>
      </c>
      <c r="BC1270" s="2">
        <v>100</v>
      </c>
      <c r="BD1270" s="2">
        <v>12.7454</v>
      </c>
      <c r="BE1270" s="4"/>
      <c r="BF1270" s="4"/>
    </row>
    <row r="1271" spans="1:58" x14ac:dyDescent="0.2">
      <c r="A1271" s="29">
        <v>1270</v>
      </c>
      <c r="B1271" s="7" t="s">
        <v>87</v>
      </c>
      <c r="C1271" s="3">
        <v>39965</v>
      </c>
      <c r="D1271" s="4" t="s">
        <v>28</v>
      </c>
      <c r="E1271" s="4" t="s">
        <v>169</v>
      </c>
      <c r="F1271" s="5" t="s">
        <v>188</v>
      </c>
      <c r="G1271" s="6">
        <v>0.84027777777777779</v>
      </c>
      <c r="H1271" s="6">
        <v>0.87569444444444444</v>
      </c>
      <c r="I1271" s="85">
        <f t="shared" si="19"/>
        <v>50.999999999999979</v>
      </c>
      <c r="J1271" s="86">
        <f>I1271*Segmentos!$D$7*(AH1271%)*IF(ISNUMBER(AI1271),AI1271%,0)</f>
        <v>178887.59999999998</v>
      </c>
      <c r="K1271" s="86">
        <f>I1271*Segmentos!$D$7*(AL1271%)*IF(ISNUMBER(AM1271),AM1271%,0)</f>
        <v>157079.99999999994</v>
      </c>
      <c r="L1271" s="4"/>
      <c r="M1271" s="2">
        <v>0.82</v>
      </c>
      <c r="N1271" s="2">
        <v>2.9</v>
      </c>
      <c r="O1271" s="2">
        <v>28.2</v>
      </c>
      <c r="P1271" s="2">
        <v>76.769400000000005</v>
      </c>
      <c r="Q1271" s="2">
        <v>0.47</v>
      </c>
      <c r="R1271" s="2">
        <v>1.3</v>
      </c>
      <c r="S1271" s="2">
        <v>36.1</v>
      </c>
      <c r="T1271" s="2">
        <v>7.3625999999999996</v>
      </c>
      <c r="U1271" s="2">
        <v>0.09</v>
      </c>
      <c r="V1271" s="2">
        <v>1.8</v>
      </c>
      <c r="W1271" s="2">
        <v>5</v>
      </c>
      <c r="X1271" s="2">
        <v>1.7116</v>
      </c>
      <c r="Y1271" s="2">
        <v>1.54</v>
      </c>
      <c r="Z1271" s="2">
        <v>3.3</v>
      </c>
      <c r="AA1271" s="2">
        <v>46.3</v>
      </c>
      <c r="AB1271" s="2">
        <v>42.345500000000001</v>
      </c>
      <c r="AC1271" s="2">
        <v>0.83</v>
      </c>
      <c r="AD1271" s="2">
        <v>4.0999999999999996</v>
      </c>
      <c r="AE1271" s="2">
        <v>20.2</v>
      </c>
      <c r="AF1271" s="2">
        <v>25.349699999999999</v>
      </c>
      <c r="AG1271" s="2">
        <v>0.87</v>
      </c>
      <c r="AH1271" s="22">
        <v>3.7</v>
      </c>
      <c r="AI1271" s="22">
        <v>23.7</v>
      </c>
      <c r="AJ1271" s="22">
        <v>38.355499999999999</v>
      </c>
      <c r="AK1271" s="18">
        <v>0.78</v>
      </c>
      <c r="AL1271" s="18">
        <v>2.2000000000000002</v>
      </c>
      <c r="AM1271" s="18">
        <v>35</v>
      </c>
      <c r="AN1271" s="2">
        <v>38.414000000000001</v>
      </c>
      <c r="AO1271" s="2">
        <v>0.53</v>
      </c>
      <c r="AP1271" s="2">
        <v>1.2</v>
      </c>
      <c r="AQ1271" s="2">
        <v>42.9</v>
      </c>
      <c r="AR1271" s="2">
        <v>5.4246999999999996</v>
      </c>
      <c r="AS1271" s="2">
        <v>0.4</v>
      </c>
      <c r="AT1271" s="2">
        <v>2.8</v>
      </c>
      <c r="AU1271" s="2">
        <v>14.2</v>
      </c>
      <c r="AV1271" s="2">
        <v>8.2844999999999995</v>
      </c>
      <c r="AW1271" s="2">
        <v>0.28999999999999998</v>
      </c>
      <c r="AX1271" s="2">
        <v>2.2999999999999998</v>
      </c>
      <c r="AY1271" s="2">
        <v>12.9</v>
      </c>
      <c r="AZ1271" s="2">
        <v>7.8918999999999997</v>
      </c>
      <c r="BA1271" s="2">
        <v>1.55</v>
      </c>
      <c r="BB1271" s="2">
        <v>3.9</v>
      </c>
      <c r="BC1271" s="2">
        <v>39.5</v>
      </c>
      <c r="BD1271" s="2">
        <v>55.168300000000002</v>
      </c>
      <c r="BE1271" s="4"/>
      <c r="BF1271" s="4"/>
    </row>
    <row r="1272" spans="1:58" x14ac:dyDescent="0.2">
      <c r="A1272" s="29">
        <v>1271</v>
      </c>
      <c r="B1272" s="7" t="s">
        <v>33</v>
      </c>
      <c r="C1272" s="3">
        <v>39965</v>
      </c>
      <c r="D1272" s="4" t="s">
        <v>28</v>
      </c>
      <c r="E1272" s="4" t="s">
        <v>163</v>
      </c>
      <c r="F1272" s="5" t="s">
        <v>188</v>
      </c>
      <c r="G1272" s="6">
        <v>0.91666666666666663</v>
      </c>
      <c r="H1272" s="6">
        <v>0.99861111111111101</v>
      </c>
      <c r="I1272" s="85">
        <f t="shared" si="19"/>
        <v>117.9999999999999</v>
      </c>
      <c r="J1272" s="86">
        <f>I1272*Segmentos!$D$7*(AH1272%)*IF(ISNUMBER(AI1272),AI1272%,0)</f>
        <v>368584.7999999997</v>
      </c>
      <c r="K1272" s="86">
        <f>I1272*Segmentos!$D$7*(AL1272%)*IF(ISNUMBER(AM1272),AM1272%,0)</f>
        <v>254407.99999999983</v>
      </c>
      <c r="L1272" s="4"/>
      <c r="M1272" s="2">
        <v>0.66</v>
      </c>
      <c r="N1272" s="2">
        <v>4.5999999999999996</v>
      </c>
      <c r="O1272" s="2">
        <v>14.4</v>
      </c>
      <c r="P1272" s="2">
        <v>93.347099999999998</v>
      </c>
      <c r="Q1272" s="2">
        <v>0.13</v>
      </c>
      <c r="R1272" s="2">
        <v>1.1000000000000001</v>
      </c>
      <c r="S1272" s="2">
        <v>11.6</v>
      </c>
      <c r="T1272" s="2">
        <v>3.1469999999999998</v>
      </c>
      <c r="U1272" s="2">
        <v>0.5</v>
      </c>
      <c r="V1272" s="2">
        <v>4.5</v>
      </c>
      <c r="W1272" s="2">
        <v>11</v>
      </c>
      <c r="X1272" s="2">
        <v>14.7469</v>
      </c>
      <c r="Y1272" s="2">
        <v>0.48</v>
      </c>
      <c r="Z1272" s="2">
        <v>3.7</v>
      </c>
      <c r="AA1272" s="2">
        <v>12.9</v>
      </c>
      <c r="AB1272" s="2">
        <v>20.145900000000001</v>
      </c>
      <c r="AC1272" s="2">
        <v>1.19</v>
      </c>
      <c r="AD1272" s="2">
        <v>7.2</v>
      </c>
      <c r="AE1272" s="2">
        <v>16.600000000000001</v>
      </c>
      <c r="AF1272" s="2">
        <v>55.307299999999998</v>
      </c>
      <c r="AG1272" s="2">
        <v>0.78</v>
      </c>
      <c r="AH1272" s="22">
        <v>5.7</v>
      </c>
      <c r="AI1272" s="22">
        <v>13.7</v>
      </c>
      <c r="AJ1272" s="22">
        <v>52.861699999999999</v>
      </c>
      <c r="AK1272" s="18">
        <v>0.54</v>
      </c>
      <c r="AL1272" s="18">
        <v>3.5</v>
      </c>
      <c r="AM1272" s="18">
        <v>15.4</v>
      </c>
      <c r="AN1272" s="2">
        <v>40.485399999999998</v>
      </c>
      <c r="AO1272" s="2">
        <v>0.05</v>
      </c>
      <c r="AP1272" s="2">
        <v>2.9</v>
      </c>
      <c r="AQ1272" s="2">
        <v>1.9</v>
      </c>
      <c r="AR1272" s="2">
        <v>0.84350000000000003</v>
      </c>
      <c r="AS1272" s="2">
        <v>0.46</v>
      </c>
      <c r="AT1272" s="2">
        <v>4.3</v>
      </c>
      <c r="AU1272" s="2">
        <v>10.8</v>
      </c>
      <c r="AV1272" s="2">
        <v>14.324299999999999</v>
      </c>
      <c r="AW1272" s="2">
        <v>0.91</v>
      </c>
      <c r="AX1272" s="2">
        <v>5.6</v>
      </c>
      <c r="AY1272" s="2">
        <v>16.399999999999999</v>
      </c>
      <c r="AZ1272" s="2">
        <v>37.330500000000001</v>
      </c>
      <c r="BA1272" s="2">
        <v>0.75</v>
      </c>
      <c r="BB1272" s="2">
        <v>4.5</v>
      </c>
      <c r="BC1272" s="2">
        <v>16.8</v>
      </c>
      <c r="BD1272" s="2">
        <v>40.848799999999997</v>
      </c>
      <c r="BE1272" s="4"/>
      <c r="BF1272" s="4"/>
    </row>
    <row r="1273" spans="1:58" x14ac:dyDescent="0.2">
      <c r="A1273" s="29">
        <v>1272</v>
      </c>
      <c r="B1273" s="7" t="s">
        <v>32</v>
      </c>
      <c r="C1273" s="3">
        <v>39965</v>
      </c>
      <c r="D1273" s="4" t="s">
        <v>28</v>
      </c>
      <c r="E1273" s="4" t="s">
        <v>164</v>
      </c>
      <c r="F1273" s="5" t="s">
        <v>188</v>
      </c>
      <c r="G1273" s="6">
        <v>0.9145833333333333</v>
      </c>
      <c r="H1273" s="6">
        <v>0.91666666666666663</v>
      </c>
      <c r="I1273" s="85">
        <f t="shared" si="19"/>
        <v>2.9999999999999893</v>
      </c>
      <c r="J1273" s="86">
        <f>I1273*Segmentos!$D$7*(AH1273%)*IF(ISNUMBER(AI1273),AI1273%,0)</f>
        <v>7702.799999999972</v>
      </c>
      <c r="K1273" s="86">
        <f>I1273*Segmentos!$D$7*(AL1273%)*IF(ISNUMBER(AM1273),AM1273%,0)</f>
        <v>6526.7999999999765</v>
      </c>
      <c r="L1273" s="4"/>
      <c r="M1273" s="2">
        <v>0.56000000000000005</v>
      </c>
      <c r="N1273" s="2">
        <v>0.7</v>
      </c>
      <c r="O1273" s="2">
        <v>84.1</v>
      </c>
      <c r="P1273" s="2">
        <v>100</v>
      </c>
      <c r="Q1273" s="2">
        <v>0</v>
      </c>
      <c r="R1273" s="2">
        <v>0</v>
      </c>
      <c r="S1273" s="8" t="s">
        <v>577</v>
      </c>
      <c r="T1273" s="2">
        <v>0</v>
      </c>
      <c r="U1273" s="2">
        <v>0.24</v>
      </c>
      <c r="V1273" s="2">
        <v>0.2</v>
      </c>
      <c r="W1273" s="2">
        <v>100</v>
      </c>
      <c r="X1273" s="2">
        <v>8.8012999999999995</v>
      </c>
      <c r="Y1273" s="2">
        <v>0.31</v>
      </c>
      <c r="Z1273" s="2">
        <v>0.3</v>
      </c>
      <c r="AA1273" s="2">
        <v>100</v>
      </c>
      <c r="AB1273" s="2">
        <v>15.998200000000001</v>
      </c>
      <c r="AC1273" s="2">
        <v>1.29</v>
      </c>
      <c r="AD1273" s="2">
        <v>1.6</v>
      </c>
      <c r="AE1273" s="2">
        <v>79.900000000000006</v>
      </c>
      <c r="AF1273" s="2">
        <v>75.200500000000005</v>
      </c>
      <c r="AG1273" s="2">
        <v>0.6</v>
      </c>
      <c r="AH1273" s="22">
        <v>0.7</v>
      </c>
      <c r="AI1273" s="22">
        <v>91.7</v>
      </c>
      <c r="AJ1273" s="22">
        <v>50.250100000000003</v>
      </c>
      <c r="AK1273" s="18">
        <v>0.53</v>
      </c>
      <c r="AL1273" s="18">
        <v>0.7</v>
      </c>
      <c r="AM1273" s="18">
        <v>77.7</v>
      </c>
      <c r="AN1273" s="2">
        <v>49.749899999999997</v>
      </c>
      <c r="AO1273" s="2">
        <v>0.26</v>
      </c>
      <c r="AP1273" s="2">
        <v>0.3</v>
      </c>
      <c r="AQ1273" s="2">
        <v>100</v>
      </c>
      <c r="AR1273" s="2">
        <v>4.9584999999999999</v>
      </c>
      <c r="AS1273" s="2">
        <v>0.22</v>
      </c>
      <c r="AT1273" s="2">
        <v>0.3</v>
      </c>
      <c r="AU1273" s="2">
        <v>66.7</v>
      </c>
      <c r="AV1273" s="2">
        <v>8.4700000000000006</v>
      </c>
      <c r="AW1273" s="2">
        <v>1.08</v>
      </c>
      <c r="AX1273" s="2">
        <v>1.2</v>
      </c>
      <c r="AY1273" s="2">
        <v>91.1</v>
      </c>
      <c r="AZ1273" s="2">
        <v>54.828299999999999</v>
      </c>
      <c r="BA1273" s="2">
        <v>0.47</v>
      </c>
      <c r="BB1273" s="2">
        <v>0.6</v>
      </c>
      <c r="BC1273" s="2">
        <v>77.3</v>
      </c>
      <c r="BD1273" s="2">
        <v>31.743200000000002</v>
      </c>
      <c r="BE1273" s="4"/>
      <c r="BF1273" s="4"/>
    </row>
    <row r="1274" spans="1:58" x14ac:dyDescent="0.2">
      <c r="A1274" s="29">
        <v>1273</v>
      </c>
      <c r="B1274" s="7" t="s">
        <v>19</v>
      </c>
      <c r="C1274" s="3">
        <v>39965</v>
      </c>
      <c r="D1274" s="4" t="s">
        <v>17</v>
      </c>
      <c r="E1274" s="4" t="s">
        <v>166</v>
      </c>
      <c r="F1274" s="5" t="s">
        <v>188</v>
      </c>
      <c r="G1274" s="6">
        <v>0.91527777777777775</v>
      </c>
      <c r="H1274" s="6">
        <v>0.91666666666666663</v>
      </c>
      <c r="I1274" s="85">
        <f t="shared" si="19"/>
        <v>1.9999999999999929</v>
      </c>
      <c r="J1274" s="86">
        <f>I1274*Segmentos!$D$7*(AH1274%)*IF(ISNUMBER(AI1274),AI1274%,0)</f>
        <v>1599.9999999999945</v>
      </c>
      <c r="K1274" s="86">
        <f>I1274*Segmentos!$D$7*(AL1274%)*IF(ISNUMBER(AM1274),AM1274%,0)</f>
        <v>3199.9999999999891</v>
      </c>
      <c r="L1274" s="4"/>
      <c r="M1274" s="2">
        <v>0.33</v>
      </c>
      <c r="N1274" s="2">
        <v>0.3</v>
      </c>
      <c r="O1274" s="2">
        <v>100</v>
      </c>
      <c r="P1274" s="2">
        <v>100</v>
      </c>
      <c r="Q1274" s="2">
        <v>0</v>
      </c>
      <c r="R1274" s="2">
        <v>0</v>
      </c>
      <c r="S1274" s="8" t="s">
        <v>577</v>
      </c>
      <c r="T1274" s="2">
        <v>0</v>
      </c>
      <c r="U1274" s="2">
        <v>0.48</v>
      </c>
      <c r="V1274" s="2">
        <v>0.5</v>
      </c>
      <c r="W1274" s="2">
        <v>100</v>
      </c>
      <c r="X1274" s="2">
        <v>30.708200000000001</v>
      </c>
      <c r="Y1274" s="2">
        <v>0</v>
      </c>
      <c r="Z1274" s="2">
        <v>0</v>
      </c>
      <c r="AA1274" s="8" t="s">
        <v>577</v>
      </c>
      <c r="AB1274" s="2">
        <v>0</v>
      </c>
      <c r="AC1274" s="2">
        <v>0.7</v>
      </c>
      <c r="AD1274" s="2">
        <v>0.7</v>
      </c>
      <c r="AE1274" s="2">
        <v>100</v>
      </c>
      <c r="AF1274" s="2">
        <v>69.291799999999995</v>
      </c>
      <c r="AG1274" s="2">
        <v>0.21</v>
      </c>
      <c r="AH1274" s="22">
        <v>0.2</v>
      </c>
      <c r="AI1274" s="22">
        <v>100</v>
      </c>
      <c r="AJ1274" s="22">
        <v>30.708200000000001</v>
      </c>
      <c r="AK1274" s="18">
        <v>0.44</v>
      </c>
      <c r="AL1274" s="18">
        <v>0.4</v>
      </c>
      <c r="AM1274" s="18">
        <v>100</v>
      </c>
      <c r="AN1274" s="2">
        <v>69.291799999999995</v>
      </c>
      <c r="AO1274" s="2">
        <v>0</v>
      </c>
      <c r="AP1274" s="2">
        <v>0</v>
      </c>
      <c r="AQ1274" s="8" t="s">
        <v>577</v>
      </c>
      <c r="AR1274" s="2">
        <v>0</v>
      </c>
      <c r="AS1274" s="2">
        <v>0</v>
      </c>
      <c r="AT1274" s="2">
        <v>0</v>
      </c>
      <c r="AU1274" s="8" t="s">
        <v>577</v>
      </c>
      <c r="AV1274" s="2">
        <v>0</v>
      </c>
      <c r="AW1274" s="2">
        <v>0.35</v>
      </c>
      <c r="AX1274" s="2">
        <v>0.4</v>
      </c>
      <c r="AY1274" s="2">
        <v>100</v>
      </c>
      <c r="AZ1274" s="2">
        <v>30.708200000000001</v>
      </c>
      <c r="BA1274" s="2">
        <v>0.6</v>
      </c>
      <c r="BB1274" s="2">
        <v>0.6</v>
      </c>
      <c r="BC1274" s="2">
        <v>100</v>
      </c>
      <c r="BD1274" s="2">
        <v>69.291799999999995</v>
      </c>
      <c r="BE1274" s="4"/>
      <c r="BF1274" s="4"/>
    </row>
    <row r="1275" spans="1:58" x14ac:dyDescent="0.2">
      <c r="A1275" s="29">
        <v>1274</v>
      </c>
      <c r="B1275" s="7" t="s">
        <v>2</v>
      </c>
      <c r="C1275" s="3">
        <v>39965</v>
      </c>
      <c r="D1275" s="4" t="s">
        <v>0</v>
      </c>
      <c r="E1275" s="4" t="s">
        <v>164</v>
      </c>
      <c r="F1275" s="5" t="s">
        <v>188</v>
      </c>
      <c r="G1275" s="6">
        <v>0.8833333333333333</v>
      </c>
      <c r="H1275" s="6">
        <v>0.93194444444444446</v>
      </c>
      <c r="I1275" s="85">
        <f t="shared" si="19"/>
        <v>70.000000000000071</v>
      </c>
      <c r="J1275" s="86">
        <f>I1275*Segmentos!$D$7*(AH1275%)*IF(ISNUMBER(AI1275),AI1275%,0)</f>
        <v>1378776.0000000014</v>
      </c>
      <c r="K1275" s="86">
        <f>I1275*Segmentos!$D$7*(AL1275%)*IF(ISNUMBER(AM1275),AM1275%,0)</f>
        <v>1749104.0000000019</v>
      </c>
      <c r="L1275" s="4"/>
      <c r="M1275" s="2">
        <v>5.63</v>
      </c>
      <c r="N1275" s="2">
        <v>18.5</v>
      </c>
      <c r="O1275" s="2">
        <v>30.4</v>
      </c>
      <c r="P1275" s="2">
        <v>82.123199999999997</v>
      </c>
      <c r="Q1275" s="2">
        <v>3.42</v>
      </c>
      <c r="R1275" s="2">
        <v>14.4</v>
      </c>
      <c r="S1275" s="2">
        <v>23.7</v>
      </c>
      <c r="T1275" s="2">
        <v>8.3175000000000008</v>
      </c>
      <c r="U1275" s="2">
        <v>5.03</v>
      </c>
      <c r="V1275" s="2">
        <v>15.6</v>
      </c>
      <c r="W1275" s="2">
        <v>32.1</v>
      </c>
      <c r="X1275" s="2">
        <v>15.3842</v>
      </c>
      <c r="Y1275" s="2">
        <v>5.92</v>
      </c>
      <c r="Z1275" s="2">
        <v>20.5</v>
      </c>
      <c r="AA1275" s="2">
        <v>28.9</v>
      </c>
      <c r="AB1275" s="2">
        <v>25.5288</v>
      </c>
      <c r="AC1275" s="2">
        <v>6.86</v>
      </c>
      <c r="AD1275" s="2">
        <v>20.6</v>
      </c>
      <c r="AE1275" s="2">
        <v>33.4</v>
      </c>
      <c r="AF1275" s="2">
        <v>32.892600000000002</v>
      </c>
      <c r="AG1275" s="2">
        <v>4.93</v>
      </c>
      <c r="AH1275" s="22">
        <v>17.399999999999999</v>
      </c>
      <c r="AI1275" s="22">
        <v>28.3</v>
      </c>
      <c r="AJ1275" s="22">
        <v>34.173299999999998</v>
      </c>
      <c r="AK1275" s="18">
        <v>6.25</v>
      </c>
      <c r="AL1275" s="18">
        <v>19.399999999999999</v>
      </c>
      <c r="AM1275" s="18">
        <v>32.200000000000003</v>
      </c>
      <c r="AN1275" s="2">
        <v>47.949800000000003</v>
      </c>
      <c r="AO1275" s="2">
        <v>5.84</v>
      </c>
      <c r="AP1275" s="2">
        <v>19.7</v>
      </c>
      <c r="AQ1275" s="2">
        <v>29.6</v>
      </c>
      <c r="AR1275" s="2">
        <v>9.3207000000000004</v>
      </c>
      <c r="AS1275" s="2">
        <v>8.18</v>
      </c>
      <c r="AT1275" s="2">
        <v>20.8</v>
      </c>
      <c r="AU1275" s="2">
        <v>39.200000000000003</v>
      </c>
      <c r="AV1275" s="2">
        <v>26.295100000000001</v>
      </c>
      <c r="AW1275" s="2">
        <v>5.59</v>
      </c>
      <c r="AX1275" s="2">
        <v>19.8</v>
      </c>
      <c r="AY1275" s="2">
        <v>28.2</v>
      </c>
      <c r="AZ1275" s="2">
        <v>23.4754</v>
      </c>
      <c r="BA1275" s="2">
        <v>4.12</v>
      </c>
      <c r="BB1275" s="2">
        <v>15.8</v>
      </c>
      <c r="BC1275" s="2">
        <v>26.1</v>
      </c>
      <c r="BD1275" s="2">
        <v>23.032</v>
      </c>
      <c r="BE1275" s="4"/>
      <c r="BF1275" s="4"/>
    </row>
    <row r="1276" spans="1:58" x14ac:dyDescent="0.2">
      <c r="A1276" s="29">
        <v>1275</v>
      </c>
      <c r="B1276" s="7" t="s">
        <v>16</v>
      </c>
      <c r="C1276" s="3">
        <v>39965</v>
      </c>
      <c r="D1276" s="4" t="s">
        <v>13</v>
      </c>
      <c r="E1276" s="4" t="s">
        <v>166</v>
      </c>
      <c r="F1276" s="5" t="s">
        <v>188</v>
      </c>
      <c r="G1276" s="6">
        <v>0.9145833333333333</v>
      </c>
      <c r="H1276" s="6">
        <v>0.91874999999999996</v>
      </c>
      <c r="I1276" s="85">
        <f t="shared" si="19"/>
        <v>5.9999999999999787</v>
      </c>
      <c r="J1276" s="86">
        <f>I1276*Segmentos!$D$7*(AH1276%)*IF(ISNUMBER(AI1276),AI1276%,0)</f>
        <v>225638.39999999924</v>
      </c>
      <c r="K1276" s="86">
        <f>I1276*Segmentos!$D$7*(AL1276%)*IF(ISNUMBER(AM1276),AM1276%,0)</f>
        <v>311155.19999999896</v>
      </c>
      <c r="L1276" s="4"/>
      <c r="M1276" s="2">
        <v>11.28</v>
      </c>
      <c r="N1276" s="2">
        <v>13.1</v>
      </c>
      <c r="O1276" s="2">
        <v>85.8</v>
      </c>
      <c r="P1276" s="2">
        <v>87.075900000000004</v>
      </c>
      <c r="Q1276" s="2">
        <v>5.75</v>
      </c>
      <c r="R1276" s="2">
        <v>6.9</v>
      </c>
      <c r="S1276" s="2">
        <v>82.7</v>
      </c>
      <c r="T1276" s="2">
        <v>7.4020000000000001</v>
      </c>
      <c r="U1276" s="2">
        <v>7.9</v>
      </c>
      <c r="V1276" s="2">
        <v>9.5</v>
      </c>
      <c r="W1276" s="2">
        <v>83.1</v>
      </c>
      <c r="X1276" s="2">
        <v>12.7888</v>
      </c>
      <c r="Y1276" s="2">
        <v>11.13</v>
      </c>
      <c r="Z1276" s="2">
        <v>12.6</v>
      </c>
      <c r="AA1276" s="2">
        <v>88.5</v>
      </c>
      <c r="AB1276" s="2">
        <v>25.374500000000001</v>
      </c>
      <c r="AC1276" s="2">
        <v>16.38</v>
      </c>
      <c r="AD1276" s="2">
        <v>19.100000000000001</v>
      </c>
      <c r="AE1276" s="2">
        <v>85.7</v>
      </c>
      <c r="AF1276" s="2">
        <v>41.510599999999997</v>
      </c>
      <c r="AG1276" s="2">
        <v>9.36</v>
      </c>
      <c r="AH1276" s="22">
        <v>11.3</v>
      </c>
      <c r="AI1276" s="22">
        <v>83.2</v>
      </c>
      <c r="AJ1276" s="22">
        <v>34.296700000000001</v>
      </c>
      <c r="AK1276" s="18">
        <v>13</v>
      </c>
      <c r="AL1276" s="18">
        <v>14.8</v>
      </c>
      <c r="AM1276" s="18">
        <v>87.6</v>
      </c>
      <c r="AN1276" s="2">
        <v>52.779299999999999</v>
      </c>
      <c r="AO1276" s="2">
        <v>12.28</v>
      </c>
      <c r="AP1276" s="2">
        <v>15</v>
      </c>
      <c r="AQ1276" s="2">
        <v>82</v>
      </c>
      <c r="AR1276" s="2">
        <v>10.361499999999999</v>
      </c>
      <c r="AS1276" s="2">
        <v>9.0500000000000007</v>
      </c>
      <c r="AT1276" s="2">
        <v>10.9</v>
      </c>
      <c r="AU1276" s="2">
        <v>82.7</v>
      </c>
      <c r="AV1276" s="2">
        <v>15.388299999999999</v>
      </c>
      <c r="AW1276" s="2">
        <v>8.18</v>
      </c>
      <c r="AX1276" s="2">
        <v>10</v>
      </c>
      <c r="AY1276" s="2">
        <v>81.7</v>
      </c>
      <c r="AZ1276" s="2">
        <v>18.1524</v>
      </c>
      <c r="BA1276" s="2">
        <v>14.6</v>
      </c>
      <c r="BB1276" s="2">
        <v>16.2</v>
      </c>
      <c r="BC1276" s="2">
        <v>90</v>
      </c>
      <c r="BD1276" s="2">
        <v>43.173699999999997</v>
      </c>
      <c r="BE1276" s="4"/>
      <c r="BF1276" s="4"/>
    </row>
    <row r="1277" spans="1:58" x14ac:dyDescent="0.2">
      <c r="A1277" s="29">
        <v>1276</v>
      </c>
      <c r="B1277" s="7" t="s">
        <v>22</v>
      </c>
      <c r="C1277" s="3">
        <v>39965</v>
      </c>
      <c r="D1277" s="4" t="s">
        <v>21</v>
      </c>
      <c r="E1277" s="4" t="s">
        <v>164</v>
      </c>
      <c r="F1277" s="5" t="s">
        <v>188</v>
      </c>
      <c r="G1277" s="6">
        <v>0.83125000000000004</v>
      </c>
      <c r="H1277" s="6">
        <v>0.87361111111111101</v>
      </c>
      <c r="I1277" s="85">
        <f t="shared" si="19"/>
        <v>60.999999999999787</v>
      </c>
      <c r="J1277" s="86">
        <f>I1277*Segmentos!$D$7*(AH1277%)*IF(ISNUMBER(AI1277),AI1277%,0)</f>
        <v>405820.79999999865</v>
      </c>
      <c r="K1277" s="86">
        <f>I1277*Segmentos!$D$7*(AL1277%)*IF(ISNUMBER(AM1277),AM1277%,0)</f>
        <v>314418.39999999892</v>
      </c>
      <c r="L1277" s="4"/>
      <c r="M1277" s="2">
        <v>1.46</v>
      </c>
      <c r="N1277" s="2">
        <v>4.3</v>
      </c>
      <c r="O1277" s="2">
        <v>33.700000000000003</v>
      </c>
      <c r="P1277" s="2">
        <v>97.179199999999994</v>
      </c>
      <c r="Q1277" s="2">
        <v>0.45</v>
      </c>
      <c r="R1277" s="2">
        <v>2</v>
      </c>
      <c r="S1277" s="2">
        <v>22.3</v>
      </c>
      <c r="T1277" s="2">
        <v>5.0289000000000001</v>
      </c>
      <c r="U1277" s="2">
        <v>0.86</v>
      </c>
      <c r="V1277" s="2">
        <v>2.4</v>
      </c>
      <c r="W1277" s="2">
        <v>35.5</v>
      </c>
      <c r="X1277" s="2">
        <v>12.0373</v>
      </c>
      <c r="Y1277" s="2">
        <v>1.43</v>
      </c>
      <c r="Z1277" s="2">
        <v>4.0999999999999996</v>
      </c>
      <c r="AA1277" s="2">
        <v>35.200000000000003</v>
      </c>
      <c r="AB1277" s="2">
        <v>28.122399999999999</v>
      </c>
      <c r="AC1277" s="2">
        <v>2.38</v>
      </c>
      <c r="AD1277" s="2">
        <v>7</v>
      </c>
      <c r="AE1277" s="2">
        <v>34.1</v>
      </c>
      <c r="AF1277" s="2">
        <v>51.990600000000001</v>
      </c>
      <c r="AG1277" s="2">
        <v>1.66</v>
      </c>
      <c r="AH1277" s="22">
        <v>5.4</v>
      </c>
      <c r="AI1277" s="22">
        <v>30.8</v>
      </c>
      <c r="AJ1277" s="22">
        <v>52.441000000000003</v>
      </c>
      <c r="AK1277" s="18">
        <v>1.28</v>
      </c>
      <c r="AL1277" s="18">
        <v>3.4</v>
      </c>
      <c r="AM1277" s="18">
        <v>37.9</v>
      </c>
      <c r="AN1277" s="2">
        <v>44.738199999999999</v>
      </c>
      <c r="AO1277" s="2">
        <v>1.78</v>
      </c>
      <c r="AP1277" s="2">
        <v>3.8</v>
      </c>
      <c r="AQ1277" s="2">
        <v>47.3</v>
      </c>
      <c r="AR1277" s="2">
        <v>12.904400000000001</v>
      </c>
      <c r="AS1277" s="2">
        <v>1.04</v>
      </c>
      <c r="AT1277" s="2">
        <v>4.0999999999999996</v>
      </c>
      <c r="AU1277" s="2">
        <v>25.6</v>
      </c>
      <c r="AV1277" s="2">
        <v>15.275399999999999</v>
      </c>
      <c r="AW1277" s="2">
        <v>1.62</v>
      </c>
      <c r="AX1277" s="2">
        <v>5.8</v>
      </c>
      <c r="AY1277" s="2">
        <v>28.2</v>
      </c>
      <c r="AZ1277" s="2">
        <v>31.0091</v>
      </c>
      <c r="BA1277" s="2">
        <v>1.49</v>
      </c>
      <c r="BB1277" s="2">
        <v>3.6</v>
      </c>
      <c r="BC1277" s="2">
        <v>41.5</v>
      </c>
      <c r="BD1277" s="2">
        <v>37.990299999999998</v>
      </c>
      <c r="BE1277" s="4"/>
      <c r="BF1277" s="4"/>
    </row>
    <row r="1278" spans="1:58" x14ac:dyDescent="0.2">
      <c r="A1278" s="29">
        <v>1277</v>
      </c>
      <c r="B1278" s="7" t="s">
        <v>24</v>
      </c>
      <c r="C1278" s="3">
        <v>39965</v>
      </c>
      <c r="D1278" s="4" t="s">
        <v>21</v>
      </c>
      <c r="E1278" s="4" t="s">
        <v>170</v>
      </c>
      <c r="F1278" s="5" t="s">
        <v>188</v>
      </c>
      <c r="G1278" s="6">
        <v>0.89097222222222217</v>
      </c>
      <c r="H1278" s="6">
        <v>0.90833333333333333</v>
      </c>
      <c r="I1278" s="85">
        <f t="shared" si="19"/>
        <v>25.000000000000071</v>
      </c>
      <c r="J1278" s="86">
        <f>I1278*Segmentos!$D$7*(AH1278%)*IF(ISNUMBER(AI1278),AI1278%,0)</f>
        <v>4800.0000000000127</v>
      </c>
      <c r="K1278" s="86">
        <f>I1278*Segmentos!$D$7*(AL1278%)*IF(ISNUMBER(AM1278),AM1278%,0)</f>
        <v>47740.000000000138</v>
      </c>
      <c r="L1278" s="4"/>
      <c r="M1278" s="2">
        <v>0.28999999999999998</v>
      </c>
      <c r="N1278" s="2">
        <v>0.7</v>
      </c>
      <c r="O1278" s="2">
        <v>43.8</v>
      </c>
      <c r="P1278" s="2">
        <v>30.642700000000001</v>
      </c>
      <c r="Q1278" s="2">
        <v>0.1</v>
      </c>
      <c r="R1278" s="2">
        <v>0.3</v>
      </c>
      <c r="S1278" s="2">
        <v>28</v>
      </c>
      <c r="T1278" s="2">
        <v>1.7067000000000001</v>
      </c>
      <c r="U1278" s="2">
        <v>0.34</v>
      </c>
      <c r="V1278" s="2">
        <v>0.8</v>
      </c>
      <c r="W1278" s="2">
        <v>42.2</v>
      </c>
      <c r="X1278" s="2">
        <v>7.6219999999999999</v>
      </c>
      <c r="Y1278" s="2">
        <v>0.67</v>
      </c>
      <c r="Z1278" s="2">
        <v>1.3</v>
      </c>
      <c r="AA1278" s="2">
        <v>53.2</v>
      </c>
      <c r="AB1278" s="2">
        <v>21.063500000000001</v>
      </c>
      <c r="AC1278" s="2">
        <v>0.01</v>
      </c>
      <c r="AD1278" s="2">
        <v>0.2</v>
      </c>
      <c r="AE1278" s="2">
        <v>4</v>
      </c>
      <c r="AF1278" s="2">
        <v>0.2505</v>
      </c>
      <c r="AG1278" s="2">
        <v>0.06</v>
      </c>
      <c r="AH1278" s="22">
        <v>0.1</v>
      </c>
      <c r="AI1278" s="22">
        <v>48</v>
      </c>
      <c r="AJ1278" s="22">
        <v>2.9634</v>
      </c>
      <c r="AK1278" s="18">
        <v>0.5</v>
      </c>
      <c r="AL1278" s="18">
        <v>1.1000000000000001</v>
      </c>
      <c r="AM1278" s="18">
        <v>43.4</v>
      </c>
      <c r="AN1278" s="2">
        <v>27.679400000000001</v>
      </c>
      <c r="AO1278" s="2">
        <v>0</v>
      </c>
      <c r="AP1278" s="2">
        <v>0.1</v>
      </c>
      <c r="AQ1278" s="2">
        <v>4</v>
      </c>
      <c r="AR1278" s="2">
        <v>4.9799999999999997E-2</v>
      </c>
      <c r="AS1278" s="2">
        <v>7.0000000000000007E-2</v>
      </c>
      <c r="AT1278" s="2">
        <v>0.5</v>
      </c>
      <c r="AU1278" s="2">
        <v>15.1</v>
      </c>
      <c r="AV1278" s="2">
        <v>1.7092000000000001</v>
      </c>
      <c r="AW1278" s="2">
        <v>0.31</v>
      </c>
      <c r="AX1278" s="2">
        <v>0.8</v>
      </c>
      <c r="AY1278" s="2">
        <v>37</v>
      </c>
      <c r="AZ1278" s="2">
        <v>9.4186999999999994</v>
      </c>
      <c r="BA1278" s="2">
        <v>0.48</v>
      </c>
      <c r="BB1278" s="2">
        <v>0.8</v>
      </c>
      <c r="BC1278" s="2">
        <v>60.9</v>
      </c>
      <c r="BD1278" s="2">
        <v>19.465</v>
      </c>
      <c r="BE1278" s="4"/>
      <c r="BF1278" s="4"/>
    </row>
    <row r="1279" spans="1:58" x14ac:dyDescent="0.2">
      <c r="A1279" s="29">
        <v>1278</v>
      </c>
      <c r="B1279" s="7" t="s">
        <v>4</v>
      </c>
      <c r="C1279" s="3">
        <v>39965</v>
      </c>
      <c r="D1279" s="4" t="s">
        <v>3</v>
      </c>
      <c r="E1279" s="4" t="s">
        <v>165</v>
      </c>
      <c r="F1279" s="5" t="s">
        <v>188</v>
      </c>
      <c r="G1279" s="6">
        <v>0.78472222222222221</v>
      </c>
      <c r="H1279" s="6">
        <v>0.87430555555555556</v>
      </c>
      <c r="I1279" s="85">
        <f t="shared" si="19"/>
        <v>129.00000000000003</v>
      </c>
      <c r="J1279" s="86">
        <f>I1279*Segmentos!$D$7*(AH1279%)*IF(ISNUMBER(AI1279),AI1279%,0)</f>
        <v>1519878.0000000002</v>
      </c>
      <c r="K1279" s="86">
        <f>I1279*Segmentos!$D$7*(AL1279%)*IF(ISNUMBER(AM1279),AM1279%,0)</f>
        <v>2101100.4000000004</v>
      </c>
      <c r="L1279" s="4"/>
      <c r="M1279" s="2">
        <v>3.53</v>
      </c>
      <c r="N1279" s="2">
        <v>14.2</v>
      </c>
      <c r="O1279" s="2">
        <v>24.8</v>
      </c>
      <c r="P1279" s="2">
        <v>67.246899999999997</v>
      </c>
      <c r="Q1279" s="2">
        <v>5.26</v>
      </c>
      <c r="R1279" s="2">
        <v>16.7</v>
      </c>
      <c r="S1279" s="2">
        <v>31.4</v>
      </c>
      <c r="T1279" s="2">
        <v>16.703399999999998</v>
      </c>
      <c r="U1279" s="2">
        <v>4.2699999999999996</v>
      </c>
      <c r="V1279" s="2">
        <v>17.600000000000001</v>
      </c>
      <c r="W1279" s="2">
        <v>24.2</v>
      </c>
      <c r="X1279" s="2">
        <v>17.028600000000001</v>
      </c>
      <c r="Y1279" s="2">
        <v>2.83</v>
      </c>
      <c r="Z1279" s="2">
        <v>12.9</v>
      </c>
      <c r="AA1279" s="2">
        <v>22</v>
      </c>
      <c r="AB1279" s="2">
        <v>15.884600000000001</v>
      </c>
      <c r="AC1279" s="2">
        <v>2.82</v>
      </c>
      <c r="AD1279" s="2">
        <v>12</v>
      </c>
      <c r="AE1279" s="2">
        <v>23.5</v>
      </c>
      <c r="AF1279" s="2">
        <v>17.630400000000002</v>
      </c>
      <c r="AG1279" s="2">
        <v>2.94</v>
      </c>
      <c r="AH1279" s="22">
        <v>13.7</v>
      </c>
      <c r="AI1279" s="22">
        <v>21.5</v>
      </c>
      <c r="AJ1279" s="22">
        <v>26.521999999999998</v>
      </c>
      <c r="AK1279" s="18">
        <v>4.07</v>
      </c>
      <c r="AL1279" s="18">
        <v>14.7</v>
      </c>
      <c r="AM1279" s="18">
        <v>27.7</v>
      </c>
      <c r="AN1279" s="2">
        <v>40.724899999999998</v>
      </c>
      <c r="AO1279" s="2">
        <v>1.98</v>
      </c>
      <c r="AP1279" s="2">
        <v>7.7</v>
      </c>
      <c r="AQ1279" s="2">
        <v>25.7</v>
      </c>
      <c r="AR1279" s="2">
        <v>4.1216999999999997</v>
      </c>
      <c r="AS1279" s="2">
        <v>3.69</v>
      </c>
      <c r="AT1279" s="2">
        <v>12.6</v>
      </c>
      <c r="AU1279" s="2">
        <v>29.3</v>
      </c>
      <c r="AV1279" s="2">
        <v>15.459199999999999</v>
      </c>
      <c r="AW1279" s="2">
        <v>3.53</v>
      </c>
      <c r="AX1279" s="2">
        <v>15.5</v>
      </c>
      <c r="AY1279" s="2">
        <v>22.8</v>
      </c>
      <c r="AZ1279" s="2">
        <v>19.2895</v>
      </c>
      <c r="BA1279" s="2">
        <v>3.89</v>
      </c>
      <c r="BB1279" s="2">
        <v>16.100000000000001</v>
      </c>
      <c r="BC1279" s="2">
        <v>24.2</v>
      </c>
      <c r="BD1279" s="2">
        <v>28.3765</v>
      </c>
      <c r="BE1279" s="4"/>
      <c r="BF1279" s="4"/>
    </row>
    <row r="1280" spans="1:58" x14ac:dyDescent="0.2">
      <c r="A1280" s="29">
        <v>1279</v>
      </c>
      <c r="B1280" s="7" t="s">
        <v>15</v>
      </c>
      <c r="C1280" s="3">
        <v>39966</v>
      </c>
      <c r="D1280" s="4" t="s">
        <v>13</v>
      </c>
      <c r="E1280" s="4" t="s">
        <v>164</v>
      </c>
      <c r="F1280" s="5" t="s">
        <v>189</v>
      </c>
      <c r="G1280" s="6">
        <v>0.875</v>
      </c>
      <c r="H1280" s="6">
        <v>0.9145833333333333</v>
      </c>
      <c r="I1280" s="85">
        <f t="shared" si="19"/>
        <v>56.999999999999957</v>
      </c>
      <c r="J1280" s="86">
        <f>I1280*Segmentos!$D$7*(AH1280%)*IF(ISNUMBER(AI1280),AI1280%,0)</f>
        <v>1329148.7999999991</v>
      </c>
      <c r="K1280" s="86">
        <f>I1280*Segmentos!$D$7*(AL1280%)*IF(ISNUMBER(AM1280),AM1280%,0)</f>
        <v>1933941.5999999987</v>
      </c>
      <c r="L1280" s="4"/>
      <c r="M1280" s="2">
        <v>7.22</v>
      </c>
      <c r="N1280" s="2">
        <v>18.5</v>
      </c>
      <c r="O1280" s="2">
        <v>39</v>
      </c>
      <c r="P1280" s="2">
        <v>87.560699999999997</v>
      </c>
      <c r="Q1280" s="2">
        <v>4.63</v>
      </c>
      <c r="R1280" s="2">
        <v>10.9</v>
      </c>
      <c r="S1280" s="2">
        <v>42.4</v>
      </c>
      <c r="T1280" s="2">
        <v>9.3766999999999996</v>
      </c>
      <c r="U1280" s="2">
        <v>6.57</v>
      </c>
      <c r="V1280" s="2">
        <v>16.3</v>
      </c>
      <c r="W1280" s="2">
        <v>40.299999999999997</v>
      </c>
      <c r="X1280" s="2">
        <v>16.698899999999998</v>
      </c>
      <c r="Y1280" s="2">
        <v>7.04</v>
      </c>
      <c r="Z1280" s="2">
        <v>18</v>
      </c>
      <c r="AA1280" s="2">
        <v>39.200000000000003</v>
      </c>
      <c r="AB1280" s="2">
        <v>25.226400000000002</v>
      </c>
      <c r="AC1280" s="2">
        <v>9.11</v>
      </c>
      <c r="AD1280" s="2">
        <v>24.3</v>
      </c>
      <c r="AE1280" s="2">
        <v>37.5</v>
      </c>
      <c r="AF1280" s="2">
        <v>36.258600000000001</v>
      </c>
      <c r="AG1280" s="2">
        <v>5.81</v>
      </c>
      <c r="AH1280" s="22">
        <v>16.8</v>
      </c>
      <c r="AI1280" s="22">
        <v>34.700000000000003</v>
      </c>
      <c r="AJ1280" s="22">
        <v>33.454900000000002</v>
      </c>
      <c r="AK1280" s="18">
        <v>8.49</v>
      </c>
      <c r="AL1280" s="18">
        <v>20.100000000000001</v>
      </c>
      <c r="AM1280" s="18">
        <v>42.2</v>
      </c>
      <c r="AN1280" s="2">
        <v>54.105800000000002</v>
      </c>
      <c r="AO1280" s="2">
        <v>7.08</v>
      </c>
      <c r="AP1280" s="2">
        <v>17.5</v>
      </c>
      <c r="AQ1280" s="2">
        <v>40.4</v>
      </c>
      <c r="AR1280" s="2">
        <v>9.3856999999999999</v>
      </c>
      <c r="AS1280" s="2">
        <v>7.55</v>
      </c>
      <c r="AT1280" s="2">
        <v>17</v>
      </c>
      <c r="AU1280" s="2">
        <v>44.5</v>
      </c>
      <c r="AV1280" s="2">
        <v>20.1858</v>
      </c>
      <c r="AW1280" s="2">
        <v>6.33</v>
      </c>
      <c r="AX1280" s="2">
        <v>18.5</v>
      </c>
      <c r="AY1280" s="2">
        <v>34.200000000000003</v>
      </c>
      <c r="AZ1280" s="2">
        <v>22.066600000000001</v>
      </c>
      <c r="BA1280" s="2">
        <v>7.73</v>
      </c>
      <c r="BB1280" s="2">
        <v>19.7</v>
      </c>
      <c r="BC1280" s="2">
        <v>39.299999999999997</v>
      </c>
      <c r="BD1280" s="2">
        <v>35.922400000000003</v>
      </c>
      <c r="BE1280" s="4"/>
      <c r="BF1280" s="4"/>
    </row>
    <row r="1281" spans="1:58" x14ac:dyDescent="0.2">
      <c r="A1281" s="29">
        <v>1280</v>
      </c>
      <c r="B1281" s="7" t="s">
        <v>116</v>
      </c>
      <c r="C1281" s="3">
        <v>39966</v>
      </c>
      <c r="D1281" s="4" t="s">
        <v>0</v>
      </c>
      <c r="E1281" s="4" t="s">
        <v>183</v>
      </c>
      <c r="F1281" s="5" t="s">
        <v>189</v>
      </c>
      <c r="G1281" s="6">
        <v>0.875</v>
      </c>
      <c r="H1281" s="6">
        <v>0.98611111111111116</v>
      </c>
      <c r="I1281" s="85">
        <f t="shared" si="19"/>
        <v>160.00000000000006</v>
      </c>
      <c r="J1281" s="86">
        <f>I1281*Segmentos!$D$7*(AH1281%)*IF(ISNUMBER(AI1281),AI1281%,0)</f>
        <v>7988480.0000000037</v>
      </c>
      <c r="K1281" s="86">
        <f>I1281*Segmentos!$D$7*(AL1281%)*IF(ISNUMBER(AM1281),AM1281%,0)</f>
        <v>5491200.0000000019</v>
      </c>
      <c r="L1281" s="4"/>
      <c r="M1281" s="2">
        <v>10.43</v>
      </c>
      <c r="N1281" s="2">
        <v>35.799999999999997</v>
      </c>
      <c r="O1281" s="2">
        <v>29.1</v>
      </c>
      <c r="P1281" s="2">
        <v>83.986500000000007</v>
      </c>
      <c r="Q1281" s="2">
        <v>8.85</v>
      </c>
      <c r="R1281" s="2">
        <v>25.1</v>
      </c>
      <c r="S1281" s="2">
        <v>35.299999999999997</v>
      </c>
      <c r="T1281" s="2">
        <v>11.899100000000001</v>
      </c>
      <c r="U1281" s="2">
        <v>9.5299999999999994</v>
      </c>
      <c r="V1281" s="2">
        <v>33</v>
      </c>
      <c r="W1281" s="2">
        <v>28.9</v>
      </c>
      <c r="X1281" s="2">
        <v>16.099599999999999</v>
      </c>
      <c r="Y1281" s="2">
        <v>10.37</v>
      </c>
      <c r="Z1281" s="2">
        <v>39.200000000000003</v>
      </c>
      <c r="AA1281" s="2">
        <v>26.4</v>
      </c>
      <c r="AB1281" s="2">
        <v>24.651800000000001</v>
      </c>
      <c r="AC1281" s="2">
        <v>11.85</v>
      </c>
      <c r="AD1281" s="2">
        <v>40</v>
      </c>
      <c r="AE1281" s="2">
        <v>29.7</v>
      </c>
      <c r="AF1281" s="2">
        <v>31.336099999999998</v>
      </c>
      <c r="AG1281" s="2">
        <v>12.47</v>
      </c>
      <c r="AH1281" s="22">
        <v>39.5</v>
      </c>
      <c r="AI1281" s="22">
        <v>31.6</v>
      </c>
      <c r="AJ1281" s="22">
        <v>47.6678</v>
      </c>
      <c r="AK1281" s="18">
        <v>8.58</v>
      </c>
      <c r="AL1281" s="18">
        <v>32.5</v>
      </c>
      <c r="AM1281" s="18">
        <v>26.4</v>
      </c>
      <c r="AN1281" s="2">
        <v>36.3187</v>
      </c>
      <c r="AO1281" s="2">
        <v>7.58</v>
      </c>
      <c r="AP1281" s="2">
        <v>31.5</v>
      </c>
      <c r="AQ1281" s="2">
        <v>24.1</v>
      </c>
      <c r="AR1281" s="2">
        <v>6.6694000000000004</v>
      </c>
      <c r="AS1281" s="2">
        <v>8.0399999999999991</v>
      </c>
      <c r="AT1281" s="2">
        <v>29</v>
      </c>
      <c r="AU1281" s="2">
        <v>27.8</v>
      </c>
      <c r="AV1281" s="2">
        <v>14.273300000000001</v>
      </c>
      <c r="AW1281" s="2">
        <v>12.73</v>
      </c>
      <c r="AX1281" s="2">
        <v>43.2</v>
      </c>
      <c r="AY1281" s="2">
        <v>29.5</v>
      </c>
      <c r="AZ1281" s="2">
        <v>29.4847</v>
      </c>
      <c r="BA1281" s="2">
        <v>10.88</v>
      </c>
      <c r="BB1281" s="2">
        <v>35.5</v>
      </c>
      <c r="BC1281" s="2">
        <v>30.7</v>
      </c>
      <c r="BD1281" s="2">
        <v>33.559100000000001</v>
      </c>
      <c r="BE1281" s="4"/>
      <c r="BF1281" s="4"/>
    </row>
    <row r="1282" spans="1:58" x14ac:dyDescent="0.2">
      <c r="A1282" s="29">
        <v>1281</v>
      </c>
      <c r="B1282" s="7" t="s">
        <v>40</v>
      </c>
      <c r="C1282" s="3">
        <v>39966</v>
      </c>
      <c r="D1282" s="4" t="s">
        <v>21</v>
      </c>
      <c r="E1282" s="4" t="s">
        <v>169</v>
      </c>
      <c r="F1282" s="5" t="s">
        <v>189</v>
      </c>
      <c r="G1282" s="6">
        <v>0.91666666666666663</v>
      </c>
      <c r="H1282" s="6">
        <v>0.94791666666666663</v>
      </c>
      <c r="I1282" s="85">
        <f t="shared" si="19"/>
        <v>45</v>
      </c>
      <c r="J1282" s="86">
        <f>I1282*Segmentos!$D$7*(AH1282%)*IF(ISNUMBER(AI1282),AI1282%,0)</f>
        <v>205128.00000000003</v>
      </c>
      <c r="K1282" s="86">
        <f>I1282*Segmentos!$D$7*(AL1282%)*IF(ISNUMBER(AM1282),AM1282%,0)</f>
        <v>159767.99999999997</v>
      </c>
      <c r="L1282" s="4" t="s">
        <v>352</v>
      </c>
      <c r="M1282" s="2">
        <v>1.01</v>
      </c>
      <c r="N1282" s="2">
        <v>3.6</v>
      </c>
      <c r="O1282" s="2">
        <v>28.3</v>
      </c>
      <c r="P1282" s="2">
        <v>80.084699999999998</v>
      </c>
      <c r="Q1282" s="2">
        <v>1.36</v>
      </c>
      <c r="R1282" s="2">
        <v>3.3</v>
      </c>
      <c r="S1282" s="2">
        <v>40.799999999999997</v>
      </c>
      <c r="T1282" s="2">
        <v>18.067299999999999</v>
      </c>
      <c r="U1282" s="2">
        <v>0.87</v>
      </c>
      <c r="V1282" s="2">
        <v>2.5</v>
      </c>
      <c r="W1282" s="2">
        <v>35</v>
      </c>
      <c r="X1282" s="2">
        <v>14.447900000000001</v>
      </c>
      <c r="Y1282" s="2">
        <v>1.05</v>
      </c>
      <c r="Z1282" s="2">
        <v>4.3</v>
      </c>
      <c r="AA1282" s="2">
        <v>24.2</v>
      </c>
      <c r="AB1282" s="2">
        <v>24.679200000000002</v>
      </c>
      <c r="AC1282" s="2">
        <v>0.88</v>
      </c>
      <c r="AD1282" s="2">
        <v>3.7</v>
      </c>
      <c r="AE1282" s="2">
        <v>24</v>
      </c>
      <c r="AF1282" s="2">
        <v>22.8904</v>
      </c>
      <c r="AG1282" s="2">
        <v>1.1399999999999999</v>
      </c>
      <c r="AH1282" s="22">
        <v>4.4000000000000004</v>
      </c>
      <c r="AI1282" s="22">
        <v>25.9</v>
      </c>
      <c r="AJ1282" s="22">
        <v>42.993400000000001</v>
      </c>
      <c r="AK1282" s="18">
        <v>0.89</v>
      </c>
      <c r="AL1282" s="18">
        <v>2.8</v>
      </c>
      <c r="AM1282" s="18">
        <v>31.7</v>
      </c>
      <c r="AN1282" s="2">
        <v>37.091299999999997</v>
      </c>
      <c r="AO1282" s="2">
        <v>0.39</v>
      </c>
      <c r="AP1282" s="2">
        <v>2</v>
      </c>
      <c r="AQ1282" s="2">
        <v>19.2</v>
      </c>
      <c r="AR1282" s="2">
        <v>3.3553999999999999</v>
      </c>
      <c r="AS1282" s="2">
        <v>0.62</v>
      </c>
      <c r="AT1282" s="2">
        <v>2.8</v>
      </c>
      <c r="AU1282" s="2">
        <v>22.1</v>
      </c>
      <c r="AV1282" s="2">
        <v>10.856400000000001</v>
      </c>
      <c r="AW1282" s="2">
        <v>1.2</v>
      </c>
      <c r="AX1282" s="2">
        <v>2.9</v>
      </c>
      <c r="AY1282" s="2">
        <v>42</v>
      </c>
      <c r="AZ1282" s="2">
        <v>27.3691</v>
      </c>
      <c r="BA1282" s="2">
        <v>1.27</v>
      </c>
      <c r="BB1282" s="2">
        <v>5</v>
      </c>
      <c r="BC1282" s="2">
        <v>25.5</v>
      </c>
      <c r="BD1282" s="2">
        <v>38.503700000000002</v>
      </c>
      <c r="BE1282" s="4"/>
      <c r="BF1282" s="4"/>
    </row>
    <row r="1283" spans="1:58" x14ac:dyDescent="0.2">
      <c r="A1283" s="29">
        <v>1282</v>
      </c>
      <c r="B1283" s="7" t="s">
        <v>5</v>
      </c>
      <c r="C1283" s="3">
        <v>39966</v>
      </c>
      <c r="D1283" s="4" t="s">
        <v>3</v>
      </c>
      <c r="E1283" s="4" t="s">
        <v>164</v>
      </c>
      <c r="F1283" s="5" t="s">
        <v>189</v>
      </c>
      <c r="G1283" s="6">
        <v>0.87430555555555556</v>
      </c>
      <c r="H1283" s="6">
        <v>0.91666666666666663</v>
      </c>
      <c r="I1283" s="85">
        <f t="shared" ref="I1283:I1346" si="20">IF(H1283&gt;=G1283,(H1283-G1283)*24*60,("24:00:00"-G1283+H1283)*24*60)</f>
        <v>60.999999999999943</v>
      </c>
      <c r="J1283" s="86">
        <f>I1283*Segmentos!$D$7*(AH1283%)*IF(ISNUMBER(AI1283),AI1283%,0)</f>
        <v>1486252.7999999986</v>
      </c>
      <c r="K1283" s="86">
        <f>I1283*Segmentos!$D$7*(AL1283%)*IF(ISNUMBER(AM1283),AM1283%,0)</f>
        <v>1949608.799999998</v>
      </c>
      <c r="L1283" s="4"/>
      <c r="M1283" s="2">
        <v>7.08</v>
      </c>
      <c r="N1283" s="2">
        <v>19</v>
      </c>
      <c r="O1283" s="2">
        <v>37.200000000000003</v>
      </c>
      <c r="P1283" s="2">
        <v>87.184899999999999</v>
      </c>
      <c r="Q1283" s="2">
        <v>2.97</v>
      </c>
      <c r="R1283" s="2">
        <v>11.2</v>
      </c>
      <c r="S1283" s="2">
        <v>26.6</v>
      </c>
      <c r="T1283" s="2">
        <v>6.1111000000000004</v>
      </c>
      <c r="U1283" s="2">
        <v>5.73</v>
      </c>
      <c r="V1283" s="2">
        <v>16.7</v>
      </c>
      <c r="W1283" s="2">
        <v>34.299999999999997</v>
      </c>
      <c r="X1283" s="2">
        <v>14.81</v>
      </c>
      <c r="Y1283" s="2">
        <v>8.4499999999999993</v>
      </c>
      <c r="Z1283" s="2">
        <v>23.2</v>
      </c>
      <c r="AA1283" s="2">
        <v>36.4</v>
      </c>
      <c r="AB1283" s="2">
        <v>30.751799999999999</v>
      </c>
      <c r="AC1283" s="2">
        <v>8.7799999999999994</v>
      </c>
      <c r="AD1283" s="2">
        <v>20.7</v>
      </c>
      <c r="AE1283" s="2">
        <v>42.4</v>
      </c>
      <c r="AF1283" s="2">
        <v>35.512</v>
      </c>
      <c r="AG1283" s="2">
        <v>6.08</v>
      </c>
      <c r="AH1283" s="22">
        <v>18.8</v>
      </c>
      <c r="AI1283" s="22">
        <v>32.4</v>
      </c>
      <c r="AJ1283" s="22">
        <v>35.539000000000001</v>
      </c>
      <c r="AK1283" s="18">
        <v>7.97</v>
      </c>
      <c r="AL1283" s="18">
        <v>19.3</v>
      </c>
      <c r="AM1283" s="18">
        <v>41.4</v>
      </c>
      <c r="AN1283" s="2">
        <v>51.646000000000001</v>
      </c>
      <c r="AO1283" s="2">
        <v>3.49</v>
      </c>
      <c r="AP1283" s="2">
        <v>11.9</v>
      </c>
      <c r="AQ1283" s="2">
        <v>29.2</v>
      </c>
      <c r="AR1283" s="2">
        <v>4.6959999999999997</v>
      </c>
      <c r="AS1283" s="2">
        <v>6.4</v>
      </c>
      <c r="AT1283" s="2">
        <v>17.5</v>
      </c>
      <c r="AU1283" s="2">
        <v>36.5</v>
      </c>
      <c r="AV1283" s="2">
        <v>17.369399999999999</v>
      </c>
      <c r="AW1283" s="2">
        <v>9.07</v>
      </c>
      <c r="AX1283" s="2">
        <v>23.5</v>
      </c>
      <c r="AY1283" s="2">
        <v>38.700000000000003</v>
      </c>
      <c r="AZ1283" s="2">
        <v>32.127600000000001</v>
      </c>
      <c r="BA1283" s="2">
        <v>6.99</v>
      </c>
      <c r="BB1283" s="2">
        <v>18.600000000000001</v>
      </c>
      <c r="BC1283" s="2">
        <v>37.5</v>
      </c>
      <c r="BD1283" s="2">
        <v>32.991900000000001</v>
      </c>
      <c r="BE1283" s="4"/>
      <c r="BF1283" s="4"/>
    </row>
    <row r="1284" spans="1:58" x14ac:dyDescent="0.2">
      <c r="A1284" s="29">
        <v>1283</v>
      </c>
      <c r="B1284" s="7" t="s">
        <v>18</v>
      </c>
      <c r="C1284" s="3">
        <v>39966</v>
      </c>
      <c r="D1284" s="4" t="s">
        <v>17</v>
      </c>
      <c r="E1284" s="4" t="s">
        <v>168</v>
      </c>
      <c r="F1284" s="5" t="s">
        <v>189</v>
      </c>
      <c r="G1284" s="6">
        <v>0.83263888888888893</v>
      </c>
      <c r="H1284" s="6">
        <v>0.91388888888888886</v>
      </c>
      <c r="I1284" s="85">
        <f t="shared" si="20"/>
        <v>116.9999999999999</v>
      </c>
      <c r="J1284" s="86">
        <f>I1284*Segmentos!$D$7*(AH1284%)*IF(ISNUMBER(AI1284),AI1284%,0)</f>
        <v>186872.39999999985</v>
      </c>
      <c r="K1284" s="86">
        <f>I1284*Segmentos!$D$7*(AL1284%)*IF(ISNUMBER(AM1284),AM1284%,0)</f>
        <v>111945.59999999992</v>
      </c>
      <c r="L1284" s="4" t="s">
        <v>351</v>
      </c>
      <c r="M1284" s="2">
        <v>0.31</v>
      </c>
      <c r="N1284" s="2">
        <v>2.9</v>
      </c>
      <c r="O1284" s="2">
        <v>10.8</v>
      </c>
      <c r="P1284" s="2">
        <v>80.988100000000003</v>
      </c>
      <c r="Q1284" s="2">
        <v>0.02</v>
      </c>
      <c r="R1284" s="2">
        <v>1.4</v>
      </c>
      <c r="S1284" s="2">
        <v>1.7</v>
      </c>
      <c r="T1284" s="2">
        <v>1.0572999999999999</v>
      </c>
      <c r="U1284" s="2">
        <v>0.14000000000000001</v>
      </c>
      <c r="V1284" s="2">
        <v>1</v>
      </c>
      <c r="W1284" s="2">
        <v>14.2</v>
      </c>
      <c r="X1284" s="2">
        <v>7.5792999999999999</v>
      </c>
      <c r="Y1284" s="2">
        <v>0.38</v>
      </c>
      <c r="Z1284" s="2">
        <v>3.4</v>
      </c>
      <c r="AA1284" s="2">
        <v>11.3</v>
      </c>
      <c r="AB1284" s="2">
        <v>29.421600000000002</v>
      </c>
      <c r="AC1284" s="2">
        <v>0.5</v>
      </c>
      <c r="AD1284" s="2">
        <v>4.4000000000000004</v>
      </c>
      <c r="AE1284" s="2">
        <v>11.4</v>
      </c>
      <c r="AF1284" s="2">
        <v>42.9298</v>
      </c>
      <c r="AG1284" s="2">
        <v>0.39</v>
      </c>
      <c r="AH1284" s="22">
        <v>3.3</v>
      </c>
      <c r="AI1284" s="22">
        <v>12.1</v>
      </c>
      <c r="AJ1284" s="22">
        <v>48.797499999999999</v>
      </c>
      <c r="AK1284" s="18">
        <v>0.23</v>
      </c>
      <c r="AL1284" s="18">
        <v>2.6</v>
      </c>
      <c r="AM1284" s="18">
        <v>9.1999999999999993</v>
      </c>
      <c r="AN1284" s="2">
        <v>32.190600000000003</v>
      </c>
      <c r="AO1284" s="2">
        <v>0.03</v>
      </c>
      <c r="AP1284" s="2">
        <v>0.4</v>
      </c>
      <c r="AQ1284" s="2">
        <v>8.4</v>
      </c>
      <c r="AR1284" s="2">
        <v>0.9153</v>
      </c>
      <c r="AS1284" s="2">
        <v>0.15</v>
      </c>
      <c r="AT1284" s="2">
        <v>0.6</v>
      </c>
      <c r="AU1284" s="2">
        <v>26.8</v>
      </c>
      <c r="AV1284" s="2">
        <v>8.7459000000000007</v>
      </c>
      <c r="AW1284" s="2">
        <v>0.31</v>
      </c>
      <c r="AX1284" s="2">
        <v>2.7</v>
      </c>
      <c r="AY1284" s="2">
        <v>11.6</v>
      </c>
      <c r="AZ1284" s="2">
        <v>23.060099999999998</v>
      </c>
      <c r="BA1284" s="2">
        <v>0.48</v>
      </c>
      <c r="BB1284" s="2">
        <v>5.0999999999999996</v>
      </c>
      <c r="BC1284" s="2">
        <v>9.5</v>
      </c>
      <c r="BD1284" s="2">
        <v>48.266800000000003</v>
      </c>
      <c r="BE1284" s="4"/>
      <c r="BF1284" s="4"/>
    </row>
    <row r="1285" spans="1:58" x14ac:dyDescent="0.2">
      <c r="A1285" s="29">
        <v>1284</v>
      </c>
      <c r="B1285" s="7" t="s">
        <v>9</v>
      </c>
      <c r="C1285" s="3">
        <v>39966</v>
      </c>
      <c r="D1285" s="4" t="s">
        <v>8</v>
      </c>
      <c r="E1285" s="4" t="s">
        <v>168</v>
      </c>
      <c r="F1285" s="5" t="s">
        <v>189</v>
      </c>
      <c r="G1285" s="6">
        <v>0.7909722222222223</v>
      </c>
      <c r="H1285" s="6">
        <v>0.87361111111111101</v>
      </c>
      <c r="I1285" s="85">
        <f t="shared" si="20"/>
        <v>118.99999999999974</v>
      </c>
      <c r="J1285" s="86">
        <f>I1285*Segmentos!$D$7*(AH1285%)*IF(ISNUMBER(AI1285),AI1285%,0)</f>
        <v>1796899.999999996</v>
      </c>
      <c r="K1285" s="86">
        <f>I1285*Segmentos!$D$7*(AL1285%)*IF(ISNUMBER(AM1285),AM1285%,0)</f>
        <v>2076883.1999999958</v>
      </c>
      <c r="L1285" s="4" t="s">
        <v>350</v>
      </c>
      <c r="M1285" s="2">
        <v>4.08</v>
      </c>
      <c r="N1285" s="2">
        <v>14.7</v>
      </c>
      <c r="O1285" s="2">
        <v>27.7</v>
      </c>
      <c r="P1285" s="2">
        <v>84.345500000000001</v>
      </c>
      <c r="Q1285" s="2">
        <v>1.08</v>
      </c>
      <c r="R1285" s="2">
        <v>4.5</v>
      </c>
      <c r="S1285" s="2">
        <v>23.8</v>
      </c>
      <c r="T1285" s="2">
        <v>3.7216999999999998</v>
      </c>
      <c r="U1285" s="2">
        <v>2.14</v>
      </c>
      <c r="V1285" s="2">
        <v>9.9</v>
      </c>
      <c r="W1285" s="2">
        <v>21.6</v>
      </c>
      <c r="X1285" s="2">
        <v>9.2672000000000008</v>
      </c>
      <c r="Y1285" s="2">
        <v>4.38</v>
      </c>
      <c r="Z1285" s="2">
        <v>15.5</v>
      </c>
      <c r="AA1285" s="2">
        <v>28.3</v>
      </c>
      <c r="AB1285" s="2">
        <v>26.683499999999999</v>
      </c>
      <c r="AC1285" s="2">
        <v>6.59</v>
      </c>
      <c r="AD1285" s="2">
        <v>22.3</v>
      </c>
      <c r="AE1285" s="2">
        <v>29.5</v>
      </c>
      <c r="AF1285" s="2">
        <v>44.673000000000002</v>
      </c>
      <c r="AG1285" s="2">
        <v>3.79</v>
      </c>
      <c r="AH1285" s="22">
        <v>15.1</v>
      </c>
      <c r="AI1285" s="22">
        <v>25</v>
      </c>
      <c r="AJ1285" s="22">
        <v>37.131799999999998</v>
      </c>
      <c r="AK1285" s="18">
        <v>4.3499999999999996</v>
      </c>
      <c r="AL1285" s="18">
        <v>14.4</v>
      </c>
      <c r="AM1285" s="18">
        <v>30.3</v>
      </c>
      <c r="AN1285" s="2">
        <v>47.2136</v>
      </c>
      <c r="AO1285" s="2">
        <v>0.6</v>
      </c>
      <c r="AP1285" s="2">
        <v>3.8</v>
      </c>
      <c r="AQ1285" s="2">
        <v>15.8</v>
      </c>
      <c r="AR1285" s="2">
        <v>1.3540000000000001</v>
      </c>
      <c r="AS1285" s="2">
        <v>2.27</v>
      </c>
      <c r="AT1285" s="2">
        <v>7.5</v>
      </c>
      <c r="AU1285" s="2">
        <v>30.3</v>
      </c>
      <c r="AV1285" s="2">
        <v>10.3308</v>
      </c>
      <c r="AW1285" s="2">
        <v>4.45</v>
      </c>
      <c r="AX1285" s="2">
        <v>16.5</v>
      </c>
      <c r="AY1285" s="2">
        <v>26.9</v>
      </c>
      <c r="AZ1285" s="2">
        <v>26.444800000000001</v>
      </c>
      <c r="BA1285" s="2">
        <v>5.84</v>
      </c>
      <c r="BB1285" s="2">
        <v>20.7</v>
      </c>
      <c r="BC1285" s="2">
        <v>28.3</v>
      </c>
      <c r="BD1285" s="2">
        <v>46.215899999999998</v>
      </c>
      <c r="BE1285" s="4"/>
      <c r="BF1285" s="4"/>
    </row>
    <row r="1286" spans="1:58" x14ac:dyDescent="0.2">
      <c r="A1286" s="29">
        <v>1285</v>
      </c>
      <c r="B1286" s="7" t="s">
        <v>1</v>
      </c>
      <c r="C1286" s="3">
        <v>39966</v>
      </c>
      <c r="D1286" s="4" t="s">
        <v>0</v>
      </c>
      <c r="E1286" s="4" t="s">
        <v>163</v>
      </c>
      <c r="F1286" s="5" t="s">
        <v>189</v>
      </c>
      <c r="G1286" s="6">
        <v>0.84652777777777777</v>
      </c>
      <c r="H1286" s="6">
        <v>0.875</v>
      </c>
      <c r="I1286" s="85">
        <f t="shared" si="20"/>
        <v>41.000000000000014</v>
      </c>
      <c r="J1286" s="86">
        <f>I1286*Segmentos!$D$7*(AH1286%)*IF(ISNUMBER(AI1286),AI1286%,0)</f>
        <v>603930.00000000023</v>
      </c>
      <c r="K1286" s="86">
        <f>I1286*Segmentos!$D$7*(AL1286%)*IF(ISNUMBER(AM1286),AM1286%,0)</f>
        <v>1252156.4000000004</v>
      </c>
      <c r="L1286" s="4"/>
      <c r="M1286" s="2">
        <v>5.75</v>
      </c>
      <c r="N1286" s="2">
        <v>9.9</v>
      </c>
      <c r="O1286" s="2">
        <v>58.1</v>
      </c>
      <c r="P1286" s="2">
        <v>74.394599999999997</v>
      </c>
      <c r="Q1286" s="2">
        <v>3.76</v>
      </c>
      <c r="R1286" s="2">
        <v>6.8</v>
      </c>
      <c r="S1286" s="2">
        <v>55.2</v>
      </c>
      <c r="T1286" s="2">
        <v>8.1126000000000005</v>
      </c>
      <c r="U1286" s="2">
        <v>4.4400000000000004</v>
      </c>
      <c r="V1286" s="2">
        <v>11.6</v>
      </c>
      <c r="W1286" s="2">
        <v>38.299999999999997</v>
      </c>
      <c r="X1286" s="2">
        <v>12.0504</v>
      </c>
      <c r="Y1286" s="2">
        <v>5.93</v>
      </c>
      <c r="Z1286" s="2">
        <v>10.5</v>
      </c>
      <c r="AA1286" s="2">
        <v>56.4</v>
      </c>
      <c r="AB1286" s="2">
        <v>22.6556</v>
      </c>
      <c r="AC1286" s="2">
        <v>7.44</v>
      </c>
      <c r="AD1286" s="2">
        <v>9.8000000000000007</v>
      </c>
      <c r="AE1286" s="2">
        <v>75.5</v>
      </c>
      <c r="AF1286" s="2">
        <v>31.575900000000001</v>
      </c>
      <c r="AG1286" s="2">
        <v>3.66</v>
      </c>
      <c r="AH1286" s="22">
        <v>7.5</v>
      </c>
      <c r="AI1286" s="22">
        <v>49.1</v>
      </c>
      <c r="AJ1286" s="22">
        <v>22.473299999999998</v>
      </c>
      <c r="AK1286" s="18">
        <v>7.64</v>
      </c>
      <c r="AL1286" s="18">
        <v>12.1</v>
      </c>
      <c r="AM1286" s="18">
        <v>63.1</v>
      </c>
      <c r="AN1286" s="2">
        <v>51.921199999999999</v>
      </c>
      <c r="AO1286" s="2">
        <v>3.46</v>
      </c>
      <c r="AP1286" s="2">
        <v>6.4</v>
      </c>
      <c r="AQ1286" s="2">
        <v>53.7</v>
      </c>
      <c r="AR1286" s="2">
        <v>4.8871000000000002</v>
      </c>
      <c r="AS1286" s="2">
        <v>5.82</v>
      </c>
      <c r="AT1286" s="2">
        <v>10.4</v>
      </c>
      <c r="AU1286" s="2">
        <v>55.9</v>
      </c>
      <c r="AV1286" s="2">
        <v>16.599699999999999</v>
      </c>
      <c r="AW1286" s="2">
        <v>6.48</v>
      </c>
      <c r="AX1286" s="2">
        <v>11.5</v>
      </c>
      <c r="AY1286" s="2">
        <v>56.5</v>
      </c>
      <c r="AZ1286" s="2">
        <v>24.0962</v>
      </c>
      <c r="BA1286" s="2">
        <v>5.82</v>
      </c>
      <c r="BB1286" s="2">
        <v>9.4</v>
      </c>
      <c r="BC1286" s="2">
        <v>61.8</v>
      </c>
      <c r="BD1286" s="2">
        <v>28.811599999999999</v>
      </c>
      <c r="BE1286" s="4"/>
      <c r="BF1286" s="4"/>
    </row>
    <row r="1287" spans="1:58" x14ac:dyDescent="0.2">
      <c r="A1287" s="29">
        <v>1286</v>
      </c>
      <c r="B1287" s="7" t="s">
        <v>36</v>
      </c>
      <c r="C1287" s="3">
        <v>39966</v>
      </c>
      <c r="D1287" s="4" t="s">
        <v>13</v>
      </c>
      <c r="E1287" s="4" t="s">
        <v>163</v>
      </c>
      <c r="F1287" s="5" t="s">
        <v>189</v>
      </c>
      <c r="G1287" s="6">
        <v>0.9194444444444444</v>
      </c>
      <c r="H1287" s="6">
        <v>0.94374999999999998</v>
      </c>
      <c r="I1287" s="85">
        <f t="shared" si="20"/>
        <v>35.000000000000036</v>
      </c>
      <c r="J1287" s="86">
        <f>I1287*Segmentos!$D$7*(AH1287%)*IF(ISNUMBER(AI1287),AI1287%,0)</f>
        <v>1218798.0000000012</v>
      </c>
      <c r="K1287" s="86">
        <f>I1287*Segmentos!$D$7*(AL1287%)*IF(ISNUMBER(AM1287),AM1287%,0)</f>
        <v>2062368.0000000028</v>
      </c>
      <c r="L1287" s="4"/>
      <c r="M1287" s="2">
        <v>11.87</v>
      </c>
      <c r="N1287" s="2">
        <v>18.600000000000001</v>
      </c>
      <c r="O1287" s="2">
        <v>63.8</v>
      </c>
      <c r="P1287" s="2">
        <v>88.5655</v>
      </c>
      <c r="Q1287" s="2">
        <v>8.7100000000000009</v>
      </c>
      <c r="R1287" s="2">
        <v>13.7</v>
      </c>
      <c r="S1287" s="2">
        <v>63.7</v>
      </c>
      <c r="T1287" s="2">
        <v>10.8399</v>
      </c>
      <c r="U1287" s="2">
        <v>12.2</v>
      </c>
      <c r="V1287" s="2">
        <v>19.100000000000001</v>
      </c>
      <c r="W1287" s="2">
        <v>63.9</v>
      </c>
      <c r="X1287" s="2">
        <v>19.095099999999999</v>
      </c>
      <c r="Y1287" s="2">
        <v>13.19</v>
      </c>
      <c r="Z1287" s="2">
        <v>21.2</v>
      </c>
      <c r="AA1287" s="2">
        <v>62.3</v>
      </c>
      <c r="AB1287" s="2">
        <v>29.0764</v>
      </c>
      <c r="AC1287" s="2">
        <v>12.06</v>
      </c>
      <c r="AD1287" s="2">
        <v>18.5</v>
      </c>
      <c r="AE1287" s="2">
        <v>65.2</v>
      </c>
      <c r="AF1287" s="2">
        <v>29.554099999999998</v>
      </c>
      <c r="AG1287" s="2">
        <v>8.73</v>
      </c>
      <c r="AH1287" s="22">
        <v>15.3</v>
      </c>
      <c r="AI1287" s="22">
        <v>56.9</v>
      </c>
      <c r="AJ1287" s="22">
        <v>30.917300000000001</v>
      </c>
      <c r="AK1287" s="18">
        <v>14.7</v>
      </c>
      <c r="AL1287" s="18">
        <v>21.6</v>
      </c>
      <c r="AM1287" s="18">
        <v>68.2</v>
      </c>
      <c r="AN1287" s="2">
        <v>57.648200000000003</v>
      </c>
      <c r="AO1287" s="2">
        <v>12.41</v>
      </c>
      <c r="AP1287" s="2">
        <v>19.8</v>
      </c>
      <c r="AQ1287" s="2">
        <v>62.5</v>
      </c>
      <c r="AR1287" s="2">
        <v>10.118600000000001</v>
      </c>
      <c r="AS1287" s="2">
        <v>13.43</v>
      </c>
      <c r="AT1287" s="2">
        <v>18.399999999999999</v>
      </c>
      <c r="AU1287" s="2">
        <v>72.900000000000006</v>
      </c>
      <c r="AV1287" s="2">
        <v>22.079699999999999</v>
      </c>
      <c r="AW1287" s="2">
        <v>12.24</v>
      </c>
      <c r="AX1287" s="2">
        <v>20.3</v>
      </c>
      <c r="AY1287" s="2">
        <v>60.2</v>
      </c>
      <c r="AZ1287" s="2">
        <v>26.2654</v>
      </c>
      <c r="BA1287" s="2">
        <v>10.53</v>
      </c>
      <c r="BB1287" s="2">
        <v>17.100000000000001</v>
      </c>
      <c r="BC1287" s="2">
        <v>61.7</v>
      </c>
      <c r="BD1287" s="2">
        <v>30.101800000000001</v>
      </c>
      <c r="BE1287" s="4"/>
      <c r="BF1287" s="4"/>
    </row>
    <row r="1288" spans="1:58" x14ac:dyDescent="0.2">
      <c r="A1288" s="29">
        <v>1287</v>
      </c>
      <c r="B1288" s="7" t="s">
        <v>88</v>
      </c>
      <c r="C1288" s="3">
        <v>39966</v>
      </c>
      <c r="D1288" s="4" t="s">
        <v>13</v>
      </c>
      <c r="E1288" s="4" t="s">
        <v>163</v>
      </c>
      <c r="F1288" s="5" t="s">
        <v>189</v>
      </c>
      <c r="G1288" s="6">
        <v>0.91805555555555562</v>
      </c>
      <c r="H1288" s="6">
        <v>0.9194444444444444</v>
      </c>
      <c r="I1288" s="85">
        <f t="shared" si="20"/>
        <v>1.999999999999833</v>
      </c>
      <c r="J1288" s="86">
        <f>I1288*Segmentos!$D$7*(AH1288%)*IF(ISNUMBER(AI1288),AI1288%,0)</f>
        <v>57187.199999995231</v>
      </c>
      <c r="K1288" s="86">
        <f>I1288*Segmentos!$D$7*(AL1288%)*IF(ISNUMBER(AM1288),AM1288%,0)</f>
        <v>98419.19999999179</v>
      </c>
      <c r="L1288" s="4"/>
      <c r="M1288" s="2">
        <v>9.84</v>
      </c>
      <c r="N1288" s="2">
        <v>10.9</v>
      </c>
      <c r="O1288" s="2">
        <v>90.3</v>
      </c>
      <c r="P1288" s="2">
        <v>88.738</v>
      </c>
      <c r="Q1288" s="2">
        <v>4.4400000000000004</v>
      </c>
      <c r="R1288" s="2">
        <v>4.9000000000000004</v>
      </c>
      <c r="S1288" s="2">
        <v>90.4</v>
      </c>
      <c r="T1288" s="2">
        <v>6.6760000000000002</v>
      </c>
      <c r="U1288" s="2">
        <v>8.31</v>
      </c>
      <c r="V1288" s="2">
        <v>9.1</v>
      </c>
      <c r="W1288" s="2">
        <v>91.4</v>
      </c>
      <c r="X1288" s="2">
        <v>15.7044</v>
      </c>
      <c r="Y1288" s="2">
        <v>10.7</v>
      </c>
      <c r="Z1288" s="2">
        <v>11.4</v>
      </c>
      <c r="AA1288" s="2">
        <v>93.5</v>
      </c>
      <c r="AB1288" s="2">
        <v>28.4846</v>
      </c>
      <c r="AC1288" s="2">
        <v>12.79</v>
      </c>
      <c r="AD1288" s="2">
        <v>14.6</v>
      </c>
      <c r="AE1288" s="2">
        <v>87.5</v>
      </c>
      <c r="AF1288" s="2">
        <v>37.872999999999998</v>
      </c>
      <c r="AG1288" s="2">
        <v>7.15</v>
      </c>
      <c r="AH1288" s="22">
        <v>8.4</v>
      </c>
      <c r="AI1288" s="22">
        <v>85.1</v>
      </c>
      <c r="AJ1288" s="22">
        <v>30.571899999999999</v>
      </c>
      <c r="AK1288" s="18">
        <v>12.27</v>
      </c>
      <c r="AL1288" s="18">
        <v>13.2</v>
      </c>
      <c r="AM1288" s="18">
        <v>93.2</v>
      </c>
      <c r="AN1288" s="2">
        <v>58.166200000000003</v>
      </c>
      <c r="AO1288" s="2">
        <v>8.56</v>
      </c>
      <c r="AP1288" s="2">
        <v>9.1</v>
      </c>
      <c r="AQ1288" s="2">
        <v>93.9</v>
      </c>
      <c r="AR1288" s="2">
        <v>8.4359000000000002</v>
      </c>
      <c r="AS1288" s="2">
        <v>9.39</v>
      </c>
      <c r="AT1288" s="2">
        <v>10.3</v>
      </c>
      <c r="AU1288" s="2">
        <v>91.4</v>
      </c>
      <c r="AV1288" s="2">
        <v>18.656700000000001</v>
      </c>
      <c r="AW1288" s="2">
        <v>9.09</v>
      </c>
      <c r="AX1288" s="2">
        <v>11.4</v>
      </c>
      <c r="AY1288" s="2">
        <v>79.7</v>
      </c>
      <c r="AZ1288" s="2">
        <v>23.5745</v>
      </c>
      <c r="BA1288" s="2">
        <v>11.03</v>
      </c>
      <c r="BB1288" s="2">
        <v>11.4</v>
      </c>
      <c r="BC1288" s="2">
        <v>96.8</v>
      </c>
      <c r="BD1288" s="2">
        <v>38.070999999999998</v>
      </c>
      <c r="BE1288" s="4"/>
      <c r="BF1288" s="4"/>
    </row>
    <row r="1289" spans="1:58" x14ac:dyDescent="0.2">
      <c r="A1289" s="29">
        <v>1288</v>
      </c>
      <c r="B1289" s="7" t="s">
        <v>30</v>
      </c>
      <c r="C1289" s="3">
        <v>39966</v>
      </c>
      <c r="D1289" s="4" t="s">
        <v>28</v>
      </c>
      <c r="E1289" s="4" t="s">
        <v>163</v>
      </c>
      <c r="F1289" s="5" t="s">
        <v>189</v>
      </c>
      <c r="G1289" s="6">
        <v>0.87569444444444444</v>
      </c>
      <c r="H1289" s="6">
        <v>0.91180555555555554</v>
      </c>
      <c r="I1289" s="85">
        <f t="shared" si="20"/>
        <v>51.999999999999972</v>
      </c>
      <c r="J1289" s="86">
        <f>I1289*Segmentos!$D$7*(AH1289%)*IF(ISNUMBER(AI1289),AI1289%,0)</f>
        <v>165879.99999999991</v>
      </c>
      <c r="K1289" s="86">
        <f>I1289*Segmentos!$D$7*(AL1289%)*IF(ISNUMBER(AM1289),AM1289%,0)</f>
        <v>254259.19999999987</v>
      </c>
      <c r="L1289" s="4"/>
      <c r="M1289" s="2">
        <v>1.03</v>
      </c>
      <c r="N1289" s="2">
        <v>3.1</v>
      </c>
      <c r="O1289" s="2">
        <v>33.5</v>
      </c>
      <c r="P1289" s="2">
        <v>89.580200000000005</v>
      </c>
      <c r="Q1289" s="2">
        <v>0.3</v>
      </c>
      <c r="R1289" s="2">
        <v>0.9</v>
      </c>
      <c r="S1289" s="2">
        <v>33.299999999999997</v>
      </c>
      <c r="T1289" s="2">
        <v>4.3491999999999997</v>
      </c>
      <c r="U1289" s="2">
        <v>0.06</v>
      </c>
      <c r="V1289" s="2">
        <v>0.7</v>
      </c>
      <c r="W1289" s="2">
        <v>9</v>
      </c>
      <c r="X1289" s="2">
        <v>1.1483000000000001</v>
      </c>
      <c r="Y1289" s="2">
        <v>0.93</v>
      </c>
      <c r="Z1289" s="2">
        <v>4.0999999999999996</v>
      </c>
      <c r="AA1289" s="2">
        <v>22.9</v>
      </c>
      <c r="AB1289" s="2">
        <v>23.954699999999999</v>
      </c>
      <c r="AC1289" s="2">
        <v>2.1</v>
      </c>
      <c r="AD1289" s="2">
        <v>4.8</v>
      </c>
      <c r="AE1289" s="2">
        <v>43.9</v>
      </c>
      <c r="AF1289" s="2">
        <v>60.128</v>
      </c>
      <c r="AG1289" s="2">
        <v>0.79</v>
      </c>
      <c r="AH1289" s="22">
        <v>2.9</v>
      </c>
      <c r="AI1289" s="22">
        <v>27.5</v>
      </c>
      <c r="AJ1289" s="22">
        <v>32.745199999999997</v>
      </c>
      <c r="AK1289" s="18">
        <v>1.24</v>
      </c>
      <c r="AL1289" s="18">
        <v>3.2</v>
      </c>
      <c r="AM1289" s="18">
        <v>38.200000000000003</v>
      </c>
      <c r="AN1289" s="2">
        <v>56.835000000000001</v>
      </c>
      <c r="AO1289" s="2">
        <v>0.34</v>
      </c>
      <c r="AP1289" s="2">
        <v>1.7</v>
      </c>
      <c r="AQ1289" s="2">
        <v>19.899999999999999</v>
      </c>
      <c r="AR1289" s="2">
        <v>3.2143000000000002</v>
      </c>
      <c r="AS1289" s="2">
        <v>0.98</v>
      </c>
      <c r="AT1289" s="2">
        <v>2</v>
      </c>
      <c r="AU1289" s="2">
        <v>49.5</v>
      </c>
      <c r="AV1289" s="2">
        <v>18.8748</v>
      </c>
      <c r="AW1289" s="2">
        <v>0.69</v>
      </c>
      <c r="AX1289" s="2">
        <v>2.5</v>
      </c>
      <c r="AY1289" s="2">
        <v>27.4</v>
      </c>
      <c r="AZ1289" s="2">
        <v>17.376799999999999</v>
      </c>
      <c r="BA1289" s="2">
        <v>1.5</v>
      </c>
      <c r="BB1289" s="2">
        <v>4.5</v>
      </c>
      <c r="BC1289" s="2">
        <v>33.5</v>
      </c>
      <c r="BD1289" s="2">
        <v>50.114199999999997</v>
      </c>
      <c r="BE1289" s="4"/>
      <c r="BF1289" s="4"/>
    </row>
    <row r="1290" spans="1:58" x14ac:dyDescent="0.2">
      <c r="A1290" s="29">
        <v>1289</v>
      </c>
      <c r="B1290" s="7" t="s">
        <v>11</v>
      </c>
      <c r="C1290" s="3">
        <v>39966</v>
      </c>
      <c r="D1290" s="4" t="s">
        <v>8</v>
      </c>
      <c r="E1290" s="4" t="s">
        <v>166</v>
      </c>
      <c r="F1290" s="5" t="s">
        <v>189</v>
      </c>
      <c r="G1290" s="6">
        <v>0.90763888888888899</v>
      </c>
      <c r="H1290" s="6">
        <v>0.90902777777777777</v>
      </c>
      <c r="I1290" s="85">
        <f t="shared" si="20"/>
        <v>1.999999999999833</v>
      </c>
      <c r="J1290" s="86">
        <f>I1290*Segmentos!$D$7*(AH1290%)*IF(ISNUMBER(AI1290),AI1290%,0)</f>
        <v>30684.799999997438</v>
      </c>
      <c r="K1290" s="86">
        <f>I1290*Segmentos!$D$7*(AL1290%)*IF(ISNUMBER(AM1290),AM1290%,0)</f>
        <v>29983.199999997494</v>
      </c>
      <c r="L1290" s="4"/>
      <c r="M1290" s="2">
        <v>3.76</v>
      </c>
      <c r="N1290" s="2">
        <v>4.0999999999999996</v>
      </c>
      <c r="O1290" s="2">
        <v>92.7</v>
      </c>
      <c r="P1290" s="2">
        <v>88.379400000000004</v>
      </c>
      <c r="Q1290" s="2">
        <v>1</v>
      </c>
      <c r="R1290" s="2">
        <v>1.2</v>
      </c>
      <c r="S1290" s="2">
        <v>80.7</v>
      </c>
      <c r="T1290" s="2">
        <v>3.9171</v>
      </c>
      <c r="U1290" s="2">
        <v>3.63</v>
      </c>
      <c r="V1290" s="2">
        <v>4</v>
      </c>
      <c r="W1290" s="2">
        <v>90.6</v>
      </c>
      <c r="X1290" s="2">
        <v>17.914400000000001</v>
      </c>
      <c r="Y1290" s="2">
        <v>3.71</v>
      </c>
      <c r="Z1290" s="2">
        <v>3.8</v>
      </c>
      <c r="AA1290" s="2">
        <v>97.2</v>
      </c>
      <c r="AB1290" s="2">
        <v>25.7638</v>
      </c>
      <c r="AC1290" s="2">
        <v>5.28</v>
      </c>
      <c r="AD1290" s="2">
        <v>5.7</v>
      </c>
      <c r="AE1290" s="2">
        <v>92.1</v>
      </c>
      <c r="AF1290" s="2">
        <v>40.784100000000002</v>
      </c>
      <c r="AG1290" s="2">
        <v>3.8</v>
      </c>
      <c r="AH1290" s="22">
        <v>4.3</v>
      </c>
      <c r="AI1290" s="22">
        <v>89.2</v>
      </c>
      <c r="AJ1290" s="22">
        <v>42.445300000000003</v>
      </c>
      <c r="AK1290" s="18">
        <v>3.71</v>
      </c>
      <c r="AL1290" s="18">
        <v>3.9</v>
      </c>
      <c r="AM1290" s="18">
        <v>96.1</v>
      </c>
      <c r="AN1290" s="2">
        <v>45.934100000000001</v>
      </c>
      <c r="AO1290" s="2">
        <v>1.65</v>
      </c>
      <c r="AP1290" s="2">
        <v>2.1</v>
      </c>
      <c r="AQ1290" s="2">
        <v>80.099999999999994</v>
      </c>
      <c r="AR1290" s="2">
        <v>4.2531999999999996</v>
      </c>
      <c r="AS1290" s="2">
        <v>1.7</v>
      </c>
      <c r="AT1290" s="2">
        <v>1.9</v>
      </c>
      <c r="AU1290" s="2">
        <v>88.5</v>
      </c>
      <c r="AV1290" s="2">
        <v>8.8155999999999999</v>
      </c>
      <c r="AW1290" s="2">
        <v>6.5</v>
      </c>
      <c r="AX1290" s="2">
        <v>7.2</v>
      </c>
      <c r="AY1290" s="2">
        <v>90.1</v>
      </c>
      <c r="AZ1290" s="2">
        <v>43.9634</v>
      </c>
      <c r="BA1290" s="2">
        <v>3.48</v>
      </c>
      <c r="BB1290" s="2">
        <v>3.5</v>
      </c>
      <c r="BC1290" s="2">
        <v>100</v>
      </c>
      <c r="BD1290" s="2">
        <v>31.347300000000001</v>
      </c>
      <c r="BE1290" s="4"/>
      <c r="BF1290" s="4"/>
    </row>
    <row r="1291" spans="1:58" x14ac:dyDescent="0.2">
      <c r="A1291" s="29">
        <v>1290</v>
      </c>
      <c r="B1291" s="7" t="s">
        <v>6</v>
      </c>
      <c r="C1291" s="3">
        <v>39966</v>
      </c>
      <c r="D1291" s="4" t="s">
        <v>3</v>
      </c>
      <c r="E1291" s="4" t="s">
        <v>166</v>
      </c>
      <c r="F1291" s="5" t="s">
        <v>189</v>
      </c>
      <c r="G1291" s="6">
        <v>0.90833333333333333</v>
      </c>
      <c r="H1291" s="6">
        <v>0.90972222222222221</v>
      </c>
      <c r="I1291" s="85">
        <f t="shared" si="20"/>
        <v>1.9999999999999929</v>
      </c>
      <c r="J1291" s="86">
        <f>I1291*Segmentos!$D$7*(AH1291%)*IF(ISNUMBER(AI1291),AI1291%,0)</f>
        <v>57279.999999999796</v>
      </c>
      <c r="K1291" s="86">
        <f>I1291*Segmentos!$D$7*(AL1291%)*IF(ISNUMBER(AM1291),AM1291%,0)</f>
        <v>60393.599999999795</v>
      </c>
      <c r="L1291" s="4"/>
      <c r="M1291" s="2">
        <v>7.38</v>
      </c>
      <c r="N1291" s="2">
        <v>8.1</v>
      </c>
      <c r="O1291" s="2">
        <v>91.5</v>
      </c>
      <c r="P1291" s="2">
        <v>93.862499999999997</v>
      </c>
      <c r="Q1291" s="2">
        <v>1.76</v>
      </c>
      <c r="R1291" s="2">
        <v>1.9</v>
      </c>
      <c r="S1291" s="2">
        <v>91.1</v>
      </c>
      <c r="T1291" s="2">
        <v>3.7450999999999999</v>
      </c>
      <c r="U1291" s="2">
        <v>6.57</v>
      </c>
      <c r="V1291" s="2">
        <v>7.4</v>
      </c>
      <c r="W1291" s="2">
        <v>89.4</v>
      </c>
      <c r="X1291" s="2">
        <v>17.5261</v>
      </c>
      <c r="Y1291" s="2">
        <v>9.08</v>
      </c>
      <c r="Z1291" s="2">
        <v>9.6999999999999993</v>
      </c>
      <c r="AA1291" s="2">
        <v>93.3</v>
      </c>
      <c r="AB1291" s="2">
        <v>34.1248</v>
      </c>
      <c r="AC1291" s="2">
        <v>9.2100000000000009</v>
      </c>
      <c r="AD1291" s="2">
        <v>10.1</v>
      </c>
      <c r="AE1291" s="2">
        <v>90.9</v>
      </c>
      <c r="AF1291" s="2">
        <v>38.466500000000003</v>
      </c>
      <c r="AG1291" s="2">
        <v>7.15</v>
      </c>
      <c r="AH1291" s="22">
        <v>8</v>
      </c>
      <c r="AI1291" s="22">
        <v>89.5</v>
      </c>
      <c r="AJ1291" s="22">
        <v>43.141599999999997</v>
      </c>
      <c r="AK1291" s="18">
        <v>7.58</v>
      </c>
      <c r="AL1291" s="18">
        <v>8.1</v>
      </c>
      <c r="AM1291" s="18">
        <v>93.2</v>
      </c>
      <c r="AN1291" s="2">
        <v>50.7209</v>
      </c>
      <c r="AO1291" s="2">
        <v>4.2</v>
      </c>
      <c r="AP1291" s="2">
        <v>4.5999999999999996</v>
      </c>
      <c r="AQ1291" s="2">
        <v>91.8</v>
      </c>
      <c r="AR1291" s="2">
        <v>5.8350999999999997</v>
      </c>
      <c r="AS1291" s="2">
        <v>6.31</v>
      </c>
      <c r="AT1291" s="2">
        <v>7.1</v>
      </c>
      <c r="AU1291" s="2">
        <v>89.2</v>
      </c>
      <c r="AV1291" s="2">
        <v>17.6937</v>
      </c>
      <c r="AW1291" s="2">
        <v>8.74</v>
      </c>
      <c r="AX1291" s="2">
        <v>9.3000000000000007</v>
      </c>
      <c r="AY1291" s="2">
        <v>94.2</v>
      </c>
      <c r="AZ1291" s="2">
        <v>31.983000000000001</v>
      </c>
      <c r="BA1291" s="2">
        <v>7.87</v>
      </c>
      <c r="BB1291" s="2">
        <v>8.6999999999999993</v>
      </c>
      <c r="BC1291" s="2">
        <v>90.2</v>
      </c>
      <c r="BD1291" s="2">
        <v>38.350700000000003</v>
      </c>
      <c r="BE1291" s="4"/>
      <c r="BF1291" s="4"/>
    </row>
    <row r="1292" spans="1:58" x14ac:dyDescent="0.2">
      <c r="A1292" s="29">
        <v>1291</v>
      </c>
      <c r="B1292" s="7" t="s">
        <v>31</v>
      </c>
      <c r="C1292" s="3">
        <v>39966</v>
      </c>
      <c r="D1292" s="4" t="s">
        <v>28</v>
      </c>
      <c r="E1292" s="4" t="s">
        <v>166</v>
      </c>
      <c r="F1292" s="5" t="s">
        <v>189</v>
      </c>
      <c r="G1292" s="6">
        <v>0.91180555555555554</v>
      </c>
      <c r="H1292" s="6">
        <v>0.9145833333333333</v>
      </c>
      <c r="I1292" s="85">
        <f t="shared" si="20"/>
        <v>3.9999999999999858</v>
      </c>
      <c r="J1292" s="86">
        <f>I1292*Segmentos!$D$7*(AH1292%)*IF(ISNUMBER(AI1292),AI1292%,0)</f>
        <v>13910.399999999952</v>
      </c>
      <c r="K1292" s="86">
        <f>I1292*Segmentos!$D$7*(AL1292%)*IF(ISNUMBER(AM1292),AM1292%,0)</f>
        <v>16526.399999999947</v>
      </c>
      <c r="L1292" s="4"/>
      <c r="M1292" s="2">
        <v>0.92</v>
      </c>
      <c r="N1292" s="2">
        <v>1</v>
      </c>
      <c r="O1292" s="2">
        <v>95.1</v>
      </c>
      <c r="P1292" s="2">
        <v>100</v>
      </c>
      <c r="Q1292" s="2">
        <v>0.28999999999999998</v>
      </c>
      <c r="R1292" s="2">
        <v>0.3</v>
      </c>
      <c r="S1292" s="2">
        <v>100</v>
      </c>
      <c r="T1292" s="2">
        <v>5.2058999999999997</v>
      </c>
      <c r="U1292" s="2">
        <v>0</v>
      </c>
      <c r="V1292" s="2">
        <v>0</v>
      </c>
      <c r="W1292" s="8" t="s">
        <v>577</v>
      </c>
      <c r="X1292" s="2">
        <v>0</v>
      </c>
      <c r="Y1292" s="2">
        <v>1.06</v>
      </c>
      <c r="Z1292" s="2">
        <v>1.2</v>
      </c>
      <c r="AA1292" s="2">
        <v>86.7</v>
      </c>
      <c r="AB1292" s="2">
        <v>33.947800000000001</v>
      </c>
      <c r="AC1292" s="2">
        <v>1.71</v>
      </c>
      <c r="AD1292" s="2">
        <v>1.7</v>
      </c>
      <c r="AE1292" s="2">
        <v>100</v>
      </c>
      <c r="AF1292" s="2">
        <v>60.846200000000003</v>
      </c>
      <c r="AG1292" s="2">
        <v>0.84</v>
      </c>
      <c r="AH1292" s="22">
        <v>0.9</v>
      </c>
      <c r="AI1292" s="22">
        <v>96.6</v>
      </c>
      <c r="AJ1292" s="22">
        <v>43.307099999999998</v>
      </c>
      <c r="AK1292" s="18">
        <v>0.99</v>
      </c>
      <c r="AL1292" s="18">
        <v>1.1000000000000001</v>
      </c>
      <c r="AM1292" s="18">
        <v>93.9</v>
      </c>
      <c r="AN1292" s="2">
        <v>56.692900000000002</v>
      </c>
      <c r="AO1292" s="2">
        <v>0.51</v>
      </c>
      <c r="AP1292" s="2">
        <v>0.5</v>
      </c>
      <c r="AQ1292" s="2">
        <v>100</v>
      </c>
      <c r="AR1292" s="2">
        <v>6.0457999999999998</v>
      </c>
      <c r="AS1292" s="2">
        <v>1.1100000000000001</v>
      </c>
      <c r="AT1292" s="2">
        <v>1.1000000000000001</v>
      </c>
      <c r="AU1292" s="2">
        <v>100</v>
      </c>
      <c r="AV1292" s="2">
        <v>26.563700000000001</v>
      </c>
      <c r="AW1292" s="2">
        <v>0.62</v>
      </c>
      <c r="AX1292" s="2">
        <v>0.8</v>
      </c>
      <c r="AY1292" s="2">
        <v>78.8</v>
      </c>
      <c r="AZ1292" s="2">
        <v>19.283000000000001</v>
      </c>
      <c r="BA1292" s="2">
        <v>1.1599999999999999</v>
      </c>
      <c r="BB1292" s="2">
        <v>1.2</v>
      </c>
      <c r="BC1292" s="2">
        <v>100</v>
      </c>
      <c r="BD1292" s="2">
        <v>48.107500000000002</v>
      </c>
      <c r="BE1292" s="4"/>
      <c r="BF1292" s="4"/>
    </row>
    <row r="1293" spans="1:58" x14ac:dyDescent="0.2">
      <c r="A1293" s="29">
        <v>1292</v>
      </c>
      <c r="B1293" s="7" t="s">
        <v>38</v>
      </c>
      <c r="C1293" s="3">
        <v>39966</v>
      </c>
      <c r="D1293" s="4" t="s">
        <v>8</v>
      </c>
      <c r="E1293" s="4" t="s">
        <v>165</v>
      </c>
      <c r="F1293" s="5" t="s">
        <v>189</v>
      </c>
      <c r="G1293" s="6">
        <v>0.91736111111111107</v>
      </c>
      <c r="H1293" s="6">
        <v>0.99583333333333324</v>
      </c>
      <c r="I1293" s="85">
        <f t="shared" si="20"/>
        <v>112.99999999999991</v>
      </c>
      <c r="J1293" s="86">
        <f>I1293*Segmentos!$D$7*(AH1293%)*IF(ISNUMBER(AI1293),AI1293%,0)</f>
        <v>1703271.5999999985</v>
      </c>
      <c r="K1293" s="86">
        <f>I1293*Segmentos!$D$7*(AL1293%)*IF(ISNUMBER(AM1293),AM1293%,0)</f>
        <v>2291368.7999999984</v>
      </c>
      <c r="L1293" s="4"/>
      <c r="M1293" s="2">
        <v>4.45</v>
      </c>
      <c r="N1293" s="2">
        <v>22.4</v>
      </c>
      <c r="O1293" s="2">
        <v>19.899999999999999</v>
      </c>
      <c r="P1293" s="2">
        <v>77.971000000000004</v>
      </c>
      <c r="Q1293" s="2">
        <v>3.64</v>
      </c>
      <c r="R1293" s="2">
        <v>16.5</v>
      </c>
      <c r="S1293" s="2">
        <v>22</v>
      </c>
      <c r="T1293" s="2">
        <v>10.6424</v>
      </c>
      <c r="U1293" s="2">
        <v>5.61</v>
      </c>
      <c r="V1293" s="2">
        <v>24.9</v>
      </c>
      <c r="W1293" s="2">
        <v>22.5</v>
      </c>
      <c r="X1293" s="2">
        <v>20.5931</v>
      </c>
      <c r="Y1293" s="2">
        <v>4.03</v>
      </c>
      <c r="Z1293" s="2">
        <v>24.5</v>
      </c>
      <c r="AA1293" s="2">
        <v>16.5</v>
      </c>
      <c r="AB1293" s="2">
        <v>20.816400000000002</v>
      </c>
      <c r="AC1293" s="2">
        <v>4.51</v>
      </c>
      <c r="AD1293" s="2">
        <v>22</v>
      </c>
      <c r="AE1293" s="2">
        <v>20.5</v>
      </c>
      <c r="AF1293" s="2">
        <v>25.9191</v>
      </c>
      <c r="AG1293" s="2">
        <v>3.77</v>
      </c>
      <c r="AH1293" s="22">
        <v>23.7</v>
      </c>
      <c r="AI1293" s="22">
        <v>15.9</v>
      </c>
      <c r="AJ1293" s="22">
        <v>31.29</v>
      </c>
      <c r="AK1293" s="18">
        <v>5.07</v>
      </c>
      <c r="AL1293" s="18">
        <v>21.3</v>
      </c>
      <c r="AM1293" s="18">
        <v>23.8</v>
      </c>
      <c r="AN1293" s="2">
        <v>46.680999999999997</v>
      </c>
      <c r="AO1293" s="2">
        <v>1.64</v>
      </c>
      <c r="AP1293" s="2">
        <v>13.3</v>
      </c>
      <c r="AQ1293" s="2">
        <v>12.3</v>
      </c>
      <c r="AR1293" s="2">
        <v>3.1375999999999999</v>
      </c>
      <c r="AS1293" s="2">
        <v>2.77</v>
      </c>
      <c r="AT1293" s="2">
        <v>15.6</v>
      </c>
      <c r="AU1293" s="2">
        <v>17.8</v>
      </c>
      <c r="AV1293" s="2">
        <v>10.6937</v>
      </c>
      <c r="AW1293" s="2">
        <v>5.03</v>
      </c>
      <c r="AX1293" s="2">
        <v>26.7</v>
      </c>
      <c r="AY1293" s="2">
        <v>18.899999999999999</v>
      </c>
      <c r="AZ1293" s="2">
        <v>25.3154</v>
      </c>
      <c r="BA1293" s="2">
        <v>5.79</v>
      </c>
      <c r="BB1293" s="2">
        <v>25.8</v>
      </c>
      <c r="BC1293" s="2">
        <v>22.5</v>
      </c>
      <c r="BD1293" s="2">
        <v>38.824199999999998</v>
      </c>
      <c r="BE1293" s="4"/>
      <c r="BF1293" s="4"/>
    </row>
    <row r="1294" spans="1:58" x14ac:dyDescent="0.2">
      <c r="A1294" s="29">
        <v>1293</v>
      </c>
      <c r="B1294" s="7" t="s">
        <v>86</v>
      </c>
      <c r="C1294" s="3">
        <v>39966</v>
      </c>
      <c r="D1294" s="4" t="s">
        <v>17</v>
      </c>
      <c r="E1294" s="4" t="s">
        <v>169</v>
      </c>
      <c r="F1294" s="5" t="s">
        <v>189</v>
      </c>
      <c r="G1294" s="6">
        <v>0.9159722222222223</v>
      </c>
      <c r="H1294" s="6">
        <v>0.95763888888888893</v>
      </c>
      <c r="I1294" s="85">
        <f t="shared" si="20"/>
        <v>59.999999999999943</v>
      </c>
      <c r="J1294" s="86">
        <f>I1294*Segmentos!$D$7*(AH1294%)*IF(ISNUMBER(AI1294),AI1294%,0)</f>
        <v>8399.9999999999927</v>
      </c>
      <c r="K1294" s="86">
        <f>I1294*Segmentos!$D$7*(AL1294%)*IF(ISNUMBER(AM1294),AM1294%,0)</f>
        <v>935.9999999999992</v>
      </c>
      <c r="L1294" s="4"/>
      <c r="M1294" s="2">
        <v>0.02</v>
      </c>
      <c r="N1294" s="2">
        <v>0.5</v>
      </c>
      <c r="O1294" s="2">
        <v>3.6</v>
      </c>
      <c r="P1294" s="2">
        <v>100</v>
      </c>
      <c r="Q1294" s="2">
        <v>0.01</v>
      </c>
      <c r="R1294" s="2">
        <v>0.4</v>
      </c>
      <c r="S1294" s="2">
        <v>1.7</v>
      </c>
      <c r="T1294" s="2">
        <v>5.2378999999999998</v>
      </c>
      <c r="U1294" s="2">
        <v>0</v>
      </c>
      <c r="V1294" s="2">
        <v>0.1</v>
      </c>
      <c r="W1294" s="2">
        <v>1.7</v>
      </c>
      <c r="X1294" s="2">
        <v>1.7181999999999999</v>
      </c>
      <c r="Y1294" s="2">
        <v>0.03</v>
      </c>
      <c r="Z1294" s="2">
        <v>0.8</v>
      </c>
      <c r="AA1294" s="2">
        <v>4.0999999999999996</v>
      </c>
      <c r="AB1294" s="2">
        <v>52.192599999999999</v>
      </c>
      <c r="AC1294" s="2">
        <v>0.02</v>
      </c>
      <c r="AD1294" s="2">
        <v>0.6</v>
      </c>
      <c r="AE1294" s="2">
        <v>3.7</v>
      </c>
      <c r="AF1294" s="2">
        <v>40.851199999999999</v>
      </c>
      <c r="AG1294" s="2">
        <v>0.03</v>
      </c>
      <c r="AH1294" s="22">
        <v>1</v>
      </c>
      <c r="AI1294" s="22">
        <v>3.5</v>
      </c>
      <c r="AJ1294" s="22">
        <v>85.121499999999997</v>
      </c>
      <c r="AK1294" s="18">
        <v>0.01</v>
      </c>
      <c r="AL1294" s="18">
        <v>0.1</v>
      </c>
      <c r="AM1294" s="18">
        <v>3.9</v>
      </c>
      <c r="AN1294" s="2">
        <v>14.878500000000001</v>
      </c>
      <c r="AO1294" s="2">
        <v>0.01</v>
      </c>
      <c r="AP1294" s="2">
        <v>0.4</v>
      </c>
      <c r="AQ1294" s="2">
        <v>2.6</v>
      </c>
      <c r="AR1294" s="2">
        <v>6.3238000000000003</v>
      </c>
      <c r="AS1294" s="2">
        <v>0</v>
      </c>
      <c r="AT1294" s="2">
        <v>0</v>
      </c>
      <c r="AU1294" s="8" t="s">
        <v>577</v>
      </c>
      <c r="AV1294" s="2">
        <v>0</v>
      </c>
      <c r="AW1294" s="2">
        <v>0.01</v>
      </c>
      <c r="AX1294" s="2">
        <v>0.2</v>
      </c>
      <c r="AY1294" s="2">
        <v>5</v>
      </c>
      <c r="AZ1294" s="2">
        <v>11.8284</v>
      </c>
      <c r="BA1294" s="2">
        <v>0.04</v>
      </c>
      <c r="BB1294" s="2">
        <v>1.2</v>
      </c>
      <c r="BC1294" s="2">
        <v>3.5</v>
      </c>
      <c r="BD1294" s="2">
        <v>81.847800000000007</v>
      </c>
      <c r="BE1294" s="4"/>
      <c r="BF1294" s="4"/>
    </row>
    <row r="1295" spans="1:58" x14ac:dyDescent="0.2">
      <c r="A1295" s="29">
        <v>1294</v>
      </c>
      <c r="B1295" s="7" t="s">
        <v>14</v>
      </c>
      <c r="C1295" s="3">
        <v>39966</v>
      </c>
      <c r="D1295" s="4" t="s">
        <v>13</v>
      </c>
      <c r="E1295" s="4" t="s">
        <v>163</v>
      </c>
      <c r="F1295" s="5" t="s">
        <v>189</v>
      </c>
      <c r="G1295" s="6">
        <v>0.8520833333333333</v>
      </c>
      <c r="H1295" s="6">
        <v>0.875</v>
      </c>
      <c r="I1295" s="85">
        <f t="shared" si="20"/>
        <v>33.000000000000043</v>
      </c>
      <c r="J1295" s="86">
        <f>I1295*Segmentos!$D$7*(AH1295%)*IF(ISNUMBER(AI1295),AI1295%,0)</f>
        <v>873351.60000000114</v>
      </c>
      <c r="K1295" s="86">
        <f>I1295*Segmentos!$D$7*(AL1295%)*IF(ISNUMBER(AM1295),AM1295%,0)</f>
        <v>1113750.0000000014</v>
      </c>
      <c r="L1295" s="4"/>
      <c r="M1295" s="2">
        <v>7.56</v>
      </c>
      <c r="N1295" s="2">
        <v>11.7</v>
      </c>
      <c r="O1295" s="2">
        <v>64.5</v>
      </c>
      <c r="P1295" s="2">
        <v>83.311800000000005</v>
      </c>
      <c r="Q1295" s="2">
        <v>4.7</v>
      </c>
      <c r="R1295" s="2">
        <v>8</v>
      </c>
      <c r="S1295" s="2">
        <v>58.4</v>
      </c>
      <c r="T1295" s="2">
        <v>8.6355000000000004</v>
      </c>
      <c r="U1295" s="2">
        <v>8.25</v>
      </c>
      <c r="V1295" s="2">
        <v>12.3</v>
      </c>
      <c r="W1295" s="2">
        <v>67</v>
      </c>
      <c r="X1295" s="2">
        <v>19.058399999999999</v>
      </c>
      <c r="Y1295" s="2">
        <v>7.38</v>
      </c>
      <c r="Z1295" s="2">
        <v>12.2</v>
      </c>
      <c r="AA1295" s="2">
        <v>60.2</v>
      </c>
      <c r="AB1295" s="2">
        <v>24.012599999999999</v>
      </c>
      <c r="AC1295" s="2">
        <v>8.73</v>
      </c>
      <c r="AD1295" s="2">
        <v>12.7</v>
      </c>
      <c r="AE1295" s="2">
        <v>68.7</v>
      </c>
      <c r="AF1295" s="2">
        <v>31.6053</v>
      </c>
      <c r="AG1295" s="2">
        <v>6.59</v>
      </c>
      <c r="AH1295" s="22">
        <v>10.9</v>
      </c>
      <c r="AI1295" s="22">
        <v>60.7</v>
      </c>
      <c r="AJ1295" s="22">
        <v>34.443199999999997</v>
      </c>
      <c r="AK1295" s="18">
        <v>8.44</v>
      </c>
      <c r="AL1295" s="18">
        <v>12.5</v>
      </c>
      <c r="AM1295" s="18">
        <v>67.5</v>
      </c>
      <c r="AN1295" s="2">
        <v>48.868600000000001</v>
      </c>
      <c r="AO1295" s="2">
        <v>5.0599999999999996</v>
      </c>
      <c r="AP1295" s="2">
        <v>8.6999999999999993</v>
      </c>
      <c r="AQ1295" s="2">
        <v>58.4</v>
      </c>
      <c r="AR1295" s="2">
        <v>6.0903999999999998</v>
      </c>
      <c r="AS1295" s="2">
        <v>5.52</v>
      </c>
      <c r="AT1295" s="2">
        <v>8.8000000000000007</v>
      </c>
      <c r="AU1295" s="2">
        <v>62.6</v>
      </c>
      <c r="AV1295" s="2">
        <v>13.399800000000001</v>
      </c>
      <c r="AW1295" s="2">
        <v>6.76</v>
      </c>
      <c r="AX1295" s="2">
        <v>11.1</v>
      </c>
      <c r="AY1295" s="2">
        <v>61</v>
      </c>
      <c r="AZ1295" s="2">
        <v>21.416499999999999</v>
      </c>
      <c r="BA1295" s="2">
        <v>10.050000000000001</v>
      </c>
      <c r="BB1295" s="2">
        <v>14.7</v>
      </c>
      <c r="BC1295" s="2">
        <v>68.2</v>
      </c>
      <c r="BD1295" s="2">
        <v>42.405099999999997</v>
      </c>
      <c r="BE1295" s="4"/>
      <c r="BF1295" s="4"/>
    </row>
    <row r="1296" spans="1:58" x14ac:dyDescent="0.2">
      <c r="A1296" s="29">
        <v>1295</v>
      </c>
      <c r="B1296" s="7" t="s">
        <v>10</v>
      </c>
      <c r="C1296" s="3">
        <v>39966</v>
      </c>
      <c r="D1296" s="4" t="s">
        <v>8</v>
      </c>
      <c r="E1296" s="4" t="s">
        <v>164</v>
      </c>
      <c r="F1296" s="5" t="s">
        <v>189</v>
      </c>
      <c r="G1296" s="6">
        <v>0.87361111111111101</v>
      </c>
      <c r="H1296" s="6">
        <v>0.91736111111111107</v>
      </c>
      <c r="I1296" s="85">
        <f t="shared" si="20"/>
        <v>63.000000000000099</v>
      </c>
      <c r="J1296" s="86">
        <f>I1296*Segmentos!$D$7*(AH1296%)*IF(ISNUMBER(AI1296),AI1296%,0)</f>
        <v>1360094.4000000025</v>
      </c>
      <c r="K1296" s="86">
        <f>I1296*Segmentos!$D$7*(AL1296%)*IF(ISNUMBER(AM1296),AM1296%,0)</f>
        <v>1145289.6000000017</v>
      </c>
      <c r="L1296" s="4"/>
      <c r="M1296" s="2">
        <v>4.95</v>
      </c>
      <c r="N1296" s="2">
        <v>17.7</v>
      </c>
      <c r="O1296" s="2">
        <v>27.9</v>
      </c>
      <c r="P1296" s="2">
        <v>88.656599999999997</v>
      </c>
      <c r="Q1296" s="2">
        <v>0.98</v>
      </c>
      <c r="R1296" s="2">
        <v>5.6</v>
      </c>
      <c r="S1296" s="2">
        <v>17.600000000000001</v>
      </c>
      <c r="T1296" s="2">
        <v>2.9159999999999999</v>
      </c>
      <c r="U1296" s="2">
        <v>3.79</v>
      </c>
      <c r="V1296" s="2">
        <v>15.7</v>
      </c>
      <c r="W1296" s="2">
        <v>24.1</v>
      </c>
      <c r="X1296" s="2">
        <v>14.2356</v>
      </c>
      <c r="Y1296" s="2">
        <v>4.32</v>
      </c>
      <c r="Z1296" s="2">
        <v>18.399999999999999</v>
      </c>
      <c r="AA1296" s="2">
        <v>23.4</v>
      </c>
      <c r="AB1296" s="2">
        <v>22.840499999999999</v>
      </c>
      <c r="AC1296" s="2">
        <v>8.2799999999999994</v>
      </c>
      <c r="AD1296" s="2">
        <v>24.6</v>
      </c>
      <c r="AE1296" s="2">
        <v>33.6</v>
      </c>
      <c r="AF1296" s="2">
        <v>48.664499999999997</v>
      </c>
      <c r="AG1296" s="2">
        <v>5.39</v>
      </c>
      <c r="AH1296" s="22">
        <v>20.6</v>
      </c>
      <c r="AI1296" s="22">
        <v>26.2</v>
      </c>
      <c r="AJ1296" s="22">
        <v>45.811599999999999</v>
      </c>
      <c r="AK1296" s="18">
        <v>4.55</v>
      </c>
      <c r="AL1296" s="18">
        <v>15.2</v>
      </c>
      <c r="AM1296" s="18">
        <v>29.9</v>
      </c>
      <c r="AN1296" s="2">
        <v>42.844900000000003</v>
      </c>
      <c r="AO1296" s="2">
        <v>2.17</v>
      </c>
      <c r="AP1296" s="2">
        <v>12.8</v>
      </c>
      <c r="AQ1296" s="2">
        <v>16.899999999999999</v>
      </c>
      <c r="AR1296" s="2">
        <v>4.2411000000000003</v>
      </c>
      <c r="AS1296" s="2">
        <v>2.62</v>
      </c>
      <c r="AT1296" s="2">
        <v>13.2</v>
      </c>
      <c r="AU1296" s="2">
        <v>19.8</v>
      </c>
      <c r="AV1296" s="2">
        <v>10.3238</v>
      </c>
      <c r="AW1296" s="2">
        <v>6.22</v>
      </c>
      <c r="AX1296" s="2">
        <v>20.3</v>
      </c>
      <c r="AY1296" s="2">
        <v>30.7</v>
      </c>
      <c r="AZ1296" s="2">
        <v>32.018799999999999</v>
      </c>
      <c r="BA1296" s="2">
        <v>6.13</v>
      </c>
      <c r="BB1296" s="2">
        <v>19.8</v>
      </c>
      <c r="BC1296" s="2">
        <v>30.9</v>
      </c>
      <c r="BD1296" s="2">
        <v>42.072899999999997</v>
      </c>
      <c r="BE1296" s="4"/>
      <c r="BF1296" s="4"/>
    </row>
    <row r="1297" spans="1:58" x14ac:dyDescent="0.2">
      <c r="A1297" s="29">
        <v>1296</v>
      </c>
      <c r="B1297" s="7" t="s">
        <v>117</v>
      </c>
      <c r="C1297" s="3">
        <v>39966</v>
      </c>
      <c r="D1297" s="4" t="s">
        <v>28</v>
      </c>
      <c r="E1297" s="4" t="s">
        <v>117</v>
      </c>
      <c r="F1297" s="5" t="s">
        <v>189</v>
      </c>
      <c r="G1297" s="6">
        <v>0.91666666666666663</v>
      </c>
      <c r="H1297" s="6">
        <v>0.98611111111111116</v>
      </c>
      <c r="I1297" s="85">
        <f t="shared" si="20"/>
        <v>100.00000000000013</v>
      </c>
      <c r="J1297" s="86">
        <f>I1297*Segmentos!$D$7*(AH1297%)*IF(ISNUMBER(AI1297),AI1297%,0)</f>
        <v>507360.0000000007</v>
      </c>
      <c r="K1297" s="86">
        <f>I1297*Segmentos!$D$7*(AL1297%)*IF(ISNUMBER(AM1297),AM1297%,0)</f>
        <v>624000.00000000081</v>
      </c>
      <c r="L1297" s="4" t="s">
        <v>353</v>
      </c>
      <c r="M1297" s="2">
        <v>1.43</v>
      </c>
      <c r="N1297" s="2">
        <v>8.1</v>
      </c>
      <c r="O1297" s="2">
        <v>17.600000000000001</v>
      </c>
      <c r="P1297" s="2">
        <v>87.642700000000005</v>
      </c>
      <c r="Q1297" s="2">
        <v>0.11</v>
      </c>
      <c r="R1297" s="2">
        <v>1.5</v>
      </c>
      <c r="S1297" s="2">
        <v>7.6</v>
      </c>
      <c r="T1297" s="2">
        <v>1.1708000000000001</v>
      </c>
      <c r="U1297" s="2">
        <v>0.94</v>
      </c>
      <c r="V1297" s="2">
        <v>7.5</v>
      </c>
      <c r="W1297" s="2">
        <v>12.5</v>
      </c>
      <c r="X1297" s="2">
        <v>12.0815</v>
      </c>
      <c r="Y1297" s="2">
        <v>1.56</v>
      </c>
      <c r="Z1297" s="2">
        <v>9.5</v>
      </c>
      <c r="AA1297" s="2">
        <v>16.399999999999999</v>
      </c>
      <c r="AB1297" s="2">
        <v>28.384399999999999</v>
      </c>
      <c r="AC1297" s="2">
        <v>2.2799999999999998</v>
      </c>
      <c r="AD1297" s="2">
        <v>10.5</v>
      </c>
      <c r="AE1297" s="2">
        <v>21.6</v>
      </c>
      <c r="AF1297" s="2">
        <v>46.005899999999997</v>
      </c>
      <c r="AG1297" s="2">
        <v>1.27</v>
      </c>
      <c r="AH1297" s="22">
        <v>8.4</v>
      </c>
      <c r="AI1297" s="22">
        <v>15.1</v>
      </c>
      <c r="AJ1297" s="22">
        <v>37.009099999999997</v>
      </c>
      <c r="AK1297" s="18">
        <v>1.57</v>
      </c>
      <c r="AL1297" s="18">
        <v>7.8</v>
      </c>
      <c r="AM1297" s="18">
        <v>20</v>
      </c>
      <c r="AN1297" s="2">
        <v>50.633600000000001</v>
      </c>
      <c r="AO1297" s="2">
        <v>1.2</v>
      </c>
      <c r="AP1297" s="2">
        <v>4.8</v>
      </c>
      <c r="AQ1297" s="2">
        <v>25.1</v>
      </c>
      <c r="AR1297" s="2">
        <v>8.0571999999999999</v>
      </c>
      <c r="AS1297" s="2">
        <v>0.72</v>
      </c>
      <c r="AT1297" s="2">
        <v>7.6</v>
      </c>
      <c r="AU1297" s="2">
        <v>9.4</v>
      </c>
      <c r="AV1297" s="2">
        <v>9.7704000000000004</v>
      </c>
      <c r="AW1297" s="2">
        <v>1.91</v>
      </c>
      <c r="AX1297" s="2">
        <v>8.5</v>
      </c>
      <c r="AY1297" s="2">
        <v>22.5</v>
      </c>
      <c r="AZ1297" s="2">
        <v>33.772100000000002</v>
      </c>
      <c r="BA1297" s="2">
        <v>1.53</v>
      </c>
      <c r="BB1297" s="2">
        <v>9</v>
      </c>
      <c r="BC1297" s="2">
        <v>17</v>
      </c>
      <c r="BD1297" s="2">
        <v>36.043100000000003</v>
      </c>
      <c r="BE1297" s="4"/>
      <c r="BF1297" s="4"/>
    </row>
    <row r="1298" spans="1:58" x14ac:dyDescent="0.2">
      <c r="A1298" s="29">
        <v>1297</v>
      </c>
      <c r="B1298" s="7" t="s">
        <v>89</v>
      </c>
      <c r="C1298" s="3">
        <v>39966</v>
      </c>
      <c r="D1298" s="4" t="s">
        <v>28</v>
      </c>
      <c r="E1298" s="4" t="s">
        <v>169</v>
      </c>
      <c r="F1298" s="5" t="s">
        <v>189</v>
      </c>
      <c r="G1298" s="6">
        <v>0.84027777777777779</v>
      </c>
      <c r="H1298" s="6">
        <v>0.87569444444444444</v>
      </c>
      <c r="I1298" s="85">
        <f t="shared" si="20"/>
        <v>50.999999999999979</v>
      </c>
      <c r="J1298" s="86">
        <f>I1298*Segmentos!$D$7*(AH1298%)*IF(ISNUMBER(AI1298),AI1298%,0)</f>
        <v>166769.99999999994</v>
      </c>
      <c r="K1298" s="86">
        <f>I1298*Segmentos!$D$7*(AL1298%)*IF(ISNUMBER(AM1298),AM1298%,0)</f>
        <v>194819.99999999994</v>
      </c>
      <c r="L1298" s="4"/>
      <c r="M1298" s="2">
        <v>0.89</v>
      </c>
      <c r="N1298" s="2">
        <v>2.5</v>
      </c>
      <c r="O1298" s="2">
        <v>35.6</v>
      </c>
      <c r="P1298" s="2">
        <v>87.328400000000002</v>
      </c>
      <c r="Q1298" s="2">
        <v>0.54</v>
      </c>
      <c r="R1298" s="2">
        <v>0.7</v>
      </c>
      <c r="S1298" s="2">
        <v>75.5</v>
      </c>
      <c r="T1298" s="2">
        <v>8.7444000000000006</v>
      </c>
      <c r="U1298" s="2">
        <v>0.23</v>
      </c>
      <c r="V1298" s="2">
        <v>1.1000000000000001</v>
      </c>
      <c r="W1298" s="2">
        <v>22.3</v>
      </c>
      <c r="X1298" s="2">
        <v>4.8032000000000004</v>
      </c>
      <c r="Y1298" s="2">
        <v>1.19</v>
      </c>
      <c r="Z1298" s="2">
        <v>2.8</v>
      </c>
      <c r="AA1298" s="2">
        <v>42.9</v>
      </c>
      <c r="AB1298" s="2">
        <v>34.337200000000003</v>
      </c>
      <c r="AC1298" s="2">
        <v>1.23</v>
      </c>
      <c r="AD1298" s="2">
        <v>4.0999999999999996</v>
      </c>
      <c r="AE1298" s="2">
        <v>29.9</v>
      </c>
      <c r="AF1298" s="2">
        <v>39.4437</v>
      </c>
      <c r="AG1298" s="2">
        <v>0.81</v>
      </c>
      <c r="AH1298" s="22">
        <v>2.5</v>
      </c>
      <c r="AI1298" s="22">
        <v>32.700000000000003</v>
      </c>
      <c r="AJ1298" s="22">
        <v>37.705599999999997</v>
      </c>
      <c r="AK1298" s="18">
        <v>0.96</v>
      </c>
      <c r="AL1298" s="18">
        <v>2.5</v>
      </c>
      <c r="AM1298" s="18">
        <v>38.200000000000003</v>
      </c>
      <c r="AN1298" s="2">
        <v>49.622799999999998</v>
      </c>
      <c r="AO1298" s="2">
        <v>0.14000000000000001</v>
      </c>
      <c r="AP1298" s="2">
        <v>1</v>
      </c>
      <c r="AQ1298" s="2">
        <v>13.3</v>
      </c>
      <c r="AR1298" s="2">
        <v>1.4876</v>
      </c>
      <c r="AS1298" s="2">
        <v>0.35</v>
      </c>
      <c r="AT1298" s="2">
        <v>2.4</v>
      </c>
      <c r="AU1298" s="2">
        <v>14.4</v>
      </c>
      <c r="AV1298" s="2">
        <v>7.4682000000000004</v>
      </c>
      <c r="AW1298" s="2">
        <v>0.78</v>
      </c>
      <c r="AX1298" s="2">
        <v>1.6</v>
      </c>
      <c r="AY1298" s="2">
        <v>48.4</v>
      </c>
      <c r="AZ1298" s="2">
        <v>21.825800000000001</v>
      </c>
      <c r="BA1298" s="2">
        <v>1.51</v>
      </c>
      <c r="BB1298" s="2">
        <v>3.7</v>
      </c>
      <c r="BC1298" s="2">
        <v>41.3</v>
      </c>
      <c r="BD1298" s="2">
        <v>56.546900000000001</v>
      </c>
      <c r="BE1298" s="4"/>
      <c r="BF1298" s="4"/>
    </row>
    <row r="1299" spans="1:58" x14ac:dyDescent="0.2">
      <c r="A1299" s="29">
        <v>1298</v>
      </c>
      <c r="B1299" s="7" t="s">
        <v>83</v>
      </c>
      <c r="C1299" s="3">
        <v>39966</v>
      </c>
      <c r="D1299" s="4" t="s">
        <v>21</v>
      </c>
      <c r="E1299" s="4" t="s">
        <v>170</v>
      </c>
      <c r="F1299" s="5" t="s">
        <v>189</v>
      </c>
      <c r="G1299" s="6">
        <v>0.875</v>
      </c>
      <c r="H1299" s="6">
        <v>0.88958333333333339</v>
      </c>
      <c r="I1299" s="85">
        <f t="shared" si="20"/>
        <v>21.000000000000085</v>
      </c>
      <c r="J1299" s="86">
        <f>I1299*Segmentos!$D$7*(AH1299%)*IF(ISNUMBER(AI1299),AI1299%,0)</f>
        <v>74214.000000000291</v>
      </c>
      <c r="K1299" s="86">
        <f>I1299*Segmentos!$D$7*(AL1299%)*IF(ISNUMBER(AM1299),AM1299%,0)</f>
        <v>30693.600000000126</v>
      </c>
      <c r="L1299" s="4"/>
      <c r="M1299" s="2">
        <v>0.62</v>
      </c>
      <c r="N1299" s="2">
        <v>1.2</v>
      </c>
      <c r="O1299" s="2">
        <v>51.5</v>
      </c>
      <c r="P1299" s="2">
        <v>46.211100000000002</v>
      </c>
      <c r="Q1299" s="2">
        <v>0.02</v>
      </c>
      <c r="R1299" s="2">
        <v>0.5</v>
      </c>
      <c r="S1299" s="2">
        <v>4.8</v>
      </c>
      <c r="T1299" s="2">
        <v>0.30509999999999998</v>
      </c>
      <c r="U1299" s="2">
        <v>1.87</v>
      </c>
      <c r="V1299" s="2">
        <v>2.5</v>
      </c>
      <c r="W1299" s="2">
        <v>75.099999999999994</v>
      </c>
      <c r="X1299" s="2">
        <v>29.128699999999998</v>
      </c>
      <c r="Y1299" s="2">
        <v>0.45</v>
      </c>
      <c r="Z1299" s="2">
        <v>1.4</v>
      </c>
      <c r="AA1299" s="2">
        <v>32.6</v>
      </c>
      <c r="AB1299" s="2">
        <v>9.9564000000000004</v>
      </c>
      <c r="AC1299" s="2">
        <v>0.28000000000000003</v>
      </c>
      <c r="AD1299" s="2">
        <v>0.6</v>
      </c>
      <c r="AE1299" s="2">
        <v>48.7</v>
      </c>
      <c r="AF1299" s="2">
        <v>6.8208000000000002</v>
      </c>
      <c r="AG1299" s="2">
        <v>0.89</v>
      </c>
      <c r="AH1299" s="22">
        <v>1.5</v>
      </c>
      <c r="AI1299" s="22">
        <v>58.9</v>
      </c>
      <c r="AJ1299" s="22">
        <v>31.322399999999998</v>
      </c>
      <c r="AK1299" s="18">
        <v>0.38</v>
      </c>
      <c r="AL1299" s="18">
        <v>0.9</v>
      </c>
      <c r="AM1299" s="18">
        <v>40.6</v>
      </c>
      <c r="AN1299" s="2">
        <v>14.8886</v>
      </c>
      <c r="AO1299" s="2">
        <v>0</v>
      </c>
      <c r="AP1299" s="2">
        <v>0</v>
      </c>
      <c r="AQ1299" s="8" t="s">
        <v>577</v>
      </c>
      <c r="AR1299" s="2">
        <v>0</v>
      </c>
      <c r="AS1299" s="2">
        <v>0.52</v>
      </c>
      <c r="AT1299" s="2">
        <v>1.5</v>
      </c>
      <c r="AU1299" s="2">
        <v>35</v>
      </c>
      <c r="AV1299" s="2">
        <v>8.5465999999999998</v>
      </c>
      <c r="AW1299" s="2">
        <v>0.57999999999999996</v>
      </c>
      <c r="AX1299" s="2">
        <v>1.2</v>
      </c>
      <c r="AY1299" s="2">
        <v>50.6</v>
      </c>
      <c r="AZ1299" s="2">
        <v>12.4331</v>
      </c>
      <c r="BA1299" s="2">
        <v>0.89</v>
      </c>
      <c r="BB1299" s="2">
        <v>1.4</v>
      </c>
      <c r="BC1299" s="2">
        <v>61.8</v>
      </c>
      <c r="BD1299" s="2">
        <v>25.231400000000001</v>
      </c>
      <c r="BE1299" s="4"/>
      <c r="BF1299" s="4"/>
    </row>
    <row r="1300" spans="1:58" x14ac:dyDescent="0.2">
      <c r="A1300" s="29">
        <v>1299</v>
      </c>
      <c r="B1300" s="7" t="s">
        <v>80</v>
      </c>
      <c r="C1300" s="3">
        <v>39966</v>
      </c>
      <c r="D1300" s="4" t="s">
        <v>3</v>
      </c>
      <c r="E1300" s="4" t="s">
        <v>167</v>
      </c>
      <c r="F1300" s="5" t="s">
        <v>189</v>
      </c>
      <c r="G1300" s="6">
        <v>0.91666666666666663</v>
      </c>
      <c r="H1300" s="6">
        <v>0.98541666666666661</v>
      </c>
      <c r="I1300" s="85">
        <f t="shared" si="20"/>
        <v>98.999999999999972</v>
      </c>
      <c r="J1300" s="86">
        <f>I1300*Segmentos!$D$7*(AH1300%)*IF(ISNUMBER(AI1300),AI1300%,0)</f>
        <v>2624291.9999999986</v>
      </c>
      <c r="K1300" s="86">
        <f>I1300*Segmentos!$D$7*(AL1300%)*IF(ISNUMBER(AM1300),AM1300%,0)</f>
        <v>3040804.7999999989</v>
      </c>
      <c r="L1300" s="4"/>
      <c r="M1300" s="2">
        <v>7.17</v>
      </c>
      <c r="N1300" s="2">
        <v>23.6</v>
      </c>
      <c r="O1300" s="2">
        <v>30.4</v>
      </c>
      <c r="P1300" s="2">
        <v>90.851600000000005</v>
      </c>
      <c r="Q1300" s="2">
        <v>2.36</v>
      </c>
      <c r="R1300" s="2">
        <v>13.3</v>
      </c>
      <c r="S1300" s="2">
        <v>17.7</v>
      </c>
      <c r="T1300" s="2">
        <v>4.9880000000000004</v>
      </c>
      <c r="U1300" s="2">
        <v>7.12</v>
      </c>
      <c r="V1300" s="2">
        <v>21.7</v>
      </c>
      <c r="W1300" s="2">
        <v>32.799999999999997</v>
      </c>
      <c r="X1300" s="2">
        <v>18.925799999999999</v>
      </c>
      <c r="Y1300" s="2">
        <v>8.0500000000000007</v>
      </c>
      <c r="Z1300" s="2">
        <v>28.2</v>
      </c>
      <c r="AA1300" s="2">
        <v>28.5</v>
      </c>
      <c r="AB1300" s="2">
        <v>30.146699999999999</v>
      </c>
      <c r="AC1300" s="2">
        <v>8.84</v>
      </c>
      <c r="AD1300" s="2">
        <v>25.8</v>
      </c>
      <c r="AE1300" s="2">
        <v>34.299999999999997</v>
      </c>
      <c r="AF1300" s="2">
        <v>36.791200000000003</v>
      </c>
      <c r="AG1300" s="2">
        <v>6.61</v>
      </c>
      <c r="AH1300" s="22">
        <v>23.5</v>
      </c>
      <c r="AI1300" s="22">
        <v>28.2</v>
      </c>
      <c r="AJ1300" s="22">
        <v>39.758899999999997</v>
      </c>
      <c r="AK1300" s="18">
        <v>7.67</v>
      </c>
      <c r="AL1300" s="18">
        <v>23.7</v>
      </c>
      <c r="AM1300" s="18">
        <v>32.4</v>
      </c>
      <c r="AN1300" s="2">
        <v>51.092700000000001</v>
      </c>
      <c r="AO1300" s="2">
        <v>2.17</v>
      </c>
      <c r="AP1300" s="2">
        <v>13.9</v>
      </c>
      <c r="AQ1300" s="2">
        <v>15.6</v>
      </c>
      <c r="AR1300" s="2">
        <v>3.0123000000000002</v>
      </c>
      <c r="AS1300" s="2">
        <v>4.9800000000000004</v>
      </c>
      <c r="AT1300" s="2">
        <v>19.8</v>
      </c>
      <c r="AU1300" s="2">
        <v>25.2</v>
      </c>
      <c r="AV1300" s="2">
        <v>13.9153</v>
      </c>
      <c r="AW1300" s="2">
        <v>8.17</v>
      </c>
      <c r="AX1300" s="2">
        <v>27</v>
      </c>
      <c r="AY1300" s="2">
        <v>30.3</v>
      </c>
      <c r="AZ1300" s="2">
        <v>29.7836</v>
      </c>
      <c r="BA1300" s="2">
        <v>9.09</v>
      </c>
      <c r="BB1300" s="2">
        <v>25.9</v>
      </c>
      <c r="BC1300" s="2">
        <v>35.1</v>
      </c>
      <c r="BD1300" s="2">
        <v>44.140300000000003</v>
      </c>
      <c r="BE1300" s="4"/>
      <c r="BF1300" s="4"/>
    </row>
    <row r="1301" spans="1:58" x14ac:dyDescent="0.2">
      <c r="A1301" s="29">
        <v>1300</v>
      </c>
      <c r="B1301" s="7" t="s">
        <v>23</v>
      </c>
      <c r="C1301" s="3">
        <v>39966</v>
      </c>
      <c r="D1301" s="4" t="s">
        <v>21</v>
      </c>
      <c r="E1301" s="4" t="s">
        <v>170</v>
      </c>
      <c r="F1301" s="5" t="s">
        <v>189</v>
      </c>
      <c r="G1301" s="6">
        <v>0.91041666666666676</v>
      </c>
      <c r="H1301" s="6">
        <v>0.9159722222222223</v>
      </c>
      <c r="I1301" s="85">
        <f t="shared" si="20"/>
        <v>7.9999999999999716</v>
      </c>
      <c r="J1301" s="86">
        <f>I1301*Segmentos!$D$7*(AH1301%)*IF(ISNUMBER(AI1301),AI1301%,0)</f>
        <v>16799.999999999942</v>
      </c>
      <c r="K1301" s="86">
        <f>I1301*Segmentos!$D$7*(AL1301%)*IF(ISNUMBER(AM1301),AM1301%,0)</f>
        <v>16319.999999999944</v>
      </c>
      <c r="L1301" s="4"/>
      <c r="M1301" s="2">
        <v>0.5</v>
      </c>
      <c r="N1301" s="2">
        <v>0.6</v>
      </c>
      <c r="O1301" s="2">
        <v>86.1</v>
      </c>
      <c r="P1301" s="2">
        <v>35.997999999999998</v>
      </c>
      <c r="Q1301" s="2">
        <v>0.77</v>
      </c>
      <c r="R1301" s="2">
        <v>1.1000000000000001</v>
      </c>
      <c r="S1301" s="2">
        <v>72.7</v>
      </c>
      <c r="T1301" s="2">
        <v>9.2055000000000007</v>
      </c>
      <c r="U1301" s="2">
        <v>0.53</v>
      </c>
      <c r="V1301" s="2">
        <v>0.5</v>
      </c>
      <c r="W1301" s="2">
        <v>100</v>
      </c>
      <c r="X1301" s="2">
        <v>7.9211999999999998</v>
      </c>
      <c r="Y1301" s="2">
        <v>0.64</v>
      </c>
      <c r="Z1301" s="2">
        <v>0.7</v>
      </c>
      <c r="AA1301" s="2">
        <v>89.5</v>
      </c>
      <c r="AB1301" s="2">
        <v>13.4695</v>
      </c>
      <c r="AC1301" s="2">
        <v>0.23</v>
      </c>
      <c r="AD1301" s="2">
        <v>0.3</v>
      </c>
      <c r="AE1301" s="2">
        <v>87.5</v>
      </c>
      <c r="AF1301" s="2">
        <v>5.4017999999999997</v>
      </c>
      <c r="AG1301" s="2">
        <v>0.49</v>
      </c>
      <c r="AH1301" s="22">
        <v>0.6</v>
      </c>
      <c r="AI1301" s="22">
        <v>87.5</v>
      </c>
      <c r="AJ1301" s="22">
        <v>16.456600000000002</v>
      </c>
      <c r="AK1301" s="18">
        <v>0.52</v>
      </c>
      <c r="AL1301" s="18">
        <v>0.6</v>
      </c>
      <c r="AM1301" s="18">
        <v>85</v>
      </c>
      <c r="AN1301" s="2">
        <v>19.541399999999999</v>
      </c>
      <c r="AO1301" s="2">
        <v>0</v>
      </c>
      <c r="AP1301" s="2">
        <v>0</v>
      </c>
      <c r="AQ1301" s="8" t="s">
        <v>577</v>
      </c>
      <c r="AR1301" s="2">
        <v>0</v>
      </c>
      <c r="AS1301" s="2">
        <v>0.15</v>
      </c>
      <c r="AT1301" s="2">
        <v>0.2</v>
      </c>
      <c r="AU1301" s="2">
        <v>100</v>
      </c>
      <c r="AV1301" s="2">
        <v>2.4146000000000001</v>
      </c>
      <c r="AW1301" s="2">
        <v>0.39</v>
      </c>
      <c r="AX1301" s="2">
        <v>0.5</v>
      </c>
      <c r="AY1301" s="2">
        <v>77.3</v>
      </c>
      <c r="AZ1301" s="2">
        <v>8.0439000000000007</v>
      </c>
      <c r="BA1301" s="2">
        <v>0.93</v>
      </c>
      <c r="BB1301" s="2">
        <v>1.1000000000000001</v>
      </c>
      <c r="BC1301" s="2">
        <v>88.1</v>
      </c>
      <c r="BD1301" s="2">
        <v>25.5395</v>
      </c>
      <c r="BE1301" s="4"/>
      <c r="BF1301" s="4"/>
    </row>
    <row r="1302" spans="1:58" x14ac:dyDescent="0.2">
      <c r="A1302" s="29">
        <v>1301</v>
      </c>
      <c r="B1302" s="7" t="s">
        <v>25</v>
      </c>
      <c r="C1302" s="3">
        <v>39966</v>
      </c>
      <c r="D1302" s="4" t="s">
        <v>21</v>
      </c>
      <c r="E1302" s="4" t="s">
        <v>171</v>
      </c>
      <c r="F1302" s="5" t="s">
        <v>189</v>
      </c>
      <c r="G1302" s="6">
        <v>0.8965277777777777</v>
      </c>
      <c r="H1302" s="6">
        <v>0.89861111111111114</v>
      </c>
      <c r="I1302" s="85">
        <f t="shared" si="20"/>
        <v>3.0000000000001492</v>
      </c>
      <c r="J1302" s="86">
        <f>I1302*Segmentos!$D$7*(AH1302%)*IF(ISNUMBER(AI1302),AI1302%,0)</f>
        <v>7392.0000000003665</v>
      </c>
      <c r="K1302" s="86">
        <f>I1302*Segmentos!$D$7*(AL1302%)*IF(ISNUMBER(AM1302),AM1302%,0)</f>
        <v>4209.6000000002086</v>
      </c>
      <c r="L1302" s="4"/>
      <c r="M1302" s="2">
        <v>0.47</v>
      </c>
      <c r="N1302" s="2">
        <v>0.5</v>
      </c>
      <c r="O1302" s="2">
        <v>87.9</v>
      </c>
      <c r="P1302" s="2">
        <v>37.016399999999997</v>
      </c>
      <c r="Q1302" s="2">
        <v>0.17</v>
      </c>
      <c r="R1302" s="2">
        <v>0.2</v>
      </c>
      <c r="S1302" s="2">
        <v>100</v>
      </c>
      <c r="T1302" s="2">
        <v>2.2294</v>
      </c>
      <c r="U1302" s="2">
        <v>1.28</v>
      </c>
      <c r="V1302" s="2">
        <v>1.6</v>
      </c>
      <c r="W1302" s="2">
        <v>80.400000000000006</v>
      </c>
      <c r="X1302" s="2">
        <v>20.9682</v>
      </c>
      <c r="Y1302" s="2">
        <v>0.36</v>
      </c>
      <c r="Z1302" s="2">
        <v>0.4</v>
      </c>
      <c r="AA1302" s="2">
        <v>100</v>
      </c>
      <c r="AB1302" s="2">
        <v>8.3315999999999999</v>
      </c>
      <c r="AC1302" s="2">
        <v>0.21</v>
      </c>
      <c r="AD1302" s="2">
        <v>0.2</v>
      </c>
      <c r="AE1302" s="2">
        <v>100</v>
      </c>
      <c r="AF1302" s="2">
        <v>5.4871999999999996</v>
      </c>
      <c r="AG1302" s="2">
        <v>0.57999999999999996</v>
      </c>
      <c r="AH1302" s="22">
        <v>0.7</v>
      </c>
      <c r="AI1302" s="22">
        <v>88</v>
      </c>
      <c r="AJ1302" s="22">
        <v>21.595800000000001</v>
      </c>
      <c r="AK1302" s="18">
        <v>0.38</v>
      </c>
      <c r="AL1302" s="18">
        <v>0.4</v>
      </c>
      <c r="AM1302" s="18">
        <v>87.7</v>
      </c>
      <c r="AN1302" s="2">
        <v>15.4207</v>
      </c>
      <c r="AO1302" s="2">
        <v>0.1</v>
      </c>
      <c r="AP1302" s="2">
        <v>0.1</v>
      </c>
      <c r="AQ1302" s="2">
        <v>100</v>
      </c>
      <c r="AR1302" s="2">
        <v>0.8337</v>
      </c>
      <c r="AS1302" s="2">
        <v>0.28999999999999998</v>
      </c>
      <c r="AT1302" s="2">
        <v>0.3</v>
      </c>
      <c r="AU1302" s="2">
        <v>100</v>
      </c>
      <c r="AV1302" s="2">
        <v>4.9137000000000004</v>
      </c>
      <c r="AW1302" s="2">
        <v>0.4</v>
      </c>
      <c r="AX1302" s="2">
        <v>0.4</v>
      </c>
      <c r="AY1302" s="2">
        <v>100</v>
      </c>
      <c r="AZ1302" s="2">
        <v>9.0838000000000001</v>
      </c>
      <c r="BA1302" s="2">
        <v>0.74</v>
      </c>
      <c r="BB1302" s="2">
        <v>0.9</v>
      </c>
      <c r="BC1302" s="2">
        <v>81.3</v>
      </c>
      <c r="BD1302" s="2">
        <v>22.185300000000002</v>
      </c>
      <c r="BE1302" s="4"/>
      <c r="BF1302" s="4"/>
    </row>
    <row r="1303" spans="1:58" x14ac:dyDescent="0.2">
      <c r="A1303" s="29">
        <v>1302</v>
      </c>
      <c r="B1303" s="7" t="s">
        <v>32</v>
      </c>
      <c r="C1303" s="3">
        <v>39966</v>
      </c>
      <c r="D1303" s="4" t="s">
        <v>28</v>
      </c>
      <c r="E1303" s="4" t="s">
        <v>164</v>
      </c>
      <c r="F1303" s="5" t="s">
        <v>189</v>
      </c>
      <c r="G1303" s="6">
        <v>0.9145833333333333</v>
      </c>
      <c r="H1303" s="6">
        <v>0.91666666666666663</v>
      </c>
      <c r="I1303" s="85">
        <f t="shared" si="20"/>
        <v>2.9999999999999893</v>
      </c>
      <c r="J1303" s="86">
        <f>I1303*Segmentos!$D$7*(AH1303%)*IF(ISNUMBER(AI1303),AI1303%,0)</f>
        <v>9513.5999999999676</v>
      </c>
      <c r="K1303" s="86">
        <f>I1303*Segmentos!$D$7*(AL1303%)*IF(ISNUMBER(AM1303),AM1303%,0)</f>
        <v>10670.399999999963</v>
      </c>
      <c r="L1303" s="4"/>
      <c r="M1303" s="2">
        <v>0.81</v>
      </c>
      <c r="N1303" s="2">
        <v>0.8</v>
      </c>
      <c r="O1303" s="2">
        <v>98.9</v>
      </c>
      <c r="P1303" s="2">
        <v>100</v>
      </c>
      <c r="Q1303" s="2">
        <v>0.32</v>
      </c>
      <c r="R1303" s="2">
        <v>0.3</v>
      </c>
      <c r="S1303" s="2">
        <v>95</v>
      </c>
      <c r="T1303" s="2">
        <v>6.5721999999999996</v>
      </c>
      <c r="U1303" s="2">
        <v>0.22</v>
      </c>
      <c r="V1303" s="2">
        <v>0.2</v>
      </c>
      <c r="W1303" s="2">
        <v>93.2</v>
      </c>
      <c r="X1303" s="2">
        <v>5.7664999999999997</v>
      </c>
      <c r="Y1303" s="2">
        <v>0.8</v>
      </c>
      <c r="Z1303" s="2">
        <v>0.8</v>
      </c>
      <c r="AA1303" s="2">
        <v>100</v>
      </c>
      <c r="AB1303" s="2">
        <v>29.037099999999999</v>
      </c>
      <c r="AC1303" s="2">
        <v>1.45</v>
      </c>
      <c r="AD1303" s="2">
        <v>1.5</v>
      </c>
      <c r="AE1303" s="2">
        <v>99.4</v>
      </c>
      <c r="AF1303" s="2">
        <v>58.624200000000002</v>
      </c>
      <c r="AG1303" s="2">
        <v>0.77</v>
      </c>
      <c r="AH1303" s="22">
        <v>0.8</v>
      </c>
      <c r="AI1303" s="22">
        <v>99.1</v>
      </c>
      <c r="AJ1303" s="22">
        <v>44.590699999999998</v>
      </c>
      <c r="AK1303" s="18">
        <v>0.86</v>
      </c>
      <c r="AL1303" s="18">
        <v>0.9</v>
      </c>
      <c r="AM1303" s="18">
        <v>98.8</v>
      </c>
      <c r="AN1303" s="2">
        <v>55.409300000000002</v>
      </c>
      <c r="AO1303" s="2">
        <v>1.04</v>
      </c>
      <c r="AP1303" s="2">
        <v>1.1000000000000001</v>
      </c>
      <c r="AQ1303" s="2">
        <v>92.7</v>
      </c>
      <c r="AR1303" s="2">
        <v>13.9369</v>
      </c>
      <c r="AS1303" s="2">
        <v>0.71</v>
      </c>
      <c r="AT1303" s="2">
        <v>0.7</v>
      </c>
      <c r="AU1303" s="2">
        <v>100</v>
      </c>
      <c r="AV1303" s="2">
        <v>19.2331</v>
      </c>
      <c r="AW1303" s="2">
        <v>0.35</v>
      </c>
      <c r="AX1303" s="2">
        <v>0.4</v>
      </c>
      <c r="AY1303" s="2">
        <v>100</v>
      </c>
      <c r="AZ1303" s="2">
        <v>12.464499999999999</v>
      </c>
      <c r="BA1303" s="2">
        <v>1.1599999999999999</v>
      </c>
      <c r="BB1303" s="2">
        <v>1.2</v>
      </c>
      <c r="BC1303" s="2">
        <v>100</v>
      </c>
      <c r="BD1303" s="2">
        <v>54.365499999999997</v>
      </c>
      <c r="BE1303" s="4"/>
      <c r="BF1303" s="4"/>
    </row>
    <row r="1304" spans="1:58" x14ac:dyDescent="0.2">
      <c r="A1304" s="29">
        <v>1303</v>
      </c>
      <c r="B1304" s="7" t="s">
        <v>19</v>
      </c>
      <c r="C1304" s="3">
        <v>39966</v>
      </c>
      <c r="D1304" s="4" t="s">
        <v>17</v>
      </c>
      <c r="E1304" s="4" t="s">
        <v>166</v>
      </c>
      <c r="F1304" s="5" t="s">
        <v>189</v>
      </c>
      <c r="G1304" s="6">
        <v>0.91388888888888886</v>
      </c>
      <c r="H1304" s="6">
        <v>0.9159722222222223</v>
      </c>
      <c r="I1304" s="85">
        <f t="shared" si="20"/>
        <v>3.0000000000001492</v>
      </c>
      <c r="J1304" s="86">
        <f>I1304*Segmentos!$D$7*(AH1304%)*IF(ISNUMBER(AI1304),AI1304%,0)</f>
        <v>2400.0000000001191</v>
      </c>
      <c r="K1304" s="86">
        <f>I1304*Segmentos!$D$7*(AL1304%)*IF(ISNUMBER(AM1304),AM1304%,0)</f>
        <v>0</v>
      </c>
      <c r="L1304" s="4"/>
      <c r="M1304" s="2">
        <v>0.11</v>
      </c>
      <c r="N1304" s="2">
        <v>0.1</v>
      </c>
      <c r="O1304" s="2">
        <v>100</v>
      </c>
      <c r="P1304" s="2">
        <v>100</v>
      </c>
      <c r="Q1304" s="2">
        <v>0.65</v>
      </c>
      <c r="R1304" s="2">
        <v>0.6</v>
      </c>
      <c r="S1304" s="2">
        <v>100</v>
      </c>
      <c r="T1304" s="2">
        <v>100</v>
      </c>
      <c r="U1304" s="2">
        <v>0</v>
      </c>
      <c r="V1304" s="2">
        <v>0</v>
      </c>
      <c r="W1304" s="8" t="s">
        <v>577</v>
      </c>
      <c r="X1304" s="2">
        <v>0</v>
      </c>
      <c r="Y1304" s="2">
        <v>0</v>
      </c>
      <c r="Z1304" s="2">
        <v>0</v>
      </c>
      <c r="AA1304" s="8" t="s">
        <v>577</v>
      </c>
      <c r="AB1304" s="2">
        <v>0</v>
      </c>
      <c r="AC1304" s="2">
        <v>0</v>
      </c>
      <c r="AD1304" s="2">
        <v>0</v>
      </c>
      <c r="AE1304" s="8" t="s">
        <v>577</v>
      </c>
      <c r="AF1304" s="2">
        <v>0</v>
      </c>
      <c r="AG1304" s="2">
        <v>0.23</v>
      </c>
      <c r="AH1304" s="22">
        <v>0.2</v>
      </c>
      <c r="AI1304" s="22">
        <v>100</v>
      </c>
      <c r="AJ1304" s="22">
        <v>100</v>
      </c>
      <c r="AK1304" s="18">
        <v>0</v>
      </c>
      <c r="AL1304" s="18">
        <v>0</v>
      </c>
      <c r="AM1304" s="19" t="s">
        <v>577</v>
      </c>
      <c r="AN1304" s="2">
        <v>0</v>
      </c>
      <c r="AO1304" s="2">
        <v>0</v>
      </c>
      <c r="AP1304" s="2">
        <v>0</v>
      </c>
      <c r="AQ1304" s="8" t="s">
        <v>577</v>
      </c>
      <c r="AR1304" s="2">
        <v>0</v>
      </c>
      <c r="AS1304" s="2">
        <v>0</v>
      </c>
      <c r="AT1304" s="2">
        <v>0</v>
      </c>
      <c r="AU1304" s="8" t="s">
        <v>577</v>
      </c>
      <c r="AV1304" s="2">
        <v>0</v>
      </c>
      <c r="AW1304" s="2">
        <v>0.38</v>
      </c>
      <c r="AX1304" s="2">
        <v>0.4</v>
      </c>
      <c r="AY1304" s="2">
        <v>100</v>
      </c>
      <c r="AZ1304" s="2">
        <v>100</v>
      </c>
      <c r="BA1304" s="2">
        <v>0</v>
      </c>
      <c r="BB1304" s="2">
        <v>0</v>
      </c>
      <c r="BC1304" s="8" t="s">
        <v>577</v>
      </c>
      <c r="BD1304" s="2">
        <v>0</v>
      </c>
      <c r="BE1304" s="4"/>
      <c r="BF1304" s="4"/>
    </row>
    <row r="1305" spans="1:58" x14ac:dyDescent="0.2">
      <c r="A1305" s="29">
        <v>1304</v>
      </c>
      <c r="B1305" s="7" t="s">
        <v>16</v>
      </c>
      <c r="C1305" s="3">
        <v>39966</v>
      </c>
      <c r="D1305" s="4" t="s">
        <v>13</v>
      </c>
      <c r="E1305" s="4" t="s">
        <v>166</v>
      </c>
      <c r="F1305" s="5" t="s">
        <v>189</v>
      </c>
      <c r="G1305" s="6">
        <v>0.9145833333333333</v>
      </c>
      <c r="H1305" s="6">
        <v>0.91805555555555562</v>
      </c>
      <c r="I1305" s="85">
        <f t="shared" si="20"/>
        <v>5.0000000000001421</v>
      </c>
      <c r="J1305" s="86">
        <f>I1305*Segmentos!$D$7*(AH1305%)*IF(ISNUMBER(AI1305),AI1305%,0)</f>
        <v>121576.00000000343</v>
      </c>
      <c r="K1305" s="86">
        <f>I1305*Segmentos!$D$7*(AL1305%)*IF(ISNUMBER(AM1305),AM1305%,0)</f>
        <v>212346.000000006</v>
      </c>
      <c r="L1305" s="4"/>
      <c r="M1305" s="2">
        <v>8.4499999999999993</v>
      </c>
      <c r="N1305" s="2">
        <v>11.7</v>
      </c>
      <c r="O1305" s="2">
        <v>72.2</v>
      </c>
      <c r="P1305" s="2">
        <v>88.735699999999994</v>
      </c>
      <c r="Q1305" s="2">
        <v>4.2</v>
      </c>
      <c r="R1305" s="2">
        <v>5.2</v>
      </c>
      <c r="S1305" s="2">
        <v>80.099999999999994</v>
      </c>
      <c r="T1305" s="2">
        <v>7.3536999999999999</v>
      </c>
      <c r="U1305" s="2">
        <v>6.38</v>
      </c>
      <c r="V1305" s="2">
        <v>9.8000000000000007</v>
      </c>
      <c r="W1305" s="2">
        <v>64.7</v>
      </c>
      <c r="X1305" s="2">
        <v>14.032500000000001</v>
      </c>
      <c r="Y1305" s="2">
        <v>8.3699999999999992</v>
      </c>
      <c r="Z1305" s="2">
        <v>12.3</v>
      </c>
      <c r="AA1305" s="2">
        <v>68.3</v>
      </c>
      <c r="AB1305" s="2">
        <v>25.946100000000001</v>
      </c>
      <c r="AC1305" s="2">
        <v>12.01</v>
      </c>
      <c r="AD1305" s="2">
        <v>15.7</v>
      </c>
      <c r="AE1305" s="2">
        <v>76.5</v>
      </c>
      <c r="AF1305" s="2">
        <v>41.403399999999998</v>
      </c>
      <c r="AG1305" s="2">
        <v>6.09</v>
      </c>
      <c r="AH1305" s="22">
        <v>9.1</v>
      </c>
      <c r="AI1305" s="22">
        <v>66.8</v>
      </c>
      <c r="AJ1305" s="22">
        <v>30.334700000000002</v>
      </c>
      <c r="AK1305" s="18">
        <v>10.58</v>
      </c>
      <c r="AL1305" s="18">
        <v>14.1</v>
      </c>
      <c r="AM1305" s="18">
        <v>75.3</v>
      </c>
      <c r="AN1305" s="2">
        <v>58.401000000000003</v>
      </c>
      <c r="AO1305" s="2">
        <v>9</v>
      </c>
      <c r="AP1305" s="2">
        <v>11.3</v>
      </c>
      <c r="AQ1305" s="2">
        <v>79.7</v>
      </c>
      <c r="AR1305" s="2">
        <v>10.3203</v>
      </c>
      <c r="AS1305" s="2">
        <v>8.0299999999999994</v>
      </c>
      <c r="AT1305" s="2">
        <v>11.2</v>
      </c>
      <c r="AU1305" s="2">
        <v>71.900000000000006</v>
      </c>
      <c r="AV1305" s="2">
        <v>18.581299999999999</v>
      </c>
      <c r="AW1305" s="2">
        <v>7.23</v>
      </c>
      <c r="AX1305" s="2">
        <v>11.1</v>
      </c>
      <c r="AY1305" s="2">
        <v>65.099999999999994</v>
      </c>
      <c r="AZ1305" s="2">
        <v>21.8156</v>
      </c>
      <c r="BA1305" s="2">
        <v>9.4600000000000009</v>
      </c>
      <c r="BB1305" s="2">
        <v>12.6</v>
      </c>
      <c r="BC1305" s="2">
        <v>75.099999999999994</v>
      </c>
      <c r="BD1305" s="2">
        <v>38.018599999999999</v>
      </c>
      <c r="BE1305" s="4"/>
      <c r="BF1305" s="4"/>
    </row>
    <row r="1306" spans="1:58" x14ac:dyDescent="0.2">
      <c r="A1306" s="29">
        <v>1305</v>
      </c>
      <c r="B1306" s="7" t="s">
        <v>22</v>
      </c>
      <c r="C1306" s="3">
        <v>39966</v>
      </c>
      <c r="D1306" s="4" t="s">
        <v>21</v>
      </c>
      <c r="E1306" s="4" t="s">
        <v>164</v>
      </c>
      <c r="F1306" s="5" t="s">
        <v>189</v>
      </c>
      <c r="G1306" s="6">
        <v>0.83125000000000004</v>
      </c>
      <c r="H1306" s="6">
        <v>0.87430555555555556</v>
      </c>
      <c r="I1306" s="85">
        <f t="shared" si="20"/>
        <v>61.999999999999943</v>
      </c>
      <c r="J1306" s="86">
        <f>I1306*Segmentos!$D$7*(AH1306%)*IF(ISNUMBER(AI1306),AI1306%,0)</f>
        <v>315951.99999999977</v>
      </c>
      <c r="K1306" s="86">
        <f>I1306*Segmentos!$D$7*(AL1306%)*IF(ISNUMBER(AM1306),AM1306%,0)</f>
        <v>578534.39999999956</v>
      </c>
      <c r="L1306" s="4"/>
      <c r="M1306" s="2">
        <v>1.83</v>
      </c>
      <c r="N1306" s="2">
        <v>5.9</v>
      </c>
      <c r="O1306" s="2">
        <v>30.9</v>
      </c>
      <c r="P1306" s="2">
        <v>91.214100000000002</v>
      </c>
      <c r="Q1306" s="2">
        <v>0.15</v>
      </c>
      <c r="R1306" s="2">
        <v>1.8</v>
      </c>
      <c r="S1306" s="2">
        <v>8.3000000000000007</v>
      </c>
      <c r="T1306" s="2">
        <v>1.2303999999999999</v>
      </c>
      <c r="U1306" s="2">
        <v>1.56</v>
      </c>
      <c r="V1306" s="2">
        <v>5.8</v>
      </c>
      <c r="W1306" s="2">
        <v>26.7</v>
      </c>
      <c r="X1306" s="2">
        <v>16.2483</v>
      </c>
      <c r="Y1306" s="2">
        <v>0.65</v>
      </c>
      <c r="Z1306" s="2">
        <v>3.3</v>
      </c>
      <c r="AA1306" s="2">
        <v>19.899999999999999</v>
      </c>
      <c r="AB1306" s="2">
        <v>9.6052999999999997</v>
      </c>
      <c r="AC1306" s="2">
        <v>3.92</v>
      </c>
      <c r="AD1306" s="2">
        <v>10.5</v>
      </c>
      <c r="AE1306" s="2">
        <v>37.5</v>
      </c>
      <c r="AF1306" s="2">
        <v>64.130099999999999</v>
      </c>
      <c r="AG1306" s="2">
        <v>1.28</v>
      </c>
      <c r="AH1306" s="22">
        <v>6.5</v>
      </c>
      <c r="AI1306" s="22">
        <v>19.600000000000001</v>
      </c>
      <c r="AJ1306" s="22">
        <v>30.236000000000001</v>
      </c>
      <c r="AK1306" s="18">
        <v>2.33</v>
      </c>
      <c r="AL1306" s="18">
        <v>5.4</v>
      </c>
      <c r="AM1306" s="18">
        <v>43.2</v>
      </c>
      <c r="AN1306" s="2">
        <v>60.978099999999998</v>
      </c>
      <c r="AO1306" s="2">
        <v>1.1000000000000001</v>
      </c>
      <c r="AP1306" s="2">
        <v>3.5</v>
      </c>
      <c r="AQ1306" s="2">
        <v>31.9</v>
      </c>
      <c r="AR1306" s="2">
        <v>6.0023</v>
      </c>
      <c r="AS1306" s="2">
        <v>1.23</v>
      </c>
      <c r="AT1306" s="2">
        <v>4.7</v>
      </c>
      <c r="AU1306" s="2">
        <v>26.4</v>
      </c>
      <c r="AV1306" s="2">
        <v>13.5136</v>
      </c>
      <c r="AW1306" s="2">
        <v>2.23</v>
      </c>
      <c r="AX1306" s="2">
        <v>7.8</v>
      </c>
      <c r="AY1306" s="2">
        <v>28.7</v>
      </c>
      <c r="AZ1306" s="2">
        <v>31.952500000000001</v>
      </c>
      <c r="BA1306" s="2">
        <v>2.08</v>
      </c>
      <c r="BB1306" s="2">
        <v>6</v>
      </c>
      <c r="BC1306" s="2">
        <v>34.9</v>
      </c>
      <c r="BD1306" s="2">
        <v>39.745699999999999</v>
      </c>
      <c r="BE1306" s="4"/>
      <c r="BF1306" s="4"/>
    </row>
    <row r="1307" spans="1:58" x14ac:dyDescent="0.2">
      <c r="A1307" s="29">
        <v>1306</v>
      </c>
      <c r="B1307" s="7" t="s">
        <v>24</v>
      </c>
      <c r="C1307" s="3">
        <v>39966</v>
      </c>
      <c r="D1307" s="4" t="s">
        <v>21</v>
      </c>
      <c r="E1307" s="4" t="s">
        <v>170</v>
      </c>
      <c r="F1307" s="5" t="s">
        <v>189</v>
      </c>
      <c r="G1307" s="6">
        <v>0.89166666666666661</v>
      </c>
      <c r="H1307" s="6">
        <v>0.90833333333333333</v>
      </c>
      <c r="I1307" s="85">
        <f t="shared" si="20"/>
        <v>24.000000000000075</v>
      </c>
      <c r="J1307" s="86">
        <f>I1307*Segmentos!$D$7*(AH1307%)*IF(ISNUMBER(AI1307),AI1307%,0)</f>
        <v>46992.000000000153</v>
      </c>
      <c r="K1307" s="86">
        <f>I1307*Segmentos!$D$7*(AL1307%)*IF(ISNUMBER(AM1307),AM1307%,0)</f>
        <v>42240.000000000138</v>
      </c>
      <c r="L1307" s="4"/>
      <c r="M1307" s="2">
        <v>0.46</v>
      </c>
      <c r="N1307" s="2">
        <v>1</v>
      </c>
      <c r="O1307" s="2">
        <v>44.3</v>
      </c>
      <c r="P1307" s="2">
        <v>32.3489</v>
      </c>
      <c r="Q1307" s="2">
        <v>0.32</v>
      </c>
      <c r="R1307" s="2">
        <v>0.8</v>
      </c>
      <c r="S1307" s="2">
        <v>41.7</v>
      </c>
      <c r="T1307" s="2">
        <v>3.7498</v>
      </c>
      <c r="U1307" s="2">
        <v>1.52</v>
      </c>
      <c r="V1307" s="2">
        <v>2.2000000000000002</v>
      </c>
      <c r="W1307" s="2">
        <v>68</v>
      </c>
      <c r="X1307" s="2">
        <v>22.131900000000002</v>
      </c>
      <c r="Y1307" s="2">
        <v>0.26</v>
      </c>
      <c r="Z1307" s="2">
        <v>1.2</v>
      </c>
      <c r="AA1307" s="2">
        <v>21.3</v>
      </c>
      <c r="AB1307" s="2">
        <v>5.3959000000000001</v>
      </c>
      <c r="AC1307" s="2">
        <v>0.05</v>
      </c>
      <c r="AD1307" s="2">
        <v>0.3</v>
      </c>
      <c r="AE1307" s="2">
        <v>17</v>
      </c>
      <c r="AF1307" s="2">
        <v>1.0713999999999999</v>
      </c>
      <c r="AG1307" s="2">
        <v>0.5</v>
      </c>
      <c r="AH1307" s="22">
        <v>1.1000000000000001</v>
      </c>
      <c r="AI1307" s="22">
        <v>44.5</v>
      </c>
      <c r="AJ1307" s="22">
        <v>16.6096</v>
      </c>
      <c r="AK1307" s="18">
        <v>0.43</v>
      </c>
      <c r="AL1307" s="18">
        <v>1</v>
      </c>
      <c r="AM1307" s="18">
        <v>44</v>
      </c>
      <c r="AN1307" s="2">
        <v>15.7393</v>
      </c>
      <c r="AO1307" s="2">
        <v>0.02</v>
      </c>
      <c r="AP1307" s="2">
        <v>0.2</v>
      </c>
      <c r="AQ1307" s="2">
        <v>8.3000000000000007</v>
      </c>
      <c r="AR1307" s="2">
        <v>0.15279999999999999</v>
      </c>
      <c r="AS1307" s="2">
        <v>0.1</v>
      </c>
      <c r="AT1307" s="2">
        <v>0.2</v>
      </c>
      <c r="AU1307" s="2">
        <v>62.5</v>
      </c>
      <c r="AV1307" s="2">
        <v>1.4734</v>
      </c>
      <c r="AW1307" s="2">
        <v>0.17</v>
      </c>
      <c r="AX1307" s="2">
        <v>1.2</v>
      </c>
      <c r="AY1307" s="2">
        <v>14.4</v>
      </c>
      <c r="AZ1307" s="2">
        <v>3.3203</v>
      </c>
      <c r="BA1307" s="2">
        <v>1.03</v>
      </c>
      <c r="BB1307" s="2">
        <v>1.7</v>
      </c>
      <c r="BC1307" s="2">
        <v>59.8</v>
      </c>
      <c r="BD1307" s="2">
        <v>27.4023</v>
      </c>
      <c r="BE1307" s="4"/>
      <c r="BF1307" s="4"/>
    </row>
    <row r="1308" spans="1:58" x14ac:dyDescent="0.2">
      <c r="A1308" s="29">
        <v>1307</v>
      </c>
      <c r="B1308" s="7" t="s">
        <v>4</v>
      </c>
      <c r="C1308" s="3">
        <v>39966</v>
      </c>
      <c r="D1308" s="4" t="s">
        <v>3</v>
      </c>
      <c r="E1308" s="4" t="s">
        <v>165</v>
      </c>
      <c r="F1308" s="5" t="s">
        <v>189</v>
      </c>
      <c r="G1308" s="6">
        <v>0.78194444444444444</v>
      </c>
      <c r="H1308" s="6">
        <v>0.87430555555555556</v>
      </c>
      <c r="I1308" s="85">
        <f t="shared" si="20"/>
        <v>133</v>
      </c>
      <c r="J1308" s="86">
        <f>I1308*Segmentos!$D$7*(AH1308%)*IF(ISNUMBER(AI1308),AI1308%,0)</f>
        <v>1886578.4000000001</v>
      </c>
      <c r="K1308" s="86">
        <f>I1308*Segmentos!$D$7*(AL1308%)*IF(ISNUMBER(AM1308),AM1308%,0)</f>
        <v>2121509.6</v>
      </c>
      <c r="L1308" s="4"/>
      <c r="M1308" s="2">
        <v>3.77</v>
      </c>
      <c r="N1308" s="2">
        <v>15.3</v>
      </c>
      <c r="O1308" s="2">
        <v>24.6</v>
      </c>
      <c r="P1308" s="2">
        <v>68.837199999999996</v>
      </c>
      <c r="Q1308" s="2">
        <v>4.01</v>
      </c>
      <c r="R1308" s="2">
        <v>14.5</v>
      </c>
      <c r="S1308" s="2">
        <v>27.6</v>
      </c>
      <c r="T1308" s="2">
        <v>12.2112</v>
      </c>
      <c r="U1308" s="2">
        <v>5.78</v>
      </c>
      <c r="V1308" s="2">
        <v>18.8</v>
      </c>
      <c r="W1308" s="2">
        <v>30.7</v>
      </c>
      <c r="X1308" s="2">
        <v>22.140599999999999</v>
      </c>
      <c r="Y1308" s="2">
        <v>2.42</v>
      </c>
      <c r="Z1308" s="2">
        <v>12.8</v>
      </c>
      <c r="AA1308" s="2">
        <v>19</v>
      </c>
      <c r="AB1308" s="2">
        <v>13.055400000000001</v>
      </c>
      <c r="AC1308" s="2">
        <v>3.57</v>
      </c>
      <c r="AD1308" s="2">
        <v>15.7</v>
      </c>
      <c r="AE1308" s="2">
        <v>22.8</v>
      </c>
      <c r="AF1308" s="2">
        <v>21.430099999999999</v>
      </c>
      <c r="AG1308" s="2">
        <v>3.54</v>
      </c>
      <c r="AH1308" s="22">
        <v>14.9</v>
      </c>
      <c r="AI1308" s="22">
        <v>23.8</v>
      </c>
      <c r="AJ1308" s="22">
        <v>30.654399999999999</v>
      </c>
      <c r="AK1308" s="18">
        <v>3.98</v>
      </c>
      <c r="AL1308" s="18">
        <v>15.7</v>
      </c>
      <c r="AM1308" s="18">
        <v>25.4</v>
      </c>
      <c r="AN1308" s="2">
        <v>38.1828</v>
      </c>
      <c r="AO1308" s="2">
        <v>2.0499999999999998</v>
      </c>
      <c r="AP1308" s="2">
        <v>10.1</v>
      </c>
      <c r="AQ1308" s="2">
        <v>20.399999999999999</v>
      </c>
      <c r="AR1308" s="2">
        <v>4.1014999999999997</v>
      </c>
      <c r="AS1308" s="2">
        <v>3.91</v>
      </c>
      <c r="AT1308" s="2">
        <v>14.8</v>
      </c>
      <c r="AU1308" s="2">
        <v>26.4</v>
      </c>
      <c r="AV1308" s="2">
        <v>15.741099999999999</v>
      </c>
      <c r="AW1308" s="2">
        <v>3.78</v>
      </c>
      <c r="AX1308" s="2">
        <v>19</v>
      </c>
      <c r="AY1308" s="2">
        <v>20</v>
      </c>
      <c r="AZ1308" s="2">
        <v>19.878299999999999</v>
      </c>
      <c r="BA1308" s="2">
        <v>4.16</v>
      </c>
      <c r="BB1308" s="2">
        <v>14.3</v>
      </c>
      <c r="BC1308" s="2">
        <v>29.1</v>
      </c>
      <c r="BD1308" s="2">
        <v>29.116299999999999</v>
      </c>
      <c r="BE1308" s="4"/>
      <c r="BF1308" s="4"/>
    </row>
    <row r="1309" spans="1:58" x14ac:dyDescent="0.2">
      <c r="A1309" s="29">
        <v>1308</v>
      </c>
      <c r="B1309" s="7" t="s">
        <v>15</v>
      </c>
      <c r="C1309" s="3">
        <v>39967</v>
      </c>
      <c r="D1309" s="4" t="s">
        <v>13</v>
      </c>
      <c r="E1309" s="4" t="s">
        <v>164</v>
      </c>
      <c r="F1309" s="5" t="s">
        <v>190</v>
      </c>
      <c r="G1309" s="6">
        <v>0.87430555555555556</v>
      </c>
      <c r="H1309" s="6">
        <v>0.91388888888888886</v>
      </c>
      <c r="I1309" s="85">
        <f t="shared" si="20"/>
        <v>56.999999999999957</v>
      </c>
      <c r="J1309" s="86">
        <f>I1309*Segmentos!$D$7*(AH1309%)*IF(ISNUMBER(AI1309),AI1309%,0)</f>
        <v>1543787.9999999986</v>
      </c>
      <c r="K1309" s="86">
        <f>I1309*Segmentos!$D$7*(AL1309%)*IF(ISNUMBER(AM1309),AM1309%,0)</f>
        <v>2484835.1999999983</v>
      </c>
      <c r="L1309" s="4"/>
      <c r="M1309" s="2">
        <v>8.9600000000000009</v>
      </c>
      <c r="N1309" s="2">
        <v>20.8</v>
      </c>
      <c r="O1309" s="2">
        <v>43.1</v>
      </c>
      <c r="P1309" s="2">
        <v>85.524500000000003</v>
      </c>
      <c r="Q1309" s="2">
        <v>4.33</v>
      </c>
      <c r="R1309" s="2">
        <v>11.6</v>
      </c>
      <c r="S1309" s="2">
        <v>37.299999999999997</v>
      </c>
      <c r="T1309" s="2">
        <v>6.8924000000000003</v>
      </c>
      <c r="U1309" s="2">
        <v>7.21</v>
      </c>
      <c r="V1309" s="2">
        <v>19.3</v>
      </c>
      <c r="W1309" s="2">
        <v>37.4</v>
      </c>
      <c r="X1309" s="2">
        <v>14.4262</v>
      </c>
      <c r="Y1309" s="2">
        <v>7.67</v>
      </c>
      <c r="Z1309" s="2">
        <v>18.7</v>
      </c>
      <c r="AA1309" s="2">
        <v>41.1</v>
      </c>
      <c r="AB1309" s="2">
        <v>21.626300000000001</v>
      </c>
      <c r="AC1309" s="2">
        <v>13.58</v>
      </c>
      <c r="AD1309" s="2">
        <v>28.3</v>
      </c>
      <c r="AE1309" s="2">
        <v>47.9</v>
      </c>
      <c r="AF1309" s="2">
        <v>42.579599999999999</v>
      </c>
      <c r="AG1309" s="2">
        <v>6.78</v>
      </c>
      <c r="AH1309" s="22">
        <v>18.5</v>
      </c>
      <c r="AI1309" s="22">
        <v>36.6</v>
      </c>
      <c r="AJ1309" s="22">
        <v>30.7316</v>
      </c>
      <c r="AK1309" s="18">
        <v>10.92</v>
      </c>
      <c r="AL1309" s="18">
        <v>22.8</v>
      </c>
      <c r="AM1309" s="18">
        <v>47.8</v>
      </c>
      <c r="AN1309" s="2">
        <v>54.7928</v>
      </c>
      <c r="AO1309" s="2">
        <v>10.130000000000001</v>
      </c>
      <c r="AP1309" s="2">
        <v>20.5</v>
      </c>
      <c r="AQ1309" s="2">
        <v>49.4</v>
      </c>
      <c r="AR1309" s="2">
        <v>10.5702</v>
      </c>
      <c r="AS1309" s="2">
        <v>7.08</v>
      </c>
      <c r="AT1309" s="2">
        <v>16.5</v>
      </c>
      <c r="AU1309" s="2">
        <v>42.8</v>
      </c>
      <c r="AV1309" s="2">
        <v>14.8872</v>
      </c>
      <c r="AW1309" s="2">
        <v>7.91</v>
      </c>
      <c r="AX1309" s="2">
        <v>19</v>
      </c>
      <c r="AY1309" s="2">
        <v>41.7</v>
      </c>
      <c r="AZ1309" s="2">
        <v>21.726199999999999</v>
      </c>
      <c r="BA1309" s="2">
        <v>10.48</v>
      </c>
      <c r="BB1309" s="2">
        <v>24.7</v>
      </c>
      <c r="BC1309" s="2">
        <v>42.4</v>
      </c>
      <c r="BD1309" s="2">
        <v>38.340899999999998</v>
      </c>
      <c r="BE1309" s="4"/>
      <c r="BF1309" s="4"/>
    </row>
    <row r="1310" spans="1:58" x14ac:dyDescent="0.2">
      <c r="A1310" s="29">
        <v>1309</v>
      </c>
      <c r="B1310" s="7" t="s">
        <v>105</v>
      </c>
      <c r="C1310" s="3">
        <v>39967</v>
      </c>
      <c r="D1310" s="4" t="s">
        <v>21</v>
      </c>
      <c r="E1310" s="4" t="s">
        <v>169</v>
      </c>
      <c r="F1310" s="5" t="s">
        <v>190</v>
      </c>
      <c r="G1310" s="6">
        <v>0.91666666666666663</v>
      </c>
      <c r="H1310" s="6">
        <v>0.94652777777777775</v>
      </c>
      <c r="I1310" s="85">
        <f t="shared" si="20"/>
        <v>43.000000000000007</v>
      </c>
      <c r="J1310" s="86">
        <f>I1310*Segmentos!$D$7*(AH1310%)*IF(ISNUMBER(AI1310),AI1310%,0)</f>
        <v>121552.40000000005</v>
      </c>
      <c r="K1310" s="86">
        <f>I1310*Segmentos!$D$7*(AL1310%)*IF(ISNUMBER(AM1310),AM1310%,0)</f>
        <v>166306.80000000002</v>
      </c>
      <c r="L1310" s="4" t="s">
        <v>356</v>
      </c>
      <c r="M1310" s="2">
        <v>0.85</v>
      </c>
      <c r="N1310" s="2">
        <v>3.5</v>
      </c>
      <c r="O1310" s="2">
        <v>24.2</v>
      </c>
      <c r="P1310" s="2">
        <v>87.432900000000004</v>
      </c>
      <c r="Q1310" s="2">
        <v>0.02</v>
      </c>
      <c r="R1310" s="2">
        <v>0.7</v>
      </c>
      <c r="S1310" s="2">
        <v>3.5</v>
      </c>
      <c r="T1310" s="2">
        <v>0.42030000000000001</v>
      </c>
      <c r="U1310" s="2">
        <v>0.57999999999999996</v>
      </c>
      <c r="V1310" s="2">
        <v>4.5</v>
      </c>
      <c r="W1310" s="2">
        <v>12.7</v>
      </c>
      <c r="X1310" s="2">
        <v>12.4192</v>
      </c>
      <c r="Y1310" s="2">
        <v>1.37</v>
      </c>
      <c r="Z1310" s="2">
        <v>3.9</v>
      </c>
      <c r="AA1310" s="2">
        <v>35</v>
      </c>
      <c r="AB1310" s="2">
        <v>41.729599999999998</v>
      </c>
      <c r="AC1310" s="2">
        <v>0.97</v>
      </c>
      <c r="AD1310" s="2">
        <v>3.9</v>
      </c>
      <c r="AE1310" s="2">
        <v>25</v>
      </c>
      <c r="AF1310" s="2">
        <v>32.863799999999998</v>
      </c>
      <c r="AG1310" s="2">
        <v>0.7</v>
      </c>
      <c r="AH1310" s="22">
        <v>3.7</v>
      </c>
      <c r="AI1310" s="22">
        <v>19.100000000000001</v>
      </c>
      <c r="AJ1310" s="22">
        <v>34.361400000000003</v>
      </c>
      <c r="AK1310" s="18">
        <v>0.98</v>
      </c>
      <c r="AL1310" s="18">
        <v>3.3</v>
      </c>
      <c r="AM1310" s="18">
        <v>29.3</v>
      </c>
      <c r="AN1310" s="2">
        <v>53.0715</v>
      </c>
      <c r="AO1310" s="2">
        <v>0.28999999999999998</v>
      </c>
      <c r="AP1310" s="2">
        <v>0.7</v>
      </c>
      <c r="AQ1310" s="2">
        <v>41.7</v>
      </c>
      <c r="AR1310" s="2">
        <v>3.2871999999999999</v>
      </c>
      <c r="AS1310" s="2">
        <v>0.34</v>
      </c>
      <c r="AT1310" s="2">
        <v>1.9</v>
      </c>
      <c r="AU1310" s="2">
        <v>17.600000000000001</v>
      </c>
      <c r="AV1310" s="2">
        <v>7.7378999999999998</v>
      </c>
      <c r="AW1310" s="2">
        <v>1.1000000000000001</v>
      </c>
      <c r="AX1310" s="2">
        <v>4</v>
      </c>
      <c r="AY1310" s="2">
        <v>27.6</v>
      </c>
      <c r="AZ1310" s="2">
        <v>32.5627</v>
      </c>
      <c r="BA1310" s="2">
        <v>1.1100000000000001</v>
      </c>
      <c r="BB1310" s="2">
        <v>4.8</v>
      </c>
      <c r="BC1310" s="2">
        <v>23</v>
      </c>
      <c r="BD1310" s="2">
        <v>43.845199999999998</v>
      </c>
      <c r="BE1310" s="4"/>
      <c r="BF1310" s="4"/>
    </row>
    <row r="1311" spans="1:58" x14ac:dyDescent="0.2">
      <c r="A1311" s="29">
        <v>1310</v>
      </c>
      <c r="B1311" s="7" t="s">
        <v>41</v>
      </c>
      <c r="C1311" s="3">
        <v>39967</v>
      </c>
      <c r="D1311" s="4" t="s">
        <v>3</v>
      </c>
      <c r="E1311" s="4" t="s">
        <v>174</v>
      </c>
      <c r="F1311" s="5" t="s">
        <v>190</v>
      </c>
      <c r="G1311" s="6">
        <v>0.91736111111111107</v>
      </c>
      <c r="H1311" s="6">
        <v>0.99791666666666667</v>
      </c>
      <c r="I1311" s="85">
        <f t="shared" si="20"/>
        <v>116.00000000000007</v>
      </c>
      <c r="J1311" s="86">
        <f>I1311*Segmentos!$D$7*(AH1311%)*IF(ISNUMBER(AI1311),AI1311%,0)</f>
        <v>2214300.8000000017</v>
      </c>
      <c r="K1311" s="86">
        <f>I1311*Segmentos!$D$7*(AL1311%)*IF(ISNUMBER(AM1311),AM1311%,0)</f>
        <v>2682384.0000000019</v>
      </c>
      <c r="L1311" s="4"/>
      <c r="M1311" s="2">
        <v>5.31</v>
      </c>
      <c r="N1311" s="2">
        <v>23.5</v>
      </c>
      <c r="O1311" s="2">
        <v>22.6</v>
      </c>
      <c r="P1311" s="2">
        <v>87.903099999999995</v>
      </c>
      <c r="Q1311" s="2">
        <v>3</v>
      </c>
      <c r="R1311" s="2">
        <v>16.7</v>
      </c>
      <c r="S1311" s="2">
        <v>18</v>
      </c>
      <c r="T1311" s="2">
        <v>8.3020999999999994</v>
      </c>
      <c r="U1311" s="2">
        <v>4.9000000000000004</v>
      </c>
      <c r="V1311" s="2">
        <v>23.9</v>
      </c>
      <c r="W1311" s="2">
        <v>20.5</v>
      </c>
      <c r="X1311" s="2">
        <v>16.998000000000001</v>
      </c>
      <c r="Y1311" s="2">
        <v>5.73</v>
      </c>
      <c r="Z1311" s="2">
        <v>25.6</v>
      </c>
      <c r="AA1311" s="2">
        <v>22.3</v>
      </c>
      <c r="AB1311" s="2">
        <v>28.014500000000002</v>
      </c>
      <c r="AC1311" s="2">
        <v>6.36</v>
      </c>
      <c r="AD1311" s="2">
        <v>24.9</v>
      </c>
      <c r="AE1311" s="2">
        <v>25.6</v>
      </c>
      <c r="AF1311" s="2">
        <v>34.588500000000003</v>
      </c>
      <c r="AG1311" s="2">
        <v>4.79</v>
      </c>
      <c r="AH1311" s="22">
        <v>22.3</v>
      </c>
      <c r="AI1311" s="22">
        <v>21.4</v>
      </c>
      <c r="AJ1311" s="22">
        <v>37.597999999999999</v>
      </c>
      <c r="AK1311" s="18">
        <v>5.78</v>
      </c>
      <c r="AL1311" s="18">
        <v>24.6</v>
      </c>
      <c r="AM1311" s="18">
        <v>23.5</v>
      </c>
      <c r="AN1311" s="2">
        <v>50.305100000000003</v>
      </c>
      <c r="AO1311" s="2">
        <v>1.01</v>
      </c>
      <c r="AP1311" s="2">
        <v>11.3</v>
      </c>
      <c r="AQ1311" s="2">
        <v>8.9</v>
      </c>
      <c r="AR1311" s="2">
        <v>1.8221000000000001</v>
      </c>
      <c r="AS1311" s="2">
        <v>2.31</v>
      </c>
      <c r="AT1311" s="2">
        <v>15.6</v>
      </c>
      <c r="AU1311" s="2">
        <v>14.8</v>
      </c>
      <c r="AV1311" s="2">
        <v>8.4354999999999993</v>
      </c>
      <c r="AW1311" s="2">
        <v>5.73</v>
      </c>
      <c r="AX1311" s="2">
        <v>24.4</v>
      </c>
      <c r="AY1311" s="2">
        <v>23.5</v>
      </c>
      <c r="AZ1311" s="2">
        <v>27.297899999999998</v>
      </c>
      <c r="BA1311" s="2">
        <v>7.94</v>
      </c>
      <c r="BB1311" s="2">
        <v>30.9</v>
      </c>
      <c r="BC1311" s="2">
        <v>25.7</v>
      </c>
      <c r="BD1311" s="2">
        <v>50.347499999999997</v>
      </c>
      <c r="BE1311" s="4"/>
      <c r="BF1311" s="4"/>
    </row>
    <row r="1312" spans="1:58" x14ac:dyDescent="0.2">
      <c r="A1312" s="29">
        <v>1311</v>
      </c>
      <c r="B1312" s="7" t="s">
        <v>5</v>
      </c>
      <c r="C1312" s="3">
        <v>39967</v>
      </c>
      <c r="D1312" s="4" t="s">
        <v>3</v>
      </c>
      <c r="E1312" s="4" t="s">
        <v>164</v>
      </c>
      <c r="F1312" s="5" t="s">
        <v>190</v>
      </c>
      <c r="G1312" s="6">
        <v>0.87430555555555556</v>
      </c>
      <c r="H1312" s="6">
        <v>0.91736111111111107</v>
      </c>
      <c r="I1312" s="85">
        <f t="shared" si="20"/>
        <v>61.999999999999943</v>
      </c>
      <c r="J1312" s="86">
        <f>I1312*Segmentos!$D$7*(AH1312%)*IF(ISNUMBER(AI1312),AI1312%,0)</f>
        <v>1535615.9999999986</v>
      </c>
      <c r="K1312" s="86">
        <f>I1312*Segmentos!$D$7*(AL1312%)*IF(ISNUMBER(AM1312),AM1312%,0)</f>
        <v>1708223.9999999981</v>
      </c>
      <c r="L1312" s="4"/>
      <c r="M1312" s="2">
        <v>6.56</v>
      </c>
      <c r="N1312" s="2">
        <v>17.2</v>
      </c>
      <c r="O1312" s="2">
        <v>38.200000000000003</v>
      </c>
      <c r="P1312" s="2">
        <v>86.078000000000003</v>
      </c>
      <c r="Q1312" s="2">
        <v>3.28</v>
      </c>
      <c r="R1312" s="2">
        <v>10.8</v>
      </c>
      <c r="S1312" s="2">
        <v>30.5</v>
      </c>
      <c r="T1312" s="2">
        <v>7.1882999999999999</v>
      </c>
      <c r="U1312" s="2">
        <v>7.27</v>
      </c>
      <c r="V1312" s="2">
        <v>16.399999999999999</v>
      </c>
      <c r="W1312" s="2">
        <v>44.4</v>
      </c>
      <c r="X1312" s="2">
        <v>20.006900000000002</v>
      </c>
      <c r="Y1312" s="2">
        <v>6.74</v>
      </c>
      <c r="Z1312" s="2">
        <v>18.8</v>
      </c>
      <c r="AA1312" s="2">
        <v>35.799999999999997</v>
      </c>
      <c r="AB1312" s="2">
        <v>26.116499999999998</v>
      </c>
      <c r="AC1312" s="2">
        <v>7.6</v>
      </c>
      <c r="AD1312" s="2">
        <v>19.399999999999999</v>
      </c>
      <c r="AE1312" s="2">
        <v>39.1</v>
      </c>
      <c r="AF1312" s="2">
        <v>32.766300000000001</v>
      </c>
      <c r="AG1312" s="2">
        <v>6.18</v>
      </c>
      <c r="AH1312" s="22">
        <v>18</v>
      </c>
      <c r="AI1312" s="22">
        <v>34.4</v>
      </c>
      <c r="AJ1312" s="22">
        <v>38.4833</v>
      </c>
      <c r="AK1312" s="18">
        <v>6.9</v>
      </c>
      <c r="AL1312" s="18">
        <v>16.399999999999999</v>
      </c>
      <c r="AM1312" s="18">
        <v>42</v>
      </c>
      <c r="AN1312" s="2">
        <v>47.594799999999999</v>
      </c>
      <c r="AO1312" s="2">
        <v>3.75</v>
      </c>
      <c r="AP1312" s="2">
        <v>13.8</v>
      </c>
      <c r="AQ1312" s="2">
        <v>27.2</v>
      </c>
      <c r="AR1312" s="2">
        <v>5.3813000000000004</v>
      </c>
      <c r="AS1312" s="2">
        <v>4.3600000000000003</v>
      </c>
      <c r="AT1312" s="2">
        <v>13.6</v>
      </c>
      <c r="AU1312" s="2">
        <v>32.200000000000003</v>
      </c>
      <c r="AV1312" s="2">
        <v>12.616400000000001</v>
      </c>
      <c r="AW1312" s="2">
        <v>8.76</v>
      </c>
      <c r="AX1312" s="2">
        <v>20.100000000000001</v>
      </c>
      <c r="AY1312" s="2">
        <v>43.6</v>
      </c>
      <c r="AZ1312" s="2">
        <v>33.075600000000001</v>
      </c>
      <c r="BA1312" s="2">
        <v>6.96</v>
      </c>
      <c r="BB1312" s="2">
        <v>18</v>
      </c>
      <c r="BC1312" s="2">
        <v>38.6</v>
      </c>
      <c r="BD1312" s="2">
        <v>35.004800000000003</v>
      </c>
      <c r="BE1312" s="4"/>
      <c r="BF1312" s="4"/>
    </row>
    <row r="1313" spans="1:58" x14ac:dyDescent="0.2">
      <c r="A1313" s="29">
        <v>1312</v>
      </c>
      <c r="B1313" s="7" t="s">
        <v>18</v>
      </c>
      <c r="C1313" s="3">
        <v>39967</v>
      </c>
      <c r="D1313" s="4" t="s">
        <v>17</v>
      </c>
      <c r="E1313" s="4" t="s">
        <v>168</v>
      </c>
      <c r="F1313" s="5" t="s">
        <v>190</v>
      </c>
      <c r="G1313" s="6">
        <v>0.83263888888888893</v>
      </c>
      <c r="H1313" s="6">
        <v>0.91527777777777775</v>
      </c>
      <c r="I1313" s="85">
        <f t="shared" si="20"/>
        <v>118.9999999999999</v>
      </c>
      <c r="J1313" s="86">
        <f>I1313*Segmentos!$D$7*(AH1313%)*IF(ISNUMBER(AI1313),AI1313%,0)</f>
        <v>195493.19999999987</v>
      </c>
      <c r="K1313" s="86">
        <f>I1313*Segmentos!$D$7*(AL1313%)*IF(ISNUMBER(AM1313),AM1313%,0)</f>
        <v>480664.79999999964</v>
      </c>
      <c r="L1313" s="4" t="s">
        <v>355</v>
      </c>
      <c r="M1313" s="2">
        <v>0.72</v>
      </c>
      <c r="N1313" s="2">
        <v>3.2</v>
      </c>
      <c r="O1313" s="2">
        <v>22.8</v>
      </c>
      <c r="P1313" s="2">
        <v>99.002899999999997</v>
      </c>
      <c r="Q1313" s="2">
        <v>0.1</v>
      </c>
      <c r="R1313" s="2">
        <v>0.2</v>
      </c>
      <c r="S1313" s="2">
        <v>47.1</v>
      </c>
      <c r="T1313" s="2">
        <v>2.3087</v>
      </c>
      <c r="U1313" s="2">
        <v>0.01</v>
      </c>
      <c r="V1313" s="2">
        <v>0.7</v>
      </c>
      <c r="W1313" s="2">
        <v>0.8</v>
      </c>
      <c r="X1313" s="2">
        <v>0.18079999999999999</v>
      </c>
      <c r="Y1313" s="2">
        <v>0.45</v>
      </c>
      <c r="Z1313" s="2">
        <v>3.8</v>
      </c>
      <c r="AA1313" s="2">
        <v>12</v>
      </c>
      <c r="AB1313" s="2">
        <v>18.219100000000001</v>
      </c>
      <c r="AC1313" s="2">
        <v>1.74</v>
      </c>
      <c r="AD1313" s="2">
        <v>5.7</v>
      </c>
      <c r="AE1313" s="2">
        <v>30.7</v>
      </c>
      <c r="AF1313" s="2">
        <v>78.294399999999996</v>
      </c>
      <c r="AG1313" s="2">
        <v>0.41</v>
      </c>
      <c r="AH1313" s="22">
        <v>3.7</v>
      </c>
      <c r="AI1313" s="22">
        <v>11.1</v>
      </c>
      <c r="AJ1313" s="22">
        <v>26.506900000000002</v>
      </c>
      <c r="AK1313" s="18">
        <v>1</v>
      </c>
      <c r="AL1313" s="18">
        <v>2.7</v>
      </c>
      <c r="AM1313" s="18">
        <v>37.4</v>
      </c>
      <c r="AN1313" s="2">
        <v>72.495999999999995</v>
      </c>
      <c r="AO1313" s="2">
        <v>0.02</v>
      </c>
      <c r="AP1313" s="2">
        <v>0.9</v>
      </c>
      <c r="AQ1313" s="2">
        <v>2.6</v>
      </c>
      <c r="AR1313" s="2">
        <v>0.34939999999999999</v>
      </c>
      <c r="AS1313" s="2">
        <v>0.05</v>
      </c>
      <c r="AT1313" s="2">
        <v>1.3</v>
      </c>
      <c r="AU1313" s="2">
        <v>4.0999999999999996</v>
      </c>
      <c r="AV1313" s="2">
        <v>1.5916999999999999</v>
      </c>
      <c r="AW1313" s="2">
        <v>0.82</v>
      </c>
      <c r="AX1313" s="2">
        <v>2.6</v>
      </c>
      <c r="AY1313" s="2">
        <v>31.1</v>
      </c>
      <c r="AZ1313" s="2">
        <v>32.349200000000003</v>
      </c>
      <c r="BA1313" s="2">
        <v>1.23</v>
      </c>
      <c r="BB1313" s="2">
        <v>5.3</v>
      </c>
      <c r="BC1313" s="2">
        <v>23.3</v>
      </c>
      <c r="BD1313" s="2">
        <v>64.712699999999998</v>
      </c>
      <c r="BE1313" s="4"/>
      <c r="BF1313" s="4"/>
    </row>
    <row r="1314" spans="1:58" x14ac:dyDescent="0.2">
      <c r="A1314" s="29">
        <v>1313</v>
      </c>
      <c r="B1314" s="7" t="s">
        <v>9</v>
      </c>
      <c r="C1314" s="3">
        <v>39967</v>
      </c>
      <c r="D1314" s="4" t="s">
        <v>8</v>
      </c>
      <c r="E1314" s="4" t="s">
        <v>168</v>
      </c>
      <c r="F1314" s="5" t="s">
        <v>190</v>
      </c>
      <c r="G1314" s="6">
        <v>0.79791666666666661</v>
      </c>
      <c r="H1314" s="6">
        <v>0.87361111111111101</v>
      </c>
      <c r="I1314" s="85">
        <f t="shared" si="20"/>
        <v>108.99999999999993</v>
      </c>
      <c r="J1314" s="86">
        <f>I1314*Segmentos!$D$7*(AH1314%)*IF(ISNUMBER(AI1314),AI1314%,0)</f>
        <v>1563844.7999999989</v>
      </c>
      <c r="K1314" s="86">
        <f>I1314*Segmentos!$D$7*(AL1314%)*IF(ISNUMBER(AM1314),AM1314%,0)</f>
        <v>1378457.5999999992</v>
      </c>
      <c r="L1314" s="4" t="s">
        <v>354</v>
      </c>
      <c r="M1314" s="2">
        <v>3.36</v>
      </c>
      <c r="N1314" s="2">
        <v>13.7</v>
      </c>
      <c r="O1314" s="2">
        <v>24.6</v>
      </c>
      <c r="P1314" s="2">
        <v>84.304699999999997</v>
      </c>
      <c r="Q1314" s="2">
        <v>1.33</v>
      </c>
      <c r="R1314" s="2">
        <v>5.2</v>
      </c>
      <c r="S1314" s="2">
        <v>25.7</v>
      </c>
      <c r="T1314" s="2">
        <v>5.5488999999999997</v>
      </c>
      <c r="U1314" s="2">
        <v>0.96</v>
      </c>
      <c r="V1314" s="2">
        <v>9.1999999999999993</v>
      </c>
      <c r="W1314" s="2">
        <v>10.4</v>
      </c>
      <c r="X1314" s="2">
        <v>5.0448000000000004</v>
      </c>
      <c r="Y1314" s="2">
        <v>3.65</v>
      </c>
      <c r="Z1314" s="2">
        <v>13.8</v>
      </c>
      <c r="AA1314" s="2">
        <v>26.4</v>
      </c>
      <c r="AB1314" s="2">
        <v>27.069600000000001</v>
      </c>
      <c r="AC1314" s="2">
        <v>5.66</v>
      </c>
      <c r="AD1314" s="2">
        <v>20.7</v>
      </c>
      <c r="AE1314" s="2">
        <v>27.3</v>
      </c>
      <c r="AF1314" s="2">
        <v>46.641399999999997</v>
      </c>
      <c r="AG1314" s="2">
        <v>3.59</v>
      </c>
      <c r="AH1314" s="22">
        <v>14.7</v>
      </c>
      <c r="AI1314" s="22">
        <v>24.4</v>
      </c>
      <c r="AJ1314" s="22">
        <v>42.701999999999998</v>
      </c>
      <c r="AK1314" s="18">
        <v>3.15</v>
      </c>
      <c r="AL1314" s="18">
        <v>12.8</v>
      </c>
      <c r="AM1314" s="18">
        <v>24.7</v>
      </c>
      <c r="AN1314" s="2">
        <v>41.602600000000002</v>
      </c>
      <c r="AO1314" s="2">
        <v>0.69</v>
      </c>
      <c r="AP1314" s="2">
        <v>7.1</v>
      </c>
      <c r="AQ1314" s="2">
        <v>9.6999999999999993</v>
      </c>
      <c r="AR1314" s="2">
        <v>1.8833</v>
      </c>
      <c r="AS1314" s="2">
        <v>2.0099999999999998</v>
      </c>
      <c r="AT1314" s="2">
        <v>8.9</v>
      </c>
      <c r="AU1314" s="2">
        <v>22.5</v>
      </c>
      <c r="AV1314" s="2">
        <v>11.0886</v>
      </c>
      <c r="AW1314" s="2">
        <v>4.3</v>
      </c>
      <c r="AX1314" s="2">
        <v>15.4</v>
      </c>
      <c r="AY1314" s="2">
        <v>27.9</v>
      </c>
      <c r="AZ1314" s="2">
        <v>31.028300000000002</v>
      </c>
      <c r="BA1314" s="2">
        <v>4.1900000000000004</v>
      </c>
      <c r="BB1314" s="2">
        <v>17</v>
      </c>
      <c r="BC1314" s="2">
        <v>24.7</v>
      </c>
      <c r="BD1314" s="2">
        <v>40.304499999999997</v>
      </c>
      <c r="BE1314" s="4"/>
      <c r="BF1314" s="4"/>
    </row>
    <row r="1315" spans="1:58" x14ac:dyDescent="0.2">
      <c r="A1315" s="29">
        <v>1314</v>
      </c>
      <c r="B1315" s="7" t="s">
        <v>1</v>
      </c>
      <c r="C1315" s="3">
        <v>39967</v>
      </c>
      <c r="D1315" s="4" t="s">
        <v>0</v>
      </c>
      <c r="E1315" s="4" t="s">
        <v>163</v>
      </c>
      <c r="F1315" s="5" t="s">
        <v>190</v>
      </c>
      <c r="G1315" s="6">
        <v>0.8520833333333333</v>
      </c>
      <c r="H1315" s="6">
        <v>0.88402777777777775</v>
      </c>
      <c r="I1315" s="85">
        <f t="shared" si="20"/>
        <v>46</v>
      </c>
      <c r="J1315" s="86">
        <f>I1315*Segmentos!$D$7*(AH1315%)*IF(ISNUMBER(AI1315),AI1315%,0)</f>
        <v>721188</v>
      </c>
      <c r="K1315" s="86">
        <f>I1315*Segmentos!$D$7*(AL1315%)*IF(ISNUMBER(AM1315),AM1315%,0)</f>
        <v>1117248</v>
      </c>
      <c r="L1315" s="4"/>
      <c r="M1315" s="2">
        <v>5.0599999999999996</v>
      </c>
      <c r="N1315" s="2">
        <v>8</v>
      </c>
      <c r="O1315" s="2">
        <v>63</v>
      </c>
      <c r="P1315" s="2">
        <v>68.653700000000001</v>
      </c>
      <c r="Q1315" s="2">
        <v>6.45</v>
      </c>
      <c r="R1315" s="2">
        <v>8.3000000000000007</v>
      </c>
      <c r="S1315" s="2">
        <v>77.3</v>
      </c>
      <c r="T1315" s="2">
        <v>14.598599999999999</v>
      </c>
      <c r="U1315" s="2">
        <v>4.9400000000000004</v>
      </c>
      <c r="V1315" s="2">
        <v>9.1999999999999993</v>
      </c>
      <c r="W1315" s="2">
        <v>53.6</v>
      </c>
      <c r="X1315" s="2">
        <v>14.058299999999999</v>
      </c>
      <c r="Y1315" s="2">
        <v>3.61</v>
      </c>
      <c r="Z1315" s="2">
        <v>7.2</v>
      </c>
      <c r="AA1315" s="2">
        <v>50.3</v>
      </c>
      <c r="AB1315" s="2">
        <v>14.4735</v>
      </c>
      <c r="AC1315" s="2">
        <v>5.73</v>
      </c>
      <c r="AD1315" s="2">
        <v>7.9</v>
      </c>
      <c r="AE1315" s="2">
        <v>72.8</v>
      </c>
      <c r="AF1315" s="2">
        <v>25.523299999999999</v>
      </c>
      <c r="AG1315" s="2">
        <v>3.92</v>
      </c>
      <c r="AH1315" s="22">
        <v>6.7</v>
      </c>
      <c r="AI1315" s="22">
        <v>58.5</v>
      </c>
      <c r="AJ1315" s="22">
        <v>25.2561</v>
      </c>
      <c r="AK1315" s="18">
        <v>6.09</v>
      </c>
      <c r="AL1315" s="18">
        <v>9.1999999999999993</v>
      </c>
      <c r="AM1315" s="18">
        <v>66</v>
      </c>
      <c r="AN1315" s="2">
        <v>43.397599999999997</v>
      </c>
      <c r="AO1315" s="2">
        <v>6.64</v>
      </c>
      <c r="AP1315" s="2">
        <v>11.4</v>
      </c>
      <c r="AQ1315" s="2">
        <v>58.3</v>
      </c>
      <c r="AR1315" s="2">
        <v>9.8491999999999997</v>
      </c>
      <c r="AS1315" s="2">
        <v>5.19</v>
      </c>
      <c r="AT1315" s="2">
        <v>7.8</v>
      </c>
      <c r="AU1315" s="2">
        <v>66.7</v>
      </c>
      <c r="AV1315" s="2">
        <v>15.5054</v>
      </c>
      <c r="AW1315" s="2">
        <v>5.85</v>
      </c>
      <c r="AX1315" s="2">
        <v>9.6</v>
      </c>
      <c r="AY1315" s="2">
        <v>60.8</v>
      </c>
      <c r="AZ1315" s="2">
        <v>22.825700000000001</v>
      </c>
      <c r="BA1315" s="2">
        <v>3.94</v>
      </c>
      <c r="BB1315" s="2">
        <v>6</v>
      </c>
      <c r="BC1315" s="2">
        <v>65.5</v>
      </c>
      <c r="BD1315" s="2">
        <v>20.473400000000002</v>
      </c>
      <c r="BE1315" s="4"/>
      <c r="BF1315" s="4"/>
    </row>
    <row r="1316" spans="1:58" x14ac:dyDescent="0.2">
      <c r="A1316" s="29">
        <v>1315</v>
      </c>
      <c r="B1316" s="7" t="s">
        <v>36</v>
      </c>
      <c r="C1316" s="3">
        <v>39967</v>
      </c>
      <c r="D1316" s="4" t="s">
        <v>13</v>
      </c>
      <c r="E1316" s="4" t="s">
        <v>163</v>
      </c>
      <c r="F1316" s="5" t="s">
        <v>190</v>
      </c>
      <c r="G1316" s="6">
        <v>0.91874999999999996</v>
      </c>
      <c r="H1316" s="6">
        <v>0.94166666666666676</v>
      </c>
      <c r="I1316" s="85">
        <f t="shared" si="20"/>
        <v>33.000000000000199</v>
      </c>
      <c r="J1316" s="86">
        <f>I1316*Segmentos!$D$7*(AH1316%)*IF(ISNUMBER(AI1316),AI1316%,0)</f>
        <v>1339668.0000000084</v>
      </c>
      <c r="K1316" s="86">
        <f>I1316*Segmentos!$D$7*(AL1316%)*IF(ISNUMBER(AM1316),AM1316%,0)</f>
        <v>2202393.6000000131</v>
      </c>
      <c r="L1316" s="4"/>
      <c r="M1316" s="2">
        <v>13.57</v>
      </c>
      <c r="N1316" s="2">
        <v>20.5</v>
      </c>
      <c r="O1316" s="2">
        <v>66.2</v>
      </c>
      <c r="P1316" s="2">
        <v>87.478499999999997</v>
      </c>
      <c r="Q1316" s="2">
        <v>7.42</v>
      </c>
      <c r="R1316" s="2">
        <v>13</v>
      </c>
      <c r="S1316" s="2">
        <v>57.2</v>
      </c>
      <c r="T1316" s="2">
        <v>7.9779</v>
      </c>
      <c r="U1316" s="2">
        <v>15.49</v>
      </c>
      <c r="V1316" s="2">
        <v>23.1</v>
      </c>
      <c r="W1316" s="2">
        <v>67</v>
      </c>
      <c r="X1316" s="2">
        <v>20.925799999999999</v>
      </c>
      <c r="Y1316" s="2">
        <v>13.52</v>
      </c>
      <c r="Z1316" s="2">
        <v>22.2</v>
      </c>
      <c r="AA1316" s="2">
        <v>60.8</v>
      </c>
      <c r="AB1316" s="2">
        <v>25.728100000000001</v>
      </c>
      <c r="AC1316" s="2">
        <v>15.52</v>
      </c>
      <c r="AD1316" s="2">
        <v>21.1</v>
      </c>
      <c r="AE1316" s="2">
        <v>73.5</v>
      </c>
      <c r="AF1316" s="2">
        <v>32.846699999999998</v>
      </c>
      <c r="AG1316" s="2">
        <v>10.15</v>
      </c>
      <c r="AH1316" s="22">
        <v>17</v>
      </c>
      <c r="AI1316" s="22">
        <v>59.7</v>
      </c>
      <c r="AJ1316" s="22">
        <v>31.029499999999999</v>
      </c>
      <c r="AK1316" s="18">
        <v>16.66</v>
      </c>
      <c r="AL1316" s="18">
        <v>23.7</v>
      </c>
      <c r="AM1316" s="18">
        <v>70.400000000000006</v>
      </c>
      <c r="AN1316" s="2">
        <v>56.448999999999998</v>
      </c>
      <c r="AO1316" s="2">
        <v>15.12</v>
      </c>
      <c r="AP1316" s="2">
        <v>23.3</v>
      </c>
      <c r="AQ1316" s="2">
        <v>64.900000000000006</v>
      </c>
      <c r="AR1316" s="2">
        <v>10.6525</v>
      </c>
      <c r="AS1316" s="2">
        <v>14</v>
      </c>
      <c r="AT1316" s="2">
        <v>20.2</v>
      </c>
      <c r="AU1316" s="2">
        <v>69.2</v>
      </c>
      <c r="AV1316" s="2">
        <v>19.8765</v>
      </c>
      <c r="AW1316" s="2">
        <v>13.29</v>
      </c>
      <c r="AX1316" s="2">
        <v>23.1</v>
      </c>
      <c r="AY1316" s="2">
        <v>57.6</v>
      </c>
      <c r="AZ1316" s="2">
        <v>24.626300000000001</v>
      </c>
      <c r="BA1316" s="2">
        <v>13.1</v>
      </c>
      <c r="BB1316" s="2">
        <v>18</v>
      </c>
      <c r="BC1316" s="2">
        <v>72.900000000000006</v>
      </c>
      <c r="BD1316" s="2">
        <v>32.323300000000003</v>
      </c>
      <c r="BE1316" s="4"/>
      <c r="BF1316" s="4"/>
    </row>
    <row r="1317" spans="1:58" x14ac:dyDescent="0.2">
      <c r="A1317" s="29">
        <v>1316</v>
      </c>
      <c r="B1317" s="7" t="s">
        <v>88</v>
      </c>
      <c r="C1317" s="3">
        <v>39967</v>
      </c>
      <c r="D1317" s="4" t="s">
        <v>13</v>
      </c>
      <c r="E1317" s="4" t="s">
        <v>163</v>
      </c>
      <c r="F1317" s="5" t="s">
        <v>190</v>
      </c>
      <c r="G1317" s="6">
        <v>0.91736111111111107</v>
      </c>
      <c r="H1317" s="6">
        <v>0.91874999999999996</v>
      </c>
      <c r="I1317" s="85">
        <f t="shared" si="20"/>
        <v>1.9999999999999929</v>
      </c>
      <c r="J1317" s="86">
        <f>I1317*Segmentos!$D$7*(AH1317%)*IF(ISNUMBER(AI1317),AI1317%,0)</f>
        <v>63439.199999999772</v>
      </c>
      <c r="K1317" s="86">
        <f>I1317*Segmentos!$D$7*(AL1317%)*IF(ISNUMBER(AM1317),AM1317%,0)</f>
        <v>108908.79999999964</v>
      </c>
      <c r="L1317" s="4"/>
      <c r="M1317" s="2">
        <v>10.94</v>
      </c>
      <c r="N1317" s="2">
        <v>11.8</v>
      </c>
      <c r="O1317" s="2">
        <v>93</v>
      </c>
      <c r="P1317" s="2">
        <v>87.703900000000004</v>
      </c>
      <c r="Q1317" s="2">
        <v>5.69</v>
      </c>
      <c r="R1317" s="2">
        <v>5.8</v>
      </c>
      <c r="S1317" s="2">
        <v>97.8</v>
      </c>
      <c r="T1317" s="2">
        <v>7.6073000000000004</v>
      </c>
      <c r="U1317" s="2">
        <v>11.64</v>
      </c>
      <c r="V1317" s="2">
        <v>12.9</v>
      </c>
      <c r="W1317" s="2">
        <v>90.2</v>
      </c>
      <c r="X1317" s="2">
        <v>19.551200000000001</v>
      </c>
      <c r="Y1317" s="2">
        <v>10.06</v>
      </c>
      <c r="Z1317" s="2">
        <v>11.3</v>
      </c>
      <c r="AA1317" s="2">
        <v>89.4</v>
      </c>
      <c r="AB1317" s="2">
        <v>23.8001</v>
      </c>
      <c r="AC1317" s="2">
        <v>13.97</v>
      </c>
      <c r="AD1317" s="2">
        <v>14.5</v>
      </c>
      <c r="AE1317" s="2">
        <v>96.2</v>
      </c>
      <c r="AF1317" s="2">
        <v>36.7453</v>
      </c>
      <c r="AG1317" s="2">
        <v>7.93</v>
      </c>
      <c r="AH1317" s="22">
        <v>8.9</v>
      </c>
      <c r="AI1317" s="22">
        <v>89.1</v>
      </c>
      <c r="AJ1317" s="22">
        <v>30.167200000000001</v>
      </c>
      <c r="AK1317" s="18">
        <v>13.66</v>
      </c>
      <c r="AL1317" s="18">
        <v>14.3</v>
      </c>
      <c r="AM1317" s="18">
        <v>95.2</v>
      </c>
      <c r="AN1317" s="2">
        <v>57.536700000000003</v>
      </c>
      <c r="AO1317" s="2">
        <v>12.56</v>
      </c>
      <c r="AP1317" s="2">
        <v>13.2</v>
      </c>
      <c r="AQ1317" s="2">
        <v>94.8</v>
      </c>
      <c r="AR1317" s="2">
        <v>10.996700000000001</v>
      </c>
      <c r="AS1317" s="2">
        <v>10.61</v>
      </c>
      <c r="AT1317" s="2">
        <v>11.6</v>
      </c>
      <c r="AU1317" s="2">
        <v>91.4</v>
      </c>
      <c r="AV1317" s="2">
        <v>18.7319</v>
      </c>
      <c r="AW1317" s="2">
        <v>10.039999999999999</v>
      </c>
      <c r="AX1317" s="2">
        <v>10.7</v>
      </c>
      <c r="AY1317" s="2">
        <v>94.3</v>
      </c>
      <c r="AZ1317" s="2">
        <v>23.140599999999999</v>
      </c>
      <c r="BA1317" s="2">
        <v>11.35</v>
      </c>
      <c r="BB1317" s="2">
        <v>12.3</v>
      </c>
      <c r="BC1317" s="2">
        <v>92.6</v>
      </c>
      <c r="BD1317" s="2">
        <v>34.834800000000001</v>
      </c>
      <c r="BE1317" s="4"/>
      <c r="BF1317" s="4"/>
    </row>
    <row r="1318" spans="1:58" x14ac:dyDescent="0.2">
      <c r="A1318" s="29">
        <v>1317</v>
      </c>
      <c r="B1318" s="7" t="s">
        <v>30</v>
      </c>
      <c r="C1318" s="3">
        <v>39967</v>
      </c>
      <c r="D1318" s="4" t="s">
        <v>28</v>
      </c>
      <c r="E1318" s="4" t="s">
        <v>163</v>
      </c>
      <c r="F1318" s="5" t="s">
        <v>190</v>
      </c>
      <c r="G1318" s="6">
        <v>0.87638888888888899</v>
      </c>
      <c r="H1318" s="6">
        <v>0.91180555555555554</v>
      </c>
      <c r="I1318" s="85">
        <f t="shared" si="20"/>
        <v>50.999999999999815</v>
      </c>
      <c r="J1318" s="86">
        <f>I1318*Segmentos!$D$7*(AH1318%)*IF(ISNUMBER(AI1318),AI1318%,0)</f>
        <v>127295.99999999955</v>
      </c>
      <c r="K1318" s="86">
        <f>I1318*Segmentos!$D$7*(AL1318%)*IF(ISNUMBER(AM1318),AM1318%,0)</f>
        <v>276317.99999999895</v>
      </c>
      <c r="L1318" s="4"/>
      <c r="M1318" s="2">
        <v>1</v>
      </c>
      <c r="N1318" s="2">
        <v>3.2</v>
      </c>
      <c r="O1318" s="2">
        <v>31.4</v>
      </c>
      <c r="P1318" s="2">
        <v>82.590800000000002</v>
      </c>
      <c r="Q1318" s="2">
        <v>0.04</v>
      </c>
      <c r="R1318" s="2">
        <v>1.2</v>
      </c>
      <c r="S1318" s="2">
        <v>3.1</v>
      </c>
      <c r="T1318" s="2">
        <v>0.52649999999999997</v>
      </c>
      <c r="U1318" s="2">
        <v>0.36</v>
      </c>
      <c r="V1318" s="2">
        <v>2.2999999999999998</v>
      </c>
      <c r="W1318" s="2">
        <v>15.5</v>
      </c>
      <c r="X1318" s="2">
        <v>6.2394999999999996</v>
      </c>
      <c r="Y1318" s="2">
        <v>0.98</v>
      </c>
      <c r="Z1318" s="2">
        <v>2.9</v>
      </c>
      <c r="AA1318" s="2">
        <v>33.1</v>
      </c>
      <c r="AB1318" s="2">
        <v>23.707899999999999</v>
      </c>
      <c r="AC1318" s="2">
        <v>1.93</v>
      </c>
      <c r="AD1318" s="2">
        <v>5</v>
      </c>
      <c r="AE1318" s="2">
        <v>38.799999999999997</v>
      </c>
      <c r="AF1318" s="2">
        <v>52.116900000000001</v>
      </c>
      <c r="AG1318" s="2">
        <v>0.62</v>
      </c>
      <c r="AH1318" s="22">
        <v>2</v>
      </c>
      <c r="AI1318" s="22">
        <v>31.2</v>
      </c>
      <c r="AJ1318" s="22">
        <v>24.281400000000001</v>
      </c>
      <c r="AK1318" s="18">
        <v>1.35</v>
      </c>
      <c r="AL1318" s="18">
        <v>4.3</v>
      </c>
      <c r="AM1318" s="18">
        <v>31.5</v>
      </c>
      <c r="AN1318" s="2">
        <v>58.309399999999997</v>
      </c>
      <c r="AO1318" s="2">
        <v>0.42</v>
      </c>
      <c r="AP1318" s="2">
        <v>1.9</v>
      </c>
      <c r="AQ1318" s="2">
        <v>21.9</v>
      </c>
      <c r="AR1318" s="2">
        <v>3.7608999999999999</v>
      </c>
      <c r="AS1318" s="2">
        <v>1.06</v>
      </c>
      <c r="AT1318" s="2">
        <v>2.2000000000000002</v>
      </c>
      <c r="AU1318" s="2">
        <v>49.1</v>
      </c>
      <c r="AV1318" s="2">
        <v>19.234100000000002</v>
      </c>
      <c r="AW1318" s="2">
        <v>0.4</v>
      </c>
      <c r="AX1318" s="2">
        <v>2.6</v>
      </c>
      <c r="AY1318" s="2">
        <v>15.3</v>
      </c>
      <c r="AZ1318" s="2">
        <v>9.3933999999999997</v>
      </c>
      <c r="BA1318" s="2">
        <v>1.59</v>
      </c>
      <c r="BB1318" s="2">
        <v>4.5999999999999996</v>
      </c>
      <c r="BC1318" s="2">
        <v>34.5</v>
      </c>
      <c r="BD1318" s="2">
        <v>50.202500000000001</v>
      </c>
      <c r="BE1318" s="4"/>
      <c r="BF1318" s="4"/>
    </row>
    <row r="1319" spans="1:58" x14ac:dyDescent="0.2">
      <c r="A1319" s="29">
        <v>1318</v>
      </c>
      <c r="B1319" s="7" t="s">
        <v>11</v>
      </c>
      <c r="C1319" s="3">
        <v>39967</v>
      </c>
      <c r="D1319" s="4" t="s">
        <v>8</v>
      </c>
      <c r="E1319" s="4" t="s">
        <v>166</v>
      </c>
      <c r="F1319" s="5" t="s">
        <v>190</v>
      </c>
      <c r="G1319" s="6">
        <v>0.91041666666666676</v>
      </c>
      <c r="H1319" s="6">
        <v>0.91111111111111109</v>
      </c>
      <c r="I1319" s="85">
        <f t="shared" si="20"/>
        <v>0.99999999999983658</v>
      </c>
      <c r="J1319" s="86">
        <f>I1319*Segmentos!$D$7*(AH1319%)*IF(ISNUMBER(AI1319),AI1319%,0)</f>
        <v>20799.999999996602</v>
      </c>
      <c r="K1319" s="86">
        <f>I1319*Segmentos!$D$7*(AL1319%)*IF(ISNUMBER(AM1319),AM1319%,0)</f>
        <v>16399.999999997319</v>
      </c>
      <c r="L1319" s="4"/>
      <c r="M1319" s="2">
        <v>4.63</v>
      </c>
      <c r="N1319" s="2">
        <v>4.5999999999999996</v>
      </c>
      <c r="O1319" s="2">
        <v>100</v>
      </c>
      <c r="P1319" s="2">
        <v>85.550799999999995</v>
      </c>
      <c r="Q1319" s="2">
        <v>2.27</v>
      </c>
      <c r="R1319" s="2">
        <v>2.2999999999999998</v>
      </c>
      <c r="S1319" s="2">
        <v>100</v>
      </c>
      <c r="T1319" s="2">
        <v>6.9866000000000001</v>
      </c>
      <c r="U1319" s="2">
        <v>2.21</v>
      </c>
      <c r="V1319" s="2">
        <v>2.2000000000000002</v>
      </c>
      <c r="W1319" s="2">
        <v>100</v>
      </c>
      <c r="X1319" s="2">
        <v>8.5526999999999997</v>
      </c>
      <c r="Y1319" s="2">
        <v>5.55</v>
      </c>
      <c r="Z1319" s="2">
        <v>5.5</v>
      </c>
      <c r="AA1319" s="2">
        <v>100</v>
      </c>
      <c r="AB1319" s="2">
        <v>30.278500000000001</v>
      </c>
      <c r="AC1319" s="2">
        <v>6.55</v>
      </c>
      <c r="AD1319" s="2">
        <v>6.5</v>
      </c>
      <c r="AE1319" s="2">
        <v>100</v>
      </c>
      <c r="AF1319" s="2">
        <v>39.732999999999997</v>
      </c>
      <c r="AG1319" s="2">
        <v>5.19</v>
      </c>
      <c r="AH1319" s="22">
        <v>5.2</v>
      </c>
      <c r="AI1319" s="22">
        <v>100</v>
      </c>
      <c r="AJ1319" s="22">
        <v>45.468400000000003</v>
      </c>
      <c r="AK1319" s="18">
        <v>4.13</v>
      </c>
      <c r="AL1319" s="18">
        <v>4.0999999999999996</v>
      </c>
      <c r="AM1319" s="18">
        <v>100</v>
      </c>
      <c r="AN1319" s="2">
        <v>40.082500000000003</v>
      </c>
      <c r="AO1319" s="2">
        <v>2.21</v>
      </c>
      <c r="AP1319" s="2">
        <v>2.2000000000000002</v>
      </c>
      <c r="AQ1319" s="2">
        <v>100</v>
      </c>
      <c r="AR1319" s="2">
        <v>4.4649000000000001</v>
      </c>
      <c r="AS1319" s="2">
        <v>2.89</v>
      </c>
      <c r="AT1319" s="2">
        <v>2.9</v>
      </c>
      <c r="AU1319" s="2">
        <v>100</v>
      </c>
      <c r="AV1319" s="2">
        <v>11.7469</v>
      </c>
      <c r="AW1319" s="2">
        <v>4.4000000000000004</v>
      </c>
      <c r="AX1319" s="2">
        <v>4.4000000000000004</v>
      </c>
      <c r="AY1319" s="2">
        <v>100</v>
      </c>
      <c r="AZ1319" s="2">
        <v>23.3901</v>
      </c>
      <c r="BA1319" s="2">
        <v>6.49</v>
      </c>
      <c r="BB1319" s="2">
        <v>6.5</v>
      </c>
      <c r="BC1319" s="2">
        <v>100</v>
      </c>
      <c r="BD1319" s="2">
        <v>45.948999999999998</v>
      </c>
      <c r="BE1319" s="4"/>
      <c r="BF1319" s="4"/>
    </row>
    <row r="1320" spans="1:58" x14ac:dyDescent="0.2">
      <c r="A1320" s="29">
        <v>1319</v>
      </c>
      <c r="B1320" s="7" t="s">
        <v>6</v>
      </c>
      <c r="C1320" s="3">
        <v>39967</v>
      </c>
      <c r="D1320" s="4" t="s">
        <v>3</v>
      </c>
      <c r="E1320" s="4" t="s">
        <v>166</v>
      </c>
      <c r="F1320" s="5" t="s">
        <v>190</v>
      </c>
      <c r="G1320" s="6">
        <v>0.90902777777777777</v>
      </c>
      <c r="H1320" s="6">
        <v>0.90972222222222221</v>
      </c>
      <c r="I1320" s="85">
        <f t="shared" si="20"/>
        <v>0.99999999999999645</v>
      </c>
      <c r="J1320" s="86">
        <f>I1320*Segmentos!$D$7*(AH1320%)*IF(ISNUMBER(AI1320),AI1320%,0)</f>
        <v>27599.999999999905</v>
      </c>
      <c r="K1320" s="86">
        <f>I1320*Segmentos!$D$7*(AL1320%)*IF(ISNUMBER(AM1320),AM1320%,0)</f>
        <v>28799.999999999902</v>
      </c>
      <c r="L1320" s="4"/>
      <c r="M1320" s="2">
        <v>7.1</v>
      </c>
      <c r="N1320" s="2">
        <v>7.1</v>
      </c>
      <c r="O1320" s="2">
        <v>100</v>
      </c>
      <c r="P1320" s="2">
        <v>89.572000000000003</v>
      </c>
      <c r="Q1320" s="2">
        <v>4.83</v>
      </c>
      <c r="R1320" s="2">
        <v>4.8</v>
      </c>
      <c r="S1320" s="2">
        <v>100</v>
      </c>
      <c r="T1320" s="2">
        <v>10.169499999999999</v>
      </c>
      <c r="U1320" s="2">
        <v>7.68</v>
      </c>
      <c r="V1320" s="2">
        <v>7.7</v>
      </c>
      <c r="W1320" s="2">
        <v>100</v>
      </c>
      <c r="X1320" s="2">
        <v>20.3157</v>
      </c>
      <c r="Y1320" s="2">
        <v>6.71</v>
      </c>
      <c r="Z1320" s="2">
        <v>6.7</v>
      </c>
      <c r="AA1320" s="2">
        <v>100</v>
      </c>
      <c r="AB1320" s="2">
        <v>25.0047</v>
      </c>
      <c r="AC1320" s="2">
        <v>8.23</v>
      </c>
      <c r="AD1320" s="2">
        <v>8.1999999999999993</v>
      </c>
      <c r="AE1320" s="2">
        <v>100</v>
      </c>
      <c r="AF1320" s="2">
        <v>34.082099999999997</v>
      </c>
      <c r="AG1320" s="2">
        <v>6.95</v>
      </c>
      <c r="AH1320" s="22">
        <v>6.9</v>
      </c>
      <c r="AI1320" s="22">
        <v>100</v>
      </c>
      <c r="AJ1320" s="22">
        <v>41.619</v>
      </c>
      <c r="AK1320" s="18">
        <v>7.23</v>
      </c>
      <c r="AL1320" s="18">
        <v>7.2</v>
      </c>
      <c r="AM1320" s="18">
        <v>100</v>
      </c>
      <c r="AN1320" s="2">
        <v>47.9529</v>
      </c>
      <c r="AO1320" s="2">
        <v>3.67</v>
      </c>
      <c r="AP1320" s="2">
        <v>3.7</v>
      </c>
      <c r="AQ1320" s="2">
        <v>100</v>
      </c>
      <c r="AR1320" s="2">
        <v>5.0599999999999996</v>
      </c>
      <c r="AS1320" s="2">
        <v>5.8</v>
      </c>
      <c r="AT1320" s="2">
        <v>5.8</v>
      </c>
      <c r="AU1320" s="2">
        <v>100</v>
      </c>
      <c r="AV1320" s="2">
        <v>16.116399999999999</v>
      </c>
      <c r="AW1320" s="2">
        <v>10.68</v>
      </c>
      <c r="AX1320" s="2">
        <v>10.7</v>
      </c>
      <c r="AY1320" s="2">
        <v>100</v>
      </c>
      <c r="AZ1320" s="2">
        <v>38.743899999999996</v>
      </c>
      <c r="BA1320" s="2">
        <v>6.13</v>
      </c>
      <c r="BB1320" s="2">
        <v>6.1</v>
      </c>
      <c r="BC1320" s="2">
        <v>100</v>
      </c>
      <c r="BD1320" s="2">
        <v>29.651599999999998</v>
      </c>
      <c r="BE1320" s="4"/>
      <c r="BF1320" s="4"/>
    </row>
    <row r="1321" spans="1:58" x14ac:dyDescent="0.2">
      <c r="A1321" s="29">
        <v>1320</v>
      </c>
      <c r="B1321" s="7" t="s">
        <v>31</v>
      </c>
      <c r="C1321" s="3">
        <v>39967</v>
      </c>
      <c r="D1321" s="4" t="s">
        <v>28</v>
      </c>
      <c r="E1321" s="4" t="s">
        <v>166</v>
      </c>
      <c r="F1321" s="5" t="s">
        <v>190</v>
      </c>
      <c r="G1321" s="6">
        <v>0.91180555555555554</v>
      </c>
      <c r="H1321" s="6">
        <v>0.9145833333333333</v>
      </c>
      <c r="I1321" s="85">
        <f t="shared" si="20"/>
        <v>3.9999999999999858</v>
      </c>
      <c r="J1321" s="86">
        <f>I1321*Segmentos!$D$7*(AH1321%)*IF(ISNUMBER(AI1321),AI1321%,0)</f>
        <v>24411.199999999913</v>
      </c>
      <c r="K1321" s="86">
        <f>I1321*Segmentos!$D$7*(AL1321%)*IF(ISNUMBER(AM1321),AM1321%,0)</f>
        <v>16943.999999999942</v>
      </c>
      <c r="L1321" s="4"/>
      <c r="M1321" s="2">
        <v>1.3</v>
      </c>
      <c r="N1321" s="2">
        <v>1.7</v>
      </c>
      <c r="O1321" s="2">
        <v>75.8</v>
      </c>
      <c r="P1321" s="2">
        <v>88.470799999999997</v>
      </c>
      <c r="Q1321" s="2">
        <v>0.18</v>
      </c>
      <c r="R1321" s="2">
        <v>0.4</v>
      </c>
      <c r="S1321" s="2">
        <v>46.5</v>
      </c>
      <c r="T1321" s="2">
        <v>2.0802</v>
      </c>
      <c r="U1321" s="2">
        <v>0.92</v>
      </c>
      <c r="V1321" s="2">
        <v>1.3</v>
      </c>
      <c r="W1321" s="2">
        <v>72.099999999999994</v>
      </c>
      <c r="X1321" s="2">
        <v>13.2163</v>
      </c>
      <c r="Y1321" s="2">
        <v>1.4</v>
      </c>
      <c r="Z1321" s="2">
        <v>1.8</v>
      </c>
      <c r="AA1321" s="2">
        <v>77</v>
      </c>
      <c r="AB1321" s="2">
        <v>28.190300000000001</v>
      </c>
      <c r="AC1321" s="2">
        <v>2.0099999999999998</v>
      </c>
      <c r="AD1321" s="2">
        <v>2.6</v>
      </c>
      <c r="AE1321" s="2">
        <v>78.5</v>
      </c>
      <c r="AF1321" s="2">
        <v>44.984099999999998</v>
      </c>
      <c r="AG1321" s="2">
        <v>1.57</v>
      </c>
      <c r="AH1321" s="22">
        <v>1.9</v>
      </c>
      <c r="AI1321" s="22">
        <v>80.3</v>
      </c>
      <c r="AJ1321" s="22">
        <v>50.65</v>
      </c>
      <c r="AK1321" s="18">
        <v>1.05</v>
      </c>
      <c r="AL1321" s="18">
        <v>1.5</v>
      </c>
      <c r="AM1321" s="18">
        <v>70.599999999999994</v>
      </c>
      <c r="AN1321" s="2">
        <v>37.820799999999998</v>
      </c>
      <c r="AO1321" s="2">
        <v>0.39</v>
      </c>
      <c r="AP1321" s="2">
        <v>0.5</v>
      </c>
      <c r="AQ1321" s="2">
        <v>86.2</v>
      </c>
      <c r="AR1321" s="2">
        <v>2.9401000000000002</v>
      </c>
      <c r="AS1321" s="2">
        <v>0.42</v>
      </c>
      <c r="AT1321" s="2">
        <v>0.7</v>
      </c>
      <c r="AU1321" s="2">
        <v>57.1</v>
      </c>
      <c r="AV1321" s="2">
        <v>6.3631000000000002</v>
      </c>
      <c r="AW1321" s="2">
        <v>1.1200000000000001</v>
      </c>
      <c r="AX1321" s="2">
        <v>1.3</v>
      </c>
      <c r="AY1321" s="2">
        <v>85.8</v>
      </c>
      <c r="AZ1321" s="2">
        <v>22.052800000000001</v>
      </c>
      <c r="BA1321" s="2">
        <v>2.19</v>
      </c>
      <c r="BB1321" s="2">
        <v>2.9</v>
      </c>
      <c r="BC1321" s="2">
        <v>74.7</v>
      </c>
      <c r="BD1321" s="2">
        <v>57.114899999999999</v>
      </c>
      <c r="BE1321" s="4"/>
      <c r="BF1321" s="4"/>
    </row>
    <row r="1322" spans="1:58" x14ac:dyDescent="0.2">
      <c r="A1322" s="29">
        <v>1321</v>
      </c>
      <c r="B1322" s="7" t="s">
        <v>42</v>
      </c>
      <c r="C1322" s="3">
        <v>39967</v>
      </c>
      <c r="D1322" s="4" t="s">
        <v>8</v>
      </c>
      <c r="E1322" s="4" t="s">
        <v>174</v>
      </c>
      <c r="F1322" s="5" t="s">
        <v>190</v>
      </c>
      <c r="G1322" s="6">
        <v>0.91874999999999996</v>
      </c>
      <c r="H1322" s="6">
        <v>0.98263888888888884</v>
      </c>
      <c r="I1322" s="85">
        <f t="shared" si="20"/>
        <v>92</v>
      </c>
      <c r="J1322" s="86">
        <f>I1322*Segmentos!$D$7*(AH1322%)*IF(ISNUMBER(AI1322),AI1322%,0)</f>
        <v>1276665.6000000001</v>
      </c>
      <c r="K1322" s="86">
        <f>I1322*Segmentos!$D$7*(AL1322%)*IF(ISNUMBER(AM1322),AM1322%,0)</f>
        <v>1560614.4000000004</v>
      </c>
      <c r="L1322" s="4"/>
      <c r="M1322" s="2">
        <v>3.88</v>
      </c>
      <c r="N1322" s="2">
        <v>18.2</v>
      </c>
      <c r="O1322" s="2">
        <v>21.4</v>
      </c>
      <c r="P1322" s="2">
        <v>79.674400000000006</v>
      </c>
      <c r="Q1322" s="2">
        <v>2.2599999999999998</v>
      </c>
      <c r="R1322" s="2">
        <v>13.7</v>
      </c>
      <c r="S1322" s="2">
        <v>16.5</v>
      </c>
      <c r="T1322" s="2">
        <v>7.7526000000000002</v>
      </c>
      <c r="U1322" s="2">
        <v>3.1</v>
      </c>
      <c r="V1322" s="2">
        <v>17.3</v>
      </c>
      <c r="W1322" s="2">
        <v>17.899999999999999</v>
      </c>
      <c r="X1322" s="2">
        <v>13.3658</v>
      </c>
      <c r="Y1322" s="2">
        <v>4.03</v>
      </c>
      <c r="Z1322" s="2">
        <v>21</v>
      </c>
      <c r="AA1322" s="2">
        <v>19.2</v>
      </c>
      <c r="AB1322" s="2">
        <v>24.428599999999999</v>
      </c>
      <c r="AC1322" s="2">
        <v>5.0599999999999996</v>
      </c>
      <c r="AD1322" s="2">
        <v>18.5</v>
      </c>
      <c r="AE1322" s="2">
        <v>27.4</v>
      </c>
      <c r="AF1322" s="2">
        <v>34.127400000000002</v>
      </c>
      <c r="AG1322" s="2">
        <v>3.47</v>
      </c>
      <c r="AH1322" s="22">
        <v>17.7</v>
      </c>
      <c r="AI1322" s="22">
        <v>19.600000000000001</v>
      </c>
      <c r="AJ1322" s="22">
        <v>33.852400000000003</v>
      </c>
      <c r="AK1322" s="18">
        <v>4.25</v>
      </c>
      <c r="AL1322" s="18">
        <v>18.600000000000001</v>
      </c>
      <c r="AM1322" s="18">
        <v>22.8</v>
      </c>
      <c r="AN1322" s="2">
        <v>45.822000000000003</v>
      </c>
      <c r="AO1322" s="2">
        <v>1.29</v>
      </c>
      <c r="AP1322" s="2">
        <v>9.6</v>
      </c>
      <c r="AQ1322" s="2">
        <v>13.4</v>
      </c>
      <c r="AR1322" s="2">
        <v>2.8929</v>
      </c>
      <c r="AS1322" s="2">
        <v>2.93</v>
      </c>
      <c r="AT1322" s="2">
        <v>13.3</v>
      </c>
      <c r="AU1322" s="2">
        <v>22.1</v>
      </c>
      <c r="AV1322" s="2">
        <v>13.24</v>
      </c>
      <c r="AW1322" s="2">
        <v>2.87</v>
      </c>
      <c r="AX1322" s="2">
        <v>17.8</v>
      </c>
      <c r="AY1322" s="2">
        <v>16.100000000000001</v>
      </c>
      <c r="AZ1322" s="2">
        <v>16.956399999999999</v>
      </c>
      <c r="BA1322" s="2">
        <v>5.92</v>
      </c>
      <c r="BB1322" s="2">
        <v>23.7</v>
      </c>
      <c r="BC1322" s="2">
        <v>25</v>
      </c>
      <c r="BD1322" s="2">
        <v>46.585000000000001</v>
      </c>
      <c r="BE1322" s="4"/>
      <c r="BF1322" s="4"/>
    </row>
    <row r="1323" spans="1:58" x14ac:dyDescent="0.2">
      <c r="A1323" s="29">
        <v>1322</v>
      </c>
      <c r="B1323" s="7" t="s">
        <v>86</v>
      </c>
      <c r="C1323" s="3">
        <v>39967</v>
      </c>
      <c r="D1323" s="4" t="s">
        <v>17</v>
      </c>
      <c r="E1323" s="4" t="s">
        <v>169</v>
      </c>
      <c r="F1323" s="5" t="s">
        <v>190</v>
      </c>
      <c r="G1323" s="6">
        <v>0.91666666666666663</v>
      </c>
      <c r="H1323" s="6">
        <v>0.95833333333333337</v>
      </c>
      <c r="I1323" s="85">
        <f t="shared" si="20"/>
        <v>60.000000000000107</v>
      </c>
      <c r="J1323" s="86">
        <f>I1323*Segmentos!$D$7*(AH1323%)*IF(ISNUMBER(AI1323),AI1323%,0)</f>
        <v>171840.00000000029</v>
      </c>
      <c r="K1323" s="86">
        <f>I1323*Segmentos!$D$7*(AL1323%)*IF(ISNUMBER(AM1323),AM1323%,0)</f>
        <v>25440.000000000044</v>
      </c>
      <c r="L1323" s="4"/>
      <c r="M1323" s="2">
        <v>0.4</v>
      </c>
      <c r="N1323" s="2">
        <v>1.5</v>
      </c>
      <c r="O1323" s="2">
        <v>26.8</v>
      </c>
      <c r="P1323" s="2">
        <v>79.288300000000007</v>
      </c>
      <c r="Q1323" s="2">
        <v>0</v>
      </c>
      <c r="R1323" s="2">
        <v>0.2</v>
      </c>
      <c r="S1323" s="2">
        <v>1.7</v>
      </c>
      <c r="T1323" s="2">
        <v>0.1181</v>
      </c>
      <c r="U1323" s="2">
        <v>0.3</v>
      </c>
      <c r="V1323" s="2">
        <v>0.9</v>
      </c>
      <c r="W1323" s="2">
        <v>33.299999999999997</v>
      </c>
      <c r="X1323" s="2">
        <v>12.5791</v>
      </c>
      <c r="Y1323" s="2">
        <v>0.19</v>
      </c>
      <c r="Z1323" s="2">
        <v>0.9</v>
      </c>
      <c r="AA1323" s="2">
        <v>21.4</v>
      </c>
      <c r="AB1323" s="2">
        <v>11.268599999999999</v>
      </c>
      <c r="AC1323" s="2">
        <v>0.85</v>
      </c>
      <c r="AD1323" s="2">
        <v>3</v>
      </c>
      <c r="AE1323" s="2">
        <v>27.9</v>
      </c>
      <c r="AF1323" s="2">
        <v>55.322600000000001</v>
      </c>
      <c r="AG1323" s="2">
        <v>0.72</v>
      </c>
      <c r="AH1323" s="22">
        <v>2</v>
      </c>
      <c r="AI1323" s="22">
        <v>35.799999999999997</v>
      </c>
      <c r="AJ1323" s="22">
        <v>68.121799999999993</v>
      </c>
      <c r="AK1323" s="18">
        <v>0.11</v>
      </c>
      <c r="AL1323" s="18">
        <v>1</v>
      </c>
      <c r="AM1323" s="18">
        <v>10.6</v>
      </c>
      <c r="AN1323" s="2">
        <v>11.166600000000001</v>
      </c>
      <c r="AO1323" s="2">
        <v>0.18</v>
      </c>
      <c r="AP1323" s="2">
        <v>0.6</v>
      </c>
      <c r="AQ1323" s="2">
        <v>32.799999999999997</v>
      </c>
      <c r="AR1323" s="2">
        <v>3.9136000000000002</v>
      </c>
      <c r="AS1323" s="2">
        <v>0</v>
      </c>
      <c r="AT1323" s="2">
        <v>0</v>
      </c>
      <c r="AU1323" s="8" t="s">
        <v>577</v>
      </c>
      <c r="AV1323" s="2">
        <v>0</v>
      </c>
      <c r="AW1323" s="2">
        <v>0.92</v>
      </c>
      <c r="AX1323" s="2">
        <v>2.9</v>
      </c>
      <c r="AY1323" s="2">
        <v>31.4</v>
      </c>
      <c r="AZ1323" s="2">
        <v>52.521700000000003</v>
      </c>
      <c r="BA1323" s="2">
        <v>0.3</v>
      </c>
      <c r="BB1323" s="2">
        <v>1.5</v>
      </c>
      <c r="BC1323" s="2">
        <v>19.600000000000001</v>
      </c>
      <c r="BD1323" s="2">
        <v>22.853100000000001</v>
      </c>
      <c r="BE1323" s="4"/>
      <c r="BF1323" s="4"/>
    </row>
    <row r="1324" spans="1:58" x14ac:dyDescent="0.2">
      <c r="A1324" s="29">
        <v>1323</v>
      </c>
      <c r="B1324" s="7" t="s">
        <v>14</v>
      </c>
      <c r="C1324" s="3">
        <v>39967</v>
      </c>
      <c r="D1324" s="4" t="s">
        <v>13</v>
      </c>
      <c r="E1324" s="4" t="s">
        <v>163</v>
      </c>
      <c r="F1324" s="5" t="s">
        <v>190</v>
      </c>
      <c r="G1324" s="6">
        <v>0.84930555555555554</v>
      </c>
      <c r="H1324" s="6">
        <v>0.87430555555555556</v>
      </c>
      <c r="I1324" s="85">
        <f t="shared" si="20"/>
        <v>36.000000000000028</v>
      </c>
      <c r="J1324" s="86">
        <f>I1324*Segmentos!$D$7*(AH1324%)*IF(ISNUMBER(AI1324),AI1324%,0)</f>
        <v>846460.80000000063</v>
      </c>
      <c r="K1324" s="86">
        <f>I1324*Segmentos!$D$7*(AL1324%)*IF(ISNUMBER(AM1324),AM1324%,0)</f>
        <v>1345291.2000000009</v>
      </c>
      <c r="L1324" s="4"/>
      <c r="M1324" s="2">
        <v>7.67</v>
      </c>
      <c r="N1324" s="2">
        <v>12.6</v>
      </c>
      <c r="O1324" s="2">
        <v>61</v>
      </c>
      <c r="P1324" s="2">
        <v>81.225099999999998</v>
      </c>
      <c r="Q1324" s="2">
        <v>3.66</v>
      </c>
      <c r="R1324" s="2">
        <v>7.7</v>
      </c>
      <c r="S1324" s="2">
        <v>47.4</v>
      </c>
      <c r="T1324" s="2">
        <v>6.4615999999999998</v>
      </c>
      <c r="U1324" s="2">
        <v>7.7</v>
      </c>
      <c r="V1324" s="2">
        <v>13.5</v>
      </c>
      <c r="W1324" s="2">
        <v>56.9</v>
      </c>
      <c r="X1324" s="2">
        <v>17.0837</v>
      </c>
      <c r="Y1324" s="2">
        <v>7.34</v>
      </c>
      <c r="Z1324" s="2">
        <v>11.9</v>
      </c>
      <c r="AA1324" s="2">
        <v>61.8</v>
      </c>
      <c r="AB1324" s="2">
        <v>22.944700000000001</v>
      </c>
      <c r="AC1324" s="2">
        <v>9.99</v>
      </c>
      <c r="AD1324" s="2">
        <v>15.1</v>
      </c>
      <c r="AE1324" s="2">
        <v>66.2</v>
      </c>
      <c r="AF1324" s="2">
        <v>34.734999999999999</v>
      </c>
      <c r="AG1324" s="2">
        <v>5.86</v>
      </c>
      <c r="AH1324" s="22">
        <v>10.1</v>
      </c>
      <c r="AI1324" s="22">
        <v>58.2</v>
      </c>
      <c r="AJ1324" s="22">
        <v>29.433599999999998</v>
      </c>
      <c r="AK1324" s="18">
        <v>9.31</v>
      </c>
      <c r="AL1324" s="18">
        <v>14.9</v>
      </c>
      <c r="AM1324" s="18">
        <v>62.7</v>
      </c>
      <c r="AN1324" s="2">
        <v>51.791499999999999</v>
      </c>
      <c r="AO1324" s="2">
        <v>6.09</v>
      </c>
      <c r="AP1324" s="2">
        <v>10.7</v>
      </c>
      <c r="AQ1324" s="2">
        <v>56.8</v>
      </c>
      <c r="AR1324" s="2">
        <v>7.0444000000000004</v>
      </c>
      <c r="AS1324" s="2">
        <v>7.83</v>
      </c>
      <c r="AT1324" s="2">
        <v>11.9</v>
      </c>
      <c r="AU1324" s="2">
        <v>66.099999999999994</v>
      </c>
      <c r="AV1324" s="2">
        <v>18.267600000000002</v>
      </c>
      <c r="AW1324" s="2">
        <v>7.08</v>
      </c>
      <c r="AX1324" s="2">
        <v>12.6</v>
      </c>
      <c r="AY1324" s="2">
        <v>56.4</v>
      </c>
      <c r="AZ1324" s="2">
        <v>21.565100000000001</v>
      </c>
      <c r="BA1324" s="2">
        <v>8.4700000000000006</v>
      </c>
      <c r="BB1324" s="2">
        <v>13.5</v>
      </c>
      <c r="BC1324" s="2">
        <v>62.5</v>
      </c>
      <c r="BD1324" s="2">
        <v>34.347999999999999</v>
      </c>
      <c r="BE1324" s="4"/>
      <c r="BF1324" s="4"/>
    </row>
    <row r="1325" spans="1:58" x14ac:dyDescent="0.2">
      <c r="A1325" s="29">
        <v>1324</v>
      </c>
      <c r="B1325" s="7" t="s">
        <v>10</v>
      </c>
      <c r="C1325" s="3">
        <v>39967</v>
      </c>
      <c r="D1325" s="4" t="s">
        <v>8</v>
      </c>
      <c r="E1325" s="4" t="s">
        <v>164</v>
      </c>
      <c r="F1325" s="5" t="s">
        <v>190</v>
      </c>
      <c r="G1325" s="6">
        <v>0.87361111111111101</v>
      </c>
      <c r="H1325" s="6">
        <v>0.91874999999999996</v>
      </c>
      <c r="I1325" s="85">
        <f t="shared" si="20"/>
        <v>65.000000000000085</v>
      </c>
      <c r="J1325" s="86">
        <f>I1325*Segmentos!$D$7*(AH1325%)*IF(ISNUMBER(AI1325),AI1325%,0)</f>
        <v>1305850.0000000016</v>
      </c>
      <c r="K1325" s="86">
        <f>I1325*Segmentos!$D$7*(AL1325%)*IF(ISNUMBER(AM1325),AM1325%,0)</f>
        <v>1084070.0000000012</v>
      </c>
      <c r="L1325" s="4"/>
      <c r="M1325" s="2">
        <v>4.58</v>
      </c>
      <c r="N1325" s="2">
        <v>17.899999999999999</v>
      </c>
      <c r="O1325" s="2">
        <v>25.6</v>
      </c>
      <c r="P1325" s="2">
        <v>84.353099999999998</v>
      </c>
      <c r="Q1325" s="2">
        <v>1.56</v>
      </c>
      <c r="R1325" s="2">
        <v>8.8000000000000007</v>
      </c>
      <c r="S1325" s="2">
        <v>17.8</v>
      </c>
      <c r="T1325" s="2">
        <v>4.7958999999999996</v>
      </c>
      <c r="U1325" s="2">
        <v>2.57</v>
      </c>
      <c r="V1325" s="2">
        <v>13.4</v>
      </c>
      <c r="W1325" s="2">
        <v>19.2</v>
      </c>
      <c r="X1325" s="2">
        <v>9.9512</v>
      </c>
      <c r="Y1325" s="2">
        <v>5.26</v>
      </c>
      <c r="Z1325" s="2">
        <v>19</v>
      </c>
      <c r="AA1325" s="2">
        <v>27.8</v>
      </c>
      <c r="AB1325" s="2">
        <v>28.6492</v>
      </c>
      <c r="AC1325" s="2">
        <v>6.77</v>
      </c>
      <c r="AD1325" s="2">
        <v>24.3</v>
      </c>
      <c r="AE1325" s="2">
        <v>27.8</v>
      </c>
      <c r="AF1325" s="2">
        <v>40.956699999999998</v>
      </c>
      <c r="AG1325" s="2">
        <v>5.03</v>
      </c>
      <c r="AH1325" s="22">
        <v>20.5</v>
      </c>
      <c r="AI1325" s="22">
        <v>24.5</v>
      </c>
      <c r="AJ1325" s="22">
        <v>44.032400000000003</v>
      </c>
      <c r="AK1325" s="18">
        <v>4.16</v>
      </c>
      <c r="AL1325" s="18">
        <v>15.5</v>
      </c>
      <c r="AM1325" s="18">
        <v>26.9</v>
      </c>
      <c r="AN1325" s="2">
        <v>40.320799999999998</v>
      </c>
      <c r="AO1325" s="2">
        <v>1.75</v>
      </c>
      <c r="AP1325" s="2">
        <v>9.5</v>
      </c>
      <c r="AQ1325" s="2">
        <v>18.3</v>
      </c>
      <c r="AR1325" s="2">
        <v>3.524</v>
      </c>
      <c r="AS1325" s="2">
        <v>2.71</v>
      </c>
      <c r="AT1325" s="2">
        <v>11.7</v>
      </c>
      <c r="AU1325" s="2">
        <v>23.1</v>
      </c>
      <c r="AV1325" s="2">
        <v>11.0131</v>
      </c>
      <c r="AW1325" s="2">
        <v>5.32</v>
      </c>
      <c r="AX1325" s="2">
        <v>18.3</v>
      </c>
      <c r="AY1325" s="2">
        <v>29.1</v>
      </c>
      <c r="AZ1325" s="2">
        <v>28.1736</v>
      </c>
      <c r="BA1325" s="2">
        <v>5.9</v>
      </c>
      <c r="BB1325" s="2">
        <v>23.4</v>
      </c>
      <c r="BC1325" s="2">
        <v>25.2</v>
      </c>
      <c r="BD1325" s="2">
        <v>41.642400000000002</v>
      </c>
      <c r="BE1325" s="4"/>
      <c r="BF1325" s="4"/>
    </row>
    <row r="1326" spans="1:58" x14ac:dyDescent="0.2">
      <c r="A1326" s="29">
        <v>1325</v>
      </c>
      <c r="B1326" s="7" t="s">
        <v>117</v>
      </c>
      <c r="C1326" s="3">
        <v>39967</v>
      </c>
      <c r="D1326" s="4" t="s">
        <v>28</v>
      </c>
      <c r="E1326" s="4" t="s">
        <v>117</v>
      </c>
      <c r="F1326" s="5" t="s">
        <v>190</v>
      </c>
      <c r="G1326" s="6">
        <v>0.91666666666666663</v>
      </c>
      <c r="H1326" s="6">
        <v>0.98750000000000004</v>
      </c>
      <c r="I1326" s="85">
        <f t="shared" si="20"/>
        <v>102.00000000000011</v>
      </c>
      <c r="J1326" s="86">
        <f>I1326*Segmentos!$D$7*(AH1326%)*IF(ISNUMBER(AI1326),AI1326%,0)</f>
        <v>829668.00000000093</v>
      </c>
      <c r="K1326" s="86">
        <f>I1326*Segmentos!$D$7*(AL1326%)*IF(ISNUMBER(AM1326),AM1326%,0)</f>
        <v>384499.20000000042</v>
      </c>
      <c r="L1326" s="4" t="s">
        <v>353</v>
      </c>
      <c r="M1326" s="2">
        <v>1.46</v>
      </c>
      <c r="N1326" s="2">
        <v>7.2</v>
      </c>
      <c r="O1326" s="2">
        <v>20.3</v>
      </c>
      <c r="P1326" s="2">
        <v>85.909199999999998</v>
      </c>
      <c r="Q1326" s="2">
        <v>0.48</v>
      </c>
      <c r="R1326" s="2">
        <v>4</v>
      </c>
      <c r="S1326" s="2">
        <v>11.8</v>
      </c>
      <c r="T1326" s="2">
        <v>4.6718000000000002</v>
      </c>
      <c r="U1326" s="2">
        <v>0.78</v>
      </c>
      <c r="V1326" s="2">
        <v>4.5999999999999996</v>
      </c>
      <c r="W1326" s="2">
        <v>17</v>
      </c>
      <c r="X1326" s="2">
        <v>9.5962999999999994</v>
      </c>
      <c r="Y1326" s="2">
        <v>2.17</v>
      </c>
      <c r="Z1326" s="2">
        <v>9.9</v>
      </c>
      <c r="AA1326" s="2">
        <v>22</v>
      </c>
      <c r="AB1326" s="2">
        <v>37.7682</v>
      </c>
      <c r="AC1326" s="2">
        <v>1.75</v>
      </c>
      <c r="AD1326" s="2">
        <v>8.1</v>
      </c>
      <c r="AE1326" s="2">
        <v>21.7</v>
      </c>
      <c r="AF1326" s="2">
        <v>33.872799999999998</v>
      </c>
      <c r="AG1326" s="2">
        <v>2.04</v>
      </c>
      <c r="AH1326" s="22">
        <v>8.3000000000000007</v>
      </c>
      <c r="AI1326" s="22">
        <v>24.5</v>
      </c>
      <c r="AJ1326" s="22">
        <v>56.947200000000002</v>
      </c>
      <c r="AK1326" s="18">
        <v>0.94</v>
      </c>
      <c r="AL1326" s="18">
        <v>6.2</v>
      </c>
      <c r="AM1326" s="18">
        <v>15.2</v>
      </c>
      <c r="AN1326" s="2">
        <v>28.9619</v>
      </c>
      <c r="AO1326" s="2">
        <v>0.37</v>
      </c>
      <c r="AP1326" s="2">
        <v>3.4</v>
      </c>
      <c r="AQ1326" s="2">
        <v>11</v>
      </c>
      <c r="AR1326" s="2">
        <v>2.3843000000000001</v>
      </c>
      <c r="AS1326" s="2">
        <v>1.1200000000000001</v>
      </c>
      <c r="AT1326" s="2">
        <v>4.5</v>
      </c>
      <c r="AU1326" s="2">
        <v>25</v>
      </c>
      <c r="AV1326" s="2">
        <v>14.5829</v>
      </c>
      <c r="AW1326" s="2">
        <v>2.34</v>
      </c>
      <c r="AX1326" s="2">
        <v>5.5</v>
      </c>
      <c r="AY1326" s="2">
        <v>42.7</v>
      </c>
      <c r="AZ1326" s="2">
        <v>39.727200000000003</v>
      </c>
      <c r="BA1326" s="2">
        <v>1.29</v>
      </c>
      <c r="BB1326" s="2">
        <v>11.1</v>
      </c>
      <c r="BC1326" s="2">
        <v>11.7</v>
      </c>
      <c r="BD1326" s="2">
        <v>29.2148</v>
      </c>
      <c r="BE1326" s="4"/>
      <c r="BF1326" s="4"/>
    </row>
    <row r="1327" spans="1:58" x14ac:dyDescent="0.2">
      <c r="A1327" s="29">
        <v>1326</v>
      </c>
      <c r="B1327" s="7" t="s">
        <v>83</v>
      </c>
      <c r="C1327" s="3">
        <v>39967</v>
      </c>
      <c r="D1327" s="4" t="s">
        <v>21</v>
      </c>
      <c r="E1327" s="4" t="s">
        <v>170</v>
      </c>
      <c r="F1327" s="5" t="s">
        <v>190</v>
      </c>
      <c r="G1327" s="6">
        <v>0.87569444444444444</v>
      </c>
      <c r="H1327" s="6">
        <v>0.89027777777777783</v>
      </c>
      <c r="I1327" s="85">
        <f t="shared" si="20"/>
        <v>21.000000000000085</v>
      </c>
      <c r="J1327" s="86">
        <f>I1327*Segmentos!$D$7*(AH1327%)*IF(ISNUMBER(AI1327),AI1327%,0)</f>
        <v>46368.000000000189</v>
      </c>
      <c r="K1327" s="86">
        <f>I1327*Segmentos!$D$7*(AL1327%)*IF(ISNUMBER(AM1327),AM1327%,0)</f>
        <v>20403.600000000079</v>
      </c>
      <c r="L1327" s="4"/>
      <c r="M1327" s="2">
        <v>0.39</v>
      </c>
      <c r="N1327" s="2">
        <v>0.9</v>
      </c>
      <c r="O1327" s="2">
        <v>46.2</v>
      </c>
      <c r="P1327" s="2">
        <v>40.898099999999999</v>
      </c>
      <c r="Q1327" s="2">
        <v>0.98</v>
      </c>
      <c r="R1327" s="2">
        <v>1</v>
      </c>
      <c r="S1327" s="2">
        <v>100</v>
      </c>
      <c r="T1327" s="2">
        <v>17.0076</v>
      </c>
      <c r="U1327" s="2">
        <v>0.17</v>
      </c>
      <c r="V1327" s="2">
        <v>1</v>
      </c>
      <c r="W1327" s="2">
        <v>17.899999999999999</v>
      </c>
      <c r="X1327" s="2">
        <v>3.7464</v>
      </c>
      <c r="Y1327" s="2">
        <v>0.45</v>
      </c>
      <c r="Z1327" s="2">
        <v>0.6</v>
      </c>
      <c r="AA1327" s="2">
        <v>74.3</v>
      </c>
      <c r="AB1327" s="2">
        <v>13.970800000000001</v>
      </c>
      <c r="AC1327" s="2">
        <v>0.18</v>
      </c>
      <c r="AD1327" s="2">
        <v>0.9</v>
      </c>
      <c r="AE1327" s="2">
        <v>19.399999999999999</v>
      </c>
      <c r="AF1327" s="2">
        <v>6.1733000000000002</v>
      </c>
      <c r="AG1327" s="2">
        <v>0.56000000000000005</v>
      </c>
      <c r="AH1327" s="22">
        <v>1</v>
      </c>
      <c r="AI1327" s="22">
        <v>55.2</v>
      </c>
      <c r="AJ1327" s="22">
        <v>27.509</v>
      </c>
      <c r="AK1327" s="18">
        <v>0.24</v>
      </c>
      <c r="AL1327" s="18">
        <v>0.7</v>
      </c>
      <c r="AM1327" s="18">
        <v>34.700000000000003</v>
      </c>
      <c r="AN1327" s="2">
        <v>13.389099999999999</v>
      </c>
      <c r="AO1327" s="2">
        <v>0.21</v>
      </c>
      <c r="AP1327" s="2">
        <v>0.9</v>
      </c>
      <c r="AQ1327" s="2">
        <v>24.8</v>
      </c>
      <c r="AR1327" s="2">
        <v>2.4016000000000002</v>
      </c>
      <c r="AS1327" s="2">
        <v>7.0000000000000007E-2</v>
      </c>
      <c r="AT1327" s="2">
        <v>0.5</v>
      </c>
      <c r="AU1327" s="2">
        <v>15.3</v>
      </c>
      <c r="AV1327" s="2">
        <v>1.6297999999999999</v>
      </c>
      <c r="AW1327" s="2">
        <v>0.92</v>
      </c>
      <c r="AX1327" s="2">
        <v>0.9</v>
      </c>
      <c r="AY1327" s="2">
        <v>100</v>
      </c>
      <c r="AZ1327" s="2">
        <v>27.520499999999998</v>
      </c>
      <c r="BA1327" s="2">
        <v>0.23</v>
      </c>
      <c r="BB1327" s="2">
        <v>1</v>
      </c>
      <c r="BC1327" s="2">
        <v>23</v>
      </c>
      <c r="BD1327" s="2">
        <v>9.3461999999999996</v>
      </c>
      <c r="BE1327" s="4"/>
      <c r="BF1327" s="4"/>
    </row>
    <row r="1328" spans="1:58" x14ac:dyDescent="0.2">
      <c r="A1328" s="29">
        <v>1327</v>
      </c>
      <c r="B1328" s="7" t="s">
        <v>23</v>
      </c>
      <c r="C1328" s="3">
        <v>39967</v>
      </c>
      <c r="D1328" s="4" t="s">
        <v>21</v>
      </c>
      <c r="E1328" s="4" t="s">
        <v>170</v>
      </c>
      <c r="F1328" s="5" t="s">
        <v>190</v>
      </c>
      <c r="G1328" s="6">
        <v>0.91111111111111109</v>
      </c>
      <c r="H1328" s="6">
        <v>0.9159722222222223</v>
      </c>
      <c r="I1328" s="85">
        <f t="shared" si="20"/>
        <v>7.000000000000135</v>
      </c>
      <c r="J1328" s="86">
        <f>I1328*Segmentos!$D$7*(AH1328%)*IF(ISNUMBER(AI1328),AI1328%,0)</f>
        <v>17427.200000000339</v>
      </c>
      <c r="K1328" s="86">
        <f>I1328*Segmentos!$D$7*(AL1328%)*IF(ISNUMBER(AM1328),AM1328%,0)</f>
        <v>26796.00000000052</v>
      </c>
      <c r="L1328" s="4"/>
      <c r="M1328" s="2">
        <v>0.8</v>
      </c>
      <c r="N1328" s="2">
        <v>0.9</v>
      </c>
      <c r="O1328" s="2">
        <v>87.9</v>
      </c>
      <c r="P1328" s="2">
        <v>47.817700000000002</v>
      </c>
      <c r="Q1328" s="2">
        <v>0</v>
      </c>
      <c r="R1328" s="2">
        <v>0</v>
      </c>
      <c r="S1328" s="8" t="s">
        <v>577</v>
      </c>
      <c r="T1328" s="2">
        <v>0</v>
      </c>
      <c r="U1328" s="2">
        <v>1.54</v>
      </c>
      <c r="V1328" s="2">
        <v>1.5</v>
      </c>
      <c r="W1328" s="2">
        <v>100</v>
      </c>
      <c r="X1328" s="2">
        <v>19.241299999999999</v>
      </c>
      <c r="Y1328" s="2">
        <v>1.34</v>
      </c>
      <c r="Z1328" s="2">
        <v>1.6</v>
      </c>
      <c r="AA1328" s="2">
        <v>82.3</v>
      </c>
      <c r="AB1328" s="2">
        <v>23.458200000000001</v>
      </c>
      <c r="AC1328" s="2">
        <v>0.26</v>
      </c>
      <c r="AD1328" s="2">
        <v>0.3</v>
      </c>
      <c r="AE1328" s="2">
        <v>77.099999999999994</v>
      </c>
      <c r="AF1328" s="2">
        <v>5.1181999999999999</v>
      </c>
      <c r="AG1328" s="2">
        <v>0.65</v>
      </c>
      <c r="AH1328" s="22">
        <v>0.8</v>
      </c>
      <c r="AI1328" s="22">
        <v>77.8</v>
      </c>
      <c r="AJ1328" s="22">
        <v>18.3032</v>
      </c>
      <c r="AK1328" s="18">
        <v>0.94</v>
      </c>
      <c r="AL1328" s="18">
        <v>1</v>
      </c>
      <c r="AM1328" s="18">
        <v>95.7</v>
      </c>
      <c r="AN1328" s="2">
        <v>29.514500000000002</v>
      </c>
      <c r="AO1328" s="2">
        <v>0.1</v>
      </c>
      <c r="AP1328" s="2">
        <v>0.2</v>
      </c>
      <c r="AQ1328" s="2">
        <v>47.9</v>
      </c>
      <c r="AR1328" s="2">
        <v>0.66500000000000004</v>
      </c>
      <c r="AS1328" s="2">
        <v>0.33</v>
      </c>
      <c r="AT1328" s="2">
        <v>0.3</v>
      </c>
      <c r="AU1328" s="2">
        <v>100</v>
      </c>
      <c r="AV1328" s="2">
        <v>4.3867000000000003</v>
      </c>
      <c r="AW1328" s="2">
        <v>0.89</v>
      </c>
      <c r="AX1328" s="2">
        <v>0.9</v>
      </c>
      <c r="AY1328" s="2">
        <v>95</v>
      </c>
      <c r="AZ1328" s="2">
        <v>15.1981</v>
      </c>
      <c r="BA1328" s="2">
        <v>1.21</v>
      </c>
      <c r="BB1328" s="2">
        <v>1.4</v>
      </c>
      <c r="BC1328" s="2">
        <v>84.5</v>
      </c>
      <c r="BD1328" s="2">
        <v>27.567799999999998</v>
      </c>
      <c r="BE1328" s="4"/>
      <c r="BF1328" s="4"/>
    </row>
    <row r="1329" spans="1:58" x14ac:dyDescent="0.2">
      <c r="A1329" s="29">
        <v>1328</v>
      </c>
      <c r="B1329" s="7" t="s">
        <v>25</v>
      </c>
      <c r="C1329" s="3">
        <v>39967</v>
      </c>
      <c r="D1329" s="4" t="s">
        <v>21</v>
      </c>
      <c r="E1329" s="4" t="s">
        <v>171</v>
      </c>
      <c r="F1329" s="5" t="s">
        <v>190</v>
      </c>
      <c r="G1329" s="6">
        <v>0.89722222222222225</v>
      </c>
      <c r="H1329" s="6">
        <v>0.89930555555555547</v>
      </c>
      <c r="I1329" s="85">
        <f t="shared" si="20"/>
        <v>2.9999999999998295</v>
      </c>
      <c r="J1329" s="86">
        <f>I1329*Segmentos!$D$7*(AH1329%)*IF(ISNUMBER(AI1329),AI1329%,0)</f>
        <v>7199.9999999995907</v>
      </c>
      <c r="K1329" s="86">
        <f>I1329*Segmentos!$D$7*(AL1329%)*IF(ISNUMBER(AM1329),AM1329%,0)</f>
        <v>6847.1999999996106</v>
      </c>
      <c r="L1329" s="4"/>
      <c r="M1329" s="2">
        <v>0.6</v>
      </c>
      <c r="N1329" s="2">
        <v>0.6</v>
      </c>
      <c r="O1329" s="2">
        <v>97.4</v>
      </c>
      <c r="P1329" s="2">
        <v>47.410699999999999</v>
      </c>
      <c r="Q1329" s="2">
        <v>0.42</v>
      </c>
      <c r="R1329" s="2">
        <v>0.4</v>
      </c>
      <c r="S1329" s="2">
        <v>100</v>
      </c>
      <c r="T1329" s="2">
        <v>5.5320999999999998</v>
      </c>
      <c r="U1329" s="2">
        <v>0.73</v>
      </c>
      <c r="V1329" s="2">
        <v>0.8</v>
      </c>
      <c r="W1329" s="2">
        <v>90.6</v>
      </c>
      <c r="X1329" s="2">
        <v>12.095499999999999</v>
      </c>
      <c r="Y1329" s="2">
        <v>0.94</v>
      </c>
      <c r="Z1329" s="2">
        <v>0.9</v>
      </c>
      <c r="AA1329" s="2">
        <v>100</v>
      </c>
      <c r="AB1329" s="2">
        <v>21.976099999999999</v>
      </c>
      <c r="AC1329" s="2">
        <v>0.3</v>
      </c>
      <c r="AD1329" s="2">
        <v>0.3</v>
      </c>
      <c r="AE1329" s="2">
        <v>100</v>
      </c>
      <c r="AF1329" s="2">
        <v>7.8071000000000002</v>
      </c>
      <c r="AG1329" s="2">
        <v>0.62</v>
      </c>
      <c r="AH1329" s="22">
        <v>0.6</v>
      </c>
      <c r="AI1329" s="22">
        <v>100</v>
      </c>
      <c r="AJ1329" s="22">
        <v>23.2136</v>
      </c>
      <c r="AK1329" s="18">
        <v>0.57999999999999996</v>
      </c>
      <c r="AL1329" s="18">
        <v>0.6</v>
      </c>
      <c r="AM1329" s="18">
        <v>95.1</v>
      </c>
      <c r="AN1329" s="2">
        <v>24.197099999999999</v>
      </c>
      <c r="AO1329" s="2">
        <v>0.12</v>
      </c>
      <c r="AP1329" s="2">
        <v>0.1</v>
      </c>
      <c r="AQ1329" s="2">
        <v>100</v>
      </c>
      <c r="AR1329" s="2">
        <v>1.0446</v>
      </c>
      <c r="AS1329" s="2">
        <v>0.23</v>
      </c>
      <c r="AT1329" s="2">
        <v>0.2</v>
      </c>
      <c r="AU1329" s="2">
        <v>100</v>
      </c>
      <c r="AV1329" s="2">
        <v>4.0594000000000001</v>
      </c>
      <c r="AW1329" s="2">
        <v>0.86</v>
      </c>
      <c r="AX1329" s="2">
        <v>0.9</v>
      </c>
      <c r="AY1329" s="2">
        <v>100</v>
      </c>
      <c r="AZ1329" s="2">
        <v>19.501999999999999</v>
      </c>
      <c r="BA1329" s="2">
        <v>0.75</v>
      </c>
      <c r="BB1329" s="2">
        <v>0.8</v>
      </c>
      <c r="BC1329" s="2">
        <v>94.8</v>
      </c>
      <c r="BD1329" s="2">
        <v>22.8048</v>
      </c>
      <c r="BE1329" s="4"/>
      <c r="BF1329" s="4"/>
    </row>
    <row r="1330" spans="1:58" x14ac:dyDescent="0.2">
      <c r="A1330" s="29">
        <v>1329</v>
      </c>
      <c r="B1330" s="7" t="s">
        <v>87</v>
      </c>
      <c r="C1330" s="3">
        <v>39967</v>
      </c>
      <c r="D1330" s="4" t="s">
        <v>28</v>
      </c>
      <c r="E1330" s="4" t="s">
        <v>169</v>
      </c>
      <c r="F1330" s="5" t="s">
        <v>190</v>
      </c>
      <c r="G1330" s="6">
        <v>0.84097222222222223</v>
      </c>
      <c r="H1330" s="6">
        <v>0.87638888888888899</v>
      </c>
      <c r="I1330" s="85">
        <f t="shared" si="20"/>
        <v>51.000000000000142</v>
      </c>
      <c r="J1330" s="86">
        <f>I1330*Segmentos!$D$7*(AH1330%)*IF(ISNUMBER(AI1330),AI1330%,0)</f>
        <v>70380.000000000204</v>
      </c>
      <c r="K1330" s="86">
        <f>I1330*Segmentos!$D$7*(AL1330%)*IF(ISNUMBER(AM1330),AM1330%,0)</f>
        <v>284580.00000000081</v>
      </c>
      <c r="L1330" s="4"/>
      <c r="M1330" s="2">
        <v>0.91</v>
      </c>
      <c r="N1330" s="2">
        <v>2.8</v>
      </c>
      <c r="O1330" s="2">
        <v>32</v>
      </c>
      <c r="P1330" s="2">
        <v>93.317999999999998</v>
      </c>
      <c r="Q1330" s="2">
        <v>0.22</v>
      </c>
      <c r="R1330" s="2">
        <v>1.5</v>
      </c>
      <c r="S1330" s="2">
        <v>14.5</v>
      </c>
      <c r="T1330" s="2">
        <v>3.6863000000000001</v>
      </c>
      <c r="U1330" s="2">
        <v>0.15</v>
      </c>
      <c r="V1330" s="2">
        <v>0.7</v>
      </c>
      <c r="W1330" s="2">
        <v>23.1</v>
      </c>
      <c r="X1330" s="2">
        <v>3.2303000000000002</v>
      </c>
      <c r="Y1330" s="2">
        <v>0.84</v>
      </c>
      <c r="Z1330" s="2">
        <v>3.2</v>
      </c>
      <c r="AA1330" s="2">
        <v>26.7</v>
      </c>
      <c r="AB1330" s="2">
        <v>25.508199999999999</v>
      </c>
      <c r="AC1330" s="2">
        <v>1.81</v>
      </c>
      <c r="AD1330" s="2">
        <v>4.7</v>
      </c>
      <c r="AE1330" s="2">
        <v>38.799999999999997</v>
      </c>
      <c r="AF1330" s="2">
        <v>60.8932</v>
      </c>
      <c r="AG1330" s="2">
        <v>0.34</v>
      </c>
      <c r="AH1330" s="22">
        <v>2.5</v>
      </c>
      <c r="AI1330" s="22">
        <v>13.8</v>
      </c>
      <c r="AJ1330" s="22">
        <v>16.793700000000001</v>
      </c>
      <c r="AK1330" s="18">
        <v>1.42</v>
      </c>
      <c r="AL1330" s="18">
        <v>3.1</v>
      </c>
      <c r="AM1330" s="18">
        <v>45</v>
      </c>
      <c r="AN1330" s="2">
        <v>76.524299999999997</v>
      </c>
      <c r="AO1330" s="2">
        <v>0.89</v>
      </c>
      <c r="AP1330" s="2">
        <v>1.8</v>
      </c>
      <c r="AQ1330" s="2">
        <v>48.6</v>
      </c>
      <c r="AR1330" s="2">
        <v>10.0466</v>
      </c>
      <c r="AS1330" s="2">
        <v>0.44</v>
      </c>
      <c r="AT1330" s="2">
        <v>2.2999999999999998</v>
      </c>
      <c r="AU1330" s="2">
        <v>18.899999999999999</v>
      </c>
      <c r="AV1330" s="2">
        <v>10.011799999999999</v>
      </c>
      <c r="AW1330" s="2">
        <v>0.65</v>
      </c>
      <c r="AX1330" s="2">
        <v>2</v>
      </c>
      <c r="AY1330" s="2">
        <v>32.5</v>
      </c>
      <c r="AZ1330" s="2">
        <v>19.234400000000001</v>
      </c>
      <c r="BA1330" s="2">
        <v>1.37</v>
      </c>
      <c r="BB1330" s="2">
        <v>4</v>
      </c>
      <c r="BC1330" s="2">
        <v>33.9</v>
      </c>
      <c r="BD1330" s="2">
        <v>54.025199999999998</v>
      </c>
      <c r="BE1330" s="4"/>
      <c r="BF1330" s="4"/>
    </row>
    <row r="1331" spans="1:58" x14ac:dyDescent="0.2">
      <c r="A1331" s="29">
        <v>1330</v>
      </c>
      <c r="B1331" s="7" t="s">
        <v>32</v>
      </c>
      <c r="C1331" s="3">
        <v>39967</v>
      </c>
      <c r="D1331" s="4" t="s">
        <v>28</v>
      </c>
      <c r="E1331" s="4" t="s">
        <v>164</v>
      </c>
      <c r="F1331" s="5" t="s">
        <v>190</v>
      </c>
      <c r="G1331" s="6">
        <v>0.9145833333333333</v>
      </c>
      <c r="H1331" s="6">
        <v>0.91666666666666663</v>
      </c>
      <c r="I1331" s="85">
        <f t="shared" si="20"/>
        <v>2.9999999999999893</v>
      </c>
      <c r="J1331" s="86">
        <f>I1331*Segmentos!$D$7*(AH1331%)*IF(ISNUMBER(AI1331),AI1331%,0)</f>
        <v>14683.199999999948</v>
      </c>
      <c r="K1331" s="86">
        <f>I1331*Segmentos!$D$7*(AL1331%)*IF(ISNUMBER(AM1331),AM1331%,0)</f>
        <v>9428.3999999999687</v>
      </c>
      <c r="L1331" s="4"/>
      <c r="M1331" s="2">
        <v>1</v>
      </c>
      <c r="N1331" s="2">
        <v>1.1000000000000001</v>
      </c>
      <c r="O1331" s="2">
        <v>87.4</v>
      </c>
      <c r="P1331" s="2">
        <v>96.694699999999997</v>
      </c>
      <c r="Q1331" s="2">
        <v>0</v>
      </c>
      <c r="R1331" s="2">
        <v>0</v>
      </c>
      <c r="S1331" s="8" t="s">
        <v>577</v>
      </c>
      <c r="T1331" s="2">
        <v>0</v>
      </c>
      <c r="U1331" s="2">
        <v>0.94</v>
      </c>
      <c r="V1331" s="2">
        <v>0.9</v>
      </c>
      <c r="W1331" s="2">
        <v>100</v>
      </c>
      <c r="X1331" s="2">
        <v>19.175899999999999</v>
      </c>
      <c r="Y1331" s="2">
        <v>1.32</v>
      </c>
      <c r="Z1331" s="2">
        <v>1.4</v>
      </c>
      <c r="AA1331" s="2">
        <v>91.6</v>
      </c>
      <c r="AB1331" s="2">
        <v>37.712800000000001</v>
      </c>
      <c r="AC1331" s="2">
        <v>1.25</v>
      </c>
      <c r="AD1331" s="2">
        <v>1.6</v>
      </c>
      <c r="AE1331" s="2">
        <v>79.099999999999994</v>
      </c>
      <c r="AF1331" s="2">
        <v>39.805999999999997</v>
      </c>
      <c r="AG1331" s="2">
        <v>1.21</v>
      </c>
      <c r="AH1331" s="22">
        <v>1.4</v>
      </c>
      <c r="AI1331" s="22">
        <v>87.4</v>
      </c>
      <c r="AJ1331" s="22">
        <v>55.496400000000001</v>
      </c>
      <c r="AK1331" s="18">
        <v>0.81</v>
      </c>
      <c r="AL1331" s="18">
        <v>0.9</v>
      </c>
      <c r="AM1331" s="18">
        <v>87.3</v>
      </c>
      <c r="AN1331" s="2">
        <v>41.198300000000003</v>
      </c>
      <c r="AO1331" s="2">
        <v>0.26</v>
      </c>
      <c r="AP1331" s="2">
        <v>0.3</v>
      </c>
      <c r="AQ1331" s="2">
        <v>100</v>
      </c>
      <c r="AR1331" s="2">
        <v>2.7151000000000001</v>
      </c>
      <c r="AS1331" s="2">
        <v>0.31</v>
      </c>
      <c r="AT1331" s="2">
        <v>0.7</v>
      </c>
      <c r="AU1331" s="2">
        <v>41.7</v>
      </c>
      <c r="AV1331" s="2">
        <v>6.6704999999999997</v>
      </c>
      <c r="AW1331" s="2">
        <v>1.39</v>
      </c>
      <c r="AX1331" s="2">
        <v>1.6</v>
      </c>
      <c r="AY1331" s="2">
        <v>89.4</v>
      </c>
      <c r="AZ1331" s="2">
        <v>38.924300000000002</v>
      </c>
      <c r="BA1331" s="2">
        <v>1.3</v>
      </c>
      <c r="BB1331" s="2">
        <v>1.3</v>
      </c>
      <c r="BC1331" s="2">
        <v>100</v>
      </c>
      <c r="BD1331" s="2">
        <v>48.384799999999998</v>
      </c>
      <c r="BE1331" s="4"/>
      <c r="BF1331" s="4"/>
    </row>
    <row r="1332" spans="1:58" x14ac:dyDescent="0.2">
      <c r="A1332" s="29">
        <v>1331</v>
      </c>
      <c r="B1332" s="7" t="s">
        <v>19</v>
      </c>
      <c r="C1332" s="3">
        <v>39967</v>
      </c>
      <c r="D1332" s="4" t="s">
        <v>17</v>
      </c>
      <c r="E1332" s="4" t="s">
        <v>166</v>
      </c>
      <c r="F1332" s="5" t="s">
        <v>190</v>
      </c>
      <c r="G1332" s="6">
        <v>0.91527777777777775</v>
      </c>
      <c r="H1332" s="6">
        <v>0.91666666666666663</v>
      </c>
      <c r="I1332" s="85">
        <f t="shared" si="20"/>
        <v>1.9999999999999929</v>
      </c>
      <c r="J1332" s="86">
        <f>I1332*Segmentos!$D$7*(AH1332%)*IF(ISNUMBER(AI1332),AI1332%,0)</f>
        <v>3643.9999999999868</v>
      </c>
      <c r="K1332" s="86">
        <f>I1332*Segmentos!$D$7*(AL1332%)*IF(ISNUMBER(AM1332),AM1332%,0)</f>
        <v>2457.5999999999917</v>
      </c>
      <c r="L1332" s="4"/>
      <c r="M1332" s="2">
        <v>0.38</v>
      </c>
      <c r="N1332" s="2">
        <v>0.6</v>
      </c>
      <c r="O1332" s="2">
        <v>69.099999999999994</v>
      </c>
      <c r="P1332" s="2">
        <v>100</v>
      </c>
      <c r="Q1332" s="2">
        <v>0</v>
      </c>
      <c r="R1332" s="2">
        <v>0</v>
      </c>
      <c r="S1332" s="8" t="s">
        <v>577</v>
      </c>
      <c r="T1332" s="2">
        <v>0</v>
      </c>
      <c r="U1332" s="2">
        <v>0.21</v>
      </c>
      <c r="V1332" s="2">
        <v>0.4</v>
      </c>
      <c r="W1332" s="2">
        <v>50</v>
      </c>
      <c r="X1332" s="2">
        <v>11.533799999999999</v>
      </c>
      <c r="Y1332" s="2">
        <v>0.2</v>
      </c>
      <c r="Z1332" s="2">
        <v>0.2</v>
      </c>
      <c r="AA1332" s="2">
        <v>100</v>
      </c>
      <c r="AB1332" s="2">
        <v>15.165699999999999</v>
      </c>
      <c r="AC1332" s="2">
        <v>0.86</v>
      </c>
      <c r="AD1332" s="2">
        <v>1.2</v>
      </c>
      <c r="AE1332" s="2">
        <v>68.900000000000006</v>
      </c>
      <c r="AF1332" s="2">
        <v>73.3005</v>
      </c>
      <c r="AG1332" s="2">
        <v>0.48</v>
      </c>
      <c r="AH1332" s="22">
        <v>0.5</v>
      </c>
      <c r="AI1332" s="22">
        <v>91.1</v>
      </c>
      <c r="AJ1332" s="22">
        <v>59.2194</v>
      </c>
      <c r="AK1332" s="18">
        <v>0.3</v>
      </c>
      <c r="AL1332" s="18">
        <v>0.6</v>
      </c>
      <c r="AM1332" s="18">
        <v>51.2</v>
      </c>
      <c r="AN1332" s="2">
        <v>40.7806</v>
      </c>
      <c r="AO1332" s="2">
        <v>7.0000000000000007E-2</v>
      </c>
      <c r="AP1332" s="2">
        <v>0.1</v>
      </c>
      <c r="AQ1332" s="2">
        <v>100</v>
      </c>
      <c r="AR1332" s="2">
        <v>1.9806999999999999</v>
      </c>
      <c r="AS1332" s="2">
        <v>0</v>
      </c>
      <c r="AT1332" s="2">
        <v>0</v>
      </c>
      <c r="AU1332" s="8" t="s">
        <v>577</v>
      </c>
      <c r="AV1332" s="2">
        <v>0</v>
      </c>
      <c r="AW1332" s="2">
        <v>0.2</v>
      </c>
      <c r="AX1332" s="2">
        <v>0.2</v>
      </c>
      <c r="AY1332" s="2">
        <v>100</v>
      </c>
      <c r="AZ1332" s="2">
        <v>15.165699999999999</v>
      </c>
      <c r="BA1332" s="2">
        <v>0.83</v>
      </c>
      <c r="BB1332" s="2">
        <v>1.3</v>
      </c>
      <c r="BC1332" s="2">
        <v>65</v>
      </c>
      <c r="BD1332" s="2">
        <v>82.8536</v>
      </c>
      <c r="BE1332" s="4"/>
      <c r="BF1332" s="4"/>
    </row>
    <row r="1333" spans="1:58" x14ac:dyDescent="0.2">
      <c r="A1333" s="29">
        <v>1332</v>
      </c>
      <c r="B1333" s="7" t="s">
        <v>2</v>
      </c>
      <c r="C1333" s="3">
        <v>39967</v>
      </c>
      <c r="D1333" s="4" t="s">
        <v>0</v>
      </c>
      <c r="E1333" s="4" t="s">
        <v>164</v>
      </c>
      <c r="F1333" s="5" t="s">
        <v>190</v>
      </c>
      <c r="G1333" s="6">
        <v>0.88402777777777775</v>
      </c>
      <c r="H1333" s="6">
        <v>0.93055555555555547</v>
      </c>
      <c r="I1333" s="85">
        <f t="shared" si="20"/>
        <v>66.999999999999915</v>
      </c>
      <c r="J1333" s="86">
        <f>I1333*Segmentos!$D$7*(AH1333%)*IF(ISNUMBER(AI1333),AI1333%,0)</f>
        <v>1668353.5999999978</v>
      </c>
      <c r="K1333" s="86">
        <f>I1333*Segmentos!$D$7*(AL1333%)*IF(ISNUMBER(AM1333),AM1333%,0)</f>
        <v>1707615.599999998</v>
      </c>
      <c r="L1333" s="4"/>
      <c r="M1333" s="2">
        <v>6.3</v>
      </c>
      <c r="N1333" s="2">
        <v>19.899999999999999</v>
      </c>
      <c r="O1333" s="2">
        <v>31.7</v>
      </c>
      <c r="P1333" s="2">
        <v>82.924700000000001</v>
      </c>
      <c r="Q1333" s="2">
        <v>5.22</v>
      </c>
      <c r="R1333" s="2">
        <v>14.5</v>
      </c>
      <c r="S1333" s="2">
        <v>36</v>
      </c>
      <c r="T1333" s="2">
        <v>11.451599999999999</v>
      </c>
      <c r="U1333" s="2">
        <v>6.23</v>
      </c>
      <c r="V1333" s="2">
        <v>19.5</v>
      </c>
      <c r="W1333" s="2">
        <v>31.9</v>
      </c>
      <c r="X1333" s="2">
        <v>17.1844</v>
      </c>
      <c r="Y1333" s="2">
        <v>5.38</v>
      </c>
      <c r="Z1333" s="2">
        <v>20.8</v>
      </c>
      <c r="AA1333" s="2">
        <v>25.8</v>
      </c>
      <c r="AB1333" s="2">
        <v>20.904800000000002</v>
      </c>
      <c r="AC1333" s="2">
        <v>7.73</v>
      </c>
      <c r="AD1333" s="2">
        <v>22.1</v>
      </c>
      <c r="AE1333" s="2">
        <v>35</v>
      </c>
      <c r="AF1333" s="2">
        <v>33.384</v>
      </c>
      <c r="AG1333" s="2">
        <v>6.24</v>
      </c>
      <c r="AH1333" s="22">
        <v>19.7</v>
      </c>
      <c r="AI1333" s="22">
        <v>31.6</v>
      </c>
      <c r="AJ1333" s="22">
        <v>38.947400000000002</v>
      </c>
      <c r="AK1333" s="18">
        <v>6.36</v>
      </c>
      <c r="AL1333" s="18">
        <v>20.100000000000001</v>
      </c>
      <c r="AM1333" s="18">
        <v>31.7</v>
      </c>
      <c r="AN1333" s="2">
        <v>43.9773</v>
      </c>
      <c r="AO1333" s="2">
        <v>5.86</v>
      </c>
      <c r="AP1333" s="2">
        <v>15.6</v>
      </c>
      <c r="AQ1333" s="2">
        <v>37.700000000000003</v>
      </c>
      <c r="AR1333" s="2">
        <v>8.4235000000000007</v>
      </c>
      <c r="AS1333" s="2">
        <v>6.13</v>
      </c>
      <c r="AT1333" s="2">
        <v>19</v>
      </c>
      <c r="AU1333" s="2">
        <v>32.299999999999997</v>
      </c>
      <c r="AV1333" s="2">
        <v>17.7621</v>
      </c>
      <c r="AW1333" s="2">
        <v>7.68</v>
      </c>
      <c r="AX1333" s="2">
        <v>25</v>
      </c>
      <c r="AY1333" s="2">
        <v>30.7</v>
      </c>
      <c r="AZ1333" s="2">
        <v>29.040099999999999</v>
      </c>
      <c r="BA1333" s="2">
        <v>5.5</v>
      </c>
      <c r="BB1333" s="2">
        <v>17.899999999999999</v>
      </c>
      <c r="BC1333" s="2">
        <v>30.8</v>
      </c>
      <c r="BD1333" s="2">
        <v>27.699100000000001</v>
      </c>
      <c r="BE1333" s="4"/>
      <c r="BF1333" s="4"/>
    </row>
    <row r="1334" spans="1:58" x14ac:dyDescent="0.2">
      <c r="A1334" s="29">
        <v>1333</v>
      </c>
      <c r="B1334" s="7" t="s">
        <v>16</v>
      </c>
      <c r="C1334" s="3">
        <v>39967</v>
      </c>
      <c r="D1334" s="4" t="s">
        <v>13</v>
      </c>
      <c r="E1334" s="4" t="s">
        <v>166</v>
      </c>
      <c r="F1334" s="5" t="s">
        <v>190</v>
      </c>
      <c r="G1334" s="6">
        <v>0.91388888888888886</v>
      </c>
      <c r="H1334" s="6">
        <v>0.91736111111111107</v>
      </c>
      <c r="I1334" s="85">
        <f t="shared" si="20"/>
        <v>4.9999999999999822</v>
      </c>
      <c r="J1334" s="86">
        <f>I1334*Segmentos!$D$7*(AH1334%)*IF(ISNUMBER(AI1334),AI1334%,0)</f>
        <v>166463.99999999939</v>
      </c>
      <c r="K1334" s="86">
        <f>I1334*Segmentos!$D$7*(AL1334%)*IF(ISNUMBER(AM1334),AM1334%,0)</f>
        <v>272999.99999999901</v>
      </c>
      <c r="L1334" s="4"/>
      <c r="M1334" s="2">
        <v>11.1</v>
      </c>
      <c r="N1334" s="2">
        <v>12.7</v>
      </c>
      <c r="O1334" s="2">
        <v>87.2</v>
      </c>
      <c r="P1334" s="2">
        <v>89.275700000000001</v>
      </c>
      <c r="Q1334" s="2">
        <v>5.63</v>
      </c>
      <c r="R1334" s="2">
        <v>6.7</v>
      </c>
      <c r="S1334" s="2">
        <v>84.4</v>
      </c>
      <c r="T1334" s="2">
        <v>7.5530999999999997</v>
      </c>
      <c r="U1334" s="2">
        <v>10.5</v>
      </c>
      <c r="V1334" s="2">
        <v>12.1</v>
      </c>
      <c r="W1334" s="2">
        <v>86.8</v>
      </c>
      <c r="X1334" s="2">
        <v>17.7028</v>
      </c>
      <c r="Y1334" s="2">
        <v>9.5299999999999994</v>
      </c>
      <c r="Z1334" s="2">
        <v>10.8</v>
      </c>
      <c r="AA1334" s="2">
        <v>88.1</v>
      </c>
      <c r="AB1334" s="2">
        <v>22.646699999999999</v>
      </c>
      <c r="AC1334" s="2">
        <v>15.66</v>
      </c>
      <c r="AD1334" s="2">
        <v>17.899999999999999</v>
      </c>
      <c r="AE1334" s="2">
        <v>87.4</v>
      </c>
      <c r="AF1334" s="2">
        <v>41.373100000000001</v>
      </c>
      <c r="AG1334" s="2">
        <v>8.32</v>
      </c>
      <c r="AH1334" s="22">
        <v>9.6</v>
      </c>
      <c r="AI1334" s="22">
        <v>86.7</v>
      </c>
      <c r="AJ1334" s="22">
        <v>31.742699999999999</v>
      </c>
      <c r="AK1334" s="18">
        <v>13.61</v>
      </c>
      <c r="AL1334" s="18">
        <v>15.6</v>
      </c>
      <c r="AM1334" s="18">
        <v>87.5</v>
      </c>
      <c r="AN1334" s="2">
        <v>57.533000000000001</v>
      </c>
      <c r="AO1334" s="2">
        <v>11.37</v>
      </c>
      <c r="AP1334" s="2">
        <v>13.4</v>
      </c>
      <c r="AQ1334" s="2">
        <v>84.8</v>
      </c>
      <c r="AR1334" s="2">
        <v>9.9976000000000003</v>
      </c>
      <c r="AS1334" s="2">
        <v>10.65</v>
      </c>
      <c r="AT1334" s="2">
        <v>12.4</v>
      </c>
      <c r="AU1334" s="2">
        <v>85.9</v>
      </c>
      <c r="AV1334" s="2">
        <v>18.876000000000001</v>
      </c>
      <c r="AW1334" s="2">
        <v>10.45</v>
      </c>
      <c r="AX1334" s="2">
        <v>12.2</v>
      </c>
      <c r="AY1334" s="2">
        <v>86</v>
      </c>
      <c r="AZ1334" s="2">
        <v>24.1828</v>
      </c>
      <c r="BA1334" s="2">
        <v>11.76</v>
      </c>
      <c r="BB1334" s="2">
        <v>13.1</v>
      </c>
      <c r="BC1334" s="2">
        <v>89.4</v>
      </c>
      <c r="BD1334" s="2">
        <v>36.219299999999997</v>
      </c>
      <c r="BE1334" s="4"/>
      <c r="BF1334" s="4"/>
    </row>
    <row r="1335" spans="1:58" x14ac:dyDescent="0.2">
      <c r="A1335" s="29">
        <v>1334</v>
      </c>
      <c r="B1335" s="7" t="s">
        <v>22</v>
      </c>
      <c r="C1335" s="3">
        <v>39967</v>
      </c>
      <c r="D1335" s="4" t="s">
        <v>21</v>
      </c>
      <c r="E1335" s="4" t="s">
        <v>164</v>
      </c>
      <c r="F1335" s="5" t="s">
        <v>190</v>
      </c>
      <c r="G1335" s="6">
        <v>0.83125000000000004</v>
      </c>
      <c r="H1335" s="6">
        <v>0.875</v>
      </c>
      <c r="I1335" s="85">
        <f t="shared" si="20"/>
        <v>62.999999999999936</v>
      </c>
      <c r="J1335" s="86">
        <f>I1335*Segmentos!$D$7*(AH1335%)*IF(ISNUMBER(AI1335),AI1335%,0)</f>
        <v>472953.59999999957</v>
      </c>
      <c r="K1335" s="86">
        <f>I1335*Segmentos!$D$7*(AL1335%)*IF(ISNUMBER(AM1335),AM1335%,0)</f>
        <v>430768.79999999964</v>
      </c>
      <c r="L1335" s="4"/>
      <c r="M1335" s="2">
        <v>1.78</v>
      </c>
      <c r="N1335" s="2">
        <v>5.2</v>
      </c>
      <c r="O1335" s="2">
        <v>34.299999999999997</v>
      </c>
      <c r="P1335" s="2">
        <v>95.313599999999994</v>
      </c>
      <c r="Q1335" s="2">
        <v>0.98</v>
      </c>
      <c r="R1335" s="2">
        <v>2.5</v>
      </c>
      <c r="S1335" s="2">
        <v>39.200000000000003</v>
      </c>
      <c r="T1335" s="2">
        <v>8.7520000000000007</v>
      </c>
      <c r="U1335" s="2">
        <v>1</v>
      </c>
      <c r="V1335" s="2">
        <v>3.9</v>
      </c>
      <c r="W1335" s="2">
        <v>25.8</v>
      </c>
      <c r="X1335" s="2">
        <v>11.1866</v>
      </c>
      <c r="Y1335" s="2">
        <v>0.82</v>
      </c>
      <c r="Z1335" s="2">
        <v>3.4</v>
      </c>
      <c r="AA1335" s="2">
        <v>24.1</v>
      </c>
      <c r="AB1335" s="2">
        <v>12.979200000000001</v>
      </c>
      <c r="AC1335" s="2">
        <v>3.55</v>
      </c>
      <c r="AD1335" s="2">
        <v>9</v>
      </c>
      <c r="AE1335" s="2">
        <v>39.4</v>
      </c>
      <c r="AF1335" s="2">
        <v>62.395699999999998</v>
      </c>
      <c r="AG1335" s="2">
        <v>1.87</v>
      </c>
      <c r="AH1335" s="22">
        <v>6.9</v>
      </c>
      <c r="AI1335" s="22">
        <v>27.2</v>
      </c>
      <c r="AJ1335" s="22">
        <v>47.431199999999997</v>
      </c>
      <c r="AK1335" s="18">
        <v>1.7</v>
      </c>
      <c r="AL1335" s="18">
        <v>3.7</v>
      </c>
      <c r="AM1335" s="18">
        <v>46.2</v>
      </c>
      <c r="AN1335" s="2">
        <v>47.882399999999997</v>
      </c>
      <c r="AO1335" s="2">
        <v>0.67</v>
      </c>
      <c r="AP1335" s="2">
        <v>4.7</v>
      </c>
      <c r="AQ1335" s="2">
        <v>14.2</v>
      </c>
      <c r="AR1335" s="2">
        <v>3.9194</v>
      </c>
      <c r="AS1335" s="2">
        <v>0.83</v>
      </c>
      <c r="AT1335" s="2">
        <v>4.9000000000000004</v>
      </c>
      <c r="AU1335" s="2">
        <v>17.100000000000001</v>
      </c>
      <c r="AV1335" s="2">
        <v>9.7668999999999997</v>
      </c>
      <c r="AW1335" s="2">
        <v>2.46</v>
      </c>
      <c r="AX1335" s="2">
        <v>5.8</v>
      </c>
      <c r="AY1335" s="2">
        <v>42.5</v>
      </c>
      <c r="AZ1335" s="2">
        <v>37.906799999999997</v>
      </c>
      <c r="BA1335" s="2">
        <v>2.13</v>
      </c>
      <c r="BB1335" s="2">
        <v>5.0999999999999996</v>
      </c>
      <c r="BC1335" s="2">
        <v>41.9</v>
      </c>
      <c r="BD1335" s="2">
        <v>43.720500000000001</v>
      </c>
      <c r="BE1335" s="4"/>
      <c r="BF1335" s="4"/>
    </row>
    <row r="1336" spans="1:58" x14ac:dyDescent="0.2">
      <c r="A1336" s="29">
        <v>1335</v>
      </c>
      <c r="B1336" s="7" t="s">
        <v>24</v>
      </c>
      <c r="C1336" s="3">
        <v>39967</v>
      </c>
      <c r="D1336" s="4" t="s">
        <v>21</v>
      </c>
      <c r="E1336" s="4" t="s">
        <v>170</v>
      </c>
      <c r="F1336" s="5" t="s">
        <v>190</v>
      </c>
      <c r="G1336" s="6">
        <v>0.89166666666666661</v>
      </c>
      <c r="H1336" s="6">
        <v>0.90902777777777777</v>
      </c>
      <c r="I1336" s="85">
        <f t="shared" si="20"/>
        <v>25.000000000000071</v>
      </c>
      <c r="J1336" s="86">
        <f>I1336*Segmentos!$D$7*(AH1336%)*IF(ISNUMBER(AI1336),AI1336%,0)</f>
        <v>60600.00000000016</v>
      </c>
      <c r="K1336" s="86">
        <f>I1336*Segmentos!$D$7*(AL1336%)*IF(ISNUMBER(AM1336),AM1336%,0)</f>
        <v>73080.000000000204</v>
      </c>
      <c r="L1336" s="4"/>
      <c r="M1336" s="2">
        <v>0.69</v>
      </c>
      <c r="N1336" s="2">
        <v>1.4</v>
      </c>
      <c r="O1336" s="2">
        <v>50.1</v>
      </c>
      <c r="P1336" s="2">
        <v>44.537799999999997</v>
      </c>
      <c r="Q1336" s="2">
        <v>0.18</v>
      </c>
      <c r="R1336" s="2">
        <v>1.4</v>
      </c>
      <c r="S1336" s="2">
        <v>13.3</v>
      </c>
      <c r="T1336" s="2">
        <v>1.9357</v>
      </c>
      <c r="U1336" s="2">
        <v>1.42</v>
      </c>
      <c r="V1336" s="2">
        <v>2.2999999999999998</v>
      </c>
      <c r="W1336" s="2">
        <v>61.4</v>
      </c>
      <c r="X1336" s="2">
        <v>19.185099999999998</v>
      </c>
      <c r="Y1336" s="2">
        <v>1.18</v>
      </c>
      <c r="Z1336" s="2">
        <v>2.1</v>
      </c>
      <c r="AA1336" s="2">
        <v>55.2</v>
      </c>
      <c r="AB1336" s="2">
        <v>22.351299999999998</v>
      </c>
      <c r="AC1336" s="2">
        <v>0.05</v>
      </c>
      <c r="AD1336" s="2">
        <v>0.1</v>
      </c>
      <c r="AE1336" s="2">
        <v>40</v>
      </c>
      <c r="AF1336" s="2">
        <v>1.0656000000000001</v>
      </c>
      <c r="AG1336" s="2">
        <v>0.62</v>
      </c>
      <c r="AH1336" s="22">
        <v>1.5</v>
      </c>
      <c r="AI1336" s="22">
        <v>40.4</v>
      </c>
      <c r="AJ1336" s="22">
        <v>18.8292</v>
      </c>
      <c r="AK1336" s="18">
        <v>0.76</v>
      </c>
      <c r="AL1336" s="18">
        <v>1.2</v>
      </c>
      <c r="AM1336" s="18">
        <v>60.9</v>
      </c>
      <c r="AN1336" s="2">
        <v>25.708600000000001</v>
      </c>
      <c r="AO1336" s="2">
        <v>0.08</v>
      </c>
      <c r="AP1336" s="2">
        <v>0.2</v>
      </c>
      <c r="AQ1336" s="2">
        <v>44</v>
      </c>
      <c r="AR1336" s="2">
        <v>0.55430000000000001</v>
      </c>
      <c r="AS1336" s="2">
        <v>0.28999999999999998</v>
      </c>
      <c r="AT1336" s="2">
        <v>0.5</v>
      </c>
      <c r="AU1336" s="2">
        <v>59.5</v>
      </c>
      <c r="AV1336" s="2">
        <v>4.0669000000000004</v>
      </c>
      <c r="AW1336" s="2">
        <v>0.75</v>
      </c>
      <c r="AX1336" s="2">
        <v>1.5</v>
      </c>
      <c r="AY1336" s="2">
        <v>50.7</v>
      </c>
      <c r="AZ1336" s="2">
        <v>13.8819</v>
      </c>
      <c r="BA1336" s="2">
        <v>1.06</v>
      </c>
      <c r="BB1336" s="2">
        <v>2.2000000000000002</v>
      </c>
      <c r="BC1336" s="2">
        <v>48.7</v>
      </c>
      <c r="BD1336" s="2">
        <v>26.034700000000001</v>
      </c>
      <c r="BE1336" s="4"/>
      <c r="BF1336" s="4"/>
    </row>
    <row r="1337" spans="1:58" x14ac:dyDescent="0.2">
      <c r="A1337" s="29">
        <v>1336</v>
      </c>
      <c r="B1337" s="7" t="s">
        <v>4</v>
      </c>
      <c r="C1337" s="3">
        <v>39967</v>
      </c>
      <c r="D1337" s="4" t="s">
        <v>3</v>
      </c>
      <c r="E1337" s="4" t="s">
        <v>165</v>
      </c>
      <c r="F1337" s="5" t="s">
        <v>190</v>
      </c>
      <c r="G1337" s="6">
        <v>0.77569444444444446</v>
      </c>
      <c r="H1337" s="6">
        <v>0.87430555555555556</v>
      </c>
      <c r="I1337" s="85">
        <f t="shared" si="20"/>
        <v>141.99999999999997</v>
      </c>
      <c r="J1337" s="86">
        <f>I1337*Segmentos!$D$7*(AH1337%)*IF(ISNUMBER(AI1337),AI1337%,0)</f>
        <v>1582618.3999999997</v>
      </c>
      <c r="K1337" s="86">
        <f>I1337*Segmentos!$D$7*(AL1337%)*IF(ISNUMBER(AM1337),AM1337%,0)</f>
        <v>2636087.9999999995</v>
      </c>
      <c r="L1337" s="4"/>
      <c r="M1337" s="2">
        <v>3.76</v>
      </c>
      <c r="N1337" s="2">
        <v>16</v>
      </c>
      <c r="O1337" s="2">
        <v>23.5</v>
      </c>
      <c r="P1337" s="2">
        <v>70.403899999999993</v>
      </c>
      <c r="Q1337" s="2">
        <v>4.38</v>
      </c>
      <c r="R1337" s="2">
        <v>18.7</v>
      </c>
      <c r="S1337" s="2">
        <v>23.4</v>
      </c>
      <c r="T1337" s="2">
        <v>13.692399999999999</v>
      </c>
      <c r="U1337" s="2">
        <v>5.39</v>
      </c>
      <c r="V1337" s="2">
        <v>21</v>
      </c>
      <c r="W1337" s="2">
        <v>25.7</v>
      </c>
      <c r="X1337" s="2">
        <v>21.1739</v>
      </c>
      <c r="Y1337" s="2">
        <v>2.44</v>
      </c>
      <c r="Z1337" s="2">
        <v>14</v>
      </c>
      <c r="AA1337" s="2">
        <v>17.399999999999999</v>
      </c>
      <c r="AB1337" s="2">
        <v>13.5036</v>
      </c>
      <c r="AC1337" s="2">
        <v>3.58</v>
      </c>
      <c r="AD1337" s="2">
        <v>13.3</v>
      </c>
      <c r="AE1337" s="2">
        <v>27</v>
      </c>
      <c r="AF1337" s="2">
        <v>22.033999999999999</v>
      </c>
      <c r="AG1337" s="2">
        <v>2.79</v>
      </c>
      <c r="AH1337" s="22">
        <v>14.9</v>
      </c>
      <c r="AI1337" s="22">
        <v>18.7</v>
      </c>
      <c r="AJ1337" s="22">
        <v>24.790299999999998</v>
      </c>
      <c r="AK1337" s="18">
        <v>4.63</v>
      </c>
      <c r="AL1337" s="18">
        <v>17</v>
      </c>
      <c r="AM1337" s="18">
        <v>27.3</v>
      </c>
      <c r="AN1337" s="2">
        <v>45.613599999999998</v>
      </c>
      <c r="AO1337" s="2">
        <v>2.15</v>
      </c>
      <c r="AP1337" s="2">
        <v>11.4</v>
      </c>
      <c r="AQ1337" s="2">
        <v>18.899999999999999</v>
      </c>
      <c r="AR1337" s="2">
        <v>4.3960999999999997</v>
      </c>
      <c r="AS1337" s="2">
        <v>2.2000000000000002</v>
      </c>
      <c r="AT1337" s="2">
        <v>10.9</v>
      </c>
      <c r="AU1337" s="2">
        <v>20.2</v>
      </c>
      <c r="AV1337" s="2">
        <v>9.0817999999999994</v>
      </c>
      <c r="AW1337" s="2">
        <v>3.96</v>
      </c>
      <c r="AX1337" s="2">
        <v>19.5</v>
      </c>
      <c r="AY1337" s="2">
        <v>20.3</v>
      </c>
      <c r="AZ1337" s="2">
        <v>21.3383</v>
      </c>
      <c r="BA1337" s="2">
        <v>4.96</v>
      </c>
      <c r="BB1337" s="2">
        <v>17.7</v>
      </c>
      <c r="BC1337" s="2">
        <v>28.1</v>
      </c>
      <c r="BD1337" s="2">
        <v>35.587699999999998</v>
      </c>
      <c r="BE1337" s="4"/>
      <c r="BF1337" s="4"/>
    </row>
    <row r="1338" spans="1:58" x14ac:dyDescent="0.2">
      <c r="A1338" s="29">
        <v>1337</v>
      </c>
      <c r="B1338" s="7" t="s">
        <v>15</v>
      </c>
      <c r="C1338" s="3">
        <v>39968</v>
      </c>
      <c r="D1338" s="4" t="s">
        <v>13</v>
      </c>
      <c r="E1338" s="4" t="s">
        <v>164</v>
      </c>
      <c r="F1338" s="5" t="s">
        <v>191</v>
      </c>
      <c r="G1338" s="6">
        <v>0.875</v>
      </c>
      <c r="H1338" s="6">
        <v>0.91527777777777775</v>
      </c>
      <c r="I1338" s="85">
        <f t="shared" si="20"/>
        <v>57.999999999999957</v>
      </c>
      <c r="J1338" s="86">
        <f>I1338*Segmentos!$D$7*(AH1338%)*IF(ISNUMBER(AI1338),AI1338%,0)</f>
        <v>1997519.9999999984</v>
      </c>
      <c r="K1338" s="86">
        <f>I1338*Segmentos!$D$7*(AL1338%)*IF(ISNUMBER(AM1338),AM1338%,0)</f>
        <v>2405097.5999999982</v>
      </c>
      <c r="L1338" s="4"/>
      <c r="M1338" s="2">
        <v>9.52</v>
      </c>
      <c r="N1338" s="2">
        <v>21.1</v>
      </c>
      <c r="O1338" s="2">
        <v>45.2</v>
      </c>
      <c r="P1338" s="2">
        <v>86.9452</v>
      </c>
      <c r="Q1338" s="2">
        <v>4.8099999999999996</v>
      </c>
      <c r="R1338" s="2">
        <v>12.5</v>
      </c>
      <c r="S1338" s="2">
        <v>38.5</v>
      </c>
      <c r="T1338" s="2">
        <v>7.3277000000000001</v>
      </c>
      <c r="U1338" s="2">
        <v>10.11</v>
      </c>
      <c r="V1338" s="2">
        <v>22</v>
      </c>
      <c r="W1338" s="2">
        <v>45.9</v>
      </c>
      <c r="X1338" s="2">
        <v>19.352</v>
      </c>
      <c r="Y1338" s="2">
        <v>9.42</v>
      </c>
      <c r="Z1338" s="2">
        <v>21.3</v>
      </c>
      <c r="AA1338" s="2">
        <v>44.3</v>
      </c>
      <c r="AB1338" s="2">
        <v>25.3965</v>
      </c>
      <c r="AC1338" s="2">
        <v>11.63</v>
      </c>
      <c r="AD1338" s="2">
        <v>24.6</v>
      </c>
      <c r="AE1338" s="2">
        <v>47.2</v>
      </c>
      <c r="AF1338" s="2">
        <v>34.869</v>
      </c>
      <c r="AG1338" s="2">
        <v>8.6</v>
      </c>
      <c r="AH1338" s="22">
        <v>21</v>
      </c>
      <c r="AI1338" s="22">
        <v>41</v>
      </c>
      <c r="AJ1338" s="22">
        <v>37.235799999999998</v>
      </c>
      <c r="AK1338" s="18">
        <v>10.36</v>
      </c>
      <c r="AL1338" s="18">
        <v>21.2</v>
      </c>
      <c r="AM1338" s="18">
        <v>48.9</v>
      </c>
      <c r="AN1338" s="2">
        <v>49.709400000000002</v>
      </c>
      <c r="AO1338" s="2">
        <v>7.49</v>
      </c>
      <c r="AP1338" s="2">
        <v>20.3</v>
      </c>
      <c r="AQ1338" s="2">
        <v>36.9</v>
      </c>
      <c r="AR1338" s="2">
        <v>7.4748000000000001</v>
      </c>
      <c r="AS1338" s="2">
        <v>6.31</v>
      </c>
      <c r="AT1338" s="2">
        <v>15.5</v>
      </c>
      <c r="AU1338" s="2">
        <v>40.700000000000003</v>
      </c>
      <c r="AV1338" s="2">
        <v>12.698600000000001</v>
      </c>
      <c r="AW1338" s="2">
        <v>10.08</v>
      </c>
      <c r="AX1338" s="2">
        <v>22.7</v>
      </c>
      <c r="AY1338" s="2">
        <v>44.5</v>
      </c>
      <c r="AZ1338" s="2">
        <v>26.462800000000001</v>
      </c>
      <c r="BA1338" s="2">
        <v>11.53</v>
      </c>
      <c r="BB1338" s="2">
        <v>23.3</v>
      </c>
      <c r="BC1338" s="2">
        <v>49.5</v>
      </c>
      <c r="BD1338" s="2">
        <v>40.308999999999997</v>
      </c>
      <c r="BE1338" s="4"/>
      <c r="BF1338" s="4"/>
    </row>
    <row r="1339" spans="1:58" x14ac:dyDescent="0.2">
      <c r="A1339" s="29">
        <v>1338</v>
      </c>
      <c r="B1339" s="7" t="s">
        <v>118</v>
      </c>
      <c r="C1339" s="3">
        <v>39968</v>
      </c>
      <c r="D1339" s="4" t="s">
        <v>8</v>
      </c>
      <c r="E1339" s="4" t="s">
        <v>166</v>
      </c>
      <c r="F1339" s="5" t="s">
        <v>191</v>
      </c>
      <c r="G1339" s="6">
        <v>0.9159722222222223</v>
      </c>
      <c r="H1339" s="6">
        <v>0.98472222222222217</v>
      </c>
      <c r="I1339" s="85">
        <f t="shared" si="20"/>
        <v>98.999999999999801</v>
      </c>
      <c r="J1339" s="86">
        <f>I1339*Segmentos!$D$7*(AH1339%)*IF(ISNUMBER(AI1339),AI1339%,0)</f>
        <v>3573503.9999999925</v>
      </c>
      <c r="K1339" s="86">
        <f>I1339*Segmentos!$D$7*(AL1339%)*IF(ISNUMBER(AM1339),AM1339%,0)</f>
        <v>4577759.9999999907</v>
      </c>
      <c r="L1339" s="4"/>
      <c r="M1339" s="2">
        <v>10.36</v>
      </c>
      <c r="N1339" s="2">
        <v>28.6</v>
      </c>
      <c r="O1339" s="2">
        <v>36.200000000000003</v>
      </c>
      <c r="P1339" s="2">
        <v>87.389899999999997</v>
      </c>
      <c r="Q1339" s="2">
        <v>5.72</v>
      </c>
      <c r="R1339" s="2">
        <v>18.2</v>
      </c>
      <c r="S1339" s="2">
        <v>31.4</v>
      </c>
      <c r="T1339" s="2">
        <v>8.0520999999999994</v>
      </c>
      <c r="U1339" s="2">
        <v>7.54</v>
      </c>
      <c r="V1339" s="2">
        <v>24.8</v>
      </c>
      <c r="W1339" s="2">
        <v>30.5</v>
      </c>
      <c r="X1339" s="2">
        <v>13.3416</v>
      </c>
      <c r="Y1339" s="2">
        <v>10.86</v>
      </c>
      <c r="Z1339" s="2">
        <v>32.6</v>
      </c>
      <c r="AA1339" s="2">
        <v>33.299999999999997</v>
      </c>
      <c r="AB1339" s="2">
        <v>27.063600000000001</v>
      </c>
      <c r="AC1339" s="2">
        <v>14.06</v>
      </c>
      <c r="AD1339" s="2">
        <v>32.6</v>
      </c>
      <c r="AE1339" s="2">
        <v>43.1</v>
      </c>
      <c r="AF1339" s="2">
        <v>38.932600000000001</v>
      </c>
      <c r="AG1339" s="2">
        <v>9.01</v>
      </c>
      <c r="AH1339" s="22">
        <v>28.2</v>
      </c>
      <c r="AI1339" s="22">
        <v>32</v>
      </c>
      <c r="AJ1339" s="22">
        <v>36.064399999999999</v>
      </c>
      <c r="AK1339" s="18">
        <v>11.57</v>
      </c>
      <c r="AL1339" s="18">
        <v>28.9</v>
      </c>
      <c r="AM1339" s="18">
        <v>40</v>
      </c>
      <c r="AN1339" s="2">
        <v>51.325499999999998</v>
      </c>
      <c r="AO1339" s="2">
        <v>5.75</v>
      </c>
      <c r="AP1339" s="2">
        <v>17.600000000000001</v>
      </c>
      <c r="AQ1339" s="2">
        <v>32.6</v>
      </c>
      <c r="AR1339" s="2">
        <v>5.3042999999999996</v>
      </c>
      <c r="AS1339" s="2">
        <v>8.0500000000000007</v>
      </c>
      <c r="AT1339" s="2">
        <v>24</v>
      </c>
      <c r="AU1339" s="2">
        <v>33.6</v>
      </c>
      <c r="AV1339" s="2">
        <v>14.9533</v>
      </c>
      <c r="AW1339" s="2">
        <v>11.06</v>
      </c>
      <c r="AX1339" s="2">
        <v>31.3</v>
      </c>
      <c r="AY1339" s="2">
        <v>35.4</v>
      </c>
      <c r="AZ1339" s="2">
        <v>26.826899999999998</v>
      </c>
      <c r="BA1339" s="2">
        <v>12.48</v>
      </c>
      <c r="BB1339" s="2">
        <v>32.299999999999997</v>
      </c>
      <c r="BC1339" s="2">
        <v>38.6</v>
      </c>
      <c r="BD1339" s="2">
        <v>40.305399999999999</v>
      </c>
      <c r="BE1339" s="4"/>
      <c r="BF1339" s="4"/>
    </row>
    <row r="1340" spans="1:58" x14ac:dyDescent="0.2">
      <c r="A1340" s="29">
        <v>1339</v>
      </c>
      <c r="B1340" s="7" t="s">
        <v>5</v>
      </c>
      <c r="C1340" s="3">
        <v>39968</v>
      </c>
      <c r="D1340" s="4" t="s">
        <v>3</v>
      </c>
      <c r="E1340" s="4" t="s">
        <v>164</v>
      </c>
      <c r="F1340" s="5" t="s">
        <v>191</v>
      </c>
      <c r="G1340" s="6">
        <v>0.875</v>
      </c>
      <c r="H1340" s="6">
        <v>0.91805555555555562</v>
      </c>
      <c r="I1340" s="85">
        <f t="shared" si="20"/>
        <v>62.000000000000099</v>
      </c>
      <c r="J1340" s="86">
        <f>I1340*Segmentos!$D$7*(AH1340%)*IF(ISNUMBER(AI1340),AI1340%,0)</f>
        <v>1429968.0000000026</v>
      </c>
      <c r="K1340" s="86">
        <f>I1340*Segmentos!$D$7*(AL1340%)*IF(ISNUMBER(AM1340),AM1340%,0)</f>
        <v>1581148.8000000026</v>
      </c>
      <c r="L1340" s="4"/>
      <c r="M1340" s="2">
        <v>6.09</v>
      </c>
      <c r="N1340" s="2">
        <v>17.3</v>
      </c>
      <c r="O1340" s="2">
        <v>35.200000000000003</v>
      </c>
      <c r="P1340" s="2">
        <v>80.894199999999998</v>
      </c>
      <c r="Q1340" s="2">
        <v>4.57</v>
      </c>
      <c r="R1340" s="2">
        <v>12.7</v>
      </c>
      <c r="S1340" s="2">
        <v>36</v>
      </c>
      <c r="T1340" s="2">
        <v>10.131399999999999</v>
      </c>
      <c r="U1340" s="2">
        <v>3.18</v>
      </c>
      <c r="V1340" s="2">
        <v>14.7</v>
      </c>
      <c r="W1340" s="2">
        <v>21.5</v>
      </c>
      <c r="X1340" s="2">
        <v>8.8369</v>
      </c>
      <c r="Y1340" s="2">
        <v>7.38</v>
      </c>
      <c r="Z1340" s="2">
        <v>21</v>
      </c>
      <c r="AA1340" s="2">
        <v>35.200000000000003</v>
      </c>
      <c r="AB1340" s="2">
        <v>28.920300000000001</v>
      </c>
      <c r="AC1340" s="2">
        <v>7.57</v>
      </c>
      <c r="AD1340" s="2">
        <v>17.899999999999999</v>
      </c>
      <c r="AE1340" s="2">
        <v>42.2</v>
      </c>
      <c r="AF1340" s="2">
        <v>33.005600000000001</v>
      </c>
      <c r="AG1340" s="2">
        <v>5.76</v>
      </c>
      <c r="AH1340" s="22">
        <v>18.600000000000001</v>
      </c>
      <c r="AI1340" s="22">
        <v>31</v>
      </c>
      <c r="AJ1340" s="22">
        <v>36.280500000000004</v>
      </c>
      <c r="AK1340" s="18">
        <v>6.39</v>
      </c>
      <c r="AL1340" s="18">
        <v>16.100000000000001</v>
      </c>
      <c r="AM1340" s="18">
        <v>39.6</v>
      </c>
      <c r="AN1340" s="2">
        <v>44.613700000000001</v>
      </c>
      <c r="AO1340" s="2">
        <v>3.26</v>
      </c>
      <c r="AP1340" s="2">
        <v>16</v>
      </c>
      <c r="AQ1340" s="2">
        <v>20.399999999999999</v>
      </c>
      <c r="AR1340" s="2">
        <v>4.7233000000000001</v>
      </c>
      <c r="AS1340" s="2">
        <v>4.5</v>
      </c>
      <c r="AT1340" s="2">
        <v>12.3</v>
      </c>
      <c r="AU1340" s="2">
        <v>36.5</v>
      </c>
      <c r="AV1340" s="2">
        <v>13.169600000000001</v>
      </c>
      <c r="AW1340" s="2">
        <v>7.17</v>
      </c>
      <c r="AX1340" s="2">
        <v>18.899999999999999</v>
      </c>
      <c r="AY1340" s="2">
        <v>38</v>
      </c>
      <c r="AZ1340" s="2">
        <v>27.345600000000001</v>
      </c>
      <c r="BA1340" s="2">
        <v>7.01</v>
      </c>
      <c r="BB1340" s="2">
        <v>19.3</v>
      </c>
      <c r="BC1340" s="2">
        <v>36.299999999999997</v>
      </c>
      <c r="BD1340" s="2">
        <v>35.655700000000003</v>
      </c>
      <c r="BE1340" s="4"/>
      <c r="BF1340" s="4"/>
    </row>
    <row r="1341" spans="1:58" x14ac:dyDescent="0.2">
      <c r="A1341" s="29">
        <v>1340</v>
      </c>
      <c r="B1341" s="7" t="s">
        <v>49</v>
      </c>
      <c r="C1341" s="3">
        <v>39968</v>
      </c>
      <c r="D1341" s="4" t="s">
        <v>28</v>
      </c>
      <c r="E1341" s="4" t="s">
        <v>168</v>
      </c>
      <c r="F1341" s="5" t="s">
        <v>191</v>
      </c>
      <c r="G1341" s="6">
        <v>0.91666666666666663</v>
      </c>
      <c r="H1341" s="6">
        <v>0.99513888888888891</v>
      </c>
      <c r="I1341" s="85">
        <f t="shared" si="20"/>
        <v>113.00000000000009</v>
      </c>
      <c r="J1341" s="86">
        <f>I1341*Segmentos!$D$7*(AH1341%)*IF(ISNUMBER(AI1341),AI1341%,0)</f>
        <v>478125.60000000038</v>
      </c>
      <c r="K1341" s="86">
        <f>I1341*Segmentos!$D$7*(AL1341%)*IF(ISNUMBER(AM1341),AM1341%,0)</f>
        <v>270838.4000000002</v>
      </c>
      <c r="L1341" s="4" t="s">
        <v>359</v>
      </c>
      <c r="M1341" s="2">
        <v>0.82</v>
      </c>
      <c r="N1341" s="2">
        <v>6.8</v>
      </c>
      <c r="O1341" s="2">
        <v>11.9</v>
      </c>
      <c r="P1341" s="2">
        <v>92.915999999999997</v>
      </c>
      <c r="Q1341" s="2">
        <v>0.05</v>
      </c>
      <c r="R1341" s="2">
        <v>2.2000000000000002</v>
      </c>
      <c r="S1341" s="2">
        <v>2.2000000000000002</v>
      </c>
      <c r="T1341" s="2">
        <v>0.9284</v>
      </c>
      <c r="U1341" s="2">
        <v>0.4</v>
      </c>
      <c r="V1341" s="2">
        <v>4.3</v>
      </c>
      <c r="W1341" s="2">
        <v>9.5</v>
      </c>
      <c r="X1341" s="2">
        <v>9.6675000000000004</v>
      </c>
      <c r="Y1341" s="2">
        <v>0.94</v>
      </c>
      <c r="Z1341" s="2">
        <v>8.1999999999999993</v>
      </c>
      <c r="AA1341" s="2">
        <v>11.4</v>
      </c>
      <c r="AB1341" s="2">
        <v>31.5487</v>
      </c>
      <c r="AC1341" s="2">
        <v>1.36</v>
      </c>
      <c r="AD1341" s="2">
        <v>9.6</v>
      </c>
      <c r="AE1341" s="2">
        <v>14.1</v>
      </c>
      <c r="AF1341" s="2">
        <v>50.7714</v>
      </c>
      <c r="AG1341" s="2">
        <v>1.06</v>
      </c>
      <c r="AH1341" s="22">
        <v>8.1999999999999993</v>
      </c>
      <c r="AI1341" s="22">
        <v>12.9</v>
      </c>
      <c r="AJ1341" s="22">
        <v>57.368499999999997</v>
      </c>
      <c r="AK1341" s="18">
        <v>0.59</v>
      </c>
      <c r="AL1341" s="18">
        <v>5.6</v>
      </c>
      <c r="AM1341" s="18">
        <v>10.7</v>
      </c>
      <c r="AN1341" s="2">
        <v>35.547600000000003</v>
      </c>
      <c r="AO1341" s="2">
        <v>0.27</v>
      </c>
      <c r="AP1341" s="2">
        <v>3.8</v>
      </c>
      <c r="AQ1341" s="2">
        <v>7.1</v>
      </c>
      <c r="AR1341" s="2">
        <v>3.3275000000000001</v>
      </c>
      <c r="AS1341" s="2">
        <v>1.19</v>
      </c>
      <c r="AT1341" s="2">
        <v>6.5</v>
      </c>
      <c r="AU1341" s="2">
        <v>18.2</v>
      </c>
      <c r="AV1341" s="2">
        <v>29.800799999999999</v>
      </c>
      <c r="AW1341" s="2">
        <v>1.0900000000000001</v>
      </c>
      <c r="AX1341" s="2">
        <v>6.7</v>
      </c>
      <c r="AY1341" s="2">
        <v>16.100000000000001</v>
      </c>
      <c r="AZ1341" s="2">
        <v>35.547199999999997</v>
      </c>
      <c r="BA1341" s="2">
        <v>0.56000000000000005</v>
      </c>
      <c r="BB1341" s="2">
        <v>8</v>
      </c>
      <c r="BC1341" s="2">
        <v>7</v>
      </c>
      <c r="BD1341" s="2">
        <v>24.240600000000001</v>
      </c>
      <c r="BE1341" s="4"/>
      <c r="BF1341" s="4"/>
    </row>
    <row r="1342" spans="1:58" x14ac:dyDescent="0.2">
      <c r="A1342" s="29">
        <v>1341</v>
      </c>
      <c r="B1342" s="7" t="s">
        <v>18</v>
      </c>
      <c r="C1342" s="3">
        <v>39968</v>
      </c>
      <c r="D1342" s="4" t="s">
        <v>17</v>
      </c>
      <c r="E1342" s="4" t="s">
        <v>168</v>
      </c>
      <c r="F1342" s="5" t="s">
        <v>191</v>
      </c>
      <c r="G1342" s="6">
        <v>0.83333333333333337</v>
      </c>
      <c r="H1342" s="6">
        <v>0.91527777777777775</v>
      </c>
      <c r="I1342" s="85">
        <f t="shared" si="20"/>
        <v>117.9999999999999</v>
      </c>
      <c r="J1342" s="86">
        <f>I1342*Segmentos!$D$7*(AH1342%)*IF(ISNUMBER(AI1342),AI1342%,0)</f>
        <v>101102.39999999992</v>
      </c>
      <c r="K1342" s="86">
        <f>I1342*Segmentos!$D$7*(AL1342%)*IF(ISNUMBER(AM1342),AM1342%,0)</f>
        <v>265075.19999999978</v>
      </c>
      <c r="L1342" s="4" t="s">
        <v>358</v>
      </c>
      <c r="M1342" s="2">
        <v>0.4</v>
      </c>
      <c r="N1342" s="2">
        <v>2.9</v>
      </c>
      <c r="O1342" s="2">
        <v>13.8</v>
      </c>
      <c r="P1342" s="2">
        <v>90.502499999999998</v>
      </c>
      <c r="Q1342" s="2">
        <v>0.97</v>
      </c>
      <c r="R1342" s="2">
        <v>1.6</v>
      </c>
      <c r="S1342" s="2">
        <v>59.3</v>
      </c>
      <c r="T1342" s="2">
        <v>36.514699999999998</v>
      </c>
      <c r="U1342" s="2">
        <v>0.28000000000000003</v>
      </c>
      <c r="V1342" s="2">
        <v>1.6</v>
      </c>
      <c r="W1342" s="2">
        <v>17.5</v>
      </c>
      <c r="X1342" s="2">
        <v>13.434900000000001</v>
      </c>
      <c r="Y1342" s="2">
        <v>0.17</v>
      </c>
      <c r="Z1342" s="2">
        <v>2.1</v>
      </c>
      <c r="AA1342" s="2">
        <v>7.9</v>
      </c>
      <c r="AB1342" s="2">
        <v>10.989800000000001</v>
      </c>
      <c r="AC1342" s="2">
        <v>0.4</v>
      </c>
      <c r="AD1342" s="2">
        <v>5.0999999999999996</v>
      </c>
      <c r="AE1342" s="2">
        <v>7.8</v>
      </c>
      <c r="AF1342" s="2">
        <v>29.563099999999999</v>
      </c>
      <c r="AG1342" s="2">
        <v>0.21</v>
      </c>
      <c r="AH1342" s="22">
        <v>3.4</v>
      </c>
      <c r="AI1342" s="22">
        <v>6.3</v>
      </c>
      <c r="AJ1342" s="22">
        <v>22.970300000000002</v>
      </c>
      <c r="AK1342" s="18">
        <v>0.56999999999999995</v>
      </c>
      <c r="AL1342" s="18">
        <v>2.4</v>
      </c>
      <c r="AM1342" s="18">
        <v>23.4</v>
      </c>
      <c r="AN1342" s="2">
        <v>67.532200000000003</v>
      </c>
      <c r="AO1342" s="2">
        <v>0.01</v>
      </c>
      <c r="AP1342" s="2">
        <v>1.1000000000000001</v>
      </c>
      <c r="AQ1342" s="2">
        <v>0.8</v>
      </c>
      <c r="AR1342" s="2">
        <v>0.2243</v>
      </c>
      <c r="AS1342" s="2">
        <v>0.01</v>
      </c>
      <c r="AT1342" s="2">
        <v>0.7</v>
      </c>
      <c r="AU1342" s="2">
        <v>1.7</v>
      </c>
      <c r="AV1342" s="2">
        <v>0.55930000000000002</v>
      </c>
      <c r="AW1342" s="2">
        <v>0.25</v>
      </c>
      <c r="AX1342" s="2">
        <v>2.4</v>
      </c>
      <c r="AY1342" s="2">
        <v>10.5</v>
      </c>
      <c r="AZ1342" s="2">
        <v>16.130800000000001</v>
      </c>
      <c r="BA1342" s="2">
        <v>0.85</v>
      </c>
      <c r="BB1342" s="2">
        <v>5.0999999999999996</v>
      </c>
      <c r="BC1342" s="2">
        <v>16.7</v>
      </c>
      <c r="BD1342" s="2">
        <v>73.588099999999997</v>
      </c>
      <c r="BE1342" s="4"/>
      <c r="BF1342" s="4"/>
    </row>
    <row r="1343" spans="1:58" x14ac:dyDescent="0.2">
      <c r="A1343" s="29">
        <v>1342</v>
      </c>
      <c r="B1343" s="7" t="s">
        <v>9</v>
      </c>
      <c r="C1343" s="3">
        <v>39968</v>
      </c>
      <c r="D1343" s="4" t="s">
        <v>8</v>
      </c>
      <c r="E1343" s="4" t="s">
        <v>168</v>
      </c>
      <c r="F1343" s="5" t="s">
        <v>191</v>
      </c>
      <c r="G1343" s="6">
        <v>0.78611111111111109</v>
      </c>
      <c r="H1343" s="6">
        <v>0.87291666666666667</v>
      </c>
      <c r="I1343" s="85">
        <f t="shared" si="20"/>
        <v>125.00000000000003</v>
      </c>
      <c r="J1343" s="86">
        <f>I1343*Segmentos!$D$7*(AH1343%)*IF(ISNUMBER(AI1343),AI1343%,0)</f>
        <v>1771350.0000000007</v>
      </c>
      <c r="K1343" s="86">
        <f>I1343*Segmentos!$D$7*(AL1343%)*IF(ISNUMBER(AM1343),AM1343%,0)</f>
        <v>1776600.0000000005</v>
      </c>
      <c r="L1343" s="4" t="s">
        <v>357</v>
      </c>
      <c r="M1343" s="2">
        <v>3.54</v>
      </c>
      <c r="N1343" s="2">
        <v>14.3</v>
      </c>
      <c r="O1343" s="2">
        <v>24.7</v>
      </c>
      <c r="P1343" s="2">
        <v>87.926699999999997</v>
      </c>
      <c r="Q1343" s="2">
        <v>0.87</v>
      </c>
      <c r="R1343" s="2">
        <v>6.5</v>
      </c>
      <c r="S1343" s="2">
        <v>13.4</v>
      </c>
      <c r="T1343" s="2">
        <v>3.5948000000000002</v>
      </c>
      <c r="U1343" s="2">
        <v>2.0099999999999998</v>
      </c>
      <c r="V1343" s="2">
        <v>9.1999999999999993</v>
      </c>
      <c r="W1343" s="2">
        <v>21.9</v>
      </c>
      <c r="X1343" s="2">
        <v>10.434100000000001</v>
      </c>
      <c r="Y1343" s="2">
        <v>3.51</v>
      </c>
      <c r="Z1343" s="2">
        <v>18.3</v>
      </c>
      <c r="AA1343" s="2">
        <v>19.100000000000001</v>
      </c>
      <c r="AB1343" s="2">
        <v>25.7041</v>
      </c>
      <c r="AC1343" s="2">
        <v>5.92</v>
      </c>
      <c r="AD1343" s="2">
        <v>18.100000000000001</v>
      </c>
      <c r="AE1343" s="2">
        <v>32.700000000000003</v>
      </c>
      <c r="AF1343" s="2">
        <v>48.1937</v>
      </c>
      <c r="AG1343" s="2">
        <v>3.54</v>
      </c>
      <c r="AH1343" s="22">
        <v>14.7</v>
      </c>
      <c r="AI1343" s="22">
        <v>24.1</v>
      </c>
      <c r="AJ1343" s="22">
        <v>41.706099999999999</v>
      </c>
      <c r="AK1343" s="18">
        <v>3.54</v>
      </c>
      <c r="AL1343" s="18">
        <v>14.1</v>
      </c>
      <c r="AM1343" s="18">
        <v>25.2</v>
      </c>
      <c r="AN1343" s="2">
        <v>46.220599999999997</v>
      </c>
      <c r="AO1343" s="2">
        <v>0.96</v>
      </c>
      <c r="AP1343" s="2">
        <v>6.8</v>
      </c>
      <c r="AQ1343" s="2">
        <v>14</v>
      </c>
      <c r="AR1343" s="2">
        <v>2.5998000000000001</v>
      </c>
      <c r="AS1343" s="2">
        <v>2.77</v>
      </c>
      <c r="AT1343" s="2">
        <v>8.1999999999999993</v>
      </c>
      <c r="AU1343" s="2">
        <v>33.799999999999997</v>
      </c>
      <c r="AV1343" s="2">
        <v>15.162599999999999</v>
      </c>
      <c r="AW1343" s="2">
        <v>3.93</v>
      </c>
      <c r="AX1343" s="2">
        <v>14.8</v>
      </c>
      <c r="AY1343" s="2">
        <v>26.6</v>
      </c>
      <c r="AZ1343" s="2">
        <v>28.013999999999999</v>
      </c>
      <c r="BA1343" s="2">
        <v>4.43</v>
      </c>
      <c r="BB1343" s="2">
        <v>19.7</v>
      </c>
      <c r="BC1343" s="2">
        <v>22.5</v>
      </c>
      <c r="BD1343" s="2">
        <v>42.150399999999998</v>
      </c>
      <c r="BE1343" s="4"/>
      <c r="BF1343" s="4"/>
    </row>
    <row r="1344" spans="1:58" x14ac:dyDescent="0.2">
      <c r="A1344" s="29">
        <v>1343</v>
      </c>
      <c r="B1344" s="7" t="s">
        <v>1</v>
      </c>
      <c r="C1344" s="3">
        <v>39968</v>
      </c>
      <c r="D1344" s="4" t="s">
        <v>0</v>
      </c>
      <c r="E1344" s="4" t="s">
        <v>163</v>
      </c>
      <c r="F1344" s="5" t="s">
        <v>191</v>
      </c>
      <c r="G1344" s="6">
        <v>0.84861111111111109</v>
      </c>
      <c r="H1344" s="6">
        <v>0.88402777777777775</v>
      </c>
      <c r="I1344" s="85">
        <f t="shared" si="20"/>
        <v>50.999999999999979</v>
      </c>
      <c r="J1344" s="86">
        <f>I1344*Segmentos!$D$7*(AH1344%)*IF(ISNUMBER(AI1344),AI1344%,0)</f>
        <v>736603.19999999984</v>
      </c>
      <c r="K1344" s="86">
        <f>I1344*Segmentos!$D$7*(AL1344%)*IF(ISNUMBER(AM1344),AM1344%,0)</f>
        <v>1304477.9999999993</v>
      </c>
      <c r="L1344" s="4"/>
      <c r="M1344" s="2">
        <v>5.07</v>
      </c>
      <c r="N1344" s="2">
        <v>8.6999999999999993</v>
      </c>
      <c r="O1344" s="2">
        <v>58</v>
      </c>
      <c r="P1344" s="2">
        <v>76.141000000000005</v>
      </c>
      <c r="Q1344" s="2">
        <v>3.14</v>
      </c>
      <c r="R1344" s="2">
        <v>6.6</v>
      </c>
      <c r="S1344" s="2">
        <v>47.4</v>
      </c>
      <c r="T1344" s="2">
        <v>7.8639999999999999</v>
      </c>
      <c r="U1344" s="2">
        <v>6.65</v>
      </c>
      <c r="V1344" s="2">
        <v>11.7</v>
      </c>
      <c r="W1344" s="2">
        <v>56.7</v>
      </c>
      <c r="X1344" s="2">
        <v>20.915900000000001</v>
      </c>
      <c r="Y1344" s="2">
        <v>5.25</v>
      </c>
      <c r="Z1344" s="2">
        <v>8.6</v>
      </c>
      <c r="AA1344" s="2">
        <v>60.7</v>
      </c>
      <c r="AB1344" s="2">
        <v>23.267399999999999</v>
      </c>
      <c r="AC1344" s="2">
        <v>4.8899999999999997</v>
      </c>
      <c r="AD1344" s="2">
        <v>8</v>
      </c>
      <c r="AE1344" s="2">
        <v>61.1</v>
      </c>
      <c r="AF1344" s="2">
        <v>24.093800000000002</v>
      </c>
      <c r="AG1344" s="2">
        <v>3.61</v>
      </c>
      <c r="AH1344" s="22">
        <v>6.8</v>
      </c>
      <c r="AI1344" s="22">
        <v>53.1</v>
      </c>
      <c r="AJ1344" s="22">
        <v>25.700399999999998</v>
      </c>
      <c r="AK1344" s="18">
        <v>6.4</v>
      </c>
      <c r="AL1344" s="18">
        <v>10.5</v>
      </c>
      <c r="AM1344" s="18">
        <v>60.9</v>
      </c>
      <c r="AN1344" s="2">
        <v>50.440600000000003</v>
      </c>
      <c r="AO1344" s="2">
        <v>3.97</v>
      </c>
      <c r="AP1344" s="2">
        <v>9.5</v>
      </c>
      <c r="AQ1344" s="2">
        <v>41.7</v>
      </c>
      <c r="AR1344" s="2">
        <v>6.5133999999999999</v>
      </c>
      <c r="AS1344" s="2">
        <v>4.71</v>
      </c>
      <c r="AT1344" s="2">
        <v>8.1</v>
      </c>
      <c r="AU1344" s="2">
        <v>58</v>
      </c>
      <c r="AV1344" s="2">
        <v>15.573399999999999</v>
      </c>
      <c r="AW1344" s="2">
        <v>5.63</v>
      </c>
      <c r="AX1344" s="2">
        <v>8.6</v>
      </c>
      <c r="AY1344" s="2">
        <v>65.400000000000006</v>
      </c>
      <c r="AZ1344" s="2">
        <v>24.281199999999998</v>
      </c>
      <c r="BA1344" s="2">
        <v>5.18</v>
      </c>
      <c r="BB1344" s="2">
        <v>9</v>
      </c>
      <c r="BC1344" s="2">
        <v>57.6</v>
      </c>
      <c r="BD1344" s="2">
        <v>29.773099999999999</v>
      </c>
      <c r="BE1344" s="4"/>
      <c r="BF1344" s="4"/>
    </row>
    <row r="1345" spans="1:58" x14ac:dyDescent="0.2">
      <c r="A1345" s="29">
        <v>1344</v>
      </c>
      <c r="B1345" s="7" t="s">
        <v>36</v>
      </c>
      <c r="C1345" s="3">
        <v>39968</v>
      </c>
      <c r="D1345" s="4" t="s">
        <v>13</v>
      </c>
      <c r="E1345" s="4" t="s">
        <v>163</v>
      </c>
      <c r="F1345" s="5" t="s">
        <v>191</v>
      </c>
      <c r="G1345" s="6">
        <v>0.92013888888888884</v>
      </c>
      <c r="H1345" s="6">
        <v>0.94305555555555554</v>
      </c>
      <c r="I1345" s="85">
        <f t="shared" si="20"/>
        <v>33.000000000000043</v>
      </c>
      <c r="J1345" s="86">
        <f>I1345*Segmentos!$D$7*(AH1345%)*IF(ISNUMBER(AI1345),AI1345%,0)</f>
        <v>1130976.0000000014</v>
      </c>
      <c r="K1345" s="86">
        <f>I1345*Segmentos!$D$7*(AL1345%)*IF(ISNUMBER(AM1345),AM1345%,0)</f>
        <v>1959091.2000000025</v>
      </c>
      <c r="L1345" s="4"/>
      <c r="M1345" s="2">
        <v>11.88</v>
      </c>
      <c r="N1345" s="2">
        <v>15.8</v>
      </c>
      <c r="O1345" s="2">
        <v>75.2</v>
      </c>
      <c r="P1345" s="2">
        <v>89.475999999999999</v>
      </c>
      <c r="Q1345" s="2">
        <v>9.08</v>
      </c>
      <c r="R1345" s="2">
        <v>13.2</v>
      </c>
      <c r="S1345" s="2">
        <v>68.5</v>
      </c>
      <c r="T1345" s="2">
        <v>11.403700000000001</v>
      </c>
      <c r="U1345" s="2">
        <v>12.57</v>
      </c>
      <c r="V1345" s="2">
        <v>18.399999999999999</v>
      </c>
      <c r="W1345" s="2">
        <v>68.3</v>
      </c>
      <c r="X1345" s="2">
        <v>19.851800000000001</v>
      </c>
      <c r="Y1345" s="2">
        <v>12.13</v>
      </c>
      <c r="Z1345" s="2">
        <v>15.8</v>
      </c>
      <c r="AA1345" s="2">
        <v>76.7</v>
      </c>
      <c r="AB1345" s="2">
        <v>26.971399999999999</v>
      </c>
      <c r="AC1345" s="2">
        <v>12.64</v>
      </c>
      <c r="AD1345" s="2">
        <v>15.4</v>
      </c>
      <c r="AE1345" s="2">
        <v>82</v>
      </c>
      <c r="AF1345" s="2">
        <v>31.249199999999998</v>
      </c>
      <c r="AG1345" s="2">
        <v>8.5500000000000007</v>
      </c>
      <c r="AH1345" s="22">
        <v>12</v>
      </c>
      <c r="AI1345" s="22">
        <v>71.400000000000006</v>
      </c>
      <c r="AJ1345" s="22">
        <v>30.559899999999999</v>
      </c>
      <c r="AK1345" s="18">
        <v>14.88</v>
      </c>
      <c r="AL1345" s="18">
        <v>19.2</v>
      </c>
      <c r="AM1345" s="18">
        <v>77.3</v>
      </c>
      <c r="AN1345" s="2">
        <v>58.9161</v>
      </c>
      <c r="AO1345" s="2">
        <v>13.08</v>
      </c>
      <c r="AP1345" s="2">
        <v>19.100000000000001</v>
      </c>
      <c r="AQ1345" s="2">
        <v>68.3</v>
      </c>
      <c r="AR1345" s="2">
        <v>10.762700000000001</v>
      </c>
      <c r="AS1345" s="2">
        <v>10.47</v>
      </c>
      <c r="AT1345" s="2">
        <v>15.1</v>
      </c>
      <c r="AU1345" s="2">
        <v>69.5</v>
      </c>
      <c r="AV1345" s="2">
        <v>17.362300000000001</v>
      </c>
      <c r="AW1345" s="2">
        <v>11.77</v>
      </c>
      <c r="AX1345" s="2">
        <v>16</v>
      </c>
      <c r="AY1345" s="2">
        <v>73.599999999999994</v>
      </c>
      <c r="AZ1345" s="2">
        <v>25.4894</v>
      </c>
      <c r="BA1345" s="2">
        <v>12.44</v>
      </c>
      <c r="BB1345" s="2">
        <v>15.1</v>
      </c>
      <c r="BC1345" s="2">
        <v>82.2</v>
      </c>
      <c r="BD1345" s="2">
        <v>35.861699999999999</v>
      </c>
      <c r="BE1345" s="4"/>
      <c r="BF1345" s="4"/>
    </row>
    <row r="1346" spans="1:58" x14ac:dyDescent="0.2">
      <c r="A1346" s="29">
        <v>1345</v>
      </c>
      <c r="B1346" s="7" t="s">
        <v>88</v>
      </c>
      <c r="C1346" s="3">
        <v>39968</v>
      </c>
      <c r="D1346" s="4" t="s">
        <v>13</v>
      </c>
      <c r="E1346" s="4" t="s">
        <v>163</v>
      </c>
      <c r="F1346" s="5" t="s">
        <v>191</v>
      </c>
      <c r="G1346" s="6">
        <v>0.9194444444444444</v>
      </c>
      <c r="H1346" s="6">
        <v>0.92013888888888884</v>
      </c>
      <c r="I1346" s="85">
        <f t="shared" si="20"/>
        <v>0.99999999999999645</v>
      </c>
      <c r="J1346" s="86">
        <f>I1346*Segmentos!$D$7*(AH1346%)*IF(ISNUMBER(AI1346),AI1346%,0)</f>
        <v>33999.999999999884</v>
      </c>
      <c r="K1346" s="86">
        <f>I1346*Segmentos!$D$7*(AL1346%)*IF(ISNUMBER(AM1346),AM1346%,0)</f>
        <v>55199.999999999811</v>
      </c>
      <c r="L1346" s="4"/>
      <c r="M1346" s="2">
        <v>11.28</v>
      </c>
      <c r="N1346" s="2">
        <v>11.3</v>
      </c>
      <c r="O1346" s="2">
        <v>100</v>
      </c>
      <c r="P1346" s="2">
        <v>87.042199999999994</v>
      </c>
      <c r="Q1346" s="2">
        <v>7.19</v>
      </c>
      <c r="R1346" s="2">
        <v>7.2</v>
      </c>
      <c r="S1346" s="2">
        <v>100</v>
      </c>
      <c r="T1346" s="2">
        <v>9.25</v>
      </c>
      <c r="U1346" s="2">
        <v>13.62</v>
      </c>
      <c r="V1346" s="2">
        <v>13.6</v>
      </c>
      <c r="W1346" s="2">
        <v>100</v>
      </c>
      <c r="X1346" s="2">
        <v>22.020800000000001</v>
      </c>
      <c r="Y1346" s="2">
        <v>10.38</v>
      </c>
      <c r="Z1346" s="2">
        <v>10.4</v>
      </c>
      <c r="AA1346" s="2">
        <v>100</v>
      </c>
      <c r="AB1346" s="2">
        <v>23.631499999999999</v>
      </c>
      <c r="AC1346" s="2">
        <v>12.69</v>
      </c>
      <c r="AD1346" s="2">
        <v>12.7</v>
      </c>
      <c r="AE1346" s="2">
        <v>100</v>
      </c>
      <c r="AF1346" s="2">
        <v>32.139899999999997</v>
      </c>
      <c r="AG1346" s="2">
        <v>8.5</v>
      </c>
      <c r="AH1346" s="22">
        <v>8.5</v>
      </c>
      <c r="AI1346" s="22">
        <v>100</v>
      </c>
      <c r="AJ1346" s="22">
        <v>31.1233</v>
      </c>
      <c r="AK1346" s="18">
        <v>13.79</v>
      </c>
      <c r="AL1346" s="18">
        <v>13.8</v>
      </c>
      <c r="AM1346" s="18">
        <v>100</v>
      </c>
      <c r="AN1346" s="2">
        <v>55.918900000000001</v>
      </c>
      <c r="AO1346" s="2">
        <v>10.71</v>
      </c>
      <c r="AP1346" s="2">
        <v>10.7</v>
      </c>
      <c r="AQ1346" s="2">
        <v>100</v>
      </c>
      <c r="AR1346" s="2">
        <v>9.0290999999999997</v>
      </c>
      <c r="AS1346" s="2">
        <v>8.2200000000000006</v>
      </c>
      <c r="AT1346" s="2">
        <v>8.1999999999999993</v>
      </c>
      <c r="AU1346" s="2">
        <v>100</v>
      </c>
      <c r="AV1346" s="2">
        <v>13.9688</v>
      </c>
      <c r="AW1346" s="2">
        <v>12.77</v>
      </c>
      <c r="AX1346" s="2">
        <v>12.8</v>
      </c>
      <c r="AY1346" s="2">
        <v>100</v>
      </c>
      <c r="AZ1346" s="2">
        <v>28.311</v>
      </c>
      <c r="BA1346" s="2">
        <v>12.1</v>
      </c>
      <c r="BB1346" s="2">
        <v>12.1</v>
      </c>
      <c r="BC1346" s="2">
        <v>100</v>
      </c>
      <c r="BD1346" s="2">
        <v>35.7333</v>
      </c>
      <c r="BE1346" s="4"/>
      <c r="BF1346" s="4"/>
    </row>
    <row r="1347" spans="1:58" x14ac:dyDescent="0.2">
      <c r="A1347" s="29">
        <v>1346</v>
      </c>
      <c r="B1347" s="7" t="s">
        <v>30</v>
      </c>
      <c r="C1347" s="3">
        <v>39968</v>
      </c>
      <c r="D1347" s="4" t="s">
        <v>28</v>
      </c>
      <c r="E1347" s="4" t="s">
        <v>163</v>
      </c>
      <c r="F1347" s="5" t="s">
        <v>191</v>
      </c>
      <c r="G1347" s="6">
        <v>0.87569444444444444</v>
      </c>
      <c r="H1347" s="6">
        <v>0.91111111111111109</v>
      </c>
      <c r="I1347" s="85">
        <f t="shared" ref="I1347:I1410" si="21">IF(H1347&gt;=G1347,(H1347-G1347)*24*60,("24:00:00"-G1347+H1347)*24*60)</f>
        <v>50.999999999999979</v>
      </c>
      <c r="J1347" s="86">
        <f>I1347*Segmentos!$D$7*(AH1347%)*IF(ISNUMBER(AI1347),AI1347%,0)</f>
        <v>100918.79999999997</v>
      </c>
      <c r="K1347" s="86">
        <f>I1347*Segmentos!$D$7*(AL1347%)*IF(ISNUMBER(AM1347),AM1347%,0)</f>
        <v>266995.1999999999</v>
      </c>
      <c r="L1347" s="4"/>
      <c r="M1347" s="2">
        <v>0.91</v>
      </c>
      <c r="N1347" s="2">
        <v>2.5</v>
      </c>
      <c r="O1347" s="2">
        <v>37.1</v>
      </c>
      <c r="P1347" s="2">
        <v>92.31</v>
      </c>
      <c r="Q1347" s="2">
        <v>0.05</v>
      </c>
      <c r="R1347" s="2">
        <v>0.3</v>
      </c>
      <c r="S1347" s="2">
        <v>17.600000000000001</v>
      </c>
      <c r="T1347" s="2">
        <v>0.77239999999999998</v>
      </c>
      <c r="U1347" s="2">
        <v>0.65</v>
      </c>
      <c r="V1347" s="2">
        <v>2.2999999999999998</v>
      </c>
      <c r="W1347" s="2">
        <v>28.4</v>
      </c>
      <c r="X1347" s="2">
        <v>13.843299999999999</v>
      </c>
      <c r="Y1347" s="2">
        <v>0.76</v>
      </c>
      <c r="Z1347" s="2">
        <v>2</v>
      </c>
      <c r="AA1347" s="2">
        <v>38</v>
      </c>
      <c r="AB1347" s="2">
        <v>22.691800000000001</v>
      </c>
      <c r="AC1347" s="2">
        <v>1.65</v>
      </c>
      <c r="AD1347" s="2">
        <v>4.0999999999999996</v>
      </c>
      <c r="AE1347" s="2">
        <v>40.5</v>
      </c>
      <c r="AF1347" s="2">
        <v>55.002400000000002</v>
      </c>
      <c r="AG1347" s="2">
        <v>0.48</v>
      </c>
      <c r="AH1347" s="22">
        <v>1.7</v>
      </c>
      <c r="AI1347" s="22">
        <v>29.1</v>
      </c>
      <c r="AJ1347" s="22">
        <v>23.204799999999999</v>
      </c>
      <c r="AK1347" s="18">
        <v>1.3</v>
      </c>
      <c r="AL1347" s="18">
        <v>3.2</v>
      </c>
      <c r="AM1347" s="18">
        <v>40.9</v>
      </c>
      <c r="AN1347" s="2">
        <v>69.105199999999996</v>
      </c>
      <c r="AO1347" s="2">
        <v>0.49</v>
      </c>
      <c r="AP1347" s="2">
        <v>1.9</v>
      </c>
      <c r="AQ1347" s="2">
        <v>26.6</v>
      </c>
      <c r="AR1347" s="2">
        <v>5.4767000000000001</v>
      </c>
      <c r="AS1347" s="2">
        <v>0.49</v>
      </c>
      <c r="AT1347" s="2">
        <v>1.5</v>
      </c>
      <c r="AU1347" s="2">
        <v>32.9</v>
      </c>
      <c r="AV1347" s="2">
        <v>10.8611</v>
      </c>
      <c r="AW1347" s="2">
        <v>0.64</v>
      </c>
      <c r="AX1347" s="2">
        <v>2.1</v>
      </c>
      <c r="AY1347" s="2">
        <v>30.1</v>
      </c>
      <c r="AZ1347" s="2">
        <v>18.778500000000001</v>
      </c>
      <c r="BA1347" s="2">
        <v>1.47</v>
      </c>
      <c r="BB1347" s="2">
        <v>3.4</v>
      </c>
      <c r="BC1347" s="2">
        <v>43.1</v>
      </c>
      <c r="BD1347" s="2">
        <v>57.193600000000004</v>
      </c>
      <c r="BE1347" s="4"/>
      <c r="BF1347" s="4"/>
    </row>
    <row r="1348" spans="1:58" x14ac:dyDescent="0.2">
      <c r="A1348" s="29">
        <v>1347</v>
      </c>
      <c r="B1348" s="7" t="s">
        <v>11</v>
      </c>
      <c r="C1348" s="3">
        <v>39968</v>
      </c>
      <c r="D1348" s="4" t="s">
        <v>8</v>
      </c>
      <c r="E1348" s="4" t="s">
        <v>166</v>
      </c>
      <c r="F1348" s="5" t="s">
        <v>191</v>
      </c>
      <c r="G1348" s="6">
        <v>0.90763888888888899</v>
      </c>
      <c r="H1348" s="6">
        <v>0.90833333333333333</v>
      </c>
      <c r="I1348" s="85">
        <f t="shared" si="21"/>
        <v>0.99999999999983658</v>
      </c>
      <c r="J1348" s="86">
        <f>I1348*Segmentos!$D$7*(AH1348%)*IF(ISNUMBER(AI1348),AI1348%,0)</f>
        <v>15599.99999999745</v>
      </c>
      <c r="K1348" s="86">
        <f>I1348*Segmentos!$D$7*(AL1348%)*IF(ISNUMBER(AM1348),AM1348%,0)</f>
        <v>17599.999999997126</v>
      </c>
      <c r="L1348" s="4"/>
      <c r="M1348" s="2">
        <v>4.1900000000000004</v>
      </c>
      <c r="N1348" s="2">
        <v>4.2</v>
      </c>
      <c r="O1348" s="2">
        <v>100</v>
      </c>
      <c r="P1348" s="2">
        <v>93.192099999999996</v>
      </c>
      <c r="Q1348" s="2">
        <v>1.64</v>
      </c>
      <c r="R1348" s="2">
        <v>1.6</v>
      </c>
      <c r="S1348" s="2">
        <v>100</v>
      </c>
      <c r="T1348" s="2">
        <v>6.1047000000000002</v>
      </c>
      <c r="U1348" s="2">
        <v>3.16</v>
      </c>
      <c r="V1348" s="2">
        <v>3.2</v>
      </c>
      <c r="W1348" s="2">
        <v>100</v>
      </c>
      <c r="X1348" s="2">
        <v>14.760899999999999</v>
      </c>
      <c r="Y1348" s="2">
        <v>4.08</v>
      </c>
      <c r="Z1348" s="2">
        <v>4.0999999999999996</v>
      </c>
      <c r="AA1348" s="2">
        <v>100</v>
      </c>
      <c r="AB1348" s="2">
        <v>26.828600000000002</v>
      </c>
      <c r="AC1348" s="2">
        <v>6.23</v>
      </c>
      <c r="AD1348" s="2">
        <v>6.2</v>
      </c>
      <c r="AE1348" s="2">
        <v>100</v>
      </c>
      <c r="AF1348" s="2">
        <v>45.497799999999998</v>
      </c>
      <c r="AG1348" s="2">
        <v>3.91</v>
      </c>
      <c r="AH1348" s="22">
        <v>3.9</v>
      </c>
      <c r="AI1348" s="22">
        <v>100</v>
      </c>
      <c r="AJ1348" s="22">
        <v>41.311700000000002</v>
      </c>
      <c r="AK1348" s="18">
        <v>4.4400000000000004</v>
      </c>
      <c r="AL1348" s="18">
        <v>4.4000000000000004</v>
      </c>
      <c r="AM1348" s="18">
        <v>100</v>
      </c>
      <c r="AN1348" s="2">
        <v>51.880400000000002</v>
      </c>
      <c r="AO1348" s="2">
        <v>0.89</v>
      </c>
      <c r="AP1348" s="2">
        <v>0.9</v>
      </c>
      <c r="AQ1348" s="2">
        <v>100</v>
      </c>
      <c r="AR1348" s="2">
        <v>2.1583999999999999</v>
      </c>
      <c r="AS1348" s="2">
        <v>3.61</v>
      </c>
      <c r="AT1348" s="2">
        <v>3.6</v>
      </c>
      <c r="AU1348" s="2">
        <v>100</v>
      </c>
      <c r="AV1348" s="2">
        <v>17.671099999999999</v>
      </c>
      <c r="AW1348" s="2">
        <v>2.5099999999999998</v>
      </c>
      <c r="AX1348" s="2">
        <v>2.5</v>
      </c>
      <c r="AY1348" s="2">
        <v>100</v>
      </c>
      <c r="AZ1348" s="2">
        <v>16.0627</v>
      </c>
      <c r="BA1348" s="2">
        <v>6.72</v>
      </c>
      <c r="BB1348" s="2">
        <v>6.7</v>
      </c>
      <c r="BC1348" s="2">
        <v>100</v>
      </c>
      <c r="BD1348" s="2">
        <v>57.299900000000001</v>
      </c>
      <c r="BE1348" s="4"/>
      <c r="BF1348" s="4"/>
    </row>
    <row r="1349" spans="1:58" x14ac:dyDescent="0.2">
      <c r="A1349" s="29">
        <v>1348</v>
      </c>
      <c r="B1349" s="7" t="s">
        <v>6</v>
      </c>
      <c r="C1349" s="3">
        <v>39968</v>
      </c>
      <c r="D1349" s="4" t="s">
        <v>3</v>
      </c>
      <c r="E1349" s="4" t="s">
        <v>166</v>
      </c>
      <c r="F1349" s="5" t="s">
        <v>191</v>
      </c>
      <c r="G1349" s="6">
        <v>0.90902777777777777</v>
      </c>
      <c r="H1349" s="6">
        <v>0.91041666666666676</v>
      </c>
      <c r="I1349" s="85">
        <f t="shared" si="21"/>
        <v>2.0000000000001528</v>
      </c>
      <c r="J1349" s="86">
        <f>I1349*Segmentos!$D$7*(AH1349%)*IF(ISNUMBER(AI1349),AI1349%,0)</f>
        <v>52085.600000003978</v>
      </c>
      <c r="K1349" s="86">
        <f>I1349*Segmentos!$D$7*(AL1349%)*IF(ISNUMBER(AM1349),AM1349%,0)</f>
        <v>64192.000000004911</v>
      </c>
      <c r="L1349" s="4"/>
      <c r="M1349" s="2">
        <v>7.33</v>
      </c>
      <c r="N1349" s="2">
        <v>7.9</v>
      </c>
      <c r="O1349" s="2">
        <v>93.2</v>
      </c>
      <c r="P1349" s="2">
        <v>85.265100000000004</v>
      </c>
      <c r="Q1349" s="2">
        <v>6.5</v>
      </c>
      <c r="R1349" s="2">
        <v>6.9</v>
      </c>
      <c r="S1349" s="2">
        <v>94.4</v>
      </c>
      <c r="T1349" s="2">
        <v>12.6152</v>
      </c>
      <c r="U1349" s="2">
        <v>4.53</v>
      </c>
      <c r="V1349" s="2">
        <v>5.7</v>
      </c>
      <c r="W1349" s="2">
        <v>79.2</v>
      </c>
      <c r="X1349" s="2">
        <v>11.0579</v>
      </c>
      <c r="Y1349" s="2">
        <v>9.24</v>
      </c>
      <c r="Z1349" s="2">
        <v>9.6999999999999993</v>
      </c>
      <c r="AA1349" s="2">
        <v>95.3</v>
      </c>
      <c r="AB1349" s="2">
        <v>31.7379</v>
      </c>
      <c r="AC1349" s="2">
        <v>7.81</v>
      </c>
      <c r="AD1349" s="2">
        <v>8.1</v>
      </c>
      <c r="AE1349" s="2">
        <v>96.8</v>
      </c>
      <c r="AF1349" s="2">
        <v>29.853999999999999</v>
      </c>
      <c r="AG1349" s="2">
        <v>6.55</v>
      </c>
      <c r="AH1349" s="22">
        <v>7.1</v>
      </c>
      <c r="AI1349" s="22">
        <v>91.7</v>
      </c>
      <c r="AJ1349" s="22">
        <v>36.172800000000002</v>
      </c>
      <c r="AK1349" s="18">
        <v>8.0299999999999994</v>
      </c>
      <c r="AL1349" s="18">
        <v>8.5</v>
      </c>
      <c r="AM1349" s="18">
        <v>94.4</v>
      </c>
      <c r="AN1349" s="2">
        <v>49.092300000000002</v>
      </c>
      <c r="AO1349" s="2">
        <v>4.0999999999999996</v>
      </c>
      <c r="AP1349" s="2">
        <v>5</v>
      </c>
      <c r="AQ1349" s="2">
        <v>82.7</v>
      </c>
      <c r="AR1349" s="2">
        <v>5.2149999999999999</v>
      </c>
      <c r="AS1349" s="2">
        <v>4.47</v>
      </c>
      <c r="AT1349" s="2">
        <v>4.5999999999999996</v>
      </c>
      <c r="AU1349" s="2">
        <v>96.6</v>
      </c>
      <c r="AV1349" s="2">
        <v>11.449199999999999</v>
      </c>
      <c r="AW1349" s="2">
        <v>10.11</v>
      </c>
      <c r="AX1349" s="2">
        <v>10.7</v>
      </c>
      <c r="AY1349" s="2">
        <v>94.1</v>
      </c>
      <c r="AZ1349" s="2">
        <v>33.844299999999997</v>
      </c>
      <c r="BA1349" s="2">
        <v>7.8</v>
      </c>
      <c r="BB1349" s="2">
        <v>8.4</v>
      </c>
      <c r="BC1349" s="2">
        <v>93.1</v>
      </c>
      <c r="BD1349" s="2">
        <v>34.756599999999999</v>
      </c>
      <c r="BE1349" s="4"/>
      <c r="BF1349" s="4"/>
    </row>
    <row r="1350" spans="1:58" x14ac:dyDescent="0.2">
      <c r="A1350" s="29">
        <v>1349</v>
      </c>
      <c r="B1350" s="7" t="s">
        <v>31</v>
      </c>
      <c r="C1350" s="3">
        <v>39968</v>
      </c>
      <c r="D1350" s="4" t="s">
        <v>28</v>
      </c>
      <c r="E1350" s="4" t="s">
        <v>166</v>
      </c>
      <c r="F1350" s="5" t="s">
        <v>191</v>
      </c>
      <c r="G1350" s="6">
        <v>0.91111111111111109</v>
      </c>
      <c r="H1350" s="6">
        <v>0.91388888888888886</v>
      </c>
      <c r="I1350" s="85">
        <f t="shared" si="21"/>
        <v>3.9999999999999858</v>
      </c>
      <c r="J1350" s="86">
        <f>I1350*Segmentos!$D$7*(AH1350%)*IF(ISNUMBER(AI1350),AI1350%,0)</f>
        <v>8438.3999999999705</v>
      </c>
      <c r="K1350" s="86">
        <f>I1350*Segmentos!$D$7*(AL1350%)*IF(ISNUMBER(AM1350),AM1350%,0)</f>
        <v>14555.199999999953</v>
      </c>
      <c r="L1350" s="4"/>
      <c r="M1350" s="2">
        <v>0.74</v>
      </c>
      <c r="N1350" s="2">
        <v>0.9</v>
      </c>
      <c r="O1350" s="2">
        <v>84.4</v>
      </c>
      <c r="P1350" s="2">
        <v>97.512299999999996</v>
      </c>
      <c r="Q1350" s="2">
        <v>0</v>
      </c>
      <c r="R1350" s="2">
        <v>0</v>
      </c>
      <c r="S1350" s="8" t="s">
        <v>577</v>
      </c>
      <c r="T1350" s="2">
        <v>0</v>
      </c>
      <c r="U1350" s="2">
        <v>0.38</v>
      </c>
      <c r="V1350" s="2">
        <v>0.5</v>
      </c>
      <c r="W1350" s="2">
        <v>75</v>
      </c>
      <c r="X1350" s="2">
        <v>10.366400000000001</v>
      </c>
      <c r="Y1350" s="2">
        <v>0.74</v>
      </c>
      <c r="Z1350" s="2">
        <v>1</v>
      </c>
      <c r="AA1350" s="2">
        <v>73.7</v>
      </c>
      <c r="AB1350" s="2">
        <v>28.544499999999999</v>
      </c>
      <c r="AC1350" s="2">
        <v>1.36</v>
      </c>
      <c r="AD1350" s="2">
        <v>1.5</v>
      </c>
      <c r="AE1350" s="2">
        <v>93.1</v>
      </c>
      <c r="AF1350" s="2">
        <v>58.601399999999998</v>
      </c>
      <c r="AG1350" s="2">
        <v>0.54</v>
      </c>
      <c r="AH1350" s="22">
        <v>0.6</v>
      </c>
      <c r="AI1350" s="22">
        <v>87.9</v>
      </c>
      <c r="AJ1350" s="22">
        <v>33.683700000000002</v>
      </c>
      <c r="AK1350" s="18">
        <v>0.93</v>
      </c>
      <c r="AL1350" s="18">
        <v>1.1000000000000001</v>
      </c>
      <c r="AM1350" s="18">
        <v>82.7</v>
      </c>
      <c r="AN1350" s="2">
        <v>63.828600000000002</v>
      </c>
      <c r="AO1350" s="2">
        <v>0.96</v>
      </c>
      <c r="AP1350" s="2">
        <v>1.1000000000000001</v>
      </c>
      <c r="AQ1350" s="2">
        <v>84.8</v>
      </c>
      <c r="AR1350" s="2">
        <v>13.7133</v>
      </c>
      <c r="AS1350" s="2">
        <v>0.28000000000000003</v>
      </c>
      <c r="AT1350" s="2">
        <v>0.4</v>
      </c>
      <c r="AU1350" s="2">
        <v>72.2</v>
      </c>
      <c r="AV1350" s="2">
        <v>8.1013999999999999</v>
      </c>
      <c r="AW1350" s="2">
        <v>0.35</v>
      </c>
      <c r="AX1350" s="2">
        <v>0.4</v>
      </c>
      <c r="AY1350" s="2">
        <v>100</v>
      </c>
      <c r="AZ1350" s="2">
        <v>13.3066</v>
      </c>
      <c r="BA1350" s="2">
        <v>1.24</v>
      </c>
      <c r="BB1350" s="2">
        <v>1.5</v>
      </c>
      <c r="BC1350" s="2">
        <v>83.4</v>
      </c>
      <c r="BD1350" s="2">
        <v>62.390999999999998</v>
      </c>
      <c r="BE1350" s="4"/>
      <c r="BF1350" s="4"/>
    </row>
    <row r="1351" spans="1:58" x14ac:dyDescent="0.2">
      <c r="A1351" s="29">
        <v>1350</v>
      </c>
      <c r="B1351" s="7" t="s">
        <v>37</v>
      </c>
      <c r="C1351" s="3">
        <v>39968</v>
      </c>
      <c r="D1351" s="4" t="s">
        <v>3</v>
      </c>
      <c r="E1351" s="4" t="s">
        <v>173</v>
      </c>
      <c r="F1351" s="5" t="s">
        <v>191</v>
      </c>
      <c r="G1351" s="6">
        <v>0.91805555555555562</v>
      </c>
      <c r="H1351" s="6">
        <v>0.91874999999999996</v>
      </c>
      <c r="I1351" s="85">
        <f t="shared" si="21"/>
        <v>0.99999999999983658</v>
      </c>
      <c r="J1351" s="86">
        <f>I1351*Segmentos!$D$7*(AH1351%)*IF(ISNUMBER(AI1351),AI1351%,0)</f>
        <v>18799.99999999693</v>
      </c>
      <c r="K1351" s="86">
        <f>I1351*Segmentos!$D$7*(AL1351%)*IF(ISNUMBER(AM1351),AM1351%,0)</f>
        <v>15599.99999999745</v>
      </c>
      <c r="L1351" s="4"/>
      <c r="M1351" s="2">
        <v>4.26</v>
      </c>
      <c r="N1351" s="2">
        <v>4.3</v>
      </c>
      <c r="O1351" s="2">
        <v>100</v>
      </c>
      <c r="P1351" s="2">
        <v>83.565600000000003</v>
      </c>
      <c r="Q1351" s="2">
        <v>4.55</v>
      </c>
      <c r="R1351" s="2">
        <v>4.5999999999999996</v>
      </c>
      <c r="S1351" s="2">
        <v>100</v>
      </c>
      <c r="T1351" s="2">
        <v>14.8887</v>
      </c>
      <c r="U1351" s="2">
        <v>1.02</v>
      </c>
      <c r="V1351" s="2">
        <v>1</v>
      </c>
      <c r="W1351" s="2">
        <v>100</v>
      </c>
      <c r="X1351" s="2">
        <v>4.2088999999999999</v>
      </c>
      <c r="Y1351" s="2">
        <v>5.59</v>
      </c>
      <c r="Z1351" s="2">
        <v>5.6</v>
      </c>
      <c r="AA1351" s="2">
        <v>100</v>
      </c>
      <c r="AB1351" s="2">
        <v>32.377699999999997</v>
      </c>
      <c r="AC1351" s="2">
        <v>4.99</v>
      </c>
      <c r="AD1351" s="2">
        <v>5</v>
      </c>
      <c r="AE1351" s="2">
        <v>100</v>
      </c>
      <c r="AF1351" s="2">
        <v>32.090299999999999</v>
      </c>
      <c r="AG1351" s="2">
        <v>4.71</v>
      </c>
      <c r="AH1351" s="22">
        <v>4.7</v>
      </c>
      <c r="AI1351" s="22">
        <v>100</v>
      </c>
      <c r="AJ1351" s="22">
        <v>43.795499999999997</v>
      </c>
      <c r="AK1351" s="18">
        <v>3.86</v>
      </c>
      <c r="AL1351" s="18">
        <v>3.9</v>
      </c>
      <c r="AM1351" s="18">
        <v>100</v>
      </c>
      <c r="AN1351" s="2">
        <v>39.770099999999999</v>
      </c>
      <c r="AO1351" s="2">
        <v>2.81</v>
      </c>
      <c r="AP1351" s="2">
        <v>2.8</v>
      </c>
      <c r="AQ1351" s="2">
        <v>100</v>
      </c>
      <c r="AR1351" s="2">
        <v>6.0159000000000002</v>
      </c>
      <c r="AS1351" s="2">
        <v>3.75</v>
      </c>
      <c r="AT1351" s="2">
        <v>3.8</v>
      </c>
      <c r="AU1351" s="2">
        <v>100</v>
      </c>
      <c r="AV1351" s="2">
        <v>16.199400000000001</v>
      </c>
      <c r="AW1351" s="2">
        <v>4.29</v>
      </c>
      <c r="AX1351" s="2">
        <v>4.3</v>
      </c>
      <c r="AY1351" s="2">
        <v>100</v>
      </c>
      <c r="AZ1351" s="2">
        <v>24.187000000000001</v>
      </c>
      <c r="BA1351" s="2">
        <v>4.95</v>
      </c>
      <c r="BB1351" s="2">
        <v>5</v>
      </c>
      <c r="BC1351" s="2">
        <v>100</v>
      </c>
      <c r="BD1351" s="2">
        <v>37.163499999999999</v>
      </c>
      <c r="BE1351" s="4"/>
      <c r="BF1351" s="4"/>
    </row>
    <row r="1352" spans="1:58" x14ac:dyDescent="0.2">
      <c r="A1352" s="29">
        <v>1351</v>
      </c>
      <c r="B1352" s="7" t="s">
        <v>43</v>
      </c>
      <c r="C1352" s="3">
        <v>39968</v>
      </c>
      <c r="D1352" s="4" t="s">
        <v>21</v>
      </c>
      <c r="E1352" s="4" t="s">
        <v>170</v>
      </c>
      <c r="F1352" s="5" t="s">
        <v>191</v>
      </c>
      <c r="G1352" s="6">
        <v>0.9159722222222223</v>
      </c>
      <c r="H1352" s="6">
        <v>0.93263888888888891</v>
      </c>
      <c r="I1352" s="85">
        <f t="shared" si="21"/>
        <v>23.999999999999915</v>
      </c>
      <c r="J1352" s="86">
        <f>I1352*Segmentos!$D$7*(AH1352%)*IF(ISNUMBER(AI1352),AI1352%,0)</f>
        <v>20591.999999999927</v>
      </c>
      <c r="K1352" s="86">
        <f>I1352*Segmentos!$D$7*(AL1352%)*IF(ISNUMBER(AM1352),AM1352%,0)</f>
        <v>65855.999999999767</v>
      </c>
      <c r="L1352" s="4"/>
      <c r="M1352" s="2">
        <v>0.47</v>
      </c>
      <c r="N1352" s="2">
        <v>1.2</v>
      </c>
      <c r="O1352" s="2">
        <v>39.299999999999997</v>
      </c>
      <c r="P1352" s="2">
        <v>63.180900000000001</v>
      </c>
      <c r="Q1352" s="2">
        <v>0</v>
      </c>
      <c r="R1352" s="2">
        <v>0</v>
      </c>
      <c r="S1352" s="8" t="s">
        <v>577</v>
      </c>
      <c r="T1352" s="2">
        <v>0</v>
      </c>
      <c r="U1352" s="2">
        <v>0.61</v>
      </c>
      <c r="V1352" s="2">
        <v>0.8</v>
      </c>
      <c r="W1352" s="2">
        <v>77.099999999999994</v>
      </c>
      <c r="X1352" s="2">
        <v>17.285299999999999</v>
      </c>
      <c r="Y1352" s="2">
        <v>0.55000000000000004</v>
      </c>
      <c r="Z1352" s="2">
        <v>2</v>
      </c>
      <c r="AA1352" s="2">
        <v>26.9</v>
      </c>
      <c r="AB1352" s="2">
        <v>21.827000000000002</v>
      </c>
      <c r="AC1352" s="2">
        <v>0.55000000000000004</v>
      </c>
      <c r="AD1352" s="2">
        <v>1.3</v>
      </c>
      <c r="AE1352" s="2">
        <v>42.1</v>
      </c>
      <c r="AF1352" s="2">
        <v>24.0686</v>
      </c>
      <c r="AG1352" s="2">
        <v>0.24</v>
      </c>
      <c r="AH1352" s="22">
        <v>0.3</v>
      </c>
      <c r="AI1352" s="22">
        <v>71.5</v>
      </c>
      <c r="AJ1352" s="22">
        <v>15.416399999999999</v>
      </c>
      <c r="AK1352" s="18">
        <v>0.68</v>
      </c>
      <c r="AL1352" s="18">
        <v>2</v>
      </c>
      <c r="AM1352" s="18">
        <v>34.299999999999997</v>
      </c>
      <c r="AN1352" s="2">
        <v>47.764499999999998</v>
      </c>
      <c r="AO1352" s="2">
        <v>0.1</v>
      </c>
      <c r="AP1352" s="2">
        <v>1.1000000000000001</v>
      </c>
      <c r="AQ1352" s="2">
        <v>8.6</v>
      </c>
      <c r="AR1352" s="2">
        <v>1.4098999999999999</v>
      </c>
      <c r="AS1352" s="2">
        <v>0.8</v>
      </c>
      <c r="AT1352" s="2">
        <v>0.9</v>
      </c>
      <c r="AU1352" s="2">
        <v>93.1</v>
      </c>
      <c r="AV1352" s="2">
        <v>23.584800000000001</v>
      </c>
      <c r="AW1352" s="2">
        <v>0.91</v>
      </c>
      <c r="AX1352" s="2">
        <v>1.9</v>
      </c>
      <c r="AY1352" s="2">
        <v>48.9</v>
      </c>
      <c r="AZ1352" s="2">
        <v>35.072299999999998</v>
      </c>
      <c r="BA1352" s="2">
        <v>0.06</v>
      </c>
      <c r="BB1352" s="2">
        <v>0.9</v>
      </c>
      <c r="BC1352" s="2">
        <v>6.6</v>
      </c>
      <c r="BD1352" s="2">
        <v>3.1139000000000001</v>
      </c>
      <c r="BE1352" s="4"/>
      <c r="BF1352" s="4"/>
    </row>
    <row r="1353" spans="1:58" x14ac:dyDescent="0.2">
      <c r="A1353" s="29">
        <v>1352</v>
      </c>
      <c r="B1353" s="7" t="s">
        <v>44</v>
      </c>
      <c r="C1353" s="3">
        <v>39968</v>
      </c>
      <c r="D1353" s="4" t="s">
        <v>3</v>
      </c>
      <c r="E1353" s="4" t="s">
        <v>169</v>
      </c>
      <c r="F1353" s="5" t="s">
        <v>191</v>
      </c>
      <c r="G1353" s="6">
        <v>0.91874999999999996</v>
      </c>
      <c r="H1353" s="6">
        <v>0.98819444444444438</v>
      </c>
      <c r="I1353" s="85">
        <f t="shared" si="21"/>
        <v>99.999999999999972</v>
      </c>
      <c r="J1353" s="86">
        <f>I1353*Segmentos!$D$7*(AH1353%)*IF(ISNUMBER(AI1353),AI1353%,0)</f>
        <v>2605439.9999999991</v>
      </c>
      <c r="K1353" s="86">
        <f>I1353*Segmentos!$D$7*(AL1353%)*IF(ISNUMBER(AM1353),AM1353%,0)</f>
        <v>1693439.9999999995</v>
      </c>
      <c r="L1353" s="4"/>
      <c r="M1353" s="2">
        <v>5.31</v>
      </c>
      <c r="N1353" s="2">
        <v>21.5</v>
      </c>
      <c r="O1353" s="2">
        <v>24.7</v>
      </c>
      <c r="P1353" s="2">
        <v>86.489199999999997</v>
      </c>
      <c r="Q1353" s="2">
        <v>5.85</v>
      </c>
      <c r="R1353" s="2">
        <v>19.8</v>
      </c>
      <c r="S1353" s="2">
        <v>29.5</v>
      </c>
      <c r="T1353" s="2">
        <v>15.8988</v>
      </c>
      <c r="U1353" s="2">
        <v>4.01</v>
      </c>
      <c r="V1353" s="2">
        <v>20.399999999999999</v>
      </c>
      <c r="W1353" s="2">
        <v>19.600000000000001</v>
      </c>
      <c r="X1353" s="2">
        <v>13.6707</v>
      </c>
      <c r="Y1353" s="2">
        <v>6.45</v>
      </c>
      <c r="Z1353" s="2">
        <v>26.1</v>
      </c>
      <c r="AA1353" s="2">
        <v>24.7</v>
      </c>
      <c r="AB1353" s="2">
        <v>30.978400000000001</v>
      </c>
      <c r="AC1353" s="2">
        <v>4.8499999999999996</v>
      </c>
      <c r="AD1353" s="2">
        <v>18.899999999999999</v>
      </c>
      <c r="AE1353" s="2">
        <v>25.7</v>
      </c>
      <c r="AF1353" s="2">
        <v>25.941199999999998</v>
      </c>
      <c r="AG1353" s="2">
        <v>6.52</v>
      </c>
      <c r="AH1353" s="22">
        <v>23.6</v>
      </c>
      <c r="AI1353" s="22">
        <v>27.6</v>
      </c>
      <c r="AJ1353" s="22">
        <v>50.329099999999997</v>
      </c>
      <c r="AK1353" s="18">
        <v>4.2300000000000004</v>
      </c>
      <c r="AL1353" s="18">
        <v>19.600000000000001</v>
      </c>
      <c r="AM1353" s="18">
        <v>21.6</v>
      </c>
      <c r="AN1353" s="2">
        <v>36.1601</v>
      </c>
      <c r="AO1353" s="2">
        <v>3.96</v>
      </c>
      <c r="AP1353" s="2">
        <v>19.100000000000001</v>
      </c>
      <c r="AQ1353" s="2">
        <v>20.7</v>
      </c>
      <c r="AR1353" s="2">
        <v>7.0460000000000003</v>
      </c>
      <c r="AS1353" s="2">
        <v>4.1100000000000003</v>
      </c>
      <c r="AT1353" s="2">
        <v>20.6</v>
      </c>
      <c r="AU1353" s="2">
        <v>20</v>
      </c>
      <c r="AV1353" s="2">
        <v>14.752599999999999</v>
      </c>
      <c r="AW1353" s="2">
        <v>5.72</v>
      </c>
      <c r="AX1353" s="2">
        <v>22.4</v>
      </c>
      <c r="AY1353" s="2">
        <v>25.5</v>
      </c>
      <c r="AZ1353" s="2">
        <v>26.783899999999999</v>
      </c>
      <c r="BA1353" s="2">
        <v>6.08</v>
      </c>
      <c r="BB1353" s="2">
        <v>22</v>
      </c>
      <c r="BC1353" s="2">
        <v>27.6</v>
      </c>
      <c r="BD1353" s="2">
        <v>37.906700000000001</v>
      </c>
      <c r="BE1353" s="4"/>
      <c r="BF1353" s="4"/>
    </row>
    <row r="1354" spans="1:58" x14ac:dyDescent="0.2">
      <c r="A1354" s="29">
        <v>1353</v>
      </c>
      <c r="B1354" s="7" t="s">
        <v>86</v>
      </c>
      <c r="C1354" s="3">
        <v>39968</v>
      </c>
      <c r="D1354" s="4" t="s">
        <v>17</v>
      </c>
      <c r="E1354" s="4" t="s">
        <v>169</v>
      </c>
      <c r="F1354" s="5" t="s">
        <v>191</v>
      </c>
      <c r="G1354" s="6">
        <v>0.91666666666666663</v>
      </c>
      <c r="H1354" s="6">
        <v>0.9590277777777777</v>
      </c>
      <c r="I1354" s="85">
        <f t="shared" si="21"/>
        <v>60.999999999999943</v>
      </c>
      <c r="J1354" s="86">
        <f>I1354*Segmentos!$D$7*(AH1354%)*IF(ISNUMBER(AI1354),AI1354%,0)</f>
        <v>14639.999999999985</v>
      </c>
      <c r="K1354" s="86">
        <f>I1354*Segmentos!$D$7*(AL1354%)*IF(ISNUMBER(AM1354),AM1354%,0)</f>
        <v>69247.199999999924</v>
      </c>
      <c r="L1354" s="4"/>
      <c r="M1354" s="2">
        <v>0.19</v>
      </c>
      <c r="N1354" s="2">
        <v>0.6</v>
      </c>
      <c r="O1354" s="2">
        <v>29.7</v>
      </c>
      <c r="P1354" s="2">
        <v>98.144199999999998</v>
      </c>
      <c r="Q1354" s="2">
        <v>0.9</v>
      </c>
      <c r="R1354" s="2">
        <v>1.3</v>
      </c>
      <c r="S1354" s="2">
        <v>71.8</v>
      </c>
      <c r="T1354" s="2">
        <v>79.276600000000002</v>
      </c>
      <c r="U1354" s="2">
        <v>0</v>
      </c>
      <c r="V1354" s="2">
        <v>0</v>
      </c>
      <c r="W1354" s="8" t="s">
        <v>577</v>
      </c>
      <c r="X1354" s="2">
        <v>0</v>
      </c>
      <c r="Y1354" s="2">
        <v>0</v>
      </c>
      <c r="Z1354" s="2">
        <v>0</v>
      </c>
      <c r="AA1354" s="8" t="s">
        <v>577</v>
      </c>
      <c r="AB1354" s="2">
        <v>0</v>
      </c>
      <c r="AC1354" s="2">
        <v>0.11</v>
      </c>
      <c r="AD1354" s="2">
        <v>1.3</v>
      </c>
      <c r="AE1354" s="2">
        <v>8.6</v>
      </c>
      <c r="AF1354" s="2">
        <v>18.867699999999999</v>
      </c>
      <c r="AG1354" s="2">
        <v>0.06</v>
      </c>
      <c r="AH1354" s="22">
        <v>0.6</v>
      </c>
      <c r="AI1354" s="22">
        <v>10</v>
      </c>
      <c r="AJ1354" s="22">
        <v>15.5875</v>
      </c>
      <c r="AK1354" s="18">
        <v>0.3</v>
      </c>
      <c r="AL1354" s="18">
        <v>0.6</v>
      </c>
      <c r="AM1354" s="18">
        <v>47.3</v>
      </c>
      <c r="AN1354" s="2">
        <v>82.556799999999996</v>
      </c>
      <c r="AO1354" s="2">
        <v>0.01</v>
      </c>
      <c r="AP1354" s="2">
        <v>0.2</v>
      </c>
      <c r="AQ1354" s="2">
        <v>3.3</v>
      </c>
      <c r="AR1354" s="2">
        <v>0.37059999999999998</v>
      </c>
      <c r="AS1354" s="2">
        <v>0.03</v>
      </c>
      <c r="AT1354" s="2">
        <v>0.3</v>
      </c>
      <c r="AU1354" s="2">
        <v>8.8000000000000007</v>
      </c>
      <c r="AV1354" s="2">
        <v>3.5514000000000001</v>
      </c>
      <c r="AW1354" s="2">
        <v>0.09</v>
      </c>
      <c r="AX1354" s="2">
        <v>0.9</v>
      </c>
      <c r="AY1354" s="2">
        <v>9.9</v>
      </c>
      <c r="AZ1354" s="2">
        <v>13.196999999999999</v>
      </c>
      <c r="BA1354" s="2">
        <v>0.4</v>
      </c>
      <c r="BB1354" s="2">
        <v>0.7</v>
      </c>
      <c r="BC1354" s="2">
        <v>55.5</v>
      </c>
      <c r="BD1354" s="2">
        <v>81.025199999999998</v>
      </c>
      <c r="BE1354" s="4"/>
      <c r="BF1354" s="4"/>
    </row>
    <row r="1355" spans="1:58" x14ac:dyDescent="0.2">
      <c r="A1355" s="29">
        <v>1354</v>
      </c>
      <c r="B1355" s="7" t="s">
        <v>14</v>
      </c>
      <c r="C1355" s="3">
        <v>39968</v>
      </c>
      <c r="D1355" s="4" t="s">
        <v>13</v>
      </c>
      <c r="E1355" s="4" t="s">
        <v>163</v>
      </c>
      <c r="F1355" s="5" t="s">
        <v>191</v>
      </c>
      <c r="G1355" s="6">
        <v>0.85069444444444453</v>
      </c>
      <c r="H1355" s="6">
        <v>0.875</v>
      </c>
      <c r="I1355" s="85">
        <f t="shared" si="21"/>
        <v>34.999999999999872</v>
      </c>
      <c r="J1355" s="86">
        <f>I1355*Segmentos!$D$7*(AH1355%)*IF(ISNUMBER(AI1355),AI1355%,0)</f>
        <v>1135679.999999996</v>
      </c>
      <c r="K1355" s="86">
        <f>I1355*Segmentos!$D$7*(AL1355%)*IF(ISNUMBER(AM1355),AM1355%,0)</f>
        <v>1268063.9999999956</v>
      </c>
      <c r="L1355" s="4"/>
      <c r="M1355" s="2">
        <v>8.61</v>
      </c>
      <c r="N1355" s="2">
        <v>14</v>
      </c>
      <c r="O1355" s="2">
        <v>61.7</v>
      </c>
      <c r="P1355" s="2">
        <v>83.814800000000005</v>
      </c>
      <c r="Q1355" s="2">
        <v>6.56</v>
      </c>
      <c r="R1355" s="2">
        <v>12.8</v>
      </c>
      <c r="S1355" s="2">
        <v>51.2</v>
      </c>
      <c r="T1355" s="2">
        <v>10.648199999999999</v>
      </c>
      <c r="U1355" s="2">
        <v>8.65</v>
      </c>
      <c r="V1355" s="2">
        <v>14.5</v>
      </c>
      <c r="W1355" s="2">
        <v>59.6</v>
      </c>
      <c r="X1355" s="2">
        <v>17.6538</v>
      </c>
      <c r="Y1355" s="2">
        <v>9.64</v>
      </c>
      <c r="Z1355" s="2">
        <v>14.5</v>
      </c>
      <c r="AA1355" s="2">
        <v>66.3</v>
      </c>
      <c r="AB1355" s="2">
        <v>27.700900000000001</v>
      </c>
      <c r="AC1355" s="2">
        <v>8.6999999999999993</v>
      </c>
      <c r="AD1355" s="2">
        <v>13.6</v>
      </c>
      <c r="AE1355" s="2">
        <v>63.8</v>
      </c>
      <c r="AF1355" s="2">
        <v>27.811900000000001</v>
      </c>
      <c r="AG1355" s="2">
        <v>8.1</v>
      </c>
      <c r="AH1355" s="22">
        <v>13</v>
      </c>
      <c r="AI1355" s="22">
        <v>62.4</v>
      </c>
      <c r="AJ1355" s="22">
        <v>37.394100000000002</v>
      </c>
      <c r="AK1355" s="18">
        <v>9.07</v>
      </c>
      <c r="AL1355" s="18">
        <v>14.8</v>
      </c>
      <c r="AM1355" s="18">
        <v>61.2</v>
      </c>
      <c r="AN1355" s="2">
        <v>46.420699999999997</v>
      </c>
      <c r="AO1355" s="2">
        <v>5.93</v>
      </c>
      <c r="AP1355" s="2">
        <v>9.6</v>
      </c>
      <c r="AQ1355" s="2">
        <v>61.6</v>
      </c>
      <c r="AR1355" s="2">
        <v>6.3103999999999996</v>
      </c>
      <c r="AS1355" s="2">
        <v>5.17</v>
      </c>
      <c r="AT1355" s="2">
        <v>9.8000000000000007</v>
      </c>
      <c r="AU1355" s="2">
        <v>52.7</v>
      </c>
      <c r="AV1355" s="2">
        <v>11.0898</v>
      </c>
      <c r="AW1355" s="2">
        <v>7.2</v>
      </c>
      <c r="AX1355" s="2">
        <v>13.3</v>
      </c>
      <c r="AY1355" s="2">
        <v>54.3</v>
      </c>
      <c r="AZ1355" s="2">
        <v>20.1587</v>
      </c>
      <c r="BA1355" s="2">
        <v>12.41</v>
      </c>
      <c r="BB1355" s="2">
        <v>18.100000000000001</v>
      </c>
      <c r="BC1355" s="2">
        <v>68.599999999999994</v>
      </c>
      <c r="BD1355" s="2">
        <v>46.255899999999997</v>
      </c>
      <c r="BE1355" s="4"/>
      <c r="BF1355" s="4"/>
    </row>
    <row r="1356" spans="1:58" x14ac:dyDescent="0.2">
      <c r="A1356" s="29">
        <v>1355</v>
      </c>
      <c r="B1356" s="7" t="s">
        <v>10</v>
      </c>
      <c r="C1356" s="3">
        <v>39968</v>
      </c>
      <c r="D1356" s="4" t="s">
        <v>8</v>
      </c>
      <c r="E1356" s="4" t="s">
        <v>164</v>
      </c>
      <c r="F1356" s="5" t="s">
        <v>191</v>
      </c>
      <c r="G1356" s="6">
        <v>0.87291666666666667</v>
      </c>
      <c r="H1356" s="6">
        <v>0.9159722222222223</v>
      </c>
      <c r="I1356" s="85">
        <f t="shared" si="21"/>
        <v>62.000000000000099</v>
      </c>
      <c r="J1356" s="86">
        <f>I1356*Segmentos!$D$7*(AH1356%)*IF(ISNUMBER(AI1356),AI1356%,0)</f>
        <v>1301900.8000000024</v>
      </c>
      <c r="K1356" s="86">
        <f>I1356*Segmentos!$D$7*(AL1356%)*IF(ISNUMBER(AM1356),AM1356%,0)</f>
        <v>1284466.400000002</v>
      </c>
      <c r="L1356" s="4"/>
      <c r="M1356" s="2">
        <v>5.2</v>
      </c>
      <c r="N1356" s="2">
        <v>17.100000000000001</v>
      </c>
      <c r="O1356" s="2">
        <v>30.5</v>
      </c>
      <c r="P1356" s="2">
        <v>88.194000000000003</v>
      </c>
      <c r="Q1356" s="2">
        <v>1.53</v>
      </c>
      <c r="R1356" s="2">
        <v>7.4</v>
      </c>
      <c r="S1356" s="2">
        <v>20.6</v>
      </c>
      <c r="T1356" s="2">
        <v>4.3276000000000003</v>
      </c>
      <c r="U1356" s="2">
        <v>3.46</v>
      </c>
      <c r="V1356" s="2">
        <v>14.4</v>
      </c>
      <c r="W1356" s="2">
        <v>24.1</v>
      </c>
      <c r="X1356" s="2">
        <v>12.2988</v>
      </c>
      <c r="Y1356" s="2">
        <v>5.56</v>
      </c>
      <c r="Z1356" s="2">
        <v>19</v>
      </c>
      <c r="AA1356" s="2">
        <v>29.3</v>
      </c>
      <c r="AB1356" s="2">
        <v>27.834199999999999</v>
      </c>
      <c r="AC1356" s="2">
        <v>7.85</v>
      </c>
      <c r="AD1356" s="2">
        <v>21.9</v>
      </c>
      <c r="AE1356" s="2">
        <v>35.799999999999997</v>
      </c>
      <c r="AF1356" s="2">
        <v>43.7333</v>
      </c>
      <c r="AG1356" s="2">
        <v>5.23</v>
      </c>
      <c r="AH1356" s="22">
        <v>19.3</v>
      </c>
      <c r="AI1356" s="22">
        <v>27.2</v>
      </c>
      <c r="AJ1356" s="22">
        <v>42.119300000000003</v>
      </c>
      <c r="AK1356" s="18">
        <v>5.17</v>
      </c>
      <c r="AL1356" s="18">
        <v>15.1</v>
      </c>
      <c r="AM1356" s="18">
        <v>34.299999999999997</v>
      </c>
      <c r="AN1356" s="2">
        <v>46.0747</v>
      </c>
      <c r="AO1356" s="2">
        <v>1.94</v>
      </c>
      <c r="AP1356" s="2">
        <v>11.1</v>
      </c>
      <c r="AQ1356" s="2">
        <v>17.399999999999999</v>
      </c>
      <c r="AR1356" s="2">
        <v>3.5886999999999998</v>
      </c>
      <c r="AS1356" s="2">
        <v>4.01</v>
      </c>
      <c r="AT1356" s="2">
        <v>13.1</v>
      </c>
      <c r="AU1356" s="2">
        <v>30.5</v>
      </c>
      <c r="AV1356" s="2">
        <v>14.9945</v>
      </c>
      <c r="AW1356" s="2">
        <v>5.71</v>
      </c>
      <c r="AX1356" s="2">
        <v>19.2</v>
      </c>
      <c r="AY1356" s="2">
        <v>29.7</v>
      </c>
      <c r="AZ1356" s="2">
        <v>27.8261</v>
      </c>
      <c r="BA1356" s="2">
        <v>6.43</v>
      </c>
      <c r="BB1356" s="2">
        <v>19.399999999999999</v>
      </c>
      <c r="BC1356" s="2">
        <v>33.200000000000003</v>
      </c>
      <c r="BD1356" s="2">
        <v>41.784700000000001</v>
      </c>
      <c r="BE1356" s="4"/>
      <c r="BF1356" s="4"/>
    </row>
    <row r="1357" spans="1:58" x14ac:dyDescent="0.2">
      <c r="A1357" s="29">
        <v>1356</v>
      </c>
      <c r="B1357" s="7" t="s">
        <v>89</v>
      </c>
      <c r="C1357" s="3">
        <v>39968</v>
      </c>
      <c r="D1357" s="4" t="s">
        <v>28</v>
      </c>
      <c r="E1357" s="4" t="s">
        <v>169</v>
      </c>
      <c r="F1357" s="5" t="s">
        <v>191</v>
      </c>
      <c r="G1357" s="6">
        <v>0.83958333333333324</v>
      </c>
      <c r="H1357" s="6">
        <v>0.87569444444444444</v>
      </c>
      <c r="I1357" s="85">
        <f t="shared" si="21"/>
        <v>52.000000000000135</v>
      </c>
      <c r="J1357" s="86">
        <f>I1357*Segmentos!$D$7*(AH1357%)*IF(ISNUMBER(AI1357),AI1357%,0)</f>
        <v>102211.20000000024</v>
      </c>
      <c r="K1357" s="86">
        <f>I1357*Segmentos!$D$7*(AL1357%)*IF(ISNUMBER(AM1357),AM1357%,0)</f>
        <v>229320.00000000058</v>
      </c>
      <c r="L1357" s="4"/>
      <c r="M1357" s="2">
        <v>0.82</v>
      </c>
      <c r="N1357" s="2">
        <v>2.6</v>
      </c>
      <c r="O1357" s="2">
        <v>31.9</v>
      </c>
      <c r="P1357" s="2">
        <v>91.825800000000001</v>
      </c>
      <c r="Q1357" s="2">
        <v>0.03</v>
      </c>
      <c r="R1357" s="2">
        <v>0.7</v>
      </c>
      <c r="S1357" s="2">
        <v>3.8</v>
      </c>
      <c r="T1357" s="2">
        <v>0.4713</v>
      </c>
      <c r="U1357" s="2">
        <v>0.02</v>
      </c>
      <c r="V1357" s="2">
        <v>0.6</v>
      </c>
      <c r="W1357" s="2">
        <v>3.8</v>
      </c>
      <c r="X1357" s="2">
        <v>0.49809999999999999</v>
      </c>
      <c r="Y1357" s="2">
        <v>1.46</v>
      </c>
      <c r="Z1357" s="2">
        <v>3.5</v>
      </c>
      <c r="AA1357" s="2">
        <v>41.4</v>
      </c>
      <c r="AB1357" s="2">
        <v>47.859299999999998</v>
      </c>
      <c r="AC1357" s="2">
        <v>1.18</v>
      </c>
      <c r="AD1357" s="2">
        <v>4</v>
      </c>
      <c r="AE1357" s="2">
        <v>29.3</v>
      </c>
      <c r="AF1357" s="2">
        <v>42.997199999999999</v>
      </c>
      <c r="AG1357" s="2">
        <v>0.5</v>
      </c>
      <c r="AH1357" s="22">
        <v>2.6</v>
      </c>
      <c r="AI1357" s="22">
        <v>18.899999999999999</v>
      </c>
      <c r="AJ1357" s="22">
        <v>26.313500000000001</v>
      </c>
      <c r="AK1357" s="18">
        <v>1.1200000000000001</v>
      </c>
      <c r="AL1357" s="18">
        <v>2.5</v>
      </c>
      <c r="AM1357" s="18">
        <v>44.1</v>
      </c>
      <c r="AN1357" s="2">
        <v>65.512299999999996</v>
      </c>
      <c r="AO1357" s="2">
        <v>0.17</v>
      </c>
      <c r="AP1357" s="2">
        <v>1</v>
      </c>
      <c r="AQ1357" s="2">
        <v>16.100000000000001</v>
      </c>
      <c r="AR1357" s="2">
        <v>2.0101</v>
      </c>
      <c r="AS1357" s="2">
        <v>1.29</v>
      </c>
      <c r="AT1357" s="2">
        <v>3.1</v>
      </c>
      <c r="AU1357" s="2">
        <v>41.6</v>
      </c>
      <c r="AV1357" s="2">
        <v>31.698899999999998</v>
      </c>
      <c r="AW1357" s="2">
        <v>0.6</v>
      </c>
      <c r="AX1357" s="2">
        <v>2.5</v>
      </c>
      <c r="AY1357" s="2">
        <v>24.4</v>
      </c>
      <c r="AZ1357" s="2">
        <v>19.3291</v>
      </c>
      <c r="BA1357" s="2">
        <v>0.91</v>
      </c>
      <c r="BB1357" s="2">
        <v>2.8</v>
      </c>
      <c r="BC1357" s="2">
        <v>32.299999999999997</v>
      </c>
      <c r="BD1357" s="2">
        <v>38.787700000000001</v>
      </c>
      <c r="BE1357" s="4"/>
      <c r="BF1357" s="4"/>
    </row>
    <row r="1358" spans="1:58" x14ac:dyDescent="0.2">
      <c r="A1358" s="29">
        <v>1357</v>
      </c>
      <c r="B1358" s="7" t="s">
        <v>83</v>
      </c>
      <c r="C1358" s="3">
        <v>39968</v>
      </c>
      <c r="D1358" s="4" t="s">
        <v>21</v>
      </c>
      <c r="E1358" s="4" t="s">
        <v>170</v>
      </c>
      <c r="F1358" s="5" t="s">
        <v>191</v>
      </c>
      <c r="G1358" s="6">
        <v>0.875</v>
      </c>
      <c r="H1358" s="6">
        <v>0.88888888888888884</v>
      </c>
      <c r="I1358" s="85">
        <f t="shared" si="21"/>
        <v>19.999999999999929</v>
      </c>
      <c r="J1358" s="86">
        <f>I1358*Segmentos!$D$7*(AH1358%)*IF(ISNUMBER(AI1358),AI1358%,0)</f>
        <v>27647.999999999902</v>
      </c>
      <c r="K1358" s="86">
        <f>I1358*Segmentos!$D$7*(AL1358%)*IF(ISNUMBER(AM1358),AM1358%,0)</f>
        <v>36295.999999999869</v>
      </c>
      <c r="L1358" s="4"/>
      <c r="M1358" s="2">
        <v>0.4</v>
      </c>
      <c r="N1358" s="2">
        <v>1.1000000000000001</v>
      </c>
      <c r="O1358" s="2">
        <v>37.799999999999997</v>
      </c>
      <c r="P1358" s="2">
        <v>49.813000000000002</v>
      </c>
      <c r="Q1358" s="2">
        <v>0.22</v>
      </c>
      <c r="R1358" s="2">
        <v>0.8</v>
      </c>
      <c r="S1358" s="2">
        <v>28.3</v>
      </c>
      <c r="T1358" s="2">
        <v>4.6638000000000002</v>
      </c>
      <c r="U1358" s="2">
        <v>0.95</v>
      </c>
      <c r="V1358" s="2">
        <v>1</v>
      </c>
      <c r="W1358" s="2">
        <v>100</v>
      </c>
      <c r="X1358" s="2">
        <v>25.040400000000002</v>
      </c>
      <c r="Y1358" s="2">
        <v>0.21</v>
      </c>
      <c r="Z1358" s="2">
        <v>0.5</v>
      </c>
      <c r="AA1358" s="2">
        <v>43.4</v>
      </c>
      <c r="AB1358" s="2">
        <v>7.7831000000000001</v>
      </c>
      <c r="AC1358" s="2">
        <v>0.3</v>
      </c>
      <c r="AD1358" s="2">
        <v>1.8</v>
      </c>
      <c r="AE1358" s="2">
        <v>17</v>
      </c>
      <c r="AF1358" s="2">
        <v>12.325699999999999</v>
      </c>
      <c r="AG1358" s="2">
        <v>0.33</v>
      </c>
      <c r="AH1358" s="22">
        <v>0.8</v>
      </c>
      <c r="AI1358" s="22">
        <v>43.2</v>
      </c>
      <c r="AJ1358" s="22">
        <v>19.690100000000001</v>
      </c>
      <c r="AK1358" s="18">
        <v>0.46</v>
      </c>
      <c r="AL1358" s="18">
        <v>1.3</v>
      </c>
      <c r="AM1358" s="18">
        <v>34.9</v>
      </c>
      <c r="AN1358" s="2">
        <v>30.122900000000001</v>
      </c>
      <c r="AO1358" s="2">
        <v>0.37</v>
      </c>
      <c r="AP1358" s="2">
        <v>1.1000000000000001</v>
      </c>
      <c r="AQ1358" s="2">
        <v>32.299999999999997</v>
      </c>
      <c r="AR1358" s="2">
        <v>5.0503</v>
      </c>
      <c r="AS1358" s="2">
        <v>0.21</v>
      </c>
      <c r="AT1358" s="2">
        <v>0.2</v>
      </c>
      <c r="AU1358" s="2">
        <v>100</v>
      </c>
      <c r="AV1358" s="2">
        <v>5.8258000000000001</v>
      </c>
      <c r="AW1358" s="2">
        <v>0.43</v>
      </c>
      <c r="AX1358" s="2">
        <v>0.8</v>
      </c>
      <c r="AY1358" s="2">
        <v>57</v>
      </c>
      <c r="AZ1358" s="2">
        <v>15.5594</v>
      </c>
      <c r="BA1358" s="2">
        <v>0.49</v>
      </c>
      <c r="BB1358" s="2">
        <v>1.7</v>
      </c>
      <c r="BC1358" s="2">
        <v>28.1</v>
      </c>
      <c r="BD1358" s="2">
        <v>23.377400000000002</v>
      </c>
      <c r="BE1358" s="4"/>
      <c r="BF1358" s="4"/>
    </row>
    <row r="1359" spans="1:58" x14ac:dyDescent="0.2">
      <c r="A1359" s="29">
        <v>1358</v>
      </c>
      <c r="B1359" s="7" t="s">
        <v>23</v>
      </c>
      <c r="C1359" s="3">
        <v>39968</v>
      </c>
      <c r="D1359" s="4" t="s">
        <v>21</v>
      </c>
      <c r="E1359" s="4" t="s">
        <v>170</v>
      </c>
      <c r="F1359" s="5" t="s">
        <v>191</v>
      </c>
      <c r="G1359" s="6">
        <v>0.90972222222222221</v>
      </c>
      <c r="H1359" s="6">
        <v>0.91527777777777775</v>
      </c>
      <c r="I1359" s="85">
        <f t="shared" si="21"/>
        <v>7.9999999999999716</v>
      </c>
      <c r="J1359" s="86">
        <f>I1359*Segmentos!$D$7*(AH1359%)*IF(ISNUMBER(AI1359),AI1359%,0)</f>
        <v>2956.7999999999897</v>
      </c>
      <c r="K1359" s="86">
        <f>I1359*Segmentos!$D$7*(AL1359%)*IF(ISNUMBER(AM1359),AM1359%,0)</f>
        <v>19391.999999999931</v>
      </c>
      <c r="L1359" s="4"/>
      <c r="M1359" s="2">
        <v>0.36</v>
      </c>
      <c r="N1359" s="2">
        <v>0.7</v>
      </c>
      <c r="O1359" s="2">
        <v>53.8</v>
      </c>
      <c r="P1359" s="2">
        <v>31.826599999999999</v>
      </c>
      <c r="Q1359" s="2">
        <v>0</v>
      </c>
      <c r="R1359" s="2">
        <v>0</v>
      </c>
      <c r="S1359" s="8" t="s">
        <v>577</v>
      </c>
      <c r="T1359" s="2">
        <v>0</v>
      </c>
      <c r="U1359" s="2">
        <v>0.82</v>
      </c>
      <c r="V1359" s="2">
        <v>1.3</v>
      </c>
      <c r="W1359" s="2">
        <v>62.9</v>
      </c>
      <c r="X1359" s="2">
        <v>15.3201</v>
      </c>
      <c r="Y1359" s="2">
        <v>0.28000000000000003</v>
      </c>
      <c r="Z1359" s="2">
        <v>0.7</v>
      </c>
      <c r="AA1359" s="2">
        <v>37.5</v>
      </c>
      <c r="AB1359" s="2">
        <v>7.3011999999999997</v>
      </c>
      <c r="AC1359" s="2">
        <v>0.31</v>
      </c>
      <c r="AD1359" s="2">
        <v>0.5</v>
      </c>
      <c r="AE1359" s="2">
        <v>60.2</v>
      </c>
      <c r="AF1359" s="2">
        <v>9.2052999999999994</v>
      </c>
      <c r="AG1359" s="2">
        <v>0.1</v>
      </c>
      <c r="AH1359" s="22">
        <v>0.3</v>
      </c>
      <c r="AI1359" s="22">
        <v>30.8</v>
      </c>
      <c r="AJ1359" s="22">
        <v>4.1658999999999997</v>
      </c>
      <c r="AK1359" s="18">
        <v>0.59</v>
      </c>
      <c r="AL1359" s="18">
        <v>1</v>
      </c>
      <c r="AM1359" s="18">
        <v>60.6</v>
      </c>
      <c r="AN1359" s="2">
        <v>27.660699999999999</v>
      </c>
      <c r="AO1359" s="2">
        <v>0.05</v>
      </c>
      <c r="AP1359" s="2">
        <v>0.4</v>
      </c>
      <c r="AQ1359" s="2">
        <v>12.5</v>
      </c>
      <c r="AR1359" s="2">
        <v>0.45129999999999998</v>
      </c>
      <c r="AS1359" s="2">
        <v>0.4</v>
      </c>
      <c r="AT1359" s="2">
        <v>0.7</v>
      </c>
      <c r="AU1359" s="2">
        <v>55.9</v>
      </c>
      <c r="AV1359" s="2">
        <v>7.8632999999999997</v>
      </c>
      <c r="AW1359" s="2">
        <v>0.6</v>
      </c>
      <c r="AX1359" s="2">
        <v>0.6</v>
      </c>
      <c r="AY1359" s="2">
        <v>100</v>
      </c>
      <c r="AZ1359" s="2">
        <v>15.5237</v>
      </c>
      <c r="BA1359" s="2">
        <v>0.23</v>
      </c>
      <c r="BB1359" s="2">
        <v>0.8</v>
      </c>
      <c r="BC1359" s="2">
        <v>30.8</v>
      </c>
      <c r="BD1359" s="2">
        <v>7.9882999999999997</v>
      </c>
      <c r="BE1359" s="4"/>
      <c r="BF1359" s="4"/>
    </row>
    <row r="1360" spans="1:58" x14ac:dyDescent="0.2">
      <c r="A1360" s="29">
        <v>1359</v>
      </c>
      <c r="B1360" s="7" t="s">
        <v>25</v>
      </c>
      <c r="C1360" s="3">
        <v>39968</v>
      </c>
      <c r="D1360" s="4" t="s">
        <v>21</v>
      </c>
      <c r="E1360" s="4" t="s">
        <v>171</v>
      </c>
      <c r="F1360" s="5" t="s">
        <v>191</v>
      </c>
      <c r="G1360" s="6">
        <v>0.8965277777777777</v>
      </c>
      <c r="H1360" s="6">
        <v>0.8979166666666667</v>
      </c>
      <c r="I1360" s="85">
        <f t="shared" si="21"/>
        <v>2.0000000000001528</v>
      </c>
      <c r="J1360" s="86">
        <f>I1360*Segmentos!$D$7*(AH1360%)*IF(ISNUMBER(AI1360),AI1360%,0)</f>
        <v>2092.8000000001598</v>
      </c>
      <c r="K1360" s="86">
        <f>I1360*Segmentos!$D$7*(AL1360%)*IF(ISNUMBER(AM1360),AM1360%,0)</f>
        <v>3200.0000000002447</v>
      </c>
      <c r="L1360" s="4"/>
      <c r="M1360" s="2">
        <v>0.34</v>
      </c>
      <c r="N1360" s="2">
        <v>0.4</v>
      </c>
      <c r="O1360" s="2">
        <v>95.3</v>
      </c>
      <c r="P1360" s="2">
        <v>37.884599999999999</v>
      </c>
      <c r="Q1360" s="2">
        <v>0.14000000000000001</v>
      </c>
      <c r="R1360" s="2">
        <v>0.1</v>
      </c>
      <c r="S1360" s="2">
        <v>100</v>
      </c>
      <c r="T1360" s="2">
        <v>2.6343000000000001</v>
      </c>
      <c r="U1360" s="2">
        <v>0.73</v>
      </c>
      <c r="V1360" s="2">
        <v>0.7</v>
      </c>
      <c r="W1360" s="2">
        <v>100</v>
      </c>
      <c r="X1360" s="2">
        <v>17.098700000000001</v>
      </c>
      <c r="Y1360" s="2">
        <v>0.22</v>
      </c>
      <c r="Z1360" s="2">
        <v>0.3</v>
      </c>
      <c r="AA1360" s="2">
        <v>79.599999999999994</v>
      </c>
      <c r="AB1360" s="2">
        <v>7.3528000000000002</v>
      </c>
      <c r="AC1360" s="2">
        <v>0.3</v>
      </c>
      <c r="AD1360" s="2">
        <v>0.3</v>
      </c>
      <c r="AE1360" s="2">
        <v>100</v>
      </c>
      <c r="AF1360" s="2">
        <v>10.7988</v>
      </c>
      <c r="AG1360" s="2">
        <v>0.24</v>
      </c>
      <c r="AH1360" s="22">
        <v>0.3</v>
      </c>
      <c r="AI1360" s="22">
        <v>87.2</v>
      </c>
      <c r="AJ1360" s="22">
        <v>12.8505</v>
      </c>
      <c r="AK1360" s="18">
        <v>0.43</v>
      </c>
      <c r="AL1360" s="18">
        <v>0.4</v>
      </c>
      <c r="AM1360" s="18">
        <v>100</v>
      </c>
      <c r="AN1360" s="2">
        <v>25.033999999999999</v>
      </c>
      <c r="AO1360" s="2">
        <v>0.24</v>
      </c>
      <c r="AP1360" s="2">
        <v>0.2</v>
      </c>
      <c r="AQ1360" s="2">
        <v>100</v>
      </c>
      <c r="AR1360" s="2">
        <v>2.9188000000000001</v>
      </c>
      <c r="AS1360" s="2">
        <v>0.28000000000000003</v>
      </c>
      <c r="AT1360" s="2">
        <v>0.3</v>
      </c>
      <c r="AU1360" s="2">
        <v>100</v>
      </c>
      <c r="AV1360" s="2">
        <v>6.9428000000000001</v>
      </c>
      <c r="AW1360" s="2">
        <v>0.48</v>
      </c>
      <c r="AX1360" s="2">
        <v>0.5</v>
      </c>
      <c r="AY1360" s="2">
        <v>89</v>
      </c>
      <c r="AZ1360" s="2">
        <v>15.2438</v>
      </c>
      <c r="BA1360" s="2">
        <v>0.3</v>
      </c>
      <c r="BB1360" s="2">
        <v>0.3</v>
      </c>
      <c r="BC1360" s="2">
        <v>100</v>
      </c>
      <c r="BD1360" s="2">
        <v>12.779199999999999</v>
      </c>
      <c r="BE1360" s="4"/>
      <c r="BF1360" s="4"/>
    </row>
    <row r="1361" spans="1:58" x14ac:dyDescent="0.2">
      <c r="A1361" s="29">
        <v>1360</v>
      </c>
      <c r="B1361" s="7" t="s">
        <v>32</v>
      </c>
      <c r="C1361" s="3">
        <v>39968</v>
      </c>
      <c r="D1361" s="4" t="s">
        <v>28</v>
      </c>
      <c r="E1361" s="4" t="s">
        <v>164</v>
      </c>
      <c r="F1361" s="5" t="s">
        <v>191</v>
      </c>
      <c r="G1361" s="6">
        <v>0.91388888888888886</v>
      </c>
      <c r="H1361" s="6">
        <v>0.91666666666666663</v>
      </c>
      <c r="I1361" s="85">
        <f t="shared" si="21"/>
        <v>3.9999999999999858</v>
      </c>
      <c r="J1361" s="86">
        <f>I1361*Segmentos!$D$7*(AH1361%)*IF(ISNUMBER(AI1361),AI1361%,0)</f>
        <v>3383.9999999999882</v>
      </c>
      <c r="K1361" s="86">
        <f>I1361*Segmentos!$D$7*(AL1361%)*IF(ISNUMBER(AM1361),AM1361%,0)</f>
        <v>9015.9999999999691</v>
      </c>
      <c r="L1361" s="4"/>
      <c r="M1361" s="2">
        <v>0.4</v>
      </c>
      <c r="N1361" s="2">
        <v>0.5</v>
      </c>
      <c r="O1361" s="2">
        <v>77.3</v>
      </c>
      <c r="P1361" s="2">
        <v>100</v>
      </c>
      <c r="Q1361" s="2">
        <v>0</v>
      </c>
      <c r="R1361" s="2">
        <v>0</v>
      </c>
      <c r="S1361" s="8" t="s">
        <v>577</v>
      </c>
      <c r="T1361" s="2">
        <v>0</v>
      </c>
      <c r="U1361" s="2">
        <v>0</v>
      </c>
      <c r="V1361" s="2">
        <v>0</v>
      </c>
      <c r="W1361" s="8" t="s">
        <v>577</v>
      </c>
      <c r="X1361" s="2">
        <v>0</v>
      </c>
      <c r="Y1361" s="2">
        <v>0.47</v>
      </c>
      <c r="Z1361" s="2">
        <v>0.5</v>
      </c>
      <c r="AA1361" s="2">
        <v>100</v>
      </c>
      <c r="AB1361" s="2">
        <v>35.1708</v>
      </c>
      <c r="AC1361" s="2">
        <v>0.79</v>
      </c>
      <c r="AD1361" s="2">
        <v>1.1000000000000001</v>
      </c>
      <c r="AE1361" s="2">
        <v>68.900000000000006</v>
      </c>
      <c r="AF1361" s="2">
        <v>64.8292</v>
      </c>
      <c r="AG1361" s="2">
        <v>0.24</v>
      </c>
      <c r="AH1361" s="22">
        <v>0.3</v>
      </c>
      <c r="AI1361" s="22">
        <v>70.5</v>
      </c>
      <c r="AJ1361" s="22">
        <v>28.362300000000001</v>
      </c>
      <c r="AK1361" s="18">
        <v>0.54</v>
      </c>
      <c r="AL1361" s="18">
        <v>0.7</v>
      </c>
      <c r="AM1361" s="18">
        <v>80.5</v>
      </c>
      <c r="AN1361" s="2">
        <v>71.637699999999995</v>
      </c>
      <c r="AO1361" s="2">
        <v>0.67</v>
      </c>
      <c r="AP1361" s="2">
        <v>0.9</v>
      </c>
      <c r="AQ1361" s="2">
        <v>75.8</v>
      </c>
      <c r="AR1361" s="2">
        <v>18.488900000000001</v>
      </c>
      <c r="AS1361" s="2">
        <v>0.31</v>
      </c>
      <c r="AT1361" s="2">
        <v>0.4</v>
      </c>
      <c r="AU1361" s="2">
        <v>82</v>
      </c>
      <c r="AV1361" s="2">
        <v>17.329499999999999</v>
      </c>
      <c r="AW1361" s="2">
        <v>0.56000000000000005</v>
      </c>
      <c r="AX1361" s="2">
        <v>0.6</v>
      </c>
      <c r="AY1361" s="2">
        <v>89.1</v>
      </c>
      <c r="AZ1361" s="2">
        <v>40.274999999999999</v>
      </c>
      <c r="BA1361" s="2">
        <v>0.25</v>
      </c>
      <c r="BB1361" s="2">
        <v>0.4</v>
      </c>
      <c r="BC1361" s="2">
        <v>62</v>
      </c>
      <c r="BD1361" s="2">
        <v>23.906600000000001</v>
      </c>
      <c r="BE1361" s="4"/>
      <c r="BF1361" s="4"/>
    </row>
    <row r="1362" spans="1:58" x14ac:dyDescent="0.2">
      <c r="A1362" s="29">
        <v>1361</v>
      </c>
      <c r="B1362" s="7" t="s">
        <v>19</v>
      </c>
      <c r="C1362" s="3">
        <v>39968</v>
      </c>
      <c r="D1362" s="4" t="s">
        <v>17</v>
      </c>
      <c r="E1362" s="4" t="s">
        <v>166</v>
      </c>
      <c r="F1362" s="5" t="s">
        <v>191</v>
      </c>
      <c r="G1362" s="6">
        <v>0.91527777777777775</v>
      </c>
      <c r="H1362" s="6">
        <v>0.91666666666666663</v>
      </c>
      <c r="I1362" s="85">
        <f t="shared" si="21"/>
        <v>1.9999999999999929</v>
      </c>
      <c r="J1362" s="86">
        <f>I1362*Segmentos!$D$7*(AH1362%)*IF(ISNUMBER(AI1362),AI1362%,0)</f>
        <v>799.99999999999727</v>
      </c>
      <c r="K1362" s="86">
        <f>I1362*Segmentos!$D$7*(AL1362%)*IF(ISNUMBER(AM1362),AM1362%,0)</f>
        <v>3199.9999999999891</v>
      </c>
      <c r="L1362" s="4"/>
      <c r="M1362" s="2">
        <v>0.24</v>
      </c>
      <c r="N1362" s="2">
        <v>0.2</v>
      </c>
      <c r="O1362" s="2">
        <v>100</v>
      </c>
      <c r="P1362" s="2">
        <v>81.033900000000003</v>
      </c>
      <c r="Q1362" s="2">
        <v>1.1200000000000001</v>
      </c>
      <c r="R1362" s="2">
        <v>1.1000000000000001</v>
      </c>
      <c r="S1362" s="2">
        <v>100</v>
      </c>
      <c r="T1362" s="2">
        <v>62.6875</v>
      </c>
      <c r="U1362" s="2">
        <v>0</v>
      </c>
      <c r="V1362" s="2">
        <v>0</v>
      </c>
      <c r="W1362" s="8" t="s">
        <v>577</v>
      </c>
      <c r="X1362" s="2">
        <v>0</v>
      </c>
      <c r="Y1362" s="2">
        <v>0.19</v>
      </c>
      <c r="Z1362" s="2">
        <v>0.2</v>
      </c>
      <c r="AA1362" s="2">
        <v>100</v>
      </c>
      <c r="AB1362" s="2">
        <v>18.346399999999999</v>
      </c>
      <c r="AC1362" s="2">
        <v>0</v>
      </c>
      <c r="AD1362" s="2">
        <v>0</v>
      </c>
      <c r="AE1362" s="8" t="s">
        <v>577</v>
      </c>
      <c r="AF1362" s="2">
        <v>0</v>
      </c>
      <c r="AG1362" s="2">
        <v>0.12</v>
      </c>
      <c r="AH1362" s="22">
        <v>0.1</v>
      </c>
      <c r="AI1362" s="22">
        <v>100</v>
      </c>
      <c r="AJ1362" s="22">
        <v>18.346399999999999</v>
      </c>
      <c r="AK1362" s="18">
        <v>0.36</v>
      </c>
      <c r="AL1362" s="18">
        <v>0.4</v>
      </c>
      <c r="AM1362" s="18">
        <v>100</v>
      </c>
      <c r="AN1362" s="2">
        <v>62.6875</v>
      </c>
      <c r="AO1362" s="2">
        <v>0</v>
      </c>
      <c r="AP1362" s="2">
        <v>0</v>
      </c>
      <c r="AQ1362" s="8" t="s">
        <v>577</v>
      </c>
      <c r="AR1362" s="2">
        <v>0</v>
      </c>
      <c r="AS1362" s="2">
        <v>0</v>
      </c>
      <c r="AT1362" s="2">
        <v>0</v>
      </c>
      <c r="AU1362" s="8" t="s">
        <v>577</v>
      </c>
      <c r="AV1362" s="2">
        <v>0</v>
      </c>
      <c r="AW1362" s="2">
        <v>0.32</v>
      </c>
      <c r="AX1362" s="2">
        <v>0.3</v>
      </c>
      <c r="AY1362" s="2">
        <v>100</v>
      </c>
      <c r="AZ1362" s="2">
        <v>30.995200000000001</v>
      </c>
      <c r="BA1362" s="2">
        <v>0.39</v>
      </c>
      <c r="BB1362" s="2">
        <v>0.4</v>
      </c>
      <c r="BC1362" s="2">
        <v>100</v>
      </c>
      <c r="BD1362" s="2">
        <v>50.038699999999999</v>
      </c>
      <c r="BE1362" s="4"/>
      <c r="BF1362" s="4"/>
    </row>
    <row r="1363" spans="1:58" x14ac:dyDescent="0.2">
      <c r="A1363" s="29">
        <v>1362</v>
      </c>
      <c r="B1363" s="7" t="s">
        <v>2</v>
      </c>
      <c r="C1363" s="3">
        <v>39968</v>
      </c>
      <c r="D1363" s="4" t="s">
        <v>0</v>
      </c>
      <c r="E1363" s="4" t="s">
        <v>164</v>
      </c>
      <c r="F1363" s="5" t="s">
        <v>191</v>
      </c>
      <c r="G1363" s="6">
        <v>0.88402777777777775</v>
      </c>
      <c r="H1363" s="6">
        <v>0.93472222222222223</v>
      </c>
      <c r="I1363" s="85">
        <f t="shared" si="21"/>
        <v>73.000000000000057</v>
      </c>
      <c r="J1363" s="86">
        <f>I1363*Segmentos!$D$7*(AH1363%)*IF(ISNUMBER(AI1363),AI1363%,0)</f>
        <v>1528269.6000000013</v>
      </c>
      <c r="K1363" s="86">
        <f>I1363*Segmentos!$D$7*(AL1363%)*IF(ISNUMBER(AM1363),AM1363%,0)</f>
        <v>1665568.0000000012</v>
      </c>
      <c r="L1363" s="4"/>
      <c r="M1363" s="2">
        <v>5.49</v>
      </c>
      <c r="N1363" s="2">
        <v>18.399999999999999</v>
      </c>
      <c r="O1363" s="2">
        <v>29.9</v>
      </c>
      <c r="P1363" s="2">
        <v>86.942700000000002</v>
      </c>
      <c r="Q1363" s="2">
        <v>2.61</v>
      </c>
      <c r="R1363" s="2">
        <v>9.8000000000000007</v>
      </c>
      <c r="S1363" s="2">
        <v>26.6</v>
      </c>
      <c r="T1363" s="2">
        <v>6.9006999999999996</v>
      </c>
      <c r="U1363" s="2">
        <v>5.73</v>
      </c>
      <c r="V1363" s="2">
        <v>19.5</v>
      </c>
      <c r="W1363" s="2">
        <v>29.4</v>
      </c>
      <c r="X1363" s="2">
        <v>19.0487</v>
      </c>
      <c r="Y1363" s="2">
        <v>5.04</v>
      </c>
      <c r="Z1363" s="2">
        <v>19.899999999999999</v>
      </c>
      <c r="AA1363" s="2">
        <v>25.4</v>
      </c>
      <c r="AB1363" s="2">
        <v>23.598700000000001</v>
      </c>
      <c r="AC1363" s="2">
        <v>7.19</v>
      </c>
      <c r="AD1363" s="2">
        <v>20.6</v>
      </c>
      <c r="AE1363" s="2">
        <v>34.9</v>
      </c>
      <c r="AF1363" s="2">
        <v>37.3947</v>
      </c>
      <c r="AG1363" s="2">
        <v>5.24</v>
      </c>
      <c r="AH1363" s="22">
        <v>18.3</v>
      </c>
      <c r="AI1363" s="22">
        <v>28.6</v>
      </c>
      <c r="AJ1363" s="22">
        <v>39.3797</v>
      </c>
      <c r="AK1363" s="18">
        <v>5.71</v>
      </c>
      <c r="AL1363" s="18">
        <v>18.399999999999999</v>
      </c>
      <c r="AM1363" s="18">
        <v>31</v>
      </c>
      <c r="AN1363" s="2">
        <v>47.563099999999999</v>
      </c>
      <c r="AO1363" s="2">
        <v>5.98</v>
      </c>
      <c r="AP1363" s="2">
        <v>21.7</v>
      </c>
      <c r="AQ1363" s="2">
        <v>27.6</v>
      </c>
      <c r="AR1363" s="2">
        <v>10.354200000000001</v>
      </c>
      <c r="AS1363" s="2">
        <v>6.11</v>
      </c>
      <c r="AT1363" s="2">
        <v>17.100000000000001</v>
      </c>
      <c r="AU1363" s="2">
        <v>35.700000000000003</v>
      </c>
      <c r="AV1363" s="2">
        <v>21.328299999999999</v>
      </c>
      <c r="AW1363" s="2">
        <v>5.34</v>
      </c>
      <c r="AX1363" s="2">
        <v>19.600000000000001</v>
      </c>
      <c r="AY1363" s="2">
        <v>27.3</v>
      </c>
      <c r="AZ1363" s="2">
        <v>24.3352</v>
      </c>
      <c r="BA1363" s="2">
        <v>5.0999999999999996</v>
      </c>
      <c r="BB1363" s="2">
        <v>17.2</v>
      </c>
      <c r="BC1363" s="2">
        <v>29.6</v>
      </c>
      <c r="BD1363" s="2">
        <v>30.925000000000001</v>
      </c>
      <c r="BE1363" s="4"/>
      <c r="BF1363" s="4"/>
    </row>
    <row r="1364" spans="1:58" x14ac:dyDescent="0.2">
      <c r="A1364" s="29">
        <v>1363</v>
      </c>
      <c r="B1364" s="7" t="s">
        <v>16</v>
      </c>
      <c r="C1364" s="3">
        <v>39968</v>
      </c>
      <c r="D1364" s="4" t="s">
        <v>13</v>
      </c>
      <c r="E1364" s="4" t="s">
        <v>166</v>
      </c>
      <c r="F1364" s="5" t="s">
        <v>191</v>
      </c>
      <c r="G1364" s="6">
        <v>0.91527777777777775</v>
      </c>
      <c r="H1364" s="6">
        <v>0.9194444444444444</v>
      </c>
      <c r="I1364" s="85">
        <f t="shared" si="21"/>
        <v>5.9999999999999787</v>
      </c>
      <c r="J1364" s="86">
        <f>I1364*Segmentos!$D$7*(AH1364%)*IF(ISNUMBER(AI1364),AI1364%,0)</f>
        <v>217912.79999999923</v>
      </c>
      <c r="K1364" s="86">
        <f>I1364*Segmentos!$D$7*(AL1364%)*IF(ISNUMBER(AM1364),AM1364%,0)</f>
        <v>340607.99999999884</v>
      </c>
      <c r="L1364" s="4"/>
      <c r="M1364" s="2">
        <v>11.79</v>
      </c>
      <c r="N1364" s="2">
        <v>13.6</v>
      </c>
      <c r="O1364" s="2">
        <v>86.6</v>
      </c>
      <c r="P1364" s="2">
        <v>87.382199999999997</v>
      </c>
      <c r="Q1364" s="2">
        <v>6.62</v>
      </c>
      <c r="R1364" s="2">
        <v>7.6</v>
      </c>
      <c r="S1364" s="2">
        <v>87</v>
      </c>
      <c r="T1364" s="2">
        <v>8.1824999999999992</v>
      </c>
      <c r="U1364" s="2">
        <v>13.38</v>
      </c>
      <c r="V1364" s="2">
        <v>14.5</v>
      </c>
      <c r="W1364" s="2">
        <v>92.1</v>
      </c>
      <c r="X1364" s="2">
        <v>20.788599999999999</v>
      </c>
      <c r="Y1364" s="2">
        <v>11.36</v>
      </c>
      <c r="Z1364" s="2">
        <v>13.2</v>
      </c>
      <c r="AA1364" s="2">
        <v>85.8</v>
      </c>
      <c r="AB1364" s="2">
        <v>24.8476</v>
      </c>
      <c r="AC1364" s="2">
        <v>13.8</v>
      </c>
      <c r="AD1364" s="2">
        <v>16.399999999999999</v>
      </c>
      <c r="AE1364" s="2">
        <v>84.1</v>
      </c>
      <c r="AF1364" s="2">
        <v>33.563499999999998</v>
      </c>
      <c r="AG1364" s="2">
        <v>9.09</v>
      </c>
      <c r="AH1364" s="22">
        <v>10.9</v>
      </c>
      <c r="AI1364" s="22">
        <v>83.3</v>
      </c>
      <c r="AJ1364" s="22">
        <v>31.9649</v>
      </c>
      <c r="AK1364" s="18">
        <v>14.23</v>
      </c>
      <c r="AL1364" s="18">
        <v>16</v>
      </c>
      <c r="AM1364" s="18">
        <v>88.7</v>
      </c>
      <c r="AN1364" s="2">
        <v>55.417299999999997</v>
      </c>
      <c r="AO1364" s="2">
        <v>10.23</v>
      </c>
      <c r="AP1364" s="2">
        <v>13</v>
      </c>
      <c r="AQ1364" s="2">
        <v>78.599999999999994</v>
      </c>
      <c r="AR1364" s="2">
        <v>8.2858000000000001</v>
      </c>
      <c r="AS1364" s="2">
        <v>8.35</v>
      </c>
      <c r="AT1364" s="2">
        <v>9.6999999999999993</v>
      </c>
      <c r="AU1364" s="2">
        <v>86.5</v>
      </c>
      <c r="AV1364" s="2">
        <v>13.634600000000001</v>
      </c>
      <c r="AW1364" s="2">
        <v>13.51</v>
      </c>
      <c r="AX1364" s="2">
        <v>15.7</v>
      </c>
      <c r="AY1364" s="2">
        <v>86.3</v>
      </c>
      <c r="AZ1364" s="2">
        <v>28.778400000000001</v>
      </c>
      <c r="BA1364" s="2">
        <v>12.93</v>
      </c>
      <c r="BB1364" s="2">
        <v>14.5</v>
      </c>
      <c r="BC1364" s="2">
        <v>89</v>
      </c>
      <c r="BD1364" s="2">
        <v>36.683399999999999</v>
      </c>
      <c r="BE1364" s="4"/>
      <c r="BF1364" s="4"/>
    </row>
    <row r="1365" spans="1:58" x14ac:dyDescent="0.2">
      <c r="A1365" s="29">
        <v>1364</v>
      </c>
      <c r="B1365" s="7" t="s">
        <v>22</v>
      </c>
      <c r="C1365" s="3">
        <v>39968</v>
      </c>
      <c r="D1365" s="4" t="s">
        <v>21</v>
      </c>
      <c r="E1365" s="4" t="s">
        <v>164</v>
      </c>
      <c r="F1365" s="5" t="s">
        <v>191</v>
      </c>
      <c r="G1365" s="6">
        <v>0.83125000000000004</v>
      </c>
      <c r="H1365" s="6">
        <v>0.87430555555555556</v>
      </c>
      <c r="I1365" s="85">
        <f t="shared" si="21"/>
        <v>61.999999999999943</v>
      </c>
      <c r="J1365" s="86">
        <f>I1365*Segmentos!$D$7*(AH1365%)*IF(ISNUMBER(AI1365),AI1365%,0)</f>
        <v>349084.7999999997</v>
      </c>
      <c r="K1365" s="86">
        <f>I1365*Segmentos!$D$7*(AL1365%)*IF(ISNUMBER(AM1365),AM1365%,0)</f>
        <v>393501.59999999963</v>
      </c>
      <c r="L1365" s="4"/>
      <c r="M1365" s="2">
        <v>1.5</v>
      </c>
      <c r="N1365" s="2">
        <v>4.7</v>
      </c>
      <c r="O1365" s="2">
        <v>32.1</v>
      </c>
      <c r="P1365" s="2">
        <v>98.790899999999993</v>
      </c>
      <c r="Q1365" s="2">
        <v>0.97</v>
      </c>
      <c r="R1365" s="2">
        <v>2.2999999999999998</v>
      </c>
      <c r="S1365" s="2">
        <v>41.6</v>
      </c>
      <c r="T1365" s="2">
        <v>10.593</v>
      </c>
      <c r="U1365" s="2">
        <v>0.63</v>
      </c>
      <c r="V1365" s="2">
        <v>1.8</v>
      </c>
      <c r="W1365" s="2">
        <v>35.5</v>
      </c>
      <c r="X1365" s="2">
        <v>8.6304999999999996</v>
      </c>
      <c r="Y1365" s="2">
        <v>0.89</v>
      </c>
      <c r="Z1365" s="2">
        <v>4.2</v>
      </c>
      <c r="AA1365" s="2">
        <v>21.1</v>
      </c>
      <c r="AB1365" s="2">
        <v>17.283999999999999</v>
      </c>
      <c r="AC1365" s="2">
        <v>2.88</v>
      </c>
      <c r="AD1365" s="2">
        <v>8.1</v>
      </c>
      <c r="AE1365" s="2">
        <v>35.4</v>
      </c>
      <c r="AF1365" s="2">
        <v>62.2834</v>
      </c>
      <c r="AG1365" s="2">
        <v>1.4</v>
      </c>
      <c r="AH1365" s="22">
        <v>5.0999999999999996</v>
      </c>
      <c r="AI1365" s="22">
        <v>27.6</v>
      </c>
      <c r="AJ1365" s="22">
        <v>43.655500000000004</v>
      </c>
      <c r="AK1365" s="18">
        <v>1.59</v>
      </c>
      <c r="AL1365" s="18">
        <v>4.3</v>
      </c>
      <c r="AM1365" s="18">
        <v>36.9</v>
      </c>
      <c r="AN1365" s="2">
        <v>55.135399999999997</v>
      </c>
      <c r="AO1365" s="2">
        <v>1.96</v>
      </c>
      <c r="AP1365" s="2">
        <v>5.8</v>
      </c>
      <c r="AQ1365" s="2">
        <v>33.799999999999997</v>
      </c>
      <c r="AR1365" s="2">
        <v>14.1213</v>
      </c>
      <c r="AS1365" s="2">
        <v>0.81</v>
      </c>
      <c r="AT1365" s="2">
        <v>2.9</v>
      </c>
      <c r="AU1365" s="2">
        <v>28</v>
      </c>
      <c r="AV1365" s="2">
        <v>11.7539</v>
      </c>
      <c r="AW1365" s="2">
        <v>1.27</v>
      </c>
      <c r="AX1365" s="2">
        <v>3.7</v>
      </c>
      <c r="AY1365" s="2">
        <v>34.200000000000003</v>
      </c>
      <c r="AZ1365" s="2">
        <v>24.011399999999998</v>
      </c>
      <c r="BA1365" s="2">
        <v>1.94</v>
      </c>
      <c r="BB1365" s="2">
        <v>6.1</v>
      </c>
      <c r="BC1365" s="2">
        <v>31.8</v>
      </c>
      <c r="BD1365" s="2">
        <v>48.904299999999999</v>
      </c>
      <c r="BE1365" s="4"/>
      <c r="BF1365" s="4"/>
    </row>
    <row r="1366" spans="1:58" x14ac:dyDescent="0.2">
      <c r="A1366" s="29">
        <v>1365</v>
      </c>
      <c r="B1366" s="7" t="s">
        <v>24</v>
      </c>
      <c r="C1366" s="3">
        <v>39968</v>
      </c>
      <c r="D1366" s="4" t="s">
        <v>21</v>
      </c>
      <c r="E1366" s="4" t="s">
        <v>170</v>
      </c>
      <c r="F1366" s="5" t="s">
        <v>191</v>
      </c>
      <c r="G1366" s="6">
        <v>0.89097222222222217</v>
      </c>
      <c r="H1366" s="6">
        <v>0.90833333333333333</v>
      </c>
      <c r="I1366" s="85">
        <f t="shared" si="21"/>
        <v>25.000000000000071</v>
      </c>
      <c r="J1366" s="86">
        <f>I1366*Segmentos!$D$7*(AH1366%)*IF(ISNUMBER(AI1366),AI1366%,0)</f>
        <v>16800.000000000044</v>
      </c>
      <c r="K1366" s="86">
        <f>I1366*Segmentos!$D$7*(AL1366%)*IF(ISNUMBER(AM1366),AM1366%,0)</f>
        <v>52000.000000000146</v>
      </c>
      <c r="L1366" s="4"/>
      <c r="M1366" s="2">
        <v>0.34</v>
      </c>
      <c r="N1366" s="2">
        <v>0.9</v>
      </c>
      <c r="O1366" s="2">
        <v>38.299999999999997</v>
      </c>
      <c r="P1366" s="2">
        <v>29.734400000000001</v>
      </c>
      <c r="Q1366" s="2">
        <v>0</v>
      </c>
      <c r="R1366" s="2">
        <v>0</v>
      </c>
      <c r="S1366" s="8" t="s">
        <v>577</v>
      </c>
      <c r="T1366" s="2">
        <v>0</v>
      </c>
      <c r="U1366" s="2">
        <v>1.08</v>
      </c>
      <c r="V1366" s="2">
        <v>2.2000000000000002</v>
      </c>
      <c r="W1366" s="2">
        <v>50</v>
      </c>
      <c r="X1366" s="2">
        <v>19.652000000000001</v>
      </c>
      <c r="Y1366" s="2">
        <v>0.04</v>
      </c>
      <c r="Z1366" s="2">
        <v>0.5</v>
      </c>
      <c r="AA1366" s="2">
        <v>7.2</v>
      </c>
      <c r="AB1366" s="2">
        <v>0.97719999999999996</v>
      </c>
      <c r="AC1366" s="2">
        <v>0.32</v>
      </c>
      <c r="AD1366" s="2">
        <v>0.9</v>
      </c>
      <c r="AE1366" s="2">
        <v>36.6</v>
      </c>
      <c r="AF1366" s="2">
        <v>9.1052</v>
      </c>
      <c r="AG1366" s="2">
        <v>0.18</v>
      </c>
      <c r="AH1366" s="22">
        <v>0.8</v>
      </c>
      <c r="AI1366" s="22">
        <v>21</v>
      </c>
      <c r="AJ1366" s="22">
        <v>7.2188999999999997</v>
      </c>
      <c r="AK1366" s="18">
        <v>0.49</v>
      </c>
      <c r="AL1366" s="18">
        <v>1</v>
      </c>
      <c r="AM1366" s="18">
        <v>52</v>
      </c>
      <c r="AN1366" s="2">
        <v>22.515499999999999</v>
      </c>
      <c r="AO1366" s="2">
        <v>0.01</v>
      </c>
      <c r="AP1366" s="2">
        <v>0.3</v>
      </c>
      <c r="AQ1366" s="2">
        <v>4</v>
      </c>
      <c r="AR1366" s="2">
        <v>0.1016</v>
      </c>
      <c r="AS1366" s="2">
        <v>0.21</v>
      </c>
      <c r="AT1366" s="2">
        <v>0.2</v>
      </c>
      <c r="AU1366" s="2">
        <v>100</v>
      </c>
      <c r="AV1366" s="2">
        <v>4.0246000000000004</v>
      </c>
      <c r="AW1366" s="2">
        <v>0.76</v>
      </c>
      <c r="AX1366" s="2">
        <v>1.5</v>
      </c>
      <c r="AY1366" s="2">
        <v>49.5</v>
      </c>
      <c r="AZ1366" s="2">
        <v>18.962299999999999</v>
      </c>
      <c r="BA1366" s="2">
        <v>0.2</v>
      </c>
      <c r="BB1366" s="2">
        <v>1</v>
      </c>
      <c r="BC1366" s="2">
        <v>20.3</v>
      </c>
      <c r="BD1366" s="2">
        <v>6.6459000000000001</v>
      </c>
      <c r="BE1366" s="4"/>
      <c r="BF1366" s="4"/>
    </row>
    <row r="1367" spans="1:58" x14ac:dyDescent="0.2">
      <c r="A1367" s="29">
        <v>1366</v>
      </c>
      <c r="B1367" s="7" t="s">
        <v>4</v>
      </c>
      <c r="C1367" s="3">
        <v>39968</v>
      </c>
      <c r="D1367" s="4" t="s">
        <v>3</v>
      </c>
      <c r="E1367" s="4" t="s">
        <v>165</v>
      </c>
      <c r="F1367" s="5" t="s">
        <v>191</v>
      </c>
      <c r="G1367" s="6">
        <v>0.78333333333333333</v>
      </c>
      <c r="H1367" s="6">
        <v>0.875</v>
      </c>
      <c r="I1367" s="85">
        <f t="shared" si="21"/>
        <v>132</v>
      </c>
      <c r="J1367" s="86">
        <f>I1367*Segmentos!$D$7*(AH1367%)*IF(ISNUMBER(AI1367),AI1367%,0)</f>
        <v>1449360</v>
      </c>
      <c r="K1367" s="86">
        <f>I1367*Segmentos!$D$7*(AL1367%)*IF(ISNUMBER(AM1367),AM1367%,0)</f>
        <v>2664288</v>
      </c>
      <c r="L1367" s="4"/>
      <c r="M1367" s="2">
        <v>3.95</v>
      </c>
      <c r="N1367" s="2">
        <v>16.3</v>
      </c>
      <c r="O1367" s="2">
        <v>24.3</v>
      </c>
      <c r="P1367" s="2">
        <v>69.585300000000004</v>
      </c>
      <c r="Q1367" s="2">
        <v>5.37</v>
      </c>
      <c r="R1367" s="2">
        <v>15.2</v>
      </c>
      <c r="S1367" s="2">
        <v>35.4</v>
      </c>
      <c r="T1367" s="2">
        <v>15.789</v>
      </c>
      <c r="U1367" s="2">
        <v>4.42</v>
      </c>
      <c r="V1367" s="2">
        <v>18.3</v>
      </c>
      <c r="W1367" s="2">
        <v>24.2</v>
      </c>
      <c r="X1367" s="2">
        <v>16.323699999999999</v>
      </c>
      <c r="Y1367" s="2">
        <v>3.11</v>
      </c>
      <c r="Z1367" s="2">
        <v>14.5</v>
      </c>
      <c r="AA1367" s="2">
        <v>21.5</v>
      </c>
      <c r="AB1367" s="2">
        <v>16.191400000000002</v>
      </c>
      <c r="AC1367" s="2">
        <v>3.68</v>
      </c>
      <c r="AD1367" s="2">
        <v>17.100000000000001</v>
      </c>
      <c r="AE1367" s="2">
        <v>21.5</v>
      </c>
      <c r="AF1367" s="2">
        <v>21.281199999999998</v>
      </c>
      <c r="AG1367" s="2">
        <v>2.74</v>
      </c>
      <c r="AH1367" s="22">
        <v>15</v>
      </c>
      <c r="AI1367" s="22">
        <v>18.3</v>
      </c>
      <c r="AJ1367" s="22">
        <v>22.933399999999999</v>
      </c>
      <c r="AK1367" s="18">
        <v>5.04</v>
      </c>
      <c r="AL1367" s="18">
        <v>17.399999999999999</v>
      </c>
      <c r="AM1367" s="18">
        <v>29</v>
      </c>
      <c r="AN1367" s="2">
        <v>46.652000000000001</v>
      </c>
      <c r="AO1367" s="2">
        <v>1.84</v>
      </c>
      <c r="AP1367" s="2">
        <v>9.6</v>
      </c>
      <c r="AQ1367" s="2">
        <v>19.2</v>
      </c>
      <c r="AR1367" s="2">
        <v>3.5335999999999999</v>
      </c>
      <c r="AS1367" s="2">
        <v>2.89</v>
      </c>
      <c r="AT1367" s="2">
        <v>10.4</v>
      </c>
      <c r="AU1367" s="2">
        <v>27.8</v>
      </c>
      <c r="AV1367" s="2">
        <v>11.228</v>
      </c>
      <c r="AW1367" s="2">
        <v>4.84</v>
      </c>
      <c r="AX1367" s="2">
        <v>18.5</v>
      </c>
      <c r="AY1367" s="2">
        <v>26.1</v>
      </c>
      <c r="AZ1367" s="2">
        <v>24.529699999999998</v>
      </c>
      <c r="BA1367" s="2">
        <v>4.49</v>
      </c>
      <c r="BB1367" s="2">
        <v>19.8</v>
      </c>
      <c r="BC1367" s="2">
        <v>22.7</v>
      </c>
      <c r="BD1367" s="2">
        <v>30.294</v>
      </c>
      <c r="BE1367" s="4"/>
      <c r="BF1367" s="4"/>
    </row>
    <row r="1368" spans="1:58" x14ac:dyDescent="0.2">
      <c r="A1368" s="29">
        <v>1367</v>
      </c>
      <c r="B1368" s="7" t="s">
        <v>15</v>
      </c>
      <c r="C1368" s="3">
        <v>39969</v>
      </c>
      <c r="D1368" s="4" t="s">
        <v>13</v>
      </c>
      <c r="E1368" s="4" t="s">
        <v>164</v>
      </c>
      <c r="F1368" s="5" t="s">
        <v>192</v>
      </c>
      <c r="G1368" s="6">
        <v>0.875</v>
      </c>
      <c r="H1368" s="6">
        <v>0.9145833333333333</v>
      </c>
      <c r="I1368" s="85">
        <f t="shared" si="21"/>
        <v>56.999999999999957</v>
      </c>
      <c r="J1368" s="86">
        <f>I1368*Segmentos!$D$7*(AH1368%)*IF(ISNUMBER(AI1368),AI1368%,0)</f>
        <v>1173629.9999999988</v>
      </c>
      <c r="K1368" s="86">
        <f>I1368*Segmentos!$D$7*(AL1368%)*IF(ISNUMBER(AM1368),AM1368%,0)</f>
        <v>2126054.399999998</v>
      </c>
      <c r="L1368" s="4"/>
      <c r="M1368" s="2">
        <v>7.35</v>
      </c>
      <c r="N1368" s="2">
        <v>16.8</v>
      </c>
      <c r="O1368" s="2">
        <v>43.8</v>
      </c>
      <c r="P1368" s="2">
        <v>84.426900000000003</v>
      </c>
      <c r="Q1368" s="2">
        <v>5.33</v>
      </c>
      <c r="R1368" s="2">
        <v>12</v>
      </c>
      <c r="S1368" s="2">
        <v>44.5</v>
      </c>
      <c r="T1368" s="2">
        <v>10.228</v>
      </c>
      <c r="U1368" s="2">
        <v>5.63</v>
      </c>
      <c r="V1368" s="2">
        <v>14.3</v>
      </c>
      <c r="W1368" s="2">
        <v>39.4</v>
      </c>
      <c r="X1368" s="2">
        <v>13.5564</v>
      </c>
      <c r="Y1368" s="2">
        <v>7.29</v>
      </c>
      <c r="Z1368" s="2">
        <v>16.8</v>
      </c>
      <c r="AA1368" s="2">
        <v>43.4</v>
      </c>
      <c r="AB1368" s="2">
        <v>24.726800000000001</v>
      </c>
      <c r="AC1368" s="2">
        <v>9.52</v>
      </c>
      <c r="AD1368" s="2">
        <v>20.8</v>
      </c>
      <c r="AE1368" s="2">
        <v>45.8</v>
      </c>
      <c r="AF1368" s="2">
        <v>35.915700000000001</v>
      </c>
      <c r="AG1368" s="2">
        <v>5.17</v>
      </c>
      <c r="AH1368" s="22">
        <v>14.5</v>
      </c>
      <c r="AI1368" s="22">
        <v>35.5</v>
      </c>
      <c r="AJ1368" s="22">
        <v>28.194800000000001</v>
      </c>
      <c r="AK1368" s="18">
        <v>9.31</v>
      </c>
      <c r="AL1368" s="18">
        <v>18.8</v>
      </c>
      <c r="AM1368" s="18">
        <v>49.6</v>
      </c>
      <c r="AN1368" s="2">
        <v>56.232100000000003</v>
      </c>
      <c r="AO1368" s="2">
        <v>5.54</v>
      </c>
      <c r="AP1368" s="2">
        <v>11.8</v>
      </c>
      <c r="AQ1368" s="2">
        <v>47</v>
      </c>
      <c r="AR1368" s="2">
        <v>6.9535</v>
      </c>
      <c r="AS1368" s="2">
        <v>6.06</v>
      </c>
      <c r="AT1368" s="2">
        <v>15.4</v>
      </c>
      <c r="AU1368" s="2">
        <v>39.299999999999997</v>
      </c>
      <c r="AV1368" s="2">
        <v>15.3484</v>
      </c>
      <c r="AW1368" s="2">
        <v>7.6</v>
      </c>
      <c r="AX1368" s="2">
        <v>19.100000000000001</v>
      </c>
      <c r="AY1368" s="2">
        <v>39.799999999999997</v>
      </c>
      <c r="AZ1368" s="2">
        <v>25.097300000000001</v>
      </c>
      <c r="BA1368" s="2">
        <v>8.41</v>
      </c>
      <c r="BB1368" s="2">
        <v>17.2</v>
      </c>
      <c r="BC1368" s="2">
        <v>48.8</v>
      </c>
      <c r="BD1368" s="2">
        <v>37.0276</v>
      </c>
      <c r="BE1368" s="4"/>
      <c r="BF1368" s="4"/>
    </row>
    <row r="1369" spans="1:58" x14ac:dyDescent="0.2">
      <c r="A1369" s="29">
        <v>1368</v>
      </c>
      <c r="B1369" s="7" t="s">
        <v>119</v>
      </c>
      <c r="C1369" s="3">
        <v>39969</v>
      </c>
      <c r="D1369" s="4" t="s">
        <v>13</v>
      </c>
      <c r="E1369" s="4" t="s">
        <v>168</v>
      </c>
      <c r="F1369" s="5" t="s">
        <v>192</v>
      </c>
      <c r="G1369" s="6">
        <v>0.91874999999999996</v>
      </c>
      <c r="H1369" s="6">
        <v>1.4583333333333332E-2</v>
      </c>
      <c r="I1369" s="85">
        <f t="shared" si="21"/>
        <v>138.00000000000006</v>
      </c>
      <c r="J1369" s="86">
        <f>I1369*Segmentos!$D$7*(AH1369%)*IF(ISNUMBER(AI1369),AI1369%,0)</f>
        <v>1929405.6000000006</v>
      </c>
      <c r="K1369" s="86">
        <f>I1369*Segmentos!$D$7*(AL1369%)*IF(ISNUMBER(AM1369),AM1369%,0)</f>
        <v>1961476.800000001</v>
      </c>
      <c r="L1369" s="4" t="s">
        <v>213</v>
      </c>
      <c r="M1369" s="2">
        <v>3.52</v>
      </c>
      <c r="N1369" s="2">
        <v>20.5</v>
      </c>
      <c r="O1369" s="2">
        <v>17.2</v>
      </c>
      <c r="P1369" s="2">
        <v>83.683800000000005</v>
      </c>
      <c r="Q1369" s="2">
        <v>2.23</v>
      </c>
      <c r="R1369" s="2">
        <v>13.5</v>
      </c>
      <c r="S1369" s="2">
        <v>16.5</v>
      </c>
      <c r="T1369" s="2">
        <v>8.8413000000000004</v>
      </c>
      <c r="U1369" s="2">
        <v>4.2699999999999996</v>
      </c>
      <c r="V1369" s="2">
        <v>22.2</v>
      </c>
      <c r="W1369" s="2">
        <v>19.2</v>
      </c>
      <c r="X1369" s="2">
        <v>21.261600000000001</v>
      </c>
      <c r="Y1369" s="2">
        <v>4.67</v>
      </c>
      <c r="Z1369" s="2">
        <v>24.1</v>
      </c>
      <c r="AA1369" s="2">
        <v>19.399999999999999</v>
      </c>
      <c r="AB1369" s="2">
        <v>32.719000000000001</v>
      </c>
      <c r="AC1369" s="2">
        <v>2.68</v>
      </c>
      <c r="AD1369" s="2">
        <v>19.8</v>
      </c>
      <c r="AE1369" s="2">
        <v>13.5</v>
      </c>
      <c r="AF1369" s="2">
        <v>20.861899999999999</v>
      </c>
      <c r="AG1369" s="2">
        <v>3.5</v>
      </c>
      <c r="AH1369" s="22">
        <v>19.100000000000001</v>
      </c>
      <c r="AI1369" s="22">
        <v>18.3</v>
      </c>
      <c r="AJ1369" s="22">
        <v>39.3962</v>
      </c>
      <c r="AK1369" s="18">
        <v>3.55</v>
      </c>
      <c r="AL1369" s="18">
        <v>21.8</v>
      </c>
      <c r="AM1369" s="18">
        <v>16.3</v>
      </c>
      <c r="AN1369" s="2">
        <v>44.287700000000001</v>
      </c>
      <c r="AO1369" s="2">
        <v>2.2400000000000002</v>
      </c>
      <c r="AP1369" s="2">
        <v>15.7</v>
      </c>
      <c r="AQ1369" s="2">
        <v>14.3</v>
      </c>
      <c r="AR1369" s="2">
        <v>5.8</v>
      </c>
      <c r="AS1369" s="2">
        <v>2.97</v>
      </c>
      <c r="AT1369" s="2">
        <v>15</v>
      </c>
      <c r="AU1369" s="2">
        <v>19.8</v>
      </c>
      <c r="AV1369" s="2">
        <v>15.5091</v>
      </c>
      <c r="AW1369" s="2">
        <v>3.9</v>
      </c>
      <c r="AX1369" s="2">
        <v>21.6</v>
      </c>
      <c r="AY1369" s="2">
        <v>18.100000000000001</v>
      </c>
      <c r="AZ1369" s="2">
        <v>26.638000000000002</v>
      </c>
      <c r="BA1369" s="2">
        <v>3.93</v>
      </c>
      <c r="BB1369" s="2">
        <v>24.3</v>
      </c>
      <c r="BC1369" s="2">
        <v>16.2</v>
      </c>
      <c r="BD1369" s="2">
        <v>35.736699999999999</v>
      </c>
      <c r="BE1369" s="4"/>
      <c r="BF1369" s="4"/>
    </row>
    <row r="1370" spans="1:58" x14ac:dyDescent="0.2">
      <c r="A1370" s="29">
        <v>1369</v>
      </c>
      <c r="B1370" s="7" t="s">
        <v>5</v>
      </c>
      <c r="C1370" s="3">
        <v>39969</v>
      </c>
      <c r="D1370" s="4" t="s">
        <v>3</v>
      </c>
      <c r="E1370" s="4" t="s">
        <v>164</v>
      </c>
      <c r="F1370" s="5" t="s">
        <v>192</v>
      </c>
      <c r="G1370" s="6">
        <v>0.87430555555555556</v>
      </c>
      <c r="H1370" s="6">
        <v>0.91874999999999996</v>
      </c>
      <c r="I1370" s="85">
        <f t="shared" si="21"/>
        <v>63.999999999999929</v>
      </c>
      <c r="J1370" s="86">
        <f>I1370*Segmentos!$D$7*(AH1370%)*IF(ISNUMBER(AI1370),AI1370%,0)</f>
        <v>1032191.9999999988</v>
      </c>
      <c r="K1370" s="86">
        <f>I1370*Segmentos!$D$7*(AL1370%)*IF(ISNUMBER(AM1370),AM1370%,0)</f>
        <v>1590092.7999999982</v>
      </c>
      <c r="L1370" s="4"/>
      <c r="M1370" s="2">
        <v>5.2</v>
      </c>
      <c r="N1370" s="2">
        <v>15.4</v>
      </c>
      <c r="O1370" s="2">
        <v>33.700000000000003</v>
      </c>
      <c r="P1370" s="2">
        <v>84.877399999999994</v>
      </c>
      <c r="Q1370" s="2">
        <v>3.3</v>
      </c>
      <c r="R1370" s="2">
        <v>11.4</v>
      </c>
      <c r="S1370" s="2">
        <v>29.1</v>
      </c>
      <c r="T1370" s="2">
        <v>9.0014000000000003</v>
      </c>
      <c r="U1370" s="2">
        <v>4.93</v>
      </c>
      <c r="V1370" s="2">
        <v>13.5</v>
      </c>
      <c r="W1370" s="2">
        <v>36.6</v>
      </c>
      <c r="X1370" s="2">
        <v>16.8887</v>
      </c>
      <c r="Y1370" s="2">
        <v>6.1</v>
      </c>
      <c r="Z1370" s="2">
        <v>18.7</v>
      </c>
      <c r="AA1370" s="2">
        <v>32.700000000000003</v>
      </c>
      <c r="AB1370" s="2">
        <v>29.389800000000001</v>
      </c>
      <c r="AC1370" s="2">
        <v>5.52</v>
      </c>
      <c r="AD1370" s="2">
        <v>15.9</v>
      </c>
      <c r="AE1370" s="2">
        <v>34.799999999999997</v>
      </c>
      <c r="AF1370" s="2">
        <v>29.5974</v>
      </c>
      <c r="AG1370" s="2">
        <v>4.05</v>
      </c>
      <c r="AH1370" s="22">
        <v>12.6</v>
      </c>
      <c r="AI1370" s="22">
        <v>32</v>
      </c>
      <c r="AJ1370" s="22">
        <v>31.3626</v>
      </c>
      <c r="AK1370" s="18">
        <v>6.24</v>
      </c>
      <c r="AL1370" s="18">
        <v>17.899999999999999</v>
      </c>
      <c r="AM1370" s="18">
        <v>34.700000000000003</v>
      </c>
      <c r="AN1370" s="2">
        <v>53.514800000000001</v>
      </c>
      <c r="AO1370" s="2">
        <v>2.73</v>
      </c>
      <c r="AP1370" s="2">
        <v>11.4</v>
      </c>
      <c r="AQ1370" s="2">
        <v>24</v>
      </c>
      <c r="AR1370" s="2">
        <v>4.8685</v>
      </c>
      <c r="AS1370" s="2">
        <v>3.38</v>
      </c>
      <c r="AT1370" s="2">
        <v>13.9</v>
      </c>
      <c r="AU1370" s="2">
        <v>24.4</v>
      </c>
      <c r="AV1370" s="2">
        <v>12.1549</v>
      </c>
      <c r="AW1370" s="2">
        <v>6.96</v>
      </c>
      <c r="AX1370" s="2">
        <v>17.7</v>
      </c>
      <c r="AY1370" s="2">
        <v>39.200000000000003</v>
      </c>
      <c r="AZ1370" s="2">
        <v>32.653700000000001</v>
      </c>
      <c r="BA1370" s="2">
        <v>5.63</v>
      </c>
      <c r="BB1370" s="2">
        <v>15.8</v>
      </c>
      <c r="BC1370" s="2">
        <v>35.700000000000003</v>
      </c>
      <c r="BD1370" s="2">
        <v>35.200299999999999</v>
      </c>
      <c r="BE1370" s="4"/>
      <c r="BF1370" s="4"/>
    </row>
    <row r="1371" spans="1:58" x14ac:dyDescent="0.2">
      <c r="A1371" s="29">
        <v>1370</v>
      </c>
      <c r="B1371" s="7" t="s">
        <v>49</v>
      </c>
      <c r="C1371" s="3">
        <v>39969</v>
      </c>
      <c r="D1371" s="4" t="s">
        <v>21</v>
      </c>
      <c r="E1371" s="4" t="s">
        <v>168</v>
      </c>
      <c r="F1371" s="5" t="s">
        <v>192</v>
      </c>
      <c r="G1371" s="6">
        <v>0.9159722222222223</v>
      </c>
      <c r="H1371" s="6">
        <v>1.1111111111111112E-2</v>
      </c>
      <c r="I1371" s="85">
        <f t="shared" si="21"/>
        <v>136.99999999999989</v>
      </c>
      <c r="J1371" s="86">
        <f>I1371*Segmentos!$D$7*(AH1371%)*IF(ISNUMBER(AI1371),AI1371%,0)</f>
        <v>683575.19999999937</v>
      </c>
      <c r="K1371" s="86">
        <f>I1371*Segmentos!$D$7*(AL1371%)*IF(ISNUMBER(AM1371),AM1371%,0)</f>
        <v>615568.39999999956</v>
      </c>
      <c r="L1371" s="4" t="s">
        <v>362</v>
      </c>
      <c r="M1371" s="2">
        <v>1.18</v>
      </c>
      <c r="N1371" s="2">
        <v>5.6</v>
      </c>
      <c r="O1371" s="2">
        <v>21.1</v>
      </c>
      <c r="P1371" s="2">
        <v>92.231899999999996</v>
      </c>
      <c r="Q1371" s="2">
        <v>0.67</v>
      </c>
      <c r="R1371" s="2">
        <v>2.6</v>
      </c>
      <c r="S1371" s="2">
        <v>26.1</v>
      </c>
      <c r="T1371" s="2">
        <v>8.7278000000000002</v>
      </c>
      <c r="U1371" s="2">
        <v>0.51</v>
      </c>
      <c r="V1371" s="2">
        <v>3.7</v>
      </c>
      <c r="W1371" s="2">
        <v>13.9</v>
      </c>
      <c r="X1371" s="2">
        <v>8.3413000000000004</v>
      </c>
      <c r="Y1371" s="2">
        <v>1.1000000000000001</v>
      </c>
      <c r="Z1371" s="2">
        <v>5.8</v>
      </c>
      <c r="AA1371" s="2">
        <v>19.2</v>
      </c>
      <c r="AB1371" s="2">
        <v>25.390699999999999</v>
      </c>
      <c r="AC1371" s="2">
        <v>1.94</v>
      </c>
      <c r="AD1371" s="2">
        <v>8.1999999999999993</v>
      </c>
      <c r="AE1371" s="2">
        <v>23.6</v>
      </c>
      <c r="AF1371" s="2">
        <v>49.771999999999998</v>
      </c>
      <c r="AG1371" s="2">
        <v>1.24</v>
      </c>
      <c r="AH1371" s="22">
        <v>6.6</v>
      </c>
      <c r="AI1371" s="22">
        <v>18.899999999999999</v>
      </c>
      <c r="AJ1371" s="22">
        <v>45.960799999999999</v>
      </c>
      <c r="AK1371" s="18">
        <v>1.1299999999999999</v>
      </c>
      <c r="AL1371" s="18">
        <v>4.7</v>
      </c>
      <c r="AM1371" s="18">
        <v>23.9</v>
      </c>
      <c r="AN1371" s="2">
        <v>46.271099999999997</v>
      </c>
      <c r="AO1371" s="2">
        <v>0.43</v>
      </c>
      <c r="AP1371" s="2">
        <v>3.6</v>
      </c>
      <c r="AQ1371" s="2">
        <v>12.1</v>
      </c>
      <c r="AR1371" s="2">
        <v>3.6743000000000001</v>
      </c>
      <c r="AS1371" s="2">
        <v>0.99</v>
      </c>
      <c r="AT1371" s="2">
        <v>3.5</v>
      </c>
      <c r="AU1371" s="2">
        <v>28</v>
      </c>
      <c r="AV1371" s="2">
        <v>17.013100000000001</v>
      </c>
      <c r="AW1371" s="2">
        <v>1.67</v>
      </c>
      <c r="AX1371" s="2">
        <v>5.7</v>
      </c>
      <c r="AY1371" s="2">
        <v>29.5</v>
      </c>
      <c r="AZ1371" s="2">
        <v>37.455599999999997</v>
      </c>
      <c r="BA1371" s="2">
        <v>1.1399999999999999</v>
      </c>
      <c r="BB1371" s="2">
        <v>7.3</v>
      </c>
      <c r="BC1371" s="2">
        <v>15.6</v>
      </c>
      <c r="BD1371" s="2">
        <v>34.088799999999999</v>
      </c>
      <c r="BE1371" s="4"/>
      <c r="BF1371" s="4"/>
    </row>
    <row r="1372" spans="1:58" x14ac:dyDescent="0.2">
      <c r="A1372" s="29">
        <v>1371</v>
      </c>
      <c r="B1372" s="7" t="s">
        <v>49</v>
      </c>
      <c r="C1372" s="3">
        <v>39969</v>
      </c>
      <c r="D1372" s="4" t="s">
        <v>28</v>
      </c>
      <c r="E1372" s="4" t="s">
        <v>168</v>
      </c>
      <c r="F1372" s="5" t="s">
        <v>192</v>
      </c>
      <c r="G1372" s="6">
        <v>0.91666666666666663</v>
      </c>
      <c r="H1372" s="6">
        <v>0</v>
      </c>
      <c r="I1372" s="85">
        <f t="shared" si="21"/>
        <v>120.00000000000006</v>
      </c>
      <c r="J1372" s="86">
        <f>I1372*Segmentos!$D$7*(AH1372%)*IF(ISNUMBER(AI1372),AI1372%,0)</f>
        <v>323136.00000000012</v>
      </c>
      <c r="K1372" s="86">
        <f>I1372*Segmentos!$D$7*(AL1372%)*IF(ISNUMBER(AM1372),AM1372%,0)</f>
        <v>762048.00000000035</v>
      </c>
      <c r="L1372" s="4" t="s">
        <v>363</v>
      </c>
      <c r="M1372" s="2">
        <v>1.1599999999999999</v>
      </c>
      <c r="N1372" s="2">
        <v>7.5</v>
      </c>
      <c r="O1372" s="2">
        <v>15.3</v>
      </c>
      <c r="P1372" s="2">
        <v>81.756500000000003</v>
      </c>
      <c r="Q1372" s="2">
        <v>0.76</v>
      </c>
      <c r="R1372" s="2">
        <v>5.3</v>
      </c>
      <c r="S1372" s="2">
        <v>14.3</v>
      </c>
      <c r="T1372" s="2">
        <v>8.9722000000000008</v>
      </c>
      <c r="U1372" s="2">
        <v>1.07</v>
      </c>
      <c r="V1372" s="2">
        <v>7.6</v>
      </c>
      <c r="W1372" s="2">
        <v>14.1</v>
      </c>
      <c r="X1372" s="2">
        <v>15.887</v>
      </c>
      <c r="Y1372" s="2">
        <v>2.14</v>
      </c>
      <c r="Z1372" s="2">
        <v>9.3000000000000007</v>
      </c>
      <c r="AA1372" s="2">
        <v>23</v>
      </c>
      <c r="AB1372" s="2">
        <v>44.623800000000003</v>
      </c>
      <c r="AC1372" s="2">
        <v>0.53</v>
      </c>
      <c r="AD1372" s="2">
        <v>7</v>
      </c>
      <c r="AE1372" s="2">
        <v>7.5</v>
      </c>
      <c r="AF1372" s="2">
        <v>12.2735</v>
      </c>
      <c r="AG1372" s="2">
        <v>0.67</v>
      </c>
      <c r="AH1372" s="22">
        <v>6.6</v>
      </c>
      <c r="AI1372" s="22">
        <v>10.199999999999999</v>
      </c>
      <c r="AJ1372" s="22">
        <v>22.5563</v>
      </c>
      <c r="AK1372" s="18">
        <v>1.59</v>
      </c>
      <c r="AL1372" s="18">
        <v>8.4</v>
      </c>
      <c r="AM1372" s="18">
        <v>18.899999999999999</v>
      </c>
      <c r="AN1372" s="2">
        <v>59.200200000000002</v>
      </c>
      <c r="AO1372" s="2">
        <v>0.9</v>
      </c>
      <c r="AP1372" s="2">
        <v>4.2</v>
      </c>
      <c r="AQ1372" s="2">
        <v>21.3</v>
      </c>
      <c r="AR1372" s="2">
        <v>6.9710000000000001</v>
      </c>
      <c r="AS1372" s="2">
        <v>1.46</v>
      </c>
      <c r="AT1372" s="2">
        <v>6.4</v>
      </c>
      <c r="AU1372" s="2">
        <v>22.8</v>
      </c>
      <c r="AV1372" s="2">
        <v>22.680599999999998</v>
      </c>
      <c r="AW1372" s="2">
        <v>0.95</v>
      </c>
      <c r="AX1372" s="2">
        <v>5.6</v>
      </c>
      <c r="AY1372" s="2">
        <v>17.100000000000001</v>
      </c>
      <c r="AZ1372" s="2">
        <v>19.378699999999998</v>
      </c>
      <c r="BA1372" s="2">
        <v>1.21</v>
      </c>
      <c r="BB1372" s="2">
        <v>10.6</v>
      </c>
      <c r="BC1372" s="2">
        <v>11.4</v>
      </c>
      <c r="BD1372" s="2">
        <v>32.726199999999999</v>
      </c>
      <c r="BE1372" s="4"/>
      <c r="BF1372" s="4"/>
    </row>
    <row r="1373" spans="1:58" x14ac:dyDescent="0.2">
      <c r="A1373" s="29">
        <v>1372</v>
      </c>
      <c r="B1373" s="7" t="s">
        <v>18</v>
      </c>
      <c r="C1373" s="3">
        <v>39969</v>
      </c>
      <c r="D1373" s="4" t="s">
        <v>17</v>
      </c>
      <c r="E1373" s="4" t="s">
        <v>168</v>
      </c>
      <c r="F1373" s="5" t="s">
        <v>192</v>
      </c>
      <c r="G1373" s="6">
        <v>0.83194444444444438</v>
      </c>
      <c r="H1373" s="6">
        <v>0.91388888888888886</v>
      </c>
      <c r="I1373" s="85">
        <f t="shared" si="21"/>
        <v>118.00000000000006</v>
      </c>
      <c r="J1373" s="86">
        <f>I1373*Segmentos!$D$7*(AH1373%)*IF(ISNUMBER(AI1373),AI1373%,0)</f>
        <v>577728.00000000035</v>
      </c>
      <c r="K1373" s="86">
        <f>I1373*Segmentos!$D$7*(AL1373%)*IF(ISNUMBER(AM1373),AM1373%,0)</f>
        <v>268851.20000000013</v>
      </c>
      <c r="L1373" s="4" t="s">
        <v>361</v>
      </c>
      <c r="M1373" s="2">
        <v>0.88</v>
      </c>
      <c r="N1373" s="2">
        <v>3.8</v>
      </c>
      <c r="O1373" s="2">
        <v>23.1</v>
      </c>
      <c r="P1373" s="2">
        <v>85.405500000000004</v>
      </c>
      <c r="Q1373" s="2">
        <v>0.34</v>
      </c>
      <c r="R1373" s="2">
        <v>1.2</v>
      </c>
      <c r="S1373" s="2">
        <v>27.6</v>
      </c>
      <c r="T1373" s="2">
        <v>5.5155000000000003</v>
      </c>
      <c r="U1373" s="2">
        <v>0.13</v>
      </c>
      <c r="V1373" s="2">
        <v>0.8</v>
      </c>
      <c r="W1373" s="2">
        <v>16</v>
      </c>
      <c r="X1373" s="2">
        <v>2.5705</v>
      </c>
      <c r="Y1373" s="2">
        <v>0.73</v>
      </c>
      <c r="Z1373" s="2">
        <v>3.4</v>
      </c>
      <c r="AA1373" s="2">
        <v>21.8</v>
      </c>
      <c r="AB1373" s="2">
        <v>21.0916</v>
      </c>
      <c r="AC1373" s="2">
        <v>1.76</v>
      </c>
      <c r="AD1373" s="2">
        <v>7.4</v>
      </c>
      <c r="AE1373" s="2">
        <v>23.7</v>
      </c>
      <c r="AF1373" s="2">
        <v>56.227899999999998</v>
      </c>
      <c r="AG1373" s="2">
        <v>1.23</v>
      </c>
      <c r="AH1373" s="22">
        <v>4.5</v>
      </c>
      <c r="AI1373" s="22">
        <v>27.2</v>
      </c>
      <c r="AJ1373" s="22">
        <v>56.702599999999997</v>
      </c>
      <c r="AK1373" s="18">
        <v>0.56000000000000005</v>
      </c>
      <c r="AL1373" s="18">
        <v>3.2</v>
      </c>
      <c r="AM1373" s="18">
        <v>17.8</v>
      </c>
      <c r="AN1373" s="2">
        <v>28.7029</v>
      </c>
      <c r="AO1373" s="2">
        <v>0.04</v>
      </c>
      <c r="AP1373" s="2">
        <v>1.6</v>
      </c>
      <c r="AQ1373" s="2">
        <v>2.2000000000000002</v>
      </c>
      <c r="AR1373" s="2">
        <v>0.37840000000000001</v>
      </c>
      <c r="AS1373" s="2">
        <v>0.13</v>
      </c>
      <c r="AT1373" s="2">
        <v>1.7</v>
      </c>
      <c r="AU1373" s="2">
        <v>7.7</v>
      </c>
      <c r="AV1373" s="2">
        <v>2.7412000000000001</v>
      </c>
      <c r="AW1373" s="2">
        <v>1.0900000000000001</v>
      </c>
      <c r="AX1373" s="2">
        <v>4.5999999999999996</v>
      </c>
      <c r="AY1373" s="2">
        <v>23.9</v>
      </c>
      <c r="AZ1373" s="2">
        <v>30.494</v>
      </c>
      <c r="BA1373" s="2">
        <v>1.39</v>
      </c>
      <c r="BB1373" s="2">
        <v>5.0999999999999996</v>
      </c>
      <c r="BC1373" s="2">
        <v>27.2</v>
      </c>
      <c r="BD1373" s="2">
        <v>51.791800000000002</v>
      </c>
      <c r="BE1373" s="4"/>
      <c r="BF1373" s="4"/>
    </row>
    <row r="1374" spans="1:58" x14ac:dyDescent="0.2">
      <c r="A1374" s="29">
        <v>1373</v>
      </c>
      <c r="B1374" s="7" t="s">
        <v>9</v>
      </c>
      <c r="C1374" s="3">
        <v>39969</v>
      </c>
      <c r="D1374" s="4" t="s">
        <v>8</v>
      </c>
      <c r="E1374" s="4" t="s">
        <v>168</v>
      </c>
      <c r="F1374" s="5" t="s">
        <v>192</v>
      </c>
      <c r="G1374" s="6">
        <v>0.79305555555555562</v>
      </c>
      <c r="H1374" s="6">
        <v>0.87361111111111101</v>
      </c>
      <c r="I1374" s="85">
        <f t="shared" si="21"/>
        <v>115.99999999999974</v>
      </c>
      <c r="J1374" s="86">
        <f>I1374*Segmentos!$D$7*(AH1374%)*IF(ISNUMBER(AI1374),AI1374%,0)</f>
        <v>1651607.999999996</v>
      </c>
      <c r="K1374" s="86">
        <f>I1374*Segmentos!$D$7*(AL1374%)*IF(ISNUMBER(AM1374),AM1374%,0)</f>
        <v>2087999.9999999951</v>
      </c>
      <c r="L1374" s="4" t="s">
        <v>360</v>
      </c>
      <c r="M1374" s="2">
        <v>4.0599999999999996</v>
      </c>
      <c r="N1374" s="2">
        <v>11.3</v>
      </c>
      <c r="O1374" s="2">
        <v>35.9</v>
      </c>
      <c r="P1374" s="2">
        <v>84.641400000000004</v>
      </c>
      <c r="Q1374" s="2">
        <v>1.02</v>
      </c>
      <c r="R1374" s="2">
        <v>5.0999999999999996</v>
      </c>
      <c r="S1374" s="2">
        <v>19.899999999999999</v>
      </c>
      <c r="T1374" s="2">
        <v>3.5621999999999998</v>
      </c>
      <c r="U1374" s="2">
        <v>2.4500000000000002</v>
      </c>
      <c r="V1374" s="2">
        <v>6.3</v>
      </c>
      <c r="W1374" s="2">
        <v>39</v>
      </c>
      <c r="X1374" s="2">
        <v>10.708399999999999</v>
      </c>
      <c r="Y1374" s="2">
        <v>5.15</v>
      </c>
      <c r="Z1374" s="2">
        <v>13.2</v>
      </c>
      <c r="AA1374" s="2">
        <v>39</v>
      </c>
      <c r="AB1374" s="2">
        <v>31.703800000000001</v>
      </c>
      <c r="AC1374" s="2">
        <v>5.65</v>
      </c>
      <c r="AD1374" s="2">
        <v>15.9</v>
      </c>
      <c r="AE1374" s="2">
        <v>35.5</v>
      </c>
      <c r="AF1374" s="2">
        <v>38.667000000000002</v>
      </c>
      <c r="AG1374" s="2">
        <v>3.55</v>
      </c>
      <c r="AH1374" s="22">
        <v>10.5</v>
      </c>
      <c r="AI1374" s="22">
        <v>33.9</v>
      </c>
      <c r="AJ1374" s="22">
        <v>35.140099999999997</v>
      </c>
      <c r="AK1374" s="18">
        <v>4.5199999999999996</v>
      </c>
      <c r="AL1374" s="18">
        <v>12</v>
      </c>
      <c r="AM1374" s="18">
        <v>37.5</v>
      </c>
      <c r="AN1374" s="2">
        <v>49.501300000000001</v>
      </c>
      <c r="AO1374" s="2">
        <v>0.68</v>
      </c>
      <c r="AP1374" s="2">
        <v>4.3</v>
      </c>
      <c r="AQ1374" s="2">
        <v>16</v>
      </c>
      <c r="AR1374" s="2">
        <v>1.5515000000000001</v>
      </c>
      <c r="AS1374" s="2">
        <v>2.0099999999999998</v>
      </c>
      <c r="AT1374" s="2">
        <v>5.8</v>
      </c>
      <c r="AU1374" s="2">
        <v>35</v>
      </c>
      <c r="AV1374" s="2">
        <v>9.2561999999999998</v>
      </c>
      <c r="AW1374" s="2">
        <v>4.68</v>
      </c>
      <c r="AX1374" s="2">
        <v>14.9</v>
      </c>
      <c r="AY1374" s="2">
        <v>31.5</v>
      </c>
      <c r="AZ1374" s="2">
        <v>28.085799999999999</v>
      </c>
      <c r="BA1374" s="2">
        <v>5.73</v>
      </c>
      <c r="BB1374" s="2">
        <v>13.8</v>
      </c>
      <c r="BC1374" s="2">
        <v>41.5</v>
      </c>
      <c r="BD1374" s="2">
        <v>45.747999999999998</v>
      </c>
      <c r="BE1374" s="4"/>
      <c r="BF1374" s="4"/>
    </row>
    <row r="1375" spans="1:58" x14ac:dyDescent="0.2">
      <c r="A1375" s="29">
        <v>1374</v>
      </c>
      <c r="B1375" s="7" t="s">
        <v>30</v>
      </c>
      <c r="C1375" s="3">
        <v>39969</v>
      </c>
      <c r="D1375" s="4" t="s">
        <v>28</v>
      </c>
      <c r="E1375" s="4" t="s">
        <v>163</v>
      </c>
      <c r="F1375" s="5" t="s">
        <v>192</v>
      </c>
      <c r="G1375" s="6">
        <v>0.87430555555555556</v>
      </c>
      <c r="H1375" s="6">
        <v>0.91041666666666676</v>
      </c>
      <c r="I1375" s="85">
        <f t="shared" si="21"/>
        <v>52.000000000000135</v>
      </c>
      <c r="J1375" s="86">
        <f>I1375*Segmentos!$D$7*(AH1375%)*IF(ISNUMBER(AI1375),AI1375%,0)</f>
        <v>155209.60000000038</v>
      </c>
      <c r="K1375" s="86">
        <f>I1375*Segmentos!$D$7*(AL1375%)*IF(ISNUMBER(AM1375),AM1375%,0)</f>
        <v>305510.40000000078</v>
      </c>
      <c r="L1375" s="4"/>
      <c r="M1375" s="2">
        <v>1.1200000000000001</v>
      </c>
      <c r="N1375" s="2">
        <v>3.1</v>
      </c>
      <c r="O1375" s="2">
        <v>36.1</v>
      </c>
      <c r="P1375" s="2">
        <v>91.321399999999997</v>
      </c>
      <c r="Q1375" s="2">
        <v>0.08</v>
      </c>
      <c r="R1375" s="2">
        <v>1.3</v>
      </c>
      <c r="S1375" s="2">
        <v>6</v>
      </c>
      <c r="T1375" s="2">
        <v>1.0737000000000001</v>
      </c>
      <c r="U1375" s="2">
        <v>0.22</v>
      </c>
      <c r="V1375" s="2">
        <v>1.6</v>
      </c>
      <c r="W1375" s="2">
        <v>13.6</v>
      </c>
      <c r="X1375" s="2">
        <v>3.7267000000000001</v>
      </c>
      <c r="Y1375" s="2">
        <v>1.0900000000000001</v>
      </c>
      <c r="Z1375" s="2">
        <v>3.2</v>
      </c>
      <c r="AA1375" s="2">
        <v>34.200000000000003</v>
      </c>
      <c r="AB1375" s="2">
        <v>26.0548</v>
      </c>
      <c r="AC1375" s="2">
        <v>2.27</v>
      </c>
      <c r="AD1375" s="2">
        <v>4.9000000000000004</v>
      </c>
      <c r="AE1375" s="2">
        <v>45.9</v>
      </c>
      <c r="AF1375" s="2">
        <v>60.466200000000001</v>
      </c>
      <c r="AG1375" s="2">
        <v>0.74</v>
      </c>
      <c r="AH1375" s="22">
        <v>2.6</v>
      </c>
      <c r="AI1375" s="22">
        <v>28.7</v>
      </c>
      <c r="AJ1375" s="22">
        <v>28.4709</v>
      </c>
      <c r="AK1375" s="18">
        <v>1.47</v>
      </c>
      <c r="AL1375" s="18">
        <v>3.6</v>
      </c>
      <c r="AM1375" s="18">
        <v>40.799999999999997</v>
      </c>
      <c r="AN1375" s="2">
        <v>62.850499999999997</v>
      </c>
      <c r="AO1375" s="2">
        <v>0.28000000000000003</v>
      </c>
      <c r="AP1375" s="2">
        <v>1.1000000000000001</v>
      </c>
      <c r="AQ1375" s="2">
        <v>25.1</v>
      </c>
      <c r="AR1375" s="2">
        <v>2.5280999999999998</v>
      </c>
      <c r="AS1375" s="2">
        <v>0.48</v>
      </c>
      <c r="AT1375" s="2">
        <v>1.8</v>
      </c>
      <c r="AU1375" s="2">
        <v>26.5</v>
      </c>
      <c r="AV1375" s="2">
        <v>8.5949000000000009</v>
      </c>
      <c r="AW1375" s="2">
        <v>1.26</v>
      </c>
      <c r="AX1375" s="2">
        <v>2.4</v>
      </c>
      <c r="AY1375" s="2">
        <v>51.9</v>
      </c>
      <c r="AZ1375" s="2">
        <v>29.47</v>
      </c>
      <c r="BA1375" s="2">
        <v>1.63</v>
      </c>
      <c r="BB1375" s="2">
        <v>5</v>
      </c>
      <c r="BC1375" s="2">
        <v>32.9</v>
      </c>
      <c r="BD1375" s="2">
        <v>50.728400000000001</v>
      </c>
      <c r="BE1375" s="4"/>
      <c r="BF1375" s="4"/>
    </row>
    <row r="1376" spans="1:58" x14ac:dyDescent="0.2">
      <c r="A1376" s="29">
        <v>1375</v>
      </c>
      <c r="B1376" s="7" t="s">
        <v>11</v>
      </c>
      <c r="C1376" s="3">
        <v>39969</v>
      </c>
      <c r="D1376" s="4" t="s">
        <v>8</v>
      </c>
      <c r="E1376" s="4" t="s">
        <v>166</v>
      </c>
      <c r="F1376" s="5" t="s">
        <v>192</v>
      </c>
      <c r="G1376" s="6">
        <v>0.91041666666666676</v>
      </c>
      <c r="H1376" s="6">
        <v>0.91111111111111109</v>
      </c>
      <c r="I1376" s="85">
        <f t="shared" si="21"/>
        <v>0.99999999999983658</v>
      </c>
      <c r="J1376" s="86">
        <f>I1376*Segmentos!$D$7*(AH1376%)*IF(ISNUMBER(AI1376),AI1376%,0)</f>
        <v>13999.999999997714</v>
      </c>
      <c r="K1376" s="86">
        <f>I1376*Segmentos!$D$7*(AL1376%)*IF(ISNUMBER(AM1376),AM1376%,0)</f>
        <v>15999.999999997386</v>
      </c>
      <c r="L1376" s="4"/>
      <c r="M1376" s="2">
        <v>3.73</v>
      </c>
      <c r="N1376" s="2">
        <v>3.7</v>
      </c>
      <c r="O1376" s="2">
        <v>100</v>
      </c>
      <c r="P1376" s="2">
        <v>90.244200000000006</v>
      </c>
      <c r="Q1376" s="2">
        <v>0.87</v>
      </c>
      <c r="R1376" s="2">
        <v>0.9</v>
      </c>
      <c r="S1376" s="2">
        <v>100</v>
      </c>
      <c r="T1376" s="2">
        <v>3.5284</v>
      </c>
      <c r="U1376" s="2">
        <v>0.67</v>
      </c>
      <c r="V1376" s="2">
        <v>0.7</v>
      </c>
      <c r="W1376" s="2">
        <v>100</v>
      </c>
      <c r="X1376" s="2">
        <v>3.3889999999999998</v>
      </c>
      <c r="Y1376" s="2">
        <v>3.5</v>
      </c>
      <c r="Z1376" s="2">
        <v>3.5</v>
      </c>
      <c r="AA1376" s="2">
        <v>100</v>
      </c>
      <c r="AB1376" s="2">
        <v>25.004200000000001</v>
      </c>
      <c r="AC1376" s="2">
        <v>7.34</v>
      </c>
      <c r="AD1376" s="2">
        <v>7.3</v>
      </c>
      <c r="AE1376" s="2">
        <v>100</v>
      </c>
      <c r="AF1376" s="2">
        <v>58.322699999999998</v>
      </c>
      <c r="AG1376" s="2">
        <v>3.48</v>
      </c>
      <c r="AH1376" s="22">
        <v>3.5</v>
      </c>
      <c r="AI1376" s="22">
        <v>100</v>
      </c>
      <c r="AJ1376" s="22">
        <v>39.936900000000001</v>
      </c>
      <c r="AK1376" s="18">
        <v>3.96</v>
      </c>
      <c r="AL1376" s="18">
        <v>4</v>
      </c>
      <c r="AM1376" s="18">
        <v>100</v>
      </c>
      <c r="AN1376" s="2">
        <v>50.307299999999998</v>
      </c>
      <c r="AO1376" s="2">
        <v>1.07</v>
      </c>
      <c r="AP1376" s="2">
        <v>1.1000000000000001</v>
      </c>
      <c r="AQ1376" s="2">
        <v>100</v>
      </c>
      <c r="AR1376" s="2">
        <v>2.8363999999999998</v>
      </c>
      <c r="AS1376" s="2">
        <v>2.6</v>
      </c>
      <c r="AT1376" s="2">
        <v>2.6</v>
      </c>
      <c r="AU1376" s="2">
        <v>100</v>
      </c>
      <c r="AV1376" s="2">
        <v>13.8429</v>
      </c>
      <c r="AW1376" s="2">
        <v>2.86</v>
      </c>
      <c r="AX1376" s="2">
        <v>2.9</v>
      </c>
      <c r="AY1376" s="2">
        <v>100</v>
      </c>
      <c r="AZ1376" s="2">
        <v>19.890999999999998</v>
      </c>
      <c r="BA1376" s="2">
        <v>5.79</v>
      </c>
      <c r="BB1376" s="2">
        <v>5.8</v>
      </c>
      <c r="BC1376" s="2">
        <v>100</v>
      </c>
      <c r="BD1376" s="2">
        <v>53.673900000000003</v>
      </c>
      <c r="BE1376" s="4"/>
      <c r="BF1376" s="4"/>
    </row>
    <row r="1377" spans="1:58" x14ac:dyDescent="0.2">
      <c r="A1377" s="29">
        <v>1376</v>
      </c>
      <c r="B1377" s="7" t="s">
        <v>6</v>
      </c>
      <c r="C1377" s="3">
        <v>39969</v>
      </c>
      <c r="D1377" s="4" t="s">
        <v>3</v>
      </c>
      <c r="E1377" s="4" t="s">
        <v>166</v>
      </c>
      <c r="F1377" s="5" t="s">
        <v>192</v>
      </c>
      <c r="G1377" s="6">
        <v>0.90833333333333333</v>
      </c>
      <c r="H1377" s="6">
        <v>0.90902777777777777</v>
      </c>
      <c r="I1377" s="85">
        <f t="shared" si="21"/>
        <v>0.99999999999999645</v>
      </c>
      <c r="J1377" s="86">
        <f>I1377*Segmentos!$D$7*(AH1377%)*IF(ISNUMBER(AI1377),AI1377%,0)</f>
        <v>19199.999999999935</v>
      </c>
      <c r="K1377" s="86">
        <f>I1377*Segmentos!$D$7*(AL1377%)*IF(ISNUMBER(AM1377),AM1377%,0)</f>
        <v>25999.999999999909</v>
      </c>
      <c r="L1377" s="4"/>
      <c r="M1377" s="2">
        <v>5.69</v>
      </c>
      <c r="N1377" s="2">
        <v>5.7</v>
      </c>
      <c r="O1377" s="2">
        <v>100</v>
      </c>
      <c r="P1377" s="2">
        <v>79.850300000000004</v>
      </c>
      <c r="Q1377" s="2">
        <v>4.25</v>
      </c>
      <c r="R1377" s="2">
        <v>4.2</v>
      </c>
      <c r="S1377" s="2">
        <v>100</v>
      </c>
      <c r="T1377" s="2">
        <v>9.9572000000000003</v>
      </c>
      <c r="U1377" s="2">
        <v>4.4800000000000004</v>
      </c>
      <c r="V1377" s="2">
        <v>4.5</v>
      </c>
      <c r="W1377" s="2">
        <v>100</v>
      </c>
      <c r="X1377" s="2">
        <v>13.175700000000001</v>
      </c>
      <c r="Y1377" s="2">
        <v>7.02</v>
      </c>
      <c r="Z1377" s="2">
        <v>7</v>
      </c>
      <c r="AA1377" s="2">
        <v>100</v>
      </c>
      <c r="AB1377" s="2">
        <v>29.116</v>
      </c>
      <c r="AC1377" s="2">
        <v>5.99</v>
      </c>
      <c r="AD1377" s="2">
        <v>6</v>
      </c>
      <c r="AE1377" s="2">
        <v>100</v>
      </c>
      <c r="AF1377" s="2">
        <v>27.601400000000002</v>
      </c>
      <c r="AG1377" s="2">
        <v>4.8</v>
      </c>
      <c r="AH1377" s="22">
        <v>4.8</v>
      </c>
      <c r="AI1377" s="22">
        <v>100</v>
      </c>
      <c r="AJ1377" s="22">
        <v>31.972300000000001</v>
      </c>
      <c r="AK1377" s="18">
        <v>6.49</v>
      </c>
      <c r="AL1377" s="18">
        <v>6.5</v>
      </c>
      <c r="AM1377" s="18">
        <v>100</v>
      </c>
      <c r="AN1377" s="2">
        <v>47.878</v>
      </c>
      <c r="AO1377" s="2">
        <v>3.29</v>
      </c>
      <c r="AP1377" s="2">
        <v>3.3</v>
      </c>
      <c r="AQ1377" s="2">
        <v>100</v>
      </c>
      <c r="AR1377" s="2">
        <v>5.0522</v>
      </c>
      <c r="AS1377" s="2">
        <v>2.86</v>
      </c>
      <c r="AT1377" s="2">
        <v>2.9</v>
      </c>
      <c r="AU1377" s="2">
        <v>100</v>
      </c>
      <c r="AV1377" s="2">
        <v>8.8568999999999996</v>
      </c>
      <c r="AW1377" s="2">
        <v>7.3</v>
      </c>
      <c r="AX1377" s="2">
        <v>7.3</v>
      </c>
      <c r="AY1377" s="2">
        <v>100</v>
      </c>
      <c r="AZ1377" s="2">
        <v>29.4831</v>
      </c>
      <c r="BA1377" s="2">
        <v>6.78</v>
      </c>
      <c r="BB1377" s="2">
        <v>6.8</v>
      </c>
      <c r="BC1377" s="2">
        <v>100</v>
      </c>
      <c r="BD1377" s="2">
        <v>36.458199999999998</v>
      </c>
      <c r="BE1377" s="4"/>
      <c r="BF1377" s="4"/>
    </row>
    <row r="1378" spans="1:58" x14ac:dyDescent="0.2">
      <c r="A1378" s="29">
        <v>1377</v>
      </c>
      <c r="B1378" s="7" t="s">
        <v>31</v>
      </c>
      <c r="C1378" s="3">
        <v>39969</v>
      </c>
      <c r="D1378" s="4" t="s">
        <v>28</v>
      </c>
      <c r="E1378" s="4" t="s">
        <v>166</v>
      </c>
      <c r="F1378" s="5" t="s">
        <v>192</v>
      </c>
      <c r="G1378" s="6">
        <v>0.91111111111111109</v>
      </c>
      <c r="H1378" s="6">
        <v>0.9145833333333333</v>
      </c>
      <c r="I1378" s="85">
        <f t="shared" si="21"/>
        <v>4.9999999999999822</v>
      </c>
      <c r="J1378" s="86">
        <f>I1378*Segmentos!$D$7*(AH1378%)*IF(ISNUMBER(AI1378),AI1378%,0)</f>
        <v>17583.999999999935</v>
      </c>
      <c r="K1378" s="86">
        <f>I1378*Segmentos!$D$7*(AL1378%)*IF(ISNUMBER(AM1378),AM1378%,0)</f>
        <v>20825.999999999927</v>
      </c>
      <c r="L1378" s="4"/>
      <c r="M1378" s="2">
        <v>0.96</v>
      </c>
      <c r="N1378" s="2">
        <v>1.3</v>
      </c>
      <c r="O1378" s="2">
        <v>71.400000000000006</v>
      </c>
      <c r="P1378" s="2">
        <v>89.899900000000002</v>
      </c>
      <c r="Q1378" s="2">
        <v>0.46</v>
      </c>
      <c r="R1378" s="2">
        <v>0.5</v>
      </c>
      <c r="S1378" s="2">
        <v>100</v>
      </c>
      <c r="T1378" s="2">
        <v>7.0861999999999998</v>
      </c>
      <c r="U1378" s="2">
        <v>0.73</v>
      </c>
      <c r="V1378" s="2">
        <v>1.4</v>
      </c>
      <c r="W1378" s="2">
        <v>51.1</v>
      </c>
      <c r="X1378" s="2">
        <v>14.229900000000001</v>
      </c>
      <c r="Y1378" s="2">
        <v>1.44</v>
      </c>
      <c r="Z1378" s="2">
        <v>2.1</v>
      </c>
      <c r="AA1378" s="2">
        <v>67.7</v>
      </c>
      <c r="AB1378" s="2">
        <v>39.557200000000002</v>
      </c>
      <c r="AC1378" s="2">
        <v>0.95</v>
      </c>
      <c r="AD1378" s="2">
        <v>1.1000000000000001</v>
      </c>
      <c r="AE1378" s="2">
        <v>89.3</v>
      </c>
      <c r="AF1378" s="2">
        <v>29.026599999999998</v>
      </c>
      <c r="AG1378" s="2">
        <v>0.9</v>
      </c>
      <c r="AH1378" s="22">
        <v>1.4</v>
      </c>
      <c r="AI1378" s="22">
        <v>62.8</v>
      </c>
      <c r="AJ1378" s="22">
        <v>39.769399999999997</v>
      </c>
      <c r="AK1378" s="18">
        <v>1.02</v>
      </c>
      <c r="AL1378" s="18">
        <v>1.3</v>
      </c>
      <c r="AM1378" s="18">
        <v>80.099999999999994</v>
      </c>
      <c r="AN1378" s="2">
        <v>50.130499999999998</v>
      </c>
      <c r="AO1378" s="2">
        <v>0.46</v>
      </c>
      <c r="AP1378" s="2">
        <v>0.6</v>
      </c>
      <c r="AQ1378" s="2">
        <v>81.099999999999994</v>
      </c>
      <c r="AR1378" s="2">
        <v>4.6989000000000001</v>
      </c>
      <c r="AS1378" s="2">
        <v>0.56999999999999995</v>
      </c>
      <c r="AT1378" s="2">
        <v>0.7</v>
      </c>
      <c r="AU1378" s="2">
        <v>82.8</v>
      </c>
      <c r="AV1378" s="2">
        <v>11.651999999999999</v>
      </c>
      <c r="AW1378" s="2">
        <v>0.53</v>
      </c>
      <c r="AX1378" s="2">
        <v>0.5</v>
      </c>
      <c r="AY1378" s="2">
        <v>100</v>
      </c>
      <c r="AZ1378" s="2">
        <v>14.086499999999999</v>
      </c>
      <c r="BA1378" s="2">
        <v>1.66</v>
      </c>
      <c r="BB1378" s="2">
        <v>2.6</v>
      </c>
      <c r="BC1378" s="2">
        <v>64.7</v>
      </c>
      <c r="BD1378" s="2">
        <v>59.462499999999999</v>
      </c>
      <c r="BE1378" s="4"/>
      <c r="BF1378" s="4"/>
    </row>
    <row r="1379" spans="1:58" x14ac:dyDescent="0.2">
      <c r="A1379" s="29">
        <v>1378</v>
      </c>
      <c r="B1379" s="7" t="s">
        <v>37</v>
      </c>
      <c r="C1379" s="3">
        <v>39969</v>
      </c>
      <c r="D1379" s="4" t="s">
        <v>21</v>
      </c>
      <c r="E1379" s="4" t="s">
        <v>173</v>
      </c>
      <c r="F1379" s="5" t="s">
        <v>192</v>
      </c>
      <c r="G1379" s="6">
        <v>0.87430555555555556</v>
      </c>
      <c r="H1379" s="6">
        <v>0.875</v>
      </c>
      <c r="I1379" s="85">
        <f t="shared" si="21"/>
        <v>0.99999999999999645</v>
      </c>
      <c r="J1379" s="86">
        <f>I1379*Segmentos!$D$7*(AH1379%)*IF(ISNUMBER(AI1379),AI1379%,0)</f>
        <v>799.99999999999727</v>
      </c>
      <c r="K1379" s="86">
        <f>I1379*Segmentos!$D$7*(AL1379%)*IF(ISNUMBER(AM1379),AM1379%,0)</f>
        <v>799.99999999999727</v>
      </c>
      <c r="L1379" s="4"/>
      <c r="M1379" s="2">
        <v>0.2</v>
      </c>
      <c r="N1379" s="2">
        <v>0.2</v>
      </c>
      <c r="O1379" s="2">
        <v>100</v>
      </c>
      <c r="P1379" s="2">
        <v>100</v>
      </c>
      <c r="Q1379" s="2">
        <v>0</v>
      </c>
      <c r="R1379" s="2">
        <v>0</v>
      </c>
      <c r="S1379" s="8" t="s">
        <v>577</v>
      </c>
      <c r="T1379" s="2">
        <v>0</v>
      </c>
      <c r="U1379" s="2">
        <v>0</v>
      </c>
      <c r="V1379" s="2">
        <v>0</v>
      </c>
      <c r="W1379" s="8" t="s">
        <v>577</v>
      </c>
      <c r="X1379" s="2">
        <v>0</v>
      </c>
      <c r="Y1379" s="2">
        <v>0.1</v>
      </c>
      <c r="Z1379" s="2">
        <v>0.1</v>
      </c>
      <c r="AA1379" s="2">
        <v>100</v>
      </c>
      <c r="AB1379" s="2">
        <v>14.5802</v>
      </c>
      <c r="AC1379" s="2">
        <v>0.51</v>
      </c>
      <c r="AD1379" s="2">
        <v>0.5</v>
      </c>
      <c r="AE1379" s="2">
        <v>100</v>
      </c>
      <c r="AF1379" s="2">
        <v>85.419799999999995</v>
      </c>
      <c r="AG1379" s="2">
        <v>0.22</v>
      </c>
      <c r="AH1379" s="22">
        <v>0.2</v>
      </c>
      <c r="AI1379" s="22">
        <v>100</v>
      </c>
      <c r="AJ1379" s="22">
        <v>53.829099999999997</v>
      </c>
      <c r="AK1379" s="18">
        <v>0.17</v>
      </c>
      <c r="AL1379" s="18">
        <v>0.2</v>
      </c>
      <c r="AM1379" s="18">
        <v>100</v>
      </c>
      <c r="AN1379" s="2">
        <v>46.170900000000003</v>
      </c>
      <c r="AO1379" s="2">
        <v>0.4</v>
      </c>
      <c r="AP1379" s="2">
        <v>0.4</v>
      </c>
      <c r="AQ1379" s="2">
        <v>100</v>
      </c>
      <c r="AR1379" s="2">
        <v>22.026599999999998</v>
      </c>
      <c r="AS1379" s="2">
        <v>0.22</v>
      </c>
      <c r="AT1379" s="2">
        <v>0.2</v>
      </c>
      <c r="AU1379" s="2">
        <v>100</v>
      </c>
      <c r="AV1379" s="2">
        <v>24.144300000000001</v>
      </c>
      <c r="AW1379" s="2">
        <v>0.25</v>
      </c>
      <c r="AX1379" s="2">
        <v>0.3</v>
      </c>
      <c r="AY1379" s="2">
        <v>100</v>
      </c>
      <c r="AZ1379" s="2">
        <v>36.770699999999998</v>
      </c>
      <c r="BA1379" s="2">
        <v>0.09</v>
      </c>
      <c r="BB1379" s="2">
        <v>0.1</v>
      </c>
      <c r="BC1379" s="2">
        <v>100</v>
      </c>
      <c r="BD1379" s="2">
        <v>17.058399999999999</v>
      </c>
      <c r="BE1379" s="4"/>
      <c r="BF1379" s="4"/>
    </row>
    <row r="1380" spans="1:58" x14ac:dyDescent="0.2">
      <c r="A1380" s="29">
        <v>1379</v>
      </c>
      <c r="B1380" s="7" t="s">
        <v>37</v>
      </c>
      <c r="C1380" s="3">
        <v>39969</v>
      </c>
      <c r="D1380" s="4" t="s">
        <v>28</v>
      </c>
      <c r="E1380" s="4" t="s">
        <v>173</v>
      </c>
      <c r="F1380" s="5" t="s">
        <v>192</v>
      </c>
      <c r="G1380" s="6">
        <v>0.91041666666666676</v>
      </c>
      <c r="H1380" s="6">
        <v>0.91111111111111109</v>
      </c>
      <c r="I1380" s="85">
        <f t="shared" si="21"/>
        <v>0.99999999999983658</v>
      </c>
      <c r="J1380" s="86">
        <f>I1380*Segmentos!$D$7*(AH1380%)*IF(ISNUMBER(AI1380),AI1380%,0)</f>
        <v>4399.9999999992815</v>
      </c>
      <c r="K1380" s="86">
        <f>I1380*Segmentos!$D$7*(AL1380%)*IF(ISNUMBER(AM1380),AM1380%,0)</f>
        <v>4799.999999999216</v>
      </c>
      <c r="L1380" s="4"/>
      <c r="M1380" s="2">
        <v>1.1599999999999999</v>
      </c>
      <c r="N1380" s="2">
        <v>1.2</v>
      </c>
      <c r="O1380" s="2">
        <v>100</v>
      </c>
      <c r="P1380" s="2">
        <v>89.790099999999995</v>
      </c>
      <c r="Q1380" s="2">
        <v>0.46</v>
      </c>
      <c r="R1380" s="2">
        <v>0.5</v>
      </c>
      <c r="S1380" s="2">
        <v>100</v>
      </c>
      <c r="T1380" s="2">
        <v>5.88</v>
      </c>
      <c r="U1380" s="2">
        <v>1.22</v>
      </c>
      <c r="V1380" s="2">
        <v>1.2</v>
      </c>
      <c r="W1380" s="2">
        <v>100</v>
      </c>
      <c r="X1380" s="2">
        <v>19.8383</v>
      </c>
      <c r="Y1380" s="2">
        <v>1.35</v>
      </c>
      <c r="Z1380" s="2">
        <v>1.3</v>
      </c>
      <c r="AA1380" s="2">
        <v>100</v>
      </c>
      <c r="AB1380" s="2">
        <v>30.8004</v>
      </c>
      <c r="AC1380" s="2">
        <v>1.31</v>
      </c>
      <c r="AD1380" s="2">
        <v>1.3</v>
      </c>
      <c r="AE1380" s="2">
        <v>100</v>
      </c>
      <c r="AF1380" s="2">
        <v>33.2714</v>
      </c>
      <c r="AG1380" s="2">
        <v>1.0900000000000001</v>
      </c>
      <c r="AH1380" s="22">
        <v>1.1000000000000001</v>
      </c>
      <c r="AI1380" s="22">
        <v>100</v>
      </c>
      <c r="AJ1380" s="22">
        <v>40.100900000000003</v>
      </c>
      <c r="AK1380" s="18">
        <v>1.22</v>
      </c>
      <c r="AL1380" s="18">
        <v>1.2</v>
      </c>
      <c r="AM1380" s="18">
        <v>100</v>
      </c>
      <c r="AN1380" s="2">
        <v>49.6892</v>
      </c>
      <c r="AO1380" s="2">
        <v>0.39</v>
      </c>
      <c r="AP1380" s="2">
        <v>0.4</v>
      </c>
      <c r="AQ1380" s="2">
        <v>100</v>
      </c>
      <c r="AR1380" s="2">
        <v>3.2928999999999999</v>
      </c>
      <c r="AS1380" s="2">
        <v>0.4</v>
      </c>
      <c r="AT1380" s="2">
        <v>0.4</v>
      </c>
      <c r="AU1380" s="2">
        <v>100</v>
      </c>
      <c r="AV1380" s="2">
        <v>6.8121999999999998</v>
      </c>
      <c r="AW1380" s="2">
        <v>1.02</v>
      </c>
      <c r="AX1380" s="2">
        <v>1</v>
      </c>
      <c r="AY1380" s="2">
        <v>100</v>
      </c>
      <c r="AZ1380" s="2">
        <v>22.788599999999999</v>
      </c>
      <c r="BA1380" s="2">
        <v>1.92</v>
      </c>
      <c r="BB1380" s="2">
        <v>1.9</v>
      </c>
      <c r="BC1380" s="2">
        <v>100</v>
      </c>
      <c r="BD1380" s="2">
        <v>56.896500000000003</v>
      </c>
      <c r="BE1380" s="4"/>
      <c r="BF1380" s="4"/>
    </row>
    <row r="1381" spans="1:58" x14ac:dyDescent="0.2">
      <c r="A1381" s="29">
        <v>1380</v>
      </c>
      <c r="B1381" s="7" t="s">
        <v>86</v>
      </c>
      <c r="C1381" s="3">
        <v>39969</v>
      </c>
      <c r="D1381" s="4" t="s">
        <v>17</v>
      </c>
      <c r="E1381" s="4" t="s">
        <v>169</v>
      </c>
      <c r="F1381" s="5" t="s">
        <v>192</v>
      </c>
      <c r="G1381" s="6">
        <v>0.9159722222222223</v>
      </c>
      <c r="H1381" s="6">
        <v>0.9590277777777777</v>
      </c>
      <c r="I1381" s="85">
        <f t="shared" si="21"/>
        <v>61.99999999999978</v>
      </c>
      <c r="J1381" s="86">
        <f>I1381*Segmentos!$D$7*(AH1381%)*IF(ISNUMBER(AI1381),AI1381%,0)</f>
        <v>90395.999999999694</v>
      </c>
      <c r="K1381" s="86">
        <f>I1381*Segmentos!$D$7*(AL1381%)*IF(ISNUMBER(AM1381),AM1381%,0)</f>
        <v>46648.799999999836</v>
      </c>
      <c r="L1381" s="4"/>
      <c r="M1381" s="2">
        <v>0.27</v>
      </c>
      <c r="N1381" s="2">
        <v>0.9</v>
      </c>
      <c r="O1381" s="2">
        <v>30.2</v>
      </c>
      <c r="P1381" s="2">
        <v>93.033100000000005</v>
      </c>
      <c r="Q1381" s="2">
        <v>0.14000000000000001</v>
      </c>
      <c r="R1381" s="2">
        <v>0.5</v>
      </c>
      <c r="S1381" s="2">
        <v>25.5</v>
      </c>
      <c r="T1381" s="2">
        <v>8.0250000000000004</v>
      </c>
      <c r="U1381" s="2">
        <v>0.06</v>
      </c>
      <c r="V1381" s="2">
        <v>0.8</v>
      </c>
      <c r="W1381" s="2">
        <v>7.1</v>
      </c>
      <c r="X1381" s="2">
        <v>4.3254999999999999</v>
      </c>
      <c r="Y1381" s="2">
        <v>0.5</v>
      </c>
      <c r="Z1381" s="2">
        <v>1.1000000000000001</v>
      </c>
      <c r="AA1381" s="2">
        <v>45.3</v>
      </c>
      <c r="AB1381" s="2">
        <v>51.414400000000001</v>
      </c>
      <c r="AC1381" s="2">
        <v>0.26</v>
      </c>
      <c r="AD1381" s="2">
        <v>0.9</v>
      </c>
      <c r="AE1381" s="2">
        <v>28.6</v>
      </c>
      <c r="AF1381" s="2">
        <v>29.2682</v>
      </c>
      <c r="AG1381" s="2">
        <v>0.36</v>
      </c>
      <c r="AH1381" s="22">
        <v>0.9</v>
      </c>
      <c r="AI1381" s="22">
        <v>40.5</v>
      </c>
      <c r="AJ1381" s="22">
        <v>59.1584</v>
      </c>
      <c r="AK1381" s="18">
        <v>0.19</v>
      </c>
      <c r="AL1381" s="18">
        <v>0.9</v>
      </c>
      <c r="AM1381" s="18">
        <v>20.9</v>
      </c>
      <c r="AN1381" s="2">
        <v>33.874699999999997</v>
      </c>
      <c r="AO1381" s="2">
        <v>0</v>
      </c>
      <c r="AP1381" s="2">
        <v>0.2</v>
      </c>
      <c r="AQ1381" s="2">
        <v>1.6</v>
      </c>
      <c r="AR1381" s="2">
        <v>0.14649999999999999</v>
      </c>
      <c r="AS1381" s="2">
        <v>0.21</v>
      </c>
      <c r="AT1381" s="2">
        <v>0.8</v>
      </c>
      <c r="AU1381" s="2">
        <v>26.8</v>
      </c>
      <c r="AV1381" s="2">
        <v>15.9072</v>
      </c>
      <c r="AW1381" s="2">
        <v>0.47</v>
      </c>
      <c r="AX1381" s="2">
        <v>1.5</v>
      </c>
      <c r="AY1381" s="2">
        <v>30.7</v>
      </c>
      <c r="AZ1381" s="2">
        <v>46.808799999999998</v>
      </c>
      <c r="BA1381" s="2">
        <v>0.23</v>
      </c>
      <c r="BB1381" s="2">
        <v>0.7</v>
      </c>
      <c r="BC1381" s="2">
        <v>34.6</v>
      </c>
      <c r="BD1381" s="2">
        <v>30.1707</v>
      </c>
      <c r="BE1381" s="4"/>
      <c r="BF1381" s="4"/>
    </row>
    <row r="1382" spans="1:58" x14ac:dyDescent="0.2">
      <c r="A1382" s="29">
        <v>1381</v>
      </c>
      <c r="B1382" s="7" t="s">
        <v>14</v>
      </c>
      <c r="C1382" s="3">
        <v>39969</v>
      </c>
      <c r="D1382" s="4" t="s">
        <v>13</v>
      </c>
      <c r="E1382" s="4" t="s">
        <v>163</v>
      </c>
      <c r="F1382" s="5" t="s">
        <v>192</v>
      </c>
      <c r="G1382" s="6">
        <v>0.85069444444444453</v>
      </c>
      <c r="H1382" s="6">
        <v>0.875</v>
      </c>
      <c r="I1382" s="85">
        <f t="shared" si="21"/>
        <v>34.999999999999872</v>
      </c>
      <c r="J1382" s="86">
        <f>I1382*Segmentos!$D$7*(AH1382%)*IF(ISNUMBER(AI1382),AI1382%,0)</f>
        <v>601957.99999999779</v>
      </c>
      <c r="K1382" s="86">
        <f>I1382*Segmentos!$D$7*(AL1382%)*IF(ISNUMBER(AM1382),AM1382%,0)</f>
        <v>1107077.999999996</v>
      </c>
      <c r="L1382" s="4"/>
      <c r="M1382" s="2">
        <v>6.17</v>
      </c>
      <c r="N1382" s="2">
        <v>10.199999999999999</v>
      </c>
      <c r="O1382" s="2">
        <v>60.5</v>
      </c>
      <c r="P1382" s="2">
        <v>83.293599999999998</v>
      </c>
      <c r="Q1382" s="2">
        <v>5.97</v>
      </c>
      <c r="R1382" s="2">
        <v>10.1</v>
      </c>
      <c r="S1382" s="2">
        <v>59.4</v>
      </c>
      <c r="T1382" s="2">
        <v>13.4436</v>
      </c>
      <c r="U1382" s="2">
        <v>4.63</v>
      </c>
      <c r="V1382" s="2">
        <v>9.4</v>
      </c>
      <c r="W1382" s="2">
        <v>49.1</v>
      </c>
      <c r="X1382" s="2">
        <v>13.1038</v>
      </c>
      <c r="Y1382" s="2">
        <v>6.23</v>
      </c>
      <c r="Z1382" s="2">
        <v>10.3</v>
      </c>
      <c r="AA1382" s="2">
        <v>60.6</v>
      </c>
      <c r="AB1382" s="2">
        <v>24.7973</v>
      </c>
      <c r="AC1382" s="2">
        <v>7.21</v>
      </c>
      <c r="AD1382" s="2">
        <v>10.7</v>
      </c>
      <c r="AE1382" s="2">
        <v>67.3</v>
      </c>
      <c r="AF1382" s="2">
        <v>31.948899999999998</v>
      </c>
      <c r="AG1382" s="2">
        <v>4.28</v>
      </c>
      <c r="AH1382" s="22">
        <v>7.3</v>
      </c>
      <c r="AI1382" s="22">
        <v>58.9</v>
      </c>
      <c r="AJ1382" s="22">
        <v>27.392700000000001</v>
      </c>
      <c r="AK1382" s="18">
        <v>7.88</v>
      </c>
      <c r="AL1382" s="18">
        <v>12.9</v>
      </c>
      <c r="AM1382" s="18">
        <v>61.3</v>
      </c>
      <c r="AN1382" s="2">
        <v>55.9009</v>
      </c>
      <c r="AO1382" s="2">
        <v>4.8499999999999996</v>
      </c>
      <c r="AP1382" s="2">
        <v>7.9</v>
      </c>
      <c r="AQ1382" s="2">
        <v>61.2</v>
      </c>
      <c r="AR1382" s="2">
        <v>7.1440000000000001</v>
      </c>
      <c r="AS1382" s="2">
        <v>5.35</v>
      </c>
      <c r="AT1382" s="2">
        <v>7.4</v>
      </c>
      <c r="AU1382" s="2">
        <v>72</v>
      </c>
      <c r="AV1382" s="2">
        <v>15.892300000000001</v>
      </c>
      <c r="AW1382" s="2">
        <v>6.04</v>
      </c>
      <c r="AX1382" s="2">
        <v>10.6</v>
      </c>
      <c r="AY1382" s="2">
        <v>56.8</v>
      </c>
      <c r="AZ1382" s="2">
        <v>23.434200000000001</v>
      </c>
      <c r="BA1382" s="2">
        <v>7.13</v>
      </c>
      <c r="BB1382" s="2">
        <v>12.1</v>
      </c>
      <c r="BC1382" s="2">
        <v>58.8</v>
      </c>
      <c r="BD1382" s="2">
        <v>36.823</v>
      </c>
      <c r="BE1382" s="4"/>
      <c r="BF1382" s="4"/>
    </row>
    <row r="1383" spans="1:58" x14ac:dyDescent="0.2">
      <c r="A1383" s="29">
        <v>1382</v>
      </c>
      <c r="B1383" s="7" t="s">
        <v>46</v>
      </c>
      <c r="C1383" s="3">
        <v>39969</v>
      </c>
      <c r="D1383" s="4" t="s">
        <v>0</v>
      </c>
      <c r="E1383" s="4" t="s">
        <v>170</v>
      </c>
      <c r="F1383" s="5" t="s">
        <v>192</v>
      </c>
      <c r="G1383" s="6">
        <v>0.75277777777777777</v>
      </c>
      <c r="H1383" s="6">
        <v>0.88402777777777775</v>
      </c>
      <c r="I1383" s="85">
        <f t="shared" si="21"/>
        <v>188.99999999999997</v>
      </c>
      <c r="J1383" s="86">
        <f>I1383*Segmentos!$D$7*(AH1383%)*IF(ISNUMBER(AI1383),AI1383%,0)</f>
        <v>1890302.3999999997</v>
      </c>
      <c r="K1383" s="86">
        <f>I1383*Segmentos!$D$7*(AL1383%)*IF(ISNUMBER(AM1383),AM1383%,0)</f>
        <v>2314493.9999999995</v>
      </c>
      <c r="L1383" s="4"/>
      <c r="M1383" s="2">
        <v>2.81</v>
      </c>
      <c r="N1383" s="2">
        <v>14.6</v>
      </c>
      <c r="O1383" s="2">
        <v>19.2</v>
      </c>
      <c r="P1383" s="2">
        <v>61.019199999999998</v>
      </c>
      <c r="Q1383" s="2">
        <v>3.47</v>
      </c>
      <c r="R1383" s="2">
        <v>16</v>
      </c>
      <c r="S1383" s="2">
        <v>21.7</v>
      </c>
      <c r="T1383" s="2">
        <v>12.5838</v>
      </c>
      <c r="U1383" s="2">
        <v>3.55</v>
      </c>
      <c r="V1383" s="2">
        <v>15.2</v>
      </c>
      <c r="W1383" s="2">
        <v>23.4</v>
      </c>
      <c r="X1383" s="2">
        <v>16.188099999999999</v>
      </c>
      <c r="Y1383" s="2">
        <v>3.18</v>
      </c>
      <c r="Z1383" s="2">
        <v>15.9</v>
      </c>
      <c r="AA1383" s="2">
        <v>20</v>
      </c>
      <c r="AB1383" s="2">
        <v>20.381399999999999</v>
      </c>
      <c r="AC1383" s="2">
        <v>1.66</v>
      </c>
      <c r="AD1383" s="2">
        <v>12.4</v>
      </c>
      <c r="AE1383" s="2">
        <v>13.5</v>
      </c>
      <c r="AF1383" s="2">
        <v>11.8659</v>
      </c>
      <c r="AG1383" s="2">
        <v>2.5099999999999998</v>
      </c>
      <c r="AH1383" s="22">
        <v>13.3</v>
      </c>
      <c r="AI1383" s="22">
        <v>18.8</v>
      </c>
      <c r="AJ1383" s="22">
        <v>25.895499999999998</v>
      </c>
      <c r="AK1383" s="18">
        <v>3.08</v>
      </c>
      <c r="AL1383" s="18">
        <v>15.7</v>
      </c>
      <c r="AM1383" s="18">
        <v>19.5</v>
      </c>
      <c r="AN1383" s="2">
        <v>35.123600000000003</v>
      </c>
      <c r="AO1383" s="2">
        <v>2.59</v>
      </c>
      <c r="AP1383" s="2">
        <v>11</v>
      </c>
      <c r="AQ1383" s="2">
        <v>23.5</v>
      </c>
      <c r="AR1383" s="2">
        <v>6.1509</v>
      </c>
      <c r="AS1383" s="2">
        <v>2.36</v>
      </c>
      <c r="AT1383" s="2">
        <v>11.7</v>
      </c>
      <c r="AU1383" s="2">
        <v>20.100000000000001</v>
      </c>
      <c r="AV1383" s="2">
        <v>11.2813</v>
      </c>
      <c r="AW1383" s="2">
        <v>2.4300000000000002</v>
      </c>
      <c r="AX1383" s="2">
        <v>14.4</v>
      </c>
      <c r="AY1383" s="2">
        <v>16.899999999999999</v>
      </c>
      <c r="AZ1383" s="2">
        <v>15.2098</v>
      </c>
      <c r="BA1383" s="2">
        <v>3.41</v>
      </c>
      <c r="BB1383" s="2">
        <v>17.399999999999999</v>
      </c>
      <c r="BC1383" s="2">
        <v>19.600000000000001</v>
      </c>
      <c r="BD1383" s="2">
        <v>28.377300000000002</v>
      </c>
      <c r="BE1383" s="4"/>
      <c r="BF1383" s="4"/>
    </row>
    <row r="1384" spans="1:58" x14ac:dyDescent="0.2">
      <c r="A1384" s="29">
        <v>1383</v>
      </c>
      <c r="B1384" s="7" t="s">
        <v>10</v>
      </c>
      <c r="C1384" s="3">
        <v>39969</v>
      </c>
      <c r="D1384" s="4" t="s">
        <v>8</v>
      </c>
      <c r="E1384" s="4" t="s">
        <v>164</v>
      </c>
      <c r="F1384" s="5" t="s">
        <v>192</v>
      </c>
      <c r="G1384" s="6">
        <v>0.87361111111111101</v>
      </c>
      <c r="H1384" s="6">
        <v>0.91736111111111107</v>
      </c>
      <c r="I1384" s="85">
        <f t="shared" si="21"/>
        <v>63.000000000000099</v>
      </c>
      <c r="J1384" s="86">
        <f>I1384*Segmentos!$D$7*(AH1384%)*IF(ISNUMBER(AI1384),AI1384%,0)</f>
        <v>937540.80000000156</v>
      </c>
      <c r="K1384" s="86">
        <f>I1384*Segmentos!$D$7*(AL1384%)*IF(ISNUMBER(AM1384),AM1384%,0)</f>
        <v>1245358.8000000017</v>
      </c>
      <c r="L1384" s="4"/>
      <c r="M1384" s="2">
        <v>4.37</v>
      </c>
      <c r="N1384" s="2">
        <v>14.8</v>
      </c>
      <c r="O1384" s="2">
        <v>29.5</v>
      </c>
      <c r="P1384" s="2">
        <v>91.204599999999999</v>
      </c>
      <c r="Q1384" s="2">
        <v>1</v>
      </c>
      <c r="R1384" s="2">
        <v>6.4</v>
      </c>
      <c r="S1384" s="2">
        <v>15.6</v>
      </c>
      <c r="T1384" s="2">
        <v>3.4670999999999998</v>
      </c>
      <c r="U1384" s="2">
        <v>1.51</v>
      </c>
      <c r="V1384" s="2">
        <v>8.3000000000000007</v>
      </c>
      <c r="W1384" s="2">
        <v>18.3</v>
      </c>
      <c r="X1384" s="2">
        <v>6.5888999999999998</v>
      </c>
      <c r="Y1384" s="2">
        <v>3.67</v>
      </c>
      <c r="Z1384" s="2">
        <v>17</v>
      </c>
      <c r="AA1384" s="2">
        <v>21.6</v>
      </c>
      <c r="AB1384" s="2">
        <v>22.581600000000002</v>
      </c>
      <c r="AC1384" s="2">
        <v>8.56</v>
      </c>
      <c r="AD1384" s="2">
        <v>21.3</v>
      </c>
      <c r="AE1384" s="2">
        <v>40.1</v>
      </c>
      <c r="AF1384" s="2">
        <v>58.567</v>
      </c>
      <c r="AG1384" s="2">
        <v>3.73</v>
      </c>
      <c r="AH1384" s="22">
        <v>14.2</v>
      </c>
      <c r="AI1384" s="22">
        <v>26.2</v>
      </c>
      <c r="AJ1384" s="22">
        <v>36.8962</v>
      </c>
      <c r="AK1384" s="18">
        <v>4.96</v>
      </c>
      <c r="AL1384" s="18">
        <v>15.3</v>
      </c>
      <c r="AM1384" s="18">
        <v>32.299999999999997</v>
      </c>
      <c r="AN1384" s="2">
        <v>54.308300000000003</v>
      </c>
      <c r="AO1384" s="2">
        <v>1.43</v>
      </c>
      <c r="AP1384" s="2">
        <v>7.6</v>
      </c>
      <c r="AQ1384" s="2">
        <v>18.899999999999999</v>
      </c>
      <c r="AR1384" s="2">
        <v>3.2681</v>
      </c>
      <c r="AS1384" s="2">
        <v>3.31</v>
      </c>
      <c r="AT1384" s="2">
        <v>11.8</v>
      </c>
      <c r="AU1384" s="2">
        <v>28.1</v>
      </c>
      <c r="AV1384" s="2">
        <v>15.2128</v>
      </c>
      <c r="AW1384" s="2">
        <v>3.4</v>
      </c>
      <c r="AX1384" s="2">
        <v>15.2</v>
      </c>
      <c r="AY1384" s="2">
        <v>22.3</v>
      </c>
      <c r="AZ1384" s="2">
        <v>20.372900000000001</v>
      </c>
      <c r="BA1384" s="2">
        <v>6.56</v>
      </c>
      <c r="BB1384" s="2">
        <v>18.3</v>
      </c>
      <c r="BC1384" s="2">
        <v>35.799999999999997</v>
      </c>
      <c r="BD1384" s="2">
        <v>52.3508</v>
      </c>
      <c r="BE1384" s="4"/>
      <c r="BF1384" s="4"/>
    </row>
    <row r="1385" spans="1:58" x14ac:dyDescent="0.2">
      <c r="A1385" s="29">
        <v>1384</v>
      </c>
      <c r="B1385" s="7" t="s">
        <v>48</v>
      </c>
      <c r="C1385" s="3">
        <v>39969</v>
      </c>
      <c r="D1385" s="4" t="s">
        <v>8</v>
      </c>
      <c r="E1385" s="4" t="s">
        <v>176</v>
      </c>
      <c r="F1385" s="5" t="s">
        <v>192</v>
      </c>
      <c r="G1385" s="6">
        <v>0.91736111111111107</v>
      </c>
      <c r="H1385" s="6">
        <v>3.125E-2</v>
      </c>
      <c r="I1385" s="85">
        <f t="shared" si="21"/>
        <v>164.00000000000006</v>
      </c>
      <c r="J1385" s="86">
        <f>I1385*Segmentos!$D$7*(AH1385%)*IF(ISNUMBER(AI1385),AI1385%,0)</f>
        <v>5303760.0000000019</v>
      </c>
      <c r="K1385" s="86">
        <f>I1385*Segmentos!$D$7*(AL1385%)*IF(ISNUMBER(AM1385),AM1385%,0)</f>
        <v>5297724.8000000026</v>
      </c>
      <c r="L1385" s="4"/>
      <c r="M1385" s="2">
        <v>8.07</v>
      </c>
      <c r="N1385" s="2">
        <v>29.6</v>
      </c>
      <c r="O1385" s="2">
        <v>27.3</v>
      </c>
      <c r="P1385" s="2">
        <v>80.672700000000006</v>
      </c>
      <c r="Q1385" s="2">
        <v>5.26</v>
      </c>
      <c r="R1385" s="2">
        <v>21.9</v>
      </c>
      <c r="S1385" s="2">
        <v>24</v>
      </c>
      <c r="T1385" s="2">
        <v>8.7796000000000003</v>
      </c>
      <c r="U1385" s="2">
        <v>5.27</v>
      </c>
      <c r="V1385" s="2">
        <v>29</v>
      </c>
      <c r="W1385" s="2">
        <v>18.2</v>
      </c>
      <c r="X1385" s="2">
        <v>11.0497</v>
      </c>
      <c r="Y1385" s="2">
        <v>8.0500000000000007</v>
      </c>
      <c r="Z1385" s="2">
        <v>31.5</v>
      </c>
      <c r="AA1385" s="2">
        <v>25.6</v>
      </c>
      <c r="AB1385" s="2">
        <v>23.772600000000001</v>
      </c>
      <c r="AC1385" s="2">
        <v>11.29</v>
      </c>
      <c r="AD1385" s="2">
        <v>32.1</v>
      </c>
      <c r="AE1385" s="2">
        <v>35.1</v>
      </c>
      <c r="AF1385" s="2">
        <v>37.070799999999998</v>
      </c>
      <c r="AG1385" s="2">
        <v>8.08</v>
      </c>
      <c r="AH1385" s="22">
        <v>29.4</v>
      </c>
      <c r="AI1385" s="22">
        <v>27.5</v>
      </c>
      <c r="AJ1385" s="22">
        <v>38.351399999999998</v>
      </c>
      <c r="AK1385" s="18">
        <v>8.0500000000000007</v>
      </c>
      <c r="AL1385" s="18">
        <v>29.8</v>
      </c>
      <c r="AM1385" s="18">
        <v>27.1</v>
      </c>
      <c r="AN1385" s="2">
        <v>42.321300000000001</v>
      </c>
      <c r="AO1385" s="2">
        <v>2.73</v>
      </c>
      <c r="AP1385" s="2">
        <v>17.2</v>
      </c>
      <c r="AQ1385" s="2">
        <v>15.9</v>
      </c>
      <c r="AR1385" s="2">
        <v>2.9887999999999999</v>
      </c>
      <c r="AS1385" s="2">
        <v>6.05</v>
      </c>
      <c r="AT1385" s="2">
        <v>22.7</v>
      </c>
      <c r="AU1385" s="2">
        <v>26.7</v>
      </c>
      <c r="AV1385" s="2">
        <v>13.321400000000001</v>
      </c>
      <c r="AW1385" s="2">
        <v>8.19</v>
      </c>
      <c r="AX1385" s="2">
        <v>31.7</v>
      </c>
      <c r="AY1385" s="2">
        <v>25.9</v>
      </c>
      <c r="AZ1385" s="2">
        <v>23.543800000000001</v>
      </c>
      <c r="BA1385" s="2">
        <v>10.66</v>
      </c>
      <c r="BB1385" s="2">
        <v>35.5</v>
      </c>
      <c r="BC1385" s="2">
        <v>30</v>
      </c>
      <c r="BD1385" s="2">
        <v>40.8187</v>
      </c>
      <c r="BE1385" s="4"/>
      <c r="BF1385" s="4"/>
    </row>
    <row r="1386" spans="1:58" x14ac:dyDescent="0.2">
      <c r="A1386" s="29">
        <v>1385</v>
      </c>
      <c r="B1386" s="7" t="s">
        <v>83</v>
      </c>
      <c r="C1386" s="3">
        <v>39969</v>
      </c>
      <c r="D1386" s="4" t="s">
        <v>21</v>
      </c>
      <c r="E1386" s="4" t="s">
        <v>170</v>
      </c>
      <c r="F1386" s="5" t="s">
        <v>192</v>
      </c>
      <c r="G1386" s="6">
        <v>0.87569444444444444</v>
      </c>
      <c r="H1386" s="6">
        <v>0.88958333333333339</v>
      </c>
      <c r="I1386" s="85">
        <f t="shared" si="21"/>
        <v>20.000000000000089</v>
      </c>
      <c r="J1386" s="86">
        <f>I1386*Segmentos!$D$7*(AH1386%)*IF(ISNUMBER(AI1386),AI1386%,0)</f>
        <v>45808.000000000196</v>
      </c>
      <c r="K1386" s="86">
        <f>I1386*Segmentos!$D$7*(AL1386%)*IF(ISNUMBER(AM1386),AM1386%,0)</f>
        <v>20400.000000000091</v>
      </c>
      <c r="L1386" s="4"/>
      <c r="M1386" s="2">
        <v>0.4</v>
      </c>
      <c r="N1386" s="2">
        <v>1.2</v>
      </c>
      <c r="O1386" s="2">
        <v>34.1</v>
      </c>
      <c r="P1386" s="2">
        <v>56.373199999999997</v>
      </c>
      <c r="Q1386" s="2">
        <v>0.25</v>
      </c>
      <c r="R1386" s="2">
        <v>0.6</v>
      </c>
      <c r="S1386" s="2">
        <v>40.799999999999997</v>
      </c>
      <c r="T1386" s="2">
        <v>5.7297000000000002</v>
      </c>
      <c r="U1386" s="2">
        <v>0.41</v>
      </c>
      <c r="V1386" s="2">
        <v>1.2</v>
      </c>
      <c r="W1386" s="2">
        <v>34.299999999999997</v>
      </c>
      <c r="X1386" s="2">
        <v>12.030200000000001</v>
      </c>
      <c r="Y1386" s="2">
        <v>0.27</v>
      </c>
      <c r="Z1386" s="2">
        <v>0.7</v>
      </c>
      <c r="AA1386" s="2">
        <v>38.700000000000003</v>
      </c>
      <c r="AB1386" s="2">
        <v>11.1031</v>
      </c>
      <c r="AC1386" s="2">
        <v>0.6</v>
      </c>
      <c r="AD1386" s="2">
        <v>1.9</v>
      </c>
      <c r="AE1386" s="2">
        <v>31.4</v>
      </c>
      <c r="AF1386" s="2">
        <v>27.510200000000001</v>
      </c>
      <c r="AG1386" s="2">
        <v>0.56999999999999995</v>
      </c>
      <c r="AH1386" s="22">
        <v>1.4</v>
      </c>
      <c r="AI1386" s="22">
        <v>40.9</v>
      </c>
      <c r="AJ1386" s="22">
        <v>37.747</v>
      </c>
      <c r="AK1386" s="18">
        <v>0.25</v>
      </c>
      <c r="AL1386" s="18">
        <v>1</v>
      </c>
      <c r="AM1386" s="18">
        <v>25.5</v>
      </c>
      <c r="AN1386" s="2">
        <v>18.626100000000001</v>
      </c>
      <c r="AO1386" s="2">
        <v>0.33</v>
      </c>
      <c r="AP1386" s="2">
        <v>0.8</v>
      </c>
      <c r="AQ1386" s="2">
        <v>42</v>
      </c>
      <c r="AR1386" s="2">
        <v>5.0076999999999998</v>
      </c>
      <c r="AS1386" s="2">
        <v>0.28999999999999998</v>
      </c>
      <c r="AT1386" s="2">
        <v>0.9</v>
      </c>
      <c r="AU1386" s="2">
        <v>31.9</v>
      </c>
      <c r="AV1386" s="2">
        <v>8.8437999999999999</v>
      </c>
      <c r="AW1386" s="2">
        <v>0.25</v>
      </c>
      <c r="AX1386" s="2">
        <v>0.3</v>
      </c>
      <c r="AY1386" s="2">
        <v>100</v>
      </c>
      <c r="AZ1386" s="2">
        <v>10.1045</v>
      </c>
      <c r="BA1386" s="2">
        <v>0.6</v>
      </c>
      <c r="BB1386" s="2">
        <v>2.2000000000000002</v>
      </c>
      <c r="BC1386" s="2">
        <v>28</v>
      </c>
      <c r="BD1386" s="2">
        <v>32.417200000000001</v>
      </c>
      <c r="BE1386" s="4"/>
      <c r="BF1386" s="4"/>
    </row>
    <row r="1387" spans="1:58" x14ac:dyDescent="0.2">
      <c r="A1387" s="29">
        <v>1386</v>
      </c>
      <c r="B1387" s="7" t="s">
        <v>47</v>
      </c>
      <c r="C1387" s="3">
        <v>39969</v>
      </c>
      <c r="D1387" s="4" t="s">
        <v>3</v>
      </c>
      <c r="E1387" s="4" t="s">
        <v>175</v>
      </c>
      <c r="F1387" s="5" t="s">
        <v>192</v>
      </c>
      <c r="G1387" s="6">
        <v>0.91874999999999996</v>
      </c>
      <c r="H1387" s="6">
        <v>3.125E-2</v>
      </c>
      <c r="I1387" s="85">
        <f t="shared" si="21"/>
        <v>162.00000000000006</v>
      </c>
      <c r="J1387" s="86">
        <f>I1387*Segmentos!$D$7*(AH1387%)*IF(ISNUMBER(AI1387),AI1387%,0)</f>
        <v>2864160.0000000014</v>
      </c>
      <c r="K1387" s="86">
        <f>I1387*Segmentos!$D$7*(AL1387%)*IF(ISNUMBER(AM1387),AM1387%,0)</f>
        <v>5562432.0000000019</v>
      </c>
      <c r="L1387" s="4"/>
      <c r="M1387" s="2">
        <v>6.61</v>
      </c>
      <c r="N1387" s="2">
        <v>27.9</v>
      </c>
      <c r="O1387" s="2">
        <v>23.7</v>
      </c>
      <c r="P1387" s="2">
        <v>94.055599999999998</v>
      </c>
      <c r="Q1387" s="2">
        <v>3.58</v>
      </c>
      <c r="R1387" s="2">
        <v>17.3</v>
      </c>
      <c r="S1387" s="2">
        <v>20.7</v>
      </c>
      <c r="T1387" s="2">
        <v>8.5051000000000005</v>
      </c>
      <c r="U1387" s="2">
        <v>6.54</v>
      </c>
      <c r="V1387" s="2">
        <v>29</v>
      </c>
      <c r="W1387" s="2">
        <v>22.5</v>
      </c>
      <c r="X1387" s="2">
        <v>19.518899999999999</v>
      </c>
      <c r="Y1387" s="2">
        <v>6.4</v>
      </c>
      <c r="Z1387" s="2">
        <v>29.6</v>
      </c>
      <c r="AA1387" s="2">
        <v>21.6</v>
      </c>
      <c r="AB1387" s="2">
        <v>26.904699999999998</v>
      </c>
      <c r="AC1387" s="2">
        <v>8.3699999999999992</v>
      </c>
      <c r="AD1387" s="2">
        <v>31</v>
      </c>
      <c r="AE1387" s="2">
        <v>27</v>
      </c>
      <c r="AF1387" s="2">
        <v>39.127000000000002</v>
      </c>
      <c r="AG1387" s="2">
        <v>4.42</v>
      </c>
      <c r="AH1387" s="22">
        <v>26</v>
      </c>
      <c r="AI1387" s="22">
        <v>17</v>
      </c>
      <c r="AJ1387" s="22">
        <v>29.840199999999999</v>
      </c>
      <c r="AK1387" s="18">
        <v>8.58</v>
      </c>
      <c r="AL1387" s="18">
        <v>29.6</v>
      </c>
      <c r="AM1387" s="18">
        <v>29</v>
      </c>
      <c r="AN1387" s="2">
        <v>64.215500000000006</v>
      </c>
      <c r="AO1387" s="2">
        <v>5.15</v>
      </c>
      <c r="AP1387" s="2">
        <v>24.2</v>
      </c>
      <c r="AQ1387" s="2">
        <v>21.3</v>
      </c>
      <c r="AR1387" s="2">
        <v>8.0101999999999993</v>
      </c>
      <c r="AS1387" s="2">
        <v>6.13</v>
      </c>
      <c r="AT1387" s="2">
        <v>23.9</v>
      </c>
      <c r="AU1387" s="2">
        <v>25.7</v>
      </c>
      <c r="AV1387" s="2">
        <v>19.223199999999999</v>
      </c>
      <c r="AW1387" s="2">
        <v>7.95</v>
      </c>
      <c r="AX1387" s="2">
        <v>28.9</v>
      </c>
      <c r="AY1387" s="2">
        <v>27.5</v>
      </c>
      <c r="AZ1387" s="2">
        <v>32.527500000000003</v>
      </c>
      <c r="BA1387" s="2">
        <v>6.29</v>
      </c>
      <c r="BB1387" s="2">
        <v>30.5</v>
      </c>
      <c r="BC1387" s="2">
        <v>20.6</v>
      </c>
      <c r="BD1387" s="2">
        <v>34.294600000000003</v>
      </c>
      <c r="BE1387" s="4"/>
      <c r="BF1387" s="4"/>
    </row>
    <row r="1388" spans="1:58" x14ac:dyDescent="0.2">
      <c r="A1388" s="29">
        <v>1387</v>
      </c>
      <c r="B1388" s="7" t="s">
        <v>23</v>
      </c>
      <c r="C1388" s="3">
        <v>39969</v>
      </c>
      <c r="D1388" s="4" t="s">
        <v>21</v>
      </c>
      <c r="E1388" s="4" t="s">
        <v>170</v>
      </c>
      <c r="F1388" s="5" t="s">
        <v>192</v>
      </c>
      <c r="G1388" s="6">
        <v>0.90902777777777777</v>
      </c>
      <c r="H1388" s="6">
        <v>0.91527777777777775</v>
      </c>
      <c r="I1388" s="85">
        <f t="shared" si="21"/>
        <v>8.999999999999968</v>
      </c>
      <c r="J1388" s="86">
        <f>I1388*Segmentos!$D$7*(AH1388%)*IF(ISNUMBER(AI1388),AI1388%,0)</f>
        <v>13276.799999999956</v>
      </c>
      <c r="K1388" s="86">
        <f>I1388*Segmentos!$D$7*(AL1388%)*IF(ISNUMBER(AM1388),AM1388%,0)</f>
        <v>11735.99999999996</v>
      </c>
      <c r="L1388" s="4"/>
      <c r="M1388" s="2">
        <v>0.35</v>
      </c>
      <c r="N1388" s="2">
        <v>0.4</v>
      </c>
      <c r="O1388" s="2">
        <v>77.900000000000006</v>
      </c>
      <c r="P1388" s="2">
        <v>34.273099999999999</v>
      </c>
      <c r="Q1388" s="2">
        <v>0.26</v>
      </c>
      <c r="R1388" s="2">
        <v>0.3</v>
      </c>
      <c r="S1388" s="2">
        <v>100</v>
      </c>
      <c r="T1388" s="2">
        <v>4.1877000000000004</v>
      </c>
      <c r="U1388" s="2">
        <v>0.06</v>
      </c>
      <c r="V1388" s="2">
        <v>0.2</v>
      </c>
      <c r="W1388" s="2">
        <v>32.9</v>
      </c>
      <c r="X1388" s="2">
        <v>1.3216000000000001</v>
      </c>
      <c r="Y1388" s="2">
        <v>0.75</v>
      </c>
      <c r="Z1388" s="2">
        <v>1</v>
      </c>
      <c r="AA1388" s="2">
        <v>75.5</v>
      </c>
      <c r="AB1388" s="2">
        <v>21.6647</v>
      </c>
      <c r="AC1388" s="2">
        <v>0.22</v>
      </c>
      <c r="AD1388" s="2">
        <v>0.2</v>
      </c>
      <c r="AE1388" s="2">
        <v>100</v>
      </c>
      <c r="AF1388" s="2">
        <v>7.0991</v>
      </c>
      <c r="AG1388" s="2">
        <v>0.41</v>
      </c>
      <c r="AH1388" s="22">
        <v>0.4</v>
      </c>
      <c r="AI1388" s="22">
        <v>92.2</v>
      </c>
      <c r="AJ1388" s="22">
        <v>19.089700000000001</v>
      </c>
      <c r="AK1388" s="18">
        <v>0.28999999999999998</v>
      </c>
      <c r="AL1388" s="18">
        <v>0.5</v>
      </c>
      <c r="AM1388" s="18">
        <v>65.2</v>
      </c>
      <c r="AN1388" s="2">
        <v>15.183400000000001</v>
      </c>
      <c r="AO1388" s="2">
        <v>0.48</v>
      </c>
      <c r="AP1388" s="2">
        <v>0.7</v>
      </c>
      <c r="AQ1388" s="2">
        <v>65.599999999999994</v>
      </c>
      <c r="AR1388" s="2">
        <v>5.1414</v>
      </c>
      <c r="AS1388" s="2">
        <v>0.34</v>
      </c>
      <c r="AT1388" s="2">
        <v>0.3</v>
      </c>
      <c r="AU1388" s="2">
        <v>100</v>
      </c>
      <c r="AV1388" s="2">
        <v>7.3710000000000004</v>
      </c>
      <c r="AW1388" s="2">
        <v>0.65</v>
      </c>
      <c r="AX1388" s="2">
        <v>0.6</v>
      </c>
      <c r="AY1388" s="2">
        <v>100</v>
      </c>
      <c r="AZ1388" s="2">
        <v>18.2502</v>
      </c>
      <c r="BA1388" s="2">
        <v>0.09</v>
      </c>
      <c r="BB1388" s="2">
        <v>0.3</v>
      </c>
      <c r="BC1388" s="2">
        <v>33.299999999999997</v>
      </c>
      <c r="BD1388" s="2">
        <v>3.5105</v>
      </c>
      <c r="BE1388" s="4"/>
      <c r="BF1388" s="4"/>
    </row>
    <row r="1389" spans="1:58" x14ac:dyDescent="0.2">
      <c r="A1389" s="29">
        <v>1388</v>
      </c>
      <c r="B1389" s="7" t="s">
        <v>25</v>
      </c>
      <c r="C1389" s="3">
        <v>39969</v>
      </c>
      <c r="D1389" s="4" t="s">
        <v>21</v>
      </c>
      <c r="E1389" s="4" t="s">
        <v>171</v>
      </c>
      <c r="F1389" s="5" t="s">
        <v>192</v>
      </c>
      <c r="G1389" s="6">
        <v>0.8965277777777777</v>
      </c>
      <c r="H1389" s="6">
        <v>0.89861111111111114</v>
      </c>
      <c r="I1389" s="85">
        <f t="shared" si="21"/>
        <v>3.0000000000001492</v>
      </c>
      <c r="J1389" s="86">
        <f>I1389*Segmentos!$D$7*(AH1389%)*IF(ISNUMBER(AI1389),AI1389%,0)</f>
        <v>5860.8000000002912</v>
      </c>
      <c r="K1389" s="86">
        <f>I1389*Segmentos!$D$7*(AL1389%)*IF(ISNUMBER(AM1389),AM1389%,0)</f>
        <v>3214.8000000001598</v>
      </c>
      <c r="L1389" s="4"/>
      <c r="M1389" s="2">
        <v>0.38</v>
      </c>
      <c r="N1389" s="2">
        <v>0.4</v>
      </c>
      <c r="O1389" s="2">
        <v>83.8</v>
      </c>
      <c r="P1389" s="2">
        <v>42.071599999999997</v>
      </c>
      <c r="Q1389" s="2">
        <v>0.38</v>
      </c>
      <c r="R1389" s="2">
        <v>0.5</v>
      </c>
      <c r="S1389" s="2">
        <v>76.900000000000006</v>
      </c>
      <c r="T1389" s="2">
        <v>7.0598000000000001</v>
      </c>
      <c r="U1389" s="2">
        <v>0.23</v>
      </c>
      <c r="V1389" s="2">
        <v>0.3</v>
      </c>
      <c r="W1389" s="2">
        <v>81.900000000000006</v>
      </c>
      <c r="X1389" s="2">
        <v>5.3071000000000002</v>
      </c>
      <c r="Y1389" s="2">
        <v>0.41</v>
      </c>
      <c r="Z1389" s="2">
        <v>0.5</v>
      </c>
      <c r="AA1389" s="2">
        <v>83.1</v>
      </c>
      <c r="AB1389" s="2">
        <v>13.5571</v>
      </c>
      <c r="AC1389" s="2">
        <v>0.44</v>
      </c>
      <c r="AD1389" s="2">
        <v>0.5</v>
      </c>
      <c r="AE1389" s="2">
        <v>88.7</v>
      </c>
      <c r="AF1389" s="2">
        <v>16.147600000000001</v>
      </c>
      <c r="AG1389" s="2">
        <v>0.53</v>
      </c>
      <c r="AH1389" s="22">
        <v>0.6</v>
      </c>
      <c r="AI1389" s="22">
        <v>81.400000000000006</v>
      </c>
      <c r="AJ1389" s="22">
        <v>28.041399999999999</v>
      </c>
      <c r="AK1389" s="18">
        <v>0.24</v>
      </c>
      <c r="AL1389" s="18">
        <v>0.3</v>
      </c>
      <c r="AM1389" s="18">
        <v>89.3</v>
      </c>
      <c r="AN1389" s="2">
        <v>14.030200000000001</v>
      </c>
      <c r="AO1389" s="2">
        <v>0.13</v>
      </c>
      <c r="AP1389" s="2">
        <v>0.1</v>
      </c>
      <c r="AQ1389" s="2">
        <v>100</v>
      </c>
      <c r="AR1389" s="2">
        <v>1.6091</v>
      </c>
      <c r="AS1389" s="2">
        <v>0.43</v>
      </c>
      <c r="AT1389" s="2">
        <v>0.4</v>
      </c>
      <c r="AU1389" s="2">
        <v>100</v>
      </c>
      <c r="AV1389" s="2">
        <v>10.5768</v>
      </c>
      <c r="AW1389" s="2">
        <v>0.47</v>
      </c>
      <c r="AX1389" s="2">
        <v>0.5</v>
      </c>
      <c r="AY1389" s="2">
        <v>90</v>
      </c>
      <c r="AZ1389" s="2">
        <v>15.2592</v>
      </c>
      <c r="BA1389" s="2">
        <v>0.34</v>
      </c>
      <c r="BB1389" s="2">
        <v>0.5</v>
      </c>
      <c r="BC1389" s="2">
        <v>69.5</v>
      </c>
      <c r="BD1389" s="2">
        <v>14.6265</v>
      </c>
      <c r="BE1389" s="4"/>
      <c r="BF1389" s="4"/>
    </row>
    <row r="1390" spans="1:58" x14ac:dyDescent="0.2">
      <c r="A1390" s="29">
        <v>1389</v>
      </c>
      <c r="B1390" s="7" t="s">
        <v>87</v>
      </c>
      <c r="C1390" s="3">
        <v>39969</v>
      </c>
      <c r="D1390" s="4" t="s">
        <v>28</v>
      </c>
      <c r="E1390" s="4" t="s">
        <v>169</v>
      </c>
      <c r="F1390" s="5" t="s">
        <v>192</v>
      </c>
      <c r="G1390" s="6">
        <v>0.83958333333333324</v>
      </c>
      <c r="H1390" s="6">
        <v>0.87430555555555556</v>
      </c>
      <c r="I1390" s="85">
        <f t="shared" si="21"/>
        <v>50.000000000000142</v>
      </c>
      <c r="J1390" s="86">
        <f>I1390*Segmentos!$D$7*(AH1390%)*IF(ISNUMBER(AI1390),AI1390%,0)</f>
        <v>109500.00000000029</v>
      </c>
      <c r="K1390" s="86">
        <f>I1390*Segmentos!$D$7*(AL1390%)*IF(ISNUMBER(AM1390),AM1390%,0)</f>
        <v>270100.00000000081</v>
      </c>
      <c r="L1390" s="4"/>
      <c r="M1390" s="2">
        <v>0.96</v>
      </c>
      <c r="N1390" s="2">
        <v>2.6</v>
      </c>
      <c r="O1390" s="2">
        <v>36.5</v>
      </c>
      <c r="P1390" s="2">
        <v>94.379499999999993</v>
      </c>
      <c r="Q1390" s="2">
        <v>0.31</v>
      </c>
      <c r="R1390" s="2">
        <v>2.1</v>
      </c>
      <c r="S1390" s="2">
        <v>14.5</v>
      </c>
      <c r="T1390" s="2">
        <v>5.0650000000000004</v>
      </c>
      <c r="U1390" s="2">
        <v>0</v>
      </c>
      <c r="V1390" s="2">
        <v>0</v>
      </c>
      <c r="W1390" s="8" t="s">
        <v>577</v>
      </c>
      <c r="X1390" s="2">
        <v>0</v>
      </c>
      <c r="Y1390" s="2">
        <v>1.26</v>
      </c>
      <c r="Z1390" s="2">
        <v>3.3</v>
      </c>
      <c r="AA1390" s="2">
        <v>37.9</v>
      </c>
      <c r="AB1390" s="2">
        <v>36.6126</v>
      </c>
      <c r="AC1390" s="2">
        <v>1.63</v>
      </c>
      <c r="AD1390" s="2">
        <v>3.9</v>
      </c>
      <c r="AE1390" s="2">
        <v>41.5</v>
      </c>
      <c r="AF1390" s="2">
        <v>52.701799999999999</v>
      </c>
      <c r="AG1390" s="2">
        <v>0.53</v>
      </c>
      <c r="AH1390" s="22">
        <v>1.5</v>
      </c>
      <c r="AI1390" s="22">
        <v>36.5</v>
      </c>
      <c r="AJ1390" s="22">
        <v>24.914899999999999</v>
      </c>
      <c r="AK1390" s="18">
        <v>1.34</v>
      </c>
      <c r="AL1390" s="18">
        <v>3.7</v>
      </c>
      <c r="AM1390" s="18">
        <v>36.5</v>
      </c>
      <c r="AN1390" s="2">
        <v>69.464500000000001</v>
      </c>
      <c r="AO1390" s="2">
        <v>0.06</v>
      </c>
      <c r="AP1390" s="2">
        <v>0.6</v>
      </c>
      <c r="AQ1390" s="2">
        <v>10.8</v>
      </c>
      <c r="AR1390" s="2">
        <v>0.67069999999999996</v>
      </c>
      <c r="AS1390" s="2">
        <v>0.94</v>
      </c>
      <c r="AT1390" s="2">
        <v>2.1</v>
      </c>
      <c r="AU1390" s="2">
        <v>44.2</v>
      </c>
      <c r="AV1390" s="2">
        <v>20.487300000000001</v>
      </c>
      <c r="AW1390" s="2">
        <v>0.3</v>
      </c>
      <c r="AX1390" s="2">
        <v>1.5</v>
      </c>
      <c r="AY1390" s="2">
        <v>19.600000000000001</v>
      </c>
      <c r="AZ1390" s="2">
        <v>8.4269999999999996</v>
      </c>
      <c r="BA1390" s="2">
        <v>1.72</v>
      </c>
      <c r="BB1390" s="2">
        <v>4.3</v>
      </c>
      <c r="BC1390" s="2">
        <v>39.799999999999997</v>
      </c>
      <c r="BD1390" s="2">
        <v>64.794399999999996</v>
      </c>
      <c r="BE1390" s="4"/>
      <c r="BF1390" s="4"/>
    </row>
    <row r="1391" spans="1:58" x14ac:dyDescent="0.2">
      <c r="A1391" s="29">
        <v>1390</v>
      </c>
      <c r="B1391" s="7" t="s">
        <v>32</v>
      </c>
      <c r="C1391" s="3">
        <v>39969</v>
      </c>
      <c r="D1391" s="4" t="s">
        <v>28</v>
      </c>
      <c r="E1391" s="4" t="s">
        <v>164</v>
      </c>
      <c r="F1391" s="5" t="s">
        <v>192</v>
      </c>
      <c r="G1391" s="6">
        <v>0.9145833333333333</v>
      </c>
      <c r="H1391" s="6">
        <v>0.91666666666666663</v>
      </c>
      <c r="I1391" s="85">
        <f t="shared" si="21"/>
        <v>2.9999999999999893</v>
      </c>
      <c r="J1391" s="86">
        <f>I1391*Segmentos!$D$7*(AH1391%)*IF(ISNUMBER(AI1391),AI1391%,0)</f>
        <v>9035.9999999999691</v>
      </c>
      <c r="K1391" s="86">
        <f>I1391*Segmentos!$D$7*(AL1391%)*IF(ISNUMBER(AM1391),AM1391%,0)</f>
        <v>11074.799999999963</v>
      </c>
      <c r="L1391" s="4"/>
      <c r="M1391" s="2">
        <v>0.84</v>
      </c>
      <c r="N1391" s="2">
        <v>1</v>
      </c>
      <c r="O1391" s="2">
        <v>80.099999999999994</v>
      </c>
      <c r="P1391" s="2">
        <v>89.115399999999994</v>
      </c>
      <c r="Q1391" s="2">
        <v>0.46</v>
      </c>
      <c r="R1391" s="2">
        <v>0.5</v>
      </c>
      <c r="S1391" s="2">
        <v>100</v>
      </c>
      <c r="T1391" s="2">
        <v>8.0772999999999993</v>
      </c>
      <c r="U1391" s="2">
        <v>0.56999999999999995</v>
      </c>
      <c r="V1391" s="2">
        <v>0.7</v>
      </c>
      <c r="W1391" s="2">
        <v>80.900000000000006</v>
      </c>
      <c r="X1391" s="2">
        <v>12.714</v>
      </c>
      <c r="Y1391" s="2">
        <v>1.32</v>
      </c>
      <c r="Z1391" s="2">
        <v>1.5</v>
      </c>
      <c r="AA1391" s="2">
        <v>86.9</v>
      </c>
      <c r="AB1391" s="2">
        <v>41.316299999999998</v>
      </c>
      <c r="AC1391" s="2">
        <v>0.77</v>
      </c>
      <c r="AD1391" s="2">
        <v>1.1000000000000001</v>
      </c>
      <c r="AE1391" s="2">
        <v>67.599999999999994</v>
      </c>
      <c r="AF1391" s="2">
        <v>27.0078</v>
      </c>
      <c r="AG1391" s="2">
        <v>0.74</v>
      </c>
      <c r="AH1391" s="22">
        <v>1</v>
      </c>
      <c r="AI1391" s="22">
        <v>75.3</v>
      </c>
      <c r="AJ1391" s="22">
        <v>37.158000000000001</v>
      </c>
      <c r="AK1391" s="18">
        <v>0.93</v>
      </c>
      <c r="AL1391" s="18">
        <v>1.1000000000000001</v>
      </c>
      <c r="AM1391" s="18">
        <v>83.9</v>
      </c>
      <c r="AN1391" s="2">
        <v>51.9574</v>
      </c>
      <c r="AO1391" s="2">
        <v>0.56999999999999995</v>
      </c>
      <c r="AP1391" s="2">
        <v>0.6</v>
      </c>
      <c r="AQ1391" s="2">
        <v>100</v>
      </c>
      <c r="AR1391" s="2">
        <v>6.6054000000000004</v>
      </c>
      <c r="AS1391" s="2">
        <v>0.28999999999999998</v>
      </c>
      <c r="AT1391" s="2">
        <v>0.3</v>
      </c>
      <c r="AU1391" s="2">
        <v>100</v>
      </c>
      <c r="AV1391" s="2">
        <v>6.6782000000000004</v>
      </c>
      <c r="AW1391" s="2">
        <v>0.59</v>
      </c>
      <c r="AX1391" s="2">
        <v>0.6</v>
      </c>
      <c r="AY1391" s="2">
        <v>94.9</v>
      </c>
      <c r="AZ1391" s="2">
        <v>17.992599999999999</v>
      </c>
      <c r="BA1391" s="2">
        <v>1.42</v>
      </c>
      <c r="BB1391" s="2">
        <v>1.9</v>
      </c>
      <c r="BC1391" s="2">
        <v>73.2</v>
      </c>
      <c r="BD1391" s="2">
        <v>57.839199999999998</v>
      </c>
      <c r="BE1391" s="4"/>
      <c r="BF1391" s="4"/>
    </row>
    <row r="1392" spans="1:58" x14ac:dyDescent="0.2">
      <c r="A1392" s="29">
        <v>1391</v>
      </c>
      <c r="B1392" s="7" t="s">
        <v>19</v>
      </c>
      <c r="C1392" s="3">
        <v>39969</v>
      </c>
      <c r="D1392" s="4" t="s">
        <v>17</v>
      </c>
      <c r="E1392" s="4" t="s">
        <v>166</v>
      </c>
      <c r="F1392" s="5" t="s">
        <v>192</v>
      </c>
      <c r="G1392" s="6">
        <v>0.91388888888888886</v>
      </c>
      <c r="H1392" s="6">
        <v>0.9159722222222223</v>
      </c>
      <c r="I1392" s="85">
        <f t="shared" si="21"/>
        <v>3.0000000000001492</v>
      </c>
      <c r="J1392" s="86">
        <f>I1392*Segmentos!$D$7*(AH1392%)*IF(ISNUMBER(AI1392),AI1392%,0)</f>
        <v>9014.4000000004471</v>
      </c>
      <c r="K1392" s="86">
        <f>I1392*Segmentos!$D$7*(AL1392%)*IF(ISNUMBER(AM1392),AM1392%,0)</f>
        <v>2400.0000000001191</v>
      </c>
      <c r="L1392" s="4"/>
      <c r="M1392" s="2">
        <v>0.48</v>
      </c>
      <c r="N1392" s="2">
        <v>0.7</v>
      </c>
      <c r="O1392" s="2">
        <v>68.7</v>
      </c>
      <c r="P1392" s="2">
        <v>78.622200000000007</v>
      </c>
      <c r="Q1392" s="2">
        <v>0.45</v>
      </c>
      <c r="R1392" s="2">
        <v>0.7</v>
      </c>
      <c r="S1392" s="2">
        <v>65.400000000000006</v>
      </c>
      <c r="T1392" s="2">
        <v>12.4116</v>
      </c>
      <c r="U1392" s="2">
        <v>0</v>
      </c>
      <c r="V1392" s="2">
        <v>0</v>
      </c>
      <c r="W1392" s="8" t="s">
        <v>577</v>
      </c>
      <c r="X1392" s="2">
        <v>0</v>
      </c>
      <c r="Y1392" s="2">
        <v>0.56000000000000005</v>
      </c>
      <c r="Z1392" s="2">
        <v>0.6</v>
      </c>
      <c r="AA1392" s="2">
        <v>100</v>
      </c>
      <c r="AB1392" s="2">
        <v>27.017499999999998</v>
      </c>
      <c r="AC1392" s="2">
        <v>0.73</v>
      </c>
      <c r="AD1392" s="2">
        <v>1.3</v>
      </c>
      <c r="AE1392" s="2">
        <v>57.2</v>
      </c>
      <c r="AF1392" s="2">
        <v>39.193199999999997</v>
      </c>
      <c r="AG1392" s="2">
        <v>0.77</v>
      </c>
      <c r="AH1392" s="22">
        <v>1.2</v>
      </c>
      <c r="AI1392" s="22">
        <v>62.6</v>
      </c>
      <c r="AJ1392" s="22">
        <v>59.869</v>
      </c>
      <c r="AK1392" s="18">
        <v>0.22</v>
      </c>
      <c r="AL1392" s="18">
        <v>0.2</v>
      </c>
      <c r="AM1392" s="18">
        <v>100</v>
      </c>
      <c r="AN1392" s="2">
        <v>18.7532</v>
      </c>
      <c r="AO1392" s="2">
        <v>0</v>
      </c>
      <c r="AP1392" s="2">
        <v>0</v>
      </c>
      <c r="AQ1392" s="8" t="s">
        <v>577</v>
      </c>
      <c r="AR1392" s="2">
        <v>0</v>
      </c>
      <c r="AS1392" s="2">
        <v>0.32</v>
      </c>
      <c r="AT1392" s="2">
        <v>0.3</v>
      </c>
      <c r="AU1392" s="2">
        <v>100</v>
      </c>
      <c r="AV1392" s="2">
        <v>11.4697</v>
      </c>
      <c r="AW1392" s="2">
        <v>0.59</v>
      </c>
      <c r="AX1392" s="2">
        <v>1</v>
      </c>
      <c r="AY1392" s="2">
        <v>57.4</v>
      </c>
      <c r="AZ1392" s="2">
        <v>27.680199999999999</v>
      </c>
      <c r="BA1392" s="2">
        <v>0.63</v>
      </c>
      <c r="BB1392" s="2">
        <v>0.9</v>
      </c>
      <c r="BC1392" s="2">
        <v>72.099999999999994</v>
      </c>
      <c r="BD1392" s="2">
        <v>39.4724</v>
      </c>
      <c r="BE1392" s="4"/>
      <c r="BF1392" s="4"/>
    </row>
    <row r="1393" spans="1:58" x14ac:dyDescent="0.2">
      <c r="A1393" s="29">
        <v>1392</v>
      </c>
      <c r="B1393" s="7" t="s">
        <v>2</v>
      </c>
      <c r="C1393" s="3">
        <v>39969</v>
      </c>
      <c r="D1393" s="4" t="s">
        <v>0</v>
      </c>
      <c r="E1393" s="4" t="s">
        <v>164</v>
      </c>
      <c r="F1393" s="5" t="s">
        <v>192</v>
      </c>
      <c r="G1393" s="6">
        <v>0.88402777777777775</v>
      </c>
      <c r="H1393" s="6">
        <v>0.93055555555555547</v>
      </c>
      <c r="I1393" s="85">
        <f t="shared" si="21"/>
        <v>66.999999999999915</v>
      </c>
      <c r="J1393" s="86">
        <f>I1393*Segmentos!$D$7*(AH1393%)*IF(ISNUMBER(AI1393),AI1393%,0)</f>
        <v>1099335.9999999986</v>
      </c>
      <c r="K1393" s="86">
        <f>I1393*Segmentos!$D$7*(AL1393%)*IF(ISNUMBER(AM1393),AM1393%,0)</f>
        <v>1157384.7999999986</v>
      </c>
      <c r="L1393" s="4"/>
      <c r="M1393" s="2">
        <v>4.22</v>
      </c>
      <c r="N1393" s="2">
        <v>14.2</v>
      </c>
      <c r="O1393" s="2">
        <v>29.7</v>
      </c>
      <c r="P1393" s="2">
        <v>79.894800000000004</v>
      </c>
      <c r="Q1393" s="2">
        <v>2.2999999999999998</v>
      </c>
      <c r="R1393" s="2">
        <v>10.1</v>
      </c>
      <c r="S1393" s="2">
        <v>22.8</v>
      </c>
      <c r="T1393" s="2">
        <v>7.2732999999999999</v>
      </c>
      <c r="U1393" s="2">
        <v>3.59</v>
      </c>
      <c r="V1393" s="2">
        <v>11.1</v>
      </c>
      <c r="W1393" s="2">
        <v>32.5</v>
      </c>
      <c r="X1393" s="2">
        <v>14.278700000000001</v>
      </c>
      <c r="Y1393" s="2">
        <v>4.83</v>
      </c>
      <c r="Z1393" s="2">
        <v>16.5</v>
      </c>
      <c r="AA1393" s="2">
        <v>29.2</v>
      </c>
      <c r="AB1393" s="2">
        <v>27.006</v>
      </c>
      <c r="AC1393" s="2">
        <v>5.04</v>
      </c>
      <c r="AD1393" s="2">
        <v>16.100000000000001</v>
      </c>
      <c r="AE1393" s="2">
        <v>31.2</v>
      </c>
      <c r="AF1393" s="2">
        <v>31.3367</v>
      </c>
      <c r="AG1393" s="2">
        <v>4.1100000000000003</v>
      </c>
      <c r="AH1393" s="22">
        <v>14</v>
      </c>
      <c r="AI1393" s="22">
        <v>29.3</v>
      </c>
      <c r="AJ1393" s="22">
        <v>36.909799999999997</v>
      </c>
      <c r="AK1393" s="18">
        <v>4.32</v>
      </c>
      <c r="AL1393" s="18">
        <v>14.3</v>
      </c>
      <c r="AM1393" s="18">
        <v>30.2</v>
      </c>
      <c r="AN1393" s="2">
        <v>42.984999999999999</v>
      </c>
      <c r="AO1393" s="2">
        <v>3.1</v>
      </c>
      <c r="AP1393" s="2">
        <v>11.3</v>
      </c>
      <c r="AQ1393" s="2">
        <v>27.5</v>
      </c>
      <c r="AR1393" s="2">
        <v>6.4175000000000004</v>
      </c>
      <c r="AS1393" s="2">
        <v>5.17</v>
      </c>
      <c r="AT1393" s="2">
        <v>14.9</v>
      </c>
      <c r="AU1393" s="2">
        <v>34.6</v>
      </c>
      <c r="AV1393" s="2">
        <v>21.5793</v>
      </c>
      <c r="AW1393" s="2">
        <v>5.07</v>
      </c>
      <c r="AX1393" s="2">
        <v>15.6</v>
      </c>
      <c r="AY1393" s="2">
        <v>32.4</v>
      </c>
      <c r="AZ1393" s="2">
        <v>27.595600000000001</v>
      </c>
      <c r="BA1393" s="2">
        <v>3.35</v>
      </c>
      <c r="BB1393" s="2">
        <v>13.5</v>
      </c>
      <c r="BC1393" s="2">
        <v>24.9</v>
      </c>
      <c r="BD1393" s="2">
        <v>24.302399999999999</v>
      </c>
      <c r="BE1393" s="4"/>
      <c r="BF1393" s="4"/>
    </row>
    <row r="1394" spans="1:58" x14ac:dyDescent="0.2">
      <c r="A1394" s="29">
        <v>1393</v>
      </c>
      <c r="B1394" s="7" t="s">
        <v>16</v>
      </c>
      <c r="C1394" s="3">
        <v>39969</v>
      </c>
      <c r="D1394" s="4" t="s">
        <v>13</v>
      </c>
      <c r="E1394" s="4" t="s">
        <v>166</v>
      </c>
      <c r="F1394" s="5" t="s">
        <v>192</v>
      </c>
      <c r="G1394" s="6">
        <v>0.9145833333333333</v>
      </c>
      <c r="H1394" s="6">
        <v>0.91874999999999996</v>
      </c>
      <c r="I1394" s="85">
        <f t="shared" si="21"/>
        <v>5.9999999999999787</v>
      </c>
      <c r="J1394" s="86">
        <f>I1394*Segmentos!$D$7*(AH1394%)*IF(ISNUMBER(AI1394),AI1394%,0)</f>
        <v>121463.99999999958</v>
      </c>
      <c r="K1394" s="86">
        <f>I1394*Segmentos!$D$7*(AL1394%)*IF(ISNUMBER(AM1394),AM1394%,0)</f>
        <v>232192.79999999917</v>
      </c>
      <c r="L1394" s="4"/>
      <c r="M1394" s="2">
        <v>7.47</v>
      </c>
      <c r="N1394" s="2">
        <v>9.6</v>
      </c>
      <c r="O1394" s="2">
        <v>78.2</v>
      </c>
      <c r="P1394" s="2">
        <v>88.071799999999996</v>
      </c>
      <c r="Q1394" s="2">
        <v>4.58</v>
      </c>
      <c r="R1394" s="2">
        <v>5.3</v>
      </c>
      <c r="S1394" s="2">
        <v>87.1</v>
      </c>
      <c r="T1394" s="2">
        <v>9.0015999999999998</v>
      </c>
      <c r="U1394" s="2">
        <v>6.16</v>
      </c>
      <c r="V1394" s="2">
        <v>7.5</v>
      </c>
      <c r="W1394" s="2">
        <v>81.8</v>
      </c>
      <c r="X1394" s="2">
        <v>15.238</v>
      </c>
      <c r="Y1394" s="2">
        <v>6.95</v>
      </c>
      <c r="Z1394" s="2">
        <v>9.1999999999999993</v>
      </c>
      <c r="AA1394" s="2">
        <v>75.900000000000006</v>
      </c>
      <c r="AB1394" s="2">
        <v>24.213000000000001</v>
      </c>
      <c r="AC1394" s="2">
        <v>10.23</v>
      </c>
      <c r="AD1394" s="2">
        <v>13.4</v>
      </c>
      <c r="AE1394" s="2">
        <v>76.5</v>
      </c>
      <c r="AF1394" s="2">
        <v>39.619100000000003</v>
      </c>
      <c r="AG1394" s="2">
        <v>5.04</v>
      </c>
      <c r="AH1394" s="22">
        <v>7</v>
      </c>
      <c r="AI1394" s="22">
        <v>72.3</v>
      </c>
      <c r="AJ1394" s="22">
        <v>28.184999999999999</v>
      </c>
      <c r="AK1394" s="18">
        <v>9.66</v>
      </c>
      <c r="AL1394" s="18">
        <v>11.9</v>
      </c>
      <c r="AM1394" s="18">
        <v>81.3</v>
      </c>
      <c r="AN1394" s="2">
        <v>59.886800000000001</v>
      </c>
      <c r="AO1394" s="2">
        <v>5.32</v>
      </c>
      <c r="AP1394" s="2">
        <v>6.1</v>
      </c>
      <c r="AQ1394" s="2">
        <v>87.6</v>
      </c>
      <c r="AR1394" s="2">
        <v>6.8541999999999996</v>
      </c>
      <c r="AS1394" s="2">
        <v>6.8</v>
      </c>
      <c r="AT1394" s="2">
        <v>8.1</v>
      </c>
      <c r="AU1394" s="2">
        <v>84.1</v>
      </c>
      <c r="AV1394" s="2">
        <v>17.668199999999999</v>
      </c>
      <c r="AW1394" s="2">
        <v>7.3</v>
      </c>
      <c r="AX1394" s="2">
        <v>10</v>
      </c>
      <c r="AY1394" s="2">
        <v>73</v>
      </c>
      <c r="AZ1394" s="2">
        <v>24.746600000000001</v>
      </c>
      <c r="BA1394" s="2">
        <v>8.59</v>
      </c>
      <c r="BB1394" s="2">
        <v>11.1</v>
      </c>
      <c r="BC1394" s="2">
        <v>77.7</v>
      </c>
      <c r="BD1394" s="2">
        <v>38.802799999999998</v>
      </c>
      <c r="BE1394" s="4"/>
      <c r="BF1394" s="4"/>
    </row>
    <row r="1395" spans="1:58" x14ac:dyDescent="0.2">
      <c r="A1395" s="29">
        <v>1394</v>
      </c>
      <c r="B1395" s="7" t="s">
        <v>22</v>
      </c>
      <c r="C1395" s="3">
        <v>39969</v>
      </c>
      <c r="D1395" s="4" t="s">
        <v>21</v>
      </c>
      <c r="E1395" s="4" t="s">
        <v>164</v>
      </c>
      <c r="F1395" s="5" t="s">
        <v>192</v>
      </c>
      <c r="G1395" s="6">
        <v>0.83125000000000004</v>
      </c>
      <c r="H1395" s="6">
        <v>0.87430555555555556</v>
      </c>
      <c r="I1395" s="85">
        <f t="shared" si="21"/>
        <v>61.999999999999943</v>
      </c>
      <c r="J1395" s="86">
        <f>I1395*Segmentos!$D$7*(AH1395%)*IF(ISNUMBER(AI1395),AI1395%,0)</f>
        <v>306552.79999999976</v>
      </c>
      <c r="K1395" s="86">
        <f>I1395*Segmentos!$D$7*(AL1395%)*IF(ISNUMBER(AM1395),AM1395%,0)</f>
        <v>369619.19999999972</v>
      </c>
      <c r="L1395" s="4"/>
      <c r="M1395" s="2">
        <v>1.38</v>
      </c>
      <c r="N1395" s="2">
        <v>4.0999999999999996</v>
      </c>
      <c r="O1395" s="2">
        <v>33.299999999999997</v>
      </c>
      <c r="P1395" s="2">
        <v>99.513800000000003</v>
      </c>
      <c r="Q1395" s="2">
        <v>0.48</v>
      </c>
      <c r="R1395" s="2">
        <v>1</v>
      </c>
      <c r="S1395" s="2">
        <v>46.1</v>
      </c>
      <c r="T1395" s="2">
        <v>5.726</v>
      </c>
      <c r="U1395" s="2">
        <v>0.18</v>
      </c>
      <c r="V1395" s="2">
        <v>1.8</v>
      </c>
      <c r="W1395" s="2">
        <v>10.3</v>
      </c>
      <c r="X1395" s="2">
        <v>2.7313000000000001</v>
      </c>
      <c r="Y1395" s="2">
        <v>0.2</v>
      </c>
      <c r="Z1395" s="2">
        <v>3.2</v>
      </c>
      <c r="AA1395" s="2">
        <v>6.5</v>
      </c>
      <c r="AB1395" s="2">
        <v>4.3532000000000002</v>
      </c>
      <c r="AC1395" s="2">
        <v>3.66</v>
      </c>
      <c r="AD1395" s="2">
        <v>8.1</v>
      </c>
      <c r="AE1395" s="2">
        <v>45</v>
      </c>
      <c r="AF1395" s="2">
        <v>86.703299999999999</v>
      </c>
      <c r="AG1395" s="2">
        <v>1.24</v>
      </c>
      <c r="AH1395" s="22">
        <v>4.7</v>
      </c>
      <c r="AI1395" s="22">
        <v>26.3</v>
      </c>
      <c r="AJ1395" s="22">
        <v>42.532899999999998</v>
      </c>
      <c r="AK1395" s="18">
        <v>1.5</v>
      </c>
      <c r="AL1395" s="18">
        <v>3.6</v>
      </c>
      <c r="AM1395" s="18">
        <v>41.4</v>
      </c>
      <c r="AN1395" s="2">
        <v>56.980800000000002</v>
      </c>
      <c r="AO1395" s="2">
        <v>0.84</v>
      </c>
      <c r="AP1395" s="2">
        <v>3.8</v>
      </c>
      <c r="AQ1395" s="2">
        <v>22.1</v>
      </c>
      <c r="AR1395" s="2">
        <v>6.6379000000000001</v>
      </c>
      <c r="AS1395" s="2">
        <v>0.9</v>
      </c>
      <c r="AT1395" s="2">
        <v>3.4</v>
      </c>
      <c r="AU1395" s="2">
        <v>26.7</v>
      </c>
      <c r="AV1395" s="2">
        <v>14.2857</v>
      </c>
      <c r="AW1395" s="2">
        <v>1.74</v>
      </c>
      <c r="AX1395" s="2">
        <v>5.3</v>
      </c>
      <c r="AY1395" s="2">
        <v>32.799999999999997</v>
      </c>
      <c r="AZ1395" s="2">
        <v>36.106299999999997</v>
      </c>
      <c r="BA1395" s="2">
        <v>1.54</v>
      </c>
      <c r="BB1395" s="2">
        <v>3.8</v>
      </c>
      <c r="BC1395" s="2">
        <v>40.4</v>
      </c>
      <c r="BD1395" s="2">
        <v>42.483899999999998</v>
      </c>
      <c r="BE1395" s="4"/>
      <c r="BF1395" s="4"/>
    </row>
    <row r="1396" spans="1:58" x14ac:dyDescent="0.2">
      <c r="A1396" s="29">
        <v>1395</v>
      </c>
      <c r="B1396" s="7" t="s">
        <v>24</v>
      </c>
      <c r="C1396" s="3">
        <v>39969</v>
      </c>
      <c r="D1396" s="4" t="s">
        <v>21</v>
      </c>
      <c r="E1396" s="4" t="s">
        <v>170</v>
      </c>
      <c r="F1396" s="5" t="s">
        <v>192</v>
      </c>
      <c r="G1396" s="6">
        <v>0.89166666666666661</v>
      </c>
      <c r="H1396" s="6">
        <v>0.90694444444444444</v>
      </c>
      <c r="I1396" s="85">
        <f t="shared" si="21"/>
        <v>22.000000000000082</v>
      </c>
      <c r="J1396" s="86">
        <f>I1396*Segmentos!$D$7*(AH1396%)*IF(ISNUMBER(AI1396),AI1396%,0)</f>
        <v>54120.000000000204</v>
      </c>
      <c r="K1396" s="86">
        <f>I1396*Segmentos!$D$7*(AL1396%)*IF(ISNUMBER(AM1396),AM1396%,0)</f>
        <v>17001.600000000068</v>
      </c>
      <c r="L1396" s="4"/>
      <c r="M1396" s="2">
        <v>0.39</v>
      </c>
      <c r="N1396" s="2">
        <v>0.7</v>
      </c>
      <c r="O1396" s="2">
        <v>57.5</v>
      </c>
      <c r="P1396" s="2">
        <v>30.799199999999999</v>
      </c>
      <c r="Q1396" s="2">
        <v>0.73</v>
      </c>
      <c r="R1396" s="2">
        <v>1.1000000000000001</v>
      </c>
      <c r="S1396" s="2">
        <v>69</v>
      </c>
      <c r="T1396" s="2">
        <v>9.6875999999999998</v>
      </c>
      <c r="U1396" s="2">
        <v>0.45</v>
      </c>
      <c r="V1396" s="2">
        <v>0.7</v>
      </c>
      <c r="W1396" s="2">
        <v>64.400000000000006</v>
      </c>
      <c r="X1396" s="2">
        <v>7.5869999999999997</v>
      </c>
      <c r="Y1396" s="2">
        <v>0.22</v>
      </c>
      <c r="Z1396" s="2">
        <v>0.8</v>
      </c>
      <c r="AA1396" s="2">
        <v>28.3</v>
      </c>
      <c r="AB1396" s="2">
        <v>5.2191000000000001</v>
      </c>
      <c r="AC1396" s="2">
        <v>0.32</v>
      </c>
      <c r="AD1396" s="2">
        <v>0.4</v>
      </c>
      <c r="AE1396" s="2">
        <v>89.7</v>
      </c>
      <c r="AF1396" s="2">
        <v>8.3055000000000003</v>
      </c>
      <c r="AG1396" s="2">
        <v>0.61</v>
      </c>
      <c r="AH1396" s="22">
        <v>1</v>
      </c>
      <c r="AI1396" s="22">
        <v>61.5</v>
      </c>
      <c r="AJ1396" s="22">
        <v>23.067599999999999</v>
      </c>
      <c r="AK1396" s="18">
        <v>0.18</v>
      </c>
      <c r="AL1396" s="18">
        <v>0.4</v>
      </c>
      <c r="AM1396" s="18">
        <v>48.3</v>
      </c>
      <c r="AN1396" s="2">
        <v>7.7317</v>
      </c>
      <c r="AO1396" s="2">
        <v>0</v>
      </c>
      <c r="AP1396" s="2">
        <v>0</v>
      </c>
      <c r="AQ1396" s="8" t="s">
        <v>577</v>
      </c>
      <c r="AR1396" s="2">
        <v>0</v>
      </c>
      <c r="AS1396" s="2">
        <v>0.64</v>
      </c>
      <c r="AT1396" s="2">
        <v>1.1000000000000001</v>
      </c>
      <c r="AU1396" s="2">
        <v>57</v>
      </c>
      <c r="AV1396" s="2">
        <v>11.148999999999999</v>
      </c>
      <c r="AW1396" s="2">
        <v>0.28000000000000003</v>
      </c>
      <c r="AX1396" s="2">
        <v>0.5</v>
      </c>
      <c r="AY1396" s="2">
        <v>60.7</v>
      </c>
      <c r="AZ1396" s="2">
        <v>6.4050000000000002</v>
      </c>
      <c r="BA1396" s="2">
        <v>0.43</v>
      </c>
      <c r="BB1396" s="2">
        <v>0.8</v>
      </c>
      <c r="BC1396" s="2">
        <v>56.6</v>
      </c>
      <c r="BD1396" s="2">
        <v>13.245200000000001</v>
      </c>
      <c r="BE1396" s="4"/>
      <c r="BF1396" s="4"/>
    </row>
    <row r="1397" spans="1:58" x14ac:dyDescent="0.2">
      <c r="A1397" s="29">
        <v>1396</v>
      </c>
      <c r="B1397" s="7" t="s">
        <v>4</v>
      </c>
      <c r="C1397" s="3">
        <v>39969</v>
      </c>
      <c r="D1397" s="4" t="s">
        <v>3</v>
      </c>
      <c r="E1397" s="4" t="s">
        <v>165</v>
      </c>
      <c r="F1397" s="5" t="s">
        <v>192</v>
      </c>
      <c r="G1397" s="6">
        <v>0.78194444444444444</v>
      </c>
      <c r="H1397" s="6">
        <v>0.87430555555555556</v>
      </c>
      <c r="I1397" s="85">
        <f t="shared" si="21"/>
        <v>133</v>
      </c>
      <c r="J1397" s="86">
        <f>I1397*Segmentos!$D$7*(AH1397%)*IF(ISNUMBER(AI1397),AI1397%,0)</f>
        <v>766399.2</v>
      </c>
      <c r="K1397" s="86">
        <f>I1397*Segmentos!$D$7*(AL1397%)*IF(ISNUMBER(AM1397),AM1397%,0)</f>
        <v>2346120</v>
      </c>
      <c r="L1397" s="4"/>
      <c r="M1397" s="2">
        <v>3</v>
      </c>
      <c r="N1397" s="2">
        <v>12.5</v>
      </c>
      <c r="O1397" s="2">
        <v>23.9</v>
      </c>
      <c r="P1397" s="2">
        <v>72.308499999999995</v>
      </c>
      <c r="Q1397" s="2">
        <v>3.71</v>
      </c>
      <c r="R1397" s="2">
        <v>15.5</v>
      </c>
      <c r="S1397" s="2">
        <v>24</v>
      </c>
      <c r="T1397" s="2">
        <v>14.9445</v>
      </c>
      <c r="U1397" s="2">
        <v>2.84</v>
      </c>
      <c r="V1397" s="2">
        <v>12.3</v>
      </c>
      <c r="W1397" s="2">
        <v>23.1</v>
      </c>
      <c r="X1397" s="2">
        <v>14.3934</v>
      </c>
      <c r="Y1397" s="2">
        <v>3.02</v>
      </c>
      <c r="Z1397" s="2">
        <v>13.9</v>
      </c>
      <c r="AA1397" s="2">
        <v>21.7</v>
      </c>
      <c r="AB1397" s="2">
        <v>21.552099999999999</v>
      </c>
      <c r="AC1397" s="2">
        <v>2.7</v>
      </c>
      <c r="AD1397" s="2">
        <v>9.9</v>
      </c>
      <c r="AE1397" s="2">
        <v>27.4</v>
      </c>
      <c r="AF1397" s="2">
        <v>21.418500000000002</v>
      </c>
      <c r="AG1397" s="2">
        <v>1.44</v>
      </c>
      <c r="AH1397" s="22">
        <v>9.8000000000000007</v>
      </c>
      <c r="AI1397" s="22">
        <v>14.7</v>
      </c>
      <c r="AJ1397" s="22">
        <v>16.4392</v>
      </c>
      <c r="AK1397" s="18">
        <v>4.4000000000000004</v>
      </c>
      <c r="AL1397" s="18">
        <v>15</v>
      </c>
      <c r="AM1397" s="18">
        <v>29.4</v>
      </c>
      <c r="AN1397" s="2">
        <v>55.869300000000003</v>
      </c>
      <c r="AO1397" s="2">
        <v>1.96</v>
      </c>
      <c r="AP1397" s="2">
        <v>8.4</v>
      </c>
      <c r="AQ1397" s="2">
        <v>23.3</v>
      </c>
      <c r="AR1397" s="2">
        <v>5.1673999999999998</v>
      </c>
      <c r="AS1397" s="2">
        <v>1.82</v>
      </c>
      <c r="AT1397" s="2">
        <v>8.6999999999999993</v>
      </c>
      <c r="AU1397" s="2">
        <v>21</v>
      </c>
      <c r="AV1397" s="2">
        <v>9.6873000000000005</v>
      </c>
      <c r="AW1397" s="2">
        <v>2.97</v>
      </c>
      <c r="AX1397" s="2">
        <v>15.6</v>
      </c>
      <c r="AY1397" s="2">
        <v>19</v>
      </c>
      <c r="AZ1397" s="2">
        <v>20.629799999999999</v>
      </c>
      <c r="BA1397" s="2">
        <v>3.98</v>
      </c>
      <c r="BB1397" s="2">
        <v>13.6</v>
      </c>
      <c r="BC1397" s="2">
        <v>29.3</v>
      </c>
      <c r="BD1397" s="2">
        <v>36.823999999999998</v>
      </c>
      <c r="BE1397" s="4"/>
      <c r="BF1397" s="4"/>
    </row>
    <row r="1398" spans="1:58" x14ac:dyDescent="0.2">
      <c r="A1398" s="29">
        <v>1397</v>
      </c>
      <c r="B1398" s="7" t="s">
        <v>15</v>
      </c>
      <c r="C1398" s="3">
        <v>39970</v>
      </c>
      <c r="D1398" s="4" t="s">
        <v>13</v>
      </c>
      <c r="E1398" s="4" t="s">
        <v>164</v>
      </c>
      <c r="F1398" s="5" t="s">
        <v>193</v>
      </c>
      <c r="G1398" s="6">
        <v>0.87430555555555556</v>
      </c>
      <c r="H1398" s="6">
        <v>0.9145833333333333</v>
      </c>
      <c r="I1398" s="85">
        <f t="shared" si="21"/>
        <v>57.999999999999957</v>
      </c>
      <c r="J1398" s="86">
        <f>I1398*Segmentos!$D$7*(AH1398%)*IF(ISNUMBER(AI1398),AI1398%,0)</f>
        <v>883455.99999999942</v>
      </c>
      <c r="K1398" s="86">
        <f>I1398*Segmentos!$D$7*(AL1398%)*IF(ISNUMBER(AM1398),AM1398%,0)</f>
        <v>1242963.1999999993</v>
      </c>
      <c r="L1398" s="4"/>
      <c r="M1398" s="2">
        <v>4.63</v>
      </c>
      <c r="N1398" s="2">
        <v>15.4</v>
      </c>
      <c r="O1398" s="2">
        <v>30.1</v>
      </c>
      <c r="P1398" s="2">
        <v>91.791799999999995</v>
      </c>
      <c r="Q1398" s="2">
        <v>2.5</v>
      </c>
      <c r="R1398" s="2">
        <v>9.6</v>
      </c>
      <c r="S1398" s="2">
        <v>26</v>
      </c>
      <c r="T1398" s="2">
        <v>8.2579999999999991</v>
      </c>
      <c r="U1398" s="2">
        <v>4.04</v>
      </c>
      <c r="V1398" s="2">
        <v>11.8</v>
      </c>
      <c r="W1398" s="2">
        <v>34.299999999999997</v>
      </c>
      <c r="X1398" s="2">
        <v>16.776700000000002</v>
      </c>
      <c r="Y1398" s="2">
        <v>3.63</v>
      </c>
      <c r="Z1398" s="2">
        <v>14.7</v>
      </c>
      <c r="AA1398" s="2">
        <v>24.8</v>
      </c>
      <c r="AB1398" s="2">
        <v>21.233000000000001</v>
      </c>
      <c r="AC1398" s="2">
        <v>7</v>
      </c>
      <c r="AD1398" s="2">
        <v>21.3</v>
      </c>
      <c r="AE1398" s="2">
        <v>32.799999999999997</v>
      </c>
      <c r="AF1398" s="2">
        <v>45.5242</v>
      </c>
      <c r="AG1398" s="2">
        <v>3.81</v>
      </c>
      <c r="AH1398" s="22">
        <v>16</v>
      </c>
      <c r="AI1398" s="22">
        <v>23.8</v>
      </c>
      <c r="AJ1398" s="22">
        <v>35.798699999999997</v>
      </c>
      <c r="AK1398" s="18">
        <v>5.38</v>
      </c>
      <c r="AL1398" s="18">
        <v>14.8</v>
      </c>
      <c r="AM1398" s="18">
        <v>36.200000000000003</v>
      </c>
      <c r="AN1398" s="2">
        <v>55.993099999999998</v>
      </c>
      <c r="AO1398" s="2">
        <v>4.1100000000000003</v>
      </c>
      <c r="AP1398" s="2">
        <v>16.100000000000001</v>
      </c>
      <c r="AQ1398" s="2">
        <v>25.5</v>
      </c>
      <c r="AR1398" s="2">
        <v>8.9022000000000006</v>
      </c>
      <c r="AS1398" s="2">
        <v>5.0999999999999996</v>
      </c>
      <c r="AT1398" s="2">
        <v>16</v>
      </c>
      <c r="AU1398" s="2">
        <v>32</v>
      </c>
      <c r="AV1398" s="2">
        <v>22.273</v>
      </c>
      <c r="AW1398" s="2">
        <v>4.2</v>
      </c>
      <c r="AX1398" s="2">
        <v>15.7</v>
      </c>
      <c r="AY1398" s="2">
        <v>26.8</v>
      </c>
      <c r="AZ1398" s="2">
        <v>23.959099999999999</v>
      </c>
      <c r="BA1398" s="2">
        <v>4.83</v>
      </c>
      <c r="BB1398" s="2">
        <v>14.6</v>
      </c>
      <c r="BC1398" s="2">
        <v>33</v>
      </c>
      <c r="BD1398" s="2">
        <v>36.657600000000002</v>
      </c>
      <c r="BE1398" s="4"/>
      <c r="BF1398" s="4"/>
    </row>
    <row r="1399" spans="1:58" x14ac:dyDescent="0.2">
      <c r="A1399" s="29">
        <v>1398</v>
      </c>
      <c r="B1399" s="7" t="s">
        <v>113</v>
      </c>
      <c r="C1399" s="3">
        <v>39970</v>
      </c>
      <c r="D1399" s="4" t="s">
        <v>13</v>
      </c>
      <c r="E1399" s="4" t="s">
        <v>176</v>
      </c>
      <c r="F1399" s="5" t="s">
        <v>193</v>
      </c>
      <c r="G1399" s="6">
        <v>0.83750000000000002</v>
      </c>
      <c r="H1399" s="6">
        <v>0.87430555555555556</v>
      </c>
      <c r="I1399" s="85">
        <f t="shared" si="21"/>
        <v>52.999999999999972</v>
      </c>
      <c r="J1399" s="86">
        <f>I1399*Segmentos!$D$7*(AH1399%)*IF(ISNUMBER(AI1399),AI1399%,0)</f>
        <v>153530.39999999991</v>
      </c>
      <c r="K1399" s="86">
        <f>I1399*Segmentos!$D$7*(AL1399%)*IF(ISNUMBER(AM1399),AM1399%,0)</f>
        <v>379246.79999999987</v>
      </c>
      <c r="L1399" s="4"/>
      <c r="M1399" s="2">
        <v>1.28</v>
      </c>
      <c r="N1399" s="2">
        <v>8</v>
      </c>
      <c r="O1399" s="2">
        <v>15.9</v>
      </c>
      <c r="P1399" s="2">
        <v>93.468800000000002</v>
      </c>
      <c r="Q1399" s="2">
        <v>1.64</v>
      </c>
      <c r="R1399" s="2">
        <v>7.4</v>
      </c>
      <c r="S1399" s="2">
        <v>22.1</v>
      </c>
      <c r="T1399" s="2">
        <v>20.037400000000002</v>
      </c>
      <c r="U1399" s="2">
        <v>1</v>
      </c>
      <c r="V1399" s="2">
        <v>6.3</v>
      </c>
      <c r="W1399" s="2">
        <v>16</v>
      </c>
      <c r="X1399" s="2">
        <v>15.3987</v>
      </c>
      <c r="Y1399" s="2">
        <v>1.1299999999999999</v>
      </c>
      <c r="Z1399" s="2">
        <v>8.5</v>
      </c>
      <c r="AA1399" s="2">
        <v>13.2</v>
      </c>
      <c r="AB1399" s="2">
        <v>24.347200000000001</v>
      </c>
      <c r="AC1399" s="2">
        <v>1.4</v>
      </c>
      <c r="AD1399" s="2">
        <v>9</v>
      </c>
      <c r="AE1399" s="2">
        <v>15.6</v>
      </c>
      <c r="AF1399" s="2">
        <v>33.685600000000001</v>
      </c>
      <c r="AG1399" s="2">
        <v>0.72</v>
      </c>
      <c r="AH1399" s="22">
        <v>7.1</v>
      </c>
      <c r="AI1399" s="22">
        <v>10.199999999999999</v>
      </c>
      <c r="AJ1399" s="22">
        <v>25.1006</v>
      </c>
      <c r="AK1399" s="18">
        <v>1.78</v>
      </c>
      <c r="AL1399" s="18">
        <v>8.9</v>
      </c>
      <c r="AM1399" s="18">
        <v>20.100000000000001</v>
      </c>
      <c r="AN1399" s="2">
        <v>68.368200000000002</v>
      </c>
      <c r="AO1399" s="2">
        <v>1.1200000000000001</v>
      </c>
      <c r="AP1399" s="2">
        <v>6</v>
      </c>
      <c r="AQ1399" s="2">
        <v>18.899999999999999</v>
      </c>
      <c r="AR1399" s="2">
        <v>8.9856999999999996</v>
      </c>
      <c r="AS1399" s="2">
        <v>1.22</v>
      </c>
      <c r="AT1399" s="2">
        <v>8.6999999999999993</v>
      </c>
      <c r="AU1399" s="2">
        <v>14.1</v>
      </c>
      <c r="AV1399" s="2">
        <v>19.748100000000001</v>
      </c>
      <c r="AW1399" s="2">
        <v>1.07</v>
      </c>
      <c r="AX1399" s="2">
        <v>7.6</v>
      </c>
      <c r="AY1399" s="2">
        <v>14</v>
      </c>
      <c r="AZ1399" s="2">
        <v>22.485600000000002</v>
      </c>
      <c r="BA1399" s="2">
        <v>1.51</v>
      </c>
      <c r="BB1399" s="2">
        <v>8.5</v>
      </c>
      <c r="BC1399" s="2">
        <v>17.7</v>
      </c>
      <c r="BD1399" s="2">
        <v>42.249400000000001</v>
      </c>
      <c r="BE1399" s="4"/>
      <c r="BF1399" s="4"/>
    </row>
    <row r="1400" spans="1:58" x14ac:dyDescent="0.2">
      <c r="A1400" s="29">
        <v>1399</v>
      </c>
      <c r="B1400" s="7" t="s">
        <v>73</v>
      </c>
      <c r="C1400" s="3">
        <v>39970</v>
      </c>
      <c r="D1400" s="4" t="s">
        <v>21</v>
      </c>
      <c r="E1400" s="4" t="s">
        <v>170</v>
      </c>
      <c r="F1400" s="5" t="s">
        <v>193</v>
      </c>
      <c r="G1400" s="6">
        <v>0.88541666666666663</v>
      </c>
      <c r="H1400" s="6">
        <v>0.9</v>
      </c>
      <c r="I1400" s="85">
        <f t="shared" si="21"/>
        <v>21.000000000000085</v>
      </c>
      <c r="J1400" s="86">
        <f>I1400*Segmentos!$D$7*(AH1400%)*IF(ISNUMBER(AI1400),AI1400%,0)</f>
        <v>21814.800000000083</v>
      </c>
      <c r="K1400" s="86">
        <f>I1400*Segmentos!$D$7*(AL1400%)*IF(ISNUMBER(AM1400),AM1400%,0)</f>
        <v>6468.0000000000264</v>
      </c>
      <c r="L1400" s="4"/>
      <c r="M1400" s="2">
        <v>0.17</v>
      </c>
      <c r="N1400" s="2">
        <v>0.4</v>
      </c>
      <c r="O1400" s="2">
        <v>37.5</v>
      </c>
      <c r="P1400" s="2">
        <v>84.562100000000001</v>
      </c>
      <c r="Q1400" s="2">
        <v>0</v>
      </c>
      <c r="R1400" s="2">
        <v>0</v>
      </c>
      <c r="S1400" s="8" t="s">
        <v>577</v>
      </c>
      <c r="T1400" s="2">
        <v>0</v>
      </c>
      <c r="U1400" s="2">
        <v>0.19</v>
      </c>
      <c r="V1400" s="2">
        <v>0.2</v>
      </c>
      <c r="W1400" s="2">
        <v>81</v>
      </c>
      <c r="X1400" s="2">
        <v>19.9297</v>
      </c>
      <c r="Y1400" s="2">
        <v>0.02</v>
      </c>
      <c r="Z1400" s="2">
        <v>0.4</v>
      </c>
      <c r="AA1400" s="2">
        <v>4.8</v>
      </c>
      <c r="AB1400" s="2">
        <v>3.1173999999999999</v>
      </c>
      <c r="AC1400" s="2">
        <v>0.37</v>
      </c>
      <c r="AD1400" s="2">
        <v>0.8</v>
      </c>
      <c r="AE1400" s="2">
        <v>45.4</v>
      </c>
      <c r="AF1400" s="2">
        <v>61.515000000000001</v>
      </c>
      <c r="AG1400" s="2">
        <v>0.25</v>
      </c>
      <c r="AH1400" s="22">
        <v>0.7</v>
      </c>
      <c r="AI1400" s="22">
        <v>37.1</v>
      </c>
      <c r="AJ1400" s="22">
        <v>60.227600000000002</v>
      </c>
      <c r="AK1400" s="18">
        <v>0.09</v>
      </c>
      <c r="AL1400" s="18">
        <v>0.2</v>
      </c>
      <c r="AM1400" s="18">
        <v>38.5</v>
      </c>
      <c r="AN1400" s="2">
        <v>24.334499999999998</v>
      </c>
      <c r="AO1400" s="2">
        <v>0</v>
      </c>
      <c r="AP1400" s="2">
        <v>0</v>
      </c>
      <c r="AQ1400" s="8" t="s">
        <v>577</v>
      </c>
      <c r="AR1400" s="2">
        <v>0</v>
      </c>
      <c r="AS1400" s="2">
        <v>0.7</v>
      </c>
      <c r="AT1400" s="2">
        <v>0.9</v>
      </c>
      <c r="AU1400" s="2">
        <v>81</v>
      </c>
      <c r="AV1400" s="2">
        <v>78.4315</v>
      </c>
      <c r="AW1400" s="2">
        <v>0.02</v>
      </c>
      <c r="AX1400" s="2">
        <v>0.5</v>
      </c>
      <c r="AY1400" s="2">
        <v>4.8</v>
      </c>
      <c r="AZ1400" s="2">
        <v>3.5366</v>
      </c>
      <c r="BA1400" s="2">
        <v>0.01</v>
      </c>
      <c r="BB1400" s="2">
        <v>0.3</v>
      </c>
      <c r="BC1400" s="2">
        <v>4.8</v>
      </c>
      <c r="BD1400" s="2">
        <v>2.5939999999999999</v>
      </c>
      <c r="BE1400" s="4"/>
      <c r="BF1400" s="4"/>
    </row>
    <row r="1401" spans="1:58" x14ac:dyDescent="0.2">
      <c r="A1401" s="29">
        <v>1400</v>
      </c>
      <c r="B1401" s="7" t="s">
        <v>5</v>
      </c>
      <c r="C1401" s="3">
        <v>39970</v>
      </c>
      <c r="D1401" s="4" t="s">
        <v>3</v>
      </c>
      <c r="E1401" s="4" t="s">
        <v>164</v>
      </c>
      <c r="F1401" s="5" t="s">
        <v>193</v>
      </c>
      <c r="G1401" s="6">
        <v>0.87430555555555556</v>
      </c>
      <c r="H1401" s="6">
        <v>0.91805555555555562</v>
      </c>
      <c r="I1401" s="85">
        <f t="shared" si="21"/>
        <v>63.000000000000099</v>
      </c>
      <c r="J1401" s="86">
        <f>I1401*Segmentos!$D$7*(AH1401%)*IF(ISNUMBER(AI1401),AI1401%,0)</f>
        <v>1527120.0000000026</v>
      </c>
      <c r="K1401" s="86">
        <f>I1401*Segmentos!$D$7*(AL1401%)*IF(ISNUMBER(AM1401),AM1401%,0)</f>
        <v>1257984.0000000021</v>
      </c>
      <c r="L1401" s="4"/>
      <c r="M1401" s="2">
        <v>5.49</v>
      </c>
      <c r="N1401" s="2">
        <v>17.600000000000001</v>
      </c>
      <c r="O1401" s="2">
        <v>31.1</v>
      </c>
      <c r="P1401" s="2">
        <v>91.083100000000002</v>
      </c>
      <c r="Q1401" s="2">
        <v>3.04</v>
      </c>
      <c r="R1401" s="2">
        <v>10.199999999999999</v>
      </c>
      <c r="S1401" s="2">
        <v>29.8</v>
      </c>
      <c r="T1401" s="2">
        <v>8.4060000000000006</v>
      </c>
      <c r="U1401" s="2">
        <v>2.99</v>
      </c>
      <c r="V1401" s="2">
        <v>11</v>
      </c>
      <c r="W1401" s="2">
        <v>27.1</v>
      </c>
      <c r="X1401" s="2">
        <v>10.411199999999999</v>
      </c>
      <c r="Y1401" s="2">
        <v>5.77</v>
      </c>
      <c r="Z1401" s="2">
        <v>17.899999999999999</v>
      </c>
      <c r="AA1401" s="2">
        <v>32.299999999999997</v>
      </c>
      <c r="AB1401" s="2">
        <v>28.245200000000001</v>
      </c>
      <c r="AC1401" s="2">
        <v>8.09</v>
      </c>
      <c r="AD1401" s="2">
        <v>25.5</v>
      </c>
      <c r="AE1401" s="2">
        <v>31.7</v>
      </c>
      <c r="AF1401" s="2">
        <v>44.020699999999998</v>
      </c>
      <c r="AG1401" s="2">
        <v>6.05</v>
      </c>
      <c r="AH1401" s="22">
        <v>20</v>
      </c>
      <c r="AI1401" s="22">
        <v>30.3</v>
      </c>
      <c r="AJ1401" s="22">
        <v>47.6218</v>
      </c>
      <c r="AK1401" s="18">
        <v>4.99</v>
      </c>
      <c r="AL1401" s="18">
        <v>15.6</v>
      </c>
      <c r="AM1401" s="18">
        <v>32</v>
      </c>
      <c r="AN1401" s="2">
        <v>43.461199999999998</v>
      </c>
      <c r="AO1401" s="2">
        <v>2.76</v>
      </c>
      <c r="AP1401" s="2">
        <v>12.5</v>
      </c>
      <c r="AQ1401" s="2">
        <v>22</v>
      </c>
      <c r="AR1401" s="2">
        <v>5.0011999999999999</v>
      </c>
      <c r="AS1401" s="2">
        <v>3.77</v>
      </c>
      <c r="AT1401" s="2">
        <v>15.1</v>
      </c>
      <c r="AU1401" s="2">
        <v>25</v>
      </c>
      <c r="AV1401" s="2">
        <v>13.770799999999999</v>
      </c>
      <c r="AW1401" s="2">
        <v>6.93</v>
      </c>
      <c r="AX1401" s="2">
        <v>19.2</v>
      </c>
      <c r="AY1401" s="2">
        <v>36.1</v>
      </c>
      <c r="AZ1401" s="2">
        <v>33.054200000000002</v>
      </c>
      <c r="BA1401" s="2">
        <v>6.18</v>
      </c>
      <c r="BB1401" s="2">
        <v>19.5</v>
      </c>
      <c r="BC1401" s="2">
        <v>31.8</v>
      </c>
      <c r="BD1401" s="2">
        <v>39.256900000000002</v>
      </c>
      <c r="BE1401" s="4"/>
      <c r="BF1401" s="4"/>
    </row>
    <row r="1402" spans="1:58" x14ac:dyDescent="0.2">
      <c r="A1402" s="29">
        <v>1401</v>
      </c>
      <c r="B1402" s="7" t="s">
        <v>49</v>
      </c>
      <c r="C1402" s="3">
        <v>39970</v>
      </c>
      <c r="D1402" s="4" t="s">
        <v>28</v>
      </c>
      <c r="E1402" s="4" t="s">
        <v>168</v>
      </c>
      <c r="F1402" s="5" t="s">
        <v>193</v>
      </c>
      <c r="G1402" s="6">
        <v>0.91736111111111107</v>
      </c>
      <c r="H1402" s="6">
        <v>1.2500000000000001E-2</v>
      </c>
      <c r="I1402" s="85">
        <f t="shared" si="21"/>
        <v>137.00000000000006</v>
      </c>
      <c r="J1402" s="86">
        <f>I1402*Segmentos!$D$7*(AH1402%)*IF(ISNUMBER(AI1402),AI1402%,0)</f>
        <v>1241713.2000000004</v>
      </c>
      <c r="K1402" s="86">
        <f>I1402*Segmentos!$D$7*(AL1402%)*IF(ISNUMBER(AM1402),AM1402%,0)</f>
        <v>865566.00000000035</v>
      </c>
      <c r="L1402" s="4" t="s">
        <v>369</v>
      </c>
      <c r="M1402" s="2">
        <v>1.9</v>
      </c>
      <c r="N1402" s="2">
        <v>8.6</v>
      </c>
      <c r="O1402" s="2">
        <v>22.2</v>
      </c>
      <c r="P1402" s="2">
        <v>92.156199999999998</v>
      </c>
      <c r="Q1402" s="2">
        <v>0.79</v>
      </c>
      <c r="R1402" s="2">
        <v>3.3</v>
      </c>
      <c r="S1402" s="2">
        <v>23.8</v>
      </c>
      <c r="T1402" s="2">
        <v>6.3996000000000004</v>
      </c>
      <c r="U1402" s="2">
        <v>0.91</v>
      </c>
      <c r="V1402" s="2">
        <v>6.9</v>
      </c>
      <c r="W1402" s="2">
        <v>13.2</v>
      </c>
      <c r="X1402" s="2">
        <v>9.2271999999999998</v>
      </c>
      <c r="Y1402" s="2">
        <v>1.94</v>
      </c>
      <c r="Z1402" s="2">
        <v>9.8000000000000007</v>
      </c>
      <c r="AA1402" s="2">
        <v>19.7</v>
      </c>
      <c r="AB1402" s="2">
        <v>27.6815</v>
      </c>
      <c r="AC1402" s="2">
        <v>3.07</v>
      </c>
      <c r="AD1402" s="2">
        <v>11.1</v>
      </c>
      <c r="AE1402" s="2">
        <v>27.6</v>
      </c>
      <c r="AF1402" s="2">
        <v>48.847900000000003</v>
      </c>
      <c r="AG1402" s="2">
        <v>2.2599999999999998</v>
      </c>
      <c r="AH1402" s="22">
        <v>9.1</v>
      </c>
      <c r="AI1402" s="22">
        <v>24.9</v>
      </c>
      <c r="AJ1402" s="22">
        <v>52.039900000000003</v>
      </c>
      <c r="AK1402" s="18">
        <v>1.58</v>
      </c>
      <c r="AL1402" s="18">
        <v>8.1</v>
      </c>
      <c r="AM1402" s="18">
        <v>19.5</v>
      </c>
      <c r="AN1402" s="2">
        <v>40.116399999999999</v>
      </c>
      <c r="AO1402" s="2">
        <v>0.8</v>
      </c>
      <c r="AP1402" s="2">
        <v>4.5999999999999996</v>
      </c>
      <c r="AQ1402" s="2">
        <v>17.600000000000001</v>
      </c>
      <c r="AR1402" s="2">
        <v>4.2405999999999997</v>
      </c>
      <c r="AS1402" s="2">
        <v>1.33</v>
      </c>
      <c r="AT1402" s="2">
        <v>7.1</v>
      </c>
      <c r="AU1402" s="2">
        <v>18.7</v>
      </c>
      <c r="AV1402" s="2">
        <v>14.23</v>
      </c>
      <c r="AW1402" s="2">
        <v>3.21</v>
      </c>
      <c r="AX1402" s="2">
        <v>10.6</v>
      </c>
      <c r="AY1402" s="2">
        <v>30.4</v>
      </c>
      <c r="AZ1402" s="2">
        <v>44.654800000000002</v>
      </c>
      <c r="BA1402" s="2">
        <v>1.56</v>
      </c>
      <c r="BB1402" s="2">
        <v>9</v>
      </c>
      <c r="BC1402" s="2">
        <v>17.399999999999999</v>
      </c>
      <c r="BD1402" s="2">
        <v>29.030899999999999</v>
      </c>
      <c r="BE1402" s="4"/>
      <c r="BF1402" s="4"/>
    </row>
    <row r="1403" spans="1:58" x14ac:dyDescent="0.2">
      <c r="A1403" s="29">
        <v>1402</v>
      </c>
      <c r="B1403" s="7" t="s">
        <v>9</v>
      </c>
      <c r="C1403" s="3">
        <v>39970</v>
      </c>
      <c r="D1403" s="4" t="s">
        <v>8</v>
      </c>
      <c r="E1403" s="4" t="s">
        <v>168</v>
      </c>
      <c r="F1403" s="5" t="s">
        <v>193</v>
      </c>
      <c r="G1403" s="6">
        <v>0.79166666666666663</v>
      </c>
      <c r="H1403" s="6">
        <v>0.87361111111111101</v>
      </c>
      <c r="I1403" s="85">
        <f t="shared" si="21"/>
        <v>117.9999999999999</v>
      </c>
      <c r="J1403" s="86">
        <f>I1403*Segmentos!$D$7*(AH1403%)*IF(ISNUMBER(AI1403),AI1403%,0)</f>
        <v>317183.99999999977</v>
      </c>
      <c r="K1403" s="86">
        <f>I1403*Segmentos!$D$7*(AL1403%)*IF(ISNUMBER(AM1403),AM1403%,0)</f>
        <v>1215919.199999999</v>
      </c>
      <c r="L1403" s="4" t="s">
        <v>365</v>
      </c>
      <c r="M1403" s="2">
        <v>1.68</v>
      </c>
      <c r="N1403" s="2">
        <v>8.9</v>
      </c>
      <c r="O1403" s="2">
        <v>18.899999999999999</v>
      </c>
      <c r="P1403" s="2">
        <v>55.255400000000002</v>
      </c>
      <c r="Q1403" s="2">
        <v>1.48</v>
      </c>
      <c r="R1403" s="2">
        <v>6.9</v>
      </c>
      <c r="S1403" s="2">
        <v>21.5</v>
      </c>
      <c r="T1403" s="2">
        <v>8.1127000000000002</v>
      </c>
      <c r="U1403" s="2">
        <v>2.5</v>
      </c>
      <c r="V1403" s="2">
        <v>7.6</v>
      </c>
      <c r="W1403" s="2">
        <v>32.799999999999997</v>
      </c>
      <c r="X1403" s="2">
        <v>17.225100000000001</v>
      </c>
      <c r="Y1403" s="2">
        <v>1.5</v>
      </c>
      <c r="Z1403" s="2">
        <v>10.5</v>
      </c>
      <c r="AA1403" s="2">
        <v>14.3</v>
      </c>
      <c r="AB1403" s="2">
        <v>14.616300000000001</v>
      </c>
      <c r="AC1403" s="2">
        <v>1.42</v>
      </c>
      <c r="AD1403" s="2">
        <v>9.4</v>
      </c>
      <c r="AE1403" s="2">
        <v>15.1</v>
      </c>
      <c r="AF1403" s="2">
        <v>15.301299999999999</v>
      </c>
      <c r="AG1403" s="2">
        <v>0.68</v>
      </c>
      <c r="AH1403" s="22">
        <v>8.4</v>
      </c>
      <c r="AI1403" s="22">
        <v>8</v>
      </c>
      <c r="AJ1403" s="22">
        <v>10.5885</v>
      </c>
      <c r="AK1403" s="18">
        <v>2.58</v>
      </c>
      <c r="AL1403" s="18">
        <v>9.3000000000000007</v>
      </c>
      <c r="AM1403" s="18">
        <v>27.7</v>
      </c>
      <c r="AN1403" s="2">
        <v>44.666899999999998</v>
      </c>
      <c r="AO1403" s="2">
        <v>0.44</v>
      </c>
      <c r="AP1403" s="2">
        <v>5.3</v>
      </c>
      <c r="AQ1403" s="2">
        <v>8.4</v>
      </c>
      <c r="AR1403" s="2">
        <v>1.5967</v>
      </c>
      <c r="AS1403" s="2">
        <v>1.26</v>
      </c>
      <c r="AT1403" s="2">
        <v>7</v>
      </c>
      <c r="AU1403" s="2">
        <v>18.100000000000001</v>
      </c>
      <c r="AV1403" s="2">
        <v>9.1158000000000001</v>
      </c>
      <c r="AW1403" s="2">
        <v>1.51</v>
      </c>
      <c r="AX1403" s="2">
        <v>9.9</v>
      </c>
      <c r="AY1403" s="2">
        <v>15.3</v>
      </c>
      <c r="AZ1403" s="2">
        <v>14.2994</v>
      </c>
      <c r="BA1403" s="2">
        <v>2.4</v>
      </c>
      <c r="BB1403" s="2">
        <v>10.3</v>
      </c>
      <c r="BC1403" s="2">
        <v>23.2</v>
      </c>
      <c r="BD1403" s="2">
        <v>30.243600000000001</v>
      </c>
      <c r="BE1403" s="4"/>
      <c r="BF1403" s="4"/>
    </row>
    <row r="1404" spans="1:58" x14ac:dyDescent="0.2">
      <c r="A1404" s="29">
        <v>1403</v>
      </c>
      <c r="B1404" s="7" t="s">
        <v>84</v>
      </c>
      <c r="C1404" s="3">
        <v>39970</v>
      </c>
      <c r="D1404" s="4" t="s">
        <v>13</v>
      </c>
      <c r="E1404" s="4" t="s">
        <v>168</v>
      </c>
      <c r="F1404" s="5" t="s">
        <v>193</v>
      </c>
      <c r="G1404" s="6">
        <v>0.91874999999999996</v>
      </c>
      <c r="H1404" s="6">
        <v>0</v>
      </c>
      <c r="I1404" s="85">
        <f t="shared" si="21"/>
        <v>117.00000000000006</v>
      </c>
      <c r="J1404" s="86">
        <f>I1404*Segmentos!$D$7*(AH1404%)*IF(ISNUMBER(AI1404),AI1404%,0)</f>
        <v>972036.00000000058</v>
      </c>
      <c r="K1404" s="86">
        <f>I1404*Segmentos!$D$7*(AL1404%)*IF(ISNUMBER(AM1404),AM1404%,0)</f>
        <v>1944727.2000000011</v>
      </c>
      <c r="L1404" s="4" t="s">
        <v>367</v>
      </c>
      <c r="M1404" s="2">
        <v>3.17</v>
      </c>
      <c r="N1404" s="2">
        <v>14.7</v>
      </c>
      <c r="O1404" s="2">
        <v>21.6</v>
      </c>
      <c r="P1404" s="2">
        <v>78.113399999999999</v>
      </c>
      <c r="Q1404" s="2">
        <v>4.16</v>
      </c>
      <c r="R1404" s="2">
        <v>9.9</v>
      </c>
      <c r="S1404" s="2">
        <v>42.1</v>
      </c>
      <c r="T1404" s="2">
        <v>17.081199999999999</v>
      </c>
      <c r="U1404" s="2">
        <v>2.94</v>
      </c>
      <c r="V1404" s="2">
        <v>13</v>
      </c>
      <c r="W1404" s="2">
        <v>22.6</v>
      </c>
      <c r="X1404" s="2">
        <v>15.178699999999999</v>
      </c>
      <c r="Y1404" s="2">
        <v>3.21</v>
      </c>
      <c r="Z1404" s="2">
        <v>17.8</v>
      </c>
      <c r="AA1404" s="2">
        <v>18</v>
      </c>
      <c r="AB1404" s="2">
        <v>23.322399999999998</v>
      </c>
      <c r="AC1404" s="2">
        <v>2.79</v>
      </c>
      <c r="AD1404" s="2">
        <v>15.3</v>
      </c>
      <c r="AE1404" s="2">
        <v>18.2</v>
      </c>
      <c r="AF1404" s="2">
        <v>22.530999999999999</v>
      </c>
      <c r="AG1404" s="2">
        <v>2.09</v>
      </c>
      <c r="AH1404" s="22">
        <v>13.4</v>
      </c>
      <c r="AI1404" s="22">
        <v>15.5</v>
      </c>
      <c r="AJ1404" s="22">
        <v>24.367799999999999</v>
      </c>
      <c r="AK1404" s="18">
        <v>4.1500000000000004</v>
      </c>
      <c r="AL1404" s="18">
        <v>15.8</v>
      </c>
      <c r="AM1404" s="18">
        <v>26.3</v>
      </c>
      <c r="AN1404" s="2">
        <v>53.745600000000003</v>
      </c>
      <c r="AO1404" s="2">
        <v>0.5</v>
      </c>
      <c r="AP1404" s="2">
        <v>6.3</v>
      </c>
      <c r="AQ1404" s="2">
        <v>8</v>
      </c>
      <c r="AR1404" s="2">
        <v>1.3547</v>
      </c>
      <c r="AS1404" s="2">
        <v>3</v>
      </c>
      <c r="AT1404" s="2">
        <v>11</v>
      </c>
      <c r="AU1404" s="2">
        <v>27.3</v>
      </c>
      <c r="AV1404" s="2">
        <v>16.2837</v>
      </c>
      <c r="AW1404" s="2">
        <v>2.04</v>
      </c>
      <c r="AX1404" s="2">
        <v>13</v>
      </c>
      <c r="AY1404" s="2">
        <v>15.7</v>
      </c>
      <c r="AZ1404" s="2">
        <v>14.434100000000001</v>
      </c>
      <c r="BA1404" s="2">
        <v>4.88</v>
      </c>
      <c r="BB1404" s="2">
        <v>20.399999999999999</v>
      </c>
      <c r="BC1404" s="2">
        <v>23.9</v>
      </c>
      <c r="BD1404" s="2">
        <v>46.040900000000001</v>
      </c>
      <c r="BE1404" s="4"/>
      <c r="BF1404" s="4"/>
    </row>
    <row r="1405" spans="1:58" x14ac:dyDescent="0.2">
      <c r="A1405" s="29">
        <v>1404</v>
      </c>
      <c r="B1405" s="7" t="s">
        <v>57</v>
      </c>
      <c r="C1405" s="3">
        <v>39970</v>
      </c>
      <c r="D1405" s="4" t="s">
        <v>8</v>
      </c>
      <c r="E1405" s="4" t="s">
        <v>181</v>
      </c>
      <c r="F1405" s="5" t="s">
        <v>193</v>
      </c>
      <c r="G1405" s="6">
        <v>0.9145833333333333</v>
      </c>
      <c r="H1405" s="6">
        <v>0.91736111111111107</v>
      </c>
      <c r="I1405" s="85">
        <f t="shared" si="21"/>
        <v>3.9999999999999858</v>
      </c>
      <c r="J1405" s="86">
        <f>I1405*Segmentos!$D$7*(AH1405%)*IF(ISNUMBER(AI1405),AI1405%,0)</f>
        <v>48092.799999999828</v>
      </c>
      <c r="K1405" s="86">
        <f>I1405*Segmentos!$D$7*(AL1405%)*IF(ISNUMBER(AM1405),AM1405%,0)</f>
        <v>54054.399999999812</v>
      </c>
      <c r="L1405" s="4"/>
      <c r="M1405" s="2">
        <v>3.2</v>
      </c>
      <c r="N1405" s="2">
        <v>4</v>
      </c>
      <c r="O1405" s="2">
        <v>80.900000000000006</v>
      </c>
      <c r="P1405" s="2">
        <v>78.898600000000002</v>
      </c>
      <c r="Q1405" s="2">
        <v>2.77</v>
      </c>
      <c r="R1405" s="2">
        <v>3.4</v>
      </c>
      <c r="S1405" s="2">
        <v>82.7</v>
      </c>
      <c r="T1405" s="2">
        <v>11.408799999999999</v>
      </c>
      <c r="U1405" s="2">
        <v>1.46</v>
      </c>
      <c r="V1405" s="2">
        <v>1.7</v>
      </c>
      <c r="W1405" s="2">
        <v>86</v>
      </c>
      <c r="X1405" s="2">
        <v>7.5244999999999997</v>
      </c>
      <c r="Y1405" s="2">
        <v>3.76</v>
      </c>
      <c r="Z1405" s="2">
        <v>4.9000000000000004</v>
      </c>
      <c r="AA1405" s="2">
        <v>76.8</v>
      </c>
      <c r="AB1405" s="2">
        <v>27.3567</v>
      </c>
      <c r="AC1405" s="2">
        <v>4.03</v>
      </c>
      <c r="AD1405" s="2">
        <v>4.9000000000000004</v>
      </c>
      <c r="AE1405" s="2">
        <v>82.9</v>
      </c>
      <c r="AF1405" s="2">
        <v>32.608600000000003</v>
      </c>
      <c r="AG1405" s="2">
        <v>3.04</v>
      </c>
      <c r="AH1405" s="22">
        <v>3.8</v>
      </c>
      <c r="AI1405" s="22">
        <v>79.099999999999994</v>
      </c>
      <c r="AJ1405" s="22">
        <v>35.521299999999997</v>
      </c>
      <c r="AK1405" s="18">
        <v>3.35</v>
      </c>
      <c r="AL1405" s="18">
        <v>4.0999999999999996</v>
      </c>
      <c r="AM1405" s="18">
        <v>82.4</v>
      </c>
      <c r="AN1405" s="2">
        <v>43.377400000000002</v>
      </c>
      <c r="AO1405" s="2">
        <v>2.36</v>
      </c>
      <c r="AP1405" s="2">
        <v>4.2</v>
      </c>
      <c r="AQ1405" s="2">
        <v>56.4</v>
      </c>
      <c r="AR1405" s="2">
        <v>6.3558000000000003</v>
      </c>
      <c r="AS1405" s="2">
        <v>1.24</v>
      </c>
      <c r="AT1405" s="2">
        <v>1.5</v>
      </c>
      <c r="AU1405" s="2">
        <v>82.5</v>
      </c>
      <c r="AV1405" s="2">
        <v>6.7535999999999996</v>
      </c>
      <c r="AW1405" s="2">
        <v>4.57</v>
      </c>
      <c r="AX1405" s="2">
        <v>5.9</v>
      </c>
      <c r="AY1405" s="2">
        <v>77.7</v>
      </c>
      <c r="AZ1405" s="2">
        <v>32.405099999999997</v>
      </c>
      <c r="BA1405" s="2">
        <v>3.54</v>
      </c>
      <c r="BB1405" s="2">
        <v>3.9</v>
      </c>
      <c r="BC1405" s="2">
        <v>91.8</v>
      </c>
      <c r="BD1405" s="2">
        <v>33.3842</v>
      </c>
      <c r="BE1405" s="4"/>
      <c r="BF1405" s="4"/>
    </row>
    <row r="1406" spans="1:58" x14ac:dyDescent="0.2">
      <c r="A1406" s="29">
        <v>1405</v>
      </c>
      <c r="B1406" s="7" t="s">
        <v>11</v>
      </c>
      <c r="C1406" s="3">
        <v>39970</v>
      </c>
      <c r="D1406" s="4" t="s">
        <v>0</v>
      </c>
      <c r="E1406" s="4" t="s">
        <v>166</v>
      </c>
      <c r="F1406" s="5" t="s">
        <v>193</v>
      </c>
      <c r="G1406" s="6">
        <v>0.91527777777777775</v>
      </c>
      <c r="H1406" s="6">
        <v>0.91736111111111107</v>
      </c>
      <c r="I1406" s="85">
        <f t="shared" si="21"/>
        <v>2.9999999999999893</v>
      </c>
      <c r="J1406" s="86">
        <f>I1406*Segmentos!$D$7*(AH1406%)*IF(ISNUMBER(AI1406),AI1406%,0)</f>
        <v>100663.19999999966</v>
      </c>
      <c r="K1406" s="86">
        <f>I1406*Segmentos!$D$7*(AL1406%)*IF(ISNUMBER(AM1406),AM1406%,0)</f>
        <v>93441.599999999686</v>
      </c>
      <c r="L1406" s="4"/>
      <c r="M1406" s="2">
        <v>8.0500000000000007</v>
      </c>
      <c r="N1406" s="2">
        <v>8.8000000000000007</v>
      </c>
      <c r="O1406" s="2">
        <v>91.4</v>
      </c>
      <c r="P1406" s="2">
        <v>86.858599999999996</v>
      </c>
      <c r="Q1406" s="2">
        <v>6.59</v>
      </c>
      <c r="R1406" s="2">
        <v>6.8</v>
      </c>
      <c r="S1406" s="2">
        <v>97</v>
      </c>
      <c r="T1406" s="2">
        <v>11.8683</v>
      </c>
      <c r="U1406" s="2">
        <v>5.75</v>
      </c>
      <c r="V1406" s="2">
        <v>6.4</v>
      </c>
      <c r="W1406" s="2">
        <v>90.2</v>
      </c>
      <c r="X1406" s="2">
        <v>13.007199999999999</v>
      </c>
      <c r="Y1406" s="2">
        <v>4.9000000000000004</v>
      </c>
      <c r="Z1406" s="2">
        <v>5.7</v>
      </c>
      <c r="AA1406" s="2">
        <v>85.9</v>
      </c>
      <c r="AB1406" s="2">
        <v>15.620900000000001</v>
      </c>
      <c r="AC1406" s="2">
        <v>13.09</v>
      </c>
      <c r="AD1406" s="2">
        <v>14.2</v>
      </c>
      <c r="AE1406" s="2">
        <v>92.5</v>
      </c>
      <c r="AF1406" s="2">
        <v>46.362299999999998</v>
      </c>
      <c r="AG1406" s="2">
        <v>8.3699999999999992</v>
      </c>
      <c r="AH1406" s="22">
        <v>9.3000000000000007</v>
      </c>
      <c r="AI1406" s="22">
        <v>90.2</v>
      </c>
      <c r="AJ1406" s="22">
        <v>42.8626</v>
      </c>
      <c r="AK1406" s="18">
        <v>7.76</v>
      </c>
      <c r="AL1406" s="18">
        <v>8.4</v>
      </c>
      <c r="AM1406" s="18">
        <v>92.7</v>
      </c>
      <c r="AN1406" s="2">
        <v>43.996000000000002</v>
      </c>
      <c r="AO1406" s="2">
        <v>4.99</v>
      </c>
      <c r="AP1406" s="2">
        <v>5.9</v>
      </c>
      <c r="AQ1406" s="2">
        <v>84.8</v>
      </c>
      <c r="AR1406" s="2">
        <v>5.8765000000000001</v>
      </c>
      <c r="AS1406" s="2">
        <v>7.54</v>
      </c>
      <c r="AT1406" s="2">
        <v>8.8000000000000007</v>
      </c>
      <c r="AU1406" s="2">
        <v>85.6</v>
      </c>
      <c r="AV1406" s="2">
        <v>17.9236</v>
      </c>
      <c r="AW1406" s="2">
        <v>5.96</v>
      </c>
      <c r="AX1406" s="2">
        <v>6.5</v>
      </c>
      <c r="AY1406" s="2">
        <v>91.1</v>
      </c>
      <c r="AZ1406" s="2">
        <v>18.476800000000001</v>
      </c>
      <c r="BA1406" s="2">
        <v>10.79</v>
      </c>
      <c r="BB1406" s="2">
        <v>11.3</v>
      </c>
      <c r="BC1406" s="2">
        <v>95.2</v>
      </c>
      <c r="BD1406" s="2">
        <v>44.581699999999998</v>
      </c>
      <c r="BE1406" s="4"/>
      <c r="BF1406" s="4"/>
    </row>
    <row r="1407" spans="1:58" x14ac:dyDescent="0.2">
      <c r="A1407" s="29">
        <v>1406</v>
      </c>
      <c r="B1407" s="7" t="s">
        <v>11</v>
      </c>
      <c r="C1407" s="3">
        <v>39970</v>
      </c>
      <c r="D1407" s="4" t="s">
        <v>8</v>
      </c>
      <c r="E1407" s="4" t="s">
        <v>166</v>
      </c>
      <c r="F1407" s="5" t="s">
        <v>193</v>
      </c>
      <c r="G1407" s="6">
        <v>0.91319444444444453</v>
      </c>
      <c r="H1407" s="6">
        <v>0.91388888888888886</v>
      </c>
      <c r="I1407" s="85">
        <f t="shared" si="21"/>
        <v>0.99999999999983658</v>
      </c>
      <c r="J1407" s="86">
        <f>I1407*Segmentos!$D$7*(AH1407%)*IF(ISNUMBER(AI1407),AI1407%,0)</f>
        <v>19999.999999996733</v>
      </c>
      <c r="K1407" s="86">
        <f>I1407*Segmentos!$D$7*(AL1407%)*IF(ISNUMBER(AM1407),AM1407%,0)</f>
        <v>19999.999999996733</v>
      </c>
      <c r="L1407" s="4"/>
      <c r="M1407" s="2">
        <v>5.01</v>
      </c>
      <c r="N1407" s="2">
        <v>5</v>
      </c>
      <c r="O1407" s="2">
        <v>100</v>
      </c>
      <c r="P1407" s="2">
        <v>87.644099999999995</v>
      </c>
      <c r="Q1407" s="2">
        <v>2.81</v>
      </c>
      <c r="R1407" s="2">
        <v>2.8</v>
      </c>
      <c r="S1407" s="2">
        <v>100</v>
      </c>
      <c r="T1407" s="2">
        <v>8.2194000000000003</v>
      </c>
      <c r="U1407" s="2">
        <v>4.67</v>
      </c>
      <c r="V1407" s="2">
        <v>4.7</v>
      </c>
      <c r="W1407" s="2">
        <v>100</v>
      </c>
      <c r="X1407" s="2">
        <v>17.153099999999998</v>
      </c>
      <c r="Y1407" s="2">
        <v>4.24</v>
      </c>
      <c r="Z1407" s="2">
        <v>4.2</v>
      </c>
      <c r="AA1407" s="2">
        <v>100</v>
      </c>
      <c r="AB1407" s="2">
        <v>21.9361</v>
      </c>
      <c r="AC1407" s="2">
        <v>7.02</v>
      </c>
      <c r="AD1407" s="2">
        <v>7</v>
      </c>
      <c r="AE1407" s="2">
        <v>100</v>
      </c>
      <c r="AF1407" s="2">
        <v>40.3354</v>
      </c>
      <c r="AG1407" s="2">
        <v>4.9800000000000004</v>
      </c>
      <c r="AH1407" s="22">
        <v>5</v>
      </c>
      <c r="AI1407" s="22">
        <v>100</v>
      </c>
      <c r="AJ1407" s="22">
        <v>41.337899999999998</v>
      </c>
      <c r="AK1407" s="18">
        <v>5.03</v>
      </c>
      <c r="AL1407" s="18">
        <v>5</v>
      </c>
      <c r="AM1407" s="18">
        <v>100</v>
      </c>
      <c r="AN1407" s="2">
        <v>46.306199999999997</v>
      </c>
      <c r="AO1407" s="2">
        <v>3.9</v>
      </c>
      <c r="AP1407" s="2">
        <v>3.9</v>
      </c>
      <c r="AQ1407" s="2">
        <v>100</v>
      </c>
      <c r="AR1407" s="2">
        <v>7.4612999999999996</v>
      </c>
      <c r="AS1407" s="2">
        <v>2.7</v>
      </c>
      <c r="AT1407" s="2">
        <v>2.7</v>
      </c>
      <c r="AU1407" s="2">
        <v>100</v>
      </c>
      <c r="AV1407" s="2">
        <v>10.397399999999999</v>
      </c>
      <c r="AW1407" s="2">
        <v>5.21</v>
      </c>
      <c r="AX1407" s="2">
        <v>5.2</v>
      </c>
      <c r="AY1407" s="2">
        <v>100</v>
      </c>
      <c r="AZ1407" s="2">
        <v>26.238900000000001</v>
      </c>
      <c r="BA1407" s="2">
        <v>6.49</v>
      </c>
      <c r="BB1407" s="2">
        <v>6.5</v>
      </c>
      <c r="BC1407" s="2">
        <v>100</v>
      </c>
      <c r="BD1407" s="2">
        <v>43.546500000000002</v>
      </c>
      <c r="BE1407" s="4"/>
      <c r="BF1407" s="4"/>
    </row>
    <row r="1408" spans="1:58" x14ac:dyDescent="0.2">
      <c r="A1408" s="29">
        <v>1407</v>
      </c>
      <c r="B1408" s="7" t="s">
        <v>6</v>
      </c>
      <c r="C1408" s="3">
        <v>39970</v>
      </c>
      <c r="D1408" s="4" t="s">
        <v>3</v>
      </c>
      <c r="E1408" s="4" t="s">
        <v>166</v>
      </c>
      <c r="F1408" s="5" t="s">
        <v>193</v>
      </c>
      <c r="G1408" s="6">
        <v>0.91041666666666676</v>
      </c>
      <c r="H1408" s="6">
        <v>0.91111111111111109</v>
      </c>
      <c r="I1408" s="85">
        <f t="shared" si="21"/>
        <v>0.99999999999983658</v>
      </c>
      <c r="J1408" s="86">
        <f>I1408*Segmentos!$D$7*(AH1408%)*IF(ISNUMBER(AI1408),AI1408%,0)</f>
        <v>27599.999999995493</v>
      </c>
      <c r="K1408" s="86">
        <f>I1408*Segmentos!$D$7*(AL1408%)*IF(ISNUMBER(AM1408),AM1408%,0)</f>
        <v>20799.999999996602</v>
      </c>
      <c r="L1408" s="4"/>
      <c r="M1408" s="2">
        <v>6</v>
      </c>
      <c r="N1408" s="2">
        <v>6</v>
      </c>
      <c r="O1408" s="2">
        <v>100</v>
      </c>
      <c r="P1408" s="2">
        <v>89.018799999999999</v>
      </c>
      <c r="Q1408" s="2">
        <v>3.56</v>
      </c>
      <c r="R1408" s="2">
        <v>3.6</v>
      </c>
      <c r="S1408" s="2">
        <v>100</v>
      </c>
      <c r="T1408" s="2">
        <v>8.8069000000000006</v>
      </c>
      <c r="U1408" s="2">
        <v>2.12</v>
      </c>
      <c r="V1408" s="2">
        <v>2.1</v>
      </c>
      <c r="W1408" s="2">
        <v>100</v>
      </c>
      <c r="X1408" s="2">
        <v>6.5860000000000003</v>
      </c>
      <c r="Y1408" s="2">
        <v>7.89</v>
      </c>
      <c r="Z1408" s="2">
        <v>7.9</v>
      </c>
      <c r="AA1408" s="2">
        <v>100</v>
      </c>
      <c r="AB1408" s="2">
        <v>34.552999999999997</v>
      </c>
      <c r="AC1408" s="2">
        <v>8.02</v>
      </c>
      <c r="AD1408" s="2">
        <v>8</v>
      </c>
      <c r="AE1408" s="2">
        <v>100</v>
      </c>
      <c r="AF1408" s="2">
        <v>39.073</v>
      </c>
      <c r="AG1408" s="2">
        <v>6.88</v>
      </c>
      <c r="AH1408" s="22">
        <v>6.9</v>
      </c>
      <c r="AI1408" s="22">
        <v>100</v>
      </c>
      <c r="AJ1408" s="22">
        <v>48.469799999999999</v>
      </c>
      <c r="AK1408" s="18">
        <v>5.2</v>
      </c>
      <c r="AL1408" s="18">
        <v>5.2</v>
      </c>
      <c r="AM1408" s="18">
        <v>100</v>
      </c>
      <c r="AN1408" s="2">
        <v>40.548999999999999</v>
      </c>
      <c r="AO1408" s="2">
        <v>2.62</v>
      </c>
      <c r="AP1408" s="2">
        <v>2.6</v>
      </c>
      <c r="AQ1408" s="2">
        <v>100</v>
      </c>
      <c r="AR1408" s="2">
        <v>4.2514000000000003</v>
      </c>
      <c r="AS1408" s="2">
        <v>4.13</v>
      </c>
      <c r="AT1408" s="2">
        <v>4.0999999999999996</v>
      </c>
      <c r="AU1408" s="2">
        <v>100</v>
      </c>
      <c r="AV1408" s="2">
        <v>13.5022</v>
      </c>
      <c r="AW1408" s="2">
        <v>8.2200000000000006</v>
      </c>
      <c r="AX1408" s="2">
        <v>8.1999999999999993</v>
      </c>
      <c r="AY1408" s="2">
        <v>100</v>
      </c>
      <c r="AZ1408" s="2">
        <v>35.0792</v>
      </c>
      <c r="BA1408" s="2">
        <v>6.37</v>
      </c>
      <c r="BB1408" s="2">
        <v>6.4</v>
      </c>
      <c r="BC1408" s="2">
        <v>100</v>
      </c>
      <c r="BD1408" s="2">
        <v>36.186</v>
      </c>
      <c r="BE1408" s="4"/>
      <c r="BF1408" s="4"/>
    </row>
    <row r="1409" spans="1:58" x14ac:dyDescent="0.2">
      <c r="A1409" s="29">
        <v>1408</v>
      </c>
      <c r="B1409" s="7" t="s">
        <v>31</v>
      </c>
      <c r="C1409" s="3">
        <v>39970</v>
      </c>
      <c r="D1409" s="4" t="s">
        <v>28</v>
      </c>
      <c r="E1409" s="4" t="s">
        <v>166</v>
      </c>
      <c r="F1409" s="5" t="s">
        <v>193</v>
      </c>
      <c r="G1409" s="6">
        <v>0.91388888888888886</v>
      </c>
      <c r="H1409" s="6">
        <v>0.91736111111111107</v>
      </c>
      <c r="I1409" s="85">
        <f t="shared" si="21"/>
        <v>4.9999999999999822</v>
      </c>
      <c r="J1409" s="86">
        <f>I1409*Segmentos!$D$7*(AH1409%)*IF(ISNUMBER(AI1409),AI1409%,0)</f>
        <v>18899.999999999935</v>
      </c>
      <c r="K1409" s="86">
        <f>I1409*Segmentos!$D$7*(AL1409%)*IF(ISNUMBER(AM1409),AM1409%,0)</f>
        <v>28181.999999999898</v>
      </c>
      <c r="L1409" s="4"/>
      <c r="M1409" s="2">
        <v>1.2</v>
      </c>
      <c r="N1409" s="2">
        <v>2</v>
      </c>
      <c r="O1409" s="2">
        <v>60.8</v>
      </c>
      <c r="P1409" s="2">
        <v>80.918999999999997</v>
      </c>
      <c r="Q1409" s="2">
        <v>0.43</v>
      </c>
      <c r="R1409" s="2">
        <v>0.8</v>
      </c>
      <c r="S1409" s="2">
        <v>52.1</v>
      </c>
      <c r="T1409" s="2">
        <v>4.8589000000000002</v>
      </c>
      <c r="U1409" s="2">
        <v>0.78</v>
      </c>
      <c r="V1409" s="2">
        <v>1.2</v>
      </c>
      <c r="W1409" s="2">
        <v>63.4</v>
      </c>
      <c r="X1409" s="2">
        <v>11.0891</v>
      </c>
      <c r="Y1409" s="2">
        <v>1.62</v>
      </c>
      <c r="Z1409" s="2">
        <v>2.1</v>
      </c>
      <c r="AA1409" s="2">
        <v>76.5</v>
      </c>
      <c r="AB1409" s="2">
        <v>32.247</v>
      </c>
      <c r="AC1409" s="2">
        <v>1.48</v>
      </c>
      <c r="AD1409" s="2">
        <v>2.9</v>
      </c>
      <c r="AE1409" s="2">
        <v>51</v>
      </c>
      <c r="AF1409" s="2">
        <v>32.723999999999997</v>
      </c>
      <c r="AG1409" s="2">
        <v>0.95</v>
      </c>
      <c r="AH1409" s="22">
        <v>1.8</v>
      </c>
      <c r="AI1409" s="22">
        <v>52.5</v>
      </c>
      <c r="AJ1409" s="22">
        <v>30.4252</v>
      </c>
      <c r="AK1409" s="18">
        <v>1.42</v>
      </c>
      <c r="AL1409" s="18">
        <v>2.1</v>
      </c>
      <c r="AM1409" s="18">
        <v>67.099999999999994</v>
      </c>
      <c r="AN1409" s="2">
        <v>50.4938</v>
      </c>
      <c r="AO1409" s="2">
        <v>0.44</v>
      </c>
      <c r="AP1409" s="2">
        <v>0.8</v>
      </c>
      <c r="AQ1409" s="2">
        <v>55.8</v>
      </c>
      <c r="AR1409" s="2">
        <v>3.2223999999999999</v>
      </c>
      <c r="AS1409" s="2">
        <v>0.91</v>
      </c>
      <c r="AT1409" s="2">
        <v>1.3</v>
      </c>
      <c r="AU1409" s="2">
        <v>68</v>
      </c>
      <c r="AV1409" s="2">
        <v>13.518800000000001</v>
      </c>
      <c r="AW1409" s="2">
        <v>2.2599999999999998</v>
      </c>
      <c r="AX1409" s="2">
        <v>4.2</v>
      </c>
      <c r="AY1409" s="2">
        <v>53.2</v>
      </c>
      <c r="AZ1409" s="2">
        <v>43.783499999999997</v>
      </c>
      <c r="BA1409" s="2">
        <v>0.79</v>
      </c>
      <c r="BB1409" s="2">
        <v>1</v>
      </c>
      <c r="BC1409" s="2">
        <v>81.099999999999994</v>
      </c>
      <c r="BD1409" s="2">
        <v>20.394300000000001</v>
      </c>
      <c r="BE1409" s="4"/>
      <c r="BF1409" s="4"/>
    </row>
    <row r="1410" spans="1:58" x14ac:dyDescent="0.2">
      <c r="A1410" s="29">
        <v>1409</v>
      </c>
      <c r="B1410" s="7" t="s">
        <v>120</v>
      </c>
      <c r="C1410" s="3">
        <v>39970</v>
      </c>
      <c r="D1410" s="4" t="s">
        <v>0</v>
      </c>
      <c r="E1410" s="4" t="s">
        <v>184</v>
      </c>
      <c r="F1410" s="5" t="s">
        <v>193</v>
      </c>
      <c r="G1410" s="6">
        <v>0.78333333333333333</v>
      </c>
      <c r="H1410" s="6">
        <v>0.87569444444444444</v>
      </c>
      <c r="I1410" s="85">
        <f t="shared" si="21"/>
        <v>133</v>
      </c>
      <c r="J1410" s="86">
        <f>I1410*Segmentos!$D$7*(AH1410%)*IF(ISNUMBER(AI1410),AI1410%,0)</f>
        <v>12286859.200000003</v>
      </c>
      <c r="K1410" s="86">
        <f>I1410*Segmentos!$D$7*(AL1410%)*IF(ISNUMBER(AM1410),AM1410%,0)</f>
        <v>8043840.0000000019</v>
      </c>
      <c r="L1410" s="4" t="s">
        <v>364</v>
      </c>
      <c r="M1410" s="2">
        <v>18.899999999999999</v>
      </c>
      <c r="N1410" s="2">
        <v>31.9</v>
      </c>
      <c r="O1410" s="2">
        <v>59.3</v>
      </c>
      <c r="P1410" s="2">
        <v>91.388599999999997</v>
      </c>
      <c r="Q1410" s="2">
        <v>12.93</v>
      </c>
      <c r="R1410" s="2">
        <v>23.2</v>
      </c>
      <c r="S1410" s="2">
        <v>55.7</v>
      </c>
      <c r="T1410" s="2">
        <v>10.433400000000001</v>
      </c>
      <c r="U1410" s="2">
        <v>14.26</v>
      </c>
      <c r="V1410" s="2">
        <v>26</v>
      </c>
      <c r="W1410" s="2">
        <v>54.8</v>
      </c>
      <c r="X1410" s="2">
        <v>14.4574</v>
      </c>
      <c r="Y1410" s="2">
        <v>19.87</v>
      </c>
      <c r="Z1410" s="2">
        <v>32.799999999999997</v>
      </c>
      <c r="AA1410" s="2">
        <v>60.5</v>
      </c>
      <c r="AB1410" s="2">
        <v>28.3721</v>
      </c>
      <c r="AC1410" s="2">
        <v>24.01</v>
      </c>
      <c r="AD1410" s="2">
        <v>39.1</v>
      </c>
      <c r="AE1410" s="2">
        <v>61.4</v>
      </c>
      <c r="AF1410" s="2">
        <v>38.125799999999998</v>
      </c>
      <c r="AG1410" s="2">
        <v>23.11</v>
      </c>
      <c r="AH1410" s="22">
        <v>36.200000000000003</v>
      </c>
      <c r="AI1410" s="22">
        <v>63.8</v>
      </c>
      <c r="AJ1410" s="22">
        <v>53.014200000000002</v>
      </c>
      <c r="AK1410" s="18">
        <v>15.1</v>
      </c>
      <c r="AL1410" s="18">
        <v>28</v>
      </c>
      <c r="AM1410" s="18">
        <v>54</v>
      </c>
      <c r="AN1410" s="2">
        <v>38.374400000000001</v>
      </c>
      <c r="AO1410" s="2">
        <v>13.75</v>
      </c>
      <c r="AP1410" s="2">
        <v>26.3</v>
      </c>
      <c r="AQ1410" s="2">
        <v>52.3</v>
      </c>
      <c r="AR1410" s="2">
        <v>7.2671000000000001</v>
      </c>
      <c r="AS1410" s="2">
        <v>17.64</v>
      </c>
      <c r="AT1410" s="2">
        <v>30.3</v>
      </c>
      <c r="AU1410" s="2">
        <v>58.3</v>
      </c>
      <c r="AV1410" s="2">
        <v>18.797799999999999</v>
      </c>
      <c r="AW1410" s="2">
        <v>21.07</v>
      </c>
      <c r="AX1410" s="2">
        <v>34.4</v>
      </c>
      <c r="AY1410" s="2">
        <v>61.2</v>
      </c>
      <c r="AZ1410" s="2">
        <v>29.296800000000001</v>
      </c>
      <c r="BA1410" s="2">
        <v>19.45</v>
      </c>
      <c r="BB1410" s="2">
        <v>32.5</v>
      </c>
      <c r="BC1410" s="2">
        <v>59.9</v>
      </c>
      <c r="BD1410" s="2">
        <v>36.026899999999998</v>
      </c>
      <c r="BE1410" s="4"/>
      <c r="BF1410" s="4"/>
    </row>
    <row r="1411" spans="1:58" x14ac:dyDescent="0.2">
      <c r="A1411" s="29">
        <v>1410</v>
      </c>
      <c r="B1411" s="7" t="s">
        <v>62</v>
      </c>
      <c r="C1411" s="3">
        <v>39970</v>
      </c>
      <c r="D1411" s="4" t="s">
        <v>21</v>
      </c>
      <c r="E1411" s="4" t="s">
        <v>166</v>
      </c>
      <c r="F1411" s="5" t="s">
        <v>193</v>
      </c>
      <c r="G1411" s="6">
        <v>0.85416666666666663</v>
      </c>
      <c r="H1411" s="6">
        <v>0.87430555555555556</v>
      </c>
      <c r="I1411" s="85">
        <f t="shared" ref="I1411:I1474" si="22">IF(H1411&gt;=G1411,(H1411-G1411)*24*60,("24:00:00"-G1411+H1411)*24*60)</f>
        <v>29.000000000000057</v>
      </c>
      <c r="J1411" s="86">
        <f>I1411*Segmentos!$D$7*(AH1411%)*IF(ISNUMBER(AI1411),AI1411%,0)</f>
        <v>1740.0000000000034</v>
      </c>
      <c r="K1411" s="86">
        <f>I1411*Segmentos!$D$7*(AL1411%)*IF(ISNUMBER(AM1411),AM1411%,0)</f>
        <v>9245.2000000000171</v>
      </c>
      <c r="L1411" s="4"/>
      <c r="M1411" s="2">
        <v>7.0000000000000007E-2</v>
      </c>
      <c r="N1411" s="2">
        <v>0.2</v>
      </c>
      <c r="O1411" s="2">
        <v>28.4</v>
      </c>
      <c r="P1411" s="2">
        <v>100</v>
      </c>
      <c r="Q1411" s="2">
        <v>0</v>
      </c>
      <c r="R1411" s="2">
        <v>0</v>
      </c>
      <c r="S1411" s="8" t="s">
        <v>577</v>
      </c>
      <c r="T1411" s="2">
        <v>0</v>
      </c>
      <c r="U1411" s="2">
        <v>0.01</v>
      </c>
      <c r="V1411" s="2">
        <v>0.2</v>
      </c>
      <c r="W1411" s="2">
        <v>6.9</v>
      </c>
      <c r="X1411" s="2">
        <v>3.7342</v>
      </c>
      <c r="Y1411" s="2">
        <v>0</v>
      </c>
      <c r="Z1411" s="2">
        <v>0</v>
      </c>
      <c r="AA1411" s="8" t="s">
        <v>577</v>
      </c>
      <c r="AB1411" s="2">
        <v>0</v>
      </c>
      <c r="AC1411" s="2">
        <v>0.2</v>
      </c>
      <c r="AD1411" s="2">
        <v>0.6</v>
      </c>
      <c r="AE1411" s="2">
        <v>32.299999999999997</v>
      </c>
      <c r="AF1411" s="2">
        <v>96.265799999999999</v>
      </c>
      <c r="AG1411" s="2">
        <v>0.02</v>
      </c>
      <c r="AH1411" s="22">
        <v>0.3</v>
      </c>
      <c r="AI1411" s="22">
        <v>5</v>
      </c>
      <c r="AJ1411" s="22">
        <v>12.212899999999999</v>
      </c>
      <c r="AK1411" s="18">
        <v>0.11</v>
      </c>
      <c r="AL1411" s="18">
        <v>0.1</v>
      </c>
      <c r="AM1411" s="18">
        <v>79.7</v>
      </c>
      <c r="AN1411" s="2">
        <v>87.787099999999995</v>
      </c>
      <c r="AO1411" s="2">
        <v>0.06</v>
      </c>
      <c r="AP1411" s="2">
        <v>1</v>
      </c>
      <c r="AQ1411" s="2">
        <v>6.3</v>
      </c>
      <c r="AR1411" s="2">
        <v>9.7597000000000005</v>
      </c>
      <c r="AS1411" s="2">
        <v>0</v>
      </c>
      <c r="AT1411" s="2">
        <v>0</v>
      </c>
      <c r="AU1411" s="8" t="s">
        <v>577</v>
      </c>
      <c r="AV1411" s="2">
        <v>0</v>
      </c>
      <c r="AW1411" s="2">
        <v>0.21</v>
      </c>
      <c r="AX1411" s="2">
        <v>0.5</v>
      </c>
      <c r="AY1411" s="2">
        <v>45.5</v>
      </c>
      <c r="AZ1411" s="2">
        <v>90.240300000000005</v>
      </c>
      <c r="BA1411" s="2">
        <v>0</v>
      </c>
      <c r="BB1411" s="2">
        <v>0</v>
      </c>
      <c r="BC1411" s="8" t="s">
        <v>577</v>
      </c>
      <c r="BD1411" s="2">
        <v>0</v>
      </c>
      <c r="BE1411" s="4"/>
      <c r="BF1411" s="4"/>
    </row>
    <row r="1412" spans="1:58" x14ac:dyDescent="0.2">
      <c r="A1412" s="29">
        <v>1411</v>
      </c>
      <c r="B1412" s="7" t="s">
        <v>60</v>
      </c>
      <c r="C1412" s="3">
        <v>39970</v>
      </c>
      <c r="D1412" s="4" t="s">
        <v>17</v>
      </c>
      <c r="E1412" s="4" t="s">
        <v>169</v>
      </c>
      <c r="F1412" s="5" t="s">
        <v>193</v>
      </c>
      <c r="G1412" s="6">
        <v>0.875</v>
      </c>
      <c r="H1412" s="6">
        <v>0.9145833333333333</v>
      </c>
      <c r="I1412" s="85">
        <f t="shared" si="22"/>
        <v>56.999999999999957</v>
      </c>
      <c r="J1412" s="86">
        <f>I1412*Segmentos!$D$7*(AH1412%)*IF(ISNUMBER(AI1412),AI1412%,0)</f>
        <v>51527.999999999964</v>
      </c>
      <c r="K1412" s="86">
        <f>I1412*Segmentos!$D$7*(AL1412%)*IF(ISNUMBER(AM1412),AM1412%,0)</f>
        <v>73529.999999999942</v>
      </c>
      <c r="L1412" s="4" t="s">
        <v>366</v>
      </c>
      <c r="M1412" s="2">
        <v>0.28000000000000003</v>
      </c>
      <c r="N1412" s="2">
        <v>2.2999999999999998</v>
      </c>
      <c r="O1412" s="2">
        <v>12.2</v>
      </c>
      <c r="P1412" s="2">
        <v>86.918400000000005</v>
      </c>
      <c r="Q1412" s="2">
        <v>7.0000000000000007E-2</v>
      </c>
      <c r="R1412" s="2">
        <v>1.2</v>
      </c>
      <c r="S1412" s="2">
        <v>6.2</v>
      </c>
      <c r="T1412" s="2">
        <v>3.8757000000000001</v>
      </c>
      <c r="U1412" s="2">
        <v>0.42</v>
      </c>
      <c r="V1412" s="2">
        <v>1.5</v>
      </c>
      <c r="W1412" s="2">
        <v>28.3</v>
      </c>
      <c r="X1412" s="2">
        <v>27.26</v>
      </c>
      <c r="Y1412" s="2">
        <v>0.33</v>
      </c>
      <c r="Z1412" s="2">
        <v>1.7</v>
      </c>
      <c r="AA1412" s="2">
        <v>19.2</v>
      </c>
      <c r="AB1412" s="2">
        <v>30.587</v>
      </c>
      <c r="AC1412" s="2">
        <v>0.25</v>
      </c>
      <c r="AD1412" s="2">
        <v>3.9</v>
      </c>
      <c r="AE1412" s="2">
        <v>6.4</v>
      </c>
      <c r="AF1412" s="2">
        <v>25.195599999999999</v>
      </c>
      <c r="AG1412" s="2">
        <v>0.23</v>
      </c>
      <c r="AH1412" s="22">
        <v>2</v>
      </c>
      <c r="AI1412" s="22">
        <v>11.3</v>
      </c>
      <c r="AJ1412" s="22">
        <v>33.854599999999998</v>
      </c>
      <c r="AK1412" s="18">
        <v>0.33</v>
      </c>
      <c r="AL1412" s="18">
        <v>2.5</v>
      </c>
      <c r="AM1412" s="18">
        <v>12.9</v>
      </c>
      <c r="AN1412" s="2">
        <v>53.063800000000001</v>
      </c>
      <c r="AO1412" s="2">
        <v>7.0000000000000007E-2</v>
      </c>
      <c r="AP1412" s="2">
        <v>0.9</v>
      </c>
      <c r="AQ1412" s="2">
        <v>7.8</v>
      </c>
      <c r="AR1412" s="2">
        <v>2.4190999999999998</v>
      </c>
      <c r="AS1412" s="2">
        <v>0.28999999999999998</v>
      </c>
      <c r="AT1412" s="2">
        <v>0.7</v>
      </c>
      <c r="AU1412" s="2">
        <v>41.3</v>
      </c>
      <c r="AV1412" s="2">
        <v>20.093399999999999</v>
      </c>
      <c r="AW1412" s="2">
        <v>0.39</v>
      </c>
      <c r="AX1412" s="2">
        <v>1.7</v>
      </c>
      <c r="AY1412" s="2">
        <v>22.2</v>
      </c>
      <c r="AZ1412" s="2">
        <v>34.585799999999999</v>
      </c>
      <c r="BA1412" s="2">
        <v>0.25</v>
      </c>
      <c r="BB1412" s="2">
        <v>4</v>
      </c>
      <c r="BC1412" s="2">
        <v>6.3</v>
      </c>
      <c r="BD1412" s="2">
        <v>29.82</v>
      </c>
      <c r="BE1412" s="4"/>
      <c r="BF1412" s="4"/>
    </row>
    <row r="1413" spans="1:58" x14ac:dyDescent="0.2">
      <c r="A1413" s="29">
        <v>1412</v>
      </c>
      <c r="B1413" s="7" t="s">
        <v>52</v>
      </c>
      <c r="C1413" s="3">
        <v>39970</v>
      </c>
      <c r="D1413" s="4" t="s">
        <v>0</v>
      </c>
      <c r="E1413" s="4" t="s">
        <v>177</v>
      </c>
      <c r="F1413" s="5" t="s">
        <v>193</v>
      </c>
      <c r="G1413" s="6">
        <v>0.91736111111111107</v>
      </c>
      <c r="H1413" s="6">
        <v>2.0833333333333332E-2</v>
      </c>
      <c r="I1413" s="85">
        <f t="shared" si="22"/>
        <v>149.00000000000006</v>
      </c>
      <c r="J1413" s="86">
        <f>I1413*Segmentos!$D$7*(AH1413%)*IF(ISNUMBER(AI1413),AI1413%,0)</f>
        <v>4280650.8000000017</v>
      </c>
      <c r="K1413" s="86">
        <f>I1413*Segmentos!$D$7*(AL1413%)*IF(ISNUMBER(AM1413),AM1413%,0)</f>
        <v>3543518.0000000009</v>
      </c>
      <c r="L1413" s="4"/>
      <c r="M1413" s="2">
        <v>6.54</v>
      </c>
      <c r="N1413" s="2">
        <v>25</v>
      </c>
      <c r="O1413" s="2">
        <v>26.1</v>
      </c>
      <c r="P1413" s="2">
        <v>90.251000000000005</v>
      </c>
      <c r="Q1413" s="2">
        <v>4.16</v>
      </c>
      <c r="R1413" s="2">
        <v>16.8</v>
      </c>
      <c r="S1413" s="2">
        <v>24.8</v>
      </c>
      <c r="T1413" s="2">
        <v>9.5873000000000008</v>
      </c>
      <c r="U1413" s="2">
        <v>5.53</v>
      </c>
      <c r="V1413" s="2">
        <v>21.4</v>
      </c>
      <c r="W1413" s="2">
        <v>25.9</v>
      </c>
      <c r="X1413" s="2">
        <v>15.991</v>
      </c>
      <c r="Y1413" s="2">
        <v>4.68</v>
      </c>
      <c r="Z1413" s="2">
        <v>23.5</v>
      </c>
      <c r="AA1413" s="2">
        <v>20</v>
      </c>
      <c r="AB1413" s="2">
        <v>19.091100000000001</v>
      </c>
      <c r="AC1413" s="2">
        <v>10.06</v>
      </c>
      <c r="AD1413" s="2">
        <v>33</v>
      </c>
      <c r="AE1413" s="2">
        <v>30.5</v>
      </c>
      <c r="AF1413" s="2">
        <v>45.581699999999998</v>
      </c>
      <c r="AG1413" s="2">
        <v>7.19</v>
      </c>
      <c r="AH1413" s="22">
        <v>26.7</v>
      </c>
      <c r="AI1413" s="22">
        <v>26.9</v>
      </c>
      <c r="AJ1413" s="22">
        <v>47.075600000000001</v>
      </c>
      <c r="AK1413" s="18">
        <v>5.95</v>
      </c>
      <c r="AL1413" s="18">
        <v>23.5</v>
      </c>
      <c r="AM1413" s="18">
        <v>25.3</v>
      </c>
      <c r="AN1413" s="2">
        <v>43.175400000000003</v>
      </c>
      <c r="AO1413" s="2">
        <v>5.75</v>
      </c>
      <c r="AP1413" s="2">
        <v>18.7</v>
      </c>
      <c r="AQ1413" s="2">
        <v>30.7</v>
      </c>
      <c r="AR1413" s="2">
        <v>8.6763999999999992</v>
      </c>
      <c r="AS1413" s="2">
        <v>5.35</v>
      </c>
      <c r="AT1413" s="2">
        <v>23.8</v>
      </c>
      <c r="AU1413" s="2">
        <v>22.5</v>
      </c>
      <c r="AV1413" s="2">
        <v>16.261299999999999</v>
      </c>
      <c r="AW1413" s="2">
        <v>7.05</v>
      </c>
      <c r="AX1413" s="2">
        <v>23.6</v>
      </c>
      <c r="AY1413" s="2">
        <v>29.8</v>
      </c>
      <c r="AZ1413" s="2">
        <v>27.965699999999998</v>
      </c>
      <c r="BA1413" s="2">
        <v>7.07</v>
      </c>
      <c r="BB1413" s="2">
        <v>28.6</v>
      </c>
      <c r="BC1413" s="2">
        <v>24.7</v>
      </c>
      <c r="BD1413" s="2">
        <v>37.3476</v>
      </c>
      <c r="BE1413" s="4"/>
      <c r="BF1413" s="4"/>
    </row>
    <row r="1414" spans="1:58" x14ac:dyDescent="0.2">
      <c r="A1414" s="29">
        <v>1413</v>
      </c>
      <c r="B1414" s="7" t="s">
        <v>115</v>
      </c>
      <c r="C1414" s="3">
        <v>39970</v>
      </c>
      <c r="D1414" s="4" t="s">
        <v>17</v>
      </c>
      <c r="E1414" s="4" t="s">
        <v>169</v>
      </c>
      <c r="F1414" s="5" t="s">
        <v>193</v>
      </c>
      <c r="G1414" s="6">
        <v>0.83333333333333337</v>
      </c>
      <c r="H1414" s="6">
        <v>0.875</v>
      </c>
      <c r="I1414" s="85">
        <f t="shared" si="22"/>
        <v>59.999999999999943</v>
      </c>
      <c r="J1414" s="86">
        <f>I1414*Segmentos!$D$7*(AH1414%)*IF(ISNUMBER(AI1414),AI1414%,0)</f>
        <v>92663.999999999927</v>
      </c>
      <c r="K1414" s="86">
        <f>I1414*Segmentos!$D$7*(AL1414%)*IF(ISNUMBER(AM1414),AM1414%,0)</f>
        <v>28799.999999999971</v>
      </c>
      <c r="L1414" s="4"/>
      <c r="M1414" s="2">
        <v>0.26</v>
      </c>
      <c r="N1414" s="2">
        <v>0.7</v>
      </c>
      <c r="O1414" s="2">
        <v>36.4</v>
      </c>
      <c r="P1414" s="2">
        <v>100</v>
      </c>
      <c r="Q1414" s="2">
        <v>0</v>
      </c>
      <c r="R1414" s="2">
        <v>0</v>
      </c>
      <c r="S1414" s="8" t="s">
        <v>577</v>
      </c>
      <c r="T1414" s="2">
        <v>0</v>
      </c>
      <c r="U1414" s="2">
        <v>0.59</v>
      </c>
      <c r="V1414" s="2">
        <v>0.7</v>
      </c>
      <c r="W1414" s="2">
        <v>79.400000000000006</v>
      </c>
      <c r="X1414" s="2">
        <v>48.098599999999998</v>
      </c>
      <c r="Y1414" s="2">
        <v>0.31</v>
      </c>
      <c r="Z1414" s="2">
        <v>0.6</v>
      </c>
      <c r="AA1414" s="2">
        <v>50.2</v>
      </c>
      <c r="AB1414" s="2">
        <v>35.314999999999998</v>
      </c>
      <c r="AC1414" s="2">
        <v>0.13</v>
      </c>
      <c r="AD1414" s="2">
        <v>1.1000000000000001</v>
      </c>
      <c r="AE1414" s="2">
        <v>11.5</v>
      </c>
      <c r="AF1414" s="2">
        <v>16.586400000000001</v>
      </c>
      <c r="AG1414" s="2">
        <v>0.39</v>
      </c>
      <c r="AH1414" s="22">
        <v>1.1000000000000001</v>
      </c>
      <c r="AI1414" s="22">
        <v>35.1</v>
      </c>
      <c r="AJ1414" s="22">
        <v>71.648700000000005</v>
      </c>
      <c r="AK1414" s="18">
        <v>0.14000000000000001</v>
      </c>
      <c r="AL1414" s="18">
        <v>0.3</v>
      </c>
      <c r="AM1414" s="18">
        <v>40</v>
      </c>
      <c r="AN1414" s="2">
        <v>28.351299999999998</v>
      </c>
      <c r="AO1414" s="2">
        <v>0.02</v>
      </c>
      <c r="AP1414" s="2">
        <v>1</v>
      </c>
      <c r="AQ1414" s="2">
        <v>2.2999999999999998</v>
      </c>
      <c r="AR1414" s="2">
        <v>1.0287999999999999</v>
      </c>
      <c r="AS1414" s="2">
        <v>0.17</v>
      </c>
      <c r="AT1414" s="2">
        <v>0.4</v>
      </c>
      <c r="AU1414" s="2">
        <v>40</v>
      </c>
      <c r="AV1414" s="2">
        <v>14.5045</v>
      </c>
      <c r="AW1414" s="2">
        <v>0.44</v>
      </c>
      <c r="AX1414" s="2">
        <v>1.2</v>
      </c>
      <c r="AY1414" s="2">
        <v>36.700000000000003</v>
      </c>
      <c r="AZ1414" s="2">
        <v>49.326700000000002</v>
      </c>
      <c r="BA1414" s="2">
        <v>0.23</v>
      </c>
      <c r="BB1414" s="2">
        <v>0.4</v>
      </c>
      <c r="BC1414" s="2">
        <v>58.7</v>
      </c>
      <c r="BD1414" s="2">
        <v>35.140099999999997</v>
      </c>
      <c r="BE1414" s="4"/>
      <c r="BF1414" s="4"/>
    </row>
    <row r="1415" spans="1:58" x14ac:dyDescent="0.2">
      <c r="A1415" s="29">
        <v>1414</v>
      </c>
      <c r="B1415" s="7" t="s">
        <v>58</v>
      </c>
      <c r="C1415" s="3">
        <v>39970</v>
      </c>
      <c r="D1415" s="4" t="s">
        <v>8</v>
      </c>
      <c r="E1415" s="4" t="s">
        <v>182</v>
      </c>
      <c r="F1415" s="5" t="s">
        <v>193</v>
      </c>
      <c r="G1415" s="6">
        <v>0.91736111111111107</v>
      </c>
      <c r="H1415" s="6">
        <v>2.4305555555555556E-2</v>
      </c>
      <c r="I1415" s="85">
        <f t="shared" si="22"/>
        <v>154.00000000000003</v>
      </c>
      <c r="J1415" s="86">
        <f>I1415*Segmentos!$D$7*(AH1415%)*IF(ISNUMBER(AI1415),AI1415%,0)</f>
        <v>2559603.2000000007</v>
      </c>
      <c r="K1415" s="86">
        <f>I1415*Segmentos!$D$7*(AL1415%)*IF(ISNUMBER(AM1415),AM1415%,0)</f>
        <v>3095400.0000000009</v>
      </c>
      <c r="L1415" s="4"/>
      <c r="M1415" s="2">
        <v>4.63</v>
      </c>
      <c r="N1415" s="2">
        <v>19.899999999999999</v>
      </c>
      <c r="O1415" s="2">
        <v>23.3</v>
      </c>
      <c r="P1415" s="2">
        <v>75.894999999999996</v>
      </c>
      <c r="Q1415" s="2">
        <v>2.75</v>
      </c>
      <c r="R1415" s="2">
        <v>11.6</v>
      </c>
      <c r="S1415" s="2">
        <v>23.6</v>
      </c>
      <c r="T1415" s="2">
        <v>7.5164999999999997</v>
      </c>
      <c r="U1415" s="2">
        <v>4.32</v>
      </c>
      <c r="V1415" s="2">
        <v>17.100000000000001</v>
      </c>
      <c r="W1415" s="2">
        <v>25.2</v>
      </c>
      <c r="X1415" s="2">
        <v>14.8566</v>
      </c>
      <c r="Y1415" s="2">
        <v>5.72</v>
      </c>
      <c r="Z1415" s="2">
        <v>22.3</v>
      </c>
      <c r="AA1415" s="2">
        <v>25.7</v>
      </c>
      <c r="AB1415" s="2">
        <v>27.702300000000001</v>
      </c>
      <c r="AC1415" s="2">
        <v>4.8</v>
      </c>
      <c r="AD1415" s="2">
        <v>23.7</v>
      </c>
      <c r="AE1415" s="2">
        <v>20.2</v>
      </c>
      <c r="AF1415" s="2">
        <v>25.819700000000001</v>
      </c>
      <c r="AG1415" s="2">
        <v>4.16</v>
      </c>
      <c r="AH1415" s="22">
        <v>19.600000000000001</v>
      </c>
      <c r="AI1415" s="22">
        <v>21.2</v>
      </c>
      <c r="AJ1415" s="22">
        <v>32.397500000000001</v>
      </c>
      <c r="AK1415" s="18">
        <v>5.05</v>
      </c>
      <c r="AL1415" s="18">
        <v>20.100000000000001</v>
      </c>
      <c r="AM1415" s="18">
        <v>25</v>
      </c>
      <c r="AN1415" s="2">
        <v>43.497399999999999</v>
      </c>
      <c r="AO1415" s="2">
        <v>1.97</v>
      </c>
      <c r="AP1415" s="2">
        <v>10.1</v>
      </c>
      <c r="AQ1415" s="2">
        <v>19.600000000000001</v>
      </c>
      <c r="AR1415" s="2">
        <v>3.5291000000000001</v>
      </c>
      <c r="AS1415" s="2">
        <v>3.62</v>
      </c>
      <c r="AT1415" s="2">
        <v>17.2</v>
      </c>
      <c r="AU1415" s="2">
        <v>21</v>
      </c>
      <c r="AV1415" s="2">
        <v>13.086399999999999</v>
      </c>
      <c r="AW1415" s="2">
        <v>5.42</v>
      </c>
      <c r="AX1415" s="2">
        <v>22.7</v>
      </c>
      <c r="AY1415" s="2">
        <v>23.9</v>
      </c>
      <c r="AZ1415" s="2">
        <v>25.570799999999998</v>
      </c>
      <c r="BA1415" s="2">
        <v>5.37</v>
      </c>
      <c r="BB1415" s="2">
        <v>22.1</v>
      </c>
      <c r="BC1415" s="2">
        <v>24.3</v>
      </c>
      <c r="BD1415" s="2">
        <v>33.708599999999997</v>
      </c>
      <c r="BE1415" s="4"/>
      <c r="BF1415" s="4"/>
    </row>
    <row r="1416" spans="1:58" x14ac:dyDescent="0.2">
      <c r="A1416" s="29">
        <v>1415</v>
      </c>
      <c r="B1416" s="7" t="s">
        <v>61</v>
      </c>
      <c r="C1416" s="3">
        <v>39970</v>
      </c>
      <c r="D1416" s="4" t="s">
        <v>17</v>
      </c>
      <c r="E1416" s="4" t="s">
        <v>169</v>
      </c>
      <c r="F1416" s="5" t="s">
        <v>193</v>
      </c>
      <c r="G1416" s="6">
        <v>0.9159722222222223</v>
      </c>
      <c r="H1416" s="6">
        <v>0.96319444444444446</v>
      </c>
      <c r="I1416" s="85">
        <f t="shared" si="22"/>
        <v>67.999999999999915</v>
      </c>
      <c r="J1416" s="86">
        <f>I1416*Segmentos!$D$7*(AH1416%)*IF(ISNUMBER(AI1416),AI1416%,0)</f>
        <v>42649.599999999948</v>
      </c>
      <c r="K1416" s="86">
        <f>I1416*Segmentos!$D$7*(AL1416%)*IF(ISNUMBER(AM1416),AM1416%,0)</f>
        <v>46348.799999999945</v>
      </c>
      <c r="L1416" s="4"/>
      <c r="M1416" s="2">
        <v>0.17</v>
      </c>
      <c r="N1416" s="2">
        <v>0.8</v>
      </c>
      <c r="O1416" s="2">
        <v>20.5</v>
      </c>
      <c r="P1416" s="2">
        <v>100</v>
      </c>
      <c r="Q1416" s="2">
        <v>0.01</v>
      </c>
      <c r="R1416" s="2">
        <v>0.2</v>
      </c>
      <c r="S1416" s="2">
        <v>2.9</v>
      </c>
      <c r="T1416" s="2">
        <v>0.69069999999999998</v>
      </c>
      <c r="U1416" s="2">
        <v>0.04</v>
      </c>
      <c r="V1416" s="2">
        <v>0.3</v>
      </c>
      <c r="W1416" s="2">
        <v>11.8</v>
      </c>
      <c r="X1416" s="2">
        <v>4.4611000000000001</v>
      </c>
      <c r="Y1416" s="2">
        <v>0.25</v>
      </c>
      <c r="Z1416" s="2">
        <v>0.3</v>
      </c>
      <c r="AA1416" s="2">
        <v>78.400000000000006</v>
      </c>
      <c r="AB1416" s="2">
        <v>43.5901</v>
      </c>
      <c r="AC1416" s="2">
        <v>0.26</v>
      </c>
      <c r="AD1416" s="2">
        <v>1.9</v>
      </c>
      <c r="AE1416" s="2">
        <v>13.8</v>
      </c>
      <c r="AF1416" s="2">
        <v>51.258099999999999</v>
      </c>
      <c r="AG1416" s="2">
        <v>0.16</v>
      </c>
      <c r="AH1416" s="22">
        <v>0.8</v>
      </c>
      <c r="AI1416" s="22">
        <v>19.600000000000001</v>
      </c>
      <c r="AJ1416" s="22">
        <v>43.621699999999997</v>
      </c>
      <c r="AK1416" s="18">
        <v>0.18</v>
      </c>
      <c r="AL1416" s="18">
        <v>0.8</v>
      </c>
      <c r="AM1416" s="18">
        <v>21.3</v>
      </c>
      <c r="AN1416" s="2">
        <v>56.378300000000003</v>
      </c>
      <c r="AO1416" s="2">
        <v>0.19</v>
      </c>
      <c r="AP1416" s="2">
        <v>0.4</v>
      </c>
      <c r="AQ1416" s="2">
        <v>50.4</v>
      </c>
      <c r="AR1416" s="2">
        <v>12.148199999999999</v>
      </c>
      <c r="AS1416" s="2">
        <v>0.2</v>
      </c>
      <c r="AT1416" s="2">
        <v>0.9</v>
      </c>
      <c r="AU1416" s="2">
        <v>22.5</v>
      </c>
      <c r="AV1416" s="2">
        <v>26.3842</v>
      </c>
      <c r="AW1416" s="2">
        <v>0.2</v>
      </c>
      <c r="AX1416" s="2">
        <v>0.5</v>
      </c>
      <c r="AY1416" s="2">
        <v>40.700000000000003</v>
      </c>
      <c r="AZ1416" s="2">
        <v>33.706499999999998</v>
      </c>
      <c r="BA1416" s="2">
        <v>0.12</v>
      </c>
      <c r="BB1416" s="2">
        <v>1.2</v>
      </c>
      <c r="BC1416" s="2">
        <v>10.6</v>
      </c>
      <c r="BD1416" s="2">
        <v>27.761099999999999</v>
      </c>
      <c r="BE1416" s="4"/>
      <c r="BF1416" s="4"/>
    </row>
    <row r="1417" spans="1:58" x14ac:dyDescent="0.2">
      <c r="A1417" s="29">
        <v>1416</v>
      </c>
      <c r="B1417" s="7" t="s">
        <v>53</v>
      </c>
      <c r="C1417" s="3">
        <v>39970</v>
      </c>
      <c r="D1417" s="4" t="s">
        <v>3</v>
      </c>
      <c r="E1417" s="4" t="s">
        <v>178</v>
      </c>
      <c r="F1417" s="5" t="s">
        <v>193</v>
      </c>
      <c r="G1417" s="6">
        <v>0.79305555555555562</v>
      </c>
      <c r="H1417" s="6">
        <v>0.87430555555555556</v>
      </c>
      <c r="I1417" s="85">
        <f t="shared" si="22"/>
        <v>116.9999999999999</v>
      </c>
      <c r="J1417" s="86">
        <f>I1417*Segmentos!$D$7*(AH1417%)*IF(ISNUMBER(AI1417),AI1417%,0)</f>
        <v>318239.99999999977</v>
      </c>
      <c r="K1417" s="86">
        <f>I1417*Segmentos!$D$7*(AL1417%)*IF(ISNUMBER(AM1417),AM1417%,0)</f>
        <v>465004.79999999958</v>
      </c>
      <c r="L1417" s="4"/>
      <c r="M1417" s="2">
        <v>0.84</v>
      </c>
      <c r="N1417" s="2">
        <v>5.7</v>
      </c>
      <c r="O1417" s="2">
        <v>14.7</v>
      </c>
      <c r="P1417" s="2">
        <v>82.922600000000003</v>
      </c>
      <c r="Q1417" s="2">
        <v>1.1000000000000001</v>
      </c>
      <c r="R1417" s="2">
        <v>6.3</v>
      </c>
      <c r="S1417" s="2">
        <v>17.5</v>
      </c>
      <c r="T1417" s="2">
        <v>18.173999999999999</v>
      </c>
      <c r="U1417" s="2">
        <v>0.08</v>
      </c>
      <c r="V1417" s="2">
        <v>2.6</v>
      </c>
      <c r="W1417" s="2">
        <v>3.3</v>
      </c>
      <c r="X1417" s="2">
        <v>1.7390000000000001</v>
      </c>
      <c r="Y1417" s="2">
        <v>0.27</v>
      </c>
      <c r="Z1417" s="2">
        <v>6.1</v>
      </c>
      <c r="AA1417" s="2">
        <v>4.5</v>
      </c>
      <c r="AB1417" s="2">
        <v>7.9226999999999999</v>
      </c>
      <c r="AC1417" s="2">
        <v>1.7</v>
      </c>
      <c r="AD1417" s="2">
        <v>7.1</v>
      </c>
      <c r="AE1417" s="2">
        <v>23.9</v>
      </c>
      <c r="AF1417" s="2">
        <v>55.087000000000003</v>
      </c>
      <c r="AG1417" s="2">
        <v>0.67</v>
      </c>
      <c r="AH1417" s="22">
        <v>6.8</v>
      </c>
      <c r="AI1417" s="22">
        <v>10</v>
      </c>
      <c r="AJ1417" s="22">
        <v>31.584599999999998</v>
      </c>
      <c r="AK1417" s="18">
        <v>0.99</v>
      </c>
      <c r="AL1417" s="18">
        <v>4.8</v>
      </c>
      <c r="AM1417" s="18">
        <v>20.7</v>
      </c>
      <c r="AN1417" s="2">
        <v>51.338000000000001</v>
      </c>
      <c r="AO1417" s="2">
        <v>7.0000000000000007E-2</v>
      </c>
      <c r="AP1417" s="2">
        <v>3.3</v>
      </c>
      <c r="AQ1417" s="2">
        <v>2.2000000000000002</v>
      </c>
      <c r="AR1417" s="2">
        <v>0.79659999999999997</v>
      </c>
      <c r="AS1417" s="2">
        <v>0.28999999999999998</v>
      </c>
      <c r="AT1417" s="2">
        <v>4.7</v>
      </c>
      <c r="AU1417" s="2">
        <v>6.2</v>
      </c>
      <c r="AV1417" s="2">
        <v>6.2668999999999997</v>
      </c>
      <c r="AW1417" s="2">
        <v>0.31</v>
      </c>
      <c r="AX1417" s="2">
        <v>6.4</v>
      </c>
      <c r="AY1417" s="2">
        <v>4.9000000000000004</v>
      </c>
      <c r="AZ1417" s="2">
        <v>8.8283000000000005</v>
      </c>
      <c r="BA1417" s="2">
        <v>1.77</v>
      </c>
      <c r="BB1417" s="2">
        <v>6.5</v>
      </c>
      <c r="BC1417" s="2">
        <v>27.3</v>
      </c>
      <c r="BD1417" s="2">
        <v>67.030799999999999</v>
      </c>
      <c r="BE1417" s="4"/>
      <c r="BF1417" s="4"/>
    </row>
    <row r="1418" spans="1:58" x14ac:dyDescent="0.2">
      <c r="A1418" s="29">
        <v>1417</v>
      </c>
      <c r="B1418" s="7" t="s">
        <v>10</v>
      </c>
      <c r="C1418" s="3">
        <v>39970</v>
      </c>
      <c r="D1418" s="4" t="s">
        <v>8</v>
      </c>
      <c r="E1418" s="4" t="s">
        <v>164</v>
      </c>
      <c r="F1418" s="5" t="s">
        <v>193</v>
      </c>
      <c r="G1418" s="6">
        <v>0.87361111111111101</v>
      </c>
      <c r="H1418" s="6">
        <v>0.9145833333333333</v>
      </c>
      <c r="I1418" s="85">
        <f t="shared" si="22"/>
        <v>59.000000000000114</v>
      </c>
      <c r="J1418" s="86">
        <f>I1418*Segmentos!$D$7*(AH1418%)*IF(ISNUMBER(AI1418),AI1418%,0)</f>
        <v>745476.80000000133</v>
      </c>
      <c r="K1418" s="86">
        <f>I1418*Segmentos!$D$7*(AL1418%)*IF(ISNUMBER(AM1418),AM1418%,0)</f>
        <v>899986.00000000163</v>
      </c>
      <c r="L1418" s="4"/>
      <c r="M1418" s="2">
        <v>3.5</v>
      </c>
      <c r="N1418" s="2">
        <v>14.7</v>
      </c>
      <c r="O1418" s="2">
        <v>23.9</v>
      </c>
      <c r="P1418" s="2">
        <v>78.058199999999999</v>
      </c>
      <c r="Q1418" s="2">
        <v>2.5499999999999998</v>
      </c>
      <c r="R1418" s="2">
        <v>7.5</v>
      </c>
      <c r="S1418" s="2">
        <v>33.9</v>
      </c>
      <c r="T1418" s="2">
        <v>9.4911999999999992</v>
      </c>
      <c r="U1418" s="2">
        <v>2.94</v>
      </c>
      <c r="V1418" s="2">
        <v>13.7</v>
      </c>
      <c r="W1418" s="2">
        <v>21.4</v>
      </c>
      <c r="X1418" s="2">
        <v>13.7334</v>
      </c>
      <c r="Y1418" s="2">
        <v>3.36</v>
      </c>
      <c r="Z1418" s="2">
        <v>12</v>
      </c>
      <c r="AA1418" s="2">
        <v>28.1</v>
      </c>
      <c r="AB1418" s="2">
        <v>22.100300000000001</v>
      </c>
      <c r="AC1418" s="2">
        <v>4.47</v>
      </c>
      <c r="AD1418" s="2">
        <v>21.3</v>
      </c>
      <c r="AE1418" s="2">
        <v>21</v>
      </c>
      <c r="AF1418" s="2">
        <v>32.7333</v>
      </c>
      <c r="AG1418" s="2">
        <v>3.16</v>
      </c>
      <c r="AH1418" s="22">
        <v>14.9</v>
      </c>
      <c r="AI1418" s="22">
        <v>21.2</v>
      </c>
      <c r="AJ1418" s="22">
        <v>33.431100000000001</v>
      </c>
      <c r="AK1418" s="18">
        <v>3.81</v>
      </c>
      <c r="AL1418" s="18">
        <v>14.5</v>
      </c>
      <c r="AM1418" s="18">
        <v>26.3</v>
      </c>
      <c r="AN1418" s="2">
        <v>44.627099999999999</v>
      </c>
      <c r="AO1418" s="2">
        <v>1.84</v>
      </c>
      <c r="AP1418" s="2">
        <v>12.2</v>
      </c>
      <c r="AQ1418" s="2">
        <v>15.1</v>
      </c>
      <c r="AR1418" s="2">
        <v>4.4916</v>
      </c>
      <c r="AS1418" s="2">
        <v>2.11</v>
      </c>
      <c r="AT1418" s="2">
        <v>12.7</v>
      </c>
      <c r="AU1418" s="2">
        <v>16.600000000000001</v>
      </c>
      <c r="AV1418" s="2">
        <v>10.349299999999999</v>
      </c>
      <c r="AW1418" s="2">
        <v>4.46</v>
      </c>
      <c r="AX1418" s="2">
        <v>18.399999999999999</v>
      </c>
      <c r="AY1418" s="2">
        <v>24.2</v>
      </c>
      <c r="AZ1418" s="2">
        <v>28.563099999999999</v>
      </c>
      <c r="BA1418" s="2">
        <v>4.0599999999999996</v>
      </c>
      <c r="BB1418" s="2">
        <v>13.7</v>
      </c>
      <c r="BC1418" s="2">
        <v>29.7</v>
      </c>
      <c r="BD1418" s="2">
        <v>34.654200000000003</v>
      </c>
      <c r="BE1418" s="4"/>
      <c r="BF1418" s="4"/>
    </row>
    <row r="1419" spans="1:58" x14ac:dyDescent="0.2">
      <c r="A1419" s="29">
        <v>1418</v>
      </c>
      <c r="B1419" s="7" t="s">
        <v>63</v>
      </c>
      <c r="C1419" s="3">
        <v>39970</v>
      </c>
      <c r="D1419" s="4" t="s">
        <v>21</v>
      </c>
      <c r="E1419" s="4" t="s">
        <v>170</v>
      </c>
      <c r="F1419" s="5" t="s">
        <v>193</v>
      </c>
      <c r="G1419" s="6">
        <v>0.875</v>
      </c>
      <c r="H1419" s="6">
        <v>0.8833333333333333</v>
      </c>
      <c r="I1419" s="85">
        <f t="shared" si="22"/>
        <v>11.999999999999957</v>
      </c>
      <c r="J1419" s="86">
        <f>I1419*Segmentos!$D$7*(AH1419%)*IF(ISNUMBER(AI1419),AI1419%,0)</f>
        <v>9100.7999999999683</v>
      </c>
      <c r="K1419" s="86">
        <f>I1419*Segmentos!$D$7*(AL1419%)*IF(ISNUMBER(AM1419),AM1419%,0)</f>
        <v>3811.1999999999871</v>
      </c>
      <c r="L1419" s="4"/>
      <c r="M1419" s="2">
        <v>0.13</v>
      </c>
      <c r="N1419" s="2">
        <v>0.3</v>
      </c>
      <c r="O1419" s="2">
        <v>44.2</v>
      </c>
      <c r="P1419" s="2">
        <v>92.301299999999998</v>
      </c>
      <c r="Q1419" s="2">
        <v>0</v>
      </c>
      <c r="R1419" s="2">
        <v>0</v>
      </c>
      <c r="S1419" s="8" t="s">
        <v>577</v>
      </c>
      <c r="T1419" s="2">
        <v>0</v>
      </c>
      <c r="U1419" s="2">
        <v>0.13</v>
      </c>
      <c r="V1419" s="2">
        <v>0.2</v>
      </c>
      <c r="W1419" s="2">
        <v>58.3</v>
      </c>
      <c r="X1419" s="2">
        <v>19.8032</v>
      </c>
      <c r="Y1419" s="2">
        <v>0.06</v>
      </c>
      <c r="Z1419" s="2">
        <v>0.2</v>
      </c>
      <c r="AA1419" s="2">
        <v>25</v>
      </c>
      <c r="AB1419" s="2">
        <v>12.162100000000001</v>
      </c>
      <c r="AC1419" s="2">
        <v>0.26</v>
      </c>
      <c r="AD1419" s="2">
        <v>0.5</v>
      </c>
      <c r="AE1419" s="2">
        <v>47.8</v>
      </c>
      <c r="AF1419" s="2">
        <v>60.336100000000002</v>
      </c>
      <c r="AG1419" s="2">
        <v>0.17</v>
      </c>
      <c r="AH1419" s="22">
        <v>0.4</v>
      </c>
      <c r="AI1419" s="22">
        <v>47.4</v>
      </c>
      <c r="AJ1419" s="22">
        <v>57.628599999999999</v>
      </c>
      <c r="AK1419" s="18">
        <v>0.09</v>
      </c>
      <c r="AL1419" s="18">
        <v>0.2</v>
      </c>
      <c r="AM1419" s="18">
        <v>39.700000000000003</v>
      </c>
      <c r="AN1419" s="2">
        <v>34.672800000000002</v>
      </c>
      <c r="AO1419" s="2">
        <v>0</v>
      </c>
      <c r="AP1419" s="2">
        <v>0</v>
      </c>
      <c r="AQ1419" s="8" t="s">
        <v>577</v>
      </c>
      <c r="AR1419" s="2">
        <v>0</v>
      </c>
      <c r="AS1419" s="2">
        <v>0.5</v>
      </c>
      <c r="AT1419" s="2">
        <v>0.9</v>
      </c>
      <c r="AU1419" s="2">
        <v>58.3</v>
      </c>
      <c r="AV1419" s="2">
        <v>77.933499999999995</v>
      </c>
      <c r="AW1419" s="2">
        <v>0</v>
      </c>
      <c r="AX1419" s="2">
        <v>0</v>
      </c>
      <c r="AY1419" s="8" t="s">
        <v>577</v>
      </c>
      <c r="AZ1419" s="2">
        <v>0</v>
      </c>
      <c r="BA1419" s="2">
        <v>0.05</v>
      </c>
      <c r="BB1419" s="2">
        <v>0.3</v>
      </c>
      <c r="BC1419" s="2">
        <v>19.100000000000001</v>
      </c>
      <c r="BD1419" s="2">
        <v>14.367800000000001</v>
      </c>
      <c r="BE1419" s="4"/>
      <c r="BF1419" s="4"/>
    </row>
    <row r="1420" spans="1:58" x14ac:dyDescent="0.2">
      <c r="A1420" s="29">
        <v>1419</v>
      </c>
      <c r="B1420" s="7" t="s">
        <v>85</v>
      </c>
      <c r="C1420" s="3">
        <v>39970</v>
      </c>
      <c r="D1420" s="4" t="s">
        <v>21</v>
      </c>
      <c r="E1420" s="4" t="s">
        <v>180</v>
      </c>
      <c r="F1420" s="5" t="s">
        <v>193</v>
      </c>
      <c r="G1420" s="6">
        <v>0.92083333333333339</v>
      </c>
      <c r="H1420" s="6">
        <v>0.9375</v>
      </c>
      <c r="I1420" s="85">
        <f t="shared" si="22"/>
        <v>23.999999999999915</v>
      </c>
      <c r="J1420" s="86">
        <f>I1420*Segmentos!$D$7*(AH1420%)*IF(ISNUMBER(AI1420),AI1420%,0)</f>
        <v>30623.999999999891</v>
      </c>
      <c r="K1420" s="86">
        <f>I1420*Segmentos!$D$7*(AL1420%)*IF(ISNUMBER(AM1420),AM1420%,0)</f>
        <v>25958.399999999914</v>
      </c>
      <c r="L1420" s="4"/>
      <c r="M1420" s="2">
        <v>0.3</v>
      </c>
      <c r="N1420" s="2">
        <v>1.2</v>
      </c>
      <c r="O1420" s="2">
        <v>24.3</v>
      </c>
      <c r="P1420" s="2">
        <v>69.039199999999994</v>
      </c>
      <c r="Q1420" s="2">
        <v>0.09</v>
      </c>
      <c r="R1420" s="2">
        <v>1.1000000000000001</v>
      </c>
      <c r="S1420" s="2">
        <v>8.4</v>
      </c>
      <c r="T1420" s="2">
        <v>3.6507000000000001</v>
      </c>
      <c r="U1420" s="2">
        <v>0.1</v>
      </c>
      <c r="V1420" s="2">
        <v>0.6</v>
      </c>
      <c r="W1420" s="2">
        <v>18.399999999999999</v>
      </c>
      <c r="X1420" s="2">
        <v>5.0484999999999998</v>
      </c>
      <c r="Y1420" s="2">
        <v>0.24</v>
      </c>
      <c r="Z1420" s="2">
        <v>1.1000000000000001</v>
      </c>
      <c r="AA1420" s="2">
        <v>22.7</v>
      </c>
      <c r="AB1420" s="2">
        <v>16.540700000000001</v>
      </c>
      <c r="AC1420" s="2">
        <v>0.57999999999999996</v>
      </c>
      <c r="AD1420" s="2">
        <v>1.9</v>
      </c>
      <c r="AE1420" s="2">
        <v>31.3</v>
      </c>
      <c r="AF1420" s="2">
        <v>43.799399999999999</v>
      </c>
      <c r="AG1420" s="2">
        <v>0.32</v>
      </c>
      <c r="AH1420" s="22">
        <v>1.1000000000000001</v>
      </c>
      <c r="AI1420" s="22">
        <v>29</v>
      </c>
      <c r="AJ1420" s="22">
        <v>35.260199999999998</v>
      </c>
      <c r="AK1420" s="18">
        <v>0.28000000000000003</v>
      </c>
      <c r="AL1420" s="18">
        <v>1.3</v>
      </c>
      <c r="AM1420" s="18">
        <v>20.8</v>
      </c>
      <c r="AN1420" s="2">
        <v>33.779000000000003</v>
      </c>
      <c r="AO1420" s="2">
        <v>0.56999999999999995</v>
      </c>
      <c r="AP1420" s="2">
        <v>2.1</v>
      </c>
      <c r="AQ1420" s="2">
        <v>26.6</v>
      </c>
      <c r="AR1420" s="2">
        <v>14.324</v>
      </c>
      <c r="AS1420" s="2">
        <v>0.56000000000000005</v>
      </c>
      <c r="AT1420" s="2">
        <v>2.5</v>
      </c>
      <c r="AU1420" s="2">
        <v>22</v>
      </c>
      <c r="AV1420" s="2">
        <v>28.398700000000002</v>
      </c>
      <c r="AW1420" s="2">
        <v>0.08</v>
      </c>
      <c r="AX1420" s="2">
        <v>0.5</v>
      </c>
      <c r="AY1420" s="2">
        <v>16.100000000000001</v>
      </c>
      <c r="AZ1420" s="2">
        <v>5.1711</v>
      </c>
      <c r="BA1420" s="2">
        <v>0.24</v>
      </c>
      <c r="BB1420" s="2">
        <v>0.8</v>
      </c>
      <c r="BC1420" s="2">
        <v>30.6</v>
      </c>
      <c r="BD1420" s="2">
        <v>21.145499999999998</v>
      </c>
      <c r="BE1420" s="4"/>
      <c r="BF1420" s="4"/>
    </row>
    <row r="1421" spans="1:58" x14ac:dyDescent="0.2">
      <c r="A1421" s="29">
        <v>1420</v>
      </c>
      <c r="B1421" s="7" t="s">
        <v>25</v>
      </c>
      <c r="C1421" s="3">
        <v>39970</v>
      </c>
      <c r="D1421" s="4" t="s">
        <v>21</v>
      </c>
      <c r="E1421" s="4" t="s">
        <v>171</v>
      </c>
      <c r="F1421" s="5" t="s">
        <v>193</v>
      </c>
      <c r="G1421" s="6">
        <v>0.88541666666666663</v>
      </c>
      <c r="H1421" s="6">
        <v>0.88749999999999996</v>
      </c>
      <c r="I1421" s="85">
        <f t="shared" si="22"/>
        <v>2.9999999999999893</v>
      </c>
      <c r="J1421" s="86">
        <f>I1421*Segmentos!$D$7*(AH1421%)*IF(ISNUMBER(AI1421),AI1421%,0)</f>
        <v>3599.9999999999877</v>
      </c>
      <c r="K1421" s="86">
        <f>I1421*Segmentos!$D$7*(AL1421%)*IF(ISNUMBER(AM1421),AM1421%,0)</f>
        <v>2399.9999999999918</v>
      </c>
      <c r="L1421" s="4"/>
      <c r="M1421" s="2">
        <v>0.21</v>
      </c>
      <c r="N1421" s="2">
        <v>0.2</v>
      </c>
      <c r="O1421" s="2">
        <v>100</v>
      </c>
      <c r="P1421" s="2">
        <v>87.372399999999999</v>
      </c>
      <c r="Q1421" s="2">
        <v>0</v>
      </c>
      <c r="R1421" s="2">
        <v>0</v>
      </c>
      <c r="S1421" s="8" t="s">
        <v>577</v>
      </c>
      <c r="T1421" s="2">
        <v>0</v>
      </c>
      <c r="U1421" s="2">
        <v>0.27</v>
      </c>
      <c r="V1421" s="2">
        <v>0.3</v>
      </c>
      <c r="W1421" s="2">
        <v>100</v>
      </c>
      <c r="X1421" s="2">
        <v>24.1814</v>
      </c>
      <c r="Y1421" s="2">
        <v>0.14000000000000001</v>
      </c>
      <c r="Z1421" s="2">
        <v>0.1</v>
      </c>
      <c r="AA1421" s="2">
        <v>100</v>
      </c>
      <c r="AB1421" s="2">
        <v>17.584099999999999</v>
      </c>
      <c r="AC1421" s="2">
        <v>0.33</v>
      </c>
      <c r="AD1421" s="2">
        <v>0.3</v>
      </c>
      <c r="AE1421" s="2">
        <v>100</v>
      </c>
      <c r="AF1421" s="2">
        <v>45.606900000000003</v>
      </c>
      <c r="AG1421" s="2">
        <v>0.25</v>
      </c>
      <c r="AH1421" s="22">
        <v>0.3</v>
      </c>
      <c r="AI1421" s="22">
        <v>100</v>
      </c>
      <c r="AJ1421" s="22">
        <v>50.553600000000003</v>
      </c>
      <c r="AK1421" s="18">
        <v>0.17</v>
      </c>
      <c r="AL1421" s="18">
        <v>0.2</v>
      </c>
      <c r="AM1421" s="18">
        <v>100</v>
      </c>
      <c r="AN1421" s="2">
        <v>36.818800000000003</v>
      </c>
      <c r="AO1421" s="2">
        <v>0.02</v>
      </c>
      <c r="AP1421" s="2">
        <v>0</v>
      </c>
      <c r="AQ1421" s="2">
        <v>100</v>
      </c>
      <c r="AR1421" s="2">
        <v>1.1120000000000001</v>
      </c>
      <c r="AS1421" s="2">
        <v>0.52</v>
      </c>
      <c r="AT1421" s="2">
        <v>0.5</v>
      </c>
      <c r="AU1421" s="2">
        <v>100</v>
      </c>
      <c r="AV1421" s="2">
        <v>48.290199999999999</v>
      </c>
      <c r="AW1421" s="2">
        <v>0</v>
      </c>
      <c r="AX1421" s="2">
        <v>0</v>
      </c>
      <c r="AY1421" s="8" t="s">
        <v>577</v>
      </c>
      <c r="AZ1421" s="2">
        <v>0</v>
      </c>
      <c r="BA1421" s="2">
        <v>0.23</v>
      </c>
      <c r="BB1421" s="2">
        <v>0.2</v>
      </c>
      <c r="BC1421" s="2">
        <v>100</v>
      </c>
      <c r="BD1421" s="2">
        <v>37.970199999999998</v>
      </c>
      <c r="BE1421" s="4"/>
      <c r="BF1421" s="4"/>
    </row>
    <row r="1422" spans="1:58" x14ac:dyDescent="0.2">
      <c r="A1422" s="29">
        <v>1421</v>
      </c>
      <c r="B1422" s="7" t="s">
        <v>66</v>
      </c>
      <c r="C1422" s="3">
        <v>39970</v>
      </c>
      <c r="D1422" s="4" t="s">
        <v>28</v>
      </c>
      <c r="E1422" s="4" t="s">
        <v>168</v>
      </c>
      <c r="F1422" s="5" t="s">
        <v>193</v>
      </c>
      <c r="G1422" s="6">
        <v>0.84513888888888899</v>
      </c>
      <c r="H1422" s="6">
        <v>0.91388888888888886</v>
      </c>
      <c r="I1422" s="85">
        <f t="shared" si="22"/>
        <v>98.999999999999801</v>
      </c>
      <c r="J1422" s="86">
        <f>I1422*Segmentos!$D$7*(AH1422%)*IF(ISNUMBER(AI1422),AI1422%,0)</f>
        <v>268725.59999999939</v>
      </c>
      <c r="K1422" s="86">
        <f>I1422*Segmentos!$D$7*(AL1422%)*IF(ISNUMBER(AM1422),AM1422%,0)</f>
        <v>439559.99999999913</v>
      </c>
      <c r="L1422" s="4" t="s">
        <v>368</v>
      </c>
      <c r="M1422" s="2">
        <v>0.91</v>
      </c>
      <c r="N1422" s="2">
        <v>4.5</v>
      </c>
      <c r="O1422" s="2">
        <v>20.2</v>
      </c>
      <c r="P1422" s="2">
        <v>75.276600000000002</v>
      </c>
      <c r="Q1422" s="2">
        <v>0.93</v>
      </c>
      <c r="R1422" s="2">
        <v>2.9</v>
      </c>
      <c r="S1422" s="2">
        <v>32</v>
      </c>
      <c r="T1422" s="2">
        <v>12.8222</v>
      </c>
      <c r="U1422" s="2">
        <v>0.75</v>
      </c>
      <c r="V1422" s="2">
        <v>3.1</v>
      </c>
      <c r="W1422" s="2">
        <v>24.1</v>
      </c>
      <c r="X1422" s="2">
        <v>13.008900000000001</v>
      </c>
      <c r="Y1422" s="2">
        <v>1.53</v>
      </c>
      <c r="Z1422" s="2">
        <v>5.2</v>
      </c>
      <c r="AA1422" s="2">
        <v>29.1</v>
      </c>
      <c r="AB1422" s="2">
        <v>37.407899999999998</v>
      </c>
      <c r="AC1422" s="2">
        <v>0.44</v>
      </c>
      <c r="AD1422" s="2">
        <v>5.5</v>
      </c>
      <c r="AE1422" s="2">
        <v>8</v>
      </c>
      <c r="AF1422" s="2">
        <v>12.037599999999999</v>
      </c>
      <c r="AG1422" s="2">
        <v>0.68</v>
      </c>
      <c r="AH1422" s="22">
        <v>3.9</v>
      </c>
      <c r="AI1422" s="22">
        <v>17.399999999999999</v>
      </c>
      <c r="AJ1422" s="22">
        <v>26.8611</v>
      </c>
      <c r="AK1422" s="18">
        <v>1.1100000000000001</v>
      </c>
      <c r="AL1422" s="18">
        <v>5</v>
      </c>
      <c r="AM1422" s="18">
        <v>22.2</v>
      </c>
      <c r="AN1422" s="2">
        <v>48.415500000000002</v>
      </c>
      <c r="AO1422" s="2">
        <v>0.14000000000000001</v>
      </c>
      <c r="AP1422" s="2">
        <v>2.6</v>
      </c>
      <c r="AQ1422" s="2">
        <v>5.4</v>
      </c>
      <c r="AR1422" s="2">
        <v>1.2971999999999999</v>
      </c>
      <c r="AS1422" s="2">
        <v>1.4</v>
      </c>
      <c r="AT1422" s="2">
        <v>3.7</v>
      </c>
      <c r="AU1422" s="2">
        <v>37.700000000000003</v>
      </c>
      <c r="AV1422" s="2">
        <v>25.601800000000001</v>
      </c>
      <c r="AW1422" s="2">
        <v>1.1000000000000001</v>
      </c>
      <c r="AX1422" s="2">
        <v>5.5</v>
      </c>
      <c r="AY1422" s="2">
        <v>20</v>
      </c>
      <c r="AZ1422" s="2">
        <v>26.241299999999999</v>
      </c>
      <c r="BA1422" s="2">
        <v>0.7</v>
      </c>
      <c r="BB1422" s="2">
        <v>4.7</v>
      </c>
      <c r="BC1422" s="2">
        <v>14.8</v>
      </c>
      <c r="BD1422" s="2">
        <v>22.136299999999999</v>
      </c>
      <c r="BE1422" s="4"/>
      <c r="BF1422" s="4"/>
    </row>
    <row r="1423" spans="1:58" x14ac:dyDescent="0.2">
      <c r="A1423" s="29">
        <v>1422</v>
      </c>
      <c r="B1423" s="7" t="s">
        <v>54</v>
      </c>
      <c r="C1423" s="3">
        <v>39970</v>
      </c>
      <c r="D1423" s="4" t="s">
        <v>3</v>
      </c>
      <c r="E1423" s="4" t="s">
        <v>179</v>
      </c>
      <c r="F1423" s="5" t="s">
        <v>193</v>
      </c>
      <c r="G1423" s="6">
        <v>0.91805555555555562</v>
      </c>
      <c r="H1423" s="6">
        <v>0.9916666666666667</v>
      </c>
      <c r="I1423" s="85">
        <f t="shared" si="22"/>
        <v>105.99999999999994</v>
      </c>
      <c r="J1423" s="86">
        <f>I1423*Segmentos!$D$7*(AH1423%)*IF(ISNUMBER(AI1423),AI1423%,0)</f>
        <v>2068695.9999999988</v>
      </c>
      <c r="K1423" s="86">
        <f>I1423*Segmentos!$D$7*(AL1423%)*IF(ISNUMBER(AM1423),AM1423%,0)</f>
        <v>2484555.1999999983</v>
      </c>
      <c r="L1423" s="4"/>
      <c r="M1423" s="2">
        <v>5.38</v>
      </c>
      <c r="N1423" s="2">
        <v>16.8</v>
      </c>
      <c r="O1423" s="2">
        <v>32.1</v>
      </c>
      <c r="P1423" s="2">
        <v>91.918800000000005</v>
      </c>
      <c r="Q1423" s="2">
        <v>2.04</v>
      </c>
      <c r="R1423" s="2">
        <v>9</v>
      </c>
      <c r="S1423" s="2">
        <v>22.5</v>
      </c>
      <c r="T1423" s="2">
        <v>5.8045</v>
      </c>
      <c r="U1423" s="2">
        <v>1.5</v>
      </c>
      <c r="V1423" s="2">
        <v>10.1</v>
      </c>
      <c r="W1423" s="2">
        <v>14.9</v>
      </c>
      <c r="X1423" s="2">
        <v>5.3789999999999996</v>
      </c>
      <c r="Y1423" s="2">
        <v>6.87</v>
      </c>
      <c r="Z1423" s="2">
        <v>20.6</v>
      </c>
      <c r="AA1423" s="2">
        <v>33.4</v>
      </c>
      <c r="AB1423" s="2">
        <v>34.667000000000002</v>
      </c>
      <c r="AC1423" s="2">
        <v>8.2100000000000009</v>
      </c>
      <c r="AD1423" s="2">
        <v>21.5</v>
      </c>
      <c r="AE1423" s="2">
        <v>38.200000000000003</v>
      </c>
      <c r="AF1423" s="2">
        <v>46.068399999999997</v>
      </c>
      <c r="AG1423" s="2">
        <v>4.8600000000000003</v>
      </c>
      <c r="AH1423" s="22">
        <v>17</v>
      </c>
      <c r="AI1423" s="22">
        <v>28.7</v>
      </c>
      <c r="AJ1423" s="22">
        <v>39.425800000000002</v>
      </c>
      <c r="AK1423" s="18">
        <v>5.84</v>
      </c>
      <c r="AL1423" s="18">
        <v>16.600000000000001</v>
      </c>
      <c r="AM1423" s="18">
        <v>35.299999999999997</v>
      </c>
      <c r="AN1423" s="2">
        <v>52.493000000000002</v>
      </c>
      <c r="AO1423" s="2">
        <v>3.58</v>
      </c>
      <c r="AP1423" s="2">
        <v>12</v>
      </c>
      <c r="AQ1423" s="2">
        <v>29.8</v>
      </c>
      <c r="AR1423" s="2">
        <v>6.6778000000000004</v>
      </c>
      <c r="AS1423" s="2">
        <v>3.78</v>
      </c>
      <c r="AT1423" s="2">
        <v>13.6</v>
      </c>
      <c r="AU1423" s="2">
        <v>27.9</v>
      </c>
      <c r="AV1423" s="2">
        <v>14.2422</v>
      </c>
      <c r="AW1423" s="2">
        <v>4.75</v>
      </c>
      <c r="AX1423" s="2">
        <v>17.600000000000001</v>
      </c>
      <c r="AY1423" s="2">
        <v>27.1</v>
      </c>
      <c r="AZ1423" s="2">
        <v>23.357099999999999</v>
      </c>
      <c r="BA1423" s="2">
        <v>7.28</v>
      </c>
      <c r="BB1423" s="2">
        <v>19.3</v>
      </c>
      <c r="BC1423" s="2">
        <v>37.700000000000003</v>
      </c>
      <c r="BD1423" s="2">
        <v>47.6417</v>
      </c>
      <c r="BE1423" s="4"/>
      <c r="BF1423" s="4"/>
    </row>
    <row r="1424" spans="1:58" x14ac:dyDescent="0.2">
      <c r="A1424" s="29">
        <v>1423</v>
      </c>
      <c r="B1424" s="7" t="s">
        <v>19</v>
      </c>
      <c r="C1424" s="3">
        <v>39970</v>
      </c>
      <c r="D1424" s="4" t="s">
        <v>17</v>
      </c>
      <c r="E1424" s="4" t="s">
        <v>166</v>
      </c>
      <c r="F1424" s="5" t="s">
        <v>193</v>
      </c>
      <c r="G1424" s="6">
        <v>0.9145833333333333</v>
      </c>
      <c r="H1424" s="6">
        <v>0.9159722222222223</v>
      </c>
      <c r="I1424" s="85">
        <f t="shared" si="22"/>
        <v>2.0000000000001528</v>
      </c>
      <c r="J1424" s="86">
        <f>I1424*Segmentos!$D$7*(AH1424%)*IF(ISNUMBER(AI1424),AI1424%,0)</f>
        <v>1304.0000000000996</v>
      </c>
      <c r="K1424" s="86">
        <f>I1424*Segmentos!$D$7*(AL1424%)*IF(ISNUMBER(AM1424),AM1424%,0)</f>
        <v>5331.2000000004073</v>
      </c>
      <c r="L1424" s="4"/>
      <c r="M1424" s="2">
        <v>0.44</v>
      </c>
      <c r="N1424" s="2">
        <v>0.5</v>
      </c>
      <c r="O1424" s="2">
        <v>82.9</v>
      </c>
      <c r="P1424" s="2">
        <v>100</v>
      </c>
      <c r="Q1424" s="2">
        <v>0</v>
      </c>
      <c r="R1424" s="2">
        <v>0</v>
      </c>
      <c r="S1424" s="8" t="s">
        <v>577</v>
      </c>
      <c r="T1424" s="2">
        <v>0</v>
      </c>
      <c r="U1424" s="2">
        <v>0.3</v>
      </c>
      <c r="V1424" s="2">
        <v>0.3</v>
      </c>
      <c r="W1424" s="2">
        <v>100</v>
      </c>
      <c r="X1424" s="2">
        <v>14.5694</v>
      </c>
      <c r="Y1424" s="2">
        <v>0.18</v>
      </c>
      <c r="Z1424" s="2">
        <v>0.2</v>
      </c>
      <c r="AA1424" s="2">
        <v>100</v>
      </c>
      <c r="AB1424" s="2">
        <v>12.080500000000001</v>
      </c>
      <c r="AC1424" s="2">
        <v>0.98</v>
      </c>
      <c r="AD1424" s="2">
        <v>1.3</v>
      </c>
      <c r="AE1424" s="2">
        <v>78.099999999999994</v>
      </c>
      <c r="AF1424" s="2">
        <v>73.350099999999998</v>
      </c>
      <c r="AG1424" s="2">
        <v>0.17</v>
      </c>
      <c r="AH1424" s="22">
        <v>0.2</v>
      </c>
      <c r="AI1424" s="22">
        <v>81.5</v>
      </c>
      <c r="AJ1424" s="22">
        <v>18.729800000000001</v>
      </c>
      <c r="AK1424" s="18">
        <v>0.68</v>
      </c>
      <c r="AL1424" s="18">
        <v>0.8</v>
      </c>
      <c r="AM1424" s="18">
        <v>83.3</v>
      </c>
      <c r="AN1424" s="2">
        <v>81.270200000000003</v>
      </c>
      <c r="AO1424" s="2">
        <v>0.1</v>
      </c>
      <c r="AP1424" s="2">
        <v>0.1</v>
      </c>
      <c r="AQ1424" s="2">
        <v>100</v>
      </c>
      <c r="AR1424" s="2">
        <v>2.3993000000000002</v>
      </c>
      <c r="AS1424" s="2">
        <v>0.37</v>
      </c>
      <c r="AT1424" s="2">
        <v>0.5</v>
      </c>
      <c r="AU1424" s="2">
        <v>81.599999999999994</v>
      </c>
      <c r="AV1424" s="2">
        <v>18.819299999999998</v>
      </c>
      <c r="AW1424" s="2">
        <v>0.43</v>
      </c>
      <c r="AX1424" s="2">
        <v>0.7</v>
      </c>
      <c r="AY1424" s="2">
        <v>63.5</v>
      </c>
      <c r="AZ1424" s="2">
        <v>28.420200000000001</v>
      </c>
      <c r="BA1424" s="2">
        <v>0.57999999999999996</v>
      </c>
      <c r="BB1424" s="2">
        <v>0.6</v>
      </c>
      <c r="BC1424" s="2">
        <v>100</v>
      </c>
      <c r="BD1424" s="2">
        <v>50.361199999999997</v>
      </c>
      <c r="BE1424" s="4"/>
      <c r="BF1424" s="4"/>
    </row>
    <row r="1425" spans="1:58" x14ac:dyDescent="0.2">
      <c r="A1425" s="29">
        <v>1424</v>
      </c>
      <c r="B1425" s="7" t="s">
        <v>2</v>
      </c>
      <c r="C1425" s="3">
        <v>39970</v>
      </c>
      <c r="D1425" s="4" t="s">
        <v>0</v>
      </c>
      <c r="E1425" s="4" t="s">
        <v>164</v>
      </c>
      <c r="F1425" s="5" t="s">
        <v>193</v>
      </c>
      <c r="G1425" s="6">
        <v>0.87569444444444444</v>
      </c>
      <c r="H1425" s="6">
        <v>0.91527777777777775</v>
      </c>
      <c r="I1425" s="85">
        <f t="shared" si="22"/>
        <v>56.999999999999957</v>
      </c>
      <c r="J1425" s="86">
        <f>I1425*Segmentos!$D$7*(AH1425%)*IF(ISNUMBER(AI1425),AI1425%,0)</f>
        <v>2698379.9999999981</v>
      </c>
      <c r="K1425" s="86">
        <f>I1425*Segmentos!$D$7*(AL1425%)*IF(ISNUMBER(AM1425),AM1425%,0)</f>
        <v>1967069.9999999984</v>
      </c>
      <c r="L1425" s="4"/>
      <c r="M1425" s="2">
        <v>10.15</v>
      </c>
      <c r="N1425" s="2">
        <v>23.2</v>
      </c>
      <c r="O1425" s="2">
        <v>43.9</v>
      </c>
      <c r="P1425" s="2">
        <v>89.927700000000002</v>
      </c>
      <c r="Q1425" s="2">
        <v>8.49</v>
      </c>
      <c r="R1425" s="2">
        <v>16.399999999999999</v>
      </c>
      <c r="S1425" s="2">
        <v>51.8</v>
      </c>
      <c r="T1425" s="2">
        <v>12.5436</v>
      </c>
      <c r="U1425" s="2">
        <v>5.96</v>
      </c>
      <c r="V1425" s="2">
        <v>16</v>
      </c>
      <c r="W1425" s="2">
        <v>37.299999999999997</v>
      </c>
      <c r="X1425" s="2">
        <v>11.0639</v>
      </c>
      <c r="Y1425" s="2">
        <v>9.07</v>
      </c>
      <c r="Z1425" s="2">
        <v>22.7</v>
      </c>
      <c r="AA1425" s="2">
        <v>40</v>
      </c>
      <c r="AB1425" s="2">
        <v>23.7072</v>
      </c>
      <c r="AC1425" s="2">
        <v>14.66</v>
      </c>
      <c r="AD1425" s="2">
        <v>31.6</v>
      </c>
      <c r="AE1425" s="2">
        <v>46.4</v>
      </c>
      <c r="AF1425" s="2">
        <v>42.613</v>
      </c>
      <c r="AG1425" s="2">
        <v>11.85</v>
      </c>
      <c r="AH1425" s="22">
        <v>26.3</v>
      </c>
      <c r="AI1425" s="22">
        <v>45</v>
      </c>
      <c r="AJ1425" s="22">
        <v>49.7699</v>
      </c>
      <c r="AK1425" s="18">
        <v>8.6300000000000008</v>
      </c>
      <c r="AL1425" s="18">
        <v>20.3</v>
      </c>
      <c r="AM1425" s="18">
        <v>42.5</v>
      </c>
      <c r="AN1425" s="2">
        <v>40.157800000000002</v>
      </c>
      <c r="AO1425" s="2">
        <v>6.97</v>
      </c>
      <c r="AP1425" s="2">
        <v>19.899999999999999</v>
      </c>
      <c r="AQ1425" s="2">
        <v>35</v>
      </c>
      <c r="AR1425" s="2">
        <v>6.7419000000000002</v>
      </c>
      <c r="AS1425" s="2">
        <v>9.06</v>
      </c>
      <c r="AT1425" s="2">
        <v>21.7</v>
      </c>
      <c r="AU1425" s="2">
        <v>41.7</v>
      </c>
      <c r="AV1425" s="2">
        <v>17.6739</v>
      </c>
      <c r="AW1425" s="2">
        <v>9.32</v>
      </c>
      <c r="AX1425" s="2">
        <v>24.5</v>
      </c>
      <c r="AY1425" s="2">
        <v>38</v>
      </c>
      <c r="AZ1425" s="2">
        <v>23.727799999999998</v>
      </c>
      <c r="BA1425" s="2">
        <v>12.32</v>
      </c>
      <c r="BB1425" s="2">
        <v>23.9</v>
      </c>
      <c r="BC1425" s="2">
        <v>51.6</v>
      </c>
      <c r="BD1425" s="2">
        <v>41.784199999999998</v>
      </c>
      <c r="BE1425" s="4"/>
      <c r="BF1425" s="4"/>
    </row>
    <row r="1426" spans="1:58" x14ac:dyDescent="0.2">
      <c r="A1426" s="29">
        <v>1425</v>
      </c>
      <c r="B1426" s="7" t="s">
        <v>16</v>
      </c>
      <c r="C1426" s="3">
        <v>39970</v>
      </c>
      <c r="D1426" s="4" t="s">
        <v>13</v>
      </c>
      <c r="E1426" s="4" t="s">
        <v>166</v>
      </c>
      <c r="F1426" s="5" t="s">
        <v>193</v>
      </c>
      <c r="G1426" s="6">
        <v>0.9145833333333333</v>
      </c>
      <c r="H1426" s="6">
        <v>0.91874999999999996</v>
      </c>
      <c r="I1426" s="85">
        <f t="shared" si="22"/>
        <v>5.9999999999999787</v>
      </c>
      <c r="J1426" s="86">
        <f>I1426*Segmentos!$D$7*(AH1426%)*IF(ISNUMBER(AI1426),AI1426%,0)</f>
        <v>104455.19999999962</v>
      </c>
      <c r="K1426" s="86">
        <f>I1426*Segmentos!$D$7*(AL1426%)*IF(ISNUMBER(AM1426),AM1426%,0)</f>
        <v>157430.39999999944</v>
      </c>
      <c r="L1426" s="4"/>
      <c r="M1426" s="2">
        <v>5.5</v>
      </c>
      <c r="N1426" s="2">
        <v>8.1999999999999993</v>
      </c>
      <c r="O1426" s="2">
        <v>67.2</v>
      </c>
      <c r="P1426" s="2">
        <v>86.277199999999993</v>
      </c>
      <c r="Q1426" s="2">
        <v>3.32</v>
      </c>
      <c r="R1426" s="2">
        <v>4.9000000000000004</v>
      </c>
      <c r="S1426" s="2">
        <v>67.900000000000006</v>
      </c>
      <c r="T1426" s="2">
        <v>8.6752000000000002</v>
      </c>
      <c r="U1426" s="2">
        <v>4.9000000000000004</v>
      </c>
      <c r="V1426" s="2">
        <v>6.1</v>
      </c>
      <c r="W1426" s="2">
        <v>79.8</v>
      </c>
      <c r="X1426" s="2">
        <v>16.0962</v>
      </c>
      <c r="Y1426" s="2">
        <v>4.33</v>
      </c>
      <c r="Z1426" s="2">
        <v>7.3</v>
      </c>
      <c r="AA1426" s="2">
        <v>59.2</v>
      </c>
      <c r="AB1426" s="2">
        <v>20.056999999999999</v>
      </c>
      <c r="AC1426" s="2">
        <v>8.0500000000000007</v>
      </c>
      <c r="AD1426" s="2">
        <v>12</v>
      </c>
      <c r="AE1426" s="2">
        <v>67.400000000000006</v>
      </c>
      <c r="AF1426" s="2">
        <v>41.448799999999999</v>
      </c>
      <c r="AG1426" s="2">
        <v>4.3600000000000003</v>
      </c>
      <c r="AH1426" s="22">
        <v>7.1</v>
      </c>
      <c r="AI1426" s="22">
        <v>61.3</v>
      </c>
      <c r="AJ1426" s="22">
        <v>32.439900000000002</v>
      </c>
      <c r="AK1426" s="18">
        <v>6.53</v>
      </c>
      <c r="AL1426" s="18">
        <v>9.1999999999999993</v>
      </c>
      <c r="AM1426" s="18">
        <v>71.3</v>
      </c>
      <c r="AN1426" s="2">
        <v>53.837299999999999</v>
      </c>
      <c r="AO1426" s="2">
        <v>3.36</v>
      </c>
      <c r="AP1426" s="2">
        <v>6</v>
      </c>
      <c r="AQ1426" s="2">
        <v>55.8</v>
      </c>
      <c r="AR1426" s="2">
        <v>5.7497999999999996</v>
      </c>
      <c r="AS1426" s="2">
        <v>5.0599999999999996</v>
      </c>
      <c r="AT1426" s="2">
        <v>7.5</v>
      </c>
      <c r="AU1426" s="2">
        <v>67.5</v>
      </c>
      <c r="AV1426" s="2">
        <v>17.479399999999998</v>
      </c>
      <c r="AW1426" s="2">
        <v>5.93</v>
      </c>
      <c r="AX1426" s="2">
        <v>10.3</v>
      </c>
      <c r="AY1426" s="2">
        <v>57.5</v>
      </c>
      <c r="AZ1426" s="2">
        <v>26.739899999999999</v>
      </c>
      <c r="BA1426" s="2">
        <v>6.05</v>
      </c>
      <c r="BB1426" s="2">
        <v>7.6</v>
      </c>
      <c r="BC1426" s="2">
        <v>79.5</v>
      </c>
      <c r="BD1426" s="2">
        <v>36.308</v>
      </c>
      <c r="BE1426" s="4"/>
      <c r="BF1426" s="4"/>
    </row>
    <row r="1427" spans="1:58" x14ac:dyDescent="0.2">
      <c r="A1427" s="29">
        <v>1426</v>
      </c>
      <c r="B1427" s="7" t="s">
        <v>72</v>
      </c>
      <c r="C1427" s="3">
        <v>39970</v>
      </c>
      <c r="D1427" s="4" t="s">
        <v>21</v>
      </c>
      <c r="E1427" s="4" t="s">
        <v>175</v>
      </c>
      <c r="F1427" s="5" t="s">
        <v>193</v>
      </c>
      <c r="G1427" s="6">
        <v>0.90069444444444446</v>
      </c>
      <c r="H1427" s="6">
        <v>0.92083333333333339</v>
      </c>
      <c r="I1427" s="85">
        <f t="shared" si="22"/>
        <v>29.000000000000057</v>
      </c>
      <c r="J1427" s="86">
        <f>I1427*Segmentos!$D$7*(AH1427%)*IF(ISNUMBER(AI1427),AI1427%,0)</f>
        <v>59160.000000000116</v>
      </c>
      <c r="K1427" s="86">
        <f>I1427*Segmentos!$D$7*(AL1427%)*IF(ISNUMBER(AM1427),AM1427%,0)</f>
        <v>35078.400000000074</v>
      </c>
      <c r="L1427" s="4"/>
      <c r="M1427" s="2">
        <v>0.4</v>
      </c>
      <c r="N1427" s="2">
        <v>1.8</v>
      </c>
      <c r="O1427" s="2">
        <v>22.8</v>
      </c>
      <c r="P1427" s="2">
        <v>89.897000000000006</v>
      </c>
      <c r="Q1427" s="2">
        <v>0.26</v>
      </c>
      <c r="R1427" s="2">
        <v>1.2</v>
      </c>
      <c r="S1427" s="2">
        <v>21.2</v>
      </c>
      <c r="T1427" s="2">
        <v>9.7921999999999993</v>
      </c>
      <c r="U1427" s="2">
        <v>0.67</v>
      </c>
      <c r="V1427" s="2">
        <v>0.8</v>
      </c>
      <c r="W1427" s="2">
        <v>79.599999999999994</v>
      </c>
      <c r="X1427" s="2">
        <v>31.520900000000001</v>
      </c>
      <c r="Y1427" s="2">
        <v>0.38</v>
      </c>
      <c r="Z1427" s="2">
        <v>2.4</v>
      </c>
      <c r="AA1427" s="2">
        <v>16</v>
      </c>
      <c r="AB1427" s="2">
        <v>25.248899999999999</v>
      </c>
      <c r="AC1427" s="2">
        <v>0.32</v>
      </c>
      <c r="AD1427" s="2">
        <v>2.1</v>
      </c>
      <c r="AE1427" s="2">
        <v>15.5</v>
      </c>
      <c r="AF1427" s="2">
        <v>23.335000000000001</v>
      </c>
      <c r="AG1427" s="2">
        <v>0.51</v>
      </c>
      <c r="AH1427" s="22">
        <v>1.7</v>
      </c>
      <c r="AI1427" s="22">
        <v>30</v>
      </c>
      <c r="AJ1427" s="22">
        <v>53.710599999999999</v>
      </c>
      <c r="AK1427" s="18">
        <v>0.31</v>
      </c>
      <c r="AL1427" s="18">
        <v>1.8</v>
      </c>
      <c r="AM1427" s="18">
        <v>16.8</v>
      </c>
      <c r="AN1427" s="2">
        <v>36.186300000000003</v>
      </c>
      <c r="AO1427" s="2">
        <v>0.55000000000000004</v>
      </c>
      <c r="AP1427" s="2">
        <v>2.1</v>
      </c>
      <c r="AQ1427" s="2">
        <v>26.9</v>
      </c>
      <c r="AR1427" s="2">
        <v>13.502700000000001</v>
      </c>
      <c r="AS1427" s="2">
        <v>0.3</v>
      </c>
      <c r="AT1427" s="2">
        <v>1.8</v>
      </c>
      <c r="AU1427" s="2">
        <v>16.7</v>
      </c>
      <c r="AV1427" s="2">
        <v>14.5616</v>
      </c>
      <c r="AW1427" s="2">
        <v>0.1</v>
      </c>
      <c r="AX1427" s="2">
        <v>0.9</v>
      </c>
      <c r="AY1427" s="2">
        <v>11.3</v>
      </c>
      <c r="AZ1427" s="2">
        <v>6.2290000000000001</v>
      </c>
      <c r="BA1427" s="2">
        <v>0.65</v>
      </c>
      <c r="BB1427" s="2">
        <v>2.4</v>
      </c>
      <c r="BC1427" s="2">
        <v>27.5</v>
      </c>
      <c r="BD1427" s="2">
        <v>55.6036</v>
      </c>
      <c r="BE1427" s="4"/>
      <c r="BF1427" s="4"/>
    </row>
    <row r="1428" spans="1:58" x14ac:dyDescent="0.2">
      <c r="A1428" s="29">
        <v>1427</v>
      </c>
      <c r="B1428" s="7" t="s">
        <v>39</v>
      </c>
      <c r="C1428" s="3">
        <v>39971</v>
      </c>
      <c r="D1428" s="4" t="s">
        <v>0</v>
      </c>
      <c r="E1428" s="4" t="s">
        <v>174</v>
      </c>
      <c r="F1428" s="5" t="s">
        <v>194</v>
      </c>
      <c r="G1428" s="6">
        <v>0.9159722222222223</v>
      </c>
      <c r="H1428" s="6">
        <v>9.0277777777777787E-3</v>
      </c>
      <c r="I1428" s="85">
        <f t="shared" si="22"/>
        <v>133.99999999999989</v>
      </c>
      <c r="J1428" s="86">
        <f>I1428*Segmentos!$D$7*(AH1428%)*IF(ISNUMBER(AI1428),AI1428%,0)</f>
        <v>3114803.1999999974</v>
      </c>
      <c r="K1428" s="86">
        <f>I1428*Segmentos!$D$7*(AL1428%)*IF(ISNUMBER(AM1428),AM1428%,0)</f>
        <v>4044066.3999999966</v>
      </c>
      <c r="L1428" s="4"/>
      <c r="M1428" s="2">
        <v>6.72</v>
      </c>
      <c r="N1428" s="2">
        <v>21.8</v>
      </c>
      <c r="O1428" s="2">
        <v>30.9</v>
      </c>
      <c r="P1428" s="2">
        <v>89.624200000000002</v>
      </c>
      <c r="Q1428" s="2">
        <v>5.64</v>
      </c>
      <c r="R1428" s="2">
        <v>19.7</v>
      </c>
      <c r="S1428" s="2">
        <v>28.6</v>
      </c>
      <c r="T1428" s="2">
        <v>12.5496</v>
      </c>
      <c r="U1428" s="2">
        <v>6.44</v>
      </c>
      <c r="V1428" s="2">
        <v>18.2</v>
      </c>
      <c r="W1428" s="2">
        <v>35.299999999999997</v>
      </c>
      <c r="X1428" s="2">
        <v>17.9998</v>
      </c>
      <c r="Y1428" s="2">
        <v>6.1</v>
      </c>
      <c r="Z1428" s="2">
        <v>23.9</v>
      </c>
      <c r="AA1428" s="2">
        <v>25.5</v>
      </c>
      <c r="AB1428" s="2">
        <v>24.029499999999999</v>
      </c>
      <c r="AC1428" s="2">
        <v>8.01</v>
      </c>
      <c r="AD1428" s="2">
        <v>23.1</v>
      </c>
      <c r="AE1428" s="2">
        <v>34.700000000000003</v>
      </c>
      <c r="AF1428" s="2">
        <v>35.045299999999997</v>
      </c>
      <c r="AG1428" s="2">
        <v>5.81</v>
      </c>
      <c r="AH1428" s="22">
        <v>22.7</v>
      </c>
      <c r="AI1428" s="22">
        <v>25.6</v>
      </c>
      <c r="AJ1428" s="22">
        <v>36.740900000000003</v>
      </c>
      <c r="AK1428" s="18">
        <v>7.55</v>
      </c>
      <c r="AL1428" s="18">
        <v>20.9</v>
      </c>
      <c r="AM1428" s="18">
        <v>36.1</v>
      </c>
      <c r="AN1428" s="2">
        <v>52.883200000000002</v>
      </c>
      <c r="AO1428" s="2">
        <v>5.6</v>
      </c>
      <c r="AP1428" s="2">
        <v>19.5</v>
      </c>
      <c r="AQ1428" s="2">
        <v>28.7</v>
      </c>
      <c r="AR1428" s="2">
        <v>8.1544000000000008</v>
      </c>
      <c r="AS1428" s="2">
        <v>6.95</v>
      </c>
      <c r="AT1428" s="2">
        <v>18.8</v>
      </c>
      <c r="AU1428" s="2">
        <v>37</v>
      </c>
      <c r="AV1428" s="2">
        <v>20.4024</v>
      </c>
      <c r="AW1428" s="2">
        <v>7.86</v>
      </c>
      <c r="AX1428" s="2">
        <v>26</v>
      </c>
      <c r="AY1428" s="2">
        <v>30.2</v>
      </c>
      <c r="AZ1428" s="2">
        <v>30.148299999999999</v>
      </c>
      <c r="BA1428" s="2">
        <v>6.06</v>
      </c>
      <c r="BB1428" s="2">
        <v>20.9</v>
      </c>
      <c r="BC1428" s="2">
        <v>29</v>
      </c>
      <c r="BD1428" s="2">
        <v>30.9191</v>
      </c>
      <c r="BE1428" s="4"/>
      <c r="BF1428" s="4"/>
    </row>
    <row r="1429" spans="1:58" x14ac:dyDescent="0.2">
      <c r="A1429" s="29">
        <v>1428</v>
      </c>
      <c r="B1429" s="7" t="s">
        <v>77</v>
      </c>
      <c r="C1429" s="3">
        <v>39971</v>
      </c>
      <c r="D1429" s="4" t="s">
        <v>13</v>
      </c>
      <c r="E1429" s="4" t="s">
        <v>164</v>
      </c>
      <c r="F1429" s="5" t="s">
        <v>194</v>
      </c>
      <c r="G1429" s="6">
        <v>0.87430555555555556</v>
      </c>
      <c r="H1429" s="6">
        <v>0.91388888888888886</v>
      </c>
      <c r="I1429" s="85">
        <f t="shared" si="22"/>
        <v>56.999999999999957</v>
      </c>
      <c r="J1429" s="86">
        <f>I1429*Segmentos!$D$7*(AH1429%)*IF(ISNUMBER(AI1429),AI1429%,0)</f>
        <v>1326412.7999999991</v>
      </c>
      <c r="K1429" s="86">
        <f>I1429*Segmentos!$D$7*(AL1429%)*IF(ISNUMBER(AM1429),AM1429%,0)</f>
        <v>1538133.5999999989</v>
      </c>
      <c r="L1429" s="4"/>
      <c r="M1429" s="2">
        <v>6.32</v>
      </c>
      <c r="N1429" s="2">
        <v>19</v>
      </c>
      <c r="O1429" s="2">
        <v>33.299999999999997</v>
      </c>
      <c r="P1429" s="2">
        <v>86.139300000000006</v>
      </c>
      <c r="Q1429" s="2">
        <v>3.14</v>
      </c>
      <c r="R1429" s="2">
        <v>8.9</v>
      </c>
      <c r="S1429" s="2">
        <v>35.200000000000003</v>
      </c>
      <c r="T1429" s="2">
        <v>7.1407999999999996</v>
      </c>
      <c r="U1429" s="2">
        <v>5.3</v>
      </c>
      <c r="V1429" s="2">
        <v>16.399999999999999</v>
      </c>
      <c r="W1429" s="2">
        <v>32.4</v>
      </c>
      <c r="X1429" s="2">
        <v>15.1311</v>
      </c>
      <c r="Y1429" s="2">
        <v>6.21</v>
      </c>
      <c r="Z1429" s="2">
        <v>21</v>
      </c>
      <c r="AA1429" s="2">
        <v>29.5</v>
      </c>
      <c r="AB1429" s="2">
        <v>24.972200000000001</v>
      </c>
      <c r="AC1429" s="2">
        <v>8.6999999999999993</v>
      </c>
      <c r="AD1429" s="2">
        <v>23.9</v>
      </c>
      <c r="AE1429" s="2">
        <v>36.4</v>
      </c>
      <c r="AF1429" s="2">
        <v>38.895200000000003</v>
      </c>
      <c r="AG1429" s="2">
        <v>5.84</v>
      </c>
      <c r="AH1429" s="22">
        <v>20.2</v>
      </c>
      <c r="AI1429" s="22">
        <v>28.8</v>
      </c>
      <c r="AJ1429" s="22">
        <v>37.75</v>
      </c>
      <c r="AK1429" s="18">
        <v>6.76</v>
      </c>
      <c r="AL1429" s="18">
        <v>17.8</v>
      </c>
      <c r="AM1429" s="18">
        <v>37.9</v>
      </c>
      <c r="AN1429" s="2">
        <v>48.389299999999999</v>
      </c>
      <c r="AO1429" s="2">
        <v>4.8499999999999996</v>
      </c>
      <c r="AP1429" s="2">
        <v>16.5</v>
      </c>
      <c r="AQ1429" s="2">
        <v>29.5</v>
      </c>
      <c r="AR1429" s="2">
        <v>7.2186000000000003</v>
      </c>
      <c r="AS1429" s="2">
        <v>6.77</v>
      </c>
      <c r="AT1429" s="2">
        <v>17.7</v>
      </c>
      <c r="AU1429" s="2">
        <v>38.200000000000003</v>
      </c>
      <c r="AV1429" s="2">
        <v>20.3188</v>
      </c>
      <c r="AW1429" s="2">
        <v>6.91</v>
      </c>
      <c r="AX1429" s="2">
        <v>20.100000000000001</v>
      </c>
      <c r="AY1429" s="2">
        <v>34.5</v>
      </c>
      <c r="AZ1429" s="2">
        <v>27.078700000000001</v>
      </c>
      <c r="BA1429" s="2">
        <v>6.04</v>
      </c>
      <c r="BB1429" s="2">
        <v>19.600000000000001</v>
      </c>
      <c r="BC1429" s="2">
        <v>30.9</v>
      </c>
      <c r="BD1429" s="2">
        <v>31.523199999999999</v>
      </c>
      <c r="BE1429" s="4"/>
      <c r="BF1429" s="4"/>
    </row>
    <row r="1430" spans="1:58" x14ac:dyDescent="0.2">
      <c r="A1430" s="29">
        <v>1429</v>
      </c>
      <c r="B1430" s="7" t="s">
        <v>106</v>
      </c>
      <c r="C1430" s="3">
        <v>39971</v>
      </c>
      <c r="D1430" s="4" t="s">
        <v>21</v>
      </c>
      <c r="E1430" s="4" t="s">
        <v>170</v>
      </c>
      <c r="F1430" s="5" t="s">
        <v>194</v>
      </c>
      <c r="G1430" s="6">
        <v>0.89930555555555547</v>
      </c>
      <c r="H1430" s="6">
        <v>0.9</v>
      </c>
      <c r="I1430" s="85">
        <f t="shared" si="22"/>
        <v>1.0000000000001563</v>
      </c>
      <c r="J1430" s="86">
        <f>I1430*Segmentos!$D$7*(AH1430%)*IF(ISNUMBER(AI1430),AI1430%,0)</f>
        <v>2000.0000000003126</v>
      </c>
      <c r="K1430" s="86">
        <f>I1430*Segmentos!$D$7*(AL1430%)*IF(ISNUMBER(AM1430),AM1430%,0)</f>
        <v>0</v>
      </c>
      <c r="L1430" s="4"/>
      <c r="M1430" s="2">
        <v>0.23</v>
      </c>
      <c r="N1430" s="2">
        <v>0.2</v>
      </c>
      <c r="O1430" s="2">
        <v>100</v>
      </c>
      <c r="P1430" s="2">
        <v>47.256999999999998</v>
      </c>
      <c r="Q1430" s="2">
        <v>0</v>
      </c>
      <c r="R1430" s="2">
        <v>0</v>
      </c>
      <c r="S1430" s="8" t="s">
        <v>577</v>
      </c>
      <c r="T1430" s="2">
        <v>0</v>
      </c>
      <c r="U1430" s="2">
        <v>0.25</v>
      </c>
      <c r="V1430" s="2">
        <v>0.3</v>
      </c>
      <c r="W1430" s="2">
        <v>100</v>
      </c>
      <c r="X1430" s="2">
        <v>10.8306</v>
      </c>
      <c r="Y1430" s="2">
        <v>0.6</v>
      </c>
      <c r="Z1430" s="2">
        <v>0.6</v>
      </c>
      <c r="AA1430" s="2">
        <v>100</v>
      </c>
      <c r="AB1430" s="2">
        <v>36.426499999999997</v>
      </c>
      <c r="AC1430" s="2">
        <v>0</v>
      </c>
      <c r="AD1430" s="2">
        <v>0</v>
      </c>
      <c r="AE1430" s="8" t="s">
        <v>577</v>
      </c>
      <c r="AF1430" s="2">
        <v>0</v>
      </c>
      <c r="AG1430" s="2">
        <v>0.49</v>
      </c>
      <c r="AH1430" s="22">
        <v>0.5</v>
      </c>
      <c r="AI1430" s="22">
        <v>100</v>
      </c>
      <c r="AJ1430" s="22">
        <v>47.256999999999998</v>
      </c>
      <c r="AK1430" s="18">
        <v>0</v>
      </c>
      <c r="AL1430" s="18">
        <v>0</v>
      </c>
      <c r="AM1430" s="19" t="s">
        <v>577</v>
      </c>
      <c r="AN1430" s="2">
        <v>0</v>
      </c>
      <c r="AO1430" s="2">
        <v>0</v>
      </c>
      <c r="AP1430" s="2">
        <v>0</v>
      </c>
      <c r="AQ1430" s="8" t="s">
        <v>577</v>
      </c>
      <c r="AR1430" s="2">
        <v>0</v>
      </c>
      <c r="AS1430" s="2">
        <v>0</v>
      </c>
      <c r="AT1430" s="2">
        <v>0</v>
      </c>
      <c r="AU1430" s="8" t="s">
        <v>577</v>
      </c>
      <c r="AV1430" s="2">
        <v>0</v>
      </c>
      <c r="AW1430" s="2">
        <v>0.38</v>
      </c>
      <c r="AX1430" s="2">
        <v>0.4</v>
      </c>
      <c r="AY1430" s="2">
        <v>100</v>
      </c>
      <c r="AZ1430" s="2">
        <v>22.3507</v>
      </c>
      <c r="BA1430" s="2">
        <v>0.32</v>
      </c>
      <c r="BB1430" s="2">
        <v>0.3</v>
      </c>
      <c r="BC1430" s="2">
        <v>100</v>
      </c>
      <c r="BD1430" s="2">
        <v>24.906400000000001</v>
      </c>
      <c r="BE1430" s="4"/>
      <c r="BF1430" s="4"/>
    </row>
    <row r="1431" spans="1:58" x14ac:dyDescent="0.2">
      <c r="A1431" s="29">
        <v>1430</v>
      </c>
      <c r="B1431" s="7" t="s">
        <v>107</v>
      </c>
      <c r="C1431" s="3">
        <v>39971</v>
      </c>
      <c r="D1431" s="4" t="s">
        <v>13</v>
      </c>
      <c r="E1431" s="4" t="s">
        <v>176</v>
      </c>
      <c r="F1431" s="5" t="s">
        <v>194</v>
      </c>
      <c r="G1431" s="6">
        <v>0.91874999999999996</v>
      </c>
      <c r="H1431" s="6">
        <v>9.0277777777777787E-3</v>
      </c>
      <c r="I1431" s="85">
        <f t="shared" si="22"/>
        <v>130.00000000000006</v>
      </c>
      <c r="J1431" s="86">
        <f>I1431*Segmentos!$D$7*(AH1431%)*IF(ISNUMBER(AI1431),AI1431%,0)</f>
        <v>4041440.0000000019</v>
      </c>
      <c r="K1431" s="86">
        <f>I1431*Segmentos!$D$7*(AL1431%)*IF(ISNUMBER(AM1431),AM1431%,0)</f>
        <v>4899960.0000000019</v>
      </c>
      <c r="L1431" s="4"/>
      <c r="M1431" s="2">
        <v>8.64</v>
      </c>
      <c r="N1431" s="2">
        <v>27.9</v>
      </c>
      <c r="O1431" s="2">
        <v>30.9</v>
      </c>
      <c r="P1431" s="2">
        <v>88.100700000000003</v>
      </c>
      <c r="Q1431" s="2">
        <v>5.92</v>
      </c>
      <c r="R1431" s="2">
        <v>22.5</v>
      </c>
      <c r="S1431" s="2">
        <v>26.3</v>
      </c>
      <c r="T1431" s="2">
        <v>10.071199999999999</v>
      </c>
      <c r="U1431" s="2">
        <v>5.83</v>
      </c>
      <c r="V1431" s="2">
        <v>21.6</v>
      </c>
      <c r="W1431" s="2">
        <v>27</v>
      </c>
      <c r="X1431" s="2">
        <v>12.4681</v>
      </c>
      <c r="Y1431" s="2">
        <v>9.41</v>
      </c>
      <c r="Z1431" s="2">
        <v>30.5</v>
      </c>
      <c r="AA1431" s="2">
        <v>30.9</v>
      </c>
      <c r="AB1431" s="2">
        <v>28.3248</v>
      </c>
      <c r="AC1431" s="2">
        <v>11.13</v>
      </c>
      <c r="AD1431" s="2">
        <v>32.5</v>
      </c>
      <c r="AE1431" s="2">
        <v>34.200000000000003</v>
      </c>
      <c r="AF1431" s="2">
        <v>37.236499999999999</v>
      </c>
      <c r="AG1431" s="2">
        <v>7.78</v>
      </c>
      <c r="AH1431" s="22">
        <v>29</v>
      </c>
      <c r="AI1431" s="22">
        <v>26.8</v>
      </c>
      <c r="AJ1431" s="22">
        <v>37.615400000000001</v>
      </c>
      <c r="AK1431" s="18">
        <v>9.42</v>
      </c>
      <c r="AL1431" s="18">
        <v>27</v>
      </c>
      <c r="AM1431" s="18">
        <v>34.9</v>
      </c>
      <c r="AN1431" s="2">
        <v>50.485399999999998</v>
      </c>
      <c r="AO1431" s="2">
        <v>4.8499999999999996</v>
      </c>
      <c r="AP1431" s="2">
        <v>22.4</v>
      </c>
      <c r="AQ1431" s="2">
        <v>21.6</v>
      </c>
      <c r="AR1431" s="2">
        <v>5.4013</v>
      </c>
      <c r="AS1431" s="2">
        <v>6.45</v>
      </c>
      <c r="AT1431" s="2">
        <v>25.5</v>
      </c>
      <c r="AU1431" s="2">
        <v>25.3</v>
      </c>
      <c r="AV1431" s="2">
        <v>14.494899999999999</v>
      </c>
      <c r="AW1431" s="2">
        <v>9.9700000000000006</v>
      </c>
      <c r="AX1431" s="2">
        <v>30.8</v>
      </c>
      <c r="AY1431" s="2">
        <v>32.4</v>
      </c>
      <c r="AZ1431" s="2">
        <v>29.220099999999999</v>
      </c>
      <c r="BA1431" s="2">
        <v>9.99</v>
      </c>
      <c r="BB1431" s="2">
        <v>28.8</v>
      </c>
      <c r="BC1431" s="2">
        <v>34.700000000000003</v>
      </c>
      <c r="BD1431" s="2">
        <v>38.984400000000001</v>
      </c>
      <c r="BE1431" s="4"/>
      <c r="BF1431" s="4"/>
    </row>
    <row r="1432" spans="1:58" x14ac:dyDescent="0.2">
      <c r="A1432" s="29">
        <v>1431</v>
      </c>
      <c r="B1432" s="7" t="s">
        <v>73</v>
      </c>
      <c r="C1432" s="3">
        <v>39971</v>
      </c>
      <c r="D1432" s="4" t="s">
        <v>21</v>
      </c>
      <c r="E1432" s="4" t="s">
        <v>170</v>
      </c>
      <c r="F1432" s="5" t="s">
        <v>194</v>
      </c>
      <c r="G1432" s="6">
        <v>0.8833333333333333</v>
      </c>
      <c r="H1432" s="6">
        <v>0.89861111111111114</v>
      </c>
      <c r="I1432" s="85">
        <f t="shared" si="22"/>
        <v>22.000000000000082</v>
      </c>
      <c r="J1432" s="86">
        <f>I1432*Segmentos!$D$7*(AH1432%)*IF(ISNUMBER(AI1432),AI1432%,0)</f>
        <v>5596.800000000022</v>
      </c>
      <c r="K1432" s="86">
        <f>I1432*Segmentos!$D$7*(AL1432%)*IF(ISNUMBER(AM1432),AM1432%,0)</f>
        <v>8976.0000000000346</v>
      </c>
      <c r="L1432" s="4"/>
      <c r="M1432" s="2">
        <v>0.08</v>
      </c>
      <c r="N1432" s="2">
        <v>0.2</v>
      </c>
      <c r="O1432" s="2">
        <v>34.4</v>
      </c>
      <c r="P1432" s="2">
        <v>32.956699999999998</v>
      </c>
      <c r="Q1432" s="2">
        <v>0.17</v>
      </c>
      <c r="R1432" s="2">
        <v>0.5</v>
      </c>
      <c r="S1432" s="2">
        <v>36.4</v>
      </c>
      <c r="T1432" s="2">
        <v>11.226100000000001</v>
      </c>
      <c r="U1432" s="2">
        <v>0.01</v>
      </c>
      <c r="V1432" s="2">
        <v>0.3</v>
      </c>
      <c r="W1432" s="2">
        <v>4.5</v>
      </c>
      <c r="X1432" s="2">
        <v>1.1387</v>
      </c>
      <c r="Y1432" s="2">
        <v>0.18</v>
      </c>
      <c r="Z1432" s="2">
        <v>0.3</v>
      </c>
      <c r="AA1432" s="2">
        <v>51.6</v>
      </c>
      <c r="AB1432" s="2">
        <v>20.591899999999999</v>
      </c>
      <c r="AC1432" s="2">
        <v>0</v>
      </c>
      <c r="AD1432" s="2">
        <v>0</v>
      </c>
      <c r="AE1432" s="8" t="s">
        <v>577</v>
      </c>
      <c r="AF1432" s="2">
        <v>0</v>
      </c>
      <c r="AG1432" s="2">
        <v>0.08</v>
      </c>
      <c r="AH1432" s="22">
        <v>0.1</v>
      </c>
      <c r="AI1432" s="22">
        <v>63.6</v>
      </c>
      <c r="AJ1432" s="22">
        <v>14.179600000000001</v>
      </c>
      <c r="AK1432" s="18">
        <v>0.09</v>
      </c>
      <c r="AL1432" s="18">
        <v>0.4</v>
      </c>
      <c r="AM1432" s="18">
        <v>25.5</v>
      </c>
      <c r="AN1432" s="2">
        <v>18.777100000000001</v>
      </c>
      <c r="AO1432" s="2">
        <v>0</v>
      </c>
      <c r="AP1432" s="2">
        <v>0</v>
      </c>
      <c r="AQ1432" s="8" t="s">
        <v>577</v>
      </c>
      <c r="AR1432" s="2">
        <v>0</v>
      </c>
      <c r="AS1432" s="2">
        <v>0.22</v>
      </c>
      <c r="AT1432" s="2">
        <v>0.8</v>
      </c>
      <c r="AU1432" s="2">
        <v>25.5</v>
      </c>
      <c r="AV1432" s="2">
        <v>18.777100000000001</v>
      </c>
      <c r="AW1432" s="2">
        <v>0.12</v>
      </c>
      <c r="AX1432" s="2">
        <v>0.2</v>
      </c>
      <c r="AY1432" s="2">
        <v>63.6</v>
      </c>
      <c r="AZ1432" s="2">
        <v>14.179600000000001</v>
      </c>
      <c r="BA1432" s="2">
        <v>0</v>
      </c>
      <c r="BB1432" s="2">
        <v>0</v>
      </c>
      <c r="BC1432" s="8" t="s">
        <v>577</v>
      </c>
      <c r="BD1432" s="2">
        <v>0</v>
      </c>
      <c r="BE1432" s="4"/>
      <c r="BF1432" s="4"/>
    </row>
    <row r="1433" spans="1:58" x14ac:dyDescent="0.2">
      <c r="A1433" s="29">
        <v>1432</v>
      </c>
      <c r="B1433" s="7" t="s">
        <v>114</v>
      </c>
      <c r="C1433" s="3">
        <v>39971</v>
      </c>
      <c r="D1433" s="4" t="s">
        <v>8</v>
      </c>
      <c r="E1433" s="4" t="s">
        <v>180</v>
      </c>
      <c r="F1433" s="5" t="s">
        <v>194</v>
      </c>
      <c r="G1433" s="6">
        <v>0.90694444444444444</v>
      </c>
      <c r="H1433" s="6">
        <v>0.99375000000000002</v>
      </c>
      <c r="I1433" s="85">
        <f t="shared" si="22"/>
        <v>125.00000000000003</v>
      </c>
      <c r="J1433" s="86">
        <f>I1433*Segmentos!$D$7*(AH1433%)*IF(ISNUMBER(AI1433),AI1433%,0)</f>
        <v>3389100.0000000009</v>
      </c>
      <c r="K1433" s="86">
        <f>I1433*Segmentos!$D$7*(AL1433%)*IF(ISNUMBER(AM1433),AM1433%,0)</f>
        <v>2442150.0000000009</v>
      </c>
      <c r="L1433" s="4"/>
      <c r="M1433" s="2">
        <v>5.78</v>
      </c>
      <c r="N1433" s="2">
        <v>24.1</v>
      </c>
      <c r="O1433" s="2">
        <v>24</v>
      </c>
      <c r="P1433" s="2">
        <v>81.176900000000003</v>
      </c>
      <c r="Q1433" s="2">
        <v>7.99</v>
      </c>
      <c r="R1433" s="2">
        <v>25.9</v>
      </c>
      <c r="S1433" s="2">
        <v>30.9</v>
      </c>
      <c r="T1433" s="2">
        <v>18.726700000000001</v>
      </c>
      <c r="U1433" s="2">
        <v>5.45</v>
      </c>
      <c r="V1433" s="2">
        <v>21.7</v>
      </c>
      <c r="W1433" s="2">
        <v>25.2</v>
      </c>
      <c r="X1433" s="2">
        <v>16.059200000000001</v>
      </c>
      <c r="Y1433" s="2">
        <v>5.6</v>
      </c>
      <c r="Z1433" s="2">
        <v>27.3</v>
      </c>
      <c r="AA1433" s="2">
        <v>20.5</v>
      </c>
      <c r="AB1433" s="2">
        <v>23.2056</v>
      </c>
      <c r="AC1433" s="2">
        <v>5.03</v>
      </c>
      <c r="AD1433" s="2">
        <v>21.9</v>
      </c>
      <c r="AE1433" s="2">
        <v>22.9</v>
      </c>
      <c r="AF1433" s="2">
        <v>23.185400000000001</v>
      </c>
      <c r="AG1433" s="2">
        <v>6.77</v>
      </c>
      <c r="AH1433" s="22">
        <v>28.6</v>
      </c>
      <c r="AI1433" s="22">
        <v>23.7</v>
      </c>
      <c r="AJ1433" s="22">
        <v>45.1145</v>
      </c>
      <c r="AK1433" s="18">
        <v>4.8899999999999997</v>
      </c>
      <c r="AL1433" s="18">
        <v>20.100000000000001</v>
      </c>
      <c r="AM1433" s="18">
        <v>24.3</v>
      </c>
      <c r="AN1433" s="2">
        <v>36.062399999999997</v>
      </c>
      <c r="AO1433" s="2">
        <v>3.5</v>
      </c>
      <c r="AP1433" s="2">
        <v>19.100000000000001</v>
      </c>
      <c r="AQ1433" s="2">
        <v>18.3</v>
      </c>
      <c r="AR1433" s="2">
        <v>5.3635000000000002</v>
      </c>
      <c r="AS1433" s="2">
        <v>4.7300000000000004</v>
      </c>
      <c r="AT1433" s="2">
        <v>23</v>
      </c>
      <c r="AU1433" s="2">
        <v>20.5</v>
      </c>
      <c r="AV1433" s="2">
        <v>14.6221</v>
      </c>
      <c r="AW1433" s="2">
        <v>6.32</v>
      </c>
      <c r="AX1433" s="2">
        <v>26.6</v>
      </c>
      <c r="AY1433" s="2">
        <v>23.8</v>
      </c>
      <c r="AZ1433" s="2">
        <v>25.5184</v>
      </c>
      <c r="BA1433" s="2">
        <v>6.63</v>
      </c>
      <c r="BB1433" s="2">
        <v>24.4</v>
      </c>
      <c r="BC1433" s="2">
        <v>27.2</v>
      </c>
      <c r="BD1433" s="2">
        <v>35.672899999999998</v>
      </c>
      <c r="BE1433" s="4"/>
      <c r="BF1433" s="4"/>
    </row>
    <row r="1434" spans="1:58" x14ac:dyDescent="0.2">
      <c r="A1434" s="29">
        <v>1433</v>
      </c>
      <c r="B1434" s="7" t="s">
        <v>5</v>
      </c>
      <c r="C1434" s="3">
        <v>39971</v>
      </c>
      <c r="D1434" s="4" t="s">
        <v>3</v>
      </c>
      <c r="E1434" s="4" t="s">
        <v>164</v>
      </c>
      <c r="F1434" s="5" t="s">
        <v>194</v>
      </c>
      <c r="G1434" s="6">
        <v>0.87430555555555556</v>
      </c>
      <c r="H1434" s="6">
        <v>0.91736111111111107</v>
      </c>
      <c r="I1434" s="85">
        <f t="shared" si="22"/>
        <v>61.999999999999943</v>
      </c>
      <c r="J1434" s="86">
        <f>I1434*Segmentos!$D$7*(AH1434%)*IF(ISNUMBER(AI1434),AI1434%,0)</f>
        <v>2144703.9999999981</v>
      </c>
      <c r="K1434" s="86">
        <f>I1434*Segmentos!$D$7*(AL1434%)*IF(ISNUMBER(AM1434),AM1434%,0)</f>
        <v>2201892.799999998</v>
      </c>
      <c r="L1434" s="4"/>
      <c r="M1434" s="2">
        <v>8.77</v>
      </c>
      <c r="N1434" s="2">
        <v>22</v>
      </c>
      <c r="O1434" s="2">
        <v>39.9</v>
      </c>
      <c r="P1434" s="2">
        <v>88.379300000000001</v>
      </c>
      <c r="Q1434" s="2">
        <v>6.73</v>
      </c>
      <c r="R1434" s="2">
        <v>15.1</v>
      </c>
      <c r="S1434" s="2">
        <v>44.5</v>
      </c>
      <c r="T1434" s="2">
        <v>11.302</v>
      </c>
      <c r="U1434" s="2">
        <v>5.92</v>
      </c>
      <c r="V1434" s="2">
        <v>16.399999999999999</v>
      </c>
      <c r="W1434" s="2">
        <v>36.1</v>
      </c>
      <c r="X1434" s="2">
        <v>12.5044</v>
      </c>
      <c r="Y1434" s="2">
        <v>9.1</v>
      </c>
      <c r="Z1434" s="2">
        <v>26</v>
      </c>
      <c r="AA1434" s="2">
        <v>35</v>
      </c>
      <c r="AB1434" s="2">
        <v>27.0701</v>
      </c>
      <c r="AC1434" s="2">
        <v>11.34</v>
      </c>
      <c r="AD1434" s="2">
        <v>25.5</v>
      </c>
      <c r="AE1434" s="2">
        <v>44.5</v>
      </c>
      <c r="AF1434" s="2">
        <v>37.502899999999997</v>
      </c>
      <c r="AG1434" s="2">
        <v>8.64</v>
      </c>
      <c r="AH1434" s="22">
        <v>23.5</v>
      </c>
      <c r="AI1434" s="22">
        <v>36.799999999999997</v>
      </c>
      <c r="AJ1434" s="22">
        <v>41.299799999999998</v>
      </c>
      <c r="AK1434" s="18">
        <v>8.89</v>
      </c>
      <c r="AL1434" s="18">
        <v>20.6</v>
      </c>
      <c r="AM1434" s="18">
        <v>43.1</v>
      </c>
      <c r="AN1434" s="2">
        <v>47.079500000000003</v>
      </c>
      <c r="AO1434" s="2">
        <v>4.84</v>
      </c>
      <c r="AP1434" s="2">
        <v>17.2</v>
      </c>
      <c r="AQ1434" s="2">
        <v>28.2</v>
      </c>
      <c r="AR1434" s="2">
        <v>5.3240999999999996</v>
      </c>
      <c r="AS1434" s="2">
        <v>8.6199999999999992</v>
      </c>
      <c r="AT1434" s="2">
        <v>21.7</v>
      </c>
      <c r="AU1434" s="2">
        <v>39.700000000000003</v>
      </c>
      <c r="AV1434" s="2">
        <v>19.1188</v>
      </c>
      <c r="AW1434" s="2">
        <v>9.57</v>
      </c>
      <c r="AX1434" s="2">
        <v>22.7</v>
      </c>
      <c r="AY1434" s="2">
        <v>42.2</v>
      </c>
      <c r="AZ1434" s="2">
        <v>27.7029</v>
      </c>
      <c r="BA1434" s="2">
        <v>9.39</v>
      </c>
      <c r="BB1434" s="2">
        <v>23</v>
      </c>
      <c r="BC1434" s="2">
        <v>40.799999999999997</v>
      </c>
      <c r="BD1434" s="2">
        <v>36.233499999999999</v>
      </c>
      <c r="BE1434" s="4"/>
      <c r="BF1434" s="4"/>
    </row>
    <row r="1435" spans="1:58" x14ac:dyDescent="0.2">
      <c r="A1435" s="29">
        <v>1434</v>
      </c>
      <c r="B1435" s="7" t="s">
        <v>49</v>
      </c>
      <c r="C1435" s="3">
        <v>39971</v>
      </c>
      <c r="D1435" s="4" t="s">
        <v>3</v>
      </c>
      <c r="E1435" s="4" t="s">
        <v>168</v>
      </c>
      <c r="F1435" s="5" t="s">
        <v>194</v>
      </c>
      <c r="G1435" s="6">
        <v>0.7909722222222223</v>
      </c>
      <c r="H1435" s="6">
        <v>0.87430555555555556</v>
      </c>
      <c r="I1435" s="85">
        <f t="shared" si="22"/>
        <v>119.99999999999989</v>
      </c>
      <c r="J1435" s="86">
        <f>I1435*Segmentos!$D$7*(AH1435%)*IF(ISNUMBER(AI1435),AI1435%,0)</f>
        <v>1619999.9999999986</v>
      </c>
      <c r="K1435" s="86">
        <f>I1435*Segmentos!$D$7*(AL1435%)*IF(ISNUMBER(AM1435),AM1435%,0)</f>
        <v>982799.99999999895</v>
      </c>
      <c r="L1435" s="4" t="s">
        <v>371</v>
      </c>
      <c r="M1435" s="2">
        <v>2.68</v>
      </c>
      <c r="N1435" s="2">
        <v>13.3</v>
      </c>
      <c r="O1435" s="2">
        <v>20.2</v>
      </c>
      <c r="P1435" s="2">
        <v>81.444900000000004</v>
      </c>
      <c r="Q1435" s="2">
        <v>2.39</v>
      </c>
      <c r="R1435" s="2">
        <v>8.5</v>
      </c>
      <c r="S1435" s="2">
        <v>28.3</v>
      </c>
      <c r="T1435" s="2">
        <v>12.127000000000001</v>
      </c>
      <c r="U1435" s="2">
        <v>1.99</v>
      </c>
      <c r="V1435" s="2">
        <v>8.8000000000000007</v>
      </c>
      <c r="W1435" s="2">
        <v>22.6</v>
      </c>
      <c r="X1435" s="2">
        <v>12.667999999999999</v>
      </c>
      <c r="Y1435" s="2">
        <v>3.06</v>
      </c>
      <c r="Z1435" s="2">
        <v>15.6</v>
      </c>
      <c r="AA1435" s="2">
        <v>19.600000000000001</v>
      </c>
      <c r="AB1435" s="2">
        <v>27.456099999999999</v>
      </c>
      <c r="AC1435" s="2">
        <v>2.92</v>
      </c>
      <c r="AD1435" s="2">
        <v>16.5</v>
      </c>
      <c r="AE1435" s="2">
        <v>17.7</v>
      </c>
      <c r="AF1435" s="2">
        <v>29.1938</v>
      </c>
      <c r="AG1435" s="2">
        <v>3.37</v>
      </c>
      <c r="AH1435" s="22">
        <v>15</v>
      </c>
      <c r="AI1435" s="22">
        <v>22.5</v>
      </c>
      <c r="AJ1435" s="22">
        <v>48.580500000000001</v>
      </c>
      <c r="AK1435" s="18">
        <v>2.06</v>
      </c>
      <c r="AL1435" s="18">
        <v>11.7</v>
      </c>
      <c r="AM1435" s="18">
        <v>17.5</v>
      </c>
      <c r="AN1435" s="2">
        <v>32.864400000000003</v>
      </c>
      <c r="AO1435" s="2">
        <v>0.75</v>
      </c>
      <c r="AP1435" s="2">
        <v>7.3</v>
      </c>
      <c r="AQ1435" s="2">
        <v>10.3</v>
      </c>
      <c r="AR1435" s="2">
        <v>2.5070000000000001</v>
      </c>
      <c r="AS1435" s="2">
        <v>2.0299999999999998</v>
      </c>
      <c r="AT1435" s="2">
        <v>10.3</v>
      </c>
      <c r="AU1435" s="2">
        <v>19.7</v>
      </c>
      <c r="AV1435" s="2">
        <v>13.5806</v>
      </c>
      <c r="AW1435" s="2">
        <v>3.92</v>
      </c>
      <c r="AX1435" s="2">
        <v>16.899999999999999</v>
      </c>
      <c r="AY1435" s="2">
        <v>23.3</v>
      </c>
      <c r="AZ1435" s="2">
        <v>34.301299999999998</v>
      </c>
      <c r="BA1435" s="2">
        <v>2.67</v>
      </c>
      <c r="BB1435" s="2">
        <v>14</v>
      </c>
      <c r="BC1435" s="2">
        <v>19</v>
      </c>
      <c r="BD1435" s="2">
        <v>31.056000000000001</v>
      </c>
      <c r="BE1435" s="4"/>
      <c r="BF1435" s="4"/>
    </row>
    <row r="1436" spans="1:58" x14ac:dyDescent="0.2">
      <c r="A1436" s="29">
        <v>1435</v>
      </c>
      <c r="B1436" s="7" t="s">
        <v>101</v>
      </c>
      <c r="C1436" s="3">
        <v>39971</v>
      </c>
      <c r="D1436" s="4" t="s">
        <v>28</v>
      </c>
      <c r="E1436" s="4" t="s">
        <v>168</v>
      </c>
      <c r="F1436" s="5" t="s">
        <v>194</v>
      </c>
      <c r="G1436" s="6">
        <v>0.91666666666666663</v>
      </c>
      <c r="H1436" s="6">
        <v>2.4305555555555556E-2</v>
      </c>
      <c r="I1436" s="85">
        <f t="shared" si="22"/>
        <v>155.00000000000003</v>
      </c>
      <c r="J1436" s="86">
        <f>I1436*Segmentos!$D$7*(AH1436%)*IF(ISNUMBER(AI1436),AI1436%,0)</f>
        <v>2645230.0000000005</v>
      </c>
      <c r="K1436" s="86">
        <f>I1436*Segmentos!$D$7*(AL1436%)*IF(ISNUMBER(AM1436),AM1436%,0)</f>
        <v>1707480.0000000005</v>
      </c>
      <c r="L1436" s="4" t="s">
        <v>373</v>
      </c>
      <c r="M1436" s="2">
        <v>3.48</v>
      </c>
      <c r="N1436" s="2">
        <v>13</v>
      </c>
      <c r="O1436" s="2">
        <v>26.7</v>
      </c>
      <c r="P1436" s="2">
        <v>85.009500000000003</v>
      </c>
      <c r="Q1436" s="2">
        <v>0.74</v>
      </c>
      <c r="R1436" s="2">
        <v>4.9000000000000004</v>
      </c>
      <c r="S1436" s="2">
        <v>15.1</v>
      </c>
      <c r="T1436" s="2">
        <v>3.0219999999999998</v>
      </c>
      <c r="U1436" s="2">
        <v>3.31</v>
      </c>
      <c r="V1436" s="2">
        <v>11.8</v>
      </c>
      <c r="W1436" s="2">
        <v>28</v>
      </c>
      <c r="X1436" s="2">
        <v>16.9681</v>
      </c>
      <c r="Y1436" s="2">
        <v>5.58</v>
      </c>
      <c r="Z1436" s="2">
        <v>19.899999999999999</v>
      </c>
      <c r="AA1436" s="2">
        <v>28</v>
      </c>
      <c r="AB1436" s="2">
        <v>40.258800000000001</v>
      </c>
      <c r="AC1436" s="2">
        <v>3.09</v>
      </c>
      <c r="AD1436" s="2">
        <v>11.7</v>
      </c>
      <c r="AE1436" s="2">
        <v>26.4</v>
      </c>
      <c r="AF1436" s="2">
        <v>24.7606</v>
      </c>
      <c r="AG1436" s="2">
        <v>4.2699999999999996</v>
      </c>
      <c r="AH1436" s="22">
        <v>16.100000000000001</v>
      </c>
      <c r="AI1436" s="22">
        <v>26.5</v>
      </c>
      <c r="AJ1436" s="22">
        <v>49.477800000000002</v>
      </c>
      <c r="AK1436" s="18">
        <v>2.77</v>
      </c>
      <c r="AL1436" s="18">
        <v>10.199999999999999</v>
      </c>
      <c r="AM1436" s="18">
        <v>27</v>
      </c>
      <c r="AN1436" s="2">
        <v>35.531799999999997</v>
      </c>
      <c r="AO1436" s="2">
        <v>1.66</v>
      </c>
      <c r="AP1436" s="2">
        <v>8.1999999999999993</v>
      </c>
      <c r="AQ1436" s="2">
        <v>20.3</v>
      </c>
      <c r="AR1436" s="2">
        <v>4.423</v>
      </c>
      <c r="AS1436" s="2">
        <v>2.93</v>
      </c>
      <c r="AT1436" s="2">
        <v>10.5</v>
      </c>
      <c r="AU1436" s="2">
        <v>27.8</v>
      </c>
      <c r="AV1436" s="2">
        <v>15.7858</v>
      </c>
      <c r="AW1436" s="2">
        <v>2.58</v>
      </c>
      <c r="AX1436" s="2">
        <v>11.8</v>
      </c>
      <c r="AY1436" s="2">
        <v>22</v>
      </c>
      <c r="AZ1436" s="2">
        <v>18.157</v>
      </c>
      <c r="BA1436" s="2">
        <v>4.99</v>
      </c>
      <c r="BB1436" s="2">
        <v>16.8</v>
      </c>
      <c r="BC1436" s="2">
        <v>29.7</v>
      </c>
      <c r="BD1436" s="2">
        <v>46.643700000000003</v>
      </c>
      <c r="BE1436" s="4"/>
      <c r="BF1436" s="4"/>
    </row>
    <row r="1437" spans="1:58" x14ac:dyDescent="0.2">
      <c r="A1437" s="29">
        <v>1436</v>
      </c>
      <c r="B1437" s="7" t="s">
        <v>9</v>
      </c>
      <c r="C1437" s="3">
        <v>39971</v>
      </c>
      <c r="D1437" s="4" t="s">
        <v>8</v>
      </c>
      <c r="E1437" s="4" t="s">
        <v>168</v>
      </c>
      <c r="F1437" s="5" t="s">
        <v>194</v>
      </c>
      <c r="G1437" s="6">
        <v>0.78472222222222221</v>
      </c>
      <c r="H1437" s="6">
        <v>0.87361111111111101</v>
      </c>
      <c r="I1437" s="85">
        <f t="shared" si="22"/>
        <v>127.99999999999986</v>
      </c>
      <c r="J1437" s="86">
        <f>I1437*Segmentos!$D$7*(AH1437%)*IF(ISNUMBER(AI1437),AI1437%,0)</f>
        <v>2795212.799999997</v>
      </c>
      <c r="K1437" s="86">
        <f>I1437*Segmentos!$D$7*(AL1437%)*IF(ISNUMBER(AM1437),AM1437%,0)</f>
        <v>3777740.7999999956</v>
      </c>
      <c r="L1437" s="4" t="s">
        <v>370</v>
      </c>
      <c r="M1437" s="2">
        <v>6.48</v>
      </c>
      <c r="N1437" s="2">
        <v>17.399999999999999</v>
      </c>
      <c r="O1437" s="2">
        <v>37.299999999999997</v>
      </c>
      <c r="P1437" s="2">
        <v>76.065299999999993</v>
      </c>
      <c r="Q1437" s="2">
        <v>5.9</v>
      </c>
      <c r="R1437" s="2">
        <v>14.1</v>
      </c>
      <c r="S1437" s="2">
        <v>42</v>
      </c>
      <c r="T1437" s="2">
        <v>11.5686</v>
      </c>
      <c r="U1437" s="2">
        <v>5.55</v>
      </c>
      <c r="V1437" s="2">
        <v>16.899999999999999</v>
      </c>
      <c r="W1437" s="2">
        <v>32.799999999999997</v>
      </c>
      <c r="X1437" s="2">
        <v>13.6625</v>
      </c>
      <c r="Y1437" s="2">
        <v>6.46</v>
      </c>
      <c r="Z1437" s="2">
        <v>18.3</v>
      </c>
      <c r="AA1437" s="2">
        <v>35.299999999999997</v>
      </c>
      <c r="AB1437" s="2">
        <v>22.4025</v>
      </c>
      <c r="AC1437" s="2">
        <v>7.37</v>
      </c>
      <c r="AD1437" s="2">
        <v>18.5</v>
      </c>
      <c r="AE1437" s="2">
        <v>39.799999999999997</v>
      </c>
      <c r="AF1437" s="2">
        <v>28.431699999999999</v>
      </c>
      <c r="AG1437" s="2">
        <v>5.46</v>
      </c>
      <c r="AH1437" s="22">
        <v>16.2</v>
      </c>
      <c r="AI1437" s="22">
        <v>33.700000000000003</v>
      </c>
      <c r="AJ1437" s="22">
        <v>30.424600000000002</v>
      </c>
      <c r="AK1437" s="18">
        <v>7.39</v>
      </c>
      <c r="AL1437" s="18">
        <v>18.399999999999999</v>
      </c>
      <c r="AM1437" s="18">
        <v>40.1</v>
      </c>
      <c r="AN1437" s="2">
        <v>45.640700000000002</v>
      </c>
      <c r="AO1437" s="2">
        <v>2.38</v>
      </c>
      <c r="AP1437" s="2">
        <v>8.9</v>
      </c>
      <c r="AQ1437" s="2">
        <v>26.9</v>
      </c>
      <c r="AR1437" s="2">
        <v>3.0589</v>
      </c>
      <c r="AS1437" s="2">
        <v>4.67</v>
      </c>
      <c r="AT1437" s="2">
        <v>13.1</v>
      </c>
      <c r="AU1437" s="2">
        <v>35.799999999999997</v>
      </c>
      <c r="AV1437" s="2">
        <v>12.095000000000001</v>
      </c>
      <c r="AW1437" s="2">
        <v>5.21</v>
      </c>
      <c r="AX1437" s="2">
        <v>18.3</v>
      </c>
      <c r="AY1437" s="2">
        <v>28.4</v>
      </c>
      <c r="AZ1437" s="2">
        <v>17.589400000000001</v>
      </c>
      <c r="BA1437" s="2">
        <v>9.6300000000000008</v>
      </c>
      <c r="BB1437" s="2">
        <v>21.6</v>
      </c>
      <c r="BC1437" s="2">
        <v>44.6</v>
      </c>
      <c r="BD1437" s="2">
        <v>43.321899999999999</v>
      </c>
      <c r="BE1437" s="4"/>
      <c r="BF1437" s="4"/>
    </row>
    <row r="1438" spans="1:58" x14ac:dyDescent="0.2">
      <c r="A1438" s="29">
        <v>1437</v>
      </c>
      <c r="B1438" s="7" t="s">
        <v>35</v>
      </c>
      <c r="C1438" s="3">
        <v>39971</v>
      </c>
      <c r="D1438" s="4" t="s">
        <v>13</v>
      </c>
      <c r="E1438" s="4" t="s">
        <v>163</v>
      </c>
      <c r="F1438" s="5" t="s">
        <v>194</v>
      </c>
      <c r="G1438" s="6">
        <v>0.91736111111111107</v>
      </c>
      <c r="H1438" s="6">
        <v>0.91874999999999996</v>
      </c>
      <c r="I1438" s="85">
        <f t="shared" si="22"/>
        <v>1.9999999999999929</v>
      </c>
      <c r="J1438" s="86">
        <f>I1438*Segmentos!$D$7*(AH1438%)*IF(ISNUMBER(AI1438),AI1438%,0)</f>
        <v>60895.999999999796</v>
      </c>
      <c r="K1438" s="86">
        <f>I1438*Segmentos!$D$7*(AL1438%)*IF(ISNUMBER(AM1438),AM1438%,0)</f>
        <v>80207.199999999721</v>
      </c>
      <c r="L1438" s="4"/>
      <c r="M1438" s="2">
        <v>8.89</v>
      </c>
      <c r="N1438" s="2">
        <v>9.8000000000000007</v>
      </c>
      <c r="O1438" s="2">
        <v>90.7</v>
      </c>
      <c r="P1438" s="2">
        <v>90.046300000000002</v>
      </c>
      <c r="Q1438" s="2">
        <v>4.7300000000000004</v>
      </c>
      <c r="R1438" s="2">
        <v>4.9000000000000004</v>
      </c>
      <c r="S1438" s="2">
        <v>96</v>
      </c>
      <c r="T1438" s="2">
        <v>8.0045000000000002</v>
      </c>
      <c r="U1438" s="2">
        <v>7.32</v>
      </c>
      <c r="V1438" s="2">
        <v>8.1999999999999993</v>
      </c>
      <c r="W1438" s="2">
        <v>89.4</v>
      </c>
      <c r="X1438" s="2">
        <v>15.5587</v>
      </c>
      <c r="Y1438" s="2">
        <v>8.0500000000000007</v>
      </c>
      <c r="Z1438" s="2">
        <v>9.1</v>
      </c>
      <c r="AA1438" s="2">
        <v>88.3</v>
      </c>
      <c r="AB1438" s="2">
        <v>24.0886</v>
      </c>
      <c r="AC1438" s="2">
        <v>12.74</v>
      </c>
      <c r="AD1438" s="2">
        <v>13.9</v>
      </c>
      <c r="AE1438" s="2">
        <v>91.6</v>
      </c>
      <c r="AF1438" s="2">
        <v>42.394500000000001</v>
      </c>
      <c r="AG1438" s="2">
        <v>7.61</v>
      </c>
      <c r="AH1438" s="22">
        <v>8.8000000000000007</v>
      </c>
      <c r="AI1438" s="22">
        <v>86.5</v>
      </c>
      <c r="AJ1438" s="22">
        <v>36.593600000000002</v>
      </c>
      <c r="AK1438" s="18">
        <v>10.039999999999999</v>
      </c>
      <c r="AL1438" s="18">
        <v>10.7</v>
      </c>
      <c r="AM1438" s="18">
        <v>93.7</v>
      </c>
      <c r="AN1438" s="2">
        <v>53.452800000000003</v>
      </c>
      <c r="AO1438" s="2">
        <v>6.56</v>
      </c>
      <c r="AP1438" s="2">
        <v>6.8</v>
      </c>
      <c r="AQ1438" s="2">
        <v>96.6</v>
      </c>
      <c r="AR1438" s="2">
        <v>7.2691999999999997</v>
      </c>
      <c r="AS1438" s="2">
        <v>7.19</v>
      </c>
      <c r="AT1438" s="2">
        <v>7.9</v>
      </c>
      <c r="AU1438" s="2">
        <v>90.6</v>
      </c>
      <c r="AV1438" s="2">
        <v>16.052</v>
      </c>
      <c r="AW1438" s="2">
        <v>10.050000000000001</v>
      </c>
      <c r="AX1438" s="2">
        <v>12</v>
      </c>
      <c r="AY1438" s="2">
        <v>83.6</v>
      </c>
      <c r="AZ1438" s="2">
        <v>29.2745</v>
      </c>
      <c r="BA1438" s="2">
        <v>9.65</v>
      </c>
      <c r="BB1438" s="2">
        <v>10.1</v>
      </c>
      <c r="BC1438" s="2">
        <v>95.9</v>
      </c>
      <c r="BD1438" s="2">
        <v>37.450600000000001</v>
      </c>
      <c r="BE1438" s="4"/>
      <c r="BF1438" s="4"/>
    </row>
    <row r="1439" spans="1:58" x14ac:dyDescent="0.2">
      <c r="A1439" s="29">
        <v>1438</v>
      </c>
      <c r="B1439" s="7" t="s">
        <v>11</v>
      </c>
      <c r="C1439" s="3">
        <v>39971</v>
      </c>
      <c r="D1439" s="4" t="s">
        <v>8</v>
      </c>
      <c r="E1439" s="4" t="s">
        <v>166</v>
      </c>
      <c r="F1439" s="5" t="s">
        <v>194</v>
      </c>
      <c r="G1439" s="6">
        <v>0.90277777777777779</v>
      </c>
      <c r="H1439" s="6">
        <v>0.90347222222222223</v>
      </c>
      <c r="I1439" s="85">
        <f t="shared" si="22"/>
        <v>0.99999999999999645</v>
      </c>
      <c r="J1439" s="86">
        <f>I1439*Segmentos!$D$7*(AH1439%)*IF(ISNUMBER(AI1439),AI1439%,0)</f>
        <v>23999.999999999916</v>
      </c>
      <c r="K1439" s="86">
        <f>I1439*Segmentos!$D$7*(AL1439%)*IF(ISNUMBER(AM1439),AM1439%,0)</f>
        <v>24399.999999999913</v>
      </c>
      <c r="L1439" s="4"/>
      <c r="M1439" s="2">
        <v>6.05</v>
      </c>
      <c r="N1439" s="2">
        <v>6.1</v>
      </c>
      <c r="O1439" s="2">
        <v>100</v>
      </c>
      <c r="P1439" s="2">
        <v>81.905799999999999</v>
      </c>
      <c r="Q1439" s="2">
        <v>5.95</v>
      </c>
      <c r="R1439" s="2">
        <v>5.9</v>
      </c>
      <c r="S1439" s="2">
        <v>100</v>
      </c>
      <c r="T1439" s="2">
        <v>13.432</v>
      </c>
      <c r="U1439" s="2">
        <v>4.79</v>
      </c>
      <c r="V1439" s="2">
        <v>4.8</v>
      </c>
      <c r="W1439" s="2">
        <v>100</v>
      </c>
      <c r="X1439" s="2">
        <v>13.5829</v>
      </c>
      <c r="Y1439" s="2">
        <v>6.45</v>
      </c>
      <c r="Z1439" s="2">
        <v>6.5</v>
      </c>
      <c r="AA1439" s="2">
        <v>100</v>
      </c>
      <c r="AB1439" s="2">
        <v>25.774100000000001</v>
      </c>
      <c r="AC1439" s="2">
        <v>6.55</v>
      </c>
      <c r="AD1439" s="2">
        <v>6.6</v>
      </c>
      <c r="AE1439" s="2">
        <v>100</v>
      </c>
      <c r="AF1439" s="2">
        <v>29.116800000000001</v>
      </c>
      <c r="AG1439" s="2">
        <v>5.97</v>
      </c>
      <c r="AH1439" s="22">
        <v>6</v>
      </c>
      <c r="AI1439" s="22">
        <v>100</v>
      </c>
      <c r="AJ1439" s="22">
        <v>38.347000000000001</v>
      </c>
      <c r="AK1439" s="18">
        <v>6.12</v>
      </c>
      <c r="AL1439" s="18">
        <v>6.1</v>
      </c>
      <c r="AM1439" s="18">
        <v>100</v>
      </c>
      <c r="AN1439" s="2">
        <v>43.558799999999998</v>
      </c>
      <c r="AO1439" s="2">
        <v>2.17</v>
      </c>
      <c r="AP1439" s="2">
        <v>2.2000000000000002</v>
      </c>
      <c r="AQ1439" s="2">
        <v>100</v>
      </c>
      <c r="AR1439" s="2">
        <v>3.2109999999999999</v>
      </c>
      <c r="AS1439" s="2">
        <v>3.26</v>
      </c>
      <c r="AT1439" s="2">
        <v>3.3</v>
      </c>
      <c r="AU1439" s="2">
        <v>100</v>
      </c>
      <c r="AV1439" s="2">
        <v>9.7120999999999995</v>
      </c>
      <c r="AW1439" s="2">
        <v>6.08</v>
      </c>
      <c r="AX1439" s="2">
        <v>6.1</v>
      </c>
      <c r="AY1439" s="2">
        <v>100</v>
      </c>
      <c r="AZ1439" s="2">
        <v>23.671099999999999</v>
      </c>
      <c r="BA1439" s="2">
        <v>8.74</v>
      </c>
      <c r="BB1439" s="2">
        <v>8.6999999999999993</v>
      </c>
      <c r="BC1439" s="2">
        <v>100</v>
      </c>
      <c r="BD1439" s="2">
        <v>45.311599999999999</v>
      </c>
      <c r="BE1439" s="4"/>
      <c r="BF1439" s="4"/>
    </row>
    <row r="1440" spans="1:58" x14ac:dyDescent="0.2">
      <c r="A1440" s="29">
        <v>1439</v>
      </c>
      <c r="B1440" s="7" t="s">
        <v>11</v>
      </c>
      <c r="C1440" s="3">
        <v>39971</v>
      </c>
      <c r="D1440" s="4" t="s">
        <v>0</v>
      </c>
      <c r="E1440" s="4" t="s">
        <v>166</v>
      </c>
      <c r="F1440" s="5" t="s">
        <v>194</v>
      </c>
      <c r="G1440" s="6">
        <v>0.91319444444444453</v>
      </c>
      <c r="H1440" s="6">
        <v>0.9159722222222223</v>
      </c>
      <c r="I1440" s="85">
        <f t="shared" si="22"/>
        <v>3.9999999999999858</v>
      </c>
      <c r="J1440" s="86">
        <f>I1440*Segmentos!$D$7*(AH1440%)*IF(ISNUMBER(AI1440),AI1440%,0)</f>
        <v>98462.399999999645</v>
      </c>
      <c r="K1440" s="86">
        <f>I1440*Segmentos!$D$7*(AL1440%)*IF(ISNUMBER(AM1440),AM1440%,0)</f>
        <v>100199.99999999964</v>
      </c>
      <c r="L1440" s="4"/>
      <c r="M1440" s="2">
        <v>6.22</v>
      </c>
      <c r="N1440" s="2">
        <v>7.4</v>
      </c>
      <c r="O1440" s="2">
        <v>83.9</v>
      </c>
      <c r="P1440" s="2">
        <v>88.8626</v>
      </c>
      <c r="Q1440" s="2">
        <v>4.2</v>
      </c>
      <c r="R1440" s="2">
        <v>5.0999999999999996</v>
      </c>
      <c r="S1440" s="2">
        <v>81.8</v>
      </c>
      <c r="T1440" s="2">
        <v>10.024900000000001</v>
      </c>
      <c r="U1440" s="2">
        <v>4.4400000000000004</v>
      </c>
      <c r="V1440" s="2">
        <v>5.7</v>
      </c>
      <c r="W1440" s="2">
        <v>78.400000000000006</v>
      </c>
      <c r="X1440" s="2">
        <v>13.317</v>
      </c>
      <c r="Y1440" s="2">
        <v>7.2</v>
      </c>
      <c r="Z1440" s="2">
        <v>8.3000000000000007</v>
      </c>
      <c r="AA1440" s="2">
        <v>87</v>
      </c>
      <c r="AB1440" s="2">
        <v>30.365400000000001</v>
      </c>
      <c r="AC1440" s="2">
        <v>7.49</v>
      </c>
      <c r="AD1440" s="2">
        <v>8.9</v>
      </c>
      <c r="AE1440" s="2">
        <v>84.2</v>
      </c>
      <c r="AF1440" s="2">
        <v>35.155200000000001</v>
      </c>
      <c r="AG1440" s="2">
        <v>6.16</v>
      </c>
      <c r="AH1440" s="22">
        <v>7.3</v>
      </c>
      <c r="AI1440" s="22">
        <v>84.3</v>
      </c>
      <c r="AJ1440" s="22">
        <v>41.734099999999998</v>
      </c>
      <c r="AK1440" s="18">
        <v>6.27</v>
      </c>
      <c r="AL1440" s="18">
        <v>7.5</v>
      </c>
      <c r="AM1440" s="18">
        <v>83.5</v>
      </c>
      <c r="AN1440" s="2">
        <v>47.128500000000003</v>
      </c>
      <c r="AO1440" s="2">
        <v>4.57</v>
      </c>
      <c r="AP1440" s="2">
        <v>5.7</v>
      </c>
      <c r="AQ1440" s="2">
        <v>80.400000000000006</v>
      </c>
      <c r="AR1440" s="2">
        <v>7.1428000000000003</v>
      </c>
      <c r="AS1440" s="2">
        <v>6.29</v>
      </c>
      <c r="AT1440" s="2">
        <v>7.8</v>
      </c>
      <c r="AU1440" s="2">
        <v>81</v>
      </c>
      <c r="AV1440" s="2">
        <v>19.789899999999999</v>
      </c>
      <c r="AW1440" s="2">
        <v>6.11</v>
      </c>
      <c r="AX1440" s="2">
        <v>7.6</v>
      </c>
      <c r="AY1440" s="2">
        <v>80.7</v>
      </c>
      <c r="AZ1440" s="2">
        <v>25.1191</v>
      </c>
      <c r="BA1440" s="2">
        <v>6.73</v>
      </c>
      <c r="BB1440" s="2">
        <v>7.6</v>
      </c>
      <c r="BC1440" s="2">
        <v>88.8</v>
      </c>
      <c r="BD1440" s="2">
        <v>36.8108</v>
      </c>
      <c r="BE1440" s="4"/>
      <c r="BF1440" s="4"/>
    </row>
    <row r="1441" spans="1:58" x14ac:dyDescent="0.2">
      <c r="A1441" s="29">
        <v>1440</v>
      </c>
      <c r="B1441" s="7" t="s">
        <v>6</v>
      </c>
      <c r="C1441" s="3">
        <v>39971</v>
      </c>
      <c r="D1441" s="4" t="s">
        <v>3</v>
      </c>
      <c r="E1441" s="4" t="s">
        <v>166</v>
      </c>
      <c r="F1441" s="5" t="s">
        <v>194</v>
      </c>
      <c r="G1441" s="6">
        <v>0.90972222222222221</v>
      </c>
      <c r="H1441" s="6">
        <v>0.91111111111111109</v>
      </c>
      <c r="I1441" s="85">
        <f t="shared" si="22"/>
        <v>1.9999999999999929</v>
      </c>
      <c r="J1441" s="86">
        <f>I1441*Segmentos!$D$7*(AH1441%)*IF(ISNUMBER(AI1441),AI1441%,0)</f>
        <v>92399.99999999968</v>
      </c>
      <c r="K1441" s="86">
        <f>I1441*Segmentos!$D$7*(AL1441%)*IF(ISNUMBER(AM1441),AM1441%,0)</f>
        <v>82173.599999999715</v>
      </c>
      <c r="L1441" s="4"/>
      <c r="M1441" s="2">
        <v>10.85</v>
      </c>
      <c r="N1441" s="2">
        <v>12.2</v>
      </c>
      <c r="O1441" s="2">
        <v>89.2</v>
      </c>
      <c r="P1441" s="2">
        <v>88.095399999999998</v>
      </c>
      <c r="Q1441" s="2">
        <v>9.69</v>
      </c>
      <c r="R1441" s="2">
        <v>10.1</v>
      </c>
      <c r="S1441" s="2">
        <v>96.3</v>
      </c>
      <c r="T1441" s="2">
        <v>13.1257</v>
      </c>
      <c r="U1441" s="2">
        <v>7.25</v>
      </c>
      <c r="V1441" s="2">
        <v>7.8</v>
      </c>
      <c r="W1441" s="2">
        <v>93.4</v>
      </c>
      <c r="X1441" s="2">
        <v>12.3361</v>
      </c>
      <c r="Y1441" s="2">
        <v>11.67</v>
      </c>
      <c r="Z1441" s="2">
        <v>14</v>
      </c>
      <c r="AA1441" s="2">
        <v>83.6</v>
      </c>
      <c r="AB1441" s="2">
        <v>27.973400000000002</v>
      </c>
      <c r="AC1441" s="2">
        <v>13.01</v>
      </c>
      <c r="AD1441" s="2">
        <v>14.4</v>
      </c>
      <c r="AE1441" s="2">
        <v>90.1</v>
      </c>
      <c r="AF1441" s="2">
        <v>34.660200000000003</v>
      </c>
      <c r="AG1441" s="2">
        <v>11.53</v>
      </c>
      <c r="AH1441" s="22">
        <v>13.2</v>
      </c>
      <c r="AI1441" s="22">
        <v>87.5</v>
      </c>
      <c r="AJ1441" s="22">
        <v>44.402299999999997</v>
      </c>
      <c r="AK1441" s="18">
        <v>10.24</v>
      </c>
      <c r="AL1441" s="18">
        <v>11.3</v>
      </c>
      <c r="AM1441" s="18">
        <v>90.9</v>
      </c>
      <c r="AN1441" s="2">
        <v>43.693100000000001</v>
      </c>
      <c r="AO1441" s="2">
        <v>6.24</v>
      </c>
      <c r="AP1441" s="2">
        <v>6.6</v>
      </c>
      <c r="AQ1441" s="2">
        <v>94.1</v>
      </c>
      <c r="AR1441" s="2">
        <v>5.5312000000000001</v>
      </c>
      <c r="AS1441" s="2">
        <v>10.49</v>
      </c>
      <c r="AT1441" s="2">
        <v>11.1</v>
      </c>
      <c r="AU1441" s="2">
        <v>94.6</v>
      </c>
      <c r="AV1441" s="2">
        <v>18.763000000000002</v>
      </c>
      <c r="AW1441" s="2">
        <v>12.73</v>
      </c>
      <c r="AX1441" s="2">
        <v>13.8</v>
      </c>
      <c r="AY1441" s="2">
        <v>92.2</v>
      </c>
      <c r="AZ1441" s="2">
        <v>29.7088</v>
      </c>
      <c r="BA1441" s="2">
        <v>10.97</v>
      </c>
      <c r="BB1441" s="2">
        <v>13.1</v>
      </c>
      <c r="BC1441" s="2">
        <v>83.5</v>
      </c>
      <c r="BD1441" s="2">
        <v>34.092399999999998</v>
      </c>
      <c r="BE1441" s="4"/>
      <c r="BF1441" s="4"/>
    </row>
    <row r="1442" spans="1:58" x14ac:dyDescent="0.2">
      <c r="A1442" s="29">
        <v>1441</v>
      </c>
      <c r="B1442" s="7" t="s">
        <v>31</v>
      </c>
      <c r="C1442" s="3">
        <v>39971</v>
      </c>
      <c r="D1442" s="4" t="s">
        <v>28</v>
      </c>
      <c r="E1442" s="4" t="s">
        <v>166</v>
      </c>
      <c r="F1442" s="5" t="s">
        <v>194</v>
      </c>
      <c r="G1442" s="6">
        <v>0.91388888888888886</v>
      </c>
      <c r="H1442" s="6">
        <v>0.91666666666666663</v>
      </c>
      <c r="I1442" s="85">
        <f t="shared" si="22"/>
        <v>3.9999999999999858</v>
      </c>
      <c r="J1442" s="86">
        <f>I1442*Segmentos!$D$7*(AH1442%)*IF(ISNUMBER(AI1442),AI1442%,0)</f>
        <v>49190.399999999834</v>
      </c>
      <c r="K1442" s="86">
        <f>I1442*Segmentos!$D$7*(AL1442%)*IF(ISNUMBER(AM1442),AM1442%,0)</f>
        <v>25142.399999999914</v>
      </c>
      <c r="L1442" s="4"/>
      <c r="M1442" s="2">
        <v>2.2799999999999998</v>
      </c>
      <c r="N1442" s="2">
        <v>2.6</v>
      </c>
      <c r="O1442" s="2">
        <v>86.1</v>
      </c>
      <c r="P1442" s="2">
        <v>78.611800000000002</v>
      </c>
      <c r="Q1442" s="2">
        <v>0.75</v>
      </c>
      <c r="R1442" s="2">
        <v>0.8</v>
      </c>
      <c r="S1442" s="2">
        <v>100</v>
      </c>
      <c r="T1442" s="2">
        <v>4.3238000000000003</v>
      </c>
      <c r="U1442" s="2">
        <v>0.56000000000000005</v>
      </c>
      <c r="V1442" s="2">
        <v>0.6</v>
      </c>
      <c r="W1442" s="2">
        <v>100</v>
      </c>
      <c r="X1442" s="2">
        <v>4.0492999999999997</v>
      </c>
      <c r="Y1442" s="2">
        <v>3.59</v>
      </c>
      <c r="Z1442" s="2">
        <v>4.8</v>
      </c>
      <c r="AA1442" s="2">
        <v>74.2</v>
      </c>
      <c r="AB1442" s="2">
        <v>36.654800000000002</v>
      </c>
      <c r="AC1442" s="2">
        <v>2.96</v>
      </c>
      <c r="AD1442" s="2">
        <v>3</v>
      </c>
      <c r="AE1442" s="2">
        <v>100</v>
      </c>
      <c r="AF1442" s="2">
        <v>33.5839</v>
      </c>
      <c r="AG1442" s="2">
        <v>3.04</v>
      </c>
      <c r="AH1442" s="22">
        <v>3.6</v>
      </c>
      <c r="AI1442" s="22">
        <v>85.4</v>
      </c>
      <c r="AJ1442" s="22">
        <v>49.788400000000003</v>
      </c>
      <c r="AK1442" s="18">
        <v>1.59</v>
      </c>
      <c r="AL1442" s="18">
        <v>1.8</v>
      </c>
      <c r="AM1442" s="18">
        <v>87.3</v>
      </c>
      <c r="AN1442" s="2">
        <v>28.823399999999999</v>
      </c>
      <c r="AO1442" s="2">
        <v>0.22</v>
      </c>
      <c r="AP1442" s="2">
        <v>0.2</v>
      </c>
      <c r="AQ1442" s="2">
        <v>100</v>
      </c>
      <c r="AR1442" s="2">
        <v>0.84419999999999995</v>
      </c>
      <c r="AS1442" s="2">
        <v>0.81</v>
      </c>
      <c r="AT1442" s="2">
        <v>1.1000000000000001</v>
      </c>
      <c r="AU1442" s="2">
        <v>71</v>
      </c>
      <c r="AV1442" s="2">
        <v>6.1315</v>
      </c>
      <c r="AW1442" s="2">
        <v>2.79</v>
      </c>
      <c r="AX1442" s="2">
        <v>2.9</v>
      </c>
      <c r="AY1442" s="2">
        <v>96.3</v>
      </c>
      <c r="AZ1442" s="2">
        <v>27.712700000000002</v>
      </c>
      <c r="BA1442" s="2">
        <v>3.32</v>
      </c>
      <c r="BB1442" s="2">
        <v>4</v>
      </c>
      <c r="BC1442" s="2">
        <v>82.8</v>
      </c>
      <c r="BD1442" s="2">
        <v>43.923400000000001</v>
      </c>
      <c r="BE1442" s="4"/>
      <c r="BF1442" s="4"/>
    </row>
    <row r="1443" spans="1:58" x14ac:dyDescent="0.2">
      <c r="A1443" s="29">
        <v>1442</v>
      </c>
      <c r="B1443" s="7" t="s">
        <v>76</v>
      </c>
      <c r="C1443" s="3">
        <v>39971</v>
      </c>
      <c r="D1443" s="4" t="s">
        <v>13</v>
      </c>
      <c r="E1443" s="4" t="s">
        <v>165</v>
      </c>
      <c r="F1443" s="5" t="s">
        <v>194</v>
      </c>
      <c r="G1443" s="6">
        <v>0.81319444444444444</v>
      </c>
      <c r="H1443" s="6">
        <v>0.87430555555555556</v>
      </c>
      <c r="I1443" s="85">
        <f t="shared" si="22"/>
        <v>88</v>
      </c>
      <c r="J1443" s="86">
        <f>I1443*Segmentos!$D$7*(AH1443%)*IF(ISNUMBER(AI1443),AI1443%,0)</f>
        <v>809635.2</v>
      </c>
      <c r="K1443" s="86">
        <f>I1443*Segmentos!$D$7*(AL1443%)*IF(ISNUMBER(AM1443),AM1443%,0)</f>
        <v>1452880</v>
      </c>
      <c r="L1443" s="4"/>
      <c r="M1443" s="2">
        <v>3.27</v>
      </c>
      <c r="N1443" s="2">
        <v>12.5</v>
      </c>
      <c r="O1443" s="2">
        <v>26.1</v>
      </c>
      <c r="P1443" s="2">
        <v>77.862899999999996</v>
      </c>
      <c r="Q1443" s="2">
        <v>2.72</v>
      </c>
      <c r="R1443" s="2">
        <v>7.7</v>
      </c>
      <c r="S1443" s="2">
        <v>35.299999999999997</v>
      </c>
      <c r="T1443" s="2">
        <v>10.8222</v>
      </c>
      <c r="U1443" s="2">
        <v>2.4300000000000002</v>
      </c>
      <c r="V1443" s="2">
        <v>10.3</v>
      </c>
      <c r="W1443" s="2">
        <v>23.7</v>
      </c>
      <c r="X1443" s="2">
        <v>12.132199999999999</v>
      </c>
      <c r="Y1443" s="2">
        <v>3.48</v>
      </c>
      <c r="Z1443" s="2">
        <v>14.2</v>
      </c>
      <c r="AA1443" s="2">
        <v>24.4</v>
      </c>
      <c r="AB1443" s="2">
        <v>24.4497</v>
      </c>
      <c r="AC1443" s="2">
        <v>3.9</v>
      </c>
      <c r="AD1443" s="2">
        <v>14.9</v>
      </c>
      <c r="AE1443" s="2">
        <v>26.2</v>
      </c>
      <c r="AF1443" s="2">
        <v>30.4588</v>
      </c>
      <c r="AG1443" s="2">
        <v>2.2999999999999998</v>
      </c>
      <c r="AH1443" s="22">
        <v>12.3</v>
      </c>
      <c r="AI1443" s="22">
        <v>18.7</v>
      </c>
      <c r="AJ1443" s="22">
        <v>26.024899999999999</v>
      </c>
      <c r="AK1443" s="18">
        <v>4.1399999999999997</v>
      </c>
      <c r="AL1443" s="18">
        <v>12.7</v>
      </c>
      <c r="AM1443" s="18">
        <v>32.5</v>
      </c>
      <c r="AN1443" s="2">
        <v>51.838000000000001</v>
      </c>
      <c r="AO1443" s="2">
        <v>1.78</v>
      </c>
      <c r="AP1443" s="2">
        <v>7</v>
      </c>
      <c r="AQ1443" s="2">
        <v>25.5</v>
      </c>
      <c r="AR1443" s="2">
        <v>4.6363000000000003</v>
      </c>
      <c r="AS1443" s="2">
        <v>3.62</v>
      </c>
      <c r="AT1443" s="2">
        <v>10.5</v>
      </c>
      <c r="AU1443" s="2">
        <v>34.4</v>
      </c>
      <c r="AV1443" s="2">
        <v>18.991299999999999</v>
      </c>
      <c r="AW1443" s="2">
        <v>4.6399999999999997</v>
      </c>
      <c r="AX1443" s="2">
        <v>11.8</v>
      </c>
      <c r="AY1443" s="2">
        <v>39.299999999999997</v>
      </c>
      <c r="AZ1443" s="2">
        <v>31.7334</v>
      </c>
      <c r="BA1443" s="2">
        <v>2.4700000000000002</v>
      </c>
      <c r="BB1443" s="2">
        <v>15.8</v>
      </c>
      <c r="BC1443" s="2">
        <v>15.6</v>
      </c>
      <c r="BD1443" s="2">
        <v>22.501899999999999</v>
      </c>
      <c r="BE1443" s="4"/>
      <c r="BF1443" s="4"/>
    </row>
    <row r="1444" spans="1:58" x14ac:dyDescent="0.2">
      <c r="A1444" s="29">
        <v>1443</v>
      </c>
      <c r="B1444" s="7" t="s">
        <v>115</v>
      </c>
      <c r="C1444" s="3">
        <v>39971</v>
      </c>
      <c r="D1444" s="4" t="s">
        <v>17</v>
      </c>
      <c r="E1444" s="4" t="s">
        <v>169</v>
      </c>
      <c r="F1444" s="5" t="s">
        <v>194</v>
      </c>
      <c r="G1444" s="6">
        <v>0.83263888888888893</v>
      </c>
      <c r="H1444" s="6">
        <v>0.875</v>
      </c>
      <c r="I1444" s="85">
        <f t="shared" si="22"/>
        <v>60.999999999999943</v>
      </c>
      <c r="J1444" s="86">
        <f>I1444*Segmentos!$D$7*(AH1444%)*IF(ISNUMBER(AI1444),AI1444%,0)</f>
        <v>64708.799999999937</v>
      </c>
      <c r="K1444" s="86">
        <f>I1444*Segmentos!$D$7*(AL1444%)*IF(ISNUMBER(AM1444),AM1444%,0)</f>
        <v>38063.999999999964</v>
      </c>
      <c r="L1444" s="4"/>
      <c r="M1444" s="2">
        <v>0.21</v>
      </c>
      <c r="N1444" s="2">
        <v>1.1000000000000001</v>
      </c>
      <c r="O1444" s="2">
        <v>18.2</v>
      </c>
      <c r="P1444" s="2">
        <v>59.8048</v>
      </c>
      <c r="Q1444" s="2">
        <v>0.01</v>
      </c>
      <c r="R1444" s="2">
        <v>0.3</v>
      </c>
      <c r="S1444" s="2">
        <v>1.6</v>
      </c>
      <c r="T1444" s="2">
        <v>0.2732</v>
      </c>
      <c r="U1444" s="2">
        <v>0.02</v>
      </c>
      <c r="V1444" s="2">
        <v>1</v>
      </c>
      <c r="W1444" s="2">
        <v>2.2000000000000002</v>
      </c>
      <c r="X1444" s="2">
        <v>1.2714000000000001</v>
      </c>
      <c r="Y1444" s="2">
        <v>0.26</v>
      </c>
      <c r="Z1444" s="2">
        <v>1.4</v>
      </c>
      <c r="AA1444" s="2">
        <v>18</v>
      </c>
      <c r="AB1444" s="2">
        <v>22.340800000000002</v>
      </c>
      <c r="AC1444" s="2">
        <v>0.38</v>
      </c>
      <c r="AD1444" s="2">
        <v>1.4</v>
      </c>
      <c r="AE1444" s="2">
        <v>27.8</v>
      </c>
      <c r="AF1444" s="2">
        <v>35.919400000000003</v>
      </c>
      <c r="AG1444" s="2">
        <v>0.26</v>
      </c>
      <c r="AH1444" s="22">
        <v>1.3</v>
      </c>
      <c r="AI1444" s="22">
        <v>20.399999999999999</v>
      </c>
      <c r="AJ1444" s="22">
        <v>36.045999999999999</v>
      </c>
      <c r="AK1444" s="18">
        <v>0.16</v>
      </c>
      <c r="AL1444" s="18">
        <v>1</v>
      </c>
      <c r="AM1444" s="18">
        <v>15.6</v>
      </c>
      <c r="AN1444" s="2">
        <v>23.758800000000001</v>
      </c>
      <c r="AO1444" s="2">
        <v>0.11</v>
      </c>
      <c r="AP1444" s="2">
        <v>0.7</v>
      </c>
      <c r="AQ1444" s="2">
        <v>15.5</v>
      </c>
      <c r="AR1444" s="2">
        <v>3.4481999999999999</v>
      </c>
      <c r="AS1444" s="2">
        <v>0.49</v>
      </c>
      <c r="AT1444" s="2">
        <v>1</v>
      </c>
      <c r="AU1444" s="2">
        <v>51.1</v>
      </c>
      <c r="AV1444" s="2">
        <v>31.12</v>
      </c>
      <c r="AW1444" s="2">
        <v>0.24</v>
      </c>
      <c r="AX1444" s="2">
        <v>1.1000000000000001</v>
      </c>
      <c r="AY1444" s="2">
        <v>20.7</v>
      </c>
      <c r="AZ1444" s="2">
        <v>19.684799999999999</v>
      </c>
      <c r="BA1444" s="2">
        <v>0.05</v>
      </c>
      <c r="BB1444" s="2">
        <v>1.4</v>
      </c>
      <c r="BC1444" s="2">
        <v>3.7</v>
      </c>
      <c r="BD1444" s="2">
        <v>5.5518000000000001</v>
      </c>
      <c r="BE1444" s="4"/>
      <c r="BF1444" s="4"/>
    </row>
    <row r="1445" spans="1:58" x14ac:dyDescent="0.2">
      <c r="A1445" s="29">
        <v>1444</v>
      </c>
      <c r="B1445" s="7" t="s">
        <v>61</v>
      </c>
      <c r="C1445" s="3">
        <v>39971</v>
      </c>
      <c r="D1445" s="4" t="s">
        <v>17</v>
      </c>
      <c r="E1445" s="4" t="s">
        <v>169</v>
      </c>
      <c r="F1445" s="5" t="s">
        <v>194</v>
      </c>
      <c r="G1445" s="6">
        <v>0.9159722222222223</v>
      </c>
      <c r="H1445" s="6">
        <v>0.96319444444444446</v>
      </c>
      <c r="I1445" s="85">
        <f t="shared" si="22"/>
        <v>67.999999999999915</v>
      </c>
      <c r="J1445" s="86">
        <f>I1445*Segmentos!$D$7*(AH1445%)*IF(ISNUMBER(AI1445),AI1445%,0)</f>
        <v>84863.999999999898</v>
      </c>
      <c r="K1445" s="86">
        <f>I1445*Segmentos!$D$7*(AL1445%)*IF(ISNUMBER(AM1445),AM1445%,0)</f>
        <v>26438.399999999969</v>
      </c>
      <c r="L1445" s="4"/>
      <c r="M1445" s="2">
        <v>0.19</v>
      </c>
      <c r="N1445" s="2">
        <v>0.8</v>
      </c>
      <c r="O1445" s="2">
        <v>22.7</v>
      </c>
      <c r="P1445" s="2">
        <v>98.968299999999999</v>
      </c>
      <c r="Q1445" s="2">
        <v>0</v>
      </c>
      <c r="R1445" s="2">
        <v>0</v>
      </c>
      <c r="S1445" s="8" t="s">
        <v>577</v>
      </c>
      <c r="T1445" s="2">
        <v>0</v>
      </c>
      <c r="U1445" s="2">
        <v>0</v>
      </c>
      <c r="V1445" s="2">
        <v>0.2</v>
      </c>
      <c r="W1445" s="2">
        <v>1.5</v>
      </c>
      <c r="X1445" s="2">
        <v>0.3221</v>
      </c>
      <c r="Y1445" s="2">
        <v>0.26</v>
      </c>
      <c r="Z1445" s="2">
        <v>1.4</v>
      </c>
      <c r="AA1445" s="2">
        <v>18.600000000000001</v>
      </c>
      <c r="AB1445" s="2">
        <v>39.604500000000002</v>
      </c>
      <c r="AC1445" s="2">
        <v>0.35</v>
      </c>
      <c r="AD1445" s="2">
        <v>1.2</v>
      </c>
      <c r="AE1445" s="2">
        <v>29.4</v>
      </c>
      <c r="AF1445" s="2">
        <v>59.041699999999999</v>
      </c>
      <c r="AG1445" s="2">
        <v>0.31</v>
      </c>
      <c r="AH1445" s="22">
        <v>1.5</v>
      </c>
      <c r="AI1445" s="22">
        <v>20.8</v>
      </c>
      <c r="AJ1445" s="22">
        <v>75.572999999999993</v>
      </c>
      <c r="AK1445" s="18">
        <v>0.09</v>
      </c>
      <c r="AL1445" s="18">
        <v>0.3</v>
      </c>
      <c r="AM1445" s="18">
        <v>32.4</v>
      </c>
      <c r="AN1445" s="2">
        <v>23.395299999999999</v>
      </c>
      <c r="AO1445" s="2">
        <v>0.01</v>
      </c>
      <c r="AP1445" s="2">
        <v>0.3</v>
      </c>
      <c r="AQ1445" s="2">
        <v>4.4000000000000004</v>
      </c>
      <c r="AR1445" s="2">
        <v>0.81430000000000002</v>
      </c>
      <c r="AS1445" s="2">
        <v>0.25</v>
      </c>
      <c r="AT1445" s="2">
        <v>0.6</v>
      </c>
      <c r="AU1445" s="2">
        <v>38.6</v>
      </c>
      <c r="AV1445" s="2">
        <v>28.366700000000002</v>
      </c>
      <c r="AW1445" s="2">
        <v>0.25</v>
      </c>
      <c r="AX1445" s="2">
        <v>1.3</v>
      </c>
      <c r="AY1445" s="2">
        <v>20</v>
      </c>
      <c r="AZ1445" s="2">
        <v>37.363300000000002</v>
      </c>
      <c r="BA1445" s="2">
        <v>0.16</v>
      </c>
      <c r="BB1445" s="2">
        <v>0.8</v>
      </c>
      <c r="BC1445" s="2">
        <v>20.7</v>
      </c>
      <c r="BD1445" s="2">
        <v>32.423900000000003</v>
      </c>
      <c r="BE1445" s="4"/>
      <c r="BF1445" s="4"/>
    </row>
    <row r="1446" spans="1:58" x14ac:dyDescent="0.2">
      <c r="A1446" s="29">
        <v>1445</v>
      </c>
      <c r="B1446" s="7" t="s">
        <v>121</v>
      </c>
      <c r="C1446" s="3">
        <v>39971</v>
      </c>
      <c r="D1446" s="4" t="s">
        <v>0</v>
      </c>
      <c r="E1446" s="4" t="s">
        <v>183</v>
      </c>
      <c r="F1446" s="5" t="s">
        <v>194</v>
      </c>
      <c r="G1446" s="6">
        <v>0.79166666666666663</v>
      </c>
      <c r="H1446" s="6">
        <v>0.87569444444444444</v>
      </c>
      <c r="I1446" s="85">
        <f t="shared" si="22"/>
        <v>121.00000000000006</v>
      </c>
      <c r="J1446" s="86">
        <f>I1446*Segmentos!$D$7*(AH1446%)*IF(ISNUMBER(AI1446),AI1446%,0)</f>
        <v>3945761.600000002</v>
      </c>
      <c r="K1446" s="86">
        <f>I1446*Segmentos!$D$7*(AL1446%)*IF(ISNUMBER(AM1446),AM1446%,0)</f>
        <v>2335203.2000000016</v>
      </c>
      <c r="L1446" s="4"/>
      <c r="M1446" s="2">
        <v>6.41</v>
      </c>
      <c r="N1446" s="2">
        <v>19.399999999999999</v>
      </c>
      <c r="O1446" s="2">
        <v>33</v>
      </c>
      <c r="P1446" s="2">
        <v>84.879900000000006</v>
      </c>
      <c r="Q1446" s="2">
        <v>3.31</v>
      </c>
      <c r="R1446" s="2">
        <v>13.3</v>
      </c>
      <c r="S1446" s="2">
        <v>24.9</v>
      </c>
      <c r="T1446" s="2">
        <v>7.3167</v>
      </c>
      <c r="U1446" s="2">
        <v>5.39</v>
      </c>
      <c r="V1446" s="2">
        <v>14.2</v>
      </c>
      <c r="W1446" s="2">
        <v>37.799999999999997</v>
      </c>
      <c r="X1446" s="2">
        <v>14.955399999999999</v>
      </c>
      <c r="Y1446" s="2">
        <v>7.39</v>
      </c>
      <c r="Z1446" s="2">
        <v>22.9</v>
      </c>
      <c r="AA1446" s="2">
        <v>32.299999999999997</v>
      </c>
      <c r="AB1446" s="2">
        <v>28.899000000000001</v>
      </c>
      <c r="AC1446" s="2">
        <v>7.75</v>
      </c>
      <c r="AD1446" s="2">
        <v>22.8</v>
      </c>
      <c r="AE1446" s="2">
        <v>34</v>
      </c>
      <c r="AF1446" s="2">
        <v>33.708799999999997</v>
      </c>
      <c r="AG1446" s="2">
        <v>8.15</v>
      </c>
      <c r="AH1446" s="22">
        <v>22.9</v>
      </c>
      <c r="AI1446" s="22">
        <v>35.6</v>
      </c>
      <c r="AJ1446" s="22">
        <v>51.197499999999998</v>
      </c>
      <c r="AK1446" s="18">
        <v>4.84</v>
      </c>
      <c r="AL1446" s="18">
        <v>16.3</v>
      </c>
      <c r="AM1446" s="18">
        <v>29.6</v>
      </c>
      <c r="AN1446" s="2">
        <v>33.682400000000001</v>
      </c>
      <c r="AO1446" s="2">
        <v>3.56</v>
      </c>
      <c r="AP1446" s="2">
        <v>14.7</v>
      </c>
      <c r="AQ1446" s="2">
        <v>24.3</v>
      </c>
      <c r="AR1446" s="2">
        <v>5.1573000000000002</v>
      </c>
      <c r="AS1446" s="2">
        <v>5.28</v>
      </c>
      <c r="AT1446" s="2">
        <v>15.1</v>
      </c>
      <c r="AU1446" s="2">
        <v>34.9</v>
      </c>
      <c r="AV1446" s="2">
        <v>15.4032</v>
      </c>
      <c r="AW1446" s="2">
        <v>7.35</v>
      </c>
      <c r="AX1446" s="2">
        <v>23.1</v>
      </c>
      <c r="AY1446" s="2">
        <v>31.9</v>
      </c>
      <c r="AZ1446" s="2">
        <v>27.979099999999999</v>
      </c>
      <c r="BA1446" s="2">
        <v>7.17</v>
      </c>
      <c r="BB1446" s="2">
        <v>20.6</v>
      </c>
      <c r="BC1446" s="2">
        <v>34.799999999999997</v>
      </c>
      <c r="BD1446" s="2">
        <v>36.340200000000003</v>
      </c>
      <c r="BE1446" s="4"/>
      <c r="BF1446" s="4"/>
    </row>
    <row r="1447" spans="1:58" x14ac:dyDescent="0.2">
      <c r="A1447" s="29">
        <v>1446</v>
      </c>
      <c r="B1447" s="7" t="s">
        <v>64</v>
      </c>
      <c r="C1447" s="3">
        <v>39971</v>
      </c>
      <c r="D1447" s="4" t="s">
        <v>21</v>
      </c>
      <c r="E1447" s="4" t="s">
        <v>170</v>
      </c>
      <c r="F1447" s="5" t="s">
        <v>194</v>
      </c>
      <c r="G1447" s="6">
        <v>0.90069444444444446</v>
      </c>
      <c r="H1447" s="6">
        <v>0.9159722222222223</v>
      </c>
      <c r="I1447" s="85">
        <f t="shared" si="22"/>
        <v>22.000000000000082</v>
      </c>
      <c r="J1447" s="86">
        <f>I1447*Segmentos!$D$7*(AH1447%)*IF(ISNUMBER(AI1447),AI1447%,0)</f>
        <v>11422.400000000045</v>
      </c>
      <c r="K1447" s="86">
        <f>I1447*Segmentos!$D$7*(AL1447%)*IF(ISNUMBER(AM1447),AM1447%,0)</f>
        <v>3608.0000000000141</v>
      </c>
      <c r="L1447" s="4"/>
      <c r="M1447" s="2">
        <v>7.0000000000000007E-2</v>
      </c>
      <c r="N1447" s="2">
        <v>0.2</v>
      </c>
      <c r="O1447" s="2">
        <v>43.5</v>
      </c>
      <c r="P1447" s="2">
        <v>64.265600000000006</v>
      </c>
      <c r="Q1447" s="2">
        <v>0</v>
      </c>
      <c r="R1447" s="2">
        <v>0</v>
      </c>
      <c r="S1447" s="8" t="s">
        <v>577</v>
      </c>
      <c r="T1447" s="2">
        <v>0</v>
      </c>
      <c r="U1447" s="2">
        <v>0</v>
      </c>
      <c r="V1447" s="2">
        <v>0</v>
      </c>
      <c r="W1447" s="8" t="s">
        <v>577</v>
      </c>
      <c r="X1447" s="2">
        <v>0</v>
      </c>
      <c r="Y1447" s="2">
        <v>0.19</v>
      </c>
      <c r="Z1447" s="2">
        <v>0.2</v>
      </c>
      <c r="AA1447" s="2">
        <v>100</v>
      </c>
      <c r="AB1447" s="2">
        <v>48.4495</v>
      </c>
      <c r="AC1447" s="2">
        <v>0.06</v>
      </c>
      <c r="AD1447" s="2">
        <v>0.4</v>
      </c>
      <c r="AE1447" s="2">
        <v>15.9</v>
      </c>
      <c r="AF1447" s="2">
        <v>15.8161</v>
      </c>
      <c r="AG1447" s="2">
        <v>0.12</v>
      </c>
      <c r="AH1447" s="22">
        <v>0.2</v>
      </c>
      <c r="AI1447" s="22">
        <v>64.900000000000006</v>
      </c>
      <c r="AJ1447" s="22">
        <v>49.729100000000003</v>
      </c>
      <c r="AK1447" s="18">
        <v>0.03</v>
      </c>
      <c r="AL1447" s="18">
        <v>0.2</v>
      </c>
      <c r="AM1447" s="18">
        <v>20.5</v>
      </c>
      <c r="AN1447" s="2">
        <v>14.5365</v>
      </c>
      <c r="AO1447" s="2">
        <v>0.01</v>
      </c>
      <c r="AP1447" s="2">
        <v>0.3</v>
      </c>
      <c r="AQ1447" s="2">
        <v>4.5</v>
      </c>
      <c r="AR1447" s="2">
        <v>1.2796000000000001</v>
      </c>
      <c r="AS1447" s="2">
        <v>0.08</v>
      </c>
      <c r="AT1447" s="2">
        <v>0.4</v>
      </c>
      <c r="AU1447" s="2">
        <v>20.5</v>
      </c>
      <c r="AV1447" s="2">
        <v>14.5365</v>
      </c>
      <c r="AW1447" s="2">
        <v>0.2</v>
      </c>
      <c r="AX1447" s="2">
        <v>0.2</v>
      </c>
      <c r="AY1447" s="2">
        <v>100</v>
      </c>
      <c r="AZ1447" s="2">
        <v>48.4495</v>
      </c>
      <c r="BA1447" s="2">
        <v>0</v>
      </c>
      <c r="BB1447" s="2">
        <v>0</v>
      </c>
      <c r="BC1447" s="8" t="s">
        <v>577</v>
      </c>
      <c r="BD1447" s="2">
        <v>0</v>
      </c>
      <c r="BE1447" s="4"/>
      <c r="BF1447" s="4"/>
    </row>
    <row r="1448" spans="1:58" x14ac:dyDescent="0.2">
      <c r="A1448" s="29">
        <v>1447</v>
      </c>
      <c r="B1448" s="7" t="s">
        <v>70</v>
      </c>
      <c r="C1448" s="3">
        <v>39971</v>
      </c>
      <c r="D1448" s="4" t="s">
        <v>17</v>
      </c>
      <c r="E1448" s="4" t="s">
        <v>169</v>
      </c>
      <c r="F1448" s="5" t="s">
        <v>194</v>
      </c>
      <c r="G1448" s="6">
        <v>0.875</v>
      </c>
      <c r="H1448" s="6">
        <v>0.9145833333333333</v>
      </c>
      <c r="I1448" s="85">
        <f t="shared" si="22"/>
        <v>56.999999999999957</v>
      </c>
      <c r="J1448" s="86">
        <f>I1448*Segmentos!$D$7*(AH1448%)*IF(ISNUMBER(AI1448),AI1448%,0)</f>
        <v>11012.399999999991</v>
      </c>
      <c r="K1448" s="86">
        <f>I1448*Segmentos!$D$7*(AL1448%)*IF(ISNUMBER(AM1448),AM1448%,0)</f>
        <v>17555.999999999985</v>
      </c>
      <c r="L1448" s="4"/>
      <c r="M1448" s="2">
        <v>0.06</v>
      </c>
      <c r="N1448" s="2">
        <v>0.8</v>
      </c>
      <c r="O1448" s="2">
        <v>7.4</v>
      </c>
      <c r="P1448" s="2">
        <v>44.066499999999998</v>
      </c>
      <c r="Q1448" s="2">
        <v>0.02</v>
      </c>
      <c r="R1448" s="2">
        <v>0.4</v>
      </c>
      <c r="S1448" s="2">
        <v>3.5</v>
      </c>
      <c r="T1448" s="2">
        <v>1.8412999999999999</v>
      </c>
      <c r="U1448" s="2">
        <v>0.02</v>
      </c>
      <c r="V1448" s="2">
        <v>0.5</v>
      </c>
      <c r="W1448" s="2">
        <v>3.5</v>
      </c>
      <c r="X1448" s="2">
        <v>2.5451000000000001</v>
      </c>
      <c r="Y1448" s="2">
        <v>0.11</v>
      </c>
      <c r="Z1448" s="2">
        <v>0.8</v>
      </c>
      <c r="AA1448" s="2">
        <v>14.7</v>
      </c>
      <c r="AB1448" s="2">
        <v>23.356100000000001</v>
      </c>
      <c r="AC1448" s="2">
        <v>7.0000000000000007E-2</v>
      </c>
      <c r="AD1448" s="2">
        <v>1.3</v>
      </c>
      <c r="AE1448" s="2">
        <v>5.2</v>
      </c>
      <c r="AF1448" s="2">
        <v>16.324000000000002</v>
      </c>
      <c r="AG1448" s="2">
        <v>0.05</v>
      </c>
      <c r="AH1448" s="22">
        <v>0.7</v>
      </c>
      <c r="AI1448" s="22">
        <v>6.9</v>
      </c>
      <c r="AJ1448" s="22">
        <v>16.043900000000001</v>
      </c>
      <c r="AK1448" s="18">
        <v>7.0000000000000007E-2</v>
      </c>
      <c r="AL1448" s="18">
        <v>1</v>
      </c>
      <c r="AM1448" s="18">
        <v>7.7</v>
      </c>
      <c r="AN1448" s="2">
        <v>28.022600000000001</v>
      </c>
      <c r="AO1448" s="2">
        <v>0.01</v>
      </c>
      <c r="AP1448" s="2">
        <v>0.1</v>
      </c>
      <c r="AQ1448" s="2">
        <v>3.5</v>
      </c>
      <c r="AR1448" s="2">
        <v>0.40810000000000002</v>
      </c>
      <c r="AS1448" s="2">
        <v>0.08</v>
      </c>
      <c r="AT1448" s="2">
        <v>0.6</v>
      </c>
      <c r="AU1448" s="2">
        <v>12.4</v>
      </c>
      <c r="AV1448" s="2">
        <v>12.454599999999999</v>
      </c>
      <c r="AW1448" s="2">
        <v>0.02</v>
      </c>
      <c r="AX1448" s="2">
        <v>0.9</v>
      </c>
      <c r="AY1448" s="2">
        <v>2.6</v>
      </c>
      <c r="AZ1448" s="2">
        <v>4.9474999999999998</v>
      </c>
      <c r="BA1448" s="2">
        <v>0.1</v>
      </c>
      <c r="BB1448" s="2">
        <v>1.1000000000000001</v>
      </c>
      <c r="BC1448" s="2">
        <v>8.8000000000000007</v>
      </c>
      <c r="BD1448" s="2">
        <v>26.2563</v>
      </c>
      <c r="BE1448" s="4"/>
      <c r="BF1448" s="4"/>
    </row>
    <row r="1449" spans="1:58" x14ac:dyDescent="0.2">
      <c r="A1449" s="29">
        <v>1448</v>
      </c>
      <c r="B1449" s="7" t="s">
        <v>10</v>
      </c>
      <c r="C1449" s="3">
        <v>39971</v>
      </c>
      <c r="D1449" s="4" t="s">
        <v>8</v>
      </c>
      <c r="E1449" s="4" t="s">
        <v>164</v>
      </c>
      <c r="F1449" s="5" t="s">
        <v>194</v>
      </c>
      <c r="G1449" s="6">
        <v>0.87361111111111101</v>
      </c>
      <c r="H1449" s="6">
        <v>0.90694444444444444</v>
      </c>
      <c r="I1449" s="85">
        <f t="shared" si="22"/>
        <v>48.000000000000149</v>
      </c>
      <c r="J1449" s="86">
        <f>I1449*Segmentos!$D$7*(AH1449%)*IF(ISNUMBER(AI1449),AI1449%,0)</f>
        <v>1137619.2000000034</v>
      </c>
      <c r="K1449" s="86">
        <f>I1449*Segmentos!$D$7*(AL1449%)*IF(ISNUMBER(AM1449),AM1449%,0)</f>
        <v>1315392.000000004</v>
      </c>
      <c r="L1449" s="4"/>
      <c r="M1449" s="2">
        <v>6.41</v>
      </c>
      <c r="N1449" s="2">
        <v>18.100000000000001</v>
      </c>
      <c r="O1449" s="2">
        <v>35.4</v>
      </c>
      <c r="P1449" s="2">
        <v>83.556799999999996</v>
      </c>
      <c r="Q1449" s="2">
        <v>6.37</v>
      </c>
      <c r="R1449" s="2">
        <v>15.3</v>
      </c>
      <c r="S1449" s="2">
        <v>41.5</v>
      </c>
      <c r="T1449" s="2">
        <v>13.851100000000001</v>
      </c>
      <c r="U1449" s="2">
        <v>4.17</v>
      </c>
      <c r="V1449" s="2">
        <v>13.1</v>
      </c>
      <c r="W1449" s="2">
        <v>31.9</v>
      </c>
      <c r="X1449" s="2">
        <v>11.393700000000001</v>
      </c>
      <c r="Y1449" s="2">
        <v>5.7</v>
      </c>
      <c r="Z1449" s="2">
        <v>19.399999999999999</v>
      </c>
      <c r="AA1449" s="2">
        <v>29.4</v>
      </c>
      <c r="AB1449" s="2">
        <v>21.962800000000001</v>
      </c>
      <c r="AC1449" s="2">
        <v>8.49</v>
      </c>
      <c r="AD1449" s="2">
        <v>21.5</v>
      </c>
      <c r="AE1449" s="2">
        <v>39.5</v>
      </c>
      <c r="AF1449" s="2">
        <v>36.349200000000003</v>
      </c>
      <c r="AG1449" s="2">
        <v>5.91</v>
      </c>
      <c r="AH1449" s="22">
        <v>19.3</v>
      </c>
      <c r="AI1449" s="22">
        <v>30.7</v>
      </c>
      <c r="AJ1449" s="22">
        <v>36.571300000000001</v>
      </c>
      <c r="AK1449" s="18">
        <v>6.86</v>
      </c>
      <c r="AL1449" s="18">
        <v>17</v>
      </c>
      <c r="AM1449" s="18">
        <v>40.299999999999997</v>
      </c>
      <c r="AN1449" s="2">
        <v>46.985500000000002</v>
      </c>
      <c r="AO1449" s="2">
        <v>2.95</v>
      </c>
      <c r="AP1449" s="2">
        <v>11.3</v>
      </c>
      <c r="AQ1449" s="2">
        <v>26</v>
      </c>
      <c r="AR1449" s="2">
        <v>4.1981999999999999</v>
      </c>
      <c r="AS1449" s="2">
        <v>4.83</v>
      </c>
      <c r="AT1449" s="2">
        <v>13.9</v>
      </c>
      <c r="AU1449" s="2">
        <v>34.799999999999997</v>
      </c>
      <c r="AV1449" s="2">
        <v>13.8809</v>
      </c>
      <c r="AW1449" s="2">
        <v>6.83</v>
      </c>
      <c r="AX1449" s="2">
        <v>17.600000000000001</v>
      </c>
      <c r="AY1449" s="2">
        <v>38.700000000000003</v>
      </c>
      <c r="AZ1449" s="2">
        <v>25.619299999999999</v>
      </c>
      <c r="BA1449" s="2">
        <v>7.98</v>
      </c>
      <c r="BB1449" s="2">
        <v>22.8</v>
      </c>
      <c r="BC1449" s="2">
        <v>35.1</v>
      </c>
      <c r="BD1449" s="2">
        <v>39.858400000000003</v>
      </c>
      <c r="BE1449" s="4"/>
      <c r="BF1449" s="4"/>
    </row>
    <row r="1450" spans="1:58" x14ac:dyDescent="0.2">
      <c r="A1450" s="29">
        <v>1449</v>
      </c>
      <c r="B1450" s="7" t="s">
        <v>27</v>
      </c>
      <c r="C1450" s="3">
        <v>39971</v>
      </c>
      <c r="D1450" s="4" t="s">
        <v>21</v>
      </c>
      <c r="E1450" s="4" t="s">
        <v>169</v>
      </c>
      <c r="F1450" s="5" t="s">
        <v>194</v>
      </c>
      <c r="G1450" s="6">
        <v>0.91666666666666663</v>
      </c>
      <c r="H1450" s="6">
        <v>0.9458333333333333</v>
      </c>
      <c r="I1450" s="85">
        <f t="shared" si="22"/>
        <v>42.000000000000014</v>
      </c>
      <c r="J1450" s="86">
        <f>I1450*Segmentos!$D$7*(AH1450%)*IF(ISNUMBER(AI1450),AI1450%,0)</f>
        <v>190848.00000000009</v>
      </c>
      <c r="K1450" s="86">
        <f>I1450*Segmentos!$D$7*(AL1450%)*IF(ISNUMBER(AM1450),AM1450%,0)</f>
        <v>79632.000000000044</v>
      </c>
      <c r="L1450" s="4"/>
      <c r="M1450" s="2">
        <v>0.79</v>
      </c>
      <c r="N1450" s="2">
        <v>2.2999999999999998</v>
      </c>
      <c r="O1450" s="2">
        <v>34.1</v>
      </c>
      <c r="P1450" s="2">
        <v>99.773799999999994</v>
      </c>
      <c r="Q1450" s="2">
        <v>0.21</v>
      </c>
      <c r="R1450" s="2">
        <v>0.9</v>
      </c>
      <c r="S1450" s="2">
        <v>23.1</v>
      </c>
      <c r="T1450" s="2">
        <v>4.3406000000000002</v>
      </c>
      <c r="U1450" s="2">
        <v>7.0000000000000007E-2</v>
      </c>
      <c r="V1450" s="2">
        <v>0.8</v>
      </c>
      <c r="W1450" s="2">
        <v>8.6</v>
      </c>
      <c r="X1450" s="2">
        <v>1.7343</v>
      </c>
      <c r="Y1450" s="2">
        <v>1.68</v>
      </c>
      <c r="Z1450" s="2">
        <v>5</v>
      </c>
      <c r="AA1450" s="2">
        <v>33.700000000000003</v>
      </c>
      <c r="AB1450" s="2">
        <v>62.638300000000001</v>
      </c>
      <c r="AC1450" s="2">
        <v>0.75</v>
      </c>
      <c r="AD1450" s="2">
        <v>1.6</v>
      </c>
      <c r="AE1450" s="2">
        <v>45.9</v>
      </c>
      <c r="AF1450" s="2">
        <v>31.060600000000001</v>
      </c>
      <c r="AG1450" s="2">
        <v>1.1299999999999999</v>
      </c>
      <c r="AH1450" s="22">
        <v>3.2</v>
      </c>
      <c r="AI1450" s="22">
        <v>35.5</v>
      </c>
      <c r="AJ1450" s="22">
        <v>67.436199999999999</v>
      </c>
      <c r="AK1450" s="18">
        <v>0.49</v>
      </c>
      <c r="AL1450" s="18">
        <v>1.5</v>
      </c>
      <c r="AM1450" s="18">
        <v>31.6</v>
      </c>
      <c r="AN1450" s="2">
        <v>32.337499999999999</v>
      </c>
      <c r="AO1450" s="2">
        <v>0.36</v>
      </c>
      <c r="AP1450" s="2">
        <v>0.6</v>
      </c>
      <c r="AQ1450" s="2">
        <v>63.8</v>
      </c>
      <c r="AR1450" s="2">
        <v>4.9980000000000002</v>
      </c>
      <c r="AS1450" s="2">
        <v>0.19</v>
      </c>
      <c r="AT1450" s="2">
        <v>2</v>
      </c>
      <c r="AU1450" s="2">
        <v>9.4</v>
      </c>
      <c r="AV1450" s="2">
        <v>5.3293999999999997</v>
      </c>
      <c r="AW1450" s="2">
        <v>1.1100000000000001</v>
      </c>
      <c r="AX1450" s="2">
        <v>3</v>
      </c>
      <c r="AY1450" s="2">
        <v>36.9</v>
      </c>
      <c r="AZ1450" s="2">
        <v>40.1828</v>
      </c>
      <c r="BA1450" s="2">
        <v>1.02</v>
      </c>
      <c r="BB1450" s="2">
        <v>2.5</v>
      </c>
      <c r="BC1450" s="2">
        <v>41.3</v>
      </c>
      <c r="BD1450" s="2">
        <v>49.263599999999997</v>
      </c>
      <c r="BE1450" s="4"/>
      <c r="BF1450" s="4"/>
    </row>
    <row r="1451" spans="1:58" x14ac:dyDescent="0.2">
      <c r="A1451" s="29">
        <v>1450</v>
      </c>
      <c r="B1451" s="7" t="s">
        <v>63</v>
      </c>
      <c r="C1451" s="3">
        <v>39971</v>
      </c>
      <c r="D1451" s="4" t="s">
        <v>21</v>
      </c>
      <c r="E1451" s="4" t="s">
        <v>170</v>
      </c>
      <c r="F1451" s="5" t="s">
        <v>194</v>
      </c>
      <c r="G1451" s="6">
        <v>0.875</v>
      </c>
      <c r="H1451" s="6">
        <v>0.88194444444444453</v>
      </c>
      <c r="I1451" s="85">
        <f t="shared" si="22"/>
        <v>10.000000000000124</v>
      </c>
      <c r="J1451" s="86">
        <f>I1451*Segmentos!$D$7*(AH1451%)*IF(ISNUMBER(AI1451),AI1451%,0)</f>
        <v>2400.00000000003</v>
      </c>
      <c r="K1451" s="86">
        <f>I1451*Segmentos!$D$7*(AL1451%)*IF(ISNUMBER(AM1451),AM1451%,0)</f>
        <v>0</v>
      </c>
      <c r="L1451" s="4"/>
      <c r="M1451" s="2">
        <v>0.02</v>
      </c>
      <c r="N1451" s="2">
        <v>0.1</v>
      </c>
      <c r="O1451" s="2">
        <v>20</v>
      </c>
      <c r="P1451" s="2">
        <v>30.361599999999999</v>
      </c>
      <c r="Q1451" s="2">
        <v>0</v>
      </c>
      <c r="R1451" s="2">
        <v>0</v>
      </c>
      <c r="S1451" s="8" t="s">
        <v>577</v>
      </c>
      <c r="T1451" s="2">
        <v>0</v>
      </c>
      <c r="U1451" s="2">
        <v>0</v>
      </c>
      <c r="V1451" s="2">
        <v>0</v>
      </c>
      <c r="W1451" s="8" t="s">
        <v>577</v>
      </c>
      <c r="X1451" s="2">
        <v>0</v>
      </c>
      <c r="Y1451" s="2">
        <v>0.08</v>
      </c>
      <c r="Z1451" s="2">
        <v>0.4</v>
      </c>
      <c r="AA1451" s="2">
        <v>20</v>
      </c>
      <c r="AB1451" s="2">
        <v>30.361599999999999</v>
      </c>
      <c r="AC1451" s="2">
        <v>0</v>
      </c>
      <c r="AD1451" s="2">
        <v>0</v>
      </c>
      <c r="AE1451" s="8" t="s">
        <v>577</v>
      </c>
      <c r="AF1451" s="2">
        <v>0</v>
      </c>
      <c r="AG1451" s="2">
        <v>0.05</v>
      </c>
      <c r="AH1451" s="22">
        <v>0.3</v>
      </c>
      <c r="AI1451" s="22">
        <v>20</v>
      </c>
      <c r="AJ1451" s="22">
        <v>30.361599999999999</v>
      </c>
      <c r="AK1451" s="18">
        <v>0</v>
      </c>
      <c r="AL1451" s="18">
        <v>0</v>
      </c>
      <c r="AM1451" s="19" t="s">
        <v>577</v>
      </c>
      <c r="AN1451" s="2">
        <v>0</v>
      </c>
      <c r="AO1451" s="2">
        <v>0</v>
      </c>
      <c r="AP1451" s="2">
        <v>0</v>
      </c>
      <c r="AQ1451" s="8" t="s">
        <v>577</v>
      </c>
      <c r="AR1451" s="2">
        <v>0</v>
      </c>
      <c r="AS1451" s="2">
        <v>0</v>
      </c>
      <c r="AT1451" s="2">
        <v>0</v>
      </c>
      <c r="AU1451" s="8" t="s">
        <v>577</v>
      </c>
      <c r="AV1451" s="2">
        <v>0</v>
      </c>
      <c r="AW1451" s="2">
        <v>0</v>
      </c>
      <c r="AX1451" s="2">
        <v>0</v>
      </c>
      <c r="AY1451" s="8" t="s">
        <v>577</v>
      </c>
      <c r="AZ1451" s="2">
        <v>0</v>
      </c>
      <c r="BA1451" s="2">
        <v>0.06</v>
      </c>
      <c r="BB1451" s="2">
        <v>0.3</v>
      </c>
      <c r="BC1451" s="2">
        <v>20</v>
      </c>
      <c r="BD1451" s="2">
        <v>30.361599999999999</v>
      </c>
      <c r="BE1451" s="4"/>
      <c r="BF1451" s="4"/>
    </row>
    <row r="1452" spans="1:58" x14ac:dyDescent="0.2">
      <c r="A1452" s="29">
        <v>1451</v>
      </c>
      <c r="B1452" s="7" t="s">
        <v>85</v>
      </c>
      <c r="C1452" s="3">
        <v>39971</v>
      </c>
      <c r="D1452" s="4" t="s">
        <v>21</v>
      </c>
      <c r="E1452" s="4" t="s">
        <v>180</v>
      </c>
      <c r="F1452" s="5" t="s">
        <v>194</v>
      </c>
      <c r="G1452" s="6">
        <v>0.85763888888888884</v>
      </c>
      <c r="H1452" s="6">
        <v>0.87430555555555556</v>
      </c>
      <c r="I1452" s="85">
        <f t="shared" si="22"/>
        <v>24.000000000000075</v>
      </c>
      <c r="J1452" s="86">
        <f>I1452*Segmentos!$D$7*(AH1452%)*IF(ISNUMBER(AI1452),AI1452%,0)</f>
        <v>29721.600000000093</v>
      </c>
      <c r="K1452" s="86">
        <f>I1452*Segmentos!$D$7*(AL1452%)*IF(ISNUMBER(AM1452),AM1452%,0)</f>
        <v>49939.200000000157</v>
      </c>
      <c r="L1452" s="4"/>
      <c r="M1452" s="2">
        <v>0.42</v>
      </c>
      <c r="N1452" s="2">
        <v>1.8</v>
      </c>
      <c r="O1452" s="2">
        <v>24</v>
      </c>
      <c r="P1452" s="2">
        <v>98.284099999999995</v>
      </c>
      <c r="Q1452" s="2">
        <v>0</v>
      </c>
      <c r="R1452" s="2">
        <v>0</v>
      </c>
      <c r="S1452" s="8" t="s">
        <v>577</v>
      </c>
      <c r="T1452" s="2">
        <v>0</v>
      </c>
      <c r="U1452" s="2">
        <v>0.04</v>
      </c>
      <c r="V1452" s="2">
        <v>0.6</v>
      </c>
      <c r="W1452" s="2">
        <v>5.8</v>
      </c>
      <c r="X1452" s="2">
        <v>1.798</v>
      </c>
      <c r="Y1452" s="2">
        <v>0.13</v>
      </c>
      <c r="Z1452" s="2">
        <v>1.1000000000000001</v>
      </c>
      <c r="AA1452" s="2">
        <v>12</v>
      </c>
      <c r="AB1452" s="2">
        <v>8.8440999999999992</v>
      </c>
      <c r="AC1452" s="2">
        <v>1.1499999999999999</v>
      </c>
      <c r="AD1452" s="2">
        <v>4</v>
      </c>
      <c r="AE1452" s="2">
        <v>28.8</v>
      </c>
      <c r="AF1452" s="2">
        <v>87.641999999999996</v>
      </c>
      <c r="AG1452" s="2">
        <v>0.31</v>
      </c>
      <c r="AH1452" s="22">
        <v>1.8</v>
      </c>
      <c r="AI1452" s="22">
        <v>17.2</v>
      </c>
      <c r="AJ1452" s="22">
        <v>34.710500000000003</v>
      </c>
      <c r="AK1452" s="18">
        <v>0.52</v>
      </c>
      <c r="AL1452" s="18">
        <v>1.7</v>
      </c>
      <c r="AM1452" s="18">
        <v>30.6</v>
      </c>
      <c r="AN1452" s="2">
        <v>63.573599999999999</v>
      </c>
      <c r="AO1452" s="2">
        <v>0.19</v>
      </c>
      <c r="AP1452" s="2">
        <v>1.5</v>
      </c>
      <c r="AQ1452" s="2">
        <v>12.1</v>
      </c>
      <c r="AR1452" s="2">
        <v>4.7836999999999996</v>
      </c>
      <c r="AS1452" s="2">
        <v>0.64</v>
      </c>
      <c r="AT1452" s="2">
        <v>1.6</v>
      </c>
      <c r="AU1452" s="2">
        <v>39.299999999999997</v>
      </c>
      <c r="AV1452" s="2">
        <v>33.003900000000002</v>
      </c>
      <c r="AW1452" s="2">
        <v>0.18</v>
      </c>
      <c r="AX1452" s="2">
        <v>2.2999999999999998</v>
      </c>
      <c r="AY1452" s="2">
        <v>7.8</v>
      </c>
      <c r="AZ1452" s="2">
        <v>11.7933</v>
      </c>
      <c r="BA1452" s="2">
        <v>0.55000000000000004</v>
      </c>
      <c r="BB1452" s="2">
        <v>1.5</v>
      </c>
      <c r="BC1452" s="2">
        <v>36.4</v>
      </c>
      <c r="BD1452" s="2">
        <v>48.703200000000002</v>
      </c>
      <c r="BE1452" s="4"/>
      <c r="BF1452" s="4"/>
    </row>
    <row r="1453" spans="1:58" x14ac:dyDescent="0.2">
      <c r="A1453" s="29">
        <v>1452</v>
      </c>
      <c r="B1453" s="7" t="s">
        <v>25</v>
      </c>
      <c r="C1453" s="3">
        <v>39971</v>
      </c>
      <c r="D1453" s="4" t="s">
        <v>21</v>
      </c>
      <c r="E1453" s="4" t="s">
        <v>171</v>
      </c>
      <c r="F1453" s="5" t="s">
        <v>194</v>
      </c>
      <c r="G1453" s="6">
        <v>0.89375000000000004</v>
      </c>
      <c r="H1453" s="6">
        <v>0.89513888888888893</v>
      </c>
      <c r="I1453" s="85">
        <f t="shared" si="22"/>
        <v>1.9999999999999929</v>
      </c>
      <c r="J1453" s="86">
        <f>I1453*Segmentos!$D$7*(AH1453%)*IF(ISNUMBER(AI1453),AI1453%,0)</f>
        <v>799.99999999999727</v>
      </c>
      <c r="K1453" s="86">
        <f>I1453*Segmentos!$D$7*(AL1453%)*IF(ISNUMBER(AM1453),AM1453%,0)</f>
        <v>0</v>
      </c>
      <c r="L1453" s="4"/>
      <c r="M1453" s="2">
        <v>0.04</v>
      </c>
      <c r="N1453" s="2">
        <v>0</v>
      </c>
      <c r="O1453" s="2">
        <v>100</v>
      </c>
      <c r="P1453" s="2">
        <v>33.055999999999997</v>
      </c>
      <c r="Q1453" s="2">
        <v>0</v>
      </c>
      <c r="R1453" s="2">
        <v>0</v>
      </c>
      <c r="S1453" s="8" t="s">
        <v>577</v>
      </c>
      <c r="T1453" s="2">
        <v>0</v>
      </c>
      <c r="U1453" s="2">
        <v>0.04</v>
      </c>
      <c r="V1453" s="2">
        <v>0</v>
      </c>
      <c r="W1453" s="2">
        <v>100</v>
      </c>
      <c r="X1453" s="2">
        <v>6.6497000000000002</v>
      </c>
      <c r="Y1453" s="2">
        <v>0.1</v>
      </c>
      <c r="Z1453" s="2">
        <v>0.1</v>
      </c>
      <c r="AA1453" s="2">
        <v>100</v>
      </c>
      <c r="AB1453" s="2">
        <v>21.218900000000001</v>
      </c>
      <c r="AC1453" s="2">
        <v>0.02</v>
      </c>
      <c r="AD1453" s="2">
        <v>0</v>
      </c>
      <c r="AE1453" s="2">
        <v>100</v>
      </c>
      <c r="AF1453" s="2">
        <v>5.1874000000000002</v>
      </c>
      <c r="AG1453" s="2">
        <v>0.08</v>
      </c>
      <c r="AH1453" s="22">
        <v>0.1</v>
      </c>
      <c r="AI1453" s="22">
        <v>100</v>
      </c>
      <c r="AJ1453" s="22">
        <v>27.868600000000001</v>
      </c>
      <c r="AK1453" s="18">
        <v>0.01</v>
      </c>
      <c r="AL1453" s="18">
        <v>0</v>
      </c>
      <c r="AM1453" s="18">
        <v>100</v>
      </c>
      <c r="AN1453" s="2">
        <v>5.1874000000000002</v>
      </c>
      <c r="AO1453" s="2">
        <v>0</v>
      </c>
      <c r="AP1453" s="2">
        <v>0</v>
      </c>
      <c r="AQ1453" s="8" t="s">
        <v>577</v>
      </c>
      <c r="AR1453" s="2">
        <v>0</v>
      </c>
      <c r="AS1453" s="2">
        <v>0.03</v>
      </c>
      <c r="AT1453" s="2">
        <v>0</v>
      </c>
      <c r="AU1453" s="2">
        <v>100</v>
      </c>
      <c r="AV1453" s="2">
        <v>5.1874000000000002</v>
      </c>
      <c r="AW1453" s="2">
        <v>0.13</v>
      </c>
      <c r="AX1453" s="2">
        <v>0.1</v>
      </c>
      <c r="AY1453" s="2">
        <v>100</v>
      </c>
      <c r="AZ1453" s="2">
        <v>27.868600000000001</v>
      </c>
      <c r="BA1453" s="2">
        <v>0</v>
      </c>
      <c r="BB1453" s="2">
        <v>0</v>
      </c>
      <c r="BC1453" s="8" t="s">
        <v>577</v>
      </c>
      <c r="BD1453" s="2">
        <v>0</v>
      </c>
      <c r="BE1453" s="4"/>
      <c r="BF1453" s="4"/>
    </row>
    <row r="1454" spans="1:58" x14ac:dyDescent="0.2">
      <c r="A1454" s="29">
        <v>1453</v>
      </c>
      <c r="B1454" s="7" t="s">
        <v>66</v>
      </c>
      <c r="C1454" s="3">
        <v>39971</v>
      </c>
      <c r="D1454" s="4" t="s">
        <v>28</v>
      </c>
      <c r="E1454" s="4" t="s">
        <v>168</v>
      </c>
      <c r="F1454" s="5" t="s">
        <v>194</v>
      </c>
      <c r="G1454" s="6">
        <v>0.8354166666666667</v>
      </c>
      <c r="H1454" s="6">
        <v>0.91388888888888886</v>
      </c>
      <c r="I1454" s="85">
        <f t="shared" si="22"/>
        <v>112.99999999999991</v>
      </c>
      <c r="J1454" s="86">
        <f>I1454*Segmentos!$D$7*(AH1454%)*IF(ISNUMBER(AI1454),AI1454%,0)</f>
        <v>766817.9999999993</v>
      </c>
      <c r="K1454" s="86">
        <f>I1454*Segmentos!$D$7*(AL1454%)*IF(ISNUMBER(AM1454),AM1454%,0)</f>
        <v>477176.39999999962</v>
      </c>
      <c r="L1454" s="4" t="s">
        <v>372</v>
      </c>
      <c r="M1454" s="2">
        <v>1.35</v>
      </c>
      <c r="N1454" s="2">
        <v>6.8</v>
      </c>
      <c r="O1454" s="2">
        <v>20</v>
      </c>
      <c r="P1454" s="2">
        <v>77.834000000000003</v>
      </c>
      <c r="Q1454" s="2">
        <v>0.99</v>
      </c>
      <c r="R1454" s="2">
        <v>3.2</v>
      </c>
      <c r="S1454" s="2">
        <v>31.2</v>
      </c>
      <c r="T1454" s="2">
        <v>9.4802</v>
      </c>
      <c r="U1454" s="2">
        <v>0.56999999999999995</v>
      </c>
      <c r="V1454" s="2">
        <v>3.4</v>
      </c>
      <c r="W1454" s="2">
        <v>16.899999999999999</v>
      </c>
      <c r="X1454" s="2">
        <v>6.8540999999999999</v>
      </c>
      <c r="Y1454" s="2">
        <v>1.87</v>
      </c>
      <c r="Z1454" s="2">
        <v>9.4</v>
      </c>
      <c r="AA1454" s="2">
        <v>19.899999999999999</v>
      </c>
      <c r="AB1454" s="2">
        <v>31.900400000000001</v>
      </c>
      <c r="AC1454" s="2">
        <v>1.56</v>
      </c>
      <c r="AD1454" s="2">
        <v>8.4</v>
      </c>
      <c r="AE1454" s="2">
        <v>18.7</v>
      </c>
      <c r="AF1454" s="2">
        <v>29.599299999999999</v>
      </c>
      <c r="AG1454" s="2">
        <v>1.69</v>
      </c>
      <c r="AH1454" s="22">
        <v>8.6999999999999993</v>
      </c>
      <c r="AI1454" s="22">
        <v>19.5</v>
      </c>
      <c r="AJ1454" s="22">
        <v>46.165900000000001</v>
      </c>
      <c r="AK1454" s="18">
        <v>1.05</v>
      </c>
      <c r="AL1454" s="18">
        <v>5.0999999999999996</v>
      </c>
      <c r="AM1454" s="18">
        <v>20.7</v>
      </c>
      <c r="AN1454" s="2">
        <v>31.668099999999999</v>
      </c>
      <c r="AO1454" s="2">
        <v>0.59</v>
      </c>
      <c r="AP1454" s="2">
        <v>4.5</v>
      </c>
      <c r="AQ1454" s="2">
        <v>13</v>
      </c>
      <c r="AR1454" s="2">
        <v>3.7343999999999999</v>
      </c>
      <c r="AS1454" s="2">
        <v>1.1100000000000001</v>
      </c>
      <c r="AT1454" s="2">
        <v>5.2</v>
      </c>
      <c r="AU1454" s="2">
        <v>21.4</v>
      </c>
      <c r="AV1454" s="2">
        <v>14.103899999999999</v>
      </c>
      <c r="AW1454" s="2">
        <v>1.33</v>
      </c>
      <c r="AX1454" s="2">
        <v>7.4</v>
      </c>
      <c r="AY1454" s="2">
        <v>18.100000000000001</v>
      </c>
      <c r="AZ1454" s="2">
        <v>22.088999999999999</v>
      </c>
      <c r="BA1454" s="2">
        <v>1.72</v>
      </c>
      <c r="BB1454" s="2">
        <v>7.9</v>
      </c>
      <c r="BC1454" s="2">
        <v>21.9</v>
      </c>
      <c r="BD1454" s="2">
        <v>37.906799999999997</v>
      </c>
      <c r="BE1454" s="4"/>
      <c r="BF1454" s="4"/>
    </row>
    <row r="1455" spans="1:58" x14ac:dyDescent="0.2">
      <c r="A1455" s="29">
        <v>1454</v>
      </c>
      <c r="B1455" s="7" t="s">
        <v>19</v>
      </c>
      <c r="C1455" s="3">
        <v>39971</v>
      </c>
      <c r="D1455" s="4" t="s">
        <v>17</v>
      </c>
      <c r="E1455" s="4" t="s">
        <v>166</v>
      </c>
      <c r="F1455" s="5" t="s">
        <v>194</v>
      </c>
      <c r="G1455" s="6">
        <v>0.9145833333333333</v>
      </c>
      <c r="H1455" s="6">
        <v>0.9159722222222223</v>
      </c>
      <c r="I1455" s="85">
        <f t="shared" si="22"/>
        <v>2.0000000000001528</v>
      </c>
      <c r="J1455" s="86">
        <f>I1455*Segmentos!$D$7*(AH1455%)*IF(ISNUMBER(AI1455),AI1455%,0)</f>
        <v>800.00000000006116</v>
      </c>
      <c r="K1455" s="86">
        <f>I1455*Segmentos!$D$7*(AL1455%)*IF(ISNUMBER(AM1455),AM1455%,0)</f>
        <v>400.00000000003058</v>
      </c>
      <c r="L1455" s="4"/>
      <c r="M1455" s="2">
        <v>0.05</v>
      </c>
      <c r="N1455" s="2">
        <v>0.1</v>
      </c>
      <c r="O1455" s="2">
        <v>71.099999999999994</v>
      </c>
      <c r="P1455" s="2">
        <v>100</v>
      </c>
      <c r="Q1455" s="2">
        <v>0</v>
      </c>
      <c r="R1455" s="2">
        <v>0</v>
      </c>
      <c r="S1455" s="8" t="s">
        <v>577</v>
      </c>
      <c r="T1455" s="2">
        <v>0</v>
      </c>
      <c r="U1455" s="2">
        <v>0</v>
      </c>
      <c r="V1455" s="2">
        <v>0</v>
      </c>
      <c r="W1455" s="8" t="s">
        <v>577</v>
      </c>
      <c r="X1455" s="2">
        <v>0</v>
      </c>
      <c r="Y1455" s="2">
        <v>0</v>
      </c>
      <c r="Z1455" s="2">
        <v>0</v>
      </c>
      <c r="AA1455" s="8" t="s">
        <v>577</v>
      </c>
      <c r="AB1455" s="2">
        <v>0</v>
      </c>
      <c r="AC1455" s="2">
        <v>0.16</v>
      </c>
      <c r="AD1455" s="2">
        <v>0.2</v>
      </c>
      <c r="AE1455" s="2">
        <v>71.099999999999994</v>
      </c>
      <c r="AF1455" s="2">
        <v>100</v>
      </c>
      <c r="AG1455" s="2">
        <v>0.06</v>
      </c>
      <c r="AH1455" s="22">
        <v>0.1</v>
      </c>
      <c r="AI1455" s="22">
        <v>100</v>
      </c>
      <c r="AJ1455" s="22">
        <v>59.423200000000001</v>
      </c>
      <c r="AK1455" s="18">
        <v>0.04</v>
      </c>
      <c r="AL1455" s="18">
        <v>0.1</v>
      </c>
      <c r="AM1455" s="18">
        <v>50</v>
      </c>
      <c r="AN1455" s="2">
        <v>40.576799999999999</v>
      </c>
      <c r="AO1455" s="2">
        <v>0</v>
      </c>
      <c r="AP1455" s="2">
        <v>0</v>
      </c>
      <c r="AQ1455" s="8" t="s">
        <v>577</v>
      </c>
      <c r="AR1455" s="2">
        <v>0</v>
      </c>
      <c r="AS1455" s="2">
        <v>0.23</v>
      </c>
      <c r="AT1455" s="2">
        <v>0.3</v>
      </c>
      <c r="AU1455" s="2">
        <v>71.099999999999994</v>
      </c>
      <c r="AV1455" s="2">
        <v>100</v>
      </c>
      <c r="AW1455" s="2">
        <v>0</v>
      </c>
      <c r="AX1455" s="2">
        <v>0</v>
      </c>
      <c r="AY1455" s="8" t="s">
        <v>577</v>
      </c>
      <c r="AZ1455" s="2">
        <v>0</v>
      </c>
      <c r="BA1455" s="2">
        <v>0</v>
      </c>
      <c r="BB1455" s="2">
        <v>0</v>
      </c>
      <c r="BC1455" s="8" t="s">
        <v>577</v>
      </c>
      <c r="BD1455" s="2">
        <v>0</v>
      </c>
      <c r="BE1455" s="4"/>
      <c r="BF1455" s="4"/>
    </row>
    <row r="1456" spans="1:58" x14ac:dyDescent="0.2">
      <c r="A1456" s="29">
        <v>1455</v>
      </c>
      <c r="B1456" s="7" t="s">
        <v>2</v>
      </c>
      <c r="C1456" s="3">
        <v>39971</v>
      </c>
      <c r="D1456" s="4" t="s">
        <v>0</v>
      </c>
      <c r="E1456" s="4" t="s">
        <v>164</v>
      </c>
      <c r="F1456" s="5" t="s">
        <v>194</v>
      </c>
      <c r="G1456" s="6">
        <v>0.87569444444444444</v>
      </c>
      <c r="H1456" s="6">
        <v>0.91319444444444453</v>
      </c>
      <c r="I1456" s="85">
        <f t="shared" si="22"/>
        <v>54.000000000000128</v>
      </c>
      <c r="J1456" s="86">
        <f>I1456*Segmentos!$D$7*(AH1456%)*IF(ISNUMBER(AI1456),AI1456%,0)</f>
        <v>1455753.6000000038</v>
      </c>
      <c r="K1456" s="86">
        <f>I1456*Segmentos!$D$7*(AL1456%)*IF(ISNUMBER(AM1456),AM1456%,0)</f>
        <v>1083974.4000000025</v>
      </c>
      <c r="L1456" s="4"/>
      <c r="M1456" s="2">
        <v>5.83</v>
      </c>
      <c r="N1456" s="2">
        <v>17.7</v>
      </c>
      <c r="O1456" s="2">
        <v>33</v>
      </c>
      <c r="P1456" s="2">
        <v>90.689300000000003</v>
      </c>
      <c r="Q1456" s="2">
        <v>4.05</v>
      </c>
      <c r="R1456" s="2">
        <v>11.6</v>
      </c>
      <c r="S1456" s="2">
        <v>35</v>
      </c>
      <c r="T1456" s="2">
        <v>10.513199999999999</v>
      </c>
      <c r="U1456" s="2">
        <v>4.28</v>
      </c>
      <c r="V1456" s="2">
        <v>14.5</v>
      </c>
      <c r="W1456" s="2">
        <v>29.6</v>
      </c>
      <c r="X1456" s="2">
        <v>13.956899999999999</v>
      </c>
      <c r="Y1456" s="2">
        <v>6.46</v>
      </c>
      <c r="Z1456" s="2">
        <v>19.3</v>
      </c>
      <c r="AA1456" s="2">
        <v>33.5</v>
      </c>
      <c r="AB1456" s="2">
        <v>29.644500000000001</v>
      </c>
      <c r="AC1456" s="2">
        <v>7.17</v>
      </c>
      <c r="AD1456" s="2">
        <v>21.3</v>
      </c>
      <c r="AE1456" s="2">
        <v>33.6</v>
      </c>
      <c r="AF1456" s="2">
        <v>36.5747</v>
      </c>
      <c r="AG1456" s="2">
        <v>6.74</v>
      </c>
      <c r="AH1456" s="22">
        <v>20.3</v>
      </c>
      <c r="AI1456" s="22">
        <v>33.200000000000003</v>
      </c>
      <c r="AJ1456" s="22">
        <v>49.715800000000002</v>
      </c>
      <c r="AK1456" s="18">
        <v>5.0199999999999996</v>
      </c>
      <c r="AL1456" s="18">
        <v>15.3</v>
      </c>
      <c r="AM1456" s="18">
        <v>32.799999999999997</v>
      </c>
      <c r="AN1456" s="2">
        <v>40.973500000000001</v>
      </c>
      <c r="AO1456" s="2">
        <v>4.92</v>
      </c>
      <c r="AP1456" s="2">
        <v>14.9</v>
      </c>
      <c r="AQ1456" s="2">
        <v>33.1</v>
      </c>
      <c r="AR1456" s="2">
        <v>8.3610000000000007</v>
      </c>
      <c r="AS1456" s="2">
        <v>5.08</v>
      </c>
      <c r="AT1456" s="2">
        <v>16.7</v>
      </c>
      <c r="AU1456" s="2">
        <v>30.5</v>
      </c>
      <c r="AV1456" s="2">
        <v>17.384599999999999</v>
      </c>
      <c r="AW1456" s="2">
        <v>6.01</v>
      </c>
      <c r="AX1456" s="2">
        <v>19.3</v>
      </c>
      <c r="AY1456" s="2">
        <v>31.2</v>
      </c>
      <c r="AZ1456" s="2">
        <v>26.853200000000001</v>
      </c>
      <c r="BA1456" s="2">
        <v>6.4</v>
      </c>
      <c r="BB1456" s="2">
        <v>17.8</v>
      </c>
      <c r="BC1456" s="2">
        <v>35.9</v>
      </c>
      <c r="BD1456" s="2">
        <v>38.090499999999999</v>
      </c>
      <c r="BE1456" s="4"/>
      <c r="BF1456" s="4"/>
    </row>
    <row r="1457" spans="1:58" x14ac:dyDescent="0.2">
      <c r="A1457" s="29">
        <v>1456</v>
      </c>
      <c r="B1457" s="7" t="s">
        <v>69</v>
      </c>
      <c r="C1457" s="3">
        <v>39971</v>
      </c>
      <c r="D1457" s="4" t="s">
        <v>3</v>
      </c>
      <c r="E1457" s="4" t="s">
        <v>176</v>
      </c>
      <c r="F1457" s="5" t="s">
        <v>194</v>
      </c>
      <c r="G1457" s="6">
        <v>0.91736111111111107</v>
      </c>
      <c r="H1457" s="6">
        <v>0.98958333333333337</v>
      </c>
      <c r="I1457" s="85">
        <f t="shared" si="22"/>
        <v>104.00000000000011</v>
      </c>
      <c r="J1457" s="86">
        <f>I1457*Segmentos!$D$7*(AH1457%)*IF(ISNUMBER(AI1457),AI1457%,0)</f>
        <v>1071366.4000000013</v>
      </c>
      <c r="K1457" s="86">
        <f>I1457*Segmentos!$D$7*(AL1457%)*IF(ISNUMBER(AM1457),AM1457%,0)</f>
        <v>938995.20000000112</v>
      </c>
      <c r="L1457" s="4"/>
      <c r="M1457" s="2">
        <v>2.42</v>
      </c>
      <c r="N1457" s="2">
        <v>13.5</v>
      </c>
      <c r="O1457" s="2">
        <v>17.899999999999999</v>
      </c>
      <c r="P1457" s="2">
        <v>93.960700000000003</v>
      </c>
      <c r="Q1457" s="2">
        <v>1.57</v>
      </c>
      <c r="R1457" s="2">
        <v>10.4</v>
      </c>
      <c r="S1457" s="2">
        <v>15.1</v>
      </c>
      <c r="T1457" s="2">
        <v>10.2098</v>
      </c>
      <c r="U1457" s="2">
        <v>1.25</v>
      </c>
      <c r="V1457" s="2">
        <v>8.1</v>
      </c>
      <c r="W1457" s="2">
        <v>15.4</v>
      </c>
      <c r="X1457" s="2">
        <v>10.1465</v>
      </c>
      <c r="Y1457" s="2">
        <v>1.48</v>
      </c>
      <c r="Z1457" s="2">
        <v>13.3</v>
      </c>
      <c r="AA1457" s="2">
        <v>11.2</v>
      </c>
      <c r="AB1457" s="2">
        <v>17.037700000000001</v>
      </c>
      <c r="AC1457" s="2">
        <v>4.43</v>
      </c>
      <c r="AD1457" s="2">
        <v>18.8</v>
      </c>
      <c r="AE1457" s="2">
        <v>23.6</v>
      </c>
      <c r="AF1457" s="2">
        <v>56.566699999999997</v>
      </c>
      <c r="AG1457" s="2">
        <v>2.58</v>
      </c>
      <c r="AH1457" s="22">
        <v>15.8</v>
      </c>
      <c r="AI1457" s="22">
        <v>16.3</v>
      </c>
      <c r="AJ1457" s="22">
        <v>47.647399999999998</v>
      </c>
      <c r="AK1457" s="18">
        <v>2.27</v>
      </c>
      <c r="AL1457" s="18">
        <v>11.4</v>
      </c>
      <c r="AM1457" s="18">
        <v>19.8</v>
      </c>
      <c r="AN1457" s="2">
        <v>46.313299999999998</v>
      </c>
      <c r="AO1457" s="2">
        <v>3.71</v>
      </c>
      <c r="AP1457" s="2">
        <v>12.9</v>
      </c>
      <c r="AQ1457" s="2">
        <v>28.8</v>
      </c>
      <c r="AR1457" s="2">
        <v>15.766500000000001</v>
      </c>
      <c r="AS1457" s="2">
        <v>3.1</v>
      </c>
      <c r="AT1457" s="2">
        <v>12.8</v>
      </c>
      <c r="AU1457" s="2">
        <v>24.2</v>
      </c>
      <c r="AV1457" s="2">
        <v>26.5489</v>
      </c>
      <c r="AW1457" s="2">
        <v>2.83</v>
      </c>
      <c r="AX1457" s="2">
        <v>17.100000000000001</v>
      </c>
      <c r="AY1457" s="2">
        <v>16.5</v>
      </c>
      <c r="AZ1457" s="2">
        <v>31.579699999999999</v>
      </c>
      <c r="BA1457" s="2">
        <v>1.35</v>
      </c>
      <c r="BB1457" s="2">
        <v>11.4</v>
      </c>
      <c r="BC1457" s="2">
        <v>11.8</v>
      </c>
      <c r="BD1457" s="2">
        <v>20.0656</v>
      </c>
      <c r="BE1457" s="4"/>
      <c r="BF1457" s="4"/>
    </row>
    <row r="1458" spans="1:58" x14ac:dyDescent="0.2">
      <c r="A1458" s="29">
        <v>1457</v>
      </c>
      <c r="B1458" s="7" t="s">
        <v>16</v>
      </c>
      <c r="C1458" s="3">
        <v>39971</v>
      </c>
      <c r="D1458" s="4" t="s">
        <v>13</v>
      </c>
      <c r="E1458" s="4" t="s">
        <v>166</v>
      </c>
      <c r="F1458" s="5" t="s">
        <v>194</v>
      </c>
      <c r="G1458" s="6">
        <v>0.91388888888888886</v>
      </c>
      <c r="H1458" s="6">
        <v>0.91736111111111107</v>
      </c>
      <c r="I1458" s="85">
        <f t="shared" si="22"/>
        <v>4.9999999999999822</v>
      </c>
      <c r="J1458" s="86">
        <f>I1458*Segmentos!$D$7*(AH1458%)*IF(ISNUMBER(AI1458),AI1458%,0)</f>
        <v>152677.99999999945</v>
      </c>
      <c r="K1458" s="86">
        <f>I1458*Segmentos!$D$7*(AL1458%)*IF(ISNUMBER(AM1458),AM1458%,0)</f>
        <v>187479.99999999933</v>
      </c>
      <c r="L1458" s="4"/>
      <c r="M1458" s="2">
        <v>8.58</v>
      </c>
      <c r="N1458" s="2">
        <v>10.4</v>
      </c>
      <c r="O1458" s="2">
        <v>82.8</v>
      </c>
      <c r="P1458" s="2">
        <v>87.798100000000005</v>
      </c>
      <c r="Q1458" s="2">
        <v>5.0999999999999996</v>
      </c>
      <c r="R1458" s="2">
        <v>6.1</v>
      </c>
      <c r="S1458" s="2">
        <v>83.1</v>
      </c>
      <c r="T1458" s="2">
        <v>8.7040000000000006</v>
      </c>
      <c r="U1458" s="2">
        <v>7.23</v>
      </c>
      <c r="V1458" s="2">
        <v>8.4</v>
      </c>
      <c r="W1458" s="2">
        <v>86.5</v>
      </c>
      <c r="X1458" s="2">
        <v>15.4963</v>
      </c>
      <c r="Y1458" s="2">
        <v>7.22</v>
      </c>
      <c r="Z1458" s="2">
        <v>9.9</v>
      </c>
      <c r="AA1458" s="2">
        <v>73</v>
      </c>
      <c r="AB1458" s="2">
        <v>21.817900000000002</v>
      </c>
      <c r="AC1458" s="2">
        <v>12.44</v>
      </c>
      <c r="AD1458" s="2">
        <v>14.2</v>
      </c>
      <c r="AE1458" s="2">
        <v>87.5</v>
      </c>
      <c r="AF1458" s="2">
        <v>41.78</v>
      </c>
      <c r="AG1458" s="2">
        <v>7.65</v>
      </c>
      <c r="AH1458" s="22">
        <v>9.6999999999999993</v>
      </c>
      <c r="AI1458" s="22">
        <v>78.7</v>
      </c>
      <c r="AJ1458" s="22">
        <v>37.150700000000001</v>
      </c>
      <c r="AK1458" s="18">
        <v>9.42</v>
      </c>
      <c r="AL1458" s="18">
        <v>10.9</v>
      </c>
      <c r="AM1458" s="18">
        <v>86</v>
      </c>
      <c r="AN1458" s="2">
        <v>50.647500000000001</v>
      </c>
      <c r="AO1458" s="2">
        <v>6</v>
      </c>
      <c r="AP1458" s="2">
        <v>7.5</v>
      </c>
      <c r="AQ1458" s="2">
        <v>80.5</v>
      </c>
      <c r="AR1458" s="2">
        <v>6.7091000000000003</v>
      </c>
      <c r="AS1458" s="2">
        <v>7.36</v>
      </c>
      <c r="AT1458" s="2">
        <v>8.8000000000000007</v>
      </c>
      <c r="AU1458" s="2">
        <v>84</v>
      </c>
      <c r="AV1458" s="2">
        <v>16.587299999999999</v>
      </c>
      <c r="AW1458" s="2">
        <v>9.7100000000000009</v>
      </c>
      <c r="AX1458" s="2">
        <v>11.2</v>
      </c>
      <c r="AY1458" s="2">
        <v>86.5</v>
      </c>
      <c r="AZ1458" s="2">
        <v>28.573799999999999</v>
      </c>
      <c r="BA1458" s="2">
        <v>9.17</v>
      </c>
      <c r="BB1458" s="2">
        <v>11.5</v>
      </c>
      <c r="BC1458" s="2">
        <v>80</v>
      </c>
      <c r="BD1458" s="2">
        <v>35.927999999999997</v>
      </c>
      <c r="BE1458" s="4"/>
      <c r="BF1458" s="4"/>
    </row>
    <row r="1459" spans="1:58" x14ac:dyDescent="0.2">
      <c r="A1459" s="29">
        <v>1458</v>
      </c>
      <c r="B1459" s="7" t="s">
        <v>12</v>
      </c>
      <c r="C1459" s="3">
        <v>39972</v>
      </c>
      <c r="D1459" s="4" t="s">
        <v>8</v>
      </c>
      <c r="E1459" s="4" t="s">
        <v>167</v>
      </c>
      <c r="F1459" s="5" t="s">
        <v>188</v>
      </c>
      <c r="G1459" s="6">
        <v>0.91874999999999996</v>
      </c>
      <c r="H1459" s="6">
        <v>0.98611111111111116</v>
      </c>
      <c r="I1459" s="85">
        <f t="shared" si="22"/>
        <v>97.000000000000142</v>
      </c>
      <c r="J1459" s="86">
        <f>I1459*Segmentos!$D$7*(AH1459%)*IF(ISNUMBER(AI1459),AI1459%,0)</f>
        <v>3331717.2000000053</v>
      </c>
      <c r="K1459" s="86">
        <f>I1459*Segmentos!$D$7*(AL1459%)*IF(ISNUMBER(AM1459),AM1459%,0)</f>
        <v>2753209.2000000044</v>
      </c>
      <c r="L1459" s="4"/>
      <c r="M1459" s="2">
        <v>7.8</v>
      </c>
      <c r="N1459" s="2">
        <v>23.8</v>
      </c>
      <c r="O1459" s="2">
        <v>32.799999999999997</v>
      </c>
      <c r="P1459" s="2">
        <v>90.231800000000007</v>
      </c>
      <c r="Q1459" s="2">
        <v>4.67</v>
      </c>
      <c r="R1459" s="2">
        <v>14.4</v>
      </c>
      <c r="S1459" s="2">
        <v>32.5</v>
      </c>
      <c r="T1459" s="2">
        <v>9.0168999999999997</v>
      </c>
      <c r="U1459" s="2">
        <v>6.09</v>
      </c>
      <c r="V1459" s="2">
        <v>25</v>
      </c>
      <c r="W1459" s="2">
        <v>24.4</v>
      </c>
      <c r="X1459" s="2">
        <v>14.7813</v>
      </c>
      <c r="Y1459" s="2">
        <v>9.69</v>
      </c>
      <c r="Z1459" s="2">
        <v>26.9</v>
      </c>
      <c r="AA1459" s="2">
        <v>36.1</v>
      </c>
      <c r="AB1459" s="2">
        <v>33.107100000000003</v>
      </c>
      <c r="AC1459" s="2">
        <v>8.7799999999999994</v>
      </c>
      <c r="AD1459" s="2">
        <v>25</v>
      </c>
      <c r="AE1459" s="2">
        <v>35.1</v>
      </c>
      <c r="AF1459" s="2">
        <v>33.326599999999999</v>
      </c>
      <c r="AG1459" s="2">
        <v>8.6</v>
      </c>
      <c r="AH1459" s="22">
        <v>26.1</v>
      </c>
      <c r="AI1459" s="22">
        <v>32.9</v>
      </c>
      <c r="AJ1459" s="22">
        <v>47.177300000000002</v>
      </c>
      <c r="AK1459" s="18">
        <v>7.08</v>
      </c>
      <c r="AL1459" s="18">
        <v>21.7</v>
      </c>
      <c r="AM1459" s="18">
        <v>32.700000000000003</v>
      </c>
      <c r="AN1459" s="2">
        <v>43.054499999999997</v>
      </c>
      <c r="AO1459" s="2">
        <v>3.14</v>
      </c>
      <c r="AP1459" s="2">
        <v>13.6</v>
      </c>
      <c r="AQ1459" s="2">
        <v>23.1</v>
      </c>
      <c r="AR1459" s="2">
        <v>3.9697</v>
      </c>
      <c r="AS1459" s="2">
        <v>4.26</v>
      </c>
      <c r="AT1459" s="2">
        <v>18.899999999999999</v>
      </c>
      <c r="AU1459" s="2">
        <v>22.6</v>
      </c>
      <c r="AV1459" s="2">
        <v>10.8658</v>
      </c>
      <c r="AW1459" s="2">
        <v>5.79</v>
      </c>
      <c r="AX1459" s="2">
        <v>22</v>
      </c>
      <c r="AY1459" s="2">
        <v>26.3</v>
      </c>
      <c r="AZ1459" s="2">
        <v>19.273399999999999</v>
      </c>
      <c r="BA1459" s="2">
        <v>12.67</v>
      </c>
      <c r="BB1459" s="2">
        <v>30.8</v>
      </c>
      <c r="BC1459" s="2">
        <v>41.1</v>
      </c>
      <c r="BD1459" s="2">
        <v>56.122900000000001</v>
      </c>
      <c r="BE1459" s="4"/>
      <c r="BF1459" s="4"/>
    </row>
    <row r="1460" spans="1:58" x14ac:dyDescent="0.2">
      <c r="A1460" s="29">
        <v>1459</v>
      </c>
      <c r="B1460" s="7" t="s">
        <v>15</v>
      </c>
      <c r="C1460" s="3">
        <v>39972</v>
      </c>
      <c r="D1460" s="4" t="s">
        <v>13</v>
      </c>
      <c r="E1460" s="4" t="s">
        <v>164</v>
      </c>
      <c r="F1460" s="5" t="s">
        <v>188</v>
      </c>
      <c r="G1460" s="6">
        <v>0.875</v>
      </c>
      <c r="H1460" s="6">
        <v>0.9145833333333333</v>
      </c>
      <c r="I1460" s="85">
        <f t="shared" si="22"/>
        <v>56.999999999999957</v>
      </c>
      <c r="J1460" s="86">
        <f>I1460*Segmentos!$D$7*(AH1460%)*IF(ISNUMBER(AI1460),AI1460%,0)</f>
        <v>1773839.9999999986</v>
      </c>
      <c r="K1460" s="86">
        <f>I1460*Segmentos!$D$7*(AL1460%)*IF(ISNUMBER(AM1460),AM1460%,0)</f>
        <v>2367665.9999999981</v>
      </c>
      <c r="L1460" s="4"/>
      <c r="M1460" s="2">
        <v>9.14</v>
      </c>
      <c r="N1460" s="2">
        <v>20.8</v>
      </c>
      <c r="O1460" s="2">
        <v>44</v>
      </c>
      <c r="P1460" s="2">
        <v>86.440700000000007</v>
      </c>
      <c r="Q1460" s="2">
        <v>5.95</v>
      </c>
      <c r="R1460" s="2">
        <v>13.2</v>
      </c>
      <c r="S1460" s="2">
        <v>45.1</v>
      </c>
      <c r="T1460" s="2">
        <v>9.3904999999999994</v>
      </c>
      <c r="U1460" s="2">
        <v>6.98</v>
      </c>
      <c r="V1460" s="2">
        <v>18</v>
      </c>
      <c r="W1460" s="2">
        <v>38.700000000000003</v>
      </c>
      <c r="X1460" s="2">
        <v>13.8375</v>
      </c>
      <c r="Y1460" s="2">
        <v>9.0500000000000007</v>
      </c>
      <c r="Z1460" s="2">
        <v>21.5</v>
      </c>
      <c r="AA1460" s="2">
        <v>42</v>
      </c>
      <c r="AB1460" s="2">
        <v>25.278500000000001</v>
      </c>
      <c r="AC1460" s="2">
        <v>12.22</v>
      </c>
      <c r="AD1460" s="2">
        <v>25.7</v>
      </c>
      <c r="AE1460" s="2">
        <v>47.5</v>
      </c>
      <c r="AF1460" s="2">
        <v>37.934199999999997</v>
      </c>
      <c r="AG1460" s="2">
        <v>7.76</v>
      </c>
      <c r="AH1460" s="22">
        <v>20</v>
      </c>
      <c r="AI1460" s="22">
        <v>38.9</v>
      </c>
      <c r="AJ1460" s="22">
        <v>34.819699999999997</v>
      </c>
      <c r="AK1460" s="18">
        <v>10.38</v>
      </c>
      <c r="AL1460" s="18">
        <v>21.5</v>
      </c>
      <c r="AM1460" s="18">
        <v>48.3</v>
      </c>
      <c r="AN1460" s="2">
        <v>51.621000000000002</v>
      </c>
      <c r="AO1460" s="2">
        <v>8.5299999999999994</v>
      </c>
      <c r="AP1460" s="2">
        <v>20.3</v>
      </c>
      <c r="AQ1460" s="2">
        <v>42</v>
      </c>
      <c r="AR1460" s="2">
        <v>8.8164999999999996</v>
      </c>
      <c r="AS1460" s="2">
        <v>6.22</v>
      </c>
      <c r="AT1460" s="2">
        <v>18.399999999999999</v>
      </c>
      <c r="AU1460" s="2">
        <v>33.9</v>
      </c>
      <c r="AV1460" s="2">
        <v>12.966100000000001</v>
      </c>
      <c r="AW1460" s="2">
        <v>9.52</v>
      </c>
      <c r="AX1460" s="2">
        <v>22.1</v>
      </c>
      <c r="AY1460" s="2">
        <v>43.1</v>
      </c>
      <c r="AZ1460" s="2">
        <v>25.882999999999999</v>
      </c>
      <c r="BA1460" s="2">
        <v>10.7</v>
      </c>
      <c r="BB1460" s="2">
        <v>21.3</v>
      </c>
      <c r="BC1460" s="2">
        <v>50.1</v>
      </c>
      <c r="BD1460" s="2">
        <v>38.775199999999998</v>
      </c>
      <c r="BE1460" s="4"/>
      <c r="BF1460" s="4"/>
    </row>
    <row r="1461" spans="1:58" x14ac:dyDescent="0.2">
      <c r="A1461" s="29">
        <v>1460</v>
      </c>
      <c r="B1461" s="7" t="s">
        <v>5</v>
      </c>
      <c r="C1461" s="3">
        <v>39972</v>
      </c>
      <c r="D1461" s="4" t="s">
        <v>3</v>
      </c>
      <c r="E1461" s="4" t="s">
        <v>164</v>
      </c>
      <c r="F1461" s="5" t="s">
        <v>188</v>
      </c>
      <c r="G1461" s="6">
        <v>0.875</v>
      </c>
      <c r="H1461" s="6">
        <v>0.91666666666666663</v>
      </c>
      <c r="I1461" s="85">
        <f t="shared" si="22"/>
        <v>59.999999999999943</v>
      </c>
      <c r="J1461" s="86">
        <f>I1461*Segmentos!$D$7*(AH1461%)*IF(ISNUMBER(AI1461),AI1461%,0)</f>
        <v>1258727.9999999988</v>
      </c>
      <c r="K1461" s="86">
        <f>I1461*Segmentos!$D$7*(AL1461%)*IF(ISNUMBER(AM1461),AM1461%,0)</f>
        <v>1207679.9999999988</v>
      </c>
      <c r="L1461" s="4"/>
      <c r="M1461" s="2">
        <v>5.13</v>
      </c>
      <c r="N1461" s="2">
        <v>15.6</v>
      </c>
      <c r="O1461" s="2">
        <v>32.799999999999997</v>
      </c>
      <c r="P1461" s="2">
        <v>85.817899999999995</v>
      </c>
      <c r="Q1461" s="2">
        <v>2.81</v>
      </c>
      <c r="R1461" s="2">
        <v>10.5</v>
      </c>
      <c r="S1461" s="2">
        <v>26.9</v>
      </c>
      <c r="T1461" s="2">
        <v>7.8533999999999997</v>
      </c>
      <c r="U1461" s="2">
        <v>3.08</v>
      </c>
      <c r="V1461" s="2">
        <v>14.3</v>
      </c>
      <c r="W1461" s="2">
        <v>21.6</v>
      </c>
      <c r="X1461" s="2">
        <v>10.798</v>
      </c>
      <c r="Y1461" s="2">
        <v>4.9000000000000004</v>
      </c>
      <c r="Z1461" s="2">
        <v>16.8</v>
      </c>
      <c r="AA1461" s="2">
        <v>29.1</v>
      </c>
      <c r="AB1461" s="2">
        <v>24.212199999999999</v>
      </c>
      <c r="AC1461" s="2">
        <v>7.82</v>
      </c>
      <c r="AD1461" s="2">
        <v>18.100000000000001</v>
      </c>
      <c r="AE1461" s="2">
        <v>43.3</v>
      </c>
      <c r="AF1461" s="2">
        <v>42.954300000000003</v>
      </c>
      <c r="AG1461" s="2">
        <v>5.25</v>
      </c>
      <c r="AH1461" s="22">
        <v>17.899999999999999</v>
      </c>
      <c r="AI1461" s="22">
        <v>29.3</v>
      </c>
      <c r="AJ1461" s="22">
        <v>41.6432</v>
      </c>
      <c r="AK1461" s="18">
        <v>5.0199999999999996</v>
      </c>
      <c r="AL1461" s="18">
        <v>13.6</v>
      </c>
      <c r="AM1461" s="18">
        <v>37</v>
      </c>
      <c r="AN1461" s="2">
        <v>44.174700000000001</v>
      </c>
      <c r="AO1461" s="2">
        <v>3.65</v>
      </c>
      <c r="AP1461" s="2">
        <v>14.7</v>
      </c>
      <c r="AQ1461" s="2">
        <v>24.7</v>
      </c>
      <c r="AR1461" s="2">
        <v>6.6687000000000003</v>
      </c>
      <c r="AS1461" s="2">
        <v>4.3600000000000003</v>
      </c>
      <c r="AT1461" s="2">
        <v>14</v>
      </c>
      <c r="AU1461" s="2">
        <v>31.2</v>
      </c>
      <c r="AV1461" s="2">
        <v>16.0672</v>
      </c>
      <c r="AW1461" s="2">
        <v>7.15</v>
      </c>
      <c r="AX1461" s="2">
        <v>19.399999999999999</v>
      </c>
      <c r="AY1461" s="2">
        <v>36.799999999999997</v>
      </c>
      <c r="AZ1461" s="2">
        <v>34.386899999999997</v>
      </c>
      <c r="BA1461" s="2">
        <v>4.4800000000000004</v>
      </c>
      <c r="BB1461" s="2">
        <v>14</v>
      </c>
      <c r="BC1461" s="2">
        <v>31.9</v>
      </c>
      <c r="BD1461" s="2">
        <v>28.6951</v>
      </c>
      <c r="BE1461" s="4"/>
      <c r="BF1461" s="4"/>
    </row>
    <row r="1462" spans="1:58" x14ac:dyDescent="0.2">
      <c r="A1462" s="29">
        <v>1461</v>
      </c>
      <c r="B1462" s="7" t="s">
        <v>18</v>
      </c>
      <c r="C1462" s="3">
        <v>39972</v>
      </c>
      <c r="D1462" s="4" t="s">
        <v>17</v>
      </c>
      <c r="E1462" s="4" t="s">
        <v>168</v>
      </c>
      <c r="F1462" s="5" t="s">
        <v>188</v>
      </c>
      <c r="G1462" s="6">
        <v>0.8340277777777777</v>
      </c>
      <c r="H1462" s="6">
        <v>0.91527777777777775</v>
      </c>
      <c r="I1462" s="85">
        <f t="shared" si="22"/>
        <v>117.00000000000006</v>
      </c>
      <c r="J1462" s="86">
        <f>I1462*Segmentos!$D$7*(AH1462%)*IF(ISNUMBER(AI1462),AI1462%,0)</f>
        <v>152380.8000000001</v>
      </c>
      <c r="K1462" s="86">
        <f>I1462*Segmentos!$D$7*(AL1462%)*IF(ISNUMBER(AM1462),AM1462%,0)</f>
        <v>84240.000000000058</v>
      </c>
      <c r="L1462" s="4" t="s">
        <v>375</v>
      </c>
      <c r="M1462" s="2">
        <v>0.25</v>
      </c>
      <c r="N1462" s="2">
        <v>2.4</v>
      </c>
      <c r="O1462" s="2">
        <v>10.6</v>
      </c>
      <c r="P1462" s="2">
        <v>77.354399999999998</v>
      </c>
      <c r="Q1462" s="2">
        <v>0.03</v>
      </c>
      <c r="R1462" s="2">
        <v>0.8</v>
      </c>
      <c r="S1462" s="2">
        <v>4.3</v>
      </c>
      <c r="T1462" s="2">
        <v>1.6595</v>
      </c>
      <c r="U1462" s="2">
        <v>0.16</v>
      </c>
      <c r="V1462" s="2">
        <v>0.9</v>
      </c>
      <c r="W1462" s="2">
        <v>17.3</v>
      </c>
      <c r="X1462" s="2">
        <v>10.198700000000001</v>
      </c>
      <c r="Y1462" s="2">
        <v>0.06</v>
      </c>
      <c r="Z1462" s="2">
        <v>2.5</v>
      </c>
      <c r="AA1462" s="2">
        <v>2.2999999999999998</v>
      </c>
      <c r="AB1462" s="2">
        <v>5.3051000000000004</v>
      </c>
      <c r="AC1462" s="2">
        <v>0.6</v>
      </c>
      <c r="AD1462" s="2">
        <v>4</v>
      </c>
      <c r="AE1462" s="2">
        <v>14.9</v>
      </c>
      <c r="AF1462" s="2">
        <v>60.191099999999999</v>
      </c>
      <c r="AG1462" s="2">
        <v>0.33</v>
      </c>
      <c r="AH1462" s="22">
        <v>2.2000000000000002</v>
      </c>
      <c r="AI1462" s="22">
        <v>14.8</v>
      </c>
      <c r="AJ1462" s="22">
        <v>47.952399999999997</v>
      </c>
      <c r="AK1462" s="18">
        <v>0.18</v>
      </c>
      <c r="AL1462" s="18">
        <v>2.5</v>
      </c>
      <c r="AM1462" s="18">
        <v>7.2</v>
      </c>
      <c r="AN1462" s="2">
        <v>29.402000000000001</v>
      </c>
      <c r="AO1462" s="2">
        <v>0.13</v>
      </c>
      <c r="AP1462" s="2">
        <v>1.1000000000000001</v>
      </c>
      <c r="AQ1462" s="2">
        <v>11.8</v>
      </c>
      <c r="AR1462" s="2">
        <v>4.2110000000000003</v>
      </c>
      <c r="AS1462" s="2">
        <v>0.01</v>
      </c>
      <c r="AT1462" s="2">
        <v>0.7</v>
      </c>
      <c r="AU1462" s="2">
        <v>1.1000000000000001</v>
      </c>
      <c r="AV1462" s="2">
        <v>0.52229999999999999</v>
      </c>
      <c r="AW1462" s="2">
        <v>0.35</v>
      </c>
      <c r="AX1462" s="2">
        <v>2.6</v>
      </c>
      <c r="AY1462" s="2">
        <v>13.5</v>
      </c>
      <c r="AZ1462" s="2">
        <v>30.981300000000001</v>
      </c>
      <c r="BA1462" s="2">
        <v>0.35</v>
      </c>
      <c r="BB1462" s="2">
        <v>3.6</v>
      </c>
      <c r="BC1462" s="2">
        <v>9.9</v>
      </c>
      <c r="BD1462" s="2">
        <v>41.639899999999997</v>
      </c>
      <c r="BE1462" s="4"/>
      <c r="BF1462" s="4"/>
    </row>
    <row r="1463" spans="1:58" x14ac:dyDescent="0.2">
      <c r="A1463" s="29">
        <v>1462</v>
      </c>
      <c r="B1463" s="7" t="s">
        <v>9</v>
      </c>
      <c r="C1463" s="3">
        <v>39972</v>
      </c>
      <c r="D1463" s="4" t="s">
        <v>8</v>
      </c>
      <c r="E1463" s="4" t="s">
        <v>168</v>
      </c>
      <c r="F1463" s="5" t="s">
        <v>188</v>
      </c>
      <c r="G1463" s="6">
        <v>0.79166666666666663</v>
      </c>
      <c r="H1463" s="6">
        <v>0.87361111111111101</v>
      </c>
      <c r="I1463" s="85">
        <f t="shared" si="22"/>
        <v>117.9999999999999</v>
      </c>
      <c r="J1463" s="86">
        <f>I1463*Segmentos!$D$7*(AH1463%)*IF(ISNUMBER(AI1463),AI1463%,0)</f>
        <v>1991320.7999999986</v>
      </c>
      <c r="K1463" s="86">
        <f>I1463*Segmentos!$D$7*(AL1463%)*IF(ISNUMBER(AM1463),AM1463%,0)</f>
        <v>2443307.9999999981</v>
      </c>
      <c r="L1463" s="4" t="s">
        <v>374</v>
      </c>
      <c r="M1463" s="2">
        <v>4.72</v>
      </c>
      <c r="N1463" s="2">
        <v>13.4</v>
      </c>
      <c r="O1463" s="2">
        <v>35.1</v>
      </c>
      <c r="P1463" s="2">
        <v>82.964699999999993</v>
      </c>
      <c r="Q1463" s="2">
        <v>1.73</v>
      </c>
      <c r="R1463" s="2">
        <v>7.5</v>
      </c>
      <c r="S1463" s="2">
        <v>23.1</v>
      </c>
      <c r="T1463" s="2">
        <v>5.0778999999999996</v>
      </c>
      <c r="U1463" s="2">
        <v>1.85</v>
      </c>
      <c r="V1463" s="2">
        <v>8.3000000000000007</v>
      </c>
      <c r="W1463" s="2">
        <v>22.3</v>
      </c>
      <c r="X1463" s="2">
        <v>6.8136000000000001</v>
      </c>
      <c r="Y1463" s="2">
        <v>6.55</v>
      </c>
      <c r="Z1463" s="2">
        <v>15.6</v>
      </c>
      <c r="AA1463" s="2">
        <v>42</v>
      </c>
      <c r="AB1463" s="2">
        <v>34.0199</v>
      </c>
      <c r="AC1463" s="2">
        <v>6.42</v>
      </c>
      <c r="AD1463" s="2">
        <v>17.8</v>
      </c>
      <c r="AE1463" s="2">
        <v>36.1</v>
      </c>
      <c r="AF1463" s="2">
        <v>37.0533</v>
      </c>
      <c r="AG1463" s="2">
        <v>4.22</v>
      </c>
      <c r="AH1463" s="22">
        <v>12.3</v>
      </c>
      <c r="AI1463" s="22">
        <v>34.299999999999997</v>
      </c>
      <c r="AJ1463" s="22">
        <v>35.198399999999999</v>
      </c>
      <c r="AK1463" s="18">
        <v>5.17</v>
      </c>
      <c r="AL1463" s="18">
        <v>14.5</v>
      </c>
      <c r="AM1463" s="18">
        <v>35.700000000000003</v>
      </c>
      <c r="AN1463" s="2">
        <v>47.766300000000001</v>
      </c>
      <c r="AO1463" s="2">
        <v>0.77</v>
      </c>
      <c r="AP1463" s="2">
        <v>6.9</v>
      </c>
      <c r="AQ1463" s="2">
        <v>11.2</v>
      </c>
      <c r="AR1463" s="2">
        <v>1.4784999999999999</v>
      </c>
      <c r="AS1463" s="2">
        <v>1.68</v>
      </c>
      <c r="AT1463" s="2">
        <v>7.4</v>
      </c>
      <c r="AU1463" s="2">
        <v>22.6</v>
      </c>
      <c r="AV1463" s="2">
        <v>6.4890999999999996</v>
      </c>
      <c r="AW1463" s="2">
        <v>4.54</v>
      </c>
      <c r="AX1463" s="2">
        <v>14.8</v>
      </c>
      <c r="AY1463" s="2">
        <v>30.6</v>
      </c>
      <c r="AZ1463" s="2">
        <v>22.9346</v>
      </c>
      <c r="BA1463" s="2">
        <v>7.73</v>
      </c>
      <c r="BB1463" s="2">
        <v>17.7</v>
      </c>
      <c r="BC1463" s="2">
        <v>43.6</v>
      </c>
      <c r="BD1463" s="2">
        <v>52.062600000000003</v>
      </c>
      <c r="BE1463" s="4"/>
      <c r="BF1463" s="4"/>
    </row>
    <row r="1464" spans="1:58" x14ac:dyDescent="0.2">
      <c r="A1464" s="29">
        <v>1463</v>
      </c>
      <c r="B1464" s="7" t="s">
        <v>1</v>
      </c>
      <c r="C1464" s="3">
        <v>39972</v>
      </c>
      <c r="D1464" s="4" t="s">
        <v>0</v>
      </c>
      <c r="E1464" s="4" t="s">
        <v>163</v>
      </c>
      <c r="F1464" s="5" t="s">
        <v>188</v>
      </c>
      <c r="G1464" s="6">
        <v>0.85138888888888886</v>
      </c>
      <c r="H1464" s="6">
        <v>0.88402777777777775</v>
      </c>
      <c r="I1464" s="85">
        <f t="shared" si="22"/>
        <v>46.999999999999993</v>
      </c>
      <c r="J1464" s="86">
        <f>I1464*Segmentos!$D$7*(AH1464%)*IF(ISNUMBER(AI1464),AI1464%,0)</f>
        <v>601787.99999999988</v>
      </c>
      <c r="K1464" s="86">
        <f>I1464*Segmentos!$D$7*(AL1464%)*IF(ISNUMBER(AM1464),AM1464%,0)</f>
        <v>1254166.7999999996</v>
      </c>
      <c r="L1464" s="4"/>
      <c r="M1464" s="2">
        <v>5.03</v>
      </c>
      <c r="N1464" s="2">
        <v>9</v>
      </c>
      <c r="O1464" s="2">
        <v>56.1</v>
      </c>
      <c r="P1464" s="2">
        <v>74.696299999999994</v>
      </c>
      <c r="Q1464" s="2">
        <v>3.45</v>
      </c>
      <c r="R1464" s="2">
        <v>7.5</v>
      </c>
      <c r="S1464" s="2">
        <v>45.8</v>
      </c>
      <c r="T1464" s="2">
        <v>8.5365000000000002</v>
      </c>
      <c r="U1464" s="2">
        <v>5.17</v>
      </c>
      <c r="V1464" s="2">
        <v>8.6999999999999993</v>
      </c>
      <c r="W1464" s="2">
        <v>59.7</v>
      </c>
      <c r="X1464" s="2">
        <v>16.1113</v>
      </c>
      <c r="Y1464" s="2">
        <v>4.42</v>
      </c>
      <c r="Z1464" s="2">
        <v>8.8000000000000007</v>
      </c>
      <c r="AA1464" s="2">
        <v>50.4</v>
      </c>
      <c r="AB1464" s="2">
        <v>19.401</v>
      </c>
      <c r="AC1464" s="2">
        <v>6.29</v>
      </c>
      <c r="AD1464" s="2">
        <v>10.1</v>
      </c>
      <c r="AE1464" s="2">
        <v>62.4</v>
      </c>
      <c r="AF1464" s="2">
        <v>30.647500000000001</v>
      </c>
      <c r="AG1464" s="2">
        <v>3.2</v>
      </c>
      <c r="AH1464" s="22">
        <v>6.6</v>
      </c>
      <c r="AI1464" s="22">
        <v>48.5</v>
      </c>
      <c r="AJ1464" s="22">
        <v>22.533300000000001</v>
      </c>
      <c r="AK1464" s="18">
        <v>6.68</v>
      </c>
      <c r="AL1464" s="18">
        <v>11.1</v>
      </c>
      <c r="AM1464" s="18">
        <v>60.1</v>
      </c>
      <c r="AN1464" s="2">
        <v>52.162999999999997</v>
      </c>
      <c r="AO1464" s="2">
        <v>3.34</v>
      </c>
      <c r="AP1464" s="2">
        <v>9.4</v>
      </c>
      <c r="AQ1464" s="2">
        <v>35.700000000000003</v>
      </c>
      <c r="AR1464" s="2">
        <v>5.4180000000000001</v>
      </c>
      <c r="AS1464" s="2">
        <v>5.34</v>
      </c>
      <c r="AT1464" s="2">
        <v>9.4</v>
      </c>
      <c r="AU1464" s="2">
        <v>57</v>
      </c>
      <c r="AV1464" s="2">
        <v>17.458400000000001</v>
      </c>
      <c r="AW1464" s="2">
        <v>6.7</v>
      </c>
      <c r="AX1464" s="2">
        <v>11</v>
      </c>
      <c r="AY1464" s="2">
        <v>61</v>
      </c>
      <c r="AZ1464" s="2">
        <v>28.599699999999999</v>
      </c>
      <c r="BA1464" s="2">
        <v>4.08</v>
      </c>
      <c r="BB1464" s="2">
        <v>7.1</v>
      </c>
      <c r="BC1464" s="2">
        <v>57.3</v>
      </c>
      <c r="BD1464" s="2">
        <v>23.220300000000002</v>
      </c>
      <c r="BE1464" s="4"/>
      <c r="BF1464" s="4"/>
    </row>
    <row r="1465" spans="1:58" x14ac:dyDescent="0.2">
      <c r="A1465" s="29">
        <v>1464</v>
      </c>
      <c r="B1465" s="7" t="s">
        <v>36</v>
      </c>
      <c r="C1465" s="3">
        <v>39972</v>
      </c>
      <c r="D1465" s="4" t="s">
        <v>13</v>
      </c>
      <c r="E1465" s="4" t="s">
        <v>163</v>
      </c>
      <c r="F1465" s="5" t="s">
        <v>188</v>
      </c>
      <c r="G1465" s="6">
        <v>0.92083333333333339</v>
      </c>
      <c r="H1465" s="6">
        <v>0.94374999999999998</v>
      </c>
      <c r="I1465" s="85">
        <f t="shared" si="22"/>
        <v>32.999999999999886</v>
      </c>
      <c r="J1465" s="86">
        <f>I1465*Segmentos!$D$7*(AH1465%)*IF(ISNUMBER(AI1465),AI1465%,0)</f>
        <v>1278551.9999999956</v>
      </c>
      <c r="K1465" s="86">
        <f>I1465*Segmentos!$D$7*(AL1465%)*IF(ISNUMBER(AM1465),AM1465%,0)</f>
        <v>1966694.3999999932</v>
      </c>
      <c r="L1465" s="4"/>
      <c r="M1465" s="2">
        <v>12.41</v>
      </c>
      <c r="N1465" s="2">
        <v>17</v>
      </c>
      <c r="O1465" s="2">
        <v>72.8</v>
      </c>
      <c r="P1465" s="2">
        <v>84.837199999999996</v>
      </c>
      <c r="Q1465" s="2">
        <v>8.14</v>
      </c>
      <c r="R1465" s="2">
        <v>10.9</v>
      </c>
      <c r="S1465" s="2">
        <v>74.400000000000006</v>
      </c>
      <c r="T1465" s="2">
        <v>9.2925000000000004</v>
      </c>
      <c r="U1465" s="2">
        <v>9.8699999999999992</v>
      </c>
      <c r="V1465" s="2">
        <v>15.7</v>
      </c>
      <c r="W1465" s="2">
        <v>62.8</v>
      </c>
      <c r="X1465" s="2">
        <v>14.1548</v>
      </c>
      <c r="Y1465" s="2">
        <v>13.49</v>
      </c>
      <c r="Z1465" s="2">
        <v>19.3</v>
      </c>
      <c r="AA1465" s="2">
        <v>69.7</v>
      </c>
      <c r="AB1465" s="2">
        <v>27.232199999999999</v>
      </c>
      <c r="AC1465" s="2">
        <v>15.22</v>
      </c>
      <c r="AD1465" s="2">
        <v>18.899999999999999</v>
      </c>
      <c r="AE1465" s="2">
        <v>80.400000000000006</v>
      </c>
      <c r="AF1465" s="2">
        <v>34.157699999999998</v>
      </c>
      <c r="AG1465" s="2">
        <v>9.68</v>
      </c>
      <c r="AH1465" s="22">
        <v>14.5</v>
      </c>
      <c r="AI1465" s="22">
        <v>66.8</v>
      </c>
      <c r="AJ1465" s="22">
        <v>31.418299999999999</v>
      </c>
      <c r="AK1465" s="18">
        <v>14.86</v>
      </c>
      <c r="AL1465" s="18">
        <v>19.399999999999999</v>
      </c>
      <c r="AM1465" s="18">
        <v>76.8</v>
      </c>
      <c r="AN1465" s="2">
        <v>53.418900000000001</v>
      </c>
      <c r="AO1465" s="2">
        <v>12.73</v>
      </c>
      <c r="AP1465" s="2">
        <v>18</v>
      </c>
      <c r="AQ1465" s="2">
        <v>70.8</v>
      </c>
      <c r="AR1465" s="2">
        <v>9.5106000000000002</v>
      </c>
      <c r="AS1465" s="2">
        <v>13</v>
      </c>
      <c r="AT1465" s="2">
        <v>17</v>
      </c>
      <c r="AU1465" s="2">
        <v>76.400000000000006</v>
      </c>
      <c r="AV1465" s="2">
        <v>19.5776</v>
      </c>
      <c r="AW1465" s="2">
        <v>12.75</v>
      </c>
      <c r="AX1465" s="2">
        <v>17.100000000000001</v>
      </c>
      <c r="AY1465" s="2">
        <v>74.599999999999994</v>
      </c>
      <c r="AZ1465" s="2">
        <v>25.0749</v>
      </c>
      <c r="BA1465" s="2">
        <v>11.71</v>
      </c>
      <c r="BB1465" s="2">
        <v>16.8</v>
      </c>
      <c r="BC1465" s="2">
        <v>69.900000000000006</v>
      </c>
      <c r="BD1465" s="2">
        <v>30.673999999999999</v>
      </c>
      <c r="BE1465" s="4"/>
      <c r="BF1465" s="4"/>
    </row>
    <row r="1466" spans="1:58" x14ac:dyDescent="0.2">
      <c r="A1466" s="29">
        <v>1465</v>
      </c>
      <c r="B1466" s="7" t="s">
        <v>88</v>
      </c>
      <c r="C1466" s="3">
        <v>39972</v>
      </c>
      <c r="D1466" s="4" t="s">
        <v>13</v>
      </c>
      <c r="E1466" s="4" t="s">
        <v>163</v>
      </c>
      <c r="F1466" s="5" t="s">
        <v>188</v>
      </c>
      <c r="G1466" s="6">
        <v>0.91805555555555562</v>
      </c>
      <c r="H1466" s="6">
        <v>0.92083333333333339</v>
      </c>
      <c r="I1466" s="85">
        <f t="shared" si="22"/>
        <v>3.9999999999999858</v>
      </c>
      <c r="J1466" s="86">
        <f>I1466*Segmentos!$D$7*(AH1466%)*IF(ISNUMBER(AI1466),AI1466%,0)</f>
        <v>158199.99999999945</v>
      </c>
      <c r="K1466" s="86">
        <f>I1466*Segmentos!$D$7*(AL1466%)*IF(ISNUMBER(AM1466),AM1466%,0)</f>
        <v>216447.99999999924</v>
      </c>
      <c r="L1466" s="4"/>
      <c r="M1466" s="2">
        <v>11.78</v>
      </c>
      <c r="N1466" s="2">
        <v>13.3</v>
      </c>
      <c r="O1466" s="2">
        <v>88.4</v>
      </c>
      <c r="P1466" s="2">
        <v>86.834699999999998</v>
      </c>
      <c r="Q1466" s="2">
        <v>5.99</v>
      </c>
      <c r="R1466" s="2">
        <v>7.1</v>
      </c>
      <c r="S1466" s="2">
        <v>84.2</v>
      </c>
      <c r="T1466" s="2">
        <v>7.3604000000000003</v>
      </c>
      <c r="U1466" s="2">
        <v>9.7899999999999991</v>
      </c>
      <c r="V1466" s="2">
        <v>11.4</v>
      </c>
      <c r="W1466" s="2">
        <v>85.7</v>
      </c>
      <c r="X1466" s="2">
        <v>15.121</v>
      </c>
      <c r="Y1466" s="2">
        <v>12.93</v>
      </c>
      <c r="Z1466" s="2">
        <v>13.7</v>
      </c>
      <c r="AA1466" s="2">
        <v>94.4</v>
      </c>
      <c r="AB1466" s="2">
        <v>28.144500000000001</v>
      </c>
      <c r="AC1466" s="2">
        <v>14.96</v>
      </c>
      <c r="AD1466" s="2">
        <v>17.399999999999999</v>
      </c>
      <c r="AE1466" s="2">
        <v>86.1</v>
      </c>
      <c r="AF1466" s="2">
        <v>36.208799999999997</v>
      </c>
      <c r="AG1466" s="2">
        <v>9.86</v>
      </c>
      <c r="AH1466" s="22">
        <v>11.3</v>
      </c>
      <c r="AI1466" s="22">
        <v>87.5</v>
      </c>
      <c r="AJ1466" s="22">
        <v>34.465299999999999</v>
      </c>
      <c r="AK1466" s="18">
        <v>13.52</v>
      </c>
      <c r="AL1466" s="18">
        <v>15.2</v>
      </c>
      <c r="AM1466" s="18">
        <v>89</v>
      </c>
      <c r="AN1466" s="2">
        <v>52.369399999999999</v>
      </c>
      <c r="AO1466" s="2">
        <v>10.7</v>
      </c>
      <c r="AP1466" s="2">
        <v>13.2</v>
      </c>
      <c r="AQ1466" s="2">
        <v>81.099999999999994</v>
      </c>
      <c r="AR1466" s="2">
        <v>8.6186000000000007</v>
      </c>
      <c r="AS1466" s="2">
        <v>12.09</v>
      </c>
      <c r="AT1466" s="2">
        <v>14</v>
      </c>
      <c r="AU1466" s="2">
        <v>86.4</v>
      </c>
      <c r="AV1466" s="2">
        <v>19.633700000000001</v>
      </c>
      <c r="AW1466" s="2">
        <v>11.75</v>
      </c>
      <c r="AX1466" s="2">
        <v>13.3</v>
      </c>
      <c r="AY1466" s="2">
        <v>88.6</v>
      </c>
      <c r="AZ1466" s="2">
        <v>24.8931</v>
      </c>
      <c r="BA1466" s="2">
        <v>11.94</v>
      </c>
      <c r="BB1466" s="2">
        <v>13</v>
      </c>
      <c r="BC1466" s="2">
        <v>91.6</v>
      </c>
      <c r="BD1466" s="2">
        <v>33.689300000000003</v>
      </c>
      <c r="BE1466" s="4"/>
      <c r="BF1466" s="4"/>
    </row>
    <row r="1467" spans="1:58" x14ac:dyDescent="0.2">
      <c r="A1467" s="29">
        <v>1466</v>
      </c>
      <c r="B1467" s="7" t="s">
        <v>30</v>
      </c>
      <c r="C1467" s="3">
        <v>39972</v>
      </c>
      <c r="D1467" s="4" t="s">
        <v>28</v>
      </c>
      <c r="E1467" s="4" t="s">
        <v>163</v>
      </c>
      <c r="F1467" s="5" t="s">
        <v>188</v>
      </c>
      <c r="G1467" s="6">
        <v>0.875</v>
      </c>
      <c r="H1467" s="6">
        <v>0.91111111111111109</v>
      </c>
      <c r="I1467" s="85">
        <f t="shared" si="22"/>
        <v>51.999999999999972</v>
      </c>
      <c r="J1467" s="86">
        <f>I1467*Segmentos!$D$7*(AH1467%)*IF(ISNUMBER(AI1467),AI1467%,0)</f>
        <v>92351.999999999956</v>
      </c>
      <c r="K1467" s="86">
        <f>I1467*Segmentos!$D$7*(AL1467%)*IF(ISNUMBER(AM1467),AM1467%,0)</f>
        <v>329887.99999999983</v>
      </c>
      <c r="L1467" s="4"/>
      <c r="M1467" s="2">
        <v>1.04</v>
      </c>
      <c r="N1467" s="2">
        <v>1.9</v>
      </c>
      <c r="O1467" s="2">
        <v>53.8</v>
      </c>
      <c r="P1467" s="2">
        <v>82.447699999999998</v>
      </c>
      <c r="Q1467" s="2">
        <v>0.09</v>
      </c>
      <c r="R1467" s="2">
        <v>0.5</v>
      </c>
      <c r="S1467" s="2">
        <v>18</v>
      </c>
      <c r="T1467" s="2">
        <v>1.2285999999999999</v>
      </c>
      <c r="U1467" s="2">
        <v>0.39</v>
      </c>
      <c r="V1467" s="2">
        <v>1</v>
      </c>
      <c r="W1467" s="2">
        <v>40.799999999999997</v>
      </c>
      <c r="X1467" s="2">
        <v>6.5030999999999999</v>
      </c>
      <c r="Y1467" s="2">
        <v>1.1499999999999999</v>
      </c>
      <c r="Z1467" s="2">
        <v>2</v>
      </c>
      <c r="AA1467" s="2">
        <v>56</v>
      </c>
      <c r="AB1467" s="2">
        <v>26.731300000000001</v>
      </c>
      <c r="AC1467" s="2">
        <v>1.85</v>
      </c>
      <c r="AD1467" s="2">
        <v>3.2</v>
      </c>
      <c r="AE1467" s="2">
        <v>58</v>
      </c>
      <c r="AF1467" s="2">
        <v>47.9848</v>
      </c>
      <c r="AG1467" s="2">
        <v>0.46</v>
      </c>
      <c r="AH1467" s="22">
        <v>1.2</v>
      </c>
      <c r="AI1467" s="22">
        <v>37</v>
      </c>
      <c r="AJ1467" s="22">
        <v>17.063400000000001</v>
      </c>
      <c r="AK1467" s="18">
        <v>1.58</v>
      </c>
      <c r="AL1467" s="18">
        <v>2.6</v>
      </c>
      <c r="AM1467" s="18">
        <v>61</v>
      </c>
      <c r="AN1467" s="2">
        <v>65.384299999999996</v>
      </c>
      <c r="AO1467" s="2">
        <v>0.4</v>
      </c>
      <c r="AP1467" s="2">
        <v>0.8</v>
      </c>
      <c r="AQ1467" s="2">
        <v>52.2</v>
      </c>
      <c r="AR1467" s="2">
        <v>3.4317000000000002</v>
      </c>
      <c r="AS1467" s="2">
        <v>0.4</v>
      </c>
      <c r="AT1467" s="2">
        <v>1.5</v>
      </c>
      <c r="AU1467" s="2">
        <v>26.7</v>
      </c>
      <c r="AV1467" s="2">
        <v>7.0254000000000003</v>
      </c>
      <c r="AW1467" s="2">
        <v>1.24</v>
      </c>
      <c r="AX1467" s="2">
        <v>1.9</v>
      </c>
      <c r="AY1467" s="2">
        <v>67</v>
      </c>
      <c r="AZ1467" s="2">
        <v>28.144500000000001</v>
      </c>
      <c r="BA1467" s="2">
        <v>1.45</v>
      </c>
      <c r="BB1467" s="2">
        <v>2.6</v>
      </c>
      <c r="BC1467" s="2">
        <v>56</v>
      </c>
      <c r="BD1467" s="2">
        <v>43.8461</v>
      </c>
      <c r="BE1467" s="4"/>
      <c r="BF1467" s="4"/>
    </row>
    <row r="1468" spans="1:58" x14ac:dyDescent="0.2">
      <c r="A1468" s="29">
        <v>1467</v>
      </c>
      <c r="B1468" s="7" t="s">
        <v>20</v>
      </c>
      <c r="C1468" s="3">
        <v>39972</v>
      </c>
      <c r="D1468" s="4" t="s">
        <v>17</v>
      </c>
      <c r="E1468" s="4" t="s">
        <v>169</v>
      </c>
      <c r="F1468" s="5" t="s">
        <v>188</v>
      </c>
      <c r="G1468" s="6">
        <v>0.91666666666666663</v>
      </c>
      <c r="H1468" s="6">
        <v>0.9590277777777777</v>
      </c>
      <c r="I1468" s="85">
        <f t="shared" si="22"/>
        <v>60.999999999999943</v>
      </c>
      <c r="J1468" s="86">
        <f>I1468*Segmentos!$D$7*(AH1468%)*IF(ISNUMBER(AI1468),AI1468%,0)</f>
        <v>47287.199999999946</v>
      </c>
      <c r="K1468" s="86">
        <f>I1468*Segmentos!$D$7*(AL1468%)*IF(ISNUMBER(AM1468),AM1468%,0)</f>
        <v>6343.9999999999945</v>
      </c>
      <c r="L1468" s="4"/>
      <c r="M1468" s="2">
        <v>0.1</v>
      </c>
      <c r="N1468" s="2">
        <v>0.5</v>
      </c>
      <c r="O1468" s="2">
        <v>19.5</v>
      </c>
      <c r="P1468" s="2">
        <v>92.3048</v>
      </c>
      <c r="Q1468" s="2">
        <v>0</v>
      </c>
      <c r="R1468" s="2">
        <v>0</v>
      </c>
      <c r="S1468" s="8" t="s">
        <v>577</v>
      </c>
      <c r="T1468" s="2">
        <v>0</v>
      </c>
      <c r="U1468" s="2">
        <v>0.02</v>
      </c>
      <c r="V1468" s="2">
        <v>0.8</v>
      </c>
      <c r="W1468" s="2">
        <v>2.2999999999999998</v>
      </c>
      <c r="X1468" s="2">
        <v>3.3090999999999999</v>
      </c>
      <c r="Y1468" s="2">
        <v>7.0000000000000007E-2</v>
      </c>
      <c r="Z1468" s="2">
        <v>0.8</v>
      </c>
      <c r="AA1468" s="2">
        <v>8.1999999999999993</v>
      </c>
      <c r="AB1468" s="2">
        <v>18.258900000000001</v>
      </c>
      <c r="AC1468" s="2">
        <v>0.24</v>
      </c>
      <c r="AD1468" s="2">
        <v>0.4</v>
      </c>
      <c r="AE1468" s="2">
        <v>67</v>
      </c>
      <c r="AF1468" s="2">
        <v>70.736800000000002</v>
      </c>
      <c r="AG1468" s="2">
        <v>0.19</v>
      </c>
      <c r="AH1468" s="22">
        <v>0.6</v>
      </c>
      <c r="AI1468" s="22">
        <v>32.299999999999997</v>
      </c>
      <c r="AJ1468" s="22">
        <v>80.810699999999997</v>
      </c>
      <c r="AK1468" s="18">
        <v>0.02</v>
      </c>
      <c r="AL1468" s="18">
        <v>0.5</v>
      </c>
      <c r="AM1468" s="18">
        <v>5.2</v>
      </c>
      <c r="AN1468" s="2">
        <v>11.4941</v>
      </c>
      <c r="AO1468" s="2">
        <v>7.0000000000000007E-2</v>
      </c>
      <c r="AP1468" s="2">
        <v>0.6</v>
      </c>
      <c r="AQ1468" s="2">
        <v>11.8</v>
      </c>
      <c r="AR1468" s="2">
        <v>7.2412999999999998</v>
      </c>
      <c r="AS1468" s="2">
        <v>0.01</v>
      </c>
      <c r="AT1468" s="2">
        <v>0.3</v>
      </c>
      <c r="AU1468" s="2">
        <v>3.3</v>
      </c>
      <c r="AV1468" s="2">
        <v>1.9052</v>
      </c>
      <c r="AW1468" s="2">
        <v>0.26</v>
      </c>
      <c r="AX1468" s="2">
        <v>1</v>
      </c>
      <c r="AY1468" s="2">
        <v>25.7</v>
      </c>
      <c r="AZ1468" s="2">
        <v>68.509699999999995</v>
      </c>
      <c r="BA1468" s="2">
        <v>0.04</v>
      </c>
      <c r="BB1468" s="2">
        <v>0.2</v>
      </c>
      <c r="BC1468" s="2">
        <v>17</v>
      </c>
      <c r="BD1468" s="2">
        <v>14.6486</v>
      </c>
      <c r="BE1468" s="4"/>
      <c r="BF1468" s="4"/>
    </row>
    <row r="1469" spans="1:58" x14ac:dyDescent="0.2">
      <c r="A1469" s="29">
        <v>1468</v>
      </c>
      <c r="B1469" s="7" t="s">
        <v>11</v>
      </c>
      <c r="C1469" s="3">
        <v>39972</v>
      </c>
      <c r="D1469" s="4" t="s">
        <v>8</v>
      </c>
      <c r="E1469" s="4" t="s">
        <v>166</v>
      </c>
      <c r="F1469" s="5" t="s">
        <v>188</v>
      </c>
      <c r="G1469" s="6">
        <v>0.90902777777777777</v>
      </c>
      <c r="H1469" s="6">
        <v>0.90972222222222221</v>
      </c>
      <c r="I1469" s="85">
        <f t="shared" si="22"/>
        <v>0.99999999999999645</v>
      </c>
      <c r="J1469" s="86">
        <f>I1469*Segmentos!$D$7*(AH1469%)*IF(ISNUMBER(AI1469),AI1469%,0)</f>
        <v>23999.999999999916</v>
      </c>
      <c r="K1469" s="86">
        <f>I1469*Segmentos!$D$7*(AL1469%)*IF(ISNUMBER(AM1469),AM1469%,0)</f>
        <v>24399.999999999913</v>
      </c>
      <c r="L1469" s="4"/>
      <c r="M1469" s="2">
        <v>6.06</v>
      </c>
      <c r="N1469" s="2">
        <v>6.1</v>
      </c>
      <c r="O1469" s="2">
        <v>100</v>
      </c>
      <c r="P1469" s="2">
        <v>90.237399999999994</v>
      </c>
      <c r="Q1469" s="2">
        <v>2.31</v>
      </c>
      <c r="R1469" s="2">
        <v>2.2999999999999998</v>
      </c>
      <c r="S1469" s="2">
        <v>100</v>
      </c>
      <c r="T1469" s="2">
        <v>5.7523</v>
      </c>
      <c r="U1469" s="2">
        <v>3</v>
      </c>
      <c r="V1469" s="2">
        <v>3</v>
      </c>
      <c r="W1469" s="2">
        <v>100</v>
      </c>
      <c r="X1469" s="2">
        <v>9.3816000000000006</v>
      </c>
      <c r="Y1469" s="2">
        <v>6.63</v>
      </c>
      <c r="Z1469" s="2">
        <v>6.6</v>
      </c>
      <c r="AA1469" s="2">
        <v>100</v>
      </c>
      <c r="AB1469" s="2">
        <v>29.186800000000002</v>
      </c>
      <c r="AC1469" s="2">
        <v>9.39</v>
      </c>
      <c r="AD1469" s="2">
        <v>9.4</v>
      </c>
      <c r="AE1469" s="2">
        <v>100</v>
      </c>
      <c r="AF1469" s="2">
        <v>45.916800000000002</v>
      </c>
      <c r="AG1469" s="2">
        <v>6.01</v>
      </c>
      <c r="AH1469" s="22">
        <v>6</v>
      </c>
      <c r="AI1469" s="22">
        <v>100</v>
      </c>
      <c r="AJ1469" s="22">
        <v>42.504399999999997</v>
      </c>
      <c r="AK1469" s="18">
        <v>6.09</v>
      </c>
      <c r="AL1469" s="18">
        <v>6.1</v>
      </c>
      <c r="AM1469" s="18">
        <v>100</v>
      </c>
      <c r="AN1469" s="2">
        <v>47.732999999999997</v>
      </c>
      <c r="AO1469" s="2">
        <v>1.78</v>
      </c>
      <c r="AP1469" s="2">
        <v>1.8</v>
      </c>
      <c r="AQ1469" s="2">
        <v>100</v>
      </c>
      <c r="AR1469" s="2">
        <v>2.9009</v>
      </c>
      <c r="AS1469" s="2">
        <v>3.49</v>
      </c>
      <c r="AT1469" s="2">
        <v>3.5</v>
      </c>
      <c r="AU1469" s="2">
        <v>100</v>
      </c>
      <c r="AV1469" s="2">
        <v>11.46</v>
      </c>
      <c r="AW1469" s="2">
        <v>2.96</v>
      </c>
      <c r="AX1469" s="2">
        <v>3</v>
      </c>
      <c r="AY1469" s="2">
        <v>100</v>
      </c>
      <c r="AZ1469" s="2">
        <v>12.690099999999999</v>
      </c>
      <c r="BA1469" s="2">
        <v>11.07</v>
      </c>
      <c r="BB1469" s="2">
        <v>11.1</v>
      </c>
      <c r="BC1469" s="2">
        <v>100</v>
      </c>
      <c r="BD1469" s="2">
        <v>63.186399999999999</v>
      </c>
      <c r="BE1469" s="4"/>
      <c r="BF1469" s="4"/>
    </row>
    <row r="1470" spans="1:58" x14ac:dyDescent="0.2">
      <c r="A1470" s="29">
        <v>1469</v>
      </c>
      <c r="B1470" s="7" t="s">
        <v>6</v>
      </c>
      <c r="C1470" s="3">
        <v>39972</v>
      </c>
      <c r="D1470" s="4" t="s">
        <v>3</v>
      </c>
      <c r="E1470" s="4" t="s">
        <v>166</v>
      </c>
      <c r="F1470" s="5" t="s">
        <v>188</v>
      </c>
      <c r="G1470" s="6">
        <v>0.90833333333333333</v>
      </c>
      <c r="H1470" s="6">
        <v>0.90972222222222221</v>
      </c>
      <c r="I1470" s="85">
        <f t="shared" si="22"/>
        <v>1.9999999999999929</v>
      </c>
      <c r="J1470" s="86">
        <f>I1470*Segmentos!$D$7*(AH1470%)*IF(ISNUMBER(AI1470),AI1470%,0)</f>
        <v>45359.999999999847</v>
      </c>
      <c r="K1470" s="86">
        <f>I1470*Segmentos!$D$7*(AL1470%)*IF(ISNUMBER(AM1470),AM1470%,0)</f>
        <v>36671.999999999876</v>
      </c>
      <c r="L1470" s="4"/>
      <c r="M1470" s="2">
        <v>5.13</v>
      </c>
      <c r="N1470" s="2">
        <v>5.6</v>
      </c>
      <c r="O1470" s="2">
        <v>92.5</v>
      </c>
      <c r="P1470" s="2">
        <v>90.292100000000005</v>
      </c>
      <c r="Q1470" s="2">
        <v>2.82</v>
      </c>
      <c r="R1470" s="2">
        <v>3.6</v>
      </c>
      <c r="S1470" s="2">
        <v>77.599999999999994</v>
      </c>
      <c r="T1470" s="2">
        <v>8.2619000000000007</v>
      </c>
      <c r="U1470" s="2">
        <v>2.6</v>
      </c>
      <c r="V1470" s="2">
        <v>2.9</v>
      </c>
      <c r="W1470" s="2">
        <v>90</v>
      </c>
      <c r="X1470" s="2">
        <v>9.5923999999999996</v>
      </c>
      <c r="Y1470" s="2">
        <v>5.29</v>
      </c>
      <c r="Z1470" s="2">
        <v>5.8</v>
      </c>
      <c r="AA1470" s="2">
        <v>91.2</v>
      </c>
      <c r="AB1470" s="2">
        <v>27.456199999999999</v>
      </c>
      <c r="AC1470" s="2">
        <v>7.79</v>
      </c>
      <c r="AD1470" s="2">
        <v>8</v>
      </c>
      <c r="AE1470" s="2">
        <v>97.4</v>
      </c>
      <c r="AF1470" s="2">
        <v>44.9816</v>
      </c>
      <c r="AG1470" s="2">
        <v>5.7</v>
      </c>
      <c r="AH1470" s="22">
        <v>6.3</v>
      </c>
      <c r="AI1470" s="22">
        <v>90</v>
      </c>
      <c r="AJ1470" s="22">
        <v>47.585500000000003</v>
      </c>
      <c r="AK1470" s="18">
        <v>4.62</v>
      </c>
      <c r="AL1470" s="18">
        <v>4.8</v>
      </c>
      <c r="AM1470" s="18">
        <v>95.5</v>
      </c>
      <c r="AN1470" s="2">
        <v>42.706600000000002</v>
      </c>
      <c r="AO1470" s="2">
        <v>4.13</v>
      </c>
      <c r="AP1470" s="2">
        <v>4.8</v>
      </c>
      <c r="AQ1470" s="2">
        <v>85.7</v>
      </c>
      <c r="AR1470" s="2">
        <v>7.9446000000000003</v>
      </c>
      <c r="AS1470" s="2">
        <v>4.2</v>
      </c>
      <c r="AT1470" s="2">
        <v>4.5999999999999996</v>
      </c>
      <c r="AU1470" s="2">
        <v>92.3</v>
      </c>
      <c r="AV1470" s="2">
        <v>16.265999999999998</v>
      </c>
      <c r="AW1470" s="2">
        <v>5.68</v>
      </c>
      <c r="AX1470" s="2">
        <v>6</v>
      </c>
      <c r="AY1470" s="2">
        <v>95.4</v>
      </c>
      <c r="AZ1470" s="2">
        <v>28.731300000000001</v>
      </c>
      <c r="BA1470" s="2">
        <v>5.55</v>
      </c>
      <c r="BB1470" s="2">
        <v>6</v>
      </c>
      <c r="BC1470" s="2">
        <v>92.1</v>
      </c>
      <c r="BD1470" s="2">
        <v>37.350200000000001</v>
      </c>
      <c r="BE1470" s="4"/>
      <c r="BF1470" s="4"/>
    </row>
    <row r="1471" spans="1:58" x14ac:dyDescent="0.2">
      <c r="A1471" s="29">
        <v>1470</v>
      </c>
      <c r="B1471" s="7" t="s">
        <v>31</v>
      </c>
      <c r="C1471" s="3">
        <v>39972</v>
      </c>
      <c r="D1471" s="4" t="s">
        <v>28</v>
      </c>
      <c r="E1471" s="4" t="s">
        <v>166</v>
      </c>
      <c r="F1471" s="5" t="s">
        <v>188</v>
      </c>
      <c r="G1471" s="6">
        <v>0.91111111111111109</v>
      </c>
      <c r="H1471" s="6">
        <v>0.9145833333333333</v>
      </c>
      <c r="I1471" s="85">
        <f t="shared" si="22"/>
        <v>4.9999999999999822</v>
      </c>
      <c r="J1471" s="86">
        <f>I1471*Segmentos!$D$7*(AH1471%)*IF(ISNUMBER(AI1471),AI1471%,0)</f>
        <v>6979.9999999999745</v>
      </c>
      <c r="K1471" s="86">
        <f>I1471*Segmentos!$D$7*(AL1471%)*IF(ISNUMBER(AM1471),AM1471%,0)</f>
        <v>27935.999999999902</v>
      </c>
      <c r="L1471" s="4"/>
      <c r="M1471" s="2">
        <v>0.91</v>
      </c>
      <c r="N1471" s="2">
        <v>1.2</v>
      </c>
      <c r="O1471" s="2">
        <v>76</v>
      </c>
      <c r="P1471" s="2">
        <v>87.637699999999995</v>
      </c>
      <c r="Q1471" s="2">
        <v>0.24</v>
      </c>
      <c r="R1471" s="2">
        <v>0.3</v>
      </c>
      <c r="S1471" s="2">
        <v>80</v>
      </c>
      <c r="T1471" s="2">
        <v>3.8837999999999999</v>
      </c>
      <c r="U1471" s="2">
        <v>0.11</v>
      </c>
      <c r="V1471" s="2">
        <v>0.3</v>
      </c>
      <c r="W1471" s="2">
        <v>34.299999999999997</v>
      </c>
      <c r="X1471" s="2">
        <v>2.2690999999999999</v>
      </c>
      <c r="Y1471" s="2">
        <v>0.91</v>
      </c>
      <c r="Z1471" s="2">
        <v>1.3</v>
      </c>
      <c r="AA1471" s="2">
        <v>68.900000000000006</v>
      </c>
      <c r="AB1471" s="2">
        <v>25.836300000000001</v>
      </c>
      <c r="AC1471" s="2">
        <v>1.77</v>
      </c>
      <c r="AD1471" s="2">
        <v>2.1</v>
      </c>
      <c r="AE1471" s="2">
        <v>83.8</v>
      </c>
      <c r="AF1471" s="2">
        <v>55.648600000000002</v>
      </c>
      <c r="AG1471" s="2">
        <v>0.37</v>
      </c>
      <c r="AH1471" s="22">
        <v>0.5</v>
      </c>
      <c r="AI1471" s="22">
        <v>69.8</v>
      </c>
      <c r="AJ1471" s="22">
        <v>16.9024</v>
      </c>
      <c r="AK1471" s="18">
        <v>1.4</v>
      </c>
      <c r="AL1471" s="18">
        <v>1.8</v>
      </c>
      <c r="AM1471" s="18">
        <v>77.599999999999994</v>
      </c>
      <c r="AN1471" s="2">
        <v>70.735299999999995</v>
      </c>
      <c r="AO1471" s="2">
        <v>0.46</v>
      </c>
      <c r="AP1471" s="2">
        <v>0.8</v>
      </c>
      <c r="AQ1471" s="2">
        <v>56.4</v>
      </c>
      <c r="AR1471" s="2">
        <v>4.8025000000000002</v>
      </c>
      <c r="AS1471" s="2">
        <v>1.18</v>
      </c>
      <c r="AT1471" s="2">
        <v>1.5</v>
      </c>
      <c r="AU1471" s="2">
        <v>79.3</v>
      </c>
      <c r="AV1471" s="2">
        <v>24.9726</v>
      </c>
      <c r="AW1471" s="2">
        <v>0.98</v>
      </c>
      <c r="AX1471" s="2">
        <v>1.1000000000000001</v>
      </c>
      <c r="AY1471" s="2">
        <v>87.9</v>
      </c>
      <c r="AZ1471" s="2">
        <v>27.0307</v>
      </c>
      <c r="BA1471" s="2">
        <v>0.84</v>
      </c>
      <c r="BB1471" s="2">
        <v>1.2</v>
      </c>
      <c r="BC1471" s="2">
        <v>69.099999999999994</v>
      </c>
      <c r="BD1471" s="2">
        <v>30.831900000000001</v>
      </c>
      <c r="BE1471" s="4"/>
      <c r="BF1471" s="4"/>
    </row>
    <row r="1472" spans="1:58" x14ac:dyDescent="0.2">
      <c r="A1472" s="29">
        <v>1471</v>
      </c>
      <c r="B1472" s="7" t="s">
        <v>108</v>
      </c>
      <c r="C1472" s="3">
        <v>39972</v>
      </c>
      <c r="D1472" s="4" t="s">
        <v>3</v>
      </c>
      <c r="E1472" s="4" t="s">
        <v>167</v>
      </c>
      <c r="F1472" s="5" t="s">
        <v>188</v>
      </c>
      <c r="G1472" s="6">
        <v>0.91666666666666663</v>
      </c>
      <c r="H1472" s="6">
        <v>0.97430555555555554</v>
      </c>
      <c r="I1472" s="85">
        <f t="shared" si="22"/>
        <v>83.000000000000028</v>
      </c>
      <c r="J1472" s="86">
        <f>I1472*Segmentos!$D$7*(AH1472%)*IF(ISNUMBER(AI1472),AI1472%,0)</f>
        <v>2672467.2000000007</v>
      </c>
      <c r="K1472" s="86">
        <f>I1472*Segmentos!$D$7*(AL1472%)*IF(ISNUMBER(AM1472),AM1472%,0)</f>
        <v>2551088.0000000009</v>
      </c>
      <c r="L1472" s="4"/>
      <c r="M1472" s="2">
        <v>7.86</v>
      </c>
      <c r="N1472" s="2">
        <v>23</v>
      </c>
      <c r="O1472" s="2">
        <v>34.200000000000003</v>
      </c>
      <c r="P1472" s="2">
        <v>87.751800000000003</v>
      </c>
      <c r="Q1472" s="2">
        <v>3.76</v>
      </c>
      <c r="R1472" s="2">
        <v>15.3</v>
      </c>
      <c r="S1472" s="2">
        <v>24.6</v>
      </c>
      <c r="T1472" s="2">
        <v>7.0103999999999997</v>
      </c>
      <c r="U1472" s="2">
        <v>7.16</v>
      </c>
      <c r="V1472" s="2">
        <v>22.2</v>
      </c>
      <c r="W1472" s="2">
        <v>32.200000000000003</v>
      </c>
      <c r="X1472" s="2">
        <v>16.744199999999999</v>
      </c>
      <c r="Y1472" s="2">
        <v>7.43</v>
      </c>
      <c r="Z1472" s="2">
        <v>23.7</v>
      </c>
      <c r="AA1472" s="2">
        <v>31.3</v>
      </c>
      <c r="AB1472" s="2">
        <v>24.485900000000001</v>
      </c>
      <c r="AC1472" s="2">
        <v>10.78</v>
      </c>
      <c r="AD1472" s="2">
        <v>26.7</v>
      </c>
      <c r="AE1472" s="2">
        <v>40.4</v>
      </c>
      <c r="AF1472" s="2">
        <v>39.511299999999999</v>
      </c>
      <c r="AG1472" s="2">
        <v>8.0500000000000007</v>
      </c>
      <c r="AH1472" s="22">
        <v>23.4</v>
      </c>
      <c r="AI1472" s="22">
        <v>34.4</v>
      </c>
      <c r="AJ1472" s="22">
        <v>42.618099999999998</v>
      </c>
      <c r="AK1472" s="18">
        <v>7.69</v>
      </c>
      <c r="AL1472" s="18">
        <v>22.6</v>
      </c>
      <c r="AM1472" s="18">
        <v>34</v>
      </c>
      <c r="AN1472" s="2">
        <v>45.133699999999997</v>
      </c>
      <c r="AO1472" s="2">
        <v>4.18</v>
      </c>
      <c r="AP1472" s="2">
        <v>15.5</v>
      </c>
      <c r="AQ1472" s="2">
        <v>27</v>
      </c>
      <c r="AR1472" s="2">
        <v>5.0942999999999996</v>
      </c>
      <c r="AS1472" s="2">
        <v>4.38</v>
      </c>
      <c r="AT1472" s="2">
        <v>18.5</v>
      </c>
      <c r="AU1472" s="2">
        <v>23.7</v>
      </c>
      <c r="AV1472" s="2">
        <v>10.7737</v>
      </c>
      <c r="AW1472" s="2">
        <v>10.19</v>
      </c>
      <c r="AX1472" s="2">
        <v>24.3</v>
      </c>
      <c r="AY1472" s="2">
        <v>42</v>
      </c>
      <c r="AZ1472" s="2">
        <v>32.711300000000001</v>
      </c>
      <c r="BA1472" s="2">
        <v>9.17</v>
      </c>
      <c r="BB1472" s="2">
        <v>26.8</v>
      </c>
      <c r="BC1472" s="2">
        <v>34.200000000000003</v>
      </c>
      <c r="BD1472" s="2">
        <v>39.172499999999999</v>
      </c>
      <c r="BE1472" s="4"/>
      <c r="BF1472" s="4"/>
    </row>
    <row r="1473" spans="1:58" x14ac:dyDescent="0.2">
      <c r="A1473" s="29">
        <v>1472</v>
      </c>
      <c r="B1473" s="7" t="s">
        <v>37</v>
      </c>
      <c r="C1473" s="3">
        <v>39972</v>
      </c>
      <c r="D1473" s="4" t="s">
        <v>28</v>
      </c>
      <c r="E1473" s="4" t="s">
        <v>173</v>
      </c>
      <c r="F1473" s="5" t="s">
        <v>188</v>
      </c>
      <c r="G1473" s="6">
        <v>0.87430555555555556</v>
      </c>
      <c r="H1473" s="6">
        <v>0.875</v>
      </c>
      <c r="I1473" s="85">
        <f t="shared" si="22"/>
        <v>0.99999999999999645</v>
      </c>
      <c r="J1473" s="86">
        <f>I1473*Segmentos!$D$7*(AH1473%)*IF(ISNUMBER(AI1473),AI1473%,0)</f>
        <v>2799.99999999999</v>
      </c>
      <c r="K1473" s="86">
        <f>I1473*Segmentos!$D$7*(AL1473%)*IF(ISNUMBER(AM1473),AM1473%,0)</f>
        <v>5199.9999999999827</v>
      </c>
      <c r="L1473" s="4"/>
      <c r="M1473" s="2">
        <v>0.97</v>
      </c>
      <c r="N1473" s="2">
        <v>1</v>
      </c>
      <c r="O1473" s="2">
        <v>100</v>
      </c>
      <c r="P1473" s="2">
        <v>77.716499999999996</v>
      </c>
      <c r="Q1473" s="2">
        <v>0.21</v>
      </c>
      <c r="R1473" s="2">
        <v>0.2</v>
      </c>
      <c r="S1473" s="2">
        <v>100</v>
      </c>
      <c r="T1473" s="2">
        <v>2.8512</v>
      </c>
      <c r="U1473" s="2">
        <v>0</v>
      </c>
      <c r="V1473" s="2">
        <v>0</v>
      </c>
      <c r="W1473" s="8" t="s">
        <v>577</v>
      </c>
      <c r="X1473" s="2">
        <v>0</v>
      </c>
      <c r="Y1473" s="2">
        <v>2.0299999999999998</v>
      </c>
      <c r="Z1473" s="2">
        <v>2</v>
      </c>
      <c r="AA1473" s="2">
        <v>100</v>
      </c>
      <c r="AB1473" s="2">
        <v>47.917900000000003</v>
      </c>
      <c r="AC1473" s="2">
        <v>1.03</v>
      </c>
      <c r="AD1473" s="2">
        <v>1</v>
      </c>
      <c r="AE1473" s="2">
        <v>100</v>
      </c>
      <c r="AF1473" s="2">
        <v>26.947399999999998</v>
      </c>
      <c r="AG1473" s="2">
        <v>0.66</v>
      </c>
      <c r="AH1473" s="22">
        <v>0.7</v>
      </c>
      <c r="AI1473" s="22">
        <v>100</v>
      </c>
      <c r="AJ1473" s="22">
        <v>24.8813</v>
      </c>
      <c r="AK1473" s="18">
        <v>1.26</v>
      </c>
      <c r="AL1473" s="18">
        <v>1.3</v>
      </c>
      <c r="AM1473" s="18">
        <v>100</v>
      </c>
      <c r="AN1473" s="2">
        <v>52.835299999999997</v>
      </c>
      <c r="AO1473" s="2">
        <v>0.37</v>
      </c>
      <c r="AP1473" s="2">
        <v>0.4</v>
      </c>
      <c r="AQ1473" s="2">
        <v>100</v>
      </c>
      <c r="AR1473" s="2">
        <v>3.2244999999999999</v>
      </c>
      <c r="AS1473" s="2">
        <v>0.49</v>
      </c>
      <c r="AT1473" s="2">
        <v>0.5</v>
      </c>
      <c r="AU1473" s="2">
        <v>100</v>
      </c>
      <c r="AV1473" s="2">
        <v>8.6065000000000005</v>
      </c>
      <c r="AW1473" s="2">
        <v>1.43</v>
      </c>
      <c r="AX1473" s="2">
        <v>1.4</v>
      </c>
      <c r="AY1473" s="2">
        <v>100</v>
      </c>
      <c r="AZ1473" s="2">
        <v>32.755699999999997</v>
      </c>
      <c r="BA1473" s="2">
        <v>1.08</v>
      </c>
      <c r="BB1473" s="2">
        <v>1.1000000000000001</v>
      </c>
      <c r="BC1473" s="2">
        <v>100</v>
      </c>
      <c r="BD1473" s="2">
        <v>33.129899999999999</v>
      </c>
      <c r="BE1473" s="4"/>
      <c r="BF1473" s="4"/>
    </row>
    <row r="1474" spans="1:58" x14ac:dyDescent="0.2">
      <c r="A1474" s="29">
        <v>1473</v>
      </c>
      <c r="B1474" s="7" t="s">
        <v>14</v>
      </c>
      <c r="C1474" s="3">
        <v>39972</v>
      </c>
      <c r="D1474" s="4" t="s">
        <v>13</v>
      </c>
      <c r="E1474" s="4" t="s">
        <v>163</v>
      </c>
      <c r="F1474" s="5" t="s">
        <v>188</v>
      </c>
      <c r="G1474" s="6">
        <v>0.8520833333333333</v>
      </c>
      <c r="H1474" s="6">
        <v>0.875</v>
      </c>
      <c r="I1474" s="85">
        <f t="shared" si="22"/>
        <v>33.000000000000043</v>
      </c>
      <c r="J1474" s="86">
        <f>I1474*Segmentos!$D$7*(AH1474%)*IF(ISNUMBER(AI1474),AI1474%,0)</f>
        <v>1028227.2000000014</v>
      </c>
      <c r="K1474" s="86">
        <f>I1474*Segmentos!$D$7*(AL1474%)*IF(ISNUMBER(AM1474),AM1474%,0)</f>
        <v>1292148.0000000019</v>
      </c>
      <c r="L1474" s="4"/>
      <c r="M1474" s="2">
        <v>8.85</v>
      </c>
      <c r="N1474" s="2">
        <v>11.9</v>
      </c>
      <c r="O1474" s="2">
        <v>74.2</v>
      </c>
      <c r="P1474" s="2">
        <v>84.572999999999993</v>
      </c>
      <c r="Q1474" s="2">
        <v>7.14</v>
      </c>
      <c r="R1474" s="2">
        <v>9.8000000000000007</v>
      </c>
      <c r="S1474" s="2">
        <v>72.900000000000006</v>
      </c>
      <c r="T1474" s="2">
        <v>11.385899999999999</v>
      </c>
      <c r="U1474" s="2">
        <v>7.25</v>
      </c>
      <c r="V1474" s="2">
        <v>9.6999999999999993</v>
      </c>
      <c r="W1474" s="2">
        <v>74.900000000000006</v>
      </c>
      <c r="X1474" s="2">
        <v>14.530200000000001</v>
      </c>
      <c r="Y1474" s="2">
        <v>8.2200000000000006</v>
      </c>
      <c r="Z1474" s="2">
        <v>10.9</v>
      </c>
      <c r="AA1474" s="2">
        <v>75.2</v>
      </c>
      <c r="AB1474" s="2">
        <v>23.202999999999999</v>
      </c>
      <c r="AC1474" s="2">
        <v>11.3</v>
      </c>
      <c r="AD1474" s="2">
        <v>15.3</v>
      </c>
      <c r="AE1474" s="2">
        <v>73.7</v>
      </c>
      <c r="AF1474" s="2">
        <v>35.453899999999997</v>
      </c>
      <c r="AG1474" s="2">
        <v>7.78</v>
      </c>
      <c r="AH1474" s="22">
        <v>10.7</v>
      </c>
      <c r="AI1474" s="22">
        <v>72.8</v>
      </c>
      <c r="AJ1474" s="22">
        <v>35.282200000000003</v>
      </c>
      <c r="AK1474" s="18">
        <v>9.81</v>
      </c>
      <c r="AL1474" s="18">
        <v>13</v>
      </c>
      <c r="AM1474" s="18">
        <v>75.3</v>
      </c>
      <c r="AN1474" s="2">
        <v>49.290799999999997</v>
      </c>
      <c r="AO1474" s="2">
        <v>5.94</v>
      </c>
      <c r="AP1474" s="2">
        <v>11.9</v>
      </c>
      <c r="AQ1474" s="2">
        <v>50.1</v>
      </c>
      <c r="AR1474" s="2">
        <v>6.2041000000000004</v>
      </c>
      <c r="AS1474" s="2">
        <v>4.91</v>
      </c>
      <c r="AT1474" s="2">
        <v>8.1999999999999993</v>
      </c>
      <c r="AU1474" s="2">
        <v>59.7</v>
      </c>
      <c r="AV1474" s="2">
        <v>10.3347</v>
      </c>
      <c r="AW1474" s="2">
        <v>8.1999999999999993</v>
      </c>
      <c r="AX1474" s="2">
        <v>10.6</v>
      </c>
      <c r="AY1474" s="2">
        <v>77</v>
      </c>
      <c r="AZ1474" s="2">
        <v>22.5488</v>
      </c>
      <c r="BA1474" s="2">
        <v>12.43</v>
      </c>
      <c r="BB1474" s="2">
        <v>15</v>
      </c>
      <c r="BC1474" s="2">
        <v>82.7</v>
      </c>
      <c r="BD1474" s="2">
        <v>45.485399999999998</v>
      </c>
      <c r="BE1474" s="4"/>
      <c r="BF1474" s="4"/>
    </row>
    <row r="1475" spans="1:58" x14ac:dyDescent="0.2">
      <c r="A1475" s="29">
        <v>1474</v>
      </c>
      <c r="B1475" s="7" t="s">
        <v>10</v>
      </c>
      <c r="C1475" s="3">
        <v>39972</v>
      </c>
      <c r="D1475" s="4" t="s">
        <v>8</v>
      </c>
      <c r="E1475" s="4" t="s">
        <v>164</v>
      </c>
      <c r="F1475" s="5" t="s">
        <v>188</v>
      </c>
      <c r="G1475" s="6">
        <v>0.87361111111111101</v>
      </c>
      <c r="H1475" s="6">
        <v>0.91874999999999996</v>
      </c>
      <c r="I1475" s="85">
        <f t="shared" ref="I1475:I1538" si="23">IF(H1475&gt;=G1475,(H1475-G1475)*24*60,("24:00:00"-G1475+H1475)*24*60)</f>
        <v>65.000000000000085</v>
      </c>
      <c r="J1475" s="86">
        <f>I1475*Segmentos!$D$7*(AH1475%)*IF(ISNUMBER(AI1475),AI1475%,0)</f>
        <v>1957176.0000000023</v>
      </c>
      <c r="K1475" s="86">
        <f>I1475*Segmentos!$D$7*(AL1475%)*IF(ISNUMBER(AM1475),AM1475%,0)</f>
        <v>1847300.0000000023</v>
      </c>
      <c r="L1475" s="4"/>
      <c r="M1475" s="2">
        <v>7.3</v>
      </c>
      <c r="N1475" s="2">
        <v>18.899999999999999</v>
      </c>
      <c r="O1475" s="2">
        <v>38.700000000000003</v>
      </c>
      <c r="P1475" s="2">
        <v>88.478899999999996</v>
      </c>
      <c r="Q1475" s="2">
        <v>2.15</v>
      </c>
      <c r="R1475" s="2">
        <v>9.1999999999999993</v>
      </c>
      <c r="S1475" s="2">
        <v>23.2</v>
      </c>
      <c r="T1475" s="2">
        <v>4.3372999999999999</v>
      </c>
      <c r="U1475" s="2">
        <v>3.94</v>
      </c>
      <c r="V1475" s="2">
        <v>14.5</v>
      </c>
      <c r="W1475" s="2">
        <v>27.2</v>
      </c>
      <c r="X1475" s="2">
        <v>10.0198</v>
      </c>
      <c r="Y1475" s="2">
        <v>8.59</v>
      </c>
      <c r="Z1475" s="2">
        <v>21</v>
      </c>
      <c r="AA1475" s="2">
        <v>40.9</v>
      </c>
      <c r="AB1475" s="2">
        <v>30.7361</v>
      </c>
      <c r="AC1475" s="2">
        <v>10.91</v>
      </c>
      <c r="AD1475" s="2">
        <v>24.6</v>
      </c>
      <c r="AE1475" s="2">
        <v>44.3</v>
      </c>
      <c r="AF1475" s="2">
        <v>43.3857</v>
      </c>
      <c r="AG1475" s="2">
        <v>7.53</v>
      </c>
      <c r="AH1475" s="22">
        <v>20.399999999999999</v>
      </c>
      <c r="AI1475" s="22">
        <v>36.9</v>
      </c>
      <c r="AJ1475" s="22">
        <v>43.267899999999997</v>
      </c>
      <c r="AK1475" s="18">
        <v>7.1</v>
      </c>
      <c r="AL1475" s="18">
        <v>17.5</v>
      </c>
      <c r="AM1475" s="18">
        <v>40.6</v>
      </c>
      <c r="AN1475" s="2">
        <v>45.210999999999999</v>
      </c>
      <c r="AO1475" s="2">
        <v>3.57</v>
      </c>
      <c r="AP1475" s="2">
        <v>16.3</v>
      </c>
      <c r="AQ1475" s="2">
        <v>21.9</v>
      </c>
      <c r="AR1475" s="2">
        <v>4.7244000000000002</v>
      </c>
      <c r="AS1475" s="2">
        <v>4.3499999999999996</v>
      </c>
      <c r="AT1475" s="2">
        <v>15.1</v>
      </c>
      <c r="AU1475" s="2">
        <v>28.9</v>
      </c>
      <c r="AV1475" s="2">
        <v>11.620100000000001</v>
      </c>
      <c r="AW1475" s="2">
        <v>5.49</v>
      </c>
      <c r="AX1475" s="2">
        <v>17.3</v>
      </c>
      <c r="AY1475" s="2">
        <v>31.8</v>
      </c>
      <c r="AZ1475" s="2">
        <v>19.138000000000002</v>
      </c>
      <c r="BA1475" s="2">
        <v>11.42</v>
      </c>
      <c r="BB1475" s="2">
        <v>23</v>
      </c>
      <c r="BC1475" s="2">
        <v>49.7</v>
      </c>
      <c r="BD1475" s="2">
        <v>52.996299999999998</v>
      </c>
      <c r="BE1475" s="4"/>
      <c r="BF1475" s="4"/>
    </row>
    <row r="1476" spans="1:58" x14ac:dyDescent="0.2">
      <c r="A1476" s="29">
        <v>1475</v>
      </c>
      <c r="B1476" s="7" t="s">
        <v>27</v>
      </c>
      <c r="C1476" s="3">
        <v>39972</v>
      </c>
      <c r="D1476" s="4" t="s">
        <v>21</v>
      </c>
      <c r="E1476" s="4" t="s">
        <v>169</v>
      </c>
      <c r="F1476" s="5" t="s">
        <v>188</v>
      </c>
      <c r="G1476" s="6">
        <v>0.91666666666666663</v>
      </c>
      <c r="H1476" s="6">
        <v>0.94791666666666663</v>
      </c>
      <c r="I1476" s="85">
        <f t="shared" si="23"/>
        <v>45</v>
      </c>
      <c r="J1476" s="86">
        <f>I1476*Segmentos!$D$7*(AH1476%)*IF(ISNUMBER(AI1476),AI1476%,0)</f>
        <v>131400</v>
      </c>
      <c r="K1476" s="86">
        <f>I1476*Segmentos!$D$7*(AL1476%)*IF(ISNUMBER(AM1476),AM1476%,0)</f>
        <v>82080</v>
      </c>
      <c r="L1476" s="4"/>
      <c r="M1476" s="2">
        <v>0.57999999999999996</v>
      </c>
      <c r="N1476" s="2">
        <v>2</v>
      </c>
      <c r="O1476" s="2">
        <v>29.2</v>
      </c>
      <c r="P1476" s="2">
        <v>81.061899999999994</v>
      </c>
      <c r="Q1476" s="2">
        <v>0.06</v>
      </c>
      <c r="R1476" s="2">
        <v>0.6</v>
      </c>
      <c r="S1476" s="2">
        <v>9.5</v>
      </c>
      <c r="T1476" s="2">
        <v>1.3748</v>
      </c>
      <c r="U1476" s="2">
        <v>0.19</v>
      </c>
      <c r="V1476" s="2">
        <v>2.2999999999999998</v>
      </c>
      <c r="W1476" s="2">
        <v>8.1</v>
      </c>
      <c r="X1476" s="2">
        <v>5.5087000000000002</v>
      </c>
      <c r="Y1476" s="2">
        <v>1.22</v>
      </c>
      <c r="Z1476" s="2">
        <v>2.7</v>
      </c>
      <c r="AA1476" s="2">
        <v>44.4</v>
      </c>
      <c r="AB1476" s="2">
        <v>49.999099999999999</v>
      </c>
      <c r="AC1476" s="2">
        <v>0.53</v>
      </c>
      <c r="AD1476" s="2">
        <v>1.8</v>
      </c>
      <c r="AE1476" s="2">
        <v>29</v>
      </c>
      <c r="AF1476" s="2">
        <v>24.179300000000001</v>
      </c>
      <c r="AG1476" s="2">
        <v>0.71</v>
      </c>
      <c r="AH1476" s="22">
        <v>2</v>
      </c>
      <c r="AI1476" s="22">
        <v>36.5</v>
      </c>
      <c r="AJ1476" s="22">
        <v>47.051099999999998</v>
      </c>
      <c r="AK1476" s="18">
        <v>0.46</v>
      </c>
      <c r="AL1476" s="18">
        <v>2</v>
      </c>
      <c r="AM1476" s="18">
        <v>22.8</v>
      </c>
      <c r="AN1476" s="2">
        <v>34.010800000000003</v>
      </c>
      <c r="AO1476" s="2">
        <v>0.1</v>
      </c>
      <c r="AP1476" s="2">
        <v>0.6</v>
      </c>
      <c r="AQ1476" s="2">
        <v>15.4</v>
      </c>
      <c r="AR1476" s="2">
        <v>1.4661999999999999</v>
      </c>
      <c r="AS1476" s="2">
        <v>0.52</v>
      </c>
      <c r="AT1476" s="2">
        <v>2.1</v>
      </c>
      <c r="AU1476" s="2">
        <v>25</v>
      </c>
      <c r="AV1476" s="2">
        <v>15.8131</v>
      </c>
      <c r="AW1476" s="2">
        <v>1.22</v>
      </c>
      <c r="AX1476" s="2">
        <v>2.5</v>
      </c>
      <c r="AY1476" s="2">
        <v>49.5</v>
      </c>
      <c r="AZ1476" s="2">
        <v>48.777700000000003</v>
      </c>
      <c r="BA1476" s="2">
        <v>0.28000000000000003</v>
      </c>
      <c r="BB1476" s="2">
        <v>2</v>
      </c>
      <c r="BC1476" s="2">
        <v>14.1</v>
      </c>
      <c r="BD1476" s="2">
        <v>15.005000000000001</v>
      </c>
      <c r="BE1476" s="4"/>
      <c r="BF1476" s="4"/>
    </row>
    <row r="1477" spans="1:58" x14ac:dyDescent="0.2">
      <c r="A1477" s="29">
        <v>1476</v>
      </c>
      <c r="B1477" s="7" t="s">
        <v>83</v>
      </c>
      <c r="C1477" s="3">
        <v>39972</v>
      </c>
      <c r="D1477" s="4" t="s">
        <v>21</v>
      </c>
      <c r="E1477" s="4" t="s">
        <v>170</v>
      </c>
      <c r="F1477" s="5" t="s">
        <v>188</v>
      </c>
      <c r="G1477" s="6">
        <v>0.87569444444444444</v>
      </c>
      <c r="H1477" s="6">
        <v>0.89027777777777783</v>
      </c>
      <c r="I1477" s="85">
        <f t="shared" si="23"/>
        <v>21.000000000000085</v>
      </c>
      <c r="J1477" s="86">
        <f>I1477*Segmentos!$D$7*(AH1477%)*IF(ISNUMBER(AI1477),AI1477%,0)</f>
        <v>49434.000000000204</v>
      </c>
      <c r="K1477" s="86">
        <f>I1477*Segmentos!$D$7*(AL1477%)*IF(ISNUMBER(AM1477),AM1477%,0)</f>
        <v>24108.000000000091</v>
      </c>
      <c r="L1477" s="4"/>
      <c r="M1477" s="2">
        <v>0.44</v>
      </c>
      <c r="N1477" s="2">
        <v>0.9</v>
      </c>
      <c r="O1477" s="2">
        <v>48.5</v>
      </c>
      <c r="P1477" s="2">
        <v>53.644399999999997</v>
      </c>
      <c r="Q1477" s="2">
        <v>0.02</v>
      </c>
      <c r="R1477" s="2">
        <v>0.4</v>
      </c>
      <c r="S1477" s="2">
        <v>4.8</v>
      </c>
      <c r="T1477" s="2">
        <v>0.35709999999999997</v>
      </c>
      <c r="U1477" s="2">
        <v>0.44</v>
      </c>
      <c r="V1477" s="2">
        <v>0.7</v>
      </c>
      <c r="W1477" s="2">
        <v>67.7</v>
      </c>
      <c r="X1477" s="2">
        <v>11.322100000000001</v>
      </c>
      <c r="Y1477" s="2">
        <v>0.73</v>
      </c>
      <c r="Z1477" s="2">
        <v>1.4</v>
      </c>
      <c r="AA1477" s="2">
        <v>52.7</v>
      </c>
      <c r="AB1477" s="2">
        <v>26.411200000000001</v>
      </c>
      <c r="AC1477" s="2">
        <v>0.39</v>
      </c>
      <c r="AD1477" s="2">
        <v>0.9</v>
      </c>
      <c r="AE1477" s="2">
        <v>42.9</v>
      </c>
      <c r="AF1477" s="2">
        <v>15.554</v>
      </c>
      <c r="AG1477" s="2">
        <v>0.61</v>
      </c>
      <c r="AH1477" s="22">
        <v>1.1000000000000001</v>
      </c>
      <c r="AI1477" s="22">
        <v>53.5</v>
      </c>
      <c r="AJ1477" s="22">
        <v>35.667200000000001</v>
      </c>
      <c r="AK1477" s="18">
        <v>0.28000000000000003</v>
      </c>
      <c r="AL1477" s="18">
        <v>0.7</v>
      </c>
      <c r="AM1477" s="18">
        <v>41</v>
      </c>
      <c r="AN1477" s="2">
        <v>17.9772</v>
      </c>
      <c r="AO1477" s="2">
        <v>0</v>
      </c>
      <c r="AP1477" s="2">
        <v>0</v>
      </c>
      <c r="AQ1477" s="8" t="s">
        <v>577</v>
      </c>
      <c r="AR1477" s="2">
        <v>0</v>
      </c>
      <c r="AS1477" s="2">
        <v>0.53</v>
      </c>
      <c r="AT1477" s="2">
        <v>0.7</v>
      </c>
      <c r="AU1477" s="2">
        <v>72.3</v>
      </c>
      <c r="AV1477" s="2">
        <v>14.4367</v>
      </c>
      <c r="AW1477" s="2">
        <v>0.89</v>
      </c>
      <c r="AX1477" s="2">
        <v>1.6</v>
      </c>
      <c r="AY1477" s="2">
        <v>55.6</v>
      </c>
      <c r="AZ1477" s="2">
        <v>31.458500000000001</v>
      </c>
      <c r="BA1477" s="2">
        <v>0.17</v>
      </c>
      <c r="BB1477" s="2">
        <v>0.7</v>
      </c>
      <c r="BC1477" s="2">
        <v>22.8</v>
      </c>
      <c r="BD1477" s="2">
        <v>7.7492000000000001</v>
      </c>
      <c r="BE1477" s="4"/>
      <c r="BF1477" s="4"/>
    </row>
    <row r="1478" spans="1:58" x14ac:dyDescent="0.2">
      <c r="A1478" s="29">
        <v>1477</v>
      </c>
      <c r="B1478" s="7" t="s">
        <v>23</v>
      </c>
      <c r="C1478" s="3">
        <v>39972</v>
      </c>
      <c r="D1478" s="4" t="s">
        <v>21</v>
      </c>
      <c r="E1478" s="4" t="s">
        <v>170</v>
      </c>
      <c r="F1478" s="5" t="s">
        <v>188</v>
      </c>
      <c r="G1478" s="6">
        <v>0.91111111111111109</v>
      </c>
      <c r="H1478" s="6">
        <v>0.9159722222222223</v>
      </c>
      <c r="I1478" s="85">
        <f t="shared" si="23"/>
        <v>7.000000000000135</v>
      </c>
      <c r="J1478" s="86">
        <f>I1478*Segmentos!$D$7*(AH1478%)*IF(ISNUMBER(AI1478),AI1478%,0)</f>
        <v>18636.800000000363</v>
      </c>
      <c r="K1478" s="86">
        <f>I1478*Segmentos!$D$7*(AL1478%)*IF(ISNUMBER(AM1478),AM1478%,0)</f>
        <v>11603.200000000224</v>
      </c>
      <c r="L1478" s="4"/>
      <c r="M1478" s="2">
        <v>0.54</v>
      </c>
      <c r="N1478" s="2">
        <v>0.8</v>
      </c>
      <c r="O1478" s="2">
        <v>67.099999999999994</v>
      </c>
      <c r="P1478" s="2">
        <v>47.292900000000003</v>
      </c>
      <c r="Q1478" s="2">
        <v>0.37</v>
      </c>
      <c r="R1478" s="2">
        <v>0.4</v>
      </c>
      <c r="S1478" s="2">
        <v>100</v>
      </c>
      <c r="T1478" s="2">
        <v>5.3817000000000004</v>
      </c>
      <c r="U1478" s="2">
        <v>1.08</v>
      </c>
      <c r="V1478" s="2">
        <v>2.1</v>
      </c>
      <c r="W1478" s="2">
        <v>52.3</v>
      </c>
      <c r="X1478" s="2">
        <v>19.859000000000002</v>
      </c>
      <c r="Y1478" s="2">
        <v>0.74</v>
      </c>
      <c r="Z1478" s="2">
        <v>0.9</v>
      </c>
      <c r="AA1478" s="2">
        <v>79</v>
      </c>
      <c r="AB1478" s="2">
        <v>19.105</v>
      </c>
      <c r="AC1478" s="2">
        <v>0.1</v>
      </c>
      <c r="AD1478" s="2">
        <v>0.1</v>
      </c>
      <c r="AE1478" s="2">
        <v>100</v>
      </c>
      <c r="AF1478" s="2">
        <v>2.9470999999999998</v>
      </c>
      <c r="AG1478" s="2">
        <v>0.68</v>
      </c>
      <c r="AH1478" s="22">
        <v>0.8</v>
      </c>
      <c r="AI1478" s="22">
        <v>83.2</v>
      </c>
      <c r="AJ1478" s="22">
        <v>28.5916</v>
      </c>
      <c r="AK1478" s="18">
        <v>0.4</v>
      </c>
      <c r="AL1478" s="18">
        <v>0.8</v>
      </c>
      <c r="AM1478" s="18">
        <v>51.8</v>
      </c>
      <c r="AN1478" s="2">
        <v>18.7013</v>
      </c>
      <c r="AO1478" s="2">
        <v>0.11</v>
      </c>
      <c r="AP1478" s="2">
        <v>0.3</v>
      </c>
      <c r="AQ1478" s="2">
        <v>42.9</v>
      </c>
      <c r="AR1478" s="2">
        <v>1.0444</v>
      </c>
      <c r="AS1478" s="2">
        <v>0.19</v>
      </c>
      <c r="AT1478" s="2">
        <v>0.4</v>
      </c>
      <c r="AU1478" s="2">
        <v>43.2</v>
      </c>
      <c r="AV1478" s="2">
        <v>3.6461000000000001</v>
      </c>
      <c r="AW1478" s="2">
        <v>1.18</v>
      </c>
      <c r="AX1478" s="2">
        <v>1.4</v>
      </c>
      <c r="AY1478" s="2">
        <v>85.5</v>
      </c>
      <c r="AZ1478" s="2">
        <v>29.927299999999999</v>
      </c>
      <c r="BA1478" s="2">
        <v>0.38</v>
      </c>
      <c r="BB1478" s="2">
        <v>0.7</v>
      </c>
      <c r="BC1478" s="2">
        <v>51.5</v>
      </c>
      <c r="BD1478" s="2">
        <v>12.675000000000001</v>
      </c>
      <c r="BE1478" s="4"/>
      <c r="BF1478" s="4"/>
    </row>
    <row r="1479" spans="1:58" x14ac:dyDescent="0.2">
      <c r="A1479" s="29">
        <v>1478</v>
      </c>
      <c r="B1479" s="7" t="s">
        <v>25</v>
      </c>
      <c r="C1479" s="3">
        <v>39972</v>
      </c>
      <c r="D1479" s="4" t="s">
        <v>21</v>
      </c>
      <c r="E1479" s="4" t="s">
        <v>171</v>
      </c>
      <c r="F1479" s="5" t="s">
        <v>188</v>
      </c>
      <c r="G1479" s="6">
        <v>0.89722222222222225</v>
      </c>
      <c r="H1479" s="6">
        <v>0.89930555555555547</v>
      </c>
      <c r="I1479" s="85">
        <f t="shared" si="23"/>
        <v>2.9999999999998295</v>
      </c>
      <c r="J1479" s="86">
        <f>I1479*Segmentos!$D$7*(AH1479%)*IF(ISNUMBER(AI1479),AI1479%,0)</f>
        <v>7820.399999999554</v>
      </c>
      <c r="K1479" s="86">
        <f>I1479*Segmentos!$D$7*(AL1479%)*IF(ISNUMBER(AM1479),AM1479%,0)</f>
        <v>5597.9999999996817</v>
      </c>
      <c r="L1479" s="4"/>
      <c r="M1479" s="2">
        <v>0.53</v>
      </c>
      <c r="N1479" s="2">
        <v>0.6</v>
      </c>
      <c r="O1479" s="2">
        <v>93.2</v>
      </c>
      <c r="P1479" s="2">
        <v>54.000399999999999</v>
      </c>
      <c r="Q1479" s="2">
        <v>0.32</v>
      </c>
      <c r="R1479" s="2">
        <v>0.3</v>
      </c>
      <c r="S1479" s="2">
        <v>100</v>
      </c>
      <c r="T1479" s="2">
        <v>5.4593999999999996</v>
      </c>
      <c r="U1479" s="2">
        <v>0.76</v>
      </c>
      <c r="V1479" s="2">
        <v>0.9</v>
      </c>
      <c r="W1479" s="2">
        <v>80.5</v>
      </c>
      <c r="X1479" s="2">
        <v>16.2883</v>
      </c>
      <c r="Y1479" s="2">
        <v>0.85</v>
      </c>
      <c r="Z1479" s="2">
        <v>0.8</v>
      </c>
      <c r="AA1479" s="2">
        <v>100</v>
      </c>
      <c r="AB1479" s="2">
        <v>25.4922</v>
      </c>
      <c r="AC1479" s="2">
        <v>0.2</v>
      </c>
      <c r="AD1479" s="2">
        <v>0.2</v>
      </c>
      <c r="AE1479" s="2">
        <v>100</v>
      </c>
      <c r="AF1479" s="2">
        <v>6.7605000000000004</v>
      </c>
      <c r="AG1479" s="2">
        <v>0.65</v>
      </c>
      <c r="AH1479" s="22">
        <v>0.7</v>
      </c>
      <c r="AI1479" s="22">
        <v>93.1</v>
      </c>
      <c r="AJ1479" s="22">
        <v>31.3507</v>
      </c>
      <c r="AK1479" s="18">
        <v>0.42</v>
      </c>
      <c r="AL1479" s="18">
        <v>0.5</v>
      </c>
      <c r="AM1479" s="18">
        <v>93.3</v>
      </c>
      <c r="AN1479" s="2">
        <v>22.649699999999999</v>
      </c>
      <c r="AO1479" s="2">
        <v>0.1</v>
      </c>
      <c r="AP1479" s="2">
        <v>0.1</v>
      </c>
      <c r="AQ1479" s="2">
        <v>100</v>
      </c>
      <c r="AR1479" s="2">
        <v>1.0595000000000001</v>
      </c>
      <c r="AS1479" s="2">
        <v>0.46</v>
      </c>
      <c r="AT1479" s="2">
        <v>0.5</v>
      </c>
      <c r="AU1479" s="2">
        <v>86.6</v>
      </c>
      <c r="AV1479" s="2">
        <v>10.4147</v>
      </c>
      <c r="AW1479" s="2">
        <v>1.0900000000000001</v>
      </c>
      <c r="AX1479" s="2">
        <v>1.1000000000000001</v>
      </c>
      <c r="AY1479" s="2">
        <v>100</v>
      </c>
      <c r="AZ1479" s="2">
        <v>32.0259</v>
      </c>
      <c r="BA1479" s="2">
        <v>0.27</v>
      </c>
      <c r="BB1479" s="2">
        <v>0.3</v>
      </c>
      <c r="BC1479" s="2">
        <v>81.8</v>
      </c>
      <c r="BD1479" s="2">
        <v>10.500400000000001</v>
      </c>
      <c r="BE1479" s="4"/>
      <c r="BF1479" s="4"/>
    </row>
    <row r="1480" spans="1:58" x14ac:dyDescent="0.2">
      <c r="A1480" s="29">
        <v>1479</v>
      </c>
      <c r="B1480" s="7" t="s">
        <v>87</v>
      </c>
      <c r="C1480" s="3">
        <v>39972</v>
      </c>
      <c r="D1480" s="4" t="s">
        <v>28</v>
      </c>
      <c r="E1480" s="4" t="s">
        <v>169</v>
      </c>
      <c r="F1480" s="5" t="s">
        <v>188</v>
      </c>
      <c r="G1480" s="6">
        <v>0.84027777777777779</v>
      </c>
      <c r="H1480" s="6">
        <v>0.87430555555555556</v>
      </c>
      <c r="I1480" s="85">
        <f t="shared" si="23"/>
        <v>48.999999999999986</v>
      </c>
      <c r="J1480" s="86">
        <f>I1480*Segmentos!$D$7*(AH1480%)*IF(ISNUMBER(AI1480),AI1480%,0)</f>
        <v>169441.99999999994</v>
      </c>
      <c r="K1480" s="86">
        <f>I1480*Segmentos!$D$7*(AL1480%)*IF(ISNUMBER(AM1480),AM1480%,0)</f>
        <v>244294.39999999985</v>
      </c>
      <c r="L1480" s="4"/>
      <c r="M1480" s="2">
        <v>1.06</v>
      </c>
      <c r="N1480" s="2">
        <v>3.8</v>
      </c>
      <c r="O1480" s="2">
        <v>27.9</v>
      </c>
      <c r="P1480" s="2">
        <v>78.771799999999999</v>
      </c>
      <c r="Q1480" s="2">
        <v>0.24</v>
      </c>
      <c r="R1480" s="2">
        <v>0.9</v>
      </c>
      <c r="S1480" s="2">
        <v>27.8</v>
      </c>
      <c r="T1480" s="2">
        <v>2.9874999999999998</v>
      </c>
      <c r="U1480" s="2">
        <v>0.12</v>
      </c>
      <c r="V1480" s="2">
        <v>0.9</v>
      </c>
      <c r="W1480" s="2">
        <v>13</v>
      </c>
      <c r="X1480" s="2">
        <v>1.8693</v>
      </c>
      <c r="Y1480" s="2">
        <v>1.64</v>
      </c>
      <c r="Z1480" s="2">
        <v>4.5999999999999996</v>
      </c>
      <c r="AA1480" s="2">
        <v>35.299999999999997</v>
      </c>
      <c r="AB1480" s="2">
        <v>35.935299999999998</v>
      </c>
      <c r="AC1480" s="2">
        <v>1.55</v>
      </c>
      <c r="AD1480" s="2">
        <v>6.4</v>
      </c>
      <c r="AE1480" s="2">
        <v>24.4</v>
      </c>
      <c r="AF1480" s="2">
        <v>37.979700000000001</v>
      </c>
      <c r="AG1480" s="2">
        <v>0.87</v>
      </c>
      <c r="AH1480" s="22">
        <v>3.5</v>
      </c>
      <c r="AI1480" s="22">
        <v>24.7</v>
      </c>
      <c r="AJ1480" s="22">
        <v>30.624300000000002</v>
      </c>
      <c r="AK1480" s="18">
        <v>1.23</v>
      </c>
      <c r="AL1480" s="18">
        <v>4.0999999999999996</v>
      </c>
      <c r="AM1480" s="18">
        <v>30.4</v>
      </c>
      <c r="AN1480" s="2">
        <v>48.147500000000001</v>
      </c>
      <c r="AO1480" s="2">
        <v>0.37</v>
      </c>
      <c r="AP1480" s="2">
        <v>2</v>
      </c>
      <c r="AQ1480" s="2">
        <v>19</v>
      </c>
      <c r="AR1480" s="2">
        <v>3.0352000000000001</v>
      </c>
      <c r="AS1480" s="2">
        <v>0.55000000000000004</v>
      </c>
      <c r="AT1480" s="2">
        <v>2.2999999999999998</v>
      </c>
      <c r="AU1480" s="2">
        <v>23.4</v>
      </c>
      <c r="AV1480" s="2">
        <v>8.9641999999999999</v>
      </c>
      <c r="AW1480" s="2">
        <v>1.1299999999999999</v>
      </c>
      <c r="AX1480" s="2">
        <v>2.6</v>
      </c>
      <c r="AY1480" s="2">
        <v>43.1</v>
      </c>
      <c r="AZ1480" s="2">
        <v>24.1981</v>
      </c>
      <c r="BA1480" s="2">
        <v>1.49</v>
      </c>
      <c r="BB1480" s="2">
        <v>6</v>
      </c>
      <c r="BC1480" s="2">
        <v>24.8</v>
      </c>
      <c r="BD1480" s="2">
        <v>42.574300000000001</v>
      </c>
      <c r="BE1480" s="4"/>
      <c r="BF1480" s="4"/>
    </row>
    <row r="1481" spans="1:58" x14ac:dyDescent="0.2">
      <c r="A1481" s="29">
        <v>1480</v>
      </c>
      <c r="B1481" s="7" t="s">
        <v>33</v>
      </c>
      <c r="C1481" s="3">
        <v>39972</v>
      </c>
      <c r="D1481" s="4" t="s">
        <v>28</v>
      </c>
      <c r="E1481" s="4" t="s">
        <v>163</v>
      </c>
      <c r="F1481" s="5" t="s">
        <v>188</v>
      </c>
      <c r="G1481" s="6">
        <v>0.91666666666666663</v>
      </c>
      <c r="H1481" s="6">
        <v>0.99930555555555556</v>
      </c>
      <c r="I1481" s="85">
        <f t="shared" si="23"/>
        <v>119.00000000000006</v>
      </c>
      <c r="J1481" s="86">
        <f>I1481*Segmentos!$D$7*(AH1481%)*IF(ISNUMBER(AI1481),AI1481%,0)</f>
        <v>459816.00000000029</v>
      </c>
      <c r="K1481" s="86">
        <f>I1481*Segmentos!$D$7*(AL1481%)*IF(ISNUMBER(AM1481),AM1481%,0)</f>
        <v>543782.40000000037</v>
      </c>
      <c r="L1481" s="4"/>
      <c r="M1481" s="2">
        <v>1.05</v>
      </c>
      <c r="N1481" s="2">
        <v>5.5</v>
      </c>
      <c r="O1481" s="2">
        <v>19.2</v>
      </c>
      <c r="P1481" s="2">
        <v>95.254300000000001</v>
      </c>
      <c r="Q1481" s="2">
        <v>0.37</v>
      </c>
      <c r="R1481" s="2">
        <v>1.8</v>
      </c>
      <c r="S1481" s="2">
        <v>20.5</v>
      </c>
      <c r="T1481" s="2">
        <v>5.6262999999999996</v>
      </c>
      <c r="U1481" s="2">
        <v>0.79</v>
      </c>
      <c r="V1481" s="2">
        <v>5.4</v>
      </c>
      <c r="W1481" s="2">
        <v>14.7</v>
      </c>
      <c r="X1481" s="2">
        <v>15.0901</v>
      </c>
      <c r="Y1481" s="2">
        <v>1.08</v>
      </c>
      <c r="Z1481" s="2">
        <v>6.2</v>
      </c>
      <c r="AA1481" s="2">
        <v>17.399999999999999</v>
      </c>
      <c r="AB1481" s="2">
        <v>28.977900000000002</v>
      </c>
      <c r="AC1481" s="2">
        <v>1.53</v>
      </c>
      <c r="AD1481" s="2">
        <v>6.7</v>
      </c>
      <c r="AE1481" s="2">
        <v>22.7</v>
      </c>
      <c r="AF1481" s="2">
        <v>45.56</v>
      </c>
      <c r="AG1481" s="2">
        <v>0.96</v>
      </c>
      <c r="AH1481" s="22">
        <v>7</v>
      </c>
      <c r="AI1481" s="22">
        <v>13.8</v>
      </c>
      <c r="AJ1481" s="22">
        <v>41.35</v>
      </c>
      <c r="AK1481" s="18">
        <v>1.1299999999999999</v>
      </c>
      <c r="AL1481" s="18">
        <v>4.2</v>
      </c>
      <c r="AM1481" s="18">
        <v>27.2</v>
      </c>
      <c r="AN1481" s="2">
        <v>53.904299999999999</v>
      </c>
      <c r="AO1481" s="2">
        <v>0.28999999999999998</v>
      </c>
      <c r="AP1481" s="2">
        <v>2.5</v>
      </c>
      <c r="AQ1481" s="2">
        <v>11.4</v>
      </c>
      <c r="AR1481" s="2">
        <v>2.8489</v>
      </c>
      <c r="AS1481" s="2">
        <v>0.39</v>
      </c>
      <c r="AT1481" s="2">
        <v>2.5</v>
      </c>
      <c r="AU1481" s="2">
        <v>15.6</v>
      </c>
      <c r="AV1481" s="2">
        <v>7.7630999999999997</v>
      </c>
      <c r="AW1481" s="2">
        <v>0.53</v>
      </c>
      <c r="AX1481" s="2">
        <v>5</v>
      </c>
      <c r="AY1481" s="2">
        <v>10.5</v>
      </c>
      <c r="AZ1481" s="2">
        <v>13.8141</v>
      </c>
      <c r="BA1481" s="2">
        <v>2.04</v>
      </c>
      <c r="BB1481" s="2">
        <v>8.4</v>
      </c>
      <c r="BC1481" s="2">
        <v>24.3</v>
      </c>
      <c r="BD1481" s="2">
        <v>70.828199999999995</v>
      </c>
      <c r="BE1481" s="4"/>
      <c r="BF1481" s="4"/>
    </row>
    <row r="1482" spans="1:58" x14ac:dyDescent="0.2">
      <c r="A1482" s="29">
        <v>1481</v>
      </c>
      <c r="B1482" s="7" t="s">
        <v>32</v>
      </c>
      <c r="C1482" s="3">
        <v>39972</v>
      </c>
      <c r="D1482" s="4" t="s">
        <v>28</v>
      </c>
      <c r="E1482" s="4" t="s">
        <v>164</v>
      </c>
      <c r="F1482" s="5" t="s">
        <v>188</v>
      </c>
      <c r="G1482" s="6">
        <v>0.9145833333333333</v>
      </c>
      <c r="H1482" s="6">
        <v>0.91666666666666663</v>
      </c>
      <c r="I1482" s="85">
        <f t="shared" si="23"/>
        <v>2.9999999999999893</v>
      </c>
      <c r="J1482" s="86">
        <f>I1482*Segmentos!$D$7*(AH1482%)*IF(ISNUMBER(AI1482),AI1482%,0)</f>
        <v>1845.5999999999938</v>
      </c>
      <c r="K1482" s="86">
        <f>I1482*Segmentos!$D$7*(AL1482%)*IF(ISNUMBER(AM1482),AM1482%,0)</f>
        <v>12743.999999999956</v>
      </c>
      <c r="L1482" s="4"/>
      <c r="M1482" s="2">
        <v>0.64</v>
      </c>
      <c r="N1482" s="2">
        <v>0.7</v>
      </c>
      <c r="O1482" s="2">
        <v>86.9</v>
      </c>
      <c r="P1482" s="2">
        <v>93.058199999999999</v>
      </c>
      <c r="Q1482" s="2">
        <v>0</v>
      </c>
      <c r="R1482" s="2">
        <v>0</v>
      </c>
      <c r="S1482" s="8" t="s">
        <v>577</v>
      </c>
      <c r="T1482" s="2">
        <v>0</v>
      </c>
      <c r="U1482" s="2">
        <v>0.13</v>
      </c>
      <c r="V1482" s="2">
        <v>0.4</v>
      </c>
      <c r="W1482" s="2">
        <v>33.299999999999997</v>
      </c>
      <c r="X1482" s="2">
        <v>4.0460000000000003</v>
      </c>
      <c r="Y1482" s="2">
        <v>0.78</v>
      </c>
      <c r="Z1482" s="2">
        <v>0.8</v>
      </c>
      <c r="AA1482" s="2">
        <v>92.7</v>
      </c>
      <c r="AB1482" s="2">
        <v>33.2376</v>
      </c>
      <c r="AC1482" s="2">
        <v>1.17</v>
      </c>
      <c r="AD1482" s="2">
        <v>1.2</v>
      </c>
      <c r="AE1482" s="2">
        <v>94.4</v>
      </c>
      <c r="AF1482" s="2">
        <v>55.7746</v>
      </c>
      <c r="AG1482" s="2">
        <v>0.16</v>
      </c>
      <c r="AH1482" s="22">
        <v>0.2</v>
      </c>
      <c r="AI1482" s="22">
        <v>76.900000000000006</v>
      </c>
      <c r="AJ1482" s="22">
        <v>11.044</v>
      </c>
      <c r="AK1482" s="18">
        <v>1.07</v>
      </c>
      <c r="AL1482" s="18">
        <v>1.2</v>
      </c>
      <c r="AM1482" s="18">
        <v>88.5</v>
      </c>
      <c r="AN1482" s="2">
        <v>82.014200000000002</v>
      </c>
      <c r="AO1482" s="2">
        <v>0.43</v>
      </c>
      <c r="AP1482" s="2">
        <v>0.5</v>
      </c>
      <c r="AQ1482" s="2">
        <v>78.2</v>
      </c>
      <c r="AR1482" s="2">
        <v>6.8155000000000001</v>
      </c>
      <c r="AS1482" s="2">
        <v>0.81</v>
      </c>
      <c r="AT1482" s="2">
        <v>1.1000000000000001</v>
      </c>
      <c r="AU1482" s="2">
        <v>74.599999999999994</v>
      </c>
      <c r="AV1482" s="2">
        <v>25.836500000000001</v>
      </c>
      <c r="AW1482" s="2">
        <v>1.1499999999999999</v>
      </c>
      <c r="AX1482" s="2">
        <v>1.2</v>
      </c>
      <c r="AY1482" s="2">
        <v>93.6</v>
      </c>
      <c r="AZ1482" s="2">
        <v>48.188699999999997</v>
      </c>
      <c r="BA1482" s="2">
        <v>0.22</v>
      </c>
      <c r="BB1482" s="2">
        <v>0.2</v>
      </c>
      <c r="BC1482" s="2">
        <v>100</v>
      </c>
      <c r="BD1482" s="2">
        <v>12.217499999999999</v>
      </c>
      <c r="BE1482" s="4"/>
      <c r="BF1482" s="4"/>
    </row>
    <row r="1483" spans="1:58" x14ac:dyDescent="0.2">
      <c r="A1483" s="29">
        <v>1482</v>
      </c>
      <c r="B1483" s="7" t="s">
        <v>19</v>
      </c>
      <c r="C1483" s="3">
        <v>39972</v>
      </c>
      <c r="D1483" s="4" t="s">
        <v>17</v>
      </c>
      <c r="E1483" s="4" t="s">
        <v>166</v>
      </c>
      <c r="F1483" s="5" t="s">
        <v>188</v>
      </c>
      <c r="G1483" s="6">
        <v>0.91527777777777775</v>
      </c>
      <c r="H1483" s="6">
        <v>0.91666666666666663</v>
      </c>
      <c r="I1483" s="85">
        <f t="shared" si="23"/>
        <v>1.9999999999999929</v>
      </c>
      <c r="J1483" s="86">
        <f>I1483*Segmentos!$D$7*(AH1483%)*IF(ISNUMBER(AI1483),AI1483%,0)</f>
        <v>0</v>
      </c>
      <c r="K1483" s="86">
        <f>I1483*Segmentos!$D$7*(AL1483%)*IF(ISNUMBER(AM1483),AM1483%,0)</f>
        <v>799.99999999999727</v>
      </c>
      <c r="L1483" s="4"/>
      <c r="M1483" s="2">
        <v>0.03</v>
      </c>
      <c r="N1483" s="2">
        <v>0</v>
      </c>
      <c r="O1483" s="2">
        <v>100</v>
      </c>
      <c r="P1483" s="2">
        <v>100</v>
      </c>
      <c r="Q1483" s="2">
        <v>0</v>
      </c>
      <c r="R1483" s="2">
        <v>0</v>
      </c>
      <c r="S1483" s="8" t="s">
        <v>577</v>
      </c>
      <c r="T1483" s="2">
        <v>0</v>
      </c>
      <c r="U1483" s="2">
        <v>0</v>
      </c>
      <c r="V1483" s="2">
        <v>0</v>
      </c>
      <c r="W1483" s="8" t="s">
        <v>577</v>
      </c>
      <c r="X1483" s="2">
        <v>0</v>
      </c>
      <c r="Y1483" s="2">
        <v>0.1</v>
      </c>
      <c r="Z1483" s="2">
        <v>0.1</v>
      </c>
      <c r="AA1483" s="2">
        <v>100</v>
      </c>
      <c r="AB1483" s="2">
        <v>100</v>
      </c>
      <c r="AC1483" s="2">
        <v>0</v>
      </c>
      <c r="AD1483" s="2">
        <v>0</v>
      </c>
      <c r="AE1483" s="8" t="s">
        <v>577</v>
      </c>
      <c r="AF1483" s="2">
        <v>0</v>
      </c>
      <c r="AG1483" s="2">
        <v>0</v>
      </c>
      <c r="AH1483" s="22">
        <v>0</v>
      </c>
      <c r="AI1483" s="23" t="s">
        <v>577</v>
      </c>
      <c r="AJ1483" s="22">
        <v>0</v>
      </c>
      <c r="AK1483" s="18">
        <v>0.05</v>
      </c>
      <c r="AL1483" s="18">
        <v>0.1</v>
      </c>
      <c r="AM1483" s="18">
        <v>100</v>
      </c>
      <c r="AN1483" s="2">
        <v>100</v>
      </c>
      <c r="AO1483" s="2">
        <v>0.26</v>
      </c>
      <c r="AP1483" s="2">
        <v>0.3</v>
      </c>
      <c r="AQ1483" s="2">
        <v>100</v>
      </c>
      <c r="AR1483" s="2">
        <v>100</v>
      </c>
      <c r="AS1483" s="2">
        <v>0</v>
      </c>
      <c r="AT1483" s="2">
        <v>0</v>
      </c>
      <c r="AU1483" s="8" t="s">
        <v>577</v>
      </c>
      <c r="AV1483" s="2">
        <v>0</v>
      </c>
      <c r="AW1483" s="2">
        <v>0</v>
      </c>
      <c r="AX1483" s="2">
        <v>0</v>
      </c>
      <c r="AY1483" s="8" t="s">
        <v>577</v>
      </c>
      <c r="AZ1483" s="2">
        <v>0</v>
      </c>
      <c r="BA1483" s="2">
        <v>0</v>
      </c>
      <c r="BB1483" s="2">
        <v>0</v>
      </c>
      <c r="BC1483" s="8" t="s">
        <v>577</v>
      </c>
      <c r="BD1483" s="2">
        <v>0</v>
      </c>
      <c r="BE1483" s="4"/>
      <c r="BF1483" s="4"/>
    </row>
    <row r="1484" spans="1:58" x14ac:dyDescent="0.2">
      <c r="A1484" s="29">
        <v>1483</v>
      </c>
      <c r="B1484" s="7" t="s">
        <v>2</v>
      </c>
      <c r="C1484" s="3">
        <v>39972</v>
      </c>
      <c r="D1484" s="4" t="s">
        <v>0</v>
      </c>
      <c r="E1484" s="4" t="s">
        <v>164</v>
      </c>
      <c r="F1484" s="5" t="s">
        <v>188</v>
      </c>
      <c r="G1484" s="6">
        <v>0.88402777777777775</v>
      </c>
      <c r="H1484" s="6">
        <v>0.93194444444444446</v>
      </c>
      <c r="I1484" s="85">
        <f t="shared" si="23"/>
        <v>69.000000000000071</v>
      </c>
      <c r="J1484" s="86">
        <f>I1484*Segmentos!$D$7*(AH1484%)*IF(ISNUMBER(AI1484),AI1484%,0)</f>
        <v>1496941.2000000016</v>
      </c>
      <c r="K1484" s="86">
        <f>I1484*Segmentos!$D$7*(AL1484%)*IF(ISNUMBER(AM1484),AM1484%,0)</f>
        <v>1832336.400000002</v>
      </c>
      <c r="L1484" s="4"/>
      <c r="M1484" s="2">
        <v>6.07</v>
      </c>
      <c r="N1484" s="2">
        <v>18.899999999999999</v>
      </c>
      <c r="O1484" s="2">
        <v>32.200000000000003</v>
      </c>
      <c r="P1484" s="2">
        <v>83.706900000000005</v>
      </c>
      <c r="Q1484" s="2">
        <v>3.96</v>
      </c>
      <c r="R1484" s="2">
        <v>11.4</v>
      </c>
      <c r="S1484" s="2">
        <v>34.9</v>
      </c>
      <c r="T1484" s="2">
        <v>9.1255000000000006</v>
      </c>
      <c r="U1484" s="2">
        <v>5.4</v>
      </c>
      <c r="V1484" s="2">
        <v>17.5</v>
      </c>
      <c r="W1484" s="2">
        <v>30.9</v>
      </c>
      <c r="X1484" s="2">
        <v>15.633100000000001</v>
      </c>
      <c r="Y1484" s="2">
        <v>5.76</v>
      </c>
      <c r="Z1484" s="2">
        <v>18.5</v>
      </c>
      <c r="AA1484" s="2">
        <v>31.2</v>
      </c>
      <c r="AB1484" s="2">
        <v>23.481000000000002</v>
      </c>
      <c r="AC1484" s="2">
        <v>7.83</v>
      </c>
      <c r="AD1484" s="2">
        <v>23.9</v>
      </c>
      <c r="AE1484" s="2">
        <v>32.700000000000003</v>
      </c>
      <c r="AF1484" s="2">
        <v>35.467300000000002</v>
      </c>
      <c r="AG1484" s="2">
        <v>5.43</v>
      </c>
      <c r="AH1484" s="22">
        <v>17.899999999999999</v>
      </c>
      <c r="AI1484" s="22">
        <v>30.3</v>
      </c>
      <c r="AJ1484" s="22">
        <v>35.561300000000003</v>
      </c>
      <c r="AK1484" s="18">
        <v>6.64</v>
      </c>
      <c r="AL1484" s="18">
        <v>19.7</v>
      </c>
      <c r="AM1484" s="18">
        <v>33.700000000000003</v>
      </c>
      <c r="AN1484" s="2">
        <v>48.145600000000002</v>
      </c>
      <c r="AO1484" s="2">
        <v>6.15</v>
      </c>
      <c r="AP1484" s="2">
        <v>21.2</v>
      </c>
      <c r="AQ1484" s="2">
        <v>29</v>
      </c>
      <c r="AR1484" s="2">
        <v>9.2668999999999997</v>
      </c>
      <c r="AS1484" s="2">
        <v>7.59</v>
      </c>
      <c r="AT1484" s="2">
        <v>19.600000000000001</v>
      </c>
      <c r="AU1484" s="2">
        <v>38.799999999999997</v>
      </c>
      <c r="AV1484" s="2">
        <v>23.0732</v>
      </c>
      <c r="AW1484" s="2">
        <v>7.66</v>
      </c>
      <c r="AX1484" s="2">
        <v>23</v>
      </c>
      <c r="AY1484" s="2">
        <v>33.299999999999997</v>
      </c>
      <c r="AZ1484" s="2">
        <v>30.392199999999999</v>
      </c>
      <c r="BA1484" s="2">
        <v>3.97</v>
      </c>
      <c r="BB1484" s="2">
        <v>14.7</v>
      </c>
      <c r="BC1484" s="2">
        <v>27</v>
      </c>
      <c r="BD1484" s="2">
        <v>20.974599999999999</v>
      </c>
      <c r="BE1484" s="4"/>
      <c r="BF1484" s="4"/>
    </row>
    <row r="1485" spans="1:58" x14ac:dyDescent="0.2">
      <c r="A1485" s="29">
        <v>1484</v>
      </c>
      <c r="B1485" s="7" t="s">
        <v>16</v>
      </c>
      <c r="C1485" s="3">
        <v>39972</v>
      </c>
      <c r="D1485" s="4" t="s">
        <v>13</v>
      </c>
      <c r="E1485" s="4" t="s">
        <v>166</v>
      </c>
      <c r="F1485" s="5" t="s">
        <v>188</v>
      </c>
      <c r="G1485" s="6">
        <v>0.9145833333333333</v>
      </c>
      <c r="H1485" s="6">
        <v>0.91805555555555562</v>
      </c>
      <c r="I1485" s="85">
        <f t="shared" si="23"/>
        <v>5.0000000000001421</v>
      </c>
      <c r="J1485" s="86">
        <f>I1485*Segmentos!$D$7*(AH1485%)*IF(ISNUMBER(AI1485),AI1485%,0)</f>
        <v>175748.00000000501</v>
      </c>
      <c r="K1485" s="86">
        <f>I1485*Segmentos!$D$7*(AL1485%)*IF(ISNUMBER(AM1485),AM1485%,0)</f>
        <v>259260.00000000733</v>
      </c>
      <c r="L1485" s="4"/>
      <c r="M1485" s="2">
        <v>10.94</v>
      </c>
      <c r="N1485" s="2">
        <v>12.6</v>
      </c>
      <c r="O1485" s="2">
        <v>86.8</v>
      </c>
      <c r="P1485" s="2">
        <v>86.674700000000001</v>
      </c>
      <c r="Q1485" s="2">
        <v>5.35</v>
      </c>
      <c r="R1485" s="2">
        <v>6.2</v>
      </c>
      <c r="S1485" s="2">
        <v>86.4</v>
      </c>
      <c r="T1485" s="2">
        <v>7.0689000000000002</v>
      </c>
      <c r="U1485" s="2">
        <v>8.8800000000000008</v>
      </c>
      <c r="V1485" s="2">
        <v>11.2</v>
      </c>
      <c r="W1485" s="2">
        <v>79.099999999999994</v>
      </c>
      <c r="X1485" s="2">
        <v>14.7479</v>
      </c>
      <c r="Y1485" s="2">
        <v>11.43</v>
      </c>
      <c r="Z1485" s="2">
        <v>12.9</v>
      </c>
      <c r="AA1485" s="2">
        <v>88.7</v>
      </c>
      <c r="AB1485" s="2">
        <v>26.7134</v>
      </c>
      <c r="AC1485" s="2">
        <v>14.67</v>
      </c>
      <c r="AD1485" s="2">
        <v>16.5</v>
      </c>
      <c r="AE1485" s="2">
        <v>88.9</v>
      </c>
      <c r="AF1485" s="2">
        <v>38.144500000000001</v>
      </c>
      <c r="AG1485" s="2">
        <v>8.76</v>
      </c>
      <c r="AH1485" s="22">
        <v>10.6</v>
      </c>
      <c r="AI1485" s="22">
        <v>82.9</v>
      </c>
      <c r="AJ1485" s="22">
        <v>32.895499999999998</v>
      </c>
      <c r="AK1485" s="18">
        <v>12.92</v>
      </c>
      <c r="AL1485" s="18">
        <v>14.5</v>
      </c>
      <c r="AM1485" s="18">
        <v>89.4</v>
      </c>
      <c r="AN1485" s="2">
        <v>53.779299999999999</v>
      </c>
      <c r="AO1485" s="2">
        <v>9.11</v>
      </c>
      <c r="AP1485" s="2">
        <v>11.5</v>
      </c>
      <c r="AQ1485" s="2">
        <v>79.5</v>
      </c>
      <c r="AR1485" s="2">
        <v>7.8837999999999999</v>
      </c>
      <c r="AS1485" s="2">
        <v>10.7</v>
      </c>
      <c r="AT1485" s="2">
        <v>12.7</v>
      </c>
      <c r="AU1485" s="2">
        <v>84.5</v>
      </c>
      <c r="AV1485" s="2">
        <v>18.662700000000001</v>
      </c>
      <c r="AW1485" s="2">
        <v>11.67</v>
      </c>
      <c r="AX1485" s="2">
        <v>14.2</v>
      </c>
      <c r="AY1485" s="2">
        <v>82</v>
      </c>
      <c r="AZ1485" s="2">
        <v>26.562100000000001</v>
      </c>
      <c r="BA1485" s="2">
        <v>11.07</v>
      </c>
      <c r="BB1485" s="2">
        <v>11.7</v>
      </c>
      <c r="BC1485" s="2">
        <v>94.6</v>
      </c>
      <c r="BD1485" s="2">
        <v>33.566099999999999</v>
      </c>
      <c r="BE1485" s="4"/>
      <c r="BF1485" s="4"/>
    </row>
    <row r="1486" spans="1:58" x14ac:dyDescent="0.2">
      <c r="A1486" s="29">
        <v>1485</v>
      </c>
      <c r="B1486" s="7" t="s">
        <v>22</v>
      </c>
      <c r="C1486" s="3">
        <v>39972</v>
      </c>
      <c r="D1486" s="4" t="s">
        <v>21</v>
      </c>
      <c r="E1486" s="4" t="s">
        <v>164</v>
      </c>
      <c r="F1486" s="5" t="s">
        <v>188</v>
      </c>
      <c r="G1486" s="6">
        <v>0.83125000000000004</v>
      </c>
      <c r="H1486" s="6">
        <v>0.875</v>
      </c>
      <c r="I1486" s="85">
        <f t="shared" si="23"/>
        <v>62.999999999999936</v>
      </c>
      <c r="J1486" s="86">
        <f>I1486*Segmentos!$D$7*(AH1486%)*IF(ISNUMBER(AI1486),AI1486%,0)</f>
        <v>283852.79999999976</v>
      </c>
      <c r="K1486" s="86">
        <f>I1486*Segmentos!$D$7*(AL1486%)*IF(ISNUMBER(AM1486),AM1486%,0)</f>
        <v>229319.9999999998</v>
      </c>
      <c r="L1486" s="4"/>
      <c r="M1486" s="2">
        <v>1.02</v>
      </c>
      <c r="N1486" s="2">
        <v>4</v>
      </c>
      <c r="O1486" s="2">
        <v>25.8</v>
      </c>
      <c r="P1486" s="2">
        <v>90.006299999999996</v>
      </c>
      <c r="Q1486" s="2">
        <v>0.32</v>
      </c>
      <c r="R1486" s="2">
        <v>0.9</v>
      </c>
      <c r="S1486" s="2">
        <v>33.9</v>
      </c>
      <c r="T1486" s="2">
        <v>4.6662999999999997</v>
      </c>
      <c r="U1486" s="2">
        <v>0.68</v>
      </c>
      <c r="V1486" s="2">
        <v>3.4</v>
      </c>
      <c r="W1486" s="2">
        <v>20.100000000000001</v>
      </c>
      <c r="X1486" s="2">
        <v>12.569900000000001</v>
      </c>
      <c r="Y1486" s="2">
        <v>0.67</v>
      </c>
      <c r="Z1486" s="2">
        <v>4.0999999999999996</v>
      </c>
      <c r="AA1486" s="2">
        <v>16.3</v>
      </c>
      <c r="AB1486" s="2">
        <v>17.429500000000001</v>
      </c>
      <c r="AC1486" s="2">
        <v>1.91</v>
      </c>
      <c r="AD1486" s="2">
        <v>5.7</v>
      </c>
      <c r="AE1486" s="2">
        <v>33.299999999999997</v>
      </c>
      <c r="AF1486" s="2">
        <v>55.340699999999998</v>
      </c>
      <c r="AG1486" s="2">
        <v>1.1399999999999999</v>
      </c>
      <c r="AH1486" s="22">
        <v>4.4000000000000004</v>
      </c>
      <c r="AI1486" s="22">
        <v>25.6</v>
      </c>
      <c r="AJ1486" s="22">
        <v>47.61</v>
      </c>
      <c r="AK1486" s="18">
        <v>0.91</v>
      </c>
      <c r="AL1486" s="18">
        <v>3.5</v>
      </c>
      <c r="AM1486" s="18">
        <v>26</v>
      </c>
      <c r="AN1486" s="2">
        <v>42.396299999999997</v>
      </c>
      <c r="AO1486" s="2">
        <v>1.1599999999999999</v>
      </c>
      <c r="AP1486" s="2">
        <v>4.9000000000000004</v>
      </c>
      <c r="AQ1486" s="2">
        <v>23.9</v>
      </c>
      <c r="AR1486" s="2">
        <v>11.2058</v>
      </c>
      <c r="AS1486" s="2">
        <v>1.1000000000000001</v>
      </c>
      <c r="AT1486" s="2">
        <v>3.3</v>
      </c>
      <c r="AU1486" s="2">
        <v>33.5</v>
      </c>
      <c r="AV1486" s="2">
        <v>21.3904</v>
      </c>
      <c r="AW1486" s="2">
        <v>1.19</v>
      </c>
      <c r="AX1486" s="2">
        <v>5.0999999999999996</v>
      </c>
      <c r="AY1486" s="2">
        <v>23.1</v>
      </c>
      <c r="AZ1486" s="2">
        <v>30.165400000000002</v>
      </c>
      <c r="BA1486" s="2">
        <v>0.8</v>
      </c>
      <c r="BB1486" s="2">
        <v>3.2</v>
      </c>
      <c r="BC1486" s="2">
        <v>25.2</v>
      </c>
      <c r="BD1486" s="2">
        <v>27.244700000000002</v>
      </c>
      <c r="BE1486" s="4"/>
      <c r="BF1486" s="4"/>
    </row>
    <row r="1487" spans="1:58" x14ac:dyDescent="0.2">
      <c r="A1487" s="29">
        <v>1486</v>
      </c>
      <c r="B1487" s="7" t="s">
        <v>24</v>
      </c>
      <c r="C1487" s="3">
        <v>39972</v>
      </c>
      <c r="D1487" s="4" t="s">
        <v>21</v>
      </c>
      <c r="E1487" s="4" t="s">
        <v>170</v>
      </c>
      <c r="F1487" s="5" t="s">
        <v>188</v>
      </c>
      <c r="G1487" s="6">
        <v>0.89236111111111116</v>
      </c>
      <c r="H1487" s="6">
        <v>0.90902777777777777</v>
      </c>
      <c r="I1487" s="85">
        <f t="shared" si="23"/>
        <v>23.999999999999915</v>
      </c>
      <c r="J1487" s="86">
        <f>I1487*Segmentos!$D$7*(AH1487%)*IF(ISNUMBER(AI1487),AI1487%,0)</f>
        <v>52876.799999999821</v>
      </c>
      <c r="K1487" s="86">
        <f>I1487*Segmentos!$D$7*(AL1487%)*IF(ISNUMBER(AM1487),AM1487%,0)</f>
        <v>40319.999999999854</v>
      </c>
      <c r="L1487" s="4"/>
      <c r="M1487" s="2">
        <v>0.5</v>
      </c>
      <c r="N1487" s="2">
        <v>0.7</v>
      </c>
      <c r="O1487" s="2">
        <v>70</v>
      </c>
      <c r="P1487" s="2">
        <v>48.591700000000003</v>
      </c>
      <c r="Q1487" s="2">
        <v>0.37</v>
      </c>
      <c r="R1487" s="2">
        <v>0.4</v>
      </c>
      <c r="S1487" s="2">
        <v>100</v>
      </c>
      <c r="T1487" s="2">
        <v>5.9180000000000001</v>
      </c>
      <c r="U1487" s="2">
        <v>0.6</v>
      </c>
      <c r="V1487" s="2">
        <v>0.9</v>
      </c>
      <c r="W1487" s="2">
        <v>69</v>
      </c>
      <c r="X1487" s="2">
        <v>12.2462</v>
      </c>
      <c r="Y1487" s="2">
        <v>0.95</v>
      </c>
      <c r="Z1487" s="2">
        <v>1.4</v>
      </c>
      <c r="AA1487" s="2">
        <v>68.900000000000006</v>
      </c>
      <c r="AB1487" s="2">
        <v>27.0489</v>
      </c>
      <c r="AC1487" s="2">
        <v>0.11</v>
      </c>
      <c r="AD1487" s="2">
        <v>0.2</v>
      </c>
      <c r="AE1487" s="2">
        <v>51.6</v>
      </c>
      <c r="AF1487" s="2">
        <v>3.3786</v>
      </c>
      <c r="AG1487" s="2">
        <v>0.56999999999999995</v>
      </c>
      <c r="AH1487" s="22">
        <v>0.9</v>
      </c>
      <c r="AI1487" s="22">
        <v>61.2</v>
      </c>
      <c r="AJ1487" s="22">
        <v>26.185300000000002</v>
      </c>
      <c r="AK1487" s="18">
        <v>0.44</v>
      </c>
      <c r="AL1487" s="18">
        <v>0.5</v>
      </c>
      <c r="AM1487" s="18">
        <v>84</v>
      </c>
      <c r="AN1487" s="2">
        <v>22.406400000000001</v>
      </c>
      <c r="AO1487" s="2">
        <v>0.32</v>
      </c>
      <c r="AP1487" s="2">
        <v>1.1000000000000001</v>
      </c>
      <c r="AQ1487" s="2">
        <v>29.5</v>
      </c>
      <c r="AR1487" s="2">
        <v>3.3610000000000002</v>
      </c>
      <c r="AS1487" s="2">
        <v>0.46</v>
      </c>
      <c r="AT1487" s="2">
        <v>0.9</v>
      </c>
      <c r="AU1487" s="2">
        <v>50.6</v>
      </c>
      <c r="AV1487" s="2">
        <v>9.8724000000000007</v>
      </c>
      <c r="AW1487" s="2">
        <v>1.1499999999999999</v>
      </c>
      <c r="AX1487" s="2">
        <v>1.3</v>
      </c>
      <c r="AY1487" s="2">
        <v>91</v>
      </c>
      <c r="AZ1487" s="2">
        <v>32.1175</v>
      </c>
      <c r="BA1487" s="2">
        <v>0.09</v>
      </c>
      <c r="BB1487" s="2">
        <v>0.1</v>
      </c>
      <c r="BC1487" s="2">
        <v>100</v>
      </c>
      <c r="BD1487" s="2">
        <v>3.2408000000000001</v>
      </c>
      <c r="BE1487" s="4"/>
      <c r="BF1487" s="4"/>
    </row>
    <row r="1488" spans="1:58" x14ac:dyDescent="0.2">
      <c r="A1488" s="29">
        <v>1487</v>
      </c>
      <c r="B1488" s="7" t="s">
        <v>4</v>
      </c>
      <c r="C1488" s="3">
        <v>39972</v>
      </c>
      <c r="D1488" s="4" t="s">
        <v>3</v>
      </c>
      <c r="E1488" s="4" t="s">
        <v>165</v>
      </c>
      <c r="F1488" s="5" t="s">
        <v>188</v>
      </c>
      <c r="G1488" s="6">
        <v>0.78402777777777777</v>
      </c>
      <c r="H1488" s="6">
        <v>0.875</v>
      </c>
      <c r="I1488" s="85">
        <f t="shared" si="23"/>
        <v>131</v>
      </c>
      <c r="J1488" s="86">
        <f>I1488*Segmentos!$D$7*(AH1488%)*IF(ISNUMBER(AI1488),AI1488%,0)</f>
        <v>1621989.6</v>
      </c>
      <c r="K1488" s="86">
        <f>I1488*Segmentos!$D$7*(AL1488%)*IF(ISNUMBER(AM1488),AM1488%,0)</f>
        <v>2099563.2000000002</v>
      </c>
      <c r="L1488" s="4"/>
      <c r="M1488" s="2">
        <v>3.56</v>
      </c>
      <c r="N1488" s="2">
        <v>14.7</v>
      </c>
      <c r="O1488" s="2">
        <v>24.3</v>
      </c>
      <c r="P1488" s="2">
        <v>70.245500000000007</v>
      </c>
      <c r="Q1488" s="2">
        <v>4.0599999999999996</v>
      </c>
      <c r="R1488" s="2">
        <v>16</v>
      </c>
      <c r="S1488" s="2">
        <v>25.4</v>
      </c>
      <c r="T1488" s="2">
        <v>13.3643</v>
      </c>
      <c r="U1488" s="2">
        <v>3.3</v>
      </c>
      <c r="V1488" s="2">
        <v>13</v>
      </c>
      <c r="W1488" s="2">
        <v>25.4</v>
      </c>
      <c r="X1488" s="2">
        <v>13.641999999999999</v>
      </c>
      <c r="Y1488" s="2">
        <v>3.24</v>
      </c>
      <c r="Z1488" s="2">
        <v>14.8</v>
      </c>
      <c r="AA1488" s="2">
        <v>21.8</v>
      </c>
      <c r="AB1488" s="2">
        <v>18.848600000000001</v>
      </c>
      <c r="AC1488" s="2">
        <v>3.77</v>
      </c>
      <c r="AD1488" s="2">
        <v>15</v>
      </c>
      <c r="AE1488" s="2">
        <v>25.2</v>
      </c>
      <c r="AF1488" s="2">
        <v>24.390499999999999</v>
      </c>
      <c r="AG1488" s="2">
        <v>3.09</v>
      </c>
      <c r="AH1488" s="22">
        <v>13.4</v>
      </c>
      <c r="AI1488" s="22">
        <v>23.1</v>
      </c>
      <c r="AJ1488" s="22">
        <v>28.891400000000001</v>
      </c>
      <c r="AK1488" s="18">
        <v>3.99</v>
      </c>
      <c r="AL1488" s="18">
        <v>15.9</v>
      </c>
      <c r="AM1488" s="18">
        <v>25.2</v>
      </c>
      <c r="AN1488" s="2">
        <v>41.354100000000003</v>
      </c>
      <c r="AO1488" s="2">
        <v>2.73</v>
      </c>
      <c r="AP1488" s="2">
        <v>13.3</v>
      </c>
      <c r="AQ1488" s="2">
        <v>20.6</v>
      </c>
      <c r="AR1488" s="2">
        <v>5.8758999999999997</v>
      </c>
      <c r="AS1488" s="2">
        <v>2.2000000000000002</v>
      </c>
      <c r="AT1488" s="2">
        <v>11.7</v>
      </c>
      <c r="AU1488" s="2">
        <v>18.8</v>
      </c>
      <c r="AV1488" s="2">
        <v>9.5434999999999999</v>
      </c>
      <c r="AW1488" s="2">
        <v>4.3899999999999997</v>
      </c>
      <c r="AX1488" s="2">
        <v>16.399999999999999</v>
      </c>
      <c r="AY1488" s="2">
        <v>26.7</v>
      </c>
      <c r="AZ1488" s="2">
        <v>24.881699999999999</v>
      </c>
      <c r="BA1488" s="2">
        <v>3.97</v>
      </c>
      <c r="BB1488" s="2">
        <v>15.5</v>
      </c>
      <c r="BC1488" s="2">
        <v>25.7</v>
      </c>
      <c r="BD1488" s="2">
        <v>29.944400000000002</v>
      </c>
      <c r="BE1488" s="4"/>
      <c r="BF1488" s="4"/>
    </row>
    <row r="1489" spans="1:58" x14ac:dyDescent="0.2">
      <c r="A1489" s="29">
        <v>1488</v>
      </c>
      <c r="B1489" s="7" t="s">
        <v>15</v>
      </c>
      <c r="C1489" s="3">
        <v>39973</v>
      </c>
      <c r="D1489" s="4" t="s">
        <v>13</v>
      </c>
      <c r="E1489" s="4" t="s">
        <v>164</v>
      </c>
      <c r="F1489" s="5" t="s">
        <v>189</v>
      </c>
      <c r="G1489" s="6">
        <v>0.87430555555555556</v>
      </c>
      <c r="H1489" s="6">
        <v>0.9145833333333333</v>
      </c>
      <c r="I1489" s="85">
        <f t="shared" si="23"/>
        <v>57.999999999999957</v>
      </c>
      <c r="J1489" s="86">
        <f>I1489*Segmentos!$D$7*(AH1489%)*IF(ISNUMBER(AI1489),AI1489%,0)</f>
        <v>1750579.1999999983</v>
      </c>
      <c r="K1489" s="86">
        <f>I1489*Segmentos!$D$7*(AL1489%)*IF(ISNUMBER(AM1489),AM1489%,0)</f>
        <v>2594548.799999998</v>
      </c>
      <c r="L1489" s="4"/>
      <c r="M1489" s="2">
        <v>9.4700000000000006</v>
      </c>
      <c r="N1489" s="2">
        <v>20.6</v>
      </c>
      <c r="O1489" s="2">
        <v>46</v>
      </c>
      <c r="P1489" s="2">
        <v>89.664100000000005</v>
      </c>
      <c r="Q1489" s="2">
        <v>7.96</v>
      </c>
      <c r="R1489" s="2">
        <v>14.9</v>
      </c>
      <c r="S1489" s="2">
        <v>53.4</v>
      </c>
      <c r="T1489" s="2">
        <v>12.583600000000001</v>
      </c>
      <c r="U1489" s="2">
        <v>8.99</v>
      </c>
      <c r="V1489" s="2">
        <v>22</v>
      </c>
      <c r="W1489" s="2">
        <v>40.799999999999997</v>
      </c>
      <c r="X1489" s="2">
        <v>17.854600000000001</v>
      </c>
      <c r="Y1489" s="2">
        <v>8.5399999999999991</v>
      </c>
      <c r="Z1489" s="2">
        <v>19.7</v>
      </c>
      <c r="AA1489" s="2">
        <v>43.2</v>
      </c>
      <c r="AB1489" s="2">
        <v>23.8873</v>
      </c>
      <c r="AC1489" s="2">
        <v>11.36</v>
      </c>
      <c r="AD1489" s="2">
        <v>23.2</v>
      </c>
      <c r="AE1489" s="2">
        <v>48.9</v>
      </c>
      <c r="AF1489" s="2">
        <v>35.338700000000003</v>
      </c>
      <c r="AG1489" s="2">
        <v>7.54</v>
      </c>
      <c r="AH1489" s="22">
        <v>19.2</v>
      </c>
      <c r="AI1489" s="22">
        <v>39.299999999999997</v>
      </c>
      <c r="AJ1489" s="22">
        <v>33.871699999999997</v>
      </c>
      <c r="AK1489" s="18">
        <v>11.21</v>
      </c>
      <c r="AL1489" s="18">
        <v>21.8</v>
      </c>
      <c r="AM1489" s="18">
        <v>51.3</v>
      </c>
      <c r="AN1489" s="2">
        <v>55.792400000000001</v>
      </c>
      <c r="AO1489" s="2">
        <v>9.77</v>
      </c>
      <c r="AP1489" s="2">
        <v>21.2</v>
      </c>
      <c r="AQ1489" s="2">
        <v>46.1</v>
      </c>
      <c r="AR1489" s="2">
        <v>10.1137</v>
      </c>
      <c r="AS1489" s="2">
        <v>9.0399999999999991</v>
      </c>
      <c r="AT1489" s="2">
        <v>20</v>
      </c>
      <c r="AU1489" s="2">
        <v>45.2</v>
      </c>
      <c r="AV1489" s="2">
        <v>18.8596</v>
      </c>
      <c r="AW1489" s="2">
        <v>7.49</v>
      </c>
      <c r="AX1489" s="2">
        <v>18.5</v>
      </c>
      <c r="AY1489" s="2">
        <v>40.4</v>
      </c>
      <c r="AZ1489" s="2">
        <v>20.407499999999999</v>
      </c>
      <c r="BA1489" s="2">
        <v>11.11</v>
      </c>
      <c r="BB1489" s="2">
        <v>22.2</v>
      </c>
      <c r="BC1489" s="2">
        <v>50</v>
      </c>
      <c r="BD1489" s="2">
        <v>40.2834</v>
      </c>
      <c r="BE1489" s="4"/>
      <c r="BF1489" s="4"/>
    </row>
    <row r="1490" spans="1:58" x14ac:dyDescent="0.2">
      <c r="A1490" s="29">
        <v>1489</v>
      </c>
      <c r="B1490" s="7" t="s">
        <v>40</v>
      </c>
      <c r="C1490" s="3">
        <v>39973</v>
      </c>
      <c r="D1490" s="4" t="s">
        <v>21</v>
      </c>
      <c r="E1490" s="4" t="s">
        <v>169</v>
      </c>
      <c r="F1490" s="5" t="s">
        <v>189</v>
      </c>
      <c r="G1490" s="6">
        <v>0.91666666666666663</v>
      </c>
      <c r="H1490" s="6">
        <v>0.94791666666666663</v>
      </c>
      <c r="I1490" s="85">
        <f t="shared" si="23"/>
        <v>45</v>
      </c>
      <c r="J1490" s="86">
        <f>I1490*Segmentos!$D$7*(AH1490%)*IF(ISNUMBER(AI1490),AI1490%,0)</f>
        <v>162900.00000000003</v>
      </c>
      <c r="K1490" s="86">
        <f>I1490*Segmentos!$D$7*(AL1490%)*IF(ISNUMBER(AM1490),AM1490%,0)</f>
        <v>108450.00000000001</v>
      </c>
      <c r="L1490" s="4" t="s">
        <v>378</v>
      </c>
      <c r="M1490" s="2">
        <v>0.75</v>
      </c>
      <c r="N1490" s="2">
        <v>2.5</v>
      </c>
      <c r="O1490" s="2">
        <v>29.8</v>
      </c>
      <c r="P1490" s="2">
        <v>80.942899999999995</v>
      </c>
      <c r="Q1490" s="2">
        <v>0.21</v>
      </c>
      <c r="R1490" s="2">
        <v>1.8</v>
      </c>
      <c r="S1490" s="2">
        <v>11.8</v>
      </c>
      <c r="T1490" s="2">
        <v>3.7711000000000001</v>
      </c>
      <c r="U1490" s="2">
        <v>0.09</v>
      </c>
      <c r="V1490" s="2">
        <v>1.7</v>
      </c>
      <c r="W1490" s="2">
        <v>5.2</v>
      </c>
      <c r="X1490" s="2">
        <v>1.982</v>
      </c>
      <c r="Y1490" s="2">
        <v>1.65</v>
      </c>
      <c r="Z1490" s="2">
        <v>4.3</v>
      </c>
      <c r="AA1490" s="2">
        <v>38.6</v>
      </c>
      <c r="AB1490" s="2">
        <v>53.057000000000002</v>
      </c>
      <c r="AC1490" s="2">
        <v>0.62</v>
      </c>
      <c r="AD1490" s="2">
        <v>1.8</v>
      </c>
      <c r="AE1490" s="2">
        <v>34.700000000000003</v>
      </c>
      <c r="AF1490" s="2">
        <v>22.132899999999999</v>
      </c>
      <c r="AG1490" s="2">
        <v>0.91</v>
      </c>
      <c r="AH1490" s="22">
        <v>2.5</v>
      </c>
      <c r="AI1490" s="22">
        <v>36.200000000000003</v>
      </c>
      <c r="AJ1490" s="22">
        <v>46.735799999999998</v>
      </c>
      <c r="AK1490" s="18">
        <v>0.6</v>
      </c>
      <c r="AL1490" s="18">
        <v>2.5</v>
      </c>
      <c r="AM1490" s="18">
        <v>24.1</v>
      </c>
      <c r="AN1490" s="2">
        <v>34.2072</v>
      </c>
      <c r="AO1490" s="2">
        <v>0.12</v>
      </c>
      <c r="AP1490" s="2">
        <v>0.6</v>
      </c>
      <c r="AQ1490" s="2">
        <v>20.3</v>
      </c>
      <c r="AR1490" s="2">
        <v>1.4016999999999999</v>
      </c>
      <c r="AS1490" s="2">
        <v>0.34</v>
      </c>
      <c r="AT1490" s="2">
        <v>1.7</v>
      </c>
      <c r="AU1490" s="2">
        <v>19.3</v>
      </c>
      <c r="AV1490" s="2">
        <v>8.0822000000000003</v>
      </c>
      <c r="AW1490" s="2">
        <v>1.04</v>
      </c>
      <c r="AX1490" s="2">
        <v>4</v>
      </c>
      <c r="AY1490" s="2">
        <v>26</v>
      </c>
      <c r="AZ1490" s="2">
        <v>32.457799999999999</v>
      </c>
      <c r="BA1490" s="2">
        <v>0.94</v>
      </c>
      <c r="BB1490" s="2">
        <v>2.4</v>
      </c>
      <c r="BC1490" s="2">
        <v>39.9</v>
      </c>
      <c r="BD1490" s="2">
        <v>39.001300000000001</v>
      </c>
      <c r="BE1490" s="4"/>
      <c r="BF1490" s="4"/>
    </row>
    <row r="1491" spans="1:58" x14ac:dyDescent="0.2">
      <c r="A1491" s="29">
        <v>1490</v>
      </c>
      <c r="B1491" s="7" t="s">
        <v>5</v>
      </c>
      <c r="C1491" s="3">
        <v>39973</v>
      </c>
      <c r="D1491" s="4" t="s">
        <v>3</v>
      </c>
      <c r="E1491" s="4" t="s">
        <v>164</v>
      </c>
      <c r="F1491" s="5" t="s">
        <v>189</v>
      </c>
      <c r="G1491" s="6">
        <v>0.87430555555555556</v>
      </c>
      <c r="H1491" s="6">
        <v>0.91736111111111107</v>
      </c>
      <c r="I1491" s="85">
        <f t="shared" si="23"/>
        <v>61.999999999999943</v>
      </c>
      <c r="J1491" s="86">
        <f>I1491*Segmentos!$D$7*(AH1491%)*IF(ISNUMBER(AI1491),AI1491%,0)</f>
        <v>1662467.9999999986</v>
      </c>
      <c r="K1491" s="86">
        <f>I1491*Segmentos!$D$7*(AL1491%)*IF(ISNUMBER(AM1491),AM1491%,0)</f>
        <v>1511287.1999999986</v>
      </c>
      <c r="L1491" s="4"/>
      <c r="M1491" s="2">
        <v>6.38</v>
      </c>
      <c r="N1491" s="2">
        <v>19.3</v>
      </c>
      <c r="O1491" s="2">
        <v>33</v>
      </c>
      <c r="P1491" s="2">
        <v>87.450500000000005</v>
      </c>
      <c r="Q1491" s="2">
        <v>2.6</v>
      </c>
      <c r="R1491" s="2">
        <v>10.9</v>
      </c>
      <c r="S1491" s="2">
        <v>23.7</v>
      </c>
      <c r="T1491" s="2">
        <v>5.9366000000000003</v>
      </c>
      <c r="U1491" s="2">
        <v>5.93</v>
      </c>
      <c r="V1491" s="2">
        <v>19</v>
      </c>
      <c r="W1491" s="2">
        <v>31.2</v>
      </c>
      <c r="X1491" s="2">
        <v>17.043600000000001</v>
      </c>
      <c r="Y1491" s="2">
        <v>7.08</v>
      </c>
      <c r="Z1491" s="2">
        <v>21.1</v>
      </c>
      <c r="AA1491" s="2">
        <v>33.6</v>
      </c>
      <c r="AB1491" s="2">
        <v>28.663599999999999</v>
      </c>
      <c r="AC1491" s="2">
        <v>7.96</v>
      </c>
      <c r="AD1491" s="2">
        <v>22.3</v>
      </c>
      <c r="AE1491" s="2">
        <v>35.700000000000003</v>
      </c>
      <c r="AF1491" s="2">
        <v>35.806699999999999</v>
      </c>
      <c r="AG1491" s="2">
        <v>6.69</v>
      </c>
      <c r="AH1491" s="22">
        <v>20.5</v>
      </c>
      <c r="AI1491" s="22">
        <v>32.700000000000003</v>
      </c>
      <c r="AJ1491" s="22">
        <v>43.502299999999998</v>
      </c>
      <c r="AK1491" s="18">
        <v>6.1</v>
      </c>
      <c r="AL1491" s="18">
        <v>18.3</v>
      </c>
      <c r="AM1491" s="18">
        <v>33.299999999999997</v>
      </c>
      <c r="AN1491" s="2">
        <v>43.9482</v>
      </c>
      <c r="AO1491" s="2">
        <v>2.61</v>
      </c>
      <c r="AP1491" s="2">
        <v>14</v>
      </c>
      <c r="AQ1491" s="2">
        <v>18.600000000000001</v>
      </c>
      <c r="AR1491" s="2">
        <v>3.9138999999999999</v>
      </c>
      <c r="AS1491" s="2">
        <v>4.54</v>
      </c>
      <c r="AT1491" s="2">
        <v>14.8</v>
      </c>
      <c r="AU1491" s="2">
        <v>30.7</v>
      </c>
      <c r="AV1491" s="2">
        <v>13.717499999999999</v>
      </c>
      <c r="AW1491" s="2">
        <v>8.3699999999999992</v>
      </c>
      <c r="AX1491" s="2">
        <v>24</v>
      </c>
      <c r="AY1491" s="2">
        <v>34.799999999999997</v>
      </c>
      <c r="AZ1491" s="2">
        <v>33.002200000000002</v>
      </c>
      <c r="BA1491" s="2">
        <v>7.01</v>
      </c>
      <c r="BB1491" s="2">
        <v>20</v>
      </c>
      <c r="BC1491" s="2">
        <v>35.200000000000003</v>
      </c>
      <c r="BD1491" s="2">
        <v>36.817</v>
      </c>
      <c r="BE1491" s="4"/>
      <c r="BF1491" s="4"/>
    </row>
    <row r="1492" spans="1:58" x14ac:dyDescent="0.2">
      <c r="A1492" s="29">
        <v>1491</v>
      </c>
      <c r="B1492" s="7" t="s">
        <v>49</v>
      </c>
      <c r="C1492" s="3">
        <v>39973</v>
      </c>
      <c r="D1492" s="4" t="s">
        <v>28</v>
      </c>
      <c r="E1492" s="4" t="s">
        <v>168</v>
      </c>
      <c r="F1492" s="5" t="s">
        <v>189</v>
      </c>
      <c r="G1492" s="6">
        <v>0.9159722222222223</v>
      </c>
      <c r="H1492" s="6">
        <v>1.8749999999999999E-2</v>
      </c>
      <c r="I1492" s="85">
        <f t="shared" si="23"/>
        <v>147.99999999999989</v>
      </c>
      <c r="J1492" s="86">
        <f>I1492*Segmentos!$D$7*(AH1492%)*IF(ISNUMBER(AI1492),AI1492%,0)</f>
        <v>1193471.9999999991</v>
      </c>
      <c r="K1492" s="86">
        <f>I1492*Segmentos!$D$7*(AL1492%)*IF(ISNUMBER(AM1492),AM1492%,0)</f>
        <v>683759.99999999942</v>
      </c>
      <c r="L1492" s="4" t="s">
        <v>379</v>
      </c>
      <c r="M1492" s="2">
        <v>1.57</v>
      </c>
      <c r="N1492" s="2">
        <v>9</v>
      </c>
      <c r="O1492" s="2">
        <v>17.5</v>
      </c>
      <c r="P1492" s="2">
        <v>98.330799999999996</v>
      </c>
      <c r="Q1492" s="2">
        <v>0.4</v>
      </c>
      <c r="R1492" s="2">
        <v>3.9</v>
      </c>
      <c r="S1492" s="2">
        <v>10.199999999999999</v>
      </c>
      <c r="T1492" s="2">
        <v>4.1609999999999996</v>
      </c>
      <c r="U1492" s="2">
        <v>1.02</v>
      </c>
      <c r="V1492" s="2">
        <v>8.1999999999999993</v>
      </c>
      <c r="W1492" s="2">
        <v>12.4</v>
      </c>
      <c r="X1492" s="2">
        <v>13.3725</v>
      </c>
      <c r="Y1492" s="2">
        <v>1.71</v>
      </c>
      <c r="Z1492" s="2">
        <v>11.7</v>
      </c>
      <c r="AA1492" s="2">
        <v>14.6</v>
      </c>
      <c r="AB1492" s="2">
        <v>31.585100000000001</v>
      </c>
      <c r="AC1492" s="2">
        <v>2.39</v>
      </c>
      <c r="AD1492" s="2">
        <v>9.5</v>
      </c>
      <c r="AE1492" s="2">
        <v>25.2</v>
      </c>
      <c r="AF1492" s="2">
        <v>49.2121</v>
      </c>
      <c r="AG1492" s="2">
        <v>2.02</v>
      </c>
      <c r="AH1492" s="22">
        <v>10.5</v>
      </c>
      <c r="AI1492" s="22">
        <v>19.2</v>
      </c>
      <c r="AJ1492" s="22">
        <v>60.1</v>
      </c>
      <c r="AK1492" s="18">
        <v>1.1599999999999999</v>
      </c>
      <c r="AL1492" s="18">
        <v>7.5</v>
      </c>
      <c r="AM1492" s="18">
        <v>15.4</v>
      </c>
      <c r="AN1492" s="2">
        <v>38.230899999999998</v>
      </c>
      <c r="AO1492" s="2">
        <v>0.67</v>
      </c>
      <c r="AP1492" s="2">
        <v>5.4</v>
      </c>
      <c r="AQ1492" s="2">
        <v>12.4</v>
      </c>
      <c r="AR1492" s="2">
        <v>4.5663</v>
      </c>
      <c r="AS1492" s="2">
        <v>1.37</v>
      </c>
      <c r="AT1492" s="2">
        <v>8.1999999999999993</v>
      </c>
      <c r="AU1492" s="2">
        <v>16.600000000000001</v>
      </c>
      <c r="AV1492" s="2">
        <v>18.825099999999999</v>
      </c>
      <c r="AW1492" s="2">
        <v>1.02</v>
      </c>
      <c r="AX1492" s="2">
        <v>6.4</v>
      </c>
      <c r="AY1492" s="2">
        <v>16</v>
      </c>
      <c r="AZ1492" s="2">
        <v>18.317799999999998</v>
      </c>
      <c r="BA1492" s="2">
        <v>2.36</v>
      </c>
      <c r="BB1492" s="2">
        <v>12.3</v>
      </c>
      <c r="BC1492" s="2">
        <v>19.2</v>
      </c>
      <c r="BD1492" s="2">
        <v>56.621699999999997</v>
      </c>
      <c r="BE1492" s="4"/>
      <c r="BF1492" s="4"/>
    </row>
    <row r="1493" spans="1:58" x14ac:dyDescent="0.2">
      <c r="A1493" s="29">
        <v>1492</v>
      </c>
      <c r="B1493" s="7" t="s">
        <v>18</v>
      </c>
      <c r="C1493" s="3">
        <v>39973</v>
      </c>
      <c r="D1493" s="4" t="s">
        <v>17</v>
      </c>
      <c r="E1493" s="4" t="s">
        <v>168</v>
      </c>
      <c r="F1493" s="5" t="s">
        <v>189</v>
      </c>
      <c r="G1493" s="6">
        <v>0.83333333333333337</v>
      </c>
      <c r="H1493" s="6">
        <v>0.9145833333333333</v>
      </c>
      <c r="I1493" s="85">
        <f t="shared" si="23"/>
        <v>116.9999999999999</v>
      </c>
      <c r="J1493" s="86">
        <f>I1493*Segmentos!$D$7*(AH1493%)*IF(ISNUMBER(AI1493),AI1493%,0)</f>
        <v>453398.39999999962</v>
      </c>
      <c r="K1493" s="86">
        <f>I1493*Segmentos!$D$7*(AL1493%)*IF(ISNUMBER(AM1493),AM1493%,0)</f>
        <v>370234.7999999997</v>
      </c>
      <c r="L1493" s="4" t="s">
        <v>377</v>
      </c>
      <c r="M1493" s="2">
        <v>0.88</v>
      </c>
      <c r="N1493" s="2">
        <v>4.0999999999999996</v>
      </c>
      <c r="O1493" s="2">
        <v>21.5</v>
      </c>
      <c r="P1493" s="2">
        <v>98.905799999999999</v>
      </c>
      <c r="Q1493" s="2">
        <v>0.01</v>
      </c>
      <c r="R1493" s="2">
        <v>0.7</v>
      </c>
      <c r="S1493" s="2">
        <v>0.9</v>
      </c>
      <c r="T1493" s="2">
        <v>0.1187</v>
      </c>
      <c r="U1493" s="2">
        <v>0.15</v>
      </c>
      <c r="V1493" s="2">
        <v>2.5</v>
      </c>
      <c r="W1493" s="2">
        <v>5.9</v>
      </c>
      <c r="X1493" s="2">
        <v>3.5112000000000001</v>
      </c>
      <c r="Y1493" s="2">
        <v>0.63</v>
      </c>
      <c r="Z1493" s="2">
        <v>4.4000000000000004</v>
      </c>
      <c r="AA1493" s="2">
        <v>14.4</v>
      </c>
      <c r="AB1493" s="2">
        <v>20.929500000000001</v>
      </c>
      <c r="AC1493" s="2">
        <v>2.02</v>
      </c>
      <c r="AD1493" s="2">
        <v>6.6</v>
      </c>
      <c r="AE1493" s="2">
        <v>30.8</v>
      </c>
      <c r="AF1493" s="2">
        <v>74.346400000000003</v>
      </c>
      <c r="AG1493" s="2">
        <v>0.97</v>
      </c>
      <c r="AH1493" s="22">
        <v>5.6</v>
      </c>
      <c r="AI1493" s="22">
        <v>17.3</v>
      </c>
      <c r="AJ1493" s="22">
        <v>51.6235</v>
      </c>
      <c r="AK1493" s="18">
        <v>0.8</v>
      </c>
      <c r="AL1493" s="18">
        <v>2.7</v>
      </c>
      <c r="AM1493" s="18">
        <v>29.3</v>
      </c>
      <c r="AN1493" s="2">
        <v>47.282400000000003</v>
      </c>
      <c r="AO1493" s="2">
        <v>0.01</v>
      </c>
      <c r="AP1493" s="2">
        <v>0.9</v>
      </c>
      <c r="AQ1493" s="2">
        <v>1.3</v>
      </c>
      <c r="AR1493" s="2">
        <v>0.13619999999999999</v>
      </c>
      <c r="AS1493" s="2">
        <v>0.08</v>
      </c>
      <c r="AT1493" s="2">
        <v>1.4</v>
      </c>
      <c r="AU1493" s="2">
        <v>5.7</v>
      </c>
      <c r="AV1493" s="2">
        <v>2.0284</v>
      </c>
      <c r="AW1493" s="2">
        <v>0.36</v>
      </c>
      <c r="AX1493" s="2">
        <v>4.7</v>
      </c>
      <c r="AY1493" s="2">
        <v>7.8</v>
      </c>
      <c r="AZ1493" s="2">
        <v>11.712199999999999</v>
      </c>
      <c r="BA1493" s="2">
        <v>1.98</v>
      </c>
      <c r="BB1493" s="2">
        <v>6.1</v>
      </c>
      <c r="BC1493" s="2">
        <v>32.299999999999997</v>
      </c>
      <c r="BD1493" s="2">
        <v>85.028999999999996</v>
      </c>
      <c r="BE1493" s="4"/>
      <c r="BF1493" s="4"/>
    </row>
    <row r="1494" spans="1:58" x14ac:dyDescent="0.2">
      <c r="A1494" s="29">
        <v>1493</v>
      </c>
      <c r="B1494" s="7" t="s">
        <v>9</v>
      </c>
      <c r="C1494" s="3">
        <v>39973</v>
      </c>
      <c r="D1494" s="4" t="s">
        <v>8</v>
      </c>
      <c r="E1494" s="4" t="s">
        <v>168</v>
      </c>
      <c r="F1494" s="5" t="s">
        <v>189</v>
      </c>
      <c r="G1494" s="6">
        <v>0.7895833333333333</v>
      </c>
      <c r="H1494" s="6">
        <v>0.87361111111111101</v>
      </c>
      <c r="I1494" s="85">
        <f t="shared" si="23"/>
        <v>120.99999999999989</v>
      </c>
      <c r="J1494" s="86">
        <f>I1494*Segmentos!$D$7*(AH1494%)*IF(ISNUMBER(AI1494),AI1494%,0)</f>
        <v>1724007.9999999984</v>
      </c>
      <c r="K1494" s="86">
        <f>I1494*Segmentos!$D$7*(AL1494%)*IF(ISNUMBER(AM1494),AM1494%,0)</f>
        <v>2029024.799999998</v>
      </c>
      <c r="L1494" s="4" t="s">
        <v>376</v>
      </c>
      <c r="M1494" s="2">
        <v>3.9</v>
      </c>
      <c r="N1494" s="2">
        <v>14.6</v>
      </c>
      <c r="O1494" s="2">
        <v>26.8</v>
      </c>
      <c r="P1494" s="2">
        <v>73.718000000000004</v>
      </c>
      <c r="Q1494" s="2">
        <v>2.41</v>
      </c>
      <c r="R1494" s="2">
        <v>8.6</v>
      </c>
      <c r="S1494" s="2">
        <v>28</v>
      </c>
      <c r="T1494" s="2">
        <v>7.5937000000000001</v>
      </c>
      <c r="U1494" s="2">
        <v>3.69</v>
      </c>
      <c r="V1494" s="2">
        <v>11.2</v>
      </c>
      <c r="W1494" s="2">
        <v>32.799999999999997</v>
      </c>
      <c r="X1494" s="2">
        <v>14.605</v>
      </c>
      <c r="Y1494" s="2">
        <v>4.45</v>
      </c>
      <c r="Z1494" s="2">
        <v>18.3</v>
      </c>
      <c r="AA1494" s="2">
        <v>24.2</v>
      </c>
      <c r="AB1494" s="2">
        <v>24.828600000000002</v>
      </c>
      <c r="AC1494" s="2">
        <v>4.3</v>
      </c>
      <c r="AD1494" s="2">
        <v>16.3</v>
      </c>
      <c r="AE1494" s="2">
        <v>26.3</v>
      </c>
      <c r="AF1494" s="2">
        <v>26.690799999999999</v>
      </c>
      <c r="AG1494" s="2">
        <v>3.57</v>
      </c>
      <c r="AH1494" s="22">
        <v>13.7</v>
      </c>
      <c r="AI1494" s="22">
        <v>26</v>
      </c>
      <c r="AJ1494" s="22">
        <v>32.021700000000003</v>
      </c>
      <c r="AK1494" s="18">
        <v>4.2</v>
      </c>
      <c r="AL1494" s="18">
        <v>15.3</v>
      </c>
      <c r="AM1494" s="18">
        <v>27.4</v>
      </c>
      <c r="AN1494" s="2">
        <v>41.696399999999997</v>
      </c>
      <c r="AO1494" s="2">
        <v>1.25</v>
      </c>
      <c r="AP1494" s="2">
        <v>6.8</v>
      </c>
      <c r="AQ1494" s="2">
        <v>18.3</v>
      </c>
      <c r="AR1494" s="2">
        <v>2.5764999999999998</v>
      </c>
      <c r="AS1494" s="2">
        <v>2.38</v>
      </c>
      <c r="AT1494" s="2">
        <v>8.8000000000000007</v>
      </c>
      <c r="AU1494" s="2">
        <v>27</v>
      </c>
      <c r="AV1494" s="2">
        <v>9.9102999999999994</v>
      </c>
      <c r="AW1494" s="2">
        <v>3.6</v>
      </c>
      <c r="AX1494" s="2">
        <v>15.5</v>
      </c>
      <c r="AY1494" s="2">
        <v>23.2</v>
      </c>
      <c r="AZ1494" s="2">
        <v>19.538499999999999</v>
      </c>
      <c r="BA1494" s="2">
        <v>5.76</v>
      </c>
      <c r="BB1494" s="2">
        <v>19.399999999999999</v>
      </c>
      <c r="BC1494" s="2">
        <v>29.7</v>
      </c>
      <c r="BD1494" s="2">
        <v>41.692700000000002</v>
      </c>
      <c r="BE1494" s="4"/>
      <c r="BF1494" s="4"/>
    </row>
    <row r="1495" spans="1:58" x14ac:dyDescent="0.2">
      <c r="A1495" s="29">
        <v>1494</v>
      </c>
      <c r="B1495" s="7" t="s">
        <v>122</v>
      </c>
      <c r="C1495" s="3">
        <v>39973</v>
      </c>
      <c r="D1495" s="4" t="s">
        <v>0</v>
      </c>
      <c r="E1495" s="4" t="s">
        <v>167</v>
      </c>
      <c r="F1495" s="5" t="s">
        <v>189</v>
      </c>
      <c r="G1495" s="6">
        <v>0.92708333333333337</v>
      </c>
      <c r="H1495" s="6">
        <v>6.9444444444444441E-3</v>
      </c>
      <c r="I1495" s="85">
        <f t="shared" si="23"/>
        <v>114.99999999999996</v>
      </c>
      <c r="J1495" s="86">
        <f>I1495*Segmentos!$D$7*(AH1495%)*IF(ISNUMBER(AI1495),AI1495%,0)</f>
        <v>4772039.9999999991</v>
      </c>
      <c r="K1495" s="86">
        <f>I1495*Segmentos!$D$7*(AL1495%)*IF(ISNUMBER(AM1495),AM1495%,0)</f>
        <v>5079871.9999999991</v>
      </c>
      <c r="L1495" s="4"/>
      <c r="M1495" s="2">
        <v>10.72</v>
      </c>
      <c r="N1495" s="2">
        <v>26.9</v>
      </c>
      <c r="O1495" s="2">
        <v>39.9</v>
      </c>
      <c r="P1495" s="2">
        <v>94.036500000000004</v>
      </c>
      <c r="Q1495" s="2">
        <v>6.37</v>
      </c>
      <c r="R1495" s="2">
        <v>17.899999999999999</v>
      </c>
      <c r="S1495" s="2">
        <v>35.5</v>
      </c>
      <c r="T1495" s="2">
        <v>9.3217999999999996</v>
      </c>
      <c r="U1495" s="2">
        <v>9.23</v>
      </c>
      <c r="V1495" s="2">
        <v>27.9</v>
      </c>
      <c r="W1495" s="2">
        <v>33.1</v>
      </c>
      <c r="X1495" s="2">
        <v>16.970600000000001</v>
      </c>
      <c r="Y1495" s="2">
        <v>8.9600000000000009</v>
      </c>
      <c r="Z1495" s="2">
        <v>28.1</v>
      </c>
      <c r="AA1495" s="2">
        <v>31.9</v>
      </c>
      <c r="AB1495" s="2">
        <v>23.210100000000001</v>
      </c>
      <c r="AC1495" s="2">
        <v>15.46</v>
      </c>
      <c r="AD1495" s="2">
        <v>29.7</v>
      </c>
      <c r="AE1495" s="2">
        <v>52</v>
      </c>
      <c r="AF1495" s="2">
        <v>44.534100000000002</v>
      </c>
      <c r="AG1495" s="2">
        <v>10.37</v>
      </c>
      <c r="AH1495" s="22">
        <v>26.6</v>
      </c>
      <c r="AI1495" s="22">
        <v>39</v>
      </c>
      <c r="AJ1495" s="22">
        <v>43.158999999999999</v>
      </c>
      <c r="AK1495" s="18">
        <v>11.03</v>
      </c>
      <c r="AL1495" s="18">
        <v>27.2</v>
      </c>
      <c r="AM1495" s="18">
        <v>40.6</v>
      </c>
      <c r="AN1495" s="2">
        <v>50.877499999999998</v>
      </c>
      <c r="AO1495" s="2">
        <v>9.56</v>
      </c>
      <c r="AP1495" s="2">
        <v>23.5</v>
      </c>
      <c r="AQ1495" s="2">
        <v>40.700000000000003</v>
      </c>
      <c r="AR1495" s="2">
        <v>9.1661999999999999</v>
      </c>
      <c r="AS1495" s="2">
        <v>11.05</v>
      </c>
      <c r="AT1495" s="2">
        <v>28</v>
      </c>
      <c r="AU1495" s="2">
        <v>39.5</v>
      </c>
      <c r="AV1495" s="2">
        <v>21.357600000000001</v>
      </c>
      <c r="AW1495" s="2">
        <v>14.1</v>
      </c>
      <c r="AX1495" s="2">
        <v>31.8</v>
      </c>
      <c r="AY1495" s="2">
        <v>44.4</v>
      </c>
      <c r="AZ1495" s="2">
        <v>35.568399999999997</v>
      </c>
      <c r="BA1495" s="2">
        <v>8.32</v>
      </c>
      <c r="BB1495" s="2">
        <v>23.6</v>
      </c>
      <c r="BC1495" s="2">
        <v>35.299999999999997</v>
      </c>
      <c r="BD1495" s="2">
        <v>27.944299999999998</v>
      </c>
      <c r="BE1495" s="4"/>
      <c r="BF1495" s="4"/>
    </row>
    <row r="1496" spans="1:58" x14ac:dyDescent="0.2">
      <c r="A1496" s="29">
        <v>1495</v>
      </c>
      <c r="B1496" s="7" t="s">
        <v>1</v>
      </c>
      <c r="C1496" s="3">
        <v>39973</v>
      </c>
      <c r="D1496" s="4" t="s">
        <v>0</v>
      </c>
      <c r="E1496" s="4" t="s">
        <v>163</v>
      </c>
      <c r="F1496" s="5" t="s">
        <v>189</v>
      </c>
      <c r="G1496" s="6">
        <v>0.85416666666666663</v>
      </c>
      <c r="H1496" s="6">
        <v>0.88402777777777775</v>
      </c>
      <c r="I1496" s="85">
        <f t="shared" si="23"/>
        <v>43.000000000000007</v>
      </c>
      <c r="J1496" s="86">
        <f>I1496*Segmentos!$D$7*(AH1496%)*IF(ISNUMBER(AI1496),AI1496%,0)</f>
        <v>554906.40000000014</v>
      </c>
      <c r="K1496" s="86">
        <f>I1496*Segmentos!$D$7*(AL1496%)*IF(ISNUMBER(AM1496),AM1496%,0)</f>
        <v>1139465.6000000003</v>
      </c>
      <c r="L1496" s="4"/>
      <c r="M1496" s="2">
        <v>5</v>
      </c>
      <c r="N1496" s="2">
        <v>8.1</v>
      </c>
      <c r="O1496" s="2">
        <v>61.3</v>
      </c>
      <c r="P1496" s="2">
        <v>79.276600000000002</v>
      </c>
      <c r="Q1496" s="2">
        <v>4.7699999999999996</v>
      </c>
      <c r="R1496" s="2">
        <v>9.1</v>
      </c>
      <c r="S1496" s="2">
        <v>52.4</v>
      </c>
      <c r="T1496" s="2">
        <v>12.617599999999999</v>
      </c>
      <c r="U1496" s="2">
        <v>3.92</v>
      </c>
      <c r="V1496" s="2">
        <v>8.6999999999999993</v>
      </c>
      <c r="W1496" s="2">
        <v>45.3</v>
      </c>
      <c r="X1496" s="2">
        <v>13.036899999999999</v>
      </c>
      <c r="Y1496" s="2">
        <v>3.63</v>
      </c>
      <c r="Z1496" s="2">
        <v>6.6</v>
      </c>
      <c r="AA1496" s="2">
        <v>55.2</v>
      </c>
      <c r="AB1496" s="2">
        <v>16.9984</v>
      </c>
      <c r="AC1496" s="2">
        <v>7.03</v>
      </c>
      <c r="AD1496" s="2">
        <v>8.8000000000000007</v>
      </c>
      <c r="AE1496" s="2">
        <v>80.3</v>
      </c>
      <c r="AF1496" s="2">
        <v>36.623800000000003</v>
      </c>
      <c r="AG1496" s="2">
        <v>3.23</v>
      </c>
      <c r="AH1496" s="22">
        <v>5.7</v>
      </c>
      <c r="AI1496" s="22">
        <v>56.6</v>
      </c>
      <c r="AJ1496" s="22">
        <v>24.289300000000001</v>
      </c>
      <c r="AK1496" s="18">
        <v>6.6</v>
      </c>
      <c r="AL1496" s="18">
        <v>10.4</v>
      </c>
      <c r="AM1496" s="18">
        <v>63.7</v>
      </c>
      <c r="AN1496" s="2">
        <v>54.987299999999998</v>
      </c>
      <c r="AO1496" s="2">
        <v>3.26</v>
      </c>
      <c r="AP1496" s="2">
        <v>7.2</v>
      </c>
      <c r="AQ1496" s="2">
        <v>45</v>
      </c>
      <c r="AR1496" s="2">
        <v>5.6481000000000003</v>
      </c>
      <c r="AS1496" s="2">
        <v>6.16</v>
      </c>
      <c r="AT1496" s="2">
        <v>9.5</v>
      </c>
      <c r="AU1496" s="2">
        <v>64.900000000000006</v>
      </c>
      <c r="AV1496" s="2">
        <v>21.505700000000001</v>
      </c>
      <c r="AW1496" s="2">
        <v>5.7</v>
      </c>
      <c r="AX1496" s="2">
        <v>8.3000000000000007</v>
      </c>
      <c r="AY1496" s="2">
        <v>68.8</v>
      </c>
      <c r="AZ1496" s="2">
        <v>25.9834</v>
      </c>
      <c r="BA1496" s="2">
        <v>4.3</v>
      </c>
      <c r="BB1496" s="2">
        <v>7.5</v>
      </c>
      <c r="BC1496" s="2">
        <v>57.1</v>
      </c>
      <c r="BD1496" s="2">
        <v>26.139299999999999</v>
      </c>
      <c r="BE1496" s="4"/>
      <c r="BF1496" s="4"/>
    </row>
    <row r="1497" spans="1:58" x14ac:dyDescent="0.2">
      <c r="A1497" s="29">
        <v>1496</v>
      </c>
      <c r="B1497" s="7" t="s">
        <v>36</v>
      </c>
      <c r="C1497" s="3">
        <v>39973</v>
      </c>
      <c r="D1497" s="4" t="s">
        <v>13</v>
      </c>
      <c r="E1497" s="4" t="s">
        <v>163</v>
      </c>
      <c r="F1497" s="5" t="s">
        <v>189</v>
      </c>
      <c r="G1497" s="6">
        <v>0.92013888888888884</v>
      </c>
      <c r="H1497" s="6">
        <v>0.94305555555555554</v>
      </c>
      <c r="I1497" s="85">
        <f t="shared" si="23"/>
        <v>33.000000000000043</v>
      </c>
      <c r="J1497" s="86">
        <f>I1497*Segmentos!$D$7*(AH1497%)*IF(ISNUMBER(AI1497),AI1497%,0)</f>
        <v>1280664.0000000016</v>
      </c>
      <c r="K1497" s="86">
        <f>I1497*Segmentos!$D$7*(AL1497%)*IF(ISNUMBER(AM1497),AM1497%,0)</f>
        <v>2201100.0000000028</v>
      </c>
      <c r="L1497" s="4"/>
      <c r="M1497" s="2">
        <v>13.38</v>
      </c>
      <c r="N1497" s="2">
        <v>19.399999999999999</v>
      </c>
      <c r="O1497" s="2">
        <v>68.900000000000006</v>
      </c>
      <c r="P1497" s="2">
        <v>87.240899999999996</v>
      </c>
      <c r="Q1497" s="2">
        <v>11.62</v>
      </c>
      <c r="R1497" s="2">
        <v>15.2</v>
      </c>
      <c r="S1497" s="2">
        <v>76.599999999999994</v>
      </c>
      <c r="T1497" s="2">
        <v>12.644600000000001</v>
      </c>
      <c r="U1497" s="2">
        <v>12.19</v>
      </c>
      <c r="V1497" s="2">
        <v>20.8</v>
      </c>
      <c r="W1497" s="2">
        <v>58.5</v>
      </c>
      <c r="X1497" s="2">
        <v>16.668600000000001</v>
      </c>
      <c r="Y1497" s="2">
        <v>13.45</v>
      </c>
      <c r="Z1497" s="2">
        <v>20.3</v>
      </c>
      <c r="AA1497" s="2">
        <v>66.400000000000006</v>
      </c>
      <c r="AB1497" s="2">
        <v>25.893599999999999</v>
      </c>
      <c r="AC1497" s="2">
        <v>14.97</v>
      </c>
      <c r="AD1497" s="2">
        <v>19.899999999999999</v>
      </c>
      <c r="AE1497" s="2">
        <v>75.2</v>
      </c>
      <c r="AF1497" s="2">
        <v>32.034100000000002</v>
      </c>
      <c r="AG1497" s="2">
        <v>9.6999999999999993</v>
      </c>
      <c r="AH1497" s="22">
        <v>15.4</v>
      </c>
      <c r="AI1497" s="22">
        <v>63</v>
      </c>
      <c r="AJ1497" s="22">
        <v>30.017900000000001</v>
      </c>
      <c r="AK1497" s="18">
        <v>16.7</v>
      </c>
      <c r="AL1497" s="18">
        <v>23</v>
      </c>
      <c r="AM1497" s="18">
        <v>72.5</v>
      </c>
      <c r="AN1497" s="2">
        <v>57.223100000000002</v>
      </c>
      <c r="AO1497" s="2">
        <v>14.62</v>
      </c>
      <c r="AP1497" s="2">
        <v>19.2</v>
      </c>
      <c r="AQ1497" s="2">
        <v>76</v>
      </c>
      <c r="AR1497" s="2">
        <v>10.415800000000001</v>
      </c>
      <c r="AS1497" s="2">
        <v>14.26</v>
      </c>
      <c r="AT1497" s="2">
        <v>18</v>
      </c>
      <c r="AU1497" s="2">
        <v>79.400000000000006</v>
      </c>
      <c r="AV1497" s="2">
        <v>20.485099999999999</v>
      </c>
      <c r="AW1497" s="2">
        <v>12.26</v>
      </c>
      <c r="AX1497" s="2">
        <v>18.5</v>
      </c>
      <c r="AY1497" s="2">
        <v>66.400000000000006</v>
      </c>
      <c r="AZ1497" s="2">
        <v>22.984100000000002</v>
      </c>
      <c r="BA1497" s="2">
        <v>13.36</v>
      </c>
      <c r="BB1497" s="2">
        <v>21</v>
      </c>
      <c r="BC1497" s="2">
        <v>63.6</v>
      </c>
      <c r="BD1497" s="2">
        <v>33.355800000000002</v>
      </c>
      <c r="BE1497" s="4"/>
      <c r="BF1497" s="4"/>
    </row>
    <row r="1498" spans="1:58" x14ac:dyDescent="0.2">
      <c r="A1498" s="29">
        <v>1497</v>
      </c>
      <c r="B1498" s="7" t="s">
        <v>88</v>
      </c>
      <c r="C1498" s="3">
        <v>39973</v>
      </c>
      <c r="D1498" s="4" t="s">
        <v>13</v>
      </c>
      <c r="E1498" s="4" t="s">
        <v>163</v>
      </c>
      <c r="F1498" s="5" t="s">
        <v>189</v>
      </c>
      <c r="G1498" s="6">
        <v>0.91805555555555562</v>
      </c>
      <c r="H1498" s="6">
        <v>0.92013888888888884</v>
      </c>
      <c r="I1498" s="85">
        <f t="shared" si="23"/>
        <v>2.9999999999998295</v>
      </c>
      <c r="J1498" s="86">
        <f>I1498*Segmentos!$D$7*(AH1498%)*IF(ISNUMBER(AI1498),AI1498%,0)</f>
        <v>115499.99999999342</v>
      </c>
      <c r="K1498" s="86">
        <f>I1498*Segmentos!$D$7*(AL1498%)*IF(ISNUMBER(AM1498),AM1498%,0)</f>
        <v>176626.79999998998</v>
      </c>
      <c r="L1498" s="4"/>
      <c r="M1498" s="2">
        <v>12.32</v>
      </c>
      <c r="N1498" s="2">
        <v>13.8</v>
      </c>
      <c r="O1498" s="2">
        <v>89.2</v>
      </c>
      <c r="P1498" s="2">
        <v>89.641800000000003</v>
      </c>
      <c r="Q1498" s="2">
        <v>8.92</v>
      </c>
      <c r="R1498" s="2">
        <v>9.4</v>
      </c>
      <c r="S1498" s="2">
        <v>95.1</v>
      </c>
      <c r="T1498" s="2">
        <v>10.8283</v>
      </c>
      <c r="U1498" s="2">
        <v>11.27</v>
      </c>
      <c r="V1498" s="2">
        <v>12.7</v>
      </c>
      <c r="W1498" s="2">
        <v>88.8</v>
      </c>
      <c r="X1498" s="2">
        <v>17.184799999999999</v>
      </c>
      <c r="Y1498" s="2">
        <v>11.45</v>
      </c>
      <c r="Z1498" s="2">
        <v>12.7</v>
      </c>
      <c r="AA1498" s="2">
        <v>90.3</v>
      </c>
      <c r="AB1498" s="2">
        <v>24.602699999999999</v>
      </c>
      <c r="AC1498" s="2">
        <v>15.5</v>
      </c>
      <c r="AD1498" s="2">
        <v>17.8</v>
      </c>
      <c r="AE1498" s="2">
        <v>87.1</v>
      </c>
      <c r="AF1498" s="2">
        <v>37.026000000000003</v>
      </c>
      <c r="AG1498" s="2">
        <v>9.66</v>
      </c>
      <c r="AH1498" s="22">
        <v>11</v>
      </c>
      <c r="AI1498" s="22">
        <v>87.5</v>
      </c>
      <c r="AJ1498" s="22">
        <v>33.350999999999999</v>
      </c>
      <c r="AK1498" s="18">
        <v>14.72</v>
      </c>
      <c r="AL1498" s="18">
        <v>16.3</v>
      </c>
      <c r="AM1498" s="18">
        <v>90.3</v>
      </c>
      <c r="AN1498" s="2">
        <v>56.290900000000001</v>
      </c>
      <c r="AO1498" s="2">
        <v>11.6</v>
      </c>
      <c r="AP1498" s="2">
        <v>12.9</v>
      </c>
      <c r="AQ1498" s="2">
        <v>90.2</v>
      </c>
      <c r="AR1498" s="2">
        <v>9.2187000000000001</v>
      </c>
      <c r="AS1498" s="2">
        <v>11.12</v>
      </c>
      <c r="AT1498" s="2">
        <v>12.3</v>
      </c>
      <c r="AU1498" s="2">
        <v>90.3</v>
      </c>
      <c r="AV1498" s="2">
        <v>17.813300000000002</v>
      </c>
      <c r="AW1498" s="2">
        <v>11.32</v>
      </c>
      <c r="AX1498" s="2">
        <v>12.5</v>
      </c>
      <c r="AY1498" s="2">
        <v>90.9</v>
      </c>
      <c r="AZ1498" s="2">
        <v>23.681100000000001</v>
      </c>
      <c r="BA1498" s="2">
        <v>13.97</v>
      </c>
      <c r="BB1498" s="2">
        <v>16</v>
      </c>
      <c r="BC1498" s="2">
        <v>87.5</v>
      </c>
      <c r="BD1498" s="2">
        <v>38.928699999999999</v>
      </c>
      <c r="BE1498" s="4"/>
      <c r="BF1498" s="4"/>
    </row>
    <row r="1499" spans="1:58" x14ac:dyDescent="0.2">
      <c r="A1499" s="29">
        <v>1498</v>
      </c>
      <c r="B1499" s="7" t="s">
        <v>30</v>
      </c>
      <c r="C1499" s="3">
        <v>39973</v>
      </c>
      <c r="D1499" s="4" t="s">
        <v>28</v>
      </c>
      <c r="E1499" s="4" t="s">
        <v>163</v>
      </c>
      <c r="F1499" s="5" t="s">
        <v>189</v>
      </c>
      <c r="G1499" s="6">
        <v>0.87708333333333333</v>
      </c>
      <c r="H1499" s="6">
        <v>0.91111111111111109</v>
      </c>
      <c r="I1499" s="85">
        <f t="shared" si="23"/>
        <v>48.999999999999986</v>
      </c>
      <c r="J1499" s="86">
        <f>I1499*Segmentos!$D$7*(AH1499%)*IF(ISNUMBER(AI1499),AI1499%,0)</f>
        <v>84907.199999999968</v>
      </c>
      <c r="K1499" s="86">
        <f>I1499*Segmentos!$D$7*(AL1499%)*IF(ISNUMBER(AM1499),AM1499%,0)</f>
        <v>335159.99999999983</v>
      </c>
      <c r="L1499" s="4"/>
      <c r="M1499" s="2">
        <v>1.1000000000000001</v>
      </c>
      <c r="N1499" s="2">
        <v>2.9</v>
      </c>
      <c r="O1499" s="2">
        <v>38.200000000000003</v>
      </c>
      <c r="P1499" s="2">
        <v>82.940100000000001</v>
      </c>
      <c r="Q1499" s="2">
        <v>0.03</v>
      </c>
      <c r="R1499" s="2">
        <v>0.9</v>
      </c>
      <c r="S1499" s="2">
        <v>3.5</v>
      </c>
      <c r="T1499" s="2">
        <v>0.4073</v>
      </c>
      <c r="U1499" s="2">
        <v>0.45</v>
      </c>
      <c r="V1499" s="2">
        <v>1.2</v>
      </c>
      <c r="W1499" s="2">
        <v>36</v>
      </c>
      <c r="X1499" s="2">
        <v>7.0693999999999999</v>
      </c>
      <c r="Y1499" s="2">
        <v>1.06</v>
      </c>
      <c r="Z1499" s="2">
        <v>3</v>
      </c>
      <c r="AA1499" s="2">
        <v>35.4</v>
      </c>
      <c r="AB1499" s="2">
        <v>23.776</v>
      </c>
      <c r="AC1499" s="2">
        <v>2.08</v>
      </c>
      <c r="AD1499" s="2">
        <v>4.8</v>
      </c>
      <c r="AE1499" s="2">
        <v>43.5</v>
      </c>
      <c r="AF1499" s="2">
        <v>51.6875</v>
      </c>
      <c r="AG1499" s="2">
        <v>0.43</v>
      </c>
      <c r="AH1499" s="22">
        <v>1.9</v>
      </c>
      <c r="AI1499" s="22">
        <v>22.8</v>
      </c>
      <c r="AJ1499" s="22">
        <v>15.346500000000001</v>
      </c>
      <c r="AK1499" s="18">
        <v>1.7</v>
      </c>
      <c r="AL1499" s="18">
        <v>3.8</v>
      </c>
      <c r="AM1499" s="18">
        <v>45</v>
      </c>
      <c r="AN1499" s="2">
        <v>67.593599999999995</v>
      </c>
      <c r="AO1499" s="2">
        <v>0.33</v>
      </c>
      <c r="AP1499" s="2">
        <v>0.9</v>
      </c>
      <c r="AQ1499" s="2">
        <v>35.299999999999997</v>
      </c>
      <c r="AR1499" s="2">
        <v>2.7461000000000002</v>
      </c>
      <c r="AS1499" s="2">
        <v>0.94</v>
      </c>
      <c r="AT1499" s="2">
        <v>3.5</v>
      </c>
      <c r="AU1499" s="2">
        <v>26.6</v>
      </c>
      <c r="AV1499" s="2">
        <v>15.6303</v>
      </c>
      <c r="AW1499" s="2">
        <v>1.01</v>
      </c>
      <c r="AX1499" s="2">
        <v>2.2999999999999998</v>
      </c>
      <c r="AY1499" s="2">
        <v>43.4</v>
      </c>
      <c r="AZ1499" s="2">
        <v>21.986899999999999</v>
      </c>
      <c r="BA1499" s="2">
        <v>1.47</v>
      </c>
      <c r="BB1499" s="2">
        <v>3.5</v>
      </c>
      <c r="BC1499" s="2">
        <v>42.5</v>
      </c>
      <c r="BD1499" s="2">
        <v>42.576799999999999</v>
      </c>
      <c r="BE1499" s="4"/>
      <c r="BF1499" s="4"/>
    </row>
    <row r="1500" spans="1:58" x14ac:dyDescent="0.2">
      <c r="A1500" s="29">
        <v>1499</v>
      </c>
      <c r="B1500" s="7" t="s">
        <v>20</v>
      </c>
      <c r="C1500" s="3">
        <v>39973</v>
      </c>
      <c r="D1500" s="4" t="s">
        <v>17</v>
      </c>
      <c r="E1500" s="4" t="s">
        <v>169</v>
      </c>
      <c r="F1500" s="5" t="s">
        <v>189</v>
      </c>
      <c r="G1500" s="6">
        <v>0.9159722222222223</v>
      </c>
      <c r="H1500" s="6">
        <v>0.9590277777777777</v>
      </c>
      <c r="I1500" s="85">
        <f t="shared" si="23"/>
        <v>61.99999999999978</v>
      </c>
      <c r="J1500" s="86">
        <f>I1500*Segmentos!$D$7*(AH1500%)*IF(ISNUMBER(AI1500),AI1500%,0)</f>
        <v>31099.199999999895</v>
      </c>
      <c r="K1500" s="86">
        <f>I1500*Segmentos!$D$7*(AL1500%)*IF(ISNUMBER(AM1500),AM1500%,0)</f>
        <v>35711.999999999876</v>
      </c>
      <c r="L1500" s="4"/>
      <c r="M1500" s="2">
        <v>0.14000000000000001</v>
      </c>
      <c r="N1500" s="2">
        <v>1.4</v>
      </c>
      <c r="O1500" s="2">
        <v>9.9</v>
      </c>
      <c r="P1500" s="2">
        <v>100</v>
      </c>
      <c r="Q1500" s="2">
        <v>0.06</v>
      </c>
      <c r="R1500" s="2">
        <v>0.4</v>
      </c>
      <c r="S1500" s="2">
        <v>12.9</v>
      </c>
      <c r="T1500" s="2">
        <v>6.8630000000000004</v>
      </c>
      <c r="U1500" s="2">
        <v>0.2</v>
      </c>
      <c r="V1500" s="2">
        <v>2</v>
      </c>
      <c r="W1500" s="2">
        <v>10.3</v>
      </c>
      <c r="X1500" s="2">
        <v>31.1129</v>
      </c>
      <c r="Y1500" s="2">
        <v>0.06</v>
      </c>
      <c r="Z1500" s="2">
        <v>0.5</v>
      </c>
      <c r="AA1500" s="2">
        <v>12</v>
      </c>
      <c r="AB1500" s="2">
        <v>13.522500000000001</v>
      </c>
      <c r="AC1500" s="2">
        <v>0.2</v>
      </c>
      <c r="AD1500" s="2">
        <v>2.2999999999999998</v>
      </c>
      <c r="AE1500" s="2">
        <v>8.9</v>
      </c>
      <c r="AF1500" s="2">
        <v>48.501600000000003</v>
      </c>
      <c r="AG1500" s="2">
        <v>0.13</v>
      </c>
      <c r="AH1500" s="22">
        <v>1.1000000000000001</v>
      </c>
      <c r="AI1500" s="22">
        <v>11.4</v>
      </c>
      <c r="AJ1500" s="22">
        <v>44.5871</v>
      </c>
      <c r="AK1500" s="18">
        <v>0.14000000000000001</v>
      </c>
      <c r="AL1500" s="18">
        <v>1.6</v>
      </c>
      <c r="AM1500" s="18">
        <v>9</v>
      </c>
      <c r="AN1500" s="2">
        <v>55.4129</v>
      </c>
      <c r="AO1500" s="2">
        <v>0.08</v>
      </c>
      <c r="AP1500" s="2">
        <v>0.3</v>
      </c>
      <c r="AQ1500" s="2">
        <v>27.5</v>
      </c>
      <c r="AR1500" s="2">
        <v>6.4367000000000001</v>
      </c>
      <c r="AS1500" s="2">
        <v>0.12</v>
      </c>
      <c r="AT1500" s="2">
        <v>0.8</v>
      </c>
      <c r="AU1500" s="2">
        <v>14.1</v>
      </c>
      <c r="AV1500" s="2">
        <v>19.217400000000001</v>
      </c>
      <c r="AW1500" s="2">
        <v>0.14000000000000001</v>
      </c>
      <c r="AX1500" s="2">
        <v>0.6</v>
      </c>
      <c r="AY1500" s="2">
        <v>21.5</v>
      </c>
      <c r="AZ1500" s="2">
        <v>28.944199999999999</v>
      </c>
      <c r="BA1500" s="2">
        <v>0.16</v>
      </c>
      <c r="BB1500" s="2">
        <v>2.6</v>
      </c>
      <c r="BC1500" s="2">
        <v>6.3</v>
      </c>
      <c r="BD1500" s="2">
        <v>45.401699999999998</v>
      </c>
      <c r="BE1500" s="4"/>
      <c r="BF1500" s="4"/>
    </row>
    <row r="1501" spans="1:58" x14ac:dyDescent="0.2">
      <c r="A1501" s="29">
        <v>1500</v>
      </c>
      <c r="B1501" s="7" t="s">
        <v>11</v>
      </c>
      <c r="C1501" s="3">
        <v>39973</v>
      </c>
      <c r="D1501" s="4" t="s">
        <v>8</v>
      </c>
      <c r="E1501" s="4" t="s">
        <v>166</v>
      </c>
      <c r="F1501" s="5" t="s">
        <v>189</v>
      </c>
      <c r="G1501" s="6">
        <v>0.91249999999999998</v>
      </c>
      <c r="H1501" s="6">
        <v>0.91319444444444453</v>
      </c>
      <c r="I1501" s="85">
        <f t="shared" si="23"/>
        <v>1.0000000000001563</v>
      </c>
      <c r="J1501" s="86">
        <f>I1501*Segmentos!$D$7*(AH1501%)*IF(ISNUMBER(AI1501),AI1501%,0)</f>
        <v>18400.000000002874</v>
      </c>
      <c r="K1501" s="86">
        <f>I1501*Segmentos!$D$7*(AL1501%)*IF(ISNUMBER(AM1501),AM1501%,0)</f>
        <v>18400.000000002874</v>
      </c>
      <c r="L1501" s="4"/>
      <c r="M1501" s="2">
        <v>4.5999999999999996</v>
      </c>
      <c r="N1501" s="2">
        <v>4.5999999999999996</v>
      </c>
      <c r="O1501" s="2">
        <v>100</v>
      </c>
      <c r="P1501" s="2">
        <v>81.561099999999996</v>
      </c>
      <c r="Q1501" s="2">
        <v>1.65</v>
      </c>
      <c r="R1501" s="2">
        <v>1.6</v>
      </c>
      <c r="S1501" s="2">
        <v>100</v>
      </c>
      <c r="T1501" s="2">
        <v>4.8715999999999999</v>
      </c>
      <c r="U1501" s="2">
        <v>1.93</v>
      </c>
      <c r="V1501" s="2">
        <v>1.9</v>
      </c>
      <c r="W1501" s="2">
        <v>100</v>
      </c>
      <c r="X1501" s="2">
        <v>7.1687000000000003</v>
      </c>
      <c r="Y1501" s="2">
        <v>4.51</v>
      </c>
      <c r="Z1501" s="2">
        <v>4.5</v>
      </c>
      <c r="AA1501" s="2">
        <v>100</v>
      </c>
      <c r="AB1501" s="2">
        <v>23.626999999999999</v>
      </c>
      <c r="AC1501" s="2">
        <v>7.88</v>
      </c>
      <c r="AD1501" s="2">
        <v>7.9</v>
      </c>
      <c r="AE1501" s="2">
        <v>100</v>
      </c>
      <c r="AF1501" s="2">
        <v>45.893799999999999</v>
      </c>
      <c r="AG1501" s="2">
        <v>4.59</v>
      </c>
      <c r="AH1501" s="22">
        <v>4.5999999999999996</v>
      </c>
      <c r="AI1501" s="22">
        <v>100</v>
      </c>
      <c r="AJ1501" s="22">
        <v>38.590899999999998</v>
      </c>
      <c r="AK1501" s="18">
        <v>4.6100000000000003</v>
      </c>
      <c r="AL1501" s="18">
        <v>4.5999999999999996</v>
      </c>
      <c r="AM1501" s="18">
        <v>100</v>
      </c>
      <c r="AN1501" s="2">
        <v>42.970199999999998</v>
      </c>
      <c r="AO1501" s="2">
        <v>0.76</v>
      </c>
      <c r="AP1501" s="2">
        <v>0.8</v>
      </c>
      <c r="AQ1501" s="2">
        <v>100</v>
      </c>
      <c r="AR1501" s="2">
        <v>1.4789000000000001</v>
      </c>
      <c r="AS1501" s="2">
        <v>3.66</v>
      </c>
      <c r="AT1501" s="2">
        <v>3.7</v>
      </c>
      <c r="AU1501" s="2">
        <v>100</v>
      </c>
      <c r="AV1501" s="2">
        <v>14.289099999999999</v>
      </c>
      <c r="AW1501" s="2">
        <v>3.18</v>
      </c>
      <c r="AX1501" s="2">
        <v>3.2</v>
      </c>
      <c r="AY1501" s="2">
        <v>100</v>
      </c>
      <c r="AZ1501" s="2">
        <v>16.2072</v>
      </c>
      <c r="BA1501" s="2">
        <v>7.3</v>
      </c>
      <c r="BB1501" s="2">
        <v>7.3</v>
      </c>
      <c r="BC1501" s="2">
        <v>100</v>
      </c>
      <c r="BD1501" s="2">
        <v>49.585900000000002</v>
      </c>
      <c r="BE1501" s="4"/>
      <c r="BF1501" s="4"/>
    </row>
    <row r="1502" spans="1:58" x14ac:dyDescent="0.2">
      <c r="A1502" s="29">
        <v>1501</v>
      </c>
      <c r="B1502" s="7" t="s">
        <v>11</v>
      </c>
      <c r="C1502" s="3">
        <v>39973</v>
      </c>
      <c r="D1502" s="4" t="s">
        <v>0</v>
      </c>
      <c r="E1502" s="4" t="s">
        <v>166</v>
      </c>
      <c r="F1502" s="5" t="s">
        <v>189</v>
      </c>
      <c r="G1502" s="6">
        <v>0.92500000000000004</v>
      </c>
      <c r="H1502" s="6">
        <v>0.92708333333333337</v>
      </c>
      <c r="I1502" s="85">
        <f t="shared" si="23"/>
        <v>2.9999999999999893</v>
      </c>
      <c r="J1502" s="86">
        <f>I1502*Segmentos!$D$7*(AH1502%)*IF(ISNUMBER(AI1502),AI1502%,0)</f>
        <v>72194.399999999761</v>
      </c>
      <c r="K1502" s="86">
        <f>I1502*Segmentos!$D$7*(AL1502%)*IF(ISNUMBER(AM1502),AM1502%,0)</f>
        <v>78383.999999999724</v>
      </c>
      <c r="L1502" s="4"/>
      <c r="M1502" s="2">
        <v>6.28</v>
      </c>
      <c r="N1502" s="2">
        <v>7.2</v>
      </c>
      <c r="O1502" s="2">
        <v>86.9</v>
      </c>
      <c r="P1502" s="2">
        <v>88.464699999999993</v>
      </c>
      <c r="Q1502" s="2">
        <v>5.12</v>
      </c>
      <c r="R1502" s="2">
        <v>5.7</v>
      </c>
      <c r="S1502" s="2">
        <v>89.3</v>
      </c>
      <c r="T1502" s="2">
        <v>12.037000000000001</v>
      </c>
      <c r="U1502" s="2">
        <v>4.21</v>
      </c>
      <c r="V1502" s="2">
        <v>4.9000000000000004</v>
      </c>
      <c r="W1502" s="2">
        <v>86.2</v>
      </c>
      <c r="X1502" s="2">
        <v>12.4329</v>
      </c>
      <c r="Y1502" s="2">
        <v>4.1100000000000003</v>
      </c>
      <c r="Z1502" s="2">
        <v>5.0999999999999996</v>
      </c>
      <c r="AA1502" s="2">
        <v>80.8</v>
      </c>
      <c r="AB1502" s="2">
        <v>17.086500000000001</v>
      </c>
      <c r="AC1502" s="2">
        <v>10.15</v>
      </c>
      <c r="AD1502" s="2">
        <v>11.4</v>
      </c>
      <c r="AE1502" s="2">
        <v>88.8</v>
      </c>
      <c r="AF1502" s="2">
        <v>46.908200000000001</v>
      </c>
      <c r="AG1502" s="2">
        <v>5.99</v>
      </c>
      <c r="AH1502" s="22">
        <v>7.4</v>
      </c>
      <c r="AI1502" s="22">
        <v>81.3</v>
      </c>
      <c r="AJ1502" s="22">
        <v>39.989100000000001</v>
      </c>
      <c r="AK1502" s="18">
        <v>6.55</v>
      </c>
      <c r="AL1502" s="18">
        <v>7.1</v>
      </c>
      <c r="AM1502" s="18">
        <v>92</v>
      </c>
      <c r="AN1502" s="2">
        <v>48.475499999999997</v>
      </c>
      <c r="AO1502" s="2">
        <v>3.8</v>
      </c>
      <c r="AP1502" s="2">
        <v>4</v>
      </c>
      <c r="AQ1502" s="2">
        <v>94.4</v>
      </c>
      <c r="AR1502" s="2">
        <v>5.8506999999999998</v>
      </c>
      <c r="AS1502" s="2">
        <v>6.22</v>
      </c>
      <c r="AT1502" s="2">
        <v>7.1</v>
      </c>
      <c r="AU1502" s="2">
        <v>87.6</v>
      </c>
      <c r="AV1502" s="2">
        <v>19.285</v>
      </c>
      <c r="AW1502" s="2">
        <v>8.16</v>
      </c>
      <c r="AX1502" s="2">
        <v>9.3000000000000007</v>
      </c>
      <c r="AY1502" s="2">
        <v>87.5</v>
      </c>
      <c r="AZ1502" s="2">
        <v>33.055300000000003</v>
      </c>
      <c r="BA1502" s="2">
        <v>5.61</v>
      </c>
      <c r="BB1502" s="2">
        <v>6.7</v>
      </c>
      <c r="BC1502" s="2">
        <v>84.4</v>
      </c>
      <c r="BD1502" s="2">
        <v>30.273700000000002</v>
      </c>
      <c r="BE1502" s="4"/>
      <c r="BF1502" s="4"/>
    </row>
    <row r="1503" spans="1:58" x14ac:dyDescent="0.2">
      <c r="A1503" s="29">
        <v>1502</v>
      </c>
      <c r="B1503" s="7" t="s">
        <v>6</v>
      </c>
      <c r="C1503" s="3">
        <v>39973</v>
      </c>
      <c r="D1503" s="4" t="s">
        <v>3</v>
      </c>
      <c r="E1503" s="4" t="s">
        <v>166</v>
      </c>
      <c r="F1503" s="5" t="s">
        <v>189</v>
      </c>
      <c r="G1503" s="6">
        <v>0.90902777777777777</v>
      </c>
      <c r="H1503" s="6">
        <v>0.91041666666666676</v>
      </c>
      <c r="I1503" s="85">
        <f t="shared" si="23"/>
        <v>2.0000000000001528</v>
      </c>
      <c r="J1503" s="86">
        <f>I1503*Segmentos!$D$7*(AH1503%)*IF(ISNUMBER(AI1503),AI1503%,0)</f>
        <v>64556.800000004943</v>
      </c>
      <c r="K1503" s="86">
        <f>I1503*Segmentos!$D$7*(AL1503%)*IF(ISNUMBER(AM1503),AM1503%,0)</f>
        <v>59444.00000000454</v>
      </c>
      <c r="L1503" s="4"/>
      <c r="M1503" s="2">
        <v>7.72</v>
      </c>
      <c r="N1503" s="2">
        <v>8.1999999999999993</v>
      </c>
      <c r="O1503" s="2">
        <v>94.1</v>
      </c>
      <c r="P1503" s="2">
        <v>88.043300000000002</v>
      </c>
      <c r="Q1503" s="2">
        <v>2.77</v>
      </c>
      <c r="R1503" s="2">
        <v>2.8</v>
      </c>
      <c r="S1503" s="2">
        <v>100</v>
      </c>
      <c r="T1503" s="2">
        <v>5.2702</v>
      </c>
      <c r="U1503" s="2">
        <v>8.2799999999999994</v>
      </c>
      <c r="V1503" s="2">
        <v>9.1999999999999993</v>
      </c>
      <c r="W1503" s="2">
        <v>90.4</v>
      </c>
      <c r="X1503" s="2">
        <v>19.811499999999999</v>
      </c>
      <c r="Y1503" s="2">
        <v>7.71</v>
      </c>
      <c r="Z1503" s="2">
        <v>8.6</v>
      </c>
      <c r="AA1503" s="2">
        <v>89.4</v>
      </c>
      <c r="AB1503" s="2">
        <v>25.968900000000001</v>
      </c>
      <c r="AC1503" s="2">
        <v>9.8800000000000008</v>
      </c>
      <c r="AD1503" s="2">
        <v>10</v>
      </c>
      <c r="AE1503" s="2">
        <v>98.9</v>
      </c>
      <c r="AF1503" s="2">
        <v>36.992800000000003</v>
      </c>
      <c r="AG1503" s="2">
        <v>8.08</v>
      </c>
      <c r="AH1503" s="22">
        <v>8.8000000000000007</v>
      </c>
      <c r="AI1503" s="22">
        <v>91.7</v>
      </c>
      <c r="AJ1503" s="22">
        <v>43.748699999999999</v>
      </c>
      <c r="AK1503" s="18">
        <v>7.39</v>
      </c>
      <c r="AL1503" s="18">
        <v>7.7</v>
      </c>
      <c r="AM1503" s="18">
        <v>96.5</v>
      </c>
      <c r="AN1503" s="2">
        <v>44.294600000000003</v>
      </c>
      <c r="AO1503" s="2">
        <v>4.9400000000000004</v>
      </c>
      <c r="AP1503" s="2">
        <v>5.6</v>
      </c>
      <c r="AQ1503" s="2">
        <v>88</v>
      </c>
      <c r="AR1503" s="2">
        <v>6.1645000000000003</v>
      </c>
      <c r="AS1503" s="2">
        <v>4.5</v>
      </c>
      <c r="AT1503" s="2">
        <v>4.7</v>
      </c>
      <c r="AU1503" s="2">
        <v>95.2</v>
      </c>
      <c r="AV1503" s="2">
        <v>11.320399999999999</v>
      </c>
      <c r="AW1503" s="2">
        <v>11.04</v>
      </c>
      <c r="AX1503" s="2">
        <v>11.1</v>
      </c>
      <c r="AY1503" s="2">
        <v>99.1</v>
      </c>
      <c r="AZ1503" s="2">
        <v>36.212899999999998</v>
      </c>
      <c r="BA1503" s="2">
        <v>7.86</v>
      </c>
      <c r="BB1503" s="2">
        <v>8.6999999999999993</v>
      </c>
      <c r="BC1503" s="2">
        <v>90</v>
      </c>
      <c r="BD1503" s="2">
        <v>34.345500000000001</v>
      </c>
      <c r="BE1503" s="4"/>
      <c r="BF1503" s="4"/>
    </row>
    <row r="1504" spans="1:58" x14ac:dyDescent="0.2">
      <c r="A1504" s="29">
        <v>1503</v>
      </c>
      <c r="B1504" s="7" t="s">
        <v>31</v>
      </c>
      <c r="C1504" s="3">
        <v>39973</v>
      </c>
      <c r="D1504" s="4" t="s">
        <v>28</v>
      </c>
      <c r="E1504" s="4" t="s">
        <v>166</v>
      </c>
      <c r="F1504" s="5" t="s">
        <v>189</v>
      </c>
      <c r="G1504" s="6">
        <v>0.91111111111111109</v>
      </c>
      <c r="H1504" s="6">
        <v>0.9145833333333333</v>
      </c>
      <c r="I1504" s="85">
        <f t="shared" si="23"/>
        <v>4.9999999999999822</v>
      </c>
      <c r="J1504" s="86">
        <f>I1504*Segmentos!$D$7*(AH1504%)*IF(ISNUMBER(AI1504),AI1504%,0)</f>
        <v>10463.999999999962</v>
      </c>
      <c r="K1504" s="86">
        <f>I1504*Segmentos!$D$7*(AL1504%)*IF(ISNUMBER(AM1504),AM1504%,0)</f>
        <v>23359.999999999913</v>
      </c>
      <c r="L1504" s="4"/>
      <c r="M1504" s="2">
        <v>0.87</v>
      </c>
      <c r="N1504" s="2">
        <v>1.2</v>
      </c>
      <c r="O1504" s="2">
        <v>70.7</v>
      </c>
      <c r="P1504" s="2">
        <v>82.621099999999998</v>
      </c>
      <c r="Q1504" s="2">
        <v>0</v>
      </c>
      <c r="R1504" s="2">
        <v>0</v>
      </c>
      <c r="S1504" s="8" t="s">
        <v>577</v>
      </c>
      <c r="T1504" s="2">
        <v>0</v>
      </c>
      <c r="U1504" s="2">
        <v>0.39</v>
      </c>
      <c r="V1504" s="2">
        <v>1.1000000000000001</v>
      </c>
      <c r="W1504" s="2">
        <v>34.5</v>
      </c>
      <c r="X1504" s="2">
        <v>7.7690999999999999</v>
      </c>
      <c r="Y1504" s="2">
        <v>1</v>
      </c>
      <c r="Z1504" s="2">
        <v>1.3</v>
      </c>
      <c r="AA1504" s="2">
        <v>77.8</v>
      </c>
      <c r="AB1504" s="2">
        <v>28.0763</v>
      </c>
      <c r="AC1504" s="2">
        <v>1.5</v>
      </c>
      <c r="AD1504" s="2">
        <v>1.9</v>
      </c>
      <c r="AE1504" s="2">
        <v>80.3</v>
      </c>
      <c r="AF1504" s="2">
        <v>46.775799999999997</v>
      </c>
      <c r="AG1504" s="2">
        <v>0.51</v>
      </c>
      <c r="AH1504" s="22">
        <v>0.8</v>
      </c>
      <c r="AI1504" s="22">
        <v>65.400000000000006</v>
      </c>
      <c r="AJ1504" s="22">
        <v>23.0871</v>
      </c>
      <c r="AK1504" s="18">
        <v>1.2</v>
      </c>
      <c r="AL1504" s="18">
        <v>1.6</v>
      </c>
      <c r="AM1504" s="18">
        <v>73</v>
      </c>
      <c r="AN1504" s="2">
        <v>59.533999999999999</v>
      </c>
      <c r="AO1504" s="2">
        <v>0.87</v>
      </c>
      <c r="AP1504" s="2">
        <v>1.5</v>
      </c>
      <c r="AQ1504" s="2">
        <v>56.3</v>
      </c>
      <c r="AR1504" s="2">
        <v>8.9667999999999992</v>
      </c>
      <c r="AS1504" s="2">
        <v>0.49</v>
      </c>
      <c r="AT1504" s="2">
        <v>0.7</v>
      </c>
      <c r="AU1504" s="2">
        <v>68</v>
      </c>
      <c r="AV1504" s="2">
        <v>10.193199999999999</v>
      </c>
      <c r="AW1504" s="2">
        <v>0.26</v>
      </c>
      <c r="AX1504" s="2">
        <v>0.4</v>
      </c>
      <c r="AY1504" s="2">
        <v>62.6</v>
      </c>
      <c r="AZ1504" s="2">
        <v>7.1031000000000004</v>
      </c>
      <c r="BA1504" s="2">
        <v>1.55</v>
      </c>
      <c r="BB1504" s="2">
        <v>2.1</v>
      </c>
      <c r="BC1504" s="2">
        <v>75.599999999999994</v>
      </c>
      <c r="BD1504" s="2">
        <v>56.3581</v>
      </c>
      <c r="BE1504" s="4"/>
      <c r="BF1504" s="4"/>
    </row>
    <row r="1505" spans="1:58" x14ac:dyDescent="0.2">
      <c r="A1505" s="29">
        <v>1504</v>
      </c>
      <c r="B1505" s="7" t="s">
        <v>38</v>
      </c>
      <c r="C1505" s="3">
        <v>39973</v>
      </c>
      <c r="D1505" s="4" t="s">
        <v>8</v>
      </c>
      <c r="E1505" s="4" t="s">
        <v>165</v>
      </c>
      <c r="F1505" s="5" t="s">
        <v>189</v>
      </c>
      <c r="G1505" s="6">
        <v>0.91874999999999996</v>
      </c>
      <c r="H1505" s="6">
        <v>0.99513888888888891</v>
      </c>
      <c r="I1505" s="85">
        <f t="shared" si="23"/>
        <v>110.00000000000009</v>
      </c>
      <c r="J1505" s="86">
        <f>I1505*Segmentos!$D$7*(AH1505%)*IF(ISNUMBER(AI1505),AI1505%,0)</f>
        <v>2277176.0000000019</v>
      </c>
      <c r="K1505" s="86">
        <f>I1505*Segmentos!$D$7*(AL1505%)*IF(ISNUMBER(AM1505),AM1505%,0)</f>
        <v>2380224.0000000023</v>
      </c>
      <c r="L1505" s="4"/>
      <c r="M1505" s="2">
        <v>5.3</v>
      </c>
      <c r="N1505" s="2">
        <v>21.2</v>
      </c>
      <c r="O1505" s="2">
        <v>25</v>
      </c>
      <c r="P1505" s="2">
        <v>75.332899999999995</v>
      </c>
      <c r="Q1505" s="2">
        <v>6.57</v>
      </c>
      <c r="R1505" s="2">
        <v>19.5</v>
      </c>
      <c r="S1505" s="2">
        <v>33.700000000000003</v>
      </c>
      <c r="T1505" s="2">
        <v>15.573499999999999</v>
      </c>
      <c r="U1505" s="2">
        <v>4.8499999999999996</v>
      </c>
      <c r="V1505" s="2">
        <v>21.5</v>
      </c>
      <c r="W1505" s="2">
        <v>22.5</v>
      </c>
      <c r="X1505" s="2">
        <v>14.4396</v>
      </c>
      <c r="Y1505" s="2">
        <v>5.04</v>
      </c>
      <c r="Z1505" s="2">
        <v>23.6</v>
      </c>
      <c r="AA1505" s="2">
        <v>21.4</v>
      </c>
      <c r="AB1505" s="2">
        <v>21.1557</v>
      </c>
      <c r="AC1505" s="2">
        <v>5.18</v>
      </c>
      <c r="AD1505" s="2">
        <v>19.7</v>
      </c>
      <c r="AE1505" s="2">
        <v>26.3</v>
      </c>
      <c r="AF1505" s="2">
        <v>24.164100000000001</v>
      </c>
      <c r="AG1505" s="2">
        <v>5.19</v>
      </c>
      <c r="AH1505" s="22">
        <v>22.9</v>
      </c>
      <c r="AI1505" s="22">
        <v>22.6</v>
      </c>
      <c r="AJ1505" s="22">
        <v>34.966299999999997</v>
      </c>
      <c r="AK1505" s="18">
        <v>5.41</v>
      </c>
      <c r="AL1505" s="18">
        <v>19.600000000000001</v>
      </c>
      <c r="AM1505" s="18">
        <v>27.6</v>
      </c>
      <c r="AN1505" s="2">
        <v>40.366599999999998</v>
      </c>
      <c r="AO1505" s="2">
        <v>2.75</v>
      </c>
      <c r="AP1505" s="2">
        <v>14.8</v>
      </c>
      <c r="AQ1505" s="2">
        <v>18.600000000000001</v>
      </c>
      <c r="AR1505" s="2">
        <v>4.2714999999999996</v>
      </c>
      <c r="AS1505" s="2">
        <v>2.99</v>
      </c>
      <c r="AT1505" s="2">
        <v>17</v>
      </c>
      <c r="AU1505" s="2">
        <v>17.600000000000001</v>
      </c>
      <c r="AV1505" s="2">
        <v>9.3617000000000008</v>
      </c>
      <c r="AW1505" s="2">
        <v>5.44</v>
      </c>
      <c r="AX1505" s="2">
        <v>20.5</v>
      </c>
      <c r="AY1505" s="2">
        <v>26.5</v>
      </c>
      <c r="AZ1505" s="2">
        <v>22.224499999999999</v>
      </c>
      <c r="BA1505" s="2">
        <v>7.26</v>
      </c>
      <c r="BB1505" s="2">
        <v>25.9</v>
      </c>
      <c r="BC1505" s="2">
        <v>28</v>
      </c>
      <c r="BD1505" s="2">
        <v>39.475200000000001</v>
      </c>
      <c r="BE1505" s="4"/>
      <c r="BF1505" s="4"/>
    </row>
    <row r="1506" spans="1:58" x14ac:dyDescent="0.2">
      <c r="A1506" s="29">
        <v>1505</v>
      </c>
      <c r="B1506" s="7" t="s">
        <v>14</v>
      </c>
      <c r="C1506" s="3">
        <v>39973</v>
      </c>
      <c r="D1506" s="4" t="s">
        <v>13</v>
      </c>
      <c r="E1506" s="4" t="s">
        <v>163</v>
      </c>
      <c r="F1506" s="5" t="s">
        <v>189</v>
      </c>
      <c r="G1506" s="6">
        <v>0.85</v>
      </c>
      <c r="H1506" s="6">
        <v>0.87430555555555556</v>
      </c>
      <c r="I1506" s="85">
        <f t="shared" si="23"/>
        <v>35.000000000000036</v>
      </c>
      <c r="J1506" s="86">
        <f>I1506*Segmentos!$D$7*(AH1506%)*IF(ISNUMBER(AI1506),AI1506%,0)</f>
        <v>842800.00000000093</v>
      </c>
      <c r="K1506" s="86">
        <f>I1506*Segmentos!$D$7*(AL1506%)*IF(ISNUMBER(AM1506),AM1506%,0)</f>
        <v>1332576.0000000014</v>
      </c>
      <c r="L1506" s="4"/>
      <c r="M1506" s="2">
        <v>7.87</v>
      </c>
      <c r="N1506" s="2">
        <v>12.3</v>
      </c>
      <c r="O1506" s="2">
        <v>63.8</v>
      </c>
      <c r="P1506" s="2">
        <v>86.325999999999993</v>
      </c>
      <c r="Q1506" s="2">
        <v>5.79</v>
      </c>
      <c r="R1506" s="2">
        <v>8.6999999999999993</v>
      </c>
      <c r="S1506" s="2">
        <v>66.7</v>
      </c>
      <c r="T1506" s="2">
        <v>10.6061</v>
      </c>
      <c r="U1506" s="2">
        <v>9.24</v>
      </c>
      <c r="V1506" s="2">
        <v>14.3</v>
      </c>
      <c r="W1506" s="2">
        <v>64.400000000000006</v>
      </c>
      <c r="X1506" s="2">
        <v>21.252400000000002</v>
      </c>
      <c r="Y1506" s="2">
        <v>6.82</v>
      </c>
      <c r="Z1506" s="2">
        <v>10.6</v>
      </c>
      <c r="AA1506" s="2">
        <v>64.599999999999994</v>
      </c>
      <c r="AB1506" s="2">
        <v>22.083600000000001</v>
      </c>
      <c r="AC1506" s="2">
        <v>8.99</v>
      </c>
      <c r="AD1506" s="2">
        <v>14.5</v>
      </c>
      <c r="AE1506" s="2">
        <v>62.1</v>
      </c>
      <c r="AF1506" s="2">
        <v>32.383800000000001</v>
      </c>
      <c r="AG1506" s="2">
        <v>6.03</v>
      </c>
      <c r="AH1506" s="22">
        <v>10</v>
      </c>
      <c r="AI1506" s="22">
        <v>60.2</v>
      </c>
      <c r="AJ1506" s="22">
        <v>31.4009</v>
      </c>
      <c r="AK1506" s="18">
        <v>9.52</v>
      </c>
      <c r="AL1506" s="18">
        <v>14.4</v>
      </c>
      <c r="AM1506" s="18">
        <v>66.099999999999994</v>
      </c>
      <c r="AN1506" s="2">
        <v>54.924999999999997</v>
      </c>
      <c r="AO1506" s="2">
        <v>7.78</v>
      </c>
      <c r="AP1506" s="2">
        <v>11.6</v>
      </c>
      <c r="AQ1506" s="2">
        <v>67.3</v>
      </c>
      <c r="AR1506" s="2">
        <v>9.327</v>
      </c>
      <c r="AS1506" s="2">
        <v>5.99</v>
      </c>
      <c r="AT1506" s="2">
        <v>10.1</v>
      </c>
      <c r="AU1506" s="2">
        <v>59.5</v>
      </c>
      <c r="AV1506" s="2">
        <v>14.4695</v>
      </c>
      <c r="AW1506" s="2">
        <v>5.98</v>
      </c>
      <c r="AX1506" s="2">
        <v>9.6</v>
      </c>
      <c r="AY1506" s="2">
        <v>62.1</v>
      </c>
      <c r="AZ1506" s="2">
        <v>18.86</v>
      </c>
      <c r="BA1506" s="2">
        <v>10.39</v>
      </c>
      <c r="BB1506" s="2">
        <v>15.9</v>
      </c>
      <c r="BC1506" s="2">
        <v>65.5</v>
      </c>
      <c r="BD1506" s="2">
        <v>43.669499999999999</v>
      </c>
      <c r="BE1506" s="4"/>
      <c r="BF1506" s="4"/>
    </row>
    <row r="1507" spans="1:58" x14ac:dyDescent="0.2">
      <c r="A1507" s="29">
        <v>1506</v>
      </c>
      <c r="B1507" s="7" t="s">
        <v>10</v>
      </c>
      <c r="C1507" s="3">
        <v>39973</v>
      </c>
      <c r="D1507" s="4" t="s">
        <v>8</v>
      </c>
      <c r="E1507" s="4" t="s">
        <v>164</v>
      </c>
      <c r="F1507" s="5" t="s">
        <v>189</v>
      </c>
      <c r="G1507" s="6">
        <v>0.87361111111111101</v>
      </c>
      <c r="H1507" s="6">
        <v>0.91874999999999996</v>
      </c>
      <c r="I1507" s="85">
        <f t="shared" si="23"/>
        <v>65.000000000000085</v>
      </c>
      <c r="J1507" s="86">
        <f>I1507*Segmentos!$D$7*(AH1507%)*IF(ISNUMBER(AI1507),AI1507%,0)</f>
        <v>1660256.0000000023</v>
      </c>
      <c r="K1507" s="86">
        <f>I1507*Segmentos!$D$7*(AL1507%)*IF(ISNUMBER(AM1507),AM1507%,0)</f>
        <v>1458288.0000000019</v>
      </c>
      <c r="L1507" s="4"/>
      <c r="M1507" s="2">
        <v>5.97</v>
      </c>
      <c r="N1507" s="2">
        <v>18.8</v>
      </c>
      <c r="O1507" s="2">
        <v>31.7</v>
      </c>
      <c r="P1507" s="2">
        <v>83.396000000000001</v>
      </c>
      <c r="Q1507" s="2">
        <v>2.3199999999999998</v>
      </c>
      <c r="R1507" s="2">
        <v>9.3000000000000007</v>
      </c>
      <c r="S1507" s="2">
        <v>25</v>
      </c>
      <c r="T1507" s="2">
        <v>5.4176000000000002</v>
      </c>
      <c r="U1507" s="2">
        <v>3.79</v>
      </c>
      <c r="V1507" s="2">
        <v>18</v>
      </c>
      <c r="W1507" s="2">
        <v>21</v>
      </c>
      <c r="X1507" s="2">
        <v>11.0954</v>
      </c>
      <c r="Y1507" s="2">
        <v>5.67</v>
      </c>
      <c r="Z1507" s="2">
        <v>20.8</v>
      </c>
      <c r="AA1507" s="2">
        <v>27.3</v>
      </c>
      <c r="AB1507" s="2">
        <v>23.402200000000001</v>
      </c>
      <c r="AC1507" s="2">
        <v>9.48</v>
      </c>
      <c r="AD1507" s="2">
        <v>22.4</v>
      </c>
      <c r="AE1507" s="2">
        <v>42.3</v>
      </c>
      <c r="AF1507" s="2">
        <v>43.480800000000002</v>
      </c>
      <c r="AG1507" s="2">
        <v>6.39</v>
      </c>
      <c r="AH1507" s="22">
        <v>20.8</v>
      </c>
      <c r="AI1507" s="22">
        <v>30.7</v>
      </c>
      <c r="AJ1507" s="22">
        <v>42.336199999999998</v>
      </c>
      <c r="AK1507" s="18">
        <v>5.59</v>
      </c>
      <c r="AL1507" s="18">
        <v>17.100000000000001</v>
      </c>
      <c r="AM1507" s="18">
        <v>32.799999999999997</v>
      </c>
      <c r="AN1507" s="2">
        <v>41.059800000000003</v>
      </c>
      <c r="AO1507" s="2">
        <v>2.85</v>
      </c>
      <c r="AP1507" s="2">
        <v>14.2</v>
      </c>
      <c r="AQ1507" s="2">
        <v>20.100000000000001</v>
      </c>
      <c r="AR1507" s="2">
        <v>4.3486000000000002</v>
      </c>
      <c r="AS1507" s="2">
        <v>2.94</v>
      </c>
      <c r="AT1507" s="2">
        <v>13.7</v>
      </c>
      <c r="AU1507" s="2">
        <v>21.4</v>
      </c>
      <c r="AV1507" s="2">
        <v>9.0406999999999993</v>
      </c>
      <c r="AW1507" s="2">
        <v>5.48</v>
      </c>
      <c r="AX1507" s="2">
        <v>20.2</v>
      </c>
      <c r="AY1507" s="2">
        <v>27.2</v>
      </c>
      <c r="AZ1507" s="2">
        <v>22.0246</v>
      </c>
      <c r="BA1507" s="2">
        <v>8.9700000000000006</v>
      </c>
      <c r="BB1507" s="2">
        <v>22.1</v>
      </c>
      <c r="BC1507" s="2">
        <v>40.6</v>
      </c>
      <c r="BD1507" s="2">
        <v>47.982199999999999</v>
      </c>
      <c r="BE1507" s="4"/>
      <c r="BF1507" s="4"/>
    </row>
    <row r="1508" spans="1:58" x14ac:dyDescent="0.2">
      <c r="A1508" s="29">
        <v>1507</v>
      </c>
      <c r="B1508" s="7" t="s">
        <v>89</v>
      </c>
      <c r="C1508" s="3">
        <v>39973</v>
      </c>
      <c r="D1508" s="4" t="s">
        <v>28</v>
      </c>
      <c r="E1508" s="4" t="s">
        <v>169</v>
      </c>
      <c r="F1508" s="5" t="s">
        <v>189</v>
      </c>
      <c r="G1508" s="6">
        <v>0.84097222222222223</v>
      </c>
      <c r="H1508" s="6">
        <v>0.87708333333333333</v>
      </c>
      <c r="I1508" s="85">
        <f t="shared" si="23"/>
        <v>51.999999999999972</v>
      </c>
      <c r="J1508" s="86">
        <f>I1508*Segmentos!$D$7*(AH1508%)*IF(ISNUMBER(AI1508),AI1508%,0)</f>
        <v>96803.199999999953</v>
      </c>
      <c r="K1508" s="86">
        <f>I1508*Segmentos!$D$7*(AL1508%)*IF(ISNUMBER(AM1508),AM1508%,0)</f>
        <v>302411.19999999984</v>
      </c>
      <c r="L1508" s="4"/>
      <c r="M1508" s="2">
        <v>0.98</v>
      </c>
      <c r="N1508" s="2">
        <v>2.2000000000000002</v>
      </c>
      <c r="O1508" s="2">
        <v>43.8</v>
      </c>
      <c r="P1508" s="2">
        <v>96.125600000000006</v>
      </c>
      <c r="Q1508" s="2">
        <v>0.09</v>
      </c>
      <c r="R1508" s="2">
        <v>0.3</v>
      </c>
      <c r="S1508" s="2">
        <v>34.6</v>
      </c>
      <c r="T1508" s="2">
        <v>1.4499</v>
      </c>
      <c r="U1508" s="2">
        <v>0.02</v>
      </c>
      <c r="V1508" s="2">
        <v>0.8</v>
      </c>
      <c r="W1508" s="2">
        <v>1.9</v>
      </c>
      <c r="X1508" s="2">
        <v>0.31580000000000003</v>
      </c>
      <c r="Y1508" s="2">
        <v>1.5</v>
      </c>
      <c r="Z1508" s="2">
        <v>3.2</v>
      </c>
      <c r="AA1508" s="2">
        <v>47.5</v>
      </c>
      <c r="AB1508" s="2">
        <v>43.441800000000001</v>
      </c>
      <c r="AC1508" s="2">
        <v>1.58</v>
      </c>
      <c r="AD1508" s="2">
        <v>3.3</v>
      </c>
      <c r="AE1508" s="2">
        <v>47.5</v>
      </c>
      <c r="AF1508" s="2">
        <v>50.918100000000003</v>
      </c>
      <c r="AG1508" s="2">
        <v>0.47</v>
      </c>
      <c r="AH1508" s="22">
        <v>1.3</v>
      </c>
      <c r="AI1508" s="22">
        <v>35.799999999999997</v>
      </c>
      <c r="AJ1508" s="22">
        <v>21.912600000000001</v>
      </c>
      <c r="AK1508" s="18">
        <v>1.44</v>
      </c>
      <c r="AL1508" s="18">
        <v>3.1</v>
      </c>
      <c r="AM1508" s="18">
        <v>46.9</v>
      </c>
      <c r="AN1508" s="2">
        <v>74.212999999999994</v>
      </c>
      <c r="AO1508" s="2">
        <v>0.16</v>
      </c>
      <c r="AP1508" s="2">
        <v>0.8</v>
      </c>
      <c r="AQ1508" s="2">
        <v>20.100000000000001</v>
      </c>
      <c r="AR1508" s="2">
        <v>1.7158</v>
      </c>
      <c r="AS1508" s="2">
        <v>0.52</v>
      </c>
      <c r="AT1508" s="2">
        <v>2.7</v>
      </c>
      <c r="AU1508" s="2">
        <v>18.899999999999999</v>
      </c>
      <c r="AV1508" s="2">
        <v>11.1633</v>
      </c>
      <c r="AW1508" s="2">
        <v>1.05</v>
      </c>
      <c r="AX1508" s="2">
        <v>2.1</v>
      </c>
      <c r="AY1508" s="2">
        <v>49.9</v>
      </c>
      <c r="AZ1508" s="2">
        <v>29.6844</v>
      </c>
      <c r="BA1508" s="2">
        <v>1.42</v>
      </c>
      <c r="BB1508" s="2">
        <v>2.4</v>
      </c>
      <c r="BC1508" s="2">
        <v>58.1</v>
      </c>
      <c r="BD1508" s="2">
        <v>53.561999999999998</v>
      </c>
      <c r="BE1508" s="4"/>
      <c r="BF1508" s="4"/>
    </row>
    <row r="1509" spans="1:58" x14ac:dyDescent="0.2">
      <c r="A1509" s="29">
        <v>1508</v>
      </c>
      <c r="B1509" s="7" t="s">
        <v>83</v>
      </c>
      <c r="C1509" s="3">
        <v>39973</v>
      </c>
      <c r="D1509" s="4" t="s">
        <v>21</v>
      </c>
      <c r="E1509" s="4" t="s">
        <v>170</v>
      </c>
      <c r="F1509" s="5" t="s">
        <v>189</v>
      </c>
      <c r="G1509" s="6">
        <v>0.875</v>
      </c>
      <c r="H1509" s="6">
        <v>0.88958333333333339</v>
      </c>
      <c r="I1509" s="85">
        <f t="shared" si="23"/>
        <v>21.000000000000085</v>
      </c>
      <c r="J1509" s="86">
        <f>I1509*Segmentos!$D$7*(AH1509%)*IF(ISNUMBER(AI1509),AI1509%,0)</f>
        <v>11340.000000000045</v>
      </c>
      <c r="K1509" s="86">
        <f>I1509*Segmentos!$D$7*(AL1509%)*IF(ISNUMBER(AM1509),AM1509%,0)</f>
        <v>64680.000000000255</v>
      </c>
      <c r="L1509" s="4"/>
      <c r="M1509" s="2">
        <v>0.48</v>
      </c>
      <c r="N1509" s="2">
        <v>1.2</v>
      </c>
      <c r="O1509" s="2">
        <v>40.799999999999997</v>
      </c>
      <c r="P1509" s="2">
        <v>43.505600000000001</v>
      </c>
      <c r="Q1509" s="2">
        <v>0.17</v>
      </c>
      <c r="R1509" s="2">
        <v>0.3</v>
      </c>
      <c r="S1509" s="2">
        <v>66.7</v>
      </c>
      <c r="T1509" s="2">
        <v>2.5817999999999999</v>
      </c>
      <c r="U1509" s="2">
        <v>1.1499999999999999</v>
      </c>
      <c r="V1509" s="2">
        <v>1.8</v>
      </c>
      <c r="W1509" s="2">
        <v>64.2</v>
      </c>
      <c r="X1509" s="2">
        <v>21.919</v>
      </c>
      <c r="Y1509" s="2">
        <v>0.36</v>
      </c>
      <c r="Z1509" s="2">
        <v>0.8</v>
      </c>
      <c r="AA1509" s="2">
        <v>44.2</v>
      </c>
      <c r="AB1509" s="2">
        <v>9.6424000000000003</v>
      </c>
      <c r="AC1509" s="2">
        <v>0.31</v>
      </c>
      <c r="AD1509" s="2">
        <v>1.6</v>
      </c>
      <c r="AE1509" s="2">
        <v>20</v>
      </c>
      <c r="AF1509" s="2">
        <v>9.3623999999999992</v>
      </c>
      <c r="AG1509" s="2">
        <v>0.13</v>
      </c>
      <c r="AH1509" s="22">
        <v>0.9</v>
      </c>
      <c r="AI1509" s="22">
        <v>15</v>
      </c>
      <c r="AJ1509" s="22">
        <v>5.6416000000000004</v>
      </c>
      <c r="AK1509" s="18">
        <v>0.79</v>
      </c>
      <c r="AL1509" s="18">
        <v>1.4</v>
      </c>
      <c r="AM1509" s="18">
        <v>55</v>
      </c>
      <c r="AN1509" s="2">
        <v>37.863999999999997</v>
      </c>
      <c r="AO1509" s="2">
        <v>0.4</v>
      </c>
      <c r="AP1509" s="2">
        <v>1</v>
      </c>
      <c r="AQ1509" s="2">
        <v>39.700000000000003</v>
      </c>
      <c r="AR1509" s="2">
        <v>3.9639000000000002</v>
      </c>
      <c r="AS1509" s="2">
        <v>0.38</v>
      </c>
      <c r="AT1509" s="2">
        <v>0.8</v>
      </c>
      <c r="AU1509" s="2">
        <v>49.4</v>
      </c>
      <c r="AV1509" s="2">
        <v>7.5279999999999996</v>
      </c>
      <c r="AW1509" s="2">
        <v>0.49</v>
      </c>
      <c r="AX1509" s="2">
        <v>1</v>
      </c>
      <c r="AY1509" s="2">
        <v>47</v>
      </c>
      <c r="AZ1509" s="2">
        <v>12.807600000000001</v>
      </c>
      <c r="BA1509" s="2">
        <v>0.55000000000000004</v>
      </c>
      <c r="BB1509" s="2">
        <v>1.6</v>
      </c>
      <c r="BC1509" s="2">
        <v>35.5</v>
      </c>
      <c r="BD1509" s="2">
        <v>19.206099999999999</v>
      </c>
      <c r="BE1509" s="4"/>
      <c r="BF1509" s="4"/>
    </row>
    <row r="1510" spans="1:58" x14ac:dyDescent="0.2">
      <c r="A1510" s="29">
        <v>1509</v>
      </c>
      <c r="B1510" s="7" t="s">
        <v>80</v>
      </c>
      <c r="C1510" s="3">
        <v>39973</v>
      </c>
      <c r="D1510" s="4" t="s">
        <v>3</v>
      </c>
      <c r="E1510" s="4" t="s">
        <v>167</v>
      </c>
      <c r="F1510" s="5" t="s">
        <v>189</v>
      </c>
      <c r="G1510" s="6">
        <v>0.91736111111111107</v>
      </c>
      <c r="H1510" s="6">
        <v>0.9868055555555556</v>
      </c>
      <c r="I1510" s="85">
        <f t="shared" si="23"/>
        <v>100.00000000000013</v>
      </c>
      <c r="J1510" s="86">
        <f>I1510*Segmentos!$D$7*(AH1510%)*IF(ISNUMBER(AI1510),AI1510%,0)</f>
        <v>2654720.0000000037</v>
      </c>
      <c r="K1510" s="86">
        <f>I1510*Segmentos!$D$7*(AL1510%)*IF(ISNUMBER(AM1510),AM1510%,0)</f>
        <v>2192320.0000000028</v>
      </c>
      <c r="L1510" s="4"/>
      <c r="M1510" s="2">
        <v>6.04</v>
      </c>
      <c r="N1510" s="2">
        <v>23.2</v>
      </c>
      <c r="O1510" s="2">
        <v>26</v>
      </c>
      <c r="P1510" s="2">
        <v>87.348500000000001</v>
      </c>
      <c r="Q1510" s="2">
        <v>3.13</v>
      </c>
      <c r="R1510" s="2">
        <v>12.5</v>
      </c>
      <c r="S1510" s="2">
        <v>25.1</v>
      </c>
      <c r="T1510" s="2">
        <v>7.5585000000000004</v>
      </c>
      <c r="U1510" s="2">
        <v>6.74</v>
      </c>
      <c r="V1510" s="2">
        <v>23.5</v>
      </c>
      <c r="W1510" s="2">
        <v>28.7</v>
      </c>
      <c r="X1510" s="2">
        <v>20.451699999999999</v>
      </c>
      <c r="Y1510" s="2">
        <v>6.82</v>
      </c>
      <c r="Z1510" s="2">
        <v>25.6</v>
      </c>
      <c r="AA1510" s="2">
        <v>26.7</v>
      </c>
      <c r="AB1510" s="2">
        <v>29.129000000000001</v>
      </c>
      <c r="AC1510" s="2">
        <v>6.36</v>
      </c>
      <c r="AD1510" s="2">
        <v>26.4</v>
      </c>
      <c r="AE1510" s="2">
        <v>24.1</v>
      </c>
      <c r="AF1510" s="2">
        <v>30.209399999999999</v>
      </c>
      <c r="AG1510" s="2">
        <v>6.65</v>
      </c>
      <c r="AH1510" s="22">
        <v>24.4</v>
      </c>
      <c r="AI1510" s="22">
        <v>27.2</v>
      </c>
      <c r="AJ1510" s="22">
        <v>45.6541</v>
      </c>
      <c r="AK1510" s="18">
        <v>5.48</v>
      </c>
      <c r="AL1510" s="18">
        <v>22.1</v>
      </c>
      <c r="AM1510" s="18">
        <v>24.8</v>
      </c>
      <c r="AN1510" s="2">
        <v>41.694499999999998</v>
      </c>
      <c r="AO1510" s="2">
        <v>1.81</v>
      </c>
      <c r="AP1510" s="2">
        <v>10.6</v>
      </c>
      <c r="AQ1510" s="2">
        <v>17.2</v>
      </c>
      <c r="AR1510" s="2">
        <v>2.8635999999999999</v>
      </c>
      <c r="AS1510" s="2">
        <v>4.34</v>
      </c>
      <c r="AT1510" s="2">
        <v>16.899999999999999</v>
      </c>
      <c r="AU1510" s="2">
        <v>25.7</v>
      </c>
      <c r="AV1510" s="2">
        <v>13.8322</v>
      </c>
      <c r="AW1510" s="2">
        <v>6.62</v>
      </c>
      <c r="AX1510" s="2">
        <v>26.5</v>
      </c>
      <c r="AY1510" s="2">
        <v>25</v>
      </c>
      <c r="AZ1510" s="2">
        <v>27.556799999999999</v>
      </c>
      <c r="BA1510" s="2">
        <v>7.78</v>
      </c>
      <c r="BB1510" s="2">
        <v>28</v>
      </c>
      <c r="BC1510" s="2">
        <v>27.8</v>
      </c>
      <c r="BD1510" s="2">
        <v>43.095999999999997</v>
      </c>
      <c r="BE1510" s="4"/>
      <c r="BF1510" s="4"/>
    </row>
    <row r="1511" spans="1:58" x14ac:dyDescent="0.2">
      <c r="A1511" s="29">
        <v>1510</v>
      </c>
      <c r="B1511" s="7" t="s">
        <v>23</v>
      </c>
      <c r="C1511" s="3">
        <v>39973</v>
      </c>
      <c r="D1511" s="4" t="s">
        <v>21</v>
      </c>
      <c r="E1511" s="4" t="s">
        <v>170</v>
      </c>
      <c r="F1511" s="5" t="s">
        <v>189</v>
      </c>
      <c r="G1511" s="6">
        <v>0.91041666666666676</v>
      </c>
      <c r="H1511" s="6">
        <v>0.9159722222222223</v>
      </c>
      <c r="I1511" s="85">
        <f t="shared" si="23"/>
        <v>7.9999999999999716</v>
      </c>
      <c r="J1511" s="86">
        <f>I1511*Segmentos!$D$7*(AH1511%)*IF(ISNUMBER(AI1511),AI1511%,0)</f>
        <v>11894.399999999958</v>
      </c>
      <c r="K1511" s="86">
        <f>I1511*Segmentos!$D$7*(AL1511%)*IF(ISNUMBER(AM1511),AM1511%,0)</f>
        <v>20159.999999999931</v>
      </c>
      <c r="L1511" s="4"/>
      <c r="M1511" s="2">
        <v>0.53</v>
      </c>
      <c r="N1511" s="2">
        <v>0.8</v>
      </c>
      <c r="O1511" s="2">
        <v>63</v>
      </c>
      <c r="P1511" s="2">
        <v>50.457000000000001</v>
      </c>
      <c r="Q1511" s="2">
        <v>0.26</v>
      </c>
      <c r="R1511" s="2">
        <v>0.3</v>
      </c>
      <c r="S1511" s="2">
        <v>100</v>
      </c>
      <c r="T1511" s="2">
        <v>4.0777999999999999</v>
      </c>
      <c r="U1511" s="2">
        <v>0.88</v>
      </c>
      <c r="V1511" s="2">
        <v>1.1000000000000001</v>
      </c>
      <c r="W1511" s="2">
        <v>80.7</v>
      </c>
      <c r="X1511" s="2">
        <v>17.580400000000001</v>
      </c>
      <c r="Y1511" s="2">
        <v>0.62</v>
      </c>
      <c r="Z1511" s="2">
        <v>1</v>
      </c>
      <c r="AA1511" s="2">
        <v>59.7</v>
      </c>
      <c r="AB1511" s="2">
        <v>17.665199999999999</v>
      </c>
      <c r="AC1511" s="2">
        <v>0.35</v>
      </c>
      <c r="AD1511" s="2">
        <v>0.8</v>
      </c>
      <c r="AE1511" s="2">
        <v>45.2</v>
      </c>
      <c r="AF1511" s="2">
        <v>11.133599999999999</v>
      </c>
      <c r="AG1511" s="2">
        <v>0.39</v>
      </c>
      <c r="AH1511" s="22">
        <v>0.7</v>
      </c>
      <c r="AI1511" s="22">
        <v>53.1</v>
      </c>
      <c r="AJ1511" s="22">
        <v>17.569299999999998</v>
      </c>
      <c r="AK1511" s="18">
        <v>0.65</v>
      </c>
      <c r="AL1511" s="18">
        <v>0.9</v>
      </c>
      <c r="AM1511" s="18">
        <v>70</v>
      </c>
      <c r="AN1511" s="2">
        <v>32.887700000000002</v>
      </c>
      <c r="AO1511" s="2">
        <v>0</v>
      </c>
      <c r="AP1511" s="2">
        <v>0</v>
      </c>
      <c r="AQ1511" s="8" t="s">
        <v>577</v>
      </c>
      <c r="AR1511" s="2">
        <v>0</v>
      </c>
      <c r="AS1511" s="2">
        <v>0.37</v>
      </c>
      <c r="AT1511" s="2">
        <v>0.6</v>
      </c>
      <c r="AU1511" s="2">
        <v>63.6</v>
      </c>
      <c r="AV1511" s="2">
        <v>7.8174999999999999</v>
      </c>
      <c r="AW1511" s="2">
        <v>1.17</v>
      </c>
      <c r="AX1511" s="2">
        <v>1.9</v>
      </c>
      <c r="AY1511" s="2">
        <v>61.5</v>
      </c>
      <c r="AZ1511" s="2">
        <v>32.268900000000002</v>
      </c>
      <c r="BA1511" s="2">
        <v>0.28000000000000003</v>
      </c>
      <c r="BB1511" s="2">
        <v>0.4</v>
      </c>
      <c r="BC1511" s="2">
        <v>67.900000000000006</v>
      </c>
      <c r="BD1511" s="2">
        <v>10.3706</v>
      </c>
      <c r="BE1511" s="4"/>
      <c r="BF1511" s="4"/>
    </row>
    <row r="1512" spans="1:58" x14ac:dyDescent="0.2">
      <c r="A1512" s="29">
        <v>1511</v>
      </c>
      <c r="B1512" s="7" t="s">
        <v>25</v>
      </c>
      <c r="C1512" s="3">
        <v>39973</v>
      </c>
      <c r="D1512" s="4" t="s">
        <v>21</v>
      </c>
      <c r="E1512" s="4" t="s">
        <v>171</v>
      </c>
      <c r="F1512" s="5" t="s">
        <v>189</v>
      </c>
      <c r="G1512" s="6">
        <v>0.89722222222222225</v>
      </c>
      <c r="H1512" s="6">
        <v>0.89861111111111114</v>
      </c>
      <c r="I1512" s="85">
        <f t="shared" si="23"/>
        <v>1.9999999999999929</v>
      </c>
      <c r="J1512" s="86">
        <f>I1512*Segmentos!$D$7*(AH1512%)*IF(ISNUMBER(AI1512),AI1512%,0)</f>
        <v>1599.9999999999945</v>
      </c>
      <c r="K1512" s="86">
        <f>I1512*Segmentos!$D$7*(AL1512%)*IF(ISNUMBER(AM1512),AM1512%,0)</f>
        <v>6329.5999999999794</v>
      </c>
      <c r="L1512" s="4"/>
      <c r="M1512" s="2">
        <v>0.48</v>
      </c>
      <c r="N1512" s="2">
        <v>0.5</v>
      </c>
      <c r="O1512" s="2">
        <v>99.1</v>
      </c>
      <c r="P1512" s="2">
        <v>53.3947</v>
      </c>
      <c r="Q1512" s="2">
        <v>0.27</v>
      </c>
      <c r="R1512" s="2">
        <v>0.3</v>
      </c>
      <c r="S1512" s="2">
        <v>91</v>
      </c>
      <c r="T1512" s="2">
        <v>5.0358000000000001</v>
      </c>
      <c r="U1512" s="2">
        <v>0.82</v>
      </c>
      <c r="V1512" s="2">
        <v>0.8</v>
      </c>
      <c r="W1512" s="2">
        <v>100</v>
      </c>
      <c r="X1512" s="2">
        <v>18.940300000000001</v>
      </c>
      <c r="Y1512" s="2">
        <v>0.56999999999999995</v>
      </c>
      <c r="Z1512" s="2">
        <v>0.6</v>
      </c>
      <c r="AA1512" s="2">
        <v>100</v>
      </c>
      <c r="AB1512" s="2">
        <v>18.578199999999999</v>
      </c>
      <c r="AC1512" s="2">
        <v>0.3</v>
      </c>
      <c r="AD1512" s="2">
        <v>0.3</v>
      </c>
      <c r="AE1512" s="2">
        <v>100</v>
      </c>
      <c r="AF1512" s="2">
        <v>10.840400000000001</v>
      </c>
      <c r="AG1512" s="2">
        <v>0.18</v>
      </c>
      <c r="AH1512" s="22">
        <v>0.2</v>
      </c>
      <c r="AI1512" s="22">
        <v>100</v>
      </c>
      <c r="AJ1512" s="22">
        <v>9.4283999999999999</v>
      </c>
      <c r="AK1512" s="18">
        <v>0.75</v>
      </c>
      <c r="AL1512" s="18">
        <v>0.8</v>
      </c>
      <c r="AM1512" s="18">
        <v>98.9</v>
      </c>
      <c r="AN1512" s="2">
        <v>43.966200000000001</v>
      </c>
      <c r="AO1512" s="2">
        <v>0.32</v>
      </c>
      <c r="AP1512" s="2">
        <v>0.4</v>
      </c>
      <c r="AQ1512" s="2">
        <v>88.6</v>
      </c>
      <c r="AR1512" s="2">
        <v>3.8420000000000001</v>
      </c>
      <c r="AS1512" s="2">
        <v>0.37</v>
      </c>
      <c r="AT1512" s="2">
        <v>0.4</v>
      </c>
      <c r="AU1512" s="2">
        <v>100</v>
      </c>
      <c r="AV1512" s="2">
        <v>9.0960000000000001</v>
      </c>
      <c r="AW1512" s="2">
        <v>0.59</v>
      </c>
      <c r="AX1512" s="2">
        <v>0.6</v>
      </c>
      <c r="AY1512" s="2">
        <v>100</v>
      </c>
      <c r="AZ1512" s="2">
        <v>18.767499999999998</v>
      </c>
      <c r="BA1512" s="2">
        <v>0.51</v>
      </c>
      <c r="BB1512" s="2">
        <v>0.5</v>
      </c>
      <c r="BC1512" s="2">
        <v>100</v>
      </c>
      <c r="BD1512" s="2">
        <v>21.6892</v>
      </c>
      <c r="BE1512" s="4"/>
      <c r="BF1512" s="4"/>
    </row>
    <row r="1513" spans="1:58" x14ac:dyDescent="0.2">
      <c r="A1513" s="29">
        <v>1512</v>
      </c>
      <c r="B1513" s="7" t="s">
        <v>32</v>
      </c>
      <c r="C1513" s="3">
        <v>39973</v>
      </c>
      <c r="D1513" s="4" t="s">
        <v>28</v>
      </c>
      <c r="E1513" s="4" t="s">
        <v>164</v>
      </c>
      <c r="F1513" s="5" t="s">
        <v>189</v>
      </c>
      <c r="G1513" s="6">
        <v>0.9145833333333333</v>
      </c>
      <c r="H1513" s="6">
        <v>0.9159722222222223</v>
      </c>
      <c r="I1513" s="85">
        <f t="shared" si="23"/>
        <v>2.0000000000001528</v>
      </c>
      <c r="J1513" s="86">
        <f>I1513*Segmentos!$D$7*(AH1513%)*IF(ISNUMBER(AI1513),AI1513%,0)</f>
        <v>3308.0000000002528</v>
      </c>
      <c r="K1513" s="86">
        <f>I1513*Segmentos!$D$7*(AL1513%)*IF(ISNUMBER(AM1513),AM1513%,0)</f>
        <v>6840.000000000523</v>
      </c>
      <c r="L1513" s="4"/>
      <c r="M1513" s="2">
        <v>0.64</v>
      </c>
      <c r="N1513" s="2">
        <v>0.7</v>
      </c>
      <c r="O1513" s="2">
        <v>90.6</v>
      </c>
      <c r="P1513" s="2">
        <v>89.839399999999998</v>
      </c>
      <c r="Q1513" s="2">
        <v>0</v>
      </c>
      <c r="R1513" s="2">
        <v>0</v>
      </c>
      <c r="S1513" s="8" t="s">
        <v>577</v>
      </c>
      <c r="T1513" s="2">
        <v>0</v>
      </c>
      <c r="U1513" s="2">
        <v>0.21</v>
      </c>
      <c r="V1513" s="2">
        <v>0.4</v>
      </c>
      <c r="W1513" s="2">
        <v>50</v>
      </c>
      <c r="X1513" s="2">
        <v>6.1529999999999996</v>
      </c>
      <c r="Y1513" s="2">
        <v>0.61</v>
      </c>
      <c r="Z1513" s="2">
        <v>0.6</v>
      </c>
      <c r="AA1513" s="2">
        <v>100</v>
      </c>
      <c r="AB1513" s="2">
        <v>25.386399999999998</v>
      </c>
      <c r="AC1513" s="2">
        <v>1.27</v>
      </c>
      <c r="AD1513" s="2">
        <v>1.3</v>
      </c>
      <c r="AE1513" s="2">
        <v>94.9</v>
      </c>
      <c r="AF1513" s="2">
        <v>58.3</v>
      </c>
      <c r="AG1513" s="2">
        <v>0.44</v>
      </c>
      <c r="AH1513" s="22">
        <v>0.5</v>
      </c>
      <c r="AI1513" s="22">
        <v>82.7</v>
      </c>
      <c r="AJ1513" s="22">
        <v>29.348400000000002</v>
      </c>
      <c r="AK1513" s="18">
        <v>0.82</v>
      </c>
      <c r="AL1513" s="18">
        <v>0.9</v>
      </c>
      <c r="AM1513" s="18">
        <v>95</v>
      </c>
      <c r="AN1513" s="2">
        <v>60.490900000000003</v>
      </c>
      <c r="AO1513" s="2">
        <v>0.62</v>
      </c>
      <c r="AP1513" s="2">
        <v>0.6</v>
      </c>
      <c r="AQ1513" s="2">
        <v>100</v>
      </c>
      <c r="AR1513" s="2">
        <v>9.4319000000000006</v>
      </c>
      <c r="AS1513" s="2">
        <v>0.33</v>
      </c>
      <c r="AT1513" s="2">
        <v>0.3</v>
      </c>
      <c r="AU1513" s="2">
        <v>100</v>
      </c>
      <c r="AV1513" s="2">
        <v>10.323</v>
      </c>
      <c r="AW1513" s="2">
        <v>0.23</v>
      </c>
      <c r="AX1513" s="2">
        <v>0.5</v>
      </c>
      <c r="AY1513" s="2">
        <v>50</v>
      </c>
      <c r="AZ1513" s="2">
        <v>9.3080999999999996</v>
      </c>
      <c r="BA1513" s="2">
        <v>1.1299999999999999</v>
      </c>
      <c r="BB1513" s="2">
        <v>1.1000000000000001</v>
      </c>
      <c r="BC1513" s="2">
        <v>100</v>
      </c>
      <c r="BD1513" s="2">
        <v>60.776400000000002</v>
      </c>
      <c r="BE1513" s="4"/>
      <c r="BF1513" s="4"/>
    </row>
    <row r="1514" spans="1:58" x14ac:dyDescent="0.2">
      <c r="A1514" s="29">
        <v>1513</v>
      </c>
      <c r="B1514" s="7" t="s">
        <v>19</v>
      </c>
      <c r="C1514" s="3">
        <v>39973</v>
      </c>
      <c r="D1514" s="4" t="s">
        <v>17</v>
      </c>
      <c r="E1514" s="4" t="s">
        <v>166</v>
      </c>
      <c r="F1514" s="5" t="s">
        <v>189</v>
      </c>
      <c r="G1514" s="6">
        <v>0.9145833333333333</v>
      </c>
      <c r="H1514" s="6">
        <v>0.9159722222222223</v>
      </c>
      <c r="I1514" s="85">
        <f t="shared" si="23"/>
        <v>2.0000000000001528</v>
      </c>
      <c r="J1514" s="86">
        <f>I1514*Segmentos!$D$7*(AH1514%)*IF(ISNUMBER(AI1514),AI1514%,0)</f>
        <v>6105.600000000466</v>
      </c>
      <c r="K1514" s="86">
        <f>I1514*Segmentos!$D$7*(AL1514%)*IF(ISNUMBER(AM1514),AM1514%,0)</f>
        <v>3791.2000000002895</v>
      </c>
      <c r="L1514" s="4"/>
      <c r="M1514" s="2">
        <v>0.63</v>
      </c>
      <c r="N1514" s="2">
        <v>1</v>
      </c>
      <c r="O1514" s="2">
        <v>65.2</v>
      </c>
      <c r="P1514" s="2">
        <v>100</v>
      </c>
      <c r="Q1514" s="2">
        <v>0</v>
      </c>
      <c r="R1514" s="2">
        <v>0</v>
      </c>
      <c r="S1514" s="8" t="s">
        <v>577</v>
      </c>
      <c r="T1514" s="2">
        <v>0</v>
      </c>
      <c r="U1514" s="2">
        <v>0</v>
      </c>
      <c r="V1514" s="2">
        <v>0</v>
      </c>
      <c r="W1514" s="8" t="s">
        <v>577</v>
      </c>
      <c r="X1514" s="2">
        <v>0</v>
      </c>
      <c r="Y1514" s="2">
        <v>0.78</v>
      </c>
      <c r="Z1514" s="2">
        <v>1.4</v>
      </c>
      <c r="AA1514" s="2">
        <v>57.5</v>
      </c>
      <c r="AB1514" s="2">
        <v>36.363999999999997</v>
      </c>
      <c r="AC1514" s="2">
        <v>1.23</v>
      </c>
      <c r="AD1514" s="2">
        <v>1.7</v>
      </c>
      <c r="AE1514" s="2">
        <v>70.599999999999994</v>
      </c>
      <c r="AF1514" s="2">
        <v>63.636000000000003</v>
      </c>
      <c r="AG1514" s="2">
        <v>0.79</v>
      </c>
      <c r="AH1514" s="22">
        <v>1.2</v>
      </c>
      <c r="AI1514" s="22">
        <v>63.6</v>
      </c>
      <c r="AJ1514" s="22">
        <v>58.973399999999998</v>
      </c>
      <c r="AK1514" s="18">
        <v>0.49</v>
      </c>
      <c r="AL1514" s="18">
        <v>0.7</v>
      </c>
      <c r="AM1514" s="18">
        <v>67.7</v>
      </c>
      <c r="AN1514" s="2">
        <v>41.026600000000002</v>
      </c>
      <c r="AO1514" s="2">
        <v>0</v>
      </c>
      <c r="AP1514" s="2">
        <v>0</v>
      </c>
      <c r="AQ1514" s="8" t="s">
        <v>577</v>
      </c>
      <c r="AR1514" s="2">
        <v>0</v>
      </c>
      <c r="AS1514" s="2">
        <v>0.15</v>
      </c>
      <c r="AT1514" s="2">
        <v>0.3</v>
      </c>
      <c r="AU1514" s="2">
        <v>50</v>
      </c>
      <c r="AV1514" s="2">
        <v>5.3700999999999999</v>
      </c>
      <c r="AW1514" s="2">
        <v>0.21</v>
      </c>
      <c r="AX1514" s="2">
        <v>0.2</v>
      </c>
      <c r="AY1514" s="2">
        <v>100</v>
      </c>
      <c r="AZ1514" s="2">
        <v>9.5355000000000008</v>
      </c>
      <c r="BA1514" s="2">
        <v>1.41</v>
      </c>
      <c r="BB1514" s="2">
        <v>2.2000000000000002</v>
      </c>
      <c r="BC1514" s="2">
        <v>64</v>
      </c>
      <c r="BD1514" s="2">
        <v>85.094399999999993</v>
      </c>
      <c r="BE1514" s="4"/>
      <c r="BF1514" s="4"/>
    </row>
    <row r="1515" spans="1:58" x14ac:dyDescent="0.2">
      <c r="A1515" s="29">
        <v>1514</v>
      </c>
      <c r="B1515" s="7" t="s">
        <v>2</v>
      </c>
      <c r="C1515" s="3">
        <v>39973</v>
      </c>
      <c r="D1515" s="4" t="s">
        <v>0</v>
      </c>
      <c r="E1515" s="4" t="s">
        <v>164</v>
      </c>
      <c r="F1515" s="5" t="s">
        <v>189</v>
      </c>
      <c r="G1515" s="6">
        <v>0.88402777777777775</v>
      </c>
      <c r="H1515" s="6">
        <v>0.92500000000000004</v>
      </c>
      <c r="I1515" s="85">
        <f t="shared" si="23"/>
        <v>59.000000000000114</v>
      </c>
      <c r="J1515" s="86">
        <f>I1515*Segmentos!$D$7*(AH1515%)*IF(ISNUMBER(AI1515),AI1515%,0)</f>
        <v>1527769.6000000027</v>
      </c>
      <c r="K1515" s="86">
        <f>I1515*Segmentos!$D$7*(AL1515%)*IF(ISNUMBER(AM1515),AM1515%,0)</f>
        <v>1762471.6000000034</v>
      </c>
      <c r="L1515" s="4"/>
      <c r="M1515" s="2">
        <v>7.01</v>
      </c>
      <c r="N1515" s="2">
        <v>20.7</v>
      </c>
      <c r="O1515" s="2">
        <v>33.799999999999997</v>
      </c>
      <c r="P1515" s="2">
        <v>87.727199999999996</v>
      </c>
      <c r="Q1515" s="2">
        <v>6.14</v>
      </c>
      <c r="R1515" s="2">
        <v>14.4</v>
      </c>
      <c r="S1515" s="2">
        <v>42.5</v>
      </c>
      <c r="T1515" s="2">
        <v>12.8155</v>
      </c>
      <c r="U1515" s="2">
        <v>5.84</v>
      </c>
      <c r="V1515" s="2">
        <v>19.899999999999999</v>
      </c>
      <c r="W1515" s="2">
        <v>29.3</v>
      </c>
      <c r="X1515" s="2">
        <v>15.328799999999999</v>
      </c>
      <c r="Y1515" s="2">
        <v>6.37</v>
      </c>
      <c r="Z1515" s="2">
        <v>20.100000000000001</v>
      </c>
      <c r="AA1515" s="2">
        <v>31.6</v>
      </c>
      <c r="AB1515" s="2">
        <v>23.5367</v>
      </c>
      <c r="AC1515" s="2">
        <v>8.77</v>
      </c>
      <c r="AD1515" s="2">
        <v>24.9</v>
      </c>
      <c r="AE1515" s="2">
        <v>35.200000000000003</v>
      </c>
      <c r="AF1515" s="2">
        <v>36.046199999999999</v>
      </c>
      <c r="AG1515" s="2">
        <v>6.49</v>
      </c>
      <c r="AH1515" s="22">
        <v>22.4</v>
      </c>
      <c r="AI1515" s="22">
        <v>28.9</v>
      </c>
      <c r="AJ1515" s="22">
        <v>38.518000000000001</v>
      </c>
      <c r="AK1515" s="18">
        <v>7.48</v>
      </c>
      <c r="AL1515" s="18">
        <v>19.100000000000001</v>
      </c>
      <c r="AM1515" s="18">
        <v>39.1</v>
      </c>
      <c r="AN1515" s="2">
        <v>49.209200000000003</v>
      </c>
      <c r="AO1515" s="2">
        <v>6.72</v>
      </c>
      <c r="AP1515" s="2">
        <v>20.7</v>
      </c>
      <c r="AQ1515" s="2">
        <v>32.5</v>
      </c>
      <c r="AR1515" s="2">
        <v>9.1936</v>
      </c>
      <c r="AS1515" s="2">
        <v>7.98</v>
      </c>
      <c r="AT1515" s="2">
        <v>20.5</v>
      </c>
      <c r="AU1515" s="2">
        <v>38.9</v>
      </c>
      <c r="AV1515" s="2">
        <v>22.006399999999999</v>
      </c>
      <c r="AW1515" s="2">
        <v>8.24</v>
      </c>
      <c r="AX1515" s="2">
        <v>24.2</v>
      </c>
      <c r="AY1515" s="2">
        <v>34.1</v>
      </c>
      <c r="AZ1515" s="2">
        <v>29.664000000000001</v>
      </c>
      <c r="BA1515" s="2">
        <v>5.6</v>
      </c>
      <c r="BB1515" s="2">
        <v>18.2</v>
      </c>
      <c r="BC1515" s="2">
        <v>30.8</v>
      </c>
      <c r="BD1515" s="2">
        <v>26.863099999999999</v>
      </c>
      <c r="BE1515" s="4"/>
      <c r="BF1515" s="4"/>
    </row>
    <row r="1516" spans="1:58" x14ac:dyDescent="0.2">
      <c r="A1516" s="29">
        <v>1515</v>
      </c>
      <c r="B1516" s="7" t="s">
        <v>16</v>
      </c>
      <c r="C1516" s="3">
        <v>39973</v>
      </c>
      <c r="D1516" s="4" t="s">
        <v>13</v>
      </c>
      <c r="E1516" s="4" t="s">
        <v>166</v>
      </c>
      <c r="F1516" s="5" t="s">
        <v>189</v>
      </c>
      <c r="G1516" s="6">
        <v>0.9145833333333333</v>
      </c>
      <c r="H1516" s="6">
        <v>0.91805555555555562</v>
      </c>
      <c r="I1516" s="85">
        <f t="shared" si="23"/>
        <v>5.0000000000001421</v>
      </c>
      <c r="J1516" s="86">
        <f>I1516*Segmentos!$D$7*(AH1516%)*IF(ISNUMBER(AI1516),AI1516%,0)</f>
        <v>170274.00000000486</v>
      </c>
      <c r="K1516" s="86">
        <f>I1516*Segmentos!$D$7*(AL1516%)*IF(ISNUMBER(AM1516),AM1516%,0)</f>
        <v>276120.00000000786</v>
      </c>
      <c r="L1516" s="4"/>
      <c r="M1516" s="2">
        <v>11.28</v>
      </c>
      <c r="N1516" s="2">
        <v>13.5</v>
      </c>
      <c r="O1516" s="2">
        <v>83.9</v>
      </c>
      <c r="P1516" s="2">
        <v>91.320800000000006</v>
      </c>
      <c r="Q1516" s="2">
        <v>9.76</v>
      </c>
      <c r="R1516" s="2">
        <v>11.5</v>
      </c>
      <c r="S1516" s="2">
        <v>84.6</v>
      </c>
      <c r="T1516" s="2">
        <v>13.176299999999999</v>
      </c>
      <c r="U1516" s="2">
        <v>9.36</v>
      </c>
      <c r="V1516" s="2">
        <v>11.3</v>
      </c>
      <c r="W1516" s="2">
        <v>82.5</v>
      </c>
      <c r="X1516" s="2">
        <v>15.8803</v>
      </c>
      <c r="Y1516" s="2">
        <v>8.9700000000000006</v>
      </c>
      <c r="Z1516" s="2">
        <v>10.9</v>
      </c>
      <c r="AA1516" s="2">
        <v>82.1</v>
      </c>
      <c r="AB1516" s="2">
        <v>21.45</v>
      </c>
      <c r="AC1516" s="2">
        <v>15.36</v>
      </c>
      <c r="AD1516" s="2">
        <v>18</v>
      </c>
      <c r="AE1516" s="2">
        <v>85.1</v>
      </c>
      <c r="AF1516" s="2">
        <v>40.8142</v>
      </c>
      <c r="AG1516" s="2">
        <v>8.52</v>
      </c>
      <c r="AH1516" s="22">
        <v>11.1</v>
      </c>
      <c r="AI1516" s="22">
        <v>76.7</v>
      </c>
      <c r="AJ1516" s="22">
        <v>32.726100000000002</v>
      </c>
      <c r="AK1516" s="18">
        <v>13.77</v>
      </c>
      <c r="AL1516" s="18">
        <v>15.6</v>
      </c>
      <c r="AM1516" s="18">
        <v>88.5</v>
      </c>
      <c r="AN1516" s="2">
        <v>58.594700000000003</v>
      </c>
      <c r="AO1516" s="2">
        <v>10.31</v>
      </c>
      <c r="AP1516" s="2">
        <v>13.2</v>
      </c>
      <c r="AQ1516" s="2">
        <v>78</v>
      </c>
      <c r="AR1516" s="2">
        <v>9.1237999999999992</v>
      </c>
      <c r="AS1516" s="2">
        <v>10.07</v>
      </c>
      <c r="AT1516" s="2">
        <v>11.9</v>
      </c>
      <c r="AU1516" s="2">
        <v>84.6</v>
      </c>
      <c r="AV1516" s="2">
        <v>17.9541</v>
      </c>
      <c r="AW1516" s="2">
        <v>10.28</v>
      </c>
      <c r="AX1516" s="2">
        <v>11.9</v>
      </c>
      <c r="AY1516" s="2">
        <v>86.3</v>
      </c>
      <c r="AZ1516" s="2">
        <v>23.923999999999999</v>
      </c>
      <c r="BA1516" s="2">
        <v>13.01</v>
      </c>
      <c r="BB1516" s="2">
        <v>15.6</v>
      </c>
      <c r="BC1516" s="2">
        <v>83.6</v>
      </c>
      <c r="BD1516" s="2">
        <v>40.318800000000003</v>
      </c>
      <c r="BE1516" s="4"/>
      <c r="BF1516" s="4"/>
    </row>
    <row r="1517" spans="1:58" x14ac:dyDescent="0.2">
      <c r="A1517" s="29">
        <v>1516</v>
      </c>
      <c r="B1517" s="7" t="s">
        <v>22</v>
      </c>
      <c r="C1517" s="3">
        <v>39973</v>
      </c>
      <c r="D1517" s="4" t="s">
        <v>21</v>
      </c>
      <c r="E1517" s="4" t="s">
        <v>164</v>
      </c>
      <c r="F1517" s="5" t="s">
        <v>189</v>
      </c>
      <c r="G1517" s="6">
        <v>0.8305555555555556</v>
      </c>
      <c r="H1517" s="6">
        <v>0.87430555555555556</v>
      </c>
      <c r="I1517" s="85">
        <f t="shared" si="23"/>
        <v>62.999999999999936</v>
      </c>
      <c r="J1517" s="86">
        <f>I1517*Segmentos!$D$7*(AH1517%)*IF(ISNUMBER(AI1517),AI1517%,0)</f>
        <v>315604.79999999964</v>
      </c>
      <c r="K1517" s="86">
        <f>I1517*Segmentos!$D$7*(AL1517%)*IF(ISNUMBER(AM1517),AM1517%,0)</f>
        <v>387827.99999999965</v>
      </c>
      <c r="L1517" s="4"/>
      <c r="M1517" s="2">
        <v>1.41</v>
      </c>
      <c r="N1517" s="2">
        <v>5.3</v>
      </c>
      <c r="O1517" s="2">
        <v>26.5</v>
      </c>
      <c r="P1517" s="2">
        <v>92.722700000000003</v>
      </c>
      <c r="Q1517" s="2">
        <v>0.49</v>
      </c>
      <c r="R1517" s="2">
        <v>1.8</v>
      </c>
      <c r="S1517" s="2">
        <v>27.7</v>
      </c>
      <c r="T1517" s="2">
        <v>5.3211000000000004</v>
      </c>
      <c r="U1517" s="2">
        <v>0.3</v>
      </c>
      <c r="V1517" s="2">
        <v>3.5</v>
      </c>
      <c r="W1517" s="2">
        <v>8.5</v>
      </c>
      <c r="X1517" s="2">
        <v>4.0789</v>
      </c>
      <c r="Y1517" s="2">
        <v>0.73</v>
      </c>
      <c r="Z1517" s="2">
        <v>4.7</v>
      </c>
      <c r="AA1517" s="2">
        <v>15.4</v>
      </c>
      <c r="AB1517" s="2">
        <v>14.0601</v>
      </c>
      <c r="AC1517" s="2">
        <v>3.21</v>
      </c>
      <c r="AD1517" s="2">
        <v>8.9</v>
      </c>
      <c r="AE1517" s="2">
        <v>36.1</v>
      </c>
      <c r="AF1517" s="2">
        <v>69.262600000000006</v>
      </c>
      <c r="AG1517" s="2">
        <v>1.26</v>
      </c>
      <c r="AH1517" s="22">
        <v>6.2</v>
      </c>
      <c r="AI1517" s="22">
        <v>20.2</v>
      </c>
      <c r="AJ1517" s="22">
        <v>39.276400000000002</v>
      </c>
      <c r="AK1517" s="18">
        <v>1.55</v>
      </c>
      <c r="AL1517" s="18">
        <v>4.5</v>
      </c>
      <c r="AM1517" s="18">
        <v>34.200000000000003</v>
      </c>
      <c r="AN1517" s="2">
        <v>53.446300000000001</v>
      </c>
      <c r="AO1517" s="2">
        <v>1.1599999999999999</v>
      </c>
      <c r="AP1517" s="2">
        <v>4.0999999999999996</v>
      </c>
      <c r="AQ1517" s="2">
        <v>28.3</v>
      </c>
      <c r="AR1517" s="2">
        <v>8.2960999999999991</v>
      </c>
      <c r="AS1517" s="2">
        <v>0.91</v>
      </c>
      <c r="AT1517" s="2">
        <v>4.5999999999999996</v>
      </c>
      <c r="AU1517" s="2">
        <v>20</v>
      </c>
      <c r="AV1517" s="2">
        <v>13.228999999999999</v>
      </c>
      <c r="AW1517" s="2">
        <v>0.87</v>
      </c>
      <c r="AX1517" s="2">
        <v>4.4000000000000004</v>
      </c>
      <c r="AY1517" s="2">
        <v>20.100000000000001</v>
      </c>
      <c r="AZ1517" s="2">
        <v>16.485700000000001</v>
      </c>
      <c r="BA1517" s="2">
        <v>2.1800000000000002</v>
      </c>
      <c r="BB1517" s="2">
        <v>6.9</v>
      </c>
      <c r="BC1517" s="2">
        <v>31.7</v>
      </c>
      <c r="BD1517" s="2">
        <v>54.711799999999997</v>
      </c>
      <c r="BE1517" s="4"/>
      <c r="BF1517" s="4"/>
    </row>
    <row r="1518" spans="1:58" x14ac:dyDescent="0.2">
      <c r="A1518" s="29">
        <v>1517</v>
      </c>
      <c r="B1518" s="7" t="s">
        <v>24</v>
      </c>
      <c r="C1518" s="3">
        <v>39973</v>
      </c>
      <c r="D1518" s="4" t="s">
        <v>21</v>
      </c>
      <c r="E1518" s="4" t="s">
        <v>170</v>
      </c>
      <c r="F1518" s="5" t="s">
        <v>189</v>
      </c>
      <c r="G1518" s="6">
        <v>0.89166666666666661</v>
      </c>
      <c r="H1518" s="6">
        <v>0.90902777777777777</v>
      </c>
      <c r="I1518" s="85">
        <f t="shared" si="23"/>
        <v>25.000000000000071</v>
      </c>
      <c r="J1518" s="86">
        <f>I1518*Segmentos!$D$7*(AH1518%)*IF(ISNUMBER(AI1518),AI1518%,0)</f>
        <v>28350.000000000084</v>
      </c>
      <c r="K1518" s="86">
        <f>I1518*Segmentos!$D$7*(AL1518%)*IF(ISNUMBER(AM1518),AM1518%,0)</f>
        <v>75240.000000000218</v>
      </c>
      <c r="L1518" s="4"/>
      <c r="M1518" s="2">
        <v>0.52</v>
      </c>
      <c r="N1518" s="2">
        <v>1</v>
      </c>
      <c r="O1518" s="2">
        <v>53.2</v>
      </c>
      <c r="P1518" s="2">
        <v>52.384999999999998</v>
      </c>
      <c r="Q1518" s="2">
        <v>0.32</v>
      </c>
      <c r="R1518" s="2">
        <v>0.5</v>
      </c>
      <c r="S1518" s="2">
        <v>66.2</v>
      </c>
      <c r="T1518" s="2">
        <v>5.3075000000000001</v>
      </c>
      <c r="U1518" s="2">
        <v>1.42</v>
      </c>
      <c r="V1518" s="2">
        <v>2.6</v>
      </c>
      <c r="W1518" s="2">
        <v>54</v>
      </c>
      <c r="X1518" s="2">
        <v>29.807300000000001</v>
      </c>
      <c r="Y1518" s="2">
        <v>0.5</v>
      </c>
      <c r="Z1518" s="2">
        <v>1</v>
      </c>
      <c r="AA1518" s="2">
        <v>49.1</v>
      </c>
      <c r="AB1518" s="2">
        <v>14.727</v>
      </c>
      <c r="AC1518" s="2">
        <v>0.08</v>
      </c>
      <c r="AD1518" s="2">
        <v>0.2</v>
      </c>
      <c r="AE1518" s="2">
        <v>48</v>
      </c>
      <c r="AF1518" s="2">
        <v>2.5430999999999999</v>
      </c>
      <c r="AG1518" s="2">
        <v>0.27</v>
      </c>
      <c r="AH1518" s="22">
        <v>0.9</v>
      </c>
      <c r="AI1518" s="22">
        <v>31.5</v>
      </c>
      <c r="AJ1518" s="22">
        <v>12.782999999999999</v>
      </c>
      <c r="AK1518" s="18">
        <v>0.75</v>
      </c>
      <c r="AL1518" s="18">
        <v>1.1000000000000001</v>
      </c>
      <c r="AM1518" s="18">
        <v>68.400000000000006</v>
      </c>
      <c r="AN1518" s="2">
        <v>39.601900000000001</v>
      </c>
      <c r="AO1518" s="2">
        <v>0.05</v>
      </c>
      <c r="AP1518" s="2">
        <v>0.6</v>
      </c>
      <c r="AQ1518" s="2">
        <v>8.3000000000000007</v>
      </c>
      <c r="AR1518" s="2">
        <v>0.55649999999999999</v>
      </c>
      <c r="AS1518" s="2">
        <v>0.36</v>
      </c>
      <c r="AT1518" s="2">
        <v>0.9</v>
      </c>
      <c r="AU1518" s="2">
        <v>38.6</v>
      </c>
      <c r="AV1518" s="2">
        <v>8.0175000000000001</v>
      </c>
      <c r="AW1518" s="2">
        <v>0.56000000000000005</v>
      </c>
      <c r="AX1518" s="2">
        <v>1</v>
      </c>
      <c r="AY1518" s="2">
        <v>53</v>
      </c>
      <c r="AZ1518" s="2">
        <v>15.946300000000001</v>
      </c>
      <c r="BA1518" s="2">
        <v>0.73</v>
      </c>
      <c r="BB1518" s="2">
        <v>1.1000000000000001</v>
      </c>
      <c r="BC1518" s="2">
        <v>68</v>
      </c>
      <c r="BD1518" s="2">
        <v>27.864599999999999</v>
      </c>
      <c r="BE1518" s="4"/>
      <c r="BF1518" s="4"/>
    </row>
    <row r="1519" spans="1:58" x14ac:dyDescent="0.2">
      <c r="A1519" s="29">
        <v>1518</v>
      </c>
      <c r="B1519" s="7" t="s">
        <v>4</v>
      </c>
      <c r="C1519" s="3">
        <v>39973</v>
      </c>
      <c r="D1519" s="4" t="s">
        <v>3</v>
      </c>
      <c r="E1519" s="4" t="s">
        <v>165</v>
      </c>
      <c r="F1519" s="5" t="s">
        <v>189</v>
      </c>
      <c r="G1519" s="6">
        <v>0.78263888888888899</v>
      </c>
      <c r="H1519" s="6">
        <v>0.87430555555555556</v>
      </c>
      <c r="I1519" s="85">
        <f t="shared" si="23"/>
        <v>131.99999999999986</v>
      </c>
      <c r="J1519" s="86">
        <f>I1519*Segmentos!$D$7*(AH1519%)*IF(ISNUMBER(AI1519),AI1519%,0)</f>
        <v>1898899.1999999981</v>
      </c>
      <c r="K1519" s="86">
        <f>I1519*Segmentos!$D$7*(AL1519%)*IF(ISNUMBER(AM1519),AM1519%,0)</f>
        <v>2720255.9999999972</v>
      </c>
      <c r="L1519" s="4"/>
      <c r="M1519" s="2">
        <v>4.42</v>
      </c>
      <c r="N1519" s="2">
        <v>16.7</v>
      </c>
      <c r="O1519" s="2">
        <v>26.4</v>
      </c>
      <c r="P1519" s="2">
        <v>71.937799999999996</v>
      </c>
      <c r="Q1519" s="2">
        <v>5.57</v>
      </c>
      <c r="R1519" s="2">
        <v>19.2</v>
      </c>
      <c r="S1519" s="2">
        <v>28.9</v>
      </c>
      <c r="T1519" s="2">
        <v>15.1364</v>
      </c>
      <c r="U1519" s="2">
        <v>5.29</v>
      </c>
      <c r="V1519" s="2">
        <v>19.5</v>
      </c>
      <c r="W1519" s="2">
        <v>27.2</v>
      </c>
      <c r="X1519" s="2">
        <v>18.060199999999998</v>
      </c>
      <c r="Y1519" s="2">
        <v>3.92</v>
      </c>
      <c r="Z1519" s="2">
        <v>15</v>
      </c>
      <c r="AA1519" s="2">
        <v>26.2</v>
      </c>
      <c r="AB1519" s="2">
        <v>18.831800000000001</v>
      </c>
      <c r="AC1519" s="2">
        <v>3.72</v>
      </c>
      <c r="AD1519" s="2">
        <v>15.2</v>
      </c>
      <c r="AE1519" s="2">
        <v>24.5</v>
      </c>
      <c r="AF1519" s="2">
        <v>19.909300000000002</v>
      </c>
      <c r="AG1519" s="2">
        <v>3.6</v>
      </c>
      <c r="AH1519" s="22">
        <v>14.8</v>
      </c>
      <c r="AI1519" s="22">
        <v>24.3</v>
      </c>
      <c r="AJ1519" s="22">
        <v>27.805499999999999</v>
      </c>
      <c r="AK1519" s="18">
        <v>5.15</v>
      </c>
      <c r="AL1519" s="18">
        <v>18.399999999999999</v>
      </c>
      <c r="AM1519" s="18">
        <v>28</v>
      </c>
      <c r="AN1519" s="2">
        <v>44.132199999999997</v>
      </c>
      <c r="AO1519" s="2">
        <v>1.91</v>
      </c>
      <c r="AP1519" s="2">
        <v>11.9</v>
      </c>
      <c r="AQ1519" s="2">
        <v>16</v>
      </c>
      <c r="AR1519" s="2">
        <v>3.3963000000000001</v>
      </c>
      <c r="AS1519" s="2">
        <v>2.62</v>
      </c>
      <c r="AT1519" s="2">
        <v>12</v>
      </c>
      <c r="AU1519" s="2">
        <v>21.8</v>
      </c>
      <c r="AV1519" s="2">
        <v>9.4077999999999999</v>
      </c>
      <c r="AW1519" s="2">
        <v>4.51</v>
      </c>
      <c r="AX1519" s="2">
        <v>19.5</v>
      </c>
      <c r="AY1519" s="2">
        <v>23.2</v>
      </c>
      <c r="AZ1519" s="2">
        <v>21.130199999999999</v>
      </c>
      <c r="BA1519" s="2">
        <v>6.09</v>
      </c>
      <c r="BB1519" s="2">
        <v>18.7</v>
      </c>
      <c r="BC1519" s="2">
        <v>32.6</v>
      </c>
      <c r="BD1519" s="2">
        <v>38.003500000000003</v>
      </c>
      <c r="BE1519" s="4"/>
      <c r="BF1519" s="4"/>
    </row>
    <row r="1520" spans="1:58" x14ac:dyDescent="0.2">
      <c r="A1520" s="29">
        <v>1519</v>
      </c>
      <c r="B1520" s="7" t="s">
        <v>15</v>
      </c>
      <c r="C1520" s="3">
        <v>39974</v>
      </c>
      <c r="D1520" s="4" t="s">
        <v>13</v>
      </c>
      <c r="E1520" s="4" t="s">
        <v>164</v>
      </c>
      <c r="F1520" s="5" t="s">
        <v>190</v>
      </c>
      <c r="G1520" s="6">
        <v>0.87430555555555556</v>
      </c>
      <c r="H1520" s="6">
        <v>0.9145833333333333</v>
      </c>
      <c r="I1520" s="85">
        <f t="shared" si="23"/>
        <v>57.999999999999957</v>
      </c>
      <c r="J1520" s="86">
        <f>I1520*Segmentos!$D$7*(AH1520%)*IF(ISNUMBER(AI1520),AI1520%,0)</f>
        <v>363311.99999999965</v>
      </c>
      <c r="K1520" s="86">
        <f>I1520*Segmentos!$D$7*(AL1520%)*IF(ISNUMBER(AM1520),AM1520%,0)</f>
        <v>1021171.1999999993</v>
      </c>
      <c r="L1520" s="4"/>
      <c r="M1520" s="2">
        <v>3.06</v>
      </c>
      <c r="N1520" s="2">
        <v>13.1</v>
      </c>
      <c r="O1520" s="2">
        <v>23.3</v>
      </c>
      <c r="P1520" s="2">
        <v>85.910700000000006</v>
      </c>
      <c r="Q1520" s="2">
        <v>0.96</v>
      </c>
      <c r="R1520" s="2">
        <v>6.6</v>
      </c>
      <c r="S1520" s="2">
        <v>14.6</v>
      </c>
      <c r="T1520" s="2">
        <v>4.4942000000000002</v>
      </c>
      <c r="U1520" s="2">
        <v>2.46</v>
      </c>
      <c r="V1520" s="2">
        <v>13.2</v>
      </c>
      <c r="W1520" s="2">
        <v>18.600000000000001</v>
      </c>
      <c r="X1520" s="2">
        <v>14.4672</v>
      </c>
      <c r="Y1520" s="2">
        <v>2.21</v>
      </c>
      <c r="Z1520" s="2">
        <v>11.5</v>
      </c>
      <c r="AA1520" s="2">
        <v>19.2</v>
      </c>
      <c r="AB1520" s="2">
        <v>18.3293</v>
      </c>
      <c r="AC1520" s="2">
        <v>5.27</v>
      </c>
      <c r="AD1520" s="2">
        <v>17.8</v>
      </c>
      <c r="AE1520" s="2">
        <v>29.6</v>
      </c>
      <c r="AF1520" s="2">
        <v>48.619900000000001</v>
      </c>
      <c r="AG1520" s="2">
        <v>1.57</v>
      </c>
      <c r="AH1520" s="22">
        <v>9</v>
      </c>
      <c r="AI1520" s="22">
        <v>17.399999999999999</v>
      </c>
      <c r="AJ1520" s="22">
        <v>20.914899999999999</v>
      </c>
      <c r="AK1520" s="18">
        <v>4.4000000000000004</v>
      </c>
      <c r="AL1520" s="18">
        <v>16.8</v>
      </c>
      <c r="AM1520" s="18">
        <v>26.2</v>
      </c>
      <c r="AN1520" s="2">
        <v>64.995800000000003</v>
      </c>
      <c r="AO1520" s="2">
        <v>4.0999999999999996</v>
      </c>
      <c r="AP1520" s="2">
        <v>16.7</v>
      </c>
      <c r="AQ1520" s="2">
        <v>24.5</v>
      </c>
      <c r="AR1520" s="2">
        <v>12.5739</v>
      </c>
      <c r="AS1520" s="2">
        <v>3.59</v>
      </c>
      <c r="AT1520" s="2">
        <v>12.3</v>
      </c>
      <c r="AU1520" s="2">
        <v>29.2</v>
      </c>
      <c r="AV1520" s="2">
        <v>22.227900000000002</v>
      </c>
      <c r="AW1520" s="2">
        <v>2.64</v>
      </c>
      <c r="AX1520" s="2">
        <v>10.4</v>
      </c>
      <c r="AY1520" s="2">
        <v>25.3</v>
      </c>
      <c r="AZ1520" s="2">
        <v>21.298999999999999</v>
      </c>
      <c r="BA1520" s="2">
        <v>2.77</v>
      </c>
      <c r="BB1520" s="2">
        <v>14.6</v>
      </c>
      <c r="BC1520" s="2">
        <v>19</v>
      </c>
      <c r="BD1520" s="2">
        <v>29.809899999999999</v>
      </c>
      <c r="BE1520" s="4"/>
      <c r="BF1520" s="4"/>
    </row>
    <row r="1521" spans="1:58" x14ac:dyDescent="0.2">
      <c r="A1521" s="29">
        <v>1520</v>
      </c>
      <c r="B1521" s="7" t="s">
        <v>105</v>
      </c>
      <c r="C1521" s="3">
        <v>39974</v>
      </c>
      <c r="D1521" s="4" t="s">
        <v>21</v>
      </c>
      <c r="E1521" s="4" t="s">
        <v>169</v>
      </c>
      <c r="F1521" s="5" t="s">
        <v>190</v>
      </c>
      <c r="G1521" s="6">
        <v>0.9145833333333333</v>
      </c>
      <c r="H1521" s="6">
        <v>0.94374999999999998</v>
      </c>
      <c r="I1521" s="85">
        <f t="shared" si="23"/>
        <v>42.000000000000014</v>
      </c>
      <c r="J1521" s="86">
        <f>I1521*Segmentos!$D$7*(AH1521%)*IF(ISNUMBER(AI1521),AI1521%,0)</f>
        <v>114777.60000000003</v>
      </c>
      <c r="K1521" s="86">
        <f>I1521*Segmentos!$D$7*(AL1521%)*IF(ISNUMBER(AM1521),AM1521%,0)</f>
        <v>185808.00000000012</v>
      </c>
      <c r="L1521" s="4" t="s">
        <v>383</v>
      </c>
      <c r="M1521" s="2">
        <v>0.92</v>
      </c>
      <c r="N1521" s="2">
        <v>3.2</v>
      </c>
      <c r="O1521" s="2">
        <v>28.6</v>
      </c>
      <c r="P1521" s="2">
        <v>75.259200000000007</v>
      </c>
      <c r="Q1521" s="2">
        <v>0.64</v>
      </c>
      <c r="R1521" s="2">
        <v>1.1000000000000001</v>
      </c>
      <c r="S1521" s="2">
        <v>57.6</v>
      </c>
      <c r="T1521" s="2">
        <v>8.7988999999999997</v>
      </c>
      <c r="U1521" s="2">
        <v>1.1599999999999999</v>
      </c>
      <c r="V1521" s="2">
        <v>4.4000000000000004</v>
      </c>
      <c r="W1521" s="2">
        <v>26.3</v>
      </c>
      <c r="X1521" s="2">
        <v>19.898599999999998</v>
      </c>
      <c r="Y1521" s="2">
        <v>1.53</v>
      </c>
      <c r="Z1521" s="2">
        <v>4.4000000000000004</v>
      </c>
      <c r="AA1521" s="2">
        <v>35.299999999999997</v>
      </c>
      <c r="AB1521" s="2">
        <v>37.203699999999998</v>
      </c>
      <c r="AC1521" s="2">
        <v>0.35</v>
      </c>
      <c r="AD1521" s="2">
        <v>2.5</v>
      </c>
      <c r="AE1521" s="2">
        <v>14.1</v>
      </c>
      <c r="AF1521" s="2">
        <v>9.3579000000000008</v>
      </c>
      <c r="AG1521" s="2">
        <v>0.69</v>
      </c>
      <c r="AH1521" s="22">
        <v>2.8</v>
      </c>
      <c r="AI1521" s="22">
        <v>24.4</v>
      </c>
      <c r="AJ1521" s="22">
        <v>26.8339</v>
      </c>
      <c r="AK1521" s="18">
        <v>1.1200000000000001</v>
      </c>
      <c r="AL1521" s="18">
        <v>3.5</v>
      </c>
      <c r="AM1521" s="18">
        <v>31.6</v>
      </c>
      <c r="AN1521" s="2">
        <v>48.4253</v>
      </c>
      <c r="AO1521" s="2">
        <v>0.14000000000000001</v>
      </c>
      <c r="AP1521" s="2">
        <v>0.9</v>
      </c>
      <c r="AQ1521" s="2">
        <v>15</v>
      </c>
      <c r="AR1521" s="2">
        <v>1.2699</v>
      </c>
      <c r="AS1521" s="2">
        <v>1.05</v>
      </c>
      <c r="AT1521" s="2">
        <v>3.7</v>
      </c>
      <c r="AU1521" s="2">
        <v>28.4</v>
      </c>
      <c r="AV1521" s="2">
        <v>18.9438</v>
      </c>
      <c r="AW1521" s="2">
        <v>1.04</v>
      </c>
      <c r="AX1521" s="2">
        <v>2.4</v>
      </c>
      <c r="AY1521" s="2">
        <v>42.8</v>
      </c>
      <c r="AZ1521" s="2">
        <v>24.6477</v>
      </c>
      <c r="BA1521" s="2">
        <v>0.97</v>
      </c>
      <c r="BB1521" s="2">
        <v>4.0999999999999996</v>
      </c>
      <c r="BC1521" s="2">
        <v>23.3</v>
      </c>
      <c r="BD1521" s="2">
        <v>30.3978</v>
      </c>
      <c r="BE1521" s="4"/>
      <c r="BF1521" s="4"/>
    </row>
    <row r="1522" spans="1:58" x14ac:dyDescent="0.2">
      <c r="A1522" s="29">
        <v>1521</v>
      </c>
      <c r="B1522" s="7" t="s">
        <v>41</v>
      </c>
      <c r="C1522" s="3">
        <v>39974</v>
      </c>
      <c r="D1522" s="4" t="s">
        <v>3</v>
      </c>
      <c r="E1522" s="4" t="s">
        <v>174</v>
      </c>
      <c r="F1522" s="5" t="s">
        <v>190</v>
      </c>
      <c r="G1522" s="6">
        <v>0.91666666666666663</v>
      </c>
      <c r="H1522" s="6">
        <v>0.96180555555555547</v>
      </c>
      <c r="I1522" s="85">
        <f t="shared" si="23"/>
        <v>64.999999999999929</v>
      </c>
      <c r="J1522" s="86">
        <f>I1522*Segmentos!$D$7*(AH1522%)*IF(ISNUMBER(AI1522),AI1522%,0)</f>
        <v>340599.99999999965</v>
      </c>
      <c r="K1522" s="86">
        <f>I1522*Segmentos!$D$7*(AL1522%)*IF(ISNUMBER(AM1522),AM1522%,0)</f>
        <v>522287.99999999953</v>
      </c>
      <c r="L1522" s="4"/>
      <c r="M1522" s="2">
        <v>1.68</v>
      </c>
      <c r="N1522" s="2">
        <v>11.9</v>
      </c>
      <c r="O1522" s="2">
        <v>14.1</v>
      </c>
      <c r="P1522" s="2">
        <v>72.812799999999996</v>
      </c>
      <c r="Q1522" s="2">
        <v>2.21</v>
      </c>
      <c r="R1522" s="2">
        <v>9.6999999999999993</v>
      </c>
      <c r="S1522" s="2">
        <v>22.7</v>
      </c>
      <c r="T1522" s="2">
        <v>15.991899999999999</v>
      </c>
      <c r="U1522" s="2">
        <v>0.8</v>
      </c>
      <c r="V1522" s="2">
        <v>9.4</v>
      </c>
      <c r="W1522" s="2">
        <v>8.5</v>
      </c>
      <c r="X1522" s="2">
        <v>7.3166000000000002</v>
      </c>
      <c r="Y1522" s="2">
        <v>1.58</v>
      </c>
      <c r="Z1522" s="2">
        <v>14.9</v>
      </c>
      <c r="AA1522" s="2">
        <v>10.6</v>
      </c>
      <c r="AB1522" s="2">
        <v>20.315799999999999</v>
      </c>
      <c r="AC1522" s="2">
        <v>2.0499999999999998</v>
      </c>
      <c r="AD1522" s="2">
        <v>11.9</v>
      </c>
      <c r="AE1522" s="2">
        <v>17.2</v>
      </c>
      <c r="AF1522" s="2">
        <v>29.188500000000001</v>
      </c>
      <c r="AG1522" s="2">
        <v>1.31</v>
      </c>
      <c r="AH1522" s="22">
        <v>13.1</v>
      </c>
      <c r="AI1522" s="22">
        <v>10</v>
      </c>
      <c r="AJ1522" s="22">
        <v>26.901900000000001</v>
      </c>
      <c r="AK1522" s="18">
        <v>2.0099999999999998</v>
      </c>
      <c r="AL1522" s="18">
        <v>10.8</v>
      </c>
      <c r="AM1522" s="18">
        <v>18.600000000000001</v>
      </c>
      <c r="AN1522" s="2">
        <v>45.910899999999998</v>
      </c>
      <c r="AO1522" s="2">
        <v>0.66</v>
      </c>
      <c r="AP1522" s="2">
        <v>8.3000000000000007</v>
      </c>
      <c r="AQ1522" s="2">
        <v>7.9</v>
      </c>
      <c r="AR1522" s="2">
        <v>3.1354000000000002</v>
      </c>
      <c r="AS1522" s="2">
        <v>1.68</v>
      </c>
      <c r="AT1522" s="2">
        <v>10.199999999999999</v>
      </c>
      <c r="AU1522" s="2">
        <v>16.5</v>
      </c>
      <c r="AV1522" s="2">
        <v>16.092099999999999</v>
      </c>
      <c r="AW1522" s="2">
        <v>1.77</v>
      </c>
      <c r="AX1522" s="2">
        <v>13.3</v>
      </c>
      <c r="AY1522" s="2">
        <v>13.2</v>
      </c>
      <c r="AZ1522" s="2">
        <v>22.038900000000002</v>
      </c>
      <c r="BA1522" s="2">
        <v>1.9</v>
      </c>
      <c r="BB1522" s="2">
        <v>12.8</v>
      </c>
      <c r="BC1522" s="2">
        <v>14.8</v>
      </c>
      <c r="BD1522" s="2">
        <v>31.546500000000002</v>
      </c>
      <c r="BE1522" s="4"/>
      <c r="BF1522" s="4"/>
    </row>
    <row r="1523" spans="1:58" x14ac:dyDescent="0.2">
      <c r="A1523" s="29">
        <v>1522</v>
      </c>
      <c r="B1523" s="7" t="s">
        <v>5</v>
      </c>
      <c r="C1523" s="3">
        <v>39974</v>
      </c>
      <c r="D1523" s="4" t="s">
        <v>3</v>
      </c>
      <c r="E1523" s="4" t="s">
        <v>164</v>
      </c>
      <c r="F1523" s="5" t="s">
        <v>190</v>
      </c>
      <c r="G1523" s="6">
        <v>0.87430555555555556</v>
      </c>
      <c r="H1523" s="6">
        <v>0.91666666666666663</v>
      </c>
      <c r="I1523" s="85">
        <f t="shared" si="23"/>
        <v>60.999999999999943</v>
      </c>
      <c r="J1523" s="86">
        <f>I1523*Segmentos!$D$7*(AH1523%)*IF(ISNUMBER(AI1523),AI1523%,0)</f>
        <v>429317.99999999965</v>
      </c>
      <c r="K1523" s="86">
        <f>I1523*Segmentos!$D$7*(AL1523%)*IF(ISNUMBER(AM1523),AM1523%,0)</f>
        <v>715285.99999999942</v>
      </c>
      <c r="L1523" s="4"/>
      <c r="M1523" s="2">
        <v>2.37</v>
      </c>
      <c r="N1523" s="2">
        <v>13</v>
      </c>
      <c r="O1523" s="2">
        <v>18.3</v>
      </c>
      <c r="P1523" s="2">
        <v>76.018299999999996</v>
      </c>
      <c r="Q1523" s="2">
        <v>0.93</v>
      </c>
      <c r="R1523" s="2">
        <v>8.3000000000000007</v>
      </c>
      <c r="S1523" s="2">
        <v>11.2</v>
      </c>
      <c r="T1523" s="2">
        <v>4.9612999999999996</v>
      </c>
      <c r="U1523" s="2">
        <v>2.93</v>
      </c>
      <c r="V1523" s="2">
        <v>13.5</v>
      </c>
      <c r="W1523" s="2">
        <v>21.8</v>
      </c>
      <c r="X1523" s="2">
        <v>19.645800000000001</v>
      </c>
      <c r="Y1523" s="2">
        <v>1.91</v>
      </c>
      <c r="Z1523" s="2">
        <v>14.4</v>
      </c>
      <c r="AA1523" s="2">
        <v>13.2</v>
      </c>
      <c r="AB1523" s="2">
        <v>18.064900000000002</v>
      </c>
      <c r="AC1523" s="2">
        <v>3.17</v>
      </c>
      <c r="AD1523" s="2">
        <v>13.7</v>
      </c>
      <c r="AE1523" s="2">
        <v>23.2</v>
      </c>
      <c r="AF1523" s="2">
        <v>33.346299999999999</v>
      </c>
      <c r="AG1523" s="2">
        <v>1.75</v>
      </c>
      <c r="AH1523" s="22">
        <v>11.5</v>
      </c>
      <c r="AI1523" s="22">
        <v>15.3</v>
      </c>
      <c r="AJ1523" s="22">
        <v>26.6478</v>
      </c>
      <c r="AK1523" s="18">
        <v>2.93</v>
      </c>
      <c r="AL1523" s="18">
        <v>14.3</v>
      </c>
      <c r="AM1523" s="18">
        <v>20.5</v>
      </c>
      <c r="AN1523" s="2">
        <v>49.370600000000003</v>
      </c>
      <c r="AO1523" s="2">
        <v>1.1200000000000001</v>
      </c>
      <c r="AP1523" s="2">
        <v>11.6</v>
      </c>
      <c r="AQ1523" s="2">
        <v>9.6999999999999993</v>
      </c>
      <c r="AR1523" s="2">
        <v>3.9258000000000002</v>
      </c>
      <c r="AS1523" s="2">
        <v>1.79</v>
      </c>
      <c r="AT1523" s="2">
        <v>9.1</v>
      </c>
      <c r="AU1523" s="2">
        <v>19.7</v>
      </c>
      <c r="AV1523" s="2">
        <v>12.6014</v>
      </c>
      <c r="AW1523" s="2">
        <v>2.88</v>
      </c>
      <c r="AX1523" s="2">
        <v>14.9</v>
      </c>
      <c r="AY1523" s="2">
        <v>19.3</v>
      </c>
      <c r="AZ1523" s="2">
        <v>26.4633</v>
      </c>
      <c r="BA1523" s="2">
        <v>2.69</v>
      </c>
      <c r="BB1523" s="2">
        <v>14.2</v>
      </c>
      <c r="BC1523" s="2">
        <v>19</v>
      </c>
      <c r="BD1523" s="2">
        <v>33.027799999999999</v>
      </c>
      <c r="BE1523" s="4"/>
      <c r="BF1523" s="4"/>
    </row>
    <row r="1524" spans="1:58" x14ac:dyDescent="0.2">
      <c r="A1524" s="29">
        <v>1523</v>
      </c>
      <c r="B1524" s="7" t="s">
        <v>49</v>
      </c>
      <c r="C1524" s="3">
        <v>39974</v>
      </c>
      <c r="D1524" s="4" t="s">
        <v>28</v>
      </c>
      <c r="E1524" s="4" t="s">
        <v>168</v>
      </c>
      <c r="F1524" s="5" t="s">
        <v>190</v>
      </c>
      <c r="G1524" s="6">
        <v>0.91666666666666663</v>
      </c>
      <c r="H1524" s="6">
        <v>0.99375000000000002</v>
      </c>
      <c r="I1524" s="85">
        <f t="shared" si="23"/>
        <v>111.00000000000009</v>
      </c>
      <c r="J1524" s="86">
        <f>I1524*Segmentos!$D$7*(AH1524%)*IF(ISNUMBER(AI1524),AI1524%,0)</f>
        <v>627860.40000000049</v>
      </c>
      <c r="K1524" s="86">
        <f>I1524*Segmentos!$D$7*(AL1524%)*IF(ISNUMBER(AM1524),AM1524%,0)</f>
        <v>298057.20000000024</v>
      </c>
      <c r="L1524" s="4" t="s">
        <v>384</v>
      </c>
      <c r="M1524" s="2">
        <v>1.02</v>
      </c>
      <c r="N1524" s="2">
        <v>6.3</v>
      </c>
      <c r="O1524" s="2">
        <v>16.2</v>
      </c>
      <c r="P1524" s="2">
        <v>86.3142</v>
      </c>
      <c r="Q1524" s="2">
        <v>0.34</v>
      </c>
      <c r="R1524" s="2">
        <v>2.9</v>
      </c>
      <c r="S1524" s="2">
        <v>11.6</v>
      </c>
      <c r="T1524" s="2">
        <v>4.7339000000000002</v>
      </c>
      <c r="U1524" s="2">
        <v>0.93</v>
      </c>
      <c r="V1524" s="2">
        <v>3.8</v>
      </c>
      <c r="W1524" s="2">
        <v>24.3</v>
      </c>
      <c r="X1524" s="2">
        <v>16.430800000000001</v>
      </c>
      <c r="Y1524" s="2">
        <v>1.32</v>
      </c>
      <c r="Z1524" s="2">
        <v>8</v>
      </c>
      <c r="AA1524" s="2">
        <v>16.399999999999999</v>
      </c>
      <c r="AB1524" s="2">
        <v>32.9148</v>
      </c>
      <c r="AC1524" s="2">
        <v>1.1599999999999999</v>
      </c>
      <c r="AD1524" s="2">
        <v>8.1</v>
      </c>
      <c r="AE1524" s="2">
        <v>14.4</v>
      </c>
      <c r="AF1524" s="2">
        <v>32.234699999999997</v>
      </c>
      <c r="AG1524" s="2">
        <v>1.41</v>
      </c>
      <c r="AH1524" s="22">
        <v>7.9</v>
      </c>
      <c r="AI1524" s="22">
        <v>17.899999999999999</v>
      </c>
      <c r="AJ1524" s="22">
        <v>56.585700000000003</v>
      </c>
      <c r="AK1524" s="18">
        <v>0.67</v>
      </c>
      <c r="AL1524" s="18">
        <v>4.9000000000000004</v>
      </c>
      <c r="AM1524" s="18">
        <v>13.7</v>
      </c>
      <c r="AN1524" s="2">
        <v>29.7285</v>
      </c>
      <c r="AO1524" s="2">
        <v>0.35</v>
      </c>
      <c r="AP1524" s="2">
        <v>4.0999999999999996</v>
      </c>
      <c r="AQ1524" s="2">
        <v>8.5</v>
      </c>
      <c r="AR1524" s="2">
        <v>3.2290000000000001</v>
      </c>
      <c r="AS1524" s="2">
        <v>0.95</v>
      </c>
      <c r="AT1524" s="2">
        <v>5.8</v>
      </c>
      <c r="AU1524" s="2">
        <v>16.3</v>
      </c>
      <c r="AV1524" s="2">
        <v>17.679099999999998</v>
      </c>
      <c r="AW1524" s="2">
        <v>0.65</v>
      </c>
      <c r="AX1524" s="2">
        <v>5.8</v>
      </c>
      <c r="AY1524" s="2">
        <v>11.3</v>
      </c>
      <c r="AZ1524" s="2">
        <v>15.904299999999999</v>
      </c>
      <c r="BA1524" s="2">
        <v>1.53</v>
      </c>
      <c r="BB1524" s="2">
        <v>7.6</v>
      </c>
      <c r="BC1524" s="2">
        <v>20.2</v>
      </c>
      <c r="BD1524" s="2">
        <v>49.501800000000003</v>
      </c>
      <c r="BE1524" s="4"/>
      <c r="BF1524" s="4"/>
    </row>
    <row r="1525" spans="1:58" x14ac:dyDescent="0.2">
      <c r="A1525" s="29">
        <v>1524</v>
      </c>
      <c r="B1525" s="7" t="s">
        <v>18</v>
      </c>
      <c r="C1525" s="3">
        <v>39974</v>
      </c>
      <c r="D1525" s="4" t="s">
        <v>17</v>
      </c>
      <c r="E1525" s="4" t="s">
        <v>168</v>
      </c>
      <c r="F1525" s="5" t="s">
        <v>190</v>
      </c>
      <c r="G1525" s="6">
        <v>0.82638888888888884</v>
      </c>
      <c r="H1525" s="6">
        <v>0.91666666666666663</v>
      </c>
      <c r="I1525" s="85">
        <f t="shared" si="23"/>
        <v>130.00000000000003</v>
      </c>
      <c r="J1525" s="86">
        <f>I1525*Segmentos!$D$7*(AH1525%)*IF(ISNUMBER(AI1525),AI1525%,0)</f>
        <v>437736.00000000006</v>
      </c>
      <c r="K1525" s="86">
        <f>I1525*Segmentos!$D$7*(AL1525%)*IF(ISNUMBER(AM1525),AM1525%,0)</f>
        <v>380952.00000000017</v>
      </c>
      <c r="L1525" s="4" t="s">
        <v>382</v>
      </c>
      <c r="M1525" s="2">
        <v>0.78</v>
      </c>
      <c r="N1525" s="2">
        <v>4.0999999999999996</v>
      </c>
      <c r="O1525" s="2">
        <v>19</v>
      </c>
      <c r="P1525" s="2">
        <v>78.145099999999999</v>
      </c>
      <c r="Q1525" s="2">
        <v>0.08</v>
      </c>
      <c r="R1525" s="2">
        <v>1.5</v>
      </c>
      <c r="S1525" s="2">
        <v>5.4</v>
      </c>
      <c r="T1525" s="2">
        <v>1.3778999999999999</v>
      </c>
      <c r="U1525" s="2">
        <v>0.69</v>
      </c>
      <c r="V1525" s="2">
        <v>2.2999999999999998</v>
      </c>
      <c r="W1525" s="2">
        <v>29.9</v>
      </c>
      <c r="X1525" s="2">
        <v>14.502700000000001</v>
      </c>
      <c r="Y1525" s="2">
        <v>0.88</v>
      </c>
      <c r="Z1525" s="2">
        <v>4.3</v>
      </c>
      <c r="AA1525" s="2">
        <v>20.3</v>
      </c>
      <c r="AB1525" s="2">
        <v>25.994199999999999</v>
      </c>
      <c r="AC1525" s="2">
        <v>1.1000000000000001</v>
      </c>
      <c r="AD1525" s="2">
        <v>6.4</v>
      </c>
      <c r="AE1525" s="2">
        <v>17.399999999999999</v>
      </c>
      <c r="AF1525" s="2">
        <v>36.270299999999999</v>
      </c>
      <c r="AG1525" s="2">
        <v>0.84</v>
      </c>
      <c r="AH1525" s="22">
        <v>4.5999999999999996</v>
      </c>
      <c r="AI1525" s="22">
        <v>18.3</v>
      </c>
      <c r="AJ1525" s="22">
        <v>39.956000000000003</v>
      </c>
      <c r="AK1525" s="18">
        <v>0.73</v>
      </c>
      <c r="AL1525" s="18">
        <v>3.7</v>
      </c>
      <c r="AM1525" s="18">
        <v>19.8</v>
      </c>
      <c r="AN1525" s="2">
        <v>38.189100000000003</v>
      </c>
      <c r="AO1525" s="2">
        <v>7.0000000000000007E-2</v>
      </c>
      <c r="AP1525" s="2">
        <v>1.8</v>
      </c>
      <c r="AQ1525" s="2">
        <v>3.6</v>
      </c>
      <c r="AR1525" s="2">
        <v>0.71530000000000005</v>
      </c>
      <c r="AS1525" s="2">
        <v>7.0000000000000007E-2</v>
      </c>
      <c r="AT1525" s="2">
        <v>2.8</v>
      </c>
      <c r="AU1525" s="2">
        <v>2.7</v>
      </c>
      <c r="AV1525" s="2">
        <v>1.6485000000000001</v>
      </c>
      <c r="AW1525" s="2">
        <v>0.48</v>
      </c>
      <c r="AX1525" s="2">
        <v>2.6</v>
      </c>
      <c r="AY1525" s="2">
        <v>18.2</v>
      </c>
      <c r="AZ1525" s="2">
        <v>13.8057</v>
      </c>
      <c r="BA1525" s="2">
        <v>1.62</v>
      </c>
      <c r="BB1525" s="2">
        <v>6.6</v>
      </c>
      <c r="BC1525" s="2">
        <v>24.5</v>
      </c>
      <c r="BD1525" s="2">
        <v>61.9756</v>
      </c>
      <c r="BE1525" s="4"/>
      <c r="BF1525" s="4"/>
    </row>
    <row r="1526" spans="1:58" x14ac:dyDescent="0.2">
      <c r="A1526" s="29">
        <v>1525</v>
      </c>
      <c r="B1526" s="7" t="s">
        <v>9</v>
      </c>
      <c r="C1526" s="3">
        <v>39974</v>
      </c>
      <c r="D1526" s="4" t="s">
        <v>8</v>
      </c>
      <c r="E1526" s="4" t="s">
        <v>168</v>
      </c>
      <c r="F1526" s="5" t="s">
        <v>190</v>
      </c>
      <c r="G1526" s="6">
        <v>0.78194444444444444</v>
      </c>
      <c r="H1526" s="6">
        <v>0.87291666666666667</v>
      </c>
      <c r="I1526" s="85">
        <f t="shared" si="23"/>
        <v>131</v>
      </c>
      <c r="J1526" s="86">
        <f>I1526*Segmentos!$D$7*(AH1526%)*IF(ISNUMBER(AI1526),AI1526%,0)</f>
        <v>1818489.6000000003</v>
      </c>
      <c r="K1526" s="86">
        <f>I1526*Segmentos!$D$7*(AL1526%)*IF(ISNUMBER(AM1526),AM1526%,0)</f>
        <v>2106165.6</v>
      </c>
      <c r="L1526" s="4" t="s">
        <v>381</v>
      </c>
      <c r="M1526" s="2">
        <v>3.76</v>
      </c>
      <c r="N1526" s="2">
        <v>16</v>
      </c>
      <c r="O1526" s="2">
        <v>23.5</v>
      </c>
      <c r="P1526" s="2">
        <v>75.295100000000005</v>
      </c>
      <c r="Q1526" s="2">
        <v>2.12</v>
      </c>
      <c r="R1526" s="2">
        <v>9.5</v>
      </c>
      <c r="S1526" s="2">
        <v>22.4</v>
      </c>
      <c r="T1526" s="2">
        <v>7.0702999999999996</v>
      </c>
      <c r="U1526" s="2">
        <v>3.59</v>
      </c>
      <c r="V1526" s="2">
        <v>15.6</v>
      </c>
      <c r="W1526" s="2">
        <v>23</v>
      </c>
      <c r="X1526" s="2">
        <v>15.084</v>
      </c>
      <c r="Y1526" s="2">
        <v>4.6500000000000004</v>
      </c>
      <c r="Z1526" s="2">
        <v>19</v>
      </c>
      <c r="AA1526" s="2">
        <v>24.5</v>
      </c>
      <c r="AB1526" s="2">
        <v>27.474499999999999</v>
      </c>
      <c r="AC1526" s="2">
        <v>3.9</v>
      </c>
      <c r="AD1526" s="2">
        <v>16.899999999999999</v>
      </c>
      <c r="AE1526" s="2">
        <v>23.2</v>
      </c>
      <c r="AF1526" s="2">
        <v>25.6663</v>
      </c>
      <c r="AG1526" s="2">
        <v>3.48</v>
      </c>
      <c r="AH1526" s="22">
        <v>14.4</v>
      </c>
      <c r="AI1526" s="22">
        <v>24.1</v>
      </c>
      <c r="AJ1526" s="22">
        <v>33.069099999999999</v>
      </c>
      <c r="AK1526" s="18">
        <v>4.01</v>
      </c>
      <c r="AL1526" s="18">
        <v>17.399999999999999</v>
      </c>
      <c r="AM1526" s="18">
        <v>23.1</v>
      </c>
      <c r="AN1526" s="2">
        <v>42.225999999999999</v>
      </c>
      <c r="AO1526" s="2">
        <v>1.6</v>
      </c>
      <c r="AP1526" s="2">
        <v>11.2</v>
      </c>
      <c r="AQ1526" s="2">
        <v>14.3</v>
      </c>
      <c r="AR1526" s="2">
        <v>3.5059</v>
      </c>
      <c r="AS1526" s="2">
        <v>3.6</v>
      </c>
      <c r="AT1526" s="2">
        <v>11.4</v>
      </c>
      <c r="AU1526" s="2">
        <v>31.6</v>
      </c>
      <c r="AV1526" s="2">
        <v>15.8896</v>
      </c>
      <c r="AW1526" s="2">
        <v>2.69</v>
      </c>
      <c r="AX1526" s="2">
        <v>16.2</v>
      </c>
      <c r="AY1526" s="2">
        <v>16.600000000000001</v>
      </c>
      <c r="AZ1526" s="2">
        <v>15.5002</v>
      </c>
      <c r="BA1526" s="2">
        <v>5.27</v>
      </c>
      <c r="BB1526" s="2">
        <v>19.8</v>
      </c>
      <c r="BC1526" s="2">
        <v>26.6</v>
      </c>
      <c r="BD1526" s="2">
        <v>40.399299999999997</v>
      </c>
      <c r="BE1526" s="4"/>
      <c r="BF1526" s="4"/>
    </row>
    <row r="1527" spans="1:58" x14ac:dyDescent="0.2">
      <c r="A1527" s="29">
        <v>1526</v>
      </c>
      <c r="B1527" s="7" t="s">
        <v>30</v>
      </c>
      <c r="C1527" s="3">
        <v>39974</v>
      </c>
      <c r="D1527" s="4" t="s">
        <v>28</v>
      </c>
      <c r="E1527" s="4" t="s">
        <v>163</v>
      </c>
      <c r="F1527" s="5" t="s">
        <v>190</v>
      </c>
      <c r="G1527" s="6">
        <v>0.87638888888888899</v>
      </c>
      <c r="H1527" s="6">
        <v>0.91180555555555554</v>
      </c>
      <c r="I1527" s="85">
        <f t="shared" si="23"/>
        <v>50.999999999999815</v>
      </c>
      <c r="J1527" s="86">
        <f>I1527*Segmentos!$D$7*(AH1527%)*IF(ISNUMBER(AI1527),AI1527%,0)</f>
        <v>94145.999999999665</v>
      </c>
      <c r="K1527" s="86">
        <f>I1527*Segmentos!$D$7*(AL1527%)*IF(ISNUMBER(AM1527),AM1527%,0)</f>
        <v>304877.99999999895</v>
      </c>
      <c r="L1527" s="4"/>
      <c r="M1527" s="2">
        <v>1</v>
      </c>
      <c r="N1527" s="2">
        <v>2.4</v>
      </c>
      <c r="O1527" s="2">
        <v>40.9</v>
      </c>
      <c r="P1527" s="2">
        <v>94.514300000000006</v>
      </c>
      <c r="Q1527" s="2">
        <v>0.59</v>
      </c>
      <c r="R1527" s="2">
        <v>1.2</v>
      </c>
      <c r="S1527" s="2">
        <v>50.5</v>
      </c>
      <c r="T1527" s="2">
        <v>9.3325999999999993</v>
      </c>
      <c r="U1527" s="2">
        <v>0.45</v>
      </c>
      <c r="V1527" s="2">
        <v>1.2</v>
      </c>
      <c r="W1527" s="2">
        <v>37.6</v>
      </c>
      <c r="X1527" s="2">
        <v>8.8751999999999995</v>
      </c>
      <c r="Y1527" s="2">
        <v>1.47</v>
      </c>
      <c r="Z1527" s="2">
        <v>2.7</v>
      </c>
      <c r="AA1527" s="2">
        <v>55.2</v>
      </c>
      <c r="AB1527" s="2">
        <v>40.987900000000003</v>
      </c>
      <c r="AC1527" s="2">
        <v>1.1399999999999999</v>
      </c>
      <c r="AD1527" s="2">
        <v>3.7</v>
      </c>
      <c r="AE1527" s="2">
        <v>30.8</v>
      </c>
      <c r="AF1527" s="2">
        <v>35.3187</v>
      </c>
      <c r="AG1527" s="2">
        <v>0.45</v>
      </c>
      <c r="AH1527" s="22">
        <v>1.3</v>
      </c>
      <c r="AI1527" s="22">
        <v>35.5</v>
      </c>
      <c r="AJ1527" s="22">
        <v>20.1767</v>
      </c>
      <c r="AK1527" s="18">
        <v>1.5</v>
      </c>
      <c r="AL1527" s="18">
        <v>3.5</v>
      </c>
      <c r="AM1527" s="18">
        <v>42.7</v>
      </c>
      <c r="AN1527" s="2">
        <v>74.337699999999998</v>
      </c>
      <c r="AO1527" s="2">
        <v>0.54</v>
      </c>
      <c r="AP1527" s="2">
        <v>2.2000000000000002</v>
      </c>
      <c r="AQ1527" s="2">
        <v>24.7</v>
      </c>
      <c r="AR1527" s="2">
        <v>5.6090999999999998</v>
      </c>
      <c r="AS1527" s="2">
        <v>0.43</v>
      </c>
      <c r="AT1527" s="2">
        <v>0.9</v>
      </c>
      <c r="AU1527" s="2">
        <v>47.3</v>
      </c>
      <c r="AV1527" s="2">
        <v>8.9481999999999999</v>
      </c>
      <c r="AW1527" s="2">
        <v>0.73</v>
      </c>
      <c r="AX1527" s="2">
        <v>2.2999999999999998</v>
      </c>
      <c r="AY1527" s="2">
        <v>32.4</v>
      </c>
      <c r="AZ1527" s="2">
        <v>19.8432</v>
      </c>
      <c r="BA1527" s="2">
        <v>1.66</v>
      </c>
      <c r="BB1527" s="2">
        <v>3.5</v>
      </c>
      <c r="BC1527" s="2">
        <v>46.9</v>
      </c>
      <c r="BD1527" s="2">
        <v>60.113700000000001</v>
      </c>
      <c r="BE1527" s="4"/>
      <c r="BF1527" s="4"/>
    </row>
    <row r="1528" spans="1:58" x14ac:dyDescent="0.2">
      <c r="A1528" s="29">
        <v>1527</v>
      </c>
      <c r="B1528" s="7" t="s">
        <v>20</v>
      </c>
      <c r="C1528" s="3">
        <v>39974</v>
      </c>
      <c r="D1528" s="4" t="s">
        <v>17</v>
      </c>
      <c r="E1528" s="4" t="s">
        <v>169</v>
      </c>
      <c r="F1528" s="5" t="s">
        <v>190</v>
      </c>
      <c r="G1528" s="6">
        <v>0.91805555555555562</v>
      </c>
      <c r="H1528" s="6">
        <v>0.95833333333333337</v>
      </c>
      <c r="I1528" s="85">
        <f t="shared" si="23"/>
        <v>57.999999999999957</v>
      </c>
      <c r="J1528" s="86">
        <f>I1528*Segmentos!$D$7*(AH1528%)*IF(ISNUMBER(AI1528),AI1528%,0)</f>
        <v>5985.5999999999949</v>
      </c>
      <c r="K1528" s="86">
        <f>I1528*Segmentos!$D$7*(AL1528%)*IF(ISNUMBER(AM1528),AM1528%,0)</f>
        <v>4593.5999999999967</v>
      </c>
      <c r="L1528" s="4"/>
      <c r="M1528" s="2">
        <v>0.02</v>
      </c>
      <c r="N1528" s="2">
        <v>0.4</v>
      </c>
      <c r="O1528" s="2">
        <v>4.8</v>
      </c>
      <c r="P1528" s="2">
        <v>14.4278</v>
      </c>
      <c r="Q1528" s="2">
        <v>0</v>
      </c>
      <c r="R1528" s="2">
        <v>0</v>
      </c>
      <c r="S1528" s="8" t="s">
        <v>577</v>
      </c>
      <c r="T1528" s="2">
        <v>0</v>
      </c>
      <c r="U1528" s="2">
        <v>0</v>
      </c>
      <c r="V1528" s="2">
        <v>0</v>
      </c>
      <c r="W1528" s="8" t="s">
        <v>577</v>
      </c>
      <c r="X1528" s="2">
        <v>0</v>
      </c>
      <c r="Y1528" s="2">
        <v>0.05</v>
      </c>
      <c r="Z1528" s="2">
        <v>0.8</v>
      </c>
      <c r="AA1528" s="2">
        <v>6.1</v>
      </c>
      <c r="AB1528" s="2">
        <v>10.1509</v>
      </c>
      <c r="AC1528" s="2">
        <v>0.02</v>
      </c>
      <c r="AD1528" s="2">
        <v>0.6</v>
      </c>
      <c r="AE1528" s="2">
        <v>3.2</v>
      </c>
      <c r="AF1528" s="2">
        <v>4.2767999999999997</v>
      </c>
      <c r="AG1528" s="2">
        <v>0.02</v>
      </c>
      <c r="AH1528" s="22">
        <v>0.3</v>
      </c>
      <c r="AI1528" s="22">
        <v>8.6</v>
      </c>
      <c r="AJ1528" s="22">
        <v>7.3989000000000003</v>
      </c>
      <c r="AK1528" s="18">
        <v>0.02</v>
      </c>
      <c r="AL1528" s="18">
        <v>0.6</v>
      </c>
      <c r="AM1528" s="18">
        <v>3.3</v>
      </c>
      <c r="AN1528" s="2">
        <v>7.0289000000000001</v>
      </c>
      <c r="AO1528" s="2">
        <v>0.03</v>
      </c>
      <c r="AP1528" s="2">
        <v>0.4</v>
      </c>
      <c r="AQ1528" s="2">
        <v>7.9</v>
      </c>
      <c r="AR1528" s="2">
        <v>2.5375000000000001</v>
      </c>
      <c r="AS1528" s="2">
        <v>0.01</v>
      </c>
      <c r="AT1528" s="2">
        <v>0.2</v>
      </c>
      <c r="AU1528" s="2">
        <v>3.4</v>
      </c>
      <c r="AV1528" s="2">
        <v>1.2867</v>
      </c>
      <c r="AW1528" s="2">
        <v>0.02</v>
      </c>
      <c r="AX1528" s="2">
        <v>0.7</v>
      </c>
      <c r="AY1528" s="2">
        <v>2.2000000000000002</v>
      </c>
      <c r="AZ1528" s="2">
        <v>3.2046999999999999</v>
      </c>
      <c r="BA1528" s="2">
        <v>0.03</v>
      </c>
      <c r="BB1528" s="2">
        <v>0.3</v>
      </c>
      <c r="BC1528" s="2">
        <v>8.6</v>
      </c>
      <c r="BD1528" s="2">
        <v>7.3989000000000003</v>
      </c>
      <c r="BE1528" s="4"/>
      <c r="BF1528" s="4"/>
    </row>
    <row r="1529" spans="1:58" x14ac:dyDescent="0.2">
      <c r="A1529" s="29">
        <v>1528</v>
      </c>
      <c r="B1529" s="7" t="s">
        <v>11</v>
      </c>
      <c r="C1529" s="3">
        <v>39974</v>
      </c>
      <c r="D1529" s="4" t="s">
        <v>8</v>
      </c>
      <c r="E1529" s="4" t="s">
        <v>166</v>
      </c>
      <c r="F1529" s="5" t="s">
        <v>190</v>
      </c>
      <c r="G1529" s="6">
        <v>0.89444444444444438</v>
      </c>
      <c r="H1529" s="6">
        <v>0.89583333333333337</v>
      </c>
      <c r="I1529" s="85">
        <f t="shared" si="23"/>
        <v>2.0000000000001528</v>
      </c>
      <c r="J1529" s="86">
        <f>I1529*Segmentos!$D$7*(AH1529%)*IF(ISNUMBER(AI1529),AI1529%,0)</f>
        <v>5632.0000000004302</v>
      </c>
      <c r="K1529" s="86">
        <f>I1529*Segmentos!$D$7*(AL1529%)*IF(ISNUMBER(AM1529),AM1529%,0)</f>
        <v>17600.000000001346</v>
      </c>
      <c r="L1529" s="4"/>
      <c r="M1529" s="2">
        <v>1.47</v>
      </c>
      <c r="N1529" s="2">
        <v>1.5</v>
      </c>
      <c r="O1529" s="2">
        <v>97</v>
      </c>
      <c r="P1529" s="2">
        <v>90.612700000000004</v>
      </c>
      <c r="Q1529" s="2">
        <v>0.25</v>
      </c>
      <c r="R1529" s="2">
        <v>0.2</v>
      </c>
      <c r="S1529" s="2">
        <v>100</v>
      </c>
      <c r="T1529" s="2">
        <v>2.5697000000000001</v>
      </c>
      <c r="U1529" s="2">
        <v>0.5</v>
      </c>
      <c r="V1529" s="2">
        <v>0.7</v>
      </c>
      <c r="W1529" s="2">
        <v>69.7</v>
      </c>
      <c r="X1529" s="2">
        <v>6.4797000000000002</v>
      </c>
      <c r="Y1529" s="2">
        <v>1.34</v>
      </c>
      <c r="Z1529" s="2">
        <v>1.3</v>
      </c>
      <c r="AA1529" s="2">
        <v>100</v>
      </c>
      <c r="AB1529" s="2">
        <v>24.452400000000001</v>
      </c>
      <c r="AC1529" s="2">
        <v>2.82</v>
      </c>
      <c r="AD1529" s="2">
        <v>2.8</v>
      </c>
      <c r="AE1529" s="2">
        <v>100</v>
      </c>
      <c r="AF1529" s="2">
        <v>57.110900000000001</v>
      </c>
      <c r="AG1529" s="2">
        <v>0.7</v>
      </c>
      <c r="AH1529" s="22">
        <v>0.8</v>
      </c>
      <c r="AI1529" s="22">
        <v>88</v>
      </c>
      <c r="AJ1529" s="22">
        <v>20.5518</v>
      </c>
      <c r="AK1529" s="18">
        <v>2.16</v>
      </c>
      <c r="AL1529" s="18">
        <v>2.2000000000000002</v>
      </c>
      <c r="AM1529" s="18">
        <v>100</v>
      </c>
      <c r="AN1529" s="2">
        <v>70.060900000000004</v>
      </c>
      <c r="AO1529" s="2">
        <v>0.93</v>
      </c>
      <c r="AP1529" s="2">
        <v>0.9</v>
      </c>
      <c r="AQ1529" s="2">
        <v>100</v>
      </c>
      <c r="AR1529" s="2">
        <v>6.2427000000000001</v>
      </c>
      <c r="AS1529" s="2">
        <v>1.82</v>
      </c>
      <c r="AT1529" s="2">
        <v>1.8</v>
      </c>
      <c r="AU1529" s="2">
        <v>100</v>
      </c>
      <c r="AV1529" s="2">
        <v>24.765799999999999</v>
      </c>
      <c r="AW1529" s="2">
        <v>0.21</v>
      </c>
      <c r="AX1529" s="2">
        <v>0.2</v>
      </c>
      <c r="AY1529" s="2">
        <v>100</v>
      </c>
      <c r="AZ1529" s="2">
        <v>3.7299000000000002</v>
      </c>
      <c r="BA1529" s="2">
        <v>2.36</v>
      </c>
      <c r="BB1529" s="2">
        <v>2.5</v>
      </c>
      <c r="BC1529" s="2">
        <v>95.2</v>
      </c>
      <c r="BD1529" s="2">
        <v>55.874299999999998</v>
      </c>
      <c r="BE1529" s="4"/>
      <c r="BF1529" s="4"/>
    </row>
    <row r="1530" spans="1:58" x14ac:dyDescent="0.2">
      <c r="A1530" s="29">
        <v>1529</v>
      </c>
      <c r="B1530" s="7" t="s">
        <v>6</v>
      </c>
      <c r="C1530" s="3">
        <v>39974</v>
      </c>
      <c r="D1530" s="4" t="s">
        <v>3</v>
      </c>
      <c r="E1530" s="4" t="s">
        <v>166</v>
      </c>
      <c r="F1530" s="5" t="s">
        <v>190</v>
      </c>
      <c r="G1530" s="6">
        <v>0.90486111111111101</v>
      </c>
      <c r="H1530" s="6">
        <v>0.90625</v>
      </c>
      <c r="I1530" s="85">
        <f t="shared" si="23"/>
        <v>2.0000000000001528</v>
      </c>
      <c r="J1530" s="86">
        <f>I1530*Segmentos!$D$7*(AH1530%)*IF(ISNUMBER(AI1530),AI1530%,0)</f>
        <v>10460.8000000008</v>
      </c>
      <c r="K1530" s="86">
        <f>I1530*Segmentos!$D$7*(AL1530%)*IF(ISNUMBER(AM1530),AM1530%,0)</f>
        <v>22584.000000001724</v>
      </c>
      <c r="L1530" s="4"/>
      <c r="M1530" s="2">
        <v>2.13</v>
      </c>
      <c r="N1530" s="2">
        <v>2.2999999999999998</v>
      </c>
      <c r="O1530" s="2">
        <v>93.8</v>
      </c>
      <c r="P1530" s="2">
        <v>76.701499999999996</v>
      </c>
      <c r="Q1530" s="2">
        <v>0.44</v>
      </c>
      <c r="R1530" s="2">
        <v>0.4</v>
      </c>
      <c r="S1530" s="2">
        <v>100</v>
      </c>
      <c r="T1530" s="2">
        <v>2.6353</v>
      </c>
      <c r="U1530" s="2">
        <v>2.15</v>
      </c>
      <c r="V1530" s="2">
        <v>2.1</v>
      </c>
      <c r="W1530" s="2">
        <v>100</v>
      </c>
      <c r="X1530" s="2">
        <v>16.260899999999999</v>
      </c>
      <c r="Y1530" s="2">
        <v>1.64</v>
      </c>
      <c r="Z1530" s="2">
        <v>2</v>
      </c>
      <c r="AA1530" s="2">
        <v>80.400000000000006</v>
      </c>
      <c r="AB1530" s="2">
        <v>17.505299999999998</v>
      </c>
      <c r="AC1530" s="2">
        <v>3.4</v>
      </c>
      <c r="AD1530" s="2">
        <v>3.5</v>
      </c>
      <c r="AE1530" s="2">
        <v>98.2</v>
      </c>
      <c r="AF1530" s="2">
        <v>40.299999999999997</v>
      </c>
      <c r="AG1530" s="2">
        <v>1.32</v>
      </c>
      <c r="AH1530" s="22">
        <v>1.4</v>
      </c>
      <c r="AI1530" s="22">
        <v>93.4</v>
      </c>
      <c r="AJ1530" s="22">
        <v>22.642600000000002</v>
      </c>
      <c r="AK1530" s="18">
        <v>2.85</v>
      </c>
      <c r="AL1530" s="18">
        <v>3</v>
      </c>
      <c r="AM1530" s="18">
        <v>94.1</v>
      </c>
      <c r="AN1530" s="2">
        <v>54.058900000000001</v>
      </c>
      <c r="AO1530" s="2">
        <v>1.94</v>
      </c>
      <c r="AP1530" s="2">
        <v>2.4</v>
      </c>
      <c r="AQ1530" s="2">
        <v>82.6</v>
      </c>
      <c r="AR1530" s="2">
        <v>7.6494</v>
      </c>
      <c r="AS1530" s="2">
        <v>1.96</v>
      </c>
      <c r="AT1530" s="2">
        <v>2.2999999999999998</v>
      </c>
      <c r="AU1530" s="2">
        <v>86.9</v>
      </c>
      <c r="AV1530" s="2">
        <v>15.584</v>
      </c>
      <c r="AW1530" s="2">
        <v>2.4</v>
      </c>
      <c r="AX1530" s="2">
        <v>2.5</v>
      </c>
      <c r="AY1530" s="2">
        <v>95.9</v>
      </c>
      <c r="AZ1530" s="2">
        <v>24.897600000000001</v>
      </c>
      <c r="BA1530" s="2">
        <v>2.0699999999999998</v>
      </c>
      <c r="BB1530" s="2">
        <v>2.1</v>
      </c>
      <c r="BC1530" s="2">
        <v>100</v>
      </c>
      <c r="BD1530" s="2">
        <v>28.570499999999999</v>
      </c>
      <c r="BE1530" s="4"/>
      <c r="BF1530" s="4"/>
    </row>
    <row r="1531" spans="1:58" x14ac:dyDescent="0.2">
      <c r="A1531" s="29">
        <v>1530</v>
      </c>
      <c r="B1531" s="7" t="s">
        <v>31</v>
      </c>
      <c r="C1531" s="3">
        <v>39974</v>
      </c>
      <c r="D1531" s="4" t="s">
        <v>28</v>
      </c>
      <c r="E1531" s="4" t="s">
        <v>166</v>
      </c>
      <c r="F1531" s="5" t="s">
        <v>190</v>
      </c>
      <c r="G1531" s="6">
        <v>0.91180555555555554</v>
      </c>
      <c r="H1531" s="6">
        <v>0.9145833333333333</v>
      </c>
      <c r="I1531" s="85">
        <f t="shared" si="23"/>
        <v>3.9999999999999858</v>
      </c>
      <c r="J1531" s="86">
        <f>I1531*Segmentos!$D$7*(AH1531%)*IF(ISNUMBER(AI1531),AI1531%,0)</f>
        <v>2966.3999999999896</v>
      </c>
      <c r="K1531" s="86">
        <f>I1531*Segmentos!$D$7*(AL1531%)*IF(ISNUMBER(AM1531),AM1531%,0)</f>
        <v>24803.199999999913</v>
      </c>
      <c r="L1531" s="4"/>
      <c r="M1531" s="2">
        <v>0.9</v>
      </c>
      <c r="N1531" s="2">
        <v>1.5</v>
      </c>
      <c r="O1531" s="2">
        <v>60.4</v>
      </c>
      <c r="P1531" s="2">
        <v>97.796000000000006</v>
      </c>
      <c r="Q1531" s="2">
        <v>0.66</v>
      </c>
      <c r="R1531" s="2">
        <v>0.7</v>
      </c>
      <c r="S1531" s="2">
        <v>100</v>
      </c>
      <c r="T1531" s="2">
        <v>11.961399999999999</v>
      </c>
      <c r="U1531" s="2">
        <v>0.53</v>
      </c>
      <c r="V1531" s="2">
        <v>0.6</v>
      </c>
      <c r="W1531" s="2">
        <v>87.2</v>
      </c>
      <c r="X1531" s="2">
        <v>11.987299999999999</v>
      </c>
      <c r="Y1531" s="2">
        <v>1.03</v>
      </c>
      <c r="Z1531" s="2">
        <v>2.2000000000000002</v>
      </c>
      <c r="AA1531" s="2">
        <v>46.3</v>
      </c>
      <c r="AB1531" s="2">
        <v>32.890900000000002</v>
      </c>
      <c r="AC1531" s="2">
        <v>1.1499999999999999</v>
      </c>
      <c r="AD1531" s="2">
        <v>1.8</v>
      </c>
      <c r="AE1531" s="2">
        <v>62.9</v>
      </c>
      <c r="AF1531" s="2">
        <v>40.956299999999999</v>
      </c>
      <c r="AG1531" s="2">
        <v>0.19</v>
      </c>
      <c r="AH1531" s="22">
        <v>0.6</v>
      </c>
      <c r="AI1531" s="22">
        <v>30.9</v>
      </c>
      <c r="AJ1531" s="22">
        <v>9.5236999999999998</v>
      </c>
      <c r="AK1531" s="18">
        <v>1.55</v>
      </c>
      <c r="AL1531" s="18">
        <v>2.2999999999999998</v>
      </c>
      <c r="AM1531" s="18">
        <v>67.400000000000006</v>
      </c>
      <c r="AN1531" s="2">
        <v>88.272300000000001</v>
      </c>
      <c r="AO1531" s="2">
        <v>0.48</v>
      </c>
      <c r="AP1531" s="2">
        <v>1.5</v>
      </c>
      <c r="AQ1531" s="2">
        <v>33</v>
      </c>
      <c r="AR1531" s="2">
        <v>5.6802999999999999</v>
      </c>
      <c r="AS1531" s="2">
        <v>0.69</v>
      </c>
      <c r="AT1531" s="2">
        <v>1.2</v>
      </c>
      <c r="AU1531" s="2">
        <v>55.2</v>
      </c>
      <c r="AV1531" s="2">
        <v>16.395700000000001</v>
      </c>
      <c r="AW1531" s="2">
        <v>0.81</v>
      </c>
      <c r="AX1531" s="2">
        <v>1.4</v>
      </c>
      <c r="AY1531" s="2">
        <v>59</v>
      </c>
      <c r="AZ1531" s="2">
        <v>25.130600000000001</v>
      </c>
      <c r="BA1531" s="2">
        <v>1.22</v>
      </c>
      <c r="BB1531" s="2">
        <v>1.7</v>
      </c>
      <c r="BC1531" s="2">
        <v>70</v>
      </c>
      <c r="BD1531" s="2">
        <v>50.589399999999998</v>
      </c>
      <c r="BE1531" s="4"/>
      <c r="BF1531" s="4"/>
    </row>
    <row r="1532" spans="1:58" x14ac:dyDescent="0.2">
      <c r="A1532" s="29">
        <v>1531</v>
      </c>
      <c r="B1532" s="7" t="s">
        <v>120</v>
      </c>
      <c r="C1532" s="3">
        <v>39974</v>
      </c>
      <c r="D1532" s="4" t="s">
        <v>0</v>
      </c>
      <c r="E1532" s="4" t="s">
        <v>184</v>
      </c>
      <c r="F1532" s="5" t="s">
        <v>190</v>
      </c>
      <c r="G1532" s="6">
        <v>0.8618055555555556</v>
      </c>
      <c r="H1532" s="6">
        <v>0.96319444444444446</v>
      </c>
      <c r="I1532" s="85">
        <f t="shared" si="23"/>
        <v>145.99999999999997</v>
      </c>
      <c r="J1532" s="86">
        <f>I1532*Segmentos!$D$7*(AH1532%)*IF(ISNUMBER(AI1532),AI1532%,0)</f>
        <v>16142402.399999995</v>
      </c>
      <c r="K1532" s="86">
        <f>I1532*Segmentos!$D$7*(AL1532%)*IF(ISNUMBER(AM1532),AM1532%,0)</f>
        <v>13472003.999999996</v>
      </c>
      <c r="L1532" s="4" t="s">
        <v>380</v>
      </c>
      <c r="M1532" s="2">
        <v>25.26</v>
      </c>
      <c r="N1532" s="2">
        <v>45.9</v>
      </c>
      <c r="O1532" s="2">
        <v>55</v>
      </c>
      <c r="P1532" s="2">
        <v>83.638499999999993</v>
      </c>
      <c r="Q1532" s="2">
        <v>16.77</v>
      </c>
      <c r="R1532" s="2">
        <v>31.3</v>
      </c>
      <c r="S1532" s="2">
        <v>53.5</v>
      </c>
      <c r="T1532" s="2">
        <v>9.2631999999999994</v>
      </c>
      <c r="U1532" s="2">
        <v>21.05</v>
      </c>
      <c r="V1532" s="2">
        <v>38.1</v>
      </c>
      <c r="W1532" s="2">
        <v>55.2</v>
      </c>
      <c r="X1532" s="2">
        <v>14.610200000000001</v>
      </c>
      <c r="Y1532" s="2">
        <v>30.19</v>
      </c>
      <c r="Z1532" s="2">
        <v>53.1</v>
      </c>
      <c r="AA1532" s="2">
        <v>56.8</v>
      </c>
      <c r="AB1532" s="2">
        <v>29.5152</v>
      </c>
      <c r="AC1532" s="2">
        <v>27.83</v>
      </c>
      <c r="AD1532" s="2">
        <v>51.7</v>
      </c>
      <c r="AE1532" s="2">
        <v>53.8</v>
      </c>
      <c r="AF1532" s="2">
        <v>30.2499</v>
      </c>
      <c r="AG1532" s="2">
        <v>27.66</v>
      </c>
      <c r="AH1532" s="22">
        <v>46.3</v>
      </c>
      <c r="AI1532" s="22">
        <v>59.7</v>
      </c>
      <c r="AJ1532" s="22">
        <v>43.451799999999999</v>
      </c>
      <c r="AK1532" s="18">
        <v>23.09</v>
      </c>
      <c r="AL1532" s="18">
        <v>45.5</v>
      </c>
      <c r="AM1532" s="18">
        <v>50.7</v>
      </c>
      <c r="AN1532" s="2">
        <v>40.186799999999998</v>
      </c>
      <c r="AO1532" s="2">
        <v>21.81</v>
      </c>
      <c r="AP1532" s="2">
        <v>40.700000000000003</v>
      </c>
      <c r="AQ1532" s="2">
        <v>53.6</v>
      </c>
      <c r="AR1532" s="2">
        <v>7.8888999999999996</v>
      </c>
      <c r="AS1532" s="2">
        <v>23.65</v>
      </c>
      <c r="AT1532" s="2">
        <v>43</v>
      </c>
      <c r="AU1532" s="2">
        <v>55</v>
      </c>
      <c r="AV1532" s="2">
        <v>17.2515</v>
      </c>
      <c r="AW1532" s="2">
        <v>25.36</v>
      </c>
      <c r="AX1532" s="2">
        <v>46.5</v>
      </c>
      <c r="AY1532" s="2">
        <v>54.5</v>
      </c>
      <c r="AZ1532" s="2">
        <v>24.1372</v>
      </c>
      <c r="BA1532" s="2">
        <v>27.1</v>
      </c>
      <c r="BB1532" s="2">
        <v>48.6</v>
      </c>
      <c r="BC1532" s="2">
        <v>55.8</v>
      </c>
      <c r="BD1532" s="2">
        <v>34.360999999999997</v>
      </c>
      <c r="BE1532" s="4"/>
      <c r="BF1532" s="4"/>
    </row>
    <row r="1533" spans="1:58" x14ac:dyDescent="0.2">
      <c r="A1533" s="29">
        <v>1532</v>
      </c>
      <c r="B1533" s="7" t="s">
        <v>123</v>
      </c>
      <c r="C1533" s="3">
        <v>39974</v>
      </c>
      <c r="D1533" s="4" t="s">
        <v>13</v>
      </c>
      <c r="E1533" s="4" t="s">
        <v>167</v>
      </c>
      <c r="F1533" s="5" t="s">
        <v>190</v>
      </c>
      <c r="G1533" s="6">
        <v>0.91805555555555562</v>
      </c>
      <c r="H1533" s="6">
        <v>0.97361111111111109</v>
      </c>
      <c r="I1533" s="85">
        <f t="shared" si="23"/>
        <v>79.999999999999872</v>
      </c>
      <c r="J1533" s="86">
        <f>I1533*Segmentos!$D$7*(AH1533%)*IF(ISNUMBER(AI1533),AI1533%,0)</f>
        <v>936319.9999999986</v>
      </c>
      <c r="K1533" s="86">
        <f>I1533*Segmentos!$D$7*(AL1533%)*IF(ISNUMBER(AM1533),AM1533%,0)</f>
        <v>1780703.999999997</v>
      </c>
      <c r="L1533" s="4"/>
      <c r="M1533" s="2">
        <v>4.32</v>
      </c>
      <c r="N1533" s="2">
        <v>23.2</v>
      </c>
      <c r="O1533" s="2">
        <v>18.600000000000001</v>
      </c>
      <c r="P1533" s="2">
        <v>85.099000000000004</v>
      </c>
      <c r="Q1533" s="2">
        <v>2.2400000000000002</v>
      </c>
      <c r="R1533" s="2">
        <v>12</v>
      </c>
      <c r="S1533" s="2">
        <v>18.7</v>
      </c>
      <c r="T1533" s="2">
        <v>7.3628999999999998</v>
      </c>
      <c r="U1533" s="2">
        <v>2.4500000000000002</v>
      </c>
      <c r="V1533" s="2">
        <v>19.2</v>
      </c>
      <c r="W1533" s="2">
        <v>12.8</v>
      </c>
      <c r="X1533" s="2">
        <v>10.1235</v>
      </c>
      <c r="Y1533" s="2">
        <v>4.5199999999999996</v>
      </c>
      <c r="Z1533" s="2">
        <v>28.3</v>
      </c>
      <c r="AA1533" s="2">
        <v>15.9</v>
      </c>
      <c r="AB1533" s="2">
        <v>26.274000000000001</v>
      </c>
      <c r="AC1533" s="2">
        <v>6.39</v>
      </c>
      <c r="AD1533" s="2">
        <v>27</v>
      </c>
      <c r="AE1533" s="2">
        <v>23.7</v>
      </c>
      <c r="AF1533" s="2">
        <v>41.3386</v>
      </c>
      <c r="AG1533" s="2">
        <v>2.93</v>
      </c>
      <c r="AH1533" s="22">
        <v>22</v>
      </c>
      <c r="AI1533" s="22">
        <v>13.3</v>
      </c>
      <c r="AJ1533" s="22">
        <v>27.407299999999999</v>
      </c>
      <c r="AK1533" s="18">
        <v>5.57</v>
      </c>
      <c r="AL1533" s="18">
        <v>24.3</v>
      </c>
      <c r="AM1533" s="18">
        <v>22.9</v>
      </c>
      <c r="AN1533" s="2">
        <v>57.691699999999997</v>
      </c>
      <c r="AO1533" s="2">
        <v>3.97</v>
      </c>
      <c r="AP1533" s="2">
        <v>20.6</v>
      </c>
      <c r="AQ1533" s="2">
        <v>19.3</v>
      </c>
      <c r="AR1533" s="2">
        <v>8.5539000000000005</v>
      </c>
      <c r="AS1533" s="2">
        <v>4.0599999999999996</v>
      </c>
      <c r="AT1533" s="2">
        <v>22.3</v>
      </c>
      <c r="AU1533" s="2">
        <v>18.2</v>
      </c>
      <c r="AV1533" s="2">
        <v>17.627800000000001</v>
      </c>
      <c r="AW1533" s="2">
        <v>4.5</v>
      </c>
      <c r="AX1533" s="2">
        <v>23.4</v>
      </c>
      <c r="AY1533" s="2">
        <v>19.2</v>
      </c>
      <c r="AZ1533" s="2">
        <v>25.477699999999999</v>
      </c>
      <c r="BA1533" s="2">
        <v>4.43</v>
      </c>
      <c r="BB1533" s="2">
        <v>24.4</v>
      </c>
      <c r="BC1533" s="2">
        <v>18.100000000000001</v>
      </c>
      <c r="BD1533" s="2">
        <v>33.439500000000002</v>
      </c>
      <c r="BE1533" s="4"/>
      <c r="BF1533" s="4"/>
    </row>
    <row r="1534" spans="1:58" x14ac:dyDescent="0.2">
      <c r="A1534" s="29">
        <v>1533</v>
      </c>
      <c r="B1534" s="7" t="s">
        <v>42</v>
      </c>
      <c r="C1534" s="3">
        <v>39974</v>
      </c>
      <c r="D1534" s="4" t="s">
        <v>8</v>
      </c>
      <c r="E1534" s="4" t="s">
        <v>174</v>
      </c>
      <c r="F1534" s="5" t="s">
        <v>190</v>
      </c>
      <c r="G1534" s="6">
        <v>0.91666666666666663</v>
      </c>
      <c r="H1534" s="6">
        <v>0.97638888888888886</v>
      </c>
      <c r="I1534" s="85">
        <f t="shared" si="23"/>
        <v>86.000000000000014</v>
      </c>
      <c r="J1534" s="86">
        <f>I1534*Segmentos!$D$7*(AH1534%)*IF(ISNUMBER(AI1534),AI1534%,0)</f>
        <v>481324.8000000001</v>
      </c>
      <c r="K1534" s="86">
        <f>I1534*Segmentos!$D$7*(AL1534%)*IF(ISNUMBER(AM1534),AM1534%,0)</f>
        <v>1017345.6000000003</v>
      </c>
      <c r="L1534" s="4"/>
      <c r="M1534" s="2">
        <v>2.2200000000000002</v>
      </c>
      <c r="N1534" s="2">
        <v>15.9</v>
      </c>
      <c r="O1534" s="2">
        <v>13.9</v>
      </c>
      <c r="P1534" s="2">
        <v>79.500200000000007</v>
      </c>
      <c r="Q1534" s="2">
        <v>1.58</v>
      </c>
      <c r="R1534" s="2">
        <v>11.2</v>
      </c>
      <c r="S1534" s="2">
        <v>14.1</v>
      </c>
      <c r="T1534" s="2">
        <v>9.4376999999999995</v>
      </c>
      <c r="U1534" s="2">
        <v>1.5</v>
      </c>
      <c r="V1534" s="2">
        <v>12.3</v>
      </c>
      <c r="W1534" s="2">
        <v>12.2</v>
      </c>
      <c r="X1534" s="2">
        <v>11.28</v>
      </c>
      <c r="Y1534" s="2">
        <v>2.46</v>
      </c>
      <c r="Z1534" s="2">
        <v>21.7</v>
      </c>
      <c r="AA1534" s="2">
        <v>11.3</v>
      </c>
      <c r="AB1534" s="2">
        <v>25.9922</v>
      </c>
      <c r="AC1534" s="2">
        <v>2.79</v>
      </c>
      <c r="AD1534" s="2">
        <v>15.5</v>
      </c>
      <c r="AE1534" s="2">
        <v>18</v>
      </c>
      <c r="AF1534" s="2">
        <v>32.790399999999998</v>
      </c>
      <c r="AG1534" s="2">
        <v>1.4</v>
      </c>
      <c r="AH1534" s="22">
        <v>15.9</v>
      </c>
      <c r="AI1534" s="22">
        <v>8.8000000000000007</v>
      </c>
      <c r="AJ1534" s="22">
        <v>23.795300000000001</v>
      </c>
      <c r="AK1534" s="18">
        <v>2.96</v>
      </c>
      <c r="AL1534" s="18">
        <v>15.9</v>
      </c>
      <c r="AM1534" s="18">
        <v>18.600000000000001</v>
      </c>
      <c r="AN1534" s="2">
        <v>55.704900000000002</v>
      </c>
      <c r="AO1534" s="2">
        <v>1.43</v>
      </c>
      <c r="AP1534" s="2">
        <v>13</v>
      </c>
      <c r="AQ1534" s="2">
        <v>11</v>
      </c>
      <c r="AR1534" s="2">
        <v>5.6017000000000001</v>
      </c>
      <c r="AS1534" s="2">
        <v>2.4</v>
      </c>
      <c r="AT1534" s="2">
        <v>16.100000000000001</v>
      </c>
      <c r="AU1534" s="2">
        <v>14.9</v>
      </c>
      <c r="AV1534" s="2">
        <v>18.932099999999998</v>
      </c>
      <c r="AW1534" s="2">
        <v>1.6</v>
      </c>
      <c r="AX1534" s="2">
        <v>15</v>
      </c>
      <c r="AY1534" s="2">
        <v>10.6</v>
      </c>
      <c r="AZ1534" s="2">
        <v>16.412800000000001</v>
      </c>
      <c r="BA1534" s="2">
        <v>2.81</v>
      </c>
      <c r="BB1534" s="2">
        <v>17.399999999999999</v>
      </c>
      <c r="BC1534" s="2">
        <v>16.2</v>
      </c>
      <c r="BD1534" s="2">
        <v>38.553600000000003</v>
      </c>
      <c r="BE1534" s="4"/>
      <c r="BF1534" s="4"/>
    </row>
    <row r="1535" spans="1:58" x14ac:dyDescent="0.2">
      <c r="A1535" s="29">
        <v>1534</v>
      </c>
      <c r="B1535" s="7" t="s">
        <v>14</v>
      </c>
      <c r="C1535" s="3">
        <v>39974</v>
      </c>
      <c r="D1535" s="4" t="s">
        <v>13</v>
      </c>
      <c r="E1535" s="4" t="s">
        <v>163</v>
      </c>
      <c r="F1535" s="5" t="s">
        <v>190</v>
      </c>
      <c r="G1535" s="6">
        <v>0.85069444444444453</v>
      </c>
      <c r="H1535" s="6">
        <v>0.87430555555555556</v>
      </c>
      <c r="I1535" s="85">
        <f t="shared" si="23"/>
        <v>33.999999999999879</v>
      </c>
      <c r="J1535" s="86">
        <f>I1535*Segmentos!$D$7*(AH1535%)*IF(ISNUMBER(AI1535),AI1535%,0)</f>
        <v>605363.19999999786</v>
      </c>
      <c r="K1535" s="86">
        <f>I1535*Segmentos!$D$7*(AL1535%)*IF(ISNUMBER(AM1535),AM1535%,0)</f>
        <v>908942.39999999665</v>
      </c>
      <c r="L1535" s="4"/>
      <c r="M1535" s="2">
        <v>5.62</v>
      </c>
      <c r="N1535" s="2">
        <v>12.4</v>
      </c>
      <c r="O1535" s="2">
        <v>45.5</v>
      </c>
      <c r="P1535" s="2">
        <v>85.715800000000002</v>
      </c>
      <c r="Q1535" s="2">
        <v>3.48</v>
      </c>
      <c r="R1535" s="2">
        <v>8.1</v>
      </c>
      <c r="S1535" s="2">
        <v>43.1</v>
      </c>
      <c r="T1535" s="2">
        <v>8.8390000000000004</v>
      </c>
      <c r="U1535" s="2">
        <v>5.25</v>
      </c>
      <c r="V1535" s="2">
        <v>12.6</v>
      </c>
      <c r="W1535" s="2">
        <v>41.7</v>
      </c>
      <c r="X1535" s="2">
        <v>16.775500000000001</v>
      </c>
      <c r="Y1535" s="2">
        <v>5.98</v>
      </c>
      <c r="Z1535" s="2">
        <v>13.6</v>
      </c>
      <c r="AA1535" s="2">
        <v>44.1</v>
      </c>
      <c r="AB1535" s="2">
        <v>26.906099999999999</v>
      </c>
      <c r="AC1535" s="2">
        <v>6.64</v>
      </c>
      <c r="AD1535" s="2">
        <v>13.3</v>
      </c>
      <c r="AE1535" s="2">
        <v>49.9</v>
      </c>
      <c r="AF1535" s="2">
        <v>33.195300000000003</v>
      </c>
      <c r="AG1535" s="2">
        <v>4.45</v>
      </c>
      <c r="AH1535" s="22">
        <v>10.4</v>
      </c>
      <c r="AI1535" s="22">
        <v>42.8</v>
      </c>
      <c r="AJ1535" s="22">
        <v>32.166600000000003</v>
      </c>
      <c r="AK1535" s="18">
        <v>6.69</v>
      </c>
      <c r="AL1535" s="18">
        <v>14.1</v>
      </c>
      <c r="AM1535" s="18">
        <v>47.4</v>
      </c>
      <c r="AN1535" s="2">
        <v>53.549199999999999</v>
      </c>
      <c r="AO1535" s="2">
        <v>7.01</v>
      </c>
      <c r="AP1535" s="2">
        <v>12.6</v>
      </c>
      <c r="AQ1535" s="2">
        <v>55.6</v>
      </c>
      <c r="AR1535" s="2">
        <v>11.6662</v>
      </c>
      <c r="AS1535" s="2">
        <v>4.49</v>
      </c>
      <c r="AT1535" s="2">
        <v>10.9</v>
      </c>
      <c r="AU1535" s="2">
        <v>41.3</v>
      </c>
      <c r="AV1535" s="2">
        <v>15.058400000000001</v>
      </c>
      <c r="AW1535" s="2">
        <v>4.2</v>
      </c>
      <c r="AX1535" s="2">
        <v>10.1</v>
      </c>
      <c r="AY1535" s="2">
        <v>41.4</v>
      </c>
      <c r="AZ1535" s="2">
        <v>18.387</v>
      </c>
      <c r="BA1535" s="2">
        <v>6.96</v>
      </c>
      <c r="BB1535" s="2">
        <v>14.8</v>
      </c>
      <c r="BC1535" s="2">
        <v>47</v>
      </c>
      <c r="BD1535" s="2">
        <v>40.604300000000002</v>
      </c>
      <c r="BE1535" s="4"/>
      <c r="BF1535" s="4"/>
    </row>
    <row r="1536" spans="1:58" x14ac:dyDescent="0.2">
      <c r="A1536" s="29">
        <v>1535</v>
      </c>
      <c r="B1536" s="7" t="s">
        <v>10</v>
      </c>
      <c r="C1536" s="3">
        <v>39974</v>
      </c>
      <c r="D1536" s="4" t="s">
        <v>8</v>
      </c>
      <c r="E1536" s="4" t="s">
        <v>164</v>
      </c>
      <c r="F1536" s="5" t="s">
        <v>190</v>
      </c>
      <c r="G1536" s="6">
        <v>0.87291666666666667</v>
      </c>
      <c r="H1536" s="6">
        <v>0.91666666666666663</v>
      </c>
      <c r="I1536" s="85">
        <f t="shared" si="23"/>
        <v>62.999999999999936</v>
      </c>
      <c r="J1536" s="86">
        <f>I1536*Segmentos!$D$7*(AH1536%)*IF(ISNUMBER(AI1536),AI1536%,0)</f>
        <v>359704.79999999958</v>
      </c>
      <c r="K1536" s="86">
        <f>I1536*Segmentos!$D$7*(AL1536%)*IF(ISNUMBER(AM1536),AM1536%,0)</f>
        <v>696427.19999999925</v>
      </c>
      <c r="L1536" s="4"/>
      <c r="M1536" s="2">
        <v>2.13</v>
      </c>
      <c r="N1536" s="2">
        <v>13.2</v>
      </c>
      <c r="O1536" s="2">
        <v>16.100000000000001</v>
      </c>
      <c r="P1536" s="2">
        <v>86.339200000000005</v>
      </c>
      <c r="Q1536" s="2">
        <v>0.76</v>
      </c>
      <c r="R1536" s="2">
        <v>7.7</v>
      </c>
      <c r="S1536" s="2">
        <v>9.8000000000000007</v>
      </c>
      <c r="T1536" s="2">
        <v>5.1021999999999998</v>
      </c>
      <c r="U1536" s="2">
        <v>1.18</v>
      </c>
      <c r="V1536" s="2">
        <v>9.6999999999999993</v>
      </c>
      <c r="W1536" s="2">
        <v>12.2</v>
      </c>
      <c r="X1536" s="2">
        <v>10.047000000000001</v>
      </c>
      <c r="Y1536" s="2">
        <v>2.2999999999999998</v>
      </c>
      <c r="Z1536" s="2">
        <v>16.2</v>
      </c>
      <c r="AA1536" s="2">
        <v>14.2</v>
      </c>
      <c r="AB1536" s="2">
        <v>27.514399999999998</v>
      </c>
      <c r="AC1536" s="2">
        <v>3.29</v>
      </c>
      <c r="AD1536" s="2">
        <v>15.6</v>
      </c>
      <c r="AE1536" s="2">
        <v>21</v>
      </c>
      <c r="AF1536" s="2">
        <v>43.675600000000003</v>
      </c>
      <c r="AG1536" s="2">
        <v>1.43</v>
      </c>
      <c r="AH1536" s="22">
        <v>12.2</v>
      </c>
      <c r="AI1536" s="22">
        <v>11.7</v>
      </c>
      <c r="AJ1536" s="22">
        <v>27.3887</v>
      </c>
      <c r="AK1536" s="18">
        <v>2.77</v>
      </c>
      <c r="AL1536" s="18">
        <v>14.1</v>
      </c>
      <c r="AM1536" s="18">
        <v>19.600000000000001</v>
      </c>
      <c r="AN1536" s="2">
        <v>58.950400000000002</v>
      </c>
      <c r="AO1536" s="2">
        <v>1.52</v>
      </c>
      <c r="AP1536" s="2">
        <v>9.8000000000000007</v>
      </c>
      <c r="AQ1536" s="2">
        <v>15.5</v>
      </c>
      <c r="AR1536" s="2">
        <v>6.7088000000000001</v>
      </c>
      <c r="AS1536" s="2">
        <v>2.44</v>
      </c>
      <c r="AT1536" s="2">
        <v>13.6</v>
      </c>
      <c r="AU1536" s="2">
        <v>17.899999999999999</v>
      </c>
      <c r="AV1536" s="2">
        <v>21.723199999999999</v>
      </c>
      <c r="AW1536" s="2">
        <v>0.98</v>
      </c>
      <c r="AX1536" s="2">
        <v>10.8</v>
      </c>
      <c r="AY1536" s="2">
        <v>9.1</v>
      </c>
      <c r="AZ1536" s="2">
        <v>11.451599999999999</v>
      </c>
      <c r="BA1536" s="2">
        <v>3</v>
      </c>
      <c r="BB1536" s="2">
        <v>15.8</v>
      </c>
      <c r="BC1536" s="2">
        <v>18.899999999999999</v>
      </c>
      <c r="BD1536" s="2">
        <v>46.455599999999997</v>
      </c>
      <c r="BE1536" s="4"/>
      <c r="BF1536" s="4"/>
    </row>
    <row r="1537" spans="1:58" x14ac:dyDescent="0.2">
      <c r="A1537" s="29">
        <v>1536</v>
      </c>
      <c r="B1537" s="7" t="s">
        <v>83</v>
      </c>
      <c r="C1537" s="3">
        <v>39974</v>
      </c>
      <c r="D1537" s="4" t="s">
        <v>21</v>
      </c>
      <c r="E1537" s="4" t="s">
        <v>170</v>
      </c>
      <c r="F1537" s="5" t="s">
        <v>190</v>
      </c>
      <c r="G1537" s="6">
        <v>0.875</v>
      </c>
      <c r="H1537" s="6">
        <v>0.88888888888888884</v>
      </c>
      <c r="I1537" s="85">
        <f t="shared" si="23"/>
        <v>19.999999999999929</v>
      </c>
      <c r="J1537" s="86">
        <f>I1537*Segmentos!$D$7*(AH1537%)*IF(ISNUMBER(AI1537),AI1537%,0)</f>
        <v>36287.999999999869</v>
      </c>
      <c r="K1537" s="86">
        <f>I1537*Segmentos!$D$7*(AL1537%)*IF(ISNUMBER(AM1537),AM1537%,0)</f>
        <v>37007.999999999876</v>
      </c>
      <c r="L1537" s="4"/>
      <c r="M1537" s="2">
        <v>0.46</v>
      </c>
      <c r="N1537" s="2">
        <v>0.9</v>
      </c>
      <c r="O1537" s="2">
        <v>53.7</v>
      </c>
      <c r="P1537" s="2">
        <v>48.800600000000003</v>
      </c>
      <c r="Q1537" s="2">
        <v>0.01</v>
      </c>
      <c r="R1537" s="2">
        <v>0.3</v>
      </c>
      <c r="S1537" s="2">
        <v>5</v>
      </c>
      <c r="T1537" s="2">
        <v>0.25219999999999998</v>
      </c>
      <c r="U1537" s="2">
        <v>1.02</v>
      </c>
      <c r="V1537" s="2">
        <v>1.7</v>
      </c>
      <c r="W1537" s="2">
        <v>61</v>
      </c>
      <c r="X1537" s="2">
        <v>22.6218</v>
      </c>
      <c r="Y1537" s="2">
        <v>0.54</v>
      </c>
      <c r="Z1537" s="2">
        <v>0.7</v>
      </c>
      <c r="AA1537" s="2">
        <v>80.400000000000006</v>
      </c>
      <c r="AB1537" s="2">
        <v>16.806999999999999</v>
      </c>
      <c r="AC1537" s="2">
        <v>0.26</v>
      </c>
      <c r="AD1537" s="2">
        <v>0.8</v>
      </c>
      <c r="AE1537" s="2">
        <v>32.799999999999997</v>
      </c>
      <c r="AF1537" s="2">
        <v>9.1195000000000004</v>
      </c>
      <c r="AG1537" s="2">
        <v>0.46</v>
      </c>
      <c r="AH1537" s="22">
        <v>0.8</v>
      </c>
      <c r="AI1537" s="22">
        <v>56.7</v>
      </c>
      <c r="AJ1537" s="22">
        <v>22.816800000000001</v>
      </c>
      <c r="AK1537" s="18">
        <v>0.47</v>
      </c>
      <c r="AL1537" s="18">
        <v>0.9</v>
      </c>
      <c r="AM1537" s="18">
        <v>51.4</v>
      </c>
      <c r="AN1537" s="2">
        <v>25.983699999999999</v>
      </c>
      <c r="AO1537" s="2">
        <v>0.06</v>
      </c>
      <c r="AP1537" s="2">
        <v>0.3</v>
      </c>
      <c r="AQ1537" s="2">
        <v>20</v>
      </c>
      <c r="AR1537" s="2">
        <v>0.71909999999999996</v>
      </c>
      <c r="AS1537" s="2">
        <v>0.14000000000000001</v>
      </c>
      <c r="AT1537" s="2">
        <v>0.2</v>
      </c>
      <c r="AU1537" s="2">
        <v>90</v>
      </c>
      <c r="AV1537" s="2">
        <v>3.3651</v>
      </c>
      <c r="AW1537" s="2">
        <v>0.39</v>
      </c>
      <c r="AX1537" s="2">
        <v>0.9</v>
      </c>
      <c r="AY1537" s="2">
        <v>43.2</v>
      </c>
      <c r="AZ1537" s="2">
        <v>11.742100000000001</v>
      </c>
      <c r="BA1537" s="2">
        <v>0.82</v>
      </c>
      <c r="BB1537" s="2">
        <v>1.4</v>
      </c>
      <c r="BC1537" s="2">
        <v>58.6</v>
      </c>
      <c r="BD1537" s="2">
        <v>32.974200000000003</v>
      </c>
      <c r="BE1537" s="4"/>
      <c r="BF1537" s="4"/>
    </row>
    <row r="1538" spans="1:58" x14ac:dyDescent="0.2">
      <c r="A1538" s="29">
        <v>1537</v>
      </c>
      <c r="B1538" s="7" t="s">
        <v>23</v>
      </c>
      <c r="C1538" s="3">
        <v>39974</v>
      </c>
      <c r="D1538" s="4" t="s">
        <v>21</v>
      </c>
      <c r="E1538" s="4" t="s">
        <v>170</v>
      </c>
      <c r="F1538" s="5" t="s">
        <v>190</v>
      </c>
      <c r="G1538" s="6">
        <v>0.90902777777777777</v>
      </c>
      <c r="H1538" s="6">
        <v>0.91388888888888886</v>
      </c>
      <c r="I1538" s="85">
        <f t="shared" si="23"/>
        <v>6.9999999999999751</v>
      </c>
      <c r="J1538" s="86">
        <f>I1538*Segmentos!$D$7*(AH1538%)*IF(ISNUMBER(AI1538),AI1538%,0)</f>
        <v>15973.999999999942</v>
      </c>
      <c r="K1538" s="86">
        <f>I1538*Segmentos!$D$7*(AL1538%)*IF(ISNUMBER(AM1538),AM1538%,0)</f>
        <v>27263.599999999911</v>
      </c>
      <c r="L1538" s="4"/>
      <c r="M1538" s="2">
        <v>0.77</v>
      </c>
      <c r="N1538" s="2">
        <v>1</v>
      </c>
      <c r="O1538" s="2">
        <v>77</v>
      </c>
      <c r="P1538" s="2">
        <v>52.361400000000003</v>
      </c>
      <c r="Q1538" s="2">
        <v>0.26</v>
      </c>
      <c r="R1538" s="2">
        <v>0.3</v>
      </c>
      <c r="S1538" s="2">
        <v>100</v>
      </c>
      <c r="T1538" s="2">
        <v>2.8936000000000002</v>
      </c>
      <c r="U1538" s="2">
        <v>2.34</v>
      </c>
      <c r="V1538" s="2">
        <v>2.2999999999999998</v>
      </c>
      <c r="W1538" s="2">
        <v>100</v>
      </c>
      <c r="X1538" s="2">
        <v>33.383299999999998</v>
      </c>
      <c r="Y1538" s="2">
        <v>0.8</v>
      </c>
      <c r="Z1538" s="2">
        <v>1.6</v>
      </c>
      <c r="AA1538" s="2">
        <v>50.6</v>
      </c>
      <c r="AB1538" s="2">
        <v>16.084499999999998</v>
      </c>
      <c r="AC1538" s="2">
        <v>0</v>
      </c>
      <c r="AD1538" s="2">
        <v>0</v>
      </c>
      <c r="AE1538" s="8" t="s">
        <v>577</v>
      </c>
      <c r="AF1538" s="2">
        <v>0</v>
      </c>
      <c r="AG1538" s="2">
        <v>0.54</v>
      </c>
      <c r="AH1538" s="22">
        <v>0.7</v>
      </c>
      <c r="AI1538" s="22">
        <v>81.5</v>
      </c>
      <c r="AJ1538" s="22">
        <v>17.309200000000001</v>
      </c>
      <c r="AK1538" s="18">
        <v>0.98</v>
      </c>
      <c r="AL1538" s="18">
        <v>1.3</v>
      </c>
      <c r="AM1538" s="18">
        <v>74.900000000000006</v>
      </c>
      <c r="AN1538" s="2">
        <v>35.052199999999999</v>
      </c>
      <c r="AO1538" s="2">
        <v>0</v>
      </c>
      <c r="AP1538" s="2">
        <v>0</v>
      </c>
      <c r="AQ1538" s="8" t="s">
        <v>577</v>
      </c>
      <c r="AR1538" s="2">
        <v>0</v>
      </c>
      <c r="AS1538" s="2">
        <v>0.35</v>
      </c>
      <c r="AT1538" s="2">
        <v>0.4</v>
      </c>
      <c r="AU1538" s="2">
        <v>100</v>
      </c>
      <c r="AV1538" s="2">
        <v>5.3026999999999997</v>
      </c>
      <c r="AW1538" s="2">
        <v>0.7</v>
      </c>
      <c r="AX1538" s="2">
        <v>0.7</v>
      </c>
      <c r="AY1538" s="2">
        <v>100</v>
      </c>
      <c r="AZ1538" s="2">
        <v>13.6891</v>
      </c>
      <c r="BA1538" s="2">
        <v>1.28</v>
      </c>
      <c r="BB1538" s="2">
        <v>1.9</v>
      </c>
      <c r="BC1538" s="2">
        <v>68</v>
      </c>
      <c r="BD1538" s="2">
        <v>33.369500000000002</v>
      </c>
      <c r="BE1538" s="4"/>
      <c r="BF1538" s="4"/>
    </row>
    <row r="1539" spans="1:58" x14ac:dyDescent="0.2">
      <c r="A1539" s="29">
        <v>1538</v>
      </c>
      <c r="B1539" s="7" t="s">
        <v>25</v>
      </c>
      <c r="C1539" s="3">
        <v>39974</v>
      </c>
      <c r="D1539" s="4" t="s">
        <v>21</v>
      </c>
      <c r="E1539" s="4" t="s">
        <v>171</v>
      </c>
      <c r="F1539" s="5" t="s">
        <v>190</v>
      </c>
      <c r="G1539" s="6">
        <v>0.89583333333333337</v>
      </c>
      <c r="H1539" s="6">
        <v>0.8979166666666667</v>
      </c>
      <c r="I1539" s="85">
        <f t="shared" ref="I1539:I1602" si="24">IF(H1539&gt;=G1539,(H1539-G1539)*24*60,("24:00:00"-G1539+H1539)*24*60)</f>
        <v>2.9999999999999893</v>
      </c>
      <c r="J1539" s="86">
        <f>I1539*Segmentos!$D$7*(AH1539%)*IF(ISNUMBER(AI1539),AI1539%,0)</f>
        <v>5567.99999999998</v>
      </c>
      <c r="K1539" s="86">
        <f>I1539*Segmentos!$D$7*(AL1539%)*IF(ISNUMBER(AM1539),AM1539%,0)</f>
        <v>7199.9999999999754</v>
      </c>
      <c r="L1539" s="4"/>
      <c r="M1539" s="2">
        <v>0.52</v>
      </c>
      <c r="N1539" s="2">
        <v>0.5</v>
      </c>
      <c r="O1539" s="2">
        <v>97.1</v>
      </c>
      <c r="P1539" s="2">
        <v>46.679000000000002</v>
      </c>
      <c r="Q1539" s="2">
        <v>0.18</v>
      </c>
      <c r="R1539" s="2">
        <v>0.2</v>
      </c>
      <c r="S1539" s="2">
        <v>83.3</v>
      </c>
      <c r="T1539" s="2">
        <v>2.7269000000000001</v>
      </c>
      <c r="U1539" s="2">
        <v>0.95</v>
      </c>
      <c r="V1539" s="2">
        <v>0.9</v>
      </c>
      <c r="W1539" s="2">
        <v>100</v>
      </c>
      <c r="X1539" s="2">
        <v>17.8035</v>
      </c>
      <c r="Y1539" s="2">
        <v>0.79</v>
      </c>
      <c r="Z1539" s="2">
        <v>0.8</v>
      </c>
      <c r="AA1539" s="2">
        <v>100</v>
      </c>
      <c r="AB1539" s="2">
        <v>20.9939</v>
      </c>
      <c r="AC1539" s="2">
        <v>0.18</v>
      </c>
      <c r="AD1539" s="2">
        <v>0.2</v>
      </c>
      <c r="AE1539" s="2">
        <v>85.7</v>
      </c>
      <c r="AF1539" s="2">
        <v>5.1547000000000001</v>
      </c>
      <c r="AG1539" s="2">
        <v>0.42</v>
      </c>
      <c r="AH1539" s="22">
        <v>0.5</v>
      </c>
      <c r="AI1539" s="22">
        <v>92.8</v>
      </c>
      <c r="AJ1539" s="22">
        <v>18.003799999999998</v>
      </c>
      <c r="AK1539" s="18">
        <v>0.61</v>
      </c>
      <c r="AL1539" s="18">
        <v>0.6</v>
      </c>
      <c r="AM1539" s="18">
        <v>100</v>
      </c>
      <c r="AN1539" s="2">
        <v>28.6752</v>
      </c>
      <c r="AO1539" s="2">
        <v>0.04</v>
      </c>
      <c r="AP1539" s="2">
        <v>0</v>
      </c>
      <c r="AQ1539" s="2">
        <v>100</v>
      </c>
      <c r="AR1539" s="2">
        <v>0.43669999999999998</v>
      </c>
      <c r="AS1539" s="2">
        <v>0.28000000000000003</v>
      </c>
      <c r="AT1539" s="2">
        <v>0.3</v>
      </c>
      <c r="AU1539" s="2">
        <v>90.9</v>
      </c>
      <c r="AV1539" s="2">
        <v>5.4512999999999998</v>
      </c>
      <c r="AW1539" s="2">
        <v>0.51</v>
      </c>
      <c r="AX1539" s="2">
        <v>0.5</v>
      </c>
      <c r="AY1539" s="2">
        <v>100</v>
      </c>
      <c r="AZ1539" s="2">
        <v>13.152100000000001</v>
      </c>
      <c r="BA1539" s="2">
        <v>0.81</v>
      </c>
      <c r="BB1539" s="2">
        <v>0.8</v>
      </c>
      <c r="BC1539" s="2">
        <v>97</v>
      </c>
      <c r="BD1539" s="2">
        <v>27.6389</v>
      </c>
      <c r="BE1539" s="4"/>
      <c r="BF1539" s="4"/>
    </row>
    <row r="1540" spans="1:58" x14ac:dyDescent="0.2">
      <c r="A1540" s="29">
        <v>1539</v>
      </c>
      <c r="B1540" s="7" t="s">
        <v>87</v>
      </c>
      <c r="C1540" s="3">
        <v>39974</v>
      </c>
      <c r="D1540" s="4" t="s">
        <v>28</v>
      </c>
      <c r="E1540" s="4" t="s">
        <v>169</v>
      </c>
      <c r="F1540" s="5" t="s">
        <v>190</v>
      </c>
      <c r="G1540" s="6">
        <v>0.84166666666666667</v>
      </c>
      <c r="H1540" s="6">
        <v>0.87638888888888899</v>
      </c>
      <c r="I1540" s="85">
        <f t="shared" si="24"/>
        <v>50.000000000000142</v>
      </c>
      <c r="J1540" s="86">
        <f>I1540*Segmentos!$D$7*(AH1540%)*IF(ISNUMBER(AI1540),AI1540%,0)</f>
        <v>120480.00000000033</v>
      </c>
      <c r="K1540" s="86">
        <f>I1540*Segmentos!$D$7*(AL1540%)*IF(ISNUMBER(AM1540),AM1540%,0)</f>
        <v>247800.0000000007</v>
      </c>
      <c r="L1540" s="4"/>
      <c r="M1540" s="2">
        <v>0.93</v>
      </c>
      <c r="N1540" s="2">
        <v>3.3</v>
      </c>
      <c r="O1540" s="2">
        <v>28</v>
      </c>
      <c r="P1540" s="2">
        <v>98.857900000000001</v>
      </c>
      <c r="Q1540" s="2">
        <v>0.25</v>
      </c>
      <c r="R1540" s="2">
        <v>1.1000000000000001</v>
      </c>
      <c r="S1540" s="2">
        <v>23.9</v>
      </c>
      <c r="T1540" s="2">
        <v>4.4683000000000002</v>
      </c>
      <c r="U1540" s="2">
        <v>0.06</v>
      </c>
      <c r="V1540" s="2">
        <v>1.1000000000000001</v>
      </c>
      <c r="W1540" s="2">
        <v>5.4</v>
      </c>
      <c r="X1540" s="2">
        <v>1.3360000000000001</v>
      </c>
      <c r="Y1540" s="2">
        <v>0.56000000000000005</v>
      </c>
      <c r="Z1540" s="2">
        <v>3.5</v>
      </c>
      <c r="AA1540" s="2">
        <v>16</v>
      </c>
      <c r="AB1540" s="2">
        <v>17.630600000000001</v>
      </c>
      <c r="AC1540" s="2">
        <v>2.16</v>
      </c>
      <c r="AD1540" s="2">
        <v>5.7</v>
      </c>
      <c r="AE1540" s="2">
        <v>37.799999999999997</v>
      </c>
      <c r="AF1540" s="2">
        <v>75.423100000000005</v>
      </c>
      <c r="AG1540" s="2">
        <v>0.6</v>
      </c>
      <c r="AH1540" s="22">
        <v>2.4</v>
      </c>
      <c r="AI1540" s="22">
        <v>25.1</v>
      </c>
      <c r="AJ1540" s="22">
        <v>30.174800000000001</v>
      </c>
      <c r="AK1540" s="18">
        <v>1.23</v>
      </c>
      <c r="AL1540" s="18">
        <v>4.2</v>
      </c>
      <c r="AM1540" s="18">
        <v>29.5</v>
      </c>
      <c r="AN1540" s="2">
        <v>68.683099999999996</v>
      </c>
      <c r="AO1540" s="2">
        <v>0.5</v>
      </c>
      <c r="AP1540" s="2">
        <v>2.4</v>
      </c>
      <c r="AQ1540" s="2">
        <v>21.3</v>
      </c>
      <c r="AR1540" s="2">
        <v>5.8548999999999998</v>
      </c>
      <c r="AS1540" s="2">
        <v>0.21</v>
      </c>
      <c r="AT1540" s="2">
        <v>1.8</v>
      </c>
      <c r="AU1540" s="2">
        <v>11.2</v>
      </c>
      <c r="AV1540" s="2">
        <v>4.8185000000000002</v>
      </c>
      <c r="AW1540" s="2">
        <v>1.01</v>
      </c>
      <c r="AX1540" s="2">
        <v>3.6</v>
      </c>
      <c r="AY1540" s="2">
        <v>28.1</v>
      </c>
      <c r="AZ1540" s="2">
        <v>30.7575</v>
      </c>
      <c r="BA1540" s="2">
        <v>1.41</v>
      </c>
      <c r="BB1540" s="2">
        <v>4.2</v>
      </c>
      <c r="BC1540" s="2">
        <v>33.200000000000003</v>
      </c>
      <c r="BD1540" s="2">
        <v>57.426900000000003</v>
      </c>
      <c r="BE1540" s="4"/>
      <c r="BF1540" s="4"/>
    </row>
    <row r="1541" spans="1:58" x14ac:dyDescent="0.2">
      <c r="A1541" s="29">
        <v>1540</v>
      </c>
      <c r="B1541" s="7" t="s">
        <v>32</v>
      </c>
      <c r="C1541" s="3">
        <v>39974</v>
      </c>
      <c r="D1541" s="4" t="s">
        <v>28</v>
      </c>
      <c r="E1541" s="4" t="s">
        <v>164</v>
      </c>
      <c r="F1541" s="5" t="s">
        <v>190</v>
      </c>
      <c r="G1541" s="6">
        <v>0.9145833333333333</v>
      </c>
      <c r="H1541" s="6">
        <v>0.91666666666666663</v>
      </c>
      <c r="I1541" s="85">
        <f t="shared" si="24"/>
        <v>2.9999999999999893</v>
      </c>
      <c r="J1541" s="86">
        <f>I1541*Segmentos!$D$7*(AH1541%)*IF(ISNUMBER(AI1541),AI1541%,0)</f>
        <v>1637.9999999999945</v>
      </c>
      <c r="K1541" s="86">
        <f>I1541*Segmentos!$D$7*(AL1541%)*IF(ISNUMBER(AM1541),AM1541%,0)</f>
        <v>11059.199999999963</v>
      </c>
      <c r="L1541" s="4"/>
      <c r="M1541" s="2">
        <v>0.55000000000000004</v>
      </c>
      <c r="N1541" s="2">
        <v>0.8</v>
      </c>
      <c r="O1541" s="2">
        <v>70.7</v>
      </c>
      <c r="P1541" s="2">
        <v>98.008799999999994</v>
      </c>
      <c r="Q1541" s="2">
        <v>0.66</v>
      </c>
      <c r="R1541" s="2">
        <v>0.7</v>
      </c>
      <c r="S1541" s="2">
        <v>100</v>
      </c>
      <c r="T1541" s="2">
        <v>19.581499999999998</v>
      </c>
      <c r="U1541" s="2">
        <v>0.6</v>
      </c>
      <c r="V1541" s="2">
        <v>0.8</v>
      </c>
      <c r="W1541" s="2">
        <v>76</v>
      </c>
      <c r="X1541" s="2">
        <v>22.1693</v>
      </c>
      <c r="Y1541" s="2">
        <v>0.38</v>
      </c>
      <c r="Z1541" s="2">
        <v>0.7</v>
      </c>
      <c r="AA1541" s="2">
        <v>53.1</v>
      </c>
      <c r="AB1541" s="2">
        <v>19.959499999999998</v>
      </c>
      <c r="AC1541" s="2">
        <v>0.62</v>
      </c>
      <c r="AD1541" s="2">
        <v>0.9</v>
      </c>
      <c r="AE1541" s="2">
        <v>69.599999999999994</v>
      </c>
      <c r="AF1541" s="2">
        <v>36.2986</v>
      </c>
      <c r="AG1541" s="2">
        <v>0.15</v>
      </c>
      <c r="AH1541" s="22">
        <v>0.3</v>
      </c>
      <c r="AI1541" s="22">
        <v>45.5</v>
      </c>
      <c r="AJ1541" s="22">
        <v>12.2302</v>
      </c>
      <c r="AK1541" s="18">
        <v>0.92</v>
      </c>
      <c r="AL1541" s="18">
        <v>1.2</v>
      </c>
      <c r="AM1541" s="18">
        <v>76.8</v>
      </c>
      <c r="AN1541" s="2">
        <v>85.778599999999997</v>
      </c>
      <c r="AO1541" s="2">
        <v>0.22</v>
      </c>
      <c r="AP1541" s="2">
        <v>0.4</v>
      </c>
      <c r="AQ1541" s="2">
        <v>49.7</v>
      </c>
      <c r="AR1541" s="2">
        <v>4.2018000000000004</v>
      </c>
      <c r="AS1541" s="2">
        <v>0.86</v>
      </c>
      <c r="AT1541" s="2">
        <v>1.3</v>
      </c>
      <c r="AU1541" s="2">
        <v>64.8</v>
      </c>
      <c r="AV1541" s="2">
        <v>33.640099999999997</v>
      </c>
      <c r="AW1541" s="2">
        <v>0.16</v>
      </c>
      <c r="AX1541" s="2">
        <v>0.2</v>
      </c>
      <c r="AY1541" s="2">
        <v>66.7</v>
      </c>
      <c r="AZ1541" s="2">
        <v>8.2984000000000009</v>
      </c>
      <c r="BA1541" s="2">
        <v>0.77</v>
      </c>
      <c r="BB1541" s="2">
        <v>1</v>
      </c>
      <c r="BC1541" s="2">
        <v>78.900000000000006</v>
      </c>
      <c r="BD1541" s="2">
        <v>51.868600000000001</v>
      </c>
      <c r="BE1541" s="4"/>
      <c r="BF1541" s="4"/>
    </row>
    <row r="1542" spans="1:58" x14ac:dyDescent="0.2">
      <c r="A1542" s="29">
        <v>1541</v>
      </c>
      <c r="B1542" s="7" t="s">
        <v>19</v>
      </c>
      <c r="C1542" s="3">
        <v>39974</v>
      </c>
      <c r="D1542" s="4" t="s">
        <v>17</v>
      </c>
      <c r="E1542" s="4" t="s">
        <v>166</v>
      </c>
      <c r="F1542" s="5" t="s">
        <v>190</v>
      </c>
      <c r="G1542" s="6">
        <v>0.91666666666666663</v>
      </c>
      <c r="H1542" s="6">
        <v>0.91805555555555562</v>
      </c>
      <c r="I1542" s="85">
        <f t="shared" si="24"/>
        <v>2.0000000000001528</v>
      </c>
      <c r="J1542" s="86">
        <f>I1542*Segmentos!$D$7*(AH1542%)*IF(ISNUMBER(AI1542),AI1542%,0)</f>
        <v>4800.0000000003674</v>
      </c>
      <c r="K1542" s="86">
        <f>I1542*Segmentos!$D$7*(AL1542%)*IF(ISNUMBER(AM1542),AM1542%,0)</f>
        <v>1600.0000000001223</v>
      </c>
      <c r="L1542" s="4"/>
      <c r="M1542" s="2">
        <v>0.39</v>
      </c>
      <c r="N1542" s="2">
        <v>0.6</v>
      </c>
      <c r="O1542" s="2">
        <v>66.099999999999994</v>
      </c>
      <c r="P1542" s="2">
        <v>70.7119</v>
      </c>
      <c r="Q1542" s="2">
        <v>0</v>
      </c>
      <c r="R1542" s="2">
        <v>0</v>
      </c>
      <c r="S1542" s="8" t="s">
        <v>577</v>
      </c>
      <c r="T1542" s="2">
        <v>0</v>
      </c>
      <c r="U1542" s="2">
        <v>0.25</v>
      </c>
      <c r="V1542" s="2">
        <v>0.5</v>
      </c>
      <c r="W1542" s="2">
        <v>50</v>
      </c>
      <c r="X1542" s="2">
        <v>9.5540000000000003</v>
      </c>
      <c r="Y1542" s="2">
        <v>0.85</v>
      </c>
      <c r="Z1542" s="2">
        <v>1.1000000000000001</v>
      </c>
      <c r="AA1542" s="2">
        <v>80.5</v>
      </c>
      <c r="AB1542" s="2">
        <v>45.471600000000002</v>
      </c>
      <c r="AC1542" s="2">
        <v>0.26</v>
      </c>
      <c r="AD1542" s="2">
        <v>0.5</v>
      </c>
      <c r="AE1542" s="2">
        <v>50</v>
      </c>
      <c r="AF1542" s="2">
        <v>15.686299999999999</v>
      </c>
      <c r="AG1542" s="2">
        <v>0.6</v>
      </c>
      <c r="AH1542" s="22">
        <v>0.8</v>
      </c>
      <c r="AI1542" s="22">
        <v>75</v>
      </c>
      <c r="AJ1542" s="22">
        <v>51.567900000000002</v>
      </c>
      <c r="AK1542" s="18">
        <v>0.2</v>
      </c>
      <c r="AL1542" s="18">
        <v>0.4</v>
      </c>
      <c r="AM1542" s="18">
        <v>50</v>
      </c>
      <c r="AN1542" s="2">
        <v>19.144100000000002</v>
      </c>
      <c r="AO1542" s="2">
        <v>0</v>
      </c>
      <c r="AP1542" s="2">
        <v>0</v>
      </c>
      <c r="AQ1542" s="8" t="s">
        <v>577</v>
      </c>
      <c r="AR1542" s="2">
        <v>0</v>
      </c>
      <c r="AS1542" s="2">
        <v>0.31</v>
      </c>
      <c r="AT1542" s="2">
        <v>0.3</v>
      </c>
      <c r="AU1542" s="2">
        <v>100</v>
      </c>
      <c r="AV1542" s="2">
        <v>12.324</v>
      </c>
      <c r="AW1542" s="2">
        <v>0</v>
      </c>
      <c r="AX1542" s="2">
        <v>0</v>
      </c>
      <c r="AY1542" s="8" t="s">
        <v>577</v>
      </c>
      <c r="AZ1542" s="2">
        <v>0</v>
      </c>
      <c r="BA1542" s="2">
        <v>0.84</v>
      </c>
      <c r="BB1542" s="2">
        <v>1.4</v>
      </c>
      <c r="BC1542" s="2">
        <v>61.7</v>
      </c>
      <c r="BD1542" s="2">
        <v>58.387999999999998</v>
      </c>
      <c r="BE1542" s="4"/>
      <c r="BF1542" s="4"/>
    </row>
    <row r="1543" spans="1:58" x14ac:dyDescent="0.2">
      <c r="A1543" s="29">
        <v>1542</v>
      </c>
      <c r="B1543" s="7" t="s">
        <v>16</v>
      </c>
      <c r="C1543" s="3">
        <v>39974</v>
      </c>
      <c r="D1543" s="4" t="s">
        <v>13</v>
      </c>
      <c r="E1543" s="4" t="s">
        <v>166</v>
      </c>
      <c r="F1543" s="5" t="s">
        <v>190</v>
      </c>
      <c r="G1543" s="6">
        <v>0.9145833333333333</v>
      </c>
      <c r="H1543" s="6">
        <v>0.91805555555555562</v>
      </c>
      <c r="I1543" s="85">
        <f t="shared" si="24"/>
        <v>5.0000000000001421</v>
      </c>
      <c r="J1543" s="86">
        <f>I1543*Segmentos!$D$7*(AH1543%)*IF(ISNUMBER(AI1543),AI1543%,0)</f>
        <v>74102.000000002095</v>
      </c>
      <c r="K1543" s="86">
        <f>I1543*Segmentos!$D$7*(AL1543%)*IF(ISNUMBER(AM1543),AM1543%,0)</f>
        <v>143430.00000000407</v>
      </c>
      <c r="L1543" s="4"/>
      <c r="M1543" s="2">
        <v>5.54</v>
      </c>
      <c r="N1543" s="2">
        <v>8.6999999999999993</v>
      </c>
      <c r="O1543" s="2">
        <v>63.5</v>
      </c>
      <c r="P1543" s="2">
        <v>83.456900000000005</v>
      </c>
      <c r="Q1543" s="2">
        <v>1.83</v>
      </c>
      <c r="R1543" s="2">
        <v>3</v>
      </c>
      <c r="S1543" s="2">
        <v>60.6</v>
      </c>
      <c r="T1543" s="2">
        <v>4.6082000000000001</v>
      </c>
      <c r="U1543" s="2">
        <v>4.1900000000000004</v>
      </c>
      <c r="V1543" s="2">
        <v>6.4</v>
      </c>
      <c r="W1543" s="2">
        <v>65</v>
      </c>
      <c r="X1543" s="2">
        <v>13.2386</v>
      </c>
      <c r="Y1543" s="2">
        <v>4.43</v>
      </c>
      <c r="Z1543" s="2">
        <v>7.1</v>
      </c>
      <c r="AA1543" s="2">
        <v>62.5</v>
      </c>
      <c r="AB1543" s="2">
        <v>19.687200000000001</v>
      </c>
      <c r="AC1543" s="2">
        <v>9.2899999999999991</v>
      </c>
      <c r="AD1543" s="2">
        <v>14.5</v>
      </c>
      <c r="AE1543" s="2">
        <v>63.8</v>
      </c>
      <c r="AF1543" s="2">
        <v>45.922899999999998</v>
      </c>
      <c r="AG1543" s="2">
        <v>3.73</v>
      </c>
      <c r="AH1543" s="22">
        <v>6.7</v>
      </c>
      <c r="AI1543" s="22">
        <v>55.3</v>
      </c>
      <c r="AJ1543" s="22">
        <v>26.655200000000001</v>
      </c>
      <c r="AK1543" s="18">
        <v>7.17</v>
      </c>
      <c r="AL1543" s="18">
        <v>10.5</v>
      </c>
      <c r="AM1543" s="18">
        <v>68.3</v>
      </c>
      <c r="AN1543" s="2">
        <v>56.801699999999997</v>
      </c>
      <c r="AO1543" s="2">
        <v>5.89</v>
      </c>
      <c r="AP1543" s="2">
        <v>8.8000000000000007</v>
      </c>
      <c r="AQ1543" s="2">
        <v>66.7</v>
      </c>
      <c r="AR1543" s="2">
        <v>9.6943999999999999</v>
      </c>
      <c r="AS1543" s="2">
        <v>3.95</v>
      </c>
      <c r="AT1543" s="2">
        <v>7</v>
      </c>
      <c r="AU1543" s="2">
        <v>56.3</v>
      </c>
      <c r="AV1543" s="2">
        <v>13.116899999999999</v>
      </c>
      <c r="AW1543" s="2">
        <v>4.87</v>
      </c>
      <c r="AX1543" s="2">
        <v>7.5</v>
      </c>
      <c r="AY1543" s="2">
        <v>64.900000000000006</v>
      </c>
      <c r="AZ1543" s="2">
        <v>21.1143</v>
      </c>
      <c r="BA1543" s="2">
        <v>6.85</v>
      </c>
      <c r="BB1543" s="2">
        <v>10.6</v>
      </c>
      <c r="BC1543" s="2">
        <v>64.8</v>
      </c>
      <c r="BD1543" s="2">
        <v>39.531199999999998</v>
      </c>
      <c r="BE1543" s="4"/>
      <c r="BF1543" s="4"/>
    </row>
    <row r="1544" spans="1:58" x14ac:dyDescent="0.2">
      <c r="A1544" s="29">
        <v>1543</v>
      </c>
      <c r="B1544" s="7" t="s">
        <v>22</v>
      </c>
      <c r="C1544" s="3">
        <v>39974</v>
      </c>
      <c r="D1544" s="4" t="s">
        <v>21</v>
      </c>
      <c r="E1544" s="4" t="s">
        <v>164</v>
      </c>
      <c r="F1544" s="5" t="s">
        <v>190</v>
      </c>
      <c r="G1544" s="6">
        <v>0.83125000000000004</v>
      </c>
      <c r="H1544" s="6">
        <v>0.87430555555555556</v>
      </c>
      <c r="I1544" s="85">
        <f t="shared" si="24"/>
        <v>61.999999999999943</v>
      </c>
      <c r="J1544" s="86">
        <f>I1544*Segmentos!$D$7*(AH1544%)*IF(ISNUMBER(AI1544),AI1544%,0)</f>
        <v>313372.7999999997</v>
      </c>
      <c r="K1544" s="86">
        <f>I1544*Segmentos!$D$7*(AL1544%)*IF(ISNUMBER(AM1544),AM1544%,0)</f>
        <v>505523.19999999949</v>
      </c>
      <c r="L1544" s="4"/>
      <c r="M1544" s="2">
        <v>1.68</v>
      </c>
      <c r="N1544" s="2">
        <v>5.5</v>
      </c>
      <c r="O1544" s="2">
        <v>30.4</v>
      </c>
      <c r="P1544" s="2">
        <v>97.687600000000003</v>
      </c>
      <c r="Q1544" s="2">
        <v>0.11</v>
      </c>
      <c r="R1544" s="2">
        <v>1.5</v>
      </c>
      <c r="S1544" s="2">
        <v>7.3</v>
      </c>
      <c r="T1544" s="2">
        <v>1.0911999999999999</v>
      </c>
      <c r="U1544" s="2">
        <v>1.27</v>
      </c>
      <c r="V1544" s="2">
        <v>2.8</v>
      </c>
      <c r="W1544" s="2">
        <v>45.6</v>
      </c>
      <c r="X1544" s="2">
        <v>15.4984</v>
      </c>
      <c r="Y1544" s="2">
        <v>0.91</v>
      </c>
      <c r="Z1544" s="2">
        <v>5.0999999999999996</v>
      </c>
      <c r="AA1544" s="2">
        <v>17.7</v>
      </c>
      <c r="AB1544" s="2">
        <v>15.6173</v>
      </c>
      <c r="AC1544" s="2">
        <v>3.42</v>
      </c>
      <c r="AD1544" s="2">
        <v>9.6</v>
      </c>
      <c r="AE1544" s="2">
        <v>35.5</v>
      </c>
      <c r="AF1544" s="2">
        <v>65.480699999999999</v>
      </c>
      <c r="AG1544" s="2">
        <v>1.26</v>
      </c>
      <c r="AH1544" s="22">
        <v>5.4</v>
      </c>
      <c r="AI1544" s="22">
        <v>23.4</v>
      </c>
      <c r="AJ1544" s="22">
        <v>34.895699999999998</v>
      </c>
      <c r="AK1544" s="18">
        <v>2.0499999999999998</v>
      </c>
      <c r="AL1544" s="18">
        <v>5.6</v>
      </c>
      <c r="AM1544" s="18">
        <v>36.4</v>
      </c>
      <c r="AN1544" s="2">
        <v>62.792000000000002</v>
      </c>
      <c r="AO1544" s="2">
        <v>0.56000000000000005</v>
      </c>
      <c r="AP1544" s="2">
        <v>1.6</v>
      </c>
      <c r="AQ1544" s="2">
        <v>35.5</v>
      </c>
      <c r="AR1544" s="2">
        <v>3.5716000000000001</v>
      </c>
      <c r="AS1544" s="2">
        <v>0.71</v>
      </c>
      <c r="AT1544" s="2">
        <v>4.9000000000000004</v>
      </c>
      <c r="AU1544" s="2">
        <v>14.4</v>
      </c>
      <c r="AV1544" s="2">
        <v>9.0802999999999994</v>
      </c>
      <c r="AW1544" s="2">
        <v>2.39</v>
      </c>
      <c r="AX1544" s="2">
        <v>7.6</v>
      </c>
      <c r="AY1544" s="2">
        <v>31.5</v>
      </c>
      <c r="AZ1544" s="2">
        <v>39.988300000000002</v>
      </c>
      <c r="BA1544" s="2">
        <v>2.02</v>
      </c>
      <c r="BB1544" s="2">
        <v>5.5</v>
      </c>
      <c r="BC1544" s="2">
        <v>37</v>
      </c>
      <c r="BD1544" s="2">
        <v>45.047499999999999</v>
      </c>
      <c r="BE1544" s="4"/>
      <c r="BF1544" s="4"/>
    </row>
    <row r="1545" spans="1:58" x14ac:dyDescent="0.2">
      <c r="A1545" s="29">
        <v>1544</v>
      </c>
      <c r="B1545" s="7" t="s">
        <v>24</v>
      </c>
      <c r="C1545" s="3">
        <v>39974</v>
      </c>
      <c r="D1545" s="4" t="s">
        <v>21</v>
      </c>
      <c r="E1545" s="4" t="s">
        <v>170</v>
      </c>
      <c r="F1545" s="5" t="s">
        <v>190</v>
      </c>
      <c r="G1545" s="6">
        <v>0.89166666666666661</v>
      </c>
      <c r="H1545" s="6">
        <v>0.90833333333333333</v>
      </c>
      <c r="I1545" s="85">
        <f t="shared" si="24"/>
        <v>24.000000000000075</v>
      </c>
      <c r="J1545" s="86">
        <f>I1545*Segmentos!$D$7*(AH1545%)*IF(ISNUMBER(AI1545),AI1545%,0)</f>
        <v>46310.400000000147</v>
      </c>
      <c r="K1545" s="86">
        <f>I1545*Segmentos!$D$7*(AL1545%)*IF(ISNUMBER(AM1545),AM1545%,0)</f>
        <v>78624.000000000247</v>
      </c>
      <c r="L1545" s="4"/>
      <c r="M1545" s="2">
        <v>0.67</v>
      </c>
      <c r="N1545" s="2">
        <v>0.8</v>
      </c>
      <c r="O1545" s="2">
        <v>87.1</v>
      </c>
      <c r="P1545" s="2">
        <v>50.371099999999998</v>
      </c>
      <c r="Q1545" s="2">
        <v>0.26</v>
      </c>
      <c r="R1545" s="2">
        <v>0.3</v>
      </c>
      <c r="S1545" s="2">
        <v>100</v>
      </c>
      <c r="T1545" s="2">
        <v>3.2155</v>
      </c>
      <c r="U1545" s="2">
        <v>1.97</v>
      </c>
      <c r="V1545" s="2">
        <v>2.2999999999999998</v>
      </c>
      <c r="W1545" s="2">
        <v>83.9</v>
      </c>
      <c r="X1545" s="2">
        <v>31.131799999999998</v>
      </c>
      <c r="Y1545" s="2">
        <v>0.67</v>
      </c>
      <c r="Z1545" s="2">
        <v>0.7</v>
      </c>
      <c r="AA1545" s="2">
        <v>100</v>
      </c>
      <c r="AB1545" s="2">
        <v>14.9702</v>
      </c>
      <c r="AC1545" s="2">
        <v>0.04</v>
      </c>
      <c r="AD1545" s="2">
        <v>0.1</v>
      </c>
      <c r="AE1545" s="2">
        <v>41.7</v>
      </c>
      <c r="AF1545" s="2">
        <v>1.0537000000000001</v>
      </c>
      <c r="AG1545" s="2">
        <v>0.47</v>
      </c>
      <c r="AH1545" s="22">
        <v>0.6</v>
      </c>
      <c r="AI1545" s="22">
        <v>80.400000000000006</v>
      </c>
      <c r="AJ1545" s="22">
        <v>16.9068</v>
      </c>
      <c r="AK1545" s="18">
        <v>0.84</v>
      </c>
      <c r="AL1545" s="18">
        <v>0.9</v>
      </c>
      <c r="AM1545" s="18">
        <v>91</v>
      </c>
      <c r="AN1545" s="2">
        <v>33.464300000000001</v>
      </c>
      <c r="AO1545" s="2">
        <v>0</v>
      </c>
      <c r="AP1545" s="2">
        <v>0</v>
      </c>
      <c r="AQ1545" s="8" t="s">
        <v>577</v>
      </c>
      <c r="AR1545" s="2">
        <v>0</v>
      </c>
      <c r="AS1545" s="2">
        <v>0.35</v>
      </c>
      <c r="AT1545" s="2">
        <v>0.4</v>
      </c>
      <c r="AU1545" s="2">
        <v>100</v>
      </c>
      <c r="AV1545" s="2">
        <v>5.8926999999999996</v>
      </c>
      <c r="AW1545" s="2">
        <v>0.64</v>
      </c>
      <c r="AX1545" s="2">
        <v>0.7</v>
      </c>
      <c r="AY1545" s="2">
        <v>91.3</v>
      </c>
      <c r="AZ1545" s="2">
        <v>13.8941</v>
      </c>
      <c r="BA1545" s="2">
        <v>1.06</v>
      </c>
      <c r="BB1545" s="2">
        <v>1.3</v>
      </c>
      <c r="BC1545" s="2">
        <v>83.3</v>
      </c>
      <c r="BD1545" s="2">
        <v>30.584399999999999</v>
      </c>
      <c r="BE1545" s="4"/>
      <c r="BF1545" s="4"/>
    </row>
    <row r="1546" spans="1:58" x14ac:dyDescent="0.2">
      <c r="A1546" s="29">
        <v>1545</v>
      </c>
      <c r="B1546" s="7" t="s">
        <v>4</v>
      </c>
      <c r="C1546" s="3">
        <v>39974</v>
      </c>
      <c r="D1546" s="4" t="s">
        <v>3</v>
      </c>
      <c r="E1546" s="4" t="s">
        <v>165</v>
      </c>
      <c r="F1546" s="5" t="s">
        <v>190</v>
      </c>
      <c r="G1546" s="6">
        <v>0.77986111111111101</v>
      </c>
      <c r="H1546" s="6">
        <v>0.87430555555555556</v>
      </c>
      <c r="I1546" s="85">
        <f t="shared" si="24"/>
        <v>136.00000000000017</v>
      </c>
      <c r="J1546" s="86">
        <f>I1546*Segmentos!$D$7*(AH1546%)*IF(ISNUMBER(AI1546),AI1546%,0)</f>
        <v>1637657.6000000017</v>
      </c>
      <c r="K1546" s="86">
        <f>I1546*Segmentos!$D$7*(AL1546%)*IF(ISNUMBER(AM1546),AM1546%,0)</f>
        <v>2465136.0000000037</v>
      </c>
      <c r="L1546" s="4"/>
      <c r="M1546" s="2">
        <v>3.81</v>
      </c>
      <c r="N1546" s="2">
        <v>15.7</v>
      </c>
      <c r="O1546" s="2">
        <v>24.2</v>
      </c>
      <c r="P1546" s="2">
        <v>70.867500000000007</v>
      </c>
      <c r="Q1546" s="2">
        <v>3.51</v>
      </c>
      <c r="R1546" s="2">
        <v>14.7</v>
      </c>
      <c r="S1546" s="2">
        <v>23.9</v>
      </c>
      <c r="T1546" s="2">
        <v>10.8819</v>
      </c>
      <c r="U1546" s="2">
        <v>5.46</v>
      </c>
      <c r="V1546" s="2">
        <v>18.2</v>
      </c>
      <c r="W1546" s="2">
        <v>30</v>
      </c>
      <c r="X1546" s="2">
        <v>21.286200000000001</v>
      </c>
      <c r="Y1546" s="2">
        <v>3.95</v>
      </c>
      <c r="Z1546" s="2">
        <v>19</v>
      </c>
      <c r="AA1546" s="2">
        <v>20.8</v>
      </c>
      <c r="AB1546" s="2">
        <v>21.672799999999999</v>
      </c>
      <c r="AC1546" s="2">
        <v>2.79</v>
      </c>
      <c r="AD1546" s="2">
        <v>11.7</v>
      </c>
      <c r="AE1546" s="2">
        <v>23.8</v>
      </c>
      <c r="AF1546" s="2">
        <v>17.026599999999998</v>
      </c>
      <c r="AG1546" s="2">
        <v>3.01</v>
      </c>
      <c r="AH1546" s="22">
        <v>14.2</v>
      </c>
      <c r="AI1546" s="22">
        <v>21.2</v>
      </c>
      <c r="AJ1546" s="22">
        <v>26.5547</v>
      </c>
      <c r="AK1546" s="18">
        <v>4.54</v>
      </c>
      <c r="AL1546" s="18">
        <v>17.100000000000001</v>
      </c>
      <c r="AM1546" s="18">
        <v>26.5</v>
      </c>
      <c r="AN1546" s="2">
        <v>44.312800000000003</v>
      </c>
      <c r="AO1546" s="2">
        <v>2.0099999999999998</v>
      </c>
      <c r="AP1546" s="2">
        <v>11.6</v>
      </c>
      <c r="AQ1546" s="2">
        <v>17.399999999999999</v>
      </c>
      <c r="AR1546" s="2">
        <v>4.0872000000000002</v>
      </c>
      <c r="AS1546" s="2">
        <v>2.35</v>
      </c>
      <c r="AT1546" s="2">
        <v>14.3</v>
      </c>
      <c r="AU1546" s="2">
        <v>16.399999999999999</v>
      </c>
      <c r="AV1546" s="2">
        <v>9.6166</v>
      </c>
      <c r="AW1546" s="2">
        <v>5.07</v>
      </c>
      <c r="AX1546" s="2">
        <v>16.899999999999999</v>
      </c>
      <c r="AY1546" s="2">
        <v>30</v>
      </c>
      <c r="AZ1546" s="2">
        <v>27.0915</v>
      </c>
      <c r="BA1546" s="2">
        <v>4.2300000000000004</v>
      </c>
      <c r="BB1546" s="2">
        <v>16.8</v>
      </c>
      <c r="BC1546" s="2">
        <v>25.1</v>
      </c>
      <c r="BD1546" s="2">
        <v>30.072299999999998</v>
      </c>
      <c r="BE1546" s="4"/>
      <c r="BF1546" s="4"/>
    </row>
    <row r="1547" spans="1:58" x14ac:dyDescent="0.2">
      <c r="A1547" s="29">
        <v>1546</v>
      </c>
      <c r="B1547" s="7" t="s">
        <v>15</v>
      </c>
      <c r="C1547" s="3">
        <v>39975</v>
      </c>
      <c r="D1547" s="4" t="s">
        <v>13</v>
      </c>
      <c r="E1547" s="4" t="s">
        <v>164</v>
      </c>
      <c r="F1547" s="5" t="s">
        <v>191</v>
      </c>
      <c r="G1547" s="6">
        <v>0.875</v>
      </c>
      <c r="H1547" s="6">
        <v>0.91527777777777775</v>
      </c>
      <c r="I1547" s="85">
        <f t="shared" si="24"/>
        <v>57.999999999999957</v>
      </c>
      <c r="J1547" s="86">
        <f>I1547*Segmentos!$D$7*(AH1547%)*IF(ISNUMBER(AI1547),AI1547%,0)</f>
        <v>1590939.9999999988</v>
      </c>
      <c r="K1547" s="86">
        <f>I1547*Segmentos!$D$7*(AL1547%)*IF(ISNUMBER(AM1547),AM1547%,0)</f>
        <v>2208895.1999999983</v>
      </c>
      <c r="L1547" s="4"/>
      <c r="M1547" s="2">
        <v>8.26</v>
      </c>
      <c r="N1547" s="2">
        <v>21.2</v>
      </c>
      <c r="O1547" s="2">
        <v>39</v>
      </c>
      <c r="P1547" s="2">
        <v>84.788899999999998</v>
      </c>
      <c r="Q1547" s="2">
        <v>4.1399999999999997</v>
      </c>
      <c r="R1547" s="2">
        <v>11.7</v>
      </c>
      <c r="S1547" s="2">
        <v>35.5</v>
      </c>
      <c r="T1547" s="2">
        <v>7.0899000000000001</v>
      </c>
      <c r="U1547" s="2">
        <v>9.17</v>
      </c>
      <c r="V1547" s="2">
        <v>22.2</v>
      </c>
      <c r="W1547" s="2">
        <v>41.3</v>
      </c>
      <c r="X1547" s="2">
        <v>19.7378</v>
      </c>
      <c r="Y1547" s="2">
        <v>6.94</v>
      </c>
      <c r="Z1547" s="2">
        <v>19</v>
      </c>
      <c r="AA1547" s="2">
        <v>36.6</v>
      </c>
      <c r="AB1547" s="2">
        <v>21.039899999999999</v>
      </c>
      <c r="AC1547" s="2">
        <v>10.96</v>
      </c>
      <c r="AD1547" s="2">
        <v>27.4</v>
      </c>
      <c r="AE1547" s="2">
        <v>40</v>
      </c>
      <c r="AF1547" s="2">
        <v>36.921199999999999</v>
      </c>
      <c r="AG1547" s="2">
        <v>6.84</v>
      </c>
      <c r="AH1547" s="22">
        <v>21.1</v>
      </c>
      <c r="AI1547" s="22">
        <v>32.5</v>
      </c>
      <c r="AJ1547" s="22">
        <v>33.305399999999999</v>
      </c>
      <c r="AK1547" s="18">
        <v>9.5399999999999991</v>
      </c>
      <c r="AL1547" s="18">
        <v>21.3</v>
      </c>
      <c r="AM1547" s="18">
        <v>44.7</v>
      </c>
      <c r="AN1547" s="2">
        <v>51.483499999999999</v>
      </c>
      <c r="AO1547" s="2">
        <v>8.0399999999999991</v>
      </c>
      <c r="AP1547" s="2">
        <v>22.3</v>
      </c>
      <c r="AQ1547" s="2">
        <v>36.1</v>
      </c>
      <c r="AR1547" s="2">
        <v>9.0206999999999997</v>
      </c>
      <c r="AS1547" s="2">
        <v>4.7699999999999996</v>
      </c>
      <c r="AT1547" s="2">
        <v>14.3</v>
      </c>
      <c r="AU1547" s="2">
        <v>33.4</v>
      </c>
      <c r="AV1547" s="2">
        <v>10.789899999999999</v>
      </c>
      <c r="AW1547" s="2">
        <v>9.67</v>
      </c>
      <c r="AX1547" s="2">
        <v>23.9</v>
      </c>
      <c r="AY1547" s="2">
        <v>40.5</v>
      </c>
      <c r="AZ1547" s="2">
        <v>28.538</v>
      </c>
      <c r="BA1547" s="2">
        <v>9.27</v>
      </c>
      <c r="BB1547" s="2">
        <v>22.9</v>
      </c>
      <c r="BC1547" s="2">
        <v>40.6</v>
      </c>
      <c r="BD1547" s="2">
        <v>36.440300000000001</v>
      </c>
      <c r="BE1547" s="4"/>
      <c r="BF1547" s="4"/>
    </row>
    <row r="1548" spans="1:58" x14ac:dyDescent="0.2">
      <c r="A1548" s="29">
        <v>1547</v>
      </c>
      <c r="B1548" s="7" t="s">
        <v>118</v>
      </c>
      <c r="C1548" s="3">
        <v>39975</v>
      </c>
      <c r="D1548" s="4" t="s">
        <v>8</v>
      </c>
      <c r="E1548" s="4" t="s">
        <v>166</v>
      </c>
      <c r="F1548" s="5" t="s">
        <v>191</v>
      </c>
      <c r="G1548" s="6">
        <v>0.91874999999999996</v>
      </c>
      <c r="H1548" s="6">
        <v>0.99236111111111114</v>
      </c>
      <c r="I1548" s="85">
        <f t="shared" si="24"/>
        <v>106.0000000000001</v>
      </c>
      <c r="J1548" s="86">
        <f>I1548*Segmentos!$D$7*(AH1548%)*IF(ISNUMBER(AI1548),AI1548%,0)</f>
        <v>2340988.8000000021</v>
      </c>
      <c r="K1548" s="86">
        <f>I1548*Segmentos!$D$7*(AL1548%)*IF(ISNUMBER(AM1548),AM1548%,0)</f>
        <v>1606154.4000000013</v>
      </c>
      <c r="L1548" s="4"/>
      <c r="M1548" s="2">
        <v>4.6100000000000003</v>
      </c>
      <c r="N1548" s="2">
        <v>23.1</v>
      </c>
      <c r="O1548" s="2">
        <v>20</v>
      </c>
      <c r="P1548" s="2">
        <v>85.027699999999996</v>
      </c>
      <c r="Q1548" s="2">
        <v>4.75</v>
      </c>
      <c r="R1548" s="2">
        <v>19.5</v>
      </c>
      <c r="S1548" s="2">
        <v>24.4</v>
      </c>
      <c r="T1548" s="2">
        <v>14.599500000000001</v>
      </c>
      <c r="U1548" s="2">
        <v>3.32</v>
      </c>
      <c r="V1548" s="2">
        <v>20.8</v>
      </c>
      <c r="W1548" s="2">
        <v>16</v>
      </c>
      <c r="X1548" s="2">
        <v>12.847</v>
      </c>
      <c r="Y1548" s="2">
        <v>3.96</v>
      </c>
      <c r="Z1548" s="2">
        <v>22.6</v>
      </c>
      <c r="AA1548" s="2">
        <v>17.5</v>
      </c>
      <c r="AB1548" s="2">
        <v>21.545400000000001</v>
      </c>
      <c r="AC1548" s="2">
        <v>5.96</v>
      </c>
      <c r="AD1548" s="2">
        <v>26.9</v>
      </c>
      <c r="AE1548" s="2">
        <v>22.2</v>
      </c>
      <c r="AF1548" s="2">
        <v>36.035899999999998</v>
      </c>
      <c r="AG1548" s="2">
        <v>5.52</v>
      </c>
      <c r="AH1548" s="22">
        <v>25.8</v>
      </c>
      <c r="AI1548" s="22">
        <v>21.4</v>
      </c>
      <c r="AJ1548" s="22">
        <v>48.263599999999997</v>
      </c>
      <c r="AK1548" s="18">
        <v>3.79</v>
      </c>
      <c r="AL1548" s="18">
        <v>20.7</v>
      </c>
      <c r="AM1548" s="18">
        <v>18.3</v>
      </c>
      <c r="AN1548" s="2">
        <v>36.764099999999999</v>
      </c>
      <c r="AO1548" s="2">
        <v>4.0199999999999996</v>
      </c>
      <c r="AP1548" s="2">
        <v>19.600000000000001</v>
      </c>
      <c r="AQ1548" s="2">
        <v>20.6</v>
      </c>
      <c r="AR1548" s="2">
        <v>8.1053999999999995</v>
      </c>
      <c r="AS1548" s="2">
        <v>2.68</v>
      </c>
      <c r="AT1548" s="2">
        <v>16.899999999999999</v>
      </c>
      <c r="AU1548" s="2">
        <v>15.8</v>
      </c>
      <c r="AV1548" s="2">
        <v>10.876200000000001</v>
      </c>
      <c r="AW1548" s="2">
        <v>4.2699999999999996</v>
      </c>
      <c r="AX1548" s="2">
        <v>23.5</v>
      </c>
      <c r="AY1548" s="2">
        <v>18.100000000000001</v>
      </c>
      <c r="AZ1548" s="2">
        <v>22.610800000000001</v>
      </c>
      <c r="BA1548" s="2">
        <v>6.15</v>
      </c>
      <c r="BB1548" s="2">
        <v>27.4</v>
      </c>
      <c r="BC1548" s="2">
        <v>22.5</v>
      </c>
      <c r="BD1548" s="2">
        <v>43.435200000000002</v>
      </c>
      <c r="BE1548" s="4"/>
      <c r="BF1548" s="4"/>
    </row>
    <row r="1549" spans="1:58" x14ac:dyDescent="0.2">
      <c r="A1549" s="29">
        <v>1548</v>
      </c>
      <c r="B1549" s="7" t="s">
        <v>5</v>
      </c>
      <c r="C1549" s="3">
        <v>39975</v>
      </c>
      <c r="D1549" s="4" t="s">
        <v>3</v>
      </c>
      <c r="E1549" s="4" t="s">
        <v>164</v>
      </c>
      <c r="F1549" s="5" t="s">
        <v>191</v>
      </c>
      <c r="G1549" s="6">
        <v>0.87430555555555556</v>
      </c>
      <c r="H1549" s="6">
        <v>0.93680555555555556</v>
      </c>
      <c r="I1549" s="85">
        <f t="shared" si="24"/>
        <v>90</v>
      </c>
      <c r="J1549" s="86">
        <f>I1549*Segmentos!$D$7*(AH1549%)*IF(ISNUMBER(AI1549),AI1549%,0)</f>
        <v>2901852</v>
      </c>
      <c r="K1549" s="86">
        <f>I1549*Segmentos!$D$7*(AL1549%)*IF(ISNUMBER(AM1549),AM1549%,0)</f>
        <v>2081159.9999999998</v>
      </c>
      <c r="L1549" s="4"/>
      <c r="M1549" s="2">
        <v>6.86</v>
      </c>
      <c r="N1549" s="2">
        <v>23.9</v>
      </c>
      <c r="O1549" s="2">
        <v>28.7</v>
      </c>
      <c r="P1549" s="2">
        <v>84.035300000000007</v>
      </c>
      <c r="Q1549" s="2">
        <v>5.49</v>
      </c>
      <c r="R1549" s="2">
        <v>15.1</v>
      </c>
      <c r="S1549" s="2">
        <v>36.4</v>
      </c>
      <c r="T1549" s="2">
        <v>11.2202</v>
      </c>
      <c r="U1549" s="2">
        <v>5.72</v>
      </c>
      <c r="V1549" s="2">
        <v>23.7</v>
      </c>
      <c r="W1549" s="2">
        <v>24.2</v>
      </c>
      <c r="X1549" s="2">
        <v>14.7013</v>
      </c>
      <c r="Y1549" s="2">
        <v>7.3</v>
      </c>
      <c r="Z1549" s="2">
        <v>25.2</v>
      </c>
      <c r="AA1549" s="2">
        <v>29</v>
      </c>
      <c r="AB1549" s="2">
        <v>26.417200000000001</v>
      </c>
      <c r="AC1549" s="2">
        <v>7.88</v>
      </c>
      <c r="AD1549" s="2">
        <v>27.4</v>
      </c>
      <c r="AE1549" s="2">
        <v>28.7</v>
      </c>
      <c r="AF1549" s="2">
        <v>31.6966</v>
      </c>
      <c r="AG1549" s="2">
        <v>8.06</v>
      </c>
      <c r="AH1549" s="22">
        <v>27.7</v>
      </c>
      <c r="AI1549" s="22">
        <v>29.1</v>
      </c>
      <c r="AJ1549" s="22">
        <v>46.870600000000003</v>
      </c>
      <c r="AK1549" s="18">
        <v>5.77</v>
      </c>
      <c r="AL1549" s="18">
        <v>20.5</v>
      </c>
      <c r="AM1549" s="18">
        <v>28.2</v>
      </c>
      <c r="AN1549" s="2">
        <v>37.164700000000003</v>
      </c>
      <c r="AO1549" s="2">
        <v>4.29</v>
      </c>
      <c r="AP1549" s="2">
        <v>20.2</v>
      </c>
      <c r="AQ1549" s="2">
        <v>21.2</v>
      </c>
      <c r="AR1549" s="2">
        <v>5.7488000000000001</v>
      </c>
      <c r="AS1549" s="2">
        <v>5.89</v>
      </c>
      <c r="AT1549" s="2">
        <v>22</v>
      </c>
      <c r="AU1549" s="2">
        <v>26.8</v>
      </c>
      <c r="AV1549" s="2">
        <v>15.890700000000001</v>
      </c>
      <c r="AW1549" s="2">
        <v>7.29</v>
      </c>
      <c r="AX1549" s="2">
        <v>25.3</v>
      </c>
      <c r="AY1549" s="2">
        <v>28.8</v>
      </c>
      <c r="AZ1549" s="2">
        <v>25.673400000000001</v>
      </c>
      <c r="BA1549" s="2">
        <v>7.83</v>
      </c>
      <c r="BB1549" s="2">
        <v>25.1</v>
      </c>
      <c r="BC1549" s="2">
        <v>31.2</v>
      </c>
      <c r="BD1549" s="2">
        <v>36.7224</v>
      </c>
      <c r="BE1549" s="4"/>
      <c r="BF1549" s="4"/>
    </row>
    <row r="1550" spans="1:58" x14ac:dyDescent="0.2">
      <c r="A1550" s="29">
        <v>1549</v>
      </c>
      <c r="B1550" s="7" t="s">
        <v>49</v>
      </c>
      <c r="C1550" s="3">
        <v>39975</v>
      </c>
      <c r="D1550" s="4" t="s">
        <v>28</v>
      </c>
      <c r="E1550" s="4" t="s">
        <v>168</v>
      </c>
      <c r="F1550" s="5" t="s">
        <v>191</v>
      </c>
      <c r="G1550" s="6">
        <v>0.91736111111111107</v>
      </c>
      <c r="H1550" s="6">
        <v>6.2500000000000003E-3</v>
      </c>
      <c r="I1550" s="85">
        <f t="shared" si="24"/>
        <v>128.00000000000009</v>
      </c>
      <c r="J1550" s="86">
        <f>I1550*Segmentos!$D$7*(AH1550%)*IF(ISNUMBER(AI1550),AI1550%,0)</f>
        <v>955187.20000000077</v>
      </c>
      <c r="K1550" s="86">
        <f>I1550*Segmentos!$D$7*(AL1550%)*IF(ISNUMBER(AM1550),AM1550%,0)</f>
        <v>396748.80000000034</v>
      </c>
      <c r="L1550" s="4" t="s">
        <v>387</v>
      </c>
      <c r="M1550" s="2">
        <v>1.29</v>
      </c>
      <c r="N1550" s="2">
        <v>7.5</v>
      </c>
      <c r="O1550" s="2">
        <v>17.3</v>
      </c>
      <c r="P1550" s="2">
        <v>94.511200000000002</v>
      </c>
      <c r="Q1550" s="2">
        <v>0.66</v>
      </c>
      <c r="R1550" s="2">
        <v>5</v>
      </c>
      <c r="S1550" s="2">
        <v>13.3</v>
      </c>
      <c r="T1550" s="2">
        <v>8.0937000000000001</v>
      </c>
      <c r="U1550" s="2">
        <v>1</v>
      </c>
      <c r="V1550" s="2">
        <v>6.7</v>
      </c>
      <c r="W1550" s="2">
        <v>14.8</v>
      </c>
      <c r="X1550" s="2">
        <v>15.3658</v>
      </c>
      <c r="Y1550" s="2">
        <v>1.47</v>
      </c>
      <c r="Z1550" s="2">
        <v>7.8</v>
      </c>
      <c r="AA1550" s="2">
        <v>19</v>
      </c>
      <c r="AB1550" s="2">
        <v>31.939499999999999</v>
      </c>
      <c r="AC1550" s="2">
        <v>1.62</v>
      </c>
      <c r="AD1550" s="2">
        <v>8.9</v>
      </c>
      <c r="AE1550" s="2">
        <v>18.2</v>
      </c>
      <c r="AF1550" s="2">
        <v>39.112200000000001</v>
      </c>
      <c r="AG1550" s="2">
        <v>1.86</v>
      </c>
      <c r="AH1550" s="22">
        <v>8.8000000000000007</v>
      </c>
      <c r="AI1550" s="22">
        <v>21.2</v>
      </c>
      <c r="AJ1550" s="22">
        <v>64.819900000000004</v>
      </c>
      <c r="AK1550" s="18">
        <v>0.77</v>
      </c>
      <c r="AL1550" s="18">
        <v>6.3</v>
      </c>
      <c r="AM1550" s="18">
        <v>12.3</v>
      </c>
      <c r="AN1550" s="2">
        <v>29.691400000000002</v>
      </c>
      <c r="AO1550" s="2">
        <v>0.24</v>
      </c>
      <c r="AP1550" s="2">
        <v>4.4000000000000004</v>
      </c>
      <c r="AQ1550" s="2">
        <v>5.4</v>
      </c>
      <c r="AR1550" s="2">
        <v>1.893</v>
      </c>
      <c r="AS1550" s="2">
        <v>1.38</v>
      </c>
      <c r="AT1550" s="2">
        <v>5.7</v>
      </c>
      <c r="AU1550" s="2">
        <v>24.3</v>
      </c>
      <c r="AV1550" s="2">
        <v>22.2469</v>
      </c>
      <c r="AW1550" s="2">
        <v>1.62</v>
      </c>
      <c r="AX1550" s="2">
        <v>7.6</v>
      </c>
      <c r="AY1550" s="2">
        <v>21.3</v>
      </c>
      <c r="AZ1550" s="2">
        <v>34.252600000000001</v>
      </c>
      <c r="BA1550" s="2">
        <v>1.29</v>
      </c>
      <c r="BB1550" s="2">
        <v>9.1999999999999993</v>
      </c>
      <c r="BC1550" s="2">
        <v>13.9</v>
      </c>
      <c r="BD1550" s="2">
        <v>36.118699999999997</v>
      </c>
      <c r="BE1550" s="4"/>
      <c r="BF1550" s="4"/>
    </row>
    <row r="1551" spans="1:58" x14ac:dyDescent="0.2">
      <c r="A1551" s="29">
        <v>1550</v>
      </c>
      <c r="B1551" s="7" t="s">
        <v>18</v>
      </c>
      <c r="C1551" s="3">
        <v>39975</v>
      </c>
      <c r="D1551" s="4" t="s">
        <v>17</v>
      </c>
      <c r="E1551" s="4" t="s">
        <v>168</v>
      </c>
      <c r="F1551" s="5" t="s">
        <v>191</v>
      </c>
      <c r="G1551" s="6">
        <v>0.8340277777777777</v>
      </c>
      <c r="H1551" s="6">
        <v>0.9145833333333333</v>
      </c>
      <c r="I1551" s="85">
        <f t="shared" si="24"/>
        <v>116.00000000000007</v>
      </c>
      <c r="J1551" s="86">
        <f>I1551*Segmentos!$D$7*(AH1551%)*IF(ISNUMBER(AI1551),AI1551%,0)</f>
        <v>391059.20000000024</v>
      </c>
      <c r="K1551" s="86">
        <f>I1551*Segmentos!$D$7*(AL1551%)*IF(ISNUMBER(AM1551),AM1551%,0)</f>
        <v>277472.00000000017</v>
      </c>
      <c r="L1551" s="4" t="s">
        <v>386</v>
      </c>
      <c r="M1551" s="2">
        <v>0.71</v>
      </c>
      <c r="N1551" s="2">
        <v>3.1</v>
      </c>
      <c r="O1551" s="2">
        <v>23</v>
      </c>
      <c r="P1551" s="2">
        <v>94.0655</v>
      </c>
      <c r="Q1551" s="2">
        <v>0.02</v>
      </c>
      <c r="R1551" s="2">
        <v>0.2</v>
      </c>
      <c r="S1551" s="2">
        <v>6.9</v>
      </c>
      <c r="T1551" s="2">
        <v>0.3448</v>
      </c>
      <c r="U1551" s="2">
        <v>0.01</v>
      </c>
      <c r="V1551" s="2">
        <v>0.5</v>
      </c>
      <c r="W1551" s="2">
        <v>1.8</v>
      </c>
      <c r="X1551" s="2">
        <v>0.25009999999999999</v>
      </c>
      <c r="Y1551" s="2">
        <v>0.38</v>
      </c>
      <c r="Z1551" s="2">
        <v>1.9</v>
      </c>
      <c r="AA1551" s="2">
        <v>20.3</v>
      </c>
      <c r="AB1551" s="2">
        <v>14.838100000000001</v>
      </c>
      <c r="AC1551" s="2">
        <v>1.81</v>
      </c>
      <c r="AD1551" s="2">
        <v>7.3</v>
      </c>
      <c r="AE1551" s="2">
        <v>24.9</v>
      </c>
      <c r="AF1551" s="2">
        <v>78.632599999999996</v>
      </c>
      <c r="AG1551" s="2">
        <v>0.85</v>
      </c>
      <c r="AH1551" s="22">
        <v>4.3</v>
      </c>
      <c r="AI1551" s="22">
        <v>19.600000000000001</v>
      </c>
      <c r="AJ1551" s="22">
        <v>53.330599999999997</v>
      </c>
      <c r="AK1551" s="18">
        <v>0.57999999999999996</v>
      </c>
      <c r="AL1551" s="18">
        <v>2</v>
      </c>
      <c r="AM1551" s="18">
        <v>29.9</v>
      </c>
      <c r="AN1551" s="2">
        <v>40.734900000000003</v>
      </c>
      <c r="AO1551" s="2">
        <v>0.08</v>
      </c>
      <c r="AP1551" s="2">
        <v>1.5</v>
      </c>
      <c r="AQ1551" s="2">
        <v>5.0999999999999996</v>
      </c>
      <c r="AR1551" s="2">
        <v>1.1275999999999999</v>
      </c>
      <c r="AS1551" s="2">
        <v>0.1</v>
      </c>
      <c r="AT1551" s="2">
        <v>0.4</v>
      </c>
      <c r="AU1551" s="2">
        <v>25.8</v>
      </c>
      <c r="AV1551" s="2">
        <v>3.0527000000000002</v>
      </c>
      <c r="AW1551" s="2">
        <v>0.96</v>
      </c>
      <c r="AX1551" s="2">
        <v>4.2</v>
      </c>
      <c r="AY1551" s="2">
        <v>22.5</v>
      </c>
      <c r="AZ1551" s="2">
        <v>36.474200000000003</v>
      </c>
      <c r="BA1551" s="2">
        <v>1.05</v>
      </c>
      <c r="BB1551" s="2">
        <v>4.2</v>
      </c>
      <c r="BC1551" s="2">
        <v>25.1</v>
      </c>
      <c r="BD1551" s="2">
        <v>53.411099999999998</v>
      </c>
      <c r="BE1551" s="4"/>
      <c r="BF1551" s="4"/>
    </row>
    <row r="1552" spans="1:58" x14ac:dyDescent="0.2">
      <c r="A1552" s="29">
        <v>1551</v>
      </c>
      <c r="B1552" s="7" t="s">
        <v>9</v>
      </c>
      <c r="C1552" s="3">
        <v>39975</v>
      </c>
      <c r="D1552" s="4" t="s">
        <v>8</v>
      </c>
      <c r="E1552" s="4" t="s">
        <v>168</v>
      </c>
      <c r="F1552" s="5" t="s">
        <v>191</v>
      </c>
      <c r="G1552" s="6">
        <v>0.78611111111111109</v>
      </c>
      <c r="H1552" s="6">
        <v>0.87361111111111101</v>
      </c>
      <c r="I1552" s="85">
        <f t="shared" si="24"/>
        <v>125.99999999999987</v>
      </c>
      <c r="J1552" s="86">
        <f>I1552*Segmentos!$D$7*(AH1552%)*IF(ISNUMBER(AI1552),AI1552%,0)</f>
        <v>1637344.7999999982</v>
      </c>
      <c r="K1552" s="86">
        <f>I1552*Segmentos!$D$7*(AL1552%)*IF(ISNUMBER(AM1552),AM1552%,0)</f>
        <v>2243807.9999999981</v>
      </c>
      <c r="L1552" s="4" t="s">
        <v>385</v>
      </c>
      <c r="M1552" s="2">
        <v>3.88</v>
      </c>
      <c r="N1552" s="2">
        <v>14.3</v>
      </c>
      <c r="O1552" s="2">
        <v>27.1</v>
      </c>
      <c r="P1552" s="2">
        <v>84.477000000000004</v>
      </c>
      <c r="Q1552" s="2">
        <v>2.89</v>
      </c>
      <c r="R1552" s="2">
        <v>10.8</v>
      </c>
      <c r="S1552" s="2">
        <v>26.9</v>
      </c>
      <c r="T1552" s="2">
        <v>10.5212</v>
      </c>
      <c r="U1552" s="2">
        <v>2.21</v>
      </c>
      <c r="V1552" s="2">
        <v>9.1</v>
      </c>
      <c r="W1552" s="2">
        <v>24.3</v>
      </c>
      <c r="X1552" s="2">
        <v>10.1006</v>
      </c>
      <c r="Y1552" s="2">
        <v>4.3499999999999996</v>
      </c>
      <c r="Z1552" s="2">
        <v>14.8</v>
      </c>
      <c r="AA1552" s="2">
        <v>29.4</v>
      </c>
      <c r="AB1552" s="2">
        <v>27.9787</v>
      </c>
      <c r="AC1552" s="2">
        <v>5.01</v>
      </c>
      <c r="AD1552" s="2">
        <v>19.100000000000001</v>
      </c>
      <c r="AE1552" s="2">
        <v>26.3</v>
      </c>
      <c r="AF1552" s="2">
        <v>35.876399999999997</v>
      </c>
      <c r="AG1552" s="2">
        <v>3.25</v>
      </c>
      <c r="AH1552" s="22">
        <v>14.7</v>
      </c>
      <c r="AI1552" s="22">
        <v>22.1</v>
      </c>
      <c r="AJ1552" s="22">
        <v>33.557099999999998</v>
      </c>
      <c r="AK1552" s="18">
        <v>4.4400000000000004</v>
      </c>
      <c r="AL1552" s="18">
        <v>14</v>
      </c>
      <c r="AM1552" s="18">
        <v>31.8</v>
      </c>
      <c r="AN1552" s="2">
        <v>50.919899999999998</v>
      </c>
      <c r="AO1552" s="2">
        <v>0.6</v>
      </c>
      <c r="AP1552" s="2">
        <v>6.1</v>
      </c>
      <c r="AQ1552" s="2">
        <v>9.8000000000000007</v>
      </c>
      <c r="AR1552" s="2">
        <v>1.4322999999999999</v>
      </c>
      <c r="AS1552" s="2">
        <v>1.62</v>
      </c>
      <c r="AT1552" s="2">
        <v>8.4</v>
      </c>
      <c r="AU1552" s="2">
        <v>19.3</v>
      </c>
      <c r="AV1552" s="2">
        <v>7.7881999999999998</v>
      </c>
      <c r="AW1552" s="2">
        <v>4.99</v>
      </c>
      <c r="AX1552" s="2">
        <v>20</v>
      </c>
      <c r="AY1552" s="2">
        <v>25</v>
      </c>
      <c r="AZ1552" s="2">
        <v>31.276</v>
      </c>
      <c r="BA1552" s="2">
        <v>5.27</v>
      </c>
      <c r="BB1552" s="2">
        <v>15.8</v>
      </c>
      <c r="BC1552" s="2">
        <v>33.299999999999997</v>
      </c>
      <c r="BD1552" s="2">
        <v>43.980499999999999</v>
      </c>
      <c r="BE1552" s="4"/>
      <c r="BF1552" s="4"/>
    </row>
    <row r="1553" spans="1:58" x14ac:dyDescent="0.2">
      <c r="A1553" s="29">
        <v>1552</v>
      </c>
      <c r="B1553" s="7" t="s">
        <v>1</v>
      </c>
      <c r="C1553" s="3">
        <v>39975</v>
      </c>
      <c r="D1553" s="4" t="s">
        <v>0</v>
      </c>
      <c r="E1553" s="4" t="s">
        <v>163</v>
      </c>
      <c r="F1553" s="5" t="s">
        <v>191</v>
      </c>
      <c r="G1553" s="6">
        <v>0.85416666666666663</v>
      </c>
      <c r="H1553" s="6">
        <v>0.88402777777777775</v>
      </c>
      <c r="I1553" s="85">
        <f t="shared" si="24"/>
        <v>43.000000000000007</v>
      </c>
      <c r="J1553" s="86">
        <f>I1553*Segmentos!$D$7*(AH1553%)*IF(ISNUMBER(AI1553),AI1553%,0)</f>
        <v>1115523.2000000004</v>
      </c>
      <c r="K1553" s="86">
        <f>I1553*Segmentos!$D$7*(AL1553%)*IF(ISNUMBER(AM1553),AM1553%,0)</f>
        <v>1092303.2000000004</v>
      </c>
      <c r="L1553" s="4"/>
      <c r="M1553" s="2">
        <v>6.4</v>
      </c>
      <c r="N1553" s="2">
        <v>11.7</v>
      </c>
      <c r="O1553" s="2">
        <v>54.9</v>
      </c>
      <c r="P1553" s="2">
        <v>77.989000000000004</v>
      </c>
      <c r="Q1553" s="2">
        <v>5.61</v>
      </c>
      <c r="R1553" s="2">
        <v>9.6</v>
      </c>
      <c r="S1553" s="2">
        <v>58.4</v>
      </c>
      <c r="T1553" s="2">
        <v>11.4032</v>
      </c>
      <c r="U1553" s="2">
        <v>6.53</v>
      </c>
      <c r="V1553" s="2">
        <v>11</v>
      </c>
      <c r="W1553" s="2">
        <v>59.5</v>
      </c>
      <c r="X1553" s="2">
        <v>16.688199999999998</v>
      </c>
      <c r="Y1553" s="2">
        <v>5.88</v>
      </c>
      <c r="Z1553" s="2">
        <v>13.1</v>
      </c>
      <c r="AA1553" s="2">
        <v>44.9</v>
      </c>
      <c r="AB1553" s="2">
        <v>21.167999999999999</v>
      </c>
      <c r="AC1553" s="2">
        <v>7.18</v>
      </c>
      <c r="AD1553" s="2">
        <v>11.8</v>
      </c>
      <c r="AE1553" s="2">
        <v>60.7</v>
      </c>
      <c r="AF1553" s="2">
        <v>28.729600000000001</v>
      </c>
      <c r="AG1553" s="2">
        <v>6.46</v>
      </c>
      <c r="AH1553" s="22">
        <v>12.1</v>
      </c>
      <c r="AI1553" s="22">
        <v>53.6</v>
      </c>
      <c r="AJ1553" s="22">
        <v>37.352800000000002</v>
      </c>
      <c r="AK1553" s="18">
        <v>6.34</v>
      </c>
      <c r="AL1553" s="18">
        <v>11.3</v>
      </c>
      <c r="AM1553" s="18">
        <v>56.2</v>
      </c>
      <c r="AN1553" s="2">
        <v>40.636200000000002</v>
      </c>
      <c r="AO1553" s="2">
        <v>4.4800000000000004</v>
      </c>
      <c r="AP1553" s="2">
        <v>8.6999999999999993</v>
      </c>
      <c r="AQ1553" s="2">
        <v>51.2</v>
      </c>
      <c r="AR1553" s="2">
        <v>5.9657999999999998</v>
      </c>
      <c r="AS1553" s="2">
        <v>6.69</v>
      </c>
      <c r="AT1553" s="2">
        <v>9.8000000000000007</v>
      </c>
      <c r="AU1553" s="2">
        <v>68.2</v>
      </c>
      <c r="AV1553" s="2">
        <v>17.9724</v>
      </c>
      <c r="AW1553" s="2">
        <v>8.43</v>
      </c>
      <c r="AX1553" s="2">
        <v>14.2</v>
      </c>
      <c r="AY1553" s="2">
        <v>59.2</v>
      </c>
      <c r="AZ1553" s="2">
        <v>29.548500000000001</v>
      </c>
      <c r="BA1553" s="2">
        <v>5.25</v>
      </c>
      <c r="BB1553" s="2">
        <v>11.6</v>
      </c>
      <c r="BC1553" s="2">
        <v>45.3</v>
      </c>
      <c r="BD1553" s="2">
        <v>24.502400000000002</v>
      </c>
      <c r="BE1553" s="4"/>
      <c r="BF1553" s="4"/>
    </row>
    <row r="1554" spans="1:58" x14ac:dyDescent="0.2">
      <c r="A1554" s="29">
        <v>1553</v>
      </c>
      <c r="B1554" s="7" t="s">
        <v>36</v>
      </c>
      <c r="C1554" s="3">
        <v>39975</v>
      </c>
      <c r="D1554" s="4" t="s">
        <v>13</v>
      </c>
      <c r="E1554" s="4" t="s">
        <v>163</v>
      </c>
      <c r="F1554" s="5" t="s">
        <v>191</v>
      </c>
      <c r="G1554" s="6">
        <v>0.92013888888888884</v>
      </c>
      <c r="H1554" s="6">
        <v>0.94236111111111109</v>
      </c>
      <c r="I1554" s="85">
        <f t="shared" si="24"/>
        <v>32.000000000000043</v>
      </c>
      <c r="J1554" s="86">
        <f>I1554*Segmentos!$D$7*(AH1554%)*IF(ISNUMBER(AI1554),AI1554%,0)</f>
        <v>1088985.6000000013</v>
      </c>
      <c r="K1554" s="86">
        <f>I1554*Segmentos!$D$7*(AL1554%)*IF(ISNUMBER(AM1554),AM1554%,0)</f>
        <v>2001920.000000003</v>
      </c>
      <c r="L1554" s="4"/>
      <c r="M1554" s="2">
        <v>12.27</v>
      </c>
      <c r="N1554" s="2">
        <v>18.600000000000001</v>
      </c>
      <c r="O1554" s="2">
        <v>66</v>
      </c>
      <c r="P1554" s="2">
        <v>82.084999999999994</v>
      </c>
      <c r="Q1554" s="2">
        <v>8.6</v>
      </c>
      <c r="R1554" s="2">
        <v>13.2</v>
      </c>
      <c r="S1554" s="2">
        <v>65.2</v>
      </c>
      <c r="T1554" s="2">
        <v>9.5996000000000006</v>
      </c>
      <c r="U1554" s="2">
        <v>12.58</v>
      </c>
      <c r="V1554" s="2">
        <v>22.1</v>
      </c>
      <c r="W1554" s="2">
        <v>57</v>
      </c>
      <c r="X1554" s="2">
        <v>17.642399999999999</v>
      </c>
      <c r="Y1554" s="2">
        <v>14.39</v>
      </c>
      <c r="Z1554" s="2">
        <v>21.8</v>
      </c>
      <c r="AA1554" s="2">
        <v>66</v>
      </c>
      <c r="AB1554" s="2">
        <v>28.4285</v>
      </c>
      <c r="AC1554" s="2">
        <v>12.03</v>
      </c>
      <c r="AD1554" s="2">
        <v>16.2</v>
      </c>
      <c r="AE1554" s="2">
        <v>74</v>
      </c>
      <c r="AF1554" s="2">
        <v>26.4145</v>
      </c>
      <c r="AG1554" s="2">
        <v>8.5299999999999994</v>
      </c>
      <c r="AH1554" s="22">
        <v>13.7</v>
      </c>
      <c r="AI1554" s="22">
        <v>62.1</v>
      </c>
      <c r="AJ1554" s="22">
        <v>27.072600000000001</v>
      </c>
      <c r="AK1554" s="18">
        <v>15.64</v>
      </c>
      <c r="AL1554" s="18">
        <v>23</v>
      </c>
      <c r="AM1554" s="18">
        <v>68</v>
      </c>
      <c r="AN1554" s="2">
        <v>55.0124</v>
      </c>
      <c r="AO1554" s="2">
        <v>14.14</v>
      </c>
      <c r="AP1554" s="2">
        <v>22.3</v>
      </c>
      <c r="AQ1554" s="2">
        <v>63.5</v>
      </c>
      <c r="AR1554" s="2">
        <v>10.3353</v>
      </c>
      <c r="AS1554" s="2">
        <v>12.21</v>
      </c>
      <c r="AT1554" s="2">
        <v>18.100000000000001</v>
      </c>
      <c r="AU1554" s="2">
        <v>67.599999999999994</v>
      </c>
      <c r="AV1554" s="2">
        <v>17.998100000000001</v>
      </c>
      <c r="AW1554" s="2">
        <v>13.45</v>
      </c>
      <c r="AX1554" s="2">
        <v>20.3</v>
      </c>
      <c r="AY1554" s="2">
        <v>66.3</v>
      </c>
      <c r="AZ1554" s="2">
        <v>25.8782</v>
      </c>
      <c r="BA1554" s="2">
        <v>10.88</v>
      </c>
      <c r="BB1554" s="2">
        <v>16.600000000000001</v>
      </c>
      <c r="BC1554" s="2">
        <v>65.5</v>
      </c>
      <c r="BD1554" s="2">
        <v>27.8734</v>
      </c>
      <c r="BE1554" s="4"/>
      <c r="BF1554" s="4"/>
    </row>
    <row r="1555" spans="1:58" x14ac:dyDescent="0.2">
      <c r="A1555" s="29">
        <v>1554</v>
      </c>
      <c r="B1555" s="7" t="s">
        <v>88</v>
      </c>
      <c r="C1555" s="3">
        <v>39975</v>
      </c>
      <c r="D1555" s="4" t="s">
        <v>13</v>
      </c>
      <c r="E1555" s="4" t="s">
        <v>163</v>
      </c>
      <c r="F1555" s="5" t="s">
        <v>191</v>
      </c>
      <c r="G1555" s="6">
        <v>0.91874999999999996</v>
      </c>
      <c r="H1555" s="6">
        <v>0.92013888888888884</v>
      </c>
      <c r="I1555" s="85">
        <f t="shared" si="24"/>
        <v>1.9999999999999929</v>
      </c>
      <c r="J1555" s="86">
        <f>I1555*Segmentos!$D$7*(AH1555%)*IF(ISNUMBER(AI1555),AI1555%,0)</f>
        <v>61171.199999999793</v>
      </c>
      <c r="K1555" s="86">
        <f>I1555*Segmentos!$D$7*(AL1555%)*IF(ISNUMBER(AM1555),AM1555%,0)</f>
        <v>108222.39999999962</v>
      </c>
      <c r="L1555" s="4"/>
      <c r="M1555" s="2">
        <v>10.7</v>
      </c>
      <c r="N1555" s="2">
        <v>11.3</v>
      </c>
      <c r="O1555" s="2">
        <v>94.5</v>
      </c>
      <c r="P1555" s="2">
        <v>83.750100000000003</v>
      </c>
      <c r="Q1555" s="2">
        <v>6.18</v>
      </c>
      <c r="R1555" s="2">
        <v>6.4</v>
      </c>
      <c r="S1555" s="2">
        <v>97.2</v>
      </c>
      <c r="T1555" s="2">
        <v>8.0686</v>
      </c>
      <c r="U1555" s="2">
        <v>10.77</v>
      </c>
      <c r="V1555" s="2">
        <v>11.2</v>
      </c>
      <c r="W1555" s="2">
        <v>95.8</v>
      </c>
      <c r="X1555" s="2">
        <v>17.666399999999999</v>
      </c>
      <c r="Y1555" s="2">
        <v>10.44</v>
      </c>
      <c r="Z1555" s="2">
        <v>11.2</v>
      </c>
      <c r="AA1555" s="2">
        <v>93.2</v>
      </c>
      <c r="AB1555" s="2">
        <v>24.1266</v>
      </c>
      <c r="AC1555" s="2">
        <v>13.19</v>
      </c>
      <c r="AD1555" s="2">
        <v>14</v>
      </c>
      <c r="AE1555" s="2">
        <v>94.2</v>
      </c>
      <c r="AF1555" s="2">
        <v>33.888599999999997</v>
      </c>
      <c r="AG1555" s="2">
        <v>7.6</v>
      </c>
      <c r="AH1555" s="22">
        <v>8.1</v>
      </c>
      <c r="AI1555" s="22">
        <v>94.4</v>
      </c>
      <c r="AJ1555" s="22">
        <v>28.227900000000002</v>
      </c>
      <c r="AK1555" s="18">
        <v>13.5</v>
      </c>
      <c r="AL1555" s="18">
        <v>14.3</v>
      </c>
      <c r="AM1555" s="18">
        <v>94.6</v>
      </c>
      <c r="AN1555" s="2">
        <v>55.522199999999998</v>
      </c>
      <c r="AO1555" s="2">
        <v>10.91</v>
      </c>
      <c r="AP1555" s="2">
        <v>11.6</v>
      </c>
      <c r="AQ1555" s="2">
        <v>94.2</v>
      </c>
      <c r="AR1555" s="2">
        <v>9.3339999999999996</v>
      </c>
      <c r="AS1555" s="2">
        <v>7.85</v>
      </c>
      <c r="AT1555" s="2">
        <v>8.3000000000000007</v>
      </c>
      <c r="AU1555" s="2">
        <v>94.3</v>
      </c>
      <c r="AV1555" s="2">
        <v>13.5328</v>
      </c>
      <c r="AW1555" s="2">
        <v>13.48</v>
      </c>
      <c r="AX1555" s="2">
        <v>14.3</v>
      </c>
      <c r="AY1555" s="2">
        <v>93.9</v>
      </c>
      <c r="AZ1555" s="2">
        <v>30.3294</v>
      </c>
      <c r="BA1555" s="2">
        <v>10.19</v>
      </c>
      <c r="BB1555" s="2">
        <v>10.7</v>
      </c>
      <c r="BC1555" s="2">
        <v>95.3</v>
      </c>
      <c r="BD1555" s="2">
        <v>30.553899999999999</v>
      </c>
      <c r="BE1555" s="4"/>
      <c r="BF1555" s="4"/>
    </row>
    <row r="1556" spans="1:58" x14ac:dyDescent="0.2">
      <c r="A1556" s="29">
        <v>1555</v>
      </c>
      <c r="B1556" s="7" t="s">
        <v>30</v>
      </c>
      <c r="C1556" s="3">
        <v>39975</v>
      </c>
      <c r="D1556" s="4" t="s">
        <v>28</v>
      </c>
      <c r="E1556" s="4" t="s">
        <v>163</v>
      </c>
      <c r="F1556" s="5" t="s">
        <v>191</v>
      </c>
      <c r="G1556" s="6">
        <v>0.87847222222222221</v>
      </c>
      <c r="H1556" s="6">
        <v>0.91249999999999998</v>
      </c>
      <c r="I1556" s="85">
        <f t="shared" si="24"/>
        <v>48.999999999999986</v>
      </c>
      <c r="J1556" s="86">
        <f>I1556*Segmentos!$D$7*(AH1556%)*IF(ISNUMBER(AI1556),AI1556%,0)</f>
        <v>191550.79999999993</v>
      </c>
      <c r="K1556" s="86">
        <f>I1556*Segmentos!$D$7*(AL1556%)*IF(ISNUMBER(AM1556),AM1556%,0)</f>
        <v>389647.99999999983</v>
      </c>
      <c r="L1556" s="4"/>
      <c r="M1556" s="2">
        <v>1.53</v>
      </c>
      <c r="N1556" s="2">
        <v>3.3</v>
      </c>
      <c r="O1556" s="2">
        <v>46.9</v>
      </c>
      <c r="P1556" s="2">
        <v>93.1721</v>
      </c>
      <c r="Q1556" s="2">
        <v>0.2</v>
      </c>
      <c r="R1556" s="2">
        <v>0.5</v>
      </c>
      <c r="S1556" s="2">
        <v>42.9</v>
      </c>
      <c r="T1556" s="2">
        <v>1.984</v>
      </c>
      <c r="U1556" s="2">
        <v>1.24</v>
      </c>
      <c r="V1556" s="2">
        <v>2.8</v>
      </c>
      <c r="W1556" s="2">
        <v>44.3</v>
      </c>
      <c r="X1556" s="2">
        <v>15.8858</v>
      </c>
      <c r="Y1556" s="2">
        <v>1.83</v>
      </c>
      <c r="Z1556" s="2">
        <v>3.5</v>
      </c>
      <c r="AA1556" s="2">
        <v>52.7</v>
      </c>
      <c r="AB1556" s="2">
        <v>33.013599999999997</v>
      </c>
      <c r="AC1556" s="2">
        <v>2.11</v>
      </c>
      <c r="AD1556" s="2">
        <v>4.8</v>
      </c>
      <c r="AE1556" s="2">
        <v>44.3</v>
      </c>
      <c r="AF1556" s="2">
        <v>42.288699999999999</v>
      </c>
      <c r="AG1556" s="2">
        <v>0.99</v>
      </c>
      <c r="AH1556" s="22">
        <v>2.9</v>
      </c>
      <c r="AI1556" s="22">
        <v>33.700000000000003</v>
      </c>
      <c r="AJ1556" s="22">
        <v>28.65</v>
      </c>
      <c r="AK1556" s="18">
        <v>2.0099999999999998</v>
      </c>
      <c r="AL1556" s="18">
        <v>3.5</v>
      </c>
      <c r="AM1556" s="18">
        <v>56.8</v>
      </c>
      <c r="AN1556" s="2">
        <v>64.522099999999995</v>
      </c>
      <c r="AO1556" s="2">
        <v>0.68</v>
      </c>
      <c r="AP1556" s="2">
        <v>1.3</v>
      </c>
      <c r="AQ1556" s="2">
        <v>52.5</v>
      </c>
      <c r="AR1556" s="2">
        <v>4.5336999999999996</v>
      </c>
      <c r="AS1556" s="2">
        <v>1.1100000000000001</v>
      </c>
      <c r="AT1556" s="2">
        <v>2.2000000000000002</v>
      </c>
      <c r="AU1556" s="2">
        <v>50</v>
      </c>
      <c r="AV1556" s="2">
        <v>14.880800000000001</v>
      </c>
      <c r="AW1556" s="2">
        <v>1.7</v>
      </c>
      <c r="AX1556" s="2">
        <v>3.2</v>
      </c>
      <c r="AY1556" s="2">
        <v>53.1</v>
      </c>
      <c r="AZ1556" s="2">
        <v>29.791799999999999</v>
      </c>
      <c r="BA1556" s="2">
        <v>1.88</v>
      </c>
      <c r="BB1556" s="2">
        <v>4.5</v>
      </c>
      <c r="BC1556" s="2">
        <v>42.2</v>
      </c>
      <c r="BD1556" s="2">
        <v>43.965800000000002</v>
      </c>
      <c r="BE1556" s="4"/>
      <c r="BF1556" s="4"/>
    </row>
    <row r="1557" spans="1:58" x14ac:dyDescent="0.2">
      <c r="A1557" s="29">
        <v>1556</v>
      </c>
      <c r="B1557" s="7" t="s">
        <v>20</v>
      </c>
      <c r="C1557" s="3">
        <v>39975</v>
      </c>
      <c r="D1557" s="4" t="s">
        <v>17</v>
      </c>
      <c r="E1557" s="4" t="s">
        <v>169</v>
      </c>
      <c r="F1557" s="5" t="s">
        <v>191</v>
      </c>
      <c r="G1557" s="6">
        <v>0.9159722222222223</v>
      </c>
      <c r="H1557" s="6">
        <v>0.95833333333333337</v>
      </c>
      <c r="I1557" s="85">
        <f t="shared" si="24"/>
        <v>60.999999999999943</v>
      </c>
      <c r="J1557" s="86">
        <f>I1557*Segmentos!$D$7*(AH1557%)*IF(ISNUMBER(AI1557),AI1557%,0)</f>
        <v>90084.799999999916</v>
      </c>
      <c r="K1557" s="86">
        <f>I1557*Segmentos!$D$7*(AL1557%)*IF(ISNUMBER(AM1557),AM1557%,0)</f>
        <v>137030.39999999988</v>
      </c>
      <c r="L1557" s="4"/>
      <c r="M1557" s="2">
        <v>0.47</v>
      </c>
      <c r="N1557" s="2">
        <v>1.6</v>
      </c>
      <c r="O1557" s="2">
        <v>30.1</v>
      </c>
      <c r="P1557" s="2">
        <v>100</v>
      </c>
      <c r="Q1557" s="2">
        <v>0</v>
      </c>
      <c r="R1557" s="2">
        <v>0.3</v>
      </c>
      <c r="S1557" s="2">
        <v>1.6</v>
      </c>
      <c r="T1557" s="2">
        <v>0.1477</v>
      </c>
      <c r="U1557" s="2">
        <v>0.35</v>
      </c>
      <c r="V1557" s="2">
        <v>1.2</v>
      </c>
      <c r="W1557" s="2">
        <v>29.5</v>
      </c>
      <c r="X1557" s="2">
        <v>15.322100000000001</v>
      </c>
      <c r="Y1557" s="2">
        <v>0.25</v>
      </c>
      <c r="Z1557" s="2">
        <v>2.4</v>
      </c>
      <c r="AA1557" s="2">
        <v>10.5</v>
      </c>
      <c r="AB1557" s="2">
        <v>15.4832</v>
      </c>
      <c r="AC1557" s="2">
        <v>0.99</v>
      </c>
      <c r="AD1557" s="2">
        <v>1.8</v>
      </c>
      <c r="AE1557" s="2">
        <v>55.7</v>
      </c>
      <c r="AF1557" s="2">
        <v>69.046999999999997</v>
      </c>
      <c r="AG1557" s="2">
        <v>0.36</v>
      </c>
      <c r="AH1557" s="22">
        <v>1.3</v>
      </c>
      <c r="AI1557" s="22">
        <v>28.4</v>
      </c>
      <c r="AJ1557" s="22">
        <v>36.063099999999999</v>
      </c>
      <c r="AK1557" s="18">
        <v>0.57999999999999996</v>
      </c>
      <c r="AL1557" s="18">
        <v>1.8</v>
      </c>
      <c r="AM1557" s="18">
        <v>31.2</v>
      </c>
      <c r="AN1557" s="2">
        <v>63.936900000000001</v>
      </c>
      <c r="AO1557" s="2">
        <v>0.11</v>
      </c>
      <c r="AP1557" s="2">
        <v>0.5</v>
      </c>
      <c r="AQ1557" s="2">
        <v>22.4</v>
      </c>
      <c r="AR1557" s="2">
        <v>2.6059999999999999</v>
      </c>
      <c r="AS1557" s="2">
        <v>0.01</v>
      </c>
      <c r="AT1557" s="2">
        <v>0.9</v>
      </c>
      <c r="AU1557" s="2">
        <v>1.6</v>
      </c>
      <c r="AV1557" s="2">
        <v>0.65010000000000001</v>
      </c>
      <c r="AW1557" s="2">
        <v>0.61</v>
      </c>
      <c r="AX1557" s="2">
        <v>2.8</v>
      </c>
      <c r="AY1557" s="2">
        <v>21.9</v>
      </c>
      <c r="AZ1557" s="2">
        <v>37.194499999999998</v>
      </c>
      <c r="BA1557" s="2">
        <v>0.74</v>
      </c>
      <c r="BB1557" s="2">
        <v>1.4</v>
      </c>
      <c r="BC1557" s="2">
        <v>53.8</v>
      </c>
      <c r="BD1557" s="2">
        <v>59.549399999999999</v>
      </c>
      <c r="BE1557" s="4"/>
      <c r="BF1557" s="4"/>
    </row>
    <row r="1558" spans="1:58" x14ac:dyDescent="0.2">
      <c r="A1558" s="29">
        <v>1557</v>
      </c>
      <c r="B1558" s="7" t="s">
        <v>11</v>
      </c>
      <c r="C1558" s="3">
        <v>39975</v>
      </c>
      <c r="D1558" s="4" t="s">
        <v>8</v>
      </c>
      <c r="E1558" s="4" t="s">
        <v>166</v>
      </c>
      <c r="F1558" s="5" t="s">
        <v>191</v>
      </c>
      <c r="G1558" s="6">
        <v>0.91041666666666676</v>
      </c>
      <c r="H1558" s="6">
        <v>0.91111111111111109</v>
      </c>
      <c r="I1558" s="85">
        <f t="shared" si="24"/>
        <v>0.99999999999983658</v>
      </c>
      <c r="J1558" s="86">
        <f>I1558*Segmentos!$D$7*(AH1558%)*IF(ISNUMBER(AI1558),AI1558%,0)</f>
        <v>15199.999999997515</v>
      </c>
      <c r="K1558" s="86">
        <f>I1558*Segmentos!$D$7*(AL1558%)*IF(ISNUMBER(AM1558),AM1558%,0)</f>
        <v>12399.999999997974</v>
      </c>
      <c r="L1558" s="4"/>
      <c r="M1558" s="2">
        <v>3.43</v>
      </c>
      <c r="N1558" s="2">
        <v>3.4</v>
      </c>
      <c r="O1558" s="2">
        <v>100</v>
      </c>
      <c r="P1558" s="2">
        <v>82.827500000000001</v>
      </c>
      <c r="Q1558" s="2">
        <v>1.59</v>
      </c>
      <c r="R1558" s="2">
        <v>1.6</v>
      </c>
      <c r="S1558" s="2">
        <v>100</v>
      </c>
      <c r="T1558" s="2">
        <v>6.4039000000000001</v>
      </c>
      <c r="U1558" s="2">
        <v>2.11</v>
      </c>
      <c r="V1558" s="2">
        <v>2.1</v>
      </c>
      <c r="W1558" s="2">
        <v>100</v>
      </c>
      <c r="X1558" s="2">
        <v>10.674099999999999</v>
      </c>
      <c r="Y1558" s="2">
        <v>2.36</v>
      </c>
      <c r="Z1558" s="2">
        <v>2.4</v>
      </c>
      <c r="AA1558" s="2">
        <v>100</v>
      </c>
      <c r="AB1558" s="2">
        <v>16.8096</v>
      </c>
      <c r="AC1558" s="2">
        <v>6.17</v>
      </c>
      <c r="AD1558" s="2">
        <v>6.2</v>
      </c>
      <c r="AE1558" s="2">
        <v>100</v>
      </c>
      <c r="AF1558" s="2">
        <v>48.939900000000002</v>
      </c>
      <c r="AG1558" s="2">
        <v>3.75</v>
      </c>
      <c r="AH1558" s="22">
        <v>3.8</v>
      </c>
      <c r="AI1558" s="22">
        <v>100</v>
      </c>
      <c r="AJ1558" s="22">
        <v>43.006900000000002</v>
      </c>
      <c r="AK1558" s="18">
        <v>3.14</v>
      </c>
      <c r="AL1558" s="18">
        <v>3.1</v>
      </c>
      <c r="AM1558" s="18">
        <v>100</v>
      </c>
      <c r="AN1558" s="2">
        <v>39.820500000000003</v>
      </c>
      <c r="AO1558" s="2">
        <v>2.8</v>
      </c>
      <c r="AP1558" s="2">
        <v>2.8</v>
      </c>
      <c r="AQ1558" s="2">
        <v>100</v>
      </c>
      <c r="AR1558" s="2">
        <v>7.3878000000000004</v>
      </c>
      <c r="AS1558" s="2">
        <v>1.57</v>
      </c>
      <c r="AT1558" s="2">
        <v>1.6</v>
      </c>
      <c r="AU1558" s="2">
        <v>100</v>
      </c>
      <c r="AV1558" s="2">
        <v>8.36</v>
      </c>
      <c r="AW1558" s="2">
        <v>2.25</v>
      </c>
      <c r="AX1558" s="2">
        <v>2.2000000000000002</v>
      </c>
      <c r="AY1558" s="2">
        <v>100</v>
      </c>
      <c r="AZ1558" s="2">
        <v>15.5991</v>
      </c>
      <c r="BA1558" s="2">
        <v>5.56</v>
      </c>
      <c r="BB1558" s="2">
        <v>5.6</v>
      </c>
      <c r="BC1558" s="2">
        <v>100</v>
      </c>
      <c r="BD1558" s="2">
        <v>51.480499999999999</v>
      </c>
      <c r="BE1558" s="4"/>
      <c r="BF1558" s="4"/>
    </row>
    <row r="1559" spans="1:58" x14ac:dyDescent="0.2">
      <c r="A1559" s="29">
        <v>1558</v>
      </c>
      <c r="B1559" s="7" t="s">
        <v>11</v>
      </c>
      <c r="C1559" s="3">
        <v>39975</v>
      </c>
      <c r="D1559" s="4" t="s">
        <v>21</v>
      </c>
      <c r="E1559" s="4" t="s">
        <v>166</v>
      </c>
      <c r="F1559" s="5" t="s">
        <v>191</v>
      </c>
      <c r="G1559" s="6">
        <v>0.8652777777777777</v>
      </c>
      <c r="H1559" s="6">
        <v>0.86736111111111114</v>
      </c>
      <c r="I1559" s="85">
        <f t="shared" si="24"/>
        <v>3.0000000000001492</v>
      </c>
      <c r="J1559" s="86">
        <f>I1559*Segmentos!$D$7*(AH1559%)*IF(ISNUMBER(AI1559),AI1559%,0)</f>
        <v>19200.000000000953</v>
      </c>
      <c r="K1559" s="86">
        <f>I1559*Segmentos!$D$7*(AL1559%)*IF(ISNUMBER(AM1559),AM1559%,0)</f>
        <v>10908.000000000542</v>
      </c>
      <c r="L1559" s="4"/>
      <c r="M1559" s="2">
        <v>1.24</v>
      </c>
      <c r="N1559" s="2">
        <v>1.3</v>
      </c>
      <c r="O1559" s="2">
        <v>96.4</v>
      </c>
      <c r="P1559" s="2">
        <v>89.469399999999993</v>
      </c>
      <c r="Q1559" s="2">
        <v>0</v>
      </c>
      <c r="R1559" s="2">
        <v>0</v>
      </c>
      <c r="S1559" s="8" t="s">
        <v>577</v>
      </c>
      <c r="T1559" s="2">
        <v>0</v>
      </c>
      <c r="U1559" s="2">
        <v>0.72</v>
      </c>
      <c r="V1559" s="2">
        <v>0.9</v>
      </c>
      <c r="W1559" s="2">
        <v>76.3</v>
      </c>
      <c r="X1559" s="2">
        <v>10.789300000000001</v>
      </c>
      <c r="Y1559" s="2">
        <v>0.73</v>
      </c>
      <c r="Z1559" s="2">
        <v>0.7</v>
      </c>
      <c r="AA1559" s="2">
        <v>100</v>
      </c>
      <c r="AB1559" s="2">
        <v>15.4663</v>
      </c>
      <c r="AC1559" s="2">
        <v>2.68</v>
      </c>
      <c r="AD1559" s="2">
        <v>2.7</v>
      </c>
      <c r="AE1559" s="2">
        <v>100</v>
      </c>
      <c r="AF1559" s="2">
        <v>63.213900000000002</v>
      </c>
      <c r="AG1559" s="2">
        <v>1.65</v>
      </c>
      <c r="AH1559" s="22">
        <v>1.6</v>
      </c>
      <c r="AI1559" s="22">
        <v>100</v>
      </c>
      <c r="AJ1559" s="22">
        <v>56.133200000000002</v>
      </c>
      <c r="AK1559" s="18">
        <v>0.88</v>
      </c>
      <c r="AL1559" s="18">
        <v>1</v>
      </c>
      <c r="AM1559" s="18">
        <v>90.9</v>
      </c>
      <c r="AN1559" s="2">
        <v>33.336199999999998</v>
      </c>
      <c r="AO1559" s="2">
        <v>1.1200000000000001</v>
      </c>
      <c r="AP1559" s="2">
        <v>1.1000000000000001</v>
      </c>
      <c r="AQ1559" s="2">
        <v>100</v>
      </c>
      <c r="AR1559" s="2">
        <v>8.8299000000000003</v>
      </c>
      <c r="AS1559" s="2">
        <v>0.97</v>
      </c>
      <c r="AT1559" s="2">
        <v>1</v>
      </c>
      <c r="AU1559" s="2">
        <v>100</v>
      </c>
      <c r="AV1559" s="2">
        <v>15.3993</v>
      </c>
      <c r="AW1559" s="2">
        <v>1.78</v>
      </c>
      <c r="AX1559" s="2">
        <v>1.9</v>
      </c>
      <c r="AY1559" s="2">
        <v>91.7</v>
      </c>
      <c r="AZ1559" s="2">
        <v>36.856000000000002</v>
      </c>
      <c r="BA1559" s="2">
        <v>1.03</v>
      </c>
      <c r="BB1559" s="2">
        <v>1</v>
      </c>
      <c r="BC1559" s="2">
        <v>100</v>
      </c>
      <c r="BD1559" s="2">
        <v>28.3843</v>
      </c>
      <c r="BE1559" s="4"/>
      <c r="BF1559" s="4"/>
    </row>
    <row r="1560" spans="1:58" x14ac:dyDescent="0.2">
      <c r="A1560" s="29">
        <v>1559</v>
      </c>
      <c r="B1560" s="7" t="s">
        <v>6</v>
      </c>
      <c r="C1560" s="3">
        <v>39975</v>
      </c>
      <c r="D1560" s="4" t="s">
        <v>3</v>
      </c>
      <c r="E1560" s="4" t="s">
        <v>166</v>
      </c>
      <c r="F1560" s="5" t="s">
        <v>191</v>
      </c>
      <c r="G1560" s="6">
        <v>0.90694444444444444</v>
      </c>
      <c r="H1560" s="6">
        <v>0.90763888888888899</v>
      </c>
      <c r="I1560" s="85">
        <f t="shared" si="24"/>
        <v>1.0000000000001563</v>
      </c>
      <c r="J1560" s="86">
        <f>I1560*Segmentos!$D$7*(AH1560%)*IF(ISNUMBER(AI1560),AI1560%,0)</f>
        <v>36800.000000005748</v>
      </c>
      <c r="K1560" s="86">
        <f>I1560*Segmentos!$D$7*(AL1560%)*IF(ISNUMBER(AM1560),AM1560%,0)</f>
        <v>34000.000000005319</v>
      </c>
      <c r="L1560" s="4"/>
      <c r="M1560" s="2">
        <v>8.82</v>
      </c>
      <c r="N1560" s="2">
        <v>8.8000000000000007</v>
      </c>
      <c r="O1560" s="2">
        <v>100</v>
      </c>
      <c r="P1560" s="2">
        <v>86.519900000000007</v>
      </c>
      <c r="Q1560" s="2">
        <v>6.94</v>
      </c>
      <c r="R1560" s="2">
        <v>6.9</v>
      </c>
      <c r="S1560" s="2">
        <v>100</v>
      </c>
      <c r="T1560" s="2">
        <v>11.345700000000001</v>
      </c>
      <c r="U1560" s="2">
        <v>6.77</v>
      </c>
      <c r="V1560" s="2">
        <v>6.8</v>
      </c>
      <c r="W1560" s="2">
        <v>100</v>
      </c>
      <c r="X1560" s="2">
        <v>13.915800000000001</v>
      </c>
      <c r="Y1560" s="2">
        <v>8.01</v>
      </c>
      <c r="Z1560" s="2">
        <v>8</v>
      </c>
      <c r="AA1560" s="2">
        <v>100</v>
      </c>
      <c r="AB1560" s="2">
        <v>23.1877</v>
      </c>
      <c r="AC1560" s="2">
        <v>11.83</v>
      </c>
      <c r="AD1560" s="2">
        <v>11.8</v>
      </c>
      <c r="AE1560" s="2">
        <v>100</v>
      </c>
      <c r="AF1560" s="2">
        <v>38.070700000000002</v>
      </c>
      <c r="AG1560" s="2">
        <v>9.16</v>
      </c>
      <c r="AH1560" s="22">
        <v>9.1999999999999993</v>
      </c>
      <c r="AI1560" s="22">
        <v>100</v>
      </c>
      <c r="AJ1560" s="22">
        <v>42.609099999999998</v>
      </c>
      <c r="AK1560" s="18">
        <v>8.52</v>
      </c>
      <c r="AL1560" s="18">
        <v>8.5</v>
      </c>
      <c r="AM1560" s="18">
        <v>100</v>
      </c>
      <c r="AN1560" s="2">
        <v>43.910800000000002</v>
      </c>
      <c r="AO1560" s="2">
        <v>3.87</v>
      </c>
      <c r="AP1560" s="2">
        <v>3.9</v>
      </c>
      <c r="AQ1560" s="2">
        <v>100</v>
      </c>
      <c r="AR1560" s="2">
        <v>4.1494</v>
      </c>
      <c r="AS1560" s="2">
        <v>6.4</v>
      </c>
      <c r="AT1560" s="2">
        <v>6.4</v>
      </c>
      <c r="AU1560" s="2">
        <v>100</v>
      </c>
      <c r="AV1560" s="2">
        <v>13.8178</v>
      </c>
      <c r="AW1560" s="2">
        <v>9.32</v>
      </c>
      <c r="AX1560" s="2">
        <v>9.3000000000000007</v>
      </c>
      <c r="AY1560" s="2">
        <v>100</v>
      </c>
      <c r="AZ1560" s="2">
        <v>26.278099999999998</v>
      </c>
      <c r="BA1560" s="2">
        <v>11.26</v>
      </c>
      <c r="BB1560" s="2">
        <v>11.3</v>
      </c>
      <c r="BC1560" s="2">
        <v>100</v>
      </c>
      <c r="BD1560" s="2">
        <v>42.2746</v>
      </c>
      <c r="BE1560" s="4"/>
      <c r="BF1560" s="4"/>
    </row>
    <row r="1561" spans="1:58" x14ac:dyDescent="0.2">
      <c r="A1561" s="29">
        <v>1560</v>
      </c>
      <c r="B1561" s="7" t="s">
        <v>31</v>
      </c>
      <c r="C1561" s="3">
        <v>39975</v>
      </c>
      <c r="D1561" s="4" t="s">
        <v>28</v>
      </c>
      <c r="E1561" s="4" t="s">
        <v>166</v>
      </c>
      <c r="F1561" s="5" t="s">
        <v>191</v>
      </c>
      <c r="G1561" s="6">
        <v>0.91249999999999998</v>
      </c>
      <c r="H1561" s="6">
        <v>0.91527777777777775</v>
      </c>
      <c r="I1561" s="85">
        <f t="shared" si="24"/>
        <v>3.9999999999999858</v>
      </c>
      <c r="J1561" s="86">
        <f>I1561*Segmentos!$D$7*(AH1561%)*IF(ISNUMBER(AI1561),AI1561%,0)</f>
        <v>24124.799999999916</v>
      </c>
      <c r="K1561" s="86">
        <f>I1561*Segmentos!$D$7*(AL1561%)*IF(ISNUMBER(AM1561),AM1561%,0)</f>
        <v>27414.399999999911</v>
      </c>
      <c r="L1561" s="4"/>
      <c r="M1561" s="2">
        <v>1.6</v>
      </c>
      <c r="N1561" s="2">
        <v>2.2999999999999998</v>
      </c>
      <c r="O1561" s="2">
        <v>68.400000000000006</v>
      </c>
      <c r="P1561" s="2">
        <v>98.791200000000003</v>
      </c>
      <c r="Q1561" s="2">
        <v>0.46</v>
      </c>
      <c r="R1561" s="2">
        <v>0.5</v>
      </c>
      <c r="S1561" s="2">
        <v>100</v>
      </c>
      <c r="T1561" s="2">
        <v>4.6816000000000004</v>
      </c>
      <c r="U1561" s="2">
        <v>1.67</v>
      </c>
      <c r="V1561" s="2">
        <v>2.2000000000000002</v>
      </c>
      <c r="W1561" s="2">
        <v>76.900000000000006</v>
      </c>
      <c r="X1561" s="2">
        <v>21.611999999999998</v>
      </c>
      <c r="Y1561" s="2">
        <v>1.04</v>
      </c>
      <c r="Z1561" s="2">
        <v>1.9</v>
      </c>
      <c r="AA1561" s="2">
        <v>54.9</v>
      </c>
      <c r="AB1561" s="2">
        <v>18.9971</v>
      </c>
      <c r="AC1561" s="2">
        <v>2.64</v>
      </c>
      <c r="AD1561" s="2">
        <v>3.8</v>
      </c>
      <c r="AE1561" s="2">
        <v>69.400000000000006</v>
      </c>
      <c r="AF1561" s="2">
        <v>53.500500000000002</v>
      </c>
      <c r="AG1561" s="2">
        <v>1.48</v>
      </c>
      <c r="AH1561" s="22">
        <v>2.1</v>
      </c>
      <c r="AI1561" s="22">
        <v>71.8</v>
      </c>
      <c r="AJ1561" s="22">
        <v>43.329799999999999</v>
      </c>
      <c r="AK1561" s="18">
        <v>1.71</v>
      </c>
      <c r="AL1561" s="18">
        <v>2.6</v>
      </c>
      <c r="AM1561" s="18">
        <v>65.900000000000006</v>
      </c>
      <c r="AN1561" s="2">
        <v>55.461399999999998</v>
      </c>
      <c r="AO1561" s="2">
        <v>0.57999999999999996</v>
      </c>
      <c r="AP1561" s="2">
        <v>1</v>
      </c>
      <c r="AQ1561" s="2">
        <v>59.8</v>
      </c>
      <c r="AR1561" s="2">
        <v>3.9355000000000002</v>
      </c>
      <c r="AS1561" s="2">
        <v>0.92</v>
      </c>
      <c r="AT1561" s="2">
        <v>1.5</v>
      </c>
      <c r="AU1561" s="2">
        <v>63.4</v>
      </c>
      <c r="AV1561" s="2">
        <v>12.5098</v>
      </c>
      <c r="AW1561" s="2">
        <v>1.5</v>
      </c>
      <c r="AX1561" s="2">
        <v>2.4</v>
      </c>
      <c r="AY1561" s="2">
        <v>62.8</v>
      </c>
      <c r="AZ1561" s="2">
        <v>26.550599999999999</v>
      </c>
      <c r="BA1561" s="2">
        <v>2.36</v>
      </c>
      <c r="BB1561" s="2">
        <v>3.2</v>
      </c>
      <c r="BC1561" s="2">
        <v>73.5</v>
      </c>
      <c r="BD1561" s="2">
        <v>55.795400000000001</v>
      </c>
      <c r="BE1561" s="4"/>
      <c r="BF1561" s="4"/>
    </row>
    <row r="1562" spans="1:58" x14ac:dyDescent="0.2">
      <c r="A1562" s="29">
        <v>1561</v>
      </c>
      <c r="B1562" s="7" t="s">
        <v>37</v>
      </c>
      <c r="C1562" s="3">
        <v>39975</v>
      </c>
      <c r="D1562" s="4" t="s">
        <v>21</v>
      </c>
      <c r="E1562" s="4" t="s">
        <v>173</v>
      </c>
      <c r="F1562" s="5" t="s">
        <v>191</v>
      </c>
      <c r="G1562" s="6">
        <v>0.87291666666666667</v>
      </c>
      <c r="H1562" s="6">
        <v>0.87430555555555556</v>
      </c>
      <c r="I1562" s="85">
        <f t="shared" si="24"/>
        <v>1.9999999999999929</v>
      </c>
      <c r="J1562" s="86">
        <f>I1562*Segmentos!$D$7*(AH1562%)*IF(ISNUMBER(AI1562),AI1562%,0)</f>
        <v>13619.199999999952</v>
      </c>
      <c r="K1562" s="86">
        <f>I1562*Segmentos!$D$7*(AL1562%)*IF(ISNUMBER(AM1562),AM1562%,0)</f>
        <v>3199.9999999999891</v>
      </c>
      <c r="L1562" s="4"/>
      <c r="M1562" s="2">
        <v>0.99</v>
      </c>
      <c r="N1562" s="2">
        <v>1.1000000000000001</v>
      </c>
      <c r="O1562" s="2">
        <v>91.4</v>
      </c>
      <c r="P1562" s="2">
        <v>82.771000000000001</v>
      </c>
      <c r="Q1562" s="2">
        <v>0</v>
      </c>
      <c r="R1562" s="2">
        <v>0</v>
      </c>
      <c r="S1562" s="8" t="s">
        <v>577</v>
      </c>
      <c r="T1562" s="2">
        <v>0</v>
      </c>
      <c r="U1562" s="2">
        <v>0.59</v>
      </c>
      <c r="V1562" s="2">
        <v>0.6</v>
      </c>
      <c r="W1562" s="2">
        <v>100</v>
      </c>
      <c r="X1562" s="2">
        <v>10.394</v>
      </c>
      <c r="Y1562" s="2">
        <v>0.09</v>
      </c>
      <c r="Z1562" s="2">
        <v>0.2</v>
      </c>
      <c r="AA1562" s="2">
        <v>50</v>
      </c>
      <c r="AB1562" s="2">
        <v>2.2309999999999999</v>
      </c>
      <c r="AC1562" s="2">
        <v>2.54</v>
      </c>
      <c r="AD1562" s="2">
        <v>2.7</v>
      </c>
      <c r="AE1562" s="2">
        <v>92.7</v>
      </c>
      <c r="AF1562" s="2">
        <v>70.146000000000001</v>
      </c>
      <c r="AG1562" s="2">
        <v>1.68</v>
      </c>
      <c r="AH1562" s="22">
        <v>1.9</v>
      </c>
      <c r="AI1562" s="22">
        <v>89.6</v>
      </c>
      <c r="AJ1562" s="22">
        <v>66.930599999999998</v>
      </c>
      <c r="AK1562" s="18">
        <v>0.36</v>
      </c>
      <c r="AL1562" s="18">
        <v>0.4</v>
      </c>
      <c r="AM1562" s="18">
        <v>100</v>
      </c>
      <c r="AN1562" s="2">
        <v>15.840400000000001</v>
      </c>
      <c r="AO1562" s="2">
        <v>0.77</v>
      </c>
      <c r="AP1562" s="2">
        <v>0.8</v>
      </c>
      <c r="AQ1562" s="2">
        <v>94.1</v>
      </c>
      <c r="AR1562" s="2">
        <v>7.11</v>
      </c>
      <c r="AS1562" s="2">
        <v>0.54</v>
      </c>
      <c r="AT1562" s="2">
        <v>0.7</v>
      </c>
      <c r="AU1562" s="2">
        <v>81.7</v>
      </c>
      <c r="AV1562" s="2">
        <v>9.9688999999999997</v>
      </c>
      <c r="AW1562" s="2">
        <v>1.62</v>
      </c>
      <c r="AX1562" s="2">
        <v>1.8</v>
      </c>
      <c r="AY1562" s="2">
        <v>88.4</v>
      </c>
      <c r="AZ1562" s="2">
        <v>39.109699999999997</v>
      </c>
      <c r="BA1562" s="2">
        <v>0.83</v>
      </c>
      <c r="BB1562" s="2">
        <v>0.8</v>
      </c>
      <c r="BC1562" s="2">
        <v>100</v>
      </c>
      <c r="BD1562" s="2">
        <v>26.5825</v>
      </c>
      <c r="BE1562" s="4"/>
      <c r="BF1562" s="4"/>
    </row>
    <row r="1563" spans="1:58" x14ac:dyDescent="0.2">
      <c r="A1563" s="29">
        <v>1562</v>
      </c>
      <c r="B1563" s="7" t="s">
        <v>37</v>
      </c>
      <c r="C1563" s="3">
        <v>39975</v>
      </c>
      <c r="D1563" s="4" t="s">
        <v>28</v>
      </c>
      <c r="E1563" s="4" t="s">
        <v>173</v>
      </c>
      <c r="F1563" s="5" t="s">
        <v>191</v>
      </c>
      <c r="G1563" s="6">
        <v>0.87708333333333333</v>
      </c>
      <c r="H1563" s="6">
        <v>0.87847222222222221</v>
      </c>
      <c r="I1563" s="85">
        <f t="shared" si="24"/>
        <v>1.9999999999999929</v>
      </c>
      <c r="J1563" s="86">
        <f>I1563*Segmentos!$D$7*(AH1563%)*IF(ISNUMBER(AI1563),AI1563%,0)</f>
        <v>17071.999999999942</v>
      </c>
      <c r="K1563" s="86">
        <f>I1563*Segmentos!$D$7*(AL1563%)*IF(ISNUMBER(AM1563),AM1563%,0)</f>
        <v>13727.999999999951</v>
      </c>
      <c r="L1563" s="4"/>
      <c r="M1563" s="2">
        <v>1.91</v>
      </c>
      <c r="N1563" s="2">
        <v>2.1</v>
      </c>
      <c r="O1563" s="2">
        <v>91.4</v>
      </c>
      <c r="P1563" s="2">
        <v>88.504900000000006</v>
      </c>
      <c r="Q1563" s="2">
        <v>0.46</v>
      </c>
      <c r="R1563" s="2">
        <v>0.5</v>
      </c>
      <c r="S1563" s="2">
        <v>100</v>
      </c>
      <c r="T1563" s="2">
        <v>3.512</v>
      </c>
      <c r="U1563" s="2">
        <v>0.87</v>
      </c>
      <c r="V1563" s="2">
        <v>0.9</v>
      </c>
      <c r="W1563" s="2">
        <v>100</v>
      </c>
      <c r="X1563" s="2">
        <v>8.4382000000000001</v>
      </c>
      <c r="Y1563" s="2">
        <v>2.3199999999999998</v>
      </c>
      <c r="Z1563" s="2">
        <v>2.8</v>
      </c>
      <c r="AA1563" s="2">
        <v>82.9</v>
      </c>
      <c r="AB1563" s="2">
        <v>31.657499999999999</v>
      </c>
      <c r="AC1563" s="2">
        <v>2.96</v>
      </c>
      <c r="AD1563" s="2">
        <v>3.1</v>
      </c>
      <c r="AE1563" s="2">
        <v>96.3</v>
      </c>
      <c r="AF1563" s="2">
        <v>44.897100000000002</v>
      </c>
      <c r="AG1563" s="2">
        <v>2.16</v>
      </c>
      <c r="AH1563" s="22">
        <v>2.2000000000000002</v>
      </c>
      <c r="AI1563" s="22">
        <v>97</v>
      </c>
      <c r="AJ1563" s="22">
        <v>47.366799999999998</v>
      </c>
      <c r="AK1563" s="18">
        <v>1.69</v>
      </c>
      <c r="AL1563" s="18">
        <v>2</v>
      </c>
      <c r="AM1563" s="18">
        <v>85.8</v>
      </c>
      <c r="AN1563" s="2">
        <v>41.138100000000001</v>
      </c>
      <c r="AO1563" s="2">
        <v>0.37</v>
      </c>
      <c r="AP1563" s="2">
        <v>0.4</v>
      </c>
      <c r="AQ1563" s="2">
        <v>88.6</v>
      </c>
      <c r="AR1563" s="2">
        <v>1.8845000000000001</v>
      </c>
      <c r="AS1563" s="2">
        <v>1.41</v>
      </c>
      <c r="AT1563" s="2">
        <v>1.4</v>
      </c>
      <c r="AU1563" s="2">
        <v>100</v>
      </c>
      <c r="AV1563" s="2">
        <v>14.4071</v>
      </c>
      <c r="AW1563" s="2">
        <v>2.7</v>
      </c>
      <c r="AX1563" s="2">
        <v>3.2</v>
      </c>
      <c r="AY1563" s="2">
        <v>84.6</v>
      </c>
      <c r="AZ1563" s="2">
        <v>35.881399999999999</v>
      </c>
      <c r="BA1563" s="2">
        <v>2.0499999999999998</v>
      </c>
      <c r="BB1563" s="2">
        <v>2.1</v>
      </c>
      <c r="BC1563" s="2">
        <v>96</v>
      </c>
      <c r="BD1563" s="2">
        <v>36.331800000000001</v>
      </c>
      <c r="BE1563" s="4"/>
      <c r="BF1563" s="4"/>
    </row>
    <row r="1564" spans="1:58" x14ac:dyDescent="0.2">
      <c r="A1564" s="29">
        <v>1563</v>
      </c>
      <c r="B1564" s="7" t="s">
        <v>43</v>
      </c>
      <c r="C1564" s="3">
        <v>39975</v>
      </c>
      <c r="D1564" s="4" t="s">
        <v>21</v>
      </c>
      <c r="E1564" s="4" t="s">
        <v>170</v>
      </c>
      <c r="F1564" s="5" t="s">
        <v>191</v>
      </c>
      <c r="G1564" s="6">
        <v>0.91736111111111107</v>
      </c>
      <c r="H1564" s="6">
        <v>0.93333333333333324</v>
      </c>
      <c r="I1564" s="85">
        <f t="shared" si="24"/>
        <v>22.999999999999918</v>
      </c>
      <c r="J1564" s="86">
        <f>I1564*Segmentos!$D$7*(AH1564%)*IF(ISNUMBER(AI1564),AI1564%,0)</f>
        <v>56717.999999999804</v>
      </c>
      <c r="K1564" s="86">
        <f>I1564*Segmentos!$D$7*(AL1564%)*IF(ISNUMBER(AM1564),AM1564%,0)</f>
        <v>113619.99999999959</v>
      </c>
      <c r="L1564" s="4"/>
      <c r="M1564" s="2">
        <v>0.94</v>
      </c>
      <c r="N1564" s="2">
        <v>2.1</v>
      </c>
      <c r="O1564" s="2">
        <v>45.3</v>
      </c>
      <c r="P1564" s="2">
        <v>50.905299999999997</v>
      </c>
      <c r="Q1564" s="2">
        <v>0.48</v>
      </c>
      <c r="R1564" s="2">
        <v>2</v>
      </c>
      <c r="S1564" s="2">
        <v>24.4</v>
      </c>
      <c r="T1564" s="2">
        <v>4.3258999999999999</v>
      </c>
      <c r="U1564" s="2">
        <v>1.45</v>
      </c>
      <c r="V1564" s="2">
        <v>2.5</v>
      </c>
      <c r="W1564" s="2">
        <v>58.2</v>
      </c>
      <c r="X1564" s="2">
        <v>16.4117</v>
      </c>
      <c r="Y1564" s="2">
        <v>1.23</v>
      </c>
      <c r="Z1564" s="2">
        <v>2.8</v>
      </c>
      <c r="AA1564" s="2">
        <v>43.6</v>
      </c>
      <c r="AB1564" s="2">
        <v>19.598700000000001</v>
      </c>
      <c r="AC1564" s="2">
        <v>0.59</v>
      </c>
      <c r="AD1564" s="2">
        <v>1.2</v>
      </c>
      <c r="AE1564" s="2">
        <v>49.4</v>
      </c>
      <c r="AF1564" s="2">
        <v>10.568899999999999</v>
      </c>
      <c r="AG1564" s="2">
        <v>0.6</v>
      </c>
      <c r="AH1564" s="22">
        <v>1.5</v>
      </c>
      <c r="AI1564" s="22">
        <v>41.1</v>
      </c>
      <c r="AJ1564" s="22">
        <v>15.4786</v>
      </c>
      <c r="AK1564" s="18">
        <v>1.24</v>
      </c>
      <c r="AL1564" s="18">
        <v>2.6</v>
      </c>
      <c r="AM1564" s="18">
        <v>47.5</v>
      </c>
      <c r="AN1564" s="2">
        <v>35.426699999999997</v>
      </c>
      <c r="AO1564" s="2">
        <v>0.06</v>
      </c>
      <c r="AP1564" s="2">
        <v>0.6</v>
      </c>
      <c r="AQ1564" s="2">
        <v>11.1</v>
      </c>
      <c r="AR1564" s="2">
        <v>0.38219999999999998</v>
      </c>
      <c r="AS1564" s="2">
        <v>0.06</v>
      </c>
      <c r="AT1564" s="2">
        <v>0.2</v>
      </c>
      <c r="AU1564" s="2">
        <v>30.4</v>
      </c>
      <c r="AV1564" s="2">
        <v>0.70220000000000005</v>
      </c>
      <c r="AW1564" s="2">
        <v>1.1100000000000001</v>
      </c>
      <c r="AX1564" s="2">
        <v>2</v>
      </c>
      <c r="AY1564" s="2">
        <v>55.5</v>
      </c>
      <c r="AZ1564" s="2">
        <v>17.235399999999998</v>
      </c>
      <c r="BA1564" s="2">
        <v>1.57</v>
      </c>
      <c r="BB1564" s="2">
        <v>3.6</v>
      </c>
      <c r="BC1564" s="2">
        <v>43.2</v>
      </c>
      <c r="BD1564" s="2">
        <v>32.585500000000003</v>
      </c>
      <c r="BE1564" s="4"/>
      <c r="BF1564" s="4"/>
    </row>
    <row r="1565" spans="1:58" x14ac:dyDescent="0.2">
      <c r="A1565" s="29">
        <v>1564</v>
      </c>
      <c r="B1565" s="7" t="s">
        <v>14</v>
      </c>
      <c r="C1565" s="3">
        <v>39975</v>
      </c>
      <c r="D1565" s="4" t="s">
        <v>13</v>
      </c>
      <c r="E1565" s="4" t="s">
        <v>163</v>
      </c>
      <c r="F1565" s="5" t="s">
        <v>191</v>
      </c>
      <c r="G1565" s="6">
        <v>0.85138888888888886</v>
      </c>
      <c r="H1565" s="6">
        <v>0.875</v>
      </c>
      <c r="I1565" s="85">
        <f t="shared" si="24"/>
        <v>34.000000000000043</v>
      </c>
      <c r="J1565" s="86">
        <f>I1565*Segmentos!$D$7*(AH1565%)*IF(ISNUMBER(AI1565),AI1565%,0)</f>
        <v>751658.40000000095</v>
      </c>
      <c r="K1565" s="86">
        <f>I1565*Segmentos!$D$7*(AL1565%)*IF(ISNUMBER(AM1565),AM1565%,0)</f>
        <v>1135831.2000000016</v>
      </c>
      <c r="L1565" s="4"/>
      <c r="M1565" s="2">
        <v>7</v>
      </c>
      <c r="N1565" s="2">
        <v>10.7</v>
      </c>
      <c r="O1565" s="2">
        <v>65.599999999999994</v>
      </c>
      <c r="P1565" s="2">
        <v>83.000600000000006</v>
      </c>
      <c r="Q1565" s="2">
        <v>4.0599999999999996</v>
      </c>
      <c r="R1565" s="2">
        <v>6.2</v>
      </c>
      <c r="S1565" s="2">
        <v>65.8</v>
      </c>
      <c r="T1565" s="2">
        <v>8.0221999999999998</v>
      </c>
      <c r="U1565" s="2">
        <v>7.1</v>
      </c>
      <c r="V1565" s="2">
        <v>11.7</v>
      </c>
      <c r="W1565" s="2">
        <v>60.6</v>
      </c>
      <c r="X1565" s="2">
        <v>17.642099999999999</v>
      </c>
      <c r="Y1565" s="2">
        <v>6.05</v>
      </c>
      <c r="Z1565" s="2">
        <v>10.1</v>
      </c>
      <c r="AA1565" s="2">
        <v>59.8</v>
      </c>
      <c r="AB1565" s="2">
        <v>21.167899999999999</v>
      </c>
      <c r="AC1565" s="2">
        <v>9.2899999999999991</v>
      </c>
      <c r="AD1565" s="2">
        <v>12.8</v>
      </c>
      <c r="AE1565" s="2">
        <v>72.7</v>
      </c>
      <c r="AF1565" s="2">
        <v>36.168399999999998</v>
      </c>
      <c r="AG1565" s="2">
        <v>5.53</v>
      </c>
      <c r="AH1565" s="22">
        <v>8.9</v>
      </c>
      <c r="AI1565" s="22">
        <v>62.1</v>
      </c>
      <c r="AJ1565" s="22">
        <v>31.1355</v>
      </c>
      <c r="AK1565" s="18">
        <v>8.32</v>
      </c>
      <c r="AL1565" s="18">
        <v>12.3</v>
      </c>
      <c r="AM1565" s="18">
        <v>67.900000000000006</v>
      </c>
      <c r="AN1565" s="2">
        <v>51.865099999999998</v>
      </c>
      <c r="AO1565" s="2">
        <v>6.4</v>
      </c>
      <c r="AP1565" s="2">
        <v>11.2</v>
      </c>
      <c r="AQ1565" s="2">
        <v>57.3</v>
      </c>
      <c r="AR1565" s="2">
        <v>8.2880000000000003</v>
      </c>
      <c r="AS1565" s="2">
        <v>5.2</v>
      </c>
      <c r="AT1565" s="2">
        <v>7.7</v>
      </c>
      <c r="AU1565" s="2">
        <v>67.2</v>
      </c>
      <c r="AV1565" s="2">
        <v>13.5924</v>
      </c>
      <c r="AW1565" s="2">
        <v>5.93</v>
      </c>
      <c r="AX1565" s="2">
        <v>10.4</v>
      </c>
      <c r="AY1565" s="2">
        <v>57.1</v>
      </c>
      <c r="AZ1565" s="2">
        <v>20.210699999999999</v>
      </c>
      <c r="BA1565" s="2">
        <v>9.01</v>
      </c>
      <c r="BB1565" s="2">
        <v>12.4</v>
      </c>
      <c r="BC1565" s="2">
        <v>72.5</v>
      </c>
      <c r="BD1565" s="2">
        <v>40.909500000000001</v>
      </c>
      <c r="BE1565" s="4"/>
      <c r="BF1565" s="4"/>
    </row>
    <row r="1566" spans="1:58" x14ac:dyDescent="0.2">
      <c r="A1566" s="29">
        <v>1565</v>
      </c>
      <c r="B1566" s="7" t="s">
        <v>10</v>
      </c>
      <c r="C1566" s="3">
        <v>39975</v>
      </c>
      <c r="D1566" s="4" t="s">
        <v>8</v>
      </c>
      <c r="E1566" s="4" t="s">
        <v>164</v>
      </c>
      <c r="F1566" s="5" t="s">
        <v>191</v>
      </c>
      <c r="G1566" s="6">
        <v>0.87361111111111101</v>
      </c>
      <c r="H1566" s="6">
        <v>0.91874999999999996</v>
      </c>
      <c r="I1566" s="85">
        <f t="shared" si="24"/>
        <v>65.000000000000085</v>
      </c>
      <c r="J1566" s="86">
        <f>I1566*Segmentos!$D$7*(AH1566%)*IF(ISNUMBER(AI1566),AI1566%,0)</f>
        <v>1294020.0000000014</v>
      </c>
      <c r="K1566" s="86">
        <f>I1566*Segmentos!$D$7*(AL1566%)*IF(ISNUMBER(AM1566),AM1566%,0)</f>
        <v>1052168.0000000014</v>
      </c>
      <c r="L1566" s="4"/>
      <c r="M1566" s="2">
        <v>4.4800000000000004</v>
      </c>
      <c r="N1566" s="2">
        <v>17.899999999999999</v>
      </c>
      <c r="O1566" s="2">
        <v>25</v>
      </c>
      <c r="P1566" s="2">
        <v>85.781700000000001</v>
      </c>
      <c r="Q1566" s="2">
        <v>2.27</v>
      </c>
      <c r="R1566" s="2">
        <v>9.8000000000000007</v>
      </c>
      <c r="S1566" s="2">
        <v>23.1</v>
      </c>
      <c r="T1566" s="2">
        <v>7.2534999999999998</v>
      </c>
      <c r="U1566" s="2">
        <v>2.31</v>
      </c>
      <c r="V1566" s="2">
        <v>15.4</v>
      </c>
      <c r="W1566" s="2">
        <v>15</v>
      </c>
      <c r="X1566" s="2">
        <v>9.2790999999999997</v>
      </c>
      <c r="Y1566" s="2">
        <v>4.1500000000000004</v>
      </c>
      <c r="Z1566" s="2">
        <v>16.899999999999999</v>
      </c>
      <c r="AA1566" s="2">
        <v>24.5</v>
      </c>
      <c r="AB1566" s="2">
        <v>23.459499999999998</v>
      </c>
      <c r="AC1566" s="2">
        <v>7.29</v>
      </c>
      <c r="AD1566" s="2">
        <v>24.5</v>
      </c>
      <c r="AE1566" s="2">
        <v>29.8</v>
      </c>
      <c r="AF1566" s="2">
        <v>45.7896</v>
      </c>
      <c r="AG1566" s="2">
        <v>4.96</v>
      </c>
      <c r="AH1566" s="22">
        <v>21</v>
      </c>
      <c r="AI1566" s="22">
        <v>23.7</v>
      </c>
      <c r="AJ1566" s="22">
        <v>45.0762</v>
      </c>
      <c r="AK1566" s="18">
        <v>4.05</v>
      </c>
      <c r="AL1566" s="18">
        <v>15.1</v>
      </c>
      <c r="AM1566" s="18">
        <v>26.8</v>
      </c>
      <c r="AN1566" s="2">
        <v>40.705500000000001</v>
      </c>
      <c r="AO1566" s="2">
        <v>3.02</v>
      </c>
      <c r="AP1566" s="2">
        <v>15.1</v>
      </c>
      <c r="AQ1566" s="2">
        <v>20</v>
      </c>
      <c r="AR1566" s="2">
        <v>6.3249000000000004</v>
      </c>
      <c r="AS1566" s="2">
        <v>1.92</v>
      </c>
      <c r="AT1566" s="2">
        <v>11.3</v>
      </c>
      <c r="AU1566" s="2">
        <v>17.100000000000001</v>
      </c>
      <c r="AV1566" s="2">
        <v>8.1037999999999997</v>
      </c>
      <c r="AW1566" s="2">
        <v>5.7</v>
      </c>
      <c r="AX1566" s="2">
        <v>21.9</v>
      </c>
      <c r="AY1566" s="2">
        <v>26</v>
      </c>
      <c r="AZ1566" s="2">
        <v>31.341899999999999</v>
      </c>
      <c r="BA1566" s="2">
        <v>5.46</v>
      </c>
      <c r="BB1566" s="2">
        <v>19.5</v>
      </c>
      <c r="BC1566" s="2">
        <v>27.9</v>
      </c>
      <c r="BD1566" s="2">
        <v>40.011099999999999</v>
      </c>
      <c r="BE1566" s="4"/>
      <c r="BF1566" s="4"/>
    </row>
    <row r="1567" spans="1:58" x14ac:dyDescent="0.2">
      <c r="A1567" s="29">
        <v>1566</v>
      </c>
      <c r="B1567" s="7" t="s">
        <v>89</v>
      </c>
      <c r="C1567" s="3">
        <v>39975</v>
      </c>
      <c r="D1567" s="4" t="s">
        <v>28</v>
      </c>
      <c r="E1567" s="4" t="s">
        <v>169</v>
      </c>
      <c r="F1567" s="5" t="s">
        <v>191</v>
      </c>
      <c r="G1567" s="6">
        <v>0.84097222222222223</v>
      </c>
      <c r="H1567" s="6">
        <v>0.87708333333333333</v>
      </c>
      <c r="I1567" s="85">
        <f t="shared" si="24"/>
        <v>51.999999999999972</v>
      </c>
      <c r="J1567" s="86">
        <f>I1567*Segmentos!$D$7*(AH1567%)*IF(ISNUMBER(AI1567),AI1567%,0)</f>
        <v>266323.19999999995</v>
      </c>
      <c r="K1567" s="86">
        <f>I1567*Segmentos!$D$7*(AL1567%)*IF(ISNUMBER(AM1567),AM1567%,0)</f>
        <v>201676.7999999999</v>
      </c>
      <c r="L1567" s="4"/>
      <c r="M1567" s="2">
        <v>1.1299999999999999</v>
      </c>
      <c r="N1567" s="2">
        <v>3.8</v>
      </c>
      <c r="O1567" s="2">
        <v>29.6</v>
      </c>
      <c r="P1567" s="2">
        <v>83.742800000000003</v>
      </c>
      <c r="Q1567" s="2">
        <v>0.43</v>
      </c>
      <c r="R1567" s="2">
        <v>1</v>
      </c>
      <c r="S1567" s="2">
        <v>42.3</v>
      </c>
      <c r="T1567" s="2">
        <v>5.2767999999999997</v>
      </c>
      <c r="U1567" s="2">
        <v>0.17</v>
      </c>
      <c r="V1567" s="2">
        <v>2.2999999999999998</v>
      </c>
      <c r="W1567" s="2">
        <v>7.4</v>
      </c>
      <c r="X1567" s="2">
        <v>2.6766999999999999</v>
      </c>
      <c r="Y1567" s="2">
        <v>1.94</v>
      </c>
      <c r="Z1567" s="2">
        <v>6.6</v>
      </c>
      <c r="AA1567" s="2">
        <v>29.4</v>
      </c>
      <c r="AB1567" s="2">
        <v>42.670099999999998</v>
      </c>
      <c r="AC1567" s="2">
        <v>1.36</v>
      </c>
      <c r="AD1567" s="2">
        <v>3.6</v>
      </c>
      <c r="AE1567" s="2">
        <v>37.299999999999997</v>
      </c>
      <c r="AF1567" s="2">
        <v>33.119199999999999</v>
      </c>
      <c r="AG1567" s="2">
        <v>1.29</v>
      </c>
      <c r="AH1567" s="22">
        <v>4.4000000000000004</v>
      </c>
      <c r="AI1567" s="22">
        <v>29.1</v>
      </c>
      <c r="AJ1567" s="22">
        <v>45.523699999999998</v>
      </c>
      <c r="AK1567" s="18">
        <v>0.98</v>
      </c>
      <c r="AL1567" s="18">
        <v>3.2</v>
      </c>
      <c r="AM1567" s="18">
        <v>30.3</v>
      </c>
      <c r="AN1567" s="2">
        <v>38.219000000000001</v>
      </c>
      <c r="AO1567" s="2">
        <v>0.24</v>
      </c>
      <c r="AP1567" s="2">
        <v>0.8</v>
      </c>
      <c r="AQ1567" s="2">
        <v>31.3</v>
      </c>
      <c r="AR1567" s="2">
        <v>1.9728000000000001</v>
      </c>
      <c r="AS1567" s="2">
        <v>0.5</v>
      </c>
      <c r="AT1567" s="2">
        <v>2.7</v>
      </c>
      <c r="AU1567" s="2">
        <v>18.7</v>
      </c>
      <c r="AV1567" s="2">
        <v>8.1592000000000002</v>
      </c>
      <c r="AW1567" s="2">
        <v>1.26</v>
      </c>
      <c r="AX1567" s="2">
        <v>4.7</v>
      </c>
      <c r="AY1567" s="2">
        <v>26.8</v>
      </c>
      <c r="AZ1567" s="2">
        <v>26.952300000000001</v>
      </c>
      <c r="BA1567" s="2">
        <v>1.64</v>
      </c>
      <c r="BB1567" s="2">
        <v>4.5999999999999996</v>
      </c>
      <c r="BC1567" s="2">
        <v>35.4</v>
      </c>
      <c r="BD1567" s="2">
        <v>46.658499999999997</v>
      </c>
      <c r="BE1567" s="4"/>
      <c r="BF1567" s="4"/>
    </row>
    <row r="1568" spans="1:58" x14ac:dyDescent="0.2">
      <c r="A1568" s="29">
        <v>1567</v>
      </c>
      <c r="B1568" s="7" t="s">
        <v>83</v>
      </c>
      <c r="C1568" s="3">
        <v>39975</v>
      </c>
      <c r="D1568" s="4" t="s">
        <v>21</v>
      </c>
      <c r="E1568" s="4" t="s">
        <v>170</v>
      </c>
      <c r="F1568" s="5" t="s">
        <v>191</v>
      </c>
      <c r="G1568" s="6">
        <v>0.875</v>
      </c>
      <c r="H1568" s="6">
        <v>0.88958333333333339</v>
      </c>
      <c r="I1568" s="85">
        <f t="shared" si="24"/>
        <v>21.000000000000085</v>
      </c>
      <c r="J1568" s="86">
        <f>I1568*Segmentos!$D$7*(AH1568%)*IF(ISNUMBER(AI1568),AI1568%,0)</f>
        <v>51878.400000000212</v>
      </c>
      <c r="K1568" s="86">
        <f>I1568*Segmentos!$D$7*(AL1568%)*IF(ISNUMBER(AM1568),AM1568%,0)</f>
        <v>53046.000000000211</v>
      </c>
      <c r="L1568" s="4"/>
      <c r="M1568" s="2">
        <v>0.62</v>
      </c>
      <c r="N1568" s="2">
        <v>1.5</v>
      </c>
      <c r="O1568" s="2">
        <v>40.4</v>
      </c>
      <c r="P1568" s="2">
        <v>54.352400000000003</v>
      </c>
      <c r="Q1568" s="2">
        <v>0.98</v>
      </c>
      <c r="R1568" s="2">
        <v>1.2</v>
      </c>
      <c r="S1568" s="2">
        <v>78.900000000000006</v>
      </c>
      <c r="T1568" s="2">
        <v>14.204599999999999</v>
      </c>
      <c r="U1568" s="2">
        <v>0.98</v>
      </c>
      <c r="V1568" s="2">
        <v>1.6</v>
      </c>
      <c r="W1568" s="2">
        <v>61.4</v>
      </c>
      <c r="X1568" s="2">
        <v>17.922999999999998</v>
      </c>
      <c r="Y1568" s="2">
        <v>0.49</v>
      </c>
      <c r="Z1568" s="2">
        <v>0.9</v>
      </c>
      <c r="AA1568" s="2">
        <v>57</v>
      </c>
      <c r="AB1568" s="2">
        <v>12.5581</v>
      </c>
      <c r="AC1568" s="2">
        <v>0.34</v>
      </c>
      <c r="AD1568" s="2">
        <v>2.2999999999999998</v>
      </c>
      <c r="AE1568" s="2">
        <v>14.8</v>
      </c>
      <c r="AF1568" s="2">
        <v>9.6667000000000005</v>
      </c>
      <c r="AG1568" s="2">
        <v>0.61</v>
      </c>
      <c r="AH1568" s="22">
        <v>1.6</v>
      </c>
      <c r="AI1568" s="22">
        <v>38.6</v>
      </c>
      <c r="AJ1568" s="22">
        <v>25.061800000000002</v>
      </c>
      <c r="AK1568" s="18">
        <v>0.64</v>
      </c>
      <c r="AL1568" s="18">
        <v>1.5</v>
      </c>
      <c r="AM1568" s="18">
        <v>42.1</v>
      </c>
      <c r="AN1568" s="2">
        <v>29.290500000000002</v>
      </c>
      <c r="AO1568" s="2">
        <v>0.22</v>
      </c>
      <c r="AP1568" s="2">
        <v>0.8</v>
      </c>
      <c r="AQ1568" s="2">
        <v>26.9</v>
      </c>
      <c r="AR1568" s="2">
        <v>2.1080000000000001</v>
      </c>
      <c r="AS1568" s="2">
        <v>0.39</v>
      </c>
      <c r="AT1568" s="2">
        <v>1</v>
      </c>
      <c r="AU1568" s="2">
        <v>38.9</v>
      </c>
      <c r="AV1568" s="2">
        <v>7.4720000000000004</v>
      </c>
      <c r="AW1568" s="2">
        <v>0.95</v>
      </c>
      <c r="AX1568" s="2">
        <v>1.9</v>
      </c>
      <c r="AY1568" s="2">
        <v>50.1</v>
      </c>
      <c r="AZ1568" s="2">
        <v>23.884399999999999</v>
      </c>
      <c r="BA1568" s="2">
        <v>0.63</v>
      </c>
      <c r="BB1568" s="2">
        <v>1.8</v>
      </c>
      <c r="BC1568" s="2">
        <v>35</v>
      </c>
      <c r="BD1568" s="2">
        <v>20.888000000000002</v>
      </c>
      <c r="BE1568" s="4"/>
      <c r="BF1568" s="4"/>
    </row>
    <row r="1569" spans="1:58" x14ac:dyDescent="0.2">
      <c r="A1569" s="29">
        <v>1568</v>
      </c>
      <c r="B1569" s="7" t="s">
        <v>23</v>
      </c>
      <c r="C1569" s="3">
        <v>39975</v>
      </c>
      <c r="D1569" s="4" t="s">
        <v>21</v>
      </c>
      <c r="E1569" s="4" t="s">
        <v>170</v>
      </c>
      <c r="F1569" s="5" t="s">
        <v>191</v>
      </c>
      <c r="G1569" s="6">
        <v>0.90208333333333324</v>
      </c>
      <c r="H1569" s="6">
        <v>0.91666666666666663</v>
      </c>
      <c r="I1569" s="85">
        <f t="shared" si="24"/>
        <v>21.000000000000085</v>
      </c>
      <c r="J1569" s="86">
        <f>I1569*Segmentos!$D$7*(AH1569%)*IF(ISNUMBER(AI1569),AI1569%,0)</f>
        <v>53004.000000000211</v>
      </c>
      <c r="K1569" s="86">
        <f>I1569*Segmentos!$D$7*(AL1569%)*IF(ISNUMBER(AM1569),AM1569%,0)</f>
        <v>110812.80000000044</v>
      </c>
      <c r="L1569" s="4"/>
      <c r="M1569" s="2">
        <v>0.98</v>
      </c>
      <c r="N1569" s="2">
        <v>1.3</v>
      </c>
      <c r="O1569" s="2">
        <v>72.7</v>
      </c>
      <c r="P1569" s="2">
        <v>45.275500000000001</v>
      </c>
      <c r="Q1569" s="2">
        <v>0.36</v>
      </c>
      <c r="R1569" s="2">
        <v>1.2</v>
      </c>
      <c r="S1569" s="2">
        <v>30.6</v>
      </c>
      <c r="T1569" s="2">
        <v>2.7446000000000002</v>
      </c>
      <c r="U1569" s="2">
        <v>2.2000000000000002</v>
      </c>
      <c r="V1569" s="2">
        <v>2.6</v>
      </c>
      <c r="W1569" s="2">
        <v>84</v>
      </c>
      <c r="X1569" s="2">
        <v>21.335100000000001</v>
      </c>
      <c r="Y1569" s="2">
        <v>1.34</v>
      </c>
      <c r="Z1569" s="2">
        <v>1.6</v>
      </c>
      <c r="AA1569" s="2">
        <v>83.1</v>
      </c>
      <c r="AB1569" s="2">
        <v>18.233000000000001</v>
      </c>
      <c r="AC1569" s="2">
        <v>0.2</v>
      </c>
      <c r="AD1569" s="2">
        <v>0.4</v>
      </c>
      <c r="AE1569" s="2">
        <v>49.2</v>
      </c>
      <c r="AF1569" s="2">
        <v>2.9628000000000001</v>
      </c>
      <c r="AG1569" s="2">
        <v>0.61</v>
      </c>
      <c r="AH1569" s="22">
        <v>1</v>
      </c>
      <c r="AI1569" s="22">
        <v>63.1</v>
      </c>
      <c r="AJ1569" s="22">
        <v>13.4099</v>
      </c>
      <c r="AK1569" s="18">
        <v>1.31</v>
      </c>
      <c r="AL1569" s="18">
        <v>1.7</v>
      </c>
      <c r="AM1569" s="18">
        <v>77.599999999999994</v>
      </c>
      <c r="AN1569" s="2">
        <v>31.865600000000001</v>
      </c>
      <c r="AO1569" s="2">
        <v>0.08</v>
      </c>
      <c r="AP1569" s="2">
        <v>0.6</v>
      </c>
      <c r="AQ1569" s="2">
        <v>13.1</v>
      </c>
      <c r="AR1569" s="2">
        <v>0.4073</v>
      </c>
      <c r="AS1569" s="2">
        <v>0.11</v>
      </c>
      <c r="AT1569" s="2">
        <v>0.5</v>
      </c>
      <c r="AU1569" s="2">
        <v>24.2</v>
      </c>
      <c r="AV1569" s="2">
        <v>1.1418999999999999</v>
      </c>
      <c r="AW1569" s="2">
        <v>1.3</v>
      </c>
      <c r="AX1569" s="2">
        <v>1.9</v>
      </c>
      <c r="AY1569" s="2">
        <v>70.2</v>
      </c>
      <c r="AZ1569" s="2">
        <v>17.275500000000001</v>
      </c>
      <c r="BA1569" s="2">
        <v>1.49</v>
      </c>
      <c r="BB1569" s="2">
        <v>1.7</v>
      </c>
      <c r="BC1569" s="2">
        <v>88.6</v>
      </c>
      <c r="BD1569" s="2">
        <v>26.450800000000001</v>
      </c>
      <c r="BE1569" s="4"/>
      <c r="BF1569" s="4"/>
    </row>
    <row r="1570" spans="1:58" x14ac:dyDescent="0.2">
      <c r="A1570" s="29">
        <v>1569</v>
      </c>
      <c r="B1570" s="7" t="s">
        <v>25</v>
      </c>
      <c r="C1570" s="3">
        <v>39975</v>
      </c>
      <c r="D1570" s="4" t="s">
        <v>21</v>
      </c>
      <c r="E1570" s="4" t="s">
        <v>171</v>
      </c>
      <c r="F1570" s="5" t="s">
        <v>191</v>
      </c>
      <c r="G1570" s="6">
        <v>0.89513888888888893</v>
      </c>
      <c r="H1570" s="6">
        <v>0.8965277777777777</v>
      </c>
      <c r="I1570" s="85">
        <f t="shared" si="24"/>
        <v>1.999999999999833</v>
      </c>
      <c r="J1570" s="86">
        <f>I1570*Segmentos!$D$7*(AH1570%)*IF(ISNUMBER(AI1570),AI1570%,0)</f>
        <v>4799.9999999995989</v>
      </c>
      <c r="K1570" s="86">
        <f>I1570*Segmentos!$D$7*(AL1570%)*IF(ISNUMBER(AM1570),AM1570%,0)</f>
        <v>6335.9999999994716</v>
      </c>
      <c r="L1570" s="4"/>
      <c r="M1570" s="2">
        <v>0.7</v>
      </c>
      <c r="N1570" s="2">
        <v>0.8</v>
      </c>
      <c r="O1570" s="2">
        <v>92.3</v>
      </c>
      <c r="P1570" s="2">
        <v>44.171999999999997</v>
      </c>
      <c r="Q1570" s="2">
        <v>0.67</v>
      </c>
      <c r="R1570" s="2">
        <v>0.8</v>
      </c>
      <c r="S1570" s="2">
        <v>83</v>
      </c>
      <c r="T1570" s="2">
        <v>7.1332000000000004</v>
      </c>
      <c r="U1570" s="2">
        <v>1.0900000000000001</v>
      </c>
      <c r="V1570" s="2">
        <v>1.3</v>
      </c>
      <c r="W1570" s="2">
        <v>86.7</v>
      </c>
      <c r="X1570" s="2">
        <v>14.4841</v>
      </c>
      <c r="Y1570" s="2">
        <v>0.81</v>
      </c>
      <c r="Z1570" s="2">
        <v>0.8</v>
      </c>
      <c r="AA1570" s="2">
        <v>100</v>
      </c>
      <c r="AB1570" s="2">
        <v>15.0989</v>
      </c>
      <c r="AC1570" s="2">
        <v>0.36</v>
      </c>
      <c r="AD1570" s="2">
        <v>0.4</v>
      </c>
      <c r="AE1570" s="2">
        <v>100</v>
      </c>
      <c r="AF1570" s="2">
        <v>7.4557000000000002</v>
      </c>
      <c r="AG1570" s="2">
        <v>0.56999999999999995</v>
      </c>
      <c r="AH1570" s="22">
        <v>0.6</v>
      </c>
      <c r="AI1570" s="22">
        <v>100</v>
      </c>
      <c r="AJ1570" s="22">
        <v>17.201599999999999</v>
      </c>
      <c r="AK1570" s="18">
        <v>0.81</v>
      </c>
      <c r="AL1570" s="18">
        <v>0.9</v>
      </c>
      <c r="AM1570" s="18">
        <v>88</v>
      </c>
      <c r="AN1570" s="2">
        <v>26.970300000000002</v>
      </c>
      <c r="AO1570" s="2">
        <v>0.13</v>
      </c>
      <c r="AP1570" s="2">
        <v>0.1</v>
      </c>
      <c r="AQ1570" s="2">
        <v>100</v>
      </c>
      <c r="AR1570" s="2">
        <v>0.93110000000000004</v>
      </c>
      <c r="AS1570" s="2">
        <v>0.24</v>
      </c>
      <c r="AT1570" s="2">
        <v>0.3</v>
      </c>
      <c r="AU1570" s="2">
        <v>75.7</v>
      </c>
      <c r="AV1570" s="2">
        <v>3.3039999999999998</v>
      </c>
      <c r="AW1570" s="2">
        <v>0.77</v>
      </c>
      <c r="AX1570" s="2">
        <v>0.8</v>
      </c>
      <c r="AY1570" s="2">
        <v>97.2</v>
      </c>
      <c r="AZ1570" s="2">
        <v>13.9588</v>
      </c>
      <c r="BA1570" s="2">
        <v>1.07</v>
      </c>
      <c r="BB1570" s="2">
        <v>1.2</v>
      </c>
      <c r="BC1570" s="2">
        <v>92.1</v>
      </c>
      <c r="BD1570" s="2">
        <v>25.978100000000001</v>
      </c>
      <c r="BE1570" s="4"/>
      <c r="BF1570" s="4"/>
    </row>
    <row r="1571" spans="1:58" x14ac:dyDescent="0.2">
      <c r="A1571" s="29">
        <v>1570</v>
      </c>
      <c r="B1571" s="7" t="s">
        <v>32</v>
      </c>
      <c r="C1571" s="3">
        <v>39975</v>
      </c>
      <c r="D1571" s="4" t="s">
        <v>28</v>
      </c>
      <c r="E1571" s="4" t="s">
        <v>164</v>
      </c>
      <c r="F1571" s="5" t="s">
        <v>191</v>
      </c>
      <c r="G1571" s="6">
        <v>0.91527777777777775</v>
      </c>
      <c r="H1571" s="6">
        <v>0.91736111111111107</v>
      </c>
      <c r="I1571" s="85">
        <f t="shared" si="24"/>
        <v>2.9999999999999893</v>
      </c>
      <c r="J1571" s="86">
        <f>I1571*Segmentos!$D$7*(AH1571%)*IF(ISNUMBER(AI1571),AI1571%,0)</f>
        <v>18094.799999999937</v>
      </c>
      <c r="K1571" s="86">
        <f>I1571*Segmentos!$D$7*(AL1571%)*IF(ISNUMBER(AM1571),AM1571%,0)</f>
        <v>15388.799999999943</v>
      </c>
      <c r="L1571" s="4"/>
      <c r="M1571" s="2">
        <v>1.39</v>
      </c>
      <c r="N1571" s="2">
        <v>1.5</v>
      </c>
      <c r="O1571" s="2">
        <v>90.1</v>
      </c>
      <c r="P1571" s="2">
        <v>98.658500000000004</v>
      </c>
      <c r="Q1571" s="2">
        <v>0.46</v>
      </c>
      <c r="R1571" s="2">
        <v>0.5</v>
      </c>
      <c r="S1571" s="2">
        <v>100</v>
      </c>
      <c r="T1571" s="2">
        <v>5.4040999999999997</v>
      </c>
      <c r="U1571" s="2">
        <v>1.67</v>
      </c>
      <c r="V1571" s="2">
        <v>1.8</v>
      </c>
      <c r="W1571" s="2">
        <v>95.3</v>
      </c>
      <c r="X1571" s="2">
        <v>24.931699999999999</v>
      </c>
      <c r="Y1571" s="2">
        <v>0.54</v>
      </c>
      <c r="Z1571" s="2">
        <v>0.6</v>
      </c>
      <c r="AA1571" s="2">
        <v>87</v>
      </c>
      <c r="AB1571" s="2">
        <v>11.296099999999999</v>
      </c>
      <c r="AC1571" s="2">
        <v>2.44</v>
      </c>
      <c r="AD1571" s="2">
        <v>2.8</v>
      </c>
      <c r="AE1571" s="2">
        <v>87.8</v>
      </c>
      <c r="AF1571" s="2">
        <v>57.026499999999999</v>
      </c>
      <c r="AG1571" s="2">
        <v>1.53</v>
      </c>
      <c r="AH1571" s="22">
        <v>1.7</v>
      </c>
      <c r="AI1571" s="22">
        <v>88.7</v>
      </c>
      <c r="AJ1571" s="22">
        <v>51.524999999999999</v>
      </c>
      <c r="AK1571" s="18">
        <v>1.26</v>
      </c>
      <c r="AL1571" s="18">
        <v>1.4</v>
      </c>
      <c r="AM1571" s="18">
        <v>91.6</v>
      </c>
      <c r="AN1571" s="2">
        <v>47.133499999999998</v>
      </c>
      <c r="AO1571" s="2">
        <v>0.72</v>
      </c>
      <c r="AP1571" s="2">
        <v>0.7</v>
      </c>
      <c r="AQ1571" s="2">
        <v>100</v>
      </c>
      <c r="AR1571" s="2">
        <v>5.5612000000000004</v>
      </c>
      <c r="AS1571" s="2">
        <v>0.52</v>
      </c>
      <c r="AT1571" s="2">
        <v>0.6</v>
      </c>
      <c r="AU1571" s="2">
        <v>83</v>
      </c>
      <c r="AV1571" s="2">
        <v>8.1893999999999991</v>
      </c>
      <c r="AW1571" s="2">
        <v>1.34</v>
      </c>
      <c r="AX1571" s="2">
        <v>1.5</v>
      </c>
      <c r="AY1571" s="2">
        <v>89.3</v>
      </c>
      <c r="AZ1571" s="2">
        <v>27.4803</v>
      </c>
      <c r="BA1571" s="2">
        <v>2.11</v>
      </c>
      <c r="BB1571" s="2">
        <v>2.2999999999999998</v>
      </c>
      <c r="BC1571" s="2">
        <v>90.7</v>
      </c>
      <c r="BD1571" s="2">
        <v>57.427599999999998</v>
      </c>
      <c r="BE1571" s="4"/>
      <c r="BF1571" s="4"/>
    </row>
    <row r="1572" spans="1:58" x14ac:dyDescent="0.2">
      <c r="A1572" s="29">
        <v>1571</v>
      </c>
      <c r="B1572" s="7" t="s">
        <v>19</v>
      </c>
      <c r="C1572" s="3">
        <v>39975</v>
      </c>
      <c r="D1572" s="4" t="s">
        <v>17</v>
      </c>
      <c r="E1572" s="4" t="s">
        <v>166</v>
      </c>
      <c r="F1572" s="5" t="s">
        <v>191</v>
      </c>
      <c r="G1572" s="6">
        <v>0.9145833333333333</v>
      </c>
      <c r="H1572" s="6">
        <v>0.9159722222222223</v>
      </c>
      <c r="I1572" s="85">
        <f t="shared" si="24"/>
        <v>2.0000000000001528</v>
      </c>
      <c r="J1572" s="86">
        <f>I1572*Segmentos!$D$7*(AH1572%)*IF(ISNUMBER(AI1572),AI1572%,0)</f>
        <v>3883.2000000002968</v>
      </c>
      <c r="K1572" s="86">
        <f>I1572*Segmentos!$D$7*(AL1572%)*IF(ISNUMBER(AM1572),AM1572%,0)</f>
        <v>3916.800000000299</v>
      </c>
      <c r="L1572" s="4"/>
      <c r="M1572" s="2">
        <v>0.48</v>
      </c>
      <c r="N1572" s="2">
        <v>0.6</v>
      </c>
      <c r="O1572" s="2">
        <v>81.3</v>
      </c>
      <c r="P1572" s="2">
        <v>100</v>
      </c>
      <c r="Q1572" s="2">
        <v>0</v>
      </c>
      <c r="R1572" s="2">
        <v>0</v>
      </c>
      <c r="S1572" s="8" t="s">
        <v>577</v>
      </c>
      <c r="T1572" s="2">
        <v>0</v>
      </c>
      <c r="U1572" s="2">
        <v>0</v>
      </c>
      <c r="V1572" s="2">
        <v>0</v>
      </c>
      <c r="W1572" s="8" t="s">
        <v>577</v>
      </c>
      <c r="X1572" s="2">
        <v>0</v>
      </c>
      <c r="Y1572" s="2">
        <v>0.45</v>
      </c>
      <c r="Z1572" s="2">
        <v>0.7</v>
      </c>
      <c r="AA1572" s="2">
        <v>62.5</v>
      </c>
      <c r="AB1572" s="2">
        <v>27.8096</v>
      </c>
      <c r="AC1572" s="2">
        <v>1.05</v>
      </c>
      <c r="AD1572" s="2">
        <v>1.1000000000000001</v>
      </c>
      <c r="AE1572" s="2">
        <v>91.9</v>
      </c>
      <c r="AF1572" s="2">
        <v>72.190399999999997</v>
      </c>
      <c r="AG1572" s="2">
        <v>0.48</v>
      </c>
      <c r="AH1572" s="22">
        <v>0.6</v>
      </c>
      <c r="AI1572" s="22">
        <v>80.900000000000006</v>
      </c>
      <c r="AJ1572" s="22">
        <v>47.3675</v>
      </c>
      <c r="AK1572" s="18">
        <v>0.48</v>
      </c>
      <c r="AL1572" s="18">
        <v>0.6</v>
      </c>
      <c r="AM1572" s="18">
        <v>81.599999999999994</v>
      </c>
      <c r="AN1572" s="2">
        <v>52.6325</v>
      </c>
      <c r="AO1572" s="2">
        <v>0</v>
      </c>
      <c r="AP1572" s="2">
        <v>0</v>
      </c>
      <c r="AQ1572" s="8" t="s">
        <v>577</v>
      </c>
      <c r="AR1572" s="2">
        <v>0</v>
      </c>
      <c r="AS1572" s="2">
        <v>0.24</v>
      </c>
      <c r="AT1572" s="2">
        <v>0.5</v>
      </c>
      <c r="AU1572" s="2">
        <v>50</v>
      </c>
      <c r="AV1572" s="2">
        <v>11.1107</v>
      </c>
      <c r="AW1572" s="2">
        <v>0.59</v>
      </c>
      <c r="AX1572" s="2">
        <v>0.8</v>
      </c>
      <c r="AY1572" s="2">
        <v>75</v>
      </c>
      <c r="AZ1572" s="2">
        <v>35.802700000000002</v>
      </c>
      <c r="BA1572" s="2">
        <v>0.66</v>
      </c>
      <c r="BB1572" s="2">
        <v>0.7</v>
      </c>
      <c r="BC1572" s="2">
        <v>100</v>
      </c>
      <c r="BD1572" s="2">
        <v>53.086599999999997</v>
      </c>
      <c r="BE1572" s="4"/>
      <c r="BF1572" s="4"/>
    </row>
    <row r="1573" spans="1:58" x14ac:dyDescent="0.2">
      <c r="A1573" s="29">
        <v>1572</v>
      </c>
      <c r="B1573" s="7" t="s">
        <v>2</v>
      </c>
      <c r="C1573" s="3">
        <v>39975</v>
      </c>
      <c r="D1573" s="4" t="s">
        <v>0</v>
      </c>
      <c r="E1573" s="4" t="s">
        <v>164</v>
      </c>
      <c r="F1573" s="5" t="s">
        <v>191</v>
      </c>
      <c r="G1573" s="6">
        <v>0.88402777777777775</v>
      </c>
      <c r="H1573" s="6">
        <v>0.93333333333333324</v>
      </c>
      <c r="I1573" s="85">
        <f t="shared" si="24"/>
        <v>70.999999999999915</v>
      </c>
      <c r="J1573" s="86">
        <f>I1573*Segmentos!$D$7*(AH1573%)*IF(ISNUMBER(AI1573),AI1573%,0)</f>
        <v>2061612.7999999975</v>
      </c>
      <c r="K1573" s="86">
        <f>I1573*Segmentos!$D$7*(AL1573%)*IF(ISNUMBER(AM1573),AM1573%,0)</f>
        <v>1782639.5999999975</v>
      </c>
      <c r="L1573" s="4"/>
      <c r="M1573" s="2">
        <v>6.75</v>
      </c>
      <c r="N1573" s="2">
        <v>19.5</v>
      </c>
      <c r="O1573" s="2">
        <v>34.6</v>
      </c>
      <c r="P1573" s="2">
        <v>88.797399999999996</v>
      </c>
      <c r="Q1573" s="2">
        <v>5.22</v>
      </c>
      <c r="R1573" s="2">
        <v>13.9</v>
      </c>
      <c r="S1573" s="2">
        <v>37.6</v>
      </c>
      <c r="T1573" s="2">
        <v>11.4641</v>
      </c>
      <c r="U1573" s="2">
        <v>5.69</v>
      </c>
      <c r="V1573" s="2">
        <v>15.9</v>
      </c>
      <c r="W1573" s="2">
        <v>35.799999999999997</v>
      </c>
      <c r="X1573" s="2">
        <v>15.7034</v>
      </c>
      <c r="Y1573" s="2">
        <v>6.44</v>
      </c>
      <c r="Z1573" s="2">
        <v>19.3</v>
      </c>
      <c r="AA1573" s="2">
        <v>33.4</v>
      </c>
      <c r="AB1573" s="2">
        <v>25.046099999999999</v>
      </c>
      <c r="AC1573" s="2">
        <v>8.4700000000000006</v>
      </c>
      <c r="AD1573" s="2">
        <v>24.8</v>
      </c>
      <c r="AE1573" s="2">
        <v>34.200000000000003</v>
      </c>
      <c r="AF1573" s="2">
        <v>36.583799999999997</v>
      </c>
      <c r="AG1573" s="2">
        <v>7.27</v>
      </c>
      <c r="AH1573" s="22">
        <v>20.8</v>
      </c>
      <c r="AI1573" s="22">
        <v>34.9</v>
      </c>
      <c r="AJ1573" s="22">
        <v>45.386400000000002</v>
      </c>
      <c r="AK1573" s="18">
        <v>6.27</v>
      </c>
      <c r="AL1573" s="18">
        <v>18.3</v>
      </c>
      <c r="AM1573" s="18">
        <v>34.299999999999997</v>
      </c>
      <c r="AN1573" s="2">
        <v>43.411000000000001</v>
      </c>
      <c r="AO1573" s="2">
        <v>5.93</v>
      </c>
      <c r="AP1573" s="2">
        <v>21</v>
      </c>
      <c r="AQ1573" s="2">
        <v>28.2</v>
      </c>
      <c r="AR1573" s="2">
        <v>8.5236999999999998</v>
      </c>
      <c r="AS1573" s="2">
        <v>7.51</v>
      </c>
      <c r="AT1573" s="2">
        <v>17.8</v>
      </c>
      <c r="AU1573" s="2">
        <v>42.2</v>
      </c>
      <c r="AV1573" s="2">
        <v>21.781300000000002</v>
      </c>
      <c r="AW1573" s="2">
        <v>7.74</v>
      </c>
      <c r="AX1573" s="2">
        <v>22.8</v>
      </c>
      <c r="AY1573" s="2">
        <v>33.9</v>
      </c>
      <c r="AZ1573" s="2">
        <v>29.304099999999998</v>
      </c>
      <c r="BA1573" s="2">
        <v>5.79</v>
      </c>
      <c r="BB1573" s="2">
        <v>17.5</v>
      </c>
      <c r="BC1573" s="2">
        <v>33.1</v>
      </c>
      <c r="BD1573" s="2">
        <v>29.188300000000002</v>
      </c>
      <c r="BE1573" s="4"/>
      <c r="BF1573" s="4"/>
    </row>
    <row r="1574" spans="1:58" x14ac:dyDescent="0.2">
      <c r="A1574" s="29">
        <v>1573</v>
      </c>
      <c r="B1574" s="7" t="s">
        <v>16</v>
      </c>
      <c r="C1574" s="3">
        <v>39975</v>
      </c>
      <c r="D1574" s="4" t="s">
        <v>13</v>
      </c>
      <c r="E1574" s="4" t="s">
        <v>166</v>
      </c>
      <c r="F1574" s="5" t="s">
        <v>191</v>
      </c>
      <c r="G1574" s="6">
        <v>0.91527777777777775</v>
      </c>
      <c r="H1574" s="6">
        <v>0.91874999999999996</v>
      </c>
      <c r="I1574" s="85">
        <f t="shared" si="24"/>
        <v>4.9999999999999822</v>
      </c>
      <c r="J1574" s="86">
        <f>I1574*Segmentos!$D$7*(AH1574%)*IF(ISNUMBER(AI1574),AI1574%,0)</f>
        <v>131613.99999999951</v>
      </c>
      <c r="K1574" s="86">
        <f>I1574*Segmentos!$D$7*(AL1574%)*IF(ISNUMBER(AM1574),AM1574%,0)</f>
        <v>232667.99999999916</v>
      </c>
      <c r="L1574" s="4"/>
      <c r="M1574" s="2">
        <v>9.23</v>
      </c>
      <c r="N1574" s="2">
        <v>11</v>
      </c>
      <c r="O1574" s="2">
        <v>84</v>
      </c>
      <c r="P1574" s="2">
        <v>84.475999999999999</v>
      </c>
      <c r="Q1574" s="2">
        <v>5.89</v>
      </c>
      <c r="R1574" s="2">
        <v>7.2</v>
      </c>
      <c r="S1574" s="2">
        <v>81.3</v>
      </c>
      <c r="T1574" s="2">
        <v>8.9891000000000005</v>
      </c>
      <c r="U1574" s="2">
        <v>9.77</v>
      </c>
      <c r="V1574" s="2">
        <v>10.4</v>
      </c>
      <c r="W1574" s="2">
        <v>94.2</v>
      </c>
      <c r="X1574" s="2">
        <v>18.741499999999998</v>
      </c>
      <c r="Y1574" s="2">
        <v>8.68</v>
      </c>
      <c r="Z1574" s="2">
        <v>10.3</v>
      </c>
      <c r="AA1574" s="2">
        <v>83.9</v>
      </c>
      <c r="AB1574" s="2">
        <v>23.457000000000001</v>
      </c>
      <c r="AC1574" s="2">
        <v>11.08</v>
      </c>
      <c r="AD1574" s="2">
        <v>13.9</v>
      </c>
      <c r="AE1574" s="2">
        <v>79.900000000000006</v>
      </c>
      <c r="AF1574" s="2">
        <v>33.2883</v>
      </c>
      <c r="AG1574" s="2">
        <v>6.61</v>
      </c>
      <c r="AH1574" s="22">
        <v>7.9</v>
      </c>
      <c r="AI1574" s="22">
        <v>83.3</v>
      </c>
      <c r="AJ1574" s="22">
        <v>28.686499999999999</v>
      </c>
      <c r="AK1574" s="18">
        <v>11.6</v>
      </c>
      <c r="AL1574" s="18">
        <v>13.8</v>
      </c>
      <c r="AM1574" s="18">
        <v>84.3</v>
      </c>
      <c r="AN1574" s="2">
        <v>55.789499999999997</v>
      </c>
      <c r="AO1574" s="2">
        <v>8.1199999999999992</v>
      </c>
      <c r="AP1574" s="2">
        <v>10.9</v>
      </c>
      <c r="AQ1574" s="2">
        <v>74.8</v>
      </c>
      <c r="AR1574" s="2">
        <v>8.1203000000000003</v>
      </c>
      <c r="AS1574" s="2">
        <v>6.97</v>
      </c>
      <c r="AT1574" s="2">
        <v>8.1</v>
      </c>
      <c r="AU1574" s="2">
        <v>85.7</v>
      </c>
      <c r="AV1574" s="2">
        <v>14.038500000000001</v>
      </c>
      <c r="AW1574" s="2">
        <v>11.44</v>
      </c>
      <c r="AX1574" s="2">
        <v>13.3</v>
      </c>
      <c r="AY1574" s="2">
        <v>86</v>
      </c>
      <c r="AZ1574" s="2">
        <v>30.087</v>
      </c>
      <c r="BA1574" s="2">
        <v>9.1999999999999993</v>
      </c>
      <c r="BB1574" s="2">
        <v>10.9</v>
      </c>
      <c r="BC1574" s="2">
        <v>84</v>
      </c>
      <c r="BD1574" s="2">
        <v>32.2301</v>
      </c>
      <c r="BE1574" s="4"/>
      <c r="BF1574" s="4"/>
    </row>
    <row r="1575" spans="1:58" x14ac:dyDescent="0.2">
      <c r="A1575" s="29">
        <v>1574</v>
      </c>
      <c r="B1575" s="7" t="s">
        <v>22</v>
      </c>
      <c r="C1575" s="3">
        <v>39975</v>
      </c>
      <c r="D1575" s="4" t="s">
        <v>21</v>
      </c>
      <c r="E1575" s="4" t="s">
        <v>164</v>
      </c>
      <c r="F1575" s="5" t="s">
        <v>191</v>
      </c>
      <c r="G1575" s="6">
        <v>0.83263888888888893</v>
      </c>
      <c r="H1575" s="6">
        <v>0.87291666666666667</v>
      </c>
      <c r="I1575" s="85">
        <f t="shared" si="24"/>
        <v>57.999999999999957</v>
      </c>
      <c r="J1575" s="86">
        <f>I1575*Segmentos!$D$7*(AH1575%)*IF(ISNUMBER(AI1575),AI1575%,0)</f>
        <v>465600.79999999958</v>
      </c>
      <c r="K1575" s="86">
        <f>I1575*Segmentos!$D$7*(AL1575%)*IF(ISNUMBER(AM1575),AM1575%,0)</f>
        <v>357047.99999999977</v>
      </c>
      <c r="L1575" s="4"/>
      <c r="M1575" s="2">
        <v>1.77</v>
      </c>
      <c r="N1575" s="2">
        <v>4.9000000000000004</v>
      </c>
      <c r="O1575" s="2">
        <v>36</v>
      </c>
      <c r="P1575" s="2">
        <v>91.535600000000002</v>
      </c>
      <c r="Q1575" s="2">
        <v>0.01</v>
      </c>
      <c r="R1575" s="2">
        <v>0.2</v>
      </c>
      <c r="S1575" s="2">
        <v>2.4</v>
      </c>
      <c r="T1575" s="2">
        <v>4.4900000000000002E-2</v>
      </c>
      <c r="U1575" s="2">
        <v>0.75</v>
      </c>
      <c r="V1575" s="2">
        <v>2.2000000000000002</v>
      </c>
      <c r="W1575" s="2">
        <v>33.4</v>
      </c>
      <c r="X1575" s="2">
        <v>8.1028000000000002</v>
      </c>
      <c r="Y1575" s="2">
        <v>0.73</v>
      </c>
      <c r="Z1575" s="2">
        <v>3.8</v>
      </c>
      <c r="AA1575" s="2">
        <v>19</v>
      </c>
      <c r="AB1575" s="2">
        <v>11.147500000000001</v>
      </c>
      <c r="AC1575" s="2">
        <v>4.25</v>
      </c>
      <c r="AD1575" s="2">
        <v>10</v>
      </c>
      <c r="AE1575" s="2">
        <v>42.7</v>
      </c>
      <c r="AF1575" s="2">
        <v>72.240399999999994</v>
      </c>
      <c r="AG1575" s="2">
        <v>2.02</v>
      </c>
      <c r="AH1575" s="22">
        <v>6.1</v>
      </c>
      <c r="AI1575" s="22">
        <v>32.9</v>
      </c>
      <c r="AJ1575" s="22">
        <v>49.604399999999998</v>
      </c>
      <c r="AK1575" s="18">
        <v>1.54</v>
      </c>
      <c r="AL1575" s="18">
        <v>3.8</v>
      </c>
      <c r="AM1575" s="18">
        <v>40.5</v>
      </c>
      <c r="AN1575" s="2">
        <v>41.931199999999997</v>
      </c>
      <c r="AO1575" s="2">
        <v>1.05</v>
      </c>
      <c r="AP1575" s="2">
        <v>4.2</v>
      </c>
      <c r="AQ1575" s="2">
        <v>25.1</v>
      </c>
      <c r="AR1575" s="2">
        <v>5.9141000000000004</v>
      </c>
      <c r="AS1575" s="2">
        <v>0.91</v>
      </c>
      <c r="AT1575" s="2">
        <v>2.2000000000000002</v>
      </c>
      <c r="AU1575" s="2">
        <v>42.1</v>
      </c>
      <c r="AV1575" s="2">
        <v>10.3812</v>
      </c>
      <c r="AW1575" s="2">
        <v>2.2999999999999998</v>
      </c>
      <c r="AX1575" s="2">
        <v>6.9</v>
      </c>
      <c r="AY1575" s="2">
        <v>33.6</v>
      </c>
      <c r="AZ1575" s="2">
        <v>34.212699999999998</v>
      </c>
      <c r="BA1575" s="2">
        <v>2.0699999999999998</v>
      </c>
      <c r="BB1575" s="2">
        <v>5.2</v>
      </c>
      <c r="BC1575" s="2">
        <v>39.5</v>
      </c>
      <c r="BD1575" s="2">
        <v>41.0276</v>
      </c>
      <c r="BE1575" s="4"/>
      <c r="BF1575" s="4"/>
    </row>
    <row r="1576" spans="1:58" x14ac:dyDescent="0.2">
      <c r="A1576" s="29">
        <v>1575</v>
      </c>
      <c r="B1576" s="7" t="s">
        <v>24</v>
      </c>
      <c r="C1576" s="3">
        <v>39975</v>
      </c>
      <c r="D1576" s="4" t="s">
        <v>21</v>
      </c>
      <c r="E1576" s="4" t="s">
        <v>170</v>
      </c>
      <c r="F1576" s="5" t="s">
        <v>191</v>
      </c>
      <c r="G1576" s="6">
        <v>0.89166666666666661</v>
      </c>
      <c r="H1576" s="6">
        <v>0.90138888888888891</v>
      </c>
      <c r="I1576" s="85">
        <f t="shared" si="24"/>
        <v>14.00000000000011</v>
      </c>
      <c r="J1576" s="86">
        <f>I1576*Segmentos!$D$7*(AH1576%)*IF(ISNUMBER(AI1576),AI1576%,0)</f>
        <v>35336.000000000276</v>
      </c>
      <c r="K1576" s="86">
        <f>I1576*Segmentos!$D$7*(AL1576%)*IF(ISNUMBER(AM1576),AM1576%,0)</f>
        <v>49728.000000000393</v>
      </c>
      <c r="L1576" s="4"/>
      <c r="M1576" s="2">
        <v>0.77</v>
      </c>
      <c r="N1576" s="2">
        <v>1.3</v>
      </c>
      <c r="O1576" s="2">
        <v>58.3</v>
      </c>
      <c r="P1576" s="2">
        <v>44.949800000000003</v>
      </c>
      <c r="Q1576" s="2">
        <v>0.76</v>
      </c>
      <c r="R1576" s="2">
        <v>1.2</v>
      </c>
      <c r="S1576" s="2">
        <v>61.8</v>
      </c>
      <c r="T1576" s="2">
        <v>7.4817</v>
      </c>
      <c r="U1576" s="2">
        <v>1.45</v>
      </c>
      <c r="V1576" s="2">
        <v>2.6</v>
      </c>
      <c r="W1576" s="2">
        <v>56.8</v>
      </c>
      <c r="X1576" s="2">
        <v>17.862200000000001</v>
      </c>
      <c r="Y1576" s="2">
        <v>1.1100000000000001</v>
      </c>
      <c r="Z1576" s="2">
        <v>1.7</v>
      </c>
      <c r="AA1576" s="2">
        <v>65.900000000000006</v>
      </c>
      <c r="AB1576" s="2">
        <v>19.3033</v>
      </c>
      <c r="AC1576" s="2">
        <v>0.02</v>
      </c>
      <c r="AD1576" s="2">
        <v>0.2</v>
      </c>
      <c r="AE1576" s="2">
        <v>7.1</v>
      </c>
      <c r="AF1576" s="2">
        <v>0.30259999999999998</v>
      </c>
      <c r="AG1576" s="2">
        <v>0.64</v>
      </c>
      <c r="AH1576" s="22">
        <v>1</v>
      </c>
      <c r="AI1576" s="22">
        <v>63.1</v>
      </c>
      <c r="AJ1576" s="22">
        <v>17.8552</v>
      </c>
      <c r="AK1576" s="18">
        <v>0.88</v>
      </c>
      <c r="AL1576" s="18">
        <v>1.6</v>
      </c>
      <c r="AM1576" s="18">
        <v>55.5</v>
      </c>
      <c r="AN1576" s="2">
        <v>27.0947</v>
      </c>
      <c r="AO1576" s="2">
        <v>0</v>
      </c>
      <c r="AP1576" s="2">
        <v>0</v>
      </c>
      <c r="AQ1576" s="8" t="s">
        <v>577</v>
      </c>
      <c r="AR1576" s="2">
        <v>0</v>
      </c>
      <c r="AS1576" s="2">
        <v>0.21</v>
      </c>
      <c r="AT1576" s="2">
        <v>0.4</v>
      </c>
      <c r="AU1576" s="2">
        <v>49.8</v>
      </c>
      <c r="AV1576" s="2">
        <v>2.7092000000000001</v>
      </c>
      <c r="AW1576" s="2">
        <v>0.55000000000000004</v>
      </c>
      <c r="AX1576" s="2">
        <v>1.6</v>
      </c>
      <c r="AY1576" s="2">
        <v>33.700000000000003</v>
      </c>
      <c r="AZ1576" s="2">
        <v>9.2865000000000002</v>
      </c>
      <c r="BA1576" s="2">
        <v>1.47</v>
      </c>
      <c r="BB1576" s="2">
        <v>2</v>
      </c>
      <c r="BC1576" s="2">
        <v>74.8</v>
      </c>
      <c r="BD1576" s="2">
        <v>32.954099999999997</v>
      </c>
      <c r="BE1576" s="4"/>
      <c r="BF1576" s="4"/>
    </row>
    <row r="1577" spans="1:58" x14ac:dyDescent="0.2">
      <c r="A1577" s="29">
        <v>1576</v>
      </c>
      <c r="B1577" s="7" t="s">
        <v>4</v>
      </c>
      <c r="C1577" s="3">
        <v>39975</v>
      </c>
      <c r="D1577" s="4" t="s">
        <v>3</v>
      </c>
      <c r="E1577" s="4" t="s">
        <v>165</v>
      </c>
      <c r="F1577" s="5" t="s">
        <v>191</v>
      </c>
      <c r="G1577" s="6">
        <v>0.77708333333333324</v>
      </c>
      <c r="H1577" s="6">
        <v>0.87430555555555556</v>
      </c>
      <c r="I1577" s="85">
        <f t="shared" si="24"/>
        <v>140.00000000000014</v>
      </c>
      <c r="J1577" s="86">
        <f>I1577*Segmentos!$D$7*(AH1577%)*IF(ISNUMBER(AI1577),AI1577%,0)</f>
        <v>2022440.0000000023</v>
      </c>
      <c r="K1577" s="86">
        <f>I1577*Segmentos!$D$7*(AL1577%)*IF(ISNUMBER(AM1577),AM1577%,0)</f>
        <v>2751728.0000000028</v>
      </c>
      <c r="L1577" s="4"/>
      <c r="M1577" s="2">
        <v>4.3</v>
      </c>
      <c r="N1577" s="2">
        <v>15.7</v>
      </c>
      <c r="O1577" s="2">
        <v>27.4</v>
      </c>
      <c r="P1577" s="2">
        <v>75.065399999999997</v>
      </c>
      <c r="Q1577" s="2">
        <v>5.37</v>
      </c>
      <c r="R1577" s="2">
        <v>14.6</v>
      </c>
      <c r="S1577" s="2">
        <v>36.9</v>
      </c>
      <c r="T1577" s="2">
        <v>15.663399999999999</v>
      </c>
      <c r="U1577" s="2">
        <v>6.01</v>
      </c>
      <c r="V1577" s="2">
        <v>18.7</v>
      </c>
      <c r="W1577" s="2">
        <v>32.200000000000003</v>
      </c>
      <c r="X1577" s="2">
        <v>22.020299999999999</v>
      </c>
      <c r="Y1577" s="2">
        <v>3.17</v>
      </c>
      <c r="Z1577" s="2">
        <v>14.9</v>
      </c>
      <c r="AA1577" s="2">
        <v>21.3</v>
      </c>
      <c r="AB1577" s="2">
        <v>16.351600000000001</v>
      </c>
      <c r="AC1577" s="2">
        <v>3.67</v>
      </c>
      <c r="AD1577" s="2">
        <v>15</v>
      </c>
      <c r="AE1577" s="2">
        <v>24.5</v>
      </c>
      <c r="AF1577" s="2">
        <v>21.030100000000001</v>
      </c>
      <c r="AG1577" s="2">
        <v>3.6</v>
      </c>
      <c r="AH1577" s="22">
        <v>15.5</v>
      </c>
      <c r="AI1577" s="22">
        <v>23.3</v>
      </c>
      <c r="AJ1577" s="22">
        <v>29.845400000000001</v>
      </c>
      <c r="AK1577" s="18">
        <v>4.93</v>
      </c>
      <c r="AL1577" s="18">
        <v>15.8</v>
      </c>
      <c r="AM1577" s="18">
        <v>31.1</v>
      </c>
      <c r="AN1577" s="2">
        <v>45.22</v>
      </c>
      <c r="AO1577" s="2">
        <v>1.39</v>
      </c>
      <c r="AP1577" s="2">
        <v>7.1</v>
      </c>
      <c r="AQ1577" s="2">
        <v>19.7</v>
      </c>
      <c r="AR1577" s="2">
        <v>2.6494</v>
      </c>
      <c r="AS1577" s="2">
        <v>3.3</v>
      </c>
      <c r="AT1577" s="2">
        <v>11.6</v>
      </c>
      <c r="AU1577" s="2">
        <v>28.3</v>
      </c>
      <c r="AV1577" s="2">
        <v>12.686400000000001</v>
      </c>
      <c r="AW1577" s="2">
        <v>3.76</v>
      </c>
      <c r="AX1577" s="2">
        <v>17.899999999999999</v>
      </c>
      <c r="AY1577" s="2">
        <v>20.9</v>
      </c>
      <c r="AZ1577" s="2">
        <v>18.8599</v>
      </c>
      <c r="BA1577" s="2">
        <v>6.11</v>
      </c>
      <c r="BB1577" s="2">
        <v>18.7</v>
      </c>
      <c r="BC1577" s="2">
        <v>32.6</v>
      </c>
      <c r="BD1577" s="2">
        <v>40.869700000000002</v>
      </c>
      <c r="BE1577" s="4"/>
      <c r="BF1577" s="4"/>
    </row>
    <row r="1578" spans="1:58" x14ac:dyDescent="0.2">
      <c r="A1578" s="29">
        <v>1577</v>
      </c>
      <c r="B1578" s="7" t="s">
        <v>15</v>
      </c>
      <c r="C1578" s="3">
        <v>39976</v>
      </c>
      <c r="D1578" s="4" t="s">
        <v>13</v>
      </c>
      <c r="E1578" s="4" t="s">
        <v>164</v>
      </c>
      <c r="F1578" s="5" t="s">
        <v>192</v>
      </c>
      <c r="G1578" s="6">
        <v>0.87430555555555556</v>
      </c>
      <c r="H1578" s="6">
        <v>0.9145833333333333</v>
      </c>
      <c r="I1578" s="85">
        <f t="shared" si="24"/>
        <v>57.999999999999957</v>
      </c>
      <c r="J1578" s="86">
        <f>I1578*Segmentos!$D$7*(AH1578%)*IF(ISNUMBER(AI1578),AI1578%,0)</f>
        <v>1662883.1999999988</v>
      </c>
      <c r="K1578" s="86">
        <f>I1578*Segmentos!$D$7*(AL1578%)*IF(ISNUMBER(AM1578),AM1578%,0)</f>
        <v>2715931.1999999983</v>
      </c>
      <c r="L1578" s="4"/>
      <c r="M1578" s="2">
        <v>9.56</v>
      </c>
      <c r="N1578" s="2">
        <v>20.9</v>
      </c>
      <c r="O1578" s="2">
        <v>45.8</v>
      </c>
      <c r="P1578" s="2">
        <v>88.290899999999993</v>
      </c>
      <c r="Q1578" s="2">
        <v>4.66</v>
      </c>
      <c r="R1578" s="2">
        <v>11.2</v>
      </c>
      <c r="S1578" s="2">
        <v>41.6</v>
      </c>
      <c r="T1578" s="2">
        <v>7.1886999999999999</v>
      </c>
      <c r="U1578" s="2">
        <v>9.19</v>
      </c>
      <c r="V1578" s="2">
        <v>18.100000000000001</v>
      </c>
      <c r="W1578" s="2">
        <v>50.6</v>
      </c>
      <c r="X1578" s="2">
        <v>17.788799999999998</v>
      </c>
      <c r="Y1578" s="2">
        <v>6.99</v>
      </c>
      <c r="Z1578" s="2">
        <v>20.5</v>
      </c>
      <c r="AA1578" s="2">
        <v>34.1</v>
      </c>
      <c r="AB1578" s="2">
        <v>19.0747</v>
      </c>
      <c r="AC1578" s="2">
        <v>14.59</v>
      </c>
      <c r="AD1578" s="2">
        <v>27.8</v>
      </c>
      <c r="AE1578" s="2">
        <v>52.5</v>
      </c>
      <c r="AF1578" s="2">
        <v>44.238599999999998</v>
      </c>
      <c r="AG1578" s="2">
        <v>7.15</v>
      </c>
      <c r="AH1578" s="22">
        <v>19.8</v>
      </c>
      <c r="AI1578" s="22">
        <v>36.200000000000003</v>
      </c>
      <c r="AJ1578" s="22">
        <v>31.3169</v>
      </c>
      <c r="AK1578" s="18">
        <v>11.73</v>
      </c>
      <c r="AL1578" s="18">
        <v>21.8</v>
      </c>
      <c r="AM1578" s="18">
        <v>53.7</v>
      </c>
      <c r="AN1578" s="2">
        <v>56.973999999999997</v>
      </c>
      <c r="AO1578" s="2">
        <v>6.91</v>
      </c>
      <c r="AP1578" s="2">
        <v>18</v>
      </c>
      <c r="AQ1578" s="2">
        <v>38.4</v>
      </c>
      <c r="AR1578" s="2">
        <v>6.9759000000000002</v>
      </c>
      <c r="AS1578" s="2">
        <v>5.94</v>
      </c>
      <c r="AT1578" s="2">
        <v>16</v>
      </c>
      <c r="AU1578" s="2">
        <v>37.200000000000003</v>
      </c>
      <c r="AV1578" s="2">
        <v>12.084300000000001</v>
      </c>
      <c r="AW1578" s="2">
        <v>9.91</v>
      </c>
      <c r="AX1578" s="2">
        <v>22</v>
      </c>
      <c r="AY1578" s="2">
        <v>45.1</v>
      </c>
      <c r="AZ1578" s="2">
        <v>26.334</v>
      </c>
      <c r="BA1578" s="2">
        <v>12.13</v>
      </c>
      <c r="BB1578" s="2">
        <v>23.6</v>
      </c>
      <c r="BC1578" s="2">
        <v>51.3</v>
      </c>
      <c r="BD1578" s="2">
        <v>42.896700000000003</v>
      </c>
      <c r="BE1578" s="4"/>
      <c r="BF1578" s="4"/>
    </row>
    <row r="1579" spans="1:58" x14ac:dyDescent="0.2">
      <c r="A1579" s="29">
        <v>1578</v>
      </c>
      <c r="B1579" s="7" t="s">
        <v>119</v>
      </c>
      <c r="C1579" s="3">
        <v>39976</v>
      </c>
      <c r="D1579" s="4" t="s">
        <v>13</v>
      </c>
      <c r="E1579" s="4" t="s">
        <v>168</v>
      </c>
      <c r="F1579" s="5" t="s">
        <v>192</v>
      </c>
      <c r="G1579" s="6">
        <v>0.91874999999999996</v>
      </c>
      <c r="H1579" s="6">
        <v>1.5972222222222224E-2</v>
      </c>
      <c r="I1579" s="85">
        <f t="shared" si="24"/>
        <v>140.00000000000006</v>
      </c>
      <c r="J1579" s="86">
        <f>I1579*Segmentos!$D$7*(AH1579%)*IF(ISNUMBER(AI1579),AI1579%,0)</f>
        <v>2605680.0000000009</v>
      </c>
      <c r="K1579" s="86">
        <f>I1579*Segmentos!$D$7*(AL1579%)*IF(ISNUMBER(AM1579),AM1579%,0)</f>
        <v>3087000.0000000014</v>
      </c>
      <c r="L1579" s="4" t="s">
        <v>391</v>
      </c>
      <c r="M1579" s="2">
        <v>5.1100000000000003</v>
      </c>
      <c r="N1579" s="2">
        <v>24</v>
      </c>
      <c r="O1579" s="2">
        <v>21.3</v>
      </c>
      <c r="P1579" s="2">
        <v>86.084999999999994</v>
      </c>
      <c r="Q1579" s="2">
        <v>3.07</v>
      </c>
      <c r="R1579" s="2">
        <v>13.3</v>
      </c>
      <c r="S1579" s="2">
        <v>23</v>
      </c>
      <c r="T1579" s="2">
        <v>8.6137999999999995</v>
      </c>
      <c r="U1579" s="2">
        <v>3.86</v>
      </c>
      <c r="V1579" s="2">
        <v>19.600000000000001</v>
      </c>
      <c r="W1579" s="2">
        <v>19.7</v>
      </c>
      <c r="X1579" s="2">
        <v>13.6471</v>
      </c>
      <c r="Y1579" s="2">
        <v>6.58</v>
      </c>
      <c r="Z1579" s="2">
        <v>26.6</v>
      </c>
      <c r="AA1579" s="2">
        <v>24.7</v>
      </c>
      <c r="AB1579" s="2">
        <v>32.723300000000002</v>
      </c>
      <c r="AC1579" s="2">
        <v>5.62</v>
      </c>
      <c r="AD1579" s="2">
        <v>29.9</v>
      </c>
      <c r="AE1579" s="2">
        <v>18.8</v>
      </c>
      <c r="AF1579" s="2">
        <v>31.1008</v>
      </c>
      <c r="AG1579" s="2">
        <v>4.67</v>
      </c>
      <c r="AH1579" s="22">
        <v>23.5</v>
      </c>
      <c r="AI1579" s="22">
        <v>19.8</v>
      </c>
      <c r="AJ1579" s="22">
        <v>37.311100000000003</v>
      </c>
      <c r="AK1579" s="18">
        <v>5.51</v>
      </c>
      <c r="AL1579" s="18">
        <v>24.5</v>
      </c>
      <c r="AM1579" s="18">
        <v>22.5</v>
      </c>
      <c r="AN1579" s="2">
        <v>48.773899999999998</v>
      </c>
      <c r="AO1579" s="2">
        <v>1.58</v>
      </c>
      <c r="AP1579" s="2">
        <v>13.7</v>
      </c>
      <c r="AQ1579" s="2">
        <v>11.5</v>
      </c>
      <c r="AR1579" s="2">
        <v>2.9037999999999999</v>
      </c>
      <c r="AS1579" s="2">
        <v>3.26</v>
      </c>
      <c r="AT1579" s="2">
        <v>16</v>
      </c>
      <c r="AU1579" s="2">
        <v>20.399999999999999</v>
      </c>
      <c r="AV1579" s="2">
        <v>12.078099999999999</v>
      </c>
      <c r="AW1579" s="2">
        <v>5.17</v>
      </c>
      <c r="AX1579" s="2">
        <v>24.2</v>
      </c>
      <c r="AY1579" s="2">
        <v>21.4</v>
      </c>
      <c r="AZ1579" s="2">
        <v>25.049700000000001</v>
      </c>
      <c r="BA1579" s="2">
        <v>7.14</v>
      </c>
      <c r="BB1579" s="2">
        <v>31.5</v>
      </c>
      <c r="BC1579" s="2">
        <v>22.7</v>
      </c>
      <c r="BD1579" s="2">
        <v>46.053400000000003</v>
      </c>
      <c r="BE1579" s="4"/>
      <c r="BF1579" s="4"/>
    </row>
    <row r="1580" spans="1:58" x14ac:dyDescent="0.2">
      <c r="A1580" s="29">
        <v>1579</v>
      </c>
      <c r="B1580" s="7" t="s">
        <v>5</v>
      </c>
      <c r="C1580" s="3">
        <v>39976</v>
      </c>
      <c r="D1580" s="4" t="s">
        <v>3</v>
      </c>
      <c r="E1580" s="4" t="s">
        <v>164</v>
      </c>
      <c r="F1580" s="5" t="s">
        <v>192</v>
      </c>
      <c r="G1580" s="6">
        <v>0.87430555555555556</v>
      </c>
      <c r="H1580" s="6">
        <v>0.91805555555555562</v>
      </c>
      <c r="I1580" s="85">
        <f t="shared" si="24"/>
        <v>63.000000000000099</v>
      </c>
      <c r="J1580" s="86">
        <f>I1580*Segmentos!$D$7*(AH1580%)*IF(ISNUMBER(AI1580),AI1580%,0)</f>
        <v>1822564.8000000031</v>
      </c>
      <c r="K1580" s="86">
        <f>I1580*Segmentos!$D$7*(AL1580%)*IF(ISNUMBER(AM1580),AM1580%,0)</f>
        <v>1614765.6000000024</v>
      </c>
      <c r="L1580" s="4"/>
      <c r="M1580" s="2">
        <v>6.81</v>
      </c>
      <c r="N1580" s="2">
        <v>17.8</v>
      </c>
      <c r="O1580" s="2">
        <v>38.299999999999997</v>
      </c>
      <c r="P1580" s="2">
        <v>87.912599999999998</v>
      </c>
      <c r="Q1580" s="2">
        <v>4.3899999999999997</v>
      </c>
      <c r="R1580" s="2">
        <v>12.3</v>
      </c>
      <c r="S1580" s="2">
        <v>35.6</v>
      </c>
      <c r="T1580" s="2">
        <v>9.4535999999999998</v>
      </c>
      <c r="U1580" s="2">
        <v>7.03</v>
      </c>
      <c r="V1580" s="2">
        <v>16.600000000000001</v>
      </c>
      <c r="W1580" s="2">
        <v>42.3</v>
      </c>
      <c r="X1580" s="2">
        <v>19.041599999999999</v>
      </c>
      <c r="Y1580" s="2">
        <v>6.38</v>
      </c>
      <c r="Z1580" s="2">
        <v>20.3</v>
      </c>
      <c r="AA1580" s="2">
        <v>31.4</v>
      </c>
      <c r="AB1580" s="2">
        <v>24.3215</v>
      </c>
      <c r="AC1580" s="2">
        <v>8.2799999999999994</v>
      </c>
      <c r="AD1580" s="2">
        <v>19.100000000000001</v>
      </c>
      <c r="AE1580" s="2">
        <v>43.4</v>
      </c>
      <c r="AF1580" s="2">
        <v>35.095799999999997</v>
      </c>
      <c r="AG1580" s="2">
        <v>7.23</v>
      </c>
      <c r="AH1580" s="22">
        <v>19.600000000000001</v>
      </c>
      <c r="AI1580" s="22">
        <v>36.9</v>
      </c>
      <c r="AJ1580" s="22">
        <v>44.284100000000002</v>
      </c>
      <c r="AK1580" s="18">
        <v>6.43</v>
      </c>
      <c r="AL1580" s="18">
        <v>16.100000000000001</v>
      </c>
      <c r="AM1580" s="18">
        <v>39.799999999999997</v>
      </c>
      <c r="AN1580" s="2">
        <v>43.628599999999999</v>
      </c>
      <c r="AO1580" s="2">
        <v>5.16</v>
      </c>
      <c r="AP1580" s="2">
        <v>14</v>
      </c>
      <c r="AQ1580" s="2">
        <v>36.700000000000003</v>
      </c>
      <c r="AR1580" s="2">
        <v>7.2774000000000001</v>
      </c>
      <c r="AS1580" s="2">
        <v>5.56</v>
      </c>
      <c r="AT1580" s="2">
        <v>15.2</v>
      </c>
      <c r="AU1580" s="2">
        <v>36.6</v>
      </c>
      <c r="AV1580" s="2">
        <v>15.8157</v>
      </c>
      <c r="AW1580" s="2">
        <v>6.5</v>
      </c>
      <c r="AX1580" s="2">
        <v>17.399999999999999</v>
      </c>
      <c r="AY1580" s="2">
        <v>37.4</v>
      </c>
      <c r="AZ1580" s="2">
        <v>24.137599999999999</v>
      </c>
      <c r="BA1580" s="2">
        <v>8.23</v>
      </c>
      <c r="BB1580" s="2">
        <v>20.6</v>
      </c>
      <c r="BC1580" s="2">
        <v>39.9</v>
      </c>
      <c r="BD1580" s="2">
        <v>40.681899999999999</v>
      </c>
      <c r="BE1580" s="4"/>
      <c r="BF1580" s="4"/>
    </row>
    <row r="1581" spans="1:58" x14ac:dyDescent="0.2">
      <c r="A1581" s="29">
        <v>1580</v>
      </c>
      <c r="B1581" s="7" t="s">
        <v>49</v>
      </c>
      <c r="C1581" s="3">
        <v>39976</v>
      </c>
      <c r="D1581" s="4" t="s">
        <v>21</v>
      </c>
      <c r="E1581" s="4" t="s">
        <v>168</v>
      </c>
      <c r="F1581" s="5" t="s">
        <v>192</v>
      </c>
      <c r="G1581" s="6">
        <v>0.91736111111111107</v>
      </c>
      <c r="H1581" s="6">
        <v>2.6388888888888889E-2</v>
      </c>
      <c r="I1581" s="85">
        <f t="shared" si="24"/>
        <v>157.00000000000006</v>
      </c>
      <c r="J1581" s="86">
        <f>I1581*Segmentos!$D$7*(AH1581%)*IF(ISNUMBER(AI1581),AI1581%,0)</f>
        <v>788202.80000000028</v>
      </c>
      <c r="K1581" s="86">
        <f>I1581*Segmentos!$D$7*(AL1581%)*IF(ISNUMBER(AM1581),AM1581%,0)</f>
        <v>648347.20000000019</v>
      </c>
      <c r="L1581" s="4" t="s">
        <v>389</v>
      </c>
      <c r="M1581" s="2">
        <v>1.1399999999999999</v>
      </c>
      <c r="N1581" s="2">
        <v>6.7</v>
      </c>
      <c r="O1581" s="2">
        <v>17</v>
      </c>
      <c r="P1581" s="2">
        <v>93.730099999999993</v>
      </c>
      <c r="Q1581" s="2">
        <v>0.09</v>
      </c>
      <c r="R1581" s="2">
        <v>2.2999999999999998</v>
      </c>
      <c r="S1581" s="2">
        <v>3.8</v>
      </c>
      <c r="T1581" s="2">
        <v>1.1744000000000001</v>
      </c>
      <c r="U1581" s="2">
        <v>1.17</v>
      </c>
      <c r="V1581" s="2">
        <v>4.5999999999999996</v>
      </c>
      <c r="W1581" s="2">
        <v>25.6</v>
      </c>
      <c r="X1581" s="2">
        <v>20.165800000000001</v>
      </c>
      <c r="Y1581" s="2">
        <v>0.78</v>
      </c>
      <c r="Z1581" s="2">
        <v>7.6</v>
      </c>
      <c r="AA1581" s="2">
        <v>10.3</v>
      </c>
      <c r="AB1581" s="2">
        <v>19.0441</v>
      </c>
      <c r="AC1581" s="2">
        <v>1.97</v>
      </c>
      <c r="AD1581" s="2">
        <v>9.5</v>
      </c>
      <c r="AE1581" s="2">
        <v>20.8</v>
      </c>
      <c r="AF1581" s="2">
        <v>53.345799999999997</v>
      </c>
      <c r="AG1581" s="2">
        <v>1.25</v>
      </c>
      <c r="AH1581" s="22">
        <v>7.7</v>
      </c>
      <c r="AI1581" s="22">
        <v>16.3</v>
      </c>
      <c r="AJ1581" s="22">
        <v>48.9664</v>
      </c>
      <c r="AK1581" s="18">
        <v>1.03</v>
      </c>
      <c r="AL1581" s="18">
        <v>5.8</v>
      </c>
      <c r="AM1581" s="18">
        <v>17.8</v>
      </c>
      <c r="AN1581" s="2">
        <v>44.7637</v>
      </c>
      <c r="AO1581" s="2">
        <v>0.95</v>
      </c>
      <c r="AP1581" s="2">
        <v>4.0999999999999996</v>
      </c>
      <c r="AQ1581" s="2">
        <v>22.9</v>
      </c>
      <c r="AR1581" s="2">
        <v>8.5093999999999994</v>
      </c>
      <c r="AS1581" s="2">
        <v>0.59</v>
      </c>
      <c r="AT1581" s="2">
        <v>4.9000000000000004</v>
      </c>
      <c r="AU1581" s="2">
        <v>11.9</v>
      </c>
      <c r="AV1581" s="2">
        <v>10.628299999999999</v>
      </c>
      <c r="AW1581" s="2">
        <v>1.28</v>
      </c>
      <c r="AX1581" s="2">
        <v>8.6</v>
      </c>
      <c r="AY1581" s="2">
        <v>14.8</v>
      </c>
      <c r="AZ1581" s="2">
        <v>30.371700000000001</v>
      </c>
      <c r="BA1581" s="2">
        <v>1.4</v>
      </c>
      <c r="BB1581" s="2">
        <v>7</v>
      </c>
      <c r="BC1581" s="2">
        <v>20.100000000000001</v>
      </c>
      <c r="BD1581" s="2">
        <v>44.220700000000001</v>
      </c>
      <c r="BE1581" s="4"/>
      <c r="BF1581" s="4"/>
    </row>
    <row r="1582" spans="1:58" x14ac:dyDescent="0.2">
      <c r="A1582" s="29">
        <v>1581</v>
      </c>
      <c r="B1582" s="7" t="s">
        <v>49</v>
      </c>
      <c r="C1582" s="3">
        <v>39976</v>
      </c>
      <c r="D1582" s="4" t="s">
        <v>28</v>
      </c>
      <c r="E1582" s="4" t="s">
        <v>168</v>
      </c>
      <c r="F1582" s="5" t="s">
        <v>192</v>
      </c>
      <c r="G1582" s="6">
        <v>0.91666666666666663</v>
      </c>
      <c r="H1582" s="6">
        <v>0.99791666666666667</v>
      </c>
      <c r="I1582" s="85">
        <f t="shared" si="24"/>
        <v>117.00000000000006</v>
      </c>
      <c r="J1582" s="86">
        <f>I1582*Segmentos!$D$7*(AH1582%)*IF(ISNUMBER(AI1582),AI1582%,0)</f>
        <v>664326.00000000035</v>
      </c>
      <c r="K1582" s="86">
        <f>I1582*Segmentos!$D$7*(AL1582%)*IF(ISNUMBER(AM1582),AM1582%,0)</f>
        <v>695073.60000000033</v>
      </c>
      <c r="L1582" s="4" t="s">
        <v>392</v>
      </c>
      <c r="M1582" s="2">
        <v>1.45</v>
      </c>
      <c r="N1582" s="2">
        <v>8.1999999999999993</v>
      </c>
      <c r="O1582" s="2">
        <v>17.8</v>
      </c>
      <c r="P1582" s="2">
        <v>82.591499999999996</v>
      </c>
      <c r="Q1582" s="2">
        <v>0.95</v>
      </c>
      <c r="R1582" s="2">
        <v>4.5</v>
      </c>
      <c r="S1582" s="2">
        <v>21.2</v>
      </c>
      <c r="T1582" s="2">
        <v>9.0391999999999992</v>
      </c>
      <c r="U1582" s="2">
        <v>1.17</v>
      </c>
      <c r="V1582" s="2">
        <v>5.7</v>
      </c>
      <c r="W1582" s="2">
        <v>20.5</v>
      </c>
      <c r="X1582" s="2">
        <v>13.968299999999999</v>
      </c>
      <c r="Y1582" s="2">
        <v>2.38</v>
      </c>
      <c r="Z1582" s="2">
        <v>10.5</v>
      </c>
      <c r="AA1582" s="2">
        <v>22.6</v>
      </c>
      <c r="AB1582" s="2">
        <v>39.988700000000001</v>
      </c>
      <c r="AC1582" s="2">
        <v>1.05</v>
      </c>
      <c r="AD1582" s="2">
        <v>9.5</v>
      </c>
      <c r="AE1582" s="2">
        <v>11.1</v>
      </c>
      <c r="AF1582" s="2">
        <v>19.595300000000002</v>
      </c>
      <c r="AG1582" s="2">
        <v>1.42</v>
      </c>
      <c r="AH1582" s="22">
        <v>8.5</v>
      </c>
      <c r="AI1582" s="22">
        <v>16.7</v>
      </c>
      <c r="AJ1582" s="22">
        <v>38.258600000000001</v>
      </c>
      <c r="AK1582" s="18">
        <v>1.48</v>
      </c>
      <c r="AL1582" s="18">
        <v>7.9</v>
      </c>
      <c r="AM1582" s="18">
        <v>18.8</v>
      </c>
      <c r="AN1582" s="2">
        <v>44.332900000000002</v>
      </c>
      <c r="AO1582" s="2">
        <v>0.46</v>
      </c>
      <c r="AP1582" s="2">
        <v>3.3</v>
      </c>
      <c r="AQ1582" s="2">
        <v>14.1</v>
      </c>
      <c r="AR1582" s="2">
        <v>2.8679000000000001</v>
      </c>
      <c r="AS1582" s="2">
        <v>1.5</v>
      </c>
      <c r="AT1582" s="2">
        <v>7.3</v>
      </c>
      <c r="AU1582" s="2">
        <v>20.6</v>
      </c>
      <c r="AV1582" s="2">
        <v>18.760000000000002</v>
      </c>
      <c r="AW1582" s="2">
        <v>1.3</v>
      </c>
      <c r="AX1582" s="2">
        <v>9.6999999999999993</v>
      </c>
      <c r="AY1582" s="2">
        <v>13.4</v>
      </c>
      <c r="AZ1582" s="2">
        <v>21.309200000000001</v>
      </c>
      <c r="BA1582" s="2">
        <v>1.82</v>
      </c>
      <c r="BB1582" s="2">
        <v>8.9</v>
      </c>
      <c r="BC1582" s="2">
        <v>20.5</v>
      </c>
      <c r="BD1582" s="2">
        <v>39.654299999999999</v>
      </c>
      <c r="BE1582" s="4"/>
      <c r="BF1582" s="4"/>
    </row>
    <row r="1583" spans="1:58" x14ac:dyDescent="0.2">
      <c r="A1583" s="29">
        <v>1582</v>
      </c>
      <c r="B1583" s="7" t="s">
        <v>18</v>
      </c>
      <c r="C1583" s="3">
        <v>39976</v>
      </c>
      <c r="D1583" s="4" t="s">
        <v>17</v>
      </c>
      <c r="E1583" s="4" t="s">
        <v>168</v>
      </c>
      <c r="F1583" s="5" t="s">
        <v>192</v>
      </c>
      <c r="G1583" s="6">
        <v>0.8340277777777777</v>
      </c>
      <c r="H1583" s="6">
        <v>0.91527777777777775</v>
      </c>
      <c r="I1583" s="85">
        <f t="shared" si="24"/>
        <v>117.00000000000006</v>
      </c>
      <c r="J1583" s="86">
        <f>I1583*Segmentos!$D$7*(AH1583%)*IF(ISNUMBER(AI1583),AI1583%,0)</f>
        <v>601380.00000000035</v>
      </c>
      <c r="K1583" s="86">
        <f>I1583*Segmentos!$D$7*(AL1583%)*IF(ISNUMBER(AM1583),AM1583%,0)</f>
        <v>390312.00000000023</v>
      </c>
      <c r="L1583" s="4" t="s">
        <v>390</v>
      </c>
      <c r="M1583" s="2">
        <v>1.04</v>
      </c>
      <c r="N1583" s="2">
        <v>3.9</v>
      </c>
      <c r="O1583" s="2">
        <v>26.5</v>
      </c>
      <c r="P1583" s="2">
        <v>91.525499999999994</v>
      </c>
      <c r="Q1583" s="2">
        <v>0.05</v>
      </c>
      <c r="R1583" s="2">
        <v>1.2</v>
      </c>
      <c r="S1583" s="2">
        <v>4.0999999999999996</v>
      </c>
      <c r="T1583" s="2">
        <v>0.74590000000000001</v>
      </c>
      <c r="U1583" s="2">
        <v>0.31</v>
      </c>
      <c r="V1583" s="2">
        <v>1.9</v>
      </c>
      <c r="W1583" s="2">
        <v>16.3</v>
      </c>
      <c r="X1583" s="2">
        <v>5.6778000000000004</v>
      </c>
      <c r="Y1583" s="2">
        <v>0.53</v>
      </c>
      <c r="Z1583" s="2">
        <v>4.3</v>
      </c>
      <c r="AA1583" s="2">
        <v>12.4</v>
      </c>
      <c r="AB1583" s="2">
        <v>13.702</v>
      </c>
      <c r="AC1583" s="2">
        <v>2.48</v>
      </c>
      <c r="AD1583" s="2">
        <v>6.3</v>
      </c>
      <c r="AE1583" s="2">
        <v>39.200000000000003</v>
      </c>
      <c r="AF1583" s="2">
        <v>71.399900000000002</v>
      </c>
      <c r="AG1583" s="2">
        <v>1.28</v>
      </c>
      <c r="AH1583" s="22">
        <v>5</v>
      </c>
      <c r="AI1583" s="22">
        <v>25.7</v>
      </c>
      <c r="AJ1583" s="22">
        <v>53.089500000000001</v>
      </c>
      <c r="AK1583" s="18">
        <v>0.83</v>
      </c>
      <c r="AL1583" s="18">
        <v>3</v>
      </c>
      <c r="AM1583" s="18">
        <v>27.8</v>
      </c>
      <c r="AN1583" s="2">
        <v>38.436</v>
      </c>
      <c r="AO1583" s="2">
        <v>0.21</v>
      </c>
      <c r="AP1583" s="2">
        <v>1.2</v>
      </c>
      <c r="AQ1583" s="2">
        <v>17.5</v>
      </c>
      <c r="AR1583" s="2">
        <v>2.0501999999999998</v>
      </c>
      <c r="AS1583" s="2">
        <v>7.0000000000000007E-2</v>
      </c>
      <c r="AT1583" s="2">
        <v>1.3</v>
      </c>
      <c r="AU1583" s="2">
        <v>5.2</v>
      </c>
      <c r="AV1583" s="2">
        <v>1.2721</v>
      </c>
      <c r="AW1583" s="2">
        <v>1.66</v>
      </c>
      <c r="AX1583" s="2">
        <v>3.9</v>
      </c>
      <c r="AY1583" s="2">
        <v>43.1</v>
      </c>
      <c r="AZ1583" s="2">
        <v>41.883499999999998</v>
      </c>
      <c r="BA1583" s="2">
        <v>1.38</v>
      </c>
      <c r="BB1583" s="2">
        <v>6.3</v>
      </c>
      <c r="BC1583" s="2">
        <v>21.9</v>
      </c>
      <c r="BD1583" s="2">
        <v>46.319800000000001</v>
      </c>
      <c r="BE1583" s="4"/>
      <c r="BF1583" s="4"/>
    </row>
    <row r="1584" spans="1:58" x14ac:dyDescent="0.2">
      <c r="A1584" s="29">
        <v>1583</v>
      </c>
      <c r="B1584" s="7" t="s">
        <v>9</v>
      </c>
      <c r="C1584" s="3">
        <v>39976</v>
      </c>
      <c r="D1584" s="4" t="s">
        <v>8</v>
      </c>
      <c r="E1584" s="4" t="s">
        <v>168</v>
      </c>
      <c r="F1584" s="5" t="s">
        <v>192</v>
      </c>
      <c r="G1584" s="6">
        <v>0.80486111111111114</v>
      </c>
      <c r="H1584" s="6">
        <v>0.87361111111111101</v>
      </c>
      <c r="I1584" s="85">
        <f t="shared" si="24"/>
        <v>98.999999999999801</v>
      </c>
      <c r="J1584" s="86">
        <f>I1584*Segmentos!$D$7*(AH1584%)*IF(ISNUMBER(AI1584),AI1584%,0)</f>
        <v>609008.39999999863</v>
      </c>
      <c r="K1584" s="86">
        <f>I1584*Segmentos!$D$7*(AL1584%)*IF(ISNUMBER(AM1584),AM1584%,0)</f>
        <v>1394593.1999999974</v>
      </c>
      <c r="L1584" s="4" t="s">
        <v>388</v>
      </c>
      <c r="M1584" s="2">
        <v>2.57</v>
      </c>
      <c r="N1584" s="2">
        <v>11.1</v>
      </c>
      <c r="O1584" s="2">
        <v>23.2</v>
      </c>
      <c r="P1584" s="2">
        <v>66.778199999999998</v>
      </c>
      <c r="Q1584" s="2">
        <v>1.85</v>
      </c>
      <c r="R1584" s="2">
        <v>5.4</v>
      </c>
      <c r="S1584" s="2">
        <v>34</v>
      </c>
      <c r="T1584" s="2">
        <v>8.0006000000000004</v>
      </c>
      <c r="U1584" s="2">
        <v>1.19</v>
      </c>
      <c r="V1584" s="2">
        <v>9.3000000000000007</v>
      </c>
      <c r="W1584" s="2">
        <v>12.8</v>
      </c>
      <c r="X1584" s="2">
        <v>6.4836999999999998</v>
      </c>
      <c r="Y1584" s="2">
        <v>2.84</v>
      </c>
      <c r="Z1584" s="2">
        <v>12</v>
      </c>
      <c r="AA1584" s="2">
        <v>23.6</v>
      </c>
      <c r="AB1584" s="2">
        <v>21.7562</v>
      </c>
      <c r="AC1584" s="2">
        <v>3.58</v>
      </c>
      <c r="AD1584" s="2">
        <v>14.2</v>
      </c>
      <c r="AE1584" s="2">
        <v>25.2</v>
      </c>
      <c r="AF1584" s="2">
        <v>30.537700000000001</v>
      </c>
      <c r="AG1584" s="2">
        <v>1.53</v>
      </c>
      <c r="AH1584" s="22">
        <v>9.1</v>
      </c>
      <c r="AI1584" s="22">
        <v>16.899999999999999</v>
      </c>
      <c r="AJ1584" s="22">
        <v>18.8721</v>
      </c>
      <c r="AK1584" s="18">
        <v>3.51</v>
      </c>
      <c r="AL1584" s="18">
        <v>12.9</v>
      </c>
      <c r="AM1584" s="18">
        <v>27.3</v>
      </c>
      <c r="AN1584" s="2">
        <v>47.905999999999999</v>
      </c>
      <c r="AO1584" s="2">
        <v>0.37</v>
      </c>
      <c r="AP1584" s="2">
        <v>2.6</v>
      </c>
      <c r="AQ1584" s="2">
        <v>14.1</v>
      </c>
      <c r="AR1584" s="2">
        <v>1.0389999999999999</v>
      </c>
      <c r="AS1584" s="2">
        <v>1.43</v>
      </c>
      <c r="AT1584" s="2">
        <v>6.9</v>
      </c>
      <c r="AU1584" s="2">
        <v>20.7</v>
      </c>
      <c r="AV1584" s="2">
        <v>8.1968999999999994</v>
      </c>
      <c r="AW1584" s="2">
        <v>2.1800000000000002</v>
      </c>
      <c r="AX1584" s="2">
        <v>12.6</v>
      </c>
      <c r="AY1584" s="2">
        <v>17.2</v>
      </c>
      <c r="AZ1584" s="2">
        <v>16.235800000000001</v>
      </c>
      <c r="BA1584" s="2">
        <v>4.16</v>
      </c>
      <c r="BB1584" s="2">
        <v>14.7</v>
      </c>
      <c r="BC1584" s="2">
        <v>28.3</v>
      </c>
      <c r="BD1584" s="2">
        <v>41.3065</v>
      </c>
      <c r="BE1584" s="4"/>
      <c r="BF1584" s="4"/>
    </row>
    <row r="1585" spans="1:58" x14ac:dyDescent="0.2">
      <c r="A1585" s="29">
        <v>1584</v>
      </c>
      <c r="B1585" s="7" t="s">
        <v>30</v>
      </c>
      <c r="C1585" s="3">
        <v>39976</v>
      </c>
      <c r="D1585" s="4" t="s">
        <v>28</v>
      </c>
      <c r="E1585" s="4" t="s">
        <v>163</v>
      </c>
      <c r="F1585" s="5" t="s">
        <v>192</v>
      </c>
      <c r="G1585" s="6">
        <v>0.87569444444444444</v>
      </c>
      <c r="H1585" s="6">
        <v>0.90763888888888899</v>
      </c>
      <c r="I1585" s="85">
        <f t="shared" si="24"/>
        <v>46.000000000000156</v>
      </c>
      <c r="J1585" s="86">
        <f>I1585*Segmentos!$D$7*(AH1585%)*IF(ISNUMBER(AI1585),AI1585%,0)</f>
        <v>188140.00000000067</v>
      </c>
      <c r="K1585" s="86">
        <f>I1585*Segmentos!$D$7*(AL1585%)*IF(ISNUMBER(AM1585),AM1585%,0)</f>
        <v>282016.80000000092</v>
      </c>
      <c r="L1585" s="4"/>
      <c r="M1585" s="2">
        <v>1.29</v>
      </c>
      <c r="N1585" s="2">
        <v>3.2</v>
      </c>
      <c r="O1585" s="2">
        <v>39.9</v>
      </c>
      <c r="P1585" s="2">
        <v>94.1922</v>
      </c>
      <c r="Q1585" s="2">
        <v>0.49</v>
      </c>
      <c r="R1585" s="2">
        <v>1.3</v>
      </c>
      <c r="S1585" s="2">
        <v>37.700000000000003</v>
      </c>
      <c r="T1585" s="2">
        <v>6.0174000000000003</v>
      </c>
      <c r="U1585" s="2">
        <v>0.11</v>
      </c>
      <c r="V1585" s="2">
        <v>2.6</v>
      </c>
      <c r="W1585" s="2">
        <v>4.3</v>
      </c>
      <c r="X1585" s="2">
        <v>1.7097</v>
      </c>
      <c r="Y1585" s="2">
        <v>0.5</v>
      </c>
      <c r="Z1585" s="2">
        <v>2.4</v>
      </c>
      <c r="AA1585" s="2">
        <v>21.3</v>
      </c>
      <c r="AB1585" s="2">
        <v>10.805300000000001</v>
      </c>
      <c r="AC1585" s="2">
        <v>3.16</v>
      </c>
      <c r="AD1585" s="2">
        <v>5.4</v>
      </c>
      <c r="AE1585" s="2">
        <v>58.5</v>
      </c>
      <c r="AF1585" s="2">
        <v>75.659800000000004</v>
      </c>
      <c r="AG1585" s="2">
        <v>1.04</v>
      </c>
      <c r="AH1585" s="22">
        <v>2.5</v>
      </c>
      <c r="AI1585" s="22">
        <v>40.9</v>
      </c>
      <c r="AJ1585" s="22">
        <v>35.835500000000003</v>
      </c>
      <c r="AK1585" s="18">
        <v>1.52</v>
      </c>
      <c r="AL1585" s="18">
        <v>3.9</v>
      </c>
      <c r="AM1585" s="18">
        <v>39.299999999999997</v>
      </c>
      <c r="AN1585" s="2">
        <v>58.356699999999996</v>
      </c>
      <c r="AO1585" s="2">
        <v>0.33</v>
      </c>
      <c r="AP1585" s="2">
        <v>1.2</v>
      </c>
      <c r="AQ1585" s="2">
        <v>28.2</v>
      </c>
      <c r="AR1585" s="2">
        <v>2.613</v>
      </c>
      <c r="AS1585" s="2">
        <v>0.46</v>
      </c>
      <c r="AT1585" s="2">
        <v>1.9</v>
      </c>
      <c r="AU1585" s="2">
        <v>23.7</v>
      </c>
      <c r="AV1585" s="2">
        <v>7.3221999999999996</v>
      </c>
      <c r="AW1585" s="2">
        <v>0.92</v>
      </c>
      <c r="AX1585" s="2">
        <v>1.8</v>
      </c>
      <c r="AY1585" s="2">
        <v>51.7</v>
      </c>
      <c r="AZ1585" s="2">
        <v>19.261099999999999</v>
      </c>
      <c r="BA1585" s="2">
        <v>2.33</v>
      </c>
      <c r="BB1585" s="2">
        <v>5.7</v>
      </c>
      <c r="BC1585" s="2">
        <v>40.9</v>
      </c>
      <c r="BD1585" s="2">
        <v>64.995800000000003</v>
      </c>
      <c r="BE1585" s="4"/>
      <c r="BF1585" s="4"/>
    </row>
    <row r="1586" spans="1:58" x14ac:dyDescent="0.2">
      <c r="A1586" s="29">
        <v>1585</v>
      </c>
      <c r="B1586" s="7" t="s">
        <v>20</v>
      </c>
      <c r="C1586" s="3">
        <v>39976</v>
      </c>
      <c r="D1586" s="4" t="s">
        <v>17</v>
      </c>
      <c r="E1586" s="4" t="s">
        <v>169</v>
      </c>
      <c r="F1586" s="5" t="s">
        <v>192</v>
      </c>
      <c r="G1586" s="6">
        <v>0.91666666666666663</v>
      </c>
      <c r="H1586" s="6">
        <v>0.95833333333333337</v>
      </c>
      <c r="I1586" s="85">
        <f t="shared" si="24"/>
        <v>60.000000000000107</v>
      </c>
      <c r="J1586" s="86">
        <f>I1586*Segmentos!$D$7*(AH1586%)*IF(ISNUMBER(AI1586),AI1586%,0)</f>
        <v>143640.00000000023</v>
      </c>
      <c r="K1586" s="86">
        <f>I1586*Segmentos!$D$7*(AL1586%)*IF(ISNUMBER(AM1586),AM1586%,0)</f>
        <v>118080.00000000017</v>
      </c>
      <c r="L1586" s="4"/>
      <c r="M1586" s="2">
        <v>0.55000000000000004</v>
      </c>
      <c r="N1586" s="2">
        <v>1.8</v>
      </c>
      <c r="O1586" s="2">
        <v>30.4</v>
      </c>
      <c r="P1586" s="2">
        <v>99.162000000000006</v>
      </c>
      <c r="Q1586" s="2">
        <v>0.01</v>
      </c>
      <c r="R1586" s="2">
        <v>0.4</v>
      </c>
      <c r="S1586" s="2">
        <v>3.3</v>
      </c>
      <c r="T1586" s="2">
        <v>0.4375</v>
      </c>
      <c r="U1586" s="2">
        <v>0</v>
      </c>
      <c r="V1586" s="2">
        <v>0</v>
      </c>
      <c r="W1586" s="8" t="s">
        <v>577</v>
      </c>
      <c r="X1586" s="2">
        <v>0</v>
      </c>
      <c r="Y1586" s="2">
        <v>0.56000000000000005</v>
      </c>
      <c r="Z1586" s="2">
        <v>1.6</v>
      </c>
      <c r="AA1586" s="2">
        <v>34.5</v>
      </c>
      <c r="AB1586" s="2">
        <v>29.848800000000001</v>
      </c>
      <c r="AC1586" s="2">
        <v>1.17</v>
      </c>
      <c r="AD1586" s="2">
        <v>3.8</v>
      </c>
      <c r="AE1586" s="2">
        <v>30.4</v>
      </c>
      <c r="AF1586" s="2">
        <v>68.875699999999995</v>
      </c>
      <c r="AG1586" s="2">
        <v>0.6</v>
      </c>
      <c r="AH1586" s="22">
        <v>2.1</v>
      </c>
      <c r="AI1586" s="22">
        <v>28.5</v>
      </c>
      <c r="AJ1586" s="22">
        <v>51.494100000000003</v>
      </c>
      <c r="AK1586" s="18">
        <v>0.5</v>
      </c>
      <c r="AL1586" s="18">
        <v>1.5</v>
      </c>
      <c r="AM1586" s="18">
        <v>32.799999999999997</v>
      </c>
      <c r="AN1586" s="2">
        <v>47.667900000000003</v>
      </c>
      <c r="AO1586" s="2">
        <v>0.08</v>
      </c>
      <c r="AP1586" s="2">
        <v>0.6</v>
      </c>
      <c r="AQ1586" s="2">
        <v>13.1</v>
      </c>
      <c r="AR1586" s="2">
        <v>1.5449999999999999</v>
      </c>
      <c r="AS1586" s="2">
        <v>0.16</v>
      </c>
      <c r="AT1586" s="2">
        <v>0.5</v>
      </c>
      <c r="AU1586" s="2">
        <v>30.3</v>
      </c>
      <c r="AV1586" s="2">
        <v>6.2591999999999999</v>
      </c>
      <c r="AW1586" s="2">
        <v>0.28999999999999998</v>
      </c>
      <c r="AX1586" s="2">
        <v>1</v>
      </c>
      <c r="AY1586" s="2">
        <v>29.5</v>
      </c>
      <c r="AZ1586" s="2">
        <v>15.154999999999999</v>
      </c>
      <c r="BA1586" s="2">
        <v>1.1100000000000001</v>
      </c>
      <c r="BB1586" s="2">
        <v>3.5</v>
      </c>
      <c r="BC1586" s="2">
        <v>31.5</v>
      </c>
      <c r="BD1586" s="2">
        <v>76.202799999999996</v>
      </c>
      <c r="BE1586" s="4"/>
      <c r="BF1586" s="4"/>
    </row>
    <row r="1587" spans="1:58" x14ac:dyDescent="0.2">
      <c r="A1587" s="29">
        <v>1586</v>
      </c>
      <c r="B1587" s="7" t="s">
        <v>11</v>
      </c>
      <c r="C1587" s="3">
        <v>39976</v>
      </c>
      <c r="D1587" s="4" t="s">
        <v>8</v>
      </c>
      <c r="E1587" s="4" t="s">
        <v>166</v>
      </c>
      <c r="F1587" s="5" t="s">
        <v>192</v>
      </c>
      <c r="G1587" s="6">
        <v>0.91388888888888886</v>
      </c>
      <c r="H1587" s="6">
        <v>0.91527777777777775</v>
      </c>
      <c r="I1587" s="85">
        <f t="shared" si="24"/>
        <v>1.9999999999999929</v>
      </c>
      <c r="J1587" s="86">
        <f>I1587*Segmentos!$D$7*(AH1587%)*IF(ISNUMBER(AI1587),AI1587%,0)</f>
        <v>26113.599999999911</v>
      </c>
      <c r="K1587" s="86">
        <f>I1587*Segmentos!$D$7*(AL1587%)*IF(ISNUMBER(AM1587),AM1587%,0)</f>
        <v>35593.599999999875</v>
      </c>
      <c r="L1587" s="4"/>
      <c r="M1587" s="2">
        <v>3.89</v>
      </c>
      <c r="N1587" s="2">
        <v>4.4000000000000004</v>
      </c>
      <c r="O1587" s="2">
        <v>88.8</v>
      </c>
      <c r="P1587" s="2">
        <v>84.226299999999995</v>
      </c>
      <c r="Q1587" s="2">
        <v>2.0099999999999998</v>
      </c>
      <c r="R1587" s="2">
        <v>2.2000000000000002</v>
      </c>
      <c r="S1587" s="2">
        <v>89.8</v>
      </c>
      <c r="T1587" s="2">
        <v>7.2762000000000002</v>
      </c>
      <c r="U1587" s="2">
        <v>2.87</v>
      </c>
      <c r="V1587" s="2">
        <v>3.3</v>
      </c>
      <c r="W1587" s="2">
        <v>86</v>
      </c>
      <c r="X1587" s="2">
        <v>13.021699999999999</v>
      </c>
      <c r="Y1587" s="2">
        <v>3.5</v>
      </c>
      <c r="Z1587" s="2">
        <v>3.8</v>
      </c>
      <c r="AA1587" s="2">
        <v>91.3</v>
      </c>
      <c r="AB1587" s="2">
        <v>22.3964</v>
      </c>
      <c r="AC1587" s="2">
        <v>5.84</v>
      </c>
      <c r="AD1587" s="2">
        <v>6.6</v>
      </c>
      <c r="AE1587" s="2">
        <v>88.3</v>
      </c>
      <c r="AF1587" s="2">
        <v>41.531999999999996</v>
      </c>
      <c r="AG1587" s="2">
        <v>3.27</v>
      </c>
      <c r="AH1587" s="22">
        <v>3.8</v>
      </c>
      <c r="AI1587" s="22">
        <v>85.9</v>
      </c>
      <c r="AJ1587" s="22">
        <v>33.553800000000003</v>
      </c>
      <c r="AK1587" s="18">
        <v>4.45</v>
      </c>
      <c r="AL1587" s="18">
        <v>4.9000000000000004</v>
      </c>
      <c r="AM1587" s="18">
        <v>90.8</v>
      </c>
      <c r="AN1587" s="2">
        <v>50.672499999999999</v>
      </c>
      <c r="AO1587" s="2">
        <v>0.43</v>
      </c>
      <c r="AP1587" s="2">
        <v>0.6</v>
      </c>
      <c r="AQ1587" s="2">
        <v>77.2</v>
      </c>
      <c r="AR1587" s="2">
        <v>1.0241</v>
      </c>
      <c r="AS1587" s="2">
        <v>1.69</v>
      </c>
      <c r="AT1587" s="2">
        <v>2</v>
      </c>
      <c r="AU1587" s="2">
        <v>83.3</v>
      </c>
      <c r="AV1587" s="2">
        <v>8.0569000000000006</v>
      </c>
      <c r="AW1587" s="2">
        <v>4.37</v>
      </c>
      <c r="AX1587" s="2">
        <v>5</v>
      </c>
      <c r="AY1587" s="2">
        <v>87.4</v>
      </c>
      <c r="AZ1587" s="2">
        <v>27.232500000000002</v>
      </c>
      <c r="BA1587" s="2">
        <v>5.78</v>
      </c>
      <c r="BB1587" s="2">
        <v>6.4</v>
      </c>
      <c r="BC1587" s="2">
        <v>90.9</v>
      </c>
      <c r="BD1587" s="2">
        <v>47.9129</v>
      </c>
      <c r="BE1587" s="4"/>
      <c r="BF1587" s="4"/>
    </row>
    <row r="1588" spans="1:58" x14ac:dyDescent="0.2">
      <c r="A1588" s="29">
        <v>1587</v>
      </c>
      <c r="B1588" s="7" t="s">
        <v>6</v>
      </c>
      <c r="C1588" s="3">
        <v>39976</v>
      </c>
      <c r="D1588" s="4" t="s">
        <v>3</v>
      </c>
      <c r="E1588" s="4" t="s">
        <v>166</v>
      </c>
      <c r="F1588" s="5" t="s">
        <v>192</v>
      </c>
      <c r="G1588" s="6">
        <v>0.90972222222222221</v>
      </c>
      <c r="H1588" s="6">
        <v>0.91041666666666676</v>
      </c>
      <c r="I1588" s="85">
        <f t="shared" si="24"/>
        <v>1.0000000000001563</v>
      </c>
      <c r="J1588" s="86">
        <f>I1588*Segmentos!$D$7*(AH1588%)*IF(ISNUMBER(AI1588),AI1588%,0)</f>
        <v>36800.000000005748</v>
      </c>
      <c r="K1588" s="86">
        <f>I1588*Segmentos!$D$7*(AL1588%)*IF(ISNUMBER(AM1588),AM1588%,0)</f>
        <v>27200.000000004253</v>
      </c>
      <c r="L1588" s="4"/>
      <c r="M1588" s="2">
        <v>7.93</v>
      </c>
      <c r="N1588" s="2">
        <v>7.9</v>
      </c>
      <c r="O1588" s="2">
        <v>100</v>
      </c>
      <c r="P1588" s="2">
        <v>83.886499999999998</v>
      </c>
      <c r="Q1588" s="2">
        <v>3.95</v>
      </c>
      <c r="R1588" s="2">
        <v>3.9</v>
      </c>
      <c r="S1588" s="2">
        <v>100</v>
      </c>
      <c r="T1588" s="2">
        <v>6.9679000000000002</v>
      </c>
      <c r="U1588" s="2">
        <v>7.26</v>
      </c>
      <c r="V1588" s="2">
        <v>7.3</v>
      </c>
      <c r="W1588" s="2">
        <v>100</v>
      </c>
      <c r="X1588" s="2">
        <v>16.1037</v>
      </c>
      <c r="Y1588" s="2">
        <v>7.21</v>
      </c>
      <c r="Z1588" s="2">
        <v>7.2</v>
      </c>
      <c r="AA1588" s="2">
        <v>100</v>
      </c>
      <c r="AB1588" s="2">
        <v>22.51</v>
      </c>
      <c r="AC1588" s="2">
        <v>11.03</v>
      </c>
      <c r="AD1588" s="2">
        <v>11</v>
      </c>
      <c r="AE1588" s="2">
        <v>100</v>
      </c>
      <c r="AF1588" s="2">
        <v>38.305</v>
      </c>
      <c r="AG1588" s="2">
        <v>9.17</v>
      </c>
      <c r="AH1588" s="22">
        <v>9.1999999999999993</v>
      </c>
      <c r="AI1588" s="22">
        <v>100</v>
      </c>
      <c r="AJ1588" s="22">
        <v>46.010300000000001</v>
      </c>
      <c r="AK1588" s="18">
        <v>6.81</v>
      </c>
      <c r="AL1588" s="18">
        <v>6.8</v>
      </c>
      <c r="AM1588" s="18">
        <v>100</v>
      </c>
      <c r="AN1588" s="2">
        <v>37.876100000000001</v>
      </c>
      <c r="AO1588" s="2">
        <v>6.6</v>
      </c>
      <c r="AP1588" s="2">
        <v>6.6</v>
      </c>
      <c r="AQ1588" s="2">
        <v>100</v>
      </c>
      <c r="AR1588" s="2">
        <v>7.6356999999999999</v>
      </c>
      <c r="AS1588" s="2">
        <v>4.95</v>
      </c>
      <c r="AT1588" s="2">
        <v>5</v>
      </c>
      <c r="AU1588" s="2">
        <v>100</v>
      </c>
      <c r="AV1588" s="2">
        <v>11.541499999999999</v>
      </c>
      <c r="AW1588" s="2">
        <v>7.26</v>
      </c>
      <c r="AX1588" s="2">
        <v>7.3</v>
      </c>
      <c r="AY1588" s="2">
        <v>100</v>
      </c>
      <c r="AZ1588" s="2">
        <v>22.073499999999999</v>
      </c>
      <c r="BA1588" s="2">
        <v>10.52</v>
      </c>
      <c r="BB1588" s="2">
        <v>10.5</v>
      </c>
      <c r="BC1588" s="2">
        <v>100</v>
      </c>
      <c r="BD1588" s="2">
        <v>42.6357</v>
      </c>
      <c r="BE1588" s="4"/>
      <c r="BF1588" s="4"/>
    </row>
    <row r="1589" spans="1:58" x14ac:dyDescent="0.2">
      <c r="A1589" s="29">
        <v>1588</v>
      </c>
      <c r="B1589" s="7" t="s">
        <v>31</v>
      </c>
      <c r="C1589" s="3">
        <v>39976</v>
      </c>
      <c r="D1589" s="4" t="s">
        <v>28</v>
      </c>
      <c r="E1589" s="4" t="s">
        <v>166</v>
      </c>
      <c r="F1589" s="5" t="s">
        <v>192</v>
      </c>
      <c r="G1589" s="6">
        <v>0.91111111111111109</v>
      </c>
      <c r="H1589" s="6">
        <v>0.9145833333333333</v>
      </c>
      <c r="I1589" s="85">
        <f t="shared" si="24"/>
        <v>4.9999999999999822</v>
      </c>
      <c r="J1589" s="86">
        <f>I1589*Segmentos!$D$7*(AH1589%)*IF(ISNUMBER(AI1589),AI1589%,0)</f>
        <v>16979.999999999942</v>
      </c>
      <c r="K1589" s="86">
        <f>I1589*Segmentos!$D$7*(AL1589%)*IF(ISNUMBER(AM1589),AM1589%,0)</f>
        <v>31147.999999999891</v>
      </c>
      <c r="L1589" s="4"/>
      <c r="M1589" s="2">
        <v>1.22</v>
      </c>
      <c r="N1589" s="2">
        <v>2.1</v>
      </c>
      <c r="O1589" s="2">
        <v>58.7</v>
      </c>
      <c r="P1589" s="2">
        <v>92.573599999999999</v>
      </c>
      <c r="Q1589" s="2">
        <v>0.97</v>
      </c>
      <c r="R1589" s="2">
        <v>1.6</v>
      </c>
      <c r="S1589" s="2">
        <v>61</v>
      </c>
      <c r="T1589" s="2">
        <v>12.3218</v>
      </c>
      <c r="U1589" s="2">
        <v>0</v>
      </c>
      <c r="V1589" s="2">
        <v>0</v>
      </c>
      <c r="W1589" s="8" t="s">
        <v>577</v>
      </c>
      <c r="X1589" s="2">
        <v>0</v>
      </c>
      <c r="Y1589" s="2">
        <v>0.49</v>
      </c>
      <c r="Z1589" s="2">
        <v>1</v>
      </c>
      <c r="AA1589" s="2">
        <v>50.3</v>
      </c>
      <c r="AB1589" s="2">
        <v>10.962199999999999</v>
      </c>
      <c r="AC1589" s="2">
        <v>2.78</v>
      </c>
      <c r="AD1589" s="2">
        <v>4.5999999999999996</v>
      </c>
      <c r="AE1589" s="2">
        <v>59.9</v>
      </c>
      <c r="AF1589" s="2">
        <v>69.289500000000004</v>
      </c>
      <c r="AG1589" s="2">
        <v>0.87</v>
      </c>
      <c r="AH1589" s="22">
        <v>1.5</v>
      </c>
      <c r="AI1589" s="22">
        <v>56.6</v>
      </c>
      <c r="AJ1589" s="22">
        <v>31.4575</v>
      </c>
      <c r="AK1589" s="18">
        <v>1.53</v>
      </c>
      <c r="AL1589" s="18">
        <v>2.6</v>
      </c>
      <c r="AM1589" s="18">
        <v>59.9</v>
      </c>
      <c r="AN1589" s="2">
        <v>61.116100000000003</v>
      </c>
      <c r="AO1589" s="2">
        <v>0.62</v>
      </c>
      <c r="AP1589" s="2">
        <v>1.4</v>
      </c>
      <c r="AQ1589" s="2">
        <v>44.3</v>
      </c>
      <c r="AR1589" s="2">
        <v>5.1307999999999998</v>
      </c>
      <c r="AS1589" s="2">
        <v>0.51</v>
      </c>
      <c r="AT1589" s="2">
        <v>0.9</v>
      </c>
      <c r="AU1589" s="2">
        <v>53.6</v>
      </c>
      <c r="AV1589" s="2">
        <v>8.4852000000000007</v>
      </c>
      <c r="AW1589" s="2">
        <v>0.63</v>
      </c>
      <c r="AX1589" s="2">
        <v>1</v>
      </c>
      <c r="AY1589" s="2">
        <v>60.1</v>
      </c>
      <c r="AZ1589" s="2">
        <v>13.7416</v>
      </c>
      <c r="BA1589" s="2">
        <v>2.25</v>
      </c>
      <c r="BB1589" s="2">
        <v>3.7</v>
      </c>
      <c r="BC1589" s="2">
        <v>60.7</v>
      </c>
      <c r="BD1589" s="2">
        <v>65.216099999999997</v>
      </c>
      <c r="BE1589" s="4"/>
      <c r="BF1589" s="4"/>
    </row>
    <row r="1590" spans="1:58" x14ac:dyDescent="0.2">
      <c r="A1590" s="29">
        <v>1589</v>
      </c>
      <c r="B1590" s="7" t="s">
        <v>37</v>
      </c>
      <c r="C1590" s="3">
        <v>39976</v>
      </c>
      <c r="D1590" s="4" t="s">
        <v>3</v>
      </c>
      <c r="E1590" s="4" t="s">
        <v>173</v>
      </c>
      <c r="F1590" s="5" t="s">
        <v>192</v>
      </c>
      <c r="G1590" s="6">
        <v>0.91805555555555562</v>
      </c>
      <c r="H1590" s="6">
        <v>0.91874999999999996</v>
      </c>
      <c r="I1590" s="85">
        <f t="shared" si="24"/>
        <v>0.99999999999983658</v>
      </c>
      <c r="J1590" s="86">
        <f>I1590*Segmentos!$D$7*(AH1590%)*IF(ISNUMBER(AI1590),AI1590%,0)</f>
        <v>15599.99999999745</v>
      </c>
      <c r="K1590" s="86">
        <f>I1590*Segmentos!$D$7*(AL1590%)*IF(ISNUMBER(AM1590),AM1590%,0)</f>
        <v>18399.999999996991</v>
      </c>
      <c r="L1590" s="4"/>
      <c r="M1590" s="2">
        <v>4.3</v>
      </c>
      <c r="N1590" s="2">
        <v>4.3</v>
      </c>
      <c r="O1590" s="2">
        <v>100</v>
      </c>
      <c r="P1590" s="2">
        <v>90.240300000000005</v>
      </c>
      <c r="Q1590" s="2">
        <v>3.01</v>
      </c>
      <c r="R1590" s="2">
        <v>3</v>
      </c>
      <c r="S1590" s="2">
        <v>100</v>
      </c>
      <c r="T1590" s="2">
        <v>10.514799999999999</v>
      </c>
      <c r="U1590" s="2">
        <v>4.71</v>
      </c>
      <c r="V1590" s="2">
        <v>4.7</v>
      </c>
      <c r="W1590" s="2">
        <v>100</v>
      </c>
      <c r="X1590" s="2">
        <v>20.707999999999998</v>
      </c>
      <c r="Y1590" s="2">
        <v>3.47</v>
      </c>
      <c r="Z1590" s="2">
        <v>3.5</v>
      </c>
      <c r="AA1590" s="2">
        <v>100</v>
      </c>
      <c r="AB1590" s="2">
        <v>21.489899999999999</v>
      </c>
      <c r="AC1590" s="2">
        <v>5.45</v>
      </c>
      <c r="AD1590" s="2">
        <v>5.5</v>
      </c>
      <c r="AE1590" s="2">
        <v>100</v>
      </c>
      <c r="AF1590" s="2">
        <v>37.527700000000003</v>
      </c>
      <c r="AG1590" s="2">
        <v>3.92</v>
      </c>
      <c r="AH1590" s="22">
        <v>3.9</v>
      </c>
      <c r="AI1590" s="22">
        <v>100</v>
      </c>
      <c r="AJ1590" s="22">
        <v>39.042499999999997</v>
      </c>
      <c r="AK1590" s="18">
        <v>4.6500000000000004</v>
      </c>
      <c r="AL1590" s="18">
        <v>4.5999999999999996</v>
      </c>
      <c r="AM1590" s="18">
        <v>100</v>
      </c>
      <c r="AN1590" s="2">
        <v>51.197899999999997</v>
      </c>
      <c r="AO1590" s="2">
        <v>6.79</v>
      </c>
      <c r="AP1590" s="2">
        <v>6.8</v>
      </c>
      <c r="AQ1590" s="2">
        <v>100</v>
      </c>
      <c r="AR1590" s="2">
        <v>15.561199999999999</v>
      </c>
      <c r="AS1590" s="2">
        <v>3.52</v>
      </c>
      <c r="AT1590" s="2">
        <v>3.5</v>
      </c>
      <c r="AU1590" s="2">
        <v>100</v>
      </c>
      <c r="AV1590" s="2">
        <v>16.261199999999999</v>
      </c>
      <c r="AW1590" s="2">
        <v>4.16</v>
      </c>
      <c r="AX1590" s="2">
        <v>4.2</v>
      </c>
      <c r="AY1590" s="2">
        <v>100</v>
      </c>
      <c r="AZ1590" s="2">
        <v>25.088699999999999</v>
      </c>
      <c r="BA1590" s="2">
        <v>4.1500000000000004</v>
      </c>
      <c r="BB1590" s="2">
        <v>4.2</v>
      </c>
      <c r="BC1590" s="2">
        <v>100</v>
      </c>
      <c r="BD1590" s="2">
        <v>33.3292</v>
      </c>
      <c r="BE1590" s="4"/>
      <c r="BF1590" s="4"/>
    </row>
    <row r="1591" spans="1:58" x14ac:dyDescent="0.2">
      <c r="A1591" s="29">
        <v>1590</v>
      </c>
      <c r="B1591" s="7" t="s">
        <v>37</v>
      </c>
      <c r="C1591" s="3">
        <v>39976</v>
      </c>
      <c r="D1591" s="4" t="s">
        <v>21</v>
      </c>
      <c r="E1591" s="4" t="s">
        <v>173</v>
      </c>
      <c r="F1591" s="5" t="s">
        <v>192</v>
      </c>
      <c r="G1591" s="6">
        <v>0.87291666666666667</v>
      </c>
      <c r="H1591" s="6">
        <v>0.87361111111111101</v>
      </c>
      <c r="I1591" s="85">
        <f t="shared" si="24"/>
        <v>0.99999999999983658</v>
      </c>
      <c r="J1591" s="86">
        <f>I1591*Segmentos!$D$7*(AH1591%)*IF(ISNUMBER(AI1591),AI1591%,0)</f>
        <v>7599.9999999987576</v>
      </c>
      <c r="K1591" s="86">
        <f>I1591*Segmentos!$D$7*(AL1591%)*IF(ISNUMBER(AM1591),AM1591%,0)</f>
        <v>4399.9999999992815</v>
      </c>
      <c r="L1591" s="4"/>
      <c r="M1591" s="2">
        <v>1.48</v>
      </c>
      <c r="N1591" s="2">
        <v>1.5</v>
      </c>
      <c r="O1591" s="2">
        <v>100</v>
      </c>
      <c r="P1591" s="2">
        <v>100</v>
      </c>
      <c r="Q1591" s="2">
        <v>1.08</v>
      </c>
      <c r="R1591" s="2">
        <v>1.1000000000000001</v>
      </c>
      <c r="S1591" s="2">
        <v>100</v>
      </c>
      <c r="T1591" s="2">
        <v>12.203900000000001</v>
      </c>
      <c r="U1591" s="2">
        <v>1.45</v>
      </c>
      <c r="V1591" s="2">
        <v>1.4</v>
      </c>
      <c r="W1591" s="2">
        <v>100</v>
      </c>
      <c r="X1591" s="2">
        <v>20.479900000000001</v>
      </c>
      <c r="Y1591" s="2">
        <v>1.43</v>
      </c>
      <c r="Z1591" s="2">
        <v>1.4</v>
      </c>
      <c r="AA1591" s="2">
        <v>100</v>
      </c>
      <c r="AB1591" s="2">
        <v>28.425000000000001</v>
      </c>
      <c r="AC1591" s="2">
        <v>1.76</v>
      </c>
      <c r="AD1591" s="2">
        <v>1.8</v>
      </c>
      <c r="AE1591" s="2">
        <v>100</v>
      </c>
      <c r="AF1591" s="2">
        <v>38.891199999999998</v>
      </c>
      <c r="AG1591" s="2">
        <v>1.92</v>
      </c>
      <c r="AH1591" s="22">
        <v>1.9</v>
      </c>
      <c r="AI1591" s="22">
        <v>100</v>
      </c>
      <c r="AJ1591" s="22">
        <v>61.311799999999998</v>
      </c>
      <c r="AK1591" s="18">
        <v>1.0900000000000001</v>
      </c>
      <c r="AL1591" s="18">
        <v>1.1000000000000001</v>
      </c>
      <c r="AM1591" s="18">
        <v>100</v>
      </c>
      <c r="AN1591" s="2">
        <v>38.688200000000002</v>
      </c>
      <c r="AO1591" s="2">
        <v>1.98</v>
      </c>
      <c r="AP1591" s="2">
        <v>2</v>
      </c>
      <c r="AQ1591" s="2">
        <v>100</v>
      </c>
      <c r="AR1591" s="2">
        <v>14.6107</v>
      </c>
      <c r="AS1591" s="2">
        <v>0.8</v>
      </c>
      <c r="AT1591" s="2">
        <v>0.8</v>
      </c>
      <c r="AU1591" s="2">
        <v>100</v>
      </c>
      <c r="AV1591" s="2">
        <v>11.9016</v>
      </c>
      <c r="AW1591" s="2">
        <v>2.72</v>
      </c>
      <c r="AX1591" s="2">
        <v>2.7</v>
      </c>
      <c r="AY1591" s="2">
        <v>100</v>
      </c>
      <c r="AZ1591" s="2">
        <v>52.815399999999997</v>
      </c>
      <c r="BA1591" s="2">
        <v>0.8</v>
      </c>
      <c r="BB1591" s="2">
        <v>0.8</v>
      </c>
      <c r="BC1591" s="2">
        <v>100</v>
      </c>
      <c r="BD1591" s="2">
        <v>20.6723</v>
      </c>
      <c r="BE1591" s="4"/>
      <c r="BF1591" s="4"/>
    </row>
    <row r="1592" spans="1:58" x14ac:dyDescent="0.2">
      <c r="A1592" s="29">
        <v>1591</v>
      </c>
      <c r="B1592" s="7" t="s">
        <v>14</v>
      </c>
      <c r="C1592" s="3">
        <v>39976</v>
      </c>
      <c r="D1592" s="4" t="s">
        <v>13</v>
      </c>
      <c r="E1592" s="4" t="s">
        <v>163</v>
      </c>
      <c r="F1592" s="5" t="s">
        <v>192</v>
      </c>
      <c r="G1592" s="6">
        <v>0.85069444444444453</v>
      </c>
      <c r="H1592" s="6">
        <v>0.87430555555555556</v>
      </c>
      <c r="I1592" s="85">
        <f t="shared" si="24"/>
        <v>33.999999999999879</v>
      </c>
      <c r="J1592" s="86">
        <f>I1592*Segmentos!$D$7*(AH1592%)*IF(ISNUMBER(AI1592),AI1592%,0)</f>
        <v>734889.5999999973</v>
      </c>
      <c r="K1592" s="86">
        <f>I1592*Segmentos!$D$7*(AL1592%)*IF(ISNUMBER(AM1592),AM1592%,0)</f>
        <v>1311855.9999999956</v>
      </c>
      <c r="L1592" s="4"/>
      <c r="M1592" s="2">
        <v>7.64</v>
      </c>
      <c r="N1592" s="2">
        <v>11</v>
      </c>
      <c r="O1592" s="2">
        <v>69.599999999999994</v>
      </c>
      <c r="P1592" s="2">
        <v>88.316199999999995</v>
      </c>
      <c r="Q1592" s="2">
        <v>5.0599999999999996</v>
      </c>
      <c r="R1592" s="2">
        <v>8.1</v>
      </c>
      <c r="S1592" s="2">
        <v>62.1</v>
      </c>
      <c r="T1592" s="2">
        <v>9.7611000000000008</v>
      </c>
      <c r="U1592" s="2">
        <v>5.99</v>
      </c>
      <c r="V1592" s="2">
        <v>9.1999999999999993</v>
      </c>
      <c r="W1592" s="2">
        <v>65.3</v>
      </c>
      <c r="X1592" s="2">
        <v>14.519399999999999</v>
      </c>
      <c r="Y1592" s="2">
        <v>5.53</v>
      </c>
      <c r="Z1592" s="2">
        <v>8.6</v>
      </c>
      <c r="AA1592" s="2">
        <v>64</v>
      </c>
      <c r="AB1592" s="2">
        <v>18.871500000000001</v>
      </c>
      <c r="AC1592" s="2">
        <v>11.9</v>
      </c>
      <c r="AD1592" s="2">
        <v>15.7</v>
      </c>
      <c r="AE1592" s="2">
        <v>76</v>
      </c>
      <c r="AF1592" s="2">
        <v>45.164200000000001</v>
      </c>
      <c r="AG1592" s="2">
        <v>5.41</v>
      </c>
      <c r="AH1592" s="22">
        <v>7.6</v>
      </c>
      <c r="AI1592" s="22">
        <v>71.099999999999994</v>
      </c>
      <c r="AJ1592" s="22">
        <v>29.684000000000001</v>
      </c>
      <c r="AK1592" s="18">
        <v>9.65</v>
      </c>
      <c r="AL1592" s="18">
        <v>14</v>
      </c>
      <c r="AM1592" s="18">
        <v>68.900000000000006</v>
      </c>
      <c r="AN1592" s="2">
        <v>58.632199999999997</v>
      </c>
      <c r="AO1592" s="2">
        <v>4.87</v>
      </c>
      <c r="AP1592" s="2">
        <v>7.7</v>
      </c>
      <c r="AQ1592" s="2">
        <v>63.4</v>
      </c>
      <c r="AR1592" s="2">
        <v>6.1479999999999997</v>
      </c>
      <c r="AS1592" s="2">
        <v>4.84</v>
      </c>
      <c r="AT1592" s="2">
        <v>7.3</v>
      </c>
      <c r="AU1592" s="2">
        <v>66.7</v>
      </c>
      <c r="AV1592" s="2">
        <v>12.321899999999999</v>
      </c>
      <c r="AW1592" s="2">
        <v>7.24</v>
      </c>
      <c r="AX1592" s="2">
        <v>11</v>
      </c>
      <c r="AY1592" s="2">
        <v>65.599999999999994</v>
      </c>
      <c r="AZ1592" s="2">
        <v>24.0579</v>
      </c>
      <c r="BA1592" s="2">
        <v>10.34</v>
      </c>
      <c r="BB1592" s="2">
        <v>14</v>
      </c>
      <c r="BC1592" s="2">
        <v>73.8</v>
      </c>
      <c r="BD1592" s="2">
        <v>45.788499999999999</v>
      </c>
      <c r="BE1592" s="4"/>
      <c r="BF1592" s="4"/>
    </row>
    <row r="1593" spans="1:58" x14ac:dyDescent="0.2">
      <c r="A1593" s="29">
        <v>1592</v>
      </c>
      <c r="B1593" s="7" t="s">
        <v>46</v>
      </c>
      <c r="C1593" s="3">
        <v>39976</v>
      </c>
      <c r="D1593" s="4" t="s">
        <v>0</v>
      </c>
      <c r="E1593" s="4" t="s">
        <v>170</v>
      </c>
      <c r="F1593" s="5" t="s">
        <v>192</v>
      </c>
      <c r="G1593" s="6">
        <v>0.79513888888888884</v>
      </c>
      <c r="H1593" s="6">
        <v>0.88402777777777775</v>
      </c>
      <c r="I1593" s="85">
        <f t="shared" si="24"/>
        <v>128.00000000000003</v>
      </c>
      <c r="J1593" s="86">
        <f>I1593*Segmentos!$D$7*(AH1593%)*IF(ISNUMBER(AI1593),AI1593%,0)</f>
        <v>1763993.6000000006</v>
      </c>
      <c r="K1593" s="86">
        <f>I1593*Segmentos!$D$7*(AL1593%)*IF(ISNUMBER(AM1593),AM1593%,0)</f>
        <v>2176512.0000000005</v>
      </c>
      <c r="L1593" s="4"/>
      <c r="M1593" s="2">
        <v>3.87</v>
      </c>
      <c r="N1593" s="2">
        <v>13</v>
      </c>
      <c r="O1593" s="2">
        <v>29.6</v>
      </c>
      <c r="P1593" s="2">
        <v>63.830199999999998</v>
      </c>
      <c r="Q1593" s="2">
        <v>4.3899999999999997</v>
      </c>
      <c r="R1593" s="2">
        <v>15.6</v>
      </c>
      <c r="S1593" s="2">
        <v>28.2</v>
      </c>
      <c r="T1593" s="2">
        <v>12.1027</v>
      </c>
      <c r="U1593" s="2">
        <v>4.91</v>
      </c>
      <c r="V1593" s="2">
        <v>12.5</v>
      </c>
      <c r="W1593" s="2">
        <v>39.200000000000003</v>
      </c>
      <c r="X1593" s="2">
        <v>17.010400000000001</v>
      </c>
      <c r="Y1593" s="2">
        <v>3.66</v>
      </c>
      <c r="Z1593" s="2">
        <v>13.8</v>
      </c>
      <c r="AA1593" s="2">
        <v>26.5</v>
      </c>
      <c r="AB1593" s="2">
        <v>17.8353</v>
      </c>
      <c r="AC1593" s="2">
        <v>3.11</v>
      </c>
      <c r="AD1593" s="2">
        <v>11.4</v>
      </c>
      <c r="AE1593" s="2">
        <v>27.4</v>
      </c>
      <c r="AF1593" s="2">
        <v>16.881799999999998</v>
      </c>
      <c r="AG1593" s="2">
        <v>3.43</v>
      </c>
      <c r="AH1593" s="22">
        <v>13.1</v>
      </c>
      <c r="AI1593" s="22">
        <v>26.3</v>
      </c>
      <c r="AJ1593" s="22">
        <v>26.861699999999999</v>
      </c>
      <c r="AK1593" s="18">
        <v>4.26</v>
      </c>
      <c r="AL1593" s="18">
        <v>13</v>
      </c>
      <c r="AM1593" s="18">
        <v>32.700000000000003</v>
      </c>
      <c r="AN1593" s="2">
        <v>36.968499999999999</v>
      </c>
      <c r="AO1593" s="2">
        <v>3.27</v>
      </c>
      <c r="AP1593" s="2">
        <v>10</v>
      </c>
      <c r="AQ1593" s="2">
        <v>32.799999999999997</v>
      </c>
      <c r="AR1593" s="2">
        <v>5.9067999999999996</v>
      </c>
      <c r="AS1593" s="2">
        <v>3.39</v>
      </c>
      <c r="AT1593" s="2">
        <v>11.8</v>
      </c>
      <c r="AU1593" s="2">
        <v>28.8</v>
      </c>
      <c r="AV1593" s="2">
        <v>12.322100000000001</v>
      </c>
      <c r="AW1593" s="2">
        <v>4.6399999999999997</v>
      </c>
      <c r="AX1593" s="2">
        <v>13.4</v>
      </c>
      <c r="AY1593" s="2">
        <v>34.700000000000003</v>
      </c>
      <c r="AZ1593" s="2">
        <v>22.039899999999999</v>
      </c>
      <c r="BA1593" s="2">
        <v>3.73</v>
      </c>
      <c r="BB1593" s="2">
        <v>14.4</v>
      </c>
      <c r="BC1593" s="2">
        <v>25.9</v>
      </c>
      <c r="BD1593" s="2">
        <v>23.561399999999999</v>
      </c>
      <c r="BE1593" s="4"/>
      <c r="BF1593" s="4"/>
    </row>
    <row r="1594" spans="1:58" x14ac:dyDescent="0.2">
      <c r="A1594" s="29">
        <v>1593</v>
      </c>
      <c r="B1594" s="7" t="s">
        <v>10</v>
      </c>
      <c r="C1594" s="3">
        <v>39976</v>
      </c>
      <c r="D1594" s="4" t="s">
        <v>8</v>
      </c>
      <c r="E1594" s="4" t="s">
        <v>164</v>
      </c>
      <c r="F1594" s="5" t="s">
        <v>192</v>
      </c>
      <c r="G1594" s="6">
        <v>0.87361111111111101</v>
      </c>
      <c r="H1594" s="6">
        <v>0.91736111111111107</v>
      </c>
      <c r="I1594" s="85">
        <f t="shared" si="24"/>
        <v>63.000000000000099</v>
      </c>
      <c r="J1594" s="86">
        <f>I1594*Segmentos!$D$7*(AH1594%)*IF(ISNUMBER(AI1594),AI1594%,0)</f>
        <v>855414.00000000128</v>
      </c>
      <c r="K1594" s="86">
        <f>I1594*Segmentos!$D$7*(AL1594%)*IF(ISNUMBER(AM1594),AM1594%,0)</f>
        <v>1179360.0000000021</v>
      </c>
      <c r="L1594" s="4"/>
      <c r="M1594" s="2">
        <v>4.08</v>
      </c>
      <c r="N1594" s="2">
        <v>14.9</v>
      </c>
      <c r="O1594" s="2">
        <v>27.3</v>
      </c>
      <c r="P1594" s="2">
        <v>88.183899999999994</v>
      </c>
      <c r="Q1594" s="2">
        <v>1.54</v>
      </c>
      <c r="R1594" s="2">
        <v>7.1</v>
      </c>
      <c r="S1594" s="2">
        <v>21.7</v>
      </c>
      <c r="T1594" s="2">
        <v>5.5532000000000004</v>
      </c>
      <c r="U1594" s="2">
        <v>1.78</v>
      </c>
      <c r="V1594" s="2">
        <v>11</v>
      </c>
      <c r="W1594" s="2">
        <v>16.2</v>
      </c>
      <c r="X1594" s="2">
        <v>8.0821000000000005</v>
      </c>
      <c r="Y1594" s="2">
        <v>3.86</v>
      </c>
      <c r="Z1594" s="2">
        <v>17.2</v>
      </c>
      <c r="AA1594" s="2">
        <v>22.4</v>
      </c>
      <c r="AB1594" s="2">
        <v>24.6434</v>
      </c>
      <c r="AC1594" s="2">
        <v>7.03</v>
      </c>
      <c r="AD1594" s="2">
        <v>19.3</v>
      </c>
      <c r="AE1594" s="2">
        <v>36.299999999999997</v>
      </c>
      <c r="AF1594" s="2">
        <v>49.905200000000001</v>
      </c>
      <c r="AG1594" s="2">
        <v>3.4</v>
      </c>
      <c r="AH1594" s="22">
        <v>15.5</v>
      </c>
      <c r="AI1594" s="22">
        <v>21.9</v>
      </c>
      <c r="AJ1594" s="22">
        <v>34.944400000000002</v>
      </c>
      <c r="AK1594" s="18">
        <v>4.68</v>
      </c>
      <c r="AL1594" s="18">
        <v>14.4</v>
      </c>
      <c r="AM1594" s="18">
        <v>32.5</v>
      </c>
      <c r="AN1594" s="2">
        <v>53.2395</v>
      </c>
      <c r="AO1594" s="2">
        <v>1.75</v>
      </c>
      <c r="AP1594" s="2">
        <v>10.4</v>
      </c>
      <c r="AQ1594" s="2">
        <v>16.899999999999999</v>
      </c>
      <c r="AR1594" s="2">
        <v>4.1448</v>
      </c>
      <c r="AS1594" s="2">
        <v>2.06</v>
      </c>
      <c r="AT1594" s="2">
        <v>10.199999999999999</v>
      </c>
      <c r="AU1594" s="2">
        <v>20.2</v>
      </c>
      <c r="AV1594" s="2">
        <v>9.8254999999999999</v>
      </c>
      <c r="AW1594" s="2">
        <v>3.39</v>
      </c>
      <c r="AX1594" s="2">
        <v>15.4</v>
      </c>
      <c r="AY1594" s="2">
        <v>22</v>
      </c>
      <c r="AZ1594" s="2">
        <v>21.0839</v>
      </c>
      <c r="BA1594" s="2">
        <v>6.41</v>
      </c>
      <c r="BB1594" s="2">
        <v>18.600000000000001</v>
      </c>
      <c r="BC1594" s="2">
        <v>34.5</v>
      </c>
      <c r="BD1594" s="2">
        <v>53.1297</v>
      </c>
      <c r="BE1594" s="4"/>
      <c r="BF1594" s="4"/>
    </row>
    <row r="1595" spans="1:58" x14ac:dyDescent="0.2">
      <c r="A1595" s="29">
        <v>1594</v>
      </c>
      <c r="B1595" s="7" t="s">
        <v>48</v>
      </c>
      <c r="C1595" s="3">
        <v>39976</v>
      </c>
      <c r="D1595" s="4" t="s">
        <v>8</v>
      </c>
      <c r="E1595" s="4" t="s">
        <v>176</v>
      </c>
      <c r="F1595" s="5" t="s">
        <v>192</v>
      </c>
      <c r="G1595" s="6">
        <v>0.91736111111111107</v>
      </c>
      <c r="H1595" s="6">
        <v>2.8472222222222222E-2</v>
      </c>
      <c r="I1595" s="85">
        <f t="shared" si="24"/>
        <v>160.00000000000006</v>
      </c>
      <c r="J1595" s="86">
        <f>I1595*Segmentos!$D$7*(AH1595%)*IF(ISNUMBER(AI1595),AI1595%,0)</f>
        <v>5274624.0000000028</v>
      </c>
      <c r="K1595" s="86">
        <f>I1595*Segmentos!$D$7*(AL1595%)*IF(ISNUMBER(AM1595),AM1595%,0)</f>
        <v>4759040.0000000019</v>
      </c>
      <c r="L1595" s="4"/>
      <c r="M1595" s="2">
        <v>7.81</v>
      </c>
      <c r="N1595" s="2">
        <v>29.4</v>
      </c>
      <c r="O1595" s="2">
        <v>26.6</v>
      </c>
      <c r="P1595" s="2">
        <v>77.312600000000003</v>
      </c>
      <c r="Q1595" s="2">
        <v>4.2300000000000004</v>
      </c>
      <c r="R1595" s="2">
        <v>21.9</v>
      </c>
      <c r="S1595" s="2">
        <v>19.3</v>
      </c>
      <c r="T1595" s="2">
        <v>6.9744999999999999</v>
      </c>
      <c r="U1595" s="2">
        <v>6.56</v>
      </c>
      <c r="V1595" s="2">
        <v>25.4</v>
      </c>
      <c r="W1595" s="2">
        <v>25.8</v>
      </c>
      <c r="X1595" s="2">
        <v>13.610799999999999</v>
      </c>
      <c r="Y1595" s="2">
        <v>7.27</v>
      </c>
      <c r="Z1595" s="2">
        <v>32.200000000000003</v>
      </c>
      <c r="AA1595" s="2">
        <v>22.6</v>
      </c>
      <c r="AB1595" s="2">
        <v>21.2394</v>
      </c>
      <c r="AC1595" s="2">
        <v>10.93</v>
      </c>
      <c r="AD1595" s="2">
        <v>33.299999999999997</v>
      </c>
      <c r="AE1595" s="2">
        <v>32.799999999999997</v>
      </c>
      <c r="AF1595" s="2">
        <v>35.487900000000003</v>
      </c>
      <c r="AG1595" s="2">
        <v>8.24</v>
      </c>
      <c r="AH1595" s="22">
        <v>30.3</v>
      </c>
      <c r="AI1595" s="22">
        <v>27.2</v>
      </c>
      <c r="AJ1595" s="22">
        <v>38.652799999999999</v>
      </c>
      <c r="AK1595" s="18">
        <v>7.44</v>
      </c>
      <c r="AL1595" s="18">
        <v>28.6</v>
      </c>
      <c r="AM1595" s="18">
        <v>26</v>
      </c>
      <c r="AN1595" s="2">
        <v>38.659799999999997</v>
      </c>
      <c r="AO1595" s="2">
        <v>1.99</v>
      </c>
      <c r="AP1595" s="2">
        <v>16.100000000000001</v>
      </c>
      <c r="AQ1595" s="2">
        <v>12.4</v>
      </c>
      <c r="AR1595" s="2">
        <v>2.1556999999999999</v>
      </c>
      <c r="AS1595" s="2">
        <v>5.82</v>
      </c>
      <c r="AT1595" s="2">
        <v>22.7</v>
      </c>
      <c r="AU1595" s="2">
        <v>25.6</v>
      </c>
      <c r="AV1595" s="2">
        <v>12.6913</v>
      </c>
      <c r="AW1595" s="2">
        <v>7.22</v>
      </c>
      <c r="AX1595" s="2">
        <v>29.5</v>
      </c>
      <c r="AY1595" s="2">
        <v>24.5</v>
      </c>
      <c r="AZ1595" s="2">
        <v>20.549800000000001</v>
      </c>
      <c r="BA1595" s="2">
        <v>11.06</v>
      </c>
      <c r="BB1595" s="2">
        <v>37</v>
      </c>
      <c r="BC1595" s="2">
        <v>29.9</v>
      </c>
      <c r="BD1595" s="2">
        <v>41.915799999999997</v>
      </c>
      <c r="BE1595" s="4"/>
      <c r="BF1595" s="4"/>
    </row>
    <row r="1596" spans="1:58" x14ac:dyDescent="0.2">
      <c r="A1596" s="29">
        <v>1595</v>
      </c>
      <c r="B1596" s="7" t="s">
        <v>124</v>
      </c>
      <c r="C1596" s="3">
        <v>39976</v>
      </c>
      <c r="D1596" s="4" t="s">
        <v>28</v>
      </c>
      <c r="E1596" s="4" t="s">
        <v>163</v>
      </c>
      <c r="F1596" s="5" t="s">
        <v>192</v>
      </c>
      <c r="G1596" s="6">
        <v>0.90763888888888899</v>
      </c>
      <c r="H1596" s="6">
        <v>0.91111111111111109</v>
      </c>
      <c r="I1596" s="85">
        <f t="shared" si="24"/>
        <v>4.9999999999998224</v>
      </c>
      <c r="J1596" s="86">
        <f>I1596*Segmentos!$D$7*(AH1596%)*IF(ISNUMBER(AI1596),AI1596%,0)</f>
        <v>16919.9999999994</v>
      </c>
      <c r="K1596" s="86">
        <f>I1596*Segmentos!$D$7*(AL1596%)*IF(ISNUMBER(AM1596),AM1596%,0)</f>
        <v>24439.999999999134</v>
      </c>
      <c r="L1596" s="4"/>
      <c r="M1596" s="2">
        <v>1.04</v>
      </c>
      <c r="N1596" s="2">
        <v>1.1000000000000001</v>
      </c>
      <c r="O1596" s="2">
        <v>94</v>
      </c>
      <c r="P1596" s="2">
        <v>90.933400000000006</v>
      </c>
      <c r="Q1596" s="2">
        <v>0.88</v>
      </c>
      <c r="R1596" s="2">
        <v>0.9</v>
      </c>
      <c r="S1596" s="2">
        <v>100</v>
      </c>
      <c r="T1596" s="2">
        <v>12.8294</v>
      </c>
      <c r="U1596" s="2">
        <v>0</v>
      </c>
      <c r="V1596" s="2">
        <v>0</v>
      </c>
      <c r="W1596" s="8" t="s">
        <v>577</v>
      </c>
      <c r="X1596" s="2">
        <v>0</v>
      </c>
      <c r="Y1596" s="2">
        <v>0.38</v>
      </c>
      <c r="Z1596" s="2">
        <v>0.4</v>
      </c>
      <c r="AA1596" s="2">
        <v>87.1</v>
      </c>
      <c r="AB1596" s="2">
        <v>9.9773999999999994</v>
      </c>
      <c r="AC1596" s="2">
        <v>2.36</v>
      </c>
      <c r="AD1596" s="2">
        <v>2.5</v>
      </c>
      <c r="AE1596" s="2">
        <v>94</v>
      </c>
      <c r="AF1596" s="2">
        <v>68.126599999999996</v>
      </c>
      <c r="AG1596" s="2">
        <v>0.8</v>
      </c>
      <c r="AH1596" s="22">
        <v>0.9</v>
      </c>
      <c r="AI1596" s="22">
        <v>94</v>
      </c>
      <c r="AJ1596" s="22">
        <v>33.302</v>
      </c>
      <c r="AK1596" s="18">
        <v>1.25</v>
      </c>
      <c r="AL1596" s="18">
        <v>1.3</v>
      </c>
      <c r="AM1596" s="18">
        <v>94</v>
      </c>
      <c r="AN1596" s="2">
        <v>57.631399999999999</v>
      </c>
      <c r="AO1596" s="2">
        <v>0.5</v>
      </c>
      <c r="AP1596" s="2">
        <v>0.7</v>
      </c>
      <c r="AQ1596" s="2">
        <v>76.400000000000006</v>
      </c>
      <c r="AR1596" s="2">
        <v>4.7728000000000002</v>
      </c>
      <c r="AS1596" s="2">
        <v>0.43</v>
      </c>
      <c r="AT1596" s="2">
        <v>0.4</v>
      </c>
      <c r="AU1596" s="2">
        <v>100</v>
      </c>
      <c r="AV1596" s="2">
        <v>8.3275000000000006</v>
      </c>
      <c r="AW1596" s="2">
        <v>0.41</v>
      </c>
      <c r="AX1596" s="2">
        <v>0.5</v>
      </c>
      <c r="AY1596" s="2">
        <v>82.4</v>
      </c>
      <c r="AZ1596" s="2">
        <v>10.352600000000001</v>
      </c>
      <c r="BA1596" s="2">
        <v>2.0099999999999998</v>
      </c>
      <c r="BB1596" s="2">
        <v>2.1</v>
      </c>
      <c r="BC1596" s="2">
        <v>96.9</v>
      </c>
      <c r="BD1596" s="2">
        <v>67.480599999999995</v>
      </c>
      <c r="BE1596" s="4"/>
      <c r="BF1596" s="4"/>
    </row>
    <row r="1597" spans="1:58" x14ac:dyDescent="0.2">
      <c r="A1597" s="29">
        <v>1596</v>
      </c>
      <c r="B1597" s="7" t="s">
        <v>83</v>
      </c>
      <c r="C1597" s="3">
        <v>39976</v>
      </c>
      <c r="D1597" s="4" t="s">
        <v>21</v>
      </c>
      <c r="E1597" s="4" t="s">
        <v>170</v>
      </c>
      <c r="F1597" s="5" t="s">
        <v>192</v>
      </c>
      <c r="G1597" s="6">
        <v>0.87430555555555556</v>
      </c>
      <c r="H1597" s="6">
        <v>0.88958333333333339</v>
      </c>
      <c r="I1597" s="85">
        <f t="shared" si="24"/>
        <v>22.000000000000082</v>
      </c>
      <c r="J1597" s="86">
        <f>I1597*Segmentos!$D$7*(AH1597%)*IF(ISNUMBER(AI1597),AI1597%,0)</f>
        <v>39600.000000000153</v>
      </c>
      <c r="K1597" s="86">
        <f>I1597*Segmentos!$D$7*(AL1597%)*IF(ISNUMBER(AM1597),AM1597%,0)</f>
        <v>9011.2000000000353</v>
      </c>
      <c r="L1597" s="4"/>
      <c r="M1597" s="2">
        <v>0.26</v>
      </c>
      <c r="N1597" s="2">
        <v>0.9</v>
      </c>
      <c r="O1597" s="2">
        <v>30.4</v>
      </c>
      <c r="P1597" s="2">
        <v>50.001199999999997</v>
      </c>
      <c r="Q1597" s="2">
        <v>0.44</v>
      </c>
      <c r="R1597" s="2">
        <v>0.4</v>
      </c>
      <c r="S1597" s="2">
        <v>100</v>
      </c>
      <c r="T1597" s="2">
        <v>13.819800000000001</v>
      </c>
      <c r="U1597" s="2">
        <v>0.08</v>
      </c>
      <c r="V1597" s="2">
        <v>1.6</v>
      </c>
      <c r="W1597" s="2">
        <v>4.8</v>
      </c>
      <c r="X1597" s="2">
        <v>3.1366000000000001</v>
      </c>
      <c r="Y1597" s="2">
        <v>0.14000000000000001</v>
      </c>
      <c r="Z1597" s="2">
        <v>0.8</v>
      </c>
      <c r="AA1597" s="2">
        <v>18.5</v>
      </c>
      <c r="AB1597" s="2">
        <v>8.0334000000000003</v>
      </c>
      <c r="AC1597" s="2">
        <v>0.4</v>
      </c>
      <c r="AD1597" s="2">
        <v>0.7</v>
      </c>
      <c r="AE1597" s="2">
        <v>58.9</v>
      </c>
      <c r="AF1597" s="2">
        <v>25.011299999999999</v>
      </c>
      <c r="AG1597" s="2">
        <v>0.45</v>
      </c>
      <c r="AH1597" s="22">
        <v>1</v>
      </c>
      <c r="AI1597" s="22">
        <v>45</v>
      </c>
      <c r="AJ1597" s="22">
        <v>40.3581</v>
      </c>
      <c r="AK1597" s="18">
        <v>0.1</v>
      </c>
      <c r="AL1597" s="18">
        <v>0.8</v>
      </c>
      <c r="AM1597" s="18">
        <v>12.8</v>
      </c>
      <c r="AN1597" s="2">
        <v>9.6431000000000004</v>
      </c>
      <c r="AO1597" s="2">
        <v>0.27</v>
      </c>
      <c r="AP1597" s="2">
        <v>1.9</v>
      </c>
      <c r="AQ1597" s="2">
        <v>14.2</v>
      </c>
      <c r="AR1597" s="2">
        <v>5.6002999999999998</v>
      </c>
      <c r="AS1597" s="2">
        <v>0.05</v>
      </c>
      <c r="AT1597" s="2">
        <v>0.6</v>
      </c>
      <c r="AU1597" s="2">
        <v>7.3</v>
      </c>
      <c r="AV1597" s="2">
        <v>1.9811000000000001</v>
      </c>
      <c r="AW1597" s="2">
        <v>0.27</v>
      </c>
      <c r="AX1597" s="2">
        <v>1.3</v>
      </c>
      <c r="AY1597" s="2">
        <v>20.7</v>
      </c>
      <c r="AZ1597" s="2">
        <v>14.590299999999999</v>
      </c>
      <c r="BA1597" s="2">
        <v>0.38</v>
      </c>
      <c r="BB1597" s="2">
        <v>0.4</v>
      </c>
      <c r="BC1597" s="2">
        <v>100</v>
      </c>
      <c r="BD1597" s="2">
        <v>27.829499999999999</v>
      </c>
      <c r="BE1597" s="4"/>
      <c r="BF1597" s="4"/>
    </row>
    <row r="1598" spans="1:58" x14ac:dyDescent="0.2">
      <c r="A1598" s="29">
        <v>1597</v>
      </c>
      <c r="B1598" s="7" t="s">
        <v>47</v>
      </c>
      <c r="C1598" s="3">
        <v>39976</v>
      </c>
      <c r="D1598" s="4" t="s">
        <v>3</v>
      </c>
      <c r="E1598" s="4" t="s">
        <v>175</v>
      </c>
      <c r="F1598" s="5" t="s">
        <v>192</v>
      </c>
      <c r="G1598" s="6">
        <v>0.91874999999999996</v>
      </c>
      <c r="H1598" s="6">
        <v>3.0555555555555555E-2</v>
      </c>
      <c r="I1598" s="85">
        <f t="shared" si="24"/>
        <v>161.00000000000006</v>
      </c>
      <c r="J1598" s="86">
        <f>I1598*Segmentos!$D$7*(AH1598%)*IF(ISNUMBER(AI1598),AI1598%,0)</f>
        <v>2637824.0000000009</v>
      </c>
      <c r="K1598" s="86">
        <f>I1598*Segmentos!$D$7*(AL1598%)*IF(ISNUMBER(AM1598),AM1598%,0)</f>
        <v>3723350.4000000013</v>
      </c>
      <c r="L1598" s="4"/>
      <c r="M1598" s="2">
        <v>4.9800000000000004</v>
      </c>
      <c r="N1598" s="2">
        <v>26</v>
      </c>
      <c r="O1598" s="2">
        <v>19.100000000000001</v>
      </c>
      <c r="P1598" s="2">
        <v>93.394900000000007</v>
      </c>
      <c r="Q1598" s="2">
        <v>4.7699999999999996</v>
      </c>
      <c r="R1598" s="2">
        <v>18.399999999999999</v>
      </c>
      <c r="S1598" s="2">
        <v>25.9</v>
      </c>
      <c r="T1598" s="2">
        <v>14.930999999999999</v>
      </c>
      <c r="U1598" s="2">
        <v>2.82</v>
      </c>
      <c r="V1598" s="2">
        <v>20</v>
      </c>
      <c r="W1598" s="2">
        <v>14.1</v>
      </c>
      <c r="X1598" s="2">
        <v>11.101000000000001</v>
      </c>
      <c r="Y1598" s="2">
        <v>4.26</v>
      </c>
      <c r="Z1598" s="2">
        <v>31.7</v>
      </c>
      <c r="AA1598" s="2">
        <v>13.4</v>
      </c>
      <c r="AB1598" s="2">
        <v>23.586200000000002</v>
      </c>
      <c r="AC1598" s="2">
        <v>7.11</v>
      </c>
      <c r="AD1598" s="2">
        <v>28.6</v>
      </c>
      <c r="AE1598" s="2">
        <v>24.8</v>
      </c>
      <c r="AF1598" s="2">
        <v>43.776600000000002</v>
      </c>
      <c r="AG1598" s="2">
        <v>4.0999999999999996</v>
      </c>
      <c r="AH1598" s="22">
        <v>25.6</v>
      </c>
      <c r="AI1598" s="22">
        <v>16</v>
      </c>
      <c r="AJ1598" s="22">
        <v>36.4328</v>
      </c>
      <c r="AK1598" s="18">
        <v>5.78</v>
      </c>
      <c r="AL1598" s="18">
        <v>26.4</v>
      </c>
      <c r="AM1598" s="18">
        <v>21.9</v>
      </c>
      <c r="AN1598" s="2">
        <v>56.9621</v>
      </c>
      <c r="AO1598" s="2">
        <v>4.72</v>
      </c>
      <c r="AP1598" s="2">
        <v>23</v>
      </c>
      <c r="AQ1598" s="2">
        <v>20.5</v>
      </c>
      <c r="AR1598" s="2">
        <v>9.6663999999999994</v>
      </c>
      <c r="AS1598" s="2">
        <v>4.28</v>
      </c>
      <c r="AT1598" s="2">
        <v>22.3</v>
      </c>
      <c r="AU1598" s="2">
        <v>19.2</v>
      </c>
      <c r="AV1598" s="2">
        <v>17.683199999999999</v>
      </c>
      <c r="AW1598" s="2">
        <v>5.08</v>
      </c>
      <c r="AX1598" s="2">
        <v>27.4</v>
      </c>
      <c r="AY1598" s="2">
        <v>18.5</v>
      </c>
      <c r="AZ1598" s="2">
        <v>27.357900000000001</v>
      </c>
      <c r="BA1598" s="2">
        <v>5.39</v>
      </c>
      <c r="BB1598" s="2">
        <v>27.9</v>
      </c>
      <c r="BC1598" s="2">
        <v>19.3</v>
      </c>
      <c r="BD1598" s="2">
        <v>38.6875</v>
      </c>
      <c r="BE1598" s="4"/>
      <c r="BF1598" s="4"/>
    </row>
    <row r="1599" spans="1:58" x14ac:dyDescent="0.2">
      <c r="A1599" s="29">
        <v>1598</v>
      </c>
      <c r="B1599" s="7" t="s">
        <v>23</v>
      </c>
      <c r="C1599" s="3">
        <v>39976</v>
      </c>
      <c r="D1599" s="4" t="s">
        <v>21</v>
      </c>
      <c r="E1599" s="4" t="s">
        <v>170</v>
      </c>
      <c r="F1599" s="5" t="s">
        <v>192</v>
      </c>
      <c r="G1599" s="6">
        <v>0.90138888888888891</v>
      </c>
      <c r="H1599" s="6">
        <v>0.91666666666666663</v>
      </c>
      <c r="I1599" s="85">
        <f t="shared" si="24"/>
        <v>21.999999999999922</v>
      </c>
      <c r="J1599" s="86">
        <f>I1599*Segmentos!$D$7*(AH1599%)*IF(ISNUMBER(AI1599),AI1599%,0)</f>
        <v>29145.599999999897</v>
      </c>
      <c r="K1599" s="86">
        <f>I1599*Segmentos!$D$7*(AL1599%)*IF(ISNUMBER(AM1599),AM1599%,0)</f>
        <v>32524.799999999886</v>
      </c>
      <c r="L1599" s="4"/>
      <c r="M1599" s="2">
        <v>0.35</v>
      </c>
      <c r="N1599" s="2">
        <v>0.8</v>
      </c>
      <c r="O1599" s="2">
        <v>43.9</v>
      </c>
      <c r="P1599" s="2">
        <v>19.5184</v>
      </c>
      <c r="Q1599" s="2">
        <v>0.37</v>
      </c>
      <c r="R1599" s="2">
        <v>0.8</v>
      </c>
      <c r="S1599" s="2">
        <v>45.9</v>
      </c>
      <c r="T1599" s="2">
        <v>3.4192999999999998</v>
      </c>
      <c r="U1599" s="2">
        <v>0.67</v>
      </c>
      <c r="V1599" s="2">
        <v>1</v>
      </c>
      <c r="W1599" s="2">
        <v>64.7</v>
      </c>
      <c r="X1599" s="2">
        <v>7.7784000000000004</v>
      </c>
      <c r="Y1599" s="2">
        <v>0.47</v>
      </c>
      <c r="Z1599" s="2">
        <v>0.8</v>
      </c>
      <c r="AA1599" s="2">
        <v>59.9</v>
      </c>
      <c r="AB1599" s="2">
        <v>7.7751000000000001</v>
      </c>
      <c r="AC1599" s="2">
        <v>0.03</v>
      </c>
      <c r="AD1599" s="2">
        <v>0.7</v>
      </c>
      <c r="AE1599" s="2">
        <v>4.5</v>
      </c>
      <c r="AF1599" s="2">
        <v>0.54559999999999997</v>
      </c>
      <c r="AG1599" s="2">
        <v>0.33</v>
      </c>
      <c r="AH1599" s="22">
        <v>0.8</v>
      </c>
      <c r="AI1599" s="22">
        <v>41.4</v>
      </c>
      <c r="AJ1599" s="22">
        <v>8.8132999999999999</v>
      </c>
      <c r="AK1599" s="18">
        <v>0.37</v>
      </c>
      <c r="AL1599" s="18">
        <v>0.8</v>
      </c>
      <c r="AM1599" s="18">
        <v>46.2</v>
      </c>
      <c r="AN1599" s="2">
        <v>10.705</v>
      </c>
      <c r="AO1599" s="2">
        <v>0</v>
      </c>
      <c r="AP1599" s="2">
        <v>0</v>
      </c>
      <c r="AQ1599" s="8" t="s">
        <v>577</v>
      </c>
      <c r="AR1599" s="2">
        <v>0</v>
      </c>
      <c r="AS1599" s="2">
        <v>0.24</v>
      </c>
      <c r="AT1599" s="2">
        <v>0.3</v>
      </c>
      <c r="AU1599" s="2">
        <v>81.8</v>
      </c>
      <c r="AV1599" s="2">
        <v>2.9060999999999999</v>
      </c>
      <c r="AW1599" s="2">
        <v>0.25</v>
      </c>
      <c r="AX1599" s="2">
        <v>0.6</v>
      </c>
      <c r="AY1599" s="2">
        <v>40.9</v>
      </c>
      <c r="AZ1599" s="2">
        <v>3.9277000000000002</v>
      </c>
      <c r="BA1599" s="2">
        <v>0.6</v>
      </c>
      <c r="BB1599" s="2">
        <v>1.5</v>
      </c>
      <c r="BC1599" s="2">
        <v>40.5</v>
      </c>
      <c r="BD1599" s="2">
        <v>12.6846</v>
      </c>
      <c r="BE1599" s="4"/>
      <c r="BF1599" s="4"/>
    </row>
    <row r="1600" spans="1:58" x14ac:dyDescent="0.2">
      <c r="A1600" s="29">
        <v>1599</v>
      </c>
      <c r="B1600" s="7" t="s">
        <v>25</v>
      </c>
      <c r="C1600" s="3">
        <v>39976</v>
      </c>
      <c r="D1600" s="4" t="s">
        <v>21</v>
      </c>
      <c r="E1600" s="4" t="s">
        <v>171</v>
      </c>
      <c r="F1600" s="5" t="s">
        <v>192</v>
      </c>
      <c r="G1600" s="6">
        <v>0.89513888888888893</v>
      </c>
      <c r="H1600" s="6">
        <v>0.8965277777777777</v>
      </c>
      <c r="I1600" s="85">
        <f t="shared" si="24"/>
        <v>1.999999999999833</v>
      </c>
      <c r="J1600" s="86">
        <f>I1600*Segmentos!$D$7*(AH1600%)*IF(ISNUMBER(AI1600),AI1600%,0)</f>
        <v>4731.9999999996044</v>
      </c>
      <c r="K1600" s="86">
        <f>I1600*Segmentos!$D$7*(AL1600%)*IF(ISNUMBER(AM1600),AM1600%,0)</f>
        <v>2104.7999999998242</v>
      </c>
      <c r="L1600" s="4"/>
      <c r="M1600" s="2">
        <v>0.41</v>
      </c>
      <c r="N1600" s="2">
        <v>0.5</v>
      </c>
      <c r="O1600" s="2">
        <v>85.5</v>
      </c>
      <c r="P1600" s="2">
        <v>26.656700000000001</v>
      </c>
      <c r="Q1600" s="2">
        <v>0.52</v>
      </c>
      <c r="R1600" s="2">
        <v>0.5</v>
      </c>
      <c r="S1600" s="2">
        <v>100</v>
      </c>
      <c r="T1600" s="2">
        <v>5.6920000000000002</v>
      </c>
      <c r="U1600" s="2">
        <v>0.35</v>
      </c>
      <c r="V1600" s="2">
        <v>0.4</v>
      </c>
      <c r="W1600" s="2">
        <v>81.3</v>
      </c>
      <c r="X1600" s="2">
        <v>4.8594999999999997</v>
      </c>
      <c r="Y1600" s="2">
        <v>0.4</v>
      </c>
      <c r="Z1600" s="2">
        <v>0.6</v>
      </c>
      <c r="AA1600" s="2">
        <v>69.5</v>
      </c>
      <c r="AB1600" s="2">
        <v>7.7744999999999997</v>
      </c>
      <c r="AC1600" s="2">
        <v>0.39</v>
      </c>
      <c r="AD1600" s="2">
        <v>0.4</v>
      </c>
      <c r="AE1600" s="2">
        <v>100</v>
      </c>
      <c r="AF1600" s="2">
        <v>8.3308</v>
      </c>
      <c r="AG1600" s="2">
        <v>0.6</v>
      </c>
      <c r="AH1600" s="22">
        <v>0.7</v>
      </c>
      <c r="AI1600" s="22">
        <v>84.5</v>
      </c>
      <c r="AJ1600" s="22">
        <v>18.646599999999999</v>
      </c>
      <c r="AK1600" s="18">
        <v>0.23</v>
      </c>
      <c r="AL1600" s="18">
        <v>0.3</v>
      </c>
      <c r="AM1600" s="18">
        <v>87.7</v>
      </c>
      <c r="AN1600" s="2">
        <v>8.01</v>
      </c>
      <c r="AO1600" s="2">
        <v>0.27</v>
      </c>
      <c r="AP1600" s="2">
        <v>0.5</v>
      </c>
      <c r="AQ1600" s="2">
        <v>49.8</v>
      </c>
      <c r="AR1600" s="2">
        <v>1.9503999999999999</v>
      </c>
      <c r="AS1600" s="2">
        <v>0.16</v>
      </c>
      <c r="AT1600" s="2">
        <v>0.2</v>
      </c>
      <c r="AU1600" s="2">
        <v>100</v>
      </c>
      <c r="AV1600" s="2">
        <v>2.2530999999999999</v>
      </c>
      <c r="AW1600" s="2">
        <v>0.51</v>
      </c>
      <c r="AX1600" s="2">
        <v>0.5</v>
      </c>
      <c r="AY1600" s="2">
        <v>100</v>
      </c>
      <c r="AZ1600" s="2">
        <v>9.6484000000000005</v>
      </c>
      <c r="BA1600" s="2">
        <v>0.51</v>
      </c>
      <c r="BB1600" s="2">
        <v>0.6</v>
      </c>
      <c r="BC1600" s="2">
        <v>83.3</v>
      </c>
      <c r="BD1600" s="2">
        <v>12.8048</v>
      </c>
      <c r="BE1600" s="4"/>
      <c r="BF1600" s="4"/>
    </row>
    <row r="1601" spans="1:58" x14ac:dyDescent="0.2">
      <c r="A1601" s="29">
        <v>1600</v>
      </c>
      <c r="B1601" s="7" t="s">
        <v>87</v>
      </c>
      <c r="C1601" s="3">
        <v>39976</v>
      </c>
      <c r="D1601" s="4" t="s">
        <v>28</v>
      </c>
      <c r="E1601" s="4" t="s">
        <v>169</v>
      </c>
      <c r="F1601" s="5" t="s">
        <v>192</v>
      </c>
      <c r="G1601" s="6">
        <v>0.84166666666666667</v>
      </c>
      <c r="H1601" s="6">
        <v>0.87569444444444444</v>
      </c>
      <c r="I1601" s="85">
        <f t="shared" si="24"/>
        <v>48.999999999999986</v>
      </c>
      <c r="J1601" s="86">
        <f>I1601*Segmentos!$D$7*(AH1601%)*IF(ISNUMBER(AI1601),AI1601%,0)</f>
        <v>177811.19999999995</v>
      </c>
      <c r="K1601" s="86">
        <f>I1601*Segmentos!$D$7*(AL1601%)*IF(ISNUMBER(AM1601),AM1601%,0)</f>
        <v>173459.99999999991</v>
      </c>
      <c r="L1601" s="4"/>
      <c r="M1601" s="2">
        <v>0.9</v>
      </c>
      <c r="N1601" s="2">
        <v>3.3</v>
      </c>
      <c r="O1601" s="2">
        <v>27.3</v>
      </c>
      <c r="P1601" s="2">
        <v>92.919700000000006</v>
      </c>
      <c r="Q1601" s="2">
        <v>0.27</v>
      </c>
      <c r="R1601" s="2">
        <v>1.6</v>
      </c>
      <c r="S1601" s="2">
        <v>17</v>
      </c>
      <c r="T1601" s="2">
        <v>4.7320000000000002</v>
      </c>
      <c r="U1601" s="2">
        <v>1.1200000000000001</v>
      </c>
      <c r="V1601" s="2">
        <v>2.4</v>
      </c>
      <c r="W1601" s="2">
        <v>47.3</v>
      </c>
      <c r="X1601" s="2">
        <v>24.390499999999999</v>
      </c>
      <c r="Y1601" s="2">
        <v>0.71</v>
      </c>
      <c r="Z1601" s="2">
        <v>2.2000000000000002</v>
      </c>
      <c r="AA1601" s="2">
        <v>32.200000000000003</v>
      </c>
      <c r="AB1601" s="2">
        <v>21.781199999999998</v>
      </c>
      <c r="AC1601" s="2">
        <v>1.24</v>
      </c>
      <c r="AD1601" s="2">
        <v>5.7</v>
      </c>
      <c r="AE1601" s="2">
        <v>21.7</v>
      </c>
      <c r="AF1601" s="2">
        <v>42.015999999999998</v>
      </c>
      <c r="AG1601" s="2">
        <v>0.9</v>
      </c>
      <c r="AH1601" s="22">
        <v>3.6</v>
      </c>
      <c r="AI1601" s="22">
        <v>25.2</v>
      </c>
      <c r="AJ1601" s="22">
        <v>44.119100000000003</v>
      </c>
      <c r="AK1601" s="18">
        <v>0.9</v>
      </c>
      <c r="AL1601" s="18">
        <v>3</v>
      </c>
      <c r="AM1601" s="18">
        <v>29.5</v>
      </c>
      <c r="AN1601" s="2">
        <v>48.800600000000003</v>
      </c>
      <c r="AO1601" s="2">
        <v>0.31</v>
      </c>
      <c r="AP1601" s="2">
        <v>1.6</v>
      </c>
      <c r="AQ1601" s="2">
        <v>20</v>
      </c>
      <c r="AR1601" s="2">
        <v>3.5468999999999999</v>
      </c>
      <c r="AS1601" s="2">
        <v>0.83</v>
      </c>
      <c r="AT1601" s="2">
        <v>2.1</v>
      </c>
      <c r="AU1601" s="2">
        <v>40</v>
      </c>
      <c r="AV1601" s="2">
        <v>19.019400000000001</v>
      </c>
      <c r="AW1601" s="2">
        <v>0.42</v>
      </c>
      <c r="AX1601" s="2">
        <v>2.4</v>
      </c>
      <c r="AY1601" s="2">
        <v>17.5</v>
      </c>
      <c r="AZ1601" s="2">
        <v>12.4138</v>
      </c>
      <c r="BA1601" s="2">
        <v>1.46</v>
      </c>
      <c r="BB1601" s="2">
        <v>5.2</v>
      </c>
      <c r="BC1601" s="2">
        <v>28.3</v>
      </c>
      <c r="BD1601" s="2">
        <v>57.939700000000002</v>
      </c>
      <c r="BE1601" s="4"/>
      <c r="BF1601" s="4"/>
    </row>
    <row r="1602" spans="1:58" x14ac:dyDescent="0.2">
      <c r="A1602" s="29">
        <v>1601</v>
      </c>
      <c r="B1602" s="7" t="s">
        <v>32</v>
      </c>
      <c r="C1602" s="3">
        <v>39976</v>
      </c>
      <c r="D1602" s="4" t="s">
        <v>28</v>
      </c>
      <c r="E1602" s="4" t="s">
        <v>164</v>
      </c>
      <c r="F1602" s="5" t="s">
        <v>192</v>
      </c>
      <c r="G1602" s="6">
        <v>0.9145833333333333</v>
      </c>
      <c r="H1602" s="6">
        <v>0.91666666666666663</v>
      </c>
      <c r="I1602" s="85">
        <f t="shared" si="24"/>
        <v>2.9999999999999893</v>
      </c>
      <c r="J1602" s="86">
        <f>I1602*Segmentos!$D$7*(AH1602%)*IF(ISNUMBER(AI1602),AI1602%,0)</f>
        <v>13517.999999999951</v>
      </c>
      <c r="K1602" s="86">
        <f>I1602*Segmentos!$D$7*(AL1602%)*IF(ISNUMBER(AM1602),AM1602%,0)</f>
        <v>19197.599999999933</v>
      </c>
      <c r="L1602" s="4"/>
      <c r="M1602" s="2">
        <v>1.37</v>
      </c>
      <c r="N1602" s="2">
        <v>1.7</v>
      </c>
      <c r="O1602" s="2">
        <v>80.400000000000006</v>
      </c>
      <c r="P1602" s="2">
        <v>94.449799999999996</v>
      </c>
      <c r="Q1602" s="2">
        <v>1.38</v>
      </c>
      <c r="R1602" s="2">
        <v>1.7</v>
      </c>
      <c r="S1602" s="2">
        <v>82.3</v>
      </c>
      <c r="T1602" s="2">
        <v>15.885300000000001</v>
      </c>
      <c r="U1602" s="2">
        <v>0.51</v>
      </c>
      <c r="V1602" s="2">
        <v>1</v>
      </c>
      <c r="W1602" s="2">
        <v>50</v>
      </c>
      <c r="X1602" s="2">
        <v>7.3728999999999996</v>
      </c>
      <c r="Y1602" s="2">
        <v>0.68</v>
      </c>
      <c r="Z1602" s="2">
        <v>0.9</v>
      </c>
      <c r="AA1602" s="2">
        <v>79.3</v>
      </c>
      <c r="AB1602" s="2">
        <v>13.771100000000001</v>
      </c>
      <c r="AC1602" s="2">
        <v>2.54</v>
      </c>
      <c r="AD1602" s="2">
        <v>2.9</v>
      </c>
      <c r="AE1602" s="2">
        <v>87</v>
      </c>
      <c r="AF1602" s="2">
        <v>57.420499999999997</v>
      </c>
      <c r="AG1602" s="2">
        <v>1.1100000000000001</v>
      </c>
      <c r="AH1602" s="22">
        <v>1.5</v>
      </c>
      <c r="AI1602" s="22">
        <v>75.099999999999994</v>
      </c>
      <c r="AJ1602" s="22">
        <v>36.406599999999997</v>
      </c>
      <c r="AK1602" s="18">
        <v>1.6</v>
      </c>
      <c r="AL1602" s="18">
        <v>1.9</v>
      </c>
      <c r="AM1602" s="18">
        <v>84.2</v>
      </c>
      <c r="AN1602" s="2">
        <v>58.043199999999999</v>
      </c>
      <c r="AO1602" s="2">
        <v>1</v>
      </c>
      <c r="AP1602" s="2">
        <v>1</v>
      </c>
      <c r="AQ1602" s="2">
        <v>96.5</v>
      </c>
      <c r="AR1602" s="2">
        <v>7.5411999999999999</v>
      </c>
      <c r="AS1602" s="2">
        <v>0.56000000000000005</v>
      </c>
      <c r="AT1602" s="2">
        <v>0.7</v>
      </c>
      <c r="AU1602" s="2">
        <v>76.5</v>
      </c>
      <c r="AV1602" s="2">
        <v>8.4876000000000005</v>
      </c>
      <c r="AW1602" s="2">
        <v>0.93</v>
      </c>
      <c r="AX1602" s="2">
        <v>0.9</v>
      </c>
      <c r="AY1602" s="2">
        <v>100</v>
      </c>
      <c r="AZ1602" s="2">
        <v>18.429300000000001</v>
      </c>
      <c r="BA1602" s="2">
        <v>2.2799999999999998</v>
      </c>
      <c r="BB1602" s="2">
        <v>3</v>
      </c>
      <c r="BC1602" s="2">
        <v>74.900000000000006</v>
      </c>
      <c r="BD1602" s="2">
        <v>59.991599999999998</v>
      </c>
      <c r="BE1602" s="4"/>
      <c r="BF1602" s="4"/>
    </row>
    <row r="1603" spans="1:58" x14ac:dyDescent="0.2">
      <c r="A1603" s="29">
        <v>1602</v>
      </c>
      <c r="B1603" s="7" t="s">
        <v>19</v>
      </c>
      <c r="C1603" s="3">
        <v>39976</v>
      </c>
      <c r="D1603" s="4" t="s">
        <v>17</v>
      </c>
      <c r="E1603" s="4" t="s">
        <v>166</v>
      </c>
      <c r="F1603" s="5" t="s">
        <v>192</v>
      </c>
      <c r="G1603" s="6">
        <v>0.91527777777777775</v>
      </c>
      <c r="H1603" s="6">
        <v>0.91666666666666663</v>
      </c>
      <c r="I1603" s="85">
        <f t="shared" ref="I1603:I1666" si="25">IF(H1603&gt;=G1603,(H1603-G1603)*24*60,("24:00:00"-G1603+H1603)*24*60)</f>
        <v>1.9999999999999929</v>
      </c>
      <c r="J1603" s="86">
        <f>I1603*Segmentos!$D$7*(AH1603%)*IF(ISNUMBER(AI1603),AI1603%,0)</f>
        <v>11899.999999999958</v>
      </c>
      <c r="K1603" s="86">
        <f>I1603*Segmentos!$D$7*(AL1603%)*IF(ISNUMBER(AM1603),AM1603%,0)</f>
        <v>8351.1999999999734</v>
      </c>
      <c r="L1603" s="4"/>
      <c r="M1603" s="2">
        <v>1.26</v>
      </c>
      <c r="N1603" s="2">
        <v>1.4</v>
      </c>
      <c r="O1603" s="2">
        <v>90.6</v>
      </c>
      <c r="P1603" s="2">
        <v>95.444900000000004</v>
      </c>
      <c r="Q1603" s="2">
        <v>0.44</v>
      </c>
      <c r="R1603" s="2">
        <v>0.4</v>
      </c>
      <c r="S1603" s="2">
        <v>100</v>
      </c>
      <c r="T1603" s="2">
        <v>5.5410000000000004</v>
      </c>
      <c r="U1603" s="2">
        <v>0.2</v>
      </c>
      <c r="V1603" s="2">
        <v>0.2</v>
      </c>
      <c r="W1603" s="2">
        <v>100</v>
      </c>
      <c r="X1603" s="2">
        <v>3.1511</v>
      </c>
      <c r="Y1603" s="2">
        <v>0.98</v>
      </c>
      <c r="Z1603" s="2">
        <v>1.2</v>
      </c>
      <c r="AA1603" s="2">
        <v>83.8</v>
      </c>
      <c r="AB1603" s="2">
        <v>21.9588</v>
      </c>
      <c r="AC1603" s="2">
        <v>2.6</v>
      </c>
      <c r="AD1603" s="2">
        <v>2.8</v>
      </c>
      <c r="AE1603" s="2">
        <v>91.9</v>
      </c>
      <c r="AF1603" s="2">
        <v>64.793899999999994</v>
      </c>
      <c r="AG1603" s="2">
        <v>1.5</v>
      </c>
      <c r="AH1603" s="22">
        <v>1.7</v>
      </c>
      <c r="AI1603" s="22">
        <v>87.5</v>
      </c>
      <c r="AJ1603" s="22">
        <v>53.964500000000001</v>
      </c>
      <c r="AK1603" s="18">
        <v>1.04</v>
      </c>
      <c r="AL1603" s="18">
        <v>1.1000000000000001</v>
      </c>
      <c r="AM1603" s="18">
        <v>94.9</v>
      </c>
      <c r="AN1603" s="2">
        <v>41.480400000000003</v>
      </c>
      <c r="AO1603" s="2">
        <v>7.0000000000000007E-2</v>
      </c>
      <c r="AP1603" s="2">
        <v>0.1</v>
      </c>
      <c r="AQ1603" s="2">
        <v>100</v>
      </c>
      <c r="AR1603" s="2">
        <v>0.57769999999999999</v>
      </c>
      <c r="AS1603" s="2">
        <v>0</v>
      </c>
      <c r="AT1603" s="2">
        <v>0</v>
      </c>
      <c r="AU1603" s="8" t="s">
        <v>577</v>
      </c>
      <c r="AV1603" s="2">
        <v>0</v>
      </c>
      <c r="AW1603" s="2">
        <v>1.93</v>
      </c>
      <c r="AX1603" s="2">
        <v>2.4</v>
      </c>
      <c r="AY1603" s="2">
        <v>80.900000000000006</v>
      </c>
      <c r="AZ1603" s="2">
        <v>42.019300000000001</v>
      </c>
      <c r="BA1603" s="2">
        <v>1.82</v>
      </c>
      <c r="BB1603" s="2">
        <v>1.8</v>
      </c>
      <c r="BC1603" s="2">
        <v>100</v>
      </c>
      <c r="BD1603" s="2">
        <v>52.847900000000003</v>
      </c>
      <c r="BE1603" s="4"/>
      <c r="BF1603" s="4"/>
    </row>
    <row r="1604" spans="1:58" x14ac:dyDescent="0.2">
      <c r="A1604" s="29">
        <v>1603</v>
      </c>
      <c r="B1604" s="7" t="s">
        <v>2</v>
      </c>
      <c r="C1604" s="3">
        <v>39976</v>
      </c>
      <c r="D1604" s="4" t="s">
        <v>0</v>
      </c>
      <c r="E1604" s="4" t="s">
        <v>164</v>
      </c>
      <c r="F1604" s="5" t="s">
        <v>192</v>
      </c>
      <c r="G1604" s="6">
        <v>0.88402777777777775</v>
      </c>
      <c r="H1604" s="6">
        <v>0.93194444444444446</v>
      </c>
      <c r="I1604" s="85">
        <f t="shared" si="25"/>
        <v>69.000000000000071</v>
      </c>
      <c r="J1604" s="86">
        <f>I1604*Segmentos!$D$7*(AH1604%)*IF(ISNUMBER(AI1604),AI1604%,0)</f>
        <v>1236535.2000000016</v>
      </c>
      <c r="K1604" s="86">
        <f>I1604*Segmentos!$D$7*(AL1604%)*IF(ISNUMBER(AM1604),AM1604%,0)</f>
        <v>1642200.0000000016</v>
      </c>
      <c r="L1604" s="4"/>
      <c r="M1604" s="2">
        <v>5.24</v>
      </c>
      <c r="N1604" s="2">
        <v>17.3</v>
      </c>
      <c r="O1604" s="2">
        <v>30.3</v>
      </c>
      <c r="P1604" s="2">
        <v>85.824799999999996</v>
      </c>
      <c r="Q1604" s="2">
        <v>5.91</v>
      </c>
      <c r="R1604" s="2">
        <v>14</v>
      </c>
      <c r="S1604" s="2">
        <v>42.3</v>
      </c>
      <c r="T1604" s="2">
        <v>16.126000000000001</v>
      </c>
      <c r="U1604" s="2">
        <v>3.38</v>
      </c>
      <c r="V1604" s="2">
        <v>12.8</v>
      </c>
      <c r="W1604" s="2">
        <v>26.4</v>
      </c>
      <c r="X1604" s="2">
        <v>11.6027</v>
      </c>
      <c r="Y1604" s="2">
        <v>5.53</v>
      </c>
      <c r="Z1604" s="2">
        <v>18</v>
      </c>
      <c r="AA1604" s="2">
        <v>30.7</v>
      </c>
      <c r="AB1604" s="2">
        <v>26.7409</v>
      </c>
      <c r="AC1604" s="2">
        <v>5.84</v>
      </c>
      <c r="AD1604" s="2">
        <v>21.2</v>
      </c>
      <c r="AE1604" s="2">
        <v>27.6</v>
      </c>
      <c r="AF1604" s="2">
        <v>31.3553</v>
      </c>
      <c r="AG1604" s="2">
        <v>4.47</v>
      </c>
      <c r="AH1604" s="22">
        <v>17.100000000000001</v>
      </c>
      <c r="AI1604" s="22">
        <v>26.2</v>
      </c>
      <c r="AJ1604" s="22">
        <v>34.727899999999998</v>
      </c>
      <c r="AK1604" s="18">
        <v>5.94</v>
      </c>
      <c r="AL1604" s="18">
        <v>17.5</v>
      </c>
      <c r="AM1604" s="18">
        <v>34</v>
      </c>
      <c r="AN1604" s="2">
        <v>51.096899999999998</v>
      </c>
      <c r="AO1604" s="2">
        <v>4.7699999999999996</v>
      </c>
      <c r="AP1604" s="2">
        <v>17.600000000000001</v>
      </c>
      <c r="AQ1604" s="2">
        <v>27.1</v>
      </c>
      <c r="AR1604" s="2">
        <v>8.5355000000000008</v>
      </c>
      <c r="AS1604" s="2">
        <v>6.17</v>
      </c>
      <c r="AT1604" s="2">
        <v>17.100000000000001</v>
      </c>
      <c r="AU1604" s="2">
        <v>36</v>
      </c>
      <c r="AV1604" s="2">
        <v>22.234100000000002</v>
      </c>
      <c r="AW1604" s="2">
        <v>6.93</v>
      </c>
      <c r="AX1604" s="2">
        <v>20</v>
      </c>
      <c r="AY1604" s="2">
        <v>34.6</v>
      </c>
      <c r="AZ1604" s="2">
        <v>32.616399999999999</v>
      </c>
      <c r="BA1604" s="2">
        <v>3.58</v>
      </c>
      <c r="BB1604" s="2">
        <v>15.2</v>
      </c>
      <c r="BC1604" s="2">
        <v>23.5</v>
      </c>
      <c r="BD1604" s="2">
        <v>22.438800000000001</v>
      </c>
      <c r="BE1604" s="4"/>
      <c r="BF1604" s="4"/>
    </row>
    <row r="1605" spans="1:58" x14ac:dyDescent="0.2">
      <c r="A1605" s="29">
        <v>1604</v>
      </c>
      <c r="B1605" s="7" t="s">
        <v>16</v>
      </c>
      <c r="C1605" s="3">
        <v>39976</v>
      </c>
      <c r="D1605" s="4" t="s">
        <v>13</v>
      </c>
      <c r="E1605" s="4" t="s">
        <v>166</v>
      </c>
      <c r="F1605" s="5" t="s">
        <v>192</v>
      </c>
      <c r="G1605" s="6">
        <v>0.9145833333333333</v>
      </c>
      <c r="H1605" s="6">
        <v>0.91874999999999996</v>
      </c>
      <c r="I1605" s="85">
        <f t="shared" si="25"/>
        <v>5.9999999999999787</v>
      </c>
      <c r="J1605" s="86">
        <f>I1605*Segmentos!$D$7*(AH1605%)*IF(ISNUMBER(AI1605),AI1605%,0)</f>
        <v>205319.99999999927</v>
      </c>
      <c r="K1605" s="86">
        <f>I1605*Segmentos!$D$7*(AL1605%)*IF(ISNUMBER(AM1605),AM1605%,0)</f>
        <v>290013.59999999893</v>
      </c>
      <c r="L1605" s="4"/>
      <c r="M1605" s="2">
        <v>10.41</v>
      </c>
      <c r="N1605" s="2">
        <v>13.4</v>
      </c>
      <c r="O1605" s="2">
        <v>77.599999999999994</v>
      </c>
      <c r="P1605" s="2">
        <v>88.296899999999994</v>
      </c>
      <c r="Q1605" s="2">
        <v>5.31</v>
      </c>
      <c r="R1605" s="2">
        <v>7.1</v>
      </c>
      <c r="S1605" s="2">
        <v>74.8</v>
      </c>
      <c r="T1605" s="2">
        <v>7.5114999999999998</v>
      </c>
      <c r="U1605" s="2">
        <v>9.3000000000000007</v>
      </c>
      <c r="V1605" s="2">
        <v>12.1</v>
      </c>
      <c r="W1605" s="2">
        <v>76.599999999999994</v>
      </c>
      <c r="X1605" s="2">
        <v>16.534600000000001</v>
      </c>
      <c r="Y1605" s="2">
        <v>8.85</v>
      </c>
      <c r="Z1605" s="2">
        <v>12.4</v>
      </c>
      <c r="AA1605" s="2">
        <v>71.3</v>
      </c>
      <c r="AB1605" s="2">
        <v>22.170100000000001</v>
      </c>
      <c r="AC1605" s="2">
        <v>15.11</v>
      </c>
      <c r="AD1605" s="2">
        <v>18.399999999999999</v>
      </c>
      <c r="AE1605" s="2">
        <v>82.3</v>
      </c>
      <c r="AF1605" s="2">
        <v>42.0807</v>
      </c>
      <c r="AG1605" s="2">
        <v>8.5299999999999994</v>
      </c>
      <c r="AH1605" s="22">
        <v>11.8</v>
      </c>
      <c r="AI1605" s="22">
        <v>72.5</v>
      </c>
      <c r="AJ1605" s="22">
        <v>34.307699999999997</v>
      </c>
      <c r="AK1605" s="18">
        <v>12.11</v>
      </c>
      <c r="AL1605" s="18">
        <v>14.9</v>
      </c>
      <c r="AM1605" s="18">
        <v>81.099999999999994</v>
      </c>
      <c r="AN1605" s="2">
        <v>53.989100000000001</v>
      </c>
      <c r="AO1605" s="2">
        <v>7.17</v>
      </c>
      <c r="AP1605" s="2">
        <v>8.6999999999999993</v>
      </c>
      <c r="AQ1605" s="2">
        <v>82</v>
      </c>
      <c r="AR1605" s="2">
        <v>6.6494</v>
      </c>
      <c r="AS1605" s="2">
        <v>6.05</v>
      </c>
      <c r="AT1605" s="2">
        <v>7.9</v>
      </c>
      <c r="AU1605" s="2">
        <v>76.099999999999994</v>
      </c>
      <c r="AV1605" s="2">
        <v>11.305300000000001</v>
      </c>
      <c r="AW1605" s="2">
        <v>9.91</v>
      </c>
      <c r="AX1605" s="2">
        <v>12.8</v>
      </c>
      <c r="AY1605" s="2">
        <v>77.3</v>
      </c>
      <c r="AZ1605" s="2">
        <v>24.156199999999998</v>
      </c>
      <c r="BA1605" s="2">
        <v>14.22</v>
      </c>
      <c r="BB1605" s="2">
        <v>18.399999999999999</v>
      </c>
      <c r="BC1605" s="2">
        <v>77.400000000000006</v>
      </c>
      <c r="BD1605" s="2">
        <v>46.186</v>
      </c>
      <c r="BE1605" s="4"/>
      <c r="BF1605" s="4"/>
    </row>
    <row r="1606" spans="1:58" x14ac:dyDescent="0.2">
      <c r="A1606" s="29">
        <v>1605</v>
      </c>
      <c r="B1606" s="7" t="s">
        <v>22</v>
      </c>
      <c r="C1606" s="3">
        <v>39976</v>
      </c>
      <c r="D1606" s="4" t="s">
        <v>21</v>
      </c>
      <c r="E1606" s="4" t="s">
        <v>164</v>
      </c>
      <c r="F1606" s="5" t="s">
        <v>192</v>
      </c>
      <c r="G1606" s="6">
        <v>0.83333333333333337</v>
      </c>
      <c r="H1606" s="6">
        <v>0.87291666666666667</v>
      </c>
      <c r="I1606" s="85">
        <f t="shared" si="25"/>
        <v>56.999999999999957</v>
      </c>
      <c r="J1606" s="86">
        <f>I1606*Segmentos!$D$7*(AH1606%)*IF(ISNUMBER(AI1606),AI1606%,0)</f>
        <v>717835.19999999937</v>
      </c>
      <c r="K1606" s="86">
        <f>I1606*Segmentos!$D$7*(AL1606%)*IF(ISNUMBER(AM1606),AM1606%,0)</f>
        <v>511631.99999999959</v>
      </c>
      <c r="L1606" s="4"/>
      <c r="M1606" s="2">
        <v>2.67</v>
      </c>
      <c r="N1606" s="2">
        <v>6.1</v>
      </c>
      <c r="O1606" s="2">
        <v>43.7</v>
      </c>
      <c r="P1606" s="2">
        <v>98.630899999999997</v>
      </c>
      <c r="Q1606" s="2">
        <v>1.58</v>
      </c>
      <c r="R1606" s="2">
        <v>2.9</v>
      </c>
      <c r="S1606" s="2">
        <v>54</v>
      </c>
      <c r="T1606" s="2">
        <v>9.7708999999999993</v>
      </c>
      <c r="U1606" s="2">
        <v>1.62</v>
      </c>
      <c r="V1606" s="2">
        <v>3.6</v>
      </c>
      <c r="W1606" s="2">
        <v>44.9</v>
      </c>
      <c r="X1606" s="2">
        <v>12.6043</v>
      </c>
      <c r="Y1606" s="2">
        <v>1.74</v>
      </c>
      <c r="Z1606" s="2">
        <v>5.0999999999999996</v>
      </c>
      <c r="AA1606" s="2">
        <v>33.9</v>
      </c>
      <c r="AB1606" s="2">
        <v>18.985700000000001</v>
      </c>
      <c r="AC1606" s="2">
        <v>4.71</v>
      </c>
      <c r="AD1606" s="2">
        <v>10.199999999999999</v>
      </c>
      <c r="AE1606" s="2">
        <v>46.4</v>
      </c>
      <c r="AF1606" s="2">
        <v>57.270099999999999</v>
      </c>
      <c r="AG1606" s="2">
        <v>3.14</v>
      </c>
      <c r="AH1606" s="22">
        <v>6.8</v>
      </c>
      <c r="AI1606" s="22">
        <v>46.3</v>
      </c>
      <c r="AJ1606" s="22">
        <v>55.160800000000002</v>
      </c>
      <c r="AK1606" s="18">
        <v>2.2400000000000002</v>
      </c>
      <c r="AL1606" s="18">
        <v>5.5</v>
      </c>
      <c r="AM1606" s="18">
        <v>40.799999999999997</v>
      </c>
      <c r="AN1606" s="2">
        <v>43.470199999999998</v>
      </c>
      <c r="AO1606" s="2">
        <v>1.6</v>
      </c>
      <c r="AP1606" s="2">
        <v>5</v>
      </c>
      <c r="AQ1606" s="2">
        <v>32.299999999999997</v>
      </c>
      <c r="AR1606" s="2">
        <v>6.4789000000000003</v>
      </c>
      <c r="AS1606" s="2">
        <v>1.82</v>
      </c>
      <c r="AT1606" s="2">
        <v>4.9000000000000004</v>
      </c>
      <c r="AU1606" s="2">
        <v>37.200000000000003</v>
      </c>
      <c r="AV1606" s="2">
        <v>14.825200000000001</v>
      </c>
      <c r="AW1606" s="2">
        <v>3.19</v>
      </c>
      <c r="AX1606" s="2">
        <v>7.3</v>
      </c>
      <c r="AY1606" s="2">
        <v>43.9</v>
      </c>
      <c r="AZ1606" s="2">
        <v>33.972700000000003</v>
      </c>
      <c r="BA1606" s="2">
        <v>3.06</v>
      </c>
      <c r="BB1606" s="2">
        <v>6.2</v>
      </c>
      <c r="BC1606" s="2">
        <v>49.1</v>
      </c>
      <c r="BD1606" s="2">
        <v>43.354199999999999</v>
      </c>
      <c r="BE1606" s="4"/>
      <c r="BF1606" s="4"/>
    </row>
    <row r="1607" spans="1:58" x14ac:dyDescent="0.2">
      <c r="A1607" s="29">
        <v>1606</v>
      </c>
      <c r="B1607" s="7" t="s">
        <v>24</v>
      </c>
      <c r="C1607" s="3">
        <v>39976</v>
      </c>
      <c r="D1607" s="4" t="s">
        <v>21</v>
      </c>
      <c r="E1607" s="4" t="s">
        <v>170</v>
      </c>
      <c r="F1607" s="5" t="s">
        <v>192</v>
      </c>
      <c r="G1607" s="6">
        <v>0.89236111111111116</v>
      </c>
      <c r="H1607" s="6">
        <v>0.90069444444444446</v>
      </c>
      <c r="I1607" s="85">
        <f t="shared" si="25"/>
        <v>11.999999999999957</v>
      </c>
      <c r="J1607" s="86">
        <f>I1607*Segmentos!$D$7*(AH1607%)*IF(ISNUMBER(AI1607),AI1607%,0)</f>
        <v>18172.799999999937</v>
      </c>
      <c r="K1607" s="86">
        <f>I1607*Segmentos!$D$7*(AL1607%)*IF(ISNUMBER(AM1607),AM1607%,0)</f>
        <v>0</v>
      </c>
      <c r="L1607" s="4"/>
      <c r="M1607" s="2">
        <v>0.17</v>
      </c>
      <c r="N1607" s="2">
        <v>0.3</v>
      </c>
      <c r="O1607" s="2">
        <v>63.1</v>
      </c>
      <c r="P1607" s="2">
        <v>10.8772</v>
      </c>
      <c r="Q1607" s="2">
        <v>0.44</v>
      </c>
      <c r="R1607" s="2">
        <v>0.4</v>
      </c>
      <c r="S1607" s="2">
        <v>100</v>
      </c>
      <c r="T1607" s="2">
        <v>4.6321000000000003</v>
      </c>
      <c r="U1607" s="2">
        <v>0</v>
      </c>
      <c r="V1607" s="2">
        <v>0</v>
      </c>
      <c r="W1607" s="8" t="s">
        <v>577</v>
      </c>
      <c r="X1607" s="2">
        <v>0</v>
      </c>
      <c r="Y1607" s="2">
        <v>0.03</v>
      </c>
      <c r="Z1607" s="2">
        <v>0.3</v>
      </c>
      <c r="AA1607" s="2">
        <v>8.3000000000000007</v>
      </c>
      <c r="AB1607" s="2">
        <v>0.48230000000000001</v>
      </c>
      <c r="AC1607" s="2">
        <v>0.28000000000000003</v>
      </c>
      <c r="AD1607" s="2">
        <v>0.3</v>
      </c>
      <c r="AE1607" s="2">
        <v>84.4</v>
      </c>
      <c r="AF1607" s="2">
        <v>5.7629000000000001</v>
      </c>
      <c r="AG1607" s="2">
        <v>0.36</v>
      </c>
      <c r="AH1607" s="22">
        <v>0.6</v>
      </c>
      <c r="AI1607" s="22">
        <v>63.1</v>
      </c>
      <c r="AJ1607" s="22">
        <v>10.8772</v>
      </c>
      <c r="AK1607" s="18">
        <v>0</v>
      </c>
      <c r="AL1607" s="18">
        <v>0</v>
      </c>
      <c r="AM1607" s="19" t="s">
        <v>577</v>
      </c>
      <c r="AN1607" s="2">
        <v>0</v>
      </c>
      <c r="AO1607" s="2">
        <v>0</v>
      </c>
      <c r="AP1607" s="2">
        <v>0</v>
      </c>
      <c r="AQ1607" s="8" t="s">
        <v>577</v>
      </c>
      <c r="AR1607" s="2">
        <v>0</v>
      </c>
      <c r="AS1607" s="2">
        <v>0</v>
      </c>
      <c r="AT1607" s="2">
        <v>0</v>
      </c>
      <c r="AU1607" s="8" t="s">
        <v>577</v>
      </c>
      <c r="AV1607" s="2">
        <v>0</v>
      </c>
      <c r="AW1607" s="2">
        <v>0.06</v>
      </c>
      <c r="AX1607" s="2">
        <v>0.1</v>
      </c>
      <c r="AY1607" s="2">
        <v>50</v>
      </c>
      <c r="AZ1607" s="2">
        <v>1.0671999999999999</v>
      </c>
      <c r="BA1607" s="2">
        <v>0.4</v>
      </c>
      <c r="BB1607" s="2">
        <v>0.6</v>
      </c>
      <c r="BC1607" s="2">
        <v>64.900000000000006</v>
      </c>
      <c r="BD1607" s="2">
        <v>9.81</v>
      </c>
      <c r="BE1607" s="4"/>
      <c r="BF1607" s="4"/>
    </row>
    <row r="1608" spans="1:58" x14ac:dyDescent="0.2">
      <c r="A1608" s="29">
        <v>1607</v>
      </c>
      <c r="B1608" s="7" t="s">
        <v>4</v>
      </c>
      <c r="C1608" s="3">
        <v>39976</v>
      </c>
      <c r="D1608" s="4" t="s">
        <v>3</v>
      </c>
      <c r="E1608" s="4" t="s">
        <v>165</v>
      </c>
      <c r="F1608" s="5" t="s">
        <v>192</v>
      </c>
      <c r="G1608" s="6">
        <v>0.77847222222222223</v>
      </c>
      <c r="H1608" s="6">
        <v>0.87430555555555556</v>
      </c>
      <c r="I1608" s="85">
        <f t="shared" si="25"/>
        <v>138</v>
      </c>
      <c r="J1608" s="86">
        <f>I1608*Segmentos!$D$7*(AH1608%)*IF(ISNUMBER(AI1608),AI1608%,0)</f>
        <v>1619788.7999999998</v>
      </c>
      <c r="K1608" s="86">
        <f>I1608*Segmentos!$D$7*(AL1608%)*IF(ISNUMBER(AM1608),AM1608%,0)</f>
        <v>2541131.9999999995</v>
      </c>
      <c r="L1608" s="4"/>
      <c r="M1608" s="2">
        <v>3.8</v>
      </c>
      <c r="N1608" s="2">
        <v>14.9</v>
      </c>
      <c r="O1608" s="2">
        <v>25.6</v>
      </c>
      <c r="P1608" s="2">
        <v>72.443299999999994</v>
      </c>
      <c r="Q1608" s="2">
        <v>4.2</v>
      </c>
      <c r="R1608" s="2">
        <v>15</v>
      </c>
      <c r="S1608" s="2">
        <v>28</v>
      </c>
      <c r="T1608" s="2">
        <v>13.3627</v>
      </c>
      <c r="U1608" s="2">
        <v>4.7300000000000004</v>
      </c>
      <c r="V1608" s="2">
        <v>17.899999999999999</v>
      </c>
      <c r="W1608" s="2">
        <v>26.4</v>
      </c>
      <c r="X1608" s="2">
        <v>18.879899999999999</v>
      </c>
      <c r="Y1608" s="2">
        <v>3.66</v>
      </c>
      <c r="Z1608" s="2">
        <v>13.7</v>
      </c>
      <c r="AA1608" s="2">
        <v>26.8</v>
      </c>
      <c r="AB1608" s="2">
        <v>20.614899999999999</v>
      </c>
      <c r="AC1608" s="2">
        <v>3.13</v>
      </c>
      <c r="AD1608" s="2">
        <v>13.9</v>
      </c>
      <c r="AE1608" s="2">
        <v>22.5</v>
      </c>
      <c r="AF1608" s="2">
        <v>19.585999999999999</v>
      </c>
      <c r="AG1608" s="2">
        <v>2.92</v>
      </c>
      <c r="AH1608" s="22">
        <v>13.1</v>
      </c>
      <c r="AI1608" s="22">
        <v>22.4</v>
      </c>
      <c r="AJ1608" s="22">
        <v>26.411200000000001</v>
      </c>
      <c r="AK1608" s="18">
        <v>4.5999999999999996</v>
      </c>
      <c r="AL1608" s="18">
        <v>16.5</v>
      </c>
      <c r="AM1608" s="18">
        <v>27.9</v>
      </c>
      <c r="AN1608" s="2">
        <v>46.0321</v>
      </c>
      <c r="AO1608" s="2">
        <v>1.33</v>
      </c>
      <c r="AP1608" s="2">
        <v>8.1</v>
      </c>
      <c r="AQ1608" s="2">
        <v>16.399999999999999</v>
      </c>
      <c r="AR1608" s="2">
        <v>2.7725</v>
      </c>
      <c r="AS1608" s="2">
        <v>3.01</v>
      </c>
      <c r="AT1608" s="2">
        <v>12.2</v>
      </c>
      <c r="AU1608" s="2">
        <v>24.6</v>
      </c>
      <c r="AV1608" s="2">
        <v>12.618600000000001</v>
      </c>
      <c r="AW1608" s="2">
        <v>4.57</v>
      </c>
      <c r="AX1608" s="2">
        <v>16.5</v>
      </c>
      <c r="AY1608" s="2">
        <v>27.6</v>
      </c>
      <c r="AZ1608" s="2">
        <v>25.0154</v>
      </c>
      <c r="BA1608" s="2">
        <v>4.3899999999999997</v>
      </c>
      <c r="BB1608" s="2">
        <v>17</v>
      </c>
      <c r="BC1608" s="2">
        <v>25.8</v>
      </c>
      <c r="BD1608" s="2">
        <v>32.036799999999999</v>
      </c>
      <c r="BE1608" s="4"/>
      <c r="BF1608" s="4"/>
    </row>
    <row r="1609" spans="1:58" x14ac:dyDescent="0.2">
      <c r="A1609" s="29">
        <v>1608</v>
      </c>
      <c r="B1609" s="7" t="s">
        <v>15</v>
      </c>
      <c r="C1609" s="3">
        <v>39977</v>
      </c>
      <c r="D1609" s="4" t="s">
        <v>13</v>
      </c>
      <c r="E1609" s="4" t="s">
        <v>164</v>
      </c>
      <c r="F1609" s="5" t="s">
        <v>193</v>
      </c>
      <c r="G1609" s="6">
        <v>0.87430555555555556</v>
      </c>
      <c r="H1609" s="6">
        <v>0.9159722222222223</v>
      </c>
      <c r="I1609" s="85">
        <f t="shared" si="25"/>
        <v>60.000000000000107</v>
      </c>
      <c r="J1609" s="86">
        <f>I1609*Segmentos!$D$7*(AH1609%)*IF(ISNUMBER(AI1609),AI1609%,0)</f>
        <v>798720.0000000014</v>
      </c>
      <c r="K1609" s="86">
        <f>I1609*Segmentos!$D$7*(AL1609%)*IF(ISNUMBER(AM1609),AM1609%,0)</f>
        <v>1091664.0000000021</v>
      </c>
      <c r="L1609" s="4"/>
      <c r="M1609" s="2">
        <v>3.96</v>
      </c>
      <c r="N1609" s="2">
        <v>13</v>
      </c>
      <c r="O1609" s="2">
        <v>30.4</v>
      </c>
      <c r="P1609" s="2">
        <v>90.425600000000003</v>
      </c>
      <c r="Q1609" s="2">
        <v>2.91</v>
      </c>
      <c r="R1609" s="2">
        <v>6</v>
      </c>
      <c r="S1609" s="2">
        <v>48.9</v>
      </c>
      <c r="T1609" s="2">
        <v>11.0915</v>
      </c>
      <c r="U1609" s="2">
        <v>1.29</v>
      </c>
      <c r="V1609" s="2">
        <v>7.5</v>
      </c>
      <c r="W1609" s="2">
        <v>17.2</v>
      </c>
      <c r="X1609" s="2">
        <v>6.1525999999999996</v>
      </c>
      <c r="Y1609" s="2">
        <v>4.18</v>
      </c>
      <c r="Z1609" s="2">
        <v>13.9</v>
      </c>
      <c r="AA1609" s="2">
        <v>30.1</v>
      </c>
      <c r="AB1609" s="2">
        <v>28.186699999999998</v>
      </c>
      <c r="AC1609" s="2">
        <v>6.01</v>
      </c>
      <c r="AD1609" s="2">
        <v>19.5</v>
      </c>
      <c r="AE1609" s="2">
        <v>30.9</v>
      </c>
      <c r="AF1609" s="2">
        <v>44.994799999999998</v>
      </c>
      <c r="AG1609" s="2">
        <v>3.34</v>
      </c>
      <c r="AH1609" s="22">
        <v>12.8</v>
      </c>
      <c r="AI1609" s="22">
        <v>26</v>
      </c>
      <c r="AJ1609" s="22">
        <v>36.115099999999998</v>
      </c>
      <c r="AK1609" s="18">
        <v>4.53</v>
      </c>
      <c r="AL1609" s="18">
        <v>13.3</v>
      </c>
      <c r="AM1609" s="18">
        <v>34.200000000000003</v>
      </c>
      <c r="AN1609" s="2">
        <v>54.310499999999998</v>
      </c>
      <c r="AO1609" s="2">
        <v>5.95</v>
      </c>
      <c r="AP1609" s="2">
        <v>12.6</v>
      </c>
      <c r="AQ1609" s="2">
        <v>47.1</v>
      </c>
      <c r="AR1609" s="2">
        <v>14.8407</v>
      </c>
      <c r="AS1609" s="2">
        <v>3.27</v>
      </c>
      <c r="AT1609" s="2">
        <v>11.3</v>
      </c>
      <c r="AU1609" s="2">
        <v>28.9</v>
      </c>
      <c r="AV1609" s="2">
        <v>16.440899999999999</v>
      </c>
      <c r="AW1609" s="2">
        <v>4.26</v>
      </c>
      <c r="AX1609" s="2">
        <v>14.5</v>
      </c>
      <c r="AY1609" s="2">
        <v>29.4</v>
      </c>
      <c r="AZ1609" s="2">
        <v>27.957999999999998</v>
      </c>
      <c r="BA1609" s="2">
        <v>3.57</v>
      </c>
      <c r="BB1609" s="2">
        <v>13.1</v>
      </c>
      <c r="BC1609" s="2">
        <v>27.3</v>
      </c>
      <c r="BD1609" s="2">
        <v>31.186</v>
      </c>
      <c r="BE1609" s="4"/>
      <c r="BF1609" s="4"/>
    </row>
    <row r="1610" spans="1:58" x14ac:dyDescent="0.2">
      <c r="A1610" s="29">
        <v>1609</v>
      </c>
      <c r="B1610" s="7" t="s">
        <v>113</v>
      </c>
      <c r="C1610" s="3">
        <v>39977</v>
      </c>
      <c r="D1610" s="4" t="s">
        <v>13</v>
      </c>
      <c r="E1610" s="4" t="s">
        <v>176</v>
      </c>
      <c r="F1610" s="5" t="s">
        <v>193</v>
      </c>
      <c r="G1610" s="6">
        <v>0.81319444444444444</v>
      </c>
      <c r="H1610" s="6">
        <v>0.87430555555555556</v>
      </c>
      <c r="I1610" s="85">
        <f t="shared" si="25"/>
        <v>88</v>
      </c>
      <c r="J1610" s="86">
        <f>I1610*Segmentos!$D$7*(AH1610%)*IF(ISNUMBER(AI1610),AI1610%,0)</f>
        <v>776160</v>
      </c>
      <c r="K1610" s="86">
        <f>I1610*Segmentos!$D$7*(AL1610%)*IF(ISNUMBER(AM1610),AM1610%,0)</f>
        <v>755849.6</v>
      </c>
      <c r="L1610" s="4"/>
      <c r="M1610" s="2">
        <v>2.1800000000000002</v>
      </c>
      <c r="N1610" s="2">
        <v>10.7</v>
      </c>
      <c r="O1610" s="2">
        <v>20.3</v>
      </c>
      <c r="P1610" s="2">
        <v>80.141499999999994</v>
      </c>
      <c r="Q1610" s="2">
        <v>1.62</v>
      </c>
      <c r="R1610" s="2">
        <v>6.2</v>
      </c>
      <c r="S1610" s="2">
        <v>26.3</v>
      </c>
      <c r="T1610" s="2">
        <v>9.9465000000000003</v>
      </c>
      <c r="U1610" s="2">
        <v>1.54</v>
      </c>
      <c r="V1610" s="2">
        <v>6.6</v>
      </c>
      <c r="W1610" s="2">
        <v>23.4</v>
      </c>
      <c r="X1610" s="2">
        <v>11.861599999999999</v>
      </c>
      <c r="Y1610" s="2">
        <v>2.91</v>
      </c>
      <c r="Z1610" s="2">
        <v>12.3</v>
      </c>
      <c r="AA1610" s="2">
        <v>23.6</v>
      </c>
      <c r="AB1610" s="2">
        <v>31.604299999999999</v>
      </c>
      <c r="AC1610" s="2">
        <v>2.21</v>
      </c>
      <c r="AD1610" s="2">
        <v>14.2</v>
      </c>
      <c r="AE1610" s="2">
        <v>15.5</v>
      </c>
      <c r="AF1610" s="2">
        <v>26.729099999999999</v>
      </c>
      <c r="AG1610" s="2">
        <v>2.2000000000000002</v>
      </c>
      <c r="AH1610" s="22">
        <v>10.5</v>
      </c>
      <c r="AI1610" s="22">
        <v>21</v>
      </c>
      <c r="AJ1610" s="22">
        <v>38.441000000000003</v>
      </c>
      <c r="AK1610" s="18">
        <v>2.16</v>
      </c>
      <c r="AL1610" s="18">
        <v>10.9</v>
      </c>
      <c r="AM1610" s="18">
        <v>19.7</v>
      </c>
      <c r="AN1610" s="2">
        <v>41.700499999999998</v>
      </c>
      <c r="AO1610" s="2">
        <v>1.76</v>
      </c>
      <c r="AP1610" s="2">
        <v>8.3000000000000007</v>
      </c>
      <c r="AQ1610" s="2">
        <v>21.3</v>
      </c>
      <c r="AR1610" s="2">
        <v>7.0709</v>
      </c>
      <c r="AS1610" s="2">
        <v>2.56</v>
      </c>
      <c r="AT1610" s="2">
        <v>11</v>
      </c>
      <c r="AU1610" s="2">
        <v>23.2</v>
      </c>
      <c r="AV1610" s="2">
        <v>20.738700000000001</v>
      </c>
      <c r="AW1610" s="2">
        <v>2.19</v>
      </c>
      <c r="AX1610" s="2">
        <v>10</v>
      </c>
      <c r="AY1610" s="2">
        <v>22</v>
      </c>
      <c r="AZ1610" s="2">
        <v>23.2104</v>
      </c>
      <c r="BA1610" s="2">
        <v>2.0699999999999998</v>
      </c>
      <c r="BB1610" s="2">
        <v>11.8</v>
      </c>
      <c r="BC1610" s="2">
        <v>17.5</v>
      </c>
      <c r="BD1610" s="2">
        <v>29.121400000000001</v>
      </c>
      <c r="BE1610" s="4"/>
      <c r="BF1610" s="4"/>
    </row>
    <row r="1611" spans="1:58" x14ac:dyDescent="0.2">
      <c r="A1611" s="29">
        <v>1610</v>
      </c>
      <c r="B1611" s="7" t="s">
        <v>73</v>
      </c>
      <c r="C1611" s="3">
        <v>39977</v>
      </c>
      <c r="D1611" s="4" t="s">
        <v>21</v>
      </c>
      <c r="E1611" s="4" t="s">
        <v>170</v>
      </c>
      <c r="F1611" s="5" t="s">
        <v>193</v>
      </c>
      <c r="G1611" s="6">
        <v>0.88680555555555562</v>
      </c>
      <c r="H1611" s="6">
        <v>0.90208333333333324</v>
      </c>
      <c r="I1611" s="85">
        <f t="shared" si="25"/>
        <v>21.999999999999762</v>
      </c>
      <c r="J1611" s="86">
        <f>I1611*Segmentos!$D$7*(AH1611%)*IF(ISNUMBER(AI1611),AI1611%,0)</f>
        <v>3669.5999999999608</v>
      </c>
      <c r="K1611" s="86">
        <f>I1611*Segmentos!$D$7*(AL1611%)*IF(ISNUMBER(AM1611),AM1611%,0)</f>
        <v>18787.9999999998</v>
      </c>
      <c r="L1611" s="4"/>
      <c r="M1611" s="2">
        <v>0.13</v>
      </c>
      <c r="N1611" s="2">
        <v>0.3</v>
      </c>
      <c r="O1611" s="2">
        <v>42.5</v>
      </c>
      <c r="P1611" s="2">
        <v>40.923999999999999</v>
      </c>
      <c r="Q1611" s="2">
        <v>0.01</v>
      </c>
      <c r="R1611" s="2">
        <v>0.2</v>
      </c>
      <c r="S1611" s="2">
        <v>4.5</v>
      </c>
      <c r="T1611" s="2">
        <v>0.46289999999999998</v>
      </c>
      <c r="U1611" s="2">
        <v>0.01</v>
      </c>
      <c r="V1611" s="2">
        <v>0.2</v>
      </c>
      <c r="W1611" s="2">
        <v>4.5</v>
      </c>
      <c r="X1611" s="2">
        <v>0.50590000000000002</v>
      </c>
      <c r="Y1611" s="2">
        <v>0.41</v>
      </c>
      <c r="Z1611" s="2">
        <v>0.7</v>
      </c>
      <c r="AA1611" s="2">
        <v>55.9</v>
      </c>
      <c r="AB1611" s="2">
        <v>39.781500000000001</v>
      </c>
      <c r="AC1611" s="2">
        <v>0</v>
      </c>
      <c r="AD1611" s="2">
        <v>0</v>
      </c>
      <c r="AE1611" s="2">
        <v>4.5</v>
      </c>
      <c r="AF1611" s="2">
        <v>0.17369999999999999</v>
      </c>
      <c r="AG1611" s="2">
        <v>0.05</v>
      </c>
      <c r="AH1611" s="22">
        <v>0.1</v>
      </c>
      <c r="AI1611" s="22">
        <v>41.7</v>
      </c>
      <c r="AJ1611" s="22">
        <v>7.6097999999999999</v>
      </c>
      <c r="AK1611" s="18">
        <v>0.19</v>
      </c>
      <c r="AL1611" s="18">
        <v>0.5</v>
      </c>
      <c r="AM1611" s="18">
        <v>42.7</v>
      </c>
      <c r="AN1611" s="2">
        <v>33.3142</v>
      </c>
      <c r="AO1611" s="2">
        <v>0.23</v>
      </c>
      <c r="AP1611" s="2">
        <v>0.9</v>
      </c>
      <c r="AQ1611" s="2">
        <v>25.6</v>
      </c>
      <c r="AR1611" s="2">
        <v>8.2463999999999995</v>
      </c>
      <c r="AS1611" s="2">
        <v>0.16</v>
      </c>
      <c r="AT1611" s="2">
        <v>0.2</v>
      </c>
      <c r="AU1611" s="2">
        <v>100</v>
      </c>
      <c r="AV1611" s="2">
        <v>11.5351</v>
      </c>
      <c r="AW1611" s="2">
        <v>0.21</v>
      </c>
      <c r="AX1611" s="2">
        <v>0.2</v>
      </c>
      <c r="AY1611" s="2">
        <v>100</v>
      </c>
      <c r="AZ1611" s="2">
        <v>19.6493</v>
      </c>
      <c r="BA1611" s="2">
        <v>0.01</v>
      </c>
      <c r="BB1611" s="2">
        <v>0.3</v>
      </c>
      <c r="BC1611" s="2">
        <v>4.5</v>
      </c>
      <c r="BD1611" s="2">
        <v>1.4933000000000001</v>
      </c>
      <c r="BE1611" s="4"/>
      <c r="BF1611" s="4"/>
    </row>
    <row r="1612" spans="1:58" x14ac:dyDescent="0.2">
      <c r="A1612" s="29">
        <v>1611</v>
      </c>
      <c r="B1612" s="7" t="s">
        <v>5</v>
      </c>
      <c r="C1612" s="3">
        <v>39977</v>
      </c>
      <c r="D1612" s="4" t="s">
        <v>3</v>
      </c>
      <c r="E1612" s="4" t="s">
        <v>164</v>
      </c>
      <c r="F1612" s="5" t="s">
        <v>193</v>
      </c>
      <c r="G1612" s="6">
        <v>0.87430555555555556</v>
      </c>
      <c r="H1612" s="6">
        <v>0.9159722222222223</v>
      </c>
      <c r="I1612" s="85">
        <f t="shared" si="25"/>
        <v>60.000000000000107</v>
      </c>
      <c r="J1612" s="86">
        <f>I1612*Segmentos!$D$7*(AH1612%)*IF(ISNUMBER(AI1612),AI1612%,0)</f>
        <v>1444608.0000000026</v>
      </c>
      <c r="K1612" s="86">
        <f>I1612*Segmentos!$D$7*(AL1612%)*IF(ISNUMBER(AM1612),AM1612%,0)</f>
        <v>1135296.0000000019</v>
      </c>
      <c r="L1612" s="4"/>
      <c r="M1612" s="2">
        <v>5.34</v>
      </c>
      <c r="N1612" s="2">
        <v>16</v>
      </c>
      <c r="O1612" s="2">
        <v>33.299999999999997</v>
      </c>
      <c r="P1612" s="2">
        <v>88.460300000000004</v>
      </c>
      <c r="Q1612" s="2">
        <v>1.41</v>
      </c>
      <c r="R1612" s="2">
        <v>6.4</v>
      </c>
      <c r="S1612" s="2">
        <v>22.2</v>
      </c>
      <c r="T1612" s="2">
        <v>3.8942000000000001</v>
      </c>
      <c r="U1612" s="2">
        <v>4.76</v>
      </c>
      <c r="V1612" s="2">
        <v>13.2</v>
      </c>
      <c r="W1612" s="2">
        <v>36</v>
      </c>
      <c r="X1612" s="2">
        <v>16.506499999999999</v>
      </c>
      <c r="Y1612" s="2">
        <v>5.7</v>
      </c>
      <c r="Z1612" s="2">
        <v>18.8</v>
      </c>
      <c r="AA1612" s="2">
        <v>30.4</v>
      </c>
      <c r="AB1612" s="2">
        <v>27.879899999999999</v>
      </c>
      <c r="AC1612" s="2">
        <v>7.39</v>
      </c>
      <c r="AD1612" s="2">
        <v>20.3</v>
      </c>
      <c r="AE1612" s="2">
        <v>36.5</v>
      </c>
      <c r="AF1612" s="2">
        <v>40.179699999999997</v>
      </c>
      <c r="AG1612" s="2">
        <v>6</v>
      </c>
      <c r="AH1612" s="22">
        <v>17.600000000000001</v>
      </c>
      <c r="AI1612" s="22">
        <v>34.200000000000003</v>
      </c>
      <c r="AJ1612" s="22">
        <v>47.123800000000003</v>
      </c>
      <c r="AK1612" s="18">
        <v>4.75</v>
      </c>
      <c r="AL1612" s="18">
        <v>14.6</v>
      </c>
      <c r="AM1612" s="18">
        <v>32.4</v>
      </c>
      <c r="AN1612" s="2">
        <v>41.336599999999997</v>
      </c>
      <c r="AO1612" s="2">
        <v>2.16</v>
      </c>
      <c r="AP1612" s="2">
        <v>7.3</v>
      </c>
      <c r="AQ1612" s="2">
        <v>29.4</v>
      </c>
      <c r="AR1612" s="2">
        <v>3.9076</v>
      </c>
      <c r="AS1612" s="2">
        <v>5.0599999999999996</v>
      </c>
      <c r="AT1612" s="2">
        <v>14.6</v>
      </c>
      <c r="AU1612" s="2">
        <v>34.700000000000003</v>
      </c>
      <c r="AV1612" s="2">
        <v>18.472300000000001</v>
      </c>
      <c r="AW1612" s="2">
        <v>6.94</v>
      </c>
      <c r="AX1612" s="2">
        <v>18.899999999999999</v>
      </c>
      <c r="AY1612" s="2">
        <v>36.799999999999997</v>
      </c>
      <c r="AZ1612" s="2">
        <v>33.056100000000001</v>
      </c>
      <c r="BA1612" s="2">
        <v>5.21</v>
      </c>
      <c r="BB1612" s="2">
        <v>17.2</v>
      </c>
      <c r="BC1612" s="2">
        <v>30.3</v>
      </c>
      <c r="BD1612" s="2">
        <v>33.0244</v>
      </c>
      <c r="BE1612" s="4"/>
      <c r="BF1612" s="4"/>
    </row>
    <row r="1613" spans="1:58" x14ac:dyDescent="0.2">
      <c r="A1613" s="29">
        <v>1612</v>
      </c>
      <c r="B1613" s="7" t="s">
        <v>49</v>
      </c>
      <c r="C1613" s="3">
        <v>39977</v>
      </c>
      <c r="D1613" s="4" t="s">
        <v>28</v>
      </c>
      <c r="E1613" s="4" t="s">
        <v>168</v>
      </c>
      <c r="F1613" s="5" t="s">
        <v>193</v>
      </c>
      <c r="G1613" s="6">
        <v>0.91736111111111107</v>
      </c>
      <c r="H1613" s="6">
        <v>1.3194444444444444E-2</v>
      </c>
      <c r="I1613" s="85">
        <f t="shared" si="25"/>
        <v>138.00000000000006</v>
      </c>
      <c r="J1613" s="86">
        <f>I1613*Segmentos!$D$7*(AH1613%)*IF(ISNUMBER(AI1613),AI1613%,0)</f>
        <v>1321488.0000000005</v>
      </c>
      <c r="K1613" s="86">
        <f>I1613*Segmentos!$D$7*(AL1613%)*IF(ISNUMBER(AM1613),AM1613%,0)</f>
        <v>1177692.0000000005</v>
      </c>
      <c r="L1613" s="4" t="s">
        <v>397</v>
      </c>
      <c r="M1613" s="2">
        <v>2.2599999999999998</v>
      </c>
      <c r="N1613" s="2">
        <v>9</v>
      </c>
      <c r="O1613" s="2">
        <v>25.2</v>
      </c>
      <c r="P1613" s="2">
        <v>77.306700000000006</v>
      </c>
      <c r="Q1613" s="2">
        <v>1.1000000000000001</v>
      </c>
      <c r="R1613" s="2">
        <v>5.3</v>
      </c>
      <c r="S1613" s="2">
        <v>20.7</v>
      </c>
      <c r="T1613" s="2">
        <v>6.2736000000000001</v>
      </c>
      <c r="U1613" s="2">
        <v>1.87</v>
      </c>
      <c r="V1613" s="2">
        <v>7.7</v>
      </c>
      <c r="W1613" s="2">
        <v>24.3</v>
      </c>
      <c r="X1613" s="2">
        <v>13.397399999999999</v>
      </c>
      <c r="Y1613" s="2">
        <v>4.54</v>
      </c>
      <c r="Z1613" s="2">
        <v>12.4</v>
      </c>
      <c r="AA1613" s="2">
        <v>36.6</v>
      </c>
      <c r="AB1613" s="2">
        <v>45.936500000000002</v>
      </c>
      <c r="AC1613" s="2">
        <v>1.04</v>
      </c>
      <c r="AD1613" s="2">
        <v>8.6</v>
      </c>
      <c r="AE1613" s="2">
        <v>12.1</v>
      </c>
      <c r="AF1613" s="2">
        <v>11.699199999999999</v>
      </c>
      <c r="AG1613" s="2">
        <v>2.4</v>
      </c>
      <c r="AH1613" s="22">
        <v>9.5</v>
      </c>
      <c r="AI1613" s="22">
        <v>25.2</v>
      </c>
      <c r="AJ1613" s="22">
        <v>38.977600000000002</v>
      </c>
      <c r="AK1613" s="18">
        <v>2.13</v>
      </c>
      <c r="AL1613" s="18">
        <v>8.5</v>
      </c>
      <c r="AM1613" s="18">
        <v>25.1</v>
      </c>
      <c r="AN1613" s="2">
        <v>38.329099999999997</v>
      </c>
      <c r="AO1613" s="2">
        <v>1.86</v>
      </c>
      <c r="AP1613" s="2">
        <v>6.2</v>
      </c>
      <c r="AQ1613" s="2">
        <v>30.2</v>
      </c>
      <c r="AR1613" s="2">
        <v>6.9767000000000001</v>
      </c>
      <c r="AS1613" s="2">
        <v>3.03</v>
      </c>
      <c r="AT1613" s="2">
        <v>6.4</v>
      </c>
      <c r="AU1613" s="2">
        <v>47.7</v>
      </c>
      <c r="AV1613" s="2">
        <v>22.865100000000002</v>
      </c>
      <c r="AW1613" s="2">
        <v>2.65</v>
      </c>
      <c r="AX1613" s="2">
        <v>6.5</v>
      </c>
      <c r="AY1613" s="2">
        <v>41.1</v>
      </c>
      <c r="AZ1613" s="2">
        <v>26.143000000000001</v>
      </c>
      <c r="BA1613" s="2">
        <v>1.63</v>
      </c>
      <c r="BB1613" s="2">
        <v>13.2</v>
      </c>
      <c r="BC1613" s="2">
        <v>12.4</v>
      </c>
      <c r="BD1613" s="2">
        <v>21.321899999999999</v>
      </c>
      <c r="BE1613" s="4"/>
      <c r="BF1613" s="4"/>
    </row>
    <row r="1614" spans="1:58" x14ac:dyDescent="0.2">
      <c r="A1614" s="29">
        <v>1613</v>
      </c>
      <c r="B1614" s="7" t="s">
        <v>9</v>
      </c>
      <c r="C1614" s="3">
        <v>39977</v>
      </c>
      <c r="D1614" s="4" t="s">
        <v>8</v>
      </c>
      <c r="E1614" s="4" t="s">
        <v>168</v>
      </c>
      <c r="F1614" s="5" t="s">
        <v>193</v>
      </c>
      <c r="G1614" s="6">
        <v>0.77986111111111101</v>
      </c>
      <c r="H1614" s="6">
        <v>0.87361111111111101</v>
      </c>
      <c r="I1614" s="85">
        <f t="shared" si="25"/>
        <v>135</v>
      </c>
      <c r="J1614" s="86">
        <f>I1614*Segmentos!$D$7*(AH1614%)*IF(ISNUMBER(AI1614),AI1614%,0)</f>
        <v>1600560</v>
      </c>
      <c r="K1614" s="86">
        <f>I1614*Segmentos!$D$7*(AL1614%)*IF(ISNUMBER(AM1614),AM1614%,0)</f>
        <v>3365712</v>
      </c>
      <c r="L1614" s="4" t="s">
        <v>393</v>
      </c>
      <c r="M1614" s="2">
        <v>4.68</v>
      </c>
      <c r="N1614" s="2">
        <v>14.1</v>
      </c>
      <c r="O1614" s="2">
        <v>33.299999999999997</v>
      </c>
      <c r="P1614" s="2">
        <v>86.519599999999997</v>
      </c>
      <c r="Q1614" s="2">
        <v>2.86</v>
      </c>
      <c r="R1614" s="2">
        <v>10.4</v>
      </c>
      <c r="S1614" s="2">
        <v>27.4</v>
      </c>
      <c r="T1614" s="2">
        <v>8.8275000000000006</v>
      </c>
      <c r="U1614" s="2">
        <v>3.47</v>
      </c>
      <c r="V1614" s="2">
        <v>12.6</v>
      </c>
      <c r="W1614" s="2">
        <v>27.6</v>
      </c>
      <c r="X1614" s="2">
        <v>13.4369</v>
      </c>
      <c r="Y1614" s="2">
        <v>5.21</v>
      </c>
      <c r="Z1614" s="2">
        <v>15.8</v>
      </c>
      <c r="AA1614" s="2">
        <v>32.9</v>
      </c>
      <c r="AB1614" s="2">
        <v>28.431799999999999</v>
      </c>
      <c r="AC1614" s="2">
        <v>5.9</v>
      </c>
      <c r="AD1614" s="2">
        <v>15.2</v>
      </c>
      <c r="AE1614" s="2">
        <v>38.799999999999997</v>
      </c>
      <c r="AF1614" s="2">
        <v>35.823399999999999</v>
      </c>
      <c r="AG1614" s="2">
        <v>2.97</v>
      </c>
      <c r="AH1614" s="22">
        <v>12</v>
      </c>
      <c r="AI1614" s="22">
        <v>24.7</v>
      </c>
      <c r="AJ1614" s="22">
        <v>26.083400000000001</v>
      </c>
      <c r="AK1614" s="18">
        <v>6.22</v>
      </c>
      <c r="AL1614" s="18">
        <v>15.9</v>
      </c>
      <c r="AM1614" s="18">
        <v>39.200000000000003</v>
      </c>
      <c r="AN1614" s="2">
        <v>60.436199999999999</v>
      </c>
      <c r="AO1614" s="2">
        <v>2.04</v>
      </c>
      <c r="AP1614" s="2">
        <v>9.1</v>
      </c>
      <c r="AQ1614" s="2">
        <v>22.4</v>
      </c>
      <c r="AR1614" s="2">
        <v>4.1307999999999998</v>
      </c>
      <c r="AS1614" s="2">
        <v>3.34</v>
      </c>
      <c r="AT1614" s="2">
        <v>11.5</v>
      </c>
      <c r="AU1614" s="2">
        <v>29.2</v>
      </c>
      <c r="AV1614" s="2">
        <v>13.618</v>
      </c>
      <c r="AW1614" s="2">
        <v>4.4800000000000004</v>
      </c>
      <c r="AX1614" s="2">
        <v>12.1</v>
      </c>
      <c r="AY1614" s="2">
        <v>36.9</v>
      </c>
      <c r="AZ1614" s="2">
        <v>23.803999999999998</v>
      </c>
      <c r="BA1614" s="2">
        <v>6.35</v>
      </c>
      <c r="BB1614" s="2">
        <v>18.399999999999999</v>
      </c>
      <c r="BC1614" s="2">
        <v>34.5</v>
      </c>
      <c r="BD1614" s="2">
        <v>44.966799999999999</v>
      </c>
      <c r="BE1614" s="4"/>
      <c r="BF1614" s="4"/>
    </row>
    <row r="1615" spans="1:58" x14ac:dyDescent="0.2">
      <c r="A1615" s="29">
        <v>1614</v>
      </c>
      <c r="B1615" s="7" t="s">
        <v>84</v>
      </c>
      <c r="C1615" s="3">
        <v>39977</v>
      </c>
      <c r="D1615" s="4" t="s">
        <v>13</v>
      </c>
      <c r="E1615" s="4" t="s">
        <v>168</v>
      </c>
      <c r="F1615" s="5" t="s">
        <v>193</v>
      </c>
      <c r="G1615" s="6">
        <v>0.9194444444444444</v>
      </c>
      <c r="H1615" s="6">
        <v>2.2222222222222223E-2</v>
      </c>
      <c r="I1615" s="85">
        <f t="shared" si="25"/>
        <v>148.00000000000006</v>
      </c>
      <c r="J1615" s="86">
        <f>I1615*Segmentos!$D$7*(AH1615%)*IF(ISNUMBER(AI1615),AI1615%,0)</f>
        <v>2310280.0000000009</v>
      </c>
      <c r="K1615" s="86">
        <f>I1615*Segmentos!$D$7*(AL1615%)*IF(ISNUMBER(AM1615),AM1615%,0)</f>
        <v>3515769.6000000015</v>
      </c>
      <c r="L1615" s="4" t="s">
        <v>394</v>
      </c>
      <c r="M1615" s="2">
        <v>4.97</v>
      </c>
      <c r="N1615" s="2">
        <v>18.600000000000001</v>
      </c>
      <c r="O1615" s="2">
        <v>26.8</v>
      </c>
      <c r="P1615" s="2">
        <v>87.391300000000001</v>
      </c>
      <c r="Q1615" s="2">
        <v>2.66</v>
      </c>
      <c r="R1615" s="2">
        <v>13.7</v>
      </c>
      <c r="S1615" s="2">
        <v>19.399999999999999</v>
      </c>
      <c r="T1615" s="2">
        <v>7.7906000000000004</v>
      </c>
      <c r="U1615" s="2">
        <v>4.5</v>
      </c>
      <c r="V1615" s="2">
        <v>17.600000000000001</v>
      </c>
      <c r="W1615" s="2">
        <v>25.7</v>
      </c>
      <c r="X1615" s="2">
        <v>16.5989</v>
      </c>
      <c r="Y1615" s="2">
        <v>5.7</v>
      </c>
      <c r="Z1615" s="2">
        <v>21.5</v>
      </c>
      <c r="AA1615" s="2">
        <v>26.6</v>
      </c>
      <c r="AB1615" s="2">
        <v>29.593800000000002</v>
      </c>
      <c r="AC1615" s="2">
        <v>5.79</v>
      </c>
      <c r="AD1615" s="2">
        <v>19.100000000000001</v>
      </c>
      <c r="AE1615" s="2">
        <v>30.3</v>
      </c>
      <c r="AF1615" s="2">
        <v>33.407899999999998</v>
      </c>
      <c r="AG1615" s="2">
        <v>3.9</v>
      </c>
      <c r="AH1615" s="22">
        <v>17.5</v>
      </c>
      <c r="AI1615" s="22">
        <v>22.3</v>
      </c>
      <c r="AJ1615" s="22">
        <v>32.520699999999998</v>
      </c>
      <c r="AK1615" s="18">
        <v>5.94</v>
      </c>
      <c r="AL1615" s="18">
        <v>19.600000000000001</v>
      </c>
      <c r="AM1615" s="18">
        <v>30.3</v>
      </c>
      <c r="AN1615" s="2">
        <v>54.8705</v>
      </c>
      <c r="AO1615" s="2">
        <v>2.16</v>
      </c>
      <c r="AP1615" s="2">
        <v>11.3</v>
      </c>
      <c r="AQ1615" s="2">
        <v>19</v>
      </c>
      <c r="AR1615" s="2">
        <v>4.1444999999999999</v>
      </c>
      <c r="AS1615" s="2">
        <v>4.1900000000000004</v>
      </c>
      <c r="AT1615" s="2">
        <v>16.3</v>
      </c>
      <c r="AU1615" s="2">
        <v>25.7</v>
      </c>
      <c r="AV1615" s="2">
        <v>16.2195</v>
      </c>
      <c r="AW1615" s="2">
        <v>4.3499999999999996</v>
      </c>
      <c r="AX1615" s="2">
        <v>15.1</v>
      </c>
      <c r="AY1615" s="2">
        <v>28.8</v>
      </c>
      <c r="AZ1615" s="2">
        <v>21.975100000000001</v>
      </c>
      <c r="BA1615" s="2">
        <v>6.69</v>
      </c>
      <c r="BB1615" s="2">
        <v>24.5</v>
      </c>
      <c r="BC1615" s="2">
        <v>27.3</v>
      </c>
      <c r="BD1615" s="2">
        <v>45.052100000000003</v>
      </c>
      <c r="BE1615" s="4"/>
      <c r="BF1615" s="4"/>
    </row>
    <row r="1616" spans="1:58" x14ac:dyDescent="0.2">
      <c r="A1616" s="29">
        <v>1615</v>
      </c>
      <c r="B1616" s="7" t="s">
        <v>57</v>
      </c>
      <c r="C1616" s="3">
        <v>39977</v>
      </c>
      <c r="D1616" s="4" t="s">
        <v>8</v>
      </c>
      <c r="E1616" s="4" t="s">
        <v>181</v>
      </c>
      <c r="F1616" s="5" t="s">
        <v>193</v>
      </c>
      <c r="G1616" s="6">
        <v>0.9145833333333333</v>
      </c>
      <c r="H1616" s="6">
        <v>0.91736111111111107</v>
      </c>
      <c r="I1616" s="85">
        <f t="shared" si="25"/>
        <v>3.9999999999999858</v>
      </c>
      <c r="J1616" s="86">
        <f>I1616*Segmentos!$D$7*(AH1616%)*IF(ISNUMBER(AI1616),AI1616%,0)</f>
        <v>84119.999999999694</v>
      </c>
      <c r="K1616" s="86">
        <f>I1616*Segmentos!$D$7*(AL1616%)*IF(ISNUMBER(AM1616),AM1616%,0)</f>
        <v>101625.59999999966</v>
      </c>
      <c r="L1616" s="4"/>
      <c r="M1616" s="2">
        <v>5.85</v>
      </c>
      <c r="N1616" s="2">
        <v>7.7</v>
      </c>
      <c r="O1616" s="2">
        <v>75.599999999999994</v>
      </c>
      <c r="P1616" s="2">
        <v>82.039400000000001</v>
      </c>
      <c r="Q1616" s="2">
        <v>3.61</v>
      </c>
      <c r="R1616" s="2">
        <v>4.4000000000000004</v>
      </c>
      <c r="S1616" s="2">
        <v>82</v>
      </c>
      <c r="T1616" s="2">
        <v>8.4321999999999999</v>
      </c>
      <c r="U1616" s="2">
        <v>4.47</v>
      </c>
      <c r="V1616" s="2">
        <v>5.8</v>
      </c>
      <c r="W1616" s="2">
        <v>77</v>
      </c>
      <c r="X1616" s="2">
        <v>13.148300000000001</v>
      </c>
      <c r="Y1616" s="2">
        <v>5.41</v>
      </c>
      <c r="Z1616" s="2">
        <v>7.6</v>
      </c>
      <c r="AA1616" s="2">
        <v>71</v>
      </c>
      <c r="AB1616" s="2">
        <v>22.3858</v>
      </c>
      <c r="AC1616" s="2">
        <v>8.27</v>
      </c>
      <c r="AD1616" s="2">
        <v>10.8</v>
      </c>
      <c r="AE1616" s="2">
        <v>76.8</v>
      </c>
      <c r="AF1616" s="2">
        <v>38.073099999999997</v>
      </c>
      <c r="AG1616" s="2">
        <v>5.27</v>
      </c>
      <c r="AH1616" s="22">
        <v>7.5</v>
      </c>
      <c r="AI1616" s="22">
        <v>70.099999999999994</v>
      </c>
      <c r="AJ1616" s="22">
        <v>35.0702</v>
      </c>
      <c r="AK1616" s="18">
        <v>6.37</v>
      </c>
      <c r="AL1616" s="18">
        <v>7.9</v>
      </c>
      <c r="AM1616" s="18">
        <v>80.400000000000006</v>
      </c>
      <c r="AN1616" s="2">
        <v>46.969299999999997</v>
      </c>
      <c r="AO1616" s="2">
        <v>2.37</v>
      </c>
      <c r="AP1616" s="2">
        <v>3.6</v>
      </c>
      <c r="AQ1616" s="2">
        <v>65.900000000000006</v>
      </c>
      <c r="AR1616" s="2">
        <v>3.6246999999999998</v>
      </c>
      <c r="AS1616" s="2">
        <v>5.58</v>
      </c>
      <c r="AT1616" s="2">
        <v>7.7</v>
      </c>
      <c r="AU1616" s="2">
        <v>72.599999999999994</v>
      </c>
      <c r="AV1616" s="2">
        <v>17.247399999999999</v>
      </c>
      <c r="AW1616" s="2">
        <v>4.38</v>
      </c>
      <c r="AX1616" s="2">
        <v>6.4</v>
      </c>
      <c r="AY1616" s="2">
        <v>68.3</v>
      </c>
      <c r="AZ1616" s="2">
        <v>17.655200000000001</v>
      </c>
      <c r="BA1616" s="2">
        <v>8.11</v>
      </c>
      <c r="BB1616" s="2">
        <v>9.9</v>
      </c>
      <c r="BC1616" s="2">
        <v>81.599999999999994</v>
      </c>
      <c r="BD1616" s="2">
        <v>43.5122</v>
      </c>
      <c r="BE1616" s="4"/>
      <c r="BF1616" s="4"/>
    </row>
    <row r="1617" spans="1:58" x14ac:dyDescent="0.2">
      <c r="A1617" s="29">
        <v>1616</v>
      </c>
      <c r="B1617" s="7" t="s">
        <v>11</v>
      </c>
      <c r="C1617" s="3">
        <v>39977</v>
      </c>
      <c r="D1617" s="4" t="s">
        <v>0</v>
      </c>
      <c r="E1617" s="4" t="s">
        <v>166</v>
      </c>
      <c r="F1617" s="5" t="s">
        <v>193</v>
      </c>
      <c r="G1617" s="6">
        <v>0.9145833333333333</v>
      </c>
      <c r="H1617" s="6">
        <v>0.91666666666666663</v>
      </c>
      <c r="I1617" s="85">
        <f t="shared" si="25"/>
        <v>2.9999999999999893</v>
      </c>
      <c r="J1617" s="86">
        <f>I1617*Segmentos!$D$7*(AH1617%)*IF(ISNUMBER(AI1617),AI1617%,0)</f>
        <v>57557.999999999796</v>
      </c>
      <c r="K1617" s="86">
        <f>I1617*Segmentos!$D$7*(AL1617%)*IF(ISNUMBER(AM1617),AM1617%,0)</f>
        <v>57088.799999999799</v>
      </c>
      <c r="L1617" s="4"/>
      <c r="M1617" s="2">
        <v>4.76</v>
      </c>
      <c r="N1617" s="2">
        <v>5.3</v>
      </c>
      <c r="O1617" s="2">
        <v>89.2</v>
      </c>
      <c r="P1617" s="2">
        <v>91.338999999999999</v>
      </c>
      <c r="Q1617" s="2">
        <v>3.01</v>
      </c>
      <c r="R1617" s="2">
        <v>3.6</v>
      </c>
      <c r="S1617" s="2">
        <v>83</v>
      </c>
      <c r="T1617" s="2">
        <v>9.6376000000000008</v>
      </c>
      <c r="U1617" s="2">
        <v>3.55</v>
      </c>
      <c r="V1617" s="2">
        <v>3.8</v>
      </c>
      <c r="W1617" s="2">
        <v>93.9</v>
      </c>
      <c r="X1617" s="2">
        <v>14.2577</v>
      </c>
      <c r="Y1617" s="2">
        <v>3.82</v>
      </c>
      <c r="Z1617" s="2">
        <v>4.5</v>
      </c>
      <c r="AA1617" s="2">
        <v>84</v>
      </c>
      <c r="AB1617" s="2">
        <v>21.605799999999999</v>
      </c>
      <c r="AC1617" s="2">
        <v>7.28</v>
      </c>
      <c r="AD1617" s="2">
        <v>7.9</v>
      </c>
      <c r="AE1617" s="2">
        <v>92</v>
      </c>
      <c r="AF1617" s="2">
        <v>45.837899999999998</v>
      </c>
      <c r="AG1617" s="2">
        <v>4.8</v>
      </c>
      <c r="AH1617" s="22">
        <v>5.3</v>
      </c>
      <c r="AI1617" s="22">
        <v>90.5</v>
      </c>
      <c r="AJ1617" s="22">
        <v>43.620399999999997</v>
      </c>
      <c r="AK1617" s="18">
        <v>4.7300000000000004</v>
      </c>
      <c r="AL1617" s="18">
        <v>5.4</v>
      </c>
      <c r="AM1617" s="18">
        <v>88.1</v>
      </c>
      <c r="AN1617" s="2">
        <v>47.718600000000002</v>
      </c>
      <c r="AO1617" s="2">
        <v>2.2000000000000002</v>
      </c>
      <c r="AP1617" s="2">
        <v>2.7</v>
      </c>
      <c r="AQ1617" s="2">
        <v>81.3</v>
      </c>
      <c r="AR1617" s="2">
        <v>4.6055000000000001</v>
      </c>
      <c r="AS1617" s="2">
        <v>5.54</v>
      </c>
      <c r="AT1617" s="2">
        <v>6.5</v>
      </c>
      <c r="AU1617" s="2">
        <v>84.6</v>
      </c>
      <c r="AV1617" s="2">
        <v>23.384499999999999</v>
      </c>
      <c r="AW1617" s="2">
        <v>5.14</v>
      </c>
      <c r="AX1617" s="2">
        <v>5.8</v>
      </c>
      <c r="AY1617" s="2">
        <v>88.7</v>
      </c>
      <c r="AZ1617" s="2">
        <v>28.319600000000001</v>
      </c>
      <c r="BA1617" s="2">
        <v>4.7699999999999996</v>
      </c>
      <c r="BB1617" s="2">
        <v>5.0999999999999996</v>
      </c>
      <c r="BC1617" s="2">
        <v>94.3</v>
      </c>
      <c r="BD1617" s="2">
        <v>35.029400000000003</v>
      </c>
      <c r="BE1617" s="4"/>
      <c r="BF1617" s="4"/>
    </row>
    <row r="1618" spans="1:58" x14ac:dyDescent="0.2">
      <c r="A1618" s="29">
        <v>1617</v>
      </c>
      <c r="B1618" s="7" t="s">
        <v>11</v>
      </c>
      <c r="C1618" s="3">
        <v>39977</v>
      </c>
      <c r="D1618" s="4" t="s">
        <v>8</v>
      </c>
      <c r="E1618" s="4" t="s">
        <v>166</v>
      </c>
      <c r="F1618" s="5" t="s">
        <v>193</v>
      </c>
      <c r="G1618" s="6">
        <v>0.90972222222222221</v>
      </c>
      <c r="H1618" s="6">
        <v>0.91111111111111109</v>
      </c>
      <c r="I1618" s="85">
        <f t="shared" si="25"/>
        <v>1.9999999999999929</v>
      </c>
      <c r="J1618" s="86">
        <f>I1618*Segmentos!$D$7*(AH1618%)*IF(ISNUMBER(AI1618),AI1618%,0)</f>
        <v>29126.399999999907</v>
      </c>
      <c r="K1618" s="86">
        <f>I1618*Segmentos!$D$7*(AL1618%)*IF(ISNUMBER(AM1618),AM1618%,0)</f>
        <v>37900.799999999872</v>
      </c>
      <c r="L1618" s="4"/>
      <c r="M1618" s="2">
        <v>4.22</v>
      </c>
      <c r="N1618" s="2">
        <v>4.3</v>
      </c>
      <c r="O1618" s="2">
        <v>98.6</v>
      </c>
      <c r="P1618" s="2">
        <v>82.861400000000003</v>
      </c>
      <c r="Q1618" s="2">
        <v>3.31</v>
      </c>
      <c r="R1618" s="2">
        <v>3.3</v>
      </c>
      <c r="S1618" s="2">
        <v>100</v>
      </c>
      <c r="T1618" s="2">
        <v>10.836600000000001</v>
      </c>
      <c r="U1618" s="2">
        <v>4.0599999999999996</v>
      </c>
      <c r="V1618" s="2">
        <v>4.2</v>
      </c>
      <c r="W1618" s="2">
        <v>96.4</v>
      </c>
      <c r="X1618" s="2">
        <v>16.712599999999998</v>
      </c>
      <c r="Y1618" s="2">
        <v>2.57</v>
      </c>
      <c r="Z1618" s="2">
        <v>2.7</v>
      </c>
      <c r="AA1618" s="2">
        <v>96.4</v>
      </c>
      <c r="AB1618" s="2">
        <v>14.910500000000001</v>
      </c>
      <c r="AC1618" s="2">
        <v>6.27</v>
      </c>
      <c r="AD1618" s="2">
        <v>6.3</v>
      </c>
      <c r="AE1618" s="2">
        <v>100</v>
      </c>
      <c r="AF1618" s="2">
        <v>40.401699999999998</v>
      </c>
      <c r="AG1618" s="2">
        <v>3.63</v>
      </c>
      <c r="AH1618" s="22">
        <v>3.7</v>
      </c>
      <c r="AI1618" s="22">
        <v>98.4</v>
      </c>
      <c r="AJ1618" s="22">
        <v>33.838000000000001</v>
      </c>
      <c r="AK1618" s="18">
        <v>4.75</v>
      </c>
      <c r="AL1618" s="18">
        <v>4.8</v>
      </c>
      <c r="AM1618" s="18">
        <v>98.7</v>
      </c>
      <c r="AN1618" s="2">
        <v>49.023400000000002</v>
      </c>
      <c r="AO1618" s="2">
        <v>0.93</v>
      </c>
      <c r="AP1618" s="2">
        <v>0.9</v>
      </c>
      <c r="AQ1618" s="2">
        <v>100</v>
      </c>
      <c r="AR1618" s="2">
        <v>1.9913000000000001</v>
      </c>
      <c r="AS1618" s="2">
        <v>4.17</v>
      </c>
      <c r="AT1618" s="2">
        <v>4.4000000000000004</v>
      </c>
      <c r="AU1618" s="2">
        <v>93.8</v>
      </c>
      <c r="AV1618" s="2">
        <v>18.050699999999999</v>
      </c>
      <c r="AW1618" s="2">
        <v>4.2</v>
      </c>
      <c r="AX1618" s="2">
        <v>4.2</v>
      </c>
      <c r="AY1618" s="2">
        <v>100</v>
      </c>
      <c r="AZ1618" s="2">
        <v>23.690300000000001</v>
      </c>
      <c r="BA1618" s="2">
        <v>5.21</v>
      </c>
      <c r="BB1618" s="2">
        <v>5.2</v>
      </c>
      <c r="BC1618" s="2">
        <v>100</v>
      </c>
      <c r="BD1618" s="2">
        <v>39.129100000000001</v>
      </c>
      <c r="BE1618" s="4"/>
      <c r="BF1618" s="4"/>
    </row>
    <row r="1619" spans="1:58" x14ac:dyDescent="0.2">
      <c r="A1619" s="29">
        <v>1618</v>
      </c>
      <c r="B1619" s="7" t="s">
        <v>6</v>
      </c>
      <c r="C1619" s="3">
        <v>39977</v>
      </c>
      <c r="D1619" s="4" t="s">
        <v>3</v>
      </c>
      <c r="E1619" s="4" t="s">
        <v>166</v>
      </c>
      <c r="F1619" s="5" t="s">
        <v>193</v>
      </c>
      <c r="G1619" s="6">
        <v>0.90694444444444444</v>
      </c>
      <c r="H1619" s="6">
        <v>0.90763888888888899</v>
      </c>
      <c r="I1619" s="85">
        <f t="shared" si="25"/>
        <v>1.0000000000001563</v>
      </c>
      <c r="J1619" s="86">
        <f>I1619*Segmentos!$D$7*(AH1619%)*IF(ISNUMBER(AI1619),AI1619%,0)</f>
        <v>32000.000000005002</v>
      </c>
      <c r="K1619" s="86">
        <f>I1619*Segmentos!$D$7*(AL1619%)*IF(ISNUMBER(AM1619),AM1619%,0)</f>
        <v>23600.000000003689</v>
      </c>
      <c r="L1619" s="4"/>
      <c r="M1619" s="2">
        <v>6.89</v>
      </c>
      <c r="N1619" s="2">
        <v>6.9</v>
      </c>
      <c r="O1619" s="2">
        <v>100</v>
      </c>
      <c r="P1619" s="2">
        <v>89.476100000000002</v>
      </c>
      <c r="Q1619" s="2">
        <v>1.33</v>
      </c>
      <c r="R1619" s="2">
        <v>1.3</v>
      </c>
      <c r="S1619" s="2">
        <v>100</v>
      </c>
      <c r="T1619" s="2">
        <v>2.8754</v>
      </c>
      <c r="U1619" s="2">
        <v>5.4</v>
      </c>
      <c r="V1619" s="2">
        <v>5.4</v>
      </c>
      <c r="W1619" s="2">
        <v>100</v>
      </c>
      <c r="X1619" s="2">
        <v>14.709199999999999</v>
      </c>
      <c r="Y1619" s="2">
        <v>7.34</v>
      </c>
      <c r="Z1619" s="2">
        <v>7.3</v>
      </c>
      <c r="AA1619" s="2">
        <v>100</v>
      </c>
      <c r="AB1619" s="2">
        <v>28.171099999999999</v>
      </c>
      <c r="AC1619" s="2">
        <v>10.25</v>
      </c>
      <c r="AD1619" s="2">
        <v>10.3</v>
      </c>
      <c r="AE1619" s="2">
        <v>100</v>
      </c>
      <c r="AF1619" s="2">
        <v>43.720300000000002</v>
      </c>
      <c r="AG1619" s="2">
        <v>8.0299999999999994</v>
      </c>
      <c r="AH1619" s="22">
        <v>8</v>
      </c>
      <c r="AI1619" s="22">
        <v>100</v>
      </c>
      <c r="AJ1619" s="22">
        <v>49.482500000000002</v>
      </c>
      <c r="AK1619" s="18">
        <v>5.86</v>
      </c>
      <c r="AL1619" s="18">
        <v>5.9</v>
      </c>
      <c r="AM1619" s="18">
        <v>100</v>
      </c>
      <c r="AN1619" s="2">
        <v>39.993600000000001</v>
      </c>
      <c r="AO1619" s="2">
        <v>2.72</v>
      </c>
      <c r="AP1619" s="2">
        <v>2.7</v>
      </c>
      <c r="AQ1619" s="2">
        <v>100</v>
      </c>
      <c r="AR1619" s="2">
        <v>3.8565</v>
      </c>
      <c r="AS1619" s="2">
        <v>6.42</v>
      </c>
      <c r="AT1619" s="2">
        <v>6.4</v>
      </c>
      <c r="AU1619" s="2">
        <v>100</v>
      </c>
      <c r="AV1619" s="2">
        <v>18.361899999999999</v>
      </c>
      <c r="AW1619" s="2">
        <v>7.91</v>
      </c>
      <c r="AX1619" s="2">
        <v>7.9</v>
      </c>
      <c r="AY1619" s="2">
        <v>100</v>
      </c>
      <c r="AZ1619" s="2">
        <v>29.5535</v>
      </c>
      <c r="BA1619" s="2">
        <v>7.58</v>
      </c>
      <c r="BB1619" s="2">
        <v>7.6</v>
      </c>
      <c r="BC1619" s="2">
        <v>100</v>
      </c>
      <c r="BD1619" s="2">
        <v>37.704099999999997</v>
      </c>
      <c r="BE1619" s="4"/>
      <c r="BF1619" s="4"/>
    </row>
    <row r="1620" spans="1:58" x14ac:dyDescent="0.2">
      <c r="A1620" s="29">
        <v>1619</v>
      </c>
      <c r="B1620" s="7" t="s">
        <v>31</v>
      </c>
      <c r="C1620" s="3">
        <v>39977</v>
      </c>
      <c r="D1620" s="4" t="s">
        <v>28</v>
      </c>
      <c r="E1620" s="4" t="s">
        <v>166</v>
      </c>
      <c r="F1620" s="5" t="s">
        <v>193</v>
      </c>
      <c r="G1620" s="6">
        <v>0.91388888888888886</v>
      </c>
      <c r="H1620" s="6">
        <v>0.91736111111111107</v>
      </c>
      <c r="I1620" s="85">
        <f t="shared" si="25"/>
        <v>4.9999999999999822</v>
      </c>
      <c r="J1620" s="86">
        <f>I1620*Segmentos!$D$7*(AH1620%)*IF(ISNUMBER(AI1620),AI1620%,0)</f>
        <v>51429.999999999811</v>
      </c>
      <c r="K1620" s="86">
        <f>I1620*Segmentos!$D$7*(AL1620%)*IF(ISNUMBER(AM1620),AM1620%,0)</f>
        <v>66329.999999999753</v>
      </c>
      <c r="L1620" s="4"/>
      <c r="M1620" s="2">
        <v>2.97</v>
      </c>
      <c r="N1620" s="2">
        <v>4.0999999999999996</v>
      </c>
      <c r="O1620" s="2">
        <v>71.900000000000006</v>
      </c>
      <c r="P1620" s="2">
        <v>72.965999999999994</v>
      </c>
      <c r="Q1620" s="2">
        <v>1.82</v>
      </c>
      <c r="R1620" s="2">
        <v>2.2999999999999998</v>
      </c>
      <c r="S1620" s="2">
        <v>80.599999999999994</v>
      </c>
      <c r="T1620" s="2">
        <v>7.4638</v>
      </c>
      <c r="U1620" s="2">
        <v>3.45</v>
      </c>
      <c r="V1620" s="2">
        <v>4.5999999999999996</v>
      </c>
      <c r="W1620" s="2">
        <v>74.900000000000006</v>
      </c>
      <c r="X1620" s="2">
        <v>17.7666</v>
      </c>
      <c r="Y1620" s="2">
        <v>4.7300000000000004</v>
      </c>
      <c r="Z1620" s="2">
        <v>6.8</v>
      </c>
      <c r="AA1620" s="2">
        <v>69.5</v>
      </c>
      <c r="AB1620" s="2">
        <v>34.314500000000002</v>
      </c>
      <c r="AC1620" s="2">
        <v>1.66</v>
      </c>
      <c r="AD1620" s="2">
        <v>2.4</v>
      </c>
      <c r="AE1620" s="2">
        <v>70.400000000000006</v>
      </c>
      <c r="AF1620" s="2">
        <v>13.421200000000001</v>
      </c>
      <c r="AG1620" s="2">
        <v>2.56</v>
      </c>
      <c r="AH1620" s="22">
        <v>3.7</v>
      </c>
      <c r="AI1620" s="22">
        <v>69.5</v>
      </c>
      <c r="AJ1620" s="22">
        <v>29.803799999999999</v>
      </c>
      <c r="AK1620" s="18">
        <v>3.34</v>
      </c>
      <c r="AL1620" s="18">
        <v>4.5</v>
      </c>
      <c r="AM1620" s="18">
        <v>73.7</v>
      </c>
      <c r="AN1620" s="2">
        <v>43.162199999999999</v>
      </c>
      <c r="AO1620" s="2">
        <v>0.24</v>
      </c>
      <c r="AP1620" s="2">
        <v>0.4</v>
      </c>
      <c r="AQ1620" s="2">
        <v>65.7</v>
      </c>
      <c r="AR1620" s="2">
        <v>0.65739999999999998</v>
      </c>
      <c r="AS1620" s="2">
        <v>3.19</v>
      </c>
      <c r="AT1620" s="2">
        <v>4.3</v>
      </c>
      <c r="AU1620" s="2">
        <v>73.8</v>
      </c>
      <c r="AV1620" s="2">
        <v>17.270800000000001</v>
      </c>
      <c r="AW1620" s="2">
        <v>2.34</v>
      </c>
      <c r="AX1620" s="2">
        <v>3.5</v>
      </c>
      <c r="AY1620" s="2">
        <v>67.2</v>
      </c>
      <c r="AZ1620" s="2">
        <v>16.548400000000001</v>
      </c>
      <c r="BA1620" s="2">
        <v>4.09</v>
      </c>
      <c r="BB1620" s="2">
        <v>5.6</v>
      </c>
      <c r="BC1620" s="2">
        <v>73.400000000000006</v>
      </c>
      <c r="BD1620" s="2">
        <v>38.4893</v>
      </c>
      <c r="BE1620" s="4"/>
      <c r="BF1620" s="4"/>
    </row>
    <row r="1621" spans="1:58" x14ac:dyDescent="0.2">
      <c r="A1621" s="29">
        <v>1620</v>
      </c>
      <c r="B1621" s="7" t="s">
        <v>62</v>
      </c>
      <c r="C1621" s="3">
        <v>39977</v>
      </c>
      <c r="D1621" s="4" t="s">
        <v>21</v>
      </c>
      <c r="E1621" s="4" t="s">
        <v>166</v>
      </c>
      <c r="F1621" s="5" t="s">
        <v>193</v>
      </c>
      <c r="G1621" s="6">
        <v>0.85555555555555562</v>
      </c>
      <c r="H1621" s="6">
        <v>0.87569444444444444</v>
      </c>
      <c r="I1621" s="85">
        <f t="shared" si="25"/>
        <v>28.999999999999897</v>
      </c>
      <c r="J1621" s="86">
        <f>I1621*Segmentos!$D$7*(AH1621%)*IF(ISNUMBER(AI1621),AI1621%,0)</f>
        <v>15996.399999999941</v>
      </c>
      <c r="K1621" s="86">
        <f>I1621*Segmentos!$D$7*(AL1621%)*IF(ISNUMBER(AM1621),AM1621%,0)</f>
        <v>1565.9999999999943</v>
      </c>
      <c r="L1621" s="4"/>
      <c r="M1621" s="2">
        <v>7.0000000000000007E-2</v>
      </c>
      <c r="N1621" s="2">
        <v>0.5</v>
      </c>
      <c r="O1621" s="2">
        <v>15</v>
      </c>
      <c r="P1621" s="2">
        <v>100</v>
      </c>
      <c r="Q1621" s="2">
        <v>0</v>
      </c>
      <c r="R1621" s="2">
        <v>0</v>
      </c>
      <c r="S1621" s="8" t="s">
        <v>577</v>
      </c>
      <c r="T1621" s="2">
        <v>0</v>
      </c>
      <c r="U1621" s="2">
        <v>0</v>
      </c>
      <c r="V1621" s="2">
        <v>0.1</v>
      </c>
      <c r="W1621" s="2">
        <v>3.4</v>
      </c>
      <c r="X1621" s="2">
        <v>1.1809000000000001</v>
      </c>
      <c r="Y1621" s="2">
        <v>0.12</v>
      </c>
      <c r="Z1621" s="2">
        <v>0.6</v>
      </c>
      <c r="AA1621" s="2">
        <v>22.3</v>
      </c>
      <c r="AB1621" s="2">
        <v>50.599299999999999</v>
      </c>
      <c r="AC1621" s="2">
        <v>0.11</v>
      </c>
      <c r="AD1621" s="2">
        <v>0.9</v>
      </c>
      <c r="AE1621" s="2">
        <v>11.9</v>
      </c>
      <c r="AF1621" s="2">
        <v>48.219799999999999</v>
      </c>
      <c r="AG1621" s="2">
        <v>0.14000000000000001</v>
      </c>
      <c r="AH1621" s="22">
        <v>0.7</v>
      </c>
      <c r="AI1621" s="22">
        <v>19.7</v>
      </c>
      <c r="AJ1621" s="22">
        <v>90.647999999999996</v>
      </c>
      <c r="AK1621" s="18">
        <v>0.01</v>
      </c>
      <c r="AL1621" s="18">
        <v>0.3</v>
      </c>
      <c r="AM1621" s="18">
        <v>4.5</v>
      </c>
      <c r="AN1621" s="2">
        <v>9.3520000000000003</v>
      </c>
      <c r="AO1621" s="2">
        <v>0.44</v>
      </c>
      <c r="AP1621" s="2">
        <v>1.6</v>
      </c>
      <c r="AQ1621" s="2">
        <v>27.9</v>
      </c>
      <c r="AR1621" s="2">
        <v>65.723600000000005</v>
      </c>
      <c r="AS1621" s="2">
        <v>0.01</v>
      </c>
      <c r="AT1621" s="2">
        <v>0.2</v>
      </c>
      <c r="AU1621" s="2">
        <v>6.9</v>
      </c>
      <c r="AV1621" s="2">
        <v>4.5134999999999996</v>
      </c>
      <c r="AW1621" s="2">
        <v>0.06</v>
      </c>
      <c r="AX1621" s="2">
        <v>0.7</v>
      </c>
      <c r="AY1621" s="2">
        <v>8.6999999999999993</v>
      </c>
      <c r="AZ1621" s="2">
        <v>22.713899999999999</v>
      </c>
      <c r="BA1621" s="2">
        <v>0.01</v>
      </c>
      <c r="BB1621" s="2">
        <v>0.2</v>
      </c>
      <c r="BC1621" s="2">
        <v>6.9</v>
      </c>
      <c r="BD1621" s="2">
        <v>7.0490000000000004</v>
      </c>
      <c r="BE1621" s="4"/>
      <c r="BF1621" s="4"/>
    </row>
    <row r="1622" spans="1:58" x14ac:dyDescent="0.2">
      <c r="A1622" s="29">
        <v>1621</v>
      </c>
      <c r="B1622" s="7" t="s">
        <v>37</v>
      </c>
      <c r="C1622" s="3">
        <v>39977</v>
      </c>
      <c r="D1622" s="4" t="s">
        <v>3</v>
      </c>
      <c r="E1622" s="4" t="s">
        <v>173</v>
      </c>
      <c r="F1622" s="5" t="s">
        <v>193</v>
      </c>
      <c r="G1622" s="6">
        <v>0.9159722222222223</v>
      </c>
      <c r="H1622" s="6">
        <v>0.91666666666666663</v>
      </c>
      <c r="I1622" s="85">
        <f t="shared" si="25"/>
        <v>0.99999999999983658</v>
      </c>
      <c r="J1622" s="86">
        <f>I1622*Segmentos!$D$7*(AH1622%)*IF(ISNUMBER(AI1622),AI1622%,0)</f>
        <v>26399.999999995685</v>
      </c>
      <c r="K1622" s="86">
        <f>I1622*Segmentos!$D$7*(AL1622%)*IF(ISNUMBER(AM1622),AM1622%,0)</f>
        <v>20399.999999996664</v>
      </c>
      <c r="L1622" s="4"/>
      <c r="M1622" s="2">
        <v>5.82</v>
      </c>
      <c r="N1622" s="2">
        <v>5.8</v>
      </c>
      <c r="O1622" s="2">
        <v>100</v>
      </c>
      <c r="P1622" s="2">
        <v>88.311300000000003</v>
      </c>
      <c r="Q1622" s="2">
        <v>1.67</v>
      </c>
      <c r="R1622" s="2">
        <v>1.7</v>
      </c>
      <c r="S1622" s="2">
        <v>100</v>
      </c>
      <c r="T1622" s="2">
        <v>4.2236000000000002</v>
      </c>
      <c r="U1622" s="2">
        <v>4.0999999999999996</v>
      </c>
      <c r="V1622" s="2">
        <v>4.0999999999999996</v>
      </c>
      <c r="W1622" s="2">
        <v>100</v>
      </c>
      <c r="X1622" s="2">
        <v>13.0419</v>
      </c>
      <c r="Y1622" s="2">
        <v>7.58</v>
      </c>
      <c r="Z1622" s="2">
        <v>7.6</v>
      </c>
      <c r="AA1622" s="2">
        <v>100</v>
      </c>
      <c r="AB1622" s="2">
        <v>33.9495</v>
      </c>
      <c r="AC1622" s="2">
        <v>7.45</v>
      </c>
      <c r="AD1622" s="2">
        <v>7.4</v>
      </c>
      <c r="AE1622" s="2">
        <v>100</v>
      </c>
      <c r="AF1622" s="2">
        <v>37.096200000000003</v>
      </c>
      <c r="AG1622" s="2">
        <v>6.62</v>
      </c>
      <c r="AH1622" s="22">
        <v>6.6</v>
      </c>
      <c r="AI1622" s="22">
        <v>100</v>
      </c>
      <c r="AJ1622" s="22">
        <v>47.6372</v>
      </c>
      <c r="AK1622" s="18">
        <v>5.0999999999999996</v>
      </c>
      <c r="AL1622" s="18">
        <v>5.0999999999999996</v>
      </c>
      <c r="AM1622" s="18">
        <v>100</v>
      </c>
      <c r="AN1622" s="2">
        <v>40.674100000000003</v>
      </c>
      <c r="AO1622" s="2">
        <v>2.96</v>
      </c>
      <c r="AP1622" s="2">
        <v>3</v>
      </c>
      <c r="AQ1622" s="2">
        <v>100</v>
      </c>
      <c r="AR1622" s="2">
        <v>4.9048999999999996</v>
      </c>
      <c r="AS1622" s="2">
        <v>5.75</v>
      </c>
      <c r="AT1622" s="2">
        <v>5.8</v>
      </c>
      <c r="AU1622" s="2">
        <v>100</v>
      </c>
      <c r="AV1622" s="2">
        <v>19.2362</v>
      </c>
      <c r="AW1622" s="2">
        <v>9.11</v>
      </c>
      <c r="AX1622" s="2">
        <v>9.1</v>
      </c>
      <c r="AY1622" s="2">
        <v>100</v>
      </c>
      <c r="AZ1622" s="2">
        <v>39.7667</v>
      </c>
      <c r="BA1622" s="2">
        <v>4.2</v>
      </c>
      <c r="BB1622" s="2">
        <v>4.2</v>
      </c>
      <c r="BC1622" s="2">
        <v>100</v>
      </c>
      <c r="BD1622" s="2">
        <v>24.403500000000001</v>
      </c>
      <c r="BE1622" s="4"/>
      <c r="BF1622" s="4"/>
    </row>
    <row r="1623" spans="1:58" x14ac:dyDescent="0.2">
      <c r="A1623" s="29">
        <v>1622</v>
      </c>
      <c r="B1623" s="7" t="s">
        <v>37</v>
      </c>
      <c r="C1623" s="3">
        <v>39977</v>
      </c>
      <c r="D1623" s="4" t="s">
        <v>21</v>
      </c>
      <c r="E1623" s="4" t="s">
        <v>173</v>
      </c>
      <c r="F1623" s="5" t="s">
        <v>193</v>
      </c>
      <c r="G1623" s="6">
        <v>0.92291666666666661</v>
      </c>
      <c r="H1623" s="6">
        <v>0.92361111111111116</v>
      </c>
      <c r="I1623" s="85">
        <f t="shared" si="25"/>
        <v>1.0000000000001563</v>
      </c>
      <c r="J1623" s="86">
        <f>I1623*Segmentos!$D$7*(AH1623%)*IF(ISNUMBER(AI1623),AI1623%,0)</f>
        <v>4000.0000000006253</v>
      </c>
      <c r="K1623" s="86">
        <f>I1623*Segmentos!$D$7*(AL1623%)*IF(ISNUMBER(AM1623),AM1623%,0)</f>
        <v>2800.0000000004375</v>
      </c>
      <c r="L1623" s="4"/>
      <c r="M1623" s="2">
        <v>0.85</v>
      </c>
      <c r="N1623" s="2">
        <v>0.8</v>
      </c>
      <c r="O1623" s="2">
        <v>100</v>
      </c>
      <c r="P1623" s="2">
        <v>88.412199999999999</v>
      </c>
      <c r="Q1623" s="2">
        <v>0</v>
      </c>
      <c r="R1623" s="2">
        <v>0</v>
      </c>
      <c r="S1623" s="8" t="s">
        <v>577</v>
      </c>
      <c r="T1623" s="2">
        <v>0</v>
      </c>
      <c r="U1623" s="2">
        <v>0</v>
      </c>
      <c r="V1623" s="2">
        <v>0</v>
      </c>
      <c r="W1623" s="8" t="s">
        <v>577</v>
      </c>
      <c r="X1623" s="2">
        <v>0</v>
      </c>
      <c r="Y1623" s="2">
        <v>0.91</v>
      </c>
      <c r="Z1623" s="2">
        <v>0.9</v>
      </c>
      <c r="AA1623" s="2">
        <v>100</v>
      </c>
      <c r="AB1623" s="2">
        <v>28.052399999999999</v>
      </c>
      <c r="AC1623" s="2">
        <v>1.77</v>
      </c>
      <c r="AD1623" s="2">
        <v>1.8</v>
      </c>
      <c r="AE1623" s="2">
        <v>100</v>
      </c>
      <c r="AF1623" s="2">
        <v>60.3598</v>
      </c>
      <c r="AG1623" s="2">
        <v>0.97</v>
      </c>
      <c r="AH1623" s="22">
        <v>1</v>
      </c>
      <c r="AI1623" s="22">
        <v>100</v>
      </c>
      <c r="AJ1623" s="22">
        <v>47.835799999999999</v>
      </c>
      <c r="AK1623" s="18">
        <v>0.74</v>
      </c>
      <c r="AL1623" s="18">
        <v>0.7</v>
      </c>
      <c r="AM1623" s="18">
        <v>100</v>
      </c>
      <c r="AN1623" s="2">
        <v>40.5764</v>
      </c>
      <c r="AO1623" s="2">
        <v>0.2</v>
      </c>
      <c r="AP1623" s="2">
        <v>0.2</v>
      </c>
      <c r="AQ1623" s="2">
        <v>100</v>
      </c>
      <c r="AR1623" s="2">
        <v>2.2744</v>
      </c>
      <c r="AS1623" s="2">
        <v>0.16</v>
      </c>
      <c r="AT1623" s="2">
        <v>0.2</v>
      </c>
      <c r="AU1623" s="2">
        <v>100</v>
      </c>
      <c r="AV1623" s="2">
        <v>3.6930000000000001</v>
      </c>
      <c r="AW1623" s="2">
        <v>0.43</v>
      </c>
      <c r="AX1623" s="2">
        <v>0.4</v>
      </c>
      <c r="AY1623" s="2">
        <v>100</v>
      </c>
      <c r="AZ1623" s="2">
        <v>12.8032</v>
      </c>
      <c r="BA1623" s="2">
        <v>1.75</v>
      </c>
      <c r="BB1623" s="2">
        <v>1.7</v>
      </c>
      <c r="BC1623" s="2">
        <v>100</v>
      </c>
      <c r="BD1623" s="2">
        <v>69.641599999999997</v>
      </c>
      <c r="BE1623" s="4"/>
      <c r="BF1623" s="4"/>
    </row>
    <row r="1624" spans="1:58" x14ac:dyDescent="0.2">
      <c r="A1624" s="29">
        <v>1623</v>
      </c>
      <c r="B1624" s="7" t="s">
        <v>60</v>
      </c>
      <c r="C1624" s="3">
        <v>39977</v>
      </c>
      <c r="D1624" s="4" t="s">
        <v>17</v>
      </c>
      <c r="E1624" s="4" t="s">
        <v>169</v>
      </c>
      <c r="F1624" s="5" t="s">
        <v>193</v>
      </c>
      <c r="G1624" s="6">
        <v>0.87569444444444444</v>
      </c>
      <c r="H1624" s="6">
        <v>0.9145833333333333</v>
      </c>
      <c r="I1624" s="85">
        <f t="shared" si="25"/>
        <v>55.999999999999957</v>
      </c>
      <c r="J1624" s="86">
        <f>I1624*Segmentos!$D$7*(AH1624%)*IF(ISNUMBER(AI1624),AI1624%,0)</f>
        <v>41932.799999999967</v>
      </c>
      <c r="K1624" s="86">
        <f>I1624*Segmentos!$D$7*(AL1624%)*IF(ISNUMBER(AM1624),AM1624%,0)</f>
        <v>25804.799999999981</v>
      </c>
      <c r="L1624" s="4" t="s">
        <v>395</v>
      </c>
      <c r="M1624" s="2">
        <v>0.15</v>
      </c>
      <c r="N1624" s="2">
        <v>1.1000000000000001</v>
      </c>
      <c r="O1624" s="2">
        <v>14.4</v>
      </c>
      <c r="P1624" s="2">
        <v>90.409099999999995</v>
      </c>
      <c r="Q1624" s="2">
        <v>0.02</v>
      </c>
      <c r="R1624" s="2">
        <v>0.4</v>
      </c>
      <c r="S1624" s="2">
        <v>5.4</v>
      </c>
      <c r="T1624" s="2">
        <v>1.9118999999999999</v>
      </c>
      <c r="U1624" s="2">
        <v>0</v>
      </c>
      <c r="V1624" s="2">
        <v>0.2</v>
      </c>
      <c r="W1624" s="2">
        <v>1.8</v>
      </c>
      <c r="X1624" s="2">
        <v>0.44190000000000002</v>
      </c>
      <c r="Y1624" s="2">
        <v>0.26</v>
      </c>
      <c r="Z1624" s="2">
        <v>1.7</v>
      </c>
      <c r="AA1624" s="2">
        <v>15.8</v>
      </c>
      <c r="AB1624" s="2">
        <v>46.361400000000003</v>
      </c>
      <c r="AC1624" s="2">
        <v>0.21</v>
      </c>
      <c r="AD1624" s="2">
        <v>1.4</v>
      </c>
      <c r="AE1624" s="2">
        <v>15.1</v>
      </c>
      <c r="AF1624" s="2">
        <v>41.693800000000003</v>
      </c>
      <c r="AG1624" s="2">
        <v>0.19</v>
      </c>
      <c r="AH1624" s="22">
        <v>1.2</v>
      </c>
      <c r="AI1624" s="22">
        <v>15.6</v>
      </c>
      <c r="AJ1624" s="22">
        <v>54.815100000000001</v>
      </c>
      <c r="AK1624" s="18">
        <v>0.11</v>
      </c>
      <c r="AL1624" s="18">
        <v>0.9</v>
      </c>
      <c r="AM1624" s="18">
        <v>12.8</v>
      </c>
      <c r="AN1624" s="2">
        <v>35.593899999999998</v>
      </c>
      <c r="AO1624" s="2">
        <v>0.12</v>
      </c>
      <c r="AP1624" s="2">
        <v>0.6</v>
      </c>
      <c r="AQ1624" s="2">
        <v>20.3</v>
      </c>
      <c r="AR1624" s="2">
        <v>7.8038999999999996</v>
      </c>
      <c r="AS1624" s="2">
        <v>0.1</v>
      </c>
      <c r="AT1624" s="2">
        <v>0.9</v>
      </c>
      <c r="AU1624" s="2">
        <v>10.4</v>
      </c>
      <c r="AV1624" s="2">
        <v>12.683400000000001</v>
      </c>
      <c r="AW1624" s="2">
        <v>0.1</v>
      </c>
      <c r="AX1624" s="2">
        <v>0.8</v>
      </c>
      <c r="AY1624" s="2">
        <v>11.5</v>
      </c>
      <c r="AZ1624" s="2">
        <v>16.4132</v>
      </c>
      <c r="BA1624" s="2">
        <v>0.23</v>
      </c>
      <c r="BB1624" s="2">
        <v>1.4</v>
      </c>
      <c r="BC1624" s="2">
        <v>16.399999999999999</v>
      </c>
      <c r="BD1624" s="2">
        <v>53.508499999999998</v>
      </c>
      <c r="BE1624" s="4"/>
      <c r="BF1624" s="4"/>
    </row>
    <row r="1625" spans="1:58" x14ac:dyDescent="0.2">
      <c r="A1625" s="29">
        <v>1624</v>
      </c>
      <c r="B1625" s="7" t="s">
        <v>52</v>
      </c>
      <c r="C1625" s="3">
        <v>39977</v>
      </c>
      <c r="D1625" s="4" t="s">
        <v>0</v>
      </c>
      <c r="E1625" s="4" t="s">
        <v>177</v>
      </c>
      <c r="F1625" s="5" t="s">
        <v>193</v>
      </c>
      <c r="G1625" s="6">
        <v>0.91666666666666663</v>
      </c>
      <c r="H1625" s="6">
        <v>2.1527777777777781E-2</v>
      </c>
      <c r="I1625" s="85">
        <f t="shared" si="25"/>
        <v>151.00000000000006</v>
      </c>
      <c r="J1625" s="86">
        <f>I1625*Segmentos!$D$7*(AH1625%)*IF(ISNUMBER(AI1625),AI1625%,0)</f>
        <v>1887379.2000000011</v>
      </c>
      <c r="K1625" s="86">
        <f>I1625*Segmentos!$D$7*(AL1625%)*IF(ISNUMBER(AM1625),AM1625%,0)</f>
        <v>2803768.0000000014</v>
      </c>
      <c r="L1625" s="4"/>
      <c r="M1625" s="2">
        <v>3.92</v>
      </c>
      <c r="N1625" s="2">
        <v>21.8</v>
      </c>
      <c r="O1625" s="2">
        <v>17.899999999999999</v>
      </c>
      <c r="P1625" s="2">
        <v>89.814999999999998</v>
      </c>
      <c r="Q1625" s="2">
        <v>2.96</v>
      </c>
      <c r="R1625" s="2">
        <v>17.899999999999999</v>
      </c>
      <c r="S1625" s="2">
        <v>16.600000000000001</v>
      </c>
      <c r="T1625" s="2">
        <v>11.3409</v>
      </c>
      <c r="U1625" s="2">
        <v>1.83</v>
      </c>
      <c r="V1625" s="2">
        <v>19.7</v>
      </c>
      <c r="W1625" s="2">
        <v>9.3000000000000007</v>
      </c>
      <c r="X1625" s="2">
        <v>8.7763000000000009</v>
      </c>
      <c r="Y1625" s="2">
        <v>2.38</v>
      </c>
      <c r="Z1625" s="2">
        <v>20.6</v>
      </c>
      <c r="AA1625" s="2">
        <v>11.6</v>
      </c>
      <c r="AB1625" s="2">
        <v>16.141200000000001</v>
      </c>
      <c r="AC1625" s="2">
        <v>7.11</v>
      </c>
      <c r="AD1625" s="2">
        <v>26.4</v>
      </c>
      <c r="AE1625" s="2">
        <v>27</v>
      </c>
      <c r="AF1625" s="2">
        <v>53.5565</v>
      </c>
      <c r="AG1625" s="2">
        <v>3.11</v>
      </c>
      <c r="AH1625" s="22">
        <v>21.7</v>
      </c>
      <c r="AI1625" s="22">
        <v>14.4</v>
      </c>
      <c r="AJ1625" s="22">
        <v>33.845599999999997</v>
      </c>
      <c r="AK1625" s="18">
        <v>4.6399999999999997</v>
      </c>
      <c r="AL1625" s="18">
        <v>22</v>
      </c>
      <c r="AM1625" s="18">
        <v>21.1</v>
      </c>
      <c r="AN1625" s="2">
        <v>55.969499999999996</v>
      </c>
      <c r="AO1625" s="2">
        <v>2.73</v>
      </c>
      <c r="AP1625" s="2">
        <v>15.1</v>
      </c>
      <c r="AQ1625" s="2">
        <v>18</v>
      </c>
      <c r="AR1625" s="2">
        <v>6.8371000000000004</v>
      </c>
      <c r="AS1625" s="2">
        <v>4.68</v>
      </c>
      <c r="AT1625" s="2">
        <v>22.9</v>
      </c>
      <c r="AU1625" s="2">
        <v>20.399999999999999</v>
      </c>
      <c r="AV1625" s="2">
        <v>23.638200000000001</v>
      </c>
      <c r="AW1625" s="2">
        <v>4.71</v>
      </c>
      <c r="AX1625" s="2">
        <v>22.6</v>
      </c>
      <c r="AY1625" s="2">
        <v>20.9</v>
      </c>
      <c r="AZ1625" s="2">
        <v>31.072800000000001</v>
      </c>
      <c r="BA1625" s="2">
        <v>3.22</v>
      </c>
      <c r="BB1625" s="2">
        <v>22.5</v>
      </c>
      <c r="BC1625" s="2">
        <v>14.3</v>
      </c>
      <c r="BD1625" s="2">
        <v>28.2669</v>
      </c>
      <c r="BE1625" s="4"/>
      <c r="BF1625" s="4"/>
    </row>
    <row r="1626" spans="1:58" x14ac:dyDescent="0.2">
      <c r="A1626" s="29">
        <v>1625</v>
      </c>
      <c r="B1626" s="7" t="s">
        <v>115</v>
      </c>
      <c r="C1626" s="3">
        <v>39977</v>
      </c>
      <c r="D1626" s="4" t="s">
        <v>17</v>
      </c>
      <c r="E1626" s="4" t="s">
        <v>169</v>
      </c>
      <c r="F1626" s="5" t="s">
        <v>193</v>
      </c>
      <c r="G1626" s="6">
        <v>0.83472222222222225</v>
      </c>
      <c r="H1626" s="6">
        <v>0.87569444444444444</v>
      </c>
      <c r="I1626" s="85">
        <f t="shared" si="25"/>
        <v>58.99999999999995</v>
      </c>
      <c r="J1626" s="86">
        <f>I1626*Segmentos!$D$7*(AH1626%)*IF(ISNUMBER(AI1626),AI1626%,0)</f>
        <v>116749.19999999992</v>
      </c>
      <c r="K1626" s="86">
        <f>I1626*Segmentos!$D$7*(AL1626%)*IF(ISNUMBER(AM1626),AM1626%,0)</f>
        <v>77525.999999999942</v>
      </c>
      <c r="L1626" s="4"/>
      <c r="M1626" s="2">
        <v>0.41</v>
      </c>
      <c r="N1626" s="2">
        <v>1.3</v>
      </c>
      <c r="O1626" s="2">
        <v>31.8</v>
      </c>
      <c r="P1626" s="2">
        <v>80.960400000000007</v>
      </c>
      <c r="Q1626" s="2">
        <v>0.02</v>
      </c>
      <c r="R1626" s="2">
        <v>0.3</v>
      </c>
      <c r="S1626" s="2">
        <v>6.8</v>
      </c>
      <c r="T1626" s="2">
        <v>0.74780000000000002</v>
      </c>
      <c r="U1626" s="2">
        <v>0.17</v>
      </c>
      <c r="V1626" s="2">
        <v>0.9</v>
      </c>
      <c r="W1626" s="2">
        <v>19.3</v>
      </c>
      <c r="X1626" s="2">
        <v>7.1031000000000004</v>
      </c>
      <c r="Y1626" s="2">
        <v>0.51</v>
      </c>
      <c r="Z1626" s="2">
        <v>1.6</v>
      </c>
      <c r="AA1626" s="2">
        <v>31.8</v>
      </c>
      <c r="AB1626" s="2">
        <v>29.929200000000002</v>
      </c>
      <c r="AC1626" s="2">
        <v>0.66</v>
      </c>
      <c r="AD1626" s="2">
        <v>1.7</v>
      </c>
      <c r="AE1626" s="2">
        <v>38.4</v>
      </c>
      <c r="AF1626" s="2">
        <v>43.180300000000003</v>
      </c>
      <c r="AG1626" s="2">
        <v>0.5</v>
      </c>
      <c r="AH1626" s="22">
        <v>1.7</v>
      </c>
      <c r="AI1626" s="22">
        <v>29.1</v>
      </c>
      <c r="AJ1626" s="22">
        <v>46.901600000000002</v>
      </c>
      <c r="AK1626" s="18">
        <v>0.33</v>
      </c>
      <c r="AL1626" s="18">
        <v>0.9</v>
      </c>
      <c r="AM1626" s="18">
        <v>36.5</v>
      </c>
      <c r="AN1626" s="2">
        <v>34.058799999999998</v>
      </c>
      <c r="AO1626" s="2">
        <v>0.01</v>
      </c>
      <c r="AP1626" s="2">
        <v>0.5</v>
      </c>
      <c r="AQ1626" s="2">
        <v>2.5</v>
      </c>
      <c r="AR1626" s="2">
        <v>0.28889999999999999</v>
      </c>
      <c r="AS1626" s="2">
        <v>0.37</v>
      </c>
      <c r="AT1626" s="2">
        <v>1.3</v>
      </c>
      <c r="AU1626" s="2">
        <v>28.3</v>
      </c>
      <c r="AV1626" s="2">
        <v>16.2057</v>
      </c>
      <c r="AW1626" s="2">
        <v>0.15</v>
      </c>
      <c r="AX1626" s="2">
        <v>0.9</v>
      </c>
      <c r="AY1626" s="2">
        <v>16.600000000000001</v>
      </c>
      <c r="AZ1626" s="2">
        <v>8.5980000000000008</v>
      </c>
      <c r="BA1626" s="2">
        <v>0.74</v>
      </c>
      <c r="BB1626" s="2">
        <v>1.8</v>
      </c>
      <c r="BC1626" s="2">
        <v>41.7</v>
      </c>
      <c r="BD1626" s="2">
        <v>55.867800000000003</v>
      </c>
      <c r="BE1626" s="4"/>
      <c r="BF1626" s="4"/>
    </row>
    <row r="1627" spans="1:58" x14ac:dyDescent="0.2">
      <c r="A1627" s="29">
        <v>1626</v>
      </c>
      <c r="B1627" s="7" t="s">
        <v>58</v>
      </c>
      <c r="C1627" s="3">
        <v>39977</v>
      </c>
      <c r="D1627" s="4" t="s">
        <v>8</v>
      </c>
      <c r="E1627" s="4" t="s">
        <v>182</v>
      </c>
      <c r="F1627" s="5" t="s">
        <v>193</v>
      </c>
      <c r="G1627" s="6">
        <v>0.91736111111111107</v>
      </c>
      <c r="H1627" s="6">
        <v>2.6388888888888889E-2</v>
      </c>
      <c r="I1627" s="85">
        <f t="shared" si="25"/>
        <v>157.00000000000006</v>
      </c>
      <c r="J1627" s="86">
        <f>I1627*Segmentos!$D$7*(AH1627%)*IF(ISNUMBER(AI1627),AI1627%,0)</f>
        <v>2339928.0000000005</v>
      </c>
      <c r="K1627" s="86">
        <f>I1627*Segmentos!$D$7*(AL1627%)*IF(ISNUMBER(AM1627),AM1627%,0)</f>
        <v>3974674.8000000007</v>
      </c>
      <c r="L1627" s="4"/>
      <c r="M1627" s="2">
        <v>5.0999999999999996</v>
      </c>
      <c r="N1627" s="2">
        <v>20.100000000000001</v>
      </c>
      <c r="O1627" s="2">
        <v>25.4</v>
      </c>
      <c r="P1627" s="2">
        <v>77.520799999999994</v>
      </c>
      <c r="Q1627" s="2">
        <v>3.38</v>
      </c>
      <c r="R1627" s="2">
        <v>14</v>
      </c>
      <c r="S1627" s="2">
        <v>24.2</v>
      </c>
      <c r="T1627" s="2">
        <v>8.5719999999999992</v>
      </c>
      <c r="U1627" s="2">
        <v>3.26</v>
      </c>
      <c r="V1627" s="2">
        <v>16.8</v>
      </c>
      <c r="W1627" s="2">
        <v>19.399999999999999</v>
      </c>
      <c r="X1627" s="2">
        <v>10.387</v>
      </c>
      <c r="Y1627" s="2">
        <v>3.11</v>
      </c>
      <c r="Z1627" s="2">
        <v>17.899999999999999</v>
      </c>
      <c r="AA1627" s="2">
        <v>17.3</v>
      </c>
      <c r="AB1627" s="2">
        <v>13.9696</v>
      </c>
      <c r="AC1627" s="2">
        <v>8.94</v>
      </c>
      <c r="AD1627" s="2">
        <v>27.2</v>
      </c>
      <c r="AE1627" s="2">
        <v>32.9</v>
      </c>
      <c r="AF1627" s="2">
        <v>44.592300000000002</v>
      </c>
      <c r="AG1627" s="2">
        <v>3.74</v>
      </c>
      <c r="AH1627" s="22">
        <v>18</v>
      </c>
      <c r="AI1627" s="22">
        <v>20.7</v>
      </c>
      <c r="AJ1627" s="22">
        <v>26.983000000000001</v>
      </c>
      <c r="AK1627" s="18">
        <v>6.33</v>
      </c>
      <c r="AL1627" s="18">
        <v>21.9</v>
      </c>
      <c r="AM1627" s="18">
        <v>28.9</v>
      </c>
      <c r="AN1627" s="2">
        <v>50.537799999999997</v>
      </c>
      <c r="AO1627" s="2">
        <v>0.91</v>
      </c>
      <c r="AP1627" s="2">
        <v>10.5</v>
      </c>
      <c r="AQ1627" s="2">
        <v>8.6999999999999993</v>
      </c>
      <c r="AR1627" s="2">
        <v>1.5170999999999999</v>
      </c>
      <c r="AS1627" s="2">
        <v>2.8</v>
      </c>
      <c r="AT1627" s="2">
        <v>17.2</v>
      </c>
      <c r="AU1627" s="2">
        <v>16.3</v>
      </c>
      <c r="AV1627" s="2">
        <v>9.3795999999999999</v>
      </c>
      <c r="AW1627" s="2">
        <v>4.3600000000000003</v>
      </c>
      <c r="AX1627" s="2">
        <v>20</v>
      </c>
      <c r="AY1627" s="2">
        <v>21.8</v>
      </c>
      <c r="AZ1627" s="2">
        <v>19.061800000000002</v>
      </c>
      <c r="BA1627" s="2">
        <v>8.17</v>
      </c>
      <c r="BB1627" s="2">
        <v>24.5</v>
      </c>
      <c r="BC1627" s="2">
        <v>33.299999999999997</v>
      </c>
      <c r="BD1627" s="2">
        <v>47.562199999999997</v>
      </c>
      <c r="BE1627" s="4"/>
      <c r="BF1627" s="4"/>
    </row>
    <row r="1628" spans="1:58" x14ac:dyDescent="0.2">
      <c r="A1628" s="29">
        <v>1627</v>
      </c>
      <c r="B1628" s="7" t="s">
        <v>61</v>
      </c>
      <c r="C1628" s="3">
        <v>39977</v>
      </c>
      <c r="D1628" s="4" t="s">
        <v>17</v>
      </c>
      <c r="E1628" s="4" t="s">
        <v>169</v>
      </c>
      <c r="F1628" s="5" t="s">
        <v>193</v>
      </c>
      <c r="G1628" s="6">
        <v>0.9159722222222223</v>
      </c>
      <c r="H1628" s="6">
        <v>0.96388888888888891</v>
      </c>
      <c r="I1628" s="85">
        <f t="shared" si="25"/>
        <v>68.999999999999915</v>
      </c>
      <c r="J1628" s="86">
        <f>I1628*Segmentos!$D$7*(AH1628%)*IF(ISNUMBER(AI1628),AI1628%,0)</f>
        <v>66791.999999999927</v>
      </c>
      <c r="K1628" s="86">
        <f>I1628*Segmentos!$D$7*(AL1628%)*IF(ISNUMBER(AM1628),AM1628%,0)</f>
        <v>214948.79999999976</v>
      </c>
      <c r="L1628" s="4"/>
      <c r="M1628" s="2">
        <v>0.52</v>
      </c>
      <c r="N1628" s="2">
        <v>2.2000000000000002</v>
      </c>
      <c r="O1628" s="2">
        <v>23.7</v>
      </c>
      <c r="P1628" s="2">
        <v>95.276700000000005</v>
      </c>
      <c r="Q1628" s="2">
        <v>0.02</v>
      </c>
      <c r="R1628" s="2">
        <v>0.4</v>
      </c>
      <c r="S1628" s="2">
        <v>4.3</v>
      </c>
      <c r="T1628" s="2">
        <v>0.58379999999999999</v>
      </c>
      <c r="U1628" s="2">
        <v>0.05</v>
      </c>
      <c r="V1628" s="2">
        <v>0.6</v>
      </c>
      <c r="W1628" s="2">
        <v>9.1</v>
      </c>
      <c r="X1628" s="2">
        <v>2.0859000000000001</v>
      </c>
      <c r="Y1628" s="2">
        <v>0.71</v>
      </c>
      <c r="Z1628" s="2">
        <v>2</v>
      </c>
      <c r="AA1628" s="2">
        <v>34.5</v>
      </c>
      <c r="AB1628" s="2">
        <v>38.339500000000001</v>
      </c>
      <c r="AC1628" s="2">
        <v>0.9</v>
      </c>
      <c r="AD1628" s="2">
        <v>4.2</v>
      </c>
      <c r="AE1628" s="2">
        <v>21.3</v>
      </c>
      <c r="AF1628" s="2">
        <v>54.267499999999998</v>
      </c>
      <c r="AG1628" s="2">
        <v>0.24</v>
      </c>
      <c r="AH1628" s="22">
        <v>2.2000000000000002</v>
      </c>
      <c r="AI1628" s="22">
        <v>11</v>
      </c>
      <c r="AJ1628" s="22">
        <v>21.332799999999999</v>
      </c>
      <c r="AK1628" s="18">
        <v>0.77</v>
      </c>
      <c r="AL1628" s="18">
        <v>2.2000000000000002</v>
      </c>
      <c r="AM1628" s="18">
        <v>35.4</v>
      </c>
      <c r="AN1628" s="2">
        <v>73.943899999999999</v>
      </c>
      <c r="AO1628" s="2">
        <v>0.25</v>
      </c>
      <c r="AP1628" s="2">
        <v>1</v>
      </c>
      <c r="AQ1628" s="2">
        <v>25.8</v>
      </c>
      <c r="AR1628" s="2">
        <v>5.0129999999999999</v>
      </c>
      <c r="AS1628" s="2">
        <v>0.19</v>
      </c>
      <c r="AT1628" s="2">
        <v>1</v>
      </c>
      <c r="AU1628" s="2">
        <v>20</v>
      </c>
      <c r="AV1628" s="2">
        <v>7.8627000000000002</v>
      </c>
      <c r="AW1628" s="2">
        <v>0.99</v>
      </c>
      <c r="AX1628" s="2">
        <v>1.7</v>
      </c>
      <c r="AY1628" s="2">
        <v>57.3</v>
      </c>
      <c r="AZ1628" s="2">
        <v>52.263100000000001</v>
      </c>
      <c r="BA1628" s="2">
        <v>0.43</v>
      </c>
      <c r="BB1628" s="2">
        <v>3.6</v>
      </c>
      <c r="BC1628" s="2">
        <v>12</v>
      </c>
      <c r="BD1628" s="2">
        <v>30.137899999999998</v>
      </c>
      <c r="BE1628" s="4"/>
      <c r="BF1628" s="4"/>
    </row>
    <row r="1629" spans="1:58" x14ac:dyDescent="0.2">
      <c r="A1629" s="29">
        <v>1628</v>
      </c>
      <c r="B1629" s="7" t="s">
        <v>53</v>
      </c>
      <c r="C1629" s="3">
        <v>39977</v>
      </c>
      <c r="D1629" s="4" t="s">
        <v>3</v>
      </c>
      <c r="E1629" s="4" t="s">
        <v>178</v>
      </c>
      <c r="F1629" s="5" t="s">
        <v>193</v>
      </c>
      <c r="G1629" s="6">
        <v>0.79722222222222217</v>
      </c>
      <c r="H1629" s="6">
        <v>0.87430555555555556</v>
      </c>
      <c r="I1629" s="85">
        <f t="shared" si="25"/>
        <v>111.00000000000009</v>
      </c>
      <c r="J1629" s="86">
        <f>I1629*Segmentos!$D$7*(AH1629%)*IF(ISNUMBER(AI1629),AI1629%,0)</f>
        <v>1568030.4000000013</v>
      </c>
      <c r="K1629" s="86">
        <f>I1629*Segmentos!$D$7*(AL1629%)*IF(ISNUMBER(AM1629),AM1629%,0)</f>
        <v>442224.00000000041</v>
      </c>
      <c r="L1629" s="4"/>
      <c r="M1629" s="2">
        <v>2.21</v>
      </c>
      <c r="N1629" s="2">
        <v>8.4</v>
      </c>
      <c r="O1629" s="2">
        <v>26.4</v>
      </c>
      <c r="P1629" s="2">
        <v>72.103700000000003</v>
      </c>
      <c r="Q1629" s="2">
        <v>1.37</v>
      </c>
      <c r="R1629" s="2">
        <v>5.9</v>
      </c>
      <c r="S1629" s="2">
        <v>23.2</v>
      </c>
      <c r="T1629" s="2">
        <v>7.4478999999999997</v>
      </c>
      <c r="U1629" s="2">
        <v>2.95</v>
      </c>
      <c r="V1629" s="2">
        <v>9</v>
      </c>
      <c r="W1629" s="2">
        <v>32.9</v>
      </c>
      <c r="X1629" s="2">
        <v>20.209499999999998</v>
      </c>
      <c r="Y1629" s="2">
        <v>2.44</v>
      </c>
      <c r="Z1629" s="2">
        <v>9</v>
      </c>
      <c r="AA1629" s="2">
        <v>27</v>
      </c>
      <c r="AB1629" s="2">
        <v>23.498000000000001</v>
      </c>
      <c r="AC1629" s="2">
        <v>1.95</v>
      </c>
      <c r="AD1629" s="2">
        <v>8.6</v>
      </c>
      <c r="AE1629" s="2">
        <v>22.7</v>
      </c>
      <c r="AF1629" s="2">
        <v>20.948399999999999</v>
      </c>
      <c r="AG1629" s="2">
        <v>3.54</v>
      </c>
      <c r="AH1629" s="22">
        <v>10.9</v>
      </c>
      <c r="AI1629" s="22">
        <v>32.4</v>
      </c>
      <c r="AJ1629" s="22">
        <v>54.911499999999997</v>
      </c>
      <c r="AK1629" s="18">
        <v>1</v>
      </c>
      <c r="AL1629" s="18">
        <v>6</v>
      </c>
      <c r="AM1629" s="18">
        <v>16.600000000000001</v>
      </c>
      <c r="AN1629" s="2">
        <v>17.1922</v>
      </c>
      <c r="AO1629" s="2">
        <v>0.54</v>
      </c>
      <c r="AP1629" s="2">
        <v>4.5</v>
      </c>
      <c r="AQ1629" s="2">
        <v>12.1</v>
      </c>
      <c r="AR1629" s="2">
        <v>1.9373</v>
      </c>
      <c r="AS1629" s="2">
        <v>1.08</v>
      </c>
      <c r="AT1629" s="2">
        <v>6.3</v>
      </c>
      <c r="AU1629" s="2">
        <v>17</v>
      </c>
      <c r="AV1629" s="2">
        <v>7.7720000000000002</v>
      </c>
      <c r="AW1629" s="2">
        <v>1.98</v>
      </c>
      <c r="AX1629" s="2">
        <v>6.6</v>
      </c>
      <c r="AY1629" s="2">
        <v>30</v>
      </c>
      <c r="AZ1629" s="2">
        <v>18.544899999999998</v>
      </c>
      <c r="BA1629" s="2">
        <v>3.51</v>
      </c>
      <c r="BB1629" s="2">
        <v>12</v>
      </c>
      <c r="BC1629" s="2">
        <v>29.3</v>
      </c>
      <c r="BD1629" s="2">
        <v>43.849600000000002</v>
      </c>
      <c r="BE1629" s="4"/>
      <c r="BF1629" s="4"/>
    </row>
    <row r="1630" spans="1:58" x14ac:dyDescent="0.2">
      <c r="A1630" s="29">
        <v>1629</v>
      </c>
      <c r="B1630" s="7" t="s">
        <v>10</v>
      </c>
      <c r="C1630" s="3">
        <v>39977</v>
      </c>
      <c r="D1630" s="4" t="s">
        <v>8</v>
      </c>
      <c r="E1630" s="4" t="s">
        <v>164</v>
      </c>
      <c r="F1630" s="5" t="s">
        <v>193</v>
      </c>
      <c r="G1630" s="6">
        <v>0.87361111111111101</v>
      </c>
      <c r="H1630" s="6">
        <v>0.9145833333333333</v>
      </c>
      <c r="I1630" s="85">
        <f t="shared" si="25"/>
        <v>59.000000000000114</v>
      </c>
      <c r="J1630" s="86">
        <f>I1630*Segmentos!$D$7*(AH1630%)*IF(ISNUMBER(AI1630),AI1630%,0)</f>
        <v>995566.00000000198</v>
      </c>
      <c r="K1630" s="86">
        <f>I1630*Segmentos!$D$7*(AL1630%)*IF(ISNUMBER(AM1630),AM1630%,0)</f>
        <v>1491260.4000000027</v>
      </c>
      <c r="L1630" s="4"/>
      <c r="M1630" s="2">
        <v>5.33</v>
      </c>
      <c r="N1630" s="2">
        <v>14.8</v>
      </c>
      <c r="O1630" s="2">
        <v>35.9</v>
      </c>
      <c r="P1630" s="2">
        <v>84.2346</v>
      </c>
      <c r="Q1630" s="2">
        <v>3.12</v>
      </c>
      <c r="R1630" s="2">
        <v>5.4</v>
      </c>
      <c r="S1630" s="2">
        <v>57.6</v>
      </c>
      <c r="T1630" s="2">
        <v>8.2317</v>
      </c>
      <c r="U1630" s="2">
        <v>3.84</v>
      </c>
      <c r="V1630" s="2">
        <v>11.3</v>
      </c>
      <c r="W1630" s="2">
        <v>34.1</v>
      </c>
      <c r="X1630" s="2">
        <v>12.708600000000001</v>
      </c>
      <c r="Y1630" s="2">
        <v>5.42</v>
      </c>
      <c r="Z1630" s="2">
        <v>17</v>
      </c>
      <c r="AA1630" s="2">
        <v>31.9</v>
      </c>
      <c r="AB1630" s="2">
        <v>25.2758</v>
      </c>
      <c r="AC1630" s="2">
        <v>7.33</v>
      </c>
      <c r="AD1630" s="2">
        <v>20</v>
      </c>
      <c r="AE1630" s="2">
        <v>36.6</v>
      </c>
      <c r="AF1630" s="2">
        <v>38.018500000000003</v>
      </c>
      <c r="AG1630" s="2">
        <v>4.2300000000000004</v>
      </c>
      <c r="AH1630" s="22">
        <v>14.3</v>
      </c>
      <c r="AI1630" s="22">
        <v>29.5</v>
      </c>
      <c r="AJ1630" s="22">
        <v>31.6784</v>
      </c>
      <c r="AK1630" s="18">
        <v>6.33</v>
      </c>
      <c r="AL1630" s="18">
        <v>15.3</v>
      </c>
      <c r="AM1630" s="18">
        <v>41.3</v>
      </c>
      <c r="AN1630" s="2">
        <v>52.556100000000001</v>
      </c>
      <c r="AO1630" s="2">
        <v>2.34</v>
      </c>
      <c r="AP1630" s="2">
        <v>10.7</v>
      </c>
      <c r="AQ1630" s="2">
        <v>21.9</v>
      </c>
      <c r="AR1630" s="2">
        <v>4.0345000000000004</v>
      </c>
      <c r="AS1630" s="2">
        <v>5.61</v>
      </c>
      <c r="AT1630" s="2">
        <v>12.9</v>
      </c>
      <c r="AU1630" s="2">
        <v>43.3</v>
      </c>
      <c r="AV1630" s="2">
        <v>19.511500000000002</v>
      </c>
      <c r="AW1630" s="2">
        <v>3.77</v>
      </c>
      <c r="AX1630" s="2">
        <v>12.5</v>
      </c>
      <c r="AY1630" s="2">
        <v>30.2</v>
      </c>
      <c r="AZ1630" s="2">
        <v>17.139900000000001</v>
      </c>
      <c r="BA1630" s="2">
        <v>7.2</v>
      </c>
      <c r="BB1630" s="2">
        <v>18.899999999999999</v>
      </c>
      <c r="BC1630" s="2">
        <v>38.200000000000003</v>
      </c>
      <c r="BD1630" s="2">
        <v>43.548699999999997</v>
      </c>
      <c r="BE1630" s="4"/>
      <c r="BF1630" s="4"/>
    </row>
    <row r="1631" spans="1:58" x14ac:dyDescent="0.2">
      <c r="A1631" s="29">
        <v>1630</v>
      </c>
      <c r="B1631" s="7" t="s">
        <v>63</v>
      </c>
      <c r="C1631" s="3">
        <v>39977</v>
      </c>
      <c r="D1631" s="4" t="s">
        <v>21</v>
      </c>
      <c r="E1631" s="4" t="s">
        <v>170</v>
      </c>
      <c r="F1631" s="5" t="s">
        <v>193</v>
      </c>
      <c r="G1631" s="6">
        <v>0.87638888888888899</v>
      </c>
      <c r="H1631" s="6">
        <v>0.88541666666666663</v>
      </c>
      <c r="I1631" s="85">
        <f t="shared" si="25"/>
        <v>12.999999999999794</v>
      </c>
      <c r="J1631" s="86">
        <f>I1631*Segmentos!$D$7*(AH1631%)*IF(ISNUMBER(AI1631),AI1631%,0)</f>
        <v>5751.199999999908</v>
      </c>
      <c r="K1631" s="86">
        <f>I1631*Segmentos!$D$7*(AL1631%)*IF(ISNUMBER(AM1631),AM1631%,0)</f>
        <v>14081.599999999777</v>
      </c>
      <c r="L1631" s="4"/>
      <c r="M1631" s="2">
        <v>0.19</v>
      </c>
      <c r="N1631" s="2">
        <v>0.3</v>
      </c>
      <c r="O1631" s="2">
        <v>64</v>
      </c>
      <c r="P1631" s="2">
        <v>79.937399999999997</v>
      </c>
      <c r="Q1631" s="2">
        <v>0</v>
      </c>
      <c r="R1631" s="2">
        <v>0</v>
      </c>
      <c r="S1631" s="8" t="s">
        <v>577</v>
      </c>
      <c r="T1631" s="2">
        <v>0</v>
      </c>
      <c r="U1631" s="2">
        <v>0</v>
      </c>
      <c r="V1631" s="2">
        <v>0</v>
      </c>
      <c r="W1631" s="8" t="s">
        <v>577</v>
      </c>
      <c r="X1631" s="2">
        <v>0</v>
      </c>
      <c r="Y1631" s="2">
        <v>0.52</v>
      </c>
      <c r="Z1631" s="2">
        <v>0.6</v>
      </c>
      <c r="AA1631" s="2">
        <v>83</v>
      </c>
      <c r="AB1631" s="2">
        <v>63.97</v>
      </c>
      <c r="AC1631" s="2">
        <v>0.12</v>
      </c>
      <c r="AD1631" s="2">
        <v>0.3</v>
      </c>
      <c r="AE1631" s="2">
        <v>33.299999999999997</v>
      </c>
      <c r="AF1631" s="2">
        <v>15.9673</v>
      </c>
      <c r="AG1631" s="2">
        <v>0.1</v>
      </c>
      <c r="AH1631" s="22">
        <v>0.2</v>
      </c>
      <c r="AI1631" s="22">
        <v>55.3</v>
      </c>
      <c r="AJ1631" s="22">
        <v>20.5489</v>
      </c>
      <c r="AK1631" s="18">
        <v>0.27</v>
      </c>
      <c r="AL1631" s="18">
        <v>0.4</v>
      </c>
      <c r="AM1631" s="18">
        <v>67.7</v>
      </c>
      <c r="AN1631" s="2">
        <v>59.388500000000001</v>
      </c>
      <c r="AO1631" s="2">
        <v>0.45</v>
      </c>
      <c r="AP1631" s="2">
        <v>0.8</v>
      </c>
      <c r="AQ1631" s="2">
        <v>55.3</v>
      </c>
      <c r="AR1631" s="2">
        <v>20.5489</v>
      </c>
      <c r="AS1631" s="2">
        <v>0.05</v>
      </c>
      <c r="AT1631" s="2">
        <v>0.2</v>
      </c>
      <c r="AU1631" s="2">
        <v>23.1</v>
      </c>
      <c r="AV1631" s="2">
        <v>4.5995999999999997</v>
      </c>
      <c r="AW1631" s="2">
        <v>0.21</v>
      </c>
      <c r="AX1631" s="2">
        <v>0.2</v>
      </c>
      <c r="AY1631" s="2">
        <v>100</v>
      </c>
      <c r="AZ1631" s="2">
        <v>25.395</v>
      </c>
      <c r="BA1631" s="2">
        <v>0.18</v>
      </c>
      <c r="BB1631" s="2">
        <v>0.3</v>
      </c>
      <c r="BC1631" s="2">
        <v>69.2</v>
      </c>
      <c r="BD1631" s="2">
        <v>29.393899999999999</v>
      </c>
      <c r="BE1631" s="4"/>
      <c r="BF1631" s="4"/>
    </row>
    <row r="1632" spans="1:58" x14ac:dyDescent="0.2">
      <c r="A1632" s="29">
        <v>1631</v>
      </c>
      <c r="B1632" s="7" t="s">
        <v>85</v>
      </c>
      <c r="C1632" s="3">
        <v>39977</v>
      </c>
      <c r="D1632" s="4" t="s">
        <v>21</v>
      </c>
      <c r="E1632" s="4" t="s">
        <v>180</v>
      </c>
      <c r="F1632" s="5" t="s">
        <v>193</v>
      </c>
      <c r="G1632" s="6">
        <v>0.92361111111111116</v>
      </c>
      <c r="H1632" s="6">
        <v>0.93888888888888899</v>
      </c>
      <c r="I1632" s="85">
        <f t="shared" si="25"/>
        <v>22.000000000000082</v>
      </c>
      <c r="J1632" s="86">
        <f>I1632*Segmentos!$D$7*(AH1632%)*IF(ISNUMBER(AI1632),AI1632%,0)</f>
        <v>18700.000000000073</v>
      </c>
      <c r="K1632" s="86">
        <f>I1632*Segmentos!$D$7*(AL1632%)*IF(ISNUMBER(AM1632),AM1632%,0)</f>
        <v>26928.000000000098</v>
      </c>
      <c r="L1632" s="4"/>
      <c r="M1632" s="2">
        <v>0.26</v>
      </c>
      <c r="N1632" s="2">
        <v>1.6</v>
      </c>
      <c r="O1632" s="2">
        <v>16.399999999999999</v>
      </c>
      <c r="P1632" s="2">
        <v>82.531400000000005</v>
      </c>
      <c r="Q1632" s="2">
        <v>0.2</v>
      </c>
      <c r="R1632" s="2">
        <v>1.4</v>
      </c>
      <c r="S1632" s="2">
        <v>14.2</v>
      </c>
      <c r="T1632" s="2">
        <v>10.614699999999999</v>
      </c>
      <c r="U1632" s="2">
        <v>0.02</v>
      </c>
      <c r="V1632" s="2">
        <v>0.4</v>
      </c>
      <c r="W1632" s="2">
        <v>4.5</v>
      </c>
      <c r="X1632" s="2">
        <v>1.2283999999999999</v>
      </c>
      <c r="Y1632" s="2">
        <v>0.28999999999999998</v>
      </c>
      <c r="Z1632" s="2">
        <v>1.8</v>
      </c>
      <c r="AA1632" s="2">
        <v>16.100000000000001</v>
      </c>
      <c r="AB1632" s="2">
        <v>26.721299999999999</v>
      </c>
      <c r="AC1632" s="2">
        <v>0.43</v>
      </c>
      <c r="AD1632" s="2">
        <v>2.2999999999999998</v>
      </c>
      <c r="AE1632" s="2">
        <v>18.600000000000001</v>
      </c>
      <c r="AF1632" s="2">
        <v>43.966999999999999</v>
      </c>
      <c r="AG1632" s="2">
        <v>0.21</v>
      </c>
      <c r="AH1632" s="22">
        <v>1.7</v>
      </c>
      <c r="AI1632" s="22">
        <v>12.5</v>
      </c>
      <c r="AJ1632" s="22">
        <v>31.9771</v>
      </c>
      <c r="AK1632" s="18">
        <v>0.31</v>
      </c>
      <c r="AL1632" s="18">
        <v>1.5</v>
      </c>
      <c r="AM1632" s="18">
        <v>20.399999999999999</v>
      </c>
      <c r="AN1632" s="2">
        <v>50.554400000000001</v>
      </c>
      <c r="AO1632" s="2">
        <v>0.09</v>
      </c>
      <c r="AP1632" s="2">
        <v>0.8</v>
      </c>
      <c r="AQ1632" s="2">
        <v>10.8</v>
      </c>
      <c r="AR1632" s="2">
        <v>3.0550999999999999</v>
      </c>
      <c r="AS1632" s="2">
        <v>0.18</v>
      </c>
      <c r="AT1632" s="2">
        <v>1</v>
      </c>
      <c r="AU1632" s="2">
        <v>18.600000000000001</v>
      </c>
      <c r="AV1632" s="2">
        <v>12.630800000000001</v>
      </c>
      <c r="AW1632" s="2">
        <v>0.33</v>
      </c>
      <c r="AX1632" s="2">
        <v>1.1000000000000001</v>
      </c>
      <c r="AY1632" s="2">
        <v>30</v>
      </c>
      <c r="AZ1632" s="2">
        <v>29.964400000000001</v>
      </c>
      <c r="BA1632" s="2">
        <v>0.31</v>
      </c>
      <c r="BB1632" s="2">
        <v>2.6</v>
      </c>
      <c r="BC1632" s="2">
        <v>12</v>
      </c>
      <c r="BD1632" s="2">
        <v>36.881100000000004</v>
      </c>
      <c r="BE1632" s="4"/>
      <c r="BF1632" s="4"/>
    </row>
    <row r="1633" spans="1:58" x14ac:dyDescent="0.2">
      <c r="A1633" s="29">
        <v>1632</v>
      </c>
      <c r="B1633" s="7" t="s">
        <v>25</v>
      </c>
      <c r="C1633" s="3">
        <v>39977</v>
      </c>
      <c r="D1633" s="4" t="s">
        <v>21</v>
      </c>
      <c r="E1633" s="4" t="s">
        <v>171</v>
      </c>
      <c r="F1633" s="5" t="s">
        <v>193</v>
      </c>
      <c r="G1633" s="6">
        <v>0.88749999999999996</v>
      </c>
      <c r="H1633" s="6">
        <v>0.88888888888888884</v>
      </c>
      <c r="I1633" s="85">
        <f t="shared" si="25"/>
        <v>1.9999999999999929</v>
      </c>
      <c r="J1633" s="86">
        <f>I1633*Segmentos!$D$7*(AH1633%)*IF(ISNUMBER(AI1633),AI1633%,0)</f>
        <v>799.99999999999727</v>
      </c>
      <c r="K1633" s="86">
        <f>I1633*Segmentos!$D$7*(AL1633%)*IF(ISNUMBER(AM1633),AM1633%,0)</f>
        <v>2399.9999999999918</v>
      </c>
      <c r="L1633" s="4"/>
      <c r="M1633" s="2">
        <v>0.17</v>
      </c>
      <c r="N1633" s="2">
        <v>0.2</v>
      </c>
      <c r="O1633" s="2">
        <v>100</v>
      </c>
      <c r="P1633" s="2">
        <v>75.135499999999993</v>
      </c>
      <c r="Q1633" s="2">
        <v>0</v>
      </c>
      <c r="R1633" s="2">
        <v>0</v>
      </c>
      <c r="S1633" s="8" t="s">
        <v>577</v>
      </c>
      <c r="T1633" s="2">
        <v>0</v>
      </c>
      <c r="U1633" s="2">
        <v>0</v>
      </c>
      <c r="V1633" s="2">
        <v>0</v>
      </c>
      <c r="W1633" s="8" t="s">
        <v>577</v>
      </c>
      <c r="X1633" s="2">
        <v>0</v>
      </c>
      <c r="Y1633" s="2">
        <v>0.49</v>
      </c>
      <c r="Z1633" s="2">
        <v>0.5</v>
      </c>
      <c r="AA1633" s="2">
        <v>100</v>
      </c>
      <c r="AB1633" s="2">
        <v>63.711500000000001</v>
      </c>
      <c r="AC1633" s="2">
        <v>0.08</v>
      </c>
      <c r="AD1633" s="2">
        <v>0.1</v>
      </c>
      <c r="AE1633" s="2">
        <v>100</v>
      </c>
      <c r="AF1633" s="2">
        <v>11.424099999999999</v>
      </c>
      <c r="AG1633" s="2">
        <v>0.08</v>
      </c>
      <c r="AH1633" s="22">
        <v>0.1</v>
      </c>
      <c r="AI1633" s="22">
        <v>100</v>
      </c>
      <c r="AJ1633" s="22">
        <v>15.8352</v>
      </c>
      <c r="AK1633" s="18">
        <v>0.26</v>
      </c>
      <c r="AL1633" s="18">
        <v>0.3</v>
      </c>
      <c r="AM1633" s="18">
        <v>100</v>
      </c>
      <c r="AN1633" s="2">
        <v>59.300400000000003</v>
      </c>
      <c r="AO1633" s="2">
        <v>0.33</v>
      </c>
      <c r="AP1633" s="2">
        <v>0.3</v>
      </c>
      <c r="AQ1633" s="2">
        <v>100</v>
      </c>
      <c r="AR1633" s="2">
        <v>15.8352</v>
      </c>
      <c r="AS1633" s="2">
        <v>0.17</v>
      </c>
      <c r="AT1633" s="2">
        <v>0.2</v>
      </c>
      <c r="AU1633" s="2">
        <v>100</v>
      </c>
      <c r="AV1633" s="2">
        <v>16.9834</v>
      </c>
      <c r="AW1633" s="2">
        <v>0.16</v>
      </c>
      <c r="AX1633" s="2">
        <v>0.2</v>
      </c>
      <c r="AY1633" s="2">
        <v>100</v>
      </c>
      <c r="AZ1633" s="2">
        <v>20.011800000000001</v>
      </c>
      <c r="BA1633" s="2">
        <v>0.13</v>
      </c>
      <c r="BB1633" s="2">
        <v>0.1</v>
      </c>
      <c r="BC1633" s="2">
        <v>100</v>
      </c>
      <c r="BD1633" s="2">
        <v>22.305099999999999</v>
      </c>
      <c r="BE1633" s="4"/>
      <c r="BF1633" s="4"/>
    </row>
    <row r="1634" spans="1:58" x14ac:dyDescent="0.2">
      <c r="A1634" s="29">
        <v>1633</v>
      </c>
      <c r="B1634" s="7" t="s">
        <v>51</v>
      </c>
      <c r="C1634" s="3">
        <v>39977</v>
      </c>
      <c r="D1634" s="4" t="s">
        <v>0</v>
      </c>
      <c r="E1634" s="4" t="s">
        <v>177</v>
      </c>
      <c r="F1634" s="5" t="s">
        <v>193</v>
      </c>
      <c r="G1634" s="6">
        <v>0.78472222222222221</v>
      </c>
      <c r="H1634" s="6">
        <v>0.875</v>
      </c>
      <c r="I1634" s="85">
        <f t="shared" si="25"/>
        <v>130.00000000000003</v>
      </c>
      <c r="J1634" s="86">
        <f>I1634*Segmentos!$D$7*(AH1634%)*IF(ISNUMBER(AI1634),AI1634%,0)</f>
        <v>1922700.0000000005</v>
      </c>
      <c r="K1634" s="86">
        <f>I1634*Segmentos!$D$7*(AL1634%)*IF(ISNUMBER(AM1634),AM1634%,0)</f>
        <v>2863224.0000000014</v>
      </c>
      <c r="L1634" s="4"/>
      <c r="M1634" s="2">
        <v>4.66</v>
      </c>
      <c r="N1634" s="2">
        <v>15.9</v>
      </c>
      <c r="O1634" s="2">
        <v>29.3</v>
      </c>
      <c r="P1634" s="2">
        <v>83.733000000000004</v>
      </c>
      <c r="Q1634" s="2">
        <v>1.65</v>
      </c>
      <c r="R1634" s="2">
        <v>8.9</v>
      </c>
      <c r="S1634" s="2">
        <v>18.600000000000001</v>
      </c>
      <c r="T1634" s="2">
        <v>4.9429999999999996</v>
      </c>
      <c r="U1634" s="2">
        <v>3.27</v>
      </c>
      <c r="V1634" s="2">
        <v>12.3</v>
      </c>
      <c r="W1634" s="2">
        <v>26.6</v>
      </c>
      <c r="X1634" s="2">
        <v>12.3279</v>
      </c>
      <c r="Y1634" s="2">
        <v>3.69</v>
      </c>
      <c r="Z1634" s="2">
        <v>13.7</v>
      </c>
      <c r="AA1634" s="2">
        <v>27</v>
      </c>
      <c r="AB1634" s="2">
        <v>19.6099</v>
      </c>
      <c r="AC1634" s="2">
        <v>7.93</v>
      </c>
      <c r="AD1634" s="2">
        <v>23.8</v>
      </c>
      <c r="AE1634" s="2">
        <v>33.4</v>
      </c>
      <c r="AF1634" s="2">
        <v>46.852200000000003</v>
      </c>
      <c r="AG1634" s="2">
        <v>3.71</v>
      </c>
      <c r="AH1634" s="22">
        <v>14.5</v>
      </c>
      <c r="AI1634" s="22">
        <v>25.5</v>
      </c>
      <c r="AJ1634" s="22">
        <v>31.630800000000001</v>
      </c>
      <c r="AK1634" s="18">
        <v>5.51</v>
      </c>
      <c r="AL1634" s="18">
        <v>17.100000000000001</v>
      </c>
      <c r="AM1634" s="18">
        <v>32.200000000000003</v>
      </c>
      <c r="AN1634" s="2">
        <v>52.102200000000003</v>
      </c>
      <c r="AO1634" s="2">
        <v>1.66</v>
      </c>
      <c r="AP1634" s="2">
        <v>9.4</v>
      </c>
      <c r="AQ1634" s="2">
        <v>17.7</v>
      </c>
      <c r="AR1634" s="2">
        <v>3.2706</v>
      </c>
      <c r="AS1634" s="2">
        <v>3.58</v>
      </c>
      <c r="AT1634" s="2">
        <v>12.8</v>
      </c>
      <c r="AU1634" s="2">
        <v>27.9</v>
      </c>
      <c r="AV1634" s="2">
        <v>14.1716</v>
      </c>
      <c r="AW1634" s="2">
        <v>4.62</v>
      </c>
      <c r="AX1634" s="2">
        <v>17.100000000000001</v>
      </c>
      <c r="AY1634" s="2">
        <v>27</v>
      </c>
      <c r="AZ1634" s="2">
        <v>23.908200000000001</v>
      </c>
      <c r="BA1634" s="2">
        <v>6.15</v>
      </c>
      <c r="BB1634" s="2">
        <v>18.600000000000001</v>
      </c>
      <c r="BC1634" s="2">
        <v>33.1</v>
      </c>
      <c r="BD1634" s="2">
        <v>42.382599999999996</v>
      </c>
      <c r="BE1634" s="4"/>
      <c r="BF1634" s="4"/>
    </row>
    <row r="1635" spans="1:58" x14ac:dyDescent="0.2">
      <c r="A1635" s="29">
        <v>1634</v>
      </c>
      <c r="B1635" s="7" t="s">
        <v>66</v>
      </c>
      <c r="C1635" s="3">
        <v>39977</v>
      </c>
      <c r="D1635" s="4" t="s">
        <v>28</v>
      </c>
      <c r="E1635" s="4" t="s">
        <v>168</v>
      </c>
      <c r="F1635" s="5" t="s">
        <v>193</v>
      </c>
      <c r="G1635" s="6">
        <v>0.83680555555555547</v>
      </c>
      <c r="H1635" s="6">
        <v>0.91388888888888886</v>
      </c>
      <c r="I1635" s="85">
        <f t="shared" si="25"/>
        <v>111.00000000000009</v>
      </c>
      <c r="J1635" s="86">
        <f>I1635*Segmentos!$D$7*(AH1635%)*IF(ISNUMBER(AI1635),AI1635%,0)</f>
        <v>1082827.2000000009</v>
      </c>
      <c r="K1635" s="86">
        <f>I1635*Segmentos!$D$7*(AL1635%)*IF(ISNUMBER(AM1635),AM1635%,0)</f>
        <v>1133088.0000000012</v>
      </c>
      <c r="L1635" s="4" t="s">
        <v>396</v>
      </c>
      <c r="M1635" s="2">
        <v>2.5</v>
      </c>
      <c r="N1635" s="2">
        <v>7.4</v>
      </c>
      <c r="O1635" s="2">
        <v>33.9</v>
      </c>
      <c r="P1635" s="2">
        <v>78.181200000000004</v>
      </c>
      <c r="Q1635" s="2">
        <v>1.86</v>
      </c>
      <c r="R1635" s="2">
        <v>3.9</v>
      </c>
      <c r="S1635" s="2">
        <v>47.6</v>
      </c>
      <c r="T1635" s="2">
        <v>9.7210999999999999</v>
      </c>
      <c r="U1635" s="2">
        <v>2.4700000000000002</v>
      </c>
      <c r="V1635" s="2">
        <v>7.4</v>
      </c>
      <c r="W1635" s="2">
        <v>33.4</v>
      </c>
      <c r="X1635" s="2">
        <v>16.202999999999999</v>
      </c>
      <c r="Y1635" s="2">
        <v>3.85</v>
      </c>
      <c r="Z1635" s="2">
        <v>10.4</v>
      </c>
      <c r="AA1635" s="2">
        <v>37.1</v>
      </c>
      <c r="AB1635" s="2">
        <v>35.561799999999998</v>
      </c>
      <c r="AC1635" s="2">
        <v>1.63</v>
      </c>
      <c r="AD1635" s="2">
        <v>6.4</v>
      </c>
      <c r="AE1635" s="2">
        <v>25.3</v>
      </c>
      <c r="AF1635" s="2">
        <v>16.6953</v>
      </c>
      <c r="AG1635" s="2">
        <v>2.4500000000000002</v>
      </c>
      <c r="AH1635" s="22">
        <v>6.7</v>
      </c>
      <c r="AI1635" s="22">
        <v>36.4</v>
      </c>
      <c r="AJ1635" s="22">
        <v>36.3247</v>
      </c>
      <c r="AK1635" s="18">
        <v>2.54</v>
      </c>
      <c r="AL1635" s="18">
        <v>8</v>
      </c>
      <c r="AM1635" s="18">
        <v>31.9</v>
      </c>
      <c r="AN1635" s="2">
        <v>41.856499999999997</v>
      </c>
      <c r="AO1635" s="2">
        <v>0.57999999999999996</v>
      </c>
      <c r="AP1635" s="2">
        <v>3.8</v>
      </c>
      <c r="AQ1635" s="2">
        <v>15.2</v>
      </c>
      <c r="AR1635" s="2">
        <v>1.9709000000000001</v>
      </c>
      <c r="AS1635" s="2">
        <v>2.94</v>
      </c>
      <c r="AT1635" s="2">
        <v>7</v>
      </c>
      <c r="AU1635" s="2">
        <v>41.8</v>
      </c>
      <c r="AV1635" s="2">
        <v>20.255099999999999</v>
      </c>
      <c r="AW1635" s="2">
        <v>1.86</v>
      </c>
      <c r="AX1635" s="2">
        <v>5.6</v>
      </c>
      <c r="AY1635" s="2">
        <v>33.299999999999997</v>
      </c>
      <c r="AZ1635" s="2">
        <v>16.764600000000002</v>
      </c>
      <c r="BA1635" s="2">
        <v>3.27</v>
      </c>
      <c r="BB1635" s="2">
        <v>9.9</v>
      </c>
      <c r="BC1635" s="2">
        <v>32.9</v>
      </c>
      <c r="BD1635" s="2">
        <v>39.190600000000003</v>
      </c>
      <c r="BE1635" s="4"/>
      <c r="BF1635" s="4"/>
    </row>
    <row r="1636" spans="1:58" x14ac:dyDescent="0.2">
      <c r="A1636" s="29">
        <v>1635</v>
      </c>
      <c r="B1636" s="7" t="s">
        <v>54</v>
      </c>
      <c r="C1636" s="3">
        <v>39977</v>
      </c>
      <c r="D1636" s="4" t="s">
        <v>3</v>
      </c>
      <c r="E1636" s="4" t="s">
        <v>179</v>
      </c>
      <c r="F1636" s="5" t="s">
        <v>193</v>
      </c>
      <c r="G1636" s="6">
        <v>0.91666666666666663</v>
      </c>
      <c r="H1636" s="6">
        <v>0.9902777777777777</v>
      </c>
      <c r="I1636" s="85">
        <f t="shared" si="25"/>
        <v>105.99999999999994</v>
      </c>
      <c r="J1636" s="86">
        <f>I1636*Segmentos!$D$7*(AH1636%)*IF(ISNUMBER(AI1636),AI1636%,0)</f>
        <v>2457673.5999999987</v>
      </c>
      <c r="K1636" s="86">
        <f>I1636*Segmentos!$D$7*(AL1636%)*IF(ISNUMBER(AM1636),AM1636%,0)</f>
        <v>2183939.1999999988</v>
      </c>
      <c r="L1636" s="4"/>
      <c r="M1636" s="2">
        <v>5.47</v>
      </c>
      <c r="N1636" s="2">
        <v>16.7</v>
      </c>
      <c r="O1636" s="2">
        <v>32.700000000000003</v>
      </c>
      <c r="P1636" s="2">
        <v>89.302099999999996</v>
      </c>
      <c r="Q1636" s="2">
        <v>3.2</v>
      </c>
      <c r="R1636" s="2">
        <v>11.8</v>
      </c>
      <c r="S1636" s="2">
        <v>27.2</v>
      </c>
      <c r="T1636" s="2">
        <v>8.7314000000000007</v>
      </c>
      <c r="U1636" s="2">
        <v>1.95</v>
      </c>
      <c r="V1636" s="2">
        <v>10.6</v>
      </c>
      <c r="W1636" s="2">
        <v>18.3</v>
      </c>
      <c r="X1636" s="2">
        <v>6.6726999999999999</v>
      </c>
      <c r="Y1636" s="2">
        <v>6.81</v>
      </c>
      <c r="Z1636" s="2">
        <v>18.7</v>
      </c>
      <c r="AA1636" s="2">
        <v>36.4</v>
      </c>
      <c r="AB1636" s="2">
        <v>32.855800000000002</v>
      </c>
      <c r="AC1636" s="2">
        <v>7.65</v>
      </c>
      <c r="AD1636" s="2">
        <v>21.4</v>
      </c>
      <c r="AE1636" s="2">
        <v>35.700000000000003</v>
      </c>
      <c r="AF1636" s="2">
        <v>41.042099999999998</v>
      </c>
      <c r="AG1636" s="2">
        <v>5.82</v>
      </c>
      <c r="AH1636" s="22">
        <v>17.2</v>
      </c>
      <c r="AI1636" s="22">
        <v>33.700000000000003</v>
      </c>
      <c r="AJ1636" s="22">
        <v>45.075800000000001</v>
      </c>
      <c r="AK1636" s="18">
        <v>5.15</v>
      </c>
      <c r="AL1636" s="18">
        <v>16.3</v>
      </c>
      <c r="AM1636" s="18">
        <v>31.6</v>
      </c>
      <c r="AN1636" s="2">
        <v>44.226199999999999</v>
      </c>
      <c r="AO1636" s="2">
        <v>3.28</v>
      </c>
      <c r="AP1636" s="2">
        <v>12.7</v>
      </c>
      <c r="AQ1636" s="2">
        <v>25.8</v>
      </c>
      <c r="AR1636" s="2">
        <v>5.8521999999999998</v>
      </c>
      <c r="AS1636" s="2">
        <v>5.66</v>
      </c>
      <c r="AT1636" s="2">
        <v>16</v>
      </c>
      <c r="AU1636" s="2">
        <v>35.4</v>
      </c>
      <c r="AV1636" s="2">
        <v>20.3626</v>
      </c>
      <c r="AW1636" s="2">
        <v>4.43</v>
      </c>
      <c r="AX1636" s="2">
        <v>15</v>
      </c>
      <c r="AY1636" s="2">
        <v>29.6</v>
      </c>
      <c r="AZ1636" s="2">
        <v>20.810500000000001</v>
      </c>
      <c r="BA1636" s="2">
        <v>6.76</v>
      </c>
      <c r="BB1636" s="2">
        <v>19.7</v>
      </c>
      <c r="BC1636" s="2">
        <v>34.4</v>
      </c>
      <c r="BD1636" s="2">
        <v>42.276699999999998</v>
      </c>
      <c r="BE1636" s="4"/>
      <c r="BF1636" s="4"/>
    </row>
    <row r="1637" spans="1:58" x14ac:dyDescent="0.2">
      <c r="A1637" s="29">
        <v>1636</v>
      </c>
      <c r="B1637" s="7" t="s">
        <v>19</v>
      </c>
      <c r="C1637" s="3">
        <v>39977</v>
      </c>
      <c r="D1637" s="4" t="s">
        <v>17</v>
      </c>
      <c r="E1637" s="4" t="s">
        <v>166</v>
      </c>
      <c r="F1637" s="5" t="s">
        <v>193</v>
      </c>
      <c r="G1637" s="6">
        <v>0.9145833333333333</v>
      </c>
      <c r="H1637" s="6">
        <v>0.9159722222222223</v>
      </c>
      <c r="I1637" s="85">
        <f t="shared" si="25"/>
        <v>2.0000000000001528</v>
      </c>
      <c r="J1637" s="86">
        <f>I1637*Segmentos!$D$7*(AH1637%)*IF(ISNUMBER(AI1637),AI1637%,0)</f>
        <v>1203.2000000000919</v>
      </c>
      <c r="K1637" s="86">
        <f>I1637*Segmentos!$D$7*(AL1637%)*IF(ISNUMBER(AM1637),AM1637%,0)</f>
        <v>3048.0000000002328</v>
      </c>
      <c r="L1637" s="4"/>
      <c r="M1637" s="2">
        <v>0.28000000000000003</v>
      </c>
      <c r="N1637" s="2">
        <v>0.4</v>
      </c>
      <c r="O1637" s="2">
        <v>75.900000000000006</v>
      </c>
      <c r="P1637" s="2">
        <v>73.061999999999998</v>
      </c>
      <c r="Q1637" s="2">
        <v>0</v>
      </c>
      <c r="R1637" s="2">
        <v>0</v>
      </c>
      <c r="S1637" s="8" t="s">
        <v>577</v>
      </c>
      <c r="T1637" s="2">
        <v>0</v>
      </c>
      <c r="U1637" s="2">
        <v>0</v>
      </c>
      <c r="V1637" s="2">
        <v>0</v>
      </c>
      <c r="W1637" s="8" t="s">
        <v>577</v>
      </c>
      <c r="X1637" s="2">
        <v>0</v>
      </c>
      <c r="Y1637" s="2">
        <v>0.5</v>
      </c>
      <c r="Z1637" s="2">
        <v>0.8</v>
      </c>
      <c r="AA1637" s="2">
        <v>62.8</v>
      </c>
      <c r="AB1637" s="2">
        <v>39.167499999999997</v>
      </c>
      <c r="AC1637" s="2">
        <v>0.39</v>
      </c>
      <c r="AD1637" s="2">
        <v>0.4</v>
      </c>
      <c r="AE1637" s="2">
        <v>100</v>
      </c>
      <c r="AF1637" s="2">
        <v>33.894500000000001</v>
      </c>
      <c r="AG1637" s="2">
        <v>0.17</v>
      </c>
      <c r="AH1637" s="22">
        <v>0.2</v>
      </c>
      <c r="AI1637" s="22">
        <v>75.2</v>
      </c>
      <c r="AJ1637" s="22">
        <v>21.869599999999998</v>
      </c>
      <c r="AK1637" s="18">
        <v>0.37</v>
      </c>
      <c r="AL1637" s="18">
        <v>0.5</v>
      </c>
      <c r="AM1637" s="18">
        <v>76.2</v>
      </c>
      <c r="AN1637" s="2">
        <v>51.192399999999999</v>
      </c>
      <c r="AO1637" s="2">
        <v>0.59</v>
      </c>
      <c r="AP1637" s="2">
        <v>0.6</v>
      </c>
      <c r="AQ1637" s="2">
        <v>100</v>
      </c>
      <c r="AR1637" s="2">
        <v>17.0593</v>
      </c>
      <c r="AS1637" s="2">
        <v>0</v>
      </c>
      <c r="AT1637" s="2">
        <v>0</v>
      </c>
      <c r="AU1637" s="8" t="s">
        <v>577</v>
      </c>
      <c r="AV1637" s="2">
        <v>0</v>
      </c>
      <c r="AW1637" s="2">
        <v>0.74</v>
      </c>
      <c r="AX1637" s="2">
        <v>1</v>
      </c>
      <c r="AY1637" s="2">
        <v>70.7</v>
      </c>
      <c r="AZ1637" s="2">
        <v>56.002800000000001</v>
      </c>
      <c r="BA1637" s="2">
        <v>0</v>
      </c>
      <c r="BB1637" s="2">
        <v>0</v>
      </c>
      <c r="BC1637" s="8" t="s">
        <v>577</v>
      </c>
      <c r="BD1637" s="2">
        <v>0</v>
      </c>
      <c r="BE1637" s="4"/>
      <c r="BF1637" s="4"/>
    </row>
    <row r="1638" spans="1:58" x14ac:dyDescent="0.2">
      <c r="A1638" s="29">
        <v>1637</v>
      </c>
      <c r="B1638" s="7" t="s">
        <v>2</v>
      </c>
      <c r="C1638" s="3">
        <v>39977</v>
      </c>
      <c r="D1638" s="4" t="s">
        <v>0</v>
      </c>
      <c r="E1638" s="4" t="s">
        <v>164</v>
      </c>
      <c r="F1638" s="5" t="s">
        <v>193</v>
      </c>
      <c r="G1638" s="6">
        <v>0.875</v>
      </c>
      <c r="H1638" s="6">
        <v>0.9145833333333333</v>
      </c>
      <c r="I1638" s="85">
        <f t="shared" si="25"/>
        <v>56.999999999999957</v>
      </c>
      <c r="J1638" s="86">
        <f>I1638*Segmentos!$D$7*(AH1638%)*IF(ISNUMBER(AI1638),AI1638%,0)</f>
        <v>1043441.9999999991</v>
      </c>
      <c r="K1638" s="86">
        <f>I1638*Segmentos!$D$7*(AL1638%)*IF(ISNUMBER(AM1638),AM1638%,0)</f>
        <v>975269.99999999907</v>
      </c>
      <c r="L1638" s="4"/>
      <c r="M1638" s="2">
        <v>4.41</v>
      </c>
      <c r="N1638" s="2">
        <v>14</v>
      </c>
      <c r="O1638" s="2">
        <v>31.5</v>
      </c>
      <c r="P1638" s="2">
        <v>91.339299999999994</v>
      </c>
      <c r="Q1638" s="2">
        <v>2.64</v>
      </c>
      <c r="R1638" s="2">
        <v>5.7</v>
      </c>
      <c r="S1638" s="2">
        <v>46</v>
      </c>
      <c r="T1638" s="2">
        <v>9.1175999999999995</v>
      </c>
      <c r="U1638" s="2">
        <v>3.49</v>
      </c>
      <c r="V1638" s="2">
        <v>10</v>
      </c>
      <c r="W1638" s="2">
        <v>34.799999999999997</v>
      </c>
      <c r="X1638" s="2">
        <v>15.171799999999999</v>
      </c>
      <c r="Y1638" s="2">
        <v>2.34</v>
      </c>
      <c r="Z1638" s="2">
        <v>12.9</v>
      </c>
      <c r="AA1638" s="2">
        <v>18.100000000000001</v>
      </c>
      <c r="AB1638" s="2">
        <v>14.3187</v>
      </c>
      <c r="AC1638" s="2">
        <v>7.75</v>
      </c>
      <c r="AD1638" s="2">
        <v>21.6</v>
      </c>
      <c r="AE1638" s="2">
        <v>35.799999999999997</v>
      </c>
      <c r="AF1638" s="2">
        <v>52.731200000000001</v>
      </c>
      <c r="AG1638" s="2">
        <v>4.5599999999999996</v>
      </c>
      <c r="AH1638" s="22">
        <v>13.5</v>
      </c>
      <c r="AI1638" s="22">
        <v>33.9</v>
      </c>
      <c r="AJ1638" s="22">
        <v>44.8553</v>
      </c>
      <c r="AK1638" s="18">
        <v>4.2699999999999996</v>
      </c>
      <c r="AL1638" s="18">
        <v>14.5</v>
      </c>
      <c r="AM1638" s="18">
        <v>29.5</v>
      </c>
      <c r="AN1638" s="2">
        <v>46.484000000000002</v>
      </c>
      <c r="AO1638" s="2">
        <v>2.75</v>
      </c>
      <c r="AP1638" s="2">
        <v>10.5</v>
      </c>
      <c r="AQ1638" s="2">
        <v>26.2</v>
      </c>
      <c r="AR1638" s="2">
        <v>6.2404999999999999</v>
      </c>
      <c r="AS1638" s="2">
        <v>4.6900000000000004</v>
      </c>
      <c r="AT1638" s="2">
        <v>13.4</v>
      </c>
      <c r="AU1638" s="2">
        <v>35.1</v>
      </c>
      <c r="AV1638" s="2">
        <v>21.4312</v>
      </c>
      <c r="AW1638" s="2">
        <v>4.82</v>
      </c>
      <c r="AX1638" s="2">
        <v>16.100000000000001</v>
      </c>
      <c r="AY1638" s="2">
        <v>30</v>
      </c>
      <c r="AZ1638" s="2">
        <v>28.7212</v>
      </c>
      <c r="BA1638" s="2">
        <v>4.4000000000000004</v>
      </c>
      <c r="BB1638" s="2">
        <v>13.8</v>
      </c>
      <c r="BC1638" s="2">
        <v>32</v>
      </c>
      <c r="BD1638" s="2">
        <v>34.946399999999997</v>
      </c>
      <c r="BE1638" s="4"/>
      <c r="BF1638" s="4"/>
    </row>
    <row r="1639" spans="1:58" x14ac:dyDescent="0.2">
      <c r="A1639" s="29">
        <v>1638</v>
      </c>
      <c r="B1639" s="7" t="s">
        <v>16</v>
      </c>
      <c r="C1639" s="3">
        <v>39977</v>
      </c>
      <c r="D1639" s="4" t="s">
        <v>13</v>
      </c>
      <c r="E1639" s="4" t="s">
        <v>166</v>
      </c>
      <c r="F1639" s="5" t="s">
        <v>193</v>
      </c>
      <c r="G1639" s="6">
        <v>0.9159722222222223</v>
      </c>
      <c r="H1639" s="6">
        <v>0.9194444444444444</v>
      </c>
      <c r="I1639" s="85">
        <f t="shared" si="25"/>
        <v>4.9999999999998224</v>
      </c>
      <c r="J1639" s="86">
        <f>I1639*Segmentos!$D$7*(AH1639%)*IF(ISNUMBER(AI1639),AI1639%,0)</f>
        <v>97439.999999996551</v>
      </c>
      <c r="K1639" s="86">
        <f>I1639*Segmentos!$D$7*(AL1639%)*IF(ISNUMBER(AM1639),AM1639%,0)</f>
        <v>144335.99999999488</v>
      </c>
      <c r="L1639" s="4"/>
      <c r="M1639" s="2">
        <v>6.11</v>
      </c>
      <c r="N1639" s="2">
        <v>8.4</v>
      </c>
      <c r="O1639" s="2">
        <v>72.5</v>
      </c>
      <c r="P1639" s="2">
        <v>93.540599999999998</v>
      </c>
      <c r="Q1639" s="2">
        <v>3.49</v>
      </c>
      <c r="R1639" s="2">
        <v>5</v>
      </c>
      <c r="S1639" s="2">
        <v>69.2</v>
      </c>
      <c r="T1639" s="2">
        <v>8.9041999999999994</v>
      </c>
      <c r="U1639" s="2">
        <v>2.91</v>
      </c>
      <c r="V1639" s="2">
        <v>5.5</v>
      </c>
      <c r="W1639" s="2">
        <v>52.8</v>
      </c>
      <c r="X1639" s="2">
        <v>9.3239999999999998</v>
      </c>
      <c r="Y1639" s="2">
        <v>5.85</v>
      </c>
      <c r="Z1639" s="2">
        <v>8.5</v>
      </c>
      <c r="AA1639" s="2">
        <v>68.900000000000006</v>
      </c>
      <c r="AB1639" s="2">
        <v>26.4237</v>
      </c>
      <c r="AC1639" s="2">
        <v>9.73</v>
      </c>
      <c r="AD1639" s="2">
        <v>12</v>
      </c>
      <c r="AE1639" s="2">
        <v>81.3</v>
      </c>
      <c r="AF1639" s="2">
        <v>48.8887</v>
      </c>
      <c r="AG1639" s="2">
        <v>4.88</v>
      </c>
      <c r="AH1639" s="22">
        <v>7</v>
      </c>
      <c r="AI1639" s="22">
        <v>69.599999999999994</v>
      </c>
      <c r="AJ1639" s="22">
        <v>35.456099999999999</v>
      </c>
      <c r="AK1639" s="18">
        <v>7.22</v>
      </c>
      <c r="AL1639" s="18">
        <v>9.6999999999999993</v>
      </c>
      <c r="AM1639" s="18">
        <v>74.400000000000006</v>
      </c>
      <c r="AN1639" s="2">
        <v>58.084499999999998</v>
      </c>
      <c r="AO1639" s="2">
        <v>5.43</v>
      </c>
      <c r="AP1639" s="2">
        <v>7.8</v>
      </c>
      <c r="AQ1639" s="2">
        <v>69.8</v>
      </c>
      <c r="AR1639" s="2">
        <v>9.0789000000000009</v>
      </c>
      <c r="AS1639" s="2">
        <v>4.6900000000000004</v>
      </c>
      <c r="AT1639" s="2">
        <v>6.8</v>
      </c>
      <c r="AU1639" s="2">
        <v>69.400000000000006</v>
      </c>
      <c r="AV1639" s="2">
        <v>15.8148</v>
      </c>
      <c r="AW1639" s="2">
        <v>4.79</v>
      </c>
      <c r="AX1639" s="2">
        <v>5.8</v>
      </c>
      <c r="AY1639" s="2">
        <v>83</v>
      </c>
      <c r="AZ1639" s="2">
        <v>21.065300000000001</v>
      </c>
      <c r="BA1639" s="2">
        <v>8.1199999999999992</v>
      </c>
      <c r="BB1639" s="2">
        <v>11.6</v>
      </c>
      <c r="BC1639" s="2">
        <v>70.099999999999994</v>
      </c>
      <c r="BD1639" s="2">
        <v>47.581600000000002</v>
      </c>
      <c r="BE1639" s="4"/>
      <c r="BF1639" s="4"/>
    </row>
    <row r="1640" spans="1:58" x14ac:dyDescent="0.2">
      <c r="A1640" s="29">
        <v>1639</v>
      </c>
      <c r="B1640" s="7" t="s">
        <v>72</v>
      </c>
      <c r="C1640" s="3">
        <v>39977</v>
      </c>
      <c r="D1640" s="4" t="s">
        <v>21</v>
      </c>
      <c r="E1640" s="4" t="s">
        <v>175</v>
      </c>
      <c r="F1640" s="5" t="s">
        <v>193</v>
      </c>
      <c r="G1640" s="6">
        <v>0.90277777777777779</v>
      </c>
      <c r="H1640" s="6">
        <v>0.92291666666666661</v>
      </c>
      <c r="I1640" s="85">
        <f t="shared" si="25"/>
        <v>28.999999999999897</v>
      </c>
      <c r="J1640" s="86">
        <f>I1640*Segmentos!$D$7*(AH1640%)*IF(ISNUMBER(AI1640),AI1640%,0)</f>
        <v>36017.999999999869</v>
      </c>
      <c r="K1640" s="86">
        <f>I1640*Segmentos!$D$7*(AL1640%)*IF(ISNUMBER(AM1640),AM1640%,0)</f>
        <v>45425.599999999853</v>
      </c>
      <c r="L1640" s="4"/>
      <c r="M1640" s="2">
        <v>0.36</v>
      </c>
      <c r="N1640" s="2">
        <v>1.9</v>
      </c>
      <c r="O1640" s="2">
        <v>18.899999999999999</v>
      </c>
      <c r="P1640" s="2">
        <v>74.096199999999996</v>
      </c>
      <c r="Q1640" s="2">
        <v>0.01</v>
      </c>
      <c r="R1640" s="2">
        <v>0.1</v>
      </c>
      <c r="S1640" s="2">
        <v>10.3</v>
      </c>
      <c r="T1640" s="2">
        <v>0.19889999999999999</v>
      </c>
      <c r="U1640" s="2">
        <v>0.13</v>
      </c>
      <c r="V1640" s="2">
        <v>0.8</v>
      </c>
      <c r="W1640" s="2">
        <v>16.399999999999999</v>
      </c>
      <c r="X1640" s="2">
        <v>5.7675000000000001</v>
      </c>
      <c r="Y1640" s="2">
        <v>0.63</v>
      </c>
      <c r="Z1640" s="2">
        <v>3.1</v>
      </c>
      <c r="AA1640" s="2">
        <v>20.2</v>
      </c>
      <c r="AB1640" s="2">
        <v>38.787999999999997</v>
      </c>
      <c r="AC1640" s="2">
        <v>0.43</v>
      </c>
      <c r="AD1640" s="2">
        <v>2.4</v>
      </c>
      <c r="AE1640" s="2">
        <v>18</v>
      </c>
      <c r="AF1640" s="2">
        <v>29.341799999999999</v>
      </c>
      <c r="AG1640" s="2">
        <v>0.31</v>
      </c>
      <c r="AH1640" s="22">
        <v>1.5</v>
      </c>
      <c r="AI1640" s="22">
        <v>20.7</v>
      </c>
      <c r="AJ1640" s="22">
        <v>30.393999999999998</v>
      </c>
      <c r="AK1640" s="18">
        <v>0.4</v>
      </c>
      <c r="AL1640" s="18">
        <v>2.2000000000000002</v>
      </c>
      <c r="AM1640" s="18">
        <v>17.8</v>
      </c>
      <c r="AN1640" s="2">
        <v>43.702199999999998</v>
      </c>
      <c r="AO1640" s="2">
        <v>0.21</v>
      </c>
      <c r="AP1640" s="2">
        <v>0.4</v>
      </c>
      <c r="AQ1640" s="2">
        <v>57.6</v>
      </c>
      <c r="AR1640" s="2">
        <v>4.8929</v>
      </c>
      <c r="AS1640" s="2">
        <v>0.1</v>
      </c>
      <c r="AT1640" s="2">
        <v>1.1000000000000001</v>
      </c>
      <c r="AU1640" s="2">
        <v>9.6</v>
      </c>
      <c r="AV1640" s="2">
        <v>4.7845000000000004</v>
      </c>
      <c r="AW1640" s="2">
        <v>0.28000000000000003</v>
      </c>
      <c r="AX1640" s="2">
        <v>1.6</v>
      </c>
      <c r="AY1640" s="2">
        <v>18</v>
      </c>
      <c r="AZ1640" s="2">
        <v>16.941299999999998</v>
      </c>
      <c r="BA1640" s="2">
        <v>0.59</v>
      </c>
      <c r="BB1640" s="2">
        <v>3</v>
      </c>
      <c r="BC1640" s="2">
        <v>19.8</v>
      </c>
      <c r="BD1640" s="2">
        <v>47.477499999999999</v>
      </c>
      <c r="BE1640" s="4"/>
      <c r="BF1640" s="4"/>
    </row>
    <row r="1641" spans="1:58" x14ac:dyDescent="0.2">
      <c r="A1641" s="29">
        <v>1640</v>
      </c>
      <c r="B1641" s="7" t="s">
        <v>39</v>
      </c>
      <c r="C1641" s="3">
        <v>39978</v>
      </c>
      <c r="D1641" s="4" t="s">
        <v>0</v>
      </c>
      <c r="E1641" s="4" t="s">
        <v>174</v>
      </c>
      <c r="F1641" s="5" t="s">
        <v>194</v>
      </c>
      <c r="G1641" s="6">
        <v>0.91736111111111107</v>
      </c>
      <c r="H1641" s="6">
        <v>2.2222222222222223E-2</v>
      </c>
      <c r="I1641" s="85">
        <f t="shared" si="25"/>
        <v>151.00000000000006</v>
      </c>
      <c r="J1641" s="86">
        <f>I1641*Segmentos!$D$7*(AH1641%)*IF(ISNUMBER(AI1641),AI1641%,0)</f>
        <v>3153182.0000000009</v>
      </c>
      <c r="K1641" s="86">
        <f>I1641*Segmentos!$D$7*(AL1641%)*IF(ISNUMBER(AM1641),AM1641%,0)</f>
        <v>6175296.0000000009</v>
      </c>
      <c r="L1641" s="4"/>
      <c r="M1641" s="2">
        <v>7.85</v>
      </c>
      <c r="N1641" s="2">
        <v>27.5</v>
      </c>
      <c r="O1641" s="2">
        <v>28.5</v>
      </c>
      <c r="P1641" s="2">
        <v>86.536699999999996</v>
      </c>
      <c r="Q1641" s="2">
        <v>6.1</v>
      </c>
      <c r="R1641" s="2">
        <v>22.9</v>
      </c>
      <c r="S1641" s="2">
        <v>26.6</v>
      </c>
      <c r="T1641" s="2">
        <v>11.223699999999999</v>
      </c>
      <c r="U1641" s="2">
        <v>4.5199999999999996</v>
      </c>
      <c r="V1641" s="2">
        <v>26</v>
      </c>
      <c r="W1641" s="2">
        <v>17.399999999999999</v>
      </c>
      <c r="X1641" s="2">
        <v>10.4453</v>
      </c>
      <c r="Y1641" s="2">
        <v>8.43</v>
      </c>
      <c r="Z1641" s="2">
        <v>27.6</v>
      </c>
      <c r="AA1641" s="2">
        <v>30.6</v>
      </c>
      <c r="AB1641" s="2">
        <v>27.4283</v>
      </c>
      <c r="AC1641" s="2">
        <v>10.35</v>
      </c>
      <c r="AD1641" s="2">
        <v>30.7</v>
      </c>
      <c r="AE1641" s="2">
        <v>33.700000000000003</v>
      </c>
      <c r="AF1641" s="2">
        <v>37.439399999999999</v>
      </c>
      <c r="AG1641" s="2">
        <v>5.21</v>
      </c>
      <c r="AH1641" s="22">
        <v>26.5</v>
      </c>
      <c r="AI1641" s="22">
        <v>19.7</v>
      </c>
      <c r="AJ1641" s="22">
        <v>27.2653</v>
      </c>
      <c r="AK1641" s="18">
        <v>10.23</v>
      </c>
      <c r="AL1641" s="18">
        <v>28.4</v>
      </c>
      <c r="AM1641" s="18">
        <v>36</v>
      </c>
      <c r="AN1641" s="2">
        <v>59.2714</v>
      </c>
      <c r="AO1641" s="2">
        <v>5.28</v>
      </c>
      <c r="AP1641" s="2">
        <v>25.3</v>
      </c>
      <c r="AQ1641" s="2">
        <v>20.9</v>
      </c>
      <c r="AR1641" s="2">
        <v>6.3544999999999998</v>
      </c>
      <c r="AS1641" s="2">
        <v>8.33</v>
      </c>
      <c r="AT1641" s="2">
        <v>25.7</v>
      </c>
      <c r="AU1641" s="2">
        <v>32.4</v>
      </c>
      <c r="AV1641" s="2">
        <v>20.212299999999999</v>
      </c>
      <c r="AW1641" s="2">
        <v>9.2200000000000006</v>
      </c>
      <c r="AX1641" s="2">
        <v>30.8</v>
      </c>
      <c r="AY1641" s="2">
        <v>30</v>
      </c>
      <c r="AZ1641" s="2">
        <v>29.223199999999999</v>
      </c>
      <c r="BA1641" s="2">
        <v>7.29</v>
      </c>
      <c r="BB1641" s="2">
        <v>26.7</v>
      </c>
      <c r="BC1641" s="2">
        <v>27.3</v>
      </c>
      <c r="BD1641" s="2">
        <v>30.746700000000001</v>
      </c>
      <c r="BE1641" s="4"/>
      <c r="BF1641" s="4"/>
    </row>
    <row r="1642" spans="1:58" x14ac:dyDescent="0.2">
      <c r="A1642" s="29">
        <v>1641</v>
      </c>
      <c r="B1642" s="7" t="s">
        <v>77</v>
      </c>
      <c r="C1642" s="3">
        <v>39978</v>
      </c>
      <c r="D1642" s="4" t="s">
        <v>13</v>
      </c>
      <c r="E1642" s="4" t="s">
        <v>164</v>
      </c>
      <c r="F1642" s="5" t="s">
        <v>194</v>
      </c>
      <c r="G1642" s="6">
        <v>0.87430555555555556</v>
      </c>
      <c r="H1642" s="6">
        <v>0.9145833333333333</v>
      </c>
      <c r="I1642" s="85">
        <f t="shared" si="25"/>
        <v>57.999999999999957</v>
      </c>
      <c r="J1642" s="86">
        <f>I1642*Segmentos!$D$7*(AH1642%)*IF(ISNUMBER(AI1642),AI1642%,0)</f>
        <v>1360819.1999999988</v>
      </c>
      <c r="K1642" s="86">
        <f>I1642*Segmentos!$D$7*(AL1642%)*IF(ISNUMBER(AM1642),AM1642%,0)</f>
        <v>1911447.9999999986</v>
      </c>
      <c r="L1642" s="4"/>
      <c r="M1642" s="2">
        <v>7.11</v>
      </c>
      <c r="N1642" s="2">
        <v>21.1</v>
      </c>
      <c r="O1642" s="2">
        <v>33.6</v>
      </c>
      <c r="P1642" s="2">
        <v>84.414100000000005</v>
      </c>
      <c r="Q1642" s="2">
        <v>3.46</v>
      </c>
      <c r="R1642" s="2">
        <v>9.8000000000000007</v>
      </c>
      <c r="S1642" s="2">
        <v>35.4</v>
      </c>
      <c r="T1642" s="2">
        <v>6.8453999999999997</v>
      </c>
      <c r="U1642" s="2">
        <v>5.07</v>
      </c>
      <c r="V1642" s="2">
        <v>17.5</v>
      </c>
      <c r="W1642" s="2">
        <v>28.9</v>
      </c>
      <c r="X1642" s="2">
        <v>12.6157</v>
      </c>
      <c r="Y1642" s="2">
        <v>6.47</v>
      </c>
      <c r="Z1642" s="2">
        <v>22.5</v>
      </c>
      <c r="AA1642" s="2">
        <v>28.7</v>
      </c>
      <c r="AB1642" s="2">
        <v>22.660900000000002</v>
      </c>
      <c r="AC1642" s="2">
        <v>10.85</v>
      </c>
      <c r="AD1642" s="2">
        <v>28</v>
      </c>
      <c r="AE1642" s="2">
        <v>38.700000000000003</v>
      </c>
      <c r="AF1642" s="2">
        <v>42.292099999999998</v>
      </c>
      <c r="AG1642" s="2">
        <v>5.87</v>
      </c>
      <c r="AH1642" s="22">
        <v>20.8</v>
      </c>
      <c r="AI1642" s="22">
        <v>28.2</v>
      </c>
      <c r="AJ1642" s="22">
        <v>33.060200000000002</v>
      </c>
      <c r="AK1642" s="18">
        <v>8.23</v>
      </c>
      <c r="AL1642" s="18">
        <v>21.4</v>
      </c>
      <c r="AM1642" s="18">
        <v>38.5</v>
      </c>
      <c r="AN1642" s="2">
        <v>51.3538</v>
      </c>
      <c r="AO1642" s="2">
        <v>6.33</v>
      </c>
      <c r="AP1642" s="2">
        <v>17.5</v>
      </c>
      <c r="AQ1642" s="2">
        <v>36.200000000000003</v>
      </c>
      <c r="AR1642" s="2">
        <v>8.2134</v>
      </c>
      <c r="AS1642" s="2">
        <v>6.43</v>
      </c>
      <c r="AT1642" s="2">
        <v>20.6</v>
      </c>
      <c r="AU1642" s="2">
        <v>31.3</v>
      </c>
      <c r="AV1642" s="2">
        <v>16.8264</v>
      </c>
      <c r="AW1642" s="2">
        <v>7.38</v>
      </c>
      <c r="AX1642" s="2">
        <v>21.5</v>
      </c>
      <c r="AY1642" s="2">
        <v>34.4</v>
      </c>
      <c r="AZ1642" s="2">
        <v>25.207100000000001</v>
      </c>
      <c r="BA1642" s="2">
        <v>7.52</v>
      </c>
      <c r="BB1642" s="2">
        <v>22.2</v>
      </c>
      <c r="BC1642" s="2">
        <v>33.799999999999997</v>
      </c>
      <c r="BD1642" s="2">
        <v>34.167099999999998</v>
      </c>
      <c r="BE1642" s="4"/>
      <c r="BF1642" s="4"/>
    </row>
    <row r="1643" spans="1:58" x14ac:dyDescent="0.2">
      <c r="A1643" s="29">
        <v>1642</v>
      </c>
      <c r="B1643" s="7" t="s">
        <v>107</v>
      </c>
      <c r="C1643" s="3">
        <v>39978</v>
      </c>
      <c r="D1643" s="4" t="s">
        <v>13</v>
      </c>
      <c r="E1643" s="4" t="s">
        <v>176</v>
      </c>
      <c r="F1643" s="5" t="s">
        <v>194</v>
      </c>
      <c r="G1643" s="6">
        <v>0.9194444444444444</v>
      </c>
      <c r="H1643" s="6">
        <v>0.99722222222222223</v>
      </c>
      <c r="I1643" s="85">
        <f t="shared" si="25"/>
        <v>112.00000000000009</v>
      </c>
      <c r="J1643" s="86">
        <f>I1643*Segmentos!$D$7*(AH1643%)*IF(ISNUMBER(AI1643),AI1643%,0)</f>
        <v>4682496.0000000037</v>
      </c>
      <c r="K1643" s="86">
        <f>I1643*Segmentos!$D$7*(AL1643%)*IF(ISNUMBER(AM1643),AM1643%,0)</f>
        <v>3941280.0000000028</v>
      </c>
      <c r="L1643" s="4"/>
      <c r="M1643" s="2">
        <v>9.58</v>
      </c>
      <c r="N1643" s="2">
        <v>28.2</v>
      </c>
      <c r="O1643" s="2">
        <v>34</v>
      </c>
      <c r="P1643" s="2">
        <v>89.407899999999998</v>
      </c>
      <c r="Q1643" s="2">
        <v>5.27</v>
      </c>
      <c r="R1643" s="2">
        <v>19.399999999999999</v>
      </c>
      <c r="S1643" s="2">
        <v>27.2</v>
      </c>
      <c r="T1643" s="2">
        <v>8.2065999999999999</v>
      </c>
      <c r="U1643" s="2">
        <v>6.78</v>
      </c>
      <c r="V1643" s="2">
        <v>23.5</v>
      </c>
      <c r="W1643" s="2">
        <v>28.8</v>
      </c>
      <c r="X1643" s="2">
        <v>13.265000000000001</v>
      </c>
      <c r="Y1643" s="2">
        <v>10.87</v>
      </c>
      <c r="Z1643" s="2">
        <v>30.9</v>
      </c>
      <c r="AA1643" s="2">
        <v>35.200000000000003</v>
      </c>
      <c r="AB1643" s="2">
        <v>29.934999999999999</v>
      </c>
      <c r="AC1643" s="2">
        <v>12.41</v>
      </c>
      <c r="AD1643" s="2">
        <v>33.299999999999997</v>
      </c>
      <c r="AE1643" s="2">
        <v>37.299999999999997</v>
      </c>
      <c r="AF1643" s="2">
        <v>38.001199999999997</v>
      </c>
      <c r="AG1643" s="2">
        <v>10.43</v>
      </c>
      <c r="AH1643" s="22">
        <v>31.2</v>
      </c>
      <c r="AI1643" s="22">
        <v>33.5</v>
      </c>
      <c r="AJ1643" s="22">
        <v>46.175699999999999</v>
      </c>
      <c r="AK1643" s="18">
        <v>8.82</v>
      </c>
      <c r="AL1643" s="18">
        <v>25.5</v>
      </c>
      <c r="AM1643" s="18">
        <v>34.5</v>
      </c>
      <c r="AN1643" s="2">
        <v>43.232199999999999</v>
      </c>
      <c r="AO1643" s="2">
        <v>6.39</v>
      </c>
      <c r="AP1643" s="2">
        <v>23.9</v>
      </c>
      <c r="AQ1643" s="2">
        <v>26.7</v>
      </c>
      <c r="AR1643" s="2">
        <v>6.5132000000000003</v>
      </c>
      <c r="AS1643" s="2">
        <v>9.73</v>
      </c>
      <c r="AT1643" s="2">
        <v>28.7</v>
      </c>
      <c r="AU1643" s="2">
        <v>34</v>
      </c>
      <c r="AV1643" s="2">
        <v>19.991199999999999</v>
      </c>
      <c r="AW1643" s="2">
        <v>10.47</v>
      </c>
      <c r="AX1643" s="2">
        <v>30.5</v>
      </c>
      <c r="AY1643" s="2">
        <v>34.299999999999997</v>
      </c>
      <c r="AZ1643" s="2">
        <v>28.072700000000001</v>
      </c>
      <c r="BA1643" s="2">
        <v>9.75</v>
      </c>
      <c r="BB1643" s="2">
        <v>27.5</v>
      </c>
      <c r="BC1643" s="2">
        <v>35.5</v>
      </c>
      <c r="BD1643" s="2">
        <v>34.8307</v>
      </c>
      <c r="BE1643" s="4"/>
      <c r="BF1643" s="4"/>
    </row>
    <row r="1644" spans="1:58" x14ac:dyDescent="0.2">
      <c r="A1644" s="29">
        <v>1643</v>
      </c>
      <c r="B1644" s="7" t="s">
        <v>99</v>
      </c>
      <c r="C1644" s="3">
        <v>39978</v>
      </c>
      <c r="D1644" s="4" t="s">
        <v>0</v>
      </c>
      <c r="E1644" s="4" t="s">
        <v>182</v>
      </c>
      <c r="F1644" s="5" t="s">
        <v>194</v>
      </c>
      <c r="G1644" s="6">
        <v>0.79027777777777775</v>
      </c>
      <c r="H1644" s="6">
        <v>0.875</v>
      </c>
      <c r="I1644" s="85">
        <f t="shared" si="25"/>
        <v>122.00000000000004</v>
      </c>
      <c r="J1644" s="86">
        <f>I1644*Segmentos!$D$7*(AH1644%)*IF(ISNUMBER(AI1644),AI1644%,0)</f>
        <v>2537697.600000001</v>
      </c>
      <c r="K1644" s="86">
        <f>I1644*Segmentos!$D$7*(AL1644%)*IF(ISNUMBER(AM1644),AM1644%,0)</f>
        <v>2524472.8000000003</v>
      </c>
      <c r="L1644" s="4"/>
      <c r="M1644" s="2">
        <v>5.19</v>
      </c>
      <c r="N1644" s="2">
        <v>19.600000000000001</v>
      </c>
      <c r="O1644" s="2">
        <v>26.5</v>
      </c>
      <c r="P1644" s="2">
        <v>77.840800000000002</v>
      </c>
      <c r="Q1644" s="2">
        <v>4.34</v>
      </c>
      <c r="R1644" s="2">
        <v>18.2</v>
      </c>
      <c r="S1644" s="2">
        <v>23.9</v>
      </c>
      <c r="T1644" s="2">
        <v>10.8773</v>
      </c>
      <c r="U1644" s="2">
        <v>4.07</v>
      </c>
      <c r="V1644" s="2">
        <v>16.100000000000001</v>
      </c>
      <c r="W1644" s="2">
        <v>25.3</v>
      </c>
      <c r="X1644" s="2">
        <v>12.7957</v>
      </c>
      <c r="Y1644" s="2">
        <v>5.49</v>
      </c>
      <c r="Z1644" s="2">
        <v>20.5</v>
      </c>
      <c r="AA1644" s="2">
        <v>26.8</v>
      </c>
      <c r="AB1644" s="2">
        <v>24.3123</v>
      </c>
      <c r="AC1644" s="2">
        <v>6.06</v>
      </c>
      <c r="AD1644" s="2">
        <v>21.7</v>
      </c>
      <c r="AE1644" s="2">
        <v>27.9</v>
      </c>
      <c r="AF1644" s="2">
        <v>29.855399999999999</v>
      </c>
      <c r="AG1644" s="2">
        <v>5.19</v>
      </c>
      <c r="AH1644" s="22">
        <v>21.4</v>
      </c>
      <c r="AI1644" s="22">
        <v>24.3</v>
      </c>
      <c r="AJ1644" s="22">
        <v>36.9788</v>
      </c>
      <c r="AK1644" s="18">
        <v>5.18</v>
      </c>
      <c r="AL1644" s="18">
        <v>17.899999999999999</v>
      </c>
      <c r="AM1644" s="18">
        <v>28.9</v>
      </c>
      <c r="AN1644" s="2">
        <v>40.862000000000002</v>
      </c>
      <c r="AO1644" s="2">
        <v>1.51</v>
      </c>
      <c r="AP1644" s="2">
        <v>11.2</v>
      </c>
      <c r="AQ1644" s="2">
        <v>13.5</v>
      </c>
      <c r="AR1644" s="2">
        <v>2.4815</v>
      </c>
      <c r="AS1644" s="2">
        <v>4.8099999999999996</v>
      </c>
      <c r="AT1644" s="2">
        <v>21.8</v>
      </c>
      <c r="AU1644" s="2">
        <v>22.1</v>
      </c>
      <c r="AV1644" s="2">
        <v>15.899699999999999</v>
      </c>
      <c r="AW1644" s="2">
        <v>7.06</v>
      </c>
      <c r="AX1644" s="2">
        <v>21.8</v>
      </c>
      <c r="AY1644" s="2">
        <v>32.299999999999997</v>
      </c>
      <c r="AZ1644" s="2">
        <v>30.470700000000001</v>
      </c>
      <c r="BA1644" s="2">
        <v>5.04</v>
      </c>
      <c r="BB1644" s="2">
        <v>19</v>
      </c>
      <c r="BC1644" s="2">
        <v>26.5</v>
      </c>
      <c r="BD1644" s="2">
        <v>28.988900000000001</v>
      </c>
      <c r="BE1644" s="4"/>
      <c r="BF1644" s="4"/>
    </row>
    <row r="1645" spans="1:58" x14ac:dyDescent="0.2">
      <c r="A1645" s="29">
        <v>1644</v>
      </c>
      <c r="B1645" s="7" t="s">
        <v>73</v>
      </c>
      <c r="C1645" s="3">
        <v>39978</v>
      </c>
      <c r="D1645" s="4" t="s">
        <v>21</v>
      </c>
      <c r="E1645" s="4" t="s">
        <v>170</v>
      </c>
      <c r="F1645" s="5" t="s">
        <v>194</v>
      </c>
      <c r="G1645" s="6">
        <v>0.8847222222222223</v>
      </c>
      <c r="H1645" s="6">
        <v>0.89930555555555547</v>
      </c>
      <c r="I1645" s="85">
        <f t="shared" si="25"/>
        <v>20.999999999999766</v>
      </c>
      <c r="J1645" s="86">
        <f>I1645*Segmentos!$D$7*(AH1645%)*IF(ISNUMBER(AI1645),AI1645%,0)</f>
        <v>27619.199999999688</v>
      </c>
      <c r="K1645" s="86">
        <f>I1645*Segmentos!$D$7*(AL1645%)*IF(ISNUMBER(AM1645),AM1645%,0)</f>
        <v>11129.999999999876</v>
      </c>
      <c r="L1645" s="4"/>
      <c r="M1645" s="2">
        <v>0.22</v>
      </c>
      <c r="N1645" s="2">
        <v>0.8</v>
      </c>
      <c r="O1645" s="2">
        <v>27.1</v>
      </c>
      <c r="P1645" s="2">
        <v>68.4542</v>
      </c>
      <c r="Q1645" s="2">
        <v>0.24</v>
      </c>
      <c r="R1645" s="2">
        <v>0.2</v>
      </c>
      <c r="S1645" s="2">
        <v>100</v>
      </c>
      <c r="T1645" s="2">
        <v>12.150700000000001</v>
      </c>
      <c r="U1645" s="2">
        <v>0.25</v>
      </c>
      <c r="V1645" s="2">
        <v>1.6</v>
      </c>
      <c r="W1645" s="2">
        <v>15.4</v>
      </c>
      <c r="X1645" s="2">
        <v>16.364599999999999</v>
      </c>
      <c r="Y1645" s="2">
        <v>0.42</v>
      </c>
      <c r="Z1645" s="2">
        <v>1.4</v>
      </c>
      <c r="AA1645" s="2">
        <v>30.9</v>
      </c>
      <c r="AB1645" s="2">
        <v>38.728499999999997</v>
      </c>
      <c r="AC1645" s="2">
        <v>0.01</v>
      </c>
      <c r="AD1645" s="2">
        <v>0.1</v>
      </c>
      <c r="AE1645" s="2">
        <v>14.3</v>
      </c>
      <c r="AF1645" s="2">
        <v>1.2104999999999999</v>
      </c>
      <c r="AG1645" s="2">
        <v>0.33</v>
      </c>
      <c r="AH1645" s="22">
        <v>1.2</v>
      </c>
      <c r="AI1645" s="22">
        <v>27.4</v>
      </c>
      <c r="AJ1645" s="22">
        <v>48.202599999999997</v>
      </c>
      <c r="AK1645" s="18">
        <v>0.12</v>
      </c>
      <c r="AL1645" s="18">
        <v>0.5</v>
      </c>
      <c r="AM1645" s="18">
        <v>26.5</v>
      </c>
      <c r="AN1645" s="2">
        <v>20.2516</v>
      </c>
      <c r="AO1645" s="2">
        <v>0.04</v>
      </c>
      <c r="AP1645" s="2">
        <v>0.3</v>
      </c>
      <c r="AQ1645" s="2">
        <v>14.3</v>
      </c>
      <c r="AR1645" s="2">
        <v>1.2104999999999999</v>
      </c>
      <c r="AS1645" s="2">
        <v>0.05</v>
      </c>
      <c r="AT1645" s="2">
        <v>1</v>
      </c>
      <c r="AU1645" s="2">
        <v>4.8</v>
      </c>
      <c r="AV1645" s="2">
        <v>3.1896</v>
      </c>
      <c r="AW1645" s="2">
        <v>0.61</v>
      </c>
      <c r="AX1645" s="2">
        <v>0.9</v>
      </c>
      <c r="AY1645" s="2">
        <v>68.599999999999994</v>
      </c>
      <c r="AZ1645" s="2">
        <v>54.466000000000001</v>
      </c>
      <c r="BA1645" s="2">
        <v>0.08</v>
      </c>
      <c r="BB1645" s="2">
        <v>0.8</v>
      </c>
      <c r="BC1645" s="2">
        <v>9.8000000000000007</v>
      </c>
      <c r="BD1645" s="2">
        <v>9.5881000000000007</v>
      </c>
      <c r="BE1645" s="4"/>
      <c r="BF1645" s="4"/>
    </row>
    <row r="1646" spans="1:58" x14ac:dyDescent="0.2">
      <c r="A1646" s="29">
        <v>1645</v>
      </c>
      <c r="B1646" s="7" t="s">
        <v>5</v>
      </c>
      <c r="C1646" s="3">
        <v>39978</v>
      </c>
      <c r="D1646" s="4" t="s">
        <v>3</v>
      </c>
      <c r="E1646" s="4" t="s">
        <v>164</v>
      </c>
      <c r="F1646" s="5" t="s">
        <v>194</v>
      </c>
      <c r="G1646" s="6">
        <v>0.875</v>
      </c>
      <c r="H1646" s="6">
        <v>0.91666666666666663</v>
      </c>
      <c r="I1646" s="85">
        <f t="shared" si="25"/>
        <v>59.999999999999943</v>
      </c>
      <c r="J1646" s="86">
        <f>I1646*Segmentos!$D$7*(AH1646%)*IF(ISNUMBER(AI1646),AI1646%,0)</f>
        <v>2306879.9999999977</v>
      </c>
      <c r="K1646" s="86">
        <f>I1646*Segmentos!$D$7*(AL1646%)*IF(ISNUMBER(AM1646),AM1646%,0)</f>
        <v>1673783.9999999984</v>
      </c>
      <c r="L1646" s="4"/>
      <c r="M1646" s="2">
        <v>8.2200000000000006</v>
      </c>
      <c r="N1646" s="2">
        <v>22.6</v>
      </c>
      <c r="O1646" s="2">
        <v>36.4</v>
      </c>
      <c r="P1646" s="2">
        <v>86.306299999999993</v>
      </c>
      <c r="Q1646" s="2">
        <v>5.45</v>
      </c>
      <c r="R1646" s="2">
        <v>17</v>
      </c>
      <c r="S1646" s="2">
        <v>32.1</v>
      </c>
      <c r="T1646" s="2">
        <v>9.5495000000000001</v>
      </c>
      <c r="U1646" s="2">
        <v>7.03</v>
      </c>
      <c r="V1646" s="2">
        <v>19.399999999999999</v>
      </c>
      <c r="W1646" s="2">
        <v>36.200000000000003</v>
      </c>
      <c r="X1646" s="2">
        <v>15.484999999999999</v>
      </c>
      <c r="Y1646" s="2">
        <v>8.14</v>
      </c>
      <c r="Z1646" s="2">
        <v>21.2</v>
      </c>
      <c r="AA1646" s="2">
        <v>38.5</v>
      </c>
      <c r="AB1646" s="2">
        <v>25.253799999999998</v>
      </c>
      <c r="AC1646" s="2">
        <v>10.45</v>
      </c>
      <c r="AD1646" s="2">
        <v>28.7</v>
      </c>
      <c r="AE1646" s="2">
        <v>36.4</v>
      </c>
      <c r="AF1646" s="2">
        <v>36.018000000000001</v>
      </c>
      <c r="AG1646" s="2">
        <v>9.6</v>
      </c>
      <c r="AH1646" s="22">
        <v>26.7</v>
      </c>
      <c r="AI1646" s="22">
        <v>36</v>
      </c>
      <c r="AJ1646" s="22">
        <v>47.826999999999998</v>
      </c>
      <c r="AK1646" s="18">
        <v>6.97</v>
      </c>
      <c r="AL1646" s="18">
        <v>18.899999999999999</v>
      </c>
      <c r="AM1646" s="18">
        <v>36.9</v>
      </c>
      <c r="AN1646" s="2">
        <v>38.479399999999998</v>
      </c>
      <c r="AO1646" s="2">
        <v>3.97</v>
      </c>
      <c r="AP1646" s="2">
        <v>14</v>
      </c>
      <c r="AQ1646" s="2">
        <v>28.3</v>
      </c>
      <c r="AR1646" s="2">
        <v>4.5529000000000002</v>
      </c>
      <c r="AS1646" s="2">
        <v>9.49</v>
      </c>
      <c r="AT1646" s="2">
        <v>22.6</v>
      </c>
      <c r="AU1646" s="2">
        <v>42</v>
      </c>
      <c r="AV1646" s="2">
        <v>21.955200000000001</v>
      </c>
      <c r="AW1646" s="2">
        <v>7.97</v>
      </c>
      <c r="AX1646" s="2">
        <v>24.6</v>
      </c>
      <c r="AY1646" s="2">
        <v>32.4</v>
      </c>
      <c r="AZ1646" s="2">
        <v>24.081099999999999</v>
      </c>
      <c r="BA1646" s="2">
        <v>8.8800000000000008</v>
      </c>
      <c r="BB1646" s="2">
        <v>23.5</v>
      </c>
      <c r="BC1646" s="2">
        <v>37.9</v>
      </c>
      <c r="BD1646" s="2">
        <v>35.717100000000002</v>
      </c>
      <c r="BE1646" s="4"/>
      <c r="BF1646" s="4"/>
    </row>
    <row r="1647" spans="1:58" x14ac:dyDescent="0.2">
      <c r="A1647" s="29">
        <v>1646</v>
      </c>
      <c r="B1647" s="7" t="s">
        <v>101</v>
      </c>
      <c r="C1647" s="3">
        <v>39978</v>
      </c>
      <c r="D1647" s="4" t="s">
        <v>28</v>
      </c>
      <c r="E1647" s="4" t="s">
        <v>168</v>
      </c>
      <c r="F1647" s="5" t="s">
        <v>194</v>
      </c>
      <c r="G1647" s="6">
        <v>0.91805555555555562</v>
      </c>
      <c r="H1647" s="6">
        <v>1.1111111111111112E-2</v>
      </c>
      <c r="I1647" s="85">
        <f t="shared" si="25"/>
        <v>133.99999999999989</v>
      </c>
      <c r="J1647" s="86">
        <f>I1647*Segmentos!$D$7*(AH1647%)*IF(ISNUMBER(AI1647),AI1647%,0)</f>
        <v>2069495.9999999986</v>
      </c>
      <c r="K1647" s="86">
        <f>I1647*Segmentos!$D$7*(AL1647%)*IF(ISNUMBER(AM1647),AM1647%,0)</f>
        <v>1291545.5999999992</v>
      </c>
      <c r="L1647" s="4" t="s">
        <v>401</v>
      </c>
      <c r="M1647" s="2">
        <v>3.1</v>
      </c>
      <c r="N1647" s="2">
        <v>11.8</v>
      </c>
      <c r="O1647" s="2">
        <v>26.2</v>
      </c>
      <c r="P1647" s="2">
        <v>82.169799999999995</v>
      </c>
      <c r="Q1647" s="2">
        <v>0.34</v>
      </c>
      <c r="R1647" s="2">
        <v>2.9</v>
      </c>
      <c r="S1647" s="2">
        <v>11.7</v>
      </c>
      <c r="T1647" s="2">
        <v>1.5011000000000001</v>
      </c>
      <c r="U1647" s="2">
        <v>3.56</v>
      </c>
      <c r="V1647" s="2">
        <v>13</v>
      </c>
      <c r="W1647" s="2">
        <v>27.4</v>
      </c>
      <c r="X1647" s="2">
        <v>19.791799999999999</v>
      </c>
      <c r="Y1647" s="2">
        <v>4.63</v>
      </c>
      <c r="Z1647" s="2">
        <v>18.100000000000001</v>
      </c>
      <c r="AA1647" s="2">
        <v>25.6</v>
      </c>
      <c r="AB1647" s="2">
        <v>36.302399999999999</v>
      </c>
      <c r="AC1647" s="2">
        <v>2.82</v>
      </c>
      <c r="AD1647" s="2">
        <v>10</v>
      </c>
      <c r="AE1647" s="2">
        <v>28.2</v>
      </c>
      <c r="AF1647" s="2">
        <v>24.5745</v>
      </c>
      <c r="AG1647" s="2">
        <v>3.85</v>
      </c>
      <c r="AH1647" s="22">
        <v>14.3</v>
      </c>
      <c r="AI1647" s="22">
        <v>27</v>
      </c>
      <c r="AJ1647" s="22">
        <v>48.514600000000002</v>
      </c>
      <c r="AK1647" s="18">
        <v>2.41</v>
      </c>
      <c r="AL1647" s="18">
        <v>9.6</v>
      </c>
      <c r="AM1647" s="18">
        <v>25.1</v>
      </c>
      <c r="AN1647" s="2">
        <v>33.655099999999997</v>
      </c>
      <c r="AO1647" s="2">
        <v>1.17</v>
      </c>
      <c r="AP1647" s="2">
        <v>8.1</v>
      </c>
      <c r="AQ1647" s="2">
        <v>14.5</v>
      </c>
      <c r="AR1647" s="2">
        <v>3.3881999999999999</v>
      </c>
      <c r="AS1647" s="2">
        <v>3.79</v>
      </c>
      <c r="AT1647" s="2">
        <v>9.1</v>
      </c>
      <c r="AU1647" s="2">
        <v>41.6</v>
      </c>
      <c r="AV1647" s="2">
        <v>22.154499999999999</v>
      </c>
      <c r="AW1647" s="2">
        <v>2.5299999999999998</v>
      </c>
      <c r="AX1647" s="2">
        <v>11.9</v>
      </c>
      <c r="AY1647" s="2">
        <v>21.3</v>
      </c>
      <c r="AZ1647" s="2">
        <v>19.3262</v>
      </c>
      <c r="BA1647" s="2">
        <v>3.67</v>
      </c>
      <c r="BB1647" s="2">
        <v>14.4</v>
      </c>
      <c r="BC1647" s="2">
        <v>25.4</v>
      </c>
      <c r="BD1647" s="2">
        <v>37.300899999999999</v>
      </c>
      <c r="BE1647" s="4"/>
      <c r="BF1647" s="4"/>
    </row>
    <row r="1648" spans="1:58" x14ac:dyDescent="0.2">
      <c r="A1648" s="29">
        <v>1647</v>
      </c>
      <c r="B1648" s="7" t="s">
        <v>9</v>
      </c>
      <c r="C1648" s="3">
        <v>39978</v>
      </c>
      <c r="D1648" s="4" t="s">
        <v>8</v>
      </c>
      <c r="E1648" s="4" t="s">
        <v>168</v>
      </c>
      <c r="F1648" s="5" t="s">
        <v>194</v>
      </c>
      <c r="G1648" s="6">
        <v>0.7944444444444444</v>
      </c>
      <c r="H1648" s="6">
        <v>0.87361111111111101</v>
      </c>
      <c r="I1648" s="85">
        <f t="shared" si="25"/>
        <v>113.99999999999991</v>
      </c>
      <c r="J1648" s="86">
        <f>I1648*Segmentos!$D$7*(AH1648%)*IF(ISNUMBER(AI1648),AI1648%,0)</f>
        <v>2920679.9999999972</v>
      </c>
      <c r="K1648" s="86">
        <f>I1648*Segmentos!$D$7*(AL1648%)*IF(ISNUMBER(AM1648),AM1648%,0)</f>
        <v>3250276.799999997</v>
      </c>
      <c r="L1648" s="4" t="s">
        <v>398</v>
      </c>
      <c r="M1648" s="2">
        <v>6.8</v>
      </c>
      <c r="N1648" s="2">
        <v>17</v>
      </c>
      <c r="O1648" s="2">
        <v>40.1</v>
      </c>
      <c r="P1648" s="2">
        <v>86.0749</v>
      </c>
      <c r="Q1648" s="2">
        <v>4.0199999999999996</v>
      </c>
      <c r="R1648" s="2">
        <v>8.6</v>
      </c>
      <c r="S1648" s="2">
        <v>46.8</v>
      </c>
      <c r="T1648" s="2">
        <v>8.4916999999999998</v>
      </c>
      <c r="U1648" s="2">
        <v>5.09</v>
      </c>
      <c r="V1648" s="2">
        <v>15.5</v>
      </c>
      <c r="W1648" s="2">
        <v>32.799999999999997</v>
      </c>
      <c r="X1648" s="2">
        <v>13.5161</v>
      </c>
      <c r="Y1648" s="2">
        <v>7.93</v>
      </c>
      <c r="Z1648" s="2">
        <v>19.899999999999999</v>
      </c>
      <c r="AA1648" s="2">
        <v>39.9</v>
      </c>
      <c r="AB1648" s="2">
        <v>29.629899999999999</v>
      </c>
      <c r="AC1648" s="2">
        <v>8.2899999999999991</v>
      </c>
      <c r="AD1648" s="2">
        <v>19.5</v>
      </c>
      <c r="AE1648" s="2">
        <v>42.5</v>
      </c>
      <c r="AF1648" s="2">
        <v>34.4373</v>
      </c>
      <c r="AG1648" s="2">
        <v>6.41</v>
      </c>
      <c r="AH1648" s="22">
        <v>18.3</v>
      </c>
      <c r="AI1648" s="22">
        <v>35</v>
      </c>
      <c r="AJ1648" s="22">
        <v>38.492100000000001</v>
      </c>
      <c r="AK1648" s="18">
        <v>7.15</v>
      </c>
      <c r="AL1648" s="18">
        <v>15.7</v>
      </c>
      <c r="AM1648" s="18">
        <v>45.4</v>
      </c>
      <c r="AN1648" s="2">
        <v>47.582799999999999</v>
      </c>
      <c r="AO1648" s="2">
        <v>1.5</v>
      </c>
      <c r="AP1648" s="2">
        <v>9</v>
      </c>
      <c r="AQ1648" s="2">
        <v>16.7</v>
      </c>
      <c r="AR1648" s="2">
        <v>2.0729000000000002</v>
      </c>
      <c r="AS1648" s="2">
        <v>6.17</v>
      </c>
      <c r="AT1648" s="2">
        <v>15.8</v>
      </c>
      <c r="AU1648" s="2">
        <v>39.1</v>
      </c>
      <c r="AV1648" s="2">
        <v>17.206800000000001</v>
      </c>
      <c r="AW1648" s="2">
        <v>5.98</v>
      </c>
      <c r="AX1648" s="2">
        <v>17.399999999999999</v>
      </c>
      <c r="AY1648" s="2">
        <v>34.4</v>
      </c>
      <c r="AZ1648" s="2">
        <v>21.781400000000001</v>
      </c>
      <c r="BA1648" s="2">
        <v>9.2899999999999991</v>
      </c>
      <c r="BB1648" s="2">
        <v>19.600000000000001</v>
      </c>
      <c r="BC1648" s="2">
        <v>47.3</v>
      </c>
      <c r="BD1648" s="2">
        <v>45.013800000000003</v>
      </c>
      <c r="BE1648" s="4"/>
      <c r="BF1648" s="4"/>
    </row>
    <row r="1649" spans="1:58" x14ac:dyDescent="0.2">
      <c r="A1649" s="29">
        <v>1648</v>
      </c>
      <c r="B1649" s="7" t="s">
        <v>35</v>
      </c>
      <c r="C1649" s="3">
        <v>39978</v>
      </c>
      <c r="D1649" s="4" t="s">
        <v>13</v>
      </c>
      <c r="E1649" s="4" t="s">
        <v>163</v>
      </c>
      <c r="F1649" s="5" t="s">
        <v>194</v>
      </c>
      <c r="G1649" s="6">
        <v>0.91805555555555562</v>
      </c>
      <c r="H1649" s="6">
        <v>0.9194444444444444</v>
      </c>
      <c r="I1649" s="85">
        <f t="shared" si="25"/>
        <v>1.999999999999833</v>
      </c>
      <c r="J1649" s="86">
        <f>I1649*Segmentos!$D$7*(AH1649%)*IF(ISNUMBER(AI1649),AI1649%,0)</f>
        <v>76377.599999993618</v>
      </c>
      <c r="K1649" s="86">
        <f>I1649*Segmentos!$D$7*(AL1649%)*IF(ISNUMBER(AM1649),AM1649%,0)</f>
        <v>84626.399999992922</v>
      </c>
      <c r="L1649" s="4"/>
      <c r="M1649" s="2">
        <v>10.09</v>
      </c>
      <c r="N1649" s="2">
        <v>10.8</v>
      </c>
      <c r="O1649" s="2">
        <v>93.7</v>
      </c>
      <c r="P1649" s="2">
        <v>88.037800000000004</v>
      </c>
      <c r="Q1649" s="2">
        <v>5.09</v>
      </c>
      <c r="R1649" s="2">
        <v>5.8</v>
      </c>
      <c r="S1649" s="2">
        <v>87.1</v>
      </c>
      <c r="T1649" s="2">
        <v>7.4132999999999996</v>
      </c>
      <c r="U1649" s="2">
        <v>6.65</v>
      </c>
      <c r="V1649" s="2">
        <v>7</v>
      </c>
      <c r="W1649" s="2">
        <v>95.6</v>
      </c>
      <c r="X1649" s="2">
        <v>12.1637</v>
      </c>
      <c r="Y1649" s="2">
        <v>9.9700000000000006</v>
      </c>
      <c r="Z1649" s="2">
        <v>10.199999999999999</v>
      </c>
      <c r="AA1649" s="2">
        <v>97.6</v>
      </c>
      <c r="AB1649" s="2">
        <v>25.6982</v>
      </c>
      <c r="AC1649" s="2">
        <v>14.93</v>
      </c>
      <c r="AD1649" s="2">
        <v>16.2</v>
      </c>
      <c r="AE1649" s="2">
        <v>92.2</v>
      </c>
      <c r="AF1649" s="2">
        <v>42.762599999999999</v>
      </c>
      <c r="AG1649" s="2">
        <v>9.5299999999999994</v>
      </c>
      <c r="AH1649" s="22">
        <v>10.4</v>
      </c>
      <c r="AI1649" s="22">
        <v>91.8</v>
      </c>
      <c r="AJ1649" s="22">
        <v>39.470399999999998</v>
      </c>
      <c r="AK1649" s="18">
        <v>10.59</v>
      </c>
      <c r="AL1649" s="18">
        <v>11.1</v>
      </c>
      <c r="AM1649" s="18">
        <v>95.3</v>
      </c>
      <c r="AN1649" s="2">
        <v>48.567300000000003</v>
      </c>
      <c r="AO1649" s="2">
        <v>7.72</v>
      </c>
      <c r="AP1649" s="2">
        <v>8.6</v>
      </c>
      <c r="AQ1649" s="2">
        <v>90</v>
      </c>
      <c r="AR1649" s="2">
        <v>7.3613999999999997</v>
      </c>
      <c r="AS1649" s="2">
        <v>8.48</v>
      </c>
      <c r="AT1649" s="2">
        <v>9.6999999999999993</v>
      </c>
      <c r="AU1649" s="2">
        <v>87.7</v>
      </c>
      <c r="AV1649" s="2">
        <v>16.302199999999999</v>
      </c>
      <c r="AW1649" s="2">
        <v>9.02</v>
      </c>
      <c r="AX1649" s="2">
        <v>9.5</v>
      </c>
      <c r="AY1649" s="2">
        <v>94.6</v>
      </c>
      <c r="AZ1649" s="2">
        <v>22.638400000000001</v>
      </c>
      <c r="BA1649" s="2">
        <v>12.49</v>
      </c>
      <c r="BB1649" s="2">
        <v>12.9</v>
      </c>
      <c r="BC1649" s="2">
        <v>96.5</v>
      </c>
      <c r="BD1649" s="2">
        <v>41.735900000000001</v>
      </c>
      <c r="BE1649" s="4"/>
      <c r="BF1649" s="4"/>
    </row>
    <row r="1650" spans="1:58" x14ac:dyDescent="0.2">
      <c r="A1650" s="29">
        <v>1649</v>
      </c>
      <c r="B1650" s="7" t="s">
        <v>11</v>
      </c>
      <c r="C1650" s="3">
        <v>39978</v>
      </c>
      <c r="D1650" s="4" t="s">
        <v>8</v>
      </c>
      <c r="E1650" s="4" t="s">
        <v>166</v>
      </c>
      <c r="F1650" s="5" t="s">
        <v>194</v>
      </c>
      <c r="G1650" s="6">
        <v>0.89375000000000004</v>
      </c>
      <c r="H1650" s="6">
        <v>0.89513888888888893</v>
      </c>
      <c r="I1650" s="85">
        <f t="shared" si="25"/>
        <v>1.9999999999999929</v>
      </c>
      <c r="J1650" s="86">
        <f>I1650*Segmentos!$D$7*(AH1650%)*IF(ISNUMBER(AI1650),AI1650%,0)</f>
        <v>37731.199999999873</v>
      </c>
      <c r="K1650" s="86">
        <f>I1650*Segmentos!$D$7*(AL1650%)*IF(ISNUMBER(AM1650),AM1650%,0)</f>
        <v>33377.599999999882</v>
      </c>
      <c r="L1650" s="4"/>
      <c r="M1650" s="2">
        <v>4.42</v>
      </c>
      <c r="N1650" s="2">
        <v>4.9000000000000004</v>
      </c>
      <c r="O1650" s="2">
        <v>90.7</v>
      </c>
      <c r="P1650" s="2">
        <v>76.5929</v>
      </c>
      <c r="Q1650" s="2">
        <v>1.1499999999999999</v>
      </c>
      <c r="R1650" s="2">
        <v>1.3</v>
      </c>
      <c r="S1650" s="2">
        <v>88.4</v>
      </c>
      <c r="T1650" s="2">
        <v>3.3313999999999999</v>
      </c>
      <c r="U1650" s="2">
        <v>3.63</v>
      </c>
      <c r="V1650" s="2">
        <v>3.9</v>
      </c>
      <c r="W1650" s="2">
        <v>94.2</v>
      </c>
      <c r="X1650" s="2">
        <v>13.200100000000001</v>
      </c>
      <c r="Y1650" s="2">
        <v>3.06</v>
      </c>
      <c r="Z1650" s="2">
        <v>3.3</v>
      </c>
      <c r="AA1650" s="2">
        <v>92.3</v>
      </c>
      <c r="AB1650" s="2">
        <v>15.6396</v>
      </c>
      <c r="AC1650" s="2">
        <v>7.81</v>
      </c>
      <c r="AD1650" s="2">
        <v>8.6999999999999993</v>
      </c>
      <c r="AE1650" s="2">
        <v>89.3</v>
      </c>
      <c r="AF1650" s="2">
        <v>44.421799999999998</v>
      </c>
      <c r="AG1650" s="2">
        <v>4.67</v>
      </c>
      <c r="AH1650" s="22">
        <v>5.2</v>
      </c>
      <c r="AI1650" s="22">
        <v>90.7</v>
      </c>
      <c r="AJ1650" s="22">
        <v>38.431600000000003</v>
      </c>
      <c r="AK1650" s="18">
        <v>4.1900000000000004</v>
      </c>
      <c r="AL1650" s="18">
        <v>4.5999999999999996</v>
      </c>
      <c r="AM1650" s="18">
        <v>90.7</v>
      </c>
      <c r="AN1650" s="2">
        <v>38.161200000000001</v>
      </c>
      <c r="AO1650" s="2">
        <v>1.23</v>
      </c>
      <c r="AP1650" s="2">
        <v>1.4</v>
      </c>
      <c r="AQ1650" s="2">
        <v>84.8</v>
      </c>
      <c r="AR1650" s="2">
        <v>2.3254000000000001</v>
      </c>
      <c r="AS1650" s="2">
        <v>4.5599999999999996</v>
      </c>
      <c r="AT1650" s="2">
        <v>4.9000000000000004</v>
      </c>
      <c r="AU1650" s="2">
        <v>93.6</v>
      </c>
      <c r="AV1650" s="2">
        <v>17.391500000000001</v>
      </c>
      <c r="AW1650" s="2">
        <v>3.18</v>
      </c>
      <c r="AX1650" s="2">
        <v>3.3</v>
      </c>
      <c r="AY1650" s="2">
        <v>97.9</v>
      </c>
      <c r="AZ1650" s="2">
        <v>15.866099999999999</v>
      </c>
      <c r="BA1650" s="2">
        <v>6.18</v>
      </c>
      <c r="BB1650" s="2">
        <v>7.1</v>
      </c>
      <c r="BC1650" s="2">
        <v>87.4</v>
      </c>
      <c r="BD1650" s="2">
        <v>41.01</v>
      </c>
      <c r="BE1650" s="4"/>
      <c r="BF1650" s="4"/>
    </row>
    <row r="1651" spans="1:58" x14ac:dyDescent="0.2">
      <c r="A1651" s="29">
        <v>1650</v>
      </c>
      <c r="B1651" s="7" t="s">
        <v>11</v>
      </c>
      <c r="C1651" s="3">
        <v>39978</v>
      </c>
      <c r="D1651" s="4" t="s">
        <v>0</v>
      </c>
      <c r="E1651" s="4" t="s">
        <v>166</v>
      </c>
      <c r="F1651" s="5" t="s">
        <v>194</v>
      </c>
      <c r="G1651" s="6">
        <v>0.91527777777777775</v>
      </c>
      <c r="H1651" s="6">
        <v>0.91736111111111107</v>
      </c>
      <c r="I1651" s="85">
        <f t="shared" si="25"/>
        <v>2.9999999999999893</v>
      </c>
      <c r="J1651" s="86">
        <f>I1651*Segmentos!$D$7*(AH1651%)*IF(ISNUMBER(AI1651),AI1651%,0)</f>
        <v>75817.199999999735</v>
      </c>
      <c r="K1651" s="86">
        <f>I1651*Segmentos!$D$7*(AL1651%)*IF(ISNUMBER(AM1651),AM1651%,0)</f>
        <v>104831.99999999964</v>
      </c>
      <c r="L1651" s="4"/>
      <c r="M1651" s="2">
        <v>7.57</v>
      </c>
      <c r="N1651" s="2">
        <v>7.9</v>
      </c>
      <c r="O1651" s="2">
        <v>95.4</v>
      </c>
      <c r="P1651" s="2">
        <v>93.6173</v>
      </c>
      <c r="Q1651" s="2">
        <v>5.93</v>
      </c>
      <c r="R1651" s="2">
        <v>6.4</v>
      </c>
      <c r="S1651" s="2">
        <v>92.2</v>
      </c>
      <c r="T1651" s="2">
        <v>12.2324</v>
      </c>
      <c r="U1651" s="2">
        <v>5.25</v>
      </c>
      <c r="V1651" s="2">
        <v>5.5</v>
      </c>
      <c r="W1651" s="2">
        <v>95.4</v>
      </c>
      <c r="X1651" s="2">
        <v>13.6287</v>
      </c>
      <c r="Y1651" s="2">
        <v>5.72</v>
      </c>
      <c r="Z1651" s="2">
        <v>6</v>
      </c>
      <c r="AA1651" s="2">
        <v>94.6</v>
      </c>
      <c r="AB1651" s="2">
        <v>20.880099999999999</v>
      </c>
      <c r="AC1651" s="2">
        <v>11.54</v>
      </c>
      <c r="AD1651" s="2">
        <v>12</v>
      </c>
      <c r="AE1651" s="2">
        <v>96.5</v>
      </c>
      <c r="AF1651" s="2">
        <v>46.876100000000001</v>
      </c>
      <c r="AG1651" s="2">
        <v>6.31</v>
      </c>
      <c r="AH1651" s="22">
        <v>6.7</v>
      </c>
      <c r="AI1651" s="22">
        <v>94.3</v>
      </c>
      <c r="AJ1651" s="22">
        <v>37.0124</v>
      </c>
      <c r="AK1651" s="18">
        <v>8.6999999999999993</v>
      </c>
      <c r="AL1651" s="18">
        <v>9.1</v>
      </c>
      <c r="AM1651" s="18">
        <v>96</v>
      </c>
      <c r="AN1651" s="2">
        <v>56.604900000000001</v>
      </c>
      <c r="AO1651" s="2">
        <v>5.21</v>
      </c>
      <c r="AP1651" s="2">
        <v>5.9</v>
      </c>
      <c r="AQ1651" s="2">
        <v>89.1</v>
      </c>
      <c r="AR1651" s="2">
        <v>7.0503</v>
      </c>
      <c r="AS1651" s="2">
        <v>8.85</v>
      </c>
      <c r="AT1651" s="2">
        <v>9.5</v>
      </c>
      <c r="AU1651" s="2">
        <v>93.3</v>
      </c>
      <c r="AV1651" s="2">
        <v>24.107399999999998</v>
      </c>
      <c r="AW1651" s="2">
        <v>8.5500000000000007</v>
      </c>
      <c r="AX1651" s="2">
        <v>9</v>
      </c>
      <c r="AY1651" s="2">
        <v>95.4</v>
      </c>
      <c r="AZ1651" s="2">
        <v>30.428699999999999</v>
      </c>
      <c r="BA1651" s="2">
        <v>6.76</v>
      </c>
      <c r="BB1651" s="2">
        <v>6.9</v>
      </c>
      <c r="BC1651" s="2">
        <v>98.4</v>
      </c>
      <c r="BD1651" s="2">
        <v>32.030900000000003</v>
      </c>
      <c r="BE1651" s="4"/>
      <c r="BF1651" s="4"/>
    </row>
    <row r="1652" spans="1:58" x14ac:dyDescent="0.2">
      <c r="A1652" s="29">
        <v>1651</v>
      </c>
      <c r="B1652" s="7" t="s">
        <v>6</v>
      </c>
      <c r="C1652" s="3">
        <v>39978</v>
      </c>
      <c r="D1652" s="4" t="s">
        <v>3</v>
      </c>
      <c r="E1652" s="4" t="s">
        <v>166</v>
      </c>
      <c r="F1652" s="5" t="s">
        <v>194</v>
      </c>
      <c r="G1652" s="6">
        <v>0.90833333333333333</v>
      </c>
      <c r="H1652" s="6">
        <v>0.90902777777777777</v>
      </c>
      <c r="I1652" s="85">
        <f t="shared" si="25"/>
        <v>0.99999999999999645</v>
      </c>
      <c r="J1652" s="86">
        <f>I1652*Segmentos!$D$7*(AH1652%)*IF(ISNUMBER(AI1652),AI1652%,0)</f>
        <v>27999.999999999905</v>
      </c>
      <c r="K1652" s="86">
        <f>I1652*Segmentos!$D$7*(AL1652%)*IF(ISNUMBER(AM1652),AM1652%,0)</f>
        <v>27599.999999999905</v>
      </c>
      <c r="L1652" s="4"/>
      <c r="M1652" s="2">
        <v>6.95</v>
      </c>
      <c r="N1652" s="2">
        <v>6.9</v>
      </c>
      <c r="O1652" s="2">
        <v>100</v>
      </c>
      <c r="P1652" s="2">
        <v>87.297399999999996</v>
      </c>
      <c r="Q1652" s="2">
        <v>4.26</v>
      </c>
      <c r="R1652" s="2">
        <v>4.3</v>
      </c>
      <c r="S1652" s="2">
        <v>100</v>
      </c>
      <c r="T1652" s="2">
        <v>8.9367999999999999</v>
      </c>
      <c r="U1652" s="2">
        <v>3.69</v>
      </c>
      <c r="V1652" s="2">
        <v>3.7</v>
      </c>
      <c r="W1652" s="2">
        <v>100</v>
      </c>
      <c r="X1652" s="2">
        <v>9.7248000000000001</v>
      </c>
      <c r="Y1652" s="2">
        <v>7.93</v>
      </c>
      <c r="Z1652" s="2">
        <v>7.9</v>
      </c>
      <c r="AA1652" s="2">
        <v>100</v>
      </c>
      <c r="AB1652" s="2">
        <v>29.4099</v>
      </c>
      <c r="AC1652" s="2">
        <v>9.51</v>
      </c>
      <c r="AD1652" s="2">
        <v>9.5</v>
      </c>
      <c r="AE1652" s="2">
        <v>100</v>
      </c>
      <c r="AF1652" s="2">
        <v>39.2258</v>
      </c>
      <c r="AG1652" s="2">
        <v>6.98</v>
      </c>
      <c r="AH1652" s="22">
        <v>7</v>
      </c>
      <c r="AI1652" s="22">
        <v>100</v>
      </c>
      <c r="AJ1652" s="22">
        <v>41.598700000000001</v>
      </c>
      <c r="AK1652" s="18">
        <v>6.92</v>
      </c>
      <c r="AL1652" s="18">
        <v>6.9</v>
      </c>
      <c r="AM1652" s="18">
        <v>100</v>
      </c>
      <c r="AN1652" s="2">
        <v>45.698700000000002</v>
      </c>
      <c r="AO1652" s="2">
        <v>4.3499999999999996</v>
      </c>
      <c r="AP1652" s="2">
        <v>4.4000000000000004</v>
      </c>
      <c r="AQ1652" s="2">
        <v>100</v>
      </c>
      <c r="AR1652" s="2">
        <v>5.9748000000000001</v>
      </c>
      <c r="AS1652" s="2">
        <v>8.26</v>
      </c>
      <c r="AT1652" s="2">
        <v>8.3000000000000007</v>
      </c>
      <c r="AU1652" s="2">
        <v>100</v>
      </c>
      <c r="AV1652" s="2">
        <v>22.869</v>
      </c>
      <c r="AW1652" s="2">
        <v>5.79</v>
      </c>
      <c r="AX1652" s="2">
        <v>5.8</v>
      </c>
      <c r="AY1652" s="2">
        <v>100</v>
      </c>
      <c r="AZ1652" s="2">
        <v>20.902200000000001</v>
      </c>
      <c r="BA1652" s="2">
        <v>7.81</v>
      </c>
      <c r="BB1652" s="2">
        <v>7.8</v>
      </c>
      <c r="BC1652" s="2">
        <v>100</v>
      </c>
      <c r="BD1652" s="2">
        <v>37.551400000000001</v>
      </c>
      <c r="BE1652" s="4"/>
      <c r="BF1652" s="4"/>
    </row>
    <row r="1653" spans="1:58" x14ac:dyDescent="0.2">
      <c r="A1653" s="29">
        <v>1652</v>
      </c>
      <c r="B1653" s="7" t="s">
        <v>31</v>
      </c>
      <c r="C1653" s="3">
        <v>39978</v>
      </c>
      <c r="D1653" s="4" t="s">
        <v>28</v>
      </c>
      <c r="E1653" s="4" t="s">
        <v>166</v>
      </c>
      <c r="F1653" s="5" t="s">
        <v>194</v>
      </c>
      <c r="G1653" s="6">
        <v>0.91388888888888886</v>
      </c>
      <c r="H1653" s="6">
        <v>0.91805555555555562</v>
      </c>
      <c r="I1653" s="85">
        <f t="shared" si="25"/>
        <v>6.0000000000001386</v>
      </c>
      <c r="J1653" s="86">
        <f>I1653*Segmentos!$D$7*(AH1653%)*IF(ISNUMBER(AI1653),AI1653%,0)</f>
        <v>61682.400000001435</v>
      </c>
      <c r="K1653" s="86">
        <f>I1653*Segmentos!$D$7*(AL1653%)*IF(ISNUMBER(AM1653),AM1653%,0)</f>
        <v>28684.800000000661</v>
      </c>
      <c r="L1653" s="4"/>
      <c r="M1653" s="2">
        <v>1.82</v>
      </c>
      <c r="N1653" s="2">
        <v>2.7</v>
      </c>
      <c r="O1653" s="2">
        <v>68.599999999999994</v>
      </c>
      <c r="P1653" s="2">
        <v>69.753799999999998</v>
      </c>
      <c r="Q1653" s="2">
        <v>0.57999999999999996</v>
      </c>
      <c r="R1653" s="2">
        <v>0.9</v>
      </c>
      <c r="S1653" s="2">
        <v>66.7</v>
      </c>
      <c r="T1653" s="2">
        <v>3.7227000000000001</v>
      </c>
      <c r="U1653" s="2">
        <v>2.5499999999999998</v>
      </c>
      <c r="V1653" s="2">
        <v>3.5</v>
      </c>
      <c r="W1653" s="2">
        <v>73.099999999999994</v>
      </c>
      <c r="X1653" s="2">
        <v>20.414100000000001</v>
      </c>
      <c r="Y1653" s="2">
        <v>2.61</v>
      </c>
      <c r="Z1653" s="2">
        <v>4.2</v>
      </c>
      <c r="AA1653" s="2">
        <v>62.5</v>
      </c>
      <c r="AB1653" s="2">
        <v>29.484300000000001</v>
      </c>
      <c r="AC1653" s="2">
        <v>1.29</v>
      </c>
      <c r="AD1653" s="2">
        <v>1.7</v>
      </c>
      <c r="AE1653" s="2">
        <v>77.099999999999994</v>
      </c>
      <c r="AF1653" s="2">
        <v>16.1327</v>
      </c>
      <c r="AG1653" s="2">
        <v>2.56</v>
      </c>
      <c r="AH1653" s="22">
        <v>3.9</v>
      </c>
      <c r="AI1653" s="22">
        <v>65.900000000000006</v>
      </c>
      <c r="AJ1653" s="22">
        <v>46.3673</v>
      </c>
      <c r="AK1653" s="18">
        <v>1.1599999999999999</v>
      </c>
      <c r="AL1653" s="18">
        <v>1.6</v>
      </c>
      <c r="AM1653" s="18">
        <v>74.7</v>
      </c>
      <c r="AN1653" s="2">
        <v>23.386500000000002</v>
      </c>
      <c r="AO1653" s="2">
        <v>1.1299999999999999</v>
      </c>
      <c r="AP1653" s="2">
        <v>1.6</v>
      </c>
      <c r="AQ1653" s="2">
        <v>72.400000000000006</v>
      </c>
      <c r="AR1653" s="2">
        <v>4.7306999999999997</v>
      </c>
      <c r="AS1653" s="2">
        <v>1.67</v>
      </c>
      <c r="AT1653" s="2">
        <v>3.2</v>
      </c>
      <c r="AU1653" s="2">
        <v>52.2</v>
      </c>
      <c r="AV1653" s="2">
        <v>14.0358</v>
      </c>
      <c r="AW1653" s="2">
        <v>2.4500000000000002</v>
      </c>
      <c r="AX1653" s="2">
        <v>3</v>
      </c>
      <c r="AY1653" s="2">
        <v>81.2</v>
      </c>
      <c r="AZ1653" s="2">
        <v>26.957799999999999</v>
      </c>
      <c r="BA1653" s="2">
        <v>1.64</v>
      </c>
      <c r="BB1653" s="2">
        <v>2.4</v>
      </c>
      <c r="BC1653" s="2">
        <v>68.599999999999994</v>
      </c>
      <c r="BD1653" s="2">
        <v>24.029499999999999</v>
      </c>
      <c r="BE1653" s="4"/>
      <c r="BF1653" s="4"/>
    </row>
    <row r="1654" spans="1:58" x14ac:dyDescent="0.2">
      <c r="A1654" s="29">
        <v>1653</v>
      </c>
      <c r="B1654" s="7" t="s">
        <v>37</v>
      </c>
      <c r="C1654" s="3">
        <v>39978</v>
      </c>
      <c r="D1654" s="4" t="s">
        <v>3</v>
      </c>
      <c r="E1654" s="4" t="s">
        <v>173</v>
      </c>
      <c r="F1654" s="5" t="s">
        <v>194</v>
      </c>
      <c r="G1654" s="6">
        <v>0.91666666666666663</v>
      </c>
      <c r="H1654" s="6">
        <v>0.91736111111111107</v>
      </c>
      <c r="I1654" s="85">
        <f t="shared" si="25"/>
        <v>0.99999999999999645</v>
      </c>
      <c r="J1654" s="86">
        <f>I1654*Segmentos!$D$7*(AH1654%)*IF(ISNUMBER(AI1654),AI1654%,0)</f>
        <v>17599.999999999942</v>
      </c>
      <c r="K1654" s="86">
        <f>I1654*Segmentos!$D$7*(AL1654%)*IF(ISNUMBER(AM1654),AM1654%,0)</f>
        <v>26799.999999999909</v>
      </c>
      <c r="L1654" s="4"/>
      <c r="M1654" s="2">
        <v>5.57</v>
      </c>
      <c r="N1654" s="2">
        <v>5.6</v>
      </c>
      <c r="O1654" s="2">
        <v>100</v>
      </c>
      <c r="P1654" s="2">
        <v>87.978099999999998</v>
      </c>
      <c r="Q1654" s="2">
        <v>4.91</v>
      </c>
      <c r="R1654" s="2">
        <v>4.9000000000000004</v>
      </c>
      <c r="S1654" s="2">
        <v>100</v>
      </c>
      <c r="T1654" s="2">
        <v>12.946400000000001</v>
      </c>
      <c r="U1654" s="2">
        <v>5.19</v>
      </c>
      <c r="V1654" s="2">
        <v>5.2</v>
      </c>
      <c r="W1654" s="2">
        <v>100</v>
      </c>
      <c r="X1654" s="2">
        <v>17.175999999999998</v>
      </c>
      <c r="Y1654" s="2">
        <v>4.9800000000000004</v>
      </c>
      <c r="Z1654" s="2">
        <v>5</v>
      </c>
      <c r="AA1654" s="2">
        <v>100</v>
      </c>
      <c r="AB1654" s="2">
        <v>23.226500000000001</v>
      </c>
      <c r="AC1654" s="2">
        <v>6.68</v>
      </c>
      <c r="AD1654" s="2">
        <v>6.7</v>
      </c>
      <c r="AE1654" s="2">
        <v>100</v>
      </c>
      <c r="AF1654" s="2">
        <v>34.629199999999997</v>
      </c>
      <c r="AG1654" s="2">
        <v>4.3499999999999996</v>
      </c>
      <c r="AH1654" s="22">
        <v>4.4000000000000004</v>
      </c>
      <c r="AI1654" s="22">
        <v>100</v>
      </c>
      <c r="AJ1654" s="22">
        <v>32.631599999999999</v>
      </c>
      <c r="AK1654" s="18">
        <v>6.67</v>
      </c>
      <c r="AL1654" s="18">
        <v>6.7</v>
      </c>
      <c r="AM1654" s="18">
        <v>100</v>
      </c>
      <c r="AN1654" s="2">
        <v>55.346499999999999</v>
      </c>
      <c r="AO1654" s="2">
        <v>4.24</v>
      </c>
      <c r="AP1654" s="2">
        <v>4.2</v>
      </c>
      <c r="AQ1654" s="2">
        <v>100</v>
      </c>
      <c r="AR1654" s="2">
        <v>7.3231999999999999</v>
      </c>
      <c r="AS1654" s="2">
        <v>7.31</v>
      </c>
      <c r="AT1654" s="2">
        <v>7.3</v>
      </c>
      <c r="AU1654" s="2">
        <v>100</v>
      </c>
      <c r="AV1654" s="2">
        <v>25.4373</v>
      </c>
      <c r="AW1654" s="2">
        <v>7.48</v>
      </c>
      <c r="AX1654" s="2">
        <v>7.5</v>
      </c>
      <c r="AY1654" s="2">
        <v>100</v>
      </c>
      <c r="AZ1654" s="2">
        <v>33.988100000000003</v>
      </c>
      <c r="BA1654" s="2">
        <v>3.51</v>
      </c>
      <c r="BB1654" s="2">
        <v>3.5</v>
      </c>
      <c r="BC1654" s="2">
        <v>100</v>
      </c>
      <c r="BD1654" s="2">
        <v>21.229500000000002</v>
      </c>
      <c r="BE1654" s="4"/>
      <c r="BF1654" s="4"/>
    </row>
    <row r="1655" spans="1:58" x14ac:dyDescent="0.2">
      <c r="A1655" s="29">
        <v>1654</v>
      </c>
      <c r="B1655" s="7" t="s">
        <v>76</v>
      </c>
      <c r="C1655" s="3">
        <v>39978</v>
      </c>
      <c r="D1655" s="4" t="s">
        <v>13</v>
      </c>
      <c r="E1655" s="4" t="s">
        <v>165</v>
      </c>
      <c r="F1655" s="5" t="s">
        <v>194</v>
      </c>
      <c r="G1655" s="6">
        <v>0.81111111111111101</v>
      </c>
      <c r="H1655" s="6">
        <v>0.87430555555555556</v>
      </c>
      <c r="I1655" s="85">
        <f t="shared" si="25"/>
        <v>91.000000000000156</v>
      </c>
      <c r="J1655" s="86">
        <f>I1655*Segmentos!$D$7*(AH1655%)*IF(ISNUMBER(AI1655),AI1655%,0)</f>
        <v>1142013.6000000017</v>
      </c>
      <c r="K1655" s="86">
        <f>I1655*Segmentos!$D$7*(AL1655%)*IF(ISNUMBER(AM1655),AM1655%,0)</f>
        <v>1452360.0000000023</v>
      </c>
      <c r="L1655" s="4"/>
      <c r="M1655" s="2">
        <v>3.58</v>
      </c>
      <c r="N1655" s="2">
        <v>13.9</v>
      </c>
      <c r="O1655" s="2">
        <v>25.8</v>
      </c>
      <c r="P1655" s="2">
        <v>78.503</v>
      </c>
      <c r="Q1655" s="2">
        <v>2.2799999999999998</v>
      </c>
      <c r="R1655" s="2">
        <v>9.9</v>
      </c>
      <c r="S1655" s="2">
        <v>23.1</v>
      </c>
      <c r="T1655" s="2">
        <v>8.3328000000000007</v>
      </c>
      <c r="U1655" s="2">
        <v>2.2000000000000002</v>
      </c>
      <c r="V1655" s="2">
        <v>9.1999999999999993</v>
      </c>
      <c r="W1655" s="2">
        <v>24</v>
      </c>
      <c r="X1655" s="2">
        <v>10.1204</v>
      </c>
      <c r="Y1655" s="2">
        <v>3.94</v>
      </c>
      <c r="Z1655" s="2">
        <v>14.9</v>
      </c>
      <c r="AA1655" s="2">
        <v>26.4</v>
      </c>
      <c r="AB1655" s="2">
        <v>25.480699999999999</v>
      </c>
      <c r="AC1655" s="2">
        <v>4.8</v>
      </c>
      <c r="AD1655" s="2">
        <v>17.899999999999999</v>
      </c>
      <c r="AE1655" s="2">
        <v>26.8</v>
      </c>
      <c r="AF1655" s="2">
        <v>34.569099999999999</v>
      </c>
      <c r="AG1655" s="2">
        <v>3.13</v>
      </c>
      <c r="AH1655" s="22">
        <v>16.600000000000001</v>
      </c>
      <c r="AI1655" s="22">
        <v>18.899999999999999</v>
      </c>
      <c r="AJ1655" s="22">
        <v>32.552300000000002</v>
      </c>
      <c r="AK1655" s="18">
        <v>3.99</v>
      </c>
      <c r="AL1655" s="18">
        <v>11.4</v>
      </c>
      <c r="AM1655" s="18">
        <v>35</v>
      </c>
      <c r="AN1655" s="2">
        <v>45.950699999999998</v>
      </c>
      <c r="AO1655" s="2">
        <v>1.98</v>
      </c>
      <c r="AP1655" s="2">
        <v>9.8000000000000007</v>
      </c>
      <c r="AQ1655" s="2">
        <v>20.2</v>
      </c>
      <c r="AR1655" s="2">
        <v>4.7362000000000002</v>
      </c>
      <c r="AS1655" s="2">
        <v>3.3</v>
      </c>
      <c r="AT1655" s="2">
        <v>14.7</v>
      </c>
      <c r="AU1655" s="2">
        <v>22.4</v>
      </c>
      <c r="AV1655" s="2">
        <v>15.9556</v>
      </c>
      <c r="AW1655" s="2">
        <v>2.5299999999999998</v>
      </c>
      <c r="AX1655" s="2">
        <v>12.6</v>
      </c>
      <c r="AY1655" s="2">
        <v>20.2</v>
      </c>
      <c r="AZ1655" s="2">
        <v>15.970599999999999</v>
      </c>
      <c r="BA1655" s="2">
        <v>4.9800000000000004</v>
      </c>
      <c r="BB1655" s="2">
        <v>15.5</v>
      </c>
      <c r="BC1655" s="2">
        <v>32.200000000000003</v>
      </c>
      <c r="BD1655" s="2">
        <v>41.840699999999998</v>
      </c>
      <c r="BE1655" s="4"/>
      <c r="BF1655" s="4"/>
    </row>
    <row r="1656" spans="1:58" x14ac:dyDescent="0.2">
      <c r="A1656" s="29">
        <v>1655</v>
      </c>
      <c r="B1656" s="7" t="s">
        <v>115</v>
      </c>
      <c r="C1656" s="3">
        <v>39978</v>
      </c>
      <c r="D1656" s="4" t="s">
        <v>17</v>
      </c>
      <c r="E1656" s="4" t="s">
        <v>169</v>
      </c>
      <c r="F1656" s="5" t="s">
        <v>194</v>
      </c>
      <c r="G1656" s="6">
        <v>0.8340277777777777</v>
      </c>
      <c r="H1656" s="6">
        <v>0.875</v>
      </c>
      <c r="I1656" s="85">
        <f t="shared" si="25"/>
        <v>59.000000000000114</v>
      </c>
      <c r="J1656" s="86">
        <f>I1656*Segmentos!$D$7*(AH1656%)*IF(ISNUMBER(AI1656),AI1656%,0)</f>
        <v>37382.400000000074</v>
      </c>
      <c r="K1656" s="86">
        <f>I1656*Segmentos!$D$7*(AL1656%)*IF(ISNUMBER(AM1656),AM1656%,0)</f>
        <v>35872.000000000073</v>
      </c>
      <c r="L1656" s="4"/>
      <c r="M1656" s="2">
        <v>0.15</v>
      </c>
      <c r="N1656" s="2">
        <v>0.6</v>
      </c>
      <c r="O1656" s="2">
        <v>23.9</v>
      </c>
      <c r="P1656" s="2">
        <v>96.390100000000004</v>
      </c>
      <c r="Q1656" s="2">
        <v>0.01</v>
      </c>
      <c r="R1656" s="2">
        <v>0.3</v>
      </c>
      <c r="S1656" s="2">
        <v>1.7</v>
      </c>
      <c r="T1656" s="2">
        <v>0.53439999999999999</v>
      </c>
      <c r="U1656" s="2">
        <v>0</v>
      </c>
      <c r="V1656" s="2">
        <v>0</v>
      </c>
      <c r="W1656" s="8" t="s">
        <v>577</v>
      </c>
      <c r="X1656" s="2">
        <v>0</v>
      </c>
      <c r="Y1656" s="2">
        <v>0.18</v>
      </c>
      <c r="Z1656" s="2">
        <v>1</v>
      </c>
      <c r="AA1656" s="2">
        <v>17.899999999999999</v>
      </c>
      <c r="AB1656" s="2">
        <v>33.901400000000002</v>
      </c>
      <c r="AC1656" s="2">
        <v>0.3</v>
      </c>
      <c r="AD1656" s="2">
        <v>0.9</v>
      </c>
      <c r="AE1656" s="2">
        <v>34</v>
      </c>
      <c r="AF1656" s="2">
        <v>61.954300000000003</v>
      </c>
      <c r="AG1656" s="2">
        <v>0.17</v>
      </c>
      <c r="AH1656" s="22">
        <v>0.8</v>
      </c>
      <c r="AI1656" s="22">
        <v>19.8</v>
      </c>
      <c r="AJ1656" s="22">
        <v>49.125100000000003</v>
      </c>
      <c r="AK1656" s="18">
        <v>0.14000000000000001</v>
      </c>
      <c r="AL1656" s="18">
        <v>0.5</v>
      </c>
      <c r="AM1656" s="18">
        <v>30.4</v>
      </c>
      <c r="AN1656" s="2">
        <v>47.265000000000001</v>
      </c>
      <c r="AO1656" s="2">
        <v>0.01</v>
      </c>
      <c r="AP1656" s="2">
        <v>0.3</v>
      </c>
      <c r="AQ1656" s="2">
        <v>1.7</v>
      </c>
      <c r="AR1656" s="2">
        <v>0.34229999999999999</v>
      </c>
      <c r="AS1656" s="2">
        <v>0.39</v>
      </c>
      <c r="AT1656" s="2">
        <v>1.4</v>
      </c>
      <c r="AU1656" s="2">
        <v>27.4</v>
      </c>
      <c r="AV1656" s="2">
        <v>54.231499999999997</v>
      </c>
      <c r="AW1656" s="2">
        <v>0.16</v>
      </c>
      <c r="AX1656" s="2">
        <v>0.7</v>
      </c>
      <c r="AY1656" s="2">
        <v>24.9</v>
      </c>
      <c r="AZ1656" s="2">
        <v>29.510200000000001</v>
      </c>
      <c r="BA1656" s="2">
        <v>0.05</v>
      </c>
      <c r="BB1656" s="2">
        <v>0.3</v>
      </c>
      <c r="BC1656" s="2">
        <v>18.600000000000001</v>
      </c>
      <c r="BD1656" s="2">
        <v>12.306100000000001</v>
      </c>
      <c r="BE1656" s="4"/>
      <c r="BF1656" s="4"/>
    </row>
    <row r="1657" spans="1:58" x14ac:dyDescent="0.2">
      <c r="A1657" s="29">
        <v>1656</v>
      </c>
      <c r="B1657" s="7" t="s">
        <v>61</v>
      </c>
      <c r="C1657" s="3">
        <v>39978</v>
      </c>
      <c r="D1657" s="4" t="s">
        <v>17</v>
      </c>
      <c r="E1657" s="4" t="s">
        <v>169</v>
      </c>
      <c r="F1657" s="5" t="s">
        <v>194</v>
      </c>
      <c r="G1657" s="6">
        <v>0.91527777777777775</v>
      </c>
      <c r="H1657" s="6">
        <v>0.96250000000000002</v>
      </c>
      <c r="I1657" s="85">
        <f t="shared" si="25"/>
        <v>68.000000000000085</v>
      </c>
      <c r="J1657" s="86">
        <f>I1657*Segmentos!$D$7*(AH1657%)*IF(ISNUMBER(AI1657),AI1657%,0)</f>
        <v>187924.80000000019</v>
      </c>
      <c r="K1657" s="86">
        <f>I1657*Segmentos!$D$7*(AL1657%)*IF(ISNUMBER(AM1657),AM1657%,0)</f>
        <v>150688.00000000017</v>
      </c>
      <c r="L1657" s="4"/>
      <c r="M1657" s="2">
        <v>0.63</v>
      </c>
      <c r="N1657" s="2">
        <v>2.1</v>
      </c>
      <c r="O1657" s="2">
        <v>30.2</v>
      </c>
      <c r="P1657" s="2">
        <v>100</v>
      </c>
      <c r="Q1657" s="2">
        <v>0</v>
      </c>
      <c r="R1657" s="2">
        <v>0</v>
      </c>
      <c r="S1657" s="8" t="s">
        <v>577</v>
      </c>
      <c r="T1657" s="2">
        <v>0</v>
      </c>
      <c r="U1657" s="2">
        <v>0.11</v>
      </c>
      <c r="V1657" s="2">
        <v>1.6</v>
      </c>
      <c r="W1657" s="2">
        <v>6.9</v>
      </c>
      <c r="X1657" s="2">
        <v>3.7658</v>
      </c>
      <c r="Y1657" s="2">
        <v>0.56999999999999995</v>
      </c>
      <c r="Z1657" s="2">
        <v>2.7</v>
      </c>
      <c r="AA1657" s="2">
        <v>20.7</v>
      </c>
      <c r="AB1657" s="2">
        <v>26.812999999999999</v>
      </c>
      <c r="AC1657" s="2">
        <v>1.33</v>
      </c>
      <c r="AD1657" s="2">
        <v>2.8</v>
      </c>
      <c r="AE1657" s="2">
        <v>47.3</v>
      </c>
      <c r="AF1657" s="2">
        <v>69.421199999999999</v>
      </c>
      <c r="AG1657" s="2">
        <v>0.7</v>
      </c>
      <c r="AH1657" s="22">
        <v>2.1</v>
      </c>
      <c r="AI1657" s="22">
        <v>32.9</v>
      </c>
      <c r="AJ1657" s="22">
        <v>53.280099999999997</v>
      </c>
      <c r="AK1657" s="18">
        <v>0.56000000000000005</v>
      </c>
      <c r="AL1657" s="18">
        <v>2</v>
      </c>
      <c r="AM1657" s="18">
        <v>27.7</v>
      </c>
      <c r="AN1657" s="2">
        <v>46.719900000000003</v>
      </c>
      <c r="AO1657" s="2">
        <v>0.06</v>
      </c>
      <c r="AP1657" s="2">
        <v>0.4</v>
      </c>
      <c r="AQ1657" s="2">
        <v>15.1</v>
      </c>
      <c r="AR1657" s="2">
        <v>1.0755999999999999</v>
      </c>
      <c r="AS1657" s="2">
        <v>0.73</v>
      </c>
      <c r="AT1657" s="2">
        <v>2.4</v>
      </c>
      <c r="AU1657" s="2">
        <v>30.3</v>
      </c>
      <c r="AV1657" s="2">
        <v>25.511900000000001</v>
      </c>
      <c r="AW1657" s="2">
        <v>0.45</v>
      </c>
      <c r="AX1657" s="2">
        <v>1.4</v>
      </c>
      <c r="AY1657" s="2">
        <v>32.1</v>
      </c>
      <c r="AZ1657" s="2">
        <v>20.413499999999999</v>
      </c>
      <c r="BA1657" s="2">
        <v>0.87</v>
      </c>
      <c r="BB1657" s="2">
        <v>2.9</v>
      </c>
      <c r="BC1657" s="2">
        <v>30.1</v>
      </c>
      <c r="BD1657" s="2">
        <v>52.999000000000002</v>
      </c>
      <c r="BE1657" s="4"/>
      <c r="BF1657" s="4"/>
    </row>
    <row r="1658" spans="1:58" x14ac:dyDescent="0.2">
      <c r="A1658" s="29">
        <v>1657</v>
      </c>
      <c r="B1658" s="7" t="s">
        <v>64</v>
      </c>
      <c r="C1658" s="3">
        <v>39978</v>
      </c>
      <c r="D1658" s="4" t="s">
        <v>21</v>
      </c>
      <c r="E1658" s="4" t="s">
        <v>170</v>
      </c>
      <c r="F1658" s="5" t="s">
        <v>194</v>
      </c>
      <c r="G1658" s="6">
        <v>0.90069444444444446</v>
      </c>
      <c r="H1658" s="6">
        <v>0.9159722222222223</v>
      </c>
      <c r="I1658" s="85">
        <f t="shared" si="25"/>
        <v>22.000000000000082</v>
      </c>
      <c r="J1658" s="86">
        <f>I1658*Segmentos!$D$7*(AH1658%)*IF(ISNUMBER(AI1658),AI1658%,0)</f>
        <v>15400.000000000058</v>
      </c>
      <c r="K1658" s="86">
        <f>I1658*Segmentos!$D$7*(AL1658%)*IF(ISNUMBER(AM1658),AM1658%,0)</f>
        <v>4540.8000000000184</v>
      </c>
      <c r="L1658" s="4"/>
      <c r="M1658" s="2">
        <v>0.11</v>
      </c>
      <c r="N1658" s="2">
        <v>0.7</v>
      </c>
      <c r="O1658" s="2">
        <v>16</v>
      </c>
      <c r="P1658" s="2">
        <v>83.501999999999995</v>
      </c>
      <c r="Q1658" s="2">
        <v>0.24</v>
      </c>
      <c r="R1658" s="2">
        <v>0.2</v>
      </c>
      <c r="S1658" s="2">
        <v>100</v>
      </c>
      <c r="T1658" s="2">
        <v>30.176200000000001</v>
      </c>
      <c r="U1658" s="2">
        <v>0.03</v>
      </c>
      <c r="V1658" s="2">
        <v>0.3</v>
      </c>
      <c r="W1658" s="2">
        <v>7.7</v>
      </c>
      <c r="X1658" s="2">
        <v>4.1215999999999999</v>
      </c>
      <c r="Y1658" s="2">
        <v>0.08</v>
      </c>
      <c r="Z1658" s="2">
        <v>0.9</v>
      </c>
      <c r="AA1658" s="2">
        <v>8.8000000000000007</v>
      </c>
      <c r="AB1658" s="2">
        <v>17.342300000000002</v>
      </c>
      <c r="AC1658" s="2">
        <v>0.13</v>
      </c>
      <c r="AD1658" s="2">
        <v>1</v>
      </c>
      <c r="AE1658" s="2">
        <v>13.2</v>
      </c>
      <c r="AF1658" s="2">
        <v>31.861899999999999</v>
      </c>
      <c r="AG1658" s="2">
        <v>0.17</v>
      </c>
      <c r="AH1658" s="22">
        <v>1</v>
      </c>
      <c r="AI1658" s="22">
        <v>17.5</v>
      </c>
      <c r="AJ1658" s="22">
        <v>61.505600000000001</v>
      </c>
      <c r="AK1658" s="18">
        <v>0.05</v>
      </c>
      <c r="AL1658" s="18">
        <v>0.4</v>
      </c>
      <c r="AM1658" s="18">
        <v>12.9</v>
      </c>
      <c r="AN1658" s="2">
        <v>21.996400000000001</v>
      </c>
      <c r="AO1658" s="2">
        <v>0.01</v>
      </c>
      <c r="AP1658" s="2">
        <v>0.3</v>
      </c>
      <c r="AQ1658" s="2">
        <v>4.5</v>
      </c>
      <c r="AR1658" s="2">
        <v>1.1222000000000001</v>
      </c>
      <c r="AS1658" s="2">
        <v>0.1</v>
      </c>
      <c r="AT1658" s="2">
        <v>0.7</v>
      </c>
      <c r="AU1658" s="2">
        <v>14.4</v>
      </c>
      <c r="AV1658" s="2">
        <v>16.695799999999998</v>
      </c>
      <c r="AW1658" s="2">
        <v>0.21</v>
      </c>
      <c r="AX1658" s="2">
        <v>0.9</v>
      </c>
      <c r="AY1658" s="2">
        <v>23.3</v>
      </c>
      <c r="AZ1658" s="2">
        <v>46.255299999999998</v>
      </c>
      <c r="BA1658" s="2">
        <v>7.0000000000000007E-2</v>
      </c>
      <c r="BB1658" s="2">
        <v>0.6</v>
      </c>
      <c r="BC1658" s="2">
        <v>10.6</v>
      </c>
      <c r="BD1658" s="2">
        <v>19.428599999999999</v>
      </c>
      <c r="BE1658" s="4"/>
      <c r="BF1658" s="4"/>
    </row>
    <row r="1659" spans="1:58" x14ac:dyDescent="0.2">
      <c r="A1659" s="29">
        <v>1658</v>
      </c>
      <c r="B1659" s="7" t="s">
        <v>70</v>
      </c>
      <c r="C1659" s="3">
        <v>39978</v>
      </c>
      <c r="D1659" s="4" t="s">
        <v>17</v>
      </c>
      <c r="E1659" s="4" t="s">
        <v>169</v>
      </c>
      <c r="F1659" s="5" t="s">
        <v>194</v>
      </c>
      <c r="G1659" s="6">
        <v>0.875</v>
      </c>
      <c r="H1659" s="6">
        <v>0.91388888888888886</v>
      </c>
      <c r="I1659" s="85">
        <f t="shared" si="25"/>
        <v>55.999999999999957</v>
      </c>
      <c r="J1659" s="86">
        <f>I1659*Segmentos!$D$7*(AH1659%)*IF(ISNUMBER(AI1659),AI1659%,0)</f>
        <v>36982.399999999972</v>
      </c>
      <c r="K1659" s="86">
        <f>I1659*Segmentos!$D$7*(AL1659%)*IF(ISNUMBER(AM1659),AM1659%,0)</f>
        <v>4815.9999999999955</v>
      </c>
      <c r="L1659" s="4"/>
      <c r="M1659" s="2">
        <v>0.09</v>
      </c>
      <c r="N1659" s="2">
        <v>0.8</v>
      </c>
      <c r="O1659" s="2">
        <v>10.199999999999999</v>
      </c>
      <c r="P1659" s="2">
        <v>100</v>
      </c>
      <c r="Q1659" s="2">
        <v>0.02</v>
      </c>
      <c r="R1659" s="2">
        <v>0.6</v>
      </c>
      <c r="S1659" s="2">
        <v>2.7</v>
      </c>
      <c r="T1659" s="2">
        <v>3.0455999999999999</v>
      </c>
      <c r="U1659" s="2">
        <v>0.01</v>
      </c>
      <c r="V1659" s="2">
        <v>0.3</v>
      </c>
      <c r="W1659" s="2">
        <v>1.8</v>
      </c>
      <c r="X1659" s="2">
        <v>1.2406999999999999</v>
      </c>
      <c r="Y1659" s="2">
        <v>0.22</v>
      </c>
      <c r="Z1659" s="2">
        <v>0.7</v>
      </c>
      <c r="AA1659" s="2">
        <v>30.2</v>
      </c>
      <c r="AB1659" s="2">
        <v>77.577600000000004</v>
      </c>
      <c r="AC1659" s="2">
        <v>0.05</v>
      </c>
      <c r="AD1659" s="2">
        <v>1.4</v>
      </c>
      <c r="AE1659" s="2">
        <v>3.4</v>
      </c>
      <c r="AF1659" s="2">
        <v>18.136099999999999</v>
      </c>
      <c r="AG1659" s="2">
        <v>0.16</v>
      </c>
      <c r="AH1659" s="22">
        <v>1.3</v>
      </c>
      <c r="AI1659" s="22">
        <v>12.7</v>
      </c>
      <c r="AJ1659" s="22">
        <v>88.009100000000004</v>
      </c>
      <c r="AK1659" s="18">
        <v>0.02</v>
      </c>
      <c r="AL1659" s="18">
        <v>0.5</v>
      </c>
      <c r="AM1659" s="18">
        <v>4.3</v>
      </c>
      <c r="AN1659" s="2">
        <v>11.9909</v>
      </c>
      <c r="AO1659" s="2">
        <v>0.03</v>
      </c>
      <c r="AP1659" s="2">
        <v>1</v>
      </c>
      <c r="AQ1659" s="2">
        <v>2.5</v>
      </c>
      <c r="AR1659" s="2">
        <v>3.2669000000000001</v>
      </c>
      <c r="AS1659" s="2">
        <v>0.04</v>
      </c>
      <c r="AT1659" s="2">
        <v>1.4</v>
      </c>
      <c r="AU1659" s="2">
        <v>2.8</v>
      </c>
      <c r="AV1659" s="2">
        <v>9.8678000000000008</v>
      </c>
      <c r="AW1659" s="2">
        <v>0.23</v>
      </c>
      <c r="AX1659" s="2">
        <v>0.8</v>
      </c>
      <c r="AY1659" s="2">
        <v>30.2</v>
      </c>
      <c r="AZ1659" s="2">
        <v>77.572599999999994</v>
      </c>
      <c r="BA1659" s="2">
        <v>0.02</v>
      </c>
      <c r="BB1659" s="2">
        <v>0.5</v>
      </c>
      <c r="BC1659" s="2">
        <v>4</v>
      </c>
      <c r="BD1659" s="2">
        <v>9.2927</v>
      </c>
      <c r="BE1659" s="4"/>
      <c r="BF1659" s="4"/>
    </row>
    <row r="1660" spans="1:58" x14ac:dyDescent="0.2">
      <c r="A1660" s="29">
        <v>1659</v>
      </c>
      <c r="B1660" s="7" t="s">
        <v>10</v>
      </c>
      <c r="C1660" s="3">
        <v>39978</v>
      </c>
      <c r="D1660" s="4" t="s">
        <v>8</v>
      </c>
      <c r="E1660" s="4" t="s">
        <v>164</v>
      </c>
      <c r="F1660" s="5" t="s">
        <v>194</v>
      </c>
      <c r="G1660" s="6">
        <v>0.87361111111111101</v>
      </c>
      <c r="H1660" s="6">
        <v>0.89583333333333337</v>
      </c>
      <c r="I1660" s="85">
        <f t="shared" si="25"/>
        <v>32.000000000000206</v>
      </c>
      <c r="J1660" s="86">
        <f>I1660*Segmentos!$D$7*(AH1660%)*IF(ISNUMBER(AI1660),AI1660%,0)</f>
        <v>726323.20000000461</v>
      </c>
      <c r="K1660" s="86">
        <f>I1660*Segmentos!$D$7*(AL1660%)*IF(ISNUMBER(AM1660),AM1660%,0)</f>
        <v>671372.80000000424</v>
      </c>
      <c r="L1660" s="4"/>
      <c r="M1660" s="2">
        <v>5.45</v>
      </c>
      <c r="N1660" s="2">
        <v>14.5</v>
      </c>
      <c r="O1660" s="2">
        <v>37.700000000000003</v>
      </c>
      <c r="P1660" s="2">
        <v>80.687399999999997</v>
      </c>
      <c r="Q1660" s="2">
        <v>1.46</v>
      </c>
      <c r="R1660" s="2">
        <v>5.3</v>
      </c>
      <c r="S1660" s="2">
        <v>27.6</v>
      </c>
      <c r="T1660" s="2">
        <v>3.6017000000000001</v>
      </c>
      <c r="U1660" s="2">
        <v>3.84</v>
      </c>
      <c r="V1660" s="2">
        <v>13.5</v>
      </c>
      <c r="W1660" s="2">
        <v>28.4</v>
      </c>
      <c r="X1660" s="2">
        <v>11.914199999999999</v>
      </c>
      <c r="Y1660" s="2">
        <v>5.44</v>
      </c>
      <c r="Z1660" s="2">
        <v>13.2</v>
      </c>
      <c r="AA1660" s="2">
        <v>41.1</v>
      </c>
      <c r="AB1660" s="2">
        <v>23.784800000000001</v>
      </c>
      <c r="AC1660" s="2">
        <v>8.52</v>
      </c>
      <c r="AD1660" s="2">
        <v>20.8</v>
      </c>
      <c r="AE1660" s="2">
        <v>40.9</v>
      </c>
      <c r="AF1660" s="2">
        <v>41.386800000000001</v>
      </c>
      <c r="AG1660" s="2">
        <v>5.67</v>
      </c>
      <c r="AH1660" s="22">
        <v>16.399999999999999</v>
      </c>
      <c r="AI1660" s="22">
        <v>34.6</v>
      </c>
      <c r="AJ1660" s="22">
        <v>39.840499999999999</v>
      </c>
      <c r="AK1660" s="18">
        <v>5.25</v>
      </c>
      <c r="AL1660" s="18">
        <v>12.7</v>
      </c>
      <c r="AM1660" s="18">
        <v>41.3</v>
      </c>
      <c r="AN1660" s="2">
        <v>40.846899999999998</v>
      </c>
      <c r="AO1660" s="2">
        <v>2.11</v>
      </c>
      <c r="AP1660" s="2">
        <v>6.1</v>
      </c>
      <c r="AQ1660" s="2">
        <v>34.799999999999997</v>
      </c>
      <c r="AR1660" s="2">
        <v>3.4209999999999998</v>
      </c>
      <c r="AS1660" s="2">
        <v>4.2699999999999996</v>
      </c>
      <c r="AT1660" s="2">
        <v>14.8</v>
      </c>
      <c r="AU1660" s="2">
        <v>28.9</v>
      </c>
      <c r="AV1660" s="2">
        <v>13.916700000000001</v>
      </c>
      <c r="AW1660" s="2">
        <v>4.97</v>
      </c>
      <c r="AX1660" s="2">
        <v>14.7</v>
      </c>
      <c r="AY1660" s="2">
        <v>33.9</v>
      </c>
      <c r="AZ1660" s="2">
        <v>21.1677</v>
      </c>
      <c r="BA1660" s="2">
        <v>7.44</v>
      </c>
      <c r="BB1660" s="2">
        <v>16.5</v>
      </c>
      <c r="BC1660" s="2">
        <v>45.1</v>
      </c>
      <c r="BD1660" s="2">
        <v>42.182099999999998</v>
      </c>
      <c r="BE1660" s="4"/>
      <c r="BF1660" s="4"/>
    </row>
    <row r="1661" spans="1:58" x14ac:dyDescent="0.2">
      <c r="A1661" s="29">
        <v>1660</v>
      </c>
      <c r="B1661" s="7" t="s">
        <v>27</v>
      </c>
      <c r="C1661" s="3">
        <v>39978</v>
      </c>
      <c r="D1661" s="4" t="s">
        <v>21</v>
      </c>
      <c r="E1661" s="4" t="s">
        <v>169</v>
      </c>
      <c r="F1661" s="5" t="s">
        <v>194</v>
      </c>
      <c r="G1661" s="6">
        <v>0.91666666666666663</v>
      </c>
      <c r="H1661" s="6">
        <v>0.94791666666666663</v>
      </c>
      <c r="I1661" s="85">
        <f t="shared" si="25"/>
        <v>45</v>
      </c>
      <c r="J1661" s="86">
        <f>I1661*Segmentos!$D$7*(AH1661%)*IF(ISNUMBER(AI1661),AI1661%,0)</f>
        <v>220248</v>
      </c>
      <c r="K1661" s="86">
        <f>I1661*Segmentos!$D$7*(AL1661%)*IF(ISNUMBER(AM1661),AM1661%,0)</f>
        <v>142956.00000000003</v>
      </c>
      <c r="L1661" s="4"/>
      <c r="M1661" s="2">
        <v>0.98</v>
      </c>
      <c r="N1661" s="2">
        <v>2.4</v>
      </c>
      <c r="O1661" s="2">
        <v>40.200000000000003</v>
      </c>
      <c r="P1661" s="2">
        <v>94.673199999999994</v>
      </c>
      <c r="Q1661" s="2">
        <v>0.35</v>
      </c>
      <c r="R1661" s="2">
        <v>0.5</v>
      </c>
      <c r="S1661" s="2">
        <v>67</v>
      </c>
      <c r="T1661" s="2">
        <v>5.6208999999999998</v>
      </c>
      <c r="U1661" s="2">
        <v>0.88</v>
      </c>
      <c r="V1661" s="2">
        <v>2.2999999999999998</v>
      </c>
      <c r="W1661" s="2">
        <v>38</v>
      </c>
      <c r="X1661" s="2">
        <v>17.791</v>
      </c>
      <c r="Y1661" s="2">
        <v>1.56</v>
      </c>
      <c r="Z1661" s="2">
        <v>4.3</v>
      </c>
      <c r="AA1661" s="2">
        <v>36.700000000000003</v>
      </c>
      <c r="AB1661" s="2">
        <v>44.306699999999999</v>
      </c>
      <c r="AC1661" s="2">
        <v>0.85</v>
      </c>
      <c r="AD1661" s="2">
        <v>1.9</v>
      </c>
      <c r="AE1661" s="2">
        <v>45.2</v>
      </c>
      <c r="AF1661" s="2">
        <v>26.954599999999999</v>
      </c>
      <c r="AG1661" s="2">
        <v>1.21</v>
      </c>
      <c r="AH1661" s="22">
        <v>2.8</v>
      </c>
      <c r="AI1661" s="22">
        <v>43.7</v>
      </c>
      <c r="AJ1661" s="22">
        <v>55.1633</v>
      </c>
      <c r="AK1661" s="18">
        <v>0.78</v>
      </c>
      <c r="AL1661" s="18">
        <v>2.2000000000000002</v>
      </c>
      <c r="AM1661" s="18">
        <v>36.1</v>
      </c>
      <c r="AN1661" s="2">
        <v>39.509799999999998</v>
      </c>
      <c r="AO1661" s="2">
        <v>0.42</v>
      </c>
      <c r="AP1661" s="2">
        <v>1.3</v>
      </c>
      <c r="AQ1661" s="2">
        <v>32.200000000000003</v>
      </c>
      <c r="AR1661" s="2">
        <v>4.4024000000000001</v>
      </c>
      <c r="AS1661" s="2">
        <v>1.22</v>
      </c>
      <c r="AT1661" s="2">
        <v>2.4</v>
      </c>
      <c r="AU1661" s="2">
        <v>50.1</v>
      </c>
      <c r="AV1661" s="2">
        <v>25.814399999999999</v>
      </c>
      <c r="AW1661" s="2">
        <v>0.88</v>
      </c>
      <c r="AX1661" s="2">
        <v>2.9</v>
      </c>
      <c r="AY1661" s="2">
        <v>30.8</v>
      </c>
      <c r="AZ1661" s="2">
        <v>24.444199999999999</v>
      </c>
      <c r="BA1661" s="2">
        <v>1.0900000000000001</v>
      </c>
      <c r="BB1661" s="2">
        <v>2.5</v>
      </c>
      <c r="BC1661" s="2">
        <v>44</v>
      </c>
      <c r="BD1661" s="2">
        <v>40.012099999999997</v>
      </c>
      <c r="BE1661" s="4"/>
      <c r="BF1661" s="4"/>
    </row>
    <row r="1662" spans="1:58" x14ac:dyDescent="0.2">
      <c r="A1662" s="29">
        <v>1661</v>
      </c>
      <c r="B1662" s="7" t="s">
        <v>63</v>
      </c>
      <c r="C1662" s="3">
        <v>39978</v>
      </c>
      <c r="D1662" s="4" t="s">
        <v>21</v>
      </c>
      <c r="E1662" s="4" t="s">
        <v>170</v>
      </c>
      <c r="F1662" s="5" t="s">
        <v>194</v>
      </c>
      <c r="G1662" s="6">
        <v>0.87569444444444444</v>
      </c>
      <c r="H1662" s="6">
        <v>0.88263888888888886</v>
      </c>
      <c r="I1662" s="85">
        <f t="shared" si="25"/>
        <v>9.9999999999999645</v>
      </c>
      <c r="J1662" s="86">
        <f>I1662*Segmentos!$D$7*(AH1662%)*IF(ISNUMBER(AI1662),AI1662%,0)</f>
        <v>14727.999999999945</v>
      </c>
      <c r="K1662" s="86">
        <f>I1662*Segmentos!$D$7*(AL1662%)*IF(ISNUMBER(AM1662),AM1662%,0)</f>
        <v>2759.99999999999</v>
      </c>
      <c r="L1662" s="4"/>
      <c r="M1662" s="2">
        <v>0.22</v>
      </c>
      <c r="N1662" s="2">
        <v>0.5</v>
      </c>
      <c r="O1662" s="2">
        <v>43.8</v>
      </c>
      <c r="P1662" s="2">
        <v>57.502000000000002</v>
      </c>
      <c r="Q1662" s="2">
        <v>0.24</v>
      </c>
      <c r="R1662" s="2">
        <v>0.2</v>
      </c>
      <c r="S1662" s="2">
        <v>100</v>
      </c>
      <c r="T1662" s="2">
        <v>10.342000000000001</v>
      </c>
      <c r="U1662" s="2">
        <v>0.59</v>
      </c>
      <c r="V1662" s="2">
        <v>0.8</v>
      </c>
      <c r="W1662" s="2">
        <v>74.2</v>
      </c>
      <c r="X1662" s="2">
        <v>32.844499999999996</v>
      </c>
      <c r="Y1662" s="2">
        <v>0.16</v>
      </c>
      <c r="Z1662" s="2">
        <v>0.8</v>
      </c>
      <c r="AA1662" s="2">
        <v>21.4</v>
      </c>
      <c r="AB1662" s="2">
        <v>12.480499999999999</v>
      </c>
      <c r="AC1662" s="2">
        <v>0.02</v>
      </c>
      <c r="AD1662" s="2">
        <v>0.2</v>
      </c>
      <c r="AE1662" s="2">
        <v>10</v>
      </c>
      <c r="AF1662" s="2">
        <v>1.835</v>
      </c>
      <c r="AG1662" s="2">
        <v>0.39</v>
      </c>
      <c r="AH1662" s="22">
        <v>0.7</v>
      </c>
      <c r="AI1662" s="22">
        <v>52.6</v>
      </c>
      <c r="AJ1662" s="22">
        <v>48.459000000000003</v>
      </c>
      <c r="AK1662" s="18">
        <v>7.0000000000000007E-2</v>
      </c>
      <c r="AL1662" s="18">
        <v>0.3</v>
      </c>
      <c r="AM1662" s="18">
        <v>23</v>
      </c>
      <c r="AN1662" s="2">
        <v>9.0429999999999993</v>
      </c>
      <c r="AO1662" s="2">
        <v>0.23</v>
      </c>
      <c r="AP1662" s="2">
        <v>0.5</v>
      </c>
      <c r="AQ1662" s="2">
        <v>45.6</v>
      </c>
      <c r="AR1662" s="2">
        <v>6.5582000000000003</v>
      </c>
      <c r="AS1662" s="2">
        <v>0.08</v>
      </c>
      <c r="AT1662" s="2">
        <v>0.8</v>
      </c>
      <c r="AU1662" s="2">
        <v>10</v>
      </c>
      <c r="AV1662" s="2">
        <v>4.7164999999999999</v>
      </c>
      <c r="AW1662" s="2">
        <v>0.56999999999999995</v>
      </c>
      <c r="AX1662" s="2">
        <v>0.7</v>
      </c>
      <c r="AY1662" s="2">
        <v>79.099999999999994</v>
      </c>
      <c r="AZ1662" s="2">
        <v>43.186500000000002</v>
      </c>
      <c r="BA1662" s="2">
        <v>0.03</v>
      </c>
      <c r="BB1662" s="2">
        <v>0.2</v>
      </c>
      <c r="BC1662" s="2">
        <v>20</v>
      </c>
      <c r="BD1662" s="2">
        <v>3.0407999999999999</v>
      </c>
      <c r="BE1662" s="4"/>
      <c r="BF1662" s="4"/>
    </row>
    <row r="1663" spans="1:58" x14ac:dyDescent="0.2">
      <c r="A1663" s="29">
        <v>1662</v>
      </c>
      <c r="B1663" s="7" t="s">
        <v>68</v>
      </c>
      <c r="C1663" s="3">
        <v>39978</v>
      </c>
      <c r="D1663" s="4" t="s">
        <v>8</v>
      </c>
      <c r="E1663" s="4" t="s">
        <v>183</v>
      </c>
      <c r="F1663" s="5" t="s">
        <v>194</v>
      </c>
      <c r="G1663" s="6">
        <v>0.89583333333333337</v>
      </c>
      <c r="H1663" s="6">
        <v>0.9472222222222223</v>
      </c>
      <c r="I1663" s="85">
        <f t="shared" si="25"/>
        <v>74.000000000000057</v>
      </c>
      <c r="J1663" s="86">
        <f>I1663*Segmentos!$D$7*(AH1663%)*IF(ISNUMBER(AI1663),AI1663%,0)</f>
        <v>2371137.6000000015</v>
      </c>
      <c r="K1663" s="86">
        <f>I1663*Segmentos!$D$7*(AL1663%)*IF(ISNUMBER(AM1663),AM1663%,0)</f>
        <v>1253352.800000001</v>
      </c>
      <c r="L1663" s="4"/>
      <c r="M1663" s="2">
        <v>6.03</v>
      </c>
      <c r="N1663" s="2">
        <v>19.7</v>
      </c>
      <c r="O1663" s="2">
        <v>30.6</v>
      </c>
      <c r="P1663" s="2">
        <v>82.676299999999998</v>
      </c>
      <c r="Q1663" s="2">
        <v>5.37</v>
      </c>
      <c r="R1663" s="2">
        <v>13.5</v>
      </c>
      <c r="S1663" s="2">
        <v>39.9</v>
      </c>
      <c r="T1663" s="2">
        <v>12.283799999999999</v>
      </c>
      <c r="U1663" s="2">
        <v>7.41</v>
      </c>
      <c r="V1663" s="2">
        <v>18.3</v>
      </c>
      <c r="W1663" s="2">
        <v>40.6</v>
      </c>
      <c r="X1663" s="2">
        <v>21.307300000000001</v>
      </c>
      <c r="Y1663" s="2">
        <v>4.62</v>
      </c>
      <c r="Z1663" s="2">
        <v>17.8</v>
      </c>
      <c r="AA1663" s="2">
        <v>26</v>
      </c>
      <c r="AB1663" s="2">
        <v>18.707799999999999</v>
      </c>
      <c r="AC1663" s="2">
        <v>6.75</v>
      </c>
      <c r="AD1663" s="2">
        <v>25.5</v>
      </c>
      <c r="AE1663" s="2">
        <v>26.4</v>
      </c>
      <c r="AF1663" s="2">
        <v>30.377400000000002</v>
      </c>
      <c r="AG1663" s="2">
        <v>8.0299999999999994</v>
      </c>
      <c r="AH1663" s="22">
        <v>23.7</v>
      </c>
      <c r="AI1663" s="22">
        <v>33.799999999999997</v>
      </c>
      <c r="AJ1663" s="22">
        <v>52.224200000000003</v>
      </c>
      <c r="AK1663" s="18">
        <v>4.2300000000000004</v>
      </c>
      <c r="AL1663" s="18">
        <v>16.100000000000001</v>
      </c>
      <c r="AM1663" s="18">
        <v>26.3</v>
      </c>
      <c r="AN1663" s="2">
        <v>30.452100000000002</v>
      </c>
      <c r="AO1663" s="2">
        <v>3.12</v>
      </c>
      <c r="AP1663" s="2">
        <v>13.9</v>
      </c>
      <c r="AQ1663" s="2">
        <v>22.4</v>
      </c>
      <c r="AR1663" s="2">
        <v>4.6772999999999998</v>
      </c>
      <c r="AS1663" s="2">
        <v>3.88</v>
      </c>
      <c r="AT1663" s="2">
        <v>17</v>
      </c>
      <c r="AU1663" s="2">
        <v>22.8</v>
      </c>
      <c r="AV1663" s="2">
        <v>11.7082</v>
      </c>
      <c r="AW1663" s="2">
        <v>5.94</v>
      </c>
      <c r="AX1663" s="2">
        <v>18</v>
      </c>
      <c r="AY1663" s="2">
        <v>33</v>
      </c>
      <c r="AZ1663" s="2">
        <v>23.3996</v>
      </c>
      <c r="BA1663" s="2">
        <v>8.17</v>
      </c>
      <c r="BB1663" s="2">
        <v>24.2</v>
      </c>
      <c r="BC1663" s="2">
        <v>33.700000000000003</v>
      </c>
      <c r="BD1663" s="2">
        <v>42.891199999999998</v>
      </c>
      <c r="BE1663" s="4"/>
      <c r="BF1663" s="4"/>
    </row>
    <row r="1664" spans="1:58" x14ac:dyDescent="0.2">
      <c r="A1664" s="29">
        <v>1663</v>
      </c>
      <c r="B1664" s="7" t="s">
        <v>85</v>
      </c>
      <c r="C1664" s="3">
        <v>39978</v>
      </c>
      <c r="D1664" s="4" t="s">
        <v>21</v>
      </c>
      <c r="E1664" s="4" t="s">
        <v>180</v>
      </c>
      <c r="F1664" s="5" t="s">
        <v>194</v>
      </c>
      <c r="G1664" s="6">
        <v>0.85624999999999996</v>
      </c>
      <c r="H1664" s="6">
        <v>0.875</v>
      </c>
      <c r="I1664" s="85">
        <f t="shared" si="25"/>
        <v>27.000000000000064</v>
      </c>
      <c r="J1664" s="86">
        <f>I1664*Segmentos!$D$7*(AH1664%)*IF(ISNUMBER(AI1664),AI1664%,0)</f>
        <v>125107.20000000032</v>
      </c>
      <c r="K1664" s="86">
        <f>I1664*Segmentos!$D$7*(AL1664%)*IF(ISNUMBER(AM1664),AM1664%,0)</f>
        <v>23230.800000000057</v>
      </c>
      <c r="L1664" s="4"/>
      <c r="M1664" s="2">
        <v>0.67</v>
      </c>
      <c r="N1664" s="2">
        <v>2</v>
      </c>
      <c r="O1664" s="2">
        <v>33.299999999999997</v>
      </c>
      <c r="P1664" s="2">
        <v>95.241399999999999</v>
      </c>
      <c r="Q1664" s="2">
        <v>0.25</v>
      </c>
      <c r="R1664" s="2">
        <v>0.5</v>
      </c>
      <c r="S1664" s="2">
        <v>45.8</v>
      </c>
      <c r="T1664" s="2">
        <v>5.8779000000000003</v>
      </c>
      <c r="U1664" s="2">
        <v>0.6</v>
      </c>
      <c r="V1664" s="2">
        <v>1.4</v>
      </c>
      <c r="W1664" s="2">
        <v>42.5</v>
      </c>
      <c r="X1664" s="2">
        <v>18.0671</v>
      </c>
      <c r="Y1664" s="2">
        <v>0.42</v>
      </c>
      <c r="Z1664" s="2">
        <v>1.7</v>
      </c>
      <c r="AA1664" s="2">
        <v>25.1</v>
      </c>
      <c r="AB1664" s="2">
        <v>17.6526</v>
      </c>
      <c r="AC1664" s="2">
        <v>1.1399999999999999</v>
      </c>
      <c r="AD1664" s="2">
        <v>3.4</v>
      </c>
      <c r="AE1664" s="2">
        <v>33.5</v>
      </c>
      <c r="AF1664" s="2">
        <v>53.643799999999999</v>
      </c>
      <c r="AG1664" s="2">
        <v>1.17</v>
      </c>
      <c r="AH1664" s="22">
        <v>3.2</v>
      </c>
      <c r="AI1664" s="22">
        <v>36.200000000000003</v>
      </c>
      <c r="AJ1664" s="22">
        <v>79.311999999999998</v>
      </c>
      <c r="AK1664" s="18">
        <v>0.21</v>
      </c>
      <c r="AL1664" s="18">
        <v>0.9</v>
      </c>
      <c r="AM1664" s="18">
        <v>23.9</v>
      </c>
      <c r="AN1664" s="2">
        <v>15.929399999999999</v>
      </c>
      <c r="AO1664" s="2">
        <v>0.12</v>
      </c>
      <c r="AP1664" s="2">
        <v>0.6</v>
      </c>
      <c r="AQ1664" s="2">
        <v>19.399999999999999</v>
      </c>
      <c r="AR1664" s="2">
        <v>1.8405</v>
      </c>
      <c r="AS1664" s="2">
        <v>0.44</v>
      </c>
      <c r="AT1664" s="2">
        <v>1.3</v>
      </c>
      <c r="AU1664" s="2">
        <v>33.1</v>
      </c>
      <c r="AV1664" s="2">
        <v>13.8177</v>
      </c>
      <c r="AW1664" s="2">
        <v>0.97</v>
      </c>
      <c r="AX1664" s="2">
        <v>3</v>
      </c>
      <c r="AY1664" s="2">
        <v>32.6</v>
      </c>
      <c r="AZ1664" s="2">
        <v>39.929099999999998</v>
      </c>
      <c r="BA1664" s="2">
        <v>0.72</v>
      </c>
      <c r="BB1664" s="2">
        <v>2.1</v>
      </c>
      <c r="BC1664" s="2">
        <v>35.299999999999997</v>
      </c>
      <c r="BD1664" s="2">
        <v>39.654200000000003</v>
      </c>
      <c r="BE1664" s="4"/>
      <c r="BF1664" s="4"/>
    </row>
    <row r="1665" spans="1:58" x14ac:dyDescent="0.2">
      <c r="A1665" s="29">
        <v>1664</v>
      </c>
      <c r="B1665" s="7" t="s">
        <v>25</v>
      </c>
      <c r="C1665" s="3">
        <v>39978</v>
      </c>
      <c r="D1665" s="4" t="s">
        <v>21</v>
      </c>
      <c r="E1665" s="4" t="s">
        <v>171</v>
      </c>
      <c r="F1665" s="5" t="s">
        <v>194</v>
      </c>
      <c r="G1665" s="6">
        <v>0.8930555555555556</v>
      </c>
      <c r="H1665" s="6">
        <v>0.89444444444444438</v>
      </c>
      <c r="I1665" s="85">
        <f t="shared" si="25"/>
        <v>1.999999999999833</v>
      </c>
      <c r="J1665" s="86">
        <f>I1665*Segmentos!$D$7*(AH1665%)*IF(ISNUMBER(AI1665),AI1665%,0)</f>
        <v>5347.9999999995525</v>
      </c>
      <c r="K1665" s="86">
        <f>I1665*Segmentos!$D$7*(AL1665%)*IF(ISNUMBER(AM1665),AM1665%,0)</f>
        <v>651.19999999994559</v>
      </c>
      <c r="L1665" s="4"/>
      <c r="M1665" s="2">
        <v>0.38</v>
      </c>
      <c r="N1665" s="2">
        <v>0.4</v>
      </c>
      <c r="O1665" s="2">
        <v>93</v>
      </c>
      <c r="P1665" s="2">
        <v>77.534599999999998</v>
      </c>
      <c r="Q1665" s="2">
        <v>0.24</v>
      </c>
      <c r="R1665" s="2">
        <v>0.2</v>
      </c>
      <c r="S1665" s="2">
        <v>100</v>
      </c>
      <c r="T1665" s="2">
        <v>8.0437999999999992</v>
      </c>
      <c r="U1665" s="2">
        <v>0.66</v>
      </c>
      <c r="V1665" s="2">
        <v>0.7</v>
      </c>
      <c r="W1665" s="2">
        <v>95.2</v>
      </c>
      <c r="X1665" s="2">
        <v>28.2286</v>
      </c>
      <c r="Y1665" s="2">
        <v>0.26</v>
      </c>
      <c r="Z1665" s="2">
        <v>0.3</v>
      </c>
      <c r="AA1665" s="2">
        <v>81.8</v>
      </c>
      <c r="AB1665" s="2">
        <v>15.9071</v>
      </c>
      <c r="AC1665" s="2">
        <v>0.38</v>
      </c>
      <c r="AD1665" s="2">
        <v>0.4</v>
      </c>
      <c r="AE1665" s="2">
        <v>96.5</v>
      </c>
      <c r="AF1665" s="2">
        <v>25.3551</v>
      </c>
      <c r="AG1665" s="2">
        <v>0.67</v>
      </c>
      <c r="AH1665" s="22">
        <v>0.7</v>
      </c>
      <c r="AI1665" s="22">
        <v>95.5</v>
      </c>
      <c r="AJ1665" s="22">
        <v>65.322299999999998</v>
      </c>
      <c r="AK1665" s="18">
        <v>0.11</v>
      </c>
      <c r="AL1665" s="18">
        <v>0.1</v>
      </c>
      <c r="AM1665" s="18">
        <v>81.400000000000006</v>
      </c>
      <c r="AN1665" s="2">
        <v>12.212199999999999</v>
      </c>
      <c r="AO1665" s="2">
        <v>0.21</v>
      </c>
      <c r="AP1665" s="2">
        <v>0.3</v>
      </c>
      <c r="AQ1665" s="2">
        <v>83.9</v>
      </c>
      <c r="AR1665" s="2">
        <v>4.7579000000000002</v>
      </c>
      <c r="AS1665" s="2">
        <v>0.38</v>
      </c>
      <c r="AT1665" s="2">
        <v>0.4</v>
      </c>
      <c r="AU1665" s="2">
        <v>100</v>
      </c>
      <c r="AV1665" s="2">
        <v>17.255700000000001</v>
      </c>
      <c r="AW1665" s="2">
        <v>0.62</v>
      </c>
      <c r="AX1665" s="2">
        <v>0.7</v>
      </c>
      <c r="AY1665" s="2">
        <v>88.1</v>
      </c>
      <c r="AZ1665" s="2">
        <v>36.765599999999999</v>
      </c>
      <c r="BA1665" s="2">
        <v>0.24</v>
      </c>
      <c r="BB1665" s="2">
        <v>0.2</v>
      </c>
      <c r="BC1665" s="2">
        <v>100</v>
      </c>
      <c r="BD1665" s="2">
        <v>18.755500000000001</v>
      </c>
      <c r="BE1665" s="4"/>
      <c r="BF1665" s="4"/>
    </row>
    <row r="1666" spans="1:58" x14ac:dyDescent="0.2">
      <c r="A1666" s="29">
        <v>1665</v>
      </c>
      <c r="B1666" s="7" t="s">
        <v>125</v>
      </c>
      <c r="C1666" s="3">
        <v>39978</v>
      </c>
      <c r="D1666" s="4" t="s">
        <v>3</v>
      </c>
      <c r="E1666" s="4" t="s">
        <v>184</v>
      </c>
      <c r="F1666" s="5" t="s">
        <v>194</v>
      </c>
      <c r="G1666" s="6">
        <v>0.80833333333333324</v>
      </c>
      <c r="H1666" s="6">
        <v>0.875</v>
      </c>
      <c r="I1666" s="85">
        <f t="shared" si="25"/>
        <v>96.000000000000142</v>
      </c>
      <c r="J1666" s="86">
        <f>I1666*Segmentos!$D$7*(AH1666%)*IF(ISNUMBER(AI1666),AI1666%,0)</f>
        <v>2573337.6000000034</v>
      </c>
      <c r="K1666" s="86">
        <f>I1666*Segmentos!$D$7*(AL1666%)*IF(ISNUMBER(AM1666),AM1666%,0)</f>
        <v>1289164.8000000019</v>
      </c>
      <c r="L1666" s="4" t="s">
        <v>399</v>
      </c>
      <c r="M1666" s="2">
        <v>4.95</v>
      </c>
      <c r="N1666" s="2">
        <v>16.100000000000001</v>
      </c>
      <c r="O1666" s="2">
        <v>30.7</v>
      </c>
      <c r="P1666" s="2">
        <v>83.007099999999994</v>
      </c>
      <c r="Q1666" s="2">
        <v>2.98</v>
      </c>
      <c r="R1666" s="2">
        <v>9.8000000000000007</v>
      </c>
      <c r="S1666" s="2">
        <v>30.4</v>
      </c>
      <c r="T1666" s="2">
        <v>8.3330000000000002</v>
      </c>
      <c r="U1666" s="2">
        <v>4.67</v>
      </c>
      <c r="V1666" s="2">
        <v>14.4</v>
      </c>
      <c r="W1666" s="2">
        <v>32.4</v>
      </c>
      <c r="X1666" s="2">
        <v>16.418199999999999</v>
      </c>
      <c r="Y1666" s="2">
        <v>5.1100000000000003</v>
      </c>
      <c r="Z1666" s="2">
        <v>18.8</v>
      </c>
      <c r="AA1666" s="2">
        <v>27.2</v>
      </c>
      <c r="AB1666" s="2">
        <v>25.327200000000001</v>
      </c>
      <c r="AC1666" s="2">
        <v>5.98</v>
      </c>
      <c r="AD1666" s="2">
        <v>18.100000000000001</v>
      </c>
      <c r="AE1666" s="2">
        <v>33.1</v>
      </c>
      <c r="AF1666" s="2">
        <v>32.928600000000003</v>
      </c>
      <c r="AG1666" s="2">
        <v>6.7</v>
      </c>
      <c r="AH1666" s="22">
        <v>21.9</v>
      </c>
      <c r="AI1666" s="22">
        <v>30.6</v>
      </c>
      <c r="AJ1666" s="22">
        <v>53.376399999999997</v>
      </c>
      <c r="AK1666" s="18">
        <v>3.36</v>
      </c>
      <c r="AL1666" s="18">
        <v>10.9</v>
      </c>
      <c r="AM1666" s="18">
        <v>30.8</v>
      </c>
      <c r="AN1666" s="2">
        <v>29.630700000000001</v>
      </c>
      <c r="AO1666" s="2">
        <v>2.35</v>
      </c>
      <c r="AP1666" s="2">
        <v>11.8</v>
      </c>
      <c r="AQ1666" s="2">
        <v>20</v>
      </c>
      <c r="AR1666" s="2">
        <v>4.3067000000000002</v>
      </c>
      <c r="AS1666" s="2">
        <v>4.75</v>
      </c>
      <c r="AT1666" s="2">
        <v>16.7</v>
      </c>
      <c r="AU1666" s="2">
        <v>28.4</v>
      </c>
      <c r="AV1666" s="2">
        <v>17.545000000000002</v>
      </c>
      <c r="AW1666" s="2">
        <v>4.1500000000000004</v>
      </c>
      <c r="AX1666" s="2">
        <v>14.6</v>
      </c>
      <c r="AY1666" s="2">
        <v>28.5</v>
      </c>
      <c r="AZ1666" s="2">
        <v>20.036200000000001</v>
      </c>
      <c r="BA1666" s="2">
        <v>6.4</v>
      </c>
      <c r="BB1666" s="2">
        <v>18.2</v>
      </c>
      <c r="BC1666" s="2">
        <v>35.200000000000003</v>
      </c>
      <c r="BD1666" s="2">
        <v>41.119100000000003</v>
      </c>
      <c r="BE1666" s="4"/>
      <c r="BF1666" s="4"/>
    </row>
    <row r="1667" spans="1:58" x14ac:dyDescent="0.2">
      <c r="A1667" s="29">
        <v>1666</v>
      </c>
      <c r="B1667" s="7" t="s">
        <v>66</v>
      </c>
      <c r="C1667" s="3">
        <v>39978</v>
      </c>
      <c r="D1667" s="4" t="s">
        <v>28</v>
      </c>
      <c r="E1667" s="4" t="s">
        <v>168</v>
      </c>
      <c r="F1667" s="5" t="s">
        <v>194</v>
      </c>
      <c r="G1667" s="6">
        <v>0.82847222222222217</v>
      </c>
      <c r="H1667" s="6">
        <v>0.91388888888888886</v>
      </c>
      <c r="I1667" s="85">
        <f t="shared" ref="I1667:I1730" si="26">IF(H1667&gt;=G1667,(H1667-G1667)*24*60,("24:00:00"-G1667+H1667)*24*60)</f>
        <v>123.00000000000004</v>
      </c>
      <c r="J1667" s="86">
        <f>I1667*Segmentos!$D$7*(AH1667%)*IF(ISNUMBER(AI1667),AI1667%,0)</f>
        <v>900212.40000000037</v>
      </c>
      <c r="K1667" s="86">
        <f>I1667*Segmentos!$D$7*(AL1667%)*IF(ISNUMBER(AM1667),AM1667%,0)</f>
        <v>491803.20000000019</v>
      </c>
      <c r="L1667" s="4" t="s">
        <v>400</v>
      </c>
      <c r="M1667" s="2">
        <v>1.39</v>
      </c>
      <c r="N1667" s="2">
        <v>8.6</v>
      </c>
      <c r="O1667" s="2">
        <v>16.100000000000001</v>
      </c>
      <c r="P1667" s="2">
        <v>77.879400000000004</v>
      </c>
      <c r="Q1667" s="2">
        <v>0.56000000000000005</v>
      </c>
      <c r="R1667" s="2">
        <v>3.8</v>
      </c>
      <c r="S1667" s="2">
        <v>14.8</v>
      </c>
      <c r="T1667" s="2">
        <v>5.2546999999999997</v>
      </c>
      <c r="U1667" s="2">
        <v>1.41</v>
      </c>
      <c r="V1667" s="2">
        <v>6.1</v>
      </c>
      <c r="W1667" s="2">
        <v>23.2</v>
      </c>
      <c r="X1667" s="2">
        <v>16.514700000000001</v>
      </c>
      <c r="Y1667" s="2">
        <v>1.4</v>
      </c>
      <c r="Z1667" s="2">
        <v>10.7</v>
      </c>
      <c r="AA1667" s="2">
        <v>13</v>
      </c>
      <c r="AB1667" s="2">
        <v>23.050799999999999</v>
      </c>
      <c r="AC1667" s="2">
        <v>1.8</v>
      </c>
      <c r="AD1667" s="2">
        <v>10.9</v>
      </c>
      <c r="AE1667" s="2">
        <v>16.600000000000001</v>
      </c>
      <c r="AF1667" s="2">
        <v>33.059199999999997</v>
      </c>
      <c r="AG1667" s="2">
        <v>1.83</v>
      </c>
      <c r="AH1667" s="22">
        <v>10.7</v>
      </c>
      <c r="AI1667" s="22">
        <v>17.100000000000001</v>
      </c>
      <c r="AJ1667" s="22">
        <v>48.489400000000003</v>
      </c>
      <c r="AK1667" s="18">
        <v>1</v>
      </c>
      <c r="AL1667" s="18">
        <v>6.8</v>
      </c>
      <c r="AM1667" s="18">
        <v>14.7</v>
      </c>
      <c r="AN1667" s="2">
        <v>29.39</v>
      </c>
      <c r="AO1667" s="2">
        <v>0.25</v>
      </c>
      <c r="AP1667" s="2">
        <v>4.0999999999999996</v>
      </c>
      <c r="AQ1667" s="2">
        <v>6</v>
      </c>
      <c r="AR1667" s="2">
        <v>1.5103</v>
      </c>
      <c r="AS1667" s="2">
        <v>1.77</v>
      </c>
      <c r="AT1667" s="2">
        <v>7.9</v>
      </c>
      <c r="AU1667" s="2">
        <v>22.4</v>
      </c>
      <c r="AV1667" s="2">
        <v>21.841100000000001</v>
      </c>
      <c r="AW1667" s="2">
        <v>0.94</v>
      </c>
      <c r="AX1667" s="2">
        <v>7</v>
      </c>
      <c r="AY1667" s="2">
        <v>13.3</v>
      </c>
      <c r="AZ1667" s="2">
        <v>15.0626</v>
      </c>
      <c r="BA1667" s="2">
        <v>1.84</v>
      </c>
      <c r="BB1667" s="2">
        <v>11.6</v>
      </c>
      <c r="BC1667" s="2">
        <v>15.9</v>
      </c>
      <c r="BD1667" s="2">
        <v>39.465400000000002</v>
      </c>
      <c r="BE1667" s="4"/>
      <c r="BF1667" s="4"/>
    </row>
    <row r="1668" spans="1:58" x14ac:dyDescent="0.2">
      <c r="A1668" s="29">
        <v>1667</v>
      </c>
      <c r="B1668" s="7" t="s">
        <v>19</v>
      </c>
      <c r="C1668" s="3">
        <v>39978</v>
      </c>
      <c r="D1668" s="4" t="s">
        <v>17</v>
      </c>
      <c r="E1668" s="4" t="s">
        <v>166</v>
      </c>
      <c r="F1668" s="5" t="s">
        <v>194</v>
      </c>
      <c r="G1668" s="6">
        <v>0.91388888888888886</v>
      </c>
      <c r="H1668" s="6">
        <v>0.91527777777777775</v>
      </c>
      <c r="I1668" s="85">
        <f t="shared" si="26"/>
        <v>1.9999999999999929</v>
      </c>
      <c r="J1668" s="86">
        <f>I1668*Segmentos!$D$7*(AH1668%)*IF(ISNUMBER(AI1668),AI1668%,0)</f>
        <v>2399.9999999999918</v>
      </c>
      <c r="K1668" s="86">
        <f>I1668*Segmentos!$D$7*(AL1668%)*IF(ISNUMBER(AM1668),AM1668%,0)</f>
        <v>506.39999999999827</v>
      </c>
      <c r="L1668" s="4"/>
      <c r="M1668" s="2">
        <v>0.15</v>
      </c>
      <c r="N1668" s="2">
        <v>0.2</v>
      </c>
      <c r="O1668" s="2">
        <v>90.3</v>
      </c>
      <c r="P1668" s="2">
        <v>100</v>
      </c>
      <c r="Q1668" s="2">
        <v>0</v>
      </c>
      <c r="R1668" s="2">
        <v>0</v>
      </c>
      <c r="S1668" s="8" t="s">
        <v>577</v>
      </c>
      <c r="T1668" s="2">
        <v>0</v>
      </c>
      <c r="U1668" s="2">
        <v>0</v>
      </c>
      <c r="V1668" s="2">
        <v>0</v>
      </c>
      <c r="W1668" s="8" t="s">
        <v>577</v>
      </c>
      <c r="X1668" s="2">
        <v>0</v>
      </c>
      <c r="Y1668" s="2">
        <v>0.44</v>
      </c>
      <c r="Z1668" s="2">
        <v>0.5</v>
      </c>
      <c r="AA1668" s="2">
        <v>88.8</v>
      </c>
      <c r="AB1668" s="2">
        <v>85.280299999999997</v>
      </c>
      <c r="AC1668" s="2">
        <v>7.0000000000000007E-2</v>
      </c>
      <c r="AD1668" s="2">
        <v>0.1</v>
      </c>
      <c r="AE1668" s="2">
        <v>100</v>
      </c>
      <c r="AF1668" s="2">
        <v>14.7197</v>
      </c>
      <c r="AG1668" s="2">
        <v>0.26</v>
      </c>
      <c r="AH1668" s="22">
        <v>0.3</v>
      </c>
      <c r="AI1668" s="22">
        <v>100</v>
      </c>
      <c r="AJ1668" s="22">
        <v>81.531499999999994</v>
      </c>
      <c r="AK1668" s="18">
        <v>0.05</v>
      </c>
      <c r="AL1668" s="18">
        <v>0.1</v>
      </c>
      <c r="AM1668" s="18">
        <v>63.3</v>
      </c>
      <c r="AN1668" s="2">
        <v>18.468499999999999</v>
      </c>
      <c r="AO1668" s="2">
        <v>0.35</v>
      </c>
      <c r="AP1668" s="2">
        <v>0.5</v>
      </c>
      <c r="AQ1668" s="2">
        <v>70.400000000000006</v>
      </c>
      <c r="AR1668" s="2">
        <v>25.4237</v>
      </c>
      <c r="AS1668" s="2">
        <v>0</v>
      </c>
      <c r="AT1668" s="2">
        <v>0</v>
      </c>
      <c r="AU1668" s="8" t="s">
        <v>577</v>
      </c>
      <c r="AV1668" s="2">
        <v>0</v>
      </c>
      <c r="AW1668" s="2">
        <v>0.39</v>
      </c>
      <c r="AX1668" s="2">
        <v>0.4</v>
      </c>
      <c r="AY1668" s="2">
        <v>100</v>
      </c>
      <c r="AZ1668" s="2">
        <v>74.576300000000003</v>
      </c>
      <c r="BA1668" s="2">
        <v>0</v>
      </c>
      <c r="BB1668" s="2">
        <v>0</v>
      </c>
      <c r="BC1668" s="8" t="s">
        <v>577</v>
      </c>
      <c r="BD1668" s="2">
        <v>0</v>
      </c>
      <c r="BE1668" s="4"/>
      <c r="BF1668" s="4"/>
    </row>
    <row r="1669" spans="1:58" x14ac:dyDescent="0.2">
      <c r="A1669" s="29">
        <v>1668</v>
      </c>
      <c r="B1669" s="7" t="s">
        <v>2</v>
      </c>
      <c r="C1669" s="3">
        <v>39978</v>
      </c>
      <c r="D1669" s="4" t="s">
        <v>0</v>
      </c>
      <c r="E1669" s="4" t="s">
        <v>164</v>
      </c>
      <c r="F1669" s="5" t="s">
        <v>194</v>
      </c>
      <c r="G1669" s="6">
        <v>0.875</v>
      </c>
      <c r="H1669" s="6">
        <v>0.91527777777777775</v>
      </c>
      <c r="I1669" s="85">
        <f t="shared" si="26"/>
        <v>57.999999999999957</v>
      </c>
      <c r="J1669" s="86">
        <f>I1669*Segmentos!$D$7*(AH1669%)*IF(ISNUMBER(AI1669),AI1669%,0)</f>
        <v>1418726.3999999987</v>
      </c>
      <c r="K1669" s="86">
        <f>I1669*Segmentos!$D$7*(AL1669%)*IF(ISNUMBER(AM1669),AM1669%,0)</f>
        <v>1721439.9999999986</v>
      </c>
      <c r="L1669" s="4"/>
      <c r="M1669" s="2">
        <v>6.8</v>
      </c>
      <c r="N1669" s="2">
        <v>20.399999999999999</v>
      </c>
      <c r="O1669" s="2">
        <v>33.4</v>
      </c>
      <c r="P1669" s="2">
        <v>88.194900000000004</v>
      </c>
      <c r="Q1669" s="2">
        <v>5.69</v>
      </c>
      <c r="R1669" s="2">
        <v>14.7</v>
      </c>
      <c r="S1669" s="2">
        <v>38.700000000000003</v>
      </c>
      <c r="T1669" s="2">
        <v>12.2979</v>
      </c>
      <c r="U1669" s="2">
        <v>4.9000000000000004</v>
      </c>
      <c r="V1669" s="2">
        <v>17.600000000000001</v>
      </c>
      <c r="W1669" s="2">
        <v>27.9</v>
      </c>
      <c r="X1669" s="2">
        <v>13.3164</v>
      </c>
      <c r="Y1669" s="2">
        <v>5.84</v>
      </c>
      <c r="Z1669" s="2">
        <v>19.600000000000001</v>
      </c>
      <c r="AA1669" s="2">
        <v>29.8</v>
      </c>
      <c r="AB1669" s="2">
        <v>22.370999999999999</v>
      </c>
      <c r="AC1669" s="2">
        <v>9.4499999999999993</v>
      </c>
      <c r="AD1669" s="2">
        <v>25.8</v>
      </c>
      <c r="AE1669" s="2">
        <v>36.700000000000003</v>
      </c>
      <c r="AF1669" s="2">
        <v>40.209699999999998</v>
      </c>
      <c r="AG1669" s="2">
        <v>6.1</v>
      </c>
      <c r="AH1669" s="22">
        <v>20.8</v>
      </c>
      <c r="AI1669" s="22">
        <v>29.4</v>
      </c>
      <c r="AJ1669" s="22">
        <v>37.544600000000003</v>
      </c>
      <c r="AK1669" s="18">
        <v>7.43</v>
      </c>
      <c r="AL1669" s="18">
        <v>20</v>
      </c>
      <c r="AM1669" s="18">
        <v>37.1</v>
      </c>
      <c r="AN1669" s="2">
        <v>50.650300000000001</v>
      </c>
      <c r="AO1669" s="2">
        <v>5.62</v>
      </c>
      <c r="AP1669" s="2">
        <v>18.2</v>
      </c>
      <c r="AQ1669" s="2">
        <v>30.9</v>
      </c>
      <c r="AR1669" s="2">
        <v>7.9622000000000002</v>
      </c>
      <c r="AS1669" s="2">
        <v>6.55</v>
      </c>
      <c r="AT1669" s="2">
        <v>18.5</v>
      </c>
      <c r="AU1669" s="2">
        <v>35.5</v>
      </c>
      <c r="AV1669" s="2">
        <v>18.715800000000002</v>
      </c>
      <c r="AW1669" s="2">
        <v>8.6300000000000008</v>
      </c>
      <c r="AX1669" s="2">
        <v>22.8</v>
      </c>
      <c r="AY1669" s="2">
        <v>37.799999999999997</v>
      </c>
      <c r="AZ1669" s="2">
        <v>32.155299999999997</v>
      </c>
      <c r="BA1669" s="2">
        <v>5.91</v>
      </c>
      <c r="BB1669" s="2">
        <v>20.3</v>
      </c>
      <c r="BC1669" s="2">
        <v>29.2</v>
      </c>
      <c r="BD1669" s="2">
        <v>29.361499999999999</v>
      </c>
      <c r="BE1669" s="4"/>
      <c r="BF1669" s="4"/>
    </row>
    <row r="1670" spans="1:58" x14ac:dyDescent="0.2">
      <c r="A1670" s="29">
        <v>1669</v>
      </c>
      <c r="B1670" s="7" t="s">
        <v>69</v>
      </c>
      <c r="C1670" s="3">
        <v>39978</v>
      </c>
      <c r="D1670" s="4" t="s">
        <v>3</v>
      </c>
      <c r="E1670" s="4" t="s">
        <v>176</v>
      </c>
      <c r="F1670" s="5" t="s">
        <v>194</v>
      </c>
      <c r="G1670" s="6">
        <v>0.91736111111111107</v>
      </c>
      <c r="H1670" s="6">
        <v>0.99444444444444446</v>
      </c>
      <c r="I1670" s="85">
        <f t="shared" si="26"/>
        <v>111.00000000000009</v>
      </c>
      <c r="J1670" s="86">
        <f>I1670*Segmentos!$D$7*(AH1670%)*IF(ISNUMBER(AI1670),AI1670%,0)</f>
        <v>1554666.0000000012</v>
      </c>
      <c r="K1670" s="86">
        <f>I1670*Segmentos!$D$7*(AL1670%)*IF(ISNUMBER(AM1670),AM1670%,0)</f>
        <v>1082649.600000001</v>
      </c>
      <c r="L1670" s="4"/>
      <c r="M1670" s="2">
        <v>2.94</v>
      </c>
      <c r="N1670" s="2">
        <v>13.7</v>
      </c>
      <c r="O1670" s="2">
        <v>21.4</v>
      </c>
      <c r="P1670" s="2">
        <v>97.053200000000004</v>
      </c>
      <c r="Q1670" s="2">
        <v>1.22</v>
      </c>
      <c r="R1670" s="2">
        <v>8.8000000000000007</v>
      </c>
      <c r="S1670" s="2">
        <v>13.9</v>
      </c>
      <c r="T1670" s="2">
        <v>6.7224000000000004</v>
      </c>
      <c r="U1670" s="2">
        <v>2.19</v>
      </c>
      <c r="V1670" s="2">
        <v>11.2</v>
      </c>
      <c r="W1670" s="2">
        <v>19.600000000000001</v>
      </c>
      <c r="X1670" s="2">
        <v>15.188800000000001</v>
      </c>
      <c r="Y1670" s="2">
        <v>2.17</v>
      </c>
      <c r="Z1670" s="2">
        <v>11.6</v>
      </c>
      <c r="AA1670" s="2">
        <v>18.600000000000001</v>
      </c>
      <c r="AB1670" s="2">
        <v>21.108000000000001</v>
      </c>
      <c r="AC1670" s="2">
        <v>4.99</v>
      </c>
      <c r="AD1670" s="2">
        <v>19.8</v>
      </c>
      <c r="AE1670" s="2">
        <v>25.2</v>
      </c>
      <c r="AF1670" s="2">
        <v>54.033999999999999</v>
      </c>
      <c r="AG1670" s="2">
        <v>3.49</v>
      </c>
      <c r="AH1670" s="22">
        <v>14.9</v>
      </c>
      <c r="AI1670" s="22">
        <v>23.5</v>
      </c>
      <c r="AJ1670" s="22">
        <v>54.658999999999999</v>
      </c>
      <c r="AK1670" s="18">
        <v>2.44</v>
      </c>
      <c r="AL1670" s="18">
        <v>12.7</v>
      </c>
      <c r="AM1670" s="18">
        <v>19.2</v>
      </c>
      <c r="AN1670" s="2">
        <v>42.394199999999998</v>
      </c>
      <c r="AO1670" s="2">
        <v>3.13</v>
      </c>
      <c r="AP1670" s="2">
        <v>14.5</v>
      </c>
      <c r="AQ1670" s="2">
        <v>21.5</v>
      </c>
      <c r="AR1670" s="2">
        <v>11.295999999999999</v>
      </c>
      <c r="AS1670" s="2">
        <v>3.3</v>
      </c>
      <c r="AT1670" s="2">
        <v>16.2</v>
      </c>
      <c r="AU1670" s="2">
        <v>20.399999999999999</v>
      </c>
      <c r="AV1670" s="2">
        <v>24.034099999999999</v>
      </c>
      <c r="AW1670" s="2">
        <v>4.24</v>
      </c>
      <c r="AX1670" s="2">
        <v>16.7</v>
      </c>
      <c r="AY1670" s="2">
        <v>25.4</v>
      </c>
      <c r="AZ1670" s="2">
        <v>40.243699999999997</v>
      </c>
      <c r="BA1670" s="2">
        <v>1.7</v>
      </c>
      <c r="BB1670" s="2">
        <v>9.9</v>
      </c>
      <c r="BC1670" s="2">
        <v>17.2</v>
      </c>
      <c r="BD1670" s="2">
        <v>21.479500000000002</v>
      </c>
      <c r="BE1670" s="4"/>
      <c r="BF1670" s="4"/>
    </row>
    <row r="1671" spans="1:58" x14ac:dyDescent="0.2">
      <c r="A1671" s="29">
        <v>1670</v>
      </c>
      <c r="B1671" s="7" t="s">
        <v>16</v>
      </c>
      <c r="C1671" s="3">
        <v>39978</v>
      </c>
      <c r="D1671" s="4" t="s">
        <v>13</v>
      </c>
      <c r="E1671" s="4" t="s">
        <v>166</v>
      </c>
      <c r="F1671" s="5" t="s">
        <v>194</v>
      </c>
      <c r="G1671" s="6">
        <v>0.9145833333333333</v>
      </c>
      <c r="H1671" s="6">
        <v>0.91805555555555562</v>
      </c>
      <c r="I1671" s="85">
        <f t="shared" si="26"/>
        <v>5.0000000000001421</v>
      </c>
      <c r="J1671" s="86">
        <f>I1671*Segmentos!$D$7*(AH1671%)*IF(ISNUMBER(AI1671),AI1671%,0)</f>
        <v>147634.00000000416</v>
      </c>
      <c r="K1671" s="86">
        <f>I1671*Segmentos!$D$7*(AL1671%)*IF(ISNUMBER(AM1671),AM1671%,0)</f>
        <v>170952.00000000486</v>
      </c>
      <c r="L1671" s="4"/>
      <c r="M1671" s="2">
        <v>7.98</v>
      </c>
      <c r="N1671" s="2">
        <v>9.9</v>
      </c>
      <c r="O1671" s="2">
        <v>80.2</v>
      </c>
      <c r="P1671" s="2">
        <v>88.945400000000006</v>
      </c>
      <c r="Q1671" s="2">
        <v>3.66</v>
      </c>
      <c r="R1671" s="2">
        <v>4.3</v>
      </c>
      <c r="S1671" s="2">
        <v>85.1</v>
      </c>
      <c r="T1671" s="2">
        <v>6.8178000000000001</v>
      </c>
      <c r="U1671" s="2">
        <v>4.1900000000000004</v>
      </c>
      <c r="V1671" s="2">
        <v>6.9</v>
      </c>
      <c r="W1671" s="2">
        <v>61</v>
      </c>
      <c r="X1671" s="2">
        <v>9.7973999999999997</v>
      </c>
      <c r="Y1671" s="2">
        <v>7.72</v>
      </c>
      <c r="Z1671" s="2">
        <v>10.1</v>
      </c>
      <c r="AA1671" s="2">
        <v>76.400000000000006</v>
      </c>
      <c r="AB1671" s="2">
        <v>25.419699999999999</v>
      </c>
      <c r="AC1671" s="2">
        <v>12.82</v>
      </c>
      <c r="AD1671" s="2">
        <v>14.6</v>
      </c>
      <c r="AE1671" s="2">
        <v>87.7</v>
      </c>
      <c r="AF1671" s="2">
        <v>46.910400000000003</v>
      </c>
      <c r="AG1671" s="2">
        <v>7.36</v>
      </c>
      <c r="AH1671" s="22">
        <v>9.6999999999999993</v>
      </c>
      <c r="AI1671" s="22">
        <v>76.099999999999994</v>
      </c>
      <c r="AJ1671" s="22">
        <v>38.909799999999997</v>
      </c>
      <c r="AK1671" s="18">
        <v>8.5399999999999991</v>
      </c>
      <c r="AL1671" s="18">
        <v>10.199999999999999</v>
      </c>
      <c r="AM1671" s="18">
        <v>83.8</v>
      </c>
      <c r="AN1671" s="2">
        <v>50.035499999999999</v>
      </c>
      <c r="AO1671" s="2">
        <v>6.5</v>
      </c>
      <c r="AP1671" s="2">
        <v>8.9</v>
      </c>
      <c r="AQ1671" s="2">
        <v>73.099999999999994</v>
      </c>
      <c r="AR1671" s="2">
        <v>7.9164000000000003</v>
      </c>
      <c r="AS1671" s="2">
        <v>6.56</v>
      </c>
      <c r="AT1671" s="2">
        <v>9</v>
      </c>
      <c r="AU1671" s="2">
        <v>72.599999999999994</v>
      </c>
      <c r="AV1671" s="2">
        <v>16.1083</v>
      </c>
      <c r="AW1671" s="2">
        <v>8.1</v>
      </c>
      <c r="AX1671" s="2">
        <v>9.6</v>
      </c>
      <c r="AY1671" s="2">
        <v>84</v>
      </c>
      <c r="AZ1671" s="2">
        <v>25.971900000000002</v>
      </c>
      <c r="BA1671" s="2">
        <v>9.1199999999999992</v>
      </c>
      <c r="BB1671" s="2">
        <v>11</v>
      </c>
      <c r="BC1671" s="2">
        <v>83</v>
      </c>
      <c r="BD1671" s="2">
        <v>38.948700000000002</v>
      </c>
      <c r="BE1671" s="4"/>
      <c r="BF1671" s="4"/>
    </row>
    <row r="1672" spans="1:58" x14ac:dyDescent="0.2">
      <c r="A1672" s="29">
        <v>1671</v>
      </c>
      <c r="B1672" s="7" t="s">
        <v>12</v>
      </c>
      <c r="C1672" s="3">
        <v>39979</v>
      </c>
      <c r="D1672" s="4" t="s">
        <v>8</v>
      </c>
      <c r="E1672" s="4" t="s">
        <v>167</v>
      </c>
      <c r="F1672" s="5" t="s">
        <v>188</v>
      </c>
      <c r="G1672" s="6">
        <v>0.9194444444444444</v>
      </c>
      <c r="H1672" s="6">
        <v>0.98472222222222217</v>
      </c>
      <c r="I1672" s="85">
        <f t="shared" si="26"/>
        <v>93.999999999999986</v>
      </c>
      <c r="J1672" s="86">
        <f>I1672*Segmentos!$D$7*(AH1672%)*IF(ISNUMBER(AI1672),AI1672%,0)</f>
        <v>3317372.7999999989</v>
      </c>
      <c r="K1672" s="86">
        <f>I1672*Segmentos!$D$7*(AL1672%)*IF(ISNUMBER(AM1672),AM1672%,0)</f>
        <v>2382335.9999999995</v>
      </c>
      <c r="L1672" s="4"/>
      <c r="M1672" s="2">
        <v>7.52</v>
      </c>
      <c r="N1672" s="2">
        <v>25.6</v>
      </c>
      <c r="O1672" s="2">
        <v>29.3</v>
      </c>
      <c r="P1672" s="2">
        <v>87.318299999999994</v>
      </c>
      <c r="Q1672" s="2">
        <v>5.51</v>
      </c>
      <c r="R1672" s="2">
        <v>20.3</v>
      </c>
      <c r="S1672" s="2">
        <v>27.2</v>
      </c>
      <c r="T1672" s="2">
        <v>10.680099999999999</v>
      </c>
      <c r="U1672" s="2">
        <v>6.39</v>
      </c>
      <c r="V1672" s="2">
        <v>20.100000000000001</v>
      </c>
      <c r="W1672" s="2">
        <v>31.8</v>
      </c>
      <c r="X1672" s="2">
        <v>15.564500000000001</v>
      </c>
      <c r="Y1672" s="2">
        <v>8.59</v>
      </c>
      <c r="Z1672" s="2">
        <v>29.1</v>
      </c>
      <c r="AA1672" s="2">
        <v>29.5</v>
      </c>
      <c r="AB1672" s="2">
        <v>29.4558</v>
      </c>
      <c r="AC1672" s="2">
        <v>8.2899999999999991</v>
      </c>
      <c r="AD1672" s="2">
        <v>28.7</v>
      </c>
      <c r="AE1672" s="2">
        <v>28.9</v>
      </c>
      <c r="AF1672" s="2">
        <v>31.617999999999999</v>
      </c>
      <c r="AG1672" s="2">
        <v>8.83</v>
      </c>
      <c r="AH1672" s="22">
        <v>27.4</v>
      </c>
      <c r="AI1672" s="22">
        <v>32.200000000000003</v>
      </c>
      <c r="AJ1672" s="22">
        <v>48.642099999999999</v>
      </c>
      <c r="AK1672" s="18">
        <v>6.33</v>
      </c>
      <c r="AL1672" s="18">
        <v>24</v>
      </c>
      <c r="AM1672" s="18">
        <v>26.4</v>
      </c>
      <c r="AN1672" s="2">
        <v>38.676200000000001</v>
      </c>
      <c r="AO1672" s="2">
        <v>2.66</v>
      </c>
      <c r="AP1672" s="2">
        <v>14.2</v>
      </c>
      <c r="AQ1672" s="2">
        <v>18.8</v>
      </c>
      <c r="AR1672" s="2">
        <v>3.3792</v>
      </c>
      <c r="AS1672" s="2">
        <v>3.15</v>
      </c>
      <c r="AT1672" s="2">
        <v>18.399999999999999</v>
      </c>
      <c r="AU1672" s="2">
        <v>17.100000000000001</v>
      </c>
      <c r="AV1672" s="2">
        <v>8.0543999999999993</v>
      </c>
      <c r="AW1672" s="2">
        <v>8.23</v>
      </c>
      <c r="AX1672" s="2">
        <v>28.4</v>
      </c>
      <c r="AY1672" s="2">
        <v>29</v>
      </c>
      <c r="AZ1672" s="2">
        <v>27.477599999999999</v>
      </c>
      <c r="BA1672" s="2">
        <v>10.88</v>
      </c>
      <c r="BB1672" s="2">
        <v>30.9</v>
      </c>
      <c r="BC1672" s="2">
        <v>35.200000000000003</v>
      </c>
      <c r="BD1672" s="2">
        <v>48.407200000000003</v>
      </c>
      <c r="BE1672" s="4"/>
      <c r="BF1672" s="4"/>
    </row>
    <row r="1673" spans="1:58" x14ac:dyDescent="0.2">
      <c r="A1673" s="29">
        <v>1672</v>
      </c>
      <c r="B1673" s="7" t="s">
        <v>15</v>
      </c>
      <c r="C1673" s="3">
        <v>39979</v>
      </c>
      <c r="D1673" s="4" t="s">
        <v>13</v>
      </c>
      <c r="E1673" s="4" t="s">
        <v>164</v>
      </c>
      <c r="F1673" s="5" t="s">
        <v>188</v>
      </c>
      <c r="G1673" s="6">
        <v>0.875</v>
      </c>
      <c r="H1673" s="6">
        <v>0.91388888888888886</v>
      </c>
      <c r="I1673" s="85">
        <f t="shared" si="26"/>
        <v>55.999999999999957</v>
      </c>
      <c r="J1673" s="86">
        <f>I1673*Segmentos!$D$7*(AH1673%)*IF(ISNUMBER(AI1673),AI1673%,0)</f>
        <v>1706902.399999999</v>
      </c>
      <c r="K1673" s="86">
        <f>I1673*Segmentos!$D$7*(AL1673%)*IF(ISNUMBER(AM1673),AM1673%,0)</f>
        <v>2495001.5999999982</v>
      </c>
      <c r="L1673" s="4"/>
      <c r="M1673" s="2">
        <v>9.4600000000000009</v>
      </c>
      <c r="N1673" s="2">
        <v>20.2</v>
      </c>
      <c r="O1673" s="2">
        <v>46.8</v>
      </c>
      <c r="P1673" s="2">
        <v>85.547700000000006</v>
      </c>
      <c r="Q1673" s="2">
        <v>4.38</v>
      </c>
      <c r="R1673" s="2">
        <v>11.2</v>
      </c>
      <c r="S1673" s="2">
        <v>39.200000000000003</v>
      </c>
      <c r="T1673" s="2">
        <v>6.6078000000000001</v>
      </c>
      <c r="U1673" s="2">
        <v>7.6</v>
      </c>
      <c r="V1673" s="2">
        <v>19.399999999999999</v>
      </c>
      <c r="W1673" s="2">
        <v>39.200000000000003</v>
      </c>
      <c r="X1673" s="2">
        <v>14.406599999999999</v>
      </c>
      <c r="Y1673" s="2">
        <v>9.24</v>
      </c>
      <c r="Z1673" s="2">
        <v>20.5</v>
      </c>
      <c r="AA1673" s="2">
        <v>45.2</v>
      </c>
      <c r="AB1673" s="2">
        <v>24.666799999999999</v>
      </c>
      <c r="AC1673" s="2">
        <v>13.43</v>
      </c>
      <c r="AD1673" s="2">
        <v>25.1</v>
      </c>
      <c r="AE1673" s="2">
        <v>53.5</v>
      </c>
      <c r="AF1673" s="2">
        <v>39.866399999999999</v>
      </c>
      <c r="AG1673" s="2">
        <v>7.62</v>
      </c>
      <c r="AH1673" s="22">
        <v>18.100000000000001</v>
      </c>
      <c r="AI1673" s="22">
        <v>42.1</v>
      </c>
      <c r="AJ1673" s="22">
        <v>32.662500000000001</v>
      </c>
      <c r="AK1673" s="18">
        <v>11.13</v>
      </c>
      <c r="AL1673" s="18">
        <v>22.1</v>
      </c>
      <c r="AM1673" s="18">
        <v>50.4</v>
      </c>
      <c r="AN1673" s="2">
        <v>52.885199999999998</v>
      </c>
      <c r="AO1673" s="2">
        <v>8.18</v>
      </c>
      <c r="AP1673" s="2">
        <v>19</v>
      </c>
      <c r="AQ1673" s="2">
        <v>43.1</v>
      </c>
      <c r="AR1673" s="2">
        <v>8.0816999999999997</v>
      </c>
      <c r="AS1673" s="2">
        <v>7.82</v>
      </c>
      <c r="AT1673" s="2">
        <v>19.8</v>
      </c>
      <c r="AU1673" s="2">
        <v>39.6</v>
      </c>
      <c r="AV1673" s="2">
        <v>15.5688</v>
      </c>
      <c r="AW1673" s="2">
        <v>10.82</v>
      </c>
      <c r="AX1673" s="2">
        <v>20.399999999999999</v>
      </c>
      <c r="AY1673" s="2">
        <v>53.1</v>
      </c>
      <c r="AZ1673" s="2">
        <v>28.127400000000002</v>
      </c>
      <c r="BA1673" s="2">
        <v>9.76</v>
      </c>
      <c r="BB1673" s="2">
        <v>20.7</v>
      </c>
      <c r="BC1673" s="2">
        <v>47.2</v>
      </c>
      <c r="BD1673" s="2">
        <v>33.769799999999996</v>
      </c>
      <c r="BE1673" s="4"/>
      <c r="BF1673" s="4"/>
    </row>
    <row r="1674" spans="1:58" x14ac:dyDescent="0.2">
      <c r="A1674" s="29">
        <v>1673</v>
      </c>
      <c r="B1674" s="7" t="s">
        <v>5</v>
      </c>
      <c r="C1674" s="3">
        <v>39979</v>
      </c>
      <c r="D1674" s="4" t="s">
        <v>3</v>
      </c>
      <c r="E1674" s="4" t="s">
        <v>164</v>
      </c>
      <c r="F1674" s="5" t="s">
        <v>188</v>
      </c>
      <c r="G1674" s="6">
        <v>0.87430555555555556</v>
      </c>
      <c r="H1674" s="6">
        <v>0.91666666666666663</v>
      </c>
      <c r="I1674" s="85">
        <f t="shared" si="26"/>
        <v>60.999999999999943</v>
      </c>
      <c r="J1674" s="86">
        <f>I1674*Segmentos!$D$7*(AH1674%)*IF(ISNUMBER(AI1674),AI1674%,0)</f>
        <v>1206140.7999999989</v>
      </c>
      <c r="K1674" s="86">
        <f>I1674*Segmentos!$D$7*(AL1674%)*IF(ISNUMBER(AM1674),AM1674%,0)</f>
        <v>1563478.7999999984</v>
      </c>
      <c r="L1674" s="4"/>
      <c r="M1674" s="2">
        <v>5.7</v>
      </c>
      <c r="N1674" s="2">
        <v>15.3</v>
      </c>
      <c r="O1674" s="2">
        <v>37.200000000000003</v>
      </c>
      <c r="P1674" s="2">
        <v>80.793300000000002</v>
      </c>
      <c r="Q1674" s="2">
        <v>3.4</v>
      </c>
      <c r="R1674" s="2">
        <v>9.4</v>
      </c>
      <c r="S1674" s="2">
        <v>36.299999999999997</v>
      </c>
      <c r="T1674" s="2">
        <v>8.0397999999999996</v>
      </c>
      <c r="U1674" s="2">
        <v>6.29</v>
      </c>
      <c r="V1674" s="2">
        <v>18.399999999999999</v>
      </c>
      <c r="W1674" s="2">
        <v>34.299999999999997</v>
      </c>
      <c r="X1674" s="2">
        <v>18.690200000000001</v>
      </c>
      <c r="Y1674" s="2">
        <v>5.77</v>
      </c>
      <c r="Z1674" s="2">
        <v>17.100000000000001</v>
      </c>
      <c r="AA1674" s="2">
        <v>33.9</v>
      </c>
      <c r="AB1674" s="2">
        <v>24.146899999999999</v>
      </c>
      <c r="AC1674" s="2">
        <v>6.43</v>
      </c>
      <c r="AD1674" s="2">
        <v>14.9</v>
      </c>
      <c r="AE1674" s="2">
        <v>43.1</v>
      </c>
      <c r="AF1674" s="2">
        <v>29.916399999999999</v>
      </c>
      <c r="AG1674" s="2">
        <v>4.93</v>
      </c>
      <c r="AH1674" s="22">
        <v>14.8</v>
      </c>
      <c r="AI1674" s="22">
        <v>33.4</v>
      </c>
      <c r="AJ1674" s="22">
        <v>33.110599999999998</v>
      </c>
      <c r="AK1674" s="18">
        <v>6.4</v>
      </c>
      <c r="AL1674" s="18">
        <v>15.9</v>
      </c>
      <c r="AM1674" s="18">
        <v>40.299999999999997</v>
      </c>
      <c r="AN1674" s="2">
        <v>47.682699999999997</v>
      </c>
      <c r="AO1674" s="2">
        <v>2.84</v>
      </c>
      <c r="AP1674" s="2">
        <v>9.6999999999999993</v>
      </c>
      <c r="AQ1674" s="2">
        <v>29.3</v>
      </c>
      <c r="AR1674" s="2">
        <v>4.3914</v>
      </c>
      <c r="AS1674" s="2">
        <v>4.2300000000000004</v>
      </c>
      <c r="AT1674" s="2">
        <v>15</v>
      </c>
      <c r="AU1674" s="2">
        <v>28.1</v>
      </c>
      <c r="AV1674" s="2">
        <v>13.2075</v>
      </c>
      <c r="AW1674" s="2">
        <v>6.37</v>
      </c>
      <c r="AX1674" s="2">
        <v>15.9</v>
      </c>
      <c r="AY1674" s="2">
        <v>40.1</v>
      </c>
      <c r="AZ1674" s="2">
        <v>25.938099999999999</v>
      </c>
      <c r="BA1674" s="2">
        <v>6.87</v>
      </c>
      <c r="BB1674" s="2">
        <v>16.7</v>
      </c>
      <c r="BC1674" s="2">
        <v>41.1</v>
      </c>
      <c r="BD1674" s="2">
        <v>37.256300000000003</v>
      </c>
      <c r="BE1674" s="4"/>
      <c r="BF1674" s="4"/>
    </row>
    <row r="1675" spans="1:58" x14ac:dyDescent="0.2">
      <c r="A1675" s="29">
        <v>1674</v>
      </c>
      <c r="B1675" s="7" t="s">
        <v>18</v>
      </c>
      <c r="C1675" s="3">
        <v>39979</v>
      </c>
      <c r="D1675" s="4" t="s">
        <v>17</v>
      </c>
      <c r="E1675" s="4" t="s">
        <v>168</v>
      </c>
      <c r="F1675" s="5" t="s">
        <v>188</v>
      </c>
      <c r="G1675" s="6">
        <v>0.83333333333333337</v>
      </c>
      <c r="H1675" s="6">
        <v>0.9145833333333333</v>
      </c>
      <c r="I1675" s="85">
        <f t="shared" si="26"/>
        <v>116.9999999999999</v>
      </c>
      <c r="J1675" s="86">
        <f>I1675*Segmentos!$D$7*(AH1675%)*IF(ISNUMBER(AI1675),AI1675%,0)</f>
        <v>76658.399999999936</v>
      </c>
      <c r="K1675" s="86">
        <f>I1675*Segmentos!$D$7*(AL1675%)*IF(ISNUMBER(AM1675),AM1675%,0)</f>
        <v>48157.199999999968</v>
      </c>
      <c r="L1675" s="4" t="s">
        <v>403</v>
      </c>
      <c r="M1675" s="2">
        <v>0.13</v>
      </c>
      <c r="N1675" s="2">
        <v>2.4</v>
      </c>
      <c r="O1675" s="2">
        <v>5.6</v>
      </c>
      <c r="P1675" s="2">
        <v>85.327399999999997</v>
      </c>
      <c r="Q1675" s="2">
        <v>0.14000000000000001</v>
      </c>
      <c r="R1675" s="2">
        <v>0.8</v>
      </c>
      <c r="S1675" s="2">
        <v>17.399999999999999</v>
      </c>
      <c r="T1675" s="2">
        <v>14.8889</v>
      </c>
      <c r="U1675" s="2">
        <v>0.02</v>
      </c>
      <c r="V1675" s="2">
        <v>2.1</v>
      </c>
      <c r="W1675" s="2">
        <v>1.1000000000000001</v>
      </c>
      <c r="X1675" s="2">
        <v>2.9481999999999999</v>
      </c>
      <c r="Y1675" s="2">
        <v>0.15</v>
      </c>
      <c r="Z1675" s="2">
        <v>1.9</v>
      </c>
      <c r="AA1675" s="2">
        <v>8</v>
      </c>
      <c r="AB1675" s="2">
        <v>28.604099999999999</v>
      </c>
      <c r="AC1675" s="2">
        <v>0.18</v>
      </c>
      <c r="AD1675" s="2">
        <v>3.8</v>
      </c>
      <c r="AE1675" s="2">
        <v>4.9000000000000004</v>
      </c>
      <c r="AF1675" s="2">
        <v>38.886200000000002</v>
      </c>
      <c r="AG1675" s="2">
        <v>0.16</v>
      </c>
      <c r="AH1675" s="22">
        <v>2.6</v>
      </c>
      <c r="AI1675" s="22">
        <v>6.3</v>
      </c>
      <c r="AJ1675" s="22">
        <v>49.826300000000003</v>
      </c>
      <c r="AK1675" s="18">
        <v>0.11</v>
      </c>
      <c r="AL1675" s="18">
        <v>2.1</v>
      </c>
      <c r="AM1675" s="18">
        <v>4.9000000000000004</v>
      </c>
      <c r="AN1675" s="2">
        <v>35.501100000000001</v>
      </c>
      <c r="AO1675" s="2">
        <v>0.08</v>
      </c>
      <c r="AP1675" s="2">
        <v>1.2</v>
      </c>
      <c r="AQ1675" s="2">
        <v>6.8</v>
      </c>
      <c r="AR1675" s="2">
        <v>5.5621</v>
      </c>
      <c r="AS1675" s="2">
        <v>0.09</v>
      </c>
      <c r="AT1675" s="2">
        <v>1.4</v>
      </c>
      <c r="AU1675" s="2">
        <v>6.5</v>
      </c>
      <c r="AV1675" s="2">
        <v>12.5146</v>
      </c>
      <c r="AW1675" s="2">
        <v>0.13</v>
      </c>
      <c r="AX1675" s="2">
        <v>1.9</v>
      </c>
      <c r="AY1675" s="2">
        <v>6.7</v>
      </c>
      <c r="AZ1675" s="2">
        <v>23.6464</v>
      </c>
      <c r="BA1675" s="2">
        <v>0.18</v>
      </c>
      <c r="BB1675" s="2">
        <v>3.6</v>
      </c>
      <c r="BC1675" s="2">
        <v>4.9000000000000004</v>
      </c>
      <c r="BD1675" s="2">
        <v>43.604399999999998</v>
      </c>
      <c r="BE1675" s="4"/>
      <c r="BF1675" s="4"/>
    </row>
    <row r="1676" spans="1:58" x14ac:dyDescent="0.2">
      <c r="A1676" s="29">
        <v>1675</v>
      </c>
      <c r="B1676" s="7" t="s">
        <v>9</v>
      </c>
      <c r="C1676" s="3">
        <v>39979</v>
      </c>
      <c r="D1676" s="4" t="s">
        <v>8</v>
      </c>
      <c r="E1676" s="4" t="s">
        <v>168</v>
      </c>
      <c r="F1676" s="5" t="s">
        <v>188</v>
      </c>
      <c r="G1676" s="6">
        <v>0.79583333333333339</v>
      </c>
      <c r="H1676" s="6">
        <v>0.87291666666666667</v>
      </c>
      <c r="I1676" s="85">
        <f t="shared" si="26"/>
        <v>110.99999999999993</v>
      </c>
      <c r="J1676" s="86">
        <f>I1676*Segmentos!$D$7*(AH1676%)*IF(ISNUMBER(AI1676),AI1676%,0)</f>
        <v>1836295.1999999986</v>
      </c>
      <c r="K1676" s="86">
        <f>I1676*Segmentos!$D$7*(AL1676%)*IF(ISNUMBER(AM1676),AM1676%,0)</f>
        <v>1801396.7999999989</v>
      </c>
      <c r="L1676" s="4" t="s">
        <v>402</v>
      </c>
      <c r="M1676" s="2">
        <v>4.0999999999999996</v>
      </c>
      <c r="N1676" s="2">
        <v>13.5</v>
      </c>
      <c r="O1676" s="2">
        <v>30.3</v>
      </c>
      <c r="P1676" s="2">
        <v>87.551599999999993</v>
      </c>
      <c r="Q1676" s="2">
        <v>1.45</v>
      </c>
      <c r="R1676" s="2">
        <v>4.8</v>
      </c>
      <c r="S1676" s="2">
        <v>30.2</v>
      </c>
      <c r="T1676" s="2">
        <v>5.1706000000000003</v>
      </c>
      <c r="U1676" s="2">
        <v>1.99</v>
      </c>
      <c r="V1676" s="2">
        <v>11.1</v>
      </c>
      <c r="W1676" s="2">
        <v>18</v>
      </c>
      <c r="X1676" s="2">
        <v>8.9121000000000006</v>
      </c>
      <c r="Y1676" s="2">
        <v>4.6100000000000003</v>
      </c>
      <c r="Z1676" s="2">
        <v>16.5</v>
      </c>
      <c r="AA1676" s="2">
        <v>27.9</v>
      </c>
      <c r="AB1676" s="2">
        <v>29.100100000000001</v>
      </c>
      <c r="AC1676" s="2">
        <v>6.33</v>
      </c>
      <c r="AD1676" s="2">
        <v>16.8</v>
      </c>
      <c r="AE1676" s="2">
        <v>37.6</v>
      </c>
      <c r="AF1676" s="2">
        <v>44.3688</v>
      </c>
      <c r="AG1676" s="2">
        <v>4.13</v>
      </c>
      <c r="AH1676" s="22">
        <v>12.2</v>
      </c>
      <c r="AI1676" s="22">
        <v>33.9</v>
      </c>
      <c r="AJ1676" s="22">
        <v>41.862200000000001</v>
      </c>
      <c r="AK1676" s="18">
        <v>4.07</v>
      </c>
      <c r="AL1676" s="18">
        <v>14.7</v>
      </c>
      <c r="AM1676" s="18">
        <v>27.6</v>
      </c>
      <c r="AN1676" s="2">
        <v>45.689399999999999</v>
      </c>
      <c r="AO1676" s="2">
        <v>1.08</v>
      </c>
      <c r="AP1676" s="2">
        <v>6.1</v>
      </c>
      <c r="AQ1676" s="2">
        <v>17.7</v>
      </c>
      <c r="AR1676" s="2">
        <v>2.5270000000000001</v>
      </c>
      <c r="AS1676" s="2">
        <v>1.91</v>
      </c>
      <c r="AT1676" s="2">
        <v>8.3000000000000007</v>
      </c>
      <c r="AU1676" s="2">
        <v>23</v>
      </c>
      <c r="AV1676" s="2">
        <v>8.9824999999999999</v>
      </c>
      <c r="AW1676" s="2">
        <v>4.75</v>
      </c>
      <c r="AX1676" s="2">
        <v>16</v>
      </c>
      <c r="AY1676" s="2">
        <v>29.7</v>
      </c>
      <c r="AZ1676" s="2">
        <v>29.149699999999999</v>
      </c>
      <c r="BA1676" s="2">
        <v>5.73</v>
      </c>
      <c r="BB1676" s="2">
        <v>16.8</v>
      </c>
      <c r="BC1676" s="2">
        <v>34.200000000000003</v>
      </c>
      <c r="BD1676" s="2">
        <v>46.892499999999998</v>
      </c>
      <c r="BE1676" s="4"/>
      <c r="BF1676" s="4"/>
    </row>
    <row r="1677" spans="1:58" x14ac:dyDescent="0.2">
      <c r="A1677" s="29">
        <v>1676</v>
      </c>
      <c r="B1677" s="7" t="s">
        <v>1</v>
      </c>
      <c r="C1677" s="3">
        <v>39979</v>
      </c>
      <c r="D1677" s="4" t="s">
        <v>0</v>
      </c>
      <c r="E1677" s="4" t="s">
        <v>163</v>
      </c>
      <c r="F1677" s="5" t="s">
        <v>188</v>
      </c>
      <c r="G1677" s="6">
        <v>0.84930555555555554</v>
      </c>
      <c r="H1677" s="6">
        <v>0.88402777777777775</v>
      </c>
      <c r="I1677" s="85">
        <f t="shared" si="26"/>
        <v>49.999999999999986</v>
      </c>
      <c r="J1677" s="86">
        <f>I1677*Segmentos!$D$7*(AH1677%)*IF(ISNUMBER(AI1677),AI1677%,0)</f>
        <v>660959.99999999977</v>
      </c>
      <c r="K1677" s="86">
        <f>I1677*Segmentos!$D$7*(AL1677%)*IF(ISNUMBER(AM1677),AM1677%,0)</f>
        <v>1297099.9999999995</v>
      </c>
      <c r="L1677" s="4"/>
      <c r="M1677" s="2">
        <v>4.99</v>
      </c>
      <c r="N1677" s="2">
        <v>9.6999999999999993</v>
      </c>
      <c r="O1677" s="2">
        <v>51.4</v>
      </c>
      <c r="P1677" s="2">
        <v>80.096199999999996</v>
      </c>
      <c r="Q1677" s="2">
        <v>5.44</v>
      </c>
      <c r="R1677" s="2">
        <v>10.199999999999999</v>
      </c>
      <c r="S1677" s="2">
        <v>53.3</v>
      </c>
      <c r="T1677" s="2">
        <v>14.549799999999999</v>
      </c>
      <c r="U1677" s="2">
        <v>3.9</v>
      </c>
      <c r="V1677" s="2">
        <v>9.5</v>
      </c>
      <c r="W1677" s="2">
        <v>41.2</v>
      </c>
      <c r="X1677" s="2">
        <v>13.1196</v>
      </c>
      <c r="Y1677" s="2">
        <v>4.3600000000000003</v>
      </c>
      <c r="Z1677" s="2">
        <v>10.1</v>
      </c>
      <c r="AA1677" s="2">
        <v>43.4</v>
      </c>
      <c r="AB1677" s="2">
        <v>20.647300000000001</v>
      </c>
      <c r="AC1677" s="2">
        <v>6.04</v>
      </c>
      <c r="AD1677" s="2">
        <v>9.3000000000000007</v>
      </c>
      <c r="AE1677" s="2">
        <v>64.900000000000006</v>
      </c>
      <c r="AF1677" s="2">
        <v>31.779499999999999</v>
      </c>
      <c r="AG1677" s="2">
        <v>3.33</v>
      </c>
      <c r="AH1677" s="22">
        <v>7.2</v>
      </c>
      <c r="AI1677" s="22">
        <v>45.9</v>
      </c>
      <c r="AJ1677" s="22">
        <v>25.308700000000002</v>
      </c>
      <c r="AK1677" s="18">
        <v>6.5</v>
      </c>
      <c r="AL1677" s="18">
        <v>11.9</v>
      </c>
      <c r="AM1677" s="18">
        <v>54.5</v>
      </c>
      <c r="AN1677" s="2">
        <v>54.787500000000001</v>
      </c>
      <c r="AO1677" s="2">
        <v>3.68</v>
      </c>
      <c r="AP1677" s="2">
        <v>9.4</v>
      </c>
      <c r="AQ1677" s="2">
        <v>39.200000000000003</v>
      </c>
      <c r="AR1677" s="2">
        <v>6.4584000000000001</v>
      </c>
      <c r="AS1677" s="2">
        <v>7.4</v>
      </c>
      <c r="AT1677" s="2">
        <v>11.1</v>
      </c>
      <c r="AU1677" s="2">
        <v>66.400000000000006</v>
      </c>
      <c r="AV1677" s="2">
        <v>26.151399999999999</v>
      </c>
      <c r="AW1677" s="2">
        <v>4.4400000000000004</v>
      </c>
      <c r="AX1677" s="2">
        <v>8.5</v>
      </c>
      <c r="AY1677" s="2">
        <v>52.3</v>
      </c>
      <c r="AZ1677" s="2">
        <v>20.489899999999999</v>
      </c>
      <c r="BA1677" s="2">
        <v>4.4000000000000004</v>
      </c>
      <c r="BB1677" s="2">
        <v>9.9</v>
      </c>
      <c r="BC1677" s="2">
        <v>44.5</v>
      </c>
      <c r="BD1677" s="2">
        <v>26.996400000000001</v>
      </c>
      <c r="BE1677" s="4"/>
      <c r="BF1677" s="4"/>
    </row>
    <row r="1678" spans="1:58" x14ac:dyDescent="0.2">
      <c r="A1678" s="29">
        <v>1677</v>
      </c>
      <c r="B1678" s="7" t="s">
        <v>36</v>
      </c>
      <c r="C1678" s="3">
        <v>39979</v>
      </c>
      <c r="D1678" s="4" t="s">
        <v>13</v>
      </c>
      <c r="E1678" s="4" t="s">
        <v>163</v>
      </c>
      <c r="F1678" s="5" t="s">
        <v>188</v>
      </c>
      <c r="G1678" s="6">
        <v>0.91874999999999996</v>
      </c>
      <c r="H1678" s="6">
        <v>0.94305555555555554</v>
      </c>
      <c r="I1678" s="85">
        <f t="shared" si="26"/>
        <v>35.000000000000036</v>
      </c>
      <c r="J1678" s="86">
        <f>I1678*Segmentos!$D$7*(AH1678%)*IF(ISNUMBER(AI1678),AI1678%,0)</f>
        <v>1435406.0000000016</v>
      </c>
      <c r="K1678" s="86">
        <f>I1678*Segmentos!$D$7*(AL1678%)*IF(ISNUMBER(AM1678),AM1678%,0)</f>
        <v>2322684.0000000023</v>
      </c>
      <c r="L1678" s="4"/>
      <c r="M1678" s="2">
        <v>13.58</v>
      </c>
      <c r="N1678" s="2">
        <v>19.5</v>
      </c>
      <c r="O1678" s="2">
        <v>69.8</v>
      </c>
      <c r="P1678" s="2">
        <v>83.417500000000004</v>
      </c>
      <c r="Q1678" s="2">
        <v>9.0500000000000007</v>
      </c>
      <c r="R1678" s="2">
        <v>13.3</v>
      </c>
      <c r="S1678" s="2">
        <v>68.3</v>
      </c>
      <c r="T1678" s="2">
        <v>9.2804000000000002</v>
      </c>
      <c r="U1678" s="2">
        <v>12.39</v>
      </c>
      <c r="V1678" s="2">
        <v>18.899999999999999</v>
      </c>
      <c r="W1678" s="2">
        <v>65.7</v>
      </c>
      <c r="X1678" s="2">
        <v>15.9643</v>
      </c>
      <c r="Y1678" s="2">
        <v>14.06</v>
      </c>
      <c r="Z1678" s="2">
        <v>20.5</v>
      </c>
      <c r="AA1678" s="2">
        <v>68.5</v>
      </c>
      <c r="AB1678" s="2">
        <v>25.497299999999999</v>
      </c>
      <c r="AC1678" s="2">
        <v>16.2</v>
      </c>
      <c r="AD1678" s="2">
        <v>22</v>
      </c>
      <c r="AE1678" s="2">
        <v>73.599999999999994</v>
      </c>
      <c r="AF1678" s="2">
        <v>32.6755</v>
      </c>
      <c r="AG1678" s="2">
        <v>10.25</v>
      </c>
      <c r="AH1678" s="22">
        <v>15.1</v>
      </c>
      <c r="AI1678" s="22">
        <v>67.900000000000006</v>
      </c>
      <c r="AJ1678" s="22">
        <v>29.878499999999999</v>
      </c>
      <c r="AK1678" s="18">
        <v>16.579999999999998</v>
      </c>
      <c r="AL1678" s="18">
        <v>23.4</v>
      </c>
      <c r="AM1678" s="18">
        <v>70.900000000000006</v>
      </c>
      <c r="AN1678" s="2">
        <v>53.539000000000001</v>
      </c>
      <c r="AO1678" s="2">
        <v>12.25</v>
      </c>
      <c r="AP1678" s="2">
        <v>17.5</v>
      </c>
      <c r="AQ1678" s="2">
        <v>69.900000000000006</v>
      </c>
      <c r="AR1678" s="2">
        <v>8.2265999999999995</v>
      </c>
      <c r="AS1678" s="2">
        <v>13.68</v>
      </c>
      <c r="AT1678" s="2">
        <v>18.899999999999999</v>
      </c>
      <c r="AU1678" s="2">
        <v>72.5</v>
      </c>
      <c r="AV1678" s="2">
        <v>18.512499999999999</v>
      </c>
      <c r="AW1678" s="2">
        <v>12.47</v>
      </c>
      <c r="AX1678" s="2">
        <v>18.5</v>
      </c>
      <c r="AY1678" s="2">
        <v>67.5</v>
      </c>
      <c r="AZ1678" s="2">
        <v>22.033000000000001</v>
      </c>
      <c r="BA1678" s="2">
        <v>14.73</v>
      </c>
      <c r="BB1678" s="2">
        <v>21.1</v>
      </c>
      <c r="BC1678" s="2">
        <v>69.900000000000006</v>
      </c>
      <c r="BD1678" s="2">
        <v>34.645499999999998</v>
      </c>
      <c r="BE1678" s="4"/>
      <c r="BF1678" s="4"/>
    </row>
    <row r="1679" spans="1:58" x14ac:dyDescent="0.2">
      <c r="A1679" s="29">
        <v>1678</v>
      </c>
      <c r="B1679" s="7" t="s">
        <v>88</v>
      </c>
      <c r="C1679" s="3">
        <v>39979</v>
      </c>
      <c r="D1679" s="4" t="s">
        <v>13</v>
      </c>
      <c r="E1679" s="4" t="s">
        <v>163</v>
      </c>
      <c r="F1679" s="5" t="s">
        <v>188</v>
      </c>
      <c r="G1679" s="6">
        <v>0.91805555555555562</v>
      </c>
      <c r="H1679" s="6">
        <v>0.91874999999999996</v>
      </c>
      <c r="I1679" s="85">
        <f t="shared" si="26"/>
        <v>0.99999999999983658</v>
      </c>
      <c r="J1679" s="86">
        <f>I1679*Segmentos!$D$7*(AH1679%)*IF(ISNUMBER(AI1679),AI1679%,0)</f>
        <v>33999.999999994448</v>
      </c>
      <c r="K1679" s="86">
        <f>I1679*Segmentos!$D$7*(AL1679%)*IF(ISNUMBER(AM1679),AM1679%,0)</f>
        <v>54399.999999991116</v>
      </c>
      <c r="L1679" s="4"/>
      <c r="M1679" s="2">
        <v>11.2</v>
      </c>
      <c r="N1679" s="2">
        <v>11.2</v>
      </c>
      <c r="O1679" s="2">
        <v>100</v>
      </c>
      <c r="P1679" s="2">
        <v>81.195999999999998</v>
      </c>
      <c r="Q1679" s="2">
        <v>4.96</v>
      </c>
      <c r="R1679" s="2">
        <v>5</v>
      </c>
      <c r="S1679" s="2">
        <v>100</v>
      </c>
      <c r="T1679" s="2">
        <v>5.9981</v>
      </c>
      <c r="U1679" s="2">
        <v>8.9</v>
      </c>
      <c r="V1679" s="2">
        <v>8.9</v>
      </c>
      <c r="W1679" s="2">
        <v>100</v>
      </c>
      <c r="X1679" s="2">
        <v>13.5327</v>
      </c>
      <c r="Y1679" s="2">
        <v>10.85</v>
      </c>
      <c r="Z1679" s="2">
        <v>10.9</v>
      </c>
      <c r="AA1679" s="2">
        <v>100</v>
      </c>
      <c r="AB1679" s="2">
        <v>23.226199999999999</v>
      </c>
      <c r="AC1679" s="2">
        <v>16.149999999999999</v>
      </c>
      <c r="AD1679" s="2">
        <v>16.2</v>
      </c>
      <c r="AE1679" s="2">
        <v>100</v>
      </c>
      <c r="AF1679" s="2">
        <v>38.438899999999997</v>
      </c>
      <c r="AG1679" s="2">
        <v>8.51</v>
      </c>
      <c r="AH1679" s="22">
        <v>8.5</v>
      </c>
      <c r="AI1679" s="22">
        <v>100</v>
      </c>
      <c r="AJ1679" s="22">
        <v>29.270800000000001</v>
      </c>
      <c r="AK1679" s="18">
        <v>13.63</v>
      </c>
      <c r="AL1679" s="18">
        <v>13.6</v>
      </c>
      <c r="AM1679" s="18">
        <v>100</v>
      </c>
      <c r="AN1679" s="2">
        <v>51.925199999999997</v>
      </c>
      <c r="AO1679" s="2">
        <v>7.46</v>
      </c>
      <c r="AP1679" s="2">
        <v>7.5</v>
      </c>
      <c r="AQ1679" s="2">
        <v>100</v>
      </c>
      <c r="AR1679" s="2">
        <v>5.91</v>
      </c>
      <c r="AS1679" s="2">
        <v>9.34</v>
      </c>
      <c r="AT1679" s="2">
        <v>9.3000000000000007</v>
      </c>
      <c r="AU1679" s="2">
        <v>100</v>
      </c>
      <c r="AV1679" s="2">
        <v>14.909000000000001</v>
      </c>
      <c r="AW1679" s="2">
        <v>11.97</v>
      </c>
      <c r="AX1679" s="2">
        <v>12</v>
      </c>
      <c r="AY1679" s="2">
        <v>100</v>
      </c>
      <c r="AZ1679" s="2">
        <v>24.958300000000001</v>
      </c>
      <c r="BA1679" s="2">
        <v>12.76</v>
      </c>
      <c r="BB1679" s="2">
        <v>12.8</v>
      </c>
      <c r="BC1679" s="2">
        <v>100</v>
      </c>
      <c r="BD1679" s="2">
        <v>35.418599999999998</v>
      </c>
      <c r="BE1679" s="4"/>
      <c r="BF1679" s="4"/>
    </row>
    <row r="1680" spans="1:58" x14ac:dyDescent="0.2">
      <c r="A1680" s="29">
        <v>1679</v>
      </c>
      <c r="B1680" s="7" t="s">
        <v>20</v>
      </c>
      <c r="C1680" s="3">
        <v>39979</v>
      </c>
      <c r="D1680" s="4" t="s">
        <v>17</v>
      </c>
      <c r="E1680" s="4" t="s">
        <v>169</v>
      </c>
      <c r="F1680" s="5" t="s">
        <v>188</v>
      </c>
      <c r="G1680" s="6">
        <v>0.9159722222222223</v>
      </c>
      <c r="H1680" s="6">
        <v>0.95833333333333337</v>
      </c>
      <c r="I1680" s="85">
        <f t="shared" si="26"/>
        <v>60.999999999999943</v>
      </c>
      <c r="J1680" s="86">
        <f>I1680*Segmentos!$D$7*(AH1680%)*IF(ISNUMBER(AI1680),AI1680%,0)</f>
        <v>49043.999999999956</v>
      </c>
      <c r="K1680" s="86">
        <f>I1680*Segmentos!$D$7*(AL1680%)*IF(ISNUMBER(AM1680),AM1680%,0)</f>
        <v>36233.999999999964</v>
      </c>
      <c r="L1680" s="4"/>
      <c r="M1680" s="2">
        <v>0.17</v>
      </c>
      <c r="N1680" s="2">
        <v>1.3</v>
      </c>
      <c r="O1680" s="2">
        <v>13.6</v>
      </c>
      <c r="P1680" s="2">
        <v>98.225999999999999</v>
      </c>
      <c r="Q1680" s="2">
        <v>0</v>
      </c>
      <c r="R1680" s="2">
        <v>0</v>
      </c>
      <c r="S1680" s="8" t="s">
        <v>577</v>
      </c>
      <c r="T1680" s="2">
        <v>0</v>
      </c>
      <c r="U1680" s="2">
        <v>0.1</v>
      </c>
      <c r="V1680" s="2">
        <v>1.2</v>
      </c>
      <c r="W1680" s="2">
        <v>8.1</v>
      </c>
      <c r="X1680" s="2">
        <v>11.963699999999999</v>
      </c>
      <c r="Y1680" s="2">
        <v>0.09</v>
      </c>
      <c r="Z1680" s="2">
        <v>1.9</v>
      </c>
      <c r="AA1680" s="2">
        <v>4.5</v>
      </c>
      <c r="AB1680" s="2">
        <v>14.674899999999999</v>
      </c>
      <c r="AC1680" s="2">
        <v>0.39</v>
      </c>
      <c r="AD1680" s="2">
        <v>1.4</v>
      </c>
      <c r="AE1680" s="2">
        <v>28.6</v>
      </c>
      <c r="AF1680" s="2">
        <v>71.587400000000002</v>
      </c>
      <c r="AG1680" s="2">
        <v>0.2</v>
      </c>
      <c r="AH1680" s="22">
        <v>1</v>
      </c>
      <c r="AI1680" s="22">
        <v>20.100000000000001</v>
      </c>
      <c r="AJ1680" s="22">
        <v>53.4071</v>
      </c>
      <c r="AK1680" s="18">
        <v>0.15</v>
      </c>
      <c r="AL1680" s="18">
        <v>1.5</v>
      </c>
      <c r="AM1680" s="18">
        <v>9.9</v>
      </c>
      <c r="AN1680" s="2">
        <v>44.819000000000003</v>
      </c>
      <c r="AO1680" s="2">
        <v>0.01</v>
      </c>
      <c r="AP1680" s="2">
        <v>0.2</v>
      </c>
      <c r="AQ1680" s="2">
        <v>2.2999999999999998</v>
      </c>
      <c r="AR1680" s="2">
        <v>0.34560000000000002</v>
      </c>
      <c r="AS1680" s="2">
        <v>0.08</v>
      </c>
      <c r="AT1680" s="2">
        <v>1.6</v>
      </c>
      <c r="AU1680" s="2">
        <v>5.4</v>
      </c>
      <c r="AV1680" s="2">
        <v>10.475</v>
      </c>
      <c r="AW1680" s="2">
        <v>0.4</v>
      </c>
      <c r="AX1680" s="2">
        <v>2.1</v>
      </c>
      <c r="AY1680" s="2">
        <v>18.600000000000001</v>
      </c>
      <c r="AZ1680" s="2">
        <v>64.415400000000005</v>
      </c>
      <c r="BA1680" s="2">
        <v>0.11</v>
      </c>
      <c r="BB1680" s="2">
        <v>0.8</v>
      </c>
      <c r="BC1680" s="2">
        <v>14.1</v>
      </c>
      <c r="BD1680" s="2">
        <v>22.99</v>
      </c>
      <c r="BE1680" s="4"/>
      <c r="BF1680" s="4"/>
    </row>
    <row r="1681" spans="1:58" x14ac:dyDescent="0.2">
      <c r="A1681" s="29">
        <v>1680</v>
      </c>
      <c r="B1681" s="7" t="s">
        <v>11</v>
      </c>
      <c r="C1681" s="3">
        <v>39979</v>
      </c>
      <c r="D1681" s="4" t="s">
        <v>8</v>
      </c>
      <c r="E1681" s="4" t="s">
        <v>166</v>
      </c>
      <c r="F1681" s="5" t="s">
        <v>188</v>
      </c>
      <c r="G1681" s="6">
        <v>0.91041666666666676</v>
      </c>
      <c r="H1681" s="6">
        <v>0.91180555555555554</v>
      </c>
      <c r="I1681" s="85">
        <f t="shared" si="26"/>
        <v>1.999999999999833</v>
      </c>
      <c r="J1681" s="86">
        <f>I1681*Segmentos!$D$7*(AH1681%)*IF(ISNUMBER(AI1681),AI1681%,0)</f>
        <v>45206.399999996225</v>
      </c>
      <c r="K1681" s="86">
        <f>I1681*Segmentos!$D$7*(AL1681%)*IF(ISNUMBER(AM1681),AM1681%,0)</f>
        <v>38499.999999996784</v>
      </c>
      <c r="L1681" s="4"/>
      <c r="M1681" s="2">
        <v>5.19</v>
      </c>
      <c r="N1681" s="2">
        <v>6.1</v>
      </c>
      <c r="O1681" s="2">
        <v>85.1</v>
      </c>
      <c r="P1681" s="2">
        <v>87.900199999999998</v>
      </c>
      <c r="Q1681" s="2">
        <v>1.28</v>
      </c>
      <c r="R1681" s="2">
        <v>1.6</v>
      </c>
      <c r="S1681" s="2">
        <v>81.599999999999994</v>
      </c>
      <c r="T1681" s="2">
        <v>3.6099000000000001</v>
      </c>
      <c r="U1681" s="2">
        <v>3.27</v>
      </c>
      <c r="V1681" s="2">
        <v>3.8</v>
      </c>
      <c r="W1681" s="2">
        <v>86.9</v>
      </c>
      <c r="X1681" s="2">
        <v>11.6121</v>
      </c>
      <c r="Y1681" s="2">
        <v>5.82</v>
      </c>
      <c r="Z1681" s="2">
        <v>6.9</v>
      </c>
      <c r="AA1681" s="2">
        <v>84.5</v>
      </c>
      <c r="AB1681" s="2">
        <v>29.091699999999999</v>
      </c>
      <c r="AC1681" s="2">
        <v>7.84</v>
      </c>
      <c r="AD1681" s="2">
        <v>9.1999999999999993</v>
      </c>
      <c r="AE1681" s="2">
        <v>85.4</v>
      </c>
      <c r="AF1681" s="2">
        <v>43.586599999999997</v>
      </c>
      <c r="AG1681" s="2">
        <v>5.66</v>
      </c>
      <c r="AH1681" s="22">
        <v>6.8</v>
      </c>
      <c r="AI1681" s="22">
        <v>83.1</v>
      </c>
      <c r="AJ1681" s="22">
        <v>45.4681</v>
      </c>
      <c r="AK1681" s="18">
        <v>4.7699999999999996</v>
      </c>
      <c r="AL1681" s="18">
        <v>5.5</v>
      </c>
      <c r="AM1681" s="18">
        <v>87.5</v>
      </c>
      <c r="AN1681" s="2">
        <v>42.432200000000002</v>
      </c>
      <c r="AO1681" s="2">
        <v>2.0299999999999998</v>
      </c>
      <c r="AP1681" s="2">
        <v>2.6</v>
      </c>
      <c r="AQ1681" s="2">
        <v>79.7</v>
      </c>
      <c r="AR1681" s="2">
        <v>3.7614999999999998</v>
      </c>
      <c r="AS1681" s="2">
        <v>5.28</v>
      </c>
      <c r="AT1681" s="2">
        <v>6.5</v>
      </c>
      <c r="AU1681" s="2">
        <v>81.400000000000006</v>
      </c>
      <c r="AV1681" s="2">
        <v>19.682200000000002</v>
      </c>
      <c r="AW1681" s="2">
        <v>3.12</v>
      </c>
      <c r="AX1681" s="2">
        <v>4.0999999999999996</v>
      </c>
      <c r="AY1681" s="2">
        <v>75.8</v>
      </c>
      <c r="AZ1681" s="2">
        <v>15.164300000000001</v>
      </c>
      <c r="BA1681" s="2">
        <v>7.6</v>
      </c>
      <c r="BB1681" s="2">
        <v>8.4</v>
      </c>
      <c r="BC1681" s="2">
        <v>90.7</v>
      </c>
      <c r="BD1681" s="2">
        <v>49.292299999999997</v>
      </c>
      <c r="BE1681" s="4"/>
      <c r="BF1681" s="4"/>
    </row>
    <row r="1682" spans="1:58" x14ac:dyDescent="0.2">
      <c r="A1682" s="29">
        <v>1681</v>
      </c>
      <c r="B1682" s="7" t="s">
        <v>6</v>
      </c>
      <c r="C1682" s="3">
        <v>39979</v>
      </c>
      <c r="D1682" s="4" t="s">
        <v>3</v>
      </c>
      <c r="E1682" s="4" t="s">
        <v>166</v>
      </c>
      <c r="F1682" s="5" t="s">
        <v>188</v>
      </c>
      <c r="G1682" s="6">
        <v>0.90763888888888899</v>
      </c>
      <c r="H1682" s="6">
        <v>0.90833333333333333</v>
      </c>
      <c r="I1682" s="85">
        <f t="shared" si="26"/>
        <v>0.99999999999983658</v>
      </c>
      <c r="J1682" s="86">
        <f>I1682*Segmentos!$D$7*(AH1682%)*IF(ISNUMBER(AI1682),AI1682%,0)</f>
        <v>28399.999999995358</v>
      </c>
      <c r="K1682" s="86">
        <f>I1682*Segmentos!$D$7*(AL1682%)*IF(ISNUMBER(AM1682),AM1682%,0)</f>
        <v>23599.999999996144</v>
      </c>
      <c r="L1682" s="4"/>
      <c r="M1682" s="2">
        <v>6.48</v>
      </c>
      <c r="N1682" s="2">
        <v>6.5</v>
      </c>
      <c r="O1682" s="2">
        <v>100</v>
      </c>
      <c r="P1682" s="2">
        <v>85.181399999999996</v>
      </c>
      <c r="Q1682" s="2">
        <v>4.37</v>
      </c>
      <c r="R1682" s="2">
        <v>4.4000000000000004</v>
      </c>
      <c r="S1682" s="2">
        <v>100</v>
      </c>
      <c r="T1682" s="2">
        <v>9.5769000000000002</v>
      </c>
      <c r="U1682" s="2">
        <v>6.77</v>
      </c>
      <c r="V1682" s="2">
        <v>6.8</v>
      </c>
      <c r="W1682" s="2">
        <v>100</v>
      </c>
      <c r="X1682" s="2">
        <v>18.672999999999998</v>
      </c>
      <c r="Y1682" s="2">
        <v>7.09</v>
      </c>
      <c r="Z1682" s="2">
        <v>7.1</v>
      </c>
      <c r="AA1682" s="2">
        <v>100</v>
      </c>
      <c r="AB1682" s="2">
        <v>27.515899999999998</v>
      </c>
      <c r="AC1682" s="2">
        <v>6.82</v>
      </c>
      <c r="AD1682" s="2">
        <v>6.8</v>
      </c>
      <c r="AE1682" s="2">
        <v>100</v>
      </c>
      <c r="AF1682" s="2">
        <v>29.415600000000001</v>
      </c>
      <c r="AG1682" s="2">
        <v>7.11</v>
      </c>
      <c r="AH1682" s="22">
        <v>7.1</v>
      </c>
      <c r="AI1682" s="22">
        <v>100</v>
      </c>
      <c r="AJ1682" s="22">
        <v>44.364199999999997</v>
      </c>
      <c r="AK1682" s="18">
        <v>5.91</v>
      </c>
      <c r="AL1682" s="18">
        <v>5.9</v>
      </c>
      <c r="AM1682" s="18">
        <v>100</v>
      </c>
      <c r="AN1682" s="2">
        <v>40.8172</v>
      </c>
      <c r="AO1682" s="2">
        <v>3.49</v>
      </c>
      <c r="AP1682" s="2">
        <v>3.5</v>
      </c>
      <c r="AQ1682" s="2">
        <v>100</v>
      </c>
      <c r="AR1682" s="2">
        <v>5.0073999999999996</v>
      </c>
      <c r="AS1682" s="2">
        <v>4.21</v>
      </c>
      <c r="AT1682" s="2">
        <v>4.2</v>
      </c>
      <c r="AU1682" s="2">
        <v>100</v>
      </c>
      <c r="AV1682" s="2">
        <v>12.206300000000001</v>
      </c>
      <c r="AW1682" s="2">
        <v>6.58</v>
      </c>
      <c r="AX1682" s="2">
        <v>6.6</v>
      </c>
      <c r="AY1682" s="2">
        <v>100</v>
      </c>
      <c r="AZ1682" s="2">
        <v>24.861899999999999</v>
      </c>
      <c r="BA1682" s="2">
        <v>8.56</v>
      </c>
      <c r="BB1682" s="2">
        <v>8.6</v>
      </c>
      <c r="BC1682" s="2">
        <v>100</v>
      </c>
      <c r="BD1682" s="2">
        <v>43.105699999999999</v>
      </c>
      <c r="BE1682" s="4"/>
      <c r="BF1682" s="4"/>
    </row>
    <row r="1683" spans="1:58" x14ac:dyDescent="0.2">
      <c r="A1683" s="29">
        <v>1682</v>
      </c>
      <c r="B1683" s="7" t="s">
        <v>31</v>
      </c>
      <c r="C1683" s="3">
        <v>39979</v>
      </c>
      <c r="D1683" s="4" t="s">
        <v>28</v>
      </c>
      <c r="E1683" s="4" t="s">
        <v>166</v>
      </c>
      <c r="F1683" s="5" t="s">
        <v>188</v>
      </c>
      <c r="G1683" s="6">
        <v>0.91180555555555554</v>
      </c>
      <c r="H1683" s="6">
        <v>0.91527777777777775</v>
      </c>
      <c r="I1683" s="85">
        <f t="shared" si="26"/>
        <v>4.9999999999999822</v>
      </c>
      <c r="J1683" s="86">
        <f>I1683*Segmentos!$D$7*(AH1683%)*IF(ISNUMBER(AI1683),AI1683%,0)</f>
        <v>12239.999999999955</v>
      </c>
      <c r="K1683" s="86">
        <f>I1683*Segmentos!$D$7*(AL1683%)*IF(ISNUMBER(AM1683),AM1683%,0)</f>
        <v>27701.999999999902</v>
      </c>
      <c r="L1683" s="4"/>
      <c r="M1683" s="2">
        <v>1.02</v>
      </c>
      <c r="N1683" s="2">
        <v>1.9</v>
      </c>
      <c r="O1683" s="2">
        <v>53.8</v>
      </c>
      <c r="P1683" s="2">
        <v>100</v>
      </c>
      <c r="Q1683" s="2">
        <v>0.31</v>
      </c>
      <c r="R1683" s="2">
        <v>0.8</v>
      </c>
      <c r="S1683" s="2">
        <v>40</v>
      </c>
      <c r="T1683" s="2">
        <v>5.0734000000000004</v>
      </c>
      <c r="U1683" s="2">
        <v>0.77</v>
      </c>
      <c r="V1683" s="2">
        <v>1.2</v>
      </c>
      <c r="W1683" s="2">
        <v>65.8</v>
      </c>
      <c r="X1683" s="2">
        <v>15.9215</v>
      </c>
      <c r="Y1683" s="2">
        <v>0.97</v>
      </c>
      <c r="Z1683" s="2">
        <v>1.6</v>
      </c>
      <c r="AA1683" s="2">
        <v>59.3</v>
      </c>
      <c r="AB1683" s="2">
        <v>28.0868</v>
      </c>
      <c r="AC1683" s="2">
        <v>1.58</v>
      </c>
      <c r="AD1683" s="2">
        <v>3.2</v>
      </c>
      <c r="AE1683" s="2">
        <v>50</v>
      </c>
      <c r="AF1683" s="2">
        <v>50.918399999999998</v>
      </c>
      <c r="AG1683" s="2">
        <v>0.6</v>
      </c>
      <c r="AH1683" s="22">
        <v>1</v>
      </c>
      <c r="AI1683" s="22">
        <v>61.2</v>
      </c>
      <c r="AJ1683" s="22">
        <v>28.117999999999999</v>
      </c>
      <c r="AK1683" s="18">
        <v>1.39</v>
      </c>
      <c r="AL1683" s="18">
        <v>2.7</v>
      </c>
      <c r="AM1683" s="18">
        <v>51.3</v>
      </c>
      <c r="AN1683" s="2">
        <v>71.882000000000005</v>
      </c>
      <c r="AO1683" s="2">
        <v>0.52</v>
      </c>
      <c r="AP1683" s="2">
        <v>1.2</v>
      </c>
      <c r="AQ1683" s="2">
        <v>44.4</v>
      </c>
      <c r="AR1683" s="2">
        <v>5.6102999999999996</v>
      </c>
      <c r="AS1683" s="2">
        <v>1.17</v>
      </c>
      <c r="AT1683" s="2">
        <v>2.1</v>
      </c>
      <c r="AU1683" s="2">
        <v>54.3</v>
      </c>
      <c r="AV1683" s="2">
        <v>25.222100000000001</v>
      </c>
      <c r="AW1683" s="2">
        <v>0.6</v>
      </c>
      <c r="AX1683" s="2">
        <v>1.5</v>
      </c>
      <c r="AY1683" s="2">
        <v>39.700000000000003</v>
      </c>
      <c r="AZ1683" s="2">
        <v>16.916899999999998</v>
      </c>
      <c r="BA1683" s="2">
        <v>1.39</v>
      </c>
      <c r="BB1683" s="2">
        <v>2.2000000000000002</v>
      </c>
      <c r="BC1683" s="2">
        <v>62</v>
      </c>
      <c r="BD1683" s="2">
        <v>52.250700000000002</v>
      </c>
      <c r="BE1683" s="4"/>
      <c r="BF1683" s="4"/>
    </row>
    <row r="1684" spans="1:58" x14ac:dyDescent="0.2">
      <c r="A1684" s="29">
        <v>1683</v>
      </c>
      <c r="B1684" s="7" t="s">
        <v>108</v>
      </c>
      <c r="C1684" s="3">
        <v>39979</v>
      </c>
      <c r="D1684" s="4" t="s">
        <v>3</v>
      </c>
      <c r="E1684" s="4" t="s">
        <v>167</v>
      </c>
      <c r="F1684" s="5" t="s">
        <v>188</v>
      </c>
      <c r="G1684" s="6">
        <v>0.91666666666666663</v>
      </c>
      <c r="H1684" s="6">
        <v>0.9770833333333333</v>
      </c>
      <c r="I1684" s="85">
        <f t="shared" si="26"/>
        <v>87.000000000000014</v>
      </c>
      <c r="J1684" s="86">
        <f>I1684*Segmentos!$D$7*(AH1684%)*IF(ISNUMBER(AI1684),AI1684%,0)</f>
        <v>2059464.0000000002</v>
      </c>
      <c r="K1684" s="86">
        <f>I1684*Segmentos!$D$7*(AL1684%)*IF(ISNUMBER(AM1684),AM1684%,0)</f>
        <v>2948395.2000000007</v>
      </c>
      <c r="L1684" s="4"/>
      <c r="M1684" s="2">
        <v>7.26</v>
      </c>
      <c r="N1684" s="2">
        <v>22.8</v>
      </c>
      <c r="O1684" s="2">
        <v>31.8</v>
      </c>
      <c r="P1684" s="2">
        <v>87.0929</v>
      </c>
      <c r="Q1684" s="2">
        <v>5.98</v>
      </c>
      <c r="R1684" s="2">
        <v>16.5</v>
      </c>
      <c r="S1684" s="2">
        <v>36.299999999999997</v>
      </c>
      <c r="T1684" s="2">
        <v>11.9825</v>
      </c>
      <c r="U1684" s="2">
        <v>6.68</v>
      </c>
      <c r="V1684" s="2">
        <v>23.5</v>
      </c>
      <c r="W1684" s="2">
        <v>28.4</v>
      </c>
      <c r="X1684" s="2">
        <v>16.803699999999999</v>
      </c>
      <c r="Y1684" s="2">
        <v>6.52</v>
      </c>
      <c r="Z1684" s="2">
        <v>23.3</v>
      </c>
      <c r="AA1684" s="2">
        <v>28</v>
      </c>
      <c r="AB1684" s="2">
        <v>23.113800000000001</v>
      </c>
      <c r="AC1684" s="2">
        <v>8.93</v>
      </c>
      <c r="AD1684" s="2">
        <v>25.3</v>
      </c>
      <c r="AE1684" s="2">
        <v>35.299999999999997</v>
      </c>
      <c r="AF1684" s="2">
        <v>35.192900000000002</v>
      </c>
      <c r="AG1684" s="2">
        <v>5.9</v>
      </c>
      <c r="AH1684" s="22">
        <v>22</v>
      </c>
      <c r="AI1684" s="22">
        <v>26.9</v>
      </c>
      <c r="AJ1684" s="22">
        <v>33.619799999999998</v>
      </c>
      <c r="AK1684" s="18">
        <v>8.48</v>
      </c>
      <c r="AL1684" s="18">
        <v>23.6</v>
      </c>
      <c r="AM1684" s="18">
        <v>35.9</v>
      </c>
      <c r="AN1684" s="2">
        <v>53.472999999999999</v>
      </c>
      <c r="AO1684" s="2">
        <v>2.85</v>
      </c>
      <c r="AP1684" s="2">
        <v>16.5</v>
      </c>
      <c r="AQ1684" s="2">
        <v>17.2</v>
      </c>
      <c r="AR1684" s="2">
        <v>3.7403</v>
      </c>
      <c r="AS1684" s="2">
        <v>4.18</v>
      </c>
      <c r="AT1684" s="2">
        <v>15.6</v>
      </c>
      <c r="AU1684" s="2">
        <v>26.7</v>
      </c>
      <c r="AV1684" s="2">
        <v>11.0535</v>
      </c>
      <c r="AW1684" s="2">
        <v>9.07</v>
      </c>
      <c r="AX1684" s="2">
        <v>27.8</v>
      </c>
      <c r="AY1684" s="2">
        <v>32.6</v>
      </c>
      <c r="AZ1684" s="2">
        <v>31.3064</v>
      </c>
      <c r="BA1684" s="2">
        <v>8.92</v>
      </c>
      <c r="BB1684" s="2">
        <v>25.1</v>
      </c>
      <c r="BC1684" s="2">
        <v>35.6</v>
      </c>
      <c r="BD1684" s="2">
        <v>40.992600000000003</v>
      </c>
      <c r="BE1684" s="4"/>
      <c r="BF1684" s="4"/>
    </row>
    <row r="1685" spans="1:58" x14ac:dyDescent="0.2">
      <c r="A1685" s="29">
        <v>1684</v>
      </c>
      <c r="B1685" s="7" t="s">
        <v>14</v>
      </c>
      <c r="C1685" s="3">
        <v>39979</v>
      </c>
      <c r="D1685" s="4" t="s">
        <v>13</v>
      </c>
      <c r="E1685" s="4" t="s">
        <v>163</v>
      </c>
      <c r="F1685" s="5" t="s">
        <v>188</v>
      </c>
      <c r="G1685" s="6">
        <v>0.85</v>
      </c>
      <c r="H1685" s="6">
        <v>0.875</v>
      </c>
      <c r="I1685" s="85">
        <f t="shared" si="26"/>
        <v>36.000000000000028</v>
      </c>
      <c r="J1685" s="86">
        <f>I1685*Segmentos!$D$7*(AH1685%)*IF(ISNUMBER(AI1685),AI1685%,0)</f>
        <v>859636.80000000063</v>
      </c>
      <c r="K1685" s="86">
        <f>I1685*Segmentos!$D$7*(AL1685%)*IF(ISNUMBER(AM1685),AM1685%,0)</f>
        <v>1245888.0000000012</v>
      </c>
      <c r="L1685" s="4"/>
      <c r="M1685" s="2">
        <v>7.36</v>
      </c>
      <c r="N1685" s="2">
        <v>12</v>
      </c>
      <c r="O1685" s="2">
        <v>61.2</v>
      </c>
      <c r="P1685" s="2">
        <v>81.669499999999999</v>
      </c>
      <c r="Q1685" s="2">
        <v>4.29</v>
      </c>
      <c r="R1685" s="2">
        <v>6.8</v>
      </c>
      <c r="S1685" s="2">
        <v>63.6</v>
      </c>
      <c r="T1685" s="2">
        <v>7.9450000000000003</v>
      </c>
      <c r="U1685" s="2">
        <v>6.25</v>
      </c>
      <c r="V1685" s="2">
        <v>12.1</v>
      </c>
      <c r="W1685" s="2">
        <v>51.8</v>
      </c>
      <c r="X1685" s="2">
        <v>14.5238</v>
      </c>
      <c r="Y1685" s="2">
        <v>8.0399999999999991</v>
      </c>
      <c r="Z1685" s="2">
        <v>13.1</v>
      </c>
      <c r="AA1685" s="2">
        <v>61.6</v>
      </c>
      <c r="AB1685" s="2">
        <v>26.342400000000001</v>
      </c>
      <c r="AC1685" s="2">
        <v>9.0299999999999994</v>
      </c>
      <c r="AD1685" s="2">
        <v>13.8</v>
      </c>
      <c r="AE1685" s="2">
        <v>65.599999999999994</v>
      </c>
      <c r="AF1685" s="2">
        <v>32.858199999999997</v>
      </c>
      <c r="AG1685" s="2">
        <v>5.97</v>
      </c>
      <c r="AH1685" s="22">
        <v>9.9</v>
      </c>
      <c r="AI1685" s="22">
        <v>60.3</v>
      </c>
      <c r="AJ1685" s="22">
        <v>31.410699999999999</v>
      </c>
      <c r="AK1685" s="18">
        <v>8.6199999999999992</v>
      </c>
      <c r="AL1685" s="18">
        <v>14</v>
      </c>
      <c r="AM1685" s="18">
        <v>61.8</v>
      </c>
      <c r="AN1685" s="2">
        <v>50.258800000000001</v>
      </c>
      <c r="AO1685" s="2">
        <v>7.78</v>
      </c>
      <c r="AP1685" s="2">
        <v>12.8</v>
      </c>
      <c r="AQ1685" s="2">
        <v>60.7</v>
      </c>
      <c r="AR1685" s="2">
        <v>9.4315999999999995</v>
      </c>
      <c r="AS1685" s="2">
        <v>6.09</v>
      </c>
      <c r="AT1685" s="2">
        <v>9.1999999999999993</v>
      </c>
      <c r="AU1685" s="2">
        <v>66.2</v>
      </c>
      <c r="AV1685" s="2">
        <v>14.8758</v>
      </c>
      <c r="AW1685" s="2">
        <v>8.3800000000000008</v>
      </c>
      <c r="AX1685" s="2">
        <v>11.8</v>
      </c>
      <c r="AY1685" s="2">
        <v>71.099999999999994</v>
      </c>
      <c r="AZ1685" s="2">
        <v>26.708300000000001</v>
      </c>
      <c r="BA1685" s="2">
        <v>7.22</v>
      </c>
      <c r="BB1685" s="2">
        <v>13.6</v>
      </c>
      <c r="BC1685" s="2">
        <v>53</v>
      </c>
      <c r="BD1685" s="2">
        <v>30.6538</v>
      </c>
      <c r="BE1685" s="4"/>
      <c r="BF1685" s="4"/>
    </row>
    <row r="1686" spans="1:58" x14ac:dyDescent="0.2">
      <c r="A1686" s="29">
        <v>1685</v>
      </c>
      <c r="B1686" s="7" t="s">
        <v>10</v>
      </c>
      <c r="C1686" s="3">
        <v>39979</v>
      </c>
      <c r="D1686" s="4" t="s">
        <v>8</v>
      </c>
      <c r="E1686" s="4" t="s">
        <v>164</v>
      </c>
      <c r="F1686" s="5" t="s">
        <v>188</v>
      </c>
      <c r="G1686" s="6">
        <v>0.87291666666666667</v>
      </c>
      <c r="H1686" s="6">
        <v>0.9194444444444444</v>
      </c>
      <c r="I1686" s="85">
        <f t="shared" si="26"/>
        <v>66.999999999999915</v>
      </c>
      <c r="J1686" s="86">
        <f>I1686*Segmentos!$D$7*(AH1686%)*IF(ISNUMBER(AI1686),AI1686%,0)</f>
        <v>1607249.599999998</v>
      </c>
      <c r="K1686" s="86">
        <f>I1686*Segmentos!$D$7*(AL1686%)*IF(ISNUMBER(AM1686),AM1686%,0)</f>
        <v>1166335.9999999986</v>
      </c>
      <c r="L1686" s="4"/>
      <c r="M1686" s="2">
        <v>5.14</v>
      </c>
      <c r="N1686" s="2">
        <v>17.3</v>
      </c>
      <c r="O1686" s="2">
        <v>29.6</v>
      </c>
      <c r="P1686" s="2">
        <v>88.698099999999997</v>
      </c>
      <c r="Q1686" s="2">
        <v>1.69</v>
      </c>
      <c r="R1686" s="2">
        <v>8</v>
      </c>
      <c r="S1686" s="2">
        <v>21.1</v>
      </c>
      <c r="T1686" s="2">
        <v>4.8615000000000004</v>
      </c>
      <c r="U1686" s="2">
        <v>2.5099999999999998</v>
      </c>
      <c r="V1686" s="2">
        <v>11.8</v>
      </c>
      <c r="W1686" s="2">
        <v>21.2</v>
      </c>
      <c r="X1686" s="2">
        <v>9.0861000000000001</v>
      </c>
      <c r="Y1686" s="2">
        <v>4.3600000000000003</v>
      </c>
      <c r="Z1686" s="2">
        <v>19.100000000000001</v>
      </c>
      <c r="AA1686" s="2">
        <v>22.7</v>
      </c>
      <c r="AB1686" s="2">
        <v>22.2073</v>
      </c>
      <c r="AC1686" s="2">
        <v>9.27</v>
      </c>
      <c r="AD1686" s="2">
        <v>24</v>
      </c>
      <c r="AE1686" s="2">
        <v>38.700000000000003</v>
      </c>
      <c r="AF1686" s="2">
        <v>52.543199999999999</v>
      </c>
      <c r="AG1686" s="2">
        <v>6</v>
      </c>
      <c r="AH1686" s="22">
        <v>18.8</v>
      </c>
      <c r="AI1686" s="22">
        <v>31.9</v>
      </c>
      <c r="AJ1686" s="22">
        <v>49.195799999999998</v>
      </c>
      <c r="AK1686" s="18">
        <v>4.3499999999999996</v>
      </c>
      <c r="AL1686" s="18">
        <v>16</v>
      </c>
      <c r="AM1686" s="18">
        <v>27.2</v>
      </c>
      <c r="AN1686" s="2">
        <v>39.502400000000002</v>
      </c>
      <c r="AO1686" s="2">
        <v>2.08</v>
      </c>
      <c r="AP1686" s="2">
        <v>13</v>
      </c>
      <c r="AQ1686" s="2">
        <v>16</v>
      </c>
      <c r="AR1686" s="2">
        <v>3.9260000000000002</v>
      </c>
      <c r="AS1686" s="2">
        <v>4.12</v>
      </c>
      <c r="AT1686" s="2">
        <v>15.6</v>
      </c>
      <c r="AU1686" s="2">
        <v>26.4</v>
      </c>
      <c r="AV1686" s="2">
        <v>15.672700000000001</v>
      </c>
      <c r="AW1686" s="2">
        <v>4.32</v>
      </c>
      <c r="AX1686" s="2">
        <v>17.7</v>
      </c>
      <c r="AY1686" s="2">
        <v>24.4</v>
      </c>
      <c r="AZ1686" s="2">
        <v>21.453800000000001</v>
      </c>
      <c r="BA1686" s="2">
        <v>7.2</v>
      </c>
      <c r="BB1686" s="2">
        <v>19.3</v>
      </c>
      <c r="BC1686" s="2">
        <v>37.200000000000003</v>
      </c>
      <c r="BD1686" s="2">
        <v>47.645600000000002</v>
      </c>
      <c r="BE1686" s="4"/>
      <c r="BF1686" s="4"/>
    </row>
    <row r="1687" spans="1:58" x14ac:dyDescent="0.2">
      <c r="A1687" s="29">
        <v>1686</v>
      </c>
      <c r="B1687" s="7" t="s">
        <v>27</v>
      </c>
      <c r="C1687" s="3">
        <v>39979</v>
      </c>
      <c r="D1687" s="4" t="s">
        <v>21</v>
      </c>
      <c r="E1687" s="4" t="s">
        <v>169</v>
      </c>
      <c r="F1687" s="5" t="s">
        <v>188</v>
      </c>
      <c r="G1687" s="6">
        <v>0.91666666666666663</v>
      </c>
      <c r="H1687" s="6">
        <v>0.94791666666666663</v>
      </c>
      <c r="I1687" s="85">
        <f t="shared" si="26"/>
        <v>45</v>
      </c>
      <c r="J1687" s="86">
        <f>I1687*Segmentos!$D$7*(AH1687%)*IF(ISNUMBER(AI1687),AI1687%,0)</f>
        <v>139788</v>
      </c>
      <c r="K1687" s="86">
        <f>I1687*Segmentos!$D$7*(AL1687%)*IF(ISNUMBER(AM1687),AM1687%,0)</f>
        <v>190007.99999999997</v>
      </c>
      <c r="L1687" s="4"/>
      <c r="M1687" s="2">
        <v>0.92</v>
      </c>
      <c r="N1687" s="2">
        <v>2.6</v>
      </c>
      <c r="O1687" s="2">
        <v>35.9</v>
      </c>
      <c r="P1687" s="2">
        <v>72.381</v>
      </c>
      <c r="Q1687" s="2">
        <v>0.17</v>
      </c>
      <c r="R1687" s="2">
        <v>1.2</v>
      </c>
      <c r="S1687" s="2">
        <v>14.4</v>
      </c>
      <c r="T1687" s="2">
        <v>2.2911999999999999</v>
      </c>
      <c r="U1687" s="2">
        <v>0.92</v>
      </c>
      <c r="V1687" s="2">
        <v>3.7</v>
      </c>
      <c r="W1687" s="2">
        <v>24.8</v>
      </c>
      <c r="X1687" s="2">
        <v>15.1211</v>
      </c>
      <c r="Y1687" s="2">
        <v>1.39</v>
      </c>
      <c r="Z1687" s="2">
        <v>2.8</v>
      </c>
      <c r="AA1687" s="2">
        <v>49.9</v>
      </c>
      <c r="AB1687" s="2">
        <v>32.318199999999997</v>
      </c>
      <c r="AC1687" s="2">
        <v>0.88</v>
      </c>
      <c r="AD1687" s="2">
        <v>2.2999999999999998</v>
      </c>
      <c r="AE1687" s="2">
        <v>37.799999999999997</v>
      </c>
      <c r="AF1687" s="2">
        <v>22.650500000000001</v>
      </c>
      <c r="AG1687" s="2">
        <v>0.79</v>
      </c>
      <c r="AH1687" s="22">
        <v>2.2000000000000002</v>
      </c>
      <c r="AI1687" s="22">
        <v>35.299999999999997</v>
      </c>
      <c r="AJ1687" s="22">
        <v>29.423500000000001</v>
      </c>
      <c r="AK1687" s="18">
        <v>1.04</v>
      </c>
      <c r="AL1687" s="18">
        <v>2.9</v>
      </c>
      <c r="AM1687" s="18">
        <v>36.4</v>
      </c>
      <c r="AN1687" s="2">
        <v>42.957500000000003</v>
      </c>
      <c r="AO1687" s="2">
        <v>0.21</v>
      </c>
      <c r="AP1687" s="2">
        <v>0.4</v>
      </c>
      <c r="AQ1687" s="2">
        <v>51.5</v>
      </c>
      <c r="AR1687" s="2">
        <v>1.7923</v>
      </c>
      <c r="AS1687" s="2">
        <v>0.3</v>
      </c>
      <c r="AT1687" s="2">
        <v>1.3</v>
      </c>
      <c r="AU1687" s="2">
        <v>23.6</v>
      </c>
      <c r="AV1687" s="2">
        <v>5.1680000000000001</v>
      </c>
      <c r="AW1687" s="2">
        <v>1.1399999999999999</v>
      </c>
      <c r="AX1687" s="2">
        <v>3</v>
      </c>
      <c r="AY1687" s="2">
        <v>37.799999999999997</v>
      </c>
      <c r="AZ1687" s="2">
        <v>25.7865</v>
      </c>
      <c r="BA1687" s="2">
        <v>1.31</v>
      </c>
      <c r="BB1687" s="2">
        <v>3.6</v>
      </c>
      <c r="BC1687" s="2">
        <v>36.700000000000003</v>
      </c>
      <c r="BD1687" s="2">
        <v>39.634099999999997</v>
      </c>
      <c r="BE1687" s="4"/>
      <c r="BF1687" s="4"/>
    </row>
    <row r="1688" spans="1:58" x14ac:dyDescent="0.2">
      <c r="A1688" s="29">
        <v>1687</v>
      </c>
      <c r="B1688" s="7" t="s">
        <v>126</v>
      </c>
      <c r="C1688" s="3">
        <v>39979</v>
      </c>
      <c r="D1688" s="4" t="s">
        <v>28</v>
      </c>
      <c r="E1688" s="4" t="s">
        <v>163</v>
      </c>
      <c r="F1688" s="5" t="s">
        <v>188</v>
      </c>
      <c r="G1688" s="6">
        <v>0.87430555555555556</v>
      </c>
      <c r="H1688" s="6">
        <v>0.91180555555555554</v>
      </c>
      <c r="I1688" s="85">
        <f t="shared" si="26"/>
        <v>53.999999999999972</v>
      </c>
      <c r="J1688" s="86">
        <f>I1688*Segmentos!$D$7*(AH1688%)*IF(ISNUMBER(AI1688),AI1688%,0)</f>
        <v>95990.399999999951</v>
      </c>
      <c r="K1688" s="86">
        <f>I1688*Segmentos!$D$7*(AL1688%)*IF(ISNUMBER(AM1688),AM1688%,0)</f>
        <v>376315.19999999984</v>
      </c>
      <c r="L1688" s="4"/>
      <c r="M1688" s="2">
        <v>1.1200000000000001</v>
      </c>
      <c r="N1688" s="2">
        <v>2.1</v>
      </c>
      <c r="O1688" s="2">
        <v>52.5</v>
      </c>
      <c r="P1688" s="2">
        <v>99.9084</v>
      </c>
      <c r="Q1688" s="2">
        <v>0</v>
      </c>
      <c r="R1688" s="2">
        <v>0</v>
      </c>
      <c r="S1688" s="8" t="s">
        <v>577</v>
      </c>
      <c r="T1688" s="2">
        <v>0</v>
      </c>
      <c r="U1688" s="2">
        <v>0.8</v>
      </c>
      <c r="V1688" s="2">
        <v>1.6</v>
      </c>
      <c r="W1688" s="2">
        <v>49.5</v>
      </c>
      <c r="X1688" s="2">
        <v>14.9823</v>
      </c>
      <c r="Y1688" s="2">
        <v>1.18</v>
      </c>
      <c r="Z1688" s="2">
        <v>1.9</v>
      </c>
      <c r="AA1688" s="2">
        <v>63.6</v>
      </c>
      <c r="AB1688" s="2">
        <v>31.130199999999999</v>
      </c>
      <c r="AC1688" s="2">
        <v>1.84</v>
      </c>
      <c r="AD1688" s="2">
        <v>3.8</v>
      </c>
      <c r="AE1688" s="2">
        <v>48.5</v>
      </c>
      <c r="AF1688" s="2">
        <v>53.795900000000003</v>
      </c>
      <c r="AG1688" s="2">
        <v>0.43</v>
      </c>
      <c r="AH1688" s="22">
        <v>1.1000000000000001</v>
      </c>
      <c r="AI1688" s="22">
        <v>40.4</v>
      </c>
      <c r="AJ1688" s="22">
        <v>17.981300000000001</v>
      </c>
      <c r="AK1688" s="18">
        <v>1.75</v>
      </c>
      <c r="AL1688" s="18">
        <v>3.1</v>
      </c>
      <c r="AM1688" s="18">
        <v>56.2</v>
      </c>
      <c r="AN1688" s="2">
        <v>81.927199999999999</v>
      </c>
      <c r="AO1688" s="2">
        <v>0.2</v>
      </c>
      <c r="AP1688" s="2">
        <v>2.2999999999999998</v>
      </c>
      <c r="AQ1688" s="2">
        <v>8.6</v>
      </c>
      <c r="AR1688" s="2">
        <v>1.9328000000000001</v>
      </c>
      <c r="AS1688" s="2">
        <v>1</v>
      </c>
      <c r="AT1688" s="2">
        <v>2.4</v>
      </c>
      <c r="AU1688" s="2">
        <v>42.3</v>
      </c>
      <c r="AV1688" s="2">
        <v>19.607600000000001</v>
      </c>
      <c r="AW1688" s="2">
        <v>0.98</v>
      </c>
      <c r="AX1688" s="2">
        <v>1</v>
      </c>
      <c r="AY1688" s="2">
        <v>93.9</v>
      </c>
      <c r="AZ1688" s="2">
        <v>24.998200000000001</v>
      </c>
      <c r="BA1688" s="2">
        <v>1.57</v>
      </c>
      <c r="BB1688" s="2">
        <v>2.8</v>
      </c>
      <c r="BC1688" s="2">
        <v>56.2</v>
      </c>
      <c r="BD1688" s="2">
        <v>53.369799999999998</v>
      </c>
      <c r="BE1688" s="4"/>
      <c r="BF1688" s="4"/>
    </row>
    <row r="1689" spans="1:58" x14ac:dyDescent="0.2">
      <c r="A1689" s="29">
        <v>1688</v>
      </c>
      <c r="B1689" s="7" t="s">
        <v>83</v>
      </c>
      <c r="C1689" s="3">
        <v>39979</v>
      </c>
      <c r="D1689" s="4" t="s">
        <v>21</v>
      </c>
      <c r="E1689" s="4" t="s">
        <v>170</v>
      </c>
      <c r="F1689" s="5" t="s">
        <v>188</v>
      </c>
      <c r="G1689" s="6">
        <v>0.875</v>
      </c>
      <c r="H1689" s="6">
        <v>0.89027777777777783</v>
      </c>
      <c r="I1689" s="85">
        <f t="shared" si="26"/>
        <v>22.000000000000082</v>
      </c>
      <c r="J1689" s="86">
        <f>I1689*Segmentos!$D$7*(AH1689%)*IF(ISNUMBER(AI1689),AI1689%,0)</f>
        <v>40172.000000000153</v>
      </c>
      <c r="K1689" s="86">
        <f>I1689*Segmentos!$D$7*(AL1689%)*IF(ISNUMBER(AM1689),AM1689%,0)</f>
        <v>54648.000000000204</v>
      </c>
      <c r="L1689" s="4"/>
      <c r="M1689" s="2">
        <v>0.55000000000000004</v>
      </c>
      <c r="N1689" s="2">
        <v>1.3</v>
      </c>
      <c r="O1689" s="2">
        <v>41.5</v>
      </c>
      <c r="P1689" s="2">
        <v>43.224499999999999</v>
      </c>
      <c r="Q1689" s="2">
        <v>0</v>
      </c>
      <c r="R1689" s="2">
        <v>0</v>
      </c>
      <c r="S1689" s="8" t="s">
        <v>577</v>
      </c>
      <c r="T1689" s="2">
        <v>0</v>
      </c>
      <c r="U1689" s="2">
        <v>1.51</v>
      </c>
      <c r="V1689" s="2">
        <v>2.6</v>
      </c>
      <c r="W1689" s="2">
        <v>58.1</v>
      </c>
      <c r="X1689" s="2">
        <v>24.9438</v>
      </c>
      <c r="Y1689" s="2">
        <v>0.59</v>
      </c>
      <c r="Z1689" s="2">
        <v>1.8</v>
      </c>
      <c r="AA1689" s="2">
        <v>32.9</v>
      </c>
      <c r="AB1689" s="2">
        <v>13.6206</v>
      </c>
      <c r="AC1689" s="2">
        <v>0.18</v>
      </c>
      <c r="AD1689" s="2">
        <v>0.8</v>
      </c>
      <c r="AE1689" s="2">
        <v>23.4</v>
      </c>
      <c r="AF1689" s="2">
        <v>4.66</v>
      </c>
      <c r="AG1689" s="2">
        <v>0.46</v>
      </c>
      <c r="AH1689" s="22">
        <v>1.1000000000000001</v>
      </c>
      <c r="AI1689" s="22">
        <v>41.5</v>
      </c>
      <c r="AJ1689" s="22">
        <v>17.322399999999998</v>
      </c>
      <c r="AK1689" s="18">
        <v>0.63</v>
      </c>
      <c r="AL1689" s="18">
        <v>1.5</v>
      </c>
      <c r="AM1689" s="18">
        <v>41.4</v>
      </c>
      <c r="AN1689" s="2">
        <v>25.902100000000001</v>
      </c>
      <c r="AO1689" s="2">
        <v>7.0000000000000007E-2</v>
      </c>
      <c r="AP1689" s="2">
        <v>0.9</v>
      </c>
      <c r="AQ1689" s="2">
        <v>8</v>
      </c>
      <c r="AR1689" s="2">
        <v>0.60329999999999995</v>
      </c>
      <c r="AS1689" s="2">
        <v>7.0000000000000007E-2</v>
      </c>
      <c r="AT1689" s="2">
        <v>0.5</v>
      </c>
      <c r="AU1689" s="2">
        <v>15.8</v>
      </c>
      <c r="AV1689" s="2">
        <v>1.2782</v>
      </c>
      <c r="AW1689" s="2">
        <v>1.32</v>
      </c>
      <c r="AX1689" s="2">
        <v>2.7</v>
      </c>
      <c r="AY1689" s="2">
        <v>49.2</v>
      </c>
      <c r="AZ1689" s="2">
        <v>29.762799999999999</v>
      </c>
      <c r="BA1689" s="2">
        <v>0.38</v>
      </c>
      <c r="BB1689" s="2">
        <v>0.9</v>
      </c>
      <c r="BC1689" s="2">
        <v>41.3</v>
      </c>
      <c r="BD1689" s="2">
        <v>11.5802</v>
      </c>
      <c r="BE1689" s="4"/>
      <c r="BF1689" s="4"/>
    </row>
    <row r="1690" spans="1:58" x14ac:dyDescent="0.2">
      <c r="A1690" s="29">
        <v>1689</v>
      </c>
      <c r="B1690" s="7" t="s">
        <v>23</v>
      </c>
      <c r="C1690" s="3">
        <v>39979</v>
      </c>
      <c r="D1690" s="4" t="s">
        <v>21</v>
      </c>
      <c r="E1690" s="4" t="s">
        <v>170</v>
      </c>
      <c r="F1690" s="5" t="s">
        <v>188</v>
      </c>
      <c r="G1690" s="6">
        <v>0.90277777777777779</v>
      </c>
      <c r="H1690" s="6">
        <v>0.9159722222222223</v>
      </c>
      <c r="I1690" s="85">
        <f t="shared" si="26"/>
        <v>19.000000000000092</v>
      </c>
      <c r="J1690" s="86">
        <f>I1690*Segmentos!$D$7*(AH1690%)*IF(ISNUMBER(AI1690),AI1690%,0)</f>
        <v>7600.0000000000373</v>
      </c>
      <c r="K1690" s="86">
        <f>I1690*Segmentos!$D$7*(AL1690%)*IF(ISNUMBER(AM1690),AM1690%,0)</f>
        <v>49248.000000000247</v>
      </c>
      <c r="L1690" s="4"/>
      <c r="M1690" s="2">
        <v>0.38</v>
      </c>
      <c r="N1690" s="2">
        <v>0.6</v>
      </c>
      <c r="O1690" s="2">
        <v>68.2</v>
      </c>
      <c r="P1690" s="2">
        <v>24.729099999999999</v>
      </c>
      <c r="Q1690" s="2">
        <v>0.08</v>
      </c>
      <c r="R1690" s="2">
        <v>0.3</v>
      </c>
      <c r="S1690" s="2">
        <v>26.3</v>
      </c>
      <c r="T1690" s="2">
        <v>0.85109999999999997</v>
      </c>
      <c r="U1690" s="2">
        <v>0.83</v>
      </c>
      <c r="V1690" s="2">
        <v>0.8</v>
      </c>
      <c r="W1690" s="2">
        <v>100</v>
      </c>
      <c r="X1690" s="2">
        <v>11.212199999999999</v>
      </c>
      <c r="Y1690" s="2">
        <v>0.65</v>
      </c>
      <c r="Z1690" s="2">
        <v>1.1000000000000001</v>
      </c>
      <c r="AA1690" s="2">
        <v>58.8</v>
      </c>
      <c r="AB1690" s="2">
        <v>12.3878</v>
      </c>
      <c r="AC1690" s="2">
        <v>0.01</v>
      </c>
      <c r="AD1690" s="2">
        <v>0</v>
      </c>
      <c r="AE1690" s="2">
        <v>36.799999999999997</v>
      </c>
      <c r="AF1690" s="2">
        <v>0.27800000000000002</v>
      </c>
      <c r="AG1690" s="2">
        <v>0.12</v>
      </c>
      <c r="AH1690" s="22">
        <v>0.1</v>
      </c>
      <c r="AI1690" s="22">
        <v>100</v>
      </c>
      <c r="AJ1690" s="22">
        <v>3.5110000000000001</v>
      </c>
      <c r="AK1690" s="18">
        <v>0.63</v>
      </c>
      <c r="AL1690" s="18">
        <v>1</v>
      </c>
      <c r="AM1690" s="18">
        <v>64.8</v>
      </c>
      <c r="AN1690" s="2">
        <v>21.218</v>
      </c>
      <c r="AO1690" s="2">
        <v>0.04</v>
      </c>
      <c r="AP1690" s="2">
        <v>0.1</v>
      </c>
      <c r="AQ1690" s="2">
        <v>36.799999999999997</v>
      </c>
      <c r="AR1690" s="2">
        <v>0.27800000000000002</v>
      </c>
      <c r="AS1690" s="2">
        <v>0</v>
      </c>
      <c r="AT1690" s="2">
        <v>0</v>
      </c>
      <c r="AU1690" s="8" t="s">
        <v>577</v>
      </c>
      <c r="AV1690" s="2">
        <v>0</v>
      </c>
      <c r="AW1690" s="2">
        <v>1</v>
      </c>
      <c r="AX1690" s="2">
        <v>1</v>
      </c>
      <c r="AY1690" s="2">
        <v>100</v>
      </c>
      <c r="AZ1690" s="2">
        <v>18.488800000000001</v>
      </c>
      <c r="BA1690" s="2">
        <v>0.24</v>
      </c>
      <c r="BB1690" s="2">
        <v>0.7</v>
      </c>
      <c r="BC1690" s="2">
        <v>35</v>
      </c>
      <c r="BD1690" s="2">
        <v>5.9622000000000002</v>
      </c>
      <c r="BE1690" s="4"/>
      <c r="BF1690" s="4"/>
    </row>
    <row r="1691" spans="1:58" x14ac:dyDescent="0.2">
      <c r="A1691" s="29">
        <v>1690</v>
      </c>
      <c r="B1691" s="7" t="s">
        <v>25</v>
      </c>
      <c r="C1691" s="3">
        <v>39979</v>
      </c>
      <c r="D1691" s="4" t="s">
        <v>21</v>
      </c>
      <c r="E1691" s="4" t="s">
        <v>171</v>
      </c>
      <c r="F1691" s="5" t="s">
        <v>188</v>
      </c>
      <c r="G1691" s="6">
        <v>0.89513888888888893</v>
      </c>
      <c r="H1691" s="6">
        <v>0.89722222222222225</v>
      </c>
      <c r="I1691" s="85">
        <f t="shared" si="26"/>
        <v>2.9999999999999893</v>
      </c>
      <c r="J1691" s="86">
        <f>I1691*Segmentos!$D$7*(AH1691%)*IF(ISNUMBER(AI1691),AI1691%,0)</f>
        <v>5999.9999999999791</v>
      </c>
      <c r="K1691" s="86">
        <f>I1691*Segmentos!$D$7*(AL1691%)*IF(ISNUMBER(AM1691),AM1691%,0)</f>
        <v>6770.3999999999742</v>
      </c>
      <c r="L1691" s="4"/>
      <c r="M1691" s="2">
        <v>0.54</v>
      </c>
      <c r="N1691" s="2">
        <v>0.6</v>
      </c>
      <c r="O1691" s="2">
        <v>87.8</v>
      </c>
      <c r="P1691" s="2">
        <v>38.373600000000003</v>
      </c>
      <c r="Q1691" s="2">
        <v>0.25</v>
      </c>
      <c r="R1691" s="2">
        <v>0.3</v>
      </c>
      <c r="S1691" s="2">
        <v>100</v>
      </c>
      <c r="T1691" s="2">
        <v>2.9878</v>
      </c>
      <c r="U1691" s="2">
        <v>1.36</v>
      </c>
      <c r="V1691" s="2">
        <v>1.7</v>
      </c>
      <c r="W1691" s="2">
        <v>79.2</v>
      </c>
      <c r="X1691" s="2">
        <v>20.450600000000001</v>
      </c>
      <c r="Y1691" s="2">
        <v>0.55000000000000004</v>
      </c>
      <c r="Z1691" s="2">
        <v>0.6</v>
      </c>
      <c r="AA1691" s="2">
        <v>100</v>
      </c>
      <c r="AB1691" s="2">
        <v>11.6419</v>
      </c>
      <c r="AC1691" s="2">
        <v>0.14000000000000001</v>
      </c>
      <c r="AD1691" s="2">
        <v>0.1</v>
      </c>
      <c r="AE1691" s="2">
        <v>100</v>
      </c>
      <c r="AF1691" s="2">
        <v>3.2932999999999999</v>
      </c>
      <c r="AG1691" s="2">
        <v>0.47</v>
      </c>
      <c r="AH1691" s="22">
        <v>0.5</v>
      </c>
      <c r="AI1691" s="22">
        <v>100</v>
      </c>
      <c r="AJ1691" s="22">
        <v>16.072500000000002</v>
      </c>
      <c r="AK1691" s="18">
        <v>0.59</v>
      </c>
      <c r="AL1691" s="18">
        <v>0.7</v>
      </c>
      <c r="AM1691" s="18">
        <v>80.599999999999994</v>
      </c>
      <c r="AN1691" s="2">
        <v>22.301100000000002</v>
      </c>
      <c r="AO1691" s="2">
        <v>0.13</v>
      </c>
      <c r="AP1691" s="2">
        <v>0.1</v>
      </c>
      <c r="AQ1691" s="2">
        <v>100</v>
      </c>
      <c r="AR1691" s="2">
        <v>0.98470000000000002</v>
      </c>
      <c r="AS1691" s="2">
        <v>0.03</v>
      </c>
      <c r="AT1691" s="2">
        <v>0</v>
      </c>
      <c r="AU1691" s="2">
        <v>100</v>
      </c>
      <c r="AV1691" s="2">
        <v>0.51719999999999999</v>
      </c>
      <c r="AW1691" s="2">
        <v>1.1599999999999999</v>
      </c>
      <c r="AX1691" s="2">
        <v>1.4</v>
      </c>
      <c r="AY1691" s="2">
        <v>81.7</v>
      </c>
      <c r="AZ1691" s="2">
        <v>23.897300000000001</v>
      </c>
      <c r="BA1691" s="2">
        <v>0.47</v>
      </c>
      <c r="BB1691" s="2">
        <v>0.5</v>
      </c>
      <c r="BC1691" s="2">
        <v>100</v>
      </c>
      <c r="BD1691" s="2">
        <v>12.974399999999999</v>
      </c>
      <c r="BE1691" s="4"/>
      <c r="BF1691" s="4"/>
    </row>
    <row r="1692" spans="1:58" x14ac:dyDescent="0.2">
      <c r="A1692" s="29">
        <v>1691</v>
      </c>
      <c r="B1692" s="7" t="s">
        <v>87</v>
      </c>
      <c r="C1692" s="3">
        <v>39979</v>
      </c>
      <c r="D1692" s="4" t="s">
        <v>28</v>
      </c>
      <c r="E1692" s="4" t="s">
        <v>169</v>
      </c>
      <c r="F1692" s="5" t="s">
        <v>188</v>
      </c>
      <c r="G1692" s="6">
        <v>0.84097222222222223</v>
      </c>
      <c r="H1692" s="6">
        <v>0.87430555555555556</v>
      </c>
      <c r="I1692" s="85">
        <f t="shared" si="26"/>
        <v>47.999999999999986</v>
      </c>
      <c r="J1692" s="86">
        <f>I1692*Segmentos!$D$7*(AH1692%)*IF(ISNUMBER(AI1692),AI1692%,0)</f>
        <v>35347.19999999999</v>
      </c>
      <c r="K1692" s="86">
        <f>I1692*Segmentos!$D$7*(AL1692%)*IF(ISNUMBER(AM1692),AM1692%,0)</f>
        <v>125855.99999999993</v>
      </c>
      <c r="L1692" s="4"/>
      <c r="M1692" s="2">
        <v>0.42</v>
      </c>
      <c r="N1692" s="2">
        <v>1.3</v>
      </c>
      <c r="O1692" s="2">
        <v>32.5</v>
      </c>
      <c r="P1692" s="2">
        <v>96.677599999999998</v>
      </c>
      <c r="Q1692" s="2">
        <v>0.03</v>
      </c>
      <c r="R1692" s="2">
        <v>0.7</v>
      </c>
      <c r="S1692" s="2">
        <v>4.7</v>
      </c>
      <c r="T1692" s="2">
        <v>1.2927</v>
      </c>
      <c r="U1692" s="2">
        <v>0</v>
      </c>
      <c r="V1692" s="2">
        <v>0</v>
      </c>
      <c r="W1692" s="8" t="s">
        <v>577</v>
      </c>
      <c r="X1692" s="2">
        <v>0</v>
      </c>
      <c r="Y1692" s="2">
        <v>0.95</v>
      </c>
      <c r="Z1692" s="2">
        <v>2</v>
      </c>
      <c r="AA1692" s="2">
        <v>47.5</v>
      </c>
      <c r="AB1692" s="2">
        <v>63.914900000000003</v>
      </c>
      <c r="AC1692" s="2">
        <v>0.42</v>
      </c>
      <c r="AD1692" s="2">
        <v>1.8</v>
      </c>
      <c r="AE1692" s="2">
        <v>23.3</v>
      </c>
      <c r="AF1692" s="2">
        <v>31.47</v>
      </c>
      <c r="AG1692" s="2">
        <v>0.17</v>
      </c>
      <c r="AH1692" s="22">
        <v>0.7</v>
      </c>
      <c r="AI1692" s="22">
        <v>26.3</v>
      </c>
      <c r="AJ1692" s="22">
        <v>18.617599999999999</v>
      </c>
      <c r="AK1692" s="18">
        <v>0.65</v>
      </c>
      <c r="AL1692" s="18">
        <v>1.9</v>
      </c>
      <c r="AM1692" s="18">
        <v>34.5</v>
      </c>
      <c r="AN1692" s="2">
        <v>78.06</v>
      </c>
      <c r="AO1692" s="2">
        <v>0.41</v>
      </c>
      <c r="AP1692" s="2">
        <v>0.5</v>
      </c>
      <c r="AQ1692" s="2">
        <v>79</v>
      </c>
      <c r="AR1692" s="2">
        <v>10.1998</v>
      </c>
      <c r="AS1692" s="2">
        <v>0.05</v>
      </c>
      <c r="AT1692" s="2">
        <v>0.7</v>
      </c>
      <c r="AU1692" s="2">
        <v>6.8</v>
      </c>
      <c r="AV1692" s="2">
        <v>2.5528</v>
      </c>
      <c r="AW1692" s="2">
        <v>0.63</v>
      </c>
      <c r="AX1692" s="2">
        <v>1.4</v>
      </c>
      <c r="AY1692" s="2">
        <v>43.5</v>
      </c>
      <c r="AZ1692" s="2">
        <v>41.148600000000002</v>
      </c>
      <c r="BA1692" s="2">
        <v>0.49</v>
      </c>
      <c r="BB1692" s="2">
        <v>1.7</v>
      </c>
      <c r="BC1692" s="2">
        <v>28.1</v>
      </c>
      <c r="BD1692" s="2">
        <v>42.776400000000002</v>
      </c>
      <c r="BE1692" s="4"/>
      <c r="BF1692" s="4"/>
    </row>
    <row r="1693" spans="1:58" x14ac:dyDescent="0.2">
      <c r="A1693" s="29">
        <v>1692</v>
      </c>
      <c r="B1693" s="7" t="s">
        <v>33</v>
      </c>
      <c r="C1693" s="3">
        <v>39979</v>
      </c>
      <c r="D1693" s="4" t="s">
        <v>28</v>
      </c>
      <c r="E1693" s="4" t="s">
        <v>163</v>
      </c>
      <c r="F1693" s="5" t="s">
        <v>188</v>
      </c>
      <c r="G1693" s="6">
        <v>0.91736111111111107</v>
      </c>
      <c r="H1693" s="6">
        <v>0.99930555555555556</v>
      </c>
      <c r="I1693" s="85">
        <f t="shared" si="26"/>
        <v>118.00000000000006</v>
      </c>
      <c r="J1693" s="86">
        <f>I1693*Segmentos!$D$7*(AH1693%)*IF(ISNUMBER(AI1693),AI1693%,0)</f>
        <v>476200.80000000022</v>
      </c>
      <c r="K1693" s="86">
        <f>I1693*Segmentos!$D$7*(AL1693%)*IF(ISNUMBER(AM1693),AM1693%,0)</f>
        <v>539873.60000000021</v>
      </c>
      <c r="L1693" s="4"/>
      <c r="M1693" s="2">
        <v>1.08</v>
      </c>
      <c r="N1693" s="2">
        <v>5</v>
      </c>
      <c r="O1693" s="2">
        <v>21.7</v>
      </c>
      <c r="P1693" s="2">
        <v>98.385999999999996</v>
      </c>
      <c r="Q1693" s="2">
        <v>0.35</v>
      </c>
      <c r="R1693" s="2">
        <v>2.2999999999999998</v>
      </c>
      <c r="S1693" s="2">
        <v>15.2</v>
      </c>
      <c r="T1693" s="2">
        <v>5.3189000000000002</v>
      </c>
      <c r="U1693" s="2">
        <v>1.01</v>
      </c>
      <c r="V1693" s="2">
        <v>4.5999999999999996</v>
      </c>
      <c r="W1693" s="2">
        <v>22</v>
      </c>
      <c r="X1693" s="2">
        <v>19.315200000000001</v>
      </c>
      <c r="Y1693" s="2">
        <v>1.3</v>
      </c>
      <c r="Z1693" s="2">
        <v>4.0999999999999996</v>
      </c>
      <c r="AA1693" s="2">
        <v>31.6</v>
      </c>
      <c r="AB1693" s="2">
        <v>35.031100000000002</v>
      </c>
      <c r="AC1693" s="2">
        <v>1.29</v>
      </c>
      <c r="AD1693" s="2">
        <v>7.3</v>
      </c>
      <c r="AE1693" s="2">
        <v>17.600000000000001</v>
      </c>
      <c r="AF1693" s="2">
        <v>38.7209</v>
      </c>
      <c r="AG1693" s="2">
        <v>1.02</v>
      </c>
      <c r="AH1693" s="22">
        <v>5.7</v>
      </c>
      <c r="AI1693" s="22">
        <v>17.7</v>
      </c>
      <c r="AJ1693" s="22">
        <v>44.017600000000002</v>
      </c>
      <c r="AK1693" s="18">
        <v>1.1299999999999999</v>
      </c>
      <c r="AL1693" s="18">
        <v>4.3</v>
      </c>
      <c r="AM1693" s="18">
        <v>26.6</v>
      </c>
      <c r="AN1693" s="2">
        <v>54.368400000000001</v>
      </c>
      <c r="AO1693" s="2">
        <v>0.42</v>
      </c>
      <c r="AP1693" s="2">
        <v>3.5</v>
      </c>
      <c r="AQ1693" s="2">
        <v>12.1</v>
      </c>
      <c r="AR1693" s="2">
        <v>4.2034000000000002</v>
      </c>
      <c r="AS1693" s="2">
        <v>0.94</v>
      </c>
      <c r="AT1693" s="2">
        <v>2.8</v>
      </c>
      <c r="AU1693" s="2">
        <v>33.4</v>
      </c>
      <c r="AV1693" s="2">
        <v>19.001000000000001</v>
      </c>
      <c r="AW1693" s="2">
        <v>1.1299999999999999</v>
      </c>
      <c r="AX1693" s="2">
        <v>4.4000000000000004</v>
      </c>
      <c r="AY1693" s="2">
        <v>25.6</v>
      </c>
      <c r="AZ1693" s="2">
        <v>29.703099999999999</v>
      </c>
      <c r="BA1693" s="2">
        <v>1.3</v>
      </c>
      <c r="BB1693" s="2">
        <v>7</v>
      </c>
      <c r="BC1693" s="2">
        <v>18.5</v>
      </c>
      <c r="BD1693" s="2">
        <v>45.478499999999997</v>
      </c>
      <c r="BE1693" s="4"/>
      <c r="BF1693" s="4"/>
    </row>
    <row r="1694" spans="1:58" x14ac:dyDescent="0.2">
      <c r="A1694" s="29">
        <v>1693</v>
      </c>
      <c r="B1694" s="7" t="s">
        <v>32</v>
      </c>
      <c r="C1694" s="3">
        <v>39979</v>
      </c>
      <c r="D1694" s="4" t="s">
        <v>28</v>
      </c>
      <c r="E1694" s="4" t="s">
        <v>164</v>
      </c>
      <c r="F1694" s="5" t="s">
        <v>188</v>
      </c>
      <c r="G1694" s="6">
        <v>0.91527777777777775</v>
      </c>
      <c r="H1694" s="6">
        <v>0.91736111111111107</v>
      </c>
      <c r="I1694" s="85">
        <f t="shared" si="26"/>
        <v>2.9999999999999893</v>
      </c>
      <c r="J1694" s="86">
        <f>I1694*Segmentos!$D$7*(AH1694%)*IF(ISNUMBER(AI1694),AI1694%,0)</f>
        <v>6854.3999999999778</v>
      </c>
      <c r="K1694" s="86">
        <f>I1694*Segmentos!$D$7*(AL1694%)*IF(ISNUMBER(AM1694),AM1694%,0)</f>
        <v>12614.399999999956</v>
      </c>
      <c r="L1694" s="4"/>
      <c r="M1694" s="2">
        <v>0.82</v>
      </c>
      <c r="N1694" s="2">
        <v>1</v>
      </c>
      <c r="O1694" s="2">
        <v>81.2</v>
      </c>
      <c r="P1694" s="2">
        <v>92.455500000000001</v>
      </c>
      <c r="Q1694" s="2">
        <v>0.48</v>
      </c>
      <c r="R1694" s="2">
        <v>0.8</v>
      </c>
      <c r="S1694" s="2">
        <v>62.4</v>
      </c>
      <c r="T1694" s="2">
        <v>9.1425000000000001</v>
      </c>
      <c r="U1694" s="2">
        <v>0.63</v>
      </c>
      <c r="V1694" s="2">
        <v>0.6</v>
      </c>
      <c r="W1694" s="2">
        <v>100</v>
      </c>
      <c r="X1694" s="2">
        <v>15.0449</v>
      </c>
      <c r="Y1694" s="2">
        <v>0.77</v>
      </c>
      <c r="Z1694" s="2">
        <v>0.8</v>
      </c>
      <c r="AA1694" s="2">
        <v>98</v>
      </c>
      <c r="AB1694" s="2">
        <v>25.608499999999999</v>
      </c>
      <c r="AC1694" s="2">
        <v>1.1499999999999999</v>
      </c>
      <c r="AD1694" s="2">
        <v>1.6</v>
      </c>
      <c r="AE1694" s="2">
        <v>73.5</v>
      </c>
      <c r="AF1694" s="2">
        <v>42.659500000000001</v>
      </c>
      <c r="AG1694" s="2">
        <v>0.6</v>
      </c>
      <c r="AH1694" s="22">
        <v>0.8</v>
      </c>
      <c r="AI1694" s="22">
        <v>71.400000000000006</v>
      </c>
      <c r="AJ1694" s="22">
        <v>32.2455</v>
      </c>
      <c r="AK1694" s="18">
        <v>1.01</v>
      </c>
      <c r="AL1694" s="18">
        <v>1.2</v>
      </c>
      <c r="AM1694" s="18">
        <v>87.6</v>
      </c>
      <c r="AN1694" s="2">
        <v>60.21</v>
      </c>
      <c r="AO1694" s="2">
        <v>0.34</v>
      </c>
      <c r="AP1694" s="2">
        <v>0.4</v>
      </c>
      <c r="AQ1694" s="2">
        <v>75.2</v>
      </c>
      <c r="AR1694" s="2">
        <v>4.1778000000000004</v>
      </c>
      <c r="AS1694" s="2">
        <v>0.76</v>
      </c>
      <c r="AT1694" s="2">
        <v>0.8</v>
      </c>
      <c r="AU1694" s="2">
        <v>100</v>
      </c>
      <c r="AV1694" s="2">
        <v>19.062999999999999</v>
      </c>
      <c r="AW1694" s="2">
        <v>0.78</v>
      </c>
      <c r="AX1694" s="2">
        <v>1</v>
      </c>
      <c r="AY1694" s="2">
        <v>79.5</v>
      </c>
      <c r="AZ1694" s="2">
        <v>25.3889</v>
      </c>
      <c r="BA1694" s="2">
        <v>1.01</v>
      </c>
      <c r="BB1694" s="2">
        <v>1.3</v>
      </c>
      <c r="BC1694" s="2">
        <v>76.400000000000006</v>
      </c>
      <c r="BD1694" s="2">
        <v>43.825800000000001</v>
      </c>
      <c r="BE1694" s="4"/>
      <c r="BF1694" s="4"/>
    </row>
    <row r="1695" spans="1:58" x14ac:dyDescent="0.2">
      <c r="A1695" s="29">
        <v>1694</v>
      </c>
      <c r="B1695" s="7" t="s">
        <v>19</v>
      </c>
      <c r="C1695" s="3">
        <v>39979</v>
      </c>
      <c r="D1695" s="4" t="s">
        <v>17</v>
      </c>
      <c r="E1695" s="4" t="s">
        <v>166</v>
      </c>
      <c r="F1695" s="5" t="s">
        <v>188</v>
      </c>
      <c r="G1695" s="6">
        <v>0.9145833333333333</v>
      </c>
      <c r="H1695" s="6">
        <v>0.9159722222222223</v>
      </c>
      <c r="I1695" s="85">
        <f t="shared" si="26"/>
        <v>2.0000000000001528</v>
      </c>
      <c r="J1695" s="86">
        <f>I1695*Segmentos!$D$7*(AH1695%)*IF(ISNUMBER(AI1695),AI1695%,0)</f>
        <v>1800.0000000001373</v>
      </c>
      <c r="K1695" s="86">
        <f>I1695*Segmentos!$D$7*(AL1695%)*IF(ISNUMBER(AM1695),AM1695%,0)</f>
        <v>800.00000000006116</v>
      </c>
      <c r="L1695" s="4"/>
      <c r="M1695" s="2">
        <v>0.14000000000000001</v>
      </c>
      <c r="N1695" s="2">
        <v>0.2</v>
      </c>
      <c r="O1695" s="2">
        <v>80.900000000000006</v>
      </c>
      <c r="P1695" s="2">
        <v>100</v>
      </c>
      <c r="Q1695" s="2">
        <v>0</v>
      </c>
      <c r="R1695" s="2">
        <v>0</v>
      </c>
      <c r="S1695" s="8" t="s">
        <v>577</v>
      </c>
      <c r="T1695" s="2">
        <v>0</v>
      </c>
      <c r="U1695" s="2">
        <v>0</v>
      </c>
      <c r="V1695" s="2">
        <v>0</v>
      </c>
      <c r="W1695" s="8" t="s">
        <v>577</v>
      </c>
      <c r="X1695" s="2">
        <v>0</v>
      </c>
      <c r="Y1695" s="2">
        <v>0.35</v>
      </c>
      <c r="Z1695" s="2">
        <v>0.5</v>
      </c>
      <c r="AA1695" s="2">
        <v>75</v>
      </c>
      <c r="AB1695" s="2">
        <v>70.909300000000002</v>
      </c>
      <c r="AC1695" s="2">
        <v>0.13</v>
      </c>
      <c r="AD1695" s="2">
        <v>0.1</v>
      </c>
      <c r="AE1695" s="2">
        <v>100</v>
      </c>
      <c r="AF1695" s="2">
        <v>29.090699999999998</v>
      </c>
      <c r="AG1695" s="2">
        <v>0.22</v>
      </c>
      <c r="AH1695" s="22">
        <v>0.3</v>
      </c>
      <c r="AI1695" s="22">
        <v>75</v>
      </c>
      <c r="AJ1695" s="22">
        <v>70.909300000000002</v>
      </c>
      <c r="AK1695" s="18">
        <v>0.08</v>
      </c>
      <c r="AL1695" s="18">
        <v>0.1</v>
      </c>
      <c r="AM1695" s="18">
        <v>100</v>
      </c>
      <c r="AN1695" s="2">
        <v>29.090699999999998</v>
      </c>
      <c r="AO1695" s="2">
        <v>0</v>
      </c>
      <c r="AP1695" s="2">
        <v>0</v>
      </c>
      <c r="AQ1695" s="8" t="s">
        <v>577</v>
      </c>
      <c r="AR1695" s="2">
        <v>0</v>
      </c>
      <c r="AS1695" s="2">
        <v>0.46</v>
      </c>
      <c r="AT1695" s="2">
        <v>0.6</v>
      </c>
      <c r="AU1695" s="2">
        <v>75</v>
      </c>
      <c r="AV1695" s="2">
        <v>70.909300000000002</v>
      </c>
      <c r="AW1695" s="2">
        <v>0.15</v>
      </c>
      <c r="AX1695" s="2">
        <v>0.1</v>
      </c>
      <c r="AY1695" s="2">
        <v>100</v>
      </c>
      <c r="AZ1695" s="2">
        <v>29.090699999999998</v>
      </c>
      <c r="BA1695" s="2">
        <v>0</v>
      </c>
      <c r="BB1695" s="2">
        <v>0</v>
      </c>
      <c r="BC1695" s="8" t="s">
        <v>577</v>
      </c>
      <c r="BD1695" s="2">
        <v>0</v>
      </c>
      <c r="BE1695" s="4"/>
      <c r="BF1695" s="4"/>
    </row>
    <row r="1696" spans="1:58" x14ac:dyDescent="0.2">
      <c r="A1696" s="29">
        <v>1695</v>
      </c>
      <c r="B1696" s="7" t="s">
        <v>2</v>
      </c>
      <c r="C1696" s="3">
        <v>39979</v>
      </c>
      <c r="D1696" s="4" t="s">
        <v>0</v>
      </c>
      <c r="E1696" s="4" t="s">
        <v>164</v>
      </c>
      <c r="F1696" s="5" t="s">
        <v>188</v>
      </c>
      <c r="G1696" s="6">
        <v>0.88402777777777775</v>
      </c>
      <c r="H1696" s="6">
        <v>0.93263888888888891</v>
      </c>
      <c r="I1696" s="85">
        <f t="shared" si="26"/>
        <v>70.000000000000071</v>
      </c>
      <c r="J1696" s="86">
        <f>I1696*Segmentos!$D$7*(AH1696%)*IF(ISNUMBER(AI1696),AI1696%,0)</f>
        <v>1680756.0000000019</v>
      </c>
      <c r="K1696" s="86">
        <f>I1696*Segmentos!$D$7*(AL1696%)*IF(ISNUMBER(AM1696),AM1696%,0)</f>
        <v>2093672.0000000021</v>
      </c>
      <c r="L1696" s="4"/>
      <c r="M1696" s="2">
        <v>6.78</v>
      </c>
      <c r="N1696" s="2">
        <v>20.3</v>
      </c>
      <c r="O1696" s="2">
        <v>33.4</v>
      </c>
      <c r="P1696" s="2">
        <v>87.283100000000005</v>
      </c>
      <c r="Q1696" s="2">
        <v>4.22</v>
      </c>
      <c r="R1696" s="2">
        <v>13.8</v>
      </c>
      <c r="S1696" s="2">
        <v>30.5</v>
      </c>
      <c r="T1696" s="2">
        <v>9.0642999999999994</v>
      </c>
      <c r="U1696" s="2">
        <v>6.8</v>
      </c>
      <c r="V1696" s="2">
        <v>19.600000000000001</v>
      </c>
      <c r="W1696" s="2">
        <v>34.6</v>
      </c>
      <c r="X1696" s="2">
        <v>18.338200000000001</v>
      </c>
      <c r="Y1696" s="2">
        <v>6.42</v>
      </c>
      <c r="Z1696" s="2">
        <v>21.6</v>
      </c>
      <c r="AA1696" s="2">
        <v>29.7</v>
      </c>
      <c r="AB1696" s="2">
        <v>24.4177</v>
      </c>
      <c r="AC1696" s="2">
        <v>8.39</v>
      </c>
      <c r="AD1696" s="2">
        <v>22.9</v>
      </c>
      <c r="AE1696" s="2">
        <v>36.700000000000003</v>
      </c>
      <c r="AF1696" s="2">
        <v>35.462800000000001</v>
      </c>
      <c r="AG1696" s="2">
        <v>6.01</v>
      </c>
      <c r="AH1696" s="22">
        <v>18.7</v>
      </c>
      <c r="AI1696" s="22">
        <v>32.1</v>
      </c>
      <c r="AJ1696" s="22">
        <v>36.685899999999997</v>
      </c>
      <c r="AK1696" s="18">
        <v>7.48</v>
      </c>
      <c r="AL1696" s="18">
        <v>21.8</v>
      </c>
      <c r="AM1696" s="18">
        <v>34.299999999999997</v>
      </c>
      <c r="AN1696" s="2">
        <v>50.597099999999998</v>
      </c>
      <c r="AO1696" s="2">
        <v>7.1</v>
      </c>
      <c r="AP1696" s="2">
        <v>20</v>
      </c>
      <c r="AQ1696" s="2">
        <v>35.5</v>
      </c>
      <c r="AR1696" s="2">
        <v>9.9890000000000008</v>
      </c>
      <c r="AS1696" s="2">
        <v>8.07</v>
      </c>
      <c r="AT1696" s="2">
        <v>23.5</v>
      </c>
      <c r="AU1696" s="2">
        <v>34.299999999999997</v>
      </c>
      <c r="AV1696" s="2">
        <v>22.870799999999999</v>
      </c>
      <c r="AW1696" s="2">
        <v>6.79</v>
      </c>
      <c r="AX1696" s="2">
        <v>21.6</v>
      </c>
      <c r="AY1696" s="2">
        <v>31.5</v>
      </c>
      <c r="AZ1696" s="2">
        <v>25.1142</v>
      </c>
      <c r="BA1696" s="2">
        <v>5.95</v>
      </c>
      <c r="BB1696" s="2">
        <v>17.600000000000001</v>
      </c>
      <c r="BC1696" s="2">
        <v>33.700000000000003</v>
      </c>
      <c r="BD1696" s="2">
        <v>29.309000000000001</v>
      </c>
      <c r="BE1696" s="4"/>
      <c r="BF1696" s="4"/>
    </row>
    <row r="1697" spans="1:58" x14ac:dyDescent="0.2">
      <c r="A1697" s="29">
        <v>1696</v>
      </c>
      <c r="B1697" s="7" t="s">
        <v>16</v>
      </c>
      <c r="C1697" s="3">
        <v>39979</v>
      </c>
      <c r="D1697" s="4" t="s">
        <v>13</v>
      </c>
      <c r="E1697" s="4" t="s">
        <v>166</v>
      </c>
      <c r="F1697" s="5" t="s">
        <v>188</v>
      </c>
      <c r="G1697" s="6">
        <v>0.91388888888888886</v>
      </c>
      <c r="H1697" s="6">
        <v>0.91805555555555562</v>
      </c>
      <c r="I1697" s="85">
        <f t="shared" si="26"/>
        <v>6.0000000000001386</v>
      </c>
      <c r="J1697" s="86">
        <f>I1697*Segmentos!$D$7*(AH1697%)*IF(ISNUMBER(AI1697),AI1697%,0)</f>
        <v>196948.80000000453</v>
      </c>
      <c r="K1697" s="86">
        <f>I1697*Segmentos!$D$7*(AL1697%)*IF(ISNUMBER(AM1697),AM1697%,0)</f>
        <v>308985.60000000714</v>
      </c>
      <c r="L1697" s="4"/>
      <c r="M1697" s="2">
        <v>10.67</v>
      </c>
      <c r="N1697" s="2">
        <v>12.7</v>
      </c>
      <c r="O1697" s="2">
        <v>83.9</v>
      </c>
      <c r="P1697" s="2">
        <v>85.533900000000003</v>
      </c>
      <c r="Q1697" s="2">
        <v>5.51</v>
      </c>
      <c r="R1697" s="2">
        <v>6.3</v>
      </c>
      <c r="S1697" s="2">
        <v>87</v>
      </c>
      <c r="T1697" s="2">
        <v>7.3658999999999999</v>
      </c>
      <c r="U1697" s="2">
        <v>7.09</v>
      </c>
      <c r="V1697" s="2">
        <v>9</v>
      </c>
      <c r="W1697" s="2">
        <v>78.7</v>
      </c>
      <c r="X1697" s="2">
        <v>11.9048</v>
      </c>
      <c r="Y1697" s="2">
        <v>9.56</v>
      </c>
      <c r="Z1697" s="2">
        <v>11.8</v>
      </c>
      <c r="AA1697" s="2">
        <v>80.7</v>
      </c>
      <c r="AB1697" s="2">
        <v>22.609100000000002</v>
      </c>
      <c r="AC1697" s="2">
        <v>16.600000000000001</v>
      </c>
      <c r="AD1697" s="2">
        <v>19.100000000000001</v>
      </c>
      <c r="AE1697" s="2">
        <v>86.8</v>
      </c>
      <c r="AF1697" s="2">
        <v>43.6541</v>
      </c>
      <c r="AG1697" s="2">
        <v>8.23</v>
      </c>
      <c r="AH1697" s="22">
        <v>9.6999999999999993</v>
      </c>
      <c r="AI1697" s="22">
        <v>84.6</v>
      </c>
      <c r="AJ1697" s="22">
        <v>31.292100000000001</v>
      </c>
      <c r="AK1697" s="18">
        <v>12.88</v>
      </c>
      <c r="AL1697" s="18">
        <v>15.4</v>
      </c>
      <c r="AM1697" s="18">
        <v>83.6</v>
      </c>
      <c r="AN1697" s="2">
        <v>54.241799999999998</v>
      </c>
      <c r="AO1697" s="2">
        <v>8.0299999999999994</v>
      </c>
      <c r="AP1697" s="2">
        <v>9.4</v>
      </c>
      <c r="AQ1697" s="2">
        <v>85.7</v>
      </c>
      <c r="AR1697" s="2">
        <v>7.0353000000000003</v>
      </c>
      <c r="AS1697" s="2">
        <v>8.35</v>
      </c>
      <c r="AT1697" s="2">
        <v>10.4</v>
      </c>
      <c r="AU1697" s="2">
        <v>80.3</v>
      </c>
      <c r="AV1697" s="2">
        <v>14.741</v>
      </c>
      <c r="AW1697" s="2">
        <v>12.41</v>
      </c>
      <c r="AX1697" s="2">
        <v>14.8</v>
      </c>
      <c r="AY1697" s="2">
        <v>83.7</v>
      </c>
      <c r="AZ1697" s="2">
        <v>28.597000000000001</v>
      </c>
      <c r="BA1697" s="2">
        <v>11.46</v>
      </c>
      <c r="BB1697" s="2">
        <v>13.4</v>
      </c>
      <c r="BC1697" s="2">
        <v>85.4</v>
      </c>
      <c r="BD1697" s="2">
        <v>35.160600000000002</v>
      </c>
      <c r="BE1697" s="4"/>
      <c r="BF1697" s="4"/>
    </row>
    <row r="1698" spans="1:58" x14ac:dyDescent="0.2">
      <c r="A1698" s="29">
        <v>1697</v>
      </c>
      <c r="B1698" s="7" t="s">
        <v>22</v>
      </c>
      <c r="C1698" s="3">
        <v>39979</v>
      </c>
      <c r="D1698" s="4" t="s">
        <v>21</v>
      </c>
      <c r="E1698" s="4" t="s">
        <v>164</v>
      </c>
      <c r="F1698" s="5" t="s">
        <v>188</v>
      </c>
      <c r="G1698" s="6">
        <v>0.83125000000000004</v>
      </c>
      <c r="H1698" s="6">
        <v>0.87430555555555556</v>
      </c>
      <c r="I1698" s="85">
        <f t="shared" si="26"/>
        <v>61.999999999999943</v>
      </c>
      <c r="J1698" s="86">
        <f>I1698*Segmentos!$D$7*(AH1698%)*IF(ISNUMBER(AI1698),AI1698%,0)</f>
        <v>438290.39999999967</v>
      </c>
      <c r="K1698" s="86">
        <f>I1698*Segmentos!$D$7*(AL1698%)*IF(ISNUMBER(AM1698),AM1698%,0)</f>
        <v>524519.99999999965</v>
      </c>
      <c r="L1698" s="4"/>
      <c r="M1698" s="2">
        <v>1.96</v>
      </c>
      <c r="N1698" s="2">
        <v>4.5</v>
      </c>
      <c r="O1698" s="2">
        <v>43.2</v>
      </c>
      <c r="P1698" s="2">
        <v>92.422600000000003</v>
      </c>
      <c r="Q1698" s="2">
        <v>0.57999999999999996</v>
      </c>
      <c r="R1698" s="2">
        <v>1.5</v>
      </c>
      <c r="S1698" s="2">
        <v>38.6</v>
      </c>
      <c r="T1698" s="2">
        <v>4.5629</v>
      </c>
      <c r="U1698" s="2">
        <v>0.6</v>
      </c>
      <c r="V1698" s="2">
        <v>2.5</v>
      </c>
      <c r="W1698" s="2">
        <v>23.9</v>
      </c>
      <c r="X1698" s="2">
        <v>5.9560000000000004</v>
      </c>
      <c r="Y1698" s="2">
        <v>1.0900000000000001</v>
      </c>
      <c r="Z1698" s="2">
        <v>3.4</v>
      </c>
      <c r="AA1698" s="2">
        <v>32</v>
      </c>
      <c r="AB1698" s="2">
        <v>15.104799999999999</v>
      </c>
      <c r="AC1698" s="2">
        <v>4.32</v>
      </c>
      <c r="AD1698" s="2">
        <v>8.4</v>
      </c>
      <c r="AE1698" s="2">
        <v>51.5</v>
      </c>
      <c r="AF1698" s="2">
        <v>66.799000000000007</v>
      </c>
      <c r="AG1698" s="2">
        <v>1.78</v>
      </c>
      <c r="AH1698" s="22">
        <v>4.3</v>
      </c>
      <c r="AI1698" s="22">
        <v>41.1</v>
      </c>
      <c r="AJ1698" s="22">
        <v>39.771000000000001</v>
      </c>
      <c r="AK1698" s="18">
        <v>2.13</v>
      </c>
      <c r="AL1698" s="18">
        <v>4.7</v>
      </c>
      <c r="AM1698" s="18">
        <v>45</v>
      </c>
      <c r="AN1698" s="2">
        <v>52.651600000000002</v>
      </c>
      <c r="AO1698" s="2">
        <v>0.77</v>
      </c>
      <c r="AP1698" s="2">
        <v>4</v>
      </c>
      <c r="AQ1698" s="2">
        <v>19.2</v>
      </c>
      <c r="AR1698" s="2">
        <v>3.9367999999999999</v>
      </c>
      <c r="AS1698" s="2">
        <v>0.76</v>
      </c>
      <c r="AT1698" s="2">
        <v>2.2999999999999998</v>
      </c>
      <c r="AU1698" s="2">
        <v>32.9</v>
      </c>
      <c r="AV1698" s="2">
        <v>7.8531000000000004</v>
      </c>
      <c r="AW1698" s="2">
        <v>2.33</v>
      </c>
      <c r="AX1698" s="2">
        <v>6.2</v>
      </c>
      <c r="AY1698" s="2">
        <v>37.5</v>
      </c>
      <c r="AZ1698" s="2">
        <v>31.568999999999999</v>
      </c>
      <c r="BA1698" s="2">
        <v>2.72</v>
      </c>
      <c r="BB1698" s="2">
        <v>4.7</v>
      </c>
      <c r="BC1698" s="2">
        <v>57.6</v>
      </c>
      <c r="BD1698" s="2">
        <v>49.063699999999997</v>
      </c>
      <c r="BE1698" s="4"/>
      <c r="BF1698" s="4"/>
    </row>
    <row r="1699" spans="1:58" x14ac:dyDescent="0.2">
      <c r="A1699" s="29">
        <v>1698</v>
      </c>
      <c r="B1699" s="7" t="s">
        <v>24</v>
      </c>
      <c r="C1699" s="3">
        <v>39979</v>
      </c>
      <c r="D1699" s="4" t="s">
        <v>21</v>
      </c>
      <c r="E1699" s="4" t="s">
        <v>170</v>
      </c>
      <c r="F1699" s="5" t="s">
        <v>188</v>
      </c>
      <c r="G1699" s="6">
        <v>0.8930555555555556</v>
      </c>
      <c r="H1699" s="6">
        <v>0.90208333333333324</v>
      </c>
      <c r="I1699" s="85">
        <f t="shared" si="26"/>
        <v>12.999999999999794</v>
      </c>
      <c r="J1699" s="86">
        <f>I1699*Segmentos!$D$7*(AH1699%)*IF(ISNUMBER(AI1699),AI1699%,0)</f>
        <v>10639.199999999832</v>
      </c>
      <c r="K1699" s="86">
        <f>I1699*Segmentos!$D$7*(AL1699%)*IF(ISNUMBER(AM1699),AM1699%,0)</f>
        <v>34891.999999999447</v>
      </c>
      <c r="L1699" s="4"/>
      <c r="M1699" s="2">
        <v>0.45</v>
      </c>
      <c r="N1699" s="2">
        <v>0.9</v>
      </c>
      <c r="O1699" s="2">
        <v>52.3</v>
      </c>
      <c r="P1699" s="2">
        <v>34.2515</v>
      </c>
      <c r="Q1699" s="2">
        <v>0.06</v>
      </c>
      <c r="R1699" s="2">
        <v>0.7</v>
      </c>
      <c r="S1699" s="2">
        <v>7.7</v>
      </c>
      <c r="T1699" s="2">
        <v>0.71789999999999998</v>
      </c>
      <c r="U1699" s="2">
        <v>1.19</v>
      </c>
      <c r="V1699" s="2">
        <v>2.4</v>
      </c>
      <c r="W1699" s="2">
        <v>50.2</v>
      </c>
      <c r="X1699" s="2">
        <v>18.792200000000001</v>
      </c>
      <c r="Y1699" s="2">
        <v>0.66</v>
      </c>
      <c r="Z1699" s="2">
        <v>0.8</v>
      </c>
      <c r="AA1699" s="2">
        <v>78.900000000000006</v>
      </c>
      <c r="AB1699" s="2">
        <v>14.7415</v>
      </c>
      <c r="AC1699" s="2">
        <v>0</v>
      </c>
      <c r="AD1699" s="2">
        <v>0</v>
      </c>
      <c r="AE1699" s="8" t="s">
        <v>577</v>
      </c>
      <c r="AF1699" s="2">
        <v>0</v>
      </c>
      <c r="AG1699" s="2">
        <v>0.2</v>
      </c>
      <c r="AH1699" s="22">
        <v>0.6</v>
      </c>
      <c r="AI1699" s="22">
        <v>34.1</v>
      </c>
      <c r="AJ1699" s="22">
        <v>7.1913999999999998</v>
      </c>
      <c r="AK1699" s="18">
        <v>0.68</v>
      </c>
      <c r="AL1699" s="18">
        <v>1.1000000000000001</v>
      </c>
      <c r="AM1699" s="18">
        <v>61</v>
      </c>
      <c r="AN1699" s="2">
        <v>27.060099999999998</v>
      </c>
      <c r="AO1699" s="2">
        <v>0</v>
      </c>
      <c r="AP1699" s="2">
        <v>0</v>
      </c>
      <c r="AQ1699" s="8" t="s">
        <v>577</v>
      </c>
      <c r="AR1699" s="2">
        <v>0</v>
      </c>
      <c r="AS1699" s="2">
        <v>0.13</v>
      </c>
      <c r="AT1699" s="2">
        <v>0.5</v>
      </c>
      <c r="AU1699" s="2">
        <v>28.6</v>
      </c>
      <c r="AV1699" s="2">
        <v>2.1474000000000002</v>
      </c>
      <c r="AW1699" s="2">
        <v>1</v>
      </c>
      <c r="AX1699" s="2">
        <v>1</v>
      </c>
      <c r="AY1699" s="2">
        <v>100</v>
      </c>
      <c r="AZ1699" s="2">
        <v>21.771999999999998</v>
      </c>
      <c r="BA1699" s="2">
        <v>0.36</v>
      </c>
      <c r="BB1699" s="2">
        <v>1.2</v>
      </c>
      <c r="BC1699" s="2">
        <v>28.6</v>
      </c>
      <c r="BD1699" s="2">
        <v>10.3322</v>
      </c>
      <c r="BE1699" s="4"/>
      <c r="BF1699" s="4"/>
    </row>
    <row r="1700" spans="1:58" x14ac:dyDescent="0.2">
      <c r="A1700" s="29">
        <v>1699</v>
      </c>
      <c r="B1700" s="7" t="s">
        <v>4</v>
      </c>
      <c r="C1700" s="3">
        <v>39979</v>
      </c>
      <c r="D1700" s="4" t="s">
        <v>3</v>
      </c>
      <c r="E1700" s="4" t="s">
        <v>165</v>
      </c>
      <c r="F1700" s="5" t="s">
        <v>188</v>
      </c>
      <c r="G1700" s="6">
        <v>0.78125</v>
      </c>
      <c r="H1700" s="6">
        <v>0.87430555555555556</v>
      </c>
      <c r="I1700" s="85">
        <f t="shared" si="26"/>
        <v>134</v>
      </c>
      <c r="J1700" s="86">
        <f>I1700*Segmentos!$D$7*(AH1700%)*IF(ISNUMBER(AI1700),AI1700%,0)</f>
        <v>1485792</v>
      </c>
      <c r="K1700" s="86">
        <f>I1700*Segmentos!$D$7*(AL1700%)*IF(ISNUMBER(AM1700),AM1700%,0)</f>
        <v>2485324.8000000003</v>
      </c>
      <c r="L1700" s="4"/>
      <c r="M1700" s="2">
        <v>3.75</v>
      </c>
      <c r="N1700" s="2">
        <v>14.8</v>
      </c>
      <c r="O1700" s="2">
        <v>25.4</v>
      </c>
      <c r="P1700" s="2">
        <v>69.460800000000006</v>
      </c>
      <c r="Q1700" s="2">
        <v>4.3</v>
      </c>
      <c r="R1700" s="2">
        <v>16.399999999999999</v>
      </c>
      <c r="S1700" s="2">
        <v>26.3</v>
      </c>
      <c r="T1700" s="2">
        <v>13.289899999999999</v>
      </c>
      <c r="U1700" s="2">
        <v>5.48</v>
      </c>
      <c r="V1700" s="2">
        <v>17.899999999999999</v>
      </c>
      <c r="W1700" s="2">
        <v>30.6</v>
      </c>
      <c r="X1700" s="2">
        <v>21.290600000000001</v>
      </c>
      <c r="Y1700" s="2">
        <v>3.34</v>
      </c>
      <c r="Z1700" s="2">
        <v>14.6</v>
      </c>
      <c r="AA1700" s="2">
        <v>22.8</v>
      </c>
      <c r="AB1700" s="2">
        <v>18.2639</v>
      </c>
      <c r="AC1700" s="2">
        <v>2.73</v>
      </c>
      <c r="AD1700" s="2">
        <v>12.1</v>
      </c>
      <c r="AE1700" s="2">
        <v>22.5</v>
      </c>
      <c r="AF1700" s="2">
        <v>16.616199999999999</v>
      </c>
      <c r="AG1700" s="2">
        <v>2.76</v>
      </c>
      <c r="AH1700" s="22">
        <v>12.6</v>
      </c>
      <c r="AI1700" s="22">
        <v>22</v>
      </c>
      <c r="AJ1700" s="22">
        <v>24.264900000000001</v>
      </c>
      <c r="AK1700" s="18">
        <v>4.6399999999999997</v>
      </c>
      <c r="AL1700" s="18">
        <v>16.8</v>
      </c>
      <c r="AM1700" s="18">
        <v>27.6</v>
      </c>
      <c r="AN1700" s="2">
        <v>45.195799999999998</v>
      </c>
      <c r="AO1700" s="2">
        <v>1.71</v>
      </c>
      <c r="AP1700" s="2">
        <v>8.6999999999999993</v>
      </c>
      <c r="AQ1700" s="2">
        <v>19.7</v>
      </c>
      <c r="AR1700" s="2">
        <v>3.4586999999999999</v>
      </c>
      <c r="AS1700" s="2">
        <v>3.68</v>
      </c>
      <c r="AT1700" s="2">
        <v>11.8</v>
      </c>
      <c r="AU1700" s="2">
        <v>31.3</v>
      </c>
      <c r="AV1700" s="2">
        <v>15.0259</v>
      </c>
      <c r="AW1700" s="2">
        <v>4.0199999999999996</v>
      </c>
      <c r="AX1700" s="2">
        <v>17.5</v>
      </c>
      <c r="AY1700" s="2">
        <v>23</v>
      </c>
      <c r="AZ1700" s="2">
        <v>21.4116</v>
      </c>
      <c r="BA1700" s="2">
        <v>4.17</v>
      </c>
      <c r="BB1700" s="2">
        <v>16.2</v>
      </c>
      <c r="BC1700" s="2">
        <v>25.7</v>
      </c>
      <c r="BD1700" s="2">
        <v>29.564599999999999</v>
      </c>
      <c r="BE1700" s="4"/>
      <c r="BF1700" s="4"/>
    </row>
    <row r="1701" spans="1:58" x14ac:dyDescent="0.2">
      <c r="A1701" s="29">
        <v>1700</v>
      </c>
      <c r="B1701" s="7" t="s">
        <v>15</v>
      </c>
      <c r="C1701" s="3">
        <v>39980</v>
      </c>
      <c r="D1701" s="4" t="s">
        <v>13</v>
      </c>
      <c r="E1701" s="4" t="s">
        <v>164</v>
      </c>
      <c r="F1701" s="5" t="s">
        <v>189</v>
      </c>
      <c r="G1701" s="6">
        <v>0.875</v>
      </c>
      <c r="H1701" s="6">
        <v>0.9145833333333333</v>
      </c>
      <c r="I1701" s="85">
        <f t="shared" si="26"/>
        <v>56.999999999999957</v>
      </c>
      <c r="J1701" s="86">
        <f>I1701*Segmentos!$D$7*(AH1701%)*IF(ISNUMBER(AI1701),AI1701%,0)</f>
        <v>1802545.1999999983</v>
      </c>
      <c r="K1701" s="86">
        <f>I1701*Segmentos!$D$7*(AL1701%)*IF(ISNUMBER(AM1701),AM1701%,0)</f>
        <v>2561123.9999999977</v>
      </c>
      <c r="L1701" s="4"/>
      <c r="M1701" s="2">
        <v>9.65</v>
      </c>
      <c r="N1701" s="2">
        <v>22.8</v>
      </c>
      <c r="O1701" s="2">
        <v>42.4</v>
      </c>
      <c r="P1701" s="2">
        <v>86.3005</v>
      </c>
      <c r="Q1701" s="2">
        <v>4.01</v>
      </c>
      <c r="R1701" s="2">
        <v>12.3</v>
      </c>
      <c r="S1701" s="2">
        <v>32.700000000000003</v>
      </c>
      <c r="T1701" s="2">
        <v>5.9791999999999996</v>
      </c>
      <c r="U1701" s="2">
        <v>8.6</v>
      </c>
      <c r="V1701" s="2">
        <v>18.399999999999999</v>
      </c>
      <c r="W1701" s="2">
        <v>46.9</v>
      </c>
      <c r="X1701" s="2">
        <v>16.118099999999998</v>
      </c>
      <c r="Y1701" s="2">
        <v>9.36</v>
      </c>
      <c r="Z1701" s="2">
        <v>26.3</v>
      </c>
      <c r="AA1701" s="2">
        <v>35.6</v>
      </c>
      <c r="AB1701" s="2">
        <v>24.7119</v>
      </c>
      <c r="AC1701" s="2">
        <v>13.46</v>
      </c>
      <c r="AD1701" s="2">
        <v>27.7</v>
      </c>
      <c r="AE1701" s="2">
        <v>48.6</v>
      </c>
      <c r="AF1701" s="2">
        <v>39.491399999999999</v>
      </c>
      <c r="AG1701" s="2">
        <v>7.91</v>
      </c>
      <c r="AH1701" s="22">
        <v>21.9</v>
      </c>
      <c r="AI1701" s="22">
        <v>36.1</v>
      </c>
      <c r="AJ1701" s="22">
        <v>33.523600000000002</v>
      </c>
      <c r="AK1701" s="18">
        <v>11.23</v>
      </c>
      <c r="AL1701" s="18">
        <v>23.5</v>
      </c>
      <c r="AM1701" s="18">
        <v>47.8</v>
      </c>
      <c r="AN1701" s="2">
        <v>52.776899999999998</v>
      </c>
      <c r="AO1701" s="2">
        <v>6.9</v>
      </c>
      <c r="AP1701" s="2">
        <v>17.5</v>
      </c>
      <c r="AQ1701" s="2">
        <v>39.299999999999997</v>
      </c>
      <c r="AR1701" s="2">
        <v>6.7350000000000003</v>
      </c>
      <c r="AS1701" s="2">
        <v>6.95</v>
      </c>
      <c r="AT1701" s="2">
        <v>15</v>
      </c>
      <c r="AU1701" s="2">
        <v>46.2</v>
      </c>
      <c r="AV1701" s="2">
        <v>13.675700000000001</v>
      </c>
      <c r="AW1701" s="2">
        <v>10.83</v>
      </c>
      <c r="AX1701" s="2">
        <v>26.1</v>
      </c>
      <c r="AY1701" s="2">
        <v>41.5</v>
      </c>
      <c r="AZ1701" s="2">
        <v>27.830200000000001</v>
      </c>
      <c r="BA1701" s="2">
        <v>11.12</v>
      </c>
      <c r="BB1701" s="2">
        <v>26.2</v>
      </c>
      <c r="BC1701" s="2">
        <v>42.5</v>
      </c>
      <c r="BD1701" s="2">
        <v>38.059600000000003</v>
      </c>
      <c r="BE1701" s="4"/>
      <c r="BF1701" s="4"/>
    </row>
    <row r="1702" spans="1:58" x14ac:dyDescent="0.2">
      <c r="A1702" s="29">
        <v>1701</v>
      </c>
      <c r="B1702" s="7" t="s">
        <v>40</v>
      </c>
      <c r="C1702" s="3">
        <v>39980</v>
      </c>
      <c r="D1702" s="4" t="s">
        <v>21</v>
      </c>
      <c r="E1702" s="4" t="s">
        <v>169</v>
      </c>
      <c r="F1702" s="5" t="s">
        <v>189</v>
      </c>
      <c r="G1702" s="6">
        <v>0.91736111111111107</v>
      </c>
      <c r="H1702" s="6">
        <v>0.94930555555555562</v>
      </c>
      <c r="I1702" s="85">
        <f t="shared" si="26"/>
        <v>46.000000000000156</v>
      </c>
      <c r="J1702" s="86">
        <f>I1702*Segmentos!$D$7*(AH1702%)*IF(ISNUMBER(AI1702),AI1702%,0)</f>
        <v>123224.80000000045</v>
      </c>
      <c r="K1702" s="86">
        <f>I1702*Segmentos!$D$7*(AL1702%)*IF(ISNUMBER(AM1702),AM1702%,0)</f>
        <v>90896.00000000032</v>
      </c>
      <c r="L1702" s="4" t="s">
        <v>405</v>
      </c>
      <c r="M1702" s="2">
        <v>0.57999999999999996</v>
      </c>
      <c r="N1702" s="2">
        <v>3.1</v>
      </c>
      <c r="O1702" s="2">
        <v>18.5</v>
      </c>
      <c r="P1702" s="2">
        <v>76.444900000000004</v>
      </c>
      <c r="Q1702" s="2">
        <v>0.18</v>
      </c>
      <c r="R1702" s="2">
        <v>0.6</v>
      </c>
      <c r="S1702" s="2">
        <v>30.1</v>
      </c>
      <c r="T1702" s="2">
        <v>4.0328999999999997</v>
      </c>
      <c r="U1702" s="2">
        <v>0.11</v>
      </c>
      <c r="V1702" s="2">
        <v>2.2999999999999998</v>
      </c>
      <c r="W1702" s="2">
        <v>4.8</v>
      </c>
      <c r="X1702" s="2">
        <v>3.0320999999999998</v>
      </c>
      <c r="Y1702" s="2">
        <v>1.4</v>
      </c>
      <c r="Z1702" s="2">
        <v>5.9</v>
      </c>
      <c r="AA1702" s="2">
        <v>24</v>
      </c>
      <c r="AB1702" s="2">
        <v>54.859000000000002</v>
      </c>
      <c r="AC1702" s="2">
        <v>0.33</v>
      </c>
      <c r="AD1702" s="2">
        <v>2.5</v>
      </c>
      <c r="AE1702" s="2">
        <v>13.5</v>
      </c>
      <c r="AF1702" s="2">
        <v>14.521000000000001</v>
      </c>
      <c r="AG1702" s="2">
        <v>0.68</v>
      </c>
      <c r="AH1702" s="22">
        <v>3.7</v>
      </c>
      <c r="AI1702" s="22">
        <v>18.100000000000001</v>
      </c>
      <c r="AJ1702" s="22">
        <v>42.668799999999997</v>
      </c>
      <c r="AK1702" s="18">
        <v>0.48</v>
      </c>
      <c r="AL1702" s="18">
        <v>2.6</v>
      </c>
      <c r="AM1702" s="18">
        <v>19</v>
      </c>
      <c r="AN1702" s="2">
        <v>33.7761</v>
      </c>
      <c r="AO1702" s="2">
        <v>0.38</v>
      </c>
      <c r="AP1702" s="2">
        <v>1.3</v>
      </c>
      <c r="AQ1702" s="2">
        <v>28.3</v>
      </c>
      <c r="AR1702" s="2">
        <v>5.4663000000000004</v>
      </c>
      <c r="AS1702" s="2">
        <v>0.71</v>
      </c>
      <c r="AT1702" s="2">
        <v>2.7</v>
      </c>
      <c r="AU1702" s="2">
        <v>26.5</v>
      </c>
      <c r="AV1702" s="2">
        <v>20.738499999999998</v>
      </c>
      <c r="AW1702" s="2">
        <v>0.43</v>
      </c>
      <c r="AX1702" s="2">
        <v>2.8</v>
      </c>
      <c r="AY1702" s="2">
        <v>15.7</v>
      </c>
      <c r="AZ1702" s="2">
        <v>16.461400000000001</v>
      </c>
      <c r="BA1702" s="2">
        <v>0.67</v>
      </c>
      <c r="BB1702" s="2">
        <v>4.0999999999999996</v>
      </c>
      <c r="BC1702" s="2">
        <v>16</v>
      </c>
      <c r="BD1702" s="2">
        <v>33.778799999999997</v>
      </c>
      <c r="BE1702" s="4"/>
      <c r="BF1702" s="4"/>
    </row>
    <row r="1703" spans="1:58" x14ac:dyDescent="0.2">
      <c r="A1703" s="29">
        <v>1702</v>
      </c>
      <c r="B1703" s="7" t="s">
        <v>5</v>
      </c>
      <c r="C1703" s="3">
        <v>39980</v>
      </c>
      <c r="D1703" s="4" t="s">
        <v>3</v>
      </c>
      <c r="E1703" s="4" t="s">
        <v>164</v>
      </c>
      <c r="F1703" s="5" t="s">
        <v>189</v>
      </c>
      <c r="G1703" s="6">
        <v>0.87430555555555556</v>
      </c>
      <c r="H1703" s="6">
        <v>0.91805555555555562</v>
      </c>
      <c r="I1703" s="85">
        <f t="shared" si="26"/>
        <v>63.000000000000099</v>
      </c>
      <c r="J1703" s="86">
        <f>I1703*Segmentos!$D$7*(AH1703%)*IF(ISNUMBER(AI1703),AI1703%,0)</f>
        <v>1499400.0000000023</v>
      </c>
      <c r="K1703" s="86">
        <f>I1703*Segmentos!$D$7*(AL1703%)*IF(ISNUMBER(AM1703),AM1703%,0)</f>
        <v>1368738.0000000021</v>
      </c>
      <c r="L1703" s="4"/>
      <c r="M1703" s="2">
        <v>5.69</v>
      </c>
      <c r="N1703" s="2">
        <v>16.399999999999999</v>
      </c>
      <c r="O1703" s="2">
        <v>34.799999999999997</v>
      </c>
      <c r="P1703" s="2">
        <v>81.430400000000006</v>
      </c>
      <c r="Q1703" s="2">
        <v>2.73</v>
      </c>
      <c r="R1703" s="2">
        <v>9.6999999999999993</v>
      </c>
      <c r="S1703" s="2">
        <v>28.2</v>
      </c>
      <c r="T1703" s="2">
        <v>6.5129000000000001</v>
      </c>
      <c r="U1703" s="2">
        <v>6.17</v>
      </c>
      <c r="V1703" s="2">
        <v>17.600000000000001</v>
      </c>
      <c r="W1703" s="2">
        <v>35.1</v>
      </c>
      <c r="X1703" s="2">
        <v>18.489899999999999</v>
      </c>
      <c r="Y1703" s="2">
        <v>6.74</v>
      </c>
      <c r="Z1703" s="2">
        <v>19.3</v>
      </c>
      <c r="AA1703" s="2">
        <v>34.9</v>
      </c>
      <c r="AB1703" s="2">
        <v>28.465199999999999</v>
      </c>
      <c r="AC1703" s="2">
        <v>5.96</v>
      </c>
      <c r="AD1703" s="2">
        <v>16.399999999999999</v>
      </c>
      <c r="AE1703" s="2">
        <v>36.299999999999997</v>
      </c>
      <c r="AF1703" s="2">
        <v>27.962499999999999</v>
      </c>
      <c r="AG1703" s="2">
        <v>5.96</v>
      </c>
      <c r="AH1703" s="22">
        <v>17.5</v>
      </c>
      <c r="AI1703" s="22">
        <v>34</v>
      </c>
      <c r="AJ1703" s="22">
        <v>40.456000000000003</v>
      </c>
      <c r="AK1703" s="18">
        <v>5.45</v>
      </c>
      <c r="AL1703" s="18">
        <v>15.3</v>
      </c>
      <c r="AM1703" s="18">
        <v>35.5</v>
      </c>
      <c r="AN1703" s="2">
        <v>40.974400000000003</v>
      </c>
      <c r="AO1703" s="2">
        <v>5.13</v>
      </c>
      <c r="AP1703" s="2">
        <v>15.2</v>
      </c>
      <c r="AQ1703" s="2">
        <v>33.799999999999997</v>
      </c>
      <c r="AR1703" s="2">
        <v>8.0122</v>
      </c>
      <c r="AS1703" s="2">
        <v>4.09</v>
      </c>
      <c r="AT1703" s="2">
        <v>12.5</v>
      </c>
      <c r="AU1703" s="2">
        <v>32.799999999999997</v>
      </c>
      <c r="AV1703" s="2">
        <v>12.8743</v>
      </c>
      <c r="AW1703" s="2">
        <v>7.07</v>
      </c>
      <c r="AX1703" s="2">
        <v>19.2</v>
      </c>
      <c r="AY1703" s="2">
        <v>36.9</v>
      </c>
      <c r="AZ1703" s="2">
        <v>29.086500000000001</v>
      </c>
      <c r="BA1703" s="2">
        <v>5.74</v>
      </c>
      <c r="BB1703" s="2">
        <v>16.899999999999999</v>
      </c>
      <c r="BC1703" s="2">
        <v>34</v>
      </c>
      <c r="BD1703" s="2">
        <v>31.4574</v>
      </c>
      <c r="BE1703" s="4"/>
      <c r="BF1703" s="4"/>
    </row>
    <row r="1704" spans="1:58" x14ac:dyDescent="0.2">
      <c r="A1704" s="29">
        <v>1703</v>
      </c>
      <c r="B1704" s="7" t="s">
        <v>49</v>
      </c>
      <c r="C1704" s="3">
        <v>39980</v>
      </c>
      <c r="D1704" s="4" t="s">
        <v>28</v>
      </c>
      <c r="E1704" s="4" t="s">
        <v>168</v>
      </c>
      <c r="F1704" s="5" t="s">
        <v>189</v>
      </c>
      <c r="G1704" s="6">
        <v>0.9159722222222223</v>
      </c>
      <c r="H1704" s="6">
        <v>0.98611111111111116</v>
      </c>
      <c r="I1704" s="85">
        <f t="shared" si="26"/>
        <v>100.99999999999996</v>
      </c>
      <c r="J1704" s="86">
        <f>I1704*Segmentos!$D$7*(AH1704%)*IF(ISNUMBER(AI1704),AI1704%,0)</f>
        <v>579659.19999999984</v>
      </c>
      <c r="K1704" s="86">
        <f>I1704*Segmentos!$D$7*(AL1704%)*IF(ISNUMBER(AM1704),AM1704%,0)</f>
        <v>269912.39999999991</v>
      </c>
      <c r="L1704" s="4" t="s">
        <v>406</v>
      </c>
      <c r="M1704" s="2">
        <v>1.04</v>
      </c>
      <c r="N1704" s="2">
        <v>5.9</v>
      </c>
      <c r="O1704" s="2">
        <v>17.5</v>
      </c>
      <c r="P1704" s="2">
        <v>89.273600000000002</v>
      </c>
      <c r="Q1704" s="2">
        <v>0.28999999999999998</v>
      </c>
      <c r="R1704" s="2">
        <v>3.8</v>
      </c>
      <c r="S1704" s="2">
        <v>7.6</v>
      </c>
      <c r="T1704" s="2">
        <v>4.1844999999999999</v>
      </c>
      <c r="U1704" s="2">
        <v>1</v>
      </c>
      <c r="V1704" s="2">
        <v>5.5</v>
      </c>
      <c r="W1704" s="2">
        <v>18.3</v>
      </c>
      <c r="X1704" s="2">
        <v>18.1066</v>
      </c>
      <c r="Y1704" s="2">
        <v>1.3</v>
      </c>
      <c r="Z1704" s="2">
        <v>8.1</v>
      </c>
      <c r="AA1704" s="2">
        <v>16.100000000000001</v>
      </c>
      <c r="AB1704" s="2">
        <v>33.077599999999997</v>
      </c>
      <c r="AC1704" s="2">
        <v>1.2</v>
      </c>
      <c r="AD1704" s="2">
        <v>5.4</v>
      </c>
      <c r="AE1704" s="2">
        <v>22.4</v>
      </c>
      <c r="AF1704" s="2">
        <v>33.904899999999998</v>
      </c>
      <c r="AG1704" s="2">
        <v>1.44</v>
      </c>
      <c r="AH1704" s="22">
        <v>6.8</v>
      </c>
      <c r="AI1704" s="22">
        <v>21.1</v>
      </c>
      <c r="AJ1704" s="22">
        <v>58.896500000000003</v>
      </c>
      <c r="AK1704" s="18">
        <v>0.67</v>
      </c>
      <c r="AL1704" s="18">
        <v>5.0999999999999996</v>
      </c>
      <c r="AM1704" s="18">
        <v>13.1</v>
      </c>
      <c r="AN1704" s="2">
        <v>30.377099999999999</v>
      </c>
      <c r="AO1704" s="2">
        <v>0.92</v>
      </c>
      <c r="AP1704" s="2">
        <v>3.2</v>
      </c>
      <c r="AQ1704" s="2">
        <v>28.7</v>
      </c>
      <c r="AR1704" s="2">
        <v>8.6974</v>
      </c>
      <c r="AS1704" s="2">
        <v>0.86</v>
      </c>
      <c r="AT1704" s="2">
        <v>4.4000000000000004</v>
      </c>
      <c r="AU1704" s="2">
        <v>19.5</v>
      </c>
      <c r="AV1704" s="2">
        <v>16.2744</v>
      </c>
      <c r="AW1704" s="2">
        <v>1.24</v>
      </c>
      <c r="AX1704" s="2">
        <v>5.5</v>
      </c>
      <c r="AY1704" s="2">
        <v>22.8</v>
      </c>
      <c r="AZ1704" s="2">
        <v>30.778300000000002</v>
      </c>
      <c r="BA1704" s="2">
        <v>1.02</v>
      </c>
      <c r="BB1704" s="2">
        <v>8</v>
      </c>
      <c r="BC1704" s="2">
        <v>12.8</v>
      </c>
      <c r="BD1704" s="2">
        <v>33.523499999999999</v>
      </c>
      <c r="BE1704" s="4"/>
      <c r="BF1704" s="4"/>
    </row>
    <row r="1705" spans="1:58" x14ac:dyDescent="0.2">
      <c r="A1705" s="29">
        <v>1704</v>
      </c>
      <c r="B1705" s="7" t="s">
        <v>18</v>
      </c>
      <c r="C1705" s="3">
        <v>39980</v>
      </c>
      <c r="D1705" s="4" t="s">
        <v>17</v>
      </c>
      <c r="E1705" s="4" t="s">
        <v>168</v>
      </c>
      <c r="F1705" s="5" t="s">
        <v>189</v>
      </c>
      <c r="G1705" s="6">
        <v>0.83333333333333337</v>
      </c>
      <c r="H1705" s="6">
        <v>0.91527777777777775</v>
      </c>
      <c r="I1705" s="85">
        <f t="shared" si="26"/>
        <v>117.9999999999999</v>
      </c>
      <c r="J1705" s="86">
        <f>I1705*Segmentos!$D$7*(AH1705%)*IF(ISNUMBER(AI1705),AI1705%,0)</f>
        <v>330211.19999999972</v>
      </c>
      <c r="K1705" s="86">
        <f>I1705*Segmentos!$D$7*(AL1705%)*IF(ISNUMBER(AM1705),AM1705%,0)</f>
        <v>495411.19999999955</v>
      </c>
      <c r="L1705" s="4" t="s">
        <v>355</v>
      </c>
      <c r="M1705" s="2">
        <v>0.89</v>
      </c>
      <c r="N1705" s="2">
        <v>3.3</v>
      </c>
      <c r="O1705" s="2">
        <v>27.2</v>
      </c>
      <c r="P1705" s="2">
        <v>89.491699999999994</v>
      </c>
      <c r="Q1705" s="2">
        <v>0</v>
      </c>
      <c r="R1705" s="2">
        <v>0</v>
      </c>
      <c r="S1705" s="8" t="s">
        <v>577</v>
      </c>
      <c r="T1705" s="2">
        <v>0</v>
      </c>
      <c r="U1705" s="2">
        <v>0.03</v>
      </c>
      <c r="V1705" s="2">
        <v>1</v>
      </c>
      <c r="W1705" s="2">
        <v>3.1</v>
      </c>
      <c r="X1705" s="2">
        <v>0.65039999999999998</v>
      </c>
      <c r="Y1705" s="2">
        <v>0.67</v>
      </c>
      <c r="Z1705" s="2">
        <v>2.2999999999999998</v>
      </c>
      <c r="AA1705" s="2">
        <v>29.8</v>
      </c>
      <c r="AB1705" s="2">
        <v>20.058800000000002</v>
      </c>
      <c r="AC1705" s="2">
        <v>2.08</v>
      </c>
      <c r="AD1705" s="2">
        <v>7.3</v>
      </c>
      <c r="AE1705" s="2">
        <v>28.5</v>
      </c>
      <c r="AF1705" s="2">
        <v>68.782600000000002</v>
      </c>
      <c r="AG1705" s="2">
        <v>0.7</v>
      </c>
      <c r="AH1705" s="22">
        <v>3.3</v>
      </c>
      <c r="AI1705" s="22">
        <v>21.2</v>
      </c>
      <c r="AJ1705" s="22">
        <v>33.648000000000003</v>
      </c>
      <c r="AK1705" s="18">
        <v>1.05</v>
      </c>
      <c r="AL1705" s="18">
        <v>3.2</v>
      </c>
      <c r="AM1705" s="18">
        <v>32.799999999999997</v>
      </c>
      <c r="AN1705" s="2">
        <v>55.843699999999998</v>
      </c>
      <c r="AO1705" s="2">
        <v>0.01</v>
      </c>
      <c r="AP1705" s="2">
        <v>0.7</v>
      </c>
      <c r="AQ1705" s="2">
        <v>1.7</v>
      </c>
      <c r="AR1705" s="2">
        <v>0.13420000000000001</v>
      </c>
      <c r="AS1705" s="2">
        <v>0.14000000000000001</v>
      </c>
      <c r="AT1705" s="2">
        <v>0.6</v>
      </c>
      <c r="AU1705" s="2">
        <v>25.6</v>
      </c>
      <c r="AV1705" s="2">
        <v>3.2231999999999998</v>
      </c>
      <c r="AW1705" s="2">
        <v>1.01</v>
      </c>
      <c r="AX1705" s="2">
        <v>3.1</v>
      </c>
      <c r="AY1705" s="2">
        <v>33.200000000000003</v>
      </c>
      <c r="AZ1705" s="2">
        <v>29.378499999999999</v>
      </c>
      <c r="BA1705" s="2">
        <v>1.47</v>
      </c>
      <c r="BB1705" s="2">
        <v>5.7</v>
      </c>
      <c r="BC1705" s="2">
        <v>25.8</v>
      </c>
      <c r="BD1705" s="2">
        <v>56.755800000000001</v>
      </c>
      <c r="BE1705" s="4"/>
      <c r="BF1705" s="4"/>
    </row>
    <row r="1706" spans="1:58" x14ac:dyDescent="0.2">
      <c r="A1706" s="29">
        <v>1705</v>
      </c>
      <c r="B1706" s="7" t="s">
        <v>9</v>
      </c>
      <c r="C1706" s="3">
        <v>39980</v>
      </c>
      <c r="D1706" s="4" t="s">
        <v>8</v>
      </c>
      <c r="E1706" s="4" t="s">
        <v>168</v>
      </c>
      <c r="F1706" s="5" t="s">
        <v>189</v>
      </c>
      <c r="G1706" s="6">
        <v>0.79722222222222217</v>
      </c>
      <c r="H1706" s="6">
        <v>0.87291666666666667</v>
      </c>
      <c r="I1706" s="85">
        <f t="shared" si="26"/>
        <v>109.00000000000009</v>
      </c>
      <c r="J1706" s="86">
        <f>I1706*Segmentos!$D$7*(AH1706%)*IF(ISNUMBER(AI1706),AI1706%,0)</f>
        <v>2057048.0000000021</v>
      </c>
      <c r="K1706" s="86">
        <f>I1706*Segmentos!$D$7*(AL1706%)*IF(ISNUMBER(AM1706),AM1706%,0)</f>
        <v>1814326.8000000019</v>
      </c>
      <c r="L1706" s="4" t="s">
        <v>404</v>
      </c>
      <c r="M1706" s="2">
        <v>4.42</v>
      </c>
      <c r="N1706" s="2">
        <v>14.1</v>
      </c>
      <c r="O1706" s="2">
        <v>31.2</v>
      </c>
      <c r="P1706" s="2">
        <v>88.355599999999995</v>
      </c>
      <c r="Q1706" s="2">
        <v>1.44</v>
      </c>
      <c r="R1706" s="2">
        <v>5.8</v>
      </c>
      <c r="S1706" s="2">
        <v>24.6</v>
      </c>
      <c r="T1706" s="2">
        <v>4.7904999999999998</v>
      </c>
      <c r="U1706" s="2">
        <v>1.92</v>
      </c>
      <c r="V1706" s="2">
        <v>9</v>
      </c>
      <c r="W1706" s="2">
        <v>21.3</v>
      </c>
      <c r="X1706" s="2">
        <v>8.0426000000000002</v>
      </c>
      <c r="Y1706" s="2">
        <v>4.66</v>
      </c>
      <c r="Z1706" s="2">
        <v>15.9</v>
      </c>
      <c r="AA1706" s="2">
        <v>29.3</v>
      </c>
      <c r="AB1706" s="2">
        <v>27.530999999999999</v>
      </c>
      <c r="AC1706" s="2">
        <v>7.31</v>
      </c>
      <c r="AD1706" s="2">
        <v>20.100000000000001</v>
      </c>
      <c r="AE1706" s="2">
        <v>36.5</v>
      </c>
      <c r="AF1706" s="2">
        <v>47.991599999999998</v>
      </c>
      <c r="AG1706" s="2">
        <v>4.72</v>
      </c>
      <c r="AH1706" s="22">
        <v>14</v>
      </c>
      <c r="AI1706" s="22">
        <v>33.700000000000003</v>
      </c>
      <c r="AJ1706" s="22">
        <v>44.726500000000001</v>
      </c>
      <c r="AK1706" s="18">
        <v>4.1500000000000004</v>
      </c>
      <c r="AL1706" s="18">
        <v>14.3</v>
      </c>
      <c r="AM1706" s="18">
        <v>29.1</v>
      </c>
      <c r="AN1706" s="2">
        <v>43.628999999999998</v>
      </c>
      <c r="AO1706" s="2">
        <v>1.82</v>
      </c>
      <c r="AP1706" s="2">
        <v>4.9000000000000004</v>
      </c>
      <c r="AQ1706" s="2">
        <v>37</v>
      </c>
      <c r="AR1706" s="2">
        <v>3.9658000000000002</v>
      </c>
      <c r="AS1706" s="2">
        <v>2.33</v>
      </c>
      <c r="AT1706" s="2">
        <v>8.3000000000000007</v>
      </c>
      <c r="AU1706" s="2">
        <v>28</v>
      </c>
      <c r="AV1706" s="2">
        <v>10.2478</v>
      </c>
      <c r="AW1706" s="2">
        <v>5.79</v>
      </c>
      <c r="AX1706" s="2">
        <v>17.3</v>
      </c>
      <c r="AY1706" s="2">
        <v>33.5</v>
      </c>
      <c r="AZ1706" s="2">
        <v>33.261800000000001</v>
      </c>
      <c r="BA1706" s="2">
        <v>5.34</v>
      </c>
      <c r="BB1706" s="2">
        <v>17.8</v>
      </c>
      <c r="BC1706" s="2">
        <v>30</v>
      </c>
      <c r="BD1706" s="2">
        <v>40.880200000000002</v>
      </c>
      <c r="BE1706" s="4"/>
      <c r="BF1706" s="4"/>
    </row>
    <row r="1707" spans="1:58" x14ac:dyDescent="0.2">
      <c r="A1707" s="29">
        <v>1706</v>
      </c>
      <c r="B1707" s="7" t="s">
        <v>1</v>
      </c>
      <c r="C1707" s="3">
        <v>39980</v>
      </c>
      <c r="D1707" s="4" t="s">
        <v>0</v>
      </c>
      <c r="E1707" s="4" t="s">
        <v>163</v>
      </c>
      <c r="F1707" s="5" t="s">
        <v>189</v>
      </c>
      <c r="G1707" s="6">
        <v>0.8534722222222223</v>
      </c>
      <c r="H1707" s="6">
        <v>0.8833333333333333</v>
      </c>
      <c r="I1707" s="85">
        <f t="shared" si="26"/>
        <v>42.999999999999844</v>
      </c>
      <c r="J1707" s="86">
        <f>I1707*Segmentos!$D$7*(AH1707%)*IF(ISNUMBER(AI1707),AI1707%,0)</f>
        <v>644982.79999999772</v>
      </c>
      <c r="K1707" s="86">
        <f>I1707*Segmentos!$D$7*(AL1707%)*IF(ISNUMBER(AM1707),AM1707%,0)</f>
        <v>1043472.3999999963</v>
      </c>
      <c r="L1707" s="4"/>
      <c r="M1707" s="2">
        <v>4.97</v>
      </c>
      <c r="N1707" s="2">
        <v>9.1</v>
      </c>
      <c r="O1707" s="2">
        <v>54.8</v>
      </c>
      <c r="P1707" s="2">
        <v>80.610200000000006</v>
      </c>
      <c r="Q1707" s="2">
        <v>3.96</v>
      </c>
      <c r="R1707" s="2">
        <v>7.1</v>
      </c>
      <c r="S1707" s="2">
        <v>55.5</v>
      </c>
      <c r="T1707" s="2">
        <v>10.722300000000001</v>
      </c>
      <c r="U1707" s="2">
        <v>6.12</v>
      </c>
      <c r="V1707" s="2">
        <v>10.9</v>
      </c>
      <c r="W1707" s="2">
        <v>56</v>
      </c>
      <c r="X1707" s="2">
        <v>20.800599999999999</v>
      </c>
      <c r="Y1707" s="2">
        <v>4.78</v>
      </c>
      <c r="Z1707" s="2">
        <v>8.3000000000000007</v>
      </c>
      <c r="AA1707" s="2">
        <v>58</v>
      </c>
      <c r="AB1707" s="2">
        <v>22.8979</v>
      </c>
      <c r="AC1707" s="2">
        <v>4.92</v>
      </c>
      <c r="AD1707" s="2">
        <v>9.6</v>
      </c>
      <c r="AE1707" s="2">
        <v>51.3</v>
      </c>
      <c r="AF1707" s="2">
        <v>26.189399999999999</v>
      </c>
      <c r="AG1707" s="2">
        <v>3.75</v>
      </c>
      <c r="AH1707" s="22">
        <v>7.7</v>
      </c>
      <c r="AI1707" s="22">
        <v>48.7</v>
      </c>
      <c r="AJ1707" s="22">
        <v>28.853100000000001</v>
      </c>
      <c r="AK1707" s="18">
        <v>6.07</v>
      </c>
      <c r="AL1707" s="18">
        <v>10.3</v>
      </c>
      <c r="AM1707" s="18">
        <v>58.9</v>
      </c>
      <c r="AN1707" s="2">
        <v>51.757100000000001</v>
      </c>
      <c r="AO1707" s="2">
        <v>3.08</v>
      </c>
      <c r="AP1707" s="2">
        <v>6.9</v>
      </c>
      <c r="AQ1707" s="2">
        <v>44.9</v>
      </c>
      <c r="AR1707" s="2">
        <v>5.4496000000000002</v>
      </c>
      <c r="AS1707" s="2">
        <v>6.45</v>
      </c>
      <c r="AT1707" s="2">
        <v>9.4</v>
      </c>
      <c r="AU1707" s="2">
        <v>68.5</v>
      </c>
      <c r="AV1707" s="2">
        <v>23.035900000000002</v>
      </c>
      <c r="AW1707" s="2">
        <v>4.95</v>
      </c>
      <c r="AX1707" s="2">
        <v>9.6</v>
      </c>
      <c r="AY1707" s="2">
        <v>51.7</v>
      </c>
      <c r="AZ1707" s="2">
        <v>23.090599999999998</v>
      </c>
      <c r="BA1707" s="2">
        <v>4.68</v>
      </c>
      <c r="BB1707" s="2">
        <v>9.1</v>
      </c>
      <c r="BC1707" s="2">
        <v>51.2</v>
      </c>
      <c r="BD1707" s="2">
        <v>29.034099999999999</v>
      </c>
      <c r="BE1707" s="4"/>
      <c r="BF1707" s="4"/>
    </row>
    <row r="1708" spans="1:58" x14ac:dyDescent="0.2">
      <c r="A1708" s="29">
        <v>1707</v>
      </c>
      <c r="B1708" s="7" t="s">
        <v>36</v>
      </c>
      <c r="C1708" s="3">
        <v>39980</v>
      </c>
      <c r="D1708" s="4" t="s">
        <v>13</v>
      </c>
      <c r="E1708" s="4" t="s">
        <v>163</v>
      </c>
      <c r="F1708" s="5" t="s">
        <v>189</v>
      </c>
      <c r="G1708" s="6">
        <v>0.9194444444444444</v>
      </c>
      <c r="H1708" s="6">
        <v>0.9458333333333333</v>
      </c>
      <c r="I1708" s="85">
        <f t="shared" si="26"/>
        <v>38.000000000000028</v>
      </c>
      <c r="J1708" s="86">
        <f>I1708*Segmentos!$D$7*(AH1708%)*IF(ISNUMBER(AI1708),AI1708%,0)</f>
        <v>1639411.2000000014</v>
      </c>
      <c r="K1708" s="86">
        <f>I1708*Segmentos!$D$7*(AL1708%)*IF(ISNUMBER(AM1708),AM1708%,0)</f>
        <v>2938236.0000000023</v>
      </c>
      <c r="L1708" s="4"/>
      <c r="M1708" s="2">
        <v>15.28</v>
      </c>
      <c r="N1708" s="2">
        <v>21.8</v>
      </c>
      <c r="O1708" s="2">
        <v>70.099999999999994</v>
      </c>
      <c r="P1708" s="2">
        <v>85.898099999999999</v>
      </c>
      <c r="Q1708" s="2">
        <v>10.18</v>
      </c>
      <c r="R1708" s="2">
        <v>16.3</v>
      </c>
      <c r="S1708" s="2">
        <v>62.3</v>
      </c>
      <c r="T1708" s="2">
        <v>9.5441000000000003</v>
      </c>
      <c r="U1708" s="2">
        <v>15.22</v>
      </c>
      <c r="V1708" s="2">
        <v>23.2</v>
      </c>
      <c r="W1708" s="2">
        <v>65.7</v>
      </c>
      <c r="X1708" s="2">
        <v>17.9316</v>
      </c>
      <c r="Y1708" s="2">
        <v>15.82</v>
      </c>
      <c r="Z1708" s="2">
        <v>23.2</v>
      </c>
      <c r="AA1708" s="2">
        <v>68.2</v>
      </c>
      <c r="AB1708" s="2">
        <v>26.244</v>
      </c>
      <c r="AC1708" s="2">
        <v>17.440000000000001</v>
      </c>
      <c r="AD1708" s="2">
        <v>22.5</v>
      </c>
      <c r="AE1708" s="2">
        <v>77.7</v>
      </c>
      <c r="AF1708" s="2">
        <v>32.1785</v>
      </c>
      <c r="AG1708" s="2">
        <v>10.79</v>
      </c>
      <c r="AH1708" s="22">
        <v>16.8</v>
      </c>
      <c r="AI1708" s="22">
        <v>64.2</v>
      </c>
      <c r="AJ1708" s="22">
        <v>28.765999999999998</v>
      </c>
      <c r="AK1708" s="18">
        <v>19.34</v>
      </c>
      <c r="AL1708" s="18">
        <v>26.3</v>
      </c>
      <c r="AM1708" s="18">
        <v>73.5</v>
      </c>
      <c r="AN1708" s="2">
        <v>57.132100000000001</v>
      </c>
      <c r="AO1708" s="2">
        <v>14.55</v>
      </c>
      <c r="AP1708" s="2">
        <v>20.5</v>
      </c>
      <c r="AQ1708" s="2">
        <v>70.900000000000006</v>
      </c>
      <c r="AR1708" s="2">
        <v>8.9365000000000006</v>
      </c>
      <c r="AS1708" s="2">
        <v>13.77</v>
      </c>
      <c r="AT1708" s="2">
        <v>21.3</v>
      </c>
      <c r="AU1708" s="2">
        <v>64.8</v>
      </c>
      <c r="AV1708" s="2">
        <v>17.054099999999998</v>
      </c>
      <c r="AW1708" s="2">
        <v>17.489999999999998</v>
      </c>
      <c r="AX1708" s="2">
        <v>23.8</v>
      </c>
      <c r="AY1708" s="2">
        <v>73.400000000000006</v>
      </c>
      <c r="AZ1708" s="2">
        <v>28.270700000000001</v>
      </c>
      <c r="BA1708" s="2">
        <v>14.7</v>
      </c>
      <c r="BB1708" s="2">
        <v>21</v>
      </c>
      <c r="BC1708" s="2">
        <v>70.2</v>
      </c>
      <c r="BD1708" s="2">
        <v>31.636900000000001</v>
      </c>
      <c r="BE1708" s="4"/>
      <c r="BF1708" s="4"/>
    </row>
    <row r="1709" spans="1:58" x14ac:dyDescent="0.2">
      <c r="A1709" s="29">
        <v>1708</v>
      </c>
      <c r="B1709" s="7" t="s">
        <v>88</v>
      </c>
      <c r="C1709" s="3">
        <v>39980</v>
      </c>
      <c r="D1709" s="4" t="s">
        <v>13</v>
      </c>
      <c r="E1709" s="4" t="s">
        <v>163</v>
      </c>
      <c r="F1709" s="5" t="s">
        <v>189</v>
      </c>
      <c r="G1709" s="6">
        <v>0.91805555555555562</v>
      </c>
      <c r="H1709" s="6">
        <v>0.9194444444444444</v>
      </c>
      <c r="I1709" s="85">
        <f t="shared" si="26"/>
        <v>1.999999999999833</v>
      </c>
      <c r="J1709" s="86">
        <f>I1709*Segmentos!$D$7*(AH1709%)*IF(ISNUMBER(AI1709),AI1709%,0)</f>
        <v>79693.599999993341</v>
      </c>
      <c r="K1709" s="86">
        <f>I1709*Segmentos!$D$7*(AL1709%)*IF(ISNUMBER(AM1709),AM1709%,0)</f>
        <v>136799.99999998856</v>
      </c>
      <c r="L1709" s="4"/>
      <c r="M1709" s="2">
        <v>13.73</v>
      </c>
      <c r="N1709" s="2">
        <v>14.6</v>
      </c>
      <c r="O1709" s="2">
        <v>94.3</v>
      </c>
      <c r="P1709" s="2">
        <v>87.042199999999994</v>
      </c>
      <c r="Q1709" s="2">
        <v>5.5</v>
      </c>
      <c r="R1709" s="2">
        <v>5.6</v>
      </c>
      <c r="S1709" s="2">
        <v>98</v>
      </c>
      <c r="T1709" s="2">
        <v>5.8186999999999998</v>
      </c>
      <c r="U1709" s="2">
        <v>13.79</v>
      </c>
      <c r="V1709" s="2">
        <v>15</v>
      </c>
      <c r="W1709" s="2">
        <v>92</v>
      </c>
      <c r="X1709" s="2">
        <v>18.324999999999999</v>
      </c>
      <c r="Y1709" s="2">
        <v>13.68</v>
      </c>
      <c r="Z1709" s="2">
        <v>15.1</v>
      </c>
      <c r="AA1709" s="2">
        <v>90.3</v>
      </c>
      <c r="AB1709" s="2">
        <v>25.5946</v>
      </c>
      <c r="AC1709" s="2">
        <v>17.93</v>
      </c>
      <c r="AD1709" s="2">
        <v>18.3</v>
      </c>
      <c r="AE1709" s="2">
        <v>98</v>
      </c>
      <c r="AF1709" s="2">
        <v>37.303899999999999</v>
      </c>
      <c r="AG1709" s="2">
        <v>9.9499999999999993</v>
      </c>
      <c r="AH1709" s="22">
        <v>10.7</v>
      </c>
      <c r="AI1709" s="22">
        <v>93.1</v>
      </c>
      <c r="AJ1709" s="22">
        <v>29.916499999999999</v>
      </c>
      <c r="AK1709" s="18">
        <v>17.149999999999999</v>
      </c>
      <c r="AL1709" s="18">
        <v>18</v>
      </c>
      <c r="AM1709" s="18">
        <v>95</v>
      </c>
      <c r="AN1709" s="2">
        <v>57.125700000000002</v>
      </c>
      <c r="AO1709" s="2">
        <v>10.78</v>
      </c>
      <c r="AP1709" s="2">
        <v>11.2</v>
      </c>
      <c r="AQ1709" s="2">
        <v>96.1</v>
      </c>
      <c r="AR1709" s="2">
        <v>7.4664999999999999</v>
      </c>
      <c r="AS1709" s="2">
        <v>8.75</v>
      </c>
      <c r="AT1709" s="2">
        <v>9.6</v>
      </c>
      <c r="AU1709" s="2">
        <v>91.5</v>
      </c>
      <c r="AV1709" s="2">
        <v>12.2148</v>
      </c>
      <c r="AW1709" s="2">
        <v>17.21</v>
      </c>
      <c r="AX1709" s="2">
        <v>18.3</v>
      </c>
      <c r="AY1709" s="2">
        <v>94.1</v>
      </c>
      <c r="AZ1709" s="2">
        <v>31.365100000000002</v>
      </c>
      <c r="BA1709" s="2">
        <v>14.83</v>
      </c>
      <c r="BB1709" s="2">
        <v>15.6</v>
      </c>
      <c r="BC1709" s="2">
        <v>95.2</v>
      </c>
      <c r="BD1709" s="2">
        <v>35.995800000000003</v>
      </c>
      <c r="BE1709" s="4"/>
      <c r="BF1709" s="4"/>
    </row>
    <row r="1710" spans="1:58" x14ac:dyDescent="0.2">
      <c r="A1710" s="29">
        <v>1709</v>
      </c>
      <c r="B1710" s="7" t="s">
        <v>20</v>
      </c>
      <c r="C1710" s="3">
        <v>39980</v>
      </c>
      <c r="D1710" s="4" t="s">
        <v>17</v>
      </c>
      <c r="E1710" s="4" t="s">
        <v>169</v>
      </c>
      <c r="F1710" s="5" t="s">
        <v>189</v>
      </c>
      <c r="G1710" s="6">
        <v>0.91666666666666663</v>
      </c>
      <c r="H1710" s="6">
        <v>0.95833333333333337</v>
      </c>
      <c r="I1710" s="85">
        <f t="shared" si="26"/>
        <v>60.000000000000107</v>
      </c>
      <c r="J1710" s="86">
        <f>I1710*Segmentos!$D$7*(AH1710%)*IF(ISNUMBER(AI1710),AI1710%,0)</f>
        <v>51840.000000000095</v>
      </c>
      <c r="K1710" s="86">
        <f>I1710*Segmentos!$D$7*(AL1710%)*IF(ISNUMBER(AM1710),AM1710%,0)</f>
        <v>5760.0000000000109</v>
      </c>
      <c r="L1710" s="4"/>
      <c r="M1710" s="2">
        <v>0.12</v>
      </c>
      <c r="N1710" s="2">
        <v>1.2</v>
      </c>
      <c r="O1710" s="2">
        <v>9.6999999999999993</v>
      </c>
      <c r="P1710" s="2">
        <v>98.533100000000005</v>
      </c>
      <c r="Q1710" s="2">
        <v>0</v>
      </c>
      <c r="R1710" s="2">
        <v>0</v>
      </c>
      <c r="S1710" s="8" t="s">
        <v>577</v>
      </c>
      <c r="T1710" s="2">
        <v>0</v>
      </c>
      <c r="U1710" s="2">
        <v>0.02</v>
      </c>
      <c r="V1710" s="2">
        <v>0.7</v>
      </c>
      <c r="W1710" s="2">
        <v>2.6</v>
      </c>
      <c r="X1710" s="2">
        <v>3.3637000000000001</v>
      </c>
      <c r="Y1710" s="2">
        <v>0.1</v>
      </c>
      <c r="Z1710" s="2">
        <v>2.2000000000000002</v>
      </c>
      <c r="AA1710" s="2">
        <v>4.5999999999999996</v>
      </c>
      <c r="AB1710" s="2">
        <v>25.7575</v>
      </c>
      <c r="AC1710" s="2">
        <v>0.25</v>
      </c>
      <c r="AD1710" s="2">
        <v>1.1000000000000001</v>
      </c>
      <c r="AE1710" s="2">
        <v>21.5</v>
      </c>
      <c r="AF1710" s="2">
        <v>69.411900000000003</v>
      </c>
      <c r="AG1710" s="2">
        <v>0.21</v>
      </c>
      <c r="AH1710" s="22">
        <v>1.8</v>
      </c>
      <c r="AI1710" s="22">
        <v>12</v>
      </c>
      <c r="AJ1710" s="22">
        <v>86.958100000000002</v>
      </c>
      <c r="AK1710" s="18">
        <v>0.03</v>
      </c>
      <c r="AL1710" s="18">
        <v>0.6</v>
      </c>
      <c r="AM1710" s="18">
        <v>4</v>
      </c>
      <c r="AN1710" s="2">
        <v>11.574999999999999</v>
      </c>
      <c r="AO1710" s="2">
        <v>0.1</v>
      </c>
      <c r="AP1710" s="2">
        <v>1.1000000000000001</v>
      </c>
      <c r="AQ1710" s="2">
        <v>9.6</v>
      </c>
      <c r="AR1710" s="2">
        <v>9.6105</v>
      </c>
      <c r="AS1710" s="2">
        <v>0</v>
      </c>
      <c r="AT1710" s="2">
        <v>0.2</v>
      </c>
      <c r="AU1710" s="2">
        <v>1.7</v>
      </c>
      <c r="AV1710" s="2">
        <v>0.76439999999999997</v>
      </c>
      <c r="AW1710" s="2">
        <v>0.27</v>
      </c>
      <c r="AX1710" s="2">
        <v>1.7</v>
      </c>
      <c r="AY1710" s="2">
        <v>15.6</v>
      </c>
      <c r="AZ1710" s="2">
        <v>65.846299999999999</v>
      </c>
      <c r="BA1710" s="2">
        <v>7.0000000000000007E-2</v>
      </c>
      <c r="BB1710" s="2">
        <v>1.4</v>
      </c>
      <c r="BC1710" s="2">
        <v>5</v>
      </c>
      <c r="BD1710" s="2">
        <v>22.311800000000002</v>
      </c>
      <c r="BE1710" s="4"/>
      <c r="BF1710" s="4"/>
    </row>
    <row r="1711" spans="1:58" x14ac:dyDescent="0.2">
      <c r="A1711" s="29">
        <v>1710</v>
      </c>
      <c r="B1711" s="7" t="s">
        <v>11</v>
      </c>
      <c r="C1711" s="3">
        <v>39980</v>
      </c>
      <c r="D1711" s="4" t="s">
        <v>8</v>
      </c>
      <c r="E1711" s="4" t="s">
        <v>166</v>
      </c>
      <c r="F1711" s="5" t="s">
        <v>189</v>
      </c>
      <c r="G1711" s="6">
        <v>0.90902777777777777</v>
      </c>
      <c r="H1711" s="6">
        <v>0.90972222222222221</v>
      </c>
      <c r="I1711" s="85">
        <f t="shared" si="26"/>
        <v>0.99999999999999645</v>
      </c>
      <c r="J1711" s="86">
        <f>I1711*Segmentos!$D$7*(AH1711%)*IF(ISNUMBER(AI1711),AI1711%,0)</f>
        <v>15599.999999999945</v>
      </c>
      <c r="K1711" s="86">
        <f>I1711*Segmentos!$D$7*(AL1711%)*IF(ISNUMBER(AM1711),AM1711%,0)</f>
        <v>15199.999999999947</v>
      </c>
      <c r="L1711" s="4"/>
      <c r="M1711" s="2">
        <v>3.86</v>
      </c>
      <c r="N1711" s="2">
        <v>3.9</v>
      </c>
      <c r="O1711" s="2">
        <v>100</v>
      </c>
      <c r="P1711" s="2">
        <v>83.454300000000003</v>
      </c>
      <c r="Q1711" s="2">
        <v>4</v>
      </c>
      <c r="R1711" s="2">
        <v>4</v>
      </c>
      <c r="S1711" s="2">
        <v>100</v>
      </c>
      <c r="T1711" s="2">
        <v>14.463699999999999</v>
      </c>
      <c r="U1711" s="2">
        <v>1.53</v>
      </c>
      <c r="V1711" s="2">
        <v>1.5</v>
      </c>
      <c r="W1711" s="2">
        <v>100</v>
      </c>
      <c r="X1711" s="2">
        <v>6.9478</v>
      </c>
      <c r="Y1711" s="2">
        <v>4.18</v>
      </c>
      <c r="Z1711" s="2">
        <v>4.2</v>
      </c>
      <c r="AA1711" s="2">
        <v>100</v>
      </c>
      <c r="AB1711" s="2">
        <v>26.741199999999999</v>
      </c>
      <c r="AC1711" s="2">
        <v>4.97</v>
      </c>
      <c r="AD1711" s="2">
        <v>5</v>
      </c>
      <c r="AE1711" s="2">
        <v>100</v>
      </c>
      <c r="AF1711" s="2">
        <v>35.301600000000001</v>
      </c>
      <c r="AG1711" s="2">
        <v>3.94</v>
      </c>
      <c r="AH1711" s="22">
        <v>3.9</v>
      </c>
      <c r="AI1711" s="22">
        <v>100</v>
      </c>
      <c r="AJ1711" s="22">
        <v>40.435299999999998</v>
      </c>
      <c r="AK1711" s="18">
        <v>3.78</v>
      </c>
      <c r="AL1711" s="18">
        <v>3.8</v>
      </c>
      <c r="AM1711" s="18">
        <v>100</v>
      </c>
      <c r="AN1711" s="2">
        <v>43.018999999999998</v>
      </c>
      <c r="AO1711" s="2">
        <v>0.97</v>
      </c>
      <c r="AP1711" s="2">
        <v>1</v>
      </c>
      <c r="AQ1711" s="2">
        <v>100</v>
      </c>
      <c r="AR1711" s="2">
        <v>2.3018000000000001</v>
      </c>
      <c r="AS1711" s="2">
        <v>1.9</v>
      </c>
      <c r="AT1711" s="2">
        <v>1.9</v>
      </c>
      <c r="AU1711" s="2">
        <v>100</v>
      </c>
      <c r="AV1711" s="2">
        <v>9.0478000000000005</v>
      </c>
      <c r="AW1711" s="2">
        <v>4.3</v>
      </c>
      <c r="AX1711" s="2">
        <v>4.3</v>
      </c>
      <c r="AY1711" s="2">
        <v>100</v>
      </c>
      <c r="AZ1711" s="2">
        <v>26.741599999999998</v>
      </c>
      <c r="BA1711" s="2">
        <v>5.47</v>
      </c>
      <c r="BB1711" s="2">
        <v>5.5</v>
      </c>
      <c r="BC1711" s="2">
        <v>100</v>
      </c>
      <c r="BD1711" s="2">
        <v>45.363100000000003</v>
      </c>
      <c r="BE1711" s="4"/>
      <c r="BF1711" s="4"/>
    </row>
    <row r="1712" spans="1:58" x14ac:dyDescent="0.2">
      <c r="A1712" s="29">
        <v>1711</v>
      </c>
      <c r="B1712" s="7" t="s">
        <v>6</v>
      </c>
      <c r="C1712" s="3">
        <v>39980</v>
      </c>
      <c r="D1712" s="4" t="s">
        <v>3</v>
      </c>
      <c r="E1712" s="4" t="s">
        <v>166</v>
      </c>
      <c r="F1712" s="5" t="s">
        <v>189</v>
      </c>
      <c r="G1712" s="6">
        <v>0.90902777777777777</v>
      </c>
      <c r="H1712" s="6">
        <v>0.90972222222222221</v>
      </c>
      <c r="I1712" s="85">
        <f t="shared" si="26"/>
        <v>0.99999999999999645</v>
      </c>
      <c r="J1712" s="86">
        <f>I1712*Segmentos!$D$7*(AH1712%)*IF(ISNUMBER(AI1712),AI1712%,0)</f>
        <v>39199.999999999862</v>
      </c>
      <c r="K1712" s="86">
        <f>I1712*Segmentos!$D$7*(AL1712%)*IF(ISNUMBER(AM1712),AM1712%,0)</f>
        <v>32399.999999999887</v>
      </c>
      <c r="L1712" s="4"/>
      <c r="M1712" s="2">
        <v>8.89</v>
      </c>
      <c r="N1712" s="2">
        <v>8.9</v>
      </c>
      <c r="O1712" s="2">
        <v>100</v>
      </c>
      <c r="P1712" s="2">
        <v>80.984099999999998</v>
      </c>
      <c r="Q1712" s="2">
        <v>4.66</v>
      </c>
      <c r="R1712" s="2">
        <v>4.7</v>
      </c>
      <c r="S1712" s="2">
        <v>100</v>
      </c>
      <c r="T1712" s="2">
        <v>7.0823999999999998</v>
      </c>
      <c r="U1712" s="2">
        <v>9.6199999999999992</v>
      </c>
      <c r="V1712" s="2">
        <v>9.6</v>
      </c>
      <c r="W1712" s="2">
        <v>100</v>
      </c>
      <c r="X1712" s="2">
        <v>18.363299999999999</v>
      </c>
      <c r="Y1712" s="2">
        <v>10.35</v>
      </c>
      <c r="Z1712" s="2">
        <v>10.3</v>
      </c>
      <c r="AA1712" s="2">
        <v>100</v>
      </c>
      <c r="AB1712" s="2">
        <v>27.827000000000002</v>
      </c>
      <c r="AC1712" s="2">
        <v>9.27</v>
      </c>
      <c r="AD1712" s="2">
        <v>9.3000000000000007</v>
      </c>
      <c r="AE1712" s="2">
        <v>100</v>
      </c>
      <c r="AF1712" s="2">
        <v>27.711500000000001</v>
      </c>
      <c r="AG1712" s="2">
        <v>9.8000000000000007</v>
      </c>
      <c r="AH1712" s="22">
        <v>9.8000000000000007</v>
      </c>
      <c r="AI1712" s="22">
        <v>100</v>
      </c>
      <c r="AJ1712" s="22">
        <v>42.367899999999999</v>
      </c>
      <c r="AK1712" s="18">
        <v>8.07</v>
      </c>
      <c r="AL1712" s="18">
        <v>8.1</v>
      </c>
      <c r="AM1712" s="18">
        <v>100</v>
      </c>
      <c r="AN1712" s="2">
        <v>38.616300000000003</v>
      </c>
      <c r="AO1712" s="2">
        <v>6.23</v>
      </c>
      <c r="AP1712" s="2">
        <v>6.2</v>
      </c>
      <c r="AQ1712" s="2">
        <v>100</v>
      </c>
      <c r="AR1712" s="2">
        <v>6.1977000000000002</v>
      </c>
      <c r="AS1712" s="2">
        <v>7.8</v>
      </c>
      <c r="AT1712" s="2">
        <v>7.8</v>
      </c>
      <c r="AU1712" s="2">
        <v>100</v>
      </c>
      <c r="AV1712" s="2">
        <v>15.6425</v>
      </c>
      <c r="AW1712" s="2">
        <v>10.050000000000001</v>
      </c>
      <c r="AX1712" s="2">
        <v>10.1</v>
      </c>
      <c r="AY1712" s="2">
        <v>100</v>
      </c>
      <c r="AZ1712" s="2">
        <v>26.329599999999999</v>
      </c>
      <c r="BA1712" s="2">
        <v>9.41</v>
      </c>
      <c r="BB1712" s="2">
        <v>9.4</v>
      </c>
      <c r="BC1712" s="2">
        <v>100</v>
      </c>
      <c r="BD1712" s="2">
        <v>32.814300000000003</v>
      </c>
      <c r="BE1712" s="4"/>
      <c r="BF1712" s="4"/>
    </row>
    <row r="1713" spans="1:58" x14ac:dyDescent="0.2">
      <c r="A1713" s="29">
        <v>1712</v>
      </c>
      <c r="B1713" s="7" t="s">
        <v>31</v>
      </c>
      <c r="C1713" s="3">
        <v>39980</v>
      </c>
      <c r="D1713" s="4" t="s">
        <v>28</v>
      </c>
      <c r="E1713" s="4" t="s">
        <v>166</v>
      </c>
      <c r="F1713" s="5" t="s">
        <v>189</v>
      </c>
      <c r="G1713" s="6">
        <v>0.91041666666666676</v>
      </c>
      <c r="H1713" s="6">
        <v>0.91388888888888886</v>
      </c>
      <c r="I1713" s="85">
        <f t="shared" si="26"/>
        <v>4.9999999999998224</v>
      </c>
      <c r="J1713" s="86">
        <f>I1713*Segmentos!$D$7*(AH1713%)*IF(ISNUMBER(AI1713),AI1713%,0)</f>
        <v>5543.9999999998026</v>
      </c>
      <c r="K1713" s="86">
        <f>I1713*Segmentos!$D$7*(AL1713%)*IF(ISNUMBER(AM1713),AM1713%,0)</f>
        <v>19649.999999999302</v>
      </c>
      <c r="L1713" s="4"/>
      <c r="M1713" s="2">
        <v>0.62</v>
      </c>
      <c r="N1713" s="2">
        <v>0.9</v>
      </c>
      <c r="O1713" s="2">
        <v>66.2</v>
      </c>
      <c r="P1713" s="2">
        <v>78.336399999999998</v>
      </c>
      <c r="Q1713" s="2">
        <v>0.06</v>
      </c>
      <c r="R1713" s="2">
        <v>0.3</v>
      </c>
      <c r="S1713" s="2">
        <v>20</v>
      </c>
      <c r="T1713" s="2">
        <v>1.2569999999999999</v>
      </c>
      <c r="U1713" s="2">
        <v>0</v>
      </c>
      <c r="V1713" s="2">
        <v>0</v>
      </c>
      <c r="W1713" s="8" t="s">
        <v>577</v>
      </c>
      <c r="X1713" s="2">
        <v>0</v>
      </c>
      <c r="Y1713" s="2">
        <v>0.7</v>
      </c>
      <c r="Z1713" s="2">
        <v>1.4</v>
      </c>
      <c r="AA1713" s="2">
        <v>51.6</v>
      </c>
      <c r="AB1713" s="2">
        <v>25.896699999999999</v>
      </c>
      <c r="AC1713" s="2">
        <v>1.24</v>
      </c>
      <c r="AD1713" s="2">
        <v>1.5</v>
      </c>
      <c r="AE1713" s="2">
        <v>82.7</v>
      </c>
      <c r="AF1713" s="2">
        <v>51.182699999999997</v>
      </c>
      <c r="AG1713" s="2">
        <v>0.25</v>
      </c>
      <c r="AH1713" s="22">
        <v>0.4</v>
      </c>
      <c r="AI1713" s="22">
        <v>69.3</v>
      </c>
      <c r="AJ1713" s="22">
        <v>14.7658</v>
      </c>
      <c r="AK1713" s="18">
        <v>0.96</v>
      </c>
      <c r="AL1713" s="18">
        <v>1.5</v>
      </c>
      <c r="AM1713" s="18">
        <v>65.5</v>
      </c>
      <c r="AN1713" s="2">
        <v>63.570500000000003</v>
      </c>
      <c r="AO1713" s="2">
        <v>0.27</v>
      </c>
      <c r="AP1713" s="2">
        <v>0.3</v>
      </c>
      <c r="AQ1713" s="2">
        <v>100</v>
      </c>
      <c r="AR1713" s="2">
        <v>3.6943000000000001</v>
      </c>
      <c r="AS1713" s="2">
        <v>0.87</v>
      </c>
      <c r="AT1713" s="2">
        <v>1</v>
      </c>
      <c r="AU1713" s="2">
        <v>86.6</v>
      </c>
      <c r="AV1713" s="2">
        <v>24.216100000000001</v>
      </c>
      <c r="AW1713" s="2">
        <v>0.28000000000000003</v>
      </c>
      <c r="AX1713" s="2">
        <v>0.6</v>
      </c>
      <c r="AY1713" s="2">
        <v>44</v>
      </c>
      <c r="AZ1713" s="2">
        <v>10.1774</v>
      </c>
      <c r="BA1713" s="2">
        <v>0.83</v>
      </c>
      <c r="BB1713" s="2">
        <v>1.3</v>
      </c>
      <c r="BC1713" s="2">
        <v>63.3</v>
      </c>
      <c r="BD1713" s="2">
        <v>40.2485</v>
      </c>
      <c r="BE1713" s="4"/>
      <c r="BF1713" s="4"/>
    </row>
    <row r="1714" spans="1:58" x14ac:dyDescent="0.2">
      <c r="A1714" s="29">
        <v>1713</v>
      </c>
      <c r="B1714" s="7" t="s">
        <v>37</v>
      </c>
      <c r="C1714" s="3">
        <v>39980</v>
      </c>
      <c r="D1714" s="4" t="s">
        <v>21</v>
      </c>
      <c r="E1714" s="4" t="s">
        <v>173</v>
      </c>
      <c r="F1714" s="5" t="s">
        <v>189</v>
      </c>
      <c r="G1714" s="6">
        <v>0.87291666666666667</v>
      </c>
      <c r="H1714" s="6">
        <v>0.87361111111111101</v>
      </c>
      <c r="I1714" s="85">
        <f t="shared" si="26"/>
        <v>0.99999999999983658</v>
      </c>
      <c r="J1714" s="86">
        <f>I1714*Segmentos!$D$7*(AH1714%)*IF(ISNUMBER(AI1714),AI1714%,0)</f>
        <v>6399.9999999989541</v>
      </c>
      <c r="K1714" s="86">
        <f>I1714*Segmentos!$D$7*(AL1714%)*IF(ISNUMBER(AM1714),AM1714%,0)</f>
        <v>6399.9999999989541</v>
      </c>
      <c r="L1714" s="4"/>
      <c r="M1714" s="2">
        <v>1.57</v>
      </c>
      <c r="N1714" s="2">
        <v>1.6</v>
      </c>
      <c r="O1714" s="2">
        <v>100</v>
      </c>
      <c r="P1714" s="2">
        <v>100</v>
      </c>
      <c r="Q1714" s="2">
        <v>0.71</v>
      </c>
      <c r="R1714" s="2">
        <v>0.7</v>
      </c>
      <c r="S1714" s="2">
        <v>100</v>
      </c>
      <c r="T1714" s="2">
        <v>7.5022000000000002</v>
      </c>
      <c r="U1714" s="2">
        <v>1.08</v>
      </c>
      <c r="V1714" s="2">
        <v>1.1000000000000001</v>
      </c>
      <c r="W1714" s="2">
        <v>100</v>
      </c>
      <c r="X1714" s="2">
        <v>14.464399999999999</v>
      </c>
      <c r="Y1714" s="2">
        <v>0.06</v>
      </c>
      <c r="Z1714" s="2">
        <v>0.1</v>
      </c>
      <c r="AA1714" s="2">
        <v>100</v>
      </c>
      <c r="AB1714" s="2">
        <v>1.0432999999999999</v>
      </c>
      <c r="AC1714" s="2">
        <v>3.68</v>
      </c>
      <c r="AD1714" s="2">
        <v>3.7</v>
      </c>
      <c r="AE1714" s="2">
        <v>100</v>
      </c>
      <c r="AF1714" s="2">
        <v>76.990099999999998</v>
      </c>
      <c r="AG1714" s="2">
        <v>1.58</v>
      </c>
      <c r="AH1714" s="22">
        <v>1.6</v>
      </c>
      <c r="AI1714" s="22">
        <v>100</v>
      </c>
      <c r="AJ1714" s="22">
        <v>47.827100000000002</v>
      </c>
      <c r="AK1714" s="18">
        <v>1.56</v>
      </c>
      <c r="AL1714" s="18">
        <v>1.6</v>
      </c>
      <c r="AM1714" s="18">
        <v>100</v>
      </c>
      <c r="AN1714" s="2">
        <v>52.172899999999998</v>
      </c>
      <c r="AO1714" s="2">
        <v>1.4</v>
      </c>
      <c r="AP1714" s="2">
        <v>1.4</v>
      </c>
      <c r="AQ1714" s="2">
        <v>100</v>
      </c>
      <c r="AR1714" s="2">
        <v>9.7790999999999997</v>
      </c>
      <c r="AS1714" s="2">
        <v>1.36</v>
      </c>
      <c r="AT1714" s="2">
        <v>1.4</v>
      </c>
      <c r="AU1714" s="2">
        <v>100</v>
      </c>
      <c r="AV1714" s="2">
        <v>19.0685</v>
      </c>
      <c r="AW1714" s="2">
        <v>1.45</v>
      </c>
      <c r="AX1714" s="2">
        <v>1.5</v>
      </c>
      <c r="AY1714" s="2">
        <v>100</v>
      </c>
      <c r="AZ1714" s="2">
        <v>26.584599999999998</v>
      </c>
      <c r="BA1714" s="2">
        <v>1.83</v>
      </c>
      <c r="BB1714" s="2">
        <v>1.8</v>
      </c>
      <c r="BC1714" s="2">
        <v>100</v>
      </c>
      <c r="BD1714" s="2">
        <v>44.567799999999998</v>
      </c>
      <c r="BE1714" s="4"/>
      <c r="BF1714" s="4"/>
    </row>
    <row r="1715" spans="1:58" x14ac:dyDescent="0.2">
      <c r="A1715" s="29">
        <v>1714</v>
      </c>
      <c r="B1715" s="7" t="s">
        <v>38</v>
      </c>
      <c r="C1715" s="3">
        <v>39980</v>
      </c>
      <c r="D1715" s="4" t="s">
        <v>8</v>
      </c>
      <c r="E1715" s="4" t="s">
        <v>165</v>
      </c>
      <c r="F1715" s="5" t="s">
        <v>189</v>
      </c>
      <c r="G1715" s="6">
        <v>0.92083333333333339</v>
      </c>
      <c r="H1715" s="6">
        <v>0.99930555555555556</v>
      </c>
      <c r="I1715" s="85">
        <f t="shared" si="26"/>
        <v>112.99999999999991</v>
      </c>
      <c r="J1715" s="86">
        <f>I1715*Segmentos!$D$7*(AH1715%)*IF(ISNUMBER(AI1715),AI1715%,0)</f>
        <v>2117710.3999999985</v>
      </c>
      <c r="K1715" s="86">
        <f>I1715*Segmentos!$D$7*(AL1715%)*IF(ISNUMBER(AM1715),AM1715%,0)</f>
        <v>2567811.9999999981</v>
      </c>
      <c r="L1715" s="4"/>
      <c r="M1715" s="2">
        <v>5.21</v>
      </c>
      <c r="N1715" s="2">
        <v>22.2</v>
      </c>
      <c r="O1715" s="2">
        <v>23.5</v>
      </c>
      <c r="P1715" s="2">
        <v>77.397999999999996</v>
      </c>
      <c r="Q1715" s="2">
        <v>4.76</v>
      </c>
      <c r="R1715" s="2">
        <v>20.399999999999999</v>
      </c>
      <c r="S1715" s="2">
        <v>23.3</v>
      </c>
      <c r="T1715" s="2">
        <v>11.814299999999999</v>
      </c>
      <c r="U1715" s="2">
        <v>6.17</v>
      </c>
      <c r="V1715" s="2">
        <v>23.7</v>
      </c>
      <c r="W1715" s="2">
        <v>26</v>
      </c>
      <c r="X1715" s="2">
        <v>19.234400000000001</v>
      </c>
      <c r="Y1715" s="2">
        <v>5.22</v>
      </c>
      <c r="Z1715" s="2">
        <v>24.5</v>
      </c>
      <c r="AA1715" s="2">
        <v>21.3</v>
      </c>
      <c r="AB1715" s="2">
        <v>22.915400000000002</v>
      </c>
      <c r="AC1715" s="2">
        <v>4.8</v>
      </c>
      <c r="AD1715" s="2">
        <v>19.899999999999999</v>
      </c>
      <c r="AE1715" s="2">
        <v>24.1</v>
      </c>
      <c r="AF1715" s="2">
        <v>23.433900000000001</v>
      </c>
      <c r="AG1715" s="2">
        <v>4.6900000000000004</v>
      </c>
      <c r="AH1715" s="22">
        <v>21.2</v>
      </c>
      <c r="AI1715" s="22">
        <v>22.1</v>
      </c>
      <c r="AJ1715" s="22">
        <v>33.060299999999998</v>
      </c>
      <c r="AK1715" s="18">
        <v>5.67</v>
      </c>
      <c r="AL1715" s="18">
        <v>23</v>
      </c>
      <c r="AM1715" s="18">
        <v>24.7</v>
      </c>
      <c r="AN1715" s="2">
        <v>44.337699999999998</v>
      </c>
      <c r="AO1715" s="2">
        <v>2.13</v>
      </c>
      <c r="AP1715" s="2">
        <v>17.5</v>
      </c>
      <c r="AQ1715" s="2">
        <v>12.1</v>
      </c>
      <c r="AR1715" s="2">
        <v>3.4618000000000002</v>
      </c>
      <c r="AS1715" s="2">
        <v>2.62</v>
      </c>
      <c r="AT1715" s="2">
        <v>16.5</v>
      </c>
      <c r="AU1715" s="2">
        <v>15.9</v>
      </c>
      <c r="AV1715" s="2">
        <v>8.5704999999999991</v>
      </c>
      <c r="AW1715" s="2">
        <v>7.43</v>
      </c>
      <c r="AX1715" s="2">
        <v>27.3</v>
      </c>
      <c r="AY1715" s="2">
        <v>27.2</v>
      </c>
      <c r="AZ1715" s="2">
        <v>31.744399999999999</v>
      </c>
      <c r="BA1715" s="2">
        <v>5.9</v>
      </c>
      <c r="BB1715" s="2">
        <v>22.9</v>
      </c>
      <c r="BC1715" s="2">
        <v>25.8</v>
      </c>
      <c r="BD1715" s="2">
        <v>33.621299999999998</v>
      </c>
      <c r="BE1715" s="4"/>
      <c r="BF1715" s="4"/>
    </row>
    <row r="1716" spans="1:58" x14ac:dyDescent="0.2">
      <c r="A1716" s="29">
        <v>1715</v>
      </c>
      <c r="B1716" s="7" t="s">
        <v>14</v>
      </c>
      <c r="C1716" s="3">
        <v>39980</v>
      </c>
      <c r="D1716" s="4" t="s">
        <v>13</v>
      </c>
      <c r="E1716" s="4" t="s">
        <v>163</v>
      </c>
      <c r="F1716" s="5" t="s">
        <v>189</v>
      </c>
      <c r="G1716" s="6">
        <v>0.85069444444444453</v>
      </c>
      <c r="H1716" s="6">
        <v>0.875</v>
      </c>
      <c r="I1716" s="85">
        <f t="shared" si="26"/>
        <v>34.999999999999872</v>
      </c>
      <c r="J1716" s="86">
        <f>I1716*Segmentos!$D$7*(AH1716%)*IF(ISNUMBER(AI1716),AI1716%,0)</f>
        <v>802619.99999999709</v>
      </c>
      <c r="K1716" s="86">
        <f>I1716*Segmentos!$D$7*(AL1716%)*IF(ISNUMBER(AM1716),AM1716%,0)</f>
        <v>1363361.9999999951</v>
      </c>
      <c r="L1716" s="4"/>
      <c r="M1716" s="2">
        <v>7.83</v>
      </c>
      <c r="N1716" s="2">
        <v>12.1</v>
      </c>
      <c r="O1716" s="2">
        <v>64.5</v>
      </c>
      <c r="P1716" s="2">
        <v>83.667900000000003</v>
      </c>
      <c r="Q1716" s="2">
        <v>3.63</v>
      </c>
      <c r="R1716" s="2">
        <v>6.5</v>
      </c>
      <c r="S1716" s="2">
        <v>55.8</v>
      </c>
      <c r="T1716" s="2">
        <v>6.4706999999999999</v>
      </c>
      <c r="U1716" s="2">
        <v>5.75</v>
      </c>
      <c r="V1716" s="2">
        <v>10.7</v>
      </c>
      <c r="W1716" s="2">
        <v>53.6</v>
      </c>
      <c r="X1716" s="2">
        <v>12.881399999999999</v>
      </c>
      <c r="Y1716" s="2">
        <v>8.26</v>
      </c>
      <c r="Z1716" s="2">
        <v>14.2</v>
      </c>
      <c r="AA1716" s="2">
        <v>58.2</v>
      </c>
      <c r="AB1716" s="2">
        <v>26.048999999999999</v>
      </c>
      <c r="AC1716" s="2">
        <v>10.91</v>
      </c>
      <c r="AD1716" s="2">
        <v>14.1</v>
      </c>
      <c r="AE1716" s="2">
        <v>77.5</v>
      </c>
      <c r="AF1716" s="2">
        <v>38.266800000000003</v>
      </c>
      <c r="AG1716" s="2">
        <v>5.71</v>
      </c>
      <c r="AH1716" s="22">
        <v>9.8000000000000007</v>
      </c>
      <c r="AI1716" s="22">
        <v>58.5</v>
      </c>
      <c r="AJ1716" s="22">
        <v>28.9635</v>
      </c>
      <c r="AK1716" s="18">
        <v>9.74</v>
      </c>
      <c r="AL1716" s="18">
        <v>14.3</v>
      </c>
      <c r="AM1716" s="18">
        <v>68.099999999999994</v>
      </c>
      <c r="AN1716" s="2">
        <v>54.7044</v>
      </c>
      <c r="AO1716" s="2">
        <v>5.08</v>
      </c>
      <c r="AP1716" s="2">
        <v>9.1</v>
      </c>
      <c r="AQ1716" s="2">
        <v>55.7</v>
      </c>
      <c r="AR1716" s="2">
        <v>5.9343000000000004</v>
      </c>
      <c r="AS1716" s="2">
        <v>3.79</v>
      </c>
      <c r="AT1716" s="2">
        <v>6.9</v>
      </c>
      <c r="AU1716" s="2">
        <v>54.7</v>
      </c>
      <c r="AV1716" s="2">
        <v>8.9190000000000005</v>
      </c>
      <c r="AW1716" s="2">
        <v>7.36</v>
      </c>
      <c r="AX1716" s="2">
        <v>12.6</v>
      </c>
      <c r="AY1716" s="2">
        <v>58.3</v>
      </c>
      <c r="AZ1716" s="2">
        <v>22.6038</v>
      </c>
      <c r="BA1716" s="2">
        <v>11.29</v>
      </c>
      <c r="BB1716" s="2">
        <v>15.7</v>
      </c>
      <c r="BC1716" s="2">
        <v>72.099999999999994</v>
      </c>
      <c r="BD1716" s="2">
        <v>46.210700000000003</v>
      </c>
      <c r="BE1716" s="4"/>
      <c r="BF1716" s="4"/>
    </row>
    <row r="1717" spans="1:58" x14ac:dyDescent="0.2">
      <c r="A1717" s="29">
        <v>1716</v>
      </c>
      <c r="B1717" s="7" t="s">
        <v>10</v>
      </c>
      <c r="C1717" s="3">
        <v>39980</v>
      </c>
      <c r="D1717" s="4" t="s">
        <v>8</v>
      </c>
      <c r="E1717" s="4" t="s">
        <v>164</v>
      </c>
      <c r="F1717" s="5" t="s">
        <v>189</v>
      </c>
      <c r="G1717" s="6">
        <v>0.87291666666666667</v>
      </c>
      <c r="H1717" s="6">
        <v>0.92083333333333339</v>
      </c>
      <c r="I1717" s="85">
        <f t="shared" si="26"/>
        <v>69.000000000000071</v>
      </c>
      <c r="J1717" s="86">
        <f>I1717*Segmentos!$D$7*(AH1717%)*IF(ISNUMBER(AI1717),AI1717%,0)</f>
        <v>1628427.6000000017</v>
      </c>
      <c r="K1717" s="86">
        <f>I1717*Segmentos!$D$7*(AL1717%)*IF(ISNUMBER(AM1717),AM1717%,0)</f>
        <v>1285608.0000000014</v>
      </c>
      <c r="L1717" s="4"/>
      <c r="M1717" s="2">
        <v>5.25</v>
      </c>
      <c r="N1717" s="2">
        <v>19</v>
      </c>
      <c r="O1717" s="2">
        <v>27.6</v>
      </c>
      <c r="P1717" s="2">
        <v>85.592200000000005</v>
      </c>
      <c r="Q1717" s="2">
        <v>2.84</v>
      </c>
      <c r="R1717" s="2">
        <v>10.1</v>
      </c>
      <c r="S1717" s="2">
        <v>28.2</v>
      </c>
      <c r="T1717" s="2">
        <v>7.7290999999999999</v>
      </c>
      <c r="U1717" s="2">
        <v>2.96</v>
      </c>
      <c r="V1717" s="2">
        <v>15</v>
      </c>
      <c r="W1717" s="2">
        <v>19.8</v>
      </c>
      <c r="X1717" s="2">
        <v>10.1282</v>
      </c>
      <c r="Y1717" s="2">
        <v>5.91</v>
      </c>
      <c r="Z1717" s="2">
        <v>23.9</v>
      </c>
      <c r="AA1717" s="2">
        <v>24.8</v>
      </c>
      <c r="AB1717" s="2">
        <v>28.4498</v>
      </c>
      <c r="AC1717" s="2">
        <v>7.34</v>
      </c>
      <c r="AD1717" s="2">
        <v>21.9</v>
      </c>
      <c r="AE1717" s="2">
        <v>33.6</v>
      </c>
      <c r="AF1717" s="2">
        <v>39.284999999999997</v>
      </c>
      <c r="AG1717" s="2">
        <v>5.89</v>
      </c>
      <c r="AH1717" s="22">
        <v>21.3</v>
      </c>
      <c r="AI1717" s="22">
        <v>27.7</v>
      </c>
      <c r="AJ1717" s="22">
        <v>45.5871</v>
      </c>
      <c r="AK1717" s="18">
        <v>4.67</v>
      </c>
      <c r="AL1717" s="18">
        <v>17</v>
      </c>
      <c r="AM1717" s="18">
        <v>27.4</v>
      </c>
      <c r="AN1717" s="2">
        <v>40.005099999999999</v>
      </c>
      <c r="AO1717" s="2">
        <v>2.5</v>
      </c>
      <c r="AP1717" s="2">
        <v>14</v>
      </c>
      <c r="AQ1717" s="2">
        <v>17.8</v>
      </c>
      <c r="AR1717" s="2">
        <v>4.4476000000000004</v>
      </c>
      <c r="AS1717" s="2">
        <v>2.94</v>
      </c>
      <c r="AT1717" s="2">
        <v>12.6</v>
      </c>
      <c r="AU1717" s="2">
        <v>23.3</v>
      </c>
      <c r="AV1717" s="2">
        <v>10.5471</v>
      </c>
      <c r="AW1717" s="2">
        <v>6.15</v>
      </c>
      <c r="AX1717" s="2">
        <v>19.8</v>
      </c>
      <c r="AY1717" s="2">
        <v>31</v>
      </c>
      <c r="AZ1717" s="2">
        <v>28.838999999999999</v>
      </c>
      <c r="BA1717" s="2">
        <v>6.69</v>
      </c>
      <c r="BB1717" s="2">
        <v>23.6</v>
      </c>
      <c r="BC1717" s="2">
        <v>28.4</v>
      </c>
      <c r="BD1717" s="2">
        <v>41.758600000000001</v>
      </c>
      <c r="BE1717" s="4"/>
      <c r="BF1717" s="4"/>
    </row>
    <row r="1718" spans="1:58" x14ac:dyDescent="0.2">
      <c r="A1718" s="29">
        <v>1717</v>
      </c>
      <c r="B1718" s="7" t="s">
        <v>89</v>
      </c>
      <c r="C1718" s="3">
        <v>39980</v>
      </c>
      <c r="D1718" s="4" t="s">
        <v>28</v>
      </c>
      <c r="E1718" s="4" t="s">
        <v>169</v>
      </c>
      <c r="F1718" s="5" t="s">
        <v>189</v>
      </c>
      <c r="G1718" s="6">
        <v>0.84027777777777779</v>
      </c>
      <c r="H1718" s="6">
        <v>0.875</v>
      </c>
      <c r="I1718" s="85">
        <f t="shared" si="26"/>
        <v>49.999999999999986</v>
      </c>
      <c r="J1718" s="86">
        <f>I1718*Segmentos!$D$7*(AH1718%)*IF(ISNUMBER(AI1718),AI1718%,0)</f>
        <v>117759.99999999996</v>
      </c>
      <c r="K1718" s="86">
        <f>I1718*Segmentos!$D$7*(AL1718%)*IF(ISNUMBER(AM1718),AM1718%,0)</f>
        <v>203699.99999999994</v>
      </c>
      <c r="L1718" s="4"/>
      <c r="M1718" s="2">
        <v>0.83</v>
      </c>
      <c r="N1718" s="2">
        <v>2.2000000000000002</v>
      </c>
      <c r="O1718" s="2">
        <v>37.200000000000003</v>
      </c>
      <c r="P1718" s="2">
        <v>88.512799999999999</v>
      </c>
      <c r="Q1718" s="2">
        <v>0</v>
      </c>
      <c r="R1718" s="2">
        <v>0</v>
      </c>
      <c r="S1718" s="2">
        <v>2</v>
      </c>
      <c r="T1718" s="2">
        <v>1.5800000000000002E-2</v>
      </c>
      <c r="U1718" s="2">
        <v>0.56000000000000005</v>
      </c>
      <c r="V1718" s="2">
        <v>1.2</v>
      </c>
      <c r="W1718" s="2">
        <v>46</v>
      </c>
      <c r="X1718" s="2">
        <v>12.6111</v>
      </c>
      <c r="Y1718" s="2">
        <v>1.34</v>
      </c>
      <c r="Z1718" s="2">
        <v>2.4</v>
      </c>
      <c r="AA1718" s="2">
        <v>56.7</v>
      </c>
      <c r="AB1718" s="2">
        <v>42.323700000000002</v>
      </c>
      <c r="AC1718" s="2">
        <v>0.96</v>
      </c>
      <c r="AD1718" s="2">
        <v>3.8</v>
      </c>
      <c r="AE1718" s="2">
        <v>24.9</v>
      </c>
      <c r="AF1718" s="2">
        <v>33.562199999999997</v>
      </c>
      <c r="AG1718" s="2">
        <v>0.59</v>
      </c>
      <c r="AH1718" s="22">
        <v>2.2999999999999998</v>
      </c>
      <c r="AI1718" s="22">
        <v>25.6</v>
      </c>
      <c r="AJ1718" s="22">
        <v>29.950500000000002</v>
      </c>
      <c r="AK1718" s="18">
        <v>1.04</v>
      </c>
      <c r="AL1718" s="18">
        <v>2.1</v>
      </c>
      <c r="AM1718" s="18">
        <v>48.5</v>
      </c>
      <c r="AN1718" s="2">
        <v>58.5623</v>
      </c>
      <c r="AO1718" s="2">
        <v>0.42</v>
      </c>
      <c r="AP1718" s="2">
        <v>1</v>
      </c>
      <c r="AQ1718" s="2">
        <v>41</v>
      </c>
      <c r="AR1718" s="2">
        <v>4.8529999999999998</v>
      </c>
      <c r="AS1718" s="2">
        <v>0.25</v>
      </c>
      <c r="AT1718" s="2">
        <v>1</v>
      </c>
      <c r="AU1718" s="2">
        <v>24.1</v>
      </c>
      <c r="AV1718" s="2">
        <v>5.8281999999999998</v>
      </c>
      <c r="AW1718" s="2">
        <v>0.76</v>
      </c>
      <c r="AX1718" s="2">
        <v>2.6</v>
      </c>
      <c r="AY1718" s="2">
        <v>29.2</v>
      </c>
      <c r="AZ1718" s="2">
        <v>23.3582</v>
      </c>
      <c r="BA1718" s="2">
        <v>1.33</v>
      </c>
      <c r="BB1718" s="2">
        <v>3</v>
      </c>
      <c r="BC1718" s="2">
        <v>44.7</v>
      </c>
      <c r="BD1718" s="2">
        <v>54.473300000000002</v>
      </c>
      <c r="BE1718" s="4"/>
      <c r="BF1718" s="4"/>
    </row>
    <row r="1719" spans="1:58" x14ac:dyDescent="0.2">
      <c r="A1719" s="29">
        <v>1718</v>
      </c>
      <c r="B1719" s="7" t="s">
        <v>126</v>
      </c>
      <c r="C1719" s="3">
        <v>39980</v>
      </c>
      <c r="D1719" s="4" t="s">
        <v>28</v>
      </c>
      <c r="E1719" s="4" t="s">
        <v>163</v>
      </c>
      <c r="F1719" s="5" t="s">
        <v>189</v>
      </c>
      <c r="G1719" s="6">
        <v>0.875</v>
      </c>
      <c r="H1719" s="6">
        <v>0.91041666666666676</v>
      </c>
      <c r="I1719" s="85">
        <f t="shared" si="26"/>
        <v>51.000000000000142</v>
      </c>
      <c r="J1719" s="86">
        <f>I1719*Segmentos!$D$7*(AH1719%)*IF(ISNUMBER(AI1719),AI1719%,0)</f>
        <v>62342.400000000169</v>
      </c>
      <c r="K1719" s="86">
        <f>I1719*Segmentos!$D$7*(AL1719%)*IF(ISNUMBER(AM1719),AM1719%,0)</f>
        <v>267729.60000000079</v>
      </c>
      <c r="L1719" s="4"/>
      <c r="M1719" s="2">
        <v>0.83</v>
      </c>
      <c r="N1719" s="2">
        <v>2.5</v>
      </c>
      <c r="O1719" s="2">
        <v>32.700000000000003</v>
      </c>
      <c r="P1719" s="2">
        <v>81.125299999999996</v>
      </c>
      <c r="Q1719" s="2">
        <v>0.01</v>
      </c>
      <c r="R1719" s="2">
        <v>0.1</v>
      </c>
      <c r="S1719" s="2">
        <v>16.7</v>
      </c>
      <c r="T1719" s="2">
        <v>0.2404</v>
      </c>
      <c r="U1719" s="2">
        <v>0.16</v>
      </c>
      <c r="V1719" s="2">
        <v>1.7</v>
      </c>
      <c r="W1719" s="2">
        <v>9.1</v>
      </c>
      <c r="X1719" s="2">
        <v>3.2292000000000001</v>
      </c>
      <c r="Y1719" s="2">
        <v>1.07</v>
      </c>
      <c r="Z1719" s="2">
        <v>4.3</v>
      </c>
      <c r="AA1719" s="2">
        <v>25</v>
      </c>
      <c r="AB1719" s="2">
        <v>30.953399999999998</v>
      </c>
      <c r="AC1719" s="2">
        <v>1.45</v>
      </c>
      <c r="AD1719" s="2">
        <v>2.7</v>
      </c>
      <c r="AE1719" s="2">
        <v>53.8</v>
      </c>
      <c r="AF1719" s="2">
        <v>46.702300000000001</v>
      </c>
      <c r="AG1719" s="2">
        <v>0.31</v>
      </c>
      <c r="AH1719" s="22">
        <v>1.6</v>
      </c>
      <c r="AI1719" s="22">
        <v>19.100000000000001</v>
      </c>
      <c r="AJ1719" s="22">
        <v>14.2399</v>
      </c>
      <c r="AK1719" s="18">
        <v>1.3</v>
      </c>
      <c r="AL1719" s="18">
        <v>3.4</v>
      </c>
      <c r="AM1719" s="18">
        <v>38.6</v>
      </c>
      <c r="AN1719" s="2">
        <v>66.885400000000004</v>
      </c>
      <c r="AO1719" s="2">
        <v>0.37</v>
      </c>
      <c r="AP1719" s="2">
        <v>2.1</v>
      </c>
      <c r="AQ1719" s="2">
        <v>17.100000000000001</v>
      </c>
      <c r="AR1719" s="2">
        <v>3.9091</v>
      </c>
      <c r="AS1719" s="2">
        <v>0.57999999999999996</v>
      </c>
      <c r="AT1719" s="2">
        <v>1.7</v>
      </c>
      <c r="AU1719" s="2">
        <v>35.1</v>
      </c>
      <c r="AV1719" s="2">
        <v>12.525</v>
      </c>
      <c r="AW1719" s="2">
        <v>0.93</v>
      </c>
      <c r="AX1719" s="2">
        <v>2.5</v>
      </c>
      <c r="AY1719" s="2">
        <v>36.9</v>
      </c>
      <c r="AZ1719" s="2">
        <v>26.0364</v>
      </c>
      <c r="BA1719" s="2">
        <v>1.03</v>
      </c>
      <c r="BB1719" s="2">
        <v>3.2</v>
      </c>
      <c r="BC1719" s="2">
        <v>32.6</v>
      </c>
      <c r="BD1719" s="2">
        <v>38.654699999999998</v>
      </c>
      <c r="BE1719" s="4"/>
      <c r="BF1719" s="4"/>
    </row>
    <row r="1720" spans="1:58" x14ac:dyDescent="0.2">
      <c r="A1720" s="29">
        <v>1719</v>
      </c>
      <c r="B1720" s="7" t="s">
        <v>83</v>
      </c>
      <c r="C1720" s="3">
        <v>39980</v>
      </c>
      <c r="D1720" s="4" t="s">
        <v>21</v>
      </c>
      <c r="E1720" s="4" t="s">
        <v>170</v>
      </c>
      <c r="F1720" s="5" t="s">
        <v>189</v>
      </c>
      <c r="G1720" s="6">
        <v>0.87430555555555556</v>
      </c>
      <c r="H1720" s="6">
        <v>0.88888888888888884</v>
      </c>
      <c r="I1720" s="85">
        <f t="shared" si="26"/>
        <v>20.999999999999925</v>
      </c>
      <c r="J1720" s="86">
        <f>I1720*Segmentos!$D$7*(AH1720%)*IF(ISNUMBER(AI1720),AI1720%,0)</f>
        <v>80908.799999999712</v>
      </c>
      <c r="K1720" s="86">
        <f>I1720*Segmentos!$D$7*(AL1720%)*IF(ISNUMBER(AM1720),AM1720%,0)</f>
        <v>79732.799999999726</v>
      </c>
      <c r="L1720" s="4"/>
      <c r="M1720" s="2">
        <v>0.94</v>
      </c>
      <c r="N1720" s="2">
        <v>1.8</v>
      </c>
      <c r="O1720" s="2">
        <v>51.3</v>
      </c>
      <c r="P1720" s="2">
        <v>65.3566</v>
      </c>
      <c r="Q1720" s="2">
        <v>0</v>
      </c>
      <c r="R1720" s="2">
        <v>0</v>
      </c>
      <c r="S1720" s="8" t="s">
        <v>577</v>
      </c>
      <c r="T1720" s="2">
        <v>0</v>
      </c>
      <c r="U1720" s="2">
        <v>0.5</v>
      </c>
      <c r="V1720" s="2">
        <v>1.6</v>
      </c>
      <c r="W1720" s="2">
        <v>30.7</v>
      </c>
      <c r="X1720" s="2">
        <v>7.2347999999999999</v>
      </c>
      <c r="Y1720" s="2">
        <v>0.83</v>
      </c>
      <c r="Z1720" s="2">
        <v>1.3</v>
      </c>
      <c r="AA1720" s="2">
        <v>65.099999999999994</v>
      </c>
      <c r="AB1720" s="2">
        <v>17.119399999999999</v>
      </c>
      <c r="AC1720" s="2">
        <v>1.79</v>
      </c>
      <c r="AD1720" s="2">
        <v>3.4</v>
      </c>
      <c r="AE1720" s="2">
        <v>52.9</v>
      </c>
      <c r="AF1720" s="2">
        <v>41.002400000000002</v>
      </c>
      <c r="AG1720" s="2">
        <v>0.95</v>
      </c>
      <c r="AH1720" s="22">
        <v>1.6</v>
      </c>
      <c r="AI1720" s="22">
        <v>60.2</v>
      </c>
      <c r="AJ1720" s="22">
        <v>31.442599999999999</v>
      </c>
      <c r="AK1720" s="18">
        <v>0.93</v>
      </c>
      <c r="AL1720" s="18">
        <v>2.1</v>
      </c>
      <c r="AM1720" s="18">
        <v>45.2</v>
      </c>
      <c r="AN1720" s="2">
        <v>33.913899999999998</v>
      </c>
      <c r="AO1720" s="2">
        <v>0.27</v>
      </c>
      <c r="AP1720" s="2">
        <v>1.5</v>
      </c>
      <c r="AQ1720" s="2">
        <v>17.8</v>
      </c>
      <c r="AR1720" s="2">
        <v>2.0474999999999999</v>
      </c>
      <c r="AS1720" s="2">
        <v>0.6</v>
      </c>
      <c r="AT1720" s="2">
        <v>1.5</v>
      </c>
      <c r="AU1720" s="2">
        <v>39.299999999999997</v>
      </c>
      <c r="AV1720" s="2">
        <v>9.2261000000000006</v>
      </c>
      <c r="AW1720" s="2">
        <v>0.15</v>
      </c>
      <c r="AX1720" s="2">
        <v>0.8</v>
      </c>
      <c r="AY1720" s="2">
        <v>18.100000000000001</v>
      </c>
      <c r="AZ1720" s="2">
        <v>3.0038999999999998</v>
      </c>
      <c r="BA1720" s="2">
        <v>1.91</v>
      </c>
      <c r="BB1720" s="2">
        <v>2.8</v>
      </c>
      <c r="BC1720" s="2">
        <v>67.3</v>
      </c>
      <c r="BD1720" s="2">
        <v>51.079000000000001</v>
      </c>
      <c r="BE1720" s="4"/>
      <c r="BF1720" s="4"/>
    </row>
    <row r="1721" spans="1:58" x14ac:dyDescent="0.2">
      <c r="A1721" s="29">
        <v>1720</v>
      </c>
      <c r="B1721" s="7" t="s">
        <v>127</v>
      </c>
      <c r="C1721" s="3">
        <v>39980</v>
      </c>
      <c r="D1721" s="4" t="s">
        <v>3</v>
      </c>
      <c r="E1721" s="4" t="s">
        <v>167</v>
      </c>
      <c r="F1721" s="5" t="s">
        <v>189</v>
      </c>
      <c r="G1721" s="6">
        <v>0.91805555555555562</v>
      </c>
      <c r="H1721" s="6">
        <v>7.6388888888888886E-3</v>
      </c>
      <c r="I1721" s="85">
        <f t="shared" si="26"/>
        <v>128.99999999999991</v>
      </c>
      <c r="J1721" s="86">
        <f>I1721*Segmentos!$D$7*(AH1721%)*IF(ISNUMBER(AI1721),AI1721%,0)</f>
        <v>2698163.9999999981</v>
      </c>
      <c r="K1721" s="86">
        <f>I1721*Segmentos!$D$7*(AL1721%)*IF(ISNUMBER(AM1721),AM1721%,0)</f>
        <v>2661734.3999999985</v>
      </c>
      <c r="L1721" s="4"/>
      <c r="M1721" s="2">
        <v>5.21</v>
      </c>
      <c r="N1721" s="2">
        <v>24.9</v>
      </c>
      <c r="O1721" s="2">
        <v>20.9</v>
      </c>
      <c r="P1721" s="2">
        <v>84.312899999999999</v>
      </c>
      <c r="Q1721" s="2">
        <v>3.41</v>
      </c>
      <c r="R1721" s="2">
        <v>16.2</v>
      </c>
      <c r="S1721" s="2">
        <v>21.1</v>
      </c>
      <c r="T1721" s="2">
        <v>9.2064000000000004</v>
      </c>
      <c r="U1721" s="2">
        <v>7.59</v>
      </c>
      <c r="V1721" s="2">
        <v>27.1</v>
      </c>
      <c r="W1721" s="2">
        <v>28</v>
      </c>
      <c r="X1721" s="2">
        <v>25.758400000000002</v>
      </c>
      <c r="Y1721" s="2">
        <v>4.71</v>
      </c>
      <c r="Z1721" s="2">
        <v>28.1</v>
      </c>
      <c r="AA1721" s="2">
        <v>16.8</v>
      </c>
      <c r="AB1721" s="2">
        <v>22.5258</v>
      </c>
      <c r="AC1721" s="2">
        <v>5.04</v>
      </c>
      <c r="AD1721" s="2">
        <v>25.1</v>
      </c>
      <c r="AE1721" s="2">
        <v>20.100000000000001</v>
      </c>
      <c r="AF1721" s="2">
        <v>26.822299999999998</v>
      </c>
      <c r="AG1721" s="2">
        <v>5.25</v>
      </c>
      <c r="AH1721" s="22">
        <v>24.9</v>
      </c>
      <c r="AI1721" s="22">
        <v>21</v>
      </c>
      <c r="AJ1721" s="22">
        <v>40.318100000000001</v>
      </c>
      <c r="AK1721" s="18">
        <v>5.17</v>
      </c>
      <c r="AL1721" s="18">
        <v>24.8</v>
      </c>
      <c r="AM1721" s="18">
        <v>20.8</v>
      </c>
      <c r="AN1721" s="2">
        <v>43.994799999999998</v>
      </c>
      <c r="AO1721" s="2">
        <v>2.1</v>
      </c>
      <c r="AP1721" s="2">
        <v>16.600000000000001</v>
      </c>
      <c r="AQ1721" s="2">
        <v>12.6</v>
      </c>
      <c r="AR1721" s="2">
        <v>3.7101000000000002</v>
      </c>
      <c r="AS1721" s="2">
        <v>2.3199999999999998</v>
      </c>
      <c r="AT1721" s="2">
        <v>17.600000000000001</v>
      </c>
      <c r="AU1721" s="2">
        <v>13.2</v>
      </c>
      <c r="AV1721" s="2">
        <v>8.2667999999999999</v>
      </c>
      <c r="AW1721" s="2">
        <v>6.97</v>
      </c>
      <c r="AX1721" s="2">
        <v>29.2</v>
      </c>
      <c r="AY1721" s="2">
        <v>23.9</v>
      </c>
      <c r="AZ1721" s="2">
        <v>32.474899999999998</v>
      </c>
      <c r="BA1721" s="2">
        <v>6.43</v>
      </c>
      <c r="BB1721" s="2">
        <v>28.2</v>
      </c>
      <c r="BC1721" s="2">
        <v>22.8</v>
      </c>
      <c r="BD1721" s="2">
        <v>39.8611</v>
      </c>
      <c r="BE1721" s="4"/>
      <c r="BF1721" s="4"/>
    </row>
    <row r="1722" spans="1:58" x14ac:dyDescent="0.2">
      <c r="A1722" s="29">
        <v>1721</v>
      </c>
      <c r="B1722" s="7" t="s">
        <v>23</v>
      </c>
      <c r="C1722" s="3">
        <v>39980</v>
      </c>
      <c r="D1722" s="4" t="s">
        <v>21</v>
      </c>
      <c r="E1722" s="4" t="s">
        <v>170</v>
      </c>
      <c r="F1722" s="5" t="s">
        <v>189</v>
      </c>
      <c r="G1722" s="6">
        <v>0.90972222222222221</v>
      </c>
      <c r="H1722" s="6">
        <v>0.91666666666666663</v>
      </c>
      <c r="I1722" s="85">
        <f t="shared" si="26"/>
        <v>9.9999999999999645</v>
      </c>
      <c r="J1722" s="86">
        <f>I1722*Segmentos!$D$7*(AH1722%)*IF(ISNUMBER(AI1722),AI1722%,0)</f>
        <v>14299.999999999947</v>
      </c>
      <c r="K1722" s="86">
        <f>I1722*Segmentos!$D$7*(AL1722%)*IF(ISNUMBER(AM1722),AM1722%,0)</f>
        <v>30051.999999999894</v>
      </c>
      <c r="L1722" s="4"/>
      <c r="M1722" s="2">
        <v>0.57999999999999996</v>
      </c>
      <c r="N1722" s="2">
        <v>0.8</v>
      </c>
      <c r="O1722" s="2">
        <v>69.3</v>
      </c>
      <c r="P1722" s="2">
        <v>53.355499999999999</v>
      </c>
      <c r="Q1722" s="2">
        <v>0</v>
      </c>
      <c r="R1722" s="2">
        <v>0</v>
      </c>
      <c r="S1722" s="8" t="s">
        <v>577</v>
      </c>
      <c r="T1722" s="2">
        <v>0</v>
      </c>
      <c r="U1722" s="2">
        <v>0.52</v>
      </c>
      <c r="V1722" s="2">
        <v>1.2</v>
      </c>
      <c r="W1722" s="2">
        <v>44.4</v>
      </c>
      <c r="X1722" s="2">
        <v>10.0105</v>
      </c>
      <c r="Y1722" s="2">
        <v>1.49</v>
      </c>
      <c r="Z1722" s="2">
        <v>1.9</v>
      </c>
      <c r="AA1722" s="2">
        <v>79.7</v>
      </c>
      <c r="AB1722" s="2">
        <v>40.126399999999997</v>
      </c>
      <c r="AC1722" s="2">
        <v>0.11</v>
      </c>
      <c r="AD1722" s="2">
        <v>0.1</v>
      </c>
      <c r="AE1722" s="2">
        <v>77.8</v>
      </c>
      <c r="AF1722" s="2">
        <v>3.2185999999999999</v>
      </c>
      <c r="AG1722" s="2">
        <v>0.38</v>
      </c>
      <c r="AH1722" s="22">
        <v>0.5</v>
      </c>
      <c r="AI1722" s="22">
        <v>71.5</v>
      </c>
      <c r="AJ1722" s="22">
        <v>16.337399999999999</v>
      </c>
      <c r="AK1722" s="18">
        <v>0.77</v>
      </c>
      <c r="AL1722" s="18">
        <v>1.1000000000000001</v>
      </c>
      <c r="AM1722" s="18">
        <v>68.3</v>
      </c>
      <c r="AN1722" s="2">
        <v>37.018099999999997</v>
      </c>
      <c r="AO1722" s="2">
        <v>0.11</v>
      </c>
      <c r="AP1722" s="2">
        <v>0.1</v>
      </c>
      <c r="AQ1722" s="2">
        <v>100</v>
      </c>
      <c r="AR1722" s="2">
        <v>1.0745</v>
      </c>
      <c r="AS1722" s="2">
        <v>0</v>
      </c>
      <c r="AT1722" s="2">
        <v>0</v>
      </c>
      <c r="AU1722" s="8" t="s">
        <v>577</v>
      </c>
      <c r="AV1722" s="2">
        <v>0</v>
      </c>
      <c r="AW1722" s="2">
        <v>0.53</v>
      </c>
      <c r="AX1722" s="2">
        <v>0.5</v>
      </c>
      <c r="AY1722" s="2">
        <v>100</v>
      </c>
      <c r="AZ1722" s="2">
        <v>13.8233</v>
      </c>
      <c r="BA1722" s="2">
        <v>1.1000000000000001</v>
      </c>
      <c r="BB1722" s="2">
        <v>1.8</v>
      </c>
      <c r="BC1722" s="2">
        <v>61.9</v>
      </c>
      <c r="BD1722" s="2">
        <v>38.457700000000003</v>
      </c>
      <c r="BE1722" s="4"/>
      <c r="BF1722" s="4"/>
    </row>
    <row r="1723" spans="1:58" x14ac:dyDescent="0.2">
      <c r="A1723" s="29">
        <v>1722</v>
      </c>
      <c r="B1723" s="7" t="s">
        <v>25</v>
      </c>
      <c r="C1723" s="3">
        <v>39980</v>
      </c>
      <c r="D1723" s="4" t="s">
        <v>21</v>
      </c>
      <c r="E1723" s="4" t="s">
        <v>171</v>
      </c>
      <c r="F1723" s="5" t="s">
        <v>189</v>
      </c>
      <c r="G1723" s="6">
        <v>0.8965277777777777</v>
      </c>
      <c r="H1723" s="6">
        <v>0.89861111111111114</v>
      </c>
      <c r="I1723" s="85">
        <f t="shared" si="26"/>
        <v>3.0000000000001492</v>
      </c>
      <c r="J1723" s="86">
        <f>I1723*Segmentos!$D$7*(AH1723%)*IF(ISNUMBER(AI1723),AI1723%,0)</f>
        <v>9600.0000000004766</v>
      </c>
      <c r="K1723" s="86">
        <f>I1723*Segmentos!$D$7*(AL1723%)*IF(ISNUMBER(AM1723),AM1723%,0)</f>
        <v>10659.600000000532</v>
      </c>
      <c r="L1723" s="4"/>
      <c r="M1723" s="2">
        <v>0.85</v>
      </c>
      <c r="N1723" s="2">
        <v>0.9</v>
      </c>
      <c r="O1723" s="2">
        <v>99.3</v>
      </c>
      <c r="P1723" s="2">
        <v>65.106499999999997</v>
      </c>
      <c r="Q1723" s="2">
        <v>0</v>
      </c>
      <c r="R1723" s="2">
        <v>0</v>
      </c>
      <c r="S1723" s="8" t="s">
        <v>577</v>
      </c>
      <c r="T1723" s="2">
        <v>0</v>
      </c>
      <c r="U1723" s="2">
        <v>0.47</v>
      </c>
      <c r="V1723" s="2">
        <v>0.5</v>
      </c>
      <c r="W1723" s="2">
        <v>100</v>
      </c>
      <c r="X1723" s="2">
        <v>7.4782999999999999</v>
      </c>
      <c r="Y1723" s="2">
        <v>1.1000000000000001</v>
      </c>
      <c r="Z1723" s="2">
        <v>1.1000000000000001</v>
      </c>
      <c r="AA1723" s="2">
        <v>98.1</v>
      </c>
      <c r="AB1723" s="2">
        <v>24.791399999999999</v>
      </c>
      <c r="AC1723" s="2">
        <v>1.3</v>
      </c>
      <c r="AD1723" s="2">
        <v>1.3</v>
      </c>
      <c r="AE1723" s="2">
        <v>100</v>
      </c>
      <c r="AF1723" s="2">
        <v>32.836799999999997</v>
      </c>
      <c r="AG1723" s="2">
        <v>0.78</v>
      </c>
      <c r="AH1723" s="22">
        <v>0.8</v>
      </c>
      <c r="AI1723" s="22">
        <v>100</v>
      </c>
      <c r="AJ1723" s="22">
        <v>28.529299999999999</v>
      </c>
      <c r="AK1723" s="18">
        <v>0.91</v>
      </c>
      <c r="AL1723" s="18">
        <v>0.9</v>
      </c>
      <c r="AM1723" s="18">
        <v>98.7</v>
      </c>
      <c r="AN1723" s="2">
        <v>36.577199999999998</v>
      </c>
      <c r="AO1723" s="2">
        <v>0.27</v>
      </c>
      <c r="AP1723" s="2">
        <v>0.3</v>
      </c>
      <c r="AQ1723" s="2">
        <v>100</v>
      </c>
      <c r="AR1723" s="2">
        <v>2.2616999999999998</v>
      </c>
      <c r="AS1723" s="2">
        <v>0.41</v>
      </c>
      <c r="AT1723" s="2">
        <v>0.4</v>
      </c>
      <c r="AU1723" s="2">
        <v>93.6</v>
      </c>
      <c r="AV1723" s="2">
        <v>6.9458000000000002</v>
      </c>
      <c r="AW1723" s="2">
        <v>0.36</v>
      </c>
      <c r="AX1723" s="2">
        <v>0.4</v>
      </c>
      <c r="AY1723" s="2">
        <v>100</v>
      </c>
      <c r="AZ1723" s="2">
        <v>8.0042000000000009</v>
      </c>
      <c r="BA1723" s="2">
        <v>1.63</v>
      </c>
      <c r="BB1723" s="2">
        <v>1.6</v>
      </c>
      <c r="BC1723" s="2">
        <v>100</v>
      </c>
      <c r="BD1723" s="2">
        <v>47.894799999999996</v>
      </c>
      <c r="BE1723" s="4"/>
      <c r="BF1723" s="4"/>
    </row>
    <row r="1724" spans="1:58" x14ac:dyDescent="0.2">
      <c r="A1724" s="29">
        <v>1723</v>
      </c>
      <c r="B1724" s="7" t="s">
        <v>32</v>
      </c>
      <c r="C1724" s="3">
        <v>39980</v>
      </c>
      <c r="D1724" s="4" t="s">
        <v>28</v>
      </c>
      <c r="E1724" s="4" t="s">
        <v>164</v>
      </c>
      <c r="F1724" s="5" t="s">
        <v>189</v>
      </c>
      <c r="G1724" s="6">
        <v>0.91388888888888886</v>
      </c>
      <c r="H1724" s="6">
        <v>0.9159722222222223</v>
      </c>
      <c r="I1724" s="85">
        <f t="shared" si="26"/>
        <v>3.0000000000001492</v>
      </c>
      <c r="J1724" s="86">
        <f>I1724*Segmentos!$D$7*(AH1724%)*IF(ISNUMBER(AI1724),AI1724%,0)</f>
        <v>6199.2000000003072</v>
      </c>
      <c r="K1724" s="86">
        <f>I1724*Segmentos!$D$7*(AL1724%)*IF(ISNUMBER(AM1724),AM1724%,0)</f>
        <v>7152.0000000003547</v>
      </c>
      <c r="L1724" s="4"/>
      <c r="M1724" s="2">
        <v>0.56000000000000005</v>
      </c>
      <c r="N1724" s="2">
        <v>0.8</v>
      </c>
      <c r="O1724" s="2">
        <v>74.2</v>
      </c>
      <c r="P1724" s="2">
        <v>85.988900000000001</v>
      </c>
      <c r="Q1724" s="2">
        <v>0</v>
      </c>
      <c r="R1724" s="2">
        <v>0</v>
      </c>
      <c r="S1724" s="8" t="s">
        <v>577</v>
      </c>
      <c r="T1724" s="2">
        <v>0</v>
      </c>
      <c r="U1724" s="2">
        <v>0.48</v>
      </c>
      <c r="V1724" s="2">
        <v>0.5</v>
      </c>
      <c r="W1724" s="2">
        <v>100</v>
      </c>
      <c r="X1724" s="2">
        <v>15.2064</v>
      </c>
      <c r="Y1724" s="2">
        <v>0.62</v>
      </c>
      <c r="Z1724" s="2">
        <v>0.9</v>
      </c>
      <c r="AA1724" s="2">
        <v>72.599999999999994</v>
      </c>
      <c r="AB1724" s="2">
        <v>27.7865</v>
      </c>
      <c r="AC1724" s="2">
        <v>0.86</v>
      </c>
      <c r="AD1724" s="2">
        <v>1.2</v>
      </c>
      <c r="AE1724" s="2">
        <v>68.900000000000006</v>
      </c>
      <c r="AF1724" s="2">
        <v>42.995899999999999</v>
      </c>
      <c r="AG1724" s="2">
        <v>0.54</v>
      </c>
      <c r="AH1724" s="22">
        <v>0.7</v>
      </c>
      <c r="AI1724" s="22">
        <v>73.8</v>
      </c>
      <c r="AJ1724" s="22">
        <v>39.182899999999997</v>
      </c>
      <c r="AK1724" s="18">
        <v>0.59</v>
      </c>
      <c r="AL1724" s="18">
        <v>0.8</v>
      </c>
      <c r="AM1724" s="18">
        <v>74.5</v>
      </c>
      <c r="AN1724" s="2">
        <v>46.805999999999997</v>
      </c>
      <c r="AO1724" s="2">
        <v>0.27</v>
      </c>
      <c r="AP1724" s="2">
        <v>0.3</v>
      </c>
      <c r="AQ1724" s="2">
        <v>100</v>
      </c>
      <c r="AR1724" s="2">
        <v>4.4641999999999999</v>
      </c>
      <c r="AS1724" s="2">
        <v>1.26</v>
      </c>
      <c r="AT1724" s="2">
        <v>1.6</v>
      </c>
      <c r="AU1724" s="2">
        <v>77.400000000000006</v>
      </c>
      <c r="AV1724" s="2">
        <v>42.265799999999999</v>
      </c>
      <c r="AW1724" s="2">
        <v>0.15</v>
      </c>
      <c r="AX1724" s="2">
        <v>0.1</v>
      </c>
      <c r="AY1724" s="2">
        <v>100</v>
      </c>
      <c r="AZ1724" s="2">
        <v>6.3730000000000002</v>
      </c>
      <c r="BA1724" s="2">
        <v>0.56000000000000005</v>
      </c>
      <c r="BB1724" s="2">
        <v>0.9</v>
      </c>
      <c r="BC1724" s="2">
        <v>65.2</v>
      </c>
      <c r="BD1724" s="2">
        <v>32.885800000000003</v>
      </c>
      <c r="BE1724" s="4"/>
      <c r="BF1724" s="4"/>
    </row>
    <row r="1725" spans="1:58" x14ac:dyDescent="0.2">
      <c r="A1725" s="29">
        <v>1724</v>
      </c>
      <c r="B1725" s="7" t="s">
        <v>19</v>
      </c>
      <c r="C1725" s="3">
        <v>39980</v>
      </c>
      <c r="D1725" s="4" t="s">
        <v>17</v>
      </c>
      <c r="E1725" s="4" t="s">
        <v>166</v>
      </c>
      <c r="F1725" s="5" t="s">
        <v>189</v>
      </c>
      <c r="G1725" s="6">
        <v>0.91527777777777775</v>
      </c>
      <c r="H1725" s="6">
        <v>0.91666666666666663</v>
      </c>
      <c r="I1725" s="85">
        <f t="shared" si="26"/>
        <v>1.9999999999999929</v>
      </c>
      <c r="J1725" s="86">
        <f>I1725*Segmentos!$D$7*(AH1725%)*IF(ISNUMBER(AI1725),AI1725%,0)</f>
        <v>5375.9999999999818</v>
      </c>
      <c r="K1725" s="86">
        <f>I1725*Segmentos!$D$7*(AL1725%)*IF(ISNUMBER(AM1725),AM1725%,0)</f>
        <v>4115.1999999999862</v>
      </c>
      <c r="L1725" s="4"/>
      <c r="M1725" s="2">
        <v>0.6</v>
      </c>
      <c r="N1725" s="2">
        <v>0.9</v>
      </c>
      <c r="O1725" s="2">
        <v>65.8</v>
      </c>
      <c r="P1725" s="2">
        <v>93.376099999999994</v>
      </c>
      <c r="Q1725" s="2">
        <v>0</v>
      </c>
      <c r="R1725" s="2">
        <v>0</v>
      </c>
      <c r="S1725" s="8" t="s">
        <v>577</v>
      </c>
      <c r="T1725" s="2">
        <v>0</v>
      </c>
      <c r="U1725" s="2">
        <v>0</v>
      </c>
      <c r="V1725" s="2">
        <v>0</v>
      </c>
      <c r="W1725" s="8" t="s">
        <v>577</v>
      </c>
      <c r="X1725" s="2">
        <v>0</v>
      </c>
      <c r="Y1725" s="2">
        <v>1.1399999999999999</v>
      </c>
      <c r="Z1725" s="2">
        <v>1.3</v>
      </c>
      <c r="AA1725" s="2">
        <v>86.7</v>
      </c>
      <c r="AB1725" s="2">
        <v>52.906700000000001</v>
      </c>
      <c r="AC1725" s="2">
        <v>0.79</v>
      </c>
      <c r="AD1725" s="2">
        <v>1.6</v>
      </c>
      <c r="AE1725" s="2">
        <v>50</v>
      </c>
      <c r="AF1725" s="2">
        <v>40.4694</v>
      </c>
      <c r="AG1725" s="2">
        <v>0.66</v>
      </c>
      <c r="AH1725" s="22">
        <v>1</v>
      </c>
      <c r="AI1725" s="22">
        <v>67.2</v>
      </c>
      <c r="AJ1725" s="22">
        <v>49.159700000000001</v>
      </c>
      <c r="AK1725" s="18">
        <v>0.54</v>
      </c>
      <c r="AL1725" s="18">
        <v>0.8</v>
      </c>
      <c r="AM1725" s="18">
        <v>64.3</v>
      </c>
      <c r="AN1725" s="2">
        <v>44.2164</v>
      </c>
      <c r="AO1725" s="2">
        <v>0</v>
      </c>
      <c r="AP1725" s="2">
        <v>0</v>
      </c>
      <c r="AQ1725" s="8" t="s">
        <v>577</v>
      </c>
      <c r="AR1725" s="2">
        <v>0</v>
      </c>
      <c r="AS1725" s="2">
        <v>0.11</v>
      </c>
      <c r="AT1725" s="2">
        <v>0.2</v>
      </c>
      <c r="AU1725" s="2">
        <v>50</v>
      </c>
      <c r="AV1725" s="2">
        <v>3.9611000000000001</v>
      </c>
      <c r="AW1725" s="2">
        <v>0.79</v>
      </c>
      <c r="AX1725" s="2">
        <v>1.2</v>
      </c>
      <c r="AY1725" s="2">
        <v>65.900000000000006</v>
      </c>
      <c r="AZ1725" s="2">
        <v>35.660299999999999</v>
      </c>
      <c r="BA1725" s="2">
        <v>0.9</v>
      </c>
      <c r="BB1725" s="2">
        <v>1.3</v>
      </c>
      <c r="BC1725" s="2">
        <v>67.3</v>
      </c>
      <c r="BD1725" s="2">
        <v>53.7547</v>
      </c>
      <c r="BE1725" s="4"/>
      <c r="BF1725" s="4"/>
    </row>
    <row r="1726" spans="1:58" x14ac:dyDescent="0.2">
      <c r="A1726" s="29">
        <v>1725</v>
      </c>
      <c r="B1726" s="7" t="s">
        <v>2</v>
      </c>
      <c r="C1726" s="3">
        <v>39980</v>
      </c>
      <c r="D1726" s="4" t="s">
        <v>0</v>
      </c>
      <c r="E1726" s="4" t="s">
        <v>164</v>
      </c>
      <c r="F1726" s="5" t="s">
        <v>189</v>
      </c>
      <c r="G1726" s="6">
        <v>0.8833333333333333</v>
      </c>
      <c r="H1726" s="6">
        <v>0.93333333333333324</v>
      </c>
      <c r="I1726" s="85">
        <f t="shared" si="26"/>
        <v>71.999999999999901</v>
      </c>
      <c r="J1726" s="86">
        <f>I1726*Segmentos!$D$7*(AH1726%)*IF(ISNUMBER(AI1726),AI1726%,0)</f>
        <v>1518220.7999999982</v>
      </c>
      <c r="K1726" s="86">
        <f>I1726*Segmentos!$D$7*(AL1726%)*IF(ISNUMBER(AM1726),AM1726%,0)</f>
        <v>1703807.9999999974</v>
      </c>
      <c r="L1726" s="4"/>
      <c r="M1726" s="2">
        <v>5.61</v>
      </c>
      <c r="N1726" s="2">
        <v>19.8</v>
      </c>
      <c r="O1726" s="2">
        <v>28.3</v>
      </c>
      <c r="P1726" s="2">
        <v>86.641000000000005</v>
      </c>
      <c r="Q1726" s="2">
        <v>3.37</v>
      </c>
      <c r="R1726" s="2">
        <v>12.7</v>
      </c>
      <c r="S1726" s="2">
        <v>26.6</v>
      </c>
      <c r="T1726" s="2">
        <v>8.6973000000000003</v>
      </c>
      <c r="U1726" s="2">
        <v>5.65</v>
      </c>
      <c r="V1726" s="2">
        <v>19.600000000000001</v>
      </c>
      <c r="W1726" s="2">
        <v>28.8</v>
      </c>
      <c r="X1726" s="2">
        <v>18.2879</v>
      </c>
      <c r="Y1726" s="2">
        <v>5.12</v>
      </c>
      <c r="Z1726" s="2">
        <v>20.3</v>
      </c>
      <c r="AA1726" s="2">
        <v>25.2</v>
      </c>
      <c r="AB1726" s="2">
        <v>23.3324</v>
      </c>
      <c r="AC1726" s="2">
        <v>7.16</v>
      </c>
      <c r="AD1726" s="2">
        <v>23</v>
      </c>
      <c r="AE1726" s="2">
        <v>31.1</v>
      </c>
      <c r="AF1726" s="2">
        <v>36.323300000000003</v>
      </c>
      <c r="AG1726" s="2">
        <v>5.27</v>
      </c>
      <c r="AH1726" s="22">
        <v>19.100000000000001</v>
      </c>
      <c r="AI1726" s="22">
        <v>27.6</v>
      </c>
      <c r="AJ1726" s="22">
        <v>38.608800000000002</v>
      </c>
      <c r="AK1726" s="18">
        <v>5.92</v>
      </c>
      <c r="AL1726" s="18">
        <v>20.399999999999999</v>
      </c>
      <c r="AM1726" s="18">
        <v>29</v>
      </c>
      <c r="AN1726" s="2">
        <v>48.032200000000003</v>
      </c>
      <c r="AO1726" s="2">
        <v>4.68</v>
      </c>
      <c r="AP1726" s="2">
        <v>17.2</v>
      </c>
      <c r="AQ1726" s="2">
        <v>27.2</v>
      </c>
      <c r="AR1726" s="2">
        <v>7.9038000000000004</v>
      </c>
      <c r="AS1726" s="2">
        <v>5.55</v>
      </c>
      <c r="AT1726" s="2">
        <v>19.600000000000001</v>
      </c>
      <c r="AU1726" s="2">
        <v>28.3</v>
      </c>
      <c r="AV1726" s="2">
        <v>18.8933</v>
      </c>
      <c r="AW1726" s="2">
        <v>5.55</v>
      </c>
      <c r="AX1726" s="2">
        <v>21.9</v>
      </c>
      <c r="AY1726" s="2">
        <v>25.4</v>
      </c>
      <c r="AZ1726" s="2">
        <v>24.633900000000001</v>
      </c>
      <c r="BA1726" s="2">
        <v>5.95</v>
      </c>
      <c r="BB1726" s="2">
        <v>19.100000000000001</v>
      </c>
      <c r="BC1726" s="2">
        <v>31.2</v>
      </c>
      <c r="BD1726" s="2">
        <v>35.210099999999997</v>
      </c>
      <c r="BE1726" s="4"/>
      <c r="BF1726" s="4"/>
    </row>
    <row r="1727" spans="1:58" x14ac:dyDescent="0.2">
      <c r="A1727" s="29">
        <v>1726</v>
      </c>
      <c r="B1727" s="7" t="s">
        <v>16</v>
      </c>
      <c r="C1727" s="3">
        <v>39980</v>
      </c>
      <c r="D1727" s="4" t="s">
        <v>13</v>
      </c>
      <c r="E1727" s="4" t="s">
        <v>166</v>
      </c>
      <c r="F1727" s="5" t="s">
        <v>189</v>
      </c>
      <c r="G1727" s="6">
        <v>0.9145833333333333</v>
      </c>
      <c r="H1727" s="6">
        <v>0.91805555555555562</v>
      </c>
      <c r="I1727" s="85">
        <f t="shared" si="26"/>
        <v>5.0000000000001421</v>
      </c>
      <c r="J1727" s="86">
        <f>I1727*Segmentos!$D$7*(AH1727%)*IF(ISNUMBER(AI1727),AI1727%,0)</f>
        <v>166122.00000000474</v>
      </c>
      <c r="K1727" s="86">
        <f>I1727*Segmentos!$D$7*(AL1727%)*IF(ISNUMBER(AM1727),AM1727%,0)</f>
        <v>291118.00000000827</v>
      </c>
      <c r="L1727" s="4"/>
      <c r="M1727" s="2">
        <v>11.59</v>
      </c>
      <c r="N1727" s="2">
        <v>13.3</v>
      </c>
      <c r="O1727" s="2">
        <v>87.4</v>
      </c>
      <c r="P1727" s="2">
        <v>87.461299999999994</v>
      </c>
      <c r="Q1727" s="2">
        <v>5.03</v>
      </c>
      <c r="R1727" s="2">
        <v>6.2</v>
      </c>
      <c r="S1727" s="2">
        <v>80.599999999999994</v>
      </c>
      <c r="T1727" s="2">
        <v>6.3296999999999999</v>
      </c>
      <c r="U1727" s="2">
        <v>11.22</v>
      </c>
      <c r="V1727" s="2">
        <v>12.4</v>
      </c>
      <c r="W1727" s="2">
        <v>90.8</v>
      </c>
      <c r="X1727" s="2">
        <v>17.742799999999999</v>
      </c>
      <c r="Y1727" s="2">
        <v>9.8800000000000008</v>
      </c>
      <c r="Z1727" s="2">
        <v>11.8</v>
      </c>
      <c r="AA1727" s="2">
        <v>83.5</v>
      </c>
      <c r="AB1727" s="2">
        <v>22.015999999999998</v>
      </c>
      <c r="AC1727" s="2">
        <v>16.71</v>
      </c>
      <c r="AD1727" s="2">
        <v>18.7</v>
      </c>
      <c r="AE1727" s="2">
        <v>89.3</v>
      </c>
      <c r="AF1727" s="2">
        <v>41.372799999999998</v>
      </c>
      <c r="AG1727" s="2">
        <v>8.32</v>
      </c>
      <c r="AH1727" s="22">
        <v>9.9</v>
      </c>
      <c r="AI1727" s="22">
        <v>83.9</v>
      </c>
      <c r="AJ1727" s="22">
        <v>29.791899999999998</v>
      </c>
      <c r="AK1727" s="18">
        <v>14.55</v>
      </c>
      <c r="AL1727" s="18">
        <v>16.3</v>
      </c>
      <c r="AM1727" s="18">
        <v>89.3</v>
      </c>
      <c r="AN1727" s="2">
        <v>57.6693</v>
      </c>
      <c r="AO1727" s="2">
        <v>7.38</v>
      </c>
      <c r="AP1727" s="2">
        <v>8.8000000000000007</v>
      </c>
      <c r="AQ1727" s="2">
        <v>83.4</v>
      </c>
      <c r="AR1727" s="2">
        <v>6.0838999999999999</v>
      </c>
      <c r="AS1727" s="2">
        <v>7.31</v>
      </c>
      <c r="AT1727" s="2">
        <v>9.6</v>
      </c>
      <c r="AU1727" s="2">
        <v>76.400000000000006</v>
      </c>
      <c r="AV1727" s="2">
        <v>12.149699999999999</v>
      </c>
      <c r="AW1727" s="2">
        <v>16.13</v>
      </c>
      <c r="AX1727" s="2">
        <v>17.5</v>
      </c>
      <c r="AY1727" s="2">
        <v>92.3</v>
      </c>
      <c r="AZ1727" s="2">
        <v>34.989400000000003</v>
      </c>
      <c r="BA1727" s="2">
        <v>11.85</v>
      </c>
      <c r="BB1727" s="2">
        <v>13.5</v>
      </c>
      <c r="BC1727" s="2">
        <v>87.8</v>
      </c>
      <c r="BD1727" s="2">
        <v>34.238300000000002</v>
      </c>
      <c r="BE1727" s="4"/>
      <c r="BF1727" s="4"/>
    </row>
    <row r="1728" spans="1:58" x14ac:dyDescent="0.2">
      <c r="A1728" s="29">
        <v>1727</v>
      </c>
      <c r="B1728" s="7" t="s">
        <v>22</v>
      </c>
      <c r="C1728" s="3">
        <v>39980</v>
      </c>
      <c r="D1728" s="4" t="s">
        <v>21</v>
      </c>
      <c r="E1728" s="4" t="s">
        <v>164</v>
      </c>
      <c r="F1728" s="5" t="s">
        <v>189</v>
      </c>
      <c r="G1728" s="6">
        <v>0.83125000000000004</v>
      </c>
      <c r="H1728" s="6">
        <v>0.87291666666666667</v>
      </c>
      <c r="I1728" s="85">
        <f t="shared" si="26"/>
        <v>59.999999999999943</v>
      </c>
      <c r="J1728" s="86">
        <f>I1728*Segmentos!$D$7*(AH1728%)*IF(ISNUMBER(AI1728),AI1728%,0)</f>
        <v>427727.99999999965</v>
      </c>
      <c r="K1728" s="86">
        <f>I1728*Segmentos!$D$7*(AL1728%)*IF(ISNUMBER(AM1728),AM1728%,0)</f>
        <v>372527.99999999965</v>
      </c>
      <c r="L1728" s="4"/>
      <c r="M1728" s="2">
        <v>1.66</v>
      </c>
      <c r="N1728" s="2">
        <v>5.2</v>
      </c>
      <c r="O1728" s="2">
        <v>31.8</v>
      </c>
      <c r="P1728" s="2">
        <v>97.307900000000004</v>
      </c>
      <c r="Q1728" s="2">
        <v>0.79</v>
      </c>
      <c r="R1728" s="2">
        <v>1.8</v>
      </c>
      <c r="S1728" s="2">
        <v>42.8</v>
      </c>
      <c r="T1728" s="2">
        <v>7.6916000000000002</v>
      </c>
      <c r="U1728" s="2">
        <v>0.76</v>
      </c>
      <c r="V1728" s="2">
        <v>2.7</v>
      </c>
      <c r="W1728" s="2">
        <v>28.2</v>
      </c>
      <c r="X1728" s="2">
        <v>9.3686000000000007</v>
      </c>
      <c r="Y1728" s="2">
        <v>0.39</v>
      </c>
      <c r="Z1728" s="2">
        <v>3.4</v>
      </c>
      <c r="AA1728" s="2">
        <v>11.2</v>
      </c>
      <c r="AB1728" s="2">
        <v>6.6551</v>
      </c>
      <c r="AC1728" s="2">
        <v>3.83</v>
      </c>
      <c r="AD1728" s="2">
        <v>10.199999999999999</v>
      </c>
      <c r="AE1728" s="2">
        <v>37.700000000000003</v>
      </c>
      <c r="AF1728" s="2">
        <v>73.592600000000004</v>
      </c>
      <c r="AG1728" s="2">
        <v>1.78</v>
      </c>
      <c r="AH1728" s="22">
        <v>6.7</v>
      </c>
      <c r="AI1728" s="22">
        <v>26.6</v>
      </c>
      <c r="AJ1728" s="22">
        <v>49.488100000000003</v>
      </c>
      <c r="AK1728" s="18">
        <v>1.56</v>
      </c>
      <c r="AL1728" s="18">
        <v>3.9</v>
      </c>
      <c r="AM1728" s="18">
        <v>39.799999999999997</v>
      </c>
      <c r="AN1728" s="2">
        <v>47.819800000000001</v>
      </c>
      <c r="AO1728" s="2">
        <v>1.45</v>
      </c>
      <c r="AP1728" s="2">
        <v>3.5</v>
      </c>
      <c r="AQ1728" s="2">
        <v>41.2</v>
      </c>
      <c r="AR1728" s="2">
        <v>9.2392000000000003</v>
      </c>
      <c r="AS1728" s="2">
        <v>1.64</v>
      </c>
      <c r="AT1728" s="2">
        <v>3.5</v>
      </c>
      <c r="AU1728" s="2">
        <v>46.8</v>
      </c>
      <c r="AV1728" s="2">
        <v>21.1465</v>
      </c>
      <c r="AW1728" s="2">
        <v>1.92</v>
      </c>
      <c r="AX1728" s="2">
        <v>7.7</v>
      </c>
      <c r="AY1728" s="2">
        <v>24.9</v>
      </c>
      <c r="AZ1728" s="2">
        <v>32.345700000000001</v>
      </c>
      <c r="BA1728" s="2">
        <v>1.54</v>
      </c>
      <c r="BB1728" s="2">
        <v>4.8</v>
      </c>
      <c r="BC1728" s="2">
        <v>31.9</v>
      </c>
      <c r="BD1728" s="2">
        <v>34.576500000000003</v>
      </c>
      <c r="BE1728" s="4"/>
      <c r="BF1728" s="4"/>
    </row>
    <row r="1729" spans="1:58" x14ac:dyDescent="0.2">
      <c r="A1729" s="29">
        <v>1728</v>
      </c>
      <c r="B1729" s="7" t="s">
        <v>24</v>
      </c>
      <c r="C1729" s="3">
        <v>39980</v>
      </c>
      <c r="D1729" s="4" t="s">
        <v>21</v>
      </c>
      <c r="E1729" s="4" t="s">
        <v>170</v>
      </c>
      <c r="F1729" s="5" t="s">
        <v>189</v>
      </c>
      <c r="G1729" s="6">
        <v>0.89097222222222217</v>
      </c>
      <c r="H1729" s="6">
        <v>0.90902777777777777</v>
      </c>
      <c r="I1729" s="85">
        <f t="shared" si="26"/>
        <v>26.000000000000068</v>
      </c>
      <c r="J1729" s="86">
        <f>I1729*Segmentos!$D$7*(AH1729%)*IF(ISNUMBER(AI1729),AI1729%,0)</f>
        <v>48630.400000000111</v>
      </c>
      <c r="K1729" s="86">
        <f>I1729*Segmentos!$D$7*(AL1729%)*IF(ISNUMBER(AM1729),AM1729%,0)</f>
        <v>66830.400000000183</v>
      </c>
      <c r="L1729" s="4"/>
      <c r="M1729" s="2">
        <v>0.55000000000000004</v>
      </c>
      <c r="N1729" s="2">
        <v>1.6</v>
      </c>
      <c r="O1729" s="2">
        <v>34.700000000000003</v>
      </c>
      <c r="P1729" s="2">
        <v>52.343000000000004</v>
      </c>
      <c r="Q1729" s="2">
        <v>0.02</v>
      </c>
      <c r="R1729" s="2">
        <v>0.1</v>
      </c>
      <c r="S1729" s="2">
        <v>23.1</v>
      </c>
      <c r="T1729" s="2">
        <v>0.30630000000000002</v>
      </c>
      <c r="U1729" s="2">
        <v>0.48</v>
      </c>
      <c r="V1729" s="2">
        <v>1.7</v>
      </c>
      <c r="W1729" s="2">
        <v>28.6</v>
      </c>
      <c r="X1729" s="2">
        <v>9.5123999999999995</v>
      </c>
      <c r="Y1729" s="2">
        <v>1.07</v>
      </c>
      <c r="Z1729" s="2">
        <v>2.1</v>
      </c>
      <c r="AA1729" s="2">
        <v>50.7</v>
      </c>
      <c r="AB1729" s="2">
        <v>30.001999999999999</v>
      </c>
      <c r="AC1729" s="2">
        <v>0.4</v>
      </c>
      <c r="AD1729" s="2">
        <v>1.8</v>
      </c>
      <c r="AE1729" s="2">
        <v>22</v>
      </c>
      <c r="AF1729" s="2">
        <v>12.5223</v>
      </c>
      <c r="AG1729" s="2">
        <v>0.47</v>
      </c>
      <c r="AH1729" s="22">
        <v>1.4</v>
      </c>
      <c r="AI1729" s="22">
        <v>33.4</v>
      </c>
      <c r="AJ1729" s="22">
        <v>20.966100000000001</v>
      </c>
      <c r="AK1729" s="18">
        <v>0.63</v>
      </c>
      <c r="AL1729" s="18">
        <v>1.8</v>
      </c>
      <c r="AM1729" s="18">
        <v>35.700000000000003</v>
      </c>
      <c r="AN1729" s="2">
        <v>31.376899999999999</v>
      </c>
      <c r="AO1729" s="2">
        <v>0.17</v>
      </c>
      <c r="AP1729" s="2">
        <v>0.5</v>
      </c>
      <c r="AQ1729" s="2">
        <v>36.299999999999997</v>
      </c>
      <c r="AR1729" s="2">
        <v>1.7730999999999999</v>
      </c>
      <c r="AS1729" s="2">
        <v>0.3</v>
      </c>
      <c r="AT1729" s="2">
        <v>0.8</v>
      </c>
      <c r="AU1729" s="2">
        <v>40</v>
      </c>
      <c r="AV1729" s="2">
        <v>6.2751000000000001</v>
      </c>
      <c r="AW1729" s="2">
        <v>0.18</v>
      </c>
      <c r="AX1729" s="2">
        <v>1.1000000000000001</v>
      </c>
      <c r="AY1729" s="2">
        <v>16.7</v>
      </c>
      <c r="AZ1729" s="2">
        <v>4.8682999999999996</v>
      </c>
      <c r="BA1729" s="2">
        <v>1.08</v>
      </c>
      <c r="BB1729" s="2">
        <v>2.8</v>
      </c>
      <c r="BC1729" s="2">
        <v>39</v>
      </c>
      <c r="BD1729" s="2">
        <v>39.426499999999997</v>
      </c>
      <c r="BE1729" s="4"/>
      <c r="BF1729" s="4"/>
    </row>
    <row r="1730" spans="1:58" x14ac:dyDescent="0.2">
      <c r="A1730" s="29">
        <v>1729</v>
      </c>
      <c r="B1730" s="7" t="s">
        <v>4</v>
      </c>
      <c r="C1730" s="3">
        <v>39980</v>
      </c>
      <c r="D1730" s="4" t="s">
        <v>3</v>
      </c>
      <c r="E1730" s="4" t="s">
        <v>165</v>
      </c>
      <c r="F1730" s="5" t="s">
        <v>189</v>
      </c>
      <c r="G1730" s="6">
        <v>0.77847222222222223</v>
      </c>
      <c r="H1730" s="6">
        <v>0.87430555555555556</v>
      </c>
      <c r="I1730" s="85">
        <f t="shared" si="26"/>
        <v>138</v>
      </c>
      <c r="J1730" s="86">
        <f>I1730*Segmentos!$D$7*(AH1730%)*IF(ISNUMBER(AI1730),AI1730%,0)</f>
        <v>1486425.6</v>
      </c>
      <c r="K1730" s="86">
        <f>I1730*Segmentos!$D$7*(AL1730%)*IF(ISNUMBER(AM1730),AM1730%,0)</f>
        <v>2216832</v>
      </c>
      <c r="L1730" s="4"/>
      <c r="M1730" s="2">
        <v>3.39</v>
      </c>
      <c r="N1730" s="2">
        <v>15.7</v>
      </c>
      <c r="O1730" s="2">
        <v>21.6</v>
      </c>
      <c r="P1730" s="2">
        <v>62.523800000000001</v>
      </c>
      <c r="Q1730" s="2">
        <v>4.09</v>
      </c>
      <c r="R1730" s="2">
        <v>16.600000000000001</v>
      </c>
      <c r="S1730" s="2">
        <v>24.7</v>
      </c>
      <c r="T1730" s="2">
        <v>12.5968</v>
      </c>
      <c r="U1730" s="2">
        <v>5.25</v>
      </c>
      <c r="V1730" s="2">
        <v>18.7</v>
      </c>
      <c r="W1730" s="2">
        <v>28.1</v>
      </c>
      <c r="X1730" s="2">
        <v>20.301500000000001</v>
      </c>
      <c r="Y1730" s="2">
        <v>3.28</v>
      </c>
      <c r="Z1730" s="2">
        <v>18.100000000000001</v>
      </c>
      <c r="AA1730" s="2">
        <v>18.100000000000001</v>
      </c>
      <c r="AB1730" s="2">
        <v>17.8812</v>
      </c>
      <c r="AC1730" s="2">
        <v>1.94</v>
      </c>
      <c r="AD1730" s="2">
        <v>11.2</v>
      </c>
      <c r="AE1730" s="2">
        <v>17.399999999999999</v>
      </c>
      <c r="AF1730" s="2">
        <v>11.744300000000001</v>
      </c>
      <c r="AG1730" s="2">
        <v>2.69</v>
      </c>
      <c r="AH1730" s="22">
        <v>15.3</v>
      </c>
      <c r="AI1730" s="22">
        <v>17.600000000000001</v>
      </c>
      <c r="AJ1730" s="22">
        <v>23.546700000000001</v>
      </c>
      <c r="AK1730" s="18">
        <v>4.0199999999999996</v>
      </c>
      <c r="AL1730" s="18">
        <v>16</v>
      </c>
      <c r="AM1730" s="18">
        <v>25.1</v>
      </c>
      <c r="AN1730" s="2">
        <v>38.976999999999997</v>
      </c>
      <c r="AO1730" s="2">
        <v>1.28</v>
      </c>
      <c r="AP1730" s="2">
        <v>9.8000000000000007</v>
      </c>
      <c r="AQ1730" s="2">
        <v>13.1</v>
      </c>
      <c r="AR1730" s="2">
        <v>2.5750999999999999</v>
      </c>
      <c r="AS1730" s="2">
        <v>2.29</v>
      </c>
      <c r="AT1730" s="2">
        <v>10.8</v>
      </c>
      <c r="AU1730" s="2">
        <v>21.2</v>
      </c>
      <c r="AV1730" s="2">
        <v>9.2876999999999992</v>
      </c>
      <c r="AW1730" s="2">
        <v>3.54</v>
      </c>
      <c r="AX1730" s="2">
        <v>17.3</v>
      </c>
      <c r="AY1730" s="2">
        <v>20.5</v>
      </c>
      <c r="AZ1730" s="2">
        <v>18.8002</v>
      </c>
      <c r="BA1730" s="2">
        <v>4.51</v>
      </c>
      <c r="BB1730" s="2">
        <v>19</v>
      </c>
      <c r="BC1730" s="2">
        <v>23.7</v>
      </c>
      <c r="BD1730" s="2">
        <v>31.860700000000001</v>
      </c>
      <c r="BE1730" s="4"/>
      <c r="BF1730" s="4"/>
    </row>
    <row r="1731" spans="1:58" x14ac:dyDescent="0.2">
      <c r="A1731" s="29">
        <v>1730</v>
      </c>
      <c r="B1731" s="7" t="s">
        <v>15</v>
      </c>
      <c r="C1731" s="3">
        <v>39981</v>
      </c>
      <c r="D1731" s="4" t="s">
        <v>13</v>
      </c>
      <c r="E1731" s="4" t="s">
        <v>164</v>
      </c>
      <c r="F1731" s="5" t="s">
        <v>190</v>
      </c>
      <c r="G1731" s="6">
        <v>0.87430555555555556</v>
      </c>
      <c r="H1731" s="6">
        <v>0.9145833333333333</v>
      </c>
      <c r="I1731" s="85">
        <f t="shared" ref="I1731:I1794" si="27">IF(H1731&gt;=G1731,(H1731-G1731)*24*60,("24:00:00"-G1731+H1731)*24*60)</f>
        <v>57.999999999999957</v>
      </c>
      <c r="J1731" s="86">
        <f>I1731*Segmentos!$D$7*(AH1731%)*IF(ISNUMBER(AI1731),AI1731%,0)</f>
        <v>1959193.5999999982</v>
      </c>
      <c r="K1731" s="86">
        <f>I1731*Segmentos!$D$7*(AL1731%)*IF(ISNUMBER(AM1731),AM1731%,0)</f>
        <v>2506249.5999999978</v>
      </c>
      <c r="L1731" s="4"/>
      <c r="M1731" s="2">
        <v>9.69</v>
      </c>
      <c r="N1731" s="2">
        <v>23.2</v>
      </c>
      <c r="O1731" s="2">
        <v>41.8</v>
      </c>
      <c r="P1731" s="2">
        <v>89.303299999999993</v>
      </c>
      <c r="Q1731" s="2">
        <v>5.54</v>
      </c>
      <c r="R1731" s="2">
        <v>15.7</v>
      </c>
      <c r="S1731" s="2">
        <v>35.299999999999997</v>
      </c>
      <c r="T1731" s="2">
        <v>8.5093999999999994</v>
      </c>
      <c r="U1731" s="2">
        <v>7.99</v>
      </c>
      <c r="V1731" s="2">
        <v>21.1</v>
      </c>
      <c r="W1731" s="2">
        <v>38</v>
      </c>
      <c r="X1731" s="2">
        <v>15.4406</v>
      </c>
      <c r="Y1731" s="2">
        <v>10.28</v>
      </c>
      <c r="Z1731" s="2">
        <v>25.2</v>
      </c>
      <c r="AA1731" s="2">
        <v>40.799999999999997</v>
      </c>
      <c r="AB1731" s="2">
        <v>27.9788</v>
      </c>
      <c r="AC1731" s="2">
        <v>12.36</v>
      </c>
      <c r="AD1731" s="2">
        <v>26.6</v>
      </c>
      <c r="AE1731" s="2">
        <v>46.5</v>
      </c>
      <c r="AF1731" s="2">
        <v>37.374400000000001</v>
      </c>
      <c r="AG1731" s="2">
        <v>8.4499999999999993</v>
      </c>
      <c r="AH1731" s="22">
        <v>22.4</v>
      </c>
      <c r="AI1731" s="22">
        <v>37.700000000000003</v>
      </c>
      <c r="AJ1731" s="22">
        <v>36.947299999999998</v>
      </c>
      <c r="AK1731" s="18">
        <v>10.81</v>
      </c>
      <c r="AL1731" s="18">
        <v>23.9</v>
      </c>
      <c r="AM1731" s="18">
        <v>45.2</v>
      </c>
      <c r="AN1731" s="2">
        <v>52.356000000000002</v>
      </c>
      <c r="AO1731" s="2">
        <v>9.59</v>
      </c>
      <c r="AP1731" s="2">
        <v>17.5</v>
      </c>
      <c r="AQ1731" s="2">
        <v>54.8</v>
      </c>
      <c r="AR1731" s="2">
        <v>9.6588999999999992</v>
      </c>
      <c r="AS1731" s="2">
        <v>8.02</v>
      </c>
      <c r="AT1731" s="2">
        <v>21.2</v>
      </c>
      <c r="AU1731" s="2">
        <v>37.799999999999997</v>
      </c>
      <c r="AV1731" s="2">
        <v>16.281099999999999</v>
      </c>
      <c r="AW1731" s="2">
        <v>10.34</v>
      </c>
      <c r="AX1731" s="2">
        <v>24</v>
      </c>
      <c r="AY1731" s="2">
        <v>43.1</v>
      </c>
      <c r="AZ1731" s="2">
        <v>27.3932</v>
      </c>
      <c r="BA1731" s="2">
        <v>10.19</v>
      </c>
      <c r="BB1731" s="2">
        <v>25.4</v>
      </c>
      <c r="BC1731" s="2">
        <v>40.200000000000003</v>
      </c>
      <c r="BD1731" s="2">
        <v>35.970100000000002</v>
      </c>
      <c r="BE1731" s="4"/>
      <c r="BF1731" s="4"/>
    </row>
    <row r="1732" spans="1:58" x14ac:dyDescent="0.2">
      <c r="A1732" s="29">
        <v>1731</v>
      </c>
      <c r="B1732" s="7" t="s">
        <v>105</v>
      </c>
      <c r="C1732" s="3">
        <v>39981</v>
      </c>
      <c r="D1732" s="4" t="s">
        <v>21</v>
      </c>
      <c r="E1732" s="4" t="s">
        <v>169</v>
      </c>
      <c r="F1732" s="5" t="s">
        <v>190</v>
      </c>
      <c r="G1732" s="6">
        <v>0.91666666666666663</v>
      </c>
      <c r="H1732" s="6">
        <v>0.94652777777777775</v>
      </c>
      <c r="I1732" s="85">
        <f t="shared" si="27"/>
        <v>43.000000000000007</v>
      </c>
      <c r="J1732" s="86">
        <f>I1732*Segmentos!$D$7*(AH1732%)*IF(ISNUMBER(AI1732),AI1732%,0)</f>
        <v>114620.80000000002</v>
      </c>
      <c r="K1732" s="86">
        <f>I1732*Segmentos!$D$7*(AL1732%)*IF(ISNUMBER(AM1732),AM1732%,0)</f>
        <v>160579.20000000004</v>
      </c>
      <c r="L1732" s="4" t="s">
        <v>408</v>
      </c>
      <c r="M1732" s="2">
        <v>0.81</v>
      </c>
      <c r="N1732" s="2">
        <v>2.6</v>
      </c>
      <c r="O1732" s="2">
        <v>31.2</v>
      </c>
      <c r="P1732" s="2">
        <v>71.599400000000003</v>
      </c>
      <c r="Q1732" s="2">
        <v>0.76</v>
      </c>
      <c r="R1732" s="2">
        <v>1</v>
      </c>
      <c r="S1732" s="2">
        <v>73.2</v>
      </c>
      <c r="T1732" s="2">
        <v>11.1913</v>
      </c>
      <c r="U1732" s="2">
        <v>0.12</v>
      </c>
      <c r="V1732" s="2">
        <v>2</v>
      </c>
      <c r="W1732" s="2">
        <v>5.7</v>
      </c>
      <c r="X1732" s="2">
        <v>2.1654</v>
      </c>
      <c r="Y1732" s="2">
        <v>1.94</v>
      </c>
      <c r="Z1732" s="2">
        <v>4.7</v>
      </c>
      <c r="AA1732" s="2">
        <v>41.2</v>
      </c>
      <c r="AB1732" s="2">
        <v>50.791899999999998</v>
      </c>
      <c r="AC1732" s="2">
        <v>0.26</v>
      </c>
      <c r="AD1732" s="2">
        <v>1.8</v>
      </c>
      <c r="AE1732" s="2">
        <v>14</v>
      </c>
      <c r="AF1732" s="2">
        <v>7.4507000000000003</v>
      </c>
      <c r="AG1732" s="2">
        <v>0.66</v>
      </c>
      <c r="AH1732" s="22">
        <v>2.8</v>
      </c>
      <c r="AI1732" s="22">
        <v>23.8</v>
      </c>
      <c r="AJ1732" s="22">
        <v>27.851199999999999</v>
      </c>
      <c r="AK1732" s="18">
        <v>0.94</v>
      </c>
      <c r="AL1732" s="18">
        <v>2.4</v>
      </c>
      <c r="AM1732" s="18">
        <v>38.9</v>
      </c>
      <c r="AN1732" s="2">
        <v>43.748199999999997</v>
      </c>
      <c r="AO1732" s="2">
        <v>0.55000000000000004</v>
      </c>
      <c r="AP1732" s="2">
        <v>1.7</v>
      </c>
      <c r="AQ1732" s="2">
        <v>32.6</v>
      </c>
      <c r="AR1732" s="2">
        <v>5.3425000000000002</v>
      </c>
      <c r="AS1732" s="2">
        <v>0.17</v>
      </c>
      <c r="AT1732" s="2">
        <v>0.9</v>
      </c>
      <c r="AU1732" s="2">
        <v>18.899999999999999</v>
      </c>
      <c r="AV1732" s="2">
        <v>3.2732999999999999</v>
      </c>
      <c r="AW1732" s="2">
        <v>0.6</v>
      </c>
      <c r="AX1732" s="2">
        <v>2.1</v>
      </c>
      <c r="AY1732" s="2">
        <v>28.2</v>
      </c>
      <c r="AZ1732" s="2">
        <v>15.2182</v>
      </c>
      <c r="BA1732" s="2">
        <v>1.41</v>
      </c>
      <c r="BB1732" s="2">
        <v>4.2</v>
      </c>
      <c r="BC1732" s="2">
        <v>33.700000000000003</v>
      </c>
      <c r="BD1732" s="2">
        <v>47.765300000000003</v>
      </c>
      <c r="BE1732" s="4"/>
      <c r="BF1732" s="4"/>
    </row>
    <row r="1733" spans="1:58" x14ac:dyDescent="0.2">
      <c r="A1733" s="29">
        <v>1732</v>
      </c>
      <c r="B1733" s="7" t="s">
        <v>5</v>
      </c>
      <c r="C1733" s="3">
        <v>39981</v>
      </c>
      <c r="D1733" s="4" t="s">
        <v>3</v>
      </c>
      <c r="E1733" s="4" t="s">
        <v>164</v>
      </c>
      <c r="F1733" s="5" t="s">
        <v>190</v>
      </c>
      <c r="G1733" s="6">
        <v>0.87430555555555556</v>
      </c>
      <c r="H1733" s="6">
        <v>0.91736111111111107</v>
      </c>
      <c r="I1733" s="85">
        <f t="shared" si="27"/>
        <v>61.999999999999943</v>
      </c>
      <c r="J1733" s="86">
        <f>I1733*Segmentos!$D$7*(AH1733%)*IF(ISNUMBER(AI1733),AI1733%,0)</f>
        <v>1536062.3999999985</v>
      </c>
      <c r="K1733" s="86">
        <f>I1733*Segmentos!$D$7*(AL1733%)*IF(ISNUMBER(AM1733),AM1733%,0)</f>
        <v>1726030.3999999985</v>
      </c>
      <c r="L1733" s="4"/>
      <c r="M1733" s="2">
        <v>6.59</v>
      </c>
      <c r="N1733" s="2">
        <v>18.2</v>
      </c>
      <c r="O1733" s="2">
        <v>36.299999999999997</v>
      </c>
      <c r="P1733" s="2">
        <v>86.462800000000001</v>
      </c>
      <c r="Q1733" s="2">
        <v>4.8899999999999997</v>
      </c>
      <c r="R1733" s="2">
        <v>15.1</v>
      </c>
      <c r="S1733" s="2">
        <v>32.299999999999997</v>
      </c>
      <c r="T1733" s="2">
        <v>10.6904</v>
      </c>
      <c r="U1733" s="2">
        <v>6.49</v>
      </c>
      <c r="V1733" s="2">
        <v>16.399999999999999</v>
      </c>
      <c r="W1733" s="2">
        <v>39.5</v>
      </c>
      <c r="X1733" s="2">
        <v>17.832000000000001</v>
      </c>
      <c r="Y1733" s="2">
        <v>6.92</v>
      </c>
      <c r="Z1733" s="2">
        <v>20.2</v>
      </c>
      <c r="AA1733" s="2">
        <v>34.299999999999997</v>
      </c>
      <c r="AB1733" s="2">
        <v>26.804500000000001</v>
      </c>
      <c r="AC1733" s="2">
        <v>7.23</v>
      </c>
      <c r="AD1733" s="2">
        <v>19</v>
      </c>
      <c r="AE1733" s="2">
        <v>38.1</v>
      </c>
      <c r="AF1733" s="2">
        <v>31.135899999999999</v>
      </c>
      <c r="AG1733" s="2">
        <v>6.18</v>
      </c>
      <c r="AH1733" s="22">
        <v>18.600000000000001</v>
      </c>
      <c r="AI1733" s="22">
        <v>33.299999999999997</v>
      </c>
      <c r="AJ1733" s="22">
        <v>38.462600000000002</v>
      </c>
      <c r="AK1733" s="18">
        <v>6.96</v>
      </c>
      <c r="AL1733" s="18">
        <v>17.8</v>
      </c>
      <c r="AM1733" s="18">
        <v>39.1</v>
      </c>
      <c r="AN1733" s="2">
        <v>48.0002</v>
      </c>
      <c r="AO1733" s="2">
        <v>2.82</v>
      </c>
      <c r="AP1733" s="2">
        <v>10.4</v>
      </c>
      <c r="AQ1733" s="2">
        <v>27.1</v>
      </c>
      <c r="AR1733" s="2">
        <v>4.0358999999999998</v>
      </c>
      <c r="AS1733" s="2">
        <v>5.47</v>
      </c>
      <c r="AT1733" s="2">
        <v>17.600000000000001</v>
      </c>
      <c r="AU1733" s="2">
        <v>31.1</v>
      </c>
      <c r="AV1733" s="2">
        <v>15.8005</v>
      </c>
      <c r="AW1733" s="2">
        <v>7.99</v>
      </c>
      <c r="AX1733" s="2">
        <v>22.1</v>
      </c>
      <c r="AY1733" s="2">
        <v>36.200000000000003</v>
      </c>
      <c r="AZ1733" s="2">
        <v>30.1111</v>
      </c>
      <c r="BA1733" s="2">
        <v>7.27</v>
      </c>
      <c r="BB1733" s="2">
        <v>17.8</v>
      </c>
      <c r="BC1733" s="2">
        <v>40.9</v>
      </c>
      <c r="BD1733" s="2">
        <v>36.515300000000003</v>
      </c>
      <c r="BE1733" s="4"/>
      <c r="BF1733" s="4"/>
    </row>
    <row r="1734" spans="1:58" x14ac:dyDescent="0.2">
      <c r="A1734" s="29">
        <v>1733</v>
      </c>
      <c r="B1734" s="7" t="s">
        <v>49</v>
      </c>
      <c r="C1734" s="3">
        <v>39981</v>
      </c>
      <c r="D1734" s="4" t="s">
        <v>28</v>
      </c>
      <c r="E1734" s="4" t="s">
        <v>168</v>
      </c>
      <c r="F1734" s="5" t="s">
        <v>190</v>
      </c>
      <c r="G1734" s="6">
        <v>0.9159722222222223</v>
      </c>
      <c r="H1734" s="6">
        <v>1.5972222222222224E-2</v>
      </c>
      <c r="I1734" s="85">
        <f t="shared" si="27"/>
        <v>143.99999999999989</v>
      </c>
      <c r="J1734" s="86">
        <f>I1734*Segmentos!$D$7*(AH1734%)*IF(ISNUMBER(AI1734),AI1734%,0)</f>
        <v>809971.19999999937</v>
      </c>
      <c r="K1734" s="86">
        <f>I1734*Segmentos!$D$7*(AL1734%)*IF(ISNUMBER(AM1734),AM1734%,0)</f>
        <v>348364.79999999976</v>
      </c>
      <c r="L1734" s="4" t="s">
        <v>409</v>
      </c>
      <c r="M1734" s="2">
        <v>0.98</v>
      </c>
      <c r="N1734" s="2">
        <v>6.6</v>
      </c>
      <c r="O1734" s="2">
        <v>14.9</v>
      </c>
      <c r="P1734" s="2">
        <v>93.058400000000006</v>
      </c>
      <c r="Q1734" s="2">
        <v>0.05</v>
      </c>
      <c r="R1734" s="2">
        <v>1.6</v>
      </c>
      <c r="S1734" s="2">
        <v>3</v>
      </c>
      <c r="T1734" s="2">
        <v>0.76900000000000002</v>
      </c>
      <c r="U1734" s="2">
        <v>0.5</v>
      </c>
      <c r="V1734" s="2">
        <v>4.5</v>
      </c>
      <c r="W1734" s="2">
        <v>11.3</v>
      </c>
      <c r="X1734" s="2">
        <v>10.032999999999999</v>
      </c>
      <c r="Y1734" s="2">
        <v>1.26</v>
      </c>
      <c r="Z1734" s="2">
        <v>8.9</v>
      </c>
      <c r="AA1734" s="2">
        <v>14.2</v>
      </c>
      <c r="AB1734" s="2">
        <v>35.342700000000001</v>
      </c>
      <c r="AC1734" s="2">
        <v>1.51</v>
      </c>
      <c r="AD1734" s="2">
        <v>8.3000000000000007</v>
      </c>
      <c r="AE1734" s="2">
        <v>18.100000000000001</v>
      </c>
      <c r="AF1734" s="2">
        <v>46.913600000000002</v>
      </c>
      <c r="AG1734" s="2">
        <v>1.4</v>
      </c>
      <c r="AH1734" s="22">
        <v>7.9</v>
      </c>
      <c r="AI1734" s="22">
        <v>17.8</v>
      </c>
      <c r="AJ1734" s="22">
        <v>62.959200000000003</v>
      </c>
      <c r="AK1734" s="18">
        <v>0.6</v>
      </c>
      <c r="AL1734" s="18">
        <v>5.4</v>
      </c>
      <c r="AM1734" s="18">
        <v>11.2</v>
      </c>
      <c r="AN1734" s="2">
        <v>30.0992</v>
      </c>
      <c r="AO1734" s="2">
        <v>0.1</v>
      </c>
      <c r="AP1734" s="2">
        <v>2.9</v>
      </c>
      <c r="AQ1734" s="2">
        <v>3.3</v>
      </c>
      <c r="AR1734" s="2">
        <v>0.99160000000000004</v>
      </c>
      <c r="AS1734" s="2">
        <v>1.49</v>
      </c>
      <c r="AT1734" s="2">
        <v>7.9</v>
      </c>
      <c r="AU1734" s="2">
        <v>18.899999999999999</v>
      </c>
      <c r="AV1734" s="2">
        <v>31.168900000000001</v>
      </c>
      <c r="AW1734" s="2">
        <v>1.07</v>
      </c>
      <c r="AX1734" s="2">
        <v>4.4000000000000004</v>
      </c>
      <c r="AY1734" s="2">
        <v>24.5</v>
      </c>
      <c r="AZ1734" s="2">
        <v>29.106000000000002</v>
      </c>
      <c r="BA1734" s="2">
        <v>0.88</v>
      </c>
      <c r="BB1734" s="2">
        <v>8.5</v>
      </c>
      <c r="BC1734" s="2">
        <v>10.3</v>
      </c>
      <c r="BD1734" s="2">
        <v>31.791799999999999</v>
      </c>
      <c r="BE1734" s="4"/>
      <c r="BF1734" s="4"/>
    </row>
    <row r="1735" spans="1:58" x14ac:dyDescent="0.2">
      <c r="A1735" s="29">
        <v>1734</v>
      </c>
      <c r="B1735" s="7" t="s">
        <v>18</v>
      </c>
      <c r="C1735" s="3">
        <v>39981</v>
      </c>
      <c r="D1735" s="4" t="s">
        <v>17</v>
      </c>
      <c r="E1735" s="4" t="s">
        <v>168</v>
      </c>
      <c r="F1735" s="5" t="s">
        <v>190</v>
      </c>
      <c r="G1735" s="6">
        <v>0.83333333333333337</v>
      </c>
      <c r="H1735" s="6">
        <v>0.91527777777777775</v>
      </c>
      <c r="I1735" s="85">
        <f t="shared" si="27"/>
        <v>117.9999999999999</v>
      </c>
      <c r="J1735" s="86">
        <f>I1735*Segmentos!$D$7*(AH1735%)*IF(ISNUMBER(AI1735),AI1735%,0)</f>
        <v>335355.99999999977</v>
      </c>
      <c r="K1735" s="86">
        <f>I1735*Segmentos!$D$7*(AL1735%)*IF(ISNUMBER(AM1735),AM1735%,0)</f>
        <v>172940.79999999984</v>
      </c>
      <c r="L1735" s="4" t="s">
        <v>355</v>
      </c>
      <c r="M1735" s="2">
        <v>0.53</v>
      </c>
      <c r="N1735" s="2">
        <v>2.5</v>
      </c>
      <c r="O1735" s="2">
        <v>21.2</v>
      </c>
      <c r="P1735" s="2">
        <v>88.629199999999997</v>
      </c>
      <c r="Q1735" s="2">
        <v>0.04</v>
      </c>
      <c r="R1735" s="2">
        <v>0.6</v>
      </c>
      <c r="S1735" s="2">
        <v>7</v>
      </c>
      <c r="T1735" s="2">
        <v>1.2356</v>
      </c>
      <c r="U1735" s="2">
        <v>0.11</v>
      </c>
      <c r="V1735" s="2">
        <v>1.4</v>
      </c>
      <c r="W1735" s="2">
        <v>8.1</v>
      </c>
      <c r="X1735" s="2">
        <v>3.9815</v>
      </c>
      <c r="Y1735" s="2">
        <v>0.44</v>
      </c>
      <c r="Z1735" s="2">
        <v>2.6</v>
      </c>
      <c r="AA1735" s="2">
        <v>17</v>
      </c>
      <c r="AB1735" s="2">
        <v>21.888000000000002</v>
      </c>
      <c r="AC1735" s="2">
        <v>1.1200000000000001</v>
      </c>
      <c r="AD1735" s="2">
        <v>4.0999999999999996</v>
      </c>
      <c r="AE1735" s="2">
        <v>27.7</v>
      </c>
      <c r="AF1735" s="2">
        <v>61.5242</v>
      </c>
      <c r="AG1735" s="2">
        <v>0.7</v>
      </c>
      <c r="AH1735" s="22">
        <v>3.5</v>
      </c>
      <c r="AI1735" s="22">
        <v>20.3</v>
      </c>
      <c r="AJ1735" s="22">
        <v>55.67</v>
      </c>
      <c r="AK1735" s="18">
        <v>0.38</v>
      </c>
      <c r="AL1735" s="18">
        <v>1.6</v>
      </c>
      <c r="AM1735" s="18">
        <v>22.9</v>
      </c>
      <c r="AN1735" s="2">
        <v>32.959200000000003</v>
      </c>
      <c r="AO1735" s="2">
        <v>0.26</v>
      </c>
      <c r="AP1735" s="2">
        <v>1.4</v>
      </c>
      <c r="AQ1735" s="2">
        <v>18.5</v>
      </c>
      <c r="AR1735" s="2">
        <v>4.7624000000000004</v>
      </c>
      <c r="AS1735" s="2">
        <v>0.15</v>
      </c>
      <c r="AT1735" s="2">
        <v>1</v>
      </c>
      <c r="AU1735" s="2">
        <v>15.7</v>
      </c>
      <c r="AV1735" s="2">
        <v>5.5011999999999999</v>
      </c>
      <c r="AW1735" s="2">
        <v>0.63</v>
      </c>
      <c r="AX1735" s="2">
        <v>2.4</v>
      </c>
      <c r="AY1735" s="2">
        <v>26.3</v>
      </c>
      <c r="AZ1735" s="2">
        <v>30.184000000000001</v>
      </c>
      <c r="BA1735" s="2">
        <v>0.75</v>
      </c>
      <c r="BB1735" s="2">
        <v>3.8</v>
      </c>
      <c r="BC1735" s="2">
        <v>19.899999999999999</v>
      </c>
      <c r="BD1735" s="2">
        <v>48.181600000000003</v>
      </c>
      <c r="BE1735" s="4"/>
      <c r="BF1735" s="4"/>
    </row>
    <row r="1736" spans="1:58" x14ac:dyDescent="0.2">
      <c r="A1736" s="29">
        <v>1735</v>
      </c>
      <c r="B1736" s="7" t="s">
        <v>9</v>
      </c>
      <c r="C1736" s="3">
        <v>39981</v>
      </c>
      <c r="D1736" s="4" t="s">
        <v>8</v>
      </c>
      <c r="E1736" s="4" t="s">
        <v>168</v>
      </c>
      <c r="F1736" s="5" t="s">
        <v>190</v>
      </c>
      <c r="G1736" s="6">
        <v>0.79652777777777783</v>
      </c>
      <c r="H1736" s="6">
        <v>0.87361111111111101</v>
      </c>
      <c r="I1736" s="85">
        <f t="shared" si="27"/>
        <v>110.99999999999977</v>
      </c>
      <c r="J1736" s="86">
        <f>I1736*Segmentos!$D$7*(AH1736%)*IF(ISNUMBER(AI1736),AI1736%,0)</f>
        <v>2260004.3999999953</v>
      </c>
      <c r="K1736" s="86">
        <f>I1736*Segmentos!$D$7*(AL1736%)*IF(ISNUMBER(AM1736),AM1736%,0)</f>
        <v>2390939.9999999949</v>
      </c>
      <c r="L1736" s="4" t="s">
        <v>407</v>
      </c>
      <c r="M1736" s="2">
        <v>5.25</v>
      </c>
      <c r="N1736" s="2">
        <v>14.6</v>
      </c>
      <c r="O1736" s="2">
        <v>36</v>
      </c>
      <c r="P1736" s="2">
        <v>86.388999999999996</v>
      </c>
      <c r="Q1736" s="2">
        <v>1.26</v>
      </c>
      <c r="R1736" s="2">
        <v>4.2</v>
      </c>
      <c r="S1736" s="2">
        <v>30.2</v>
      </c>
      <c r="T1736" s="2">
        <v>3.4527000000000001</v>
      </c>
      <c r="U1736" s="2">
        <v>2.72</v>
      </c>
      <c r="V1736" s="2">
        <v>7.6</v>
      </c>
      <c r="W1736" s="2">
        <v>35.799999999999997</v>
      </c>
      <c r="X1736" s="2">
        <v>9.3843999999999994</v>
      </c>
      <c r="Y1736" s="2">
        <v>8.81</v>
      </c>
      <c r="Z1736" s="2">
        <v>19.2</v>
      </c>
      <c r="AA1736" s="2">
        <v>45.9</v>
      </c>
      <c r="AB1736" s="2">
        <v>42.761499999999998</v>
      </c>
      <c r="AC1736" s="2">
        <v>5.7</v>
      </c>
      <c r="AD1736" s="2">
        <v>20.2</v>
      </c>
      <c r="AE1736" s="2">
        <v>28.2</v>
      </c>
      <c r="AF1736" s="2">
        <v>30.790400000000002</v>
      </c>
      <c r="AG1736" s="2">
        <v>5.1100000000000003</v>
      </c>
      <c r="AH1736" s="22">
        <v>14.1</v>
      </c>
      <c r="AI1736" s="22">
        <v>36.1</v>
      </c>
      <c r="AJ1736" s="22">
        <v>39.857199999999999</v>
      </c>
      <c r="AK1736" s="18">
        <v>5.38</v>
      </c>
      <c r="AL1736" s="18">
        <v>15</v>
      </c>
      <c r="AM1736" s="18">
        <v>35.9</v>
      </c>
      <c r="AN1736" s="2">
        <v>46.531799999999997</v>
      </c>
      <c r="AO1736" s="2">
        <v>0.48</v>
      </c>
      <c r="AP1736" s="2">
        <v>4.3</v>
      </c>
      <c r="AQ1736" s="2">
        <v>11.1</v>
      </c>
      <c r="AR1736" s="2">
        <v>0.86</v>
      </c>
      <c r="AS1736" s="2">
        <v>1.79</v>
      </c>
      <c r="AT1736" s="2">
        <v>9.6</v>
      </c>
      <c r="AU1736" s="2">
        <v>18.7</v>
      </c>
      <c r="AV1736" s="2">
        <v>6.5014000000000003</v>
      </c>
      <c r="AW1736" s="2">
        <v>5.48</v>
      </c>
      <c r="AX1736" s="2">
        <v>17.100000000000001</v>
      </c>
      <c r="AY1736" s="2">
        <v>32</v>
      </c>
      <c r="AZ1736" s="2">
        <v>25.936800000000002</v>
      </c>
      <c r="BA1736" s="2">
        <v>8.43</v>
      </c>
      <c r="BB1736" s="2">
        <v>18.5</v>
      </c>
      <c r="BC1736" s="2">
        <v>45.6</v>
      </c>
      <c r="BD1736" s="2">
        <v>53.090699999999998</v>
      </c>
      <c r="BE1736" s="4"/>
      <c r="BF1736" s="4"/>
    </row>
    <row r="1737" spans="1:58" x14ac:dyDescent="0.2">
      <c r="A1737" s="29">
        <v>1736</v>
      </c>
      <c r="B1737" s="7" t="s">
        <v>1</v>
      </c>
      <c r="C1737" s="3">
        <v>39981</v>
      </c>
      <c r="D1737" s="4" t="s">
        <v>0</v>
      </c>
      <c r="E1737" s="4" t="s">
        <v>163</v>
      </c>
      <c r="F1737" s="5" t="s">
        <v>190</v>
      </c>
      <c r="G1737" s="6">
        <v>0.85277777777777775</v>
      </c>
      <c r="H1737" s="6">
        <v>0.88402777777777775</v>
      </c>
      <c r="I1737" s="85">
        <f t="shared" si="27"/>
        <v>45</v>
      </c>
      <c r="J1737" s="86">
        <f>I1737*Segmentos!$D$7*(AH1737%)*IF(ISNUMBER(AI1737),AI1737%,0)</f>
        <v>765450</v>
      </c>
      <c r="K1737" s="86">
        <f>I1737*Segmentos!$D$7*(AL1737%)*IF(ISNUMBER(AM1737),AM1737%,0)</f>
        <v>1247400</v>
      </c>
      <c r="L1737" s="4"/>
      <c r="M1737" s="2">
        <v>5.66</v>
      </c>
      <c r="N1737" s="2">
        <v>9.6</v>
      </c>
      <c r="O1737" s="2">
        <v>58.8</v>
      </c>
      <c r="P1737" s="2">
        <v>79.787300000000002</v>
      </c>
      <c r="Q1737" s="2">
        <v>4.74</v>
      </c>
      <c r="R1737" s="2">
        <v>8.1999999999999993</v>
      </c>
      <c r="S1737" s="2">
        <v>57.6</v>
      </c>
      <c r="T1737" s="2">
        <v>11.141400000000001</v>
      </c>
      <c r="U1737" s="2">
        <v>4.7300000000000004</v>
      </c>
      <c r="V1737" s="2">
        <v>7.9</v>
      </c>
      <c r="W1737" s="2">
        <v>60.2</v>
      </c>
      <c r="X1737" s="2">
        <v>13.978999999999999</v>
      </c>
      <c r="Y1737" s="2">
        <v>5.68</v>
      </c>
      <c r="Z1737" s="2">
        <v>10.9</v>
      </c>
      <c r="AA1737" s="2">
        <v>52.3</v>
      </c>
      <c r="AB1737" s="2">
        <v>23.6553</v>
      </c>
      <c r="AC1737" s="2">
        <v>6.7</v>
      </c>
      <c r="AD1737" s="2">
        <v>10.3</v>
      </c>
      <c r="AE1737" s="2">
        <v>64.8</v>
      </c>
      <c r="AF1737" s="2">
        <v>31.011700000000001</v>
      </c>
      <c r="AG1737" s="2">
        <v>4.25</v>
      </c>
      <c r="AH1737" s="22">
        <v>8.1</v>
      </c>
      <c r="AI1737" s="22">
        <v>52.5</v>
      </c>
      <c r="AJ1737" s="22">
        <v>28.443300000000001</v>
      </c>
      <c r="AK1737" s="18">
        <v>6.93</v>
      </c>
      <c r="AL1737" s="18">
        <v>11</v>
      </c>
      <c r="AM1737" s="18">
        <v>63</v>
      </c>
      <c r="AN1737" s="2">
        <v>51.344099999999997</v>
      </c>
      <c r="AO1737" s="2">
        <v>4.0199999999999996</v>
      </c>
      <c r="AP1737" s="2">
        <v>6</v>
      </c>
      <c r="AQ1737" s="2">
        <v>67.3</v>
      </c>
      <c r="AR1737" s="2">
        <v>6.1913</v>
      </c>
      <c r="AS1737" s="2">
        <v>8.25</v>
      </c>
      <c r="AT1737" s="2">
        <v>11.8</v>
      </c>
      <c r="AU1737" s="2">
        <v>69.8</v>
      </c>
      <c r="AV1737" s="2">
        <v>25.628</v>
      </c>
      <c r="AW1737" s="2">
        <v>5.45</v>
      </c>
      <c r="AX1737" s="2">
        <v>10.6</v>
      </c>
      <c r="AY1737" s="2">
        <v>51.4</v>
      </c>
      <c r="AZ1737" s="2">
        <v>22.075900000000001</v>
      </c>
      <c r="BA1737" s="2">
        <v>4.8</v>
      </c>
      <c r="BB1737" s="2">
        <v>8.6999999999999993</v>
      </c>
      <c r="BC1737" s="2">
        <v>55.3</v>
      </c>
      <c r="BD1737" s="2">
        <v>25.892099999999999</v>
      </c>
      <c r="BE1737" s="4"/>
      <c r="BF1737" s="4"/>
    </row>
    <row r="1738" spans="1:58" x14ac:dyDescent="0.2">
      <c r="A1738" s="29">
        <v>1737</v>
      </c>
      <c r="B1738" s="7" t="s">
        <v>36</v>
      </c>
      <c r="C1738" s="3">
        <v>39981</v>
      </c>
      <c r="D1738" s="4" t="s">
        <v>13</v>
      </c>
      <c r="E1738" s="4" t="s">
        <v>163</v>
      </c>
      <c r="F1738" s="5" t="s">
        <v>190</v>
      </c>
      <c r="G1738" s="6">
        <v>0.9194444444444444</v>
      </c>
      <c r="H1738" s="6">
        <v>0.94305555555555554</v>
      </c>
      <c r="I1738" s="85">
        <f t="shared" si="27"/>
        <v>34.000000000000043</v>
      </c>
      <c r="J1738" s="86">
        <f>I1738*Segmentos!$D$7*(AH1738%)*IF(ISNUMBER(AI1738),AI1738%,0)</f>
        <v>1468392.0000000016</v>
      </c>
      <c r="K1738" s="86">
        <f>I1738*Segmentos!$D$7*(AL1738%)*IF(ISNUMBER(AM1738),AM1738%,0)</f>
        <v>2175129.6000000029</v>
      </c>
      <c r="L1738" s="4"/>
      <c r="M1738" s="2">
        <v>13.53</v>
      </c>
      <c r="N1738" s="2">
        <v>21.2</v>
      </c>
      <c r="O1738" s="2">
        <v>63.8</v>
      </c>
      <c r="P1738" s="2">
        <v>87.448400000000007</v>
      </c>
      <c r="Q1738" s="2">
        <v>9.4700000000000006</v>
      </c>
      <c r="R1738" s="2">
        <v>16.100000000000001</v>
      </c>
      <c r="S1738" s="2">
        <v>58.7</v>
      </c>
      <c r="T1738" s="2">
        <v>10.212999999999999</v>
      </c>
      <c r="U1738" s="2">
        <v>11.87</v>
      </c>
      <c r="V1738" s="2">
        <v>18.8</v>
      </c>
      <c r="W1738" s="2">
        <v>63.1</v>
      </c>
      <c r="X1738" s="2">
        <v>16.084099999999999</v>
      </c>
      <c r="Y1738" s="2">
        <v>17.2</v>
      </c>
      <c r="Z1738" s="2">
        <v>25.9</v>
      </c>
      <c r="AA1738" s="2">
        <v>66.5</v>
      </c>
      <c r="AB1738" s="2">
        <v>32.809800000000003</v>
      </c>
      <c r="AC1738" s="2">
        <v>13.36</v>
      </c>
      <c r="AD1738" s="2">
        <v>21.1</v>
      </c>
      <c r="AE1738" s="2">
        <v>63.2</v>
      </c>
      <c r="AF1738" s="2">
        <v>28.3415</v>
      </c>
      <c r="AG1738" s="2">
        <v>10.81</v>
      </c>
      <c r="AH1738" s="22">
        <v>18.3</v>
      </c>
      <c r="AI1738" s="22">
        <v>59</v>
      </c>
      <c r="AJ1738" s="22">
        <v>33.1449</v>
      </c>
      <c r="AK1738" s="18">
        <v>15.99</v>
      </c>
      <c r="AL1738" s="18">
        <v>23.8</v>
      </c>
      <c r="AM1738" s="18">
        <v>67.2</v>
      </c>
      <c r="AN1738" s="2">
        <v>54.3035</v>
      </c>
      <c r="AO1738" s="2">
        <v>13.65</v>
      </c>
      <c r="AP1738" s="2">
        <v>20.2</v>
      </c>
      <c r="AQ1738" s="2">
        <v>67.5</v>
      </c>
      <c r="AR1738" s="2">
        <v>9.6379000000000001</v>
      </c>
      <c r="AS1738" s="2">
        <v>12.79</v>
      </c>
      <c r="AT1738" s="2">
        <v>18.7</v>
      </c>
      <c r="AU1738" s="2">
        <v>68.400000000000006</v>
      </c>
      <c r="AV1738" s="2">
        <v>18.203900000000001</v>
      </c>
      <c r="AW1738" s="2">
        <v>16.13</v>
      </c>
      <c r="AX1738" s="2">
        <v>24.4</v>
      </c>
      <c r="AY1738" s="2">
        <v>66.099999999999994</v>
      </c>
      <c r="AZ1738" s="2">
        <v>29.972100000000001</v>
      </c>
      <c r="BA1738" s="2">
        <v>11.98</v>
      </c>
      <c r="BB1738" s="2">
        <v>20.5</v>
      </c>
      <c r="BC1738" s="2">
        <v>58.3</v>
      </c>
      <c r="BD1738" s="2">
        <v>29.634599999999999</v>
      </c>
      <c r="BE1738" s="4"/>
      <c r="BF1738" s="4"/>
    </row>
    <row r="1739" spans="1:58" x14ac:dyDescent="0.2">
      <c r="A1739" s="29">
        <v>1738</v>
      </c>
      <c r="B1739" s="7" t="s">
        <v>88</v>
      </c>
      <c r="C1739" s="3">
        <v>39981</v>
      </c>
      <c r="D1739" s="4" t="s">
        <v>13</v>
      </c>
      <c r="E1739" s="4" t="s">
        <v>163</v>
      </c>
      <c r="F1739" s="5" t="s">
        <v>190</v>
      </c>
      <c r="G1739" s="6">
        <v>0.91805555555555562</v>
      </c>
      <c r="H1739" s="6">
        <v>0.9194444444444444</v>
      </c>
      <c r="I1739" s="85">
        <f t="shared" si="27"/>
        <v>1.999999999999833</v>
      </c>
      <c r="J1739" s="86">
        <f>I1739*Segmentos!$D$7*(AH1739%)*IF(ISNUMBER(AI1739),AI1739%,0)</f>
        <v>81734.399999993184</v>
      </c>
      <c r="K1739" s="86">
        <f>I1739*Segmentos!$D$7*(AL1739%)*IF(ISNUMBER(AM1739),AM1739%,0)</f>
        <v>119897.59999998998</v>
      </c>
      <c r="L1739" s="4"/>
      <c r="M1739" s="2">
        <v>12.74</v>
      </c>
      <c r="N1739" s="2">
        <v>13.1</v>
      </c>
      <c r="O1739" s="2">
        <v>97</v>
      </c>
      <c r="P1739" s="2">
        <v>88.458699999999993</v>
      </c>
      <c r="Q1739" s="2">
        <v>6.6</v>
      </c>
      <c r="R1739" s="2">
        <v>6.9</v>
      </c>
      <c r="S1739" s="2">
        <v>95.3</v>
      </c>
      <c r="T1739" s="2">
        <v>7.6477000000000004</v>
      </c>
      <c r="U1739" s="2">
        <v>12.29</v>
      </c>
      <c r="V1739" s="2">
        <v>12.5</v>
      </c>
      <c r="W1739" s="2">
        <v>98.3</v>
      </c>
      <c r="X1739" s="2">
        <v>17.890799999999999</v>
      </c>
      <c r="Y1739" s="2">
        <v>13.6</v>
      </c>
      <c r="Z1739" s="2">
        <v>14</v>
      </c>
      <c r="AA1739" s="2">
        <v>96.9</v>
      </c>
      <c r="AB1739" s="2">
        <v>27.875299999999999</v>
      </c>
      <c r="AC1739" s="2">
        <v>15.38</v>
      </c>
      <c r="AD1739" s="2">
        <v>15.9</v>
      </c>
      <c r="AE1739" s="2">
        <v>96.9</v>
      </c>
      <c r="AF1739" s="2">
        <v>35.044899999999998</v>
      </c>
      <c r="AG1739" s="2">
        <v>10.23</v>
      </c>
      <c r="AH1739" s="22">
        <v>10.8</v>
      </c>
      <c r="AI1739" s="22">
        <v>94.6</v>
      </c>
      <c r="AJ1739" s="22">
        <v>33.679099999999998</v>
      </c>
      <c r="AK1739" s="18">
        <v>15.01</v>
      </c>
      <c r="AL1739" s="18">
        <v>15.2</v>
      </c>
      <c r="AM1739" s="18">
        <v>98.6</v>
      </c>
      <c r="AN1739" s="2">
        <v>54.779600000000002</v>
      </c>
      <c r="AO1739" s="2">
        <v>11.33</v>
      </c>
      <c r="AP1739" s="2">
        <v>11.9</v>
      </c>
      <c r="AQ1739" s="2">
        <v>95.2</v>
      </c>
      <c r="AR1739" s="2">
        <v>8.5951000000000004</v>
      </c>
      <c r="AS1739" s="2">
        <v>10.28</v>
      </c>
      <c r="AT1739" s="2">
        <v>10.5</v>
      </c>
      <c r="AU1739" s="2">
        <v>98</v>
      </c>
      <c r="AV1739" s="2">
        <v>15.722</v>
      </c>
      <c r="AW1739" s="2">
        <v>13.78</v>
      </c>
      <c r="AX1739" s="2">
        <v>14.1</v>
      </c>
      <c r="AY1739" s="2">
        <v>97.5</v>
      </c>
      <c r="AZ1739" s="2">
        <v>27.5137</v>
      </c>
      <c r="BA1739" s="2">
        <v>13.78</v>
      </c>
      <c r="BB1739" s="2">
        <v>14.2</v>
      </c>
      <c r="BC1739" s="2">
        <v>96.7</v>
      </c>
      <c r="BD1739" s="2">
        <v>36.627899999999997</v>
      </c>
      <c r="BE1739" s="4"/>
      <c r="BF1739" s="4"/>
    </row>
    <row r="1740" spans="1:58" x14ac:dyDescent="0.2">
      <c r="A1740" s="29">
        <v>1739</v>
      </c>
      <c r="B1740" s="7" t="s">
        <v>20</v>
      </c>
      <c r="C1740" s="3">
        <v>39981</v>
      </c>
      <c r="D1740" s="4" t="s">
        <v>17</v>
      </c>
      <c r="E1740" s="4" t="s">
        <v>169</v>
      </c>
      <c r="F1740" s="5" t="s">
        <v>190</v>
      </c>
      <c r="G1740" s="6">
        <v>0.91666666666666663</v>
      </c>
      <c r="H1740" s="6">
        <v>0.95763888888888893</v>
      </c>
      <c r="I1740" s="85">
        <f t="shared" si="27"/>
        <v>59.000000000000114</v>
      </c>
      <c r="J1740" s="86">
        <f>I1740*Segmentos!$D$7*(AH1740%)*IF(ISNUMBER(AI1740),AI1740%,0)</f>
        <v>298209.60000000062</v>
      </c>
      <c r="K1740" s="86">
        <f>I1740*Segmentos!$D$7*(AL1740%)*IF(ISNUMBER(AM1740),AM1740%,0)</f>
        <v>28697.600000000053</v>
      </c>
      <c r="L1740" s="4"/>
      <c r="M1740" s="2">
        <v>0.66</v>
      </c>
      <c r="N1740" s="2">
        <v>1.9</v>
      </c>
      <c r="O1740" s="2">
        <v>34.5</v>
      </c>
      <c r="P1740" s="2">
        <v>95.782499999999999</v>
      </c>
      <c r="Q1740" s="2">
        <v>0</v>
      </c>
      <c r="R1740" s="2">
        <v>0</v>
      </c>
      <c r="S1740" s="8" t="s">
        <v>577</v>
      </c>
      <c r="T1740" s="2">
        <v>0</v>
      </c>
      <c r="U1740" s="2">
        <v>0.87</v>
      </c>
      <c r="V1740" s="2">
        <v>1.6</v>
      </c>
      <c r="W1740" s="2">
        <v>56</v>
      </c>
      <c r="X1740" s="2">
        <v>26.419899999999998</v>
      </c>
      <c r="Y1740" s="2">
        <v>0.36</v>
      </c>
      <c r="Z1740" s="2">
        <v>1.3</v>
      </c>
      <c r="AA1740" s="2">
        <v>27</v>
      </c>
      <c r="AB1740" s="2">
        <v>15.327299999999999</v>
      </c>
      <c r="AC1740" s="2">
        <v>1.1299999999999999</v>
      </c>
      <c r="AD1740" s="2">
        <v>3.6</v>
      </c>
      <c r="AE1740" s="2">
        <v>31.1</v>
      </c>
      <c r="AF1740" s="2">
        <v>54.035299999999999</v>
      </c>
      <c r="AG1740" s="2">
        <v>1.24</v>
      </c>
      <c r="AH1740" s="22">
        <v>3.6</v>
      </c>
      <c r="AI1740" s="22">
        <v>35.1</v>
      </c>
      <c r="AJ1740" s="22">
        <v>85.776200000000003</v>
      </c>
      <c r="AK1740" s="18">
        <v>0.13</v>
      </c>
      <c r="AL1740" s="18">
        <v>0.4</v>
      </c>
      <c r="AM1740" s="18">
        <v>30.4</v>
      </c>
      <c r="AN1740" s="2">
        <v>10.006399999999999</v>
      </c>
      <c r="AO1740" s="2">
        <v>0.25</v>
      </c>
      <c r="AP1740" s="2">
        <v>0.4</v>
      </c>
      <c r="AQ1740" s="2">
        <v>60.4</v>
      </c>
      <c r="AR1740" s="2">
        <v>4.0176999999999996</v>
      </c>
      <c r="AS1740" s="2">
        <v>0.3</v>
      </c>
      <c r="AT1740" s="2">
        <v>0.8</v>
      </c>
      <c r="AU1740" s="2">
        <v>38.1</v>
      </c>
      <c r="AV1740" s="2">
        <v>9.4426000000000005</v>
      </c>
      <c r="AW1740" s="2">
        <v>0.6</v>
      </c>
      <c r="AX1740" s="2">
        <v>2.2000000000000002</v>
      </c>
      <c r="AY1740" s="2">
        <v>26.9</v>
      </c>
      <c r="AZ1740" s="2">
        <v>24.9831</v>
      </c>
      <c r="BA1740" s="2">
        <v>1.03</v>
      </c>
      <c r="BB1740" s="2">
        <v>2.8</v>
      </c>
      <c r="BC1740" s="2">
        <v>37.4</v>
      </c>
      <c r="BD1740" s="2">
        <v>57.339199999999998</v>
      </c>
      <c r="BE1740" s="4"/>
      <c r="BF1740" s="4"/>
    </row>
    <row r="1741" spans="1:58" x14ac:dyDescent="0.2">
      <c r="A1741" s="29">
        <v>1740</v>
      </c>
      <c r="B1741" s="7" t="s">
        <v>11</v>
      </c>
      <c r="C1741" s="3">
        <v>39981</v>
      </c>
      <c r="D1741" s="4" t="s">
        <v>8</v>
      </c>
      <c r="E1741" s="4" t="s">
        <v>166</v>
      </c>
      <c r="F1741" s="5" t="s">
        <v>190</v>
      </c>
      <c r="G1741" s="6">
        <v>0.90833333333333333</v>
      </c>
      <c r="H1741" s="6">
        <v>0.90902777777777777</v>
      </c>
      <c r="I1741" s="85">
        <f t="shared" si="27"/>
        <v>0.99999999999999645</v>
      </c>
      <c r="J1741" s="86">
        <f>I1741*Segmentos!$D$7*(AH1741%)*IF(ISNUMBER(AI1741),AI1741%,0)</f>
        <v>18399.999999999935</v>
      </c>
      <c r="K1741" s="86">
        <f>I1741*Segmentos!$D$7*(AL1741%)*IF(ISNUMBER(AM1741),AM1741%,0)</f>
        <v>13999.999999999953</v>
      </c>
      <c r="L1741" s="4"/>
      <c r="M1741" s="2">
        <v>4.0199999999999996</v>
      </c>
      <c r="N1741" s="2">
        <v>4</v>
      </c>
      <c r="O1741" s="2">
        <v>100</v>
      </c>
      <c r="P1741" s="2">
        <v>92.427099999999996</v>
      </c>
      <c r="Q1741" s="2">
        <v>1.98</v>
      </c>
      <c r="R1741" s="2">
        <v>2</v>
      </c>
      <c r="S1741" s="2">
        <v>100</v>
      </c>
      <c r="T1741" s="2">
        <v>7.5926999999999998</v>
      </c>
      <c r="U1741" s="2">
        <v>0.72</v>
      </c>
      <c r="V1741" s="2">
        <v>0.7</v>
      </c>
      <c r="W1741" s="2">
        <v>100</v>
      </c>
      <c r="X1741" s="2">
        <v>3.4658000000000002</v>
      </c>
      <c r="Y1741" s="2">
        <v>3.33</v>
      </c>
      <c r="Z1741" s="2">
        <v>3.3</v>
      </c>
      <c r="AA1741" s="2">
        <v>100</v>
      </c>
      <c r="AB1741" s="2">
        <v>22.5992</v>
      </c>
      <c r="AC1741" s="2">
        <v>7.79</v>
      </c>
      <c r="AD1741" s="2">
        <v>7.8</v>
      </c>
      <c r="AE1741" s="2">
        <v>100</v>
      </c>
      <c r="AF1741" s="2">
        <v>58.769300000000001</v>
      </c>
      <c r="AG1741" s="2">
        <v>4.5599999999999996</v>
      </c>
      <c r="AH1741" s="22">
        <v>4.5999999999999996</v>
      </c>
      <c r="AI1741" s="22">
        <v>100</v>
      </c>
      <c r="AJ1741" s="22">
        <v>49.672600000000003</v>
      </c>
      <c r="AK1741" s="18">
        <v>3.54</v>
      </c>
      <c r="AL1741" s="18">
        <v>3.5</v>
      </c>
      <c r="AM1741" s="18">
        <v>100</v>
      </c>
      <c r="AN1741" s="2">
        <v>42.7545</v>
      </c>
      <c r="AO1741" s="2">
        <v>0.1</v>
      </c>
      <c r="AP1741" s="2">
        <v>0.1</v>
      </c>
      <c r="AQ1741" s="2">
        <v>100</v>
      </c>
      <c r="AR1741" s="2">
        <v>0.26250000000000001</v>
      </c>
      <c r="AS1741" s="2">
        <v>1.59</v>
      </c>
      <c r="AT1741" s="2">
        <v>1.6</v>
      </c>
      <c r="AU1741" s="2">
        <v>100</v>
      </c>
      <c r="AV1741" s="2">
        <v>8.0338999999999992</v>
      </c>
      <c r="AW1741" s="2">
        <v>3.21</v>
      </c>
      <c r="AX1741" s="2">
        <v>3.2</v>
      </c>
      <c r="AY1741" s="2">
        <v>100</v>
      </c>
      <c r="AZ1741" s="2">
        <v>21.235299999999999</v>
      </c>
      <c r="BA1741" s="2">
        <v>7.15</v>
      </c>
      <c r="BB1741" s="2">
        <v>7.1</v>
      </c>
      <c r="BC1741" s="2">
        <v>100</v>
      </c>
      <c r="BD1741" s="2">
        <v>62.895299999999999</v>
      </c>
      <c r="BE1741" s="4"/>
      <c r="BF1741" s="4"/>
    </row>
    <row r="1742" spans="1:58" x14ac:dyDescent="0.2">
      <c r="A1742" s="29">
        <v>1741</v>
      </c>
      <c r="B1742" s="7" t="s">
        <v>6</v>
      </c>
      <c r="C1742" s="3">
        <v>39981</v>
      </c>
      <c r="D1742" s="4" t="s">
        <v>3</v>
      </c>
      <c r="E1742" s="4" t="s">
        <v>166</v>
      </c>
      <c r="F1742" s="5" t="s">
        <v>190</v>
      </c>
      <c r="G1742" s="6">
        <v>0.90902777777777777</v>
      </c>
      <c r="H1742" s="6">
        <v>0.90972222222222221</v>
      </c>
      <c r="I1742" s="85">
        <f t="shared" si="27"/>
        <v>0.99999999999999645</v>
      </c>
      <c r="J1742" s="86">
        <f>I1742*Segmentos!$D$7*(AH1742%)*IF(ISNUMBER(AI1742),AI1742%,0)</f>
        <v>42799.999999999847</v>
      </c>
      <c r="K1742" s="86">
        <f>I1742*Segmentos!$D$7*(AL1742%)*IF(ISNUMBER(AM1742),AM1742%,0)</f>
        <v>31999.999999999887</v>
      </c>
      <c r="L1742" s="4"/>
      <c r="M1742" s="2">
        <v>9.24</v>
      </c>
      <c r="N1742" s="2">
        <v>9.1999999999999993</v>
      </c>
      <c r="O1742" s="2">
        <v>100</v>
      </c>
      <c r="P1742" s="2">
        <v>88.479799999999997</v>
      </c>
      <c r="Q1742" s="2">
        <v>8.0299999999999994</v>
      </c>
      <c r="R1742" s="2">
        <v>8</v>
      </c>
      <c r="S1742" s="2">
        <v>100</v>
      </c>
      <c r="T1742" s="2">
        <v>12.8355</v>
      </c>
      <c r="U1742" s="2">
        <v>10.3</v>
      </c>
      <c r="V1742" s="2">
        <v>10.3</v>
      </c>
      <c r="W1742" s="2">
        <v>100</v>
      </c>
      <c r="X1742" s="2">
        <v>20.673999999999999</v>
      </c>
      <c r="Y1742" s="2">
        <v>9.3000000000000007</v>
      </c>
      <c r="Z1742" s="2">
        <v>9.3000000000000007</v>
      </c>
      <c r="AA1742" s="2">
        <v>100</v>
      </c>
      <c r="AB1742" s="2">
        <v>26.307300000000001</v>
      </c>
      <c r="AC1742" s="2">
        <v>9.1199999999999992</v>
      </c>
      <c r="AD1742" s="2">
        <v>9.1</v>
      </c>
      <c r="AE1742" s="2">
        <v>100</v>
      </c>
      <c r="AF1742" s="2">
        <v>28.663</v>
      </c>
      <c r="AG1742" s="2">
        <v>10.66</v>
      </c>
      <c r="AH1742" s="22">
        <v>10.7</v>
      </c>
      <c r="AI1742" s="22">
        <v>100</v>
      </c>
      <c r="AJ1742" s="22">
        <v>48.415999999999997</v>
      </c>
      <c r="AK1742" s="18">
        <v>7.96</v>
      </c>
      <c r="AL1742" s="18">
        <v>8</v>
      </c>
      <c r="AM1742" s="18">
        <v>100</v>
      </c>
      <c r="AN1742" s="2">
        <v>40.063800000000001</v>
      </c>
      <c r="AO1742" s="2">
        <v>4.6399999999999997</v>
      </c>
      <c r="AP1742" s="2">
        <v>4.5999999999999996</v>
      </c>
      <c r="AQ1742" s="2">
        <v>100</v>
      </c>
      <c r="AR1742" s="2">
        <v>4.8574000000000002</v>
      </c>
      <c r="AS1742" s="2">
        <v>7.63</v>
      </c>
      <c r="AT1742" s="2">
        <v>7.6</v>
      </c>
      <c r="AU1742" s="2">
        <v>100</v>
      </c>
      <c r="AV1742" s="2">
        <v>16.104800000000001</v>
      </c>
      <c r="AW1742" s="2">
        <v>10.29</v>
      </c>
      <c r="AX1742" s="2">
        <v>10.3</v>
      </c>
      <c r="AY1742" s="2">
        <v>100</v>
      </c>
      <c r="AZ1742" s="2">
        <v>28.326499999999999</v>
      </c>
      <c r="BA1742" s="2">
        <v>10.69</v>
      </c>
      <c r="BB1742" s="2">
        <v>10.7</v>
      </c>
      <c r="BC1742" s="2">
        <v>100</v>
      </c>
      <c r="BD1742" s="2">
        <v>39.191200000000002</v>
      </c>
      <c r="BE1742" s="4"/>
      <c r="BF1742" s="4"/>
    </row>
    <row r="1743" spans="1:58" x14ac:dyDescent="0.2">
      <c r="A1743" s="29">
        <v>1742</v>
      </c>
      <c r="B1743" s="7" t="s">
        <v>31</v>
      </c>
      <c r="C1743" s="3">
        <v>39981</v>
      </c>
      <c r="D1743" s="4" t="s">
        <v>28</v>
      </c>
      <c r="E1743" s="4" t="s">
        <v>166</v>
      </c>
      <c r="F1743" s="5" t="s">
        <v>190</v>
      </c>
      <c r="G1743" s="6">
        <v>0.91111111111111109</v>
      </c>
      <c r="H1743" s="6">
        <v>0.91388888888888886</v>
      </c>
      <c r="I1743" s="85">
        <f t="shared" si="27"/>
        <v>3.9999999999999858</v>
      </c>
      <c r="J1743" s="86">
        <f>I1743*Segmentos!$D$7*(AH1743%)*IF(ISNUMBER(AI1743),AI1743%,0)</f>
        <v>11231.999999999964</v>
      </c>
      <c r="K1743" s="86">
        <f>I1743*Segmentos!$D$7*(AL1743%)*IF(ISNUMBER(AM1743),AM1743%,0)</f>
        <v>24527.999999999913</v>
      </c>
      <c r="L1743" s="4"/>
      <c r="M1743" s="2">
        <v>1.1399999999999999</v>
      </c>
      <c r="N1743" s="2">
        <v>1.7</v>
      </c>
      <c r="O1743" s="2">
        <v>66.099999999999994</v>
      </c>
      <c r="P1743" s="2">
        <v>90.197400000000002</v>
      </c>
      <c r="Q1743" s="2">
        <v>0</v>
      </c>
      <c r="R1743" s="2">
        <v>0</v>
      </c>
      <c r="S1743" s="8" t="s">
        <v>577</v>
      </c>
      <c r="T1743" s="2">
        <v>0</v>
      </c>
      <c r="U1743" s="2">
        <v>0.57999999999999996</v>
      </c>
      <c r="V1743" s="2">
        <v>1.1000000000000001</v>
      </c>
      <c r="W1743" s="2">
        <v>54.8</v>
      </c>
      <c r="X1743" s="2">
        <v>9.6527999999999992</v>
      </c>
      <c r="Y1743" s="2">
        <v>0.98</v>
      </c>
      <c r="Z1743" s="2">
        <v>1.9</v>
      </c>
      <c r="AA1743" s="2">
        <v>51.2</v>
      </c>
      <c r="AB1743" s="2">
        <v>22.7974</v>
      </c>
      <c r="AC1743" s="2">
        <v>2.2200000000000002</v>
      </c>
      <c r="AD1743" s="2">
        <v>2.9</v>
      </c>
      <c r="AE1743" s="2">
        <v>77.599999999999994</v>
      </c>
      <c r="AF1743" s="2">
        <v>57.747199999999999</v>
      </c>
      <c r="AG1743" s="2">
        <v>0.72</v>
      </c>
      <c r="AH1743" s="22">
        <v>1.3</v>
      </c>
      <c r="AI1743" s="22">
        <v>54</v>
      </c>
      <c r="AJ1743" s="22">
        <v>26.944500000000001</v>
      </c>
      <c r="AK1743" s="18">
        <v>1.52</v>
      </c>
      <c r="AL1743" s="18">
        <v>2.1</v>
      </c>
      <c r="AM1743" s="18">
        <v>73</v>
      </c>
      <c r="AN1743" s="2">
        <v>63.252899999999997</v>
      </c>
      <c r="AO1743" s="2">
        <v>0.28999999999999998</v>
      </c>
      <c r="AP1743" s="2">
        <v>0.5</v>
      </c>
      <c r="AQ1743" s="2">
        <v>59.4</v>
      </c>
      <c r="AR1743" s="2">
        <v>2.528</v>
      </c>
      <c r="AS1743" s="2">
        <v>1.3</v>
      </c>
      <c r="AT1743" s="2">
        <v>1.8</v>
      </c>
      <c r="AU1743" s="2">
        <v>74.400000000000006</v>
      </c>
      <c r="AV1743" s="2">
        <v>22.727900000000002</v>
      </c>
      <c r="AW1743" s="2">
        <v>0.35</v>
      </c>
      <c r="AX1743" s="2">
        <v>1.2</v>
      </c>
      <c r="AY1743" s="2">
        <v>29</v>
      </c>
      <c r="AZ1743" s="2">
        <v>7.8567</v>
      </c>
      <c r="BA1743" s="2">
        <v>1.88</v>
      </c>
      <c r="BB1743" s="2">
        <v>2.5</v>
      </c>
      <c r="BC1743" s="2">
        <v>76.5</v>
      </c>
      <c r="BD1743" s="2">
        <v>57.084800000000001</v>
      </c>
      <c r="BE1743" s="4"/>
      <c r="BF1743" s="4"/>
    </row>
    <row r="1744" spans="1:58" x14ac:dyDescent="0.2">
      <c r="A1744" s="29">
        <v>1743</v>
      </c>
      <c r="B1744" s="7" t="s">
        <v>37</v>
      </c>
      <c r="C1744" s="3">
        <v>39981</v>
      </c>
      <c r="D1744" s="4" t="s">
        <v>21</v>
      </c>
      <c r="E1744" s="4" t="s">
        <v>173</v>
      </c>
      <c r="F1744" s="5" t="s">
        <v>190</v>
      </c>
      <c r="G1744" s="6">
        <v>0.87361111111111101</v>
      </c>
      <c r="H1744" s="6">
        <v>0.87430555555555556</v>
      </c>
      <c r="I1744" s="85">
        <f t="shared" si="27"/>
        <v>1.0000000000001563</v>
      </c>
      <c r="J1744" s="86">
        <f>I1744*Segmentos!$D$7*(AH1744%)*IF(ISNUMBER(AI1744),AI1744%,0)</f>
        <v>5600.0000000008749</v>
      </c>
      <c r="K1744" s="86">
        <f>I1744*Segmentos!$D$7*(AL1744%)*IF(ISNUMBER(AM1744),AM1744%,0)</f>
        <v>2000.0000000003126</v>
      </c>
      <c r="L1744" s="4"/>
      <c r="M1744" s="2">
        <v>0.95</v>
      </c>
      <c r="N1744" s="2">
        <v>1</v>
      </c>
      <c r="O1744" s="2">
        <v>100</v>
      </c>
      <c r="P1744" s="2">
        <v>100</v>
      </c>
      <c r="Q1744" s="2">
        <v>0</v>
      </c>
      <c r="R1744" s="2">
        <v>0</v>
      </c>
      <c r="S1744" s="8" t="s">
        <v>577</v>
      </c>
      <c r="T1744" s="2">
        <v>0</v>
      </c>
      <c r="U1744" s="2">
        <v>0.22</v>
      </c>
      <c r="V1744" s="2">
        <v>0.2</v>
      </c>
      <c r="W1744" s="2">
        <v>100</v>
      </c>
      <c r="X1744" s="2">
        <v>4.8958000000000004</v>
      </c>
      <c r="Y1744" s="2">
        <v>0.11</v>
      </c>
      <c r="Z1744" s="2">
        <v>0.1</v>
      </c>
      <c r="AA1744" s="2">
        <v>100</v>
      </c>
      <c r="AB1744" s="2">
        <v>3.4016999999999999</v>
      </c>
      <c r="AC1744" s="2">
        <v>2.66</v>
      </c>
      <c r="AD1744" s="2">
        <v>2.7</v>
      </c>
      <c r="AE1744" s="2">
        <v>100</v>
      </c>
      <c r="AF1744" s="2">
        <v>91.702500000000001</v>
      </c>
      <c r="AG1744" s="2">
        <v>1.42</v>
      </c>
      <c r="AH1744" s="22">
        <v>1.4</v>
      </c>
      <c r="AI1744" s="22">
        <v>100</v>
      </c>
      <c r="AJ1744" s="22">
        <v>71.001000000000005</v>
      </c>
      <c r="AK1744" s="18">
        <v>0.53</v>
      </c>
      <c r="AL1744" s="18">
        <v>0.5</v>
      </c>
      <c r="AM1744" s="18">
        <v>100</v>
      </c>
      <c r="AN1744" s="2">
        <v>28.998999999999999</v>
      </c>
      <c r="AO1744" s="2">
        <v>1.63</v>
      </c>
      <c r="AP1744" s="2">
        <v>1.6</v>
      </c>
      <c r="AQ1744" s="2">
        <v>100</v>
      </c>
      <c r="AR1744" s="2">
        <v>18.726600000000001</v>
      </c>
      <c r="AS1744" s="2">
        <v>0.84</v>
      </c>
      <c r="AT1744" s="2">
        <v>0.8</v>
      </c>
      <c r="AU1744" s="2">
        <v>100</v>
      </c>
      <c r="AV1744" s="2">
        <v>19.5182</v>
      </c>
      <c r="AW1744" s="2">
        <v>0.9</v>
      </c>
      <c r="AX1744" s="2">
        <v>0.9</v>
      </c>
      <c r="AY1744" s="2">
        <v>100</v>
      </c>
      <c r="AZ1744" s="2">
        <v>27.331299999999999</v>
      </c>
      <c r="BA1744" s="2">
        <v>0.86</v>
      </c>
      <c r="BB1744" s="2">
        <v>0.9</v>
      </c>
      <c r="BC1744" s="2">
        <v>100</v>
      </c>
      <c r="BD1744" s="2">
        <v>34.4238</v>
      </c>
      <c r="BE1744" s="4"/>
      <c r="BF1744" s="4"/>
    </row>
    <row r="1745" spans="1:58" x14ac:dyDescent="0.2">
      <c r="A1745" s="29">
        <v>1744</v>
      </c>
      <c r="B1745" s="7" t="s">
        <v>128</v>
      </c>
      <c r="C1745" s="3">
        <v>39981</v>
      </c>
      <c r="D1745" s="4" t="s">
        <v>3</v>
      </c>
      <c r="E1745" s="4" t="s">
        <v>185</v>
      </c>
      <c r="F1745" s="5" t="s">
        <v>190</v>
      </c>
      <c r="G1745" s="6">
        <v>0.91736111111111107</v>
      </c>
      <c r="H1745" s="6">
        <v>2.013888888888889E-2</v>
      </c>
      <c r="I1745" s="85">
        <f t="shared" si="27"/>
        <v>148.00000000000006</v>
      </c>
      <c r="J1745" s="86">
        <f>I1745*Segmentos!$D$7*(AH1745%)*IF(ISNUMBER(AI1745),AI1745%,0)</f>
        <v>4737657.6000000015</v>
      </c>
      <c r="K1745" s="86">
        <f>I1745*Segmentos!$D$7*(AL1745%)*IF(ISNUMBER(AM1745),AM1745%,0)</f>
        <v>5453918.4000000013</v>
      </c>
      <c r="L1745" s="4"/>
      <c r="M1745" s="2">
        <v>8.6300000000000008</v>
      </c>
      <c r="N1745" s="2">
        <v>32.200000000000003</v>
      </c>
      <c r="O1745" s="2">
        <v>26.8</v>
      </c>
      <c r="P1745" s="2">
        <v>84.525700000000001</v>
      </c>
      <c r="Q1745" s="2">
        <v>6.02</v>
      </c>
      <c r="R1745" s="2">
        <v>22.4</v>
      </c>
      <c r="S1745" s="2">
        <v>26.9</v>
      </c>
      <c r="T1745" s="2">
        <v>9.8437999999999999</v>
      </c>
      <c r="U1745" s="2">
        <v>9.93</v>
      </c>
      <c r="V1745" s="2">
        <v>31.1</v>
      </c>
      <c r="W1745" s="2">
        <v>32</v>
      </c>
      <c r="X1745" s="2">
        <v>20.382999999999999</v>
      </c>
      <c r="Y1745" s="2">
        <v>8.93</v>
      </c>
      <c r="Z1745" s="2">
        <v>37.4</v>
      </c>
      <c r="AA1745" s="2">
        <v>23.9</v>
      </c>
      <c r="AB1745" s="2">
        <v>25.822099999999999</v>
      </c>
      <c r="AC1745" s="2">
        <v>8.86</v>
      </c>
      <c r="AD1745" s="2">
        <v>33.299999999999997</v>
      </c>
      <c r="AE1745" s="2">
        <v>26.6</v>
      </c>
      <c r="AF1745" s="2">
        <v>28.476800000000001</v>
      </c>
      <c r="AG1745" s="2">
        <v>8</v>
      </c>
      <c r="AH1745" s="22">
        <v>32.4</v>
      </c>
      <c r="AI1745" s="22">
        <v>24.7</v>
      </c>
      <c r="AJ1745" s="22">
        <v>37.170699999999997</v>
      </c>
      <c r="AK1745" s="18">
        <v>9.1999999999999993</v>
      </c>
      <c r="AL1745" s="18">
        <v>32.1</v>
      </c>
      <c r="AM1745" s="18">
        <v>28.7</v>
      </c>
      <c r="AN1745" s="2">
        <v>47.354999999999997</v>
      </c>
      <c r="AO1745" s="2">
        <v>5.81</v>
      </c>
      <c r="AP1745" s="2">
        <v>24.4</v>
      </c>
      <c r="AQ1745" s="2">
        <v>23.8</v>
      </c>
      <c r="AR1745" s="2">
        <v>6.2137000000000002</v>
      </c>
      <c r="AS1745" s="2">
        <v>5.71</v>
      </c>
      <c r="AT1745" s="2">
        <v>27.1</v>
      </c>
      <c r="AU1745" s="2">
        <v>21</v>
      </c>
      <c r="AV1745" s="2">
        <v>12.3133</v>
      </c>
      <c r="AW1745" s="2">
        <v>10.41</v>
      </c>
      <c r="AX1745" s="2">
        <v>37.9</v>
      </c>
      <c r="AY1745" s="2">
        <v>27.5</v>
      </c>
      <c r="AZ1745" s="2">
        <v>29.306799999999999</v>
      </c>
      <c r="BA1745" s="2">
        <v>9.7799999999999994</v>
      </c>
      <c r="BB1745" s="2">
        <v>33.200000000000003</v>
      </c>
      <c r="BC1745" s="2">
        <v>29.5</v>
      </c>
      <c r="BD1745" s="2">
        <v>36.691800000000001</v>
      </c>
      <c r="BE1745" s="4"/>
      <c r="BF1745" s="4"/>
    </row>
    <row r="1746" spans="1:58" x14ac:dyDescent="0.2">
      <c r="A1746" s="29">
        <v>1745</v>
      </c>
      <c r="B1746" s="7" t="s">
        <v>42</v>
      </c>
      <c r="C1746" s="3">
        <v>39981</v>
      </c>
      <c r="D1746" s="4" t="s">
        <v>8</v>
      </c>
      <c r="E1746" s="4" t="s">
        <v>174</v>
      </c>
      <c r="F1746" s="5" t="s">
        <v>190</v>
      </c>
      <c r="G1746" s="6">
        <v>0.9243055555555556</v>
      </c>
      <c r="H1746" s="6">
        <v>0.9868055555555556</v>
      </c>
      <c r="I1746" s="85">
        <f t="shared" si="27"/>
        <v>90</v>
      </c>
      <c r="J1746" s="86">
        <f>I1746*Segmentos!$D$7*(AH1746%)*IF(ISNUMBER(AI1746),AI1746%,0)</f>
        <v>2037420</v>
      </c>
      <c r="K1746" s="86">
        <f>I1746*Segmentos!$D$7*(AL1746%)*IF(ISNUMBER(AM1746),AM1746%,0)</f>
        <v>1813284.0000000002</v>
      </c>
      <c r="L1746" s="4"/>
      <c r="M1746" s="2">
        <v>5.32</v>
      </c>
      <c r="N1746" s="2">
        <v>21.9</v>
      </c>
      <c r="O1746" s="2">
        <v>24.3</v>
      </c>
      <c r="P1746" s="2">
        <v>82.194699999999997</v>
      </c>
      <c r="Q1746" s="2">
        <v>4.16</v>
      </c>
      <c r="R1746" s="2">
        <v>13.3</v>
      </c>
      <c r="S1746" s="2">
        <v>31.3</v>
      </c>
      <c r="T1746" s="2">
        <v>10.7285</v>
      </c>
      <c r="U1746" s="2">
        <v>4.04</v>
      </c>
      <c r="V1746" s="2">
        <v>17.7</v>
      </c>
      <c r="W1746" s="2">
        <v>22.8</v>
      </c>
      <c r="X1746" s="2">
        <v>13.0924</v>
      </c>
      <c r="Y1746" s="2">
        <v>5.08</v>
      </c>
      <c r="Z1746" s="2">
        <v>26.7</v>
      </c>
      <c r="AA1746" s="2">
        <v>19</v>
      </c>
      <c r="AB1746" s="2">
        <v>23.186800000000002</v>
      </c>
      <c r="AC1746" s="2">
        <v>6.93</v>
      </c>
      <c r="AD1746" s="2">
        <v>24.6</v>
      </c>
      <c r="AE1746" s="2">
        <v>28.1</v>
      </c>
      <c r="AF1746" s="2">
        <v>35.186999999999998</v>
      </c>
      <c r="AG1746" s="2">
        <v>5.64</v>
      </c>
      <c r="AH1746" s="22">
        <v>23.1</v>
      </c>
      <c r="AI1746" s="22">
        <v>24.5</v>
      </c>
      <c r="AJ1746" s="22">
        <v>41.390099999999997</v>
      </c>
      <c r="AK1746" s="18">
        <v>5.0199999999999996</v>
      </c>
      <c r="AL1746" s="18">
        <v>20.9</v>
      </c>
      <c r="AM1746" s="18">
        <v>24.1</v>
      </c>
      <c r="AN1746" s="2">
        <v>40.804699999999997</v>
      </c>
      <c r="AO1746" s="2">
        <v>1.51</v>
      </c>
      <c r="AP1746" s="2">
        <v>10.199999999999999</v>
      </c>
      <c r="AQ1746" s="2">
        <v>14.8</v>
      </c>
      <c r="AR1746" s="2">
        <v>2.5434000000000001</v>
      </c>
      <c r="AS1746" s="2">
        <v>2.93</v>
      </c>
      <c r="AT1746" s="2">
        <v>17.7</v>
      </c>
      <c r="AU1746" s="2">
        <v>16.5</v>
      </c>
      <c r="AV1746" s="2">
        <v>9.9773999999999994</v>
      </c>
      <c r="AW1746" s="2">
        <v>4.53</v>
      </c>
      <c r="AX1746" s="2">
        <v>23.6</v>
      </c>
      <c r="AY1746" s="2">
        <v>19.2</v>
      </c>
      <c r="AZ1746" s="2">
        <v>20.122399999999999</v>
      </c>
      <c r="BA1746" s="2">
        <v>8.3699999999999992</v>
      </c>
      <c r="BB1746" s="2">
        <v>26.4</v>
      </c>
      <c r="BC1746" s="2">
        <v>31.7</v>
      </c>
      <c r="BD1746" s="2">
        <v>49.551400000000001</v>
      </c>
      <c r="BE1746" s="4"/>
      <c r="BF1746" s="4"/>
    </row>
    <row r="1747" spans="1:58" x14ac:dyDescent="0.2">
      <c r="A1747" s="29">
        <v>1746</v>
      </c>
      <c r="B1747" s="7" t="s">
        <v>14</v>
      </c>
      <c r="C1747" s="3">
        <v>39981</v>
      </c>
      <c r="D1747" s="4" t="s">
        <v>13</v>
      </c>
      <c r="E1747" s="4" t="s">
        <v>163</v>
      </c>
      <c r="F1747" s="5" t="s">
        <v>190</v>
      </c>
      <c r="G1747" s="6">
        <v>0.84930555555555554</v>
      </c>
      <c r="H1747" s="6">
        <v>0.87430555555555556</v>
      </c>
      <c r="I1747" s="85">
        <f t="shared" si="27"/>
        <v>36.000000000000028</v>
      </c>
      <c r="J1747" s="86">
        <f>I1747*Segmentos!$D$7*(AH1747%)*IF(ISNUMBER(AI1747),AI1747%,0)</f>
        <v>1047254.4000000006</v>
      </c>
      <c r="K1747" s="86">
        <f>I1747*Segmentos!$D$7*(AL1747%)*IF(ISNUMBER(AM1747),AM1747%,0)</f>
        <v>1382400.0000000012</v>
      </c>
      <c r="L1747" s="4"/>
      <c r="M1747" s="2">
        <v>8.48</v>
      </c>
      <c r="N1747" s="2">
        <v>13.2</v>
      </c>
      <c r="O1747" s="2">
        <v>64.099999999999994</v>
      </c>
      <c r="P1747" s="2">
        <v>86.633600000000001</v>
      </c>
      <c r="Q1747" s="2">
        <v>5.18</v>
      </c>
      <c r="R1747" s="2">
        <v>8</v>
      </c>
      <c r="S1747" s="2">
        <v>64.5</v>
      </c>
      <c r="T1747" s="2">
        <v>8.8265999999999991</v>
      </c>
      <c r="U1747" s="2">
        <v>8.7899999999999991</v>
      </c>
      <c r="V1747" s="2">
        <v>15.2</v>
      </c>
      <c r="W1747" s="2">
        <v>57.8</v>
      </c>
      <c r="X1747" s="2">
        <v>18.8185</v>
      </c>
      <c r="Y1747" s="2">
        <v>6.93</v>
      </c>
      <c r="Z1747" s="2">
        <v>10.9</v>
      </c>
      <c r="AA1747" s="2">
        <v>63.6</v>
      </c>
      <c r="AB1747" s="2">
        <v>20.898499999999999</v>
      </c>
      <c r="AC1747" s="2">
        <v>11.36</v>
      </c>
      <c r="AD1747" s="2">
        <v>16.7</v>
      </c>
      <c r="AE1747" s="2">
        <v>68</v>
      </c>
      <c r="AF1747" s="2">
        <v>38.090000000000003</v>
      </c>
      <c r="AG1747" s="2">
        <v>7.28</v>
      </c>
      <c r="AH1747" s="22">
        <v>10.199999999999999</v>
      </c>
      <c r="AI1747" s="22">
        <v>71.3</v>
      </c>
      <c r="AJ1747" s="22">
        <v>35.250399999999999</v>
      </c>
      <c r="AK1747" s="18">
        <v>9.57</v>
      </c>
      <c r="AL1747" s="18">
        <v>16</v>
      </c>
      <c r="AM1747" s="18">
        <v>60</v>
      </c>
      <c r="AN1747" s="2">
        <v>51.383200000000002</v>
      </c>
      <c r="AO1747" s="2">
        <v>6.84</v>
      </c>
      <c r="AP1747" s="2">
        <v>10.5</v>
      </c>
      <c r="AQ1747" s="2">
        <v>65.2</v>
      </c>
      <c r="AR1747" s="2">
        <v>7.6326999999999998</v>
      </c>
      <c r="AS1747" s="2">
        <v>5.83</v>
      </c>
      <c r="AT1747" s="2">
        <v>9.3000000000000007</v>
      </c>
      <c r="AU1747" s="2">
        <v>62.7</v>
      </c>
      <c r="AV1747" s="2">
        <v>13.124599999999999</v>
      </c>
      <c r="AW1747" s="2">
        <v>8.0500000000000007</v>
      </c>
      <c r="AX1747" s="2">
        <v>14</v>
      </c>
      <c r="AY1747" s="2">
        <v>57.7</v>
      </c>
      <c r="AZ1747" s="2">
        <v>23.648</v>
      </c>
      <c r="BA1747" s="2">
        <v>10.8</v>
      </c>
      <c r="BB1747" s="2">
        <v>15.7</v>
      </c>
      <c r="BC1747" s="2">
        <v>68.7</v>
      </c>
      <c r="BD1747" s="2">
        <v>42.228299999999997</v>
      </c>
      <c r="BE1747" s="4"/>
      <c r="BF1747" s="4"/>
    </row>
    <row r="1748" spans="1:58" x14ac:dyDescent="0.2">
      <c r="A1748" s="29">
        <v>1747</v>
      </c>
      <c r="B1748" s="7" t="s">
        <v>10</v>
      </c>
      <c r="C1748" s="3">
        <v>39981</v>
      </c>
      <c r="D1748" s="4" t="s">
        <v>8</v>
      </c>
      <c r="E1748" s="4" t="s">
        <v>164</v>
      </c>
      <c r="F1748" s="5" t="s">
        <v>190</v>
      </c>
      <c r="G1748" s="6">
        <v>0.87361111111111101</v>
      </c>
      <c r="H1748" s="6">
        <v>0.9243055555555556</v>
      </c>
      <c r="I1748" s="85">
        <f t="shared" si="27"/>
        <v>73.000000000000227</v>
      </c>
      <c r="J1748" s="86">
        <f>I1748*Segmentos!$D$7*(AH1748%)*IF(ISNUMBER(AI1748),AI1748%,0)</f>
        <v>2214528.0000000065</v>
      </c>
      <c r="K1748" s="86">
        <f>I1748*Segmentos!$D$7*(AL1748%)*IF(ISNUMBER(AM1748),AM1748%,0)</f>
        <v>1608452.8000000047</v>
      </c>
      <c r="L1748" s="4"/>
      <c r="M1748" s="2">
        <v>6.49</v>
      </c>
      <c r="N1748" s="2">
        <v>21.1</v>
      </c>
      <c r="O1748" s="2">
        <v>30.7</v>
      </c>
      <c r="P1748" s="2">
        <v>91.009</v>
      </c>
      <c r="Q1748" s="2">
        <v>2.81</v>
      </c>
      <c r="R1748" s="2">
        <v>11</v>
      </c>
      <c r="S1748" s="2">
        <v>25.6</v>
      </c>
      <c r="T1748" s="2">
        <v>6.5702999999999996</v>
      </c>
      <c r="U1748" s="2">
        <v>4.0199999999999996</v>
      </c>
      <c r="V1748" s="2">
        <v>16.899999999999999</v>
      </c>
      <c r="W1748" s="2">
        <v>23.7</v>
      </c>
      <c r="X1748" s="2">
        <v>11.822800000000001</v>
      </c>
      <c r="Y1748" s="2">
        <v>6.73</v>
      </c>
      <c r="Z1748" s="2">
        <v>25.3</v>
      </c>
      <c r="AA1748" s="2">
        <v>26.6</v>
      </c>
      <c r="AB1748" s="2">
        <v>27.8734</v>
      </c>
      <c r="AC1748" s="2">
        <v>9.7200000000000006</v>
      </c>
      <c r="AD1748" s="2">
        <v>25.3</v>
      </c>
      <c r="AE1748" s="2">
        <v>38.5</v>
      </c>
      <c r="AF1748" s="2">
        <v>44.742400000000004</v>
      </c>
      <c r="AG1748" s="2">
        <v>7.58</v>
      </c>
      <c r="AH1748" s="22">
        <v>23.7</v>
      </c>
      <c r="AI1748" s="22">
        <v>32</v>
      </c>
      <c r="AJ1748" s="22">
        <v>50.424700000000001</v>
      </c>
      <c r="AK1748" s="18">
        <v>5.5</v>
      </c>
      <c r="AL1748" s="18">
        <v>18.8</v>
      </c>
      <c r="AM1748" s="18">
        <v>29.3</v>
      </c>
      <c r="AN1748" s="2">
        <v>40.584299999999999</v>
      </c>
      <c r="AO1748" s="2">
        <v>1.89</v>
      </c>
      <c r="AP1748" s="2">
        <v>11.7</v>
      </c>
      <c r="AQ1748" s="2">
        <v>16.100000000000001</v>
      </c>
      <c r="AR1748" s="2">
        <v>2.8982999999999999</v>
      </c>
      <c r="AS1748" s="2">
        <v>3.43</v>
      </c>
      <c r="AT1748" s="2">
        <v>15.6</v>
      </c>
      <c r="AU1748" s="2">
        <v>22</v>
      </c>
      <c r="AV1748" s="2">
        <v>10.599</v>
      </c>
      <c r="AW1748" s="2">
        <v>5.97</v>
      </c>
      <c r="AX1748" s="2">
        <v>20.2</v>
      </c>
      <c r="AY1748" s="2">
        <v>29.6</v>
      </c>
      <c r="AZ1748" s="2">
        <v>24.081</v>
      </c>
      <c r="BA1748" s="2">
        <v>9.9499999999999993</v>
      </c>
      <c r="BB1748" s="2">
        <v>27.7</v>
      </c>
      <c r="BC1748" s="2">
        <v>35.9</v>
      </c>
      <c r="BD1748" s="2">
        <v>53.430599999999998</v>
      </c>
      <c r="BE1748" s="4"/>
      <c r="BF1748" s="4"/>
    </row>
    <row r="1749" spans="1:58" x14ac:dyDescent="0.2">
      <c r="A1749" s="29">
        <v>1748</v>
      </c>
      <c r="B1749" s="7" t="s">
        <v>126</v>
      </c>
      <c r="C1749" s="3">
        <v>39981</v>
      </c>
      <c r="D1749" s="4" t="s">
        <v>28</v>
      </c>
      <c r="E1749" s="4" t="s">
        <v>163</v>
      </c>
      <c r="F1749" s="5" t="s">
        <v>190</v>
      </c>
      <c r="G1749" s="6">
        <v>0.875</v>
      </c>
      <c r="H1749" s="6">
        <v>0.91111111111111109</v>
      </c>
      <c r="I1749" s="85">
        <f t="shared" si="27"/>
        <v>51.999999999999972</v>
      </c>
      <c r="J1749" s="86">
        <f>I1749*Segmentos!$D$7*(AH1749%)*IF(ISNUMBER(AI1749),AI1749%,0)</f>
        <v>138278.39999999991</v>
      </c>
      <c r="K1749" s="86">
        <f>I1749*Segmentos!$D$7*(AL1749%)*IF(ISNUMBER(AM1749),AM1749%,0)</f>
        <v>359631.99999999983</v>
      </c>
      <c r="L1749" s="4"/>
      <c r="M1749" s="2">
        <v>1.22</v>
      </c>
      <c r="N1749" s="2">
        <v>3</v>
      </c>
      <c r="O1749" s="2">
        <v>41</v>
      </c>
      <c r="P1749" s="2">
        <v>93.266000000000005</v>
      </c>
      <c r="Q1749" s="2">
        <v>0.35</v>
      </c>
      <c r="R1749" s="2">
        <v>0.8</v>
      </c>
      <c r="S1749" s="2">
        <v>44.5</v>
      </c>
      <c r="T1749" s="2">
        <v>4.4908000000000001</v>
      </c>
      <c r="U1749" s="2">
        <v>0.24</v>
      </c>
      <c r="V1749" s="2">
        <v>1.4</v>
      </c>
      <c r="W1749" s="2">
        <v>17.5</v>
      </c>
      <c r="X1749" s="2">
        <v>3.8208000000000002</v>
      </c>
      <c r="Y1749" s="2">
        <v>1.21</v>
      </c>
      <c r="Z1749" s="2">
        <v>3.6</v>
      </c>
      <c r="AA1749" s="2">
        <v>33.5</v>
      </c>
      <c r="AB1749" s="2">
        <v>27.343499999999999</v>
      </c>
      <c r="AC1749" s="2">
        <v>2.29</v>
      </c>
      <c r="AD1749" s="2">
        <v>4.5</v>
      </c>
      <c r="AE1749" s="2">
        <v>50.6</v>
      </c>
      <c r="AF1749" s="2">
        <v>57.610999999999997</v>
      </c>
      <c r="AG1749" s="2">
        <v>0.67</v>
      </c>
      <c r="AH1749" s="22">
        <v>2.4</v>
      </c>
      <c r="AI1749" s="22">
        <v>27.7</v>
      </c>
      <c r="AJ1749" s="22">
        <v>24.161899999999999</v>
      </c>
      <c r="AK1749" s="18">
        <v>1.72</v>
      </c>
      <c r="AL1749" s="18">
        <v>3.5</v>
      </c>
      <c r="AM1749" s="18">
        <v>49.4</v>
      </c>
      <c r="AN1749" s="2">
        <v>69.104200000000006</v>
      </c>
      <c r="AO1749" s="2">
        <v>0.2</v>
      </c>
      <c r="AP1749" s="2">
        <v>0.5</v>
      </c>
      <c r="AQ1749" s="2">
        <v>42.9</v>
      </c>
      <c r="AR1749" s="2">
        <v>1.6947000000000001</v>
      </c>
      <c r="AS1749" s="2">
        <v>0.8</v>
      </c>
      <c r="AT1749" s="2">
        <v>3.3</v>
      </c>
      <c r="AU1749" s="2">
        <v>24.6</v>
      </c>
      <c r="AV1749" s="2">
        <v>13.501300000000001</v>
      </c>
      <c r="AW1749" s="2">
        <v>1.0900000000000001</v>
      </c>
      <c r="AX1749" s="2">
        <v>3.3</v>
      </c>
      <c r="AY1749" s="2">
        <v>33</v>
      </c>
      <c r="AZ1749" s="2">
        <v>23.998100000000001</v>
      </c>
      <c r="BA1749" s="2">
        <v>1.85</v>
      </c>
      <c r="BB1749" s="2">
        <v>3.3</v>
      </c>
      <c r="BC1749" s="2">
        <v>56.5</v>
      </c>
      <c r="BD1749" s="2">
        <v>54.071899999999999</v>
      </c>
      <c r="BE1749" s="4"/>
      <c r="BF1749" s="4"/>
    </row>
    <row r="1750" spans="1:58" x14ac:dyDescent="0.2">
      <c r="A1750" s="29">
        <v>1749</v>
      </c>
      <c r="B1750" s="7" t="s">
        <v>83</v>
      </c>
      <c r="C1750" s="3">
        <v>39981</v>
      </c>
      <c r="D1750" s="4" t="s">
        <v>21</v>
      </c>
      <c r="E1750" s="4" t="s">
        <v>170</v>
      </c>
      <c r="F1750" s="5" t="s">
        <v>190</v>
      </c>
      <c r="G1750" s="6">
        <v>0.875</v>
      </c>
      <c r="H1750" s="6">
        <v>0.8833333333333333</v>
      </c>
      <c r="I1750" s="85">
        <f t="shared" si="27"/>
        <v>11.999999999999957</v>
      </c>
      <c r="J1750" s="86">
        <f>I1750*Segmentos!$D$7*(AH1750%)*IF(ISNUMBER(AI1750),AI1750%,0)</f>
        <v>25958.399999999914</v>
      </c>
      <c r="K1750" s="86">
        <f>I1750*Segmentos!$D$7*(AL1750%)*IF(ISNUMBER(AM1750),AM1750%,0)</f>
        <v>22895.999999999924</v>
      </c>
      <c r="L1750" s="4"/>
      <c r="M1750" s="2">
        <v>0.51</v>
      </c>
      <c r="N1750" s="2">
        <v>1.1000000000000001</v>
      </c>
      <c r="O1750" s="2">
        <v>46.7</v>
      </c>
      <c r="P1750" s="2">
        <v>59.826000000000001</v>
      </c>
      <c r="Q1750" s="2">
        <v>0.18</v>
      </c>
      <c r="R1750" s="2">
        <v>0.4</v>
      </c>
      <c r="S1750" s="2">
        <v>41.7</v>
      </c>
      <c r="T1750" s="2">
        <v>3.5817999999999999</v>
      </c>
      <c r="U1750" s="2">
        <v>1.1100000000000001</v>
      </c>
      <c r="V1750" s="2">
        <v>1.5</v>
      </c>
      <c r="W1750" s="2">
        <v>74</v>
      </c>
      <c r="X1750" s="2">
        <v>27.3886</v>
      </c>
      <c r="Y1750" s="2">
        <v>0.17</v>
      </c>
      <c r="Z1750" s="2">
        <v>0.9</v>
      </c>
      <c r="AA1750" s="2">
        <v>19.899999999999999</v>
      </c>
      <c r="AB1750" s="2">
        <v>5.9539</v>
      </c>
      <c r="AC1750" s="2">
        <v>0.59</v>
      </c>
      <c r="AD1750" s="2">
        <v>1.4</v>
      </c>
      <c r="AE1750" s="2">
        <v>43.5</v>
      </c>
      <c r="AF1750" s="2">
        <v>22.901700000000002</v>
      </c>
      <c r="AG1750" s="2">
        <v>0.53</v>
      </c>
      <c r="AH1750" s="22">
        <v>1.3</v>
      </c>
      <c r="AI1750" s="22">
        <v>41.6</v>
      </c>
      <c r="AJ1750" s="22">
        <v>29.709299999999999</v>
      </c>
      <c r="AK1750" s="18">
        <v>0.49</v>
      </c>
      <c r="AL1750" s="18">
        <v>0.9</v>
      </c>
      <c r="AM1750" s="18">
        <v>53</v>
      </c>
      <c r="AN1750" s="2">
        <v>30.116700000000002</v>
      </c>
      <c r="AO1750" s="2">
        <v>0.59</v>
      </c>
      <c r="AP1750" s="2">
        <v>1.8</v>
      </c>
      <c r="AQ1750" s="2">
        <v>32.700000000000003</v>
      </c>
      <c r="AR1750" s="2">
        <v>7.5975999999999999</v>
      </c>
      <c r="AS1750" s="2">
        <v>0.47</v>
      </c>
      <c r="AT1750" s="2">
        <v>0.6</v>
      </c>
      <c r="AU1750" s="2">
        <v>81</v>
      </c>
      <c r="AV1750" s="2">
        <v>12.170199999999999</v>
      </c>
      <c r="AW1750" s="2">
        <v>0.06</v>
      </c>
      <c r="AX1750" s="2">
        <v>0.7</v>
      </c>
      <c r="AY1750" s="2">
        <v>8.3000000000000007</v>
      </c>
      <c r="AZ1750" s="2">
        <v>1.9341999999999999</v>
      </c>
      <c r="BA1750" s="2">
        <v>0.85</v>
      </c>
      <c r="BB1750" s="2">
        <v>1.5</v>
      </c>
      <c r="BC1750" s="2">
        <v>57.1</v>
      </c>
      <c r="BD1750" s="2">
        <v>38.124000000000002</v>
      </c>
      <c r="BE1750" s="4"/>
      <c r="BF1750" s="4"/>
    </row>
    <row r="1751" spans="1:58" x14ac:dyDescent="0.2">
      <c r="A1751" s="29">
        <v>1750</v>
      </c>
      <c r="B1751" s="7" t="s">
        <v>23</v>
      </c>
      <c r="C1751" s="3">
        <v>39981</v>
      </c>
      <c r="D1751" s="4" t="s">
        <v>21</v>
      </c>
      <c r="E1751" s="4" t="s">
        <v>170</v>
      </c>
      <c r="F1751" s="5" t="s">
        <v>190</v>
      </c>
      <c r="G1751" s="6">
        <v>0.90277777777777779</v>
      </c>
      <c r="H1751" s="6">
        <v>0.9159722222222223</v>
      </c>
      <c r="I1751" s="85">
        <f t="shared" si="27"/>
        <v>19.000000000000092</v>
      </c>
      <c r="J1751" s="86">
        <f>I1751*Segmentos!$D$7*(AH1751%)*IF(ISNUMBER(AI1751),AI1751%,0)</f>
        <v>52804.800000000272</v>
      </c>
      <c r="K1751" s="86">
        <f>I1751*Segmentos!$D$7*(AL1751%)*IF(ISNUMBER(AM1751),AM1751%,0)</f>
        <v>70497.600000000355</v>
      </c>
      <c r="L1751" s="4"/>
      <c r="M1751" s="2">
        <v>0.82</v>
      </c>
      <c r="N1751" s="2">
        <v>1.1000000000000001</v>
      </c>
      <c r="O1751" s="2">
        <v>77.3</v>
      </c>
      <c r="P1751" s="2">
        <v>54.353099999999998</v>
      </c>
      <c r="Q1751" s="2">
        <v>0.01</v>
      </c>
      <c r="R1751" s="2">
        <v>0.2</v>
      </c>
      <c r="S1751" s="2">
        <v>5.3</v>
      </c>
      <c r="T1751" s="2">
        <v>0.1202</v>
      </c>
      <c r="U1751" s="2">
        <v>1.28</v>
      </c>
      <c r="V1751" s="2">
        <v>1.3</v>
      </c>
      <c r="W1751" s="2">
        <v>100</v>
      </c>
      <c r="X1751" s="2">
        <v>17.851600000000001</v>
      </c>
      <c r="Y1751" s="2">
        <v>1.82</v>
      </c>
      <c r="Z1751" s="2">
        <v>2.4</v>
      </c>
      <c r="AA1751" s="2">
        <v>74.599999999999994</v>
      </c>
      <c r="AB1751" s="2">
        <v>35.794199999999996</v>
      </c>
      <c r="AC1751" s="2">
        <v>0.03</v>
      </c>
      <c r="AD1751" s="2">
        <v>0.1</v>
      </c>
      <c r="AE1751" s="2">
        <v>26.3</v>
      </c>
      <c r="AF1751" s="2">
        <v>0.58709999999999996</v>
      </c>
      <c r="AG1751" s="2">
        <v>0.68</v>
      </c>
      <c r="AH1751" s="22">
        <v>0.9</v>
      </c>
      <c r="AI1751" s="22">
        <v>77.2</v>
      </c>
      <c r="AJ1751" s="22">
        <v>21.379899999999999</v>
      </c>
      <c r="AK1751" s="18">
        <v>0.94</v>
      </c>
      <c r="AL1751" s="18">
        <v>1.2</v>
      </c>
      <c r="AM1751" s="18">
        <v>77.3</v>
      </c>
      <c r="AN1751" s="2">
        <v>32.973300000000002</v>
      </c>
      <c r="AO1751" s="2">
        <v>0.18</v>
      </c>
      <c r="AP1751" s="2">
        <v>0.5</v>
      </c>
      <c r="AQ1751" s="2">
        <v>37.299999999999997</v>
      </c>
      <c r="AR1751" s="2">
        <v>1.3288</v>
      </c>
      <c r="AS1751" s="2">
        <v>0</v>
      </c>
      <c r="AT1751" s="2">
        <v>0</v>
      </c>
      <c r="AU1751" s="8" t="s">
        <v>577</v>
      </c>
      <c r="AV1751" s="2">
        <v>0</v>
      </c>
      <c r="AW1751" s="2">
        <v>0.56999999999999995</v>
      </c>
      <c r="AX1751" s="2">
        <v>0.8</v>
      </c>
      <c r="AY1751" s="2">
        <v>73.3</v>
      </c>
      <c r="AZ1751" s="2">
        <v>10.8924</v>
      </c>
      <c r="BA1751" s="2">
        <v>1.65</v>
      </c>
      <c r="BB1751" s="2">
        <v>2</v>
      </c>
      <c r="BC1751" s="2">
        <v>81.2</v>
      </c>
      <c r="BD1751" s="2">
        <v>42.131799999999998</v>
      </c>
      <c r="BE1751" s="4"/>
      <c r="BF1751" s="4"/>
    </row>
    <row r="1752" spans="1:58" x14ac:dyDescent="0.2">
      <c r="A1752" s="29">
        <v>1751</v>
      </c>
      <c r="B1752" s="7" t="s">
        <v>25</v>
      </c>
      <c r="C1752" s="3">
        <v>39981</v>
      </c>
      <c r="D1752" s="4" t="s">
        <v>21</v>
      </c>
      <c r="E1752" s="4" t="s">
        <v>171</v>
      </c>
      <c r="F1752" s="5" t="s">
        <v>190</v>
      </c>
      <c r="G1752" s="6">
        <v>0.89375000000000004</v>
      </c>
      <c r="H1752" s="6">
        <v>0.89513888888888893</v>
      </c>
      <c r="I1752" s="85">
        <f t="shared" si="27"/>
        <v>1.9999999999999929</v>
      </c>
      <c r="J1752" s="86">
        <f>I1752*Segmentos!$D$7*(AH1752%)*IF(ISNUMBER(AI1752),AI1752%,0)</f>
        <v>5599.99999999998</v>
      </c>
      <c r="K1752" s="86">
        <f>I1752*Segmentos!$D$7*(AL1752%)*IF(ISNUMBER(AM1752),AM1752%,0)</f>
        <v>5599.99999999998</v>
      </c>
      <c r="L1752" s="4"/>
      <c r="M1752" s="2">
        <v>0.71</v>
      </c>
      <c r="N1752" s="2">
        <v>0.7</v>
      </c>
      <c r="O1752" s="2">
        <v>100</v>
      </c>
      <c r="P1752" s="2">
        <v>60.922800000000002</v>
      </c>
      <c r="Q1752" s="2">
        <v>0.11</v>
      </c>
      <c r="R1752" s="2">
        <v>0.1</v>
      </c>
      <c r="S1752" s="2">
        <v>100</v>
      </c>
      <c r="T1752" s="2">
        <v>1.5602</v>
      </c>
      <c r="U1752" s="2">
        <v>1.01</v>
      </c>
      <c r="V1752" s="2">
        <v>1</v>
      </c>
      <c r="W1752" s="2">
        <v>100</v>
      </c>
      <c r="X1752" s="2">
        <v>18.170300000000001</v>
      </c>
      <c r="Y1752" s="2">
        <v>0.98</v>
      </c>
      <c r="Z1752" s="2">
        <v>1</v>
      </c>
      <c r="AA1752" s="2">
        <v>100</v>
      </c>
      <c r="AB1752" s="2">
        <v>24.8002</v>
      </c>
      <c r="AC1752" s="2">
        <v>0.57999999999999996</v>
      </c>
      <c r="AD1752" s="2">
        <v>0.6</v>
      </c>
      <c r="AE1752" s="2">
        <v>100</v>
      </c>
      <c r="AF1752" s="2">
        <v>16.391999999999999</v>
      </c>
      <c r="AG1752" s="2">
        <v>0.73</v>
      </c>
      <c r="AH1752" s="22">
        <v>0.7</v>
      </c>
      <c r="AI1752" s="22">
        <v>100</v>
      </c>
      <c r="AJ1752" s="22">
        <v>29.564499999999999</v>
      </c>
      <c r="AK1752" s="18">
        <v>0.7</v>
      </c>
      <c r="AL1752" s="18">
        <v>0.7</v>
      </c>
      <c r="AM1752" s="18">
        <v>100</v>
      </c>
      <c r="AN1752" s="2">
        <v>31.3583</v>
      </c>
      <c r="AO1752" s="2">
        <v>0.56999999999999995</v>
      </c>
      <c r="AP1752" s="2">
        <v>0.6</v>
      </c>
      <c r="AQ1752" s="2">
        <v>100</v>
      </c>
      <c r="AR1752" s="2">
        <v>5.2858999999999998</v>
      </c>
      <c r="AS1752" s="2">
        <v>0.25</v>
      </c>
      <c r="AT1752" s="2">
        <v>0.3</v>
      </c>
      <c r="AU1752" s="2">
        <v>100</v>
      </c>
      <c r="AV1752" s="2">
        <v>4.7636000000000003</v>
      </c>
      <c r="AW1752" s="2">
        <v>0.45</v>
      </c>
      <c r="AX1752" s="2">
        <v>0.4</v>
      </c>
      <c r="AY1752" s="2">
        <v>100</v>
      </c>
      <c r="AZ1752" s="2">
        <v>11.030799999999999</v>
      </c>
      <c r="BA1752" s="2">
        <v>1.22</v>
      </c>
      <c r="BB1752" s="2">
        <v>1.2</v>
      </c>
      <c r="BC1752" s="2">
        <v>100</v>
      </c>
      <c r="BD1752" s="2">
        <v>39.842399999999998</v>
      </c>
      <c r="BE1752" s="4"/>
      <c r="BF1752" s="4"/>
    </row>
    <row r="1753" spans="1:58" x14ac:dyDescent="0.2">
      <c r="A1753" s="29">
        <v>1752</v>
      </c>
      <c r="B1753" s="7" t="s">
        <v>87</v>
      </c>
      <c r="C1753" s="3">
        <v>39981</v>
      </c>
      <c r="D1753" s="4" t="s">
        <v>28</v>
      </c>
      <c r="E1753" s="4" t="s">
        <v>169</v>
      </c>
      <c r="F1753" s="5" t="s">
        <v>190</v>
      </c>
      <c r="G1753" s="6">
        <v>0.84166666666666667</v>
      </c>
      <c r="H1753" s="6">
        <v>0.875</v>
      </c>
      <c r="I1753" s="85">
        <f t="shared" si="27"/>
        <v>47.999999999999986</v>
      </c>
      <c r="J1753" s="86">
        <f>I1753*Segmentos!$D$7*(AH1753%)*IF(ISNUMBER(AI1753),AI1753%,0)</f>
        <v>143615.99999999997</v>
      </c>
      <c r="K1753" s="86">
        <f>I1753*Segmentos!$D$7*(AL1753%)*IF(ISNUMBER(AM1753),AM1753%,0)</f>
        <v>202751.99999999994</v>
      </c>
      <c r="L1753" s="4"/>
      <c r="M1753" s="2">
        <v>0.91</v>
      </c>
      <c r="N1753" s="2">
        <v>2.8</v>
      </c>
      <c r="O1753" s="2">
        <v>32.700000000000003</v>
      </c>
      <c r="P1753" s="2">
        <v>79.775000000000006</v>
      </c>
      <c r="Q1753" s="2">
        <v>0.45</v>
      </c>
      <c r="R1753" s="2">
        <v>1</v>
      </c>
      <c r="S1753" s="2">
        <v>44.2</v>
      </c>
      <c r="T1753" s="2">
        <v>6.6234000000000002</v>
      </c>
      <c r="U1753" s="2">
        <v>0.28999999999999998</v>
      </c>
      <c r="V1753" s="2">
        <v>1.9</v>
      </c>
      <c r="W1753" s="2">
        <v>15.1</v>
      </c>
      <c r="X1753" s="2">
        <v>5.3491</v>
      </c>
      <c r="Y1753" s="2">
        <v>1.48</v>
      </c>
      <c r="Z1753" s="2">
        <v>3.4</v>
      </c>
      <c r="AA1753" s="2">
        <v>43.1</v>
      </c>
      <c r="AB1753" s="2">
        <v>38.318399999999997</v>
      </c>
      <c r="AC1753" s="2">
        <v>1.03</v>
      </c>
      <c r="AD1753" s="2">
        <v>3.6</v>
      </c>
      <c r="AE1753" s="2">
        <v>28.2</v>
      </c>
      <c r="AF1753" s="2">
        <v>29.484100000000002</v>
      </c>
      <c r="AG1753" s="2">
        <v>0.75</v>
      </c>
      <c r="AH1753" s="22">
        <v>2.2000000000000002</v>
      </c>
      <c r="AI1753" s="22">
        <v>34</v>
      </c>
      <c r="AJ1753" s="22">
        <v>31.0929</v>
      </c>
      <c r="AK1753" s="18">
        <v>1.06</v>
      </c>
      <c r="AL1753" s="18">
        <v>3.3</v>
      </c>
      <c r="AM1753" s="18">
        <v>32</v>
      </c>
      <c r="AN1753" s="2">
        <v>48.682099999999998</v>
      </c>
      <c r="AO1753" s="2">
        <v>0.16</v>
      </c>
      <c r="AP1753" s="2">
        <v>1.1000000000000001</v>
      </c>
      <c r="AQ1753" s="2">
        <v>14.8</v>
      </c>
      <c r="AR1753" s="2">
        <v>1.5713999999999999</v>
      </c>
      <c r="AS1753" s="2">
        <v>0.61</v>
      </c>
      <c r="AT1753" s="2">
        <v>2.4</v>
      </c>
      <c r="AU1753" s="2">
        <v>25.5</v>
      </c>
      <c r="AV1753" s="2">
        <v>11.8001</v>
      </c>
      <c r="AW1753" s="2">
        <v>0.79</v>
      </c>
      <c r="AX1753" s="2">
        <v>2.4</v>
      </c>
      <c r="AY1753" s="2">
        <v>32.5</v>
      </c>
      <c r="AZ1753" s="2">
        <v>19.880199999999999</v>
      </c>
      <c r="BA1753" s="2">
        <v>1.39</v>
      </c>
      <c r="BB1753" s="2">
        <v>3.8</v>
      </c>
      <c r="BC1753" s="2">
        <v>37</v>
      </c>
      <c r="BD1753" s="2">
        <v>46.523299999999999</v>
      </c>
      <c r="BE1753" s="4"/>
      <c r="BF1753" s="4"/>
    </row>
    <row r="1754" spans="1:58" x14ac:dyDescent="0.2">
      <c r="A1754" s="29">
        <v>1753</v>
      </c>
      <c r="B1754" s="7" t="s">
        <v>32</v>
      </c>
      <c r="C1754" s="3">
        <v>39981</v>
      </c>
      <c r="D1754" s="4" t="s">
        <v>28</v>
      </c>
      <c r="E1754" s="4" t="s">
        <v>164</v>
      </c>
      <c r="F1754" s="5" t="s">
        <v>190</v>
      </c>
      <c r="G1754" s="6">
        <v>0.91388888888888886</v>
      </c>
      <c r="H1754" s="6">
        <v>0.9159722222222223</v>
      </c>
      <c r="I1754" s="85">
        <f t="shared" si="27"/>
        <v>3.0000000000001492</v>
      </c>
      <c r="J1754" s="86">
        <f>I1754*Segmentos!$D$7*(AH1754%)*IF(ISNUMBER(AI1754),AI1754%,0)</f>
        <v>10617.600000000526</v>
      </c>
      <c r="K1754" s="86">
        <f>I1754*Segmentos!$D$7*(AL1754%)*IF(ISNUMBER(AM1754),AM1754%,0)</f>
        <v>11001.600000000546</v>
      </c>
      <c r="L1754" s="4"/>
      <c r="M1754" s="2">
        <v>0.88</v>
      </c>
      <c r="N1754" s="2">
        <v>1.3</v>
      </c>
      <c r="O1754" s="2">
        <v>69.599999999999994</v>
      </c>
      <c r="P1754" s="2">
        <v>96.897599999999997</v>
      </c>
      <c r="Q1754" s="2">
        <v>0</v>
      </c>
      <c r="R1754" s="2">
        <v>0</v>
      </c>
      <c r="S1754" s="8" t="s">
        <v>577</v>
      </c>
      <c r="T1754" s="2">
        <v>0</v>
      </c>
      <c r="U1754" s="2">
        <v>0</v>
      </c>
      <c r="V1754" s="2">
        <v>0</v>
      </c>
      <c r="W1754" s="8" t="s">
        <v>577</v>
      </c>
      <c r="X1754" s="2">
        <v>0</v>
      </c>
      <c r="Y1754" s="2">
        <v>0.36</v>
      </c>
      <c r="Z1754" s="2">
        <v>0.7</v>
      </c>
      <c r="AA1754" s="2">
        <v>54.2</v>
      </c>
      <c r="AB1754" s="2">
        <v>11.714399999999999</v>
      </c>
      <c r="AC1754" s="2">
        <v>2.36</v>
      </c>
      <c r="AD1754" s="2">
        <v>3.3</v>
      </c>
      <c r="AE1754" s="2">
        <v>72.400000000000006</v>
      </c>
      <c r="AF1754" s="2">
        <v>85.183199999999999</v>
      </c>
      <c r="AG1754" s="2">
        <v>0.86</v>
      </c>
      <c r="AH1754" s="22">
        <v>1.4</v>
      </c>
      <c r="AI1754" s="22">
        <v>63.2</v>
      </c>
      <c r="AJ1754" s="22">
        <v>45.121699999999997</v>
      </c>
      <c r="AK1754" s="18">
        <v>0.9</v>
      </c>
      <c r="AL1754" s="18">
        <v>1.2</v>
      </c>
      <c r="AM1754" s="18">
        <v>76.400000000000006</v>
      </c>
      <c r="AN1754" s="2">
        <v>51.7759</v>
      </c>
      <c r="AO1754" s="2">
        <v>0.23</v>
      </c>
      <c r="AP1754" s="2">
        <v>0.4</v>
      </c>
      <c r="AQ1754" s="2">
        <v>56.3</v>
      </c>
      <c r="AR1754" s="2">
        <v>2.7715999999999998</v>
      </c>
      <c r="AS1754" s="2">
        <v>0.54</v>
      </c>
      <c r="AT1754" s="2">
        <v>0.9</v>
      </c>
      <c r="AU1754" s="2">
        <v>62</v>
      </c>
      <c r="AV1754" s="2">
        <v>13.126300000000001</v>
      </c>
      <c r="AW1754" s="2">
        <v>0.95</v>
      </c>
      <c r="AX1754" s="2">
        <v>1</v>
      </c>
      <c r="AY1754" s="2">
        <v>100</v>
      </c>
      <c r="AZ1754" s="2">
        <v>30.1934</v>
      </c>
      <c r="BA1754" s="2">
        <v>1.21</v>
      </c>
      <c r="BB1754" s="2">
        <v>2</v>
      </c>
      <c r="BC1754" s="2">
        <v>61.3</v>
      </c>
      <c r="BD1754" s="2">
        <v>50.806399999999996</v>
      </c>
      <c r="BE1754" s="4"/>
      <c r="BF1754" s="4"/>
    </row>
    <row r="1755" spans="1:58" x14ac:dyDescent="0.2">
      <c r="A1755" s="29">
        <v>1754</v>
      </c>
      <c r="B1755" s="7" t="s">
        <v>19</v>
      </c>
      <c r="C1755" s="3">
        <v>39981</v>
      </c>
      <c r="D1755" s="4" t="s">
        <v>17</v>
      </c>
      <c r="E1755" s="4" t="s">
        <v>166</v>
      </c>
      <c r="F1755" s="5" t="s">
        <v>190</v>
      </c>
      <c r="G1755" s="6">
        <v>0.91527777777777775</v>
      </c>
      <c r="H1755" s="6">
        <v>0.91666666666666663</v>
      </c>
      <c r="I1755" s="85">
        <f t="shared" si="27"/>
        <v>1.9999999999999929</v>
      </c>
      <c r="J1755" s="86">
        <f>I1755*Segmentos!$D$7*(AH1755%)*IF(ISNUMBER(AI1755),AI1755%,0)</f>
        <v>8948.7999999999683</v>
      </c>
      <c r="K1755" s="86">
        <f>I1755*Segmentos!$D$7*(AL1755%)*IF(ISNUMBER(AM1755),AM1755%,0)</f>
        <v>2079.9999999999932</v>
      </c>
      <c r="L1755" s="4"/>
      <c r="M1755" s="2">
        <v>0.64</v>
      </c>
      <c r="N1755" s="2">
        <v>0.8</v>
      </c>
      <c r="O1755" s="2">
        <v>76.400000000000006</v>
      </c>
      <c r="P1755" s="2">
        <v>89.240799999999993</v>
      </c>
      <c r="Q1755" s="2">
        <v>0</v>
      </c>
      <c r="R1755" s="2">
        <v>0</v>
      </c>
      <c r="S1755" s="8" t="s">
        <v>577</v>
      </c>
      <c r="T1755" s="2">
        <v>0</v>
      </c>
      <c r="U1755" s="2">
        <v>0.72</v>
      </c>
      <c r="V1755" s="2">
        <v>0.7</v>
      </c>
      <c r="W1755" s="2">
        <v>100</v>
      </c>
      <c r="X1755" s="2">
        <v>20.905999999999999</v>
      </c>
      <c r="Y1755" s="2">
        <v>0.55000000000000004</v>
      </c>
      <c r="Z1755" s="2">
        <v>0.8</v>
      </c>
      <c r="AA1755" s="2">
        <v>72.8</v>
      </c>
      <c r="AB1755" s="2">
        <v>22.661899999999999</v>
      </c>
      <c r="AC1755" s="2">
        <v>1</v>
      </c>
      <c r="AD1755" s="2">
        <v>1.4</v>
      </c>
      <c r="AE1755" s="2">
        <v>70.400000000000006</v>
      </c>
      <c r="AF1755" s="2">
        <v>45.672800000000002</v>
      </c>
      <c r="AG1755" s="2">
        <v>1.08</v>
      </c>
      <c r="AH1755" s="22">
        <v>1.4</v>
      </c>
      <c r="AI1755" s="22">
        <v>79.900000000000006</v>
      </c>
      <c r="AJ1755" s="22">
        <v>71.319100000000006</v>
      </c>
      <c r="AK1755" s="18">
        <v>0.25</v>
      </c>
      <c r="AL1755" s="18">
        <v>0.4</v>
      </c>
      <c r="AM1755" s="18">
        <v>65</v>
      </c>
      <c r="AN1755" s="2">
        <v>17.921600000000002</v>
      </c>
      <c r="AO1755" s="2">
        <v>0.11</v>
      </c>
      <c r="AP1755" s="2">
        <v>0.1</v>
      </c>
      <c r="AQ1755" s="2">
        <v>100</v>
      </c>
      <c r="AR1755" s="2">
        <v>1.6291</v>
      </c>
      <c r="AS1755" s="2">
        <v>0.22</v>
      </c>
      <c r="AT1755" s="2">
        <v>0.2</v>
      </c>
      <c r="AU1755" s="2">
        <v>100</v>
      </c>
      <c r="AV1755" s="2">
        <v>6.6261999999999999</v>
      </c>
      <c r="AW1755" s="2">
        <v>0.3</v>
      </c>
      <c r="AX1755" s="2">
        <v>0.4</v>
      </c>
      <c r="AY1755" s="2">
        <v>73.099999999999994</v>
      </c>
      <c r="AZ1755" s="2">
        <v>11.992800000000001</v>
      </c>
      <c r="BA1755" s="2">
        <v>1.3</v>
      </c>
      <c r="BB1755" s="2">
        <v>1.7</v>
      </c>
      <c r="BC1755" s="2">
        <v>74.8</v>
      </c>
      <c r="BD1755" s="2">
        <v>68.992699999999999</v>
      </c>
      <c r="BE1755" s="4"/>
      <c r="BF1755" s="4"/>
    </row>
    <row r="1756" spans="1:58" x14ac:dyDescent="0.2">
      <c r="A1756" s="29">
        <v>1755</v>
      </c>
      <c r="B1756" s="7" t="s">
        <v>2</v>
      </c>
      <c r="C1756" s="3">
        <v>39981</v>
      </c>
      <c r="D1756" s="4" t="s">
        <v>0</v>
      </c>
      <c r="E1756" s="4" t="s">
        <v>164</v>
      </c>
      <c r="F1756" s="5" t="s">
        <v>190</v>
      </c>
      <c r="G1756" s="6">
        <v>0.88402777777777775</v>
      </c>
      <c r="H1756" s="6">
        <v>0.93194444444444446</v>
      </c>
      <c r="I1756" s="85">
        <f t="shared" si="27"/>
        <v>69.000000000000071</v>
      </c>
      <c r="J1756" s="86">
        <f>I1756*Segmentos!$D$7*(AH1756%)*IF(ISNUMBER(AI1756),AI1756%,0)</f>
        <v>1432274.4000000018</v>
      </c>
      <c r="K1756" s="86">
        <f>I1756*Segmentos!$D$7*(AL1756%)*IF(ISNUMBER(AM1756),AM1756%,0)</f>
        <v>1663038.0000000016</v>
      </c>
      <c r="L1756" s="4"/>
      <c r="M1756" s="2">
        <v>5.62</v>
      </c>
      <c r="N1756" s="2">
        <v>19.100000000000001</v>
      </c>
      <c r="O1756" s="2">
        <v>29.5</v>
      </c>
      <c r="P1756" s="2">
        <v>86.592600000000004</v>
      </c>
      <c r="Q1756" s="2">
        <v>4.05</v>
      </c>
      <c r="R1756" s="2">
        <v>11.9</v>
      </c>
      <c r="S1756" s="2">
        <v>33.9</v>
      </c>
      <c r="T1756" s="2">
        <v>10.4133</v>
      </c>
      <c r="U1756" s="2">
        <v>3.72</v>
      </c>
      <c r="V1756" s="2">
        <v>14.8</v>
      </c>
      <c r="W1756" s="2">
        <v>25.2</v>
      </c>
      <c r="X1756" s="2">
        <v>12.017799999999999</v>
      </c>
      <c r="Y1756" s="2">
        <v>5.85</v>
      </c>
      <c r="Z1756" s="2">
        <v>22.8</v>
      </c>
      <c r="AA1756" s="2">
        <v>25.7</v>
      </c>
      <c r="AB1756" s="2">
        <v>26.624199999999998</v>
      </c>
      <c r="AC1756" s="2">
        <v>7.42</v>
      </c>
      <c r="AD1756" s="2">
        <v>22</v>
      </c>
      <c r="AE1756" s="2">
        <v>33.700000000000003</v>
      </c>
      <c r="AF1756" s="2">
        <v>37.537300000000002</v>
      </c>
      <c r="AG1756" s="2">
        <v>5.19</v>
      </c>
      <c r="AH1756" s="22">
        <v>18.600000000000001</v>
      </c>
      <c r="AI1756" s="22">
        <v>27.9</v>
      </c>
      <c r="AJ1756" s="22">
        <v>37.8977</v>
      </c>
      <c r="AK1756" s="18">
        <v>6.01</v>
      </c>
      <c r="AL1756" s="18">
        <v>19.5</v>
      </c>
      <c r="AM1756" s="18">
        <v>30.9</v>
      </c>
      <c r="AN1756" s="2">
        <v>48.694899999999997</v>
      </c>
      <c r="AO1756" s="2">
        <v>5.68</v>
      </c>
      <c r="AP1756" s="2">
        <v>17.899999999999999</v>
      </c>
      <c r="AQ1756" s="2">
        <v>31.7</v>
      </c>
      <c r="AR1756" s="2">
        <v>9.5599000000000007</v>
      </c>
      <c r="AS1756" s="2">
        <v>8.2100000000000009</v>
      </c>
      <c r="AT1756" s="2">
        <v>22.5</v>
      </c>
      <c r="AU1756" s="2">
        <v>36.4</v>
      </c>
      <c r="AV1756" s="2">
        <v>27.847799999999999</v>
      </c>
      <c r="AW1756" s="2">
        <v>4.8899999999999997</v>
      </c>
      <c r="AX1756" s="2">
        <v>18.899999999999999</v>
      </c>
      <c r="AY1756" s="2">
        <v>25.8</v>
      </c>
      <c r="AZ1756" s="2">
        <v>21.680099999999999</v>
      </c>
      <c r="BA1756" s="2">
        <v>4.66</v>
      </c>
      <c r="BB1756" s="2">
        <v>17.399999999999999</v>
      </c>
      <c r="BC1756" s="2">
        <v>26.7</v>
      </c>
      <c r="BD1756" s="2">
        <v>27.504799999999999</v>
      </c>
      <c r="BE1756" s="4"/>
      <c r="BF1756" s="4"/>
    </row>
    <row r="1757" spans="1:58" x14ac:dyDescent="0.2">
      <c r="A1757" s="29">
        <v>1756</v>
      </c>
      <c r="B1757" s="7" t="s">
        <v>16</v>
      </c>
      <c r="C1757" s="3">
        <v>39981</v>
      </c>
      <c r="D1757" s="4" t="s">
        <v>13</v>
      </c>
      <c r="E1757" s="4" t="s">
        <v>166</v>
      </c>
      <c r="F1757" s="5" t="s">
        <v>190</v>
      </c>
      <c r="G1757" s="6">
        <v>0.9145833333333333</v>
      </c>
      <c r="H1757" s="6">
        <v>0.91805555555555562</v>
      </c>
      <c r="I1757" s="85">
        <f t="shared" si="27"/>
        <v>5.0000000000001421</v>
      </c>
      <c r="J1757" s="86">
        <f>I1757*Segmentos!$D$7*(AH1757%)*IF(ISNUMBER(AI1757),AI1757%,0)</f>
        <v>206640.00000000588</v>
      </c>
      <c r="K1757" s="86">
        <f>I1757*Segmentos!$D$7*(AL1757%)*IF(ISNUMBER(AM1757),AM1757%,0)</f>
        <v>258664.00000000733</v>
      </c>
      <c r="L1757" s="4"/>
      <c r="M1757" s="2">
        <v>11.68</v>
      </c>
      <c r="N1757" s="2">
        <v>13.6</v>
      </c>
      <c r="O1757" s="2">
        <v>85.6</v>
      </c>
      <c r="P1757" s="2">
        <v>90.856099999999998</v>
      </c>
      <c r="Q1757" s="2">
        <v>7.36</v>
      </c>
      <c r="R1757" s="2">
        <v>8.6999999999999993</v>
      </c>
      <c r="S1757" s="2">
        <v>84.5</v>
      </c>
      <c r="T1757" s="2">
        <v>9.5486000000000004</v>
      </c>
      <c r="U1757" s="2">
        <v>10.96</v>
      </c>
      <c r="V1757" s="2">
        <v>13.7</v>
      </c>
      <c r="W1757" s="2">
        <v>80.099999999999994</v>
      </c>
      <c r="X1757" s="2">
        <v>17.883400000000002</v>
      </c>
      <c r="Y1757" s="2">
        <v>12.09</v>
      </c>
      <c r="Z1757" s="2">
        <v>14.2</v>
      </c>
      <c r="AA1757" s="2">
        <v>85.1</v>
      </c>
      <c r="AB1757" s="2">
        <v>27.7819</v>
      </c>
      <c r="AC1757" s="2">
        <v>13.95</v>
      </c>
      <c r="AD1757" s="2">
        <v>15.6</v>
      </c>
      <c r="AE1757" s="2">
        <v>89.5</v>
      </c>
      <c r="AF1757" s="2">
        <v>35.642200000000003</v>
      </c>
      <c r="AG1757" s="2">
        <v>10.3</v>
      </c>
      <c r="AH1757" s="22">
        <v>12.3</v>
      </c>
      <c r="AI1757" s="22">
        <v>84</v>
      </c>
      <c r="AJ1757" s="22">
        <v>38.014800000000001</v>
      </c>
      <c r="AK1757" s="18">
        <v>12.92</v>
      </c>
      <c r="AL1757" s="18">
        <v>14.9</v>
      </c>
      <c r="AM1757" s="18">
        <v>86.8</v>
      </c>
      <c r="AN1757" s="2">
        <v>52.841299999999997</v>
      </c>
      <c r="AO1757" s="2">
        <v>10.35</v>
      </c>
      <c r="AP1757" s="2">
        <v>12.6</v>
      </c>
      <c r="AQ1757" s="2">
        <v>81.900000000000006</v>
      </c>
      <c r="AR1757" s="2">
        <v>8.8039000000000005</v>
      </c>
      <c r="AS1757" s="2">
        <v>8.81</v>
      </c>
      <c r="AT1757" s="2">
        <v>11.5</v>
      </c>
      <c r="AU1757" s="2">
        <v>76.7</v>
      </c>
      <c r="AV1757" s="2">
        <v>15.0936</v>
      </c>
      <c r="AW1757" s="2">
        <v>13.69</v>
      </c>
      <c r="AX1757" s="2">
        <v>15.3</v>
      </c>
      <c r="AY1757" s="2">
        <v>89.7</v>
      </c>
      <c r="AZ1757" s="2">
        <v>30.6187</v>
      </c>
      <c r="BA1757" s="2">
        <v>12.2</v>
      </c>
      <c r="BB1757" s="2">
        <v>14</v>
      </c>
      <c r="BC1757" s="2">
        <v>87.4</v>
      </c>
      <c r="BD1757" s="2">
        <v>36.339799999999997</v>
      </c>
      <c r="BE1757" s="4"/>
      <c r="BF1757" s="4"/>
    </row>
    <row r="1758" spans="1:58" x14ac:dyDescent="0.2">
      <c r="A1758" s="29">
        <v>1757</v>
      </c>
      <c r="B1758" s="7" t="s">
        <v>22</v>
      </c>
      <c r="C1758" s="3">
        <v>39981</v>
      </c>
      <c r="D1758" s="4" t="s">
        <v>21</v>
      </c>
      <c r="E1758" s="4" t="s">
        <v>164</v>
      </c>
      <c r="F1758" s="5" t="s">
        <v>190</v>
      </c>
      <c r="G1758" s="6">
        <v>0.83263888888888893</v>
      </c>
      <c r="H1758" s="6">
        <v>0.87361111111111101</v>
      </c>
      <c r="I1758" s="85">
        <f t="shared" si="27"/>
        <v>58.999999999999787</v>
      </c>
      <c r="J1758" s="86">
        <f>I1758*Segmentos!$D$7*(AH1758%)*IF(ISNUMBER(AI1758),AI1758%,0)</f>
        <v>395158.39999999851</v>
      </c>
      <c r="K1758" s="86">
        <f>I1758*Segmentos!$D$7*(AL1758%)*IF(ISNUMBER(AM1758),AM1758%,0)</f>
        <v>521559.99999999814</v>
      </c>
      <c r="L1758" s="4"/>
      <c r="M1758" s="2">
        <v>1.95</v>
      </c>
      <c r="N1758" s="2">
        <v>5.3</v>
      </c>
      <c r="O1758" s="2">
        <v>37</v>
      </c>
      <c r="P1758" s="2">
        <v>97.599000000000004</v>
      </c>
      <c r="Q1758" s="2">
        <v>0.68</v>
      </c>
      <c r="R1758" s="2">
        <v>1.4</v>
      </c>
      <c r="S1758" s="2">
        <v>47.3</v>
      </c>
      <c r="T1758" s="2">
        <v>5.6741000000000001</v>
      </c>
      <c r="U1758" s="2">
        <v>0.85</v>
      </c>
      <c r="V1758" s="2">
        <v>3.4</v>
      </c>
      <c r="W1758" s="2">
        <v>25.3</v>
      </c>
      <c r="X1758" s="2">
        <v>8.9420000000000002</v>
      </c>
      <c r="Y1758" s="2">
        <v>1.22</v>
      </c>
      <c r="Z1758" s="2">
        <v>3.8</v>
      </c>
      <c r="AA1758" s="2">
        <v>32.299999999999997</v>
      </c>
      <c r="AB1758" s="2">
        <v>18.063600000000001</v>
      </c>
      <c r="AC1758" s="2">
        <v>3.95</v>
      </c>
      <c r="AD1758" s="2">
        <v>9.8000000000000007</v>
      </c>
      <c r="AE1758" s="2">
        <v>40.4</v>
      </c>
      <c r="AF1758" s="2">
        <v>64.919300000000007</v>
      </c>
      <c r="AG1758" s="2">
        <v>1.67</v>
      </c>
      <c r="AH1758" s="22">
        <v>5.6</v>
      </c>
      <c r="AI1758" s="22">
        <v>29.9</v>
      </c>
      <c r="AJ1758" s="22">
        <v>39.574599999999997</v>
      </c>
      <c r="AK1758" s="18">
        <v>2.21</v>
      </c>
      <c r="AL1758" s="18">
        <v>5</v>
      </c>
      <c r="AM1758" s="18">
        <v>44.2</v>
      </c>
      <c r="AN1758" s="2">
        <v>58.0244</v>
      </c>
      <c r="AO1758" s="2">
        <v>2</v>
      </c>
      <c r="AP1758" s="2">
        <v>6.2</v>
      </c>
      <c r="AQ1758" s="2">
        <v>32.4</v>
      </c>
      <c r="AR1758" s="2">
        <v>10.9283</v>
      </c>
      <c r="AS1758" s="2">
        <v>1.87</v>
      </c>
      <c r="AT1758" s="2">
        <v>5.9</v>
      </c>
      <c r="AU1758" s="2">
        <v>31.6</v>
      </c>
      <c r="AV1758" s="2">
        <v>20.662500000000001</v>
      </c>
      <c r="AW1758" s="2">
        <v>1.59</v>
      </c>
      <c r="AX1758" s="2">
        <v>4.7</v>
      </c>
      <c r="AY1758" s="2">
        <v>33.9</v>
      </c>
      <c r="AZ1758" s="2">
        <v>22.867999999999999</v>
      </c>
      <c r="BA1758" s="2">
        <v>2.25</v>
      </c>
      <c r="BB1758" s="2">
        <v>5.0999999999999996</v>
      </c>
      <c r="BC1758" s="2">
        <v>44.4</v>
      </c>
      <c r="BD1758" s="2">
        <v>43.1402</v>
      </c>
      <c r="BE1758" s="4"/>
      <c r="BF1758" s="4"/>
    </row>
    <row r="1759" spans="1:58" x14ac:dyDescent="0.2">
      <c r="A1759" s="29">
        <v>1758</v>
      </c>
      <c r="B1759" s="7" t="s">
        <v>24</v>
      </c>
      <c r="C1759" s="3">
        <v>39981</v>
      </c>
      <c r="D1759" s="4" t="s">
        <v>21</v>
      </c>
      <c r="E1759" s="4" t="s">
        <v>170</v>
      </c>
      <c r="F1759" s="5" t="s">
        <v>190</v>
      </c>
      <c r="G1759" s="6">
        <v>0.88402777777777775</v>
      </c>
      <c r="H1759" s="6">
        <v>0.90208333333333324</v>
      </c>
      <c r="I1759" s="85">
        <f t="shared" si="27"/>
        <v>25.999999999999908</v>
      </c>
      <c r="J1759" s="86">
        <f>I1759*Segmentos!$D$7*(AH1759%)*IF(ISNUMBER(AI1759),AI1759%,0)</f>
        <v>60059.999999999796</v>
      </c>
      <c r="K1759" s="86">
        <f>I1759*Segmentos!$D$7*(AL1759%)*IF(ISNUMBER(AM1759),AM1759%,0)</f>
        <v>58000.799999999799</v>
      </c>
      <c r="L1759" s="4"/>
      <c r="M1759" s="2">
        <v>0.56999999999999995</v>
      </c>
      <c r="N1759" s="2">
        <v>1.1000000000000001</v>
      </c>
      <c r="O1759" s="2">
        <v>51.6</v>
      </c>
      <c r="P1759" s="2">
        <v>45.933500000000002</v>
      </c>
      <c r="Q1759" s="2">
        <v>0.03</v>
      </c>
      <c r="R1759" s="2">
        <v>0.7</v>
      </c>
      <c r="S1759" s="2">
        <v>3.8</v>
      </c>
      <c r="T1759" s="2">
        <v>0.375</v>
      </c>
      <c r="U1759" s="2">
        <v>1.34</v>
      </c>
      <c r="V1759" s="2">
        <v>1.8</v>
      </c>
      <c r="W1759" s="2">
        <v>73.3</v>
      </c>
      <c r="X1759" s="2">
        <v>22.645099999999999</v>
      </c>
      <c r="Y1759" s="2">
        <v>0.84</v>
      </c>
      <c r="Z1759" s="2">
        <v>1.4</v>
      </c>
      <c r="AA1759" s="2">
        <v>60.9</v>
      </c>
      <c r="AB1759" s="2">
        <v>20.005400000000002</v>
      </c>
      <c r="AC1759" s="2">
        <v>0.11</v>
      </c>
      <c r="AD1759" s="2">
        <v>0.6</v>
      </c>
      <c r="AE1759" s="2">
        <v>18.7</v>
      </c>
      <c r="AF1759" s="2">
        <v>2.9079999999999999</v>
      </c>
      <c r="AG1759" s="2">
        <v>0.6</v>
      </c>
      <c r="AH1759" s="22">
        <v>1.1000000000000001</v>
      </c>
      <c r="AI1759" s="22">
        <v>52.5</v>
      </c>
      <c r="AJ1759" s="22">
        <v>22.878599999999999</v>
      </c>
      <c r="AK1759" s="18">
        <v>0.55000000000000004</v>
      </c>
      <c r="AL1759" s="18">
        <v>1.1000000000000001</v>
      </c>
      <c r="AM1759" s="18">
        <v>50.7</v>
      </c>
      <c r="AN1759" s="2">
        <v>23.0548</v>
      </c>
      <c r="AO1759" s="2">
        <v>0.22</v>
      </c>
      <c r="AP1759" s="2">
        <v>0.3</v>
      </c>
      <c r="AQ1759" s="2">
        <v>76.599999999999994</v>
      </c>
      <c r="AR1759" s="2">
        <v>1.9036999999999999</v>
      </c>
      <c r="AS1759" s="2">
        <v>0.15</v>
      </c>
      <c r="AT1759" s="2">
        <v>1.2</v>
      </c>
      <c r="AU1759" s="2">
        <v>13</v>
      </c>
      <c r="AV1759" s="2">
        <v>2.7162999999999999</v>
      </c>
      <c r="AW1759" s="2">
        <v>0.55000000000000004</v>
      </c>
      <c r="AX1759" s="2">
        <v>0.9</v>
      </c>
      <c r="AY1759" s="2">
        <v>62.5</v>
      </c>
      <c r="AZ1759" s="2">
        <v>12.7164</v>
      </c>
      <c r="BA1759" s="2">
        <v>0.93</v>
      </c>
      <c r="BB1759" s="2">
        <v>1.5</v>
      </c>
      <c r="BC1759" s="2">
        <v>63</v>
      </c>
      <c r="BD1759" s="2">
        <v>28.597100000000001</v>
      </c>
      <c r="BE1759" s="4"/>
      <c r="BF1759" s="4"/>
    </row>
    <row r="1760" spans="1:58" x14ac:dyDescent="0.2">
      <c r="A1760" s="29">
        <v>1759</v>
      </c>
      <c r="B1760" s="7" t="s">
        <v>4</v>
      </c>
      <c r="C1760" s="3">
        <v>39981</v>
      </c>
      <c r="D1760" s="4" t="s">
        <v>3</v>
      </c>
      <c r="E1760" s="4" t="s">
        <v>165</v>
      </c>
      <c r="F1760" s="5" t="s">
        <v>190</v>
      </c>
      <c r="G1760" s="6">
        <v>0.77847222222222223</v>
      </c>
      <c r="H1760" s="6">
        <v>0.87430555555555556</v>
      </c>
      <c r="I1760" s="85">
        <f t="shared" si="27"/>
        <v>138</v>
      </c>
      <c r="J1760" s="86">
        <f>I1760*Segmentos!$D$7*(AH1760%)*IF(ISNUMBER(AI1760),AI1760%,0)</f>
        <v>1520594.4000000001</v>
      </c>
      <c r="K1760" s="86">
        <f>I1760*Segmentos!$D$7*(AL1760%)*IF(ISNUMBER(AM1760),AM1760%,0)</f>
        <v>2345116.7999999998</v>
      </c>
      <c r="L1760" s="4"/>
      <c r="M1760" s="2">
        <v>3.54</v>
      </c>
      <c r="N1760" s="2">
        <v>17.100000000000001</v>
      </c>
      <c r="O1760" s="2">
        <v>20.8</v>
      </c>
      <c r="P1760" s="2">
        <v>69.388300000000001</v>
      </c>
      <c r="Q1760" s="2">
        <v>4.53</v>
      </c>
      <c r="R1760" s="2">
        <v>19.7</v>
      </c>
      <c r="S1760" s="2">
        <v>23</v>
      </c>
      <c r="T1760" s="2">
        <v>14.8185</v>
      </c>
      <c r="U1760" s="2">
        <v>5.79</v>
      </c>
      <c r="V1760" s="2">
        <v>21.2</v>
      </c>
      <c r="W1760" s="2">
        <v>27.3</v>
      </c>
      <c r="X1760" s="2">
        <v>23.783300000000001</v>
      </c>
      <c r="Y1760" s="2">
        <v>2.54</v>
      </c>
      <c r="Z1760" s="2">
        <v>14.7</v>
      </c>
      <c r="AA1760" s="2">
        <v>17.3</v>
      </c>
      <c r="AB1760" s="2">
        <v>14.699</v>
      </c>
      <c r="AC1760" s="2">
        <v>2.5</v>
      </c>
      <c r="AD1760" s="2">
        <v>15.2</v>
      </c>
      <c r="AE1760" s="2">
        <v>16.5</v>
      </c>
      <c r="AF1760" s="2">
        <v>16.087499999999999</v>
      </c>
      <c r="AG1760" s="2">
        <v>2.76</v>
      </c>
      <c r="AH1760" s="22">
        <v>16.899999999999999</v>
      </c>
      <c r="AI1760" s="22">
        <v>16.3</v>
      </c>
      <c r="AJ1760" s="22">
        <v>25.637699999999999</v>
      </c>
      <c r="AK1760" s="18">
        <v>4.25</v>
      </c>
      <c r="AL1760" s="18">
        <v>17.2</v>
      </c>
      <c r="AM1760" s="18">
        <v>24.7</v>
      </c>
      <c r="AN1760" s="2">
        <v>43.750700000000002</v>
      </c>
      <c r="AO1760" s="2">
        <v>1.62</v>
      </c>
      <c r="AP1760" s="2">
        <v>10.199999999999999</v>
      </c>
      <c r="AQ1760" s="2">
        <v>15.8</v>
      </c>
      <c r="AR1760" s="2">
        <v>3.4609999999999999</v>
      </c>
      <c r="AS1760" s="2">
        <v>2.13</v>
      </c>
      <c r="AT1760" s="2">
        <v>10.6</v>
      </c>
      <c r="AU1760" s="2">
        <v>20.2</v>
      </c>
      <c r="AV1760" s="2">
        <v>9.1927000000000003</v>
      </c>
      <c r="AW1760" s="2">
        <v>3.72</v>
      </c>
      <c r="AX1760" s="2">
        <v>18.600000000000001</v>
      </c>
      <c r="AY1760" s="2">
        <v>20</v>
      </c>
      <c r="AZ1760" s="2">
        <v>20.934999999999999</v>
      </c>
      <c r="BA1760" s="2">
        <v>4.7699999999999996</v>
      </c>
      <c r="BB1760" s="2">
        <v>21.6</v>
      </c>
      <c r="BC1760" s="2">
        <v>22.1</v>
      </c>
      <c r="BD1760" s="2">
        <v>35.799599999999998</v>
      </c>
      <c r="BE1760" s="4"/>
      <c r="BF1760" s="4"/>
    </row>
    <row r="1761" spans="1:58" x14ac:dyDescent="0.2">
      <c r="A1761" s="29">
        <v>1760</v>
      </c>
      <c r="B1761" s="7" t="s">
        <v>15</v>
      </c>
      <c r="C1761" s="3">
        <v>39982</v>
      </c>
      <c r="D1761" s="4" t="s">
        <v>13</v>
      </c>
      <c r="E1761" s="4" t="s">
        <v>164</v>
      </c>
      <c r="F1761" s="5" t="s">
        <v>191</v>
      </c>
      <c r="G1761" s="6">
        <v>0.875</v>
      </c>
      <c r="H1761" s="6">
        <v>0.91388888888888886</v>
      </c>
      <c r="I1761" s="85">
        <f t="shared" si="27"/>
        <v>55.999999999999957</v>
      </c>
      <c r="J1761" s="86">
        <f>I1761*Segmentos!$D$7*(AH1761%)*IF(ISNUMBER(AI1761),AI1761%,0)</f>
        <v>1706655.9999999986</v>
      </c>
      <c r="K1761" s="86">
        <f>I1761*Segmentos!$D$7*(AL1761%)*IF(ISNUMBER(AM1761),AM1761%,0)</f>
        <v>1942886.3999999985</v>
      </c>
      <c r="L1761" s="4"/>
      <c r="M1761" s="2">
        <v>8.17</v>
      </c>
      <c r="N1761" s="2">
        <v>20</v>
      </c>
      <c r="O1761" s="2">
        <v>41</v>
      </c>
      <c r="P1761" s="2">
        <v>84.0017</v>
      </c>
      <c r="Q1761" s="2">
        <v>4.01</v>
      </c>
      <c r="R1761" s="2">
        <v>10.4</v>
      </c>
      <c r="S1761" s="2">
        <v>38.5</v>
      </c>
      <c r="T1761" s="2">
        <v>6.8827999999999996</v>
      </c>
      <c r="U1761" s="2">
        <v>5.79</v>
      </c>
      <c r="V1761" s="2">
        <v>14.6</v>
      </c>
      <c r="W1761" s="2">
        <v>39.799999999999997</v>
      </c>
      <c r="X1761" s="2">
        <v>12.4833</v>
      </c>
      <c r="Y1761" s="2">
        <v>8.1</v>
      </c>
      <c r="Z1761" s="2">
        <v>23.1</v>
      </c>
      <c r="AA1761" s="2">
        <v>35.1</v>
      </c>
      <c r="AB1761" s="2">
        <v>24.585999999999999</v>
      </c>
      <c r="AC1761" s="2">
        <v>11.87</v>
      </c>
      <c r="AD1761" s="2">
        <v>25.5</v>
      </c>
      <c r="AE1761" s="2">
        <v>46.6</v>
      </c>
      <c r="AF1761" s="2">
        <v>40.049599999999998</v>
      </c>
      <c r="AG1761" s="2">
        <v>7.62</v>
      </c>
      <c r="AH1761" s="22">
        <v>19</v>
      </c>
      <c r="AI1761" s="22">
        <v>40.1</v>
      </c>
      <c r="AJ1761" s="22">
        <v>37.133699999999997</v>
      </c>
      <c r="AK1761" s="18">
        <v>8.68</v>
      </c>
      <c r="AL1761" s="18">
        <v>20.8</v>
      </c>
      <c r="AM1761" s="18">
        <v>41.7</v>
      </c>
      <c r="AN1761" s="2">
        <v>46.868000000000002</v>
      </c>
      <c r="AO1761" s="2">
        <v>8.94</v>
      </c>
      <c r="AP1761" s="2">
        <v>20.3</v>
      </c>
      <c r="AQ1761" s="2">
        <v>44</v>
      </c>
      <c r="AR1761" s="2">
        <v>10.042299999999999</v>
      </c>
      <c r="AS1761" s="2">
        <v>6.57</v>
      </c>
      <c r="AT1761" s="2">
        <v>18.3</v>
      </c>
      <c r="AU1761" s="2">
        <v>35.799999999999997</v>
      </c>
      <c r="AV1761" s="2">
        <v>14.8667</v>
      </c>
      <c r="AW1761" s="2">
        <v>7.42</v>
      </c>
      <c r="AX1761" s="2">
        <v>17.5</v>
      </c>
      <c r="AY1761" s="2">
        <v>42.4</v>
      </c>
      <c r="AZ1761" s="2">
        <v>21.9377</v>
      </c>
      <c r="BA1761" s="2">
        <v>9.44</v>
      </c>
      <c r="BB1761" s="2">
        <v>22.6</v>
      </c>
      <c r="BC1761" s="2">
        <v>41.7</v>
      </c>
      <c r="BD1761" s="2">
        <v>37.155099999999997</v>
      </c>
      <c r="BE1761" s="4"/>
      <c r="BF1761" s="4"/>
    </row>
    <row r="1762" spans="1:58" x14ac:dyDescent="0.2">
      <c r="A1762" s="29">
        <v>1761</v>
      </c>
      <c r="B1762" s="7" t="s">
        <v>118</v>
      </c>
      <c r="C1762" s="3">
        <v>39982</v>
      </c>
      <c r="D1762" s="4" t="s">
        <v>8</v>
      </c>
      <c r="E1762" s="4" t="s">
        <v>166</v>
      </c>
      <c r="F1762" s="5" t="s">
        <v>191</v>
      </c>
      <c r="G1762" s="6">
        <v>0.91736111111111107</v>
      </c>
      <c r="H1762" s="6">
        <v>0.99097222222222225</v>
      </c>
      <c r="I1762" s="85">
        <f t="shared" si="27"/>
        <v>106.0000000000001</v>
      </c>
      <c r="J1762" s="86">
        <f>I1762*Segmentos!$D$7*(AH1762%)*IF(ISNUMBER(AI1762),AI1762%,0)</f>
        <v>3470100.8000000031</v>
      </c>
      <c r="K1762" s="86">
        <f>I1762*Segmentos!$D$7*(AL1762%)*IF(ISNUMBER(AM1762),AM1762%,0)</f>
        <v>3297024.0000000037</v>
      </c>
      <c r="L1762" s="4"/>
      <c r="M1762" s="2">
        <v>7.97</v>
      </c>
      <c r="N1762" s="2">
        <v>28.5</v>
      </c>
      <c r="O1762" s="2">
        <v>27.9</v>
      </c>
      <c r="P1762" s="2">
        <v>86.417400000000001</v>
      </c>
      <c r="Q1762" s="2">
        <v>3.7</v>
      </c>
      <c r="R1762" s="2">
        <v>16</v>
      </c>
      <c r="S1762" s="2">
        <v>23.1</v>
      </c>
      <c r="T1762" s="2">
        <v>6.6990999999999996</v>
      </c>
      <c r="U1762" s="2">
        <v>7.92</v>
      </c>
      <c r="V1762" s="2">
        <v>24.2</v>
      </c>
      <c r="W1762" s="2">
        <v>32.799999999999997</v>
      </c>
      <c r="X1762" s="2">
        <v>18.0075</v>
      </c>
      <c r="Y1762" s="2">
        <v>9.31</v>
      </c>
      <c r="Z1762" s="2">
        <v>33.5</v>
      </c>
      <c r="AA1762" s="2">
        <v>27.8</v>
      </c>
      <c r="AB1762" s="2">
        <v>29.8172</v>
      </c>
      <c r="AC1762" s="2">
        <v>8.9600000000000009</v>
      </c>
      <c r="AD1762" s="2">
        <v>33.200000000000003</v>
      </c>
      <c r="AE1762" s="2">
        <v>27</v>
      </c>
      <c r="AF1762" s="2">
        <v>31.893699999999999</v>
      </c>
      <c r="AG1762" s="2">
        <v>8.18</v>
      </c>
      <c r="AH1762" s="22">
        <v>30.2</v>
      </c>
      <c r="AI1762" s="22">
        <v>27.1</v>
      </c>
      <c r="AJ1762" s="22">
        <v>42.105699999999999</v>
      </c>
      <c r="AK1762" s="18">
        <v>7.77</v>
      </c>
      <c r="AL1762" s="18">
        <v>27</v>
      </c>
      <c r="AM1762" s="18">
        <v>28.8</v>
      </c>
      <c r="AN1762" s="2">
        <v>44.311799999999998</v>
      </c>
      <c r="AO1762" s="2">
        <v>2.3199999999999998</v>
      </c>
      <c r="AP1762" s="2">
        <v>15.8</v>
      </c>
      <c r="AQ1762" s="2">
        <v>14.7</v>
      </c>
      <c r="AR1762" s="2">
        <v>2.7437</v>
      </c>
      <c r="AS1762" s="2">
        <v>5.77</v>
      </c>
      <c r="AT1762" s="2">
        <v>23.1</v>
      </c>
      <c r="AU1762" s="2">
        <v>25</v>
      </c>
      <c r="AV1762" s="2">
        <v>13.787000000000001</v>
      </c>
      <c r="AW1762" s="2">
        <v>9.39</v>
      </c>
      <c r="AX1762" s="2">
        <v>30.5</v>
      </c>
      <c r="AY1762" s="2">
        <v>30.8</v>
      </c>
      <c r="AZ1762" s="2">
        <v>29.285699999999999</v>
      </c>
      <c r="BA1762" s="2">
        <v>9.7799999999999994</v>
      </c>
      <c r="BB1762" s="2">
        <v>33.799999999999997</v>
      </c>
      <c r="BC1762" s="2">
        <v>28.9</v>
      </c>
      <c r="BD1762" s="2">
        <v>40.601100000000002</v>
      </c>
      <c r="BE1762" s="4"/>
      <c r="BF1762" s="4"/>
    </row>
    <row r="1763" spans="1:58" x14ac:dyDescent="0.2">
      <c r="A1763" s="29">
        <v>1762</v>
      </c>
      <c r="B1763" s="7" t="s">
        <v>5</v>
      </c>
      <c r="C1763" s="3">
        <v>39982</v>
      </c>
      <c r="D1763" s="4" t="s">
        <v>3</v>
      </c>
      <c r="E1763" s="4" t="s">
        <v>164</v>
      </c>
      <c r="F1763" s="5" t="s">
        <v>191</v>
      </c>
      <c r="G1763" s="6">
        <v>0.87361111111111101</v>
      </c>
      <c r="H1763" s="6">
        <v>0.91736111111111107</v>
      </c>
      <c r="I1763" s="85">
        <f t="shared" si="27"/>
        <v>63.000000000000099</v>
      </c>
      <c r="J1763" s="86">
        <f>I1763*Segmentos!$D$7*(AH1763%)*IF(ISNUMBER(AI1763),AI1763%,0)</f>
        <v>1775466.0000000028</v>
      </c>
      <c r="K1763" s="86">
        <f>I1763*Segmentos!$D$7*(AL1763%)*IF(ISNUMBER(AM1763),AM1763%,0)</f>
        <v>1945944.0000000033</v>
      </c>
      <c r="L1763" s="4"/>
      <c r="M1763" s="2">
        <v>7.4</v>
      </c>
      <c r="N1763" s="2">
        <v>18.100000000000001</v>
      </c>
      <c r="O1763" s="2">
        <v>40.799999999999997</v>
      </c>
      <c r="P1763" s="2">
        <v>82.202200000000005</v>
      </c>
      <c r="Q1763" s="2">
        <v>4.72</v>
      </c>
      <c r="R1763" s="2">
        <v>11.9</v>
      </c>
      <c r="S1763" s="2">
        <v>39.700000000000003</v>
      </c>
      <c r="T1763" s="2">
        <v>8.7492000000000001</v>
      </c>
      <c r="U1763" s="2">
        <v>7.05</v>
      </c>
      <c r="V1763" s="2">
        <v>18.5</v>
      </c>
      <c r="W1763" s="2">
        <v>38</v>
      </c>
      <c r="X1763" s="2">
        <v>16.418900000000001</v>
      </c>
      <c r="Y1763" s="2">
        <v>6.63</v>
      </c>
      <c r="Z1763" s="2">
        <v>17.7</v>
      </c>
      <c r="AA1763" s="2">
        <v>37.4</v>
      </c>
      <c r="AB1763" s="2">
        <v>21.752199999999998</v>
      </c>
      <c r="AC1763" s="2">
        <v>9.67</v>
      </c>
      <c r="AD1763" s="2">
        <v>21.4</v>
      </c>
      <c r="AE1763" s="2">
        <v>45.2</v>
      </c>
      <c r="AF1763" s="2">
        <v>35.2819</v>
      </c>
      <c r="AG1763" s="2">
        <v>7.04</v>
      </c>
      <c r="AH1763" s="22">
        <v>18.3</v>
      </c>
      <c r="AI1763" s="22">
        <v>38.5</v>
      </c>
      <c r="AJ1763" s="22">
        <v>37.125999999999998</v>
      </c>
      <c r="AK1763" s="18">
        <v>7.72</v>
      </c>
      <c r="AL1763" s="18">
        <v>18</v>
      </c>
      <c r="AM1763" s="18">
        <v>42.9</v>
      </c>
      <c r="AN1763" s="2">
        <v>45.0762</v>
      </c>
      <c r="AO1763" s="2">
        <v>3.99</v>
      </c>
      <c r="AP1763" s="2">
        <v>13.6</v>
      </c>
      <c r="AQ1763" s="2">
        <v>29.3</v>
      </c>
      <c r="AR1763" s="2">
        <v>4.8456999999999999</v>
      </c>
      <c r="AS1763" s="2">
        <v>5.67</v>
      </c>
      <c r="AT1763" s="2">
        <v>15.1</v>
      </c>
      <c r="AU1763" s="2">
        <v>37.5</v>
      </c>
      <c r="AV1763" s="2">
        <v>13.894</v>
      </c>
      <c r="AW1763" s="2">
        <v>8.4700000000000006</v>
      </c>
      <c r="AX1763" s="2">
        <v>18.399999999999999</v>
      </c>
      <c r="AY1763" s="2">
        <v>46.1</v>
      </c>
      <c r="AZ1763" s="2">
        <v>27.0563</v>
      </c>
      <c r="BA1763" s="2">
        <v>8.5500000000000007</v>
      </c>
      <c r="BB1763" s="2">
        <v>20.9</v>
      </c>
      <c r="BC1763" s="2">
        <v>40.9</v>
      </c>
      <c r="BD1763" s="2">
        <v>36.406199999999998</v>
      </c>
      <c r="BE1763" s="4"/>
      <c r="BF1763" s="4"/>
    </row>
    <row r="1764" spans="1:58" x14ac:dyDescent="0.2">
      <c r="A1764" s="29">
        <v>1763</v>
      </c>
      <c r="B1764" s="7" t="s">
        <v>49</v>
      </c>
      <c r="C1764" s="3">
        <v>39982</v>
      </c>
      <c r="D1764" s="4" t="s">
        <v>28</v>
      </c>
      <c r="E1764" s="4" t="s">
        <v>168</v>
      </c>
      <c r="F1764" s="5" t="s">
        <v>191</v>
      </c>
      <c r="G1764" s="6">
        <v>0.91805555555555562</v>
      </c>
      <c r="H1764" s="6">
        <v>0.99583333333333324</v>
      </c>
      <c r="I1764" s="85">
        <f t="shared" si="27"/>
        <v>111.99999999999976</v>
      </c>
      <c r="J1764" s="86">
        <f>I1764*Segmentos!$D$7*(AH1764%)*IF(ISNUMBER(AI1764),AI1764%,0)</f>
        <v>770649.59999999823</v>
      </c>
      <c r="K1764" s="86">
        <f>I1764*Segmentos!$D$7*(AL1764%)*IF(ISNUMBER(AM1764),AM1764%,0)</f>
        <v>587059.19999999879</v>
      </c>
      <c r="L1764" s="4" t="s">
        <v>412</v>
      </c>
      <c r="M1764" s="2">
        <v>1.51</v>
      </c>
      <c r="N1764" s="2">
        <v>8.6</v>
      </c>
      <c r="O1764" s="2">
        <v>17.600000000000001</v>
      </c>
      <c r="P1764" s="2">
        <v>92.021699999999996</v>
      </c>
      <c r="Q1764" s="2">
        <v>0.05</v>
      </c>
      <c r="R1764" s="2">
        <v>1.3</v>
      </c>
      <c r="S1764" s="2">
        <v>4.0999999999999996</v>
      </c>
      <c r="T1764" s="2">
        <v>0.5343</v>
      </c>
      <c r="U1764" s="2">
        <v>0.3</v>
      </c>
      <c r="V1764" s="2">
        <v>7</v>
      </c>
      <c r="W1764" s="2">
        <v>4.4000000000000004</v>
      </c>
      <c r="X1764" s="2">
        <v>3.8950999999999998</v>
      </c>
      <c r="Y1764" s="2">
        <v>1.63</v>
      </c>
      <c r="Z1764" s="2">
        <v>9.8000000000000007</v>
      </c>
      <c r="AA1764" s="2">
        <v>16.7</v>
      </c>
      <c r="AB1764" s="2">
        <v>29.271899999999999</v>
      </c>
      <c r="AC1764" s="2">
        <v>2.92</v>
      </c>
      <c r="AD1764" s="2">
        <v>12.3</v>
      </c>
      <c r="AE1764" s="2">
        <v>23.7</v>
      </c>
      <c r="AF1764" s="2">
        <v>58.320300000000003</v>
      </c>
      <c r="AG1764" s="2">
        <v>1.73</v>
      </c>
      <c r="AH1764" s="22">
        <v>9.4</v>
      </c>
      <c r="AI1764" s="22">
        <v>18.3</v>
      </c>
      <c r="AJ1764" s="22">
        <v>49.926000000000002</v>
      </c>
      <c r="AK1764" s="18">
        <v>1.31</v>
      </c>
      <c r="AL1764" s="18">
        <v>7.8</v>
      </c>
      <c r="AM1764" s="18">
        <v>16.8</v>
      </c>
      <c r="AN1764" s="2">
        <v>42.095700000000001</v>
      </c>
      <c r="AO1764" s="2">
        <v>0.78</v>
      </c>
      <c r="AP1764" s="2">
        <v>7</v>
      </c>
      <c r="AQ1764" s="2">
        <v>11.1</v>
      </c>
      <c r="AR1764" s="2">
        <v>5.2031000000000001</v>
      </c>
      <c r="AS1764" s="2">
        <v>0.48</v>
      </c>
      <c r="AT1764" s="2">
        <v>6.7</v>
      </c>
      <c r="AU1764" s="2">
        <v>7.2</v>
      </c>
      <c r="AV1764" s="2">
        <v>6.4286000000000003</v>
      </c>
      <c r="AW1764" s="2">
        <v>1.84</v>
      </c>
      <c r="AX1764" s="2">
        <v>8.6999999999999993</v>
      </c>
      <c r="AY1764" s="2">
        <v>21.2</v>
      </c>
      <c r="AZ1764" s="2">
        <v>32.250799999999998</v>
      </c>
      <c r="BA1764" s="2">
        <v>2.06</v>
      </c>
      <c r="BB1764" s="2">
        <v>10.1</v>
      </c>
      <c r="BC1764" s="2">
        <v>20.5</v>
      </c>
      <c r="BD1764" s="2">
        <v>48.139099999999999</v>
      </c>
      <c r="BE1764" s="4"/>
      <c r="BF1764" s="4"/>
    </row>
    <row r="1765" spans="1:58" x14ac:dyDescent="0.2">
      <c r="A1765" s="29">
        <v>1764</v>
      </c>
      <c r="B1765" s="7" t="s">
        <v>18</v>
      </c>
      <c r="C1765" s="3">
        <v>39982</v>
      </c>
      <c r="D1765" s="4" t="s">
        <v>17</v>
      </c>
      <c r="E1765" s="4" t="s">
        <v>168</v>
      </c>
      <c r="F1765" s="5" t="s">
        <v>191</v>
      </c>
      <c r="G1765" s="6">
        <v>0.83333333333333337</v>
      </c>
      <c r="H1765" s="6">
        <v>0.9145833333333333</v>
      </c>
      <c r="I1765" s="85">
        <f t="shared" si="27"/>
        <v>116.9999999999999</v>
      </c>
      <c r="J1765" s="86">
        <f>I1765*Segmentos!$D$7*(AH1765%)*IF(ISNUMBER(AI1765),AI1765%,0)</f>
        <v>255527.99999999977</v>
      </c>
      <c r="K1765" s="86">
        <f>I1765*Segmentos!$D$7*(AL1765%)*IF(ISNUMBER(AM1765),AM1765%,0)</f>
        <v>64209.599999999948</v>
      </c>
      <c r="L1765" s="4" t="s">
        <v>411</v>
      </c>
      <c r="M1765" s="2">
        <v>0.33</v>
      </c>
      <c r="N1765" s="2">
        <v>2.9</v>
      </c>
      <c r="O1765" s="2">
        <v>11.4</v>
      </c>
      <c r="P1765" s="2">
        <v>93.697999999999993</v>
      </c>
      <c r="Q1765" s="2">
        <v>0</v>
      </c>
      <c r="R1765" s="2">
        <v>0.3</v>
      </c>
      <c r="S1765" s="2">
        <v>0.9</v>
      </c>
      <c r="T1765" s="2">
        <v>0.13589999999999999</v>
      </c>
      <c r="U1765" s="2">
        <v>0.11</v>
      </c>
      <c r="V1765" s="2">
        <v>2.7</v>
      </c>
      <c r="W1765" s="2">
        <v>4.2</v>
      </c>
      <c r="X1765" s="2">
        <v>6.8175999999999997</v>
      </c>
      <c r="Y1765" s="2">
        <v>0.41</v>
      </c>
      <c r="Z1765" s="2">
        <v>1.2</v>
      </c>
      <c r="AA1765" s="2">
        <v>34.700000000000003</v>
      </c>
      <c r="AB1765" s="2">
        <v>34.381700000000002</v>
      </c>
      <c r="AC1765" s="2">
        <v>0.56000000000000005</v>
      </c>
      <c r="AD1765" s="2">
        <v>5.8</v>
      </c>
      <c r="AE1765" s="2">
        <v>9.6999999999999993</v>
      </c>
      <c r="AF1765" s="2">
        <v>52.3628</v>
      </c>
      <c r="AG1765" s="2">
        <v>0.54</v>
      </c>
      <c r="AH1765" s="22">
        <v>3</v>
      </c>
      <c r="AI1765" s="22">
        <v>18.2</v>
      </c>
      <c r="AJ1765" s="22">
        <v>73.392200000000003</v>
      </c>
      <c r="AK1765" s="18">
        <v>0.14000000000000001</v>
      </c>
      <c r="AL1765" s="18">
        <v>2.8</v>
      </c>
      <c r="AM1765" s="18">
        <v>4.9000000000000004</v>
      </c>
      <c r="AN1765" s="2">
        <v>20.305800000000001</v>
      </c>
      <c r="AO1765" s="2">
        <v>0.22</v>
      </c>
      <c r="AP1765" s="2">
        <v>2.5</v>
      </c>
      <c r="AQ1765" s="2">
        <v>9</v>
      </c>
      <c r="AR1765" s="2">
        <v>6.8890000000000002</v>
      </c>
      <c r="AS1765" s="2">
        <v>0.01</v>
      </c>
      <c r="AT1765" s="2">
        <v>0.5</v>
      </c>
      <c r="AU1765" s="2">
        <v>1.9</v>
      </c>
      <c r="AV1765" s="2">
        <v>0.61060000000000003</v>
      </c>
      <c r="AW1765" s="2">
        <v>0.4</v>
      </c>
      <c r="AX1765" s="2">
        <v>3</v>
      </c>
      <c r="AY1765" s="2">
        <v>13.2</v>
      </c>
      <c r="AZ1765" s="2">
        <v>32.5062</v>
      </c>
      <c r="BA1765" s="2">
        <v>0.49</v>
      </c>
      <c r="BB1765" s="2">
        <v>4.3</v>
      </c>
      <c r="BC1765" s="2">
        <v>11.5</v>
      </c>
      <c r="BD1765" s="2">
        <v>53.6922</v>
      </c>
      <c r="BE1765" s="4"/>
      <c r="BF1765" s="4"/>
    </row>
    <row r="1766" spans="1:58" x14ac:dyDescent="0.2">
      <c r="A1766" s="29">
        <v>1765</v>
      </c>
      <c r="B1766" s="7" t="s">
        <v>9</v>
      </c>
      <c r="C1766" s="3">
        <v>39982</v>
      </c>
      <c r="D1766" s="4" t="s">
        <v>8</v>
      </c>
      <c r="E1766" s="4" t="s">
        <v>168</v>
      </c>
      <c r="F1766" s="5" t="s">
        <v>191</v>
      </c>
      <c r="G1766" s="6">
        <v>0.80069444444444438</v>
      </c>
      <c r="H1766" s="6">
        <v>0.87291666666666667</v>
      </c>
      <c r="I1766" s="85">
        <f t="shared" si="27"/>
        <v>104.00000000000011</v>
      </c>
      <c r="J1766" s="86">
        <f>I1766*Segmentos!$D$7*(AH1766%)*IF(ISNUMBER(AI1766),AI1766%,0)</f>
        <v>1795788.8000000017</v>
      </c>
      <c r="K1766" s="86">
        <f>I1766*Segmentos!$D$7*(AL1766%)*IF(ISNUMBER(AM1766),AM1766%,0)</f>
        <v>2238912.0000000019</v>
      </c>
      <c r="L1766" s="4" t="s">
        <v>410</v>
      </c>
      <c r="M1766" s="2">
        <v>4.87</v>
      </c>
      <c r="N1766" s="2">
        <v>14.9</v>
      </c>
      <c r="O1766" s="2">
        <v>32.6</v>
      </c>
      <c r="P1766" s="2">
        <v>81.869100000000003</v>
      </c>
      <c r="Q1766" s="2">
        <v>1.62</v>
      </c>
      <c r="R1766" s="2">
        <v>7.2</v>
      </c>
      <c r="S1766" s="2">
        <v>22.4</v>
      </c>
      <c r="T1766" s="2">
        <v>4.5416999999999996</v>
      </c>
      <c r="U1766" s="2">
        <v>3.33</v>
      </c>
      <c r="V1766" s="2">
        <v>11.3</v>
      </c>
      <c r="W1766" s="2">
        <v>29.6</v>
      </c>
      <c r="X1766" s="2">
        <v>11.758900000000001</v>
      </c>
      <c r="Y1766" s="2">
        <v>4.79</v>
      </c>
      <c r="Z1766" s="2">
        <v>15</v>
      </c>
      <c r="AA1766" s="2">
        <v>32</v>
      </c>
      <c r="AB1766" s="2">
        <v>23.783799999999999</v>
      </c>
      <c r="AC1766" s="2">
        <v>7.56</v>
      </c>
      <c r="AD1766" s="2">
        <v>21.1</v>
      </c>
      <c r="AE1766" s="2">
        <v>35.9</v>
      </c>
      <c r="AF1766" s="2">
        <v>41.784599999999998</v>
      </c>
      <c r="AG1766" s="2">
        <v>4.32</v>
      </c>
      <c r="AH1766" s="22">
        <v>14.2</v>
      </c>
      <c r="AI1766" s="22">
        <v>30.4</v>
      </c>
      <c r="AJ1766" s="22">
        <v>34.464500000000001</v>
      </c>
      <c r="AK1766" s="18">
        <v>5.36</v>
      </c>
      <c r="AL1766" s="18">
        <v>15.6</v>
      </c>
      <c r="AM1766" s="18">
        <v>34.5</v>
      </c>
      <c r="AN1766" s="2">
        <v>47.404600000000002</v>
      </c>
      <c r="AO1766" s="2">
        <v>1.52</v>
      </c>
      <c r="AP1766" s="2">
        <v>6.8</v>
      </c>
      <c r="AQ1766" s="2">
        <v>22.4</v>
      </c>
      <c r="AR1766" s="2">
        <v>2.7974999999999999</v>
      </c>
      <c r="AS1766" s="2">
        <v>3.13</v>
      </c>
      <c r="AT1766" s="2">
        <v>10.7</v>
      </c>
      <c r="AU1766" s="2">
        <v>29.4</v>
      </c>
      <c r="AV1766" s="2">
        <v>11.593500000000001</v>
      </c>
      <c r="AW1766" s="2">
        <v>5.43</v>
      </c>
      <c r="AX1766" s="2">
        <v>16.7</v>
      </c>
      <c r="AY1766" s="2">
        <v>32.6</v>
      </c>
      <c r="AZ1766" s="2">
        <v>26.2807</v>
      </c>
      <c r="BA1766" s="2">
        <v>6.39</v>
      </c>
      <c r="BB1766" s="2">
        <v>18.3</v>
      </c>
      <c r="BC1766" s="2">
        <v>34.9</v>
      </c>
      <c r="BD1766" s="2">
        <v>41.197299999999998</v>
      </c>
      <c r="BE1766" s="4"/>
      <c r="BF1766" s="4"/>
    </row>
    <row r="1767" spans="1:58" x14ac:dyDescent="0.2">
      <c r="A1767" s="29">
        <v>1766</v>
      </c>
      <c r="B1767" s="7" t="s">
        <v>1</v>
      </c>
      <c r="C1767" s="3">
        <v>39982</v>
      </c>
      <c r="D1767" s="4" t="s">
        <v>0</v>
      </c>
      <c r="E1767" s="4" t="s">
        <v>163</v>
      </c>
      <c r="F1767" s="5" t="s">
        <v>191</v>
      </c>
      <c r="G1767" s="6">
        <v>0.85277777777777775</v>
      </c>
      <c r="H1767" s="6">
        <v>0.88402777777777775</v>
      </c>
      <c r="I1767" s="85">
        <f t="shared" si="27"/>
        <v>45</v>
      </c>
      <c r="J1767" s="86">
        <f>I1767*Segmentos!$D$7*(AH1767%)*IF(ISNUMBER(AI1767),AI1767%,0)</f>
        <v>731880</v>
      </c>
      <c r="K1767" s="86">
        <f>I1767*Segmentos!$D$7*(AL1767%)*IF(ISNUMBER(AM1767),AM1767%,0)</f>
        <v>1471392</v>
      </c>
      <c r="L1767" s="4"/>
      <c r="M1767" s="2">
        <v>6.22</v>
      </c>
      <c r="N1767" s="2">
        <v>10.5</v>
      </c>
      <c r="O1767" s="2">
        <v>59.3</v>
      </c>
      <c r="P1767" s="2">
        <v>75.834999999999994</v>
      </c>
      <c r="Q1767" s="2">
        <v>4.6500000000000004</v>
      </c>
      <c r="R1767" s="2">
        <v>8.1</v>
      </c>
      <c r="S1767" s="2">
        <v>57.4</v>
      </c>
      <c r="T1767" s="2">
        <v>9.4724000000000004</v>
      </c>
      <c r="U1767" s="2">
        <v>5.19</v>
      </c>
      <c r="V1767" s="2">
        <v>10.199999999999999</v>
      </c>
      <c r="W1767" s="2">
        <v>50.9</v>
      </c>
      <c r="X1767" s="2">
        <v>13.2873</v>
      </c>
      <c r="Y1767" s="2">
        <v>6.26</v>
      </c>
      <c r="Z1767" s="2">
        <v>10.6</v>
      </c>
      <c r="AA1767" s="2">
        <v>58.8</v>
      </c>
      <c r="AB1767" s="2">
        <v>22.542999999999999</v>
      </c>
      <c r="AC1767" s="2">
        <v>7.62</v>
      </c>
      <c r="AD1767" s="2">
        <v>11.7</v>
      </c>
      <c r="AE1767" s="2">
        <v>65.2</v>
      </c>
      <c r="AF1767" s="2">
        <v>30.5322</v>
      </c>
      <c r="AG1767" s="2">
        <v>4.0599999999999996</v>
      </c>
      <c r="AH1767" s="22">
        <v>7.6</v>
      </c>
      <c r="AI1767" s="22">
        <v>53.5</v>
      </c>
      <c r="AJ1767" s="22">
        <v>23.4754</v>
      </c>
      <c r="AK1767" s="18">
        <v>8.16</v>
      </c>
      <c r="AL1767" s="18">
        <v>13.1</v>
      </c>
      <c r="AM1767" s="18">
        <v>62.4</v>
      </c>
      <c r="AN1767" s="2">
        <v>52.3596</v>
      </c>
      <c r="AO1767" s="2">
        <v>4.9400000000000004</v>
      </c>
      <c r="AP1767" s="2">
        <v>9</v>
      </c>
      <c r="AQ1767" s="2">
        <v>55</v>
      </c>
      <c r="AR1767" s="2">
        <v>6.5833000000000004</v>
      </c>
      <c r="AS1767" s="2">
        <v>7.32</v>
      </c>
      <c r="AT1767" s="2">
        <v>11.8</v>
      </c>
      <c r="AU1767" s="2">
        <v>61.8</v>
      </c>
      <c r="AV1767" s="2">
        <v>19.6662</v>
      </c>
      <c r="AW1767" s="2">
        <v>5.07</v>
      </c>
      <c r="AX1767" s="2">
        <v>9.5</v>
      </c>
      <c r="AY1767" s="2">
        <v>53.2</v>
      </c>
      <c r="AZ1767" s="2">
        <v>17.799199999999999</v>
      </c>
      <c r="BA1767" s="2">
        <v>6.8</v>
      </c>
      <c r="BB1767" s="2">
        <v>10.8</v>
      </c>
      <c r="BC1767" s="2">
        <v>62.9</v>
      </c>
      <c r="BD1767" s="2">
        <v>31.786200000000001</v>
      </c>
      <c r="BE1767" s="4"/>
      <c r="BF1767" s="4"/>
    </row>
    <row r="1768" spans="1:58" x14ac:dyDescent="0.2">
      <c r="A1768" s="29">
        <v>1767</v>
      </c>
      <c r="B1768" s="7" t="s">
        <v>36</v>
      </c>
      <c r="C1768" s="3">
        <v>39982</v>
      </c>
      <c r="D1768" s="4" t="s">
        <v>13</v>
      </c>
      <c r="E1768" s="4" t="s">
        <v>163</v>
      </c>
      <c r="F1768" s="5" t="s">
        <v>191</v>
      </c>
      <c r="G1768" s="6">
        <v>0.91874999999999996</v>
      </c>
      <c r="H1768" s="6">
        <v>0.94166666666666676</v>
      </c>
      <c r="I1768" s="85">
        <f t="shared" si="27"/>
        <v>33.000000000000199</v>
      </c>
      <c r="J1768" s="86">
        <f>I1768*Segmentos!$D$7*(AH1768%)*IF(ISNUMBER(AI1768),AI1768%,0)</f>
        <v>1398012.0000000086</v>
      </c>
      <c r="K1768" s="86">
        <f>I1768*Segmentos!$D$7*(AL1768%)*IF(ISNUMBER(AM1768),AM1768%,0)</f>
        <v>2064598.8000000129</v>
      </c>
      <c r="L1768" s="4"/>
      <c r="M1768" s="2">
        <v>13.24</v>
      </c>
      <c r="N1768" s="2">
        <v>21.1</v>
      </c>
      <c r="O1768" s="2">
        <v>62.7</v>
      </c>
      <c r="P1768" s="2">
        <v>80.8583</v>
      </c>
      <c r="Q1768" s="2">
        <v>7.85</v>
      </c>
      <c r="R1768" s="2">
        <v>12.6</v>
      </c>
      <c r="S1768" s="2">
        <v>62.4</v>
      </c>
      <c r="T1768" s="2">
        <v>7.9969999999999999</v>
      </c>
      <c r="U1768" s="2">
        <v>11.33</v>
      </c>
      <c r="V1768" s="2">
        <v>20.5</v>
      </c>
      <c r="W1768" s="2">
        <v>55.3</v>
      </c>
      <c r="X1768" s="2">
        <v>14.5075</v>
      </c>
      <c r="Y1768" s="2">
        <v>16.21</v>
      </c>
      <c r="Z1768" s="2">
        <v>24.4</v>
      </c>
      <c r="AA1768" s="2">
        <v>66.400000000000006</v>
      </c>
      <c r="AB1768" s="2">
        <v>29.221499999999999</v>
      </c>
      <c r="AC1768" s="2">
        <v>14.53</v>
      </c>
      <c r="AD1768" s="2">
        <v>22.9</v>
      </c>
      <c r="AE1768" s="2">
        <v>63.5</v>
      </c>
      <c r="AF1768" s="2">
        <v>29.132300000000001</v>
      </c>
      <c r="AG1768" s="2">
        <v>10.59</v>
      </c>
      <c r="AH1768" s="22">
        <v>17.8</v>
      </c>
      <c r="AI1768" s="22">
        <v>59.5</v>
      </c>
      <c r="AJ1768" s="22">
        <v>30.675699999999999</v>
      </c>
      <c r="AK1768" s="18">
        <v>15.64</v>
      </c>
      <c r="AL1768" s="18">
        <v>24.1</v>
      </c>
      <c r="AM1768" s="18">
        <v>64.900000000000006</v>
      </c>
      <c r="AN1768" s="2">
        <v>50.182600000000001</v>
      </c>
      <c r="AO1768" s="2">
        <v>14.04</v>
      </c>
      <c r="AP1768" s="2">
        <v>21.2</v>
      </c>
      <c r="AQ1768" s="2">
        <v>66.3</v>
      </c>
      <c r="AR1768" s="2">
        <v>9.3679000000000006</v>
      </c>
      <c r="AS1768" s="2">
        <v>12.54</v>
      </c>
      <c r="AT1768" s="2">
        <v>21.2</v>
      </c>
      <c r="AU1768" s="2">
        <v>59</v>
      </c>
      <c r="AV1768" s="2">
        <v>16.864899999999999</v>
      </c>
      <c r="AW1768" s="2">
        <v>10.99</v>
      </c>
      <c r="AX1768" s="2">
        <v>19.399999999999999</v>
      </c>
      <c r="AY1768" s="2">
        <v>56.6</v>
      </c>
      <c r="AZ1768" s="2">
        <v>19.299600000000002</v>
      </c>
      <c r="BA1768" s="2">
        <v>15.11</v>
      </c>
      <c r="BB1768" s="2">
        <v>22.3</v>
      </c>
      <c r="BC1768" s="2">
        <v>67.8</v>
      </c>
      <c r="BD1768" s="2">
        <v>35.325899999999997</v>
      </c>
      <c r="BE1768" s="4"/>
      <c r="BF1768" s="4"/>
    </row>
    <row r="1769" spans="1:58" x14ac:dyDescent="0.2">
      <c r="A1769" s="29">
        <v>1768</v>
      </c>
      <c r="B1769" s="7" t="s">
        <v>88</v>
      </c>
      <c r="C1769" s="3">
        <v>39982</v>
      </c>
      <c r="D1769" s="4" t="s">
        <v>13</v>
      </c>
      <c r="E1769" s="4" t="s">
        <v>163</v>
      </c>
      <c r="F1769" s="5" t="s">
        <v>191</v>
      </c>
      <c r="G1769" s="6">
        <v>0.91736111111111107</v>
      </c>
      <c r="H1769" s="6">
        <v>0.91874999999999996</v>
      </c>
      <c r="I1769" s="85">
        <f t="shared" si="27"/>
        <v>1.9999999999999929</v>
      </c>
      <c r="J1769" s="86">
        <f>I1769*Segmentos!$D$7*(AH1769%)*IF(ISNUMBER(AI1769),AI1769%,0)</f>
        <v>83871.199999999706</v>
      </c>
      <c r="K1769" s="86">
        <f>I1769*Segmentos!$D$7*(AL1769%)*IF(ISNUMBER(AM1769),AM1769%,0)</f>
        <v>105559.99999999964</v>
      </c>
      <c r="L1769" s="4"/>
      <c r="M1769" s="2">
        <v>11.92</v>
      </c>
      <c r="N1769" s="2">
        <v>13.3</v>
      </c>
      <c r="O1769" s="2">
        <v>89.8</v>
      </c>
      <c r="P1769" s="2">
        <v>82.068799999999996</v>
      </c>
      <c r="Q1769" s="2">
        <v>5.88</v>
      </c>
      <c r="R1769" s="2">
        <v>6.8</v>
      </c>
      <c r="S1769" s="2">
        <v>86.1</v>
      </c>
      <c r="T1769" s="2">
        <v>6.7576000000000001</v>
      </c>
      <c r="U1769" s="2">
        <v>8.69</v>
      </c>
      <c r="V1769" s="2">
        <v>10</v>
      </c>
      <c r="W1769" s="2">
        <v>86.5</v>
      </c>
      <c r="X1769" s="2">
        <v>12.5426</v>
      </c>
      <c r="Y1769" s="2">
        <v>13.89</v>
      </c>
      <c r="Z1769" s="2">
        <v>15.2</v>
      </c>
      <c r="AA1769" s="2">
        <v>91.4</v>
      </c>
      <c r="AB1769" s="2">
        <v>28.2393</v>
      </c>
      <c r="AC1769" s="2">
        <v>15.28</v>
      </c>
      <c r="AD1769" s="2">
        <v>16.899999999999999</v>
      </c>
      <c r="AE1769" s="2">
        <v>90.5</v>
      </c>
      <c r="AF1769" s="2">
        <v>34.529200000000003</v>
      </c>
      <c r="AG1769" s="2">
        <v>10.52</v>
      </c>
      <c r="AH1769" s="22">
        <v>11.9</v>
      </c>
      <c r="AI1769" s="22">
        <v>88.1</v>
      </c>
      <c r="AJ1769" s="22">
        <v>34.372599999999998</v>
      </c>
      <c r="AK1769" s="18">
        <v>13.18</v>
      </c>
      <c r="AL1769" s="18">
        <v>14.5</v>
      </c>
      <c r="AM1769" s="18">
        <v>91</v>
      </c>
      <c r="AN1769" s="2">
        <v>47.696199999999997</v>
      </c>
      <c r="AO1769" s="2">
        <v>9.82</v>
      </c>
      <c r="AP1769" s="2">
        <v>10.9</v>
      </c>
      <c r="AQ1769" s="2">
        <v>90.1</v>
      </c>
      <c r="AR1769" s="2">
        <v>7.3872</v>
      </c>
      <c r="AS1769" s="2">
        <v>12.29</v>
      </c>
      <c r="AT1769" s="2">
        <v>13.8</v>
      </c>
      <c r="AU1769" s="2">
        <v>89</v>
      </c>
      <c r="AV1769" s="2">
        <v>18.634</v>
      </c>
      <c r="AW1769" s="2">
        <v>11.4</v>
      </c>
      <c r="AX1769" s="2">
        <v>13.1</v>
      </c>
      <c r="AY1769" s="2">
        <v>86.7</v>
      </c>
      <c r="AZ1769" s="2">
        <v>22.5594</v>
      </c>
      <c r="BA1769" s="2">
        <v>12.7</v>
      </c>
      <c r="BB1769" s="2">
        <v>13.8</v>
      </c>
      <c r="BC1769" s="2">
        <v>92.4</v>
      </c>
      <c r="BD1769" s="2">
        <v>33.488100000000003</v>
      </c>
      <c r="BE1769" s="4"/>
      <c r="BF1769" s="4"/>
    </row>
    <row r="1770" spans="1:58" x14ac:dyDescent="0.2">
      <c r="A1770" s="29">
        <v>1769</v>
      </c>
      <c r="B1770" s="7" t="s">
        <v>20</v>
      </c>
      <c r="C1770" s="3">
        <v>39982</v>
      </c>
      <c r="D1770" s="4" t="s">
        <v>17</v>
      </c>
      <c r="E1770" s="4" t="s">
        <v>169</v>
      </c>
      <c r="F1770" s="5" t="s">
        <v>191</v>
      </c>
      <c r="G1770" s="6">
        <v>0.9159722222222223</v>
      </c>
      <c r="H1770" s="6">
        <v>0.9590277777777777</v>
      </c>
      <c r="I1770" s="85">
        <f t="shared" si="27"/>
        <v>61.99999999999978</v>
      </c>
      <c r="J1770" s="86">
        <f>I1770*Segmentos!$D$7*(AH1770%)*IF(ISNUMBER(AI1770),AI1770%,0)</f>
        <v>95529.599999999657</v>
      </c>
      <c r="K1770" s="86">
        <f>I1770*Segmentos!$D$7*(AL1770%)*IF(ISNUMBER(AM1770),AM1770%,0)</f>
        <v>15177.599999999948</v>
      </c>
      <c r="L1770" s="4"/>
      <c r="M1770" s="2">
        <v>0.21</v>
      </c>
      <c r="N1770" s="2">
        <v>1.3</v>
      </c>
      <c r="O1770" s="2">
        <v>16.100000000000001</v>
      </c>
      <c r="P1770" s="2">
        <v>99.631399999999999</v>
      </c>
      <c r="Q1770" s="2">
        <v>0.05</v>
      </c>
      <c r="R1770" s="2">
        <v>0.3</v>
      </c>
      <c r="S1770" s="2">
        <v>16.100000000000001</v>
      </c>
      <c r="T1770" s="2">
        <v>3.6522000000000001</v>
      </c>
      <c r="U1770" s="2">
        <v>0</v>
      </c>
      <c r="V1770" s="2">
        <v>0</v>
      </c>
      <c r="W1770" s="8" t="s">
        <v>577</v>
      </c>
      <c r="X1770" s="2">
        <v>0</v>
      </c>
      <c r="Y1770" s="2">
        <v>0.26</v>
      </c>
      <c r="Z1770" s="2">
        <v>2.2000000000000002</v>
      </c>
      <c r="AA1770" s="2">
        <v>11.5</v>
      </c>
      <c r="AB1770" s="2">
        <v>35.521799999999999</v>
      </c>
      <c r="AC1770" s="2">
        <v>0.39</v>
      </c>
      <c r="AD1770" s="2">
        <v>1.9</v>
      </c>
      <c r="AE1770" s="2">
        <v>21</v>
      </c>
      <c r="AF1770" s="2">
        <v>60.4574</v>
      </c>
      <c r="AG1770" s="2">
        <v>0.38</v>
      </c>
      <c r="AH1770" s="22">
        <v>1.8</v>
      </c>
      <c r="AI1770" s="22">
        <v>21.4</v>
      </c>
      <c r="AJ1770" s="22">
        <v>84.479399999999998</v>
      </c>
      <c r="AK1770" s="18">
        <v>0.06</v>
      </c>
      <c r="AL1770" s="18">
        <v>0.9</v>
      </c>
      <c r="AM1770" s="18">
        <v>6.8</v>
      </c>
      <c r="AN1770" s="2">
        <v>15.151999999999999</v>
      </c>
      <c r="AO1770" s="2">
        <v>7.0000000000000007E-2</v>
      </c>
      <c r="AP1770" s="2">
        <v>0.6</v>
      </c>
      <c r="AQ1770" s="2">
        <v>11.9</v>
      </c>
      <c r="AR1770" s="2">
        <v>3.5324</v>
      </c>
      <c r="AS1770" s="2">
        <v>0.12</v>
      </c>
      <c r="AT1770" s="2">
        <v>1.7</v>
      </c>
      <c r="AU1770" s="2">
        <v>7.1</v>
      </c>
      <c r="AV1770" s="2">
        <v>12.6928</v>
      </c>
      <c r="AW1770" s="2">
        <v>0.46</v>
      </c>
      <c r="AX1770" s="2">
        <v>1.2</v>
      </c>
      <c r="AY1770" s="2">
        <v>37.4</v>
      </c>
      <c r="AZ1770" s="2">
        <v>62.544199999999996</v>
      </c>
      <c r="BA1770" s="2">
        <v>0.12</v>
      </c>
      <c r="BB1770" s="2">
        <v>1.3</v>
      </c>
      <c r="BC1770" s="2">
        <v>8.6</v>
      </c>
      <c r="BD1770" s="2">
        <v>20.861999999999998</v>
      </c>
      <c r="BE1770" s="4"/>
      <c r="BF1770" s="4"/>
    </row>
    <row r="1771" spans="1:58" x14ac:dyDescent="0.2">
      <c r="A1771" s="29">
        <v>1770</v>
      </c>
      <c r="B1771" s="7" t="s">
        <v>11</v>
      </c>
      <c r="C1771" s="3">
        <v>39982</v>
      </c>
      <c r="D1771" s="4" t="s">
        <v>8</v>
      </c>
      <c r="E1771" s="4" t="s">
        <v>166</v>
      </c>
      <c r="F1771" s="5" t="s">
        <v>191</v>
      </c>
      <c r="G1771" s="6">
        <v>0.90902777777777777</v>
      </c>
      <c r="H1771" s="6">
        <v>0.90972222222222221</v>
      </c>
      <c r="I1771" s="85">
        <f t="shared" si="27"/>
        <v>0.99999999999999645</v>
      </c>
      <c r="J1771" s="86">
        <f>I1771*Segmentos!$D$7*(AH1771%)*IF(ISNUMBER(AI1771),AI1771%,0)</f>
        <v>15999.999999999944</v>
      </c>
      <c r="K1771" s="86">
        <f>I1771*Segmentos!$D$7*(AL1771%)*IF(ISNUMBER(AM1771),AM1771%,0)</f>
        <v>12799.999999999956</v>
      </c>
      <c r="L1771" s="4"/>
      <c r="M1771" s="2">
        <v>3.55</v>
      </c>
      <c r="N1771" s="2">
        <v>3.6</v>
      </c>
      <c r="O1771" s="2">
        <v>100</v>
      </c>
      <c r="P1771" s="2">
        <v>85.220399999999998</v>
      </c>
      <c r="Q1771" s="2">
        <v>1.54</v>
      </c>
      <c r="R1771" s="2">
        <v>1.5</v>
      </c>
      <c r="S1771" s="2">
        <v>100</v>
      </c>
      <c r="T1771" s="2">
        <v>6.1443000000000003</v>
      </c>
      <c r="U1771" s="2">
        <v>2.2799999999999998</v>
      </c>
      <c r="V1771" s="2">
        <v>2.2999999999999998</v>
      </c>
      <c r="W1771" s="2">
        <v>100</v>
      </c>
      <c r="X1771" s="2">
        <v>11.4537</v>
      </c>
      <c r="Y1771" s="2">
        <v>3.33</v>
      </c>
      <c r="Z1771" s="2">
        <v>3.3</v>
      </c>
      <c r="AA1771" s="2">
        <v>100</v>
      </c>
      <c r="AB1771" s="2">
        <v>23.559799999999999</v>
      </c>
      <c r="AC1771" s="2">
        <v>5.6</v>
      </c>
      <c r="AD1771" s="2">
        <v>5.6</v>
      </c>
      <c r="AE1771" s="2">
        <v>100</v>
      </c>
      <c r="AF1771" s="2">
        <v>44.062600000000003</v>
      </c>
      <c r="AG1771" s="2">
        <v>3.98</v>
      </c>
      <c r="AH1771" s="22">
        <v>4</v>
      </c>
      <c r="AI1771" s="22">
        <v>100</v>
      </c>
      <c r="AJ1771" s="22">
        <v>45.319299999999998</v>
      </c>
      <c r="AK1771" s="18">
        <v>3.16</v>
      </c>
      <c r="AL1771" s="18">
        <v>3.2</v>
      </c>
      <c r="AM1771" s="18">
        <v>100</v>
      </c>
      <c r="AN1771" s="2">
        <v>39.9011</v>
      </c>
      <c r="AO1771" s="2">
        <v>1.44</v>
      </c>
      <c r="AP1771" s="2">
        <v>1.4</v>
      </c>
      <c r="AQ1771" s="2">
        <v>100</v>
      </c>
      <c r="AR1771" s="2">
        <v>3.7726999999999999</v>
      </c>
      <c r="AS1771" s="2">
        <v>1.85</v>
      </c>
      <c r="AT1771" s="2">
        <v>1.9</v>
      </c>
      <c r="AU1771" s="2">
        <v>100</v>
      </c>
      <c r="AV1771" s="2">
        <v>9.7789999999999999</v>
      </c>
      <c r="AW1771" s="2">
        <v>2.52</v>
      </c>
      <c r="AX1771" s="2">
        <v>2.5</v>
      </c>
      <c r="AY1771" s="2">
        <v>100</v>
      </c>
      <c r="AZ1771" s="2">
        <v>17.403600000000001</v>
      </c>
      <c r="BA1771" s="2">
        <v>5.91</v>
      </c>
      <c r="BB1771" s="2">
        <v>5.9</v>
      </c>
      <c r="BC1771" s="2">
        <v>100</v>
      </c>
      <c r="BD1771" s="2">
        <v>54.265099999999997</v>
      </c>
      <c r="BE1771" s="4"/>
      <c r="BF1771" s="4"/>
    </row>
    <row r="1772" spans="1:58" x14ac:dyDescent="0.2">
      <c r="A1772" s="29">
        <v>1771</v>
      </c>
      <c r="B1772" s="7" t="s">
        <v>6</v>
      </c>
      <c r="C1772" s="3">
        <v>39982</v>
      </c>
      <c r="D1772" s="4" t="s">
        <v>3</v>
      </c>
      <c r="E1772" s="4" t="s">
        <v>166</v>
      </c>
      <c r="F1772" s="5" t="s">
        <v>191</v>
      </c>
      <c r="G1772" s="6">
        <v>0.90902777777777777</v>
      </c>
      <c r="H1772" s="6">
        <v>0.91041666666666676</v>
      </c>
      <c r="I1772" s="85">
        <f t="shared" si="27"/>
        <v>2.0000000000001528</v>
      </c>
      <c r="J1772" s="86">
        <f>I1772*Segmentos!$D$7*(AH1772%)*IF(ISNUMBER(AI1772),AI1772%,0)</f>
        <v>81833.600000006249</v>
      </c>
      <c r="K1772" s="86">
        <f>I1772*Segmentos!$D$7*(AL1772%)*IF(ISNUMBER(AM1772),AM1772%,0)</f>
        <v>74961.600000005725</v>
      </c>
      <c r="L1772" s="4"/>
      <c r="M1772" s="2">
        <v>9.7899999999999991</v>
      </c>
      <c r="N1772" s="2">
        <v>10.199999999999999</v>
      </c>
      <c r="O1772" s="2">
        <v>96.1</v>
      </c>
      <c r="P1772" s="2">
        <v>83.862300000000005</v>
      </c>
      <c r="Q1772" s="2">
        <v>5.45</v>
      </c>
      <c r="R1772" s="2">
        <v>5.7</v>
      </c>
      <c r="S1772" s="2">
        <v>96.2</v>
      </c>
      <c r="T1772" s="2">
        <v>7.7843</v>
      </c>
      <c r="U1772" s="2">
        <v>11.57</v>
      </c>
      <c r="V1772" s="2">
        <v>11.7</v>
      </c>
      <c r="W1772" s="2">
        <v>98.7</v>
      </c>
      <c r="X1772" s="2">
        <v>20.771000000000001</v>
      </c>
      <c r="Y1772" s="2">
        <v>10.26</v>
      </c>
      <c r="Z1772" s="2">
        <v>10.5</v>
      </c>
      <c r="AA1772" s="2">
        <v>97.9</v>
      </c>
      <c r="AB1772" s="2">
        <v>25.957799999999999</v>
      </c>
      <c r="AC1772" s="2">
        <v>10.44</v>
      </c>
      <c r="AD1772" s="2">
        <v>11.3</v>
      </c>
      <c r="AE1772" s="2">
        <v>92.8</v>
      </c>
      <c r="AF1772" s="2">
        <v>29.3492</v>
      </c>
      <c r="AG1772" s="2">
        <v>10.26</v>
      </c>
      <c r="AH1772" s="22">
        <v>10.7</v>
      </c>
      <c r="AI1772" s="22">
        <v>95.6</v>
      </c>
      <c r="AJ1772" s="22">
        <v>41.705100000000002</v>
      </c>
      <c r="AK1772" s="18">
        <v>9.36</v>
      </c>
      <c r="AL1772" s="18">
        <v>9.6999999999999993</v>
      </c>
      <c r="AM1772" s="18">
        <v>96.6</v>
      </c>
      <c r="AN1772" s="2">
        <v>42.157200000000003</v>
      </c>
      <c r="AO1772" s="2">
        <v>7.18</v>
      </c>
      <c r="AP1772" s="2">
        <v>7.2</v>
      </c>
      <c r="AQ1772" s="2">
        <v>100</v>
      </c>
      <c r="AR1772" s="2">
        <v>6.7179000000000002</v>
      </c>
      <c r="AS1772" s="2">
        <v>8.3800000000000008</v>
      </c>
      <c r="AT1772" s="2">
        <v>8.6999999999999993</v>
      </c>
      <c r="AU1772" s="2">
        <v>96.2</v>
      </c>
      <c r="AV1772" s="2">
        <v>15.8073</v>
      </c>
      <c r="AW1772" s="2">
        <v>9.56</v>
      </c>
      <c r="AX1772" s="2">
        <v>10.4</v>
      </c>
      <c r="AY1772" s="2">
        <v>92.2</v>
      </c>
      <c r="AZ1772" s="2">
        <v>23.548300000000001</v>
      </c>
      <c r="BA1772" s="2">
        <v>11.52</v>
      </c>
      <c r="BB1772" s="2">
        <v>11.8</v>
      </c>
      <c r="BC1772" s="2">
        <v>97.9</v>
      </c>
      <c r="BD1772" s="2">
        <v>37.788899999999998</v>
      </c>
      <c r="BE1772" s="4"/>
      <c r="BF1772" s="4"/>
    </row>
    <row r="1773" spans="1:58" x14ac:dyDescent="0.2">
      <c r="A1773" s="29">
        <v>1772</v>
      </c>
      <c r="B1773" s="7" t="s">
        <v>31</v>
      </c>
      <c r="C1773" s="3">
        <v>39982</v>
      </c>
      <c r="D1773" s="4" t="s">
        <v>28</v>
      </c>
      <c r="E1773" s="4" t="s">
        <v>166</v>
      </c>
      <c r="F1773" s="5" t="s">
        <v>191</v>
      </c>
      <c r="G1773" s="6">
        <v>0.91249999999999998</v>
      </c>
      <c r="H1773" s="6">
        <v>0.9159722222222223</v>
      </c>
      <c r="I1773" s="85">
        <f t="shared" si="27"/>
        <v>5.0000000000001421</v>
      </c>
      <c r="J1773" s="86">
        <f>I1773*Segmentos!$D$7*(AH1773%)*IF(ISNUMBER(AI1773),AI1773%,0)</f>
        <v>13530.000000000384</v>
      </c>
      <c r="K1773" s="86">
        <f>I1773*Segmentos!$D$7*(AL1773%)*IF(ISNUMBER(AM1773),AM1773%,0)</f>
        <v>17860.000000000506</v>
      </c>
      <c r="L1773" s="4"/>
      <c r="M1773" s="2">
        <v>0.8</v>
      </c>
      <c r="N1773" s="2">
        <v>1.5</v>
      </c>
      <c r="O1773" s="2">
        <v>51.9</v>
      </c>
      <c r="P1773" s="2">
        <v>91.124099999999999</v>
      </c>
      <c r="Q1773" s="2">
        <v>0</v>
      </c>
      <c r="R1773" s="2">
        <v>0</v>
      </c>
      <c r="S1773" s="8" t="s">
        <v>577</v>
      </c>
      <c r="T1773" s="2">
        <v>0</v>
      </c>
      <c r="U1773" s="2">
        <v>0.25</v>
      </c>
      <c r="V1773" s="2">
        <v>0.6</v>
      </c>
      <c r="W1773" s="2">
        <v>40</v>
      </c>
      <c r="X1773" s="2">
        <v>6.0236999999999998</v>
      </c>
      <c r="Y1773" s="2">
        <v>0.83</v>
      </c>
      <c r="Z1773" s="2">
        <v>1.6</v>
      </c>
      <c r="AA1773" s="2">
        <v>52.1</v>
      </c>
      <c r="AB1773" s="2">
        <v>27.714700000000001</v>
      </c>
      <c r="AC1773" s="2">
        <v>1.54</v>
      </c>
      <c r="AD1773" s="2">
        <v>2.9</v>
      </c>
      <c r="AE1773" s="2">
        <v>53.5</v>
      </c>
      <c r="AF1773" s="2">
        <v>57.3857</v>
      </c>
      <c r="AG1773" s="2">
        <v>0.68</v>
      </c>
      <c r="AH1773" s="22">
        <v>1.1000000000000001</v>
      </c>
      <c r="AI1773" s="22">
        <v>61.5</v>
      </c>
      <c r="AJ1773" s="22">
        <v>36.468400000000003</v>
      </c>
      <c r="AK1773" s="18">
        <v>0.92</v>
      </c>
      <c r="AL1773" s="18">
        <v>1.9</v>
      </c>
      <c r="AM1773" s="18">
        <v>47</v>
      </c>
      <c r="AN1773" s="2">
        <v>54.655700000000003</v>
      </c>
      <c r="AO1773" s="2">
        <v>0.45</v>
      </c>
      <c r="AP1773" s="2">
        <v>0.8</v>
      </c>
      <c r="AQ1773" s="2">
        <v>55.2</v>
      </c>
      <c r="AR1773" s="2">
        <v>5.6257999999999999</v>
      </c>
      <c r="AS1773" s="2">
        <v>0.74</v>
      </c>
      <c r="AT1773" s="2">
        <v>2.2000000000000002</v>
      </c>
      <c r="AU1773" s="2">
        <v>33.700000000000003</v>
      </c>
      <c r="AV1773" s="2">
        <v>18.5702</v>
      </c>
      <c r="AW1773" s="2">
        <v>0.75</v>
      </c>
      <c r="AX1773" s="2">
        <v>1</v>
      </c>
      <c r="AY1773" s="2">
        <v>77.599999999999994</v>
      </c>
      <c r="AZ1773" s="2">
        <v>24.422999999999998</v>
      </c>
      <c r="BA1773" s="2">
        <v>0.98</v>
      </c>
      <c r="BB1773" s="2">
        <v>1.8</v>
      </c>
      <c r="BC1773" s="2">
        <v>54</v>
      </c>
      <c r="BD1773" s="2">
        <v>42.505099999999999</v>
      </c>
      <c r="BE1773" s="4"/>
      <c r="BF1773" s="4"/>
    </row>
    <row r="1774" spans="1:58" x14ac:dyDescent="0.2">
      <c r="A1774" s="29">
        <v>1773</v>
      </c>
      <c r="B1774" s="7" t="s">
        <v>37</v>
      </c>
      <c r="C1774" s="3">
        <v>39982</v>
      </c>
      <c r="D1774" s="4" t="s">
        <v>3</v>
      </c>
      <c r="E1774" s="4" t="s">
        <v>173</v>
      </c>
      <c r="F1774" s="5" t="s">
        <v>191</v>
      </c>
      <c r="G1774" s="6">
        <v>0.91736111111111107</v>
      </c>
      <c r="H1774" s="6">
        <v>0.91805555555555562</v>
      </c>
      <c r="I1774" s="85">
        <f t="shared" si="27"/>
        <v>1.0000000000001563</v>
      </c>
      <c r="J1774" s="86">
        <f>I1774*Segmentos!$D$7*(AH1774%)*IF(ISNUMBER(AI1774),AI1774%,0)</f>
        <v>19200.000000003001</v>
      </c>
      <c r="K1774" s="86">
        <f>I1774*Segmentos!$D$7*(AL1774%)*IF(ISNUMBER(AM1774),AM1774%,0)</f>
        <v>24000.000000003751</v>
      </c>
      <c r="L1774" s="4"/>
      <c r="M1774" s="2">
        <v>5.4</v>
      </c>
      <c r="N1774" s="2">
        <v>5.4</v>
      </c>
      <c r="O1774" s="2">
        <v>100</v>
      </c>
      <c r="P1774" s="2">
        <v>89.693399999999997</v>
      </c>
      <c r="Q1774" s="2">
        <v>4.7300000000000004</v>
      </c>
      <c r="R1774" s="2">
        <v>4.7</v>
      </c>
      <c r="S1774" s="2">
        <v>100</v>
      </c>
      <c r="T1774" s="2">
        <v>13.1005</v>
      </c>
      <c r="U1774" s="2">
        <v>5.25</v>
      </c>
      <c r="V1774" s="2">
        <v>5.2</v>
      </c>
      <c r="W1774" s="2">
        <v>100</v>
      </c>
      <c r="X1774" s="2">
        <v>18.285900000000002</v>
      </c>
      <c r="Y1774" s="2">
        <v>3.67</v>
      </c>
      <c r="Z1774" s="2">
        <v>3.7</v>
      </c>
      <c r="AA1774" s="2">
        <v>100</v>
      </c>
      <c r="AB1774" s="2">
        <v>18.000299999999999</v>
      </c>
      <c r="AC1774" s="2">
        <v>7.39</v>
      </c>
      <c r="AD1774" s="2">
        <v>7.4</v>
      </c>
      <c r="AE1774" s="2">
        <v>100</v>
      </c>
      <c r="AF1774" s="2">
        <v>40.306600000000003</v>
      </c>
      <c r="AG1774" s="2">
        <v>4.78</v>
      </c>
      <c r="AH1774" s="22">
        <v>4.8</v>
      </c>
      <c r="AI1774" s="22">
        <v>100</v>
      </c>
      <c r="AJ1774" s="22">
        <v>37.672400000000003</v>
      </c>
      <c r="AK1774" s="18">
        <v>5.96</v>
      </c>
      <c r="AL1774" s="18">
        <v>6</v>
      </c>
      <c r="AM1774" s="18">
        <v>100</v>
      </c>
      <c r="AN1774" s="2">
        <v>52.021000000000001</v>
      </c>
      <c r="AO1774" s="2">
        <v>3.08</v>
      </c>
      <c r="AP1774" s="2">
        <v>3.1</v>
      </c>
      <c r="AQ1774" s="2">
        <v>100</v>
      </c>
      <c r="AR1774" s="2">
        <v>5.5838999999999999</v>
      </c>
      <c r="AS1774" s="2">
        <v>4.9000000000000004</v>
      </c>
      <c r="AT1774" s="2">
        <v>4.9000000000000004</v>
      </c>
      <c r="AU1774" s="2">
        <v>100</v>
      </c>
      <c r="AV1774" s="2">
        <v>17.942</v>
      </c>
      <c r="AW1774" s="2">
        <v>6.01</v>
      </c>
      <c r="AX1774" s="2">
        <v>6</v>
      </c>
      <c r="AY1774" s="2">
        <v>100</v>
      </c>
      <c r="AZ1774" s="2">
        <v>28.701599999999999</v>
      </c>
      <c r="BA1774" s="2">
        <v>5.89</v>
      </c>
      <c r="BB1774" s="2">
        <v>5.9</v>
      </c>
      <c r="BC1774" s="2">
        <v>100</v>
      </c>
      <c r="BD1774" s="2">
        <v>37.465800000000002</v>
      </c>
      <c r="BE1774" s="4"/>
      <c r="BF1774" s="4"/>
    </row>
    <row r="1775" spans="1:58" x14ac:dyDescent="0.2">
      <c r="A1775" s="29">
        <v>1774</v>
      </c>
      <c r="B1775" s="7" t="s">
        <v>37</v>
      </c>
      <c r="C1775" s="3">
        <v>39982</v>
      </c>
      <c r="D1775" s="4" t="s">
        <v>21</v>
      </c>
      <c r="E1775" s="4" t="s">
        <v>173</v>
      </c>
      <c r="F1775" s="5" t="s">
        <v>191</v>
      </c>
      <c r="G1775" s="6">
        <v>0.87361111111111101</v>
      </c>
      <c r="H1775" s="6">
        <v>0.87430555555555556</v>
      </c>
      <c r="I1775" s="85">
        <f t="shared" si="27"/>
        <v>1.0000000000001563</v>
      </c>
      <c r="J1775" s="86">
        <f>I1775*Segmentos!$D$7*(AH1775%)*IF(ISNUMBER(AI1775),AI1775%,0)</f>
        <v>0</v>
      </c>
      <c r="K1775" s="86">
        <f>I1775*Segmentos!$D$7*(AL1775%)*IF(ISNUMBER(AM1775),AM1775%,0)</f>
        <v>2000.0000000003126</v>
      </c>
      <c r="L1775" s="4"/>
      <c r="M1775" s="2">
        <v>0.26</v>
      </c>
      <c r="N1775" s="2">
        <v>0.3</v>
      </c>
      <c r="O1775" s="2">
        <v>100</v>
      </c>
      <c r="P1775" s="2">
        <v>94.953400000000002</v>
      </c>
      <c r="Q1775" s="2">
        <v>0</v>
      </c>
      <c r="R1775" s="2">
        <v>0</v>
      </c>
      <c r="S1775" s="8" t="s">
        <v>577</v>
      </c>
      <c r="T1775" s="2">
        <v>0</v>
      </c>
      <c r="U1775" s="2">
        <v>0.74</v>
      </c>
      <c r="V1775" s="2">
        <v>0.7</v>
      </c>
      <c r="W1775" s="2">
        <v>100</v>
      </c>
      <c r="X1775" s="2">
        <v>56.933999999999997</v>
      </c>
      <c r="Y1775" s="2">
        <v>0</v>
      </c>
      <c r="Z1775" s="2">
        <v>0</v>
      </c>
      <c r="AA1775" s="8" t="s">
        <v>577</v>
      </c>
      <c r="AB1775" s="2">
        <v>0</v>
      </c>
      <c r="AC1775" s="2">
        <v>0.32</v>
      </c>
      <c r="AD1775" s="2">
        <v>0.3</v>
      </c>
      <c r="AE1775" s="2">
        <v>100</v>
      </c>
      <c r="AF1775" s="2">
        <v>38.019399999999997</v>
      </c>
      <c r="AG1775" s="2">
        <v>0</v>
      </c>
      <c r="AH1775" s="22">
        <v>0</v>
      </c>
      <c r="AI1775" s="23" t="s">
        <v>577</v>
      </c>
      <c r="AJ1775" s="22">
        <v>0</v>
      </c>
      <c r="AK1775" s="18">
        <v>0.49</v>
      </c>
      <c r="AL1775" s="18">
        <v>0.5</v>
      </c>
      <c r="AM1775" s="18">
        <v>100</v>
      </c>
      <c r="AN1775" s="2">
        <v>94.953400000000002</v>
      </c>
      <c r="AO1775" s="2">
        <v>0</v>
      </c>
      <c r="AP1775" s="2">
        <v>0</v>
      </c>
      <c r="AQ1775" s="8" t="s">
        <v>577</v>
      </c>
      <c r="AR1775" s="2">
        <v>0</v>
      </c>
      <c r="AS1775" s="2">
        <v>0.23</v>
      </c>
      <c r="AT1775" s="2">
        <v>0.2</v>
      </c>
      <c r="AU1775" s="2">
        <v>100</v>
      </c>
      <c r="AV1775" s="2">
        <v>18.554600000000001</v>
      </c>
      <c r="AW1775" s="2">
        <v>0.54</v>
      </c>
      <c r="AX1775" s="2">
        <v>0.5</v>
      </c>
      <c r="AY1775" s="2">
        <v>100</v>
      </c>
      <c r="AZ1775" s="2">
        <v>56.933999999999997</v>
      </c>
      <c r="BA1775" s="2">
        <v>0.14000000000000001</v>
      </c>
      <c r="BB1775" s="2">
        <v>0.1</v>
      </c>
      <c r="BC1775" s="2">
        <v>100</v>
      </c>
      <c r="BD1775" s="2">
        <v>19.4648</v>
      </c>
      <c r="BE1775" s="4"/>
      <c r="BF1775" s="4"/>
    </row>
    <row r="1776" spans="1:58" x14ac:dyDescent="0.2">
      <c r="A1776" s="29">
        <v>1775</v>
      </c>
      <c r="B1776" s="7" t="s">
        <v>43</v>
      </c>
      <c r="C1776" s="3">
        <v>39982</v>
      </c>
      <c r="D1776" s="4" t="s">
        <v>21</v>
      </c>
      <c r="E1776" s="4" t="s">
        <v>170</v>
      </c>
      <c r="F1776" s="5" t="s">
        <v>191</v>
      </c>
      <c r="G1776" s="6">
        <v>0.91527777777777775</v>
      </c>
      <c r="H1776" s="6">
        <v>0.93194444444444446</v>
      </c>
      <c r="I1776" s="85">
        <f t="shared" si="27"/>
        <v>24.000000000000075</v>
      </c>
      <c r="J1776" s="86">
        <f>I1776*Segmentos!$D$7*(AH1776%)*IF(ISNUMBER(AI1776),AI1776%,0)</f>
        <v>8678.4000000000269</v>
      </c>
      <c r="K1776" s="86">
        <f>I1776*Segmentos!$D$7*(AL1776%)*IF(ISNUMBER(AM1776),AM1776%,0)</f>
        <v>95030.400000000285</v>
      </c>
      <c r="L1776" s="4"/>
      <c r="M1776" s="2">
        <v>0.55000000000000004</v>
      </c>
      <c r="N1776" s="2">
        <v>1.4</v>
      </c>
      <c r="O1776" s="2">
        <v>40.700000000000003</v>
      </c>
      <c r="P1776" s="2">
        <v>33.600499999999997</v>
      </c>
      <c r="Q1776" s="2">
        <v>0.6</v>
      </c>
      <c r="R1776" s="2">
        <v>0.9</v>
      </c>
      <c r="S1776" s="2">
        <v>66.7</v>
      </c>
      <c r="T1776" s="2">
        <v>6.0399000000000003</v>
      </c>
      <c r="U1776" s="2">
        <v>0.62</v>
      </c>
      <c r="V1776" s="2">
        <v>0.8</v>
      </c>
      <c r="W1776" s="2">
        <v>77.400000000000006</v>
      </c>
      <c r="X1776" s="2">
        <v>7.8891999999999998</v>
      </c>
      <c r="Y1776" s="2">
        <v>0.47</v>
      </c>
      <c r="Z1776" s="2">
        <v>2</v>
      </c>
      <c r="AA1776" s="2">
        <v>23</v>
      </c>
      <c r="AB1776" s="2">
        <v>8.4138999999999999</v>
      </c>
      <c r="AC1776" s="2">
        <v>0.56000000000000005</v>
      </c>
      <c r="AD1776" s="2">
        <v>1.3</v>
      </c>
      <c r="AE1776" s="2">
        <v>42.1</v>
      </c>
      <c r="AF1776" s="2">
        <v>11.2576</v>
      </c>
      <c r="AG1776" s="2">
        <v>0.09</v>
      </c>
      <c r="AH1776" s="22">
        <v>0.8</v>
      </c>
      <c r="AI1776" s="22">
        <v>11.3</v>
      </c>
      <c r="AJ1776" s="22">
        <v>2.5962999999999998</v>
      </c>
      <c r="AK1776" s="18">
        <v>0.97</v>
      </c>
      <c r="AL1776" s="18">
        <v>1.9</v>
      </c>
      <c r="AM1776" s="18">
        <v>52.1</v>
      </c>
      <c r="AN1776" s="2">
        <v>31.004300000000001</v>
      </c>
      <c r="AO1776" s="2">
        <v>0.08</v>
      </c>
      <c r="AP1776" s="2">
        <v>0.6</v>
      </c>
      <c r="AQ1776" s="2">
        <v>12.9</v>
      </c>
      <c r="AR1776" s="2">
        <v>0.54730000000000001</v>
      </c>
      <c r="AS1776" s="2">
        <v>0.37</v>
      </c>
      <c r="AT1776" s="2">
        <v>1.2</v>
      </c>
      <c r="AU1776" s="2">
        <v>29.6</v>
      </c>
      <c r="AV1776" s="2">
        <v>4.9226999999999999</v>
      </c>
      <c r="AW1776" s="2">
        <v>0.03</v>
      </c>
      <c r="AX1776" s="2">
        <v>0.7</v>
      </c>
      <c r="AY1776" s="2">
        <v>4.2</v>
      </c>
      <c r="AZ1776" s="2">
        <v>0.52610000000000001</v>
      </c>
      <c r="BA1776" s="2">
        <v>1.19</v>
      </c>
      <c r="BB1776" s="2">
        <v>2.1</v>
      </c>
      <c r="BC1776" s="2">
        <v>56.3</v>
      </c>
      <c r="BD1776" s="2">
        <v>27.604399999999998</v>
      </c>
      <c r="BE1776" s="4"/>
      <c r="BF1776" s="4"/>
    </row>
    <row r="1777" spans="1:58" x14ac:dyDescent="0.2">
      <c r="A1777" s="29">
        <v>1776</v>
      </c>
      <c r="B1777" s="7" t="s">
        <v>44</v>
      </c>
      <c r="C1777" s="3">
        <v>39982</v>
      </c>
      <c r="D1777" s="4" t="s">
        <v>3</v>
      </c>
      <c r="E1777" s="4" t="s">
        <v>169</v>
      </c>
      <c r="F1777" s="5" t="s">
        <v>191</v>
      </c>
      <c r="G1777" s="6">
        <v>0.91805555555555562</v>
      </c>
      <c r="H1777" s="6">
        <v>0.9902777777777777</v>
      </c>
      <c r="I1777" s="85">
        <f t="shared" si="27"/>
        <v>103.99999999999979</v>
      </c>
      <c r="J1777" s="86">
        <f>I1777*Segmentos!$D$7*(AH1777%)*IF(ISNUMBER(AI1777),AI1777%,0)</f>
        <v>2810662.3999999948</v>
      </c>
      <c r="K1777" s="86">
        <f>I1777*Segmentos!$D$7*(AL1777%)*IF(ISNUMBER(AM1777),AM1777%,0)</f>
        <v>2153174.3999999957</v>
      </c>
      <c r="L1777" s="4"/>
      <c r="M1777" s="2">
        <v>5.93</v>
      </c>
      <c r="N1777" s="2">
        <v>23.3</v>
      </c>
      <c r="O1777" s="2">
        <v>25.5</v>
      </c>
      <c r="P1777" s="2">
        <v>86.034499999999994</v>
      </c>
      <c r="Q1777" s="2">
        <v>6.68</v>
      </c>
      <c r="R1777" s="2">
        <v>20.2</v>
      </c>
      <c r="S1777" s="2">
        <v>33.1</v>
      </c>
      <c r="T1777" s="2">
        <v>16.158300000000001</v>
      </c>
      <c r="U1777" s="2">
        <v>7.43</v>
      </c>
      <c r="V1777" s="2">
        <v>24.7</v>
      </c>
      <c r="W1777" s="2">
        <v>30.1</v>
      </c>
      <c r="X1777" s="2">
        <v>22.6007</v>
      </c>
      <c r="Y1777" s="2">
        <v>5.92</v>
      </c>
      <c r="Z1777" s="2">
        <v>25.7</v>
      </c>
      <c r="AA1777" s="2">
        <v>23.1</v>
      </c>
      <c r="AB1777" s="2">
        <v>25.346</v>
      </c>
      <c r="AC1777" s="2">
        <v>4.6100000000000003</v>
      </c>
      <c r="AD1777" s="2">
        <v>21.8</v>
      </c>
      <c r="AE1777" s="2">
        <v>21.2</v>
      </c>
      <c r="AF1777" s="2">
        <v>21.929500000000001</v>
      </c>
      <c r="AG1777" s="2">
        <v>6.76</v>
      </c>
      <c r="AH1777" s="22">
        <v>25.4</v>
      </c>
      <c r="AI1777" s="22">
        <v>26.6</v>
      </c>
      <c r="AJ1777" s="22">
        <v>46.4998</v>
      </c>
      <c r="AK1777" s="18">
        <v>5.19</v>
      </c>
      <c r="AL1777" s="18">
        <v>21.3</v>
      </c>
      <c r="AM1777" s="18">
        <v>24.3</v>
      </c>
      <c r="AN1777" s="2">
        <v>39.534700000000001</v>
      </c>
      <c r="AO1777" s="2">
        <v>4.22</v>
      </c>
      <c r="AP1777" s="2">
        <v>19.2</v>
      </c>
      <c r="AQ1777" s="2">
        <v>22</v>
      </c>
      <c r="AR1777" s="2">
        <v>6.6844000000000001</v>
      </c>
      <c r="AS1777" s="2">
        <v>4.3499999999999996</v>
      </c>
      <c r="AT1777" s="2">
        <v>19</v>
      </c>
      <c r="AU1777" s="2">
        <v>22.9</v>
      </c>
      <c r="AV1777" s="2">
        <v>13.911899999999999</v>
      </c>
      <c r="AW1777" s="2">
        <v>6.57</v>
      </c>
      <c r="AX1777" s="2">
        <v>24.4</v>
      </c>
      <c r="AY1777" s="2">
        <v>26.9</v>
      </c>
      <c r="AZ1777" s="2">
        <v>27.3752</v>
      </c>
      <c r="BA1777" s="2">
        <v>6.85</v>
      </c>
      <c r="BB1777" s="2">
        <v>26</v>
      </c>
      <c r="BC1777" s="2">
        <v>26.4</v>
      </c>
      <c r="BD1777" s="2">
        <v>38.063099999999999</v>
      </c>
      <c r="BE1777" s="4"/>
      <c r="BF1777" s="4"/>
    </row>
    <row r="1778" spans="1:58" x14ac:dyDescent="0.2">
      <c r="A1778" s="29">
        <v>1777</v>
      </c>
      <c r="B1778" s="7" t="s">
        <v>14</v>
      </c>
      <c r="C1778" s="3">
        <v>39982</v>
      </c>
      <c r="D1778" s="4" t="s">
        <v>13</v>
      </c>
      <c r="E1778" s="4" t="s">
        <v>163</v>
      </c>
      <c r="F1778" s="5" t="s">
        <v>191</v>
      </c>
      <c r="G1778" s="6">
        <v>0.84930555555555554</v>
      </c>
      <c r="H1778" s="6">
        <v>0.875</v>
      </c>
      <c r="I1778" s="85">
        <f t="shared" si="27"/>
        <v>37.000000000000028</v>
      </c>
      <c r="J1778" s="86">
        <f>I1778*Segmentos!$D$7*(AH1778%)*IF(ISNUMBER(AI1778),AI1778%,0)</f>
        <v>936573.60000000068</v>
      </c>
      <c r="K1778" s="86">
        <f>I1778*Segmentos!$D$7*(AL1778%)*IF(ISNUMBER(AM1778),AM1778%,0)</f>
        <v>1165352.0000000009</v>
      </c>
      <c r="L1778" s="4"/>
      <c r="M1778" s="2">
        <v>7.12</v>
      </c>
      <c r="N1778" s="2">
        <v>11.7</v>
      </c>
      <c r="O1778" s="2">
        <v>61</v>
      </c>
      <c r="P1778" s="2">
        <v>81.629900000000006</v>
      </c>
      <c r="Q1778" s="2">
        <v>3.7</v>
      </c>
      <c r="R1778" s="2">
        <v>6.9</v>
      </c>
      <c r="S1778" s="2">
        <v>53.5</v>
      </c>
      <c r="T1778" s="2">
        <v>7.0762</v>
      </c>
      <c r="U1778" s="2">
        <v>6.54</v>
      </c>
      <c r="V1778" s="2">
        <v>10.6</v>
      </c>
      <c r="W1778" s="2">
        <v>61.8</v>
      </c>
      <c r="X1778" s="2">
        <v>15.708</v>
      </c>
      <c r="Y1778" s="2">
        <v>6.95</v>
      </c>
      <c r="Z1778" s="2">
        <v>10.4</v>
      </c>
      <c r="AA1778" s="2">
        <v>66.8</v>
      </c>
      <c r="AB1778" s="2">
        <v>23.520900000000001</v>
      </c>
      <c r="AC1778" s="2">
        <v>9.39</v>
      </c>
      <c r="AD1778" s="2">
        <v>15.9</v>
      </c>
      <c r="AE1778" s="2">
        <v>58.9</v>
      </c>
      <c r="AF1778" s="2">
        <v>35.3249</v>
      </c>
      <c r="AG1778" s="2">
        <v>6.31</v>
      </c>
      <c r="AH1778" s="22">
        <v>10.6</v>
      </c>
      <c r="AI1778" s="22">
        <v>59.7</v>
      </c>
      <c r="AJ1778" s="22">
        <v>34.334899999999998</v>
      </c>
      <c r="AK1778" s="18">
        <v>7.85</v>
      </c>
      <c r="AL1778" s="18">
        <v>12.7</v>
      </c>
      <c r="AM1778" s="18">
        <v>62</v>
      </c>
      <c r="AN1778" s="2">
        <v>47.295000000000002</v>
      </c>
      <c r="AO1778" s="2">
        <v>5.73</v>
      </c>
      <c r="AP1778" s="2">
        <v>9.1999999999999993</v>
      </c>
      <c r="AQ1778" s="2">
        <v>62</v>
      </c>
      <c r="AR1778" s="2">
        <v>7.1836000000000002</v>
      </c>
      <c r="AS1778" s="2">
        <v>5.89</v>
      </c>
      <c r="AT1778" s="2">
        <v>10.6</v>
      </c>
      <c r="AU1778" s="2">
        <v>55.5</v>
      </c>
      <c r="AV1778" s="2">
        <v>14.8741</v>
      </c>
      <c r="AW1778" s="2">
        <v>4.53</v>
      </c>
      <c r="AX1778" s="2">
        <v>8.8000000000000007</v>
      </c>
      <c r="AY1778" s="2">
        <v>51.7</v>
      </c>
      <c r="AZ1778" s="2">
        <v>14.928000000000001</v>
      </c>
      <c r="BA1778" s="2">
        <v>10.17</v>
      </c>
      <c r="BB1778" s="2">
        <v>15.2</v>
      </c>
      <c r="BC1778" s="2">
        <v>67</v>
      </c>
      <c r="BD1778" s="2">
        <v>44.644300000000001</v>
      </c>
      <c r="BE1778" s="4"/>
      <c r="BF1778" s="4"/>
    </row>
    <row r="1779" spans="1:58" x14ac:dyDescent="0.2">
      <c r="A1779" s="29">
        <v>1778</v>
      </c>
      <c r="B1779" s="7" t="s">
        <v>10</v>
      </c>
      <c r="C1779" s="3">
        <v>39982</v>
      </c>
      <c r="D1779" s="4" t="s">
        <v>8</v>
      </c>
      <c r="E1779" s="4" t="s">
        <v>164</v>
      </c>
      <c r="F1779" s="5" t="s">
        <v>191</v>
      </c>
      <c r="G1779" s="6">
        <v>0.87291666666666667</v>
      </c>
      <c r="H1779" s="6">
        <v>0.91736111111111107</v>
      </c>
      <c r="I1779" s="85">
        <f t="shared" si="27"/>
        <v>63.999999999999929</v>
      </c>
      <c r="J1779" s="86">
        <f>I1779*Segmentos!$D$7*(AH1779%)*IF(ISNUMBER(AI1779),AI1779%,0)</f>
        <v>1392383.9999999984</v>
      </c>
      <c r="K1779" s="86">
        <f>I1779*Segmentos!$D$7*(AL1779%)*IF(ISNUMBER(AM1779),AM1779%,0)</f>
        <v>1055692.7999999989</v>
      </c>
      <c r="L1779" s="4"/>
      <c r="M1779" s="2">
        <v>4.74</v>
      </c>
      <c r="N1779" s="2">
        <v>18.3</v>
      </c>
      <c r="O1779" s="2">
        <v>26</v>
      </c>
      <c r="P1779" s="2">
        <v>87.2333</v>
      </c>
      <c r="Q1779" s="2">
        <v>1.93</v>
      </c>
      <c r="R1779" s="2">
        <v>8.8000000000000007</v>
      </c>
      <c r="S1779" s="2">
        <v>21.9</v>
      </c>
      <c r="T1779" s="2">
        <v>5.9366000000000003</v>
      </c>
      <c r="U1779" s="2">
        <v>2.75</v>
      </c>
      <c r="V1779" s="2">
        <v>14.8</v>
      </c>
      <c r="W1779" s="2">
        <v>18.5</v>
      </c>
      <c r="X1779" s="2">
        <v>10.5946</v>
      </c>
      <c r="Y1779" s="2">
        <v>4.96</v>
      </c>
      <c r="Z1779" s="2">
        <v>21.8</v>
      </c>
      <c r="AA1779" s="2">
        <v>22.8</v>
      </c>
      <c r="AB1779" s="2">
        <v>26.916699999999999</v>
      </c>
      <c r="AC1779" s="2">
        <v>7.25</v>
      </c>
      <c r="AD1779" s="2">
        <v>22.1</v>
      </c>
      <c r="AE1779" s="2">
        <v>32.799999999999997</v>
      </c>
      <c r="AF1779" s="2">
        <v>43.785400000000003</v>
      </c>
      <c r="AG1779" s="2">
        <v>5.43</v>
      </c>
      <c r="AH1779" s="22">
        <v>21</v>
      </c>
      <c r="AI1779" s="22">
        <v>25.9</v>
      </c>
      <c r="AJ1779" s="22">
        <v>47.408099999999997</v>
      </c>
      <c r="AK1779" s="18">
        <v>4.12</v>
      </c>
      <c r="AL1779" s="18">
        <v>15.8</v>
      </c>
      <c r="AM1779" s="18">
        <v>26.1</v>
      </c>
      <c r="AN1779" s="2">
        <v>39.825200000000002</v>
      </c>
      <c r="AO1779" s="2">
        <v>2.1</v>
      </c>
      <c r="AP1779" s="2">
        <v>11.6</v>
      </c>
      <c r="AQ1779" s="2">
        <v>18</v>
      </c>
      <c r="AR1779" s="2">
        <v>4.2160000000000002</v>
      </c>
      <c r="AS1779" s="2">
        <v>3.1</v>
      </c>
      <c r="AT1779" s="2">
        <v>13.5</v>
      </c>
      <c r="AU1779" s="2">
        <v>23</v>
      </c>
      <c r="AV1779" s="2">
        <v>12.5511</v>
      </c>
      <c r="AW1779" s="2">
        <v>5.31</v>
      </c>
      <c r="AX1779" s="2">
        <v>17.3</v>
      </c>
      <c r="AY1779" s="2">
        <v>30.6</v>
      </c>
      <c r="AZ1779" s="2">
        <v>28.0519</v>
      </c>
      <c r="BA1779" s="2">
        <v>6.02</v>
      </c>
      <c r="BB1779" s="2">
        <v>23.6</v>
      </c>
      <c r="BC1779" s="2">
        <v>25.5</v>
      </c>
      <c r="BD1779" s="2">
        <v>42.414299999999997</v>
      </c>
      <c r="BE1779" s="4"/>
      <c r="BF1779" s="4"/>
    </row>
    <row r="1780" spans="1:58" x14ac:dyDescent="0.2">
      <c r="A1780" s="29">
        <v>1779</v>
      </c>
      <c r="B1780" s="7" t="s">
        <v>89</v>
      </c>
      <c r="C1780" s="3">
        <v>39982</v>
      </c>
      <c r="D1780" s="4" t="s">
        <v>28</v>
      </c>
      <c r="E1780" s="4" t="s">
        <v>169</v>
      </c>
      <c r="F1780" s="5" t="s">
        <v>191</v>
      </c>
      <c r="G1780" s="6">
        <v>0.84166666666666667</v>
      </c>
      <c r="H1780" s="6">
        <v>0.87569444444444444</v>
      </c>
      <c r="I1780" s="85">
        <f t="shared" si="27"/>
        <v>48.999999999999986</v>
      </c>
      <c r="J1780" s="86">
        <f>I1780*Segmentos!$D$7*(AH1780%)*IF(ISNUMBER(AI1780),AI1780%,0)</f>
        <v>111641.59999999998</v>
      </c>
      <c r="K1780" s="86">
        <f>I1780*Segmentos!$D$7*(AL1780%)*IF(ISNUMBER(AM1780),AM1780%,0)</f>
        <v>174498.79999999993</v>
      </c>
      <c r="L1780" s="4"/>
      <c r="M1780" s="2">
        <v>0.74</v>
      </c>
      <c r="N1780" s="2">
        <v>2.2999999999999998</v>
      </c>
      <c r="O1780" s="2">
        <v>32.4</v>
      </c>
      <c r="P1780" s="2">
        <v>96.930899999999994</v>
      </c>
      <c r="Q1780" s="2">
        <v>0.01</v>
      </c>
      <c r="R1780" s="2">
        <v>0.3</v>
      </c>
      <c r="S1780" s="2">
        <v>4.4000000000000004</v>
      </c>
      <c r="T1780" s="2">
        <v>0.30030000000000001</v>
      </c>
      <c r="U1780" s="2">
        <v>0.09</v>
      </c>
      <c r="V1780" s="2">
        <v>0.2</v>
      </c>
      <c r="W1780" s="2">
        <v>46.9</v>
      </c>
      <c r="X1780" s="2">
        <v>2.4361000000000002</v>
      </c>
      <c r="Y1780" s="2">
        <v>1.27</v>
      </c>
      <c r="Z1780" s="2">
        <v>3.1</v>
      </c>
      <c r="AA1780" s="2">
        <v>41.2</v>
      </c>
      <c r="AB1780" s="2">
        <v>48.769100000000002</v>
      </c>
      <c r="AC1780" s="2">
        <v>1.06</v>
      </c>
      <c r="AD1780" s="2">
        <v>4</v>
      </c>
      <c r="AE1780" s="2">
        <v>26.8</v>
      </c>
      <c r="AF1780" s="2">
        <v>45.4253</v>
      </c>
      <c r="AG1780" s="2">
        <v>0.59</v>
      </c>
      <c r="AH1780" s="22">
        <v>1.6</v>
      </c>
      <c r="AI1780" s="22">
        <v>35.6</v>
      </c>
      <c r="AJ1780" s="22">
        <v>36.194200000000002</v>
      </c>
      <c r="AK1780" s="18">
        <v>0.89</v>
      </c>
      <c r="AL1780" s="18">
        <v>2.9</v>
      </c>
      <c r="AM1780" s="18">
        <v>30.7</v>
      </c>
      <c r="AN1780" s="2">
        <v>60.736699999999999</v>
      </c>
      <c r="AO1780" s="2">
        <v>0.45</v>
      </c>
      <c r="AP1780" s="2">
        <v>2</v>
      </c>
      <c r="AQ1780" s="2">
        <v>22.5</v>
      </c>
      <c r="AR1780" s="2">
        <v>6.3738000000000001</v>
      </c>
      <c r="AS1780" s="2">
        <v>0.65</v>
      </c>
      <c r="AT1780" s="2">
        <v>1.4</v>
      </c>
      <c r="AU1780" s="2">
        <v>45.3</v>
      </c>
      <c r="AV1780" s="2">
        <v>18.5139</v>
      </c>
      <c r="AW1780" s="2">
        <v>0.64</v>
      </c>
      <c r="AX1780" s="2">
        <v>2.7</v>
      </c>
      <c r="AY1780" s="2">
        <v>23.9</v>
      </c>
      <c r="AZ1780" s="2">
        <v>23.7944</v>
      </c>
      <c r="BA1780" s="2">
        <v>0.97</v>
      </c>
      <c r="BB1780" s="2">
        <v>2.6</v>
      </c>
      <c r="BC1780" s="2">
        <v>36.9</v>
      </c>
      <c r="BD1780" s="2">
        <v>48.248800000000003</v>
      </c>
      <c r="BE1780" s="4"/>
      <c r="BF1780" s="4"/>
    </row>
    <row r="1781" spans="1:58" x14ac:dyDescent="0.2">
      <c r="A1781" s="29">
        <v>1780</v>
      </c>
      <c r="B1781" s="7" t="s">
        <v>126</v>
      </c>
      <c r="C1781" s="3">
        <v>39982</v>
      </c>
      <c r="D1781" s="4" t="s">
        <v>28</v>
      </c>
      <c r="E1781" s="4" t="s">
        <v>163</v>
      </c>
      <c r="F1781" s="5" t="s">
        <v>191</v>
      </c>
      <c r="G1781" s="6">
        <v>0.87569444444444444</v>
      </c>
      <c r="H1781" s="6">
        <v>0.91249999999999998</v>
      </c>
      <c r="I1781" s="85">
        <f t="shared" si="27"/>
        <v>52.999999999999972</v>
      </c>
      <c r="J1781" s="86">
        <f>I1781*Segmentos!$D$7*(AH1781%)*IF(ISNUMBER(AI1781),AI1781%,0)</f>
        <v>134407.99999999994</v>
      </c>
      <c r="K1781" s="86">
        <f>I1781*Segmentos!$D$7*(AL1781%)*IF(ISNUMBER(AM1781),AM1781%,0)</f>
        <v>338055.19999999984</v>
      </c>
      <c r="L1781" s="4"/>
      <c r="M1781" s="2">
        <v>1.1299999999999999</v>
      </c>
      <c r="N1781" s="2">
        <v>2.7</v>
      </c>
      <c r="O1781" s="2">
        <v>41.7</v>
      </c>
      <c r="P1781" s="2">
        <v>93.627200000000002</v>
      </c>
      <c r="Q1781" s="2">
        <v>0</v>
      </c>
      <c r="R1781" s="2">
        <v>0</v>
      </c>
      <c r="S1781" s="8" t="s">
        <v>577</v>
      </c>
      <c r="T1781" s="2">
        <v>0</v>
      </c>
      <c r="U1781" s="2">
        <v>0.39</v>
      </c>
      <c r="V1781" s="2">
        <v>1</v>
      </c>
      <c r="W1781" s="2">
        <v>39.4</v>
      </c>
      <c r="X1781" s="2">
        <v>6.7332999999999998</v>
      </c>
      <c r="Y1781" s="2">
        <v>1.41</v>
      </c>
      <c r="Z1781" s="2">
        <v>3.5</v>
      </c>
      <c r="AA1781" s="2">
        <v>40.6</v>
      </c>
      <c r="AB1781" s="2">
        <v>34.430500000000002</v>
      </c>
      <c r="AC1781" s="2">
        <v>1.94</v>
      </c>
      <c r="AD1781" s="2">
        <v>4.5</v>
      </c>
      <c r="AE1781" s="2">
        <v>42.7</v>
      </c>
      <c r="AF1781" s="2">
        <v>52.4634</v>
      </c>
      <c r="AG1781" s="2">
        <v>0.63</v>
      </c>
      <c r="AH1781" s="22">
        <v>2</v>
      </c>
      <c r="AI1781" s="22">
        <v>31.7</v>
      </c>
      <c r="AJ1781" s="22">
        <v>24.518599999999999</v>
      </c>
      <c r="AK1781" s="18">
        <v>1.59</v>
      </c>
      <c r="AL1781" s="18">
        <v>3.4</v>
      </c>
      <c r="AM1781" s="18">
        <v>46.9</v>
      </c>
      <c r="AN1781" s="2">
        <v>69.108699999999999</v>
      </c>
      <c r="AO1781" s="2">
        <v>0.35</v>
      </c>
      <c r="AP1781" s="2">
        <v>2.2999999999999998</v>
      </c>
      <c r="AQ1781" s="2">
        <v>14.8</v>
      </c>
      <c r="AR1781" s="2">
        <v>3.1436999999999999</v>
      </c>
      <c r="AS1781" s="2">
        <v>1.2</v>
      </c>
      <c r="AT1781" s="2">
        <v>3.2</v>
      </c>
      <c r="AU1781" s="2">
        <v>37.700000000000003</v>
      </c>
      <c r="AV1781" s="2">
        <v>21.872</v>
      </c>
      <c r="AW1781" s="2">
        <v>0.76</v>
      </c>
      <c r="AX1781" s="2">
        <v>1.2</v>
      </c>
      <c r="AY1781" s="2">
        <v>64.5</v>
      </c>
      <c r="AZ1781" s="2">
        <v>18.153199999999998</v>
      </c>
      <c r="BA1781" s="2">
        <v>1.6</v>
      </c>
      <c r="BB1781" s="2">
        <v>3.7</v>
      </c>
      <c r="BC1781" s="2">
        <v>43</v>
      </c>
      <c r="BD1781" s="2">
        <v>50.458399999999997</v>
      </c>
      <c r="BE1781" s="4"/>
      <c r="BF1781" s="4"/>
    </row>
    <row r="1782" spans="1:58" x14ac:dyDescent="0.2">
      <c r="A1782" s="29">
        <v>1781</v>
      </c>
      <c r="B1782" s="7" t="s">
        <v>23</v>
      </c>
      <c r="C1782" s="3">
        <v>39982</v>
      </c>
      <c r="D1782" s="4" t="s">
        <v>21</v>
      </c>
      <c r="E1782" s="4" t="s">
        <v>170</v>
      </c>
      <c r="F1782" s="5" t="s">
        <v>191</v>
      </c>
      <c r="G1782" s="6">
        <v>0.89513888888888893</v>
      </c>
      <c r="H1782" s="6">
        <v>0.9145833333333333</v>
      </c>
      <c r="I1782" s="85">
        <f t="shared" si="27"/>
        <v>27.999999999999901</v>
      </c>
      <c r="J1782" s="86">
        <f>I1782*Segmentos!$D$7*(AH1782%)*IF(ISNUMBER(AI1782),AI1782%,0)</f>
        <v>44844.79999999985</v>
      </c>
      <c r="K1782" s="86">
        <f>I1782*Segmentos!$D$7*(AL1782%)*IF(ISNUMBER(AM1782),AM1782%,0)</f>
        <v>92355.199999999677</v>
      </c>
      <c r="L1782" s="4"/>
      <c r="M1782" s="2">
        <v>0.62</v>
      </c>
      <c r="N1782" s="2">
        <v>1.3</v>
      </c>
      <c r="O1782" s="2">
        <v>47</v>
      </c>
      <c r="P1782" s="2">
        <v>31.806100000000001</v>
      </c>
      <c r="Q1782" s="2">
        <v>0</v>
      </c>
      <c r="R1782" s="2">
        <v>0</v>
      </c>
      <c r="S1782" s="8" t="s">
        <v>577</v>
      </c>
      <c r="T1782" s="2">
        <v>0</v>
      </c>
      <c r="U1782" s="2">
        <v>0.48</v>
      </c>
      <c r="V1782" s="2">
        <v>1.6</v>
      </c>
      <c r="W1782" s="2">
        <v>30.6</v>
      </c>
      <c r="X1782" s="2">
        <v>5.1288</v>
      </c>
      <c r="Y1782" s="2">
        <v>1.03</v>
      </c>
      <c r="Z1782" s="2">
        <v>2.2000000000000002</v>
      </c>
      <c r="AA1782" s="2">
        <v>46.7</v>
      </c>
      <c r="AB1782" s="2">
        <v>15.573499999999999</v>
      </c>
      <c r="AC1782" s="2">
        <v>0.66</v>
      </c>
      <c r="AD1782" s="2">
        <v>1</v>
      </c>
      <c r="AE1782" s="2">
        <v>63</v>
      </c>
      <c r="AF1782" s="2">
        <v>11.1038</v>
      </c>
      <c r="AG1782" s="2">
        <v>0.41</v>
      </c>
      <c r="AH1782" s="22">
        <v>0.7</v>
      </c>
      <c r="AI1782" s="22">
        <v>57.2</v>
      </c>
      <c r="AJ1782" s="22">
        <v>10.040699999999999</v>
      </c>
      <c r="AK1782" s="18">
        <v>0.81</v>
      </c>
      <c r="AL1782" s="18">
        <v>1.9</v>
      </c>
      <c r="AM1782" s="18">
        <v>43.4</v>
      </c>
      <c r="AN1782" s="2">
        <v>21.7654</v>
      </c>
      <c r="AO1782" s="2">
        <v>0.12</v>
      </c>
      <c r="AP1782" s="2">
        <v>0.6</v>
      </c>
      <c r="AQ1782" s="2">
        <v>19.100000000000001</v>
      </c>
      <c r="AR1782" s="2">
        <v>0.6784</v>
      </c>
      <c r="AS1782" s="2">
        <v>1.04</v>
      </c>
      <c r="AT1782" s="2">
        <v>1.3</v>
      </c>
      <c r="AU1782" s="2">
        <v>81.099999999999994</v>
      </c>
      <c r="AV1782" s="2">
        <v>11.804600000000001</v>
      </c>
      <c r="AW1782" s="2">
        <v>0.53</v>
      </c>
      <c r="AX1782" s="2">
        <v>1.1000000000000001</v>
      </c>
      <c r="AY1782" s="2">
        <v>49</v>
      </c>
      <c r="AZ1782" s="2">
        <v>7.8781999999999996</v>
      </c>
      <c r="BA1782" s="2">
        <v>0.57999999999999996</v>
      </c>
      <c r="BB1782" s="2">
        <v>1.7</v>
      </c>
      <c r="BC1782" s="2">
        <v>34.1</v>
      </c>
      <c r="BD1782" s="2">
        <v>11.445</v>
      </c>
      <c r="BE1782" s="4"/>
      <c r="BF1782" s="4"/>
    </row>
    <row r="1783" spans="1:58" x14ac:dyDescent="0.2">
      <c r="A1783" s="29">
        <v>1782</v>
      </c>
      <c r="B1783" s="7" t="s">
        <v>25</v>
      </c>
      <c r="C1783" s="3">
        <v>39982</v>
      </c>
      <c r="D1783" s="4" t="s">
        <v>21</v>
      </c>
      <c r="E1783" s="4" t="s">
        <v>171</v>
      </c>
      <c r="F1783" s="5" t="s">
        <v>191</v>
      </c>
      <c r="G1783" s="6">
        <v>0.89444444444444438</v>
      </c>
      <c r="H1783" s="6">
        <v>0.89513888888888893</v>
      </c>
      <c r="I1783" s="85">
        <f t="shared" si="27"/>
        <v>1.0000000000001563</v>
      </c>
      <c r="J1783" s="86">
        <f>I1783*Segmentos!$D$7*(AH1783%)*IF(ISNUMBER(AI1783),AI1783%,0)</f>
        <v>1600.0000000002501</v>
      </c>
      <c r="K1783" s="86">
        <f>I1783*Segmentos!$D$7*(AL1783%)*IF(ISNUMBER(AM1783),AM1783%,0)</f>
        <v>3200.0000000005002</v>
      </c>
      <c r="L1783" s="4"/>
      <c r="M1783" s="2">
        <v>0.59</v>
      </c>
      <c r="N1783" s="2">
        <v>0.6</v>
      </c>
      <c r="O1783" s="2">
        <v>100</v>
      </c>
      <c r="P1783" s="2">
        <v>39.9206</v>
      </c>
      <c r="Q1783" s="2">
        <v>0</v>
      </c>
      <c r="R1783" s="2">
        <v>0</v>
      </c>
      <c r="S1783" s="8" t="s">
        <v>577</v>
      </c>
      <c r="T1783" s="2">
        <v>0</v>
      </c>
      <c r="U1783" s="2">
        <v>0.78</v>
      </c>
      <c r="V1783" s="2">
        <v>0.8</v>
      </c>
      <c r="W1783" s="2">
        <v>100</v>
      </c>
      <c r="X1783" s="2">
        <v>11.0326</v>
      </c>
      <c r="Y1783" s="2">
        <v>0.84</v>
      </c>
      <c r="Z1783" s="2">
        <v>0.8</v>
      </c>
      <c r="AA1783" s="2">
        <v>100</v>
      </c>
      <c r="AB1783" s="2">
        <v>16.796600000000002</v>
      </c>
      <c r="AC1783" s="2">
        <v>0.55000000000000004</v>
      </c>
      <c r="AD1783" s="2">
        <v>0.5</v>
      </c>
      <c r="AE1783" s="2">
        <v>100</v>
      </c>
      <c r="AF1783" s="2">
        <v>12.0914</v>
      </c>
      <c r="AG1783" s="2">
        <v>0.35</v>
      </c>
      <c r="AH1783" s="22">
        <v>0.4</v>
      </c>
      <c r="AI1783" s="22">
        <v>100</v>
      </c>
      <c r="AJ1783" s="22">
        <v>11.334099999999999</v>
      </c>
      <c r="AK1783" s="18">
        <v>0.81</v>
      </c>
      <c r="AL1783" s="18">
        <v>0.8</v>
      </c>
      <c r="AM1783" s="18">
        <v>100</v>
      </c>
      <c r="AN1783" s="2">
        <v>28.586500000000001</v>
      </c>
      <c r="AO1783" s="2">
        <v>7.0000000000000007E-2</v>
      </c>
      <c r="AP1783" s="2">
        <v>0.1</v>
      </c>
      <c r="AQ1783" s="2">
        <v>100</v>
      </c>
      <c r="AR1783" s="2">
        <v>0.501</v>
      </c>
      <c r="AS1783" s="2">
        <v>0.77</v>
      </c>
      <c r="AT1783" s="2">
        <v>0.8</v>
      </c>
      <c r="AU1783" s="2">
        <v>100</v>
      </c>
      <c r="AV1783" s="2">
        <v>11.376099999999999</v>
      </c>
      <c r="AW1783" s="2">
        <v>0.54</v>
      </c>
      <c r="AX1783" s="2">
        <v>0.5</v>
      </c>
      <c r="AY1783" s="2">
        <v>100</v>
      </c>
      <c r="AZ1783" s="2">
        <v>10.5284</v>
      </c>
      <c r="BA1783" s="2">
        <v>0.68</v>
      </c>
      <c r="BB1783" s="2">
        <v>0.7</v>
      </c>
      <c r="BC1783" s="2">
        <v>100</v>
      </c>
      <c r="BD1783" s="2">
        <v>17.515000000000001</v>
      </c>
      <c r="BE1783" s="4"/>
      <c r="BF1783" s="4"/>
    </row>
    <row r="1784" spans="1:58" x14ac:dyDescent="0.2">
      <c r="A1784" s="29">
        <v>1783</v>
      </c>
      <c r="B1784" s="7" t="s">
        <v>32</v>
      </c>
      <c r="C1784" s="3">
        <v>39982</v>
      </c>
      <c r="D1784" s="4" t="s">
        <v>28</v>
      </c>
      <c r="E1784" s="4" t="s">
        <v>164</v>
      </c>
      <c r="F1784" s="5" t="s">
        <v>191</v>
      </c>
      <c r="G1784" s="6">
        <v>0.9159722222222223</v>
      </c>
      <c r="H1784" s="6">
        <v>0.91805555555555562</v>
      </c>
      <c r="I1784" s="85">
        <f t="shared" si="27"/>
        <v>2.9999999999999893</v>
      </c>
      <c r="J1784" s="86">
        <f>I1784*Segmentos!$D$7*(AH1784%)*IF(ISNUMBER(AI1784),AI1784%,0)</f>
        <v>974.39999999999679</v>
      </c>
      <c r="K1784" s="86">
        <f>I1784*Segmentos!$D$7*(AL1784%)*IF(ISNUMBER(AM1784),AM1784%,0)</f>
        <v>3758.3999999999869</v>
      </c>
      <c r="L1784" s="4"/>
      <c r="M1784" s="2">
        <v>0.19</v>
      </c>
      <c r="N1784" s="2">
        <v>0.2</v>
      </c>
      <c r="O1784" s="2">
        <v>78.8</v>
      </c>
      <c r="P1784" s="2">
        <v>100</v>
      </c>
      <c r="Q1784" s="2">
        <v>0</v>
      </c>
      <c r="R1784" s="2">
        <v>0</v>
      </c>
      <c r="S1784" s="8" t="s">
        <v>577</v>
      </c>
      <c r="T1784" s="2">
        <v>0</v>
      </c>
      <c r="U1784" s="2">
        <v>0</v>
      </c>
      <c r="V1784" s="2">
        <v>0</v>
      </c>
      <c r="W1784" s="8" t="s">
        <v>577</v>
      </c>
      <c r="X1784" s="2">
        <v>0</v>
      </c>
      <c r="Y1784" s="2">
        <v>0.32</v>
      </c>
      <c r="Z1784" s="2">
        <v>0.5</v>
      </c>
      <c r="AA1784" s="2">
        <v>69</v>
      </c>
      <c r="AB1784" s="2">
        <v>51.455300000000001</v>
      </c>
      <c r="AC1784" s="2">
        <v>0.28000000000000003</v>
      </c>
      <c r="AD1784" s="2">
        <v>0.3</v>
      </c>
      <c r="AE1784" s="2">
        <v>92.8</v>
      </c>
      <c r="AF1784" s="2">
        <v>48.544699999999999</v>
      </c>
      <c r="AG1784" s="2">
        <v>0.06</v>
      </c>
      <c r="AH1784" s="22">
        <v>0.1</v>
      </c>
      <c r="AI1784" s="22">
        <v>81.2</v>
      </c>
      <c r="AJ1784" s="22">
        <v>16.316199999999998</v>
      </c>
      <c r="AK1784" s="18">
        <v>0.3</v>
      </c>
      <c r="AL1784" s="18">
        <v>0.4</v>
      </c>
      <c r="AM1784" s="18">
        <v>78.3</v>
      </c>
      <c r="AN1784" s="2">
        <v>83.683800000000005</v>
      </c>
      <c r="AO1784" s="2">
        <v>0.36</v>
      </c>
      <c r="AP1784" s="2">
        <v>0.4</v>
      </c>
      <c r="AQ1784" s="2">
        <v>84.9</v>
      </c>
      <c r="AR1784" s="2">
        <v>21.218800000000002</v>
      </c>
      <c r="AS1784" s="2">
        <v>0</v>
      </c>
      <c r="AT1784" s="2">
        <v>0</v>
      </c>
      <c r="AU1784" s="8" t="s">
        <v>577</v>
      </c>
      <c r="AV1784" s="2">
        <v>0</v>
      </c>
      <c r="AW1784" s="2">
        <v>0</v>
      </c>
      <c r="AX1784" s="2">
        <v>0</v>
      </c>
      <c r="AY1784" s="8" t="s">
        <v>577</v>
      </c>
      <c r="AZ1784" s="2">
        <v>0</v>
      </c>
      <c r="BA1784" s="2">
        <v>0.38</v>
      </c>
      <c r="BB1784" s="2">
        <v>0.5</v>
      </c>
      <c r="BC1784" s="2">
        <v>77.3</v>
      </c>
      <c r="BD1784" s="2">
        <v>78.781199999999998</v>
      </c>
      <c r="BE1784" s="4"/>
      <c r="BF1784" s="4"/>
    </row>
    <row r="1785" spans="1:58" x14ac:dyDescent="0.2">
      <c r="A1785" s="29">
        <v>1784</v>
      </c>
      <c r="B1785" s="7" t="s">
        <v>19</v>
      </c>
      <c r="C1785" s="3">
        <v>39982</v>
      </c>
      <c r="D1785" s="4" t="s">
        <v>17</v>
      </c>
      <c r="E1785" s="4" t="s">
        <v>166</v>
      </c>
      <c r="F1785" s="5" t="s">
        <v>191</v>
      </c>
      <c r="G1785" s="6">
        <v>0.9145833333333333</v>
      </c>
      <c r="H1785" s="6">
        <v>0.9159722222222223</v>
      </c>
      <c r="I1785" s="85">
        <f t="shared" si="27"/>
        <v>2.0000000000001528</v>
      </c>
      <c r="J1785" s="86">
        <f>I1785*Segmentos!$D$7*(AH1785%)*IF(ISNUMBER(AI1785),AI1785%,0)</f>
        <v>800.00000000006116</v>
      </c>
      <c r="K1785" s="86">
        <f>I1785*Segmentos!$D$7*(AL1785%)*IF(ISNUMBER(AM1785),AM1785%,0)</f>
        <v>800.00000000006116</v>
      </c>
      <c r="L1785" s="4"/>
      <c r="M1785" s="2">
        <v>0.1</v>
      </c>
      <c r="N1785" s="2">
        <v>0.1</v>
      </c>
      <c r="O1785" s="2">
        <v>100</v>
      </c>
      <c r="P1785" s="2">
        <v>100</v>
      </c>
      <c r="Q1785" s="2">
        <v>0</v>
      </c>
      <c r="R1785" s="2">
        <v>0</v>
      </c>
      <c r="S1785" s="8" t="s">
        <v>577</v>
      </c>
      <c r="T1785" s="2">
        <v>0</v>
      </c>
      <c r="U1785" s="2">
        <v>0</v>
      </c>
      <c r="V1785" s="2">
        <v>0</v>
      </c>
      <c r="W1785" s="8" t="s">
        <v>577</v>
      </c>
      <c r="X1785" s="2">
        <v>0</v>
      </c>
      <c r="Y1785" s="2">
        <v>0.19</v>
      </c>
      <c r="Z1785" s="2">
        <v>0.2</v>
      </c>
      <c r="AA1785" s="2">
        <v>100</v>
      </c>
      <c r="AB1785" s="2">
        <v>56.514699999999998</v>
      </c>
      <c r="AC1785" s="2">
        <v>0.13</v>
      </c>
      <c r="AD1785" s="2">
        <v>0.1</v>
      </c>
      <c r="AE1785" s="2">
        <v>100</v>
      </c>
      <c r="AF1785" s="2">
        <v>43.485300000000002</v>
      </c>
      <c r="AG1785" s="2">
        <v>0.12</v>
      </c>
      <c r="AH1785" s="22">
        <v>0.1</v>
      </c>
      <c r="AI1785" s="22">
        <v>100</v>
      </c>
      <c r="AJ1785" s="22">
        <v>56.514699999999998</v>
      </c>
      <c r="AK1785" s="18">
        <v>0.08</v>
      </c>
      <c r="AL1785" s="18">
        <v>0.1</v>
      </c>
      <c r="AM1785" s="18">
        <v>100</v>
      </c>
      <c r="AN1785" s="2">
        <v>43.485300000000002</v>
      </c>
      <c r="AO1785" s="2">
        <v>0</v>
      </c>
      <c r="AP1785" s="2">
        <v>0</v>
      </c>
      <c r="AQ1785" s="8" t="s">
        <v>577</v>
      </c>
      <c r="AR1785" s="2">
        <v>0</v>
      </c>
      <c r="AS1785" s="2">
        <v>0</v>
      </c>
      <c r="AT1785" s="2">
        <v>0</v>
      </c>
      <c r="AU1785" s="8" t="s">
        <v>577</v>
      </c>
      <c r="AV1785" s="2">
        <v>0</v>
      </c>
      <c r="AW1785" s="2">
        <v>0.35</v>
      </c>
      <c r="AX1785" s="2">
        <v>0.3</v>
      </c>
      <c r="AY1785" s="2">
        <v>100</v>
      </c>
      <c r="AZ1785" s="2">
        <v>100</v>
      </c>
      <c r="BA1785" s="2">
        <v>0</v>
      </c>
      <c r="BB1785" s="2">
        <v>0</v>
      </c>
      <c r="BC1785" s="8" t="s">
        <v>577</v>
      </c>
      <c r="BD1785" s="2">
        <v>0</v>
      </c>
      <c r="BE1785" s="4"/>
      <c r="BF1785" s="4"/>
    </row>
    <row r="1786" spans="1:58" x14ac:dyDescent="0.2">
      <c r="A1786" s="29">
        <v>1785</v>
      </c>
      <c r="B1786" s="7" t="s">
        <v>2</v>
      </c>
      <c r="C1786" s="3">
        <v>39982</v>
      </c>
      <c r="D1786" s="4" t="s">
        <v>0</v>
      </c>
      <c r="E1786" s="4" t="s">
        <v>164</v>
      </c>
      <c r="F1786" s="5" t="s">
        <v>191</v>
      </c>
      <c r="G1786" s="6">
        <v>0.88402777777777775</v>
      </c>
      <c r="H1786" s="6">
        <v>0.92986111111111114</v>
      </c>
      <c r="I1786" s="85">
        <f t="shared" si="27"/>
        <v>66.000000000000085</v>
      </c>
      <c r="J1786" s="86">
        <f>I1786*Segmentos!$D$7*(AH1786%)*IF(ISNUMBER(AI1786),AI1786%,0)</f>
        <v>1389960.0000000019</v>
      </c>
      <c r="K1786" s="86">
        <f>I1786*Segmentos!$D$7*(AL1786%)*IF(ISNUMBER(AM1786),AM1786%,0)</f>
        <v>2187583.200000003</v>
      </c>
      <c r="L1786" s="4"/>
      <c r="M1786" s="2">
        <v>6.85</v>
      </c>
      <c r="N1786" s="2">
        <v>22</v>
      </c>
      <c r="O1786" s="2">
        <v>31.1</v>
      </c>
      <c r="P1786" s="2">
        <v>85.397199999999998</v>
      </c>
      <c r="Q1786" s="2">
        <v>3.9</v>
      </c>
      <c r="R1786" s="2">
        <v>11.5</v>
      </c>
      <c r="S1786" s="2">
        <v>33.9</v>
      </c>
      <c r="T1786" s="2">
        <v>8.1151999999999997</v>
      </c>
      <c r="U1786" s="2">
        <v>5.26</v>
      </c>
      <c r="V1786" s="2">
        <v>19.100000000000001</v>
      </c>
      <c r="W1786" s="2">
        <v>27.6</v>
      </c>
      <c r="X1786" s="2">
        <v>13.7392</v>
      </c>
      <c r="Y1786" s="2">
        <v>6.96</v>
      </c>
      <c r="Z1786" s="2">
        <v>22.9</v>
      </c>
      <c r="AA1786" s="2">
        <v>30.4</v>
      </c>
      <c r="AB1786" s="2">
        <v>25.6252</v>
      </c>
      <c r="AC1786" s="2">
        <v>9.27</v>
      </c>
      <c r="AD1786" s="2">
        <v>28.5</v>
      </c>
      <c r="AE1786" s="2">
        <v>32.5</v>
      </c>
      <c r="AF1786" s="2">
        <v>37.917499999999997</v>
      </c>
      <c r="AG1786" s="2">
        <v>5.27</v>
      </c>
      <c r="AH1786" s="22">
        <v>19.5</v>
      </c>
      <c r="AI1786" s="22">
        <v>27</v>
      </c>
      <c r="AJ1786" s="22">
        <v>31.163699999999999</v>
      </c>
      <c r="AK1786" s="18">
        <v>8.2799999999999994</v>
      </c>
      <c r="AL1786" s="18">
        <v>24.3</v>
      </c>
      <c r="AM1786" s="18">
        <v>34.1</v>
      </c>
      <c r="AN1786" s="2">
        <v>54.233600000000003</v>
      </c>
      <c r="AO1786" s="2">
        <v>5.74</v>
      </c>
      <c r="AP1786" s="2">
        <v>18.5</v>
      </c>
      <c r="AQ1786" s="2">
        <v>31.1</v>
      </c>
      <c r="AR1786" s="2">
        <v>7.8209</v>
      </c>
      <c r="AS1786" s="2">
        <v>8.8800000000000008</v>
      </c>
      <c r="AT1786" s="2">
        <v>20</v>
      </c>
      <c r="AU1786" s="2">
        <v>44.5</v>
      </c>
      <c r="AV1786" s="2">
        <v>24.383099999999999</v>
      </c>
      <c r="AW1786" s="2">
        <v>5.87</v>
      </c>
      <c r="AX1786" s="2">
        <v>20.9</v>
      </c>
      <c r="AY1786" s="2">
        <v>28</v>
      </c>
      <c r="AZ1786" s="2">
        <v>21.018999999999998</v>
      </c>
      <c r="BA1786" s="2">
        <v>6.74</v>
      </c>
      <c r="BB1786" s="2">
        <v>25.1</v>
      </c>
      <c r="BC1786" s="2">
        <v>26.9</v>
      </c>
      <c r="BD1786" s="2">
        <v>32.174199999999999</v>
      </c>
      <c r="BE1786" s="4"/>
      <c r="BF1786" s="4"/>
    </row>
    <row r="1787" spans="1:58" x14ac:dyDescent="0.2">
      <c r="A1787" s="29">
        <v>1786</v>
      </c>
      <c r="B1787" s="7" t="s">
        <v>16</v>
      </c>
      <c r="C1787" s="3">
        <v>39982</v>
      </c>
      <c r="D1787" s="4" t="s">
        <v>13</v>
      </c>
      <c r="E1787" s="4" t="s">
        <v>166</v>
      </c>
      <c r="F1787" s="5" t="s">
        <v>191</v>
      </c>
      <c r="G1787" s="6">
        <v>0.91388888888888886</v>
      </c>
      <c r="H1787" s="6">
        <v>0.91736111111111107</v>
      </c>
      <c r="I1787" s="85">
        <f t="shared" si="27"/>
        <v>4.9999999999999822</v>
      </c>
      <c r="J1787" s="86">
        <f>I1787*Segmentos!$D$7*(AH1787%)*IF(ISNUMBER(AI1787),AI1787%,0)</f>
        <v>179549.99999999936</v>
      </c>
      <c r="K1787" s="86">
        <f>I1787*Segmentos!$D$7*(AL1787%)*IF(ISNUMBER(AM1787),AM1787%,0)</f>
        <v>243365.9999999991</v>
      </c>
      <c r="L1787" s="4"/>
      <c r="M1787" s="2">
        <v>10.63</v>
      </c>
      <c r="N1787" s="2">
        <v>12.4</v>
      </c>
      <c r="O1787" s="2">
        <v>86</v>
      </c>
      <c r="P1787" s="2">
        <v>83.070700000000002</v>
      </c>
      <c r="Q1787" s="2">
        <v>4.75</v>
      </c>
      <c r="R1787" s="2">
        <v>5.9</v>
      </c>
      <c r="S1787" s="2">
        <v>80.2</v>
      </c>
      <c r="T1787" s="2">
        <v>6.1948999999999996</v>
      </c>
      <c r="U1787" s="2">
        <v>7.49</v>
      </c>
      <c r="V1787" s="2">
        <v>9.4</v>
      </c>
      <c r="W1787" s="2">
        <v>79.3</v>
      </c>
      <c r="X1787" s="2">
        <v>12.269</v>
      </c>
      <c r="Y1787" s="2">
        <v>11.33</v>
      </c>
      <c r="Z1787" s="2">
        <v>13</v>
      </c>
      <c r="AA1787" s="2">
        <v>87.3</v>
      </c>
      <c r="AB1787" s="2">
        <v>26.148700000000002</v>
      </c>
      <c r="AC1787" s="2">
        <v>14.99</v>
      </c>
      <c r="AD1787" s="2">
        <v>16.899999999999999</v>
      </c>
      <c r="AE1787" s="2">
        <v>88.5</v>
      </c>
      <c r="AF1787" s="2">
        <v>38.457999999999998</v>
      </c>
      <c r="AG1787" s="2">
        <v>8.94</v>
      </c>
      <c r="AH1787" s="22">
        <v>10.5</v>
      </c>
      <c r="AI1787" s="22">
        <v>85.5</v>
      </c>
      <c r="AJ1787" s="22">
        <v>33.156399999999998</v>
      </c>
      <c r="AK1787" s="18">
        <v>12.15</v>
      </c>
      <c r="AL1787" s="18">
        <v>14.1</v>
      </c>
      <c r="AM1787" s="18">
        <v>86.3</v>
      </c>
      <c r="AN1787" s="2">
        <v>49.914200000000001</v>
      </c>
      <c r="AO1787" s="2">
        <v>8.5399999999999991</v>
      </c>
      <c r="AP1787" s="2">
        <v>10.5</v>
      </c>
      <c r="AQ1787" s="2">
        <v>81.2</v>
      </c>
      <c r="AR1787" s="2">
        <v>7.2908999999999997</v>
      </c>
      <c r="AS1787" s="2">
        <v>9.5299999999999994</v>
      </c>
      <c r="AT1787" s="2">
        <v>10.9</v>
      </c>
      <c r="AU1787" s="2">
        <v>87.2</v>
      </c>
      <c r="AV1787" s="2">
        <v>16.403199999999998</v>
      </c>
      <c r="AW1787" s="2">
        <v>10.18</v>
      </c>
      <c r="AX1787" s="2">
        <v>11.6</v>
      </c>
      <c r="AY1787" s="2">
        <v>87.6</v>
      </c>
      <c r="AZ1787" s="2">
        <v>22.880800000000001</v>
      </c>
      <c r="BA1787" s="2">
        <v>12.19</v>
      </c>
      <c r="BB1787" s="2">
        <v>14.3</v>
      </c>
      <c r="BC1787" s="2">
        <v>85.5</v>
      </c>
      <c r="BD1787" s="2">
        <v>36.495800000000003</v>
      </c>
      <c r="BE1787" s="4"/>
      <c r="BF1787" s="4"/>
    </row>
    <row r="1788" spans="1:58" x14ac:dyDescent="0.2">
      <c r="A1788" s="29">
        <v>1787</v>
      </c>
      <c r="B1788" s="7" t="s">
        <v>22</v>
      </c>
      <c r="C1788" s="3">
        <v>39982</v>
      </c>
      <c r="D1788" s="4" t="s">
        <v>21</v>
      </c>
      <c r="E1788" s="4" t="s">
        <v>164</v>
      </c>
      <c r="F1788" s="5" t="s">
        <v>191</v>
      </c>
      <c r="G1788" s="6">
        <v>0.83125000000000004</v>
      </c>
      <c r="H1788" s="6">
        <v>0.87361111111111101</v>
      </c>
      <c r="I1788" s="85">
        <f t="shared" si="27"/>
        <v>60.999999999999787</v>
      </c>
      <c r="J1788" s="86">
        <f>I1788*Segmentos!$D$7*(AH1788%)*IF(ISNUMBER(AI1788),AI1788%,0)</f>
        <v>305243.99999999895</v>
      </c>
      <c r="K1788" s="86">
        <f>I1788*Segmentos!$D$7*(AL1788%)*IF(ISNUMBER(AM1788),AM1788%,0)</f>
        <v>509325.59999999835</v>
      </c>
      <c r="L1788" s="4"/>
      <c r="M1788" s="2">
        <v>1.69</v>
      </c>
      <c r="N1788" s="2">
        <v>4.3</v>
      </c>
      <c r="O1788" s="2">
        <v>39</v>
      </c>
      <c r="P1788" s="2">
        <v>96.4542</v>
      </c>
      <c r="Q1788" s="2">
        <v>0.17</v>
      </c>
      <c r="R1788" s="2">
        <v>0.4</v>
      </c>
      <c r="S1788" s="2">
        <v>46.7</v>
      </c>
      <c r="T1788" s="2">
        <v>1.6546000000000001</v>
      </c>
      <c r="U1788" s="2">
        <v>0.83</v>
      </c>
      <c r="V1788" s="2">
        <v>3.2</v>
      </c>
      <c r="W1788" s="2">
        <v>26.3</v>
      </c>
      <c r="X1788" s="2">
        <v>9.9720999999999993</v>
      </c>
      <c r="Y1788" s="2">
        <v>0.44</v>
      </c>
      <c r="Z1788" s="2">
        <v>3</v>
      </c>
      <c r="AA1788" s="2">
        <v>14.7</v>
      </c>
      <c r="AB1788" s="2">
        <v>7.4340999999999999</v>
      </c>
      <c r="AC1788" s="2">
        <v>4.13</v>
      </c>
      <c r="AD1788" s="2">
        <v>8.3000000000000007</v>
      </c>
      <c r="AE1788" s="2">
        <v>49.9</v>
      </c>
      <c r="AF1788" s="2">
        <v>77.3934</v>
      </c>
      <c r="AG1788" s="2">
        <v>1.24</v>
      </c>
      <c r="AH1788" s="22">
        <v>4.5</v>
      </c>
      <c r="AI1788" s="22">
        <v>27.8</v>
      </c>
      <c r="AJ1788" s="22">
        <v>33.579799999999999</v>
      </c>
      <c r="AK1788" s="18">
        <v>2.09</v>
      </c>
      <c r="AL1788" s="18">
        <v>4.2</v>
      </c>
      <c r="AM1788" s="18">
        <v>49.7</v>
      </c>
      <c r="AN1788" s="2">
        <v>62.874400000000001</v>
      </c>
      <c r="AO1788" s="2">
        <v>1.37</v>
      </c>
      <c r="AP1788" s="2">
        <v>5.2</v>
      </c>
      <c r="AQ1788" s="2">
        <v>26.3</v>
      </c>
      <c r="AR1788" s="2">
        <v>8.5408000000000008</v>
      </c>
      <c r="AS1788" s="2">
        <v>2.1</v>
      </c>
      <c r="AT1788" s="2">
        <v>4.9000000000000004</v>
      </c>
      <c r="AU1788" s="2">
        <v>43</v>
      </c>
      <c r="AV1788" s="2">
        <v>26.4498</v>
      </c>
      <c r="AW1788" s="2">
        <v>1.29</v>
      </c>
      <c r="AX1788" s="2">
        <v>5</v>
      </c>
      <c r="AY1788" s="2">
        <v>25.5</v>
      </c>
      <c r="AZ1788" s="2">
        <v>21.118400000000001</v>
      </c>
      <c r="BA1788" s="2">
        <v>1.85</v>
      </c>
      <c r="BB1788" s="2">
        <v>3.2</v>
      </c>
      <c r="BC1788" s="2">
        <v>57.2</v>
      </c>
      <c r="BD1788" s="2">
        <v>40.345300000000002</v>
      </c>
      <c r="BE1788" s="4"/>
      <c r="BF1788" s="4"/>
    </row>
    <row r="1789" spans="1:58" x14ac:dyDescent="0.2">
      <c r="A1789" s="29">
        <v>1788</v>
      </c>
      <c r="B1789" s="7" t="s">
        <v>24</v>
      </c>
      <c r="C1789" s="3">
        <v>39982</v>
      </c>
      <c r="D1789" s="4" t="s">
        <v>21</v>
      </c>
      <c r="E1789" s="4" t="s">
        <v>170</v>
      </c>
      <c r="F1789" s="5" t="s">
        <v>191</v>
      </c>
      <c r="G1789" s="6">
        <v>0.875</v>
      </c>
      <c r="H1789" s="6">
        <v>0.89444444444444438</v>
      </c>
      <c r="I1789" s="85">
        <f t="shared" si="27"/>
        <v>27.999999999999901</v>
      </c>
      <c r="J1789" s="86">
        <f>I1789*Segmentos!$D$7*(AH1789%)*IF(ISNUMBER(AI1789),AI1789%,0)</f>
        <v>53939.199999999808</v>
      </c>
      <c r="K1789" s="86">
        <f>I1789*Segmentos!$D$7*(AL1789%)*IF(ISNUMBER(AM1789),AM1789%,0)</f>
        <v>55977.599999999809</v>
      </c>
      <c r="L1789" s="4"/>
      <c r="M1789" s="2">
        <v>0.48</v>
      </c>
      <c r="N1789" s="2">
        <v>1.1000000000000001</v>
      </c>
      <c r="O1789" s="2">
        <v>45.9</v>
      </c>
      <c r="P1789" s="2">
        <v>33.378599999999999</v>
      </c>
      <c r="Q1789" s="2">
        <v>0</v>
      </c>
      <c r="R1789" s="2">
        <v>0</v>
      </c>
      <c r="S1789" s="8" t="s">
        <v>577</v>
      </c>
      <c r="T1789" s="2">
        <v>0</v>
      </c>
      <c r="U1789" s="2">
        <v>0.47</v>
      </c>
      <c r="V1789" s="2">
        <v>1.5</v>
      </c>
      <c r="W1789" s="2">
        <v>30.5</v>
      </c>
      <c r="X1789" s="2">
        <v>6.7911000000000001</v>
      </c>
      <c r="Y1789" s="2">
        <v>0.76</v>
      </c>
      <c r="Z1789" s="2">
        <v>1.7</v>
      </c>
      <c r="AA1789" s="2">
        <v>45.4</v>
      </c>
      <c r="AB1789" s="2">
        <v>15.3995</v>
      </c>
      <c r="AC1789" s="2">
        <v>0.49</v>
      </c>
      <c r="AD1789" s="2">
        <v>0.7</v>
      </c>
      <c r="AE1789" s="2">
        <v>67.7</v>
      </c>
      <c r="AF1789" s="2">
        <v>11.188000000000001</v>
      </c>
      <c r="AG1789" s="2">
        <v>0.47</v>
      </c>
      <c r="AH1789" s="22">
        <v>0.7</v>
      </c>
      <c r="AI1789" s="22">
        <v>68.8</v>
      </c>
      <c r="AJ1789" s="22">
        <v>15.379</v>
      </c>
      <c r="AK1789" s="18">
        <v>0.5</v>
      </c>
      <c r="AL1789" s="18">
        <v>1.4</v>
      </c>
      <c r="AM1789" s="18">
        <v>35.700000000000003</v>
      </c>
      <c r="AN1789" s="2">
        <v>17.999600000000001</v>
      </c>
      <c r="AO1789" s="2">
        <v>0.04</v>
      </c>
      <c r="AP1789" s="2">
        <v>0.3</v>
      </c>
      <c r="AQ1789" s="2">
        <v>17</v>
      </c>
      <c r="AR1789" s="2">
        <v>0.32979999999999998</v>
      </c>
      <c r="AS1789" s="2">
        <v>0.94</v>
      </c>
      <c r="AT1789" s="2">
        <v>1.4</v>
      </c>
      <c r="AU1789" s="2">
        <v>66.7</v>
      </c>
      <c r="AV1789" s="2">
        <v>14.2911</v>
      </c>
      <c r="AW1789" s="2">
        <v>0.4</v>
      </c>
      <c r="AX1789" s="2">
        <v>0.9</v>
      </c>
      <c r="AY1789" s="2">
        <v>42.8</v>
      </c>
      <c r="AZ1789" s="2">
        <v>7.9229000000000003</v>
      </c>
      <c r="BA1789" s="2">
        <v>0.41</v>
      </c>
      <c r="BB1789" s="2">
        <v>1.2</v>
      </c>
      <c r="BC1789" s="2">
        <v>35.1</v>
      </c>
      <c r="BD1789" s="2">
        <v>10.8348</v>
      </c>
      <c r="BE1789" s="4"/>
      <c r="BF1789" s="4"/>
    </row>
    <row r="1790" spans="1:58" x14ac:dyDescent="0.2">
      <c r="A1790" s="29">
        <v>1789</v>
      </c>
      <c r="B1790" s="7" t="s">
        <v>4</v>
      </c>
      <c r="C1790" s="3">
        <v>39982</v>
      </c>
      <c r="D1790" s="4" t="s">
        <v>3</v>
      </c>
      <c r="E1790" s="4" t="s">
        <v>165</v>
      </c>
      <c r="F1790" s="5" t="s">
        <v>191</v>
      </c>
      <c r="G1790" s="6">
        <v>0.77708333333333324</v>
      </c>
      <c r="H1790" s="6">
        <v>0.87361111111111101</v>
      </c>
      <c r="I1790" s="85">
        <f t="shared" si="27"/>
        <v>139</v>
      </c>
      <c r="J1790" s="86">
        <f>I1790*Segmentos!$D$7*(AH1790%)*IF(ISNUMBER(AI1790),AI1790%,0)</f>
        <v>2129924.7999999998</v>
      </c>
      <c r="K1790" s="86">
        <f>I1790*Segmentos!$D$7*(AL1790%)*IF(ISNUMBER(AM1790),AM1790%,0)</f>
        <v>2952804.8</v>
      </c>
      <c r="L1790" s="4"/>
      <c r="M1790" s="2">
        <v>4.62</v>
      </c>
      <c r="N1790" s="2">
        <v>17.3</v>
      </c>
      <c r="O1790" s="2">
        <v>26.7</v>
      </c>
      <c r="P1790" s="2">
        <v>66.938500000000005</v>
      </c>
      <c r="Q1790" s="2">
        <v>4.99</v>
      </c>
      <c r="R1790" s="2">
        <v>17</v>
      </c>
      <c r="S1790" s="2">
        <v>29.3</v>
      </c>
      <c r="T1790" s="2">
        <v>12.070600000000001</v>
      </c>
      <c r="U1790" s="2">
        <v>5.67</v>
      </c>
      <c r="V1790" s="2">
        <v>21</v>
      </c>
      <c r="W1790" s="2">
        <v>27</v>
      </c>
      <c r="X1790" s="2">
        <v>17.229600000000001</v>
      </c>
      <c r="Y1790" s="2">
        <v>3.81</v>
      </c>
      <c r="Z1790" s="2">
        <v>14.9</v>
      </c>
      <c r="AA1790" s="2">
        <v>25.5</v>
      </c>
      <c r="AB1790" s="2">
        <v>16.302099999999999</v>
      </c>
      <c r="AC1790" s="2">
        <v>4.4800000000000004</v>
      </c>
      <c r="AD1790" s="2">
        <v>17.2</v>
      </c>
      <c r="AE1790" s="2">
        <v>26.1</v>
      </c>
      <c r="AF1790" s="2">
        <v>21.336200000000002</v>
      </c>
      <c r="AG1790" s="2">
        <v>3.84</v>
      </c>
      <c r="AH1790" s="22">
        <v>15.7</v>
      </c>
      <c r="AI1790" s="22">
        <v>24.4</v>
      </c>
      <c r="AJ1790" s="22">
        <v>26.399000000000001</v>
      </c>
      <c r="AK1790" s="18">
        <v>5.32</v>
      </c>
      <c r="AL1790" s="18">
        <v>18.7</v>
      </c>
      <c r="AM1790" s="18">
        <v>28.4</v>
      </c>
      <c r="AN1790" s="2">
        <v>40.539400000000001</v>
      </c>
      <c r="AO1790" s="2">
        <v>1.76</v>
      </c>
      <c r="AP1790" s="2">
        <v>8.8000000000000007</v>
      </c>
      <c r="AQ1790" s="2">
        <v>20.100000000000001</v>
      </c>
      <c r="AR1790" s="2">
        <v>2.7898000000000001</v>
      </c>
      <c r="AS1790" s="2">
        <v>2.85</v>
      </c>
      <c r="AT1790" s="2">
        <v>14.2</v>
      </c>
      <c r="AU1790" s="2">
        <v>20.100000000000001</v>
      </c>
      <c r="AV1790" s="2">
        <v>9.1047999999999991</v>
      </c>
      <c r="AW1790" s="2">
        <v>5.46</v>
      </c>
      <c r="AX1790" s="2">
        <v>20.3</v>
      </c>
      <c r="AY1790" s="2">
        <v>26.9</v>
      </c>
      <c r="AZ1790" s="2">
        <v>22.782599999999999</v>
      </c>
      <c r="BA1790" s="2">
        <v>5.81</v>
      </c>
      <c r="BB1790" s="2">
        <v>19.2</v>
      </c>
      <c r="BC1790" s="2">
        <v>30.2</v>
      </c>
      <c r="BD1790" s="2">
        <v>32.261200000000002</v>
      </c>
      <c r="BE1790" s="4"/>
      <c r="BF1790" s="4"/>
    </row>
    <row r="1791" spans="1:58" x14ac:dyDescent="0.2">
      <c r="A1791" s="29">
        <v>1790</v>
      </c>
      <c r="B1791" s="7" t="s">
        <v>15</v>
      </c>
      <c r="C1791" s="3">
        <v>39983</v>
      </c>
      <c r="D1791" s="4" t="s">
        <v>13</v>
      </c>
      <c r="E1791" s="4" t="s">
        <v>164</v>
      </c>
      <c r="F1791" s="5" t="s">
        <v>192</v>
      </c>
      <c r="G1791" s="6">
        <v>0.875</v>
      </c>
      <c r="H1791" s="6">
        <v>0.91527777777777775</v>
      </c>
      <c r="I1791" s="85">
        <f t="shared" si="27"/>
        <v>57.999999999999957</v>
      </c>
      <c r="J1791" s="86">
        <f>I1791*Segmentos!$D$7*(AH1791%)*IF(ISNUMBER(AI1791),AI1791%,0)</f>
        <v>1617480.7999999986</v>
      </c>
      <c r="K1791" s="86">
        <f>I1791*Segmentos!$D$7*(AL1791%)*IF(ISNUMBER(AM1791),AM1791%,0)</f>
        <v>2343431.9999999986</v>
      </c>
      <c r="L1791" s="4"/>
      <c r="M1791" s="2">
        <v>8.61</v>
      </c>
      <c r="N1791" s="2">
        <v>19.2</v>
      </c>
      <c r="O1791" s="2">
        <v>44.8</v>
      </c>
      <c r="P1791" s="2">
        <v>90.744399999999999</v>
      </c>
      <c r="Q1791" s="2">
        <v>3.13</v>
      </c>
      <c r="R1791" s="2">
        <v>9.9</v>
      </c>
      <c r="S1791" s="2">
        <v>31.6</v>
      </c>
      <c r="T1791" s="2">
        <v>5.4995000000000003</v>
      </c>
      <c r="U1791" s="2">
        <v>4.97</v>
      </c>
      <c r="V1791" s="2">
        <v>13.7</v>
      </c>
      <c r="W1791" s="2">
        <v>36.4</v>
      </c>
      <c r="X1791" s="2">
        <v>10.986000000000001</v>
      </c>
      <c r="Y1791" s="2">
        <v>8.34</v>
      </c>
      <c r="Z1791" s="2">
        <v>19.899999999999999</v>
      </c>
      <c r="AA1791" s="2">
        <v>41.9</v>
      </c>
      <c r="AB1791" s="2">
        <v>25.951599999999999</v>
      </c>
      <c r="AC1791" s="2">
        <v>13.97</v>
      </c>
      <c r="AD1791" s="2">
        <v>27</v>
      </c>
      <c r="AE1791" s="2">
        <v>51.8</v>
      </c>
      <c r="AF1791" s="2">
        <v>48.307299999999998</v>
      </c>
      <c r="AG1791" s="2">
        <v>6.99</v>
      </c>
      <c r="AH1791" s="22">
        <v>17.3</v>
      </c>
      <c r="AI1791" s="22">
        <v>40.299999999999997</v>
      </c>
      <c r="AJ1791" s="22">
        <v>34.937399999999997</v>
      </c>
      <c r="AK1791" s="18">
        <v>10.08</v>
      </c>
      <c r="AL1791" s="18">
        <v>21</v>
      </c>
      <c r="AM1791" s="18">
        <v>48.1</v>
      </c>
      <c r="AN1791" s="2">
        <v>55.807000000000002</v>
      </c>
      <c r="AO1791" s="2">
        <v>8.4499999999999993</v>
      </c>
      <c r="AP1791" s="2">
        <v>23.1</v>
      </c>
      <c r="AQ1791" s="2">
        <v>36.6</v>
      </c>
      <c r="AR1791" s="2">
        <v>9.7296999999999993</v>
      </c>
      <c r="AS1791" s="2">
        <v>5.79</v>
      </c>
      <c r="AT1791" s="2">
        <v>13.4</v>
      </c>
      <c r="AU1791" s="2">
        <v>43.1</v>
      </c>
      <c r="AV1791" s="2">
        <v>13.429600000000001</v>
      </c>
      <c r="AW1791" s="2">
        <v>8.4</v>
      </c>
      <c r="AX1791" s="2">
        <v>19.7</v>
      </c>
      <c r="AY1791" s="2">
        <v>42.7</v>
      </c>
      <c r="AZ1791" s="2">
        <v>25.451000000000001</v>
      </c>
      <c r="BA1791" s="2">
        <v>10.44</v>
      </c>
      <c r="BB1791" s="2">
        <v>21.1</v>
      </c>
      <c r="BC1791" s="2">
        <v>49.4</v>
      </c>
      <c r="BD1791" s="2">
        <v>42.134099999999997</v>
      </c>
      <c r="BE1791" s="4"/>
      <c r="BF1791" s="4"/>
    </row>
    <row r="1792" spans="1:58" x14ac:dyDescent="0.2">
      <c r="A1792" s="29">
        <v>1791</v>
      </c>
      <c r="B1792" s="7" t="s">
        <v>119</v>
      </c>
      <c r="C1792" s="3">
        <v>39983</v>
      </c>
      <c r="D1792" s="4" t="s">
        <v>13</v>
      </c>
      <c r="E1792" s="4" t="s">
        <v>168</v>
      </c>
      <c r="F1792" s="5" t="s">
        <v>192</v>
      </c>
      <c r="G1792" s="6">
        <v>0.91874999999999996</v>
      </c>
      <c r="H1792" s="6">
        <v>3.472222222222222E-3</v>
      </c>
      <c r="I1792" s="85">
        <f t="shared" si="27"/>
        <v>122.00000000000007</v>
      </c>
      <c r="J1792" s="86">
        <f>I1792*Segmentos!$D$7*(AH1792%)*IF(ISNUMBER(AI1792),AI1792%,0)</f>
        <v>2437560.0000000019</v>
      </c>
      <c r="K1792" s="86">
        <f>I1792*Segmentos!$D$7*(AL1792%)*IF(ISNUMBER(AM1792),AM1792%,0)</f>
        <v>2842600.0000000019</v>
      </c>
      <c r="L1792" s="4" t="s">
        <v>416</v>
      </c>
      <c r="M1792" s="2">
        <v>5.44</v>
      </c>
      <c r="N1792" s="2">
        <v>23.7</v>
      </c>
      <c r="O1792" s="2">
        <v>22.9</v>
      </c>
      <c r="P1792" s="2">
        <v>73.644400000000005</v>
      </c>
      <c r="Q1792" s="2">
        <v>3.6</v>
      </c>
      <c r="R1792" s="2">
        <v>17.7</v>
      </c>
      <c r="S1792" s="2">
        <v>20.3</v>
      </c>
      <c r="T1792" s="2">
        <v>8.1296999999999997</v>
      </c>
      <c r="U1792" s="2">
        <v>4.05</v>
      </c>
      <c r="V1792" s="2">
        <v>16.2</v>
      </c>
      <c r="W1792" s="2">
        <v>25.1</v>
      </c>
      <c r="X1792" s="2">
        <v>11.510999999999999</v>
      </c>
      <c r="Y1792" s="2">
        <v>8.2100000000000009</v>
      </c>
      <c r="Z1792" s="2">
        <v>28.5</v>
      </c>
      <c r="AA1792" s="2">
        <v>28.8</v>
      </c>
      <c r="AB1792" s="2">
        <v>32.819099999999999</v>
      </c>
      <c r="AC1792" s="2">
        <v>4.76</v>
      </c>
      <c r="AD1792" s="2">
        <v>27.2</v>
      </c>
      <c r="AE1792" s="2">
        <v>17.5</v>
      </c>
      <c r="AF1792" s="2">
        <v>21.184699999999999</v>
      </c>
      <c r="AG1792" s="2">
        <v>5.01</v>
      </c>
      <c r="AH1792" s="22">
        <v>22.2</v>
      </c>
      <c r="AI1792" s="22">
        <v>22.5</v>
      </c>
      <c r="AJ1792" s="22">
        <v>32.173299999999998</v>
      </c>
      <c r="AK1792" s="18">
        <v>5.82</v>
      </c>
      <c r="AL1792" s="18">
        <v>25</v>
      </c>
      <c r="AM1792" s="18">
        <v>23.3</v>
      </c>
      <c r="AN1792" s="2">
        <v>41.4711</v>
      </c>
      <c r="AO1792" s="2">
        <v>3.04</v>
      </c>
      <c r="AP1792" s="2">
        <v>17.8</v>
      </c>
      <c r="AQ1792" s="2">
        <v>17.100000000000001</v>
      </c>
      <c r="AR1792" s="2">
        <v>4.5053000000000001</v>
      </c>
      <c r="AS1792" s="2">
        <v>4.6100000000000003</v>
      </c>
      <c r="AT1792" s="2">
        <v>18.8</v>
      </c>
      <c r="AU1792" s="2">
        <v>24.6</v>
      </c>
      <c r="AV1792" s="2">
        <v>13.7455</v>
      </c>
      <c r="AW1792" s="2">
        <v>5.94</v>
      </c>
      <c r="AX1792" s="2">
        <v>25.9</v>
      </c>
      <c r="AY1792" s="2">
        <v>23</v>
      </c>
      <c r="AZ1792" s="2">
        <v>23.150099999999998</v>
      </c>
      <c r="BA1792" s="2">
        <v>6.22</v>
      </c>
      <c r="BB1792" s="2">
        <v>26.6</v>
      </c>
      <c r="BC1792" s="2">
        <v>23.4</v>
      </c>
      <c r="BD1792" s="2">
        <v>32.243600000000001</v>
      </c>
      <c r="BE1792" s="4"/>
      <c r="BF1792" s="4"/>
    </row>
    <row r="1793" spans="1:58" x14ac:dyDescent="0.2">
      <c r="A1793" s="29">
        <v>1792</v>
      </c>
      <c r="B1793" s="7" t="s">
        <v>5</v>
      </c>
      <c r="C1793" s="3">
        <v>39983</v>
      </c>
      <c r="D1793" s="4" t="s">
        <v>3</v>
      </c>
      <c r="E1793" s="4" t="s">
        <v>164</v>
      </c>
      <c r="F1793" s="5" t="s">
        <v>192</v>
      </c>
      <c r="G1793" s="6">
        <v>0.87430555555555556</v>
      </c>
      <c r="H1793" s="6">
        <v>0.91805555555555562</v>
      </c>
      <c r="I1793" s="85">
        <f t="shared" si="27"/>
        <v>63.000000000000099</v>
      </c>
      <c r="J1793" s="86">
        <f>I1793*Segmentos!$D$7*(AH1793%)*IF(ISNUMBER(AI1793),AI1793%,0)</f>
        <v>1515024.0000000023</v>
      </c>
      <c r="K1793" s="86">
        <f>I1793*Segmentos!$D$7*(AL1793%)*IF(ISNUMBER(AM1793),AM1793%,0)</f>
        <v>1561744.8000000026</v>
      </c>
      <c r="L1793" s="4"/>
      <c r="M1793" s="2">
        <v>6.13</v>
      </c>
      <c r="N1793" s="2">
        <v>19</v>
      </c>
      <c r="O1793" s="2">
        <v>32.299999999999997</v>
      </c>
      <c r="P1793" s="2">
        <v>84.158799999999999</v>
      </c>
      <c r="Q1793" s="2">
        <v>4.6500000000000004</v>
      </c>
      <c r="R1793" s="2">
        <v>14</v>
      </c>
      <c r="S1793" s="2">
        <v>33.299999999999997</v>
      </c>
      <c r="T1793" s="2">
        <v>10.658899999999999</v>
      </c>
      <c r="U1793" s="2">
        <v>4.42</v>
      </c>
      <c r="V1793" s="2">
        <v>14.4</v>
      </c>
      <c r="W1793" s="2">
        <v>30.7</v>
      </c>
      <c r="X1793" s="2">
        <v>12.7363</v>
      </c>
      <c r="Y1793" s="2">
        <v>5.94</v>
      </c>
      <c r="Z1793" s="2">
        <v>19.899999999999999</v>
      </c>
      <c r="AA1793" s="2">
        <v>29.8</v>
      </c>
      <c r="AB1793" s="2">
        <v>24.099</v>
      </c>
      <c r="AC1793" s="2">
        <v>8.1300000000000008</v>
      </c>
      <c r="AD1793" s="2">
        <v>23.6</v>
      </c>
      <c r="AE1793" s="2">
        <v>34.4</v>
      </c>
      <c r="AF1793" s="2">
        <v>36.6646</v>
      </c>
      <c r="AG1793" s="2">
        <v>6.03</v>
      </c>
      <c r="AH1793" s="22">
        <v>18</v>
      </c>
      <c r="AI1793" s="22">
        <v>33.4</v>
      </c>
      <c r="AJ1793" s="22">
        <v>39.276899999999998</v>
      </c>
      <c r="AK1793" s="18">
        <v>6.22</v>
      </c>
      <c r="AL1793" s="18">
        <v>19.8</v>
      </c>
      <c r="AM1793" s="18">
        <v>31.3</v>
      </c>
      <c r="AN1793" s="2">
        <v>44.881900000000002</v>
      </c>
      <c r="AO1793" s="2">
        <v>5.03</v>
      </c>
      <c r="AP1793" s="2">
        <v>18.3</v>
      </c>
      <c r="AQ1793" s="2">
        <v>27.4</v>
      </c>
      <c r="AR1793" s="2">
        <v>7.5479000000000003</v>
      </c>
      <c r="AS1793" s="2">
        <v>5.75</v>
      </c>
      <c r="AT1793" s="2">
        <v>17</v>
      </c>
      <c r="AU1793" s="2">
        <v>33.9</v>
      </c>
      <c r="AV1793" s="2">
        <v>17.383800000000001</v>
      </c>
      <c r="AW1793" s="2">
        <v>9.33</v>
      </c>
      <c r="AX1793" s="2">
        <v>22.5</v>
      </c>
      <c r="AY1793" s="2">
        <v>41.4</v>
      </c>
      <c r="AZ1793" s="2">
        <v>36.8598</v>
      </c>
      <c r="BA1793" s="2">
        <v>4.25</v>
      </c>
      <c r="BB1793" s="2">
        <v>17.7</v>
      </c>
      <c r="BC1793" s="2">
        <v>24.1</v>
      </c>
      <c r="BD1793" s="2">
        <v>22.3673</v>
      </c>
      <c r="BE1793" s="4"/>
      <c r="BF1793" s="4"/>
    </row>
    <row r="1794" spans="1:58" x14ac:dyDescent="0.2">
      <c r="A1794" s="29">
        <v>1793</v>
      </c>
      <c r="B1794" s="7" t="s">
        <v>49</v>
      </c>
      <c r="C1794" s="3">
        <v>39983</v>
      </c>
      <c r="D1794" s="4" t="s">
        <v>21</v>
      </c>
      <c r="E1794" s="4" t="s">
        <v>168</v>
      </c>
      <c r="F1794" s="5" t="s">
        <v>192</v>
      </c>
      <c r="G1794" s="6">
        <v>0.91666666666666663</v>
      </c>
      <c r="H1794" s="6">
        <v>0.9902777777777777</v>
      </c>
      <c r="I1794" s="85">
        <f t="shared" si="27"/>
        <v>105.99999999999994</v>
      </c>
      <c r="J1794" s="86">
        <f>I1794*Segmentos!$D$7*(AH1794%)*IF(ISNUMBER(AI1794),AI1794%,0)</f>
        <v>491161.5999999998</v>
      </c>
      <c r="K1794" s="86">
        <f>I1794*Segmentos!$D$7*(AL1794%)*IF(ISNUMBER(AM1794),AM1794%,0)</f>
        <v>467926.39999999979</v>
      </c>
      <c r="L1794" s="4" t="s">
        <v>414</v>
      </c>
      <c r="M1794" s="2">
        <v>1.1299999999999999</v>
      </c>
      <c r="N1794" s="2">
        <v>6.3</v>
      </c>
      <c r="O1794" s="2">
        <v>17.899999999999999</v>
      </c>
      <c r="P1794" s="2">
        <v>76.625200000000007</v>
      </c>
      <c r="Q1794" s="2">
        <v>0.93</v>
      </c>
      <c r="R1794" s="2">
        <v>3.1</v>
      </c>
      <c r="S1794" s="2">
        <v>30.3</v>
      </c>
      <c r="T1794" s="2">
        <v>10.6092</v>
      </c>
      <c r="U1794" s="2">
        <v>0.32</v>
      </c>
      <c r="V1794" s="2">
        <v>4.5</v>
      </c>
      <c r="W1794" s="2">
        <v>7.1</v>
      </c>
      <c r="X1794" s="2">
        <v>4.5666000000000002</v>
      </c>
      <c r="Y1794" s="2">
        <v>1.3</v>
      </c>
      <c r="Z1794" s="2">
        <v>8.9</v>
      </c>
      <c r="AA1794" s="2">
        <v>14.5</v>
      </c>
      <c r="AB1794" s="2">
        <v>26.0824</v>
      </c>
      <c r="AC1794" s="2">
        <v>1.58</v>
      </c>
      <c r="AD1794" s="2">
        <v>6.7</v>
      </c>
      <c r="AE1794" s="2">
        <v>23.8</v>
      </c>
      <c r="AF1794" s="2">
        <v>35.367100000000001</v>
      </c>
      <c r="AG1794" s="2">
        <v>1.1499999999999999</v>
      </c>
      <c r="AH1794" s="22">
        <v>6.4</v>
      </c>
      <c r="AI1794" s="22">
        <v>18.100000000000001</v>
      </c>
      <c r="AJ1794" s="22">
        <v>37.073</v>
      </c>
      <c r="AK1794" s="18">
        <v>1.1100000000000001</v>
      </c>
      <c r="AL1794" s="18">
        <v>6.2</v>
      </c>
      <c r="AM1794" s="18">
        <v>17.8</v>
      </c>
      <c r="AN1794" s="2">
        <v>39.552199999999999</v>
      </c>
      <c r="AO1794" s="2">
        <v>0.49</v>
      </c>
      <c r="AP1794" s="2">
        <v>4.5999999999999996</v>
      </c>
      <c r="AQ1794" s="2">
        <v>10.8</v>
      </c>
      <c r="AR1794" s="2">
        <v>3.6718999999999999</v>
      </c>
      <c r="AS1794" s="2">
        <v>0.63</v>
      </c>
      <c r="AT1794" s="2">
        <v>5.3</v>
      </c>
      <c r="AU1794" s="2">
        <v>12</v>
      </c>
      <c r="AV1794" s="2">
        <v>9.4382000000000001</v>
      </c>
      <c r="AW1794" s="2">
        <v>0.73</v>
      </c>
      <c r="AX1794" s="2">
        <v>7.1</v>
      </c>
      <c r="AY1794" s="2">
        <v>10.3</v>
      </c>
      <c r="AZ1794" s="2">
        <v>14.245699999999999</v>
      </c>
      <c r="BA1794" s="2">
        <v>1.89</v>
      </c>
      <c r="BB1794" s="2">
        <v>6.8</v>
      </c>
      <c r="BC1794" s="2">
        <v>27.9</v>
      </c>
      <c r="BD1794" s="2">
        <v>49.269300000000001</v>
      </c>
      <c r="BE1794" s="4"/>
      <c r="BF1794" s="4"/>
    </row>
    <row r="1795" spans="1:58" x14ac:dyDescent="0.2">
      <c r="A1795" s="29">
        <v>1794</v>
      </c>
      <c r="B1795" s="7" t="s">
        <v>49</v>
      </c>
      <c r="C1795" s="3">
        <v>39983</v>
      </c>
      <c r="D1795" s="4" t="s">
        <v>28</v>
      </c>
      <c r="E1795" s="4" t="s">
        <v>168</v>
      </c>
      <c r="F1795" s="5" t="s">
        <v>192</v>
      </c>
      <c r="G1795" s="6">
        <v>0.91736111111111107</v>
      </c>
      <c r="H1795" s="6">
        <v>0.98750000000000004</v>
      </c>
      <c r="I1795" s="85">
        <f t="shared" ref="I1795:I1858" si="28">IF(H1795&gt;=G1795,(H1795-G1795)*24*60,("24:00:00"-G1795+H1795)*24*60)</f>
        <v>101.00000000000011</v>
      </c>
      <c r="J1795" s="86">
        <f>I1795*Segmentos!$D$7*(AH1795%)*IF(ISNUMBER(AI1795),AI1795%,0)</f>
        <v>787315.20000000088</v>
      </c>
      <c r="K1795" s="86">
        <f>I1795*Segmentos!$D$7*(AL1795%)*IF(ISNUMBER(AM1795),AM1795%,0)</f>
        <v>748410.00000000081</v>
      </c>
      <c r="L1795" s="4" t="s">
        <v>417</v>
      </c>
      <c r="M1795" s="2">
        <v>1.91</v>
      </c>
      <c r="N1795" s="2">
        <v>9.6</v>
      </c>
      <c r="O1795" s="2">
        <v>19.899999999999999</v>
      </c>
      <c r="P1795" s="2">
        <v>73.257400000000004</v>
      </c>
      <c r="Q1795" s="2">
        <v>2.17</v>
      </c>
      <c r="R1795" s="2">
        <v>6.4</v>
      </c>
      <c r="S1795" s="2">
        <v>34</v>
      </c>
      <c r="T1795" s="2">
        <v>13.924899999999999</v>
      </c>
      <c r="U1795" s="2">
        <v>1.37</v>
      </c>
      <c r="V1795" s="2">
        <v>8.6999999999999993</v>
      </c>
      <c r="W1795" s="2">
        <v>15.7</v>
      </c>
      <c r="X1795" s="2">
        <v>11.058199999999999</v>
      </c>
      <c r="Y1795" s="2">
        <v>3.12</v>
      </c>
      <c r="Z1795" s="2">
        <v>13.1</v>
      </c>
      <c r="AA1795" s="2">
        <v>23.9</v>
      </c>
      <c r="AB1795" s="2">
        <v>35.4497</v>
      </c>
      <c r="AC1795" s="2">
        <v>1.02</v>
      </c>
      <c r="AD1795" s="2">
        <v>8.6</v>
      </c>
      <c r="AE1795" s="2">
        <v>11.8</v>
      </c>
      <c r="AF1795" s="2">
        <v>12.8246</v>
      </c>
      <c r="AG1795" s="2">
        <v>1.95</v>
      </c>
      <c r="AH1795" s="22">
        <v>9.6</v>
      </c>
      <c r="AI1795" s="22">
        <v>20.3</v>
      </c>
      <c r="AJ1795" s="22">
        <v>35.620100000000001</v>
      </c>
      <c r="AK1795" s="18">
        <v>1.86</v>
      </c>
      <c r="AL1795" s="18">
        <v>9.5</v>
      </c>
      <c r="AM1795" s="18">
        <v>19.5</v>
      </c>
      <c r="AN1795" s="2">
        <v>37.637300000000003</v>
      </c>
      <c r="AO1795" s="2">
        <v>0.59</v>
      </c>
      <c r="AP1795" s="2">
        <v>5.6</v>
      </c>
      <c r="AQ1795" s="2">
        <v>10.6</v>
      </c>
      <c r="AR1795" s="2">
        <v>2.4838</v>
      </c>
      <c r="AS1795" s="2">
        <v>1.43</v>
      </c>
      <c r="AT1795" s="2">
        <v>8.6999999999999993</v>
      </c>
      <c r="AU1795" s="2">
        <v>16.5</v>
      </c>
      <c r="AV1795" s="2">
        <v>12.135899999999999</v>
      </c>
      <c r="AW1795" s="2">
        <v>1.04</v>
      </c>
      <c r="AX1795" s="2">
        <v>8.4</v>
      </c>
      <c r="AY1795" s="2">
        <v>12.4</v>
      </c>
      <c r="AZ1795" s="2">
        <v>11.515599999999999</v>
      </c>
      <c r="BA1795" s="2">
        <v>3.2</v>
      </c>
      <c r="BB1795" s="2">
        <v>12.1</v>
      </c>
      <c r="BC1795" s="2">
        <v>26.4</v>
      </c>
      <c r="BD1795" s="2">
        <v>47.122100000000003</v>
      </c>
      <c r="BE1795" s="4"/>
      <c r="BF1795" s="4"/>
    </row>
    <row r="1796" spans="1:58" x14ac:dyDescent="0.2">
      <c r="A1796" s="29">
        <v>1795</v>
      </c>
      <c r="B1796" s="7" t="s">
        <v>18</v>
      </c>
      <c r="C1796" s="3">
        <v>39983</v>
      </c>
      <c r="D1796" s="4" t="s">
        <v>17</v>
      </c>
      <c r="E1796" s="4" t="s">
        <v>168</v>
      </c>
      <c r="F1796" s="5" t="s">
        <v>192</v>
      </c>
      <c r="G1796" s="6">
        <v>0.8340277777777777</v>
      </c>
      <c r="H1796" s="6">
        <v>0.9145833333333333</v>
      </c>
      <c r="I1796" s="85">
        <f t="shared" si="28"/>
        <v>116.00000000000007</v>
      </c>
      <c r="J1796" s="86">
        <f>I1796*Segmentos!$D$7*(AH1796%)*IF(ISNUMBER(AI1796),AI1796%,0)</f>
        <v>132518.40000000011</v>
      </c>
      <c r="K1796" s="86">
        <f>I1796*Segmentos!$D$7*(AL1796%)*IF(ISNUMBER(AM1796),AM1796%,0)</f>
        <v>70156.800000000061</v>
      </c>
      <c r="L1796" s="4" t="s">
        <v>415</v>
      </c>
      <c r="M1796" s="2">
        <v>0.21</v>
      </c>
      <c r="N1796" s="2">
        <v>2.7</v>
      </c>
      <c r="O1796" s="2">
        <v>7.9</v>
      </c>
      <c r="P1796" s="2">
        <v>91.407600000000002</v>
      </c>
      <c r="Q1796" s="2">
        <v>0</v>
      </c>
      <c r="R1796" s="2">
        <v>0</v>
      </c>
      <c r="S1796" s="8" t="s">
        <v>577</v>
      </c>
      <c r="T1796" s="2">
        <v>0</v>
      </c>
      <c r="U1796" s="2">
        <v>0.08</v>
      </c>
      <c r="V1796" s="2">
        <v>0.2</v>
      </c>
      <c r="W1796" s="2">
        <v>36.200000000000003</v>
      </c>
      <c r="X1796" s="2">
        <v>6.7804000000000002</v>
      </c>
      <c r="Y1796" s="2">
        <v>0.18</v>
      </c>
      <c r="Z1796" s="2">
        <v>2</v>
      </c>
      <c r="AA1796" s="2">
        <v>8.9</v>
      </c>
      <c r="AB1796" s="2">
        <v>22.6891</v>
      </c>
      <c r="AC1796" s="2">
        <v>0.44</v>
      </c>
      <c r="AD1796" s="2">
        <v>6.3</v>
      </c>
      <c r="AE1796" s="2">
        <v>7</v>
      </c>
      <c r="AF1796" s="2">
        <v>61.938000000000002</v>
      </c>
      <c r="AG1796" s="2">
        <v>0.28000000000000003</v>
      </c>
      <c r="AH1796" s="22">
        <v>3.4</v>
      </c>
      <c r="AI1796" s="22">
        <v>8.4</v>
      </c>
      <c r="AJ1796" s="22">
        <v>56.798400000000001</v>
      </c>
      <c r="AK1796" s="18">
        <v>0.15</v>
      </c>
      <c r="AL1796" s="18">
        <v>2.1</v>
      </c>
      <c r="AM1796" s="18">
        <v>7.2</v>
      </c>
      <c r="AN1796" s="2">
        <v>34.609200000000001</v>
      </c>
      <c r="AO1796" s="2">
        <v>0.17</v>
      </c>
      <c r="AP1796" s="2">
        <v>2.5</v>
      </c>
      <c r="AQ1796" s="2">
        <v>6.6</v>
      </c>
      <c r="AR1796" s="2">
        <v>7.7839999999999998</v>
      </c>
      <c r="AS1796" s="2">
        <v>0.1</v>
      </c>
      <c r="AT1796" s="2">
        <v>1.6</v>
      </c>
      <c r="AU1796" s="2">
        <v>6.3</v>
      </c>
      <c r="AV1796" s="2">
        <v>9.7119999999999997</v>
      </c>
      <c r="AW1796" s="2">
        <v>0.42</v>
      </c>
      <c r="AX1796" s="2">
        <v>3.2</v>
      </c>
      <c r="AY1796" s="2">
        <v>13</v>
      </c>
      <c r="AZ1796" s="2">
        <v>51.690399999999997</v>
      </c>
      <c r="BA1796" s="2">
        <v>0.14000000000000001</v>
      </c>
      <c r="BB1796" s="2">
        <v>3</v>
      </c>
      <c r="BC1796" s="2">
        <v>4.5</v>
      </c>
      <c r="BD1796" s="2">
        <v>22.2212</v>
      </c>
      <c r="BE1796" s="4"/>
      <c r="BF1796" s="4"/>
    </row>
    <row r="1797" spans="1:58" x14ac:dyDescent="0.2">
      <c r="A1797" s="29">
        <v>1796</v>
      </c>
      <c r="B1797" s="7" t="s">
        <v>9</v>
      </c>
      <c r="C1797" s="3">
        <v>39983</v>
      </c>
      <c r="D1797" s="4" t="s">
        <v>8</v>
      </c>
      <c r="E1797" s="4" t="s">
        <v>168</v>
      </c>
      <c r="F1797" s="5" t="s">
        <v>192</v>
      </c>
      <c r="G1797" s="6">
        <v>0.80138888888888893</v>
      </c>
      <c r="H1797" s="6">
        <v>0.87361111111111101</v>
      </c>
      <c r="I1797" s="85">
        <f t="shared" si="28"/>
        <v>103.99999999999979</v>
      </c>
      <c r="J1797" s="86">
        <f>I1797*Segmentos!$D$7*(AH1797%)*IF(ISNUMBER(AI1797),AI1797%,0)</f>
        <v>1384655.9999999974</v>
      </c>
      <c r="K1797" s="86">
        <f>I1797*Segmentos!$D$7*(AL1797%)*IF(ISNUMBER(AM1797),AM1797%,0)</f>
        <v>2246399.9999999953</v>
      </c>
      <c r="L1797" s="4" t="s">
        <v>413</v>
      </c>
      <c r="M1797" s="2">
        <v>4.42</v>
      </c>
      <c r="N1797" s="2">
        <v>12.9</v>
      </c>
      <c r="O1797" s="2">
        <v>34.4</v>
      </c>
      <c r="P1797" s="2">
        <v>84.688500000000005</v>
      </c>
      <c r="Q1797" s="2">
        <v>1.24</v>
      </c>
      <c r="R1797" s="2">
        <v>3.4</v>
      </c>
      <c r="S1797" s="2">
        <v>36.299999999999997</v>
      </c>
      <c r="T1797" s="2">
        <v>3.9613999999999998</v>
      </c>
      <c r="U1797" s="2">
        <v>1.87</v>
      </c>
      <c r="V1797" s="2">
        <v>7.5</v>
      </c>
      <c r="W1797" s="2">
        <v>24.8</v>
      </c>
      <c r="X1797" s="2">
        <v>7.5111999999999997</v>
      </c>
      <c r="Y1797" s="2">
        <v>4.72</v>
      </c>
      <c r="Z1797" s="2">
        <v>15</v>
      </c>
      <c r="AA1797" s="2">
        <v>31.4</v>
      </c>
      <c r="AB1797" s="2">
        <v>26.697299999999998</v>
      </c>
      <c r="AC1797" s="2">
        <v>7.4</v>
      </c>
      <c r="AD1797" s="2">
        <v>19.100000000000001</v>
      </c>
      <c r="AE1797" s="2">
        <v>38.700000000000003</v>
      </c>
      <c r="AF1797" s="2">
        <v>46.518599999999999</v>
      </c>
      <c r="AG1797" s="2">
        <v>3.34</v>
      </c>
      <c r="AH1797" s="22">
        <v>10.5</v>
      </c>
      <c r="AI1797" s="22">
        <v>31.7</v>
      </c>
      <c r="AJ1797" s="22">
        <v>30.347000000000001</v>
      </c>
      <c r="AK1797" s="18">
        <v>5.4</v>
      </c>
      <c r="AL1797" s="18">
        <v>15</v>
      </c>
      <c r="AM1797" s="18">
        <v>36</v>
      </c>
      <c r="AN1797" s="2">
        <v>54.341500000000003</v>
      </c>
      <c r="AO1797" s="2">
        <v>2.13</v>
      </c>
      <c r="AP1797" s="2">
        <v>7.4</v>
      </c>
      <c r="AQ1797" s="2">
        <v>28.9</v>
      </c>
      <c r="AR1797" s="2">
        <v>4.4537000000000004</v>
      </c>
      <c r="AS1797" s="2">
        <v>2.66</v>
      </c>
      <c r="AT1797" s="2">
        <v>7.5</v>
      </c>
      <c r="AU1797" s="2">
        <v>35.5</v>
      </c>
      <c r="AV1797" s="2">
        <v>11.2126</v>
      </c>
      <c r="AW1797" s="2">
        <v>3.38</v>
      </c>
      <c r="AX1797" s="2">
        <v>13.7</v>
      </c>
      <c r="AY1797" s="2">
        <v>24.6</v>
      </c>
      <c r="AZ1797" s="2">
        <v>18.6081</v>
      </c>
      <c r="BA1797" s="2">
        <v>6.88</v>
      </c>
      <c r="BB1797" s="2">
        <v>16.899999999999999</v>
      </c>
      <c r="BC1797" s="2">
        <v>40.700000000000003</v>
      </c>
      <c r="BD1797" s="2">
        <v>50.414000000000001</v>
      </c>
      <c r="BE1797" s="4"/>
      <c r="BF1797" s="4"/>
    </row>
    <row r="1798" spans="1:58" x14ac:dyDescent="0.2">
      <c r="A1798" s="29">
        <v>1797</v>
      </c>
      <c r="B1798" s="7" t="s">
        <v>20</v>
      </c>
      <c r="C1798" s="3">
        <v>39983</v>
      </c>
      <c r="D1798" s="4" t="s">
        <v>17</v>
      </c>
      <c r="E1798" s="4" t="s">
        <v>169</v>
      </c>
      <c r="F1798" s="5" t="s">
        <v>192</v>
      </c>
      <c r="G1798" s="6">
        <v>0.9159722222222223</v>
      </c>
      <c r="H1798" s="6">
        <v>0.95763888888888893</v>
      </c>
      <c r="I1798" s="85">
        <f t="shared" si="28"/>
        <v>59.999999999999943</v>
      </c>
      <c r="J1798" s="86">
        <f>I1798*Segmentos!$D$7*(AH1798%)*IF(ISNUMBER(AI1798),AI1798%,0)</f>
        <v>61103.999999999949</v>
      </c>
      <c r="K1798" s="86">
        <f>I1798*Segmentos!$D$7*(AL1798%)*IF(ISNUMBER(AM1798),AM1798%,0)</f>
        <v>42047.999999999956</v>
      </c>
      <c r="L1798" s="4"/>
      <c r="M1798" s="2">
        <v>0.21</v>
      </c>
      <c r="N1798" s="2">
        <v>1.3</v>
      </c>
      <c r="O1798" s="2">
        <v>16</v>
      </c>
      <c r="P1798" s="2">
        <v>99.501900000000006</v>
      </c>
      <c r="Q1798" s="2">
        <v>0.01</v>
      </c>
      <c r="R1798" s="2">
        <v>0.4</v>
      </c>
      <c r="S1798" s="2">
        <v>1.7</v>
      </c>
      <c r="T1798" s="2">
        <v>0.50249999999999995</v>
      </c>
      <c r="U1798" s="2">
        <v>0.04</v>
      </c>
      <c r="V1798" s="2">
        <v>1.4</v>
      </c>
      <c r="W1798" s="2">
        <v>2.7</v>
      </c>
      <c r="X1798" s="2">
        <v>3.7635000000000001</v>
      </c>
      <c r="Y1798" s="2">
        <v>0.28000000000000003</v>
      </c>
      <c r="Z1798" s="2">
        <v>1.5</v>
      </c>
      <c r="AA1798" s="2">
        <v>18</v>
      </c>
      <c r="AB1798" s="2">
        <v>38.212600000000002</v>
      </c>
      <c r="AC1798" s="2">
        <v>0.37</v>
      </c>
      <c r="AD1798" s="2">
        <v>1.6</v>
      </c>
      <c r="AE1798" s="2">
        <v>23.9</v>
      </c>
      <c r="AF1798" s="2">
        <v>57.023299999999999</v>
      </c>
      <c r="AG1798" s="2">
        <v>0.26</v>
      </c>
      <c r="AH1798" s="22">
        <v>1.9</v>
      </c>
      <c r="AI1798" s="22">
        <v>13.4</v>
      </c>
      <c r="AJ1798" s="22">
        <v>57.134</v>
      </c>
      <c r="AK1798" s="18">
        <v>0.17</v>
      </c>
      <c r="AL1798" s="18">
        <v>0.8</v>
      </c>
      <c r="AM1798" s="18">
        <v>21.9</v>
      </c>
      <c r="AN1798" s="2">
        <v>42.368000000000002</v>
      </c>
      <c r="AO1798" s="2">
        <v>0.38</v>
      </c>
      <c r="AP1798" s="2">
        <v>0.8</v>
      </c>
      <c r="AQ1798" s="2">
        <v>48.2</v>
      </c>
      <c r="AR1798" s="2">
        <v>19.602499999999999</v>
      </c>
      <c r="AS1798" s="2">
        <v>0.06</v>
      </c>
      <c r="AT1798" s="2">
        <v>1.2</v>
      </c>
      <c r="AU1798" s="2">
        <v>5.2</v>
      </c>
      <c r="AV1798" s="2">
        <v>6.2698</v>
      </c>
      <c r="AW1798" s="2">
        <v>0.48</v>
      </c>
      <c r="AX1798" s="2">
        <v>2.9</v>
      </c>
      <c r="AY1798" s="2">
        <v>16.5</v>
      </c>
      <c r="AZ1798" s="2">
        <v>64.482799999999997</v>
      </c>
      <c r="BA1798" s="2">
        <v>0.05</v>
      </c>
      <c r="BB1798" s="2">
        <v>0.4</v>
      </c>
      <c r="BC1798" s="2">
        <v>13.3</v>
      </c>
      <c r="BD1798" s="2">
        <v>9.1469000000000005</v>
      </c>
      <c r="BE1798" s="4"/>
      <c r="BF1798" s="4"/>
    </row>
    <row r="1799" spans="1:58" x14ac:dyDescent="0.2">
      <c r="A1799" s="29">
        <v>1798</v>
      </c>
      <c r="B1799" s="7" t="s">
        <v>11</v>
      </c>
      <c r="C1799" s="3">
        <v>39983</v>
      </c>
      <c r="D1799" s="4" t="s">
        <v>8</v>
      </c>
      <c r="E1799" s="4" t="s">
        <v>166</v>
      </c>
      <c r="F1799" s="5" t="s">
        <v>192</v>
      </c>
      <c r="G1799" s="6">
        <v>0.90902777777777777</v>
      </c>
      <c r="H1799" s="6">
        <v>0.91041666666666676</v>
      </c>
      <c r="I1799" s="85">
        <f t="shared" si="28"/>
        <v>2.0000000000001528</v>
      </c>
      <c r="J1799" s="86">
        <f>I1799*Segmentos!$D$7*(AH1799%)*IF(ISNUMBER(AI1799),AI1799%,0)</f>
        <v>20534.400000001569</v>
      </c>
      <c r="K1799" s="86">
        <f>I1799*Segmentos!$D$7*(AL1799%)*IF(ISNUMBER(AM1799),AM1799%,0)</f>
        <v>41305.600000003156</v>
      </c>
      <c r="L1799" s="4"/>
      <c r="M1799" s="2">
        <v>3.94</v>
      </c>
      <c r="N1799" s="2">
        <v>4.4000000000000004</v>
      </c>
      <c r="O1799" s="2">
        <v>89.1</v>
      </c>
      <c r="P1799" s="2">
        <v>89.680400000000006</v>
      </c>
      <c r="Q1799" s="2">
        <v>2.0299999999999998</v>
      </c>
      <c r="R1799" s="2">
        <v>2</v>
      </c>
      <c r="S1799" s="2">
        <v>100</v>
      </c>
      <c r="T1799" s="2">
        <v>7.6955</v>
      </c>
      <c r="U1799" s="2">
        <v>2.29</v>
      </c>
      <c r="V1799" s="2">
        <v>2.4</v>
      </c>
      <c r="W1799" s="2">
        <v>95.3</v>
      </c>
      <c r="X1799" s="2">
        <v>10.912100000000001</v>
      </c>
      <c r="Y1799" s="2">
        <v>2.84</v>
      </c>
      <c r="Z1799" s="2">
        <v>3.9</v>
      </c>
      <c r="AA1799" s="2">
        <v>73</v>
      </c>
      <c r="AB1799" s="2">
        <v>19.101900000000001</v>
      </c>
      <c r="AC1799" s="2">
        <v>6.96</v>
      </c>
      <c r="AD1799" s="2">
        <v>7.4</v>
      </c>
      <c r="AE1799" s="2">
        <v>93.9</v>
      </c>
      <c r="AF1799" s="2">
        <v>51.9709</v>
      </c>
      <c r="AG1799" s="2">
        <v>2.56</v>
      </c>
      <c r="AH1799" s="22">
        <v>3.1</v>
      </c>
      <c r="AI1799" s="22">
        <v>82.8</v>
      </c>
      <c r="AJ1799" s="22">
        <v>27.570900000000002</v>
      </c>
      <c r="AK1799" s="18">
        <v>5.2</v>
      </c>
      <c r="AL1799" s="18">
        <v>5.6</v>
      </c>
      <c r="AM1799" s="18">
        <v>92.2</v>
      </c>
      <c r="AN1799" s="2">
        <v>62.109499999999997</v>
      </c>
      <c r="AO1799" s="2">
        <v>1.82</v>
      </c>
      <c r="AP1799" s="2">
        <v>1.8</v>
      </c>
      <c r="AQ1799" s="2">
        <v>100</v>
      </c>
      <c r="AR1799" s="2">
        <v>4.5267999999999997</v>
      </c>
      <c r="AS1799" s="2">
        <v>3.28</v>
      </c>
      <c r="AT1799" s="2">
        <v>3.5</v>
      </c>
      <c r="AU1799" s="2">
        <v>94.9</v>
      </c>
      <c r="AV1799" s="2">
        <v>16.419599999999999</v>
      </c>
      <c r="AW1799" s="2">
        <v>3.86</v>
      </c>
      <c r="AX1799" s="2">
        <v>5</v>
      </c>
      <c r="AY1799" s="2">
        <v>77.099999999999994</v>
      </c>
      <c r="AZ1799" s="2">
        <v>25.215299999999999</v>
      </c>
      <c r="BA1799" s="2">
        <v>5</v>
      </c>
      <c r="BB1799" s="2">
        <v>5.3</v>
      </c>
      <c r="BC1799" s="2">
        <v>94.3</v>
      </c>
      <c r="BD1799" s="2">
        <v>43.518700000000003</v>
      </c>
      <c r="BE1799" s="4"/>
      <c r="BF1799" s="4"/>
    </row>
    <row r="1800" spans="1:58" x14ac:dyDescent="0.2">
      <c r="A1800" s="29">
        <v>1799</v>
      </c>
      <c r="B1800" s="7" t="s">
        <v>6</v>
      </c>
      <c r="C1800" s="3">
        <v>39983</v>
      </c>
      <c r="D1800" s="4" t="s">
        <v>3</v>
      </c>
      <c r="E1800" s="4" t="s">
        <v>166</v>
      </c>
      <c r="F1800" s="5" t="s">
        <v>192</v>
      </c>
      <c r="G1800" s="6">
        <v>0.90833333333333333</v>
      </c>
      <c r="H1800" s="6">
        <v>0.90972222222222221</v>
      </c>
      <c r="I1800" s="85">
        <f t="shared" si="28"/>
        <v>1.9999999999999929</v>
      </c>
      <c r="J1800" s="86">
        <f>I1800*Segmentos!$D$7*(AH1800%)*IF(ISNUMBER(AI1800),AI1800%,0)</f>
        <v>66259.199999999764</v>
      </c>
      <c r="K1800" s="86">
        <f>I1800*Segmentos!$D$7*(AL1800%)*IF(ISNUMBER(AM1800),AM1800%,0)</f>
        <v>55943.999999999811</v>
      </c>
      <c r="L1800" s="4"/>
      <c r="M1800" s="2">
        <v>7.58</v>
      </c>
      <c r="N1800" s="2">
        <v>8</v>
      </c>
      <c r="O1800" s="2">
        <v>94.9</v>
      </c>
      <c r="P1800" s="2">
        <v>85.930300000000003</v>
      </c>
      <c r="Q1800" s="2">
        <v>4.99</v>
      </c>
      <c r="R1800" s="2">
        <v>5.2</v>
      </c>
      <c r="S1800" s="2">
        <v>95.6</v>
      </c>
      <c r="T1800" s="2">
        <v>9.4353999999999996</v>
      </c>
      <c r="U1800" s="2">
        <v>6.09</v>
      </c>
      <c r="V1800" s="2">
        <v>6.6</v>
      </c>
      <c r="W1800" s="2">
        <v>91.8</v>
      </c>
      <c r="X1800" s="2">
        <v>14.464600000000001</v>
      </c>
      <c r="Y1800" s="2">
        <v>8.77</v>
      </c>
      <c r="Z1800" s="2">
        <v>9.5</v>
      </c>
      <c r="AA1800" s="2">
        <v>92.1</v>
      </c>
      <c r="AB1800" s="2">
        <v>29.340699999999998</v>
      </c>
      <c r="AC1800" s="2">
        <v>8.7899999999999991</v>
      </c>
      <c r="AD1800" s="2">
        <v>8.9</v>
      </c>
      <c r="AE1800" s="2">
        <v>98.7</v>
      </c>
      <c r="AF1800" s="2">
        <v>32.689599999999999</v>
      </c>
      <c r="AG1800" s="2">
        <v>8.24</v>
      </c>
      <c r="AH1800" s="22">
        <v>8.6999999999999993</v>
      </c>
      <c r="AI1800" s="22">
        <v>95.2</v>
      </c>
      <c r="AJ1800" s="22">
        <v>44.294699999999999</v>
      </c>
      <c r="AK1800" s="18">
        <v>6.99</v>
      </c>
      <c r="AL1800" s="18">
        <v>7.4</v>
      </c>
      <c r="AM1800" s="18">
        <v>94.5</v>
      </c>
      <c r="AN1800" s="2">
        <v>41.635599999999997</v>
      </c>
      <c r="AO1800" s="2">
        <v>5.69</v>
      </c>
      <c r="AP1800" s="2">
        <v>6.6</v>
      </c>
      <c r="AQ1800" s="2">
        <v>86.4</v>
      </c>
      <c r="AR1800" s="2">
        <v>7.0449999999999999</v>
      </c>
      <c r="AS1800" s="2">
        <v>5.82</v>
      </c>
      <c r="AT1800" s="2">
        <v>6.5</v>
      </c>
      <c r="AU1800" s="2">
        <v>88.9</v>
      </c>
      <c r="AV1800" s="2">
        <v>14.525600000000001</v>
      </c>
      <c r="AW1800" s="2">
        <v>11.93</v>
      </c>
      <c r="AX1800" s="2">
        <v>12.1</v>
      </c>
      <c r="AY1800" s="2">
        <v>98.4</v>
      </c>
      <c r="AZ1800" s="2">
        <v>38.880899999999997</v>
      </c>
      <c r="BA1800" s="2">
        <v>5.87</v>
      </c>
      <c r="BB1800" s="2">
        <v>6.1</v>
      </c>
      <c r="BC1800" s="2">
        <v>95.9</v>
      </c>
      <c r="BD1800" s="2">
        <v>25.4788</v>
      </c>
      <c r="BE1800" s="4"/>
      <c r="BF1800" s="4"/>
    </row>
    <row r="1801" spans="1:58" x14ac:dyDescent="0.2">
      <c r="A1801" s="29">
        <v>1800</v>
      </c>
      <c r="B1801" s="7" t="s">
        <v>31</v>
      </c>
      <c r="C1801" s="3">
        <v>39983</v>
      </c>
      <c r="D1801" s="4" t="s">
        <v>28</v>
      </c>
      <c r="E1801" s="4" t="s">
        <v>166</v>
      </c>
      <c r="F1801" s="5" t="s">
        <v>192</v>
      </c>
      <c r="G1801" s="6">
        <v>0.91180555555555554</v>
      </c>
      <c r="H1801" s="6">
        <v>0.91527777777777775</v>
      </c>
      <c r="I1801" s="85">
        <f t="shared" si="28"/>
        <v>4.9999999999999822</v>
      </c>
      <c r="J1801" s="86">
        <f>I1801*Segmentos!$D$7*(AH1801%)*IF(ISNUMBER(AI1801),AI1801%,0)</f>
        <v>18179.999999999938</v>
      </c>
      <c r="K1801" s="86">
        <f>I1801*Segmentos!$D$7*(AL1801%)*IF(ISNUMBER(AM1801),AM1801%,0)</f>
        <v>42275.999999999847</v>
      </c>
      <c r="L1801" s="4"/>
      <c r="M1801" s="2">
        <v>1.54</v>
      </c>
      <c r="N1801" s="2">
        <v>2.2000000000000002</v>
      </c>
      <c r="O1801" s="2">
        <v>69.400000000000006</v>
      </c>
      <c r="P1801" s="2">
        <v>90.4499</v>
      </c>
      <c r="Q1801" s="2">
        <v>0.71</v>
      </c>
      <c r="R1801" s="2">
        <v>0.7</v>
      </c>
      <c r="S1801" s="2">
        <v>100</v>
      </c>
      <c r="T1801" s="2">
        <v>6.9478999999999997</v>
      </c>
      <c r="U1801" s="2">
        <v>1.1299999999999999</v>
      </c>
      <c r="V1801" s="2">
        <v>2.2000000000000002</v>
      </c>
      <c r="W1801" s="2">
        <v>50.4</v>
      </c>
      <c r="X1801" s="2">
        <v>13.849399999999999</v>
      </c>
      <c r="Y1801" s="2">
        <v>0.77</v>
      </c>
      <c r="Z1801" s="2">
        <v>1.3</v>
      </c>
      <c r="AA1801" s="2">
        <v>56.9</v>
      </c>
      <c r="AB1801" s="2">
        <v>13.241899999999999</v>
      </c>
      <c r="AC1801" s="2">
        <v>2.93</v>
      </c>
      <c r="AD1801" s="2">
        <v>3.8</v>
      </c>
      <c r="AE1801" s="2">
        <v>77.7</v>
      </c>
      <c r="AF1801" s="2">
        <v>56.410699999999999</v>
      </c>
      <c r="AG1801" s="2">
        <v>0.91</v>
      </c>
      <c r="AH1801" s="22">
        <v>1.8</v>
      </c>
      <c r="AI1801" s="22">
        <v>50.5</v>
      </c>
      <c r="AJ1801" s="22">
        <v>25.285399999999999</v>
      </c>
      <c r="AK1801" s="18">
        <v>2.12</v>
      </c>
      <c r="AL1801" s="18">
        <v>2.6</v>
      </c>
      <c r="AM1801" s="18">
        <v>81.3</v>
      </c>
      <c r="AN1801" s="2">
        <v>65.164500000000004</v>
      </c>
      <c r="AO1801" s="2">
        <v>0.39</v>
      </c>
      <c r="AP1801" s="2">
        <v>0.6</v>
      </c>
      <c r="AQ1801" s="2">
        <v>61</v>
      </c>
      <c r="AR1801" s="2">
        <v>2.4826999999999999</v>
      </c>
      <c r="AS1801" s="2">
        <v>1.94</v>
      </c>
      <c r="AT1801" s="2">
        <v>2.5</v>
      </c>
      <c r="AU1801" s="2">
        <v>78.900000000000006</v>
      </c>
      <c r="AV1801" s="2">
        <v>25.0396</v>
      </c>
      <c r="AW1801" s="2">
        <v>0.77</v>
      </c>
      <c r="AX1801" s="2">
        <v>0.8</v>
      </c>
      <c r="AY1801" s="2">
        <v>100</v>
      </c>
      <c r="AZ1801" s="2">
        <v>13.0138</v>
      </c>
      <c r="BA1801" s="2">
        <v>2.2200000000000002</v>
      </c>
      <c r="BB1801" s="2">
        <v>3.6</v>
      </c>
      <c r="BC1801" s="2">
        <v>61.3</v>
      </c>
      <c r="BD1801" s="2">
        <v>49.913800000000002</v>
      </c>
      <c r="BE1801" s="4"/>
      <c r="BF1801" s="4"/>
    </row>
    <row r="1802" spans="1:58" x14ac:dyDescent="0.2">
      <c r="A1802" s="29">
        <v>1801</v>
      </c>
      <c r="B1802" s="7" t="s">
        <v>14</v>
      </c>
      <c r="C1802" s="3">
        <v>39983</v>
      </c>
      <c r="D1802" s="4" t="s">
        <v>13</v>
      </c>
      <c r="E1802" s="4" t="s">
        <v>163</v>
      </c>
      <c r="F1802" s="5" t="s">
        <v>192</v>
      </c>
      <c r="G1802" s="6">
        <v>0.85069444444444453</v>
      </c>
      <c r="H1802" s="6">
        <v>0.875</v>
      </c>
      <c r="I1802" s="85">
        <f t="shared" si="28"/>
        <v>34.999999999999872</v>
      </c>
      <c r="J1802" s="86">
        <f>I1802*Segmentos!$D$7*(AH1802%)*IF(ISNUMBER(AI1802),AI1802%,0)</f>
        <v>669283.99999999756</v>
      </c>
      <c r="K1802" s="86">
        <f>I1802*Segmentos!$D$7*(AL1802%)*IF(ISNUMBER(AM1802),AM1802%,0)</f>
        <v>1237697.9999999956</v>
      </c>
      <c r="L1802" s="4"/>
      <c r="M1802" s="2">
        <v>6.9</v>
      </c>
      <c r="N1802" s="2">
        <v>11.3</v>
      </c>
      <c r="O1802" s="2">
        <v>61.2</v>
      </c>
      <c r="P1802" s="2">
        <v>89.098399999999998</v>
      </c>
      <c r="Q1802" s="2">
        <v>3.82</v>
      </c>
      <c r="R1802" s="2">
        <v>6.3</v>
      </c>
      <c r="S1802" s="2">
        <v>60.6</v>
      </c>
      <c r="T1802" s="2">
        <v>8.2310999999999996</v>
      </c>
      <c r="U1802" s="2">
        <v>4.1399999999999997</v>
      </c>
      <c r="V1802" s="2">
        <v>8.6</v>
      </c>
      <c r="W1802" s="2">
        <v>48.4</v>
      </c>
      <c r="X1802" s="2">
        <v>11.206899999999999</v>
      </c>
      <c r="Y1802" s="2">
        <v>6.79</v>
      </c>
      <c r="Z1802" s="2">
        <v>11</v>
      </c>
      <c r="AA1802" s="2">
        <v>61.7</v>
      </c>
      <c r="AB1802" s="2">
        <v>25.870200000000001</v>
      </c>
      <c r="AC1802" s="2">
        <v>10.33</v>
      </c>
      <c r="AD1802" s="2">
        <v>15.8</v>
      </c>
      <c r="AE1802" s="2">
        <v>65.599999999999994</v>
      </c>
      <c r="AF1802" s="2">
        <v>43.790300000000002</v>
      </c>
      <c r="AG1802" s="2">
        <v>4.75</v>
      </c>
      <c r="AH1802" s="22">
        <v>8.1999999999999993</v>
      </c>
      <c r="AI1802" s="22">
        <v>58.3</v>
      </c>
      <c r="AJ1802" s="22">
        <v>29.1279</v>
      </c>
      <c r="AK1802" s="18">
        <v>8.84</v>
      </c>
      <c r="AL1802" s="18">
        <v>14.1</v>
      </c>
      <c r="AM1802" s="18">
        <v>62.7</v>
      </c>
      <c r="AN1802" s="2">
        <v>59.970500000000001</v>
      </c>
      <c r="AO1802" s="2">
        <v>5.15</v>
      </c>
      <c r="AP1802" s="2">
        <v>9.8000000000000007</v>
      </c>
      <c r="AQ1802" s="2">
        <v>52.7</v>
      </c>
      <c r="AR1802" s="2">
        <v>7.2615999999999996</v>
      </c>
      <c r="AS1802" s="2">
        <v>4.6399999999999997</v>
      </c>
      <c r="AT1802" s="2">
        <v>8</v>
      </c>
      <c r="AU1802" s="2">
        <v>58.2</v>
      </c>
      <c r="AV1802" s="2">
        <v>13.204499999999999</v>
      </c>
      <c r="AW1802" s="2">
        <v>6.18</v>
      </c>
      <c r="AX1802" s="2">
        <v>10.1</v>
      </c>
      <c r="AY1802" s="2">
        <v>60.9</v>
      </c>
      <c r="AZ1802" s="2">
        <v>22.9314</v>
      </c>
      <c r="BA1802" s="2">
        <v>9.24</v>
      </c>
      <c r="BB1802" s="2">
        <v>14.4</v>
      </c>
      <c r="BC1802" s="2">
        <v>64</v>
      </c>
      <c r="BD1802" s="2">
        <v>45.700899999999997</v>
      </c>
      <c r="BE1802" s="4"/>
      <c r="BF1802" s="4"/>
    </row>
    <row r="1803" spans="1:58" x14ac:dyDescent="0.2">
      <c r="A1803" s="29">
        <v>1802</v>
      </c>
      <c r="B1803" s="7" t="s">
        <v>46</v>
      </c>
      <c r="C1803" s="3">
        <v>39983</v>
      </c>
      <c r="D1803" s="4" t="s">
        <v>0</v>
      </c>
      <c r="E1803" s="4" t="s">
        <v>170</v>
      </c>
      <c r="F1803" s="5" t="s">
        <v>192</v>
      </c>
      <c r="G1803" s="6">
        <v>0.79652777777777783</v>
      </c>
      <c r="H1803" s="6">
        <v>0.88402777777777775</v>
      </c>
      <c r="I1803" s="85">
        <f t="shared" si="28"/>
        <v>125.99999999999987</v>
      </c>
      <c r="J1803" s="86">
        <f>I1803*Segmentos!$D$7*(AH1803%)*IF(ISNUMBER(AI1803),AI1803%,0)</f>
        <v>1913284.7999999982</v>
      </c>
      <c r="K1803" s="86">
        <f>I1803*Segmentos!$D$7*(AL1803%)*IF(ISNUMBER(AM1803),AM1803%,0)</f>
        <v>2878545.5999999973</v>
      </c>
      <c r="L1803" s="4"/>
      <c r="M1803" s="2">
        <v>4.8</v>
      </c>
      <c r="N1803" s="2">
        <v>14.2</v>
      </c>
      <c r="O1803" s="2">
        <v>33.700000000000003</v>
      </c>
      <c r="P1803" s="2">
        <v>58.415100000000002</v>
      </c>
      <c r="Q1803" s="2">
        <v>4.93</v>
      </c>
      <c r="R1803" s="2">
        <v>13.6</v>
      </c>
      <c r="S1803" s="2">
        <v>36.299999999999997</v>
      </c>
      <c r="T1803" s="2">
        <v>10.000400000000001</v>
      </c>
      <c r="U1803" s="2">
        <v>5.18</v>
      </c>
      <c r="V1803" s="2">
        <v>15.3</v>
      </c>
      <c r="W1803" s="2">
        <v>33.799999999999997</v>
      </c>
      <c r="X1803" s="2">
        <v>13.2087</v>
      </c>
      <c r="Y1803" s="2">
        <v>7.21</v>
      </c>
      <c r="Z1803" s="2">
        <v>17.3</v>
      </c>
      <c r="AA1803" s="2">
        <v>41.6</v>
      </c>
      <c r="AB1803" s="2">
        <v>25.8919</v>
      </c>
      <c r="AC1803" s="2">
        <v>2.33</v>
      </c>
      <c r="AD1803" s="2">
        <v>11.1</v>
      </c>
      <c r="AE1803" s="2">
        <v>21</v>
      </c>
      <c r="AF1803" s="2">
        <v>9.3140999999999998</v>
      </c>
      <c r="AG1803" s="2">
        <v>3.79</v>
      </c>
      <c r="AH1803" s="22">
        <v>11.1</v>
      </c>
      <c r="AI1803" s="22">
        <v>34.200000000000003</v>
      </c>
      <c r="AJ1803" s="22">
        <v>21.838000000000001</v>
      </c>
      <c r="AK1803" s="18">
        <v>5.72</v>
      </c>
      <c r="AL1803" s="18">
        <v>17.100000000000001</v>
      </c>
      <c r="AM1803" s="18">
        <v>33.4</v>
      </c>
      <c r="AN1803" s="2">
        <v>36.577100000000002</v>
      </c>
      <c r="AO1803" s="2">
        <v>3.27</v>
      </c>
      <c r="AP1803" s="2">
        <v>12.6</v>
      </c>
      <c r="AQ1803" s="2">
        <v>26</v>
      </c>
      <c r="AR1803" s="2">
        <v>4.3419999999999996</v>
      </c>
      <c r="AS1803" s="2">
        <v>4.28</v>
      </c>
      <c r="AT1803" s="2">
        <v>12.8</v>
      </c>
      <c r="AU1803" s="2">
        <v>33.4</v>
      </c>
      <c r="AV1803" s="2">
        <v>11.478199999999999</v>
      </c>
      <c r="AW1803" s="2">
        <v>4.29</v>
      </c>
      <c r="AX1803" s="2">
        <v>15.4</v>
      </c>
      <c r="AY1803" s="2">
        <v>27.8</v>
      </c>
      <c r="AZ1803" s="2">
        <v>14.999599999999999</v>
      </c>
      <c r="BA1803" s="2">
        <v>5.93</v>
      </c>
      <c r="BB1803" s="2">
        <v>14.7</v>
      </c>
      <c r="BC1803" s="2">
        <v>40.4</v>
      </c>
      <c r="BD1803" s="2">
        <v>27.595400000000001</v>
      </c>
      <c r="BE1803" s="4"/>
      <c r="BF1803" s="4"/>
    </row>
    <row r="1804" spans="1:58" x14ac:dyDescent="0.2">
      <c r="A1804" s="29">
        <v>1803</v>
      </c>
      <c r="B1804" s="7" t="s">
        <v>10</v>
      </c>
      <c r="C1804" s="3">
        <v>39983</v>
      </c>
      <c r="D1804" s="4" t="s">
        <v>8</v>
      </c>
      <c r="E1804" s="4" t="s">
        <v>164</v>
      </c>
      <c r="F1804" s="5" t="s">
        <v>192</v>
      </c>
      <c r="G1804" s="6">
        <v>0.87361111111111101</v>
      </c>
      <c r="H1804" s="6">
        <v>0.92013888888888884</v>
      </c>
      <c r="I1804" s="85">
        <f t="shared" si="28"/>
        <v>67.000000000000085</v>
      </c>
      <c r="J1804" s="86">
        <f>I1804*Segmentos!$D$7*(AH1804%)*IF(ISNUMBER(AI1804),AI1804%,0)</f>
        <v>1141519.2000000014</v>
      </c>
      <c r="K1804" s="86">
        <f>I1804*Segmentos!$D$7*(AL1804%)*IF(ISNUMBER(AM1804),AM1804%,0)</f>
        <v>1677787.200000002</v>
      </c>
      <c r="L1804" s="4"/>
      <c r="M1804" s="2">
        <v>5.32</v>
      </c>
      <c r="N1804" s="2">
        <v>20.5</v>
      </c>
      <c r="O1804" s="2">
        <v>26</v>
      </c>
      <c r="P1804" s="2">
        <v>87.241100000000003</v>
      </c>
      <c r="Q1804" s="2">
        <v>2.08</v>
      </c>
      <c r="R1804" s="2">
        <v>10.8</v>
      </c>
      <c r="S1804" s="2">
        <v>19.2</v>
      </c>
      <c r="T1804" s="2">
        <v>5.6752000000000002</v>
      </c>
      <c r="U1804" s="2">
        <v>2.77</v>
      </c>
      <c r="V1804" s="2">
        <v>14</v>
      </c>
      <c r="W1804" s="2">
        <v>19.8</v>
      </c>
      <c r="X1804" s="2">
        <v>9.5304000000000002</v>
      </c>
      <c r="Y1804" s="2">
        <v>4.82</v>
      </c>
      <c r="Z1804" s="2">
        <v>21.2</v>
      </c>
      <c r="AA1804" s="2">
        <v>22.8</v>
      </c>
      <c r="AB1804" s="2">
        <v>23.326699999999999</v>
      </c>
      <c r="AC1804" s="2">
        <v>9.06</v>
      </c>
      <c r="AD1804" s="2">
        <v>29</v>
      </c>
      <c r="AE1804" s="2">
        <v>31.2</v>
      </c>
      <c r="AF1804" s="2">
        <v>48.708799999999997</v>
      </c>
      <c r="AG1804" s="2">
        <v>4.2699999999999996</v>
      </c>
      <c r="AH1804" s="22">
        <v>18.600000000000001</v>
      </c>
      <c r="AI1804" s="22">
        <v>22.9</v>
      </c>
      <c r="AJ1804" s="22">
        <v>33.195</v>
      </c>
      <c r="AK1804" s="18">
        <v>6.28</v>
      </c>
      <c r="AL1804" s="18">
        <v>22.2</v>
      </c>
      <c r="AM1804" s="18">
        <v>28.2</v>
      </c>
      <c r="AN1804" s="2">
        <v>54.046100000000003</v>
      </c>
      <c r="AO1804" s="2">
        <v>4.21</v>
      </c>
      <c r="AP1804" s="2">
        <v>15.1</v>
      </c>
      <c r="AQ1804" s="2">
        <v>27.9</v>
      </c>
      <c r="AR1804" s="2">
        <v>7.5387000000000004</v>
      </c>
      <c r="AS1804" s="2">
        <v>3.98</v>
      </c>
      <c r="AT1804" s="2">
        <v>16.600000000000001</v>
      </c>
      <c r="AU1804" s="2">
        <v>24</v>
      </c>
      <c r="AV1804" s="2">
        <v>14.3477</v>
      </c>
      <c r="AW1804" s="2">
        <v>4.0999999999999996</v>
      </c>
      <c r="AX1804" s="2">
        <v>19.399999999999999</v>
      </c>
      <c r="AY1804" s="2">
        <v>21.1</v>
      </c>
      <c r="AZ1804" s="2">
        <v>19.317499999999999</v>
      </c>
      <c r="BA1804" s="2">
        <v>7.34</v>
      </c>
      <c r="BB1804" s="2">
        <v>25.2</v>
      </c>
      <c r="BC1804" s="2">
        <v>29.2</v>
      </c>
      <c r="BD1804" s="2">
        <v>46.037100000000002</v>
      </c>
      <c r="BE1804" s="4"/>
      <c r="BF1804" s="4"/>
    </row>
    <row r="1805" spans="1:58" x14ac:dyDescent="0.2">
      <c r="A1805" s="29">
        <v>1804</v>
      </c>
      <c r="B1805" s="7" t="s">
        <v>48</v>
      </c>
      <c r="C1805" s="3">
        <v>39983</v>
      </c>
      <c r="D1805" s="4" t="s">
        <v>8</v>
      </c>
      <c r="E1805" s="4" t="s">
        <v>176</v>
      </c>
      <c r="F1805" s="5" t="s">
        <v>192</v>
      </c>
      <c r="G1805" s="6">
        <v>0.92013888888888884</v>
      </c>
      <c r="H1805" s="6">
        <v>3.6111111111111115E-2</v>
      </c>
      <c r="I1805" s="85">
        <f t="shared" si="28"/>
        <v>167.00000000000011</v>
      </c>
      <c r="J1805" s="86">
        <f>I1805*Segmentos!$D$7*(AH1805%)*IF(ISNUMBER(AI1805),AI1805%,0)</f>
        <v>4729440.0000000028</v>
      </c>
      <c r="K1805" s="86">
        <f>I1805*Segmentos!$D$7*(AL1805%)*IF(ISNUMBER(AM1805),AM1805%,0)</f>
        <v>6028032.0000000037</v>
      </c>
      <c r="L1805" s="4"/>
      <c r="M1805" s="2">
        <v>8.11</v>
      </c>
      <c r="N1805" s="2">
        <v>31.1</v>
      </c>
      <c r="O1805" s="2">
        <v>26.1</v>
      </c>
      <c r="P1805" s="2">
        <v>78.019900000000007</v>
      </c>
      <c r="Q1805" s="2">
        <v>4.37</v>
      </c>
      <c r="R1805" s="2">
        <v>19.899999999999999</v>
      </c>
      <c r="S1805" s="2">
        <v>22</v>
      </c>
      <c r="T1805" s="2">
        <v>7.0242000000000004</v>
      </c>
      <c r="U1805" s="2">
        <v>6.96</v>
      </c>
      <c r="V1805" s="2">
        <v>28.3</v>
      </c>
      <c r="W1805" s="2">
        <v>24.6</v>
      </c>
      <c r="X1805" s="2">
        <v>14.046200000000001</v>
      </c>
      <c r="Y1805" s="2">
        <v>7.63</v>
      </c>
      <c r="Z1805" s="2">
        <v>33.6</v>
      </c>
      <c r="AA1805" s="2">
        <v>22.7</v>
      </c>
      <c r="AB1805" s="2">
        <v>21.695</v>
      </c>
      <c r="AC1805" s="2">
        <v>11.16</v>
      </c>
      <c r="AD1805" s="2">
        <v>36.1</v>
      </c>
      <c r="AE1805" s="2">
        <v>30.9</v>
      </c>
      <c r="AF1805" s="2">
        <v>35.2545</v>
      </c>
      <c r="AG1805" s="2">
        <v>7.08</v>
      </c>
      <c r="AH1805" s="22">
        <v>30</v>
      </c>
      <c r="AI1805" s="22">
        <v>23.6</v>
      </c>
      <c r="AJ1805" s="22">
        <v>32.308599999999998</v>
      </c>
      <c r="AK1805" s="18">
        <v>9.0399999999999991</v>
      </c>
      <c r="AL1805" s="18">
        <v>32</v>
      </c>
      <c r="AM1805" s="18">
        <v>28.2</v>
      </c>
      <c r="AN1805" s="2">
        <v>45.711399999999998</v>
      </c>
      <c r="AO1805" s="2">
        <v>2.15</v>
      </c>
      <c r="AP1805" s="2">
        <v>21.2</v>
      </c>
      <c r="AQ1805" s="2">
        <v>10.199999999999999</v>
      </c>
      <c r="AR1805" s="2">
        <v>2.2643</v>
      </c>
      <c r="AS1805" s="2">
        <v>4.78</v>
      </c>
      <c r="AT1805" s="2">
        <v>20.6</v>
      </c>
      <c r="AU1805" s="2">
        <v>23.2</v>
      </c>
      <c r="AV1805" s="2">
        <v>10.129099999999999</v>
      </c>
      <c r="AW1805" s="2">
        <v>10.130000000000001</v>
      </c>
      <c r="AX1805" s="2">
        <v>34.6</v>
      </c>
      <c r="AY1805" s="2">
        <v>29.2</v>
      </c>
      <c r="AZ1805" s="2">
        <v>28.0288</v>
      </c>
      <c r="BA1805" s="2">
        <v>10.199999999999999</v>
      </c>
      <c r="BB1805" s="2">
        <v>37.200000000000003</v>
      </c>
      <c r="BC1805" s="2">
        <v>27.4</v>
      </c>
      <c r="BD1805" s="2">
        <v>37.597799999999999</v>
      </c>
      <c r="BE1805" s="4"/>
      <c r="BF1805" s="4"/>
    </row>
    <row r="1806" spans="1:58" x14ac:dyDescent="0.2">
      <c r="A1806" s="29">
        <v>1805</v>
      </c>
      <c r="B1806" s="7" t="s">
        <v>126</v>
      </c>
      <c r="C1806" s="3">
        <v>39983</v>
      </c>
      <c r="D1806" s="4" t="s">
        <v>28</v>
      </c>
      <c r="E1806" s="4" t="s">
        <v>163</v>
      </c>
      <c r="F1806" s="5" t="s">
        <v>192</v>
      </c>
      <c r="G1806" s="6">
        <v>0.87638888888888899</v>
      </c>
      <c r="H1806" s="6">
        <v>0.91180555555555554</v>
      </c>
      <c r="I1806" s="85">
        <f t="shared" si="28"/>
        <v>50.999999999999815</v>
      </c>
      <c r="J1806" s="86">
        <f>I1806*Segmentos!$D$7*(AH1806%)*IF(ISNUMBER(AI1806),AI1806%,0)</f>
        <v>182947.19999999934</v>
      </c>
      <c r="K1806" s="86">
        <f>I1806*Segmentos!$D$7*(AL1806%)*IF(ISNUMBER(AM1806),AM1806%,0)</f>
        <v>364201.19999999867</v>
      </c>
      <c r="L1806" s="4"/>
      <c r="M1806" s="2">
        <v>1.36</v>
      </c>
      <c r="N1806" s="2">
        <v>2.6</v>
      </c>
      <c r="O1806" s="2">
        <v>51.8</v>
      </c>
      <c r="P1806" s="2">
        <v>91.312100000000001</v>
      </c>
      <c r="Q1806" s="2">
        <v>0.34</v>
      </c>
      <c r="R1806" s="2">
        <v>1.2</v>
      </c>
      <c r="S1806" s="2">
        <v>27.5</v>
      </c>
      <c r="T1806" s="2">
        <v>3.7593000000000001</v>
      </c>
      <c r="U1806" s="2">
        <v>1.1100000000000001</v>
      </c>
      <c r="V1806" s="2">
        <v>1.8</v>
      </c>
      <c r="W1806" s="2">
        <v>62</v>
      </c>
      <c r="X1806" s="2">
        <v>15.573700000000001</v>
      </c>
      <c r="Y1806" s="2">
        <v>0.76</v>
      </c>
      <c r="Z1806" s="2">
        <v>1.7</v>
      </c>
      <c r="AA1806" s="2">
        <v>43.8</v>
      </c>
      <c r="AB1806" s="2">
        <v>15.119400000000001</v>
      </c>
      <c r="AC1806" s="2">
        <v>2.58</v>
      </c>
      <c r="AD1806" s="2">
        <v>4.7</v>
      </c>
      <c r="AE1806" s="2">
        <v>55.3</v>
      </c>
      <c r="AF1806" s="2">
        <v>56.859699999999997</v>
      </c>
      <c r="AG1806" s="2">
        <v>0.89</v>
      </c>
      <c r="AH1806" s="22">
        <v>1.9</v>
      </c>
      <c r="AI1806" s="22">
        <v>47.2</v>
      </c>
      <c r="AJ1806" s="22">
        <v>28.224900000000002</v>
      </c>
      <c r="AK1806" s="18">
        <v>1.79</v>
      </c>
      <c r="AL1806" s="18">
        <v>3.3</v>
      </c>
      <c r="AM1806" s="18">
        <v>54.1</v>
      </c>
      <c r="AN1806" s="2">
        <v>63.087200000000003</v>
      </c>
      <c r="AO1806" s="2">
        <v>0.22</v>
      </c>
      <c r="AP1806" s="2">
        <v>1.4</v>
      </c>
      <c r="AQ1806" s="2">
        <v>15.5</v>
      </c>
      <c r="AR1806" s="2">
        <v>1.6206</v>
      </c>
      <c r="AS1806" s="2">
        <v>1.31</v>
      </c>
      <c r="AT1806" s="2">
        <v>2.9</v>
      </c>
      <c r="AU1806" s="2">
        <v>45.6</v>
      </c>
      <c r="AV1806" s="2">
        <v>19.365600000000001</v>
      </c>
      <c r="AW1806" s="2">
        <v>0.81</v>
      </c>
      <c r="AX1806" s="2">
        <v>1.1000000000000001</v>
      </c>
      <c r="AY1806" s="2">
        <v>71.2</v>
      </c>
      <c r="AZ1806" s="2">
        <v>15.714</v>
      </c>
      <c r="BA1806" s="2">
        <v>2.12</v>
      </c>
      <c r="BB1806" s="2">
        <v>3.9</v>
      </c>
      <c r="BC1806" s="2">
        <v>53.9</v>
      </c>
      <c r="BD1806" s="2">
        <v>54.611899999999999</v>
      </c>
      <c r="BE1806" s="4"/>
      <c r="BF1806" s="4"/>
    </row>
    <row r="1807" spans="1:58" x14ac:dyDescent="0.2">
      <c r="A1807" s="29">
        <v>1806</v>
      </c>
      <c r="B1807" s="7" t="s">
        <v>47</v>
      </c>
      <c r="C1807" s="3">
        <v>39983</v>
      </c>
      <c r="D1807" s="4" t="s">
        <v>3</v>
      </c>
      <c r="E1807" s="4" t="s">
        <v>175</v>
      </c>
      <c r="F1807" s="5" t="s">
        <v>192</v>
      </c>
      <c r="G1807" s="6">
        <v>0.91805555555555562</v>
      </c>
      <c r="H1807" s="6">
        <v>3.2638888888888891E-2</v>
      </c>
      <c r="I1807" s="85">
        <f t="shared" si="28"/>
        <v>164.99999999999989</v>
      </c>
      <c r="J1807" s="86">
        <f>I1807*Segmentos!$D$7*(AH1807%)*IF(ISNUMBER(AI1807),AI1807%,0)</f>
        <v>4009499.9999999972</v>
      </c>
      <c r="K1807" s="86">
        <f>I1807*Segmentos!$D$7*(AL1807%)*IF(ISNUMBER(AM1807),AM1807%,0)</f>
        <v>6436583.9999999953</v>
      </c>
      <c r="L1807" s="4"/>
      <c r="M1807" s="2">
        <v>8.01</v>
      </c>
      <c r="N1807" s="2">
        <v>27.3</v>
      </c>
      <c r="O1807" s="2">
        <v>29.3</v>
      </c>
      <c r="P1807" s="2">
        <v>93.245999999999995</v>
      </c>
      <c r="Q1807" s="2">
        <v>3.65</v>
      </c>
      <c r="R1807" s="2">
        <v>18.600000000000001</v>
      </c>
      <c r="S1807" s="2">
        <v>19.600000000000001</v>
      </c>
      <c r="T1807" s="2">
        <v>7.0884999999999998</v>
      </c>
      <c r="U1807" s="2">
        <v>8.11</v>
      </c>
      <c r="V1807" s="2">
        <v>25</v>
      </c>
      <c r="W1807" s="2">
        <v>32.4</v>
      </c>
      <c r="X1807" s="2">
        <v>19.807099999999998</v>
      </c>
      <c r="Y1807" s="2">
        <v>5.83</v>
      </c>
      <c r="Z1807" s="2">
        <v>27.8</v>
      </c>
      <c r="AA1807" s="2">
        <v>21</v>
      </c>
      <c r="AB1807" s="2">
        <v>20.053899999999999</v>
      </c>
      <c r="AC1807" s="2">
        <v>12.11</v>
      </c>
      <c r="AD1807" s="2">
        <v>32.799999999999997</v>
      </c>
      <c r="AE1807" s="2">
        <v>36.9</v>
      </c>
      <c r="AF1807" s="2">
        <v>46.296500000000002</v>
      </c>
      <c r="AG1807" s="2">
        <v>6.08</v>
      </c>
      <c r="AH1807" s="22">
        <v>24.3</v>
      </c>
      <c r="AI1807" s="22">
        <v>25</v>
      </c>
      <c r="AJ1807" s="22">
        <v>33.573</v>
      </c>
      <c r="AK1807" s="18">
        <v>9.75</v>
      </c>
      <c r="AL1807" s="18">
        <v>30.1</v>
      </c>
      <c r="AM1807" s="18">
        <v>32.4</v>
      </c>
      <c r="AN1807" s="2">
        <v>59.672899999999998</v>
      </c>
      <c r="AO1807" s="2">
        <v>6.96</v>
      </c>
      <c r="AP1807" s="2">
        <v>26.5</v>
      </c>
      <c r="AQ1807" s="2">
        <v>26.2</v>
      </c>
      <c r="AR1807" s="2">
        <v>8.8512000000000004</v>
      </c>
      <c r="AS1807" s="2">
        <v>7.04</v>
      </c>
      <c r="AT1807" s="2">
        <v>25.5</v>
      </c>
      <c r="AU1807" s="2">
        <v>27.6</v>
      </c>
      <c r="AV1807" s="2">
        <v>18.053999999999998</v>
      </c>
      <c r="AW1807" s="2">
        <v>10.59</v>
      </c>
      <c r="AX1807" s="2">
        <v>31.9</v>
      </c>
      <c r="AY1807" s="2">
        <v>33.200000000000003</v>
      </c>
      <c r="AZ1807" s="2">
        <v>35.446800000000003</v>
      </c>
      <c r="BA1807" s="2">
        <v>6.93</v>
      </c>
      <c r="BB1807" s="2">
        <v>25.1</v>
      </c>
      <c r="BC1807" s="2">
        <v>27.6</v>
      </c>
      <c r="BD1807" s="2">
        <v>30.893899999999999</v>
      </c>
      <c r="BE1807" s="4"/>
      <c r="BF1807" s="4"/>
    </row>
    <row r="1808" spans="1:58" x14ac:dyDescent="0.2">
      <c r="A1808" s="29">
        <v>1807</v>
      </c>
      <c r="B1808" s="7" t="s">
        <v>23</v>
      </c>
      <c r="C1808" s="3">
        <v>39983</v>
      </c>
      <c r="D1808" s="4" t="s">
        <v>21</v>
      </c>
      <c r="E1808" s="4" t="s">
        <v>170</v>
      </c>
      <c r="F1808" s="5" t="s">
        <v>192</v>
      </c>
      <c r="G1808" s="6">
        <v>0.89375000000000004</v>
      </c>
      <c r="H1808" s="6">
        <v>0.9159722222222223</v>
      </c>
      <c r="I1808" s="85">
        <f t="shared" si="28"/>
        <v>32.000000000000043</v>
      </c>
      <c r="J1808" s="86">
        <f>I1808*Segmentos!$D$7*(AH1808%)*IF(ISNUMBER(AI1808),AI1808%,0)</f>
        <v>86144.000000000102</v>
      </c>
      <c r="K1808" s="86">
        <f>I1808*Segmentos!$D$7*(AL1808%)*IF(ISNUMBER(AM1808),AM1808%,0)</f>
        <v>148377.60000000021</v>
      </c>
      <c r="L1808" s="4"/>
      <c r="M1808" s="2">
        <v>0.94</v>
      </c>
      <c r="N1808" s="2">
        <v>1.6</v>
      </c>
      <c r="O1808" s="2">
        <v>58.9</v>
      </c>
      <c r="P1808" s="2">
        <v>37.222700000000003</v>
      </c>
      <c r="Q1808" s="2">
        <v>0.85</v>
      </c>
      <c r="R1808" s="2">
        <v>1.9</v>
      </c>
      <c r="S1808" s="2">
        <v>45.2</v>
      </c>
      <c r="T1808" s="2">
        <v>5.6228999999999996</v>
      </c>
      <c r="U1808" s="2">
        <v>1.7</v>
      </c>
      <c r="V1808" s="2">
        <v>1.9</v>
      </c>
      <c r="W1808" s="2">
        <v>90.9</v>
      </c>
      <c r="X1808" s="2">
        <v>14.1432</v>
      </c>
      <c r="Y1808" s="2">
        <v>1.25</v>
      </c>
      <c r="Z1808" s="2">
        <v>2</v>
      </c>
      <c r="AA1808" s="2">
        <v>61.2</v>
      </c>
      <c r="AB1808" s="2">
        <v>14.6098</v>
      </c>
      <c r="AC1808" s="2">
        <v>0.22</v>
      </c>
      <c r="AD1808" s="2">
        <v>0.9</v>
      </c>
      <c r="AE1808" s="2">
        <v>25</v>
      </c>
      <c r="AF1808" s="2">
        <v>2.8468</v>
      </c>
      <c r="AG1808" s="2">
        <v>0.68</v>
      </c>
      <c r="AH1808" s="22">
        <v>1</v>
      </c>
      <c r="AI1808" s="22">
        <v>67.3</v>
      </c>
      <c r="AJ1808" s="22">
        <v>12.826499999999999</v>
      </c>
      <c r="AK1808" s="18">
        <v>1.17</v>
      </c>
      <c r="AL1808" s="18">
        <v>2.1</v>
      </c>
      <c r="AM1808" s="18">
        <v>55.2</v>
      </c>
      <c r="AN1808" s="2">
        <v>24.3962</v>
      </c>
      <c r="AO1808" s="2">
        <v>0.04</v>
      </c>
      <c r="AP1808" s="2">
        <v>0.6</v>
      </c>
      <c r="AQ1808" s="2">
        <v>6.3</v>
      </c>
      <c r="AR1808" s="2">
        <v>0.1671</v>
      </c>
      <c r="AS1808" s="2">
        <v>7.0000000000000007E-2</v>
      </c>
      <c r="AT1808" s="2">
        <v>1</v>
      </c>
      <c r="AU1808" s="2">
        <v>7.6</v>
      </c>
      <c r="AV1808" s="2">
        <v>0.63980000000000004</v>
      </c>
      <c r="AW1808" s="2">
        <v>1.45</v>
      </c>
      <c r="AX1808" s="2">
        <v>2</v>
      </c>
      <c r="AY1808" s="2">
        <v>70.8</v>
      </c>
      <c r="AZ1808" s="2">
        <v>16.504200000000001</v>
      </c>
      <c r="BA1808" s="2">
        <v>1.31</v>
      </c>
      <c r="BB1808" s="2">
        <v>1.9</v>
      </c>
      <c r="BC1808" s="2">
        <v>69</v>
      </c>
      <c r="BD1808" s="2">
        <v>19.9116</v>
      </c>
      <c r="BE1808" s="4"/>
      <c r="BF1808" s="4"/>
    </row>
    <row r="1809" spans="1:58" x14ac:dyDescent="0.2">
      <c r="A1809" s="29">
        <v>1808</v>
      </c>
      <c r="B1809" s="7" t="s">
        <v>25</v>
      </c>
      <c r="C1809" s="3">
        <v>39983</v>
      </c>
      <c r="D1809" s="4" t="s">
        <v>21</v>
      </c>
      <c r="E1809" s="4" t="s">
        <v>171</v>
      </c>
      <c r="F1809" s="5" t="s">
        <v>192</v>
      </c>
      <c r="G1809" s="6">
        <v>0.89444444444444438</v>
      </c>
      <c r="H1809" s="6">
        <v>0.89583333333333337</v>
      </c>
      <c r="I1809" s="85">
        <f t="shared" si="28"/>
        <v>2.0000000000001528</v>
      </c>
      <c r="J1809" s="86">
        <f>I1809*Segmentos!$D$7*(AH1809%)*IF(ISNUMBER(AI1809),AI1809%,0)</f>
        <v>5600.0000000004275</v>
      </c>
      <c r="K1809" s="86">
        <f>I1809*Segmentos!$D$7*(AL1809%)*IF(ISNUMBER(AM1809),AM1809%,0)</f>
        <v>8800.000000000673</v>
      </c>
      <c r="L1809" s="4"/>
      <c r="M1809" s="2">
        <v>0.89</v>
      </c>
      <c r="N1809" s="2">
        <v>0.9</v>
      </c>
      <c r="O1809" s="2">
        <v>100</v>
      </c>
      <c r="P1809" s="2">
        <v>44.111400000000003</v>
      </c>
      <c r="Q1809" s="2">
        <v>0.52</v>
      </c>
      <c r="R1809" s="2">
        <v>0.5</v>
      </c>
      <c r="S1809" s="2">
        <v>100</v>
      </c>
      <c r="T1809" s="2">
        <v>4.2789999999999999</v>
      </c>
      <c r="U1809" s="2">
        <v>1.4</v>
      </c>
      <c r="V1809" s="2">
        <v>1.4</v>
      </c>
      <c r="W1809" s="2">
        <v>100</v>
      </c>
      <c r="X1809" s="2">
        <v>14.5527</v>
      </c>
      <c r="Y1809" s="2">
        <v>1.0900000000000001</v>
      </c>
      <c r="Z1809" s="2">
        <v>1.1000000000000001</v>
      </c>
      <c r="AA1809" s="2">
        <v>100</v>
      </c>
      <c r="AB1809" s="2">
        <v>15.9069</v>
      </c>
      <c r="AC1809" s="2">
        <v>0.57999999999999996</v>
      </c>
      <c r="AD1809" s="2">
        <v>0.6</v>
      </c>
      <c r="AE1809" s="2">
        <v>100</v>
      </c>
      <c r="AF1809" s="2">
        <v>9.3727</v>
      </c>
      <c r="AG1809" s="2">
        <v>0.71</v>
      </c>
      <c r="AH1809" s="22">
        <v>0.7</v>
      </c>
      <c r="AI1809" s="22">
        <v>100</v>
      </c>
      <c r="AJ1809" s="22">
        <v>16.761800000000001</v>
      </c>
      <c r="AK1809" s="18">
        <v>1.05</v>
      </c>
      <c r="AL1809" s="18">
        <v>1.1000000000000001</v>
      </c>
      <c r="AM1809" s="18">
        <v>100</v>
      </c>
      <c r="AN1809" s="2">
        <v>27.349499999999999</v>
      </c>
      <c r="AO1809" s="2">
        <v>0.65</v>
      </c>
      <c r="AP1809" s="2">
        <v>0.6</v>
      </c>
      <c r="AQ1809" s="2">
        <v>100</v>
      </c>
      <c r="AR1809" s="2">
        <v>3.5030999999999999</v>
      </c>
      <c r="AS1809" s="2">
        <v>0.19</v>
      </c>
      <c r="AT1809" s="2">
        <v>0.2</v>
      </c>
      <c r="AU1809" s="2">
        <v>100</v>
      </c>
      <c r="AV1809" s="2">
        <v>2.0954000000000002</v>
      </c>
      <c r="AW1809" s="2">
        <v>1.29</v>
      </c>
      <c r="AX1809" s="2">
        <v>1.3</v>
      </c>
      <c r="AY1809" s="2">
        <v>100</v>
      </c>
      <c r="AZ1809" s="2">
        <v>18.356000000000002</v>
      </c>
      <c r="BA1809" s="2">
        <v>1.06</v>
      </c>
      <c r="BB1809" s="2">
        <v>1.1000000000000001</v>
      </c>
      <c r="BC1809" s="2">
        <v>100</v>
      </c>
      <c r="BD1809" s="2">
        <v>20.1569</v>
      </c>
      <c r="BE1809" s="4"/>
      <c r="BF1809" s="4"/>
    </row>
    <row r="1810" spans="1:58" x14ac:dyDescent="0.2">
      <c r="A1810" s="29">
        <v>1809</v>
      </c>
      <c r="B1810" s="7" t="s">
        <v>87</v>
      </c>
      <c r="C1810" s="3">
        <v>39983</v>
      </c>
      <c r="D1810" s="4" t="s">
        <v>28</v>
      </c>
      <c r="E1810" s="4" t="s">
        <v>169</v>
      </c>
      <c r="F1810" s="5" t="s">
        <v>192</v>
      </c>
      <c r="G1810" s="6">
        <v>0.84166666666666667</v>
      </c>
      <c r="H1810" s="6">
        <v>0.87638888888888899</v>
      </c>
      <c r="I1810" s="85">
        <f t="shared" si="28"/>
        <v>50.000000000000142</v>
      </c>
      <c r="J1810" s="86">
        <f>I1810*Segmentos!$D$7*(AH1810%)*IF(ISNUMBER(AI1810),AI1810%,0)</f>
        <v>61560.000000000189</v>
      </c>
      <c r="K1810" s="86">
        <f>I1810*Segmentos!$D$7*(AL1810%)*IF(ISNUMBER(AM1810),AM1810%,0)</f>
        <v>120120.00000000033</v>
      </c>
      <c r="L1810" s="4"/>
      <c r="M1810" s="2">
        <v>0.46</v>
      </c>
      <c r="N1810" s="2">
        <v>3</v>
      </c>
      <c r="O1810" s="2">
        <v>15.3</v>
      </c>
      <c r="P1810" s="2">
        <v>77.554100000000005</v>
      </c>
      <c r="Q1810" s="2">
        <v>0.11</v>
      </c>
      <c r="R1810" s="2">
        <v>1.6</v>
      </c>
      <c r="S1810" s="2">
        <v>7</v>
      </c>
      <c r="T1810" s="2">
        <v>3.2052</v>
      </c>
      <c r="U1810" s="2">
        <v>0.25</v>
      </c>
      <c r="V1810" s="2">
        <v>2.4</v>
      </c>
      <c r="W1810" s="2">
        <v>10.4</v>
      </c>
      <c r="X1810" s="2">
        <v>8.8043999999999993</v>
      </c>
      <c r="Y1810" s="2">
        <v>0.65</v>
      </c>
      <c r="Z1810" s="2">
        <v>2.5</v>
      </c>
      <c r="AA1810" s="2">
        <v>25.8</v>
      </c>
      <c r="AB1810" s="2">
        <v>32.373199999999997</v>
      </c>
      <c r="AC1810" s="2">
        <v>0.6</v>
      </c>
      <c r="AD1810" s="2">
        <v>4.5</v>
      </c>
      <c r="AE1810" s="2">
        <v>13.3</v>
      </c>
      <c r="AF1810" s="2">
        <v>33.171199999999999</v>
      </c>
      <c r="AG1810" s="2">
        <v>0.3</v>
      </c>
      <c r="AH1810" s="22">
        <v>2.7</v>
      </c>
      <c r="AI1810" s="22">
        <v>11.4</v>
      </c>
      <c r="AJ1810" s="22">
        <v>24.4145</v>
      </c>
      <c r="AK1810" s="18">
        <v>0.6</v>
      </c>
      <c r="AL1810" s="18">
        <v>3.3</v>
      </c>
      <c r="AM1810" s="18">
        <v>18.2</v>
      </c>
      <c r="AN1810" s="2">
        <v>53.139600000000002</v>
      </c>
      <c r="AO1810" s="2">
        <v>0.36</v>
      </c>
      <c r="AP1810" s="2">
        <v>2</v>
      </c>
      <c r="AQ1810" s="2">
        <v>17.5</v>
      </c>
      <c r="AR1810" s="2">
        <v>6.6085000000000003</v>
      </c>
      <c r="AS1810" s="2">
        <v>0.54</v>
      </c>
      <c r="AT1810" s="2">
        <v>1.7</v>
      </c>
      <c r="AU1810" s="2">
        <v>32.5</v>
      </c>
      <c r="AV1810" s="2">
        <v>20.097899999999999</v>
      </c>
      <c r="AW1810" s="2">
        <v>0.31</v>
      </c>
      <c r="AX1810" s="2">
        <v>3.7</v>
      </c>
      <c r="AY1810" s="2">
        <v>8.3000000000000007</v>
      </c>
      <c r="AZ1810" s="2">
        <v>15.2361</v>
      </c>
      <c r="BA1810" s="2">
        <v>0.55000000000000004</v>
      </c>
      <c r="BB1810" s="2">
        <v>3.4</v>
      </c>
      <c r="BC1810" s="2">
        <v>15.9</v>
      </c>
      <c r="BD1810" s="2">
        <v>35.611600000000003</v>
      </c>
      <c r="BE1810" s="4"/>
      <c r="BF1810" s="4"/>
    </row>
    <row r="1811" spans="1:58" x14ac:dyDescent="0.2">
      <c r="A1811" s="29">
        <v>1810</v>
      </c>
      <c r="B1811" s="7" t="s">
        <v>32</v>
      </c>
      <c r="C1811" s="3">
        <v>39983</v>
      </c>
      <c r="D1811" s="4" t="s">
        <v>28</v>
      </c>
      <c r="E1811" s="4" t="s">
        <v>164</v>
      </c>
      <c r="F1811" s="5" t="s">
        <v>192</v>
      </c>
      <c r="G1811" s="6">
        <v>0.91527777777777775</v>
      </c>
      <c r="H1811" s="6">
        <v>0.91736111111111107</v>
      </c>
      <c r="I1811" s="85">
        <f t="shared" si="28"/>
        <v>2.9999999999999893</v>
      </c>
      <c r="J1811" s="86">
        <f>I1811*Segmentos!$D$7*(AH1811%)*IF(ISNUMBER(AI1811),AI1811%,0)</f>
        <v>8434.7999999999702</v>
      </c>
      <c r="K1811" s="86">
        <f>I1811*Segmentos!$D$7*(AL1811%)*IF(ISNUMBER(AM1811),AM1811%,0)</f>
        <v>17510.39999999994</v>
      </c>
      <c r="L1811" s="4"/>
      <c r="M1811" s="2">
        <v>1.1200000000000001</v>
      </c>
      <c r="N1811" s="2">
        <v>1.5</v>
      </c>
      <c r="O1811" s="2">
        <v>77.2</v>
      </c>
      <c r="P1811" s="2">
        <v>92.958500000000001</v>
      </c>
      <c r="Q1811" s="2">
        <v>0.99</v>
      </c>
      <c r="R1811" s="2">
        <v>1.5</v>
      </c>
      <c r="S1811" s="2">
        <v>64.099999999999994</v>
      </c>
      <c r="T1811" s="2">
        <v>13.67</v>
      </c>
      <c r="U1811" s="2">
        <v>0.78</v>
      </c>
      <c r="V1811" s="2">
        <v>1.1000000000000001</v>
      </c>
      <c r="W1811" s="2">
        <v>73</v>
      </c>
      <c r="X1811" s="2">
        <v>13.5266</v>
      </c>
      <c r="Y1811" s="2">
        <v>0.53</v>
      </c>
      <c r="Z1811" s="2">
        <v>0.9</v>
      </c>
      <c r="AA1811" s="2">
        <v>59</v>
      </c>
      <c r="AB1811" s="2">
        <v>13.0128</v>
      </c>
      <c r="AC1811" s="2">
        <v>1.94</v>
      </c>
      <c r="AD1811" s="2">
        <v>2.1</v>
      </c>
      <c r="AE1811" s="2">
        <v>90.3</v>
      </c>
      <c r="AF1811" s="2">
        <v>52.749099999999999</v>
      </c>
      <c r="AG1811" s="2">
        <v>0.74</v>
      </c>
      <c r="AH1811" s="22">
        <v>0.9</v>
      </c>
      <c r="AI1811" s="22">
        <v>78.099999999999994</v>
      </c>
      <c r="AJ1811" s="22">
        <v>29.0883</v>
      </c>
      <c r="AK1811" s="18">
        <v>1.46</v>
      </c>
      <c r="AL1811" s="18">
        <v>1.9</v>
      </c>
      <c r="AM1811" s="18">
        <v>76.8</v>
      </c>
      <c r="AN1811" s="2">
        <v>63.870199999999997</v>
      </c>
      <c r="AO1811" s="2">
        <v>0.33</v>
      </c>
      <c r="AP1811" s="2">
        <v>0.3</v>
      </c>
      <c r="AQ1811" s="2">
        <v>100</v>
      </c>
      <c r="AR1811" s="2">
        <v>2.9533999999999998</v>
      </c>
      <c r="AS1811" s="2">
        <v>1.36</v>
      </c>
      <c r="AT1811" s="2">
        <v>1.5</v>
      </c>
      <c r="AU1811" s="2">
        <v>89.2</v>
      </c>
      <c r="AV1811" s="2">
        <v>24.888400000000001</v>
      </c>
      <c r="AW1811" s="2">
        <v>0.77</v>
      </c>
      <c r="AX1811" s="2">
        <v>0.8</v>
      </c>
      <c r="AY1811" s="2">
        <v>100</v>
      </c>
      <c r="AZ1811" s="2">
        <v>18.430299999999999</v>
      </c>
      <c r="BA1811" s="2">
        <v>1.47</v>
      </c>
      <c r="BB1811" s="2">
        <v>2.2000000000000002</v>
      </c>
      <c r="BC1811" s="2">
        <v>65.7</v>
      </c>
      <c r="BD1811" s="2">
        <v>46.686500000000002</v>
      </c>
      <c r="BE1811" s="4"/>
      <c r="BF1811" s="4"/>
    </row>
    <row r="1812" spans="1:58" x14ac:dyDescent="0.2">
      <c r="A1812" s="29">
        <v>1811</v>
      </c>
      <c r="B1812" s="7" t="s">
        <v>19</v>
      </c>
      <c r="C1812" s="3">
        <v>39983</v>
      </c>
      <c r="D1812" s="4" t="s">
        <v>17</v>
      </c>
      <c r="E1812" s="4" t="s">
        <v>166</v>
      </c>
      <c r="F1812" s="5" t="s">
        <v>192</v>
      </c>
      <c r="G1812" s="6">
        <v>0.9145833333333333</v>
      </c>
      <c r="H1812" s="6">
        <v>0.9159722222222223</v>
      </c>
      <c r="I1812" s="85">
        <f t="shared" si="28"/>
        <v>2.0000000000001528</v>
      </c>
      <c r="J1812" s="86">
        <f>I1812*Segmentos!$D$7*(AH1812%)*IF(ISNUMBER(AI1812),AI1812%,0)</f>
        <v>800.00000000006116</v>
      </c>
      <c r="K1812" s="86">
        <f>I1812*Segmentos!$D$7*(AL1812%)*IF(ISNUMBER(AM1812),AM1812%,0)</f>
        <v>400.00000000003058</v>
      </c>
      <c r="L1812" s="4"/>
      <c r="M1812" s="2">
        <v>0.09</v>
      </c>
      <c r="N1812" s="2">
        <v>0.1</v>
      </c>
      <c r="O1812" s="2">
        <v>81.099999999999994</v>
      </c>
      <c r="P1812" s="2">
        <v>100</v>
      </c>
      <c r="Q1812" s="2">
        <v>0</v>
      </c>
      <c r="R1812" s="2">
        <v>0</v>
      </c>
      <c r="S1812" s="8" t="s">
        <v>577</v>
      </c>
      <c r="T1812" s="2">
        <v>0</v>
      </c>
      <c r="U1812" s="2">
        <v>0</v>
      </c>
      <c r="V1812" s="2">
        <v>0</v>
      </c>
      <c r="W1812" s="8" t="s">
        <v>577</v>
      </c>
      <c r="X1812" s="2">
        <v>0</v>
      </c>
      <c r="Y1812" s="2">
        <v>0.23</v>
      </c>
      <c r="Z1812" s="2">
        <v>0.2</v>
      </c>
      <c r="AA1812" s="2">
        <v>100</v>
      </c>
      <c r="AB1812" s="2">
        <v>76.678799999999995</v>
      </c>
      <c r="AC1812" s="2">
        <v>0.06</v>
      </c>
      <c r="AD1812" s="2">
        <v>0.1</v>
      </c>
      <c r="AE1812" s="2">
        <v>50</v>
      </c>
      <c r="AF1812" s="2">
        <v>23.321200000000001</v>
      </c>
      <c r="AG1812" s="2">
        <v>0.14000000000000001</v>
      </c>
      <c r="AH1812" s="22">
        <v>0.1</v>
      </c>
      <c r="AI1812" s="22">
        <v>100</v>
      </c>
      <c r="AJ1812" s="22">
        <v>76.678799999999995</v>
      </c>
      <c r="AK1812" s="18">
        <v>0.04</v>
      </c>
      <c r="AL1812" s="18">
        <v>0.1</v>
      </c>
      <c r="AM1812" s="18">
        <v>50</v>
      </c>
      <c r="AN1812" s="2">
        <v>23.321200000000001</v>
      </c>
      <c r="AO1812" s="2">
        <v>0</v>
      </c>
      <c r="AP1812" s="2">
        <v>0</v>
      </c>
      <c r="AQ1812" s="8" t="s">
        <v>577</v>
      </c>
      <c r="AR1812" s="2">
        <v>0</v>
      </c>
      <c r="AS1812" s="2">
        <v>0.4</v>
      </c>
      <c r="AT1812" s="2">
        <v>0.5</v>
      </c>
      <c r="AU1812" s="2">
        <v>81.099999999999994</v>
      </c>
      <c r="AV1812" s="2">
        <v>100</v>
      </c>
      <c r="AW1812" s="2">
        <v>0</v>
      </c>
      <c r="AX1812" s="2">
        <v>0</v>
      </c>
      <c r="AY1812" s="8" t="s">
        <v>577</v>
      </c>
      <c r="AZ1812" s="2">
        <v>0</v>
      </c>
      <c r="BA1812" s="2">
        <v>0</v>
      </c>
      <c r="BB1812" s="2">
        <v>0</v>
      </c>
      <c r="BC1812" s="8" t="s">
        <v>577</v>
      </c>
      <c r="BD1812" s="2">
        <v>0</v>
      </c>
      <c r="BE1812" s="4"/>
      <c r="BF1812" s="4"/>
    </row>
    <row r="1813" spans="1:58" x14ac:dyDescent="0.2">
      <c r="A1813" s="29">
        <v>1812</v>
      </c>
      <c r="B1813" s="7" t="s">
        <v>2</v>
      </c>
      <c r="C1813" s="3">
        <v>39983</v>
      </c>
      <c r="D1813" s="4" t="s">
        <v>0</v>
      </c>
      <c r="E1813" s="4" t="s">
        <v>164</v>
      </c>
      <c r="F1813" s="5" t="s">
        <v>192</v>
      </c>
      <c r="G1813" s="6">
        <v>0.88402777777777775</v>
      </c>
      <c r="H1813" s="6">
        <v>0.9291666666666667</v>
      </c>
      <c r="I1813" s="85">
        <f t="shared" si="28"/>
        <v>65.000000000000085</v>
      </c>
      <c r="J1813" s="86">
        <f>I1813*Segmentos!$D$7*(AH1813%)*IF(ISNUMBER(AI1813),AI1813%,0)</f>
        <v>1343680.0000000016</v>
      </c>
      <c r="K1813" s="86">
        <f>I1813*Segmentos!$D$7*(AL1813%)*IF(ISNUMBER(AM1813),AM1813%,0)</f>
        <v>1705600.0000000021</v>
      </c>
      <c r="L1813" s="4"/>
      <c r="M1813" s="2">
        <v>5.9</v>
      </c>
      <c r="N1813" s="2">
        <v>18.8</v>
      </c>
      <c r="O1813" s="2">
        <v>31.3</v>
      </c>
      <c r="P1813" s="2">
        <v>77.007900000000006</v>
      </c>
      <c r="Q1813" s="2">
        <v>4.33</v>
      </c>
      <c r="R1813" s="2">
        <v>14.8</v>
      </c>
      <c r="S1813" s="2">
        <v>29.2</v>
      </c>
      <c r="T1813" s="2">
        <v>9.4151000000000007</v>
      </c>
      <c r="U1813" s="2">
        <v>5.36</v>
      </c>
      <c r="V1813" s="2">
        <v>16.2</v>
      </c>
      <c r="W1813" s="2">
        <v>33.1</v>
      </c>
      <c r="X1813" s="2">
        <v>14.653499999999999</v>
      </c>
      <c r="Y1813" s="2">
        <v>6.44</v>
      </c>
      <c r="Z1813" s="2">
        <v>19.100000000000001</v>
      </c>
      <c r="AA1813" s="2">
        <v>33.799999999999997</v>
      </c>
      <c r="AB1813" s="2">
        <v>24.805900000000001</v>
      </c>
      <c r="AC1813" s="2">
        <v>6.57</v>
      </c>
      <c r="AD1813" s="2">
        <v>22.4</v>
      </c>
      <c r="AE1813" s="2">
        <v>29.3</v>
      </c>
      <c r="AF1813" s="2">
        <v>28.133500000000002</v>
      </c>
      <c r="AG1813" s="2">
        <v>5.16</v>
      </c>
      <c r="AH1813" s="22">
        <v>17</v>
      </c>
      <c r="AI1813" s="22">
        <v>30.4</v>
      </c>
      <c r="AJ1813" s="22">
        <v>31.925999999999998</v>
      </c>
      <c r="AK1813" s="18">
        <v>6.58</v>
      </c>
      <c r="AL1813" s="18">
        <v>20.5</v>
      </c>
      <c r="AM1813" s="18">
        <v>32</v>
      </c>
      <c r="AN1813" s="2">
        <v>45.081899999999997</v>
      </c>
      <c r="AO1813" s="2">
        <v>5.45</v>
      </c>
      <c r="AP1813" s="2">
        <v>17.899999999999999</v>
      </c>
      <c r="AQ1813" s="2">
        <v>30.5</v>
      </c>
      <c r="AR1813" s="2">
        <v>7.7729999999999997</v>
      </c>
      <c r="AS1813" s="2">
        <v>7.18</v>
      </c>
      <c r="AT1813" s="2">
        <v>18.7</v>
      </c>
      <c r="AU1813" s="2">
        <v>38.299999999999997</v>
      </c>
      <c r="AV1813" s="2">
        <v>20.615500000000001</v>
      </c>
      <c r="AW1813" s="2">
        <v>6.31</v>
      </c>
      <c r="AX1813" s="2">
        <v>23.8</v>
      </c>
      <c r="AY1813" s="2">
        <v>26.6</v>
      </c>
      <c r="AZ1813" s="2">
        <v>23.679500000000001</v>
      </c>
      <c r="BA1813" s="2">
        <v>4.99</v>
      </c>
      <c r="BB1813" s="2">
        <v>15.5</v>
      </c>
      <c r="BC1813" s="2">
        <v>32.200000000000003</v>
      </c>
      <c r="BD1813" s="2">
        <v>24.939800000000002</v>
      </c>
      <c r="BE1813" s="4"/>
      <c r="BF1813" s="4"/>
    </row>
    <row r="1814" spans="1:58" x14ac:dyDescent="0.2">
      <c r="A1814" s="29">
        <v>1813</v>
      </c>
      <c r="B1814" s="7" t="s">
        <v>16</v>
      </c>
      <c r="C1814" s="3">
        <v>39983</v>
      </c>
      <c r="D1814" s="4" t="s">
        <v>13</v>
      </c>
      <c r="E1814" s="4" t="s">
        <v>166</v>
      </c>
      <c r="F1814" s="5" t="s">
        <v>192</v>
      </c>
      <c r="G1814" s="6">
        <v>0.91527777777777775</v>
      </c>
      <c r="H1814" s="6">
        <v>0.91874999999999996</v>
      </c>
      <c r="I1814" s="85">
        <f t="shared" si="28"/>
        <v>4.9999999999999822</v>
      </c>
      <c r="J1814" s="86">
        <f>I1814*Segmentos!$D$7*(AH1814%)*IF(ISNUMBER(AI1814),AI1814%,0)</f>
        <v>170747.99999999939</v>
      </c>
      <c r="K1814" s="86">
        <f>I1814*Segmentos!$D$7*(AL1814%)*IF(ISNUMBER(AM1814),AM1814%,0)</f>
        <v>220603.99999999924</v>
      </c>
      <c r="L1814" s="4"/>
      <c r="M1814" s="2">
        <v>9.84</v>
      </c>
      <c r="N1814" s="2">
        <v>11.7</v>
      </c>
      <c r="O1814" s="2">
        <v>84</v>
      </c>
      <c r="P1814" s="2">
        <v>88.550899999999999</v>
      </c>
      <c r="Q1814" s="2">
        <v>4.91</v>
      </c>
      <c r="R1814" s="2">
        <v>6.4</v>
      </c>
      <c r="S1814" s="2">
        <v>76.2</v>
      </c>
      <c r="T1814" s="2">
        <v>7.3685999999999998</v>
      </c>
      <c r="U1814" s="2">
        <v>6</v>
      </c>
      <c r="V1814" s="2">
        <v>7.6</v>
      </c>
      <c r="W1814" s="2">
        <v>79.099999999999994</v>
      </c>
      <c r="X1814" s="2">
        <v>11.313599999999999</v>
      </c>
      <c r="Y1814" s="2">
        <v>8.81</v>
      </c>
      <c r="Z1814" s="2">
        <v>10.8</v>
      </c>
      <c r="AA1814" s="2">
        <v>81.400000000000006</v>
      </c>
      <c r="AB1814" s="2">
        <v>23.407499999999999</v>
      </c>
      <c r="AC1814" s="2">
        <v>15.72</v>
      </c>
      <c r="AD1814" s="2">
        <v>17.899999999999999</v>
      </c>
      <c r="AE1814" s="2">
        <v>88.1</v>
      </c>
      <c r="AF1814" s="2">
        <v>46.461199999999998</v>
      </c>
      <c r="AG1814" s="2">
        <v>8.52</v>
      </c>
      <c r="AH1814" s="22">
        <v>10.199999999999999</v>
      </c>
      <c r="AI1814" s="22">
        <v>83.7</v>
      </c>
      <c r="AJ1814" s="22">
        <v>36.379300000000001</v>
      </c>
      <c r="AK1814" s="18">
        <v>11.03</v>
      </c>
      <c r="AL1814" s="18">
        <v>13.1</v>
      </c>
      <c r="AM1814" s="18">
        <v>84.2</v>
      </c>
      <c r="AN1814" s="2">
        <v>52.171500000000002</v>
      </c>
      <c r="AO1814" s="2">
        <v>8.1199999999999992</v>
      </c>
      <c r="AP1814" s="2">
        <v>8.9</v>
      </c>
      <c r="AQ1814" s="2">
        <v>91.6</v>
      </c>
      <c r="AR1814" s="2">
        <v>7.9903000000000004</v>
      </c>
      <c r="AS1814" s="2">
        <v>7.07</v>
      </c>
      <c r="AT1814" s="2">
        <v>9</v>
      </c>
      <c r="AU1814" s="2">
        <v>78.900000000000006</v>
      </c>
      <c r="AV1814" s="2">
        <v>14.0176</v>
      </c>
      <c r="AW1814" s="2">
        <v>11.02</v>
      </c>
      <c r="AX1814" s="2">
        <v>13.2</v>
      </c>
      <c r="AY1814" s="2">
        <v>83.4</v>
      </c>
      <c r="AZ1814" s="2">
        <v>28.532499999999999</v>
      </c>
      <c r="BA1814" s="2">
        <v>11.03</v>
      </c>
      <c r="BB1814" s="2">
        <v>13</v>
      </c>
      <c r="BC1814" s="2">
        <v>84.9</v>
      </c>
      <c r="BD1814" s="2">
        <v>38.010599999999997</v>
      </c>
      <c r="BE1814" s="4"/>
      <c r="BF1814" s="4"/>
    </row>
    <row r="1815" spans="1:58" x14ac:dyDescent="0.2">
      <c r="A1815" s="29">
        <v>1814</v>
      </c>
      <c r="B1815" s="7" t="s">
        <v>22</v>
      </c>
      <c r="C1815" s="3">
        <v>39983</v>
      </c>
      <c r="D1815" s="4" t="s">
        <v>21</v>
      </c>
      <c r="E1815" s="4" t="s">
        <v>164</v>
      </c>
      <c r="F1815" s="5" t="s">
        <v>192</v>
      </c>
      <c r="G1815" s="6">
        <v>0.83263888888888893</v>
      </c>
      <c r="H1815" s="6">
        <v>0.875</v>
      </c>
      <c r="I1815" s="85">
        <f t="shared" si="28"/>
        <v>60.999999999999943</v>
      </c>
      <c r="J1815" s="86">
        <f>I1815*Segmentos!$D$7*(AH1815%)*IF(ISNUMBER(AI1815),AI1815%,0)</f>
        <v>475507.19999999955</v>
      </c>
      <c r="K1815" s="86">
        <f>I1815*Segmentos!$D$7*(AL1815%)*IF(ISNUMBER(AM1815),AM1815%,0)</f>
        <v>739197.9999999993</v>
      </c>
      <c r="L1815" s="4"/>
      <c r="M1815" s="2">
        <v>2.52</v>
      </c>
      <c r="N1815" s="2">
        <v>6.6</v>
      </c>
      <c r="O1815" s="2">
        <v>38.200000000000003</v>
      </c>
      <c r="P1815" s="2">
        <v>92.349199999999996</v>
      </c>
      <c r="Q1815" s="2">
        <v>0.36</v>
      </c>
      <c r="R1815" s="2">
        <v>1.1000000000000001</v>
      </c>
      <c r="S1815" s="2">
        <v>31.2</v>
      </c>
      <c r="T1815" s="2">
        <v>2.1886000000000001</v>
      </c>
      <c r="U1815" s="2">
        <v>2.2799999999999998</v>
      </c>
      <c r="V1815" s="2">
        <v>4.8</v>
      </c>
      <c r="W1815" s="2">
        <v>47.8</v>
      </c>
      <c r="X1815" s="2">
        <v>17.5305</v>
      </c>
      <c r="Y1815" s="2">
        <v>1.1299999999999999</v>
      </c>
      <c r="Z1815" s="2">
        <v>4.8</v>
      </c>
      <c r="AA1815" s="2">
        <v>23.4</v>
      </c>
      <c r="AB1815" s="2">
        <v>12.2729</v>
      </c>
      <c r="AC1815" s="2">
        <v>5.0199999999999996</v>
      </c>
      <c r="AD1815" s="2">
        <v>12.1</v>
      </c>
      <c r="AE1815" s="2">
        <v>41.4</v>
      </c>
      <c r="AF1815" s="2">
        <v>60.357100000000003</v>
      </c>
      <c r="AG1815" s="2">
        <v>1.96</v>
      </c>
      <c r="AH1815" s="22">
        <v>5.8</v>
      </c>
      <c r="AI1815" s="22">
        <v>33.6</v>
      </c>
      <c r="AJ1815" s="22">
        <v>34.111499999999999</v>
      </c>
      <c r="AK1815" s="18">
        <v>3.03</v>
      </c>
      <c r="AL1815" s="18">
        <v>7.3</v>
      </c>
      <c r="AM1815" s="18">
        <v>41.5</v>
      </c>
      <c r="AN1815" s="2">
        <v>58.237699999999997</v>
      </c>
      <c r="AO1815" s="2">
        <v>2.68</v>
      </c>
      <c r="AP1815" s="2">
        <v>8.1</v>
      </c>
      <c r="AQ1815" s="2">
        <v>33.1</v>
      </c>
      <c r="AR1815" s="2">
        <v>10.719799999999999</v>
      </c>
      <c r="AS1815" s="2">
        <v>2.5</v>
      </c>
      <c r="AT1815" s="2">
        <v>5.2</v>
      </c>
      <c r="AU1815" s="2">
        <v>48.3</v>
      </c>
      <c r="AV1815" s="2">
        <v>20.145399999999999</v>
      </c>
      <c r="AW1815" s="2">
        <v>2.84</v>
      </c>
      <c r="AX1815" s="2">
        <v>7.6</v>
      </c>
      <c r="AY1815" s="2">
        <v>37.299999999999997</v>
      </c>
      <c r="AZ1815" s="2">
        <v>29.9236</v>
      </c>
      <c r="BA1815" s="2">
        <v>2.25</v>
      </c>
      <c r="BB1815" s="2">
        <v>6.3</v>
      </c>
      <c r="BC1815" s="2">
        <v>36</v>
      </c>
      <c r="BD1815" s="2">
        <v>31.560400000000001</v>
      </c>
      <c r="BE1815" s="4"/>
      <c r="BF1815" s="4"/>
    </row>
    <row r="1816" spans="1:58" x14ac:dyDescent="0.2">
      <c r="A1816" s="29">
        <v>1815</v>
      </c>
      <c r="B1816" s="7" t="s">
        <v>24</v>
      </c>
      <c r="C1816" s="3">
        <v>39983</v>
      </c>
      <c r="D1816" s="4" t="s">
        <v>21</v>
      </c>
      <c r="E1816" s="4" t="s">
        <v>170</v>
      </c>
      <c r="F1816" s="5" t="s">
        <v>192</v>
      </c>
      <c r="G1816" s="6">
        <v>0.87569444444444444</v>
      </c>
      <c r="H1816" s="6">
        <v>0.8930555555555556</v>
      </c>
      <c r="I1816" s="85">
        <f t="shared" si="28"/>
        <v>25.000000000000071</v>
      </c>
      <c r="J1816" s="86">
        <f>I1816*Segmentos!$D$7*(AH1816%)*IF(ISNUMBER(AI1816),AI1816%,0)</f>
        <v>32760.000000000095</v>
      </c>
      <c r="K1816" s="86">
        <f>I1816*Segmentos!$D$7*(AL1816%)*IF(ISNUMBER(AM1816),AM1816%,0)</f>
        <v>70550.000000000204</v>
      </c>
      <c r="L1816" s="4"/>
      <c r="M1816" s="2">
        <v>0.52</v>
      </c>
      <c r="N1816" s="2">
        <v>1.5</v>
      </c>
      <c r="O1816" s="2">
        <v>35.799999999999997</v>
      </c>
      <c r="P1816" s="2">
        <v>43.563600000000001</v>
      </c>
      <c r="Q1816" s="2">
        <v>0.15</v>
      </c>
      <c r="R1816" s="2">
        <v>0.8</v>
      </c>
      <c r="S1816" s="2">
        <v>18.899999999999999</v>
      </c>
      <c r="T1816" s="2">
        <v>2.0781999999999998</v>
      </c>
      <c r="U1816" s="2">
        <v>0.88</v>
      </c>
      <c r="V1816" s="2">
        <v>2.2999999999999998</v>
      </c>
      <c r="W1816" s="2">
        <v>37.700000000000003</v>
      </c>
      <c r="X1816" s="2">
        <v>15.334899999999999</v>
      </c>
      <c r="Y1816" s="2">
        <v>0.5</v>
      </c>
      <c r="Z1816" s="2">
        <v>1.2</v>
      </c>
      <c r="AA1816" s="2">
        <v>43.4</v>
      </c>
      <c r="AB1816" s="2">
        <v>12.355600000000001</v>
      </c>
      <c r="AC1816" s="2">
        <v>0.5</v>
      </c>
      <c r="AD1816" s="2">
        <v>1.5</v>
      </c>
      <c r="AE1816" s="2">
        <v>33.4</v>
      </c>
      <c r="AF1816" s="2">
        <v>13.795</v>
      </c>
      <c r="AG1816" s="2">
        <v>0.33</v>
      </c>
      <c r="AH1816" s="22">
        <v>1.2</v>
      </c>
      <c r="AI1816" s="22">
        <v>27.3</v>
      </c>
      <c r="AJ1816" s="22">
        <v>13.135</v>
      </c>
      <c r="AK1816" s="18">
        <v>0.69</v>
      </c>
      <c r="AL1816" s="18">
        <v>1.7</v>
      </c>
      <c r="AM1816" s="18">
        <v>41.5</v>
      </c>
      <c r="AN1816" s="2">
        <v>30.428599999999999</v>
      </c>
      <c r="AO1816" s="2">
        <v>0.66</v>
      </c>
      <c r="AP1816" s="2">
        <v>1.3</v>
      </c>
      <c r="AQ1816" s="2">
        <v>50</v>
      </c>
      <c r="AR1816" s="2">
        <v>6.0327999999999999</v>
      </c>
      <c r="AS1816" s="2">
        <v>0.02</v>
      </c>
      <c r="AT1816" s="2">
        <v>0.6</v>
      </c>
      <c r="AU1816" s="2">
        <v>4</v>
      </c>
      <c r="AV1816" s="2">
        <v>0.4234</v>
      </c>
      <c r="AW1816" s="2">
        <v>0.56000000000000005</v>
      </c>
      <c r="AX1816" s="2">
        <v>1.5</v>
      </c>
      <c r="AY1816" s="2">
        <v>36.5</v>
      </c>
      <c r="AZ1816" s="2">
        <v>13.5418</v>
      </c>
      <c r="BA1816" s="2">
        <v>0.74</v>
      </c>
      <c r="BB1816" s="2">
        <v>1.9</v>
      </c>
      <c r="BC1816" s="2">
        <v>38.1</v>
      </c>
      <c r="BD1816" s="2">
        <v>23.5656</v>
      </c>
      <c r="BE1816" s="4"/>
      <c r="BF1816" s="4"/>
    </row>
    <row r="1817" spans="1:58" x14ac:dyDescent="0.2">
      <c r="A1817" s="29">
        <v>1816</v>
      </c>
      <c r="B1817" s="7" t="s">
        <v>4</v>
      </c>
      <c r="C1817" s="3">
        <v>39983</v>
      </c>
      <c r="D1817" s="4" t="s">
        <v>3</v>
      </c>
      <c r="E1817" s="4" t="s">
        <v>165</v>
      </c>
      <c r="F1817" s="5" t="s">
        <v>192</v>
      </c>
      <c r="G1817" s="6">
        <v>0.78194444444444444</v>
      </c>
      <c r="H1817" s="6">
        <v>0.87430555555555556</v>
      </c>
      <c r="I1817" s="85">
        <f t="shared" si="28"/>
        <v>133</v>
      </c>
      <c r="J1817" s="86">
        <f>I1817*Segmentos!$D$7*(AH1817%)*IF(ISNUMBER(AI1817),AI1817%,0)</f>
        <v>1738044.0000000002</v>
      </c>
      <c r="K1817" s="86">
        <f>I1817*Segmentos!$D$7*(AL1817%)*IF(ISNUMBER(AM1817),AM1817%,0)</f>
        <v>2882376</v>
      </c>
      <c r="L1817" s="4"/>
      <c r="M1817" s="2">
        <v>4.41</v>
      </c>
      <c r="N1817" s="2">
        <v>15.9</v>
      </c>
      <c r="O1817" s="2">
        <v>27.7</v>
      </c>
      <c r="P1817" s="2">
        <v>65.367000000000004</v>
      </c>
      <c r="Q1817" s="2">
        <v>4.95</v>
      </c>
      <c r="R1817" s="2">
        <v>13</v>
      </c>
      <c r="S1817" s="2">
        <v>38</v>
      </c>
      <c r="T1817" s="2">
        <v>12.2643</v>
      </c>
      <c r="U1817" s="2">
        <v>4.9000000000000004</v>
      </c>
      <c r="V1817" s="2">
        <v>18.8</v>
      </c>
      <c r="W1817" s="2">
        <v>26.1</v>
      </c>
      <c r="X1817" s="2">
        <v>15.255100000000001</v>
      </c>
      <c r="Y1817" s="2">
        <v>3.58</v>
      </c>
      <c r="Z1817" s="2">
        <v>16.3</v>
      </c>
      <c r="AA1817" s="2">
        <v>21.9</v>
      </c>
      <c r="AB1817" s="2">
        <v>15.696199999999999</v>
      </c>
      <c r="AC1817" s="2">
        <v>4.55</v>
      </c>
      <c r="AD1817" s="2">
        <v>15.1</v>
      </c>
      <c r="AE1817" s="2">
        <v>30.2</v>
      </c>
      <c r="AF1817" s="2">
        <v>22.151399999999999</v>
      </c>
      <c r="AG1817" s="2">
        <v>3.26</v>
      </c>
      <c r="AH1817" s="22">
        <v>13.5</v>
      </c>
      <c r="AI1817" s="22">
        <v>24.2</v>
      </c>
      <c r="AJ1817" s="22">
        <v>22.957000000000001</v>
      </c>
      <c r="AK1817" s="18">
        <v>5.44</v>
      </c>
      <c r="AL1817" s="18">
        <v>18</v>
      </c>
      <c r="AM1817" s="18">
        <v>30.1</v>
      </c>
      <c r="AN1817" s="2">
        <v>42.41</v>
      </c>
      <c r="AO1817" s="2">
        <v>1.94</v>
      </c>
      <c r="AP1817" s="2">
        <v>13</v>
      </c>
      <c r="AQ1817" s="2">
        <v>14.9</v>
      </c>
      <c r="AR1817" s="2">
        <v>3.1415999999999999</v>
      </c>
      <c r="AS1817" s="2">
        <v>3.41</v>
      </c>
      <c r="AT1817" s="2">
        <v>13.3</v>
      </c>
      <c r="AU1817" s="2">
        <v>25.7</v>
      </c>
      <c r="AV1817" s="2">
        <v>11.1508</v>
      </c>
      <c r="AW1817" s="2">
        <v>4.83</v>
      </c>
      <c r="AX1817" s="2">
        <v>17</v>
      </c>
      <c r="AY1817" s="2">
        <v>28.5</v>
      </c>
      <c r="AZ1817" s="2">
        <v>20.601600000000001</v>
      </c>
      <c r="BA1817" s="2">
        <v>5.36</v>
      </c>
      <c r="BB1817" s="2">
        <v>17.399999999999999</v>
      </c>
      <c r="BC1817" s="2">
        <v>30.9</v>
      </c>
      <c r="BD1817" s="2">
        <v>30.472899999999999</v>
      </c>
      <c r="BE1817" s="4"/>
      <c r="BF1817" s="4"/>
    </row>
    <row r="1818" spans="1:58" x14ac:dyDescent="0.2">
      <c r="A1818" s="29">
        <v>1817</v>
      </c>
      <c r="B1818" s="7" t="s">
        <v>15</v>
      </c>
      <c r="C1818" s="3">
        <v>39984</v>
      </c>
      <c r="D1818" s="4" t="s">
        <v>13</v>
      </c>
      <c r="E1818" s="4" t="s">
        <v>164</v>
      </c>
      <c r="F1818" s="5" t="s">
        <v>193</v>
      </c>
      <c r="G1818" s="6">
        <v>0.875</v>
      </c>
      <c r="H1818" s="6">
        <v>0.91319444444444453</v>
      </c>
      <c r="I1818" s="85">
        <f t="shared" si="28"/>
        <v>55.000000000000128</v>
      </c>
      <c r="J1818" s="86">
        <f>I1818*Segmentos!$D$7*(AH1818%)*IF(ISNUMBER(AI1818),AI1818%,0)</f>
        <v>973280.00000000233</v>
      </c>
      <c r="K1818" s="86">
        <f>I1818*Segmentos!$D$7*(AL1818%)*IF(ISNUMBER(AM1818),AM1818%,0)</f>
        <v>1399706.0000000033</v>
      </c>
      <c r="L1818" s="4"/>
      <c r="M1818" s="2">
        <v>5.43</v>
      </c>
      <c r="N1818" s="2">
        <v>14.5</v>
      </c>
      <c r="O1818" s="2">
        <v>37.6</v>
      </c>
      <c r="P1818" s="2">
        <v>88.594499999999996</v>
      </c>
      <c r="Q1818" s="2">
        <v>3.59</v>
      </c>
      <c r="R1818" s="2">
        <v>8</v>
      </c>
      <c r="S1818" s="2">
        <v>45.1</v>
      </c>
      <c r="T1818" s="2">
        <v>9.7768999999999995</v>
      </c>
      <c r="U1818" s="2">
        <v>3.93</v>
      </c>
      <c r="V1818" s="2">
        <v>10.199999999999999</v>
      </c>
      <c r="W1818" s="2">
        <v>38.6</v>
      </c>
      <c r="X1818" s="2">
        <v>13.417199999999999</v>
      </c>
      <c r="Y1818" s="2">
        <v>4.8600000000000003</v>
      </c>
      <c r="Z1818" s="2">
        <v>12.6</v>
      </c>
      <c r="AA1818" s="2">
        <v>38.700000000000003</v>
      </c>
      <c r="AB1818" s="2">
        <v>23.405899999999999</v>
      </c>
      <c r="AC1818" s="2">
        <v>7.85</v>
      </c>
      <c r="AD1818" s="2">
        <v>22.2</v>
      </c>
      <c r="AE1818" s="2">
        <v>35.299999999999997</v>
      </c>
      <c r="AF1818" s="2">
        <v>41.994500000000002</v>
      </c>
      <c r="AG1818" s="2">
        <v>4.42</v>
      </c>
      <c r="AH1818" s="22">
        <v>14</v>
      </c>
      <c r="AI1818" s="22">
        <v>31.6</v>
      </c>
      <c r="AJ1818" s="22">
        <v>34.154299999999999</v>
      </c>
      <c r="AK1818" s="18">
        <v>6.35</v>
      </c>
      <c r="AL1818" s="18">
        <v>14.9</v>
      </c>
      <c r="AM1818" s="18">
        <v>42.7</v>
      </c>
      <c r="AN1818" s="2">
        <v>54.440300000000001</v>
      </c>
      <c r="AO1818" s="2">
        <v>4.47</v>
      </c>
      <c r="AP1818" s="2">
        <v>9</v>
      </c>
      <c r="AQ1818" s="2">
        <v>49.6</v>
      </c>
      <c r="AR1818" s="2">
        <v>7.9614000000000003</v>
      </c>
      <c r="AS1818" s="2">
        <v>4.01</v>
      </c>
      <c r="AT1818" s="2">
        <v>13.1</v>
      </c>
      <c r="AU1818" s="2">
        <v>30.5</v>
      </c>
      <c r="AV1818" s="2">
        <v>14.3855</v>
      </c>
      <c r="AW1818" s="2">
        <v>5.22</v>
      </c>
      <c r="AX1818" s="2">
        <v>12.7</v>
      </c>
      <c r="AY1818" s="2">
        <v>41.1</v>
      </c>
      <c r="AZ1818" s="2">
        <v>24.478100000000001</v>
      </c>
      <c r="BA1818" s="2">
        <v>6.69</v>
      </c>
      <c r="BB1818" s="2">
        <v>18.100000000000001</v>
      </c>
      <c r="BC1818" s="2">
        <v>37</v>
      </c>
      <c r="BD1818" s="2">
        <v>41.769599999999997</v>
      </c>
      <c r="BE1818" s="4"/>
      <c r="BF1818" s="4"/>
    </row>
    <row r="1819" spans="1:58" x14ac:dyDescent="0.2">
      <c r="A1819" s="29">
        <v>1818</v>
      </c>
      <c r="B1819" s="7" t="s">
        <v>113</v>
      </c>
      <c r="C1819" s="3">
        <v>39984</v>
      </c>
      <c r="D1819" s="4" t="s">
        <v>13</v>
      </c>
      <c r="E1819" s="4" t="s">
        <v>176</v>
      </c>
      <c r="F1819" s="5" t="s">
        <v>193</v>
      </c>
      <c r="G1819" s="6">
        <v>0.83958333333333324</v>
      </c>
      <c r="H1819" s="6">
        <v>0.875</v>
      </c>
      <c r="I1819" s="85">
        <f t="shared" si="28"/>
        <v>51.000000000000142</v>
      </c>
      <c r="J1819" s="86">
        <f>I1819*Segmentos!$D$7*(AH1819%)*IF(ISNUMBER(AI1819),AI1819%,0)</f>
        <v>610878.00000000175</v>
      </c>
      <c r="K1819" s="86">
        <f>I1819*Segmentos!$D$7*(AL1819%)*IF(ISNUMBER(AM1819),AM1819%,0)</f>
        <v>930892.80000000261</v>
      </c>
      <c r="L1819" s="4"/>
      <c r="M1819" s="2">
        <v>3.82</v>
      </c>
      <c r="N1819" s="2">
        <v>11.9</v>
      </c>
      <c r="O1819" s="2">
        <v>32.200000000000003</v>
      </c>
      <c r="P1819" s="2">
        <v>90.913799999999995</v>
      </c>
      <c r="Q1819" s="2">
        <v>4.24</v>
      </c>
      <c r="R1819" s="2">
        <v>8.5</v>
      </c>
      <c r="S1819" s="2">
        <v>50.1</v>
      </c>
      <c r="T1819" s="2">
        <v>16.8325</v>
      </c>
      <c r="U1819" s="2">
        <v>2.33</v>
      </c>
      <c r="V1819" s="2">
        <v>10.8</v>
      </c>
      <c r="W1819" s="2">
        <v>21.5</v>
      </c>
      <c r="X1819" s="2">
        <v>11.645</v>
      </c>
      <c r="Y1819" s="2">
        <v>4.2</v>
      </c>
      <c r="Z1819" s="2">
        <v>11.4</v>
      </c>
      <c r="AA1819" s="2">
        <v>36.799999999999997</v>
      </c>
      <c r="AB1819" s="2">
        <v>29.503299999999999</v>
      </c>
      <c r="AC1819" s="2">
        <v>4.21</v>
      </c>
      <c r="AD1819" s="2">
        <v>14.7</v>
      </c>
      <c r="AE1819" s="2">
        <v>28.8</v>
      </c>
      <c r="AF1819" s="2">
        <v>32.933100000000003</v>
      </c>
      <c r="AG1819" s="2">
        <v>2.99</v>
      </c>
      <c r="AH1819" s="22">
        <v>11.3</v>
      </c>
      <c r="AI1819" s="22">
        <v>26.5</v>
      </c>
      <c r="AJ1819" s="22">
        <v>33.767600000000002</v>
      </c>
      <c r="AK1819" s="18">
        <v>4.57</v>
      </c>
      <c r="AL1819" s="18">
        <v>12.4</v>
      </c>
      <c r="AM1819" s="18">
        <v>36.799999999999997</v>
      </c>
      <c r="AN1819" s="2">
        <v>57.1462</v>
      </c>
      <c r="AO1819" s="2">
        <v>1.4</v>
      </c>
      <c r="AP1819" s="2">
        <v>6.6</v>
      </c>
      <c r="AQ1819" s="2">
        <v>21.3</v>
      </c>
      <c r="AR1819" s="2">
        <v>3.6429</v>
      </c>
      <c r="AS1819" s="2">
        <v>2.19</v>
      </c>
      <c r="AT1819" s="2">
        <v>8.6999999999999993</v>
      </c>
      <c r="AU1819" s="2">
        <v>25.3</v>
      </c>
      <c r="AV1819" s="2">
        <v>11.482100000000001</v>
      </c>
      <c r="AW1819" s="2">
        <v>3.79</v>
      </c>
      <c r="AX1819" s="2">
        <v>14.2</v>
      </c>
      <c r="AY1819" s="2">
        <v>26.7</v>
      </c>
      <c r="AZ1819" s="2">
        <v>25.9132</v>
      </c>
      <c r="BA1819" s="2">
        <v>5.47</v>
      </c>
      <c r="BB1819" s="2">
        <v>13.5</v>
      </c>
      <c r="BC1819" s="2">
        <v>40.6</v>
      </c>
      <c r="BD1819" s="2">
        <v>49.875700000000002</v>
      </c>
      <c r="BE1819" s="4"/>
      <c r="BF1819" s="4"/>
    </row>
    <row r="1820" spans="1:58" x14ac:dyDescent="0.2">
      <c r="A1820" s="29">
        <v>1819</v>
      </c>
      <c r="B1820" s="7" t="s">
        <v>73</v>
      </c>
      <c r="C1820" s="3">
        <v>39984</v>
      </c>
      <c r="D1820" s="4" t="s">
        <v>21</v>
      </c>
      <c r="E1820" s="4" t="s">
        <v>170</v>
      </c>
      <c r="F1820" s="5" t="s">
        <v>193</v>
      </c>
      <c r="G1820" s="6">
        <v>0.88888888888888884</v>
      </c>
      <c r="H1820" s="6">
        <v>0.90486111111111101</v>
      </c>
      <c r="I1820" s="85">
        <f t="shared" si="28"/>
        <v>22.999999999999918</v>
      </c>
      <c r="J1820" s="86">
        <f>I1820*Segmentos!$D$7*(AH1820%)*IF(ISNUMBER(AI1820),AI1820%,0)</f>
        <v>1582.3999999999942</v>
      </c>
      <c r="K1820" s="86">
        <f>I1820*Segmentos!$D$7*(AL1820%)*IF(ISNUMBER(AM1820),AM1820%,0)</f>
        <v>1977.9999999999927</v>
      </c>
      <c r="L1820" s="4"/>
      <c r="M1820" s="2">
        <v>0.02</v>
      </c>
      <c r="N1820" s="2">
        <v>0.5</v>
      </c>
      <c r="O1820" s="2">
        <v>4.3</v>
      </c>
      <c r="P1820" s="2">
        <v>8.9056999999999995</v>
      </c>
      <c r="Q1820" s="2">
        <v>0.01</v>
      </c>
      <c r="R1820" s="2">
        <v>0.3</v>
      </c>
      <c r="S1820" s="2">
        <v>4.3</v>
      </c>
      <c r="T1820" s="2">
        <v>0.84199999999999997</v>
      </c>
      <c r="U1820" s="2">
        <v>0.04</v>
      </c>
      <c r="V1820" s="2">
        <v>1</v>
      </c>
      <c r="W1820" s="2">
        <v>4.3</v>
      </c>
      <c r="X1820" s="2">
        <v>4.0526999999999997</v>
      </c>
      <c r="Y1820" s="2">
        <v>0.03</v>
      </c>
      <c r="Z1820" s="2">
        <v>0.7</v>
      </c>
      <c r="AA1820" s="2">
        <v>4.3</v>
      </c>
      <c r="AB1820" s="2">
        <v>4.0110000000000001</v>
      </c>
      <c r="AC1820" s="2">
        <v>0</v>
      </c>
      <c r="AD1820" s="2">
        <v>0</v>
      </c>
      <c r="AE1820" s="8" t="s">
        <v>577</v>
      </c>
      <c r="AF1820" s="2">
        <v>0</v>
      </c>
      <c r="AG1820" s="2">
        <v>0.02</v>
      </c>
      <c r="AH1820" s="22">
        <v>0.4</v>
      </c>
      <c r="AI1820" s="22">
        <v>4.3</v>
      </c>
      <c r="AJ1820" s="22">
        <v>4.2146999999999997</v>
      </c>
      <c r="AK1820" s="18">
        <v>0.02</v>
      </c>
      <c r="AL1820" s="18">
        <v>0.5</v>
      </c>
      <c r="AM1820" s="18">
        <v>4.3</v>
      </c>
      <c r="AN1820" s="2">
        <v>4.6909999999999998</v>
      </c>
      <c r="AO1820" s="2">
        <v>0.02</v>
      </c>
      <c r="AP1820" s="2">
        <v>0.6</v>
      </c>
      <c r="AQ1820" s="2">
        <v>4.3</v>
      </c>
      <c r="AR1820" s="2">
        <v>1.2388999999999999</v>
      </c>
      <c r="AS1820" s="2">
        <v>0</v>
      </c>
      <c r="AT1820" s="2">
        <v>0</v>
      </c>
      <c r="AU1820" s="8" t="s">
        <v>577</v>
      </c>
      <c r="AV1820" s="2">
        <v>0</v>
      </c>
      <c r="AW1820" s="2">
        <v>0.01</v>
      </c>
      <c r="AX1820" s="2">
        <v>0.2</v>
      </c>
      <c r="AY1820" s="2">
        <v>4.3</v>
      </c>
      <c r="AZ1820" s="2">
        <v>1.0936999999999999</v>
      </c>
      <c r="BA1820" s="2">
        <v>0.04</v>
      </c>
      <c r="BB1820" s="2">
        <v>0.9</v>
      </c>
      <c r="BC1820" s="2">
        <v>4.3</v>
      </c>
      <c r="BD1820" s="2">
        <v>6.5731000000000002</v>
      </c>
      <c r="BE1820" s="4"/>
      <c r="BF1820" s="4"/>
    </row>
    <row r="1821" spans="1:58" x14ac:dyDescent="0.2">
      <c r="A1821" s="29">
        <v>1820</v>
      </c>
      <c r="B1821" s="7" t="s">
        <v>5</v>
      </c>
      <c r="C1821" s="3">
        <v>39984</v>
      </c>
      <c r="D1821" s="4" t="s">
        <v>3</v>
      </c>
      <c r="E1821" s="4" t="s">
        <v>164</v>
      </c>
      <c r="F1821" s="5" t="s">
        <v>193</v>
      </c>
      <c r="G1821" s="6">
        <v>0.87430555555555556</v>
      </c>
      <c r="H1821" s="6">
        <v>0.91805555555555562</v>
      </c>
      <c r="I1821" s="85">
        <f t="shared" si="28"/>
        <v>63.000000000000099</v>
      </c>
      <c r="J1821" s="86">
        <f>I1821*Segmentos!$D$7*(AH1821%)*IF(ISNUMBER(AI1821),AI1821%,0)</f>
        <v>1521374.4000000025</v>
      </c>
      <c r="K1821" s="86">
        <f>I1821*Segmentos!$D$7*(AL1821%)*IF(ISNUMBER(AM1821),AM1821%,0)</f>
        <v>1145944.8000000019</v>
      </c>
      <c r="L1821" s="4"/>
      <c r="M1821" s="2">
        <v>5.26</v>
      </c>
      <c r="N1821" s="2">
        <v>15.7</v>
      </c>
      <c r="O1821" s="2">
        <v>33.5</v>
      </c>
      <c r="P1821" s="2">
        <v>84.715699999999998</v>
      </c>
      <c r="Q1821" s="2">
        <v>2.77</v>
      </c>
      <c r="R1821" s="2">
        <v>9</v>
      </c>
      <c r="S1821" s="2">
        <v>30.7</v>
      </c>
      <c r="T1821" s="2">
        <v>7.4542999999999999</v>
      </c>
      <c r="U1821" s="2">
        <v>4.04</v>
      </c>
      <c r="V1821" s="2">
        <v>11.5</v>
      </c>
      <c r="W1821" s="2">
        <v>35.1</v>
      </c>
      <c r="X1821" s="2">
        <v>13.6534</v>
      </c>
      <c r="Y1821" s="2">
        <v>5</v>
      </c>
      <c r="Z1821" s="2">
        <v>15.3</v>
      </c>
      <c r="AA1821" s="2">
        <v>32.700000000000003</v>
      </c>
      <c r="AB1821" s="2">
        <v>23.804200000000002</v>
      </c>
      <c r="AC1821" s="2">
        <v>7.53</v>
      </c>
      <c r="AD1821" s="2">
        <v>22.1</v>
      </c>
      <c r="AE1821" s="2">
        <v>34.1</v>
      </c>
      <c r="AF1821" s="2">
        <v>39.803899999999999</v>
      </c>
      <c r="AG1821" s="2">
        <v>6.03</v>
      </c>
      <c r="AH1821" s="22">
        <v>17.2</v>
      </c>
      <c r="AI1821" s="22">
        <v>35.1</v>
      </c>
      <c r="AJ1821" s="22">
        <v>46.081499999999998</v>
      </c>
      <c r="AK1821" s="18">
        <v>4.5599999999999996</v>
      </c>
      <c r="AL1821" s="18">
        <v>14.3</v>
      </c>
      <c r="AM1821" s="18">
        <v>31.8</v>
      </c>
      <c r="AN1821" s="2">
        <v>38.6342</v>
      </c>
      <c r="AO1821" s="2">
        <v>2.2999999999999998</v>
      </c>
      <c r="AP1821" s="2">
        <v>10.199999999999999</v>
      </c>
      <c r="AQ1821" s="2">
        <v>22.5</v>
      </c>
      <c r="AR1821" s="2">
        <v>4.0460000000000003</v>
      </c>
      <c r="AS1821" s="2">
        <v>3.45</v>
      </c>
      <c r="AT1821" s="2">
        <v>11.7</v>
      </c>
      <c r="AU1821" s="2">
        <v>29.4</v>
      </c>
      <c r="AV1821" s="2">
        <v>12.259499999999999</v>
      </c>
      <c r="AW1821" s="2">
        <v>6.25</v>
      </c>
      <c r="AX1821" s="2">
        <v>16.399999999999999</v>
      </c>
      <c r="AY1821" s="2">
        <v>38</v>
      </c>
      <c r="AZ1821" s="2">
        <v>28.9605</v>
      </c>
      <c r="BA1821" s="2">
        <v>6.39</v>
      </c>
      <c r="BB1821" s="2">
        <v>19</v>
      </c>
      <c r="BC1821" s="2">
        <v>33.700000000000003</v>
      </c>
      <c r="BD1821" s="2">
        <v>39.449800000000003</v>
      </c>
      <c r="BE1821" s="4"/>
      <c r="BF1821" s="4"/>
    </row>
    <row r="1822" spans="1:58" x14ac:dyDescent="0.2">
      <c r="A1822" s="29">
        <v>1821</v>
      </c>
      <c r="B1822" s="7" t="s">
        <v>49</v>
      </c>
      <c r="C1822" s="3">
        <v>39984</v>
      </c>
      <c r="D1822" s="4" t="s">
        <v>28</v>
      </c>
      <c r="E1822" s="4" t="s">
        <v>168</v>
      </c>
      <c r="F1822" s="5" t="s">
        <v>193</v>
      </c>
      <c r="G1822" s="6">
        <v>0.91736111111111107</v>
      </c>
      <c r="H1822" s="6">
        <v>0</v>
      </c>
      <c r="I1822" s="85">
        <f t="shared" si="28"/>
        <v>119.00000000000006</v>
      </c>
      <c r="J1822" s="86">
        <f>I1822*Segmentos!$D$7*(AH1822%)*IF(ISNUMBER(AI1822),AI1822%,0)</f>
        <v>1600930.8000000005</v>
      </c>
      <c r="K1822" s="86">
        <f>I1822*Segmentos!$D$7*(AL1822%)*IF(ISNUMBER(AM1822),AM1822%,0)</f>
        <v>856562.00000000035</v>
      </c>
      <c r="L1822" s="4" t="s">
        <v>422</v>
      </c>
      <c r="M1822" s="2">
        <v>2.5499999999999998</v>
      </c>
      <c r="N1822" s="2">
        <v>8</v>
      </c>
      <c r="O1822" s="2">
        <v>31.8</v>
      </c>
      <c r="P1822" s="2">
        <v>88.864900000000006</v>
      </c>
      <c r="Q1822" s="2">
        <v>0.37</v>
      </c>
      <c r="R1822" s="2">
        <v>4</v>
      </c>
      <c r="S1822" s="2">
        <v>9.3000000000000007</v>
      </c>
      <c r="T1822" s="2">
        <v>2.1661000000000001</v>
      </c>
      <c r="U1822" s="2">
        <v>1.81</v>
      </c>
      <c r="V1822" s="2">
        <v>5.4</v>
      </c>
      <c r="W1822" s="2">
        <v>33.700000000000003</v>
      </c>
      <c r="X1822" s="2">
        <v>13.2545</v>
      </c>
      <c r="Y1822" s="2">
        <v>3.34</v>
      </c>
      <c r="Z1822" s="2">
        <v>11.5</v>
      </c>
      <c r="AA1822" s="2">
        <v>28.9</v>
      </c>
      <c r="AB1822" s="2">
        <v>34.343800000000002</v>
      </c>
      <c r="AC1822" s="2">
        <v>3.42</v>
      </c>
      <c r="AD1822" s="2">
        <v>8.5</v>
      </c>
      <c r="AE1822" s="2">
        <v>40</v>
      </c>
      <c r="AF1822" s="2">
        <v>39.1004</v>
      </c>
      <c r="AG1822" s="2">
        <v>3.38</v>
      </c>
      <c r="AH1822" s="22">
        <v>10.1</v>
      </c>
      <c r="AI1822" s="22">
        <v>33.299999999999997</v>
      </c>
      <c r="AJ1822" s="22">
        <v>55.9405</v>
      </c>
      <c r="AK1822" s="18">
        <v>1.8</v>
      </c>
      <c r="AL1822" s="18">
        <v>6.1</v>
      </c>
      <c r="AM1822" s="18">
        <v>29.5</v>
      </c>
      <c r="AN1822" s="2">
        <v>32.924399999999999</v>
      </c>
      <c r="AO1822" s="2">
        <v>1.1299999999999999</v>
      </c>
      <c r="AP1822" s="2">
        <v>5</v>
      </c>
      <c r="AQ1822" s="2">
        <v>22.5</v>
      </c>
      <c r="AR1822" s="2">
        <v>4.3178000000000001</v>
      </c>
      <c r="AS1822" s="2">
        <v>2.14</v>
      </c>
      <c r="AT1822" s="2">
        <v>7.3</v>
      </c>
      <c r="AU1822" s="2">
        <v>29.4</v>
      </c>
      <c r="AV1822" s="2">
        <v>16.4087</v>
      </c>
      <c r="AW1822" s="2">
        <v>3.45</v>
      </c>
      <c r="AX1822" s="2">
        <v>9.1</v>
      </c>
      <c r="AY1822" s="2">
        <v>37.799999999999997</v>
      </c>
      <c r="AZ1822" s="2">
        <v>34.618600000000001</v>
      </c>
      <c r="BA1822" s="2">
        <v>2.5099999999999998</v>
      </c>
      <c r="BB1822" s="2">
        <v>8.4</v>
      </c>
      <c r="BC1822" s="2">
        <v>29.7</v>
      </c>
      <c r="BD1822" s="2">
        <v>33.519799999999996</v>
      </c>
      <c r="BE1822" s="4"/>
      <c r="BF1822" s="4"/>
    </row>
    <row r="1823" spans="1:58" x14ac:dyDescent="0.2">
      <c r="A1823" s="29">
        <v>1822</v>
      </c>
      <c r="B1823" s="7" t="s">
        <v>9</v>
      </c>
      <c r="C1823" s="3">
        <v>39984</v>
      </c>
      <c r="D1823" s="4" t="s">
        <v>8</v>
      </c>
      <c r="E1823" s="4" t="s">
        <v>168</v>
      </c>
      <c r="F1823" s="5" t="s">
        <v>193</v>
      </c>
      <c r="G1823" s="6">
        <v>0.80138888888888893</v>
      </c>
      <c r="H1823" s="6">
        <v>0.87361111111111101</v>
      </c>
      <c r="I1823" s="85">
        <f t="shared" si="28"/>
        <v>103.99999999999979</v>
      </c>
      <c r="J1823" s="86">
        <f>I1823*Segmentos!$D$7*(AH1823%)*IF(ISNUMBER(AI1823),AI1823%,0)</f>
        <v>1299542.3999999973</v>
      </c>
      <c r="K1823" s="86">
        <f>I1823*Segmentos!$D$7*(AL1823%)*IF(ISNUMBER(AM1823),AM1823%,0)</f>
        <v>1579468.799999997</v>
      </c>
      <c r="L1823" s="4" t="s">
        <v>418</v>
      </c>
      <c r="M1823" s="2">
        <v>3.48</v>
      </c>
      <c r="N1823" s="2">
        <v>11.5</v>
      </c>
      <c r="O1823" s="2">
        <v>30.3</v>
      </c>
      <c r="P1823" s="2">
        <v>85.027699999999996</v>
      </c>
      <c r="Q1823" s="2">
        <v>2.2599999999999998</v>
      </c>
      <c r="R1823" s="2">
        <v>9.6</v>
      </c>
      <c r="S1823" s="2">
        <v>23.6</v>
      </c>
      <c r="T1823" s="2">
        <v>9.2067999999999994</v>
      </c>
      <c r="U1823" s="2">
        <v>2.35</v>
      </c>
      <c r="V1823" s="2">
        <v>8.3000000000000007</v>
      </c>
      <c r="W1823" s="2">
        <v>28.2</v>
      </c>
      <c r="X1823" s="2">
        <v>12.0151</v>
      </c>
      <c r="Y1823" s="2">
        <v>4.57</v>
      </c>
      <c r="Z1823" s="2">
        <v>12.7</v>
      </c>
      <c r="AA1823" s="2">
        <v>35.9</v>
      </c>
      <c r="AB1823" s="2">
        <v>32.8964</v>
      </c>
      <c r="AC1823" s="2">
        <v>3.86</v>
      </c>
      <c r="AD1823" s="2">
        <v>13.4</v>
      </c>
      <c r="AE1823" s="2">
        <v>28.8</v>
      </c>
      <c r="AF1823" s="2">
        <v>30.909400000000002</v>
      </c>
      <c r="AG1823" s="2">
        <v>3.12</v>
      </c>
      <c r="AH1823" s="22">
        <v>11.7</v>
      </c>
      <c r="AI1823" s="22">
        <v>26.7</v>
      </c>
      <c r="AJ1823" s="22">
        <v>36.114899999999999</v>
      </c>
      <c r="AK1823" s="18">
        <v>3.81</v>
      </c>
      <c r="AL1823" s="18">
        <v>11.3</v>
      </c>
      <c r="AM1823" s="18">
        <v>33.6</v>
      </c>
      <c r="AN1823" s="2">
        <v>48.912799999999997</v>
      </c>
      <c r="AO1823" s="2">
        <v>1.94</v>
      </c>
      <c r="AP1823" s="2">
        <v>6.9</v>
      </c>
      <c r="AQ1823" s="2">
        <v>28</v>
      </c>
      <c r="AR1823" s="2">
        <v>5.1745999999999999</v>
      </c>
      <c r="AS1823" s="2">
        <v>3.09</v>
      </c>
      <c r="AT1823" s="2">
        <v>10.3</v>
      </c>
      <c r="AU1823" s="2">
        <v>30</v>
      </c>
      <c r="AV1823" s="2">
        <v>16.583100000000002</v>
      </c>
      <c r="AW1823" s="2">
        <v>3.6</v>
      </c>
      <c r="AX1823" s="2">
        <v>13.6</v>
      </c>
      <c r="AY1823" s="2">
        <v>26.4</v>
      </c>
      <c r="AZ1823" s="2">
        <v>25.2818</v>
      </c>
      <c r="BA1823" s="2">
        <v>4.07</v>
      </c>
      <c r="BB1823" s="2">
        <v>11.9</v>
      </c>
      <c r="BC1823" s="2">
        <v>34.200000000000003</v>
      </c>
      <c r="BD1823" s="2">
        <v>37.988199999999999</v>
      </c>
      <c r="BE1823" s="4"/>
      <c r="BF1823" s="4"/>
    </row>
    <row r="1824" spans="1:58" x14ac:dyDescent="0.2">
      <c r="A1824" s="29">
        <v>1823</v>
      </c>
      <c r="B1824" s="7" t="s">
        <v>84</v>
      </c>
      <c r="C1824" s="3">
        <v>39984</v>
      </c>
      <c r="D1824" s="4" t="s">
        <v>13</v>
      </c>
      <c r="E1824" s="4" t="s">
        <v>168</v>
      </c>
      <c r="F1824" s="5" t="s">
        <v>193</v>
      </c>
      <c r="G1824" s="6">
        <v>0.91666666666666663</v>
      </c>
      <c r="H1824" s="6">
        <v>1.4583333333333332E-2</v>
      </c>
      <c r="I1824" s="85">
        <f t="shared" si="28"/>
        <v>141.00000000000006</v>
      </c>
      <c r="J1824" s="86">
        <f>I1824*Segmentos!$D$7*(AH1824%)*IF(ISNUMBER(AI1824),AI1824%,0)</f>
        <v>1908068.4000000001</v>
      </c>
      <c r="K1824" s="86">
        <f>I1824*Segmentos!$D$7*(AL1824%)*IF(ISNUMBER(AM1824),AM1824%,0)</f>
        <v>1891204.8000000007</v>
      </c>
      <c r="L1824" s="4" t="s">
        <v>420</v>
      </c>
      <c r="M1824" s="2">
        <v>3.36</v>
      </c>
      <c r="N1824" s="2">
        <v>19.600000000000001</v>
      </c>
      <c r="O1824" s="2">
        <v>17.2</v>
      </c>
      <c r="P1824" s="2">
        <v>77.8857</v>
      </c>
      <c r="Q1824" s="2">
        <v>2.93</v>
      </c>
      <c r="R1824" s="2">
        <v>12.7</v>
      </c>
      <c r="S1824" s="2">
        <v>23.2</v>
      </c>
      <c r="T1824" s="2">
        <v>11.322900000000001</v>
      </c>
      <c r="U1824" s="2">
        <v>4.07</v>
      </c>
      <c r="V1824" s="2">
        <v>16.5</v>
      </c>
      <c r="W1824" s="2">
        <v>24.7</v>
      </c>
      <c r="X1824" s="2">
        <v>19.732800000000001</v>
      </c>
      <c r="Y1824" s="2">
        <v>3.47</v>
      </c>
      <c r="Z1824" s="2">
        <v>23.8</v>
      </c>
      <c r="AA1824" s="2">
        <v>14.6</v>
      </c>
      <c r="AB1824" s="2">
        <v>23.7515</v>
      </c>
      <c r="AC1824" s="2">
        <v>3.04</v>
      </c>
      <c r="AD1824" s="2">
        <v>21.2</v>
      </c>
      <c r="AE1824" s="2">
        <v>14.3</v>
      </c>
      <c r="AF1824" s="2">
        <v>23.078499999999998</v>
      </c>
      <c r="AG1824" s="2">
        <v>3.39</v>
      </c>
      <c r="AH1824" s="22">
        <v>18.899999999999999</v>
      </c>
      <c r="AI1824" s="22">
        <v>17.899999999999999</v>
      </c>
      <c r="AJ1824" s="22">
        <v>37.2194</v>
      </c>
      <c r="AK1824" s="18">
        <v>3.34</v>
      </c>
      <c r="AL1824" s="18">
        <v>20.2</v>
      </c>
      <c r="AM1824" s="18">
        <v>16.600000000000001</v>
      </c>
      <c r="AN1824" s="2">
        <v>40.666200000000003</v>
      </c>
      <c r="AO1824" s="2">
        <v>1.81</v>
      </c>
      <c r="AP1824" s="2">
        <v>14.1</v>
      </c>
      <c r="AQ1824" s="2">
        <v>12.8</v>
      </c>
      <c r="AR1824" s="2">
        <v>4.5731000000000002</v>
      </c>
      <c r="AS1824" s="2">
        <v>3.89</v>
      </c>
      <c r="AT1824" s="2">
        <v>17.8</v>
      </c>
      <c r="AU1824" s="2">
        <v>21.9</v>
      </c>
      <c r="AV1824" s="2">
        <v>19.847100000000001</v>
      </c>
      <c r="AW1824" s="2">
        <v>3.23</v>
      </c>
      <c r="AX1824" s="2">
        <v>17.100000000000001</v>
      </c>
      <c r="AY1824" s="2">
        <v>18.899999999999999</v>
      </c>
      <c r="AZ1824" s="2">
        <v>21.499300000000002</v>
      </c>
      <c r="BA1824" s="2">
        <v>3.61</v>
      </c>
      <c r="BB1824" s="2">
        <v>23.9</v>
      </c>
      <c r="BC1824" s="2">
        <v>15.1</v>
      </c>
      <c r="BD1824" s="2">
        <v>31.966100000000001</v>
      </c>
      <c r="BE1824" s="4"/>
      <c r="BF1824" s="4"/>
    </row>
    <row r="1825" spans="1:58" x14ac:dyDescent="0.2">
      <c r="A1825" s="29">
        <v>1824</v>
      </c>
      <c r="B1825" s="7" t="s">
        <v>57</v>
      </c>
      <c r="C1825" s="3">
        <v>39984</v>
      </c>
      <c r="D1825" s="4" t="s">
        <v>8</v>
      </c>
      <c r="E1825" s="4" t="s">
        <v>181</v>
      </c>
      <c r="F1825" s="5" t="s">
        <v>193</v>
      </c>
      <c r="G1825" s="6">
        <v>0.91388888888888886</v>
      </c>
      <c r="H1825" s="6">
        <v>0.91666666666666663</v>
      </c>
      <c r="I1825" s="85">
        <f t="shared" si="28"/>
        <v>3.9999999999999858</v>
      </c>
      <c r="J1825" s="86">
        <f>I1825*Segmentos!$D$7*(AH1825%)*IF(ISNUMBER(AI1825),AI1825%,0)</f>
        <v>74412.799999999741</v>
      </c>
      <c r="K1825" s="86">
        <f>I1825*Segmentos!$D$7*(AL1825%)*IF(ISNUMBER(AM1825),AM1825%,0)</f>
        <v>81331.199999999721</v>
      </c>
      <c r="L1825" s="4"/>
      <c r="M1825" s="2">
        <v>4.87</v>
      </c>
      <c r="N1825" s="2">
        <v>7.4</v>
      </c>
      <c r="O1825" s="2">
        <v>65.599999999999994</v>
      </c>
      <c r="P1825" s="2">
        <v>79.315600000000003</v>
      </c>
      <c r="Q1825" s="2">
        <v>3.35</v>
      </c>
      <c r="R1825" s="2">
        <v>4.5</v>
      </c>
      <c r="S1825" s="2">
        <v>75.2</v>
      </c>
      <c r="T1825" s="2">
        <v>9.1103000000000005</v>
      </c>
      <c r="U1825" s="2">
        <v>2.84</v>
      </c>
      <c r="V1825" s="2">
        <v>4.3</v>
      </c>
      <c r="W1825" s="2">
        <v>65.3</v>
      </c>
      <c r="X1825" s="2">
        <v>9.6815999999999995</v>
      </c>
      <c r="Y1825" s="2">
        <v>4.55</v>
      </c>
      <c r="Z1825" s="2">
        <v>7</v>
      </c>
      <c r="AA1825" s="2">
        <v>65.2</v>
      </c>
      <c r="AB1825" s="2">
        <v>21.863099999999999</v>
      </c>
      <c r="AC1825" s="2">
        <v>7.24</v>
      </c>
      <c r="AD1825" s="2">
        <v>11.3</v>
      </c>
      <c r="AE1825" s="2">
        <v>64.099999999999994</v>
      </c>
      <c r="AF1825" s="2">
        <v>38.660600000000002</v>
      </c>
      <c r="AG1825" s="2">
        <v>4.6500000000000004</v>
      </c>
      <c r="AH1825" s="22">
        <v>7.7</v>
      </c>
      <c r="AI1825" s="22">
        <v>60.4</v>
      </c>
      <c r="AJ1825" s="22">
        <v>35.878100000000003</v>
      </c>
      <c r="AK1825" s="18">
        <v>5.08</v>
      </c>
      <c r="AL1825" s="18">
        <v>7.2</v>
      </c>
      <c r="AM1825" s="18">
        <v>70.599999999999994</v>
      </c>
      <c r="AN1825" s="2">
        <v>43.4375</v>
      </c>
      <c r="AO1825" s="2">
        <v>4.43</v>
      </c>
      <c r="AP1825" s="2">
        <v>6.9</v>
      </c>
      <c r="AQ1825" s="2">
        <v>64.599999999999994</v>
      </c>
      <c r="AR1825" s="2">
        <v>7.8868999999999998</v>
      </c>
      <c r="AS1825" s="2">
        <v>3.4</v>
      </c>
      <c r="AT1825" s="2">
        <v>6</v>
      </c>
      <c r="AU1825" s="2">
        <v>56.5</v>
      </c>
      <c r="AV1825" s="2">
        <v>12.186199999999999</v>
      </c>
      <c r="AW1825" s="2">
        <v>4.97</v>
      </c>
      <c r="AX1825" s="2">
        <v>7.4</v>
      </c>
      <c r="AY1825" s="2">
        <v>67.099999999999994</v>
      </c>
      <c r="AZ1825" s="2">
        <v>23.273599999999998</v>
      </c>
      <c r="BA1825" s="2">
        <v>5.77</v>
      </c>
      <c r="BB1825" s="2">
        <v>8.4</v>
      </c>
      <c r="BC1825" s="2">
        <v>68.7</v>
      </c>
      <c r="BD1825" s="2">
        <v>35.968800000000002</v>
      </c>
      <c r="BE1825" s="4"/>
      <c r="BF1825" s="4"/>
    </row>
    <row r="1826" spans="1:58" x14ac:dyDescent="0.2">
      <c r="A1826" s="29">
        <v>1825</v>
      </c>
      <c r="B1826" s="7" t="s">
        <v>11</v>
      </c>
      <c r="C1826" s="3">
        <v>39984</v>
      </c>
      <c r="D1826" s="4" t="s">
        <v>0</v>
      </c>
      <c r="E1826" s="4" t="s">
        <v>166</v>
      </c>
      <c r="F1826" s="5" t="s">
        <v>193</v>
      </c>
      <c r="G1826" s="6">
        <v>0.91319444444444453</v>
      </c>
      <c r="H1826" s="6">
        <v>0.9159722222222223</v>
      </c>
      <c r="I1826" s="85">
        <f t="shared" si="28"/>
        <v>3.9999999999999858</v>
      </c>
      <c r="J1826" s="86">
        <f>I1826*Segmentos!$D$7*(AH1826%)*IF(ISNUMBER(AI1826),AI1826%,0)</f>
        <v>76566.399999999732</v>
      </c>
      <c r="K1826" s="86">
        <f>I1826*Segmentos!$D$7*(AL1826%)*IF(ISNUMBER(AM1826),AM1826%,0)</f>
        <v>94987.199999999648</v>
      </c>
      <c r="L1826" s="4"/>
      <c r="M1826" s="2">
        <v>5.37</v>
      </c>
      <c r="N1826" s="2">
        <v>7.4</v>
      </c>
      <c r="O1826" s="2">
        <v>72.7</v>
      </c>
      <c r="P1826" s="2">
        <v>94.177400000000006</v>
      </c>
      <c r="Q1826" s="2">
        <v>3.52</v>
      </c>
      <c r="R1826" s="2">
        <v>6.3</v>
      </c>
      <c r="S1826" s="2">
        <v>56.2</v>
      </c>
      <c r="T1826" s="2">
        <v>10.3024</v>
      </c>
      <c r="U1826" s="2">
        <v>4.68</v>
      </c>
      <c r="V1826" s="2">
        <v>5.6</v>
      </c>
      <c r="W1826" s="2">
        <v>83.5</v>
      </c>
      <c r="X1826" s="2">
        <v>17.184999999999999</v>
      </c>
      <c r="Y1826" s="2">
        <v>3.2</v>
      </c>
      <c r="Z1826" s="2">
        <v>5.3</v>
      </c>
      <c r="AA1826" s="2">
        <v>60.6</v>
      </c>
      <c r="AB1826" s="2">
        <v>16.5426</v>
      </c>
      <c r="AC1826" s="2">
        <v>8.7200000000000006</v>
      </c>
      <c r="AD1826" s="2">
        <v>11</v>
      </c>
      <c r="AE1826" s="2">
        <v>79.099999999999994</v>
      </c>
      <c r="AF1826" s="2">
        <v>50.147399999999998</v>
      </c>
      <c r="AG1826" s="2">
        <v>4.76</v>
      </c>
      <c r="AH1826" s="22">
        <v>7.1</v>
      </c>
      <c r="AI1826" s="22">
        <v>67.400000000000006</v>
      </c>
      <c r="AJ1826" s="22">
        <v>39.5854</v>
      </c>
      <c r="AK1826" s="18">
        <v>5.93</v>
      </c>
      <c r="AL1826" s="18">
        <v>7.7</v>
      </c>
      <c r="AM1826" s="18">
        <v>77.099999999999994</v>
      </c>
      <c r="AN1826" s="2">
        <v>54.591999999999999</v>
      </c>
      <c r="AO1826" s="2">
        <v>3.8</v>
      </c>
      <c r="AP1826" s="2">
        <v>4.9000000000000004</v>
      </c>
      <c r="AQ1826" s="2">
        <v>77.099999999999994</v>
      </c>
      <c r="AR1826" s="2">
        <v>7.2704000000000004</v>
      </c>
      <c r="AS1826" s="2">
        <v>4.6500000000000004</v>
      </c>
      <c r="AT1826" s="2">
        <v>6.8</v>
      </c>
      <c r="AU1826" s="2">
        <v>68.099999999999994</v>
      </c>
      <c r="AV1826" s="2">
        <v>17.968699999999998</v>
      </c>
      <c r="AW1826" s="2">
        <v>5.76</v>
      </c>
      <c r="AX1826" s="2">
        <v>7.5</v>
      </c>
      <c r="AY1826" s="2">
        <v>76.5</v>
      </c>
      <c r="AZ1826" s="2">
        <v>29.0153</v>
      </c>
      <c r="BA1826" s="2">
        <v>5.95</v>
      </c>
      <c r="BB1826" s="2">
        <v>8.3000000000000007</v>
      </c>
      <c r="BC1826" s="2">
        <v>71.5</v>
      </c>
      <c r="BD1826" s="2">
        <v>39.923099999999998</v>
      </c>
      <c r="BE1826" s="4"/>
      <c r="BF1826" s="4"/>
    </row>
    <row r="1827" spans="1:58" x14ac:dyDescent="0.2">
      <c r="A1827" s="29">
        <v>1826</v>
      </c>
      <c r="B1827" s="7" t="s">
        <v>11</v>
      </c>
      <c r="C1827" s="3">
        <v>39984</v>
      </c>
      <c r="D1827" s="4" t="s">
        <v>8</v>
      </c>
      <c r="E1827" s="4" t="s">
        <v>166</v>
      </c>
      <c r="F1827" s="5" t="s">
        <v>193</v>
      </c>
      <c r="G1827" s="6">
        <v>0.90902777777777777</v>
      </c>
      <c r="H1827" s="6">
        <v>0.91041666666666676</v>
      </c>
      <c r="I1827" s="85">
        <f t="shared" si="28"/>
        <v>2.0000000000001528</v>
      </c>
      <c r="J1827" s="86">
        <f>I1827*Segmentos!$D$7*(AH1827%)*IF(ISNUMBER(AI1827),AI1827%,0)</f>
        <v>26030.400000001995</v>
      </c>
      <c r="K1827" s="86">
        <f>I1827*Segmentos!$D$7*(AL1827%)*IF(ISNUMBER(AM1827),AM1827%,0)</f>
        <v>35456.80000000271</v>
      </c>
      <c r="L1827" s="4"/>
      <c r="M1827" s="2">
        <v>3.91</v>
      </c>
      <c r="N1827" s="2">
        <v>4.0999999999999996</v>
      </c>
      <c r="O1827" s="2">
        <v>94.9</v>
      </c>
      <c r="P1827" s="2">
        <v>75.252700000000004</v>
      </c>
      <c r="Q1827" s="2">
        <v>3</v>
      </c>
      <c r="R1827" s="2">
        <v>3.1</v>
      </c>
      <c r="S1827" s="2">
        <v>96.8</v>
      </c>
      <c r="T1827" s="2">
        <v>9.6303000000000001</v>
      </c>
      <c r="U1827" s="2">
        <v>1.37</v>
      </c>
      <c r="V1827" s="2">
        <v>1.4</v>
      </c>
      <c r="W1827" s="2">
        <v>100</v>
      </c>
      <c r="X1827" s="2">
        <v>5.5395000000000003</v>
      </c>
      <c r="Y1827" s="2">
        <v>4.04</v>
      </c>
      <c r="Z1827" s="2">
        <v>4.4000000000000004</v>
      </c>
      <c r="AA1827" s="2">
        <v>92.2</v>
      </c>
      <c r="AB1827" s="2">
        <v>22.9483</v>
      </c>
      <c r="AC1827" s="2">
        <v>5.87</v>
      </c>
      <c r="AD1827" s="2">
        <v>6.2</v>
      </c>
      <c r="AE1827" s="2">
        <v>95.3</v>
      </c>
      <c r="AF1827" s="2">
        <v>37.134700000000002</v>
      </c>
      <c r="AG1827" s="2">
        <v>3.28</v>
      </c>
      <c r="AH1827" s="22">
        <v>3.4</v>
      </c>
      <c r="AI1827" s="22">
        <v>95.7</v>
      </c>
      <c r="AJ1827" s="22">
        <v>29.973199999999999</v>
      </c>
      <c r="AK1827" s="18">
        <v>4.47</v>
      </c>
      <c r="AL1827" s="18">
        <v>4.7</v>
      </c>
      <c r="AM1827" s="18">
        <v>94.3</v>
      </c>
      <c r="AN1827" s="2">
        <v>45.279499999999999</v>
      </c>
      <c r="AO1827" s="2">
        <v>2.34</v>
      </c>
      <c r="AP1827" s="2">
        <v>2.9</v>
      </c>
      <c r="AQ1827" s="2">
        <v>81.099999999999994</v>
      </c>
      <c r="AR1827" s="2">
        <v>4.9310999999999998</v>
      </c>
      <c r="AS1827" s="2">
        <v>2.29</v>
      </c>
      <c r="AT1827" s="2">
        <v>2.6</v>
      </c>
      <c r="AU1827" s="2">
        <v>89.3</v>
      </c>
      <c r="AV1827" s="2">
        <v>9.7256</v>
      </c>
      <c r="AW1827" s="2">
        <v>3.48</v>
      </c>
      <c r="AX1827" s="2">
        <v>3.7</v>
      </c>
      <c r="AY1827" s="2">
        <v>95</v>
      </c>
      <c r="AZ1827" s="2">
        <v>19.279599999999999</v>
      </c>
      <c r="BA1827" s="2">
        <v>5.6</v>
      </c>
      <c r="BB1827" s="2">
        <v>5.7</v>
      </c>
      <c r="BC1827" s="2">
        <v>98.2</v>
      </c>
      <c r="BD1827" s="2">
        <v>41.316499999999998</v>
      </c>
      <c r="BE1827" s="4"/>
      <c r="BF1827" s="4"/>
    </row>
    <row r="1828" spans="1:58" x14ac:dyDescent="0.2">
      <c r="A1828" s="29">
        <v>1827</v>
      </c>
      <c r="B1828" s="7" t="s">
        <v>6</v>
      </c>
      <c r="C1828" s="3">
        <v>39984</v>
      </c>
      <c r="D1828" s="4" t="s">
        <v>3</v>
      </c>
      <c r="E1828" s="4" t="s">
        <v>166</v>
      </c>
      <c r="F1828" s="5" t="s">
        <v>193</v>
      </c>
      <c r="G1828" s="6">
        <v>0.90972222222222221</v>
      </c>
      <c r="H1828" s="6">
        <v>0.91111111111111109</v>
      </c>
      <c r="I1828" s="85">
        <f t="shared" si="28"/>
        <v>1.9999999999999929</v>
      </c>
      <c r="J1828" s="86">
        <f>I1828*Segmentos!$D$7*(AH1828%)*IF(ISNUMBER(AI1828),AI1828%,0)</f>
        <v>62814.399999999776</v>
      </c>
      <c r="K1828" s="86">
        <f>I1828*Segmentos!$D$7*(AL1828%)*IF(ISNUMBER(AM1828),AM1828%,0)</f>
        <v>34828.799999999879</v>
      </c>
      <c r="L1828" s="4"/>
      <c r="M1828" s="2">
        <v>6.03</v>
      </c>
      <c r="N1828" s="2">
        <v>6.5</v>
      </c>
      <c r="O1828" s="2">
        <v>93.1</v>
      </c>
      <c r="P1828" s="2">
        <v>84.828000000000003</v>
      </c>
      <c r="Q1828" s="2">
        <v>4.0599999999999996</v>
      </c>
      <c r="R1828" s="2">
        <v>4.7</v>
      </c>
      <c r="S1828" s="2">
        <v>86.6</v>
      </c>
      <c r="T1828" s="2">
        <v>9.5344999999999995</v>
      </c>
      <c r="U1828" s="2">
        <v>4.4800000000000004</v>
      </c>
      <c r="V1828" s="2">
        <v>4.5999999999999996</v>
      </c>
      <c r="W1828" s="2">
        <v>96.7</v>
      </c>
      <c r="X1828" s="2">
        <v>13.2042</v>
      </c>
      <c r="Y1828" s="2">
        <v>5.19</v>
      </c>
      <c r="Z1828" s="2">
        <v>5.5</v>
      </c>
      <c r="AA1828" s="2">
        <v>95.1</v>
      </c>
      <c r="AB1828" s="2">
        <v>21.536200000000001</v>
      </c>
      <c r="AC1828" s="2">
        <v>8.7799999999999994</v>
      </c>
      <c r="AD1828" s="2">
        <v>9.5</v>
      </c>
      <c r="AE1828" s="2">
        <v>92.5</v>
      </c>
      <c r="AF1828" s="2">
        <v>40.553100000000001</v>
      </c>
      <c r="AG1828" s="2">
        <v>7.9</v>
      </c>
      <c r="AH1828" s="22">
        <v>8.3000000000000007</v>
      </c>
      <c r="AI1828" s="22">
        <v>94.6</v>
      </c>
      <c r="AJ1828" s="22">
        <v>52.6937</v>
      </c>
      <c r="AK1828" s="18">
        <v>4.3499999999999996</v>
      </c>
      <c r="AL1828" s="18">
        <v>4.8</v>
      </c>
      <c r="AM1828" s="18">
        <v>90.7</v>
      </c>
      <c r="AN1828" s="2">
        <v>32.134300000000003</v>
      </c>
      <c r="AO1828" s="2">
        <v>3.54</v>
      </c>
      <c r="AP1828" s="2">
        <v>3.7</v>
      </c>
      <c r="AQ1828" s="2">
        <v>95.5</v>
      </c>
      <c r="AR1828" s="2">
        <v>5.4352999999999998</v>
      </c>
      <c r="AS1828" s="2">
        <v>4.4000000000000004</v>
      </c>
      <c r="AT1828" s="2">
        <v>4.8</v>
      </c>
      <c r="AU1828" s="2">
        <v>91</v>
      </c>
      <c r="AV1828" s="2">
        <v>13.639099999999999</v>
      </c>
      <c r="AW1828" s="2">
        <v>8.4</v>
      </c>
      <c r="AX1828" s="2">
        <v>9.3000000000000007</v>
      </c>
      <c r="AY1828" s="2">
        <v>90.4</v>
      </c>
      <c r="AZ1828" s="2">
        <v>33.985599999999998</v>
      </c>
      <c r="BA1828" s="2">
        <v>5.9</v>
      </c>
      <c r="BB1828" s="2">
        <v>6.1</v>
      </c>
      <c r="BC1828" s="2">
        <v>96.5</v>
      </c>
      <c r="BD1828" s="2">
        <v>31.768000000000001</v>
      </c>
      <c r="BE1828" s="4"/>
      <c r="BF1828" s="4"/>
    </row>
    <row r="1829" spans="1:58" x14ac:dyDescent="0.2">
      <c r="A1829" s="29">
        <v>1828</v>
      </c>
      <c r="B1829" s="7" t="s">
        <v>31</v>
      </c>
      <c r="C1829" s="3">
        <v>39984</v>
      </c>
      <c r="D1829" s="4" t="s">
        <v>28</v>
      </c>
      <c r="E1829" s="4" t="s">
        <v>166</v>
      </c>
      <c r="F1829" s="5" t="s">
        <v>193</v>
      </c>
      <c r="G1829" s="6">
        <v>0.9145833333333333</v>
      </c>
      <c r="H1829" s="6">
        <v>0.91736111111111107</v>
      </c>
      <c r="I1829" s="85">
        <f t="shared" si="28"/>
        <v>3.9999999999999858</v>
      </c>
      <c r="J1829" s="86">
        <f>I1829*Segmentos!$D$7*(AH1829%)*IF(ISNUMBER(AI1829),AI1829%,0)</f>
        <v>29463.999999999894</v>
      </c>
      <c r="K1829" s="86">
        <f>I1829*Segmentos!$D$7*(AL1829%)*IF(ISNUMBER(AM1829),AM1829%,0)</f>
        <v>19719.999999999931</v>
      </c>
      <c r="L1829" s="4"/>
      <c r="M1829" s="2">
        <v>1.53</v>
      </c>
      <c r="N1829" s="2">
        <v>2.2999999999999998</v>
      </c>
      <c r="O1829" s="2">
        <v>67.2</v>
      </c>
      <c r="P1829" s="2">
        <v>79.728700000000003</v>
      </c>
      <c r="Q1829" s="2">
        <v>1.1000000000000001</v>
      </c>
      <c r="R1829" s="2">
        <v>2.4</v>
      </c>
      <c r="S1829" s="2">
        <v>45.6</v>
      </c>
      <c r="T1829" s="2">
        <v>9.57</v>
      </c>
      <c r="U1829" s="2">
        <v>2.0499999999999998</v>
      </c>
      <c r="V1829" s="2">
        <v>2.2000000000000002</v>
      </c>
      <c r="W1829" s="2">
        <v>95.1</v>
      </c>
      <c r="X1829" s="2">
        <v>22.381699999999999</v>
      </c>
      <c r="Y1829" s="2">
        <v>1.55</v>
      </c>
      <c r="Z1829" s="2">
        <v>2.8</v>
      </c>
      <c r="AA1829" s="2">
        <v>55.7</v>
      </c>
      <c r="AB1829" s="2">
        <v>23.884899999999998</v>
      </c>
      <c r="AC1829" s="2">
        <v>1.4</v>
      </c>
      <c r="AD1829" s="2">
        <v>1.8</v>
      </c>
      <c r="AE1829" s="2">
        <v>76.3</v>
      </c>
      <c r="AF1829" s="2">
        <v>23.892099999999999</v>
      </c>
      <c r="AG1829" s="2">
        <v>1.82</v>
      </c>
      <c r="AH1829" s="22">
        <v>2.9</v>
      </c>
      <c r="AI1829" s="22">
        <v>63.5</v>
      </c>
      <c r="AJ1829" s="22">
        <v>45.0627</v>
      </c>
      <c r="AK1829" s="18">
        <v>1.27</v>
      </c>
      <c r="AL1829" s="18">
        <v>1.7</v>
      </c>
      <c r="AM1829" s="18">
        <v>72.5</v>
      </c>
      <c r="AN1829" s="2">
        <v>34.665999999999997</v>
      </c>
      <c r="AO1829" s="2">
        <v>1.55</v>
      </c>
      <c r="AP1829" s="2">
        <v>2.4</v>
      </c>
      <c r="AQ1829" s="2">
        <v>65.5</v>
      </c>
      <c r="AR1829" s="2">
        <v>8.8085000000000004</v>
      </c>
      <c r="AS1829" s="2">
        <v>1.17</v>
      </c>
      <c r="AT1829" s="2">
        <v>1.8</v>
      </c>
      <c r="AU1829" s="2">
        <v>64.900000000000006</v>
      </c>
      <c r="AV1829" s="2">
        <v>13.4117</v>
      </c>
      <c r="AW1829" s="2">
        <v>1.1399999999999999</v>
      </c>
      <c r="AX1829" s="2">
        <v>1.8</v>
      </c>
      <c r="AY1829" s="2">
        <v>63.2</v>
      </c>
      <c r="AZ1829" s="2">
        <v>17.113499999999998</v>
      </c>
      <c r="BA1829" s="2">
        <v>2.02</v>
      </c>
      <c r="BB1829" s="2">
        <v>2.9</v>
      </c>
      <c r="BC1829" s="2">
        <v>70.2</v>
      </c>
      <c r="BD1829" s="2">
        <v>40.395000000000003</v>
      </c>
      <c r="BE1829" s="4"/>
      <c r="BF1829" s="4"/>
    </row>
    <row r="1830" spans="1:58" x14ac:dyDescent="0.2">
      <c r="A1830" s="29">
        <v>1829</v>
      </c>
      <c r="B1830" s="7" t="s">
        <v>62</v>
      </c>
      <c r="C1830" s="3">
        <v>39984</v>
      </c>
      <c r="D1830" s="4" t="s">
        <v>21</v>
      </c>
      <c r="E1830" s="4" t="s">
        <v>166</v>
      </c>
      <c r="F1830" s="5" t="s">
        <v>193</v>
      </c>
      <c r="G1830" s="6">
        <v>0.85416666666666663</v>
      </c>
      <c r="H1830" s="6">
        <v>0.87638888888888899</v>
      </c>
      <c r="I1830" s="85">
        <f t="shared" si="28"/>
        <v>32.000000000000206</v>
      </c>
      <c r="J1830" s="86">
        <f>I1830*Segmentos!$D$7*(AH1830%)*IF(ISNUMBER(AI1830),AI1830%,0)</f>
        <v>67123.200000000434</v>
      </c>
      <c r="K1830" s="86">
        <f>I1830*Segmentos!$D$7*(AL1830%)*IF(ISNUMBER(AM1830),AM1830%,0)</f>
        <v>32665.60000000021</v>
      </c>
      <c r="L1830" s="4"/>
      <c r="M1830" s="2">
        <v>0.4</v>
      </c>
      <c r="N1830" s="2">
        <v>1</v>
      </c>
      <c r="O1830" s="2">
        <v>38.6</v>
      </c>
      <c r="P1830" s="2">
        <v>99.011200000000002</v>
      </c>
      <c r="Q1830" s="2">
        <v>0.47</v>
      </c>
      <c r="R1830" s="2">
        <v>0.5</v>
      </c>
      <c r="S1830" s="2">
        <v>100</v>
      </c>
      <c r="T1830" s="2">
        <v>19.6691</v>
      </c>
      <c r="U1830" s="2">
        <v>0.05</v>
      </c>
      <c r="V1830" s="2">
        <v>0.6</v>
      </c>
      <c r="W1830" s="2">
        <v>7.3</v>
      </c>
      <c r="X1830" s="2">
        <v>2.3818999999999999</v>
      </c>
      <c r="Y1830" s="2">
        <v>0.28000000000000003</v>
      </c>
      <c r="Z1830" s="2">
        <v>0.9</v>
      </c>
      <c r="AA1830" s="2">
        <v>32.799999999999997</v>
      </c>
      <c r="AB1830" s="2">
        <v>20.7254</v>
      </c>
      <c r="AC1830" s="2">
        <v>0.69</v>
      </c>
      <c r="AD1830" s="2">
        <v>1.7</v>
      </c>
      <c r="AE1830" s="2">
        <v>39.9</v>
      </c>
      <c r="AF1830" s="2">
        <v>56.2348</v>
      </c>
      <c r="AG1830" s="2">
        <v>0.54</v>
      </c>
      <c r="AH1830" s="22">
        <v>1.2</v>
      </c>
      <c r="AI1830" s="22">
        <v>43.7</v>
      </c>
      <c r="AJ1830" s="22">
        <v>63.822099999999999</v>
      </c>
      <c r="AK1830" s="18">
        <v>0.27</v>
      </c>
      <c r="AL1830" s="18">
        <v>0.8</v>
      </c>
      <c r="AM1830" s="18">
        <v>31.9</v>
      </c>
      <c r="AN1830" s="2">
        <v>35.189100000000003</v>
      </c>
      <c r="AO1830" s="2">
        <v>0.11</v>
      </c>
      <c r="AP1830" s="2">
        <v>1</v>
      </c>
      <c r="AQ1830" s="2">
        <v>11</v>
      </c>
      <c r="AR1830" s="2">
        <v>2.9137</v>
      </c>
      <c r="AS1830" s="2">
        <v>0.14000000000000001</v>
      </c>
      <c r="AT1830" s="2">
        <v>0.7</v>
      </c>
      <c r="AU1830" s="2">
        <v>21.5</v>
      </c>
      <c r="AV1830" s="2">
        <v>7.7287999999999997</v>
      </c>
      <c r="AW1830" s="2">
        <v>0.73</v>
      </c>
      <c r="AX1830" s="2">
        <v>1.6</v>
      </c>
      <c r="AY1830" s="2">
        <v>46.7</v>
      </c>
      <c r="AZ1830" s="2">
        <v>52.1023</v>
      </c>
      <c r="BA1830" s="2">
        <v>0.38</v>
      </c>
      <c r="BB1830" s="2">
        <v>0.9</v>
      </c>
      <c r="BC1830" s="2">
        <v>43.9</v>
      </c>
      <c r="BD1830" s="2">
        <v>36.266399999999997</v>
      </c>
      <c r="BE1830" s="4"/>
      <c r="BF1830" s="4"/>
    </row>
    <row r="1831" spans="1:58" x14ac:dyDescent="0.2">
      <c r="A1831" s="29">
        <v>1830</v>
      </c>
      <c r="B1831" s="7" t="s">
        <v>60</v>
      </c>
      <c r="C1831" s="3">
        <v>39984</v>
      </c>
      <c r="D1831" s="4" t="s">
        <v>17</v>
      </c>
      <c r="E1831" s="4" t="s">
        <v>169</v>
      </c>
      <c r="F1831" s="5" t="s">
        <v>193</v>
      </c>
      <c r="G1831" s="6">
        <v>0.875</v>
      </c>
      <c r="H1831" s="6">
        <v>0.91527777777777775</v>
      </c>
      <c r="I1831" s="85">
        <f t="shared" si="28"/>
        <v>57.999999999999957</v>
      </c>
      <c r="J1831" s="86">
        <f>I1831*Segmentos!$D$7*(AH1831%)*IF(ISNUMBER(AI1831),AI1831%,0)</f>
        <v>51225.599999999955</v>
      </c>
      <c r="K1831" s="86">
        <f>I1831*Segmentos!$D$7*(AL1831%)*IF(ISNUMBER(AM1831),AM1831%,0)</f>
        <v>40414.399999999972</v>
      </c>
      <c r="L1831" s="4" t="s">
        <v>419</v>
      </c>
      <c r="M1831" s="2">
        <v>0.2</v>
      </c>
      <c r="N1831" s="2">
        <v>1.8</v>
      </c>
      <c r="O1831" s="2">
        <v>10.7</v>
      </c>
      <c r="P1831" s="2">
        <v>90.565799999999996</v>
      </c>
      <c r="Q1831" s="2">
        <v>0.12</v>
      </c>
      <c r="R1831" s="2">
        <v>2.2999999999999998</v>
      </c>
      <c r="S1831" s="2">
        <v>5.3</v>
      </c>
      <c r="T1831" s="2">
        <v>9.2027999999999999</v>
      </c>
      <c r="U1831" s="2">
        <v>0.01</v>
      </c>
      <c r="V1831" s="2">
        <v>0.3</v>
      </c>
      <c r="W1831" s="2">
        <v>3.4</v>
      </c>
      <c r="X1831" s="2">
        <v>0.88049999999999995</v>
      </c>
      <c r="Y1831" s="2">
        <v>0.23</v>
      </c>
      <c r="Z1831" s="2">
        <v>2.5</v>
      </c>
      <c r="AA1831" s="2">
        <v>9.1</v>
      </c>
      <c r="AB1831" s="2">
        <v>30.792400000000001</v>
      </c>
      <c r="AC1831" s="2">
        <v>0.33</v>
      </c>
      <c r="AD1831" s="2">
        <v>2</v>
      </c>
      <c r="AE1831" s="2">
        <v>16.3</v>
      </c>
      <c r="AF1831" s="2">
        <v>49.69</v>
      </c>
      <c r="AG1831" s="2">
        <v>0.22</v>
      </c>
      <c r="AH1831" s="22">
        <v>2.4</v>
      </c>
      <c r="AI1831" s="22">
        <v>9.1999999999999993</v>
      </c>
      <c r="AJ1831" s="22">
        <v>48.819800000000001</v>
      </c>
      <c r="AK1831" s="18">
        <v>0.17</v>
      </c>
      <c r="AL1831" s="18">
        <v>1.3</v>
      </c>
      <c r="AM1831" s="18">
        <v>13.4</v>
      </c>
      <c r="AN1831" s="2">
        <v>41.746000000000002</v>
      </c>
      <c r="AO1831" s="2">
        <v>0.06</v>
      </c>
      <c r="AP1831" s="2">
        <v>1.4</v>
      </c>
      <c r="AQ1831" s="2">
        <v>4.3</v>
      </c>
      <c r="AR1831" s="2">
        <v>3.1046</v>
      </c>
      <c r="AS1831" s="2">
        <v>0.06</v>
      </c>
      <c r="AT1831" s="2">
        <v>1.2</v>
      </c>
      <c r="AU1831" s="2">
        <v>4.5999999999999996</v>
      </c>
      <c r="AV1831" s="2">
        <v>5.8185000000000002</v>
      </c>
      <c r="AW1831" s="2">
        <v>0.17</v>
      </c>
      <c r="AX1831" s="2">
        <v>1.8</v>
      </c>
      <c r="AY1831" s="2">
        <v>9</v>
      </c>
      <c r="AZ1831" s="2">
        <v>22.051600000000001</v>
      </c>
      <c r="BA1831" s="2">
        <v>0.34</v>
      </c>
      <c r="BB1831" s="2">
        <v>2.2999999999999998</v>
      </c>
      <c r="BC1831" s="2">
        <v>14.9</v>
      </c>
      <c r="BD1831" s="2">
        <v>59.591000000000001</v>
      </c>
      <c r="BE1831" s="4"/>
      <c r="BF1831" s="4"/>
    </row>
    <row r="1832" spans="1:58" x14ac:dyDescent="0.2">
      <c r="A1832" s="29">
        <v>1831</v>
      </c>
      <c r="B1832" s="7" t="s">
        <v>52</v>
      </c>
      <c r="C1832" s="3">
        <v>39984</v>
      </c>
      <c r="D1832" s="4" t="s">
        <v>0</v>
      </c>
      <c r="E1832" s="4" t="s">
        <v>177</v>
      </c>
      <c r="F1832" s="5" t="s">
        <v>193</v>
      </c>
      <c r="G1832" s="6">
        <v>0.9159722222222223</v>
      </c>
      <c r="H1832" s="6">
        <v>2.2222222222222223E-2</v>
      </c>
      <c r="I1832" s="85">
        <f t="shared" si="28"/>
        <v>152.99999999999989</v>
      </c>
      <c r="J1832" s="86">
        <f>I1832*Segmentos!$D$7*(AH1832%)*IF(ISNUMBER(AI1832),AI1832%,0)</f>
        <v>3494825.9999999972</v>
      </c>
      <c r="K1832" s="86">
        <f>I1832*Segmentos!$D$7*(AL1832%)*IF(ISNUMBER(AM1832),AM1832%,0)</f>
        <v>4688899.1999999965</v>
      </c>
      <c r="L1832" s="4"/>
      <c r="M1832" s="2">
        <v>6.74</v>
      </c>
      <c r="N1832" s="2">
        <v>24</v>
      </c>
      <c r="O1832" s="2">
        <v>28.1</v>
      </c>
      <c r="P1832" s="2">
        <v>92.817700000000002</v>
      </c>
      <c r="Q1832" s="2">
        <v>3.74</v>
      </c>
      <c r="R1832" s="2">
        <v>13.9</v>
      </c>
      <c r="S1832" s="2">
        <v>26.9</v>
      </c>
      <c r="T1832" s="2">
        <v>8.5949000000000009</v>
      </c>
      <c r="U1832" s="2">
        <v>3.61</v>
      </c>
      <c r="V1832" s="2">
        <v>19.399999999999999</v>
      </c>
      <c r="W1832" s="2">
        <v>18.600000000000001</v>
      </c>
      <c r="X1832" s="2">
        <v>10.4278</v>
      </c>
      <c r="Y1832" s="2">
        <v>4.32</v>
      </c>
      <c r="Z1832" s="2">
        <v>21.9</v>
      </c>
      <c r="AA1832" s="2">
        <v>19.7</v>
      </c>
      <c r="AB1832" s="2">
        <v>17.586099999999998</v>
      </c>
      <c r="AC1832" s="2">
        <v>12.43</v>
      </c>
      <c r="AD1832" s="2">
        <v>33.9</v>
      </c>
      <c r="AE1832" s="2">
        <v>36.6</v>
      </c>
      <c r="AF1832" s="2">
        <v>56.208799999999997</v>
      </c>
      <c r="AG1832" s="2">
        <v>5.72</v>
      </c>
      <c r="AH1832" s="22">
        <v>23.5</v>
      </c>
      <c r="AI1832" s="22">
        <v>24.3</v>
      </c>
      <c r="AJ1832" s="22">
        <v>37.353099999999998</v>
      </c>
      <c r="AK1832" s="18">
        <v>7.66</v>
      </c>
      <c r="AL1832" s="18">
        <v>24.4</v>
      </c>
      <c r="AM1832" s="18">
        <v>31.4</v>
      </c>
      <c r="AN1832" s="2">
        <v>55.464599999999997</v>
      </c>
      <c r="AO1832" s="2">
        <v>3.38</v>
      </c>
      <c r="AP1832" s="2">
        <v>18.2</v>
      </c>
      <c r="AQ1832" s="2">
        <v>18.600000000000001</v>
      </c>
      <c r="AR1832" s="2">
        <v>5.0952999999999999</v>
      </c>
      <c r="AS1832" s="2">
        <v>6.93</v>
      </c>
      <c r="AT1832" s="2">
        <v>23.2</v>
      </c>
      <c r="AU1832" s="2">
        <v>29.9</v>
      </c>
      <c r="AV1832" s="2">
        <v>21.032499999999999</v>
      </c>
      <c r="AW1832" s="2">
        <v>8.4499999999999993</v>
      </c>
      <c r="AX1832" s="2">
        <v>23.5</v>
      </c>
      <c r="AY1832" s="2">
        <v>35.9</v>
      </c>
      <c r="AZ1832" s="2">
        <v>33.468200000000003</v>
      </c>
      <c r="BA1832" s="2">
        <v>6.3</v>
      </c>
      <c r="BB1832" s="2">
        <v>26.5</v>
      </c>
      <c r="BC1832" s="2">
        <v>23.8</v>
      </c>
      <c r="BD1832" s="2">
        <v>33.221600000000002</v>
      </c>
      <c r="BE1832" s="4"/>
      <c r="BF1832" s="4"/>
    </row>
    <row r="1833" spans="1:58" x14ac:dyDescent="0.2">
      <c r="A1833" s="29">
        <v>1832</v>
      </c>
      <c r="B1833" s="7" t="s">
        <v>115</v>
      </c>
      <c r="C1833" s="3">
        <v>39984</v>
      </c>
      <c r="D1833" s="4" t="s">
        <v>17</v>
      </c>
      <c r="E1833" s="4" t="s">
        <v>169</v>
      </c>
      <c r="F1833" s="5" t="s">
        <v>193</v>
      </c>
      <c r="G1833" s="6">
        <v>0.83333333333333337</v>
      </c>
      <c r="H1833" s="6">
        <v>0.875</v>
      </c>
      <c r="I1833" s="85">
        <f t="shared" si="28"/>
        <v>59.999999999999943</v>
      </c>
      <c r="J1833" s="86">
        <f>I1833*Segmentos!$D$7*(AH1833%)*IF(ISNUMBER(AI1833),AI1833%,0)</f>
        <v>102815.9999999999</v>
      </c>
      <c r="K1833" s="86">
        <f>I1833*Segmentos!$D$7*(AL1833%)*IF(ISNUMBER(AM1833),AM1833%,0)</f>
        <v>66095.999999999927</v>
      </c>
      <c r="L1833" s="4"/>
      <c r="M1833" s="2">
        <v>0.33</v>
      </c>
      <c r="N1833" s="2">
        <v>0.9</v>
      </c>
      <c r="O1833" s="2">
        <v>35.4</v>
      </c>
      <c r="P1833" s="2">
        <v>99.376999999999995</v>
      </c>
      <c r="Q1833" s="2">
        <v>0.01</v>
      </c>
      <c r="R1833" s="2">
        <v>0.9</v>
      </c>
      <c r="S1833" s="2">
        <v>1.7</v>
      </c>
      <c r="T1833" s="2">
        <v>0.72909999999999997</v>
      </c>
      <c r="U1833" s="2">
        <v>0.01</v>
      </c>
      <c r="V1833" s="2">
        <v>0.8</v>
      </c>
      <c r="W1833" s="2">
        <v>1.7</v>
      </c>
      <c r="X1833" s="2">
        <v>0.81330000000000002</v>
      </c>
      <c r="Y1833" s="2">
        <v>0.14000000000000001</v>
      </c>
      <c r="Z1833" s="2">
        <v>0.4</v>
      </c>
      <c r="AA1833" s="2">
        <v>30.7</v>
      </c>
      <c r="AB1833" s="2">
        <v>12.233599999999999</v>
      </c>
      <c r="AC1833" s="2">
        <v>0.87</v>
      </c>
      <c r="AD1833" s="2">
        <v>1.5</v>
      </c>
      <c r="AE1833" s="2">
        <v>57.6</v>
      </c>
      <c r="AF1833" s="2">
        <v>85.600999999999999</v>
      </c>
      <c r="AG1833" s="2">
        <v>0.42</v>
      </c>
      <c r="AH1833" s="22">
        <v>1.4</v>
      </c>
      <c r="AI1833" s="22">
        <v>30.6</v>
      </c>
      <c r="AJ1833" s="22">
        <v>59.371400000000001</v>
      </c>
      <c r="AK1833" s="18">
        <v>0.25</v>
      </c>
      <c r="AL1833" s="18">
        <v>0.6</v>
      </c>
      <c r="AM1833" s="18">
        <v>45.9</v>
      </c>
      <c r="AN1833" s="2">
        <v>40.005499999999998</v>
      </c>
      <c r="AO1833" s="2">
        <v>0</v>
      </c>
      <c r="AP1833" s="2">
        <v>0.1</v>
      </c>
      <c r="AQ1833" s="2">
        <v>1.7</v>
      </c>
      <c r="AR1833" s="2">
        <v>5.2699999999999997E-2</v>
      </c>
      <c r="AS1833" s="2">
        <v>0.24</v>
      </c>
      <c r="AT1833" s="2">
        <v>0.8</v>
      </c>
      <c r="AU1833" s="2">
        <v>30.5</v>
      </c>
      <c r="AV1833" s="2">
        <v>16.213000000000001</v>
      </c>
      <c r="AW1833" s="2">
        <v>0.63</v>
      </c>
      <c r="AX1833" s="2">
        <v>1.6</v>
      </c>
      <c r="AY1833" s="2">
        <v>40.200000000000003</v>
      </c>
      <c r="AZ1833" s="2">
        <v>54.121899999999997</v>
      </c>
      <c r="BA1833" s="2">
        <v>0.25</v>
      </c>
      <c r="BB1833" s="2">
        <v>0.8</v>
      </c>
      <c r="BC1833" s="2">
        <v>32.200000000000003</v>
      </c>
      <c r="BD1833" s="2">
        <v>28.9893</v>
      </c>
      <c r="BE1833" s="4"/>
      <c r="BF1833" s="4"/>
    </row>
    <row r="1834" spans="1:58" x14ac:dyDescent="0.2">
      <c r="A1834" s="29">
        <v>1833</v>
      </c>
      <c r="B1834" s="7" t="s">
        <v>58</v>
      </c>
      <c r="C1834" s="3">
        <v>39984</v>
      </c>
      <c r="D1834" s="4" t="s">
        <v>8</v>
      </c>
      <c r="E1834" s="4" t="s">
        <v>182</v>
      </c>
      <c r="F1834" s="5" t="s">
        <v>193</v>
      </c>
      <c r="G1834" s="6">
        <v>0.91666666666666663</v>
      </c>
      <c r="H1834" s="6">
        <v>2.0833333333333332E-2</v>
      </c>
      <c r="I1834" s="85">
        <f t="shared" si="28"/>
        <v>150.00000000000006</v>
      </c>
      <c r="J1834" s="86">
        <f>I1834*Segmentos!$D$7*(AH1834%)*IF(ISNUMBER(AI1834),AI1834%,0)</f>
        <v>2772960.0000000009</v>
      </c>
      <c r="K1834" s="86">
        <f>I1834*Segmentos!$D$7*(AL1834%)*IF(ISNUMBER(AM1834),AM1834%,0)</f>
        <v>3136500.0000000009</v>
      </c>
      <c r="L1834" s="4"/>
      <c r="M1834" s="2">
        <v>4.93</v>
      </c>
      <c r="N1834" s="2">
        <v>21.1</v>
      </c>
      <c r="O1834" s="2">
        <v>23.4</v>
      </c>
      <c r="P1834" s="2">
        <v>71.969399999999993</v>
      </c>
      <c r="Q1834" s="2">
        <v>3.08</v>
      </c>
      <c r="R1834" s="2">
        <v>15.2</v>
      </c>
      <c r="S1834" s="2">
        <v>20.3</v>
      </c>
      <c r="T1834" s="2">
        <v>7.5004999999999997</v>
      </c>
      <c r="U1834" s="2">
        <v>2.88</v>
      </c>
      <c r="V1834" s="2">
        <v>15.5</v>
      </c>
      <c r="W1834" s="2">
        <v>18.600000000000001</v>
      </c>
      <c r="X1834" s="2">
        <v>8.8002000000000002</v>
      </c>
      <c r="Y1834" s="2">
        <v>5.79</v>
      </c>
      <c r="Z1834" s="2">
        <v>23.5</v>
      </c>
      <c r="AA1834" s="2">
        <v>24.7</v>
      </c>
      <c r="AB1834" s="2">
        <v>24.965499999999999</v>
      </c>
      <c r="AC1834" s="2">
        <v>6.41</v>
      </c>
      <c r="AD1834" s="2">
        <v>25.6</v>
      </c>
      <c r="AE1834" s="2">
        <v>25.1</v>
      </c>
      <c r="AF1834" s="2">
        <v>30.703299999999999</v>
      </c>
      <c r="AG1834" s="2">
        <v>4.6100000000000003</v>
      </c>
      <c r="AH1834" s="22">
        <v>21.8</v>
      </c>
      <c r="AI1834" s="22">
        <v>21.2</v>
      </c>
      <c r="AJ1834" s="22">
        <v>31.913</v>
      </c>
      <c r="AK1834" s="18">
        <v>5.22</v>
      </c>
      <c r="AL1834" s="18">
        <v>20.5</v>
      </c>
      <c r="AM1834" s="18">
        <v>25.5</v>
      </c>
      <c r="AN1834" s="2">
        <v>40.0565</v>
      </c>
      <c r="AO1834" s="2">
        <v>2.27</v>
      </c>
      <c r="AP1834" s="2">
        <v>12.9</v>
      </c>
      <c r="AQ1834" s="2">
        <v>17.600000000000001</v>
      </c>
      <c r="AR1834" s="2">
        <v>3.6179000000000001</v>
      </c>
      <c r="AS1834" s="2">
        <v>3.51</v>
      </c>
      <c r="AT1834" s="2">
        <v>18</v>
      </c>
      <c r="AU1834" s="2">
        <v>19.5</v>
      </c>
      <c r="AV1834" s="2">
        <v>11.280099999999999</v>
      </c>
      <c r="AW1834" s="2">
        <v>4.8899999999999997</v>
      </c>
      <c r="AX1834" s="2">
        <v>22.6</v>
      </c>
      <c r="AY1834" s="2">
        <v>21.6</v>
      </c>
      <c r="AZ1834" s="2">
        <v>20.521699999999999</v>
      </c>
      <c r="BA1834" s="2">
        <v>6.54</v>
      </c>
      <c r="BB1834" s="2">
        <v>24.1</v>
      </c>
      <c r="BC1834" s="2">
        <v>27.2</v>
      </c>
      <c r="BD1834" s="2">
        <v>36.549799999999998</v>
      </c>
      <c r="BE1834" s="4"/>
      <c r="BF1834" s="4"/>
    </row>
    <row r="1835" spans="1:58" x14ac:dyDescent="0.2">
      <c r="A1835" s="29">
        <v>1834</v>
      </c>
      <c r="B1835" s="7" t="s">
        <v>61</v>
      </c>
      <c r="C1835" s="3">
        <v>39984</v>
      </c>
      <c r="D1835" s="4" t="s">
        <v>17</v>
      </c>
      <c r="E1835" s="4" t="s">
        <v>169</v>
      </c>
      <c r="F1835" s="5" t="s">
        <v>193</v>
      </c>
      <c r="G1835" s="6">
        <v>0.91666666666666663</v>
      </c>
      <c r="H1835" s="6">
        <v>0.96180555555555547</v>
      </c>
      <c r="I1835" s="85">
        <f t="shared" si="28"/>
        <v>64.999999999999929</v>
      </c>
      <c r="J1835" s="86">
        <f>I1835*Segmentos!$D$7*(AH1835%)*IF(ISNUMBER(AI1835),AI1835%,0)</f>
        <v>155583.99999999985</v>
      </c>
      <c r="K1835" s="86">
        <f>I1835*Segmentos!$D$7*(AL1835%)*IF(ISNUMBER(AM1835),AM1835%,0)</f>
        <v>60839.999999999927</v>
      </c>
      <c r="L1835" s="4"/>
      <c r="M1835" s="2">
        <v>0.4</v>
      </c>
      <c r="N1835" s="2">
        <v>2.4</v>
      </c>
      <c r="O1835" s="2">
        <v>16.899999999999999</v>
      </c>
      <c r="P1835" s="2">
        <v>95.250200000000007</v>
      </c>
      <c r="Q1835" s="2">
        <v>0.51</v>
      </c>
      <c r="R1835" s="2">
        <v>1.5</v>
      </c>
      <c r="S1835" s="2">
        <v>34.700000000000003</v>
      </c>
      <c r="T1835" s="2">
        <v>20.017900000000001</v>
      </c>
      <c r="U1835" s="2">
        <v>0.39</v>
      </c>
      <c r="V1835" s="2">
        <v>1.1000000000000001</v>
      </c>
      <c r="W1835" s="2">
        <v>35.299999999999997</v>
      </c>
      <c r="X1835" s="2">
        <v>19.0702</v>
      </c>
      <c r="Y1835" s="2">
        <v>0.3</v>
      </c>
      <c r="Z1835" s="2">
        <v>3.7</v>
      </c>
      <c r="AA1835" s="2">
        <v>8.1</v>
      </c>
      <c r="AB1835" s="2">
        <v>20.7273</v>
      </c>
      <c r="AC1835" s="2">
        <v>0.46</v>
      </c>
      <c r="AD1835" s="2">
        <v>2.5</v>
      </c>
      <c r="AE1835" s="2">
        <v>18.2</v>
      </c>
      <c r="AF1835" s="2">
        <v>35.434800000000003</v>
      </c>
      <c r="AG1835" s="2">
        <v>0.6</v>
      </c>
      <c r="AH1835" s="22">
        <v>3.4</v>
      </c>
      <c r="AI1835" s="22">
        <v>17.600000000000001</v>
      </c>
      <c r="AJ1835" s="22">
        <v>66.963300000000004</v>
      </c>
      <c r="AK1835" s="18">
        <v>0.23</v>
      </c>
      <c r="AL1835" s="18">
        <v>1.5</v>
      </c>
      <c r="AM1835" s="18">
        <v>15.6</v>
      </c>
      <c r="AN1835" s="2">
        <v>28.286899999999999</v>
      </c>
      <c r="AO1835" s="2">
        <v>0.1</v>
      </c>
      <c r="AP1835" s="2">
        <v>1.1000000000000001</v>
      </c>
      <c r="AQ1835" s="2">
        <v>9.1</v>
      </c>
      <c r="AR1835" s="2">
        <v>2.6461999999999999</v>
      </c>
      <c r="AS1835" s="2">
        <v>0.49</v>
      </c>
      <c r="AT1835" s="2">
        <v>2.2000000000000002</v>
      </c>
      <c r="AU1835" s="2">
        <v>22.1</v>
      </c>
      <c r="AV1835" s="2">
        <v>25.608000000000001</v>
      </c>
      <c r="AW1835" s="2">
        <v>0.16</v>
      </c>
      <c r="AX1835" s="2">
        <v>0.9</v>
      </c>
      <c r="AY1835" s="2">
        <v>17</v>
      </c>
      <c r="AZ1835" s="2">
        <v>10.616</v>
      </c>
      <c r="BA1835" s="2">
        <v>0.63</v>
      </c>
      <c r="BB1835" s="2">
        <v>3.9</v>
      </c>
      <c r="BC1835" s="2">
        <v>15.9</v>
      </c>
      <c r="BD1835" s="2">
        <v>56.379899999999999</v>
      </c>
      <c r="BE1835" s="4"/>
      <c r="BF1835" s="4"/>
    </row>
    <row r="1836" spans="1:58" x14ac:dyDescent="0.2">
      <c r="A1836" s="29">
        <v>1835</v>
      </c>
      <c r="B1836" s="7" t="s">
        <v>53</v>
      </c>
      <c r="C1836" s="3">
        <v>39984</v>
      </c>
      <c r="D1836" s="4" t="s">
        <v>3</v>
      </c>
      <c r="E1836" s="4" t="s">
        <v>178</v>
      </c>
      <c r="F1836" s="5" t="s">
        <v>193</v>
      </c>
      <c r="G1836" s="6">
        <v>0.79722222222222217</v>
      </c>
      <c r="H1836" s="6">
        <v>0.87430555555555556</v>
      </c>
      <c r="I1836" s="85">
        <f t="shared" si="28"/>
        <v>111.00000000000009</v>
      </c>
      <c r="J1836" s="86">
        <f>I1836*Segmentos!$D$7*(AH1836%)*IF(ISNUMBER(AI1836),AI1836%,0)</f>
        <v>1197468.0000000012</v>
      </c>
      <c r="K1836" s="86">
        <f>I1836*Segmentos!$D$7*(AL1836%)*IF(ISNUMBER(AM1836),AM1836%,0)</f>
        <v>656409.60000000056</v>
      </c>
      <c r="L1836" s="4"/>
      <c r="M1836" s="2">
        <v>2.06</v>
      </c>
      <c r="N1836" s="2">
        <v>7.9</v>
      </c>
      <c r="O1836" s="2">
        <v>26.1</v>
      </c>
      <c r="P1836" s="2">
        <v>65.723500000000001</v>
      </c>
      <c r="Q1836" s="2">
        <v>1.69</v>
      </c>
      <c r="R1836" s="2">
        <v>8</v>
      </c>
      <c r="S1836" s="2">
        <v>21.2</v>
      </c>
      <c r="T1836" s="2">
        <v>8.9915000000000003</v>
      </c>
      <c r="U1836" s="2">
        <v>2.62</v>
      </c>
      <c r="V1836" s="2">
        <v>7</v>
      </c>
      <c r="W1836" s="2">
        <v>37.200000000000003</v>
      </c>
      <c r="X1836" s="2">
        <v>17.566199999999998</v>
      </c>
      <c r="Y1836" s="2">
        <v>1.87</v>
      </c>
      <c r="Z1836" s="2">
        <v>6.8</v>
      </c>
      <c r="AA1836" s="2">
        <v>27.5</v>
      </c>
      <c r="AB1836" s="2">
        <v>17.6282</v>
      </c>
      <c r="AC1836" s="2">
        <v>2.0499999999999998</v>
      </c>
      <c r="AD1836" s="2">
        <v>9.3000000000000007</v>
      </c>
      <c r="AE1836" s="2">
        <v>21.9</v>
      </c>
      <c r="AF1836" s="2">
        <v>21.537600000000001</v>
      </c>
      <c r="AG1836" s="2">
        <v>2.71</v>
      </c>
      <c r="AH1836" s="22">
        <v>9.3000000000000007</v>
      </c>
      <c r="AI1836" s="22">
        <v>29</v>
      </c>
      <c r="AJ1836" s="22">
        <v>41.045699999999997</v>
      </c>
      <c r="AK1836" s="18">
        <v>1.47</v>
      </c>
      <c r="AL1836" s="18">
        <v>6.6</v>
      </c>
      <c r="AM1836" s="18">
        <v>22.4</v>
      </c>
      <c r="AN1836" s="2">
        <v>24.677800000000001</v>
      </c>
      <c r="AO1836" s="2">
        <v>0.97</v>
      </c>
      <c r="AP1836" s="2">
        <v>4.5</v>
      </c>
      <c r="AQ1836" s="2">
        <v>21.5</v>
      </c>
      <c r="AR1836" s="2">
        <v>3.3994</v>
      </c>
      <c r="AS1836" s="2">
        <v>0.84</v>
      </c>
      <c r="AT1836" s="2">
        <v>4.5999999999999996</v>
      </c>
      <c r="AU1836" s="2">
        <v>18.100000000000001</v>
      </c>
      <c r="AV1836" s="2">
        <v>5.8992000000000004</v>
      </c>
      <c r="AW1836" s="2">
        <v>2.12</v>
      </c>
      <c r="AX1836" s="2">
        <v>7.5</v>
      </c>
      <c r="AY1836" s="2">
        <v>28.1</v>
      </c>
      <c r="AZ1836" s="2">
        <v>19.475100000000001</v>
      </c>
      <c r="BA1836" s="2">
        <v>3.02</v>
      </c>
      <c r="BB1836" s="2">
        <v>10.9</v>
      </c>
      <c r="BC1836" s="2">
        <v>27.6</v>
      </c>
      <c r="BD1836" s="2">
        <v>36.949800000000003</v>
      </c>
      <c r="BE1836" s="4"/>
      <c r="BF1836" s="4"/>
    </row>
    <row r="1837" spans="1:58" x14ac:dyDescent="0.2">
      <c r="A1837" s="29">
        <v>1836</v>
      </c>
      <c r="B1837" s="7" t="s">
        <v>10</v>
      </c>
      <c r="C1837" s="3">
        <v>39984</v>
      </c>
      <c r="D1837" s="4" t="s">
        <v>8</v>
      </c>
      <c r="E1837" s="4" t="s">
        <v>164</v>
      </c>
      <c r="F1837" s="5" t="s">
        <v>193</v>
      </c>
      <c r="G1837" s="6">
        <v>0.87361111111111101</v>
      </c>
      <c r="H1837" s="6">
        <v>0.91388888888888886</v>
      </c>
      <c r="I1837" s="85">
        <f t="shared" si="28"/>
        <v>58.000000000000114</v>
      </c>
      <c r="J1837" s="86">
        <f>I1837*Segmentos!$D$7*(AH1837%)*IF(ISNUMBER(AI1837),AI1837%,0)</f>
        <v>1173572.0000000023</v>
      </c>
      <c r="K1837" s="86">
        <f>I1837*Segmentos!$D$7*(AL1837%)*IF(ISNUMBER(AM1837),AM1837%,0)</f>
        <v>1231154.4000000022</v>
      </c>
      <c r="L1837" s="4"/>
      <c r="M1837" s="2">
        <v>5.2</v>
      </c>
      <c r="N1837" s="2">
        <v>14.9</v>
      </c>
      <c r="O1837" s="2">
        <v>34.9</v>
      </c>
      <c r="P1837" s="2">
        <v>85.092600000000004</v>
      </c>
      <c r="Q1837" s="2">
        <v>3.47</v>
      </c>
      <c r="R1837" s="2">
        <v>11.5</v>
      </c>
      <c r="S1837" s="2">
        <v>30.1</v>
      </c>
      <c r="T1837" s="2">
        <v>9.4750999999999994</v>
      </c>
      <c r="U1837" s="2">
        <v>3.06</v>
      </c>
      <c r="V1837" s="2">
        <v>8.3000000000000007</v>
      </c>
      <c r="W1837" s="2">
        <v>37</v>
      </c>
      <c r="X1837" s="2">
        <v>10.4893</v>
      </c>
      <c r="Y1837" s="2">
        <v>5.69</v>
      </c>
      <c r="Z1837" s="2">
        <v>17.100000000000001</v>
      </c>
      <c r="AA1837" s="2">
        <v>33.299999999999997</v>
      </c>
      <c r="AB1837" s="2">
        <v>27.494700000000002</v>
      </c>
      <c r="AC1837" s="2">
        <v>7</v>
      </c>
      <c r="AD1837" s="2">
        <v>18.899999999999999</v>
      </c>
      <c r="AE1837" s="2">
        <v>37</v>
      </c>
      <c r="AF1837" s="2">
        <v>37.633400000000002</v>
      </c>
      <c r="AG1837" s="2">
        <v>5.08</v>
      </c>
      <c r="AH1837" s="22">
        <v>15.1</v>
      </c>
      <c r="AI1837" s="22">
        <v>33.5</v>
      </c>
      <c r="AJ1837" s="22">
        <v>39.407499999999999</v>
      </c>
      <c r="AK1837" s="18">
        <v>5.31</v>
      </c>
      <c r="AL1837" s="18">
        <v>14.7</v>
      </c>
      <c r="AM1837" s="18">
        <v>36.1</v>
      </c>
      <c r="AN1837" s="2">
        <v>45.685099999999998</v>
      </c>
      <c r="AO1837" s="2">
        <v>3.61</v>
      </c>
      <c r="AP1837" s="2">
        <v>11</v>
      </c>
      <c r="AQ1837" s="2">
        <v>32.799999999999997</v>
      </c>
      <c r="AR1837" s="2">
        <v>6.4603000000000002</v>
      </c>
      <c r="AS1837" s="2">
        <v>3.98</v>
      </c>
      <c r="AT1837" s="2">
        <v>12.9</v>
      </c>
      <c r="AU1837" s="2">
        <v>30.7</v>
      </c>
      <c r="AV1837" s="2">
        <v>14.3428</v>
      </c>
      <c r="AW1837" s="2">
        <v>4.57</v>
      </c>
      <c r="AX1837" s="2">
        <v>12.6</v>
      </c>
      <c r="AY1837" s="2">
        <v>36.299999999999997</v>
      </c>
      <c r="AZ1837" s="2">
        <v>21.529</v>
      </c>
      <c r="BA1837" s="2">
        <v>6.82</v>
      </c>
      <c r="BB1837" s="2">
        <v>18.899999999999999</v>
      </c>
      <c r="BC1837" s="2">
        <v>36.1</v>
      </c>
      <c r="BD1837" s="2">
        <v>42.7605</v>
      </c>
      <c r="BE1837" s="4"/>
      <c r="BF1837" s="4"/>
    </row>
    <row r="1838" spans="1:58" x14ac:dyDescent="0.2">
      <c r="A1838" s="29">
        <v>1837</v>
      </c>
      <c r="B1838" s="7" t="s">
        <v>63</v>
      </c>
      <c r="C1838" s="3">
        <v>39984</v>
      </c>
      <c r="D1838" s="4" t="s">
        <v>21</v>
      </c>
      <c r="E1838" s="4" t="s">
        <v>170</v>
      </c>
      <c r="F1838" s="5" t="s">
        <v>193</v>
      </c>
      <c r="G1838" s="6">
        <v>0.87708333333333333</v>
      </c>
      <c r="H1838" s="6">
        <v>0.88680555555555562</v>
      </c>
      <c r="I1838" s="85">
        <f t="shared" si="28"/>
        <v>14.00000000000011</v>
      </c>
      <c r="J1838" s="86">
        <f>I1838*Segmentos!$D$7*(AH1838%)*IF(ISNUMBER(AI1838),AI1838%,0)</f>
        <v>12264.000000000095</v>
      </c>
      <c r="K1838" s="86">
        <f>I1838*Segmentos!$D$7*(AL1838%)*IF(ISNUMBER(AM1838),AM1838%,0)</f>
        <v>397.60000000000309</v>
      </c>
      <c r="L1838" s="4"/>
      <c r="M1838" s="2">
        <v>0.1</v>
      </c>
      <c r="N1838" s="2">
        <v>0.3</v>
      </c>
      <c r="O1838" s="2">
        <v>36.9</v>
      </c>
      <c r="P1838" s="2">
        <v>43.813000000000002</v>
      </c>
      <c r="Q1838" s="2">
        <v>0.41</v>
      </c>
      <c r="R1838" s="2">
        <v>0.5</v>
      </c>
      <c r="S1838" s="2">
        <v>85.7</v>
      </c>
      <c r="T1838" s="2">
        <v>29.684200000000001</v>
      </c>
      <c r="U1838" s="2">
        <v>0</v>
      </c>
      <c r="V1838" s="2">
        <v>0</v>
      </c>
      <c r="W1838" s="8" t="s">
        <v>577</v>
      </c>
      <c r="X1838" s="2">
        <v>0</v>
      </c>
      <c r="Y1838" s="2">
        <v>0.03</v>
      </c>
      <c r="Z1838" s="2">
        <v>0.4</v>
      </c>
      <c r="AA1838" s="2">
        <v>7.1</v>
      </c>
      <c r="AB1838" s="2">
        <v>3.3069000000000002</v>
      </c>
      <c r="AC1838" s="2">
        <v>0.08</v>
      </c>
      <c r="AD1838" s="2">
        <v>0.3</v>
      </c>
      <c r="AE1838" s="2">
        <v>28.6</v>
      </c>
      <c r="AF1838" s="2">
        <v>10.821899999999999</v>
      </c>
      <c r="AG1838" s="2">
        <v>0.2</v>
      </c>
      <c r="AH1838" s="22">
        <v>0.5</v>
      </c>
      <c r="AI1838" s="22">
        <v>43.8</v>
      </c>
      <c r="AJ1838" s="22">
        <v>42.2151</v>
      </c>
      <c r="AK1838" s="18">
        <v>0.01</v>
      </c>
      <c r="AL1838" s="18">
        <v>0.1</v>
      </c>
      <c r="AM1838" s="18">
        <v>7.1</v>
      </c>
      <c r="AN1838" s="2">
        <v>1.5979000000000001</v>
      </c>
      <c r="AO1838" s="2">
        <v>0</v>
      </c>
      <c r="AP1838" s="2">
        <v>0</v>
      </c>
      <c r="AQ1838" s="8" t="s">
        <v>577</v>
      </c>
      <c r="AR1838" s="2">
        <v>0</v>
      </c>
      <c r="AS1838" s="2">
        <v>0</v>
      </c>
      <c r="AT1838" s="2">
        <v>0</v>
      </c>
      <c r="AU1838" s="8" t="s">
        <v>577</v>
      </c>
      <c r="AV1838" s="2">
        <v>0</v>
      </c>
      <c r="AW1838" s="2">
        <v>0.11</v>
      </c>
      <c r="AX1838" s="2">
        <v>0.7</v>
      </c>
      <c r="AY1838" s="2">
        <v>16.8</v>
      </c>
      <c r="AZ1838" s="2">
        <v>14.1288</v>
      </c>
      <c r="BA1838" s="2">
        <v>0.18</v>
      </c>
      <c r="BB1838" s="2">
        <v>0.2</v>
      </c>
      <c r="BC1838" s="2">
        <v>85.7</v>
      </c>
      <c r="BD1838" s="2">
        <v>29.684200000000001</v>
      </c>
      <c r="BE1838" s="4"/>
      <c r="BF1838" s="4"/>
    </row>
    <row r="1839" spans="1:58" x14ac:dyDescent="0.2">
      <c r="A1839" s="29">
        <v>1838</v>
      </c>
      <c r="B1839" s="7" t="s">
        <v>85</v>
      </c>
      <c r="C1839" s="3">
        <v>39984</v>
      </c>
      <c r="D1839" s="4" t="s">
        <v>21</v>
      </c>
      <c r="E1839" s="4" t="s">
        <v>180</v>
      </c>
      <c r="F1839" s="5" t="s">
        <v>193</v>
      </c>
      <c r="G1839" s="6">
        <v>0.92569444444444438</v>
      </c>
      <c r="H1839" s="6">
        <v>0.9375</v>
      </c>
      <c r="I1839" s="85">
        <f t="shared" si="28"/>
        <v>17.000000000000099</v>
      </c>
      <c r="J1839" s="86">
        <f>I1839*Segmentos!$D$7*(AH1839%)*IF(ISNUMBER(AI1839),AI1839%,0)</f>
        <v>29484.800000000174</v>
      </c>
      <c r="K1839" s="86">
        <f>I1839*Segmentos!$D$7*(AL1839%)*IF(ISNUMBER(AM1839),AM1839%,0)</f>
        <v>6079.2000000000362</v>
      </c>
      <c r="L1839" s="4"/>
      <c r="M1839" s="2">
        <v>0.26</v>
      </c>
      <c r="N1839" s="2">
        <v>0.5</v>
      </c>
      <c r="O1839" s="2">
        <v>52</v>
      </c>
      <c r="P1839" s="2">
        <v>83.865700000000004</v>
      </c>
      <c r="Q1839" s="2">
        <v>0.19</v>
      </c>
      <c r="R1839" s="2">
        <v>0.7</v>
      </c>
      <c r="S1839" s="2">
        <v>26.5</v>
      </c>
      <c r="T1839" s="2">
        <v>10.125</v>
      </c>
      <c r="U1839" s="2">
        <v>0.64</v>
      </c>
      <c r="V1839" s="2">
        <v>1.2</v>
      </c>
      <c r="W1839" s="2">
        <v>53.9</v>
      </c>
      <c r="X1839" s="2">
        <v>42.798000000000002</v>
      </c>
      <c r="Y1839" s="2">
        <v>0.19</v>
      </c>
      <c r="Z1839" s="2">
        <v>0.2</v>
      </c>
      <c r="AA1839" s="2">
        <v>94.1</v>
      </c>
      <c r="AB1839" s="2">
        <v>17.808399999999999</v>
      </c>
      <c r="AC1839" s="2">
        <v>0.13</v>
      </c>
      <c r="AD1839" s="2">
        <v>0.2</v>
      </c>
      <c r="AE1839" s="2">
        <v>52.9</v>
      </c>
      <c r="AF1839" s="2">
        <v>13.134399999999999</v>
      </c>
      <c r="AG1839" s="2">
        <v>0.44</v>
      </c>
      <c r="AH1839" s="22">
        <v>0.8</v>
      </c>
      <c r="AI1839" s="22">
        <v>54.2</v>
      </c>
      <c r="AJ1839" s="22">
        <v>66.830699999999993</v>
      </c>
      <c r="AK1839" s="18">
        <v>0.1</v>
      </c>
      <c r="AL1839" s="18">
        <v>0.2</v>
      </c>
      <c r="AM1839" s="18">
        <v>44.7</v>
      </c>
      <c r="AN1839" s="2">
        <v>17.035</v>
      </c>
      <c r="AO1839" s="2">
        <v>0</v>
      </c>
      <c r="AP1839" s="2">
        <v>0</v>
      </c>
      <c r="AQ1839" s="8" t="s">
        <v>577</v>
      </c>
      <c r="AR1839" s="2">
        <v>0</v>
      </c>
      <c r="AS1839" s="2">
        <v>0</v>
      </c>
      <c r="AT1839" s="2">
        <v>0</v>
      </c>
      <c r="AU1839" s="8" t="s">
        <v>577</v>
      </c>
      <c r="AV1839" s="2">
        <v>0</v>
      </c>
      <c r="AW1839" s="2">
        <v>0.19</v>
      </c>
      <c r="AX1839" s="2">
        <v>0.2</v>
      </c>
      <c r="AY1839" s="2">
        <v>94.1</v>
      </c>
      <c r="AZ1839" s="2">
        <v>17.808399999999999</v>
      </c>
      <c r="BA1839" s="2">
        <v>0.54</v>
      </c>
      <c r="BB1839" s="2">
        <v>1.2</v>
      </c>
      <c r="BC1839" s="2">
        <v>46.4</v>
      </c>
      <c r="BD1839" s="2">
        <v>66.057299999999998</v>
      </c>
      <c r="BE1839" s="4"/>
      <c r="BF1839" s="4"/>
    </row>
    <row r="1840" spans="1:58" x14ac:dyDescent="0.2">
      <c r="A1840" s="29">
        <v>1839</v>
      </c>
      <c r="B1840" s="7" t="s">
        <v>25</v>
      </c>
      <c r="C1840" s="3">
        <v>39984</v>
      </c>
      <c r="D1840" s="4" t="s">
        <v>21</v>
      </c>
      <c r="E1840" s="4" t="s">
        <v>171</v>
      </c>
      <c r="F1840" s="5" t="s">
        <v>193</v>
      </c>
      <c r="G1840" s="6">
        <v>0.88888888888888884</v>
      </c>
      <c r="H1840" s="6">
        <v>0.89097222222222217</v>
      </c>
      <c r="I1840" s="85">
        <f t="shared" si="28"/>
        <v>2.9999999999999893</v>
      </c>
      <c r="J1840" s="86">
        <f>I1840*Segmentos!$D$7*(AH1840%)*IF(ISNUMBER(AI1840),AI1840%,0)</f>
        <v>1199.9999999999959</v>
      </c>
      <c r="K1840" s="86">
        <f>I1840*Segmentos!$D$7*(AL1840%)*IF(ISNUMBER(AM1840),AM1840%,0)</f>
        <v>0</v>
      </c>
      <c r="L1840" s="4"/>
      <c r="M1840" s="2">
        <v>0.03</v>
      </c>
      <c r="N1840" s="2">
        <v>0</v>
      </c>
      <c r="O1840" s="2">
        <v>100</v>
      </c>
      <c r="P1840" s="2">
        <v>22.9312</v>
      </c>
      <c r="Q1840" s="2">
        <v>0.09</v>
      </c>
      <c r="R1840" s="2">
        <v>0.1</v>
      </c>
      <c r="S1840" s="2">
        <v>100</v>
      </c>
      <c r="T1840" s="2">
        <v>10.952400000000001</v>
      </c>
      <c r="U1840" s="2">
        <v>0</v>
      </c>
      <c r="V1840" s="2">
        <v>0</v>
      </c>
      <c r="W1840" s="8" t="s">
        <v>577</v>
      </c>
      <c r="X1840" s="2">
        <v>0</v>
      </c>
      <c r="Y1840" s="2">
        <v>0</v>
      </c>
      <c r="Z1840" s="2">
        <v>0</v>
      </c>
      <c r="AA1840" s="8" t="s">
        <v>577</v>
      </c>
      <c r="AB1840" s="2">
        <v>0</v>
      </c>
      <c r="AC1840" s="2">
        <v>0.05</v>
      </c>
      <c r="AD1840" s="2">
        <v>0.1</v>
      </c>
      <c r="AE1840" s="2">
        <v>100</v>
      </c>
      <c r="AF1840" s="2">
        <v>11.9788</v>
      </c>
      <c r="AG1840" s="2">
        <v>7.0000000000000007E-2</v>
      </c>
      <c r="AH1840" s="22">
        <v>0.1</v>
      </c>
      <c r="AI1840" s="22">
        <v>100</v>
      </c>
      <c r="AJ1840" s="22">
        <v>22.9312</v>
      </c>
      <c r="AK1840" s="18">
        <v>0</v>
      </c>
      <c r="AL1840" s="18">
        <v>0</v>
      </c>
      <c r="AM1840" s="19" t="s">
        <v>577</v>
      </c>
      <c r="AN1840" s="2">
        <v>0</v>
      </c>
      <c r="AO1840" s="2">
        <v>0</v>
      </c>
      <c r="AP1840" s="2">
        <v>0</v>
      </c>
      <c r="AQ1840" s="8" t="s">
        <v>577</v>
      </c>
      <c r="AR1840" s="2">
        <v>0</v>
      </c>
      <c r="AS1840" s="2">
        <v>0</v>
      </c>
      <c r="AT1840" s="2">
        <v>0</v>
      </c>
      <c r="AU1840" s="8" t="s">
        <v>577</v>
      </c>
      <c r="AV1840" s="2">
        <v>0</v>
      </c>
      <c r="AW1840" s="2">
        <v>0.06</v>
      </c>
      <c r="AX1840" s="2">
        <v>0.1</v>
      </c>
      <c r="AY1840" s="2">
        <v>100</v>
      </c>
      <c r="AZ1840" s="2">
        <v>11.9788</v>
      </c>
      <c r="BA1840" s="2">
        <v>0.04</v>
      </c>
      <c r="BB1840" s="2">
        <v>0</v>
      </c>
      <c r="BC1840" s="2">
        <v>100</v>
      </c>
      <c r="BD1840" s="2">
        <v>10.952400000000001</v>
      </c>
      <c r="BE1840" s="4"/>
      <c r="BF1840" s="4"/>
    </row>
    <row r="1841" spans="1:58" x14ac:dyDescent="0.2">
      <c r="A1841" s="29">
        <v>1840</v>
      </c>
      <c r="B1841" s="7" t="s">
        <v>51</v>
      </c>
      <c r="C1841" s="3">
        <v>39984</v>
      </c>
      <c r="D1841" s="4" t="s">
        <v>0</v>
      </c>
      <c r="E1841" s="4" t="s">
        <v>177</v>
      </c>
      <c r="F1841" s="5" t="s">
        <v>193</v>
      </c>
      <c r="G1841" s="6">
        <v>0.79027777777777775</v>
      </c>
      <c r="H1841" s="6">
        <v>0.875</v>
      </c>
      <c r="I1841" s="85">
        <f t="shared" si="28"/>
        <v>122.00000000000004</v>
      </c>
      <c r="J1841" s="86">
        <f>I1841*Segmentos!$D$7*(AH1841%)*IF(ISNUMBER(AI1841),AI1841%,0)</f>
        <v>2810880.0000000005</v>
      </c>
      <c r="K1841" s="86">
        <f>I1841*Segmentos!$D$7*(AL1841%)*IF(ISNUMBER(AM1841),AM1841%,0)</f>
        <v>2647497.6000000006</v>
      </c>
      <c r="L1841" s="4"/>
      <c r="M1841" s="2">
        <v>5.59</v>
      </c>
      <c r="N1841" s="2">
        <v>15.7</v>
      </c>
      <c r="O1841" s="2">
        <v>35.5</v>
      </c>
      <c r="P1841" s="2">
        <v>91.766199999999998</v>
      </c>
      <c r="Q1841" s="2">
        <v>1.6</v>
      </c>
      <c r="R1841" s="2">
        <v>8.8000000000000007</v>
      </c>
      <c r="S1841" s="2">
        <v>18.100000000000001</v>
      </c>
      <c r="T1841" s="2">
        <v>4.3757999999999999</v>
      </c>
      <c r="U1841" s="2">
        <v>3.22</v>
      </c>
      <c r="V1841" s="2">
        <v>10.8</v>
      </c>
      <c r="W1841" s="2">
        <v>29.8</v>
      </c>
      <c r="X1841" s="2">
        <v>11.0814</v>
      </c>
      <c r="Y1841" s="2">
        <v>3.64</v>
      </c>
      <c r="Z1841" s="2">
        <v>13.3</v>
      </c>
      <c r="AA1841" s="2">
        <v>27.4</v>
      </c>
      <c r="AB1841" s="2">
        <v>17.651299999999999</v>
      </c>
      <c r="AC1841" s="2">
        <v>10.88</v>
      </c>
      <c r="AD1841" s="2">
        <v>24.6</v>
      </c>
      <c r="AE1841" s="2">
        <v>44.2</v>
      </c>
      <c r="AF1841" s="2">
        <v>58.657699999999998</v>
      </c>
      <c r="AG1841" s="2">
        <v>5.75</v>
      </c>
      <c r="AH1841" s="22">
        <v>18</v>
      </c>
      <c r="AI1841" s="22">
        <v>32</v>
      </c>
      <c r="AJ1841" s="22">
        <v>44.8489</v>
      </c>
      <c r="AK1841" s="18">
        <v>5.43</v>
      </c>
      <c r="AL1841" s="18">
        <v>13.7</v>
      </c>
      <c r="AM1841" s="18">
        <v>39.6</v>
      </c>
      <c r="AN1841" s="2">
        <v>46.917299999999997</v>
      </c>
      <c r="AO1841" s="2">
        <v>2.4500000000000002</v>
      </c>
      <c r="AP1841" s="2">
        <v>9.9</v>
      </c>
      <c r="AQ1841" s="2">
        <v>24.7</v>
      </c>
      <c r="AR1841" s="2">
        <v>4.4020000000000001</v>
      </c>
      <c r="AS1841" s="2">
        <v>2.57</v>
      </c>
      <c r="AT1841" s="2">
        <v>9.3000000000000007</v>
      </c>
      <c r="AU1841" s="2">
        <v>27.5</v>
      </c>
      <c r="AV1841" s="2">
        <v>9.2967999999999993</v>
      </c>
      <c r="AW1841" s="2">
        <v>6.33</v>
      </c>
      <c r="AX1841" s="2">
        <v>18.100000000000001</v>
      </c>
      <c r="AY1841" s="2">
        <v>35</v>
      </c>
      <c r="AZ1841" s="2">
        <v>29.895900000000001</v>
      </c>
      <c r="BA1841" s="2">
        <v>7.66</v>
      </c>
      <c r="BB1841" s="2">
        <v>19.3</v>
      </c>
      <c r="BC1841" s="2">
        <v>39.6</v>
      </c>
      <c r="BD1841" s="2">
        <v>48.171599999999998</v>
      </c>
      <c r="BE1841" s="4"/>
      <c r="BF1841" s="4"/>
    </row>
    <row r="1842" spans="1:58" x14ac:dyDescent="0.2">
      <c r="A1842" s="29">
        <v>1841</v>
      </c>
      <c r="B1842" s="7" t="s">
        <v>66</v>
      </c>
      <c r="C1842" s="3">
        <v>39984</v>
      </c>
      <c r="D1842" s="4" t="s">
        <v>28</v>
      </c>
      <c r="E1842" s="4" t="s">
        <v>168</v>
      </c>
      <c r="F1842" s="5" t="s">
        <v>193</v>
      </c>
      <c r="G1842" s="6">
        <v>0.83888888888888891</v>
      </c>
      <c r="H1842" s="6">
        <v>0.9145833333333333</v>
      </c>
      <c r="I1842" s="85">
        <f t="shared" si="28"/>
        <v>108.99999999999993</v>
      </c>
      <c r="J1842" s="86">
        <f>I1842*Segmentos!$D$7*(AH1842%)*IF(ISNUMBER(AI1842),AI1842%,0)</f>
        <v>300709.19999999984</v>
      </c>
      <c r="K1842" s="86">
        <f>I1842*Segmentos!$D$7*(AL1842%)*IF(ISNUMBER(AM1842),AM1842%,0)</f>
        <v>309472.79999999976</v>
      </c>
      <c r="L1842" s="4" t="s">
        <v>421</v>
      </c>
      <c r="M1842" s="2">
        <v>0.71</v>
      </c>
      <c r="N1842" s="2">
        <v>4.9000000000000004</v>
      </c>
      <c r="O1842" s="2">
        <v>14.3</v>
      </c>
      <c r="P1842" s="2">
        <v>60.591799999999999</v>
      </c>
      <c r="Q1842" s="2">
        <v>0.75</v>
      </c>
      <c r="R1842" s="2">
        <v>5.0999999999999996</v>
      </c>
      <c r="S1842" s="2">
        <v>14.8</v>
      </c>
      <c r="T1842" s="2">
        <v>10.741400000000001</v>
      </c>
      <c r="U1842" s="2">
        <v>0.47</v>
      </c>
      <c r="V1842" s="2">
        <v>5.0999999999999996</v>
      </c>
      <c r="W1842" s="2">
        <v>9.3000000000000007</v>
      </c>
      <c r="X1842" s="2">
        <v>8.4625000000000004</v>
      </c>
      <c r="Y1842" s="2">
        <v>0.72</v>
      </c>
      <c r="Z1842" s="2">
        <v>5.8</v>
      </c>
      <c r="AA1842" s="2">
        <v>12.5</v>
      </c>
      <c r="AB1842" s="2">
        <v>18.364000000000001</v>
      </c>
      <c r="AC1842" s="2">
        <v>0.82</v>
      </c>
      <c r="AD1842" s="2">
        <v>4</v>
      </c>
      <c r="AE1842" s="2">
        <v>20.2</v>
      </c>
      <c r="AF1842" s="2">
        <v>23.024000000000001</v>
      </c>
      <c r="AG1842" s="2">
        <v>0.69</v>
      </c>
      <c r="AH1842" s="22">
        <v>5.7</v>
      </c>
      <c r="AI1842" s="22">
        <v>12.1</v>
      </c>
      <c r="AJ1842" s="22">
        <v>28.208400000000001</v>
      </c>
      <c r="AK1842" s="18">
        <v>0.72</v>
      </c>
      <c r="AL1842" s="18">
        <v>4.2</v>
      </c>
      <c r="AM1842" s="18">
        <v>16.899999999999999</v>
      </c>
      <c r="AN1842" s="2">
        <v>32.383499999999998</v>
      </c>
      <c r="AO1842" s="2">
        <v>1.27</v>
      </c>
      <c r="AP1842" s="2">
        <v>3.6</v>
      </c>
      <c r="AQ1842" s="2">
        <v>35.1</v>
      </c>
      <c r="AR1842" s="2">
        <v>11.936999999999999</v>
      </c>
      <c r="AS1842" s="2">
        <v>0.79</v>
      </c>
      <c r="AT1842" s="2">
        <v>4.9000000000000004</v>
      </c>
      <c r="AU1842" s="2">
        <v>16.3</v>
      </c>
      <c r="AV1842" s="2">
        <v>14.9565</v>
      </c>
      <c r="AW1842" s="2">
        <v>0.31</v>
      </c>
      <c r="AX1842" s="2">
        <v>4.5999999999999996</v>
      </c>
      <c r="AY1842" s="2">
        <v>6.7</v>
      </c>
      <c r="AZ1842" s="2">
        <v>7.6447000000000003</v>
      </c>
      <c r="BA1842" s="2">
        <v>0.79</v>
      </c>
      <c r="BB1842" s="2">
        <v>5.6</v>
      </c>
      <c r="BC1842" s="2">
        <v>14.2</v>
      </c>
      <c r="BD1842" s="2">
        <v>26.053699999999999</v>
      </c>
      <c r="BE1842" s="4"/>
      <c r="BF1842" s="4"/>
    </row>
    <row r="1843" spans="1:58" x14ac:dyDescent="0.2">
      <c r="A1843" s="29">
        <v>1842</v>
      </c>
      <c r="B1843" s="7" t="s">
        <v>54</v>
      </c>
      <c r="C1843" s="3">
        <v>39984</v>
      </c>
      <c r="D1843" s="4" t="s">
        <v>3</v>
      </c>
      <c r="E1843" s="4" t="s">
        <v>179</v>
      </c>
      <c r="F1843" s="5" t="s">
        <v>193</v>
      </c>
      <c r="G1843" s="6">
        <v>0.91805555555555562</v>
      </c>
      <c r="H1843" s="6">
        <v>0.98958333333333337</v>
      </c>
      <c r="I1843" s="85">
        <f t="shared" si="28"/>
        <v>102.99999999999996</v>
      </c>
      <c r="J1843" s="86">
        <f>I1843*Segmentos!$D$7*(AH1843%)*IF(ISNUMBER(AI1843),AI1843%,0)</f>
        <v>2425196.7999999998</v>
      </c>
      <c r="K1843" s="86">
        <f>I1843*Segmentos!$D$7*(AL1843%)*IF(ISNUMBER(AM1843),AM1843%,0)</f>
        <v>2256771.1999999988</v>
      </c>
      <c r="L1843" s="4"/>
      <c r="M1843" s="2">
        <v>5.65</v>
      </c>
      <c r="N1843" s="2">
        <v>18.600000000000001</v>
      </c>
      <c r="O1843" s="2">
        <v>30.4</v>
      </c>
      <c r="P1843" s="2">
        <v>83.962500000000006</v>
      </c>
      <c r="Q1843" s="2">
        <v>4.26</v>
      </c>
      <c r="R1843" s="2">
        <v>14</v>
      </c>
      <c r="S1843" s="2">
        <v>30.5</v>
      </c>
      <c r="T1843" s="2">
        <v>10.5571</v>
      </c>
      <c r="U1843" s="2">
        <v>3.74</v>
      </c>
      <c r="V1843" s="2">
        <v>14.9</v>
      </c>
      <c r="W1843" s="2">
        <v>25</v>
      </c>
      <c r="X1843" s="2">
        <v>11.629099999999999</v>
      </c>
      <c r="Y1843" s="2">
        <v>5.28</v>
      </c>
      <c r="Z1843" s="2">
        <v>21.4</v>
      </c>
      <c r="AA1843" s="2">
        <v>24.7</v>
      </c>
      <c r="AB1843" s="2">
        <v>23.159099999999999</v>
      </c>
      <c r="AC1843" s="2">
        <v>7.92</v>
      </c>
      <c r="AD1843" s="2">
        <v>20.8</v>
      </c>
      <c r="AE1843" s="2">
        <v>38.1</v>
      </c>
      <c r="AF1843" s="2">
        <v>38.617199999999997</v>
      </c>
      <c r="AG1843" s="2">
        <v>5.87</v>
      </c>
      <c r="AH1843" s="22">
        <v>20.8</v>
      </c>
      <c r="AI1843" s="22">
        <v>28.3</v>
      </c>
      <c r="AJ1843" s="22">
        <v>41.360100000000003</v>
      </c>
      <c r="AK1843" s="18">
        <v>5.46</v>
      </c>
      <c r="AL1843" s="18">
        <v>16.7</v>
      </c>
      <c r="AM1843" s="18">
        <v>32.799999999999997</v>
      </c>
      <c r="AN1843" s="2">
        <v>42.602400000000003</v>
      </c>
      <c r="AO1843" s="2">
        <v>3.63</v>
      </c>
      <c r="AP1843" s="2">
        <v>13.5</v>
      </c>
      <c r="AQ1843" s="2">
        <v>26.8</v>
      </c>
      <c r="AR1843" s="2">
        <v>5.8874000000000004</v>
      </c>
      <c r="AS1843" s="2">
        <v>4.68</v>
      </c>
      <c r="AT1843" s="2">
        <v>17.100000000000001</v>
      </c>
      <c r="AU1843" s="2">
        <v>27.4</v>
      </c>
      <c r="AV1843" s="2">
        <v>15.3095</v>
      </c>
      <c r="AW1843" s="2">
        <v>5.52</v>
      </c>
      <c r="AX1843" s="2">
        <v>18.899999999999999</v>
      </c>
      <c r="AY1843" s="2">
        <v>29.2</v>
      </c>
      <c r="AZ1843" s="2">
        <v>23.56</v>
      </c>
      <c r="BA1843" s="2">
        <v>6.9</v>
      </c>
      <c r="BB1843" s="2">
        <v>20.7</v>
      </c>
      <c r="BC1843" s="2">
        <v>33.299999999999997</v>
      </c>
      <c r="BD1843" s="2">
        <v>39.205599999999997</v>
      </c>
      <c r="BE1843" s="4"/>
      <c r="BF1843" s="4"/>
    </row>
    <row r="1844" spans="1:58" x14ac:dyDescent="0.2">
      <c r="A1844" s="29">
        <v>1843</v>
      </c>
      <c r="B1844" s="7" t="s">
        <v>19</v>
      </c>
      <c r="C1844" s="3">
        <v>39984</v>
      </c>
      <c r="D1844" s="4" t="s">
        <v>17</v>
      </c>
      <c r="E1844" s="4" t="s">
        <v>166</v>
      </c>
      <c r="F1844" s="5" t="s">
        <v>193</v>
      </c>
      <c r="G1844" s="6">
        <v>0.91527777777777775</v>
      </c>
      <c r="H1844" s="6">
        <v>0.91666666666666663</v>
      </c>
      <c r="I1844" s="85">
        <f t="shared" si="28"/>
        <v>1.9999999999999929</v>
      </c>
      <c r="J1844" s="86">
        <f>I1844*Segmentos!$D$7*(AH1844%)*IF(ISNUMBER(AI1844),AI1844%,0)</f>
        <v>7511.9999999999736</v>
      </c>
      <c r="K1844" s="86">
        <f>I1844*Segmentos!$D$7*(AL1844%)*IF(ISNUMBER(AM1844),AM1844%,0)</f>
        <v>2399.9999999999918</v>
      </c>
      <c r="L1844" s="4"/>
      <c r="M1844" s="2">
        <v>0.62</v>
      </c>
      <c r="N1844" s="2">
        <v>0.7</v>
      </c>
      <c r="O1844" s="2">
        <v>95.5</v>
      </c>
      <c r="P1844" s="2">
        <v>70.084500000000006</v>
      </c>
      <c r="Q1844" s="2">
        <v>0.47</v>
      </c>
      <c r="R1844" s="2">
        <v>0.5</v>
      </c>
      <c r="S1844" s="2">
        <v>100</v>
      </c>
      <c r="T1844" s="2">
        <v>8.8758999999999997</v>
      </c>
      <c r="U1844" s="2">
        <v>0</v>
      </c>
      <c r="V1844" s="2">
        <v>0</v>
      </c>
      <c r="W1844" s="8" t="s">
        <v>577</v>
      </c>
      <c r="X1844" s="2">
        <v>0</v>
      </c>
      <c r="Y1844" s="2">
        <v>1.43</v>
      </c>
      <c r="Z1844" s="2">
        <v>1.5</v>
      </c>
      <c r="AA1844" s="2">
        <v>93.5</v>
      </c>
      <c r="AB1844" s="2">
        <v>47.502499999999998</v>
      </c>
      <c r="AC1844" s="2">
        <v>0.37</v>
      </c>
      <c r="AD1844" s="2">
        <v>0.4</v>
      </c>
      <c r="AE1844" s="2">
        <v>100</v>
      </c>
      <c r="AF1844" s="2">
        <v>13.706099999999999</v>
      </c>
      <c r="AG1844" s="2">
        <v>0.95</v>
      </c>
      <c r="AH1844" s="22">
        <v>1</v>
      </c>
      <c r="AI1844" s="22">
        <v>93.9</v>
      </c>
      <c r="AJ1844" s="22">
        <v>50.803100000000001</v>
      </c>
      <c r="AK1844" s="18">
        <v>0.33</v>
      </c>
      <c r="AL1844" s="18">
        <v>0.3</v>
      </c>
      <c r="AM1844" s="18">
        <v>100</v>
      </c>
      <c r="AN1844" s="2">
        <v>19.281500000000001</v>
      </c>
      <c r="AO1844" s="2">
        <v>0.73</v>
      </c>
      <c r="AP1844" s="2">
        <v>0.7</v>
      </c>
      <c r="AQ1844" s="2">
        <v>100</v>
      </c>
      <c r="AR1844" s="2">
        <v>8.9806000000000008</v>
      </c>
      <c r="AS1844" s="2">
        <v>0.31</v>
      </c>
      <c r="AT1844" s="2">
        <v>0.3</v>
      </c>
      <c r="AU1844" s="2">
        <v>100</v>
      </c>
      <c r="AV1844" s="2">
        <v>7.6319999999999997</v>
      </c>
      <c r="AW1844" s="2">
        <v>0.1</v>
      </c>
      <c r="AX1844" s="2">
        <v>0.2</v>
      </c>
      <c r="AY1844" s="2">
        <v>50</v>
      </c>
      <c r="AZ1844" s="2">
        <v>3.3237999999999999</v>
      </c>
      <c r="BA1844" s="2">
        <v>1.17</v>
      </c>
      <c r="BB1844" s="2">
        <v>1.2</v>
      </c>
      <c r="BC1844" s="2">
        <v>100</v>
      </c>
      <c r="BD1844" s="2">
        <v>50.148099999999999</v>
      </c>
      <c r="BE1844" s="4"/>
      <c r="BF1844" s="4"/>
    </row>
    <row r="1845" spans="1:58" x14ac:dyDescent="0.2">
      <c r="A1845" s="29">
        <v>1844</v>
      </c>
      <c r="B1845" s="7" t="s">
        <v>2</v>
      </c>
      <c r="C1845" s="3">
        <v>39984</v>
      </c>
      <c r="D1845" s="4" t="s">
        <v>0</v>
      </c>
      <c r="E1845" s="4" t="s">
        <v>164</v>
      </c>
      <c r="F1845" s="5" t="s">
        <v>193</v>
      </c>
      <c r="G1845" s="6">
        <v>0.875</v>
      </c>
      <c r="H1845" s="6">
        <v>0.91319444444444453</v>
      </c>
      <c r="I1845" s="85">
        <f t="shared" si="28"/>
        <v>55.000000000000128</v>
      </c>
      <c r="J1845" s="86">
        <f>I1845*Segmentos!$D$7*(AH1845%)*IF(ISNUMBER(AI1845),AI1845%,0)</f>
        <v>1145760.000000003</v>
      </c>
      <c r="K1845" s="86">
        <f>I1845*Segmentos!$D$7*(AL1845%)*IF(ISNUMBER(AM1845),AM1845%,0)</f>
        <v>1134848.0000000026</v>
      </c>
      <c r="L1845" s="4"/>
      <c r="M1845" s="2">
        <v>5.17</v>
      </c>
      <c r="N1845" s="2">
        <v>13.3</v>
      </c>
      <c r="O1845" s="2">
        <v>38.799999999999997</v>
      </c>
      <c r="P1845" s="2">
        <v>93.786900000000003</v>
      </c>
      <c r="Q1845" s="2">
        <v>2.4300000000000002</v>
      </c>
      <c r="R1845" s="2">
        <v>8.5</v>
      </c>
      <c r="S1845" s="2">
        <v>28.6</v>
      </c>
      <c r="T1845" s="2">
        <v>7.3518999999999997</v>
      </c>
      <c r="U1845" s="2">
        <v>4.03</v>
      </c>
      <c r="V1845" s="2">
        <v>8.9</v>
      </c>
      <c r="W1845" s="2">
        <v>45.1</v>
      </c>
      <c r="X1845" s="2">
        <v>15.3079</v>
      </c>
      <c r="Y1845" s="2">
        <v>2.68</v>
      </c>
      <c r="Z1845" s="2">
        <v>9</v>
      </c>
      <c r="AA1845" s="2">
        <v>29.8</v>
      </c>
      <c r="AB1845" s="2">
        <v>14.3643</v>
      </c>
      <c r="AC1845" s="2">
        <v>9.5299999999999994</v>
      </c>
      <c r="AD1845" s="2">
        <v>22.5</v>
      </c>
      <c r="AE1845" s="2">
        <v>42.4</v>
      </c>
      <c r="AF1845" s="2">
        <v>56.762799999999999</v>
      </c>
      <c r="AG1845" s="2">
        <v>5.2</v>
      </c>
      <c r="AH1845" s="22">
        <v>14</v>
      </c>
      <c r="AI1845" s="22">
        <v>37.200000000000003</v>
      </c>
      <c r="AJ1845" s="22">
        <v>44.770499999999998</v>
      </c>
      <c r="AK1845" s="18">
        <v>5.14</v>
      </c>
      <c r="AL1845" s="18">
        <v>12.8</v>
      </c>
      <c r="AM1845" s="18">
        <v>40.299999999999997</v>
      </c>
      <c r="AN1845" s="2">
        <v>49.016399999999997</v>
      </c>
      <c r="AO1845" s="2">
        <v>3.19</v>
      </c>
      <c r="AP1845" s="2">
        <v>10.5</v>
      </c>
      <c r="AQ1845" s="2">
        <v>30.5</v>
      </c>
      <c r="AR1845" s="2">
        <v>6.3232999999999997</v>
      </c>
      <c r="AS1845" s="2">
        <v>3.89</v>
      </c>
      <c r="AT1845" s="2">
        <v>10.9</v>
      </c>
      <c r="AU1845" s="2">
        <v>35.5</v>
      </c>
      <c r="AV1845" s="2">
        <v>15.5252</v>
      </c>
      <c r="AW1845" s="2">
        <v>4.5599999999999996</v>
      </c>
      <c r="AX1845" s="2">
        <v>14.5</v>
      </c>
      <c r="AY1845" s="2">
        <v>31.4</v>
      </c>
      <c r="AZ1845" s="2">
        <v>23.7746</v>
      </c>
      <c r="BA1845" s="2">
        <v>6.93</v>
      </c>
      <c r="BB1845" s="2">
        <v>14.7</v>
      </c>
      <c r="BC1845" s="2">
        <v>47.3</v>
      </c>
      <c r="BD1845" s="2">
        <v>48.163800000000002</v>
      </c>
      <c r="BE1845" s="4"/>
      <c r="BF1845" s="4"/>
    </row>
    <row r="1846" spans="1:58" x14ac:dyDescent="0.2">
      <c r="A1846" s="29">
        <v>1845</v>
      </c>
      <c r="B1846" s="7" t="s">
        <v>16</v>
      </c>
      <c r="C1846" s="3">
        <v>39984</v>
      </c>
      <c r="D1846" s="4" t="s">
        <v>13</v>
      </c>
      <c r="E1846" s="4" t="s">
        <v>166</v>
      </c>
      <c r="F1846" s="5" t="s">
        <v>193</v>
      </c>
      <c r="G1846" s="6">
        <v>0.91319444444444453</v>
      </c>
      <c r="H1846" s="6">
        <v>0.91666666666666663</v>
      </c>
      <c r="I1846" s="85">
        <f t="shared" si="28"/>
        <v>4.9999999999998224</v>
      </c>
      <c r="J1846" s="86">
        <f>I1846*Segmentos!$D$7*(AH1846%)*IF(ISNUMBER(AI1846),AI1846%,0)</f>
        <v>115649.99999999588</v>
      </c>
      <c r="K1846" s="86">
        <f>I1846*Segmentos!$D$7*(AL1846%)*IF(ISNUMBER(AM1846),AM1846%,0)</f>
        <v>145637.99999999482</v>
      </c>
      <c r="L1846" s="4"/>
      <c r="M1846" s="2">
        <v>6.58</v>
      </c>
      <c r="N1846" s="2">
        <v>8.1</v>
      </c>
      <c r="O1846" s="2">
        <v>80.8</v>
      </c>
      <c r="P1846" s="2">
        <v>84.447999999999993</v>
      </c>
      <c r="Q1846" s="2">
        <v>3.11</v>
      </c>
      <c r="R1846" s="2">
        <v>4.9000000000000004</v>
      </c>
      <c r="S1846" s="2">
        <v>63.3</v>
      </c>
      <c r="T1846" s="2">
        <v>6.6643999999999997</v>
      </c>
      <c r="U1846" s="2">
        <v>4.97</v>
      </c>
      <c r="V1846" s="2">
        <v>5.5</v>
      </c>
      <c r="W1846" s="2">
        <v>89.7</v>
      </c>
      <c r="X1846" s="2">
        <v>13.381500000000001</v>
      </c>
      <c r="Y1846" s="2">
        <v>5.2</v>
      </c>
      <c r="Z1846" s="2">
        <v>6.6</v>
      </c>
      <c r="AA1846" s="2">
        <v>78.5</v>
      </c>
      <c r="AB1846" s="2">
        <v>19.730799999999999</v>
      </c>
      <c r="AC1846" s="2">
        <v>10.6</v>
      </c>
      <c r="AD1846" s="2">
        <v>12.8</v>
      </c>
      <c r="AE1846" s="2">
        <v>82.9</v>
      </c>
      <c r="AF1846" s="2">
        <v>44.671399999999998</v>
      </c>
      <c r="AG1846" s="2">
        <v>5.81</v>
      </c>
      <c r="AH1846" s="22">
        <v>7.5</v>
      </c>
      <c r="AI1846" s="22">
        <v>77.099999999999994</v>
      </c>
      <c r="AJ1846" s="22">
        <v>35.377099999999999</v>
      </c>
      <c r="AK1846" s="18">
        <v>7.27</v>
      </c>
      <c r="AL1846" s="18">
        <v>8.6999999999999993</v>
      </c>
      <c r="AM1846" s="18">
        <v>83.7</v>
      </c>
      <c r="AN1846" s="2">
        <v>49.070900000000002</v>
      </c>
      <c r="AO1846" s="2">
        <v>3.68</v>
      </c>
      <c r="AP1846" s="2">
        <v>4.8</v>
      </c>
      <c r="AQ1846" s="2">
        <v>76.8</v>
      </c>
      <c r="AR1846" s="2">
        <v>5.1580000000000004</v>
      </c>
      <c r="AS1846" s="2">
        <v>6.35</v>
      </c>
      <c r="AT1846" s="2">
        <v>7.3</v>
      </c>
      <c r="AU1846" s="2">
        <v>86.6</v>
      </c>
      <c r="AV1846" s="2">
        <v>17.973199999999999</v>
      </c>
      <c r="AW1846" s="2">
        <v>4.3600000000000003</v>
      </c>
      <c r="AX1846" s="2">
        <v>6.5</v>
      </c>
      <c r="AY1846" s="2">
        <v>67.2</v>
      </c>
      <c r="AZ1846" s="2">
        <v>16.091899999999999</v>
      </c>
      <c r="BA1846" s="2">
        <v>9.1999999999999993</v>
      </c>
      <c r="BB1846" s="2">
        <v>10.8</v>
      </c>
      <c r="BC1846" s="2">
        <v>85.3</v>
      </c>
      <c r="BD1846" s="2">
        <v>45.225000000000001</v>
      </c>
      <c r="BE1846" s="4"/>
      <c r="BF1846" s="4"/>
    </row>
    <row r="1847" spans="1:58" x14ac:dyDescent="0.2">
      <c r="A1847" s="29">
        <v>1846</v>
      </c>
      <c r="B1847" s="7" t="s">
        <v>72</v>
      </c>
      <c r="C1847" s="3">
        <v>39984</v>
      </c>
      <c r="D1847" s="4" t="s">
        <v>21</v>
      </c>
      <c r="E1847" s="4" t="s">
        <v>175</v>
      </c>
      <c r="F1847" s="5" t="s">
        <v>193</v>
      </c>
      <c r="G1847" s="6">
        <v>0.90555555555555556</v>
      </c>
      <c r="H1847" s="6">
        <v>0.92569444444444438</v>
      </c>
      <c r="I1847" s="85">
        <f t="shared" si="28"/>
        <v>28.999999999999897</v>
      </c>
      <c r="J1847" s="86">
        <f>I1847*Segmentos!$D$7*(AH1847%)*IF(ISNUMBER(AI1847),AI1847%,0)</f>
        <v>1577.5999999999947</v>
      </c>
      <c r="K1847" s="86">
        <f>I1847*Segmentos!$D$7*(AL1847%)*IF(ISNUMBER(AM1847),AM1847%,0)</f>
        <v>15242.399999999945</v>
      </c>
      <c r="L1847" s="4"/>
      <c r="M1847" s="2">
        <v>7.0000000000000007E-2</v>
      </c>
      <c r="N1847" s="2">
        <v>0.6</v>
      </c>
      <c r="O1847" s="2">
        <v>11.5</v>
      </c>
      <c r="P1847" s="2">
        <v>57.497</v>
      </c>
      <c r="Q1847" s="2">
        <v>0.05</v>
      </c>
      <c r="R1847" s="2">
        <v>1.3</v>
      </c>
      <c r="S1847" s="2">
        <v>3.4</v>
      </c>
      <c r="T1847" s="2">
        <v>5.9573</v>
      </c>
      <c r="U1847" s="2">
        <v>0.01</v>
      </c>
      <c r="V1847" s="2">
        <v>0.3</v>
      </c>
      <c r="W1847" s="2">
        <v>3.4</v>
      </c>
      <c r="X1847" s="2">
        <v>1.9584999999999999</v>
      </c>
      <c r="Y1847" s="2">
        <v>0.03</v>
      </c>
      <c r="Z1847" s="2">
        <v>0.7</v>
      </c>
      <c r="AA1847" s="2">
        <v>3.4</v>
      </c>
      <c r="AB1847" s="2">
        <v>6.0118999999999998</v>
      </c>
      <c r="AC1847" s="2">
        <v>0.17</v>
      </c>
      <c r="AD1847" s="2">
        <v>0.4</v>
      </c>
      <c r="AE1847" s="2">
        <v>44.8</v>
      </c>
      <c r="AF1847" s="2">
        <v>43.569299999999998</v>
      </c>
      <c r="AG1847" s="2">
        <v>0.01</v>
      </c>
      <c r="AH1847" s="22">
        <v>0.4</v>
      </c>
      <c r="AI1847" s="22">
        <v>3.4</v>
      </c>
      <c r="AJ1847" s="22">
        <v>4.8666999999999998</v>
      </c>
      <c r="AK1847" s="18">
        <v>0.13</v>
      </c>
      <c r="AL1847" s="18">
        <v>0.9</v>
      </c>
      <c r="AM1847" s="18">
        <v>14.6</v>
      </c>
      <c r="AN1847" s="2">
        <v>52.630200000000002</v>
      </c>
      <c r="AO1847" s="2">
        <v>0.02</v>
      </c>
      <c r="AP1847" s="2">
        <v>0.6</v>
      </c>
      <c r="AQ1847" s="2">
        <v>3.4</v>
      </c>
      <c r="AR1847" s="2">
        <v>1.7828999999999999</v>
      </c>
      <c r="AS1847" s="2">
        <v>7.0000000000000007E-2</v>
      </c>
      <c r="AT1847" s="2">
        <v>2</v>
      </c>
      <c r="AU1847" s="2">
        <v>3.4</v>
      </c>
      <c r="AV1847" s="2">
        <v>12.1447</v>
      </c>
      <c r="AW1847" s="2">
        <v>0.01</v>
      </c>
      <c r="AX1847" s="2">
        <v>0.2</v>
      </c>
      <c r="AY1847" s="2">
        <v>3.4</v>
      </c>
      <c r="AZ1847" s="2">
        <v>1.2377</v>
      </c>
      <c r="BA1847" s="2">
        <v>0.14000000000000001</v>
      </c>
      <c r="BB1847" s="2">
        <v>0.2</v>
      </c>
      <c r="BC1847" s="2">
        <v>69</v>
      </c>
      <c r="BD1847" s="2">
        <v>42.331600000000002</v>
      </c>
      <c r="BE1847" s="4"/>
      <c r="BF1847" s="4"/>
    </row>
    <row r="1848" spans="1:58" x14ac:dyDescent="0.2">
      <c r="A1848" s="29">
        <v>1847</v>
      </c>
      <c r="B1848" s="7" t="s">
        <v>39</v>
      </c>
      <c r="C1848" s="3">
        <v>39985</v>
      </c>
      <c r="D1848" s="4" t="s">
        <v>0</v>
      </c>
      <c r="E1848" s="4" t="s">
        <v>174</v>
      </c>
      <c r="F1848" s="5" t="s">
        <v>194</v>
      </c>
      <c r="G1848" s="6">
        <v>0.91805555555555562</v>
      </c>
      <c r="H1848" s="6">
        <v>1.3194444444444444E-2</v>
      </c>
      <c r="I1848" s="85">
        <f t="shared" si="28"/>
        <v>136.99999999999989</v>
      </c>
      <c r="J1848" s="86">
        <f>I1848*Segmentos!$D$7*(AH1848%)*IF(ISNUMBER(AI1848),AI1848%,0)</f>
        <v>3040084.7999999975</v>
      </c>
      <c r="K1848" s="86">
        <f>I1848*Segmentos!$D$7*(AL1848%)*IF(ISNUMBER(AM1848),AM1848%,0)</f>
        <v>4949590.799999997</v>
      </c>
      <c r="L1848" s="4"/>
      <c r="M1848" s="2">
        <v>7.38</v>
      </c>
      <c r="N1848" s="2">
        <v>26</v>
      </c>
      <c r="O1848" s="2">
        <v>28.4</v>
      </c>
      <c r="P1848" s="2">
        <v>87.123699999999999</v>
      </c>
      <c r="Q1848" s="2">
        <v>5.5</v>
      </c>
      <c r="R1848" s="2">
        <v>25.6</v>
      </c>
      <c r="S1848" s="2">
        <v>21.5</v>
      </c>
      <c r="T1848" s="2">
        <v>10.8249</v>
      </c>
      <c r="U1848" s="2">
        <v>6.29</v>
      </c>
      <c r="V1848" s="2">
        <v>25.1</v>
      </c>
      <c r="W1848" s="2">
        <v>25</v>
      </c>
      <c r="X1848" s="2">
        <v>15.5524</v>
      </c>
      <c r="Y1848" s="2">
        <v>6.68</v>
      </c>
      <c r="Z1848" s="2">
        <v>26.9</v>
      </c>
      <c r="AA1848" s="2">
        <v>24.8</v>
      </c>
      <c r="AB1848" s="2">
        <v>23.2667</v>
      </c>
      <c r="AC1848" s="2">
        <v>9.68</v>
      </c>
      <c r="AD1848" s="2">
        <v>26</v>
      </c>
      <c r="AE1848" s="2">
        <v>37.299999999999997</v>
      </c>
      <c r="AF1848" s="2">
        <v>37.479799999999997</v>
      </c>
      <c r="AG1848" s="2">
        <v>5.55</v>
      </c>
      <c r="AH1848" s="22">
        <v>26.8</v>
      </c>
      <c r="AI1848" s="22">
        <v>20.7</v>
      </c>
      <c r="AJ1848" s="22">
        <v>31.089700000000001</v>
      </c>
      <c r="AK1848" s="18">
        <v>9.0399999999999991</v>
      </c>
      <c r="AL1848" s="18">
        <v>25.3</v>
      </c>
      <c r="AM1848" s="18">
        <v>35.700000000000003</v>
      </c>
      <c r="AN1848" s="2">
        <v>56.034100000000002</v>
      </c>
      <c r="AO1848" s="2">
        <v>4.7300000000000004</v>
      </c>
      <c r="AP1848" s="2">
        <v>17.3</v>
      </c>
      <c r="AQ1848" s="2">
        <v>27.3</v>
      </c>
      <c r="AR1848" s="2">
        <v>6.0957999999999997</v>
      </c>
      <c r="AS1848" s="2">
        <v>7.34</v>
      </c>
      <c r="AT1848" s="2">
        <v>24.8</v>
      </c>
      <c r="AU1848" s="2">
        <v>29.6</v>
      </c>
      <c r="AV1848" s="2">
        <v>19.075299999999999</v>
      </c>
      <c r="AW1848" s="2">
        <v>8.7100000000000009</v>
      </c>
      <c r="AX1848" s="2">
        <v>29.1</v>
      </c>
      <c r="AY1848" s="2">
        <v>30</v>
      </c>
      <c r="AZ1848" s="2">
        <v>29.555099999999999</v>
      </c>
      <c r="BA1848" s="2">
        <v>7.17</v>
      </c>
      <c r="BB1848" s="2">
        <v>26.9</v>
      </c>
      <c r="BC1848" s="2">
        <v>26.7</v>
      </c>
      <c r="BD1848" s="2">
        <v>32.397500000000001</v>
      </c>
      <c r="BE1848" s="4"/>
      <c r="BF1848" s="4"/>
    </row>
    <row r="1849" spans="1:58" x14ac:dyDescent="0.2">
      <c r="A1849" s="29">
        <v>1848</v>
      </c>
      <c r="B1849" s="7" t="s">
        <v>77</v>
      </c>
      <c r="C1849" s="3">
        <v>39985</v>
      </c>
      <c r="D1849" s="4" t="s">
        <v>13</v>
      </c>
      <c r="E1849" s="4" t="s">
        <v>164</v>
      </c>
      <c r="F1849" s="5" t="s">
        <v>194</v>
      </c>
      <c r="G1849" s="6">
        <v>0.87430555555555556</v>
      </c>
      <c r="H1849" s="6">
        <v>0.91388888888888886</v>
      </c>
      <c r="I1849" s="85">
        <f t="shared" si="28"/>
        <v>56.999999999999957</v>
      </c>
      <c r="J1849" s="86">
        <f>I1849*Segmentos!$D$7*(AH1849%)*IF(ISNUMBER(AI1849),AI1849%,0)</f>
        <v>1432569.5999999989</v>
      </c>
      <c r="K1849" s="86">
        <f>I1849*Segmentos!$D$7*(AL1849%)*IF(ISNUMBER(AM1849),AM1849%,0)</f>
        <v>1692079.1999999988</v>
      </c>
      <c r="L1849" s="4"/>
      <c r="M1849" s="2">
        <v>6.88</v>
      </c>
      <c r="N1849" s="2">
        <v>18.7</v>
      </c>
      <c r="O1849" s="2">
        <v>36.9</v>
      </c>
      <c r="P1849" s="2">
        <v>90.033199999999994</v>
      </c>
      <c r="Q1849" s="2">
        <v>4.29</v>
      </c>
      <c r="R1849" s="2">
        <v>13.9</v>
      </c>
      <c r="S1849" s="2">
        <v>30.9</v>
      </c>
      <c r="T1849" s="2">
        <v>9.3585999999999991</v>
      </c>
      <c r="U1849" s="2">
        <v>6.04</v>
      </c>
      <c r="V1849" s="2">
        <v>19.100000000000001</v>
      </c>
      <c r="W1849" s="2">
        <v>31.6</v>
      </c>
      <c r="X1849" s="2">
        <v>16.5549</v>
      </c>
      <c r="Y1849" s="2">
        <v>6.27</v>
      </c>
      <c r="Z1849" s="2">
        <v>17.8</v>
      </c>
      <c r="AA1849" s="2">
        <v>35.200000000000003</v>
      </c>
      <c r="AB1849" s="2">
        <v>24.227799999999998</v>
      </c>
      <c r="AC1849" s="2">
        <v>9.2899999999999991</v>
      </c>
      <c r="AD1849" s="2">
        <v>21.5</v>
      </c>
      <c r="AE1849" s="2">
        <v>43.2</v>
      </c>
      <c r="AF1849" s="2">
        <v>39.8919</v>
      </c>
      <c r="AG1849" s="2">
        <v>6.28</v>
      </c>
      <c r="AH1849" s="22">
        <v>18.7</v>
      </c>
      <c r="AI1849" s="22">
        <v>33.6</v>
      </c>
      <c r="AJ1849" s="22">
        <v>38.948999999999998</v>
      </c>
      <c r="AK1849" s="18">
        <v>7.43</v>
      </c>
      <c r="AL1849" s="18">
        <v>18.600000000000001</v>
      </c>
      <c r="AM1849" s="18">
        <v>39.9</v>
      </c>
      <c r="AN1849" s="2">
        <v>51.084200000000003</v>
      </c>
      <c r="AO1849" s="2">
        <v>5.38</v>
      </c>
      <c r="AP1849" s="2">
        <v>17.7</v>
      </c>
      <c r="AQ1849" s="2">
        <v>30.4</v>
      </c>
      <c r="AR1849" s="2">
        <v>7.6883999999999997</v>
      </c>
      <c r="AS1849" s="2">
        <v>5.86</v>
      </c>
      <c r="AT1849" s="2">
        <v>18.100000000000001</v>
      </c>
      <c r="AU1849" s="2">
        <v>32.299999999999997</v>
      </c>
      <c r="AV1849" s="2">
        <v>16.8918</v>
      </c>
      <c r="AW1849" s="2">
        <v>7.15</v>
      </c>
      <c r="AX1849" s="2">
        <v>21</v>
      </c>
      <c r="AY1849" s="2">
        <v>34.1</v>
      </c>
      <c r="AZ1849" s="2">
        <v>26.899899999999999</v>
      </c>
      <c r="BA1849" s="2">
        <v>7.7</v>
      </c>
      <c r="BB1849" s="2">
        <v>17.5</v>
      </c>
      <c r="BC1849" s="2">
        <v>44.1</v>
      </c>
      <c r="BD1849" s="2">
        <v>38.552999999999997</v>
      </c>
      <c r="BE1849" s="4"/>
      <c r="BF1849" s="4"/>
    </row>
    <row r="1850" spans="1:58" x14ac:dyDescent="0.2">
      <c r="A1850" s="29">
        <v>1849</v>
      </c>
      <c r="B1850" s="7" t="s">
        <v>107</v>
      </c>
      <c r="C1850" s="3">
        <v>39985</v>
      </c>
      <c r="D1850" s="4" t="s">
        <v>13</v>
      </c>
      <c r="E1850" s="4" t="s">
        <v>176</v>
      </c>
      <c r="F1850" s="5" t="s">
        <v>194</v>
      </c>
      <c r="G1850" s="6">
        <v>0.91874999999999996</v>
      </c>
      <c r="H1850" s="6">
        <v>2.7777777777777779E-3</v>
      </c>
      <c r="I1850" s="85">
        <f t="shared" si="28"/>
        <v>121.00000000000007</v>
      </c>
      <c r="J1850" s="86">
        <f>I1850*Segmentos!$D$7*(AH1850%)*IF(ISNUMBER(AI1850),AI1850%,0)</f>
        <v>3014061.6000000024</v>
      </c>
      <c r="K1850" s="86">
        <f>I1850*Segmentos!$D$7*(AL1850%)*IF(ISNUMBER(AM1850),AM1850%,0)</f>
        <v>3384612.0000000023</v>
      </c>
      <c r="L1850" s="4"/>
      <c r="M1850" s="2">
        <v>6.62</v>
      </c>
      <c r="N1850" s="2">
        <v>28</v>
      </c>
      <c r="O1850" s="2">
        <v>23.7</v>
      </c>
      <c r="P1850" s="2">
        <v>83.6</v>
      </c>
      <c r="Q1850" s="2">
        <v>4.58</v>
      </c>
      <c r="R1850" s="2">
        <v>23.2</v>
      </c>
      <c r="S1850" s="2">
        <v>19.7</v>
      </c>
      <c r="T1850" s="2">
        <v>9.6403999999999996</v>
      </c>
      <c r="U1850" s="2">
        <v>4.2</v>
      </c>
      <c r="V1850" s="2">
        <v>24.9</v>
      </c>
      <c r="W1850" s="2">
        <v>16.899999999999999</v>
      </c>
      <c r="X1850" s="2">
        <v>11.1244</v>
      </c>
      <c r="Y1850" s="2">
        <v>6.38</v>
      </c>
      <c r="Z1850" s="2">
        <v>28.7</v>
      </c>
      <c r="AA1850" s="2">
        <v>22.2</v>
      </c>
      <c r="AB1850" s="2">
        <v>23.794599999999999</v>
      </c>
      <c r="AC1850" s="2">
        <v>9.42</v>
      </c>
      <c r="AD1850" s="2">
        <v>31.7</v>
      </c>
      <c r="AE1850" s="2">
        <v>29.7</v>
      </c>
      <c r="AF1850" s="2">
        <v>39.040500000000002</v>
      </c>
      <c r="AG1850" s="2">
        <v>6.22</v>
      </c>
      <c r="AH1850" s="22">
        <v>29.1</v>
      </c>
      <c r="AI1850" s="22">
        <v>21.4</v>
      </c>
      <c r="AJ1850" s="22">
        <v>37.247799999999998</v>
      </c>
      <c r="AK1850" s="18">
        <v>6.98</v>
      </c>
      <c r="AL1850" s="18">
        <v>27</v>
      </c>
      <c r="AM1850" s="18">
        <v>25.9</v>
      </c>
      <c r="AN1850" s="2">
        <v>46.352200000000003</v>
      </c>
      <c r="AO1850" s="2">
        <v>5.47</v>
      </c>
      <c r="AP1850" s="2">
        <v>23.2</v>
      </c>
      <c r="AQ1850" s="2">
        <v>23.5</v>
      </c>
      <c r="AR1850" s="2">
        <v>7.5503</v>
      </c>
      <c r="AS1850" s="2">
        <v>5.69</v>
      </c>
      <c r="AT1850" s="2">
        <v>27</v>
      </c>
      <c r="AU1850" s="2">
        <v>21.1</v>
      </c>
      <c r="AV1850" s="2">
        <v>15.8248</v>
      </c>
      <c r="AW1850" s="2">
        <v>6.03</v>
      </c>
      <c r="AX1850" s="2">
        <v>28.6</v>
      </c>
      <c r="AY1850" s="2">
        <v>21.1</v>
      </c>
      <c r="AZ1850" s="2">
        <v>21.91</v>
      </c>
      <c r="BA1850" s="2">
        <v>7.92</v>
      </c>
      <c r="BB1850" s="2">
        <v>29.4</v>
      </c>
      <c r="BC1850" s="2">
        <v>27</v>
      </c>
      <c r="BD1850" s="2">
        <v>38.314799999999998</v>
      </c>
      <c r="BE1850" s="4"/>
      <c r="BF1850" s="4"/>
    </row>
    <row r="1851" spans="1:58" x14ac:dyDescent="0.2">
      <c r="A1851" s="29">
        <v>1850</v>
      </c>
      <c r="B1851" s="7" t="s">
        <v>99</v>
      </c>
      <c r="C1851" s="3">
        <v>39985</v>
      </c>
      <c r="D1851" s="4" t="s">
        <v>0</v>
      </c>
      <c r="E1851" s="4" t="s">
        <v>182</v>
      </c>
      <c r="F1851" s="5" t="s">
        <v>194</v>
      </c>
      <c r="G1851" s="6">
        <v>0.79305555555555562</v>
      </c>
      <c r="H1851" s="6">
        <v>0.875</v>
      </c>
      <c r="I1851" s="85">
        <f t="shared" si="28"/>
        <v>117.9999999999999</v>
      </c>
      <c r="J1851" s="86">
        <f>I1851*Segmentos!$D$7*(AH1851%)*IF(ISNUMBER(AI1851),AI1851%,0)</f>
        <v>2051878.3999999985</v>
      </c>
      <c r="K1851" s="86">
        <f>I1851*Segmentos!$D$7*(AL1851%)*IF(ISNUMBER(AM1851),AM1851%,0)</f>
        <v>1850051.1999999981</v>
      </c>
      <c r="L1851" s="4"/>
      <c r="M1851" s="2">
        <v>4.13</v>
      </c>
      <c r="N1851" s="2">
        <v>17</v>
      </c>
      <c r="O1851" s="2">
        <v>24.3</v>
      </c>
      <c r="P1851" s="2">
        <v>67.752099999999999</v>
      </c>
      <c r="Q1851" s="2">
        <v>2.13</v>
      </c>
      <c r="R1851" s="2">
        <v>11.5</v>
      </c>
      <c r="S1851" s="2">
        <v>18.5</v>
      </c>
      <c r="T1851" s="2">
        <v>5.8327</v>
      </c>
      <c r="U1851" s="2">
        <v>2.98</v>
      </c>
      <c r="V1851" s="2">
        <v>17.3</v>
      </c>
      <c r="W1851" s="2">
        <v>17.3</v>
      </c>
      <c r="X1851" s="2">
        <v>10.252800000000001</v>
      </c>
      <c r="Y1851" s="2">
        <v>5.0199999999999996</v>
      </c>
      <c r="Z1851" s="2">
        <v>19.2</v>
      </c>
      <c r="AA1851" s="2">
        <v>26.1</v>
      </c>
      <c r="AB1851" s="2">
        <v>24.331</v>
      </c>
      <c r="AC1851" s="2">
        <v>5.08</v>
      </c>
      <c r="AD1851" s="2">
        <v>17.600000000000001</v>
      </c>
      <c r="AE1851" s="2">
        <v>28.9</v>
      </c>
      <c r="AF1851" s="2">
        <v>27.335599999999999</v>
      </c>
      <c r="AG1851" s="2">
        <v>4.3600000000000003</v>
      </c>
      <c r="AH1851" s="22">
        <v>17.600000000000001</v>
      </c>
      <c r="AI1851" s="22">
        <v>24.7</v>
      </c>
      <c r="AJ1851" s="22">
        <v>33.939900000000002</v>
      </c>
      <c r="AK1851" s="18">
        <v>3.92</v>
      </c>
      <c r="AL1851" s="18">
        <v>16.399999999999999</v>
      </c>
      <c r="AM1851" s="18">
        <v>23.9</v>
      </c>
      <c r="AN1851" s="2">
        <v>33.812199999999997</v>
      </c>
      <c r="AO1851" s="2">
        <v>1.63</v>
      </c>
      <c r="AP1851" s="2">
        <v>10.6</v>
      </c>
      <c r="AQ1851" s="2">
        <v>15.3</v>
      </c>
      <c r="AR1851" s="2">
        <v>2.9148000000000001</v>
      </c>
      <c r="AS1851" s="2">
        <v>2.61</v>
      </c>
      <c r="AT1851" s="2">
        <v>17.399999999999999</v>
      </c>
      <c r="AU1851" s="2">
        <v>15.1</v>
      </c>
      <c r="AV1851" s="2">
        <v>9.4433000000000007</v>
      </c>
      <c r="AW1851" s="2">
        <v>4</v>
      </c>
      <c r="AX1851" s="2">
        <v>16.5</v>
      </c>
      <c r="AY1851" s="2">
        <v>24.2</v>
      </c>
      <c r="AZ1851" s="2">
        <v>18.881699999999999</v>
      </c>
      <c r="BA1851" s="2">
        <v>5.81</v>
      </c>
      <c r="BB1851" s="2">
        <v>18.899999999999999</v>
      </c>
      <c r="BC1851" s="2">
        <v>30.7</v>
      </c>
      <c r="BD1851" s="2">
        <v>36.512300000000003</v>
      </c>
      <c r="BE1851" s="4"/>
      <c r="BF1851" s="4"/>
    </row>
    <row r="1852" spans="1:58" x14ac:dyDescent="0.2">
      <c r="A1852" s="29">
        <v>1851</v>
      </c>
      <c r="B1852" s="7" t="s">
        <v>73</v>
      </c>
      <c r="C1852" s="3">
        <v>39985</v>
      </c>
      <c r="D1852" s="4" t="s">
        <v>21</v>
      </c>
      <c r="E1852" s="4" t="s">
        <v>170</v>
      </c>
      <c r="F1852" s="5" t="s">
        <v>194</v>
      </c>
      <c r="G1852" s="6">
        <v>0.8847222222222223</v>
      </c>
      <c r="H1852" s="6">
        <v>0.90069444444444446</v>
      </c>
      <c r="I1852" s="85">
        <f t="shared" si="28"/>
        <v>22.999999999999918</v>
      </c>
      <c r="J1852" s="86">
        <f>I1852*Segmentos!$D$7*(AH1852%)*IF(ISNUMBER(AI1852),AI1852%,0)</f>
        <v>17443.199999999939</v>
      </c>
      <c r="K1852" s="86">
        <f>I1852*Segmentos!$D$7*(AL1852%)*IF(ISNUMBER(AM1852),AM1852%,0)</f>
        <v>1582.3999999999942</v>
      </c>
      <c r="L1852" s="4"/>
      <c r="M1852" s="2">
        <v>0.1</v>
      </c>
      <c r="N1852" s="2">
        <v>0.6</v>
      </c>
      <c r="O1852" s="2">
        <v>16.399999999999999</v>
      </c>
      <c r="P1852" s="2">
        <v>23.859200000000001</v>
      </c>
      <c r="Q1852" s="2">
        <v>0.3</v>
      </c>
      <c r="R1852" s="2">
        <v>0.6</v>
      </c>
      <c r="S1852" s="2">
        <v>53.3</v>
      </c>
      <c r="T1852" s="2">
        <v>11.9772</v>
      </c>
      <c r="U1852" s="2">
        <v>0.05</v>
      </c>
      <c r="V1852" s="2">
        <v>1.1000000000000001</v>
      </c>
      <c r="W1852" s="2">
        <v>4.3</v>
      </c>
      <c r="X1852" s="2">
        <v>2.4024000000000001</v>
      </c>
      <c r="Y1852" s="2">
        <v>0.14000000000000001</v>
      </c>
      <c r="Z1852" s="2">
        <v>1</v>
      </c>
      <c r="AA1852" s="2">
        <v>13.9</v>
      </c>
      <c r="AB1852" s="2">
        <v>9.4794999999999998</v>
      </c>
      <c r="AC1852" s="2">
        <v>0</v>
      </c>
      <c r="AD1852" s="2">
        <v>0</v>
      </c>
      <c r="AE1852" s="8" t="s">
        <v>577</v>
      </c>
      <c r="AF1852" s="2">
        <v>0</v>
      </c>
      <c r="AG1852" s="2">
        <v>0.19</v>
      </c>
      <c r="AH1852" s="22">
        <v>0.8</v>
      </c>
      <c r="AI1852" s="22">
        <v>23.7</v>
      </c>
      <c r="AJ1852" s="22">
        <v>21.456700000000001</v>
      </c>
      <c r="AK1852" s="18">
        <v>0.02</v>
      </c>
      <c r="AL1852" s="18">
        <v>0.4</v>
      </c>
      <c r="AM1852" s="18">
        <v>4.3</v>
      </c>
      <c r="AN1852" s="2">
        <v>2.4024000000000001</v>
      </c>
      <c r="AO1852" s="2">
        <v>0.01</v>
      </c>
      <c r="AP1852" s="2">
        <v>0.1</v>
      </c>
      <c r="AQ1852" s="2">
        <v>4.3</v>
      </c>
      <c r="AR1852" s="2">
        <v>0.1308</v>
      </c>
      <c r="AS1852" s="2">
        <v>0</v>
      </c>
      <c r="AT1852" s="2">
        <v>0</v>
      </c>
      <c r="AU1852" s="8" t="s">
        <v>577</v>
      </c>
      <c r="AV1852" s="2">
        <v>0</v>
      </c>
      <c r="AW1852" s="2">
        <v>0.1</v>
      </c>
      <c r="AX1852" s="2">
        <v>0.2</v>
      </c>
      <c r="AY1852" s="2">
        <v>56.5</v>
      </c>
      <c r="AZ1852" s="2">
        <v>7.0622999999999996</v>
      </c>
      <c r="BA1852" s="2">
        <v>0.18</v>
      </c>
      <c r="BB1852" s="2">
        <v>1.4</v>
      </c>
      <c r="BC1852" s="2">
        <v>12.8</v>
      </c>
      <c r="BD1852" s="2">
        <v>16.6661</v>
      </c>
      <c r="BE1852" s="4"/>
      <c r="BF1852" s="4"/>
    </row>
    <row r="1853" spans="1:58" x14ac:dyDescent="0.2">
      <c r="A1853" s="29">
        <v>1852</v>
      </c>
      <c r="B1853" s="7" t="s">
        <v>5</v>
      </c>
      <c r="C1853" s="3">
        <v>39985</v>
      </c>
      <c r="D1853" s="4" t="s">
        <v>3</v>
      </c>
      <c r="E1853" s="4" t="s">
        <v>164</v>
      </c>
      <c r="F1853" s="5" t="s">
        <v>194</v>
      </c>
      <c r="G1853" s="6">
        <v>0.87430555555555556</v>
      </c>
      <c r="H1853" s="6">
        <v>0.91666666666666663</v>
      </c>
      <c r="I1853" s="85">
        <f t="shared" si="28"/>
        <v>60.999999999999943</v>
      </c>
      <c r="J1853" s="86">
        <f>I1853*Segmentos!$D$7*(AH1853%)*IF(ISNUMBER(AI1853),AI1853%,0)</f>
        <v>1832147.1999999983</v>
      </c>
      <c r="K1853" s="86">
        <f>I1853*Segmentos!$D$7*(AL1853%)*IF(ISNUMBER(AM1853),AM1853%,0)</f>
        <v>1760142.7999999984</v>
      </c>
      <c r="L1853" s="4"/>
      <c r="M1853" s="2">
        <v>7.36</v>
      </c>
      <c r="N1853" s="2">
        <v>19.3</v>
      </c>
      <c r="O1853" s="2">
        <v>38.1</v>
      </c>
      <c r="P1853" s="2">
        <v>90.737499999999997</v>
      </c>
      <c r="Q1853" s="2">
        <v>4.3600000000000003</v>
      </c>
      <c r="R1853" s="2">
        <v>12.7</v>
      </c>
      <c r="S1853" s="2">
        <v>34.4</v>
      </c>
      <c r="T1853" s="2">
        <v>8.9667999999999992</v>
      </c>
      <c r="U1853" s="2">
        <v>5.92</v>
      </c>
      <c r="V1853" s="2">
        <v>18.5</v>
      </c>
      <c r="W1853" s="2">
        <v>32</v>
      </c>
      <c r="X1853" s="2">
        <v>15.307700000000001</v>
      </c>
      <c r="Y1853" s="2">
        <v>6.46</v>
      </c>
      <c r="Z1853" s="2">
        <v>18.899999999999999</v>
      </c>
      <c r="AA1853" s="2">
        <v>34.1</v>
      </c>
      <c r="AB1853" s="2">
        <v>23.513100000000001</v>
      </c>
      <c r="AC1853" s="2">
        <v>10.61</v>
      </c>
      <c r="AD1853" s="2">
        <v>23.5</v>
      </c>
      <c r="AE1853" s="2">
        <v>45.2</v>
      </c>
      <c r="AF1853" s="2">
        <v>42.9499</v>
      </c>
      <c r="AG1853" s="2">
        <v>7.5</v>
      </c>
      <c r="AH1853" s="22">
        <v>20.8</v>
      </c>
      <c r="AI1853" s="22">
        <v>36.1</v>
      </c>
      <c r="AJ1853" s="22">
        <v>43.920999999999999</v>
      </c>
      <c r="AK1853" s="18">
        <v>7.22</v>
      </c>
      <c r="AL1853" s="18">
        <v>17.899999999999999</v>
      </c>
      <c r="AM1853" s="18">
        <v>40.299999999999997</v>
      </c>
      <c r="AN1853" s="2">
        <v>46.816499999999998</v>
      </c>
      <c r="AO1853" s="2">
        <v>4.51</v>
      </c>
      <c r="AP1853" s="2">
        <v>15.6</v>
      </c>
      <c r="AQ1853" s="2">
        <v>28.9</v>
      </c>
      <c r="AR1853" s="2">
        <v>6.0804</v>
      </c>
      <c r="AS1853" s="2">
        <v>7.07</v>
      </c>
      <c r="AT1853" s="2">
        <v>18.899999999999999</v>
      </c>
      <c r="AU1853" s="2">
        <v>37.299999999999997</v>
      </c>
      <c r="AV1853" s="2">
        <v>19.208100000000002</v>
      </c>
      <c r="AW1853" s="2">
        <v>7.98</v>
      </c>
      <c r="AX1853" s="2">
        <v>19.899999999999999</v>
      </c>
      <c r="AY1853" s="2">
        <v>40</v>
      </c>
      <c r="AZ1853" s="2">
        <v>28.288699999999999</v>
      </c>
      <c r="BA1853" s="2">
        <v>7.87</v>
      </c>
      <c r="BB1853" s="2">
        <v>20.100000000000001</v>
      </c>
      <c r="BC1853" s="2">
        <v>39.200000000000003</v>
      </c>
      <c r="BD1853" s="2">
        <v>37.160299999999999</v>
      </c>
      <c r="BE1853" s="4"/>
      <c r="BF1853" s="4"/>
    </row>
    <row r="1854" spans="1:58" x14ac:dyDescent="0.2">
      <c r="A1854" s="29">
        <v>1853</v>
      </c>
      <c r="B1854" s="7" t="s">
        <v>49</v>
      </c>
      <c r="C1854" s="3">
        <v>39985</v>
      </c>
      <c r="D1854" s="4" t="s">
        <v>3</v>
      </c>
      <c r="E1854" s="4" t="s">
        <v>168</v>
      </c>
      <c r="F1854" s="5" t="s">
        <v>194</v>
      </c>
      <c r="G1854" s="6">
        <v>0.7895833333333333</v>
      </c>
      <c r="H1854" s="6">
        <v>0.87430555555555556</v>
      </c>
      <c r="I1854" s="85">
        <f t="shared" si="28"/>
        <v>122.00000000000004</v>
      </c>
      <c r="J1854" s="86">
        <f>I1854*Segmentos!$D$7*(AH1854%)*IF(ISNUMBER(AI1854),AI1854%,0)</f>
        <v>1414224.0000000005</v>
      </c>
      <c r="K1854" s="86">
        <f>I1854*Segmentos!$D$7*(AL1854%)*IF(ISNUMBER(AM1854),AM1854%,0)</f>
        <v>1015332.8000000003</v>
      </c>
      <c r="L1854" s="4" t="s">
        <v>424</v>
      </c>
      <c r="M1854" s="2">
        <v>2.4700000000000002</v>
      </c>
      <c r="N1854" s="2">
        <v>12</v>
      </c>
      <c r="O1854" s="2">
        <v>20.5</v>
      </c>
      <c r="P1854" s="2">
        <v>87.411699999999996</v>
      </c>
      <c r="Q1854" s="2">
        <v>1.33</v>
      </c>
      <c r="R1854" s="2">
        <v>6.8</v>
      </c>
      <c r="S1854" s="2">
        <v>19.600000000000001</v>
      </c>
      <c r="T1854" s="2">
        <v>7.85</v>
      </c>
      <c r="U1854" s="2">
        <v>2.19</v>
      </c>
      <c r="V1854" s="2">
        <v>10.5</v>
      </c>
      <c r="W1854" s="2">
        <v>20.9</v>
      </c>
      <c r="X1854" s="2">
        <v>16.296199999999999</v>
      </c>
      <c r="Y1854" s="2">
        <v>2.71</v>
      </c>
      <c r="Z1854" s="2">
        <v>13.4</v>
      </c>
      <c r="AA1854" s="2">
        <v>20.2</v>
      </c>
      <c r="AB1854" s="2">
        <v>28.314399999999999</v>
      </c>
      <c r="AC1854" s="2">
        <v>3.01</v>
      </c>
      <c r="AD1854" s="2">
        <v>14.5</v>
      </c>
      <c r="AE1854" s="2">
        <v>20.8</v>
      </c>
      <c r="AF1854" s="2">
        <v>34.951099999999997</v>
      </c>
      <c r="AG1854" s="2">
        <v>2.89</v>
      </c>
      <c r="AH1854" s="22">
        <v>14</v>
      </c>
      <c r="AI1854" s="22">
        <v>20.7</v>
      </c>
      <c r="AJ1854" s="22">
        <v>48.555599999999998</v>
      </c>
      <c r="AK1854" s="18">
        <v>2.09</v>
      </c>
      <c r="AL1854" s="18">
        <v>10.3</v>
      </c>
      <c r="AM1854" s="18">
        <v>20.2</v>
      </c>
      <c r="AN1854" s="2">
        <v>38.856099999999998</v>
      </c>
      <c r="AO1854" s="2">
        <v>0.97</v>
      </c>
      <c r="AP1854" s="2">
        <v>5.8</v>
      </c>
      <c r="AQ1854" s="2">
        <v>16.600000000000001</v>
      </c>
      <c r="AR1854" s="2">
        <v>3.7385999999999999</v>
      </c>
      <c r="AS1854" s="2">
        <v>1.63</v>
      </c>
      <c r="AT1854" s="2">
        <v>9.1999999999999993</v>
      </c>
      <c r="AU1854" s="2">
        <v>17.8</v>
      </c>
      <c r="AV1854" s="2">
        <v>12.720599999999999</v>
      </c>
      <c r="AW1854" s="2">
        <v>2.95</v>
      </c>
      <c r="AX1854" s="2">
        <v>12.9</v>
      </c>
      <c r="AY1854" s="2">
        <v>22.8</v>
      </c>
      <c r="AZ1854" s="2">
        <v>30.004899999999999</v>
      </c>
      <c r="BA1854" s="2">
        <v>3.02</v>
      </c>
      <c r="BB1854" s="2">
        <v>14.8</v>
      </c>
      <c r="BC1854" s="2">
        <v>20.399999999999999</v>
      </c>
      <c r="BD1854" s="2">
        <v>40.947499999999998</v>
      </c>
      <c r="BE1854" s="4"/>
      <c r="BF1854" s="4"/>
    </row>
    <row r="1855" spans="1:58" x14ac:dyDescent="0.2">
      <c r="A1855" s="29">
        <v>1854</v>
      </c>
      <c r="B1855" s="7" t="s">
        <v>101</v>
      </c>
      <c r="C1855" s="3">
        <v>39985</v>
      </c>
      <c r="D1855" s="4" t="s">
        <v>28</v>
      </c>
      <c r="E1855" s="4" t="s">
        <v>168</v>
      </c>
      <c r="F1855" s="5" t="s">
        <v>194</v>
      </c>
      <c r="G1855" s="6">
        <v>0.91527777777777775</v>
      </c>
      <c r="H1855" s="6">
        <v>2.013888888888889E-2</v>
      </c>
      <c r="I1855" s="85">
        <f t="shared" si="28"/>
        <v>151.00000000000006</v>
      </c>
      <c r="J1855" s="86">
        <f>I1855*Segmentos!$D$7*(AH1855%)*IF(ISNUMBER(AI1855),AI1855%,0)</f>
        <v>1542374.4000000006</v>
      </c>
      <c r="K1855" s="86">
        <f>I1855*Segmentos!$D$7*(AL1855%)*IF(ISNUMBER(AM1855),AM1855%,0)</f>
        <v>957642.00000000023</v>
      </c>
      <c r="L1855" s="4" t="s">
        <v>426</v>
      </c>
      <c r="M1855" s="2">
        <v>2.0499999999999998</v>
      </c>
      <c r="N1855" s="2">
        <v>12.7</v>
      </c>
      <c r="O1855" s="2">
        <v>16.100000000000001</v>
      </c>
      <c r="P1855" s="2">
        <v>81.355099999999993</v>
      </c>
      <c r="Q1855" s="2">
        <v>1.26</v>
      </c>
      <c r="R1855" s="2">
        <v>7.3</v>
      </c>
      <c r="S1855" s="2">
        <v>17.2</v>
      </c>
      <c r="T1855" s="2">
        <v>8.3354999999999997</v>
      </c>
      <c r="U1855" s="2">
        <v>2</v>
      </c>
      <c r="V1855" s="2">
        <v>11</v>
      </c>
      <c r="W1855" s="2">
        <v>18.2</v>
      </c>
      <c r="X1855" s="2">
        <v>16.6724</v>
      </c>
      <c r="Y1855" s="2">
        <v>3.2</v>
      </c>
      <c r="Z1855" s="2">
        <v>16.7</v>
      </c>
      <c r="AA1855" s="2">
        <v>19.2</v>
      </c>
      <c r="AB1855" s="2">
        <v>37.589399999999998</v>
      </c>
      <c r="AC1855" s="2">
        <v>1.44</v>
      </c>
      <c r="AD1855" s="2">
        <v>13.1</v>
      </c>
      <c r="AE1855" s="2">
        <v>11</v>
      </c>
      <c r="AF1855" s="2">
        <v>18.7578</v>
      </c>
      <c r="AG1855" s="2">
        <v>2.56</v>
      </c>
      <c r="AH1855" s="22">
        <v>15.2</v>
      </c>
      <c r="AI1855" s="22">
        <v>16.8</v>
      </c>
      <c r="AJ1855" s="22">
        <v>48.178400000000003</v>
      </c>
      <c r="AK1855" s="18">
        <v>1.59</v>
      </c>
      <c r="AL1855" s="18">
        <v>10.5</v>
      </c>
      <c r="AM1855" s="18">
        <v>15.1</v>
      </c>
      <c r="AN1855" s="2">
        <v>33.176699999999997</v>
      </c>
      <c r="AO1855" s="2">
        <v>1.43</v>
      </c>
      <c r="AP1855" s="2">
        <v>8.5</v>
      </c>
      <c r="AQ1855" s="2">
        <v>16.7</v>
      </c>
      <c r="AR1855" s="2">
        <v>6.1970000000000001</v>
      </c>
      <c r="AS1855" s="2">
        <v>1.83</v>
      </c>
      <c r="AT1855" s="2">
        <v>10.7</v>
      </c>
      <c r="AU1855" s="2">
        <v>17.100000000000001</v>
      </c>
      <c r="AV1855" s="2">
        <v>16.0351</v>
      </c>
      <c r="AW1855" s="2">
        <v>2.48</v>
      </c>
      <c r="AX1855" s="2">
        <v>14.4</v>
      </c>
      <c r="AY1855" s="2">
        <v>17.2</v>
      </c>
      <c r="AZ1855" s="2">
        <v>28.299800000000001</v>
      </c>
      <c r="BA1855" s="2">
        <v>2.0299999999999998</v>
      </c>
      <c r="BB1855" s="2">
        <v>13.8</v>
      </c>
      <c r="BC1855" s="2">
        <v>14.7</v>
      </c>
      <c r="BD1855" s="2">
        <v>30.8232</v>
      </c>
      <c r="BE1855" s="4"/>
      <c r="BF1855" s="4"/>
    </row>
    <row r="1856" spans="1:58" x14ac:dyDescent="0.2">
      <c r="A1856" s="29">
        <v>1855</v>
      </c>
      <c r="B1856" s="7" t="s">
        <v>9</v>
      </c>
      <c r="C1856" s="3">
        <v>39985</v>
      </c>
      <c r="D1856" s="4" t="s">
        <v>8</v>
      </c>
      <c r="E1856" s="4" t="s">
        <v>168</v>
      </c>
      <c r="F1856" s="5" t="s">
        <v>194</v>
      </c>
      <c r="G1856" s="6">
        <v>0.78749999999999998</v>
      </c>
      <c r="H1856" s="6">
        <v>0.87361111111111101</v>
      </c>
      <c r="I1856" s="85">
        <f t="shared" si="28"/>
        <v>123.99999999999989</v>
      </c>
      <c r="J1856" s="86">
        <f>I1856*Segmentos!$D$7*(AH1856%)*IF(ISNUMBER(AI1856),AI1856%,0)</f>
        <v>2843121.5999999973</v>
      </c>
      <c r="K1856" s="86">
        <f>I1856*Segmentos!$D$7*(AL1856%)*IF(ISNUMBER(AM1856),AM1856%,0)</f>
        <v>2375443.1999999979</v>
      </c>
      <c r="L1856" s="4" t="s">
        <v>423</v>
      </c>
      <c r="M1856" s="2">
        <v>5.23</v>
      </c>
      <c r="N1856" s="2">
        <v>17.399999999999999</v>
      </c>
      <c r="O1856" s="2">
        <v>30.1</v>
      </c>
      <c r="P1856" s="2">
        <v>80.162300000000002</v>
      </c>
      <c r="Q1856" s="2">
        <v>3.91</v>
      </c>
      <c r="R1856" s="2">
        <v>12.5</v>
      </c>
      <c r="S1856" s="2">
        <v>31.4</v>
      </c>
      <c r="T1856" s="2">
        <v>10.0007</v>
      </c>
      <c r="U1856" s="2">
        <v>5.79</v>
      </c>
      <c r="V1856" s="2">
        <v>18.2</v>
      </c>
      <c r="W1856" s="2">
        <v>31.8</v>
      </c>
      <c r="X1856" s="2">
        <v>18.611499999999999</v>
      </c>
      <c r="Y1856" s="2">
        <v>5.7</v>
      </c>
      <c r="Z1856" s="2">
        <v>19.8</v>
      </c>
      <c r="AA1856" s="2">
        <v>28.7</v>
      </c>
      <c r="AB1856" s="2">
        <v>25.7822</v>
      </c>
      <c r="AC1856" s="2">
        <v>5.12</v>
      </c>
      <c r="AD1856" s="2">
        <v>17.100000000000001</v>
      </c>
      <c r="AE1856" s="2">
        <v>30</v>
      </c>
      <c r="AF1856" s="2">
        <v>25.767900000000001</v>
      </c>
      <c r="AG1856" s="2">
        <v>5.71</v>
      </c>
      <c r="AH1856" s="22">
        <v>19.3</v>
      </c>
      <c r="AI1856" s="22">
        <v>29.7</v>
      </c>
      <c r="AJ1856" s="22">
        <v>41.5139</v>
      </c>
      <c r="AK1856" s="18">
        <v>4.8</v>
      </c>
      <c r="AL1856" s="18">
        <v>15.6</v>
      </c>
      <c r="AM1856" s="18">
        <v>30.7</v>
      </c>
      <c r="AN1856" s="2">
        <v>38.648400000000002</v>
      </c>
      <c r="AO1856" s="2">
        <v>2.1800000000000002</v>
      </c>
      <c r="AP1856" s="2">
        <v>9.8000000000000007</v>
      </c>
      <c r="AQ1856" s="2">
        <v>22.2</v>
      </c>
      <c r="AR1856" s="2">
        <v>3.6438000000000001</v>
      </c>
      <c r="AS1856" s="2">
        <v>3.3</v>
      </c>
      <c r="AT1856" s="2">
        <v>11.9</v>
      </c>
      <c r="AU1856" s="2">
        <v>27.6</v>
      </c>
      <c r="AV1856" s="2">
        <v>11.144299999999999</v>
      </c>
      <c r="AW1856" s="2">
        <v>4.5599999999999996</v>
      </c>
      <c r="AX1856" s="2">
        <v>16</v>
      </c>
      <c r="AY1856" s="2">
        <v>28.4</v>
      </c>
      <c r="AZ1856" s="2">
        <v>20.081600000000002</v>
      </c>
      <c r="BA1856" s="2">
        <v>7.72</v>
      </c>
      <c r="BB1856" s="2">
        <v>23.6</v>
      </c>
      <c r="BC1856" s="2">
        <v>32.700000000000003</v>
      </c>
      <c r="BD1856" s="2">
        <v>45.2926</v>
      </c>
      <c r="BE1856" s="4"/>
      <c r="BF1856" s="4"/>
    </row>
    <row r="1857" spans="1:58" x14ac:dyDescent="0.2">
      <c r="A1857" s="29">
        <v>1856</v>
      </c>
      <c r="B1857" s="7" t="s">
        <v>35</v>
      </c>
      <c r="C1857" s="3">
        <v>39985</v>
      </c>
      <c r="D1857" s="4" t="s">
        <v>13</v>
      </c>
      <c r="E1857" s="4" t="s">
        <v>163</v>
      </c>
      <c r="F1857" s="5" t="s">
        <v>194</v>
      </c>
      <c r="G1857" s="6">
        <v>0.91736111111111107</v>
      </c>
      <c r="H1857" s="6">
        <v>0.91874999999999996</v>
      </c>
      <c r="I1857" s="85">
        <f t="shared" si="28"/>
        <v>1.9999999999999929</v>
      </c>
      <c r="J1857" s="86">
        <f>I1857*Segmentos!$D$7*(AH1857%)*IF(ISNUMBER(AI1857),AI1857%,0)</f>
        <v>66175.199999999764</v>
      </c>
      <c r="K1857" s="86">
        <f>I1857*Segmentos!$D$7*(AL1857%)*IF(ISNUMBER(AM1857),AM1857%,0)</f>
        <v>76523.999999999724</v>
      </c>
      <c r="L1857" s="4"/>
      <c r="M1857" s="2">
        <v>8.93</v>
      </c>
      <c r="N1857" s="2">
        <v>10.3</v>
      </c>
      <c r="O1857" s="2">
        <v>86.8</v>
      </c>
      <c r="P1857" s="2">
        <v>89.023200000000003</v>
      </c>
      <c r="Q1857" s="2">
        <v>4.1500000000000004</v>
      </c>
      <c r="R1857" s="2">
        <v>5</v>
      </c>
      <c r="S1857" s="2">
        <v>82.9</v>
      </c>
      <c r="T1857" s="2">
        <v>6.8958000000000004</v>
      </c>
      <c r="U1857" s="2">
        <v>8.18</v>
      </c>
      <c r="V1857" s="2">
        <v>9.1</v>
      </c>
      <c r="W1857" s="2">
        <v>90.2</v>
      </c>
      <c r="X1857" s="2">
        <v>17.0838</v>
      </c>
      <c r="Y1857" s="2">
        <v>8.5</v>
      </c>
      <c r="Z1857" s="2">
        <v>9.6999999999999993</v>
      </c>
      <c r="AA1857" s="2">
        <v>87.8</v>
      </c>
      <c r="AB1857" s="2">
        <v>25.0076</v>
      </c>
      <c r="AC1857" s="2">
        <v>12.24</v>
      </c>
      <c r="AD1857" s="2">
        <v>14.3</v>
      </c>
      <c r="AE1857" s="2">
        <v>85.6</v>
      </c>
      <c r="AF1857" s="2">
        <v>40.036099999999998</v>
      </c>
      <c r="AG1857" s="2">
        <v>8.26</v>
      </c>
      <c r="AH1857" s="22">
        <v>10.1</v>
      </c>
      <c r="AI1857" s="22">
        <v>81.900000000000006</v>
      </c>
      <c r="AJ1857" s="22">
        <v>39.0794</v>
      </c>
      <c r="AK1857" s="18">
        <v>9.5299999999999994</v>
      </c>
      <c r="AL1857" s="18">
        <v>10.5</v>
      </c>
      <c r="AM1857" s="18">
        <v>91.1</v>
      </c>
      <c r="AN1857" s="2">
        <v>49.943899999999999</v>
      </c>
      <c r="AO1857" s="2">
        <v>7.32</v>
      </c>
      <c r="AP1857" s="2">
        <v>8.3000000000000007</v>
      </c>
      <c r="AQ1857" s="2">
        <v>87.8</v>
      </c>
      <c r="AR1857" s="2">
        <v>7.9771000000000001</v>
      </c>
      <c r="AS1857" s="2">
        <v>10.48</v>
      </c>
      <c r="AT1857" s="2">
        <v>11.8</v>
      </c>
      <c r="AU1857" s="2">
        <v>89</v>
      </c>
      <c r="AV1857" s="2">
        <v>23.007100000000001</v>
      </c>
      <c r="AW1857" s="2">
        <v>9.77</v>
      </c>
      <c r="AX1857" s="2">
        <v>11.1</v>
      </c>
      <c r="AY1857" s="2">
        <v>87.9</v>
      </c>
      <c r="AZ1857" s="2">
        <v>28.0075</v>
      </c>
      <c r="BA1857" s="2">
        <v>7.87</v>
      </c>
      <c r="BB1857" s="2">
        <v>9.4</v>
      </c>
      <c r="BC1857" s="2">
        <v>84</v>
      </c>
      <c r="BD1857" s="2">
        <v>30.031500000000001</v>
      </c>
      <c r="BE1857" s="4"/>
      <c r="BF1857" s="4"/>
    </row>
    <row r="1858" spans="1:58" x14ac:dyDescent="0.2">
      <c r="A1858" s="29">
        <v>1857</v>
      </c>
      <c r="B1858" s="7" t="s">
        <v>11</v>
      </c>
      <c r="C1858" s="3">
        <v>39985</v>
      </c>
      <c r="D1858" s="4" t="s">
        <v>8</v>
      </c>
      <c r="E1858" s="4" t="s">
        <v>166</v>
      </c>
      <c r="F1858" s="5" t="s">
        <v>194</v>
      </c>
      <c r="G1858" s="6">
        <v>0.8930555555555556</v>
      </c>
      <c r="H1858" s="6">
        <v>0.89444444444444438</v>
      </c>
      <c r="I1858" s="85">
        <f t="shared" si="28"/>
        <v>1.999999999999833</v>
      </c>
      <c r="J1858" s="86">
        <f>I1858*Segmentos!$D$7*(AH1858%)*IF(ISNUMBER(AI1858),AI1858%,0)</f>
        <v>41299.999999996558</v>
      </c>
      <c r="K1858" s="86">
        <f>I1858*Segmentos!$D$7*(AL1858%)*IF(ISNUMBER(AM1858),AM1858%,0)</f>
        <v>38596.799999996772</v>
      </c>
      <c r="L1858" s="4"/>
      <c r="M1858" s="2">
        <v>4.9800000000000004</v>
      </c>
      <c r="N1858" s="2">
        <v>5.5</v>
      </c>
      <c r="O1858" s="2">
        <v>91</v>
      </c>
      <c r="P1858" s="2">
        <v>82.308800000000005</v>
      </c>
      <c r="Q1858" s="2">
        <v>3.21</v>
      </c>
      <c r="R1858" s="2">
        <v>3.7</v>
      </c>
      <c r="S1858" s="2">
        <v>87.3</v>
      </c>
      <c r="T1858" s="2">
        <v>8.8735999999999997</v>
      </c>
      <c r="U1858" s="2">
        <v>3.47</v>
      </c>
      <c r="V1858" s="2">
        <v>4.0999999999999996</v>
      </c>
      <c r="W1858" s="2">
        <v>84.8</v>
      </c>
      <c r="X1858" s="2">
        <v>12.045</v>
      </c>
      <c r="Y1858" s="2">
        <v>4.6900000000000004</v>
      </c>
      <c r="Z1858" s="2">
        <v>5.2</v>
      </c>
      <c r="AA1858" s="2">
        <v>90</v>
      </c>
      <c r="AB1858" s="2">
        <v>22.8871</v>
      </c>
      <c r="AC1858" s="2">
        <v>7.09</v>
      </c>
      <c r="AD1858" s="2">
        <v>7.5</v>
      </c>
      <c r="AE1858" s="2">
        <v>94.6</v>
      </c>
      <c r="AF1858" s="2">
        <v>38.5032</v>
      </c>
      <c r="AG1858" s="2">
        <v>5.18</v>
      </c>
      <c r="AH1858" s="22">
        <v>5.9</v>
      </c>
      <c r="AI1858" s="22">
        <v>87.5</v>
      </c>
      <c r="AJ1858" s="22">
        <v>40.684100000000001</v>
      </c>
      <c r="AK1858" s="18">
        <v>4.79</v>
      </c>
      <c r="AL1858" s="18">
        <v>5.0999999999999996</v>
      </c>
      <c r="AM1858" s="18">
        <v>94.6</v>
      </c>
      <c r="AN1858" s="2">
        <v>41.6248</v>
      </c>
      <c r="AO1858" s="2">
        <v>2.2400000000000002</v>
      </c>
      <c r="AP1858" s="2">
        <v>3</v>
      </c>
      <c r="AQ1858" s="2">
        <v>74.2</v>
      </c>
      <c r="AR1858" s="2">
        <v>4.0537000000000001</v>
      </c>
      <c r="AS1858" s="2">
        <v>2.94</v>
      </c>
      <c r="AT1858" s="2">
        <v>3.3</v>
      </c>
      <c r="AU1858" s="2">
        <v>89.3</v>
      </c>
      <c r="AV1858" s="2">
        <v>10.7201</v>
      </c>
      <c r="AW1858" s="2">
        <v>3.18</v>
      </c>
      <c r="AX1858" s="2">
        <v>3.6</v>
      </c>
      <c r="AY1858" s="2">
        <v>89</v>
      </c>
      <c r="AZ1858" s="2">
        <v>15.137</v>
      </c>
      <c r="BA1858" s="2">
        <v>8.27</v>
      </c>
      <c r="BB1858" s="2">
        <v>8.8000000000000007</v>
      </c>
      <c r="BC1858" s="2">
        <v>93.6</v>
      </c>
      <c r="BD1858" s="2">
        <v>52.3979</v>
      </c>
      <c r="BE1858" s="4"/>
      <c r="BF1858" s="4"/>
    </row>
    <row r="1859" spans="1:58" x14ac:dyDescent="0.2">
      <c r="A1859" s="29">
        <v>1858</v>
      </c>
      <c r="B1859" s="7" t="s">
        <v>11</v>
      </c>
      <c r="C1859" s="3">
        <v>39985</v>
      </c>
      <c r="D1859" s="4" t="s">
        <v>0</v>
      </c>
      <c r="E1859" s="4" t="s">
        <v>166</v>
      </c>
      <c r="F1859" s="5" t="s">
        <v>194</v>
      </c>
      <c r="G1859" s="6">
        <v>0.91527777777777775</v>
      </c>
      <c r="H1859" s="6">
        <v>0.91805555555555562</v>
      </c>
      <c r="I1859" s="85">
        <f t="shared" ref="I1859:I1922" si="29">IF(H1859&gt;=G1859,(H1859-G1859)*24*60,("24:00:00"-G1859+H1859)*24*60)</f>
        <v>4.0000000000001457</v>
      </c>
      <c r="J1859" s="86">
        <f>I1859*Segmentos!$D$7*(AH1859%)*IF(ISNUMBER(AI1859),AI1859%,0)</f>
        <v>75932.800000002768</v>
      </c>
      <c r="K1859" s="86">
        <f>I1859*Segmentos!$D$7*(AL1859%)*IF(ISNUMBER(AM1859),AM1859%,0)</f>
        <v>91078.400000003327</v>
      </c>
      <c r="L1859" s="4"/>
      <c r="M1859" s="2">
        <v>5.24</v>
      </c>
      <c r="N1859" s="2">
        <v>6.9</v>
      </c>
      <c r="O1859" s="2">
        <v>76.099999999999994</v>
      </c>
      <c r="P1859" s="2">
        <v>84.312600000000003</v>
      </c>
      <c r="Q1859" s="2">
        <v>3.27</v>
      </c>
      <c r="R1859" s="2">
        <v>3.7</v>
      </c>
      <c r="S1859" s="2">
        <v>88.1</v>
      </c>
      <c r="T1859" s="2">
        <v>8.7936999999999994</v>
      </c>
      <c r="U1859" s="2">
        <v>3.67</v>
      </c>
      <c r="V1859" s="2">
        <v>5.7</v>
      </c>
      <c r="W1859" s="2">
        <v>64.5</v>
      </c>
      <c r="X1859" s="2">
        <v>12.3948</v>
      </c>
      <c r="Y1859" s="2">
        <v>5.14</v>
      </c>
      <c r="Z1859" s="2">
        <v>6.3</v>
      </c>
      <c r="AA1859" s="2">
        <v>81.3</v>
      </c>
      <c r="AB1859" s="2">
        <v>24.4377</v>
      </c>
      <c r="AC1859" s="2">
        <v>7.32</v>
      </c>
      <c r="AD1859" s="2">
        <v>9.8000000000000007</v>
      </c>
      <c r="AE1859" s="2">
        <v>75.099999999999994</v>
      </c>
      <c r="AF1859" s="2">
        <v>38.686300000000003</v>
      </c>
      <c r="AG1859" s="2">
        <v>4.7300000000000004</v>
      </c>
      <c r="AH1859" s="22">
        <v>6.1</v>
      </c>
      <c r="AI1859" s="22">
        <v>77.8</v>
      </c>
      <c r="AJ1859" s="22">
        <v>36.113900000000001</v>
      </c>
      <c r="AK1859" s="18">
        <v>5.7</v>
      </c>
      <c r="AL1859" s="18">
        <v>7.6</v>
      </c>
      <c r="AM1859" s="18">
        <v>74.900000000000006</v>
      </c>
      <c r="AN1859" s="2">
        <v>48.198700000000002</v>
      </c>
      <c r="AO1859" s="2">
        <v>3.2</v>
      </c>
      <c r="AP1859" s="2">
        <v>4.5999999999999996</v>
      </c>
      <c r="AQ1859" s="2">
        <v>69.8</v>
      </c>
      <c r="AR1859" s="2">
        <v>5.6356999999999999</v>
      </c>
      <c r="AS1859" s="2">
        <v>5.23</v>
      </c>
      <c r="AT1859" s="2">
        <v>6.2</v>
      </c>
      <c r="AU1859" s="2">
        <v>84.6</v>
      </c>
      <c r="AV1859" s="2">
        <v>18.5427</v>
      </c>
      <c r="AW1859" s="2">
        <v>4.82</v>
      </c>
      <c r="AX1859" s="2">
        <v>7.3</v>
      </c>
      <c r="AY1859" s="2">
        <v>65.900000000000006</v>
      </c>
      <c r="AZ1859" s="2">
        <v>22.317299999999999</v>
      </c>
      <c r="BA1859" s="2">
        <v>6.13</v>
      </c>
      <c r="BB1859" s="2">
        <v>7.6</v>
      </c>
      <c r="BC1859" s="2">
        <v>80.599999999999994</v>
      </c>
      <c r="BD1859" s="2">
        <v>37.816800000000001</v>
      </c>
      <c r="BE1859" s="4"/>
      <c r="BF1859" s="4"/>
    </row>
    <row r="1860" spans="1:58" x14ac:dyDescent="0.2">
      <c r="A1860" s="29">
        <v>1859</v>
      </c>
      <c r="B1860" s="7" t="s">
        <v>6</v>
      </c>
      <c r="C1860" s="3">
        <v>39985</v>
      </c>
      <c r="D1860" s="4" t="s">
        <v>3</v>
      </c>
      <c r="E1860" s="4" t="s">
        <v>166</v>
      </c>
      <c r="F1860" s="5" t="s">
        <v>194</v>
      </c>
      <c r="G1860" s="6">
        <v>0.90902777777777777</v>
      </c>
      <c r="H1860" s="6">
        <v>0.90972222222222221</v>
      </c>
      <c r="I1860" s="85">
        <f t="shared" si="29"/>
        <v>0.99999999999999645</v>
      </c>
      <c r="J1860" s="86">
        <f>I1860*Segmentos!$D$7*(AH1860%)*IF(ISNUMBER(AI1860),AI1860%,0)</f>
        <v>27599.999999999905</v>
      </c>
      <c r="K1860" s="86">
        <f>I1860*Segmentos!$D$7*(AL1860%)*IF(ISNUMBER(AM1860),AM1860%,0)</f>
        <v>20399.999999999927</v>
      </c>
      <c r="L1860" s="4"/>
      <c r="M1860" s="2">
        <v>5.98</v>
      </c>
      <c r="N1860" s="2">
        <v>6</v>
      </c>
      <c r="O1860" s="2">
        <v>100</v>
      </c>
      <c r="P1860" s="2">
        <v>87.703199999999995</v>
      </c>
      <c r="Q1860" s="2">
        <v>3.81</v>
      </c>
      <c r="R1860" s="2">
        <v>3.8</v>
      </c>
      <c r="S1860" s="2">
        <v>100</v>
      </c>
      <c r="T1860" s="2">
        <v>9.3312000000000008</v>
      </c>
      <c r="U1860" s="2">
        <v>3.95</v>
      </c>
      <c r="V1860" s="2">
        <v>4</v>
      </c>
      <c r="W1860" s="2">
        <v>100</v>
      </c>
      <c r="X1860" s="2">
        <v>12.150600000000001</v>
      </c>
      <c r="Y1860" s="2">
        <v>3.99</v>
      </c>
      <c r="Z1860" s="2">
        <v>4</v>
      </c>
      <c r="AA1860" s="2">
        <v>100</v>
      </c>
      <c r="AB1860" s="2">
        <v>17.288599999999999</v>
      </c>
      <c r="AC1860" s="2">
        <v>10.16</v>
      </c>
      <c r="AD1860" s="2">
        <v>10.199999999999999</v>
      </c>
      <c r="AE1860" s="2">
        <v>100</v>
      </c>
      <c r="AF1860" s="2">
        <v>48.9328</v>
      </c>
      <c r="AG1860" s="2">
        <v>6.91</v>
      </c>
      <c r="AH1860" s="22">
        <v>6.9</v>
      </c>
      <c r="AI1860" s="22">
        <v>100</v>
      </c>
      <c r="AJ1860" s="22">
        <v>48.049700000000001</v>
      </c>
      <c r="AK1860" s="18">
        <v>5.14</v>
      </c>
      <c r="AL1860" s="18">
        <v>5.0999999999999996</v>
      </c>
      <c r="AM1860" s="18">
        <v>100</v>
      </c>
      <c r="AN1860" s="2">
        <v>39.653500000000001</v>
      </c>
      <c r="AO1860" s="2">
        <v>6.33</v>
      </c>
      <c r="AP1860" s="2">
        <v>6.3</v>
      </c>
      <c r="AQ1860" s="2">
        <v>100</v>
      </c>
      <c r="AR1860" s="2">
        <v>10.1501</v>
      </c>
      <c r="AS1860" s="2">
        <v>6.19</v>
      </c>
      <c r="AT1860" s="2">
        <v>6.2</v>
      </c>
      <c r="AU1860" s="2">
        <v>100</v>
      </c>
      <c r="AV1860" s="2">
        <v>19.992000000000001</v>
      </c>
      <c r="AW1860" s="2">
        <v>6.32</v>
      </c>
      <c r="AX1860" s="2">
        <v>6.3</v>
      </c>
      <c r="AY1860" s="2">
        <v>100</v>
      </c>
      <c r="AZ1860" s="2">
        <v>26.636800000000001</v>
      </c>
      <c r="BA1860" s="2">
        <v>5.51</v>
      </c>
      <c r="BB1860" s="2">
        <v>5.5</v>
      </c>
      <c r="BC1860" s="2">
        <v>100</v>
      </c>
      <c r="BD1860" s="2">
        <v>30.924199999999999</v>
      </c>
      <c r="BE1860" s="4"/>
      <c r="BF1860" s="4"/>
    </row>
    <row r="1861" spans="1:58" x14ac:dyDescent="0.2">
      <c r="A1861" s="29">
        <v>1860</v>
      </c>
      <c r="B1861" s="7" t="s">
        <v>31</v>
      </c>
      <c r="C1861" s="3">
        <v>39985</v>
      </c>
      <c r="D1861" s="4" t="s">
        <v>28</v>
      </c>
      <c r="E1861" s="4" t="s">
        <v>166</v>
      </c>
      <c r="F1861" s="5" t="s">
        <v>194</v>
      </c>
      <c r="G1861" s="6">
        <v>0.91249999999999998</v>
      </c>
      <c r="H1861" s="6">
        <v>0.91527777777777775</v>
      </c>
      <c r="I1861" s="85">
        <f t="shared" si="29"/>
        <v>3.9999999999999858</v>
      </c>
      <c r="J1861" s="86">
        <f>I1861*Segmentos!$D$7*(AH1861%)*IF(ISNUMBER(AI1861),AI1861%,0)</f>
        <v>17356.799999999941</v>
      </c>
      <c r="K1861" s="86">
        <f>I1861*Segmentos!$D$7*(AL1861%)*IF(ISNUMBER(AM1861),AM1861%,0)</f>
        <v>27561.599999999908</v>
      </c>
      <c r="L1861" s="4"/>
      <c r="M1861" s="2">
        <v>1.41</v>
      </c>
      <c r="N1861" s="2">
        <v>2.2999999999999998</v>
      </c>
      <c r="O1861" s="2">
        <v>61.7</v>
      </c>
      <c r="P1861" s="2">
        <v>60.614400000000003</v>
      </c>
      <c r="Q1861" s="2">
        <v>1.23</v>
      </c>
      <c r="R1861" s="2">
        <v>1.3</v>
      </c>
      <c r="S1861" s="2">
        <v>97.5</v>
      </c>
      <c r="T1861" s="2">
        <v>8.8028999999999993</v>
      </c>
      <c r="U1861" s="2">
        <v>0.81</v>
      </c>
      <c r="V1861" s="2">
        <v>2.4</v>
      </c>
      <c r="W1861" s="2">
        <v>34.200000000000003</v>
      </c>
      <c r="X1861" s="2">
        <v>7.3174000000000001</v>
      </c>
      <c r="Y1861" s="2">
        <v>2.19</v>
      </c>
      <c r="Z1861" s="2">
        <v>3.2</v>
      </c>
      <c r="AA1861" s="2">
        <v>69.400000000000006</v>
      </c>
      <c r="AB1861" s="2">
        <v>27.701499999999999</v>
      </c>
      <c r="AC1861" s="2">
        <v>1.19</v>
      </c>
      <c r="AD1861" s="2">
        <v>2</v>
      </c>
      <c r="AE1861" s="2">
        <v>60.1</v>
      </c>
      <c r="AF1861" s="2">
        <v>16.7927</v>
      </c>
      <c r="AG1861" s="2">
        <v>1.1000000000000001</v>
      </c>
      <c r="AH1861" s="22">
        <v>2.4</v>
      </c>
      <c r="AI1861" s="22">
        <v>45.2</v>
      </c>
      <c r="AJ1861" s="22">
        <v>22.3355</v>
      </c>
      <c r="AK1861" s="18">
        <v>1.7</v>
      </c>
      <c r="AL1861" s="18">
        <v>2.2000000000000002</v>
      </c>
      <c r="AM1861" s="18">
        <v>78.3</v>
      </c>
      <c r="AN1861" s="2">
        <v>38.279000000000003</v>
      </c>
      <c r="AO1861" s="2">
        <v>0.91</v>
      </c>
      <c r="AP1861" s="2">
        <v>1.7</v>
      </c>
      <c r="AQ1861" s="2">
        <v>53.1</v>
      </c>
      <c r="AR1861" s="2">
        <v>4.2649999999999997</v>
      </c>
      <c r="AS1861" s="2">
        <v>0.8</v>
      </c>
      <c r="AT1861" s="2">
        <v>1.5</v>
      </c>
      <c r="AU1861" s="2">
        <v>54.6</v>
      </c>
      <c r="AV1861" s="2">
        <v>7.5910000000000002</v>
      </c>
      <c r="AW1861" s="2">
        <v>0.62</v>
      </c>
      <c r="AX1861" s="2">
        <v>0.9</v>
      </c>
      <c r="AY1861" s="2">
        <v>70.2</v>
      </c>
      <c r="AZ1861" s="2">
        <v>7.6782000000000004</v>
      </c>
      <c r="BA1861" s="2">
        <v>2.5</v>
      </c>
      <c r="BB1861" s="2">
        <v>4</v>
      </c>
      <c r="BC1861" s="2">
        <v>62.8</v>
      </c>
      <c r="BD1861" s="2">
        <v>41.080199999999998</v>
      </c>
      <c r="BE1861" s="4"/>
      <c r="BF1861" s="4"/>
    </row>
    <row r="1862" spans="1:58" x14ac:dyDescent="0.2">
      <c r="A1862" s="29">
        <v>1861</v>
      </c>
      <c r="B1862" s="7" t="s">
        <v>76</v>
      </c>
      <c r="C1862" s="3">
        <v>39985</v>
      </c>
      <c r="D1862" s="4" t="s">
        <v>13</v>
      </c>
      <c r="E1862" s="4" t="s">
        <v>165</v>
      </c>
      <c r="F1862" s="5" t="s">
        <v>194</v>
      </c>
      <c r="G1862" s="6">
        <v>0.81180555555555556</v>
      </c>
      <c r="H1862" s="6">
        <v>0.87430555555555556</v>
      </c>
      <c r="I1862" s="85">
        <f t="shared" si="29"/>
        <v>90</v>
      </c>
      <c r="J1862" s="86">
        <f>I1862*Segmentos!$D$7*(AH1862%)*IF(ISNUMBER(AI1862),AI1862%,0)</f>
        <v>1097712</v>
      </c>
      <c r="K1862" s="86">
        <f>I1862*Segmentos!$D$7*(AL1862%)*IF(ISNUMBER(AM1862),AM1862%,0)</f>
        <v>1123848</v>
      </c>
      <c r="L1862" s="4"/>
      <c r="M1862" s="2">
        <v>3.09</v>
      </c>
      <c r="N1862" s="2">
        <v>12.6</v>
      </c>
      <c r="O1862" s="2">
        <v>24.5</v>
      </c>
      <c r="P1862" s="2">
        <v>80.344499999999996</v>
      </c>
      <c r="Q1862" s="2">
        <v>3.77</v>
      </c>
      <c r="R1862" s="2">
        <v>11.9</v>
      </c>
      <c r="S1862" s="2">
        <v>31.6</v>
      </c>
      <c r="T1862" s="2">
        <v>16.366</v>
      </c>
      <c r="U1862" s="2">
        <v>2.5499999999999998</v>
      </c>
      <c r="V1862" s="2">
        <v>14.5</v>
      </c>
      <c r="W1862" s="2">
        <v>17.600000000000001</v>
      </c>
      <c r="X1862" s="2">
        <v>13.9162</v>
      </c>
      <c r="Y1862" s="2">
        <v>3.75</v>
      </c>
      <c r="Z1862" s="2">
        <v>14.1</v>
      </c>
      <c r="AA1862" s="2">
        <v>26.5</v>
      </c>
      <c r="AB1862" s="2">
        <v>28.802399999999999</v>
      </c>
      <c r="AC1862" s="2">
        <v>2.4900000000000002</v>
      </c>
      <c r="AD1862" s="2">
        <v>10.4</v>
      </c>
      <c r="AE1862" s="2">
        <v>23.9</v>
      </c>
      <c r="AF1862" s="2">
        <v>21.259899999999998</v>
      </c>
      <c r="AG1862" s="2">
        <v>3.05</v>
      </c>
      <c r="AH1862" s="22">
        <v>13.2</v>
      </c>
      <c r="AI1862" s="22">
        <v>23.1</v>
      </c>
      <c r="AJ1862" s="22">
        <v>37.624099999999999</v>
      </c>
      <c r="AK1862" s="18">
        <v>3.12</v>
      </c>
      <c r="AL1862" s="18">
        <v>12.1</v>
      </c>
      <c r="AM1862" s="18">
        <v>25.8</v>
      </c>
      <c r="AN1862" s="2">
        <v>42.720300000000002</v>
      </c>
      <c r="AO1862" s="2">
        <v>1.51</v>
      </c>
      <c r="AP1862" s="2">
        <v>7.7</v>
      </c>
      <c r="AQ1862" s="2">
        <v>19.600000000000001</v>
      </c>
      <c r="AR1862" s="2">
        <v>4.2869000000000002</v>
      </c>
      <c r="AS1862" s="2">
        <v>2.21</v>
      </c>
      <c r="AT1862" s="2">
        <v>9.8000000000000007</v>
      </c>
      <c r="AU1862" s="2">
        <v>22.4</v>
      </c>
      <c r="AV1862" s="2">
        <v>12.6495</v>
      </c>
      <c r="AW1862" s="2">
        <v>2.54</v>
      </c>
      <c r="AX1862" s="2">
        <v>13</v>
      </c>
      <c r="AY1862" s="2">
        <v>19.5</v>
      </c>
      <c r="AZ1862" s="2">
        <v>19.026199999999999</v>
      </c>
      <c r="BA1862" s="2">
        <v>4.45</v>
      </c>
      <c r="BB1862" s="2">
        <v>15.3</v>
      </c>
      <c r="BC1862" s="2">
        <v>29</v>
      </c>
      <c r="BD1862" s="2">
        <v>44.381799999999998</v>
      </c>
      <c r="BE1862" s="4"/>
      <c r="BF1862" s="4"/>
    </row>
    <row r="1863" spans="1:58" x14ac:dyDescent="0.2">
      <c r="A1863" s="29">
        <v>1862</v>
      </c>
      <c r="B1863" s="7" t="s">
        <v>115</v>
      </c>
      <c r="C1863" s="3">
        <v>39985</v>
      </c>
      <c r="D1863" s="4" t="s">
        <v>17</v>
      </c>
      <c r="E1863" s="4" t="s">
        <v>169</v>
      </c>
      <c r="F1863" s="5" t="s">
        <v>194</v>
      </c>
      <c r="G1863" s="6">
        <v>0.83333333333333337</v>
      </c>
      <c r="H1863" s="6">
        <v>0.875</v>
      </c>
      <c r="I1863" s="85">
        <f t="shared" si="29"/>
        <v>59.999999999999943</v>
      </c>
      <c r="J1863" s="86">
        <f>I1863*Segmentos!$D$7*(AH1863%)*IF(ISNUMBER(AI1863),AI1863%,0)</f>
        <v>105503.99999999988</v>
      </c>
      <c r="K1863" s="86">
        <f>I1863*Segmentos!$D$7*(AL1863%)*IF(ISNUMBER(AM1863),AM1863%,0)</f>
        <v>29039.999999999975</v>
      </c>
      <c r="L1863" s="4"/>
      <c r="M1863" s="2">
        <v>0.27</v>
      </c>
      <c r="N1863" s="2">
        <v>1.3</v>
      </c>
      <c r="O1863" s="2">
        <v>21.6</v>
      </c>
      <c r="P1863" s="2">
        <v>96.861000000000004</v>
      </c>
      <c r="Q1863" s="2">
        <v>0</v>
      </c>
      <c r="R1863" s="2">
        <v>0</v>
      </c>
      <c r="S1863" s="8" t="s">
        <v>577</v>
      </c>
      <c r="T1863" s="2">
        <v>0</v>
      </c>
      <c r="U1863" s="2">
        <v>0.53</v>
      </c>
      <c r="V1863" s="2">
        <v>1.9</v>
      </c>
      <c r="W1863" s="2">
        <v>27.9</v>
      </c>
      <c r="X1863" s="2">
        <v>39.557699999999997</v>
      </c>
      <c r="Y1863" s="2">
        <v>0.03</v>
      </c>
      <c r="Z1863" s="2">
        <v>1.3</v>
      </c>
      <c r="AA1863" s="2">
        <v>2.4</v>
      </c>
      <c r="AB1863" s="2">
        <v>3.3704000000000001</v>
      </c>
      <c r="AC1863" s="2">
        <v>0.46</v>
      </c>
      <c r="AD1863" s="2">
        <v>1.4</v>
      </c>
      <c r="AE1863" s="2">
        <v>32.6</v>
      </c>
      <c r="AF1863" s="2">
        <v>53.9328</v>
      </c>
      <c r="AG1863" s="2">
        <v>0.43</v>
      </c>
      <c r="AH1863" s="22">
        <v>1.4</v>
      </c>
      <c r="AI1863" s="22">
        <v>31.4</v>
      </c>
      <c r="AJ1863" s="22">
        <v>73.342100000000002</v>
      </c>
      <c r="AK1863" s="18">
        <v>0.13</v>
      </c>
      <c r="AL1863" s="18">
        <v>1.1000000000000001</v>
      </c>
      <c r="AM1863" s="18">
        <v>11</v>
      </c>
      <c r="AN1863" s="2">
        <v>23.518899999999999</v>
      </c>
      <c r="AO1863" s="2">
        <v>0.03</v>
      </c>
      <c r="AP1863" s="2">
        <v>1.2</v>
      </c>
      <c r="AQ1863" s="2">
        <v>2.2999999999999998</v>
      </c>
      <c r="AR1863" s="2">
        <v>1.0991</v>
      </c>
      <c r="AS1863" s="2">
        <v>0.02</v>
      </c>
      <c r="AT1863" s="2">
        <v>0.3</v>
      </c>
      <c r="AU1863" s="2">
        <v>5</v>
      </c>
      <c r="AV1863" s="2">
        <v>1.2172000000000001</v>
      </c>
      <c r="AW1863" s="2">
        <v>0.54</v>
      </c>
      <c r="AX1863" s="2">
        <v>1.2</v>
      </c>
      <c r="AY1863" s="2">
        <v>45.9</v>
      </c>
      <c r="AZ1863" s="2">
        <v>55.533299999999997</v>
      </c>
      <c r="BA1863" s="2">
        <v>0.28000000000000003</v>
      </c>
      <c r="BB1863" s="2">
        <v>1.9</v>
      </c>
      <c r="BC1863" s="2">
        <v>15.4</v>
      </c>
      <c r="BD1863" s="2">
        <v>39.011499999999998</v>
      </c>
      <c r="BE1863" s="4"/>
      <c r="BF1863" s="4"/>
    </row>
    <row r="1864" spans="1:58" x14ac:dyDescent="0.2">
      <c r="A1864" s="29">
        <v>1863</v>
      </c>
      <c r="B1864" s="7" t="s">
        <v>61</v>
      </c>
      <c r="C1864" s="3">
        <v>39985</v>
      </c>
      <c r="D1864" s="4" t="s">
        <v>17</v>
      </c>
      <c r="E1864" s="4" t="s">
        <v>169</v>
      </c>
      <c r="F1864" s="5" t="s">
        <v>194</v>
      </c>
      <c r="G1864" s="6">
        <v>0.91666666666666663</v>
      </c>
      <c r="H1864" s="6">
        <v>0.9604166666666667</v>
      </c>
      <c r="I1864" s="85">
        <f t="shared" si="29"/>
        <v>63.000000000000099</v>
      </c>
      <c r="J1864" s="86">
        <f>I1864*Segmentos!$D$7*(AH1864%)*IF(ISNUMBER(AI1864),AI1864%,0)</f>
        <v>89208.000000000146</v>
      </c>
      <c r="K1864" s="86">
        <f>I1864*Segmentos!$D$7*(AL1864%)*IF(ISNUMBER(AM1864),AM1864%,0)</f>
        <v>37674.000000000065</v>
      </c>
      <c r="L1864" s="4"/>
      <c r="M1864" s="2">
        <v>0.25</v>
      </c>
      <c r="N1864" s="2">
        <v>2.1</v>
      </c>
      <c r="O1864" s="2">
        <v>11.7</v>
      </c>
      <c r="P1864" s="2">
        <v>100</v>
      </c>
      <c r="Q1864" s="2">
        <v>0</v>
      </c>
      <c r="R1864" s="2">
        <v>0</v>
      </c>
      <c r="S1864" s="8" t="s">
        <v>577</v>
      </c>
      <c r="T1864" s="2">
        <v>0</v>
      </c>
      <c r="U1864" s="2">
        <v>0.01</v>
      </c>
      <c r="V1864" s="2">
        <v>0.8</v>
      </c>
      <c r="W1864" s="2">
        <v>1.6</v>
      </c>
      <c r="X1864" s="2">
        <v>1.0403</v>
      </c>
      <c r="Y1864" s="2">
        <v>0.4</v>
      </c>
      <c r="Z1864" s="2">
        <v>3</v>
      </c>
      <c r="AA1864" s="2">
        <v>13.4</v>
      </c>
      <c r="AB1864" s="2">
        <v>47.656500000000001</v>
      </c>
      <c r="AC1864" s="2">
        <v>0.38</v>
      </c>
      <c r="AD1864" s="2">
        <v>3.2</v>
      </c>
      <c r="AE1864" s="2">
        <v>11.8</v>
      </c>
      <c r="AF1864" s="2">
        <v>51.303100000000001</v>
      </c>
      <c r="AG1864" s="2">
        <v>0.36</v>
      </c>
      <c r="AH1864" s="22">
        <v>3</v>
      </c>
      <c r="AI1864" s="22">
        <v>11.8</v>
      </c>
      <c r="AJ1864" s="22">
        <v>68.834800000000001</v>
      </c>
      <c r="AK1864" s="18">
        <v>0.15</v>
      </c>
      <c r="AL1864" s="18">
        <v>1.3</v>
      </c>
      <c r="AM1864" s="18">
        <v>11.5</v>
      </c>
      <c r="AN1864" s="2">
        <v>31.165199999999999</v>
      </c>
      <c r="AO1864" s="2">
        <v>0.21</v>
      </c>
      <c r="AP1864" s="2">
        <v>1.6</v>
      </c>
      <c r="AQ1864" s="2">
        <v>13.7</v>
      </c>
      <c r="AR1864" s="2">
        <v>9.4916999999999998</v>
      </c>
      <c r="AS1864" s="2">
        <v>0.04</v>
      </c>
      <c r="AT1864" s="2">
        <v>1.7</v>
      </c>
      <c r="AU1864" s="2">
        <v>2.5</v>
      </c>
      <c r="AV1864" s="2">
        <v>3.7086000000000001</v>
      </c>
      <c r="AW1864" s="2">
        <v>0.32</v>
      </c>
      <c r="AX1864" s="2">
        <v>1.3</v>
      </c>
      <c r="AY1864" s="2">
        <v>24.1</v>
      </c>
      <c r="AZ1864" s="2">
        <v>37.3262</v>
      </c>
      <c r="BA1864" s="2">
        <v>0.32</v>
      </c>
      <c r="BB1864" s="2">
        <v>3.1</v>
      </c>
      <c r="BC1864" s="2">
        <v>10.3</v>
      </c>
      <c r="BD1864" s="2">
        <v>49.473500000000001</v>
      </c>
      <c r="BE1864" s="4"/>
      <c r="BF1864" s="4"/>
    </row>
    <row r="1865" spans="1:58" x14ac:dyDescent="0.2">
      <c r="A1865" s="29">
        <v>1864</v>
      </c>
      <c r="B1865" s="7" t="s">
        <v>64</v>
      </c>
      <c r="C1865" s="3">
        <v>39985</v>
      </c>
      <c r="D1865" s="4" t="s">
        <v>21</v>
      </c>
      <c r="E1865" s="4" t="s">
        <v>170</v>
      </c>
      <c r="F1865" s="5" t="s">
        <v>194</v>
      </c>
      <c r="G1865" s="6">
        <v>0.90138888888888891</v>
      </c>
      <c r="H1865" s="6">
        <v>0.91666666666666663</v>
      </c>
      <c r="I1865" s="85">
        <f t="shared" si="29"/>
        <v>21.999999999999922</v>
      </c>
      <c r="J1865" s="86">
        <f>I1865*Segmentos!$D$7*(AH1865%)*IF(ISNUMBER(AI1865),AI1865%,0)</f>
        <v>37276.799999999865</v>
      </c>
      <c r="K1865" s="86">
        <f>I1865*Segmentos!$D$7*(AL1865%)*IF(ISNUMBER(AM1865),AM1865%,0)</f>
        <v>19958.399999999925</v>
      </c>
      <c r="L1865" s="4"/>
      <c r="M1865" s="2">
        <v>0.34</v>
      </c>
      <c r="N1865" s="2">
        <v>0.6</v>
      </c>
      <c r="O1865" s="2">
        <v>53.2</v>
      </c>
      <c r="P1865" s="2">
        <v>66.7166</v>
      </c>
      <c r="Q1865" s="2">
        <v>0.51</v>
      </c>
      <c r="R1865" s="2">
        <v>0.8</v>
      </c>
      <c r="S1865" s="2">
        <v>67.099999999999994</v>
      </c>
      <c r="T1865" s="2">
        <v>16.7422</v>
      </c>
      <c r="U1865" s="2">
        <v>0.56000000000000005</v>
      </c>
      <c r="V1865" s="2">
        <v>0.6</v>
      </c>
      <c r="W1865" s="2">
        <v>100</v>
      </c>
      <c r="X1865" s="2">
        <v>23.212199999999999</v>
      </c>
      <c r="Y1865" s="2">
        <v>0.44</v>
      </c>
      <c r="Z1865" s="2">
        <v>0.9</v>
      </c>
      <c r="AA1865" s="2">
        <v>47.2</v>
      </c>
      <c r="AB1865" s="2">
        <v>25.7224</v>
      </c>
      <c r="AC1865" s="2">
        <v>0.02</v>
      </c>
      <c r="AD1865" s="2">
        <v>0.4</v>
      </c>
      <c r="AE1865" s="2">
        <v>4.5</v>
      </c>
      <c r="AF1865" s="2">
        <v>1.0398000000000001</v>
      </c>
      <c r="AG1865" s="2">
        <v>0.44</v>
      </c>
      <c r="AH1865" s="22">
        <v>0.6</v>
      </c>
      <c r="AI1865" s="22">
        <v>70.599999999999994</v>
      </c>
      <c r="AJ1865" s="22">
        <v>41.528700000000001</v>
      </c>
      <c r="AK1865" s="18">
        <v>0.24</v>
      </c>
      <c r="AL1865" s="18">
        <v>0.6</v>
      </c>
      <c r="AM1865" s="18">
        <v>37.799999999999997</v>
      </c>
      <c r="AN1865" s="2">
        <v>25.187899999999999</v>
      </c>
      <c r="AO1865" s="2">
        <v>0</v>
      </c>
      <c r="AP1865" s="2">
        <v>0</v>
      </c>
      <c r="AQ1865" s="8" t="s">
        <v>577</v>
      </c>
      <c r="AR1865" s="2">
        <v>0</v>
      </c>
      <c r="AS1865" s="2">
        <v>0</v>
      </c>
      <c r="AT1865" s="2">
        <v>0</v>
      </c>
      <c r="AU1865" s="8" t="s">
        <v>577</v>
      </c>
      <c r="AV1865" s="2">
        <v>0</v>
      </c>
      <c r="AW1865" s="2">
        <v>0.03</v>
      </c>
      <c r="AX1865" s="2">
        <v>0.2</v>
      </c>
      <c r="AY1865" s="2">
        <v>13.6</v>
      </c>
      <c r="AZ1865" s="2">
        <v>1.4315</v>
      </c>
      <c r="BA1865" s="2">
        <v>0.86</v>
      </c>
      <c r="BB1865" s="2">
        <v>1.5</v>
      </c>
      <c r="BC1865" s="2">
        <v>56.8</v>
      </c>
      <c r="BD1865" s="2">
        <v>65.2851</v>
      </c>
      <c r="BE1865" s="4"/>
      <c r="BF1865" s="4"/>
    </row>
    <row r="1866" spans="1:58" x14ac:dyDescent="0.2">
      <c r="A1866" s="29">
        <v>1865</v>
      </c>
      <c r="B1866" s="7" t="s">
        <v>70</v>
      </c>
      <c r="C1866" s="3">
        <v>39985</v>
      </c>
      <c r="D1866" s="4" t="s">
        <v>17</v>
      </c>
      <c r="E1866" s="4" t="s">
        <v>169</v>
      </c>
      <c r="F1866" s="5" t="s">
        <v>194</v>
      </c>
      <c r="G1866" s="6">
        <v>0.875</v>
      </c>
      <c r="H1866" s="6">
        <v>0.91527777777777775</v>
      </c>
      <c r="I1866" s="85">
        <f t="shared" si="29"/>
        <v>57.999999999999957</v>
      </c>
      <c r="J1866" s="86">
        <f>I1866*Segmentos!$D$7*(AH1866%)*IF(ISNUMBER(AI1866),AI1866%,0)</f>
        <v>118923.19999999992</v>
      </c>
      <c r="K1866" s="86">
        <f>I1866*Segmentos!$D$7*(AL1866%)*IF(ISNUMBER(AM1866),AM1866%,0)</f>
        <v>63103.999999999956</v>
      </c>
      <c r="L1866" s="4"/>
      <c r="M1866" s="2">
        <v>0.39</v>
      </c>
      <c r="N1866" s="2">
        <v>1.9</v>
      </c>
      <c r="O1866" s="2">
        <v>20</v>
      </c>
      <c r="P1866" s="2">
        <v>84.9512</v>
      </c>
      <c r="Q1866" s="2">
        <v>0.1</v>
      </c>
      <c r="R1866" s="2">
        <v>0.5</v>
      </c>
      <c r="S1866" s="2">
        <v>18.600000000000001</v>
      </c>
      <c r="T1866" s="2">
        <v>3.5263</v>
      </c>
      <c r="U1866" s="2">
        <v>0.74</v>
      </c>
      <c r="V1866" s="2">
        <v>1.8</v>
      </c>
      <c r="W1866" s="2">
        <v>41</v>
      </c>
      <c r="X1866" s="2">
        <v>34.162199999999999</v>
      </c>
      <c r="Y1866" s="2">
        <v>0.23</v>
      </c>
      <c r="Z1866" s="2">
        <v>1.1000000000000001</v>
      </c>
      <c r="AA1866" s="2">
        <v>20.2</v>
      </c>
      <c r="AB1866" s="2">
        <v>15.048</v>
      </c>
      <c r="AC1866" s="2">
        <v>0.44</v>
      </c>
      <c r="AD1866" s="2">
        <v>3.4</v>
      </c>
      <c r="AE1866" s="2">
        <v>13</v>
      </c>
      <c r="AF1866" s="2">
        <v>32.214700000000001</v>
      </c>
      <c r="AG1866" s="2">
        <v>0.52</v>
      </c>
      <c r="AH1866" s="22">
        <v>2.2000000000000002</v>
      </c>
      <c r="AI1866" s="22">
        <v>23.3</v>
      </c>
      <c r="AJ1866" s="22">
        <v>54.201599999999999</v>
      </c>
      <c r="AK1866" s="18">
        <v>0.27</v>
      </c>
      <c r="AL1866" s="18">
        <v>1.7</v>
      </c>
      <c r="AM1866" s="18">
        <v>16</v>
      </c>
      <c r="AN1866" s="2">
        <v>30.749600000000001</v>
      </c>
      <c r="AO1866" s="2">
        <v>0.19</v>
      </c>
      <c r="AP1866" s="2">
        <v>1.2</v>
      </c>
      <c r="AQ1866" s="2">
        <v>15.5</v>
      </c>
      <c r="AR1866" s="2">
        <v>4.4638999999999998</v>
      </c>
      <c r="AS1866" s="2">
        <v>0.04</v>
      </c>
      <c r="AT1866" s="2">
        <v>0.8</v>
      </c>
      <c r="AU1866" s="2">
        <v>5.8</v>
      </c>
      <c r="AV1866" s="2">
        <v>2.11</v>
      </c>
      <c r="AW1866" s="2">
        <v>0.81</v>
      </c>
      <c r="AX1866" s="2">
        <v>2.5</v>
      </c>
      <c r="AY1866" s="2">
        <v>31.7</v>
      </c>
      <c r="AZ1866" s="2">
        <v>51.113199999999999</v>
      </c>
      <c r="BA1866" s="2">
        <v>0.32</v>
      </c>
      <c r="BB1866" s="2">
        <v>2.4</v>
      </c>
      <c r="BC1866" s="2">
        <v>13.7</v>
      </c>
      <c r="BD1866" s="2">
        <v>27.263999999999999</v>
      </c>
      <c r="BE1866" s="4"/>
      <c r="BF1866" s="4"/>
    </row>
    <row r="1867" spans="1:58" x14ac:dyDescent="0.2">
      <c r="A1867" s="29">
        <v>1866</v>
      </c>
      <c r="B1867" s="7" t="s">
        <v>10</v>
      </c>
      <c r="C1867" s="3">
        <v>39985</v>
      </c>
      <c r="D1867" s="4" t="s">
        <v>8</v>
      </c>
      <c r="E1867" s="4" t="s">
        <v>164</v>
      </c>
      <c r="F1867" s="5" t="s">
        <v>194</v>
      </c>
      <c r="G1867" s="6">
        <v>0.87361111111111101</v>
      </c>
      <c r="H1867" s="6">
        <v>0.89513888888888893</v>
      </c>
      <c r="I1867" s="85">
        <f t="shared" si="29"/>
        <v>31.00000000000021</v>
      </c>
      <c r="J1867" s="86">
        <f>I1867*Segmentos!$D$7*(AH1867%)*IF(ISNUMBER(AI1867),AI1867%,0)</f>
        <v>681442.00000000454</v>
      </c>
      <c r="K1867" s="86">
        <f>I1867*Segmentos!$D$7*(AL1867%)*IF(ISNUMBER(AM1867),AM1867%,0)</f>
        <v>628667.60000000417</v>
      </c>
      <c r="L1867" s="4"/>
      <c r="M1867" s="2">
        <v>5.27</v>
      </c>
      <c r="N1867" s="2">
        <v>13.2</v>
      </c>
      <c r="O1867" s="2">
        <v>39.799999999999997</v>
      </c>
      <c r="P1867" s="2">
        <v>78.9589</v>
      </c>
      <c r="Q1867" s="2">
        <v>3.41</v>
      </c>
      <c r="R1867" s="2">
        <v>8.6999999999999993</v>
      </c>
      <c r="S1867" s="2">
        <v>39.4</v>
      </c>
      <c r="T1867" s="2">
        <v>8.5216999999999992</v>
      </c>
      <c r="U1867" s="2">
        <v>4.71</v>
      </c>
      <c r="V1867" s="2">
        <v>12.2</v>
      </c>
      <c r="W1867" s="2">
        <v>38.5</v>
      </c>
      <c r="X1867" s="2">
        <v>14.8047</v>
      </c>
      <c r="Y1867" s="2">
        <v>5.15</v>
      </c>
      <c r="Z1867" s="2">
        <v>14.2</v>
      </c>
      <c r="AA1867" s="2">
        <v>36.200000000000003</v>
      </c>
      <c r="AB1867" s="2">
        <v>22.767099999999999</v>
      </c>
      <c r="AC1867" s="2">
        <v>6.68</v>
      </c>
      <c r="AD1867" s="2">
        <v>15.3</v>
      </c>
      <c r="AE1867" s="2">
        <v>43.5</v>
      </c>
      <c r="AF1867" s="2">
        <v>32.865400000000001</v>
      </c>
      <c r="AG1867" s="2">
        <v>5.47</v>
      </c>
      <c r="AH1867" s="22">
        <v>14.5</v>
      </c>
      <c r="AI1867" s="22">
        <v>37.9</v>
      </c>
      <c r="AJ1867" s="22">
        <v>38.906399999999998</v>
      </c>
      <c r="AK1867" s="18">
        <v>5.09</v>
      </c>
      <c r="AL1867" s="18">
        <v>12.1</v>
      </c>
      <c r="AM1867" s="18">
        <v>41.9</v>
      </c>
      <c r="AN1867" s="2">
        <v>40.052500000000002</v>
      </c>
      <c r="AO1867" s="2">
        <v>2.54</v>
      </c>
      <c r="AP1867" s="2">
        <v>10.1</v>
      </c>
      <c r="AQ1867" s="2">
        <v>25.2</v>
      </c>
      <c r="AR1867" s="2">
        <v>4.1619000000000002</v>
      </c>
      <c r="AS1867" s="2">
        <v>3.57</v>
      </c>
      <c r="AT1867" s="2">
        <v>9.9</v>
      </c>
      <c r="AU1867" s="2">
        <v>36.200000000000003</v>
      </c>
      <c r="AV1867" s="2">
        <v>11.784800000000001</v>
      </c>
      <c r="AW1867" s="2">
        <v>3.56</v>
      </c>
      <c r="AX1867" s="2">
        <v>11.6</v>
      </c>
      <c r="AY1867" s="2">
        <v>30.6</v>
      </c>
      <c r="AZ1867" s="2">
        <v>15.3185</v>
      </c>
      <c r="BA1867" s="2">
        <v>8.31</v>
      </c>
      <c r="BB1867" s="2">
        <v>17.3</v>
      </c>
      <c r="BC1867" s="2">
        <v>48.1</v>
      </c>
      <c r="BD1867" s="2">
        <v>47.693800000000003</v>
      </c>
      <c r="BE1867" s="4"/>
      <c r="BF1867" s="4"/>
    </row>
    <row r="1868" spans="1:58" x14ac:dyDescent="0.2">
      <c r="A1868" s="29">
        <v>1867</v>
      </c>
      <c r="B1868" s="7" t="s">
        <v>27</v>
      </c>
      <c r="C1868" s="3">
        <v>39985</v>
      </c>
      <c r="D1868" s="4" t="s">
        <v>21</v>
      </c>
      <c r="E1868" s="4" t="s">
        <v>169</v>
      </c>
      <c r="F1868" s="5" t="s">
        <v>194</v>
      </c>
      <c r="G1868" s="6">
        <v>0.91736111111111107</v>
      </c>
      <c r="H1868" s="6">
        <v>0.94861111111111107</v>
      </c>
      <c r="I1868" s="85">
        <f t="shared" si="29"/>
        <v>45</v>
      </c>
      <c r="J1868" s="86">
        <f>I1868*Segmentos!$D$7*(AH1868%)*IF(ISNUMBER(AI1868),AI1868%,0)</f>
        <v>257742.00000000006</v>
      </c>
      <c r="K1868" s="86">
        <f>I1868*Segmentos!$D$7*(AL1868%)*IF(ISNUMBER(AM1868),AM1868%,0)</f>
        <v>191951.99999999997</v>
      </c>
      <c r="L1868" s="4"/>
      <c r="M1868" s="2">
        <v>1.23</v>
      </c>
      <c r="N1868" s="2">
        <v>3.4</v>
      </c>
      <c r="O1868" s="2">
        <v>36.6</v>
      </c>
      <c r="P1868" s="2">
        <v>89.8977</v>
      </c>
      <c r="Q1868" s="2">
        <v>0.8</v>
      </c>
      <c r="R1868" s="2">
        <v>2</v>
      </c>
      <c r="S1868" s="2">
        <v>40.200000000000003</v>
      </c>
      <c r="T1868" s="2">
        <v>9.7467000000000006</v>
      </c>
      <c r="U1868" s="2">
        <v>0.52</v>
      </c>
      <c r="V1868" s="2">
        <v>2.2000000000000002</v>
      </c>
      <c r="W1868" s="2">
        <v>23.9</v>
      </c>
      <c r="X1868" s="2">
        <v>7.9646999999999997</v>
      </c>
      <c r="Y1868" s="2">
        <v>2.2400000000000002</v>
      </c>
      <c r="Z1868" s="2">
        <v>5.2</v>
      </c>
      <c r="AA1868" s="2">
        <v>43.3</v>
      </c>
      <c r="AB1868" s="2">
        <v>48.278100000000002</v>
      </c>
      <c r="AC1868" s="2">
        <v>1</v>
      </c>
      <c r="AD1868" s="2">
        <v>3.2</v>
      </c>
      <c r="AE1868" s="2">
        <v>31.2</v>
      </c>
      <c r="AF1868" s="2">
        <v>23.908300000000001</v>
      </c>
      <c r="AG1868" s="2">
        <v>1.42</v>
      </c>
      <c r="AH1868" s="22">
        <v>3.7</v>
      </c>
      <c r="AI1868" s="22">
        <v>38.700000000000003</v>
      </c>
      <c r="AJ1868" s="22">
        <v>48.974200000000003</v>
      </c>
      <c r="AK1868" s="18">
        <v>1.07</v>
      </c>
      <c r="AL1868" s="18">
        <v>3.1</v>
      </c>
      <c r="AM1868" s="18">
        <v>34.4</v>
      </c>
      <c r="AN1868" s="2">
        <v>40.923499999999997</v>
      </c>
      <c r="AO1868" s="2">
        <v>0.26</v>
      </c>
      <c r="AP1868" s="2">
        <v>1.3</v>
      </c>
      <c r="AQ1868" s="2">
        <v>19.3</v>
      </c>
      <c r="AR1868" s="2">
        <v>2.0653000000000001</v>
      </c>
      <c r="AS1868" s="2">
        <v>0.56000000000000005</v>
      </c>
      <c r="AT1868" s="2">
        <v>2.6</v>
      </c>
      <c r="AU1868" s="2">
        <v>21.4</v>
      </c>
      <c r="AV1868" s="2">
        <v>9.0477000000000007</v>
      </c>
      <c r="AW1868" s="2">
        <v>0.55000000000000004</v>
      </c>
      <c r="AX1868" s="2">
        <v>1.7</v>
      </c>
      <c r="AY1868" s="2">
        <v>33.299999999999997</v>
      </c>
      <c r="AZ1868" s="2">
        <v>11.549099999999999</v>
      </c>
      <c r="BA1868" s="2">
        <v>2.41</v>
      </c>
      <c r="BB1868" s="2">
        <v>5.7</v>
      </c>
      <c r="BC1868" s="2">
        <v>42.5</v>
      </c>
      <c r="BD1868" s="2">
        <v>67.235600000000005</v>
      </c>
      <c r="BE1868" s="4"/>
      <c r="BF1868" s="4"/>
    </row>
    <row r="1869" spans="1:58" x14ac:dyDescent="0.2">
      <c r="A1869" s="29">
        <v>1868</v>
      </c>
      <c r="B1869" s="7" t="s">
        <v>63</v>
      </c>
      <c r="C1869" s="3">
        <v>39985</v>
      </c>
      <c r="D1869" s="4" t="s">
        <v>21</v>
      </c>
      <c r="E1869" s="4" t="s">
        <v>170</v>
      </c>
      <c r="F1869" s="5" t="s">
        <v>194</v>
      </c>
      <c r="G1869" s="6">
        <v>0.87569444444444444</v>
      </c>
      <c r="H1869" s="6">
        <v>0.8833333333333333</v>
      </c>
      <c r="I1869" s="85">
        <f t="shared" si="29"/>
        <v>10.999999999999961</v>
      </c>
      <c r="J1869" s="86">
        <f>I1869*Segmentos!$D$7*(AH1869%)*IF(ISNUMBER(AI1869),AI1869%,0)</f>
        <v>12341.999999999956</v>
      </c>
      <c r="K1869" s="86">
        <f>I1869*Segmentos!$D$7*(AL1869%)*IF(ISNUMBER(AM1869),AM1869%,0)</f>
        <v>4435.1999999999844</v>
      </c>
      <c r="L1869" s="4"/>
      <c r="M1869" s="2">
        <v>0.18</v>
      </c>
      <c r="N1869" s="2">
        <v>1.1000000000000001</v>
      </c>
      <c r="O1869" s="2">
        <v>17.3</v>
      </c>
      <c r="P1869" s="2">
        <v>50.171700000000001</v>
      </c>
      <c r="Q1869" s="2">
        <v>0.02</v>
      </c>
      <c r="R1869" s="2">
        <v>0.3</v>
      </c>
      <c r="S1869" s="2">
        <v>9.1</v>
      </c>
      <c r="T1869" s="2">
        <v>1.069</v>
      </c>
      <c r="U1869" s="2">
        <v>0.1</v>
      </c>
      <c r="V1869" s="2">
        <v>1.1000000000000001</v>
      </c>
      <c r="W1869" s="2">
        <v>9.1</v>
      </c>
      <c r="X1869" s="2">
        <v>5.5678999999999998</v>
      </c>
      <c r="Y1869" s="2">
        <v>0.35</v>
      </c>
      <c r="Z1869" s="2">
        <v>0.7</v>
      </c>
      <c r="AA1869" s="2">
        <v>52.2</v>
      </c>
      <c r="AB1869" s="2">
        <v>28.741</v>
      </c>
      <c r="AC1869" s="2">
        <v>0.16</v>
      </c>
      <c r="AD1869" s="2">
        <v>1.8</v>
      </c>
      <c r="AE1869" s="2">
        <v>9.1</v>
      </c>
      <c r="AF1869" s="2">
        <v>14.793799999999999</v>
      </c>
      <c r="AG1869" s="2">
        <v>0.27</v>
      </c>
      <c r="AH1869" s="22">
        <v>1.5</v>
      </c>
      <c r="AI1869" s="22">
        <v>18.7</v>
      </c>
      <c r="AJ1869" s="22">
        <v>35.861199999999997</v>
      </c>
      <c r="AK1869" s="18">
        <v>0.1</v>
      </c>
      <c r="AL1869" s="18">
        <v>0.7</v>
      </c>
      <c r="AM1869" s="18">
        <v>14.4</v>
      </c>
      <c r="AN1869" s="2">
        <v>14.310499999999999</v>
      </c>
      <c r="AO1869" s="2">
        <v>0.42</v>
      </c>
      <c r="AP1869" s="2">
        <v>0.9</v>
      </c>
      <c r="AQ1869" s="2">
        <v>49</v>
      </c>
      <c r="AR1869" s="2">
        <v>12.803599999999999</v>
      </c>
      <c r="AS1869" s="2">
        <v>0.02</v>
      </c>
      <c r="AT1869" s="2">
        <v>0.2</v>
      </c>
      <c r="AU1869" s="2">
        <v>9.1</v>
      </c>
      <c r="AV1869" s="2">
        <v>1.069</v>
      </c>
      <c r="AW1869" s="2">
        <v>0.23</v>
      </c>
      <c r="AX1869" s="2">
        <v>0.7</v>
      </c>
      <c r="AY1869" s="2">
        <v>31.8</v>
      </c>
      <c r="AZ1869" s="2">
        <v>18.635400000000001</v>
      </c>
      <c r="BA1869" s="2">
        <v>0.17</v>
      </c>
      <c r="BB1869" s="2">
        <v>1.8</v>
      </c>
      <c r="BC1869" s="2">
        <v>9.1</v>
      </c>
      <c r="BD1869" s="2">
        <v>17.663799999999998</v>
      </c>
      <c r="BE1869" s="4"/>
      <c r="BF1869" s="4"/>
    </row>
    <row r="1870" spans="1:58" x14ac:dyDescent="0.2">
      <c r="A1870" s="29">
        <v>1869</v>
      </c>
      <c r="B1870" s="7" t="s">
        <v>68</v>
      </c>
      <c r="C1870" s="3">
        <v>39985</v>
      </c>
      <c r="D1870" s="4" t="s">
        <v>8</v>
      </c>
      <c r="E1870" s="4" t="s">
        <v>183</v>
      </c>
      <c r="F1870" s="5" t="s">
        <v>194</v>
      </c>
      <c r="G1870" s="6">
        <v>0.89513888888888893</v>
      </c>
      <c r="H1870" s="6">
        <v>0.93819444444444444</v>
      </c>
      <c r="I1870" s="85">
        <f t="shared" si="29"/>
        <v>61.999999999999943</v>
      </c>
      <c r="J1870" s="86">
        <f>I1870*Segmentos!$D$7*(AH1870%)*IF(ISNUMBER(AI1870),AI1870%,0)</f>
        <v>2290403.9999999977</v>
      </c>
      <c r="K1870" s="86">
        <f>I1870*Segmentos!$D$7*(AL1870%)*IF(ISNUMBER(AM1870),AM1870%,0)</f>
        <v>1042641.5999999992</v>
      </c>
      <c r="L1870" s="4"/>
      <c r="M1870" s="2">
        <v>6.59</v>
      </c>
      <c r="N1870" s="2">
        <v>18.7</v>
      </c>
      <c r="O1870" s="2">
        <v>35.299999999999997</v>
      </c>
      <c r="P1870" s="2">
        <v>85.0458</v>
      </c>
      <c r="Q1870" s="2">
        <v>5.33</v>
      </c>
      <c r="R1870" s="2">
        <v>15.5</v>
      </c>
      <c r="S1870" s="2">
        <v>34.4</v>
      </c>
      <c r="T1870" s="2">
        <v>11.476800000000001</v>
      </c>
      <c r="U1870" s="2">
        <v>5.89</v>
      </c>
      <c r="V1870" s="2">
        <v>17.899999999999999</v>
      </c>
      <c r="W1870" s="2">
        <v>32.9</v>
      </c>
      <c r="X1870" s="2">
        <v>15.946899999999999</v>
      </c>
      <c r="Y1870" s="2">
        <v>6.86</v>
      </c>
      <c r="Z1870" s="2">
        <v>18.8</v>
      </c>
      <c r="AA1870" s="2">
        <v>36.5</v>
      </c>
      <c r="AB1870" s="2">
        <v>26.1355</v>
      </c>
      <c r="AC1870" s="2">
        <v>7.43</v>
      </c>
      <c r="AD1870" s="2">
        <v>20.7</v>
      </c>
      <c r="AE1870" s="2">
        <v>35.9</v>
      </c>
      <c r="AF1870" s="2">
        <v>31.486499999999999</v>
      </c>
      <c r="AG1870" s="2">
        <v>9.23</v>
      </c>
      <c r="AH1870" s="22">
        <v>23.5</v>
      </c>
      <c r="AI1870" s="22">
        <v>39.299999999999997</v>
      </c>
      <c r="AJ1870" s="22">
        <v>56.531399999999998</v>
      </c>
      <c r="AK1870" s="18">
        <v>4.2</v>
      </c>
      <c r="AL1870" s="18">
        <v>14.3</v>
      </c>
      <c r="AM1870" s="18">
        <v>29.4</v>
      </c>
      <c r="AN1870" s="2">
        <v>28.514399999999998</v>
      </c>
      <c r="AO1870" s="2">
        <v>4.21</v>
      </c>
      <c r="AP1870" s="2">
        <v>14.6</v>
      </c>
      <c r="AQ1870" s="2">
        <v>29</v>
      </c>
      <c r="AR1870" s="2">
        <v>5.9452999999999996</v>
      </c>
      <c r="AS1870" s="2">
        <v>4.79</v>
      </c>
      <c r="AT1870" s="2">
        <v>13.2</v>
      </c>
      <c r="AU1870" s="2">
        <v>36.299999999999997</v>
      </c>
      <c r="AV1870" s="2">
        <v>13.6256</v>
      </c>
      <c r="AW1870" s="2">
        <v>7</v>
      </c>
      <c r="AX1870" s="2">
        <v>20.100000000000001</v>
      </c>
      <c r="AY1870" s="2">
        <v>34.799999999999997</v>
      </c>
      <c r="AZ1870" s="2">
        <v>25.988800000000001</v>
      </c>
      <c r="BA1870" s="2">
        <v>7.99</v>
      </c>
      <c r="BB1870" s="2">
        <v>21.9</v>
      </c>
      <c r="BC1870" s="2">
        <v>36.5</v>
      </c>
      <c r="BD1870" s="2">
        <v>39.4861</v>
      </c>
      <c r="BE1870" s="4"/>
      <c r="BF1870" s="4"/>
    </row>
    <row r="1871" spans="1:58" x14ac:dyDescent="0.2">
      <c r="A1871" s="29">
        <v>1870</v>
      </c>
      <c r="B1871" s="7" t="s">
        <v>85</v>
      </c>
      <c r="C1871" s="3">
        <v>39985</v>
      </c>
      <c r="D1871" s="4" t="s">
        <v>21</v>
      </c>
      <c r="E1871" s="4" t="s">
        <v>180</v>
      </c>
      <c r="F1871" s="5" t="s">
        <v>194</v>
      </c>
      <c r="G1871" s="6">
        <v>0.85486111111111107</v>
      </c>
      <c r="H1871" s="6">
        <v>0.875</v>
      </c>
      <c r="I1871" s="85">
        <f t="shared" si="29"/>
        <v>29.000000000000057</v>
      </c>
      <c r="J1871" s="86">
        <f>I1871*Segmentos!$D$7*(AH1871%)*IF(ISNUMBER(AI1871),AI1871%,0)</f>
        <v>79726.800000000148</v>
      </c>
      <c r="K1871" s="86">
        <f>I1871*Segmentos!$D$7*(AL1871%)*IF(ISNUMBER(AM1871),AM1871%,0)</f>
        <v>84575.600000000166</v>
      </c>
      <c r="L1871" s="4"/>
      <c r="M1871" s="2">
        <v>0.7</v>
      </c>
      <c r="N1871" s="2">
        <v>2.6</v>
      </c>
      <c r="O1871" s="2">
        <v>27.5</v>
      </c>
      <c r="P1871" s="2">
        <v>96.082899999999995</v>
      </c>
      <c r="Q1871" s="2">
        <v>0.1</v>
      </c>
      <c r="R1871" s="2">
        <v>1</v>
      </c>
      <c r="S1871" s="2">
        <v>10.4</v>
      </c>
      <c r="T1871" s="2">
        <v>2.3879000000000001</v>
      </c>
      <c r="U1871" s="2">
        <v>0.08</v>
      </c>
      <c r="V1871" s="2">
        <v>1.6</v>
      </c>
      <c r="W1871" s="2">
        <v>4.9000000000000004</v>
      </c>
      <c r="X1871" s="2">
        <v>2.2547000000000001</v>
      </c>
      <c r="Y1871" s="2">
        <v>0.27</v>
      </c>
      <c r="Z1871" s="2">
        <v>1.5</v>
      </c>
      <c r="AA1871" s="2">
        <v>18.8</v>
      </c>
      <c r="AB1871" s="2">
        <v>11.013500000000001</v>
      </c>
      <c r="AC1871" s="2">
        <v>1.8</v>
      </c>
      <c r="AD1871" s="2">
        <v>5</v>
      </c>
      <c r="AE1871" s="2">
        <v>36.200000000000003</v>
      </c>
      <c r="AF1871" s="2">
        <v>80.426900000000003</v>
      </c>
      <c r="AG1871" s="2">
        <v>0.68</v>
      </c>
      <c r="AH1871" s="22">
        <v>2.9</v>
      </c>
      <c r="AI1871" s="22">
        <v>23.7</v>
      </c>
      <c r="AJ1871" s="22">
        <v>43.783099999999997</v>
      </c>
      <c r="AK1871" s="18">
        <v>0.73</v>
      </c>
      <c r="AL1871" s="18">
        <v>2.2999999999999998</v>
      </c>
      <c r="AM1871" s="18">
        <v>31.7</v>
      </c>
      <c r="AN1871" s="2">
        <v>52.299799999999998</v>
      </c>
      <c r="AO1871" s="2">
        <v>0.05</v>
      </c>
      <c r="AP1871" s="2">
        <v>0.7</v>
      </c>
      <c r="AQ1871" s="2">
        <v>7.4</v>
      </c>
      <c r="AR1871" s="2">
        <v>0.77810000000000001</v>
      </c>
      <c r="AS1871" s="2">
        <v>0.44</v>
      </c>
      <c r="AT1871" s="2">
        <v>3</v>
      </c>
      <c r="AU1871" s="2">
        <v>14.9</v>
      </c>
      <c r="AV1871" s="2">
        <v>13.264099999999999</v>
      </c>
      <c r="AW1871" s="2">
        <v>0.7</v>
      </c>
      <c r="AX1871" s="2">
        <v>2.2999999999999998</v>
      </c>
      <c r="AY1871" s="2">
        <v>30.7</v>
      </c>
      <c r="AZ1871" s="2">
        <v>27.594799999999999</v>
      </c>
      <c r="BA1871" s="2">
        <v>1.04</v>
      </c>
      <c r="BB1871" s="2">
        <v>3.1</v>
      </c>
      <c r="BC1871" s="2">
        <v>33.9</v>
      </c>
      <c r="BD1871" s="2">
        <v>54.445900000000002</v>
      </c>
      <c r="BE1871" s="4"/>
      <c r="BF1871" s="4"/>
    </row>
    <row r="1872" spans="1:58" x14ac:dyDescent="0.2">
      <c r="A1872" s="29">
        <v>1871</v>
      </c>
      <c r="B1872" s="7" t="s">
        <v>25</v>
      </c>
      <c r="C1872" s="3">
        <v>39985</v>
      </c>
      <c r="D1872" s="4" t="s">
        <v>21</v>
      </c>
      <c r="E1872" s="4" t="s">
        <v>171</v>
      </c>
      <c r="F1872" s="5" t="s">
        <v>194</v>
      </c>
      <c r="G1872" s="6">
        <v>0.89375000000000004</v>
      </c>
      <c r="H1872" s="6">
        <v>0.89513888888888893</v>
      </c>
      <c r="I1872" s="85">
        <f t="shared" si="29"/>
        <v>1.9999999999999929</v>
      </c>
      <c r="J1872" s="86">
        <f>I1872*Segmentos!$D$7*(AH1872%)*IF(ISNUMBER(AI1872),AI1872%,0)</f>
        <v>5146.3999999999814</v>
      </c>
      <c r="K1872" s="86">
        <f>I1872*Segmentos!$D$7*(AL1872%)*IF(ISNUMBER(AM1872),AM1872%,0)</f>
        <v>2819.1999999999903</v>
      </c>
      <c r="L1872" s="4"/>
      <c r="M1872" s="2">
        <v>0.49</v>
      </c>
      <c r="N1872" s="2">
        <v>0.5</v>
      </c>
      <c r="O1872" s="2">
        <v>90.5</v>
      </c>
      <c r="P1872" s="2">
        <v>61.3215</v>
      </c>
      <c r="Q1872" s="2">
        <v>0.25</v>
      </c>
      <c r="R1872" s="2">
        <v>0.2</v>
      </c>
      <c r="S1872" s="2">
        <v>100</v>
      </c>
      <c r="T1872" s="2">
        <v>5.1689999999999996</v>
      </c>
      <c r="U1872" s="2">
        <v>0.62</v>
      </c>
      <c r="V1872" s="2">
        <v>0.7</v>
      </c>
      <c r="W1872" s="2">
        <v>82.1</v>
      </c>
      <c r="X1872" s="2">
        <v>16.0594</v>
      </c>
      <c r="Y1872" s="2">
        <v>0.49</v>
      </c>
      <c r="Z1872" s="2">
        <v>0.6</v>
      </c>
      <c r="AA1872" s="2">
        <v>86</v>
      </c>
      <c r="AB1872" s="2">
        <v>18.055900000000001</v>
      </c>
      <c r="AC1872" s="2">
        <v>0.54</v>
      </c>
      <c r="AD1872" s="2">
        <v>0.5</v>
      </c>
      <c r="AE1872" s="2">
        <v>100</v>
      </c>
      <c r="AF1872" s="2">
        <v>22.037099999999999</v>
      </c>
      <c r="AG1872" s="2">
        <v>0.67</v>
      </c>
      <c r="AH1872" s="22">
        <v>0.7</v>
      </c>
      <c r="AI1872" s="22">
        <v>91.9</v>
      </c>
      <c r="AJ1872" s="22">
        <v>39.761000000000003</v>
      </c>
      <c r="AK1872" s="18">
        <v>0.33</v>
      </c>
      <c r="AL1872" s="18">
        <v>0.4</v>
      </c>
      <c r="AM1872" s="18">
        <v>88.1</v>
      </c>
      <c r="AN1872" s="2">
        <v>21.560500000000001</v>
      </c>
      <c r="AO1872" s="2">
        <v>0.22</v>
      </c>
      <c r="AP1872" s="2">
        <v>0.3</v>
      </c>
      <c r="AQ1872" s="2">
        <v>83.4</v>
      </c>
      <c r="AR1872" s="2">
        <v>2.9409999999999998</v>
      </c>
      <c r="AS1872" s="2">
        <v>0.26</v>
      </c>
      <c r="AT1872" s="2">
        <v>0.3</v>
      </c>
      <c r="AU1872" s="2">
        <v>100</v>
      </c>
      <c r="AV1872" s="2">
        <v>7.0632000000000001</v>
      </c>
      <c r="AW1872" s="2">
        <v>0.28999999999999998</v>
      </c>
      <c r="AX1872" s="2">
        <v>0.3</v>
      </c>
      <c r="AY1872" s="2">
        <v>100</v>
      </c>
      <c r="AZ1872" s="2">
        <v>10.307</v>
      </c>
      <c r="BA1872" s="2">
        <v>0.86</v>
      </c>
      <c r="BB1872" s="2">
        <v>1</v>
      </c>
      <c r="BC1872" s="2">
        <v>87.5</v>
      </c>
      <c r="BD1872" s="2">
        <v>41.010300000000001</v>
      </c>
      <c r="BE1872" s="4"/>
      <c r="BF1872" s="4"/>
    </row>
    <row r="1873" spans="1:58" x14ac:dyDescent="0.2">
      <c r="A1873" s="29">
        <v>1872</v>
      </c>
      <c r="B1873" s="7" t="s">
        <v>66</v>
      </c>
      <c r="C1873" s="3">
        <v>39985</v>
      </c>
      <c r="D1873" s="4" t="s">
        <v>28</v>
      </c>
      <c r="E1873" s="4" t="s">
        <v>168</v>
      </c>
      <c r="F1873" s="5" t="s">
        <v>194</v>
      </c>
      <c r="G1873" s="6">
        <v>0.84027777777777779</v>
      </c>
      <c r="H1873" s="6">
        <v>0.91249999999999998</v>
      </c>
      <c r="I1873" s="85">
        <f t="shared" si="29"/>
        <v>103.99999999999994</v>
      </c>
      <c r="J1873" s="86">
        <f>I1873*Segmentos!$D$7*(AH1873%)*IF(ISNUMBER(AI1873),AI1873%,0)</f>
        <v>567839.99999999977</v>
      </c>
      <c r="K1873" s="86">
        <f>I1873*Segmentos!$D$7*(AL1873%)*IF(ISNUMBER(AM1873),AM1873%,0)</f>
        <v>527155.19999999984</v>
      </c>
      <c r="L1873" s="4" t="s">
        <v>425</v>
      </c>
      <c r="M1873" s="2">
        <v>1.31</v>
      </c>
      <c r="N1873" s="2">
        <v>7.1</v>
      </c>
      <c r="O1873" s="2">
        <v>18.5</v>
      </c>
      <c r="P1873" s="2">
        <v>71.435500000000005</v>
      </c>
      <c r="Q1873" s="2">
        <v>0.94</v>
      </c>
      <c r="R1873" s="2">
        <v>3.6</v>
      </c>
      <c r="S1873" s="2">
        <v>26.1</v>
      </c>
      <c r="T1873" s="2">
        <v>8.4879999999999995</v>
      </c>
      <c r="U1873" s="2">
        <v>1.24</v>
      </c>
      <c r="V1873" s="2">
        <v>6.7</v>
      </c>
      <c r="W1873" s="2">
        <v>18.7</v>
      </c>
      <c r="X1873" s="2">
        <v>14.1875</v>
      </c>
      <c r="Y1873" s="2">
        <v>2.13</v>
      </c>
      <c r="Z1873" s="2">
        <v>8.4</v>
      </c>
      <c r="AA1873" s="2">
        <v>25.5</v>
      </c>
      <c r="AB1873" s="2">
        <v>34.1584</v>
      </c>
      <c r="AC1873" s="2">
        <v>0.82</v>
      </c>
      <c r="AD1873" s="2">
        <v>8.1</v>
      </c>
      <c r="AE1873" s="2">
        <v>10.199999999999999</v>
      </c>
      <c r="AF1873" s="2">
        <v>14.6015</v>
      </c>
      <c r="AG1873" s="2">
        <v>1.36</v>
      </c>
      <c r="AH1873" s="22">
        <v>7</v>
      </c>
      <c r="AI1873" s="22">
        <v>19.5</v>
      </c>
      <c r="AJ1873" s="22">
        <v>35.087600000000002</v>
      </c>
      <c r="AK1873" s="18">
        <v>1.27</v>
      </c>
      <c r="AL1873" s="18">
        <v>7.2</v>
      </c>
      <c r="AM1873" s="18">
        <v>17.600000000000001</v>
      </c>
      <c r="AN1873" s="2">
        <v>36.347900000000003</v>
      </c>
      <c r="AO1873" s="2">
        <v>0.35</v>
      </c>
      <c r="AP1873" s="2">
        <v>4.9000000000000004</v>
      </c>
      <c r="AQ1873" s="2">
        <v>7.2</v>
      </c>
      <c r="AR1873" s="2">
        <v>2.0813000000000001</v>
      </c>
      <c r="AS1873" s="2">
        <v>1.07</v>
      </c>
      <c r="AT1873" s="2">
        <v>5.2</v>
      </c>
      <c r="AU1873" s="2">
        <v>20.399999999999999</v>
      </c>
      <c r="AV1873" s="2">
        <v>12.7875</v>
      </c>
      <c r="AW1873" s="2">
        <v>0.51</v>
      </c>
      <c r="AX1873" s="2">
        <v>2.9</v>
      </c>
      <c r="AY1873" s="2">
        <v>17.899999999999999</v>
      </c>
      <c r="AZ1873" s="2">
        <v>7.9775999999999998</v>
      </c>
      <c r="BA1873" s="2">
        <v>2.33</v>
      </c>
      <c r="BB1873" s="2">
        <v>12</v>
      </c>
      <c r="BC1873" s="2">
        <v>19.399999999999999</v>
      </c>
      <c r="BD1873" s="2">
        <v>48.589100000000002</v>
      </c>
      <c r="BE1873" s="4"/>
      <c r="BF1873" s="4"/>
    </row>
    <row r="1874" spans="1:58" x14ac:dyDescent="0.2">
      <c r="A1874" s="29">
        <v>1873</v>
      </c>
      <c r="B1874" s="7" t="s">
        <v>19</v>
      </c>
      <c r="C1874" s="3">
        <v>39985</v>
      </c>
      <c r="D1874" s="4" t="s">
        <v>17</v>
      </c>
      <c r="E1874" s="4" t="s">
        <v>166</v>
      </c>
      <c r="F1874" s="5" t="s">
        <v>194</v>
      </c>
      <c r="G1874" s="6">
        <v>0.91527777777777775</v>
      </c>
      <c r="H1874" s="6">
        <v>0.91666666666666663</v>
      </c>
      <c r="I1874" s="85">
        <f t="shared" si="29"/>
        <v>1.9999999999999929</v>
      </c>
      <c r="J1874" s="86">
        <f>I1874*Segmentos!$D$7*(AH1874%)*IF(ISNUMBER(AI1874),AI1874%,0)</f>
        <v>6783.9999999999764</v>
      </c>
      <c r="K1874" s="86">
        <f>I1874*Segmentos!$D$7*(AL1874%)*IF(ISNUMBER(AM1874),AM1874%,0)</f>
        <v>509.59999999999826</v>
      </c>
      <c r="L1874" s="4"/>
      <c r="M1874" s="2">
        <v>0.44</v>
      </c>
      <c r="N1874" s="2">
        <v>0.5</v>
      </c>
      <c r="O1874" s="2">
        <v>81.8</v>
      </c>
      <c r="P1874" s="2">
        <v>100</v>
      </c>
      <c r="Q1874" s="2">
        <v>0</v>
      </c>
      <c r="R1874" s="2">
        <v>0</v>
      </c>
      <c r="S1874" s="8" t="s">
        <v>577</v>
      </c>
      <c r="T1874" s="2">
        <v>0</v>
      </c>
      <c r="U1874" s="2">
        <v>0.48</v>
      </c>
      <c r="V1874" s="2">
        <v>0.5</v>
      </c>
      <c r="W1874" s="2">
        <v>100</v>
      </c>
      <c r="X1874" s="2">
        <v>23.1938</v>
      </c>
      <c r="Y1874" s="2">
        <v>0.09</v>
      </c>
      <c r="Z1874" s="2">
        <v>0.2</v>
      </c>
      <c r="AA1874" s="2">
        <v>50</v>
      </c>
      <c r="AB1874" s="2">
        <v>6.0589000000000004</v>
      </c>
      <c r="AC1874" s="2">
        <v>0.94</v>
      </c>
      <c r="AD1874" s="2">
        <v>1.2</v>
      </c>
      <c r="AE1874" s="2">
        <v>81.3</v>
      </c>
      <c r="AF1874" s="2">
        <v>70.747299999999996</v>
      </c>
      <c r="AG1874" s="2">
        <v>0.82</v>
      </c>
      <c r="AH1874" s="22">
        <v>1</v>
      </c>
      <c r="AI1874" s="22">
        <v>84.8</v>
      </c>
      <c r="AJ1874" s="22">
        <v>88.896000000000001</v>
      </c>
      <c r="AK1874" s="18">
        <v>0.09</v>
      </c>
      <c r="AL1874" s="18">
        <v>0.1</v>
      </c>
      <c r="AM1874" s="18">
        <v>63.7</v>
      </c>
      <c r="AN1874" s="2">
        <v>11.103999999999999</v>
      </c>
      <c r="AO1874" s="2">
        <v>0.28999999999999998</v>
      </c>
      <c r="AP1874" s="2">
        <v>0.3</v>
      </c>
      <c r="AQ1874" s="2">
        <v>100</v>
      </c>
      <c r="AR1874" s="2">
        <v>7.1813000000000002</v>
      </c>
      <c r="AS1874" s="2">
        <v>0.32</v>
      </c>
      <c r="AT1874" s="2">
        <v>0.3</v>
      </c>
      <c r="AU1874" s="2">
        <v>100</v>
      </c>
      <c r="AV1874" s="2">
        <v>15.9765</v>
      </c>
      <c r="AW1874" s="2">
        <v>0.69</v>
      </c>
      <c r="AX1874" s="2">
        <v>1</v>
      </c>
      <c r="AY1874" s="2">
        <v>67.099999999999994</v>
      </c>
      <c r="AZ1874" s="2">
        <v>45.473199999999999</v>
      </c>
      <c r="BA1874" s="2">
        <v>0.36</v>
      </c>
      <c r="BB1874" s="2">
        <v>0.4</v>
      </c>
      <c r="BC1874" s="2">
        <v>100</v>
      </c>
      <c r="BD1874" s="2">
        <v>31.3691</v>
      </c>
      <c r="BE1874" s="4"/>
      <c r="BF1874" s="4"/>
    </row>
    <row r="1875" spans="1:58" x14ac:dyDescent="0.2">
      <c r="A1875" s="29">
        <v>1874</v>
      </c>
      <c r="B1875" s="7" t="s">
        <v>2</v>
      </c>
      <c r="C1875" s="3">
        <v>39985</v>
      </c>
      <c r="D1875" s="4" t="s">
        <v>0</v>
      </c>
      <c r="E1875" s="4" t="s">
        <v>164</v>
      </c>
      <c r="F1875" s="5" t="s">
        <v>194</v>
      </c>
      <c r="G1875" s="6">
        <v>0.875</v>
      </c>
      <c r="H1875" s="6">
        <v>0.91527777777777775</v>
      </c>
      <c r="I1875" s="85">
        <f t="shared" si="29"/>
        <v>57.999999999999957</v>
      </c>
      <c r="J1875" s="86">
        <f>I1875*Segmentos!$D$7*(AH1875%)*IF(ISNUMBER(AI1875),AI1875%,0)</f>
        <v>841811.99999999919</v>
      </c>
      <c r="K1875" s="86">
        <f>I1875*Segmentos!$D$7*(AL1875%)*IF(ISNUMBER(AM1875),AM1875%,0)</f>
        <v>814598.39999999944</v>
      </c>
      <c r="L1875" s="4"/>
      <c r="M1875" s="2">
        <v>3.56</v>
      </c>
      <c r="N1875" s="2">
        <v>16.399999999999999</v>
      </c>
      <c r="O1875" s="2">
        <v>21.8</v>
      </c>
      <c r="P1875" s="2">
        <v>76.689800000000005</v>
      </c>
      <c r="Q1875" s="2">
        <v>2.11</v>
      </c>
      <c r="R1875" s="2">
        <v>12.8</v>
      </c>
      <c r="S1875" s="2">
        <v>16.399999999999999</v>
      </c>
      <c r="T1875" s="2">
        <v>7.5792000000000002</v>
      </c>
      <c r="U1875" s="2">
        <v>3.03</v>
      </c>
      <c r="V1875" s="2">
        <v>17.2</v>
      </c>
      <c r="W1875" s="2">
        <v>17.600000000000001</v>
      </c>
      <c r="X1875" s="2">
        <v>13.670400000000001</v>
      </c>
      <c r="Y1875" s="2">
        <v>3.81</v>
      </c>
      <c r="Z1875" s="2">
        <v>16.3</v>
      </c>
      <c r="AA1875" s="2">
        <v>23.3</v>
      </c>
      <c r="AB1875" s="2">
        <v>24.245799999999999</v>
      </c>
      <c r="AC1875" s="2">
        <v>4.41</v>
      </c>
      <c r="AD1875" s="2">
        <v>17.600000000000001</v>
      </c>
      <c r="AE1875" s="2">
        <v>25.1</v>
      </c>
      <c r="AF1875" s="2">
        <v>31.194500000000001</v>
      </c>
      <c r="AG1875" s="2">
        <v>3.61</v>
      </c>
      <c r="AH1875" s="22">
        <v>17.7</v>
      </c>
      <c r="AI1875" s="22">
        <v>20.5</v>
      </c>
      <c r="AJ1875" s="22">
        <v>36.934800000000003</v>
      </c>
      <c r="AK1875" s="18">
        <v>3.51</v>
      </c>
      <c r="AL1875" s="18">
        <v>15.2</v>
      </c>
      <c r="AM1875" s="18">
        <v>23.1</v>
      </c>
      <c r="AN1875" s="2">
        <v>39.755000000000003</v>
      </c>
      <c r="AO1875" s="2">
        <v>2.89</v>
      </c>
      <c r="AP1875" s="2">
        <v>14.5</v>
      </c>
      <c r="AQ1875" s="2">
        <v>19.899999999999999</v>
      </c>
      <c r="AR1875" s="2">
        <v>6.8048999999999999</v>
      </c>
      <c r="AS1875" s="2">
        <v>4.08</v>
      </c>
      <c r="AT1875" s="2">
        <v>17.100000000000001</v>
      </c>
      <c r="AU1875" s="2">
        <v>23.9</v>
      </c>
      <c r="AV1875" s="2">
        <v>19.366900000000001</v>
      </c>
      <c r="AW1875" s="2">
        <v>3.66</v>
      </c>
      <c r="AX1875" s="2">
        <v>16.399999999999999</v>
      </c>
      <c r="AY1875" s="2">
        <v>22.4</v>
      </c>
      <c r="AZ1875" s="2">
        <v>22.673999999999999</v>
      </c>
      <c r="BA1875" s="2">
        <v>3.38</v>
      </c>
      <c r="BB1875" s="2">
        <v>16.5</v>
      </c>
      <c r="BC1875" s="2">
        <v>20.5</v>
      </c>
      <c r="BD1875" s="2">
        <v>27.844000000000001</v>
      </c>
      <c r="BE1875" s="4"/>
      <c r="BF1875" s="4"/>
    </row>
    <row r="1876" spans="1:58" x14ac:dyDescent="0.2">
      <c r="A1876" s="29">
        <v>1875</v>
      </c>
      <c r="B1876" s="7" t="s">
        <v>69</v>
      </c>
      <c r="C1876" s="3">
        <v>39985</v>
      </c>
      <c r="D1876" s="4" t="s">
        <v>3</v>
      </c>
      <c r="E1876" s="4" t="s">
        <v>176</v>
      </c>
      <c r="F1876" s="5" t="s">
        <v>194</v>
      </c>
      <c r="G1876" s="6">
        <v>0.91666666666666663</v>
      </c>
      <c r="H1876" s="6">
        <v>0.9902777777777777</v>
      </c>
      <c r="I1876" s="85">
        <f t="shared" si="29"/>
        <v>105.99999999999994</v>
      </c>
      <c r="J1876" s="86">
        <f>I1876*Segmentos!$D$7*(AH1876%)*IF(ISNUMBER(AI1876),AI1876%,0)</f>
        <v>1380119.9999999993</v>
      </c>
      <c r="K1876" s="86">
        <f>I1876*Segmentos!$D$7*(AL1876%)*IF(ISNUMBER(AM1876),AM1876%,0)</f>
        <v>726566.39999999979</v>
      </c>
      <c r="L1876" s="4"/>
      <c r="M1876" s="2">
        <v>2.4500000000000002</v>
      </c>
      <c r="N1876" s="2">
        <v>14.6</v>
      </c>
      <c r="O1876" s="2">
        <v>16.8</v>
      </c>
      <c r="P1876" s="2">
        <v>91.823400000000007</v>
      </c>
      <c r="Q1876" s="2">
        <v>0.77</v>
      </c>
      <c r="R1876" s="2">
        <v>7</v>
      </c>
      <c r="S1876" s="2">
        <v>11.1</v>
      </c>
      <c r="T1876" s="2">
        <v>4.8499999999999996</v>
      </c>
      <c r="U1876" s="2">
        <v>1.53</v>
      </c>
      <c r="V1876" s="2">
        <v>10.199999999999999</v>
      </c>
      <c r="W1876" s="2">
        <v>15</v>
      </c>
      <c r="X1876" s="2">
        <v>12.042299999999999</v>
      </c>
      <c r="Y1876" s="2">
        <v>1.41</v>
      </c>
      <c r="Z1876" s="2">
        <v>12.5</v>
      </c>
      <c r="AA1876" s="2">
        <v>11.3</v>
      </c>
      <c r="AB1876" s="2">
        <v>15.630699999999999</v>
      </c>
      <c r="AC1876" s="2">
        <v>4.82</v>
      </c>
      <c r="AD1876" s="2">
        <v>23.1</v>
      </c>
      <c r="AE1876" s="2">
        <v>20.9</v>
      </c>
      <c r="AF1876" s="2">
        <v>59.3005</v>
      </c>
      <c r="AG1876" s="2">
        <v>3.25</v>
      </c>
      <c r="AH1876" s="22">
        <v>17.5</v>
      </c>
      <c r="AI1876" s="22">
        <v>18.600000000000001</v>
      </c>
      <c r="AJ1876" s="22">
        <v>57.835299999999997</v>
      </c>
      <c r="AK1876" s="18">
        <v>1.72</v>
      </c>
      <c r="AL1876" s="18">
        <v>11.9</v>
      </c>
      <c r="AM1876" s="18">
        <v>14.4</v>
      </c>
      <c r="AN1876" s="2">
        <v>33.988199999999999</v>
      </c>
      <c r="AO1876" s="2">
        <v>2.97</v>
      </c>
      <c r="AP1876" s="2">
        <v>17.399999999999999</v>
      </c>
      <c r="AQ1876" s="2">
        <v>17.100000000000001</v>
      </c>
      <c r="AR1876" s="2">
        <v>12.158300000000001</v>
      </c>
      <c r="AS1876" s="2">
        <v>3.56</v>
      </c>
      <c r="AT1876" s="2">
        <v>18.399999999999999</v>
      </c>
      <c r="AU1876" s="2">
        <v>19.399999999999999</v>
      </c>
      <c r="AV1876" s="2">
        <v>29.4434</v>
      </c>
      <c r="AW1876" s="2">
        <v>3.19</v>
      </c>
      <c r="AX1876" s="2">
        <v>15.7</v>
      </c>
      <c r="AY1876" s="2">
        <v>20.3</v>
      </c>
      <c r="AZ1876" s="2">
        <v>34.426000000000002</v>
      </c>
      <c r="BA1876" s="2">
        <v>1.1000000000000001</v>
      </c>
      <c r="BB1876" s="2">
        <v>10.7</v>
      </c>
      <c r="BC1876" s="2">
        <v>10.3</v>
      </c>
      <c r="BD1876" s="2">
        <v>15.7957</v>
      </c>
      <c r="BE1876" s="4"/>
      <c r="BF1876" s="4"/>
    </row>
    <row r="1877" spans="1:58" x14ac:dyDescent="0.2">
      <c r="A1877" s="29">
        <v>1876</v>
      </c>
      <c r="B1877" s="7" t="s">
        <v>16</v>
      </c>
      <c r="C1877" s="3">
        <v>39985</v>
      </c>
      <c r="D1877" s="4" t="s">
        <v>13</v>
      </c>
      <c r="E1877" s="4" t="s">
        <v>166</v>
      </c>
      <c r="F1877" s="5" t="s">
        <v>194</v>
      </c>
      <c r="G1877" s="6">
        <v>0.91388888888888886</v>
      </c>
      <c r="H1877" s="6">
        <v>0.91736111111111107</v>
      </c>
      <c r="I1877" s="85">
        <f t="shared" si="29"/>
        <v>4.9999999999999822</v>
      </c>
      <c r="J1877" s="86">
        <f>I1877*Segmentos!$D$7*(AH1877%)*IF(ISNUMBER(AI1877),AI1877%,0)</f>
        <v>125549.99999999955</v>
      </c>
      <c r="K1877" s="86">
        <f>I1877*Segmentos!$D$7*(AL1877%)*IF(ISNUMBER(AM1877),AM1877%,0)</f>
        <v>156945.99999999942</v>
      </c>
      <c r="L1877" s="4"/>
      <c r="M1877" s="2">
        <v>7.11</v>
      </c>
      <c r="N1877" s="2">
        <v>8.9</v>
      </c>
      <c r="O1877" s="2">
        <v>79.400000000000006</v>
      </c>
      <c r="P1877" s="2">
        <v>89.626000000000005</v>
      </c>
      <c r="Q1877" s="2">
        <v>3.79</v>
      </c>
      <c r="R1877" s="2">
        <v>5.0999999999999996</v>
      </c>
      <c r="S1877" s="2">
        <v>74.3</v>
      </c>
      <c r="T1877" s="2">
        <v>7.9821999999999997</v>
      </c>
      <c r="U1877" s="2">
        <v>5.59</v>
      </c>
      <c r="V1877" s="2">
        <v>7.1</v>
      </c>
      <c r="W1877" s="2">
        <v>78.400000000000006</v>
      </c>
      <c r="X1877" s="2">
        <v>14.774800000000001</v>
      </c>
      <c r="Y1877" s="2">
        <v>6.31</v>
      </c>
      <c r="Z1877" s="2">
        <v>8.1</v>
      </c>
      <c r="AA1877" s="2">
        <v>77.5</v>
      </c>
      <c r="AB1877" s="2">
        <v>23.4937</v>
      </c>
      <c r="AC1877" s="2">
        <v>10.48</v>
      </c>
      <c r="AD1877" s="2">
        <v>12.8</v>
      </c>
      <c r="AE1877" s="2">
        <v>81.900000000000006</v>
      </c>
      <c r="AF1877" s="2">
        <v>43.375399999999999</v>
      </c>
      <c r="AG1877" s="2">
        <v>6.31</v>
      </c>
      <c r="AH1877" s="22">
        <v>8.1</v>
      </c>
      <c r="AI1877" s="22">
        <v>77.5</v>
      </c>
      <c r="AJ1877" s="22">
        <v>37.762900000000002</v>
      </c>
      <c r="AK1877" s="18">
        <v>7.82</v>
      </c>
      <c r="AL1877" s="18">
        <v>9.6999999999999993</v>
      </c>
      <c r="AM1877" s="18">
        <v>80.900000000000006</v>
      </c>
      <c r="AN1877" s="2">
        <v>51.863100000000003</v>
      </c>
      <c r="AO1877" s="2">
        <v>7.86</v>
      </c>
      <c r="AP1877" s="2">
        <v>9.9</v>
      </c>
      <c r="AQ1877" s="2">
        <v>79.2</v>
      </c>
      <c r="AR1877" s="2">
        <v>10.8353</v>
      </c>
      <c r="AS1877" s="2">
        <v>7.34</v>
      </c>
      <c r="AT1877" s="2">
        <v>10.5</v>
      </c>
      <c r="AU1877" s="2">
        <v>69.8</v>
      </c>
      <c r="AV1877" s="2">
        <v>20.398099999999999</v>
      </c>
      <c r="AW1877" s="2">
        <v>7.07</v>
      </c>
      <c r="AX1877" s="2">
        <v>8.9</v>
      </c>
      <c r="AY1877" s="2">
        <v>79.2</v>
      </c>
      <c r="AZ1877" s="2">
        <v>25.650099999999998</v>
      </c>
      <c r="BA1877" s="2">
        <v>6.78</v>
      </c>
      <c r="BB1877" s="2">
        <v>7.8</v>
      </c>
      <c r="BC1877" s="2">
        <v>87.2</v>
      </c>
      <c r="BD1877" s="2">
        <v>32.7425</v>
      </c>
      <c r="BE1877" s="4"/>
      <c r="BF1877" s="4"/>
    </row>
    <row r="1878" spans="1:58" x14ac:dyDescent="0.2">
      <c r="A1878" s="29">
        <v>1877</v>
      </c>
      <c r="B1878" s="7" t="s">
        <v>12</v>
      </c>
      <c r="C1878" s="3">
        <v>39986</v>
      </c>
      <c r="D1878" s="4" t="s">
        <v>8</v>
      </c>
      <c r="E1878" s="4" t="s">
        <v>167</v>
      </c>
      <c r="F1878" s="5" t="s">
        <v>188</v>
      </c>
      <c r="G1878" s="6">
        <v>0.9194444444444444</v>
      </c>
      <c r="H1878" s="6">
        <v>0.98333333333333339</v>
      </c>
      <c r="I1878" s="85">
        <f t="shared" si="29"/>
        <v>92.000000000000156</v>
      </c>
      <c r="J1878" s="86">
        <f>I1878*Segmentos!$D$7*(AH1878%)*IF(ISNUMBER(AI1878),AI1878%,0)</f>
        <v>3115929.6000000043</v>
      </c>
      <c r="K1878" s="86">
        <f>I1878*Segmentos!$D$7*(AL1878%)*IF(ISNUMBER(AM1878),AM1878%,0)</f>
        <v>2450880.0000000037</v>
      </c>
      <c r="L1878" s="4"/>
      <c r="M1878" s="2">
        <v>7.51</v>
      </c>
      <c r="N1878" s="2">
        <v>21.1</v>
      </c>
      <c r="O1878" s="2">
        <v>35.6</v>
      </c>
      <c r="P1878" s="2">
        <v>89.745599999999996</v>
      </c>
      <c r="Q1878" s="2">
        <v>6.33</v>
      </c>
      <c r="R1878" s="2">
        <v>17.100000000000001</v>
      </c>
      <c r="S1878" s="2">
        <v>37</v>
      </c>
      <c r="T1878" s="2">
        <v>12.6104</v>
      </c>
      <c r="U1878" s="2">
        <v>7.69</v>
      </c>
      <c r="V1878" s="2">
        <v>21.8</v>
      </c>
      <c r="W1878" s="2">
        <v>35.299999999999997</v>
      </c>
      <c r="X1878" s="2">
        <v>19.260300000000001</v>
      </c>
      <c r="Y1878" s="2">
        <v>7.4</v>
      </c>
      <c r="Z1878" s="2">
        <v>21.6</v>
      </c>
      <c r="AA1878" s="2">
        <v>34.200000000000003</v>
      </c>
      <c r="AB1878" s="2">
        <v>26.116199999999999</v>
      </c>
      <c r="AC1878" s="2">
        <v>8.1</v>
      </c>
      <c r="AD1878" s="2">
        <v>22.3</v>
      </c>
      <c r="AE1878" s="2">
        <v>36.299999999999997</v>
      </c>
      <c r="AF1878" s="2">
        <v>31.758800000000001</v>
      </c>
      <c r="AG1878" s="2">
        <v>8.4600000000000009</v>
      </c>
      <c r="AH1878" s="22">
        <v>22.4</v>
      </c>
      <c r="AI1878" s="22">
        <v>37.799999999999997</v>
      </c>
      <c r="AJ1878" s="22">
        <v>47.954700000000003</v>
      </c>
      <c r="AK1878" s="18">
        <v>6.66</v>
      </c>
      <c r="AL1878" s="18">
        <v>20</v>
      </c>
      <c r="AM1878" s="18">
        <v>33.299999999999997</v>
      </c>
      <c r="AN1878" s="2">
        <v>41.790900000000001</v>
      </c>
      <c r="AO1878" s="2">
        <v>2.58</v>
      </c>
      <c r="AP1878" s="2">
        <v>12.8</v>
      </c>
      <c r="AQ1878" s="2">
        <v>20.100000000000001</v>
      </c>
      <c r="AR1878" s="2">
        <v>3.3683000000000001</v>
      </c>
      <c r="AS1878" s="2">
        <v>4.43</v>
      </c>
      <c r="AT1878" s="2">
        <v>17.399999999999999</v>
      </c>
      <c r="AU1878" s="2">
        <v>25.4</v>
      </c>
      <c r="AV1878" s="2">
        <v>11.6502</v>
      </c>
      <c r="AW1878" s="2">
        <v>9.02</v>
      </c>
      <c r="AX1878" s="2">
        <v>23.8</v>
      </c>
      <c r="AY1878" s="2">
        <v>38</v>
      </c>
      <c r="AZ1878" s="2">
        <v>30.964600000000001</v>
      </c>
      <c r="BA1878" s="2">
        <v>9.57</v>
      </c>
      <c r="BB1878" s="2">
        <v>23.7</v>
      </c>
      <c r="BC1878" s="2">
        <v>40.4</v>
      </c>
      <c r="BD1878" s="2">
        <v>43.762500000000003</v>
      </c>
      <c r="BE1878" s="4"/>
      <c r="BF1878" s="4"/>
    </row>
    <row r="1879" spans="1:58" x14ac:dyDescent="0.2">
      <c r="A1879" s="29">
        <v>1878</v>
      </c>
      <c r="B1879" s="7" t="s">
        <v>15</v>
      </c>
      <c r="C1879" s="3">
        <v>39986</v>
      </c>
      <c r="D1879" s="4" t="s">
        <v>13</v>
      </c>
      <c r="E1879" s="4" t="s">
        <v>164</v>
      </c>
      <c r="F1879" s="5" t="s">
        <v>188</v>
      </c>
      <c r="G1879" s="6">
        <v>0.87430555555555556</v>
      </c>
      <c r="H1879" s="6">
        <v>0.91388888888888886</v>
      </c>
      <c r="I1879" s="85">
        <f t="shared" si="29"/>
        <v>56.999999999999957</v>
      </c>
      <c r="J1879" s="86">
        <f>I1879*Segmentos!$D$7*(AH1879%)*IF(ISNUMBER(AI1879),AI1879%,0)</f>
        <v>1814879.9999999986</v>
      </c>
      <c r="K1879" s="86">
        <f>I1879*Segmentos!$D$7*(AL1879%)*IF(ISNUMBER(AM1879),AM1879%,0)</f>
        <v>2746943.9999999977</v>
      </c>
      <c r="L1879" s="4"/>
      <c r="M1879" s="2">
        <v>10.11</v>
      </c>
      <c r="N1879" s="2">
        <v>22.1</v>
      </c>
      <c r="O1879" s="2">
        <v>45.8</v>
      </c>
      <c r="P1879" s="2">
        <v>88.183300000000003</v>
      </c>
      <c r="Q1879" s="2">
        <v>6.74</v>
      </c>
      <c r="R1879" s="2">
        <v>14.1</v>
      </c>
      <c r="S1879" s="2">
        <v>47.6</v>
      </c>
      <c r="T1879" s="2">
        <v>9.8041</v>
      </c>
      <c r="U1879" s="2">
        <v>7.95</v>
      </c>
      <c r="V1879" s="2">
        <v>20.6</v>
      </c>
      <c r="W1879" s="2">
        <v>38.5</v>
      </c>
      <c r="X1879" s="2">
        <v>14.533899999999999</v>
      </c>
      <c r="Y1879" s="2">
        <v>7.65</v>
      </c>
      <c r="Z1879" s="2">
        <v>20.9</v>
      </c>
      <c r="AA1879" s="2">
        <v>36.700000000000003</v>
      </c>
      <c r="AB1879" s="2">
        <v>19.695499999999999</v>
      </c>
      <c r="AC1879" s="2">
        <v>15.42</v>
      </c>
      <c r="AD1879" s="2">
        <v>28.1</v>
      </c>
      <c r="AE1879" s="2">
        <v>54.9</v>
      </c>
      <c r="AF1879" s="2">
        <v>44.149900000000002</v>
      </c>
      <c r="AG1879" s="2">
        <v>7.96</v>
      </c>
      <c r="AH1879" s="22">
        <v>19.899999999999999</v>
      </c>
      <c r="AI1879" s="22">
        <v>40</v>
      </c>
      <c r="AJ1879" s="22">
        <v>32.947099999999999</v>
      </c>
      <c r="AK1879" s="18">
        <v>12.05</v>
      </c>
      <c r="AL1879" s="18">
        <v>24</v>
      </c>
      <c r="AM1879" s="18">
        <v>50.2</v>
      </c>
      <c r="AN1879" s="2">
        <v>55.236199999999997</v>
      </c>
      <c r="AO1879" s="2">
        <v>7.83</v>
      </c>
      <c r="AP1879" s="2">
        <v>21.4</v>
      </c>
      <c r="AQ1879" s="2">
        <v>36.700000000000003</v>
      </c>
      <c r="AR1879" s="2">
        <v>7.4653</v>
      </c>
      <c r="AS1879" s="2">
        <v>7.98</v>
      </c>
      <c r="AT1879" s="2">
        <v>17.3</v>
      </c>
      <c r="AU1879" s="2">
        <v>46.2</v>
      </c>
      <c r="AV1879" s="2">
        <v>15.3405</v>
      </c>
      <c r="AW1879" s="2">
        <v>10.33</v>
      </c>
      <c r="AX1879" s="2">
        <v>20.7</v>
      </c>
      <c r="AY1879" s="2">
        <v>50</v>
      </c>
      <c r="AZ1879" s="2">
        <v>25.9191</v>
      </c>
      <c r="BA1879" s="2">
        <v>11.81</v>
      </c>
      <c r="BB1879" s="2">
        <v>26.1</v>
      </c>
      <c r="BC1879" s="2">
        <v>45.3</v>
      </c>
      <c r="BD1879" s="2">
        <v>39.458500000000001</v>
      </c>
      <c r="BE1879" s="4"/>
      <c r="BF1879" s="4"/>
    </row>
    <row r="1880" spans="1:58" x14ac:dyDescent="0.2">
      <c r="A1880" s="29">
        <v>1879</v>
      </c>
      <c r="B1880" s="7" t="s">
        <v>5</v>
      </c>
      <c r="C1880" s="3">
        <v>39986</v>
      </c>
      <c r="D1880" s="4" t="s">
        <v>3</v>
      </c>
      <c r="E1880" s="4" t="s">
        <v>164</v>
      </c>
      <c r="F1880" s="5" t="s">
        <v>188</v>
      </c>
      <c r="G1880" s="6">
        <v>0.87430555555555556</v>
      </c>
      <c r="H1880" s="6">
        <v>0.92013888888888884</v>
      </c>
      <c r="I1880" s="85">
        <f t="shared" si="29"/>
        <v>65.999999999999929</v>
      </c>
      <c r="J1880" s="86">
        <f>I1880*Segmentos!$D$7*(AH1880%)*IF(ISNUMBER(AI1880),AI1880%,0)</f>
        <v>1829519.9999999979</v>
      </c>
      <c r="K1880" s="86">
        <f>I1880*Segmentos!$D$7*(AL1880%)*IF(ISNUMBER(AM1880),AM1880%,0)</f>
        <v>1920758.3999999978</v>
      </c>
      <c r="L1880" s="4"/>
      <c r="M1880" s="2">
        <v>7.12</v>
      </c>
      <c r="N1880" s="2">
        <v>19.899999999999999</v>
      </c>
      <c r="O1880" s="2">
        <v>35.799999999999997</v>
      </c>
      <c r="P1880" s="2">
        <v>81.071700000000007</v>
      </c>
      <c r="Q1880" s="2">
        <v>6.1</v>
      </c>
      <c r="R1880" s="2">
        <v>15.6</v>
      </c>
      <c r="S1880" s="2">
        <v>39.1</v>
      </c>
      <c r="T1880" s="2">
        <v>11.596299999999999</v>
      </c>
      <c r="U1880" s="2">
        <v>6.1</v>
      </c>
      <c r="V1880" s="2">
        <v>19.8</v>
      </c>
      <c r="W1880" s="2">
        <v>30.8</v>
      </c>
      <c r="X1880" s="2">
        <v>14.5496</v>
      </c>
      <c r="Y1880" s="2">
        <v>7.17</v>
      </c>
      <c r="Z1880" s="2">
        <v>20.399999999999999</v>
      </c>
      <c r="AA1880" s="2">
        <v>35.200000000000003</v>
      </c>
      <c r="AB1880" s="2">
        <v>24.109300000000001</v>
      </c>
      <c r="AC1880" s="2">
        <v>8.25</v>
      </c>
      <c r="AD1880" s="2">
        <v>21.6</v>
      </c>
      <c r="AE1880" s="2">
        <v>38.1</v>
      </c>
      <c r="AF1880" s="2">
        <v>30.816500000000001</v>
      </c>
      <c r="AG1880" s="2">
        <v>6.93</v>
      </c>
      <c r="AH1880" s="22">
        <v>21</v>
      </c>
      <c r="AI1880" s="22">
        <v>33</v>
      </c>
      <c r="AJ1880" s="22">
        <v>37.419600000000003</v>
      </c>
      <c r="AK1880" s="18">
        <v>7.29</v>
      </c>
      <c r="AL1880" s="18">
        <v>18.8</v>
      </c>
      <c r="AM1880" s="18">
        <v>38.700000000000003</v>
      </c>
      <c r="AN1880" s="2">
        <v>43.652099999999997</v>
      </c>
      <c r="AO1880" s="2">
        <v>4.22</v>
      </c>
      <c r="AP1880" s="2">
        <v>16.2</v>
      </c>
      <c r="AQ1880" s="2">
        <v>26.1</v>
      </c>
      <c r="AR1880" s="2">
        <v>5.2493999999999996</v>
      </c>
      <c r="AS1880" s="2">
        <v>5.71</v>
      </c>
      <c r="AT1880" s="2">
        <v>14.8</v>
      </c>
      <c r="AU1880" s="2">
        <v>38.5</v>
      </c>
      <c r="AV1880" s="2">
        <v>14.326599999999999</v>
      </c>
      <c r="AW1880" s="2">
        <v>9.43</v>
      </c>
      <c r="AX1880" s="2">
        <v>24.2</v>
      </c>
      <c r="AY1880" s="2">
        <v>38.9</v>
      </c>
      <c r="AZ1880" s="2">
        <v>30.8551</v>
      </c>
      <c r="BA1880" s="2">
        <v>7.03</v>
      </c>
      <c r="BB1880" s="2">
        <v>20.5</v>
      </c>
      <c r="BC1880" s="2">
        <v>34.200000000000003</v>
      </c>
      <c r="BD1880" s="2">
        <v>30.640499999999999</v>
      </c>
      <c r="BE1880" s="4"/>
      <c r="BF1880" s="4"/>
    </row>
    <row r="1881" spans="1:58" x14ac:dyDescent="0.2">
      <c r="A1881" s="29">
        <v>1880</v>
      </c>
      <c r="B1881" s="7" t="s">
        <v>18</v>
      </c>
      <c r="C1881" s="3">
        <v>39986</v>
      </c>
      <c r="D1881" s="4" t="s">
        <v>17</v>
      </c>
      <c r="E1881" s="4" t="s">
        <v>168</v>
      </c>
      <c r="F1881" s="5" t="s">
        <v>188</v>
      </c>
      <c r="G1881" s="6">
        <v>0.83333333333333337</v>
      </c>
      <c r="H1881" s="6">
        <v>0.9145833333333333</v>
      </c>
      <c r="I1881" s="85">
        <f t="shared" si="29"/>
        <v>116.9999999999999</v>
      </c>
      <c r="J1881" s="86">
        <f>I1881*Segmentos!$D$7*(AH1881%)*IF(ISNUMBER(AI1881),AI1881%,0)</f>
        <v>200771.99999999985</v>
      </c>
      <c r="K1881" s="86">
        <f>I1881*Segmentos!$D$7*(AL1881%)*IF(ISNUMBER(AM1881),AM1881%,0)</f>
        <v>133005.59999999989</v>
      </c>
      <c r="L1881" s="4" t="s">
        <v>428</v>
      </c>
      <c r="M1881" s="2">
        <v>0.35</v>
      </c>
      <c r="N1881" s="2">
        <v>3</v>
      </c>
      <c r="O1881" s="2">
        <v>12</v>
      </c>
      <c r="P1881" s="2">
        <v>91.928700000000006</v>
      </c>
      <c r="Q1881" s="2">
        <v>0.01</v>
      </c>
      <c r="R1881" s="2">
        <v>0.5</v>
      </c>
      <c r="S1881" s="2">
        <v>1.7</v>
      </c>
      <c r="T1881" s="2">
        <v>0.3513</v>
      </c>
      <c r="U1881" s="2">
        <v>0.06</v>
      </c>
      <c r="V1881" s="2">
        <v>1.2</v>
      </c>
      <c r="W1881" s="2">
        <v>5.0999999999999996</v>
      </c>
      <c r="X1881" s="2">
        <v>3.4239000000000002</v>
      </c>
      <c r="Y1881" s="2">
        <v>0.4</v>
      </c>
      <c r="Z1881" s="2">
        <v>3.1</v>
      </c>
      <c r="AA1881" s="2">
        <v>12.8</v>
      </c>
      <c r="AB1881" s="2">
        <v>30.8872</v>
      </c>
      <c r="AC1881" s="2">
        <v>0.67</v>
      </c>
      <c r="AD1881" s="2">
        <v>5.2</v>
      </c>
      <c r="AE1881" s="2">
        <v>13</v>
      </c>
      <c r="AF1881" s="2">
        <v>57.266199999999998</v>
      </c>
      <c r="AG1881" s="2">
        <v>0.43</v>
      </c>
      <c r="AH1881" s="22">
        <v>3</v>
      </c>
      <c r="AI1881" s="22">
        <v>14.3</v>
      </c>
      <c r="AJ1881" s="22">
        <v>53.009399999999999</v>
      </c>
      <c r="AK1881" s="18">
        <v>0.28999999999999998</v>
      </c>
      <c r="AL1881" s="18">
        <v>2.9</v>
      </c>
      <c r="AM1881" s="18">
        <v>9.8000000000000007</v>
      </c>
      <c r="AN1881" s="2">
        <v>38.9193</v>
      </c>
      <c r="AO1881" s="2">
        <v>0.03</v>
      </c>
      <c r="AP1881" s="2">
        <v>1.2</v>
      </c>
      <c r="AQ1881" s="2">
        <v>2.2999999999999998</v>
      </c>
      <c r="AR1881" s="2">
        <v>0.81579999999999997</v>
      </c>
      <c r="AS1881" s="2">
        <v>0.32</v>
      </c>
      <c r="AT1881" s="2">
        <v>1.7</v>
      </c>
      <c r="AU1881" s="2">
        <v>18.2</v>
      </c>
      <c r="AV1881" s="2">
        <v>18.025099999999998</v>
      </c>
      <c r="AW1881" s="2">
        <v>0.3</v>
      </c>
      <c r="AX1881" s="2">
        <v>2.5</v>
      </c>
      <c r="AY1881" s="2">
        <v>12</v>
      </c>
      <c r="AZ1881" s="2">
        <v>22.060500000000001</v>
      </c>
      <c r="BA1881" s="2">
        <v>0.51</v>
      </c>
      <c r="BB1881" s="2">
        <v>4.5</v>
      </c>
      <c r="BC1881" s="2">
        <v>11.3</v>
      </c>
      <c r="BD1881" s="2">
        <v>51.0274</v>
      </c>
      <c r="BE1881" s="4"/>
      <c r="BF1881" s="4"/>
    </row>
    <row r="1882" spans="1:58" x14ac:dyDescent="0.2">
      <c r="A1882" s="29">
        <v>1881</v>
      </c>
      <c r="B1882" s="7" t="s">
        <v>9</v>
      </c>
      <c r="C1882" s="3">
        <v>39986</v>
      </c>
      <c r="D1882" s="4" t="s">
        <v>8</v>
      </c>
      <c r="E1882" s="4" t="s">
        <v>168</v>
      </c>
      <c r="F1882" s="5" t="s">
        <v>188</v>
      </c>
      <c r="G1882" s="6">
        <v>0.78680555555555554</v>
      </c>
      <c r="H1882" s="6">
        <v>0.87361111111111101</v>
      </c>
      <c r="I1882" s="85">
        <f t="shared" si="29"/>
        <v>124.99999999999987</v>
      </c>
      <c r="J1882" s="86">
        <f>I1882*Segmentos!$D$7*(AH1882%)*IF(ISNUMBER(AI1882),AI1882%,0)</f>
        <v>2631599.9999999972</v>
      </c>
      <c r="K1882" s="86">
        <f>I1882*Segmentos!$D$7*(AL1882%)*IF(ISNUMBER(AM1882),AM1882%,0)</f>
        <v>3033549.9999999967</v>
      </c>
      <c r="L1882" s="4" t="s">
        <v>427</v>
      </c>
      <c r="M1882" s="2">
        <v>5.69</v>
      </c>
      <c r="N1882" s="2">
        <v>17.100000000000001</v>
      </c>
      <c r="O1882" s="2">
        <v>33.4</v>
      </c>
      <c r="P1882" s="2">
        <v>87.975099999999998</v>
      </c>
      <c r="Q1882" s="2">
        <v>2.23</v>
      </c>
      <c r="R1882" s="2">
        <v>8.8000000000000007</v>
      </c>
      <c r="S1882" s="2">
        <v>25.2</v>
      </c>
      <c r="T1882" s="2">
        <v>5.7409999999999997</v>
      </c>
      <c r="U1882" s="2">
        <v>3.84</v>
      </c>
      <c r="V1882" s="2">
        <v>12.6</v>
      </c>
      <c r="W1882" s="2">
        <v>30.4</v>
      </c>
      <c r="X1882" s="2">
        <v>12.458600000000001</v>
      </c>
      <c r="Y1882" s="2">
        <v>5.95</v>
      </c>
      <c r="Z1882" s="2">
        <v>18.7</v>
      </c>
      <c r="AA1882" s="2">
        <v>31.8</v>
      </c>
      <c r="AB1882" s="2">
        <v>27.172000000000001</v>
      </c>
      <c r="AC1882" s="2">
        <v>8.4</v>
      </c>
      <c r="AD1882" s="2">
        <v>22.6</v>
      </c>
      <c r="AE1882" s="2">
        <v>37.200000000000003</v>
      </c>
      <c r="AF1882" s="2">
        <v>42.6036</v>
      </c>
      <c r="AG1882" s="2">
        <v>5.27</v>
      </c>
      <c r="AH1882" s="22">
        <v>17.2</v>
      </c>
      <c r="AI1882" s="22">
        <v>30.6</v>
      </c>
      <c r="AJ1882" s="22">
        <v>38.626800000000003</v>
      </c>
      <c r="AK1882" s="18">
        <v>6.07</v>
      </c>
      <c r="AL1882" s="18">
        <v>16.899999999999999</v>
      </c>
      <c r="AM1882" s="18">
        <v>35.9</v>
      </c>
      <c r="AN1882" s="2">
        <v>49.348300000000002</v>
      </c>
      <c r="AO1882" s="2">
        <v>1.33</v>
      </c>
      <c r="AP1882" s="2">
        <v>6</v>
      </c>
      <c r="AQ1882" s="2">
        <v>22.2</v>
      </c>
      <c r="AR1882" s="2">
        <v>2.2387999999999999</v>
      </c>
      <c r="AS1882" s="2">
        <v>2.67</v>
      </c>
      <c r="AT1882" s="2">
        <v>10.199999999999999</v>
      </c>
      <c r="AU1882" s="2">
        <v>26.3</v>
      </c>
      <c r="AV1882" s="2">
        <v>9.1035000000000004</v>
      </c>
      <c r="AW1882" s="2">
        <v>6.37</v>
      </c>
      <c r="AX1882" s="2">
        <v>18.899999999999999</v>
      </c>
      <c r="AY1882" s="2">
        <v>33.799999999999997</v>
      </c>
      <c r="AZ1882" s="2">
        <v>28.3291</v>
      </c>
      <c r="BA1882" s="2">
        <v>8.16</v>
      </c>
      <c r="BB1882" s="2">
        <v>22.8</v>
      </c>
      <c r="BC1882" s="2">
        <v>35.700000000000003</v>
      </c>
      <c r="BD1882" s="2">
        <v>48.303699999999999</v>
      </c>
      <c r="BE1882" s="4"/>
      <c r="BF1882" s="4"/>
    </row>
    <row r="1883" spans="1:58" x14ac:dyDescent="0.2">
      <c r="A1883" s="29">
        <v>1882</v>
      </c>
      <c r="B1883" s="7" t="s">
        <v>1</v>
      </c>
      <c r="C1883" s="3">
        <v>39986</v>
      </c>
      <c r="D1883" s="4" t="s">
        <v>0</v>
      </c>
      <c r="E1883" s="4" t="s">
        <v>163</v>
      </c>
      <c r="F1883" s="5" t="s">
        <v>188</v>
      </c>
      <c r="G1883" s="6">
        <v>0.8520833333333333</v>
      </c>
      <c r="H1883" s="6">
        <v>0.88402777777777775</v>
      </c>
      <c r="I1883" s="85">
        <f t="shared" si="29"/>
        <v>46</v>
      </c>
      <c r="J1883" s="86">
        <f>I1883*Segmentos!$D$7*(AH1883%)*IF(ISNUMBER(AI1883),AI1883%,0)</f>
        <v>532072.79999999993</v>
      </c>
      <c r="K1883" s="86">
        <f>I1883*Segmentos!$D$7*(AL1883%)*IF(ISNUMBER(AM1883),AM1883%,0)</f>
        <v>1209432</v>
      </c>
      <c r="L1883" s="4"/>
      <c r="M1883" s="2">
        <v>4.8499999999999996</v>
      </c>
      <c r="N1883" s="2">
        <v>8.5</v>
      </c>
      <c r="O1883" s="2">
        <v>56.8</v>
      </c>
      <c r="P1883" s="2">
        <v>78.031099999999995</v>
      </c>
      <c r="Q1883" s="2">
        <v>4.74</v>
      </c>
      <c r="R1883" s="2">
        <v>9.4</v>
      </c>
      <c r="S1883" s="2">
        <v>50.6</v>
      </c>
      <c r="T1883" s="2">
        <v>12.7226</v>
      </c>
      <c r="U1883" s="2">
        <v>5.26</v>
      </c>
      <c r="V1883" s="2">
        <v>9.6</v>
      </c>
      <c r="W1883" s="2">
        <v>54.8</v>
      </c>
      <c r="X1883" s="2">
        <v>17.7498</v>
      </c>
      <c r="Y1883" s="2">
        <v>4.2699999999999996</v>
      </c>
      <c r="Z1883" s="2">
        <v>7.9</v>
      </c>
      <c r="AA1883" s="2">
        <v>53.7</v>
      </c>
      <c r="AB1883" s="2">
        <v>20.308399999999999</v>
      </c>
      <c r="AC1883" s="2">
        <v>5.15</v>
      </c>
      <c r="AD1883" s="2">
        <v>8</v>
      </c>
      <c r="AE1883" s="2">
        <v>64.599999999999994</v>
      </c>
      <c r="AF1883" s="2">
        <v>27.250299999999999</v>
      </c>
      <c r="AG1883" s="2">
        <v>2.9</v>
      </c>
      <c r="AH1883" s="22">
        <v>6.3</v>
      </c>
      <c r="AI1883" s="22">
        <v>45.9</v>
      </c>
      <c r="AJ1883" s="22">
        <v>22.1751</v>
      </c>
      <c r="AK1883" s="18">
        <v>6.6</v>
      </c>
      <c r="AL1883" s="18">
        <v>10.5</v>
      </c>
      <c r="AM1883" s="18">
        <v>62.6</v>
      </c>
      <c r="AN1883" s="2">
        <v>55.856099999999998</v>
      </c>
      <c r="AO1883" s="2">
        <v>3.18</v>
      </c>
      <c r="AP1883" s="2">
        <v>8.3000000000000007</v>
      </c>
      <c r="AQ1883" s="2">
        <v>38.200000000000003</v>
      </c>
      <c r="AR1883" s="2">
        <v>5.6020000000000003</v>
      </c>
      <c r="AS1883" s="2">
        <v>6.69</v>
      </c>
      <c r="AT1883" s="2">
        <v>10.5</v>
      </c>
      <c r="AU1883" s="2">
        <v>63.5</v>
      </c>
      <c r="AV1883" s="2">
        <v>23.741499999999998</v>
      </c>
      <c r="AW1883" s="2">
        <v>4.0199999999999996</v>
      </c>
      <c r="AX1883" s="2">
        <v>8.3000000000000007</v>
      </c>
      <c r="AY1883" s="2">
        <v>48.3</v>
      </c>
      <c r="AZ1883" s="2">
        <v>18.622699999999998</v>
      </c>
      <c r="BA1883" s="2">
        <v>4.88</v>
      </c>
      <c r="BB1883" s="2">
        <v>7.6</v>
      </c>
      <c r="BC1883" s="2">
        <v>64.2</v>
      </c>
      <c r="BD1883" s="2">
        <v>30.064900000000002</v>
      </c>
      <c r="BE1883" s="4"/>
      <c r="BF1883" s="4"/>
    </row>
    <row r="1884" spans="1:58" x14ac:dyDescent="0.2">
      <c r="A1884" s="29">
        <v>1883</v>
      </c>
      <c r="B1884" s="7" t="s">
        <v>36</v>
      </c>
      <c r="C1884" s="3">
        <v>39986</v>
      </c>
      <c r="D1884" s="4" t="s">
        <v>13</v>
      </c>
      <c r="E1884" s="4" t="s">
        <v>163</v>
      </c>
      <c r="F1884" s="5" t="s">
        <v>188</v>
      </c>
      <c r="G1884" s="6">
        <v>0.91874999999999996</v>
      </c>
      <c r="H1884" s="6">
        <v>0.94305555555555554</v>
      </c>
      <c r="I1884" s="85">
        <f t="shared" si="29"/>
        <v>35.000000000000036</v>
      </c>
      <c r="J1884" s="86">
        <f>I1884*Segmentos!$D$7*(AH1884%)*IF(ISNUMBER(AI1884),AI1884%,0)</f>
        <v>1396724.0000000016</v>
      </c>
      <c r="K1884" s="86">
        <f>I1884*Segmentos!$D$7*(AL1884%)*IF(ISNUMBER(AM1884),AM1884%,0)</f>
        <v>2298240.0000000028</v>
      </c>
      <c r="L1884" s="4"/>
      <c r="M1884" s="2">
        <v>13.36</v>
      </c>
      <c r="N1884" s="2">
        <v>19.899999999999999</v>
      </c>
      <c r="O1884" s="2">
        <v>67.3</v>
      </c>
      <c r="P1884" s="2">
        <v>82.6066</v>
      </c>
      <c r="Q1884" s="2">
        <v>9.4</v>
      </c>
      <c r="R1884" s="2">
        <v>14.7</v>
      </c>
      <c r="S1884" s="2">
        <v>63.8</v>
      </c>
      <c r="T1884" s="2">
        <v>9.69</v>
      </c>
      <c r="U1884" s="2">
        <v>13.84</v>
      </c>
      <c r="V1884" s="2">
        <v>20.100000000000001</v>
      </c>
      <c r="W1884" s="2">
        <v>69</v>
      </c>
      <c r="X1884" s="2">
        <v>17.941700000000001</v>
      </c>
      <c r="Y1884" s="2">
        <v>13.08</v>
      </c>
      <c r="Z1884" s="2">
        <v>20.399999999999999</v>
      </c>
      <c r="AA1884" s="2">
        <v>64.099999999999994</v>
      </c>
      <c r="AB1884" s="2">
        <v>23.882000000000001</v>
      </c>
      <c r="AC1884" s="2">
        <v>15.32</v>
      </c>
      <c r="AD1884" s="2">
        <v>21.8</v>
      </c>
      <c r="AE1884" s="2">
        <v>70.2</v>
      </c>
      <c r="AF1884" s="2">
        <v>31.0929</v>
      </c>
      <c r="AG1884" s="2">
        <v>9.9700000000000006</v>
      </c>
      <c r="AH1884" s="22">
        <v>16.600000000000001</v>
      </c>
      <c r="AI1884" s="22">
        <v>60.1</v>
      </c>
      <c r="AJ1884" s="22">
        <v>29.244900000000001</v>
      </c>
      <c r="AK1884" s="18">
        <v>16.420000000000002</v>
      </c>
      <c r="AL1884" s="18">
        <v>22.8</v>
      </c>
      <c r="AM1884" s="18">
        <v>72</v>
      </c>
      <c r="AN1884" s="2">
        <v>53.361699999999999</v>
      </c>
      <c r="AO1884" s="2">
        <v>12.53</v>
      </c>
      <c r="AP1884" s="2">
        <v>17.100000000000001</v>
      </c>
      <c r="AQ1884" s="2">
        <v>73.3</v>
      </c>
      <c r="AR1884" s="2">
        <v>8.4662000000000006</v>
      </c>
      <c r="AS1884" s="2">
        <v>14.67</v>
      </c>
      <c r="AT1884" s="2">
        <v>21</v>
      </c>
      <c r="AU1884" s="2">
        <v>69.7</v>
      </c>
      <c r="AV1884" s="2">
        <v>19.981999999999999</v>
      </c>
      <c r="AW1884" s="2">
        <v>13.05</v>
      </c>
      <c r="AX1884" s="2">
        <v>18.2</v>
      </c>
      <c r="AY1884" s="2">
        <v>71.599999999999994</v>
      </c>
      <c r="AZ1884" s="2">
        <v>23.191099999999999</v>
      </c>
      <c r="BA1884" s="2">
        <v>13.08</v>
      </c>
      <c r="BB1884" s="2">
        <v>21.2</v>
      </c>
      <c r="BC1884" s="2">
        <v>61.7</v>
      </c>
      <c r="BD1884" s="2">
        <v>30.967400000000001</v>
      </c>
      <c r="BE1884" s="4"/>
      <c r="BF1884" s="4"/>
    </row>
    <row r="1885" spans="1:58" x14ac:dyDescent="0.2">
      <c r="A1885" s="29">
        <v>1884</v>
      </c>
      <c r="B1885" s="7" t="s">
        <v>88</v>
      </c>
      <c r="C1885" s="3">
        <v>39986</v>
      </c>
      <c r="D1885" s="4" t="s">
        <v>13</v>
      </c>
      <c r="E1885" s="4" t="s">
        <v>163</v>
      </c>
      <c r="F1885" s="5" t="s">
        <v>188</v>
      </c>
      <c r="G1885" s="6">
        <v>0.91736111111111107</v>
      </c>
      <c r="H1885" s="6">
        <v>0.91874999999999996</v>
      </c>
      <c r="I1885" s="85">
        <f t="shared" si="29"/>
        <v>1.9999999999999929</v>
      </c>
      <c r="J1885" s="86">
        <f>I1885*Segmentos!$D$7*(AH1885%)*IF(ISNUMBER(AI1885),AI1885%,0)</f>
        <v>90214.399999999689</v>
      </c>
      <c r="K1885" s="86">
        <f>I1885*Segmentos!$D$7*(AL1885%)*IF(ISNUMBER(AM1885),AM1885%,0)</f>
        <v>108948.79999999962</v>
      </c>
      <c r="L1885" s="4"/>
      <c r="M1885" s="2">
        <v>12.52</v>
      </c>
      <c r="N1885" s="2">
        <v>13.9</v>
      </c>
      <c r="O1885" s="2">
        <v>90</v>
      </c>
      <c r="P1885" s="2">
        <v>85.046199999999999</v>
      </c>
      <c r="Q1885" s="2">
        <v>6.99</v>
      </c>
      <c r="R1885" s="2">
        <v>7.2</v>
      </c>
      <c r="S1885" s="2">
        <v>97.2</v>
      </c>
      <c r="T1885" s="2">
        <v>7.9249999999999998</v>
      </c>
      <c r="U1885" s="2">
        <v>10.8</v>
      </c>
      <c r="V1885" s="2">
        <v>12.3</v>
      </c>
      <c r="W1885" s="2">
        <v>87.6</v>
      </c>
      <c r="X1885" s="2">
        <v>15.385</v>
      </c>
      <c r="Y1885" s="2">
        <v>11.66</v>
      </c>
      <c r="Z1885" s="2">
        <v>13.3</v>
      </c>
      <c r="AA1885" s="2">
        <v>87.8</v>
      </c>
      <c r="AB1885" s="2">
        <v>23.390499999999999</v>
      </c>
      <c r="AC1885" s="2">
        <v>17.2</v>
      </c>
      <c r="AD1885" s="2">
        <v>18.899999999999999</v>
      </c>
      <c r="AE1885" s="2">
        <v>91</v>
      </c>
      <c r="AF1885" s="2">
        <v>38.345700000000001</v>
      </c>
      <c r="AG1885" s="2">
        <v>11.26</v>
      </c>
      <c r="AH1885" s="22">
        <v>12.8</v>
      </c>
      <c r="AI1885" s="22">
        <v>88.1</v>
      </c>
      <c r="AJ1885" s="22">
        <v>36.269399999999997</v>
      </c>
      <c r="AK1885" s="18">
        <v>13.66</v>
      </c>
      <c r="AL1885" s="18">
        <v>14.9</v>
      </c>
      <c r="AM1885" s="18">
        <v>91.4</v>
      </c>
      <c r="AN1885" s="2">
        <v>48.776699999999998</v>
      </c>
      <c r="AO1885" s="2">
        <v>10.47</v>
      </c>
      <c r="AP1885" s="2">
        <v>11.7</v>
      </c>
      <c r="AQ1885" s="2">
        <v>89.7</v>
      </c>
      <c r="AR1885" s="2">
        <v>7.7723000000000004</v>
      </c>
      <c r="AS1885" s="2">
        <v>13.31</v>
      </c>
      <c r="AT1885" s="2">
        <v>14.4</v>
      </c>
      <c r="AU1885" s="2">
        <v>92.7</v>
      </c>
      <c r="AV1885" s="2">
        <v>19.912800000000001</v>
      </c>
      <c r="AW1885" s="2">
        <v>11.37</v>
      </c>
      <c r="AX1885" s="2">
        <v>13.6</v>
      </c>
      <c r="AY1885" s="2">
        <v>83.5</v>
      </c>
      <c r="AZ1885" s="2">
        <v>22.195</v>
      </c>
      <c r="BA1885" s="2">
        <v>13.52</v>
      </c>
      <c r="BB1885" s="2">
        <v>14.5</v>
      </c>
      <c r="BC1885" s="2">
        <v>93.1</v>
      </c>
      <c r="BD1885" s="2">
        <v>35.1661</v>
      </c>
      <c r="BE1885" s="4"/>
      <c r="BF1885" s="4"/>
    </row>
    <row r="1886" spans="1:58" x14ac:dyDescent="0.2">
      <c r="A1886" s="29">
        <v>1885</v>
      </c>
      <c r="B1886" s="7" t="s">
        <v>20</v>
      </c>
      <c r="C1886" s="3">
        <v>39986</v>
      </c>
      <c r="D1886" s="4" t="s">
        <v>17</v>
      </c>
      <c r="E1886" s="4" t="s">
        <v>169</v>
      </c>
      <c r="F1886" s="5" t="s">
        <v>188</v>
      </c>
      <c r="G1886" s="6">
        <v>0.91666666666666663</v>
      </c>
      <c r="H1886" s="6">
        <v>0.95833333333333337</v>
      </c>
      <c r="I1886" s="85">
        <f t="shared" si="29"/>
        <v>60.000000000000107</v>
      </c>
      <c r="J1886" s="86">
        <f>I1886*Segmentos!$D$7*(AH1886%)*IF(ISNUMBER(AI1886),AI1886%,0)</f>
        <v>107520.00000000017</v>
      </c>
      <c r="K1886" s="86">
        <f>I1886*Segmentos!$D$7*(AL1886%)*IF(ISNUMBER(AM1886),AM1886%,0)</f>
        <v>13440.000000000024</v>
      </c>
      <c r="L1886" s="4"/>
      <c r="M1886" s="2">
        <v>0.24</v>
      </c>
      <c r="N1886" s="2">
        <v>1.4</v>
      </c>
      <c r="O1886" s="2">
        <v>17.5</v>
      </c>
      <c r="P1886" s="2">
        <v>94.927400000000006</v>
      </c>
      <c r="Q1886" s="2">
        <v>0.03</v>
      </c>
      <c r="R1886" s="2">
        <v>0.5</v>
      </c>
      <c r="S1886" s="2">
        <v>6.1</v>
      </c>
      <c r="T1886" s="2">
        <v>1.9056999999999999</v>
      </c>
      <c r="U1886" s="2">
        <v>0.06</v>
      </c>
      <c r="V1886" s="2">
        <v>1.1000000000000001</v>
      </c>
      <c r="W1886" s="2">
        <v>5.6</v>
      </c>
      <c r="X1886" s="2">
        <v>4.9265999999999996</v>
      </c>
      <c r="Y1886" s="2">
        <v>0.22</v>
      </c>
      <c r="Z1886" s="2">
        <v>0.9</v>
      </c>
      <c r="AA1886" s="2">
        <v>25.1</v>
      </c>
      <c r="AB1886" s="2">
        <v>24.869399999999999</v>
      </c>
      <c r="AC1886" s="2">
        <v>0.49</v>
      </c>
      <c r="AD1886" s="2">
        <v>2.5</v>
      </c>
      <c r="AE1886" s="2">
        <v>19.5</v>
      </c>
      <c r="AF1886" s="2">
        <v>63.2256</v>
      </c>
      <c r="AG1886" s="2">
        <v>0.45</v>
      </c>
      <c r="AH1886" s="22">
        <v>2</v>
      </c>
      <c r="AI1886" s="22">
        <v>22.4</v>
      </c>
      <c r="AJ1886" s="22">
        <v>82.822900000000004</v>
      </c>
      <c r="AK1886" s="18">
        <v>0.06</v>
      </c>
      <c r="AL1886" s="18">
        <v>0.8</v>
      </c>
      <c r="AM1886" s="18">
        <v>7</v>
      </c>
      <c r="AN1886" s="2">
        <v>12.1045</v>
      </c>
      <c r="AO1886" s="2">
        <v>0.18</v>
      </c>
      <c r="AP1886" s="2">
        <v>0.4</v>
      </c>
      <c r="AQ1886" s="2">
        <v>40.4</v>
      </c>
      <c r="AR1886" s="2">
        <v>7.5537999999999998</v>
      </c>
      <c r="AS1886" s="2">
        <v>0.38</v>
      </c>
      <c r="AT1886" s="2">
        <v>1.9</v>
      </c>
      <c r="AU1886" s="2">
        <v>19.7</v>
      </c>
      <c r="AV1886" s="2">
        <v>32.658900000000003</v>
      </c>
      <c r="AW1886" s="2">
        <v>0.28999999999999998</v>
      </c>
      <c r="AX1886" s="2">
        <v>1.2</v>
      </c>
      <c r="AY1886" s="2">
        <v>23.5</v>
      </c>
      <c r="AZ1886" s="2">
        <v>32.1389</v>
      </c>
      <c r="BA1886" s="2">
        <v>0.15</v>
      </c>
      <c r="BB1886" s="2">
        <v>1.5</v>
      </c>
      <c r="BC1886" s="2">
        <v>10.199999999999999</v>
      </c>
      <c r="BD1886" s="2">
        <v>22.575900000000001</v>
      </c>
      <c r="BE1886" s="4"/>
      <c r="BF1886" s="4"/>
    </row>
    <row r="1887" spans="1:58" x14ac:dyDescent="0.2">
      <c r="A1887" s="29">
        <v>1886</v>
      </c>
      <c r="B1887" s="7" t="s">
        <v>11</v>
      </c>
      <c r="C1887" s="3">
        <v>39986</v>
      </c>
      <c r="D1887" s="4" t="s">
        <v>8</v>
      </c>
      <c r="E1887" s="4" t="s">
        <v>166</v>
      </c>
      <c r="F1887" s="5" t="s">
        <v>188</v>
      </c>
      <c r="G1887" s="6">
        <v>0.90972222222222221</v>
      </c>
      <c r="H1887" s="6">
        <v>0.91041666666666676</v>
      </c>
      <c r="I1887" s="85">
        <f t="shared" si="29"/>
        <v>1.0000000000001563</v>
      </c>
      <c r="J1887" s="86">
        <f>I1887*Segmentos!$D$7*(AH1887%)*IF(ISNUMBER(AI1887),AI1887%,0)</f>
        <v>11200.00000000175</v>
      </c>
      <c r="K1887" s="86">
        <f>I1887*Segmentos!$D$7*(AL1887%)*IF(ISNUMBER(AM1887),AM1887%,0)</f>
        <v>15200.000000002376</v>
      </c>
      <c r="L1887" s="4"/>
      <c r="M1887" s="2">
        <v>3.35</v>
      </c>
      <c r="N1887" s="2">
        <v>3.4</v>
      </c>
      <c r="O1887" s="2">
        <v>100</v>
      </c>
      <c r="P1887" s="2">
        <v>86.370999999999995</v>
      </c>
      <c r="Q1887" s="2">
        <v>1.19</v>
      </c>
      <c r="R1887" s="2">
        <v>1.2</v>
      </c>
      <c r="S1887" s="2">
        <v>100</v>
      </c>
      <c r="T1887" s="2">
        <v>5.0999999999999996</v>
      </c>
      <c r="U1887" s="2">
        <v>3.71</v>
      </c>
      <c r="V1887" s="2">
        <v>3.7</v>
      </c>
      <c r="W1887" s="2">
        <v>100</v>
      </c>
      <c r="X1887" s="2">
        <v>20.047000000000001</v>
      </c>
      <c r="Y1887" s="2">
        <v>3.69</v>
      </c>
      <c r="Z1887" s="2">
        <v>3.7</v>
      </c>
      <c r="AA1887" s="2">
        <v>100</v>
      </c>
      <c r="AB1887" s="2">
        <v>28.082799999999999</v>
      </c>
      <c r="AC1887" s="2">
        <v>3.92</v>
      </c>
      <c r="AD1887" s="2">
        <v>3.9</v>
      </c>
      <c r="AE1887" s="2">
        <v>100</v>
      </c>
      <c r="AF1887" s="2">
        <v>33.141100000000002</v>
      </c>
      <c r="AG1887" s="2">
        <v>2.84</v>
      </c>
      <c r="AH1887" s="22">
        <v>2.8</v>
      </c>
      <c r="AI1887" s="22">
        <v>100</v>
      </c>
      <c r="AJ1887" s="22">
        <v>34.7468</v>
      </c>
      <c r="AK1887" s="18">
        <v>3.81</v>
      </c>
      <c r="AL1887" s="18">
        <v>3.8</v>
      </c>
      <c r="AM1887" s="18">
        <v>100</v>
      </c>
      <c r="AN1887" s="2">
        <v>51.624200000000002</v>
      </c>
      <c r="AO1887" s="2">
        <v>0.81</v>
      </c>
      <c r="AP1887" s="2">
        <v>0.8</v>
      </c>
      <c r="AQ1887" s="2">
        <v>100</v>
      </c>
      <c r="AR1887" s="2">
        <v>2.2827999999999999</v>
      </c>
      <c r="AS1887" s="2">
        <v>3.03</v>
      </c>
      <c r="AT1887" s="2">
        <v>3</v>
      </c>
      <c r="AU1887" s="2">
        <v>100</v>
      </c>
      <c r="AV1887" s="2">
        <v>17.1767</v>
      </c>
      <c r="AW1887" s="2">
        <v>3.85</v>
      </c>
      <c r="AX1887" s="2">
        <v>3.9</v>
      </c>
      <c r="AY1887" s="2">
        <v>100</v>
      </c>
      <c r="AZ1887" s="2">
        <v>28.528500000000001</v>
      </c>
      <c r="BA1887" s="2">
        <v>3.89</v>
      </c>
      <c r="BB1887" s="2">
        <v>3.9</v>
      </c>
      <c r="BC1887" s="2">
        <v>100</v>
      </c>
      <c r="BD1887" s="2">
        <v>38.383099999999999</v>
      </c>
      <c r="BE1887" s="4"/>
      <c r="BF1887" s="4"/>
    </row>
    <row r="1888" spans="1:58" x14ac:dyDescent="0.2">
      <c r="A1888" s="29">
        <v>1887</v>
      </c>
      <c r="B1888" s="7" t="s">
        <v>6</v>
      </c>
      <c r="C1888" s="3">
        <v>39986</v>
      </c>
      <c r="D1888" s="4" t="s">
        <v>3</v>
      </c>
      <c r="E1888" s="4" t="s">
        <v>166</v>
      </c>
      <c r="F1888" s="5" t="s">
        <v>188</v>
      </c>
      <c r="G1888" s="6">
        <v>0.90902777777777777</v>
      </c>
      <c r="H1888" s="6">
        <v>0.90972222222222221</v>
      </c>
      <c r="I1888" s="85">
        <f t="shared" si="29"/>
        <v>0.99999999999999645</v>
      </c>
      <c r="J1888" s="86">
        <f>I1888*Segmentos!$D$7*(AH1888%)*IF(ISNUMBER(AI1888),AI1888%,0)</f>
        <v>37199.999999999876</v>
      </c>
      <c r="K1888" s="86">
        <f>I1888*Segmentos!$D$7*(AL1888%)*IF(ISNUMBER(AM1888),AM1888%,0)</f>
        <v>24399.999999999913</v>
      </c>
      <c r="L1888" s="4"/>
      <c r="M1888" s="2">
        <v>7.64</v>
      </c>
      <c r="N1888" s="2">
        <v>7.6</v>
      </c>
      <c r="O1888" s="2">
        <v>100</v>
      </c>
      <c r="P1888" s="2">
        <v>79.631299999999996</v>
      </c>
      <c r="Q1888" s="2">
        <v>7.59</v>
      </c>
      <c r="R1888" s="2">
        <v>7.6</v>
      </c>
      <c r="S1888" s="2">
        <v>100</v>
      </c>
      <c r="T1888" s="2">
        <v>13.1976</v>
      </c>
      <c r="U1888" s="2">
        <v>6.25</v>
      </c>
      <c r="V1888" s="2">
        <v>6.2</v>
      </c>
      <c r="W1888" s="2">
        <v>100</v>
      </c>
      <c r="X1888" s="2">
        <v>13.6523</v>
      </c>
      <c r="Y1888" s="2">
        <v>7.08</v>
      </c>
      <c r="Z1888" s="2">
        <v>7.1</v>
      </c>
      <c r="AA1888" s="2">
        <v>100</v>
      </c>
      <c r="AB1888" s="2">
        <v>21.7788</v>
      </c>
      <c r="AC1888" s="2">
        <v>9.06</v>
      </c>
      <c r="AD1888" s="2">
        <v>9.1</v>
      </c>
      <c r="AE1888" s="2">
        <v>100</v>
      </c>
      <c r="AF1888" s="2">
        <v>31.002700000000001</v>
      </c>
      <c r="AG1888" s="2">
        <v>9.33</v>
      </c>
      <c r="AH1888" s="22">
        <v>9.3000000000000007</v>
      </c>
      <c r="AI1888" s="22">
        <v>100</v>
      </c>
      <c r="AJ1888" s="22">
        <v>46.104799999999997</v>
      </c>
      <c r="AK1888" s="18">
        <v>6.12</v>
      </c>
      <c r="AL1888" s="18">
        <v>6.1</v>
      </c>
      <c r="AM1888" s="18">
        <v>100</v>
      </c>
      <c r="AN1888" s="2">
        <v>33.526499999999999</v>
      </c>
      <c r="AO1888" s="2">
        <v>6.34</v>
      </c>
      <c r="AP1888" s="2">
        <v>6.3</v>
      </c>
      <c r="AQ1888" s="2">
        <v>100</v>
      </c>
      <c r="AR1888" s="2">
        <v>7.2236000000000002</v>
      </c>
      <c r="AS1888" s="2">
        <v>5.99</v>
      </c>
      <c r="AT1888" s="2">
        <v>6</v>
      </c>
      <c r="AU1888" s="2">
        <v>100</v>
      </c>
      <c r="AV1888" s="2">
        <v>13.752599999999999</v>
      </c>
      <c r="AW1888" s="2">
        <v>10.31</v>
      </c>
      <c r="AX1888" s="2">
        <v>10.3</v>
      </c>
      <c r="AY1888" s="2">
        <v>100</v>
      </c>
      <c r="AZ1888" s="2">
        <v>30.904199999999999</v>
      </c>
      <c r="BA1888" s="2">
        <v>6.95</v>
      </c>
      <c r="BB1888" s="2">
        <v>7</v>
      </c>
      <c r="BC1888" s="2">
        <v>100</v>
      </c>
      <c r="BD1888" s="2">
        <v>27.750900000000001</v>
      </c>
      <c r="BE1888" s="4"/>
      <c r="BF1888" s="4"/>
    </row>
    <row r="1889" spans="1:58" x14ac:dyDescent="0.2">
      <c r="A1889" s="29">
        <v>1888</v>
      </c>
      <c r="B1889" s="7" t="s">
        <v>31</v>
      </c>
      <c r="C1889" s="3">
        <v>39986</v>
      </c>
      <c r="D1889" s="4" t="s">
        <v>28</v>
      </c>
      <c r="E1889" s="4" t="s">
        <v>166</v>
      </c>
      <c r="F1889" s="5" t="s">
        <v>188</v>
      </c>
      <c r="G1889" s="6">
        <v>0.91111111111111109</v>
      </c>
      <c r="H1889" s="6">
        <v>0.9145833333333333</v>
      </c>
      <c r="I1889" s="85">
        <f t="shared" si="29"/>
        <v>4.9999999999999822</v>
      </c>
      <c r="J1889" s="86">
        <f>I1889*Segmentos!$D$7*(AH1889%)*IF(ISNUMBER(AI1889),AI1889%,0)</f>
        <v>11307.999999999962</v>
      </c>
      <c r="K1889" s="86">
        <f>I1889*Segmentos!$D$7*(AL1889%)*IF(ISNUMBER(AM1889),AM1889%,0)</f>
        <v>38869.999999999854</v>
      </c>
      <c r="L1889" s="4"/>
      <c r="M1889" s="2">
        <v>1.29</v>
      </c>
      <c r="N1889" s="2">
        <v>1.7</v>
      </c>
      <c r="O1889" s="2">
        <v>74.5</v>
      </c>
      <c r="P1889" s="2">
        <v>95.260499999999993</v>
      </c>
      <c r="Q1889" s="2">
        <v>0.28999999999999998</v>
      </c>
      <c r="R1889" s="2">
        <v>0.3</v>
      </c>
      <c r="S1889" s="2">
        <v>100</v>
      </c>
      <c r="T1889" s="2">
        <v>3.6211000000000002</v>
      </c>
      <c r="U1889" s="2">
        <v>0.05</v>
      </c>
      <c r="V1889" s="2">
        <v>0.2</v>
      </c>
      <c r="W1889" s="2">
        <v>20</v>
      </c>
      <c r="X1889" s="2">
        <v>0.71930000000000005</v>
      </c>
      <c r="Y1889" s="2">
        <v>1.88</v>
      </c>
      <c r="Z1889" s="2">
        <v>2.1</v>
      </c>
      <c r="AA1889" s="2">
        <v>88</v>
      </c>
      <c r="AB1889" s="2">
        <v>41.094900000000003</v>
      </c>
      <c r="AC1889" s="2">
        <v>2.0499999999999998</v>
      </c>
      <c r="AD1889" s="2">
        <v>3</v>
      </c>
      <c r="AE1889" s="2">
        <v>67.3</v>
      </c>
      <c r="AF1889" s="2">
        <v>49.825099999999999</v>
      </c>
      <c r="AG1889" s="2">
        <v>0.56999999999999995</v>
      </c>
      <c r="AH1889" s="22">
        <v>1.1000000000000001</v>
      </c>
      <c r="AI1889" s="22">
        <v>51.4</v>
      </c>
      <c r="AJ1889" s="22">
        <v>20.0105</v>
      </c>
      <c r="AK1889" s="18">
        <v>1.93</v>
      </c>
      <c r="AL1889" s="18">
        <v>2.2999999999999998</v>
      </c>
      <c r="AM1889" s="18">
        <v>84.5</v>
      </c>
      <c r="AN1889" s="2">
        <v>75.25</v>
      </c>
      <c r="AO1889" s="2">
        <v>0.51</v>
      </c>
      <c r="AP1889" s="2">
        <v>0.6</v>
      </c>
      <c r="AQ1889" s="2">
        <v>86.8</v>
      </c>
      <c r="AR1889" s="2">
        <v>4.1009000000000002</v>
      </c>
      <c r="AS1889" s="2">
        <v>0.98</v>
      </c>
      <c r="AT1889" s="2">
        <v>1.8</v>
      </c>
      <c r="AU1889" s="2">
        <v>53.5</v>
      </c>
      <c r="AV1889" s="2">
        <v>16.006399999999999</v>
      </c>
      <c r="AW1889" s="2">
        <v>0.81</v>
      </c>
      <c r="AX1889" s="2">
        <v>0.9</v>
      </c>
      <c r="AY1889" s="2">
        <v>91.9</v>
      </c>
      <c r="AZ1889" s="2">
        <v>17.2776</v>
      </c>
      <c r="BA1889" s="2">
        <v>2.04</v>
      </c>
      <c r="BB1889" s="2">
        <v>2.6</v>
      </c>
      <c r="BC1889" s="2">
        <v>77.7</v>
      </c>
      <c r="BD1889" s="2">
        <v>57.875500000000002</v>
      </c>
      <c r="BE1889" s="4"/>
      <c r="BF1889" s="4"/>
    </row>
    <row r="1890" spans="1:58" x14ac:dyDescent="0.2">
      <c r="A1890" s="29">
        <v>1889</v>
      </c>
      <c r="B1890" s="7" t="s">
        <v>108</v>
      </c>
      <c r="C1890" s="3">
        <v>39986</v>
      </c>
      <c r="D1890" s="4" t="s">
        <v>3</v>
      </c>
      <c r="E1890" s="4" t="s">
        <v>167</v>
      </c>
      <c r="F1890" s="5" t="s">
        <v>188</v>
      </c>
      <c r="G1890" s="6">
        <v>0.92013888888888884</v>
      </c>
      <c r="H1890" s="6">
        <v>0.97013888888888899</v>
      </c>
      <c r="I1890" s="85">
        <f t="shared" si="29"/>
        <v>72.000000000000227</v>
      </c>
      <c r="J1890" s="86">
        <f>I1890*Segmentos!$D$7*(AH1890%)*IF(ISNUMBER(AI1890),AI1890%,0)</f>
        <v>1269302.4000000039</v>
      </c>
      <c r="K1890" s="86">
        <f>I1890*Segmentos!$D$7*(AL1890%)*IF(ISNUMBER(AM1890),AM1890%,0)</f>
        <v>1488614.4000000043</v>
      </c>
      <c r="L1890" s="4"/>
      <c r="M1890" s="2">
        <v>4.82</v>
      </c>
      <c r="N1890" s="2">
        <v>18</v>
      </c>
      <c r="O1890" s="2">
        <v>26.8</v>
      </c>
      <c r="P1890" s="2">
        <v>80.600499999999997</v>
      </c>
      <c r="Q1890" s="2">
        <v>3.67</v>
      </c>
      <c r="R1890" s="2">
        <v>13.5</v>
      </c>
      <c r="S1890" s="2">
        <v>27.1</v>
      </c>
      <c r="T1890" s="2">
        <v>10.235099999999999</v>
      </c>
      <c r="U1890" s="2">
        <v>4.1500000000000004</v>
      </c>
      <c r="V1890" s="2">
        <v>17</v>
      </c>
      <c r="W1890" s="2">
        <v>24.4</v>
      </c>
      <c r="X1890" s="2">
        <v>14.539099999999999</v>
      </c>
      <c r="Y1890" s="2">
        <v>5.13</v>
      </c>
      <c r="Z1890" s="2">
        <v>21.5</v>
      </c>
      <c r="AA1890" s="2">
        <v>23.9</v>
      </c>
      <c r="AB1890" s="2">
        <v>25.328099999999999</v>
      </c>
      <c r="AC1890" s="2">
        <v>5.56</v>
      </c>
      <c r="AD1890" s="2">
        <v>17.8</v>
      </c>
      <c r="AE1890" s="2">
        <v>31.3</v>
      </c>
      <c r="AF1890" s="2">
        <v>30.498200000000001</v>
      </c>
      <c r="AG1890" s="2">
        <v>4.41</v>
      </c>
      <c r="AH1890" s="22">
        <v>17.7</v>
      </c>
      <c r="AI1890" s="22">
        <v>24.9</v>
      </c>
      <c r="AJ1890" s="22">
        <v>35.010199999999998</v>
      </c>
      <c r="AK1890" s="18">
        <v>5.19</v>
      </c>
      <c r="AL1890" s="18">
        <v>18.2</v>
      </c>
      <c r="AM1890" s="18">
        <v>28.4</v>
      </c>
      <c r="AN1890" s="2">
        <v>45.590299999999999</v>
      </c>
      <c r="AO1890" s="2">
        <v>3.58</v>
      </c>
      <c r="AP1890" s="2">
        <v>13.7</v>
      </c>
      <c r="AQ1890" s="2">
        <v>26.1</v>
      </c>
      <c r="AR1890" s="2">
        <v>6.5406000000000004</v>
      </c>
      <c r="AS1890" s="2">
        <v>3.71</v>
      </c>
      <c r="AT1890" s="2">
        <v>16.3</v>
      </c>
      <c r="AU1890" s="2">
        <v>22.8</v>
      </c>
      <c r="AV1890" s="2">
        <v>13.6652</v>
      </c>
      <c r="AW1890" s="2">
        <v>7.19</v>
      </c>
      <c r="AX1890" s="2">
        <v>21</v>
      </c>
      <c r="AY1890" s="2">
        <v>34.299999999999997</v>
      </c>
      <c r="AZ1890" s="2">
        <v>34.558300000000003</v>
      </c>
      <c r="BA1890" s="2">
        <v>4.03</v>
      </c>
      <c r="BB1890" s="2">
        <v>18</v>
      </c>
      <c r="BC1890" s="2">
        <v>22.4</v>
      </c>
      <c r="BD1890" s="2">
        <v>25.836400000000001</v>
      </c>
      <c r="BE1890" s="4"/>
      <c r="BF1890" s="4"/>
    </row>
    <row r="1891" spans="1:58" x14ac:dyDescent="0.2">
      <c r="A1891" s="29">
        <v>1890</v>
      </c>
      <c r="B1891" s="7" t="s">
        <v>14</v>
      </c>
      <c r="C1891" s="3">
        <v>39986</v>
      </c>
      <c r="D1891" s="4" t="s">
        <v>13</v>
      </c>
      <c r="E1891" s="4" t="s">
        <v>163</v>
      </c>
      <c r="F1891" s="5" t="s">
        <v>188</v>
      </c>
      <c r="G1891" s="6">
        <v>0.84861111111111109</v>
      </c>
      <c r="H1891" s="6">
        <v>0.87430555555555556</v>
      </c>
      <c r="I1891" s="85">
        <f t="shared" si="29"/>
        <v>37.000000000000028</v>
      </c>
      <c r="J1891" s="86">
        <f>I1891*Segmentos!$D$7*(AH1891%)*IF(ISNUMBER(AI1891),AI1891%,0)</f>
        <v>691574.40000000061</v>
      </c>
      <c r="K1891" s="86">
        <f>I1891*Segmentos!$D$7*(AL1891%)*IF(ISNUMBER(AM1891),AM1891%,0)</f>
        <v>1482960.0000000007</v>
      </c>
      <c r="L1891" s="4"/>
      <c r="M1891" s="2">
        <v>7.5</v>
      </c>
      <c r="N1891" s="2">
        <v>12.1</v>
      </c>
      <c r="O1891" s="2">
        <v>62</v>
      </c>
      <c r="P1891" s="2">
        <v>81.381699999999995</v>
      </c>
      <c r="Q1891" s="2">
        <v>6.45</v>
      </c>
      <c r="R1891" s="2">
        <v>11.6</v>
      </c>
      <c r="S1891" s="2">
        <v>55.8</v>
      </c>
      <c r="T1891" s="2">
        <v>11.6889</v>
      </c>
      <c r="U1891" s="2">
        <v>6.62</v>
      </c>
      <c r="V1891" s="2">
        <v>11.3</v>
      </c>
      <c r="W1891" s="2">
        <v>58.7</v>
      </c>
      <c r="X1891" s="2">
        <v>15.0578</v>
      </c>
      <c r="Y1891" s="2">
        <v>6.29</v>
      </c>
      <c r="Z1891" s="2">
        <v>11.3</v>
      </c>
      <c r="AA1891" s="2">
        <v>55.8</v>
      </c>
      <c r="AB1891" s="2">
        <v>20.153199999999998</v>
      </c>
      <c r="AC1891" s="2">
        <v>9.68</v>
      </c>
      <c r="AD1891" s="2">
        <v>13.6</v>
      </c>
      <c r="AE1891" s="2">
        <v>71.2</v>
      </c>
      <c r="AF1891" s="2">
        <v>34.481699999999996</v>
      </c>
      <c r="AG1891" s="2">
        <v>4.6900000000000004</v>
      </c>
      <c r="AH1891" s="22">
        <v>8.8000000000000007</v>
      </c>
      <c r="AI1891" s="22">
        <v>53.1</v>
      </c>
      <c r="AJ1891" s="22">
        <v>24.1449</v>
      </c>
      <c r="AK1891" s="18">
        <v>10.029999999999999</v>
      </c>
      <c r="AL1891" s="18">
        <v>15</v>
      </c>
      <c r="AM1891" s="18">
        <v>66.8</v>
      </c>
      <c r="AN1891" s="2">
        <v>57.236800000000002</v>
      </c>
      <c r="AO1891" s="2">
        <v>7.75</v>
      </c>
      <c r="AP1891" s="2">
        <v>10.9</v>
      </c>
      <c r="AQ1891" s="2">
        <v>71.099999999999994</v>
      </c>
      <c r="AR1891" s="2">
        <v>9.1890000000000001</v>
      </c>
      <c r="AS1891" s="2">
        <v>5.75</v>
      </c>
      <c r="AT1891" s="2">
        <v>11.3</v>
      </c>
      <c r="AU1891" s="2">
        <v>50.9</v>
      </c>
      <c r="AV1891" s="2">
        <v>13.7407</v>
      </c>
      <c r="AW1891" s="2">
        <v>6.65</v>
      </c>
      <c r="AX1891" s="2">
        <v>11.1</v>
      </c>
      <c r="AY1891" s="2">
        <v>59.7</v>
      </c>
      <c r="AZ1891" s="2">
        <v>20.765899999999998</v>
      </c>
      <c r="BA1891" s="2">
        <v>9.07</v>
      </c>
      <c r="BB1891" s="2">
        <v>13.6</v>
      </c>
      <c r="BC1891" s="2">
        <v>66.7</v>
      </c>
      <c r="BD1891" s="2">
        <v>37.686100000000003</v>
      </c>
      <c r="BE1891" s="4"/>
      <c r="BF1891" s="4"/>
    </row>
    <row r="1892" spans="1:58" x14ac:dyDescent="0.2">
      <c r="A1892" s="29">
        <v>1891</v>
      </c>
      <c r="B1892" s="7" t="s">
        <v>10</v>
      </c>
      <c r="C1892" s="3">
        <v>39986</v>
      </c>
      <c r="D1892" s="4" t="s">
        <v>8</v>
      </c>
      <c r="E1892" s="4" t="s">
        <v>164</v>
      </c>
      <c r="F1892" s="5" t="s">
        <v>188</v>
      </c>
      <c r="G1892" s="6">
        <v>0.87361111111111101</v>
      </c>
      <c r="H1892" s="6">
        <v>0.9194444444444444</v>
      </c>
      <c r="I1892" s="85">
        <f t="shared" si="29"/>
        <v>66.000000000000085</v>
      </c>
      <c r="J1892" s="86">
        <f>I1892*Segmentos!$D$7*(AH1892%)*IF(ISNUMBER(AI1892),AI1892%,0)</f>
        <v>1509816.0000000019</v>
      </c>
      <c r="K1892" s="86">
        <f>I1892*Segmentos!$D$7*(AL1892%)*IF(ISNUMBER(AM1892),AM1892%,0)</f>
        <v>1496880.0000000016</v>
      </c>
      <c r="L1892" s="4"/>
      <c r="M1892" s="2">
        <v>5.68</v>
      </c>
      <c r="N1892" s="2">
        <v>18.899999999999999</v>
      </c>
      <c r="O1892" s="2">
        <v>30</v>
      </c>
      <c r="P1892" s="2">
        <v>85.342399999999998</v>
      </c>
      <c r="Q1892" s="2">
        <v>2.99</v>
      </c>
      <c r="R1892" s="2">
        <v>10.9</v>
      </c>
      <c r="S1892" s="2">
        <v>27.4</v>
      </c>
      <c r="T1892" s="2">
        <v>7.4878999999999998</v>
      </c>
      <c r="U1892" s="2">
        <v>4.8</v>
      </c>
      <c r="V1892" s="2">
        <v>19.5</v>
      </c>
      <c r="W1892" s="2">
        <v>24.6</v>
      </c>
      <c r="X1892" s="2">
        <v>15.111800000000001</v>
      </c>
      <c r="Y1892" s="2">
        <v>6.3</v>
      </c>
      <c r="Z1892" s="2">
        <v>19.100000000000001</v>
      </c>
      <c r="AA1892" s="2">
        <v>33</v>
      </c>
      <c r="AB1892" s="2">
        <v>27.956099999999999</v>
      </c>
      <c r="AC1892" s="2">
        <v>7.05</v>
      </c>
      <c r="AD1892" s="2">
        <v>22.5</v>
      </c>
      <c r="AE1892" s="2">
        <v>31.4</v>
      </c>
      <c r="AF1892" s="2">
        <v>34.7866</v>
      </c>
      <c r="AG1892" s="2">
        <v>5.7</v>
      </c>
      <c r="AH1892" s="22">
        <v>19</v>
      </c>
      <c r="AI1892" s="22">
        <v>30.1</v>
      </c>
      <c r="AJ1892" s="22">
        <v>40.642299999999999</v>
      </c>
      <c r="AK1892" s="18">
        <v>5.66</v>
      </c>
      <c r="AL1892" s="18">
        <v>18.899999999999999</v>
      </c>
      <c r="AM1892" s="18">
        <v>30</v>
      </c>
      <c r="AN1892" s="2">
        <v>44.700099999999999</v>
      </c>
      <c r="AO1892" s="2">
        <v>2.64</v>
      </c>
      <c r="AP1892" s="2">
        <v>15.3</v>
      </c>
      <c r="AQ1892" s="2">
        <v>17.3</v>
      </c>
      <c r="AR1892" s="2">
        <v>4.3296000000000001</v>
      </c>
      <c r="AS1892" s="2">
        <v>4.12</v>
      </c>
      <c r="AT1892" s="2">
        <v>15.2</v>
      </c>
      <c r="AU1892" s="2">
        <v>27.1</v>
      </c>
      <c r="AV1892" s="2">
        <v>13.648400000000001</v>
      </c>
      <c r="AW1892" s="2">
        <v>5.34</v>
      </c>
      <c r="AX1892" s="2">
        <v>19.899999999999999</v>
      </c>
      <c r="AY1892" s="2">
        <v>26.9</v>
      </c>
      <c r="AZ1892" s="2">
        <v>23.052900000000001</v>
      </c>
      <c r="BA1892" s="2">
        <v>7.7</v>
      </c>
      <c r="BB1892" s="2">
        <v>21.4</v>
      </c>
      <c r="BC1892" s="2">
        <v>36</v>
      </c>
      <c r="BD1892" s="2">
        <v>44.311500000000002</v>
      </c>
      <c r="BE1892" s="4"/>
      <c r="BF1892" s="4"/>
    </row>
    <row r="1893" spans="1:58" x14ac:dyDescent="0.2">
      <c r="A1893" s="29">
        <v>1892</v>
      </c>
      <c r="B1893" s="7" t="s">
        <v>27</v>
      </c>
      <c r="C1893" s="3">
        <v>39986</v>
      </c>
      <c r="D1893" s="4" t="s">
        <v>21</v>
      </c>
      <c r="E1893" s="4" t="s">
        <v>169</v>
      </c>
      <c r="F1893" s="5" t="s">
        <v>188</v>
      </c>
      <c r="G1893" s="6">
        <v>0.91666666666666663</v>
      </c>
      <c r="H1893" s="6">
        <v>0.94652777777777775</v>
      </c>
      <c r="I1893" s="85">
        <f t="shared" si="29"/>
        <v>43.000000000000007</v>
      </c>
      <c r="J1893" s="86">
        <f>I1893*Segmentos!$D$7*(AH1893%)*IF(ISNUMBER(AI1893),AI1893%,0)</f>
        <v>81786.000000000015</v>
      </c>
      <c r="K1893" s="86">
        <f>I1893*Segmentos!$D$7*(AL1893%)*IF(ISNUMBER(AM1893),AM1893%,0)</f>
        <v>198694.40000000002</v>
      </c>
      <c r="L1893" s="4"/>
      <c r="M1893" s="2">
        <v>0.83</v>
      </c>
      <c r="N1893" s="2">
        <v>2.4</v>
      </c>
      <c r="O1893" s="2">
        <v>34.799999999999997</v>
      </c>
      <c r="P1893" s="2">
        <v>88.763499999999993</v>
      </c>
      <c r="Q1893" s="2">
        <v>0.9</v>
      </c>
      <c r="R1893" s="2">
        <v>1.6</v>
      </c>
      <c r="S1893" s="2">
        <v>56.7</v>
      </c>
      <c r="T1893" s="2">
        <v>16.045400000000001</v>
      </c>
      <c r="U1893" s="2">
        <v>0.47</v>
      </c>
      <c r="V1893" s="2">
        <v>2.2999999999999998</v>
      </c>
      <c r="W1893" s="2">
        <v>20.6</v>
      </c>
      <c r="X1893" s="2">
        <v>10.449</v>
      </c>
      <c r="Y1893" s="2">
        <v>0.62</v>
      </c>
      <c r="Z1893" s="2">
        <v>2.8</v>
      </c>
      <c r="AA1893" s="2">
        <v>22.1</v>
      </c>
      <c r="AB1893" s="2">
        <v>19.351800000000001</v>
      </c>
      <c r="AC1893" s="2">
        <v>1.23</v>
      </c>
      <c r="AD1893" s="2">
        <v>2.5</v>
      </c>
      <c r="AE1893" s="2">
        <v>48.6</v>
      </c>
      <c r="AF1893" s="2">
        <v>42.917299999999997</v>
      </c>
      <c r="AG1893" s="2">
        <v>0.46</v>
      </c>
      <c r="AH1893" s="22">
        <v>1.5</v>
      </c>
      <c r="AI1893" s="22">
        <v>31.7</v>
      </c>
      <c r="AJ1893" s="22">
        <v>23.265999999999998</v>
      </c>
      <c r="AK1893" s="18">
        <v>1.17</v>
      </c>
      <c r="AL1893" s="18">
        <v>3.2</v>
      </c>
      <c r="AM1893" s="18">
        <v>36.1</v>
      </c>
      <c r="AN1893" s="2">
        <v>65.497500000000002</v>
      </c>
      <c r="AO1893" s="2">
        <v>0.1</v>
      </c>
      <c r="AP1893" s="2">
        <v>1.5</v>
      </c>
      <c r="AQ1893" s="2">
        <v>6.9</v>
      </c>
      <c r="AR1893" s="2">
        <v>1.1688000000000001</v>
      </c>
      <c r="AS1893" s="2">
        <v>0.26</v>
      </c>
      <c r="AT1893" s="2">
        <v>1.3</v>
      </c>
      <c r="AU1893" s="2">
        <v>19.7</v>
      </c>
      <c r="AV1893" s="2">
        <v>6.0438999999999998</v>
      </c>
      <c r="AW1893" s="2">
        <v>1.26</v>
      </c>
      <c r="AX1893" s="2">
        <v>3.5</v>
      </c>
      <c r="AY1893" s="2">
        <v>36.1</v>
      </c>
      <c r="AZ1893" s="2">
        <v>38.507599999999996</v>
      </c>
      <c r="BA1893" s="2">
        <v>1.06</v>
      </c>
      <c r="BB1893" s="2">
        <v>2.5</v>
      </c>
      <c r="BC1893" s="2">
        <v>42.7</v>
      </c>
      <c r="BD1893" s="2">
        <v>43.043300000000002</v>
      </c>
      <c r="BE1893" s="4"/>
      <c r="BF1893" s="4"/>
    </row>
    <row r="1894" spans="1:58" x14ac:dyDescent="0.2">
      <c r="A1894" s="29">
        <v>1893</v>
      </c>
      <c r="B1894" s="7" t="s">
        <v>126</v>
      </c>
      <c r="C1894" s="3">
        <v>39986</v>
      </c>
      <c r="D1894" s="4" t="s">
        <v>28</v>
      </c>
      <c r="E1894" s="4" t="s">
        <v>163</v>
      </c>
      <c r="F1894" s="5" t="s">
        <v>188</v>
      </c>
      <c r="G1894" s="6">
        <v>0.87430555555555556</v>
      </c>
      <c r="H1894" s="6">
        <v>0.91111111111111109</v>
      </c>
      <c r="I1894" s="85">
        <f t="shared" si="29"/>
        <v>52.999999999999972</v>
      </c>
      <c r="J1894" s="86">
        <f>I1894*Segmentos!$D$7*(AH1894%)*IF(ISNUMBER(AI1894),AI1894%,0)</f>
        <v>50095.599999999977</v>
      </c>
      <c r="K1894" s="86">
        <f>I1894*Segmentos!$D$7*(AL1894%)*IF(ISNUMBER(AM1894),AM1894%,0)</f>
        <v>336380.39999999979</v>
      </c>
      <c r="L1894" s="4"/>
      <c r="M1894" s="2">
        <v>0.94</v>
      </c>
      <c r="N1894" s="2">
        <v>2.9</v>
      </c>
      <c r="O1894" s="2">
        <v>31.9</v>
      </c>
      <c r="P1894" s="2">
        <v>98.076599999999999</v>
      </c>
      <c r="Q1894" s="2">
        <v>0.04</v>
      </c>
      <c r="R1894" s="2">
        <v>0.3</v>
      </c>
      <c r="S1894" s="2">
        <v>15.1</v>
      </c>
      <c r="T1894" s="2">
        <v>0.77339999999999998</v>
      </c>
      <c r="U1894" s="2">
        <v>0.27</v>
      </c>
      <c r="V1894" s="2">
        <v>2.9</v>
      </c>
      <c r="W1894" s="2">
        <v>9.4</v>
      </c>
      <c r="X1894" s="2">
        <v>6.0124000000000004</v>
      </c>
      <c r="Y1894" s="2">
        <v>0.83</v>
      </c>
      <c r="Z1894" s="2">
        <v>3.2</v>
      </c>
      <c r="AA1894" s="2">
        <v>25.9</v>
      </c>
      <c r="AB1894" s="2">
        <v>25.724799999999998</v>
      </c>
      <c r="AC1894" s="2">
        <v>1.91</v>
      </c>
      <c r="AD1894" s="2">
        <v>4.0999999999999996</v>
      </c>
      <c r="AE1894" s="2">
        <v>47.1</v>
      </c>
      <c r="AF1894" s="2">
        <v>65.566000000000003</v>
      </c>
      <c r="AG1894" s="2">
        <v>0.24</v>
      </c>
      <c r="AH1894" s="22">
        <v>1.7</v>
      </c>
      <c r="AI1894" s="22">
        <v>13.9</v>
      </c>
      <c r="AJ1894" s="22">
        <v>11.729699999999999</v>
      </c>
      <c r="AK1894" s="18">
        <v>1.57</v>
      </c>
      <c r="AL1894" s="18">
        <v>4.0999999999999996</v>
      </c>
      <c r="AM1894" s="18">
        <v>38.700000000000003</v>
      </c>
      <c r="AN1894" s="2">
        <v>86.346800000000002</v>
      </c>
      <c r="AO1894" s="2">
        <v>0.24</v>
      </c>
      <c r="AP1894" s="2">
        <v>2.2999999999999998</v>
      </c>
      <c r="AQ1894" s="2">
        <v>10.6</v>
      </c>
      <c r="AR1894" s="2">
        <v>2.7867999999999999</v>
      </c>
      <c r="AS1894" s="2">
        <v>0.82</v>
      </c>
      <c r="AT1894" s="2">
        <v>2.5</v>
      </c>
      <c r="AU1894" s="2">
        <v>32.299999999999997</v>
      </c>
      <c r="AV1894" s="2">
        <v>18.851900000000001</v>
      </c>
      <c r="AW1894" s="2">
        <v>0.53</v>
      </c>
      <c r="AX1894" s="2">
        <v>1.9</v>
      </c>
      <c r="AY1894" s="2">
        <v>27.4</v>
      </c>
      <c r="AZ1894" s="2">
        <v>15.907299999999999</v>
      </c>
      <c r="BA1894" s="2">
        <v>1.51</v>
      </c>
      <c r="BB1894" s="2">
        <v>4.0999999999999996</v>
      </c>
      <c r="BC1894" s="2">
        <v>36.700000000000003</v>
      </c>
      <c r="BD1894" s="2">
        <v>60.5306</v>
      </c>
      <c r="BE1894" s="4"/>
      <c r="BF1894" s="4"/>
    </row>
    <row r="1895" spans="1:58" x14ac:dyDescent="0.2">
      <c r="A1895" s="29">
        <v>1894</v>
      </c>
      <c r="B1895" s="7" t="s">
        <v>23</v>
      </c>
      <c r="C1895" s="3">
        <v>39986</v>
      </c>
      <c r="D1895" s="4" t="s">
        <v>21</v>
      </c>
      <c r="E1895" s="4" t="s">
        <v>170</v>
      </c>
      <c r="F1895" s="5" t="s">
        <v>188</v>
      </c>
      <c r="G1895" s="6">
        <v>0.90833333333333333</v>
      </c>
      <c r="H1895" s="6">
        <v>0.9159722222222223</v>
      </c>
      <c r="I1895" s="85">
        <f t="shared" si="29"/>
        <v>11.000000000000121</v>
      </c>
      <c r="J1895" s="86">
        <f>I1895*Segmentos!$D$7*(AH1895%)*IF(ISNUMBER(AI1895),AI1895%,0)</f>
        <v>15549.600000000171</v>
      </c>
      <c r="K1895" s="86">
        <f>I1895*Segmentos!$D$7*(AL1895%)*IF(ISNUMBER(AM1895),AM1895%,0)</f>
        <v>25273.600000000275</v>
      </c>
      <c r="L1895" s="4"/>
      <c r="M1895" s="2">
        <v>0.46</v>
      </c>
      <c r="N1895" s="2">
        <v>0.7</v>
      </c>
      <c r="O1895" s="2">
        <v>66.599999999999994</v>
      </c>
      <c r="P1895" s="2">
        <v>30.613600000000002</v>
      </c>
      <c r="Q1895" s="2">
        <v>0</v>
      </c>
      <c r="R1895" s="2">
        <v>0</v>
      </c>
      <c r="S1895" s="8" t="s">
        <v>577</v>
      </c>
      <c r="T1895" s="2">
        <v>0</v>
      </c>
      <c r="U1895" s="2">
        <v>1.23</v>
      </c>
      <c r="V1895" s="2">
        <v>1.4</v>
      </c>
      <c r="W1895" s="2">
        <v>89.7</v>
      </c>
      <c r="X1895" s="2">
        <v>17.2713</v>
      </c>
      <c r="Y1895" s="2">
        <v>0.53</v>
      </c>
      <c r="Z1895" s="2">
        <v>1.2</v>
      </c>
      <c r="AA1895" s="2">
        <v>43.8</v>
      </c>
      <c r="AB1895" s="2">
        <v>10.424099999999999</v>
      </c>
      <c r="AC1895" s="2">
        <v>0.13</v>
      </c>
      <c r="AD1895" s="2">
        <v>0.1</v>
      </c>
      <c r="AE1895" s="2">
        <v>100</v>
      </c>
      <c r="AF1895" s="2">
        <v>2.9182000000000001</v>
      </c>
      <c r="AG1895" s="2">
        <v>0.34</v>
      </c>
      <c r="AH1895" s="22">
        <v>0.6</v>
      </c>
      <c r="AI1895" s="22">
        <v>58.9</v>
      </c>
      <c r="AJ1895" s="22">
        <v>10.872400000000001</v>
      </c>
      <c r="AK1895" s="18">
        <v>0.56000000000000005</v>
      </c>
      <c r="AL1895" s="18">
        <v>0.8</v>
      </c>
      <c r="AM1895" s="18">
        <v>71.8</v>
      </c>
      <c r="AN1895" s="2">
        <v>19.741199999999999</v>
      </c>
      <c r="AO1895" s="2">
        <v>0</v>
      </c>
      <c r="AP1895" s="2">
        <v>0</v>
      </c>
      <c r="AQ1895" s="8" t="s">
        <v>577</v>
      </c>
      <c r="AR1895" s="2">
        <v>0</v>
      </c>
      <c r="AS1895" s="2">
        <v>0.15</v>
      </c>
      <c r="AT1895" s="2">
        <v>0.1</v>
      </c>
      <c r="AU1895" s="2">
        <v>100</v>
      </c>
      <c r="AV1895" s="2">
        <v>2.1760999999999999</v>
      </c>
      <c r="AW1895" s="2">
        <v>0.49</v>
      </c>
      <c r="AX1895" s="2">
        <v>0.7</v>
      </c>
      <c r="AY1895" s="2">
        <v>71.599999999999994</v>
      </c>
      <c r="AZ1895" s="2">
        <v>9.4868000000000006</v>
      </c>
      <c r="BA1895" s="2">
        <v>0.74</v>
      </c>
      <c r="BB1895" s="2">
        <v>1.2</v>
      </c>
      <c r="BC1895" s="2">
        <v>62.1</v>
      </c>
      <c r="BD1895" s="2">
        <v>18.950700000000001</v>
      </c>
      <c r="BE1895" s="4"/>
      <c r="BF1895" s="4"/>
    </row>
    <row r="1896" spans="1:58" x14ac:dyDescent="0.2">
      <c r="A1896" s="29">
        <v>1895</v>
      </c>
      <c r="B1896" s="7" t="s">
        <v>25</v>
      </c>
      <c r="C1896" s="3">
        <v>39986</v>
      </c>
      <c r="D1896" s="4" t="s">
        <v>21</v>
      </c>
      <c r="E1896" s="4" t="s">
        <v>171</v>
      </c>
      <c r="F1896" s="5" t="s">
        <v>188</v>
      </c>
      <c r="G1896" s="6">
        <v>0.89930555555555547</v>
      </c>
      <c r="H1896" s="6">
        <v>0.9</v>
      </c>
      <c r="I1896" s="85">
        <f t="shared" si="29"/>
        <v>1.0000000000001563</v>
      </c>
      <c r="J1896" s="86">
        <f>I1896*Segmentos!$D$7*(AH1896%)*IF(ISNUMBER(AI1896),AI1896%,0)</f>
        <v>2000.0000000003126</v>
      </c>
      <c r="K1896" s="86">
        <f>I1896*Segmentos!$D$7*(AL1896%)*IF(ISNUMBER(AM1896),AM1896%,0)</f>
        <v>3600.000000000563</v>
      </c>
      <c r="L1896" s="4"/>
      <c r="M1896" s="2">
        <v>0.71</v>
      </c>
      <c r="N1896" s="2">
        <v>0.7</v>
      </c>
      <c r="O1896" s="2">
        <v>100</v>
      </c>
      <c r="P1896" s="2">
        <v>49.350200000000001</v>
      </c>
      <c r="Q1896" s="2">
        <v>0</v>
      </c>
      <c r="R1896" s="2">
        <v>0</v>
      </c>
      <c r="S1896" s="8" t="s">
        <v>577</v>
      </c>
      <c r="T1896" s="2">
        <v>0</v>
      </c>
      <c r="U1896" s="2">
        <v>1.08</v>
      </c>
      <c r="V1896" s="2">
        <v>1.1000000000000001</v>
      </c>
      <c r="W1896" s="2">
        <v>100</v>
      </c>
      <c r="X1896" s="2">
        <v>15.825900000000001</v>
      </c>
      <c r="Y1896" s="2">
        <v>0.51</v>
      </c>
      <c r="Z1896" s="2">
        <v>0.5</v>
      </c>
      <c r="AA1896" s="2">
        <v>100</v>
      </c>
      <c r="AB1896" s="2">
        <v>10.571999999999999</v>
      </c>
      <c r="AC1896" s="2">
        <v>1</v>
      </c>
      <c r="AD1896" s="2">
        <v>1</v>
      </c>
      <c r="AE1896" s="2">
        <v>100</v>
      </c>
      <c r="AF1896" s="2">
        <v>22.952300000000001</v>
      </c>
      <c r="AG1896" s="2">
        <v>0.47</v>
      </c>
      <c r="AH1896" s="22">
        <v>0.5</v>
      </c>
      <c r="AI1896" s="22">
        <v>100</v>
      </c>
      <c r="AJ1896" s="22">
        <v>15.6325</v>
      </c>
      <c r="AK1896" s="18">
        <v>0.92</v>
      </c>
      <c r="AL1896" s="18">
        <v>0.9</v>
      </c>
      <c r="AM1896" s="18">
        <v>100</v>
      </c>
      <c r="AN1896" s="2">
        <v>33.717599999999997</v>
      </c>
      <c r="AO1896" s="2">
        <v>0.27</v>
      </c>
      <c r="AP1896" s="2">
        <v>0.3</v>
      </c>
      <c r="AQ1896" s="2">
        <v>100</v>
      </c>
      <c r="AR1896" s="2">
        <v>2.0817999999999999</v>
      </c>
      <c r="AS1896" s="2">
        <v>0.33</v>
      </c>
      <c r="AT1896" s="2">
        <v>0.3</v>
      </c>
      <c r="AU1896" s="2">
        <v>100</v>
      </c>
      <c r="AV1896" s="2">
        <v>5.0686</v>
      </c>
      <c r="AW1896" s="2">
        <v>0.75</v>
      </c>
      <c r="AX1896" s="2">
        <v>0.8</v>
      </c>
      <c r="AY1896" s="2">
        <v>100</v>
      </c>
      <c r="AZ1896" s="2">
        <v>15.0771</v>
      </c>
      <c r="BA1896" s="2">
        <v>1.01</v>
      </c>
      <c r="BB1896" s="2">
        <v>1</v>
      </c>
      <c r="BC1896" s="2">
        <v>100</v>
      </c>
      <c r="BD1896" s="2">
        <v>27.122599999999998</v>
      </c>
      <c r="BE1896" s="4"/>
      <c r="BF1896" s="4"/>
    </row>
    <row r="1897" spans="1:58" x14ac:dyDescent="0.2">
      <c r="A1897" s="29">
        <v>1896</v>
      </c>
      <c r="B1897" s="7" t="s">
        <v>87</v>
      </c>
      <c r="C1897" s="3">
        <v>39986</v>
      </c>
      <c r="D1897" s="4" t="s">
        <v>28</v>
      </c>
      <c r="E1897" s="4" t="s">
        <v>169</v>
      </c>
      <c r="F1897" s="5" t="s">
        <v>188</v>
      </c>
      <c r="G1897" s="6">
        <v>0.84166666666666667</v>
      </c>
      <c r="H1897" s="6">
        <v>0.87430555555555556</v>
      </c>
      <c r="I1897" s="85">
        <f t="shared" si="29"/>
        <v>46.999999999999993</v>
      </c>
      <c r="J1897" s="86">
        <f>I1897*Segmentos!$D$7*(AH1897%)*IF(ISNUMBER(AI1897),AI1897%,0)</f>
        <v>42600.799999999996</v>
      </c>
      <c r="K1897" s="86">
        <f>I1897*Segmentos!$D$7*(AL1897%)*IF(ISNUMBER(AM1897),AM1897%,0)</f>
        <v>161209.99999999997</v>
      </c>
      <c r="L1897" s="4"/>
      <c r="M1897" s="2">
        <v>0.56000000000000005</v>
      </c>
      <c r="N1897" s="2">
        <v>1.8</v>
      </c>
      <c r="O1897" s="2">
        <v>30.3</v>
      </c>
      <c r="P1897" s="2">
        <v>95.500799999999998</v>
      </c>
      <c r="Q1897" s="2">
        <v>0</v>
      </c>
      <c r="R1897" s="2">
        <v>0.2</v>
      </c>
      <c r="S1897" s="2">
        <v>2.1</v>
      </c>
      <c r="T1897" s="2">
        <v>0.13789999999999999</v>
      </c>
      <c r="U1897" s="2">
        <v>0.16</v>
      </c>
      <c r="V1897" s="2">
        <v>1.2</v>
      </c>
      <c r="W1897" s="2">
        <v>12.6</v>
      </c>
      <c r="X1897" s="2">
        <v>5.6931000000000003</v>
      </c>
      <c r="Y1897" s="2">
        <v>1.1399999999999999</v>
      </c>
      <c r="Z1897" s="2">
        <v>3.1</v>
      </c>
      <c r="AA1897" s="2">
        <v>37.200000000000003</v>
      </c>
      <c r="AB1897" s="2">
        <v>57.990200000000002</v>
      </c>
      <c r="AC1897" s="2">
        <v>0.56000000000000005</v>
      </c>
      <c r="AD1897" s="2">
        <v>1.9</v>
      </c>
      <c r="AE1897" s="2">
        <v>29.2</v>
      </c>
      <c r="AF1897" s="2">
        <v>31.6797</v>
      </c>
      <c r="AG1897" s="2">
        <v>0.24</v>
      </c>
      <c r="AH1897" s="22">
        <v>1.1000000000000001</v>
      </c>
      <c r="AI1897" s="22">
        <v>20.6</v>
      </c>
      <c r="AJ1897" s="22">
        <v>19.287099999999999</v>
      </c>
      <c r="AK1897" s="18">
        <v>0.84</v>
      </c>
      <c r="AL1897" s="18">
        <v>2.5</v>
      </c>
      <c r="AM1897" s="18">
        <v>34.299999999999997</v>
      </c>
      <c r="AN1897" s="2">
        <v>76.213700000000003</v>
      </c>
      <c r="AO1897" s="2">
        <v>0.27</v>
      </c>
      <c r="AP1897" s="2">
        <v>0.7</v>
      </c>
      <c r="AQ1897" s="2">
        <v>40.9</v>
      </c>
      <c r="AR1897" s="2">
        <v>5.1234000000000002</v>
      </c>
      <c r="AS1897" s="2">
        <v>0.5</v>
      </c>
      <c r="AT1897" s="2">
        <v>2.9</v>
      </c>
      <c r="AU1897" s="2">
        <v>17.399999999999999</v>
      </c>
      <c r="AV1897" s="2">
        <v>19.0061</v>
      </c>
      <c r="AW1897" s="2">
        <v>0.63</v>
      </c>
      <c r="AX1897" s="2">
        <v>2.6</v>
      </c>
      <c r="AY1897" s="2">
        <v>24.4</v>
      </c>
      <c r="AZ1897" s="2">
        <v>30.970400000000001</v>
      </c>
      <c r="BA1897" s="2">
        <v>0.61</v>
      </c>
      <c r="BB1897" s="2">
        <v>1</v>
      </c>
      <c r="BC1897" s="2">
        <v>60.3</v>
      </c>
      <c r="BD1897" s="2">
        <v>40.4009</v>
      </c>
      <c r="BE1897" s="4"/>
      <c r="BF1897" s="4"/>
    </row>
    <row r="1898" spans="1:58" x14ac:dyDescent="0.2">
      <c r="A1898" s="29">
        <v>1897</v>
      </c>
      <c r="B1898" s="7" t="s">
        <v>33</v>
      </c>
      <c r="C1898" s="3">
        <v>39986</v>
      </c>
      <c r="D1898" s="4" t="s">
        <v>28</v>
      </c>
      <c r="E1898" s="4" t="s">
        <v>163</v>
      </c>
      <c r="F1898" s="5" t="s">
        <v>188</v>
      </c>
      <c r="G1898" s="6">
        <v>0.91666666666666663</v>
      </c>
      <c r="H1898" s="6">
        <v>0.99930555555555556</v>
      </c>
      <c r="I1898" s="85">
        <f t="shared" si="29"/>
        <v>119.00000000000006</v>
      </c>
      <c r="J1898" s="86">
        <f>I1898*Segmentos!$D$7*(AH1898%)*IF(ISNUMBER(AI1898),AI1898%,0)</f>
        <v>313017.60000000009</v>
      </c>
      <c r="K1898" s="86">
        <f>I1898*Segmentos!$D$7*(AL1898%)*IF(ISNUMBER(AM1898),AM1898%,0)</f>
        <v>343767.20000000013</v>
      </c>
      <c r="L1898" s="4"/>
      <c r="M1898" s="2">
        <v>0.7</v>
      </c>
      <c r="N1898" s="2">
        <v>4.7</v>
      </c>
      <c r="O1898" s="2">
        <v>14.8</v>
      </c>
      <c r="P1898" s="2">
        <v>91.087199999999996</v>
      </c>
      <c r="Q1898" s="2">
        <v>7.0000000000000007E-2</v>
      </c>
      <c r="R1898" s="2">
        <v>1.9</v>
      </c>
      <c r="S1898" s="2">
        <v>3.4</v>
      </c>
      <c r="T1898" s="2">
        <v>1.4618</v>
      </c>
      <c r="U1898" s="2">
        <v>0.47</v>
      </c>
      <c r="V1898" s="2">
        <v>3.1</v>
      </c>
      <c r="W1898" s="2">
        <v>15</v>
      </c>
      <c r="X1898" s="2">
        <v>12.9567</v>
      </c>
      <c r="Y1898" s="2">
        <v>1.06</v>
      </c>
      <c r="Z1898" s="2">
        <v>6.4</v>
      </c>
      <c r="AA1898" s="2">
        <v>16.5</v>
      </c>
      <c r="AB1898" s="2">
        <v>40.9285</v>
      </c>
      <c r="AC1898" s="2">
        <v>0.83</v>
      </c>
      <c r="AD1898" s="2">
        <v>5.6</v>
      </c>
      <c r="AE1898" s="2">
        <v>14.9</v>
      </c>
      <c r="AF1898" s="2">
        <v>35.740099999999998</v>
      </c>
      <c r="AG1898" s="2">
        <v>0.66</v>
      </c>
      <c r="AH1898" s="22">
        <v>4.8</v>
      </c>
      <c r="AI1898" s="22">
        <v>13.7</v>
      </c>
      <c r="AJ1898" s="22">
        <v>41.046500000000002</v>
      </c>
      <c r="AK1898" s="18">
        <v>0.73</v>
      </c>
      <c r="AL1898" s="18">
        <v>4.5999999999999996</v>
      </c>
      <c r="AM1898" s="18">
        <v>15.7</v>
      </c>
      <c r="AN1898" s="2">
        <v>50.040700000000001</v>
      </c>
      <c r="AO1898" s="2">
        <v>0.15</v>
      </c>
      <c r="AP1898" s="2">
        <v>2.6</v>
      </c>
      <c r="AQ1898" s="2">
        <v>5.8</v>
      </c>
      <c r="AR1898" s="2">
        <v>2.1356999999999999</v>
      </c>
      <c r="AS1898" s="2">
        <v>0.42</v>
      </c>
      <c r="AT1898" s="2">
        <v>4.2</v>
      </c>
      <c r="AU1898" s="2">
        <v>10.1</v>
      </c>
      <c r="AV1898" s="2">
        <v>12.201700000000001</v>
      </c>
      <c r="AW1898" s="2">
        <v>0.6</v>
      </c>
      <c r="AX1898" s="2">
        <v>3.6</v>
      </c>
      <c r="AY1898" s="2">
        <v>16.7</v>
      </c>
      <c r="AZ1898" s="2">
        <v>22.580100000000002</v>
      </c>
      <c r="BA1898" s="2">
        <v>1.08</v>
      </c>
      <c r="BB1898" s="2">
        <v>6.5</v>
      </c>
      <c r="BC1898" s="2">
        <v>16.7</v>
      </c>
      <c r="BD1898" s="2">
        <v>54.169699999999999</v>
      </c>
      <c r="BE1898" s="4"/>
      <c r="BF1898" s="4"/>
    </row>
    <row r="1899" spans="1:58" x14ac:dyDescent="0.2">
      <c r="A1899" s="29">
        <v>1898</v>
      </c>
      <c r="B1899" s="7" t="s">
        <v>32</v>
      </c>
      <c r="C1899" s="3">
        <v>39986</v>
      </c>
      <c r="D1899" s="4" t="s">
        <v>28</v>
      </c>
      <c r="E1899" s="4" t="s">
        <v>164</v>
      </c>
      <c r="F1899" s="5" t="s">
        <v>188</v>
      </c>
      <c r="G1899" s="6">
        <v>0.9145833333333333</v>
      </c>
      <c r="H1899" s="6">
        <v>0.91666666666666663</v>
      </c>
      <c r="I1899" s="85">
        <f t="shared" si="29"/>
        <v>2.9999999999999893</v>
      </c>
      <c r="J1899" s="86">
        <f>I1899*Segmentos!$D$7*(AH1899%)*IF(ISNUMBER(AI1899),AI1899%,0)</f>
        <v>3139.1999999999894</v>
      </c>
      <c r="K1899" s="86">
        <f>I1899*Segmentos!$D$7*(AL1899%)*IF(ISNUMBER(AM1899),AM1899%,0)</f>
        <v>18057.599999999937</v>
      </c>
      <c r="L1899" s="4"/>
      <c r="M1899" s="2">
        <v>0.93</v>
      </c>
      <c r="N1899" s="2">
        <v>1.3</v>
      </c>
      <c r="O1899" s="2">
        <v>71.5</v>
      </c>
      <c r="P1899" s="2">
        <v>100</v>
      </c>
      <c r="Q1899" s="2">
        <v>0.28999999999999998</v>
      </c>
      <c r="R1899" s="2">
        <v>0.3</v>
      </c>
      <c r="S1899" s="2">
        <v>100</v>
      </c>
      <c r="T1899" s="2">
        <v>5.2511999999999999</v>
      </c>
      <c r="U1899" s="2">
        <v>0.15</v>
      </c>
      <c r="V1899" s="2">
        <v>0.4</v>
      </c>
      <c r="W1899" s="2">
        <v>33.299999999999997</v>
      </c>
      <c r="X1899" s="2">
        <v>3.2835999999999999</v>
      </c>
      <c r="Y1899" s="2">
        <v>0.84</v>
      </c>
      <c r="Z1899" s="2">
        <v>1.2</v>
      </c>
      <c r="AA1899" s="2">
        <v>68.099999999999994</v>
      </c>
      <c r="AB1899" s="2">
        <v>26.499300000000002</v>
      </c>
      <c r="AC1899" s="2">
        <v>1.84</v>
      </c>
      <c r="AD1899" s="2">
        <v>2.4</v>
      </c>
      <c r="AE1899" s="2">
        <v>75.599999999999994</v>
      </c>
      <c r="AF1899" s="2">
        <v>64.965900000000005</v>
      </c>
      <c r="AG1899" s="2">
        <v>0.26</v>
      </c>
      <c r="AH1899" s="22">
        <v>0.6</v>
      </c>
      <c r="AI1899" s="22">
        <v>43.6</v>
      </c>
      <c r="AJ1899" s="22">
        <v>13.2447</v>
      </c>
      <c r="AK1899" s="18">
        <v>1.54</v>
      </c>
      <c r="AL1899" s="18">
        <v>1.9</v>
      </c>
      <c r="AM1899" s="18">
        <v>79.2</v>
      </c>
      <c r="AN1899" s="2">
        <v>86.755300000000005</v>
      </c>
      <c r="AO1899" s="2">
        <v>0.62</v>
      </c>
      <c r="AP1899" s="2">
        <v>0.9</v>
      </c>
      <c r="AQ1899" s="2">
        <v>70.2</v>
      </c>
      <c r="AR1899" s="2">
        <v>7.266</v>
      </c>
      <c r="AS1899" s="2">
        <v>0.38</v>
      </c>
      <c r="AT1899" s="2">
        <v>0.8</v>
      </c>
      <c r="AU1899" s="2">
        <v>46.1</v>
      </c>
      <c r="AV1899" s="2">
        <v>8.9314</v>
      </c>
      <c r="AW1899" s="2">
        <v>0.59</v>
      </c>
      <c r="AX1899" s="2">
        <v>1.1000000000000001</v>
      </c>
      <c r="AY1899" s="2">
        <v>54.8</v>
      </c>
      <c r="AZ1899" s="2">
        <v>18.2639</v>
      </c>
      <c r="BA1899" s="2">
        <v>1.59</v>
      </c>
      <c r="BB1899" s="2">
        <v>1.9</v>
      </c>
      <c r="BC1899" s="2">
        <v>85.2</v>
      </c>
      <c r="BD1899" s="2">
        <v>65.538600000000002</v>
      </c>
      <c r="BE1899" s="4"/>
      <c r="BF1899" s="4"/>
    </row>
    <row r="1900" spans="1:58" x14ac:dyDescent="0.2">
      <c r="A1900" s="29">
        <v>1899</v>
      </c>
      <c r="B1900" s="7" t="s">
        <v>19</v>
      </c>
      <c r="C1900" s="3">
        <v>39986</v>
      </c>
      <c r="D1900" s="4" t="s">
        <v>17</v>
      </c>
      <c r="E1900" s="4" t="s">
        <v>166</v>
      </c>
      <c r="F1900" s="5" t="s">
        <v>188</v>
      </c>
      <c r="G1900" s="6">
        <v>0.9145833333333333</v>
      </c>
      <c r="H1900" s="6">
        <v>0.91666666666666663</v>
      </c>
      <c r="I1900" s="85">
        <f t="shared" si="29"/>
        <v>2.9999999999999893</v>
      </c>
      <c r="J1900" s="86">
        <f>I1900*Segmentos!$D$7*(AH1900%)*IF(ISNUMBER(AI1900),AI1900%,0)</f>
        <v>3002.3999999999901</v>
      </c>
      <c r="K1900" s="86">
        <f>I1900*Segmentos!$D$7*(AL1900%)*IF(ISNUMBER(AM1900),AM1900%,0)</f>
        <v>2399.9999999999918</v>
      </c>
      <c r="L1900" s="4"/>
      <c r="M1900" s="2">
        <v>0.2</v>
      </c>
      <c r="N1900" s="2">
        <v>0.2</v>
      </c>
      <c r="O1900" s="2">
        <v>89.9</v>
      </c>
      <c r="P1900" s="2">
        <v>100</v>
      </c>
      <c r="Q1900" s="2">
        <v>0</v>
      </c>
      <c r="R1900" s="2">
        <v>0</v>
      </c>
      <c r="S1900" s="8" t="s">
        <v>577</v>
      </c>
      <c r="T1900" s="2">
        <v>0</v>
      </c>
      <c r="U1900" s="2">
        <v>0</v>
      </c>
      <c r="V1900" s="2">
        <v>0</v>
      </c>
      <c r="W1900" s="8" t="s">
        <v>577</v>
      </c>
      <c r="X1900" s="2">
        <v>0</v>
      </c>
      <c r="Y1900" s="2">
        <v>0.23</v>
      </c>
      <c r="Z1900" s="2">
        <v>0.2</v>
      </c>
      <c r="AA1900" s="2">
        <v>100</v>
      </c>
      <c r="AB1900" s="2">
        <v>33.945099999999996</v>
      </c>
      <c r="AC1900" s="2">
        <v>0.4</v>
      </c>
      <c r="AD1900" s="2">
        <v>0.5</v>
      </c>
      <c r="AE1900" s="2">
        <v>85.5</v>
      </c>
      <c r="AF1900" s="2">
        <v>66.054900000000004</v>
      </c>
      <c r="AG1900" s="2">
        <v>0.24</v>
      </c>
      <c r="AH1900" s="22">
        <v>0.3</v>
      </c>
      <c r="AI1900" s="22">
        <v>83.4</v>
      </c>
      <c r="AJ1900" s="22">
        <v>56.334000000000003</v>
      </c>
      <c r="AK1900" s="18">
        <v>0.17</v>
      </c>
      <c r="AL1900" s="18">
        <v>0.2</v>
      </c>
      <c r="AM1900" s="18">
        <v>100</v>
      </c>
      <c r="AN1900" s="2">
        <v>43.665999999999997</v>
      </c>
      <c r="AO1900" s="2">
        <v>0.11</v>
      </c>
      <c r="AP1900" s="2">
        <v>0.1</v>
      </c>
      <c r="AQ1900" s="2">
        <v>100</v>
      </c>
      <c r="AR1900" s="2">
        <v>5.8624999999999998</v>
      </c>
      <c r="AS1900" s="2">
        <v>0.31</v>
      </c>
      <c r="AT1900" s="2">
        <v>0.3</v>
      </c>
      <c r="AU1900" s="2">
        <v>100</v>
      </c>
      <c r="AV1900" s="2">
        <v>33.945099999999996</v>
      </c>
      <c r="AW1900" s="2">
        <v>0</v>
      </c>
      <c r="AX1900" s="2">
        <v>0</v>
      </c>
      <c r="AY1900" s="8" t="s">
        <v>577</v>
      </c>
      <c r="AZ1900" s="2">
        <v>0</v>
      </c>
      <c r="BA1900" s="2">
        <v>0.32</v>
      </c>
      <c r="BB1900" s="2">
        <v>0.4</v>
      </c>
      <c r="BC1900" s="2">
        <v>84.3</v>
      </c>
      <c r="BD1900" s="2">
        <v>60.192399999999999</v>
      </c>
      <c r="BE1900" s="4"/>
      <c r="BF1900" s="4"/>
    </row>
    <row r="1901" spans="1:58" x14ac:dyDescent="0.2">
      <c r="A1901" s="29">
        <v>1900</v>
      </c>
      <c r="B1901" s="7" t="s">
        <v>2</v>
      </c>
      <c r="C1901" s="3">
        <v>39986</v>
      </c>
      <c r="D1901" s="4" t="s">
        <v>0</v>
      </c>
      <c r="E1901" s="4" t="s">
        <v>164</v>
      </c>
      <c r="F1901" s="5" t="s">
        <v>188</v>
      </c>
      <c r="G1901" s="6">
        <v>0.88402777777777775</v>
      </c>
      <c r="H1901" s="6">
        <v>0.9277777777777777</v>
      </c>
      <c r="I1901" s="85">
        <f t="shared" si="29"/>
        <v>62.999999999999936</v>
      </c>
      <c r="J1901" s="86">
        <f>I1901*Segmentos!$D$7*(AH1901%)*IF(ISNUMBER(AI1901),AI1901%,0)</f>
        <v>1273960.7999999986</v>
      </c>
      <c r="K1901" s="86">
        <f>I1901*Segmentos!$D$7*(AL1901%)*IF(ISNUMBER(AM1901),AM1901%,0)</f>
        <v>1623081.5999999982</v>
      </c>
      <c r="L1901" s="4"/>
      <c r="M1901" s="2">
        <v>5.78</v>
      </c>
      <c r="N1901" s="2">
        <v>17.8</v>
      </c>
      <c r="O1901" s="2">
        <v>32.4</v>
      </c>
      <c r="P1901" s="2">
        <v>84.689499999999995</v>
      </c>
      <c r="Q1901" s="2">
        <v>3.75</v>
      </c>
      <c r="R1901" s="2">
        <v>10.3</v>
      </c>
      <c r="S1901" s="2">
        <v>36.4</v>
      </c>
      <c r="T1901" s="2">
        <v>9.1539000000000001</v>
      </c>
      <c r="U1901" s="2">
        <v>6.04</v>
      </c>
      <c r="V1901" s="2">
        <v>18.5</v>
      </c>
      <c r="W1901" s="2">
        <v>32.700000000000003</v>
      </c>
      <c r="X1901" s="2">
        <v>18.541499999999999</v>
      </c>
      <c r="Y1901" s="2">
        <v>5.57</v>
      </c>
      <c r="Z1901" s="2">
        <v>18.399999999999999</v>
      </c>
      <c r="AA1901" s="2">
        <v>30.3</v>
      </c>
      <c r="AB1901" s="2">
        <v>24.0945</v>
      </c>
      <c r="AC1901" s="2">
        <v>6.84</v>
      </c>
      <c r="AD1901" s="2">
        <v>20.8</v>
      </c>
      <c r="AE1901" s="2">
        <v>33</v>
      </c>
      <c r="AF1901" s="2">
        <v>32.8996</v>
      </c>
      <c r="AG1901" s="2">
        <v>5.05</v>
      </c>
      <c r="AH1901" s="22">
        <v>16.100000000000001</v>
      </c>
      <c r="AI1901" s="22">
        <v>31.4</v>
      </c>
      <c r="AJ1901" s="22">
        <v>35.091099999999997</v>
      </c>
      <c r="AK1901" s="18">
        <v>6.44</v>
      </c>
      <c r="AL1901" s="18">
        <v>19.399999999999999</v>
      </c>
      <c r="AM1901" s="18">
        <v>33.200000000000003</v>
      </c>
      <c r="AN1901" s="2">
        <v>49.598399999999998</v>
      </c>
      <c r="AO1901" s="2">
        <v>5.75</v>
      </c>
      <c r="AP1901" s="2">
        <v>21.7</v>
      </c>
      <c r="AQ1901" s="2">
        <v>26.6</v>
      </c>
      <c r="AR1901" s="2">
        <v>9.2097999999999995</v>
      </c>
      <c r="AS1901" s="2">
        <v>7.57</v>
      </c>
      <c r="AT1901" s="2">
        <v>19.100000000000001</v>
      </c>
      <c r="AU1901" s="2">
        <v>39.700000000000003</v>
      </c>
      <c r="AV1901" s="2">
        <v>24.425999999999998</v>
      </c>
      <c r="AW1901" s="2">
        <v>5.88</v>
      </c>
      <c r="AX1901" s="2">
        <v>18.7</v>
      </c>
      <c r="AY1901" s="2">
        <v>31.5</v>
      </c>
      <c r="AZ1901" s="2">
        <v>24.746600000000001</v>
      </c>
      <c r="BA1901" s="2">
        <v>4.6900000000000004</v>
      </c>
      <c r="BB1901" s="2">
        <v>15.4</v>
      </c>
      <c r="BC1901" s="2">
        <v>30.4</v>
      </c>
      <c r="BD1901" s="2">
        <v>26.307099999999998</v>
      </c>
      <c r="BE1901" s="4"/>
      <c r="BF1901" s="4"/>
    </row>
    <row r="1902" spans="1:58" x14ac:dyDescent="0.2">
      <c r="A1902" s="29">
        <v>1901</v>
      </c>
      <c r="B1902" s="7" t="s">
        <v>16</v>
      </c>
      <c r="C1902" s="3">
        <v>39986</v>
      </c>
      <c r="D1902" s="4" t="s">
        <v>13</v>
      </c>
      <c r="E1902" s="4" t="s">
        <v>166</v>
      </c>
      <c r="F1902" s="5" t="s">
        <v>188</v>
      </c>
      <c r="G1902" s="6">
        <v>0.91388888888888886</v>
      </c>
      <c r="H1902" s="6">
        <v>0.91736111111111107</v>
      </c>
      <c r="I1902" s="85">
        <f t="shared" si="29"/>
        <v>4.9999999999999822</v>
      </c>
      <c r="J1902" s="86">
        <f>I1902*Segmentos!$D$7*(AH1902%)*IF(ISNUMBER(AI1902),AI1902%,0)</f>
        <v>217559.99999999924</v>
      </c>
      <c r="K1902" s="86">
        <f>I1902*Segmentos!$D$7*(AL1902%)*IF(ISNUMBER(AM1902),AM1902%,0)</f>
        <v>271679.99999999907</v>
      </c>
      <c r="L1902" s="4"/>
      <c r="M1902" s="2">
        <v>12.29</v>
      </c>
      <c r="N1902" s="2">
        <v>15</v>
      </c>
      <c r="O1902" s="2">
        <v>81.7</v>
      </c>
      <c r="P1902" s="2">
        <v>88.174999999999997</v>
      </c>
      <c r="Q1902" s="2">
        <v>6.24</v>
      </c>
      <c r="R1902" s="2">
        <v>7.3</v>
      </c>
      <c r="S1902" s="2">
        <v>86</v>
      </c>
      <c r="T1902" s="2">
        <v>7.4657999999999998</v>
      </c>
      <c r="U1902" s="2">
        <v>9.16</v>
      </c>
      <c r="V1902" s="2">
        <v>12</v>
      </c>
      <c r="W1902" s="2">
        <v>76.5</v>
      </c>
      <c r="X1902" s="2">
        <v>13.7775</v>
      </c>
      <c r="Y1902" s="2">
        <v>12.01</v>
      </c>
      <c r="Z1902" s="2">
        <v>14.8</v>
      </c>
      <c r="AA1902" s="2">
        <v>81.2</v>
      </c>
      <c r="AB1902" s="2">
        <v>25.432500000000001</v>
      </c>
      <c r="AC1902" s="2">
        <v>17.62</v>
      </c>
      <c r="AD1902" s="2">
        <v>21.2</v>
      </c>
      <c r="AE1902" s="2">
        <v>83.1</v>
      </c>
      <c r="AF1902" s="2">
        <v>41.499200000000002</v>
      </c>
      <c r="AG1902" s="2">
        <v>10.86</v>
      </c>
      <c r="AH1902" s="22">
        <v>14</v>
      </c>
      <c r="AI1902" s="22">
        <v>77.7</v>
      </c>
      <c r="AJ1902" s="22">
        <v>36.9467</v>
      </c>
      <c r="AK1902" s="18">
        <v>13.59</v>
      </c>
      <c r="AL1902" s="18">
        <v>16</v>
      </c>
      <c r="AM1902" s="18">
        <v>84.9</v>
      </c>
      <c r="AN1902" s="2">
        <v>51.228299999999997</v>
      </c>
      <c r="AO1902" s="2">
        <v>9.1999999999999993</v>
      </c>
      <c r="AP1902" s="2">
        <v>11.9</v>
      </c>
      <c r="AQ1902" s="2">
        <v>77.5</v>
      </c>
      <c r="AR1902" s="2">
        <v>7.2129000000000003</v>
      </c>
      <c r="AS1902" s="2">
        <v>12.05</v>
      </c>
      <c r="AT1902" s="2">
        <v>14.6</v>
      </c>
      <c r="AU1902" s="2">
        <v>82.6</v>
      </c>
      <c r="AV1902" s="2">
        <v>19.0364</v>
      </c>
      <c r="AW1902" s="2">
        <v>11.22</v>
      </c>
      <c r="AX1902" s="2">
        <v>13.8</v>
      </c>
      <c r="AY1902" s="2">
        <v>81.2</v>
      </c>
      <c r="AZ1902" s="2">
        <v>23.149100000000001</v>
      </c>
      <c r="BA1902" s="2">
        <v>14.12</v>
      </c>
      <c r="BB1902" s="2">
        <v>17.100000000000001</v>
      </c>
      <c r="BC1902" s="2">
        <v>82.4</v>
      </c>
      <c r="BD1902" s="2">
        <v>38.776600000000002</v>
      </c>
      <c r="BE1902" s="4"/>
      <c r="BF1902" s="4"/>
    </row>
    <row r="1903" spans="1:58" x14ac:dyDescent="0.2">
      <c r="A1903" s="29">
        <v>1902</v>
      </c>
      <c r="B1903" s="7" t="s">
        <v>22</v>
      </c>
      <c r="C1903" s="3">
        <v>39986</v>
      </c>
      <c r="D1903" s="4" t="s">
        <v>21</v>
      </c>
      <c r="E1903" s="4" t="s">
        <v>164</v>
      </c>
      <c r="F1903" s="5" t="s">
        <v>188</v>
      </c>
      <c r="G1903" s="6">
        <v>0.83194444444444438</v>
      </c>
      <c r="H1903" s="6">
        <v>0.87430555555555556</v>
      </c>
      <c r="I1903" s="85">
        <f t="shared" si="29"/>
        <v>61.000000000000099</v>
      </c>
      <c r="J1903" s="86">
        <f>I1903*Segmentos!$D$7*(AH1903%)*IF(ISNUMBER(AI1903),AI1903%,0)</f>
        <v>416166.40000000072</v>
      </c>
      <c r="K1903" s="86">
        <f>I1903*Segmentos!$D$7*(AL1903%)*IF(ISNUMBER(AM1903),AM1903%,0)</f>
        <v>534164.80000000098</v>
      </c>
      <c r="L1903" s="4"/>
      <c r="M1903" s="2">
        <v>1.95</v>
      </c>
      <c r="N1903" s="2">
        <v>5.2</v>
      </c>
      <c r="O1903" s="2">
        <v>37.700000000000003</v>
      </c>
      <c r="P1903" s="2">
        <v>96.907300000000006</v>
      </c>
      <c r="Q1903" s="2">
        <v>0.56000000000000005</v>
      </c>
      <c r="R1903" s="2">
        <v>1.6</v>
      </c>
      <c r="S1903" s="2">
        <v>36</v>
      </c>
      <c r="T1903" s="2">
        <v>4.6349999999999998</v>
      </c>
      <c r="U1903" s="2">
        <v>1.18</v>
      </c>
      <c r="V1903" s="2">
        <v>3.6</v>
      </c>
      <c r="W1903" s="2">
        <v>32.4</v>
      </c>
      <c r="X1903" s="2">
        <v>12.241099999999999</v>
      </c>
      <c r="Y1903" s="2">
        <v>0.27</v>
      </c>
      <c r="Z1903" s="2">
        <v>3.1</v>
      </c>
      <c r="AA1903" s="2">
        <v>8.6999999999999993</v>
      </c>
      <c r="AB1903" s="2">
        <v>3.9992999999999999</v>
      </c>
      <c r="AC1903" s="2">
        <v>4.67</v>
      </c>
      <c r="AD1903" s="2">
        <v>9.9</v>
      </c>
      <c r="AE1903" s="2">
        <v>47.3</v>
      </c>
      <c r="AF1903" s="2">
        <v>76.031899999999993</v>
      </c>
      <c r="AG1903" s="2">
        <v>1.72</v>
      </c>
      <c r="AH1903" s="22">
        <v>5.2</v>
      </c>
      <c r="AI1903" s="22">
        <v>32.799999999999997</v>
      </c>
      <c r="AJ1903" s="22">
        <v>40.360399999999998</v>
      </c>
      <c r="AK1903" s="18">
        <v>2.17</v>
      </c>
      <c r="AL1903" s="18">
        <v>5.2</v>
      </c>
      <c r="AM1903" s="18">
        <v>42.1</v>
      </c>
      <c r="AN1903" s="2">
        <v>56.546900000000001</v>
      </c>
      <c r="AO1903" s="2">
        <v>1.22</v>
      </c>
      <c r="AP1903" s="2">
        <v>5.2</v>
      </c>
      <c r="AQ1903" s="2">
        <v>23.6</v>
      </c>
      <c r="AR1903" s="2">
        <v>6.6280999999999999</v>
      </c>
      <c r="AS1903" s="2">
        <v>1.52</v>
      </c>
      <c r="AT1903" s="2">
        <v>4.2</v>
      </c>
      <c r="AU1903" s="2">
        <v>36.200000000000003</v>
      </c>
      <c r="AV1903" s="2">
        <v>16.592400000000001</v>
      </c>
      <c r="AW1903" s="2">
        <v>2.0099999999999998</v>
      </c>
      <c r="AX1903" s="2">
        <v>6</v>
      </c>
      <c r="AY1903" s="2">
        <v>33.200000000000003</v>
      </c>
      <c r="AZ1903" s="2">
        <v>28.6266</v>
      </c>
      <c r="BA1903" s="2">
        <v>2.37</v>
      </c>
      <c r="BB1903" s="2">
        <v>5.0999999999999996</v>
      </c>
      <c r="BC1903" s="2">
        <v>46.4</v>
      </c>
      <c r="BD1903" s="2">
        <v>45.060099999999998</v>
      </c>
      <c r="BE1903" s="4"/>
      <c r="BF1903" s="4"/>
    </row>
    <row r="1904" spans="1:58" x14ac:dyDescent="0.2">
      <c r="A1904" s="29">
        <v>1903</v>
      </c>
      <c r="B1904" s="7" t="s">
        <v>24</v>
      </c>
      <c r="C1904" s="3">
        <v>39986</v>
      </c>
      <c r="D1904" s="4" t="s">
        <v>21</v>
      </c>
      <c r="E1904" s="4" t="s">
        <v>170</v>
      </c>
      <c r="F1904" s="5" t="s">
        <v>188</v>
      </c>
      <c r="G1904" s="6">
        <v>0.875</v>
      </c>
      <c r="H1904" s="6">
        <v>0.90763888888888899</v>
      </c>
      <c r="I1904" s="85">
        <f t="shared" si="29"/>
        <v>47.000000000000156</v>
      </c>
      <c r="J1904" s="86">
        <f>I1904*Segmentos!$D$7*(AH1904%)*IF(ISNUMBER(AI1904),AI1904%,0)</f>
        <v>72756.000000000247</v>
      </c>
      <c r="K1904" s="86">
        <f>I1904*Segmentos!$D$7*(AL1904%)*IF(ISNUMBER(AM1904),AM1904%,0)</f>
        <v>98474.400000000358</v>
      </c>
      <c r="L1904" s="4"/>
      <c r="M1904" s="2">
        <v>0.45</v>
      </c>
      <c r="N1904" s="2">
        <v>1.6</v>
      </c>
      <c r="O1904" s="2">
        <v>27.7</v>
      </c>
      <c r="P1904" s="2">
        <v>44.3202</v>
      </c>
      <c r="Q1904" s="2">
        <v>0</v>
      </c>
      <c r="R1904" s="2">
        <v>0</v>
      </c>
      <c r="S1904" s="8" t="s">
        <v>577</v>
      </c>
      <c r="T1904" s="2">
        <v>0</v>
      </c>
      <c r="U1904" s="2">
        <v>0.43</v>
      </c>
      <c r="V1904" s="2">
        <v>2.2999999999999998</v>
      </c>
      <c r="W1904" s="2">
        <v>18.600000000000001</v>
      </c>
      <c r="X1904" s="2">
        <v>8.9148999999999994</v>
      </c>
      <c r="Y1904" s="2">
        <v>0.65</v>
      </c>
      <c r="Z1904" s="2">
        <v>1.3</v>
      </c>
      <c r="AA1904" s="2">
        <v>50.7</v>
      </c>
      <c r="AB1904" s="2">
        <v>18.9421</v>
      </c>
      <c r="AC1904" s="2">
        <v>0.51</v>
      </c>
      <c r="AD1904" s="2">
        <v>2.2999999999999998</v>
      </c>
      <c r="AE1904" s="2">
        <v>22</v>
      </c>
      <c r="AF1904" s="2">
        <v>16.463200000000001</v>
      </c>
      <c r="AG1904" s="2">
        <v>0.38</v>
      </c>
      <c r="AH1904" s="22">
        <v>1.5</v>
      </c>
      <c r="AI1904" s="22">
        <v>25.8</v>
      </c>
      <c r="AJ1904" s="22">
        <v>17.720400000000001</v>
      </c>
      <c r="AK1904" s="18">
        <v>0.52</v>
      </c>
      <c r="AL1904" s="18">
        <v>1.8</v>
      </c>
      <c r="AM1904" s="18">
        <v>29.1</v>
      </c>
      <c r="AN1904" s="2">
        <v>26.599799999999998</v>
      </c>
      <c r="AO1904" s="2">
        <v>0.05</v>
      </c>
      <c r="AP1904" s="2">
        <v>0.7</v>
      </c>
      <c r="AQ1904" s="2">
        <v>7.1</v>
      </c>
      <c r="AR1904" s="2">
        <v>0.54730000000000001</v>
      </c>
      <c r="AS1904" s="2">
        <v>0.16</v>
      </c>
      <c r="AT1904" s="2">
        <v>0.6</v>
      </c>
      <c r="AU1904" s="2">
        <v>25.7</v>
      </c>
      <c r="AV1904" s="2">
        <v>3.3898999999999999</v>
      </c>
      <c r="AW1904" s="2">
        <v>0.79</v>
      </c>
      <c r="AX1904" s="2">
        <v>2.5</v>
      </c>
      <c r="AY1904" s="2">
        <v>31.6</v>
      </c>
      <c r="AZ1904" s="2">
        <v>22.239799999999999</v>
      </c>
      <c r="BA1904" s="2">
        <v>0.48</v>
      </c>
      <c r="BB1904" s="2">
        <v>1.8</v>
      </c>
      <c r="BC1904" s="2">
        <v>26.3</v>
      </c>
      <c r="BD1904" s="2">
        <v>18.1432</v>
      </c>
      <c r="BE1904" s="4"/>
      <c r="BF1904" s="4"/>
    </row>
    <row r="1905" spans="1:58" x14ac:dyDescent="0.2">
      <c r="A1905" s="29">
        <v>1904</v>
      </c>
      <c r="B1905" s="7" t="s">
        <v>4</v>
      </c>
      <c r="C1905" s="3">
        <v>39986</v>
      </c>
      <c r="D1905" s="4" t="s">
        <v>3</v>
      </c>
      <c r="E1905" s="4" t="s">
        <v>165</v>
      </c>
      <c r="F1905" s="5" t="s">
        <v>188</v>
      </c>
      <c r="G1905" s="6">
        <v>0.76666666666666661</v>
      </c>
      <c r="H1905" s="6">
        <v>0.87430555555555556</v>
      </c>
      <c r="I1905" s="85">
        <f t="shared" si="29"/>
        <v>155.00000000000009</v>
      </c>
      <c r="J1905" s="86">
        <f>I1905*Segmentos!$D$7*(AH1905%)*IF(ISNUMBER(AI1905),AI1905%,0)</f>
        <v>1550248.0000000012</v>
      </c>
      <c r="K1905" s="86">
        <f>I1905*Segmentos!$D$7*(AL1905%)*IF(ISNUMBER(AM1905),AM1905%,0)</f>
        <v>2977240.0000000019</v>
      </c>
      <c r="L1905" s="4"/>
      <c r="M1905" s="2">
        <v>3.71</v>
      </c>
      <c r="N1905" s="2">
        <v>16.600000000000001</v>
      </c>
      <c r="O1905" s="2">
        <v>22.3</v>
      </c>
      <c r="P1905" s="2">
        <v>70.686700000000002</v>
      </c>
      <c r="Q1905" s="2">
        <v>6.19</v>
      </c>
      <c r="R1905" s="2">
        <v>18.899999999999999</v>
      </c>
      <c r="S1905" s="2">
        <v>32.700000000000003</v>
      </c>
      <c r="T1905" s="2">
        <v>19.694800000000001</v>
      </c>
      <c r="U1905" s="2">
        <v>3.11</v>
      </c>
      <c r="V1905" s="2">
        <v>16.5</v>
      </c>
      <c r="W1905" s="2">
        <v>18.8</v>
      </c>
      <c r="X1905" s="2">
        <v>12.414</v>
      </c>
      <c r="Y1905" s="2">
        <v>3.7</v>
      </c>
      <c r="Z1905" s="2">
        <v>17.600000000000001</v>
      </c>
      <c r="AA1905" s="2">
        <v>21</v>
      </c>
      <c r="AB1905" s="2">
        <v>20.809000000000001</v>
      </c>
      <c r="AC1905" s="2">
        <v>2.84</v>
      </c>
      <c r="AD1905" s="2">
        <v>14.7</v>
      </c>
      <c r="AE1905" s="2">
        <v>19.399999999999999</v>
      </c>
      <c r="AF1905" s="2">
        <v>17.768899999999999</v>
      </c>
      <c r="AG1905" s="2">
        <v>2.5</v>
      </c>
      <c r="AH1905" s="22">
        <v>13.3</v>
      </c>
      <c r="AI1905" s="22">
        <v>18.8</v>
      </c>
      <c r="AJ1905" s="22">
        <v>22.65</v>
      </c>
      <c r="AK1905" s="18">
        <v>4.79</v>
      </c>
      <c r="AL1905" s="18">
        <v>19.600000000000001</v>
      </c>
      <c r="AM1905" s="18">
        <v>24.5</v>
      </c>
      <c r="AN1905" s="2">
        <v>48.036799999999999</v>
      </c>
      <c r="AO1905" s="2">
        <v>1.47</v>
      </c>
      <c r="AP1905" s="2">
        <v>10.199999999999999</v>
      </c>
      <c r="AQ1905" s="2">
        <v>14.5</v>
      </c>
      <c r="AR1905" s="2">
        <v>3.0710999999999999</v>
      </c>
      <c r="AS1905" s="2">
        <v>2.4500000000000002</v>
      </c>
      <c r="AT1905" s="2">
        <v>13.2</v>
      </c>
      <c r="AU1905" s="2">
        <v>18.5</v>
      </c>
      <c r="AV1905" s="2">
        <v>10.273999999999999</v>
      </c>
      <c r="AW1905" s="2">
        <v>3.77</v>
      </c>
      <c r="AX1905" s="2">
        <v>17.399999999999999</v>
      </c>
      <c r="AY1905" s="2">
        <v>21.7</v>
      </c>
      <c r="AZ1905" s="2">
        <v>20.669599999999999</v>
      </c>
      <c r="BA1905" s="2">
        <v>5.0199999999999996</v>
      </c>
      <c r="BB1905" s="2">
        <v>19.8</v>
      </c>
      <c r="BC1905" s="2">
        <v>25.4</v>
      </c>
      <c r="BD1905" s="2">
        <v>36.671999999999997</v>
      </c>
      <c r="BE1905" s="4"/>
      <c r="BF1905" s="4"/>
    </row>
    <row r="1906" spans="1:58" x14ac:dyDescent="0.2">
      <c r="A1906" s="29">
        <v>1905</v>
      </c>
      <c r="B1906" s="7" t="s">
        <v>15</v>
      </c>
      <c r="C1906" s="3">
        <v>39987</v>
      </c>
      <c r="D1906" s="4" t="s">
        <v>13</v>
      </c>
      <c r="E1906" s="4" t="s">
        <v>164</v>
      </c>
      <c r="F1906" s="5" t="s">
        <v>189</v>
      </c>
      <c r="G1906" s="6">
        <v>0.875</v>
      </c>
      <c r="H1906" s="6">
        <v>0.91319444444444453</v>
      </c>
      <c r="I1906" s="85">
        <f t="shared" si="29"/>
        <v>55.000000000000128</v>
      </c>
      <c r="J1906" s="86">
        <f>I1906*Segmentos!$D$7*(AH1906%)*IF(ISNUMBER(AI1906),AI1906%,0)</f>
        <v>1861860.0000000044</v>
      </c>
      <c r="K1906" s="86">
        <f>I1906*Segmentos!$D$7*(AL1906%)*IF(ISNUMBER(AM1906),AM1906%,0)</f>
        <v>2639428.0000000061</v>
      </c>
      <c r="L1906" s="4"/>
      <c r="M1906" s="2">
        <v>10.32</v>
      </c>
      <c r="N1906" s="2">
        <v>21.7</v>
      </c>
      <c r="O1906" s="2">
        <v>47.6</v>
      </c>
      <c r="P1906" s="2">
        <v>87.255200000000002</v>
      </c>
      <c r="Q1906" s="2">
        <v>5.95</v>
      </c>
      <c r="R1906" s="2">
        <v>11.4</v>
      </c>
      <c r="S1906" s="2">
        <v>52.2</v>
      </c>
      <c r="T1906" s="2">
        <v>8.3911999999999995</v>
      </c>
      <c r="U1906" s="2">
        <v>6.53</v>
      </c>
      <c r="V1906" s="2">
        <v>13.9</v>
      </c>
      <c r="W1906" s="2">
        <v>46.9</v>
      </c>
      <c r="X1906" s="2">
        <v>11.577999999999999</v>
      </c>
      <c r="Y1906" s="2">
        <v>11.62</v>
      </c>
      <c r="Z1906" s="2">
        <v>23.8</v>
      </c>
      <c r="AA1906" s="2">
        <v>48.8</v>
      </c>
      <c r="AB1906" s="2">
        <v>29.018999999999998</v>
      </c>
      <c r="AC1906" s="2">
        <v>13.78</v>
      </c>
      <c r="AD1906" s="2">
        <v>29.9</v>
      </c>
      <c r="AE1906" s="2">
        <v>46.1</v>
      </c>
      <c r="AF1906" s="2">
        <v>38.267000000000003</v>
      </c>
      <c r="AG1906" s="2">
        <v>8.4499999999999993</v>
      </c>
      <c r="AH1906" s="22">
        <v>21</v>
      </c>
      <c r="AI1906" s="22">
        <v>40.299999999999997</v>
      </c>
      <c r="AJ1906" s="22">
        <v>33.915900000000001</v>
      </c>
      <c r="AK1906" s="18">
        <v>12</v>
      </c>
      <c r="AL1906" s="18">
        <v>22.3</v>
      </c>
      <c r="AM1906" s="18">
        <v>53.8</v>
      </c>
      <c r="AN1906" s="2">
        <v>53.339399999999998</v>
      </c>
      <c r="AO1906" s="2">
        <v>6.97</v>
      </c>
      <c r="AP1906" s="2">
        <v>15.2</v>
      </c>
      <c r="AQ1906" s="2">
        <v>45.9</v>
      </c>
      <c r="AR1906" s="2">
        <v>6.4420000000000002</v>
      </c>
      <c r="AS1906" s="2">
        <v>7.94</v>
      </c>
      <c r="AT1906" s="2">
        <v>18.600000000000001</v>
      </c>
      <c r="AU1906" s="2">
        <v>42.6</v>
      </c>
      <c r="AV1906" s="2">
        <v>14.788</v>
      </c>
      <c r="AW1906" s="2">
        <v>9.11</v>
      </c>
      <c r="AX1906" s="2">
        <v>20.2</v>
      </c>
      <c r="AY1906" s="2">
        <v>45.1</v>
      </c>
      <c r="AZ1906" s="2">
        <v>22.142800000000001</v>
      </c>
      <c r="BA1906" s="2">
        <v>13.55</v>
      </c>
      <c r="BB1906" s="2">
        <v>26.4</v>
      </c>
      <c r="BC1906" s="2">
        <v>51.4</v>
      </c>
      <c r="BD1906" s="2">
        <v>43.882399999999997</v>
      </c>
      <c r="BE1906" s="4"/>
      <c r="BF1906" s="4"/>
    </row>
    <row r="1907" spans="1:58" x14ac:dyDescent="0.2">
      <c r="A1907" s="29">
        <v>1906</v>
      </c>
      <c r="B1907" s="7" t="s">
        <v>40</v>
      </c>
      <c r="C1907" s="3">
        <v>39987</v>
      </c>
      <c r="D1907" s="4" t="s">
        <v>21</v>
      </c>
      <c r="E1907" s="4" t="s">
        <v>169</v>
      </c>
      <c r="F1907" s="5" t="s">
        <v>189</v>
      </c>
      <c r="G1907" s="6">
        <v>0.91736111111111107</v>
      </c>
      <c r="H1907" s="6">
        <v>0.96458333333333324</v>
      </c>
      <c r="I1907" s="85">
        <f t="shared" si="29"/>
        <v>67.999999999999915</v>
      </c>
      <c r="J1907" s="86">
        <f>I1907*Segmentos!$D$7*(AH1907%)*IF(ISNUMBER(AI1907),AI1907%,0)</f>
        <v>311303.99999999965</v>
      </c>
      <c r="K1907" s="86">
        <f>I1907*Segmentos!$D$7*(AL1907%)*IF(ISNUMBER(AM1907),AM1907%,0)</f>
        <v>415615.99999999948</v>
      </c>
      <c r="L1907" s="4" t="s">
        <v>430</v>
      </c>
      <c r="M1907" s="2">
        <v>1.34</v>
      </c>
      <c r="N1907" s="2">
        <v>3.7</v>
      </c>
      <c r="O1907" s="2">
        <v>35.799999999999997</v>
      </c>
      <c r="P1907" s="2">
        <v>88.320400000000006</v>
      </c>
      <c r="Q1907" s="2">
        <v>0.52</v>
      </c>
      <c r="R1907" s="2">
        <v>1.5</v>
      </c>
      <c r="S1907" s="2">
        <v>34.799999999999997</v>
      </c>
      <c r="T1907" s="2">
        <v>5.7229000000000001</v>
      </c>
      <c r="U1907" s="2">
        <v>1.04</v>
      </c>
      <c r="V1907" s="2">
        <v>2.1</v>
      </c>
      <c r="W1907" s="2">
        <v>50.3</v>
      </c>
      <c r="X1907" s="2">
        <v>14.406499999999999</v>
      </c>
      <c r="Y1907" s="2">
        <v>1.1299999999999999</v>
      </c>
      <c r="Z1907" s="2">
        <v>4.9000000000000004</v>
      </c>
      <c r="AA1907" s="2">
        <v>23.2</v>
      </c>
      <c r="AB1907" s="2">
        <v>21.982299999999999</v>
      </c>
      <c r="AC1907" s="2">
        <v>2.13</v>
      </c>
      <c r="AD1907" s="2">
        <v>4.9000000000000004</v>
      </c>
      <c r="AE1907" s="2">
        <v>43.1</v>
      </c>
      <c r="AF1907" s="2">
        <v>46.2087</v>
      </c>
      <c r="AG1907" s="2">
        <v>1.1399999999999999</v>
      </c>
      <c r="AH1907" s="22">
        <v>3.5</v>
      </c>
      <c r="AI1907" s="22">
        <v>32.700000000000003</v>
      </c>
      <c r="AJ1907" s="22">
        <v>35.618499999999997</v>
      </c>
      <c r="AK1907" s="18">
        <v>1.52</v>
      </c>
      <c r="AL1907" s="18">
        <v>4</v>
      </c>
      <c r="AM1907" s="18">
        <v>38.200000000000003</v>
      </c>
      <c r="AN1907" s="2">
        <v>52.701900000000002</v>
      </c>
      <c r="AO1907" s="2">
        <v>0.4</v>
      </c>
      <c r="AP1907" s="2">
        <v>1.5</v>
      </c>
      <c r="AQ1907" s="2">
        <v>26.6</v>
      </c>
      <c r="AR1907" s="2">
        <v>2.9053</v>
      </c>
      <c r="AS1907" s="2">
        <v>0.69</v>
      </c>
      <c r="AT1907" s="2">
        <v>2.9</v>
      </c>
      <c r="AU1907" s="2">
        <v>23.9</v>
      </c>
      <c r="AV1907" s="2">
        <v>10.0426</v>
      </c>
      <c r="AW1907" s="2">
        <v>2.1</v>
      </c>
      <c r="AX1907" s="2">
        <v>4.8</v>
      </c>
      <c r="AY1907" s="2">
        <v>43.5</v>
      </c>
      <c r="AZ1907" s="2">
        <v>40.007899999999999</v>
      </c>
      <c r="BA1907" s="2">
        <v>1.4</v>
      </c>
      <c r="BB1907" s="2">
        <v>4</v>
      </c>
      <c r="BC1907" s="2">
        <v>34.700000000000003</v>
      </c>
      <c r="BD1907" s="2">
        <v>35.3645</v>
      </c>
      <c r="BE1907" s="4"/>
      <c r="BF1907" s="4"/>
    </row>
    <row r="1908" spans="1:58" x14ac:dyDescent="0.2">
      <c r="A1908" s="29">
        <v>1907</v>
      </c>
      <c r="B1908" s="7" t="s">
        <v>5</v>
      </c>
      <c r="C1908" s="3">
        <v>39987</v>
      </c>
      <c r="D1908" s="4" t="s">
        <v>3</v>
      </c>
      <c r="E1908" s="4" t="s">
        <v>164</v>
      </c>
      <c r="F1908" s="5" t="s">
        <v>189</v>
      </c>
      <c r="G1908" s="6">
        <v>0.87430555555555556</v>
      </c>
      <c r="H1908" s="6">
        <v>0.91736111111111107</v>
      </c>
      <c r="I1908" s="85">
        <f t="shared" si="29"/>
        <v>61.999999999999943</v>
      </c>
      <c r="J1908" s="86">
        <f>I1908*Segmentos!$D$7*(AH1908%)*IF(ISNUMBER(AI1908),AI1908%,0)</f>
        <v>1679059.1999999986</v>
      </c>
      <c r="K1908" s="86">
        <f>I1908*Segmentos!$D$7*(AL1908%)*IF(ISNUMBER(AM1908),AM1908%,0)</f>
        <v>1700783.9999999986</v>
      </c>
      <c r="L1908" s="4"/>
      <c r="M1908" s="2">
        <v>6.82</v>
      </c>
      <c r="N1908" s="2">
        <v>18.3</v>
      </c>
      <c r="O1908" s="2">
        <v>37.299999999999997</v>
      </c>
      <c r="P1908" s="2">
        <v>79.195300000000003</v>
      </c>
      <c r="Q1908" s="2">
        <v>4.49</v>
      </c>
      <c r="R1908" s="2">
        <v>11.2</v>
      </c>
      <c r="S1908" s="2">
        <v>40.1</v>
      </c>
      <c r="T1908" s="2">
        <v>8.7022999999999993</v>
      </c>
      <c r="U1908" s="2">
        <v>7.54</v>
      </c>
      <c r="V1908" s="2">
        <v>19.5</v>
      </c>
      <c r="W1908" s="2">
        <v>38.700000000000003</v>
      </c>
      <c r="X1908" s="2">
        <v>18.3371</v>
      </c>
      <c r="Y1908" s="2">
        <v>5.95</v>
      </c>
      <c r="Z1908" s="2">
        <v>17.7</v>
      </c>
      <c r="AA1908" s="2">
        <v>33.6</v>
      </c>
      <c r="AB1908" s="2">
        <v>20.4072</v>
      </c>
      <c r="AC1908" s="2">
        <v>8.33</v>
      </c>
      <c r="AD1908" s="2">
        <v>21.7</v>
      </c>
      <c r="AE1908" s="2">
        <v>38.5</v>
      </c>
      <c r="AF1908" s="2">
        <v>31.7486</v>
      </c>
      <c r="AG1908" s="2">
        <v>6.78</v>
      </c>
      <c r="AH1908" s="22">
        <v>18.600000000000001</v>
      </c>
      <c r="AI1908" s="22">
        <v>36.4</v>
      </c>
      <c r="AJ1908" s="22">
        <v>37.353400000000001</v>
      </c>
      <c r="AK1908" s="18">
        <v>6.86</v>
      </c>
      <c r="AL1908" s="18">
        <v>18</v>
      </c>
      <c r="AM1908" s="18">
        <v>38.1</v>
      </c>
      <c r="AN1908" s="2">
        <v>41.841900000000003</v>
      </c>
      <c r="AO1908" s="2">
        <v>3.08</v>
      </c>
      <c r="AP1908" s="2">
        <v>10.6</v>
      </c>
      <c r="AQ1908" s="2">
        <v>29.1</v>
      </c>
      <c r="AR1908" s="2">
        <v>3.9028999999999998</v>
      </c>
      <c r="AS1908" s="2">
        <v>5.3</v>
      </c>
      <c r="AT1908" s="2">
        <v>15.6</v>
      </c>
      <c r="AU1908" s="2">
        <v>34</v>
      </c>
      <c r="AV1908" s="2">
        <v>13.5588</v>
      </c>
      <c r="AW1908" s="2">
        <v>6.94</v>
      </c>
      <c r="AX1908" s="2">
        <v>19.8</v>
      </c>
      <c r="AY1908" s="2">
        <v>35.1</v>
      </c>
      <c r="AZ1908" s="2">
        <v>23.168399999999998</v>
      </c>
      <c r="BA1908" s="2">
        <v>8.68</v>
      </c>
      <c r="BB1908" s="2">
        <v>20.9</v>
      </c>
      <c r="BC1908" s="2">
        <v>41.5</v>
      </c>
      <c r="BD1908" s="2">
        <v>38.565100000000001</v>
      </c>
      <c r="BE1908" s="4"/>
      <c r="BF1908" s="4"/>
    </row>
    <row r="1909" spans="1:58" x14ac:dyDescent="0.2">
      <c r="A1909" s="29">
        <v>1908</v>
      </c>
      <c r="B1909" s="7" t="s">
        <v>49</v>
      </c>
      <c r="C1909" s="3">
        <v>39987</v>
      </c>
      <c r="D1909" s="4" t="s">
        <v>28</v>
      </c>
      <c r="E1909" s="4" t="s">
        <v>168</v>
      </c>
      <c r="F1909" s="5" t="s">
        <v>189</v>
      </c>
      <c r="G1909" s="6">
        <v>0.9159722222222223</v>
      </c>
      <c r="H1909" s="6">
        <v>0.99513888888888891</v>
      </c>
      <c r="I1909" s="85">
        <f t="shared" si="29"/>
        <v>113.99999999999991</v>
      </c>
      <c r="J1909" s="86">
        <f>I1909*Segmentos!$D$7*(AH1909%)*IF(ISNUMBER(AI1909),AI1909%,0)</f>
        <v>895355.9999999993</v>
      </c>
      <c r="K1909" s="86">
        <f>I1909*Segmentos!$D$7*(AL1909%)*IF(ISNUMBER(AM1909),AM1909%,0)</f>
        <v>495079.1999999996</v>
      </c>
      <c r="L1909" s="4" t="s">
        <v>432</v>
      </c>
      <c r="M1909" s="2">
        <v>1.5</v>
      </c>
      <c r="N1909" s="2">
        <v>6.1</v>
      </c>
      <c r="O1909" s="2">
        <v>24.5</v>
      </c>
      <c r="P1909" s="2">
        <v>85.851699999999994</v>
      </c>
      <c r="Q1909" s="2">
        <v>1.08</v>
      </c>
      <c r="R1909" s="2">
        <v>3.6</v>
      </c>
      <c r="S1909" s="2">
        <v>29.9</v>
      </c>
      <c r="T1909" s="2">
        <v>10.3315</v>
      </c>
      <c r="U1909" s="2">
        <v>0.35</v>
      </c>
      <c r="V1909" s="2">
        <v>5.3</v>
      </c>
      <c r="W1909" s="2">
        <v>6.6</v>
      </c>
      <c r="X1909" s="2">
        <v>4.1920999999999999</v>
      </c>
      <c r="Y1909" s="2">
        <v>2.2599999999999998</v>
      </c>
      <c r="Z1909" s="2">
        <v>8.4</v>
      </c>
      <c r="AA1909" s="2">
        <v>26.9</v>
      </c>
      <c r="AB1909" s="2">
        <v>38.184199999999997</v>
      </c>
      <c r="AC1909" s="2">
        <v>1.77</v>
      </c>
      <c r="AD1909" s="2">
        <v>5.9</v>
      </c>
      <c r="AE1909" s="2">
        <v>30</v>
      </c>
      <c r="AF1909" s="2">
        <v>33.143999999999998</v>
      </c>
      <c r="AG1909" s="2">
        <v>1.97</v>
      </c>
      <c r="AH1909" s="22">
        <v>7.7</v>
      </c>
      <c r="AI1909" s="22">
        <v>25.5</v>
      </c>
      <c r="AJ1909" s="22">
        <v>53.434199999999997</v>
      </c>
      <c r="AK1909" s="18">
        <v>1.08</v>
      </c>
      <c r="AL1909" s="18">
        <v>4.7</v>
      </c>
      <c r="AM1909" s="18">
        <v>23.1</v>
      </c>
      <c r="AN1909" s="2">
        <v>32.4176</v>
      </c>
      <c r="AO1909" s="2">
        <v>1.04</v>
      </c>
      <c r="AP1909" s="2">
        <v>4.7</v>
      </c>
      <c r="AQ1909" s="2">
        <v>22.1</v>
      </c>
      <c r="AR1909" s="2">
        <v>6.4733000000000001</v>
      </c>
      <c r="AS1909" s="2">
        <v>1.43</v>
      </c>
      <c r="AT1909" s="2">
        <v>7.3</v>
      </c>
      <c r="AU1909" s="2">
        <v>19.5</v>
      </c>
      <c r="AV1909" s="2">
        <v>17.975300000000001</v>
      </c>
      <c r="AW1909" s="2">
        <v>1.44</v>
      </c>
      <c r="AX1909" s="2">
        <v>4.5999999999999996</v>
      </c>
      <c r="AY1909" s="2">
        <v>31.1</v>
      </c>
      <c r="AZ1909" s="2">
        <v>23.633199999999999</v>
      </c>
      <c r="BA1909" s="2">
        <v>1.73</v>
      </c>
      <c r="BB1909" s="2">
        <v>7</v>
      </c>
      <c r="BC1909" s="2">
        <v>24.8</v>
      </c>
      <c r="BD1909" s="2">
        <v>37.7699</v>
      </c>
      <c r="BE1909" s="4"/>
      <c r="BF1909" s="4"/>
    </row>
    <row r="1910" spans="1:58" x14ac:dyDescent="0.2">
      <c r="A1910" s="29">
        <v>1909</v>
      </c>
      <c r="B1910" s="7" t="s">
        <v>18</v>
      </c>
      <c r="C1910" s="3">
        <v>39987</v>
      </c>
      <c r="D1910" s="4" t="s">
        <v>17</v>
      </c>
      <c r="E1910" s="4" t="s">
        <v>168</v>
      </c>
      <c r="F1910" s="5" t="s">
        <v>189</v>
      </c>
      <c r="G1910" s="6">
        <v>0.83333333333333337</v>
      </c>
      <c r="H1910" s="6">
        <v>0.9159722222222223</v>
      </c>
      <c r="I1910" s="85">
        <f t="shared" si="29"/>
        <v>119.00000000000006</v>
      </c>
      <c r="J1910" s="86">
        <f>I1910*Segmentos!$D$7*(AH1910%)*IF(ISNUMBER(AI1910),AI1910%,0)</f>
        <v>379610.00000000017</v>
      </c>
      <c r="K1910" s="86">
        <f>I1910*Segmentos!$D$7*(AL1910%)*IF(ISNUMBER(AM1910),AM1910%,0)</f>
        <v>142800.00000000006</v>
      </c>
      <c r="L1910" s="4" t="s">
        <v>431</v>
      </c>
      <c r="M1910" s="2">
        <v>0.54</v>
      </c>
      <c r="N1910" s="2">
        <v>2.4</v>
      </c>
      <c r="O1910" s="2">
        <v>22.1</v>
      </c>
      <c r="P1910" s="2">
        <v>91.418800000000005</v>
      </c>
      <c r="Q1910" s="2">
        <v>0.27</v>
      </c>
      <c r="R1910" s="2">
        <v>0.4</v>
      </c>
      <c r="S1910" s="2">
        <v>68.900000000000006</v>
      </c>
      <c r="T1910" s="2">
        <v>7.5491999999999999</v>
      </c>
      <c r="U1910" s="2">
        <v>0.04</v>
      </c>
      <c r="V1910" s="2">
        <v>0.9</v>
      </c>
      <c r="W1910" s="2">
        <v>4.2</v>
      </c>
      <c r="X1910" s="2">
        <v>1.3191999999999999</v>
      </c>
      <c r="Y1910" s="2">
        <v>0.74</v>
      </c>
      <c r="Z1910" s="2">
        <v>2.9</v>
      </c>
      <c r="AA1910" s="2">
        <v>25.4</v>
      </c>
      <c r="AB1910" s="2">
        <v>37.201799999999999</v>
      </c>
      <c r="AC1910" s="2">
        <v>0.81</v>
      </c>
      <c r="AD1910" s="2">
        <v>4</v>
      </c>
      <c r="AE1910" s="2">
        <v>20.2</v>
      </c>
      <c r="AF1910" s="2">
        <v>45.348599999999998</v>
      </c>
      <c r="AG1910" s="2">
        <v>0.8</v>
      </c>
      <c r="AH1910" s="22">
        <v>2.9</v>
      </c>
      <c r="AI1910" s="22">
        <v>27.5</v>
      </c>
      <c r="AJ1910" s="22">
        <v>64.616799999999998</v>
      </c>
      <c r="AK1910" s="18">
        <v>0.3</v>
      </c>
      <c r="AL1910" s="18">
        <v>2</v>
      </c>
      <c r="AM1910" s="18">
        <v>15</v>
      </c>
      <c r="AN1910" s="2">
        <v>26.802</v>
      </c>
      <c r="AO1910" s="2">
        <v>0.05</v>
      </c>
      <c r="AP1910" s="2">
        <v>0.8</v>
      </c>
      <c r="AQ1910" s="2">
        <v>6.8</v>
      </c>
      <c r="AR1910" s="2">
        <v>1.0106999999999999</v>
      </c>
      <c r="AS1910" s="2">
        <v>7.0000000000000007E-2</v>
      </c>
      <c r="AT1910" s="2">
        <v>1</v>
      </c>
      <c r="AU1910" s="2">
        <v>6.6</v>
      </c>
      <c r="AV1910" s="2">
        <v>2.5022000000000002</v>
      </c>
      <c r="AW1910" s="2">
        <v>1.1399999999999999</v>
      </c>
      <c r="AX1910" s="2">
        <v>3.3</v>
      </c>
      <c r="AY1910" s="2">
        <v>34.299999999999997</v>
      </c>
      <c r="AZ1910" s="2">
        <v>55.763599999999997</v>
      </c>
      <c r="BA1910" s="2">
        <v>0.5</v>
      </c>
      <c r="BB1910" s="2">
        <v>3.1</v>
      </c>
      <c r="BC1910" s="2">
        <v>16.2</v>
      </c>
      <c r="BD1910" s="2">
        <v>32.142400000000002</v>
      </c>
      <c r="BE1910" s="4"/>
      <c r="BF1910" s="4"/>
    </row>
    <row r="1911" spans="1:58" x14ac:dyDescent="0.2">
      <c r="A1911" s="29">
        <v>1910</v>
      </c>
      <c r="B1911" s="7" t="s">
        <v>9</v>
      </c>
      <c r="C1911" s="3">
        <v>39987</v>
      </c>
      <c r="D1911" s="4" t="s">
        <v>8</v>
      </c>
      <c r="E1911" s="4" t="s">
        <v>168</v>
      </c>
      <c r="F1911" s="5" t="s">
        <v>189</v>
      </c>
      <c r="G1911" s="6">
        <v>0.78888888888888886</v>
      </c>
      <c r="H1911" s="6">
        <v>0.87361111111111101</v>
      </c>
      <c r="I1911" s="85">
        <f t="shared" si="29"/>
        <v>121.99999999999989</v>
      </c>
      <c r="J1911" s="86">
        <f>I1911*Segmentos!$D$7*(AH1911%)*IF(ISNUMBER(AI1911),AI1911%,0)</f>
        <v>2274031.1999999979</v>
      </c>
      <c r="K1911" s="86">
        <f>I1911*Segmentos!$D$7*(AL1911%)*IF(ISNUMBER(AM1911),AM1911%,0)</f>
        <v>1964736.7999999982</v>
      </c>
      <c r="L1911" s="4" t="s">
        <v>429</v>
      </c>
      <c r="M1911" s="2">
        <v>4.33</v>
      </c>
      <c r="N1911" s="2">
        <v>15.5</v>
      </c>
      <c r="O1911" s="2">
        <v>27.8</v>
      </c>
      <c r="P1911" s="2">
        <v>84.556100000000001</v>
      </c>
      <c r="Q1911" s="2">
        <v>1.88</v>
      </c>
      <c r="R1911" s="2">
        <v>8.3000000000000007</v>
      </c>
      <c r="S1911" s="2">
        <v>22.7</v>
      </c>
      <c r="T1911" s="2">
        <v>6.1342999999999996</v>
      </c>
      <c r="U1911" s="2">
        <v>4.0599999999999996</v>
      </c>
      <c r="V1911" s="2">
        <v>12.4</v>
      </c>
      <c r="W1911" s="2">
        <v>32.6</v>
      </c>
      <c r="X1911" s="2">
        <v>16.615500000000001</v>
      </c>
      <c r="Y1911" s="2">
        <v>4.71</v>
      </c>
      <c r="Z1911" s="2">
        <v>17.100000000000001</v>
      </c>
      <c r="AA1911" s="2">
        <v>27.6</v>
      </c>
      <c r="AB1911" s="2">
        <v>27.197700000000001</v>
      </c>
      <c r="AC1911" s="2">
        <v>5.39</v>
      </c>
      <c r="AD1911" s="2">
        <v>19.8</v>
      </c>
      <c r="AE1911" s="2">
        <v>27.2</v>
      </c>
      <c r="AF1911" s="2">
        <v>34.608600000000003</v>
      </c>
      <c r="AG1911" s="2">
        <v>4.66</v>
      </c>
      <c r="AH1911" s="22">
        <v>14.7</v>
      </c>
      <c r="AI1911" s="22">
        <v>31.7</v>
      </c>
      <c r="AJ1911" s="22">
        <v>43.2089</v>
      </c>
      <c r="AK1911" s="18">
        <v>4.03</v>
      </c>
      <c r="AL1911" s="18">
        <v>16.3</v>
      </c>
      <c r="AM1911" s="18">
        <v>24.7</v>
      </c>
      <c r="AN1911" s="2">
        <v>41.347200000000001</v>
      </c>
      <c r="AO1911" s="2">
        <v>0.88</v>
      </c>
      <c r="AP1911" s="2">
        <v>4.2</v>
      </c>
      <c r="AQ1911" s="2">
        <v>20.9</v>
      </c>
      <c r="AR1911" s="2">
        <v>1.8855</v>
      </c>
      <c r="AS1911" s="2">
        <v>3.02</v>
      </c>
      <c r="AT1911" s="2">
        <v>12.2</v>
      </c>
      <c r="AU1911" s="2">
        <v>24.8</v>
      </c>
      <c r="AV1911" s="2">
        <v>12.9884</v>
      </c>
      <c r="AW1911" s="2">
        <v>4.53</v>
      </c>
      <c r="AX1911" s="2">
        <v>17.3</v>
      </c>
      <c r="AY1911" s="2">
        <v>26.2</v>
      </c>
      <c r="AZ1911" s="2">
        <v>25.454499999999999</v>
      </c>
      <c r="BA1911" s="2">
        <v>5.91</v>
      </c>
      <c r="BB1911" s="2">
        <v>19.399999999999999</v>
      </c>
      <c r="BC1911" s="2">
        <v>30.5</v>
      </c>
      <c r="BD1911" s="2">
        <v>44.227699999999999</v>
      </c>
      <c r="BE1911" s="4"/>
      <c r="BF1911" s="4"/>
    </row>
    <row r="1912" spans="1:58" x14ac:dyDescent="0.2">
      <c r="A1912" s="29">
        <v>1911</v>
      </c>
      <c r="B1912" s="7" t="s">
        <v>1</v>
      </c>
      <c r="C1912" s="3">
        <v>39987</v>
      </c>
      <c r="D1912" s="4" t="s">
        <v>0</v>
      </c>
      <c r="E1912" s="4" t="s">
        <v>163</v>
      </c>
      <c r="F1912" s="5" t="s">
        <v>189</v>
      </c>
      <c r="G1912" s="6">
        <v>0.8520833333333333</v>
      </c>
      <c r="H1912" s="6">
        <v>0.8833333333333333</v>
      </c>
      <c r="I1912" s="85">
        <f t="shared" si="29"/>
        <v>45</v>
      </c>
      <c r="J1912" s="86">
        <f>I1912*Segmentos!$D$7*(AH1912%)*IF(ISNUMBER(AI1912),AI1912%,0)</f>
        <v>712188</v>
      </c>
      <c r="K1912" s="86">
        <f>I1912*Segmentos!$D$7*(AL1912%)*IF(ISNUMBER(AM1912),AM1912%,0)</f>
        <v>1176264</v>
      </c>
      <c r="L1912" s="4"/>
      <c r="M1912" s="2">
        <v>5.29</v>
      </c>
      <c r="N1912" s="2">
        <v>9.9</v>
      </c>
      <c r="O1912" s="2">
        <v>53.2</v>
      </c>
      <c r="P1912" s="2">
        <v>79.0411</v>
      </c>
      <c r="Q1912" s="2">
        <v>3.62</v>
      </c>
      <c r="R1912" s="2">
        <v>7</v>
      </c>
      <c r="S1912" s="2">
        <v>51.5</v>
      </c>
      <c r="T1912" s="2">
        <v>9.0211000000000006</v>
      </c>
      <c r="U1912" s="2">
        <v>3.91</v>
      </c>
      <c r="V1912" s="2">
        <v>7.8</v>
      </c>
      <c r="W1912" s="2">
        <v>49.9</v>
      </c>
      <c r="X1912" s="2">
        <v>12.237399999999999</v>
      </c>
      <c r="Y1912" s="2">
        <v>5.75</v>
      </c>
      <c r="Z1912" s="2">
        <v>10.8</v>
      </c>
      <c r="AA1912" s="2">
        <v>53</v>
      </c>
      <c r="AB1912" s="2">
        <v>25.3491</v>
      </c>
      <c r="AC1912" s="2">
        <v>6.61</v>
      </c>
      <c r="AD1912" s="2">
        <v>12</v>
      </c>
      <c r="AE1912" s="2">
        <v>55.2</v>
      </c>
      <c r="AF1912" s="2">
        <v>32.433500000000002</v>
      </c>
      <c r="AG1912" s="2">
        <v>3.94</v>
      </c>
      <c r="AH1912" s="22">
        <v>7.3</v>
      </c>
      <c r="AI1912" s="22">
        <v>54.2</v>
      </c>
      <c r="AJ1912" s="22">
        <v>27.9056</v>
      </c>
      <c r="AK1912" s="18">
        <v>6.51</v>
      </c>
      <c r="AL1912" s="18">
        <v>12.4</v>
      </c>
      <c r="AM1912" s="18">
        <v>52.7</v>
      </c>
      <c r="AN1912" s="2">
        <v>51.1355</v>
      </c>
      <c r="AO1912" s="2">
        <v>3.67</v>
      </c>
      <c r="AP1912" s="2">
        <v>7.4</v>
      </c>
      <c r="AQ1912" s="2">
        <v>49.8</v>
      </c>
      <c r="AR1912" s="2">
        <v>5.9977999999999998</v>
      </c>
      <c r="AS1912" s="2">
        <v>6.84</v>
      </c>
      <c r="AT1912" s="2">
        <v>10.7</v>
      </c>
      <c r="AU1912" s="2">
        <v>64.099999999999994</v>
      </c>
      <c r="AV1912" s="2">
        <v>22.516500000000001</v>
      </c>
      <c r="AW1912" s="2">
        <v>5.19</v>
      </c>
      <c r="AX1912" s="2">
        <v>10.199999999999999</v>
      </c>
      <c r="AY1912" s="2">
        <v>50.9</v>
      </c>
      <c r="AZ1912" s="2">
        <v>22.3125</v>
      </c>
      <c r="BA1912" s="2">
        <v>4.93</v>
      </c>
      <c r="BB1912" s="2">
        <v>10.1</v>
      </c>
      <c r="BC1912" s="2">
        <v>49</v>
      </c>
      <c r="BD1912" s="2">
        <v>28.214300000000001</v>
      </c>
      <c r="BE1912" s="4"/>
      <c r="BF1912" s="4"/>
    </row>
    <row r="1913" spans="1:58" x14ac:dyDescent="0.2">
      <c r="A1913" s="29">
        <v>1912</v>
      </c>
      <c r="B1913" s="7" t="s">
        <v>36</v>
      </c>
      <c r="C1913" s="3">
        <v>39987</v>
      </c>
      <c r="D1913" s="4" t="s">
        <v>13</v>
      </c>
      <c r="E1913" s="4" t="s">
        <v>163</v>
      </c>
      <c r="F1913" s="5" t="s">
        <v>189</v>
      </c>
      <c r="G1913" s="6">
        <v>0.91874999999999996</v>
      </c>
      <c r="H1913" s="6">
        <v>0.94166666666666676</v>
      </c>
      <c r="I1913" s="85">
        <f t="shared" si="29"/>
        <v>33.000000000000199</v>
      </c>
      <c r="J1913" s="86">
        <f>I1913*Segmentos!$D$7*(AH1913%)*IF(ISNUMBER(AI1913),AI1913%,0)</f>
        <v>1612710.0000000102</v>
      </c>
      <c r="K1913" s="86">
        <f>I1913*Segmentos!$D$7*(AL1913%)*IF(ISNUMBER(AM1913),AM1913%,0)</f>
        <v>2392473.6000000145</v>
      </c>
      <c r="L1913" s="4"/>
      <c r="M1913" s="2">
        <v>15.32</v>
      </c>
      <c r="N1913" s="2">
        <v>22</v>
      </c>
      <c r="O1913" s="2">
        <v>69.5</v>
      </c>
      <c r="P1913" s="2">
        <v>85.313000000000002</v>
      </c>
      <c r="Q1913" s="2">
        <v>10.78</v>
      </c>
      <c r="R1913" s="2">
        <v>14.6</v>
      </c>
      <c r="S1913" s="2">
        <v>73.900000000000006</v>
      </c>
      <c r="T1913" s="2">
        <v>10.017099999999999</v>
      </c>
      <c r="U1913" s="2">
        <v>13.08</v>
      </c>
      <c r="V1913" s="2">
        <v>20</v>
      </c>
      <c r="W1913" s="2">
        <v>65.400000000000006</v>
      </c>
      <c r="X1913" s="2">
        <v>15.270200000000001</v>
      </c>
      <c r="Y1913" s="2">
        <v>18.61</v>
      </c>
      <c r="Z1913" s="2">
        <v>26.3</v>
      </c>
      <c r="AA1913" s="2">
        <v>70.7</v>
      </c>
      <c r="AB1913" s="2">
        <v>30.597899999999999</v>
      </c>
      <c r="AC1913" s="2">
        <v>16.100000000000001</v>
      </c>
      <c r="AD1913" s="2">
        <v>23.3</v>
      </c>
      <c r="AE1913" s="2">
        <v>69.2</v>
      </c>
      <c r="AF1913" s="2">
        <v>29.427700000000002</v>
      </c>
      <c r="AG1913" s="2">
        <v>12.19</v>
      </c>
      <c r="AH1913" s="22">
        <v>18.100000000000001</v>
      </c>
      <c r="AI1913" s="22">
        <v>67.5</v>
      </c>
      <c r="AJ1913" s="22">
        <v>32.1952</v>
      </c>
      <c r="AK1913" s="18">
        <v>18.149999999999999</v>
      </c>
      <c r="AL1913" s="18">
        <v>25.6</v>
      </c>
      <c r="AM1913" s="18">
        <v>70.8</v>
      </c>
      <c r="AN1913" s="2">
        <v>53.117699999999999</v>
      </c>
      <c r="AO1913" s="2">
        <v>14.07</v>
      </c>
      <c r="AP1913" s="2">
        <v>19.8</v>
      </c>
      <c r="AQ1913" s="2">
        <v>70.900000000000006</v>
      </c>
      <c r="AR1913" s="2">
        <v>8.5630000000000006</v>
      </c>
      <c r="AS1913" s="2">
        <v>15.39</v>
      </c>
      <c r="AT1913" s="2">
        <v>22.8</v>
      </c>
      <c r="AU1913" s="2">
        <v>67.5</v>
      </c>
      <c r="AV1913" s="2">
        <v>18.878599999999999</v>
      </c>
      <c r="AW1913" s="2">
        <v>14.71</v>
      </c>
      <c r="AX1913" s="2">
        <v>20.7</v>
      </c>
      <c r="AY1913" s="2">
        <v>70.900000000000006</v>
      </c>
      <c r="AZ1913" s="2">
        <v>23.554600000000001</v>
      </c>
      <c r="BA1913" s="2">
        <v>16.09</v>
      </c>
      <c r="BB1913" s="2">
        <v>23.2</v>
      </c>
      <c r="BC1913" s="2">
        <v>69.400000000000006</v>
      </c>
      <c r="BD1913" s="2">
        <v>34.316800000000001</v>
      </c>
      <c r="BE1913" s="4"/>
      <c r="BF1913" s="4"/>
    </row>
    <row r="1914" spans="1:58" x14ac:dyDescent="0.2">
      <c r="A1914" s="29">
        <v>1913</v>
      </c>
      <c r="B1914" s="7" t="s">
        <v>88</v>
      </c>
      <c r="C1914" s="3">
        <v>39987</v>
      </c>
      <c r="D1914" s="4" t="s">
        <v>13</v>
      </c>
      <c r="E1914" s="4" t="s">
        <v>163</v>
      </c>
      <c r="F1914" s="5" t="s">
        <v>189</v>
      </c>
      <c r="G1914" s="6">
        <v>0.91736111111111107</v>
      </c>
      <c r="H1914" s="6">
        <v>0.91874999999999996</v>
      </c>
      <c r="I1914" s="85">
        <f t="shared" si="29"/>
        <v>1.9999999999999929</v>
      </c>
      <c r="J1914" s="86">
        <f>I1914*Segmentos!$D$7*(AH1914%)*IF(ISNUMBER(AI1914),AI1914%,0)</f>
        <v>88401.5999999997</v>
      </c>
      <c r="K1914" s="86">
        <f>I1914*Segmentos!$D$7*(AL1914%)*IF(ISNUMBER(AM1914),AM1914%,0)</f>
        <v>122220.79999999955</v>
      </c>
      <c r="L1914" s="4"/>
      <c r="M1914" s="2">
        <v>13.23</v>
      </c>
      <c r="N1914" s="2">
        <v>14.8</v>
      </c>
      <c r="O1914" s="2">
        <v>89.3</v>
      </c>
      <c r="P1914" s="2">
        <v>86.658600000000007</v>
      </c>
      <c r="Q1914" s="2">
        <v>8.34</v>
      </c>
      <c r="R1914" s="2">
        <v>9.3000000000000007</v>
      </c>
      <c r="S1914" s="2">
        <v>90.2</v>
      </c>
      <c r="T1914" s="2">
        <v>9.1155000000000008</v>
      </c>
      <c r="U1914" s="2">
        <v>9.44</v>
      </c>
      <c r="V1914" s="2">
        <v>11.2</v>
      </c>
      <c r="W1914" s="2">
        <v>84.1</v>
      </c>
      <c r="X1914" s="2">
        <v>12.9695</v>
      </c>
      <c r="Y1914" s="2">
        <v>15.03</v>
      </c>
      <c r="Z1914" s="2">
        <v>16.399999999999999</v>
      </c>
      <c r="AA1914" s="2">
        <v>91.5</v>
      </c>
      <c r="AB1914" s="2">
        <v>29.063800000000001</v>
      </c>
      <c r="AC1914" s="2">
        <v>16.510000000000002</v>
      </c>
      <c r="AD1914" s="2">
        <v>18.5</v>
      </c>
      <c r="AE1914" s="2">
        <v>89.3</v>
      </c>
      <c r="AF1914" s="2">
        <v>35.509700000000002</v>
      </c>
      <c r="AG1914" s="2">
        <v>11.01</v>
      </c>
      <c r="AH1914" s="22">
        <v>12.6</v>
      </c>
      <c r="AI1914" s="22">
        <v>87.7</v>
      </c>
      <c r="AJ1914" s="22">
        <v>34.209499999999998</v>
      </c>
      <c r="AK1914" s="18">
        <v>15.23</v>
      </c>
      <c r="AL1914" s="18">
        <v>16.899999999999999</v>
      </c>
      <c r="AM1914" s="18">
        <v>90.4</v>
      </c>
      <c r="AN1914" s="2">
        <v>52.449100000000001</v>
      </c>
      <c r="AO1914" s="2">
        <v>11.08</v>
      </c>
      <c r="AP1914" s="2">
        <v>11.9</v>
      </c>
      <c r="AQ1914" s="2">
        <v>92.9</v>
      </c>
      <c r="AR1914" s="2">
        <v>7.9325999999999999</v>
      </c>
      <c r="AS1914" s="2">
        <v>12.24</v>
      </c>
      <c r="AT1914" s="2">
        <v>13.6</v>
      </c>
      <c r="AU1914" s="2">
        <v>90.1</v>
      </c>
      <c r="AV1914" s="2">
        <v>17.6662</v>
      </c>
      <c r="AW1914" s="2">
        <v>11.99</v>
      </c>
      <c r="AX1914" s="2">
        <v>13.3</v>
      </c>
      <c r="AY1914" s="2">
        <v>90.3</v>
      </c>
      <c r="AZ1914" s="2">
        <v>22.589300000000001</v>
      </c>
      <c r="BA1914" s="2">
        <v>15.34</v>
      </c>
      <c r="BB1914" s="2">
        <v>17.5</v>
      </c>
      <c r="BC1914" s="2">
        <v>87.6</v>
      </c>
      <c r="BD1914" s="2">
        <v>38.470399999999998</v>
      </c>
      <c r="BE1914" s="4"/>
      <c r="BF1914" s="4"/>
    </row>
    <row r="1915" spans="1:58" x14ac:dyDescent="0.2">
      <c r="A1915" s="29">
        <v>1914</v>
      </c>
      <c r="B1915" s="7" t="s">
        <v>20</v>
      </c>
      <c r="C1915" s="3">
        <v>39987</v>
      </c>
      <c r="D1915" s="4" t="s">
        <v>17</v>
      </c>
      <c r="E1915" s="4" t="s">
        <v>169</v>
      </c>
      <c r="F1915" s="5" t="s">
        <v>189</v>
      </c>
      <c r="G1915" s="6">
        <v>0.91736111111111107</v>
      </c>
      <c r="H1915" s="6">
        <v>0.95763888888888893</v>
      </c>
      <c r="I1915" s="85">
        <f t="shared" si="29"/>
        <v>58.000000000000114</v>
      </c>
      <c r="J1915" s="86">
        <f>I1915*Segmentos!$D$7*(AH1915%)*IF(ISNUMBER(AI1915),AI1915%,0)</f>
        <v>48720.000000000087</v>
      </c>
      <c r="K1915" s="86">
        <f>I1915*Segmentos!$D$7*(AL1915%)*IF(ISNUMBER(AM1915),AM1915%,0)</f>
        <v>33222.40000000006</v>
      </c>
      <c r="L1915" s="4"/>
      <c r="M1915" s="2">
        <v>0.18</v>
      </c>
      <c r="N1915" s="2">
        <v>0.9</v>
      </c>
      <c r="O1915" s="2">
        <v>20</v>
      </c>
      <c r="P1915" s="2">
        <v>97.495999999999995</v>
      </c>
      <c r="Q1915" s="2">
        <v>0.01</v>
      </c>
      <c r="R1915" s="2">
        <v>0.5</v>
      </c>
      <c r="S1915" s="2">
        <v>1.7</v>
      </c>
      <c r="T1915" s="2">
        <v>0.7288</v>
      </c>
      <c r="U1915" s="2">
        <v>0.01</v>
      </c>
      <c r="V1915" s="2">
        <v>0.2</v>
      </c>
      <c r="W1915" s="2">
        <v>5.2</v>
      </c>
      <c r="X1915" s="2">
        <v>1.0996999999999999</v>
      </c>
      <c r="Y1915" s="2">
        <v>0.27</v>
      </c>
      <c r="Z1915" s="2">
        <v>1</v>
      </c>
      <c r="AA1915" s="2">
        <v>26.5</v>
      </c>
      <c r="AB1915" s="2">
        <v>44.767099999999999</v>
      </c>
      <c r="AC1915" s="2">
        <v>0.28000000000000003</v>
      </c>
      <c r="AD1915" s="2">
        <v>1.4</v>
      </c>
      <c r="AE1915" s="2">
        <v>19.899999999999999</v>
      </c>
      <c r="AF1915" s="2">
        <v>50.900300000000001</v>
      </c>
      <c r="AG1915" s="2">
        <v>0.21</v>
      </c>
      <c r="AH1915" s="22">
        <v>1.4</v>
      </c>
      <c r="AI1915" s="22">
        <v>15</v>
      </c>
      <c r="AJ1915" s="22">
        <v>55.927500000000002</v>
      </c>
      <c r="AK1915" s="18">
        <v>0.14000000000000001</v>
      </c>
      <c r="AL1915" s="18">
        <v>0.4</v>
      </c>
      <c r="AM1915" s="18">
        <v>35.799999999999997</v>
      </c>
      <c r="AN1915" s="2">
        <v>41.568399999999997</v>
      </c>
      <c r="AO1915" s="2">
        <v>0.06</v>
      </c>
      <c r="AP1915" s="2">
        <v>1.1000000000000001</v>
      </c>
      <c r="AQ1915" s="2">
        <v>5.3</v>
      </c>
      <c r="AR1915" s="2">
        <v>3.6172</v>
      </c>
      <c r="AS1915" s="2">
        <v>0.35</v>
      </c>
      <c r="AT1915" s="2">
        <v>1.2</v>
      </c>
      <c r="AU1915" s="2">
        <v>30.7</v>
      </c>
      <c r="AV1915" s="2">
        <v>43.384799999999998</v>
      </c>
      <c r="AW1915" s="2">
        <v>0.21</v>
      </c>
      <c r="AX1915" s="2">
        <v>1.1000000000000001</v>
      </c>
      <c r="AY1915" s="2">
        <v>19</v>
      </c>
      <c r="AZ1915" s="2">
        <v>33.678899999999999</v>
      </c>
      <c r="BA1915" s="2">
        <v>0.08</v>
      </c>
      <c r="BB1915" s="2">
        <v>0.5</v>
      </c>
      <c r="BC1915" s="2">
        <v>16.5</v>
      </c>
      <c r="BD1915" s="2">
        <v>16.815100000000001</v>
      </c>
      <c r="BE1915" s="4"/>
      <c r="BF1915" s="4"/>
    </row>
    <row r="1916" spans="1:58" x14ac:dyDescent="0.2">
      <c r="A1916" s="29">
        <v>1915</v>
      </c>
      <c r="B1916" s="7" t="s">
        <v>11</v>
      </c>
      <c r="C1916" s="3">
        <v>39987</v>
      </c>
      <c r="D1916" s="4" t="s">
        <v>8</v>
      </c>
      <c r="E1916" s="4" t="s">
        <v>166</v>
      </c>
      <c r="F1916" s="5" t="s">
        <v>189</v>
      </c>
      <c r="G1916" s="6">
        <v>0.91111111111111109</v>
      </c>
      <c r="H1916" s="6">
        <v>0.91180555555555554</v>
      </c>
      <c r="I1916" s="85">
        <f t="shared" si="29"/>
        <v>0.99999999999999645</v>
      </c>
      <c r="J1916" s="86">
        <f>I1916*Segmentos!$D$7*(AH1916%)*IF(ISNUMBER(AI1916),AI1916%,0)</f>
        <v>16799.999999999942</v>
      </c>
      <c r="K1916" s="86">
        <f>I1916*Segmentos!$D$7*(AL1916%)*IF(ISNUMBER(AM1916),AM1916%,0)</f>
        <v>8799.9999999999709</v>
      </c>
      <c r="L1916" s="4"/>
      <c r="M1916" s="2">
        <v>3.16</v>
      </c>
      <c r="N1916" s="2">
        <v>3.2</v>
      </c>
      <c r="O1916" s="2">
        <v>100</v>
      </c>
      <c r="P1916" s="2">
        <v>91.494200000000006</v>
      </c>
      <c r="Q1916" s="2">
        <v>1.64</v>
      </c>
      <c r="R1916" s="2">
        <v>1.6</v>
      </c>
      <c r="S1916" s="2">
        <v>100</v>
      </c>
      <c r="T1916" s="2">
        <v>7.9032999999999998</v>
      </c>
      <c r="U1916" s="2">
        <v>1.32</v>
      </c>
      <c r="V1916" s="2">
        <v>1.3</v>
      </c>
      <c r="W1916" s="2">
        <v>100</v>
      </c>
      <c r="X1916" s="2">
        <v>7.9927999999999999</v>
      </c>
      <c r="Y1916" s="2">
        <v>3.58</v>
      </c>
      <c r="Z1916" s="2">
        <v>3.6</v>
      </c>
      <c r="AA1916" s="2">
        <v>100</v>
      </c>
      <c r="AB1916" s="2">
        <v>30.5806</v>
      </c>
      <c r="AC1916" s="2">
        <v>4.7300000000000004</v>
      </c>
      <c r="AD1916" s="2">
        <v>4.7</v>
      </c>
      <c r="AE1916" s="2">
        <v>100</v>
      </c>
      <c r="AF1916" s="2">
        <v>45.017600000000002</v>
      </c>
      <c r="AG1916" s="2">
        <v>4.17</v>
      </c>
      <c r="AH1916" s="22">
        <v>4.2</v>
      </c>
      <c r="AI1916" s="22">
        <v>100</v>
      </c>
      <c r="AJ1916" s="22">
        <v>57.351300000000002</v>
      </c>
      <c r="AK1916" s="18">
        <v>2.2400000000000002</v>
      </c>
      <c r="AL1916" s="18">
        <v>2.2000000000000002</v>
      </c>
      <c r="AM1916" s="18">
        <v>100</v>
      </c>
      <c r="AN1916" s="2">
        <v>34.143000000000001</v>
      </c>
      <c r="AO1916" s="2">
        <v>1.1499999999999999</v>
      </c>
      <c r="AP1916" s="2">
        <v>1.1000000000000001</v>
      </c>
      <c r="AQ1916" s="2">
        <v>100</v>
      </c>
      <c r="AR1916" s="2">
        <v>3.6387</v>
      </c>
      <c r="AS1916" s="2">
        <v>2.62</v>
      </c>
      <c r="AT1916" s="2">
        <v>2.6</v>
      </c>
      <c r="AU1916" s="2">
        <v>100</v>
      </c>
      <c r="AV1916" s="2">
        <v>16.693200000000001</v>
      </c>
      <c r="AW1916" s="2">
        <v>2.58</v>
      </c>
      <c r="AX1916" s="2">
        <v>2.6</v>
      </c>
      <c r="AY1916" s="2">
        <v>100</v>
      </c>
      <c r="AZ1916" s="2">
        <v>21.508500000000002</v>
      </c>
      <c r="BA1916" s="2">
        <v>4.4800000000000004</v>
      </c>
      <c r="BB1916" s="2">
        <v>4.5</v>
      </c>
      <c r="BC1916" s="2">
        <v>100</v>
      </c>
      <c r="BD1916" s="2">
        <v>49.653799999999997</v>
      </c>
      <c r="BE1916" s="4"/>
      <c r="BF1916" s="4"/>
    </row>
    <row r="1917" spans="1:58" x14ac:dyDescent="0.2">
      <c r="A1917" s="29">
        <v>1916</v>
      </c>
      <c r="B1917" s="7" t="s">
        <v>6</v>
      </c>
      <c r="C1917" s="3">
        <v>39987</v>
      </c>
      <c r="D1917" s="4" t="s">
        <v>3</v>
      </c>
      <c r="E1917" s="4" t="s">
        <v>166</v>
      </c>
      <c r="F1917" s="5" t="s">
        <v>189</v>
      </c>
      <c r="G1917" s="6">
        <v>0.90833333333333333</v>
      </c>
      <c r="H1917" s="6">
        <v>0.90902777777777777</v>
      </c>
      <c r="I1917" s="85">
        <f t="shared" si="29"/>
        <v>0.99999999999999645</v>
      </c>
      <c r="J1917" s="86">
        <f>I1917*Segmentos!$D$7*(AH1917%)*IF(ISNUMBER(AI1917),AI1917%,0)</f>
        <v>36399.999999999869</v>
      </c>
      <c r="K1917" s="86">
        <f>I1917*Segmentos!$D$7*(AL1917%)*IF(ISNUMBER(AM1917),AM1917%,0)</f>
        <v>25199.999999999913</v>
      </c>
      <c r="L1917" s="4"/>
      <c r="M1917" s="2">
        <v>7.64</v>
      </c>
      <c r="N1917" s="2">
        <v>7.6</v>
      </c>
      <c r="O1917" s="2">
        <v>100</v>
      </c>
      <c r="P1917" s="2">
        <v>76.3643</v>
      </c>
      <c r="Q1917" s="2">
        <v>4.88</v>
      </c>
      <c r="R1917" s="2">
        <v>4.9000000000000004</v>
      </c>
      <c r="S1917" s="2">
        <v>100</v>
      </c>
      <c r="T1917" s="2">
        <v>8.1425999999999998</v>
      </c>
      <c r="U1917" s="2">
        <v>6.69</v>
      </c>
      <c r="V1917" s="2">
        <v>6.7</v>
      </c>
      <c r="W1917" s="2">
        <v>100</v>
      </c>
      <c r="X1917" s="2">
        <v>14.0115</v>
      </c>
      <c r="Y1917" s="2">
        <v>7.85</v>
      </c>
      <c r="Z1917" s="2">
        <v>7.8</v>
      </c>
      <c r="AA1917" s="2">
        <v>100</v>
      </c>
      <c r="AB1917" s="2">
        <v>23.152200000000001</v>
      </c>
      <c r="AC1917" s="2">
        <v>9.4700000000000006</v>
      </c>
      <c r="AD1917" s="2">
        <v>9.5</v>
      </c>
      <c r="AE1917" s="2">
        <v>100</v>
      </c>
      <c r="AF1917" s="2">
        <v>31.0581</v>
      </c>
      <c r="AG1917" s="2">
        <v>9.09</v>
      </c>
      <c r="AH1917" s="22">
        <v>9.1</v>
      </c>
      <c r="AI1917" s="22">
        <v>100</v>
      </c>
      <c r="AJ1917" s="22">
        <v>43.090499999999999</v>
      </c>
      <c r="AK1917" s="18">
        <v>6.33</v>
      </c>
      <c r="AL1917" s="18">
        <v>6.3</v>
      </c>
      <c r="AM1917" s="18">
        <v>100</v>
      </c>
      <c r="AN1917" s="2">
        <v>33.273800000000001</v>
      </c>
      <c r="AO1917" s="2">
        <v>4.25</v>
      </c>
      <c r="AP1917" s="2">
        <v>4.2</v>
      </c>
      <c r="AQ1917" s="2">
        <v>100</v>
      </c>
      <c r="AR1917" s="2">
        <v>4.6380999999999997</v>
      </c>
      <c r="AS1917" s="2">
        <v>5.67</v>
      </c>
      <c r="AT1917" s="2">
        <v>5.7</v>
      </c>
      <c r="AU1917" s="2">
        <v>100</v>
      </c>
      <c r="AV1917" s="2">
        <v>12.486000000000001</v>
      </c>
      <c r="AW1917" s="2">
        <v>8.61</v>
      </c>
      <c r="AX1917" s="2">
        <v>8.6</v>
      </c>
      <c r="AY1917" s="2">
        <v>100</v>
      </c>
      <c r="AZ1917" s="2">
        <v>24.7378</v>
      </c>
      <c r="BA1917" s="2">
        <v>9.01</v>
      </c>
      <c r="BB1917" s="2">
        <v>9</v>
      </c>
      <c r="BC1917" s="2">
        <v>100</v>
      </c>
      <c r="BD1917" s="2">
        <v>34.502299999999998</v>
      </c>
      <c r="BE1917" s="4"/>
      <c r="BF1917" s="4"/>
    </row>
    <row r="1918" spans="1:58" x14ac:dyDescent="0.2">
      <c r="A1918" s="29">
        <v>1917</v>
      </c>
      <c r="B1918" s="7" t="s">
        <v>31</v>
      </c>
      <c r="C1918" s="3">
        <v>39987</v>
      </c>
      <c r="D1918" s="4" t="s">
        <v>28</v>
      </c>
      <c r="E1918" s="4" t="s">
        <v>166</v>
      </c>
      <c r="F1918" s="5" t="s">
        <v>189</v>
      </c>
      <c r="G1918" s="6">
        <v>0.91111111111111109</v>
      </c>
      <c r="H1918" s="6">
        <v>0.91388888888888886</v>
      </c>
      <c r="I1918" s="85">
        <f t="shared" si="29"/>
        <v>3.9999999999999858</v>
      </c>
      <c r="J1918" s="86">
        <f>I1918*Segmentos!$D$7*(AH1918%)*IF(ISNUMBER(AI1918),AI1918%,0)</f>
        <v>11503.99999999996</v>
      </c>
      <c r="K1918" s="86">
        <f>I1918*Segmentos!$D$7*(AL1918%)*IF(ISNUMBER(AM1918),AM1918%,0)</f>
        <v>12879.999999999953</v>
      </c>
      <c r="L1918" s="4"/>
      <c r="M1918" s="2">
        <v>0.78</v>
      </c>
      <c r="N1918" s="2">
        <v>1.2</v>
      </c>
      <c r="O1918" s="2">
        <v>63.4</v>
      </c>
      <c r="P1918" s="2">
        <v>90.162899999999993</v>
      </c>
      <c r="Q1918" s="2">
        <v>0.04</v>
      </c>
      <c r="R1918" s="2">
        <v>0.1</v>
      </c>
      <c r="S1918" s="2">
        <v>75</v>
      </c>
      <c r="T1918" s="2">
        <v>0.80230000000000001</v>
      </c>
      <c r="U1918" s="2">
        <v>0.76</v>
      </c>
      <c r="V1918" s="2">
        <v>0.8</v>
      </c>
      <c r="W1918" s="2">
        <v>100</v>
      </c>
      <c r="X1918" s="2">
        <v>18.488700000000001</v>
      </c>
      <c r="Y1918" s="2">
        <v>0.56999999999999995</v>
      </c>
      <c r="Z1918" s="2">
        <v>0.9</v>
      </c>
      <c r="AA1918" s="2">
        <v>62.7</v>
      </c>
      <c r="AB1918" s="2">
        <v>19.451000000000001</v>
      </c>
      <c r="AC1918" s="2">
        <v>1.35</v>
      </c>
      <c r="AD1918" s="2">
        <v>2.4</v>
      </c>
      <c r="AE1918" s="2">
        <v>56</v>
      </c>
      <c r="AF1918" s="2">
        <v>51.420999999999999</v>
      </c>
      <c r="AG1918" s="2">
        <v>0.75</v>
      </c>
      <c r="AH1918" s="22">
        <v>1</v>
      </c>
      <c r="AI1918" s="22">
        <v>71.900000000000006</v>
      </c>
      <c r="AJ1918" s="22">
        <v>41.391300000000001</v>
      </c>
      <c r="AK1918" s="18">
        <v>0.8</v>
      </c>
      <c r="AL1918" s="18">
        <v>1.4</v>
      </c>
      <c r="AM1918" s="18">
        <v>57.5</v>
      </c>
      <c r="AN1918" s="2">
        <v>48.771700000000003</v>
      </c>
      <c r="AO1918" s="2">
        <v>0.18</v>
      </c>
      <c r="AP1918" s="2">
        <v>0.6</v>
      </c>
      <c r="AQ1918" s="2">
        <v>32.5</v>
      </c>
      <c r="AR1918" s="2">
        <v>2.3073000000000001</v>
      </c>
      <c r="AS1918" s="2">
        <v>2.04</v>
      </c>
      <c r="AT1918" s="2">
        <v>2.2999999999999998</v>
      </c>
      <c r="AU1918" s="2">
        <v>88.9</v>
      </c>
      <c r="AV1918" s="2">
        <v>52.2669</v>
      </c>
      <c r="AW1918" s="2">
        <v>0.55000000000000004</v>
      </c>
      <c r="AX1918" s="2">
        <v>1</v>
      </c>
      <c r="AY1918" s="2">
        <v>56.4</v>
      </c>
      <c r="AZ1918" s="2">
        <v>18.1874</v>
      </c>
      <c r="BA1918" s="2">
        <v>0.39</v>
      </c>
      <c r="BB1918" s="2">
        <v>1</v>
      </c>
      <c r="BC1918" s="2">
        <v>39.4</v>
      </c>
      <c r="BD1918" s="2">
        <v>17.401299999999999</v>
      </c>
      <c r="BE1918" s="4"/>
      <c r="BF1918" s="4"/>
    </row>
    <row r="1919" spans="1:58" x14ac:dyDescent="0.2">
      <c r="A1919" s="29">
        <v>1918</v>
      </c>
      <c r="B1919" s="7" t="s">
        <v>38</v>
      </c>
      <c r="C1919" s="3">
        <v>39987</v>
      </c>
      <c r="D1919" s="4" t="s">
        <v>8</v>
      </c>
      <c r="E1919" s="4" t="s">
        <v>165</v>
      </c>
      <c r="F1919" s="5" t="s">
        <v>189</v>
      </c>
      <c r="G1919" s="6">
        <v>0.91736111111111107</v>
      </c>
      <c r="H1919" s="6">
        <v>0.99305555555555547</v>
      </c>
      <c r="I1919" s="85">
        <f t="shared" si="29"/>
        <v>108.99999999999993</v>
      </c>
      <c r="J1919" s="86">
        <f>I1919*Segmentos!$D$7*(AH1919%)*IF(ISNUMBER(AI1919),AI1919%,0)</f>
        <v>1942118.3999999985</v>
      </c>
      <c r="K1919" s="86">
        <f>I1919*Segmentos!$D$7*(AL1919%)*IF(ISNUMBER(AM1919),AM1919%,0)</f>
        <v>2100560.7999999989</v>
      </c>
      <c r="L1919" s="4"/>
      <c r="M1919" s="2">
        <v>4.6399999999999997</v>
      </c>
      <c r="N1919" s="2">
        <v>22.6</v>
      </c>
      <c r="O1919" s="2">
        <v>20.5</v>
      </c>
      <c r="P1919" s="2">
        <v>73.736099999999993</v>
      </c>
      <c r="Q1919" s="2">
        <v>3.83</v>
      </c>
      <c r="R1919" s="2">
        <v>17</v>
      </c>
      <c r="S1919" s="2">
        <v>22.5</v>
      </c>
      <c r="T1919" s="2">
        <v>10.1394</v>
      </c>
      <c r="U1919" s="2">
        <v>4.9000000000000004</v>
      </c>
      <c r="V1919" s="2">
        <v>24</v>
      </c>
      <c r="W1919" s="2">
        <v>20.399999999999999</v>
      </c>
      <c r="X1919" s="2">
        <v>16.325099999999999</v>
      </c>
      <c r="Y1919" s="2">
        <v>4.82</v>
      </c>
      <c r="Z1919" s="2">
        <v>25.6</v>
      </c>
      <c r="AA1919" s="2">
        <v>18.899999999999999</v>
      </c>
      <c r="AB1919" s="2">
        <v>22.612200000000001</v>
      </c>
      <c r="AC1919" s="2">
        <v>4.7300000000000004</v>
      </c>
      <c r="AD1919" s="2">
        <v>21.9</v>
      </c>
      <c r="AE1919" s="2">
        <v>21.6</v>
      </c>
      <c r="AF1919" s="2">
        <v>24.659400000000002</v>
      </c>
      <c r="AG1919" s="2">
        <v>4.45</v>
      </c>
      <c r="AH1919" s="22">
        <v>23.2</v>
      </c>
      <c r="AI1919" s="22">
        <v>19.2</v>
      </c>
      <c r="AJ1919" s="22">
        <v>33.490900000000003</v>
      </c>
      <c r="AK1919" s="18">
        <v>4.82</v>
      </c>
      <c r="AL1919" s="18">
        <v>22.1</v>
      </c>
      <c r="AM1919" s="18">
        <v>21.8</v>
      </c>
      <c r="AN1919" s="2">
        <v>40.245199999999997</v>
      </c>
      <c r="AO1919" s="2">
        <v>2.31</v>
      </c>
      <c r="AP1919" s="2">
        <v>15</v>
      </c>
      <c r="AQ1919" s="2">
        <v>15.4</v>
      </c>
      <c r="AR1919" s="2">
        <v>3.9998999999999998</v>
      </c>
      <c r="AS1919" s="2">
        <v>3.71</v>
      </c>
      <c r="AT1919" s="2">
        <v>20.8</v>
      </c>
      <c r="AU1919" s="2">
        <v>17.899999999999999</v>
      </c>
      <c r="AV1919" s="2">
        <v>12.9787</v>
      </c>
      <c r="AW1919" s="2">
        <v>5.27</v>
      </c>
      <c r="AX1919" s="2">
        <v>22.4</v>
      </c>
      <c r="AY1919" s="2">
        <v>23.5</v>
      </c>
      <c r="AZ1919" s="2">
        <v>24.046500000000002</v>
      </c>
      <c r="BA1919" s="2">
        <v>5.38</v>
      </c>
      <c r="BB1919" s="2">
        <v>26</v>
      </c>
      <c r="BC1919" s="2">
        <v>20.7</v>
      </c>
      <c r="BD1919" s="2">
        <v>32.710999999999999</v>
      </c>
      <c r="BE1919" s="4"/>
      <c r="BF1919" s="4"/>
    </row>
    <row r="1920" spans="1:58" x14ac:dyDescent="0.2">
      <c r="A1920" s="29">
        <v>1919</v>
      </c>
      <c r="B1920" s="7" t="s">
        <v>14</v>
      </c>
      <c r="C1920" s="3">
        <v>39987</v>
      </c>
      <c r="D1920" s="4" t="s">
        <v>13</v>
      </c>
      <c r="E1920" s="4" t="s">
        <v>163</v>
      </c>
      <c r="F1920" s="5" t="s">
        <v>189</v>
      </c>
      <c r="G1920" s="6">
        <v>0.85</v>
      </c>
      <c r="H1920" s="6">
        <v>0.875</v>
      </c>
      <c r="I1920" s="85">
        <f t="shared" si="29"/>
        <v>36.000000000000028</v>
      </c>
      <c r="J1920" s="86">
        <f>I1920*Segmentos!$D$7*(AH1920%)*IF(ISNUMBER(AI1920),AI1920%,0)</f>
        <v>1015992.0000000009</v>
      </c>
      <c r="K1920" s="86">
        <f>I1920*Segmentos!$D$7*(AL1920%)*IF(ISNUMBER(AM1920),AM1920%,0)</f>
        <v>1427904.0000000014</v>
      </c>
      <c r="L1920" s="4"/>
      <c r="M1920" s="2">
        <v>8.56</v>
      </c>
      <c r="N1920" s="2">
        <v>12.7</v>
      </c>
      <c r="O1920" s="2">
        <v>67.599999999999994</v>
      </c>
      <c r="P1920" s="2">
        <v>84.223799999999997</v>
      </c>
      <c r="Q1920" s="2">
        <v>5.97</v>
      </c>
      <c r="R1920" s="2">
        <v>9.8000000000000007</v>
      </c>
      <c r="S1920" s="2">
        <v>60.9</v>
      </c>
      <c r="T1920" s="2">
        <v>9.8023000000000007</v>
      </c>
      <c r="U1920" s="2">
        <v>7.22</v>
      </c>
      <c r="V1920" s="2">
        <v>10.7</v>
      </c>
      <c r="W1920" s="2">
        <v>67.3</v>
      </c>
      <c r="X1920" s="2">
        <v>14.892799999999999</v>
      </c>
      <c r="Y1920" s="2">
        <v>8.59</v>
      </c>
      <c r="Z1920" s="2">
        <v>12.7</v>
      </c>
      <c r="AA1920" s="2">
        <v>67.7</v>
      </c>
      <c r="AB1920" s="2">
        <v>24.9666</v>
      </c>
      <c r="AC1920" s="2">
        <v>10.7</v>
      </c>
      <c r="AD1920" s="2">
        <v>15.4</v>
      </c>
      <c r="AE1920" s="2">
        <v>69.7</v>
      </c>
      <c r="AF1920" s="2">
        <v>34.562199999999997</v>
      </c>
      <c r="AG1920" s="2">
        <v>7.09</v>
      </c>
      <c r="AH1920" s="22">
        <v>10.3</v>
      </c>
      <c r="AI1920" s="22">
        <v>68.5</v>
      </c>
      <c r="AJ1920" s="22">
        <v>33.088099999999997</v>
      </c>
      <c r="AK1920" s="18">
        <v>9.89</v>
      </c>
      <c r="AL1920" s="18">
        <v>14.8</v>
      </c>
      <c r="AM1920" s="18">
        <v>67</v>
      </c>
      <c r="AN1920" s="2">
        <v>51.1357</v>
      </c>
      <c r="AO1920" s="2">
        <v>5.13</v>
      </c>
      <c r="AP1920" s="2">
        <v>9.8000000000000007</v>
      </c>
      <c r="AQ1920" s="2">
        <v>52.3</v>
      </c>
      <c r="AR1920" s="2">
        <v>5.5114000000000001</v>
      </c>
      <c r="AS1920" s="2">
        <v>5.32</v>
      </c>
      <c r="AT1920" s="2">
        <v>9.1</v>
      </c>
      <c r="AU1920" s="2">
        <v>58.2</v>
      </c>
      <c r="AV1920" s="2">
        <v>11.522600000000001</v>
      </c>
      <c r="AW1920" s="2">
        <v>7.43</v>
      </c>
      <c r="AX1920" s="2">
        <v>10.9</v>
      </c>
      <c r="AY1920" s="2">
        <v>68</v>
      </c>
      <c r="AZ1920" s="2">
        <v>21.0246</v>
      </c>
      <c r="BA1920" s="2">
        <v>12.25</v>
      </c>
      <c r="BB1920" s="2">
        <v>16.8</v>
      </c>
      <c r="BC1920" s="2">
        <v>72.8</v>
      </c>
      <c r="BD1920" s="2">
        <v>46.165199999999999</v>
      </c>
      <c r="BE1920" s="4"/>
      <c r="BF1920" s="4"/>
    </row>
    <row r="1921" spans="1:58" x14ac:dyDescent="0.2">
      <c r="A1921" s="29">
        <v>1920</v>
      </c>
      <c r="B1921" s="7" t="s">
        <v>10</v>
      </c>
      <c r="C1921" s="3">
        <v>39987</v>
      </c>
      <c r="D1921" s="4" t="s">
        <v>8</v>
      </c>
      <c r="E1921" s="4" t="s">
        <v>164</v>
      </c>
      <c r="F1921" s="5" t="s">
        <v>189</v>
      </c>
      <c r="G1921" s="6">
        <v>0.87361111111111101</v>
      </c>
      <c r="H1921" s="6">
        <v>0.91736111111111107</v>
      </c>
      <c r="I1921" s="85">
        <f t="shared" si="29"/>
        <v>63.000000000000099</v>
      </c>
      <c r="J1921" s="86">
        <f>I1921*Segmentos!$D$7*(AH1921%)*IF(ISNUMBER(AI1921),AI1921%,0)</f>
        <v>1565146.8000000026</v>
      </c>
      <c r="K1921" s="86">
        <f>I1921*Segmentos!$D$7*(AL1921%)*IF(ISNUMBER(AM1921),AM1921%,0)</f>
        <v>878119.20000000147</v>
      </c>
      <c r="L1921" s="4"/>
      <c r="M1921" s="2">
        <v>4.78</v>
      </c>
      <c r="N1921" s="2">
        <v>16.5</v>
      </c>
      <c r="O1921" s="2">
        <v>28.9</v>
      </c>
      <c r="P1921" s="2">
        <v>88.536000000000001</v>
      </c>
      <c r="Q1921" s="2">
        <v>1.87</v>
      </c>
      <c r="R1921" s="2">
        <v>9</v>
      </c>
      <c r="S1921" s="2">
        <v>20.8</v>
      </c>
      <c r="T1921" s="2">
        <v>5.7718999999999996</v>
      </c>
      <c r="U1921" s="2">
        <v>2.19</v>
      </c>
      <c r="V1921" s="2">
        <v>10.199999999999999</v>
      </c>
      <c r="W1921" s="2">
        <v>21.6</v>
      </c>
      <c r="X1921" s="2">
        <v>8.5241000000000007</v>
      </c>
      <c r="Y1921" s="2">
        <v>5.55</v>
      </c>
      <c r="Z1921" s="2">
        <v>21.7</v>
      </c>
      <c r="AA1921" s="2">
        <v>25.5</v>
      </c>
      <c r="AB1921" s="2">
        <v>30.3492</v>
      </c>
      <c r="AC1921" s="2">
        <v>7.21</v>
      </c>
      <c r="AD1921" s="2">
        <v>19.8</v>
      </c>
      <c r="AE1921" s="2">
        <v>36.5</v>
      </c>
      <c r="AF1921" s="2">
        <v>43.890700000000002</v>
      </c>
      <c r="AG1921" s="2">
        <v>6.2</v>
      </c>
      <c r="AH1921" s="22">
        <v>20.100000000000001</v>
      </c>
      <c r="AI1921" s="22">
        <v>30.9</v>
      </c>
      <c r="AJ1921" s="22">
        <v>54.503900000000002</v>
      </c>
      <c r="AK1921" s="18">
        <v>3.49</v>
      </c>
      <c r="AL1921" s="18">
        <v>13.3</v>
      </c>
      <c r="AM1921" s="18">
        <v>26.2</v>
      </c>
      <c r="AN1921" s="2">
        <v>34.0321</v>
      </c>
      <c r="AO1921" s="2">
        <v>1.95</v>
      </c>
      <c r="AP1921" s="2">
        <v>9.6</v>
      </c>
      <c r="AQ1921" s="2">
        <v>20.2</v>
      </c>
      <c r="AR1921" s="2">
        <v>3.9483000000000001</v>
      </c>
      <c r="AS1921" s="2">
        <v>3.95</v>
      </c>
      <c r="AT1921" s="2">
        <v>14.7</v>
      </c>
      <c r="AU1921" s="2">
        <v>26.9</v>
      </c>
      <c r="AV1921" s="2">
        <v>16.114000000000001</v>
      </c>
      <c r="AW1921" s="2">
        <v>3.95</v>
      </c>
      <c r="AX1921" s="2">
        <v>16.3</v>
      </c>
      <c r="AY1921" s="2">
        <v>24.3</v>
      </c>
      <c r="AZ1921" s="2">
        <v>21.0458</v>
      </c>
      <c r="BA1921" s="2">
        <v>6.68</v>
      </c>
      <c r="BB1921" s="2">
        <v>19.8</v>
      </c>
      <c r="BC1921" s="2">
        <v>33.799999999999997</v>
      </c>
      <c r="BD1921" s="2">
        <v>47.427799999999998</v>
      </c>
      <c r="BE1921" s="4"/>
      <c r="BF1921" s="4"/>
    </row>
    <row r="1922" spans="1:58" x14ac:dyDescent="0.2">
      <c r="A1922" s="29">
        <v>1921</v>
      </c>
      <c r="B1922" s="7" t="s">
        <v>89</v>
      </c>
      <c r="C1922" s="3">
        <v>39987</v>
      </c>
      <c r="D1922" s="4" t="s">
        <v>28</v>
      </c>
      <c r="E1922" s="4" t="s">
        <v>169</v>
      </c>
      <c r="F1922" s="5" t="s">
        <v>189</v>
      </c>
      <c r="G1922" s="6">
        <v>0.84097222222222223</v>
      </c>
      <c r="H1922" s="6">
        <v>0.875</v>
      </c>
      <c r="I1922" s="85">
        <f t="shared" si="29"/>
        <v>48.999999999999986</v>
      </c>
      <c r="J1922" s="86">
        <f>I1922*Segmentos!$D$7*(AH1922%)*IF(ISNUMBER(AI1922),AI1922%,0)</f>
        <v>130281.19999999994</v>
      </c>
      <c r="K1922" s="86">
        <f>I1922*Segmentos!$D$7*(AL1922%)*IF(ISNUMBER(AM1922),AM1922%,0)</f>
        <v>261914.79999999987</v>
      </c>
      <c r="L1922" s="4"/>
      <c r="M1922" s="2">
        <v>1.01</v>
      </c>
      <c r="N1922" s="2">
        <v>2.2999999999999998</v>
      </c>
      <c r="O1922" s="2">
        <v>44.2</v>
      </c>
      <c r="P1922" s="2">
        <v>87.770499999999998</v>
      </c>
      <c r="Q1922" s="2">
        <v>0.37</v>
      </c>
      <c r="R1922" s="2">
        <v>0.7</v>
      </c>
      <c r="S1922" s="2">
        <v>53.4</v>
      </c>
      <c r="T1922" s="2">
        <v>5.3608000000000002</v>
      </c>
      <c r="U1922" s="2">
        <v>0.23</v>
      </c>
      <c r="V1922" s="2">
        <v>2</v>
      </c>
      <c r="W1922" s="2">
        <v>11</v>
      </c>
      <c r="X1922" s="2">
        <v>4.1180000000000003</v>
      </c>
      <c r="Y1922" s="2">
        <v>1.1599999999999999</v>
      </c>
      <c r="Z1922" s="2">
        <v>2.5</v>
      </c>
      <c r="AA1922" s="2">
        <v>45.7</v>
      </c>
      <c r="AB1922" s="2">
        <v>29.641999999999999</v>
      </c>
      <c r="AC1922" s="2">
        <v>1.71</v>
      </c>
      <c r="AD1922" s="2">
        <v>3</v>
      </c>
      <c r="AE1922" s="2">
        <v>56.3</v>
      </c>
      <c r="AF1922" s="2">
        <v>48.6496</v>
      </c>
      <c r="AG1922" s="2">
        <v>0.66</v>
      </c>
      <c r="AH1922" s="22">
        <v>2.2999999999999998</v>
      </c>
      <c r="AI1922" s="22">
        <v>28.9</v>
      </c>
      <c r="AJ1922" s="22">
        <v>27.3689</v>
      </c>
      <c r="AK1922" s="18">
        <v>1.32</v>
      </c>
      <c r="AL1922" s="18">
        <v>2.2999999999999998</v>
      </c>
      <c r="AM1922" s="18">
        <v>58.1</v>
      </c>
      <c r="AN1922" s="2">
        <v>60.401600000000002</v>
      </c>
      <c r="AO1922" s="2">
        <v>0.2</v>
      </c>
      <c r="AP1922" s="2">
        <v>1</v>
      </c>
      <c r="AQ1922" s="2">
        <v>21</v>
      </c>
      <c r="AR1922" s="2">
        <v>1.8968</v>
      </c>
      <c r="AS1922" s="2">
        <v>0.54</v>
      </c>
      <c r="AT1922" s="2">
        <v>2.5</v>
      </c>
      <c r="AU1922" s="2">
        <v>21.5</v>
      </c>
      <c r="AV1922" s="2">
        <v>10.3865</v>
      </c>
      <c r="AW1922" s="2">
        <v>1.53</v>
      </c>
      <c r="AX1922" s="2">
        <v>3.1</v>
      </c>
      <c r="AY1922" s="2">
        <v>49.1</v>
      </c>
      <c r="AZ1922" s="2">
        <v>38.336799999999997</v>
      </c>
      <c r="BA1922" s="2">
        <v>1.1200000000000001</v>
      </c>
      <c r="BB1922" s="2">
        <v>1.9</v>
      </c>
      <c r="BC1922" s="2">
        <v>58.7</v>
      </c>
      <c r="BD1922" s="2">
        <v>37.150500000000001</v>
      </c>
      <c r="BE1922" s="4"/>
      <c r="BF1922" s="4"/>
    </row>
    <row r="1923" spans="1:58" x14ac:dyDescent="0.2">
      <c r="A1923" s="29">
        <v>1922</v>
      </c>
      <c r="B1923" s="7" t="s">
        <v>126</v>
      </c>
      <c r="C1923" s="3">
        <v>39987</v>
      </c>
      <c r="D1923" s="4" t="s">
        <v>28</v>
      </c>
      <c r="E1923" s="4" t="s">
        <v>163</v>
      </c>
      <c r="F1923" s="5" t="s">
        <v>189</v>
      </c>
      <c r="G1923" s="6">
        <v>0.875</v>
      </c>
      <c r="H1923" s="6">
        <v>0.91111111111111109</v>
      </c>
      <c r="I1923" s="85">
        <f t="shared" ref="I1923:I1986" si="30">IF(H1923&gt;=G1923,(H1923-G1923)*24*60,("24:00:00"-G1923+H1923)*24*60)</f>
        <v>51.999999999999972</v>
      </c>
      <c r="J1923" s="86">
        <f>I1923*Segmentos!$D$7*(AH1923%)*IF(ISNUMBER(AI1923),AI1923%,0)</f>
        <v>95846.399999999951</v>
      </c>
      <c r="K1923" s="86">
        <f>I1923*Segmentos!$D$7*(AL1923%)*IF(ISNUMBER(AM1923),AM1923%,0)</f>
        <v>221831.99999999991</v>
      </c>
      <c r="L1923" s="4"/>
      <c r="M1923" s="2">
        <v>0.78</v>
      </c>
      <c r="N1923" s="2">
        <v>2.2999999999999998</v>
      </c>
      <c r="O1923" s="2">
        <v>34.299999999999997</v>
      </c>
      <c r="P1923" s="2">
        <v>84.663700000000006</v>
      </c>
      <c r="Q1923" s="2">
        <v>0.01</v>
      </c>
      <c r="R1923" s="2">
        <v>0.1</v>
      </c>
      <c r="S1923" s="2">
        <v>9.6</v>
      </c>
      <c r="T1923" s="2">
        <v>9.6500000000000002E-2</v>
      </c>
      <c r="U1923" s="2">
        <v>0.19</v>
      </c>
      <c r="V1923" s="2">
        <v>1.1000000000000001</v>
      </c>
      <c r="W1923" s="2">
        <v>17.100000000000001</v>
      </c>
      <c r="X1923" s="2">
        <v>4.3051000000000004</v>
      </c>
      <c r="Y1923" s="2">
        <v>0.69</v>
      </c>
      <c r="Z1923" s="2">
        <v>2.8</v>
      </c>
      <c r="AA1923" s="2">
        <v>24.7</v>
      </c>
      <c r="AB1923" s="2">
        <v>22.103400000000001</v>
      </c>
      <c r="AC1923" s="2">
        <v>1.63</v>
      </c>
      <c r="AD1923" s="2">
        <v>3.7</v>
      </c>
      <c r="AE1923" s="2">
        <v>44.5</v>
      </c>
      <c r="AF1923" s="2">
        <v>58.158799999999999</v>
      </c>
      <c r="AG1923" s="2">
        <v>0.45</v>
      </c>
      <c r="AH1923" s="22">
        <v>1.8</v>
      </c>
      <c r="AI1923" s="22">
        <v>25.6</v>
      </c>
      <c r="AJ1923" s="22">
        <v>23.477699999999999</v>
      </c>
      <c r="AK1923" s="18">
        <v>1.07</v>
      </c>
      <c r="AL1923" s="18">
        <v>2.7</v>
      </c>
      <c r="AM1923" s="18">
        <v>39.5</v>
      </c>
      <c r="AN1923" s="2">
        <v>61.186100000000003</v>
      </c>
      <c r="AO1923" s="2">
        <v>7.0000000000000007E-2</v>
      </c>
      <c r="AP1923" s="2">
        <v>0.9</v>
      </c>
      <c r="AQ1923" s="2">
        <v>7.8</v>
      </c>
      <c r="AR1923" s="2">
        <v>0.82809999999999995</v>
      </c>
      <c r="AS1923" s="2">
        <v>1.05</v>
      </c>
      <c r="AT1923" s="2">
        <v>2.7</v>
      </c>
      <c r="AU1923" s="2">
        <v>39.1</v>
      </c>
      <c r="AV1923" s="2">
        <v>25.139199999999999</v>
      </c>
      <c r="AW1923" s="2">
        <v>0.75</v>
      </c>
      <c r="AX1923" s="2">
        <v>2.8</v>
      </c>
      <c r="AY1923" s="2">
        <v>27.1</v>
      </c>
      <c r="AZ1923" s="2">
        <v>23.619499999999999</v>
      </c>
      <c r="BA1923" s="2">
        <v>0.84</v>
      </c>
      <c r="BB1923" s="2">
        <v>2</v>
      </c>
      <c r="BC1923" s="2">
        <v>41.6</v>
      </c>
      <c r="BD1923" s="2">
        <v>35.076999999999998</v>
      </c>
      <c r="BE1923" s="4"/>
      <c r="BF1923" s="4"/>
    </row>
    <row r="1924" spans="1:58" x14ac:dyDescent="0.2">
      <c r="A1924" s="29">
        <v>1923</v>
      </c>
      <c r="B1924" s="7" t="s">
        <v>80</v>
      </c>
      <c r="C1924" s="3">
        <v>39987</v>
      </c>
      <c r="D1924" s="4" t="s">
        <v>3</v>
      </c>
      <c r="E1924" s="4" t="s">
        <v>167</v>
      </c>
      <c r="F1924" s="5" t="s">
        <v>189</v>
      </c>
      <c r="G1924" s="6">
        <v>0.91736111111111107</v>
      </c>
      <c r="H1924" s="6">
        <v>9.0277777777777787E-3</v>
      </c>
      <c r="I1924" s="85">
        <f t="shared" si="30"/>
        <v>132.00000000000006</v>
      </c>
      <c r="J1924" s="86">
        <f>I1924*Segmentos!$D$7*(AH1924%)*IF(ISNUMBER(AI1924),AI1924%,0)</f>
        <v>3457713.6000000015</v>
      </c>
      <c r="K1924" s="86">
        <f>I1924*Segmentos!$D$7*(AL1924%)*IF(ISNUMBER(AM1924),AM1924%,0)</f>
        <v>2887315.2000000011</v>
      </c>
      <c r="L1924" s="4"/>
      <c r="M1924" s="2">
        <v>5.99</v>
      </c>
      <c r="N1924" s="2">
        <v>25.7</v>
      </c>
      <c r="O1924" s="2">
        <v>23.3</v>
      </c>
      <c r="P1924" s="2">
        <v>89.871099999999998</v>
      </c>
      <c r="Q1924" s="2">
        <v>4.41</v>
      </c>
      <c r="R1924" s="2">
        <v>16.8</v>
      </c>
      <c r="S1924" s="2">
        <v>26.3</v>
      </c>
      <c r="T1924" s="2">
        <v>11.0206</v>
      </c>
      <c r="U1924" s="2">
        <v>6.85</v>
      </c>
      <c r="V1924" s="2">
        <v>25</v>
      </c>
      <c r="W1924" s="2">
        <v>27.5</v>
      </c>
      <c r="X1924" s="2">
        <v>21.545400000000001</v>
      </c>
      <c r="Y1924" s="2">
        <v>5.84</v>
      </c>
      <c r="Z1924" s="2">
        <v>26.3</v>
      </c>
      <c r="AA1924" s="2">
        <v>22.2</v>
      </c>
      <c r="AB1924" s="2">
        <v>25.8645</v>
      </c>
      <c r="AC1924" s="2">
        <v>6.39</v>
      </c>
      <c r="AD1924" s="2">
        <v>30.3</v>
      </c>
      <c r="AE1924" s="2">
        <v>21.1</v>
      </c>
      <c r="AF1924" s="2">
        <v>31.4406</v>
      </c>
      <c r="AG1924" s="2">
        <v>6.56</v>
      </c>
      <c r="AH1924" s="22">
        <v>26.3</v>
      </c>
      <c r="AI1924" s="22">
        <v>24.9</v>
      </c>
      <c r="AJ1924" s="22">
        <v>46.686100000000003</v>
      </c>
      <c r="AK1924" s="18">
        <v>5.48</v>
      </c>
      <c r="AL1924" s="18">
        <v>25.2</v>
      </c>
      <c r="AM1924" s="18">
        <v>21.7</v>
      </c>
      <c r="AN1924" s="2">
        <v>43.185099999999998</v>
      </c>
      <c r="AO1924" s="2">
        <v>1.38</v>
      </c>
      <c r="AP1924" s="2">
        <v>11.3</v>
      </c>
      <c r="AQ1924" s="2">
        <v>12.2</v>
      </c>
      <c r="AR1924" s="2">
        <v>2.2622</v>
      </c>
      <c r="AS1924" s="2">
        <v>4.49</v>
      </c>
      <c r="AT1924" s="2">
        <v>21.7</v>
      </c>
      <c r="AU1924" s="2">
        <v>20.7</v>
      </c>
      <c r="AV1924" s="2">
        <v>14.8354</v>
      </c>
      <c r="AW1924" s="2">
        <v>6.48</v>
      </c>
      <c r="AX1924" s="2">
        <v>26.6</v>
      </c>
      <c r="AY1924" s="2">
        <v>24.3</v>
      </c>
      <c r="AZ1924" s="2">
        <v>27.9407</v>
      </c>
      <c r="BA1924" s="2">
        <v>7.81</v>
      </c>
      <c r="BB1924" s="2">
        <v>31.6</v>
      </c>
      <c r="BC1924" s="2">
        <v>24.7</v>
      </c>
      <c r="BD1924" s="2">
        <v>44.832900000000002</v>
      </c>
      <c r="BE1924" s="4"/>
      <c r="BF1924" s="4"/>
    </row>
    <row r="1925" spans="1:58" x14ac:dyDescent="0.2">
      <c r="A1925" s="29">
        <v>1924</v>
      </c>
      <c r="B1925" s="7" t="s">
        <v>23</v>
      </c>
      <c r="C1925" s="3">
        <v>39987</v>
      </c>
      <c r="D1925" s="4" t="s">
        <v>21</v>
      </c>
      <c r="E1925" s="4" t="s">
        <v>170</v>
      </c>
      <c r="F1925" s="5" t="s">
        <v>189</v>
      </c>
      <c r="G1925" s="6">
        <v>0.89236111111111116</v>
      </c>
      <c r="H1925" s="6">
        <v>0.91666666666666663</v>
      </c>
      <c r="I1925" s="85">
        <f t="shared" si="30"/>
        <v>34.999999999999872</v>
      </c>
      <c r="J1925" s="86">
        <f>I1925*Segmentos!$D$7*(AH1925%)*IF(ISNUMBER(AI1925),AI1925%,0)</f>
        <v>42559.999999999854</v>
      </c>
      <c r="K1925" s="86">
        <f>I1925*Segmentos!$D$7*(AL1925%)*IF(ISNUMBER(AM1925),AM1925%,0)</f>
        <v>109619.99999999961</v>
      </c>
      <c r="L1925" s="4"/>
      <c r="M1925" s="2">
        <v>0.56000000000000005</v>
      </c>
      <c r="N1925" s="2">
        <v>1.2</v>
      </c>
      <c r="O1925" s="2">
        <v>47.4</v>
      </c>
      <c r="P1925" s="2">
        <v>41.644599999999997</v>
      </c>
      <c r="Q1925" s="2">
        <v>0.4</v>
      </c>
      <c r="R1925" s="2">
        <v>0.5</v>
      </c>
      <c r="S1925" s="2">
        <v>88.6</v>
      </c>
      <c r="T1925" s="2">
        <v>5.0106999999999999</v>
      </c>
      <c r="U1925" s="2">
        <v>0.51</v>
      </c>
      <c r="V1925" s="2">
        <v>1.8</v>
      </c>
      <c r="W1925" s="2">
        <v>28.6</v>
      </c>
      <c r="X1925" s="2">
        <v>7.9223999999999997</v>
      </c>
      <c r="Y1925" s="2">
        <v>1.02</v>
      </c>
      <c r="Z1925" s="2">
        <v>1.3</v>
      </c>
      <c r="AA1925" s="2">
        <v>77.900000000000006</v>
      </c>
      <c r="AB1925" s="2">
        <v>22.480599999999999</v>
      </c>
      <c r="AC1925" s="2">
        <v>0.25</v>
      </c>
      <c r="AD1925" s="2">
        <v>1</v>
      </c>
      <c r="AE1925" s="2">
        <v>24.4</v>
      </c>
      <c r="AF1925" s="2">
        <v>6.2309000000000001</v>
      </c>
      <c r="AG1925" s="2">
        <v>0.31</v>
      </c>
      <c r="AH1925" s="22">
        <v>0.8</v>
      </c>
      <c r="AI1925" s="22">
        <v>38</v>
      </c>
      <c r="AJ1925" s="22">
        <v>11.0869</v>
      </c>
      <c r="AK1925" s="18">
        <v>0.78</v>
      </c>
      <c r="AL1925" s="18">
        <v>1.5</v>
      </c>
      <c r="AM1925" s="18">
        <v>52.2</v>
      </c>
      <c r="AN1925" s="2">
        <v>30.557600000000001</v>
      </c>
      <c r="AO1925" s="2">
        <v>0.15</v>
      </c>
      <c r="AP1925" s="2">
        <v>0.4</v>
      </c>
      <c r="AQ1925" s="2">
        <v>41.9</v>
      </c>
      <c r="AR1925" s="2">
        <v>1.2553000000000001</v>
      </c>
      <c r="AS1925" s="2">
        <v>0.28000000000000003</v>
      </c>
      <c r="AT1925" s="2">
        <v>0.4</v>
      </c>
      <c r="AU1925" s="2">
        <v>71.599999999999994</v>
      </c>
      <c r="AV1925" s="2">
        <v>4.5949999999999998</v>
      </c>
      <c r="AW1925" s="2">
        <v>0.7</v>
      </c>
      <c r="AX1925" s="2">
        <v>1.7</v>
      </c>
      <c r="AY1925" s="2">
        <v>40.200000000000003</v>
      </c>
      <c r="AZ1925" s="2">
        <v>14.8841</v>
      </c>
      <c r="BA1925" s="2">
        <v>0.73</v>
      </c>
      <c r="BB1925" s="2">
        <v>1.5</v>
      </c>
      <c r="BC1925" s="2">
        <v>50.6</v>
      </c>
      <c r="BD1925" s="2">
        <v>20.9102</v>
      </c>
      <c r="BE1925" s="4"/>
      <c r="BF1925" s="4"/>
    </row>
    <row r="1926" spans="1:58" x14ac:dyDescent="0.2">
      <c r="A1926" s="29">
        <v>1925</v>
      </c>
      <c r="B1926" s="7" t="s">
        <v>25</v>
      </c>
      <c r="C1926" s="3">
        <v>39987</v>
      </c>
      <c r="D1926" s="4" t="s">
        <v>21</v>
      </c>
      <c r="E1926" s="4" t="s">
        <v>171</v>
      </c>
      <c r="F1926" s="5" t="s">
        <v>189</v>
      </c>
      <c r="G1926" s="6">
        <v>0.89375000000000004</v>
      </c>
      <c r="H1926" s="6">
        <v>0.89513888888888893</v>
      </c>
      <c r="I1926" s="85">
        <f t="shared" si="30"/>
        <v>1.9999999999999929</v>
      </c>
      <c r="J1926" s="86">
        <f>I1926*Segmentos!$D$7*(AH1926%)*IF(ISNUMBER(AI1926),AI1926%,0)</f>
        <v>5101.5999999999813</v>
      </c>
      <c r="K1926" s="86">
        <f>I1926*Segmentos!$D$7*(AL1926%)*IF(ISNUMBER(AM1926),AM1926%,0)</f>
        <v>7999.9999999999718</v>
      </c>
      <c r="L1926" s="4"/>
      <c r="M1926" s="2">
        <v>0.81</v>
      </c>
      <c r="N1926" s="2">
        <v>0.8</v>
      </c>
      <c r="O1926" s="2">
        <v>96.6</v>
      </c>
      <c r="P1926" s="2">
        <v>48.471400000000003</v>
      </c>
      <c r="Q1926" s="2">
        <v>0.49</v>
      </c>
      <c r="R1926" s="2">
        <v>0.5</v>
      </c>
      <c r="S1926" s="2">
        <v>100</v>
      </c>
      <c r="T1926" s="2">
        <v>4.9168000000000003</v>
      </c>
      <c r="U1926" s="2">
        <v>0.61</v>
      </c>
      <c r="V1926" s="2">
        <v>0.6</v>
      </c>
      <c r="W1926" s="2">
        <v>100</v>
      </c>
      <c r="X1926" s="2">
        <v>7.6444999999999999</v>
      </c>
      <c r="Y1926" s="2">
        <v>0.94</v>
      </c>
      <c r="Z1926" s="2">
        <v>0.9</v>
      </c>
      <c r="AA1926" s="2">
        <v>100</v>
      </c>
      <c r="AB1926" s="2">
        <v>16.565000000000001</v>
      </c>
      <c r="AC1926" s="2">
        <v>0.99</v>
      </c>
      <c r="AD1926" s="2">
        <v>1.1000000000000001</v>
      </c>
      <c r="AE1926" s="2">
        <v>91.8</v>
      </c>
      <c r="AF1926" s="2">
        <v>19.344999999999999</v>
      </c>
      <c r="AG1926" s="2">
        <v>0.62</v>
      </c>
      <c r="AH1926" s="22">
        <v>0.7</v>
      </c>
      <c r="AI1926" s="22">
        <v>91.1</v>
      </c>
      <c r="AJ1926" s="22">
        <v>17.639500000000002</v>
      </c>
      <c r="AK1926" s="18">
        <v>0.98</v>
      </c>
      <c r="AL1926" s="18">
        <v>1</v>
      </c>
      <c r="AM1926" s="18">
        <v>100</v>
      </c>
      <c r="AN1926" s="2">
        <v>30.831900000000001</v>
      </c>
      <c r="AO1926" s="2">
        <v>0.46</v>
      </c>
      <c r="AP1926" s="2">
        <v>0.5</v>
      </c>
      <c r="AQ1926" s="2">
        <v>100</v>
      </c>
      <c r="AR1926" s="2">
        <v>3.0123000000000002</v>
      </c>
      <c r="AS1926" s="2">
        <v>0.28999999999999998</v>
      </c>
      <c r="AT1926" s="2">
        <v>0.3</v>
      </c>
      <c r="AU1926" s="2">
        <v>100</v>
      </c>
      <c r="AV1926" s="2">
        <v>3.7719999999999998</v>
      </c>
      <c r="AW1926" s="2">
        <v>0.94</v>
      </c>
      <c r="AX1926" s="2">
        <v>1</v>
      </c>
      <c r="AY1926" s="2">
        <v>90.3</v>
      </c>
      <c r="AZ1926" s="2">
        <v>16.055099999999999</v>
      </c>
      <c r="BA1926" s="2">
        <v>1.1200000000000001</v>
      </c>
      <c r="BB1926" s="2">
        <v>1.1000000000000001</v>
      </c>
      <c r="BC1926" s="2">
        <v>100</v>
      </c>
      <c r="BD1926" s="2">
        <v>25.631900000000002</v>
      </c>
      <c r="BE1926" s="4"/>
      <c r="BF1926" s="4"/>
    </row>
    <row r="1927" spans="1:58" x14ac:dyDescent="0.2">
      <c r="A1927" s="29">
        <v>1926</v>
      </c>
      <c r="B1927" s="7" t="s">
        <v>32</v>
      </c>
      <c r="C1927" s="3">
        <v>39987</v>
      </c>
      <c r="D1927" s="4" t="s">
        <v>28</v>
      </c>
      <c r="E1927" s="4" t="s">
        <v>164</v>
      </c>
      <c r="F1927" s="5" t="s">
        <v>189</v>
      </c>
      <c r="G1927" s="6">
        <v>0.91388888888888886</v>
      </c>
      <c r="H1927" s="6">
        <v>0.9159722222222223</v>
      </c>
      <c r="I1927" s="85">
        <f t="shared" si="30"/>
        <v>3.0000000000001492</v>
      </c>
      <c r="J1927" s="86">
        <f>I1927*Segmentos!$D$7*(AH1927%)*IF(ISNUMBER(AI1927),AI1927%,0)</f>
        <v>8359.2000000004173</v>
      </c>
      <c r="K1927" s="86">
        <f>I1927*Segmentos!$D$7*(AL1927%)*IF(ISNUMBER(AM1927),AM1927%,0)</f>
        <v>6609.6000000003278</v>
      </c>
      <c r="L1927" s="4"/>
      <c r="M1927" s="2">
        <v>0.61</v>
      </c>
      <c r="N1927" s="2">
        <v>0.7</v>
      </c>
      <c r="O1927" s="2">
        <v>83.2</v>
      </c>
      <c r="P1927" s="2">
        <v>91.177800000000005</v>
      </c>
      <c r="Q1927" s="2">
        <v>0.56999999999999995</v>
      </c>
      <c r="R1927" s="2">
        <v>0.9</v>
      </c>
      <c r="S1927" s="2">
        <v>67.2</v>
      </c>
      <c r="T1927" s="2">
        <v>14.1896</v>
      </c>
      <c r="U1927" s="2">
        <v>0.51</v>
      </c>
      <c r="V1927" s="2">
        <v>0.8</v>
      </c>
      <c r="W1927" s="2">
        <v>66.7</v>
      </c>
      <c r="X1927" s="2">
        <v>15.808</v>
      </c>
      <c r="Y1927" s="2">
        <v>0.28999999999999998</v>
      </c>
      <c r="Z1927" s="2">
        <v>0.3</v>
      </c>
      <c r="AA1927" s="2">
        <v>100</v>
      </c>
      <c r="AB1927" s="2">
        <v>12.825699999999999</v>
      </c>
      <c r="AC1927" s="2">
        <v>0.99</v>
      </c>
      <c r="AD1927" s="2">
        <v>1.1000000000000001</v>
      </c>
      <c r="AE1927" s="2">
        <v>93</v>
      </c>
      <c r="AF1927" s="2">
        <v>48.354500000000002</v>
      </c>
      <c r="AG1927" s="2">
        <v>0.72</v>
      </c>
      <c r="AH1927" s="22">
        <v>0.9</v>
      </c>
      <c r="AI1927" s="22">
        <v>77.400000000000006</v>
      </c>
      <c r="AJ1927" s="22">
        <v>50.700400000000002</v>
      </c>
      <c r="AK1927" s="18">
        <v>0.52</v>
      </c>
      <c r="AL1927" s="18">
        <v>0.6</v>
      </c>
      <c r="AM1927" s="18">
        <v>91.8</v>
      </c>
      <c r="AN1927" s="2">
        <v>40.477400000000003</v>
      </c>
      <c r="AO1927" s="2">
        <v>0.23</v>
      </c>
      <c r="AP1927" s="2">
        <v>0.2</v>
      </c>
      <c r="AQ1927" s="2">
        <v>100</v>
      </c>
      <c r="AR1927" s="2">
        <v>3.6598000000000002</v>
      </c>
      <c r="AS1927" s="2">
        <v>2.02</v>
      </c>
      <c r="AT1927" s="2">
        <v>2.2999999999999998</v>
      </c>
      <c r="AU1927" s="2">
        <v>86.5</v>
      </c>
      <c r="AV1927" s="2">
        <v>66.105999999999995</v>
      </c>
      <c r="AW1927" s="2">
        <v>0.33</v>
      </c>
      <c r="AX1927" s="2">
        <v>0.4</v>
      </c>
      <c r="AY1927" s="2">
        <v>75.7</v>
      </c>
      <c r="AZ1927" s="2">
        <v>14.159599999999999</v>
      </c>
      <c r="BA1927" s="2">
        <v>0.13</v>
      </c>
      <c r="BB1927" s="2">
        <v>0.2</v>
      </c>
      <c r="BC1927" s="2">
        <v>66.7</v>
      </c>
      <c r="BD1927" s="2">
        <v>7.2523999999999997</v>
      </c>
      <c r="BE1927" s="4"/>
      <c r="BF1927" s="4"/>
    </row>
    <row r="1928" spans="1:58" x14ac:dyDescent="0.2">
      <c r="A1928" s="29">
        <v>1927</v>
      </c>
      <c r="B1928" s="7" t="s">
        <v>19</v>
      </c>
      <c r="C1928" s="3">
        <v>39987</v>
      </c>
      <c r="D1928" s="4" t="s">
        <v>17</v>
      </c>
      <c r="E1928" s="4" t="s">
        <v>166</v>
      </c>
      <c r="F1928" s="5" t="s">
        <v>189</v>
      </c>
      <c r="G1928" s="6">
        <v>0.9159722222222223</v>
      </c>
      <c r="H1928" s="6">
        <v>0.91736111111111107</v>
      </c>
      <c r="I1928" s="85">
        <f t="shared" si="30"/>
        <v>1.999999999999833</v>
      </c>
      <c r="J1928" s="86">
        <f>I1928*Segmentos!$D$7*(AH1928%)*IF(ISNUMBER(AI1928),AI1928%,0)</f>
        <v>2211.1999999998152</v>
      </c>
      <c r="K1928" s="86">
        <f>I1928*Segmentos!$D$7*(AL1928%)*IF(ISNUMBER(AM1928),AM1928%,0)</f>
        <v>1979.9999999998345</v>
      </c>
      <c r="L1928" s="4"/>
      <c r="M1928" s="2">
        <v>0.26</v>
      </c>
      <c r="N1928" s="2">
        <v>0.4</v>
      </c>
      <c r="O1928" s="2">
        <v>75.099999999999994</v>
      </c>
      <c r="P1928" s="2">
        <v>100</v>
      </c>
      <c r="Q1928" s="2">
        <v>0.19</v>
      </c>
      <c r="R1928" s="2">
        <v>0.4</v>
      </c>
      <c r="S1928" s="2">
        <v>50</v>
      </c>
      <c r="T1928" s="2">
        <v>12.2446</v>
      </c>
      <c r="U1928" s="2">
        <v>0</v>
      </c>
      <c r="V1928" s="2">
        <v>0</v>
      </c>
      <c r="W1928" s="8" t="s">
        <v>577</v>
      </c>
      <c r="X1928" s="2">
        <v>0</v>
      </c>
      <c r="Y1928" s="2">
        <v>0.31</v>
      </c>
      <c r="Z1928" s="2">
        <v>0.5</v>
      </c>
      <c r="AA1928" s="2">
        <v>62.2</v>
      </c>
      <c r="AB1928" s="2">
        <v>34.291200000000003</v>
      </c>
      <c r="AC1928" s="2">
        <v>0.43</v>
      </c>
      <c r="AD1928" s="2">
        <v>0.4</v>
      </c>
      <c r="AE1928" s="2">
        <v>100</v>
      </c>
      <c r="AF1928" s="2">
        <v>53.464300000000001</v>
      </c>
      <c r="AG1928" s="2">
        <v>0.28000000000000003</v>
      </c>
      <c r="AH1928" s="22">
        <v>0.4</v>
      </c>
      <c r="AI1928" s="22">
        <v>69.099999999999994</v>
      </c>
      <c r="AJ1928" s="22">
        <v>50.665500000000002</v>
      </c>
      <c r="AK1928" s="18">
        <v>0.25</v>
      </c>
      <c r="AL1928" s="18">
        <v>0.3</v>
      </c>
      <c r="AM1928" s="18">
        <v>82.5</v>
      </c>
      <c r="AN1928" s="2">
        <v>49.334499999999998</v>
      </c>
      <c r="AO1928" s="2">
        <v>0.08</v>
      </c>
      <c r="AP1928" s="2">
        <v>0.1</v>
      </c>
      <c r="AQ1928" s="2">
        <v>100</v>
      </c>
      <c r="AR1928" s="2">
        <v>3.4634999999999998</v>
      </c>
      <c r="AS1928" s="2">
        <v>0.16</v>
      </c>
      <c r="AT1928" s="2">
        <v>0.2</v>
      </c>
      <c r="AU1928" s="2">
        <v>100</v>
      </c>
      <c r="AV1928" s="2">
        <v>13.439500000000001</v>
      </c>
      <c r="AW1928" s="2">
        <v>0.51</v>
      </c>
      <c r="AX1928" s="2">
        <v>0.8</v>
      </c>
      <c r="AY1928" s="2">
        <v>62.4</v>
      </c>
      <c r="AZ1928" s="2">
        <v>55.0351</v>
      </c>
      <c r="BA1928" s="2">
        <v>0.19</v>
      </c>
      <c r="BB1928" s="2">
        <v>0.2</v>
      </c>
      <c r="BC1928" s="2">
        <v>100</v>
      </c>
      <c r="BD1928" s="2">
        <v>28.061900000000001</v>
      </c>
      <c r="BE1928" s="4"/>
      <c r="BF1928" s="4"/>
    </row>
    <row r="1929" spans="1:58" x14ac:dyDescent="0.2">
      <c r="A1929" s="29">
        <v>1928</v>
      </c>
      <c r="B1929" s="7" t="s">
        <v>2</v>
      </c>
      <c r="C1929" s="3">
        <v>39987</v>
      </c>
      <c r="D1929" s="4" t="s">
        <v>0</v>
      </c>
      <c r="E1929" s="4" t="s">
        <v>164</v>
      </c>
      <c r="F1929" s="5" t="s">
        <v>189</v>
      </c>
      <c r="G1929" s="6">
        <v>0.8833333333333333</v>
      </c>
      <c r="H1929" s="6">
        <v>0.93333333333333324</v>
      </c>
      <c r="I1929" s="85">
        <f t="shared" si="30"/>
        <v>71.999999999999901</v>
      </c>
      <c r="J1929" s="86">
        <f>I1929*Segmentos!$D$7*(AH1929%)*IF(ISNUMBER(AI1929),AI1929%,0)</f>
        <v>1781683.1999999979</v>
      </c>
      <c r="K1929" s="86">
        <f>I1929*Segmentos!$D$7*(AL1929%)*IF(ISNUMBER(AM1929),AM1929%,0)</f>
        <v>2189980.799999997</v>
      </c>
      <c r="L1929" s="4"/>
      <c r="M1929" s="2">
        <v>6.94</v>
      </c>
      <c r="N1929" s="2">
        <v>21.1</v>
      </c>
      <c r="O1929" s="2">
        <v>32.799999999999997</v>
      </c>
      <c r="P1929" s="2">
        <v>85.344399999999993</v>
      </c>
      <c r="Q1929" s="2">
        <v>3.77</v>
      </c>
      <c r="R1929" s="2">
        <v>12.9</v>
      </c>
      <c r="S1929" s="2">
        <v>29.3</v>
      </c>
      <c r="T1929" s="2">
        <v>7.7313000000000001</v>
      </c>
      <c r="U1929" s="2">
        <v>5.77</v>
      </c>
      <c r="V1929" s="2">
        <v>18.399999999999999</v>
      </c>
      <c r="W1929" s="2">
        <v>31.3</v>
      </c>
      <c r="X1929" s="2">
        <v>14.8697</v>
      </c>
      <c r="Y1929" s="2">
        <v>6.95</v>
      </c>
      <c r="Z1929" s="2">
        <v>21.4</v>
      </c>
      <c r="AA1929" s="2">
        <v>32.5</v>
      </c>
      <c r="AB1929" s="2">
        <v>25.240500000000001</v>
      </c>
      <c r="AC1929" s="2">
        <v>9.2899999999999991</v>
      </c>
      <c r="AD1929" s="2">
        <v>26.8</v>
      </c>
      <c r="AE1929" s="2">
        <v>34.700000000000003</v>
      </c>
      <c r="AF1929" s="2">
        <v>37.502899999999997</v>
      </c>
      <c r="AG1929" s="2">
        <v>6.19</v>
      </c>
      <c r="AH1929" s="22">
        <v>20.9</v>
      </c>
      <c r="AI1929" s="22">
        <v>29.6</v>
      </c>
      <c r="AJ1929" s="22">
        <v>36.101700000000001</v>
      </c>
      <c r="AK1929" s="18">
        <v>7.62</v>
      </c>
      <c r="AL1929" s="18">
        <v>21.3</v>
      </c>
      <c r="AM1929" s="18">
        <v>35.700000000000003</v>
      </c>
      <c r="AN1929" s="2">
        <v>49.242699999999999</v>
      </c>
      <c r="AO1929" s="2">
        <v>6.43</v>
      </c>
      <c r="AP1929" s="2">
        <v>18.100000000000001</v>
      </c>
      <c r="AQ1929" s="2">
        <v>35.5</v>
      </c>
      <c r="AR1929" s="2">
        <v>8.6433999999999997</v>
      </c>
      <c r="AS1929" s="2">
        <v>8.7899999999999991</v>
      </c>
      <c r="AT1929" s="2">
        <v>24.4</v>
      </c>
      <c r="AU1929" s="2">
        <v>36.1</v>
      </c>
      <c r="AV1929" s="2">
        <v>23.832899999999999</v>
      </c>
      <c r="AW1929" s="2">
        <v>8.1300000000000008</v>
      </c>
      <c r="AX1929" s="2">
        <v>21.9</v>
      </c>
      <c r="AY1929" s="2">
        <v>37.1</v>
      </c>
      <c r="AZ1929" s="2">
        <v>28.764900000000001</v>
      </c>
      <c r="BA1929" s="2">
        <v>5.12</v>
      </c>
      <c r="BB1929" s="2">
        <v>19.5</v>
      </c>
      <c r="BC1929" s="2">
        <v>26.2</v>
      </c>
      <c r="BD1929" s="2">
        <v>24.103300000000001</v>
      </c>
      <c r="BE1929" s="4"/>
      <c r="BF1929" s="4"/>
    </row>
    <row r="1930" spans="1:58" x14ac:dyDescent="0.2">
      <c r="A1930" s="29">
        <v>1929</v>
      </c>
      <c r="B1930" s="7" t="s">
        <v>16</v>
      </c>
      <c r="C1930" s="3">
        <v>39987</v>
      </c>
      <c r="D1930" s="4" t="s">
        <v>13</v>
      </c>
      <c r="E1930" s="4" t="s">
        <v>166</v>
      </c>
      <c r="F1930" s="5" t="s">
        <v>189</v>
      </c>
      <c r="G1930" s="6">
        <v>0.91319444444444453</v>
      </c>
      <c r="H1930" s="6">
        <v>0.91736111111111107</v>
      </c>
      <c r="I1930" s="85">
        <f t="shared" si="30"/>
        <v>5.9999999999998188</v>
      </c>
      <c r="J1930" s="86">
        <f>I1930*Segmentos!$D$7*(AH1930%)*IF(ISNUMBER(AI1930),AI1930%,0)</f>
        <v>234201.59999999293</v>
      </c>
      <c r="K1930" s="86">
        <f>I1930*Segmentos!$D$7*(AL1930%)*IF(ISNUMBER(AM1930),AM1930%,0)</f>
        <v>327815.99999999005</v>
      </c>
      <c r="L1930" s="4"/>
      <c r="M1930" s="2">
        <v>11.81</v>
      </c>
      <c r="N1930" s="2">
        <v>13.6</v>
      </c>
      <c r="O1930" s="2">
        <v>86.5</v>
      </c>
      <c r="P1930" s="2">
        <v>88.049300000000002</v>
      </c>
      <c r="Q1930" s="2">
        <v>6.49</v>
      </c>
      <c r="R1930" s="2">
        <v>7.9</v>
      </c>
      <c r="S1930" s="2">
        <v>82</v>
      </c>
      <c r="T1930" s="2">
        <v>8.0742999999999991</v>
      </c>
      <c r="U1930" s="2">
        <v>7.33</v>
      </c>
      <c r="V1930" s="2">
        <v>9.3000000000000007</v>
      </c>
      <c r="W1930" s="2">
        <v>78.8</v>
      </c>
      <c r="X1930" s="2">
        <v>11.4679</v>
      </c>
      <c r="Y1930" s="2">
        <v>12.96</v>
      </c>
      <c r="Z1930" s="2">
        <v>15.4</v>
      </c>
      <c r="AA1930" s="2">
        <v>84.2</v>
      </c>
      <c r="AB1930" s="2">
        <v>28.5321</v>
      </c>
      <c r="AC1930" s="2">
        <v>16.329999999999998</v>
      </c>
      <c r="AD1930" s="2">
        <v>17.8</v>
      </c>
      <c r="AE1930" s="2">
        <v>91.9</v>
      </c>
      <c r="AF1930" s="2">
        <v>39.974899999999998</v>
      </c>
      <c r="AG1930" s="2">
        <v>9.74</v>
      </c>
      <c r="AH1930" s="22">
        <v>11.4</v>
      </c>
      <c r="AI1930" s="22">
        <v>85.6</v>
      </c>
      <c r="AJ1930" s="22">
        <v>34.470199999999998</v>
      </c>
      <c r="AK1930" s="18">
        <v>13.67</v>
      </c>
      <c r="AL1930" s="18">
        <v>15.7</v>
      </c>
      <c r="AM1930" s="18">
        <v>87</v>
      </c>
      <c r="AN1930" s="2">
        <v>53.579099999999997</v>
      </c>
      <c r="AO1930" s="2">
        <v>10.210000000000001</v>
      </c>
      <c r="AP1930" s="2">
        <v>12.4</v>
      </c>
      <c r="AQ1930" s="2">
        <v>82.5</v>
      </c>
      <c r="AR1930" s="2">
        <v>8.3180999999999994</v>
      </c>
      <c r="AS1930" s="2">
        <v>10.64</v>
      </c>
      <c r="AT1930" s="2">
        <v>13.3</v>
      </c>
      <c r="AU1930" s="2">
        <v>80</v>
      </c>
      <c r="AV1930" s="2">
        <v>17.4833</v>
      </c>
      <c r="AW1930" s="2">
        <v>10.24</v>
      </c>
      <c r="AX1930" s="2">
        <v>11.7</v>
      </c>
      <c r="AY1930" s="2">
        <v>87.2</v>
      </c>
      <c r="AZ1930" s="2">
        <v>21.954499999999999</v>
      </c>
      <c r="BA1930" s="2">
        <v>14.11</v>
      </c>
      <c r="BB1930" s="2">
        <v>15.6</v>
      </c>
      <c r="BC1930" s="2">
        <v>90.2</v>
      </c>
      <c r="BD1930" s="2">
        <v>40.293399999999998</v>
      </c>
      <c r="BE1930" s="4"/>
      <c r="BF1930" s="4"/>
    </row>
    <row r="1931" spans="1:58" x14ac:dyDescent="0.2">
      <c r="A1931" s="29">
        <v>1930</v>
      </c>
      <c r="B1931" s="7" t="s">
        <v>22</v>
      </c>
      <c r="C1931" s="3">
        <v>39987</v>
      </c>
      <c r="D1931" s="4" t="s">
        <v>21</v>
      </c>
      <c r="E1931" s="4" t="s">
        <v>164</v>
      </c>
      <c r="F1931" s="5" t="s">
        <v>189</v>
      </c>
      <c r="G1931" s="6">
        <v>0.83125000000000004</v>
      </c>
      <c r="H1931" s="6">
        <v>0.87430555555555556</v>
      </c>
      <c r="I1931" s="85">
        <f t="shared" si="30"/>
        <v>61.999999999999943</v>
      </c>
      <c r="J1931" s="86">
        <f>I1931*Segmentos!$D$7*(AH1931%)*IF(ISNUMBER(AI1931),AI1931%,0)</f>
        <v>573375.99999999953</v>
      </c>
      <c r="K1931" s="86">
        <f>I1931*Segmentos!$D$7*(AL1931%)*IF(ISNUMBER(AM1931),AM1931%,0)</f>
        <v>486129.59999999957</v>
      </c>
      <c r="L1931" s="4"/>
      <c r="M1931" s="2">
        <v>2.13</v>
      </c>
      <c r="N1931" s="2">
        <v>6.1</v>
      </c>
      <c r="O1931" s="2">
        <v>35.1</v>
      </c>
      <c r="P1931" s="2">
        <v>97.941299999999998</v>
      </c>
      <c r="Q1931" s="2">
        <v>0.65</v>
      </c>
      <c r="R1931" s="2">
        <v>2.2000000000000002</v>
      </c>
      <c r="S1931" s="2">
        <v>30.2</v>
      </c>
      <c r="T1931" s="2">
        <v>5.0301</v>
      </c>
      <c r="U1931" s="2">
        <v>0.98</v>
      </c>
      <c r="V1931" s="2">
        <v>1.8</v>
      </c>
      <c r="W1931" s="2">
        <v>54.4</v>
      </c>
      <c r="X1931" s="2">
        <v>9.4575999999999993</v>
      </c>
      <c r="Y1931" s="2">
        <v>0.98</v>
      </c>
      <c r="Z1931" s="2">
        <v>5.0999999999999996</v>
      </c>
      <c r="AA1931" s="2">
        <v>19.100000000000001</v>
      </c>
      <c r="AB1931" s="2">
        <v>13.2906</v>
      </c>
      <c r="AC1931" s="2">
        <v>4.6399999999999997</v>
      </c>
      <c r="AD1931" s="2">
        <v>11.6</v>
      </c>
      <c r="AE1931" s="2">
        <v>40</v>
      </c>
      <c r="AF1931" s="2">
        <v>70.162999999999997</v>
      </c>
      <c r="AG1931" s="2">
        <v>2.33</v>
      </c>
      <c r="AH1931" s="22">
        <v>6.8</v>
      </c>
      <c r="AI1931" s="22">
        <v>34</v>
      </c>
      <c r="AJ1931" s="22">
        <v>50.796399999999998</v>
      </c>
      <c r="AK1931" s="18">
        <v>1.95</v>
      </c>
      <c r="AL1931" s="18">
        <v>5.4</v>
      </c>
      <c r="AM1931" s="18">
        <v>36.299999999999997</v>
      </c>
      <c r="AN1931" s="2">
        <v>47.1449</v>
      </c>
      <c r="AO1931" s="2">
        <v>2.0699999999999998</v>
      </c>
      <c r="AP1931" s="2">
        <v>6.2</v>
      </c>
      <c r="AQ1931" s="2">
        <v>33.299999999999997</v>
      </c>
      <c r="AR1931" s="2">
        <v>10.417199999999999</v>
      </c>
      <c r="AS1931" s="2">
        <v>1.28</v>
      </c>
      <c r="AT1931" s="2">
        <v>4.3</v>
      </c>
      <c r="AU1931" s="2">
        <v>29.6</v>
      </c>
      <c r="AV1931" s="2">
        <v>12.960100000000001</v>
      </c>
      <c r="AW1931" s="2">
        <v>2.6</v>
      </c>
      <c r="AX1931" s="2">
        <v>7.3</v>
      </c>
      <c r="AY1931" s="2">
        <v>35.6</v>
      </c>
      <c r="AZ1931" s="2">
        <v>34.468200000000003</v>
      </c>
      <c r="BA1931" s="2">
        <v>2.27</v>
      </c>
      <c r="BB1931" s="2">
        <v>6.1</v>
      </c>
      <c r="BC1931" s="2">
        <v>37.4</v>
      </c>
      <c r="BD1931" s="2">
        <v>40.0959</v>
      </c>
      <c r="BE1931" s="4"/>
      <c r="BF1931" s="4"/>
    </row>
    <row r="1932" spans="1:58" x14ac:dyDescent="0.2">
      <c r="A1932" s="29">
        <v>1931</v>
      </c>
      <c r="B1932" s="7" t="s">
        <v>24</v>
      </c>
      <c r="C1932" s="3">
        <v>39987</v>
      </c>
      <c r="D1932" s="4" t="s">
        <v>21</v>
      </c>
      <c r="E1932" s="4" t="s">
        <v>170</v>
      </c>
      <c r="F1932" s="5" t="s">
        <v>189</v>
      </c>
      <c r="G1932" s="6">
        <v>0.875</v>
      </c>
      <c r="H1932" s="6">
        <v>0.89027777777777783</v>
      </c>
      <c r="I1932" s="85">
        <f t="shared" si="30"/>
        <v>22.000000000000082</v>
      </c>
      <c r="J1932" s="86">
        <f>I1932*Segmentos!$D$7*(AH1932%)*IF(ISNUMBER(AI1932),AI1932%,0)</f>
        <v>88862.400000000343</v>
      </c>
      <c r="K1932" s="86">
        <f>I1932*Segmentos!$D$7*(AL1932%)*IF(ISNUMBER(AM1932),AM1932%,0)</f>
        <v>69669.600000000268</v>
      </c>
      <c r="L1932" s="4"/>
      <c r="M1932" s="2">
        <v>0.89</v>
      </c>
      <c r="N1932" s="2">
        <v>2.4</v>
      </c>
      <c r="O1932" s="2">
        <v>37.5</v>
      </c>
      <c r="P1932" s="2">
        <v>49.731499999999997</v>
      </c>
      <c r="Q1932" s="2">
        <v>1.1000000000000001</v>
      </c>
      <c r="R1932" s="2">
        <v>1.4</v>
      </c>
      <c r="S1932" s="2">
        <v>77.2</v>
      </c>
      <c r="T1932" s="2">
        <v>10.2265</v>
      </c>
      <c r="U1932" s="2">
        <v>0.59</v>
      </c>
      <c r="V1932" s="2">
        <v>0.7</v>
      </c>
      <c r="W1932" s="2">
        <v>86.8</v>
      </c>
      <c r="X1932" s="2">
        <v>6.9325000000000001</v>
      </c>
      <c r="Y1932" s="2">
        <v>1.07</v>
      </c>
      <c r="Z1932" s="2">
        <v>2.2000000000000002</v>
      </c>
      <c r="AA1932" s="2">
        <v>48.6</v>
      </c>
      <c r="AB1932" s="2">
        <v>17.642800000000001</v>
      </c>
      <c r="AC1932" s="2">
        <v>0.82</v>
      </c>
      <c r="AD1932" s="2">
        <v>4.0999999999999996</v>
      </c>
      <c r="AE1932" s="2">
        <v>19.899999999999999</v>
      </c>
      <c r="AF1932" s="2">
        <v>14.9297</v>
      </c>
      <c r="AG1932" s="2">
        <v>1.01</v>
      </c>
      <c r="AH1932" s="22">
        <v>2.7</v>
      </c>
      <c r="AI1932" s="22">
        <v>37.4</v>
      </c>
      <c r="AJ1932" s="22">
        <v>26.5395</v>
      </c>
      <c r="AK1932" s="18">
        <v>0.79</v>
      </c>
      <c r="AL1932" s="18">
        <v>2.1</v>
      </c>
      <c r="AM1932" s="18">
        <v>37.700000000000003</v>
      </c>
      <c r="AN1932" s="2">
        <v>23.192</v>
      </c>
      <c r="AO1932" s="2">
        <v>0.38</v>
      </c>
      <c r="AP1932" s="2">
        <v>1.7</v>
      </c>
      <c r="AQ1932" s="2">
        <v>22</v>
      </c>
      <c r="AR1932" s="2">
        <v>2.3020999999999998</v>
      </c>
      <c r="AS1932" s="2">
        <v>0.36</v>
      </c>
      <c r="AT1932" s="2">
        <v>1.1000000000000001</v>
      </c>
      <c r="AU1932" s="2">
        <v>32.1</v>
      </c>
      <c r="AV1932" s="2">
        <v>4.4386000000000001</v>
      </c>
      <c r="AW1932" s="2">
        <v>0.93</v>
      </c>
      <c r="AX1932" s="2">
        <v>2.2000000000000002</v>
      </c>
      <c r="AY1932" s="2">
        <v>42</v>
      </c>
      <c r="AZ1932" s="2">
        <v>14.911799999999999</v>
      </c>
      <c r="BA1932" s="2">
        <v>1.32</v>
      </c>
      <c r="BB1932" s="2">
        <v>3.4</v>
      </c>
      <c r="BC1932" s="2">
        <v>38.6</v>
      </c>
      <c r="BD1932" s="2">
        <v>28.078900000000001</v>
      </c>
      <c r="BE1932" s="4"/>
      <c r="BF1932" s="4"/>
    </row>
    <row r="1933" spans="1:58" x14ac:dyDescent="0.2">
      <c r="A1933" s="29">
        <v>1932</v>
      </c>
      <c r="B1933" s="7" t="s">
        <v>4</v>
      </c>
      <c r="C1933" s="3">
        <v>39987</v>
      </c>
      <c r="D1933" s="4" t="s">
        <v>3</v>
      </c>
      <c r="E1933" s="4" t="s">
        <v>165</v>
      </c>
      <c r="F1933" s="5" t="s">
        <v>189</v>
      </c>
      <c r="G1933" s="6">
        <v>0.77916666666666667</v>
      </c>
      <c r="H1933" s="6">
        <v>0.87430555555555556</v>
      </c>
      <c r="I1933" s="85">
        <f t="shared" si="30"/>
        <v>137</v>
      </c>
      <c r="J1933" s="86">
        <f>I1933*Segmentos!$D$7*(AH1933%)*IF(ISNUMBER(AI1933),AI1933%,0)</f>
        <v>2042067.2</v>
      </c>
      <c r="K1933" s="86">
        <f>I1933*Segmentos!$D$7*(AL1933%)*IF(ISNUMBER(AM1933),AM1933%,0)</f>
        <v>3074280</v>
      </c>
      <c r="L1933" s="4"/>
      <c r="M1933" s="2">
        <v>4.7</v>
      </c>
      <c r="N1933" s="2">
        <v>16.3</v>
      </c>
      <c r="O1933" s="2">
        <v>28.9</v>
      </c>
      <c r="P1933" s="2">
        <v>69.711500000000001</v>
      </c>
      <c r="Q1933" s="2">
        <v>4.58</v>
      </c>
      <c r="R1933" s="2">
        <v>15.3</v>
      </c>
      <c r="S1933" s="2">
        <v>29.8</v>
      </c>
      <c r="T1933" s="2">
        <v>11.3157</v>
      </c>
      <c r="U1933" s="2">
        <v>6.97</v>
      </c>
      <c r="V1933" s="2">
        <v>21</v>
      </c>
      <c r="W1933" s="2">
        <v>33.299999999999997</v>
      </c>
      <c r="X1933" s="2">
        <v>21.660900000000002</v>
      </c>
      <c r="Y1933" s="2">
        <v>4.24</v>
      </c>
      <c r="Z1933" s="2">
        <v>14.4</v>
      </c>
      <c r="AA1933" s="2">
        <v>29.4</v>
      </c>
      <c r="AB1933" s="2">
        <v>18.559000000000001</v>
      </c>
      <c r="AC1933" s="2">
        <v>3.74</v>
      </c>
      <c r="AD1933" s="2">
        <v>15.5</v>
      </c>
      <c r="AE1933" s="2">
        <v>24.2</v>
      </c>
      <c r="AF1933" s="2">
        <v>18.175999999999998</v>
      </c>
      <c r="AG1933" s="2">
        <v>3.72</v>
      </c>
      <c r="AH1933" s="22">
        <v>13.7</v>
      </c>
      <c r="AI1933" s="22">
        <v>27.2</v>
      </c>
      <c r="AJ1933" s="22">
        <v>26.124199999999998</v>
      </c>
      <c r="AK1933" s="18">
        <v>5.6</v>
      </c>
      <c r="AL1933" s="18">
        <v>18.7</v>
      </c>
      <c r="AM1933" s="18">
        <v>30</v>
      </c>
      <c r="AN1933" s="2">
        <v>43.587299999999999</v>
      </c>
      <c r="AO1933" s="2">
        <v>2.2999999999999998</v>
      </c>
      <c r="AP1933" s="2">
        <v>9</v>
      </c>
      <c r="AQ1933" s="2">
        <v>25.5</v>
      </c>
      <c r="AR1933" s="2">
        <v>3.7262</v>
      </c>
      <c r="AS1933" s="2">
        <v>3.81</v>
      </c>
      <c r="AT1933" s="2">
        <v>13.9</v>
      </c>
      <c r="AU1933" s="2">
        <v>27.5</v>
      </c>
      <c r="AV1933" s="2">
        <v>12.4405</v>
      </c>
      <c r="AW1933" s="2">
        <v>3.61</v>
      </c>
      <c r="AX1933" s="2">
        <v>15.8</v>
      </c>
      <c r="AY1933" s="2">
        <v>22.8</v>
      </c>
      <c r="AZ1933" s="2">
        <v>15.367599999999999</v>
      </c>
      <c r="BA1933" s="2">
        <v>6.73</v>
      </c>
      <c r="BB1933" s="2">
        <v>20.100000000000001</v>
      </c>
      <c r="BC1933" s="2">
        <v>33.5</v>
      </c>
      <c r="BD1933" s="2">
        <v>38.177199999999999</v>
      </c>
      <c r="BE1933" s="4"/>
      <c r="BF1933" s="4"/>
    </row>
    <row r="1934" spans="1:58" x14ac:dyDescent="0.2">
      <c r="A1934" s="29">
        <v>1933</v>
      </c>
      <c r="B1934" s="7" t="s">
        <v>15</v>
      </c>
      <c r="C1934" s="3">
        <v>39988</v>
      </c>
      <c r="D1934" s="4" t="s">
        <v>13</v>
      </c>
      <c r="E1934" s="4" t="s">
        <v>164</v>
      </c>
      <c r="F1934" s="5" t="s">
        <v>190</v>
      </c>
      <c r="G1934" s="6">
        <v>0.875</v>
      </c>
      <c r="H1934" s="6">
        <v>0.91388888888888886</v>
      </c>
      <c r="I1934" s="85">
        <f t="shared" si="30"/>
        <v>55.999999999999957</v>
      </c>
      <c r="J1934" s="86">
        <f>I1934*Segmentos!$D$7*(AH1934%)*IF(ISNUMBER(AI1934),AI1934%,0)</f>
        <v>1743436.7999999984</v>
      </c>
      <c r="K1934" s="86">
        <f>I1934*Segmentos!$D$7*(AL1934%)*IF(ISNUMBER(AM1934),AM1934%,0)</f>
        <v>2640959.9999999981</v>
      </c>
      <c r="L1934" s="4"/>
      <c r="M1934" s="2">
        <v>9.91</v>
      </c>
      <c r="N1934" s="2">
        <v>20.8</v>
      </c>
      <c r="O1934" s="2">
        <v>47.7</v>
      </c>
      <c r="P1934" s="2">
        <v>91.697299999999998</v>
      </c>
      <c r="Q1934" s="2">
        <v>5.66</v>
      </c>
      <c r="R1934" s="2">
        <v>11.8</v>
      </c>
      <c r="S1934" s="2">
        <v>48</v>
      </c>
      <c r="T1934" s="2">
        <v>8.7423999999999999</v>
      </c>
      <c r="U1934" s="2">
        <v>9.2100000000000009</v>
      </c>
      <c r="V1934" s="2">
        <v>18.899999999999999</v>
      </c>
      <c r="W1934" s="2">
        <v>48.8</v>
      </c>
      <c r="X1934" s="2">
        <v>17.8614</v>
      </c>
      <c r="Y1934" s="2">
        <v>9.32</v>
      </c>
      <c r="Z1934" s="2">
        <v>20.7</v>
      </c>
      <c r="AA1934" s="2">
        <v>45</v>
      </c>
      <c r="AB1934" s="2">
        <v>25.479199999999999</v>
      </c>
      <c r="AC1934" s="2">
        <v>13.04</v>
      </c>
      <c r="AD1934" s="2">
        <v>26.6</v>
      </c>
      <c r="AE1934" s="2">
        <v>49</v>
      </c>
      <c r="AF1934" s="2">
        <v>39.6143</v>
      </c>
      <c r="AG1934" s="2">
        <v>7.81</v>
      </c>
      <c r="AH1934" s="22">
        <v>18.8</v>
      </c>
      <c r="AI1934" s="22">
        <v>41.4</v>
      </c>
      <c r="AJ1934" s="22">
        <v>34.284300000000002</v>
      </c>
      <c r="AK1934" s="18">
        <v>11.8</v>
      </c>
      <c r="AL1934" s="18">
        <v>22.5</v>
      </c>
      <c r="AM1934" s="18">
        <v>52.4</v>
      </c>
      <c r="AN1934" s="2">
        <v>57.4131</v>
      </c>
      <c r="AO1934" s="2">
        <v>8.8800000000000008</v>
      </c>
      <c r="AP1934" s="2">
        <v>16.899999999999999</v>
      </c>
      <c r="AQ1934" s="2">
        <v>52.5</v>
      </c>
      <c r="AR1934" s="2">
        <v>8.9809000000000001</v>
      </c>
      <c r="AS1934" s="2">
        <v>8.4</v>
      </c>
      <c r="AT1934" s="2">
        <v>19.100000000000001</v>
      </c>
      <c r="AU1934" s="2">
        <v>44</v>
      </c>
      <c r="AV1934" s="2">
        <v>17.1251</v>
      </c>
      <c r="AW1934" s="2">
        <v>11.13</v>
      </c>
      <c r="AX1934" s="2">
        <v>23.6</v>
      </c>
      <c r="AY1934" s="2">
        <v>47.1</v>
      </c>
      <c r="AZ1934" s="2">
        <v>29.611899999999999</v>
      </c>
      <c r="BA1934" s="2">
        <v>10.15</v>
      </c>
      <c r="BB1934" s="2">
        <v>20.7</v>
      </c>
      <c r="BC1934" s="2">
        <v>49</v>
      </c>
      <c r="BD1934" s="2">
        <v>35.979300000000002</v>
      </c>
      <c r="BE1934" s="4"/>
      <c r="BF1934" s="4"/>
    </row>
    <row r="1935" spans="1:58" x14ac:dyDescent="0.2">
      <c r="A1935" s="29">
        <v>1934</v>
      </c>
      <c r="B1935" s="7" t="s">
        <v>105</v>
      </c>
      <c r="C1935" s="3">
        <v>39988</v>
      </c>
      <c r="D1935" s="4" t="s">
        <v>21</v>
      </c>
      <c r="E1935" s="4" t="s">
        <v>169</v>
      </c>
      <c r="F1935" s="5" t="s">
        <v>190</v>
      </c>
      <c r="G1935" s="6">
        <v>0.91666666666666663</v>
      </c>
      <c r="H1935" s="6">
        <v>0.94652777777777775</v>
      </c>
      <c r="I1935" s="85">
        <f t="shared" si="30"/>
        <v>43.000000000000007</v>
      </c>
      <c r="J1935" s="86">
        <f>I1935*Segmentos!$D$7*(AH1935%)*IF(ISNUMBER(AI1935),AI1935%,0)</f>
        <v>122808.00000000004</v>
      </c>
      <c r="K1935" s="86">
        <f>I1935*Segmentos!$D$7*(AL1935%)*IF(ISNUMBER(AM1935),AM1935%,0)</f>
        <v>135656.40000000002</v>
      </c>
      <c r="L1935" s="4" t="s">
        <v>434</v>
      </c>
      <c r="M1935" s="2">
        <v>0.75</v>
      </c>
      <c r="N1935" s="2">
        <v>3.2</v>
      </c>
      <c r="O1935" s="2">
        <v>23.9</v>
      </c>
      <c r="P1935" s="2">
        <v>69.940899999999999</v>
      </c>
      <c r="Q1935" s="2">
        <v>0.11</v>
      </c>
      <c r="R1935" s="2">
        <v>1.2</v>
      </c>
      <c r="S1935" s="2">
        <v>8.8000000000000007</v>
      </c>
      <c r="T1935" s="2">
        <v>1.6987000000000001</v>
      </c>
      <c r="U1935" s="2">
        <v>0.8</v>
      </c>
      <c r="V1935" s="2">
        <v>4</v>
      </c>
      <c r="W1935" s="2">
        <v>20</v>
      </c>
      <c r="X1935" s="2">
        <v>15.6759</v>
      </c>
      <c r="Y1935" s="2">
        <v>1.19</v>
      </c>
      <c r="Z1935" s="2">
        <v>3.6</v>
      </c>
      <c r="AA1935" s="2">
        <v>33.200000000000003</v>
      </c>
      <c r="AB1935" s="2">
        <v>32.780299999999997</v>
      </c>
      <c r="AC1935" s="2">
        <v>0.65</v>
      </c>
      <c r="AD1935" s="2">
        <v>3.2</v>
      </c>
      <c r="AE1935" s="2">
        <v>20.399999999999999</v>
      </c>
      <c r="AF1935" s="2">
        <v>19.786000000000001</v>
      </c>
      <c r="AG1935" s="2">
        <v>0.72</v>
      </c>
      <c r="AH1935" s="22">
        <v>3</v>
      </c>
      <c r="AI1935" s="22">
        <v>23.8</v>
      </c>
      <c r="AJ1935" s="22">
        <v>31.629200000000001</v>
      </c>
      <c r="AK1935" s="18">
        <v>0.78</v>
      </c>
      <c r="AL1935" s="18">
        <v>3.3</v>
      </c>
      <c r="AM1935" s="18">
        <v>23.9</v>
      </c>
      <c r="AN1935" s="2">
        <v>38.311799999999998</v>
      </c>
      <c r="AO1935" s="2">
        <v>0.57999999999999996</v>
      </c>
      <c r="AP1935" s="2">
        <v>1.6</v>
      </c>
      <c r="AQ1935" s="2">
        <v>36.700000000000003</v>
      </c>
      <c r="AR1935" s="2">
        <v>5.9233000000000002</v>
      </c>
      <c r="AS1935" s="2">
        <v>0.23</v>
      </c>
      <c r="AT1935" s="2">
        <v>1.8</v>
      </c>
      <c r="AU1935" s="2">
        <v>12.7</v>
      </c>
      <c r="AV1935" s="2">
        <v>4.7225000000000001</v>
      </c>
      <c r="AW1935" s="2">
        <v>0.91</v>
      </c>
      <c r="AX1935" s="2">
        <v>2.2999999999999998</v>
      </c>
      <c r="AY1935" s="2">
        <v>38.799999999999997</v>
      </c>
      <c r="AZ1935" s="2">
        <v>24.341200000000001</v>
      </c>
      <c r="BA1935" s="2">
        <v>0.98</v>
      </c>
      <c r="BB1935" s="2">
        <v>5</v>
      </c>
      <c r="BC1935" s="2">
        <v>19.7</v>
      </c>
      <c r="BD1935" s="2">
        <v>34.953899999999997</v>
      </c>
      <c r="BE1935" s="4"/>
      <c r="BF1935" s="4"/>
    </row>
    <row r="1936" spans="1:58" x14ac:dyDescent="0.2">
      <c r="A1936" s="29">
        <v>1935</v>
      </c>
      <c r="B1936" s="7" t="s">
        <v>5</v>
      </c>
      <c r="C1936" s="3">
        <v>39988</v>
      </c>
      <c r="D1936" s="4" t="s">
        <v>3</v>
      </c>
      <c r="E1936" s="4" t="s">
        <v>164</v>
      </c>
      <c r="F1936" s="5" t="s">
        <v>190</v>
      </c>
      <c r="G1936" s="6">
        <v>0.87430555555555556</v>
      </c>
      <c r="H1936" s="6">
        <v>0.9159722222222223</v>
      </c>
      <c r="I1936" s="85">
        <f t="shared" si="30"/>
        <v>60.000000000000107</v>
      </c>
      <c r="J1936" s="86">
        <f>I1936*Segmentos!$D$7*(AH1936%)*IF(ISNUMBER(AI1936),AI1936%,0)</f>
        <v>1704576.000000003</v>
      </c>
      <c r="K1936" s="86">
        <f>I1936*Segmentos!$D$7*(AL1936%)*IF(ISNUMBER(AM1936),AM1936%,0)</f>
        <v>1602120.0000000026</v>
      </c>
      <c r="L1936" s="4"/>
      <c r="M1936" s="2">
        <v>6.87</v>
      </c>
      <c r="N1936" s="2">
        <v>18</v>
      </c>
      <c r="O1936" s="2">
        <v>38.1</v>
      </c>
      <c r="P1936" s="2">
        <v>78.528499999999994</v>
      </c>
      <c r="Q1936" s="2">
        <v>3.22</v>
      </c>
      <c r="R1936" s="2">
        <v>10.3</v>
      </c>
      <c r="S1936" s="2">
        <v>31.1</v>
      </c>
      <c r="T1936" s="2">
        <v>6.1273999999999997</v>
      </c>
      <c r="U1936" s="2">
        <v>6.61</v>
      </c>
      <c r="V1936" s="2">
        <v>17.8</v>
      </c>
      <c r="W1936" s="2">
        <v>37.200000000000003</v>
      </c>
      <c r="X1936" s="2">
        <v>15.840400000000001</v>
      </c>
      <c r="Y1936" s="2">
        <v>7.89</v>
      </c>
      <c r="Z1936" s="2">
        <v>21.5</v>
      </c>
      <c r="AA1936" s="2">
        <v>36.700000000000003</v>
      </c>
      <c r="AB1936" s="2">
        <v>26.5961</v>
      </c>
      <c r="AC1936" s="2">
        <v>7.99</v>
      </c>
      <c r="AD1936" s="2">
        <v>19</v>
      </c>
      <c r="AE1936" s="2">
        <v>42</v>
      </c>
      <c r="AF1936" s="2">
        <v>29.964700000000001</v>
      </c>
      <c r="AG1936" s="2">
        <v>7.11</v>
      </c>
      <c r="AH1936" s="22">
        <v>19.3</v>
      </c>
      <c r="AI1936" s="22">
        <v>36.799999999999997</v>
      </c>
      <c r="AJ1936" s="22">
        <v>38.526200000000003</v>
      </c>
      <c r="AK1936" s="18">
        <v>6.66</v>
      </c>
      <c r="AL1936" s="18">
        <v>16.899999999999999</v>
      </c>
      <c r="AM1936" s="18">
        <v>39.5</v>
      </c>
      <c r="AN1936" s="2">
        <v>40.002299999999998</v>
      </c>
      <c r="AO1936" s="2">
        <v>4.28</v>
      </c>
      <c r="AP1936" s="2">
        <v>12.1</v>
      </c>
      <c r="AQ1936" s="2">
        <v>35.299999999999997</v>
      </c>
      <c r="AR1936" s="2">
        <v>5.3464999999999998</v>
      </c>
      <c r="AS1936" s="2">
        <v>5.16</v>
      </c>
      <c r="AT1936" s="2">
        <v>16.7</v>
      </c>
      <c r="AU1936" s="2">
        <v>30.8</v>
      </c>
      <c r="AV1936" s="2">
        <v>12.979900000000001</v>
      </c>
      <c r="AW1936" s="2">
        <v>8.5</v>
      </c>
      <c r="AX1936" s="2">
        <v>19.100000000000001</v>
      </c>
      <c r="AY1936" s="2">
        <v>44.4</v>
      </c>
      <c r="AZ1936" s="2">
        <v>27.912500000000001</v>
      </c>
      <c r="BA1936" s="2">
        <v>7.38</v>
      </c>
      <c r="BB1936" s="2">
        <v>19.600000000000001</v>
      </c>
      <c r="BC1936" s="2">
        <v>37.6</v>
      </c>
      <c r="BD1936" s="2">
        <v>32.289700000000003</v>
      </c>
      <c r="BE1936" s="4"/>
      <c r="BF1936" s="4"/>
    </row>
    <row r="1937" spans="1:58" x14ac:dyDescent="0.2">
      <c r="A1937" s="29">
        <v>1936</v>
      </c>
      <c r="B1937" s="7" t="s">
        <v>49</v>
      </c>
      <c r="C1937" s="3">
        <v>39988</v>
      </c>
      <c r="D1937" s="4" t="s">
        <v>28</v>
      </c>
      <c r="E1937" s="4" t="s">
        <v>168</v>
      </c>
      <c r="F1937" s="5" t="s">
        <v>190</v>
      </c>
      <c r="G1937" s="6">
        <v>0.91736111111111107</v>
      </c>
      <c r="H1937" s="6">
        <v>8.3333333333333332E-3</v>
      </c>
      <c r="I1937" s="85">
        <f t="shared" si="30"/>
        <v>131.00000000000006</v>
      </c>
      <c r="J1937" s="86">
        <f>I1937*Segmentos!$D$7*(AH1937%)*IF(ISNUMBER(AI1937),AI1937%,0)</f>
        <v>625236.80000000028</v>
      </c>
      <c r="K1937" s="86">
        <f>I1937*Segmentos!$D$7*(AL1937%)*IF(ISNUMBER(AM1937),AM1937%,0)</f>
        <v>621411.60000000033</v>
      </c>
      <c r="L1937" s="4" t="s">
        <v>436</v>
      </c>
      <c r="M1937" s="2">
        <v>1.19</v>
      </c>
      <c r="N1937" s="2">
        <v>6.7</v>
      </c>
      <c r="O1937" s="2">
        <v>17.7</v>
      </c>
      <c r="P1937" s="2">
        <v>92.496399999999994</v>
      </c>
      <c r="Q1937" s="2">
        <v>0.16</v>
      </c>
      <c r="R1937" s="2">
        <v>3</v>
      </c>
      <c r="S1937" s="2">
        <v>5.0999999999999996</v>
      </c>
      <c r="T1937" s="2">
        <v>2.0150999999999999</v>
      </c>
      <c r="U1937" s="2">
        <v>1.47</v>
      </c>
      <c r="V1937" s="2">
        <v>7.9</v>
      </c>
      <c r="W1937" s="2">
        <v>18.600000000000001</v>
      </c>
      <c r="X1937" s="2">
        <v>23.951799999999999</v>
      </c>
      <c r="Y1937" s="2">
        <v>1.39</v>
      </c>
      <c r="Z1937" s="2">
        <v>8.9</v>
      </c>
      <c r="AA1937" s="2">
        <v>15.7</v>
      </c>
      <c r="AB1937" s="2">
        <v>31.835899999999999</v>
      </c>
      <c r="AC1937" s="2">
        <v>1.36</v>
      </c>
      <c r="AD1937" s="2">
        <v>5.9</v>
      </c>
      <c r="AE1937" s="2">
        <v>22.9</v>
      </c>
      <c r="AF1937" s="2">
        <v>34.6937</v>
      </c>
      <c r="AG1937" s="2">
        <v>1.2</v>
      </c>
      <c r="AH1937" s="22">
        <v>7.6</v>
      </c>
      <c r="AI1937" s="22">
        <v>15.7</v>
      </c>
      <c r="AJ1937" s="22">
        <v>44.093699999999998</v>
      </c>
      <c r="AK1937" s="18">
        <v>1.19</v>
      </c>
      <c r="AL1937" s="18">
        <v>5.9</v>
      </c>
      <c r="AM1937" s="18">
        <v>20.100000000000001</v>
      </c>
      <c r="AN1937" s="2">
        <v>48.402799999999999</v>
      </c>
      <c r="AO1937" s="2">
        <v>0.59</v>
      </c>
      <c r="AP1937" s="2">
        <v>4.7</v>
      </c>
      <c r="AQ1937" s="2">
        <v>12.5</v>
      </c>
      <c r="AR1937" s="2">
        <v>4.9790000000000001</v>
      </c>
      <c r="AS1937" s="2">
        <v>1.89</v>
      </c>
      <c r="AT1937" s="2">
        <v>7.7</v>
      </c>
      <c r="AU1937" s="2">
        <v>24.5</v>
      </c>
      <c r="AV1937" s="2">
        <v>32.214700000000001</v>
      </c>
      <c r="AW1937" s="2">
        <v>0.96</v>
      </c>
      <c r="AX1937" s="2">
        <v>6.7</v>
      </c>
      <c r="AY1937" s="2">
        <v>14.4</v>
      </c>
      <c r="AZ1937" s="2">
        <v>21.479500000000002</v>
      </c>
      <c r="BA1937" s="2">
        <v>1.1399999999999999</v>
      </c>
      <c r="BB1937" s="2">
        <v>6.8</v>
      </c>
      <c r="BC1937" s="2">
        <v>16.7</v>
      </c>
      <c r="BD1937" s="2">
        <v>33.823300000000003</v>
      </c>
      <c r="BE1937" s="4"/>
      <c r="BF1937" s="4"/>
    </row>
    <row r="1938" spans="1:58" x14ac:dyDescent="0.2">
      <c r="A1938" s="29">
        <v>1937</v>
      </c>
      <c r="B1938" s="7" t="s">
        <v>18</v>
      </c>
      <c r="C1938" s="3">
        <v>39988</v>
      </c>
      <c r="D1938" s="4" t="s">
        <v>17</v>
      </c>
      <c r="E1938" s="4" t="s">
        <v>168</v>
      </c>
      <c r="F1938" s="5" t="s">
        <v>190</v>
      </c>
      <c r="G1938" s="6">
        <v>0.83333333333333337</v>
      </c>
      <c r="H1938" s="6">
        <v>0.9145833333333333</v>
      </c>
      <c r="I1938" s="85">
        <f t="shared" si="30"/>
        <v>116.9999999999999</v>
      </c>
      <c r="J1938" s="86">
        <f>I1938*Segmentos!$D$7*(AH1938%)*IF(ISNUMBER(AI1938),AI1938%,0)</f>
        <v>289879.19999999978</v>
      </c>
      <c r="K1938" s="86">
        <f>I1938*Segmentos!$D$7*(AL1938%)*IF(ISNUMBER(AM1938),AM1938%,0)</f>
        <v>200912.39999999985</v>
      </c>
      <c r="L1938" s="4" t="s">
        <v>435</v>
      </c>
      <c r="M1938" s="2">
        <v>0.52</v>
      </c>
      <c r="N1938" s="2">
        <v>3.2</v>
      </c>
      <c r="O1938" s="2">
        <v>16.100000000000001</v>
      </c>
      <c r="P1938" s="2">
        <v>85.078000000000003</v>
      </c>
      <c r="Q1938" s="2">
        <v>0.01</v>
      </c>
      <c r="R1938" s="2">
        <v>0.7</v>
      </c>
      <c r="S1938" s="2">
        <v>0.9</v>
      </c>
      <c r="T1938" s="2">
        <v>0.16250000000000001</v>
      </c>
      <c r="U1938" s="2">
        <v>0.15</v>
      </c>
      <c r="V1938" s="2">
        <v>1.5</v>
      </c>
      <c r="W1938" s="2">
        <v>9.6</v>
      </c>
      <c r="X1938" s="2">
        <v>5.0385</v>
      </c>
      <c r="Y1938" s="2">
        <v>0.66</v>
      </c>
      <c r="Z1938" s="2">
        <v>3.3</v>
      </c>
      <c r="AA1938" s="2">
        <v>20.100000000000001</v>
      </c>
      <c r="AB1938" s="2">
        <v>31.9803</v>
      </c>
      <c r="AC1938" s="2">
        <v>0.89</v>
      </c>
      <c r="AD1938" s="2">
        <v>5.5</v>
      </c>
      <c r="AE1938" s="2">
        <v>16.2</v>
      </c>
      <c r="AF1938" s="2">
        <v>47.896700000000003</v>
      </c>
      <c r="AG1938" s="2">
        <v>0.61</v>
      </c>
      <c r="AH1938" s="22">
        <v>3.8</v>
      </c>
      <c r="AI1938" s="22">
        <v>16.3</v>
      </c>
      <c r="AJ1938" s="22">
        <v>47.767499999999998</v>
      </c>
      <c r="AK1938" s="18">
        <v>0.43</v>
      </c>
      <c r="AL1938" s="18">
        <v>2.7</v>
      </c>
      <c r="AM1938" s="18">
        <v>15.9</v>
      </c>
      <c r="AN1938" s="2">
        <v>37.310499999999998</v>
      </c>
      <c r="AO1938" s="2">
        <v>0.19</v>
      </c>
      <c r="AP1938" s="2">
        <v>1.4</v>
      </c>
      <c r="AQ1938" s="2">
        <v>14.1</v>
      </c>
      <c r="AR1938" s="2">
        <v>3.4727000000000001</v>
      </c>
      <c r="AS1938" s="2">
        <v>0.21</v>
      </c>
      <c r="AT1938" s="2">
        <v>2.2999999999999998</v>
      </c>
      <c r="AU1938" s="2">
        <v>9.1</v>
      </c>
      <c r="AV1938" s="2">
        <v>7.6203000000000003</v>
      </c>
      <c r="AW1938" s="2">
        <v>0.54</v>
      </c>
      <c r="AX1938" s="2">
        <v>2.6</v>
      </c>
      <c r="AY1938" s="2">
        <v>20.9</v>
      </c>
      <c r="AZ1938" s="2">
        <v>25.554500000000001</v>
      </c>
      <c r="BA1938" s="2">
        <v>0.77</v>
      </c>
      <c r="BB1938" s="2">
        <v>4.7</v>
      </c>
      <c r="BC1938" s="2">
        <v>16.3</v>
      </c>
      <c r="BD1938" s="2">
        <v>48.430500000000002</v>
      </c>
      <c r="BE1938" s="4"/>
      <c r="BF1938" s="4"/>
    </row>
    <row r="1939" spans="1:58" x14ac:dyDescent="0.2">
      <c r="A1939" s="29">
        <v>1938</v>
      </c>
      <c r="B1939" s="7" t="s">
        <v>9</v>
      </c>
      <c r="C1939" s="3">
        <v>39988</v>
      </c>
      <c r="D1939" s="4" t="s">
        <v>8</v>
      </c>
      <c r="E1939" s="4" t="s">
        <v>168</v>
      </c>
      <c r="F1939" s="5" t="s">
        <v>190</v>
      </c>
      <c r="G1939" s="6">
        <v>0.8041666666666667</v>
      </c>
      <c r="H1939" s="6">
        <v>0.87361111111111101</v>
      </c>
      <c r="I1939" s="85">
        <f t="shared" si="30"/>
        <v>99.999999999999801</v>
      </c>
      <c r="J1939" s="86">
        <f>I1939*Segmentos!$D$7*(AH1939%)*IF(ISNUMBER(AI1939),AI1939%,0)</f>
        <v>1495039.999999997</v>
      </c>
      <c r="K1939" s="86">
        <f>I1939*Segmentos!$D$7*(AL1939%)*IF(ISNUMBER(AM1939),AM1939%,0)</f>
        <v>1997039.9999999958</v>
      </c>
      <c r="L1939" s="4" t="s">
        <v>433</v>
      </c>
      <c r="M1939" s="2">
        <v>4.3899999999999997</v>
      </c>
      <c r="N1939" s="2">
        <v>14.3</v>
      </c>
      <c r="O1939" s="2">
        <v>30.7</v>
      </c>
      <c r="P1939" s="2">
        <v>78.879599999999996</v>
      </c>
      <c r="Q1939" s="2">
        <v>2.14</v>
      </c>
      <c r="R1939" s="2">
        <v>7.6</v>
      </c>
      <c r="S1939" s="2">
        <v>28.2</v>
      </c>
      <c r="T1939" s="2">
        <v>6.4268000000000001</v>
      </c>
      <c r="U1939" s="2">
        <v>1.3</v>
      </c>
      <c r="V1939" s="2">
        <v>10.199999999999999</v>
      </c>
      <c r="W1939" s="2">
        <v>12.8</v>
      </c>
      <c r="X1939" s="2">
        <v>4.8963999999999999</v>
      </c>
      <c r="Y1939" s="2">
        <v>5.42</v>
      </c>
      <c r="Z1939" s="2">
        <v>17.100000000000001</v>
      </c>
      <c r="AA1939" s="2">
        <v>31.6</v>
      </c>
      <c r="AB1939" s="2">
        <v>28.747599999999998</v>
      </c>
      <c r="AC1939" s="2">
        <v>6.58</v>
      </c>
      <c r="AD1939" s="2">
        <v>17.8</v>
      </c>
      <c r="AE1939" s="2">
        <v>36.9</v>
      </c>
      <c r="AF1939" s="2">
        <v>38.808799999999998</v>
      </c>
      <c r="AG1939" s="2">
        <v>3.73</v>
      </c>
      <c r="AH1939" s="22">
        <v>12.8</v>
      </c>
      <c r="AI1939" s="22">
        <v>29.2</v>
      </c>
      <c r="AJ1939" s="22">
        <v>31.841699999999999</v>
      </c>
      <c r="AK1939" s="18">
        <v>4.9800000000000004</v>
      </c>
      <c r="AL1939" s="18">
        <v>15.7</v>
      </c>
      <c r="AM1939" s="18">
        <v>31.8</v>
      </c>
      <c r="AN1939" s="2">
        <v>47.0379</v>
      </c>
      <c r="AO1939" s="2">
        <v>0.99</v>
      </c>
      <c r="AP1939" s="2">
        <v>4.7</v>
      </c>
      <c r="AQ1939" s="2">
        <v>21</v>
      </c>
      <c r="AR1939" s="2">
        <v>1.9472</v>
      </c>
      <c r="AS1939" s="2">
        <v>2.75</v>
      </c>
      <c r="AT1939" s="2">
        <v>11.8</v>
      </c>
      <c r="AU1939" s="2">
        <v>23.4</v>
      </c>
      <c r="AV1939" s="2">
        <v>10.89</v>
      </c>
      <c r="AW1939" s="2">
        <v>4.59</v>
      </c>
      <c r="AX1939" s="2">
        <v>13.6</v>
      </c>
      <c r="AY1939" s="2">
        <v>33.799999999999997</v>
      </c>
      <c r="AZ1939" s="2">
        <v>23.730799999999999</v>
      </c>
      <c r="BA1939" s="2">
        <v>6.15</v>
      </c>
      <c r="BB1939" s="2">
        <v>19</v>
      </c>
      <c r="BC1939" s="2">
        <v>32.299999999999997</v>
      </c>
      <c r="BD1939" s="2">
        <v>42.311599999999999</v>
      </c>
      <c r="BE1939" s="4"/>
      <c r="BF1939" s="4"/>
    </row>
    <row r="1940" spans="1:58" x14ac:dyDescent="0.2">
      <c r="A1940" s="29">
        <v>1939</v>
      </c>
      <c r="B1940" s="7" t="s">
        <v>1</v>
      </c>
      <c r="C1940" s="3">
        <v>39988</v>
      </c>
      <c r="D1940" s="4" t="s">
        <v>0</v>
      </c>
      <c r="E1940" s="4" t="s">
        <v>163</v>
      </c>
      <c r="F1940" s="5" t="s">
        <v>190</v>
      </c>
      <c r="G1940" s="6">
        <v>0.85069444444444453</v>
      </c>
      <c r="H1940" s="6">
        <v>0.88402777777777775</v>
      </c>
      <c r="I1940" s="85">
        <f t="shared" si="30"/>
        <v>47.999999999999829</v>
      </c>
      <c r="J1940" s="86">
        <f>I1940*Segmentos!$D$7*(AH1940%)*IF(ISNUMBER(AI1940),AI1940%,0)</f>
        <v>650476.79999999783</v>
      </c>
      <c r="K1940" s="86">
        <f>I1940*Segmentos!$D$7*(AL1940%)*IF(ISNUMBER(AM1940),AM1940%,0)</f>
        <v>1360799.9999999953</v>
      </c>
      <c r="L1940" s="4"/>
      <c r="M1940" s="2">
        <v>5.32</v>
      </c>
      <c r="N1940" s="2">
        <v>9.8000000000000007</v>
      </c>
      <c r="O1940" s="2">
        <v>54.1</v>
      </c>
      <c r="P1940" s="2">
        <v>81.410499999999999</v>
      </c>
      <c r="Q1940" s="2">
        <v>4.8099999999999996</v>
      </c>
      <c r="R1940" s="2">
        <v>8.5</v>
      </c>
      <c r="S1940" s="2">
        <v>56.7</v>
      </c>
      <c r="T1940" s="2">
        <v>12.2767</v>
      </c>
      <c r="U1940" s="2">
        <v>5.6</v>
      </c>
      <c r="V1940" s="2">
        <v>11.7</v>
      </c>
      <c r="W1940" s="2">
        <v>48</v>
      </c>
      <c r="X1940" s="2">
        <v>17.954000000000001</v>
      </c>
      <c r="Y1940" s="2">
        <v>4.58</v>
      </c>
      <c r="Z1940" s="2">
        <v>8.9</v>
      </c>
      <c r="AA1940" s="2">
        <v>51.6</v>
      </c>
      <c r="AB1940" s="2">
        <v>20.669</v>
      </c>
      <c r="AC1940" s="2">
        <v>6.08</v>
      </c>
      <c r="AD1940" s="2">
        <v>10.199999999999999</v>
      </c>
      <c r="AE1940" s="2">
        <v>59.6</v>
      </c>
      <c r="AF1940" s="2">
        <v>30.5107</v>
      </c>
      <c r="AG1940" s="2">
        <v>3.37</v>
      </c>
      <c r="AH1940" s="22">
        <v>6.9</v>
      </c>
      <c r="AI1940" s="22">
        <v>49.1</v>
      </c>
      <c r="AJ1940" s="22">
        <v>24.450900000000001</v>
      </c>
      <c r="AK1940" s="18">
        <v>7.09</v>
      </c>
      <c r="AL1940" s="18">
        <v>12.5</v>
      </c>
      <c r="AM1940" s="18">
        <v>56.7</v>
      </c>
      <c r="AN1940" s="2">
        <v>56.959600000000002</v>
      </c>
      <c r="AO1940" s="2">
        <v>3.91</v>
      </c>
      <c r="AP1940" s="2">
        <v>8.1</v>
      </c>
      <c r="AQ1940" s="2">
        <v>48.1</v>
      </c>
      <c r="AR1940" s="2">
        <v>6.5364000000000004</v>
      </c>
      <c r="AS1940" s="2">
        <v>6.79</v>
      </c>
      <c r="AT1940" s="2">
        <v>10.8</v>
      </c>
      <c r="AU1940" s="2">
        <v>63.2</v>
      </c>
      <c r="AV1940" s="2">
        <v>22.886299999999999</v>
      </c>
      <c r="AW1940" s="2">
        <v>5.63</v>
      </c>
      <c r="AX1940" s="2">
        <v>9.9</v>
      </c>
      <c r="AY1940" s="2">
        <v>56.7</v>
      </c>
      <c r="AZ1940" s="2">
        <v>24.779699999999998</v>
      </c>
      <c r="BA1940" s="2">
        <v>4.6500000000000004</v>
      </c>
      <c r="BB1940" s="2">
        <v>9.6999999999999993</v>
      </c>
      <c r="BC1940" s="2">
        <v>47.9</v>
      </c>
      <c r="BD1940" s="2">
        <v>27.207999999999998</v>
      </c>
      <c r="BE1940" s="4"/>
      <c r="BF1940" s="4"/>
    </row>
    <row r="1941" spans="1:58" x14ac:dyDescent="0.2">
      <c r="A1941" s="29">
        <v>1940</v>
      </c>
      <c r="B1941" s="7" t="s">
        <v>36</v>
      </c>
      <c r="C1941" s="3">
        <v>39988</v>
      </c>
      <c r="D1941" s="4" t="s">
        <v>13</v>
      </c>
      <c r="E1941" s="4" t="s">
        <v>163</v>
      </c>
      <c r="F1941" s="5" t="s">
        <v>190</v>
      </c>
      <c r="G1941" s="6">
        <v>0.9194444444444444</v>
      </c>
      <c r="H1941" s="6">
        <v>0.94305555555555554</v>
      </c>
      <c r="I1941" s="85">
        <f t="shared" si="30"/>
        <v>34.000000000000043</v>
      </c>
      <c r="J1941" s="86">
        <f>I1941*Segmentos!$D$7*(AH1941%)*IF(ISNUMBER(AI1941),AI1941%,0)</f>
        <v>1415515.2000000018</v>
      </c>
      <c r="K1941" s="86">
        <f>I1941*Segmentos!$D$7*(AL1941%)*IF(ISNUMBER(AM1941),AM1941%,0)</f>
        <v>2489126.4000000036</v>
      </c>
      <c r="L1941" s="4"/>
      <c r="M1941" s="2">
        <v>14.57</v>
      </c>
      <c r="N1941" s="2">
        <v>20.8</v>
      </c>
      <c r="O1941" s="2">
        <v>70</v>
      </c>
      <c r="P1941" s="2">
        <v>87.887600000000006</v>
      </c>
      <c r="Q1941" s="2">
        <v>9.5</v>
      </c>
      <c r="R1941" s="2">
        <v>13.1</v>
      </c>
      <c r="S1941" s="2">
        <v>72.2</v>
      </c>
      <c r="T1941" s="2">
        <v>9.5591000000000008</v>
      </c>
      <c r="U1941" s="2">
        <v>12.87</v>
      </c>
      <c r="V1941" s="2">
        <v>20.399999999999999</v>
      </c>
      <c r="W1941" s="2">
        <v>63.1</v>
      </c>
      <c r="X1941" s="2">
        <v>16.278500000000001</v>
      </c>
      <c r="Y1941" s="2">
        <v>15.52</v>
      </c>
      <c r="Z1941" s="2">
        <v>24</v>
      </c>
      <c r="AA1941" s="2">
        <v>64.7</v>
      </c>
      <c r="AB1941" s="2">
        <v>27.6402</v>
      </c>
      <c r="AC1941" s="2">
        <v>17.38</v>
      </c>
      <c r="AD1941" s="2">
        <v>22.1</v>
      </c>
      <c r="AE1941" s="2">
        <v>78.5</v>
      </c>
      <c r="AF1941" s="2">
        <v>34.409700000000001</v>
      </c>
      <c r="AG1941" s="2">
        <v>10.44</v>
      </c>
      <c r="AH1941" s="22">
        <v>16.600000000000001</v>
      </c>
      <c r="AI1941" s="22">
        <v>62.7</v>
      </c>
      <c r="AJ1941" s="22">
        <v>29.871400000000001</v>
      </c>
      <c r="AK1941" s="18">
        <v>18.3</v>
      </c>
      <c r="AL1941" s="18">
        <v>24.6</v>
      </c>
      <c r="AM1941" s="18">
        <v>74.400000000000006</v>
      </c>
      <c r="AN1941" s="2">
        <v>58.016199999999998</v>
      </c>
      <c r="AO1941" s="2">
        <v>14.1</v>
      </c>
      <c r="AP1941" s="2">
        <v>20.3</v>
      </c>
      <c r="AQ1941" s="2">
        <v>69.400000000000006</v>
      </c>
      <c r="AR1941" s="2">
        <v>9.2922999999999991</v>
      </c>
      <c r="AS1941" s="2">
        <v>13.2</v>
      </c>
      <c r="AT1941" s="2">
        <v>21</v>
      </c>
      <c r="AU1941" s="2">
        <v>62.7</v>
      </c>
      <c r="AV1941" s="2">
        <v>17.5379</v>
      </c>
      <c r="AW1941" s="2">
        <v>16.3</v>
      </c>
      <c r="AX1941" s="2">
        <v>21.9</v>
      </c>
      <c r="AY1941" s="2">
        <v>74.3</v>
      </c>
      <c r="AZ1941" s="2">
        <v>28.276</v>
      </c>
      <c r="BA1941" s="2">
        <v>14.19</v>
      </c>
      <c r="BB1941" s="2">
        <v>20</v>
      </c>
      <c r="BC1941" s="2">
        <v>71</v>
      </c>
      <c r="BD1941" s="2">
        <v>32.781300000000002</v>
      </c>
      <c r="BE1941" s="4"/>
      <c r="BF1941" s="4"/>
    </row>
    <row r="1942" spans="1:58" x14ac:dyDescent="0.2">
      <c r="A1942" s="29">
        <v>1941</v>
      </c>
      <c r="B1942" s="7" t="s">
        <v>88</v>
      </c>
      <c r="C1942" s="3">
        <v>39988</v>
      </c>
      <c r="D1942" s="4" t="s">
        <v>13</v>
      </c>
      <c r="E1942" s="4" t="s">
        <v>163</v>
      </c>
      <c r="F1942" s="5" t="s">
        <v>190</v>
      </c>
      <c r="G1942" s="6">
        <v>0.91805555555555562</v>
      </c>
      <c r="H1942" s="6">
        <v>0.9194444444444444</v>
      </c>
      <c r="I1942" s="85">
        <f t="shared" si="30"/>
        <v>1.999999999999833</v>
      </c>
      <c r="J1942" s="86">
        <f>I1942*Segmentos!$D$7*(AH1942%)*IF(ISNUMBER(AI1942),AI1942%,0)</f>
        <v>93567.999999992186</v>
      </c>
      <c r="K1942" s="86">
        <f>I1942*Segmentos!$D$7*(AL1942%)*IF(ISNUMBER(AM1942),AM1942%,0)</f>
        <v>136011.99999998865</v>
      </c>
      <c r="L1942" s="4"/>
      <c r="M1942" s="2">
        <v>14.5</v>
      </c>
      <c r="N1942" s="2">
        <v>16.2</v>
      </c>
      <c r="O1942" s="2">
        <v>89.5</v>
      </c>
      <c r="P1942" s="2">
        <v>89.462000000000003</v>
      </c>
      <c r="Q1942" s="2">
        <v>8.4700000000000006</v>
      </c>
      <c r="R1942" s="2">
        <v>9.1</v>
      </c>
      <c r="S1942" s="2">
        <v>93.4</v>
      </c>
      <c r="T1942" s="2">
        <v>8.7175999999999991</v>
      </c>
      <c r="U1942" s="2">
        <v>14.23</v>
      </c>
      <c r="V1942" s="2">
        <v>16.3</v>
      </c>
      <c r="W1942" s="2">
        <v>87.1</v>
      </c>
      <c r="X1942" s="2">
        <v>18.405000000000001</v>
      </c>
      <c r="Y1942" s="2">
        <v>12.53</v>
      </c>
      <c r="Z1942" s="2">
        <v>14.3</v>
      </c>
      <c r="AA1942" s="2">
        <v>87.7</v>
      </c>
      <c r="AB1942" s="2">
        <v>22.829799999999999</v>
      </c>
      <c r="AC1942" s="2">
        <v>19.510000000000002</v>
      </c>
      <c r="AD1942" s="2">
        <v>21.4</v>
      </c>
      <c r="AE1942" s="2">
        <v>91</v>
      </c>
      <c r="AF1942" s="2">
        <v>39.509599999999999</v>
      </c>
      <c r="AG1942" s="2">
        <v>11.7</v>
      </c>
      <c r="AH1942" s="22">
        <v>13.6</v>
      </c>
      <c r="AI1942" s="22">
        <v>86</v>
      </c>
      <c r="AJ1942" s="22">
        <v>34.247</v>
      </c>
      <c r="AK1942" s="18">
        <v>17.03</v>
      </c>
      <c r="AL1942" s="18">
        <v>18.5</v>
      </c>
      <c r="AM1942" s="18">
        <v>91.9</v>
      </c>
      <c r="AN1942" s="2">
        <v>55.2149</v>
      </c>
      <c r="AO1942" s="2">
        <v>10.24</v>
      </c>
      <c r="AP1942" s="2">
        <v>11.2</v>
      </c>
      <c r="AQ1942" s="2">
        <v>91.2</v>
      </c>
      <c r="AR1942" s="2">
        <v>6.9029999999999996</v>
      </c>
      <c r="AS1942" s="2">
        <v>12.64</v>
      </c>
      <c r="AT1942" s="2">
        <v>13.7</v>
      </c>
      <c r="AU1942" s="2">
        <v>92.1</v>
      </c>
      <c r="AV1942" s="2">
        <v>17.178000000000001</v>
      </c>
      <c r="AW1942" s="2">
        <v>17.73</v>
      </c>
      <c r="AX1942" s="2">
        <v>19.600000000000001</v>
      </c>
      <c r="AY1942" s="2">
        <v>90.3</v>
      </c>
      <c r="AZ1942" s="2">
        <v>31.452400000000001</v>
      </c>
      <c r="BA1942" s="2">
        <v>14.36</v>
      </c>
      <c r="BB1942" s="2">
        <v>16.5</v>
      </c>
      <c r="BC1942" s="2">
        <v>87.3</v>
      </c>
      <c r="BD1942" s="2">
        <v>33.9285</v>
      </c>
      <c r="BE1942" s="4"/>
      <c r="BF1942" s="4"/>
    </row>
    <row r="1943" spans="1:58" x14ac:dyDescent="0.2">
      <c r="A1943" s="29">
        <v>1942</v>
      </c>
      <c r="B1943" s="7" t="s">
        <v>20</v>
      </c>
      <c r="C1943" s="3">
        <v>39988</v>
      </c>
      <c r="D1943" s="4" t="s">
        <v>17</v>
      </c>
      <c r="E1943" s="4" t="s">
        <v>169</v>
      </c>
      <c r="F1943" s="5" t="s">
        <v>190</v>
      </c>
      <c r="G1943" s="6">
        <v>0.9159722222222223</v>
      </c>
      <c r="H1943" s="6">
        <v>0.95833333333333337</v>
      </c>
      <c r="I1943" s="85">
        <f t="shared" si="30"/>
        <v>60.999999999999943</v>
      </c>
      <c r="J1943" s="86">
        <f>I1943*Segmentos!$D$7*(AH1943%)*IF(ISNUMBER(AI1943),AI1943%,0)</f>
        <v>173483.99999999988</v>
      </c>
      <c r="K1943" s="86">
        <f>I1943*Segmentos!$D$7*(AL1943%)*IF(ISNUMBER(AM1943),AM1943%,0)</f>
        <v>30255.999999999975</v>
      </c>
      <c r="L1943" s="4"/>
      <c r="M1943" s="2">
        <v>0.4</v>
      </c>
      <c r="N1943" s="2">
        <v>1.3</v>
      </c>
      <c r="O1943" s="2">
        <v>31.4</v>
      </c>
      <c r="P1943" s="2">
        <v>94.744299999999996</v>
      </c>
      <c r="Q1943" s="2">
        <v>0</v>
      </c>
      <c r="R1943" s="2">
        <v>0</v>
      </c>
      <c r="S1943" s="8" t="s">
        <v>577</v>
      </c>
      <c r="T1943" s="2">
        <v>0</v>
      </c>
      <c r="U1943" s="2">
        <v>0.05</v>
      </c>
      <c r="V1943" s="2">
        <v>0.6</v>
      </c>
      <c r="W1943" s="2">
        <v>8.1999999999999993</v>
      </c>
      <c r="X1943" s="2">
        <v>2.2578</v>
      </c>
      <c r="Y1943" s="2">
        <v>0.48</v>
      </c>
      <c r="Z1943" s="2">
        <v>1.8</v>
      </c>
      <c r="AA1943" s="2">
        <v>26.8</v>
      </c>
      <c r="AB1943" s="2">
        <v>33.554400000000001</v>
      </c>
      <c r="AC1943" s="2">
        <v>0.76</v>
      </c>
      <c r="AD1943" s="2">
        <v>1.9</v>
      </c>
      <c r="AE1943" s="2">
        <v>39.6</v>
      </c>
      <c r="AF1943" s="2">
        <v>58.932099999999998</v>
      </c>
      <c r="AG1943" s="2">
        <v>0.71</v>
      </c>
      <c r="AH1943" s="22">
        <v>1.8</v>
      </c>
      <c r="AI1943" s="22">
        <v>39.5</v>
      </c>
      <c r="AJ1943" s="22">
        <v>78.998400000000004</v>
      </c>
      <c r="AK1943" s="18">
        <v>0.13</v>
      </c>
      <c r="AL1943" s="18">
        <v>0.8</v>
      </c>
      <c r="AM1943" s="18">
        <v>15.5</v>
      </c>
      <c r="AN1943" s="2">
        <v>15.745799999999999</v>
      </c>
      <c r="AO1943" s="2">
        <v>0.1</v>
      </c>
      <c r="AP1943" s="2">
        <v>1.2</v>
      </c>
      <c r="AQ1943" s="2">
        <v>8.8000000000000007</v>
      </c>
      <c r="AR1943" s="2">
        <v>2.6551999999999998</v>
      </c>
      <c r="AS1943" s="2">
        <v>0.15</v>
      </c>
      <c r="AT1943" s="2">
        <v>0.6</v>
      </c>
      <c r="AU1943" s="2">
        <v>23.7</v>
      </c>
      <c r="AV1943" s="2">
        <v>7.5103</v>
      </c>
      <c r="AW1943" s="2">
        <v>0.31</v>
      </c>
      <c r="AX1943" s="2">
        <v>0.6</v>
      </c>
      <c r="AY1943" s="2">
        <v>49.1</v>
      </c>
      <c r="AZ1943" s="2">
        <v>20.936900000000001</v>
      </c>
      <c r="BA1943" s="2">
        <v>0.71</v>
      </c>
      <c r="BB1943" s="2">
        <v>2.2000000000000002</v>
      </c>
      <c r="BC1943" s="2">
        <v>32.299999999999997</v>
      </c>
      <c r="BD1943" s="2">
        <v>63.6419</v>
      </c>
      <c r="BE1943" s="4"/>
      <c r="BF1943" s="4"/>
    </row>
    <row r="1944" spans="1:58" x14ac:dyDescent="0.2">
      <c r="A1944" s="29">
        <v>1943</v>
      </c>
      <c r="B1944" s="7" t="s">
        <v>11</v>
      </c>
      <c r="C1944" s="3">
        <v>39988</v>
      </c>
      <c r="D1944" s="4" t="s">
        <v>8</v>
      </c>
      <c r="E1944" s="4" t="s">
        <v>166</v>
      </c>
      <c r="F1944" s="5" t="s">
        <v>190</v>
      </c>
      <c r="G1944" s="6">
        <v>0.90416666666666667</v>
      </c>
      <c r="H1944" s="6">
        <v>0.90486111111111101</v>
      </c>
      <c r="I1944" s="85">
        <f t="shared" si="30"/>
        <v>0.99999999999983658</v>
      </c>
      <c r="J1944" s="86">
        <f>I1944*Segmentos!$D$7*(AH1944%)*IF(ISNUMBER(AI1944),AI1944%,0)</f>
        <v>13999.999999997714</v>
      </c>
      <c r="K1944" s="86">
        <f>I1944*Segmentos!$D$7*(AL1944%)*IF(ISNUMBER(AM1944),AM1944%,0)</f>
        <v>10399.999999998301</v>
      </c>
      <c r="L1944" s="4"/>
      <c r="M1944" s="2">
        <v>3.06</v>
      </c>
      <c r="N1944" s="2">
        <v>3.1</v>
      </c>
      <c r="O1944" s="2">
        <v>100</v>
      </c>
      <c r="P1944" s="2">
        <v>83.849599999999995</v>
      </c>
      <c r="Q1944" s="2">
        <v>2.17</v>
      </c>
      <c r="R1944" s="2">
        <v>2.2000000000000002</v>
      </c>
      <c r="S1944" s="2">
        <v>100</v>
      </c>
      <c r="T1944" s="2">
        <v>9.9133999999999993</v>
      </c>
      <c r="U1944" s="2">
        <v>1.9</v>
      </c>
      <c r="V1944" s="2">
        <v>1.9</v>
      </c>
      <c r="W1944" s="2">
        <v>100</v>
      </c>
      <c r="X1944" s="2">
        <v>10.8902</v>
      </c>
      <c r="Y1944" s="2">
        <v>2.61</v>
      </c>
      <c r="Z1944" s="2">
        <v>2.6</v>
      </c>
      <c r="AA1944" s="2">
        <v>100</v>
      </c>
      <c r="AB1944" s="2">
        <v>21.116599999999998</v>
      </c>
      <c r="AC1944" s="2">
        <v>4.66</v>
      </c>
      <c r="AD1944" s="2">
        <v>4.7</v>
      </c>
      <c r="AE1944" s="2">
        <v>100</v>
      </c>
      <c r="AF1944" s="2">
        <v>41.929299999999998</v>
      </c>
      <c r="AG1944" s="2">
        <v>3.54</v>
      </c>
      <c r="AH1944" s="22">
        <v>3.5</v>
      </c>
      <c r="AI1944" s="22">
        <v>100</v>
      </c>
      <c r="AJ1944" s="22">
        <v>46.037700000000001</v>
      </c>
      <c r="AK1944" s="18">
        <v>2.63</v>
      </c>
      <c r="AL1944" s="18">
        <v>2.6</v>
      </c>
      <c r="AM1944" s="18">
        <v>100</v>
      </c>
      <c r="AN1944" s="2">
        <v>37.811900000000001</v>
      </c>
      <c r="AO1944" s="2">
        <v>0.87</v>
      </c>
      <c r="AP1944" s="2">
        <v>0.9</v>
      </c>
      <c r="AQ1944" s="2">
        <v>100</v>
      </c>
      <c r="AR1944" s="2">
        <v>2.6128999999999998</v>
      </c>
      <c r="AS1944" s="2">
        <v>1.6</v>
      </c>
      <c r="AT1944" s="2">
        <v>1.6</v>
      </c>
      <c r="AU1944" s="2">
        <v>100</v>
      </c>
      <c r="AV1944" s="2">
        <v>9.6464999999999996</v>
      </c>
      <c r="AW1944" s="2">
        <v>1.49</v>
      </c>
      <c r="AX1944" s="2">
        <v>1.5</v>
      </c>
      <c r="AY1944" s="2">
        <v>100</v>
      </c>
      <c r="AZ1944" s="2">
        <v>11.760300000000001</v>
      </c>
      <c r="BA1944" s="2">
        <v>5.7</v>
      </c>
      <c r="BB1944" s="2">
        <v>5.7</v>
      </c>
      <c r="BC1944" s="2">
        <v>100</v>
      </c>
      <c r="BD1944" s="2">
        <v>59.829900000000002</v>
      </c>
      <c r="BE1944" s="4"/>
      <c r="BF1944" s="4"/>
    </row>
    <row r="1945" spans="1:58" x14ac:dyDescent="0.2">
      <c r="A1945" s="29">
        <v>1944</v>
      </c>
      <c r="B1945" s="7" t="s">
        <v>11</v>
      </c>
      <c r="C1945" s="3">
        <v>39988</v>
      </c>
      <c r="D1945" s="4" t="s">
        <v>0</v>
      </c>
      <c r="E1945" s="4" t="s">
        <v>166</v>
      </c>
      <c r="F1945" s="5" t="s">
        <v>190</v>
      </c>
      <c r="G1945" s="6">
        <v>0.92500000000000004</v>
      </c>
      <c r="H1945" s="6">
        <v>0.92708333333333337</v>
      </c>
      <c r="I1945" s="85">
        <f t="shared" si="30"/>
        <v>2.9999999999999893</v>
      </c>
      <c r="J1945" s="86">
        <f>I1945*Segmentos!$D$7*(AH1945%)*IF(ISNUMBER(AI1945),AI1945%,0)</f>
        <v>41630.399999999856</v>
      </c>
      <c r="K1945" s="86">
        <f>I1945*Segmentos!$D$7*(AL1945%)*IF(ISNUMBER(AM1945),AM1945%,0)</f>
        <v>54431.999999999818</v>
      </c>
      <c r="L1945" s="4"/>
      <c r="M1945" s="2">
        <v>4.04</v>
      </c>
      <c r="N1945" s="2">
        <v>4.8</v>
      </c>
      <c r="O1945" s="2">
        <v>83.4</v>
      </c>
      <c r="P1945" s="2">
        <v>89.762500000000003</v>
      </c>
      <c r="Q1945" s="2">
        <v>2.16</v>
      </c>
      <c r="R1945" s="2">
        <v>2.2000000000000002</v>
      </c>
      <c r="S1945" s="2">
        <v>100</v>
      </c>
      <c r="T1945" s="2">
        <v>7.9923999999999999</v>
      </c>
      <c r="U1945" s="2">
        <v>2.68</v>
      </c>
      <c r="V1945" s="2">
        <v>3.5</v>
      </c>
      <c r="W1945" s="2">
        <v>77.5</v>
      </c>
      <c r="X1945" s="2">
        <v>12.4695</v>
      </c>
      <c r="Y1945" s="2">
        <v>3.65</v>
      </c>
      <c r="Z1945" s="2">
        <v>5.2</v>
      </c>
      <c r="AA1945" s="2">
        <v>70.900000000000006</v>
      </c>
      <c r="AB1945" s="2">
        <v>23.985800000000001</v>
      </c>
      <c r="AC1945" s="2">
        <v>6.21</v>
      </c>
      <c r="AD1945" s="2">
        <v>6.8</v>
      </c>
      <c r="AE1945" s="2">
        <v>91.2</v>
      </c>
      <c r="AF1945" s="2">
        <v>45.314900000000002</v>
      </c>
      <c r="AG1945" s="2">
        <v>3.44</v>
      </c>
      <c r="AH1945" s="22">
        <v>4.2</v>
      </c>
      <c r="AI1945" s="22">
        <v>82.6</v>
      </c>
      <c r="AJ1945" s="22">
        <v>36.309399999999997</v>
      </c>
      <c r="AK1945" s="18">
        <v>4.58</v>
      </c>
      <c r="AL1945" s="18">
        <v>5.4</v>
      </c>
      <c r="AM1945" s="18">
        <v>84</v>
      </c>
      <c r="AN1945" s="2">
        <v>53.453000000000003</v>
      </c>
      <c r="AO1945" s="2">
        <v>2.87</v>
      </c>
      <c r="AP1945" s="2">
        <v>3.6</v>
      </c>
      <c r="AQ1945" s="2">
        <v>79</v>
      </c>
      <c r="AR1945" s="2">
        <v>6.9714999999999998</v>
      </c>
      <c r="AS1945" s="2">
        <v>4.24</v>
      </c>
      <c r="AT1945" s="2">
        <v>6</v>
      </c>
      <c r="AU1945" s="2">
        <v>70.8</v>
      </c>
      <c r="AV1945" s="2">
        <v>20.7654</v>
      </c>
      <c r="AW1945" s="2">
        <v>3.14</v>
      </c>
      <c r="AX1945" s="2">
        <v>3.4</v>
      </c>
      <c r="AY1945" s="2">
        <v>92.9</v>
      </c>
      <c r="AZ1945" s="2">
        <v>20.037199999999999</v>
      </c>
      <c r="BA1945" s="2">
        <v>4.93</v>
      </c>
      <c r="BB1945" s="2">
        <v>5.6</v>
      </c>
      <c r="BC1945" s="2">
        <v>87.7</v>
      </c>
      <c r="BD1945" s="2">
        <v>41.988399999999999</v>
      </c>
      <c r="BE1945" s="4"/>
      <c r="BF1945" s="4"/>
    </row>
    <row r="1946" spans="1:58" x14ac:dyDescent="0.2">
      <c r="A1946" s="29">
        <v>1945</v>
      </c>
      <c r="B1946" s="7" t="s">
        <v>6</v>
      </c>
      <c r="C1946" s="3">
        <v>39988</v>
      </c>
      <c r="D1946" s="4" t="s">
        <v>3</v>
      </c>
      <c r="E1946" s="4" t="s">
        <v>166</v>
      </c>
      <c r="F1946" s="5" t="s">
        <v>190</v>
      </c>
      <c r="G1946" s="6">
        <v>0.90902777777777777</v>
      </c>
      <c r="H1946" s="6">
        <v>0.90972222222222221</v>
      </c>
      <c r="I1946" s="85">
        <f t="shared" si="30"/>
        <v>0.99999999999999645</v>
      </c>
      <c r="J1946" s="86">
        <f>I1946*Segmentos!$D$7*(AH1946%)*IF(ISNUMBER(AI1946),AI1946%,0)</f>
        <v>40799.999999999854</v>
      </c>
      <c r="K1946" s="86">
        <f>I1946*Segmentos!$D$7*(AL1946%)*IF(ISNUMBER(AM1946),AM1946%,0)</f>
        <v>30399.999999999894</v>
      </c>
      <c r="L1946" s="4"/>
      <c r="M1946" s="2">
        <v>8.82</v>
      </c>
      <c r="N1946" s="2">
        <v>8.8000000000000007</v>
      </c>
      <c r="O1946" s="2">
        <v>100</v>
      </c>
      <c r="P1946" s="2">
        <v>82.870500000000007</v>
      </c>
      <c r="Q1946" s="2">
        <v>5.13</v>
      </c>
      <c r="R1946" s="2">
        <v>5.0999999999999996</v>
      </c>
      <c r="S1946" s="2">
        <v>100</v>
      </c>
      <c r="T1946" s="2">
        <v>8.0336999999999996</v>
      </c>
      <c r="U1946" s="2">
        <v>6.56</v>
      </c>
      <c r="V1946" s="2">
        <v>6.6</v>
      </c>
      <c r="W1946" s="2">
        <v>100</v>
      </c>
      <c r="X1946" s="2">
        <v>12.915800000000001</v>
      </c>
      <c r="Y1946" s="2">
        <v>10.6</v>
      </c>
      <c r="Z1946" s="2">
        <v>10.6</v>
      </c>
      <c r="AA1946" s="2">
        <v>100</v>
      </c>
      <c r="AB1946" s="2">
        <v>29.384499999999999</v>
      </c>
      <c r="AC1946" s="2">
        <v>10.55</v>
      </c>
      <c r="AD1946" s="2">
        <v>10.6</v>
      </c>
      <c r="AE1946" s="2">
        <v>100</v>
      </c>
      <c r="AF1946" s="2">
        <v>32.536499999999997</v>
      </c>
      <c r="AG1946" s="2">
        <v>10.17</v>
      </c>
      <c r="AH1946" s="22">
        <v>10.199999999999999</v>
      </c>
      <c r="AI1946" s="22">
        <v>100</v>
      </c>
      <c r="AJ1946" s="22">
        <v>45.325699999999998</v>
      </c>
      <c r="AK1946" s="18">
        <v>7.6</v>
      </c>
      <c r="AL1946" s="18">
        <v>7.6</v>
      </c>
      <c r="AM1946" s="18">
        <v>100</v>
      </c>
      <c r="AN1946" s="2">
        <v>37.544800000000002</v>
      </c>
      <c r="AO1946" s="2">
        <v>4.4800000000000004</v>
      </c>
      <c r="AP1946" s="2">
        <v>4.5</v>
      </c>
      <c r="AQ1946" s="2">
        <v>100</v>
      </c>
      <c r="AR1946" s="2">
        <v>4.5937999999999999</v>
      </c>
      <c r="AS1946" s="2">
        <v>7.95</v>
      </c>
      <c r="AT1946" s="2">
        <v>7.9</v>
      </c>
      <c r="AU1946" s="2">
        <v>100</v>
      </c>
      <c r="AV1946" s="2">
        <v>16.442799999999998</v>
      </c>
      <c r="AW1946" s="2">
        <v>9.99</v>
      </c>
      <c r="AX1946" s="2">
        <v>10</v>
      </c>
      <c r="AY1946" s="2">
        <v>100</v>
      </c>
      <c r="AZ1946" s="2">
        <v>26.980699999999999</v>
      </c>
      <c r="BA1946" s="2">
        <v>9.69</v>
      </c>
      <c r="BB1946" s="2">
        <v>9.6999999999999993</v>
      </c>
      <c r="BC1946" s="2">
        <v>100</v>
      </c>
      <c r="BD1946" s="2">
        <v>34.853099999999998</v>
      </c>
      <c r="BE1946" s="4"/>
      <c r="BF1946" s="4"/>
    </row>
    <row r="1947" spans="1:58" x14ac:dyDescent="0.2">
      <c r="A1947" s="29">
        <v>1946</v>
      </c>
      <c r="B1947" s="7" t="s">
        <v>31</v>
      </c>
      <c r="C1947" s="3">
        <v>39988</v>
      </c>
      <c r="D1947" s="4" t="s">
        <v>28</v>
      </c>
      <c r="E1947" s="4" t="s">
        <v>166</v>
      </c>
      <c r="F1947" s="5" t="s">
        <v>190</v>
      </c>
      <c r="G1947" s="6">
        <v>0.91180555555555554</v>
      </c>
      <c r="H1947" s="6">
        <v>0.91527777777777775</v>
      </c>
      <c r="I1947" s="85">
        <f t="shared" si="30"/>
        <v>4.9999999999999822</v>
      </c>
      <c r="J1947" s="86">
        <f>I1947*Segmentos!$D$7*(AH1947%)*IF(ISNUMBER(AI1947),AI1947%,0)</f>
        <v>19243.999999999931</v>
      </c>
      <c r="K1947" s="86">
        <f>I1947*Segmentos!$D$7*(AL1947%)*IF(ISNUMBER(AM1947),AM1947%,0)</f>
        <v>29199.999999999894</v>
      </c>
      <c r="L1947" s="4"/>
      <c r="M1947" s="2">
        <v>1.21</v>
      </c>
      <c r="N1947" s="2">
        <v>1.8</v>
      </c>
      <c r="O1947" s="2">
        <v>65.900000000000006</v>
      </c>
      <c r="P1947" s="2">
        <v>84.259699999999995</v>
      </c>
      <c r="Q1947" s="2">
        <v>0</v>
      </c>
      <c r="R1947" s="2">
        <v>0</v>
      </c>
      <c r="S1947" s="8" t="s">
        <v>577</v>
      </c>
      <c r="T1947" s="2">
        <v>0</v>
      </c>
      <c r="U1947" s="2">
        <v>0.3</v>
      </c>
      <c r="V1947" s="2">
        <v>0.8</v>
      </c>
      <c r="W1947" s="2">
        <v>40</v>
      </c>
      <c r="X1947" s="2">
        <v>4.4335000000000004</v>
      </c>
      <c r="Y1947" s="2">
        <v>0.69</v>
      </c>
      <c r="Z1947" s="2">
        <v>1.6</v>
      </c>
      <c r="AA1947" s="2">
        <v>43.6</v>
      </c>
      <c r="AB1947" s="2">
        <v>14.1922</v>
      </c>
      <c r="AC1947" s="2">
        <v>2.87</v>
      </c>
      <c r="AD1947" s="2">
        <v>3.7</v>
      </c>
      <c r="AE1947" s="2">
        <v>77.900000000000006</v>
      </c>
      <c r="AF1947" s="2">
        <v>65.633899999999997</v>
      </c>
      <c r="AG1947" s="2">
        <v>0.96</v>
      </c>
      <c r="AH1947" s="22">
        <v>1.7</v>
      </c>
      <c r="AI1947" s="22">
        <v>56.6</v>
      </c>
      <c r="AJ1947" s="22">
        <v>31.531199999999998</v>
      </c>
      <c r="AK1947" s="18">
        <v>1.44</v>
      </c>
      <c r="AL1947" s="18">
        <v>2</v>
      </c>
      <c r="AM1947" s="18">
        <v>73</v>
      </c>
      <c r="AN1947" s="2">
        <v>52.728400000000001</v>
      </c>
      <c r="AO1947" s="2">
        <v>0.33</v>
      </c>
      <c r="AP1947" s="2">
        <v>0.5</v>
      </c>
      <c r="AQ1947" s="2">
        <v>60</v>
      </c>
      <c r="AR1947" s="2">
        <v>2.5065</v>
      </c>
      <c r="AS1947" s="2">
        <v>1.67</v>
      </c>
      <c r="AT1947" s="2">
        <v>2.5</v>
      </c>
      <c r="AU1947" s="2">
        <v>68.3</v>
      </c>
      <c r="AV1947" s="2">
        <v>25.664400000000001</v>
      </c>
      <c r="AW1947" s="2">
        <v>0.43</v>
      </c>
      <c r="AX1947" s="2">
        <v>0.7</v>
      </c>
      <c r="AY1947" s="2">
        <v>59.6</v>
      </c>
      <c r="AZ1947" s="2">
        <v>8.5155999999999992</v>
      </c>
      <c r="BA1947" s="2">
        <v>1.79</v>
      </c>
      <c r="BB1947" s="2">
        <v>2.7</v>
      </c>
      <c r="BC1947" s="2">
        <v>66.2</v>
      </c>
      <c r="BD1947" s="2">
        <v>47.5732</v>
      </c>
      <c r="BE1947" s="4"/>
      <c r="BF1947" s="4"/>
    </row>
    <row r="1948" spans="1:58" x14ac:dyDescent="0.2">
      <c r="A1948" s="29">
        <v>1947</v>
      </c>
      <c r="B1948" s="7" t="s">
        <v>37</v>
      </c>
      <c r="C1948" s="3">
        <v>39988</v>
      </c>
      <c r="D1948" s="4" t="s">
        <v>21</v>
      </c>
      <c r="E1948" s="4" t="s">
        <v>173</v>
      </c>
      <c r="F1948" s="5" t="s">
        <v>190</v>
      </c>
      <c r="G1948" s="6">
        <v>0.87430555555555556</v>
      </c>
      <c r="H1948" s="6">
        <v>0.875</v>
      </c>
      <c r="I1948" s="85">
        <f t="shared" si="30"/>
        <v>0.99999999999999645</v>
      </c>
      <c r="J1948" s="86">
        <f>I1948*Segmentos!$D$7*(AH1948%)*IF(ISNUMBER(AI1948),AI1948%,0)</f>
        <v>2799.99999999999</v>
      </c>
      <c r="K1948" s="86">
        <f>I1948*Segmentos!$D$7*(AL1948%)*IF(ISNUMBER(AM1948),AM1948%,0)</f>
        <v>3199.9999999999891</v>
      </c>
      <c r="L1948" s="4"/>
      <c r="M1948" s="2">
        <v>0.76</v>
      </c>
      <c r="N1948" s="2">
        <v>0.8</v>
      </c>
      <c r="O1948" s="2">
        <v>100</v>
      </c>
      <c r="P1948" s="2">
        <v>73.816000000000003</v>
      </c>
      <c r="Q1948" s="2">
        <v>0.26</v>
      </c>
      <c r="R1948" s="2">
        <v>0.3</v>
      </c>
      <c r="S1948" s="2">
        <v>100</v>
      </c>
      <c r="T1948" s="2">
        <v>4.1207000000000003</v>
      </c>
      <c r="U1948" s="2">
        <v>0</v>
      </c>
      <c r="V1948" s="2">
        <v>0</v>
      </c>
      <c r="W1948" s="8" t="s">
        <v>577</v>
      </c>
      <c r="X1948" s="2">
        <v>0</v>
      </c>
      <c r="Y1948" s="2">
        <v>0.63</v>
      </c>
      <c r="Z1948" s="2">
        <v>0.6</v>
      </c>
      <c r="AA1948" s="2">
        <v>100</v>
      </c>
      <c r="AB1948" s="2">
        <v>17.957599999999999</v>
      </c>
      <c r="AC1948" s="2">
        <v>1.63</v>
      </c>
      <c r="AD1948" s="2">
        <v>1.6</v>
      </c>
      <c r="AE1948" s="2">
        <v>100</v>
      </c>
      <c r="AF1948" s="2">
        <v>51.737699999999997</v>
      </c>
      <c r="AG1948" s="2">
        <v>0.68</v>
      </c>
      <c r="AH1948" s="22">
        <v>0.7</v>
      </c>
      <c r="AI1948" s="22">
        <v>100</v>
      </c>
      <c r="AJ1948" s="22">
        <v>31.318000000000001</v>
      </c>
      <c r="AK1948" s="18">
        <v>0.84</v>
      </c>
      <c r="AL1948" s="18">
        <v>0.8</v>
      </c>
      <c r="AM1948" s="18">
        <v>100</v>
      </c>
      <c r="AN1948" s="2">
        <v>42.498100000000001</v>
      </c>
      <c r="AO1948" s="2">
        <v>0.44</v>
      </c>
      <c r="AP1948" s="2">
        <v>0.4</v>
      </c>
      <c r="AQ1948" s="2">
        <v>100</v>
      </c>
      <c r="AR1948" s="2">
        <v>4.6829000000000001</v>
      </c>
      <c r="AS1948" s="2">
        <v>0.93</v>
      </c>
      <c r="AT1948" s="2">
        <v>0.9</v>
      </c>
      <c r="AU1948" s="2">
        <v>100</v>
      </c>
      <c r="AV1948" s="2">
        <v>19.866</v>
      </c>
      <c r="AW1948" s="2">
        <v>1.22</v>
      </c>
      <c r="AX1948" s="2">
        <v>1.2</v>
      </c>
      <c r="AY1948" s="2">
        <v>100</v>
      </c>
      <c r="AZ1948" s="2">
        <v>34.076099999999997</v>
      </c>
      <c r="BA1948" s="2">
        <v>0.41</v>
      </c>
      <c r="BB1948" s="2">
        <v>0.4</v>
      </c>
      <c r="BC1948" s="2">
        <v>100</v>
      </c>
      <c r="BD1948" s="2">
        <v>15.191000000000001</v>
      </c>
      <c r="BE1948" s="4"/>
      <c r="BF1948" s="4"/>
    </row>
    <row r="1949" spans="1:58" x14ac:dyDescent="0.2">
      <c r="A1949" s="29">
        <v>1948</v>
      </c>
      <c r="B1949" s="7" t="s">
        <v>128</v>
      </c>
      <c r="C1949" s="3">
        <v>39988</v>
      </c>
      <c r="D1949" s="4" t="s">
        <v>3</v>
      </c>
      <c r="E1949" s="4" t="s">
        <v>185</v>
      </c>
      <c r="F1949" s="5" t="s">
        <v>190</v>
      </c>
      <c r="G1949" s="6">
        <v>0.9159722222222223</v>
      </c>
      <c r="H1949" s="6">
        <v>1.2500000000000001E-2</v>
      </c>
      <c r="I1949" s="85">
        <f t="shared" si="30"/>
        <v>138.99999999999989</v>
      </c>
      <c r="J1949" s="86">
        <f>I1949*Segmentos!$D$7*(AH1949%)*IF(ISNUMBER(AI1949),AI1949%,0)</f>
        <v>4428428.7999999961</v>
      </c>
      <c r="K1949" s="86">
        <f>I1949*Segmentos!$D$7*(AL1949%)*IF(ISNUMBER(AM1949),AM1949%,0)</f>
        <v>5833551.9999999944</v>
      </c>
      <c r="L1949" s="4"/>
      <c r="M1949" s="2">
        <v>9.3000000000000007</v>
      </c>
      <c r="N1949" s="2">
        <v>30.5</v>
      </c>
      <c r="O1949" s="2">
        <v>30.5</v>
      </c>
      <c r="P1949" s="2">
        <v>79.784099999999995</v>
      </c>
      <c r="Q1949" s="2">
        <v>7.81</v>
      </c>
      <c r="R1949" s="2">
        <v>24.5</v>
      </c>
      <c r="S1949" s="2">
        <v>31.9</v>
      </c>
      <c r="T1949" s="2">
        <v>11.189500000000001</v>
      </c>
      <c r="U1949" s="2">
        <v>8.61</v>
      </c>
      <c r="V1949" s="2">
        <v>33.6</v>
      </c>
      <c r="W1949" s="2">
        <v>25.6</v>
      </c>
      <c r="X1949" s="2">
        <v>15.4872</v>
      </c>
      <c r="Y1949" s="2">
        <v>8.7200000000000006</v>
      </c>
      <c r="Z1949" s="2">
        <v>31.3</v>
      </c>
      <c r="AA1949" s="2">
        <v>27.9</v>
      </c>
      <c r="AB1949" s="2">
        <v>22.108699999999999</v>
      </c>
      <c r="AC1949" s="2">
        <v>11</v>
      </c>
      <c r="AD1949" s="2">
        <v>30.8</v>
      </c>
      <c r="AE1949" s="2">
        <v>35.700000000000003</v>
      </c>
      <c r="AF1949" s="2">
        <v>30.998699999999999</v>
      </c>
      <c r="AG1949" s="2">
        <v>7.96</v>
      </c>
      <c r="AH1949" s="22">
        <v>30.4</v>
      </c>
      <c r="AI1949" s="22">
        <v>26.2</v>
      </c>
      <c r="AJ1949" s="22">
        <v>32.399000000000001</v>
      </c>
      <c r="AK1949" s="18">
        <v>10.5</v>
      </c>
      <c r="AL1949" s="18">
        <v>30.5</v>
      </c>
      <c r="AM1949" s="18">
        <v>34.4</v>
      </c>
      <c r="AN1949" s="2">
        <v>47.385100000000001</v>
      </c>
      <c r="AO1949" s="2">
        <v>5.96</v>
      </c>
      <c r="AP1949" s="2">
        <v>20.8</v>
      </c>
      <c r="AQ1949" s="2">
        <v>28.6</v>
      </c>
      <c r="AR1949" s="2">
        <v>5.5853000000000002</v>
      </c>
      <c r="AS1949" s="2">
        <v>8.33</v>
      </c>
      <c r="AT1949" s="2">
        <v>29.7</v>
      </c>
      <c r="AU1949" s="2">
        <v>28</v>
      </c>
      <c r="AV1949" s="2">
        <v>15.7555</v>
      </c>
      <c r="AW1949" s="2">
        <v>9.5399999999999991</v>
      </c>
      <c r="AX1949" s="2">
        <v>33.9</v>
      </c>
      <c r="AY1949" s="2">
        <v>28.2</v>
      </c>
      <c r="AZ1949" s="2">
        <v>23.5398</v>
      </c>
      <c r="BA1949" s="2">
        <v>10.62</v>
      </c>
      <c r="BB1949" s="2">
        <v>31.2</v>
      </c>
      <c r="BC1949" s="2">
        <v>34.1</v>
      </c>
      <c r="BD1949" s="2">
        <v>34.903500000000001</v>
      </c>
      <c r="BE1949" s="4"/>
      <c r="BF1949" s="4"/>
    </row>
    <row r="1950" spans="1:58" x14ac:dyDescent="0.2">
      <c r="A1950" s="29">
        <v>1949</v>
      </c>
      <c r="B1950" s="7" t="s">
        <v>14</v>
      </c>
      <c r="C1950" s="3">
        <v>39988</v>
      </c>
      <c r="D1950" s="4" t="s">
        <v>13</v>
      </c>
      <c r="E1950" s="4" t="s">
        <v>163</v>
      </c>
      <c r="F1950" s="5" t="s">
        <v>190</v>
      </c>
      <c r="G1950" s="6">
        <v>0.84791666666666676</v>
      </c>
      <c r="H1950" s="6">
        <v>0.875</v>
      </c>
      <c r="I1950" s="85">
        <f t="shared" si="30"/>
        <v>38.999999999999858</v>
      </c>
      <c r="J1950" s="86">
        <f>I1950*Segmentos!$D$7*(AH1950%)*IF(ISNUMBER(AI1950),AI1950%,0)</f>
        <v>895751.99999999674</v>
      </c>
      <c r="K1950" s="86">
        <f>I1950*Segmentos!$D$7*(AL1950%)*IF(ISNUMBER(AM1950),AM1950%,0)</f>
        <v>1448553.5999999947</v>
      </c>
      <c r="L1950" s="4"/>
      <c r="M1950" s="2">
        <v>7.62</v>
      </c>
      <c r="N1950" s="2">
        <v>12.4</v>
      </c>
      <c r="O1950" s="2">
        <v>61.5</v>
      </c>
      <c r="P1950" s="2">
        <v>85.730999999999995</v>
      </c>
      <c r="Q1950" s="2">
        <v>4.7</v>
      </c>
      <c r="R1950" s="2">
        <v>8.8000000000000007</v>
      </c>
      <c r="S1950" s="2">
        <v>53.2</v>
      </c>
      <c r="T1950" s="2">
        <v>8.8268000000000004</v>
      </c>
      <c r="U1950" s="2">
        <v>8.7200000000000006</v>
      </c>
      <c r="V1950" s="2">
        <v>13.7</v>
      </c>
      <c r="W1950" s="2">
        <v>63.4</v>
      </c>
      <c r="X1950" s="2">
        <v>20.552</v>
      </c>
      <c r="Y1950" s="2">
        <v>7.74</v>
      </c>
      <c r="Z1950" s="2">
        <v>13.6</v>
      </c>
      <c r="AA1950" s="2">
        <v>56.9</v>
      </c>
      <c r="AB1950" s="2">
        <v>25.7193</v>
      </c>
      <c r="AC1950" s="2">
        <v>8.3000000000000007</v>
      </c>
      <c r="AD1950" s="2">
        <v>12.3</v>
      </c>
      <c r="AE1950" s="2">
        <v>67.7</v>
      </c>
      <c r="AF1950" s="2">
        <v>30.632899999999999</v>
      </c>
      <c r="AG1950" s="2">
        <v>5.76</v>
      </c>
      <c r="AH1950" s="22">
        <v>9.9</v>
      </c>
      <c r="AI1950" s="22">
        <v>58</v>
      </c>
      <c r="AJ1950" s="22">
        <v>30.750499999999999</v>
      </c>
      <c r="AK1950" s="18">
        <v>9.3000000000000007</v>
      </c>
      <c r="AL1950" s="18">
        <v>14.6</v>
      </c>
      <c r="AM1950" s="18">
        <v>63.6</v>
      </c>
      <c r="AN1950" s="2">
        <v>54.980499999999999</v>
      </c>
      <c r="AO1950" s="2">
        <v>6.77</v>
      </c>
      <c r="AP1950" s="2">
        <v>10.5</v>
      </c>
      <c r="AQ1950" s="2">
        <v>64.599999999999994</v>
      </c>
      <c r="AR1950" s="2">
        <v>8.3177000000000003</v>
      </c>
      <c r="AS1950" s="2">
        <v>6.51</v>
      </c>
      <c r="AT1950" s="2">
        <v>10.199999999999999</v>
      </c>
      <c r="AU1950" s="2">
        <v>63.6</v>
      </c>
      <c r="AV1950" s="2">
        <v>16.1371</v>
      </c>
      <c r="AW1950" s="2">
        <v>8.09</v>
      </c>
      <c r="AX1950" s="2">
        <v>12.7</v>
      </c>
      <c r="AY1950" s="2">
        <v>63.6</v>
      </c>
      <c r="AZ1950" s="2">
        <v>26.153600000000001</v>
      </c>
      <c r="BA1950" s="2">
        <v>8.15</v>
      </c>
      <c r="BB1950" s="2">
        <v>14</v>
      </c>
      <c r="BC1950" s="2">
        <v>58.4</v>
      </c>
      <c r="BD1950" s="2">
        <v>35.122500000000002</v>
      </c>
      <c r="BE1950" s="4"/>
      <c r="BF1950" s="4"/>
    </row>
    <row r="1951" spans="1:58" x14ac:dyDescent="0.2">
      <c r="A1951" s="29">
        <v>1950</v>
      </c>
      <c r="B1951" s="7" t="s">
        <v>10</v>
      </c>
      <c r="C1951" s="3">
        <v>39988</v>
      </c>
      <c r="D1951" s="4" t="s">
        <v>8</v>
      </c>
      <c r="E1951" s="4" t="s">
        <v>164</v>
      </c>
      <c r="F1951" s="5" t="s">
        <v>190</v>
      </c>
      <c r="G1951" s="6">
        <v>0.87361111111111101</v>
      </c>
      <c r="H1951" s="6">
        <v>0.90694444444444444</v>
      </c>
      <c r="I1951" s="85">
        <f t="shared" si="30"/>
        <v>48.000000000000149</v>
      </c>
      <c r="J1951" s="86">
        <f>I1951*Segmentos!$D$7*(AH1951%)*IF(ISNUMBER(AI1951),AI1951%,0)</f>
        <v>990720.00000000291</v>
      </c>
      <c r="K1951" s="86">
        <f>I1951*Segmentos!$D$7*(AL1951%)*IF(ISNUMBER(AM1951),AM1951%,0)</f>
        <v>815155.20000000251</v>
      </c>
      <c r="L1951" s="4"/>
      <c r="M1951" s="2">
        <v>4.68</v>
      </c>
      <c r="N1951" s="2">
        <v>13.2</v>
      </c>
      <c r="O1951" s="2">
        <v>35.4</v>
      </c>
      <c r="P1951" s="2">
        <v>84.540800000000004</v>
      </c>
      <c r="Q1951" s="2">
        <v>2.54</v>
      </c>
      <c r="R1951" s="2">
        <v>8.1</v>
      </c>
      <c r="S1951" s="2">
        <v>31.2</v>
      </c>
      <c r="T1951" s="2">
        <v>7.6475999999999997</v>
      </c>
      <c r="U1951" s="2">
        <v>2.4700000000000002</v>
      </c>
      <c r="V1951" s="2">
        <v>10.6</v>
      </c>
      <c r="W1951" s="2">
        <v>23.3</v>
      </c>
      <c r="X1951" s="2">
        <v>9.3384</v>
      </c>
      <c r="Y1951" s="2">
        <v>4.25</v>
      </c>
      <c r="Z1951" s="2">
        <v>15.2</v>
      </c>
      <c r="AA1951" s="2">
        <v>28</v>
      </c>
      <c r="AB1951" s="2">
        <v>22.676400000000001</v>
      </c>
      <c r="AC1951" s="2">
        <v>7.57</v>
      </c>
      <c r="AD1951" s="2">
        <v>15.7</v>
      </c>
      <c r="AE1951" s="2">
        <v>48.1</v>
      </c>
      <c r="AF1951" s="2">
        <v>44.878300000000003</v>
      </c>
      <c r="AG1951" s="2">
        <v>5.16</v>
      </c>
      <c r="AH1951" s="22">
        <v>15</v>
      </c>
      <c r="AI1951" s="22">
        <v>34.4</v>
      </c>
      <c r="AJ1951" s="22">
        <v>44.166600000000003</v>
      </c>
      <c r="AK1951" s="18">
        <v>4.26</v>
      </c>
      <c r="AL1951" s="18">
        <v>11.6</v>
      </c>
      <c r="AM1951" s="18">
        <v>36.6</v>
      </c>
      <c r="AN1951" s="2">
        <v>40.374200000000002</v>
      </c>
      <c r="AO1951" s="2">
        <v>2.21</v>
      </c>
      <c r="AP1951" s="2">
        <v>11.5</v>
      </c>
      <c r="AQ1951" s="2">
        <v>19.3</v>
      </c>
      <c r="AR1951" s="2">
        <v>4.3646000000000003</v>
      </c>
      <c r="AS1951" s="2">
        <v>3.39</v>
      </c>
      <c r="AT1951" s="2">
        <v>12</v>
      </c>
      <c r="AU1951" s="2">
        <v>28.2</v>
      </c>
      <c r="AV1951" s="2">
        <v>13.4756</v>
      </c>
      <c r="AW1951" s="2">
        <v>3.41</v>
      </c>
      <c r="AX1951" s="2">
        <v>11.5</v>
      </c>
      <c r="AY1951" s="2">
        <v>29.7</v>
      </c>
      <c r="AZ1951" s="2">
        <v>17.7029</v>
      </c>
      <c r="BA1951" s="2">
        <v>7.09</v>
      </c>
      <c r="BB1951" s="2">
        <v>15.7</v>
      </c>
      <c r="BC1951" s="2">
        <v>45</v>
      </c>
      <c r="BD1951" s="2">
        <v>48.997599999999998</v>
      </c>
      <c r="BE1951" s="4"/>
      <c r="BF1951" s="4"/>
    </row>
    <row r="1952" spans="1:58" x14ac:dyDescent="0.2">
      <c r="A1952" s="29">
        <v>1951</v>
      </c>
      <c r="B1952" s="7" t="s">
        <v>129</v>
      </c>
      <c r="C1952" s="3">
        <v>39988</v>
      </c>
      <c r="D1952" s="4" t="s">
        <v>0</v>
      </c>
      <c r="E1952" s="4" t="s">
        <v>174</v>
      </c>
      <c r="F1952" s="5" t="s">
        <v>190</v>
      </c>
      <c r="G1952" s="6">
        <v>0.92708333333333337</v>
      </c>
      <c r="H1952" s="6">
        <v>0.93819444444444444</v>
      </c>
      <c r="I1952" s="85">
        <f t="shared" si="30"/>
        <v>15.999999999999943</v>
      </c>
      <c r="J1952" s="86">
        <f>I1952*Segmentos!$D$7*(AH1952%)*IF(ISNUMBER(AI1952),AI1952%,0)</f>
        <v>201753.59999999928</v>
      </c>
      <c r="K1952" s="86">
        <f>I1952*Segmentos!$D$7*(AL1952%)*IF(ISNUMBER(AM1952),AM1952%,0)</f>
        <v>249599.99999999913</v>
      </c>
      <c r="L1952" s="4"/>
      <c r="M1952" s="2">
        <v>3.56</v>
      </c>
      <c r="N1952" s="2">
        <v>7.5</v>
      </c>
      <c r="O1952" s="2">
        <v>47.4</v>
      </c>
      <c r="P1952" s="2">
        <v>93.015500000000003</v>
      </c>
      <c r="Q1952" s="2">
        <v>2.4500000000000002</v>
      </c>
      <c r="R1952" s="2">
        <v>4.7</v>
      </c>
      <c r="S1952" s="2">
        <v>52.7</v>
      </c>
      <c r="T1952" s="2">
        <v>10.6997</v>
      </c>
      <c r="U1952" s="2">
        <v>3.12</v>
      </c>
      <c r="V1952" s="2">
        <v>6.5</v>
      </c>
      <c r="W1952" s="2">
        <v>47.9</v>
      </c>
      <c r="X1952" s="2">
        <v>17.071899999999999</v>
      </c>
      <c r="Y1952" s="2">
        <v>3.69</v>
      </c>
      <c r="Z1952" s="2">
        <v>8.6999999999999993</v>
      </c>
      <c r="AA1952" s="2">
        <v>42.6</v>
      </c>
      <c r="AB1952" s="2">
        <v>28.456700000000001</v>
      </c>
      <c r="AC1952" s="2">
        <v>4.29</v>
      </c>
      <c r="AD1952" s="2">
        <v>8.5</v>
      </c>
      <c r="AE1952" s="2">
        <v>50.2</v>
      </c>
      <c r="AF1952" s="2">
        <v>36.787100000000002</v>
      </c>
      <c r="AG1952" s="2">
        <v>3.17</v>
      </c>
      <c r="AH1952" s="22">
        <v>7.1</v>
      </c>
      <c r="AI1952" s="22">
        <v>44.4</v>
      </c>
      <c r="AJ1952" s="22">
        <v>39.276600000000002</v>
      </c>
      <c r="AK1952" s="18">
        <v>3.91</v>
      </c>
      <c r="AL1952" s="18">
        <v>7.8</v>
      </c>
      <c r="AM1952" s="18">
        <v>50</v>
      </c>
      <c r="AN1952" s="2">
        <v>53.738900000000001</v>
      </c>
      <c r="AO1952" s="2">
        <v>2.23</v>
      </c>
      <c r="AP1952" s="2">
        <v>5.2</v>
      </c>
      <c r="AQ1952" s="2">
        <v>42.9</v>
      </c>
      <c r="AR1952" s="2">
        <v>6.3677000000000001</v>
      </c>
      <c r="AS1952" s="2">
        <v>3.79</v>
      </c>
      <c r="AT1952" s="2">
        <v>6.9</v>
      </c>
      <c r="AU1952" s="2">
        <v>54.8</v>
      </c>
      <c r="AV1952" s="2">
        <v>21.812100000000001</v>
      </c>
      <c r="AW1952" s="2">
        <v>3.88</v>
      </c>
      <c r="AX1952" s="2">
        <v>7.2</v>
      </c>
      <c r="AY1952" s="2">
        <v>53.7</v>
      </c>
      <c r="AZ1952" s="2">
        <v>29.1267</v>
      </c>
      <c r="BA1952" s="2">
        <v>3.57</v>
      </c>
      <c r="BB1952" s="2">
        <v>8.6999999999999993</v>
      </c>
      <c r="BC1952" s="2">
        <v>41</v>
      </c>
      <c r="BD1952" s="2">
        <v>35.709099999999999</v>
      </c>
      <c r="BE1952" s="4"/>
      <c r="BF1952" s="4"/>
    </row>
    <row r="1953" spans="1:58" x14ac:dyDescent="0.2">
      <c r="A1953" s="29">
        <v>1952</v>
      </c>
      <c r="B1953" s="7" t="s">
        <v>126</v>
      </c>
      <c r="C1953" s="3">
        <v>39988</v>
      </c>
      <c r="D1953" s="4" t="s">
        <v>28</v>
      </c>
      <c r="E1953" s="4" t="s">
        <v>163</v>
      </c>
      <c r="F1953" s="5" t="s">
        <v>190</v>
      </c>
      <c r="G1953" s="6">
        <v>0.87569444444444444</v>
      </c>
      <c r="H1953" s="6">
        <v>0.91180555555555554</v>
      </c>
      <c r="I1953" s="85">
        <f t="shared" si="30"/>
        <v>51.999999999999972</v>
      </c>
      <c r="J1953" s="86">
        <f>I1953*Segmentos!$D$7*(AH1953%)*IF(ISNUMBER(AI1953),AI1953%,0)</f>
        <v>171911.99999999988</v>
      </c>
      <c r="K1953" s="86">
        <f>I1953*Segmentos!$D$7*(AL1953%)*IF(ISNUMBER(AM1953),AM1953%,0)</f>
        <v>211993.59999999986</v>
      </c>
      <c r="L1953" s="4"/>
      <c r="M1953" s="2">
        <v>0.94</v>
      </c>
      <c r="N1953" s="2">
        <v>2.9</v>
      </c>
      <c r="O1953" s="2">
        <v>32.5</v>
      </c>
      <c r="P1953" s="2">
        <v>90.994699999999995</v>
      </c>
      <c r="Q1953" s="2">
        <v>0</v>
      </c>
      <c r="R1953" s="2">
        <v>0</v>
      </c>
      <c r="S1953" s="8" t="s">
        <v>577</v>
      </c>
      <c r="T1953" s="2">
        <v>0</v>
      </c>
      <c r="U1953" s="2">
        <v>0.47</v>
      </c>
      <c r="V1953" s="2">
        <v>1.6</v>
      </c>
      <c r="W1953" s="2">
        <v>28.3</v>
      </c>
      <c r="X1953" s="2">
        <v>9.5028000000000006</v>
      </c>
      <c r="Y1953" s="2">
        <v>0.57999999999999996</v>
      </c>
      <c r="Z1953" s="2">
        <v>2.2999999999999998</v>
      </c>
      <c r="AA1953" s="2">
        <v>25.6</v>
      </c>
      <c r="AB1953" s="2">
        <v>16.608000000000001</v>
      </c>
      <c r="AC1953" s="2">
        <v>2.0299999999999998</v>
      </c>
      <c r="AD1953" s="2">
        <v>5.7</v>
      </c>
      <c r="AE1953" s="2">
        <v>35.799999999999997</v>
      </c>
      <c r="AF1953" s="2">
        <v>64.883899999999997</v>
      </c>
      <c r="AG1953" s="2">
        <v>0.84</v>
      </c>
      <c r="AH1953" s="22">
        <v>2.9</v>
      </c>
      <c r="AI1953" s="22">
        <v>28.5</v>
      </c>
      <c r="AJ1953" s="22">
        <v>38.720199999999998</v>
      </c>
      <c r="AK1953" s="18">
        <v>1.02</v>
      </c>
      <c r="AL1953" s="18">
        <v>2.8</v>
      </c>
      <c r="AM1953" s="18">
        <v>36.4</v>
      </c>
      <c r="AN1953" s="2">
        <v>52.274500000000003</v>
      </c>
      <c r="AO1953" s="2">
        <v>0.08</v>
      </c>
      <c r="AP1953" s="2">
        <v>1</v>
      </c>
      <c r="AQ1953" s="2">
        <v>7.8</v>
      </c>
      <c r="AR1953" s="2">
        <v>0.82079999999999997</v>
      </c>
      <c r="AS1953" s="2">
        <v>1.47</v>
      </c>
      <c r="AT1953" s="2">
        <v>3.1</v>
      </c>
      <c r="AU1953" s="2">
        <v>46.9</v>
      </c>
      <c r="AV1953" s="2">
        <v>31.548500000000001</v>
      </c>
      <c r="AW1953" s="2">
        <v>0.55000000000000004</v>
      </c>
      <c r="AX1953" s="2">
        <v>2.2999999999999998</v>
      </c>
      <c r="AY1953" s="2">
        <v>23.4</v>
      </c>
      <c r="AZ1953" s="2">
        <v>15.266999999999999</v>
      </c>
      <c r="BA1953" s="2">
        <v>1.1599999999999999</v>
      </c>
      <c r="BB1953" s="2">
        <v>3.7</v>
      </c>
      <c r="BC1953" s="2">
        <v>31.8</v>
      </c>
      <c r="BD1953" s="2">
        <v>43.358400000000003</v>
      </c>
      <c r="BE1953" s="4"/>
      <c r="BF1953" s="4"/>
    </row>
    <row r="1954" spans="1:58" x14ac:dyDescent="0.2">
      <c r="A1954" s="29">
        <v>1953</v>
      </c>
      <c r="B1954" s="7" t="s">
        <v>68</v>
      </c>
      <c r="C1954" s="3">
        <v>39988</v>
      </c>
      <c r="D1954" s="4" t="s">
        <v>8</v>
      </c>
      <c r="E1954" s="4" t="s">
        <v>183</v>
      </c>
      <c r="F1954" s="5" t="s">
        <v>190</v>
      </c>
      <c r="G1954" s="6">
        <v>0.90694444444444444</v>
      </c>
      <c r="H1954" s="6">
        <v>0.93125000000000002</v>
      </c>
      <c r="I1954" s="85">
        <f t="shared" si="30"/>
        <v>35.000000000000036</v>
      </c>
      <c r="J1954" s="86">
        <f>I1954*Segmentos!$D$7*(AH1954%)*IF(ISNUMBER(AI1954),AI1954%,0)</f>
        <v>832048.00000000093</v>
      </c>
      <c r="K1954" s="86">
        <f>I1954*Segmentos!$D$7*(AL1954%)*IF(ISNUMBER(AM1954),AM1954%,0)</f>
        <v>426888.00000000052</v>
      </c>
      <c r="L1954" s="4"/>
      <c r="M1954" s="2">
        <v>4.42</v>
      </c>
      <c r="N1954" s="2">
        <v>12.4</v>
      </c>
      <c r="O1954" s="2">
        <v>35.6</v>
      </c>
      <c r="P1954" s="2">
        <v>82.620099999999994</v>
      </c>
      <c r="Q1954" s="2">
        <v>3.04</v>
      </c>
      <c r="R1954" s="2">
        <v>8</v>
      </c>
      <c r="S1954" s="2">
        <v>38.200000000000003</v>
      </c>
      <c r="T1954" s="2">
        <v>9.4605999999999995</v>
      </c>
      <c r="U1954" s="2">
        <v>2.36</v>
      </c>
      <c r="V1954" s="2">
        <v>9.6999999999999993</v>
      </c>
      <c r="W1954" s="2">
        <v>24.4</v>
      </c>
      <c r="X1954" s="2">
        <v>9.2316000000000003</v>
      </c>
      <c r="Y1954" s="2">
        <v>5.46</v>
      </c>
      <c r="Z1954" s="2">
        <v>16</v>
      </c>
      <c r="AA1954" s="2">
        <v>34.200000000000003</v>
      </c>
      <c r="AB1954" s="2">
        <v>30.1205</v>
      </c>
      <c r="AC1954" s="2">
        <v>5.51</v>
      </c>
      <c r="AD1954" s="2">
        <v>13.3</v>
      </c>
      <c r="AE1954" s="2">
        <v>41.6</v>
      </c>
      <c r="AF1954" s="2">
        <v>33.807499999999997</v>
      </c>
      <c r="AG1954" s="2">
        <v>5.94</v>
      </c>
      <c r="AH1954" s="22">
        <v>15.2</v>
      </c>
      <c r="AI1954" s="22">
        <v>39.1</v>
      </c>
      <c r="AJ1954" s="22">
        <v>52.675699999999999</v>
      </c>
      <c r="AK1954" s="18">
        <v>3.05</v>
      </c>
      <c r="AL1954" s="18">
        <v>9.9</v>
      </c>
      <c r="AM1954" s="18">
        <v>30.8</v>
      </c>
      <c r="AN1954" s="2">
        <v>29.944400000000002</v>
      </c>
      <c r="AO1954" s="2">
        <v>1.5</v>
      </c>
      <c r="AP1954" s="2">
        <v>6.9</v>
      </c>
      <c r="AQ1954" s="2">
        <v>21.8</v>
      </c>
      <c r="AR1954" s="2">
        <v>3.0558000000000001</v>
      </c>
      <c r="AS1954" s="2">
        <v>2.63</v>
      </c>
      <c r="AT1954" s="2">
        <v>9.1</v>
      </c>
      <c r="AU1954" s="2">
        <v>28.7</v>
      </c>
      <c r="AV1954" s="2">
        <v>10.808</v>
      </c>
      <c r="AW1954" s="2">
        <v>3.65</v>
      </c>
      <c r="AX1954" s="2">
        <v>13.3</v>
      </c>
      <c r="AY1954" s="2">
        <v>27.5</v>
      </c>
      <c r="AZ1954" s="2">
        <v>19.625599999999999</v>
      </c>
      <c r="BA1954" s="2">
        <v>6.87</v>
      </c>
      <c r="BB1954" s="2">
        <v>15.3</v>
      </c>
      <c r="BC1954" s="2">
        <v>45</v>
      </c>
      <c r="BD1954" s="2">
        <v>49.130699999999997</v>
      </c>
      <c r="BE1954" s="4"/>
      <c r="BF1954" s="4"/>
    </row>
    <row r="1955" spans="1:58" x14ac:dyDescent="0.2">
      <c r="A1955" s="29">
        <v>1954</v>
      </c>
      <c r="B1955" s="7" t="s">
        <v>23</v>
      </c>
      <c r="C1955" s="3">
        <v>39988</v>
      </c>
      <c r="D1955" s="4" t="s">
        <v>21</v>
      </c>
      <c r="E1955" s="4" t="s">
        <v>170</v>
      </c>
      <c r="F1955" s="5" t="s">
        <v>190</v>
      </c>
      <c r="G1955" s="6">
        <v>0.89236111111111116</v>
      </c>
      <c r="H1955" s="6">
        <v>0.9159722222222223</v>
      </c>
      <c r="I1955" s="85">
        <f t="shared" si="30"/>
        <v>34.000000000000043</v>
      </c>
      <c r="J1955" s="86">
        <f>I1955*Segmentos!$D$7*(AH1955%)*IF(ISNUMBER(AI1955),AI1955%,0)</f>
        <v>144840.00000000015</v>
      </c>
      <c r="K1955" s="86">
        <f>I1955*Segmentos!$D$7*(AL1955%)*IF(ISNUMBER(AM1955),AM1955%,0)</f>
        <v>157107.20000000019</v>
      </c>
      <c r="L1955" s="4"/>
      <c r="M1955" s="2">
        <v>1.1399999999999999</v>
      </c>
      <c r="N1955" s="2">
        <v>1.6</v>
      </c>
      <c r="O1955" s="2">
        <v>71.599999999999994</v>
      </c>
      <c r="P1955" s="2">
        <v>44.171799999999998</v>
      </c>
      <c r="Q1955" s="2">
        <v>1.1499999999999999</v>
      </c>
      <c r="R1955" s="2">
        <v>1.2</v>
      </c>
      <c r="S1955" s="2">
        <v>92.8</v>
      </c>
      <c r="T1955" s="2">
        <v>7.4795999999999996</v>
      </c>
      <c r="U1955" s="2">
        <v>2.54</v>
      </c>
      <c r="V1955" s="2">
        <v>2.9</v>
      </c>
      <c r="W1955" s="2">
        <v>87.7</v>
      </c>
      <c r="X1955" s="2">
        <v>20.668099999999999</v>
      </c>
      <c r="Y1955" s="2">
        <v>1.17</v>
      </c>
      <c r="Z1955" s="2">
        <v>2.2000000000000002</v>
      </c>
      <c r="AA1955" s="2">
        <v>52.7</v>
      </c>
      <c r="AB1955" s="2">
        <v>13.4124</v>
      </c>
      <c r="AC1955" s="2">
        <v>0.2</v>
      </c>
      <c r="AD1955" s="2">
        <v>0.4</v>
      </c>
      <c r="AE1955" s="2">
        <v>56.8</v>
      </c>
      <c r="AF1955" s="2">
        <v>2.6116999999999999</v>
      </c>
      <c r="AG1955" s="2">
        <v>1.0900000000000001</v>
      </c>
      <c r="AH1955" s="22">
        <v>1.5</v>
      </c>
      <c r="AI1955" s="22">
        <v>71</v>
      </c>
      <c r="AJ1955" s="22">
        <v>20.0426</v>
      </c>
      <c r="AK1955" s="18">
        <v>1.18</v>
      </c>
      <c r="AL1955" s="18">
        <v>1.6</v>
      </c>
      <c r="AM1955" s="18">
        <v>72.2</v>
      </c>
      <c r="AN1955" s="2">
        <v>24.129200000000001</v>
      </c>
      <c r="AO1955" s="2">
        <v>0.12</v>
      </c>
      <c r="AP1955" s="2">
        <v>0.3</v>
      </c>
      <c r="AQ1955" s="2">
        <v>37.200000000000003</v>
      </c>
      <c r="AR1955" s="2">
        <v>0.52439999999999998</v>
      </c>
      <c r="AS1955" s="2">
        <v>0.13</v>
      </c>
      <c r="AT1955" s="2">
        <v>0.2</v>
      </c>
      <c r="AU1955" s="2">
        <v>64.7</v>
      </c>
      <c r="AV1955" s="2">
        <v>1.0697000000000001</v>
      </c>
      <c r="AW1955" s="2">
        <v>1.1200000000000001</v>
      </c>
      <c r="AX1955" s="2">
        <v>1.8</v>
      </c>
      <c r="AY1955" s="2">
        <v>62.6</v>
      </c>
      <c r="AZ1955" s="2">
        <v>12.534599999999999</v>
      </c>
      <c r="BA1955" s="2">
        <v>2.02</v>
      </c>
      <c r="BB1955" s="2">
        <v>2.6</v>
      </c>
      <c r="BC1955" s="2">
        <v>77.900000000000006</v>
      </c>
      <c r="BD1955" s="2">
        <v>30.042999999999999</v>
      </c>
      <c r="BE1955" s="4"/>
      <c r="BF1955" s="4"/>
    </row>
    <row r="1956" spans="1:58" x14ac:dyDescent="0.2">
      <c r="A1956" s="29">
        <v>1955</v>
      </c>
      <c r="B1956" s="7" t="s">
        <v>25</v>
      </c>
      <c r="C1956" s="3">
        <v>39988</v>
      </c>
      <c r="D1956" s="4" t="s">
        <v>21</v>
      </c>
      <c r="E1956" s="4" t="s">
        <v>171</v>
      </c>
      <c r="F1956" s="5" t="s">
        <v>190</v>
      </c>
      <c r="G1956" s="6">
        <v>0.89375000000000004</v>
      </c>
      <c r="H1956" s="6">
        <v>0.89513888888888893</v>
      </c>
      <c r="I1956" s="85">
        <f t="shared" si="30"/>
        <v>1.9999999999999929</v>
      </c>
      <c r="J1956" s="86">
        <f>I1956*Segmentos!$D$7*(AH1956%)*IF(ISNUMBER(AI1956),AI1956%,0)</f>
        <v>8799.9999999999709</v>
      </c>
      <c r="K1956" s="86">
        <f>I1956*Segmentos!$D$7*(AL1956%)*IF(ISNUMBER(AM1956),AM1956%,0)</f>
        <v>8799.9999999999709</v>
      </c>
      <c r="L1956" s="4"/>
      <c r="M1956" s="2">
        <v>1.0900000000000001</v>
      </c>
      <c r="N1956" s="2">
        <v>1.1000000000000001</v>
      </c>
      <c r="O1956" s="2">
        <v>100</v>
      </c>
      <c r="P1956" s="2">
        <v>53.990600000000001</v>
      </c>
      <c r="Q1956" s="2">
        <v>0.83</v>
      </c>
      <c r="R1956" s="2">
        <v>0.8</v>
      </c>
      <c r="S1956" s="2">
        <v>100</v>
      </c>
      <c r="T1956" s="2">
        <v>6.8887999999999998</v>
      </c>
      <c r="U1956" s="2">
        <v>1.86</v>
      </c>
      <c r="V1956" s="2">
        <v>1.9</v>
      </c>
      <c r="W1956" s="2">
        <v>100</v>
      </c>
      <c r="X1956" s="2">
        <v>19.349900000000002</v>
      </c>
      <c r="Y1956" s="2">
        <v>1.0900000000000001</v>
      </c>
      <c r="Z1956" s="2">
        <v>1.1000000000000001</v>
      </c>
      <c r="AA1956" s="2">
        <v>100</v>
      </c>
      <c r="AB1956" s="2">
        <v>15.9588</v>
      </c>
      <c r="AC1956" s="2">
        <v>0.72</v>
      </c>
      <c r="AD1956" s="2">
        <v>0.7</v>
      </c>
      <c r="AE1956" s="2">
        <v>100</v>
      </c>
      <c r="AF1956" s="2">
        <v>11.793100000000001</v>
      </c>
      <c r="AG1956" s="2">
        <v>1.07</v>
      </c>
      <c r="AH1956" s="22">
        <v>1.1000000000000001</v>
      </c>
      <c r="AI1956" s="22">
        <v>100</v>
      </c>
      <c r="AJ1956" s="22">
        <v>25.136700000000001</v>
      </c>
      <c r="AK1956" s="18">
        <v>1.1000000000000001</v>
      </c>
      <c r="AL1956" s="18">
        <v>1.1000000000000001</v>
      </c>
      <c r="AM1956" s="18">
        <v>100</v>
      </c>
      <c r="AN1956" s="2">
        <v>28.853899999999999</v>
      </c>
      <c r="AO1956" s="2">
        <v>0.23</v>
      </c>
      <c r="AP1956" s="2">
        <v>0.2</v>
      </c>
      <c r="AQ1956" s="2">
        <v>100</v>
      </c>
      <c r="AR1956" s="2">
        <v>1.2277</v>
      </c>
      <c r="AS1956" s="2">
        <v>0.38</v>
      </c>
      <c r="AT1956" s="2">
        <v>0.4</v>
      </c>
      <c r="AU1956" s="2">
        <v>100</v>
      </c>
      <c r="AV1956" s="2">
        <v>4.1109999999999998</v>
      </c>
      <c r="AW1956" s="2">
        <v>1.29</v>
      </c>
      <c r="AX1956" s="2">
        <v>1.3</v>
      </c>
      <c r="AY1956" s="2">
        <v>100</v>
      </c>
      <c r="AZ1956" s="2">
        <v>18.482800000000001</v>
      </c>
      <c r="BA1956" s="2">
        <v>1.58</v>
      </c>
      <c r="BB1956" s="2">
        <v>1.6</v>
      </c>
      <c r="BC1956" s="2">
        <v>100</v>
      </c>
      <c r="BD1956" s="2">
        <v>30.1691</v>
      </c>
      <c r="BE1956" s="4"/>
      <c r="BF1956" s="4"/>
    </row>
    <row r="1957" spans="1:58" x14ac:dyDescent="0.2">
      <c r="A1957" s="29">
        <v>1956</v>
      </c>
      <c r="B1957" s="7" t="s">
        <v>87</v>
      </c>
      <c r="C1957" s="3">
        <v>39988</v>
      </c>
      <c r="D1957" s="4" t="s">
        <v>28</v>
      </c>
      <c r="E1957" s="4" t="s">
        <v>169</v>
      </c>
      <c r="F1957" s="5" t="s">
        <v>190</v>
      </c>
      <c r="G1957" s="6">
        <v>0.84166666666666667</v>
      </c>
      <c r="H1957" s="6">
        <v>0.87569444444444444</v>
      </c>
      <c r="I1957" s="85">
        <f t="shared" si="30"/>
        <v>48.999999999999986</v>
      </c>
      <c r="J1957" s="86">
        <f>I1957*Segmentos!$D$7*(AH1957%)*IF(ISNUMBER(AI1957),AI1957%,0)</f>
        <v>201683.99999999991</v>
      </c>
      <c r="K1957" s="86">
        <f>I1957*Segmentos!$D$7*(AL1957%)*IF(ISNUMBER(AM1957),AM1957%,0)</f>
        <v>207603.19999999992</v>
      </c>
      <c r="L1957" s="4"/>
      <c r="M1957" s="2">
        <v>1.04</v>
      </c>
      <c r="N1957" s="2">
        <v>3.3</v>
      </c>
      <c r="O1957" s="2">
        <v>31.3</v>
      </c>
      <c r="P1957" s="2">
        <v>80.445899999999995</v>
      </c>
      <c r="Q1957" s="2">
        <v>0.12</v>
      </c>
      <c r="R1957" s="2">
        <v>1.9</v>
      </c>
      <c r="S1957" s="2">
        <v>6.1</v>
      </c>
      <c r="T1957" s="2">
        <v>1.528</v>
      </c>
      <c r="U1957" s="2">
        <v>0.28000000000000003</v>
      </c>
      <c r="V1957" s="2">
        <v>2.7</v>
      </c>
      <c r="W1957" s="2">
        <v>10.4</v>
      </c>
      <c r="X1957" s="2">
        <v>4.6074999999999999</v>
      </c>
      <c r="Y1957" s="2">
        <v>1.4</v>
      </c>
      <c r="Z1957" s="2">
        <v>3.4</v>
      </c>
      <c r="AA1957" s="2">
        <v>40.6</v>
      </c>
      <c r="AB1957" s="2">
        <v>31.77</v>
      </c>
      <c r="AC1957" s="2">
        <v>1.68</v>
      </c>
      <c r="AD1957" s="2">
        <v>4.3</v>
      </c>
      <c r="AE1957" s="2">
        <v>38.700000000000003</v>
      </c>
      <c r="AF1957" s="2">
        <v>42.540300000000002</v>
      </c>
      <c r="AG1957" s="2">
        <v>1.03</v>
      </c>
      <c r="AH1957" s="22">
        <v>3.5</v>
      </c>
      <c r="AI1957" s="22">
        <v>29.4</v>
      </c>
      <c r="AJ1957" s="22">
        <v>37.744799999999998</v>
      </c>
      <c r="AK1957" s="18">
        <v>1.05</v>
      </c>
      <c r="AL1957" s="18">
        <v>3.2</v>
      </c>
      <c r="AM1957" s="18">
        <v>33.1</v>
      </c>
      <c r="AN1957" s="2">
        <v>42.701000000000001</v>
      </c>
      <c r="AO1957" s="2">
        <v>0.3</v>
      </c>
      <c r="AP1957" s="2">
        <v>1.4</v>
      </c>
      <c r="AQ1957" s="2">
        <v>21.5</v>
      </c>
      <c r="AR1957" s="2">
        <v>2.5030000000000001</v>
      </c>
      <c r="AS1957" s="2">
        <v>1.1000000000000001</v>
      </c>
      <c r="AT1957" s="2">
        <v>3.5</v>
      </c>
      <c r="AU1957" s="2">
        <v>31</v>
      </c>
      <c r="AV1957" s="2">
        <v>18.623100000000001</v>
      </c>
      <c r="AW1957" s="2">
        <v>0.99</v>
      </c>
      <c r="AX1957" s="2">
        <v>3.2</v>
      </c>
      <c r="AY1957" s="2">
        <v>30.7</v>
      </c>
      <c r="AZ1957" s="2">
        <v>21.951000000000001</v>
      </c>
      <c r="BA1957" s="2">
        <v>1.27</v>
      </c>
      <c r="BB1957" s="2">
        <v>3.9</v>
      </c>
      <c r="BC1957" s="2">
        <v>32.700000000000003</v>
      </c>
      <c r="BD1957" s="2">
        <v>37.368699999999997</v>
      </c>
      <c r="BE1957" s="4"/>
      <c r="BF1957" s="4"/>
    </row>
    <row r="1958" spans="1:58" x14ac:dyDescent="0.2">
      <c r="A1958" s="29">
        <v>1957</v>
      </c>
      <c r="B1958" s="7" t="s">
        <v>32</v>
      </c>
      <c r="C1958" s="3">
        <v>39988</v>
      </c>
      <c r="D1958" s="4" t="s">
        <v>28</v>
      </c>
      <c r="E1958" s="4" t="s">
        <v>164</v>
      </c>
      <c r="F1958" s="5" t="s">
        <v>190</v>
      </c>
      <c r="G1958" s="6">
        <v>0.91527777777777775</v>
      </c>
      <c r="H1958" s="6">
        <v>0.91736111111111107</v>
      </c>
      <c r="I1958" s="85">
        <f t="shared" si="30"/>
        <v>2.9999999999999893</v>
      </c>
      <c r="J1958" s="86">
        <f>I1958*Segmentos!$D$7*(AH1958%)*IF(ISNUMBER(AI1958),AI1958%,0)</f>
        <v>7175.9999999999745</v>
      </c>
      <c r="K1958" s="86">
        <f>I1958*Segmentos!$D$7*(AL1958%)*IF(ISNUMBER(AM1958),AM1958%,0)</f>
        <v>8171.9999999999709</v>
      </c>
      <c r="L1958" s="4"/>
      <c r="M1958" s="2">
        <v>0.65</v>
      </c>
      <c r="N1958" s="2">
        <v>1</v>
      </c>
      <c r="O1958" s="2">
        <v>64.099999999999994</v>
      </c>
      <c r="P1958" s="2">
        <v>89.380600000000001</v>
      </c>
      <c r="Q1958" s="2">
        <v>0</v>
      </c>
      <c r="R1958" s="2">
        <v>0</v>
      </c>
      <c r="S1958" s="8" t="s">
        <v>577</v>
      </c>
      <c r="T1958" s="2">
        <v>0</v>
      </c>
      <c r="U1958" s="2">
        <v>0.33</v>
      </c>
      <c r="V1958" s="2">
        <v>0.7</v>
      </c>
      <c r="W1958" s="2">
        <v>44.6</v>
      </c>
      <c r="X1958" s="2">
        <v>9.4550000000000001</v>
      </c>
      <c r="Y1958" s="2">
        <v>0.39</v>
      </c>
      <c r="Z1958" s="2">
        <v>0.8</v>
      </c>
      <c r="AA1958" s="2">
        <v>49.1</v>
      </c>
      <c r="AB1958" s="2">
        <v>15.75</v>
      </c>
      <c r="AC1958" s="2">
        <v>1.42</v>
      </c>
      <c r="AD1958" s="2">
        <v>1.9</v>
      </c>
      <c r="AE1958" s="2">
        <v>74.400000000000006</v>
      </c>
      <c r="AF1958" s="2">
        <v>64.175600000000003</v>
      </c>
      <c r="AG1958" s="2">
        <v>0.62</v>
      </c>
      <c r="AH1958" s="22">
        <v>1</v>
      </c>
      <c r="AI1958" s="22">
        <v>59.8</v>
      </c>
      <c r="AJ1958" s="22">
        <v>40.569899999999997</v>
      </c>
      <c r="AK1958" s="18">
        <v>0.67</v>
      </c>
      <c r="AL1958" s="18">
        <v>1</v>
      </c>
      <c r="AM1958" s="18">
        <v>68.099999999999994</v>
      </c>
      <c r="AN1958" s="2">
        <v>48.810699999999997</v>
      </c>
      <c r="AO1958" s="2">
        <v>0.64</v>
      </c>
      <c r="AP1958" s="2">
        <v>1.4</v>
      </c>
      <c r="AQ1958" s="2">
        <v>46.7</v>
      </c>
      <c r="AR1958" s="2">
        <v>9.6275999999999993</v>
      </c>
      <c r="AS1958" s="2">
        <v>1.17</v>
      </c>
      <c r="AT1958" s="2">
        <v>1.9</v>
      </c>
      <c r="AU1958" s="2">
        <v>61.4</v>
      </c>
      <c r="AV1958" s="2">
        <v>35.501899999999999</v>
      </c>
      <c r="AW1958" s="2">
        <v>0.2</v>
      </c>
      <c r="AX1958" s="2">
        <v>0.3</v>
      </c>
      <c r="AY1958" s="2">
        <v>66.7</v>
      </c>
      <c r="AZ1958" s="2">
        <v>7.9580000000000002</v>
      </c>
      <c r="BA1958" s="2">
        <v>0.69</v>
      </c>
      <c r="BB1958" s="2">
        <v>0.9</v>
      </c>
      <c r="BC1958" s="2">
        <v>73.7</v>
      </c>
      <c r="BD1958" s="2">
        <v>36.293100000000003</v>
      </c>
      <c r="BE1958" s="4"/>
      <c r="BF1958" s="4"/>
    </row>
    <row r="1959" spans="1:58" x14ac:dyDescent="0.2">
      <c r="A1959" s="29">
        <v>1958</v>
      </c>
      <c r="B1959" s="7" t="s">
        <v>19</v>
      </c>
      <c r="C1959" s="3">
        <v>39988</v>
      </c>
      <c r="D1959" s="4" t="s">
        <v>17</v>
      </c>
      <c r="E1959" s="4" t="s">
        <v>166</v>
      </c>
      <c r="F1959" s="5" t="s">
        <v>190</v>
      </c>
      <c r="G1959" s="6">
        <v>0.9145833333333333</v>
      </c>
      <c r="H1959" s="6">
        <v>0.9159722222222223</v>
      </c>
      <c r="I1959" s="85">
        <f t="shared" si="30"/>
        <v>2.0000000000001528</v>
      </c>
      <c r="J1959" s="86">
        <f>I1959*Segmentos!$D$7*(AH1959%)*IF(ISNUMBER(AI1959),AI1959%,0)</f>
        <v>7806.4000000005963</v>
      </c>
      <c r="K1959" s="86">
        <f>I1959*Segmentos!$D$7*(AL1959%)*IF(ISNUMBER(AM1959),AM1959%,0)</f>
        <v>3864.0000000002951</v>
      </c>
      <c r="L1959" s="4"/>
      <c r="M1959" s="2">
        <v>0.72</v>
      </c>
      <c r="N1959" s="2">
        <v>1</v>
      </c>
      <c r="O1959" s="2">
        <v>73</v>
      </c>
      <c r="P1959" s="2">
        <v>93.850700000000003</v>
      </c>
      <c r="Q1959" s="2">
        <v>0</v>
      </c>
      <c r="R1959" s="2">
        <v>0</v>
      </c>
      <c r="S1959" s="8" t="s">
        <v>577</v>
      </c>
      <c r="T1959" s="2">
        <v>0</v>
      </c>
      <c r="U1959" s="2">
        <v>0.28000000000000003</v>
      </c>
      <c r="V1959" s="2">
        <v>0.6</v>
      </c>
      <c r="W1959" s="2">
        <v>50</v>
      </c>
      <c r="X1959" s="2">
        <v>7.6908000000000003</v>
      </c>
      <c r="Y1959" s="2">
        <v>0.99</v>
      </c>
      <c r="Z1959" s="2">
        <v>1.3</v>
      </c>
      <c r="AA1959" s="2">
        <v>75.3</v>
      </c>
      <c r="AB1959" s="2">
        <v>38.542999999999999</v>
      </c>
      <c r="AC1959" s="2">
        <v>1.1100000000000001</v>
      </c>
      <c r="AD1959" s="2">
        <v>1.4</v>
      </c>
      <c r="AE1959" s="2">
        <v>76.8</v>
      </c>
      <c r="AF1959" s="2">
        <v>47.616799999999998</v>
      </c>
      <c r="AG1959" s="2">
        <v>1</v>
      </c>
      <c r="AH1959" s="22">
        <v>1.4</v>
      </c>
      <c r="AI1959" s="22">
        <v>69.7</v>
      </c>
      <c r="AJ1959" s="22">
        <v>62.165399999999998</v>
      </c>
      <c r="AK1959" s="18">
        <v>0.46</v>
      </c>
      <c r="AL1959" s="18">
        <v>0.6</v>
      </c>
      <c r="AM1959" s="18">
        <v>80.5</v>
      </c>
      <c r="AN1959" s="2">
        <v>31.685300000000002</v>
      </c>
      <c r="AO1959" s="2">
        <v>0.53</v>
      </c>
      <c r="AP1959" s="2">
        <v>0.5</v>
      </c>
      <c r="AQ1959" s="2">
        <v>100</v>
      </c>
      <c r="AR1959" s="2">
        <v>7.6368</v>
      </c>
      <c r="AS1959" s="2">
        <v>0</v>
      </c>
      <c r="AT1959" s="2">
        <v>0</v>
      </c>
      <c r="AU1959" s="8" t="s">
        <v>577</v>
      </c>
      <c r="AV1959" s="2">
        <v>0</v>
      </c>
      <c r="AW1959" s="2">
        <v>0.32</v>
      </c>
      <c r="AX1959" s="2">
        <v>0.4</v>
      </c>
      <c r="AY1959" s="2">
        <v>71.5</v>
      </c>
      <c r="AZ1959" s="2">
        <v>11.9114</v>
      </c>
      <c r="BA1959" s="2">
        <v>1.48</v>
      </c>
      <c r="BB1959" s="2">
        <v>2.1</v>
      </c>
      <c r="BC1959" s="2">
        <v>71.2</v>
      </c>
      <c r="BD1959" s="2">
        <v>74.302499999999995</v>
      </c>
      <c r="BE1959" s="4"/>
      <c r="BF1959" s="4"/>
    </row>
    <row r="1960" spans="1:58" x14ac:dyDescent="0.2">
      <c r="A1960" s="29">
        <v>1959</v>
      </c>
      <c r="B1960" s="7" t="s">
        <v>2</v>
      </c>
      <c r="C1960" s="3">
        <v>39988</v>
      </c>
      <c r="D1960" s="4" t="s">
        <v>0</v>
      </c>
      <c r="E1960" s="4" t="s">
        <v>164</v>
      </c>
      <c r="F1960" s="5" t="s">
        <v>190</v>
      </c>
      <c r="G1960" s="6">
        <v>0.88402777777777775</v>
      </c>
      <c r="H1960" s="6">
        <v>0.92500000000000004</v>
      </c>
      <c r="I1960" s="85">
        <f t="shared" si="30"/>
        <v>59.000000000000114</v>
      </c>
      <c r="J1960" s="86">
        <f>I1960*Segmentos!$D$7*(AH1960%)*IF(ISNUMBER(AI1960),AI1960%,0)</f>
        <v>1090320.0000000023</v>
      </c>
      <c r="K1960" s="86">
        <f>I1960*Segmentos!$D$7*(AL1960%)*IF(ISNUMBER(AM1960),AM1960%,0)</f>
        <v>1554508.4000000029</v>
      </c>
      <c r="L1960" s="4"/>
      <c r="M1960" s="2">
        <v>5.66</v>
      </c>
      <c r="N1960" s="2">
        <v>18.399999999999999</v>
      </c>
      <c r="O1960" s="2">
        <v>30.7</v>
      </c>
      <c r="P1960" s="2">
        <v>89.526499999999999</v>
      </c>
      <c r="Q1960" s="2">
        <v>3.76</v>
      </c>
      <c r="R1960" s="2">
        <v>11.4</v>
      </c>
      <c r="S1960" s="2">
        <v>32.9</v>
      </c>
      <c r="T1960" s="2">
        <v>9.9231999999999996</v>
      </c>
      <c r="U1960" s="2">
        <v>4.9400000000000004</v>
      </c>
      <c r="V1960" s="2">
        <v>18.100000000000001</v>
      </c>
      <c r="W1960" s="2">
        <v>27.4</v>
      </c>
      <c r="X1960" s="2">
        <v>16.400300000000001</v>
      </c>
      <c r="Y1960" s="2">
        <v>5.99</v>
      </c>
      <c r="Z1960" s="2">
        <v>19.8</v>
      </c>
      <c r="AA1960" s="2">
        <v>30.3</v>
      </c>
      <c r="AB1960" s="2">
        <v>27.984000000000002</v>
      </c>
      <c r="AC1960" s="2">
        <v>6.78</v>
      </c>
      <c r="AD1960" s="2">
        <v>21</v>
      </c>
      <c r="AE1960" s="2">
        <v>32.200000000000003</v>
      </c>
      <c r="AF1960" s="2">
        <v>35.219000000000001</v>
      </c>
      <c r="AG1960" s="2">
        <v>4.63</v>
      </c>
      <c r="AH1960" s="22">
        <v>16.8</v>
      </c>
      <c r="AI1960" s="22">
        <v>27.5</v>
      </c>
      <c r="AJ1960" s="22">
        <v>34.733699999999999</v>
      </c>
      <c r="AK1960" s="18">
        <v>6.59</v>
      </c>
      <c r="AL1960" s="18">
        <v>19.899999999999999</v>
      </c>
      <c r="AM1960" s="18">
        <v>33.1</v>
      </c>
      <c r="AN1960" s="2">
        <v>54.7928</v>
      </c>
      <c r="AO1960" s="2">
        <v>4.1399999999999997</v>
      </c>
      <c r="AP1960" s="2">
        <v>15.5</v>
      </c>
      <c r="AQ1960" s="2">
        <v>26.7</v>
      </c>
      <c r="AR1960" s="2">
        <v>7.1547000000000001</v>
      </c>
      <c r="AS1960" s="2">
        <v>6.74</v>
      </c>
      <c r="AT1960" s="2">
        <v>18.600000000000001</v>
      </c>
      <c r="AU1960" s="2">
        <v>36.200000000000003</v>
      </c>
      <c r="AV1960" s="2">
        <v>23.5139</v>
      </c>
      <c r="AW1960" s="2">
        <v>5.99</v>
      </c>
      <c r="AX1960" s="2">
        <v>21.8</v>
      </c>
      <c r="AY1960" s="2">
        <v>27.5</v>
      </c>
      <c r="AZ1960" s="2">
        <v>27.2486</v>
      </c>
      <c r="BA1960" s="2">
        <v>5.21</v>
      </c>
      <c r="BB1960" s="2">
        <v>16.7</v>
      </c>
      <c r="BC1960" s="2">
        <v>31.2</v>
      </c>
      <c r="BD1960" s="2">
        <v>31.609300000000001</v>
      </c>
      <c r="BE1960" s="4"/>
      <c r="BF1960" s="4"/>
    </row>
    <row r="1961" spans="1:58" x14ac:dyDescent="0.2">
      <c r="A1961" s="29">
        <v>1960</v>
      </c>
      <c r="B1961" s="7" t="s">
        <v>16</v>
      </c>
      <c r="C1961" s="3">
        <v>39988</v>
      </c>
      <c r="D1961" s="4" t="s">
        <v>13</v>
      </c>
      <c r="E1961" s="4" t="s">
        <v>166</v>
      </c>
      <c r="F1961" s="5" t="s">
        <v>190</v>
      </c>
      <c r="G1961" s="6">
        <v>0.91388888888888886</v>
      </c>
      <c r="H1961" s="6">
        <v>0.91805555555555562</v>
      </c>
      <c r="I1961" s="85">
        <f t="shared" si="30"/>
        <v>6.0000000000001386</v>
      </c>
      <c r="J1961" s="86">
        <f>I1961*Segmentos!$D$7*(AH1961%)*IF(ISNUMBER(AI1961),AI1961%,0)</f>
        <v>240681.60000000554</v>
      </c>
      <c r="K1961" s="86">
        <f>I1961*Segmentos!$D$7*(AL1961%)*IF(ISNUMBER(AM1961),AM1961%,0)</f>
        <v>366300.00000000844</v>
      </c>
      <c r="L1961" s="4"/>
      <c r="M1961" s="2">
        <v>12.79</v>
      </c>
      <c r="N1961" s="2">
        <v>16.2</v>
      </c>
      <c r="O1961" s="2">
        <v>78.7</v>
      </c>
      <c r="P1961" s="2">
        <v>91.377799999999993</v>
      </c>
      <c r="Q1961" s="2">
        <v>6.75</v>
      </c>
      <c r="R1961" s="2">
        <v>9.3000000000000007</v>
      </c>
      <c r="S1961" s="2">
        <v>72.900000000000006</v>
      </c>
      <c r="T1961" s="2">
        <v>8.0526</v>
      </c>
      <c r="U1961" s="2">
        <v>11.08</v>
      </c>
      <c r="V1961" s="2">
        <v>13.8</v>
      </c>
      <c r="W1961" s="2">
        <v>80.5</v>
      </c>
      <c r="X1961" s="2">
        <v>16.605699999999999</v>
      </c>
      <c r="Y1961" s="2">
        <v>11.26</v>
      </c>
      <c r="Z1961" s="2">
        <v>14.8</v>
      </c>
      <c r="AA1961" s="2">
        <v>75.900000000000006</v>
      </c>
      <c r="AB1961" s="2">
        <v>23.756799999999998</v>
      </c>
      <c r="AC1961" s="2">
        <v>18.309999999999999</v>
      </c>
      <c r="AD1961" s="2">
        <v>22.6</v>
      </c>
      <c r="AE1961" s="2">
        <v>81</v>
      </c>
      <c r="AF1961" s="2">
        <v>42.962699999999998</v>
      </c>
      <c r="AG1961" s="2">
        <v>10.050000000000001</v>
      </c>
      <c r="AH1961" s="22">
        <v>13.7</v>
      </c>
      <c r="AI1961" s="22">
        <v>73.2</v>
      </c>
      <c r="AJ1961" s="22">
        <v>34.056800000000003</v>
      </c>
      <c r="AK1961" s="18">
        <v>15.26</v>
      </c>
      <c r="AL1961" s="18">
        <v>18.5</v>
      </c>
      <c r="AM1961" s="18">
        <v>82.5</v>
      </c>
      <c r="AN1961" s="2">
        <v>57.320999999999998</v>
      </c>
      <c r="AO1961" s="2">
        <v>9.75</v>
      </c>
      <c r="AP1961" s="2">
        <v>12</v>
      </c>
      <c r="AQ1961" s="2">
        <v>81.5</v>
      </c>
      <c r="AR1961" s="2">
        <v>7.61</v>
      </c>
      <c r="AS1961" s="2">
        <v>10.27</v>
      </c>
      <c r="AT1961" s="2">
        <v>13.5</v>
      </c>
      <c r="AU1961" s="2">
        <v>75.900000000000006</v>
      </c>
      <c r="AV1961" s="2">
        <v>16.173200000000001</v>
      </c>
      <c r="AW1961" s="2">
        <v>15.83</v>
      </c>
      <c r="AX1961" s="2">
        <v>19.899999999999999</v>
      </c>
      <c r="AY1961" s="2">
        <v>79.400000000000006</v>
      </c>
      <c r="AZ1961" s="2">
        <v>32.518599999999999</v>
      </c>
      <c r="BA1961" s="2">
        <v>12.82</v>
      </c>
      <c r="BB1961" s="2">
        <v>16.2</v>
      </c>
      <c r="BC1961" s="2">
        <v>79</v>
      </c>
      <c r="BD1961" s="2">
        <v>35.076000000000001</v>
      </c>
      <c r="BE1961" s="4"/>
      <c r="BF1961" s="4"/>
    </row>
    <row r="1962" spans="1:58" x14ac:dyDescent="0.2">
      <c r="A1962" s="29">
        <v>1961</v>
      </c>
      <c r="B1962" s="7" t="s">
        <v>22</v>
      </c>
      <c r="C1962" s="3">
        <v>39988</v>
      </c>
      <c r="D1962" s="4" t="s">
        <v>21</v>
      </c>
      <c r="E1962" s="4" t="s">
        <v>164</v>
      </c>
      <c r="F1962" s="5" t="s">
        <v>190</v>
      </c>
      <c r="G1962" s="6">
        <v>0.83125000000000004</v>
      </c>
      <c r="H1962" s="6">
        <v>0.87430555555555556</v>
      </c>
      <c r="I1962" s="85">
        <f t="shared" si="30"/>
        <v>61.999999999999943</v>
      </c>
      <c r="J1962" s="86">
        <f>I1962*Segmentos!$D$7*(AH1962%)*IF(ISNUMBER(AI1962),AI1962%,0)</f>
        <v>419839.19999999966</v>
      </c>
      <c r="K1962" s="86">
        <f>I1962*Segmentos!$D$7*(AL1962%)*IF(ISNUMBER(AM1962),AM1962%,0)</f>
        <v>539697.59999999951</v>
      </c>
      <c r="L1962" s="4"/>
      <c r="M1962" s="2">
        <v>1.94</v>
      </c>
      <c r="N1962" s="2">
        <v>5.5</v>
      </c>
      <c r="O1962" s="2">
        <v>35.1</v>
      </c>
      <c r="P1962" s="2">
        <v>96.574100000000001</v>
      </c>
      <c r="Q1962" s="2">
        <v>0.56999999999999995</v>
      </c>
      <c r="R1962" s="2">
        <v>0.9</v>
      </c>
      <c r="S1962" s="2">
        <v>63.4</v>
      </c>
      <c r="T1962" s="2">
        <v>4.7342000000000004</v>
      </c>
      <c r="U1962" s="2">
        <v>0.68</v>
      </c>
      <c r="V1962" s="2">
        <v>3.1</v>
      </c>
      <c r="W1962" s="2">
        <v>22.3</v>
      </c>
      <c r="X1962" s="2">
        <v>7.1204000000000001</v>
      </c>
      <c r="Y1962" s="2">
        <v>0.75</v>
      </c>
      <c r="Z1962" s="2">
        <v>4</v>
      </c>
      <c r="AA1962" s="2">
        <v>18.8</v>
      </c>
      <c r="AB1962" s="2">
        <v>11.0791</v>
      </c>
      <c r="AC1962" s="2">
        <v>4.51</v>
      </c>
      <c r="AD1962" s="2">
        <v>10.8</v>
      </c>
      <c r="AE1962" s="2">
        <v>41.7</v>
      </c>
      <c r="AF1962" s="2">
        <v>73.640500000000003</v>
      </c>
      <c r="AG1962" s="2">
        <v>1.68</v>
      </c>
      <c r="AH1962" s="22">
        <v>5.7</v>
      </c>
      <c r="AI1962" s="22">
        <v>29.7</v>
      </c>
      <c r="AJ1962" s="22">
        <v>39.656599999999997</v>
      </c>
      <c r="AK1962" s="18">
        <v>2.1800000000000002</v>
      </c>
      <c r="AL1962" s="18">
        <v>5.4</v>
      </c>
      <c r="AM1962" s="18">
        <v>40.299999999999997</v>
      </c>
      <c r="AN1962" s="2">
        <v>56.917400000000001</v>
      </c>
      <c r="AO1962" s="2">
        <v>0.9</v>
      </c>
      <c r="AP1962" s="2">
        <v>4.4000000000000004</v>
      </c>
      <c r="AQ1962" s="2">
        <v>20.399999999999999</v>
      </c>
      <c r="AR1962" s="2">
        <v>4.8722000000000003</v>
      </c>
      <c r="AS1962" s="2">
        <v>1.42</v>
      </c>
      <c r="AT1962" s="2">
        <v>6.3</v>
      </c>
      <c r="AU1962" s="2">
        <v>22.6</v>
      </c>
      <c r="AV1962" s="2">
        <v>15.5504</v>
      </c>
      <c r="AW1962" s="2">
        <v>3.34</v>
      </c>
      <c r="AX1962" s="2">
        <v>7.2</v>
      </c>
      <c r="AY1962" s="2">
        <v>46.6</v>
      </c>
      <c r="AZ1962" s="2">
        <v>47.752000000000002</v>
      </c>
      <c r="BA1962" s="2">
        <v>1.49</v>
      </c>
      <c r="BB1962" s="2">
        <v>4.2</v>
      </c>
      <c r="BC1962" s="2">
        <v>35.6</v>
      </c>
      <c r="BD1962" s="2">
        <v>28.3995</v>
      </c>
      <c r="BE1962" s="4"/>
      <c r="BF1962" s="4"/>
    </row>
    <row r="1963" spans="1:58" x14ac:dyDescent="0.2">
      <c r="A1963" s="29">
        <v>1962</v>
      </c>
      <c r="B1963" s="7" t="s">
        <v>24</v>
      </c>
      <c r="C1963" s="3">
        <v>39988</v>
      </c>
      <c r="D1963" s="4" t="s">
        <v>21</v>
      </c>
      <c r="E1963" s="4" t="s">
        <v>170</v>
      </c>
      <c r="F1963" s="5" t="s">
        <v>190</v>
      </c>
      <c r="G1963" s="6">
        <v>0.87569444444444444</v>
      </c>
      <c r="H1963" s="6">
        <v>0.89166666666666661</v>
      </c>
      <c r="I1963" s="85">
        <f t="shared" si="30"/>
        <v>22.999999999999918</v>
      </c>
      <c r="J1963" s="86">
        <f>I1963*Segmentos!$D$7*(AH1963%)*IF(ISNUMBER(AI1963),AI1963%,0)</f>
        <v>82247.999999999709</v>
      </c>
      <c r="K1963" s="86">
        <f>I1963*Segmentos!$D$7*(AL1963%)*IF(ISNUMBER(AM1963),AM1963%,0)</f>
        <v>97740.799999999654</v>
      </c>
      <c r="L1963" s="4"/>
      <c r="M1963" s="2">
        <v>0.97</v>
      </c>
      <c r="N1963" s="2">
        <v>1.8</v>
      </c>
      <c r="O1963" s="2">
        <v>54.9</v>
      </c>
      <c r="P1963" s="2">
        <v>52.716200000000001</v>
      </c>
      <c r="Q1963" s="2">
        <v>0.63</v>
      </c>
      <c r="R1963" s="2">
        <v>1.2</v>
      </c>
      <c r="S1963" s="2">
        <v>50.7</v>
      </c>
      <c r="T1963" s="2">
        <v>5.7291999999999996</v>
      </c>
      <c r="U1963" s="2">
        <v>2.2799999999999998</v>
      </c>
      <c r="V1963" s="2">
        <v>2.8</v>
      </c>
      <c r="W1963" s="2">
        <v>81.900000000000006</v>
      </c>
      <c r="X1963" s="2">
        <v>25.994800000000001</v>
      </c>
      <c r="Y1963" s="2">
        <v>0.59</v>
      </c>
      <c r="Z1963" s="2">
        <v>0.9</v>
      </c>
      <c r="AA1963" s="2">
        <v>63.4</v>
      </c>
      <c r="AB1963" s="2">
        <v>9.5366</v>
      </c>
      <c r="AC1963" s="2">
        <v>0.64</v>
      </c>
      <c r="AD1963" s="2">
        <v>2.1</v>
      </c>
      <c r="AE1963" s="2">
        <v>30.2</v>
      </c>
      <c r="AF1963" s="2">
        <v>11.4556</v>
      </c>
      <c r="AG1963" s="2">
        <v>0.88</v>
      </c>
      <c r="AH1963" s="22">
        <v>2</v>
      </c>
      <c r="AI1963" s="22">
        <v>44.7</v>
      </c>
      <c r="AJ1963" s="22">
        <v>22.813500000000001</v>
      </c>
      <c r="AK1963" s="18">
        <v>1.05</v>
      </c>
      <c r="AL1963" s="18">
        <v>1.6</v>
      </c>
      <c r="AM1963" s="18">
        <v>66.400000000000006</v>
      </c>
      <c r="AN1963" s="2">
        <v>29.902699999999999</v>
      </c>
      <c r="AO1963" s="2">
        <v>0.13</v>
      </c>
      <c r="AP1963" s="2">
        <v>0.3</v>
      </c>
      <c r="AQ1963" s="2">
        <v>39.1</v>
      </c>
      <c r="AR1963" s="2">
        <v>0.75719999999999998</v>
      </c>
      <c r="AS1963" s="2">
        <v>0.35</v>
      </c>
      <c r="AT1963" s="2">
        <v>0.8</v>
      </c>
      <c r="AU1963" s="2">
        <v>44.3</v>
      </c>
      <c r="AV1963" s="2">
        <v>4.1984000000000004</v>
      </c>
      <c r="AW1963" s="2">
        <v>1.18</v>
      </c>
      <c r="AX1963" s="2">
        <v>2.5</v>
      </c>
      <c r="AY1963" s="2">
        <v>46.3</v>
      </c>
      <c r="AZ1963" s="2">
        <v>18.382100000000001</v>
      </c>
      <c r="BA1963" s="2">
        <v>1.41</v>
      </c>
      <c r="BB1963" s="2">
        <v>2.2000000000000002</v>
      </c>
      <c r="BC1963" s="2">
        <v>65.5</v>
      </c>
      <c r="BD1963" s="2">
        <v>29.378599999999999</v>
      </c>
      <c r="BE1963" s="4"/>
      <c r="BF1963" s="4"/>
    </row>
    <row r="1964" spans="1:58" x14ac:dyDescent="0.2">
      <c r="A1964" s="29">
        <v>1963</v>
      </c>
      <c r="B1964" s="7" t="s">
        <v>4</v>
      </c>
      <c r="C1964" s="3">
        <v>39988</v>
      </c>
      <c r="D1964" s="4" t="s">
        <v>3</v>
      </c>
      <c r="E1964" s="4" t="s">
        <v>165</v>
      </c>
      <c r="F1964" s="5" t="s">
        <v>190</v>
      </c>
      <c r="G1964" s="6">
        <v>0.77986111111111101</v>
      </c>
      <c r="H1964" s="6">
        <v>0.87430555555555556</v>
      </c>
      <c r="I1964" s="85">
        <f t="shared" si="30"/>
        <v>136.00000000000017</v>
      </c>
      <c r="J1964" s="86">
        <f>I1964*Segmentos!$D$7*(AH1964%)*IF(ISNUMBER(AI1964),AI1964%,0)</f>
        <v>1782144.0000000023</v>
      </c>
      <c r="K1964" s="86">
        <f>I1964*Segmentos!$D$7*(AL1964%)*IF(ISNUMBER(AM1964),AM1964%,0)</f>
        <v>2189980.8000000021</v>
      </c>
      <c r="L1964" s="4"/>
      <c r="M1964" s="2">
        <v>3.67</v>
      </c>
      <c r="N1964" s="2">
        <v>17.899999999999999</v>
      </c>
      <c r="O1964" s="2">
        <v>20.5</v>
      </c>
      <c r="P1964" s="2">
        <v>61.446399999999997</v>
      </c>
      <c r="Q1964" s="2">
        <v>4.29</v>
      </c>
      <c r="R1964" s="2">
        <v>17.8</v>
      </c>
      <c r="S1964" s="2">
        <v>24.1</v>
      </c>
      <c r="T1964" s="2">
        <v>11.997</v>
      </c>
      <c r="U1964" s="2">
        <v>6.25</v>
      </c>
      <c r="V1964" s="2">
        <v>22.2</v>
      </c>
      <c r="W1964" s="2">
        <v>28.1</v>
      </c>
      <c r="X1964" s="2">
        <v>21.956800000000001</v>
      </c>
      <c r="Y1964" s="2">
        <v>3.2</v>
      </c>
      <c r="Z1964" s="2">
        <v>16.600000000000001</v>
      </c>
      <c r="AA1964" s="2">
        <v>19.2</v>
      </c>
      <c r="AB1964" s="2">
        <v>15.8188</v>
      </c>
      <c r="AC1964" s="2">
        <v>2.12</v>
      </c>
      <c r="AD1964" s="2">
        <v>16.3</v>
      </c>
      <c r="AE1964" s="2">
        <v>13</v>
      </c>
      <c r="AF1964" s="2">
        <v>11.6737</v>
      </c>
      <c r="AG1964" s="2">
        <v>3.27</v>
      </c>
      <c r="AH1964" s="22">
        <v>16.8</v>
      </c>
      <c r="AI1964" s="22">
        <v>19.5</v>
      </c>
      <c r="AJ1964" s="22">
        <v>25.9651</v>
      </c>
      <c r="AK1964" s="18">
        <v>4.03</v>
      </c>
      <c r="AL1964" s="18">
        <v>18.899999999999999</v>
      </c>
      <c r="AM1964" s="18">
        <v>21.3</v>
      </c>
      <c r="AN1964" s="2">
        <v>35.481299999999997</v>
      </c>
      <c r="AO1964" s="2">
        <v>1.86</v>
      </c>
      <c r="AP1964" s="2">
        <v>9.1</v>
      </c>
      <c r="AQ1964" s="2">
        <v>20.5</v>
      </c>
      <c r="AR1964" s="2">
        <v>3.4074</v>
      </c>
      <c r="AS1964" s="2">
        <v>3.08</v>
      </c>
      <c r="AT1964" s="2">
        <v>15.8</v>
      </c>
      <c r="AU1964" s="2">
        <v>19.399999999999999</v>
      </c>
      <c r="AV1964" s="2">
        <v>11.350899999999999</v>
      </c>
      <c r="AW1964" s="2">
        <v>3.82</v>
      </c>
      <c r="AX1964" s="2">
        <v>18.3</v>
      </c>
      <c r="AY1964" s="2">
        <v>20.9</v>
      </c>
      <c r="AZ1964" s="2">
        <v>18.385200000000001</v>
      </c>
      <c r="BA1964" s="2">
        <v>4.41</v>
      </c>
      <c r="BB1964" s="2">
        <v>21.3</v>
      </c>
      <c r="BC1964" s="2">
        <v>20.7</v>
      </c>
      <c r="BD1964" s="2">
        <v>28.302800000000001</v>
      </c>
      <c r="BE1964" s="4"/>
      <c r="BF1964" s="4"/>
    </row>
    <row r="1965" spans="1:58" x14ac:dyDescent="0.2">
      <c r="A1965" s="29">
        <v>1964</v>
      </c>
      <c r="B1965" s="7" t="s">
        <v>15</v>
      </c>
      <c r="C1965" s="3">
        <v>39989</v>
      </c>
      <c r="D1965" s="4" t="s">
        <v>13</v>
      </c>
      <c r="E1965" s="4" t="s">
        <v>164</v>
      </c>
      <c r="F1965" s="5" t="s">
        <v>191</v>
      </c>
      <c r="G1965" s="6">
        <v>0.87430555555555556</v>
      </c>
      <c r="H1965" s="6">
        <v>0.91666666666666663</v>
      </c>
      <c r="I1965" s="85">
        <f t="shared" si="30"/>
        <v>60.999999999999943</v>
      </c>
      <c r="J1965" s="86">
        <f>I1965*Segmentos!$D$7*(AH1965%)*IF(ISNUMBER(AI1965),AI1965%,0)</f>
        <v>1789032.399999998</v>
      </c>
      <c r="K1965" s="86">
        <f>I1965*Segmentos!$D$7*(AL1965%)*IF(ISNUMBER(AM1965),AM1965%,0)</f>
        <v>3151406.3999999966</v>
      </c>
      <c r="L1965" s="4"/>
      <c r="M1965" s="2">
        <v>10.27</v>
      </c>
      <c r="N1965" s="2">
        <v>25.6</v>
      </c>
      <c r="O1965" s="2">
        <v>40.1</v>
      </c>
      <c r="P1965" s="2">
        <v>86.197800000000001</v>
      </c>
      <c r="Q1965" s="2">
        <v>4.57</v>
      </c>
      <c r="R1965" s="2">
        <v>14.1</v>
      </c>
      <c r="S1965" s="2">
        <v>32.4</v>
      </c>
      <c r="T1965" s="2">
        <v>6.3977000000000004</v>
      </c>
      <c r="U1965" s="2">
        <v>9.98</v>
      </c>
      <c r="V1965" s="2">
        <v>26.9</v>
      </c>
      <c r="W1965" s="2">
        <v>37.1</v>
      </c>
      <c r="X1965" s="2">
        <v>17.5593</v>
      </c>
      <c r="Y1965" s="2">
        <v>10.17</v>
      </c>
      <c r="Z1965" s="2">
        <v>26.9</v>
      </c>
      <c r="AA1965" s="2">
        <v>37.799999999999997</v>
      </c>
      <c r="AB1965" s="2">
        <v>25.2074</v>
      </c>
      <c r="AC1965" s="2">
        <v>13.44</v>
      </c>
      <c r="AD1965" s="2">
        <v>29.5</v>
      </c>
      <c r="AE1965" s="2">
        <v>45.6</v>
      </c>
      <c r="AF1965" s="2">
        <v>37.0334</v>
      </c>
      <c r="AG1965" s="2">
        <v>7.33</v>
      </c>
      <c r="AH1965" s="22">
        <v>22.7</v>
      </c>
      <c r="AI1965" s="22">
        <v>32.299999999999997</v>
      </c>
      <c r="AJ1965" s="22">
        <v>29.1967</v>
      </c>
      <c r="AK1965" s="18">
        <v>12.92</v>
      </c>
      <c r="AL1965" s="18">
        <v>28.2</v>
      </c>
      <c r="AM1965" s="18">
        <v>45.8</v>
      </c>
      <c r="AN1965" s="2">
        <v>57.001199999999997</v>
      </c>
      <c r="AO1965" s="2">
        <v>8.4700000000000006</v>
      </c>
      <c r="AP1965" s="2">
        <v>18.899999999999999</v>
      </c>
      <c r="AQ1965" s="2">
        <v>44.9</v>
      </c>
      <c r="AR1965" s="2">
        <v>7.7645</v>
      </c>
      <c r="AS1965" s="2">
        <v>8.25</v>
      </c>
      <c r="AT1965" s="2">
        <v>23.8</v>
      </c>
      <c r="AU1965" s="2">
        <v>34.700000000000003</v>
      </c>
      <c r="AV1965" s="2">
        <v>15.2576</v>
      </c>
      <c r="AW1965" s="2">
        <v>12.88</v>
      </c>
      <c r="AX1965" s="2">
        <v>28.9</v>
      </c>
      <c r="AY1965" s="2">
        <v>44.6</v>
      </c>
      <c r="AZ1965" s="2">
        <v>31.068200000000001</v>
      </c>
      <c r="BA1965" s="2">
        <v>9.99</v>
      </c>
      <c r="BB1965" s="2">
        <v>26.1</v>
      </c>
      <c r="BC1965" s="2">
        <v>38.200000000000003</v>
      </c>
      <c r="BD1965" s="2">
        <v>32.107500000000002</v>
      </c>
      <c r="BE1965" s="4"/>
      <c r="BF1965" s="4"/>
    </row>
    <row r="1966" spans="1:58" x14ac:dyDescent="0.2">
      <c r="A1966" s="29">
        <v>1965</v>
      </c>
      <c r="B1966" s="7" t="s">
        <v>5</v>
      </c>
      <c r="C1966" s="3">
        <v>39989</v>
      </c>
      <c r="D1966" s="4" t="s">
        <v>3</v>
      </c>
      <c r="E1966" s="4" t="s">
        <v>164</v>
      </c>
      <c r="F1966" s="5" t="s">
        <v>191</v>
      </c>
      <c r="G1966" s="6">
        <v>0.87430555555555556</v>
      </c>
      <c r="H1966" s="6">
        <v>0.91874999999999996</v>
      </c>
      <c r="I1966" s="85">
        <f t="shared" si="30"/>
        <v>63.999999999999929</v>
      </c>
      <c r="J1966" s="86">
        <f>I1966*Segmentos!$D$7*(AH1966%)*IF(ISNUMBER(AI1966),AI1966%,0)</f>
        <v>1514163.1999999983</v>
      </c>
      <c r="K1966" s="86">
        <f>I1966*Segmentos!$D$7*(AL1966%)*IF(ISNUMBER(AM1966),AM1966%,0)</f>
        <v>1609113.599999998</v>
      </c>
      <c r="L1966" s="4"/>
      <c r="M1966" s="2">
        <v>6.1</v>
      </c>
      <c r="N1966" s="2">
        <v>20.100000000000001</v>
      </c>
      <c r="O1966" s="2">
        <v>30.4</v>
      </c>
      <c r="P1966" s="2">
        <v>81.310599999999994</v>
      </c>
      <c r="Q1966" s="2">
        <v>3.55</v>
      </c>
      <c r="R1966" s="2">
        <v>12.5</v>
      </c>
      <c r="S1966" s="2">
        <v>28.3</v>
      </c>
      <c r="T1966" s="2">
        <v>7.8845999999999998</v>
      </c>
      <c r="U1966" s="2">
        <v>5.93</v>
      </c>
      <c r="V1966" s="2">
        <v>19.8</v>
      </c>
      <c r="W1966" s="2">
        <v>30</v>
      </c>
      <c r="X1966" s="2">
        <v>16.563400000000001</v>
      </c>
      <c r="Y1966" s="2">
        <v>5.91</v>
      </c>
      <c r="Z1966" s="2">
        <v>20.5</v>
      </c>
      <c r="AA1966" s="2">
        <v>28.8</v>
      </c>
      <c r="AB1966" s="2">
        <v>23.237200000000001</v>
      </c>
      <c r="AC1966" s="2">
        <v>7.69</v>
      </c>
      <c r="AD1966" s="2">
        <v>23.8</v>
      </c>
      <c r="AE1966" s="2">
        <v>32.299999999999997</v>
      </c>
      <c r="AF1966" s="2">
        <v>33.625399999999999</v>
      </c>
      <c r="AG1966" s="2">
        <v>5.91</v>
      </c>
      <c r="AH1966" s="22">
        <v>20.9</v>
      </c>
      <c r="AI1966" s="22">
        <v>28.3</v>
      </c>
      <c r="AJ1966" s="22">
        <v>37.335700000000003</v>
      </c>
      <c r="AK1966" s="18">
        <v>6.28</v>
      </c>
      <c r="AL1966" s="18">
        <v>19.399999999999999</v>
      </c>
      <c r="AM1966" s="18">
        <v>32.4</v>
      </c>
      <c r="AN1966" s="2">
        <v>43.975000000000001</v>
      </c>
      <c r="AO1966" s="2">
        <v>3.37</v>
      </c>
      <c r="AP1966" s="2">
        <v>12.7</v>
      </c>
      <c r="AQ1966" s="2">
        <v>26.6</v>
      </c>
      <c r="AR1966" s="2">
        <v>4.9111000000000002</v>
      </c>
      <c r="AS1966" s="2">
        <v>4.45</v>
      </c>
      <c r="AT1966" s="2">
        <v>17.600000000000001</v>
      </c>
      <c r="AU1966" s="2">
        <v>25.2</v>
      </c>
      <c r="AV1966" s="2">
        <v>13.048999999999999</v>
      </c>
      <c r="AW1966" s="2">
        <v>6.31</v>
      </c>
      <c r="AX1966" s="2">
        <v>24.1</v>
      </c>
      <c r="AY1966" s="2">
        <v>26.2</v>
      </c>
      <c r="AZ1966" s="2">
        <v>24.1843</v>
      </c>
      <c r="BA1966" s="2">
        <v>7.68</v>
      </c>
      <c r="BB1966" s="2">
        <v>20.6</v>
      </c>
      <c r="BC1966" s="2">
        <v>37.299999999999997</v>
      </c>
      <c r="BD1966" s="2">
        <v>39.1663</v>
      </c>
      <c r="BE1966" s="4"/>
      <c r="BF1966" s="4"/>
    </row>
    <row r="1967" spans="1:58" x14ac:dyDescent="0.2">
      <c r="A1967" s="29">
        <v>1966</v>
      </c>
      <c r="B1967" s="7" t="s">
        <v>49</v>
      </c>
      <c r="C1967" s="3">
        <v>39989</v>
      </c>
      <c r="D1967" s="4" t="s">
        <v>28</v>
      </c>
      <c r="E1967" s="4" t="s">
        <v>168</v>
      </c>
      <c r="F1967" s="5" t="s">
        <v>191</v>
      </c>
      <c r="G1967" s="6">
        <v>0.91736111111111107</v>
      </c>
      <c r="H1967" s="6">
        <v>0.99791666666666667</v>
      </c>
      <c r="I1967" s="85">
        <f t="shared" si="30"/>
        <v>116.00000000000007</v>
      </c>
      <c r="J1967" s="86">
        <f>I1967*Segmentos!$D$7*(AH1967%)*IF(ISNUMBER(AI1967),AI1967%,0)</f>
        <v>730243.20000000042</v>
      </c>
      <c r="K1967" s="86">
        <f>I1967*Segmentos!$D$7*(AL1967%)*IF(ISNUMBER(AM1967),AM1967%,0)</f>
        <v>473651.2000000003</v>
      </c>
      <c r="L1967" s="4" t="s">
        <v>439</v>
      </c>
      <c r="M1967" s="2">
        <v>1.29</v>
      </c>
      <c r="N1967" s="2">
        <v>7.1</v>
      </c>
      <c r="O1967" s="2">
        <v>18</v>
      </c>
      <c r="P1967" s="2">
        <v>92.229500000000002</v>
      </c>
      <c r="Q1967" s="2">
        <v>0.35</v>
      </c>
      <c r="R1967" s="2">
        <v>3.7</v>
      </c>
      <c r="S1967" s="2">
        <v>9.6</v>
      </c>
      <c r="T1967" s="2">
        <v>4.2134999999999998</v>
      </c>
      <c r="U1967" s="2">
        <v>0.24</v>
      </c>
      <c r="V1967" s="2">
        <v>5.0999999999999996</v>
      </c>
      <c r="W1967" s="2">
        <v>4.7</v>
      </c>
      <c r="X1967" s="2">
        <v>3.6543999999999999</v>
      </c>
      <c r="Y1967" s="2">
        <v>1.04</v>
      </c>
      <c r="Z1967" s="2">
        <v>8.1</v>
      </c>
      <c r="AA1967" s="2">
        <v>12.8</v>
      </c>
      <c r="AB1967" s="2">
        <v>22.000699999999998</v>
      </c>
      <c r="AC1967" s="2">
        <v>2.65</v>
      </c>
      <c r="AD1967" s="2">
        <v>9.3000000000000007</v>
      </c>
      <c r="AE1967" s="2">
        <v>28.6</v>
      </c>
      <c r="AF1967" s="2">
        <v>62.360799999999998</v>
      </c>
      <c r="AG1967" s="2">
        <v>1.57</v>
      </c>
      <c r="AH1967" s="22">
        <v>8.6</v>
      </c>
      <c r="AI1967" s="22">
        <v>18.3</v>
      </c>
      <c r="AJ1967" s="22">
        <v>53.417200000000001</v>
      </c>
      <c r="AK1967" s="18">
        <v>1.03</v>
      </c>
      <c r="AL1967" s="18">
        <v>5.8</v>
      </c>
      <c r="AM1967" s="18">
        <v>17.600000000000001</v>
      </c>
      <c r="AN1967" s="2">
        <v>38.8123</v>
      </c>
      <c r="AO1967" s="2">
        <v>0.39</v>
      </c>
      <c r="AP1967" s="2">
        <v>5.4</v>
      </c>
      <c r="AQ1967" s="2">
        <v>7.3</v>
      </c>
      <c r="AR1967" s="2">
        <v>3.077</v>
      </c>
      <c r="AS1967" s="2">
        <v>1.27</v>
      </c>
      <c r="AT1967" s="2">
        <v>7</v>
      </c>
      <c r="AU1967" s="2">
        <v>18.3</v>
      </c>
      <c r="AV1967" s="2">
        <v>20.148599999999998</v>
      </c>
      <c r="AW1967" s="2">
        <v>1.76</v>
      </c>
      <c r="AX1967" s="2">
        <v>8.6</v>
      </c>
      <c r="AY1967" s="2">
        <v>20.399999999999999</v>
      </c>
      <c r="AZ1967" s="2">
        <v>36.302199999999999</v>
      </c>
      <c r="BA1967" s="2">
        <v>1.19</v>
      </c>
      <c r="BB1967" s="2">
        <v>6.6</v>
      </c>
      <c r="BC1967" s="2">
        <v>18</v>
      </c>
      <c r="BD1967" s="2">
        <v>32.701700000000002</v>
      </c>
      <c r="BE1967" s="4"/>
      <c r="BF1967" s="4"/>
    </row>
    <row r="1968" spans="1:58" x14ac:dyDescent="0.2">
      <c r="A1968" s="29">
        <v>1967</v>
      </c>
      <c r="B1968" s="7" t="s">
        <v>18</v>
      </c>
      <c r="C1968" s="3">
        <v>39989</v>
      </c>
      <c r="D1968" s="4" t="s">
        <v>17</v>
      </c>
      <c r="E1968" s="4" t="s">
        <v>168</v>
      </c>
      <c r="F1968" s="5" t="s">
        <v>191</v>
      </c>
      <c r="G1968" s="6">
        <v>0.83263888888888893</v>
      </c>
      <c r="H1968" s="6">
        <v>0.9145833333333333</v>
      </c>
      <c r="I1968" s="85">
        <f t="shared" si="30"/>
        <v>117.9999999999999</v>
      </c>
      <c r="J1968" s="86">
        <f>I1968*Segmentos!$D$7*(AH1968%)*IF(ISNUMBER(AI1968),AI1968%,0)</f>
        <v>202015.99999999985</v>
      </c>
      <c r="K1968" s="86">
        <f>I1968*Segmentos!$D$7*(AL1968%)*IF(ISNUMBER(AM1968),AM1968%,0)</f>
        <v>201449.59999999983</v>
      </c>
      <c r="L1968" s="4" t="s">
        <v>438</v>
      </c>
      <c r="M1968" s="2">
        <v>0.42</v>
      </c>
      <c r="N1968" s="2">
        <v>3</v>
      </c>
      <c r="O1968" s="2">
        <v>14</v>
      </c>
      <c r="P1968" s="2">
        <v>100</v>
      </c>
      <c r="Q1968" s="2">
        <v>0.22</v>
      </c>
      <c r="R1968" s="2">
        <v>1.4</v>
      </c>
      <c r="S1968" s="2">
        <v>15.1</v>
      </c>
      <c r="T1968" s="2">
        <v>8.6045999999999996</v>
      </c>
      <c r="U1968" s="2">
        <v>0.37</v>
      </c>
      <c r="V1968" s="2">
        <v>1.6</v>
      </c>
      <c r="W1968" s="2">
        <v>23.1</v>
      </c>
      <c r="X1968" s="2">
        <v>18.388200000000001</v>
      </c>
      <c r="Y1968" s="2">
        <v>0.33</v>
      </c>
      <c r="Z1968" s="2">
        <v>2.6</v>
      </c>
      <c r="AA1968" s="2">
        <v>12.6</v>
      </c>
      <c r="AB1968" s="2">
        <v>22.752600000000001</v>
      </c>
      <c r="AC1968" s="2">
        <v>0.65</v>
      </c>
      <c r="AD1968" s="2">
        <v>5.2</v>
      </c>
      <c r="AE1968" s="2">
        <v>12.6</v>
      </c>
      <c r="AF1968" s="2">
        <v>50.254600000000003</v>
      </c>
      <c r="AG1968" s="2">
        <v>0.43</v>
      </c>
      <c r="AH1968" s="22">
        <v>4</v>
      </c>
      <c r="AI1968" s="22">
        <v>10.7</v>
      </c>
      <c r="AJ1968" s="22">
        <v>47.731699999999996</v>
      </c>
      <c r="AK1968" s="18">
        <v>0.42</v>
      </c>
      <c r="AL1968" s="18">
        <v>2.2000000000000002</v>
      </c>
      <c r="AM1968" s="18">
        <v>19.399999999999999</v>
      </c>
      <c r="AN1968" s="2">
        <v>52.268300000000004</v>
      </c>
      <c r="AO1968" s="2">
        <v>7.0000000000000007E-2</v>
      </c>
      <c r="AP1968" s="2">
        <v>2.2999999999999998</v>
      </c>
      <c r="AQ1968" s="2">
        <v>3.2</v>
      </c>
      <c r="AR1968" s="2">
        <v>1.8949</v>
      </c>
      <c r="AS1968" s="2">
        <v>0.33</v>
      </c>
      <c r="AT1968" s="2">
        <v>1.3</v>
      </c>
      <c r="AU1968" s="2">
        <v>25.1</v>
      </c>
      <c r="AV1968" s="2">
        <v>17.2956</v>
      </c>
      <c r="AW1968" s="2">
        <v>0.13</v>
      </c>
      <c r="AX1968" s="2">
        <v>2.1</v>
      </c>
      <c r="AY1968" s="2">
        <v>6.3</v>
      </c>
      <c r="AZ1968" s="2">
        <v>8.8923000000000005</v>
      </c>
      <c r="BA1968" s="2">
        <v>0.79</v>
      </c>
      <c r="BB1968" s="2">
        <v>5</v>
      </c>
      <c r="BC1968" s="2">
        <v>16</v>
      </c>
      <c r="BD1968" s="2">
        <v>71.917299999999997</v>
      </c>
      <c r="BE1968" s="4"/>
      <c r="BF1968" s="4"/>
    </row>
    <row r="1969" spans="1:58" x14ac:dyDescent="0.2">
      <c r="A1969" s="29">
        <v>1968</v>
      </c>
      <c r="B1969" s="7" t="s">
        <v>9</v>
      </c>
      <c r="C1969" s="3">
        <v>39989</v>
      </c>
      <c r="D1969" s="4" t="s">
        <v>8</v>
      </c>
      <c r="E1969" s="4" t="s">
        <v>168</v>
      </c>
      <c r="F1969" s="5" t="s">
        <v>191</v>
      </c>
      <c r="G1969" s="6">
        <v>0.79861111111111116</v>
      </c>
      <c r="H1969" s="6">
        <v>0.87361111111111101</v>
      </c>
      <c r="I1969" s="85">
        <f t="shared" si="30"/>
        <v>107.99999999999977</v>
      </c>
      <c r="J1969" s="86">
        <f>I1969*Segmentos!$D$7*(AH1969%)*IF(ISNUMBER(AI1969),AI1969%,0)</f>
        <v>1993679.9999999958</v>
      </c>
      <c r="K1969" s="86">
        <f>I1969*Segmentos!$D$7*(AL1969%)*IF(ISNUMBER(AM1969),AM1969%,0)</f>
        <v>2075673.5999999957</v>
      </c>
      <c r="L1969" s="4" t="s">
        <v>437</v>
      </c>
      <c r="M1969" s="2">
        <v>4.71</v>
      </c>
      <c r="N1969" s="2">
        <v>14.9</v>
      </c>
      <c r="O1969" s="2">
        <v>31.6</v>
      </c>
      <c r="P1969" s="2">
        <v>72.338700000000003</v>
      </c>
      <c r="Q1969" s="2">
        <v>2.58</v>
      </c>
      <c r="R1969" s="2">
        <v>9.6999999999999993</v>
      </c>
      <c r="S1969" s="2">
        <v>26.5</v>
      </c>
      <c r="T1969" s="2">
        <v>6.5922000000000001</v>
      </c>
      <c r="U1969" s="2">
        <v>2.73</v>
      </c>
      <c r="V1969" s="2">
        <v>12.5</v>
      </c>
      <c r="W1969" s="2">
        <v>21.7</v>
      </c>
      <c r="X1969" s="2">
        <v>8.7698</v>
      </c>
      <c r="Y1969" s="2">
        <v>6.22</v>
      </c>
      <c r="Z1969" s="2">
        <v>17</v>
      </c>
      <c r="AA1969" s="2">
        <v>36.700000000000003</v>
      </c>
      <c r="AB1969" s="2">
        <v>28.175699999999999</v>
      </c>
      <c r="AC1969" s="2">
        <v>5.72</v>
      </c>
      <c r="AD1969" s="2">
        <v>17.3</v>
      </c>
      <c r="AE1969" s="2">
        <v>33.1</v>
      </c>
      <c r="AF1969" s="2">
        <v>28.800999999999998</v>
      </c>
      <c r="AG1969" s="2">
        <v>4.63</v>
      </c>
      <c r="AH1969" s="22">
        <v>14.2</v>
      </c>
      <c r="AI1969" s="22">
        <v>32.5</v>
      </c>
      <c r="AJ1969" s="22">
        <v>33.694499999999998</v>
      </c>
      <c r="AK1969" s="18">
        <v>4.79</v>
      </c>
      <c r="AL1969" s="18">
        <v>15.6</v>
      </c>
      <c r="AM1969" s="18">
        <v>30.8</v>
      </c>
      <c r="AN1969" s="2">
        <v>38.644199999999998</v>
      </c>
      <c r="AO1969" s="2">
        <v>1.46</v>
      </c>
      <c r="AP1969" s="2">
        <v>7.6</v>
      </c>
      <c r="AQ1969" s="2">
        <v>19.100000000000001</v>
      </c>
      <c r="AR1969" s="2">
        <v>2.4407999999999999</v>
      </c>
      <c r="AS1969" s="2">
        <v>1.62</v>
      </c>
      <c r="AT1969" s="2">
        <v>7.5</v>
      </c>
      <c r="AU1969" s="2">
        <v>21.7</v>
      </c>
      <c r="AV1969" s="2">
        <v>5.4612999999999996</v>
      </c>
      <c r="AW1969" s="2">
        <v>4.49</v>
      </c>
      <c r="AX1969" s="2">
        <v>16.399999999999999</v>
      </c>
      <c r="AY1969" s="2">
        <v>27.4</v>
      </c>
      <c r="AZ1969" s="2">
        <v>19.793800000000001</v>
      </c>
      <c r="BA1969" s="2">
        <v>7.6</v>
      </c>
      <c r="BB1969" s="2">
        <v>20.2</v>
      </c>
      <c r="BC1969" s="2">
        <v>37.6</v>
      </c>
      <c r="BD1969" s="2">
        <v>44.642800000000001</v>
      </c>
      <c r="BE1969" s="4"/>
      <c r="BF1969" s="4"/>
    </row>
    <row r="1970" spans="1:58" x14ac:dyDescent="0.2">
      <c r="A1970" s="29">
        <v>1969</v>
      </c>
      <c r="B1970" s="7" t="s">
        <v>1</v>
      </c>
      <c r="C1970" s="3">
        <v>39989</v>
      </c>
      <c r="D1970" s="4" t="s">
        <v>0</v>
      </c>
      <c r="E1970" s="4" t="s">
        <v>163</v>
      </c>
      <c r="F1970" s="5" t="s">
        <v>191</v>
      </c>
      <c r="G1970" s="6">
        <v>0.85</v>
      </c>
      <c r="H1970" s="6">
        <v>0.88402777777777775</v>
      </c>
      <c r="I1970" s="85">
        <f t="shared" si="30"/>
        <v>48.999999999999986</v>
      </c>
      <c r="J1970" s="86">
        <f>I1970*Segmentos!$D$7*(AH1970%)*IF(ISNUMBER(AI1970),AI1970%,0)</f>
        <v>621143.59999999974</v>
      </c>
      <c r="K1970" s="86">
        <f>I1970*Segmentos!$D$7*(AL1970%)*IF(ISNUMBER(AM1970),AM1970%,0)</f>
        <v>1271020.7999999993</v>
      </c>
      <c r="L1970" s="4"/>
      <c r="M1970" s="2">
        <v>4.8899999999999997</v>
      </c>
      <c r="N1970" s="2">
        <v>9</v>
      </c>
      <c r="O1970" s="2">
        <v>54.1</v>
      </c>
      <c r="P1970" s="2">
        <v>73.572999999999993</v>
      </c>
      <c r="Q1970" s="2">
        <v>3.61</v>
      </c>
      <c r="R1970" s="2">
        <v>7.5</v>
      </c>
      <c r="S1970" s="2">
        <v>47.9</v>
      </c>
      <c r="T1970" s="2">
        <v>9.0515000000000008</v>
      </c>
      <c r="U1970" s="2">
        <v>4.6100000000000003</v>
      </c>
      <c r="V1970" s="2">
        <v>10.5</v>
      </c>
      <c r="W1970" s="2">
        <v>44.1</v>
      </c>
      <c r="X1970" s="2">
        <v>14.528</v>
      </c>
      <c r="Y1970" s="2">
        <v>5.27</v>
      </c>
      <c r="Z1970" s="2">
        <v>9.3000000000000007</v>
      </c>
      <c r="AA1970" s="2">
        <v>56.7</v>
      </c>
      <c r="AB1970" s="2">
        <v>23.415199999999999</v>
      </c>
      <c r="AC1970" s="2">
        <v>5.38</v>
      </c>
      <c r="AD1970" s="2">
        <v>8.6999999999999993</v>
      </c>
      <c r="AE1970" s="2">
        <v>62.2</v>
      </c>
      <c r="AF1970" s="2">
        <v>26.578399999999998</v>
      </c>
      <c r="AG1970" s="2">
        <v>3.15</v>
      </c>
      <c r="AH1970" s="22">
        <v>6.7</v>
      </c>
      <c r="AI1970" s="22">
        <v>47.3</v>
      </c>
      <c r="AJ1970" s="22">
        <v>22.486899999999999</v>
      </c>
      <c r="AK1970" s="18">
        <v>6.46</v>
      </c>
      <c r="AL1970" s="18">
        <v>11.2</v>
      </c>
      <c r="AM1970" s="18">
        <v>57.9</v>
      </c>
      <c r="AN1970" s="2">
        <v>51.086100000000002</v>
      </c>
      <c r="AO1970" s="2">
        <v>3.48</v>
      </c>
      <c r="AP1970" s="2">
        <v>7.8</v>
      </c>
      <c r="AQ1970" s="2">
        <v>44.8</v>
      </c>
      <c r="AR1970" s="2">
        <v>5.7251000000000003</v>
      </c>
      <c r="AS1970" s="2">
        <v>5.92</v>
      </c>
      <c r="AT1970" s="2">
        <v>9.5</v>
      </c>
      <c r="AU1970" s="2">
        <v>62</v>
      </c>
      <c r="AV1970" s="2">
        <v>19.596599999999999</v>
      </c>
      <c r="AW1970" s="2">
        <v>5.73</v>
      </c>
      <c r="AX1970" s="2">
        <v>10.4</v>
      </c>
      <c r="AY1970" s="2">
        <v>55.1</v>
      </c>
      <c r="AZ1970" s="2">
        <v>24.7866</v>
      </c>
      <c r="BA1970" s="2">
        <v>4.08</v>
      </c>
      <c r="BB1970" s="2">
        <v>8.1</v>
      </c>
      <c r="BC1970" s="2">
        <v>50.4</v>
      </c>
      <c r="BD1970" s="2">
        <v>23.464700000000001</v>
      </c>
      <c r="BE1970" s="4"/>
      <c r="BF1970" s="4"/>
    </row>
    <row r="1971" spans="1:58" x14ac:dyDescent="0.2">
      <c r="A1971" s="29">
        <v>1970</v>
      </c>
      <c r="B1971" s="7" t="s">
        <v>36</v>
      </c>
      <c r="C1971" s="3">
        <v>39989</v>
      </c>
      <c r="D1971" s="4" t="s">
        <v>13</v>
      </c>
      <c r="E1971" s="4" t="s">
        <v>163</v>
      </c>
      <c r="F1971" s="5" t="s">
        <v>191</v>
      </c>
      <c r="G1971" s="6">
        <v>0.92222222222222217</v>
      </c>
      <c r="H1971" s="6">
        <v>0.9472222222222223</v>
      </c>
      <c r="I1971" s="85">
        <f t="shared" si="30"/>
        <v>36.000000000000192</v>
      </c>
      <c r="J1971" s="86">
        <f>I1971*Segmentos!$D$7*(AH1971%)*IF(ISNUMBER(AI1971),AI1971%,0)</f>
        <v>1303473.6000000071</v>
      </c>
      <c r="K1971" s="86">
        <f>I1971*Segmentos!$D$7*(AL1971%)*IF(ISNUMBER(AM1971),AM1971%,0)</f>
        <v>2315088.0000000126</v>
      </c>
      <c r="L1971" s="4"/>
      <c r="M1971" s="2">
        <v>12.74</v>
      </c>
      <c r="N1971" s="2">
        <v>19</v>
      </c>
      <c r="O1971" s="2">
        <v>67</v>
      </c>
      <c r="P1971" s="2">
        <v>84.051400000000001</v>
      </c>
      <c r="Q1971" s="2">
        <v>6.21</v>
      </c>
      <c r="R1971" s="2">
        <v>11.4</v>
      </c>
      <c r="S1971" s="2">
        <v>54.3</v>
      </c>
      <c r="T1971" s="2">
        <v>6.8376999999999999</v>
      </c>
      <c r="U1971" s="2">
        <v>13.98</v>
      </c>
      <c r="V1971" s="2">
        <v>19.8</v>
      </c>
      <c r="W1971" s="2">
        <v>70.5</v>
      </c>
      <c r="X1971" s="2">
        <v>19.3322</v>
      </c>
      <c r="Y1971" s="2">
        <v>14.56</v>
      </c>
      <c r="Z1971" s="2">
        <v>21.8</v>
      </c>
      <c r="AA1971" s="2">
        <v>66.8</v>
      </c>
      <c r="AB1971" s="2">
        <v>28.368300000000001</v>
      </c>
      <c r="AC1971" s="2">
        <v>13.63</v>
      </c>
      <c r="AD1971" s="2">
        <v>19.899999999999999</v>
      </c>
      <c r="AE1971" s="2">
        <v>68.5</v>
      </c>
      <c r="AF1971" s="2">
        <v>29.513200000000001</v>
      </c>
      <c r="AG1971" s="2">
        <v>9.0299999999999994</v>
      </c>
      <c r="AH1971" s="22">
        <v>14.3</v>
      </c>
      <c r="AI1971" s="22">
        <v>63.3</v>
      </c>
      <c r="AJ1971" s="22">
        <v>28.255700000000001</v>
      </c>
      <c r="AK1971" s="18">
        <v>16.09</v>
      </c>
      <c r="AL1971" s="18">
        <v>23.3</v>
      </c>
      <c r="AM1971" s="18">
        <v>69</v>
      </c>
      <c r="AN1971" s="2">
        <v>55.7958</v>
      </c>
      <c r="AO1971" s="2">
        <v>15.03</v>
      </c>
      <c r="AP1971" s="2">
        <v>21.2</v>
      </c>
      <c r="AQ1971" s="2">
        <v>71</v>
      </c>
      <c r="AR1971" s="2">
        <v>10.834099999999999</v>
      </c>
      <c r="AS1971" s="2">
        <v>14.53</v>
      </c>
      <c r="AT1971" s="2">
        <v>18.899999999999999</v>
      </c>
      <c r="AU1971" s="2">
        <v>76.8</v>
      </c>
      <c r="AV1971" s="2">
        <v>21.110800000000001</v>
      </c>
      <c r="AW1971" s="2">
        <v>12.86</v>
      </c>
      <c r="AX1971" s="2">
        <v>19.3</v>
      </c>
      <c r="AY1971" s="2">
        <v>66.7</v>
      </c>
      <c r="AZ1971" s="2">
        <v>24.3932</v>
      </c>
      <c r="BA1971" s="2">
        <v>10.97</v>
      </c>
      <c r="BB1971" s="2">
        <v>18.3</v>
      </c>
      <c r="BC1971" s="2">
        <v>60</v>
      </c>
      <c r="BD1971" s="2">
        <v>27.7134</v>
      </c>
      <c r="BE1971" s="4"/>
      <c r="BF1971" s="4"/>
    </row>
    <row r="1972" spans="1:58" x14ac:dyDescent="0.2">
      <c r="A1972" s="29">
        <v>1971</v>
      </c>
      <c r="B1972" s="7" t="s">
        <v>88</v>
      </c>
      <c r="C1972" s="3">
        <v>39989</v>
      </c>
      <c r="D1972" s="4" t="s">
        <v>13</v>
      </c>
      <c r="E1972" s="4" t="s">
        <v>163</v>
      </c>
      <c r="F1972" s="5" t="s">
        <v>191</v>
      </c>
      <c r="G1972" s="6">
        <v>0.92083333333333339</v>
      </c>
      <c r="H1972" s="6">
        <v>0.92222222222222217</v>
      </c>
      <c r="I1972" s="85">
        <f t="shared" si="30"/>
        <v>1.999999999999833</v>
      </c>
      <c r="J1972" s="86">
        <f>I1972*Segmentos!$D$7*(AH1972%)*IF(ISNUMBER(AI1972),AI1972%,0)</f>
        <v>73299.199999993871</v>
      </c>
      <c r="K1972" s="86">
        <f>I1972*Segmentos!$D$7*(AL1972%)*IF(ISNUMBER(AM1972),AM1972%,0)</f>
        <v>118791.99999999008</v>
      </c>
      <c r="L1972" s="4"/>
      <c r="M1972" s="2">
        <v>12.15</v>
      </c>
      <c r="N1972" s="2">
        <v>13.1</v>
      </c>
      <c r="O1972" s="2">
        <v>92.8</v>
      </c>
      <c r="P1972" s="2">
        <v>84.031999999999996</v>
      </c>
      <c r="Q1972" s="2">
        <v>4.12</v>
      </c>
      <c r="R1972" s="2">
        <v>4.4000000000000004</v>
      </c>
      <c r="S1972" s="2">
        <v>94.4</v>
      </c>
      <c r="T1972" s="2">
        <v>4.7545000000000002</v>
      </c>
      <c r="U1972" s="2">
        <v>12.48</v>
      </c>
      <c r="V1972" s="2">
        <v>13.5</v>
      </c>
      <c r="W1972" s="2">
        <v>92.7</v>
      </c>
      <c r="X1972" s="2">
        <v>18.091999999999999</v>
      </c>
      <c r="Y1972" s="2">
        <v>12.59</v>
      </c>
      <c r="Z1972" s="2">
        <v>13.8</v>
      </c>
      <c r="AA1972" s="2">
        <v>91</v>
      </c>
      <c r="AB1972" s="2">
        <v>25.703900000000001</v>
      </c>
      <c r="AC1972" s="2">
        <v>15.63</v>
      </c>
      <c r="AD1972" s="2">
        <v>16.600000000000001</v>
      </c>
      <c r="AE1972" s="2">
        <v>94.1</v>
      </c>
      <c r="AF1972" s="2">
        <v>35.4816</v>
      </c>
      <c r="AG1972" s="2">
        <v>9.1999999999999993</v>
      </c>
      <c r="AH1972" s="22">
        <v>10.4</v>
      </c>
      <c r="AI1972" s="22">
        <v>88.1</v>
      </c>
      <c r="AJ1972" s="22">
        <v>30.175000000000001</v>
      </c>
      <c r="AK1972" s="18">
        <v>14.82</v>
      </c>
      <c r="AL1972" s="18">
        <v>15.5</v>
      </c>
      <c r="AM1972" s="18">
        <v>95.8</v>
      </c>
      <c r="AN1972" s="2">
        <v>53.856900000000003</v>
      </c>
      <c r="AO1972" s="2">
        <v>11.59</v>
      </c>
      <c r="AP1972" s="2">
        <v>12.5</v>
      </c>
      <c r="AQ1972" s="2">
        <v>93</v>
      </c>
      <c r="AR1972" s="2">
        <v>8.7584</v>
      </c>
      <c r="AS1972" s="2">
        <v>13.7</v>
      </c>
      <c r="AT1972" s="2">
        <v>14.2</v>
      </c>
      <c r="AU1972" s="2">
        <v>96.4</v>
      </c>
      <c r="AV1972" s="2">
        <v>20.864599999999999</v>
      </c>
      <c r="AW1972" s="2">
        <v>12.58</v>
      </c>
      <c r="AX1972" s="2">
        <v>13.4</v>
      </c>
      <c r="AY1972" s="2">
        <v>93.6</v>
      </c>
      <c r="AZ1972" s="2">
        <v>25.003499999999999</v>
      </c>
      <c r="BA1972" s="2">
        <v>11.11</v>
      </c>
      <c r="BB1972" s="2">
        <v>12.4</v>
      </c>
      <c r="BC1972" s="2">
        <v>89.8</v>
      </c>
      <c r="BD1972" s="2">
        <v>29.4056</v>
      </c>
      <c r="BE1972" s="4"/>
      <c r="BF1972" s="4"/>
    </row>
    <row r="1973" spans="1:58" x14ac:dyDescent="0.2">
      <c r="A1973" s="29">
        <v>1972</v>
      </c>
      <c r="B1973" s="7" t="s">
        <v>20</v>
      </c>
      <c r="C1973" s="3">
        <v>39989</v>
      </c>
      <c r="D1973" s="4" t="s">
        <v>17</v>
      </c>
      <c r="E1973" s="4" t="s">
        <v>169</v>
      </c>
      <c r="F1973" s="5" t="s">
        <v>191</v>
      </c>
      <c r="G1973" s="6">
        <v>0.9159722222222223</v>
      </c>
      <c r="H1973" s="6">
        <v>0.95763888888888893</v>
      </c>
      <c r="I1973" s="85">
        <f t="shared" si="30"/>
        <v>59.999999999999943</v>
      </c>
      <c r="J1973" s="86">
        <f>I1973*Segmentos!$D$7*(AH1973%)*IF(ISNUMBER(AI1973),AI1973%,0)</f>
        <v>107159.9999999999</v>
      </c>
      <c r="K1973" s="86">
        <f>I1973*Segmentos!$D$7*(AL1973%)*IF(ISNUMBER(AM1973),AM1973%,0)</f>
        <v>33599.999999999971</v>
      </c>
      <c r="L1973" s="4"/>
      <c r="M1973" s="2">
        <v>0.28000000000000003</v>
      </c>
      <c r="N1973" s="2">
        <v>1.4</v>
      </c>
      <c r="O1973" s="2">
        <v>20</v>
      </c>
      <c r="P1973" s="2">
        <v>100</v>
      </c>
      <c r="Q1973" s="2">
        <v>0.02</v>
      </c>
      <c r="R1973" s="2">
        <v>0.4</v>
      </c>
      <c r="S1973" s="2">
        <v>5</v>
      </c>
      <c r="T1973" s="2">
        <v>1.2399</v>
      </c>
      <c r="U1973" s="2">
        <v>0.01</v>
      </c>
      <c r="V1973" s="2">
        <v>0.7</v>
      </c>
      <c r="W1973" s="2">
        <v>1.7</v>
      </c>
      <c r="X1973" s="2">
        <v>0.89029999999999998</v>
      </c>
      <c r="Y1973" s="2">
        <v>0.2</v>
      </c>
      <c r="Z1973" s="2">
        <v>1.3</v>
      </c>
      <c r="AA1973" s="2">
        <v>15.5</v>
      </c>
      <c r="AB1973" s="2">
        <v>20.636500000000002</v>
      </c>
      <c r="AC1973" s="2">
        <v>0.66</v>
      </c>
      <c r="AD1973" s="2">
        <v>2.5</v>
      </c>
      <c r="AE1973" s="2">
        <v>26.7</v>
      </c>
      <c r="AF1973" s="2">
        <v>77.233199999999997</v>
      </c>
      <c r="AG1973" s="2">
        <v>0.44</v>
      </c>
      <c r="AH1973" s="22">
        <v>1.9</v>
      </c>
      <c r="AI1973" s="22">
        <v>23.5</v>
      </c>
      <c r="AJ1973" s="22">
        <v>74.242199999999997</v>
      </c>
      <c r="AK1973" s="18">
        <v>0.14000000000000001</v>
      </c>
      <c r="AL1973" s="18">
        <v>1</v>
      </c>
      <c r="AM1973" s="18">
        <v>14</v>
      </c>
      <c r="AN1973" s="2">
        <v>25.7578</v>
      </c>
      <c r="AO1973" s="2">
        <v>0.04</v>
      </c>
      <c r="AP1973" s="2">
        <v>0.1</v>
      </c>
      <c r="AQ1973" s="2">
        <v>43.3</v>
      </c>
      <c r="AR1973" s="2">
        <v>1.6162000000000001</v>
      </c>
      <c r="AS1973" s="2">
        <v>0.02</v>
      </c>
      <c r="AT1973" s="2">
        <v>1</v>
      </c>
      <c r="AU1973" s="2">
        <v>1.7</v>
      </c>
      <c r="AV1973" s="2">
        <v>1.2526999999999999</v>
      </c>
      <c r="AW1973" s="2">
        <v>0.05</v>
      </c>
      <c r="AX1973" s="2">
        <v>0.9</v>
      </c>
      <c r="AY1973" s="2">
        <v>5.7</v>
      </c>
      <c r="AZ1973" s="2">
        <v>5.1700999999999997</v>
      </c>
      <c r="BA1973" s="2">
        <v>0.68</v>
      </c>
      <c r="BB1973" s="2">
        <v>2.4</v>
      </c>
      <c r="BC1973" s="2">
        <v>27.8</v>
      </c>
      <c r="BD1973" s="2">
        <v>91.960999999999999</v>
      </c>
      <c r="BE1973" s="4"/>
      <c r="BF1973" s="4"/>
    </row>
    <row r="1974" spans="1:58" x14ac:dyDescent="0.2">
      <c r="A1974" s="29">
        <v>1973</v>
      </c>
      <c r="B1974" s="7" t="s">
        <v>11</v>
      </c>
      <c r="C1974" s="3">
        <v>39989</v>
      </c>
      <c r="D1974" s="4" t="s">
        <v>8</v>
      </c>
      <c r="E1974" s="4" t="s">
        <v>166</v>
      </c>
      <c r="F1974" s="5" t="s">
        <v>191</v>
      </c>
      <c r="G1974" s="6">
        <v>0.90833333333333333</v>
      </c>
      <c r="H1974" s="6">
        <v>0.90972222222222221</v>
      </c>
      <c r="I1974" s="85">
        <f t="shared" si="30"/>
        <v>1.9999999999999929</v>
      </c>
      <c r="J1974" s="86">
        <f>I1974*Segmentos!$D$7*(AH1974%)*IF(ISNUMBER(AI1974),AI1974%,0)</f>
        <v>38199.999999999869</v>
      </c>
      <c r="K1974" s="86">
        <f>I1974*Segmentos!$D$7*(AL1974%)*IF(ISNUMBER(AM1974),AM1974%,0)</f>
        <v>26543.999999999909</v>
      </c>
      <c r="L1974" s="4"/>
      <c r="M1974" s="2">
        <v>4.03</v>
      </c>
      <c r="N1974" s="2">
        <v>4.2</v>
      </c>
      <c r="O1974" s="2">
        <v>95.2</v>
      </c>
      <c r="P1974" s="2">
        <v>86.144599999999997</v>
      </c>
      <c r="Q1974" s="2">
        <v>1.43</v>
      </c>
      <c r="R1974" s="2">
        <v>1.4</v>
      </c>
      <c r="S1974" s="2">
        <v>100</v>
      </c>
      <c r="T1974" s="2">
        <v>5.1017000000000001</v>
      </c>
      <c r="U1974" s="2">
        <v>1.08</v>
      </c>
      <c r="V1974" s="2">
        <v>1.1000000000000001</v>
      </c>
      <c r="W1974" s="2">
        <v>100</v>
      </c>
      <c r="X1974" s="2">
        <v>4.8330000000000002</v>
      </c>
      <c r="Y1974" s="2">
        <v>3.57</v>
      </c>
      <c r="Z1974" s="2">
        <v>3.9</v>
      </c>
      <c r="AA1974" s="2">
        <v>90.7</v>
      </c>
      <c r="AB1974" s="2">
        <v>22.496500000000001</v>
      </c>
      <c r="AC1974" s="2">
        <v>7.66</v>
      </c>
      <c r="AD1974" s="2">
        <v>8</v>
      </c>
      <c r="AE1974" s="2">
        <v>96.4</v>
      </c>
      <c r="AF1974" s="2">
        <v>53.7134</v>
      </c>
      <c r="AG1974" s="2">
        <v>4.78</v>
      </c>
      <c r="AH1974" s="22">
        <v>5</v>
      </c>
      <c r="AI1974" s="22">
        <v>95.5</v>
      </c>
      <c r="AJ1974" s="22">
        <v>48.401699999999998</v>
      </c>
      <c r="AK1974" s="18">
        <v>3.36</v>
      </c>
      <c r="AL1974" s="18">
        <v>3.5</v>
      </c>
      <c r="AM1974" s="18">
        <v>94.8</v>
      </c>
      <c r="AN1974" s="2">
        <v>37.742899999999999</v>
      </c>
      <c r="AO1974" s="2">
        <v>0.5</v>
      </c>
      <c r="AP1974" s="2">
        <v>0.6</v>
      </c>
      <c r="AQ1974" s="2">
        <v>79.900000000000006</v>
      </c>
      <c r="AR1974" s="2">
        <v>1.1575</v>
      </c>
      <c r="AS1974" s="2">
        <v>2.61</v>
      </c>
      <c r="AT1974" s="2">
        <v>2.6</v>
      </c>
      <c r="AU1974" s="2">
        <v>100</v>
      </c>
      <c r="AV1974" s="2">
        <v>12.289</v>
      </c>
      <c r="AW1974" s="2">
        <v>4.74</v>
      </c>
      <c r="AX1974" s="2">
        <v>5.3</v>
      </c>
      <c r="AY1974" s="2">
        <v>89.5</v>
      </c>
      <c r="AZ1974" s="2">
        <v>29.087199999999999</v>
      </c>
      <c r="BA1974" s="2">
        <v>5.33</v>
      </c>
      <c r="BB1974" s="2">
        <v>5.4</v>
      </c>
      <c r="BC1974" s="2">
        <v>98.6</v>
      </c>
      <c r="BD1974" s="2">
        <v>43.610900000000001</v>
      </c>
      <c r="BE1974" s="4"/>
      <c r="BF1974" s="4"/>
    </row>
    <row r="1975" spans="1:58" x14ac:dyDescent="0.2">
      <c r="A1975" s="29">
        <v>1974</v>
      </c>
      <c r="B1975" s="7" t="s">
        <v>6</v>
      </c>
      <c r="C1975" s="3">
        <v>39989</v>
      </c>
      <c r="D1975" s="4" t="s">
        <v>3</v>
      </c>
      <c r="E1975" s="4" t="s">
        <v>166</v>
      </c>
      <c r="F1975" s="5" t="s">
        <v>191</v>
      </c>
      <c r="G1975" s="6">
        <v>0.90972222222222221</v>
      </c>
      <c r="H1975" s="6">
        <v>0.91111111111111109</v>
      </c>
      <c r="I1975" s="85">
        <f t="shared" si="30"/>
        <v>1.9999999999999929</v>
      </c>
      <c r="J1975" s="86">
        <f>I1975*Segmentos!$D$7*(AH1975%)*IF(ISNUMBER(AI1975),AI1975%,0)</f>
        <v>56904.799999999799</v>
      </c>
      <c r="K1975" s="86">
        <f>I1975*Segmentos!$D$7*(AL1975%)*IF(ISNUMBER(AM1975),AM1975%,0)</f>
        <v>51887.999999999818</v>
      </c>
      <c r="L1975" s="4"/>
      <c r="M1975" s="2">
        <v>6.78</v>
      </c>
      <c r="N1975" s="2">
        <v>7.6</v>
      </c>
      <c r="O1975" s="2">
        <v>89.7</v>
      </c>
      <c r="P1975" s="2">
        <v>78.638999999999996</v>
      </c>
      <c r="Q1975" s="2">
        <v>3.76</v>
      </c>
      <c r="R1975" s="2">
        <v>4.2</v>
      </c>
      <c r="S1975" s="2">
        <v>89.4</v>
      </c>
      <c r="T1975" s="2">
        <v>7.2779999999999996</v>
      </c>
      <c r="U1975" s="2">
        <v>7.09</v>
      </c>
      <c r="V1975" s="2">
        <v>7.6</v>
      </c>
      <c r="W1975" s="2">
        <v>93.8</v>
      </c>
      <c r="X1975" s="2">
        <v>17.240400000000001</v>
      </c>
      <c r="Y1975" s="2">
        <v>7.07</v>
      </c>
      <c r="Z1975" s="2">
        <v>8</v>
      </c>
      <c r="AA1975" s="2">
        <v>88.4</v>
      </c>
      <c r="AB1975" s="2">
        <v>24.209199999999999</v>
      </c>
      <c r="AC1975" s="2">
        <v>7.86</v>
      </c>
      <c r="AD1975" s="2">
        <v>8.9</v>
      </c>
      <c r="AE1975" s="2">
        <v>88.5</v>
      </c>
      <c r="AF1975" s="2">
        <v>29.9114</v>
      </c>
      <c r="AG1975" s="2">
        <v>7.08</v>
      </c>
      <c r="AH1975" s="22">
        <v>8.3000000000000007</v>
      </c>
      <c r="AI1975" s="22">
        <v>85.7</v>
      </c>
      <c r="AJ1975" s="22">
        <v>38.965000000000003</v>
      </c>
      <c r="AK1975" s="18">
        <v>6.51</v>
      </c>
      <c r="AL1975" s="18">
        <v>6.9</v>
      </c>
      <c r="AM1975" s="18">
        <v>94</v>
      </c>
      <c r="AN1975" s="2">
        <v>39.674100000000003</v>
      </c>
      <c r="AO1975" s="2">
        <v>4.53</v>
      </c>
      <c r="AP1975" s="2">
        <v>5.2</v>
      </c>
      <c r="AQ1975" s="2">
        <v>87.2</v>
      </c>
      <c r="AR1975" s="2">
        <v>5.7422000000000004</v>
      </c>
      <c r="AS1975" s="2">
        <v>6.35</v>
      </c>
      <c r="AT1975" s="2">
        <v>6.7</v>
      </c>
      <c r="AU1975" s="2">
        <v>95.4</v>
      </c>
      <c r="AV1975" s="2">
        <v>16.2332</v>
      </c>
      <c r="AW1975" s="2">
        <v>8.09</v>
      </c>
      <c r="AX1975" s="2">
        <v>9.1999999999999993</v>
      </c>
      <c r="AY1975" s="2">
        <v>87.9</v>
      </c>
      <c r="AZ1975" s="2">
        <v>26.967099999999999</v>
      </c>
      <c r="BA1975" s="2">
        <v>6.69</v>
      </c>
      <c r="BB1975" s="2">
        <v>7.5</v>
      </c>
      <c r="BC1975" s="2">
        <v>88.9</v>
      </c>
      <c r="BD1975" s="2">
        <v>29.6966</v>
      </c>
      <c r="BE1975" s="4"/>
      <c r="BF1975" s="4"/>
    </row>
    <row r="1976" spans="1:58" x14ac:dyDescent="0.2">
      <c r="A1976" s="29">
        <v>1975</v>
      </c>
      <c r="B1976" s="7" t="s">
        <v>31</v>
      </c>
      <c r="C1976" s="3">
        <v>39989</v>
      </c>
      <c r="D1976" s="4" t="s">
        <v>28</v>
      </c>
      <c r="E1976" s="4" t="s">
        <v>166</v>
      </c>
      <c r="F1976" s="5" t="s">
        <v>191</v>
      </c>
      <c r="G1976" s="6">
        <v>0.91111111111111109</v>
      </c>
      <c r="H1976" s="6">
        <v>0.9145833333333333</v>
      </c>
      <c r="I1976" s="85">
        <f t="shared" si="30"/>
        <v>4.9999999999999822</v>
      </c>
      <c r="J1976" s="86">
        <f>I1976*Segmentos!$D$7*(AH1976%)*IF(ISNUMBER(AI1976),AI1976%,0)</f>
        <v>12025.999999999956</v>
      </c>
      <c r="K1976" s="86">
        <f>I1976*Segmentos!$D$7*(AL1976%)*IF(ISNUMBER(AM1976),AM1976%,0)</f>
        <v>32515.999999999891</v>
      </c>
      <c r="L1976" s="4"/>
      <c r="M1976" s="2">
        <v>1.1299999999999999</v>
      </c>
      <c r="N1976" s="2">
        <v>1.5</v>
      </c>
      <c r="O1976" s="2">
        <v>76.5</v>
      </c>
      <c r="P1976" s="2">
        <v>91.284400000000005</v>
      </c>
      <c r="Q1976" s="2">
        <v>0</v>
      </c>
      <c r="R1976" s="2">
        <v>0</v>
      </c>
      <c r="S1976" s="8" t="s">
        <v>577</v>
      </c>
      <c r="T1976" s="2">
        <v>0</v>
      </c>
      <c r="U1976" s="2">
        <v>0.19</v>
      </c>
      <c r="V1976" s="2">
        <v>0.4</v>
      </c>
      <c r="W1976" s="2">
        <v>51.3</v>
      </c>
      <c r="X1976" s="2">
        <v>3.3109999999999999</v>
      </c>
      <c r="Y1976" s="2">
        <v>0.45</v>
      </c>
      <c r="Z1976" s="2">
        <v>0.6</v>
      </c>
      <c r="AA1976" s="2">
        <v>80.8</v>
      </c>
      <c r="AB1976" s="2">
        <v>10.718999999999999</v>
      </c>
      <c r="AC1976" s="2">
        <v>2.9</v>
      </c>
      <c r="AD1976" s="2">
        <v>3.7</v>
      </c>
      <c r="AE1976" s="2">
        <v>77.599999999999994</v>
      </c>
      <c r="AF1976" s="2">
        <v>77.254400000000004</v>
      </c>
      <c r="AG1976" s="2">
        <v>0.56999999999999995</v>
      </c>
      <c r="AH1976" s="22">
        <v>0.7</v>
      </c>
      <c r="AI1976" s="22">
        <v>85.9</v>
      </c>
      <c r="AJ1976" s="22">
        <v>22.061299999999999</v>
      </c>
      <c r="AK1976" s="18">
        <v>1.63</v>
      </c>
      <c r="AL1976" s="18">
        <v>2.2000000000000002</v>
      </c>
      <c r="AM1976" s="18">
        <v>73.900000000000006</v>
      </c>
      <c r="AN1976" s="2">
        <v>69.223100000000002</v>
      </c>
      <c r="AO1976" s="2">
        <v>0.35</v>
      </c>
      <c r="AP1976" s="2">
        <v>0.6</v>
      </c>
      <c r="AQ1976" s="2">
        <v>55.8</v>
      </c>
      <c r="AR1976" s="2">
        <v>3.1284999999999998</v>
      </c>
      <c r="AS1976" s="2">
        <v>0.66</v>
      </c>
      <c r="AT1976" s="2">
        <v>1</v>
      </c>
      <c r="AU1976" s="2">
        <v>68</v>
      </c>
      <c r="AV1976" s="2">
        <v>11.7433</v>
      </c>
      <c r="AW1976" s="2">
        <v>0.28999999999999998</v>
      </c>
      <c r="AX1976" s="2">
        <v>0.4</v>
      </c>
      <c r="AY1976" s="2">
        <v>70</v>
      </c>
      <c r="AZ1976" s="2">
        <v>6.8570000000000002</v>
      </c>
      <c r="BA1976" s="2">
        <v>2.2400000000000002</v>
      </c>
      <c r="BB1976" s="2">
        <v>2.8</v>
      </c>
      <c r="BC1976" s="2">
        <v>80.3</v>
      </c>
      <c r="BD1976" s="2">
        <v>69.555700000000002</v>
      </c>
      <c r="BE1976" s="4"/>
      <c r="BF1976" s="4"/>
    </row>
    <row r="1977" spans="1:58" x14ac:dyDescent="0.2">
      <c r="A1977" s="29">
        <v>1976</v>
      </c>
      <c r="B1977" s="7" t="s">
        <v>37</v>
      </c>
      <c r="C1977" s="3">
        <v>39989</v>
      </c>
      <c r="D1977" s="4" t="s">
        <v>21</v>
      </c>
      <c r="E1977" s="4" t="s">
        <v>173</v>
      </c>
      <c r="F1977" s="5" t="s">
        <v>191</v>
      </c>
      <c r="G1977" s="6">
        <v>0.87430555555555556</v>
      </c>
      <c r="H1977" s="6">
        <v>0.875</v>
      </c>
      <c r="I1977" s="85">
        <f t="shared" si="30"/>
        <v>0.99999999999999645</v>
      </c>
      <c r="J1977" s="86">
        <f>I1977*Segmentos!$D$7*(AH1977%)*IF(ISNUMBER(AI1977),AI1977%,0)</f>
        <v>3999.9999999999859</v>
      </c>
      <c r="K1977" s="86">
        <f>I1977*Segmentos!$D$7*(AL1977%)*IF(ISNUMBER(AM1977),AM1977%,0)</f>
        <v>3199.9999999999891</v>
      </c>
      <c r="L1977" s="4"/>
      <c r="M1977" s="2">
        <v>0.91</v>
      </c>
      <c r="N1977" s="2">
        <v>0.9</v>
      </c>
      <c r="O1977" s="2">
        <v>100</v>
      </c>
      <c r="P1977" s="2">
        <v>95.258700000000005</v>
      </c>
      <c r="Q1977" s="2">
        <v>0</v>
      </c>
      <c r="R1977" s="2">
        <v>0</v>
      </c>
      <c r="S1977" s="8" t="s">
        <v>577</v>
      </c>
      <c r="T1977" s="2">
        <v>0</v>
      </c>
      <c r="U1977" s="2">
        <v>0.84</v>
      </c>
      <c r="V1977" s="2">
        <v>0.8</v>
      </c>
      <c r="W1977" s="2">
        <v>100</v>
      </c>
      <c r="X1977" s="2">
        <v>18.3184</v>
      </c>
      <c r="Y1977" s="2">
        <v>0.17</v>
      </c>
      <c r="Z1977" s="2">
        <v>0.2</v>
      </c>
      <c r="AA1977" s="2">
        <v>100</v>
      </c>
      <c r="AB1977" s="2">
        <v>5.1111000000000004</v>
      </c>
      <c r="AC1977" s="2">
        <v>2.1</v>
      </c>
      <c r="AD1977" s="2">
        <v>2.1</v>
      </c>
      <c r="AE1977" s="2">
        <v>100</v>
      </c>
      <c r="AF1977" s="2">
        <v>71.829300000000003</v>
      </c>
      <c r="AG1977" s="2">
        <v>1</v>
      </c>
      <c r="AH1977" s="22">
        <v>1</v>
      </c>
      <c r="AI1977" s="22">
        <v>100</v>
      </c>
      <c r="AJ1977" s="22">
        <v>49.532699999999998</v>
      </c>
      <c r="AK1977" s="18">
        <v>0.84</v>
      </c>
      <c r="AL1977" s="18">
        <v>0.8</v>
      </c>
      <c r="AM1977" s="18">
        <v>100</v>
      </c>
      <c r="AN1977" s="2">
        <v>45.725999999999999</v>
      </c>
      <c r="AO1977" s="2">
        <v>0.27</v>
      </c>
      <c r="AP1977" s="2">
        <v>0.3</v>
      </c>
      <c r="AQ1977" s="2">
        <v>100</v>
      </c>
      <c r="AR1977" s="2">
        <v>3.0737999999999999</v>
      </c>
      <c r="AS1977" s="2">
        <v>0.74</v>
      </c>
      <c r="AT1977" s="2">
        <v>0.7</v>
      </c>
      <c r="AU1977" s="2">
        <v>100</v>
      </c>
      <c r="AV1977" s="2">
        <v>17.087</v>
      </c>
      <c r="AW1977" s="2">
        <v>2.21</v>
      </c>
      <c r="AX1977" s="2">
        <v>2.2000000000000002</v>
      </c>
      <c r="AY1977" s="2">
        <v>100</v>
      </c>
      <c r="AZ1977" s="2">
        <v>66.082999999999998</v>
      </c>
      <c r="BA1977" s="2">
        <v>0.23</v>
      </c>
      <c r="BB1977" s="2">
        <v>0.2</v>
      </c>
      <c r="BC1977" s="2">
        <v>100</v>
      </c>
      <c r="BD1977" s="2">
        <v>9.0149000000000008</v>
      </c>
      <c r="BE1977" s="4"/>
      <c r="BF1977" s="4"/>
    </row>
    <row r="1978" spans="1:58" x14ac:dyDescent="0.2">
      <c r="A1978" s="29">
        <v>1977</v>
      </c>
      <c r="B1978" s="7" t="s">
        <v>43</v>
      </c>
      <c r="C1978" s="3">
        <v>39989</v>
      </c>
      <c r="D1978" s="4" t="s">
        <v>21</v>
      </c>
      <c r="E1978" s="4" t="s">
        <v>170</v>
      </c>
      <c r="F1978" s="5" t="s">
        <v>191</v>
      </c>
      <c r="G1978" s="6">
        <v>0.91736111111111107</v>
      </c>
      <c r="H1978" s="6">
        <v>0.93472222222222223</v>
      </c>
      <c r="I1978" s="85">
        <f t="shared" si="30"/>
        <v>25.000000000000071</v>
      </c>
      <c r="J1978" s="86">
        <f>I1978*Segmentos!$D$7*(AH1978%)*IF(ISNUMBER(AI1978),AI1978%,0)</f>
        <v>50000.000000000138</v>
      </c>
      <c r="K1978" s="86">
        <f>I1978*Segmentos!$D$7*(AL1978%)*IF(ISNUMBER(AM1978),AM1978%,0)</f>
        <v>33100.000000000095</v>
      </c>
      <c r="L1978" s="4"/>
      <c r="M1978" s="2">
        <v>0.42</v>
      </c>
      <c r="N1978" s="2">
        <v>1</v>
      </c>
      <c r="O1978" s="2">
        <v>41.2</v>
      </c>
      <c r="P1978" s="2">
        <v>25.1905</v>
      </c>
      <c r="Q1978" s="2">
        <v>1.05</v>
      </c>
      <c r="R1978" s="2">
        <v>2.2000000000000002</v>
      </c>
      <c r="S1978" s="2">
        <v>48.3</v>
      </c>
      <c r="T1978" s="2">
        <v>10.4488</v>
      </c>
      <c r="U1978" s="2">
        <v>0.46</v>
      </c>
      <c r="V1978" s="2">
        <v>0.7</v>
      </c>
      <c r="W1978" s="2">
        <v>66.2</v>
      </c>
      <c r="X1978" s="2">
        <v>5.7413999999999996</v>
      </c>
      <c r="Y1978" s="2">
        <v>0.28999999999999998</v>
      </c>
      <c r="Z1978" s="2">
        <v>0.9</v>
      </c>
      <c r="AA1978" s="2">
        <v>31.9</v>
      </c>
      <c r="AB1978" s="2">
        <v>5.1586999999999996</v>
      </c>
      <c r="AC1978" s="2">
        <v>0.2</v>
      </c>
      <c r="AD1978" s="2">
        <v>0.7</v>
      </c>
      <c r="AE1978" s="2">
        <v>26.3</v>
      </c>
      <c r="AF1978" s="2">
        <v>3.8416000000000001</v>
      </c>
      <c r="AG1978" s="2">
        <v>0.52</v>
      </c>
      <c r="AH1978" s="22">
        <v>1</v>
      </c>
      <c r="AI1978" s="22">
        <v>50</v>
      </c>
      <c r="AJ1978" s="22">
        <v>14.6707</v>
      </c>
      <c r="AK1978" s="18">
        <v>0.34</v>
      </c>
      <c r="AL1978" s="18">
        <v>1</v>
      </c>
      <c r="AM1978" s="18">
        <v>33.1</v>
      </c>
      <c r="AN1978" s="2">
        <v>10.5198</v>
      </c>
      <c r="AO1978" s="2">
        <v>0.25</v>
      </c>
      <c r="AP1978" s="2">
        <v>1.1000000000000001</v>
      </c>
      <c r="AQ1978" s="2">
        <v>23</v>
      </c>
      <c r="AR1978" s="2">
        <v>1.637</v>
      </c>
      <c r="AS1978" s="2">
        <v>7.0000000000000007E-2</v>
      </c>
      <c r="AT1978" s="2">
        <v>0.9</v>
      </c>
      <c r="AU1978" s="2">
        <v>8</v>
      </c>
      <c r="AV1978" s="2">
        <v>0.91720000000000002</v>
      </c>
      <c r="AW1978" s="2">
        <v>0.72</v>
      </c>
      <c r="AX1978" s="2">
        <v>1.3</v>
      </c>
      <c r="AY1978" s="2">
        <v>55.7</v>
      </c>
      <c r="AZ1978" s="2">
        <v>12.377599999999999</v>
      </c>
      <c r="BA1978" s="2">
        <v>0.45</v>
      </c>
      <c r="BB1978" s="2">
        <v>0.9</v>
      </c>
      <c r="BC1978" s="2">
        <v>50.6</v>
      </c>
      <c r="BD1978" s="2">
        <v>10.258699999999999</v>
      </c>
      <c r="BE1978" s="4"/>
      <c r="BF1978" s="4"/>
    </row>
    <row r="1979" spans="1:58" x14ac:dyDescent="0.2">
      <c r="A1979" s="29">
        <v>1978</v>
      </c>
      <c r="B1979" s="7" t="s">
        <v>44</v>
      </c>
      <c r="C1979" s="3">
        <v>39989</v>
      </c>
      <c r="D1979" s="4" t="s">
        <v>3</v>
      </c>
      <c r="E1979" s="4" t="s">
        <v>169</v>
      </c>
      <c r="F1979" s="5" t="s">
        <v>191</v>
      </c>
      <c r="G1979" s="6">
        <v>0.91874999999999996</v>
      </c>
      <c r="H1979" s="6">
        <v>1.1805555555555555E-2</v>
      </c>
      <c r="I1979" s="85">
        <f t="shared" si="30"/>
        <v>134.00000000000006</v>
      </c>
      <c r="J1979" s="86">
        <f>I1979*Segmentos!$D$7*(AH1979%)*IF(ISNUMBER(AI1979),AI1979%,0)</f>
        <v>4238848.8000000017</v>
      </c>
      <c r="K1979" s="86">
        <f>I1979*Segmentos!$D$7*(AL1979%)*IF(ISNUMBER(AM1979),AM1979%,0)</f>
        <v>2809497.6000000015</v>
      </c>
      <c r="L1979" s="4"/>
      <c r="M1979" s="2">
        <v>6.51</v>
      </c>
      <c r="N1979" s="2">
        <v>27.6</v>
      </c>
      <c r="O1979" s="2">
        <v>23.6</v>
      </c>
      <c r="P1979" s="2">
        <v>86.378399999999999</v>
      </c>
      <c r="Q1979" s="2">
        <v>6.39</v>
      </c>
      <c r="R1979" s="2">
        <v>21.6</v>
      </c>
      <c r="S1979" s="2">
        <v>29.5</v>
      </c>
      <c r="T1979" s="2">
        <v>14.145200000000001</v>
      </c>
      <c r="U1979" s="2">
        <v>6.46</v>
      </c>
      <c r="V1979" s="2">
        <v>27.3</v>
      </c>
      <c r="W1979" s="2">
        <v>23.7</v>
      </c>
      <c r="X1979" s="2">
        <v>17.988900000000001</v>
      </c>
      <c r="Y1979" s="2">
        <v>6.83</v>
      </c>
      <c r="Z1979" s="2">
        <v>31.3</v>
      </c>
      <c r="AA1979" s="2">
        <v>21.8</v>
      </c>
      <c r="AB1979" s="2">
        <v>26.781400000000001</v>
      </c>
      <c r="AC1979" s="2">
        <v>6.3</v>
      </c>
      <c r="AD1979" s="2">
        <v>27.5</v>
      </c>
      <c r="AE1979" s="2">
        <v>22.9</v>
      </c>
      <c r="AF1979" s="2">
        <v>27.462900000000001</v>
      </c>
      <c r="AG1979" s="2">
        <v>7.93</v>
      </c>
      <c r="AH1979" s="22">
        <v>30.3</v>
      </c>
      <c r="AI1979" s="22">
        <v>26.1</v>
      </c>
      <c r="AJ1979" s="22">
        <v>49.930799999999998</v>
      </c>
      <c r="AK1979" s="18">
        <v>5.22</v>
      </c>
      <c r="AL1979" s="18">
        <v>25.2</v>
      </c>
      <c r="AM1979" s="18">
        <v>20.8</v>
      </c>
      <c r="AN1979" s="2">
        <v>36.447600000000001</v>
      </c>
      <c r="AO1979" s="2">
        <v>3.49</v>
      </c>
      <c r="AP1979" s="2">
        <v>20.6</v>
      </c>
      <c r="AQ1979" s="2">
        <v>16.899999999999999</v>
      </c>
      <c r="AR1979" s="2">
        <v>5.0637999999999996</v>
      </c>
      <c r="AS1979" s="2">
        <v>4.66</v>
      </c>
      <c r="AT1979" s="2">
        <v>22.2</v>
      </c>
      <c r="AU1979" s="2">
        <v>21</v>
      </c>
      <c r="AV1979" s="2">
        <v>13.6168</v>
      </c>
      <c r="AW1979" s="2">
        <v>5.95</v>
      </c>
      <c r="AX1979" s="2">
        <v>26.8</v>
      </c>
      <c r="AY1979" s="2">
        <v>22.2</v>
      </c>
      <c r="AZ1979" s="2">
        <v>22.7104</v>
      </c>
      <c r="BA1979" s="2">
        <v>8.85</v>
      </c>
      <c r="BB1979" s="2">
        <v>33.299999999999997</v>
      </c>
      <c r="BC1979" s="2">
        <v>26.6</v>
      </c>
      <c r="BD1979" s="2">
        <v>44.987400000000001</v>
      </c>
      <c r="BE1979" s="4"/>
      <c r="BF1979" s="4"/>
    </row>
    <row r="1980" spans="1:58" x14ac:dyDescent="0.2">
      <c r="A1980" s="29">
        <v>1979</v>
      </c>
      <c r="B1980" s="7" t="s">
        <v>14</v>
      </c>
      <c r="C1980" s="3">
        <v>39989</v>
      </c>
      <c r="D1980" s="4" t="s">
        <v>13</v>
      </c>
      <c r="E1980" s="4" t="s">
        <v>163</v>
      </c>
      <c r="F1980" s="5" t="s">
        <v>191</v>
      </c>
      <c r="G1980" s="6">
        <v>0.85</v>
      </c>
      <c r="H1980" s="6">
        <v>0.87430555555555556</v>
      </c>
      <c r="I1980" s="85">
        <f t="shared" si="30"/>
        <v>35.000000000000036</v>
      </c>
      <c r="J1980" s="86">
        <f>I1980*Segmentos!$D$7*(AH1980%)*IF(ISNUMBER(AI1980),AI1980%,0)</f>
        <v>837802.00000000093</v>
      </c>
      <c r="K1980" s="86">
        <f>I1980*Segmentos!$D$7*(AL1980%)*IF(ISNUMBER(AM1980),AM1980%,0)</f>
        <v>1485330.0000000019</v>
      </c>
      <c r="L1980" s="4"/>
      <c r="M1980" s="2">
        <v>8.41</v>
      </c>
      <c r="N1980" s="2">
        <v>13.5</v>
      </c>
      <c r="O1980" s="2">
        <v>62.1</v>
      </c>
      <c r="P1980" s="2">
        <v>88.21</v>
      </c>
      <c r="Q1980" s="2">
        <v>5.35</v>
      </c>
      <c r="R1980" s="2">
        <v>11.6</v>
      </c>
      <c r="S1980" s="2">
        <v>46.1</v>
      </c>
      <c r="T1980" s="2">
        <v>9.3528000000000002</v>
      </c>
      <c r="U1980" s="2">
        <v>7.11</v>
      </c>
      <c r="V1980" s="2">
        <v>13.2</v>
      </c>
      <c r="W1980" s="2">
        <v>54</v>
      </c>
      <c r="X1980" s="2">
        <v>15.631500000000001</v>
      </c>
      <c r="Y1980" s="2">
        <v>7.59</v>
      </c>
      <c r="Z1980" s="2">
        <v>11.9</v>
      </c>
      <c r="AA1980" s="2">
        <v>63.6</v>
      </c>
      <c r="AB1980" s="2">
        <v>23.499400000000001</v>
      </c>
      <c r="AC1980" s="2">
        <v>11.54</v>
      </c>
      <c r="AD1980" s="2">
        <v>16.2</v>
      </c>
      <c r="AE1980" s="2">
        <v>71.099999999999994</v>
      </c>
      <c r="AF1980" s="2">
        <v>39.726199999999999</v>
      </c>
      <c r="AG1980" s="2">
        <v>5.96</v>
      </c>
      <c r="AH1980" s="22">
        <v>10.3</v>
      </c>
      <c r="AI1980" s="22">
        <v>58.1</v>
      </c>
      <c r="AJ1980" s="22">
        <v>29.646699999999999</v>
      </c>
      <c r="AK1980" s="18">
        <v>10.62</v>
      </c>
      <c r="AL1980" s="18">
        <v>16.5</v>
      </c>
      <c r="AM1980" s="18">
        <v>64.3</v>
      </c>
      <c r="AN1980" s="2">
        <v>58.563299999999998</v>
      </c>
      <c r="AO1980" s="2">
        <v>4.8099999999999996</v>
      </c>
      <c r="AP1980" s="2">
        <v>10.7</v>
      </c>
      <c r="AQ1980" s="2">
        <v>44.9</v>
      </c>
      <c r="AR1980" s="2">
        <v>5.5121000000000002</v>
      </c>
      <c r="AS1980" s="2">
        <v>7.19</v>
      </c>
      <c r="AT1980" s="2">
        <v>10.6</v>
      </c>
      <c r="AU1980" s="2">
        <v>68.099999999999994</v>
      </c>
      <c r="AV1980" s="2">
        <v>16.613499999999998</v>
      </c>
      <c r="AW1980" s="2">
        <v>8.3800000000000008</v>
      </c>
      <c r="AX1980" s="2">
        <v>13.4</v>
      </c>
      <c r="AY1980" s="2">
        <v>62.5</v>
      </c>
      <c r="AZ1980" s="2">
        <v>25.281400000000001</v>
      </c>
      <c r="BA1980" s="2">
        <v>10.16</v>
      </c>
      <c r="BB1980" s="2">
        <v>16.2</v>
      </c>
      <c r="BC1980" s="2">
        <v>62.8</v>
      </c>
      <c r="BD1980" s="2">
        <v>40.802999999999997</v>
      </c>
      <c r="BE1980" s="4"/>
      <c r="BF1980" s="4"/>
    </row>
    <row r="1981" spans="1:58" x14ac:dyDescent="0.2">
      <c r="A1981" s="29">
        <v>1980</v>
      </c>
      <c r="B1981" s="7" t="s">
        <v>10</v>
      </c>
      <c r="C1981" s="3">
        <v>39989</v>
      </c>
      <c r="D1981" s="4" t="s">
        <v>8</v>
      </c>
      <c r="E1981" s="4" t="s">
        <v>164</v>
      </c>
      <c r="F1981" s="5" t="s">
        <v>191</v>
      </c>
      <c r="G1981" s="6">
        <v>0.87361111111111101</v>
      </c>
      <c r="H1981" s="6">
        <v>0.92569444444444438</v>
      </c>
      <c r="I1981" s="85">
        <f t="shared" si="30"/>
        <v>75.000000000000057</v>
      </c>
      <c r="J1981" s="86">
        <f>I1981*Segmentos!$D$7*(AH1981%)*IF(ISNUMBER(AI1981),AI1981%,0)</f>
        <v>1981020.0000000014</v>
      </c>
      <c r="K1981" s="86">
        <f>I1981*Segmentos!$D$7*(AL1981%)*IF(ISNUMBER(AM1981),AM1981%,0)</f>
        <v>1405800.0000000009</v>
      </c>
      <c r="L1981" s="4"/>
      <c r="M1981" s="2">
        <v>5.59</v>
      </c>
      <c r="N1981" s="2">
        <v>23</v>
      </c>
      <c r="O1981" s="2">
        <v>24.3</v>
      </c>
      <c r="P1981" s="2">
        <v>84.887699999999995</v>
      </c>
      <c r="Q1981" s="2">
        <v>2.44</v>
      </c>
      <c r="R1981" s="2">
        <v>11.7</v>
      </c>
      <c r="S1981" s="2">
        <v>20.9</v>
      </c>
      <c r="T1981" s="2">
        <v>6.1787999999999998</v>
      </c>
      <c r="U1981" s="2">
        <v>3.89</v>
      </c>
      <c r="V1981" s="2">
        <v>20.2</v>
      </c>
      <c r="W1981" s="2">
        <v>19.2</v>
      </c>
      <c r="X1981" s="2">
        <v>12.3714</v>
      </c>
      <c r="Y1981" s="2">
        <v>5.36</v>
      </c>
      <c r="Z1981" s="2">
        <v>25.9</v>
      </c>
      <c r="AA1981" s="2">
        <v>20.7</v>
      </c>
      <c r="AB1981" s="2">
        <v>24.035</v>
      </c>
      <c r="AC1981" s="2">
        <v>8.49</v>
      </c>
      <c r="AD1981" s="2">
        <v>27.9</v>
      </c>
      <c r="AE1981" s="2">
        <v>30.4</v>
      </c>
      <c r="AF1981" s="2">
        <v>42.302399999999999</v>
      </c>
      <c r="AG1981" s="2">
        <v>6.61</v>
      </c>
      <c r="AH1981" s="22">
        <v>24.1</v>
      </c>
      <c r="AI1981" s="22">
        <v>27.4</v>
      </c>
      <c r="AJ1981" s="22">
        <v>47.574100000000001</v>
      </c>
      <c r="AK1981" s="18">
        <v>4.68</v>
      </c>
      <c r="AL1981" s="18">
        <v>22</v>
      </c>
      <c r="AM1981" s="18">
        <v>21.3</v>
      </c>
      <c r="AN1981" s="2">
        <v>37.313499999999998</v>
      </c>
      <c r="AO1981" s="2">
        <v>2.46</v>
      </c>
      <c r="AP1981" s="2">
        <v>15.9</v>
      </c>
      <c r="AQ1981" s="2">
        <v>15.5</v>
      </c>
      <c r="AR1981" s="2">
        <v>4.0862999999999996</v>
      </c>
      <c r="AS1981" s="2">
        <v>3.66</v>
      </c>
      <c r="AT1981" s="2">
        <v>19</v>
      </c>
      <c r="AU1981" s="2">
        <v>19.3</v>
      </c>
      <c r="AV1981" s="2">
        <v>12.248799999999999</v>
      </c>
      <c r="AW1981" s="2">
        <v>6.57</v>
      </c>
      <c r="AX1981" s="2">
        <v>25.5</v>
      </c>
      <c r="AY1981" s="2">
        <v>25.7</v>
      </c>
      <c r="AZ1981" s="2">
        <v>28.650600000000001</v>
      </c>
      <c r="BA1981" s="2">
        <v>6.87</v>
      </c>
      <c r="BB1981" s="2">
        <v>25.4</v>
      </c>
      <c r="BC1981" s="2">
        <v>27</v>
      </c>
      <c r="BD1981" s="2">
        <v>39.901899999999998</v>
      </c>
      <c r="BE1981" s="4"/>
      <c r="BF1981" s="4"/>
    </row>
    <row r="1982" spans="1:58" x14ac:dyDescent="0.2">
      <c r="A1982" s="29">
        <v>1981</v>
      </c>
      <c r="B1982" s="7" t="s">
        <v>89</v>
      </c>
      <c r="C1982" s="3">
        <v>39989</v>
      </c>
      <c r="D1982" s="4" t="s">
        <v>28</v>
      </c>
      <c r="E1982" s="4" t="s">
        <v>169</v>
      </c>
      <c r="F1982" s="5" t="s">
        <v>191</v>
      </c>
      <c r="G1982" s="6">
        <v>0.84097222222222223</v>
      </c>
      <c r="H1982" s="6">
        <v>0.87569444444444444</v>
      </c>
      <c r="I1982" s="85">
        <f t="shared" si="30"/>
        <v>49.999999999999986</v>
      </c>
      <c r="J1982" s="86">
        <f>I1982*Segmentos!$D$7*(AH1982%)*IF(ISNUMBER(AI1982),AI1982%,0)</f>
        <v>100919.99999999996</v>
      </c>
      <c r="K1982" s="86">
        <f>I1982*Segmentos!$D$7*(AL1982%)*IF(ISNUMBER(AM1982),AM1982%,0)</f>
        <v>167279.99999999988</v>
      </c>
      <c r="L1982" s="4"/>
      <c r="M1982" s="2">
        <v>0.68</v>
      </c>
      <c r="N1982" s="2">
        <v>3.5</v>
      </c>
      <c r="O1982" s="2">
        <v>19.3</v>
      </c>
      <c r="P1982" s="2">
        <v>79.095799999999997</v>
      </c>
      <c r="Q1982" s="2">
        <v>0.28000000000000003</v>
      </c>
      <c r="R1982" s="2">
        <v>1</v>
      </c>
      <c r="S1982" s="2">
        <v>27</v>
      </c>
      <c r="T1982" s="2">
        <v>5.4135</v>
      </c>
      <c r="U1982" s="2">
        <v>0.63</v>
      </c>
      <c r="V1982" s="2">
        <v>3.9</v>
      </c>
      <c r="W1982" s="2">
        <v>16</v>
      </c>
      <c r="X1982" s="2">
        <v>15.2523</v>
      </c>
      <c r="Y1982" s="2">
        <v>0.52</v>
      </c>
      <c r="Z1982" s="2">
        <v>2.4</v>
      </c>
      <c r="AA1982" s="2">
        <v>21.5</v>
      </c>
      <c r="AB1982" s="2">
        <v>17.639800000000001</v>
      </c>
      <c r="AC1982" s="2">
        <v>1.07</v>
      </c>
      <c r="AD1982" s="2">
        <v>5.6</v>
      </c>
      <c r="AE1982" s="2">
        <v>19.100000000000001</v>
      </c>
      <c r="AF1982" s="2">
        <v>40.790199999999999</v>
      </c>
      <c r="AG1982" s="2">
        <v>0.51</v>
      </c>
      <c r="AH1982" s="22">
        <v>2.9</v>
      </c>
      <c r="AI1982" s="22">
        <v>17.399999999999999</v>
      </c>
      <c r="AJ1982" s="22">
        <v>27.944500000000001</v>
      </c>
      <c r="AK1982" s="18">
        <v>0.84</v>
      </c>
      <c r="AL1982" s="18">
        <v>4.0999999999999996</v>
      </c>
      <c r="AM1982" s="18">
        <v>20.399999999999999</v>
      </c>
      <c r="AN1982" s="2">
        <v>51.151200000000003</v>
      </c>
      <c r="AO1982" s="2">
        <v>0.45</v>
      </c>
      <c r="AP1982" s="2">
        <v>1.7</v>
      </c>
      <c r="AQ1982" s="2">
        <v>27</v>
      </c>
      <c r="AR1982" s="2">
        <v>5.6813000000000002</v>
      </c>
      <c r="AS1982" s="2">
        <v>0.82</v>
      </c>
      <c r="AT1982" s="2">
        <v>3.7</v>
      </c>
      <c r="AU1982" s="2">
        <v>22.5</v>
      </c>
      <c r="AV1982" s="2">
        <v>21.004000000000001</v>
      </c>
      <c r="AW1982" s="2">
        <v>0.69</v>
      </c>
      <c r="AX1982" s="2">
        <v>4.4000000000000004</v>
      </c>
      <c r="AY1982" s="2">
        <v>15.8</v>
      </c>
      <c r="AZ1982" s="2">
        <v>23.005800000000001</v>
      </c>
      <c r="BA1982" s="2">
        <v>0.66</v>
      </c>
      <c r="BB1982" s="2">
        <v>3.4</v>
      </c>
      <c r="BC1982" s="2">
        <v>19.5</v>
      </c>
      <c r="BD1982" s="2">
        <v>29.404699999999998</v>
      </c>
      <c r="BE1982" s="4"/>
      <c r="BF1982" s="4"/>
    </row>
    <row r="1983" spans="1:58" x14ac:dyDescent="0.2">
      <c r="A1983" s="29">
        <v>1982</v>
      </c>
      <c r="B1983" s="7" t="s">
        <v>126</v>
      </c>
      <c r="C1983" s="3">
        <v>39989</v>
      </c>
      <c r="D1983" s="4" t="s">
        <v>28</v>
      </c>
      <c r="E1983" s="4" t="s">
        <v>163</v>
      </c>
      <c r="F1983" s="5" t="s">
        <v>191</v>
      </c>
      <c r="G1983" s="6">
        <v>0.87569444444444444</v>
      </c>
      <c r="H1983" s="6">
        <v>0.91111111111111109</v>
      </c>
      <c r="I1983" s="85">
        <f t="shared" si="30"/>
        <v>50.999999999999979</v>
      </c>
      <c r="J1983" s="86">
        <f>I1983*Segmentos!$D$7*(AH1983%)*IF(ISNUMBER(AI1983),AI1983%,0)</f>
        <v>44431.199999999983</v>
      </c>
      <c r="K1983" s="86">
        <f>I1983*Segmentos!$D$7*(AL1983%)*IF(ISNUMBER(AM1983),AM1983%,0)</f>
        <v>233743.19999999992</v>
      </c>
      <c r="L1983" s="4"/>
      <c r="M1983" s="2">
        <v>0.7</v>
      </c>
      <c r="N1983" s="2">
        <v>2.6</v>
      </c>
      <c r="O1983" s="2">
        <v>26.7</v>
      </c>
      <c r="P1983" s="2">
        <v>87.678299999999993</v>
      </c>
      <c r="Q1983" s="2">
        <v>0.18</v>
      </c>
      <c r="R1983" s="2">
        <v>0.6</v>
      </c>
      <c r="S1983" s="2">
        <v>32.1</v>
      </c>
      <c r="T1983" s="2">
        <v>3.7646999999999999</v>
      </c>
      <c r="U1983" s="2">
        <v>0.25</v>
      </c>
      <c r="V1983" s="2">
        <v>1.6</v>
      </c>
      <c r="W1983" s="2">
        <v>15.8</v>
      </c>
      <c r="X1983" s="2">
        <v>6.4497</v>
      </c>
      <c r="Y1983" s="2">
        <v>0.33</v>
      </c>
      <c r="Z1983" s="2">
        <v>2.4</v>
      </c>
      <c r="AA1983" s="2">
        <v>13.8</v>
      </c>
      <c r="AB1983" s="2">
        <v>12.2951</v>
      </c>
      <c r="AC1983" s="2">
        <v>1.59</v>
      </c>
      <c r="AD1983" s="2">
        <v>4.5999999999999996</v>
      </c>
      <c r="AE1983" s="2">
        <v>34.799999999999997</v>
      </c>
      <c r="AF1983" s="2">
        <v>65.168899999999994</v>
      </c>
      <c r="AG1983" s="2">
        <v>0.22</v>
      </c>
      <c r="AH1983" s="22">
        <v>1.8</v>
      </c>
      <c r="AI1983" s="22">
        <v>12.1</v>
      </c>
      <c r="AJ1983" s="22">
        <v>12.9366</v>
      </c>
      <c r="AK1983" s="18">
        <v>1.1399999999999999</v>
      </c>
      <c r="AL1983" s="18">
        <v>3.4</v>
      </c>
      <c r="AM1983" s="18">
        <v>33.700000000000003</v>
      </c>
      <c r="AN1983" s="2">
        <v>74.741699999999994</v>
      </c>
      <c r="AO1983" s="2">
        <v>0.32</v>
      </c>
      <c r="AP1983" s="2">
        <v>1.8</v>
      </c>
      <c r="AQ1983" s="2">
        <v>18.100000000000001</v>
      </c>
      <c r="AR1983" s="2">
        <v>4.3728999999999996</v>
      </c>
      <c r="AS1983" s="2">
        <v>0.94</v>
      </c>
      <c r="AT1983" s="2">
        <v>2.7</v>
      </c>
      <c r="AU1983" s="2">
        <v>35.200000000000003</v>
      </c>
      <c r="AV1983" s="2">
        <v>25.671800000000001</v>
      </c>
      <c r="AW1983" s="2">
        <v>0.53</v>
      </c>
      <c r="AX1983" s="2">
        <v>1.4</v>
      </c>
      <c r="AY1983" s="2">
        <v>39</v>
      </c>
      <c r="AZ1983" s="2">
        <v>18.912400000000002</v>
      </c>
      <c r="BA1983" s="2">
        <v>0.81</v>
      </c>
      <c r="BB1983" s="2">
        <v>3.8</v>
      </c>
      <c r="BC1983" s="2">
        <v>21.1</v>
      </c>
      <c r="BD1983" s="2">
        <v>38.721200000000003</v>
      </c>
      <c r="BE1983" s="4"/>
      <c r="BF1983" s="4"/>
    </row>
    <row r="1984" spans="1:58" x14ac:dyDescent="0.2">
      <c r="A1984" s="29">
        <v>1983</v>
      </c>
      <c r="B1984" s="7" t="s">
        <v>23</v>
      </c>
      <c r="C1984" s="3">
        <v>39989</v>
      </c>
      <c r="D1984" s="4" t="s">
        <v>21</v>
      </c>
      <c r="E1984" s="4" t="s">
        <v>170</v>
      </c>
      <c r="F1984" s="5" t="s">
        <v>191</v>
      </c>
      <c r="G1984" s="6">
        <v>0.89375000000000004</v>
      </c>
      <c r="H1984" s="6">
        <v>0.91666666666666663</v>
      </c>
      <c r="I1984" s="85">
        <f t="shared" si="30"/>
        <v>32.999999999999886</v>
      </c>
      <c r="J1984" s="86">
        <f>I1984*Segmentos!$D$7*(AH1984%)*IF(ISNUMBER(AI1984),AI1984%,0)</f>
        <v>151192.79999999946</v>
      </c>
      <c r="K1984" s="86">
        <f>I1984*Segmentos!$D$7*(AL1984%)*IF(ISNUMBER(AM1984),AM1984%,0)</f>
        <v>60059.999999999804</v>
      </c>
      <c r="L1984" s="4"/>
      <c r="M1984" s="2">
        <v>0.78</v>
      </c>
      <c r="N1984" s="2">
        <v>1.6</v>
      </c>
      <c r="O1984" s="2">
        <v>48.3</v>
      </c>
      <c r="P1984" s="2">
        <v>37.569200000000002</v>
      </c>
      <c r="Q1984" s="2">
        <v>0.88</v>
      </c>
      <c r="R1984" s="2">
        <v>0.9</v>
      </c>
      <c r="S1984" s="2">
        <v>92.4</v>
      </c>
      <c r="T1984" s="2">
        <v>7.0152000000000001</v>
      </c>
      <c r="U1984" s="2">
        <v>0.81</v>
      </c>
      <c r="V1984" s="2">
        <v>2.2999999999999998</v>
      </c>
      <c r="W1984" s="2">
        <v>36</v>
      </c>
      <c r="X1984" s="2">
        <v>8.1679999999999993</v>
      </c>
      <c r="Y1984" s="2">
        <v>0.7</v>
      </c>
      <c r="Z1984" s="2">
        <v>1.5</v>
      </c>
      <c r="AA1984" s="2">
        <v>44.9</v>
      </c>
      <c r="AB1984" s="2">
        <v>9.8567</v>
      </c>
      <c r="AC1984" s="2">
        <v>0.8</v>
      </c>
      <c r="AD1984" s="2">
        <v>1.6</v>
      </c>
      <c r="AE1984" s="2">
        <v>49.1</v>
      </c>
      <c r="AF1984" s="2">
        <v>12.529299999999999</v>
      </c>
      <c r="AG1984" s="2">
        <v>1.1200000000000001</v>
      </c>
      <c r="AH1984" s="22">
        <v>2.2999999999999998</v>
      </c>
      <c r="AI1984" s="22">
        <v>49.8</v>
      </c>
      <c r="AJ1984" s="22">
        <v>25.545100000000001</v>
      </c>
      <c r="AK1984" s="18">
        <v>0.48</v>
      </c>
      <c r="AL1984" s="18">
        <v>1</v>
      </c>
      <c r="AM1984" s="18">
        <v>45.5</v>
      </c>
      <c r="AN1984" s="2">
        <v>12.024100000000001</v>
      </c>
      <c r="AO1984" s="2">
        <v>0.15</v>
      </c>
      <c r="AP1984" s="2">
        <v>1.3</v>
      </c>
      <c r="AQ1984" s="2">
        <v>11.5</v>
      </c>
      <c r="AR1984" s="2">
        <v>0.76939999999999997</v>
      </c>
      <c r="AS1984" s="2">
        <v>0.37</v>
      </c>
      <c r="AT1984" s="2">
        <v>1</v>
      </c>
      <c r="AU1984" s="2">
        <v>37</v>
      </c>
      <c r="AV1984" s="2">
        <v>3.9318</v>
      </c>
      <c r="AW1984" s="2">
        <v>0.7</v>
      </c>
      <c r="AX1984" s="2">
        <v>1.2</v>
      </c>
      <c r="AY1984" s="2">
        <v>56.6</v>
      </c>
      <c r="AZ1984" s="2">
        <v>9.6996000000000002</v>
      </c>
      <c r="BA1984" s="2">
        <v>1.26</v>
      </c>
      <c r="BB1984" s="2">
        <v>2.4</v>
      </c>
      <c r="BC1984" s="2">
        <v>53.5</v>
      </c>
      <c r="BD1984" s="2">
        <v>23.168399999999998</v>
      </c>
      <c r="BE1984" s="4"/>
      <c r="BF1984" s="4"/>
    </row>
    <row r="1985" spans="1:58" x14ac:dyDescent="0.2">
      <c r="A1985" s="29">
        <v>1984</v>
      </c>
      <c r="B1985" s="7" t="s">
        <v>25</v>
      </c>
      <c r="C1985" s="3">
        <v>39989</v>
      </c>
      <c r="D1985" s="4" t="s">
        <v>21</v>
      </c>
      <c r="E1985" s="4" t="s">
        <v>171</v>
      </c>
      <c r="F1985" s="5" t="s">
        <v>191</v>
      </c>
      <c r="G1985" s="6">
        <v>0.89375000000000004</v>
      </c>
      <c r="H1985" s="6">
        <v>0.89583333333333337</v>
      </c>
      <c r="I1985" s="85">
        <f t="shared" si="30"/>
        <v>2.9999999999999893</v>
      </c>
      <c r="J1985" s="86">
        <f>I1985*Segmentos!$D$7*(AH1985%)*IF(ISNUMBER(AI1985),AI1985%,0)</f>
        <v>11147.999999999962</v>
      </c>
      <c r="K1985" s="86">
        <f>I1985*Segmentos!$D$7*(AL1985%)*IF(ISNUMBER(AM1985),AM1985%,0)</f>
        <v>6544.7999999999774</v>
      </c>
      <c r="L1985" s="4"/>
      <c r="M1985" s="2">
        <v>0.74</v>
      </c>
      <c r="N1985" s="2">
        <v>0.8</v>
      </c>
      <c r="O1985" s="2">
        <v>92.1</v>
      </c>
      <c r="P1985" s="2">
        <v>45.341299999999997</v>
      </c>
      <c r="Q1985" s="2">
        <v>0.86</v>
      </c>
      <c r="R1985" s="2">
        <v>0.9</v>
      </c>
      <c r="S1985" s="2">
        <v>91.6</v>
      </c>
      <c r="T1985" s="2">
        <v>8.7614999999999998</v>
      </c>
      <c r="U1985" s="2">
        <v>0.74</v>
      </c>
      <c r="V1985" s="2">
        <v>0.7</v>
      </c>
      <c r="W1985" s="2">
        <v>100</v>
      </c>
      <c r="X1985" s="2">
        <v>9.4594000000000005</v>
      </c>
      <c r="Y1985" s="2">
        <v>0.56999999999999995</v>
      </c>
      <c r="Z1985" s="2">
        <v>0.6</v>
      </c>
      <c r="AA1985" s="2">
        <v>89.3</v>
      </c>
      <c r="AB1985" s="2">
        <v>10.351599999999999</v>
      </c>
      <c r="AC1985" s="2">
        <v>0.84</v>
      </c>
      <c r="AD1985" s="2">
        <v>0.9</v>
      </c>
      <c r="AE1985" s="2">
        <v>90.1</v>
      </c>
      <c r="AF1985" s="2">
        <v>16.768799999999999</v>
      </c>
      <c r="AG1985" s="2">
        <v>0.93</v>
      </c>
      <c r="AH1985" s="22">
        <v>1</v>
      </c>
      <c r="AI1985" s="22">
        <v>92.9</v>
      </c>
      <c r="AJ1985" s="22">
        <v>26.876999999999999</v>
      </c>
      <c r="AK1985" s="18">
        <v>0.57999999999999996</v>
      </c>
      <c r="AL1985" s="18">
        <v>0.6</v>
      </c>
      <c r="AM1985" s="18">
        <v>90.9</v>
      </c>
      <c r="AN1985" s="2">
        <v>18.464200000000002</v>
      </c>
      <c r="AO1985" s="2">
        <v>0.06</v>
      </c>
      <c r="AP1985" s="2">
        <v>0.1</v>
      </c>
      <c r="AQ1985" s="2">
        <v>100</v>
      </c>
      <c r="AR1985" s="2">
        <v>0.43059999999999998</v>
      </c>
      <c r="AS1985" s="2">
        <v>0.49</v>
      </c>
      <c r="AT1985" s="2">
        <v>0.5</v>
      </c>
      <c r="AU1985" s="2">
        <v>100</v>
      </c>
      <c r="AV1985" s="2">
        <v>6.5388999999999999</v>
      </c>
      <c r="AW1985" s="2">
        <v>0.64</v>
      </c>
      <c r="AX1985" s="2">
        <v>0.7</v>
      </c>
      <c r="AY1985" s="2">
        <v>85.8</v>
      </c>
      <c r="AZ1985" s="2">
        <v>11.1807</v>
      </c>
      <c r="BA1985" s="2">
        <v>1.1599999999999999</v>
      </c>
      <c r="BB1985" s="2">
        <v>1.3</v>
      </c>
      <c r="BC1985" s="2">
        <v>93</v>
      </c>
      <c r="BD1985" s="2">
        <v>27.190999999999999</v>
      </c>
      <c r="BE1985" s="4"/>
      <c r="BF1985" s="4"/>
    </row>
    <row r="1986" spans="1:58" x14ac:dyDescent="0.2">
      <c r="A1986" s="29">
        <v>1985</v>
      </c>
      <c r="B1986" s="7" t="s">
        <v>32</v>
      </c>
      <c r="C1986" s="3">
        <v>39989</v>
      </c>
      <c r="D1986" s="4" t="s">
        <v>28</v>
      </c>
      <c r="E1986" s="4" t="s">
        <v>164</v>
      </c>
      <c r="F1986" s="5" t="s">
        <v>191</v>
      </c>
      <c r="G1986" s="6">
        <v>0.9145833333333333</v>
      </c>
      <c r="H1986" s="6">
        <v>0.91736111111111107</v>
      </c>
      <c r="I1986" s="85">
        <f t="shared" si="30"/>
        <v>3.9999999999999858</v>
      </c>
      <c r="J1986" s="86">
        <f>I1986*Segmentos!$D$7*(AH1986%)*IF(ISNUMBER(AI1986),AI1986%,0)</f>
        <v>8006.3999999999733</v>
      </c>
      <c r="K1986" s="86">
        <f>I1986*Segmentos!$D$7*(AL1986%)*IF(ISNUMBER(AM1986),AM1986%,0)</f>
        <v>10919.999999999962</v>
      </c>
      <c r="L1986" s="4"/>
      <c r="M1986" s="2">
        <v>0.6</v>
      </c>
      <c r="N1986" s="2">
        <v>1.4</v>
      </c>
      <c r="O1986" s="2">
        <v>43.9</v>
      </c>
      <c r="P1986" s="2">
        <v>93.520300000000006</v>
      </c>
      <c r="Q1986" s="2">
        <v>0.23</v>
      </c>
      <c r="R1986" s="2">
        <v>0.9</v>
      </c>
      <c r="S1986" s="2">
        <v>25</v>
      </c>
      <c r="T1986" s="2">
        <v>6.0327999999999999</v>
      </c>
      <c r="U1986" s="2">
        <v>0.48</v>
      </c>
      <c r="V1986" s="2">
        <v>1.4</v>
      </c>
      <c r="W1986" s="2">
        <v>33.4</v>
      </c>
      <c r="X1986" s="2">
        <v>15.639200000000001</v>
      </c>
      <c r="Y1986" s="2">
        <v>0.46</v>
      </c>
      <c r="Z1986" s="2">
        <v>1.1000000000000001</v>
      </c>
      <c r="AA1986" s="2">
        <v>41.1</v>
      </c>
      <c r="AB1986" s="2">
        <v>21.1389</v>
      </c>
      <c r="AC1986" s="2">
        <v>1</v>
      </c>
      <c r="AD1986" s="2">
        <v>1.8</v>
      </c>
      <c r="AE1986" s="2">
        <v>56</v>
      </c>
      <c r="AF1986" s="2">
        <v>50.709400000000002</v>
      </c>
      <c r="AG1986" s="2">
        <v>0.52</v>
      </c>
      <c r="AH1986" s="22">
        <v>1.2</v>
      </c>
      <c r="AI1986" s="22">
        <v>41.7</v>
      </c>
      <c r="AJ1986" s="22">
        <v>37.932499999999997</v>
      </c>
      <c r="AK1986" s="18">
        <v>0.68</v>
      </c>
      <c r="AL1986" s="18">
        <v>1.5</v>
      </c>
      <c r="AM1986" s="18">
        <v>45.5</v>
      </c>
      <c r="AN1986" s="2">
        <v>55.587800000000001</v>
      </c>
      <c r="AO1986" s="2">
        <v>0.33</v>
      </c>
      <c r="AP1986" s="2">
        <v>0.5</v>
      </c>
      <c r="AQ1986" s="2">
        <v>70.8</v>
      </c>
      <c r="AR1986" s="2">
        <v>5.5740999999999996</v>
      </c>
      <c r="AS1986" s="2">
        <v>0.5</v>
      </c>
      <c r="AT1986" s="2">
        <v>0.8</v>
      </c>
      <c r="AU1986" s="2">
        <v>59</v>
      </c>
      <c r="AV1986" s="2">
        <v>16.955200000000001</v>
      </c>
      <c r="AW1986" s="2">
        <v>0.43</v>
      </c>
      <c r="AX1986" s="2">
        <v>1.1000000000000001</v>
      </c>
      <c r="AY1986" s="2">
        <v>39.700000000000003</v>
      </c>
      <c r="AZ1986" s="2">
        <v>18.979099999999999</v>
      </c>
      <c r="BA1986" s="2">
        <v>0.88</v>
      </c>
      <c r="BB1986" s="2">
        <v>2.2000000000000002</v>
      </c>
      <c r="BC1986" s="2">
        <v>40.4</v>
      </c>
      <c r="BD1986" s="2">
        <v>52.011899999999997</v>
      </c>
      <c r="BE1986" s="4"/>
      <c r="BF1986" s="4"/>
    </row>
    <row r="1987" spans="1:58" x14ac:dyDescent="0.2">
      <c r="A1987" s="29">
        <v>1986</v>
      </c>
      <c r="B1987" s="7" t="s">
        <v>19</v>
      </c>
      <c r="C1987" s="3">
        <v>39989</v>
      </c>
      <c r="D1987" s="4" t="s">
        <v>17</v>
      </c>
      <c r="E1987" s="4" t="s">
        <v>166</v>
      </c>
      <c r="F1987" s="5" t="s">
        <v>191</v>
      </c>
      <c r="G1987" s="6">
        <v>0.9145833333333333</v>
      </c>
      <c r="H1987" s="6">
        <v>0.9159722222222223</v>
      </c>
      <c r="I1987" s="85">
        <f t="shared" ref="I1987:I2050" si="31">IF(H1987&gt;=G1987,(H1987-G1987)*24*60,("24:00:00"-G1987+H1987)*24*60)</f>
        <v>2.0000000000001528</v>
      </c>
      <c r="J1987" s="86">
        <f>I1987*Segmentos!$D$7*(AH1987%)*IF(ISNUMBER(AI1987),AI1987%,0)</f>
        <v>2400.0000000001833</v>
      </c>
      <c r="K1987" s="86">
        <f>I1987*Segmentos!$D$7*(AL1987%)*IF(ISNUMBER(AM1987),AM1987%,0)</f>
        <v>1200.0000000000916</v>
      </c>
      <c r="L1987" s="4"/>
      <c r="M1987" s="2">
        <v>0.23</v>
      </c>
      <c r="N1987" s="2">
        <v>0.3</v>
      </c>
      <c r="O1987" s="2">
        <v>75.8</v>
      </c>
      <c r="P1987" s="2">
        <v>100</v>
      </c>
      <c r="Q1987" s="2">
        <v>0</v>
      </c>
      <c r="R1987" s="2">
        <v>0</v>
      </c>
      <c r="S1987" s="8" t="s">
        <v>577</v>
      </c>
      <c r="T1987" s="2">
        <v>0</v>
      </c>
      <c r="U1987" s="2">
        <v>0</v>
      </c>
      <c r="V1987" s="2">
        <v>0</v>
      </c>
      <c r="W1987" s="8" t="s">
        <v>577</v>
      </c>
      <c r="X1987" s="2">
        <v>0</v>
      </c>
      <c r="Y1987" s="2">
        <v>0.18</v>
      </c>
      <c r="Z1987" s="2">
        <v>0.4</v>
      </c>
      <c r="AA1987" s="2">
        <v>50</v>
      </c>
      <c r="AB1987" s="2">
        <v>22.4437</v>
      </c>
      <c r="AC1987" s="2">
        <v>0.55000000000000004</v>
      </c>
      <c r="AD1987" s="2">
        <v>0.6</v>
      </c>
      <c r="AE1987" s="2">
        <v>89.1</v>
      </c>
      <c r="AF1987" s="2">
        <v>77.556299999999993</v>
      </c>
      <c r="AG1987" s="2">
        <v>0.33</v>
      </c>
      <c r="AH1987" s="22">
        <v>0.3</v>
      </c>
      <c r="AI1987" s="22">
        <v>100</v>
      </c>
      <c r="AJ1987" s="22">
        <v>68.026200000000003</v>
      </c>
      <c r="AK1987" s="18">
        <v>0.14000000000000001</v>
      </c>
      <c r="AL1987" s="18">
        <v>0.3</v>
      </c>
      <c r="AM1987" s="18">
        <v>50</v>
      </c>
      <c r="AN1987" s="2">
        <v>31.973800000000001</v>
      </c>
      <c r="AO1987" s="2">
        <v>0.1</v>
      </c>
      <c r="AP1987" s="2">
        <v>0.1</v>
      </c>
      <c r="AQ1987" s="2">
        <v>100</v>
      </c>
      <c r="AR1987" s="2">
        <v>4.5457000000000001</v>
      </c>
      <c r="AS1987" s="2">
        <v>0.1</v>
      </c>
      <c r="AT1987" s="2">
        <v>0.2</v>
      </c>
      <c r="AU1987" s="2">
        <v>50</v>
      </c>
      <c r="AV1987" s="2">
        <v>9.5302000000000007</v>
      </c>
      <c r="AW1987" s="2">
        <v>0</v>
      </c>
      <c r="AX1987" s="2">
        <v>0</v>
      </c>
      <c r="AY1987" s="8" t="s">
        <v>577</v>
      </c>
      <c r="AZ1987" s="2">
        <v>0</v>
      </c>
      <c r="BA1987" s="2">
        <v>0.52</v>
      </c>
      <c r="BB1987" s="2">
        <v>0.7</v>
      </c>
      <c r="BC1987" s="2">
        <v>79.3</v>
      </c>
      <c r="BD1987" s="2">
        <v>85.924099999999996</v>
      </c>
      <c r="BE1987" s="4"/>
      <c r="BF1987" s="4"/>
    </row>
    <row r="1988" spans="1:58" x14ac:dyDescent="0.2">
      <c r="A1988" s="29">
        <v>1987</v>
      </c>
      <c r="B1988" s="7" t="s">
        <v>2</v>
      </c>
      <c r="C1988" s="3">
        <v>39989</v>
      </c>
      <c r="D1988" s="4" t="s">
        <v>0</v>
      </c>
      <c r="E1988" s="4" t="s">
        <v>164</v>
      </c>
      <c r="F1988" s="5" t="s">
        <v>191</v>
      </c>
      <c r="G1988" s="6">
        <v>0.88402777777777775</v>
      </c>
      <c r="H1988" s="6">
        <v>0.93125000000000002</v>
      </c>
      <c r="I1988" s="85">
        <f t="shared" si="31"/>
        <v>68.000000000000085</v>
      </c>
      <c r="J1988" s="86">
        <f>I1988*Segmentos!$D$7*(AH1988%)*IF(ISNUMBER(AI1988),AI1988%,0)</f>
        <v>1378414.4000000018</v>
      </c>
      <c r="K1988" s="86">
        <f>I1988*Segmentos!$D$7*(AL1988%)*IF(ISNUMBER(AM1988),AM1988%,0)</f>
        <v>1985491.2000000023</v>
      </c>
      <c r="L1988" s="4"/>
      <c r="M1988" s="2">
        <v>6.24</v>
      </c>
      <c r="N1988" s="2">
        <v>21.3</v>
      </c>
      <c r="O1988" s="2">
        <v>29.3</v>
      </c>
      <c r="P1988" s="2">
        <v>84.834500000000006</v>
      </c>
      <c r="Q1988" s="2">
        <v>4.96</v>
      </c>
      <c r="R1988" s="2">
        <v>16.5</v>
      </c>
      <c r="S1988" s="2">
        <v>30.1</v>
      </c>
      <c r="T1988" s="2">
        <v>11.2468</v>
      </c>
      <c r="U1988" s="2">
        <v>6.43</v>
      </c>
      <c r="V1988" s="2">
        <v>23.8</v>
      </c>
      <c r="W1988" s="2">
        <v>27.1</v>
      </c>
      <c r="X1988" s="2">
        <v>18.319800000000001</v>
      </c>
      <c r="Y1988" s="2">
        <v>5.14</v>
      </c>
      <c r="Z1988" s="2">
        <v>21.2</v>
      </c>
      <c r="AA1988" s="2">
        <v>24.3</v>
      </c>
      <c r="AB1988" s="2">
        <v>20.6172</v>
      </c>
      <c r="AC1988" s="2">
        <v>7.76</v>
      </c>
      <c r="AD1988" s="2">
        <v>22.3</v>
      </c>
      <c r="AE1988" s="2">
        <v>34.799999999999997</v>
      </c>
      <c r="AF1988" s="2">
        <v>34.650799999999997</v>
      </c>
      <c r="AG1988" s="2">
        <v>5.0599999999999996</v>
      </c>
      <c r="AH1988" s="22">
        <v>18.7</v>
      </c>
      <c r="AI1988" s="22">
        <v>27.1</v>
      </c>
      <c r="AJ1988" s="22">
        <v>32.672400000000003</v>
      </c>
      <c r="AK1988" s="18">
        <v>7.3</v>
      </c>
      <c r="AL1988" s="18">
        <v>23.7</v>
      </c>
      <c r="AM1988" s="18">
        <v>30.8</v>
      </c>
      <c r="AN1988" s="2">
        <v>52.162100000000002</v>
      </c>
      <c r="AO1988" s="2">
        <v>6.26</v>
      </c>
      <c r="AP1988" s="2">
        <v>20.399999999999999</v>
      </c>
      <c r="AQ1988" s="2">
        <v>30.7</v>
      </c>
      <c r="AR1988" s="2">
        <v>9.3057999999999996</v>
      </c>
      <c r="AS1988" s="2">
        <v>6.48</v>
      </c>
      <c r="AT1988" s="2">
        <v>19.600000000000001</v>
      </c>
      <c r="AU1988" s="2">
        <v>33.1</v>
      </c>
      <c r="AV1988" s="2">
        <v>19.413</v>
      </c>
      <c r="AW1988" s="2">
        <v>7.52</v>
      </c>
      <c r="AX1988" s="2">
        <v>24</v>
      </c>
      <c r="AY1988" s="2">
        <v>31.4</v>
      </c>
      <c r="AZ1988" s="2">
        <v>29.418800000000001</v>
      </c>
      <c r="BA1988" s="2">
        <v>5.13</v>
      </c>
      <c r="BB1988" s="2">
        <v>20.5</v>
      </c>
      <c r="BC1988" s="2">
        <v>25</v>
      </c>
      <c r="BD1988" s="2">
        <v>26.696899999999999</v>
      </c>
      <c r="BE1988" s="4"/>
      <c r="BF1988" s="4"/>
    </row>
    <row r="1989" spans="1:58" x14ac:dyDescent="0.2">
      <c r="A1989" s="29">
        <v>1988</v>
      </c>
      <c r="B1989" s="7" t="s">
        <v>16</v>
      </c>
      <c r="C1989" s="3">
        <v>39989</v>
      </c>
      <c r="D1989" s="4" t="s">
        <v>13</v>
      </c>
      <c r="E1989" s="4" t="s">
        <v>166</v>
      </c>
      <c r="F1989" s="5" t="s">
        <v>191</v>
      </c>
      <c r="G1989" s="6">
        <v>0.91666666666666663</v>
      </c>
      <c r="H1989" s="6">
        <v>0.92083333333333339</v>
      </c>
      <c r="I1989" s="85">
        <f t="shared" si="31"/>
        <v>6.0000000000001386</v>
      </c>
      <c r="J1989" s="86">
        <f>I1989*Segmentos!$D$7*(AH1989%)*IF(ISNUMBER(AI1989),AI1989%,0)</f>
        <v>195076.80000000453</v>
      </c>
      <c r="K1989" s="86">
        <f>I1989*Segmentos!$D$7*(AL1989%)*IF(ISNUMBER(AM1989),AM1989%,0)</f>
        <v>356083.20000000822</v>
      </c>
      <c r="L1989" s="4"/>
      <c r="M1989" s="2">
        <v>11.62</v>
      </c>
      <c r="N1989" s="2">
        <v>14.6</v>
      </c>
      <c r="O1989" s="2">
        <v>79.5</v>
      </c>
      <c r="P1989" s="2">
        <v>85.136700000000005</v>
      </c>
      <c r="Q1989" s="2">
        <v>4.04</v>
      </c>
      <c r="R1989" s="2">
        <v>5</v>
      </c>
      <c r="S1989" s="2">
        <v>80.8</v>
      </c>
      <c r="T1989" s="2">
        <v>4.9366000000000003</v>
      </c>
      <c r="U1989" s="2">
        <v>11.41</v>
      </c>
      <c r="V1989" s="2">
        <v>15.3</v>
      </c>
      <c r="W1989" s="2">
        <v>74.7</v>
      </c>
      <c r="X1989" s="2">
        <v>17.525700000000001</v>
      </c>
      <c r="Y1989" s="2">
        <v>11.46</v>
      </c>
      <c r="Z1989" s="2">
        <v>15.3</v>
      </c>
      <c r="AA1989" s="2">
        <v>75.099999999999994</v>
      </c>
      <c r="AB1989" s="2">
        <v>24.785399999999999</v>
      </c>
      <c r="AC1989" s="2">
        <v>15.76</v>
      </c>
      <c r="AD1989" s="2">
        <v>18.5</v>
      </c>
      <c r="AE1989" s="2">
        <v>85</v>
      </c>
      <c r="AF1989" s="2">
        <v>37.8889</v>
      </c>
      <c r="AG1989" s="2">
        <v>8.11</v>
      </c>
      <c r="AH1989" s="22">
        <v>11.4</v>
      </c>
      <c r="AI1989" s="22">
        <v>71.3</v>
      </c>
      <c r="AJ1989" s="22">
        <v>28.184200000000001</v>
      </c>
      <c r="AK1989" s="18">
        <v>14.79</v>
      </c>
      <c r="AL1989" s="18">
        <v>17.600000000000001</v>
      </c>
      <c r="AM1989" s="18">
        <v>84.3</v>
      </c>
      <c r="AN1989" s="2">
        <v>56.952500000000001</v>
      </c>
      <c r="AO1989" s="2">
        <v>10.33</v>
      </c>
      <c r="AP1989" s="2">
        <v>13.5</v>
      </c>
      <c r="AQ1989" s="2">
        <v>76.8</v>
      </c>
      <c r="AR1989" s="2">
        <v>8.2691999999999997</v>
      </c>
      <c r="AS1989" s="2">
        <v>12.29</v>
      </c>
      <c r="AT1989" s="2">
        <v>15.8</v>
      </c>
      <c r="AU1989" s="2">
        <v>77.900000000000006</v>
      </c>
      <c r="AV1989" s="2">
        <v>19.834399999999999</v>
      </c>
      <c r="AW1989" s="2">
        <v>11.83</v>
      </c>
      <c r="AX1989" s="2">
        <v>15</v>
      </c>
      <c r="AY1989" s="2">
        <v>78.7</v>
      </c>
      <c r="AZ1989" s="2">
        <v>24.9071</v>
      </c>
      <c r="BA1989" s="2">
        <v>11.45</v>
      </c>
      <c r="BB1989" s="2">
        <v>14</v>
      </c>
      <c r="BC1989" s="2">
        <v>81.900000000000006</v>
      </c>
      <c r="BD1989" s="2">
        <v>32.125999999999998</v>
      </c>
      <c r="BE1989" s="4"/>
      <c r="BF1989" s="4"/>
    </row>
    <row r="1990" spans="1:58" x14ac:dyDescent="0.2">
      <c r="A1990" s="29">
        <v>1989</v>
      </c>
      <c r="B1990" s="7" t="s">
        <v>22</v>
      </c>
      <c r="C1990" s="3">
        <v>39989</v>
      </c>
      <c r="D1990" s="4" t="s">
        <v>21</v>
      </c>
      <c r="E1990" s="4" t="s">
        <v>164</v>
      </c>
      <c r="F1990" s="5" t="s">
        <v>191</v>
      </c>
      <c r="G1990" s="6">
        <v>0.83263888888888893</v>
      </c>
      <c r="H1990" s="6">
        <v>0.87430555555555556</v>
      </c>
      <c r="I1990" s="85">
        <f t="shared" si="31"/>
        <v>59.999999999999943</v>
      </c>
      <c r="J1990" s="86">
        <f>I1990*Segmentos!$D$7*(AH1990%)*IF(ISNUMBER(AI1990),AI1990%,0)</f>
        <v>425591.99999999965</v>
      </c>
      <c r="K1990" s="86">
        <f>I1990*Segmentos!$D$7*(AL1990%)*IF(ISNUMBER(AM1990),AM1990%,0)</f>
        <v>440447.99999999965</v>
      </c>
      <c r="L1990" s="4"/>
      <c r="M1990" s="2">
        <v>1.81</v>
      </c>
      <c r="N1990" s="2">
        <v>6.5</v>
      </c>
      <c r="O1990" s="2">
        <v>27.6</v>
      </c>
      <c r="P1990" s="2">
        <v>94.533900000000003</v>
      </c>
      <c r="Q1990" s="2">
        <v>0.36</v>
      </c>
      <c r="R1990" s="2">
        <v>1.8</v>
      </c>
      <c r="S1990" s="2">
        <v>20</v>
      </c>
      <c r="T1990" s="2">
        <v>3.1023000000000001</v>
      </c>
      <c r="U1990" s="2">
        <v>0.86</v>
      </c>
      <c r="V1990" s="2">
        <v>6.9</v>
      </c>
      <c r="W1990" s="2">
        <v>12.4</v>
      </c>
      <c r="X1990" s="2">
        <v>9.4137000000000004</v>
      </c>
      <c r="Y1990" s="2">
        <v>1.02</v>
      </c>
      <c r="Z1990" s="2">
        <v>5.7</v>
      </c>
      <c r="AA1990" s="2">
        <v>17.899999999999999</v>
      </c>
      <c r="AB1990" s="2">
        <v>15.8108</v>
      </c>
      <c r="AC1990" s="2">
        <v>3.86</v>
      </c>
      <c r="AD1990" s="2">
        <v>9.5</v>
      </c>
      <c r="AE1990" s="2">
        <v>40.700000000000003</v>
      </c>
      <c r="AF1990" s="2">
        <v>66.206999999999994</v>
      </c>
      <c r="AG1990" s="2">
        <v>1.77</v>
      </c>
      <c r="AH1990" s="22">
        <v>6.9</v>
      </c>
      <c r="AI1990" s="22">
        <v>25.7</v>
      </c>
      <c r="AJ1990" s="22">
        <v>43.899500000000003</v>
      </c>
      <c r="AK1990" s="18">
        <v>1.84</v>
      </c>
      <c r="AL1990" s="18">
        <v>6.2</v>
      </c>
      <c r="AM1990" s="18">
        <v>29.6</v>
      </c>
      <c r="AN1990" s="2">
        <v>50.634399999999999</v>
      </c>
      <c r="AO1990" s="2">
        <v>1.2</v>
      </c>
      <c r="AP1990" s="2">
        <v>4.9000000000000004</v>
      </c>
      <c r="AQ1990" s="2">
        <v>24.6</v>
      </c>
      <c r="AR1990" s="2">
        <v>6.8570000000000002</v>
      </c>
      <c r="AS1990" s="2">
        <v>1.25</v>
      </c>
      <c r="AT1990" s="2">
        <v>6.4</v>
      </c>
      <c r="AU1990" s="2">
        <v>19.5</v>
      </c>
      <c r="AV1990" s="2">
        <v>14.4231</v>
      </c>
      <c r="AW1990" s="2">
        <v>3.44</v>
      </c>
      <c r="AX1990" s="2">
        <v>8.6</v>
      </c>
      <c r="AY1990" s="2">
        <v>40</v>
      </c>
      <c r="AZ1990" s="2">
        <v>51.740600000000001</v>
      </c>
      <c r="BA1990" s="2">
        <v>1.07</v>
      </c>
      <c r="BB1990" s="2">
        <v>5.5</v>
      </c>
      <c r="BC1990" s="2">
        <v>19.399999999999999</v>
      </c>
      <c r="BD1990" s="2">
        <v>21.513200000000001</v>
      </c>
      <c r="BE1990" s="4"/>
      <c r="BF1990" s="4"/>
    </row>
    <row r="1991" spans="1:58" x14ac:dyDescent="0.2">
      <c r="A1991" s="29">
        <v>1990</v>
      </c>
      <c r="B1991" s="7" t="s">
        <v>130</v>
      </c>
      <c r="C1991" s="3">
        <v>39989</v>
      </c>
      <c r="D1991" s="4" t="s">
        <v>8</v>
      </c>
      <c r="E1991" s="4" t="s">
        <v>176</v>
      </c>
      <c r="F1991" s="5" t="s">
        <v>191</v>
      </c>
      <c r="G1991" s="6">
        <v>0.92569444444444438</v>
      </c>
      <c r="H1991" s="6">
        <v>2.9861111111111113E-2</v>
      </c>
      <c r="I1991" s="85">
        <f t="shared" si="31"/>
        <v>150.00000000000011</v>
      </c>
      <c r="J1991" s="86">
        <f>I1991*Segmentos!$D$7*(AH1991%)*IF(ISNUMBER(AI1991),AI1991%,0)</f>
        <v>4849320.0000000037</v>
      </c>
      <c r="K1991" s="86">
        <f>I1991*Segmentos!$D$7*(AL1991%)*IF(ISNUMBER(AM1991),AM1991%,0)</f>
        <v>5286600.0000000047</v>
      </c>
      <c r="L1991" s="4"/>
      <c r="M1991" s="2">
        <v>8.4700000000000006</v>
      </c>
      <c r="N1991" s="2">
        <v>32.6</v>
      </c>
      <c r="O1991" s="2">
        <v>26</v>
      </c>
      <c r="P1991" s="2">
        <v>89.467100000000002</v>
      </c>
      <c r="Q1991" s="2">
        <v>3.21</v>
      </c>
      <c r="R1991" s="2">
        <v>20.2</v>
      </c>
      <c r="S1991" s="2">
        <v>15.9</v>
      </c>
      <c r="T1991" s="2">
        <v>5.6618000000000004</v>
      </c>
      <c r="U1991" s="2">
        <v>7.44</v>
      </c>
      <c r="V1991" s="2">
        <v>32.4</v>
      </c>
      <c r="W1991" s="2">
        <v>23</v>
      </c>
      <c r="X1991" s="2">
        <v>16.488700000000001</v>
      </c>
      <c r="Y1991" s="2">
        <v>7.61</v>
      </c>
      <c r="Z1991" s="2">
        <v>32.5</v>
      </c>
      <c r="AA1991" s="2">
        <v>23.4</v>
      </c>
      <c r="AB1991" s="2">
        <v>23.750900000000001</v>
      </c>
      <c r="AC1991" s="2">
        <v>12.56</v>
      </c>
      <c r="AD1991" s="2">
        <v>39.1</v>
      </c>
      <c r="AE1991" s="2">
        <v>32.1</v>
      </c>
      <c r="AF1991" s="2">
        <v>43.565800000000003</v>
      </c>
      <c r="AG1991" s="2">
        <v>8.08</v>
      </c>
      <c r="AH1991" s="22">
        <v>32.200000000000003</v>
      </c>
      <c r="AI1991" s="22">
        <v>25.1</v>
      </c>
      <c r="AJ1991" s="22">
        <v>40.534999999999997</v>
      </c>
      <c r="AK1991" s="18">
        <v>8.81</v>
      </c>
      <c r="AL1991" s="18">
        <v>33</v>
      </c>
      <c r="AM1991" s="18">
        <v>26.7</v>
      </c>
      <c r="AN1991" s="2">
        <v>48.932200000000002</v>
      </c>
      <c r="AO1991" s="2">
        <v>4.0599999999999996</v>
      </c>
      <c r="AP1991" s="2">
        <v>25.2</v>
      </c>
      <c r="AQ1991" s="2">
        <v>16.100000000000001</v>
      </c>
      <c r="AR1991" s="2">
        <v>4.6878000000000002</v>
      </c>
      <c r="AS1991" s="2">
        <v>7</v>
      </c>
      <c r="AT1991" s="2">
        <v>28.8</v>
      </c>
      <c r="AU1991" s="2">
        <v>24.3</v>
      </c>
      <c r="AV1991" s="2">
        <v>16.301600000000001</v>
      </c>
      <c r="AW1991" s="2">
        <v>9.4700000000000006</v>
      </c>
      <c r="AX1991" s="2">
        <v>37.1</v>
      </c>
      <c r="AY1991" s="2">
        <v>25.5</v>
      </c>
      <c r="AZ1991" s="2">
        <v>28.788599999999999</v>
      </c>
      <c r="BA1991" s="2">
        <v>9.81</v>
      </c>
      <c r="BB1991" s="2">
        <v>33.5</v>
      </c>
      <c r="BC1991" s="2">
        <v>29.3</v>
      </c>
      <c r="BD1991" s="2">
        <v>39.689100000000003</v>
      </c>
      <c r="BE1991" s="4"/>
      <c r="BF1991" s="4"/>
    </row>
    <row r="1992" spans="1:58" x14ac:dyDescent="0.2">
      <c r="A1992" s="29">
        <v>1991</v>
      </c>
      <c r="B1992" s="7" t="s">
        <v>24</v>
      </c>
      <c r="C1992" s="3">
        <v>39989</v>
      </c>
      <c r="D1992" s="4" t="s">
        <v>21</v>
      </c>
      <c r="E1992" s="4" t="s">
        <v>170</v>
      </c>
      <c r="F1992" s="5" t="s">
        <v>191</v>
      </c>
      <c r="G1992" s="6">
        <v>0.87569444444444444</v>
      </c>
      <c r="H1992" s="6">
        <v>0.89097222222222217</v>
      </c>
      <c r="I1992" s="85">
        <f t="shared" si="31"/>
        <v>21.999999999999922</v>
      </c>
      <c r="J1992" s="86">
        <f>I1992*Segmentos!$D$7*(AH1992%)*IF(ISNUMBER(AI1992),AI1992%,0)</f>
        <v>66721.599999999773</v>
      </c>
      <c r="K1992" s="86">
        <f>I1992*Segmentos!$D$7*(AL1992%)*IF(ISNUMBER(AM1992),AM1992%,0)</f>
        <v>29567.999999999898</v>
      </c>
      <c r="L1992" s="4"/>
      <c r="M1992" s="2">
        <v>0.54</v>
      </c>
      <c r="N1992" s="2">
        <v>1.4</v>
      </c>
      <c r="O1992" s="2">
        <v>37.4</v>
      </c>
      <c r="P1992" s="2">
        <v>47.790500000000002</v>
      </c>
      <c r="Q1992" s="2">
        <v>0.54</v>
      </c>
      <c r="R1992" s="2">
        <v>0.9</v>
      </c>
      <c r="S1992" s="2">
        <v>56.8</v>
      </c>
      <c r="T1992" s="2">
        <v>7.9808000000000003</v>
      </c>
      <c r="U1992" s="2">
        <v>0.66</v>
      </c>
      <c r="V1992" s="2">
        <v>1.1000000000000001</v>
      </c>
      <c r="W1992" s="2">
        <v>57.9</v>
      </c>
      <c r="X1992" s="2">
        <v>12.2685</v>
      </c>
      <c r="Y1992" s="2">
        <v>0.37</v>
      </c>
      <c r="Z1992" s="2">
        <v>1</v>
      </c>
      <c r="AA1992" s="2">
        <v>37.9</v>
      </c>
      <c r="AB1992" s="2">
        <v>9.8202999999999996</v>
      </c>
      <c r="AC1992" s="2">
        <v>0.61</v>
      </c>
      <c r="AD1992" s="2">
        <v>2.2999999999999998</v>
      </c>
      <c r="AE1992" s="2">
        <v>26.6</v>
      </c>
      <c r="AF1992" s="2">
        <v>17.7209</v>
      </c>
      <c r="AG1992" s="2">
        <v>0.77</v>
      </c>
      <c r="AH1992" s="22">
        <v>1.7</v>
      </c>
      <c r="AI1992" s="22">
        <v>44.6</v>
      </c>
      <c r="AJ1992" s="22">
        <v>32.233199999999997</v>
      </c>
      <c r="AK1992" s="18">
        <v>0.33</v>
      </c>
      <c r="AL1992" s="18">
        <v>1.2</v>
      </c>
      <c r="AM1992" s="18">
        <v>28</v>
      </c>
      <c r="AN1992" s="2">
        <v>15.5573</v>
      </c>
      <c r="AO1992" s="2">
        <v>0.03</v>
      </c>
      <c r="AP1992" s="2">
        <v>0.4</v>
      </c>
      <c r="AQ1992" s="2">
        <v>8.6999999999999993</v>
      </c>
      <c r="AR1992" s="2">
        <v>0.32590000000000002</v>
      </c>
      <c r="AS1992" s="2">
        <v>0.51</v>
      </c>
      <c r="AT1992" s="2">
        <v>1.1000000000000001</v>
      </c>
      <c r="AU1992" s="2">
        <v>48.1</v>
      </c>
      <c r="AV1992" s="2">
        <v>9.9097000000000008</v>
      </c>
      <c r="AW1992" s="2">
        <v>0.32</v>
      </c>
      <c r="AX1992" s="2">
        <v>1.8</v>
      </c>
      <c r="AY1992" s="2">
        <v>17.2</v>
      </c>
      <c r="AZ1992" s="2">
        <v>8.0501000000000005</v>
      </c>
      <c r="BA1992" s="2">
        <v>0.87</v>
      </c>
      <c r="BB1992" s="2">
        <v>1.7</v>
      </c>
      <c r="BC1992" s="2">
        <v>52.1</v>
      </c>
      <c r="BD1992" s="2">
        <v>29.5047</v>
      </c>
      <c r="BE1992" s="4"/>
      <c r="BF1992" s="4"/>
    </row>
    <row r="1993" spans="1:58" x14ac:dyDescent="0.2">
      <c r="A1993" s="29">
        <v>1992</v>
      </c>
      <c r="B1993" s="7" t="s">
        <v>4</v>
      </c>
      <c r="C1993" s="3">
        <v>39989</v>
      </c>
      <c r="D1993" s="4" t="s">
        <v>3</v>
      </c>
      <c r="E1993" s="4" t="s">
        <v>165</v>
      </c>
      <c r="F1993" s="5" t="s">
        <v>191</v>
      </c>
      <c r="G1993" s="6">
        <v>0.77916666666666667</v>
      </c>
      <c r="H1993" s="6">
        <v>0.87430555555555556</v>
      </c>
      <c r="I1993" s="85">
        <f t="shared" si="31"/>
        <v>137</v>
      </c>
      <c r="J1993" s="86">
        <f>I1993*Segmentos!$D$7*(AH1993%)*IF(ISNUMBER(AI1993),AI1993%,0)</f>
        <v>2042670</v>
      </c>
      <c r="K1993" s="86">
        <f>I1993*Segmentos!$D$7*(AL1993%)*IF(ISNUMBER(AM1993),AM1993%,0)</f>
        <v>2048424.0000000002</v>
      </c>
      <c r="L1993" s="4"/>
      <c r="M1993" s="2">
        <v>3.73</v>
      </c>
      <c r="N1993" s="2">
        <v>17.7</v>
      </c>
      <c r="O1993" s="2">
        <v>21.1</v>
      </c>
      <c r="P1993" s="2">
        <v>61.392400000000002</v>
      </c>
      <c r="Q1993" s="2">
        <v>4.25</v>
      </c>
      <c r="R1993" s="2">
        <v>17.899999999999999</v>
      </c>
      <c r="S1993" s="2">
        <v>23.8</v>
      </c>
      <c r="T1993" s="2">
        <v>11.674099999999999</v>
      </c>
      <c r="U1993" s="2">
        <v>5.08</v>
      </c>
      <c r="V1993" s="2">
        <v>21.8</v>
      </c>
      <c r="W1993" s="2">
        <v>23.3</v>
      </c>
      <c r="X1993" s="2">
        <v>17.52</v>
      </c>
      <c r="Y1993" s="2">
        <v>3.65</v>
      </c>
      <c r="Z1993" s="2">
        <v>19</v>
      </c>
      <c r="AA1993" s="2">
        <v>19.2</v>
      </c>
      <c r="AB1993" s="2">
        <v>17.741800000000001</v>
      </c>
      <c r="AC1993" s="2">
        <v>2.68</v>
      </c>
      <c r="AD1993" s="2">
        <v>13.8</v>
      </c>
      <c r="AE1993" s="2">
        <v>19.5</v>
      </c>
      <c r="AF1993" s="2">
        <v>14.4565</v>
      </c>
      <c r="AG1993" s="2">
        <v>3.73</v>
      </c>
      <c r="AH1993" s="22">
        <v>17.5</v>
      </c>
      <c r="AI1993" s="22">
        <v>21.3</v>
      </c>
      <c r="AJ1993" s="22">
        <v>29.091200000000001</v>
      </c>
      <c r="AK1993" s="18">
        <v>3.74</v>
      </c>
      <c r="AL1993" s="18">
        <v>17.8</v>
      </c>
      <c r="AM1993" s="18">
        <v>21</v>
      </c>
      <c r="AN1993" s="2">
        <v>32.301200000000001</v>
      </c>
      <c r="AO1993" s="2">
        <v>1.6</v>
      </c>
      <c r="AP1993" s="2">
        <v>9.5</v>
      </c>
      <c r="AQ1993" s="2">
        <v>16.8</v>
      </c>
      <c r="AR1993" s="2">
        <v>2.8849</v>
      </c>
      <c r="AS1993" s="2">
        <v>2.95</v>
      </c>
      <c r="AT1993" s="2">
        <v>14.9</v>
      </c>
      <c r="AU1993" s="2">
        <v>19.8</v>
      </c>
      <c r="AV1993" s="2">
        <v>10.7034</v>
      </c>
      <c r="AW1993" s="2">
        <v>4.08</v>
      </c>
      <c r="AX1993" s="2">
        <v>20</v>
      </c>
      <c r="AY1993" s="2">
        <v>20.399999999999999</v>
      </c>
      <c r="AZ1993" s="2">
        <v>19.303999999999998</v>
      </c>
      <c r="BA1993" s="2">
        <v>4.5199999999999996</v>
      </c>
      <c r="BB1993" s="2">
        <v>19.899999999999999</v>
      </c>
      <c r="BC1993" s="2">
        <v>22.8</v>
      </c>
      <c r="BD1993" s="2">
        <v>28.5002</v>
      </c>
      <c r="BE1993" s="4"/>
      <c r="BF1993" s="4"/>
    </row>
    <row r="1994" spans="1:58" x14ac:dyDescent="0.2">
      <c r="A1994" s="29">
        <v>1993</v>
      </c>
      <c r="B1994" s="7" t="s">
        <v>15</v>
      </c>
      <c r="C1994" s="3">
        <v>39990</v>
      </c>
      <c r="D1994" s="4" t="s">
        <v>13</v>
      </c>
      <c r="E1994" s="4" t="s">
        <v>164</v>
      </c>
      <c r="F1994" s="5" t="s">
        <v>192</v>
      </c>
      <c r="G1994" s="6">
        <v>0.875</v>
      </c>
      <c r="H1994" s="6">
        <v>0.9145833333333333</v>
      </c>
      <c r="I1994" s="85">
        <f t="shared" si="31"/>
        <v>56.999999999999957</v>
      </c>
      <c r="J1994" s="86">
        <f>I1994*Segmentos!$D$7*(AH1994%)*IF(ISNUMBER(AI1994),AI1994%,0)</f>
        <v>1726757.9999999986</v>
      </c>
      <c r="K1994" s="86">
        <f>I1994*Segmentos!$D$7*(AL1994%)*IF(ISNUMBER(AM1994),AM1994%,0)</f>
        <v>2394752.3999999985</v>
      </c>
      <c r="L1994" s="4"/>
      <c r="M1994" s="2">
        <v>9.11</v>
      </c>
      <c r="N1994" s="2">
        <v>20.6</v>
      </c>
      <c r="O1994" s="2">
        <v>44.2</v>
      </c>
      <c r="P1994" s="2">
        <v>89.852599999999995</v>
      </c>
      <c r="Q1994" s="2">
        <v>5.48</v>
      </c>
      <c r="R1994" s="2">
        <v>12.1</v>
      </c>
      <c r="S1994" s="2">
        <v>45.3</v>
      </c>
      <c r="T1994" s="2">
        <v>9.0238999999999994</v>
      </c>
      <c r="U1994" s="2">
        <v>6.28</v>
      </c>
      <c r="V1994" s="2">
        <v>15.3</v>
      </c>
      <c r="W1994" s="2">
        <v>41.1</v>
      </c>
      <c r="X1994" s="2">
        <v>12.9901</v>
      </c>
      <c r="Y1994" s="2">
        <v>10.01</v>
      </c>
      <c r="Z1994" s="2">
        <v>25.6</v>
      </c>
      <c r="AA1994" s="2">
        <v>39.1</v>
      </c>
      <c r="AB1994" s="2">
        <v>29.152200000000001</v>
      </c>
      <c r="AC1994" s="2">
        <v>11.94</v>
      </c>
      <c r="AD1994" s="2">
        <v>23.8</v>
      </c>
      <c r="AE1994" s="2">
        <v>50.2</v>
      </c>
      <c r="AF1994" s="2">
        <v>38.686399999999999</v>
      </c>
      <c r="AG1994" s="2">
        <v>7.58</v>
      </c>
      <c r="AH1994" s="22">
        <v>18.7</v>
      </c>
      <c r="AI1994" s="22">
        <v>40.5</v>
      </c>
      <c r="AJ1994" s="22">
        <v>35.488199999999999</v>
      </c>
      <c r="AK1994" s="18">
        <v>10.48</v>
      </c>
      <c r="AL1994" s="18">
        <v>22.3</v>
      </c>
      <c r="AM1994" s="18">
        <v>47.1</v>
      </c>
      <c r="AN1994" s="2">
        <v>54.364400000000003</v>
      </c>
      <c r="AO1994" s="2">
        <v>7.24</v>
      </c>
      <c r="AP1994" s="2">
        <v>16.899999999999999</v>
      </c>
      <c r="AQ1994" s="2">
        <v>42.8</v>
      </c>
      <c r="AR1994" s="2">
        <v>7.8038999999999996</v>
      </c>
      <c r="AS1994" s="2">
        <v>6.58</v>
      </c>
      <c r="AT1994" s="2">
        <v>17.600000000000001</v>
      </c>
      <c r="AU1994" s="2">
        <v>37.299999999999997</v>
      </c>
      <c r="AV1994" s="2">
        <v>14.303800000000001</v>
      </c>
      <c r="AW1994" s="2">
        <v>9.4700000000000006</v>
      </c>
      <c r="AX1994" s="2">
        <v>20.5</v>
      </c>
      <c r="AY1994" s="2">
        <v>46.2</v>
      </c>
      <c r="AZ1994" s="2">
        <v>26.851500000000001</v>
      </c>
      <c r="BA1994" s="2">
        <v>10.82</v>
      </c>
      <c r="BB1994" s="2">
        <v>23.4</v>
      </c>
      <c r="BC1994" s="2">
        <v>46.3</v>
      </c>
      <c r="BD1994" s="2">
        <v>40.8934</v>
      </c>
      <c r="BE1994" s="4"/>
      <c r="BF1994" s="4"/>
    </row>
    <row r="1995" spans="1:58" x14ac:dyDescent="0.2">
      <c r="A1995" s="29">
        <v>1994</v>
      </c>
      <c r="B1995" s="7" t="s">
        <v>119</v>
      </c>
      <c r="C1995" s="3">
        <v>39990</v>
      </c>
      <c r="D1995" s="4" t="s">
        <v>13</v>
      </c>
      <c r="E1995" s="4" t="s">
        <v>168</v>
      </c>
      <c r="F1995" s="5" t="s">
        <v>192</v>
      </c>
      <c r="G1995" s="6">
        <v>0.91874999999999996</v>
      </c>
      <c r="H1995" s="6">
        <v>0.99791666666666667</v>
      </c>
      <c r="I1995" s="85">
        <f t="shared" si="31"/>
        <v>114.00000000000007</v>
      </c>
      <c r="J1995" s="86">
        <f>I1995*Segmentos!$D$7*(AH1995%)*IF(ISNUMBER(AI1995),AI1995%,0)</f>
        <v>2003892.0000000009</v>
      </c>
      <c r="K1995" s="86">
        <f>I1995*Segmentos!$D$7*(AL1995%)*IF(ISNUMBER(AM1995),AM1995%,0)</f>
        <v>4002768.0000000023</v>
      </c>
      <c r="L1995" s="4" t="s">
        <v>443</v>
      </c>
      <c r="M1995" s="2">
        <v>6.7</v>
      </c>
      <c r="N1995" s="2">
        <v>26.1</v>
      </c>
      <c r="O1995" s="2">
        <v>25.6</v>
      </c>
      <c r="P1995" s="2">
        <v>79.365799999999993</v>
      </c>
      <c r="Q1995" s="2">
        <v>4.2</v>
      </c>
      <c r="R1995" s="2">
        <v>15.4</v>
      </c>
      <c r="S1995" s="2">
        <v>27.3</v>
      </c>
      <c r="T1995" s="2">
        <v>8.3051999999999992</v>
      </c>
      <c r="U1995" s="2">
        <v>5.86</v>
      </c>
      <c r="V1995" s="2">
        <v>25.3</v>
      </c>
      <c r="W1995" s="2">
        <v>23.2</v>
      </c>
      <c r="X1995" s="2">
        <v>14.5488</v>
      </c>
      <c r="Y1995" s="2">
        <v>8.43</v>
      </c>
      <c r="Z1995" s="2">
        <v>29.8</v>
      </c>
      <c r="AA1995" s="2">
        <v>28.3</v>
      </c>
      <c r="AB1995" s="2">
        <v>29.491700000000002</v>
      </c>
      <c r="AC1995" s="2">
        <v>6.95</v>
      </c>
      <c r="AD1995" s="2">
        <v>28.8</v>
      </c>
      <c r="AE1995" s="2">
        <v>24.1</v>
      </c>
      <c r="AF1995" s="2">
        <v>27.020099999999999</v>
      </c>
      <c r="AG1995" s="2">
        <v>4.3899999999999997</v>
      </c>
      <c r="AH1995" s="22">
        <v>23.5</v>
      </c>
      <c r="AI1995" s="22">
        <v>18.7</v>
      </c>
      <c r="AJ1995" s="22">
        <v>24.6798</v>
      </c>
      <c r="AK1995" s="18">
        <v>8.7799999999999994</v>
      </c>
      <c r="AL1995" s="18">
        <v>28.5</v>
      </c>
      <c r="AM1995" s="18">
        <v>30.8</v>
      </c>
      <c r="AN1995" s="2">
        <v>54.686</v>
      </c>
      <c r="AO1995" s="2">
        <v>5.22</v>
      </c>
      <c r="AP1995" s="2">
        <v>17.899999999999999</v>
      </c>
      <c r="AQ1995" s="2">
        <v>29.2</v>
      </c>
      <c r="AR1995" s="2">
        <v>6.7552000000000003</v>
      </c>
      <c r="AS1995" s="2">
        <v>3.61</v>
      </c>
      <c r="AT1995" s="2">
        <v>20.2</v>
      </c>
      <c r="AU1995" s="2">
        <v>17.899999999999999</v>
      </c>
      <c r="AV1995" s="2">
        <v>9.4322999999999997</v>
      </c>
      <c r="AW1995" s="2">
        <v>5.9</v>
      </c>
      <c r="AX1995" s="2">
        <v>22.6</v>
      </c>
      <c r="AY1995" s="2">
        <v>26.1</v>
      </c>
      <c r="AZ1995" s="2">
        <v>20.108499999999999</v>
      </c>
      <c r="BA1995" s="2">
        <v>9.49</v>
      </c>
      <c r="BB1995" s="2">
        <v>34.5</v>
      </c>
      <c r="BC1995" s="2">
        <v>27.5</v>
      </c>
      <c r="BD1995" s="2">
        <v>43.069899999999997</v>
      </c>
      <c r="BE1995" s="4"/>
      <c r="BF1995" s="4"/>
    </row>
    <row r="1996" spans="1:58" x14ac:dyDescent="0.2">
      <c r="A1996" s="29">
        <v>1995</v>
      </c>
      <c r="B1996" s="7" t="s">
        <v>5</v>
      </c>
      <c r="C1996" s="3">
        <v>39990</v>
      </c>
      <c r="D1996" s="4" t="s">
        <v>3</v>
      </c>
      <c r="E1996" s="4" t="s">
        <v>164</v>
      </c>
      <c r="F1996" s="5" t="s">
        <v>192</v>
      </c>
      <c r="G1996" s="6">
        <v>0.87430555555555556</v>
      </c>
      <c r="H1996" s="6">
        <v>0.91736111111111107</v>
      </c>
      <c r="I1996" s="85">
        <f t="shared" si="31"/>
        <v>61.999999999999943</v>
      </c>
      <c r="J1996" s="86">
        <f>I1996*Segmentos!$D$7*(AH1996%)*IF(ISNUMBER(AI1996),AI1996%,0)</f>
        <v>1413599.9999999988</v>
      </c>
      <c r="K1996" s="86">
        <f>I1996*Segmentos!$D$7*(AL1996%)*IF(ISNUMBER(AM1996),AM1996%,0)</f>
        <v>1981569.599999998</v>
      </c>
      <c r="L1996" s="4"/>
      <c r="M1996" s="2">
        <v>6.91</v>
      </c>
      <c r="N1996" s="2">
        <v>17.399999999999999</v>
      </c>
      <c r="O1996" s="2">
        <v>39.799999999999997</v>
      </c>
      <c r="P1996" s="2">
        <v>85.183899999999994</v>
      </c>
      <c r="Q1996" s="2">
        <v>3.43</v>
      </c>
      <c r="R1996" s="2">
        <v>10.6</v>
      </c>
      <c r="S1996" s="2">
        <v>32.299999999999997</v>
      </c>
      <c r="T1996" s="2">
        <v>7.0674999999999999</v>
      </c>
      <c r="U1996" s="2">
        <v>6.15</v>
      </c>
      <c r="V1996" s="2">
        <v>16.100000000000001</v>
      </c>
      <c r="W1996" s="2">
        <v>38.200000000000003</v>
      </c>
      <c r="X1996" s="2">
        <v>15.910600000000001</v>
      </c>
      <c r="Y1996" s="2">
        <v>6.85</v>
      </c>
      <c r="Z1996" s="2">
        <v>21.2</v>
      </c>
      <c r="AA1996" s="2">
        <v>32.4</v>
      </c>
      <c r="AB1996" s="2">
        <v>24.959199999999999</v>
      </c>
      <c r="AC1996" s="2">
        <v>9.1999999999999993</v>
      </c>
      <c r="AD1996" s="2">
        <v>18.100000000000001</v>
      </c>
      <c r="AE1996" s="2">
        <v>50.7</v>
      </c>
      <c r="AF1996" s="2">
        <v>37.246600000000001</v>
      </c>
      <c r="AG1996" s="2">
        <v>5.7</v>
      </c>
      <c r="AH1996" s="22">
        <v>15.2</v>
      </c>
      <c r="AI1996" s="22">
        <v>37.5</v>
      </c>
      <c r="AJ1996" s="22">
        <v>33.366599999999998</v>
      </c>
      <c r="AK1996" s="18">
        <v>7.99</v>
      </c>
      <c r="AL1996" s="18">
        <v>19.3</v>
      </c>
      <c r="AM1996" s="18">
        <v>41.4</v>
      </c>
      <c r="AN1996" s="2">
        <v>51.817300000000003</v>
      </c>
      <c r="AO1996" s="2">
        <v>3.2</v>
      </c>
      <c r="AP1996" s="2">
        <v>15</v>
      </c>
      <c r="AQ1996" s="2">
        <v>21.4</v>
      </c>
      <c r="AR1996" s="2">
        <v>4.3125</v>
      </c>
      <c r="AS1996" s="2">
        <v>7.55</v>
      </c>
      <c r="AT1996" s="2">
        <v>18.100000000000001</v>
      </c>
      <c r="AU1996" s="2">
        <v>41.7</v>
      </c>
      <c r="AV1996" s="2">
        <v>20.5151</v>
      </c>
      <c r="AW1996" s="2">
        <v>9.86</v>
      </c>
      <c r="AX1996" s="2">
        <v>19.2</v>
      </c>
      <c r="AY1996" s="2">
        <v>51.3</v>
      </c>
      <c r="AZ1996" s="2">
        <v>34.9529</v>
      </c>
      <c r="BA1996" s="2">
        <v>5.38</v>
      </c>
      <c r="BB1996" s="2">
        <v>16.2</v>
      </c>
      <c r="BC1996" s="2">
        <v>33.200000000000003</v>
      </c>
      <c r="BD1996" s="2">
        <v>25.403400000000001</v>
      </c>
      <c r="BE1996" s="4"/>
      <c r="BF1996" s="4"/>
    </row>
    <row r="1997" spans="1:58" x14ac:dyDescent="0.2">
      <c r="A1997" s="29">
        <v>1996</v>
      </c>
      <c r="B1997" s="7" t="s">
        <v>49</v>
      </c>
      <c r="C1997" s="3">
        <v>39990</v>
      </c>
      <c r="D1997" s="4" t="s">
        <v>21</v>
      </c>
      <c r="E1997" s="4" t="s">
        <v>168</v>
      </c>
      <c r="F1997" s="5" t="s">
        <v>192</v>
      </c>
      <c r="G1997" s="6">
        <v>0.91666666666666663</v>
      </c>
      <c r="H1997" s="6">
        <v>0.99375000000000002</v>
      </c>
      <c r="I1997" s="85">
        <f t="shared" si="31"/>
        <v>111.00000000000009</v>
      </c>
      <c r="J1997" s="86">
        <f>I1997*Segmentos!$D$7*(AH1997%)*IF(ISNUMBER(AI1997),AI1997%,0)</f>
        <v>362304.00000000035</v>
      </c>
      <c r="K1997" s="86">
        <f>I1997*Segmentos!$D$7*(AL1997%)*IF(ISNUMBER(AM1997),AM1997%,0)</f>
        <v>520279.20000000042</v>
      </c>
      <c r="L1997" s="4" t="s">
        <v>441</v>
      </c>
      <c r="M1997" s="2">
        <v>1.01</v>
      </c>
      <c r="N1997" s="2">
        <v>3.8</v>
      </c>
      <c r="O1997" s="2">
        <v>26.2</v>
      </c>
      <c r="P1997" s="2">
        <v>85.557900000000004</v>
      </c>
      <c r="Q1997" s="2">
        <v>0</v>
      </c>
      <c r="R1997" s="2">
        <v>0.1</v>
      </c>
      <c r="S1997" s="2">
        <v>3.6</v>
      </c>
      <c r="T1997" s="2">
        <v>4.7899999999999998E-2</v>
      </c>
      <c r="U1997" s="2">
        <v>0.62</v>
      </c>
      <c r="V1997" s="2">
        <v>2.8</v>
      </c>
      <c r="W1997" s="2">
        <v>22.4</v>
      </c>
      <c r="X1997" s="2">
        <v>11.138400000000001</v>
      </c>
      <c r="Y1997" s="2">
        <v>1.1100000000000001</v>
      </c>
      <c r="Z1997" s="2">
        <v>4.2</v>
      </c>
      <c r="AA1997" s="2">
        <v>26.4</v>
      </c>
      <c r="AB1997" s="2">
        <v>27.923400000000001</v>
      </c>
      <c r="AC1997" s="2">
        <v>1.66</v>
      </c>
      <c r="AD1997" s="2">
        <v>6.1</v>
      </c>
      <c r="AE1997" s="2">
        <v>27.4</v>
      </c>
      <c r="AF1997" s="2">
        <v>46.448099999999997</v>
      </c>
      <c r="AG1997" s="2">
        <v>0.81</v>
      </c>
      <c r="AH1997" s="22">
        <v>3.4</v>
      </c>
      <c r="AI1997" s="22">
        <v>24</v>
      </c>
      <c r="AJ1997" s="22">
        <v>32.8553</v>
      </c>
      <c r="AK1997" s="18">
        <v>1.18</v>
      </c>
      <c r="AL1997" s="18">
        <v>4.2</v>
      </c>
      <c r="AM1997" s="18">
        <v>27.9</v>
      </c>
      <c r="AN1997" s="2">
        <v>52.702599999999997</v>
      </c>
      <c r="AO1997" s="2">
        <v>0.81</v>
      </c>
      <c r="AP1997" s="2">
        <v>2.6</v>
      </c>
      <c r="AQ1997" s="2">
        <v>30.8</v>
      </c>
      <c r="AR1997" s="2">
        <v>7.5204000000000004</v>
      </c>
      <c r="AS1997" s="2">
        <v>0.65</v>
      </c>
      <c r="AT1997" s="2">
        <v>3.2</v>
      </c>
      <c r="AU1997" s="2">
        <v>20.7</v>
      </c>
      <c r="AV1997" s="2">
        <v>12.2477</v>
      </c>
      <c r="AW1997" s="2">
        <v>1.1399999999999999</v>
      </c>
      <c r="AX1997" s="2">
        <v>3.1</v>
      </c>
      <c r="AY1997" s="2">
        <v>36.5</v>
      </c>
      <c r="AZ1997" s="2">
        <v>27.847200000000001</v>
      </c>
      <c r="BA1997" s="2">
        <v>1.1599999999999999</v>
      </c>
      <c r="BB1997" s="2">
        <v>5.0999999999999996</v>
      </c>
      <c r="BC1997" s="2">
        <v>22.8</v>
      </c>
      <c r="BD1997" s="2">
        <v>37.942599999999999</v>
      </c>
      <c r="BE1997" s="4"/>
      <c r="BF1997" s="4"/>
    </row>
    <row r="1998" spans="1:58" x14ac:dyDescent="0.2">
      <c r="A1998" s="29">
        <v>1997</v>
      </c>
      <c r="B1998" s="7" t="s">
        <v>49</v>
      </c>
      <c r="C1998" s="3">
        <v>39990</v>
      </c>
      <c r="D1998" s="4" t="s">
        <v>28</v>
      </c>
      <c r="E1998" s="4" t="s">
        <v>168</v>
      </c>
      <c r="F1998" s="5" t="s">
        <v>192</v>
      </c>
      <c r="G1998" s="6">
        <v>0.9159722222222223</v>
      </c>
      <c r="H1998" s="6">
        <v>0.98124999999999996</v>
      </c>
      <c r="I1998" s="85">
        <f t="shared" si="31"/>
        <v>93.999999999999829</v>
      </c>
      <c r="J1998" s="86">
        <f>I1998*Segmentos!$D$7*(AH1998%)*IF(ISNUMBER(AI1998),AI1998%,0)</f>
        <v>467443.19999999925</v>
      </c>
      <c r="K1998" s="86">
        <f>I1998*Segmentos!$D$7*(AL1998%)*IF(ISNUMBER(AM1998),AM1998%,0)</f>
        <v>657849.59999999893</v>
      </c>
      <c r="L1998" s="4" t="s">
        <v>444</v>
      </c>
      <c r="M1998" s="2">
        <v>1.51</v>
      </c>
      <c r="N1998" s="2">
        <v>7.8</v>
      </c>
      <c r="O1998" s="2">
        <v>19.399999999999999</v>
      </c>
      <c r="P1998" s="2">
        <v>75.247399999999999</v>
      </c>
      <c r="Q1998" s="2">
        <v>1.43</v>
      </c>
      <c r="R1998" s="2">
        <v>5</v>
      </c>
      <c r="S1998" s="2">
        <v>28.7</v>
      </c>
      <c r="T1998" s="2">
        <v>11.8781</v>
      </c>
      <c r="U1998" s="2">
        <v>2.4700000000000002</v>
      </c>
      <c r="V1998" s="2">
        <v>9.6999999999999993</v>
      </c>
      <c r="W1998" s="2">
        <v>25.4</v>
      </c>
      <c r="X1998" s="2">
        <v>25.7959</v>
      </c>
      <c r="Y1998" s="2">
        <v>1.77</v>
      </c>
      <c r="Z1998" s="2">
        <v>9.8000000000000007</v>
      </c>
      <c r="AA1998" s="2">
        <v>18</v>
      </c>
      <c r="AB1998" s="2">
        <v>26.0121</v>
      </c>
      <c r="AC1998" s="2">
        <v>0.71</v>
      </c>
      <c r="AD1998" s="2">
        <v>6.1</v>
      </c>
      <c r="AE1998" s="2">
        <v>11.6</v>
      </c>
      <c r="AF1998" s="2">
        <v>11.561299999999999</v>
      </c>
      <c r="AG1998" s="2">
        <v>1.24</v>
      </c>
      <c r="AH1998" s="22">
        <v>7.4</v>
      </c>
      <c r="AI1998" s="22">
        <v>16.8</v>
      </c>
      <c r="AJ1998" s="22">
        <v>29.389800000000001</v>
      </c>
      <c r="AK1998" s="18">
        <v>1.75</v>
      </c>
      <c r="AL1998" s="18">
        <v>8.1</v>
      </c>
      <c r="AM1998" s="18">
        <v>21.6</v>
      </c>
      <c r="AN1998" s="2">
        <v>45.857599999999998</v>
      </c>
      <c r="AO1998" s="2">
        <v>0.67</v>
      </c>
      <c r="AP1998" s="2">
        <v>3.6</v>
      </c>
      <c r="AQ1998" s="2">
        <v>18.600000000000001</v>
      </c>
      <c r="AR1998" s="2">
        <v>3.6566000000000001</v>
      </c>
      <c r="AS1998" s="2">
        <v>1.49</v>
      </c>
      <c r="AT1998" s="2">
        <v>8</v>
      </c>
      <c r="AU1998" s="2">
        <v>18.600000000000001</v>
      </c>
      <c r="AV1998" s="2">
        <v>16.313700000000001</v>
      </c>
      <c r="AW1998" s="2">
        <v>0.62</v>
      </c>
      <c r="AX1998" s="2">
        <v>5.4</v>
      </c>
      <c r="AY1998" s="2">
        <v>11.5</v>
      </c>
      <c r="AZ1998" s="2">
        <v>8.9353999999999996</v>
      </c>
      <c r="BA1998" s="2">
        <v>2.4300000000000002</v>
      </c>
      <c r="BB1998" s="2">
        <v>10.6</v>
      </c>
      <c r="BC1998" s="2">
        <v>22.9</v>
      </c>
      <c r="BD1998" s="2">
        <v>46.341799999999999</v>
      </c>
      <c r="BE1998" s="4"/>
      <c r="BF1998" s="4"/>
    </row>
    <row r="1999" spans="1:58" x14ac:dyDescent="0.2">
      <c r="A1999" s="29">
        <v>1998</v>
      </c>
      <c r="B1999" s="7" t="s">
        <v>18</v>
      </c>
      <c r="C1999" s="3">
        <v>39990</v>
      </c>
      <c r="D1999" s="4" t="s">
        <v>17</v>
      </c>
      <c r="E1999" s="4" t="s">
        <v>168</v>
      </c>
      <c r="F1999" s="5" t="s">
        <v>192</v>
      </c>
      <c r="G1999" s="6">
        <v>0.83333333333333337</v>
      </c>
      <c r="H1999" s="6">
        <v>0.9145833333333333</v>
      </c>
      <c r="I1999" s="85">
        <f t="shared" si="31"/>
        <v>116.9999999999999</v>
      </c>
      <c r="J1999" s="86">
        <f>I1999*Segmentos!$D$7*(AH1999%)*IF(ISNUMBER(AI1999),AI1999%,0)</f>
        <v>340095.59999999963</v>
      </c>
      <c r="K1999" s="86">
        <f>I1999*Segmentos!$D$7*(AL1999%)*IF(ISNUMBER(AM1999),AM1999%,0)</f>
        <v>194594.39999999985</v>
      </c>
      <c r="L1999" s="4" t="s">
        <v>442</v>
      </c>
      <c r="M1999" s="2">
        <v>0.56999999999999995</v>
      </c>
      <c r="N1999" s="2">
        <v>3.5</v>
      </c>
      <c r="O1999" s="2">
        <v>16.3</v>
      </c>
      <c r="P1999" s="2">
        <v>91.8416</v>
      </c>
      <c r="Q1999" s="2">
        <v>0.01</v>
      </c>
      <c r="R1999" s="2">
        <v>0.8</v>
      </c>
      <c r="S1999" s="2">
        <v>1.3</v>
      </c>
      <c r="T1999" s="2">
        <v>0.28089999999999998</v>
      </c>
      <c r="U1999" s="2">
        <v>0.34</v>
      </c>
      <c r="V1999" s="2">
        <v>2.4</v>
      </c>
      <c r="W1999" s="2">
        <v>14</v>
      </c>
      <c r="X1999" s="2">
        <v>11.583399999999999</v>
      </c>
      <c r="Y1999" s="2">
        <v>0.48</v>
      </c>
      <c r="Z1999" s="2">
        <v>4</v>
      </c>
      <c r="AA1999" s="2">
        <v>12.2</v>
      </c>
      <c r="AB1999" s="2">
        <v>23.174600000000002</v>
      </c>
      <c r="AC1999" s="2">
        <v>1.06</v>
      </c>
      <c r="AD1999" s="2">
        <v>5</v>
      </c>
      <c r="AE1999" s="2">
        <v>21.2</v>
      </c>
      <c r="AF1999" s="2">
        <v>56.802799999999998</v>
      </c>
      <c r="AG1999" s="2">
        <v>0.72</v>
      </c>
      <c r="AH1999" s="22">
        <v>4.3</v>
      </c>
      <c r="AI1999" s="22">
        <v>16.899999999999999</v>
      </c>
      <c r="AJ1999" s="22">
        <v>55.825600000000001</v>
      </c>
      <c r="AK1999" s="18">
        <v>0.42</v>
      </c>
      <c r="AL1999" s="18">
        <v>2.7</v>
      </c>
      <c r="AM1999" s="18">
        <v>15.4</v>
      </c>
      <c r="AN1999" s="2">
        <v>36.016100000000002</v>
      </c>
      <c r="AO1999" s="2">
        <v>0.1</v>
      </c>
      <c r="AP1999" s="2">
        <v>1.3</v>
      </c>
      <c r="AQ1999" s="2">
        <v>8.1</v>
      </c>
      <c r="AR1999" s="2">
        <v>1.8624000000000001</v>
      </c>
      <c r="AS1999" s="2">
        <v>0.11</v>
      </c>
      <c r="AT1999" s="2">
        <v>1.8</v>
      </c>
      <c r="AU1999" s="2">
        <v>6.3</v>
      </c>
      <c r="AV1999" s="2">
        <v>3.9866999999999999</v>
      </c>
      <c r="AW1999" s="2">
        <v>0.3</v>
      </c>
      <c r="AX1999" s="2">
        <v>2.5</v>
      </c>
      <c r="AY1999" s="2">
        <v>11.7</v>
      </c>
      <c r="AZ1999" s="2">
        <v>13.8032</v>
      </c>
      <c r="BA1999" s="2">
        <v>1.1599999999999999</v>
      </c>
      <c r="BB1999" s="2">
        <v>5.8</v>
      </c>
      <c r="BC1999" s="2">
        <v>20.100000000000001</v>
      </c>
      <c r="BD1999" s="2">
        <v>72.1892</v>
      </c>
      <c r="BE1999" s="4"/>
      <c r="BF1999" s="4"/>
    </row>
    <row r="2000" spans="1:58" x14ac:dyDescent="0.2">
      <c r="A2000" s="29">
        <v>1999</v>
      </c>
      <c r="B2000" s="7" t="s">
        <v>9</v>
      </c>
      <c r="C2000" s="3">
        <v>39990</v>
      </c>
      <c r="D2000" s="4" t="s">
        <v>8</v>
      </c>
      <c r="E2000" s="4" t="s">
        <v>168</v>
      </c>
      <c r="F2000" s="5" t="s">
        <v>192</v>
      </c>
      <c r="G2000" s="6">
        <v>0.7993055555555556</v>
      </c>
      <c r="H2000" s="6">
        <v>0.87291666666666667</v>
      </c>
      <c r="I2000" s="85">
        <f t="shared" si="31"/>
        <v>105.99999999999994</v>
      </c>
      <c r="J2000" s="86">
        <f>I2000*Segmentos!$D$7*(AH2000%)*IF(ISNUMBER(AI2000),AI2000%,0)</f>
        <v>1626039.9999999995</v>
      </c>
      <c r="K2000" s="86">
        <f>I2000*Segmentos!$D$7*(AL2000%)*IF(ISNUMBER(AM2000),AM2000%,0)</f>
        <v>2355998.3999999985</v>
      </c>
      <c r="L2000" s="4" t="s">
        <v>440</v>
      </c>
      <c r="M2000" s="2">
        <v>4.7300000000000004</v>
      </c>
      <c r="N2000" s="2">
        <v>14.1</v>
      </c>
      <c r="O2000" s="2">
        <v>33.6</v>
      </c>
      <c r="P2000" s="2">
        <v>79.103999999999999</v>
      </c>
      <c r="Q2000" s="2">
        <v>1.35</v>
      </c>
      <c r="R2000" s="2">
        <v>7.2</v>
      </c>
      <c r="S2000" s="2">
        <v>18.8</v>
      </c>
      <c r="T2000" s="2">
        <v>3.7671999999999999</v>
      </c>
      <c r="U2000" s="2">
        <v>1.63</v>
      </c>
      <c r="V2000" s="2">
        <v>7.2</v>
      </c>
      <c r="W2000" s="2">
        <v>22.7</v>
      </c>
      <c r="X2000" s="2">
        <v>5.7008000000000001</v>
      </c>
      <c r="Y2000" s="2">
        <v>5.66</v>
      </c>
      <c r="Z2000" s="2">
        <v>18.600000000000001</v>
      </c>
      <c r="AA2000" s="2">
        <v>30.4</v>
      </c>
      <c r="AB2000" s="2">
        <v>27.926500000000001</v>
      </c>
      <c r="AC2000" s="2">
        <v>7.6</v>
      </c>
      <c r="AD2000" s="2">
        <v>17.899999999999999</v>
      </c>
      <c r="AE2000" s="2">
        <v>42.4</v>
      </c>
      <c r="AF2000" s="2">
        <v>41.709499999999998</v>
      </c>
      <c r="AG2000" s="2">
        <v>3.82</v>
      </c>
      <c r="AH2000" s="22">
        <v>11.8</v>
      </c>
      <c r="AI2000" s="22">
        <v>32.5</v>
      </c>
      <c r="AJ2000" s="22">
        <v>30.2669</v>
      </c>
      <c r="AK2000" s="18">
        <v>5.56</v>
      </c>
      <c r="AL2000" s="18">
        <v>16.2</v>
      </c>
      <c r="AM2000" s="18">
        <v>34.299999999999997</v>
      </c>
      <c r="AN2000" s="2">
        <v>48.8371</v>
      </c>
      <c r="AO2000" s="2">
        <v>1.38</v>
      </c>
      <c r="AP2000" s="2">
        <v>6.5</v>
      </c>
      <c r="AQ2000" s="2">
        <v>21.2</v>
      </c>
      <c r="AR2000" s="2">
        <v>2.5146999999999999</v>
      </c>
      <c r="AS2000" s="2">
        <v>3.75</v>
      </c>
      <c r="AT2000" s="2">
        <v>10.199999999999999</v>
      </c>
      <c r="AU2000" s="2">
        <v>36.799999999999997</v>
      </c>
      <c r="AV2000" s="2">
        <v>13.809699999999999</v>
      </c>
      <c r="AW2000" s="2">
        <v>4.3600000000000003</v>
      </c>
      <c r="AX2000" s="2">
        <v>15.1</v>
      </c>
      <c r="AY2000" s="2">
        <v>28.9</v>
      </c>
      <c r="AZ2000" s="2">
        <v>20.925899999999999</v>
      </c>
      <c r="BA2000" s="2">
        <v>6.54</v>
      </c>
      <c r="BB2000" s="2">
        <v>17.8</v>
      </c>
      <c r="BC2000" s="2">
        <v>36.799999999999997</v>
      </c>
      <c r="BD2000" s="2">
        <v>41.853700000000003</v>
      </c>
      <c r="BE2000" s="4"/>
      <c r="BF2000" s="4"/>
    </row>
    <row r="2001" spans="1:58" x14ac:dyDescent="0.2">
      <c r="A2001" s="29">
        <v>2000</v>
      </c>
      <c r="B2001" s="7" t="s">
        <v>20</v>
      </c>
      <c r="C2001" s="3">
        <v>39990</v>
      </c>
      <c r="D2001" s="4" t="s">
        <v>17</v>
      </c>
      <c r="E2001" s="4" t="s">
        <v>169</v>
      </c>
      <c r="F2001" s="5" t="s">
        <v>192</v>
      </c>
      <c r="G2001" s="6">
        <v>0.9159722222222223</v>
      </c>
      <c r="H2001" s="6">
        <v>0.95833333333333337</v>
      </c>
      <c r="I2001" s="85">
        <f t="shared" si="31"/>
        <v>60.999999999999943</v>
      </c>
      <c r="J2001" s="86">
        <f>I2001*Segmentos!$D$7*(AH2001%)*IF(ISNUMBER(AI2001),AI2001%,0)</f>
        <v>59731.199999999939</v>
      </c>
      <c r="K2001" s="86">
        <f>I2001*Segmentos!$D$7*(AL2001%)*IF(ISNUMBER(AM2001),AM2001%,0)</f>
        <v>26791.199999999972</v>
      </c>
      <c r="L2001" s="4"/>
      <c r="M2001" s="2">
        <v>0.18</v>
      </c>
      <c r="N2001" s="2">
        <v>0.6</v>
      </c>
      <c r="O2001" s="2">
        <v>29.7</v>
      </c>
      <c r="P2001" s="2">
        <v>89.759500000000003</v>
      </c>
      <c r="Q2001" s="2">
        <v>0</v>
      </c>
      <c r="R2001" s="2">
        <v>0.2</v>
      </c>
      <c r="S2001" s="2">
        <v>1.6</v>
      </c>
      <c r="T2001" s="2">
        <v>0.33119999999999999</v>
      </c>
      <c r="U2001" s="2">
        <v>0</v>
      </c>
      <c r="V2001" s="2">
        <v>0</v>
      </c>
      <c r="W2001" s="8" t="s">
        <v>577</v>
      </c>
      <c r="X2001" s="2">
        <v>0</v>
      </c>
      <c r="Y2001" s="2">
        <v>0.02</v>
      </c>
      <c r="Z2001" s="2">
        <v>0.9</v>
      </c>
      <c r="AA2001" s="2">
        <v>2.4</v>
      </c>
      <c r="AB2001" s="2">
        <v>3.2111999999999998</v>
      </c>
      <c r="AC2001" s="2">
        <v>0.52</v>
      </c>
      <c r="AD2001" s="2">
        <v>0.9</v>
      </c>
      <c r="AE2001" s="2">
        <v>59.1</v>
      </c>
      <c r="AF2001" s="2">
        <v>86.217100000000002</v>
      </c>
      <c r="AG2001" s="2">
        <v>0.26</v>
      </c>
      <c r="AH2001" s="22">
        <v>0.6</v>
      </c>
      <c r="AI2001" s="22">
        <v>40.799999999999997</v>
      </c>
      <c r="AJ2001" s="22">
        <v>62.3247</v>
      </c>
      <c r="AK2001" s="18">
        <v>0.1</v>
      </c>
      <c r="AL2001" s="18">
        <v>0.6</v>
      </c>
      <c r="AM2001" s="18">
        <v>18.3</v>
      </c>
      <c r="AN2001" s="2">
        <v>27.434799999999999</v>
      </c>
      <c r="AO2001" s="2">
        <v>0.06</v>
      </c>
      <c r="AP2001" s="2">
        <v>0.1</v>
      </c>
      <c r="AQ2001" s="2">
        <v>67.2</v>
      </c>
      <c r="AR2001" s="2">
        <v>3.5821999999999998</v>
      </c>
      <c r="AS2001" s="2">
        <v>0</v>
      </c>
      <c r="AT2001" s="2">
        <v>0.2</v>
      </c>
      <c r="AU2001" s="2">
        <v>1.6</v>
      </c>
      <c r="AV2001" s="2">
        <v>0.28089999999999998</v>
      </c>
      <c r="AW2001" s="2">
        <v>0.4</v>
      </c>
      <c r="AX2001" s="2">
        <v>0.9</v>
      </c>
      <c r="AY2001" s="2">
        <v>42.4</v>
      </c>
      <c r="AZ2001" s="2">
        <v>57.7746</v>
      </c>
      <c r="BA2001" s="2">
        <v>0.15</v>
      </c>
      <c r="BB2001" s="2">
        <v>0.7</v>
      </c>
      <c r="BC2001" s="2">
        <v>19.600000000000001</v>
      </c>
      <c r="BD2001" s="2">
        <v>28.1218</v>
      </c>
      <c r="BE2001" s="4"/>
      <c r="BF2001" s="4"/>
    </row>
    <row r="2002" spans="1:58" x14ac:dyDescent="0.2">
      <c r="A2002" s="29">
        <v>2001</v>
      </c>
      <c r="B2002" s="7" t="s">
        <v>11</v>
      </c>
      <c r="C2002" s="3">
        <v>39990</v>
      </c>
      <c r="D2002" s="4" t="s">
        <v>8</v>
      </c>
      <c r="E2002" s="4" t="s">
        <v>166</v>
      </c>
      <c r="F2002" s="5" t="s">
        <v>192</v>
      </c>
      <c r="G2002" s="6">
        <v>0.90902777777777777</v>
      </c>
      <c r="H2002" s="6">
        <v>0.90972222222222221</v>
      </c>
      <c r="I2002" s="85">
        <f t="shared" si="31"/>
        <v>0.99999999999999645</v>
      </c>
      <c r="J2002" s="86">
        <f>I2002*Segmentos!$D$7*(AH2002%)*IF(ISNUMBER(AI2002),AI2002%,0)</f>
        <v>12399.999999999956</v>
      </c>
      <c r="K2002" s="86">
        <f>I2002*Segmentos!$D$7*(AL2002%)*IF(ISNUMBER(AM2002),AM2002%,0)</f>
        <v>15199.999999999947</v>
      </c>
      <c r="L2002" s="4"/>
      <c r="M2002" s="2">
        <v>3.43</v>
      </c>
      <c r="N2002" s="2">
        <v>3.4</v>
      </c>
      <c r="O2002" s="2">
        <v>100</v>
      </c>
      <c r="P2002" s="2">
        <v>82.463200000000001</v>
      </c>
      <c r="Q2002" s="2">
        <v>1.79</v>
      </c>
      <c r="R2002" s="2">
        <v>1.8</v>
      </c>
      <c r="S2002" s="2">
        <v>100</v>
      </c>
      <c r="T2002" s="2">
        <v>7.1928999999999998</v>
      </c>
      <c r="U2002" s="2">
        <v>1.76</v>
      </c>
      <c r="V2002" s="2">
        <v>1.8</v>
      </c>
      <c r="W2002" s="2">
        <v>100</v>
      </c>
      <c r="X2002" s="2">
        <v>8.8524999999999991</v>
      </c>
      <c r="Y2002" s="2">
        <v>3.35</v>
      </c>
      <c r="Z2002" s="2">
        <v>3.3</v>
      </c>
      <c r="AA2002" s="2">
        <v>100</v>
      </c>
      <c r="AB2002" s="2">
        <v>23.7776</v>
      </c>
      <c r="AC2002" s="2">
        <v>5.4</v>
      </c>
      <c r="AD2002" s="2">
        <v>5.4</v>
      </c>
      <c r="AE2002" s="2">
        <v>100</v>
      </c>
      <c r="AF2002" s="2">
        <v>42.6402</v>
      </c>
      <c r="AG2002" s="2">
        <v>3.06</v>
      </c>
      <c r="AH2002" s="22">
        <v>3.1</v>
      </c>
      <c r="AI2002" s="22">
        <v>100</v>
      </c>
      <c r="AJ2002" s="22">
        <v>34.921500000000002</v>
      </c>
      <c r="AK2002" s="18">
        <v>3.76</v>
      </c>
      <c r="AL2002" s="18">
        <v>3.8</v>
      </c>
      <c r="AM2002" s="18">
        <v>100</v>
      </c>
      <c r="AN2002" s="2">
        <v>47.541800000000002</v>
      </c>
      <c r="AO2002" s="2">
        <v>0.1</v>
      </c>
      <c r="AP2002" s="2">
        <v>0.1</v>
      </c>
      <c r="AQ2002" s="2">
        <v>100</v>
      </c>
      <c r="AR2002" s="2">
        <v>0.25309999999999999</v>
      </c>
      <c r="AS2002" s="2">
        <v>2.2200000000000002</v>
      </c>
      <c r="AT2002" s="2">
        <v>2.2000000000000002</v>
      </c>
      <c r="AU2002" s="2">
        <v>100</v>
      </c>
      <c r="AV2002" s="2">
        <v>11.7559</v>
      </c>
      <c r="AW2002" s="2">
        <v>3.18</v>
      </c>
      <c r="AX2002" s="2">
        <v>3.2</v>
      </c>
      <c r="AY2002" s="2">
        <v>100</v>
      </c>
      <c r="AZ2002" s="2">
        <v>21.954899999999999</v>
      </c>
      <c r="BA2002" s="2">
        <v>5.27</v>
      </c>
      <c r="BB2002" s="2">
        <v>5.3</v>
      </c>
      <c r="BC2002" s="2">
        <v>100</v>
      </c>
      <c r="BD2002" s="2">
        <v>48.499299999999998</v>
      </c>
      <c r="BE2002" s="4"/>
      <c r="BF2002" s="4"/>
    </row>
    <row r="2003" spans="1:58" x14ac:dyDescent="0.2">
      <c r="A2003" s="29">
        <v>2002</v>
      </c>
      <c r="B2003" s="7" t="s">
        <v>6</v>
      </c>
      <c r="C2003" s="3">
        <v>39990</v>
      </c>
      <c r="D2003" s="4" t="s">
        <v>3</v>
      </c>
      <c r="E2003" s="4" t="s">
        <v>166</v>
      </c>
      <c r="F2003" s="5" t="s">
        <v>192</v>
      </c>
      <c r="G2003" s="6">
        <v>0.90902777777777777</v>
      </c>
      <c r="H2003" s="6">
        <v>0.90972222222222221</v>
      </c>
      <c r="I2003" s="85">
        <f t="shared" si="31"/>
        <v>0.99999999999999645</v>
      </c>
      <c r="J2003" s="86">
        <f>I2003*Segmentos!$D$7*(AH2003%)*IF(ISNUMBER(AI2003),AI2003%,0)</f>
        <v>31599.999999999891</v>
      </c>
      <c r="K2003" s="86">
        <f>I2003*Segmentos!$D$7*(AL2003%)*IF(ISNUMBER(AM2003),AM2003%,0)</f>
        <v>34799.999999999876</v>
      </c>
      <c r="L2003" s="4"/>
      <c r="M2003" s="2">
        <v>8.34</v>
      </c>
      <c r="N2003" s="2">
        <v>8.3000000000000007</v>
      </c>
      <c r="O2003" s="2">
        <v>100</v>
      </c>
      <c r="P2003" s="2">
        <v>86.0762</v>
      </c>
      <c r="Q2003" s="2">
        <v>4.0999999999999996</v>
      </c>
      <c r="R2003" s="2">
        <v>4.0999999999999996</v>
      </c>
      <c r="S2003" s="2">
        <v>100</v>
      </c>
      <c r="T2003" s="2">
        <v>7.0551000000000004</v>
      </c>
      <c r="U2003" s="2">
        <v>5.78</v>
      </c>
      <c r="V2003" s="2">
        <v>5.8</v>
      </c>
      <c r="W2003" s="2">
        <v>100</v>
      </c>
      <c r="X2003" s="2">
        <v>12.498699999999999</v>
      </c>
      <c r="Y2003" s="2">
        <v>9.44</v>
      </c>
      <c r="Z2003" s="2">
        <v>9.4</v>
      </c>
      <c r="AA2003" s="2">
        <v>100</v>
      </c>
      <c r="AB2003" s="2">
        <v>28.776299999999999</v>
      </c>
      <c r="AC2003" s="2">
        <v>11.14</v>
      </c>
      <c r="AD2003" s="2">
        <v>11.1</v>
      </c>
      <c r="AE2003" s="2">
        <v>100</v>
      </c>
      <c r="AF2003" s="2">
        <v>37.746000000000002</v>
      </c>
      <c r="AG2003" s="2">
        <v>7.9</v>
      </c>
      <c r="AH2003" s="22">
        <v>7.9</v>
      </c>
      <c r="AI2003" s="22">
        <v>100</v>
      </c>
      <c r="AJ2003" s="22">
        <v>38.665399999999998</v>
      </c>
      <c r="AK2003" s="18">
        <v>8.74</v>
      </c>
      <c r="AL2003" s="18">
        <v>8.6999999999999993</v>
      </c>
      <c r="AM2003" s="18">
        <v>100</v>
      </c>
      <c r="AN2003" s="2">
        <v>47.410899999999998</v>
      </c>
      <c r="AO2003" s="2">
        <v>3.91</v>
      </c>
      <c r="AP2003" s="2">
        <v>3.9</v>
      </c>
      <c r="AQ2003" s="2">
        <v>100</v>
      </c>
      <c r="AR2003" s="2">
        <v>4.4065000000000003</v>
      </c>
      <c r="AS2003" s="2">
        <v>8.74</v>
      </c>
      <c r="AT2003" s="2">
        <v>8.6999999999999993</v>
      </c>
      <c r="AU2003" s="2">
        <v>100</v>
      </c>
      <c r="AV2003" s="2">
        <v>19.861499999999999</v>
      </c>
      <c r="AW2003" s="2">
        <v>10.33</v>
      </c>
      <c r="AX2003" s="2">
        <v>10.3</v>
      </c>
      <c r="AY2003" s="2">
        <v>100</v>
      </c>
      <c r="AZ2003" s="2">
        <v>30.658799999999999</v>
      </c>
      <c r="BA2003" s="2">
        <v>7.88</v>
      </c>
      <c r="BB2003" s="2">
        <v>7.9</v>
      </c>
      <c r="BC2003" s="2">
        <v>100</v>
      </c>
      <c r="BD2003" s="2">
        <v>31.1495</v>
      </c>
      <c r="BE2003" s="4"/>
      <c r="BF2003" s="4"/>
    </row>
    <row r="2004" spans="1:58" x14ac:dyDescent="0.2">
      <c r="A2004" s="29">
        <v>2003</v>
      </c>
      <c r="B2004" s="7" t="s">
        <v>31</v>
      </c>
      <c r="C2004" s="3">
        <v>39990</v>
      </c>
      <c r="D2004" s="4" t="s">
        <v>28</v>
      </c>
      <c r="E2004" s="4" t="s">
        <v>166</v>
      </c>
      <c r="F2004" s="5" t="s">
        <v>192</v>
      </c>
      <c r="G2004" s="6">
        <v>0.91111111111111109</v>
      </c>
      <c r="H2004" s="6">
        <v>0.91388888888888886</v>
      </c>
      <c r="I2004" s="85">
        <f t="shared" si="31"/>
        <v>3.9999999999999858</v>
      </c>
      <c r="J2004" s="86">
        <f>I2004*Segmentos!$D$7*(AH2004%)*IF(ISNUMBER(AI2004),AI2004%,0)</f>
        <v>13644.799999999954</v>
      </c>
      <c r="K2004" s="86">
        <f>I2004*Segmentos!$D$7*(AL2004%)*IF(ISNUMBER(AM2004),AM2004%,0)</f>
        <v>21427.199999999924</v>
      </c>
      <c r="L2004" s="4"/>
      <c r="M2004" s="2">
        <v>1.1100000000000001</v>
      </c>
      <c r="N2004" s="2">
        <v>1.9</v>
      </c>
      <c r="O2004" s="2">
        <v>59.1</v>
      </c>
      <c r="P2004" s="2">
        <v>92.243799999999993</v>
      </c>
      <c r="Q2004" s="2">
        <v>0.3</v>
      </c>
      <c r="R2004" s="2">
        <v>1</v>
      </c>
      <c r="S2004" s="2">
        <v>29.6</v>
      </c>
      <c r="T2004" s="2">
        <v>4.1696</v>
      </c>
      <c r="U2004" s="2">
        <v>0.3</v>
      </c>
      <c r="V2004" s="2">
        <v>0.3</v>
      </c>
      <c r="W2004" s="2">
        <v>100</v>
      </c>
      <c r="X2004" s="2">
        <v>5.2784000000000004</v>
      </c>
      <c r="Y2004" s="2">
        <v>0.98</v>
      </c>
      <c r="Z2004" s="2">
        <v>2.1</v>
      </c>
      <c r="AA2004" s="2">
        <v>46.8</v>
      </c>
      <c r="AB2004" s="2">
        <v>23.971699999999998</v>
      </c>
      <c r="AC2004" s="2">
        <v>2.16</v>
      </c>
      <c r="AD2004" s="2">
        <v>3.1</v>
      </c>
      <c r="AE2004" s="2">
        <v>68.900000000000006</v>
      </c>
      <c r="AF2004" s="2">
        <v>58.824100000000001</v>
      </c>
      <c r="AG2004" s="2">
        <v>0.88</v>
      </c>
      <c r="AH2004" s="22">
        <v>1.3</v>
      </c>
      <c r="AI2004" s="22">
        <v>65.599999999999994</v>
      </c>
      <c r="AJ2004" s="22">
        <v>34.842500000000001</v>
      </c>
      <c r="AK2004" s="18">
        <v>1.32</v>
      </c>
      <c r="AL2004" s="18">
        <v>2.4</v>
      </c>
      <c r="AM2004" s="18">
        <v>55.8</v>
      </c>
      <c r="AN2004" s="2">
        <v>57.401400000000002</v>
      </c>
      <c r="AO2004" s="2">
        <v>0.14000000000000001</v>
      </c>
      <c r="AP2004" s="2">
        <v>0.3</v>
      </c>
      <c r="AQ2004" s="2">
        <v>50</v>
      </c>
      <c r="AR2004" s="2">
        <v>1.2991999999999999</v>
      </c>
      <c r="AS2004" s="2">
        <v>0.93</v>
      </c>
      <c r="AT2004" s="2">
        <v>1.9</v>
      </c>
      <c r="AU2004" s="2">
        <v>49.5</v>
      </c>
      <c r="AV2004" s="2">
        <v>16.932400000000001</v>
      </c>
      <c r="AW2004" s="2">
        <v>0.21</v>
      </c>
      <c r="AX2004" s="2">
        <v>0.6</v>
      </c>
      <c r="AY2004" s="2">
        <v>37</v>
      </c>
      <c r="AZ2004" s="2">
        <v>5.1237000000000004</v>
      </c>
      <c r="BA2004" s="2">
        <v>2.17</v>
      </c>
      <c r="BB2004" s="2">
        <v>3.3</v>
      </c>
      <c r="BC2004" s="2">
        <v>65.400000000000006</v>
      </c>
      <c r="BD2004" s="2">
        <v>68.888400000000004</v>
      </c>
      <c r="BE2004" s="4"/>
      <c r="BF2004" s="4"/>
    </row>
    <row r="2005" spans="1:58" x14ac:dyDescent="0.2">
      <c r="A2005" s="29">
        <v>2004</v>
      </c>
      <c r="B2005" s="7" t="s">
        <v>37</v>
      </c>
      <c r="C2005" s="3">
        <v>39990</v>
      </c>
      <c r="D2005" s="4" t="s">
        <v>3</v>
      </c>
      <c r="E2005" s="4" t="s">
        <v>173</v>
      </c>
      <c r="F2005" s="5" t="s">
        <v>192</v>
      </c>
      <c r="G2005" s="6">
        <v>0.91736111111111107</v>
      </c>
      <c r="H2005" s="6">
        <v>0.91805555555555562</v>
      </c>
      <c r="I2005" s="85">
        <f t="shared" si="31"/>
        <v>1.0000000000001563</v>
      </c>
      <c r="J2005" s="86">
        <f>I2005*Segmentos!$D$7*(AH2005%)*IF(ISNUMBER(AI2005),AI2005%,0)</f>
        <v>20400.000000003187</v>
      </c>
      <c r="K2005" s="86">
        <f>I2005*Segmentos!$D$7*(AL2005%)*IF(ISNUMBER(AM2005),AM2005%,0)</f>
        <v>24800.000000003874</v>
      </c>
      <c r="L2005" s="4"/>
      <c r="M2005" s="2">
        <v>5.64</v>
      </c>
      <c r="N2005" s="2">
        <v>5.6</v>
      </c>
      <c r="O2005" s="2">
        <v>100</v>
      </c>
      <c r="P2005" s="2">
        <v>80.027600000000007</v>
      </c>
      <c r="Q2005" s="2">
        <v>1.77</v>
      </c>
      <c r="R2005" s="2">
        <v>1.8</v>
      </c>
      <c r="S2005" s="2">
        <v>100</v>
      </c>
      <c r="T2005" s="2">
        <v>4.1984000000000004</v>
      </c>
      <c r="U2005" s="2">
        <v>3.76</v>
      </c>
      <c r="V2005" s="2">
        <v>3.8</v>
      </c>
      <c r="W2005" s="2">
        <v>100</v>
      </c>
      <c r="X2005" s="2">
        <v>11.191000000000001</v>
      </c>
      <c r="Y2005" s="2">
        <v>5.61</v>
      </c>
      <c r="Z2005" s="2">
        <v>5.6</v>
      </c>
      <c r="AA2005" s="2">
        <v>100</v>
      </c>
      <c r="AB2005" s="2">
        <v>23.495699999999999</v>
      </c>
      <c r="AC2005" s="2">
        <v>8.83</v>
      </c>
      <c r="AD2005" s="2">
        <v>8.8000000000000007</v>
      </c>
      <c r="AE2005" s="2">
        <v>100</v>
      </c>
      <c r="AF2005" s="2">
        <v>41.142600000000002</v>
      </c>
      <c r="AG2005" s="2">
        <v>5.07</v>
      </c>
      <c r="AH2005" s="22">
        <v>5.0999999999999996</v>
      </c>
      <c r="AI2005" s="22">
        <v>100</v>
      </c>
      <c r="AJ2005" s="22">
        <v>34.115499999999997</v>
      </c>
      <c r="AK2005" s="18">
        <v>6.16</v>
      </c>
      <c r="AL2005" s="18">
        <v>6.2</v>
      </c>
      <c r="AM2005" s="18">
        <v>100</v>
      </c>
      <c r="AN2005" s="2">
        <v>45.912100000000002</v>
      </c>
      <c r="AO2005" s="2">
        <v>2.63</v>
      </c>
      <c r="AP2005" s="2">
        <v>2.6</v>
      </c>
      <c r="AQ2005" s="2">
        <v>100</v>
      </c>
      <c r="AR2005" s="2">
        <v>4.0788000000000002</v>
      </c>
      <c r="AS2005" s="2">
        <v>4.8899999999999997</v>
      </c>
      <c r="AT2005" s="2">
        <v>4.9000000000000004</v>
      </c>
      <c r="AU2005" s="2">
        <v>100</v>
      </c>
      <c r="AV2005" s="2">
        <v>15.2867</v>
      </c>
      <c r="AW2005" s="2">
        <v>9.06</v>
      </c>
      <c r="AX2005" s="2">
        <v>9.1</v>
      </c>
      <c r="AY2005" s="2">
        <v>100</v>
      </c>
      <c r="AZ2005" s="2">
        <v>36.983400000000003</v>
      </c>
      <c r="BA2005" s="2">
        <v>4.3600000000000003</v>
      </c>
      <c r="BB2005" s="2">
        <v>4.4000000000000004</v>
      </c>
      <c r="BC2005" s="2">
        <v>100</v>
      </c>
      <c r="BD2005" s="2">
        <v>23.678799999999999</v>
      </c>
      <c r="BE2005" s="4"/>
      <c r="BF2005" s="4"/>
    </row>
    <row r="2006" spans="1:58" x14ac:dyDescent="0.2">
      <c r="A2006" s="29">
        <v>2005</v>
      </c>
      <c r="B2006" s="7" t="s">
        <v>37</v>
      </c>
      <c r="C2006" s="3">
        <v>39990</v>
      </c>
      <c r="D2006" s="4" t="s">
        <v>21</v>
      </c>
      <c r="E2006" s="4" t="s">
        <v>173</v>
      </c>
      <c r="F2006" s="5" t="s">
        <v>192</v>
      </c>
      <c r="G2006" s="6">
        <v>0.87430555555555556</v>
      </c>
      <c r="H2006" s="6">
        <v>0.875</v>
      </c>
      <c r="I2006" s="85">
        <f t="shared" si="31"/>
        <v>0.99999999999999645</v>
      </c>
      <c r="J2006" s="86">
        <f>I2006*Segmentos!$D$7*(AH2006%)*IF(ISNUMBER(AI2006),AI2006%,0)</f>
        <v>2799.99999999999</v>
      </c>
      <c r="K2006" s="86">
        <f>I2006*Segmentos!$D$7*(AL2006%)*IF(ISNUMBER(AM2006),AM2006%,0)</f>
        <v>3999.9999999999859</v>
      </c>
      <c r="L2006" s="4"/>
      <c r="M2006" s="2">
        <v>0.86</v>
      </c>
      <c r="N2006" s="2">
        <v>0.9</v>
      </c>
      <c r="O2006" s="2">
        <v>100</v>
      </c>
      <c r="P2006" s="2">
        <v>75.345200000000006</v>
      </c>
      <c r="Q2006" s="2">
        <v>0</v>
      </c>
      <c r="R2006" s="2">
        <v>0</v>
      </c>
      <c r="S2006" s="8" t="s">
        <v>577</v>
      </c>
      <c r="T2006" s="2">
        <v>0</v>
      </c>
      <c r="U2006" s="2">
        <v>0</v>
      </c>
      <c r="V2006" s="2">
        <v>0</v>
      </c>
      <c r="W2006" s="8" t="s">
        <v>577</v>
      </c>
      <c r="X2006" s="2">
        <v>0</v>
      </c>
      <c r="Y2006" s="2">
        <v>0.28000000000000003</v>
      </c>
      <c r="Z2006" s="2">
        <v>0.3</v>
      </c>
      <c r="AA2006" s="2">
        <v>100</v>
      </c>
      <c r="AB2006" s="2">
        <v>7.2621000000000002</v>
      </c>
      <c r="AC2006" s="2">
        <v>2.37</v>
      </c>
      <c r="AD2006" s="2">
        <v>2.4</v>
      </c>
      <c r="AE2006" s="2">
        <v>100</v>
      </c>
      <c r="AF2006" s="2">
        <v>68.083100000000002</v>
      </c>
      <c r="AG2006" s="2">
        <v>0.68</v>
      </c>
      <c r="AH2006" s="22">
        <v>0.7</v>
      </c>
      <c r="AI2006" s="22">
        <v>100</v>
      </c>
      <c r="AJ2006" s="22">
        <v>28.106300000000001</v>
      </c>
      <c r="AK2006" s="18">
        <v>1.03</v>
      </c>
      <c r="AL2006" s="18">
        <v>1</v>
      </c>
      <c r="AM2006" s="18">
        <v>100</v>
      </c>
      <c r="AN2006" s="2">
        <v>47.238900000000001</v>
      </c>
      <c r="AO2006" s="2">
        <v>0.43</v>
      </c>
      <c r="AP2006" s="2">
        <v>0.4</v>
      </c>
      <c r="AQ2006" s="2">
        <v>100</v>
      </c>
      <c r="AR2006" s="2">
        <v>4.1356000000000002</v>
      </c>
      <c r="AS2006" s="2">
        <v>0.76</v>
      </c>
      <c r="AT2006" s="2">
        <v>0.8</v>
      </c>
      <c r="AU2006" s="2">
        <v>100</v>
      </c>
      <c r="AV2006" s="2">
        <v>14.6531</v>
      </c>
      <c r="AW2006" s="2">
        <v>1.08</v>
      </c>
      <c r="AX2006" s="2">
        <v>1.1000000000000001</v>
      </c>
      <c r="AY2006" s="2">
        <v>100</v>
      </c>
      <c r="AZ2006" s="2">
        <v>27.245100000000001</v>
      </c>
      <c r="BA2006" s="2">
        <v>0.88</v>
      </c>
      <c r="BB2006" s="2">
        <v>0.9</v>
      </c>
      <c r="BC2006" s="2">
        <v>100</v>
      </c>
      <c r="BD2006" s="2">
        <v>29.311399999999999</v>
      </c>
      <c r="BE2006" s="4"/>
      <c r="BF2006" s="4"/>
    </row>
    <row r="2007" spans="1:58" x14ac:dyDescent="0.2">
      <c r="A2007" s="29">
        <v>2006</v>
      </c>
      <c r="B2007" s="7" t="s">
        <v>14</v>
      </c>
      <c r="C2007" s="3">
        <v>39990</v>
      </c>
      <c r="D2007" s="4" t="s">
        <v>13</v>
      </c>
      <c r="E2007" s="4" t="s">
        <v>163</v>
      </c>
      <c r="F2007" s="5" t="s">
        <v>192</v>
      </c>
      <c r="G2007" s="6">
        <v>0.84791666666666676</v>
      </c>
      <c r="H2007" s="6">
        <v>0.875</v>
      </c>
      <c r="I2007" s="85">
        <f t="shared" si="31"/>
        <v>38.999999999999858</v>
      </c>
      <c r="J2007" s="86">
        <f>I2007*Segmentos!$D$7*(AH2007%)*IF(ISNUMBER(AI2007),AI2007%,0)</f>
        <v>775756.79999999737</v>
      </c>
      <c r="K2007" s="86">
        <f>I2007*Segmentos!$D$7*(AL2007%)*IF(ISNUMBER(AM2007),AM2007%,0)</f>
        <v>1218437.9999999956</v>
      </c>
      <c r="L2007" s="4"/>
      <c r="M2007" s="2">
        <v>6.48</v>
      </c>
      <c r="N2007" s="2">
        <v>10.7</v>
      </c>
      <c r="O2007" s="2">
        <v>60.7</v>
      </c>
      <c r="P2007" s="2">
        <v>86.187200000000004</v>
      </c>
      <c r="Q2007" s="2">
        <v>5.75</v>
      </c>
      <c r="R2007" s="2">
        <v>8.6</v>
      </c>
      <c r="S2007" s="2">
        <v>66.599999999999994</v>
      </c>
      <c r="T2007" s="2">
        <v>12.765700000000001</v>
      </c>
      <c r="U2007" s="2">
        <v>4.09</v>
      </c>
      <c r="V2007" s="2">
        <v>7.3</v>
      </c>
      <c r="W2007" s="2">
        <v>56.4</v>
      </c>
      <c r="X2007" s="2">
        <v>11.3992</v>
      </c>
      <c r="Y2007" s="2">
        <v>6.87</v>
      </c>
      <c r="Z2007" s="2">
        <v>11.4</v>
      </c>
      <c r="AA2007" s="2">
        <v>60.2</v>
      </c>
      <c r="AB2007" s="2">
        <v>26.9588</v>
      </c>
      <c r="AC2007" s="2">
        <v>8.0299999999999994</v>
      </c>
      <c r="AD2007" s="2">
        <v>13.3</v>
      </c>
      <c r="AE2007" s="2">
        <v>60.5</v>
      </c>
      <c r="AF2007" s="2">
        <v>35.063499999999998</v>
      </c>
      <c r="AG2007" s="2">
        <v>5</v>
      </c>
      <c r="AH2007" s="22">
        <v>8.4</v>
      </c>
      <c r="AI2007" s="22">
        <v>59.2</v>
      </c>
      <c r="AJ2007" s="22">
        <v>31.546800000000001</v>
      </c>
      <c r="AK2007" s="18">
        <v>7.82</v>
      </c>
      <c r="AL2007" s="18">
        <v>12.7</v>
      </c>
      <c r="AM2007" s="18">
        <v>61.5</v>
      </c>
      <c r="AN2007" s="2">
        <v>54.6404</v>
      </c>
      <c r="AO2007" s="2">
        <v>4.97</v>
      </c>
      <c r="AP2007" s="2">
        <v>9.3000000000000007</v>
      </c>
      <c r="AQ2007" s="2">
        <v>53.3</v>
      </c>
      <c r="AR2007" s="2">
        <v>7.2157</v>
      </c>
      <c r="AS2007" s="2">
        <v>4.25</v>
      </c>
      <c r="AT2007" s="2">
        <v>7.9</v>
      </c>
      <c r="AU2007" s="2">
        <v>53.8</v>
      </c>
      <c r="AV2007" s="2">
        <v>12.444699999999999</v>
      </c>
      <c r="AW2007" s="2">
        <v>7.42</v>
      </c>
      <c r="AX2007" s="2">
        <v>11.1</v>
      </c>
      <c r="AY2007" s="2">
        <v>66.8</v>
      </c>
      <c r="AZ2007" s="2">
        <v>28.372900000000001</v>
      </c>
      <c r="BA2007" s="2">
        <v>7.49</v>
      </c>
      <c r="BB2007" s="2">
        <v>12.4</v>
      </c>
      <c r="BC2007" s="2">
        <v>60.6</v>
      </c>
      <c r="BD2007" s="2">
        <v>38.154000000000003</v>
      </c>
      <c r="BE2007" s="4"/>
      <c r="BF2007" s="4"/>
    </row>
    <row r="2008" spans="1:58" x14ac:dyDescent="0.2">
      <c r="A2008" s="29">
        <v>2007</v>
      </c>
      <c r="B2008" s="7" t="s">
        <v>46</v>
      </c>
      <c r="C2008" s="3">
        <v>39990</v>
      </c>
      <c r="D2008" s="4" t="s">
        <v>0</v>
      </c>
      <c r="E2008" s="4" t="s">
        <v>170</v>
      </c>
      <c r="F2008" s="5" t="s">
        <v>192</v>
      </c>
      <c r="G2008" s="6">
        <v>0.79652777777777783</v>
      </c>
      <c r="H2008" s="6">
        <v>0.88402777777777775</v>
      </c>
      <c r="I2008" s="85">
        <f t="shared" si="31"/>
        <v>125.99999999999987</v>
      </c>
      <c r="J2008" s="86">
        <f>I2008*Segmentos!$D$7*(AH2008%)*IF(ISNUMBER(AI2008),AI2008%,0)</f>
        <v>1438214.3999999985</v>
      </c>
      <c r="K2008" s="86">
        <f>I2008*Segmentos!$D$7*(AL2008%)*IF(ISNUMBER(AM2008),AM2008%,0)</f>
        <v>1775390.3999999983</v>
      </c>
      <c r="L2008" s="4"/>
      <c r="M2008" s="2">
        <v>3.22</v>
      </c>
      <c r="N2008" s="2">
        <v>11.5</v>
      </c>
      <c r="O2008" s="2">
        <v>27.9</v>
      </c>
      <c r="P2008" s="2">
        <v>58.385199999999998</v>
      </c>
      <c r="Q2008" s="2">
        <v>3.1</v>
      </c>
      <c r="R2008" s="2">
        <v>11.6</v>
      </c>
      <c r="S2008" s="2">
        <v>26.7</v>
      </c>
      <c r="T2008" s="2">
        <v>9.3782999999999994</v>
      </c>
      <c r="U2008" s="2">
        <v>3.57</v>
      </c>
      <c r="V2008" s="2">
        <v>12</v>
      </c>
      <c r="W2008" s="2">
        <v>29.8</v>
      </c>
      <c r="X2008" s="2">
        <v>13.579000000000001</v>
      </c>
      <c r="Y2008" s="2">
        <v>4.28</v>
      </c>
      <c r="Z2008" s="2">
        <v>15.8</v>
      </c>
      <c r="AA2008" s="2">
        <v>27</v>
      </c>
      <c r="AB2008" s="2">
        <v>22.931799999999999</v>
      </c>
      <c r="AC2008" s="2">
        <v>2.1</v>
      </c>
      <c r="AD2008" s="2">
        <v>7.3</v>
      </c>
      <c r="AE2008" s="2">
        <v>28.8</v>
      </c>
      <c r="AF2008" s="2">
        <v>12.496</v>
      </c>
      <c r="AG2008" s="2">
        <v>2.86</v>
      </c>
      <c r="AH2008" s="22">
        <v>11.6</v>
      </c>
      <c r="AI2008" s="22">
        <v>24.6</v>
      </c>
      <c r="AJ2008" s="22">
        <v>24.6343</v>
      </c>
      <c r="AK2008" s="18">
        <v>3.54</v>
      </c>
      <c r="AL2008" s="18">
        <v>11.4</v>
      </c>
      <c r="AM2008" s="18">
        <v>30.9</v>
      </c>
      <c r="AN2008" s="2">
        <v>33.750900000000001</v>
      </c>
      <c r="AO2008" s="2">
        <v>2.14</v>
      </c>
      <c r="AP2008" s="2">
        <v>9</v>
      </c>
      <c r="AQ2008" s="2">
        <v>23.9</v>
      </c>
      <c r="AR2008" s="2">
        <v>4.2541000000000002</v>
      </c>
      <c r="AS2008" s="2">
        <v>2.9</v>
      </c>
      <c r="AT2008" s="2">
        <v>11</v>
      </c>
      <c r="AU2008" s="2">
        <v>26.3</v>
      </c>
      <c r="AV2008" s="2">
        <v>11.579700000000001</v>
      </c>
      <c r="AW2008" s="2">
        <v>3.3</v>
      </c>
      <c r="AX2008" s="2">
        <v>11.3</v>
      </c>
      <c r="AY2008" s="2">
        <v>29.2</v>
      </c>
      <c r="AZ2008" s="2">
        <v>17.2515</v>
      </c>
      <c r="BA2008" s="2">
        <v>3.64</v>
      </c>
      <c r="BB2008" s="2">
        <v>12.7</v>
      </c>
      <c r="BC2008" s="2">
        <v>28.8</v>
      </c>
      <c r="BD2008" s="2">
        <v>25.3</v>
      </c>
      <c r="BE2008" s="4"/>
      <c r="BF2008" s="4"/>
    </row>
    <row r="2009" spans="1:58" x14ac:dyDescent="0.2">
      <c r="A2009" s="29">
        <v>2008</v>
      </c>
      <c r="B2009" s="7" t="s">
        <v>10</v>
      </c>
      <c r="C2009" s="3">
        <v>39990</v>
      </c>
      <c r="D2009" s="4" t="s">
        <v>8</v>
      </c>
      <c r="E2009" s="4" t="s">
        <v>164</v>
      </c>
      <c r="F2009" s="5" t="s">
        <v>192</v>
      </c>
      <c r="G2009" s="6">
        <v>0.87291666666666667</v>
      </c>
      <c r="H2009" s="6">
        <v>0.91527777777777775</v>
      </c>
      <c r="I2009" s="85">
        <f t="shared" si="31"/>
        <v>60.999999999999943</v>
      </c>
      <c r="J2009" s="86">
        <f>I2009*Segmentos!$D$7*(AH2009%)*IF(ISNUMBER(AI2009),AI2009%,0)</f>
        <v>1159195.199999999</v>
      </c>
      <c r="K2009" s="86">
        <f>I2009*Segmentos!$D$7*(AL2009%)*IF(ISNUMBER(AM2009),AM2009%,0)</f>
        <v>1401731.1999999986</v>
      </c>
      <c r="L2009" s="4"/>
      <c r="M2009" s="2">
        <v>5.26</v>
      </c>
      <c r="N2009" s="2">
        <v>16</v>
      </c>
      <c r="O2009" s="2">
        <v>32.799999999999997</v>
      </c>
      <c r="P2009" s="2">
        <v>82.945499999999996</v>
      </c>
      <c r="Q2009" s="2">
        <v>1.85</v>
      </c>
      <c r="R2009" s="2">
        <v>7.8</v>
      </c>
      <c r="S2009" s="2">
        <v>23.5</v>
      </c>
      <c r="T2009" s="2">
        <v>4.8567999999999998</v>
      </c>
      <c r="U2009" s="2">
        <v>2.4700000000000002</v>
      </c>
      <c r="V2009" s="2">
        <v>9.5</v>
      </c>
      <c r="W2009" s="2">
        <v>25.9</v>
      </c>
      <c r="X2009" s="2">
        <v>8.1544000000000008</v>
      </c>
      <c r="Y2009" s="2">
        <v>5.62</v>
      </c>
      <c r="Z2009" s="2">
        <v>19.3</v>
      </c>
      <c r="AA2009" s="2">
        <v>29</v>
      </c>
      <c r="AB2009" s="2">
        <v>26.155000000000001</v>
      </c>
      <c r="AC2009" s="2">
        <v>8.4499999999999993</v>
      </c>
      <c r="AD2009" s="2">
        <v>21.4</v>
      </c>
      <c r="AE2009" s="2">
        <v>39.6</v>
      </c>
      <c r="AF2009" s="2">
        <v>43.779400000000003</v>
      </c>
      <c r="AG2009" s="2">
        <v>4.7300000000000004</v>
      </c>
      <c r="AH2009" s="22">
        <v>14.8</v>
      </c>
      <c r="AI2009" s="22">
        <v>32.1</v>
      </c>
      <c r="AJ2009" s="22">
        <v>35.427799999999998</v>
      </c>
      <c r="AK2009" s="18">
        <v>5.73</v>
      </c>
      <c r="AL2009" s="18">
        <v>17.2</v>
      </c>
      <c r="AM2009" s="18">
        <v>33.4</v>
      </c>
      <c r="AN2009" s="2">
        <v>47.517699999999998</v>
      </c>
      <c r="AO2009" s="2">
        <v>2.0099999999999998</v>
      </c>
      <c r="AP2009" s="2">
        <v>10.1</v>
      </c>
      <c r="AQ2009" s="2">
        <v>20</v>
      </c>
      <c r="AR2009" s="2">
        <v>3.4622000000000002</v>
      </c>
      <c r="AS2009" s="2">
        <v>4.09</v>
      </c>
      <c r="AT2009" s="2">
        <v>14.4</v>
      </c>
      <c r="AU2009" s="2">
        <v>28.4</v>
      </c>
      <c r="AV2009" s="2">
        <v>14.218</v>
      </c>
      <c r="AW2009" s="2">
        <v>4.2699999999999996</v>
      </c>
      <c r="AX2009" s="2">
        <v>15.4</v>
      </c>
      <c r="AY2009" s="2">
        <v>27.7</v>
      </c>
      <c r="AZ2009" s="2">
        <v>19.385100000000001</v>
      </c>
      <c r="BA2009" s="2">
        <v>7.6</v>
      </c>
      <c r="BB2009" s="2">
        <v>19.100000000000001</v>
      </c>
      <c r="BC2009" s="2">
        <v>39.799999999999997</v>
      </c>
      <c r="BD2009" s="2">
        <v>45.880099999999999</v>
      </c>
      <c r="BE2009" s="4"/>
      <c r="BF2009" s="4"/>
    </row>
    <row r="2010" spans="1:58" x14ac:dyDescent="0.2">
      <c r="A2010" s="29">
        <v>2009</v>
      </c>
      <c r="B2010" s="7" t="s">
        <v>48</v>
      </c>
      <c r="C2010" s="3">
        <v>39990</v>
      </c>
      <c r="D2010" s="4" t="s">
        <v>8</v>
      </c>
      <c r="E2010" s="4" t="s">
        <v>176</v>
      </c>
      <c r="F2010" s="5" t="s">
        <v>192</v>
      </c>
      <c r="G2010" s="6">
        <v>0.91527777777777775</v>
      </c>
      <c r="H2010" s="6">
        <v>3.6111111111111115E-2</v>
      </c>
      <c r="I2010" s="85">
        <f t="shared" si="31"/>
        <v>174.00000000000009</v>
      </c>
      <c r="J2010" s="86">
        <f>I2010*Segmentos!$D$7*(AH2010%)*IF(ISNUMBER(AI2010),AI2010%,0)</f>
        <v>5620756.8000000026</v>
      </c>
      <c r="K2010" s="86">
        <f>I2010*Segmentos!$D$7*(AL2010%)*IF(ISNUMBER(AM2010),AM2010%,0)</f>
        <v>6136214.4000000022</v>
      </c>
      <c r="L2010" s="4"/>
      <c r="M2010" s="2">
        <v>8.4600000000000009</v>
      </c>
      <c r="N2010" s="2">
        <v>30.8</v>
      </c>
      <c r="O2010" s="2">
        <v>27.5</v>
      </c>
      <c r="P2010" s="2">
        <v>79.183700000000002</v>
      </c>
      <c r="Q2010" s="2">
        <v>5.45</v>
      </c>
      <c r="R2010" s="2">
        <v>16.7</v>
      </c>
      <c r="S2010" s="2">
        <v>32.6</v>
      </c>
      <c r="T2010" s="2">
        <v>8.5078999999999994</v>
      </c>
      <c r="U2010" s="2">
        <v>8.1999999999999993</v>
      </c>
      <c r="V2010" s="2">
        <v>29.9</v>
      </c>
      <c r="W2010" s="2">
        <v>27.4</v>
      </c>
      <c r="X2010" s="2">
        <v>16.102399999999999</v>
      </c>
      <c r="Y2010" s="2">
        <v>7.58</v>
      </c>
      <c r="Z2010" s="2">
        <v>32.700000000000003</v>
      </c>
      <c r="AA2010" s="2">
        <v>23.2</v>
      </c>
      <c r="AB2010" s="2">
        <v>20.943000000000001</v>
      </c>
      <c r="AC2010" s="2">
        <v>10.94</v>
      </c>
      <c r="AD2010" s="2">
        <v>36.700000000000003</v>
      </c>
      <c r="AE2010" s="2">
        <v>29.8</v>
      </c>
      <c r="AF2010" s="2">
        <v>33.630400000000002</v>
      </c>
      <c r="AG2010" s="2">
        <v>8.07</v>
      </c>
      <c r="AH2010" s="22">
        <v>29.8</v>
      </c>
      <c r="AI2010" s="22">
        <v>27.1</v>
      </c>
      <c r="AJ2010" s="22">
        <v>35.859900000000003</v>
      </c>
      <c r="AK2010" s="18">
        <v>8.81</v>
      </c>
      <c r="AL2010" s="18">
        <v>31.6</v>
      </c>
      <c r="AM2010" s="18">
        <v>27.9</v>
      </c>
      <c r="AN2010" s="2">
        <v>43.323799999999999</v>
      </c>
      <c r="AO2010" s="2">
        <v>2.14</v>
      </c>
      <c r="AP2010" s="2">
        <v>18.100000000000001</v>
      </c>
      <c r="AQ2010" s="2">
        <v>11.8</v>
      </c>
      <c r="AR2010" s="2">
        <v>2.1903999999999999</v>
      </c>
      <c r="AS2010" s="2">
        <v>5.72</v>
      </c>
      <c r="AT2010" s="2">
        <v>27.4</v>
      </c>
      <c r="AU2010" s="2">
        <v>20.8</v>
      </c>
      <c r="AV2010" s="2">
        <v>11.786799999999999</v>
      </c>
      <c r="AW2010" s="2">
        <v>10.57</v>
      </c>
      <c r="AX2010" s="2">
        <v>29.8</v>
      </c>
      <c r="AY2010" s="2">
        <v>35.4</v>
      </c>
      <c r="AZ2010" s="2">
        <v>28.436599999999999</v>
      </c>
      <c r="BA2010" s="2">
        <v>10.26</v>
      </c>
      <c r="BB2010" s="2">
        <v>37</v>
      </c>
      <c r="BC2010" s="2">
        <v>27.7</v>
      </c>
      <c r="BD2010" s="2">
        <v>36.769799999999996</v>
      </c>
      <c r="BE2010" s="4"/>
      <c r="BF2010" s="4"/>
    </row>
    <row r="2011" spans="1:58" x14ac:dyDescent="0.2">
      <c r="A2011" s="29">
        <v>2010</v>
      </c>
      <c r="B2011" s="7" t="s">
        <v>89</v>
      </c>
      <c r="C2011" s="3">
        <v>39990</v>
      </c>
      <c r="D2011" s="4" t="s">
        <v>28</v>
      </c>
      <c r="E2011" s="4" t="s">
        <v>169</v>
      </c>
      <c r="F2011" s="5" t="s">
        <v>192</v>
      </c>
      <c r="G2011" s="6">
        <v>0.84166666666666667</v>
      </c>
      <c r="H2011" s="6">
        <v>0.87569444444444444</v>
      </c>
      <c r="I2011" s="85">
        <f t="shared" si="31"/>
        <v>48.999999999999986</v>
      </c>
      <c r="J2011" s="86">
        <f>I2011*Segmentos!$D$7*(AH2011%)*IF(ISNUMBER(AI2011),AI2011%,0)</f>
        <v>221166.39999999988</v>
      </c>
      <c r="K2011" s="86">
        <f>I2011*Segmentos!$D$7*(AL2011%)*IF(ISNUMBER(AM2011),AM2011%,0)</f>
        <v>186905.59999999992</v>
      </c>
      <c r="L2011" s="4"/>
      <c r="M2011" s="2">
        <v>1.03</v>
      </c>
      <c r="N2011" s="2">
        <v>3</v>
      </c>
      <c r="O2011" s="2">
        <v>34.5</v>
      </c>
      <c r="P2011" s="2">
        <v>87.417199999999994</v>
      </c>
      <c r="Q2011" s="2">
        <v>0.34</v>
      </c>
      <c r="R2011" s="2">
        <v>0.8</v>
      </c>
      <c r="S2011" s="2">
        <v>40.6</v>
      </c>
      <c r="T2011" s="2">
        <v>4.7312000000000003</v>
      </c>
      <c r="U2011" s="2">
        <v>0.21</v>
      </c>
      <c r="V2011" s="2">
        <v>0.5</v>
      </c>
      <c r="W2011" s="2">
        <v>40.700000000000003</v>
      </c>
      <c r="X2011" s="2">
        <v>3.7761</v>
      </c>
      <c r="Y2011" s="2">
        <v>1.6</v>
      </c>
      <c r="Z2011" s="2">
        <v>5.0999999999999996</v>
      </c>
      <c r="AA2011" s="2">
        <v>31.3</v>
      </c>
      <c r="AB2011" s="2">
        <v>39.875100000000003</v>
      </c>
      <c r="AC2011" s="2">
        <v>1.4</v>
      </c>
      <c r="AD2011" s="2">
        <v>3.8</v>
      </c>
      <c r="AE2011" s="2">
        <v>37.1</v>
      </c>
      <c r="AF2011" s="2">
        <v>39.0349</v>
      </c>
      <c r="AG2011" s="2">
        <v>1.1299999999999999</v>
      </c>
      <c r="AH2011" s="22">
        <v>2.8</v>
      </c>
      <c r="AI2011" s="22">
        <v>40.299999999999997</v>
      </c>
      <c r="AJ2011" s="22">
        <v>45.5319</v>
      </c>
      <c r="AK2011" s="18">
        <v>0.94</v>
      </c>
      <c r="AL2011" s="18">
        <v>3.2</v>
      </c>
      <c r="AM2011" s="18">
        <v>29.8</v>
      </c>
      <c r="AN2011" s="2">
        <v>41.885300000000001</v>
      </c>
      <c r="AO2011" s="2">
        <v>0.5</v>
      </c>
      <c r="AP2011" s="2">
        <v>1.7</v>
      </c>
      <c r="AQ2011" s="2">
        <v>28.8</v>
      </c>
      <c r="AR2011" s="2">
        <v>4.6546000000000003</v>
      </c>
      <c r="AS2011" s="2">
        <v>1.5</v>
      </c>
      <c r="AT2011" s="2">
        <v>2.9</v>
      </c>
      <c r="AU2011" s="2">
        <v>51.1</v>
      </c>
      <c r="AV2011" s="2">
        <v>27.912199999999999</v>
      </c>
      <c r="AW2011" s="2">
        <v>0.99</v>
      </c>
      <c r="AX2011" s="2">
        <v>3.7</v>
      </c>
      <c r="AY2011" s="2">
        <v>26.4</v>
      </c>
      <c r="AZ2011" s="2">
        <v>24.039100000000001</v>
      </c>
      <c r="BA2011" s="2">
        <v>0.95</v>
      </c>
      <c r="BB2011" s="2">
        <v>2.8</v>
      </c>
      <c r="BC2011" s="2">
        <v>33.5</v>
      </c>
      <c r="BD2011" s="2">
        <v>30.811299999999999</v>
      </c>
      <c r="BE2011" s="4"/>
      <c r="BF2011" s="4"/>
    </row>
    <row r="2012" spans="1:58" x14ac:dyDescent="0.2">
      <c r="A2012" s="29">
        <v>2011</v>
      </c>
      <c r="B2012" s="7" t="s">
        <v>126</v>
      </c>
      <c r="C2012" s="3">
        <v>39990</v>
      </c>
      <c r="D2012" s="4" t="s">
        <v>28</v>
      </c>
      <c r="E2012" s="4" t="s">
        <v>163</v>
      </c>
      <c r="F2012" s="5" t="s">
        <v>192</v>
      </c>
      <c r="G2012" s="6">
        <v>0.87569444444444444</v>
      </c>
      <c r="H2012" s="6">
        <v>0.91111111111111109</v>
      </c>
      <c r="I2012" s="85">
        <f t="shared" si="31"/>
        <v>50.999999999999979</v>
      </c>
      <c r="J2012" s="86">
        <f>I2012*Segmentos!$D$7*(AH2012%)*IF(ISNUMBER(AI2012),AI2012%,0)</f>
        <v>71971.199999999968</v>
      </c>
      <c r="K2012" s="86">
        <f>I2012*Segmentos!$D$7*(AL2012%)*IF(ISNUMBER(AM2012),AM2012%,0)</f>
        <v>226195.19999999992</v>
      </c>
      <c r="L2012" s="4"/>
      <c r="M2012" s="2">
        <v>0.74</v>
      </c>
      <c r="N2012" s="2">
        <v>3</v>
      </c>
      <c r="O2012" s="2">
        <v>24.7</v>
      </c>
      <c r="P2012" s="2">
        <v>93.784899999999993</v>
      </c>
      <c r="Q2012" s="2">
        <v>7.0000000000000007E-2</v>
      </c>
      <c r="R2012" s="2">
        <v>1.3</v>
      </c>
      <c r="S2012" s="2">
        <v>5.2</v>
      </c>
      <c r="T2012" s="2">
        <v>1.3917999999999999</v>
      </c>
      <c r="U2012" s="2">
        <v>0.25</v>
      </c>
      <c r="V2012" s="2">
        <v>1.4</v>
      </c>
      <c r="W2012" s="2">
        <v>17.7</v>
      </c>
      <c r="X2012" s="2">
        <v>6.7077</v>
      </c>
      <c r="Y2012" s="2">
        <v>0.11</v>
      </c>
      <c r="Z2012" s="2">
        <v>2.8</v>
      </c>
      <c r="AA2012" s="2">
        <v>3.7</v>
      </c>
      <c r="AB2012" s="2">
        <v>3.9278</v>
      </c>
      <c r="AC2012" s="2">
        <v>1.97</v>
      </c>
      <c r="AD2012" s="2">
        <v>5.0999999999999996</v>
      </c>
      <c r="AE2012" s="2">
        <v>39</v>
      </c>
      <c r="AF2012" s="2">
        <v>81.757499999999993</v>
      </c>
      <c r="AG2012" s="2">
        <v>0.35</v>
      </c>
      <c r="AH2012" s="22">
        <v>2.4</v>
      </c>
      <c r="AI2012" s="22">
        <v>14.7</v>
      </c>
      <c r="AJ2012" s="22">
        <v>20.893899999999999</v>
      </c>
      <c r="AK2012" s="18">
        <v>1.1000000000000001</v>
      </c>
      <c r="AL2012" s="18">
        <v>3.6</v>
      </c>
      <c r="AM2012" s="18">
        <v>30.8</v>
      </c>
      <c r="AN2012" s="2">
        <v>72.891000000000005</v>
      </c>
      <c r="AO2012" s="2">
        <v>0.17</v>
      </c>
      <c r="AP2012" s="2">
        <v>1.1000000000000001</v>
      </c>
      <c r="AQ2012" s="2">
        <v>15</v>
      </c>
      <c r="AR2012" s="2">
        <v>2.3260999999999998</v>
      </c>
      <c r="AS2012" s="2">
        <v>0.53</v>
      </c>
      <c r="AT2012" s="2">
        <v>2.8</v>
      </c>
      <c r="AU2012" s="2">
        <v>18.8</v>
      </c>
      <c r="AV2012" s="2">
        <v>14.8744</v>
      </c>
      <c r="AW2012" s="2">
        <v>0.41</v>
      </c>
      <c r="AX2012" s="2">
        <v>2.1</v>
      </c>
      <c r="AY2012" s="2">
        <v>19.899999999999999</v>
      </c>
      <c r="AZ2012" s="2">
        <v>15.007199999999999</v>
      </c>
      <c r="BA2012" s="2">
        <v>1.27</v>
      </c>
      <c r="BB2012" s="2">
        <v>4.3</v>
      </c>
      <c r="BC2012" s="2">
        <v>29.4</v>
      </c>
      <c r="BD2012" s="2">
        <v>61.577199999999998</v>
      </c>
      <c r="BE2012" s="4"/>
      <c r="BF2012" s="4"/>
    </row>
    <row r="2013" spans="1:58" x14ac:dyDescent="0.2">
      <c r="A2013" s="29">
        <v>2012</v>
      </c>
      <c r="B2013" s="7" t="s">
        <v>47</v>
      </c>
      <c r="C2013" s="3">
        <v>39990</v>
      </c>
      <c r="D2013" s="4" t="s">
        <v>3</v>
      </c>
      <c r="E2013" s="4" t="s">
        <v>175</v>
      </c>
      <c r="F2013" s="5" t="s">
        <v>192</v>
      </c>
      <c r="G2013" s="6">
        <v>0.91805555555555562</v>
      </c>
      <c r="H2013" s="6">
        <v>3.4027777777777775E-2</v>
      </c>
      <c r="I2013" s="85">
        <f t="shared" si="31"/>
        <v>166.99999999999989</v>
      </c>
      <c r="J2013" s="86">
        <f>I2013*Segmentos!$D$7*(AH2013%)*IF(ISNUMBER(AI2013),AI2013%,0)</f>
        <v>3467721.5999999978</v>
      </c>
      <c r="K2013" s="86">
        <f>I2013*Segmentos!$D$7*(AL2013%)*IF(ISNUMBER(AM2013),AM2013%,0)</f>
        <v>5282944.7999999952</v>
      </c>
      <c r="L2013" s="4"/>
      <c r="M2013" s="2">
        <v>6.63</v>
      </c>
      <c r="N2013" s="2">
        <v>27.4</v>
      </c>
      <c r="O2013" s="2">
        <v>24.2</v>
      </c>
      <c r="P2013" s="2">
        <v>89.103800000000007</v>
      </c>
      <c r="Q2013" s="2">
        <v>2.5299999999999998</v>
      </c>
      <c r="R2013" s="2">
        <v>14.8</v>
      </c>
      <c r="S2013" s="2">
        <v>17.100000000000001</v>
      </c>
      <c r="T2013" s="2">
        <v>5.6740000000000004</v>
      </c>
      <c r="U2013" s="2">
        <v>5.69</v>
      </c>
      <c r="V2013" s="2">
        <v>24.7</v>
      </c>
      <c r="W2013" s="2">
        <v>23</v>
      </c>
      <c r="X2013" s="2">
        <v>16.031600000000001</v>
      </c>
      <c r="Y2013" s="2">
        <v>7.54</v>
      </c>
      <c r="Z2013" s="2">
        <v>31</v>
      </c>
      <c r="AA2013" s="2">
        <v>24.4</v>
      </c>
      <c r="AB2013" s="2">
        <v>29.920300000000001</v>
      </c>
      <c r="AC2013" s="2">
        <v>8.49</v>
      </c>
      <c r="AD2013" s="2">
        <v>32.4</v>
      </c>
      <c r="AE2013" s="2">
        <v>26.2</v>
      </c>
      <c r="AF2013" s="2">
        <v>37.477899999999998</v>
      </c>
      <c r="AG2013" s="2">
        <v>5.19</v>
      </c>
      <c r="AH2013" s="22">
        <v>25.2</v>
      </c>
      <c r="AI2013" s="22">
        <v>20.6</v>
      </c>
      <c r="AJ2013" s="22">
        <v>33.118400000000001</v>
      </c>
      <c r="AK2013" s="18">
        <v>7.93</v>
      </c>
      <c r="AL2013" s="18">
        <v>29.4</v>
      </c>
      <c r="AM2013" s="18">
        <v>26.9</v>
      </c>
      <c r="AN2013" s="2">
        <v>55.985399999999998</v>
      </c>
      <c r="AO2013" s="2">
        <v>6.16</v>
      </c>
      <c r="AP2013" s="2">
        <v>24.8</v>
      </c>
      <c r="AQ2013" s="2">
        <v>24.8</v>
      </c>
      <c r="AR2013" s="2">
        <v>9.0431000000000008</v>
      </c>
      <c r="AS2013" s="2">
        <v>5.99</v>
      </c>
      <c r="AT2013" s="2">
        <v>25.3</v>
      </c>
      <c r="AU2013" s="2">
        <v>23.7</v>
      </c>
      <c r="AV2013" s="2">
        <v>17.736599999999999</v>
      </c>
      <c r="AW2013" s="2">
        <v>8.89</v>
      </c>
      <c r="AX2013" s="2">
        <v>29.9</v>
      </c>
      <c r="AY2013" s="2">
        <v>29.8</v>
      </c>
      <c r="AZ2013" s="2">
        <v>34.364100000000001</v>
      </c>
      <c r="BA2013" s="2">
        <v>5.43</v>
      </c>
      <c r="BB2013" s="2">
        <v>27.6</v>
      </c>
      <c r="BC2013" s="2">
        <v>19.7</v>
      </c>
      <c r="BD2013" s="2">
        <v>27.96</v>
      </c>
      <c r="BE2013" s="4"/>
      <c r="BF2013" s="4"/>
    </row>
    <row r="2014" spans="1:58" x14ac:dyDescent="0.2">
      <c r="A2014" s="29">
        <v>2013</v>
      </c>
      <c r="B2014" s="7" t="s">
        <v>23</v>
      </c>
      <c r="C2014" s="3">
        <v>39990</v>
      </c>
      <c r="D2014" s="4" t="s">
        <v>21</v>
      </c>
      <c r="E2014" s="4" t="s">
        <v>170</v>
      </c>
      <c r="F2014" s="5" t="s">
        <v>192</v>
      </c>
      <c r="G2014" s="6">
        <v>0.89444444444444438</v>
      </c>
      <c r="H2014" s="6">
        <v>0.9159722222222223</v>
      </c>
      <c r="I2014" s="85">
        <f t="shared" si="31"/>
        <v>31.00000000000021</v>
      </c>
      <c r="J2014" s="86">
        <f>I2014*Segmentos!$D$7*(AH2014%)*IF(ISNUMBER(AI2014),AI2014%,0)</f>
        <v>57412.000000000386</v>
      </c>
      <c r="K2014" s="86">
        <f>I2014*Segmentos!$D$7*(AL2014%)*IF(ISNUMBER(AM2014),AM2014%,0)</f>
        <v>113832.00000000079</v>
      </c>
      <c r="L2014" s="4"/>
      <c r="M2014" s="2">
        <v>0.71</v>
      </c>
      <c r="N2014" s="2">
        <v>1.4</v>
      </c>
      <c r="O2014" s="2">
        <v>49.5</v>
      </c>
      <c r="P2014" s="2">
        <v>37.621200000000002</v>
      </c>
      <c r="Q2014" s="2">
        <v>0.4</v>
      </c>
      <c r="R2014" s="2">
        <v>0.7</v>
      </c>
      <c r="S2014" s="2">
        <v>52.9</v>
      </c>
      <c r="T2014" s="2">
        <v>3.4967999999999999</v>
      </c>
      <c r="U2014" s="2">
        <v>1.68</v>
      </c>
      <c r="V2014" s="2">
        <v>2.7</v>
      </c>
      <c r="W2014" s="2">
        <v>63.2</v>
      </c>
      <c r="X2014" s="2">
        <v>18.6465</v>
      </c>
      <c r="Y2014" s="2">
        <v>0.65</v>
      </c>
      <c r="Z2014" s="2">
        <v>1.6</v>
      </c>
      <c r="AA2014" s="2">
        <v>39.6</v>
      </c>
      <c r="AB2014" s="2">
        <v>10.1358</v>
      </c>
      <c r="AC2014" s="2">
        <v>0.31</v>
      </c>
      <c r="AD2014" s="2">
        <v>0.8</v>
      </c>
      <c r="AE2014" s="2">
        <v>37.4</v>
      </c>
      <c r="AF2014" s="2">
        <v>5.3421000000000003</v>
      </c>
      <c r="AG2014" s="2">
        <v>0.45</v>
      </c>
      <c r="AH2014" s="22">
        <v>1</v>
      </c>
      <c r="AI2014" s="22">
        <v>46.3</v>
      </c>
      <c r="AJ2014" s="22">
        <v>11.4398</v>
      </c>
      <c r="AK2014" s="18">
        <v>0.94</v>
      </c>
      <c r="AL2014" s="18">
        <v>1.8</v>
      </c>
      <c r="AM2014" s="18">
        <v>51</v>
      </c>
      <c r="AN2014" s="2">
        <v>26.1814</v>
      </c>
      <c r="AO2014" s="2">
        <v>0.21</v>
      </c>
      <c r="AP2014" s="2">
        <v>0.4</v>
      </c>
      <c r="AQ2014" s="2">
        <v>51.6</v>
      </c>
      <c r="AR2014" s="2">
        <v>1.2264999999999999</v>
      </c>
      <c r="AS2014" s="2">
        <v>0.05</v>
      </c>
      <c r="AT2014" s="2">
        <v>0.4</v>
      </c>
      <c r="AU2014" s="2">
        <v>11.6</v>
      </c>
      <c r="AV2014" s="2">
        <v>0.59360000000000002</v>
      </c>
      <c r="AW2014" s="2">
        <v>0.97</v>
      </c>
      <c r="AX2014" s="2">
        <v>2</v>
      </c>
      <c r="AY2014" s="2">
        <v>49.8</v>
      </c>
      <c r="AZ2014" s="2">
        <v>14.8146</v>
      </c>
      <c r="BA2014" s="2">
        <v>1.03</v>
      </c>
      <c r="BB2014" s="2">
        <v>1.9</v>
      </c>
      <c r="BC2014" s="2">
        <v>54.2</v>
      </c>
      <c r="BD2014" s="2">
        <v>20.9863</v>
      </c>
      <c r="BE2014" s="4"/>
      <c r="BF2014" s="4"/>
    </row>
    <row r="2015" spans="1:58" x14ac:dyDescent="0.2">
      <c r="A2015" s="29">
        <v>2014</v>
      </c>
      <c r="B2015" s="7" t="s">
        <v>25</v>
      </c>
      <c r="C2015" s="3">
        <v>39990</v>
      </c>
      <c r="D2015" s="4" t="s">
        <v>21</v>
      </c>
      <c r="E2015" s="4" t="s">
        <v>171</v>
      </c>
      <c r="F2015" s="5" t="s">
        <v>192</v>
      </c>
      <c r="G2015" s="6">
        <v>0.89375000000000004</v>
      </c>
      <c r="H2015" s="6">
        <v>0.89583333333333337</v>
      </c>
      <c r="I2015" s="85">
        <f t="shared" si="31"/>
        <v>2.9999999999999893</v>
      </c>
      <c r="J2015" s="86">
        <f>I2015*Segmentos!$D$7*(AH2015%)*IF(ISNUMBER(AI2015),AI2015%,0)</f>
        <v>2399.9999999999918</v>
      </c>
      <c r="K2015" s="86">
        <f>I2015*Segmentos!$D$7*(AL2015%)*IF(ISNUMBER(AM2015),AM2015%,0)</f>
        <v>5999.9999999999791</v>
      </c>
      <c r="L2015" s="4"/>
      <c r="M2015" s="2">
        <v>0.39</v>
      </c>
      <c r="N2015" s="2">
        <v>0.4</v>
      </c>
      <c r="O2015" s="2">
        <v>100</v>
      </c>
      <c r="P2015" s="2">
        <v>27.2729</v>
      </c>
      <c r="Q2015" s="2">
        <v>0.12</v>
      </c>
      <c r="R2015" s="2">
        <v>0.1</v>
      </c>
      <c r="S2015" s="2">
        <v>100</v>
      </c>
      <c r="T2015" s="2">
        <v>1.4689000000000001</v>
      </c>
      <c r="U2015" s="2">
        <v>0.75</v>
      </c>
      <c r="V2015" s="2">
        <v>0.7</v>
      </c>
      <c r="W2015" s="2">
        <v>100</v>
      </c>
      <c r="X2015" s="2">
        <v>11.0586</v>
      </c>
      <c r="Y2015" s="2">
        <v>0.23</v>
      </c>
      <c r="Z2015" s="2">
        <v>0.2</v>
      </c>
      <c r="AA2015" s="2">
        <v>100</v>
      </c>
      <c r="AB2015" s="2">
        <v>4.7746000000000004</v>
      </c>
      <c r="AC2015" s="2">
        <v>0.43</v>
      </c>
      <c r="AD2015" s="2">
        <v>0.4</v>
      </c>
      <c r="AE2015" s="2">
        <v>100</v>
      </c>
      <c r="AF2015" s="2">
        <v>9.9708000000000006</v>
      </c>
      <c r="AG2015" s="2">
        <v>0.23</v>
      </c>
      <c r="AH2015" s="22">
        <v>0.2</v>
      </c>
      <c r="AI2015" s="22">
        <v>100</v>
      </c>
      <c r="AJ2015" s="22">
        <v>7.5884999999999998</v>
      </c>
      <c r="AK2015" s="18">
        <v>0.53</v>
      </c>
      <c r="AL2015" s="18">
        <v>0.5</v>
      </c>
      <c r="AM2015" s="18">
        <v>100</v>
      </c>
      <c r="AN2015" s="2">
        <v>19.6844</v>
      </c>
      <c r="AO2015" s="2">
        <v>0.12</v>
      </c>
      <c r="AP2015" s="2">
        <v>0.1</v>
      </c>
      <c r="AQ2015" s="2">
        <v>100</v>
      </c>
      <c r="AR2015" s="2">
        <v>0.94820000000000004</v>
      </c>
      <c r="AS2015" s="2">
        <v>0.16</v>
      </c>
      <c r="AT2015" s="2">
        <v>0.2</v>
      </c>
      <c r="AU2015" s="2">
        <v>100</v>
      </c>
      <c r="AV2015" s="2">
        <v>2.5688</v>
      </c>
      <c r="AW2015" s="2">
        <v>0.36</v>
      </c>
      <c r="AX2015" s="2">
        <v>0.4</v>
      </c>
      <c r="AY2015" s="2">
        <v>100</v>
      </c>
      <c r="AZ2015" s="2">
        <v>7.3258999999999999</v>
      </c>
      <c r="BA2015" s="2">
        <v>0.61</v>
      </c>
      <c r="BB2015" s="2">
        <v>0.6</v>
      </c>
      <c r="BC2015" s="2">
        <v>100</v>
      </c>
      <c r="BD2015" s="2">
        <v>16.43</v>
      </c>
      <c r="BE2015" s="4"/>
      <c r="BF2015" s="4"/>
    </row>
    <row r="2016" spans="1:58" x14ac:dyDescent="0.2">
      <c r="A2016" s="29">
        <v>2015</v>
      </c>
      <c r="B2016" s="7" t="s">
        <v>32</v>
      </c>
      <c r="C2016" s="3">
        <v>39990</v>
      </c>
      <c r="D2016" s="4" t="s">
        <v>28</v>
      </c>
      <c r="E2016" s="4" t="s">
        <v>164</v>
      </c>
      <c r="F2016" s="5" t="s">
        <v>192</v>
      </c>
      <c r="G2016" s="6">
        <v>0.91388888888888886</v>
      </c>
      <c r="H2016" s="6">
        <v>0.9159722222222223</v>
      </c>
      <c r="I2016" s="85">
        <f t="shared" si="31"/>
        <v>3.0000000000001492</v>
      </c>
      <c r="J2016" s="86">
        <f>I2016*Segmentos!$D$7*(AH2016%)*IF(ISNUMBER(AI2016),AI2016%,0)</f>
        <v>8551.2000000004246</v>
      </c>
      <c r="K2016" s="86">
        <f>I2016*Segmentos!$D$7*(AL2016%)*IF(ISNUMBER(AM2016),AM2016%,0)</f>
        <v>10080.0000000005</v>
      </c>
      <c r="L2016" s="4"/>
      <c r="M2016" s="2">
        <v>0.77</v>
      </c>
      <c r="N2016" s="2">
        <v>1.5</v>
      </c>
      <c r="O2016" s="2">
        <v>51.8</v>
      </c>
      <c r="P2016" s="2">
        <v>89.579499999999996</v>
      </c>
      <c r="Q2016" s="2">
        <v>0.68</v>
      </c>
      <c r="R2016" s="2">
        <v>1</v>
      </c>
      <c r="S2016" s="2">
        <v>66.7</v>
      </c>
      <c r="T2016" s="2">
        <v>13.222300000000001</v>
      </c>
      <c r="U2016" s="2">
        <v>0.42</v>
      </c>
      <c r="V2016" s="2">
        <v>0.6</v>
      </c>
      <c r="W2016" s="2">
        <v>64.8</v>
      </c>
      <c r="X2016" s="2">
        <v>10.208600000000001</v>
      </c>
      <c r="Y2016" s="2">
        <v>0.51</v>
      </c>
      <c r="Z2016" s="2">
        <v>1.1000000000000001</v>
      </c>
      <c r="AA2016" s="2">
        <v>44.6</v>
      </c>
      <c r="AB2016" s="2">
        <v>17.538599999999999</v>
      </c>
      <c r="AC2016" s="2">
        <v>1.27</v>
      </c>
      <c r="AD2016" s="2">
        <v>2.6</v>
      </c>
      <c r="AE2016" s="2">
        <v>49.5</v>
      </c>
      <c r="AF2016" s="2">
        <v>48.61</v>
      </c>
      <c r="AG2016" s="2">
        <v>0.71</v>
      </c>
      <c r="AH2016" s="22">
        <v>1.4</v>
      </c>
      <c r="AI2016" s="22">
        <v>50.9</v>
      </c>
      <c r="AJ2016" s="22">
        <v>39.175699999999999</v>
      </c>
      <c r="AK2016" s="18">
        <v>0.82</v>
      </c>
      <c r="AL2016" s="18">
        <v>1.6</v>
      </c>
      <c r="AM2016" s="18">
        <v>52.5</v>
      </c>
      <c r="AN2016" s="2">
        <v>50.403700000000001</v>
      </c>
      <c r="AO2016" s="2">
        <v>0.41</v>
      </c>
      <c r="AP2016" s="2">
        <v>0.9</v>
      </c>
      <c r="AQ2016" s="2">
        <v>43.5</v>
      </c>
      <c r="AR2016" s="2">
        <v>5.2134</v>
      </c>
      <c r="AS2016" s="2">
        <v>0.88</v>
      </c>
      <c r="AT2016" s="2">
        <v>1.2</v>
      </c>
      <c r="AU2016" s="2">
        <v>75.7</v>
      </c>
      <c r="AV2016" s="2">
        <v>22.794499999999999</v>
      </c>
      <c r="AW2016" s="2">
        <v>0.19</v>
      </c>
      <c r="AX2016" s="2">
        <v>0.3</v>
      </c>
      <c r="AY2016" s="2">
        <v>66.7</v>
      </c>
      <c r="AZ2016" s="2">
        <v>6.2271000000000001</v>
      </c>
      <c r="BA2016" s="2">
        <v>1.24</v>
      </c>
      <c r="BB2016" s="2">
        <v>2.7</v>
      </c>
      <c r="BC2016" s="2">
        <v>45.5</v>
      </c>
      <c r="BD2016" s="2">
        <v>55.3444</v>
      </c>
      <c r="BE2016" s="4"/>
      <c r="BF2016" s="4"/>
    </row>
    <row r="2017" spans="1:58" x14ac:dyDescent="0.2">
      <c r="A2017" s="29">
        <v>2016</v>
      </c>
      <c r="B2017" s="7" t="s">
        <v>19</v>
      </c>
      <c r="C2017" s="3">
        <v>39990</v>
      </c>
      <c r="D2017" s="4" t="s">
        <v>17</v>
      </c>
      <c r="E2017" s="4" t="s">
        <v>166</v>
      </c>
      <c r="F2017" s="5" t="s">
        <v>192</v>
      </c>
      <c r="G2017" s="6">
        <v>0.9145833333333333</v>
      </c>
      <c r="H2017" s="6">
        <v>0.9159722222222223</v>
      </c>
      <c r="I2017" s="85">
        <f t="shared" si="31"/>
        <v>2.0000000000001528</v>
      </c>
      <c r="J2017" s="86">
        <f>I2017*Segmentos!$D$7*(AH2017%)*IF(ISNUMBER(AI2017),AI2017%,0)</f>
        <v>3813.6000000002909</v>
      </c>
      <c r="K2017" s="86">
        <f>I2017*Segmentos!$D$7*(AL2017%)*IF(ISNUMBER(AM2017),AM2017%,0)</f>
        <v>800.00000000006116</v>
      </c>
      <c r="L2017" s="4"/>
      <c r="M2017" s="2">
        <v>0.3</v>
      </c>
      <c r="N2017" s="2">
        <v>0.5</v>
      </c>
      <c r="O2017" s="2">
        <v>63.6</v>
      </c>
      <c r="P2017" s="2">
        <v>49.283299999999997</v>
      </c>
      <c r="Q2017" s="2">
        <v>0</v>
      </c>
      <c r="R2017" s="2">
        <v>0</v>
      </c>
      <c r="S2017" s="8" t="s">
        <v>577</v>
      </c>
      <c r="T2017" s="2">
        <v>0</v>
      </c>
      <c r="U2017" s="2">
        <v>0</v>
      </c>
      <c r="V2017" s="2">
        <v>0</v>
      </c>
      <c r="W2017" s="8" t="s">
        <v>577</v>
      </c>
      <c r="X2017" s="2">
        <v>0</v>
      </c>
      <c r="Y2017" s="2">
        <v>0.4</v>
      </c>
      <c r="Z2017" s="2">
        <v>0.4</v>
      </c>
      <c r="AA2017" s="2">
        <v>100</v>
      </c>
      <c r="AB2017" s="2">
        <v>19.3949</v>
      </c>
      <c r="AC2017" s="2">
        <v>0.55000000000000004</v>
      </c>
      <c r="AD2017" s="2">
        <v>1.1000000000000001</v>
      </c>
      <c r="AE2017" s="2">
        <v>51.5</v>
      </c>
      <c r="AF2017" s="2">
        <v>29.888400000000001</v>
      </c>
      <c r="AG2017" s="2">
        <v>0.51</v>
      </c>
      <c r="AH2017" s="22">
        <v>0.7</v>
      </c>
      <c r="AI2017" s="22">
        <v>68.099999999999994</v>
      </c>
      <c r="AJ2017" s="22">
        <v>39.784700000000001</v>
      </c>
      <c r="AK2017" s="18">
        <v>0.11</v>
      </c>
      <c r="AL2017" s="18">
        <v>0.2</v>
      </c>
      <c r="AM2017" s="18">
        <v>50</v>
      </c>
      <c r="AN2017" s="2">
        <v>9.4985999999999997</v>
      </c>
      <c r="AO2017" s="2">
        <v>0.1</v>
      </c>
      <c r="AP2017" s="2">
        <v>0.1</v>
      </c>
      <c r="AQ2017" s="2">
        <v>100</v>
      </c>
      <c r="AR2017" s="2">
        <v>1.7314000000000001</v>
      </c>
      <c r="AS2017" s="2">
        <v>0</v>
      </c>
      <c r="AT2017" s="2">
        <v>0</v>
      </c>
      <c r="AU2017" s="8" t="s">
        <v>577</v>
      </c>
      <c r="AV2017" s="2">
        <v>0</v>
      </c>
      <c r="AW2017" s="2">
        <v>0.14000000000000001</v>
      </c>
      <c r="AX2017" s="2">
        <v>0.3</v>
      </c>
      <c r="AY2017" s="2">
        <v>50</v>
      </c>
      <c r="AZ2017" s="2">
        <v>6.5688000000000004</v>
      </c>
      <c r="BA2017" s="2">
        <v>0.65</v>
      </c>
      <c r="BB2017" s="2">
        <v>1</v>
      </c>
      <c r="BC2017" s="2">
        <v>65.5</v>
      </c>
      <c r="BD2017" s="2">
        <v>40.9831</v>
      </c>
      <c r="BE2017" s="4"/>
      <c r="BF2017" s="4"/>
    </row>
    <row r="2018" spans="1:58" x14ac:dyDescent="0.2">
      <c r="A2018" s="29">
        <v>2017</v>
      </c>
      <c r="B2018" s="7" t="s">
        <v>2</v>
      </c>
      <c r="C2018" s="3">
        <v>39990</v>
      </c>
      <c r="D2018" s="4" t="s">
        <v>0</v>
      </c>
      <c r="E2018" s="4" t="s">
        <v>164</v>
      </c>
      <c r="F2018" s="5" t="s">
        <v>192</v>
      </c>
      <c r="G2018" s="6">
        <v>0.88402777777777775</v>
      </c>
      <c r="H2018" s="6">
        <v>0.92986111111111114</v>
      </c>
      <c r="I2018" s="85">
        <f t="shared" si="31"/>
        <v>66.000000000000085</v>
      </c>
      <c r="J2018" s="86">
        <f>I2018*Segmentos!$D$7*(AH2018%)*IF(ISNUMBER(AI2018),AI2018%,0)</f>
        <v>1224960.0000000016</v>
      </c>
      <c r="K2018" s="86">
        <f>I2018*Segmentos!$D$7*(AL2018%)*IF(ISNUMBER(AM2018),AM2018%,0)</f>
        <v>1401708.0000000019</v>
      </c>
      <c r="L2018" s="4"/>
      <c r="M2018" s="2">
        <v>4.99</v>
      </c>
      <c r="N2018" s="2">
        <v>17.3</v>
      </c>
      <c r="O2018" s="2">
        <v>28.8</v>
      </c>
      <c r="P2018" s="2">
        <v>78.224999999999994</v>
      </c>
      <c r="Q2018" s="2">
        <v>3.77</v>
      </c>
      <c r="R2018" s="2">
        <v>12.1</v>
      </c>
      <c r="S2018" s="2">
        <v>31.1</v>
      </c>
      <c r="T2018" s="2">
        <v>9.8673999999999999</v>
      </c>
      <c r="U2018" s="2">
        <v>4.3499999999999996</v>
      </c>
      <c r="V2018" s="2">
        <v>16.2</v>
      </c>
      <c r="W2018" s="2">
        <v>26.9</v>
      </c>
      <c r="X2018" s="2">
        <v>14.3165</v>
      </c>
      <c r="Y2018" s="2">
        <v>6.13</v>
      </c>
      <c r="Z2018" s="2">
        <v>22.6</v>
      </c>
      <c r="AA2018" s="2">
        <v>27.1</v>
      </c>
      <c r="AB2018" s="2">
        <v>28.3657</v>
      </c>
      <c r="AC2018" s="2">
        <v>4.99</v>
      </c>
      <c r="AD2018" s="2">
        <v>15.9</v>
      </c>
      <c r="AE2018" s="2">
        <v>31.4</v>
      </c>
      <c r="AF2018" s="2">
        <v>25.6754</v>
      </c>
      <c r="AG2018" s="2">
        <v>4.63</v>
      </c>
      <c r="AH2018" s="22">
        <v>16</v>
      </c>
      <c r="AI2018" s="22">
        <v>29</v>
      </c>
      <c r="AJ2018" s="22">
        <v>34.447699999999998</v>
      </c>
      <c r="AK2018" s="18">
        <v>5.31</v>
      </c>
      <c r="AL2018" s="18">
        <v>18.5</v>
      </c>
      <c r="AM2018" s="18">
        <v>28.7</v>
      </c>
      <c r="AN2018" s="2">
        <v>43.7774</v>
      </c>
      <c r="AO2018" s="2">
        <v>4.8899999999999997</v>
      </c>
      <c r="AP2018" s="2">
        <v>18.899999999999999</v>
      </c>
      <c r="AQ2018" s="2">
        <v>25.9</v>
      </c>
      <c r="AR2018" s="2">
        <v>8.3825000000000003</v>
      </c>
      <c r="AS2018" s="2">
        <v>5.91</v>
      </c>
      <c r="AT2018" s="2">
        <v>17</v>
      </c>
      <c r="AU2018" s="2">
        <v>34.799999999999997</v>
      </c>
      <c r="AV2018" s="2">
        <v>20.4163</v>
      </c>
      <c r="AW2018" s="2">
        <v>5.21</v>
      </c>
      <c r="AX2018" s="2">
        <v>17.2</v>
      </c>
      <c r="AY2018" s="2">
        <v>30.3</v>
      </c>
      <c r="AZ2018" s="2">
        <v>23.471599999999999</v>
      </c>
      <c r="BA2018" s="2">
        <v>4.32</v>
      </c>
      <c r="BB2018" s="2">
        <v>17.100000000000001</v>
      </c>
      <c r="BC2018" s="2">
        <v>25.2</v>
      </c>
      <c r="BD2018" s="2">
        <v>25.954699999999999</v>
      </c>
      <c r="BE2018" s="4"/>
      <c r="BF2018" s="4"/>
    </row>
    <row r="2019" spans="1:58" x14ac:dyDescent="0.2">
      <c r="A2019" s="29">
        <v>2018</v>
      </c>
      <c r="B2019" s="7" t="s">
        <v>16</v>
      </c>
      <c r="C2019" s="3">
        <v>39990</v>
      </c>
      <c r="D2019" s="4" t="s">
        <v>13</v>
      </c>
      <c r="E2019" s="4" t="s">
        <v>166</v>
      </c>
      <c r="F2019" s="5" t="s">
        <v>192</v>
      </c>
      <c r="G2019" s="6">
        <v>0.9145833333333333</v>
      </c>
      <c r="H2019" s="6">
        <v>0.91874999999999996</v>
      </c>
      <c r="I2019" s="85">
        <f t="shared" si="31"/>
        <v>5.9999999999999787</v>
      </c>
      <c r="J2019" s="86">
        <f>I2019*Segmentos!$D$7*(AH2019%)*IF(ISNUMBER(AI2019),AI2019%,0)</f>
        <v>214895.99999999924</v>
      </c>
      <c r="K2019" s="86">
        <f>I2019*Segmentos!$D$7*(AL2019%)*IF(ISNUMBER(AM2019),AM2019%,0)</f>
        <v>305510.39999999892</v>
      </c>
      <c r="L2019" s="4"/>
      <c r="M2019" s="2">
        <v>10.94</v>
      </c>
      <c r="N2019" s="2">
        <v>13.4</v>
      </c>
      <c r="O2019" s="2">
        <v>81.5</v>
      </c>
      <c r="P2019" s="2">
        <v>88.496799999999993</v>
      </c>
      <c r="Q2019" s="2">
        <v>5.0199999999999996</v>
      </c>
      <c r="R2019" s="2">
        <v>6.5</v>
      </c>
      <c r="S2019" s="2">
        <v>76.7</v>
      </c>
      <c r="T2019" s="2">
        <v>6.7751999999999999</v>
      </c>
      <c r="U2019" s="2">
        <v>8.02</v>
      </c>
      <c r="V2019" s="2">
        <v>10</v>
      </c>
      <c r="W2019" s="2">
        <v>80</v>
      </c>
      <c r="X2019" s="2">
        <v>13.5966</v>
      </c>
      <c r="Y2019" s="2">
        <v>11.86</v>
      </c>
      <c r="Z2019" s="2">
        <v>14.3</v>
      </c>
      <c r="AA2019" s="2">
        <v>83.1</v>
      </c>
      <c r="AB2019" s="2">
        <v>28.327400000000001</v>
      </c>
      <c r="AC2019" s="2">
        <v>14.98</v>
      </c>
      <c r="AD2019" s="2">
        <v>18.3</v>
      </c>
      <c r="AE2019" s="2">
        <v>81.8</v>
      </c>
      <c r="AF2019" s="2">
        <v>39.797600000000003</v>
      </c>
      <c r="AG2019" s="2">
        <v>8.92</v>
      </c>
      <c r="AH2019" s="22">
        <v>11</v>
      </c>
      <c r="AI2019" s="22">
        <v>81.400000000000006</v>
      </c>
      <c r="AJ2019" s="22">
        <v>34.2605</v>
      </c>
      <c r="AK2019" s="18">
        <v>12.75</v>
      </c>
      <c r="AL2019" s="18">
        <v>15.6</v>
      </c>
      <c r="AM2019" s="18">
        <v>81.599999999999994</v>
      </c>
      <c r="AN2019" s="2">
        <v>54.236199999999997</v>
      </c>
      <c r="AO2019" s="2">
        <v>6.24</v>
      </c>
      <c r="AP2019" s="2">
        <v>8.6999999999999993</v>
      </c>
      <c r="AQ2019" s="2">
        <v>71.8</v>
      </c>
      <c r="AR2019" s="2">
        <v>5.5208000000000004</v>
      </c>
      <c r="AS2019" s="2">
        <v>6.69</v>
      </c>
      <c r="AT2019" s="2">
        <v>8.8000000000000007</v>
      </c>
      <c r="AU2019" s="2">
        <v>76.099999999999994</v>
      </c>
      <c r="AV2019" s="2">
        <v>11.921799999999999</v>
      </c>
      <c r="AW2019" s="2">
        <v>10.39</v>
      </c>
      <c r="AX2019" s="2">
        <v>13.2</v>
      </c>
      <c r="AY2019" s="2">
        <v>78.7</v>
      </c>
      <c r="AZ2019" s="2">
        <v>24.163900000000002</v>
      </c>
      <c r="BA2019" s="2">
        <v>15.13</v>
      </c>
      <c r="BB2019" s="2">
        <v>17.600000000000001</v>
      </c>
      <c r="BC2019" s="2">
        <v>86</v>
      </c>
      <c r="BD2019" s="2">
        <v>46.890300000000003</v>
      </c>
      <c r="BE2019" s="4"/>
      <c r="BF2019" s="4"/>
    </row>
    <row r="2020" spans="1:58" x14ac:dyDescent="0.2">
      <c r="A2020" s="29">
        <v>2019</v>
      </c>
      <c r="B2020" s="7" t="s">
        <v>22</v>
      </c>
      <c r="C2020" s="3">
        <v>39990</v>
      </c>
      <c r="D2020" s="4" t="s">
        <v>21</v>
      </c>
      <c r="E2020" s="4" t="s">
        <v>164</v>
      </c>
      <c r="F2020" s="5" t="s">
        <v>192</v>
      </c>
      <c r="G2020" s="6">
        <v>0.83194444444444438</v>
      </c>
      <c r="H2020" s="6">
        <v>0.87430555555555556</v>
      </c>
      <c r="I2020" s="85">
        <f t="shared" si="31"/>
        <v>61.000000000000099</v>
      </c>
      <c r="J2020" s="86">
        <f>I2020*Segmentos!$D$7*(AH2020%)*IF(ISNUMBER(AI2020),AI2020%,0)</f>
        <v>331156.80000000051</v>
      </c>
      <c r="K2020" s="86">
        <f>I2020*Segmentos!$D$7*(AL2020%)*IF(ISNUMBER(AM2020),AM2020%,0)</f>
        <v>501176.00000000093</v>
      </c>
      <c r="L2020" s="4"/>
      <c r="M2020" s="2">
        <v>1.73</v>
      </c>
      <c r="N2020" s="2">
        <v>5.5</v>
      </c>
      <c r="O2020" s="2">
        <v>31.4</v>
      </c>
      <c r="P2020" s="2">
        <v>94.363600000000005</v>
      </c>
      <c r="Q2020" s="2">
        <v>0.16</v>
      </c>
      <c r="R2020" s="2">
        <v>1.2</v>
      </c>
      <c r="S2020" s="2">
        <v>13.6</v>
      </c>
      <c r="T2020" s="2">
        <v>1.4314</v>
      </c>
      <c r="U2020" s="2">
        <v>0.8</v>
      </c>
      <c r="V2020" s="2">
        <v>4</v>
      </c>
      <c r="W2020" s="2">
        <v>19.8</v>
      </c>
      <c r="X2020" s="2">
        <v>9.1516999999999999</v>
      </c>
      <c r="Y2020" s="2">
        <v>1.1000000000000001</v>
      </c>
      <c r="Z2020" s="2">
        <v>6.2</v>
      </c>
      <c r="AA2020" s="2">
        <v>17.7</v>
      </c>
      <c r="AB2020" s="2">
        <v>17.679200000000002</v>
      </c>
      <c r="AC2020" s="2">
        <v>3.69</v>
      </c>
      <c r="AD2020" s="2">
        <v>8</v>
      </c>
      <c r="AE2020" s="2">
        <v>45.9</v>
      </c>
      <c r="AF2020" s="2">
        <v>66.101299999999995</v>
      </c>
      <c r="AG2020" s="2">
        <v>1.37</v>
      </c>
      <c r="AH2020" s="22">
        <v>5.8</v>
      </c>
      <c r="AI2020" s="22">
        <v>23.4</v>
      </c>
      <c r="AJ2020" s="22">
        <v>35.420699999999997</v>
      </c>
      <c r="AK2020" s="18">
        <v>2.0499999999999998</v>
      </c>
      <c r="AL2020" s="18">
        <v>5.2</v>
      </c>
      <c r="AM2020" s="18">
        <v>39.5</v>
      </c>
      <c r="AN2020" s="2">
        <v>58.942900000000002</v>
      </c>
      <c r="AO2020" s="2">
        <v>1.44</v>
      </c>
      <c r="AP2020" s="2">
        <v>8.1999999999999993</v>
      </c>
      <c r="AQ2020" s="2">
        <v>17.5</v>
      </c>
      <c r="AR2020" s="2">
        <v>8.5792000000000002</v>
      </c>
      <c r="AS2020" s="2">
        <v>2.0299999999999998</v>
      </c>
      <c r="AT2020" s="2">
        <v>6.1</v>
      </c>
      <c r="AU2020" s="2">
        <v>33</v>
      </c>
      <c r="AV2020" s="2">
        <v>24.369599999999998</v>
      </c>
      <c r="AW2020" s="2">
        <v>2.19</v>
      </c>
      <c r="AX2020" s="2">
        <v>6.5</v>
      </c>
      <c r="AY2020" s="2">
        <v>33.9</v>
      </c>
      <c r="AZ2020" s="2">
        <v>34.4315</v>
      </c>
      <c r="BA2020" s="2">
        <v>1.29</v>
      </c>
      <c r="BB2020" s="2">
        <v>3.6</v>
      </c>
      <c r="BC2020" s="2">
        <v>35.6</v>
      </c>
      <c r="BD2020" s="2">
        <v>26.9833</v>
      </c>
      <c r="BE2020" s="4"/>
      <c r="BF2020" s="4"/>
    </row>
    <row r="2021" spans="1:58" x14ac:dyDescent="0.2">
      <c r="A2021" s="29">
        <v>2020</v>
      </c>
      <c r="B2021" s="7" t="s">
        <v>24</v>
      </c>
      <c r="C2021" s="3">
        <v>39990</v>
      </c>
      <c r="D2021" s="4" t="s">
        <v>21</v>
      </c>
      <c r="E2021" s="4" t="s">
        <v>170</v>
      </c>
      <c r="F2021" s="5" t="s">
        <v>192</v>
      </c>
      <c r="G2021" s="6">
        <v>0.87569444444444444</v>
      </c>
      <c r="H2021" s="6">
        <v>0.89166666666666661</v>
      </c>
      <c r="I2021" s="85">
        <f t="shared" si="31"/>
        <v>22.999999999999918</v>
      </c>
      <c r="J2021" s="86">
        <f>I2021*Segmentos!$D$7*(AH2021%)*IF(ISNUMBER(AI2021),AI2021%,0)</f>
        <v>40985.999999999854</v>
      </c>
      <c r="K2021" s="86">
        <f>I2021*Segmentos!$D$7*(AL2021%)*IF(ISNUMBER(AM2021),AM2021%,0)</f>
        <v>39523.199999999859</v>
      </c>
      <c r="L2021" s="4"/>
      <c r="M2021" s="2">
        <v>0.45</v>
      </c>
      <c r="N2021" s="2">
        <v>1.4</v>
      </c>
      <c r="O2021" s="2">
        <v>32.6</v>
      </c>
      <c r="P2021" s="2">
        <v>41.027299999999997</v>
      </c>
      <c r="Q2021" s="2">
        <v>0.21</v>
      </c>
      <c r="R2021" s="2">
        <v>0.4</v>
      </c>
      <c r="S2021" s="2">
        <v>47.8</v>
      </c>
      <c r="T2021" s="2">
        <v>3.1804000000000001</v>
      </c>
      <c r="U2021" s="2">
        <v>0.52</v>
      </c>
      <c r="V2021" s="2">
        <v>1.3</v>
      </c>
      <c r="W2021" s="2">
        <v>39.799999999999997</v>
      </c>
      <c r="X2021" s="2">
        <v>10.018800000000001</v>
      </c>
      <c r="Y2021" s="2">
        <v>0.56999999999999995</v>
      </c>
      <c r="Z2021" s="2">
        <v>1.4</v>
      </c>
      <c r="AA2021" s="2">
        <v>41.6</v>
      </c>
      <c r="AB2021" s="2">
        <v>15.3116</v>
      </c>
      <c r="AC2021" s="2">
        <v>0.42</v>
      </c>
      <c r="AD2021" s="2">
        <v>1.9</v>
      </c>
      <c r="AE2021" s="2">
        <v>21.8</v>
      </c>
      <c r="AF2021" s="2">
        <v>12.516500000000001</v>
      </c>
      <c r="AG2021" s="2">
        <v>0.46</v>
      </c>
      <c r="AH2021" s="22">
        <v>1.5</v>
      </c>
      <c r="AI2021" s="22">
        <v>29.7</v>
      </c>
      <c r="AJ2021" s="22">
        <v>19.779599999999999</v>
      </c>
      <c r="AK2021" s="18">
        <v>0.44</v>
      </c>
      <c r="AL2021" s="18">
        <v>1.2</v>
      </c>
      <c r="AM2021" s="18">
        <v>35.799999999999997</v>
      </c>
      <c r="AN2021" s="2">
        <v>21.247699999999998</v>
      </c>
      <c r="AO2021" s="2">
        <v>0.08</v>
      </c>
      <c r="AP2021" s="2">
        <v>0.3</v>
      </c>
      <c r="AQ2021" s="2">
        <v>26.1</v>
      </c>
      <c r="AR2021" s="2">
        <v>0.84509999999999996</v>
      </c>
      <c r="AS2021" s="2">
        <v>0.64</v>
      </c>
      <c r="AT2021" s="2">
        <v>1.5</v>
      </c>
      <c r="AU2021" s="2">
        <v>43.3</v>
      </c>
      <c r="AV2021" s="2">
        <v>12.888199999999999</v>
      </c>
      <c r="AW2021" s="2">
        <v>0.2</v>
      </c>
      <c r="AX2021" s="2">
        <v>0.3</v>
      </c>
      <c r="AY2021" s="2">
        <v>59.9</v>
      </c>
      <c r="AZ2021" s="2">
        <v>5.2460000000000004</v>
      </c>
      <c r="BA2021" s="2">
        <v>0.63</v>
      </c>
      <c r="BB2021" s="2">
        <v>2.4</v>
      </c>
      <c r="BC2021" s="2">
        <v>26.2</v>
      </c>
      <c r="BD2021" s="2">
        <v>22.047899999999998</v>
      </c>
      <c r="BE2021" s="4"/>
      <c r="BF2021" s="4"/>
    </row>
    <row r="2022" spans="1:58" x14ac:dyDescent="0.2">
      <c r="A2022" s="29">
        <v>2021</v>
      </c>
      <c r="B2022" s="7" t="s">
        <v>4</v>
      </c>
      <c r="C2022" s="3">
        <v>39990</v>
      </c>
      <c r="D2022" s="4" t="s">
        <v>3</v>
      </c>
      <c r="E2022" s="4" t="s">
        <v>165</v>
      </c>
      <c r="F2022" s="5" t="s">
        <v>192</v>
      </c>
      <c r="G2022" s="6">
        <v>0.77847222222222223</v>
      </c>
      <c r="H2022" s="6">
        <v>0.87430555555555556</v>
      </c>
      <c r="I2022" s="85">
        <f t="shared" si="31"/>
        <v>138</v>
      </c>
      <c r="J2022" s="86">
        <f>I2022*Segmentos!$D$7*(AH2022%)*IF(ISNUMBER(AI2022),AI2022%,0)</f>
        <v>1252267.2</v>
      </c>
      <c r="K2022" s="86">
        <f>I2022*Segmentos!$D$7*(AL2022%)*IF(ISNUMBER(AM2022),AM2022%,0)</f>
        <v>2940890.4</v>
      </c>
      <c r="L2022" s="4"/>
      <c r="M2022" s="2">
        <v>3.88</v>
      </c>
      <c r="N2022" s="2">
        <v>14.7</v>
      </c>
      <c r="O2022" s="2">
        <v>26.4</v>
      </c>
      <c r="P2022" s="2">
        <v>65.376099999999994</v>
      </c>
      <c r="Q2022" s="2">
        <v>4.6500000000000004</v>
      </c>
      <c r="R2022" s="2">
        <v>14.5</v>
      </c>
      <c r="S2022" s="2">
        <v>32.1</v>
      </c>
      <c r="T2022" s="2">
        <v>13.0557</v>
      </c>
      <c r="U2022" s="2">
        <v>4.7300000000000004</v>
      </c>
      <c r="V2022" s="2">
        <v>16.399999999999999</v>
      </c>
      <c r="W2022" s="2">
        <v>28.9</v>
      </c>
      <c r="X2022" s="2">
        <v>16.703099999999999</v>
      </c>
      <c r="Y2022" s="2">
        <v>4.51</v>
      </c>
      <c r="Z2022" s="2">
        <v>17</v>
      </c>
      <c r="AA2022" s="2">
        <v>26.5</v>
      </c>
      <c r="AB2022" s="2">
        <v>22.432200000000002</v>
      </c>
      <c r="AC2022" s="2">
        <v>2.39</v>
      </c>
      <c r="AD2022" s="2">
        <v>11.8</v>
      </c>
      <c r="AE2022" s="2">
        <v>20.3</v>
      </c>
      <c r="AF2022" s="2">
        <v>13.1851</v>
      </c>
      <c r="AG2022" s="2">
        <v>2.27</v>
      </c>
      <c r="AH2022" s="22">
        <v>11.4</v>
      </c>
      <c r="AI2022" s="22">
        <v>19.899999999999999</v>
      </c>
      <c r="AJ2022" s="22">
        <v>18.144400000000001</v>
      </c>
      <c r="AK2022" s="18">
        <v>5.34</v>
      </c>
      <c r="AL2022" s="18">
        <v>17.7</v>
      </c>
      <c r="AM2022" s="18">
        <v>30.1</v>
      </c>
      <c r="AN2022" s="2">
        <v>47.231699999999996</v>
      </c>
      <c r="AO2022" s="2">
        <v>2.69</v>
      </c>
      <c r="AP2022" s="2">
        <v>9.6999999999999993</v>
      </c>
      <c r="AQ2022" s="2">
        <v>27.7</v>
      </c>
      <c r="AR2022" s="2">
        <v>4.9569000000000001</v>
      </c>
      <c r="AS2022" s="2">
        <v>3.64</v>
      </c>
      <c r="AT2022" s="2">
        <v>13.1</v>
      </c>
      <c r="AU2022" s="2">
        <v>27.8</v>
      </c>
      <c r="AV2022" s="2">
        <v>13.494999999999999</v>
      </c>
      <c r="AW2022" s="2">
        <v>4.3600000000000003</v>
      </c>
      <c r="AX2022" s="2">
        <v>17.8</v>
      </c>
      <c r="AY2022" s="2">
        <v>24.5</v>
      </c>
      <c r="AZ2022" s="2">
        <v>21.113099999999999</v>
      </c>
      <c r="BA2022" s="2">
        <v>4</v>
      </c>
      <c r="BB2022" s="2">
        <v>14.8</v>
      </c>
      <c r="BC2022" s="2">
        <v>27.1</v>
      </c>
      <c r="BD2022" s="2">
        <v>25.8111</v>
      </c>
      <c r="BE2022" s="4"/>
      <c r="BF2022" s="4"/>
    </row>
    <row r="2023" spans="1:58" x14ac:dyDescent="0.2">
      <c r="A2023" s="29">
        <v>2022</v>
      </c>
      <c r="B2023" s="7" t="s">
        <v>15</v>
      </c>
      <c r="C2023" s="3">
        <v>39991</v>
      </c>
      <c r="D2023" s="4" t="s">
        <v>13</v>
      </c>
      <c r="E2023" s="4" t="s">
        <v>164</v>
      </c>
      <c r="F2023" s="5" t="s">
        <v>193</v>
      </c>
      <c r="G2023" s="6">
        <v>0.87430555555555556</v>
      </c>
      <c r="H2023" s="6">
        <v>0.91249999999999998</v>
      </c>
      <c r="I2023" s="85">
        <f t="shared" si="31"/>
        <v>54.999999999999964</v>
      </c>
      <c r="J2023" s="86">
        <f>I2023*Segmentos!$D$7*(AH2023%)*IF(ISNUMBER(AI2023),AI2023%,0)</f>
        <v>830983.99999999942</v>
      </c>
      <c r="K2023" s="86">
        <f>I2023*Segmentos!$D$7*(AL2023%)*IF(ISNUMBER(AM2023),AM2023%,0)</f>
        <v>1115333.9999999993</v>
      </c>
      <c r="L2023" s="4"/>
      <c r="M2023" s="2">
        <v>4.47</v>
      </c>
      <c r="N2023" s="2">
        <v>13.6</v>
      </c>
      <c r="O2023" s="2">
        <v>32.799999999999997</v>
      </c>
      <c r="P2023" s="2">
        <v>90.014799999999994</v>
      </c>
      <c r="Q2023" s="2">
        <v>2.4500000000000002</v>
      </c>
      <c r="R2023" s="2">
        <v>9.6</v>
      </c>
      <c r="S2023" s="2">
        <v>25.5</v>
      </c>
      <c r="T2023" s="2">
        <v>8.2469999999999999</v>
      </c>
      <c r="U2023" s="2">
        <v>3.92</v>
      </c>
      <c r="V2023" s="2">
        <v>11.5</v>
      </c>
      <c r="W2023" s="2">
        <v>34.200000000000003</v>
      </c>
      <c r="X2023" s="2">
        <v>16.5671</v>
      </c>
      <c r="Y2023" s="2">
        <v>4.5999999999999996</v>
      </c>
      <c r="Z2023" s="2">
        <v>16.3</v>
      </c>
      <c r="AA2023" s="2">
        <v>28.2</v>
      </c>
      <c r="AB2023" s="2">
        <v>27.3643</v>
      </c>
      <c r="AC2023" s="2">
        <v>5.72</v>
      </c>
      <c r="AD2023" s="2">
        <v>14.7</v>
      </c>
      <c r="AE2023" s="2">
        <v>39</v>
      </c>
      <c r="AF2023" s="2">
        <v>37.836399999999998</v>
      </c>
      <c r="AG2023" s="2">
        <v>3.79</v>
      </c>
      <c r="AH2023" s="22">
        <v>14.2</v>
      </c>
      <c r="AI2023" s="22">
        <v>26.6</v>
      </c>
      <c r="AJ2023" s="22">
        <v>36.204000000000001</v>
      </c>
      <c r="AK2023" s="18">
        <v>5.08</v>
      </c>
      <c r="AL2023" s="18">
        <v>13.1</v>
      </c>
      <c r="AM2023" s="18">
        <v>38.700000000000003</v>
      </c>
      <c r="AN2023" s="2">
        <v>53.8108</v>
      </c>
      <c r="AO2023" s="2">
        <v>3.7</v>
      </c>
      <c r="AP2023" s="2">
        <v>11</v>
      </c>
      <c r="AQ2023" s="2">
        <v>33.6</v>
      </c>
      <c r="AR2023" s="2">
        <v>8.1555</v>
      </c>
      <c r="AS2023" s="2">
        <v>4.8600000000000003</v>
      </c>
      <c r="AT2023" s="2">
        <v>13.6</v>
      </c>
      <c r="AU2023" s="2">
        <v>35.6</v>
      </c>
      <c r="AV2023" s="2">
        <v>21.566600000000001</v>
      </c>
      <c r="AW2023" s="2">
        <v>5.46</v>
      </c>
      <c r="AX2023" s="2">
        <v>15</v>
      </c>
      <c r="AY2023" s="2">
        <v>36.5</v>
      </c>
      <c r="AZ2023" s="2">
        <v>31.6556</v>
      </c>
      <c r="BA2023" s="2">
        <v>3.71</v>
      </c>
      <c r="BB2023" s="2">
        <v>13.4</v>
      </c>
      <c r="BC2023" s="2">
        <v>27.7</v>
      </c>
      <c r="BD2023" s="2">
        <v>28.6372</v>
      </c>
      <c r="BE2023" s="4"/>
      <c r="BF2023" s="4"/>
    </row>
    <row r="2024" spans="1:58" x14ac:dyDescent="0.2">
      <c r="A2024" s="29">
        <v>2023</v>
      </c>
      <c r="B2024" s="7" t="s">
        <v>113</v>
      </c>
      <c r="C2024" s="3">
        <v>39991</v>
      </c>
      <c r="D2024" s="4" t="s">
        <v>13</v>
      </c>
      <c r="E2024" s="4" t="s">
        <v>176</v>
      </c>
      <c r="F2024" s="5" t="s">
        <v>193</v>
      </c>
      <c r="G2024" s="6">
        <v>0.83333333333333337</v>
      </c>
      <c r="H2024" s="6">
        <v>0.87430555555555556</v>
      </c>
      <c r="I2024" s="85">
        <f t="shared" si="31"/>
        <v>58.99999999999995</v>
      </c>
      <c r="J2024" s="86">
        <f>I2024*Segmentos!$D$7*(AH2024%)*IF(ISNUMBER(AI2024),AI2024%,0)</f>
        <v>631889.99999999953</v>
      </c>
      <c r="K2024" s="86">
        <f>I2024*Segmentos!$D$7*(AL2024%)*IF(ISNUMBER(AM2024),AM2024%,0)</f>
        <v>518680.79999999958</v>
      </c>
      <c r="L2024" s="4"/>
      <c r="M2024" s="2">
        <v>2.4300000000000002</v>
      </c>
      <c r="N2024" s="2">
        <v>10.199999999999999</v>
      </c>
      <c r="O2024" s="2">
        <v>23.8</v>
      </c>
      <c r="P2024" s="2">
        <v>85.866799999999998</v>
      </c>
      <c r="Q2024" s="2">
        <v>2.77</v>
      </c>
      <c r="R2024" s="2">
        <v>8.1999999999999993</v>
      </c>
      <c r="S2024" s="2">
        <v>33.9</v>
      </c>
      <c r="T2024" s="2">
        <v>16.345800000000001</v>
      </c>
      <c r="U2024" s="2">
        <v>2.73</v>
      </c>
      <c r="V2024" s="2">
        <v>10.9</v>
      </c>
      <c r="W2024" s="2">
        <v>25.1</v>
      </c>
      <c r="X2024" s="2">
        <v>20.257000000000001</v>
      </c>
      <c r="Y2024" s="2">
        <v>2.5099999999999998</v>
      </c>
      <c r="Z2024" s="2">
        <v>13.6</v>
      </c>
      <c r="AA2024" s="2">
        <v>18.399999999999999</v>
      </c>
      <c r="AB2024" s="2">
        <v>26.1936</v>
      </c>
      <c r="AC2024" s="2">
        <v>1.99</v>
      </c>
      <c r="AD2024" s="2">
        <v>7.7</v>
      </c>
      <c r="AE2024" s="2">
        <v>25.8</v>
      </c>
      <c r="AF2024" s="2">
        <v>23.070499999999999</v>
      </c>
      <c r="AG2024" s="2">
        <v>2.67</v>
      </c>
      <c r="AH2024" s="22">
        <v>10.5</v>
      </c>
      <c r="AI2024" s="22">
        <v>25.5</v>
      </c>
      <c r="AJ2024" s="22">
        <v>44.887500000000003</v>
      </c>
      <c r="AK2024" s="18">
        <v>2.2000000000000002</v>
      </c>
      <c r="AL2024" s="18">
        <v>9.9</v>
      </c>
      <c r="AM2024" s="18">
        <v>22.2</v>
      </c>
      <c r="AN2024" s="2">
        <v>40.979300000000002</v>
      </c>
      <c r="AO2024" s="2">
        <v>1.89</v>
      </c>
      <c r="AP2024" s="2">
        <v>7.1</v>
      </c>
      <c r="AQ2024" s="2">
        <v>26.4</v>
      </c>
      <c r="AR2024" s="2">
        <v>7.3095999999999997</v>
      </c>
      <c r="AS2024" s="2">
        <v>2.81</v>
      </c>
      <c r="AT2024" s="2">
        <v>11.5</v>
      </c>
      <c r="AU2024" s="2">
        <v>24.4</v>
      </c>
      <c r="AV2024" s="2">
        <v>21.8782</v>
      </c>
      <c r="AW2024" s="2">
        <v>2.61</v>
      </c>
      <c r="AX2024" s="2">
        <v>11</v>
      </c>
      <c r="AY2024" s="2">
        <v>23.8</v>
      </c>
      <c r="AZ2024" s="2">
        <v>26.6037</v>
      </c>
      <c r="BA2024" s="2">
        <v>2.2200000000000002</v>
      </c>
      <c r="BB2024" s="2">
        <v>9.6999999999999993</v>
      </c>
      <c r="BC2024" s="2">
        <v>22.9</v>
      </c>
      <c r="BD2024" s="2">
        <v>30.075199999999999</v>
      </c>
      <c r="BE2024" s="4"/>
      <c r="BF2024" s="4"/>
    </row>
    <row r="2025" spans="1:58" x14ac:dyDescent="0.2">
      <c r="A2025" s="29">
        <v>2024</v>
      </c>
      <c r="B2025" s="7" t="s">
        <v>5</v>
      </c>
      <c r="C2025" s="3">
        <v>39991</v>
      </c>
      <c r="D2025" s="4" t="s">
        <v>3</v>
      </c>
      <c r="E2025" s="4" t="s">
        <v>164</v>
      </c>
      <c r="F2025" s="5" t="s">
        <v>193</v>
      </c>
      <c r="G2025" s="6">
        <v>0.87430555555555556</v>
      </c>
      <c r="H2025" s="6">
        <v>0.9159722222222223</v>
      </c>
      <c r="I2025" s="85">
        <f t="shared" si="31"/>
        <v>60.000000000000107</v>
      </c>
      <c r="J2025" s="86">
        <f>I2025*Segmentos!$D$7*(AH2025%)*IF(ISNUMBER(AI2025),AI2025%,0)</f>
        <v>1725720.0000000026</v>
      </c>
      <c r="K2025" s="86">
        <f>I2025*Segmentos!$D$7*(AL2025%)*IF(ISNUMBER(AM2025),AM2025%,0)</f>
        <v>1456104.0000000023</v>
      </c>
      <c r="L2025" s="4"/>
      <c r="M2025" s="2">
        <v>6.6</v>
      </c>
      <c r="N2025" s="2">
        <v>18.2</v>
      </c>
      <c r="O2025" s="2">
        <v>36.200000000000003</v>
      </c>
      <c r="P2025" s="2">
        <v>84.424499999999995</v>
      </c>
      <c r="Q2025" s="2">
        <v>3.62</v>
      </c>
      <c r="R2025" s="2">
        <v>10.1</v>
      </c>
      <c r="S2025" s="2">
        <v>35.700000000000003</v>
      </c>
      <c r="T2025" s="2">
        <v>7.7225999999999999</v>
      </c>
      <c r="U2025" s="2">
        <v>4.29</v>
      </c>
      <c r="V2025" s="2">
        <v>15.7</v>
      </c>
      <c r="W2025" s="2">
        <v>27.3</v>
      </c>
      <c r="X2025" s="2">
        <v>11.510199999999999</v>
      </c>
      <c r="Y2025" s="2">
        <v>8.31</v>
      </c>
      <c r="Z2025" s="2">
        <v>22.3</v>
      </c>
      <c r="AA2025" s="2">
        <v>37.299999999999997</v>
      </c>
      <c r="AB2025" s="2">
        <v>31.395399999999999</v>
      </c>
      <c r="AC2025" s="2">
        <v>8.0500000000000007</v>
      </c>
      <c r="AD2025" s="2">
        <v>20.2</v>
      </c>
      <c r="AE2025" s="2">
        <v>39.799999999999997</v>
      </c>
      <c r="AF2025" s="2">
        <v>33.796300000000002</v>
      </c>
      <c r="AG2025" s="2">
        <v>7.18</v>
      </c>
      <c r="AH2025" s="22">
        <v>19.7</v>
      </c>
      <c r="AI2025" s="22">
        <v>36.5</v>
      </c>
      <c r="AJ2025" s="22">
        <v>43.573500000000003</v>
      </c>
      <c r="AK2025" s="18">
        <v>6.07</v>
      </c>
      <c r="AL2025" s="18">
        <v>16.899999999999999</v>
      </c>
      <c r="AM2025" s="18">
        <v>35.9</v>
      </c>
      <c r="AN2025" s="2">
        <v>40.850999999999999</v>
      </c>
      <c r="AO2025" s="2">
        <v>1.91</v>
      </c>
      <c r="AP2025" s="2">
        <v>10.6</v>
      </c>
      <c r="AQ2025" s="2">
        <v>18</v>
      </c>
      <c r="AR2025" s="2">
        <v>2.6697000000000002</v>
      </c>
      <c r="AS2025" s="2">
        <v>7.05</v>
      </c>
      <c r="AT2025" s="2">
        <v>15.1</v>
      </c>
      <c r="AU2025" s="2">
        <v>46.6</v>
      </c>
      <c r="AV2025" s="2">
        <v>19.859100000000002</v>
      </c>
      <c r="AW2025" s="2">
        <v>7.96</v>
      </c>
      <c r="AX2025" s="2">
        <v>21.4</v>
      </c>
      <c r="AY2025" s="2">
        <v>37.200000000000003</v>
      </c>
      <c r="AZ2025" s="2">
        <v>29.295300000000001</v>
      </c>
      <c r="BA2025" s="2">
        <v>6.65</v>
      </c>
      <c r="BB2025" s="2">
        <v>19.8</v>
      </c>
      <c r="BC2025" s="2">
        <v>33.700000000000003</v>
      </c>
      <c r="BD2025" s="2">
        <v>32.600499999999997</v>
      </c>
      <c r="BE2025" s="4"/>
      <c r="BF2025" s="4"/>
    </row>
    <row r="2026" spans="1:58" x14ac:dyDescent="0.2">
      <c r="A2026" s="29">
        <v>2025</v>
      </c>
      <c r="B2026" s="7" t="s">
        <v>49</v>
      </c>
      <c r="C2026" s="3">
        <v>39991</v>
      </c>
      <c r="D2026" s="4" t="s">
        <v>28</v>
      </c>
      <c r="E2026" s="4" t="s">
        <v>168</v>
      </c>
      <c r="F2026" s="5" t="s">
        <v>193</v>
      </c>
      <c r="G2026" s="6">
        <v>0.9159722222222223</v>
      </c>
      <c r="H2026" s="6">
        <v>3.472222222222222E-3</v>
      </c>
      <c r="I2026" s="85">
        <f t="shared" si="31"/>
        <v>125.9999999999999</v>
      </c>
      <c r="J2026" s="86">
        <f>I2026*Segmentos!$D$7*(AH2026%)*IF(ISNUMBER(AI2026),AI2026%,0)</f>
        <v>771724.79999999946</v>
      </c>
      <c r="K2026" s="86">
        <f>I2026*Segmentos!$D$7*(AL2026%)*IF(ISNUMBER(AM2026),AM2026%,0)</f>
        <v>752975.99999999942</v>
      </c>
      <c r="L2026" s="4" t="s">
        <v>449</v>
      </c>
      <c r="M2026" s="2">
        <v>1.51</v>
      </c>
      <c r="N2026" s="2">
        <v>7.3</v>
      </c>
      <c r="O2026" s="2">
        <v>20.6</v>
      </c>
      <c r="P2026" s="2">
        <v>81.417000000000002</v>
      </c>
      <c r="Q2026" s="2">
        <v>0.87</v>
      </c>
      <c r="R2026" s="2">
        <v>3.7</v>
      </c>
      <c r="S2026" s="2">
        <v>23.1</v>
      </c>
      <c r="T2026" s="2">
        <v>7.8022999999999998</v>
      </c>
      <c r="U2026" s="2">
        <v>0.91</v>
      </c>
      <c r="V2026" s="2">
        <v>4.5999999999999996</v>
      </c>
      <c r="W2026" s="2">
        <v>19.8</v>
      </c>
      <c r="X2026" s="2">
        <v>10.3186</v>
      </c>
      <c r="Y2026" s="2">
        <v>2.72</v>
      </c>
      <c r="Z2026" s="2">
        <v>11.6</v>
      </c>
      <c r="AA2026" s="2">
        <v>23.4</v>
      </c>
      <c r="AB2026" s="2">
        <v>43.408900000000003</v>
      </c>
      <c r="AC2026" s="2">
        <v>1.1200000000000001</v>
      </c>
      <c r="AD2026" s="2">
        <v>7</v>
      </c>
      <c r="AE2026" s="2">
        <v>16</v>
      </c>
      <c r="AF2026" s="2">
        <v>19.8873</v>
      </c>
      <c r="AG2026" s="2">
        <v>1.53</v>
      </c>
      <c r="AH2026" s="22">
        <v>8.8000000000000007</v>
      </c>
      <c r="AI2026" s="22">
        <v>17.399999999999999</v>
      </c>
      <c r="AJ2026" s="22">
        <v>39.1325</v>
      </c>
      <c r="AK2026" s="18">
        <v>1.49</v>
      </c>
      <c r="AL2026" s="18">
        <v>6</v>
      </c>
      <c r="AM2026" s="18">
        <v>24.9</v>
      </c>
      <c r="AN2026" s="2">
        <v>42.284500000000001</v>
      </c>
      <c r="AO2026" s="2">
        <v>0.6</v>
      </c>
      <c r="AP2026" s="2">
        <v>4.8</v>
      </c>
      <c r="AQ2026" s="2">
        <v>12.4</v>
      </c>
      <c r="AR2026" s="2">
        <v>3.5587</v>
      </c>
      <c r="AS2026" s="2">
        <v>1.1100000000000001</v>
      </c>
      <c r="AT2026" s="2">
        <v>6.6</v>
      </c>
      <c r="AU2026" s="2">
        <v>16.8</v>
      </c>
      <c r="AV2026" s="2">
        <v>13.184200000000001</v>
      </c>
      <c r="AW2026" s="2">
        <v>1.72</v>
      </c>
      <c r="AX2026" s="2">
        <v>7.9</v>
      </c>
      <c r="AY2026" s="2">
        <v>21.7</v>
      </c>
      <c r="AZ2026" s="2">
        <v>26.666899999999998</v>
      </c>
      <c r="BA2026" s="2">
        <v>1.84</v>
      </c>
      <c r="BB2026" s="2">
        <v>8</v>
      </c>
      <c r="BC2026" s="2">
        <v>23</v>
      </c>
      <c r="BD2026" s="2">
        <v>38.007199999999997</v>
      </c>
      <c r="BE2026" s="4"/>
      <c r="BF2026" s="4"/>
    </row>
    <row r="2027" spans="1:58" x14ac:dyDescent="0.2">
      <c r="A2027" s="29">
        <v>2026</v>
      </c>
      <c r="B2027" s="7" t="s">
        <v>9</v>
      </c>
      <c r="C2027" s="3">
        <v>39991</v>
      </c>
      <c r="D2027" s="4" t="s">
        <v>8</v>
      </c>
      <c r="E2027" s="4" t="s">
        <v>168</v>
      </c>
      <c r="F2027" s="5" t="s">
        <v>193</v>
      </c>
      <c r="G2027" s="6">
        <v>0.79513888888888884</v>
      </c>
      <c r="H2027" s="6">
        <v>0.87361111111111101</v>
      </c>
      <c r="I2027" s="85">
        <f t="shared" si="31"/>
        <v>112.99999999999991</v>
      </c>
      <c r="J2027" s="86">
        <f>I2027*Segmentos!$D$7*(AH2027%)*IF(ISNUMBER(AI2027),AI2027%,0)</f>
        <v>1323591.5999999989</v>
      </c>
      <c r="K2027" s="86">
        <f>I2027*Segmentos!$D$7*(AL2027%)*IF(ISNUMBER(AM2027),AM2027%,0)</f>
        <v>2278170.399999998</v>
      </c>
      <c r="L2027" s="4" t="s">
        <v>446</v>
      </c>
      <c r="M2027" s="2">
        <v>4.04</v>
      </c>
      <c r="N2027" s="2">
        <v>14.4</v>
      </c>
      <c r="O2027" s="2">
        <v>28</v>
      </c>
      <c r="P2027" s="2">
        <v>76.479500000000002</v>
      </c>
      <c r="Q2027" s="2">
        <v>2.29</v>
      </c>
      <c r="R2027" s="2">
        <v>10</v>
      </c>
      <c r="S2027" s="2">
        <v>22.9</v>
      </c>
      <c r="T2027" s="2">
        <v>7.2333999999999996</v>
      </c>
      <c r="U2027" s="2">
        <v>3.75</v>
      </c>
      <c r="V2027" s="2">
        <v>13.8</v>
      </c>
      <c r="W2027" s="2">
        <v>27.2</v>
      </c>
      <c r="X2027" s="2">
        <v>14.885199999999999</v>
      </c>
      <c r="Y2027" s="2">
        <v>4.5199999999999996</v>
      </c>
      <c r="Z2027" s="2">
        <v>16.8</v>
      </c>
      <c r="AA2027" s="2">
        <v>26.8</v>
      </c>
      <c r="AB2027" s="2">
        <v>25.295200000000001</v>
      </c>
      <c r="AC2027" s="2">
        <v>4.67</v>
      </c>
      <c r="AD2027" s="2">
        <v>14.9</v>
      </c>
      <c r="AE2027" s="2">
        <v>31.3</v>
      </c>
      <c r="AF2027" s="2">
        <v>29.0657</v>
      </c>
      <c r="AG2027" s="2">
        <v>2.93</v>
      </c>
      <c r="AH2027" s="22">
        <v>12.9</v>
      </c>
      <c r="AI2027" s="22">
        <v>22.7</v>
      </c>
      <c r="AJ2027" s="22">
        <v>26.357399999999998</v>
      </c>
      <c r="AK2027" s="18">
        <v>5.03</v>
      </c>
      <c r="AL2027" s="18">
        <v>15.8</v>
      </c>
      <c r="AM2027" s="18">
        <v>31.9</v>
      </c>
      <c r="AN2027" s="2">
        <v>50.122100000000003</v>
      </c>
      <c r="AO2027" s="2">
        <v>0.55000000000000004</v>
      </c>
      <c r="AP2027" s="2">
        <v>5.6</v>
      </c>
      <c r="AQ2027" s="2">
        <v>9.9</v>
      </c>
      <c r="AR2027" s="2">
        <v>1.1480999999999999</v>
      </c>
      <c r="AS2027" s="2">
        <v>2.08</v>
      </c>
      <c r="AT2027" s="2">
        <v>11</v>
      </c>
      <c r="AU2027" s="2">
        <v>18.899999999999999</v>
      </c>
      <c r="AV2027" s="2">
        <v>8.6834000000000007</v>
      </c>
      <c r="AW2027" s="2">
        <v>3.38</v>
      </c>
      <c r="AX2027" s="2">
        <v>16</v>
      </c>
      <c r="AY2027" s="2">
        <v>21.1</v>
      </c>
      <c r="AZ2027" s="2">
        <v>18.398900000000001</v>
      </c>
      <c r="BA2027" s="2">
        <v>6.65</v>
      </c>
      <c r="BB2027" s="2">
        <v>17.7</v>
      </c>
      <c r="BC2027" s="2">
        <v>37.6</v>
      </c>
      <c r="BD2027" s="2">
        <v>48.249299999999998</v>
      </c>
      <c r="BE2027" s="4"/>
      <c r="BF2027" s="4"/>
    </row>
    <row r="2028" spans="1:58" x14ac:dyDescent="0.2">
      <c r="A2028" s="29">
        <v>2027</v>
      </c>
      <c r="B2028" s="7" t="s">
        <v>84</v>
      </c>
      <c r="C2028" s="3">
        <v>39991</v>
      </c>
      <c r="D2028" s="4" t="s">
        <v>13</v>
      </c>
      <c r="E2028" s="4" t="s">
        <v>168</v>
      </c>
      <c r="F2028" s="5" t="s">
        <v>193</v>
      </c>
      <c r="G2028" s="6">
        <v>0.9159722222222223</v>
      </c>
      <c r="H2028" s="6">
        <v>1.7361111111111112E-2</v>
      </c>
      <c r="I2028" s="85">
        <f t="shared" si="31"/>
        <v>145.99999999999989</v>
      </c>
      <c r="J2028" s="86">
        <f>I2028*Segmentos!$D$7*(AH2028%)*IF(ISNUMBER(AI2028),AI2028%,0)</f>
        <v>2236427.9999999981</v>
      </c>
      <c r="K2028" s="86">
        <f>I2028*Segmentos!$D$7*(AL2028%)*IF(ISNUMBER(AM2028),AM2028%,0)</f>
        <v>2140476.7999999984</v>
      </c>
      <c r="L2028" s="4" t="s">
        <v>447</v>
      </c>
      <c r="M2028" s="2">
        <v>3.75</v>
      </c>
      <c r="N2028" s="2">
        <v>19.100000000000001</v>
      </c>
      <c r="O2028" s="2">
        <v>19.600000000000001</v>
      </c>
      <c r="P2028" s="2">
        <v>90.130700000000004</v>
      </c>
      <c r="Q2028" s="2">
        <v>2.4300000000000002</v>
      </c>
      <c r="R2028" s="2">
        <v>11.6</v>
      </c>
      <c r="S2028" s="2">
        <v>20.9</v>
      </c>
      <c r="T2028" s="2">
        <v>9.7538999999999998</v>
      </c>
      <c r="U2028" s="2">
        <v>2.81</v>
      </c>
      <c r="V2028" s="2">
        <v>12.6</v>
      </c>
      <c r="W2028" s="2">
        <v>22.3</v>
      </c>
      <c r="X2028" s="2">
        <v>14.1791</v>
      </c>
      <c r="Y2028" s="2">
        <v>5.47</v>
      </c>
      <c r="Z2028" s="2">
        <v>26.4</v>
      </c>
      <c r="AA2028" s="2">
        <v>20.7</v>
      </c>
      <c r="AB2028" s="2">
        <v>38.827500000000001</v>
      </c>
      <c r="AC2028" s="2">
        <v>3.47</v>
      </c>
      <c r="AD2028" s="2">
        <v>20.399999999999999</v>
      </c>
      <c r="AE2028" s="2">
        <v>17</v>
      </c>
      <c r="AF2028" s="2">
        <v>27.370200000000001</v>
      </c>
      <c r="AG2028" s="2">
        <v>3.84</v>
      </c>
      <c r="AH2028" s="22">
        <v>18.5</v>
      </c>
      <c r="AI2028" s="22">
        <v>20.7</v>
      </c>
      <c r="AJ2028" s="22">
        <v>43.762300000000003</v>
      </c>
      <c r="AK2028" s="18">
        <v>3.67</v>
      </c>
      <c r="AL2028" s="18">
        <v>19.600000000000001</v>
      </c>
      <c r="AM2028" s="18">
        <v>18.7</v>
      </c>
      <c r="AN2028" s="2">
        <v>46.368400000000001</v>
      </c>
      <c r="AO2028" s="2">
        <v>1.68</v>
      </c>
      <c r="AP2028" s="2">
        <v>12.1</v>
      </c>
      <c r="AQ2028" s="2">
        <v>13.9</v>
      </c>
      <c r="AR2028" s="2">
        <v>4.4055999999999997</v>
      </c>
      <c r="AS2028" s="2">
        <v>3.56</v>
      </c>
      <c r="AT2028" s="2">
        <v>16.899999999999999</v>
      </c>
      <c r="AU2028" s="2">
        <v>21.1</v>
      </c>
      <c r="AV2028" s="2">
        <v>18.855699999999999</v>
      </c>
      <c r="AW2028" s="2">
        <v>4.71</v>
      </c>
      <c r="AX2028" s="2">
        <v>19.399999999999999</v>
      </c>
      <c r="AY2028" s="2">
        <v>24.3</v>
      </c>
      <c r="AZ2028" s="2">
        <v>32.549999999999997</v>
      </c>
      <c r="BA2028" s="2">
        <v>3.73</v>
      </c>
      <c r="BB2028" s="2">
        <v>22.2</v>
      </c>
      <c r="BC2028" s="2">
        <v>16.8</v>
      </c>
      <c r="BD2028" s="2">
        <v>34.319400000000002</v>
      </c>
      <c r="BE2028" s="4"/>
      <c r="BF2028" s="4"/>
    </row>
    <row r="2029" spans="1:58" x14ac:dyDescent="0.2">
      <c r="A2029" s="29">
        <v>2028</v>
      </c>
      <c r="B2029" s="7" t="s">
        <v>57</v>
      </c>
      <c r="C2029" s="3">
        <v>39991</v>
      </c>
      <c r="D2029" s="4" t="s">
        <v>8</v>
      </c>
      <c r="E2029" s="4" t="s">
        <v>181</v>
      </c>
      <c r="F2029" s="5" t="s">
        <v>193</v>
      </c>
      <c r="G2029" s="6">
        <v>0.91388888888888886</v>
      </c>
      <c r="H2029" s="6">
        <v>0.91666666666666663</v>
      </c>
      <c r="I2029" s="85">
        <f t="shared" si="31"/>
        <v>3.9999999999999858</v>
      </c>
      <c r="J2029" s="86">
        <f>I2029*Segmentos!$D$7*(AH2029%)*IF(ISNUMBER(AI2029),AI2029%,0)</f>
        <v>58180.799999999806</v>
      </c>
      <c r="K2029" s="86">
        <f>I2029*Segmentos!$D$7*(AL2029%)*IF(ISNUMBER(AM2029),AM2029%,0)</f>
        <v>94099.199999999662</v>
      </c>
      <c r="L2029" s="4"/>
      <c r="M2029" s="2">
        <v>4.82</v>
      </c>
      <c r="N2029" s="2">
        <v>7.8</v>
      </c>
      <c r="O2029" s="2">
        <v>61.4</v>
      </c>
      <c r="P2029" s="2">
        <v>77.171999999999997</v>
      </c>
      <c r="Q2029" s="2">
        <v>3.2</v>
      </c>
      <c r="R2029" s="2">
        <v>3.7</v>
      </c>
      <c r="S2029" s="2">
        <v>85.9</v>
      </c>
      <c r="T2029" s="2">
        <v>8.5645000000000007</v>
      </c>
      <c r="U2029" s="2">
        <v>4.07</v>
      </c>
      <c r="V2029" s="2">
        <v>8.3000000000000007</v>
      </c>
      <c r="W2029" s="2">
        <v>49.1</v>
      </c>
      <c r="X2029" s="2">
        <v>13.6791</v>
      </c>
      <c r="Y2029" s="2">
        <v>5.13</v>
      </c>
      <c r="Z2029" s="2">
        <v>8.1999999999999993</v>
      </c>
      <c r="AA2029" s="2">
        <v>62.5</v>
      </c>
      <c r="AB2029" s="2">
        <v>24.275600000000001</v>
      </c>
      <c r="AC2029" s="2">
        <v>5.83</v>
      </c>
      <c r="AD2029" s="2">
        <v>9.3000000000000007</v>
      </c>
      <c r="AE2029" s="2">
        <v>62.4</v>
      </c>
      <c r="AF2029" s="2">
        <v>30.652799999999999</v>
      </c>
      <c r="AG2029" s="2">
        <v>3.66</v>
      </c>
      <c r="AH2029" s="22">
        <v>6.9</v>
      </c>
      <c r="AI2029" s="22">
        <v>52.7</v>
      </c>
      <c r="AJ2029" s="22">
        <v>27.803999999999998</v>
      </c>
      <c r="AK2029" s="18">
        <v>5.86</v>
      </c>
      <c r="AL2029" s="18">
        <v>8.6999999999999993</v>
      </c>
      <c r="AM2029" s="18">
        <v>67.599999999999994</v>
      </c>
      <c r="AN2029" s="2">
        <v>49.368000000000002</v>
      </c>
      <c r="AO2029" s="2">
        <v>2.4500000000000002</v>
      </c>
      <c r="AP2029" s="2">
        <v>4.2</v>
      </c>
      <c r="AQ2029" s="2">
        <v>57.9</v>
      </c>
      <c r="AR2029" s="2">
        <v>4.2957000000000001</v>
      </c>
      <c r="AS2029" s="2">
        <v>3.25</v>
      </c>
      <c r="AT2029" s="2">
        <v>4.7</v>
      </c>
      <c r="AU2029" s="2">
        <v>69.7</v>
      </c>
      <c r="AV2029" s="2">
        <v>11.461499999999999</v>
      </c>
      <c r="AW2029" s="2">
        <v>5.44</v>
      </c>
      <c r="AX2029" s="2">
        <v>10</v>
      </c>
      <c r="AY2029" s="2">
        <v>54.3</v>
      </c>
      <c r="AZ2029" s="2">
        <v>25.0657</v>
      </c>
      <c r="BA2029" s="2">
        <v>5.93</v>
      </c>
      <c r="BB2029" s="2">
        <v>9.1</v>
      </c>
      <c r="BC2029" s="2">
        <v>65.2</v>
      </c>
      <c r="BD2029" s="2">
        <v>36.3491</v>
      </c>
      <c r="BE2029" s="4"/>
      <c r="BF2029" s="4"/>
    </row>
    <row r="2030" spans="1:58" x14ac:dyDescent="0.2">
      <c r="A2030" s="29">
        <v>2029</v>
      </c>
      <c r="B2030" s="7" t="s">
        <v>131</v>
      </c>
      <c r="C2030" s="3">
        <v>39991</v>
      </c>
      <c r="D2030" s="4" t="s">
        <v>3</v>
      </c>
      <c r="E2030" s="4" t="s">
        <v>184</v>
      </c>
      <c r="F2030" s="5" t="s">
        <v>193</v>
      </c>
      <c r="G2030" s="6">
        <v>0.9159722222222223</v>
      </c>
      <c r="H2030" s="6">
        <v>9.0277777777777787E-3</v>
      </c>
      <c r="I2030" s="85">
        <f t="shared" si="31"/>
        <v>133.99999999999989</v>
      </c>
      <c r="J2030" s="86">
        <f>I2030*Segmentos!$D$7*(AH2030%)*IF(ISNUMBER(AI2030),AI2030%,0)</f>
        <v>4315175.1999999965</v>
      </c>
      <c r="K2030" s="86">
        <f>I2030*Segmentos!$D$7*(AL2030%)*IF(ISNUMBER(AM2030),AM2030%,0)</f>
        <v>2481358.3999999976</v>
      </c>
      <c r="L2030" s="4" t="s">
        <v>445</v>
      </c>
      <c r="M2030" s="2">
        <v>6.25</v>
      </c>
      <c r="N2030" s="2">
        <v>18.600000000000001</v>
      </c>
      <c r="O2030" s="2">
        <v>33.6</v>
      </c>
      <c r="P2030" s="2">
        <v>82.576800000000006</v>
      </c>
      <c r="Q2030" s="2">
        <v>2.83</v>
      </c>
      <c r="R2030" s="2">
        <v>10.6</v>
      </c>
      <c r="S2030" s="2">
        <v>26.8</v>
      </c>
      <c r="T2030" s="2">
        <v>6.2374000000000001</v>
      </c>
      <c r="U2030" s="2">
        <v>6.51</v>
      </c>
      <c r="V2030" s="2">
        <v>13.3</v>
      </c>
      <c r="W2030" s="2">
        <v>49</v>
      </c>
      <c r="X2030" s="2">
        <v>18.031099999999999</v>
      </c>
      <c r="Y2030" s="2">
        <v>6.37</v>
      </c>
      <c r="Z2030" s="2">
        <v>22.3</v>
      </c>
      <c r="AA2030" s="2">
        <v>28.5</v>
      </c>
      <c r="AB2030" s="2">
        <v>24.841100000000001</v>
      </c>
      <c r="AC2030" s="2">
        <v>7.72</v>
      </c>
      <c r="AD2030" s="2">
        <v>22.7</v>
      </c>
      <c r="AE2030" s="2">
        <v>34</v>
      </c>
      <c r="AF2030" s="2">
        <v>33.467199999999998</v>
      </c>
      <c r="AG2030" s="2">
        <v>8.0299999999999994</v>
      </c>
      <c r="AH2030" s="22">
        <v>21.7</v>
      </c>
      <c r="AI2030" s="22">
        <v>37.1</v>
      </c>
      <c r="AJ2030" s="22">
        <v>50.350299999999997</v>
      </c>
      <c r="AK2030" s="18">
        <v>4.6399999999999997</v>
      </c>
      <c r="AL2030" s="18">
        <v>15.8</v>
      </c>
      <c r="AM2030" s="18">
        <v>29.3</v>
      </c>
      <c r="AN2030" s="2">
        <v>32.226500000000001</v>
      </c>
      <c r="AO2030" s="2">
        <v>1.5</v>
      </c>
      <c r="AP2030" s="2">
        <v>8.1</v>
      </c>
      <c r="AQ2030" s="2">
        <v>18.600000000000001</v>
      </c>
      <c r="AR2030" s="2">
        <v>2.1652999999999998</v>
      </c>
      <c r="AS2030" s="2">
        <v>5.31</v>
      </c>
      <c r="AT2030" s="2">
        <v>18</v>
      </c>
      <c r="AU2030" s="2">
        <v>29.4</v>
      </c>
      <c r="AV2030" s="2">
        <v>15.466100000000001</v>
      </c>
      <c r="AW2030" s="2">
        <v>9.5299999999999994</v>
      </c>
      <c r="AX2030" s="2">
        <v>23.2</v>
      </c>
      <c r="AY2030" s="2">
        <v>41.2</v>
      </c>
      <c r="AZ2030" s="2">
        <v>36.212200000000003</v>
      </c>
      <c r="BA2030" s="2">
        <v>5.68</v>
      </c>
      <c r="BB2030" s="2">
        <v>18.5</v>
      </c>
      <c r="BC2030" s="2">
        <v>30.7</v>
      </c>
      <c r="BD2030" s="2">
        <v>28.7332</v>
      </c>
      <c r="BE2030" s="4"/>
      <c r="BF2030" s="4"/>
    </row>
    <row r="2031" spans="1:58" x14ac:dyDescent="0.2">
      <c r="A2031" s="29">
        <v>2030</v>
      </c>
      <c r="B2031" s="7" t="s">
        <v>11</v>
      </c>
      <c r="C2031" s="3">
        <v>39991</v>
      </c>
      <c r="D2031" s="4" t="s">
        <v>8</v>
      </c>
      <c r="E2031" s="4" t="s">
        <v>166</v>
      </c>
      <c r="F2031" s="5" t="s">
        <v>193</v>
      </c>
      <c r="G2031" s="6">
        <v>0.90416666666666667</v>
      </c>
      <c r="H2031" s="6">
        <v>0.90555555555555556</v>
      </c>
      <c r="I2031" s="85">
        <f t="shared" si="31"/>
        <v>1.9999999999999929</v>
      </c>
      <c r="J2031" s="86">
        <f>I2031*Segmentos!$D$7*(AH2031%)*IF(ISNUMBER(AI2031),AI2031%,0)</f>
        <v>21391.999999999924</v>
      </c>
      <c r="K2031" s="86">
        <f>I2031*Segmentos!$D$7*(AL2031%)*IF(ISNUMBER(AM2031),AM2031%,0)</f>
        <v>29962.399999999892</v>
      </c>
      <c r="L2031" s="4"/>
      <c r="M2031" s="2">
        <v>3.22</v>
      </c>
      <c r="N2031" s="2">
        <v>3.6</v>
      </c>
      <c r="O2031" s="2">
        <v>90.2</v>
      </c>
      <c r="P2031" s="2">
        <v>76.235399999999998</v>
      </c>
      <c r="Q2031" s="2">
        <v>1.79</v>
      </c>
      <c r="R2031" s="2">
        <v>1.8</v>
      </c>
      <c r="S2031" s="2">
        <v>100</v>
      </c>
      <c r="T2031" s="2">
        <v>7.0476999999999999</v>
      </c>
      <c r="U2031" s="2">
        <v>2.71</v>
      </c>
      <c r="V2031" s="2">
        <v>3</v>
      </c>
      <c r="W2031" s="2">
        <v>90.7</v>
      </c>
      <c r="X2031" s="2">
        <v>13.4557</v>
      </c>
      <c r="Y2031" s="2">
        <v>3</v>
      </c>
      <c r="Z2031" s="2">
        <v>3.5</v>
      </c>
      <c r="AA2031" s="2">
        <v>86.8</v>
      </c>
      <c r="AB2031" s="2">
        <v>20.949300000000001</v>
      </c>
      <c r="AC2031" s="2">
        <v>4.4800000000000004</v>
      </c>
      <c r="AD2031" s="2">
        <v>5</v>
      </c>
      <c r="AE2031" s="2">
        <v>90.3</v>
      </c>
      <c r="AF2031" s="2">
        <v>34.782800000000002</v>
      </c>
      <c r="AG2031" s="2">
        <v>2.65</v>
      </c>
      <c r="AH2031" s="22">
        <v>2.8</v>
      </c>
      <c r="AI2031" s="22">
        <v>95.5</v>
      </c>
      <c r="AJ2031" s="22">
        <v>29.668399999999998</v>
      </c>
      <c r="AK2031" s="18">
        <v>3.75</v>
      </c>
      <c r="AL2031" s="18">
        <v>4.3</v>
      </c>
      <c r="AM2031" s="18">
        <v>87.1</v>
      </c>
      <c r="AN2031" s="2">
        <v>46.567</v>
      </c>
      <c r="AO2031" s="2">
        <v>1.51</v>
      </c>
      <c r="AP2031" s="2">
        <v>1.5</v>
      </c>
      <c r="AQ2031" s="2">
        <v>100</v>
      </c>
      <c r="AR2031" s="2">
        <v>3.8938999999999999</v>
      </c>
      <c r="AS2031" s="2">
        <v>2.67</v>
      </c>
      <c r="AT2031" s="2">
        <v>2.7</v>
      </c>
      <c r="AU2031" s="2">
        <v>100</v>
      </c>
      <c r="AV2031" s="2">
        <v>13.9276</v>
      </c>
      <c r="AW2031" s="2">
        <v>2.38</v>
      </c>
      <c r="AX2031" s="2">
        <v>2.8</v>
      </c>
      <c r="AY2031" s="2">
        <v>84.4</v>
      </c>
      <c r="AZ2031" s="2">
        <v>16.161100000000001</v>
      </c>
      <c r="BA2031" s="2">
        <v>4.67</v>
      </c>
      <c r="BB2031" s="2">
        <v>5.3</v>
      </c>
      <c r="BC2031" s="2">
        <v>88.8</v>
      </c>
      <c r="BD2031" s="2">
        <v>42.252800000000001</v>
      </c>
      <c r="BE2031" s="4"/>
      <c r="BF2031" s="4"/>
    </row>
    <row r="2032" spans="1:58" x14ac:dyDescent="0.2">
      <c r="A2032" s="29">
        <v>2031</v>
      </c>
      <c r="B2032" s="7" t="s">
        <v>11</v>
      </c>
      <c r="C2032" s="3">
        <v>39991</v>
      </c>
      <c r="D2032" s="4" t="s">
        <v>0</v>
      </c>
      <c r="E2032" s="4" t="s">
        <v>166</v>
      </c>
      <c r="F2032" s="5" t="s">
        <v>193</v>
      </c>
      <c r="G2032" s="6">
        <v>0.9145833333333333</v>
      </c>
      <c r="H2032" s="6">
        <v>0.91666666666666663</v>
      </c>
      <c r="I2032" s="85">
        <f t="shared" si="31"/>
        <v>2.9999999999999893</v>
      </c>
      <c r="J2032" s="86">
        <f>I2032*Segmentos!$D$7*(AH2032%)*IF(ISNUMBER(AI2032),AI2032%,0)</f>
        <v>43145.999999999854</v>
      </c>
      <c r="K2032" s="86">
        <f>I2032*Segmentos!$D$7*(AL2032%)*IF(ISNUMBER(AM2032),AM2032%,0)</f>
        <v>49079.999999999833</v>
      </c>
      <c r="L2032" s="4"/>
      <c r="M2032" s="2">
        <v>3.84</v>
      </c>
      <c r="N2032" s="2">
        <v>4.7</v>
      </c>
      <c r="O2032" s="2">
        <v>80.900000000000006</v>
      </c>
      <c r="P2032" s="2">
        <v>88.056600000000003</v>
      </c>
      <c r="Q2032" s="2">
        <v>2.08</v>
      </c>
      <c r="R2032" s="2">
        <v>2.2999999999999998</v>
      </c>
      <c r="S2032" s="2">
        <v>91</v>
      </c>
      <c r="T2032" s="2">
        <v>7.9440999999999997</v>
      </c>
      <c r="U2032" s="2">
        <v>1.65</v>
      </c>
      <c r="V2032" s="2">
        <v>2.9</v>
      </c>
      <c r="W2032" s="2">
        <v>57.8</v>
      </c>
      <c r="X2032" s="2">
        <v>7.9135999999999997</v>
      </c>
      <c r="Y2032" s="2">
        <v>3.56</v>
      </c>
      <c r="Z2032" s="2">
        <v>4.3</v>
      </c>
      <c r="AA2032" s="2">
        <v>82.6</v>
      </c>
      <c r="AB2032" s="2">
        <v>24.055199999999999</v>
      </c>
      <c r="AC2032" s="2">
        <v>6.4</v>
      </c>
      <c r="AD2032" s="2">
        <v>7.6</v>
      </c>
      <c r="AE2032" s="2">
        <v>84.1</v>
      </c>
      <c r="AF2032" s="2">
        <v>48.143700000000003</v>
      </c>
      <c r="AG2032" s="2">
        <v>3.56</v>
      </c>
      <c r="AH2032" s="22">
        <v>4.5</v>
      </c>
      <c r="AI2032" s="22">
        <v>79.900000000000006</v>
      </c>
      <c r="AJ2032" s="22">
        <v>38.688099999999999</v>
      </c>
      <c r="AK2032" s="18">
        <v>4.0999999999999996</v>
      </c>
      <c r="AL2032" s="18">
        <v>5</v>
      </c>
      <c r="AM2032" s="18">
        <v>81.8</v>
      </c>
      <c r="AN2032" s="2">
        <v>49.368499999999997</v>
      </c>
      <c r="AO2032" s="2">
        <v>3.12</v>
      </c>
      <c r="AP2032" s="2">
        <v>3.3</v>
      </c>
      <c r="AQ2032" s="2">
        <v>93.2</v>
      </c>
      <c r="AR2032" s="2">
        <v>7.8010000000000002</v>
      </c>
      <c r="AS2032" s="2">
        <v>4.5599999999999996</v>
      </c>
      <c r="AT2032" s="2">
        <v>5.5</v>
      </c>
      <c r="AU2032" s="2">
        <v>82.5</v>
      </c>
      <c r="AV2032" s="2">
        <v>23.004100000000001</v>
      </c>
      <c r="AW2032" s="2">
        <v>3.36</v>
      </c>
      <c r="AX2032" s="2">
        <v>5.3</v>
      </c>
      <c r="AY2032" s="2">
        <v>63.6</v>
      </c>
      <c r="AZ2032" s="2">
        <v>22.126799999999999</v>
      </c>
      <c r="BA2032" s="2">
        <v>4</v>
      </c>
      <c r="BB2032" s="2">
        <v>4.3</v>
      </c>
      <c r="BC2032" s="2">
        <v>93.1</v>
      </c>
      <c r="BD2032" s="2">
        <v>35.124699999999997</v>
      </c>
      <c r="BE2032" s="4"/>
      <c r="BF2032" s="4"/>
    </row>
    <row r="2033" spans="1:58" x14ac:dyDescent="0.2">
      <c r="A2033" s="29">
        <v>2032</v>
      </c>
      <c r="B2033" s="7" t="s">
        <v>6</v>
      </c>
      <c r="C2033" s="3">
        <v>39991</v>
      </c>
      <c r="D2033" s="4" t="s">
        <v>3</v>
      </c>
      <c r="E2033" s="4" t="s">
        <v>166</v>
      </c>
      <c r="F2033" s="5" t="s">
        <v>193</v>
      </c>
      <c r="G2033" s="6">
        <v>0.90763888888888899</v>
      </c>
      <c r="H2033" s="6">
        <v>0.90902777777777777</v>
      </c>
      <c r="I2033" s="85">
        <f t="shared" si="31"/>
        <v>1.999999999999833</v>
      </c>
      <c r="J2033" s="86">
        <f>I2033*Segmentos!$D$7*(AH2033%)*IF(ISNUMBER(AI2033),AI2033%,0)</f>
        <v>67720.799999994328</v>
      </c>
      <c r="K2033" s="86">
        <f>I2033*Segmentos!$D$7*(AL2033%)*IF(ISNUMBER(AM2033),AM2033%,0)</f>
        <v>48806.399999995934</v>
      </c>
      <c r="L2033" s="4"/>
      <c r="M2033" s="2">
        <v>7.22</v>
      </c>
      <c r="N2033" s="2">
        <v>7.4</v>
      </c>
      <c r="O2033" s="2">
        <v>97.8</v>
      </c>
      <c r="P2033" s="2">
        <v>87.099400000000003</v>
      </c>
      <c r="Q2033" s="2">
        <v>2.95</v>
      </c>
      <c r="R2033" s="2">
        <v>3.3</v>
      </c>
      <c r="S2033" s="2">
        <v>89.1</v>
      </c>
      <c r="T2033" s="2">
        <v>5.9360999999999997</v>
      </c>
      <c r="U2033" s="2">
        <v>3.63</v>
      </c>
      <c r="V2033" s="2">
        <v>3.7</v>
      </c>
      <c r="W2033" s="2">
        <v>97.6</v>
      </c>
      <c r="X2033" s="2">
        <v>9.1792999999999996</v>
      </c>
      <c r="Y2033" s="2">
        <v>9.3000000000000007</v>
      </c>
      <c r="Z2033" s="2">
        <v>9.5</v>
      </c>
      <c r="AA2033" s="2">
        <v>97.4</v>
      </c>
      <c r="AB2033" s="2">
        <v>33.1126</v>
      </c>
      <c r="AC2033" s="2">
        <v>9.82</v>
      </c>
      <c r="AD2033" s="2">
        <v>9.9</v>
      </c>
      <c r="AE2033" s="2">
        <v>99.6</v>
      </c>
      <c r="AF2033" s="2">
        <v>38.871400000000001</v>
      </c>
      <c r="AG2033" s="2">
        <v>8.43</v>
      </c>
      <c r="AH2033" s="22">
        <v>8.6999999999999993</v>
      </c>
      <c r="AI2033" s="22">
        <v>97.3</v>
      </c>
      <c r="AJ2033" s="22">
        <v>48.2057</v>
      </c>
      <c r="AK2033" s="18">
        <v>6.14</v>
      </c>
      <c r="AL2033" s="18">
        <v>6.2</v>
      </c>
      <c r="AM2033" s="18">
        <v>98.4</v>
      </c>
      <c r="AN2033" s="2">
        <v>38.893700000000003</v>
      </c>
      <c r="AO2033" s="2">
        <v>1.63</v>
      </c>
      <c r="AP2033" s="2">
        <v>1.9</v>
      </c>
      <c r="AQ2033" s="2">
        <v>85.3</v>
      </c>
      <c r="AR2033" s="2">
        <v>2.1496</v>
      </c>
      <c r="AS2033" s="2">
        <v>7.12</v>
      </c>
      <c r="AT2033" s="2">
        <v>7.1</v>
      </c>
      <c r="AU2033" s="2">
        <v>100</v>
      </c>
      <c r="AV2033" s="2">
        <v>18.9208</v>
      </c>
      <c r="AW2033" s="2">
        <v>8.35</v>
      </c>
      <c r="AX2033" s="2">
        <v>8.4</v>
      </c>
      <c r="AY2033" s="2">
        <v>99.1</v>
      </c>
      <c r="AZ2033" s="2">
        <v>28.9468</v>
      </c>
      <c r="BA2033" s="2">
        <v>8.0299999999999994</v>
      </c>
      <c r="BB2033" s="2">
        <v>8.3000000000000007</v>
      </c>
      <c r="BC2033" s="2">
        <v>96.5</v>
      </c>
      <c r="BD2033" s="2">
        <v>37.082099999999997</v>
      </c>
      <c r="BE2033" s="4"/>
      <c r="BF2033" s="4"/>
    </row>
    <row r="2034" spans="1:58" x14ac:dyDescent="0.2">
      <c r="A2034" s="29">
        <v>2033</v>
      </c>
      <c r="B2034" s="7" t="s">
        <v>31</v>
      </c>
      <c r="C2034" s="3">
        <v>39991</v>
      </c>
      <c r="D2034" s="4" t="s">
        <v>28</v>
      </c>
      <c r="E2034" s="4" t="s">
        <v>166</v>
      </c>
      <c r="F2034" s="5" t="s">
        <v>193</v>
      </c>
      <c r="G2034" s="6">
        <v>0.91249999999999998</v>
      </c>
      <c r="H2034" s="6">
        <v>0.9159722222222223</v>
      </c>
      <c r="I2034" s="85">
        <f t="shared" si="31"/>
        <v>5.0000000000001421</v>
      </c>
      <c r="J2034" s="86">
        <f>I2034*Segmentos!$D$7*(AH2034%)*IF(ISNUMBER(AI2034),AI2034%,0)</f>
        <v>32778.000000000939</v>
      </c>
      <c r="K2034" s="86">
        <f>I2034*Segmentos!$D$7*(AL2034%)*IF(ISNUMBER(AM2034),AM2034%,0)</f>
        <v>25500.000000000728</v>
      </c>
      <c r="L2034" s="4"/>
      <c r="M2034" s="2">
        <v>1.45</v>
      </c>
      <c r="N2034" s="2">
        <v>2.6</v>
      </c>
      <c r="O2034" s="2">
        <v>55.8</v>
      </c>
      <c r="P2034" s="2">
        <v>63.142099999999999</v>
      </c>
      <c r="Q2034" s="2">
        <v>1.26</v>
      </c>
      <c r="R2034" s="2">
        <v>1.3</v>
      </c>
      <c r="S2034" s="2">
        <v>96.6</v>
      </c>
      <c r="T2034" s="2">
        <v>9.1867000000000001</v>
      </c>
      <c r="U2034" s="2">
        <v>1.32</v>
      </c>
      <c r="V2034" s="2">
        <v>2</v>
      </c>
      <c r="W2034" s="2">
        <v>67.3</v>
      </c>
      <c r="X2034" s="2">
        <v>12.0273</v>
      </c>
      <c r="Y2034" s="2">
        <v>2.08</v>
      </c>
      <c r="Z2034" s="2">
        <v>4.3</v>
      </c>
      <c r="AA2034" s="2">
        <v>48.3</v>
      </c>
      <c r="AB2034" s="2">
        <v>26.7378</v>
      </c>
      <c r="AC2034" s="2">
        <v>1.06</v>
      </c>
      <c r="AD2034" s="2">
        <v>2.1</v>
      </c>
      <c r="AE2034" s="2">
        <v>49.8</v>
      </c>
      <c r="AF2034" s="2">
        <v>15.1904</v>
      </c>
      <c r="AG2034" s="2">
        <v>1.63</v>
      </c>
      <c r="AH2034" s="22">
        <v>2.7</v>
      </c>
      <c r="AI2034" s="22">
        <v>60.7</v>
      </c>
      <c r="AJ2034" s="22">
        <v>33.625700000000002</v>
      </c>
      <c r="AK2034" s="18">
        <v>1.29</v>
      </c>
      <c r="AL2034" s="18">
        <v>2.5</v>
      </c>
      <c r="AM2034" s="18">
        <v>51</v>
      </c>
      <c r="AN2034" s="2">
        <v>29.516500000000001</v>
      </c>
      <c r="AO2034" s="2">
        <v>0.62</v>
      </c>
      <c r="AP2034" s="2">
        <v>1</v>
      </c>
      <c r="AQ2034" s="2">
        <v>61</v>
      </c>
      <c r="AR2034" s="2">
        <v>2.9613</v>
      </c>
      <c r="AS2034" s="2">
        <v>1.05</v>
      </c>
      <c r="AT2034" s="2">
        <v>1.5</v>
      </c>
      <c r="AU2034" s="2">
        <v>70.7</v>
      </c>
      <c r="AV2034" s="2">
        <v>10.0936</v>
      </c>
      <c r="AW2034" s="2">
        <v>1.47</v>
      </c>
      <c r="AX2034" s="2">
        <v>2.1</v>
      </c>
      <c r="AY2034" s="2">
        <v>69.8</v>
      </c>
      <c r="AZ2034" s="2">
        <v>18.472799999999999</v>
      </c>
      <c r="BA2034" s="2">
        <v>1.9</v>
      </c>
      <c r="BB2034" s="2">
        <v>4.0999999999999996</v>
      </c>
      <c r="BC2034" s="2">
        <v>46.7</v>
      </c>
      <c r="BD2034" s="2">
        <v>31.6145</v>
      </c>
      <c r="BE2034" s="4"/>
      <c r="BF2034" s="4"/>
    </row>
    <row r="2035" spans="1:58" x14ac:dyDescent="0.2">
      <c r="A2035" s="29">
        <v>2034</v>
      </c>
      <c r="B2035" s="7" t="s">
        <v>62</v>
      </c>
      <c r="C2035" s="3">
        <v>39991</v>
      </c>
      <c r="D2035" s="4" t="s">
        <v>21</v>
      </c>
      <c r="E2035" s="4" t="s">
        <v>166</v>
      </c>
      <c r="F2035" s="5" t="s">
        <v>193</v>
      </c>
      <c r="G2035" s="6">
        <v>0.85624999999999996</v>
      </c>
      <c r="H2035" s="6">
        <v>0.87430555555555556</v>
      </c>
      <c r="I2035" s="85">
        <f t="shared" si="31"/>
        <v>26.000000000000068</v>
      </c>
      <c r="J2035" s="86">
        <f>I2035*Segmentos!$D$7*(AH2035%)*IF(ISNUMBER(AI2035),AI2035%,0)</f>
        <v>57106.40000000014</v>
      </c>
      <c r="K2035" s="86">
        <f>I2035*Segmentos!$D$7*(AL2035%)*IF(ISNUMBER(AM2035),AM2035%,0)</f>
        <v>61089.600000000159</v>
      </c>
      <c r="L2035" s="4"/>
      <c r="M2035" s="2">
        <v>0.56000000000000005</v>
      </c>
      <c r="N2035" s="2">
        <v>1.5</v>
      </c>
      <c r="O2035" s="2">
        <v>38.299999999999997</v>
      </c>
      <c r="P2035" s="2">
        <v>91.794499999999999</v>
      </c>
      <c r="Q2035" s="2">
        <v>0.01</v>
      </c>
      <c r="R2035" s="2">
        <v>0.2</v>
      </c>
      <c r="S2035" s="2">
        <v>3.8</v>
      </c>
      <c r="T2035" s="2">
        <v>0.24709999999999999</v>
      </c>
      <c r="U2035" s="2">
        <v>0.78</v>
      </c>
      <c r="V2035" s="2">
        <v>1.5</v>
      </c>
      <c r="W2035" s="2">
        <v>50.7</v>
      </c>
      <c r="X2035" s="2">
        <v>26.668500000000002</v>
      </c>
      <c r="Y2035" s="2">
        <v>0.38</v>
      </c>
      <c r="Z2035" s="2">
        <v>1.6</v>
      </c>
      <c r="AA2035" s="2">
        <v>23.8</v>
      </c>
      <c r="AB2035" s="2">
        <v>18.356400000000001</v>
      </c>
      <c r="AC2035" s="2">
        <v>0.86</v>
      </c>
      <c r="AD2035" s="2">
        <v>1.9</v>
      </c>
      <c r="AE2035" s="2">
        <v>45</v>
      </c>
      <c r="AF2035" s="2">
        <v>46.522500000000001</v>
      </c>
      <c r="AG2035" s="2">
        <v>0.55000000000000004</v>
      </c>
      <c r="AH2035" s="22">
        <v>1.9</v>
      </c>
      <c r="AI2035" s="22">
        <v>28.9</v>
      </c>
      <c r="AJ2035" s="22">
        <v>42.637999999999998</v>
      </c>
      <c r="AK2035" s="18">
        <v>0.56999999999999995</v>
      </c>
      <c r="AL2035" s="18">
        <v>1.1000000000000001</v>
      </c>
      <c r="AM2035" s="18">
        <v>53.4</v>
      </c>
      <c r="AN2035" s="2">
        <v>49.156500000000001</v>
      </c>
      <c r="AO2035" s="2">
        <v>0.04</v>
      </c>
      <c r="AP2035" s="2">
        <v>0.8</v>
      </c>
      <c r="AQ2035" s="2">
        <v>5</v>
      </c>
      <c r="AR2035" s="2">
        <v>0.68149999999999999</v>
      </c>
      <c r="AS2035" s="2">
        <v>0.56000000000000005</v>
      </c>
      <c r="AT2035" s="2">
        <v>0.9</v>
      </c>
      <c r="AU2035" s="2">
        <v>61.6</v>
      </c>
      <c r="AV2035" s="2">
        <v>20.136500000000002</v>
      </c>
      <c r="AW2035" s="2">
        <v>0.49</v>
      </c>
      <c r="AX2035" s="2">
        <v>1.2</v>
      </c>
      <c r="AY2035" s="2">
        <v>41.7</v>
      </c>
      <c r="AZ2035" s="2">
        <v>23.0107</v>
      </c>
      <c r="BA2035" s="2">
        <v>0.76</v>
      </c>
      <c r="BB2035" s="2">
        <v>2.2000000000000002</v>
      </c>
      <c r="BC2035" s="2">
        <v>34.799999999999997</v>
      </c>
      <c r="BD2035" s="2">
        <v>47.965699999999998</v>
      </c>
      <c r="BE2035" s="4"/>
      <c r="BF2035" s="4"/>
    </row>
    <row r="2036" spans="1:58" x14ac:dyDescent="0.2">
      <c r="A2036" s="29">
        <v>2035</v>
      </c>
      <c r="B2036" s="7" t="s">
        <v>60</v>
      </c>
      <c r="C2036" s="3">
        <v>39991</v>
      </c>
      <c r="D2036" s="4" t="s">
        <v>17</v>
      </c>
      <c r="E2036" s="4" t="s">
        <v>169</v>
      </c>
      <c r="F2036" s="5" t="s">
        <v>193</v>
      </c>
      <c r="G2036" s="6">
        <v>0.875</v>
      </c>
      <c r="H2036" s="6">
        <v>0.9145833333333333</v>
      </c>
      <c r="I2036" s="85">
        <f t="shared" si="31"/>
        <v>56.999999999999957</v>
      </c>
      <c r="J2036" s="86">
        <f>I2036*Segmentos!$D$7*(AH2036%)*IF(ISNUMBER(AI2036),AI2036%,0)</f>
        <v>132787.1999999999</v>
      </c>
      <c r="K2036" s="86">
        <f>I2036*Segmentos!$D$7*(AL2036%)*IF(ISNUMBER(AM2036),AM2036%,0)</f>
        <v>61103.999999999956</v>
      </c>
      <c r="L2036" s="4" t="s">
        <v>211</v>
      </c>
      <c r="M2036" s="2">
        <v>0.42</v>
      </c>
      <c r="N2036" s="2">
        <v>2.4</v>
      </c>
      <c r="O2036" s="2">
        <v>17.5</v>
      </c>
      <c r="P2036" s="2">
        <v>88.616600000000005</v>
      </c>
      <c r="Q2036" s="2">
        <v>0.15</v>
      </c>
      <c r="R2036" s="2">
        <v>0.4</v>
      </c>
      <c r="S2036" s="2">
        <v>35.1</v>
      </c>
      <c r="T2036" s="2">
        <v>5.1578999999999997</v>
      </c>
      <c r="U2036" s="2">
        <v>0.02</v>
      </c>
      <c r="V2036" s="2">
        <v>0.1</v>
      </c>
      <c r="W2036" s="2">
        <v>22.8</v>
      </c>
      <c r="X2036" s="2">
        <v>1.0147999999999999</v>
      </c>
      <c r="Y2036" s="2">
        <v>0.78</v>
      </c>
      <c r="Z2036" s="2">
        <v>4.8</v>
      </c>
      <c r="AA2036" s="2">
        <v>16.3</v>
      </c>
      <c r="AB2036" s="2">
        <v>48.154000000000003</v>
      </c>
      <c r="AC2036" s="2">
        <v>0.5</v>
      </c>
      <c r="AD2036" s="2">
        <v>2.8</v>
      </c>
      <c r="AE2036" s="2">
        <v>18</v>
      </c>
      <c r="AF2036" s="2">
        <v>34.289900000000003</v>
      </c>
      <c r="AG2036" s="2">
        <v>0.59</v>
      </c>
      <c r="AH2036" s="22">
        <v>2.8</v>
      </c>
      <c r="AI2036" s="22">
        <v>20.8</v>
      </c>
      <c r="AJ2036" s="22">
        <v>58.744199999999999</v>
      </c>
      <c r="AK2036" s="18">
        <v>0.27</v>
      </c>
      <c r="AL2036" s="18">
        <v>2</v>
      </c>
      <c r="AM2036" s="18">
        <v>13.4</v>
      </c>
      <c r="AN2036" s="2">
        <v>29.872399999999999</v>
      </c>
      <c r="AO2036" s="2">
        <v>0.06</v>
      </c>
      <c r="AP2036" s="2">
        <v>0.9</v>
      </c>
      <c r="AQ2036" s="2">
        <v>6.5</v>
      </c>
      <c r="AR2036" s="2">
        <v>1.3894</v>
      </c>
      <c r="AS2036" s="2">
        <v>0.1</v>
      </c>
      <c r="AT2036" s="2">
        <v>1.5</v>
      </c>
      <c r="AU2036" s="2">
        <v>6.6</v>
      </c>
      <c r="AV2036" s="2">
        <v>4.5869</v>
      </c>
      <c r="AW2036" s="2">
        <v>0.97</v>
      </c>
      <c r="AX2036" s="2">
        <v>3.6</v>
      </c>
      <c r="AY2036" s="2">
        <v>26.9</v>
      </c>
      <c r="AZ2036" s="2">
        <v>58.627600000000001</v>
      </c>
      <c r="BA2036" s="2">
        <v>0.3</v>
      </c>
      <c r="BB2036" s="2">
        <v>2.4</v>
      </c>
      <c r="BC2036" s="2">
        <v>12.2</v>
      </c>
      <c r="BD2036" s="2">
        <v>24.012699999999999</v>
      </c>
      <c r="BE2036" s="4"/>
      <c r="BF2036" s="4"/>
    </row>
    <row r="2037" spans="1:58" x14ac:dyDescent="0.2">
      <c r="A2037" s="29">
        <v>2036</v>
      </c>
      <c r="B2037" s="7" t="s">
        <v>52</v>
      </c>
      <c r="C2037" s="3">
        <v>39991</v>
      </c>
      <c r="D2037" s="4" t="s">
        <v>0</v>
      </c>
      <c r="E2037" s="4" t="s">
        <v>177</v>
      </c>
      <c r="F2037" s="5" t="s">
        <v>193</v>
      </c>
      <c r="G2037" s="6">
        <v>0.91666666666666663</v>
      </c>
      <c r="H2037" s="6">
        <v>2.2222222222222223E-2</v>
      </c>
      <c r="I2037" s="85">
        <f t="shared" si="31"/>
        <v>152.00000000000006</v>
      </c>
      <c r="J2037" s="86">
        <f>I2037*Segmentos!$D$7*(AH2037%)*IF(ISNUMBER(AI2037),AI2037%,0)</f>
        <v>2307238.4000000004</v>
      </c>
      <c r="K2037" s="86">
        <f>I2037*Segmentos!$D$7*(AL2037%)*IF(ISNUMBER(AM2037),AM2037%,0)</f>
        <v>4439798.4000000022</v>
      </c>
      <c r="L2037" s="4"/>
      <c r="M2037" s="2">
        <v>5.63</v>
      </c>
      <c r="N2037" s="2">
        <v>22.7</v>
      </c>
      <c r="O2037" s="2">
        <v>24.8</v>
      </c>
      <c r="P2037" s="2">
        <v>86.093999999999994</v>
      </c>
      <c r="Q2037" s="2">
        <v>3.14</v>
      </c>
      <c r="R2037" s="2">
        <v>13</v>
      </c>
      <c r="S2037" s="2">
        <v>24.2</v>
      </c>
      <c r="T2037" s="2">
        <v>8.0053000000000001</v>
      </c>
      <c r="U2037" s="2">
        <v>3.69</v>
      </c>
      <c r="V2037" s="2">
        <v>17.399999999999999</v>
      </c>
      <c r="W2037" s="2">
        <v>21.2</v>
      </c>
      <c r="X2037" s="2">
        <v>11.8142</v>
      </c>
      <c r="Y2037" s="2">
        <v>5.12</v>
      </c>
      <c r="Z2037" s="2">
        <v>24.2</v>
      </c>
      <c r="AA2037" s="2">
        <v>21.2</v>
      </c>
      <c r="AB2037" s="2">
        <v>23.125299999999999</v>
      </c>
      <c r="AC2037" s="2">
        <v>8.6</v>
      </c>
      <c r="AD2037" s="2">
        <v>29.7</v>
      </c>
      <c r="AE2037" s="2">
        <v>28.9</v>
      </c>
      <c r="AF2037" s="2">
        <v>43.149299999999997</v>
      </c>
      <c r="AG2037" s="2">
        <v>3.79</v>
      </c>
      <c r="AH2037" s="22">
        <v>21.2</v>
      </c>
      <c r="AI2037" s="22">
        <v>17.899999999999999</v>
      </c>
      <c r="AJ2037" s="22">
        <v>27.517499999999998</v>
      </c>
      <c r="AK2037" s="18">
        <v>7.29</v>
      </c>
      <c r="AL2037" s="18">
        <v>24.1</v>
      </c>
      <c r="AM2037" s="18">
        <v>30.3</v>
      </c>
      <c r="AN2037" s="2">
        <v>58.576500000000003</v>
      </c>
      <c r="AO2037" s="2">
        <v>2.5</v>
      </c>
      <c r="AP2037" s="2">
        <v>13.4</v>
      </c>
      <c r="AQ2037" s="2">
        <v>18.600000000000001</v>
      </c>
      <c r="AR2037" s="2">
        <v>4.1778000000000004</v>
      </c>
      <c r="AS2037" s="2">
        <v>3.7</v>
      </c>
      <c r="AT2037" s="2">
        <v>19.7</v>
      </c>
      <c r="AU2037" s="2">
        <v>18.7</v>
      </c>
      <c r="AV2037" s="2">
        <v>12.470599999999999</v>
      </c>
      <c r="AW2037" s="2">
        <v>6.36</v>
      </c>
      <c r="AX2037" s="2">
        <v>26</v>
      </c>
      <c r="AY2037" s="2">
        <v>24.4</v>
      </c>
      <c r="AZ2037" s="2">
        <v>27.973700000000001</v>
      </c>
      <c r="BA2037" s="2">
        <v>7.08</v>
      </c>
      <c r="BB2037" s="2">
        <v>24.6</v>
      </c>
      <c r="BC2037" s="2">
        <v>28.8</v>
      </c>
      <c r="BD2037" s="2">
        <v>41.471899999999998</v>
      </c>
      <c r="BE2037" s="4"/>
      <c r="BF2037" s="4"/>
    </row>
    <row r="2038" spans="1:58" x14ac:dyDescent="0.2">
      <c r="A2038" s="29">
        <v>2037</v>
      </c>
      <c r="B2038" s="7" t="s">
        <v>132</v>
      </c>
      <c r="C2038" s="3">
        <v>39991</v>
      </c>
      <c r="D2038" s="4" t="s">
        <v>21</v>
      </c>
      <c r="E2038" s="4" t="s">
        <v>170</v>
      </c>
      <c r="F2038" s="5" t="s">
        <v>193</v>
      </c>
      <c r="G2038" s="6">
        <v>0.875</v>
      </c>
      <c r="H2038" s="6">
        <v>0.89513888888888893</v>
      </c>
      <c r="I2038" s="85">
        <f t="shared" si="31"/>
        <v>29.000000000000057</v>
      </c>
      <c r="J2038" s="86">
        <f>I2038*Segmentos!$D$7*(AH2038%)*IF(ISNUMBER(AI2038),AI2038%,0)</f>
        <v>32480.000000000069</v>
      </c>
      <c r="K2038" s="86">
        <f>I2038*Segmentos!$D$7*(AL2038%)*IF(ISNUMBER(AM2038),AM2038%,0)</f>
        <v>37236.000000000073</v>
      </c>
      <c r="L2038" s="4"/>
      <c r="M2038" s="2">
        <v>0.31</v>
      </c>
      <c r="N2038" s="2">
        <v>1</v>
      </c>
      <c r="O2038" s="2">
        <v>30.2</v>
      </c>
      <c r="P2038" s="2">
        <v>37.284100000000002</v>
      </c>
      <c r="Q2038" s="2">
        <v>0.04</v>
      </c>
      <c r="R2038" s="2">
        <v>0.3</v>
      </c>
      <c r="S2038" s="2">
        <v>10.3</v>
      </c>
      <c r="T2038" s="2">
        <v>0.71789999999999998</v>
      </c>
      <c r="U2038" s="2">
        <v>0.56999999999999995</v>
      </c>
      <c r="V2038" s="2">
        <v>1.6</v>
      </c>
      <c r="W2038" s="2">
        <v>36.200000000000003</v>
      </c>
      <c r="X2038" s="2">
        <v>14.3399</v>
      </c>
      <c r="Y2038" s="2">
        <v>0.48</v>
      </c>
      <c r="Z2038" s="2">
        <v>1.5</v>
      </c>
      <c r="AA2038" s="2">
        <v>32.700000000000003</v>
      </c>
      <c r="AB2038" s="2">
        <v>16.867799999999999</v>
      </c>
      <c r="AC2038" s="2">
        <v>0.14000000000000001</v>
      </c>
      <c r="AD2038" s="2">
        <v>0.7</v>
      </c>
      <c r="AE2038" s="2">
        <v>21</v>
      </c>
      <c r="AF2038" s="2">
        <v>5.3585000000000003</v>
      </c>
      <c r="AG2038" s="2">
        <v>0.28999999999999998</v>
      </c>
      <c r="AH2038" s="22">
        <v>1</v>
      </c>
      <c r="AI2038" s="22">
        <v>28</v>
      </c>
      <c r="AJ2038" s="22">
        <v>16.4772</v>
      </c>
      <c r="AK2038" s="18">
        <v>0.33</v>
      </c>
      <c r="AL2038" s="18">
        <v>1</v>
      </c>
      <c r="AM2038" s="18">
        <v>32.1</v>
      </c>
      <c r="AN2038" s="2">
        <v>20.806899999999999</v>
      </c>
      <c r="AO2038" s="2">
        <v>0</v>
      </c>
      <c r="AP2038" s="2">
        <v>0</v>
      </c>
      <c r="AQ2038" s="8" t="s">
        <v>577</v>
      </c>
      <c r="AR2038" s="2">
        <v>0</v>
      </c>
      <c r="AS2038" s="2">
        <v>0.28999999999999998</v>
      </c>
      <c r="AT2038" s="2">
        <v>1.2</v>
      </c>
      <c r="AU2038" s="2">
        <v>25.2</v>
      </c>
      <c r="AV2038" s="2">
        <v>7.6657000000000002</v>
      </c>
      <c r="AW2038" s="2">
        <v>0.43</v>
      </c>
      <c r="AX2038" s="2">
        <v>0.9</v>
      </c>
      <c r="AY2038" s="2">
        <v>47.5</v>
      </c>
      <c r="AZ2038" s="2">
        <v>14.6609</v>
      </c>
      <c r="BA2038" s="2">
        <v>0.33</v>
      </c>
      <c r="BB2038" s="2">
        <v>1.4</v>
      </c>
      <c r="BC2038" s="2">
        <v>23.9</v>
      </c>
      <c r="BD2038" s="2">
        <v>14.957599999999999</v>
      </c>
      <c r="BE2038" s="4"/>
      <c r="BF2038" s="4"/>
    </row>
    <row r="2039" spans="1:58" x14ac:dyDescent="0.2">
      <c r="A2039" s="29">
        <v>2038</v>
      </c>
      <c r="B2039" s="7" t="s">
        <v>115</v>
      </c>
      <c r="C2039" s="3">
        <v>39991</v>
      </c>
      <c r="D2039" s="4" t="s">
        <v>17</v>
      </c>
      <c r="E2039" s="4" t="s">
        <v>169</v>
      </c>
      <c r="F2039" s="5" t="s">
        <v>193</v>
      </c>
      <c r="G2039" s="6">
        <v>0.83333333333333337</v>
      </c>
      <c r="H2039" s="6">
        <v>0.875</v>
      </c>
      <c r="I2039" s="85">
        <f t="shared" si="31"/>
        <v>59.999999999999943</v>
      </c>
      <c r="J2039" s="86">
        <f>I2039*Segmentos!$D$7*(AH2039%)*IF(ISNUMBER(AI2039),AI2039%,0)</f>
        <v>117575.9999999999</v>
      </c>
      <c r="K2039" s="86">
        <f>I2039*Segmentos!$D$7*(AL2039%)*IF(ISNUMBER(AM2039),AM2039%,0)</f>
        <v>105215.9999999999</v>
      </c>
      <c r="L2039" s="4"/>
      <c r="M2039" s="2">
        <v>0.46</v>
      </c>
      <c r="N2039" s="2">
        <v>1.9</v>
      </c>
      <c r="O2039" s="2">
        <v>24</v>
      </c>
      <c r="P2039" s="2">
        <v>97.649000000000001</v>
      </c>
      <c r="Q2039" s="2">
        <v>0</v>
      </c>
      <c r="R2039" s="2">
        <v>0</v>
      </c>
      <c r="S2039" s="8" t="s">
        <v>577</v>
      </c>
      <c r="T2039" s="2">
        <v>0</v>
      </c>
      <c r="U2039" s="2">
        <v>0.05</v>
      </c>
      <c r="V2039" s="2">
        <v>1.5</v>
      </c>
      <c r="W2039" s="2">
        <v>3.7</v>
      </c>
      <c r="X2039" s="2">
        <v>2.3828</v>
      </c>
      <c r="Y2039" s="2">
        <v>0.81</v>
      </c>
      <c r="Z2039" s="2">
        <v>2.8</v>
      </c>
      <c r="AA2039" s="2">
        <v>29</v>
      </c>
      <c r="AB2039" s="2">
        <v>50.434199999999997</v>
      </c>
      <c r="AC2039" s="2">
        <v>0.64</v>
      </c>
      <c r="AD2039" s="2">
        <v>2.4</v>
      </c>
      <c r="AE2039" s="2">
        <v>26.7</v>
      </c>
      <c r="AF2039" s="2">
        <v>44.832000000000001</v>
      </c>
      <c r="AG2039" s="2">
        <v>0.48</v>
      </c>
      <c r="AH2039" s="22">
        <v>2.2999999999999998</v>
      </c>
      <c r="AI2039" s="22">
        <v>21.3</v>
      </c>
      <c r="AJ2039" s="22">
        <v>48.416800000000002</v>
      </c>
      <c r="AK2039" s="18">
        <v>0.44</v>
      </c>
      <c r="AL2039" s="18">
        <v>1.6</v>
      </c>
      <c r="AM2039" s="18">
        <v>27.4</v>
      </c>
      <c r="AN2039" s="2">
        <v>49.232199999999999</v>
      </c>
      <c r="AO2039" s="2">
        <v>0.27</v>
      </c>
      <c r="AP2039" s="2">
        <v>1.2</v>
      </c>
      <c r="AQ2039" s="2">
        <v>23.2</v>
      </c>
      <c r="AR2039" s="2">
        <v>6.1914999999999996</v>
      </c>
      <c r="AS2039" s="2">
        <v>0.15</v>
      </c>
      <c r="AT2039" s="2">
        <v>1.1000000000000001</v>
      </c>
      <c r="AU2039" s="2">
        <v>13.2</v>
      </c>
      <c r="AV2039" s="2">
        <v>7.0808999999999997</v>
      </c>
      <c r="AW2039" s="2">
        <v>0.74</v>
      </c>
      <c r="AX2039" s="2">
        <v>3.3</v>
      </c>
      <c r="AY2039" s="2">
        <v>22.3</v>
      </c>
      <c r="AZ2039" s="2">
        <v>45.0916</v>
      </c>
      <c r="BA2039" s="2">
        <v>0.48</v>
      </c>
      <c r="BB2039" s="2">
        <v>1.5</v>
      </c>
      <c r="BC2039" s="2">
        <v>31.7</v>
      </c>
      <c r="BD2039" s="2">
        <v>39.284999999999997</v>
      </c>
      <c r="BE2039" s="4"/>
      <c r="BF2039" s="4"/>
    </row>
    <row r="2040" spans="1:58" x14ac:dyDescent="0.2">
      <c r="A2040" s="29">
        <v>2039</v>
      </c>
      <c r="B2040" s="7" t="s">
        <v>58</v>
      </c>
      <c r="C2040" s="3">
        <v>39991</v>
      </c>
      <c r="D2040" s="4" t="s">
        <v>8</v>
      </c>
      <c r="E2040" s="4" t="s">
        <v>182</v>
      </c>
      <c r="F2040" s="5" t="s">
        <v>193</v>
      </c>
      <c r="G2040" s="6">
        <v>0.91666666666666663</v>
      </c>
      <c r="H2040" s="6">
        <v>2.5000000000000001E-2</v>
      </c>
      <c r="I2040" s="85">
        <f t="shared" si="31"/>
        <v>156.00000000000003</v>
      </c>
      <c r="J2040" s="86">
        <f>I2040*Segmentos!$D$7*(AH2040%)*IF(ISNUMBER(AI2040),AI2040%,0)</f>
        <v>2618179.2000000007</v>
      </c>
      <c r="K2040" s="86">
        <f>I2040*Segmentos!$D$7*(AL2040%)*IF(ISNUMBER(AM2040),AM2040%,0)</f>
        <v>4016688.0000000005</v>
      </c>
      <c r="L2040" s="4"/>
      <c r="M2040" s="2">
        <v>5.36</v>
      </c>
      <c r="N2040" s="2">
        <v>19.7</v>
      </c>
      <c r="O2040" s="2">
        <v>27.2</v>
      </c>
      <c r="P2040" s="2">
        <v>73.894999999999996</v>
      </c>
      <c r="Q2040" s="2">
        <v>4.45</v>
      </c>
      <c r="R2040" s="2">
        <v>12.4</v>
      </c>
      <c r="S2040" s="2">
        <v>36</v>
      </c>
      <c r="T2040" s="2">
        <v>10.228199999999999</v>
      </c>
      <c r="U2040" s="2">
        <v>3.15</v>
      </c>
      <c r="V2040" s="2">
        <v>14.1</v>
      </c>
      <c r="W2040" s="2">
        <v>22.3</v>
      </c>
      <c r="X2040" s="2">
        <v>9.0944000000000003</v>
      </c>
      <c r="Y2040" s="2">
        <v>4.55</v>
      </c>
      <c r="Z2040" s="2">
        <v>23.8</v>
      </c>
      <c r="AA2040" s="2">
        <v>19.100000000000001</v>
      </c>
      <c r="AB2040" s="2">
        <v>18.497199999999999</v>
      </c>
      <c r="AC2040" s="2">
        <v>7.98</v>
      </c>
      <c r="AD2040" s="2">
        <v>23.4</v>
      </c>
      <c r="AE2040" s="2">
        <v>34.1</v>
      </c>
      <c r="AF2040" s="2">
        <v>36.075200000000002</v>
      </c>
      <c r="AG2040" s="2">
        <v>4.1900000000000004</v>
      </c>
      <c r="AH2040" s="22">
        <v>18.899999999999999</v>
      </c>
      <c r="AI2040" s="22">
        <v>22.2</v>
      </c>
      <c r="AJ2040" s="22">
        <v>27.389900000000001</v>
      </c>
      <c r="AK2040" s="18">
        <v>6.42</v>
      </c>
      <c r="AL2040" s="18">
        <v>20.5</v>
      </c>
      <c r="AM2040" s="18">
        <v>31.4</v>
      </c>
      <c r="AN2040" s="2">
        <v>46.505200000000002</v>
      </c>
      <c r="AO2040" s="2">
        <v>2.87</v>
      </c>
      <c r="AP2040" s="2">
        <v>12.6</v>
      </c>
      <c r="AQ2040" s="2">
        <v>22.7</v>
      </c>
      <c r="AR2040" s="2">
        <v>4.3201999999999998</v>
      </c>
      <c r="AS2040" s="2">
        <v>3.99</v>
      </c>
      <c r="AT2040" s="2">
        <v>16.5</v>
      </c>
      <c r="AU2040" s="2">
        <v>24.1</v>
      </c>
      <c r="AV2040" s="2">
        <v>12.1091</v>
      </c>
      <c r="AW2040" s="2">
        <v>4.08</v>
      </c>
      <c r="AX2040" s="2">
        <v>18.3</v>
      </c>
      <c r="AY2040" s="2">
        <v>22.3</v>
      </c>
      <c r="AZ2040" s="2">
        <v>16.163</v>
      </c>
      <c r="BA2040" s="2">
        <v>7.83</v>
      </c>
      <c r="BB2040" s="2">
        <v>24.7</v>
      </c>
      <c r="BC2040" s="2">
        <v>31.7</v>
      </c>
      <c r="BD2040" s="2">
        <v>41.302700000000002</v>
      </c>
      <c r="BE2040" s="4"/>
      <c r="BF2040" s="4"/>
    </row>
    <row r="2041" spans="1:58" x14ac:dyDescent="0.2">
      <c r="A2041" s="29">
        <v>2040</v>
      </c>
      <c r="B2041" s="7" t="s">
        <v>61</v>
      </c>
      <c r="C2041" s="3">
        <v>39991</v>
      </c>
      <c r="D2041" s="4" t="s">
        <v>17</v>
      </c>
      <c r="E2041" s="4" t="s">
        <v>169</v>
      </c>
      <c r="F2041" s="5" t="s">
        <v>193</v>
      </c>
      <c r="G2041" s="6">
        <v>0.91666666666666663</v>
      </c>
      <c r="H2041" s="6">
        <v>0.95972222222222225</v>
      </c>
      <c r="I2041" s="85">
        <f t="shared" si="31"/>
        <v>62.000000000000099</v>
      </c>
      <c r="J2041" s="86">
        <f>I2041*Segmentos!$D$7*(AH2041%)*IF(ISNUMBER(AI2041),AI2041%,0)</f>
        <v>21427.200000000041</v>
      </c>
      <c r="K2041" s="86">
        <f>I2041*Segmentos!$D$7*(AL2041%)*IF(ISNUMBER(AM2041),AM2041%,0)</f>
        <v>119040.00000000019</v>
      </c>
      <c r="L2041" s="4"/>
      <c r="M2041" s="2">
        <v>0.28999999999999998</v>
      </c>
      <c r="N2041" s="2">
        <v>1.4</v>
      </c>
      <c r="O2041" s="2">
        <v>21.6</v>
      </c>
      <c r="P2041" s="2">
        <v>97.570099999999996</v>
      </c>
      <c r="Q2041" s="2">
        <v>0</v>
      </c>
      <c r="R2041" s="2">
        <v>0</v>
      </c>
      <c r="S2041" s="8" t="s">
        <v>577</v>
      </c>
      <c r="T2041" s="2">
        <v>0</v>
      </c>
      <c r="U2041" s="2">
        <v>0.05</v>
      </c>
      <c r="V2041" s="2">
        <v>0.4</v>
      </c>
      <c r="W2041" s="2">
        <v>12.8</v>
      </c>
      <c r="X2041" s="2">
        <v>3.7113999999999998</v>
      </c>
      <c r="Y2041" s="2">
        <v>0.8</v>
      </c>
      <c r="Z2041" s="2">
        <v>2.7</v>
      </c>
      <c r="AA2041" s="2">
        <v>29.8</v>
      </c>
      <c r="AB2041" s="2">
        <v>78.423400000000001</v>
      </c>
      <c r="AC2041" s="2">
        <v>0.14000000000000001</v>
      </c>
      <c r="AD2041" s="2">
        <v>1.5</v>
      </c>
      <c r="AE2041" s="2">
        <v>9.6</v>
      </c>
      <c r="AF2041" s="2">
        <v>15.4352</v>
      </c>
      <c r="AG2041" s="2">
        <v>0.09</v>
      </c>
      <c r="AH2041" s="22">
        <v>1.2</v>
      </c>
      <c r="AI2041" s="22">
        <v>7.2</v>
      </c>
      <c r="AJ2041" s="22">
        <v>13.6351</v>
      </c>
      <c r="AK2041" s="18">
        <v>0.48</v>
      </c>
      <c r="AL2041" s="18">
        <v>1.5</v>
      </c>
      <c r="AM2041" s="18">
        <v>32</v>
      </c>
      <c r="AN2041" s="2">
        <v>83.935000000000002</v>
      </c>
      <c r="AO2041" s="2">
        <v>0.45</v>
      </c>
      <c r="AP2041" s="2">
        <v>1.5</v>
      </c>
      <c r="AQ2041" s="2">
        <v>29.8</v>
      </c>
      <c r="AR2041" s="2">
        <v>16.4589</v>
      </c>
      <c r="AS2041" s="2">
        <v>0.46</v>
      </c>
      <c r="AT2041" s="2">
        <v>1.7</v>
      </c>
      <c r="AU2041" s="2">
        <v>27</v>
      </c>
      <c r="AV2041" s="2">
        <v>33.877400000000002</v>
      </c>
      <c r="AW2041" s="2">
        <v>0.39</v>
      </c>
      <c r="AX2041" s="2">
        <v>1</v>
      </c>
      <c r="AY2041" s="2">
        <v>39</v>
      </c>
      <c r="AZ2041" s="2">
        <v>36.770499999999998</v>
      </c>
      <c r="BA2041" s="2">
        <v>0.08</v>
      </c>
      <c r="BB2041" s="2">
        <v>1.4</v>
      </c>
      <c r="BC2041" s="2">
        <v>5.9</v>
      </c>
      <c r="BD2041" s="2">
        <v>10.4633</v>
      </c>
      <c r="BE2041" s="4"/>
      <c r="BF2041" s="4"/>
    </row>
    <row r="2042" spans="1:58" x14ac:dyDescent="0.2">
      <c r="A2042" s="29">
        <v>2041</v>
      </c>
      <c r="B2042" s="7" t="s">
        <v>53</v>
      </c>
      <c r="C2042" s="3">
        <v>39991</v>
      </c>
      <c r="D2042" s="4" t="s">
        <v>3</v>
      </c>
      <c r="E2042" s="4" t="s">
        <v>178</v>
      </c>
      <c r="F2042" s="5" t="s">
        <v>193</v>
      </c>
      <c r="G2042" s="6">
        <v>0.79236111111111107</v>
      </c>
      <c r="H2042" s="6">
        <v>0.87430555555555556</v>
      </c>
      <c r="I2042" s="85">
        <f t="shared" si="31"/>
        <v>118.00000000000006</v>
      </c>
      <c r="J2042" s="86">
        <f>I2042*Segmentos!$D$7*(AH2042%)*IF(ISNUMBER(AI2042),AI2042%,0)</f>
        <v>1730352.0000000007</v>
      </c>
      <c r="K2042" s="86">
        <f>I2042*Segmentos!$D$7*(AL2042%)*IF(ISNUMBER(AM2042),AM2042%,0)</f>
        <v>1079936.0000000007</v>
      </c>
      <c r="L2042" s="4"/>
      <c r="M2042" s="2">
        <v>2.93</v>
      </c>
      <c r="N2042" s="2">
        <v>10.8</v>
      </c>
      <c r="O2042" s="2">
        <v>27.2</v>
      </c>
      <c r="P2042" s="2">
        <v>77.312799999999996</v>
      </c>
      <c r="Q2042" s="2">
        <v>2.35</v>
      </c>
      <c r="R2042" s="2">
        <v>7.9</v>
      </c>
      <c r="S2042" s="2">
        <v>29.9</v>
      </c>
      <c r="T2042" s="2">
        <v>10.316599999999999</v>
      </c>
      <c r="U2042" s="2">
        <v>2.37</v>
      </c>
      <c r="V2042" s="2">
        <v>11.7</v>
      </c>
      <c r="W2042" s="2">
        <v>20.2</v>
      </c>
      <c r="X2042" s="2">
        <v>13.0878</v>
      </c>
      <c r="Y2042" s="2">
        <v>3.36</v>
      </c>
      <c r="Z2042" s="2">
        <v>10.8</v>
      </c>
      <c r="AA2042" s="2">
        <v>31.2</v>
      </c>
      <c r="AB2042" s="2">
        <v>26.1311</v>
      </c>
      <c r="AC2042" s="2">
        <v>3.21</v>
      </c>
      <c r="AD2042" s="2">
        <v>11.7</v>
      </c>
      <c r="AE2042" s="2">
        <v>27.5</v>
      </c>
      <c r="AF2042" s="2">
        <v>27.7773</v>
      </c>
      <c r="AG2042" s="2">
        <v>3.65</v>
      </c>
      <c r="AH2042" s="22">
        <v>13</v>
      </c>
      <c r="AI2042" s="22">
        <v>28.2</v>
      </c>
      <c r="AJ2042" s="22">
        <v>45.683100000000003</v>
      </c>
      <c r="AK2042" s="18">
        <v>2.2799999999999998</v>
      </c>
      <c r="AL2042" s="18">
        <v>8.8000000000000007</v>
      </c>
      <c r="AM2042" s="18">
        <v>26</v>
      </c>
      <c r="AN2042" s="2">
        <v>31.6297</v>
      </c>
      <c r="AO2042" s="2">
        <v>0.23</v>
      </c>
      <c r="AP2042" s="2">
        <v>4.4000000000000004</v>
      </c>
      <c r="AQ2042" s="2">
        <v>5.3</v>
      </c>
      <c r="AR2042" s="2">
        <v>0.66269999999999996</v>
      </c>
      <c r="AS2042" s="2">
        <v>1.43</v>
      </c>
      <c r="AT2042" s="2">
        <v>7.1</v>
      </c>
      <c r="AU2042" s="2">
        <v>20.2</v>
      </c>
      <c r="AV2042" s="2">
        <v>8.3209</v>
      </c>
      <c r="AW2042" s="2">
        <v>2.88</v>
      </c>
      <c r="AX2042" s="2">
        <v>12.1</v>
      </c>
      <c r="AY2042" s="2">
        <v>23.9</v>
      </c>
      <c r="AZ2042" s="2">
        <v>21.8536</v>
      </c>
      <c r="BA2042" s="2">
        <v>4.5999999999999996</v>
      </c>
      <c r="BB2042" s="2">
        <v>13.7</v>
      </c>
      <c r="BC2042" s="2">
        <v>33.5</v>
      </c>
      <c r="BD2042" s="2">
        <v>46.4756</v>
      </c>
      <c r="BE2042" s="4"/>
      <c r="BF2042" s="4"/>
    </row>
    <row r="2043" spans="1:58" x14ac:dyDescent="0.2">
      <c r="A2043" s="29">
        <v>2042</v>
      </c>
      <c r="B2043" s="7" t="s">
        <v>10</v>
      </c>
      <c r="C2043" s="3">
        <v>39991</v>
      </c>
      <c r="D2043" s="4" t="s">
        <v>8</v>
      </c>
      <c r="E2043" s="4" t="s">
        <v>164</v>
      </c>
      <c r="F2043" s="5" t="s">
        <v>193</v>
      </c>
      <c r="G2043" s="6">
        <v>0.87361111111111101</v>
      </c>
      <c r="H2043" s="6">
        <v>0.91388888888888886</v>
      </c>
      <c r="I2043" s="85">
        <f t="shared" si="31"/>
        <v>58.000000000000114</v>
      </c>
      <c r="J2043" s="86">
        <f>I2043*Segmentos!$D$7*(AH2043%)*IF(ISNUMBER(AI2043),AI2043%,0)</f>
        <v>1020800.0000000021</v>
      </c>
      <c r="K2043" s="86">
        <f>I2043*Segmentos!$D$7*(AL2043%)*IF(ISNUMBER(AM2043),AM2043%,0)</f>
        <v>1225516.8000000026</v>
      </c>
      <c r="L2043" s="4"/>
      <c r="M2043" s="2">
        <v>4.8600000000000003</v>
      </c>
      <c r="N2043" s="2">
        <v>18.100000000000001</v>
      </c>
      <c r="O2043" s="2">
        <v>26.8</v>
      </c>
      <c r="P2043" s="2">
        <v>82.686199999999999</v>
      </c>
      <c r="Q2043" s="2">
        <v>3.99</v>
      </c>
      <c r="R2043" s="2">
        <v>11.6</v>
      </c>
      <c r="S2043" s="2">
        <v>34.5</v>
      </c>
      <c r="T2043" s="2">
        <v>11.3188</v>
      </c>
      <c r="U2043" s="2">
        <v>4.1399999999999997</v>
      </c>
      <c r="V2043" s="2">
        <v>17.2</v>
      </c>
      <c r="W2043" s="2">
        <v>24.2</v>
      </c>
      <c r="X2043" s="2">
        <v>14.789199999999999</v>
      </c>
      <c r="Y2043" s="2">
        <v>4.8899999999999997</v>
      </c>
      <c r="Z2043" s="2">
        <v>20.9</v>
      </c>
      <c r="AA2043" s="2">
        <v>23.4</v>
      </c>
      <c r="AB2043" s="2">
        <v>24.584099999999999</v>
      </c>
      <c r="AC2043" s="2">
        <v>5.73</v>
      </c>
      <c r="AD2043" s="2">
        <v>19.5</v>
      </c>
      <c r="AE2043" s="2">
        <v>29.3</v>
      </c>
      <c r="AF2043" s="2">
        <v>31.994</v>
      </c>
      <c r="AG2043" s="2">
        <v>4.3899999999999997</v>
      </c>
      <c r="AH2043" s="22">
        <v>17.600000000000001</v>
      </c>
      <c r="AI2043" s="22">
        <v>25</v>
      </c>
      <c r="AJ2043" s="22">
        <v>35.454000000000001</v>
      </c>
      <c r="AK2043" s="18">
        <v>5.28</v>
      </c>
      <c r="AL2043" s="18">
        <v>18.600000000000001</v>
      </c>
      <c r="AM2043" s="18">
        <v>28.4</v>
      </c>
      <c r="AN2043" s="2">
        <v>47.232199999999999</v>
      </c>
      <c r="AO2043" s="2">
        <v>1.91</v>
      </c>
      <c r="AP2043" s="2">
        <v>9.1999999999999993</v>
      </c>
      <c r="AQ2043" s="2">
        <v>20.7</v>
      </c>
      <c r="AR2043" s="2">
        <v>3.5484</v>
      </c>
      <c r="AS2043" s="2">
        <v>3.37</v>
      </c>
      <c r="AT2043" s="2">
        <v>12.3</v>
      </c>
      <c r="AU2043" s="2">
        <v>27.4</v>
      </c>
      <c r="AV2043" s="2">
        <v>12.636699999999999</v>
      </c>
      <c r="AW2043" s="2">
        <v>4.41</v>
      </c>
      <c r="AX2043" s="2">
        <v>19.100000000000001</v>
      </c>
      <c r="AY2043" s="2">
        <v>23.1</v>
      </c>
      <c r="AZ2043" s="2">
        <v>21.581099999999999</v>
      </c>
      <c r="BA2043" s="2">
        <v>6.89</v>
      </c>
      <c r="BB2043" s="2">
        <v>23.3</v>
      </c>
      <c r="BC2043" s="2">
        <v>29.6</v>
      </c>
      <c r="BD2043" s="2">
        <v>44.92</v>
      </c>
      <c r="BE2043" s="4"/>
      <c r="BF2043" s="4"/>
    </row>
    <row r="2044" spans="1:58" x14ac:dyDescent="0.2">
      <c r="A2044" s="29">
        <v>2043</v>
      </c>
      <c r="B2044" s="7" t="s">
        <v>85</v>
      </c>
      <c r="C2044" s="3">
        <v>39991</v>
      </c>
      <c r="D2044" s="4" t="s">
        <v>21</v>
      </c>
      <c r="E2044" s="4" t="s">
        <v>180</v>
      </c>
      <c r="F2044" s="5" t="s">
        <v>193</v>
      </c>
      <c r="G2044" s="6">
        <v>0.91527777777777775</v>
      </c>
      <c r="H2044" s="6">
        <v>0.93541666666666667</v>
      </c>
      <c r="I2044" s="85">
        <f t="shared" si="31"/>
        <v>29.000000000000057</v>
      </c>
      <c r="J2044" s="86">
        <f>I2044*Segmentos!$D$7*(AH2044%)*IF(ISNUMBER(AI2044),AI2044%,0)</f>
        <v>12528.000000000025</v>
      </c>
      <c r="K2044" s="86">
        <f>I2044*Segmentos!$D$7*(AL2044%)*IF(ISNUMBER(AM2044),AM2044%,0)</f>
        <v>26726.400000000052</v>
      </c>
      <c r="L2044" s="4"/>
      <c r="M2044" s="2">
        <v>0.18</v>
      </c>
      <c r="N2044" s="2">
        <v>1.1000000000000001</v>
      </c>
      <c r="O2044" s="2">
        <v>16.3</v>
      </c>
      <c r="P2044" s="2">
        <v>80.737399999999994</v>
      </c>
      <c r="Q2044" s="2">
        <v>0</v>
      </c>
      <c r="R2044" s="2">
        <v>0</v>
      </c>
      <c r="S2044" s="8" t="s">
        <v>577</v>
      </c>
      <c r="T2044" s="2">
        <v>0</v>
      </c>
      <c r="U2044" s="2">
        <v>0.03</v>
      </c>
      <c r="V2044" s="2">
        <v>0.9</v>
      </c>
      <c r="W2044" s="2">
        <v>3.4</v>
      </c>
      <c r="X2044" s="2">
        <v>2.9845999999999999</v>
      </c>
      <c r="Y2044" s="2">
        <v>0.32</v>
      </c>
      <c r="Z2044" s="2">
        <v>1.9</v>
      </c>
      <c r="AA2044" s="2">
        <v>16.5</v>
      </c>
      <c r="AB2044" s="2">
        <v>42.726399999999998</v>
      </c>
      <c r="AC2044" s="2">
        <v>0.24</v>
      </c>
      <c r="AD2044" s="2">
        <v>1</v>
      </c>
      <c r="AE2044" s="2">
        <v>23.3</v>
      </c>
      <c r="AF2044" s="2">
        <v>35.026400000000002</v>
      </c>
      <c r="AG2044" s="2">
        <v>0.11</v>
      </c>
      <c r="AH2044" s="22">
        <v>0.9</v>
      </c>
      <c r="AI2044" s="22">
        <v>12</v>
      </c>
      <c r="AJ2044" s="22">
        <v>23.996400000000001</v>
      </c>
      <c r="AK2044" s="18">
        <v>0.24</v>
      </c>
      <c r="AL2044" s="18">
        <v>1.2</v>
      </c>
      <c r="AM2044" s="18">
        <v>19.2</v>
      </c>
      <c r="AN2044" s="2">
        <v>56.741</v>
      </c>
      <c r="AO2044" s="2">
        <v>0.1</v>
      </c>
      <c r="AP2044" s="2">
        <v>1.2</v>
      </c>
      <c r="AQ2044" s="2">
        <v>8.5</v>
      </c>
      <c r="AR2044" s="2">
        <v>5.1283000000000003</v>
      </c>
      <c r="AS2044" s="2">
        <v>0.17</v>
      </c>
      <c r="AT2044" s="2">
        <v>1</v>
      </c>
      <c r="AU2044" s="2">
        <v>17.7</v>
      </c>
      <c r="AV2044" s="2">
        <v>16.953600000000002</v>
      </c>
      <c r="AW2044" s="2">
        <v>0.19</v>
      </c>
      <c r="AX2044" s="2">
        <v>1.3</v>
      </c>
      <c r="AY2044" s="2">
        <v>15.3</v>
      </c>
      <c r="AZ2044" s="2">
        <v>24.795999999999999</v>
      </c>
      <c r="BA2044" s="2">
        <v>0.2</v>
      </c>
      <c r="BB2044" s="2">
        <v>1</v>
      </c>
      <c r="BC2044" s="2">
        <v>19.100000000000001</v>
      </c>
      <c r="BD2044" s="2">
        <v>33.859499999999997</v>
      </c>
      <c r="BE2044" s="4"/>
      <c r="BF2044" s="4"/>
    </row>
    <row r="2045" spans="1:58" x14ac:dyDescent="0.2">
      <c r="A2045" s="29">
        <v>2044</v>
      </c>
      <c r="B2045" s="7" t="s">
        <v>25</v>
      </c>
      <c r="C2045" s="3">
        <v>39991</v>
      </c>
      <c r="D2045" s="4" t="s">
        <v>21</v>
      </c>
      <c r="E2045" s="4" t="s">
        <v>171</v>
      </c>
      <c r="F2045" s="5" t="s">
        <v>193</v>
      </c>
      <c r="G2045" s="6">
        <v>0.8847222222222223</v>
      </c>
      <c r="H2045" s="6">
        <v>0.88541666666666663</v>
      </c>
      <c r="I2045" s="85">
        <f t="shared" si="31"/>
        <v>0.99999999999983658</v>
      </c>
      <c r="J2045" s="86">
        <f>I2045*Segmentos!$D$7*(AH2045%)*IF(ISNUMBER(AI2045),AI2045%,0)</f>
        <v>1599.9999999997385</v>
      </c>
      <c r="K2045" s="86">
        <f>I2045*Segmentos!$D$7*(AL2045%)*IF(ISNUMBER(AM2045),AM2045%,0)</f>
        <v>1599.9999999997385</v>
      </c>
      <c r="L2045" s="4"/>
      <c r="M2045" s="2">
        <v>0.41</v>
      </c>
      <c r="N2045" s="2">
        <v>0.4</v>
      </c>
      <c r="O2045" s="2">
        <v>100</v>
      </c>
      <c r="P2045" s="2">
        <v>45.660499999999999</v>
      </c>
      <c r="Q2045" s="2">
        <v>0</v>
      </c>
      <c r="R2045" s="2">
        <v>0</v>
      </c>
      <c r="S2045" s="8" t="s">
        <v>577</v>
      </c>
      <c r="T2045" s="2">
        <v>0</v>
      </c>
      <c r="U2045" s="2">
        <v>0.79</v>
      </c>
      <c r="V2045" s="2">
        <v>0.8</v>
      </c>
      <c r="W2045" s="2">
        <v>100</v>
      </c>
      <c r="X2045" s="2">
        <v>18.537099999999999</v>
      </c>
      <c r="Y2045" s="2">
        <v>0.46</v>
      </c>
      <c r="Z2045" s="2">
        <v>0.5</v>
      </c>
      <c r="AA2045" s="2">
        <v>100</v>
      </c>
      <c r="AB2045" s="2">
        <v>15.160500000000001</v>
      </c>
      <c r="AC2045" s="2">
        <v>0.33</v>
      </c>
      <c r="AD2045" s="2">
        <v>0.3</v>
      </c>
      <c r="AE2045" s="2">
        <v>100</v>
      </c>
      <c r="AF2045" s="2">
        <v>11.962899999999999</v>
      </c>
      <c r="AG2045" s="2">
        <v>0.41</v>
      </c>
      <c r="AH2045" s="22">
        <v>0.4</v>
      </c>
      <c r="AI2045" s="22">
        <v>100</v>
      </c>
      <c r="AJ2045" s="22">
        <v>21.683299999999999</v>
      </c>
      <c r="AK2045" s="18">
        <v>0.41</v>
      </c>
      <c r="AL2045" s="18">
        <v>0.4</v>
      </c>
      <c r="AM2045" s="18">
        <v>100</v>
      </c>
      <c r="AN2045" s="2">
        <v>23.9772</v>
      </c>
      <c r="AO2045" s="2">
        <v>0</v>
      </c>
      <c r="AP2045" s="2">
        <v>0</v>
      </c>
      <c r="AQ2045" s="8" t="s">
        <v>577</v>
      </c>
      <c r="AR2045" s="2">
        <v>0</v>
      </c>
      <c r="AS2045" s="2">
        <v>0.23</v>
      </c>
      <c r="AT2045" s="2">
        <v>0.2</v>
      </c>
      <c r="AU2045" s="2">
        <v>100</v>
      </c>
      <c r="AV2045" s="2">
        <v>5.5873999999999997</v>
      </c>
      <c r="AW2045" s="2">
        <v>0.45</v>
      </c>
      <c r="AX2045" s="2">
        <v>0.4</v>
      </c>
      <c r="AY2045" s="2">
        <v>100</v>
      </c>
      <c r="AZ2045" s="2">
        <v>14.442600000000001</v>
      </c>
      <c r="BA2045" s="2">
        <v>0.6</v>
      </c>
      <c r="BB2045" s="2">
        <v>0.6</v>
      </c>
      <c r="BC2045" s="2">
        <v>100</v>
      </c>
      <c r="BD2045" s="2">
        <v>25.630600000000001</v>
      </c>
      <c r="BE2045" s="4"/>
      <c r="BF2045" s="4"/>
    </row>
    <row r="2046" spans="1:58" x14ac:dyDescent="0.2">
      <c r="A2046" s="29">
        <v>2045</v>
      </c>
      <c r="B2046" s="7" t="s">
        <v>51</v>
      </c>
      <c r="C2046" s="3">
        <v>39991</v>
      </c>
      <c r="D2046" s="4" t="s">
        <v>0</v>
      </c>
      <c r="E2046" s="4" t="s">
        <v>177</v>
      </c>
      <c r="F2046" s="5" t="s">
        <v>193</v>
      </c>
      <c r="G2046" s="6">
        <v>0.82013888888888886</v>
      </c>
      <c r="H2046" s="6">
        <v>0.87361111111111101</v>
      </c>
      <c r="I2046" s="85">
        <f t="shared" si="31"/>
        <v>76.999999999999886</v>
      </c>
      <c r="J2046" s="86">
        <f>I2046*Segmentos!$D$7*(AH2046%)*IF(ISNUMBER(AI2046),AI2046%,0)</f>
        <v>1827764.3999999973</v>
      </c>
      <c r="K2046" s="86">
        <f>I2046*Segmentos!$D$7*(AL2046%)*IF(ISNUMBER(AM2046),AM2046%,0)</f>
        <v>1756339.1999999979</v>
      </c>
      <c r="L2046" s="4"/>
      <c r="M2046" s="2">
        <v>5.83</v>
      </c>
      <c r="N2046" s="2">
        <v>14.1</v>
      </c>
      <c r="O2046" s="2">
        <v>41.2</v>
      </c>
      <c r="P2046" s="2">
        <v>85.498500000000007</v>
      </c>
      <c r="Q2046" s="2">
        <v>1.85</v>
      </c>
      <c r="R2046" s="2">
        <v>7.4</v>
      </c>
      <c r="S2046" s="2">
        <v>25</v>
      </c>
      <c r="T2046" s="2">
        <v>4.5174000000000003</v>
      </c>
      <c r="U2046" s="2">
        <v>2.65</v>
      </c>
      <c r="V2046" s="2">
        <v>12.8</v>
      </c>
      <c r="W2046" s="2">
        <v>20.7</v>
      </c>
      <c r="X2046" s="2">
        <v>8.1396999999999995</v>
      </c>
      <c r="Y2046" s="2">
        <v>5.34</v>
      </c>
      <c r="Z2046" s="2">
        <v>13.7</v>
      </c>
      <c r="AA2046" s="2">
        <v>39.1</v>
      </c>
      <c r="AB2046" s="2">
        <v>23.1172</v>
      </c>
      <c r="AC2046" s="2">
        <v>10.32</v>
      </c>
      <c r="AD2046" s="2">
        <v>18.8</v>
      </c>
      <c r="AE2046" s="2">
        <v>54.8</v>
      </c>
      <c r="AF2046" s="2">
        <v>49.724200000000003</v>
      </c>
      <c r="AG2046" s="2">
        <v>5.95</v>
      </c>
      <c r="AH2046" s="22">
        <v>15.1</v>
      </c>
      <c r="AI2046" s="22">
        <v>39.299999999999997</v>
      </c>
      <c r="AJ2046" s="22">
        <v>41.388599999999997</v>
      </c>
      <c r="AK2046" s="18">
        <v>5.72</v>
      </c>
      <c r="AL2046" s="18">
        <v>13.2</v>
      </c>
      <c r="AM2046" s="18">
        <v>43.2</v>
      </c>
      <c r="AN2046" s="2">
        <v>44.11</v>
      </c>
      <c r="AO2046" s="2">
        <v>1.7</v>
      </c>
      <c r="AP2046" s="2">
        <v>7.4</v>
      </c>
      <c r="AQ2046" s="2">
        <v>23</v>
      </c>
      <c r="AR2046" s="2">
        <v>2.7286000000000001</v>
      </c>
      <c r="AS2046" s="2">
        <v>4.74</v>
      </c>
      <c r="AT2046" s="2">
        <v>11.5</v>
      </c>
      <c r="AU2046" s="2">
        <v>41.1</v>
      </c>
      <c r="AV2046" s="2">
        <v>15.334300000000001</v>
      </c>
      <c r="AW2046" s="2">
        <v>6.37</v>
      </c>
      <c r="AX2046" s="2">
        <v>18.100000000000001</v>
      </c>
      <c r="AY2046" s="2">
        <v>35.1</v>
      </c>
      <c r="AZ2046" s="2">
        <v>26.865400000000001</v>
      </c>
      <c r="BA2046" s="2">
        <v>7.22</v>
      </c>
      <c r="BB2046" s="2">
        <v>14.5</v>
      </c>
      <c r="BC2046" s="2">
        <v>49.7</v>
      </c>
      <c r="BD2046" s="2">
        <v>40.5702</v>
      </c>
      <c r="BE2046" s="4"/>
      <c r="BF2046" s="4"/>
    </row>
    <row r="2047" spans="1:58" x14ac:dyDescent="0.2">
      <c r="A2047" s="29">
        <v>2046</v>
      </c>
      <c r="B2047" s="7" t="s">
        <v>66</v>
      </c>
      <c r="C2047" s="3">
        <v>39991</v>
      </c>
      <c r="D2047" s="4" t="s">
        <v>28</v>
      </c>
      <c r="E2047" s="4" t="s">
        <v>168</v>
      </c>
      <c r="F2047" s="5" t="s">
        <v>193</v>
      </c>
      <c r="G2047" s="6">
        <v>0.84027777777777779</v>
      </c>
      <c r="H2047" s="6">
        <v>0.91249999999999998</v>
      </c>
      <c r="I2047" s="85">
        <f t="shared" si="31"/>
        <v>103.99999999999994</v>
      </c>
      <c r="J2047" s="86">
        <f>I2047*Segmentos!$D$7*(AH2047%)*IF(ISNUMBER(AI2047),AI2047%,0)</f>
        <v>602534.39999999967</v>
      </c>
      <c r="K2047" s="86">
        <f>I2047*Segmentos!$D$7*(AL2047%)*IF(ISNUMBER(AM2047),AM2047%,0)</f>
        <v>505606.39999999985</v>
      </c>
      <c r="L2047" s="4" t="s">
        <v>448</v>
      </c>
      <c r="M2047" s="2">
        <v>1.32</v>
      </c>
      <c r="N2047" s="2">
        <v>6.3</v>
      </c>
      <c r="O2047" s="2">
        <v>20.9</v>
      </c>
      <c r="P2047" s="2">
        <v>67.336600000000004</v>
      </c>
      <c r="Q2047" s="2">
        <v>1.35</v>
      </c>
      <c r="R2047" s="2">
        <v>4.9000000000000004</v>
      </c>
      <c r="S2047" s="2">
        <v>27.6</v>
      </c>
      <c r="T2047" s="2">
        <v>11.482799999999999</v>
      </c>
      <c r="U2047" s="2">
        <v>1.1399999999999999</v>
      </c>
      <c r="V2047" s="2">
        <v>4.9000000000000004</v>
      </c>
      <c r="W2047" s="2">
        <v>23.3</v>
      </c>
      <c r="X2047" s="2">
        <v>12.234999999999999</v>
      </c>
      <c r="Y2047" s="2">
        <v>1.68</v>
      </c>
      <c r="Z2047" s="2">
        <v>7.8</v>
      </c>
      <c r="AA2047" s="2">
        <v>21.5</v>
      </c>
      <c r="AB2047" s="2">
        <v>25.375399999999999</v>
      </c>
      <c r="AC2047" s="2">
        <v>1.0900000000000001</v>
      </c>
      <c r="AD2047" s="2">
        <v>6.5</v>
      </c>
      <c r="AE2047" s="2">
        <v>16.7</v>
      </c>
      <c r="AF2047" s="2">
        <v>18.243400000000001</v>
      </c>
      <c r="AG2047" s="2">
        <v>1.44</v>
      </c>
      <c r="AH2047" s="22">
        <v>6.8</v>
      </c>
      <c r="AI2047" s="22">
        <v>21.3</v>
      </c>
      <c r="AJ2047" s="22">
        <v>34.854500000000002</v>
      </c>
      <c r="AK2047" s="18">
        <v>1.21</v>
      </c>
      <c r="AL2047" s="18">
        <v>5.9</v>
      </c>
      <c r="AM2047" s="18">
        <v>20.6</v>
      </c>
      <c r="AN2047" s="2">
        <v>32.482100000000003</v>
      </c>
      <c r="AO2047" s="2">
        <v>0.41</v>
      </c>
      <c r="AP2047" s="2">
        <v>4.8</v>
      </c>
      <c r="AQ2047" s="2">
        <v>8.6999999999999993</v>
      </c>
      <c r="AR2047" s="2">
        <v>2.3123</v>
      </c>
      <c r="AS2047" s="2">
        <v>1.25</v>
      </c>
      <c r="AT2047" s="2">
        <v>4.3</v>
      </c>
      <c r="AU2047" s="2">
        <v>29.1</v>
      </c>
      <c r="AV2047" s="2">
        <v>14.089600000000001</v>
      </c>
      <c r="AW2047" s="2">
        <v>1.59</v>
      </c>
      <c r="AX2047" s="2">
        <v>6.8</v>
      </c>
      <c r="AY2047" s="2">
        <v>23.4</v>
      </c>
      <c r="AZ2047" s="2">
        <v>23.3827</v>
      </c>
      <c r="BA2047" s="2">
        <v>1.41</v>
      </c>
      <c r="BB2047" s="2">
        <v>7.5</v>
      </c>
      <c r="BC2047" s="2">
        <v>18.8</v>
      </c>
      <c r="BD2047" s="2">
        <v>27.5519</v>
      </c>
      <c r="BE2047" s="4"/>
      <c r="BF2047" s="4"/>
    </row>
    <row r="2048" spans="1:58" x14ac:dyDescent="0.2">
      <c r="A2048" s="29">
        <v>2047</v>
      </c>
      <c r="B2048" s="7" t="s">
        <v>19</v>
      </c>
      <c r="C2048" s="3">
        <v>39991</v>
      </c>
      <c r="D2048" s="4" t="s">
        <v>17</v>
      </c>
      <c r="E2048" s="4" t="s">
        <v>166</v>
      </c>
      <c r="F2048" s="5" t="s">
        <v>193</v>
      </c>
      <c r="G2048" s="6">
        <v>0.9145833333333333</v>
      </c>
      <c r="H2048" s="6">
        <v>0.91666666666666663</v>
      </c>
      <c r="I2048" s="85">
        <f t="shared" si="31"/>
        <v>2.9999999999999893</v>
      </c>
      <c r="J2048" s="86">
        <f>I2048*Segmentos!$D$7*(AH2048%)*IF(ISNUMBER(AI2048),AI2048%,0)</f>
        <v>5518.7999999999802</v>
      </c>
      <c r="K2048" s="86">
        <f>I2048*Segmentos!$D$7*(AL2048%)*IF(ISNUMBER(AM2048),AM2048%,0)</f>
        <v>2707.1999999999907</v>
      </c>
      <c r="L2048" s="4"/>
      <c r="M2048" s="2">
        <v>0.35</v>
      </c>
      <c r="N2048" s="2">
        <v>0.6</v>
      </c>
      <c r="O2048" s="2">
        <v>62.2</v>
      </c>
      <c r="P2048" s="2">
        <v>88.509100000000004</v>
      </c>
      <c r="Q2048" s="2">
        <v>0</v>
      </c>
      <c r="R2048" s="2">
        <v>0</v>
      </c>
      <c r="S2048" s="8" t="s">
        <v>577</v>
      </c>
      <c r="T2048" s="2">
        <v>0</v>
      </c>
      <c r="U2048" s="2">
        <v>0.06</v>
      </c>
      <c r="V2048" s="2">
        <v>0.2</v>
      </c>
      <c r="W2048" s="2">
        <v>33.299999999999997</v>
      </c>
      <c r="X2048" s="2">
        <v>3.1034999999999999</v>
      </c>
      <c r="Y2048" s="2">
        <v>0.35</v>
      </c>
      <c r="Z2048" s="2">
        <v>0.7</v>
      </c>
      <c r="AA2048" s="2">
        <v>51.1</v>
      </c>
      <c r="AB2048" s="2">
        <v>26.2591</v>
      </c>
      <c r="AC2048" s="2">
        <v>0.71</v>
      </c>
      <c r="AD2048" s="2">
        <v>1</v>
      </c>
      <c r="AE2048" s="2">
        <v>72.599999999999994</v>
      </c>
      <c r="AF2048" s="2">
        <v>59.146500000000003</v>
      </c>
      <c r="AG2048" s="2">
        <v>0.49</v>
      </c>
      <c r="AH2048" s="22">
        <v>0.7</v>
      </c>
      <c r="AI2048" s="22">
        <v>65.7</v>
      </c>
      <c r="AJ2048" s="22">
        <v>58.8245</v>
      </c>
      <c r="AK2048" s="18">
        <v>0.22</v>
      </c>
      <c r="AL2048" s="18">
        <v>0.4</v>
      </c>
      <c r="AM2048" s="18">
        <v>56.4</v>
      </c>
      <c r="AN2048" s="2">
        <v>29.6846</v>
      </c>
      <c r="AO2048" s="2">
        <v>0.42</v>
      </c>
      <c r="AP2048" s="2">
        <v>0.9</v>
      </c>
      <c r="AQ2048" s="2">
        <v>44.8</v>
      </c>
      <c r="AR2048" s="2">
        <v>11.7296</v>
      </c>
      <c r="AS2048" s="2">
        <v>0.2</v>
      </c>
      <c r="AT2048" s="2">
        <v>0.4</v>
      </c>
      <c r="AU2048" s="2">
        <v>48.1</v>
      </c>
      <c r="AV2048" s="2">
        <v>11.1168</v>
      </c>
      <c r="AW2048" s="2">
        <v>0.76</v>
      </c>
      <c r="AX2048" s="2">
        <v>0.9</v>
      </c>
      <c r="AY2048" s="2">
        <v>88.3</v>
      </c>
      <c r="AZ2048" s="2">
        <v>55.683799999999998</v>
      </c>
      <c r="BA2048" s="2">
        <v>0.1</v>
      </c>
      <c r="BB2048" s="2">
        <v>0.3</v>
      </c>
      <c r="BC2048" s="2">
        <v>33.299999999999997</v>
      </c>
      <c r="BD2048" s="2">
        <v>9.9788999999999994</v>
      </c>
      <c r="BE2048" s="4"/>
      <c r="BF2048" s="4"/>
    </row>
    <row r="2049" spans="1:58" x14ac:dyDescent="0.2">
      <c r="A2049" s="29">
        <v>2048</v>
      </c>
      <c r="B2049" s="7" t="s">
        <v>2</v>
      </c>
      <c r="C2049" s="3">
        <v>39991</v>
      </c>
      <c r="D2049" s="4" t="s">
        <v>0</v>
      </c>
      <c r="E2049" s="4" t="s">
        <v>164</v>
      </c>
      <c r="F2049" s="5" t="s">
        <v>193</v>
      </c>
      <c r="G2049" s="6">
        <v>0.87361111111111101</v>
      </c>
      <c r="H2049" s="6">
        <v>0.9145833333333333</v>
      </c>
      <c r="I2049" s="85">
        <f t="shared" si="31"/>
        <v>59.000000000000114</v>
      </c>
      <c r="J2049" s="86">
        <f>I2049*Segmentos!$D$7*(AH2049%)*IF(ISNUMBER(AI2049),AI2049%,0)</f>
        <v>1163432.8000000021</v>
      </c>
      <c r="K2049" s="86">
        <f>I2049*Segmentos!$D$7*(AL2049%)*IF(ISNUMBER(AM2049),AM2049%,0)</f>
        <v>1311357.6000000024</v>
      </c>
      <c r="L2049" s="4"/>
      <c r="M2049" s="2">
        <v>5.26</v>
      </c>
      <c r="N2049" s="2">
        <v>16</v>
      </c>
      <c r="O2049" s="2">
        <v>32.9</v>
      </c>
      <c r="P2049" s="2">
        <v>88.217600000000004</v>
      </c>
      <c r="Q2049" s="2">
        <v>2.4700000000000002</v>
      </c>
      <c r="R2049" s="2">
        <v>9</v>
      </c>
      <c r="S2049" s="2">
        <v>27.5</v>
      </c>
      <c r="T2049" s="2">
        <v>6.9024000000000001</v>
      </c>
      <c r="U2049" s="2">
        <v>2.19</v>
      </c>
      <c r="V2049" s="2">
        <v>9.5</v>
      </c>
      <c r="W2049" s="2">
        <v>23.1</v>
      </c>
      <c r="X2049" s="2">
        <v>7.6871999999999998</v>
      </c>
      <c r="Y2049" s="2">
        <v>5.01</v>
      </c>
      <c r="Z2049" s="2">
        <v>18</v>
      </c>
      <c r="AA2049" s="2">
        <v>27.8</v>
      </c>
      <c r="AB2049" s="2">
        <v>24.794699999999999</v>
      </c>
      <c r="AC2049" s="2">
        <v>8.8699999999999992</v>
      </c>
      <c r="AD2049" s="2">
        <v>21.9</v>
      </c>
      <c r="AE2049" s="2">
        <v>40.5</v>
      </c>
      <c r="AF2049" s="2">
        <v>48.833300000000001</v>
      </c>
      <c r="AG2049" s="2">
        <v>4.9400000000000004</v>
      </c>
      <c r="AH2049" s="22">
        <v>15.7</v>
      </c>
      <c r="AI2049" s="22">
        <v>31.4</v>
      </c>
      <c r="AJ2049" s="22">
        <v>39.276899999999998</v>
      </c>
      <c r="AK2049" s="18">
        <v>5.55</v>
      </c>
      <c r="AL2049" s="18">
        <v>16.2</v>
      </c>
      <c r="AM2049" s="18">
        <v>34.299999999999997</v>
      </c>
      <c r="AN2049" s="2">
        <v>48.940600000000003</v>
      </c>
      <c r="AO2049" s="2">
        <v>3.03</v>
      </c>
      <c r="AP2049" s="2">
        <v>11.3</v>
      </c>
      <c r="AQ2049" s="2">
        <v>26.9</v>
      </c>
      <c r="AR2049" s="2">
        <v>5.556</v>
      </c>
      <c r="AS2049" s="2">
        <v>6.21</v>
      </c>
      <c r="AT2049" s="2">
        <v>14.7</v>
      </c>
      <c r="AU2049" s="2">
        <v>42.2</v>
      </c>
      <c r="AV2049" s="2">
        <v>22.947800000000001</v>
      </c>
      <c r="AW2049" s="2">
        <v>5.7</v>
      </c>
      <c r="AX2049" s="2">
        <v>16.3</v>
      </c>
      <c r="AY2049" s="2">
        <v>35.1</v>
      </c>
      <c r="AZ2049" s="2">
        <v>27.482399999999998</v>
      </c>
      <c r="BA2049" s="2">
        <v>5.0199999999999996</v>
      </c>
      <c r="BB2049" s="2">
        <v>17.899999999999999</v>
      </c>
      <c r="BC2049" s="2">
        <v>28.1</v>
      </c>
      <c r="BD2049" s="2">
        <v>32.231400000000001</v>
      </c>
      <c r="BE2049" s="4"/>
      <c r="BF2049" s="4"/>
    </row>
    <row r="2050" spans="1:58" x14ac:dyDescent="0.2">
      <c r="A2050" s="29">
        <v>2049</v>
      </c>
      <c r="B2050" s="7" t="s">
        <v>16</v>
      </c>
      <c r="C2050" s="3">
        <v>39991</v>
      </c>
      <c r="D2050" s="4" t="s">
        <v>13</v>
      </c>
      <c r="E2050" s="4" t="s">
        <v>166</v>
      </c>
      <c r="F2050" s="5" t="s">
        <v>193</v>
      </c>
      <c r="G2050" s="6">
        <v>0.91249999999999998</v>
      </c>
      <c r="H2050" s="6">
        <v>0.9159722222222223</v>
      </c>
      <c r="I2050" s="85">
        <f t="shared" si="31"/>
        <v>5.0000000000001421</v>
      </c>
      <c r="J2050" s="86">
        <f>I2050*Segmentos!$D$7*(AH2050%)*IF(ISNUMBER(AI2050),AI2050%,0)</f>
        <v>91048.000000002576</v>
      </c>
      <c r="K2050" s="86">
        <f>I2050*Segmentos!$D$7*(AL2050%)*IF(ISNUMBER(AM2050),AM2050%,0)</f>
        <v>128336.00000000367</v>
      </c>
      <c r="L2050" s="4"/>
      <c r="M2050" s="2">
        <v>5.52</v>
      </c>
      <c r="N2050" s="2">
        <v>9.1</v>
      </c>
      <c r="O2050" s="2">
        <v>61</v>
      </c>
      <c r="P2050" s="2">
        <v>90.387200000000007</v>
      </c>
      <c r="Q2050" s="2">
        <v>2.89</v>
      </c>
      <c r="R2050" s="2">
        <v>3.8</v>
      </c>
      <c r="S2050" s="2">
        <v>75.900000000000006</v>
      </c>
      <c r="T2050" s="2">
        <v>7.8895</v>
      </c>
      <c r="U2050" s="2">
        <v>3.76</v>
      </c>
      <c r="V2050" s="2">
        <v>7</v>
      </c>
      <c r="W2050" s="2">
        <v>53.6</v>
      </c>
      <c r="X2050" s="2">
        <v>12.908300000000001</v>
      </c>
      <c r="Y2050" s="2">
        <v>4.75</v>
      </c>
      <c r="Z2050" s="2">
        <v>8.6999999999999993</v>
      </c>
      <c r="AA2050" s="2">
        <v>54.6</v>
      </c>
      <c r="AB2050" s="2">
        <v>22.9346</v>
      </c>
      <c r="AC2050" s="2">
        <v>8.69</v>
      </c>
      <c r="AD2050" s="2">
        <v>13.4</v>
      </c>
      <c r="AE2050" s="2">
        <v>65</v>
      </c>
      <c r="AF2050" s="2">
        <v>46.654800000000002</v>
      </c>
      <c r="AG2050" s="2">
        <v>4.5599999999999996</v>
      </c>
      <c r="AH2050" s="22">
        <v>7.6</v>
      </c>
      <c r="AI2050" s="22">
        <v>59.9</v>
      </c>
      <c r="AJ2050" s="22">
        <v>35.422499999999999</v>
      </c>
      <c r="AK2050" s="18">
        <v>6.39</v>
      </c>
      <c r="AL2050" s="18">
        <v>10.4</v>
      </c>
      <c r="AM2050" s="18">
        <v>61.7</v>
      </c>
      <c r="AN2050" s="2">
        <v>54.964700000000001</v>
      </c>
      <c r="AO2050" s="2">
        <v>3.06</v>
      </c>
      <c r="AP2050" s="2">
        <v>4.2</v>
      </c>
      <c r="AQ2050" s="2">
        <v>73.3</v>
      </c>
      <c r="AR2050" s="2">
        <v>5.4675000000000002</v>
      </c>
      <c r="AS2050" s="2">
        <v>4.8099999999999996</v>
      </c>
      <c r="AT2050" s="2">
        <v>7.4</v>
      </c>
      <c r="AU2050" s="2">
        <v>65.2</v>
      </c>
      <c r="AV2050" s="2">
        <v>17.345099999999999</v>
      </c>
      <c r="AW2050" s="2">
        <v>4.5999999999999996</v>
      </c>
      <c r="AX2050" s="2">
        <v>9.1</v>
      </c>
      <c r="AY2050" s="2">
        <v>50.6</v>
      </c>
      <c r="AZ2050" s="2">
        <v>21.648399999999999</v>
      </c>
      <c r="BA2050" s="2">
        <v>7.33</v>
      </c>
      <c r="BB2050" s="2">
        <v>11.4</v>
      </c>
      <c r="BC2050" s="2">
        <v>64.400000000000006</v>
      </c>
      <c r="BD2050" s="2">
        <v>45.926099999999998</v>
      </c>
      <c r="BE2050" s="4"/>
      <c r="BF2050" s="4"/>
    </row>
    <row r="2051" spans="1:58" x14ac:dyDescent="0.2">
      <c r="A2051" s="29">
        <v>2050</v>
      </c>
      <c r="B2051" s="7" t="s">
        <v>72</v>
      </c>
      <c r="C2051" s="3">
        <v>39991</v>
      </c>
      <c r="D2051" s="4" t="s">
        <v>21</v>
      </c>
      <c r="E2051" s="4" t="s">
        <v>175</v>
      </c>
      <c r="F2051" s="5" t="s">
        <v>193</v>
      </c>
      <c r="G2051" s="6">
        <v>0.89583333333333337</v>
      </c>
      <c r="H2051" s="6">
        <v>0.91527777777777775</v>
      </c>
      <c r="I2051" s="85">
        <f t="shared" ref="I2051:I2114" si="32">IF(H2051&gt;=G2051,(H2051-G2051)*24*60,("24:00:00"-G2051+H2051)*24*60)</f>
        <v>27.999999999999901</v>
      </c>
      <c r="J2051" s="86">
        <f>I2051*Segmentos!$D$7*(AH2051%)*IF(ISNUMBER(AI2051),AI2051%,0)</f>
        <v>8623.9999999999709</v>
      </c>
      <c r="K2051" s="86">
        <f>I2051*Segmentos!$D$7*(AL2051%)*IF(ISNUMBER(AM2051),AM2051%,0)</f>
        <v>44351.999999999847</v>
      </c>
      <c r="L2051" s="4"/>
      <c r="M2051" s="2">
        <v>0.24</v>
      </c>
      <c r="N2051" s="2">
        <v>1.1000000000000001</v>
      </c>
      <c r="O2051" s="2">
        <v>20.9</v>
      </c>
      <c r="P2051" s="2">
        <v>44.791600000000003</v>
      </c>
      <c r="Q2051" s="2">
        <v>0</v>
      </c>
      <c r="R2051" s="2">
        <v>0.1</v>
      </c>
      <c r="S2051" s="2">
        <v>3.6</v>
      </c>
      <c r="T2051" s="2">
        <v>8.8599999999999998E-2</v>
      </c>
      <c r="U2051" s="2">
        <v>0.12</v>
      </c>
      <c r="V2051" s="2">
        <v>1.5</v>
      </c>
      <c r="W2051" s="2">
        <v>7.8</v>
      </c>
      <c r="X2051" s="2">
        <v>4.79</v>
      </c>
      <c r="Y2051" s="2">
        <v>0.47</v>
      </c>
      <c r="Z2051" s="2">
        <v>1.7</v>
      </c>
      <c r="AA2051" s="2">
        <v>28.4</v>
      </c>
      <c r="AB2051" s="2">
        <v>26.3294</v>
      </c>
      <c r="AC2051" s="2">
        <v>0.22</v>
      </c>
      <c r="AD2051" s="2">
        <v>0.9</v>
      </c>
      <c r="AE2051" s="2">
        <v>23.3</v>
      </c>
      <c r="AF2051" s="2">
        <v>13.583600000000001</v>
      </c>
      <c r="AG2051" s="2">
        <v>0.08</v>
      </c>
      <c r="AH2051" s="22">
        <v>1.1000000000000001</v>
      </c>
      <c r="AI2051" s="22">
        <v>7</v>
      </c>
      <c r="AJ2051" s="22">
        <v>6.9909999999999997</v>
      </c>
      <c r="AK2051" s="18">
        <v>0.38</v>
      </c>
      <c r="AL2051" s="18">
        <v>1.2</v>
      </c>
      <c r="AM2051" s="18">
        <v>33</v>
      </c>
      <c r="AN2051" s="2">
        <v>37.800600000000003</v>
      </c>
      <c r="AO2051" s="2">
        <v>0.1</v>
      </c>
      <c r="AP2051" s="2">
        <v>0.6</v>
      </c>
      <c r="AQ2051" s="2">
        <v>17.399999999999999</v>
      </c>
      <c r="AR2051" s="2">
        <v>1.9911000000000001</v>
      </c>
      <c r="AS2051" s="2">
        <v>0.01</v>
      </c>
      <c r="AT2051" s="2">
        <v>0.2</v>
      </c>
      <c r="AU2051" s="2">
        <v>3.6</v>
      </c>
      <c r="AV2051" s="2">
        <v>0.33900000000000002</v>
      </c>
      <c r="AW2051" s="2">
        <v>0.48</v>
      </c>
      <c r="AX2051" s="2">
        <v>1.8</v>
      </c>
      <c r="AY2051" s="2">
        <v>26.5</v>
      </c>
      <c r="AZ2051" s="2">
        <v>25.950199999999999</v>
      </c>
      <c r="BA2051" s="2">
        <v>0.23</v>
      </c>
      <c r="BB2051" s="2">
        <v>1.3</v>
      </c>
      <c r="BC2051" s="2">
        <v>17.2</v>
      </c>
      <c r="BD2051" s="2">
        <v>16.511199999999999</v>
      </c>
      <c r="BE2051" s="4"/>
      <c r="BF2051" s="4"/>
    </row>
    <row r="2052" spans="1:58" x14ac:dyDescent="0.2">
      <c r="A2052" s="29">
        <v>2051</v>
      </c>
      <c r="B2052" s="7" t="s">
        <v>39</v>
      </c>
      <c r="C2052" s="3">
        <v>39992</v>
      </c>
      <c r="D2052" s="4" t="s">
        <v>0</v>
      </c>
      <c r="E2052" s="4" t="s">
        <v>174</v>
      </c>
      <c r="F2052" s="5" t="s">
        <v>194</v>
      </c>
      <c r="G2052" s="6">
        <v>0.91666666666666663</v>
      </c>
      <c r="H2052" s="6">
        <v>2.5694444444444447E-2</v>
      </c>
      <c r="I2052" s="85">
        <f t="shared" si="32"/>
        <v>157.00000000000006</v>
      </c>
      <c r="J2052" s="86">
        <f>I2052*Segmentos!$D$7*(AH2052%)*IF(ISNUMBER(AI2052),AI2052%,0)</f>
        <v>3381528.8000000012</v>
      </c>
      <c r="K2052" s="86">
        <f>I2052*Segmentos!$D$7*(AL2052%)*IF(ISNUMBER(AM2052),AM2052%,0)</f>
        <v>5134528.0000000019</v>
      </c>
      <c r="L2052" s="4"/>
      <c r="M2052" s="2">
        <v>6.84</v>
      </c>
      <c r="N2052" s="2">
        <v>27</v>
      </c>
      <c r="O2052" s="2">
        <v>25.3</v>
      </c>
      <c r="P2052" s="2">
        <v>85.281199999999998</v>
      </c>
      <c r="Q2052" s="2">
        <v>5.36</v>
      </c>
      <c r="R2052" s="2">
        <v>19.2</v>
      </c>
      <c r="S2052" s="2">
        <v>28</v>
      </c>
      <c r="T2052" s="2">
        <v>11.1593</v>
      </c>
      <c r="U2052" s="2">
        <v>4.75</v>
      </c>
      <c r="V2052" s="2">
        <v>24.5</v>
      </c>
      <c r="W2052" s="2">
        <v>19.3</v>
      </c>
      <c r="X2052" s="2">
        <v>12.4129</v>
      </c>
      <c r="Y2052" s="2">
        <v>6.74</v>
      </c>
      <c r="Z2052" s="2">
        <v>32.200000000000003</v>
      </c>
      <c r="AA2052" s="2">
        <v>20.9</v>
      </c>
      <c r="AB2052" s="2">
        <v>24.805199999999999</v>
      </c>
      <c r="AC2052" s="2">
        <v>9.01</v>
      </c>
      <c r="AD2052" s="2">
        <v>28</v>
      </c>
      <c r="AE2052" s="2">
        <v>32.200000000000003</v>
      </c>
      <c r="AF2052" s="2">
        <v>36.903799999999997</v>
      </c>
      <c r="AG2052" s="2">
        <v>5.37</v>
      </c>
      <c r="AH2052" s="22">
        <v>24.7</v>
      </c>
      <c r="AI2052" s="22">
        <v>21.8</v>
      </c>
      <c r="AJ2052" s="22">
        <v>31.767800000000001</v>
      </c>
      <c r="AK2052" s="18">
        <v>8.16</v>
      </c>
      <c r="AL2052" s="18">
        <v>29.2</v>
      </c>
      <c r="AM2052" s="18">
        <v>28</v>
      </c>
      <c r="AN2052" s="2">
        <v>53.513399999999997</v>
      </c>
      <c r="AO2052" s="2">
        <v>4.79</v>
      </c>
      <c r="AP2052" s="2">
        <v>19.8</v>
      </c>
      <c r="AQ2052" s="2">
        <v>24.2</v>
      </c>
      <c r="AR2052" s="2">
        <v>6.5358000000000001</v>
      </c>
      <c r="AS2052" s="2">
        <v>6.95</v>
      </c>
      <c r="AT2052" s="2">
        <v>27.1</v>
      </c>
      <c r="AU2052" s="2">
        <v>25.6</v>
      </c>
      <c r="AV2052" s="2">
        <v>19.0868</v>
      </c>
      <c r="AW2052" s="2">
        <v>8.2799999999999994</v>
      </c>
      <c r="AX2052" s="2">
        <v>26.6</v>
      </c>
      <c r="AY2052" s="2">
        <v>31.1</v>
      </c>
      <c r="AZ2052" s="2">
        <v>29.700299999999999</v>
      </c>
      <c r="BA2052" s="2">
        <v>6.27</v>
      </c>
      <c r="BB2052" s="2">
        <v>29.3</v>
      </c>
      <c r="BC2052" s="2">
        <v>21.4</v>
      </c>
      <c r="BD2052" s="2">
        <v>29.958400000000001</v>
      </c>
      <c r="BE2052" s="4"/>
      <c r="BF2052" s="4"/>
    </row>
    <row r="2053" spans="1:58" x14ac:dyDescent="0.2">
      <c r="A2053" s="29">
        <v>2052</v>
      </c>
      <c r="B2053" s="7" t="s">
        <v>77</v>
      </c>
      <c r="C2053" s="3">
        <v>39992</v>
      </c>
      <c r="D2053" s="4" t="s">
        <v>13</v>
      </c>
      <c r="E2053" s="4" t="s">
        <v>164</v>
      </c>
      <c r="F2053" s="5" t="s">
        <v>194</v>
      </c>
      <c r="G2053" s="6">
        <v>0.87430555555555556</v>
      </c>
      <c r="H2053" s="6">
        <v>0.91319444444444453</v>
      </c>
      <c r="I2053" s="85">
        <f t="shared" si="32"/>
        <v>56.000000000000121</v>
      </c>
      <c r="J2053" s="86">
        <f>I2053*Segmentos!$D$7*(AH2053%)*IF(ISNUMBER(AI2053),AI2053%,0)</f>
        <v>1285760.0000000028</v>
      </c>
      <c r="K2053" s="86">
        <f>I2053*Segmentos!$D$7*(AL2053%)*IF(ISNUMBER(AM2053),AM2053%,0)</f>
        <v>1226937.6000000027</v>
      </c>
      <c r="L2053" s="4"/>
      <c r="M2053" s="2">
        <v>5.6</v>
      </c>
      <c r="N2053" s="2">
        <v>18.899999999999999</v>
      </c>
      <c r="O2053" s="2">
        <v>29.6</v>
      </c>
      <c r="P2053" s="2">
        <v>88.580500000000001</v>
      </c>
      <c r="Q2053" s="2">
        <v>3.49</v>
      </c>
      <c r="R2053" s="2">
        <v>12.3</v>
      </c>
      <c r="S2053" s="2">
        <v>28.4</v>
      </c>
      <c r="T2053" s="2">
        <v>9.2213999999999992</v>
      </c>
      <c r="U2053" s="2">
        <v>5.34</v>
      </c>
      <c r="V2053" s="2">
        <v>16.8</v>
      </c>
      <c r="W2053" s="2">
        <v>31.9</v>
      </c>
      <c r="X2053" s="2">
        <v>17.727699999999999</v>
      </c>
      <c r="Y2053" s="2">
        <v>5.29</v>
      </c>
      <c r="Z2053" s="2">
        <v>22.1</v>
      </c>
      <c r="AA2053" s="2">
        <v>23.9</v>
      </c>
      <c r="AB2053" s="2">
        <v>24.703700000000001</v>
      </c>
      <c r="AC2053" s="2">
        <v>7.11</v>
      </c>
      <c r="AD2053" s="2">
        <v>20.8</v>
      </c>
      <c r="AE2053" s="2">
        <v>34.200000000000003</v>
      </c>
      <c r="AF2053" s="2">
        <v>36.927599999999998</v>
      </c>
      <c r="AG2053" s="2">
        <v>5.73</v>
      </c>
      <c r="AH2053" s="22">
        <v>20</v>
      </c>
      <c r="AI2053" s="22">
        <v>28.7</v>
      </c>
      <c r="AJ2053" s="22">
        <v>43.055</v>
      </c>
      <c r="AK2053" s="18">
        <v>5.47</v>
      </c>
      <c r="AL2053" s="18">
        <v>17.899999999999999</v>
      </c>
      <c r="AM2053" s="18">
        <v>30.6</v>
      </c>
      <c r="AN2053" s="2">
        <v>45.525399999999998</v>
      </c>
      <c r="AO2053" s="2">
        <v>4.33</v>
      </c>
      <c r="AP2053" s="2">
        <v>14.5</v>
      </c>
      <c r="AQ2053" s="2">
        <v>29.8</v>
      </c>
      <c r="AR2053" s="2">
        <v>7.4898999999999996</v>
      </c>
      <c r="AS2053" s="2">
        <v>3.77</v>
      </c>
      <c r="AT2053" s="2">
        <v>16.7</v>
      </c>
      <c r="AU2053" s="2">
        <v>22.6</v>
      </c>
      <c r="AV2053" s="2">
        <v>13.157999999999999</v>
      </c>
      <c r="AW2053" s="2">
        <v>7.39</v>
      </c>
      <c r="AX2053" s="2">
        <v>20.7</v>
      </c>
      <c r="AY2053" s="2">
        <v>35.6</v>
      </c>
      <c r="AZ2053" s="2">
        <v>33.616199999999999</v>
      </c>
      <c r="BA2053" s="2">
        <v>5.66</v>
      </c>
      <c r="BB2053" s="2">
        <v>20.100000000000001</v>
      </c>
      <c r="BC2053" s="2">
        <v>28.2</v>
      </c>
      <c r="BD2053" s="2">
        <v>34.316400000000002</v>
      </c>
      <c r="BE2053" s="4"/>
      <c r="BF2053" s="4"/>
    </row>
    <row r="2054" spans="1:58" x14ac:dyDescent="0.2">
      <c r="A2054" s="29">
        <v>2053</v>
      </c>
      <c r="B2054" s="7" t="s">
        <v>107</v>
      </c>
      <c r="C2054" s="3">
        <v>39992</v>
      </c>
      <c r="D2054" s="4" t="s">
        <v>13</v>
      </c>
      <c r="E2054" s="4" t="s">
        <v>176</v>
      </c>
      <c r="F2054" s="5" t="s">
        <v>194</v>
      </c>
      <c r="G2054" s="6">
        <v>0.91874999999999996</v>
      </c>
      <c r="H2054" s="6">
        <v>0.99652777777777779</v>
      </c>
      <c r="I2054" s="85">
        <f t="shared" si="32"/>
        <v>112.00000000000009</v>
      </c>
      <c r="J2054" s="86">
        <f>I2054*Segmentos!$D$7*(AH2054%)*IF(ISNUMBER(AI2054),AI2054%,0)</f>
        <v>3622886.4000000032</v>
      </c>
      <c r="K2054" s="86">
        <f>I2054*Segmentos!$D$7*(AL2054%)*IF(ISNUMBER(AM2054),AM2054%,0)</f>
        <v>4326336.0000000037</v>
      </c>
      <c r="L2054" s="4"/>
      <c r="M2054" s="2">
        <v>8.91</v>
      </c>
      <c r="N2054" s="2">
        <v>26.8</v>
      </c>
      <c r="O2054" s="2">
        <v>33.200000000000003</v>
      </c>
      <c r="P2054" s="2">
        <v>87.600499999999997</v>
      </c>
      <c r="Q2054" s="2">
        <v>5.7</v>
      </c>
      <c r="R2054" s="2">
        <v>15.2</v>
      </c>
      <c r="S2054" s="2">
        <v>37.5</v>
      </c>
      <c r="T2054" s="2">
        <v>9.3422999999999998</v>
      </c>
      <c r="U2054" s="2">
        <v>6.72</v>
      </c>
      <c r="V2054" s="2">
        <v>20.8</v>
      </c>
      <c r="W2054" s="2">
        <v>32.299999999999997</v>
      </c>
      <c r="X2054" s="2">
        <v>13.849</v>
      </c>
      <c r="Y2054" s="2">
        <v>8.1300000000000008</v>
      </c>
      <c r="Z2054" s="2">
        <v>30.9</v>
      </c>
      <c r="AA2054" s="2">
        <v>26.3</v>
      </c>
      <c r="AB2054" s="2">
        <v>23.593699999999998</v>
      </c>
      <c r="AC2054" s="2">
        <v>12.65</v>
      </c>
      <c r="AD2054" s="2">
        <v>33</v>
      </c>
      <c r="AE2054" s="2">
        <v>38.4</v>
      </c>
      <c r="AF2054" s="2">
        <v>40.8155</v>
      </c>
      <c r="AG2054" s="2">
        <v>8.09</v>
      </c>
      <c r="AH2054" s="22">
        <v>27.6</v>
      </c>
      <c r="AI2054" s="22">
        <v>29.3</v>
      </c>
      <c r="AJ2054" s="22">
        <v>37.7303</v>
      </c>
      <c r="AK2054" s="18">
        <v>9.66</v>
      </c>
      <c r="AL2054" s="18">
        <v>26.1</v>
      </c>
      <c r="AM2054" s="18">
        <v>37</v>
      </c>
      <c r="AN2054" s="2">
        <v>49.870199999999997</v>
      </c>
      <c r="AO2054" s="2">
        <v>3.03</v>
      </c>
      <c r="AP2054" s="2">
        <v>18.600000000000001</v>
      </c>
      <c r="AQ2054" s="2">
        <v>16.3</v>
      </c>
      <c r="AR2054" s="2">
        <v>3.2534999999999998</v>
      </c>
      <c r="AS2054" s="2">
        <v>7.95</v>
      </c>
      <c r="AT2054" s="2">
        <v>24.4</v>
      </c>
      <c r="AU2054" s="2">
        <v>32.6</v>
      </c>
      <c r="AV2054" s="2">
        <v>17.21</v>
      </c>
      <c r="AW2054" s="2">
        <v>10.050000000000001</v>
      </c>
      <c r="AX2054" s="2">
        <v>27.2</v>
      </c>
      <c r="AY2054" s="2">
        <v>37</v>
      </c>
      <c r="AZ2054" s="2">
        <v>28.4072</v>
      </c>
      <c r="BA2054" s="2">
        <v>10.29</v>
      </c>
      <c r="BB2054" s="2">
        <v>30.4</v>
      </c>
      <c r="BC2054" s="2">
        <v>33.9</v>
      </c>
      <c r="BD2054" s="2">
        <v>38.729799999999997</v>
      </c>
      <c r="BE2054" s="4"/>
      <c r="BF2054" s="4"/>
    </row>
    <row r="2055" spans="1:58" x14ac:dyDescent="0.2">
      <c r="A2055" s="29">
        <v>2054</v>
      </c>
      <c r="B2055" s="7" t="s">
        <v>99</v>
      </c>
      <c r="C2055" s="3">
        <v>39992</v>
      </c>
      <c r="D2055" s="4" t="s">
        <v>0</v>
      </c>
      <c r="E2055" s="4" t="s">
        <v>182</v>
      </c>
      <c r="F2055" s="5" t="s">
        <v>194</v>
      </c>
      <c r="G2055" s="6">
        <v>0.79027777777777775</v>
      </c>
      <c r="H2055" s="6">
        <v>0.87361111111111101</v>
      </c>
      <c r="I2055" s="85">
        <f t="shared" si="32"/>
        <v>119.99999999999989</v>
      </c>
      <c r="J2055" s="86">
        <f>I2055*Segmentos!$D$7*(AH2055%)*IF(ISNUMBER(AI2055),AI2055%,0)</f>
        <v>2113727.9999999981</v>
      </c>
      <c r="K2055" s="86">
        <f>I2055*Segmentos!$D$7*(AL2055%)*IF(ISNUMBER(AM2055),AM2055%,0)</f>
        <v>2312639.9999999977</v>
      </c>
      <c r="L2055" s="4"/>
      <c r="M2055" s="2">
        <v>4.63</v>
      </c>
      <c r="N2055" s="2">
        <v>18.3</v>
      </c>
      <c r="O2055" s="2">
        <v>25.3</v>
      </c>
      <c r="P2055" s="2">
        <v>80.378299999999996</v>
      </c>
      <c r="Q2055" s="2">
        <v>3.64</v>
      </c>
      <c r="R2055" s="2">
        <v>13.8</v>
      </c>
      <c r="S2055" s="2">
        <v>26.3</v>
      </c>
      <c r="T2055" s="2">
        <v>10.5388</v>
      </c>
      <c r="U2055" s="2">
        <v>3.52</v>
      </c>
      <c r="V2055" s="2">
        <v>16.8</v>
      </c>
      <c r="W2055" s="2">
        <v>21</v>
      </c>
      <c r="X2055" s="2">
        <v>12.818099999999999</v>
      </c>
      <c r="Y2055" s="2">
        <v>5.14</v>
      </c>
      <c r="Z2055" s="2">
        <v>20.8</v>
      </c>
      <c r="AA2055" s="2">
        <v>24.7</v>
      </c>
      <c r="AB2055" s="2">
        <v>26.303899999999999</v>
      </c>
      <c r="AC2055" s="2">
        <v>5.39</v>
      </c>
      <c r="AD2055" s="2">
        <v>19.2</v>
      </c>
      <c r="AE2055" s="2">
        <v>28</v>
      </c>
      <c r="AF2055" s="2">
        <v>30.717600000000001</v>
      </c>
      <c r="AG2055" s="2">
        <v>4.41</v>
      </c>
      <c r="AH2055" s="22">
        <v>20.2</v>
      </c>
      <c r="AI2055" s="22">
        <v>21.8</v>
      </c>
      <c r="AJ2055" s="22">
        <v>36.288499999999999</v>
      </c>
      <c r="AK2055" s="18">
        <v>4.84</v>
      </c>
      <c r="AL2055" s="18">
        <v>16.5</v>
      </c>
      <c r="AM2055" s="18">
        <v>29.2</v>
      </c>
      <c r="AN2055" s="2">
        <v>44.089799999999997</v>
      </c>
      <c r="AO2055" s="2">
        <v>0.96</v>
      </c>
      <c r="AP2055" s="2">
        <v>8.4</v>
      </c>
      <c r="AQ2055" s="2">
        <v>11.4</v>
      </c>
      <c r="AR2055" s="2">
        <v>1.8274999999999999</v>
      </c>
      <c r="AS2055" s="2">
        <v>4.03</v>
      </c>
      <c r="AT2055" s="2">
        <v>16.600000000000001</v>
      </c>
      <c r="AU2055" s="2">
        <v>24.2</v>
      </c>
      <c r="AV2055" s="2">
        <v>15.3904</v>
      </c>
      <c r="AW2055" s="2">
        <v>4.99</v>
      </c>
      <c r="AX2055" s="2">
        <v>19.100000000000001</v>
      </c>
      <c r="AY2055" s="2">
        <v>26.1</v>
      </c>
      <c r="AZ2055" s="2">
        <v>24.865600000000001</v>
      </c>
      <c r="BA2055" s="2">
        <v>5.77</v>
      </c>
      <c r="BB2055" s="2">
        <v>21.4</v>
      </c>
      <c r="BC2055" s="2">
        <v>26.9</v>
      </c>
      <c r="BD2055" s="2">
        <v>38.294800000000002</v>
      </c>
      <c r="BE2055" s="4"/>
      <c r="BF2055" s="4"/>
    </row>
    <row r="2056" spans="1:58" x14ac:dyDescent="0.2">
      <c r="A2056" s="29">
        <v>2055</v>
      </c>
      <c r="B2056" s="7" t="s">
        <v>5</v>
      </c>
      <c r="C2056" s="3">
        <v>39992</v>
      </c>
      <c r="D2056" s="4" t="s">
        <v>3</v>
      </c>
      <c r="E2056" s="4" t="s">
        <v>164</v>
      </c>
      <c r="F2056" s="5" t="s">
        <v>194</v>
      </c>
      <c r="G2056" s="6">
        <v>0.87430555555555556</v>
      </c>
      <c r="H2056" s="6">
        <v>0.91666666666666663</v>
      </c>
      <c r="I2056" s="85">
        <f t="shared" si="32"/>
        <v>60.999999999999943</v>
      </c>
      <c r="J2056" s="86">
        <f>I2056*Segmentos!$D$7*(AH2056%)*IF(ISNUMBER(AI2056),AI2056%,0)</f>
        <v>2054870.3999999978</v>
      </c>
      <c r="K2056" s="86">
        <f>I2056*Segmentos!$D$7*(AL2056%)*IF(ISNUMBER(AM2056),AM2056%,0)</f>
        <v>2080636.7999999982</v>
      </c>
      <c r="L2056" s="4"/>
      <c r="M2056" s="2">
        <v>8.4700000000000006</v>
      </c>
      <c r="N2056" s="2">
        <v>23.4</v>
      </c>
      <c r="O2056" s="2">
        <v>36.1</v>
      </c>
      <c r="P2056" s="2">
        <v>86.880099999999999</v>
      </c>
      <c r="Q2056" s="2">
        <v>4.66</v>
      </c>
      <c r="R2056" s="2">
        <v>14.2</v>
      </c>
      <c r="S2056" s="2">
        <v>32.9</v>
      </c>
      <c r="T2056" s="2">
        <v>7.9739000000000004</v>
      </c>
      <c r="U2056" s="2">
        <v>7.51</v>
      </c>
      <c r="V2056" s="2">
        <v>20.7</v>
      </c>
      <c r="W2056" s="2">
        <v>36.299999999999997</v>
      </c>
      <c r="X2056" s="2">
        <v>16.161999999999999</v>
      </c>
      <c r="Y2056" s="2">
        <v>8.58</v>
      </c>
      <c r="Z2056" s="2">
        <v>27.9</v>
      </c>
      <c r="AA2056" s="2">
        <v>30.7</v>
      </c>
      <c r="AB2056" s="2">
        <v>25.999400000000001</v>
      </c>
      <c r="AC2056" s="2">
        <v>10.91</v>
      </c>
      <c r="AD2056" s="2">
        <v>25.9</v>
      </c>
      <c r="AE2056" s="2">
        <v>42.1</v>
      </c>
      <c r="AF2056" s="2">
        <v>36.744799999999998</v>
      </c>
      <c r="AG2056" s="2">
        <v>8.41</v>
      </c>
      <c r="AH2056" s="22">
        <v>24.2</v>
      </c>
      <c r="AI2056" s="22">
        <v>34.799999999999997</v>
      </c>
      <c r="AJ2056" s="22">
        <v>40.946300000000001</v>
      </c>
      <c r="AK2056" s="18">
        <v>8.52</v>
      </c>
      <c r="AL2056" s="18">
        <v>22.8</v>
      </c>
      <c r="AM2056" s="18">
        <v>37.4</v>
      </c>
      <c r="AN2056" s="2">
        <v>45.933799999999998</v>
      </c>
      <c r="AO2056" s="2">
        <v>5.38</v>
      </c>
      <c r="AP2056" s="2">
        <v>18.2</v>
      </c>
      <c r="AQ2056" s="2">
        <v>29.6</v>
      </c>
      <c r="AR2056" s="2">
        <v>6.0372000000000003</v>
      </c>
      <c r="AS2056" s="2">
        <v>9.83</v>
      </c>
      <c r="AT2056" s="2">
        <v>23.2</v>
      </c>
      <c r="AU2056" s="2">
        <v>42.4</v>
      </c>
      <c r="AV2056" s="2">
        <v>22.216100000000001</v>
      </c>
      <c r="AW2056" s="2">
        <v>9.4700000000000006</v>
      </c>
      <c r="AX2056" s="2">
        <v>25.6</v>
      </c>
      <c r="AY2056" s="2">
        <v>37</v>
      </c>
      <c r="AZ2056" s="2">
        <v>27.9528</v>
      </c>
      <c r="BA2056" s="2">
        <v>7.81</v>
      </c>
      <c r="BB2056" s="2">
        <v>23.5</v>
      </c>
      <c r="BC2056" s="2">
        <v>33.200000000000003</v>
      </c>
      <c r="BD2056" s="2">
        <v>30.673999999999999</v>
      </c>
      <c r="BE2056" s="4"/>
      <c r="BF2056" s="4"/>
    </row>
    <row r="2057" spans="1:58" x14ac:dyDescent="0.2">
      <c r="A2057" s="29">
        <v>2056</v>
      </c>
      <c r="B2057" s="7" t="s">
        <v>49</v>
      </c>
      <c r="C2057" s="3">
        <v>39992</v>
      </c>
      <c r="D2057" s="4" t="s">
        <v>3</v>
      </c>
      <c r="E2057" s="4" t="s">
        <v>168</v>
      </c>
      <c r="F2057" s="5" t="s">
        <v>194</v>
      </c>
      <c r="G2057" s="6">
        <v>0.7895833333333333</v>
      </c>
      <c r="H2057" s="6">
        <v>0.87430555555555556</v>
      </c>
      <c r="I2057" s="85">
        <f t="shared" si="32"/>
        <v>122.00000000000004</v>
      </c>
      <c r="J2057" s="86">
        <f>I2057*Segmentos!$D$7*(AH2057%)*IF(ISNUMBER(AI2057),AI2057%,0)</f>
        <v>1898856.8000000005</v>
      </c>
      <c r="K2057" s="86">
        <f>I2057*Segmentos!$D$7*(AL2057%)*IF(ISNUMBER(AM2057),AM2057%,0)</f>
        <v>1823948.8000000005</v>
      </c>
      <c r="L2057" s="4" t="s">
        <v>451</v>
      </c>
      <c r="M2057" s="2">
        <v>3.81</v>
      </c>
      <c r="N2057" s="2">
        <v>15.6</v>
      </c>
      <c r="O2057" s="2">
        <v>24.4</v>
      </c>
      <c r="P2057" s="2">
        <v>86.524799999999999</v>
      </c>
      <c r="Q2057" s="2">
        <v>2.4500000000000002</v>
      </c>
      <c r="R2057" s="2">
        <v>12.8</v>
      </c>
      <c r="S2057" s="2">
        <v>19.2</v>
      </c>
      <c r="T2057" s="2">
        <v>9.2843</v>
      </c>
      <c r="U2057" s="2">
        <v>4.7699999999999996</v>
      </c>
      <c r="V2057" s="2">
        <v>13.5</v>
      </c>
      <c r="W2057" s="2">
        <v>35.4</v>
      </c>
      <c r="X2057" s="2">
        <v>22.726199999999999</v>
      </c>
      <c r="Y2057" s="2">
        <v>4.71</v>
      </c>
      <c r="Z2057" s="2">
        <v>18.100000000000001</v>
      </c>
      <c r="AA2057" s="2">
        <v>25.9</v>
      </c>
      <c r="AB2057" s="2">
        <v>31.594799999999999</v>
      </c>
      <c r="AC2057" s="2">
        <v>3.07</v>
      </c>
      <c r="AD2057" s="2">
        <v>16.100000000000001</v>
      </c>
      <c r="AE2057" s="2">
        <v>19.100000000000001</v>
      </c>
      <c r="AF2057" s="2">
        <v>22.919499999999999</v>
      </c>
      <c r="AG2057" s="2">
        <v>3.89</v>
      </c>
      <c r="AH2057" s="22">
        <v>16.7</v>
      </c>
      <c r="AI2057" s="22">
        <v>23.3</v>
      </c>
      <c r="AJ2057" s="22">
        <v>41.941000000000003</v>
      </c>
      <c r="AK2057" s="18">
        <v>3.73</v>
      </c>
      <c r="AL2057" s="18">
        <v>14.6</v>
      </c>
      <c r="AM2057" s="18">
        <v>25.6</v>
      </c>
      <c r="AN2057" s="2">
        <v>44.583799999999997</v>
      </c>
      <c r="AO2057" s="2">
        <v>3</v>
      </c>
      <c r="AP2057" s="2">
        <v>11.3</v>
      </c>
      <c r="AQ2057" s="2">
        <v>26.6</v>
      </c>
      <c r="AR2057" s="2">
        <v>7.4459</v>
      </c>
      <c r="AS2057" s="2">
        <v>4.2300000000000004</v>
      </c>
      <c r="AT2057" s="2">
        <v>14.5</v>
      </c>
      <c r="AU2057" s="2">
        <v>29.3</v>
      </c>
      <c r="AV2057" s="2">
        <v>21.212399999999999</v>
      </c>
      <c r="AW2057" s="2">
        <v>3.36</v>
      </c>
      <c r="AX2057" s="2">
        <v>13.5</v>
      </c>
      <c r="AY2057" s="2">
        <v>24.9</v>
      </c>
      <c r="AZ2057" s="2">
        <v>21.955200000000001</v>
      </c>
      <c r="BA2057" s="2">
        <v>4.12</v>
      </c>
      <c r="BB2057" s="2">
        <v>19</v>
      </c>
      <c r="BC2057" s="2">
        <v>21.7</v>
      </c>
      <c r="BD2057" s="2">
        <v>35.911299999999997</v>
      </c>
      <c r="BE2057" s="4"/>
      <c r="BF2057" s="4"/>
    </row>
    <row r="2058" spans="1:58" x14ac:dyDescent="0.2">
      <c r="A2058" s="29">
        <v>2057</v>
      </c>
      <c r="B2058" s="7" t="s">
        <v>101</v>
      </c>
      <c r="C2058" s="3">
        <v>39992</v>
      </c>
      <c r="D2058" s="4" t="s">
        <v>28</v>
      </c>
      <c r="E2058" s="4" t="s">
        <v>168</v>
      </c>
      <c r="F2058" s="5" t="s">
        <v>194</v>
      </c>
      <c r="G2058" s="6">
        <v>0.91736111111111107</v>
      </c>
      <c r="H2058" s="6">
        <v>4.1666666666666666E-3</v>
      </c>
      <c r="I2058" s="85">
        <f t="shared" si="32"/>
        <v>125.00000000000006</v>
      </c>
      <c r="J2058" s="86">
        <f>I2058*Segmentos!$D$7*(AH2058%)*IF(ISNUMBER(AI2058),AI2058%,0)</f>
        <v>1692000.0000000007</v>
      </c>
      <c r="K2058" s="86">
        <f>I2058*Segmentos!$D$7*(AL2058%)*IF(ISNUMBER(AM2058),AM2058%,0)</f>
        <v>1721500.0000000009</v>
      </c>
      <c r="L2058" s="4" t="s">
        <v>453</v>
      </c>
      <c r="M2058" s="2">
        <v>3.41</v>
      </c>
      <c r="N2058" s="2">
        <v>12.5</v>
      </c>
      <c r="O2058" s="2">
        <v>27.3</v>
      </c>
      <c r="P2058" s="2">
        <v>78.835499999999996</v>
      </c>
      <c r="Q2058" s="2">
        <v>3.53</v>
      </c>
      <c r="R2058" s="2">
        <v>9.6</v>
      </c>
      <c r="S2058" s="2">
        <v>36.700000000000003</v>
      </c>
      <c r="T2058" s="2">
        <v>13.598800000000001</v>
      </c>
      <c r="U2058" s="2">
        <v>1.7</v>
      </c>
      <c r="V2058" s="2">
        <v>8.8000000000000007</v>
      </c>
      <c r="W2058" s="2">
        <v>19.399999999999999</v>
      </c>
      <c r="X2058" s="2">
        <v>8.2302</v>
      </c>
      <c r="Y2058" s="2">
        <v>5.85</v>
      </c>
      <c r="Z2058" s="2">
        <v>18.5</v>
      </c>
      <c r="AA2058" s="2">
        <v>31.7</v>
      </c>
      <c r="AB2058" s="2">
        <v>39.914400000000001</v>
      </c>
      <c r="AC2058" s="2">
        <v>2.2599999999999998</v>
      </c>
      <c r="AD2058" s="2">
        <v>10.9</v>
      </c>
      <c r="AE2058" s="2">
        <v>20.6</v>
      </c>
      <c r="AF2058" s="2">
        <v>17.092199999999998</v>
      </c>
      <c r="AG2058" s="2">
        <v>3.39</v>
      </c>
      <c r="AH2058" s="22">
        <v>14.1</v>
      </c>
      <c r="AI2058" s="22">
        <v>24</v>
      </c>
      <c r="AJ2058" s="22">
        <v>37.107199999999999</v>
      </c>
      <c r="AK2058" s="18">
        <v>3.44</v>
      </c>
      <c r="AL2058" s="18">
        <v>11</v>
      </c>
      <c r="AM2058" s="18">
        <v>31.3</v>
      </c>
      <c r="AN2058" s="2">
        <v>41.728400000000001</v>
      </c>
      <c r="AO2058" s="2">
        <v>1.05</v>
      </c>
      <c r="AP2058" s="2">
        <v>7</v>
      </c>
      <c r="AQ2058" s="2">
        <v>14.9</v>
      </c>
      <c r="AR2058" s="2">
        <v>2.6442999999999999</v>
      </c>
      <c r="AS2058" s="2">
        <v>2.8</v>
      </c>
      <c r="AT2058" s="2">
        <v>12</v>
      </c>
      <c r="AU2058" s="2">
        <v>23.4</v>
      </c>
      <c r="AV2058" s="2">
        <v>14.2437</v>
      </c>
      <c r="AW2058" s="2">
        <v>1.8</v>
      </c>
      <c r="AX2058" s="2">
        <v>10.1</v>
      </c>
      <c r="AY2058" s="2">
        <v>17.899999999999999</v>
      </c>
      <c r="AZ2058" s="2">
        <v>11.9534</v>
      </c>
      <c r="BA2058" s="2">
        <v>5.65</v>
      </c>
      <c r="BB2058" s="2">
        <v>16.2</v>
      </c>
      <c r="BC2058" s="2">
        <v>35</v>
      </c>
      <c r="BD2058" s="2">
        <v>49.994100000000003</v>
      </c>
      <c r="BE2058" s="4"/>
      <c r="BF2058" s="4"/>
    </row>
    <row r="2059" spans="1:58" x14ac:dyDescent="0.2">
      <c r="A2059" s="29">
        <v>2058</v>
      </c>
      <c r="B2059" s="7" t="s">
        <v>9</v>
      </c>
      <c r="C2059" s="3">
        <v>39992</v>
      </c>
      <c r="D2059" s="4" t="s">
        <v>8</v>
      </c>
      <c r="E2059" s="4" t="s">
        <v>168</v>
      </c>
      <c r="F2059" s="5" t="s">
        <v>194</v>
      </c>
      <c r="G2059" s="6">
        <v>0.78472222222222221</v>
      </c>
      <c r="H2059" s="6">
        <v>0.87361111111111101</v>
      </c>
      <c r="I2059" s="85">
        <f t="shared" si="32"/>
        <v>127.99999999999986</v>
      </c>
      <c r="J2059" s="86">
        <f>I2059*Segmentos!$D$7*(AH2059%)*IF(ISNUMBER(AI2059),AI2059%,0)</f>
        <v>3045990.3999999966</v>
      </c>
      <c r="K2059" s="86">
        <f>I2059*Segmentos!$D$7*(AL2059%)*IF(ISNUMBER(AM2059),AM2059%,0)</f>
        <v>3578265.5999999964</v>
      </c>
      <c r="L2059" s="4" t="s">
        <v>450</v>
      </c>
      <c r="M2059" s="2">
        <v>6.49</v>
      </c>
      <c r="N2059" s="2">
        <v>21.1</v>
      </c>
      <c r="O2059" s="2">
        <v>30.8</v>
      </c>
      <c r="P2059" s="2">
        <v>83.055999999999997</v>
      </c>
      <c r="Q2059" s="2">
        <v>5.03</v>
      </c>
      <c r="R2059" s="2">
        <v>15.5</v>
      </c>
      <c r="S2059" s="2">
        <v>32.4</v>
      </c>
      <c r="T2059" s="2">
        <v>10.7341</v>
      </c>
      <c r="U2059" s="2">
        <v>5.09</v>
      </c>
      <c r="V2059" s="2">
        <v>19.5</v>
      </c>
      <c r="W2059" s="2">
        <v>26.1</v>
      </c>
      <c r="X2059" s="2">
        <v>13.645899999999999</v>
      </c>
      <c r="Y2059" s="2">
        <v>7.61</v>
      </c>
      <c r="Z2059" s="2">
        <v>25</v>
      </c>
      <c r="AA2059" s="2">
        <v>30.5</v>
      </c>
      <c r="AB2059" s="2">
        <v>28.746500000000001</v>
      </c>
      <c r="AC2059" s="2">
        <v>7.13</v>
      </c>
      <c r="AD2059" s="2">
        <v>21.4</v>
      </c>
      <c r="AE2059" s="2">
        <v>33.299999999999997</v>
      </c>
      <c r="AF2059" s="2">
        <v>29.929500000000001</v>
      </c>
      <c r="AG2059" s="2">
        <v>5.96</v>
      </c>
      <c r="AH2059" s="22">
        <v>21.4</v>
      </c>
      <c r="AI2059" s="22">
        <v>27.8</v>
      </c>
      <c r="AJ2059" s="22">
        <v>36.176699999999997</v>
      </c>
      <c r="AK2059" s="18">
        <v>6.97</v>
      </c>
      <c r="AL2059" s="18">
        <v>20.8</v>
      </c>
      <c r="AM2059" s="18">
        <v>33.6</v>
      </c>
      <c r="AN2059" s="2">
        <v>46.879300000000001</v>
      </c>
      <c r="AO2059" s="2">
        <v>0.88</v>
      </c>
      <c r="AP2059" s="2">
        <v>5.9</v>
      </c>
      <c r="AQ2059" s="2">
        <v>15</v>
      </c>
      <c r="AR2059" s="2">
        <v>1.234</v>
      </c>
      <c r="AS2059" s="2">
        <v>3.34</v>
      </c>
      <c r="AT2059" s="2">
        <v>14.9</v>
      </c>
      <c r="AU2059" s="2">
        <v>22.4</v>
      </c>
      <c r="AV2059" s="2">
        <v>9.4139999999999997</v>
      </c>
      <c r="AW2059" s="2">
        <v>6.62</v>
      </c>
      <c r="AX2059" s="2">
        <v>21.7</v>
      </c>
      <c r="AY2059" s="2">
        <v>30.5</v>
      </c>
      <c r="AZ2059" s="2">
        <v>24.328199999999999</v>
      </c>
      <c r="BA2059" s="2">
        <v>9.82</v>
      </c>
      <c r="BB2059" s="2">
        <v>28.4</v>
      </c>
      <c r="BC2059" s="2">
        <v>34.5</v>
      </c>
      <c r="BD2059" s="2">
        <v>48.079799999999999</v>
      </c>
      <c r="BE2059" s="4"/>
      <c r="BF2059" s="4"/>
    </row>
    <row r="2060" spans="1:58" x14ac:dyDescent="0.2">
      <c r="A2060" s="29">
        <v>2059</v>
      </c>
      <c r="B2060" s="7" t="s">
        <v>35</v>
      </c>
      <c r="C2060" s="3">
        <v>39992</v>
      </c>
      <c r="D2060" s="4" t="s">
        <v>13</v>
      </c>
      <c r="E2060" s="4" t="s">
        <v>163</v>
      </c>
      <c r="F2060" s="5" t="s">
        <v>194</v>
      </c>
      <c r="G2060" s="6">
        <v>0.91736111111111107</v>
      </c>
      <c r="H2060" s="6">
        <v>0.91874999999999996</v>
      </c>
      <c r="I2060" s="85">
        <f t="shared" si="32"/>
        <v>1.9999999999999929</v>
      </c>
      <c r="J2060" s="86">
        <f>I2060*Segmentos!$D$7*(AH2060%)*IF(ISNUMBER(AI2060),AI2060%,0)</f>
        <v>69164.799999999756</v>
      </c>
      <c r="K2060" s="86">
        <f>I2060*Segmentos!$D$7*(AL2060%)*IF(ISNUMBER(AM2060),AM2060%,0)</f>
        <v>70137.599999999758</v>
      </c>
      <c r="L2060" s="4"/>
      <c r="M2060" s="2">
        <v>8.69</v>
      </c>
      <c r="N2060" s="2">
        <v>10.199999999999999</v>
      </c>
      <c r="O2060" s="2">
        <v>84.9</v>
      </c>
      <c r="P2060" s="2">
        <v>91.578699999999998</v>
      </c>
      <c r="Q2060" s="2">
        <v>5.53</v>
      </c>
      <c r="R2060" s="2">
        <v>6.6</v>
      </c>
      <c r="S2060" s="2">
        <v>83.3</v>
      </c>
      <c r="T2060" s="2">
        <v>9.718</v>
      </c>
      <c r="U2060" s="2">
        <v>6</v>
      </c>
      <c r="V2060" s="2">
        <v>7.9</v>
      </c>
      <c r="W2060" s="2">
        <v>76.3</v>
      </c>
      <c r="X2060" s="2">
        <v>13.2555</v>
      </c>
      <c r="Y2060" s="2">
        <v>7.48</v>
      </c>
      <c r="Z2060" s="2">
        <v>9</v>
      </c>
      <c r="AA2060" s="2">
        <v>83.3</v>
      </c>
      <c r="AB2060" s="2">
        <v>23.285299999999999</v>
      </c>
      <c r="AC2060" s="2">
        <v>13.1</v>
      </c>
      <c r="AD2060" s="2">
        <v>14.7</v>
      </c>
      <c r="AE2060" s="2">
        <v>89.1</v>
      </c>
      <c r="AF2060" s="2">
        <v>45.319899999999997</v>
      </c>
      <c r="AG2060" s="2">
        <v>8.6300000000000008</v>
      </c>
      <c r="AH2060" s="22">
        <v>10.1</v>
      </c>
      <c r="AI2060" s="22">
        <v>85.6</v>
      </c>
      <c r="AJ2060" s="22">
        <v>43.141300000000001</v>
      </c>
      <c r="AK2060" s="18">
        <v>8.75</v>
      </c>
      <c r="AL2060" s="18">
        <v>10.4</v>
      </c>
      <c r="AM2060" s="18">
        <v>84.3</v>
      </c>
      <c r="AN2060" s="2">
        <v>48.4373</v>
      </c>
      <c r="AO2060" s="2">
        <v>5.39</v>
      </c>
      <c r="AP2060" s="2">
        <v>6.8</v>
      </c>
      <c r="AQ2060" s="2">
        <v>78.8</v>
      </c>
      <c r="AR2060" s="2">
        <v>6.2012999999999998</v>
      </c>
      <c r="AS2060" s="2">
        <v>7.18</v>
      </c>
      <c r="AT2060" s="2">
        <v>8.8000000000000007</v>
      </c>
      <c r="AU2060" s="2">
        <v>81.599999999999994</v>
      </c>
      <c r="AV2060" s="2">
        <v>16.6599</v>
      </c>
      <c r="AW2060" s="2">
        <v>10.29</v>
      </c>
      <c r="AX2060" s="2">
        <v>12.8</v>
      </c>
      <c r="AY2060" s="2">
        <v>80.400000000000006</v>
      </c>
      <c r="AZ2060" s="2">
        <v>31.1845</v>
      </c>
      <c r="BA2060" s="2">
        <v>9.3000000000000007</v>
      </c>
      <c r="BB2060" s="2">
        <v>10.1</v>
      </c>
      <c r="BC2060" s="2">
        <v>92.1</v>
      </c>
      <c r="BD2060" s="2">
        <v>37.533000000000001</v>
      </c>
      <c r="BE2060" s="4"/>
      <c r="BF2060" s="4"/>
    </row>
    <row r="2061" spans="1:58" x14ac:dyDescent="0.2">
      <c r="A2061" s="29">
        <v>2060</v>
      </c>
      <c r="B2061" s="7" t="s">
        <v>133</v>
      </c>
      <c r="C2061" s="3">
        <v>39992</v>
      </c>
      <c r="D2061" s="4" t="s">
        <v>21</v>
      </c>
      <c r="E2061" s="4" t="s">
        <v>170</v>
      </c>
      <c r="F2061" s="5" t="s">
        <v>194</v>
      </c>
      <c r="G2061" s="6">
        <v>0.89513888888888893</v>
      </c>
      <c r="H2061" s="6">
        <v>0.91041666666666676</v>
      </c>
      <c r="I2061" s="85">
        <f t="shared" si="32"/>
        <v>22.000000000000082</v>
      </c>
      <c r="J2061" s="86">
        <f>I2061*Segmentos!$D$7*(AH2061%)*IF(ISNUMBER(AI2061),AI2061%,0)</f>
        <v>8078.4000000000306</v>
      </c>
      <c r="K2061" s="86">
        <f>I2061*Segmentos!$D$7*(AL2061%)*IF(ISNUMBER(AM2061),AM2061%,0)</f>
        <v>20152.000000000076</v>
      </c>
      <c r="L2061" s="4"/>
      <c r="M2061" s="2">
        <v>0.16</v>
      </c>
      <c r="N2061" s="2">
        <v>0.7</v>
      </c>
      <c r="O2061" s="2">
        <v>23.4</v>
      </c>
      <c r="P2061" s="2">
        <v>30.102399999999999</v>
      </c>
      <c r="Q2061" s="2">
        <v>0.21</v>
      </c>
      <c r="R2061" s="2">
        <v>1.3</v>
      </c>
      <c r="S2061" s="2">
        <v>15.7</v>
      </c>
      <c r="T2061" s="2">
        <v>6.4234999999999998</v>
      </c>
      <c r="U2061" s="2">
        <v>0.01</v>
      </c>
      <c r="V2061" s="2">
        <v>0.3</v>
      </c>
      <c r="W2061" s="2">
        <v>4.5</v>
      </c>
      <c r="X2061" s="2">
        <v>0.53049999999999997</v>
      </c>
      <c r="Y2061" s="2">
        <v>0.1</v>
      </c>
      <c r="Z2061" s="2">
        <v>0.6</v>
      </c>
      <c r="AA2061" s="2">
        <v>17.5</v>
      </c>
      <c r="AB2061" s="2">
        <v>5.6906999999999996</v>
      </c>
      <c r="AC2061" s="2">
        <v>0.28999999999999998</v>
      </c>
      <c r="AD2061" s="2">
        <v>0.7</v>
      </c>
      <c r="AE2061" s="2">
        <v>39.799999999999997</v>
      </c>
      <c r="AF2061" s="2">
        <v>17.457699999999999</v>
      </c>
      <c r="AG2061" s="2">
        <v>0.09</v>
      </c>
      <c r="AH2061" s="22">
        <v>0.9</v>
      </c>
      <c r="AI2061" s="22">
        <v>10.199999999999999</v>
      </c>
      <c r="AJ2061" s="22">
        <v>8.2617999999999991</v>
      </c>
      <c r="AK2061" s="18">
        <v>0.23</v>
      </c>
      <c r="AL2061" s="18">
        <v>0.5</v>
      </c>
      <c r="AM2061" s="18">
        <v>45.8</v>
      </c>
      <c r="AN2061" s="2">
        <v>21.840599999999998</v>
      </c>
      <c r="AO2061" s="2">
        <v>0</v>
      </c>
      <c r="AP2061" s="2">
        <v>0</v>
      </c>
      <c r="AQ2061" s="8" t="s">
        <v>577</v>
      </c>
      <c r="AR2061" s="2">
        <v>0</v>
      </c>
      <c r="AS2061" s="2">
        <v>0.31</v>
      </c>
      <c r="AT2061" s="2">
        <v>0.4</v>
      </c>
      <c r="AU2061" s="2">
        <v>77.7</v>
      </c>
      <c r="AV2061" s="2">
        <v>12.3667</v>
      </c>
      <c r="AW2061" s="2">
        <v>0.16</v>
      </c>
      <c r="AX2061" s="2">
        <v>0.2</v>
      </c>
      <c r="AY2061" s="2">
        <v>77.3</v>
      </c>
      <c r="AZ2061" s="2">
        <v>8.2102000000000004</v>
      </c>
      <c r="BA2061" s="2">
        <v>0.14000000000000001</v>
      </c>
      <c r="BB2061" s="2">
        <v>1.5</v>
      </c>
      <c r="BC2061" s="2">
        <v>9.3000000000000007</v>
      </c>
      <c r="BD2061" s="2">
        <v>9.5254999999999992</v>
      </c>
      <c r="BE2061" s="4"/>
      <c r="BF2061" s="4"/>
    </row>
    <row r="2062" spans="1:58" x14ac:dyDescent="0.2">
      <c r="A2062" s="29">
        <v>2061</v>
      </c>
      <c r="B2062" s="7" t="s">
        <v>11</v>
      </c>
      <c r="C2062" s="3">
        <v>39992</v>
      </c>
      <c r="D2062" s="4" t="s">
        <v>8</v>
      </c>
      <c r="E2062" s="4" t="s">
        <v>166</v>
      </c>
      <c r="F2062" s="5" t="s">
        <v>194</v>
      </c>
      <c r="G2062" s="6">
        <v>0.90069444444444446</v>
      </c>
      <c r="H2062" s="6">
        <v>0.90208333333333324</v>
      </c>
      <c r="I2062" s="85">
        <f t="shared" si="32"/>
        <v>1.999999999999833</v>
      </c>
      <c r="J2062" s="86">
        <f>I2062*Segmentos!$D$7*(AH2062%)*IF(ISNUMBER(AI2062),AI2062%,0)</f>
        <v>54311.99999999546</v>
      </c>
      <c r="K2062" s="86">
        <f>I2062*Segmentos!$D$7*(AL2062%)*IF(ISNUMBER(AM2062),AM2062%,0)</f>
        <v>61685.599999994854</v>
      </c>
      <c r="L2062" s="4"/>
      <c r="M2062" s="2">
        <v>7.31</v>
      </c>
      <c r="N2062" s="2">
        <v>7.9</v>
      </c>
      <c r="O2062" s="2">
        <v>92.9</v>
      </c>
      <c r="P2062" s="2">
        <v>85.491600000000005</v>
      </c>
      <c r="Q2062" s="2">
        <v>3.81</v>
      </c>
      <c r="R2062" s="2">
        <v>4</v>
      </c>
      <c r="S2062" s="2">
        <v>96.3</v>
      </c>
      <c r="T2062" s="2">
        <v>7.4353999999999996</v>
      </c>
      <c r="U2062" s="2">
        <v>5.67</v>
      </c>
      <c r="V2062" s="2">
        <v>5.9</v>
      </c>
      <c r="W2062" s="2">
        <v>96</v>
      </c>
      <c r="X2062" s="2">
        <v>13.9117</v>
      </c>
      <c r="Y2062" s="2">
        <v>7.02</v>
      </c>
      <c r="Z2062" s="2">
        <v>7.7</v>
      </c>
      <c r="AA2062" s="2">
        <v>91.5</v>
      </c>
      <c r="AB2062" s="2">
        <v>24.238099999999999</v>
      </c>
      <c r="AC2062" s="2">
        <v>10.39</v>
      </c>
      <c r="AD2062" s="2">
        <v>11.3</v>
      </c>
      <c r="AE2062" s="2">
        <v>92.2</v>
      </c>
      <c r="AF2062" s="2">
        <v>39.906399999999998</v>
      </c>
      <c r="AG2062" s="2">
        <v>6.82</v>
      </c>
      <c r="AH2062" s="22">
        <v>7.3</v>
      </c>
      <c r="AI2062" s="22">
        <v>93</v>
      </c>
      <c r="AJ2062" s="22">
        <v>37.853999999999999</v>
      </c>
      <c r="AK2062" s="18">
        <v>7.75</v>
      </c>
      <c r="AL2062" s="18">
        <v>8.3000000000000007</v>
      </c>
      <c r="AM2062" s="18">
        <v>92.9</v>
      </c>
      <c r="AN2062" s="2">
        <v>47.637500000000003</v>
      </c>
      <c r="AO2062" s="2">
        <v>2.2799999999999998</v>
      </c>
      <c r="AP2062" s="2">
        <v>2.8</v>
      </c>
      <c r="AQ2062" s="2">
        <v>81.5</v>
      </c>
      <c r="AR2062" s="2">
        <v>2.9100999999999999</v>
      </c>
      <c r="AS2062" s="2">
        <v>3.94</v>
      </c>
      <c r="AT2062" s="2">
        <v>4.5</v>
      </c>
      <c r="AU2062" s="2">
        <v>88.4</v>
      </c>
      <c r="AV2062" s="2">
        <v>10.1561</v>
      </c>
      <c r="AW2062" s="2">
        <v>7.85</v>
      </c>
      <c r="AX2062" s="2">
        <v>8.6999999999999993</v>
      </c>
      <c r="AY2062" s="2">
        <v>90.7</v>
      </c>
      <c r="AZ2062" s="2">
        <v>26.418199999999999</v>
      </c>
      <c r="BA2062" s="2">
        <v>10.27</v>
      </c>
      <c r="BB2062" s="2">
        <v>10.7</v>
      </c>
      <c r="BC2062" s="2">
        <v>96.3</v>
      </c>
      <c r="BD2062" s="2">
        <v>46.007100000000001</v>
      </c>
      <c r="BE2062" s="4"/>
      <c r="BF2062" s="4"/>
    </row>
    <row r="2063" spans="1:58" x14ac:dyDescent="0.2">
      <c r="A2063" s="29">
        <v>2062</v>
      </c>
      <c r="B2063" s="7" t="s">
        <v>11</v>
      </c>
      <c r="C2063" s="3">
        <v>39992</v>
      </c>
      <c r="D2063" s="4" t="s">
        <v>0</v>
      </c>
      <c r="E2063" s="4" t="s">
        <v>166</v>
      </c>
      <c r="F2063" s="5" t="s">
        <v>194</v>
      </c>
      <c r="G2063" s="6">
        <v>0.9145833333333333</v>
      </c>
      <c r="H2063" s="6">
        <v>0.91666666666666663</v>
      </c>
      <c r="I2063" s="85">
        <f t="shared" si="32"/>
        <v>2.9999999999999893</v>
      </c>
      <c r="J2063" s="86">
        <f>I2063*Segmentos!$D$7*(AH2063%)*IF(ISNUMBER(AI2063),AI2063%,0)</f>
        <v>82328.399999999703</v>
      </c>
      <c r="K2063" s="86">
        <f>I2063*Segmentos!$D$7*(AL2063%)*IF(ISNUMBER(AM2063),AM2063%,0)</f>
        <v>102083.99999999965</v>
      </c>
      <c r="L2063" s="4"/>
      <c r="M2063" s="2">
        <v>7.72</v>
      </c>
      <c r="N2063" s="2">
        <v>8.6</v>
      </c>
      <c r="O2063" s="2">
        <v>89.9</v>
      </c>
      <c r="P2063" s="2">
        <v>83.052899999999994</v>
      </c>
      <c r="Q2063" s="2">
        <v>2.97</v>
      </c>
      <c r="R2063" s="2">
        <v>3.4</v>
      </c>
      <c r="S2063" s="2">
        <v>87.7</v>
      </c>
      <c r="T2063" s="2">
        <v>5.3331999999999997</v>
      </c>
      <c r="U2063" s="2">
        <v>6.75</v>
      </c>
      <c r="V2063" s="2">
        <v>7.2</v>
      </c>
      <c r="W2063" s="2">
        <v>93.7</v>
      </c>
      <c r="X2063" s="2">
        <v>15.215999999999999</v>
      </c>
      <c r="Y2063" s="2">
        <v>9.2200000000000006</v>
      </c>
      <c r="Z2063" s="2">
        <v>10.1</v>
      </c>
      <c r="AA2063" s="2">
        <v>91.5</v>
      </c>
      <c r="AB2063" s="2">
        <v>29.293199999999999</v>
      </c>
      <c r="AC2063" s="2">
        <v>9.4</v>
      </c>
      <c r="AD2063" s="2">
        <v>10.8</v>
      </c>
      <c r="AE2063" s="2">
        <v>87.2</v>
      </c>
      <c r="AF2063" s="2">
        <v>33.210500000000003</v>
      </c>
      <c r="AG2063" s="2">
        <v>6.89</v>
      </c>
      <c r="AH2063" s="22">
        <v>7.7</v>
      </c>
      <c r="AI2063" s="22">
        <v>89.1</v>
      </c>
      <c r="AJ2063" s="22">
        <v>35.166200000000003</v>
      </c>
      <c r="AK2063" s="18">
        <v>8.4700000000000006</v>
      </c>
      <c r="AL2063" s="18">
        <v>9.4</v>
      </c>
      <c r="AM2063" s="18">
        <v>90.5</v>
      </c>
      <c r="AN2063" s="2">
        <v>47.886699999999998</v>
      </c>
      <c r="AO2063" s="2">
        <v>7.64</v>
      </c>
      <c r="AP2063" s="2">
        <v>8.6999999999999993</v>
      </c>
      <c r="AQ2063" s="2">
        <v>87.6</v>
      </c>
      <c r="AR2063" s="2">
        <v>8.9779</v>
      </c>
      <c r="AS2063" s="2">
        <v>9.68</v>
      </c>
      <c r="AT2063" s="2">
        <v>11.3</v>
      </c>
      <c r="AU2063" s="2">
        <v>85.5</v>
      </c>
      <c r="AV2063" s="2">
        <v>22.9343</v>
      </c>
      <c r="AW2063" s="2">
        <v>6.81</v>
      </c>
      <c r="AX2063" s="2">
        <v>7.6</v>
      </c>
      <c r="AY2063" s="2">
        <v>90</v>
      </c>
      <c r="AZ2063" s="2">
        <v>21.065200000000001</v>
      </c>
      <c r="BA2063" s="2">
        <v>7.3</v>
      </c>
      <c r="BB2063" s="2">
        <v>7.7</v>
      </c>
      <c r="BC2063" s="2">
        <v>94.3</v>
      </c>
      <c r="BD2063" s="2">
        <v>30.075500000000002</v>
      </c>
      <c r="BE2063" s="4"/>
      <c r="BF2063" s="4"/>
    </row>
    <row r="2064" spans="1:58" x14ac:dyDescent="0.2">
      <c r="A2064" s="29">
        <v>2063</v>
      </c>
      <c r="B2064" s="7" t="s">
        <v>6</v>
      </c>
      <c r="C2064" s="3">
        <v>39992</v>
      </c>
      <c r="D2064" s="4" t="s">
        <v>3</v>
      </c>
      <c r="E2064" s="4" t="s">
        <v>166</v>
      </c>
      <c r="F2064" s="5" t="s">
        <v>194</v>
      </c>
      <c r="G2064" s="6">
        <v>0.90833333333333333</v>
      </c>
      <c r="H2064" s="6">
        <v>0.90902777777777777</v>
      </c>
      <c r="I2064" s="85">
        <f t="shared" si="32"/>
        <v>0.99999999999999645</v>
      </c>
      <c r="J2064" s="86">
        <f>I2064*Segmentos!$D$7*(AH2064%)*IF(ISNUMBER(AI2064),AI2064%,0)</f>
        <v>43599.999999999847</v>
      </c>
      <c r="K2064" s="86">
        <f>I2064*Segmentos!$D$7*(AL2064%)*IF(ISNUMBER(AM2064),AM2064%,0)</f>
        <v>39999.999999999862</v>
      </c>
      <c r="L2064" s="4"/>
      <c r="M2064" s="2">
        <v>10.43</v>
      </c>
      <c r="N2064" s="2">
        <v>10.4</v>
      </c>
      <c r="O2064" s="2">
        <v>100</v>
      </c>
      <c r="P2064" s="2">
        <v>87.146699999999996</v>
      </c>
      <c r="Q2064" s="2">
        <v>5.63</v>
      </c>
      <c r="R2064" s="2">
        <v>5.6</v>
      </c>
      <c r="S2064" s="2">
        <v>100</v>
      </c>
      <c r="T2064" s="2">
        <v>7.8468999999999998</v>
      </c>
      <c r="U2064" s="2">
        <v>8.56</v>
      </c>
      <c r="V2064" s="2">
        <v>8.6</v>
      </c>
      <c r="W2064" s="2">
        <v>100</v>
      </c>
      <c r="X2064" s="2">
        <v>15.001799999999999</v>
      </c>
      <c r="Y2064" s="2">
        <v>10.77</v>
      </c>
      <c r="Z2064" s="2">
        <v>10.8</v>
      </c>
      <c r="AA2064" s="2">
        <v>100</v>
      </c>
      <c r="AB2064" s="2">
        <v>26.575399999999998</v>
      </c>
      <c r="AC2064" s="2">
        <v>13.75</v>
      </c>
      <c r="AD2064" s="2">
        <v>13.8</v>
      </c>
      <c r="AE2064" s="2">
        <v>100</v>
      </c>
      <c r="AF2064" s="2">
        <v>37.7226</v>
      </c>
      <c r="AG2064" s="2">
        <v>10.89</v>
      </c>
      <c r="AH2064" s="22">
        <v>10.9</v>
      </c>
      <c r="AI2064" s="22">
        <v>100</v>
      </c>
      <c r="AJ2064" s="22">
        <v>43.166200000000003</v>
      </c>
      <c r="AK2064" s="18">
        <v>10.01</v>
      </c>
      <c r="AL2064" s="18">
        <v>10</v>
      </c>
      <c r="AM2064" s="18">
        <v>100</v>
      </c>
      <c r="AN2064" s="2">
        <v>43.980499999999999</v>
      </c>
      <c r="AO2064" s="2">
        <v>4.88</v>
      </c>
      <c r="AP2064" s="2">
        <v>4.9000000000000004</v>
      </c>
      <c r="AQ2064" s="2">
        <v>100</v>
      </c>
      <c r="AR2064" s="2">
        <v>4.4604999999999997</v>
      </c>
      <c r="AS2064" s="2">
        <v>12.29</v>
      </c>
      <c r="AT2064" s="2">
        <v>12.3</v>
      </c>
      <c r="AU2064" s="2">
        <v>100</v>
      </c>
      <c r="AV2064" s="2">
        <v>22.619800000000001</v>
      </c>
      <c r="AW2064" s="2">
        <v>10.9</v>
      </c>
      <c r="AX2064" s="2">
        <v>10.9</v>
      </c>
      <c r="AY2064" s="2">
        <v>100</v>
      </c>
      <c r="AZ2064" s="2">
        <v>26.183399999999999</v>
      </c>
      <c r="BA2064" s="2">
        <v>10.59</v>
      </c>
      <c r="BB2064" s="2">
        <v>10.6</v>
      </c>
      <c r="BC2064" s="2">
        <v>100</v>
      </c>
      <c r="BD2064" s="2">
        <v>33.882899999999999</v>
      </c>
      <c r="BE2064" s="4"/>
      <c r="BF2064" s="4"/>
    </row>
    <row r="2065" spans="1:58" x14ac:dyDescent="0.2">
      <c r="A2065" s="29">
        <v>2064</v>
      </c>
      <c r="B2065" s="7" t="s">
        <v>31</v>
      </c>
      <c r="C2065" s="3">
        <v>39992</v>
      </c>
      <c r="D2065" s="4" t="s">
        <v>28</v>
      </c>
      <c r="E2065" s="4" t="s">
        <v>166</v>
      </c>
      <c r="F2065" s="5" t="s">
        <v>194</v>
      </c>
      <c r="G2065" s="6">
        <v>0.91388888888888886</v>
      </c>
      <c r="H2065" s="6">
        <v>0.91736111111111107</v>
      </c>
      <c r="I2065" s="85">
        <f t="shared" si="32"/>
        <v>4.9999999999999822</v>
      </c>
      <c r="J2065" s="86">
        <f>I2065*Segmentos!$D$7*(AH2065%)*IF(ISNUMBER(AI2065),AI2065%,0)</f>
        <v>35785.999999999869</v>
      </c>
      <c r="K2065" s="86">
        <f>I2065*Segmentos!$D$7*(AL2065%)*IF(ISNUMBER(AM2065),AM2065%,0)</f>
        <v>35047.999999999876</v>
      </c>
      <c r="L2065" s="4"/>
      <c r="M2065" s="2">
        <v>1.74</v>
      </c>
      <c r="N2065" s="2">
        <v>2.7</v>
      </c>
      <c r="O2065" s="2">
        <v>64.5</v>
      </c>
      <c r="P2065" s="2">
        <v>62.927900000000001</v>
      </c>
      <c r="Q2065" s="2">
        <v>1.23</v>
      </c>
      <c r="R2065" s="2">
        <v>1.8</v>
      </c>
      <c r="S2065" s="2">
        <v>69.400000000000006</v>
      </c>
      <c r="T2065" s="2">
        <v>7.4137000000000004</v>
      </c>
      <c r="U2065" s="2">
        <v>1.93</v>
      </c>
      <c r="V2065" s="2">
        <v>2.9</v>
      </c>
      <c r="W2065" s="2">
        <v>65.599999999999994</v>
      </c>
      <c r="X2065" s="2">
        <v>14.6053</v>
      </c>
      <c r="Y2065" s="2">
        <v>2.2000000000000002</v>
      </c>
      <c r="Z2065" s="2">
        <v>3.9</v>
      </c>
      <c r="AA2065" s="2">
        <v>56.9</v>
      </c>
      <c r="AB2065" s="2">
        <v>23.394400000000001</v>
      </c>
      <c r="AC2065" s="2">
        <v>1.48</v>
      </c>
      <c r="AD2065" s="2">
        <v>2</v>
      </c>
      <c r="AE2065" s="2">
        <v>74.599999999999994</v>
      </c>
      <c r="AF2065" s="2">
        <v>17.514399999999998</v>
      </c>
      <c r="AG2065" s="2">
        <v>1.76</v>
      </c>
      <c r="AH2065" s="22">
        <v>2.9</v>
      </c>
      <c r="AI2065" s="22">
        <v>61.7</v>
      </c>
      <c r="AJ2065" s="22">
        <v>30.176400000000001</v>
      </c>
      <c r="AK2065" s="18">
        <v>1.73</v>
      </c>
      <c r="AL2065" s="18">
        <v>2.6</v>
      </c>
      <c r="AM2065" s="18">
        <v>67.400000000000006</v>
      </c>
      <c r="AN2065" s="2">
        <v>32.751399999999997</v>
      </c>
      <c r="AO2065" s="2">
        <v>0.74</v>
      </c>
      <c r="AP2065" s="2">
        <v>0.7</v>
      </c>
      <c r="AQ2065" s="2">
        <v>100</v>
      </c>
      <c r="AR2065" s="2">
        <v>2.9272999999999998</v>
      </c>
      <c r="AS2065" s="2">
        <v>1.46</v>
      </c>
      <c r="AT2065" s="2">
        <v>1.7</v>
      </c>
      <c r="AU2065" s="2">
        <v>84</v>
      </c>
      <c r="AV2065" s="2">
        <v>11.5822</v>
      </c>
      <c r="AW2065" s="2">
        <v>1.44</v>
      </c>
      <c r="AX2065" s="2">
        <v>2.6</v>
      </c>
      <c r="AY2065" s="2">
        <v>55.7</v>
      </c>
      <c r="AZ2065" s="2">
        <v>14.888299999999999</v>
      </c>
      <c r="BA2065" s="2">
        <v>2.4300000000000002</v>
      </c>
      <c r="BB2065" s="2">
        <v>3.9</v>
      </c>
      <c r="BC2065" s="2">
        <v>62</v>
      </c>
      <c r="BD2065" s="2">
        <v>33.53</v>
      </c>
      <c r="BE2065" s="4"/>
      <c r="BF2065" s="4"/>
    </row>
    <row r="2066" spans="1:58" x14ac:dyDescent="0.2">
      <c r="A2066" s="29">
        <v>2065</v>
      </c>
      <c r="B2066" s="7" t="s">
        <v>76</v>
      </c>
      <c r="C2066" s="3">
        <v>39992</v>
      </c>
      <c r="D2066" s="4" t="s">
        <v>13</v>
      </c>
      <c r="E2066" s="4" t="s">
        <v>165</v>
      </c>
      <c r="F2066" s="5" t="s">
        <v>194</v>
      </c>
      <c r="G2066" s="6">
        <v>0.82291666666666663</v>
      </c>
      <c r="H2066" s="6">
        <v>0.87430555555555556</v>
      </c>
      <c r="I2066" s="85">
        <f t="shared" si="32"/>
        <v>74.000000000000057</v>
      </c>
      <c r="J2066" s="86">
        <f>I2066*Segmentos!$D$7*(AH2066%)*IF(ISNUMBER(AI2066),AI2066%,0)</f>
        <v>898389.60000000056</v>
      </c>
      <c r="K2066" s="86">
        <f>I2066*Segmentos!$D$7*(AL2066%)*IF(ISNUMBER(AM2066),AM2066%,0)</f>
        <v>917481.60000000079</v>
      </c>
      <c r="L2066" s="4"/>
      <c r="M2066" s="2">
        <v>3.07</v>
      </c>
      <c r="N2066" s="2">
        <v>13.8</v>
      </c>
      <c r="O2066" s="2">
        <v>22.3</v>
      </c>
      <c r="P2066" s="2">
        <v>76.319500000000005</v>
      </c>
      <c r="Q2066" s="2">
        <v>1.64</v>
      </c>
      <c r="R2066" s="2">
        <v>8.6</v>
      </c>
      <c r="S2066" s="2">
        <v>19</v>
      </c>
      <c r="T2066" s="2">
        <v>6.7911999999999999</v>
      </c>
      <c r="U2066" s="2">
        <v>2.97</v>
      </c>
      <c r="V2066" s="2">
        <v>14.4</v>
      </c>
      <c r="W2066" s="2">
        <v>20.7</v>
      </c>
      <c r="X2066" s="2">
        <v>15.468999999999999</v>
      </c>
      <c r="Y2066" s="2">
        <v>3.43</v>
      </c>
      <c r="Z2066" s="2">
        <v>16.3</v>
      </c>
      <c r="AA2066" s="2">
        <v>21.1</v>
      </c>
      <c r="AB2066" s="2">
        <v>25.183800000000002</v>
      </c>
      <c r="AC2066" s="2">
        <v>3.54</v>
      </c>
      <c r="AD2066" s="2">
        <v>13.8</v>
      </c>
      <c r="AE2066" s="2">
        <v>25.6</v>
      </c>
      <c r="AF2066" s="2">
        <v>28.875499999999999</v>
      </c>
      <c r="AG2066" s="2">
        <v>3.04</v>
      </c>
      <c r="AH2066" s="22">
        <v>15.1</v>
      </c>
      <c r="AI2066" s="22">
        <v>20.100000000000001</v>
      </c>
      <c r="AJ2066" s="22">
        <v>35.816899999999997</v>
      </c>
      <c r="AK2066" s="18">
        <v>3.1</v>
      </c>
      <c r="AL2066" s="18">
        <v>12.6</v>
      </c>
      <c r="AM2066" s="18">
        <v>24.6</v>
      </c>
      <c r="AN2066" s="2">
        <v>40.502600000000001</v>
      </c>
      <c r="AO2066" s="2">
        <v>1.27</v>
      </c>
      <c r="AP2066" s="2">
        <v>9.5</v>
      </c>
      <c r="AQ2066" s="2">
        <v>13.3</v>
      </c>
      <c r="AR2066" s="2">
        <v>3.4386999999999999</v>
      </c>
      <c r="AS2066" s="2">
        <v>2.19</v>
      </c>
      <c r="AT2066" s="2">
        <v>11.9</v>
      </c>
      <c r="AU2066" s="2">
        <v>18.5</v>
      </c>
      <c r="AV2066" s="2">
        <v>12.001200000000001</v>
      </c>
      <c r="AW2066" s="2">
        <v>3.74</v>
      </c>
      <c r="AX2066" s="2">
        <v>14.4</v>
      </c>
      <c r="AY2066" s="2">
        <v>25.9</v>
      </c>
      <c r="AZ2066" s="2">
        <v>26.701000000000001</v>
      </c>
      <c r="BA2066" s="2">
        <v>3.59</v>
      </c>
      <c r="BB2066" s="2">
        <v>15.7</v>
      </c>
      <c r="BC2066" s="2">
        <v>23</v>
      </c>
      <c r="BD2066" s="2">
        <v>34.178699999999999</v>
      </c>
      <c r="BE2066" s="4"/>
      <c r="BF2066" s="4"/>
    </row>
    <row r="2067" spans="1:58" x14ac:dyDescent="0.2">
      <c r="A2067" s="29">
        <v>2066</v>
      </c>
      <c r="B2067" s="7" t="s">
        <v>132</v>
      </c>
      <c r="C2067" s="3">
        <v>39992</v>
      </c>
      <c r="D2067" s="4" t="s">
        <v>21</v>
      </c>
      <c r="E2067" s="4" t="s">
        <v>170</v>
      </c>
      <c r="F2067" s="5" t="s">
        <v>194</v>
      </c>
      <c r="G2067" s="6">
        <v>0.87569444444444444</v>
      </c>
      <c r="H2067" s="6">
        <v>0.89444444444444438</v>
      </c>
      <c r="I2067" s="85">
        <f t="shared" si="32"/>
        <v>26.999999999999904</v>
      </c>
      <c r="J2067" s="86">
        <f>I2067*Segmentos!$D$7*(AH2067%)*IF(ISNUMBER(AI2067),AI2067%,0)</f>
        <v>21869.999999999924</v>
      </c>
      <c r="K2067" s="86">
        <f>I2067*Segmentos!$D$7*(AL2067%)*IF(ISNUMBER(AM2067),AM2067%,0)</f>
        <v>6479.9999999999773</v>
      </c>
      <c r="L2067" s="4"/>
      <c r="M2067" s="2">
        <v>0.13</v>
      </c>
      <c r="N2067" s="2">
        <v>0.6</v>
      </c>
      <c r="O2067" s="2">
        <v>20</v>
      </c>
      <c r="P2067" s="2">
        <v>34.024500000000003</v>
      </c>
      <c r="Q2067" s="2">
        <v>7.0000000000000007E-2</v>
      </c>
      <c r="R2067" s="2">
        <v>1.1000000000000001</v>
      </c>
      <c r="S2067" s="2">
        <v>6.7</v>
      </c>
      <c r="T2067" s="2">
        <v>3.1648999999999998</v>
      </c>
      <c r="U2067" s="2">
        <v>0.33</v>
      </c>
      <c r="V2067" s="2">
        <v>1</v>
      </c>
      <c r="W2067" s="2">
        <v>34.200000000000003</v>
      </c>
      <c r="X2067" s="2">
        <v>18.164200000000001</v>
      </c>
      <c r="Y2067" s="2">
        <v>7.0000000000000007E-2</v>
      </c>
      <c r="Z2067" s="2">
        <v>0.3</v>
      </c>
      <c r="AA2067" s="2">
        <v>25.9</v>
      </c>
      <c r="AB2067" s="2">
        <v>5.2031000000000001</v>
      </c>
      <c r="AC2067" s="2">
        <v>0.09</v>
      </c>
      <c r="AD2067" s="2">
        <v>0.6</v>
      </c>
      <c r="AE2067" s="2">
        <v>15.2</v>
      </c>
      <c r="AF2067" s="2">
        <v>7.4923000000000002</v>
      </c>
      <c r="AG2067" s="2">
        <v>0.21</v>
      </c>
      <c r="AH2067" s="22">
        <v>0.9</v>
      </c>
      <c r="AI2067" s="22">
        <v>22.5</v>
      </c>
      <c r="AJ2067" s="22">
        <v>25.765000000000001</v>
      </c>
      <c r="AK2067" s="18">
        <v>0.06</v>
      </c>
      <c r="AL2067" s="18">
        <v>0.4</v>
      </c>
      <c r="AM2067" s="18">
        <v>15</v>
      </c>
      <c r="AN2067" s="2">
        <v>8.2593999999999994</v>
      </c>
      <c r="AO2067" s="2">
        <v>0</v>
      </c>
      <c r="AP2067" s="2">
        <v>0</v>
      </c>
      <c r="AQ2067" s="8" t="s">
        <v>577</v>
      </c>
      <c r="AR2067" s="2">
        <v>0</v>
      </c>
      <c r="AS2067" s="2">
        <v>0.12</v>
      </c>
      <c r="AT2067" s="2">
        <v>0.6</v>
      </c>
      <c r="AU2067" s="2">
        <v>20.3</v>
      </c>
      <c r="AV2067" s="2">
        <v>6.9272</v>
      </c>
      <c r="AW2067" s="2">
        <v>0.03</v>
      </c>
      <c r="AX2067" s="2">
        <v>0.4</v>
      </c>
      <c r="AY2067" s="2">
        <v>8.9</v>
      </c>
      <c r="AZ2067" s="2">
        <v>2.5377999999999998</v>
      </c>
      <c r="BA2067" s="2">
        <v>0.24</v>
      </c>
      <c r="BB2067" s="2">
        <v>1.1000000000000001</v>
      </c>
      <c r="BC2067" s="2">
        <v>22.9</v>
      </c>
      <c r="BD2067" s="2">
        <v>24.5594</v>
      </c>
      <c r="BE2067" s="4"/>
      <c r="BF2067" s="4"/>
    </row>
    <row r="2068" spans="1:58" x14ac:dyDescent="0.2">
      <c r="A2068" s="29">
        <v>2067</v>
      </c>
      <c r="B2068" s="7" t="s">
        <v>115</v>
      </c>
      <c r="C2068" s="3">
        <v>39992</v>
      </c>
      <c r="D2068" s="4" t="s">
        <v>17</v>
      </c>
      <c r="E2068" s="4" t="s">
        <v>169</v>
      </c>
      <c r="F2068" s="5" t="s">
        <v>194</v>
      </c>
      <c r="G2068" s="6">
        <v>0.83333333333333337</v>
      </c>
      <c r="H2068" s="6">
        <v>0.87569444444444444</v>
      </c>
      <c r="I2068" s="85">
        <f t="shared" si="32"/>
        <v>60.999999999999943</v>
      </c>
      <c r="J2068" s="86">
        <f>I2068*Segmentos!$D$7*(AH2068%)*IF(ISNUMBER(AI2068),AI2068%,0)</f>
        <v>104236.79999999992</v>
      </c>
      <c r="K2068" s="86">
        <f>I2068*Segmentos!$D$7*(AL2068%)*IF(ISNUMBER(AM2068),AM2068%,0)</f>
        <v>84985.199999999939</v>
      </c>
      <c r="L2068" s="4"/>
      <c r="M2068" s="2">
        <v>0.38</v>
      </c>
      <c r="N2068" s="2">
        <v>1.2</v>
      </c>
      <c r="O2068" s="2">
        <v>31.2</v>
      </c>
      <c r="P2068" s="2">
        <v>61.193899999999999</v>
      </c>
      <c r="Q2068" s="2">
        <v>0.01</v>
      </c>
      <c r="R2068" s="2">
        <v>0.6</v>
      </c>
      <c r="S2068" s="2">
        <v>1.6</v>
      </c>
      <c r="T2068" s="2">
        <v>0.28770000000000001</v>
      </c>
      <c r="U2068" s="2">
        <v>0.41</v>
      </c>
      <c r="V2068" s="2">
        <v>0.5</v>
      </c>
      <c r="W2068" s="2">
        <v>86.9</v>
      </c>
      <c r="X2068" s="2">
        <v>14.118600000000001</v>
      </c>
      <c r="Y2068" s="2">
        <v>0.31</v>
      </c>
      <c r="Z2068" s="2">
        <v>1.9</v>
      </c>
      <c r="AA2068" s="2">
        <v>16.600000000000001</v>
      </c>
      <c r="AB2068" s="2">
        <v>14.8773</v>
      </c>
      <c r="AC2068" s="2">
        <v>0.6</v>
      </c>
      <c r="AD2068" s="2">
        <v>1.4</v>
      </c>
      <c r="AE2068" s="2">
        <v>43.7</v>
      </c>
      <c r="AF2068" s="2">
        <v>31.910299999999999</v>
      </c>
      <c r="AG2068" s="2">
        <v>0.43</v>
      </c>
      <c r="AH2068" s="22">
        <v>1.6</v>
      </c>
      <c r="AI2068" s="22">
        <v>26.7</v>
      </c>
      <c r="AJ2068" s="22">
        <v>32.818300000000001</v>
      </c>
      <c r="AK2068" s="18">
        <v>0.33</v>
      </c>
      <c r="AL2068" s="18">
        <v>0.9</v>
      </c>
      <c r="AM2068" s="18">
        <v>38.700000000000003</v>
      </c>
      <c r="AN2068" s="2">
        <v>28.375699999999998</v>
      </c>
      <c r="AO2068" s="2">
        <v>0.01</v>
      </c>
      <c r="AP2068" s="2">
        <v>0.3</v>
      </c>
      <c r="AQ2068" s="2">
        <v>3.3</v>
      </c>
      <c r="AR2068" s="2">
        <v>0.16009999999999999</v>
      </c>
      <c r="AS2068" s="2">
        <v>1.1599999999999999</v>
      </c>
      <c r="AT2068" s="2">
        <v>1.7</v>
      </c>
      <c r="AU2068" s="2">
        <v>69.5</v>
      </c>
      <c r="AV2068" s="2">
        <v>41.659799999999997</v>
      </c>
      <c r="AW2068" s="2">
        <v>0.04</v>
      </c>
      <c r="AX2068" s="2">
        <v>1.4</v>
      </c>
      <c r="AY2068" s="2">
        <v>3</v>
      </c>
      <c r="AZ2068" s="2">
        <v>1.9283999999999999</v>
      </c>
      <c r="BA2068" s="2">
        <v>0.28000000000000003</v>
      </c>
      <c r="BB2068" s="2">
        <v>1.1000000000000001</v>
      </c>
      <c r="BC2068" s="2">
        <v>26.4</v>
      </c>
      <c r="BD2068" s="2">
        <v>17.445499999999999</v>
      </c>
      <c r="BE2068" s="4"/>
      <c r="BF2068" s="4"/>
    </row>
    <row r="2069" spans="1:58" x14ac:dyDescent="0.2">
      <c r="A2069" s="29">
        <v>2068</v>
      </c>
      <c r="B2069" s="7" t="s">
        <v>61</v>
      </c>
      <c r="C2069" s="3">
        <v>39992</v>
      </c>
      <c r="D2069" s="4" t="s">
        <v>17</v>
      </c>
      <c r="E2069" s="4" t="s">
        <v>169</v>
      </c>
      <c r="F2069" s="5" t="s">
        <v>194</v>
      </c>
      <c r="G2069" s="6">
        <v>0.87569444444444444</v>
      </c>
      <c r="H2069" s="6">
        <v>0.95972222222222225</v>
      </c>
      <c r="I2069" s="85">
        <f t="shared" si="32"/>
        <v>121.00000000000006</v>
      </c>
      <c r="J2069" s="86">
        <f>I2069*Segmentos!$D$7*(AH2069%)*IF(ISNUMBER(AI2069),AI2069%,0)</f>
        <v>152218.00000000012</v>
      </c>
      <c r="K2069" s="86">
        <f>I2069*Segmentos!$D$7*(AL2069%)*IF(ISNUMBER(AM2069),AM2069%,0)</f>
        <v>163979.20000000004</v>
      </c>
      <c r="L2069" s="4"/>
      <c r="M2069" s="2">
        <v>0.32</v>
      </c>
      <c r="N2069" s="2">
        <v>3.2</v>
      </c>
      <c r="O2069" s="2">
        <v>10.1</v>
      </c>
      <c r="P2069" s="2">
        <v>65.184799999999996</v>
      </c>
      <c r="Q2069" s="2">
        <v>0.05</v>
      </c>
      <c r="R2069" s="2">
        <v>1</v>
      </c>
      <c r="S2069" s="2">
        <v>5.3</v>
      </c>
      <c r="T2069" s="2">
        <v>1.7858000000000001</v>
      </c>
      <c r="U2069" s="2">
        <v>0.12</v>
      </c>
      <c r="V2069" s="2">
        <v>3</v>
      </c>
      <c r="W2069" s="2">
        <v>4.0999999999999996</v>
      </c>
      <c r="X2069" s="2">
        <v>5.1197999999999997</v>
      </c>
      <c r="Y2069" s="2">
        <v>0.79</v>
      </c>
      <c r="Z2069" s="2">
        <v>5.7</v>
      </c>
      <c r="AA2069" s="2">
        <v>13.9</v>
      </c>
      <c r="AB2069" s="2">
        <v>47.0779</v>
      </c>
      <c r="AC2069" s="2">
        <v>0.17</v>
      </c>
      <c r="AD2069" s="2">
        <v>2.2000000000000002</v>
      </c>
      <c r="AE2069" s="2">
        <v>7.7</v>
      </c>
      <c r="AF2069" s="2">
        <v>11.2013</v>
      </c>
      <c r="AG2069" s="2">
        <v>0.31</v>
      </c>
      <c r="AH2069" s="22">
        <v>3.7</v>
      </c>
      <c r="AI2069" s="22">
        <v>8.5</v>
      </c>
      <c r="AJ2069" s="22">
        <v>29.507300000000001</v>
      </c>
      <c r="AK2069" s="18">
        <v>0.34</v>
      </c>
      <c r="AL2069" s="18">
        <v>2.8</v>
      </c>
      <c r="AM2069" s="18">
        <v>12.1</v>
      </c>
      <c r="AN2069" s="2">
        <v>35.677500000000002</v>
      </c>
      <c r="AO2069" s="2">
        <v>0.06</v>
      </c>
      <c r="AP2069" s="2">
        <v>1.1000000000000001</v>
      </c>
      <c r="AQ2069" s="2">
        <v>5.7</v>
      </c>
      <c r="AR2069" s="2">
        <v>1.3662000000000001</v>
      </c>
      <c r="AS2069" s="2">
        <v>0.36</v>
      </c>
      <c r="AT2069" s="2">
        <v>4.0999999999999996</v>
      </c>
      <c r="AU2069" s="2">
        <v>8.8000000000000007</v>
      </c>
      <c r="AV2069" s="2">
        <v>15.874000000000001</v>
      </c>
      <c r="AW2069" s="2">
        <v>0.41</v>
      </c>
      <c r="AX2069" s="2">
        <v>2.8</v>
      </c>
      <c r="AY2069" s="2">
        <v>14.6</v>
      </c>
      <c r="AZ2069" s="2">
        <v>23.650500000000001</v>
      </c>
      <c r="BA2069" s="2">
        <v>0.32</v>
      </c>
      <c r="BB2069" s="2">
        <v>3.6</v>
      </c>
      <c r="BC2069" s="2">
        <v>8.8000000000000007</v>
      </c>
      <c r="BD2069" s="2">
        <v>24.2941</v>
      </c>
      <c r="BE2069" s="4"/>
      <c r="BF2069" s="4"/>
    </row>
    <row r="2070" spans="1:58" x14ac:dyDescent="0.2">
      <c r="A2070" s="29">
        <v>2069</v>
      </c>
      <c r="B2070" s="7" t="s">
        <v>10</v>
      </c>
      <c r="C2070" s="3">
        <v>39992</v>
      </c>
      <c r="D2070" s="4" t="s">
        <v>8</v>
      </c>
      <c r="E2070" s="4" t="s">
        <v>164</v>
      </c>
      <c r="F2070" s="5" t="s">
        <v>194</v>
      </c>
      <c r="G2070" s="6">
        <v>0.87361111111111101</v>
      </c>
      <c r="H2070" s="6">
        <v>0.90277777777777779</v>
      </c>
      <c r="I2070" s="85">
        <f t="shared" si="32"/>
        <v>42.000000000000171</v>
      </c>
      <c r="J2070" s="86">
        <f>I2070*Segmentos!$D$7*(AH2070%)*IF(ISNUMBER(AI2070),AI2070%,0)</f>
        <v>1051680.0000000042</v>
      </c>
      <c r="K2070" s="86">
        <f>I2070*Segmentos!$D$7*(AL2070%)*IF(ISNUMBER(AM2070),AM2070%,0)</f>
        <v>1179360.0000000047</v>
      </c>
      <c r="L2070" s="4"/>
      <c r="M2070" s="2">
        <v>6.65</v>
      </c>
      <c r="N2070" s="2">
        <v>19.7</v>
      </c>
      <c r="O2070" s="2">
        <v>33.700000000000003</v>
      </c>
      <c r="P2070" s="2">
        <v>84.413700000000006</v>
      </c>
      <c r="Q2070" s="2">
        <v>4.45</v>
      </c>
      <c r="R2070" s="2">
        <v>12.3</v>
      </c>
      <c r="S2070" s="2">
        <v>36.200000000000003</v>
      </c>
      <c r="T2070" s="2">
        <v>9.4271999999999991</v>
      </c>
      <c r="U2070" s="2">
        <v>3.73</v>
      </c>
      <c r="V2070" s="2">
        <v>16.399999999999999</v>
      </c>
      <c r="W2070" s="2">
        <v>22.8</v>
      </c>
      <c r="X2070" s="2">
        <v>9.9270999999999994</v>
      </c>
      <c r="Y2070" s="2">
        <v>6.77</v>
      </c>
      <c r="Z2070" s="2">
        <v>22.1</v>
      </c>
      <c r="AA2070" s="2">
        <v>30.6</v>
      </c>
      <c r="AB2070" s="2">
        <v>25.380199999999999</v>
      </c>
      <c r="AC2070" s="2">
        <v>9.52</v>
      </c>
      <c r="AD2070" s="2">
        <v>23.4</v>
      </c>
      <c r="AE2070" s="2">
        <v>40.700000000000003</v>
      </c>
      <c r="AF2070" s="2">
        <v>39.679200000000002</v>
      </c>
      <c r="AG2070" s="2">
        <v>6.25</v>
      </c>
      <c r="AH2070" s="22">
        <v>20</v>
      </c>
      <c r="AI2070" s="22">
        <v>31.3</v>
      </c>
      <c r="AJ2070" s="22">
        <v>37.633499999999998</v>
      </c>
      <c r="AK2070" s="18">
        <v>7.01</v>
      </c>
      <c r="AL2070" s="18">
        <v>19.5</v>
      </c>
      <c r="AM2070" s="18">
        <v>36</v>
      </c>
      <c r="AN2070" s="2">
        <v>46.780099999999997</v>
      </c>
      <c r="AO2070" s="2">
        <v>2.25</v>
      </c>
      <c r="AP2070" s="2">
        <v>9.6999999999999993</v>
      </c>
      <c r="AQ2070" s="2">
        <v>23.1</v>
      </c>
      <c r="AR2070" s="2">
        <v>3.1248</v>
      </c>
      <c r="AS2070" s="2">
        <v>4.5199999999999996</v>
      </c>
      <c r="AT2070" s="2">
        <v>15.5</v>
      </c>
      <c r="AU2070" s="2">
        <v>29.2</v>
      </c>
      <c r="AV2070" s="2">
        <v>12.6241</v>
      </c>
      <c r="AW2070" s="2">
        <v>6.45</v>
      </c>
      <c r="AX2070" s="2">
        <v>22.9</v>
      </c>
      <c r="AY2070" s="2">
        <v>28.2</v>
      </c>
      <c r="AZ2070" s="2">
        <v>23.535499999999999</v>
      </c>
      <c r="BA2070" s="2">
        <v>9.2899999999999991</v>
      </c>
      <c r="BB2070" s="2">
        <v>22.6</v>
      </c>
      <c r="BC2070" s="2">
        <v>41.1</v>
      </c>
      <c r="BD2070" s="2">
        <v>45.129199999999997</v>
      </c>
      <c r="BE2070" s="4"/>
      <c r="BF2070" s="4"/>
    </row>
    <row r="2071" spans="1:58" x14ac:dyDescent="0.2">
      <c r="A2071" s="29">
        <v>2070</v>
      </c>
      <c r="B2071" s="7" t="s">
        <v>27</v>
      </c>
      <c r="C2071" s="3">
        <v>39992</v>
      </c>
      <c r="D2071" s="4" t="s">
        <v>21</v>
      </c>
      <c r="E2071" s="4" t="s">
        <v>169</v>
      </c>
      <c r="F2071" s="5" t="s">
        <v>194</v>
      </c>
      <c r="G2071" s="6">
        <v>0.91666666666666663</v>
      </c>
      <c r="H2071" s="6">
        <v>0.95</v>
      </c>
      <c r="I2071" s="85">
        <f t="shared" si="32"/>
        <v>47.999999999999986</v>
      </c>
      <c r="J2071" s="86">
        <f>I2071*Segmentos!$D$7*(AH2071%)*IF(ISNUMBER(AI2071),AI2071%,0)</f>
        <v>327398.39999999991</v>
      </c>
      <c r="K2071" s="86">
        <f>I2071*Segmentos!$D$7*(AL2071%)*IF(ISNUMBER(AM2071),AM2071%,0)</f>
        <v>372556.79999999993</v>
      </c>
      <c r="L2071" s="4"/>
      <c r="M2071" s="2">
        <v>1.84</v>
      </c>
      <c r="N2071" s="2">
        <v>4.2</v>
      </c>
      <c r="O2071" s="2">
        <v>43.5</v>
      </c>
      <c r="P2071" s="2">
        <v>96.085599999999999</v>
      </c>
      <c r="Q2071" s="2">
        <v>0.2</v>
      </c>
      <c r="R2071" s="2">
        <v>0.6</v>
      </c>
      <c r="S2071" s="2">
        <v>33.299999999999997</v>
      </c>
      <c r="T2071" s="2">
        <v>1.7256</v>
      </c>
      <c r="U2071" s="2">
        <v>1.91</v>
      </c>
      <c r="V2071" s="2">
        <v>2.7</v>
      </c>
      <c r="W2071" s="2">
        <v>70.599999999999994</v>
      </c>
      <c r="X2071" s="2">
        <v>20.911899999999999</v>
      </c>
      <c r="Y2071" s="2">
        <v>2.11</v>
      </c>
      <c r="Z2071" s="2">
        <v>6.2</v>
      </c>
      <c r="AA2071" s="2">
        <v>34.200000000000003</v>
      </c>
      <c r="AB2071" s="2">
        <v>32.590699999999998</v>
      </c>
      <c r="AC2071" s="2">
        <v>2.38</v>
      </c>
      <c r="AD2071" s="2">
        <v>5.3</v>
      </c>
      <c r="AE2071" s="2">
        <v>45</v>
      </c>
      <c r="AF2071" s="2">
        <v>40.857500000000002</v>
      </c>
      <c r="AG2071" s="2">
        <v>1.72</v>
      </c>
      <c r="AH2071" s="22">
        <v>4.2</v>
      </c>
      <c r="AI2071" s="22">
        <v>40.6</v>
      </c>
      <c r="AJ2071" s="22">
        <v>42.622</v>
      </c>
      <c r="AK2071" s="18">
        <v>1.95</v>
      </c>
      <c r="AL2071" s="18">
        <v>4.2</v>
      </c>
      <c r="AM2071" s="18">
        <v>46.2</v>
      </c>
      <c r="AN2071" s="2">
        <v>53.4636</v>
      </c>
      <c r="AO2071" s="2">
        <v>1.1499999999999999</v>
      </c>
      <c r="AP2071" s="2">
        <v>2.5</v>
      </c>
      <c r="AQ2071" s="2">
        <v>46.7</v>
      </c>
      <c r="AR2071" s="2">
        <v>6.5784000000000002</v>
      </c>
      <c r="AS2071" s="2">
        <v>0.85</v>
      </c>
      <c r="AT2071" s="2">
        <v>2.9</v>
      </c>
      <c r="AU2071" s="2">
        <v>29.3</v>
      </c>
      <c r="AV2071" s="2">
        <v>9.8337000000000003</v>
      </c>
      <c r="AW2071" s="2">
        <v>1.77</v>
      </c>
      <c r="AX2071" s="2">
        <v>5.0999999999999996</v>
      </c>
      <c r="AY2071" s="2">
        <v>35.1</v>
      </c>
      <c r="AZ2071" s="2">
        <v>26.650600000000001</v>
      </c>
      <c r="BA2071" s="2">
        <v>2.65</v>
      </c>
      <c r="BB2071" s="2">
        <v>4.9000000000000004</v>
      </c>
      <c r="BC2071" s="2">
        <v>54.5</v>
      </c>
      <c r="BD2071" s="2">
        <v>53.0229</v>
      </c>
      <c r="BE2071" s="4"/>
      <c r="BF2071" s="4"/>
    </row>
    <row r="2072" spans="1:58" x14ac:dyDescent="0.2">
      <c r="A2072" s="29">
        <v>2071</v>
      </c>
      <c r="B2072" s="7" t="s">
        <v>68</v>
      </c>
      <c r="C2072" s="3">
        <v>39992</v>
      </c>
      <c r="D2072" s="4" t="s">
        <v>8</v>
      </c>
      <c r="E2072" s="4" t="s">
        <v>183</v>
      </c>
      <c r="F2072" s="5" t="s">
        <v>194</v>
      </c>
      <c r="G2072" s="6">
        <v>0.90277777777777779</v>
      </c>
      <c r="H2072" s="6">
        <v>0.93819444444444444</v>
      </c>
      <c r="I2072" s="85">
        <f t="shared" si="32"/>
        <v>50.999999999999979</v>
      </c>
      <c r="J2072" s="86">
        <f>I2072*Segmentos!$D$7*(AH2072%)*IF(ISNUMBER(AI2072),AI2072%,0)</f>
        <v>1267411.1999999995</v>
      </c>
      <c r="K2072" s="86">
        <f>I2072*Segmentos!$D$7*(AL2072%)*IF(ISNUMBER(AM2072),AM2072%,0)</f>
        <v>1044357.5999999996</v>
      </c>
      <c r="L2072" s="4"/>
      <c r="M2072" s="2">
        <v>5.64</v>
      </c>
      <c r="N2072" s="2">
        <v>15.9</v>
      </c>
      <c r="O2072" s="2">
        <v>35.6</v>
      </c>
      <c r="P2072" s="2">
        <v>80.933199999999999</v>
      </c>
      <c r="Q2072" s="2">
        <v>4.71</v>
      </c>
      <c r="R2072" s="2">
        <v>9</v>
      </c>
      <c r="S2072" s="2">
        <v>52.5</v>
      </c>
      <c r="T2072" s="2">
        <v>11.267899999999999</v>
      </c>
      <c r="U2072" s="2">
        <v>4.7300000000000004</v>
      </c>
      <c r="V2072" s="2">
        <v>14.2</v>
      </c>
      <c r="W2072" s="2">
        <v>33.299999999999997</v>
      </c>
      <c r="X2072" s="2">
        <v>14.220800000000001</v>
      </c>
      <c r="Y2072" s="2">
        <v>5.84</v>
      </c>
      <c r="Z2072" s="2">
        <v>17.600000000000001</v>
      </c>
      <c r="AA2072" s="2">
        <v>33.200000000000003</v>
      </c>
      <c r="AB2072" s="2">
        <v>24.731999999999999</v>
      </c>
      <c r="AC2072" s="2">
        <v>6.52</v>
      </c>
      <c r="AD2072" s="2">
        <v>18.899999999999999</v>
      </c>
      <c r="AE2072" s="2">
        <v>34.6</v>
      </c>
      <c r="AF2072" s="2">
        <v>30.712599999999998</v>
      </c>
      <c r="AG2072" s="2">
        <v>6.22</v>
      </c>
      <c r="AH2072" s="22">
        <v>17.600000000000001</v>
      </c>
      <c r="AI2072" s="22">
        <v>35.299999999999997</v>
      </c>
      <c r="AJ2072" s="22">
        <v>42.302100000000003</v>
      </c>
      <c r="AK2072" s="18">
        <v>5.13</v>
      </c>
      <c r="AL2072" s="18">
        <v>14.3</v>
      </c>
      <c r="AM2072" s="18">
        <v>35.799999999999997</v>
      </c>
      <c r="AN2072" s="2">
        <v>38.631100000000004</v>
      </c>
      <c r="AO2072" s="2">
        <v>2.35</v>
      </c>
      <c r="AP2072" s="2">
        <v>9.6999999999999993</v>
      </c>
      <c r="AQ2072" s="2">
        <v>24.3</v>
      </c>
      <c r="AR2072" s="2">
        <v>3.6785000000000001</v>
      </c>
      <c r="AS2072" s="2">
        <v>3.52</v>
      </c>
      <c r="AT2072" s="2">
        <v>10.4</v>
      </c>
      <c r="AU2072" s="2">
        <v>33.9</v>
      </c>
      <c r="AV2072" s="2">
        <v>11.1097</v>
      </c>
      <c r="AW2072" s="2">
        <v>5.73</v>
      </c>
      <c r="AX2072" s="2">
        <v>16.2</v>
      </c>
      <c r="AY2072" s="2">
        <v>35.4</v>
      </c>
      <c r="AZ2072" s="2">
        <v>23.638100000000001</v>
      </c>
      <c r="BA2072" s="2">
        <v>7.74</v>
      </c>
      <c r="BB2072" s="2">
        <v>20.6</v>
      </c>
      <c r="BC2072" s="2">
        <v>37.6</v>
      </c>
      <c r="BD2072" s="2">
        <v>42.506799999999998</v>
      </c>
      <c r="BE2072" s="4"/>
      <c r="BF2072" s="4"/>
    </row>
    <row r="2073" spans="1:58" x14ac:dyDescent="0.2">
      <c r="A2073" s="29">
        <v>2072</v>
      </c>
      <c r="B2073" s="7" t="s">
        <v>85</v>
      </c>
      <c r="C2073" s="3">
        <v>39992</v>
      </c>
      <c r="D2073" s="4" t="s">
        <v>21</v>
      </c>
      <c r="E2073" s="4" t="s">
        <v>180</v>
      </c>
      <c r="F2073" s="5" t="s">
        <v>194</v>
      </c>
      <c r="G2073" s="6">
        <v>0.85763888888888884</v>
      </c>
      <c r="H2073" s="6">
        <v>0.875</v>
      </c>
      <c r="I2073" s="85">
        <f t="shared" si="32"/>
        <v>25.000000000000071</v>
      </c>
      <c r="J2073" s="86">
        <f>I2073*Segmentos!$D$7*(AH2073%)*IF(ISNUMBER(AI2073),AI2073%,0)</f>
        <v>24860.000000000073</v>
      </c>
      <c r="K2073" s="86">
        <f>I2073*Segmentos!$D$7*(AL2073%)*IF(ISNUMBER(AM2073),AM2073%,0)</f>
        <v>50850.000000000131</v>
      </c>
      <c r="L2073" s="4"/>
      <c r="M2073" s="2">
        <v>0.39</v>
      </c>
      <c r="N2073" s="2">
        <v>1.9</v>
      </c>
      <c r="O2073" s="2">
        <v>21.1</v>
      </c>
      <c r="P2073" s="2">
        <v>78.523399999999995</v>
      </c>
      <c r="Q2073" s="2">
        <v>0.11</v>
      </c>
      <c r="R2073" s="2">
        <v>1.2</v>
      </c>
      <c r="S2073" s="2">
        <v>9.9</v>
      </c>
      <c r="T2073" s="2">
        <v>3.8132000000000001</v>
      </c>
      <c r="U2073" s="2">
        <v>0.34</v>
      </c>
      <c r="V2073" s="2">
        <v>1.8</v>
      </c>
      <c r="W2073" s="2">
        <v>18.8</v>
      </c>
      <c r="X2073" s="2">
        <v>14.3591</v>
      </c>
      <c r="Y2073" s="2">
        <v>0.25</v>
      </c>
      <c r="Z2073" s="2">
        <v>1.1000000000000001</v>
      </c>
      <c r="AA2073" s="2">
        <v>23.8</v>
      </c>
      <c r="AB2073" s="2">
        <v>15.0307</v>
      </c>
      <c r="AC2073" s="2">
        <v>0.69</v>
      </c>
      <c r="AD2073" s="2">
        <v>3</v>
      </c>
      <c r="AE2073" s="2">
        <v>23.3</v>
      </c>
      <c r="AF2073" s="2">
        <v>45.320399999999999</v>
      </c>
      <c r="AG2073" s="2">
        <v>0.25</v>
      </c>
      <c r="AH2073" s="22">
        <v>2.2000000000000002</v>
      </c>
      <c r="AI2073" s="22">
        <v>11.3</v>
      </c>
      <c r="AJ2073" s="22">
        <v>23.901299999999999</v>
      </c>
      <c r="AK2073" s="18">
        <v>0.52</v>
      </c>
      <c r="AL2073" s="18">
        <v>1.5</v>
      </c>
      <c r="AM2073" s="18">
        <v>33.9</v>
      </c>
      <c r="AN2073" s="2">
        <v>54.622</v>
      </c>
      <c r="AO2073" s="2">
        <v>0.04</v>
      </c>
      <c r="AP2073" s="2">
        <v>0.8</v>
      </c>
      <c r="AQ2073" s="2">
        <v>5.5</v>
      </c>
      <c r="AR2073" s="2">
        <v>0.90110000000000001</v>
      </c>
      <c r="AS2073" s="2">
        <v>0.64</v>
      </c>
      <c r="AT2073" s="2">
        <v>3</v>
      </c>
      <c r="AU2073" s="2">
        <v>21.5</v>
      </c>
      <c r="AV2073" s="2">
        <v>28.365600000000001</v>
      </c>
      <c r="AW2073" s="2">
        <v>0.21</v>
      </c>
      <c r="AX2073" s="2">
        <v>1.2</v>
      </c>
      <c r="AY2073" s="2">
        <v>17.600000000000001</v>
      </c>
      <c r="AZ2073" s="2">
        <v>11.8963</v>
      </c>
      <c r="BA2073" s="2">
        <v>0.49</v>
      </c>
      <c r="BB2073" s="2">
        <v>2</v>
      </c>
      <c r="BC2073" s="2">
        <v>23.9</v>
      </c>
      <c r="BD2073" s="2">
        <v>37.360300000000002</v>
      </c>
      <c r="BE2073" s="4"/>
      <c r="BF2073" s="4"/>
    </row>
    <row r="2074" spans="1:58" x14ac:dyDescent="0.2">
      <c r="A2074" s="29">
        <v>2073</v>
      </c>
      <c r="B2074" s="7" t="s">
        <v>23</v>
      </c>
      <c r="C2074" s="3">
        <v>39992</v>
      </c>
      <c r="D2074" s="4" t="s">
        <v>21</v>
      </c>
      <c r="E2074" s="4" t="s">
        <v>170</v>
      </c>
      <c r="F2074" s="5" t="s">
        <v>194</v>
      </c>
      <c r="G2074" s="6">
        <v>0.91111111111111109</v>
      </c>
      <c r="H2074" s="6">
        <v>0.9159722222222223</v>
      </c>
      <c r="I2074" s="85">
        <f t="shared" si="32"/>
        <v>7.000000000000135</v>
      </c>
      <c r="J2074" s="86">
        <f>I2074*Segmentos!$D$7*(AH2074%)*IF(ISNUMBER(AI2074),AI2074%,0)</f>
        <v>12348.000000000238</v>
      </c>
      <c r="K2074" s="86">
        <f>I2074*Segmentos!$D$7*(AL2074%)*IF(ISNUMBER(AM2074),AM2074%,0)</f>
        <v>8668.8000000001684</v>
      </c>
      <c r="L2074" s="4"/>
      <c r="M2074" s="2">
        <v>0.38</v>
      </c>
      <c r="N2074" s="2">
        <v>0.7</v>
      </c>
      <c r="O2074" s="2">
        <v>58.1</v>
      </c>
      <c r="P2074" s="2">
        <v>38.673400000000001</v>
      </c>
      <c r="Q2074" s="2">
        <v>0</v>
      </c>
      <c r="R2074" s="2">
        <v>0</v>
      </c>
      <c r="S2074" s="8" t="s">
        <v>577</v>
      </c>
      <c r="T2074" s="2">
        <v>0</v>
      </c>
      <c r="U2074" s="2">
        <v>0</v>
      </c>
      <c r="V2074" s="2">
        <v>0</v>
      </c>
      <c r="W2074" s="8" t="s">
        <v>577</v>
      </c>
      <c r="X2074" s="2">
        <v>0</v>
      </c>
      <c r="Y2074" s="2">
        <v>0.8</v>
      </c>
      <c r="Z2074" s="2">
        <v>1.4</v>
      </c>
      <c r="AA2074" s="2">
        <v>56.9</v>
      </c>
      <c r="AB2074" s="2">
        <v>23.993099999999998</v>
      </c>
      <c r="AC2074" s="2">
        <v>0.44</v>
      </c>
      <c r="AD2074" s="2">
        <v>0.7</v>
      </c>
      <c r="AE2074" s="2">
        <v>60.3</v>
      </c>
      <c r="AF2074" s="2">
        <v>14.680300000000001</v>
      </c>
      <c r="AG2074" s="2">
        <v>0.46</v>
      </c>
      <c r="AH2074" s="22">
        <v>0.9</v>
      </c>
      <c r="AI2074" s="22">
        <v>49</v>
      </c>
      <c r="AJ2074" s="22">
        <v>22.1462</v>
      </c>
      <c r="AK2074" s="18">
        <v>0.31</v>
      </c>
      <c r="AL2074" s="18">
        <v>0.4</v>
      </c>
      <c r="AM2074" s="18">
        <v>77.400000000000006</v>
      </c>
      <c r="AN2074" s="2">
        <v>16.527200000000001</v>
      </c>
      <c r="AO2074" s="2">
        <v>0</v>
      </c>
      <c r="AP2074" s="2">
        <v>0</v>
      </c>
      <c r="AQ2074" s="8" t="s">
        <v>577</v>
      </c>
      <c r="AR2074" s="2">
        <v>0</v>
      </c>
      <c r="AS2074" s="2">
        <v>0.2</v>
      </c>
      <c r="AT2074" s="2">
        <v>0.2</v>
      </c>
      <c r="AU2074" s="2">
        <v>100</v>
      </c>
      <c r="AV2074" s="2">
        <v>4.4909999999999997</v>
      </c>
      <c r="AW2074" s="2">
        <v>0.69</v>
      </c>
      <c r="AX2074" s="2">
        <v>1</v>
      </c>
      <c r="AY2074" s="2">
        <v>71.400000000000006</v>
      </c>
      <c r="AZ2074" s="2">
        <v>20.237100000000002</v>
      </c>
      <c r="BA2074" s="2">
        <v>0.36</v>
      </c>
      <c r="BB2074" s="2">
        <v>0.9</v>
      </c>
      <c r="BC2074" s="2">
        <v>41.4</v>
      </c>
      <c r="BD2074" s="2">
        <v>13.9453</v>
      </c>
      <c r="BE2074" s="4"/>
      <c r="BF2074" s="4"/>
    </row>
    <row r="2075" spans="1:58" x14ac:dyDescent="0.2">
      <c r="A2075" s="29">
        <v>2074</v>
      </c>
      <c r="B2075" s="7" t="s">
        <v>25</v>
      </c>
      <c r="C2075" s="3">
        <v>39992</v>
      </c>
      <c r="D2075" s="4" t="s">
        <v>21</v>
      </c>
      <c r="E2075" s="4" t="s">
        <v>171</v>
      </c>
      <c r="F2075" s="5" t="s">
        <v>194</v>
      </c>
      <c r="G2075" s="6">
        <v>0.89861111111111114</v>
      </c>
      <c r="H2075" s="6">
        <v>0.9</v>
      </c>
      <c r="I2075" s="85">
        <f t="shared" si="32"/>
        <v>1.9999999999999929</v>
      </c>
      <c r="J2075" s="86">
        <f>I2075*Segmentos!$D$7*(AH2075%)*IF(ISNUMBER(AI2075),AI2075%,0)</f>
        <v>3199.9999999999891</v>
      </c>
      <c r="K2075" s="86">
        <f>I2075*Segmentos!$D$7*(AL2075%)*IF(ISNUMBER(AM2075),AM2075%,0)</f>
        <v>2399.9999999999918</v>
      </c>
      <c r="L2075" s="4"/>
      <c r="M2075" s="2">
        <v>0.31</v>
      </c>
      <c r="N2075" s="2">
        <v>0.3</v>
      </c>
      <c r="O2075" s="2">
        <v>100</v>
      </c>
      <c r="P2075" s="2">
        <v>42.808100000000003</v>
      </c>
      <c r="Q2075" s="2">
        <v>0.32</v>
      </c>
      <c r="R2075" s="2">
        <v>0.3</v>
      </c>
      <c r="S2075" s="2">
        <v>100</v>
      </c>
      <c r="T2075" s="2">
        <v>7.3902999999999999</v>
      </c>
      <c r="U2075" s="2">
        <v>0</v>
      </c>
      <c r="V2075" s="2">
        <v>0</v>
      </c>
      <c r="W2075" s="8" t="s">
        <v>577</v>
      </c>
      <c r="X2075" s="2">
        <v>0</v>
      </c>
      <c r="Y2075" s="2">
        <v>0.45</v>
      </c>
      <c r="Z2075" s="2">
        <v>0.4</v>
      </c>
      <c r="AA2075" s="2">
        <v>100</v>
      </c>
      <c r="AB2075" s="2">
        <v>18.028600000000001</v>
      </c>
      <c r="AC2075" s="2">
        <v>0.39</v>
      </c>
      <c r="AD2075" s="2">
        <v>0.4</v>
      </c>
      <c r="AE2075" s="2">
        <v>100</v>
      </c>
      <c r="AF2075" s="2">
        <v>17.389199999999999</v>
      </c>
      <c r="AG2075" s="2">
        <v>0.38</v>
      </c>
      <c r="AH2075" s="22">
        <v>0.4</v>
      </c>
      <c r="AI2075" s="22">
        <v>100</v>
      </c>
      <c r="AJ2075" s="22">
        <v>24.554200000000002</v>
      </c>
      <c r="AK2075" s="18">
        <v>0.25</v>
      </c>
      <c r="AL2075" s="18">
        <v>0.3</v>
      </c>
      <c r="AM2075" s="18">
        <v>100</v>
      </c>
      <c r="AN2075" s="2">
        <v>18.253900000000002</v>
      </c>
      <c r="AO2075" s="2">
        <v>0</v>
      </c>
      <c r="AP2075" s="2">
        <v>0</v>
      </c>
      <c r="AQ2075" s="8" t="s">
        <v>577</v>
      </c>
      <c r="AR2075" s="2">
        <v>0</v>
      </c>
      <c r="AS2075" s="2">
        <v>0.34</v>
      </c>
      <c r="AT2075" s="2">
        <v>0.3</v>
      </c>
      <c r="AU2075" s="2">
        <v>100</v>
      </c>
      <c r="AV2075" s="2">
        <v>10.1693</v>
      </c>
      <c r="AW2075" s="2">
        <v>0.28999999999999998</v>
      </c>
      <c r="AX2075" s="2">
        <v>0.3</v>
      </c>
      <c r="AY2075" s="2">
        <v>100</v>
      </c>
      <c r="AZ2075" s="2">
        <v>11.5373</v>
      </c>
      <c r="BA2075" s="2">
        <v>0.4</v>
      </c>
      <c r="BB2075" s="2">
        <v>0.4</v>
      </c>
      <c r="BC2075" s="2">
        <v>100</v>
      </c>
      <c r="BD2075" s="2">
        <v>21.101600000000001</v>
      </c>
      <c r="BE2075" s="4"/>
      <c r="BF2075" s="4"/>
    </row>
    <row r="2076" spans="1:58" x14ac:dyDescent="0.2">
      <c r="A2076" s="29">
        <v>2075</v>
      </c>
      <c r="B2076" s="7" t="s">
        <v>66</v>
      </c>
      <c r="C2076" s="3">
        <v>39992</v>
      </c>
      <c r="D2076" s="4" t="s">
        <v>28</v>
      </c>
      <c r="E2076" s="4" t="s">
        <v>168</v>
      </c>
      <c r="F2076" s="5" t="s">
        <v>194</v>
      </c>
      <c r="G2076" s="6">
        <v>0.83472222222222225</v>
      </c>
      <c r="H2076" s="6">
        <v>0.91388888888888886</v>
      </c>
      <c r="I2076" s="85">
        <f t="shared" si="32"/>
        <v>113.99999999999991</v>
      </c>
      <c r="J2076" s="86">
        <f>I2076*Segmentos!$D$7*(AH2076%)*IF(ISNUMBER(AI2076),AI2076%,0)</f>
        <v>799048.79999999935</v>
      </c>
      <c r="K2076" s="86">
        <f>I2076*Segmentos!$D$7*(AL2076%)*IF(ISNUMBER(AM2076),AM2076%,0)</f>
        <v>527135.99999999965</v>
      </c>
      <c r="L2076" s="4" t="s">
        <v>452</v>
      </c>
      <c r="M2076" s="2">
        <v>1.43</v>
      </c>
      <c r="N2076" s="2">
        <v>8.1999999999999993</v>
      </c>
      <c r="O2076" s="2">
        <v>17.399999999999999</v>
      </c>
      <c r="P2076" s="2">
        <v>63.871000000000002</v>
      </c>
      <c r="Q2076" s="2">
        <v>1.39</v>
      </c>
      <c r="R2076" s="2">
        <v>3.6</v>
      </c>
      <c r="S2076" s="2">
        <v>38.1</v>
      </c>
      <c r="T2076" s="2">
        <v>10.331200000000001</v>
      </c>
      <c r="U2076" s="2">
        <v>1.46</v>
      </c>
      <c r="V2076" s="2">
        <v>8</v>
      </c>
      <c r="W2076" s="2">
        <v>18.399999999999999</v>
      </c>
      <c r="X2076" s="2">
        <v>13.6972</v>
      </c>
      <c r="Y2076" s="2">
        <v>2.14</v>
      </c>
      <c r="Z2076" s="2">
        <v>12</v>
      </c>
      <c r="AA2076" s="2">
        <v>17.8</v>
      </c>
      <c r="AB2076" s="2">
        <v>28.1858</v>
      </c>
      <c r="AC2076" s="2">
        <v>0.8</v>
      </c>
      <c r="AD2076" s="2">
        <v>7.4</v>
      </c>
      <c r="AE2076" s="2">
        <v>10.8</v>
      </c>
      <c r="AF2076" s="2">
        <v>11.6568</v>
      </c>
      <c r="AG2076" s="2">
        <v>1.74</v>
      </c>
      <c r="AH2076" s="22">
        <v>9.9</v>
      </c>
      <c r="AI2076" s="22">
        <v>17.7</v>
      </c>
      <c r="AJ2076" s="22">
        <v>36.891100000000002</v>
      </c>
      <c r="AK2076" s="18">
        <v>1.1499999999999999</v>
      </c>
      <c r="AL2076" s="18">
        <v>6.8</v>
      </c>
      <c r="AM2076" s="18">
        <v>17</v>
      </c>
      <c r="AN2076" s="2">
        <v>26.979900000000001</v>
      </c>
      <c r="AO2076" s="2">
        <v>0.64</v>
      </c>
      <c r="AP2076" s="2">
        <v>6.4</v>
      </c>
      <c r="AQ2076" s="2">
        <v>10</v>
      </c>
      <c r="AR2076" s="2">
        <v>3.1271</v>
      </c>
      <c r="AS2076" s="2">
        <v>1.59</v>
      </c>
      <c r="AT2076" s="2">
        <v>6.8</v>
      </c>
      <c r="AU2076" s="2">
        <v>23.3</v>
      </c>
      <c r="AV2076" s="2">
        <v>15.6694</v>
      </c>
      <c r="AW2076" s="2">
        <v>0.89</v>
      </c>
      <c r="AX2076" s="2">
        <v>7.4</v>
      </c>
      <c r="AY2076" s="2">
        <v>12</v>
      </c>
      <c r="AZ2076" s="2">
        <v>11.3788</v>
      </c>
      <c r="BA2076" s="2">
        <v>1.97</v>
      </c>
      <c r="BB2076" s="2">
        <v>10.199999999999999</v>
      </c>
      <c r="BC2076" s="2">
        <v>19.3</v>
      </c>
      <c r="BD2076" s="2">
        <v>33.695799999999998</v>
      </c>
      <c r="BE2076" s="4"/>
      <c r="BF2076" s="4"/>
    </row>
    <row r="2077" spans="1:58" x14ac:dyDescent="0.2">
      <c r="A2077" s="29">
        <v>2076</v>
      </c>
      <c r="B2077" s="7" t="s">
        <v>19</v>
      </c>
      <c r="C2077" s="3">
        <v>39992</v>
      </c>
      <c r="D2077" s="4" t="s">
        <v>17</v>
      </c>
      <c r="E2077" s="4" t="s">
        <v>166</v>
      </c>
      <c r="F2077" s="5" t="s">
        <v>194</v>
      </c>
      <c r="G2077" s="6">
        <v>0.91527777777777775</v>
      </c>
      <c r="H2077" s="6">
        <v>0.91666666666666663</v>
      </c>
      <c r="I2077" s="85">
        <f t="shared" si="32"/>
        <v>1.9999999999999929</v>
      </c>
      <c r="J2077" s="86">
        <f>I2077*Segmentos!$D$7*(AH2077%)*IF(ISNUMBER(AI2077),AI2077%,0)</f>
        <v>5343.9999999999818</v>
      </c>
      <c r="K2077" s="86">
        <f>I2077*Segmentos!$D$7*(AL2077%)*IF(ISNUMBER(AM2077),AM2077%,0)</f>
        <v>4799.9999999999836</v>
      </c>
      <c r="L2077" s="4"/>
      <c r="M2077" s="2">
        <v>0.65</v>
      </c>
      <c r="N2077" s="2">
        <v>0.7</v>
      </c>
      <c r="O2077" s="2">
        <v>91.3</v>
      </c>
      <c r="P2077" s="2">
        <v>100</v>
      </c>
      <c r="Q2077" s="2">
        <v>0.83</v>
      </c>
      <c r="R2077" s="2">
        <v>0.8</v>
      </c>
      <c r="S2077" s="2">
        <v>100</v>
      </c>
      <c r="T2077" s="2">
        <v>21.1921</v>
      </c>
      <c r="U2077" s="2">
        <v>0.72</v>
      </c>
      <c r="V2077" s="2">
        <v>0.7</v>
      </c>
      <c r="W2077" s="2">
        <v>100</v>
      </c>
      <c r="X2077" s="2">
        <v>23.1037</v>
      </c>
      <c r="Y2077" s="2">
        <v>0.89</v>
      </c>
      <c r="Z2077" s="2">
        <v>1.1000000000000001</v>
      </c>
      <c r="AA2077" s="2">
        <v>80.8</v>
      </c>
      <c r="AB2077" s="2">
        <v>40.084800000000001</v>
      </c>
      <c r="AC2077" s="2">
        <v>0.31</v>
      </c>
      <c r="AD2077" s="2">
        <v>0.3</v>
      </c>
      <c r="AE2077" s="2">
        <v>100</v>
      </c>
      <c r="AF2077" s="2">
        <v>15.619300000000001</v>
      </c>
      <c r="AG2077" s="2">
        <v>0.66</v>
      </c>
      <c r="AH2077" s="22">
        <v>0.8</v>
      </c>
      <c r="AI2077" s="22">
        <v>83.5</v>
      </c>
      <c r="AJ2077" s="22">
        <v>48.258000000000003</v>
      </c>
      <c r="AK2077" s="18">
        <v>0.64</v>
      </c>
      <c r="AL2077" s="18">
        <v>0.6</v>
      </c>
      <c r="AM2077" s="18">
        <v>100</v>
      </c>
      <c r="AN2077" s="2">
        <v>51.741999999999997</v>
      </c>
      <c r="AO2077" s="2">
        <v>0.27</v>
      </c>
      <c r="AP2077" s="2">
        <v>0.3</v>
      </c>
      <c r="AQ2077" s="2">
        <v>100</v>
      </c>
      <c r="AR2077" s="2">
        <v>4.6003999999999996</v>
      </c>
      <c r="AS2077" s="2">
        <v>0.94</v>
      </c>
      <c r="AT2077" s="2">
        <v>1.1000000000000001</v>
      </c>
      <c r="AU2077" s="2">
        <v>85.9</v>
      </c>
      <c r="AV2077" s="2">
        <v>31.7105</v>
      </c>
      <c r="AW2077" s="2">
        <v>0.1</v>
      </c>
      <c r="AX2077" s="2">
        <v>0.2</v>
      </c>
      <c r="AY2077" s="2">
        <v>50</v>
      </c>
      <c r="AZ2077" s="2">
        <v>4.3228</v>
      </c>
      <c r="BA2077" s="2">
        <v>1.01</v>
      </c>
      <c r="BB2077" s="2">
        <v>1</v>
      </c>
      <c r="BC2077" s="2">
        <v>100</v>
      </c>
      <c r="BD2077" s="2">
        <v>59.366300000000003</v>
      </c>
      <c r="BE2077" s="4"/>
      <c r="BF2077" s="4"/>
    </row>
    <row r="2078" spans="1:58" x14ac:dyDescent="0.2">
      <c r="A2078" s="29">
        <v>2077</v>
      </c>
      <c r="B2078" s="7" t="s">
        <v>2</v>
      </c>
      <c r="C2078" s="3">
        <v>39992</v>
      </c>
      <c r="D2078" s="4" t="s">
        <v>0</v>
      </c>
      <c r="E2078" s="4" t="s">
        <v>164</v>
      </c>
      <c r="F2078" s="5" t="s">
        <v>194</v>
      </c>
      <c r="G2078" s="6">
        <v>0.87361111111111101</v>
      </c>
      <c r="H2078" s="6">
        <v>0.9145833333333333</v>
      </c>
      <c r="I2078" s="85">
        <f t="shared" si="32"/>
        <v>59.000000000000114</v>
      </c>
      <c r="J2078" s="86">
        <f>I2078*Segmentos!$D$7*(AH2078%)*IF(ISNUMBER(AI2078),AI2078%,0)</f>
        <v>1399008.0000000028</v>
      </c>
      <c r="K2078" s="86">
        <f>I2078*Segmentos!$D$7*(AL2078%)*IF(ISNUMBER(AM2078),AM2078%,0)</f>
        <v>1515120.0000000028</v>
      </c>
      <c r="L2078" s="4"/>
      <c r="M2078" s="2">
        <v>6.17</v>
      </c>
      <c r="N2078" s="2">
        <v>22</v>
      </c>
      <c r="O2078" s="2">
        <v>28</v>
      </c>
      <c r="P2078" s="2">
        <v>87.796599999999998</v>
      </c>
      <c r="Q2078" s="2">
        <v>3.17</v>
      </c>
      <c r="R2078" s="2">
        <v>13.5</v>
      </c>
      <c r="S2078" s="2">
        <v>23.5</v>
      </c>
      <c r="T2078" s="2">
        <v>7.5171000000000001</v>
      </c>
      <c r="U2078" s="2">
        <v>5.21</v>
      </c>
      <c r="V2078" s="2">
        <v>22</v>
      </c>
      <c r="W2078" s="2">
        <v>23.7</v>
      </c>
      <c r="X2078" s="2">
        <v>15.5382</v>
      </c>
      <c r="Y2078" s="2">
        <v>6.87</v>
      </c>
      <c r="Z2078" s="2">
        <v>24.8</v>
      </c>
      <c r="AA2078" s="2">
        <v>27.7</v>
      </c>
      <c r="AB2078" s="2">
        <v>28.840599999999998</v>
      </c>
      <c r="AC2078" s="2">
        <v>7.69</v>
      </c>
      <c r="AD2078" s="2">
        <v>23.9</v>
      </c>
      <c r="AE2078" s="2">
        <v>32.200000000000003</v>
      </c>
      <c r="AF2078" s="2">
        <v>35.900599999999997</v>
      </c>
      <c r="AG2078" s="2">
        <v>5.91</v>
      </c>
      <c r="AH2078" s="22">
        <v>22.8</v>
      </c>
      <c r="AI2078" s="22">
        <v>26</v>
      </c>
      <c r="AJ2078" s="22">
        <v>39.8902</v>
      </c>
      <c r="AK2078" s="18">
        <v>6.41</v>
      </c>
      <c r="AL2078" s="18">
        <v>21.4</v>
      </c>
      <c r="AM2078" s="18">
        <v>30</v>
      </c>
      <c r="AN2078" s="2">
        <v>47.906399999999998</v>
      </c>
      <c r="AO2078" s="2">
        <v>5.07</v>
      </c>
      <c r="AP2078" s="2">
        <v>16.2</v>
      </c>
      <c r="AQ2078" s="2">
        <v>31.2</v>
      </c>
      <c r="AR2078" s="2">
        <v>7.8731</v>
      </c>
      <c r="AS2078" s="2">
        <v>7.43</v>
      </c>
      <c r="AT2078" s="2">
        <v>20</v>
      </c>
      <c r="AU2078" s="2">
        <v>37.1</v>
      </c>
      <c r="AV2078" s="2">
        <v>23.258500000000002</v>
      </c>
      <c r="AW2078" s="2">
        <v>5.56</v>
      </c>
      <c r="AX2078" s="2">
        <v>24.1</v>
      </c>
      <c r="AY2078" s="2">
        <v>23.1</v>
      </c>
      <c r="AZ2078" s="2">
        <v>22.7135</v>
      </c>
      <c r="BA2078" s="2">
        <v>6.24</v>
      </c>
      <c r="BB2078" s="2">
        <v>23.3</v>
      </c>
      <c r="BC2078" s="2">
        <v>26.7</v>
      </c>
      <c r="BD2078" s="2">
        <v>33.951500000000003</v>
      </c>
      <c r="BE2078" s="4"/>
      <c r="BF2078" s="4"/>
    </row>
    <row r="2079" spans="1:58" x14ac:dyDescent="0.2">
      <c r="A2079" s="29">
        <v>2078</v>
      </c>
      <c r="B2079" s="7" t="s">
        <v>69</v>
      </c>
      <c r="C2079" s="3">
        <v>39992</v>
      </c>
      <c r="D2079" s="4" t="s">
        <v>3</v>
      </c>
      <c r="E2079" s="4" t="s">
        <v>176</v>
      </c>
      <c r="F2079" s="5" t="s">
        <v>194</v>
      </c>
      <c r="G2079" s="6">
        <v>0.91666666666666663</v>
      </c>
      <c r="H2079" s="6">
        <v>0.9902777777777777</v>
      </c>
      <c r="I2079" s="85">
        <f t="shared" si="32"/>
        <v>105.99999999999994</v>
      </c>
      <c r="J2079" s="86">
        <f>I2079*Segmentos!$D$7*(AH2079%)*IF(ISNUMBER(AI2079),AI2079%,0)</f>
        <v>1045075.1999999994</v>
      </c>
      <c r="K2079" s="86">
        <f>I2079*Segmentos!$D$7*(AL2079%)*IF(ISNUMBER(AM2079),AM2079%,0)</f>
        <v>932630.39999999944</v>
      </c>
      <c r="L2079" s="4"/>
      <c r="M2079" s="2">
        <v>2.3199999999999998</v>
      </c>
      <c r="N2079" s="2">
        <v>14.8</v>
      </c>
      <c r="O2079" s="2">
        <v>15.7</v>
      </c>
      <c r="P2079" s="2">
        <v>92.742000000000004</v>
      </c>
      <c r="Q2079" s="2">
        <v>1.52</v>
      </c>
      <c r="R2079" s="2">
        <v>11</v>
      </c>
      <c r="S2079" s="2">
        <v>13.8</v>
      </c>
      <c r="T2079" s="2">
        <v>10.1044</v>
      </c>
      <c r="U2079" s="2">
        <v>0.69</v>
      </c>
      <c r="V2079" s="2">
        <v>8.1</v>
      </c>
      <c r="W2079" s="2">
        <v>8.5</v>
      </c>
      <c r="X2079" s="2">
        <v>5.7595000000000001</v>
      </c>
      <c r="Y2079" s="2">
        <v>1.51</v>
      </c>
      <c r="Z2079" s="2">
        <v>13.1</v>
      </c>
      <c r="AA2079" s="2">
        <v>11.5</v>
      </c>
      <c r="AB2079" s="2">
        <v>17.747800000000002</v>
      </c>
      <c r="AC2079" s="2">
        <v>4.51</v>
      </c>
      <c r="AD2079" s="2">
        <v>22.6</v>
      </c>
      <c r="AE2079" s="2">
        <v>20</v>
      </c>
      <c r="AF2079" s="2">
        <v>59.130299999999998</v>
      </c>
      <c r="AG2079" s="2">
        <v>2.46</v>
      </c>
      <c r="AH2079" s="22">
        <v>15.6</v>
      </c>
      <c r="AI2079" s="22">
        <v>15.8</v>
      </c>
      <c r="AJ2079" s="22">
        <v>46.567900000000002</v>
      </c>
      <c r="AK2079" s="18">
        <v>2.2000000000000002</v>
      </c>
      <c r="AL2079" s="18">
        <v>14.1</v>
      </c>
      <c r="AM2079" s="18">
        <v>15.6</v>
      </c>
      <c r="AN2079" s="2">
        <v>46.174100000000003</v>
      </c>
      <c r="AO2079" s="2">
        <v>3.34</v>
      </c>
      <c r="AP2079" s="2">
        <v>14.9</v>
      </c>
      <c r="AQ2079" s="2">
        <v>22.4</v>
      </c>
      <c r="AR2079" s="2">
        <v>14.556900000000001</v>
      </c>
      <c r="AS2079" s="2">
        <v>2.61</v>
      </c>
      <c r="AT2079" s="2">
        <v>16.8</v>
      </c>
      <c r="AU2079" s="2">
        <v>15.5</v>
      </c>
      <c r="AV2079" s="2">
        <v>22.950900000000001</v>
      </c>
      <c r="AW2079" s="2">
        <v>2.4900000000000002</v>
      </c>
      <c r="AX2079" s="2">
        <v>14.5</v>
      </c>
      <c r="AY2079" s="2">
        <v>17.2</v>
      </c>
      <c r="AZ2079" s="2">
        <v>28.589500000000001</v>
      </c>
      <c r="BA2079" s="2">
        <v>1.74</v>
      </c>
      <c r="BB2079" s="2">
        <v>13.9</v>
      </c>
      <c r="BC2079" s="2">
        <v>12.6</v>
      </c>
      <c r="BD2079" s="2">
        <v>26.6447</v>
      </c>
      <c r="BE2079" s="4"/>
      <c r="BF2079" s="4"/>
    </row>
    <row r="2080" spans="1:58" x14ac:dyDescent="0.2">
      <c r="A2080" s="29">
        <v>2079</v>
      </c>
      <c r="B2080" s="7" t="s">
        <v>16</v>
      </c>
      <c r="C2080" s="3">
        <v>39992</v>
      </c>
      <c r="D2080" s="4" t="s">
        <v>13</v>
      </c>
      <c r="E2080" s="4" t="s">
        <v>166</v>
      </c>
      <c r="F2080" s="5" t="s">
        <v>194</v>
      </c>
      <c r="G2080" s="6">
        <v>0.91319444444444453</v>
      </c>
      <c r="H2080" s="6">
        <v>0.91736111111111107</v>
      </c>
      <c r="I2080" s="85">
        <f t="shared" si="32"/>
        <v>5.9999999999998188</v>
      </c>
      <c r="J2080" s="86">
        <f>I2080*Segmentos!$D$7*(AH2080%)*IF(ISNUMBER(AI2080),AI2080%,0)</f>
        <v>158995.19999999518</v>
      </c>
      <c r="K2080" s="86">
        <f>I2080*Segmentos!$D$7*(AL2080%)*IF(ISNUMBER(AM2080),AM2080%,0)</f>
        <v>169963.19999999486</v>
      </c>
      <c r="L2080" s="4"/>
      <c r="M2080" s="2">
        <v>6.87</v>
      </c>
      <c r="N2080" s="2">
        <v>8.9</v>
      </c>
      <c r="O2080" s="2">
        <v>77.2</v>
      </c>
      <c r="P2080" s="2">
        <v>92.427199999999999</v>
      </c>
      <c r="Q2080" s="2">
        <v>4.5599999999999996</v>
      </c>
      <c r="R2080" s="2">
        <v>5.2</v>
      </c>
      <c r="S2080" s="2">
        <v>87.8</v>
      </c>
      <c r="T2080" s="2">
        <v>10.234299999999999</v>
      </c>
      <c r="U2080" s="2">
        <v>5.05</v>
      </c>
      <c r="V2080" s="2">
        <v>6.7</v>
      </c>
      <c r="W2080" s="2">
        <v>75.099999999999994</v>
      </c>
      <c r="X2080" s="2">
        <v>14.2593</v>
      </c>
      <c r="Y2080" s="2">
        <v>5.92</v>
      </c>
      <c r="Z2080" s="2">
        <v>8.4</v>
      </c>
      <c r="AA2080" s="2">
        <v>70.2</v>
      </c>
      <c r="AB2080" s="2">
        <v>23.520399999999999</v>
      </c>
      <c r="AC2080" s="2">
        <v>10.050000000000001</v>
      </c>
      <c r="AD2080" s="2">
        <v>12.6</v>
      </c>
      <c r="AE2080" s="2">
        <v>80</v>
      </c>
      <c r="AF2080" s="2">
        <v>44.413200000000003</v>
      </c>
      <c r="AG2080" s="2">
        <v>6.63</v>
      </c>
      <c r="AH2080" s="22">
        <v>9.1</v>
      </c>
      <c r="AI2080" s="22">
        <v>72.8</v>
      </c>
      <c r="AJ2080" s="22">
        <v>42.342500000000001</v>
      </c>
      <c r="AK2080" s="18">
        <v>7.08</v>
      </c>
      <c r="AL2080" s="18">
        <v>8.6999999999999993</v>
      </c>
      <c r="AM2080" s="18">
        <v>81.400000000000006</v>
      </c>
      <c r="AN2080" s="2">
        <v>50.084699999999998</v>
      </c>
      <c r="AO2080" s="2">
        <v>2.99</v>
      </c>
      <c r="AP2080" s="2">
        <v>5.0999999999999996</v>
      </c>
      <c r="AQ2080" s="2">
        <v>58.7</v>
      </c>
      <c r="AR2080" s="2">
        <v>4.3986000000000001</v>
      </c>
      <c r="AS2080" s="2">
        <v>4.78</v>
      </c>
      <c r="AT2080" s="2">
        <v>7.1</v>
      </c>
      <c r="AU2080" s="2">
        <v>67.8</v>
      </c>
      <c r="AV2080" s="2">
        <v>14.1828</v>
      </c>
      <c r="AW2080" s="2">
        <v>8.84</v>
      </c>
      <c r="AX2080" s="2">
        <v>10.5</v>
      </c>
      <c r="AY2080" s="2">
        <v>84.5</v>
      </c>
      <c r="AZ2080" s="2">
        <v>34.206200000000003</v>
      </c>
      <c r="BA2080" s="2">
        <v>7.69</v>
      </c>
      <c r="BB2080" s="2">
        <v>9.9</v>
      </c>
      <c r="BC2080" s="2">
        <v>78.099999999999994</v>
      </c>
      <c r="BD2080" s="2">
        <v>39.639600000000002</v>
      </c>
      <c r="BE2080" s="4"/>
      <c r="BF2080" s="4"/>
    </row>
    <row r="2081" spans="1:58" x14ac:dyDescent="0.2">
      <c r="A2081" s="29">
        <v>2080</v>
      </c>
      <c r="B2081" s="7" t="s">
        <v>39</v>
      </c>
      <c r="C2081" s="3">
        <v>39993</v>
      </c>
      <c r="D2081" s="4" t="s">
        <v>0</v>
      </c>
      <c r="E2081" s="4" t="s">
        <v>174</v>
      </c>
      <c r="F2081" s="5" t="s">
        <v>188</v>
      </c>
      <c r="G2081" s="6">
        <v>0.92638888888888893</v>
      </c>
      <c r="H2081" s="6">
        <v>3.6805555555555557E-2</v>
      </c>
      <c r="I2081" s="85">
        <f t="shared" si="32"/>
        <v>158.99999999999997</v>
      </c>
      <c r="J2081" s="86">
        <f>I2081*Segmentos!$D$7*(AH2081%)*IF(ISNUMBER(AI2081),AI2081%,0)</f>
        <v>3370799.9999999995</v>
      </c>
      <c r="K2081" s="86">
        <f>I2081*Segmentos!$D$7*(AL2081%)*IF(ISNUMBER(AM2081),AM2081%,0)</f>
        <v>5112104.3999999994</v>
      </c>
      <c r="L2081" s="4"/>
      <c r="M2081" s="2">
        <v>6.73</v>
      </c>
      <c r="N2081" s="2">
        <v>21.5</v>
      </c>
      <c r="O2081" s="2">
        <v>31.3</v>
      </c>
      <c r="P2081" s="2">
        <v>86.805400000000006</v>
      </c>
      <c r="Q2081" s="2">
        <v>4.2699999999999996</v>
      </c>
      <c r="R2081" s="2">
        <v>20.7</v>
      </c>
      <c r="S2081" s="2">
        <v>20.6</v>
      </c>
      <c r="T2081" s="2">
        <v>9.1941000000000006</v>
      </c>
      <c r="U2081" s="2">
        <v>6.25</v>
      </c>
      <c r="V2081" s="2">
        <v>20.5</v>
      </c>
      <c r="W2081" s="2">
        <v>30.6</v>
      </c>
      <c r="X2081" s="2">
        <v>16.903700000000001</v>
      </c>
      <c r="Y2081" s="2">
        <v>6.25</v>
      </c>
      <c r="Z2081" s="2">
        <v>21.9</v>
      </c>
      <c r="AA2081" s="2">
        <v>28.5</v>
      </c>
      <c r="AB2081" s="2">
        <v>23.791499999999999</v>
      </c>
      <c r="AC2081" s="2">
        <v>8.7200000000000006</v>
      </c>
      <c r="AD2081" s="2">
        <v>22.1</v>
      </c>
      <c r="AE2081" s="2">
        <v>39.4</v>
      </c>
      <c r="AF2081" s="2">
        <v>36.9161</v>
      </c>
      <c r="AG2081" s="2">
        <v>5.3</v>
      </c>
      <c r="AH2081" s="22">
        <v>20</v>
      </c>
      <c r="AI2081" s="22">
        <v>26.5</v>
      </c>
      <c r="AJ2081" s="22">
        <v>32.3992</v>
      </c>
      <c r="AK2081" s="18">
        <v>8.0299999999999994</v>
      </c>
      <c r="AL2081" s="18">
        <v>22.9</v>
      </c>
      <c r="AM2081" s="18">
        <v>35.1</v>
      </c>
      <c r="AN2081" s="2">
        <v>54.406199999999998</v>
      </c>
      <c r="AO2081" s="2">
        <v>4.95</v>
      </c>
      <c r="AP2081" s="2">
        <v>19.899999999999999</v>
      </c>
      <c r="AQ2081" s="2">
        <v>24.9</v>
      </c>
      <c r="AR2081" s="2">
        <v>6.9749999999999996</v>
      </c>
      <c r="AS2081" s="2">
        <v>7.14</v>
      </c>
      <c r="AT2081" s="2">
        <v>24.2</v>
      </c>
      <c r="AU2081" s="2">
        <v>29.5</v>
      </c>
      <c r="AV2081" s="2">
        <v>20.270600000000002</v>
      </c>
      <c r="AW2081" s="2">
        <v>7.81</v>
      </c>
      <c r="AX2081" s="2">
        <v>21.3</v>
      </c>
      <c r="AY2081" s="2">
        <v>36.6</v>
      </c>
      <c r="AZ2081" s="2">
        <v>28.956399999999999</v>
      </c>
      <c r="BA2081" s="2">
        <v>6.2</v>
      </c>
      <c r="BB2081" s="2">
        <v>20.5</v>
      </c>
      <c r="BC2081" s="2">
        <v>30.2</v>
      </c>
      <c r="BD2081" s="2">
        <v>30.603400000000001</v>
      </c>
      <c r="BE2081" s="4"/>
      <c r="BF2081" s="4"/>
    </row>
    <row r="2082" spans="1:58" x14ac:dyDescent="0.2">
      <c r="A2082" s="29">
        <v>2081</v>
      </c>
      <c r="B2082" s="7" t="s">
        <v>12</v>
      </c>
      <c r="C2082" s="3">
        <v>39993</v>
      </c>
      <c r="D2082" s="4" t="s">
        <v>8</v>
      </c>
      <c r="E2082" s="4" t="s">
        <v>167</v>
      </c>
      <c r="F2082" s="5" t="s">
        <v>188</v>
      </c>
      <c r="G2082" s="6">
        <v>0.92222222222222217</v>
      </c>
      <c r="H2082" s="6">
        <v>0.98958333333333337</v>
      </c>
      <c r="I2082" s="85">
        <f t="shared" si="32"/>
        <v>97.000000000000142</v>
      </c>
      <c r="J2082" s="86">
        <f>I2082*Segmentos!$D$7*(AH2082%)*IF(ISNUMBER(AI2082),AI2082%,0)</f>
        <v>3357286.4000000046</v>
      </c>
      <c r="K2082" s="86">
        <f>I2082*Segmentos!$D$7*(AL2082%)*IF(ISNUMBER(AM2082),AM2082%,0)</f>
        <v>2547763.2000000044</v>
      </c>
      <c r="L2082" s="4"/>
      <c r="M2082" s="2">
        <v>7.56</v>
      </c>
      <c r="N2082" s="2">
        <v>23.5</v>
      </c>
      <c r="O2082" s="2">
        <v>32.200000000000003</v>
      </c>
      <c r="P2082" s="2">
        <v>85.859700000000004</v>
      </c>
      <c r="Q2082" s="2">
        <v>5.45</v>
      </c>
      <c r="R2082" s="2">
        <v>15.9</v>
      </c>
      <c r="S2082" s="2">
        <v>34.299999999999997</v>
      </c>
      <c r="T2082" s="2">
        <v>10.326499999999999</v>
      </c>
      <c r="U2082" s="2">
        <v>8.86</v>
      </c>
      <c r="V2082" s="2">
        <v>22.2</v>
      </c>
      <c r="W2082" s="2">
        <v>39.799999999999997</v>
      </c>
      <c r="X2082" s="2">
        <v>21.084299999999999</v>
      </c>
      <c r="Y2082" s="2">
        <v>8.31</v>
      </c>
      <c r="Z2082" s="2">
        <v>25</v>
      </c>
      <c r="AA2082" s="2">
        <v>33.299999999999997</v>
      </c>
      <c r="AB2082" s="2">
        <v>27.857600000000001</v>
      </c>
      <c r="AC2082" s="2">
        <v>7.13</v>
      </c>
      <c r="AD2082" s="2">
        <v>26.8</v>
      </c>
      <c r="AE2082" s="2">
        <v>26.6</v>
      </c>
      <c r="AF2082" s="2">
        <v>26.5913</v>
      </c>
      <c r="AG2082" s="2">
        <v>8.66</v>
      </c>
      <c r="AH2082" s="22">
        <v>25.6</v>
      </c>
      <c r="AI2082" s="22">
        <v>33.799999999999997</v>
      </c>
      <c r="AJ2082" s="22">
        <v>46.653399999999998</v>
      </c>
      <c r="AK2082" s="18">
        <v>6.57</v>
      </c>
      <c r="AL2082" s="18">
        <v>21.6</v>
      </c>
      <c r="AM2082" s="18">
        <v>30.4</v>
      </c>
      <c r="AN2082" s="2">
        <v>39.206299999999999</v>
      </c>
      <c r="AO2082" s="2">
        <v>2.2799999999999998</v>
      </c>
      <c r="AP2082" s="2">
        <v>13.2</v>
      </c>
      <c r="AQ2082" s="2">
        <v>17.3</v>
      </c>
      <c r="AR2082" s="2">
        <v>2.8260000000000001</v>
      </c>
      <c r="AS2082" s="2">
        <v>5.19</v>
      </c>
      <c r="AT2082" s="2">
        <v>18.600000000000001</v>
      </c>
      <c r="AU2082" s="2">
        <v>27.8</v>
      </c>
      <c r="AV2082" s="2">
        <v>12.977</v>
      </c>
      <c r="AW2082" s="2">
        <v>8.84</v>
      </c>
      <c r="AX2082" s="2">
        <v>25.3</v>
      </c>
      <c r="AY2082" s="2">
        <v>34.9</v>
      </c>
      <c r="AZ2082" s="2">
        <v>28.843699999999998</v>
      </c>
      <c r="BA2082" s="2">
        <v>9.48</v>
      </c>
      <c r="BB2082" s="2">
        <v>27.8</v>
      </c>
      <c r="BC2082" s="2">
        <v>34.1</v>
      </c>
      <c r="BD2082" s="2">
        <v>41.213000000000001</v>
      </c>
      <c r="BE2082" s="4"/>
      <c r="BF2082" s="4"/>
    </row>
    <row r="2083" spans="1:58" x14ac:dyDescent="0.2">
      <c r="A2083" s="29">
        <v>2082</v>
      </c>
      <c r="B2083" s="7" t="s">
        <v>15</v>
      </c>
      <c r="C2083" s="3">
        <v>39993</v>
      </c>
      <c r="D2083" s="4" t="s">
        <v>13</v>
      </c>
      <c r="E2083" s="4" t="s">
        <v>164</v>
      </c>
      <c r="F2083" s="5" t="s">
        <v>188</v>
      </c>
      <c r="G2083" s="6">
        <v>0.875</v>
      </c>
      <c r="H2083" s="6">
        <v>0.91388888888888886</v>
      </c>
      <c r="I2083" s="85">
        <f t="shared" si="32"/>
        <v>55.999999999999957</v>
      </c>
      <c r="J2083" s="86">
        <f>I2083*Segmentos!$D$7*(AH2083%)*IF(ISNUMBER(AI2083),AI2083%,0)</f>
        <v>1834963.1999999986</v>
      </c>
      <c r="K2083" s="86">
        <f>I2083*Segmentos!$D$7*(AL2083%)*IF(ISNUMBER(AM2083),AM2083%,0)</f>
        <v>2448902.399999998</v>
      </c>
      <c r="L2083" s="4"/>
      <c r="M2083" s="2">
        <v>9.64</v>
      </c>
      <c r="N2083" s="2">
        <v>25.7</v>
      </c>
      <c r="O2083" s="2">
        <v>37.6</v>
      </c>
      <c r="P2083" s="2">
        <v>86.924300000000002</v>
      </c>
      <c r="Q2083" s="2">
        <v>7.27</v>
      </c>
      <c r="R2083" s="2">
        <v>16.2</v>
      </c>
      <c r="S2083" s="2">
        <v>44.9</v>
      </c>
      <c r="T2083" s="2">
        <v>10.9407</v>
      </c>
      <c r="U2083" s="2">
        <v>8.61</v>
      </c>
      <c r="V2083" s="2">
        <v>25.2</v>
      </c>
      <c r="W2083" s="2">
        <v>34.200000000000003</v>
      </c>
      <c r="X2083" s="2">
        <v>16.286899999999999</v>
      </c>
      <c r="Y2083" s="2">
        <v>10</v>
      </c>
      <c r="Z2083" s="2">
        <v>28.3</v>
      </c>
      <c r="AA2083" s="2">
        <v>35.299999999999997</v>
      </c>
      <c r="AB2083" s="2">
        <v>26.6311</v>
      </c>
      <c r="AC2083" s="2">
        <v>11.17</v>
      </c>
      <c r="AD2083" s="2">
        <v>28.4</v>
      </c>
      <c r="AE2083" s="2">
        <v>39.299999999999997</v>
      </c>
      <c r="AF2083" s="2">
        <v>33.065600000000003</v>
      </c>
      <c r="AG2083" s="2">
        <v>8.1999999999999993</v>
      </c>
      <c r="AH2083" s="22">
        <v>24.6</v>
      </c>
      <c r="AI2083" s="22">
        <v>33.299999999999997</v>
      </c>
      <c r="AJ2083" s="22">
        <v>35.079900000000002</v>
      </c>
      <c r="AK2083" s="18">
        <v>10.94</v>
      </c>
      <c r="AL2083" s="18">
        <v>26.6</v>
      </c>
      <c r="AM2083" s="18">
        <v>41.1</v>
      </c>
      <c r="AN2083" s="2">
        <v>51.8444</v>
      </c>
      <c r="AO2083" s="2">
        <v>10.56</v>
      </c>
      <c r="AP2083" s="2">
        <v>24.6</v>
      </c>
      <c r="AQ2083" s="2">
        <v>43</v>
      </c>
      <c r="AR2083" s="2">
        <v>10.4032</v>
      </c>
      <c r="AS2083" s="2">
        <v>8.7799999999999994</v>
      </c>
      <c r="AT2083" s="2">
        <v>22.4</v>
      </c>
      <c r="AU2083" s="2">
        <v>39.1</v>
      </c>
      <c r="AV2083" s="2">
        <v>17.451599999999999</v>
      </c>
      <c r="AW2083" s="2">
        <v>9.61</v>
      </c>
      <c r="AX2083" s="2">
        <v>24.9</v>
      </c>
      <c r="AY2083" s="2">
        <v>38.6</v>
      </c>
      <c r="AZ2083" s="2">
        <v>24.9176</v>
      </c>
      <c r="BA2083" s="2">
        <v>9.89</v>
      </c>
      <c r="BB2083" s="2">
        <v>28.4</v>
      </c>
      <c r="BC2083" s="2">
        <v>34.799999999999997</v>
      </c>
      <c r="BD2083" s="2">
        <v>34.151800000000001</v>
      </c>
      <c r="BE2083" s="4"/>
      <c r="BF2083" s="4"/>
    </row>
    <row r="2084" spans="1:58" x14ac:dyDescent="0.2">
      <c r="A2084" s="29">
        <v>2083</v>
      </c>
      <c r="B2084" s="7" t="s">
        <v>5</v>
      </c>
      <c r="C2084" s="3">
        <v>39993</v>
      </c>
      <c r="D2084" s="4" t="s">
        <v>3</v>
      </c>
      <c r="E2084" s="4" t="s">
        <v>164</v>
      </c>
      <c r="F2084" s="5" t="s">
        <v>188</v>
      </c>
      <c r="G2084" s="6">
        <v>0.87430555555555556</v>
      </c>
      <c r="H2084" s="6">
        <v>0.9159722222222223</v>
      </c>
      <c r="I2084" s="85">
        <f t="shared" si="32"/>
        <v>60.000000000000107</v>
      </c>
      <c r="J2084" s="86">
        <f>I2084*Segmentos!$D$7*(AH2084%)*IF(ISNUMBER(AI2084),AI2084%,0)</f>
        <v>1495872.0000000023</v>
      </c>
      <c r="K2084" s="86">
        <f>I2084*Segmentos!$D$7*(AL2084%)*IF(ISNUMBER(AM2084),AM2084%,0)</f>
        <v>1620528.0000000028</v>
      </c>
      <c r="L2084" s="4"/>
      <c r="M2084" s="2">
        <v>6.5</v>
      </c>
      <c r="N2084" s="2">
        <v>19.600000000000001</v>
      </c>
      <c r="O2084" s="2">
        <v>33.1</v>
      </c>
      <c r="P2084" s="2">
        <v>80.706699999999998</v>
      </c>
      <c r="Q2084" s="2">
        <v>3.08</v>
      </c>
      <c r="R2084" s="2">
        <v>13</v>
      </c>
      <c r="S2084" s="2">
        <v>23.7</v>
      </c>
      <c r="T2084" s="2">
        <v>6.3789999999999996</v>
      </c>
      <c r="U2084" s="2">
        <v>7.71</v>
      </c>
      <c r="V2084" s="2">
        <v>23</v>
      </c>
      <c r="W2084" s="2">
        <v>33.6</v>
      </c>
      <c r="X2084" s="2">
        <v>20.075500000000002</v>
      </c>
      <c r="Y2084" s="2">
        <v>6.41</v>
      </c>
      <c r="Z2084" s="2">
        <v>21</v>
      </c>
      <c r="AA2084" s="2">
        <v>30.6</v>
      </c>
      <c r="AB2084" s="2">
        <v>23.4938</v>
      </c>
      <c r="AC2084" s="2">
        <v>7.55</v>
      </c>
      <c r="AD2084" s="2">
        <v>19.7</v>
      </c>
      <c r="AE2084" s="2">
        <v>38.4</v>
      </c>
      <c r="AF2084" s="2">
        <v>30.758500000000002</v>
      </c>
      <c r="AG2084" s="2">
        <v>6.23</v>
      </c>
      <c r="AH2084" s="22">
        <v>21.2</v>
      </c>
      <c r="AI2084" s="22">
        <v>29.4</v>
      </c>
      <c r="AJ2084" s="22">
        <v>36.664400000000001</v>
      </c>
      <c r="AK2084" s="18">
        <v>6.75</v>
      </c>
      <c r="AL2084" s="18">
        <v>18.2</v>
      </c>
      <c r="AM2084" s="18">
        <v>37.1</v>
      </c>
      <c r="AN2084" s="2">
        <v>44.042299999999997</v>
      </c>
      <c r="AO2084" s="2">
        <v>3.35</v>
      </c>
      <c r="AP2084" s="2">
        <v>15.5</v>
      </c>
      <c r="AQ2084" s="2">
        <v>21.6</v>
      </c>
      <c r="AR2084" s="2">
        <v>4.5418000000000003</v>
      </c>
      <c r="AS2084" s="2">
        <v>7.17</v>
      </c>
      <c r="AT2084" s="2">
        <v>22.4</v>
      </c>
      <c r="AU2084" s="2">
        <v>32</v>
      </c>
      <c r="AV2084" s="2">
        <v>19.6098</v>
      </c>
      <c r="AW2084" s="2">
        <v>6.9</v>
      </c>
      <c r="AX2084" s="2">
        <v>18</v>
      </c>
      <c r="AY2084" s="2">
        <v>38.299999999999997</v>
      </c>
      <c r="AZ2084" s="2">
        <v>24.610800000000001</v>
      </c>
      <c r="BA2084" s="2">
        <v>6.72</v>
      </c>
      <c r="BB2084" s="2">
        <v>20.399999999999999</v>
      </c>
      <c r="BC2084" s="2">
        <v>32.9</v>
      </c>
      <c r="BD2084" s="2">
        <v>31.944400000000002</v>
      </c>
      <c r="BE2084" s="4"/>
      <c r="BF2084" s="4"/>
    </row>
    <row r="2085" spans="1:58" x14ac:dyDescent="0.2">
      <c r="A2085" s="29">
        <v>2084</v>
      </c>
      <c r="B2085" s="7" t="s">
        <v>18</v>
      </c>
      <c r="C2085" s="3">
        <v>39993</v>
      </c>
      <c r="D2085" s="4" t="s">
        <v>17</v>
      </c>
      <c r="E2085" s="4" t="s">
        <v>168</v>
      </c>
      <c r="F2085" s="5" t="s">
        <v>188</v>
      </c>
      <c r="G2085" s="6">
        <v>0.83333333333333337</v>
      </c>
      <c r="H2085" s="6">
        <v>0.91527777777777775</v>
      </c>
      <c r="I2085" s="85">
        <f t="shared" si="32"/>
        <v>117.9999999999999</v>
      </c>
      <c r="J2085" s="86">
        <f>I2085*Segmentos!$D$7*(AH2085%)*IF(ISNUMBER(AI2085),AI2085%,0)</f>
        <v>223255.9999999998</v>
      </c>
      <c r="K2085" s="86">
        <f>I2085*Segmentos!$D$7*(AL2085%)*IF(ISNUMBER(AM2085),AM2085%,0)</f>
        <v>225049.59999999983</v>
      </c>
      <c r="L2085" s="4" t="s">
        <v>455</v>
      </c>
      <c r="M2085" s="2">
        <v>0.48</v>
      </c>
      <c r="N2085" s="2">
        <v>3.7</v>
      </c>
      <c r="O2085" s="2">
        <v>12.8</v>
      </c>
      <c r="P2085" s="2">
        <v>96.672200000000004</v>
      </c>
      <c r="Q2085" s="2">
        <v>0</v>
      </c>
      <c r="R2085" s="2">
        <v>0</v>
      </c>
      <c r="S2085" s="8" t="s">
        <v>577</v>
      </c>
      <c r="T2085" s="2">
        <v>0</v>
      </c>
      <c r="U2085" s="2">
        <v>0.38</v>
      </c>
      <c r="V2085" s="2">
        <v>4.0999999999999996</v>
      </c>
      <c r="W2085" s="2">
        <v>9.3000000000000007</v>
      </c>
      <c r="X2085" s="2">
        <v>16.2986</v>
      </c>
      <c r="Y2085" s="2">
        <v>0.43</v>
      </c>
      <c r="Z2085" s="2">
        <v>4</v>
      </c>
      <c r="AA2085" s="2">
        <v>10.7</v>
      </c>
      <c r="AB2085" s="2">
        <v>25.590599999999998</v>
      </c>
      <c r="AC2085" s="2">
        <v>0.83</v>
      </c>
      <c r="AD2085" s="2">
        <v>5.2</v>
      </c>
      <c r="AE2085" s="2">
        <v>16</v>
      </c>
      <c r="AF2085" s="2">
        <v>54.783099999999997</v>
      </c>
      <c r="AG2085" s="2">
        <v>0.47</v>
      </c>
      <c r="AH2085" s="22">
        <v>4.3</v>
      </c>
      <c r="AI2085" s="22">
        <v>11</v>
      </c>
      <c r="AJ2085" s="22">
        <v>45.192999999999998</v>
      </c>
      <c r="AK2085" s="18">
        <v>0.48</v>
      </c>
      <c r="AL2085" s="18">
        <v>3.2</v>
      </c>
      <c r="AM2085" s="18">
        <v>14.9</v>
      </c>
      <c r="AN2085" s="2">
        <v>51.479199999999999</v>
      </c>
      <c r="AO2085" s="2">
        <v>0.09</v>
      </c>
      <c r="AP2085" s="2">
        <v>2.4</v>
      </c>
      <c r="AQ2085" s="2">
        <v>3.7</v>
      </c>
      <c r="AR2085" s="2">
        <v>1.917</v>
      </c>
      <c r="AS2085" s="2">
        <v>0.15</v>
      </c>
      <c r="AT2085" s="2">
        <v>2.2999999999999998</v>
      </c>
      <c r="AU2085" s="2">
        <v>6.7</v>
      </c>
      <c r="AV2085" s="2">
        <v>6.7453000000000003</v>
      </c>
      <c r="AW2085" s="2">
        <v>0.52</v>
      </c>
      <c r="AX2085" s="2">
        <v>4.2</v>
      </c>
      <c r="AY2085" s="2">
        <v>12.3</v>
      </c>
      <c r="AZ2085" s="2">
        <v>29.950500000000002</v>
      </c>
      <c r="BA2085" s="2">
        <v>0.75</v>
      </c>
      <c r="BB2085" s="2">
        <v>4.5999999999999996</v>
      </c>
      <c r="BC2085" s="2">
        <v>16.100000000000001</v>
      </c>
      <c r="BD2085" s="2">
        <v>58.0595</v>
      </c>
      <c r="BE2085" s="4"/>
      <c r="BF2085" s="4"/>
    </row>
    <row r="2086" spans="1:58" x14ac:dyDescent="0.2">
      <c r="A2086" s="29">
        <v>2085</v>
      </c>
      <c r="B2086" s="7" t="s">
        <v>9</v>
      </c>
      <c r="C2086" s="3">
        <v>39993</v>
      </c>
      <c r="D2086" s="4" t="s">
        <v>8</v>
      </c>
      <c r="E2086" s="4" t="s">
        <v>168</v>
      </c>
      <c r="F2086" s="5" t="s">
        <v>188</v>
      </c>
      <c r="G2086" s="6">
        <v>0.80138888888888893</v>
      </c>
      <c r="H2086" s="6">
        <v>0.87361111111111101</v>
      </c>
      <c r="I2086" s="85">
        <f t="shared" si="32"/>
        <v>103.99999999999979</v>
      </c>
      <c r="J2086" s="86">
        <f>I2086*Segmentos!$D$7*(AH2086%)*IF(ISNUMBER(AI2086),AI2086%,0)</f>
        <v>2606239.9999999944</v>
      </c>
      <c r="K2086" s="86">
        <f>I2086*Segmentos!$D$7*(AL2086%)*IF(ISNUMBER(AM2086),AM2086%,0)</f>
        <v>2515676.7999999952</v>
      </c>
      <c r="L2086" s="4" t="s">
        <v>454</v>
      </c>
      <c r="M2086" s="2">
        <v>6.16</v>
      </c>
      <c r="N2086" s="2">
        <v>17.100000000000001</v>
      </c>
      <c r="O2086" s="2">
        <v>36.1</v>
      </c>
      <c r="P2086" s="2">
        <v>83.752200000000002</v>
      </c>
      <c r="Q2086" s="2">
        <v>2.46</v>
      </c>
      <c r="R2086" s="2">
        <v>9.4</v>
      </c>
      <c r="S2086" s="2">
        <v>26.1</v>
      </c>
      <c r="T2086" s="2">
        <v>5.5682</v>
      </c>
      <c r="U2086" s="2">
        <v>4.8600000000000003</v>
      </c>
      <c r="V2086" s="2">
        <v>13.1</v>
      </c>
      <c r="W2086" s="2">
        <v>37.200000000000003</v>
      </c>
      <c r="X2086" s="2">
        <v>13.8399</v>
      </c>
      <c r="Y2086" s="2">
        <v>7.1</v>
      </c>
      <c r="Z2086" s="2">
        <v>19.399999999999999</v>
      </c>
      <c r="AA2086" s="2">
        <v>36.6</v>
      </c>
      <c r="AB2086" s="2">
        <v>28.516100000000002</v>
      </c>
      <c r="AC2086" s="2">
        <v>8.0299999999999994</v>
      </c>
      <c r="AD2086" s="2">
        <v>21.4</v>
      </c>
      <c r="AE2086" s="2">
        <v>37.4</v>
      </c>
      <c r="AF2086" s="2">
        <v>35.828000000000003</v>
      </c>
      <c r="AG2086" s="2">
        <v>6.26</v>
      </c>
      <c r="AH2086" s="22">
        <v>17.899999999999999</v>
      </c>
      <c r="AI2086" s="22">
        <v>35</v>
      </c>
      <c r="AJ2086" s="22">
        <v>40.3827</v>
      </c>
      <c r="AK2086" s="18">
        <v>6.07</v>
      </c>
      <c r="AL2086" s="18">
        <v>16.3</v>
      </c>
      <c r="AM2086" s="18">
        <v>37.1</v>
      </c>
      <c r="AN2086" s="2">
        <v>43.369399999999999</v>
      </c>
      <c r="AO2086" s="2">
        <v>1.95</v>
      </c>
      <c r="AP2086" s="2">
        <v>8.4</v>
      </c>
      <c r="AQ2086" s="2">
        <v>23.2</v>
      </c>
      <c r="AR2086" s="2">
        <v>2.9034</v>
      </c>
      <c r="AS2086" s="2">
        <v>3.19</v>
      </c>
      <c r="AT2086" s="2">
        <v>10.9</v>
      </c>
      <c r="AU2086" s="2">
        <v>29.3</v>
      </c>
      <c r="AV2086" s="2">
        <v>9.5671999999999997</v>
      </c>
      <c r="AW2086" s="2">
        <v>7.69</v>
      </c>
      <c r="AX2086" s="2">
        <v>19.3</v>
      </c>
      <c r="AY2086" s="2">
        <v>39.9</v>
      </c>
      <c r="AZ2086" s="2">
        <v>30.051400000000001</v>
      </c>
      <c r="BA2086" s="2">
        <v>7.92</v>
      </c>
      <c r="BB2086" s="2">
        <v>21.4</v>
      </c>
      <c r="BC2086" s="2">
        <v>36.9</v>
      </c>
      <c r="BD2086" s="2">
        <v>41.2301</v>
      </c>
      <c r="BE2086" s="4"/>
      <c r="BF2086" s="4"/>
    </row>
    <row r="2087" spans="1:58" x14ac:dyDescent="0.2">
      <c r="A2087" s="29">
        <v>2086</v>
      </c>
      <c r="B2087" s="7" t="s">
        <v>1</v>
      </c>
      <c r="C2087" s="3">
        <v>39993</v>
      </c>
      <c r="D2087" s="4" t="s">
        <v>0</v>
      </c>
      <c r="E2087" s="4" t="s">
        <v>163</v>
      </c>
      <c r="F2087" s="5" t="s">
        <v>188</v>
      </c>
      <c r="G2087" s="6">
        <v>0.84791666666666676</v>
      </c>
      <c r="H2087" s="6">
        <v>0.88402777777777775</v>
      </c>
      <c r="I2087" s="85">
        <f t="shared" si="32"/>
        <v>51.999999999999815</v>
      </c>
      <c r="J2087" s="86">
        <f>I2087*Segmentos!$D$7*(AH2087%)*IF(ISNUMBER(AI2087),AI2087%,0)</f>
        <v>622439.99999999767</v>
      </c>
      <c r="K2087" s="86">
        <f>I2087*Segmentos!$D$7*(AL2087%)*IF(ISNUMBER(AM2087),AM2087%,0)</f>
        <v>1195583.9999999958</v>
      </c>
      <c r="L2087" s="4"/>
      <c r="M2087" s="2">
        <v>4.42</v>
      </c>
      <c r="N2087" s="2">
        <v>9.8000000000000007</v>
      </c>
      <c r="O2087" s="2">
        <v>45</v>
      </c>
      <c r="P2087" s="2">
        <v>69.9358</v>
      </c>
      <c r="Q2087" s="2">
        <v>3.96</v>
      </c>
      <c r="R2087" s="2">
        <v>10.5</v>
      </c>
      <c r="S2087" s="2">
        <v>37.700000000000003</v>
      </c>
      <c r="T2087" s="2">
        <v>10.4582</v>
      </c>
      <c r="U2087" s="2">
        <v>3.47</v>
      </c>
      <c r="V2087" s="2">
        <v>9.6</v>
      </c>
      <c r="W2087" s="2">
        <v>36.299999999999997</v>
      </c>
      <c r="X2087" s="2">
        <v>11.509</v>
      </c>
      <c r="Y2087" s="2">
        <v>5.72</v>
      </c>
      <c r="Z2087" s="2">
        <v>11.6</v>
      </c>
      <c r="AA2087" s="2">
        <v>49.3</v>
      </c>
      <c r="AB2087" s="2">
        <v>26.696999999999999</v>
      </c>
      <c r="AC2087" s="2">
        <v>4.0999999999999996</v>
      </c>
      <c r="AD2087" s="2">
        <v>8</v>
      </c>
      <c r="AE2087" s="2">
        <v>50.9</v>
      </c>
      <c r="AF2087" s="2">
        <v>21.271599999999999</v>
      </c>
      <c r="AG2087" s="2">
        <v>2.98</v>
      </c>
      <c r="AH2087" s="22">
        <v>7.5</v>
      </c>
      <c r="AI2087" s="22">
        <v>39.9</v>
      </c>
      <c r="AJ2087" s="22">
        <v>22.363299999999999</v>
      </c>
      <c r="AK2087" s="18">
        <v>5.72</v>
      </c>
      <c r="AL2087" s="18">
        <v>12</v>
      </c>
      <c r="AM2087" s="18">
        <v>47.9</v>
      </c>
      <c r="AN2087" s="2">
        <v>47.572499999999998</v>
      </c>
      <c r="AO2087" s="2">
        <v>4.55</v>
      </c>
      <c r="AP2087" s="2">
        <v>8</v>
      </c>
      <c r="AQ2087" s="2">
        <v>57</v>
      </c>
      <c r="AR2087" s="2">
        <v>7.8593999999999999</v>
      </c>
      <c r="AS2087" s="2">
        <v>5.48</v>
      </c>
      <c r="AT2087" s="2">
        <v>10.1</v>
      </c>
      <c r="AU2087" s="2">
        <v>54.2</v>
      </c>
      <c r="AV2087" s="2">
        <v>19.1038</v>
      </c>
      <c r="AW2087" s="2">
        <v>4.5599999999999996</v>
      </c>
      <c r="AX2087" s="2">
        <v>10.199999999999999</v>
      </c>
      <c r="AY2087" s="2">
        <v>44.7</v>
      </c>
      <c r="AZ2087" s="2">
        <v>20.756699999999999</v>
      </c>
      <c r="BA2087" s="2">
        <v>3.67</v>
      </c>
      <c r="BB2087" s="2">
        <v>9.9</v>
      </c>
      <c r="BC2087" s="2">
        <v>37.1</v>
      </c>
      <c r="BD2087" s="2">
        <v>22.215900000000001</v>
      </c>
      <c r="BE2087" s="4"/>
      <c r="BF2087" s="4"/>
    </row>
    <row r="2088" spans="1:58" x14ac:dyDescent="0.2">
      <c r="A2088" s="29">
        <v>2087</v>
      </c>
      <c r="B2088" s="7" t="s">
        <v>36</v>
      </c>
      <c r="C2088" s="3">
        <v>39993</v>
      </c>
      <c r="D2088" s="4" t="s">
        <v>13</v>
      </c>
      <c r="E2088" s="4" t="s">
        <v>163</v>
      </c>
      <c r="F2088" s="5" t="s">
        <v>188</v>
      </c>
      <c r="G2088" s="6">
        <v>0.91874999999999996</v>
      </c>
      <c r="H2088" s="6">
        <v>0.94374999999999998</v>
      </c>
      <c r="I2088" s="85">
        <f t="shared" si="32"/>
        <v>36.000000000000028</v>
      </c>
      <c r="J2088" s="86">
        <f>I2088*Segmentos!$D$7*(AH2088%)*IF(ISNUMBER(AI2088),AI2088%,0)</f>
        <v>1774656.0000000014</v>
      </c>
      <c r="K2088" s="86">
        <f>I2088*Segmentos!$D$7*(AL2088%)*IF(ISNUMBER(AM2088),AM2088%,0)</f>
        <v>2377872.0000000019</v>
      </c>
      <c r="L2088" s="4"/>
      <c r="M2088" s="2">
        <v>14.54</v>
      </c>
      <c r="N2088" s="2">
        <v>22.2</v>
      </c>
      <c r="O2088" s="2">
        <v>65.599999999999994</v>
      </c>
      <c r="P2088" s="2">
        <v>82.263000000000005</v>
      </c>
      <c r="Q2088" s="2">
        <v>10.4</v>
      </c>
      <c r="R2088" s="2">
        <v>15.9</v>
      </c>
      <c r="S2088" s="2">
        <v>65.2</v>
      </c>
      <c r="T2088" s="2">
        <v>9.8137000000000008</v>
      </c>
      <c r="U2088" s="2">
        <v>11.57</v>
      </c>
      <c r="V2088" s="2">
        <v>20.100000000000001</v>
      </c>
      <c r="W2088" s="2">
        <v>57.5</v>
      </c>
      <c r="X2088" s="2">
        <v>13.721299999999999</v>
      </c>
      <c r="Y2088" s="2">
        <v>15.5</v>
      </c>
      <c r="Z2088" s="2">
        <v>22.3</v>
      </c>
      <c r="AA2088" s="2">
        <v>69.5</v>
      </c>
      <c r="AB2088" s="2">
        <v>25.889199999999999</v>
      </c>
      <c r="AC2088" s="2">
        <v>17.68</v>
      </c>
      <c r="AD2088" s="2">
        <v>26.5</v>
      </c>
      <c r="AE2088" s="2">
        <v>66.8</v>
      </c>
      <c r="AF2088" s="2">
        <v>32.838700000000003</v>
      </c>
      <c r="AG2088" s="2">
        <v>12.34</v>
      </c>
      <c r="AH2088" s="22">
        <v>19.5</v>
      </c>
      <c r="AI2088" s="22">
        <v>63.2</v>
      </c>
      <c r="AJ2088" s="22">
        <v>33.127299999999998</v>
      </c>
      <c r="AK2088" s="18">
        <v>16.52</v>
      </c>
      <c r="AL2088" s="18">
        <v>24.5</v>
      </c>
      <c r="AM2088" s="18">
        <v>67.400000000000006</v>
      </c>
      <c r="AN2088" s="2">
        <v>49.1357</v>
      </c>
      <c r="AO2088" s="2">
        <v>14.97</v>
      </c>
      <c r="AP2088" s="2">
        <v>23.5</v>
      </c>
      <c r="AQ2088" s="2">
        <v>63.6</v>
      </c>
      <c r="AR2088" s="2">
        <v>9.2546999999999997</v>
      </c>
      <c r="AS2088" s="2">
        <v>13.76</v>
      </c>
      <c r="AT2088" s="2">
        <v>21.3</v>
      </c>
      <c r="AU2088" s="2">
        <v>64.599999999999994</v>
      </c>
      <c r="AV2088" s="2">
        <v>17.148399999999999</v>
      </c>
      <c r="AW2088" s="2">
        <v>14.02</v>
      </c>
      <c r="AX2088" s="2">
        <v>21.7</v>
      </c>
      <c r="AY2088" s="2">
        <v>64.599999999999994</v>
      </c>
      <c r="AZ2088" s="2">
        <v>22.807700000000001</v>
      </c>
      <c r="BA2088" s="2">
        <v>15.25</v>
      </c>
      <c r="BB2088" s="2">
        <v>22.6</v>
      </c>
      <c r="BC2088" s="2">
        <v>67.599999999999994</v>
      </c>
      <c r="BD2088" s="2">
        <v>33.052100000000003</v>
      </c>
      <c r="BE2088" s="4"/>
      <c r="BF2088" s="4"/>
    </row>
    <row r="2089" spans="1:58" x14ac:dyDescent="0.2">
      <c r="A2089" s="29">
        <v>2088</v>
      </c>
      <c r="B2089" s="7" t="s">
        <v>88</v>
      </c>
      <c r="C2089" s="3">
        <v>39993</v>
      </c>
      <c r="D2089" s="4" t="s">
        <v>13</v>
      </c>
      <c r="E2089" s="4" t="s">
        <v>163</v>
      </c>
      <c r="F2089" s="5" t="s">
        <v>188</v>
      </c>
      <c r="G2089" s="6">
        <v>0.91736111111111107</v>
      </c>
      <c r="H2089" s="6">
        <v>0.91874999999999996</v>
      </c>
      <c r="I2089" s="85">
        <f t="shared" si="32"/>
        <v>1.9999999999999929</v>
      </c>
      <c r="J2089" s="86">
        <f>I2089*Segmentos!$D$7*(AH2089%)*IF(ISNUMBER(AI2089),AI2089%,0)</f>
        <v>98945.599999999642</v>
      </c>
      <c r="K2089" s="86">
        <f>I2089*Segmentos!$D$7*(AL2089%)*IF(ISNUMBER(AM2089),AM2089%,0)</f>
        <v>126547.19999999953</v>
      </c>
      <c r="L2089" s="4"/>
      <c r="M2089" s="2">
        <v>14.19</v>
      </c>
      <c r="N2089" s="2">
        <v>15.6</v>
      </c>
      <c r="O2089" s="2">
        <v>90.8</v>
      </c>
      <c r="P2089" s="2">
        <v>83.771900000000002</v>
      </c>
      <c r="Q2089" s="2">
        <v>9.66</v>
      </c>
      <c r="R2089" s="2">
        <v>10.6</v>
      </c>
      <c r="S2089" s="2">
        <v>91.2</v>
      </c>
      <c r="T2089" s="2">
        <v>9.5183</v>
      </c>
      <c r="U2089" s="2">
        <v>11.91</v>
      </c>
      <c r="V2089" s="2">
        <v>13.5</v>
      </c>
      <c r="W2089" s="2">
        <v>88.3</v>
      </c>
      <c r="X2089" s="2">
        <v>14.747299999999999</v>
      </c>
      <c r="Y2089" s="2">
        <v>15.26</v>
      </c>
      <c r="Z2089" s="2">
        <v>16.600000000000001</v>
      </c>
      <c r="AA2089" s="2">
        <v>92</v>
      </c>
      <c r="AB2089" s="2">
        <v>26.601400000000002</v>
      </c>
      <c r="AC2089" s="2">
        <v>16.97</v>
      </c>
      <c r="AD2089" s="2">
        <v>18.7</v>
      </c>
      <c r="AE2089" s="2">
        <v>90.8</v>
      </c>
      <c r="AF2089" s="2">
        <v>32.905000000000001</v>
      </c>
      <c r="AG2089" s="2">
        <v>12.4</v>
      </c>
      <c r="AH2089" s="22">
        <v>14.2</v>
      </c>
      <c r="AI2089" s="22">
        <v>87.1</v>
      </c>
      <c r="AJ2089" s="22">
        <v>34.747199999999999</v>
      </c>
      <c r="AK2089" s="18">
        <v>15.79</v>
      </c>
      <c r="AL2089" s="18">
        <v>16.899999999999999</v>
      </c>
      <c r="AM2089" s="18">
        <v>93.6</v>
      </c>
      <c r="AN2089" s="2">
        <v>49.024700000000003</v>
      </c>
      <c r="AO2089" s="2">
        <v>9.81</v>
      </c>
      <c r="AP2089" s="2">
        <v>11.1</v>
      </c>
      <c r="AQ2089" s="2">
        <v>88.8</v>
      </c>
      <c r="AR2089" s="2">
        <v>6.3319000000000001</v>
      </c>
      <c r="AS2089" s="2">
        <v>13.68</v>
      </c>
      <c r="AT2089" s="2">
        <v>15.4</v>
      </c>
      <c r="AU2089" s="2">
        <v>89.1</v>
      </c>
      <c r="AV2089" s="2">
        <v>17.797499999999999</v>
      </c>
      <c r="AW2089" s="2">
        <v>14.95</v>
      </c>
      <c r="AX2089" s="2">
        <v>16.8</v>
      </c>
      <c r="AY2089" s="2">
        <v>89</v>
      </c>
      <c r="AZ2089" s="2">
        <v>25.3855</v>
      </c>
      <c r="BA2089" s="2">
        <v>15.15</v>
      </c>
      <c r="BB2089" s="2">
        <v>16.2</v>
      </c>
      <c r="BC2089" s="2">
        <v>93.5</v>
      </c>
      <c r="BD2089" s="2">
        <v>34.256999999999998</v>
      </c>
      <c r="BE2089" s="4"/>
      <c r="BF2089" s="4"/>
    </row>
    <row r="2090" spans="1:58" x14ac:dyDescent="0.2">
      <c r="A2090" s="29">
        <v>2089</v>
      </c>
      <c r="B2090" s="7" t="s">
        <v>20</v>
      </c>
      <c r="C2090" s="3">
        <v>39993</v>
      </c>
      <c r="D2090" s="4" t="s">
        <v>17</v>
      </c>
      <c r="E2090" s="4" t="s">
        <v>169</v>
      </c>
      <c r="F2090" s="5" t="s">
        <v>188</v>
      </c>
      <c r="G2090" s="6">
        <v>0.91666666666666663</v>
      </c>
      <c r="H2090" s="6">
        <v>0.96250000000000002</v>
      </c>
      <c r="I2090" s="85">
        <f t="shared" si="32"/>
        <v>66.000000000000085</v>
      </c>
      <c r="J2090" s="86">
        <f>I2090*Segmentos!$D$7*(AH2090%)*IF(ISNUMBER(AI2090),AI2090%,0)</f>
        <v>148764.0000000002</v>
      </c>
      <c r="K2090" s="86">
        <f>I2090*Segmentos!$D$7*(AL2090%)*IF(ISNUMBER(AM2090),AM2090%,0)</f>
        <v>28908.000000000033</v>
      </c>
      <c r="L2090" s="4"/>
      <c r="M2090" s="2">
        <v>0.32</v>
      </c>
      <c r="N2090" s="2">
        <v>1.9</v>
      </c>
      <c r="O2090" s="2">
        <v>17.2</v>
      </c>
      <c r="P2090" s="2">
        <v>100</v>
      </c>
      <c r="Q2090" s="2">
        <v>0.01</v>
      </c>
      <c r="R2090" s="2">
        <v>0.3</v>
      </c>
      <c r="S2090" s="2">
        <v>1.5</v>
      </c>
      <c r="T2090" s="2">
        <v>0.26619999999999999</v>
      </c>
      <c r="U2090" s="2">
        <v>0.3</v>
      </c>
      <c r="V2090" s="2">
        <v>1.4</v>
      </c>
      <c r="W2090" s="2">
        <v>21.6</v>
      </c>
      <c r="X2090" s="2">
        <v>19.527200000000001</v>
      </c>
      <c r="Y2090" s="2">
        <v>0.33</v>
      </c>
      <c r="Z2090" s="2">
        <v>1.7</v>
      </c>
      <c r="AA2090" s="2">
        <v>19.399999999999999</v>
      </c>
      <c r="AB2090" s="2">
        <v>30.528300000000002</v>
      </c>
      <c r="AC2090" s="2">
        <v>0.49</v>
      </c>
      <c r="AD2090" s="2">
        <v>3.1</v>
      </c>
      <c r="AE2090" s="2">
        <v>15.7</v>
      </c>
      <c r="AF2090" s="2">
        <v>49.6783</v>
      </c>
      <c r="AG2090" s="2">
        <v>0.55000000000000004</v>
      </c>
      <c r="AH2090" s="22">
        <v>2.2999999999999998</v>
      </c>
      <c r="AI2090" s="22">
        <v>24.5</v>
      </c>
      <c r="AJ2090" s="22">
        <v>81.974199999999996</v>
      </c>
      <c r="AK2090" s="18">
        <v>0.11</v>
      </c>
      <c r="AL2090" s="18">
        <v>1.5</v>
      </c>
      <c r="AM2090" s="18">
        <v>7.3</v>
      </c>
      <c r="AN2090" s="2">
        <v>18.0258</v>
      </c>
      <c r="AO2090" s="2">
        <v>0.15</v>
      </c>
      <c r="AP2090" s="2">
        <v>0.3</v>
      </c>
      <c r="AQ2090" s="2">
        <v>50.4</v>
      </c>
      <c r="AR2090" s="2">
        <v>4.9882999999999997</v>
      </c>
      <c r="AS2090" s="2">
        <v>0.4</v>
      </c>
      <c r="AT2090" s="2">
        <v>0.9</v>
      </c>
      <c r="AU2090" s="2">
        <v>47.1</v>
      </c>
      <c r="AV2090" s="2">
        <v>27.752700000000001</v>
      </c>
      <c r="AW2090" s="2">
        <v>0.41</v>
      </c>
      <c r="AX2090" s="2">
        <v>2</v>
      </c>
      <c r="AY2090" s="2">
        <v>20.6</v>
      </c>
      <c r="AZ2090" s="2">
        <v>36.786499999999997</v>
      </c>
      <c r="BA2090" s="2">
        <v>0.26</v>
      </c>
      <c r="BB2090" s="2">
        <v>2.8</v>
      </c>
      <c r="BC2090" s="2">
        <v>9.1</v>
      </c>
      <c r="BD2090" s="2">
        <v>30.4725</v>
      </c>
      <c r="BE2090" s="4"/>
      <c r="BF2090" s="4"/>
    </row>
    <row r="2091" spans="1:58" x14ac:dyDescent="0.2">
      <c r="A2091" s="29">
        <v>2090</v>
      </c>
      <c r="B2091" s="7" t="s">
        <v>11</v>
      </c>
      <c r="C2091" s="3">
        <v>39993</v>
      </c>
      <c r="D2091" s="4" t="s">
        <v>8</v>
      </c>
      <c r="E2091" s="4" t="s">
        <v>166</v>
      </c>
      <c r="F2091" s="5" t="s">
        <v>188</v>
      </c>
      <c r="G2091" s="6">
        <v>0.91111111111111109</v>
      </c>
      <c r="H2091" s="6">
        <v>0.91249999999999998</v>
      </c>
      <c r="I2091" s="85">
        <f t="shared" si="32"/>
        <v>1.9999999999999929</v>
      </c>
      <c r="J2091" s="86">
        <f>I2091*Segmentos!$D$7*(AH2091%)*IF(ISNUMBER(AI2091),AI2091%,0)</f>
        <v>44359.199999999844</v>
      </c>
      <c r="K2091" s="86">
        <f>I2091*Segmentos!$D$7*(AL2091%)*IF(ISNUMBER(AM2091),AM2091%,0)</f>
        <v>39718.399999999856</v>
      </c>
      <c r="L2091" s="4"/>
      <c r="M2091" s="2">
        <v>5.24</v>
      </c>
      <c r="N2091" s="2">
        <v>5.9</v>
      </c>
      <c r="O2091" s="2">
        <v>88.2</v>
      </c>
      <c r="P2091" s="2">
        <v>83.875500000000002</v>
      </c>
      <c r="Q2091" s="2">
        <v>3.75</v>
      </c>
      <c r="R2091" s="2">
        <v>3.9</v>
      </c>
      <c r="S2091" s="2">
        <v>95.7</v>
      </c>
      <c r="T2091" s="2">
        <v>10.000400000000001</v>
      </c>
      <c r="U2091" s="2">
        <v>5.51</v>
      </c>
      <c r="V2091" s="2">
        <v>6.2</v>
      </c>
      <c r="W2091" s="2">
        <v>89.5</v>
      </c>
      <c r="X2091" s="2">
        <v>18.496700000000001</v>
      </c>
      <c r="Y2091" s="2">
        <v>4.67</v>
      </c>
      <c r="Z2091" s="2">
        <v>5</v>
      </c>
      <c r="AA2091" s="2">
        <v>92.9</v>
      </c>
      <c r="AB2091" s="2">
        <v>22.074400000000001</v>
      </c>
      <c r="AC2091" s="2">
        <v>6.34</v>
      </c>
      <c r="AD2091" s="2">
        <v>7.7</v>
      </c>
      <c r="AE2091" s="2">
        <v>82.8</v>
      </c>
      <c r="AF2091" s="2">
        <v>33.304099999999998</v>
      </c>
      <c r="AG2091" s="2">
        <v>5.53</v>
      </c>
      <c r="AH2091" s="22">
        <v>6.1</v>
      </c>
      <c r="AI2091" s="22">
        <v>90.9</v>
      </c>
      <c r="AJ2091" s="22">
        <v>41.9773</v>
      </c>
      <c r="AK2091" s="18">
        <v>4.9800000000000004</v>
      </c>
      <c r="AL2091" s="18">
        <v>5.8</v>
      </c>
      <c r="AM2091" s="18">
        <v>85.6</v>
      </c>
      <c r="AN2091" s="2">
        <v>41.898299999999999</v>
      </c>
      <c r="AO2091" s="2">
        <v>2.96</v>
      </c>
      <c r="AP2091" s="2">
        <v>3.1</v>
      </c>
      <c r="AQ2091" s="2">
        <v>95.3</v>
      </c>
      <c r="AR2091" s="2">
        <v>5.1752000000000002</v>
      </c>
      <c r="AS2091" s="2">
        <v>3.04</v>
      </c>
      <c r="AT2091" s="2">
        <v>3.7</v>
      </c>
      <c r="AU2091" s="2">
        <v>81.5</v>
      </c>
      <c r="AV2091" s="2">
        <v>10.699299999999999</v>
      </c>
      <c r="AW2091" s="2">
        <v>5.34</v>
      </c>
      <c r="AX2091" s="2">
        <v>6.5</v>
      </c>
      <c r="AY2091" s="2">
        <v>82.5</v>
      </c>
      <c r="AZ2091" s="2">
        <v>24.584499999999998</v>
      </c>
      <c r="BA2091" s="2">
        <v>7.09</v>
      </c>
      <c r="BB2091" s="2">
        <v>7.6</v>
      </c>
      <c r="BC2091" s="2">
        <v>92.9</v>
      </c>
      <c r="BD2091" s="2">
        <v>43.416499999999999</v>
      </c>
      <c r="BE2091" s="4"/>
      <c r="BF2091" s="4"/>
    </row>
    <row r="2092" spans="1:58" x14ac:dyDescent="0.2">
      <c r="A2092" s="29">
        <v>2091</v>
      </c>
      <c r="B2092" s="7" t="s">
        <v>11</v>
      </c>
      <c r="C2092" s="3">
        <v>39993</v>
      </c>
      <c r="D2092" s="4" t="s">
        <v>0</v>
      </c>
      <c r="E2092" s="4" t="s">
        <v>166</v>
      </c>
      <c r="F2092" s="5" t="s">
        <v>188</v>
      </c>
      <c r="G2092" s="6">
        <v>0.9243055555555556</v>
      </c>
      <c r="H2092" s="6">
        <v>0.92638888888888893</v>
      </c>
      <c r="I2092" s="85">
        <f t="shared" si="32"/>
        <v>2.9999999999999893</v>
      </c>
      <c r="J2092" s="86">
        <f>I2092*Segmentos!$D$7*(AH2092%)*IF(ISNUMBER(AI2092),AI2092%,0)</f>
        <v>50759.999999999825</v>
      </c>
      <c r="K2092" s="86">
        <f>I2092*Segmentos!$D$7*(AL2092%)*IF(ISNUMBER(AM2092),AM2092%,0)</f>
        <v>59875.199999999801</v>
      </c>
      <c r="L2092" s="4"/>
      <c r="M2092" s="2">
        <v>4.6500000000000004</v>
      </c>
      <c r="N2092" s="2">
        <v>5.0999999999999996</v>
      </c>
      <c r="O2092" s="2">
        <v>91.4</v>
      </c>
      <c r="P2092" s="2">
        <v>86.220500000000001</v>
      </c>
      <c r="Q2092" s="2">
        <v>4.57</v>
      </c>
      <c r="R2092" s="2">
        <v>4.8</v>
      </c>
      <c r="S2092" s="2">
        <v>95.5</v>
      </c>
      <c r="T2092" s="2">
        <v>14.1389</v>
      </c>
      <c r="U2092" s="2">
        <v>1.78</v>
      </c>
      <c r="V2092" s="2">
        <v>2.2000000000000002</v>
      </c>
      <c r="W2092" s="2">
        <v>80.900000000000006</v>
      </c>
      <c r="X2092" s="2">
        <v>6.9245000000000001</v>
      </c>
      <c r="Y2092" s="2">
        <v>3.46</v>
      </c>
      <c r="Z2092" s="2">
        <v>4.0999999999999996</v>
      </c>
      <c r="AA2092" s="2">
        <v>84.1</v>
      </c>
      <c r="AB2092" s="2">
        <v>18.979299999999999</v>
      </c>
      <c r="AC2092" s="2">
        <v>7.58</v>
      </c>
      <c r="AD2092" s="2">
        <v>8</v>
      </c>
      <c r="AE2092" s="2">
        <v>95.3</v>
      </c>
      <c r="AF2092" s="2">
        <v>46.177799999999998</v>
      </c>
      <c r="AG2092" s="2">
        <v>4.2300000000000004</v>
      </c>
      <c r="AH2092" s="22">
        <v>4.7</v>
      </c>
      <c r="AI2092" s="22">
        <v>90</v>
      </c>
      <c r="AJ2092" s="22">
        <v>37.235599999999998</v>
      </c>
      <c r="AK2092" s="18">
        <v>5.0199999999999996</v>
      </c>
      <c r="AL2092" s="18">
        <v>5.4</v>
      </c>
      <c r="AM2092" s="18">
        <v>92.4</v>
      </c>
      <c r="AN2092" s="2">
        <v>48.984900000000003</v>
      </c>
      <c r="AO2092" s="2">
        <v>3.46</v>
      </c>
      <c r="AP2092" s="2">
        <v>3.8</v>
      </c>
      <c r="AQ2092" s="2">
        <v>90.7</v>
      </c>
      <c r="AR2092" s="2">
        <v>7.0251999999999999</v>
      </c>
      <c r="AS2092" s="2">
        <v>5.18</v>
      </c>
      <c r="AT2092" s="2">
        <v>5.2</v>
      </c>
      <c r="AU2092" s="2">
        <v>98.9</v>
      </c>
      <c r="AV2092" s="2">
        <v>21.180299999999999</v>
      </c>
      <c r="AW2092" s="2">
        <v>4.5999999999999996</v>
      </c>
      <c r="AX2092" s="2">
        <v>5.0999999999999996</v>
      </c>
      <c r="AY2092" s="2">
        <v>90.2</v>
      </c>
      <c r="AZ2092" s="2">
        <v>24.561399999999999</v>
      </c>
      <c r="BA2092" s="2">
        <v>4.71</v>
      </c>
      <c r="BB2092" s="2">
        <v>5.3</v>
      </c>
      <c r="BC2092" s="2">
        <v>88.1</v>
      </c>
      <c r="BD2092" s="2">
        <v>33.453499999999998</v>
      </c>
      <c r="BE2092" s="4"/>
      <c r="BF2092" s="4"/>
    </row>
    <row r="2093" spans="1:58" x14ac:dyDescent="0.2">
      <c r="A2093" s="29">
        <v>2092</v>
      </c>
      <c r="B2093" s="7" t="s">
        <v>6</v>
      </c>
      <c r="C2093" s="3">
        <v>39993</v>
      </c>
      <c r="D2093" s="4" t="s">
        <v>3</v>
      </c>
      <c r="E2093" s="4" t="s">
        <v>166</v>
      </c>
      <c r="F2093" s="5" t="s">
        <v>188</v>
      </c>
      <c r="G2093" s="6">
        <v>0.90833333333333333</v>
      </c>
      <c r="H2093" s="6">
        <v>0.90902777777777777</v>
      </c>
      <c r="I2093" s="85">
        <f t="shared" si="32"/>
        <v>0.99999999999999645</v>
      </c>
      <c r="J2093" s="86">
        <f>I2093*Segmentos!$D$7*(AH2093%)*IF(ISNUMBER(AI2093),AI2093%,0)</f>
        <v>35199.999999999884</v>
      </c>
      <c r="K2093" s="86">
        <f>I2093*Segmentos!$D$7*(AL2093%)*IF(ISNUMBER(AM2093),AM2093%,0)</f>
        <v>27599.999999999905</v>
      </c>
      <c r="L2093" s="4"/>
      <c r="M2093" s="2">
        <v>7.84</v>
      </c>
      <c r="N2093" s="2">
        <v>7.8</v>
      </c>
      <c r="O2093" s="2">
        <v>100</v>
      </c>
      <c r="P2093" s="2">
        <v>85.363799999999998</v>
      </c>
      <c r="Q2093" s="2">
        <v>3.92</v>
      </c>
      <c r="R2093" s="2">
        <v>3.9</v>
      </c>
      <c r="S2093" s="2">
        <v>100</v>
      </c>
      <c r="T2093" s="2">
        <v>7.1235999999999997</v>
      </c>
      <c r="U2093" s="2">
        <v>8.91</v>
      </c>
      <c r="V2093" s="2">
        <v>8.9</v>
      </c>
      <c r="W2093" s="2">
        <v>100</v>
      </c>
      <c r="X2093" s="2">
        <v>20.357500000000002</v>
      </c>
      <c r="Y2093" s="2">
        <v>9.74</v>
      </c>
      <c r="Z2093" s="2">
        <v>9.6999999999999993</v>
      </c>
      <c r="AA2093" s="2">
        <v>100</v>
      </c>
      <c r="AB2093" s="2">
        <v>31.320399999999999</v>
      </c>
      <c r="AC2093" s="2">
        <v>7.43</v>
      </c>
      <c r="AD2093" s="2">
        <v>7.4</v>
      </c>
      <c r="AE2093" s="2">
        <v>100</v>
      </c>
      <c r="AF2093" s="2">
        <v>26.5624</v>
      </c>
      <c r="AG2093" s="2">
        <v>8.82</v>
      </c>
      <c r="AH2093" s="22">
        <v>8.8000000000000007</v>
      </c>
      <c r="AI2093" s="22">
        <v>100</v>
      </c>
      <c r="AJ2093" s="22">
        <v>45.6081</v>
      </c>
      <c r="AK2093" s="18">
        <v>6.94</v>
      </c>
      <c r="AL2093" s="18">
        <v>6.9</v>
      </c>
      <c r="AM2093" s="18">
        <v>100</v>
      </c>
      <c r="AN2093" s="2">
        <v>39.755699999999997</v>
      </c>
      <c r="AO2093" s="2">
        <v>5.84</v>
      </c>
      <c r="AP2093" s="2">
        <v>5.8</v>
      </c>
      <c r="AQ2093" s="2">
        <v>100</v>
      </c>
      <c r="AR2093" s="2">
        <v>6.9490999999999996</v>
      </c>
      <c r="AS2093" s="2">
        <v>7.93</v>
      </c>
      <c r="AT2093" s="2">
        <v>7.9</v>
      </c>
      <c r="AU2093" s="2">
        <v>100</v>
      </c>
      <c r="AV2093" s="2">
        <v>19.0259</v>
      </c>
      <c r="AW2093" s="2">
        <v>8.5500000000000007</v>
      </c>
      <c r="AX2093" s="2">
        <v>8.6</v>
      </c>
      <c r="AY2093" s="2">
        <v>100</v>
      </c>
      <c r="AZ2093" s="2">
        <v>26.787500000000001</v>
      </c>
      <c r="BA2093" s="2">
        <v>7.81</v>
      </c>
      <c r="BB2093" s="2">
        <v>7.8</v>
      </c>
      <c r="BC2093" s="2">
        <v>100</v>
      </c>
      <c r="BD2093" s="2">
        <v>32.601399999999998</v>
      </c>
      <c r="BE2093" s="4"/>
      <c r="BF2093" s="4"/>
    </row>
    <row r="2094" spans="1:58" x14ac:dyDescent="0.2">
      <c r="A2094" s="29">
        <v>2093</v>
      </c>
      <c r="B2094" s="7" t="s">
        <v>31</v>
      </c>
      <c r="C2094" s="3">
        <v>39993</v>
      </c>
      <c r="D2094" s="4" t="s">
        <v>28</v>
      </c>
      <c r="E2094" s="4" t="s">
        <v>166</v>
      </c>
      <c r="F2094" s="5" t="s">
        <v>188</v>
      </c>
      <c r="G2094" s="6">
        <v>0.91319444444444453</v>
      </c>
      <c r="H2094" s="6">
        <v>0.91666666666666663</v>
      </c>
      <c r="I2094" s="85">
        <f t="shared" si="32"/>
        <v>4.9999999999998224</v>
      </c>
      <c r="J2094" s="86">
        <f>I2094*Segmentos!$D$7*(AH2094%)*IF(ISNUMBER(AI2094),AI2094%,0)</f>
        <v>14559.999999999482</v>
      </c>
      <c r="K2094" s="86">
        <f>I2094*Segmentos!$D$7*(AL2094%)*IF(ISNUMBER(AM2094),AM2094%,0)</f>
        <v>17039.999999999396</v>
      </c>
      <c r="L2094" s="4"/>
      <c r="M2094" s="2">
        <v>0.79</v>
      </c>
      <c r="N2094" s="2">
        <v>1.3</v>
      </c>
      <c r="O2094" s="2">
        <v>61.4</v>
      </c>
      <c r="P2094" s="2">
        <v>73.435100000000006</v>
      </c>
      <c r="Q2094" s="2">
        <v>0.04</v>
      </c>
      <c r="R2094" s="2">
        <v>0.1</v>
      </c>
      <c r="S2094" s="2">
        <v>80</v>
      </c>
      <c r="T2094" s="2">
        <v>0.68600000000000005</v>
      </c>
      <c r="U2094" s="2">
        <v>0.42</v>
      </c>
      <c r="V2094" s="2">
        <v>1.1000000000000001</v>
      </c>
      <c r="W2094" s="2">
        <v>40</v>
      </c>
      <c r="X2094" s="2">
        <v>8.2769999999999992</v>
      </c>
      <c r="Y2094" s="2">
        <v>0.53</v>
      </c>
      <c r="Z2094" s="2">
        <v>0.7</v>
      </c>
      <c r="AA2094" s="2">
        <v>79.400000000000006</v>
      </c>
      <c r="AB2094" s="2">
        <v>14.5283</v>
      </c>
      <c r="AC2094" s="2">
        <v>1.64</v>
      </c>
      <c r="AD2094" s="2">
        <v>2.6</v>
      </c>
      <c r="AE2094" s="2">
        <v>62.7</v>
      </c>
      <c r="AF2094" s="2">
        <v>49.9437</v>
      </c>
      <c r="AG2094" s="2">
        <v>0.71</v>
      </c>
      <c r="AH2094" s="22">
        <v>1.4</v>
      </c>
      <c r="AI2094" s="22">
        <v>52</v>
      </c>
      <c r="AJ2094" s="22">
        <v>31.391400000000001</v>
      </c>
      <c r="AK2094" s="18">
        <v>0.86</v>
      </c>
      <c r="AL2094" s="18">
        <v>1.2</v>
      </c>
      <c r="AM2094" s="18">
        <v>71</v>
      </c>
      <c r="AN2094" s="2">
        <v>42.043599999999998</v>
      </c>
      <c r="AO2094" s="2">
        <v>0.22</v>
      </c>
      <c r="AP2094" s="2">
        <v>0.5</v>
      </c>
      <c r="AQ2094" s="2">
        <v>42.9</v>
      </c>
      <c r="AR2094" s="2">
        <v>2.206</v>
      </c>
      <c r="AS2094" s="2">
        <v>0.53</v>
      </c>
      <c r="AT2094" s="2">
        <v>1.3</v>
      </c>
      <c r="AU2094" s="2">
        <v>40.200000000000003</v>
      </c>
      <c r="AV2094" s="2">
        <v>10.92</v>
      </c>
      <c r="AW2094" s="2">
        <v>1.05</v>
      </c>
      <c r="AX2094" s="2">
        <v>1.1000000000000001</v>
      </c>
      <c r="AY2094" s="2">
        <v>96.3</v>
      </c>
      <c r="AZ2094" s="2">
        <v>28.083200000000001</v>
      </c>
      <c r="BA2094" s="2">
        <v>0.9</v>
      </c>
      <c r="BB2094" s="2">
        <v>1.6</v>
      </c>
      <c r="BC2094" s="2">
        <v>55.5</v>
      </c>
      <c r="BD2094" s="2">
        <v>32.225999999999999</v>
      </c>
      <c r="BE2094" s="4"/>
      <c r="BF2094" s="4"/>
    </row>
    <row r="2095" spans="1:58" x14ac:dyDescent="0.2">
      <c r="A2095" s="29">
        <v>2094</v>
      </c>
      <c r="B2095" s="7" t="s">
        <v>108</v>
      </c>
      <c r="C2095" s="3">
        <v>39993</v>
      </c>
      <c r="D2095" s="4" t="s">
        <v>3</v>
      </c>
      <c r="E2095" s="4" t="s">
        <v>167</v>
      </c>
      <c r="F2095" s="5" t="s">
        <v>188</v>
      </c>
      <c r="G2095" s="6">
        <v>0.9159722222222223</v>
      </c>
      <c r="H2095" s="6">
        <v>0.96805555555555556</v>
      </c>
      <c r="I2095" s="85">
        <f t="shared" si="32"/>
        <v>74.999999999999886</v>
      </c>
      <c r="J2095" s="86">
        <f>I2095*Segmentos!$D$7*(AH2095%)*IF(ISNUMBER(AI2095),AI2095%,0)</f>
        <v>1884479.9999999974</v>
      </c>
      <c r="K2095" s="86">
        <f>I2095*Segmentos!$D$7*(AL2095%)*IF(ISNUMBER(AM2095),AM2095%,0)</f>
        <v>1844369.9999999972</v>
      </c>
      <c r="L2095" s="4"/>
      <c r="M2095" s="2">
        <v>6.2</v>
      </c>
      <c r="N2095" s="2">
        <v>20.7</v>
      </c>
      <c r="O2095" s="2">
        <v>29.9</v>
      </c>
      <c r="P2095" s="2">
        <v>86.041399999999996</v>
      </c>
      <c r="Q2095" s="2">
        <v>3.36</v>
      </c>
      <c r="R2095" s="2">
        <v>12.2</v>
      </c>
      <c r="S2095" s="2">
        <v>27.6</v>
      </c>
      <c r="T2095" s="2">
        <v>7.7797000000000001</v>
      </c>
      <c r="U2095" s="2">
        <v>6.55</v>
      </c>
      <c r="V2095" s="2">
        <v>22.8</v>
      </c>
      <c r="W2095" s="2">
        <v>28.8</v>
      </c>
      <c r="X2095" s="2">
        <v>19.0717</v>
      </c>
      <c r="Y2095" s="2">
        <v>7.99</v>
      </c>
      <c r="Z2095" s="2">
        <v>25.9</v>
      </c>
      <c r="AA2095" s="2">
        <v>30.8</v>
      </c>
      <c r="AB2095" s="2">
        <v>32.751800000000003</v>
      </c>
      <c r="AC2095" s="2">
        <v>5.8</v>
      </c>
      <c r="AD2095" s="2">
        <v>19.100000000000001</v>
      </c>
      <c r="AE2095" s="2">
        <v>30.4</v>
      </c>
      <c r="AF2095" s="2">
        <v>26.438199999999998</v>
      </c>
      <c r="AG2095" s="2">
        <v>6.27</v>
      </c>
      <c r="AH2095" s="22">
        <v>20.8</v>
      </c>
      <c r="AI2095" s="22">
        <v>30.2</v>
      </c>
      <c r="AJ2095" s="22">
        <v>41.2575</v>
      </c>
      <c r="AK2095" s="18">
        <v>6.14</v>
      </c>
      <c r="AL2095" s="18">
        <v>20.7</v>
      </c>
      <c r="AM2095" s="18">
        <v>29.7</v>
      </c>
      <c r="AN2095" s="2">
        <v>44.783900000000003</v>
      </c>
      <c r="AO2095" s="2">
        <v>5.5</v>
      </c>
      <c r="AP2095" s="2">
        <v>18.600000000000001</v>
      </c>
      <c r="AQ2095" s="2">
        <v>29.6</v>
      </c>
      <c r="AR2095" s="2">
        <v>8.3393999999999995</v>
      </c>
      <c r="AS2095" s="2">
        <v>6.47</v>
      </c>
      <c r="AT2095" s="2">
        <v>22</v>
      </c>
      <c r="AU2095" s="2">
        <v>29.4</v>
      </c>
      <c r="AV2095" s="2">
        <v>19.767800000000001</v>
      </c>
      <c r="AW2095" s="2">
        <v>5.74</v>
      </c>
      <c r="AX2095" s="2">
        <v>19.8</v>
      </c>
      <c r="AY2095" s="2">
        <v>29</v>
      </c>
      <c r="AZ2095" s="2">
        <v>22.917100000000001</v>
      </c>
      <c r="BA2095" s="2">
        <v>6.59</v>
      </c>
      <c r="BB2095" s="2">
        <v>21.3</v>
      </c>
      <c r="BC2095" s="2">
        <v>30.9</v>
      </c>
      <c r="BD2095" s="2">
        <v>35.017099999999999</v>
      </c>
      <c r="BE2095" s="4"/>
      <c r="BF2095" s="4"/>
    </row>
    <row r="2096" spans="1:58" x14ac:dyDescent="0.2">
      <c r="A2096" s="29">
        <v>2095</v>
      </c>
      <c r="B2096" s="7" t="s">
        <v>14</v>
      </c>
      <c r="C2096" s="3">
        <v>39993</v>
      </c>
      <c r="D2096" s="4" t="s">
        <v>13</v>
      </c>
      <c r="E2096" s="4" t="s">
        <v>163</v>
      </c>
      <c r="F2096" s="5" t="s">
        <v>188</v>
      </c>
      <c r="G2096" s="6">
        <v>0.85138888888888886</v>
      </c>
      <c r="H2096" s="6">
        <v>0.875</v>
      </c>
      <c r="I2096" s="85">
        <f t="shared" si="32"/>
        <v>34.000000000000043</v>
      </c>
      <c r="J2096" s="86">
        <f>I2096*Segmentos!$D$7*(AH2096%)*IF(ISNUMBER(AI2096),AI2096%,0)</f>
        <v>768508.80000000086</v>
      </c>
      <c r="K2096" s="86">
        <f>I2096*Segmentos!$D$7*(AL2096%)*IF(ISNUMBER(AM2096),AM2096%,0)</f>
        <v>1215513.6000000017</v>
      </c>
      <c r="L2096" s="4"/>
      <c r="M2096" s="2">
        <v>7.37</v>
      </c>
      <c r="N2096" s="2">
        <v>11.8</v>
      </c>
      <c r="O2096" s="2">
        <v>62.4</v>
      </c>
      <c r="P2096" s="2">
        <v>88.6935</v>
      </c>
      <c r="Q2096" s="2">
        <v>5.57</v>
      </c>
      <c r="R2096" s="2">
        <v>8.6</v>
      </c>
      <c r="S2096" s="2">
        <v>65.099999999999994</v>
      </c>
      <c r="T2096" s="2">
        <v>11.186400000000001</v>
      </c>
      <c r="U2096" s="2">
        <v>9.58</v>
      </c>
      <c r="V2096" s="2">
        <v>13.9</v>
      </c>
      <c r="W2096" s="2">
        <v>68.599999999999994</v>
      </c>
      <c r="X2096" s="2">
        <v>24.163599999999999</v>
      </c>
      <c r="Y2096" s="2">
        <v>6</v>
      </c>
      <c r="Z2096" s="2">
        <v>11.4</v>
      </c>
      <c r="AA2096" s="2">
        <v>52.6</v>
      </c>
      <c r="AB2096" s="2">
        <v>21.3111</v>
      </c>
      <c r="AC2096" s="2">
        <v>8.11</v>
      </c>
      <c r="AD2096" s="2">
        <v>12.5</v>
      </c>
      <c r="AE2096" s="2">
        <v>65</v>
      </c>
      <c r="AF2096" s="2">
        <v>32.032400000000003</v>
      </c>
      <c r="AG2096" s="2">
        <v>5.65</v>
      </c>
      <c r="AH2096" s="22">
        <v>10.199999999999999</v>
      </c>
      <c r="AI2096" s="22">
        <v>55.4</v>
      </c>
      <c r="AJ2096" s="22">
        <v>32.2819</v>
      </c>
      <c r="AK2096" s="18">
        <v>8.92</v>
      </c>
      <c r="AL2096" s="18">
        <v>13.3</v>
      </c>
      <c r="AM2096" s="18">
        <v>67.2</v>
      </c>
      <c r="AN2096" s="2">
        <v>56.4116</v>
      </c>
      <c r="AO2096" s="2">
        <v>5.6</v>
      </c>
      <c r="AP2096" s="2">
        <v>10.9</v>
      </c>
      <c r="AQ2096" s="2">
        <v>51.4</v>
      </c>
      <c r="AR2096" s="2">
        <v>7.3686999999999996</v>
      </c>
      <c r="AS2096" s="2">
        <v>5.84</v>
      </c>
      <c r="AT2096" s="2">
        <v>10.8</v>
      </c>
      <c r="AU2096" s="2">
        <v>53.9</v>
      </c>
      <c r="AV2096" s="2">
        <v>15.4735</v>
      </c>
      <c r="AW2096" s="2">
        <v>8.39</v>
      </c>
      <c r="AX2096" s="2">
        <v>13</v>
      </c>
      <c r="AY2096" s="2">
        <v>64.599999999999994</v>
      </c>
      <c r="AZ2096" s="2">
        <v>29.0212</v>
      </c>
      <c r="BA2096" s="2">
        <v>7.99</v>
      </c>
      <c r="BB2096" s="2">
        <v>11.8</v>
      </c>
      <c r="BC2096" s="2">
        <v>68</v>
      </c>
      <c r="BD2096" s="2">
        <v>36.830100000000002</v>
      </c>
      <c r="BE2096" s="4"/>
      <c r="BF2096" s="4"/>
    </row>
    <row r="2097" spans="1:58" x14ac:dyDescent="0.2">
      <c r="A2097" s="29">
        <v>2096</v>
      </c>
      <c r="B2097" s="7" t="s">
        <v>10</v>
      </c>
      <c r="C2097" s="3">
        <v>39993</v>
      </c>
      <c r="D2097" s="4" t="s">
        <v>8</v>
      </c>
      <c r="E2097" s="4" t="s">
        <v>164</v>
      </c>
      <c r="F2097" s="5" t="s">
        <v>188</v>
      </c>
      <c r="G2097" s="6">
        <v>0.87361111111111101</v>
      </c>
      <c r="H2097" s="6">
        <v>0.92222222222222217</v>
      </c>
      <c r="I2097" s="85">
        <f t="shared" si="32"/>
        <v>70.000000000000071</v>
      </c>
      <c r="J2097" s="86">
        <f>I2097*Segmentos!$D$7*(AH2097%)*IF(ISNUMBER(AI2097),AI2097%,0)</f>
        <v>2248120.0000000028</v>
      </c>
      <c r="K2097" s="86">
        <f>I2097*Segmentos!$D$7*(AL2097%)*IF(ISNUMBER(AM2097),AM2097%,0)</f>
        <v>1707888.0000000016</v>
      </c>
      <c r="L2097" s="4"/>
      <c r="M2097" s="2">
        <v>7.02</v>
      </c>
      <c r="N2097" s="2">
        <v>23</v>
      </c>
      <c r="O2097" s="2">
        <v>30.5</v>
      </c>
      <c r="P2097" s="2">
        <v>85.503600000000006</v>
      </c>
      <c r="Q2097" s="2">
        <v>3.46</v>
      </c>
      <c r="R2097" s="2">
        <v>15.3</v>
      </c>
      <c r="S2097" s="2">
        <v>22.6</v>
      </c>
      <c r="T2097" s="2">
        <v>7.0313999999999997</v>
      </c>
      <c r="U2097" s="2">
        <v>6.25</v>
      </c>
      <c r="V2097" s="2">
        <v>25.1</v>
      </c>
      <c r="W2097" s="2">
        <v>24.9</v>
      </c>
      <c r="X2097" s="2">
        <v>15.9604</v>
      </c>
      <c r="Y2097" s="2">
        <v>7.63</v>
      </c>
      <c r="Z2097" s="2">
        <v>22.1</v>
      </c>
      <c r="AA2097" s="2">
        <v>34.6</v>
      </c>
      <c r="AB2097" s="2">
        <v>27.4468</v>
      </c>
      <c r="AC2097" s="2">
        <v>8.77</v>
      </c>
      <c r="AD2097" s="2">
        <v>26.4</v>
      </c>
      <c r="AE2097" s="2">
        <v>33.200000000000003</v>
      </c>
      <c r="AF2097" s="2">
        <v>35.064900000000002</v>
      </c>
      <c r="AG2097" s="2">
        <v>8.0399999999999991</v>
      </c>
      <c r="AH2097" s="22">
        <v>25.9</v>
      </c>
      <c r="AI2097" s="22">
        <v>31</v>
      </c>
      <c r="AJ2097" s="22">
        <v>46.436199999999999</v>
      </c>
      <c r="AK2097" s="18">
        <v>6.1</v>
      </c>
      <c r="AL2097" s="18">
        <v>20.399999999999999</v>
      </c>
      <c r="AM2097" s="18">
        <v>29.9</v>
      </c>
      <c r="AN2097" s="2">
        <v>39.067399999999999</v>
      </c>
      <c r="AO2097" s="2">
        <v>3.8</v>
      </c>
      <c r="AP2097" s="2">
        <v>17.899999999999999</v>
      </c>
      <c r="AQ2097" s="2">
        <v>21.2</v>
      </c>
      <c r="AR2097" s="2">
        <v>5.0557999999999996</v>
      </c>
      <c r="AS2097" s="2">
        <v>4.9800000000000004</v>
      </c>
      <c r="AT2097" s="2">
        <v>19.7</v>
      </c>
      <c r="AU2097" s="2">
        <v>25.3</v>
      </c>
      <c r="AV2097" s="2">
        <v>13.3596</v>
      </c>
      <c r="AW2097" s="2">
        <v>6.77</v>
      </c>
      <c r="AX2097" s="2">
        <v>23</v>
      </c>
      <c r="AY2097" s="2">
        <v>29.4</v>
      </c>
      <c r="AZ2097" s="2">
        <v>23.698699999999999</v>
      </c>
      <c r="BA2097" s="2">
        <v>9.3000000000000007</v>
      </c>
      <c r="BB2097" s="2">
        <v>26.4</v>
      </c>
      <c r="BC2097" s="2">
        <v>35.200000000000003</v>
      </c>
      <c r="BD2097" s="2">
        <v>43.389499999999998</v>
      </c>
      <c r="BE2097" s="4"/>
      <c r="BF2097" s="4"/>
    </row>
    <row r="2098" spans="1:58" x14ac:dyDescent="0.2">
      <c r="A2098" s="29">
        <v>2097</v>
      </c>
      <c r="B2098" s="7" t="s">
        <v>27</v>
      </c>
      <c r="C2098" s="3">
        <v>39993</v>
      </c>
      <c r="D2098" s="4" t="s">
        <v>21</v>
      </c>
      <c r="E2098" s="4" t="s">
        <v>169</v>
      </c>
      <c r="F2098" s="5" t="s">
        <v>188</v>
      </c>
      <c r="G2098" s="6">
        <v>0.91666666666666663</v>
      </c>
      <c r="H2098" s="6">
        <v>0.95</v>
      </c>
      <c r="I2098" s="85">
        <f t="shared" si="32"/>
        <v>47.999999999999986</v>
      </c>
      <c r="J2098" s="86">
        <f>I2098*Segmentos!$D$7*(AH2098%)*IF(ISNUMBER(AI2098),AI2098%,0)</f>
        <v>44697.599999999991</v>
      </c>
      <c r="K2098" s="86">
        <f>I2098*Segmentos!$D$7*(AL2098%)*IF(ISNUMBER(AM2098),AM2098%,0)</f>
        <v>170899.19999999992</v>
      </c>
      <c r="L2098" s="4"/>
      <c r="M2098" s="2">
        <v>0.56999999999999995</v>
      </c>
      <c r="N2098" s="2">
        <v>1.6</v>
      </c>
      <c r="O2098" s="2">
        <v>36.299999999999997</v>
      </c>
      <c r="P2098" s="2">
        <v>95.907899999999998</v>
      </c>
      <c r="Q2098" s="2">
        <v>0.12</v>
      </c>
      <c r="R2098" s="2">
        <v>0.8</v>
      </c>
      <c r="S2098" s="2">
        <v>15.8</v>
      </c>
      <c r="T2098" s="2">
        <v>3.4413999999999998</v>
      </c>
      <c r="U2098" s="2">
        <v>0.71</v>
      </c>
      <c r="V2098" s="2">
        <v>2</v>
      </c>
      <c r="W2098" s="2">
        <v>35.6</v>
      </c>
      <c r="X2098" s="2">
        <v>24.859400000000001</v>
      </c>
      <c r="Y2098" s="2">
        <v>0.59</v>
      </c>
      <c r="Z2098" s="2">
        <v>1.2</v>
      </c>
      <c r="AA2098" s="2">
        <v>49.9</v>
      </c>
      <c r="AB2098" s="2">
        <v>29.187799999999999</v>
      </c>
      <c r="AC2098" s="2">
        <v>0.7</v>
      </c>
      <c r="AD2098" s="2">
        <v>2.1</v>
      </c>
      <c r="AE2098" s="2">
        <v>33.700000000000003</v>
      </c>
      <c r="AF2098" s="2">
        <v>38.4193</v>
      </c>
      <c r="AG2098" s="2">
        <v>0.24</v>
      </c>
      <c r="AH2098" s="22">
        <v>0.8</v>
      </c>
      <c r="AI2098" s="22">
        <v>29.1</v>
      </c>
      <c r="AJ2098" s="22">
        <v>19.1463</v>
      </c>
      <c r="AK2098" s="18">
        <v>0.87</v>
      </c>
      <c r="AL2098" s="18">
        <v>2.2999999999999998</v>
      </c>
      <c r="AM2098" s="18">
        <v>38.700000000000003</v>
      </c>
      <c r="AN2098" s="2">
        <v>76.761700000000005</v>
      </c>
      <c r="AO2098" s="2">
        <v>0.66</v>
      </c>
      <c r="AP2098" s="2">
        <v>1.8</v>
      </c>
      <c r="AQ2098" s="2">
        <v>37.4</v>
      </c>
      <c r="AR2098" s="2">
        <v>12.0084</v>
      </c>
      <c r="AS2098" s="2">
        <v>0.44</v>
      </c>
      <c r="AT2098" s="2">
        <v>1.5</v>
      </c>
      <c r="AU2098" s="2">
        <v>29.8</v>
      </c>
      <c r="AV2098" s="2">
        <v>16.171199999999999</v>
      </c>
      <c r="AW2098" s="2">
        <v>0.14000000000000001</v>
      </c>
      <c r="AX2098" s="2">
        <v>0.5</v>
      </c>
      <c r="AY2098" s="2">
        <v>27.3</v>
      </c>
      <c r="AZ2098" s="2">
        <v>6.7069000000000001</v>
      </c>
      <c r="BA2098" s="2">
        <v>0.95</v>
      </c>
      <c r="BB2098" s="2">
        <v>2.4</v>
      </c>
      <c r="BC2098" s="2">
        <v>39.799999999999997</v>
      </c>
      <c r="BD2098" s="2">
        <v>61.0214</v>
      </c>
      <c r="BE2098" s="4"/>
      <c r="BF2098" s="4"/>
    </row>
    <row r="2099" spans="1:58" x14ac:dyDescent="0.2">
      <c r="A2099" s="29">
        <v>2098</v>
      </c>
      <c r="B2099" s="7" t="s">
        <v>89</v>
      </c>
      <c r="C2099" s="3">
        <v>39993</v>
      </c>
      <c r="D2099" s="4" t="s">
        <v>28</v>
      </c>
      <c r="E2099" s="4" t="s">
        <v>169</v>
      </c>
      <c r="F2099" s="5" t="s">
        <v>188</v>
      </c>
      <c r="G2099" s="6">
        <v>0.84236111111111101</v>
      </c>
      <c r="H2099" s="6">
        <v>0.875</v>
      </c>
      <c r="I2099" s="85">
        <f t="shared" si="32"/>
        <v>47.000000000000156</v>
      </c>
      <c r="J2099" s="86">
        <f>I2099*Segmentos!$D$7*(AH2099%)*IF(ISNUMBER(AI2099),AI2099%,0)</f>
        <v>146113.60000000047</v>
      </c>
      <c r="K2099" s="86">
        <f>I2099*Segmentos!$D$7*(AL2099%)*IF(ISNUMBER(AM2099),AM2099%,0)</f>
        <v>228420.00000000076</v>
      </c>
      <c r="L2099" s="4"/>
      <c r="M2099" s="2">
        <v>1.01</v>
      </c>
      <c r="N2099" s="2">
        <v>3</v>
      </c>
      <c r="O2099" s="2">
        <v>34.1</v>
      </c>
      <c r="P2099" s="2">
        <v>70.824399999999997</v>
      </c>
      <c r="Q2099" s="2">
        <v>0.06</v>
      </c>
      <c r="R2099" s="2">
        <v>0.8</v>
      </c>
      <c r="S2099" s="2">
        <v>8.3000000000000007</v>
      </c>
      <c r="T2099" s="2">
        <v>0.75670000000000004</v>
      </c>
      <c r="U2099" s="2">
        <v>0.56000000000000005</v>
      </c>
      <c r="V2099" s="2">
        <v>2.6</v>
      </c>
      <c r="W2099" s="2">
        <v>21.7</v>
      </c>
      <c r="X2099" s="2">
        <v>8.2482000000000006</v>
      </c>
      <c r="Y2099" s="2">
        <v>1.93</v>
      </c>
      <c r="Z2099" s="2">
        <v>3.7</v>
      </c>
      <c r="AA2099" s="2">
        <v>52.6</v>
      </c>
      <c r="AB2099" s="2">
        <v>40.163600000000002</v>
      </c>
      <c r="AC2099" s="2">
        <v>0.94</v>
      </c>
      <c r="AD2099" s="2">
        <v>3.7</v>
      </c>
      <c r="AE2099" s="2">
        <v>25.7</v>
      </c>
      <c r="AF2099" s="2">
        <v>21.655899999999999</v>
      </c>
      <c r="AG2099" s="2">
        <v>0.78</v>
      </c>
      <c r="AH2099" s="22">
        <v>2.9</v>
      </c>
      <c r="AI2099" s="22">
        <v>26.8</v>
      </c>
      <c r="AJ2099" s="22">
        <v>26.057300000000001</v>
      </c>
      <c r="AK2099" s="18">
        <v>1.21</v>
      </c>
      <c r="AL2099" s="18">
        <v>3</v>
      </c>
      <c r="AM2099" s="18">
        <v>40.5</v>
      </c>
      <c r="AN2099" s="2">
        <v>44.767099999999999</v>
      </c>
      <c r="AO2099" s="2">
        <v>0.56999999999999995</v>
      </c>
      <c r="AP2099" s="2">
        <v>0.6</v>
      </c>
      <c r="AQ2099" s="2">
        <v>94.1</v>
      </c>
      <c r="AR2099" s="2">
        <v>4.3632</v>
      </c>
      <c r="AS2099" s="2">
        <v>1.1200000000000001</v>
      </c>
      <c r="AT2099" s="2">
        <v>3</v>
      </c>
      <c r="AU2099" s="2">
        <v>37</v>
      </c>
      <c r="AV2099" s="2">
        <v>17.346699999999998</v>
      </c>
      <c r="AW2099" s="2">
        <v>0.97</v>
      </c>
      <c r="AX2099" s="2">
        <v>2.2999999999999998</v>
      </c>
      <c r="AY2099" s="2">
        <v>42.6</v>
      </c>
      <c r="AZ2099" s="2">
        <v>19.619800000000001</v>
      </c>
      <c r="BA2099" s="2">
        <v>1.0900000000000001</v>
      </c>
      <c r="BB2099" s="2">
        <v>4.0999999999999996</v>
      </c>
      <c r="BC2099" s="2">
        <v>26.8</v>
      </c>
      <c r="BD2099" s="2">
        <v>29.494700000000002</v>
      </c>
      <c r="BE2099" s="4"/>
      <c r="BF2099" s="4"/>
    </row>
    <row r="2100" spans="1:58" x14ac:dyDescent="0.2">
      <c r="A2100" s="29">
        <v>2099</v>
      </c>
      <c r="B2100" s="7" t="s">
        <v>126</v>
      </c>
      <c r="C2100" s="3">
        <v>39993</v>
      </c>
      <c r="D2100" s="4" t="s">
        <v>28</v>
      </c>
      <c r="E2100" s="4" t="s">
        <v>163</v>
      </c>
      <c r="F2100" s="5" t="s">
        <v>188</v>
      </c>
      <c r="G2100" s="6">
        <v>0.875</v>
      </c>
      <c r="H2100" s="6">
        <v>0.91319444444444453</v>
      </c>
      <c r="I2100" s="85">
        <f t="shared" si="32"/>
        <v>55.000000000000128</v>
      </c>
      <c r="J2100" s="86">
        <f>I2100*Segmentos!$D$7*(AH2100%)*IF(ISNUMBER(AI2100),AI2100%,0)</f>
        <v>84084.000000000204</v>
      </c>
      <c r="K2100" s="86">
        <f>I2100*Segmentos!$D$7*(AL2100%)*IF(ISNUMBER(AM2100),AM2100%,0)</f>
        <v>224532.00000000052</v>
      </c>
      <c r="L2100" s="4"/>
      <c r="M2100" s="2">
        <v>0.71</v>
      </c>
      <c r="N2100" s="2">
        <v>4</v>
      </c>
      <c r="O2100" s="2">
        <v>17.7</v>
      </c>
      <c r="P2100" s="2">
        <v>87.525000000000006</v>
      </c>
      <c r="Q2100" s="2">
        <v>0.04</v>
      </c>
      <c r="R2100" s="2">
        <v>1.7</v>
      </c>
      <c r="S2100" s="2">
        <v>2.2999999999999998</v>
      </c>
      <c r="T2100" s="2">
        <v>0.79810000000000003</v>
      </c>
      <c r="U2100" s="2">
        <v>0.26</v>
      </c>
      <c r="V2100" s="2">
        <v>3.6</v>
      </c>
      <c r="W2100" s="2">
        <v>7.2</v>
      </c>
      <c r="X2100" s="2">
        <v>6.6818999999999997</v>
      </c>
      <c r="Y2100" s="2">
        <v>0.63</v>
      </c>
      <c r="Z2100" s="2">
        <v>3.7</v>
      </c>
      <c r="AA2100" s="2">
        <v>17.100000000000001</v>
      </c>
      <c r="AB2100" s="2">
        <v>22.765699999999999</v>
      </c>
      <c r="AC2100" s="2">
        <v>1.42</v>
      </c>
      <c r="AD2100" s="2">
        <v>5.8</v>
      </c>
      <c r="AE2100" s="2">
        <v>24.3</v>
      </c>
      <c r="AF2100" s="2">
        <v>57.279299999999999</v>
      </c>
      <c r="AG2100" s="2">
        <v>0.38</v>
      </c>
      <c r="AH2100" s="22">
        <v>3.9</v>
      </c>
      <c r="AI2100" s="22">
        <v>9.8000000000000007</v>
      </c>
      <c r="AJ2100" s="22">
        <v>22.127700000000001</v>
      </c>
      <c r="AK2100" s="18">
        <v>1.01</v>
      </c>
      <c r="AL2100" s="18">
        <v>4.2</v>
      </c>
      <c r="AM2100" s="18">
        <v>24.3</v>
      </c>
      <c r="AN2100" s="2">
        <v>65.397300000000001</v>
      </c>
      <c r="AO2100" s="2">
        <v>0.28000000000000003</v>
      </c>
      <c r="AP2100" s="2">
        <v>2.6</v>
      </c>
      <c r="AQ2100" s="2">
        <v>10.9</v>
      </c>
      <c r="AR2100" s="2">
        <v>3.7743000000000002</v>
      </c>
      <c r="AS2100" s="2">
        <v>0.68</v>
      </c>
      <c r="AT2100" s="2">
        <v>3.2</v>
      </c>
      <c r="AU2100" s="2">
        <v>21.3</v>
      </c>
      <c r="AV2100" s="2">
        <v>18.339099999999998</v>
      </c>
      <c r="AW2100" s="2">
        <v>0.64</v>
      </c>
      <c r="AX2100" s="2">
        <v>3.5</v>
      </c>
      <c r="AY2100" s="2">
        <v>18.5</v>
      </c>
      <c r="AZ2100" s="2">
        <v>22.7193</v>
      </c>
      <c r="BA2100" s="2">
        <v>0.91</v>
      </c>
      <c r="BB2100" s="2">
        <v>5.3</v>
      </c>
      <c r="BC2100" s="2">
        <v>17</v>
      </c>
      <c r="BD2100" s="2">
        <v>42.692300000000003</v>
      </c>
      <c r="BE2100" s="4"/>
      <c r="BF2100" s="4"/>
    </row>
    <row r="2101" spans="1:58" x14ac:dyDescent="0.2">
      <c r="A2101" s="29">
        <v>2100</v>
      </c>
      <c r="B2101" s="7" t="s">
        <v>23</v>
      </c>
      <c r="C2101" s="3">
        <v>39993</v>
      </c>
      <c r="D2101" s="4" t="s">
        <v>21</v>
      </c>
      <c r="E2101" s="4" t="s">
        <v>170</v>
      </c>
      <c r="F2101" s="5" t="s">
        <v>188</v>
      </c>
      <c r="G2101" s="6">
        <v>0.8930555555555556</v>
      </c>
      <c r="H2101" s="6">
        <v>0.9159722222222223</v>
      </c>
      <c r="I2101" s="85">
        <f t="shared" si="32"/>
        <v>33.000000000000043</v>
      </c>
      <c r="J2101" s="86">
        <f>I2101*Segmentos!$D$7*(AH2101%)*IF(ISNUMBER(AI2101),AI2101%,0)</f>
        <v>24974.400000000034</v>
      </c>
      <c r="K2101" s="86">
        <f>I2101*Segmentos!$D$7*(AL2101%)*IF(ISNUMBER(AM2101),AM2101%,0)</f>
        <v>92466.000000000116</v>
      </c>
      <c r="L2101" s="4"/>
      <c r="M2101" s="2">
        <v>0.47</v>
      </c>
      <c r="N2101" s="2">
        <v>1.3</v>
      </c>
      <c r="O2101" s="2">
        <v>35.1</v>
      </c>
      <c r="P2101" s="2">
        <v>38.355200000000004</v>
      </c>
      <c r="Q2101" s="2">
        <v>0</v>
      </c>
      <c r="R2101" s="2">
        <v>0</v>
      </c>
      <c r="S2101" s="8" t="s">
        <v>577</v>
      </c>
      <c r="T2101" s="2">
        <v>0</v>
      </c>
      <c r="U2101" s="2">
        <v>1.44</v>
      </c>
      <c r="V2101" s="2">
        <v>2.8</v>
      </c>
      <c r="W2101" s="2">
        <v>51.3</v>
      </c>
      <c r="X2101" s="2">
        <v>24.7867</v>
      </c>
      <c r="Y2101" s="2">
        <v>0.2</v>
      </c>
      <c r="Z2101" s="2">
        <v>1.1000000000000001</v>
      </c>
      <c r="AA2101" s="2">
        <v>18.100000000000001</v>
      </c>
      <c r="AB2101" s="2">
        <v>4.8596000000000004</v>
      </c>
      <c r="AC2101" s="2">
        <v>0.32</v>
      </c>
      <c r="AD2101" s="2">
        <v>1.3</v>
      </c>
      <c r="AE2101" s="2">
        <v>25.4</v>
      </c>
      <c r="AF2101" s="2">
        <v>8.7088999999999999</v>
      </c>
      <c r="AG2101" s="2">
        <v>0.19</v>
      </c>
      <c r="AH2101" s="22">
        <v>1.1000000000000001</v>
      </c>
      <c r="AI2101" s="22">
        <v>17.2</v>
      </c>
      <c r="AJ2101" s="22">
        <v>7.4151999999999996</v>
      </c>
      <c r="AK2101" s="18">
        <v>0.72</v>
      </c>
      <c r="AL2101" s="18">
        <v>1.5</v>
      </c>
      <c r="AM2101" s="18">
        <v>46.7</v>
      </c>
      <c r="AN2101" s="2">
        <v>30.94</v>
      </c>
      <c r="AO2101" s="2">
        <v>0.77</v>
      </c>
      <c r="AP2101" s="2">
        <v>2</v>
      </c>
      <c r="AQ2101" s="2">
        <v>37.799999999999997</v>
      </c>
      <c r="AR2101" s="2">
        <v>6.8620000000000001</v>
      </c>
      <c r="AS2101" s="2">
        <v>0.21</v>
      </c>
      <c r="AT2101" s="2">
        <v>0.4</v>
      </c>
      <c r="AU2101" s="2">
        <v>48.2</v>
      </c>
      <c r="AV2101" s="2">
        <v>3.7389000000000001</v>
      </c>
      <c r="AW2101" s="2">
        <v>0.5</v>
      </c>
      <c r="AX2101" s="2">
        <v>1.5</v>
      </c>
      <c r="AY2101" s="2">
        <v>33.299999999999997</v>
      </c>
      <c r="AZ2101" s="2">
        <v>11.821199999999999</v>
      </c>
      <c r="BA2101" s="2">
        <v>0.51</v>
      </c>
      <c r="BB2101" s="2">
        <v>1.5</v>
      </c>
      <c r="BC2101" s="2">
        <v>33.200000000000003</v>
      </c>
      <c r="BD2101" s="2">
        <v>15.933</v>
      </c>
      <c r="BE2101" s="4"/>
      <c r="BF2101" s="4"/>
    </row>
    <row r="2102" spans="1:58" x14ac:dyDescent="0.2">
      <c r="A2102" s="29">
        <v>2101</v>
      </c>
      <c r="B2102" s="7" t="s">
        <v>25</v>
      </c>
      <c r="C2102" s="3">
        <v>39993</v>
      </c>
      <c r="D2102" s="4" t="s">
        <v>21</v>
      </c>
      <c r="E2102" s="4" t="s">
        <v>171</v>
      </c>
      <c r="F2102" s="5" t="s">
        <v>188</v>
      </c>
      <c r="G2102" s="6">
        <v>0.8930555555555556</v>
      </c>
      <c r="H2102" s="6">
        <v>0.89513888888888893</v>
      </c>
      <c r="I2102" s="85">
        <f t="shared" si="32"/>
        <v>2.9999999999999893</v>
      </c>
      <c r="J2102" s="86">
        <f>I2102*Segmentos!$D$7*(AH2102%)*IF(ISNUMBER(AI2102),AI2102%,0)</f>
        <v>4641.5999999999849</v>
      </c>
      <c r="K2102" s="86">
        <f>I2102*Segmentos!$D$7*(AL2102%)*IF(ISNUMBER(AM2102),AM2102%,0)</f>
        <v>6929.9999999999745</v>
      </c>
      <c r="L2102" s="4"/>
      <c r="M2102" s="2">
        <v>0.5</v>
      </c>
      <c r="N2102" s="2">
        <v>0.6</v>
      </c>
      <c r="O2102" s="2">
        <v>87.4</v>
      </c>
      <c r="P2102" s="2">
        <v>47.250399999999999</v>
      </c>
      <c r="Q2102" s="2">
        <v>0</v>
      </c>
      <c r="R2102" s="2">
        <v>0</v>
      </c>
      <c r="S2102" s="8" t="s">
        <v>577</v>
      </c>
      <c r="T2102" s="2">
        <v>0</v>
      </c>
      <c r="U2102" s="2">
        <v>1.4</v>
      </c>
      <c r="V2102" s="2">
        <v>1.7</v>
      </c>
      <c r="W2102" s="2">
        <v>83.3</v>
      </c>
      <c r="X2102" s="2">
        <v>27.588699999999999</v>
      </c>
      <c r="Y2102" s="2">
        <v>0.21</v>
      </c>
      <c r="Z2102" s="2">
        <v>0.2</v>
      </c>
      <c r="AA2102" s="2">
        <v>100</v>
      </c>
      <c r="AB2102" s="2">
        <v>5.8531000000000004</v>
      </c>
      <c r="AC2102" s="2">
        <v>0.45</v>
      </c>
      <c r="AD2102" s="2">
        <v>0.5</v>
      </c>
      <c r="AE2102" s="2">
        <v>91.6</v>
      </c>
      <c r="AF2102" s="2">
        <v>13.8085</v>
      </c>
      <c r="AG2102" s="2">
        <v>0.4</v>
      </c>
      <c r="AH2102" s="22">
        <v>0.4</v>
      </c>
      <c r="AI2102" s="22">
        <v>96.7</v>
      </c>
      <c r="AJ2102" s="22">
        <v>18.065899999999999</v>
      </c>
      <c r="AK2102" s="18">
        <v>0.59</v>
      </c>
      <c r="AL2102" s="18">
        <v>0.7</v>
      </c>
      <c r="AM2102" s="18">
        <v>82.5</v>
      </c>
      <c r="AN2102" s="2">
        <v>29.1844</v>
      </c>
      <c r="AO2102" s="2">
        <v>0.15</v>
      </c>
      <c r="AP2102" s="2">
        <v>0.2</v>
      </c>
      <c r="AQ2102" s="2">
        <v>100</v>
      </c>
      <c r="AR2102" s="2">
        <v>1.5949</v>
      </c>
      <c r="AS2102" s="2">
        <v>0.23</v>
      </c>
      <c r="AT2102" s="2">
        <v>0.2</v>
      </c>
      <c r="AU2102" s="2">
        <v>100</v>
      </c>
      <c r="AV2102" s="2">
        <v>4.7583000000000002</v>
      </c>
      <c r="AW2102" s="2">
        <v>0.79</v>
      </c>
      <c r="AX2102" s="2">
        <v>0.8</v>
      </c>
      <c r="AY2102" s="2">
        <v>100</v>
      </c>
      <c r="AZ2102" s="2">
        <v>21.4374</v>
      </c>
      <c r="BA2102" s="2">
        <v>0.54</v>
      </c>
      <c r="BB2102" s="2">
        <v>0.7</v>
      </c>
      <c r="BC2102" s="2">
        <v>74.099999999999994</v>
      </c>
      <c r="BD2102" s="2">
        <v>19.459599999999998</v>
      </c>
      <c r="BE2102" s="4"/>
      <c r="BF2102" s="4"/>
    </row>
    <row r="2103" spans="1:58" x14ac:dyDescent="0.2">
      <c r="A2103" s="29">
        <v>2102</v>
      </c>
      <c r="B2103" s="7" t="s">
        <v>33</v>
      </c>
      <c r="C2103" s="3">
        <v>39993</v>
      </c>
      <c r="D2103" s="4" t="s">
        <v>28</v>
      </c>
      <c r="E2103" s="4" t="s">
        <v>163</v>
      </c>
      <c r="F2103" s="5" t="s">
        <v>188</v>
      </c>
      <c r="G2103" s="6">
        <v>0.91666666666666663</v>
      </c>
      <c r="H2103" s="6">
        <v>0.99930555555555556</v>
      </c>
      <c r="I2103" s="85">
        <f t="shared" si="32"/>
        <v>119.00000000000006</v>
      </c>
      <c r="J2103" s="86">
        <f>I2103*Segmentos!$D$7*(AH2103%)*IF(ISNUMBER(AI2103),AI2103%,0)</f>
        <v>484377.60000000021</v>
      </c>
      <c r="K2103" s="86">
        <f>I2103*Segmentos!$D$7*(AL2103%)*IF(ISNUMBER(AM2103),AM2103%,0)</f>
        <v>428162.00000000023</v>
      </c>
      <c r="L2103" s="4"/>
      <c r="M2103" s="2">
        <v>0.95</v>
      </c>
      <c r="N2103" s="2">
        <v>4.0999999999999996</v>
      </c>
      <c r="O2103" s="2">
        <v>23.2</v>
      </c>
      <c r="P2103" s="2">
        <v>90.805199999999999</v>
      </c>
      <c r="Q2103" s="2">
        <v>0.04</v>
      </c>
      <c r="R2103" s="2">
        <v>0.8</v>
      </c>
      <c r="S2103" s="2">
        <v>5.2</v>
      </c>
      <c r="T2103" s="2">
        <v>0.66869999999999996</v>
      </c>
      <c r="U2103" s="2">
        <v>1.0900000000000001</v>
      </c>
      <c r="V2103" s="2">
        <v>3.1</v>
      </c>
      <c r="W2103" s="2">
        <v>34.700000000000003</v>
      </c>
      <c r="X2103" s="2">
        <v>21.760999999999999</v>
      </c>
      <c r="Y2103" s="2">
        <v>1.26</v>
      </c>
      <c r="Z2103" s="2">
        <v>5.5</v>
      </c>
      <c r="AA2103" s="2">
        <v>22.9</v>
      </c>
      <c r="AB2103" s="2">
        <v>35.4377</v>
      </c>
      <c r="AC2103" s="2">
        <v>1.05</v>
      </c>
      <c r="AD2103" s="2">
        <v>5.2</v>
      </c>
      <c r="AE2103" s="2">
        <v>20.399999999999999</v>
      </c>
      <c r="AF2103" s="2">
        <v>32.937899999999999</v>
      </c>
      <c r="AG2103" s="2">
        <v>1.02</v>
      </c>
      <c r="AH2103" s="22">
        <v>4.8</v>
      </c>
      <c r="AI2103" s="22">
        <v>21.2</v>
      </c>
      <c r="AJ2103" s="22">
        <v>46.003599999999999</v>
      </c>
      <c r="AK2103" s="18">
        <v>0.89</v>
      </c>
      <c r="AL2103" s="18">
        <v>3.5</v>
      </c>
      <c r="AM2103" s="18">
        <v>25.7</v>
      </c>
      <c r="AN2103" s="2">
        <v>44.801699999999997</v>
      </c>
      <c r="AO2103" s="2">
        <v>0.19</v>
      </c>
      <c r="AP2103" s="2">
        <v>2.5</v>
      </c>
      <c r="AQ2103" s="2">
        <v>7.5</v>
      </c>
      <c r="AR2103" s="2">
        <v>1.9682999999999999</v>
      </c>
      <c r="AS2103" s="2">
        <v>0.92</v>
      </c>
      <c r="AT2103" s="2">
        <v>3.9</v>
      </c>
      <c r="AU2103" s="2">
        <v>23.7</v>
      </c>
      <c r="AV2103" s="2">
        <v>19.385200000000001</v>
      </c>
      <c r="AW2103" s="2">
        <v>0.8</v>
      </c>
      <c r="AX2103" s="2">
        <v>3</v>
      </c>
      <c r="AY2103" s="2">
        <v>26.3</v>
      </c>
      <c r="AZ2103" s="2">
        <v>21.916399999999999</v>
      </c>
      <c r="BA2103" s="2">
        <v>1.3</v>
      </c>
      <c r="BB2103" s="2">
        <v>5.5</v>
      </c>
      <c r="BC2103" s="2">
        <v>23.7</v>
      </c>
      <c r="BD2103" s="2">
        <v>47.535400000000003</v>
      </c>
      <c r="BE2103" s="4"/>
      <c r="BF2103" s="4"/>
    </row>
    <row r="2104" spans="1:58" x14ac:dyDescent="0.2">
      <c r="A2104" s="29">
        <v>2103</v>
      </c>
      <c r="B2104" s="7" t="s">
        <v>19</v>
      </c>
      <c r="C2104" s="3">
        <v>39993</v>
      </c>
      <c r="D2104" s="4" t="s">
        <v>17</v>
      </c>
      <c r="E2104" s="4" t="s">
        <v>166</v>
      </c>
      <c r="F2104" s="5" t="s">
        <v>188</v>
      </c>
      <c r="G2104" s="6">
        <v>0.91527777777777775</v>
      </c>
      <c r="H2104" s="6">
        <v>0.91666666666666663</v>
      </c>
      <c r="I2104" s="85">
        <f t="shared" si="32"/>
        <v>1.9999999999999929</v>
      </c>
      <c r="J2104" s="86">
        <f>I2104*Segmentos!$D$7*(AH2104%)*IF(ISNUMBER(AI2104),AI2104%,0)</f>
        <v>4166.3999999999851</v>
      </c>
      <c r="K2104" s="86">
        <f>I2104*Segmentos!$D$7*(AL2104%)*IF(ISNUMBER(AM2104),AM2104%,0)</f>
        <v>4812.7999999999838</v>
      </c>
      <c r="L2104" s="4"/>
      <c r="M2104" s="2">
        <v>0.56999999999999995</v>
      </c>
      <c r="N2104" s="2">
        <v>0.8</v>
      </c>
      <c r="O2104" s="2">
        <v>70.5</v>
      </c>
      <c r="P2104" s="2">
        <v>100</v>
      </c>
      <c r="Q2104" s="2">
        <v>0</v>
      </c>
      <c r="R2104" s="2">
        <v>0</v>
      </c>
      <c r="S2104" s="8" t="s">
        <v>577</v>
      </c>
      <c r="T2104" s="2">
        <v>0</v>
      </c>
      <c r="U2104" s="2">
        <v>0.72</v>
      </c>
      <c r="V2104" s="2">
        <v>1.2</v>
      </c>
      <c r="W2104" s="2">
        <v>58.6</v>
      </c>
      <c r="X2104" s="2">
        <v>26.794</v>
      </c>
      <c r="Y2104" s="2">
        <v>0.9</v>
      </c>
      <c r="Z2104" s="2">
        <v>1.3</v>
      </c>
      <c r="AA2104" s="2">
        <v>68.2</v>
      </c>
      <c r="AB2104" s="2">
        <v>46.986899999999999</v>
      </c>
      <c r="AC2104" s="2">
        <v>0.45</v>
      </c>
      <c r="AD2104" s="2">
        <v>0.5</v>
      </c>
      <c r="AE2104" s="2">
        <v>96.6</v>
      </c>
      <c r="AF2104" s="2">
        <v>26.219100000000001</v>
      </c>
      <c r="AG2104" s="2">
        <v>0.51</v>
      </c>
      <c r="AH2104" s="22">
        <v>0.8</v>
      </c>
      <c r="AI2104" s="22">
        <v>65.099999999999994</v>
      </c>
      <c r="AJ2104" s="22">
        <v>42.676200000000001</v>
      </c>
      <c r="AK2104" s="18">
        <v>0.62</v>
      </c>
      <c r="AL2104" s="18">
        <v>0.8</v>
      </c>
      <c r="AM2104" s="18">
        <v>75.2</v>
      </c>
      <c r="AN2104" s="2">
        <v>57.323799999999999</v>
      </c>
      <c r="AO2104" s="2">
        <v>0.05</v>
      </c>
      <c r="AP2104" s="2">
        <v>0.1</v>
      </c>
      <c r="AQ2104" s="2">
        <v>50</v>
      </c>
      <c r="AR2104" s="2">
        <v>0.9304</v>
      </c>
      <c r="AS2104" s="2">
        <v>0.15</v>
      </c>
      <c r="AT2104" s="2">
        <v>0.3</v>
      </c>
      <c r="AU2104" s="2">
        <v>50</v>
      </c>
      <c r="AV2104" s="2">
        <v>6.0125000000000002</v>
      </c>
      <c r="AW2104" s="2">
        <v>0.72</v>
      </c>
      <c r="AX2104" s="2">
        <v>1.2</v>
      </c>
      <c r="AY2104" s="2">
        <v>60.3</v>
      </c>
      <c r="AZ2104" s="2">
        <v>36.476700000000001</v>
      </c>
      <c r="BA2104" s="2">
        <v>0.84</v>
      </c>
      <c r="BB2104" s="2">
        <v>1</v>
      </c>
      <c r="BC2104" s="2">
        <v>84</v>
      </c>
      <c r="BD2104" s="2">
        <v>56.580399999999997</v>
      </c>
      <c r="BE2104" s="4"/>
      <c r="BF2104" s="4"/>
    </row>
    <row r="2105" spans="1:58" x14ac:dyDescent="0.2">
      <c r="A2105" s="29">
        <v>2104</v>
      </c>
      <c r="B2105" s="7" t="s">
        <v>2</v>
      </c>
      <c r="C2105" s="3">
        <v>39993</v>
      </c>
      <c r="D2105" s="4" t="s">
        <v>0</v>
      </c>
      <c r="E2105" s="4" t="s">
        <v>164</v>
      </c>
      <c r="F2105" s="5" t="s">
        <v>188</v>
      </c>
      <c r="G2105" s="6">
        <v>0.88402777777777775</v>
      </c>
      <c r="H2105" s="6">
        <v>0.9243055555555556</v>
      </c>
      <c r="I2105" s="85">
        <f t="shared" si="32"/>
        <v>58.000000000000114</v>
      </c>
      <c r="J2105" s="86">
        <f>I2105*Segmentos!$D$7*(AH2105%)*IF(ISNUMBER(AI2105),AI2105%,0)</f>
        <v>1160000.0000000023</v>
      </c>
      <c r="K2105" s="86">
        <f>I2105*Segmentos!$D$7*(AL2105%)*IF(ISNUMBER(AM2105),AM2105%,0)</f>
        <v>1311055.2000000027</v>
      </c>
      <c r="L2105" s="4"/>
      <c r="M2105" s="2">
        <v>5.35</v>
      </c>
      <c r="N2105" s="2">
        <v>20.399999999999999</v>
      </c>
      <c r="O2105" s="2">
        <v>26.3</v>
      </c>
      <c r="P2105" s="2">
        <v>81.614699999999999</v>
      </c>
      <c r="Q2105" s="2">
        <v>4.6500000000000004</v>
      </c>
      <c r="R2105" s="2">
        <v>14</v>
      </c>
      <c r="S2105" s="2">
        <v>33.200000000000003</v>
      </c>
      <c r="T2105" s="2">
        <v>11.8376</v>
      </c>
      <c r="U2105" s="2">
        <v>4.16</v>
      </c>
      <c r="V2105" s="2">
        <v>18.399999999999999</v>
      </c>
      <c r="W2105" s="2">
        <v>22.7</v>
      </c>
      <c r="X2105" s="2">
        <v>13.303100000000001</v>
      </c>
      <c r="Y2105" s="2">
        <v>5.92</v>
      </c>
      <c r="Z2105" s="2">
        <v>24.4</v>
      </c>
      <c r="AA2105" s="2">
        <v>24.2</v>
      </c>
      <c r="AB2105" s="2">
        <v>26.622699999999998</v>
      </c>
      <c r="AC2105" s="2">
        <v>5.97</v>
      </c>
      <c r="AD2105" s="2">
        <v>21.3</v>
      </c>
      <c r="AE2105" s="2">
        <v>28</v>
      </c>
      <c r="AF2105" s="2">
        <v>29.851400000000002</v>
      </c>
      <c r="AG2105" s="2">
        <v>5.0199999999999996</v>
      </c>
      <c r="AH2105" s="22">
        <v>20</v>
      </c>
      <c r="AI2105" s="22">
        <v>25</v>
      </c>
      <c r="AJ2105" s="22">
        <v>36.277999999999999</v>
      </c>
      <c r="AK2105" s="18">
        <v>5.66</v>
      </c>
      <c r="AL2105" s="18">
        <v>20.7</v>
      </c>
      <c r="AM2105" s="18">
        <v>27.3</v>
      </c>
      <c r="AN2105" s="2">
        <v>45.3367</v>
      </c>
      <c r="AO2105" s="2">
        <v>5.07</v>
      </c>
      <c r="AP2105" s="2">
        <v>17.7</v>
      </c>
      <c r="AQ2105" s="2">
        <v>28.7</v>
      </c>
      <c r="AR2105" s="2">
        <v>8.4445999999999994</v>
      </c>
      <c r="AS2105" s="2">
        <v>7.03</v>
      </c>
      <c r="AT2105" s="2">
        <v>22.1</v>
      </c>
      <c r="AU2105" s="2">
        <v>31.8</v>
      </c>
      <c r="AV2105" s="2">
        <v>23.610700000000001</v>
      </c>
      <c r="AW2105" s="2">
        <v>4.96</v>
      </c>
      <c r="AX2105" s="2">
        <v>19.899999999999999</v>
      </c>
      <c r="AY2105" s="2">
        <v>25</v>
      </c>
      <c r="AZ2105" s="2">
        <v>21.7544</v>
      </c>
      <c r="BA2105" s="2">
        <v>4.76</v>
      </c>
      <c r="BB2105" s="2">
        <v>20.5</v>
      </c>
      <c r="BC2105" s="2">
        <v>23.2</v>
      </c>
      <c r="BD2105" s="2">
        <v>27.805099999999999</v>
      </c>
      <c r="BE2105" s="4"/>
      <c r="BF2105" s="4"/>
    </row>
    <row r="2106" spans="1:58" x14ac:dyDescent="0.2">
      <c r="A2106" s="29">
        <v>2105</v>
      </c>
      <c r="B2106" s="7" t="s">
        <v>16</v>
      </c>
      <c r="C2106" s="3">
        <v>39993</v>
      </c>
      <c r="D2106" s="4" t="s">
        <v>13</v>
      </c>
      <c r="E2106" s="4" t="s">
        <v>166</v>
      </c>
      <c r="F2106" s="5" t="s">
        <v>188</v>
      </c>
      <c r="G2106" s="6">
        <v>0.91388888888888886</v>
      </c>
      <c r="H2106" s="6">
        <v>0.91736111111111107</v>
      </c>
      <c r="I2106" s="85">
        <f t="shared" si="32"/>
        <v>4.9999999999999822</v>
      </c>
      <c r="J2106" s="86">
        <f>I2106*Segmentos!$D$7*(AH2106%)*IF(ISNUMBER(AI2106),AI2106%,0)</f>
        <v>227405.99999999916</v>
      </c>
      <c r="K2106" s="86">
        <f>I2106*Segmentos!$D$7*(AL2106%)*IF(ISNUMBER(AM2106),AM2106%,0)</f>
        <v>298775.99999999895</v>
      </c>
      <c r="L2106" s="4"/>
      <c r="M2106" s="2">
        <v>13.24</v>
      </c>
      <c r="N2106" s="2">
        <v>16.5</v>
      </c>
      <c r="O2106" s="2">
        <v>80.400000000000006</v>
      </c>
      <c r="P2106" s="2">
        <v>87.631100000000004</v>
      </c>
      <c r="Q2106" s="2">
        <v>9.15</v>
      </c>
      <c r="R2106" s="2">
        <v>10.5</v>
      </c>
      <c r="S2106" s="2">
        <v>86.9</v>
      </c>
      <c r="T2106" s="2">
        <v>10.108599999999999</v>
      </c>
      <c r="U2106" s="2">
        <v>10.69</v>
      </c>
      <c r="V2106" s="2">
        <v>15.3</v>
      </c>
      <c r="W2106" s="2">
        <v>69.8</v>
      </c>
      <c r="X2106" s="2">
        <v>14.835800000000001</v>
      </c>
      <c r="Y2106" s="2">
        <v>13.39</v>
      </c>
      <c r="Z2106" s="2">
        <v>16.899999999999999</v>
      </c>
      <c r="AA2106" s="2">
        <v>79.099999999999994</v>
      </c>
      <c r="AB2106" s="2">
        <v>26.171299999999999</v>
      </c>
      <c r="AC2106" s="2">
        <v>16.8</v>
      </c>
      <c r="AD2106" s="2">
        <v>19.8</v>
      </c>
      <c r="AE2106" s="2">
        <v>84.9</v>
      </c>
      <c r="AF2106" s="2">
        <v>36.5154</v>
      </c>
      <c r="AG2106" s="2">
        <v>11.4</v>
      </c>
      <c r="AH2106" s="22">
        <v>15.1</v>
      </c>
      <c r="AI2106" s="22">
        <v>75.3</v>
      </c>
      <c r="AJ2106" s="22">
        <v>35.787700000000001</v>
      </c>
      <c r="AK2106" s="18">
        <v>14.9</v>
      </c>
      <c r="AL2106" s="18">
        <v>17.7</v>
      </c>
      <c r="AM2106" s="18">
        <v>84.4</v>
      </c>
      <c r="AN2106" s="2">
        <v>51.843400000000003</v>
      </c>
      <c r="AO2106" s="2">
        <v>10.52</v>
      </c>
      <c r="AP2106" s="2">
        <v>13.1</v>
      </c>
      <c r="AQ2106" s="2">
        <v>80.099999999999994</v>
      </c>
      <c r="AR2106" s="2">
        <v>7.6116999999999999</v>
      </c>
      <c r="AS2106" s="2">
        <v>12</v>
      </c>
      <c r="AT2106" s="2">
        <v>15.8</v>
      </c>
      <c r="AU2106" s="2">
        <v>76.099999999999994</v>
      </c>
      <c r="AV2106" s="2">
        <v>17.4937</v>
      </c>
      <c r="AW2106" s="2">
        <v>13.74</v>
      </c>
      <c r="AX2106" s="2">
        <v>16.8</v>
      </c>
      <c r="AY2106" s="2">
        <v>81.599999999999994</v>
      </c>
      <c r="AZ2106" s="2">
        <v>26.145299999999999</v>
      </c>
      <c r="BA2106" s="2">
        <v>14.35</v>
      </c>
      <c r="BB2106" s="2">
        <v>17.5</v>
      </c>
      <c r="BC2106" s="2">
        <v>81.900000000000006</v>
      </c>
      <c r="BD2106" s="2">
        <v>36.380400000000002</v>
      </c>
      <c r="BE2106" s="4"/>
      <c r="BF2106" s="4"/>
    </row>
    <row r="2107" spans="1:58" x14ac:dyDescent="0.2">
      <c r="A2107" s="29">
        <v>2106</v>
      </c>
      <c r="B2107" s="7" t="s">
        <v>22</v>
      </c>
      <c r="C2107" s="3">
        <v>39993</v>
      </c>
      <c r="D2107" s="4" t="s">
        <v>21</v>
      </c>
      <c r="E2107" s="4" t="s">
        <v>164</v>
      </c>
      <c r="F2107" s="5" t="s">
        <v>188</v>
      </c>
      <c r="G2107" s="6">
        <v>0.83333333333333337</v>
      </c>
      <c r="H2107" s="6">
        <v>0.87430555555555556</v>
      </c>
      <c r="I2107" s="85">
        <f t="shared" si="32"/>
        <v>58.99999999999995</v>
      </c>
      <c r="J2107" s="86">
        <f>I2107*Segmentos!$D$7*(AH2107%)*IF(ISNUMBER(AI2107),AI2107%,0)</f>
        <v>287872.79999999981</v>
      </c>
      <c r="K2107" s="86">
        <f>I2107*Segmentos!$D$7*(AL2107%)*IF(ISNUMBER(AM2107),AM2107%,0)</f>
        <v>259127.99999999983</v>
      </c>
      <c r="L2107" s="4"/>
      <c r="M2107" s="2">
        <v>1.1599999999999999</v>
      </c>
      <c r="N2107" s="2">
        <v>4.5999999999999996</v>
      </c>
      <c r="O2107" s="2">
        <v>25.2</v>
      </c>
      <c r="P2107" s="2">
        <v>89.986599999999996</v>
      </c>
      <c r="Q2107" s="2">
        <v>0.26</v>
      </c>
      <c r="R2107" s="2">
        <v>1.5</v>
      </c>
      <c r="S2107" s="2">
        <v>17.100000000000001</v>
      </c>
      <c r="T2107" s="2">
        <v>3.4278</v>
      </c>
      <c r="U2107" s="2">
        <v>1.05</v>
      </c>
      <c r="V2107" s="2">
        <v>5.0999999999999996</v>
      </c>
      <c r="W2107" s="2">
        <v>20.5</v>
      </c>
      <c r="X2107" s="2">
        <v>17.121300000000002</v>
      </c>
      <c r="Y2107" s="2">
        <v>0.62</v>
      </c>
      <c r="Z2107" s="2">
        <v>3.5</v>
      </c>
      <c r="AA2107" s="2">
        <v>17.600000000000001</v>
      </c>
      <c r="AB2107" s="2">
        <v>14.118</v>
      </c>
      <c r="AC2107" s="2">
        <v>2.17</v>
      </c>
      <c r="AD2107" s="2">
        <v>6.8</v>
      </c>
      <c r="AE2107" s="2">
        <v>31.9</v>
      </c>
      <c r="AF2107" s="2">
        <v>55.319600000000001</v>
      </c>
      <c r="AG2107" s="2">
        <v>1.21</v>
      </c>
      <c r="AH2107" s="22">
        <v>5.7</v>
      </c>
      <c r="AI2107" s="22">
        <v>21.4</v>
      </c>
      <c r="AJ2107" s="22">
        <v>44.656100000000002</v>
      </c>
      <c r="AK2107" s="18">
        <v>1.1100000000000001</v>
      </c>
      <c r="AL2107" s="18">
        <v>3.6</v>
      </c>
      <c r="AM2107" s="18">
        <v>30.5</v>
      </c>
      <c r="AN2107" s="2">
        <v>45.330500000000001</v>
      </c>
      <c r="AO2107" s="2">
        <v>1.62</v>
      </c>
      <c r="AP2107" s="2">
        <v>4.9000000000000004</v>
      </c>
      <c r="AQ2107" s="2">
        <v>32.9</v>
      </c>
      <c r="AR2107" s="2">
        <v>13.7203</v>
      </c>
      <c r="AS2107" s="2">
        <v>0.9</v>
      </c>
      <c r="AT2107" s="2">
        <v>5.7</v>
      </c>
      <c r="AU2107" s="2">
        <v>15.6</v>
      </c>
      <c r="AV2107" s="2">
        <v>15.347899999999999</v>
      </c>
      <c r="AW2107" s="2">
        <v>1.44</v>
      </c>
      <c r="AX2107" s="2">
        <v>4.8</v>
      </c>
      <c r="AY2107" s="2">
        <v>30.2</v>
      </c>
      <c r="AZ2107" s="2">
        <v>32.26</v>
      </c>
      <c r="BA2107" s="2">
        <v>0.96</v>
      </c>
      <c r="BB2107" s="2">
        <v>3.7</v>
      </c>
      <c r="BC2107" s="2">
        <v>25.9</v>
      </c>
      <c r="BD2107" s="2">
        <v>28.6584</v>
      </c>
      <c r="BE2107" s="4"/>
      <c r="BF2107" s="4"/>
    </row>
    <row r="2108" spans="1:58" x14ac:dyDescent="0.2">
      <c r="A2108" s="29">
        <v>2107</v>
      </c>
      <c r="B2108" s="7" t="s">
        <v>24</v>
      </c>
      <c r="C2108" s="3">
        <v>39993</v>
      </c>
      <c r="D2108" s="4" t="s">
        <v>21</v>
      </c>
      <c r="E2108" s="4" t="s">
        <v>170</v>
      </c>
      <c r="F2108" s="5" t="s">
        <v>188</v>
      </c>
      <c r="G2108" s="6">
        <v>0.875</v>
      </c>
      <c r="H2108" s="6">
        <v>0.88888888888888884</v>
      </c>
      <c r="I2108" s="85">
        <f t="shared" si="32"/>
        <v>19.999999999999929</v>
      </c>
      <c r="J2108" s="86">
        <f>I2108*Segmentos!$D$7*(AH2108%)*IF(ISNUMBER(AI2108),AI2108%,0)</f>
        <v>27551.999999999898</v>
      </c>
      <c r="K2108" s="86">
        <f>I2108*Segmentos!$D$7*(AL2108%)*IF(ISNUMBER(AM2108),AM2108%,0)</f>
        <v>27327.999999999898</v>
      </c>
      <c r="L2108" s="4"/>
      <c r="M2108" s="2">
        <v>0.35</v>
      </c>
      <c r="N2108" s="2">
        <v>1</v>
      </c>
      <c r="O2108" s="2">
        <v>36.9</v>
      </c>
      <c r="P2108" s="2">
        <v>42.523400000000002</v>
      </c>
      <c r="Q2108" s="2">
        <v>0.19</v>
      </c>
      <c r="R2108" s="2">
        <v>0.5</v>
      </c>
      <c r="S2108" s="2">
        <v>40</v>
      </c>
      <c r="T2108" s="2">
        <v>3.8246000000000002</v>
      </c>
      <c r="U2108" s="2">
        <v>0.53</v>
      </c>
      <c r="V2108" s="2">
        <v>1.7</v>
      </c>
      <c r="W2108" s="2">
        <v>31</v>
      </c>
      <c r="X2108" s="2">
        <v>13.3575</v>
      </c>
      <c r="Y2108" s="2">
        <v>0.09</v>
      </c>
      <c r="Z2108" s="2">
        <v>0.4</v>
      </c>
      <c r="AA2108" s="2">
        <v>22.1</v>
      </c>
      <c r="AB2108" s="2">
        <v>3.3811</v>
      </c>
      <c r="AC2108" s="2">
        <v>0.55000000000000004</v>
      </c>
      <c r="AD2108" s="2">
        <v>1.2</v>
      </c>
      <c r="AE2108" s="2">
        <v>46.4</v>
      </c>
      <c r="AF2108" s="2">
        <v>21.9602</v>
      </c>
      <c r="AG2108" s="2">
        <v>0.34</v>
      </c>
      <c r="AH2108" s="22">
        <v>1.2</v>
      </c>
      <c r="AI2108" s="22">
        <v>28.7</v>
      </c>
      <c r="AJ2108" s="22">
        <v>19.5914</v>
      </c>
      <c r="AK2108" s="18">
        <v>0.36</v>
      </c>
      <c r="AL2108" s="18">
        <v>0.7</v>
      </c>
      <c r="AM2108" s="18">
        <v>48.8</v>
      </c>
      <c r="AN2108" s="2">
        <v>22.931999999999999</v>
      </c>
      <c r="AO2108" s="2">
        <v>0.1</v>
      </c>
      <c r="AP2108" s="2">
        <v>0.5</v>
      </c>
      <c r="AQ2108" s="2">
        <v>21.9</v>
      </c>
      <c r="AR2108" s="2">
        <v>1.3692</v>
      </c>
      <c r="AS2108" s="2">
        <v>0.31</v>
      </c>
      <c r="AT2108" s="2">
        <v>0.6</v>
      </c>
      <c r="AU2108" s="2">
        <v>48.6</v>
      </c>
      <c r="AV2108" s="2">
        <v>8.1605000000000008</v>
      </c>
      <c r="AW2108" s="2">
        <v>0.34</v>
      </c>
      <c r="AX2108" s="2">
        <v>1.1000000000000001</v>
      </c>
      <c r="AY2108" s="2">
        <v>32.700000000000003</v>
      </c>
      <c r="AZ2108" s="2">
        <v>11.974</v>
      </c>
      <c r="BA2108" s="2">
        <v>0.45</v>
      </c>
      <c r="BB2108" s="2">
        <v>1.2</v>
      </c>
      <c r="BC2108" s="2">
        <v>37.799999999999997</v>
      </c>
      <c r="BD2108" s="2">
        <v>21.0197</v>
      </c>
      <c r="BE2108" s="4"/>
      <c r="BF2108" s="4"/>
    </row>
    <row r="2109" spans="1:58" x14ac:dyDescent="0.2">
      <c r="A2109" s="29">
        <v>2108</v>
      </c>
      <c r="B2109" s="7" t="s">
        <v>4</v>
      </c>
      <c r="C2109" s="3">
        <v>39993</v>
      </c>
      <c r="D2109" s="4" t="s">
        <v>3</v>
      </c>
      <c r="E2109" s="4" t="s">
        <v>165</v>
      </c>
      <c r="F2109" s="5" t="s">
        <v>188</v>
      </c>
      <c r="G2109" s="6">
        <v>0.77777777777777779</v>
      </c>
      <c r="H2109" s="6">
        <v>0.87430555555555556</v>
      </c>
      <c r="I2109" s="85">
        <f t="shared" si="32"/>
        <v>139</v>
      </c>
      <c r="J2109" s="86">
        <f>I2109*Segmentos!$D$7*(AH2109%)*IF(ISNUMBER(AI2109),AI2109%,0)</f>
        <v>2120361.5999999996</v>
      </c>
      <c r="K2109" s="86">
        <f>I2109*Segmentos!$D$7*(AL2109%)*IF(ISNUMBER(AM2109),AM2109%,0)</f>
        <v>2232062</v>
      </c>
      <c r="L2109" s="4"/>
      <c r="M2109" s="2">
        <v>3.92</v>
      </c>
      <c r="N2109" s="2">
        <v>17.7</v>
      </c>
      <c r="O2109" s="2">
        <v>22.2</v>
      </c>
      <c r="P2109" s="2">
        <v>71.635999999999996</v>
      </c>
      <c r="Q2109" s="2">
        <v>4.2</v>
      </c>
      <c r="R2109" s="2">
        <v>17.100000000000001</v>
      </c>
      <c r="S2109" s="2">
        <v>24.6</v>
      </c>
      <c r="T2109" s="2">
        <v>12.804</v>
      </c>
      <c r="U2109" s="2">
        <v>5.32</v>
      </c>
      <c r="V2109" s="2">
        <v>20.2</v>
      </c>
      <c r="W2109" s="2">
        <v>26.4</v>
      </c>
      <c r="X2109" s="2">
        <v>20.377800000000001</v>
      </c>
      <c r="Y2109" s="2">
        <v>3.8</v>
      </c>
      <c r="Z2109" s="2">
        <v>17.399999999999999</v>
      </c>
      <c r="AA2109" s="2">
        <v>21.8</v>
      </c>
      <c r="AB2109" s="2">
        <v>20.481999999999999</v>
      </c>
      <c r="AC2109" s="2">
        <v>3</v>
      </c>
      <c r="AD2109" s="2">
        <v>16.7</v>
      </c>
      <c r="AE2109" s="2">
        <v>18</v>
      </c>
      <c r="AF2109" s="2">
        <v>17.972200000000001</v>
      </c>
      <c r="AG2109" s="2">
        <v>3.81</v>
      </c>
      <c r="AH2109" s="22">
        <v>16.8</v>
      </c>
      <c r="AI2109" s="22">
        <v>22.7</v>
      </c>
      <c r="AJ2109" s="22">
        <v>32.984099999999998</v>
      </c>
      <c r="AK2109" s="18">
        <v>4.03</v>
      </c>
      <c r="AL2109" s="18">
        <v>18.5</v>
      </c>
      <c r="AM2109" s="18">
        <v>21.7</v>
      </c>
      <c r="AN2109" s="2">
        <v>38.651899999999998</v>
      </c>
      <c r="AO2109" s="2">
        <v>2.09</v>
      </c>
      <c r="AP2109" s="2">
        <v>9.1999999999999993</v>
      </c>
      <c r="AQ2109" s="2">
        <v>22.8</v>
      </c>
      <c r="AR2109" s="2">
        <v>4.1750999999999996</v>
      </c>
      <c r="AS2109" s="2">
        <v>3.31</v>
      </c>
      <c r="AT2109" s="2">
        <v>17.2</v>
      </c>
      <c r="AU2109" s="2">
        <v>19.2</v>
      </c>
      <c r="AV2109" s="2">
        <v>13.310499999999999</v>
      </c>
      <c r="AW2109" s="2">
        <v>3.48</v>
      </c>
      <c r="AX2109" s="2">
        <v>18.8</v>
      </c>
      <c r="AY2109" s="2">
        <v>18.5</v>
      </c>
      <c r="AZ2109" s="2">
        <v>18.255400000000002</v>
      </c>
      <c r="BA2109" s="2">
        <v>5.13</v>
      </c>
      <c r="BB2109" s="2">
        <v>19.600000000000001</v>
      </c>
      <c r="BC2109" s="2">
        <v>26.2</v>
      </c>
      <c r="BD2109" s="2">
        <v>35.895000000000003</v>
      </c>
      <c r="BE2109" s="4"/>
      <c r="BF2109" s="4"/>
    </row>
    <row r="2110" spans="1:58" x14ac:dyDescent="0.2">
      <c r="A2110" s="29">
        <v>2109</v>
      </c>
      <c r="B2110" s="7" t="s">
        <v>15</v>
      </c>
      <c r="C2110" s="3">
        <v>39994</v>
      </c>
      <c r="D2110" s="4" t="s">
        <v>13</v>
      </c>
      <c r="E2110" s="4" t="s">
        <v>164</v>
      </c>
      <c r="F2110" s="5" t="s">
        <v>189</v>
      </c>
      <c r="G2110" s="6">
        <v>0.875</v>
      </c>
      <c r="H2110" s="6">
        <v>0.9145833333333333</v>
      </c>
      <c r="I2110" s="85">
        <f t="shared" si="32"/>
        <v>56.999999999999957</v>
      </c>
      <c r="J2110" s="86">
        <f>I2110*Segmentos!$D$7*(AH2110%)*IF(ISNUMBER(AI2110),AI2110%,0)</f>
        <v>1983987.5999999987</v>
      </c>
      <c r="K2110" s="86">
        <f>I2110*Segmentos!$D$7*(AL2110%)*IF(ISNUMBER(AM2110),AM2110%,0)</f>
        <v>2947720.7999999975</v>
      </c>
      <c r="L2110" s="4"/>
      <c r="M2110" s="2">
        <v>10.93</v>
      </c>
      <c r="N2110" s="2">
        <v>23.7</v>
      </c>
      <c r="O2110" s="2">
        <v>46.2</v>
      </c>
      <c r="P2110" s="2">
        <v>84.5578</v>
      </c>
      <c r="Q2110" s="2">
        <v>5.38</v>
      </c>
      <c r="R2110" s="2">
        <v>14.4</v>
      </c>
      <c r="S2110" s="2">
        <v>37.4</v>
      </c>
      <c r="T2110" s="2">
        <v>6.9442000000000004</v>
      </c>
      <c r="U2110" s="2">
        <v>10.17</v>
      </c>
      <c r="V2110" s="2">
        <v>22.6</v>
      </c>
      <c r="W2110" s="2">
        <v>45</v>
      </c>
      <c r="X2110" s="2">
        <v>16.495899999999999</v>
      </c>
      <c r="Y2110" s="2">
        <v>10.24</v>
      </c>
      <c r="Z2110" s="2">
        <v>24.2</v>
      </c>
      <c r="AA2110" s="2">
        <v>42.3</v>
      </c>
      <c r="AB2110" s="2">
        <v>23.374600000000001</v>
      </c>
      <c r="AC2110" s="2">
        <v>14.87</v>
      </c>
      <c r="AD2110" s="2">
        <v>28.6</v>
      </c>
      <c r="AE2110" s="2">
        <v>52</v>
      </c>
      <c r="AF2110" s="2">
        <v>37.743099999999998</v>
      </c>
      <c r="AG2110" s="2">
        <v>8.7100000000000009</v>
      </c>
      <c r="AH2110" s="22">
        <v>21.7</v>
      </c>
      <c r="AI2110" s="22">
        <v>40.1</v>
      </c>
      <c r="AJ2110" s="22">
        <v>31.944400000000002</v>
      </c>
      <c r="AK2110" s="18">
        <v>12.94</v>
      </c>
      <c r="AL2110" s="18">
        <v>25.4</v>
      </c>
      <c r="AM2110" s="18">
        <v>50.9</v>
      </c>
      <c r="AN2110" s="2">
        <v>52.613399999999999</v>
      </c>
      <c r="AO2110" s="2">
        <v>9.2100000000000009</v>
      </c>
      <c r="AP2110" s="2">
        <v>20.9</v>
      </c>
      <c r="AQ2110" s="2">
        <v>44</v>
      </c>
      <c r="AR2110" s="2">
        <v>7.7812000000000001</v>
      </c>
      <c r="AS2110" s="2">
        <v>9.33</v>
      </c>
      <c r="AT2110" s="2">
        <v>21.2</v>
      </c>
      <c r="AU2110" s="2">
        <v>44</v>
      </c>
      <c r="AV2110" s="2">
        <v>15.900399999999999</v>
      </c>
      <c r="AW2110" s="2">
        <v>11.15</v>
      </c>
      <c r="AX2110" s="2">
        <v>24.1</v>
      </c>
      <c r="AY2110" s="2">
        <v>46.3</v>
      </c>
      <c r="AZ2110" s="2">
        <v>24.799800000000001</v>
      </c>
      <c r="BA2110" s="2">
        <v>12.18</v>
      </c>
      <c r="BB2110" s="2">
        <v>25.6</v>
      </c>
      <c r="BC2110" s="2">
        <v>47.6</v>
      </c>
      <c r="BD2110" s="2">
        <v>36.0764</v>
      </c>
      <c r="BE2110" s="4"/>
      <c r="BF2110" s="4"/>
    </row>
    <row r="2111" spans="1:58" x14ac:dyDescent="0.2">
      <c r="A2111" s="29">
        <v>2110</v>
      </c>
      <c r="B2111" s="7" t="s">
        <v>118</v>
      </c>
      <c r="C2111" s="3">
        <v>39994</v>
      </c>
      <c r="D2111" s="4" t="s">
        <v>8</v>
      </c>
      <c r="E2111" s="4" t="s">
        <v>166</v>
      </c>
      <c r="F2111" s="5" t="s">
        <v>189</v>
      </c>
      <c r="G2111" s="6">
        <v>0.91874999999999996</v>
      </c>
      <c r="H2111" s="6">
        <v>0.98888888888888893</v>
      </c>
      <c r="I2111" s="85">
        <f t="shared" si="32"/>
        <v>101.00000000000011</v>
      </c>
      <c r="J2111" s="86">
        <f>I2111*Segmentos!$D$7*(AH2111%)*IF(ISNUMBER(AI2111),AI2111%,0)</f>
        <v>2974369.2000000034</v>
      </c>
      <c r="K2111" s="86">
        <f>I2111*Segmentos!$D$7*(AL2111%)*IF(ISNUMBER(AM2111),AM2111%,0)</f>
        <v>2852724.8000000035</v>
      </c>
      <c r="L2111" s="4"/>
      <c r="M2111" s="2">
        <v>7.2</v>
      </c>
      <c r="N2111" s="2">
        <v>25.4</v>
      </c>
      <c r="O2111" s="2">
        <v>28.4</v>
      </c>
      <c r="P2111" s="2">
        <v>89.548500000000004</v>
      </c>
      <c r="Q2111" s="2">
        <v>3.34</v>
      </c>
      <c r="R2111" s="2">
        <v>18.3</v>
      </c>
      <c r="S2111" s="2">
        <v>18.3</v>
      </c>
      <c r="T2111" s="2">
        <v>6.9246999999999996</v>
      </c>
      <c r="U2111" s="2">
        <v>7.58</v>
      </c>
      <c r="V2111" s="2">
        <v>26.8</v>
      </c>
      <c r="W2111" s="2">
        <v>28.3</v>
      </c>
      <c r="X2111" s="2">
        <v>19.7699</v>
      </c>
      <c r="Y2111" s="2">
        <v>6.51</v>
      </c>
      <c r="Z2111" s="2">
        <v>26.1</v>
      </c>
      <c r="AA2111" s="2">
        <v>24.9</v>
      </c>
      <c r="AB2111" s="2">
        <v>23.9177</v>
      </c>
      <c r="AC2111" s="2">
        <v>9.5399999999999991</v>
      </c>
      <c r="AD2111" s="2">
        <v>27.4</v>
      </c>
      <c r="AE2111" s="2">
        <v>34.9</v>
      </c>
      <c r="AF2111" s="2">
        <v>38.936199999999999</v>
      </c>
      <c r="AG2111" s="2">
        <v>7.36</v>
      </c>
      <c r="AH2111" s="22">
        <v>25.3</v>
      </c>
      <c r="AI2111" s="22">
        <v>29.1</v>
      </c>
      <c r="AJ2111" s="22">
        <v>43.4009</v>
      </c>
      <c r="AK2111" s="18">
        <v>7.06</v>
      </c>
      <c r="AL2111" s="18">
        <v>25.4</v>
      </c>
      <c r="AM2111" s="18">
        <v>27.8</v>
      </c>
      <c r="AN2111" s="2">
        <v>46.147599999999997</v>
      </c>
      <c r="AO2111" s="2">
        <v>2.71</v>
      </c>
      <c r="AP2111" s="2">
        <v>17.3</v>
      </c>
      <c r="AQ2111" s="2">
        <v>15.6</v>
      </c>
      <c r="AR2111" s="2">
        <v>3.6787000000000001</v>
      </c>
      <c r="AS2111" s="2">
        <v>5.66</v>
      </c>
      <c r="AT2111" s="2">
        <v>20.3</v>
      </c>
      <c r="AU2111" s="2">
        <v>27.9</v>
      </c>
      <c r="AV2111" s="2">
        <v>15.492900000000001</v>
      </c>
      <c r="AW2111" s="2">
        <v>7.5</v>
      </c>
      <c r="AX2111" s="2">
        <v>29.2</v>
      </c>
      <c r="AY2111" s="2">
        <v>25.7</v>
      </c>
      <c r="AZ2111" s="2">
        <v>26.809100000000001</v>
      </c>
      <c r="BA2111" s="2">
        <v>9.15</v>
      </c>
      <c r="BB2111" s="2">
        <v>27.7</v>
      </c>
      <c r="BC2111" s="2">
        <v>33</v>
      </c>
      <c r="BD2111" s="2">
        <v>43.567900000000002</v>
      </c>
      <c r="BE2111" s="4"/>
      <c r="BF2111" s="4"/>
    </row>
    <row r="2112" spans="1:58" x14ac:dyDescent="0.2">
      <c r="A2112" s="29">
        <v>2111</v>
      </c>
      <c r="B2112" s="7" t="s">
        <v>40</v>
      </c>
      <c r="C2112" s="3">
        <v>39994</v>
      </c>
      <c r="D2112" s="4" t="s">
        <v>21</v>
      </c>
      <c r="E2112" s="4" t="s">
        <v>169</v>
      </c>
      <c r="F2112" s="5" t="s">
        <v>189</v>
      </c>
      <c r="G2112" s="6">
        <v>0.91666666666666663</v>
      </c>
      <c r="H2112" s="6">
        <v>0.94652777777777775</v>
      </c>
      <c r="I2112" s="85">
        <f t="shared" si="32"/>
        <v>43.000000000000007</v>
      </c>
      <c r="J2112" s="86">
        <f>I2112*Segmentos!$D$7*(AH2112%)*IF(ISNUMBER(AI2112),AI2112%,0)</f>
        <v>182904.80000000005</v>
      </c>
      <c r="K2112" s="86">
        <f>I2112*Segmentos!$D$7*(AL2112%)*IF(ISNUMBER(AM2112),AM2112%,0)</f>
        <v>234057.60000000009</v>
      </c>
      <c r="L2112" s="4" t="s">
        <v>457</v>
      </c>
      <c r="M2112" s="2">
        <v>1.23</v>
      </c>
      <c r="N2112" s="2">
        <v>3.5</v>
      </c>
      <c r="O2112" s="2">
        <v>35.5</v>
      </c>
      <c r="P2112" s="2">
        <v>86.834900000000005</v>
      </c>
      <c r="Q2112" s="2">
        <v>0.9</v>
      </c>
      <c r="R2112" s="2">
        <v>1.3</v>
      </c>
      <c r="S2112" s="2">
        <v>67.7</v>
      </c>
      <c r="T2112" s="2">
        <v>10.589399999999999</v>
      </c>
      <c r="U2112" s="2">
        <v>1.26</v>
      </c>
      <c r="V2112" s="2">
        <v>5.3</v>
      </c>
      <c r="W2112" s="2">
        <v>23.6</v>
      </c>
      <c r="X2112" s="2">
        <v>18.683199999999999</v>
      </c>
      <c r="Y2112" s="2">
        <v>1.98</v>
      </c>
      <c r="Z2112" s="2">
        <v>4.9000000000000004</v>
      </c>
      <c r="AA2112" s="2">
        <v>40.200000000000003</v>
      </c>
      <c r="AB2112" s="2">
        <v>41.503799999999998</v>
      </c>
      <c r="AC2112" s="2">
        <v>0.69</v>
      </c>
      <c r="AD2112" s="2">
        <v>2</v>
      </c>
      <c r="AE2112" s="2">
        <v>34.200000000000003</v>
      </c>
      <c r="AF2112" s="2">
        <v>16.058499999999999</v>
      </c>
      <c r="AG2112" s="2">
        <v>1.07</v>
      </c>
      <c r="AH2112" s="22">
        <v>2.6</v>
      </c>
      <c r="AI2112" s="22">
        <v>40.9</v>
      </c>
      <c r="AJ2112" s="22">
        <v>35.951999999999998</v>
      </c>
      <c r="AK2112" s="18">
        <v>1.37</v>
      </c>
      <c r="AL2112" s="18">
        <v>4.2</v>
      </c>
      <c r="AM2112" s="18">
        <v>32.4</v>
      </c>
      <c r="AN2112" s="2">
        <v>50.882899999999999</v>
      </c>
      <c r="AO2112" s="2">
        <v>0.47</v>
      </c>
      <c r="AP2112" s="2">
        <v>0.8</v>
      </c>
      <c r="AQ2112" s="2">
        <v>56.6</v>
      </c>
      <c r="AR2112" s="2">
        <v>3.6480000000000001</v>
      </c>
      <c r="AS2112" s="2">
        <v>0.67</v>
      </c>
      <c r="AT2112" s="2">
        <v>2.4</v>
      </c>
      <c r="AU2112" s="2">
        <v>28.3</v>
      </c>
      <c r="AV2112" s="2">
        <v>10.4702</v>
      </c>
      <c r="AW2112" s="2">
        <v>0.92</v>
      </c>
      <c r="AX2112" s="2">
        <v>2.8</v>
      </c>
      <c r="AY2112" s="2">
        <v>33.200000000000003</v>
      </c>
      <c r="AZ2112" s="2">
        <v>18.822700000000001</v>
      </c>
      <c r="BA2112" s="2">
        <v>1.99</v>
      </c>
      <c r="BB2112" s="2">
        <v>5.3</v>
      </c>
      <c r="BC2112" s="2">
        <v>37.299999999999997</v>
      </c>
      <c r="BD2112" s="2">
        <v>53.893900000000002</v>
      </c>
      <c r="BE2112" s="4"/>
      <c r="BF2112" s="4"/>
    </row>
    <row r="2113" spans="1:58" x14ac:dyDescent="0.2">
      <c r="A2113" s="29">
        <v>2112</v>
      </c>
      <c r="B2113" s="7" t="s">
        <v>5</v>
      </c>
      <c r="C2113" s="3">
        <v>39994</v>
      </c>
      <c r="D2113" s="4" t="s">
        <v>3</v>
      </c>
      <c r="E2113" s="4" t="s">
        <v>164</v>
      </c>
      <c r="F2113" s="5" t="s">
        <v>189</v>
      </c>
      <c r="G2113" s="6">
        <v>0.87430555555555556</v>
      </c>
      <c r="H2113" s="6">
        <v>0.91736111111111107</v>
      </c>
      <c r="I2113" s="85">
        <f t="shared" si="32"/>
        <v>61.999999999999943</v>
      </c>
      <c r="J2113" s="86">
        <f>I2113*Segmentos!$D$7*(AH2113%)*IF(ISNUMBER(AI2113),AI2113%,0)</f>
        <v>1556943.9999999986</v>
      </c>
      <c r="K2113" s="86">
        <f>I2113*Segmentos!$D$7*(AL2113%)*IF(ISNUMBER(AM2113),AM2113%,0)</f>
        <v>1493307.1999999986</v>
      </c>
      <c r="L2113" s="4"/>
      <c r="M2113" s="2">
        <v>6.15</v>
      </c>
      <c r="N2113" s="2">
        <v>16.600000000000001</v>
      </c>
      <c r="O2113" s="2">
        <v>37</v>
      </c>
      <c r="P2113" s="2">
        <v>81.295900000000003</v>
      </c>
      <c r="Q2113" s="2">
        <v>4.59</v>
      </c>
      <c r="R2113" s="2">
        <v>11.3</v>
      </c>
      <c r="S2113" s="2">
        <v>40.5</v>
      </c>
      <c r="T2113" s="2">
        <v>10.128</v>
      </c>
      <c r="U2113" s="2">
        <v>6.94</v>
      </c>
      <c r="V2113" s="2">
        <v>18.2</v>
      </c>
      <c r="W2113" s="2">
        <v>38.1</v>
      </c>
      <c r="X2113" s="2">
        <v>19.225000000000001</v>
      </c>
      <c r="Y2113" s="2">
        <v>6.19</v>
      </c>
      <c r="Z2113" s="2">
        <v>17.7</v>
      </c>
      <c r="AA2113" s="2">
        <v>34.9</v>
      </c>
      <c r="AB2113" s="2">
        <v>24.1662</v>
      </c>
      <c r="AC2113" s="2">
        <v>6.4</v>
      </c>
      <c r="AD2113" s="2">
        <v>17.3</v>
      </c>
      <c r="AE2113" s="2">
        <v>37</v>
      </c>
      <c r="AF2113" s="2">
        <v>27.776700000000002</v>
      </c>
      <c r="AG2113" s="2">
        <v>6.28</v>
      </c>
      <c r="AH2113" s="22">
        <v>17.2</v>
      </c>
      <c r="AI2113" s="22">
        <v>36.5</v>
      </c>
      <c r="AJ2113" s="22">
        <v>39.394500000000001</v>
      </c>
      <c r="AK2113" s="18">
        <v>6.03</v>
      </c>
      <c r="AL2113" s="18">
        <v>16.100000000000001</v>
      </c>
      <c r="AM2113" s="18">
        <v>37.4</v>
      </c>
      <c r="AN2113" s="2">
        <v>41.901400000000002</v>
      </c>
      <c r="AO2113" s="2">
        <v>3.85</v>
      </c>
      <c r="AP2113" s="2">
        <v>13.5</v>
      </c>
      <c r="AQ2113" s="2">
        <v>28.5</v>
      </c>
      <c r="AR2113" s="2">
        <v>5.5594000000000001</v>
      </c>
      <c r="AS2113" s="2">
        <v>4.42</v>
      </c>
      <c r="AT2113" s="2">
        <v>16.600000000000001</v>
      </c>
      <c r="AU2113" s="2">
        <v>26.6</v>
      </c>
      <c r="AV2113" s="2">
        <v>12.8711</v>
      </c>
      <c r="AW2113" s="2">
        <v>7.99</v>
      </c>
      <c r="AX2113" s="2">
        <v>21.1</v>
      </c>
      <c r="AY2113" s="2">
        <v>37.9</v>
      </c>
      <c r="AZ2113" s="2">
        <v>30.3797</v>
      </c>
      <c r="BA2113" s="2">
        <v>6.42</v>
      </c>
      <c r="BB2113" s="2">
        <v>14.2</v>
      </c>
      <c r="BC2113" s="2">
        <v>45.2</v>
      </c>
      <c r="BD2113" s="2">
        <v>32.485599999999998</v>
      </c>
      <c r="BE2113" s="4"/>
      <c r="BF2113" s="4"/>
    </row>
    <row r="2114" spans="1:58" x14ac:dyDescent="0.2">
      <c r="A2114" s="29">
        <v>2113</v>
      </c>
      <c r="B2114" s="7" t="s">
        <v>18</v>
      </c>
      <c r="C2114" s="3">
        <v>39994</v>
      </c>
      <c r="D2114" s="4" t="s">
        <v>17</v>
      </c>
      <c r="E2114" s="4" t="s">
        <v>168</v>
      </c>
      <c r="F2114" s="5" t="s">
        <v>189</v>
      </c>
      <c r="G2114" s="6">
        <v>0.83333333333333337</v>
      </c>
      <c r="H2114" s="6">
        <v>0.91388888888888886</v>
      </c>
      <c r="I2114" s="85">
        <f t="shared" si="32"/>
        <v>115.99999999999991</v>
      </c>
      <c r="J2114" s="86">
        <f>I2114*Segmentos!$D$7*(AH2114%)*IF(ISNUMBER(AI2114),AI2114%,0)</f>
        <v>265593.5999999998</v>
      </c>
      <c r="K2114" s="86">
        <f>I2114*Segmentos!$D$7*(AL2114%)*IF(ISNUMBER(AM2114),AM2114%,0)</f>
        <v>321551.99999999977</v>
      </c>
      <c r="L2114" s="4" t="s">
        <v>458</v>
      </c>
      <c r="M2114" s="2">
        <v>0.64</v>
      </c>
      <c r="N2114" s="2">
        <v>3.5</v>
      </c>
      <c r="O2114" s="2">
        <v>18.5</v>
      </c>
      <c r="P2114" s="2">
        <v>89.024100000000004</v>
      </c>
      <c r="Q2114" s="2">
        <v>0.01</v>
      </c>
      <c r="R2114" s="2">
        <v>0.8</v>
      </c>
      <c r="S2114" s="2">
        <v>0.9</v>
      </c>
      <c r="T2114" s="2">
        <v>0.1661</v>
      </c>
      <c r="U2114" s="2">
        <v>0.2</v>
      </c>
      <c r="V2114" s="2">
        <v>2.2999999999999998</v>
      </c>
      <c r="W2114" s="2">
        <v>8.8000000000000007</v>
      </c>
      <c r="X2114" s="2">
        <v>5.9347000000000003</v>
      </c>
      <c r="Y2114" s="2">
        <v>0.87</v>
      </c>
      <c r="Z2114" s="2">
        <v>3.6</v>
      </c>
      <c r="AA2114" s="2">
        <v>24.3</v>
      </c>
      <c r="AB2114" s="2">
        <v>35.803100000000001</v>
      </c>
      <c r="AC2114" s="2">
        <v>1.03</v>
      </c>
      <c r="AD2114" s="2">
        <v>5.4</v>
      </c>
      <c r="AE2114" s="2">
        <v>19</v>
      </c>
      <c r="AF2114" s="2">
        <v>47.120199999999997</v>
      </c>
      <c r="AG2114" s="2">
        <v>0.56999999999999995</v>
      </c>
      <c r="AH2114" s="22">
        <v>3.6</v>
      </c>
      <c r="AI2114" s="22">
        <v>15.9</v>
      </c>
      <c r="AJ2114" s="22">
        <v>37.962200000000003</v>
      </c>
      <c r="AK2114" s="18">
        <v>0.7</v>
      </c>
      <c r="AL2114" s="18">
        <v>3.3</v>
      </c>
      <c r="AM2114" s="18">
        <v>21</v>
      </c>
      <c r="AN2114" s="2">
        <v>51.061900000000001</v>
      </c>
      <c r="AO2114" s="2">
        <v>0.04</v>
      </c>
      <c r="AP2114" s="2">
        <v>1.1000000000000001</v>
      </c>
      <c r="AQ2114" s="2">
        <v>3.8</v>
      </c>
      <c r="AR2114" s="2">
        <v>0.62029999999999996</v>
      </c>
      <c r="AS2114" s="2">
        <v>0.44</v>
      </c>
      <c r="AT2114" s="2">
        <v>1.5</v>
      </c>
      <c r="AU2114" s="2">
        <v>28.9</v>
      </c>
      <c r="AV2114" s="2">
        <v>13.6396</v>
      </c>
      <c r="AW2114" s="2">
        <v>0.33</v>
      </c>
      <c r="AX2114" s="2">
        <v>2</v>
      </c>
      <c r="AY2114" s="2">
        <v>16.899999999999999</v>
      </c>
      <c r="AZ2114" s="2">
        <v>13.230399999999999</v>
      </c>
      <c r="BA2114" s="2">
        <v>1.1499999999999999</v>
      </c>
      <c r="BB2114" s="2">
        <v>6.4</v>
      </c>
      <c r="BC2114" s="2">
        <v>18.100000000000001</v>
      </c>
      <c r="BD2114" s="2">
        <v>61.533799999999999</v>
      </c>
      <c r="BE2114" s="4"/>
      <c r="BF2114" s="4"/>
    </row>
    <row r="2115" spans="1:58" x14ac:dyDescent="0.2">
      <c r="A2115" s="29">
        <v>2114</v>
      </c>
      <c r="B2115" s="7" t="s">
        <v>9</v>
      </c>
      <c r="C2115" s="3">
        <v>39994</v>
      </c>
      <c r="D2115" s="4" t="s">
        <v>8</v>
      </c>
      <c r="E2115" s="4" t="s">
        <v>168</v>
      </c>
      <c r="F2115" s="5" t="s">
        <v>189</v>
      </c>
      <c r="G2115" s="6">
        <v>0.7944444444444444</v>
      </c>
      <c r="H2115" s="6">
        <v>0.87291666666666667</v>
      </c>
      <c r="I2115" s="85">
        <f t="shared" ref="I2115:I2178" si="33">IF(H2115&gt;=G2115,(H2115-G2115)*24*60,("24:00:00"-G2115+H2115)*24*60)</f>
        <v>113.00000000000009</v>
      </c>
      <c r="J2115" s="86">
        <f>I2115*Segmentos!$D$7*(AH2115%)*IF(ISNUMBER(AI2115),AI2115%,0)</f>
        <v>1929994.8000000017</v>
      </c>
      <c r="K2115" s="86">
        <f>I2115*Segmentos!$D$7*(AL2115%)*IF(ISNUMBER(AM2115),AM2115%,0)</f>
        <v>2422358.4000000018</v>
      </c>
      <c r="L2115" s="4" t="s">
        <v>456</v>
      </c>
      <c r="M2115" s="2">
        <v>4.84</v>
      </c>
      <c r="N2115" s="2">
        <v>15.2</v>
      </c>
      <c r="O2115" s="2">
        <v>31.7</v>
      </c>
      <c r="P2115" s="2">
        <v>79.795100000000005</v>
      </c>
      <c r="Q2115" s="2">
        <v>1.54</v>
      </c>
      <c r="R2115" s="2">
        <v>10.7</v>
      </c>
      <c r="S2115" s="2">
        <v>14.5</v>
      </c>
      <c r="T2115" s="2">
        <v>4.2526000000000002</v>
      </c>
      <c r="U2115" s="2">
        <v>3.36</v>
      </c>
      <c r="V2115" s="2">
        <v>12.4</v>
      </c>
      <c r="W2115" s="2">
        <v>27.1</v>
      </c>
      <c r="X2115" s="2">
        <v>11.6395</v>
      </c>
      <c r="Y2115" s="2">
        <v>5.3</v>
      </c>
      <c r="Z2115" s="2">
        <v>16.600000000000001</v>
      </c>
      <c r="AA2115" s="2">
        <v>31.9</v>
      </c>
      <c r="AB2115" s="2">
        <v>25.827500000000001</v>
      </c>
      <c r="AC2115" s="2">
        <v>7.03</v>
      </c>
      <c r="AD2115" s="2">
        <v>18.100000000000001</v>
      </c>
      <c r="AE2115" s="2">
        <v>38.799999999999997</v>
      </c>
      <c r="AF2115" s="2">
        <v>38.075400000000002</v>
      </c>
      <c r="AG2115" s="2">
        <v>4.2699999999999996</v>
      </c>
      <c r="AH2115" s="22">
        <v>12.9</v>
      </c>
      <c r="AI2115" s="22">
        <v>33.1</v>
      </c>
      <c r="AJ2115" s="22">
        <v>33.407400000000003</v>
      </c>
      <c r="AK2115" s="18">
        <v>5.35</v>
      </c>
      <c r="AL2115" s="18">
        <v>17.399999999999999</v>
      </c>
      <c r="AM2115" s="18">
        <v>30.8</v>
      </c>
      <c r="AN2115" s="2">
        <v>46.387599999999999</v>
      </c>
      <c r="AO2115" s="2">
        <v>1.91</v>
      </c>
      <c r="AP2115" s="2">
        <v>9.1999999999999993</v>
      </c>
      <c r="AQ2115" s="2">
        <v>20.7</v>
      </c>
      <c r="AR2115" s="2">
        <v>3.4399000000000002</v>
      </c>
      <c r="AS2115" s="2">
        <v>4.57</v>
      </c>
      <c r="AT2115" s="2">
        <v>10.7</v>
      </c>
      <c r="AU2115" s="2">
        <v>42.6</v>
      </c>
      <c r="AV2115" s="2">
        <v>16.602699999999999</v>
      </c>
      <c r="AW2115" s="2">
        <v>5.0999999999999996</v>
      </c>
      <c r="AX2115" s="2">
        <v>15.5</v>
      </c>
      <c r="AY2115" s="2">
        <v>33</v>
      </c>
      <c r="AZ2115" s="2">
        <v>24.1921</v>
      </c>
      <c r="BA2115" s="2">
        <v>5.63</v>
      </c>
      <c r="BB2115" s="2">
        <v>19.399999999999999</v>
      </c>
      <c r="BC2115" s="2">
        <v>29</v>
      </c>
      <c r="BD2115" s="2">
        <v>35.560400000000001</v>
      </c>
      <c r="BE2115" s="4"/>
      <c r="BF2115" s="4"/>
    </row>
    <row r="2116" spans="1:58" x14ac:dyDescent="0.2">
      <c r="A2116" s="29">
        <v>2115</v>
      </c>
      <c r="B2116" s="7" t="s">
        <v>1</v>
      </c>
      <c r="C2116" s="3">
        <v>39994</v>
      </c>
      <c r="D2116" s="4" t="s">
        <v>0</v>
      </c>
      <c r="E2116" s="4" t="s">
        <v>163</v>
      </c>
      <c r="F2116" s="5" t="s">
        <v>189</v>
      </c>
      <c r="G2116" s="6">
        <v>0.85069444444444453</v>
      </c>
      <c r="H2116" s="6">
        <v>0.88402777777777775</v>
      </c>
      <c r="I2116" s="85">
        <f t="shared" si="33"/>
        <v>47.999999999999829</v>
      </c>
      <c r="J2116" s="86">
        <f>I2116*Segmentos!$D$7*(AH2116%)*IF(ISNUMBER(AI2116),AI2116%,0)</f>
        <v>837273.59999999707</v>
      </c>
      <c r="K2116" s="86">
        <f>I2116*Segmentos!$D$7*(AL2116%)*IF(ISNUMBER(AM2116),AM2116%,0)</f>
        <v>1496678.3999999948</v>
      </c>
      <c r="L2116" s="4"/>
      <c r="M2116" s="2">
        <v>6.16</v>
      </c>
      <c r="N2116" s="2">
        <v>10.5</v>
      </c>
      <c r="O2116" s="2">
        <v>58.8</v>
      </c>
      <c r="P2116" s="2">
        <v>76.128</v>
      </c>
      <c r="Q2116" s="2">
        <v>5.93</v>
      </c>
      <c r="R2116" s="2">
        <v>10.7</v>
      </c>
      <c r="S2116" s="2">
        <v>55.5</v>
      </c>
      <c r="T2116" s="2">
        <v>12.240600000000001</v>
      </c>
      <c r="U2116" s="2">
        <v>6.56</v>
      </c>
      <c r="V2116" s="2">
        <v>11.7</v>
      </c>
      <c r="W2116" s="2">
        <v>56.1</v>
      </c>
      <c r="X2116" s="2">
        <v>16.994</v>
      </c>
      <c r="Y2116" s="2">
        <v>5.67</v>
      </c>
      <c r="Z2116" s="2">
        <v>10</v>
      </c>
      <c r="AA2116" s="2">
        <v>56.6</v>
      </c>
      <c r="AB2116" s="2">
        <v>20.709199999999999</v>
      </c>
      <c r="AC2116" s="2">
        <v>6.45</v>
      </c>
      <c r="AD2116" s="2">
        <v>10</v>
      </c>
      <c r="AE2116" s="2">
        <v>64.7</v>
      </c>
      <c r="AF2116" s="2">
        <v>26.184100000000001</v>
      </c>
      <c r="AG2116" s="2">
        <v>4.3499999999999996</v>
      </c>
      <c r="AH2116" s="22">
        <v>7.9</v>
      </c>
      <c r="AI2116" s="22">
        <v>55.2</v>
      </c>
      <c r="AJ2116" s="22">
        <v>25.515499999999999</v>
      </c>
      <c r="AK2116" s="18">
        <v>7.79</v>
      </c>
      <c r="AL2116" s="18">
        <v>12.8</v>
      </c>
      <c r="AM2116" s="18">
        <v>60.9</v>
      </c>
      <c r="AN2116" s="2">
        <v>50.612499999999997</v>
      </c>
      <c r="AO2116" s="2">
        <v>4.24</v>
      </c>
      <c r="AP2116" s="2">
        <v>9.9</v>
      </c>
      <c r="AQ2116" s="2">
        <v>42.9</v>
      </c>
      <c r="AR2116" s="2">
        <v>5.7221000000000002</v>
      </c>
      <c r="AS2116" s="2">
        <v>5.89</v>
      </c>
      <c r="AT2116" s="2">
        <v>10.6</v>
      </c>
      <c r="AU2116" s="2">
        <v>55.4</v>
      </c>
      <c r="AV2116" s="2">
        <v>16.028700000000001</v>
      </c>
      <c r="AW2116" s="2">
        <v>8.65</v>
      </c>
      <c r="AX2116" s="2">
        <v>13.1</v>
      </c>
      <c r="AY2116" s="2">
        <v>65.8</v>
      </c>
      <c r="AZ2116" s="2">
        <v>30.754899999999999</v>
      </c>
      <c r="BA2116" s="2">
        <v>4.99</v>
      </c>
      <c r="BB2116" s="2">
        <v>8.5</v>
      </c>
      <c r="BC2116" s="2">
        <v>58.5</v>
      </c>
      <c r="BD2116" s="2">
        <v>23.622299999999999</v>
      </c>
      <c r="BE2116" s="4"/>
      <c r="BF2116" s="4"/>
    </row>
    <row r="2117" spans="1:58" x14ac:dyDescent="0.2">
      <c r="A2117" s="29">
        <v>2116</v>
      </c>
      <c r="B2117" s="7" t="s">
        <v>36</v>
      </c>
      <c r="C2117" s="3">
        <v>39994</v>
      </c>
      <c r="D2117" s="4" t="s">
        <v>13</v>
      </c>
      <c r="E2117" s="4" t="s">
        <v>163</v>
      </c>
      <c r="F2117" s="5" t="s">
        <v>189</v>
      </c>
      <c r="G2117" s="6">
        <v>0.9194444444444444</v>
      </c>
      <c r="H2117" s="6">
        <v>0.94305555555555554</v>
      </c>
      <c r="I2117" s="85">
        <f t="shared" si="33"/>
        <v>34.000000000000043</v>
      </c>
      <c r="J2117" s="86">
        <f>I2117*Segmentos!$D$7*(AH2117%)*IF(ISNUMBER(AI2117),AI2117%,0)</f>
        <v>1705236.0000000021</v>
      </c>
      <c r="K2117" s="86">
        <f>I2117*Segmentos!$D$7*(AL2117%)*IF(ISNUMBER(AM2117),AM2117%,0)</f>
        <v>2782886.4000000032</v>
      </c>
      <c r="L2117" s="4"/>
      <c r="M2117" s="2">
        <v>16.7</v>
      </c>
      <c r="N2117" s="2">
        <v>24.7</v>
      </c>
      <c r="O2117" s="2">
        <v>67.599999999999994</v>
      </c>
      <c r="P2117" s="2">
        <v>83.459599999999995</v>
      </c>
      <c r="Q2117" s="2">
        <v>12.04</v>
      </c>
      <c r="R2117" s="2">
        <v>19.7</v>
      </c>
      <c r="S2117" s="2">
        <v>61.1</v>
      </c>
      <c r="T2117" s="2">
        <v>10.041600000000001</v>
      </c>
      <c r="U2117" s="2">
        <v>16.28</v>
      </c>
      <c r="V2117" s="2">
        <v>27.9</v>
      </c>
      <c r="W2117" s="2">
        <v>58.4</v>
      </c>
      <c r="X2117" s="2">
        <v>17.061800000000002</v>
      </c>
      <c r="Y2117" s="2">
        <v>19.03</v>
      </c>
      <c r="Z2117" s="2">
        <v>25.3</v>
      </c>
      <c r="AA2117" s="2">
        <v>75.3</v>
      </c>
      <c r="AB2117" s="2">
        <v>28.092500000000001</v>
      </c>
      <c r="AC2117" s="2">
        <v>17.22</v>
      </c>
      <c r="AD2117" s="2">
        <v>24.7</v>
      </c>
      <c r="AE2117" s="2">
        <v>69.900000000000006</v>
      </c>
      <c r="AF2117" s="2">
        <v>28.2637</v>
      </c>
      <c r="AG2117" s="2">
        <v>12.51</v>
      </c>
      <c r="AH2117" s="22">
        <v>19.5</v>
      </c>
      <c r="AI2117" s="22">
        <v>64.3</v>
      </c>
      <c r="AJ2117" s="22">
        <v>29.673500000000001</v>
      </c>
      <c r="AK2117" s="18">
        <v>20.47</v>
      </c>
      <c r="AL2117" s="18">
        <v>29.4</v>
      </c>
      <c r="AM2117" s="18">
        <v>69.599999999999994</v>
      </c>
      <c r="AN2117" s="2">
        <v>53.786099999999998</v>
      </c>
      <c r="AO2117" s="2">
        <v>16.09</v>
      </c>
      <c r="AP2117" s="2">
        <v>23.3</v>
      </c>
      <c r="AQ2117" s="2">
        <v>69.099999999999994</v>
      </c>
      <c r="AR2117" s="2">
        <v>8.7910000000000004</v>
      </c>
      <c r="AS2117" s="2">
        <v>14.69</v>
      </c>
      <c r="AT2117" s="2">
        <v>20.9</v>
      </c>
      <c r="AU2117" s="2">
        <v>70.3</v>
      </c>
      <c r="AV2117" s="2">
        <v>16.172499999999999</v>
      </c>
      <c r="AW2117" s="2">
        <v>16.510000000000002</v>
      </c>
      <c r="AX2117" s="2">
        <v>23.2</v>
      </c>
      <c r="AY2117" s="2">
        <v>71</v>
      </c>
      <c r="AZ2117" s="2">
        <v>23.722899999999999</v>
      </c>
      <c r="BA2117" s="2">
        <v>18.170000000000002</v>
      </c>
      <c r="BB2117" s="2">
        <v>28.3</v>
      </c>
      <c r="BC2117" s="2">
        <v>64.099999999999994</v>
      </c>
      <c r="BD2117" s="2">
        <v>34.773200000000003</v>
      </c>
      <c r="BE2117" s="4"/>
      <c r="BF2117" s="4"/>
    </row>
    <row r="2118" spans="1:58" x14ac:dyDescent="0.2">
      <c r="A2118" s="29">
        <v>2117</v>
      </c>
      <c r="B2118" s="7" t="s">
        <v>88</v>
      </c>
      <c r="C2118" s="3">
        <v>39994</v>
      </c>
      <c r="D2118" s="4" t="s">
        <v>13</v>
      </c>
      <c r="E2118" s="4" t="s">
        <v>163</v>
      </c>
      <c r="F2118" s="5" t="s">
        <v>189</v>
      </c>
      <c r="G2118" s="6">
        <v>0.91805555555555562</v>
      </c>
      <c r="H2118" s="6">
        <v>0.9194444444444444</v>
      </c>
      <c r="I2118" s="85">
        <f t="shared" si="33"/>
        <v>1.999999999999833</v>
      </c>
      <c r="J2118" s="86">
        <f>I2118*Segmentos!$D$7*(AH2118%)*IF(ISNUMBER(AI2118),AI2118%,0)</f>
        <v>90511.19999999243</v>
      </c>
      <c r="K2118" s="86">
        <f>I2118*Segmentos!$D$7*(AL2118%)*IF(ISNUMBER(AM2118),AM2118%,0)</f>
        <v>150694.39999998742</v>
      </c>
      <c r="L2118" s="4"/>
      <c r="M2118" s="2">
        <v>15.28</v>
      </c>
      <c r="N2118" s="2">
        <v>15.7</v>
      </c>
      <c r="O2118" s="2">
        <v>97.3</v>
      </c>
      <c r="P2118" s="2">
        <v>82.633200000000002</v>
      </c>
      <c r="Q2118" s="2">
        <v>7.44</v>
      </c>
      <c r="R2118" s="2">
        <v>7.8</v>
      </c>
      <c r="S2118" s="2">
        <v>95.8</v>
      </c>
      <c r="T2118" s="2">
        <v>6.7118000000000002</v>
      </c>
      <c r="U2118" s="2">
        <v>15.77</v>
      </c>
      <c r="V2118" s="2">
        <v>16.100000000000001</v>
      </c>
      <c r="W2118" s="2">
        <v>98.2</v>
      </c>
      <c r="X2118" s="2">
        <v>17.886199999999999</v>
      </c>
      <c r="Y2118" s="2">
        <v>14.05</v>
      </c>
      <c r="Z2118" s="2">
        <v>14.5</v>
      </c>
      <c r="AA2118" s="2">
        <v>97.1</v>
      </c>
      <c r="AB2118" s="2">
        <v>22.4437</v>
      </c>
      <c r="AC2118" s="2">
        <v>20.05</v>
      </c>
      <c r="AD2118" s="2">
        <v>20.6</v>
      </c>
      <c r="AE2118" s="2">
        <v>97.2</v>
      </c>
      <c r="AF2118" s="2">
        <v>35.5916</v>
      </c>
      <c r="AG2118" s="2">
        <v>11.34</v>
      </c>
      <c r="AH2118" s="22">
        <v>11.7</v>
      </c>
      <c r="AI2118" s="22">
        <v>96.7</v>
      </c>
      <c r="AJ2118" s="22">
        <v>29.110199999999999</v>
      </c>
      <c r="AK2118" s="18">
        <v>18.829999999999998</v>
      </c>
      <c r="AL2118" s="18">
        <v>19.3</v>
      </c>
      <c r="AM2118" s="18">
        <v>97.6</v>
      </c>
      <c r="AN2118" s="2">
        <v>53.523099999999999</v>
      </c>
      <c r="AO2118" s="2">
        <v>10.46</v>
      </c>
      <c r="AP2118" s="2">
        <v>10.9</v>
      </c>
      <c r="AQ2118" s="2">
        <v>95.6</v>
      </c>
      <c r="AR2118" s="2">
        <v>6.18</v>
      </c>
      <c r="AS2118" s="2">
        <v>11.95</v>
      </c>
      <c r="AT2118" s="2">
        <v>12.5</v>
      </c>
      <c r="AU2118" s="2">
        <v>95.6</v>
      </c>
      <c r="AV2118" s="2">
        <v>14.2385</v>
      </c>
      <c r="AW2118" s="2">
        <v>16.010000000000002</v>
      </c>
      <c r="AX2118" s="2">
        <v>16.7</v>
      </c>
      <c r="AY2118" s="2">
        <v>95.9</v>
      </c>
      <c r="AZ2118" s="2">
        <v>24.896599999999999</v>
      </c>
      <c r="BA2118" s="2">
        <v>18.02</v>
      </c>
      <c r="BB2118" s="2">
        <v>18.2</v>
      </c>
      <c r="BC2118" s="2">
        <v>99.1</v>
      </c>
      <c r="BD2118" s="2">
        <v>37.318100000000001</v>
      </c>
      <c r="BE2118" s="4"/>
      <c r="BF2118" s="4"/>
    </row>
    <row r="2119" spans="1:58" x14ac:dyDescent="0.2">
      <c r="A2119" s="29">
        <v>2118</v>
      </c>
      <c r="B2119" s="7" t="s">
        <v>20</v>
      </c>
      <c r="C2119" s="3">
        <v>39994</v>
      </c>
      <c r="D2119" s="4" t="s">
        <v>17</v>
      </c>
      <c r="E2119" s="4" t="s">
        <v>169</v>
      </c>
      <c r="F2119" s="5" t="s">
        <v>189</v>
      </c>
      <c r="G2119" s="6">
        <v>0.91527777777777775</v>
      </c>
      <c r="H2119" s="6">
        <v>0.95833333333333337</v>
      </c>
      <c r="I2119" s="85">
        <f t="shared" si="33"/>
        <v>62.000000000000099</v>
      </c>
      <c r="J2119" s="86">
        <f>I2119*Segmentos!$D$7*(AH2119%)*IF(ISNUMBER(AI2119),AI2119%,0)</f>
        <v>49104.000000000087</v>
      </c>
      <c r="K2119" s="86">
        <f>I2119*Segmentos!$D$7*(AL2119%)*IF(ISNUMBER(AM2119),AM2119%,0)</f>
        <v>34918.40000000006</v>
      </c>
      <c r="L2119" s="4"/>
      <c r="M2119" s="2">
        <v>0.17</v>
      </c>
      <c r="N2119" s="2">
        <v>1.2</v>
      </c>
      <c r="O2119" s="2">
        <v>14.6</v>
      </c>
      <c r="P2119" s="2">
        <v>83.198499999999996</v>
      </c>
      <c r="Q2119" s="2">
        <v>0</v>
      </c>
      <c r="R2119" s="2">
        <v>0</v>
      </c>
      <c r="S2119" s="8" t="s">
        <v>577</v>
      </c>
      <c r="T2119" s="2">
        <v>0</v>
      </c>
      <c r="U2119" s="2">
        <v>0</v>
      </c>
      <c r="V2119" s="2">
        <v>0</v>
      </c>
      <c r="W2119" s="8" t="s">
        <v>577</v>
      </c>
      <c r="X2119" s="2">
        <v>0</v>
      </c>
      <c r="Y2119" s="2">
        <v>0.26</v>
      </c>
      <c r="Z2119" s="2">
        <v>0.9</v>
      </c>
      <c r="AA2119" s="2">
        <v>28.4</v>
      </c>
      <c r="AB2119" s="2">
        <v>36.737900000000003</v>
      </c>
      <c r="AC2119" s="2">
        <v>0.28999999999999998</v>
      </c>
      <c r="AD2119" s="2">
        <v>2.8</v>
      </c>
      <c r="AE2119" s="2">
        <v>10.5</v>
      </c>
      <c r="AF2119" s="2">
        <v>46.460500000000003</v>
      </c>
      <c r="AG2119" s="2">
        <v>0.2</v>
      </c>
      <c r="AH2119" s="22">
        <v>1.2</v>
      </c>
      <c r="AI2119" s="22">
        <v>16.5</v>
      </c>
      <c r="AJ2119" s="22">
        <v>45.931899999999999</v>
      </c>
      <c r="AK2119" s="18">
        <v>0.15</v>
      </c>
      <c r="AL2119" s="18">
        <v>1.1000000000000001</v>
      </c>
      <c r="AM2119" s="18">
        <v>12.8</v>
      </c>
      <c r="AN2119" s="2">
        <v>37.266599999999997</v>
      </c>
      <c r="AO2119" s="2">
        <v>0.08</v>
      </c>
      <c r="AP2119" s="2">
        <v>0.1</v>
      </c>
      <c r="AQ2119" s="2">
        <v>87.1</v>
      </c>
      <c r="AR2119" s="2">
        <v>4.4570999999999996</v>
      </c>
      <c r="AS2119" s="2">
        <v>0.05</v>
      </c>
      <c r="AT2119" s="2">
        <v>0.2</v>
      </c>
      <c r="AU2119" s="2">
        <v>25.8</v>
      </c>
      <c r="AV2119" s="2">
        <v>5.5373999999999999</v>
      </c>
      <c r="AW2119" s="2">
        <v>0.39</v>
      </c>
      <c r="AX2119" s="2">
        <v>1.5</v>
      </c>
      <c r="AY2119" s="2">
        <v>26.9</v>
      </c>
      <c r="AZ2119" s="2">
        <v>55.064700000000002</v>
      </c>
      <c r="BA2119" s="2">
        <v>0.1</v>
      </c>
      <c r="BB2119" s="2">
        <v>1.8</v>
      </c>
      <c r="BC2119" s="2">
        <v>5.3</v>
      </c>
      <c r="BD2119" s="2">
        <v>18.139299999999999</v>
      </c>
      <c r="BE2119" s="4"/>
      <c r="BF2119" s="4"/>
    </row>
    <row r="2120" spans="1:58" x14ac:dyDescent="0.2">
      <c r="A2120" s="29">
        <v>2119</v>
      </c>
      <c r="B2120" s="7" t="s">
        <v>11</v>
      </c>
      <c r="C2120" s="3">
        <v>39994</v>
      </c>
      <c r="D2120" s="4" t="s">
        <v>8</v>
      </c>
      <c r="E2120" s="4" t="s">
        <v>166</v>
      </c>
      <c r="F2120" s="5" t="s">
        <v>189</v>
      </c>
      <c r="G2120" s="6">
        <v>0.90972222222222221</v>
      </c>
      <c r="H2120" s="6">
        <v>0.91111111111111109</v>
      </c>
      <c r="I2120" s="85">
        <f t="shared" si="33"/>
        <v>1.9999999999999929</v>
      </c>
      <c r="J2120" s="86">
        <f>I2120*Segmentos!$D$7*(AH2120%)*IF(ISNUMBER(AI2120),AI2120%,0)</f>
        <v>34407.999999999876</v>
      </c>
      <c r="K2120" s="86">
        <f>I2120*Segmentos!$D$7*(AL2120%)*IF(ISNUMBER(AM2120),AM2120%,0)</f>
        <v>35327.999999999884</v>
      </c>
      <c r="L2120" s="4"/>
      <c r="M2120" s="2">
        <v>4.3499999999999996</v>
      </c>
      <c r="N2120" s="2">
        <v>4.7</v>
      </c>
      <c r="O2120" s="2">
        <v>92.7</v>
      </c>
      <c r="P2120" s="2">
        <v>91.402699999999996</v>
      </c>
      <c r="Q2120" s="2">
        <v>2.35</v>
      </c>
      <c r="R2120" s="2">
        <v>2.9</v>
      </c>
      <c r="S2120" s="2">
        <v>80.900000000000006</v>
      </c>
      <c r="T2120" s="2">
        <v>8.2426999999999992</v>
      </c>
      <c r="U2120" s="2">
        <v>1.96</v>
      </c>
      <c r="V2120" s="2">
        <v>2.2000000000000002</v>
      </c>
      <c r="W2120" s="2">
        <v>90.2</v>
      </c>
      <c r="X2120" s="2">
        <v>8.6508000000000003</v>
      </c>
      <c r="Y2120" s="2">
        <v>3.74</v>
      </c>
      <c r="Z2120" s="2">
        <v>4.3</v>
      </c>
      <c r="AA2120" s="2">
        <v>87.8</v>
      </c>
      <c r="AB2120" s="2">
        <v>23.165800000000001</v>
      </c>
      <c r="AC2120" s="2">
        <v>7.45</v>
      </c>
      <c r="AD2120" s="2">
        <v>7.6</v>
      </c>
      <c r="AE2120" s="2">
        <v>97.9</v>
      </c>
      <c r="AF2120" s="2">
        <v>51.343299999999999</v>
      </c>
      <c r="AG2120" s="2">
        <v>4.2699999999999996</v>
      </c>
      <c r="AH2120" s="22">
        <v>4.5999999999999996</v>
      </c>
      <c r="AI2120" s="22">
        <v>93.5</v>
      </c>
      <c r="AJ2120" s="22">
        <v>42.5259</v>
      </c>
      <c r="AK2120" s="18">
        <v>4.43</v>
      </c>
      <c r="AL2120" s="18">
        <v>4.8</v>
      </c>
      <c r="AM2120" s="18">
        <v>92</v>
      </c>
      <c r="AN2120" s="2">
        <v>48.876800000000003</v>
      </c>
      <c r="AO2120" s="2">
        <v>1.67</v>
      </c>
      <c r="AP2120" s="2">
        <v>1.7</v>
      </c>
      <c r="AQ2120" s="2">
        <v>100</v>
      </c>
      <c r="AR2120" s="2">
        <v>3.8328000000000002</v>
      </c>
      <c r="AS2120" s="2">
        <v>3.03</v>
      </c>
      <c r="AT2120" s="2">
        <v>3.5</v>
      </c>
      <c r="AU2120" s="2">
        <v>86.6</v>
      </c>
      <c r="AV2120" s="2">
        <v>14.0207</v>
      </c>
      <c r="AW2120" s="2">
        <v>4.97</v>
      </c>
      <c r="AX2120" s="2">
        <v>5.4</v>
      </c>
      <c r="AY2120" s="2">
        <v>91.9</v>
      </c>
      <c r="AZ2120" s="2">
        <v>30.0046</v>
      </c>
      <c r="BA2120" s="2">
        <v>5.41</v>
      </c>
      <c r="BB2120" s="2">
        <v>5.7</v>
      </c>
      <c r="BC2120" s="2">
        <v>94.8</v>
      </c>
      <c r="BD2120" s="2">
        <v>43.544600000000003</v>
      </c>
      <c r="BE2120" s="4"/>
      <c r="BF2120" s="4"/>
    </row>
    <row r="2121" spans="1:58" x14ac:dyDescent="0.2">
      <c r="A2121" s="29">
        <v>2120</v>
      </c>
      <c r="B2121" s="7" t="s">
        <v>6</v>
      </c>
      <c r="C2121" s="3">
        <v>39994</v>
      </c>
      <c r="D2121" s="4" t="s">
        <v>3</v>
      </c>
      <c r="E2121" s="4" t="s">
        <v>166</v>
      </c>
      <c r="F2121" s="5" t="s">
        <v>189</v>
      </c>
      <c r="G2121" s="6">
        <v>0.90902777777777777</v>
      </c>
      <c r="H2121" s="6">
        <v>0.90972222222222221</v>
      </c>
      <c r="I2121" s="85">
        <f t="shared" si="33"/>
        <v>0.99999999999999645</v>
      </c>
      <c r="J2121" s="86">
        <f>I2121*Segmentos!$D$7*(AH2121%)*IF(ISNUMBER(AI2121),AI2121%,0)</f>
        <v>27199.999999999905</v>
      </c>
      <c r="K2121" s="86">
        <f>I2121*Segmentos!$D$7*(AL2121%)*IF(ISNUMBER(AM2121),AM2121%,0)</f>
        <v>23599.99999999992</v>
      </c>
      <c r="L2121" s="4"/>
      <c r="M2121" s="2">
        <v>6.35</v>
      </c>
      <c r="N2121" s="2">
        <v>6.3</v>
      </c>
      <c r="O2121" s="2">
        <v>100</v>
      </c>
      <c r="P2121" s="2">
        <v>77.559200000000004</v>
      </c>
      <c r="Q2121" s="2">
        <v>4.66</v>
      </c>
      <c r="R2121" s="2">
        <v>4.7</v>
      </c>
      <c r="S2121" s="2">
        <v>100</v>
      </c>
      <c r="T2121" s="2">
        <v>9.4998000000000005</v>
      </c>
      <c r="U2121" s="2">
        <v>8.2200000000000006</v>
      </c>
      <c r="V2121" s="2">
        <v>8.1999999999999993</v>
      </c>
      <c r="W2121" s="2">
        <v>100</v>
      </c>
      <c r="X2121" s="2">
        <v>21.052700000000002</v>
      </c>
      <c r="Y2121" s="2">
        <v>5.74</v>
      </c>
      <c r="Z2121" s="2">
        <v>5.7</v>
      </c>
      <c r="AA2121" s="2">
        <v>100</v>
      </c>
      <c r="AB2121" s="2">
        <v>20.716000000000001</v>
      </c>
      <c r="AC2121" s="2">
        <v>6.56</v>
      </c>
      <c r="AD2121" s="2">
        <v>6.6</v>
      </c>
      <c r="AE2121" s="2">
        <v>100</v>
      </c>
      <c r="AF2121" s="2">
        <v>26.290600000000001</v>
      </c>
      <c r="AG2121" s="2">
        <v>6.8</v>
      </c>
      <c r="AH2121" s="22">
        <v>6.8</v>
      </c>
      <c r="AI2121" s="22">
        <v>100</v>
      </c>
      <c r="AJ2121" s="22">
        <v>39.3949</v>
      </c>
      <c r="AK2121" s="18">
        <v>5.94</v>
      </c>
      <c r="AL2121" s="18">
        <v>5.9</v>
      </c>
      <c r="AM2121" s="18">
        <v>100</v>
      </c>
      <c r="AN2121" s="2">
        <v>38.164200000000001</v>
      </c>
      <c r="AO2121" s="2">
        <v>5.0599999999999996</v>
      </c>
      <c r="AP2121" s="2">
        <v>5.0999999999999996</v>
      </c>
      <c r="AQ2121" s="2">
        <v>100</v>
      </c>
      <c r="AR2121" s="2">
        <v>6.7496</v>
      </c>
      <c r="AS2121" s="2">
        <v>4.2</v>
      </c>
      <c r="AT2121" s="2">
        <v>4.2</v>
      </c>
      <c r="AU2121" s="2">
        <v>100</v>
      </c>
      <c r="AV2121" s="2">
        <v>11.302300000000001</v>
      </c>
      <c r="AW2121" s="2">
        <v>9.0299999999999994</v>
      </c>
      <c r="AX2121" s="2">
        <v>9</v>
      </c>
      <c r="AY2121" s="2">
        <v>100</v>
      </c>
      <c r="AZ2121" s="2">
        <v>31.729600000000001</v>
      </c>
      <c r="BA2121" s="2">
        <v>5.94</v>
      </c>
      <c r="BB2121" s="2">
        <v>5.9</v>
      </c>
      <c r="BC2121" s="2">
        <v>100</v>
      </c>
      <c r="BD2121" s="2">
        <v>27.777699999999999</v>
      </c>
      <c r="BE2121" s="4"/>
      <c r="BF2121" s="4"/>
    </row>
    <row r="2122" spans="1:58" x14ac:dyDescent="0.2">
      <c r="A2122" s="29">
        <v>2121</v>
      </c>
      <c r="B2122" s="7" t="s">
        <v>31</v>
      </c>
      <c r="C2122" s="3">
        <v>39994</v>
      </c>
      <c r="D2122" s="4" t="s">
        <v>28</v>
      </c>
      <c r="E2122" s="4" t="s">
        <v>166</v>
      </c>
      <c r="F2122" s="5" t="s">
        <v>189</v>
      </c>
      <c r="G2122" s="6">
        <v>0.91041666666666676</v>
      </c>
      <c r="H2122" s="6">
        <v>0.91388888888888886</v>
      </c>
      <c r="I2122" s="85">
        <f t="shared" si="33"/>
        <v>4.9999999999998224</v>
      </c>
      <c r="J2122" s="86">
        <f>I2122*Segmentos!$D$7*(AH2122%)*IF(ISNUMBER(AI2122),AI2122%,0)</f>
        <v>10061.999999999643</v>
      </c>
      <c r="K2122" s="86">
        <f>I2122*Segmentos!$D$7*(AL2122%)*IF(ISNUMBER(AM2122),AM2122%,0)</f>
        <v>20411.999999999276</v>
      </c>
      <c r="L2122" s="4"/>
      <c r="M2122" s="2">
        <v>0.78</v>
      </c>
      <c r="N2122" s="2">
        <v>1.5</v>
      </c>
      <c r="O2122" s="2">
        <v>50.7</v>
      </c>
      <c r="P2122" s="2">
        <v>93.604200000000006</v>
      </c>
      <c r="Q2122" s="2">
        <v>0</v>
      </c>
      <c r="R2122" s="2">
        <v>0</v>
      </c>
      <c r="S2122" s="8" t="s">
        <v>577</v>
      </c>
      <c r="T2122" s="2">
        <v>0</v>
      </c>
      <c r="U2122" s="2">
        <v>0.43</v>
      </c>
      <c r="V2122" s="2">
        <v>0.8</v>
      </c>
      <c r="W2122" s="2">
        <v>55.9</v>
      </c>
      <c r="X2122" s="2">
        <v>10.7828</v>
      </c>
      <c r="Y2122" s="2">
        <v>0.69</v>
      </c>
      <c r="Z2122" s="2">
        <v>1.7</v>
      </c>
      <c r="AA2122" s="2">
        <v>40.200000000000003</v>
      </c>
      <c r="AB2122" s="2">
        <v>24.312799999999999</v>
      </c>
      <c r="AC2122" s="2">
        <v>1.49</v>
      </c>
      <c r="AD2122" s="2">
        <v>2.7</v>
      </c>
      <c r="AE2122" s="2">
        <v>55.8</v>
      </c>
      <c r="AF2122" s="2">
        <v>58.508600000000001</v>
      </c>
      <c r="AG2122" s="2">
        <v>0.52</v>
      </c>
      <c r="AH2122" s="22">
        <v>0.9</v>
      </c>
      <c r="AI2122" s="22">
        <v>55.9</v>
      </c>
      <c r="AJ2122" s="22">
        <v>29.344000000000001</v>
      </c>
      <c r="AK2122" s="18">
        <v>1.02</v>
      </c>
      <c r="AL2122" s="18">
        <v>2.1</v>
      </c>
      <c r="AM2122" s="18">
        <v>48.6</v>
      </c>
      <c r="AN2122" s="2">
        <v>64.260199999999998</v>
      </c>
      <c r="AO2122" s="2">
        <v>0.24</v>
      </c>
      <c r="AP2122" s="2">
        <v>0.8</v>
      </c>
      <c r="AQ2122" s="2">
        <v>31.8</v>
      </c>
      <c r="AR2122" s="2">
        <v>3.1541999999999999</v>
      </c>
      <c r="AS2122" s="2">
        <v>0.96</v>
      </c>
      <c r="AT2122" s="2">
        <v>1.8</v>
      </c>
      <c r="AU2122" s="2">
        <v>52.4</v>
      </c>
      <c r="AV2122" s="2">
        <v>25.225999999999999</v>
      </c>
      <c r="AW2122" s="2">
        <v>0.5</v>
      </c>
      <c r="AX2122" s="2">
        <v>0.5</v>
      </c>
      <c r="AY2122" s="2">
        <v>100</v>
      </c>
      <c r="AZ2122" s="2">
        <v>17.104800000000001</v>
      </c>
      <c r="BA2122" s="2">
        <v>1.05</v>
      </c>
      <c r="BB2122" s="2">
        <v>2.4</v>
      </c>
      <c r="BC2122" s="2">
        <v>44</v>
      </c>
      <c r="BD2122" s="2">
        <v>48.119100000000003</v>
      </c>
      <c r="BE2122" s="4"/>
      <c r="BF2122" s="4"/>
    </row>
    <row r="2123" spans="1:58" x14ac:dyDescent="0.2">
      <c r="A2123" s="29">
        <v>2122</v>
      </c>
      <c r="B2123" s="7" t="s">
        <v>37</v>
      </c>
      <c r="C2123" s="3">
        <v>39994</v>
      </c>
      <c r="D2123" s="4" t="s">
        <v>3</v>
      </c>
      <c r="E2123" s="4" t="s">
        <v>173</v>
      </c>
      <c r="F2123" s="5" t="s">
        <v>189</v>
      </c>
      <c r="G2123" s="6">
        <v>0.91736111111111107</v>
      </c>
      <c r="H2123" s="6">
        <v>0.91805555555555562</v>
      </c>
      <c r="I2123" s="85">
        <f t="shared" si="33"/>
        <v>1.0000000000001563</v>
      </c>
      <c r="J2123" s="86">
        <f>I2123*Segmentos!$D$7*(AH2123%)*IF(ISNUMBER(AI2123),AI2123%,0)</f>
        <v>17600.000000002754</v>
      </c>
      <c r="K2123" s="86">
        <f>I2123*Segmentos!$D$7*(AL2123%)*IF(ISNUMBER(AM2123),AM2123%,0)</f>
        <v>19600.000000003063</v>
      </c>
      <c r="L2123" s="4"/>
      <c r="M2123" s="2">
        <v>4.68</v>
      </c>
      <c r="N2123" s="2">
        <v>4.7</v>
      </c>
      <c r="O2123" s="2">
        <v>100</v>
      </c>
      <c r="P2123" s="2">
        <v>82.175200000000004</v>
      </c>
      <c r="Q2123" s="2">
        <v>4.38</v>
      </c>
      <c r="R2123" s="2">
        <v>4.4000000000000004</v>
      </c>
      <c r="S2123" s="2">
        <v>100</v>
      </c>
      <c r="T2123" s="2">
        <v>12.829499999999999</v>
      </c>
      <c r="U2123" s="2">
        <v>5.65</v>
      </c>
      <c r="V2123" s="2">
        <v>5.7</v>
      </c>
      <c r="W2123" s="2">
        <v>100</v>
      </c>
      <c r="X2123" s="2">
        <v>20.812799999999999</v>
      </c>
      <c r="Y2123" s="2">
        <v>3.04</v>
      </c>
      <c r="Z2123" s="2">
        <v>3</v>
      </c>
      <c r="AA2123" s="2">
        <v>100</v>
      </c>
      <c r="AB2123" s="2">
        <v>15.7509</v>
      </c>
      <c r="AC2123" s="2">
        <v>5.69</v>
      </c>
      <c r="AD2123" s="2">
        <v>5.7</v>
      </c>
      <c r="AE2123" s="2">
        <v>100</v>
      </c>
      <c r="AF2123" s="2">
        <v>32.781999999999996</v>
      </c>
      <c r="AG2123" s="2">
        <v>4.43</v>
      </c>
      <c r="AH2123" s="22">
        <v>4.4000000000000004</v>
      </c>
      <c r="AI2123" s="22">
        <v>100</v>
      </c>
      <c r="AJ2123" s="22">
        <v>36.909300000000002</v>
      </c>
      <c r="AK2123" s="18">
        <v>4.9000000000000004</v>
      </c>
      <c r="AL2123" s="18">
        <v>4.9000000000000004</v>
      </c>
      <c r="AM2123" s="18">
        <v>100</v>
      </c>
      <c r="AN2123" s="2">
        <v>45.265900000000002</v>
      </c>
      <c r="AO2123" s="2">
        <v>2.14</v>
      </c>
      <c r="AP2123" s="2">
        <v>2.1</v>
      </c>
      <c r="AQ2123" s="2">
        <v>100</v>
      </c>
      <c r="AR2123" s="2">
        <v>4.1104000000000003</v>
      </c>
      <c r="AS2123" s="2">
        <v>3.23</v>
      </c>
      <c r="AT2123" s="2">
        <v>3.2</v>
      </c>
      <c r="AU2123" s="2">
        <v>100</v>
      </c>
      <c r="AV2123" s="2">
        <v>12.486800000000001</v>
      </c>
      <c r="AW2123" s="2">
        <v>7.27</v>
      </c>
      <c r="AX2123" s="2">
        <v>7.3</v>
      </c>
      <c r="AY2123" s="2">
        <v>100</v>
      </c>
      <c r="AZ2123" s="2">
        <v>36.712899999999998</v>
      </c>
      <c r="BA2123" s="2">
        <v>4.29</v>
      </c>
      <c r="BB2123" s="2">
        <v>4.3</v>
      </c>
      <c r="BC2123" s="2">
        <v>100</v>
      </c>
      <c r="BD2123" s="2">
        <v>28.865100000000002</v>
      </c>
      <c r="BE2123" s="4"/>
      <c r="BF2123" s="4"/>
    </row>
    <row r="2124" spans="1:58" x14ac:dyDescent="0.2">
      <c r="A2124" s="29">
        <v>2123</v>
      </c>
      <c r="B2124" s="7" t="s">
        <v>37</v>
      </c>
      <c r="C2124" s="3">
        <v>39994</v>
      </c>
      <c r="D2124" s="4" t="s">
        <v>21</v>
      </c>
      <c r="E2124" s="4" t="s">
        <v>173</v>
      </c>
      <c r="F2124" s="5" t="s">
        <v>189</v>
      </c>
      <c r="G2124" s="6">
        <v>0.87361111111111101</v>
      </c>
      <c r="H2124" s="6">
        <v>0.87430555555555556</v>
      </c>
      <c r="I2124" s="85">
        <f t="shared" si="33"/>
        <v>1.0000000000001563</v>
      </c>
      <c r="J2124" s="86">
        <f>I2124*Segmentos!$D$7*(AH2124%)*IF(ISNUMBER(AI2124),AI2124%,0)</f>
        <v>4800.0000000007503</v>
      </c>
      <c r="K2124" s="86">
        <f>I2124*Segmentos!$D$7*(AL2124%)*IF(ISNUMBER(AM2124),AM2124%,0)</f>
        <v>3600.000000000563</v>
      </c>
      <c r="L2124" s="4"/>
      <c r="M2124" s="2">
        <v>1.04</v>
      </c>
      <c r="N2124" s="2">
        <v>1</v>
      </c>
      <c r="O2124" s="2">
        <v>100</v>
      </c>
      <c r="P2124" s="2">
        <v>78.027000000000001</v>
      </c>
      <c r="Q2124" s="2">
        <v>0</v>
      </c>
      <c r="R2124" s="2">
        <v>0</v>
      </c>
      <c r="S2124" s="8" t="s">
        <v>577</v>
      </c>
      <c r="T2124" s="2">
        <v>0</v>
      </c>
      <c r="U2124" s="2">
        <v>1.19</v>
      </c>
      <c r="V2124" s="2">
        <v>1.2</v>
      </c>
      <c r="W2124" s="2">
        <v>100</v>
      </c>
      <c r="X2124" s="2">
        <v>18.694800000000001</v>
      </c>
      <c r="Y2124" s="2">
        <v>0.2</v>
      </c>
      <c r="Z2124" s="2">
        <v>0.2</v>
      </c>
      <c r="AA2124" s="2">
        <v>100</v>
      </c>
      <c r="AB2124" s="2">
        <v>4.3842999999999996</v>
      </c>
      <c r="AC2124" s="2">
        <v>2.23</v>
      </c>
      <c r="AD2124" s="2">
        <v>2.2000000000000002</v>
      </c>
      <c r="AE2124" s="2">
        <v>100</v>
      </c>
      <c r="AF2124" s="2">
        <v>54.947899999999997</v>
      </c>
      <c r="AG2124" s="2">
        <v>1.24</v>
      </c>
      <c r="AH2124" s="22">
        <v>1.2</v>
      </c>
      <c r="AI2124" s="22">
        <v>100</v>
      </c>
      <c r="AJ2124" s="22">
        <v>44.363199999999999</v>
      </c>
      <c r="AK2124" s="18">
        <v>0.85</v>
      </c>
      <c r="AL2124" s="18">
        <v>0.9</v>
      </c>
      <c r="AM2124" s="18">
        <v>100</v>
      </c>
      <c r="AN2124" s="2">
        <v>33.663800000000002</v>
      </c>
      <c r="AO2124" s="2">
        <v>0.56999999999999995</v>
      </c>
      <c r="AP2124" s="2">
        <v>0.6</v>
      </c>
      <c r="AQ2124" s="2">
        <v>100</v>
      </c>
      <c r="AR2124" s="2">
        <v>4.6957000000000004</v>
      </c>
      <c r="AS2124" s="2">
        <v>0.87</v>
      </c>
      <c r="AT2124" s="2">
        <v>0.9</v>
      </c>
      <c r="AU2124" s="2">
        <v>100</v>
      </c>
      <c r="AV2124" s="2">
        <v>14.479900000000001</v>
      </c>
      <c r="AW2124" s="2">
        <v>0.76</v>
      </c>
      <c r="AX2124" s="2">
        <v>0.8</v>
      </c>
      <c r="AY2124" s="2">
        <v>100</v>
      </c>
      <c r="AZ2124" s="2">
        <v>16.378799999999998</v>
      </c>
      <c r="BA2124" s="2">
        <v>1.47</v>
      </c>
      <c r="BB2124" s="2">
        <v>1.5</v>
      </c>
      <c r="BC2124" s="2">
        <v>100</v>
      </c>
      <c r="BD2124" s="2">
        <v>42.4726</v>
      </c>
      <c r="BE2124" s="4"/>
      <c r="BF2124" s="4"/>
    </row>
    <row r="2125" spans="1:58" x14ac:dyDescent="0.2">
      <c r="A2125" s="29">
        <v>2124</v>
      </c>
      <c r="B2125" s="7" t="s">
        <v>14</v>
      </c>
      <c r="C2125" s="3">
        <v>39994</v>
      </c>
      <c r="D2125" s="4" t="s">
        <v>13</v>
      </c>
      <c r="E2125" s="4" t="s">
        <v>163</v>
      </c>
      <c r="F2125" s="5" t="s">
        <v>189</v>
      </c>
      <c r="G2125" s="6">
        <v>0.85069444444444453</v>
      </c>
      <c r="H2125" s="6">
        <v>0.875</v>
      </c>
      <c r="I2125" s="85">
        <f t="shared" si="33"/>
        <v>34.999999999999872</v>
      </c>
      <c r="J2125" s="86">
        <f>I2125*Segmentos!$D$7*(AH2125%)*IF(ISNUMBER(AI2125),AI2125%,0)</f>
        <v>965999.99999999639</v>
      </c>
      <c r="K2125" s="86">
        <f>I2125*Segmentos!$D$7*(AL2125%)*IF(ISNUMBER(AM2125),AM2125%,0)</f>
        <v>1388099.9999999949</v>
      </c>
      <c r="L2125" s="4"/>
      <c r="M2125" s="2">
        <v>8.48</v>
      </c>
      <c r="N2125" s="2">
        <v>13.6</v>
      </c>
      <c r="O2125" s="2">
        <v>62.5</v>
      </c>
      <c r="P2125" s="2">
        <v>82.087900000000005</v>
      </c>
      <c r="Q2125" s="2">
        <v>6.31</v>
      </c>
      <c r="R2125" s="2">
        <v>9.5</v>
      </c>
      <c r="S2125" s="2">
        <v>66.5</v>
      </c>
      <c r="T2125" s="2">
        <v>10.1898</v>
      </c>
      <c r="U2125" s="2">
        <v>6.65</v>
      </c>
      <c r="V2125" s="2">
        <v>14.6</v>
      </c>
      <c r="W2125" s="2">
        <v>45.6</v>
      </c>
      <c r="X2125" s="2">
        <v>13.4931</v>
      </c>
      <c r="Y2125" s="2">
        <v>8.26</v>
      </c>
      <c r="Z2125" s="2">
        <v>13.3</v>
      </c>
      <c r="AA2125" s="2">
        <v>62.3</v>
      </c>
      <c r="AB2125" s="2">
        <v>23.597100000000001</v>
      </c>
      <c r="AC2125" s="2">
        <v>10.96</v>
      </c>
      <c r="AD2125" s="2">
        <v>15.3</v>
      </c>
      <c r="AE2125" s="2">
        <v>71.599999999999994</v>
      </c>
      <c r="AF2125" s="2">
        <v>34.8078</v>
      </c>
      <c r="AG2125" s="2">
        <v>6.91</v>
      </c>
      <c r="AH2125" s="22">
        <v>12</v>
      </c>
      <c r="AI2125" s="22">
        <v>57.5</v>
      </c>
      <c r="AJ2125" s="22">
        <v>31.722899999999999</v>
      </c>
      <c r="AK2125" s="18">
        <v>9.9</v>
      </c>
      <c r="AL2125" s="18">
        <v>15</v>
      </c>
      <c r="AM2125" s="18">
        <v>66.099999999999994</v>
      </c>
      <c r="AN2125" s="2">
        <v>50.365000000000002</v>
      </c>
      <c r="AO2125" s="2">
        <v>5.52</v>
      </c>
      <c r="AP2125" s="2">
        <v>10.7</v>
      </c>
      <c r="AQ2125" s="2">
        <v>51.5</v>
      </c>
      <c r="AR2125" s="2">
        <v>5.8419999999999996</v>
      </c>
      <c r="AS2125" s="2">
        <v>7.13</v>
      </c>
      <c r="AT2125" s="2">
        <v>13.3</v>
      </c>
      <c r="AU2125" s="2">
        <v>53.7</v>
      </c>
      <c r="AV2125" s="2">
        <v>15.1973</v>
      </c>
      <c r="AW2125" s="2">
        <v>8.75</v>
      </c>
      <c r="AX2125" s="2">
        <v>14.5</v>
      </c>
      <c r="AY2125" s="2">
        <v>60.1</v>
      </c>
      <c r="AZ2125" s="2">
        <v>24.3444</v>
      </c>
      <c r="BA2125" s="2">
        <v>9.91</v>
      </c>
      <c r="BB2125" s="2">
        <v>13.8</v>
      </c>
      <c r="BC2125" s="2">
        <v>71.599999999999994</v>
      </c>
      <c r="BD2125" s="2">
        <v>36.7042</v>
      </c>
      <c r="BE2125" s="4"/>
      <c r="BF2125" s="4"/>
    </row>
    <row r="2126" spans="1:58" x14ac:dyDescent="0.2">
      <c r="A2126" s="29">
        <v>2125</v>
      </c>
      <c r="B2126" s="7" t="s">
        <v>10</v>
      </c>
      <c r="C2126" s="3">
        <v>39994</v>
      </c>
      <c r="D2126" s="4" t="s">
        <v>8</v>
      </c>
      <c r="E2126" s="4" t="s">
        <v>164</v>
      </c>
      <c r="F2126" s="5" t="s">
        <v>189</v>
      </c>
      <c r="G2126" s="6">
        <v>0.87291666666666667</v>
      </c>
      <c r="H2126" s="6">
        <v>0.91874999999999996</v>
      </c>
      <c r="I2126" s="85">
        <f t="shared" si="33"/>
        <v>65.999999999999929</v>
      </c>
      <c r="J2126" s="86">
        <f>I2126*Segmentos!$D$7*(AH2126%)*IF(ISNUMBER(AI2126),AI2126%,0)</f>
        <v>1620986.3999999985</v>
      </c>
      <c r="K2126" s="86">
        <f>I2126*Segmentos!$D$7*(AL2126%)*IF(ISNUMBER(AM2126),AM2126%,0)</f>
        <v>1657919.9999999981</v>
      </c>
      <c r="L2126" s="4"/>
      <c r="M2126" s="2">
        <v>6.21</v>
      </c>
      <c r="N2126" s="2">
        <v>20.5</v>
      </c>
      <c r="O2126" s="2">
        <v>30.3</v>
      </c>
      <c r="P2126" s="2">
        <v>85.032399999999996</v>
      </c>
      <c r="Q2126" s="2">
        <v>2.5</v>
      </c>
      <c r="R2126" s="2">
        <v>11.3</v>
      </c>
      <c r="S2126" s="2">
        <v>22.2</v>
      </c>
      <c r="T2126" s="2">
        <v>5.6990999999999996</v>
      </c>
      <c r="U2126" s="2">
        <v>3.95</v>
      </c>
      <c r="V2126" s="2">
        <v>17.899999999999999</v>
      </c>
      <c r="W2126" s="2">
        <v>22</v>
      </c>
      <c r="X2126" s="2">
        <v>11.3294</v>
      </c>
      <c r="Y2126" s="2">
        <v>6.13</v>
      </c>
      <c r="Z2126" s="2">
        <v>22.9</v>
      </c>
      <c r="AA2126" s="2">
        <v>26.8</v>
      </c>
      <c r="AB2126" s="2">
        <v>24.761900000000001</v>
      </c>
      <c r="AC2126" s="2">
        <v>9.6199999999999992</v>
      </c>
      <c r="AD2126" s="2">
        <v>24.8</v>
      </c>
      <c r="AE2126" s="2">
        <v>38.9</v>
      </c>
      <c r="AF2126" s="2">
        <v>43.241999999999997</v>
      </c>
      <c r="AG2126" s="2">
        <v>6.13</v>
      </c>
      <c r="AH2126" s="22">
        <v>21.1</v>
      </c>
      <c r="AI2126" s="22">
        <v>29.1</v>
      </c>
      <c r="AJ2126" s="22">
        <v>39.817300000000003</v>
      </c>
      <c r="AK2126" s="18">
        <v>6.28</v>
      </c>
      <c r="AL2126" s="18">
        <v>20</v>
      </c>
      <c r="AM2126" s="18">
        <v>31.4</v>
      </c>
      <c r="AN2126" s="2">
        <v>45.2151</v>
      </c>
      <c r="AO2126" s="2">
        <v>3.26</v>
      </c>
      <c r="AP2126" s="2">
        <v>15.7</v>
      </c>
      <c r="AQ2126" s="2">
        <v>20.7</v>
      </c>
      <c r="AR2126" s="2">
        <v>4.8693</v>
      </c>
      <c r="AS2126" s="2">
        <v>4.7</v>
      </c>
      <c r="AT2126" s="2">
        <v>19.7</v>
      </c>
      <c r="AU2126" s="2">
        <v>23.8</v>
      </c>
      <c r="AV2126" s="2">
        <v>14.170199999999999</v>
      </c>
      <c r="AW2126" s="2">
        <v>6.77</v>
      </c>
      <c r="AX2126" s="2">
        <v>23.4</v>
      </c>
      <c r="AY2126" s="2">
        <v>28.9</v>
      </c>
      <c r="AZ2126" s="2">
        <v>26.632100000000001</v>
      </c>
      <c r="BA2126" s="2">
        <v>7.51</v>
      </c>
      <c r="BB2126" s="2">
        <v>20.2</v>
      </c>
      <c r="BC2126" s="2">
        <v>37.299999999999997</v>
      </c>
      <c r="BD2126" s="2">
        <v>39.360799999999998</v>
      </c>
      <c r="BE2126" s="4"/>
      <c r="BF2126" s="4"/>
    </row>
    <row r="2127" spans="1:58" x14ac:dyDescent="0.2">
      <c r="A2127" s="29">
        <v>2126</v>
      </c>
      <c r="B2127" s="7" t="s">
        <v>117</v>
      </c>
      <c r="C2127" s="3">
        <v>39994</v>
      </c>
      <c r="D2127" s="4" t="s">
        <v>28</v>
      </c>
      <c r="E2127" s="4" t="s">
        <v>117</v>
      </c>
      <c r="F2127" s="5" t="s">
        <v>189</v>
      </c>
      <c r="G2127" s="6">
        <v>0.91666666666666663</v>
      </c>
      <c r="H2127" s="6">
        <v>0.9902777777777777</v>
      </c>
      <c r="I2127" s="85">
        <f t="shared" si="33"/>
        <v>105.99999999999994</v>
      </c>
      <c r="J2127" s="86">
        <f>I2127*Segmentos!$D$7*(AH2127%)*IF(ISNUMBER(AI2127),AI2127%,0)</f>
        <v>426119.99999999977</v>
      </c>
      <c r="K2127" s="86">
        <f>I2127*Segmentos!$D$7*(AL2127%)*IF(ISNUMBER(AM2127),AM2127%,0)</f>
        <v>729915.99999999953</v>
      </c>
      <c r="L2127" s="4" t="s">
        <v>459</v>
      </c>
      <c r="M2127" s="2">
        <v>1.37</v>
      </c>
      <c r="N2127" s="2">
        <v>6</v>
      </c>
      <c r="O2127" s="2">
        <v>22.7</v>
      </c>
      <c r="P2127" s="2">
        <v>90.175700000000006</v>
      </c>
      <c r="Q2127" s="2">
        <v>0.09</v>
      </c>
      <c r="R2127" s="2">
        <v>1.8</v>
      </c>
      <c r="S2127" s="2">
        <v>4.8</v>
      </c>
      <c r="T2127" s="2">
        <v>0.93410000000000004</v>
      </c>
      <c r="U2127" s="2">
        <v>2.34</v>
      </c>
      <c r="V2127" s="2">
        <v>8.1</v>
      </c>
      <c r="W2127" s="2">
        <v>28.8</v>
      </c>
      <c r="X2127" s="2">
        <v>32.247599999999998</v>
      </c>
      <c r="Y2127" s="2">
        <v>1.39</v>
      </c>
      <c r="Z2127" s="2">
        <v>6.3</v>
      </c>
      <c r="AA2127" s="2">
        <v>22.1</v>
      </c>
      <c r="AB2127" s="2">
        <v>26.9605</v>
      </c>
      <c r="AC2127" s="2">
        <v>1.39</v>
      </c>
      <c r="AD2127" s="2">
        <v>6.7</v>
      </c>
      <c r="AE2127" s="2">
        <v>20.9</v>
      </c>
      <c r="AF2127" s="2">
        <v>30.0335</v>
      </c>
      <c r="AG2127" s="2">
        <v>1</v>
      </c>
      <c r="AH2127" s="22">
        <v>6.7</v>
      </c>
      <c r="AI2127" s="22">
        <v>15</v>
      </c>
      <c r="AJ2127" s="22">
        <v>31.3081</v>
      </c>
      <c r="AK2127" s="18">
        <v>1.7</v>
      </c>
      <c r="AL2127" s="18">
        <v>5.5</v>
      </c>
      <c r="AM2127" s="18">
        <v>31.3</v>
      </c>
      <c r="AN2127" s="2">
        <v>58.867600000000003</v>
      </c>
      <c r="AO2127" s="2">
        <v>0.47</v>
      </c>
      <c r="AP2127" s="2">
        <v>4.0999999999999996</v>
      </c>
      <c r="AQ2127" s="2">
        <v>11.4</v>
      </c>
      <c r="AR2127" s="2">
        <v>3.3816999999999999</v>
      </c>
      <c r="AS2127" s="2">
        <v>1.1599999999999999</v>
      </c>
      <c r="AT2127" s="2">
        <v>5.8</v>
      </c>
      <c r="AU2127" s="2">
        <v>19.899999999999999</v>
      </c>
      <c r="AV2127" s="2">
        <v>16.794799999999999</v>
      </c>
      <c r="AW2127" s="2">
        <v>1.38</v>
      </c>
      <c r="AX2127" s="2">
        <v>5.8</v>
      </c>
      <c r="AY2127" s="2">
        <v>24</v>
      </c>
      <c r="AZ2127" s="2">
        <v>26.0945</v>
      </c>
      <c r="BA2127" s="2">
        <v>1.75</v>
      </c>
      <c r="BB2127" s="2">
        <v>6.9</v>
      </c>
      <c r="BC2127" s="2">
        <v>25.2</v>
      </c>
      <c r="BD2127" s="2">
        <v>43.904699999999998</v>
      </c>
      <c r="BE2127" s="4"/>
      <c r="BF2127" s="4"/>
    </row>
    <row r="2128" spans="1:58" x14ac:dyDescent="0.2">
      <c r="A2128" s="29">
        <v>2127</v>
      </c>
      <c r="B2128" s="7" t="s">
        <v>89</v>
      </c>
      <c r="C2128" s="3">
        <v>39994</v>
      </c>
      <c r="D2128" s="4" t="s">
        <v>28</v>
      </c>
      <c r="E2128" s="4" t="s">
        <v>169</v>
      </c>
      <c r="F2128" s="5" t="s">
        <v>189</v>
      </c>
      <c r="G2128" s="6">
        <v>0.84166666666666667</v>
      </c>
      <c r="H2128" s="6">
        <v>0.875</v>
      </c>
      <c r="I2128" s="85">
        <f t="shared" si="33"/>
        <v>47.999999999999986</v>
      </c>
      <c r="J2128" s="86">
        <f>I2128*Segmentos!$D$7*(AH2128%)*IF(ISNUMBER(AI2128),AI2128%,0)</f>
        <v>102835.19999999997</v>
      </c>
      <c r="K2128" s="86">
        <f>I2128*Segmentos!$D$7*(AL2128%)*IF(ISNUMBER(AM2128),AM2128%,0)</f>
        <v>156671.99999999994</v>
      </c>
      <c r="L2128" s="4"/>
      <c r="M2128" s="2">
        <v>0.69</v>
      </c>
      <c r="N2128" s="2">
        <v>2.8</v>
      </c>
      <c r="O2128" s="2">
        <v>24.3</v>
      </c>
      <c r="P2128" s="2">
        <v>94.925899999999999</v>
      </c>
      <c r="Q2128" s="2">
        <v>0.1</v>
      </c>
      <c r="R2128" s="2">
        <v>1.1000000000000001</v>
      </c>
      <c r="S2128" s="2">
        <v>9.1999999999999993</v>
      </c>
      <c r="T2128" s="2">
        <v>2.3553999999999999</v>
      </c>
      <c r="U2128" s="2">
        <v>0.4</v>
      </c>
      <c r="V2128" s="2">
        <v>1.9</v>
      </c>
      <c r="W2128" s="2">
        <v>21</v>
      </c>
      <c r="X2128" s="2">
        <v>11.582599999999999</v>
      </c>
      <c r="Y2128" s="2">
        <v>1.1200000000000001</v>
      </c>
      <c r="Z2128" s="2">
        <v>4.4000000000000004</v>
      </c>
      <c r="AA2128" s="2">
        <v>25.1</v>
      </c>
      <c r="AB2128" s="2">
        <v>45.603400000000001</v>
      </c>
      <c r="AC2128" s="2">
        <v>0.78</v>
      </c>
      <c r="AD2128" s="2">
        <v>2.8</v>
      </c>
      <c r="AE2128" s="2">
        <v>27.6</v>
      </c>
      <c r="AF2128" s="2">
        <v>35.384500000000003</v>
      </c>
      <c r="AG2128" s="2">
        <v>0.54</v>
      </c>
      <c r="AH2128" s="22">
        <v>2.6</v>
      </c>
      <c r="AI2128" s="22">
        <v>20.6</v>
      </c>
      <c r="AJ2128" s="22">
        <v>35.573300000000003</v>
      </c>
      <c r="AK2128" s="18">
        <v>0.82</v>
      </c>
      <c r="AL2128" s="18">
        <v>3</v>
      </c>
      <c r="AM2128" s="18">
        <v>27.2</v>
      </c>
      <c r="AN2128" s="2">
        <v>59.352600000000002</v>
      </c>
      <c r="AO2128" s="2">
        <v>0.22</v>
      </c>
      <c r="AP2128" s="2">
        <v>1.4</v>
      </c>
      <c r="AQ2128" s="2">
        <v>15.6</v>
      </c>
      <c r="AR2128" s="2">
        <v>3.4037999999999999</v>
      </c>
      <c r="AS2128" s="2">
        <v>0.36</v>
      </c>
      <c r="AT2128" s="2">
        <v>2.9</v>
      </c>
      <c r="AU2128" s="2">
        <v>12.5</v>
      </c>
      <c r="AV2128" s="2">
        <v>10.893000000000001</v>
      </c>
      <c r="AW2128" s="2">
        <v>0.75</v>
      </c>
      <c r="AX2128" s="2">
        <v>2.4</v>
      </c>
      <c r="AY2128" s="2">
        <v>31.2</v>
      </c>
      <c r="AZ2128" s="2">
        <v>29.822399999999998</v>
      </c>
      <c r="BA2128" s="2">
        <v>0.96</v>
      </c>
      <c r="BB2128" s="2">
        <v>3.5</v>
      </c>
      <c r="BC2128" s="2">
        <v>27.3</v>
      </c>
      <c r="BD2128" s="2">
        <v>50.806699999999999</v>
      </c>
      <c r="BE2128" s="4"/>
      <c r="BF2128" s="4"/>
    </row>
    <row r="2129" spans="1:58" x14ac:dyDescent="0.2">
      <c r="A2129" s="29">
        <v>2128</v>
      </c>
      <c r="B2129" s="7" t="s">
        <v>126</v>
      </c>
      <c r="C2129" s="3">
        <v>39994</v>
      </c>
      <c r="D2129" s="4" t="s">
        <v>28</v>
      </c>
      <c r="E2129" s="4" t="s">
        <v>163</v>
      </c>
      <c r="F2129" s="5" t="s">
        <v>189</v>
      </c>
      <c r="G2129" s="6">
        <v>0.875</v>
      </c>
      <c r="H2129" s="6">
        <v>0.91041666666666676</v>
      </c>
      <c r="I2129" s="85">
        <f t="shared" si="33"/>
        <v>51.000000000000142</v>
      </c>
      <c r="J2129" s="86">
        <f>I2129*Segmentos!$D$7*(AH2129%)*IF(ISNUMBER(AI2129),AI2129%,0)</f>
        <v>81151.20000000023</v>
      </c>
      <c r="K2129" s="86">
        <f>I2129*Segmentos!$D$7*(AL2129%)*IF(ISNUMBER(AM2129),AM2129%,0)</f>
        <v>195187.20000000056</v>
      </c>
      <c r="L2129" s="4"/>
      <c r="M2129" s="2">
        <v>0.69</v>
      </c>
      <c r="N2129" s="2">
        <v>2.2000000000000002</v>
      </c>
      <c r="O2129" s="2">
        <v>31.9</v>
      </c>
      <c r="P2129" s="2">
        <v>94.709599999999995</v>
      </c>
      <c r="Q2129" s="2">
        <v>0</v>
      </c>
      <c r="R2129" s="2">
        <v>0</v>
      </c>
      <c r="S2129" s="8" t="s">
        <v>577</v>
      </c>
      <c r="T2129" s="2">
        <v>0</v>
      </c>
      <c r="U2129" s="2">
        <v>0.31</v>
      </c>
      <c r="V2129" s="2">
        <v>1.4</v>
      </c>
      <c r="W2129" s="2">
        <v>22.4</v>
      </c>
      <c r="X2129" s="2">
        <v>8.9608000000000008</v>
      </c>
      <c r="Y2129" s="2">
        <v>0.68</v>
      </c>
      <c r="Z2129" s="2">
        <v>3.5</v>
      </c>
      <c r="AA2129" s="2">
        <v>19.7</v>
      </c>
      <c r="AB2129" s="2">
        <v>27.6891</v>
      </c>
      <c r="AC2129" s="2">
        <v>1.28</v>
      </c>
      <c r="AD2129" s="2">
        <v>2.6</v>
      </c>
      <c r="AE2129" s="2">
        <v>49.9</v>
      </c>
      <c r="AF2129" s="2">
        <v>58.059800000000003</v>
      </c>
      <c r="AG2129" s="2">
        <v>0.39</v>
      </c>
      <c r="AH2129" s="22">
        <v>1.7</v>
      </c>
      <c r="AI2129" s="22">
        <v>23.4</v>
      </c>
      <c r="AJ2129" s="22">
        <v>25.328600000000002</v>
      </c>
      <c r="AK2129" s="18">
        <v>0.96</v>
      </c>
      <c r="AL2129" s="18">
        <v>2.6</v>
      </c>
      <c r="AM2129" s="18">
        <v>36.799999999999997</v>
      </c>
      <c r="AN2129" s="2">
        <v>69.381</v>
      </c>
      <c r="AO2129" s="2">
        <v>0.15</v>
      </c>
      <c r="AP2129" s="2">
        <v>0.7</v>
      </c>
      <c r="AQ2129" s="2">
        <v>20.100000000000001</v>
      </c>
      <c r="AR2129" s="2">
        <v>2.1863999999999999</v>
      </c>
      <c r="AS2129" s="2">
        <v>0.7</v>
      </c>
      <c r="AT2129" s="2">
        <v>2.2999999999999998</v>
      </c>
      <c r="AU2129" s="2">
        <v>29.8</v>
      </c>
      <c r="AV2129" s="2">
        <v>21.099499999999999</v>
      </c>
      <c r="AW2129" s="2">
        <v>0.62</v>
      </c>
      <c r="AX2129" s="2">
        <v>2.2000000000000002</v>
      </c>
      <c r="AY2129" s="2">
        <v>27.9</v>
      </c>
      <c r="AZ2129" s="2">
        <v>24.5459</v>
      </c>
      <c r="BA2129" s="2">
        <v>0.89</v>
      </c>
      <c r="BB2129" s="2">
        <v>2.4</v>
      </c>
      <c r="BC2129" s="2">
        <v>36.9</v>
      </c>
      <c r="BD2129" s="2">
        <v>46.877800000000001</v>
      </c>
      <c r="BE2129" s="4"/>
      <c r="BF2129" s="4"/>
    </row>
    <row r="2130" spans="1:58" x14ac:dyDescent="0.2">
      <c r="A2130" s="29">
        <v>2129</v>
      </c>
      <c r="B2130" s="7" t="s">
        <v>80</v>
      </c>
      <c r="C2130" s="3">
        <v>39994</v>
      </c>
      <c r="D2130" s="4" t="s">
        <v>3</v>
      </c>
      <c r="E2130" s="4" t="s">
        <v>167</v>
      </c>
      <c r="F2130" s="5" t="s">
        <v>189</v>
      </c>
      <c r="G2130" s="6">
        <v>0.91805555555555562</v>
      </c>
      <c r="H2130" s="6">
        <v>6.9444444444444441E-3</v>
      </c>
      <c r="I2130" s="85">
        <f t="shared" si="33"/>
        <v>127.99999999999991</v>
      </c>
      <c r="J2130" s="86">
        <f>I2130*Segmentos!$D$7*(AH2130%)*IF(ISNUMBER(AI2130),AI2130%,0)</f>
        <v>2591795.1999999979</v>
      </c>
      <c r="K2130" s="86">
        <f>I2130*Segmentos!$D$7*(AL2130%)*IF(ISNUMBER(AM2130),AM2130%,0)</f>
        <v>2505215.9999999986</v>
      </c>
      <c r="L2130" s="4"/>
      <c r="M2130" s="2">
        <v>4.97</v>
      </c>
      <c r="N2130" s="2">
        <v>21.6</v>
      </c>
      <c r="O2130" s="2">
        <v>23</v>
      </c>
      <c r="P2130" s="2">
        <v>82.387900000000002</v>
      </c>
      <c r="Q2130" s="2">
        <v>2.4700000000000002</v>
      </c>
      <c r="R2130" s="2">
        <v>16.399999999999999</v>
      </c>
      <c r="S2130" s="2">
        <v>15.1</v>
      </c>
      <c r="T2130" s="2">
        <v>6.8379000000000003</v>
      </c>
      <c r="U2130" s="2">
        <v>5.44</v>
      </c>
      <c r="V2130" s="2">
        <v>23.3</v>
      </c>
      <c r="W2130" s="2">
        <v>23.3</v>
      </c>
      <c r="X2130" s="2">
        <v>18.9086</v>
      </c>
      <c r="Y2130" s="2">
        <v>5.42</v>
      </c>
      <c r="Z2130" s="2">
        <v>23.3</v>
      </c>
      <c r="AA2130" s="2">
        <v>23.3</v>
      </c>
      <c r="AB2130" s="2">
        <v>26.509499999999999</v>
      </c>
      <c r="AC2130" s="2">
        <v>5.54</v>
      </c>
      <c r="AD2130" s="2">
        <v>21.6</v>
      </c>
      <c r="AE2130" s="2">
        <v>25.6</v>
      </c>
      <c r="AF2130" s="2">
        <v>30.131900000000002</v>
      </c>
      <c r="AG2130" s="2">
        <v>5.0599999999999996</v>
      </c>
      <c r="AH2130" s="22">
        <v>22.3</v>
      </c>
      <c r="AI2130" s="22">
        <v>22.7</v>
      </c>
      <c r="AJ2130" s="22">
        <v>39.786700000000003</v>
      </c>
      <c r="AK2130" s="18">
        <v>4.8899999999999997</v>
      </c>
      <c r="AL2130" s="18">
        <v>21</v>
      </c>
      <c r="AM2130" s="18">
        <v>23.3</v>
      </c>
      <c r="AN2130" s="2">
        <v>42.601199999999999</v>
      </c>
      <c r="AO2130" s="2">
        <v>1.37</v>
      </c>
      <c r="AP2130" s="2">
        <v>15</v>
      </c>
      <c r="AQ2130" s="2">
        <v>9.1999999999999993</v>
      </c>
      <c r="AR2130" s="2">
        <v>2.4798</v>
      </c>
      <c r="AS2130" s="2">
        <v>3.88</v>
      </c>
      <c r="AT2130" s="2">
        <v>17.600000000000001</v>
      </c>
      <c r="AU2130" s="2">
        <v>22</v>
      </c>
      <c r="AV2130" s="2">
        <v>14.151899999999999</v>
      </c>
      <c r="AW2130" s="2">
        <v>6.64</v>
      </c>
      <c r="AX2130" s="2">
        <v>23.2</v>
      </c>
      <c r="AY2130" s="2">
        <v>28.6</v>
      </c>
      <c r="AZ2130" s="2">
        <v>31.625599999999999</v>
      </c>
      <c r="BA2130" s="2">
        <v>5.38</v>
      </c>
      <c r="BB2130" s="2">
        <v>24.6</v>
      </c>
      <c r="BC2130" s="2">
        <v>21.9</v>
      </c>
      <c r="BD2130" s="2">
        <v>34.130699999999997</v>
      </c>
      <c r="BE2130" s="4"/>
      <c r="BF2130" s="4"/>
    </row>
    <row r="2131" spans="1:58" x14ac:dyDescent="0.2">
      <c r="A2131" s="29">
        <v>2130</v>
      </c>
      <c r="B2131" s="7" t="s">
        <v>23</v>
      </c>
      <c r="C2131" s="3">
        <v>39994</v>
      </c>
      <c r="D2131" s="4" t="s">
        <v>21</v>
      </c>
      <c r="E2131" s="4" t="s">
        <v>170</v>
      </c>
      <c r="F2131" s="5" t="s">
        <v>189</v>
      </c>
      <c r="G2131" s="6">
        <v>0.89444444444444438</v>
      </c>
      <c r="H2131" s="6">
        <v>0.9159722222222223</v>
      </c>
      <c r="I2131" s="85">
        <f t="shared" si="33"/>
        <v>31.00000000000021</v>
      </c>
      <c r="J2131" s="86">
        <f>I2131*Segmentos!$D$7*(AH2131%)*IF(ISNUMBER(AI2131),AI2131%,0)</f>
        <v>102300.0000000007</v>
      </c>
      <c r="K2131" s="86">
        <f>I2131*Segmentos!$D$7*(AL2131%)*IF(ISNUMBER(AM2131),AM2131%,0)</f>
        <v>295070.400000002</v>
      </c>
      <c r="L2131" s="4"/>
      <c r="M2131" s="2">
        <v>1.64</v>
      </c>
      <c r="N2131" s="2">
        <v>2.6</v>
      </c>
      <c r="O2131" s="2">
        <v>63</v>
      </c>
      <c r="P2131" s="2">
        <v>49.780799999999999</v>
      </c>
      <c r="Q2131" s="2">
        <v>1.06</v>
      </c>
      <c r="R2131" s="2">
        <v>1.7</v>
      </c>
      <c r="S2131" s="2">
        <v>63</v>
      </c>
      <c r="T2131" s="2">
        <v>5.3769</v>
      </c>
      <c r="U2131" s="2">
        <v>3.89</v>
      </c>
      <c r="V2131" s="2">
        <v>6.7</v>
      </c>
      <c r="W2131" s="2">
        <v>58.1</v>
      </c>
      <c r="X2131" s="2">
        <v>24.768699999999999</v>
      </c>
      <c r="Y2131" s="2">
        <v>1.57</v>
      </c>
      <c r="Z2131" s="2">
        <v>2.5</v>
      </c>
      <c r="AA2131" s="2">
        <v>64</v>
      </c>
      <c r="AB2131" s="2">
        <v>14.086</v>
      </c>
      <c r="AC2131" s="2">
        <v>0.56000000000000005</v>
      </c>
      <c r="AD2131" s="2">
        <v>0.6</v>
      </c>
      <c r="AE2131" s="2">
        <v>95.3</v>
      </c>
      <c r="AF2131" s="2">
        <v>5.5491999999999999</v>
      </c>
      <c r="AG2131" s="2">
        <v>0.83</v>
      </c>
      <c r="AH2131" s="22">
        <v>1.5</v>
      </c>
      <c r="AI2131" s="22">
        <v>55</v>
      </c>
      <c r="AJ2131" s="22">
        <v>11.925000000000001</v>
      </c>
      <c r="AK2131" s="18">
        <v>2.37</v>
      </c>
      <c r="AL2131" s="18">
        <v>3.6</v>
      </c>
      <c r="AM2131" s="18">
        <v>66.099999999999994</v>
      </c>
      <c r="AN2131" s="2">
        <v>37.855800000000002</v>
      </c>
      <c r="AO2131" s="2">
        <v>0.03</v>
      </c>
      <c r="AP2131" s="2">
        <v>0.1</v>
      </c>
      <c r="AQ2131" s="2">
        <v>29</v>
      </c>
      <c r="AR2131" s="2">
        <v>0.1129</v>
      </c>
      <c r="AS2131" s="2">
        <v>0.04</v>
      </c>
      <c r="AT2131" s="2">
        <v>0.5</v>
      </c>
      <c r="AU2131" s="2">
        <v>8</v>
      </c>
      <c r="AV2131" s="2">
        <v>0.24929999999999999</v>
      </c>
      <c r="AW2131" s="2">
        <v>0.94</v>
      </c>
      <c r="AX2131" s="2">
        <v>2.2000000000000002</v>
      </c>
      <c r="AY2131" s="2">
        <v>42.4</v>
      </c>
      <c r="AZ2131" s="2">
        <v>8.2042000000000002</v>
      </c>
      <c r="BA2131" s="2">
        <v>3.55</v>
      </c>
      <c r="BB2131" s="2">
        <v>4.8</v>
      </c>
      <c r="BC2131" s="2">
        <v>73.400000000000006</v>
      </c>
      <c r="BD2131" s="2">
        <v>41.214399999999998</v>
      </c>
      <c r="BE2131" s="4"/>
      <c r="BF2131" s="4"/>
    </row>
    <row r="2132" spans="1:58" x14ac:dyDescent="0.2">
      <c r="A2132" s="29">
        <v>2131</v>
      </c>
      <c r="B2132" s="7" t="s">
        <v>25</v>
      </c>
      <c r="C2132" s="3">
        <v>39994</v>
      </c>
      <c r="D2132" s="4" t="s">
        <v>21</v>
      </c>
      <c r="E2132" s="4" t="s">
        <v>171</v>
      </c>
      <c r="F2132" s="5" t="s">
        <v>189</v>
      </c>
      <c r="G2132" s="6">
        <v>0.89375000000000004</v>
      </c>
      <c r="H2132" s="6">
        <v>0.89583333333333337</v>
      </c>
      <c r="I2132" s="85">
        <f t="shared" si="33"/>
        <v>2.9999999999999893</v>
      </c>
      <c r="J2132" s="86">
        <f>I2132*Segmentos!$D$7*(AH2132%)*IF(ISNUMBER(AI2132),AI2132%,0)</f>
        <v>5999.9999999999791</v>
      </c>
      <c r="K2132" s="86">
        <f>I2132*Segmentos!$D$7*(AL2132%)*IF(ISNUMBER(AM2132),AM2132%,0)</f>
        <v>23375.99999999992</v>
      </c>
      <c r="L2132" s="4"/>
      <c r="M2132" s="2">
        <v>1.23</v>
      </c>
      <c r="N2132" s="2">
        <v>1.3</v>
      </c>
      <c r="O2132" s="2">
        <v>97.9</v>
      </c>
      <c r="P2132" s="2">
        <v>50.226999999999997</v>
      </c>
      <c r="Q2132" s="2">
        <v>0.69</v>
      </c>
      <c r="R2132" s="2">
        <v>0.7</v>
      </c>
      <c r="S2132" s="2">
        <v>100</v>
      </c>
      <c r="T2132" s="2">
        <v>4.7061000000000002</v>
      </c>
      <c r="U2132" s="2">
        <v>2.62</v>
      </c>
      <c r="V2132" s="2">
        <v>2.8</v>
      </c>
      <c r="W2132" s="2">
        <v>95.4</v>
      </c>
      <c r="X2132" s="2">
        <v>22.444800000000001</v>
      </c>
      <c r="Y2132" s="2">
        <v>1</v>
      </c>
      <c r="Z2132" s="2">
        <v>1</v>
      </c>
      <c r="AA2132" s="2">
        <v>100</v>
      </c>
      <c r="AB2132" s="2">
        <v>12.0442</v>
      </c>
      <c r="AC2132" s="2">
        <v>0.82</v>
      </c>
      <c r="AD2132" s="2">
        <v>0.8</v>
      </c>
      <c r="AE2132" s="2">
        <v>100</v>
      </c>
      <c r="AF2132" s="2">
        <v>11.0319</v>
      </c>
      <c r="AG2132" s="2">
        <v>0.46</v>
      </c>
      <c r="AH2132" s="22">
        <v>0.5</v>
      </c>
      <c r="AI2132" s="22">
        <v>100</v>
      </c>
      <c r="AJ2132" s="22">
        <v>8.8764000000000003</v>
      </c>
      <c r="AK2132" s="18">
        <v>1.93</v>
      </c>
      <c r="AL2132" s="18">
        <v>2</v>
      </c>
      <c r="AM2132" s="18">
        <v>97.4</v>
      </c>
      <c r="AN2132" s="2">
        <v>41.3506</v>
      </c>
      <c r="AO2132" s="2">
        <v>0.09</v>
      </c>
      <c r="AP2132" s="2">
        <v>0.1</v>
      </c>
      <c r="AQ2132" s="2">
        <v>100</v>
      </c>
      <c r="AR2132" s="2">
        <v>0.39700000000000002</v>
      </c>
      <c r="AS2132" s="2">
        <v>0.15</v>
      </c>
      <c r="AT2132" s="2">
        <v>0.1</v>
      </c>
      <c r="AU2132" s="2">
        <v>100</v>
      </c>
      <c r="AV2132" s="2">
        <v>1.3092999999999999</v>
      </c>
      <c r="AW2132" s="2">
        <v>0.83</v>
      </c>
      <c r="AX2132" s="2">
        <v>0.8</v>
      </c>
      <c r="AY2132" s="2">
        <v>100</v>
      </c>
      <c r="AZ2132" s="2">
        <v>9.7270000000000003</v>
      </c>
      <c r="BA2132" s="2">
        <v>2.48</v>
      </c>
      <c r="BB2132" s="2">
        <v>2.6</v>
      </c>
      <c r="BC2132" s="2">
        <v>97.3</v>
      </c>
      <c r="BD2132" s="2">
        <v>38.793700000000001</v>
      </c>
      <c r="BE2132" s="4"/>
      <c r="BF2132" s="4"/>
    </row>
    <row r="2133" spans="1:58" x14ac:dyDescent="0.2">
      <c r="A2133" s="29">
        <v>2132</v>
      </c>
      <c r="B2133" s="7" t="s">
        <v>32</v>
      </c>
      <c r="C2133" s="3">
        <v>39994</v>
      </c>
      <c r="D2133" s="4" t="s">
        <v>28</v>
      </c>
      <c r="E2133" s="4" t="s">
        <v>164</v>
      </c>
      <c r="F2133" s="5" t="s">
        <v>189</v>
      </c>
      <c r="G2133" s="6">
        <v>0.91388888888888886</v>
      </c>
      <c r="H2133" s="6">
        <v>0.91666666666666663</v>
      </c>
      <c r="I2133" s="85">
        <f t="shared" si="33"/>
        <v>3.9999999999999858</v>
      </c>
      <c r="J2133" s="86">
        <f>I2133*Segmentos!$D$7*(AH2133%)*IF(ISNUMBER(AI2133),AI2133%,0)</f>
        <v>15519.999999999945</v>
      </c>
      <c r="K2133" s="86">
        <f>I2133*Segmentos!$D$7*(AL2133%)*IF(ISNUMBER(AM2133),AM2133%,0)</f>
        <v>5407.99999999998</v>
      </c>
      <c r="L2133" s="4"/>
      <c r="M2133" s="2">
        <v>0.63</v>
      </c>
      <c r="N2133" s="2">
        <v>1.5</v>
      </c>
      <c r="O2133" s="2">
        <v>43.1</v>
      </c>
      <c r="P2133" s="2">
        <v>94.214200000000005</v>
      </c>
      <c r="Q2133" s="2">
        <v>7.0000000000000007E-2</v>
      </c>
      <c r="R2133" s="2">
        <v>0.3</v>
      </c>
      <c r="S2133" s="2">
        <v>25</v>
      </c>
      <c r="T2133" s="2">
        <v>1.7889999999999999</v>
      </c>
      <c r="U2133" s="2">
        <v>0.35</v>
      </c>
      <c r="V2133" s="2">
        <v>0.3</v>
      </c>
      <c r="W2133" s="2">
        <v>100</v>
      </c>
      <c r="X2133" s="2">
        <v>10.8101</v>
      </c>
      <c r="Y2133" s="2">
        <v>0.68</v>
      </c>
      <c r="Z2133" s="2">
        <v>0.9</v>
      </c>
      <c r="AA2133" s="2">
        <v>75.099999999999994</v>
      </c>
      <c r="AB2133" s="2">
        <v>29.808499999999999</v>
      </c>
      <c r="AC2133" s="2">
        <v>1.06</v>
      </c>
      <c r="AD2133" s="2">
        <v>3.3</v>
      </c>
      <c r="AE2133" s="2">
        <v>32.200000000000003</v>
      </c>
      <c r="AF2133" s="2">
        <v>51.806600000000003</v>
      </c>
      <c r="AG2133" s="2">
        <v>0.95</v>
      </c>
      <c r="AH2133" s="22">
        <v>2</v>
      </c>
      <c r="AI2133" s="22">
        <v>48.5</v>
      </c>
      <c r="AJ2133" s="22">
        <v>67.221900000000005</v>
      </c>
      <c r="AK2133" s="18">
        <v>0.34</v>
      </c>
      <c r="AL2133" s="18">
        <v>1</v>
      </c>
      <c r="AM2133" s="18">
        <v>33.799999999999997</v>
      </c>
      <c r="AN2133" s="2">
        <v>26.9923</v>
      </c>
      <c r="AO2133" s="2">
        <v>0.11</v>
      </c>
      <c r="AP2133" s="2">
        <v>0.1</v>
      </c>
      <c r="AQ2133" s="2">
        <v>100</v>
      </c>
      <c r="AR2133" s="2">
        <v>1.8274999999999999</v>
      </c>
      <c r="AS2133" s="2">
        <v>1.17</v>
      </c>
      <c r="AT2133" s="2">
        <v>2.2999999999999998</v>
      </c>
      <c r="AU2133" s="2">
        <v>50.9</v>
      </c>
      <c r="AV2133" s="2">
        <v>38.356699999999996</v>
      </c>
      <c r="AW2133" s="2">
        <v>0.19</v>
      </c>
      <c r="AX2133" s="2">
        <v>0.8</v>
      </c>
      <c r="AY2133" s="2">
        <v>25</v>
      </c>
      <c r="AZ2133" s="2">
        <v>8.3130000000000006</v>
      </c>
      <c r="BA2133" s="2">
        <v>0.8</v>
      </c>
      <c r="BB2133" s="2">
        <v>1.9</v>
      </c>
      <c r="BC2133" s="2">
        <v>42.3</v>
      </c>
      <c r="BD2133" s="2">
        <v>45.716999999999999</v>
      </c>
      <c r="BE2133" s="4"/>
      <c r="BF2133" s="4"/>
    </row>
    <row r="2134" spans="1:58" x14ac:dyDescent="0.2">
      <c r="A2134" s="29">
        <v>2133</v>
      </c>
      <c r="B2134" s="7" t="s">
        <v>19</v>
      </c>
      <c r="C2134" s="3">
        <v>39994</v>
      </c>
      <c r="D2134" s="4" t="s">
        <v>17</v>
      </c>
      <c r="E2134" s="4" t="s">
        <v>166</v>
      </c>
      <c r="F2134" s="5" t="s">
        <v>189</v>
      </c>
      <c r="G2134" s="6">
        <v>0.91388888888888886</v>
      </c>
      <c r="H2134" s="6">
        <v>0.91527777777777775</v>
      </c>
      <c r="I2134" s="85">
        <f t="shared" si="33"/>
        <v>1.9999999999999929</v>
      </c>
      <c r="J2134" s="86">
        <f>I2134*Segmentos!$D$7*(AH2134%)*IF(ISNUMBER(AI2134),AI2134%,0)</f>
        <v>5599.99999999998</v>
      </c>
      <c r="K2134" s="86">
        <f>I2134*Segmentos!$D$7*(AL2134%)*IF(ISNUMBER(AM2134),AM2134%,0)</f>
        <v>9129.5999999999676</v>
      </c>
      <c r="L2134" s="4"/>
      <c r="M2134" s="2">
        <v>0.91</v>
      </c>
      <c r="N2134" s="2">
        <v>0.9</v>
      </c>
      <c r="O2134" s="2">
        <v>96.7</v>
      </c>
      <c r="P2134" s="2">
        <v>89.851600000000005</v>
      </c>
      <c r="Q2134" s="2">
        <v>0</v>
      </c>
      <c r="R2134" s="2">
        <v>0</v>
      </c>
      <c r="S2134" s="8" t="s">
        <v>577</v>
      </c>
      <c r="T2134" s="2">
        <v>0</v>
      </c>
      <c r="U2134" s="2">
        <v>0.56000000000000005</v>
      </c>
      <c r="V2134" s="2">
        <v>0.6</v>
      </c>
      <c r="W2134" s="2">
        <v>100</v>
      </c>
      <c r="X2134" s="2">
        <v>11.633100000000001</v>
      </c>
      <c r="Y2134" s="2">
        <v>1.2</v>
      </c>
      <c r="Z2134" s="2">
        <v>1.3</v>
      </c>
      <c r="AA2134" s="2">
        <v>92</v>
      </c>
      <c r="AB2134" s="2">
        <v>35.292499999999997</v>
      </c>
      <c r="AC2134" s="2">
        <v>1.32</v>
      </c>
      <c r="AD2134" s="2">
        <v>1.3</v>
      </c>
      <c r="AE2134" s="2">
        <v>100</v>
      </c>
      <c r="AF2134" s="2">
        <v>42.926099999999998</v>
      </c>
      <c r="AG2134" s="2">
        <v>0.65</v>
      </c>
      <c r="AH2134" s="22">
        <v>0.7</v>
      </c>
      <c r="AI2134" s="22">
        <v>100</v>
      </c>
      <c r="AJ2134" s="22">
        <v>30.667300000000001</v>
      </c>
      <c r="AK2134" s="18">
        <v>1.1299999999999999</v>
      </c>
      <c r="AL2134" s="18">
        <v>1.2</v>
      </c>
      <c r="AM2134" s="18">
        <v>95.1</v>
      </c>
      <c r="AN2134" s="2">
        <v>59.1843</v>
      </c>
      <c r="AO2134" s="2">
        <v>0</v>
      </c>
      <c r="AP2134" s="2">
        <v>0</v>
      </c>
      <c r="AQ2134" s="8" t="s">
        <v>577</v>
      </c>
      <c r="AR2134" s="2">
        <v>0</v>
      </c>
      <c r="AS2134" s="2">
        <v>0.2</v>
      </c>
      <c r="AT2134" s="2">
        <v>0.2</v>
      </c>
      <c r="AU2134" s="2">
        <v>100</v>
      </c>
      <c r="AV2134" s="2">
        <v>4.3813000000000004</v>
      </c>
      <c r="AW2134" s="2">
        <v>0.81</v>
      </c>
      <c r="AX2134" s="2">
        <v>0.8</v>
      </c>
      <c r="AY2134" s="2">
        <v>100</v>
      </c>
      <c r="AZ2134" s="2">
        <v>23.181000000000001</v>
      </c>
      <c r="BA2134" s="2">
        <v>1.64</v>
      </c>
      <c r="BB2134" s="2">
        <v>1.7</v>
      </c>
      <c r="BC2134" s="2">
        <v>95.3</v>
      </c>
      <c r="BD2134" s="2">
        <v>62.289200000000001</v>
      </c>
      <c r="BE2134" s="4"/>
      <c r="BF2134" s="4"/>
    </row>
    <row r="2135" spans="1:58" x14ac:dyDescent="0.2">
      <c r="A2135" s="29">
        <v>2134</v>
      </c>
      <c r="B2135" s="7" t="s">
        <v>2</v>
      </c>
      <c r="C2135" s="3">
        <v>39994</v>
      </c>
      <c r="D2135" s="4" t="s">
        <v>0</v>
      </c>
      <c r="E2135" s="4" t="s">
        <v>164</v>
      </c>
      <c r="F2135" s="5" t="s">
        <v>189</v>
      </c>
      <c r="G2135" s="6">
        <v>0.88402777777777775</v>
      </c>
      <c r="H2135" s="6">
        <v>0.93194444444444446</v>
      </c>
      <c r="I2135" s="85">
        <f t="shared" si="33"/>
        <v>69.000000000000071</v>
      </c>
      <c r="J2135" s="86">
        <f>I2135*Segmentos!$D$7*(AH2135%)*IF(ISNUMBER(AI2135),AI2135%,0)</f>
        <v>1306252.8000000012</v>
      </c>
      <c r="K2135" s="86">
        <f>I2135*Segmentos!$D$7*(AL2135%)*IF(ISNUMBER(AM2135),AM2135%,0)</f>
        <v>1925431.2000000023</v>
      </c>
      <c r="L2135" s="4"/>
      <c r="M2135" s="2">
        <v>5.92</v>
      </c>
      <c r="N2135" s="2">
        <v>21.8</v>
      </c>
      <c r="O2135" s="2">
        <v>27.1</v>
      </c>
      <c r="P2135" s="2">
        <v>86.164900000000003</v>
      </c>
      <c r="Q2135" s="2">
        <v>5.0999999999999996</v>
      </c>
      <c r="R2135" s="2">
        <v>15.9</v>
      </c>
      <c r="S2135" s="2">
        <v>32.1</v>
      </c>
      <c r="T2135" s="2">
        <v>12.392899999999999</v>
      </c>
      <c r="U2135" s="2">
        <v>4.71</v>
      </c>
      <c r="V2135" s="2">
        <v>22</v>
      </c>
      <c r="W2135" s="2">
        <v>21.4</v>
      </c>
      <c r="X2135" s="2">
        <v>14.386799999999999</v>
      </c>
      <c r="Y2135" s="2">
        <v>6.3</v>
      </c>
      <c r="Z2135" s="2">
        <v>23</v>
      </c>
      <c r="AA2135" s="2">
        <v>27.4</v>
      </c>
      <c r="AB2135" s="2">
        <v>27.099699999999999</v>
      </c>
      <c r="AC2135" s="2">
        <v>6.75</v>
      </c>
      <c r="AD2135" s="2">
        <v>23.7</v>
      </c>
      <c r="AE2135" s="2">
        <v>28.5</v>
      </c>
      <c r="AF2135" s="2">
        <v>32.285499999999999</v>
      </c>
      <c r="AG2135" s="2">
        <v>4.72</v>
      </c>
      <c r="AH2135" s="22">
        <v>20.399999999999999</v>
      </c>
      <c r="AI2135" s="22">
        <v>23.2</v>
      </c>
      <c r="AJ2135" s="22">
        <v>32.619300000000003</v>
      </c>
      <c r="AK2135" s="18">
        <v>6.99</v>
      </c>
      <c r="AL2135" s="18">
        <v>23.1</v>
      </c>
      <c r="AM2135" s="18">
        <v>30.2</v>
      </c>
      <c r="AN2135" s="2">
        <v>53.5456</v>
      </c>
      <c r="AO2135" s="2">
        <v>5.29</v>
      </c>
      <c r="AP2135" s="2">
        <v>18.899999999999999</v>
      </c>
      <c r="AQ2135" s="2">
        <v>27.9</v>
      </c>
      <c r="AR2135" s="2">
        <v>8.4171999999999993</v>
      </c>
      <c r="AS2135" s="2">
        <v>6.75</v>
      </c>
      <c r="AT2135" s="2">
        <v>21.8</v>
      </c>
      <c r="AU2135" s="2">
        <v>31</v>
      </c>
      <c r="AV2135" s="2">
        <v>21.653400000000001</v>
      </c>
      <c r="AW2135" s="2">
        <v>7.31</v>
      </c>
      <c r="AX2135" s="2">
        <v>25</v>
      </c>
      <c r="AY2135" s="2">
        <v>29.2</v>
      </c>
      <c r="AZ2135" s="2">
        <v>30.6328</v>
      </c>
      <c r="BA2135" s="2">
        <v>4.57</v>
      </c>
      <c r="BB2135" s="2">
        <v>20.3</v>
      </c>
      <c r="BC2135" s="2">
        <v>22.5</v>
      </c>
      <c r="BD2135" s="2">
        <v>25.461500000000001</v>
      </c>
      <c r="BE2135" s="4"/>
      <c r="BF2135" s="4"/>
    </row>
    <row r="2136" spans="1:58" x14ac:dyDescent="0.2">
      <c r="A2136" s="29">
        <v>2135</v>
      </c>
      <c r="B2136" s="7" t="s">
        <v>16</v>
      </c>
      <c r="C2136" s="3">
        <v>39994</v>
      </c>
      <c r="D2136" s="4" t="s">
        <v>13</v>
      </c>
      <c r="E2136" s="4" t="s">
        <v>166</v>
      </c>
      <c r="F2136" s="5" t="s">
        <v>189</v>
      </c>
      <c r="G2136" s="6">
        <v>0.9145833333333333</v>
      </c>
      <c r="H2136" s="6">
        <v>0.91805555555555562</v>
      </c>
      <c r="I2136" s="85">
        <f t="shared" si="33"/>
        <v>5.0000000000001421</v>
      </c>
      <c r="J2136" s="86">
        <f>I2136*Segmentos!$D$7*(AH2136%)*IF(ISNUMBER(AI2136),AI2136%,0)</f>
        <v>206892.00000000588</v>
      </c>
      <c r="K2136" s="86">
        <f>I2136*Segmentos!$D$7*(AL2136%)*IF(ISNUMBER(AM2136),AM2136%,0)</f>
        <v>339200.00000000966</v>
      </c>
      <c r="L2136" s="4"/>
      <c r="M2136" s="2">
        <v>13.83</v>
      </c>
      <c r="N2136" s="2">
        <v>16.5</v>
      </c>
      <c r="O2136" s="2">
        <v>83.8</v>
      </c>
      <c r="P2136" s="2">
        <v>84.552499999999995</v>
      </c>
      <c r="Q2136" s="2">
        <v>6.35</v>
      </c>
      <c r="R2136" s="2">
        <v>7.3</v>
      </c>
      <c r="S2136" s="2">
        <v>87.5</v>
      </c>
      <c r="T2136" s="2">
        <v>6.4770000000000003</v>
      </c>
      <c r="U2136" s="2">
        <v>13.57</v>
      </c>
      <c r="V2136" s="2">
        <v>16.3</v>
      </c>
      <c r="W2136" s="2">
        <v>83.1</v>
      </c>
      <c r="X2136" s="2">
        <v>17.393699999999999</v>
      </c>
      <c r="Y2136" s="2">
        <v>12.32</v>
      </c>
      <c r="Z2136" s="2">
        <v>14.8</v>
      </c>
      <c r="AA2136" s="2">
        <v>83.1</v>
      </c>
      <c r="AB2136" s="2">
        <v>22.2362</v>
      </c>
      <c r="AC2136" s="2">
        <v>19.149999999999999</v>
      </c>
      <c r="AD2136" s="2">
        <v>22.8</v>
      </c>
      <c r="AE2136" s="2">
        <v>83.9</v>
      </c>
      <c r="AF2136" s="2">
        <v>38.445700000000002</v>
      </c>
      <c r="AG2136" s="2">
        <v>10.36</v>
      </c>
      <c r="AH2136" s="22">
        <v>12.6</v>
      </c>
      <c r="AI2136" s="22">
        <v>82.1</v>
      </c>
      <c r="AJ2136" s="22">
        <v>30.043399999999998</v>
      </c>
      <c r="AK2136" s="18">
        <v>16.96</v>
      </c>
      <c r="AL2136" s="18">
        <v>20</v>
      </c>
      <c r="AM2136" s="18">
        <v>84.8</v>
      </c>
      <c r="AN2136" s="2">
        <v>54.5092</v>
      </c>
      <c r="AO2136" s="2">
        <v>9.36</v>
      </c>
      <c r="AP2136" s="2">
        <v>11.9</v>
      </c>
      <c r="AQ2136" s="2">
        <v>78.400000000000006</v>
      </c>
      <c r="AR2136" s="2">
        <v>6.2549999999999999</v>
      </c>
      <c r="AS2136" s="2">
        <v>9.8000000000000007</v>
      </c>
      <c r="AT2136" s="2">
        <v>11.2</v>
      </c>
      <c r="AU2136" s="2">
        <v>87.3</v>
      </c>
      <c r="AV2136" s="2">
        <v>13.1966</v>
      </c>
      <c r="AW2136" s="2">
        <v>14.18</v>
      </c>
      <c r="AX2136" s="2">
        <v>17.3</v>
      </c>
      <c r="AY2136" s="2">
        <v>82</v>
      </c>
      <c r="AZ2136" s="2">
        <v>24.933499999999999</v>
      </c>
      <c r="BA2136" s="2">
        <v>17.149999999999999</v>
      </c>
      <c r="BB2136" s="2">
        <v>20.2</v>
      </c>
      <c r="BC2136" s="2">
        <v>84.8</v>
      </c>
      <c r="BD2136" s="2">
        <v>40.167400000000001</v>
      </c>
      <c r="BE2136" s="4"/>
      <c r="BF2136" s="4"/>
    </row>
    <row r="2137" spans="1:58" x14ac:dyDescent="0.2">
      <c r="A2137" s="29">
        <v>2136</v>
      </c>
      <c r="B2137" s="7" t="s">
        <v>22</v>
      </c>
      <c r="C2137" s="3">
        <v>39994</v>
      </c>
      <c r="D2137" s="4" t="s">
        <v>21</v>
      </c>
      <c r="E2137" s="4" t="s">
        <v>164</v>
      </c>
      <c r="F2137" s="5" t="s">
        <v>189</v>
      </c>
      <c r="G2137" s="6">
        <v>0.83194444444444438</v>
      </c>
      <c r="H2137" s="6">
        <v>0.87361111111111101</v>
      </c>
      <c r="I2137" s="85">
        <f t="shared" si="33"/>
        <v>59.999999999999943</v>
      </c>
      <c r="J2137" s="86">
        <f>I2137*Segmentos!$D$7*(AH2137%)*IF(ISNUMBER(AI2137),AI2137%,0)</f>
        <v>387983.99999999965</v>
      </c>
      <c r="K2137" s="86">
        <f>I2137*Segmentos!$D$7*(AL2137%)*IF(ISNUMBER(AM2137),AM2137%,0)</f>
        <v>347351.99999999959</v>
      </c>
      <c r="L2137" s="4"/>
      <c r="M2137" s="2">
        <v>1.52</v>
      </c>
      <c r="N2137" s="2">
        <v>4.9000000000000004</v>
      </c>
      <c r="O2137" s="2">
        <v>30.8</v>
      </c>
      <c r="P2137" s="2">
        <v>92.524699999999996</v>
      </c>
      <c r="Q2137" s="2">
        <v>0.13</v>
      </c>
      <c r="R2137" s="2">
        <v>2.1</v>
      </c>
      <c r="S2137" s="2">
        <v>5.8</v>
      </c>
      <c r="T2137" s="2">
        <v>1.2723</v>
      </c>
      <c r="U2137" s="2">
        <v>0.7</v>
      </c>
      <c r="V2137" s="2">
        <v>2.8</v>
      </c>
      <c r="W2137" s="2">
        <v>25.1</v>
      </c>
      <c r="X2137" s="2">
        <v>8.9688999999999997</v>
      </c>
      <c r="Y2137" s="2">
        <v>0.4</v>
      </c>
      <c r="Z2137" s="2">
        <v>3.5</v>
      </c>
      <c r="AA2137" s="2">
        <v>11.5</v>
      </c>
      <c r="AB2137" s="2">
        <v>7.1740000000000004</v>
      </c>
      <c r="AC2137" s="2">
        <v>3.77</v>
      </c>
      <c r="AD2137" s="2">
        <v>9</v>
      </c>
      <c r="AE2137" s="2">
        <v>41.7</v>
      </c>
      <c r="AF2137" s="2">
        <v>75.109499999999997</v>
      </c>
      <c r="AG2137" s="2">
        <v>1.63</v>
      </c>
      <c r="AH2137" s="22">
        <v>5.9</v>
      </c>
      <c r="AI2137" s="22">
        <v>27.4</v>
      </c>
      <c r="AJ2137" s="22">
        <v>46.9178</v>
      </c>
      <c r="AK2137" s="18">
        <v>1.43</v>
      </c>
      <c r="AL2137" s="18">
        <v>4.0999999999999996</v>
      </c>
      <c r="AM2137" s="18">
        <v>35.299999999999997</v>
      </c>
      <c r="AN2137" s="2">
        <v>45.606900000000003</v>
      </c>
      <c r="AO2137" s="2">
        <v>1.48</v>
      </c>
      <c r="AP2137" s="2">
        <v>4.0999999999999996</v>
      </c>
      <c r="AQ2137" s="2">
        <v>36.200000000000003</v>
      </c>
      <c r="AR2137" s="2">
        <v>9.8103999999999996</v>
      </c>
      <c r="AS2137" s="2">
        <v>1.33</v>
      </c>
      <c r="AT2137" s="2">
        <v>5.7</v>
      </c>
      <c r="AU2137" s="2">
        <v>23.3</v>
      </c>
      <c r="AV2137" s="2">
        <v>17.790400000000002</v>
      </c>
      <c r="AW2137" s="2">
        <v>1.2</v>
      </c>
      <c r="AX2137" s="2">
        <v>5.5</v>
      </c>
      <c r="AY2137" s="2">
        <v>21.8</v>
      </c>
      <c r="AZ2137" s="2">
        <v>20.978400000000001</v>
      </c>
      <c r="BA2137" s="2">
        <v>1.89</v>
      </c>
      <c r="BB2137" s="2">
        <v>4.3</v>
      </c>
      <c r="BC2137" s="2">
        <v>43.5</v>
      </c>
      <c r="BD2137" s="2">
        <v>43.945500000000003</v>
      </c>
      <c r="BE2137" s="4"/>
      <c r="BF2137" s="4"/>
    </row>
    <row r="2138" spans="1:58" x14ac:dyDescent="0.2">
      <c r="A2138" s="29">
        <v>2137</v>
      </c>
      <c r="B2138" s="7" t="s">
        <v>24</v>
      </c>
      <c r="C2138" s="3">
        <v>39994</v>
      </c>
      <c r="D2138" s="4" t="s">
        <v>21</v>
      </c>
      <c r="E2138" s="4" t="s">
        <v>170</v>
      </c>
      <c r="F2138" s="5" t="s">
        <v>189</v>
      </c>
      <c r="G2138" s="6">
        <v>0.875</v>
      </c>
      <c r="H2138" s="6">
        <v>0.89166666666666661</v>
      </c>
      <c r="I2138" s="85">
        <f t="shared" si="33"/>
        <v>23.999999999999915</v>
      </c>
      <c r="J2138" s="86">
        <f>I2138*Segmentos!$D$7*(AH2138%)*IF(ISNUMBER(AI2138),AI2138%,0)</f>
        <v>24115.199999999917</v>
      </c>
      <c r="K2138" s="86">
        <f>I2138*Segmentos!$D$7*(AL2138%)*IF(ISNUMBER(AM2138),AM2138%,0)</f>
        <v>137635.19999999955</v>
      </c>
      <c r="L2138" s="4"/>
      <c r="M2138" s="2">
        <v>0.88</v>
      </c>
      <c r="N2138" s="2">
        <v>2.2000000000000002</v>
      </c>
      <c r="O2138" s="2">
        <v>40.299999999999997</v>
      </c>
      <c r="P2138" s="2">
        <v>51.3596</v>
      </c>
      <c r="Q2138" s="2">
        <v>0.35</v>
      </c>
      <c r="R2138" s="2">
        <v>0.8</v>
      </c>
      <c r="S2138" s="2">
        <v>41.7</v>
      </c>
      <c r="T2138" s="2">
        <v>3.3599000000000001</v>
      </c>
      <c r="U2138" s="2">
        <v>1.63</v>
      </c>
      <c r="V2138" s="2">
        <v>3.3</v>
      </c>
      <c r="W2138" s="2">
        <v>49</v>
      </c>
      <c r="X2138" s="2">
        <v>19.930199999999999</v>
      </c>
      <c r="Y2138" s="2">
        <v>0.72</v>
      </c>
      <c r="Z2138" s="2">
        <v>1</v>
      </c>
      <c r="AA2138" s="2">
        <v>69.2</v>
      </c>
      <c r="AB2138" s="2">
        <v>12.3627</v>
      </c>
      <c r="AC2138" s="2">
        <v>0.82</v>
      </c>
      <c r="AD2138" s="2">
        <v>3.2</v>
      </c>
      <c r="AE2138" s="2">
        <v>25.8</v>
      </c>
      <c r="AF2138" s="2">
        <v>15.706799999999999</v>
      </c>
      <c r="AG2138" s="2">
        <v>0.25</v>
      </c>
      <c r="AH2138" s="22">
        <v>1.6</v>
      </c>
      <c r="AI2138" s="22">
        <v>15.7</v>
      </c>
      <c r="AJ2138" s="22">
        <v>6.8552999999999997</v>
      </c>
      <c r="AK2138" s="18">
        <v>1.45</v>
      </c>
      <c r="AL2138" s="18">
        <v>2.7</v>
      </c>
      <c r="AM2138" s="18">
        <v>53.1</v>
      </c>
      <c r="AN2138" s="2">
        <v>44.504300000000001</v>
      </c>
      <c r="AO2138" s="2">
        <v>0.17</v>
      </c>
      <c r="AP2138" s="2">
        <v>0.4</v>
      </c>
      <c r="AQ2138" s="2">
        <v>41.7</v>
      </c>
      <c r="AR2138" s="2">
        <v>1.1063000000000001</v>
      </c>
      <c r="AS2138" s="2">
        <v>0.17</v>
      </c>
      <c r="AT2138" s="2">
        <v>1.1000000000000001</v>
      </c>
      <c r="AU2138" s="2">
        <v>15.6</v>
      </c>
      <c r="AV2138" s="2">
        <v>2.1756000000000002</v>
      </c>
      <c r="AW2138" s="2">
        <v>0.59</v>
      </c>
      <c r="AX2138" s="2">
        <v>1.3</v>
      </c>
      <c r="AY2138" s="2">
        <v>44.7</v>
      </c>
      <c r="AZ2138" s="2">
        <v>9.8407</v>
      </c>
      <c r="BA2138" s="2">
        <v>1.71</v>
      </c>
      <c r="BB2138" s="2">
        <v>4</v>
      </c>
      <c r="BC2138" s="2">
        <v>43</v>
      </c>
      <c r="BD2138" s="2">
        <v>38.237000000000002</v>
      </c>
      <c r="BE2138" s="4"/>
      <c r="BF2138" s="4"/>
    </row>
    <row r="2139" spans="1:58" x14ac:dyDescent="0.2">
      <c r="A2139" s="29">
        <v>2138</v>
      </c>
      <c r="B2139" s="7" t="s">
        <v>4</v>
      </c>
      <c r="C2139" s="3">
        <v>39994</v>
      </c>
      <c r="D2139" s="4" t="s">
        <v>3</v>
      </c>
      <c r="E2139" s="4" t="s">
        <v>165</v>
      </c>
      <c r="F2139" s="5" t="s">
        <v>189</v>
      </c>
      <c r="G2139" s="6">
        <v>0.77916666666666667</v>
      </c>
      <c r="H2139" s="6">
        <v>0.87430555555555556</v>
      </c>
      <c r="I2139" s="85">
        <f t="shared" si="33"/>
        <v>137</v>
      </c>
      <c r="J2139" s="86">
        <f>I2139*Segmentos!$D$7*(AH2139%)*IF(ISNUMBER(AI2139),AI2139%,0)</f>
        <v>1282758.4000000001</v>
      </c>
      <c r="K2139" s="86">
        <f>I2139*Segmentos!$D$7*(AL2139%)*IF(ISNUMBER(AM2139),AM2139%,0)</f>
        <v>2310806.4</v>
      </c>
      <c r="L2139" s="4"/>
      <c r="M2139" s="2">
        <v>3.33</v>
      </c>
      <c r="N2139" s="2">
        <v>15.2</v>
      </c>
      <c r="O2139" s="2">
        <v>22</v>
      </c>
      <c r="P2139" s="2">
        <v>59.796300000000002</v>
      </c>
      <c r="Q2139" s="2">
        <v>4.76</v>
      </c>
      <c r="R2139" s="2">
        <v>16.600000000000001</v>
      </c>
      <c r="S2139" s="2">
        <v>28.8</v>
      </c>
      <c r="T2139" s="2">
        <v>14.263500000000001</v>
      </c>
      <c r="U2139" s="2">
        <v>4.46</v>
      </c>
      <c r="V2139" s="2">
        <v>20.7</v>
      </c>
      <c r="W2139" s="2">
        <v>21.6</v>
      </c>
      <c r="X2139" s="2">
        <v>16.792100000000001</v>
      </c>
      <c r="Y2139" s="2">
        <v>2.96</v>
      </c>
      <c r="Z2139" s="2">
        <v>14.4</v>
      </c>
      <c r="AA2139" s="2">
        <v>20.6</v>
      </c>
      <c r="AB2139" s="2">
        <v>15.679399999999999</v>
      </c>
      <c r="AC2139" s="2">
        <v>2.2200000000000002</v>
      </c>
      <c r="AD2139" s="2">
        <v>11.7</v>
      </c>
      <c r="AE2139" s="2">
        <v>19</v>
      </c>
      <c r="AF2139" s="2">
        <v>13.061299999999999</v>
      </c>
      <c r="AG2139" s="2">
        <v>2.35</v>
      </c>
      <c r="AH2139" s="22">
        <v>13.3</v>
      </c>
      <c r="AI2139" s="22">
        <v>17.600000000000001</v>
      </c>
      <c r="AJ2139" s="22">
        <v>19.984200000000001</v>
      </c>
      <c r="AK2139" s="18">
        <v>4.22</v>
      </c>
      <c r="AL2139" s="18">
        <v>16.8</v>
      </c>
      <c r="AM2139" s="18">
        <v>25.1</v>
      </c>
      <c r="AN2139" s="2">
        <v>39.812100000000001</v>
      </c>
      <c r="AO2139" s="2">
        <v>1.69</v>
      </c>
      <c r="AP2139" s="2">
        <v>8.6</v>
      </c>
      <c r="AQ2139" s="2">
        <v>19.7</v>
      </c>
      <c r="AR2139" s="2">
        <v>3.3043999999999998</v>
      </c>
      <c r="AS2139" s="2">
        <v>2.39</v>
      </c>
      <c r="AT2139" s="2">
        <v>15.4</v>
      </c>
      <c r="AU2139" s="2">
        <v>15.5</v>
      </c>
      <c r="AV2139" s="2">
        <v>9.4652999999999992</v>
      </c>
      <c r="AW2139" s="2">
        <v>4.01</v>
      </c>
      <c r="AX2139" s="2">
        <v>16.2</v>
      </c>
      <c r="AY2139" s="2">
        <v>24.7</v>
      </c>
      <c r="AZ2139" s="2">
        <v>20.6981</v>
      </c>
      <c r="BA2139" s="2">
        <v>3.83</v>
      </c>
      <c r="BB2139" s="2">
        <v>16.100000000000001</v>
      </c>
      <c r="BC2139" s="2">
        <v>23.8</v>
      </c>
      <c r="BD2139" s="2">
        <v>26.328399999999998</v>
      </c>
      <c r="BE2139" s="4"/>
      <c r="BF2139" s="4"/>
    </row>
    <row r="2140" spans="1:58" x14ac:dyDescent="0.2">
      <c r="A2140" s="29">
        <v>2139</v>
      </c>
      <c r="B2140" s="7" t="s">
        <v>15</v>
      </c>
      <c r="C2140" s="3">
        <v>39995</v>
      </c>
      <c r="D2140" s="4" t="s">
        <v>13</v>
      </c>
      <c r="E2140" s="4" t="s">
        <v>164</v>
      </c>
      <c r="F2140" s="5" t="s">
        <v>190</v>
      </c>
      <c r="G2140" s="6">
        <v>0.875</v>
      </c>
      <c r="H2140" s="6">
        <v>0.91319444444444453</v>
      </c>
      <c r="I2140" s="85">
        <f t="shared" si="33"/>
        <v>55.000000000000128</v>
      </c>
      <c r="J2140" s="86">
        <f>I2140*Segmentos!$D$7*(AH2140%)*IF(ISNUMBER(AI2140),AI2140%,0)</f>
        <v>1434136.0000000033</v>
      </c>
      <c r="K2140" s="86">
        <f>I2140*Segmentos!$D$7*(AL2140%)*IF(ISNUMBER(AM2140),AM2140%,0)</f>
        <v>2401828.0000000056</v>
      </c>
      <c r="L2140" s="4"/>
      <c r="M2140" s="2">
        <v>8.81</v>
      </c>
      <c r="N2140" s="2">
        <v>19.7</v>
      </c>
      <c r="O2140" s="2">
        <v>44.6</v>
      </c>
      <c r="P2140" s="2">
        <v>85.679000000000002</v>
      </c>
      <c r="Q2140" s="2">
        <v>4.5</v>
      </c>
      <c r="R2140" s="2">
        <v>10.199999999999999</v>
      </c>
      <c r="S2140" s="2">
        <v>44</v>
      </c>
      <c r="T2140" s="2">
        <v>7.2958999999999996</v>
      </c>
      <c r="U2140" s="2">
        <v>8.9499999999999993</v>
      </c>
      <c r="V2140" s="2">
        <v>23.2</v>
      </c>
      <c r="W2140" s="2">
        <v>38.5</v>
      </c>
      <c r="X2140" s="2">
        <v>18.255299999999998</v>
      </c>
      <c r="Y2140" s="2">
        <v>8.91</v>
      </c>
      <c r="Z2140" s="2">
        <v>21.4</v>
      </c>
      <c r="AA2140" s="2">
        <v>41.6</v>
      </c>
      <c r="AB2140" s="2">
        <v>25.5777</v>
      </c>
      <c r="AC2140" s="2">
        <v>10.82</v>
      </c>
      <c r="AD2140" s="2">
        <v>20.8</v>
      </c>
      <c r="AE2140" s="2">
        <v>51.9</v>
      </c>
      <c r="AF2140" s="2">
        <v>34.5501</v>
      </c>
      <c r="AG2140" s="2">
        <v>6.5</v>
      </c>
      <c r="AH2140" s="22">
        <v>17.2</v>
      </c>
      <c r="AI2140" s="22">
        <v>37.9</v>
      </c>
      <c r="AJ2140" s="22">
        <v>30.018599999999999</v>
      </c>
      <c r="AK2140" s="18">
        <v>10.89</v>
      </c>
      <c r="AL2140" s="18">
        <v>22.1</v>
      </c>
      <c r="AM2140" s="18">
        <v>49.4</v>
      </c>
      <c r="AN2140" s="2">
        <v>55.660400000000003</v>
      </c>
      <c r="AO2140" s="2">
        <v>8.07</v>
      </c>
      <c r="AP2140" s="2">
        <v>19.100000000000001</v>
      </c>
      <c r="AQ2140" s="2">
        <v>42.2</v>
      </c>
      <c r="AR2140" s="2">
        <v>8.5762</v>
      </c>
      <c r="AS2140" s="2">
        <v>5.88</v>
      </c>
      <c r="AT2140" s="2">
        <v>17.100000000000001</v>
      </c>
      <c r="AU2140" s="2">
        <v>34.5</v>
      </c>
      <c r="AV2140" s="2">
        <v>12.6035</v>
      </c>
      <c r="AW2140" s="2">
        <v>9.7100000000000009</v>
      </c>
      <c r="AX2140" s="2">
        <v>21.2</v>
      </c>
      <c r="AY2140" s="2">
        <v>45.7</v>
      </c>
      <c r="AZ2140" s="2">
        <v>27.167999999999999</v>
      </c>
      <c r="BA2140" s="2">
        <v>10.02</v>
      </c>
      <c r="BB2140" s="2">
        <v>20.3</v>
      </c>
      <c r="BC2140" s="2">
        <v>49.3</v>
      </c>
      <c r="BD2140" s="2">
        <v>37.331299999999999</v>
      </c>
      <c r="BE2140" s="4"/>
      <c r="BF2140" s="4"/>
    </row>
    <row r="2141" spans="1:58" x14ac:dyDescent="0.2">
      <c r="A2141" s="29">
        <v>2140</v>
      </c>
      <c r="B2141" s="7" t="s">
        <v>105</v>
      </c>
      <c r="C2141" s="3">
        <v>39995</v>
      </c>
      <c r="D2141" s="4" t="s">
        <v>21</v>
      </c>
      <c r="E2141" s="4" t="s">
        <v>169</v>
      </c>
      <c r="F2141" s="5" t="s">
        <v>190</v>
      </c>
      <c r="G2141" s="6">
        <v>0.91805555555555562</v>
      </c>
      <c r="H2141" s="6">
        <v>0.94861111111111107</v>
      </c>
      <c r="I2141" s="85">
        <f t="shared" si="33"/>
        <v>43.999999999999844</v>
      </c>
      <c r="J2141" s="86">
        <f>I2141*Segmentos!$D$7*(AH2141%)*IF(ISNUMBER(AI2141),AI2141%,0)</f>
        <v>77932.799999999726</v>
      </c>
      <c r="K2141" s="86">
        <f>I2141*Segmentos!$D$7*(AL2141%)*IF(ISNUMBER(AM2141),AM2141%,0)</f>
        <v>83071.999999999709</v>
      </c>
      <c r="L2141" s="4" t="s">
        <v>462</v>
      </c>
      <c r="M2141" s="2">
        <v>0.46</v>
      </c>
      <c r="N2141" s="2">
        <v>2.2999999999999998</v>
      </c>
      <c r="O2141" s="2">
        <v>19.600000000000001</v>
      </c>
      <c r="P2141" s="2">
        <v>83.491799999999998</v>
      </c>
      <c r="Q2141" s="2">
        <v>0.37</v>
      </c>
      <c r="R2141" s="2">
        <v>1.9</v>
      </c>
      <c r="S2141" s="2">
        <v>19.600000000000001</v>
      </c>
      <c r="T2141" s="2">
        <v>11.087400000000001</v>
      </c>
      <c r="U2141" s="2">
        <v>0.45</v>
      </c>
      <c r="V2141" s="2">
        <v>1.9</v>
      </c>
      <c r="W2141" s="2">
        <v>23.3</v>
      </c>
      <c r="X2141" s="2">
        <v>17.020800000000001</v>
      </c>
      <c r="Y2141" s="2">
        <v>0.6</v>
      </c>
      <c r="Z2141" s="2">
        <v>2.9</v>
      </c>
      <c r="AA2141" s="2">
        <v>20.5</v>
      </c>
      <c r="AB2141" s="2">
        <v>32.011400000000002</v>
      </c>
      <c r="AC2141" s="2">
        <v>0.39</v>
      </c>
      <c r="AD2141" s="2">
        <v>2.2999999999999998</v>
      </c>
      <c r="AE2141" s="2">
        <v>16.8</v>
      </c>
      <c r="AF2141" s="2">
        <v>23.372299999999999</v>
      </c>
      <c r="AG2141" s="2">
        <v>0.45</v>
      </c>
      <c r="AH2141" s="22">
        <v>2.7</v>
      </c>
      <c r="AI2141" s="22">
        <v>16.399999999999999</v>
      </c>
      <c r="AJ2141" s="22">
        <v>38.766800000000003</v>
      </c>
      <c r="AK2141" s="18">
        <v>0.47</v>
      </c>
      <c r="AL2141" s="18">
        <v>2</v>
      </c>
      <c r="AM2141" s="18">
        <v>23.6</v>
      </c>
      <c r="AN2141" s="2">
        <v>44.725000000000001</v>
      </c>
      <c r="AO2141" s="2">
        <v>0.24</v>
      </c>
      <c r="AP2141" s="2">
        <v>0.8</v>
      </c>
      <c r="AQ2141" s="2">
        <v>30</v>
      </c>
      <c r="AR2141" s="2">
        <v>4.6702000000000004</v>
      </c>
      <c r="AS2141" s="2">
        <v>0.09</v>
      </c>
      <c r="AT2141" s="2">
        <v>0.5</v>
      </c>
      <c r="AU2141" s="2">
        <v>16.7</v>
      </c>
      <c r="AV2141" s="2">
        <v>3.4868000000000001</v>
      </c>
      <c r="AW2141" s="2">
        <v>0.56000000000000005</v>
      </c>
      <c r="AX2141" s="2">
        <v>3.3</v>
      </c>
      <c r="AY2141" s="2">
        <v>17.100000000000001</v>
      </c>
      <c r="AZ2141" s="2">
        <v>29.144100000000002</v>
      </c>
      <c r="BA2141" s="2">
        <v>0.66</v>
      </c>
      <c r="BB2141" s="2">
        <v>3.1</v>
      </c>
      <c r="BC2141" s="2">
        <v>21.2</v>
      </c>
      <c r="BD2141" s="2">
        <v>46.190600000000003</v>
      </c>
      <c r="BE2141" s="4"/>
      <c r="BF2141" s="4"/>
    </row>
    <row r="2142" spans="1:58" x14ac:dyDescent="0.2">
      <c r="A2142" s="29">
        <v>2141</v>
      </c>
      <c r="B2142" s="7" t="s">
        <v>5</v>
      </c>
      <c r="C2142" s="3">
        <v>39995</v>
      </c>
      <c r="D2142" s="4" t="s">
        <v>3</v>
      </c>
      <c r="E2142" s="4" t="s">
        <v>164</v>
      </c>
      <c r="F2142" s="5" t="s">
        <v>190</v>
      </c>
      <c r="G2142" s="6">
        <v>0.87361111111111101</v>
      </c>
      <c r="H2142" s="6">
        <v>0.91736111111111107</v>
      </c>
      <c r="I2142" s="85">
        <f t="shared" si="33"/>
        <v>63.000000000000099</v>
      </c>
      <c r="J2142" s="86">
        <f>I2142*Segmentos!$D$7*(AH2142%)*IF(ISNUMBER(AI2142),AI2142%,0)</f>
        <v>1569758.4000000025</v>
      </c>
      <c r="K2142" s="86">
        <f>I2142*Segmentos!$D$7*(AL2142%)*IF(ISNUMBER(AM2142),AM2142%,0)</f>
        <v>1572858.0000000028</v>
      </c>
      <c r="L2142" s="4"/>
      <c r="M2142" s="2">
        <v>6.22</v>
      </c>
      <c r="N2142" s="2">
        <v>17.399999999999999</v>
      </c>
      <c r="O2142" s="2">
        <v>35.700000000000003</v>
      </c>
      <c r="P2142" s="2">
        <v>78.332800000000006</v>
      </c>
      <c r="Q2142" s="2">
        <v>2.94</v>
      </c>
      <c r="R2142" s="2">
        <v>8.5</v>
      </c>
      <c r="S2142" s="2">
        <v>34.5</v>
      </c>
      <c r="T2142" s="2">
        <v>6.17</v>
      </c>
      <c r="U2142" s="2">
        <v>5.79</v>
      </c>
      <c r="V2142" s="2">
        <v>17.899999999999999</v>
      </c>
      <c r="W2142" s="2">
        <v>32.4</v>
      </c>
      <c r="X2142" s="2">
        <v>15.2768</v>
      </c>
      <c r="Y2142" s="2">
        <v>6.72</v>
      </c>
      <c r="Z2142" s="2">
        <v>20.399999999999999</v>
      </c>
      <c r="AA2142" s="2">
        <v>32.9</v>
      </c>
      <c r="AB2142" s="2">
        <v>24.974799999999998</v>
      </c>
      <c r="AC2142" s="2">
        <v>7.72</v>
      </c>
      <c r="AD2142" s="2">
        <v>19.100000000000001</v>
      </c>
      <c r="AE2142" s="2">
        <v>40.5</v>
      </c>
      <c r="AF2142" s="2">
        <v>31.911200000000001</v>
      </c>
      <c r="AG2142" s="2">
        <v>6.22</v>
      </c>
      <c r="AH2142" s="22">
        <v>17.899999999999999</v>
      </c>
      <c r="AI2142" s="22">
        <v>34.799999999999997</v>
      </c>
      <c r="AJ2142" s="22">
        <v>37.165100000000002</v>
      </c>
      <c r="AK2142" s="18">
        <v>6.22</v>
      </c>
      <c r="AL2142" s="18">
        <v>17.100000000000001</v>
      </c>
      <c r="AM2142" s="18">
        <v>36.5</v>
      </c>
      <c r="AN2142" s="2">
        <v>41.167700000000004</v>
      </c>
      <c r="AO2142" s="2">
        <v>3.63</v>
      </c>
      <c r="AP2142" s="2">
        <v>11.1</v>
      </c>
      <c r="AQ2142" s="2">
        <v>32.6</v>
      </c>
      <c r="AR2142" s="2">
        <v>4.9897</v>
      </c>
      <c r="AS2142" s="2">
        <v>6.8</v>
      </c>
      <c r="AT2142" s="2">
        <v>19.7</v>
      </c>
      <c r="AU2142" s="2">
        <v>34.4</v>
      </c>
      <c r="AV2142" s="2">
        <v>18.8569</v>
      </c>
      <c r="AW2142" s="2">
        <v>6.94</v>
      </c>
      <c r="AX2142" s="2">
        <v>19.899999999999999</v>
      </c>
      <c r="AY2142" s="2">
        <v>34.9</v>
      </c>
      <c r="AZ2142" s="2">
        <v>25.111599999999999</v>
      </c>
      <c r="BA2142" s="2">
        <v>6.09</v>
      </c>
      <c r="BB2142" s="2">
        <v>16.100000000000001</v>
      </c>
      <c r="BC2142" s="2">
        <v>37.799999999999997</v>
      </c>
      <c r="BD2142" s="2">
        <v>29.374600000000001</v>
      </c>
      <c r="BE2142" s="4"/>
      <c r="BF2142" s="4"/>
    </row>
    <row r="2143" spans="1:58" x14ac:dyDescent="0.2">
      <c r="A2143" s="29">
        <v>2142</v>
      </c>
      <c r="B2143" s="7" t="s">
        <v>18</v>
      </c>
      <c r="C2143" s="3">
        <v>39995</v>
      </c>
      <c r="D2143" s="4" t="s">
        <v>17</v>
      </c>
      <c r="E2143" s="4" t="s">
        <v>168</v>
      </c>
      <c r="F2143" s="5" t="s">
        <v>190</v>
      </c>
      <c r="G2143" s="6">
        <v>0.83333333333333337</v>
      </c>
      <c r="H2143" s="6">
        <v>0.91527777777777775</v>
      </c>
      <c r="I2143" s="85">
        <f t="shared" si="33"/>
        <v>117.9999999999999</v>
      </c>
      <c r="J2143" s="86">
        <f>I2143*Segmentos!$D$7*(AH2143%)*IF(ISNUMBER(AI2143),AI2143%,0)</f>
        <v>164444.79999999987</v>
      </c>
      <c r="K2143" s="86">
        <f>I2143*Segmentos!$D$7*(AL2143%)*IF(ISNUMBER(AM2143),AM2143%,0)</f>
        <v>215987.19999999987</v>
      </c>
      <c r="L2143" s="4" t="s">
        <v>463</v>
      </c>
      <c r="M2143" s="2">
        <v>0.41</v>
      </c>
      <c r="N2143" s="2">
        <v>2.4</v>
      </c>
      <c r="O2143" s="2">
        <v>17</v>
      </c>
      <c r="P2143" s="2">
        <v>90.311800000000005</v>
      </c>
      <c r="Q2143" s="2">
        <v>0.01</v>
      </c>
      <c r="R2143" s="2">
        <v>0.4</v>
      </c>
      <c r="S2143" s="2">
        <v>2.5</v>
      </c>
      <c r="T2143" s="2">
        <v>0.39589999999999997</v>
      </c>
      <c r="U2143" s="2">
        <v>0.08</v>
      </c>
      <c r="V2143" s="2">
        <v>1.8</v>
      </c>
      <c r="W2143" s="2">
        <v>4.3</v>
      </c>
      <c r="X2143" s="2">
        <v>3.4975999999999998</v>
      </c>
      <c r="Y2143" s="2">
        <v>0.77</v>
      </c>
      <c r="Z2143" s="2">
        <v>3.9</v>
      </c>
      <c r="AA2143" s="2">
        <v>19.5</v>
      </c>
      <c r="AB2143" s="2">
        <v>50.0321</v>
      </c>
      <c r="AC2143" s="2">
        <v>0.5</v>
      </c>
      <c r="AD2143" s="2">
        <v>2.4</v>
      </c>
      <c r="AE2143" s="2">
        <v>20.6</v>
      </c>
      <c r="AF2143" s="2">
        <v>36.386200000000002</v>
      </c>
      <c r="AG2143" s="2">
        <v>0.35</v>
      </c>
      <c r="AH2143" s="22">
        <v>2.6</v>
      </c>
      <c r="AI2143" s="22">
        <v>13.4</v>
      </c>
      <c r="AJ2143" s="22">
        <v>36.447800000000001</v>
      </c>
      <c r="AK2143" s="18">
        <v>0.46</v>
      </c>
      <c r="AL2143" s="18">
        <v>2.2000000000000002</v>
      </c>
      <c r="AM2143" s="18">
        <v>20.8</v>
      </c>
      <c r="AN2143" s="2">
        <v>53.863999999999997</v>
      </c>
      <c r="AO2143" s="2">
        <v>0.05</v>
      </c>
      <c r="AP2143" s="2">
        <v>1.5</v>
      </c>
      <c r="AQ2143" s="2">
        <v>3.3</v>
      </c>
      <c r="AR2143" s="2">
        <v>1.1835</v>
      </c>
      <c r="AS2143" s="2">
        <v>0.02</v>
      </c>
      <c r="AT2143" s="2">
        <v>1.3</v>
      </c>
      <c r="AU2143" s="2">
        <v>1.4</v>
      </c>
      <c r="AV2143" s="2">
        <v>0.85960000000000003</v>
      </c>
      <c r="AW2143" s="2">
        <v>0.78</v>
      </c>
      <c r="AX2143" s="2">
        <v>2.1</v>
      </c>
      <c r="AY2143" s="2">
        <v>37.6</v>
      </c>
      <c r="AZ2143" s="2">
        <v>49.872700000000002</v>
      </c>
      <c r="BA2143" s="2">
        <v>0.45</v>
      </c>
      <c r="BB2143" s="2">
        <v>3.5</v>
      </c>
      <c r="BC2143" s="2">
        <v>12.8</v>
      </c>
      <c r="BD2143" s="2">
        <v>38.396000000000001</v>
      </c>
      <c r="BE2143" s="4"/>
      <c r="BF2143" s="4"/>
    </row>
    <row r="2144" spans="1:58" x14ac:dyDescent="0.2">
      <c r="A2144" s="29">
        <v>2143</v>
      </c>
      <c r="B2144" s="7" t="s">
        <v>9</v>
      </c>
      <c r="C2144" s="3">
        <v>39995</v>
      </c>
      <c r="D2144" s="4" t="s">
        <v>8</v>
      </c>
      <c r="E2144" s="4" t="s">
        <v>168</v>
      </c>
      <c r="F2144" s="5" t="s">
        <v>190</v>
      </c>
      <c r="G2144" s="6">
        <v>0.7895833333333333</v>
      </c>
      <c r="H2144" s="6">
        <v>0.87291666666666667</v>
      </c>
      <c r="I2144" s="85">
        <f t="shared" si="33"/>
        <v>120.00000000000006</v>
      </c>
      <c r="J2144" s="86">
        <f>I2144*Segmentos!$D$7*(AH2144%)*IF(ISNUMBER(AI2144),AI2144%,0)</f>
        <v>2173392.0000000014</v>
      </c>
      <c r="K2144" s="86">
        <f>I2144*Segmentos!$D$7*(AL2144%)*IF(ISNUMBER(AM2144),AM2144%,0)</f>
        <v>2417184.0000000014</v>
      </c>
      <c r="L2144" s="4" t="s">
        <v>460</v>
      </c>
      <c r="M2144" s="2">
        <v>4.8</v>
      </c>
      <c r="N2144" s="2">
        <v>14.2</v>
      </c>
      <c r="O2144" s="2">
        <v>33.700000000000003</v>
      </c>
      <c r="P2144" s="2">
        <v>86.885099999999994</v>
      </c>
      <c r="Q2144" s="2">
        <v>2.06</v>
      </c>
      <c r="R2144" s="2">
        <v>8.8000000000000007</v>
      </c>
      <c r="S2144" s="2">
        <v>23.3</v>
      </c>
      <c r="T2144" s="2">
        <v>6.2328000000000001</v>
      </c>
      <c r="U2144" s="2">
        <v>2.35</v>
      </c>
      <c r="V2144" s="2">
        <v>9.3000000000000007</v>
      </c>
      <c r="W2144" s="2">
        <v>25.3</v>
      </c>
      <c r="X2144" s="2">
        <v>8.9330999999999996</v>
      </c>
      <c r="Y2144" s="2">
        <v>5.56</v>
      </c>
      <c r="Z2144" s="2">
        <v>15.7</v>
      </c>
      <c r="AA2144" s="2">
        <v>35.4</v>
      </c>
      <c r="AB2144" s="2">
        <v>29.727499999999999</v>
      </c>
      <c r="AC2144" s="2">
        <v>7.06</v>
      </c>
      <c r="AD2144" s="2">
        <v>18.8</v>
      </c>
      <c r="AE2144" s="2">
        <v>37.6</v>
      </c>
      <c r="AF2144" s="2">
        <v>41.991700000000002</v>
      </c>
      <c r="AG2144" s="2">
        <v>4.54</v>
      </c>
      <c r="AH2144" s="22">
        <v>12.9</v>
      </c>
      <c r="AI2144" s="22">
        <v>35.1</v>
      </c>
      <c r="AJ2144" s="22">
        <v>38.987000000000002</v>
      </c>
      <c r="AK2144" s="18">
        <v>5.03</v>
      </c>
      <c r="AL2144" s="18">
        <v>15.4</v>
      </c>
      <c r="AM2144" s="18">
        <v>32.700000000000003</v>
      </c>
      <c r="AN2144" s="2">
        <v>47.898099999999999</v>
      </c>
      <c r="AO2144" s="2">
        <v>0.9</v>
      </c>
      <c r="AP2144" s="2">
        <v>4</v>
      </c>
      <c r="AQ2144" s="2">
        <v>22.6</v>
      </c>
      <c r="AR2144" s="2">
        <v>1.7750999999999999</v>
      </c>
      <c r="AS2144" s="2">
        <v>2.58</v>
      </c>
      <c r="AT2144" s="2">
        <v>9.5</v>
      </c>
      <c r="AU2144" s="2">
        <v>27.1</v>
      </c>
      <c r="AV2144" s="2">
        <v>10.305999999999999</v>
      </c>
      <c r="AW2144" s="2">
        <v>4.33</v>
      </c>
      <c r="AX2144" s="2">
        <v>13.6</v>
      </c>
      <c r="AY2144" s="2">
        <v>32</v>
      </c>
      <c r="AZ2144" s="2">
        <v>22.558</v>
      </c>
      <c r="BA2144" s="2">
        <v>7.53</v>
      </c>
      <c r="BB2144" s="2">
        <v>20.399999999999999</v>
      </c>
      <c r="BC2144" s="2">
        <v>37</v>
      </c>
      <c r="BD2144" s="2">
        <v>52.246000000000002</v>
      </c>
      <c r="BE2144" s="4"/>
      <c r="BF2144" s="4"/>
    </row>
    <row r="2145" spans="1:58" x14ac:dyDescent="0.2">
      <c r="A2145" s="29">
        <v>2144</v>
      </c>
      <c r="B2145" s="7" t="s">
        <v>1</v>
      </c>
      <c r="C2145" s="3">
        <v>39995</v>
      </c>
      <c r="D2145" s="4" t="s">
        <v>0</v>
      </c>
      <c r="E2145" s="4" t="s">
        <v>163</v>
      </c>
      <c r="F2145" s="5" t="s">
        <v>190</v>
      </c>
      <c r="G2145" s="6">
        <v>0.85416666666666663</v>
      </c>
      <c r="H2145" s="6">
        <v>0.8833333333333333</v>
      </c>
      <c r="I2145" s="85">
        <f t="shared" si="33"/>
        <v>42.000000000000014</v>
      </c>
      <c r="J2145" s="86">
        <f>I2145*Segmentos!$D$7*(AH2145%)*IF(ISNUMBER(AI2145),AI2145%,0)</f>
        <v>624456.00000000035</v>
      </c>
      <c r="K2145" s="86">
        <f>I2145*Segmentos!$D$7*(AL2145%)*IF(ISNUMBER(AM2145),AM2145%,0)</f>
        <v>1199772.0000000005</v>
      </c>
      <c r="L2145" s="4"/>
      <c r="M2145" s="2">
        <v>5.53</v>
      </c>
      <c r="N2145" s="2">
        <v>9.4</v>
      </c>
      <c r="O2145" s="2">
        <v>58.9</v>
      </c>
      <c r="P2145" s="2">
        <v>72.861500000000007</v>
      </c>
      <c r="Q2145" s="2">
        <v>6.17</v>
      </c>
      <c r="R2145" s="2">
        <v>9.5</v>
      </c>
      <c r="S2145" s="2">
        <v>65.099999999999994</v>
      </c>
      <c r="T2145" s="2">
        <v>13.570600000000001</v>
      </c>
      <c r="U2145" s="2">
        <v>4.03</v>
      </c>
      <c r="V2145" s="2">
        <v>9.4</v>
      </c>
      <c r="W2145" s="2">
        <v>42.7</v>
      </c>
      <c r="X2145" s="2">
        <v>11.1267</v>
      </c>
      <c r="Y2145" s="2">
        <v>5.81</v>
      </c>
      <c r="Z2145" s="2">
        <v>9.1</v>
      </c>
      <c r="AA2145" s="2">
        <v>63.9</v>
      </c>
      <c r="AB2145" s="2">
        <v>22.614699999999999</v>
      </c>
      <c r="AC2145" s="2">
        <v>5.91</v>
      </c>
      <c r="AD2145" s="2">
        <v>9.6</v>
      </c>
      <c r="AE2145" s="2">
        <v>61.8</v>
      </c>
      <c r="AF2145" s="2">
        <v>25.549499999999998</v>
      </c>
      <c r="AG2145" s="2">
        <v>3.72</v>
      </c>
      <c r="AH2145" s="22">
        <v>7</v>
      </c>
      <c r="AI2145" s="22">
        <v>53.1</v>
      </c>
      <c r="AJ2145" s="22">
        <v>23.274799999999999</v>
      </c>
      <c r="AK2145" s="18">
        <v>7.16</v>
      </c>
      <c r="AL2145" s="18">
        <v>11.5</v>
      </c>
      <c r="AM2145" s="18">
        <v>62.1</v>
      </c>
      <c r="AN2145" s="2">
        <v>49.5867</v>
      </c>
      <c r="AO2145" s="2">
        <v>5.4</v>
      </c>
      <c r="AP2145" s="2">
        <v>10.199999999999999</v>
      </c>
      <c r="AQ2145" s="2">
        <v>53.1</v>
      </c>
      <c r="AR2145" s="2">
        <v>7.7763999999999998</v>
      </c>
      <c r="AS2145" s="2">
        <v>5.77</v>
      </c>
      <c r="AT2145" s="2">
        <v>10.5</v>
      </c>
      <c r="AU2145" s="2">
        <v>55</v>
      </c>
      <c r="AV2145" s="2">
        <v>16.753699999999998</v>
      </c>
      <c r="AW2145" s="2">
        <v>4.74</v>
      </c>
      <c r="AX2145" s="2">
        <v>8.5</v>
      </c>
      <c r="AY2145" s="2">
        <v>55.8</v>
      </c>
      <c r="AZ2145" s="2">
        <v>17.963799999999999</v>
      </c>
      <c r="BA2145" s="2">
        <v>6.02</v>
      </c>
      <c r="BB2145" s="2">
        <v>9.1999999999999993</v>
      </c>
      <c r="BC2145" s="2">
        <v>65.5</v>
      </c>
      <c r="BD2145" s="2">
        <v>30.3675</v>
      </c>
      <c r="BE2145" s="4"/>
      <c r="BF2145" s="4"/>
    </row>
    <row r="2146" spans="1:58" x14ac:dyDescent="0.2">
      <c r="A2146" s="29">
        <v>2145</v>
      </c>
      <c r="B2146" s="7" t="s">
        <v>36</v>
      </c>
      <c r="C2146" s="3">
        <v>39995</v>
      </c>
      <c r="D2146" s="4" t="s">
        <v>13</v>
      </c>
      <c r="E2146" s="4" t="s">
        <v>163</v>
      </c>
      <c r="F2146" s="5" t="s">
        <v>190</v>
      </c>
      <c r="G2146" s="6">
        <v>0.91874999999999996</v>
      </c>
      <c r="H2146" s="6">
        <v>0.94166666666666676</v>
      </c>
      <c r="I2146" s="85">
        <f t="shared" si="33"/>
        <v>33.000000000000199</v>
      </c>
      <c r="J2146" s="86">
        <f>I2146*Segmentos!$D$7*(AH2146%)*IF(ISNUMBER(AI2146),AI2146%,0)</f>
        <v>1496880.0000000091</v>
      </c>
      <c r="K2146" s="86">
        <f>I2146*Segmentos!$D$7*(AL2146%)*IF(ISNUMBER(AM2146),AM2146%,0)</f>
        <v>2311161.6000000141</v>
      </c>
      <c r="L2146" s="4"/>
      <c r="M2146" s="2">
        <v>14.58</v>
      </c>
      <c r="N2146" s="2">
        <v>21.6</v>
      </c>
      <c r="O2146" s="2">
        <v>67.599999999999994</v>
      </c>
      <c r="P2146" s="2">
        <v>82.2042</v>
      </c>
      <c r="Q2146" s="2">
        <v>10.06</v>
      </c>
      <c r="R2146" s="2">
        <v>14.9</v>
      </c>
      <c r="S2146" s="2">
        <v>67.5</v>
      </c>
      <c r="T2146" s="2">
        <v>9.4582999999999995</v>
      </c>
      <c r="U2146" s="2">
        <v>12.06</v>
      </c>
      <c r="V2146" s="2">
        <v>24.3</v>
      </c>
      <c r="W2146" s="2">
        <v>49.6</v>
      </c>
      <c r="X2146" s="2">
        <v>14.252000000000001</v>
      </c>
      <c r="Y2146" s="2">
        <v>17.46</v>
      </c>
      <c r="Z2146" s="2">
        <v>24.5</v>
      </c>
      <c r="AA2146" s="2">
        <v>71.400000000000006</v>
      </c>
      <c r="AB2146" s="2">
        <v>29.0627</v>
      </c>
      <c r="AC2146" s="2">
        <v>15.91</v>
      </c>
      <c r="AD2146" s="2">
        <v>20.6</v>
      </c>
      <c r="AE2146" s="2">
        <v>77.2</v>
      </c>
      <c r="AF2146" s="2">
        <v>29.431100000000001</v>
      </c>
      <c r="AG2146" s="2">
        <v>11.35</v>
      </c>
      <c r="AH2146" s="22">
        <v>18</v>
      </c>
      <c r="AI2146" s="22">
        <v>63</v>
      </c>
      <c r="AJ2146" s="22">
        <v>30.3645</v>
      </c>
      <c r="AK2146" s="18">
        <v>17.5</v>
      </c>
      <c r="AL2146" s="18">
        <v>24.8</v>
      </c>
      <c r="AM2146" s="18">
        <v>70.599999999999994</v>
      </c>
      <c r="AN2146" s="2">
        <v>51.839700000000001</v>
      </c>
      <c r="AO2146" s="2">
        <v>17.489999999999998</v>
      </c>
      <c r="AP2146" s="2">
        <v>26</v>
      </c>
      <c r="AQ2146" s="2">
        <v>67.3</v>
      </c>
      <c r="AR2146" s="2">
        <v>10.773199999999999</v>
      </c>
      <c r="AS2146" s="2">
        <v>12.93</v>
      </c>
      <c r="AT2146" s="2">
        <v>19</v>
      </c>
      <c r="AU2146" s="2">
        <v>68</v>
      </c>
      <c r="AV2146" s="2">
        <v>16.0504</v>
      </c>
      <c r="AW2146" s="2">
        <v>14.32</v>
      </c>
      <c r="AX2146" s="2">
        <v>21.5</v>
      </c>
      <c r="AY2146" s="2">
        <v>66.599999999999994</v>
      </c>
      <c r="AZ2146" s="2">
        <v>23.2058</v>
      </c>
      <c r="BA2146" s="2">
        <v>14.91</v>
      </c>
      <c r="BB2146" s="2">
        <v>21.8</v>
      </c>
      <c r="BC2146" s="2">
        <v>68.3</v>
      </c>
      <c r="BD2146" s="2">
        <v>32.174799999999998</v>
      </c>
      <c r="BE2146" s="4"/>
      <c r="BF2146" s="4"/>
    </row>
    <row r="2147" spans="1:58" x14ac:dyDescent="0.2">
      <c r="A2147" s="29">
        <v>2146</v>
      </c>
      <c r="B2147" s="7" t="s">
        <v>88</v>
      </c>
      <c r="C2147" s="3">
        <v>39995</v>
      </c>
      <c r="D2147" s="4" t="s">
        <v>13</v>
      </c>
      <c r="E2147" s="4" t="s">
        <v>163</v>
      </c>
      <c r="F2147" s="5" t="s">
        <v>190</v>
      </c>
      <c r="G2147" s="6">
        <v>0.91736111111111107</v>
      </c>
      <c r="H2147" s="6">
        <v>0.91874999999999996</v>
      </c>
      <c r="I2147" s="85">
        <f t="shared" si="33"/>
        <v>1.9999999999999929</v>
      </c>
      <c r="J2147" s="86">
        <f>I2147*Segmentos!$D$7*(AH2147%)*IF(ISNUMBER(AI2147),AI2147%,0)</f>
        <v>74905.599999999729</v>
      </c>
      <c r="K2147" s="86">
        <f>I2147*Segmentos!$D$7*(AL2147%)*IF(ISNUMBER(AM2147),AM2147%,0)</f>
        <v>123175.99999999958</v>
      </c>
      <c r="L2147" s="4"/>
      <c r="M2147" s="2">
        <v>12.52</v>
      </c>
      <c r="N2147" s="2">
        <v>14.6</v>
      </c>
      <c r="O2147" s="2">
        <v>85.5</v>
      </c>
      <c r="P2147" s="2">
        <v>83.491399999999999</v>
      </c>
      <c r="Q2147" s="2">
        <v>6.55</v>
      </c>
      <c r="R2147" s="2">
        <v>7.2</v>
      </c>
      <c r="S2147" s="2">
        <v>90.7</v>
      </c>
      <c r="T2147" s="2">
        <v>7.2865000000000002</v>
      </c>
      <c r="U2147" s="2">
        <v>11.1</v>
      </c>
      <c r="V2147" s="2">
        <v>13.5</v>
      </c>
      <c r="W2147" s="2">
        <v>82.3</v>
      </c>
      <c r="X2147" s="2">
        <v>15.518599999999999</v>
      </c>
      <c r="Y2147" s="2">
        <v>13.65</v>
      </c>
      <c r="Z2147" s="2">
        <v>15.2</v>
      </c>
      <c r="AA2147" s="2">
        <v>90</v>
      </c>
      <c r="AB2147" s="2">
        <v>26.886299999999999</v>
      </c>
      <c r="AC2147" s="2">
        <v>15.44</v>
      </c>
      <c r="AD2147" s="2">
        <v>18.7</v>
      </c>
      <c r="AE2147" s="2">
        <v>82.6</v>
      </c>
      <c r="AF2147" s="2">
        <v>33.799999999999997</v>
      </c>
      <c r="AG2147" s="2">
        <v>9.35</v>
      </c>
      <c r="AH2147" s="22">
        <v>11.2</v>
      </c>
      <c r="AI2147" s="22">
        <v>83.6</v>
      </c>
      <c r="AJ2147" s="22">
        <v>29.5748</v>
      </c>
      <c r="AK2147" s="18">
        <v>15.38</v>
      </c>
      <c r="AL2147" s="18">
        <v>17.8</v>
      </c>
      <c r="AM2147" s="18">
        <v>86.5</v>
      </c>
      <c r="AN2147" s="2">
        <v>53.916600000000003</v>
      </c>
      <c r="AO2147" s="2">
        <v>11.7</v>
      </c>
      <c r="AP2147" s="2">
        <v>13.1</v>
      </c>
      <c r="AQ2147" s="2">
        <v>89.5</v>
      </c>
      <c r="AR2147" s="2">
        <v>8.5304000000000002</v>
      </c>
      <c r="AS2147" s="2">
        <v>10.46</v>
      </c>
      <c r="AT2147" s="2">
        <v>12.7</v>
      </c>
      <c r="AU2147" s="2">
        <v>82.5</v>
      </c>
      <c r="AV2147" s="2">
        <v>15.3748</v>
      </c>
      <c r="AW2147" s="2">
        <v>13.22</v>
      </c>
      <c r="AX2147" s="2">
        <v>15</v>
      </c>
      <c r="AY2147" s="2">
        <v>88.2</v>
      </c>
      <c r="AZ2147" s="2">
        <v>25.3492</v>
      </c>
      <c r="BA2147" s="2">
        <v>13.4</v>
      </c>
      <c r="BB2147" s="2">
        <v>16</v>
      </c>
      <c r="BC2147" s="2">
        <v>84</v>
      </c>
      <c r="BD2147" s="2">
        <v>34.237000000000002</v>
      </c>
      <c r="BE2147" s="4"/>
      <c r="BF2147" s="4"/>
    </row>
    <row r="2148" spans="1:58" x14ac:dyDescent="0.2">
      <c r="A2148" s="29">
        <v>2147</v>
      </c>
      <c r="B2148" s="7" t="s">
        <v>20</v>
      </c>
      <c r="C2148" s="3">
        <v>39995</v>
      </c>
      <c r="D2148" s="4" t="s">
        <v>17</v>
      </c>
      <c r="E2148" s="4" t="s">
        <v>169</v>
      </c>
      <c r="F2148" s="5" t="s">
        <v>190</v>
      </c>
      <c r="G2148" s="6">
        <v>0.91666666666666663</v>
      </c>
      <c r="H2148" s="6">
        <v>0.95833333333333337</v>
      </c>
      <c r="I2148" s="85">
        <f t="shared" si="33"/>
        <v>60.000000000000107</v>
      </c>
      <c r="J2148" s="86">
        <f>I2148*Segmentos!$D$7*(AH2148%)*IF(ISNUMBER(AI2148),AI2148%,0)</f>
        <v>31680.000000000055</v>
      </c>
      <c r="K2148" s="86">
        <f>I2148*Segmentos!$D$7*(AL2148%)*IF(ISNUMBER(AM2148),AM2148%,0)</f>
        <v>44184.000000000073</v>
      </c>
      <c r="L2148" s="4"/>
      <c r="M2148" s="2">
        <v>0.16</v>
      </c>
      <c r="N2148" s="2">
        <v>0.9</v>
      </c>
      <c r="O2148" s="2">
        <v>17.600000000000001</v>
      </c>
      <c r="P2148" s="2">
        <v>99.284099999999995</v>
      </c>
      <c r="Q2148" s="2">
        <v>0.01</v>
      </c>
      <c r="R2148" s="2">
        <v>0.5</v>
      </c>
      <c r="S2148" s="2">
        <v>1.7</v>
      </c>
      <c r="T2148" s="2">
        <v>0.97070000000000001</v>
      </c>
      <c r="U2148" s="2">
        <v>0.03</v>
      </c>
      <c r="V2148" s="2">
        <v>1.2</v>
      </c>
      <c r="W2148" s="2">
        <v>2.6</v>
      </c>
      <c r="X2148" s="2">
        <v>4.2107999999999999</v>
      </c>
      <c r="Y2148" s="2">
        <v>0.13</v>
      </c>
      <c r="Z2148" s="2">
        <v>0.5</v>
      </c>
      <c r="AA2148" s="2">
        <v>25.1</v>
      </c>
      <c r="AB2148" s="2">
        <v>24.911899999999999</v>
      </c>
      <c r="AC2148" s="2">
        <v>0.33</v>
      </c>
      <c r="AD2148" s="2">
        <v>1.2</v>
      </c>
      <c r="AE2148" s="2">
        <v>28.3</v>
      </c>
      <c r="AF2148" s="2">
        <v>69.190799999999996</v>
      </c>
      <c r="AG2148" s="2">
        <v>0.14000000000000001</v>
      </c>
      <c r="AH2148" s="22">
        <v>1.1000000000000001</v>
      </c>
      <c r="AI2148" s="22">
        <v>12</v>
      </c>
      <c r="AJ2148" s="22">
        <v>40.978700000000003</v>
      </c>
      <c r="AK2148" s="18">
        <v>0.17</v>
      </c>
      <c r="AL2148" s="18">
        <v>0.7</v>
      </c>
      <c r="AM2148" s="18">
        <v>26.3</v>
      </c>
      <c r="AN2148" s="2">
        <v>58.305300000000003</v>
      </c>
      <c r="AO2148" s="2">
        <v>0.03</v>
      </c>
      <c r="AP2148" s="2">
        <v>0.5</v>
      </c>
      <c r="AQ2148" s="2">
        <v>6.5</v>
      </c>
      <c r="AR2148" s="2">
        <v>2.31</v>
      </c>
      <c r="AS2148" s="2">
        <v>0.01</v>
      </c>
      <c r="AT2148" s="2">
        <v>0.6</v>
      </c>
      <c r="AU2148" s="2">
        <v>2.6</v>
      </c>
      <c r="AV2148" s="2">
        <v>2.0476000000000001</v>
      </c>
      <c r="AW2148" s="2">
        <v>0.15</v>
      </c>
      <c r="AX2148" s="2">
        <v>1</v>
      </c>
      <c r="AY2148" s="2">
        <v>15</v>
      </c>
      <c r="AZ2148" s="2">
        <v>27.6037</v>
      </c>
      <c r="BA2148" s="2">
        <v>0.28000000000000003</v>
      </c>
      <c r="BB2148" s="2">
        <v>1.1000000000000001</v>
      </c>
      <c r="BC2148" s="2">
        <v>25.5</v>
      </c>
      <c r="BD2148" s="2">
        <v>67.322800000000001</v>
      </c>
      <c r="BE2148" s="4"/>
      <c r="BF2148" s="4"/>
    </row>
    <row r="2149" spans="1:58" x14ac:dyDescent="0.2">
      <c r="A2149" s="29">
        <v>2148</v>
      </c>
      <c r="B2149" s="7" t="s">
        <v>11</v>
      </c>
      <c r="C2149" s="3">
        <v>39995</v>
      </c>
      <c r="D2149" s="4" t="s">
        <v>8</v>
      </c>
      <c r="E2149" s="4" t="s">
        <v>166</v>
      </c>
      <c r="F2149" s="5" t="s">
        <v>190</v>
      </c>
      <c r="G2149" s="6">
        <v>0.90833333333333333</v>
      </c>
      <c r="H2149" s="6">
        <v>0.90972222222222221</v>
      </c>
      <c r="I2149" s="85">
        <f t="shared" si="33"/>
        <v>1.9999999999999929</v>
      </c>
      <c r="J2149" s="86">
        <f>I2149*Segmentos!$D$7*(AH2149%)*IF(ISNUMBER(AI2149),AI2149%,0)</f>
        <v>30607.199999999892</v>
      </c>
      <c r="K2149" s="86">
        <f>I2149*Segmentos!$D$7*(AL2149%)*IF(ISNUMBER(AM2149),AM2149%,0)</f>
        <v>31848.799999999886</v>
      </c>
      <c r="L2149" s="4"/>
      <c r="M2149" s="2">
        <v>3.9</v>
      </c>
      <c r="N2149" s="2">
        <v>4</v>
      </c>
      <c r="O2149" s="2">
        <v>97.6</v>
      </c>
      <c r="P2149" s="2">
        <v>89.289599999999993</v>
      </c>
      <c r="Q2149" s="2">
        <v>1.84</v>
      </c>
      <c r="R2149" s="2">
        <v>1.8</v>
      </c>
      <c r="S2149" s="2">
        <v>100</v>
      </c>
      <c r="T2149" s="2">
        <v>7.0374999999999996</v>
      </c>
      <c r="U2149" s="2">
        <v>2.6</v>
      </c>
      <c r="V2149" s="2">
        <v>2.6</v>
      </c>
      <c r="W2149" s="2">
        <v>100</v>
      </c>
      <c r="X2149" s="2">
        <v>12.452500000000001</v>
      </c>
      <c r="Y2149" s="2">
        <v>2.4500000000000002</v>
      </c>
      <c r="Z2149" s="2">
        <v>2.7</v>
      </c>
      <c r="AA2149" s="2">
        <v>92.1</v>
      </c>
      <c r="AB2149" s="2">
        <v>16.585599999999999</v>
      </c>
      <c r="AC2149" s="2">
        <v>7.08</v>
      </c>
      <c r="AD2149" s="2">
        <v>7.2</v>
      </c>
      <c r="AE2149" s="2">
        <v>98.5</v>
      </c>
      <c r="AF2149" s="2">
        <v>53.213900000000002</v>
      </c>
      <c r="AG2149" s="2">
        <v>3.85</v>
      </c>
      <c r="AH2149" s="22">
        <v>3.9</v>
      </c>
      <c r="AI2149" s="22">
        <v>98.1</v>
      </c>
      <c r="AJ2149" s="22">
        <v>41.750300000000003</v>
      </c>
      <c r="AK2149" s="18">
        <v>3.95</v>
      </c>
      <c r="AL2149" s="18">
        <v>4.0999999999999996</v>
      </c>
      <c r="AM2149" s="18">
        <v>97.1</v>
      </c>
      <c r="AN2149" s="2">
        <v>47.539200000000001</v>
      </c>
      <c r="AO2149" s="2">
        <v>0.52</v>
      </c>
      <c r="AP2149" s="2">
        <v>0.5</v>
      </c>
      <c r="AQ2149" s="2">
        <v>100</v>
      </c>
      <c r="AR2149" s="2">
        <v>1.3128</v>
      </c>
      <c r="AS2149" s="2">
        <v>3.41</v>
      </c>
      <c r="AT2149" s="2">
        <v>3.7</v>
      </c>
      <c r="AU2149" s="2">
        <v>92.4</v>
      </c>
      <c r="AV2149" s="2">
        <v>17.1937</v>
      </c>
      <c r="AW2149" s="2">
        <v>3.5</v>
      </c>
      <c r="AX2149" s="2">
        <v>3.6</v>
      </c>
      <c r="AY2149" s="2">
        <v>96.6</v>
      </c>
      <c r="AZ2149" s="2">
        <v>23.015000000000001</v>
      </c>
      <c r="BA2149" s="2">
        <v>5.45</v>
      </c>
      <c r="BB2149" s="2">
        <v>5.5</v>
      </c>
      <c r="BC2149" s="2">
        <v>100</v>
      </c>
      <c r="BD2149" s="2">
        <v>47.7682</v>
      </c>
      <c r="BE2149" s="4"/>
      <c r="BF2149" s="4"/>
    </row>
    <row r="2150" spans="1:58" x14ac:dyDescent="0.2">
      <c r="A2150" s="29">
        <v>2149</v>
      </c>
      <c r="B2150" s="7" t="s">
        <v>11</v>
      </c>
      <c r="C2150" s="3">
        <v>39995</v>
      </c>
      <c r="D2150" s="4" t="s">
        <v>0</v>
      </c>
      <c r="E2150" s="4" t="s">
        <v>166</v>
      </c>
      <c r="F2150" s="5" t="s">
        <v>190</v>
      </c>
      <c r="G2150" s="6">
        <v>0.92638888888888893</v>
      </c>
      <c r="H2150" s="6">
        <v>0.92847222222222225</v>
      </c>
      <c r="I2150" s="85">
        <f t="shared" si="33"/>
        <v>2.9999999999999893</v>
      </c>
      <c r="J2150" s="86">
        <f>I2150*Segmentos!$D$7*(AH2150%)*IF(ISNUMBER(AI2150),AI2150%,0)</f>
        <v>56807.999999999811</v>
      </c>
      <c r="K2150" s="86">
        <f>I2150*Segmentos!$D$7*(AL2150%)*IF(ISNUMBER(AM2150),AM2150%,0)</f>
        <v>61171.199999999793</v>
      </c>
      <c r="L2150" s="4"/>
      <c r="M2150" s="2">
        <v>4.91</v>
      </c>
      <c r="N2150" s="2">
        <v>5.9</v>
      </c>
      <c r="O2150" s="2">
        <v>82.8</v>
      </c>
      <c r="P2150" s="2">
        <v>85.698099999999997</v>
      </c>
      <c r="Q2150" s="2">
        <v>2.61</v>
      </c>
      <c r="R2150" s="2">
        <v>2.8</v>
      </c>
      <c r="S2150" s="2">
        <v>93.5</v>
      </c>
      <c r="T2150" s="2">
        <v>7.6005000000000003</v>
      </c>
      <c r="U2150" s="2">
        <v>3.79</v>
      </c>
      <c r="V2150" s="2">
        <v>4</v>
      </c>
      <c r="W2150" s="2">
        <v>95.7</v>
      </c>
      <c r="X2150" s="2">
        <v>13.879</v>
      </c>
      <c r="Y2150" s="2">
        <v>5.46</v>
      </c>
      <c r="Z2150" s="2">
        <v>7.5</v>
      </c>
      <c r="AA2150" s="2">
        <v>73</v>
      </c>
      <c r="AB2150" s="2">
        <v>28.0989</v>
      </c>
      <c r="AC2150" s="2">
        <v>6.31</v>
      </c>
      <c r="AD2150" s="2">
        <v>7.4</v>
      </c>
      <c r="AE2150" s="2">
        <v>85.1</v>
      </c>
      <c r="AF2150" s="2">
        <v>36.119700000000002</v>
      </c>
      <c r="AG2150" s="2">
        <v>4.7300000000000004</v>
      </c>
      <c r="AH2150" s="22">
        <v>6</v>
      </c>
      <c r="AI2150" s="22">
        <v>78.900000000000006</v>
      </c>
      <c r="AJ2150" s="22">
        <v>39.181899999999999</v>
      </c>
      <c r="AK2150" s="18">
        <v>5.07</v>
      </c>
      <c r="AL2150" s="18">
        <v>5.9</v>
      </c>
      <c r="AM2150" s="18">
        <v>86.4</v>
      </c>
      <c r="AN2150" s="2">
        <v>46.516199999999998</v>
      </c>
      <c r="AO2150" s="2">
        <v>3.9</v>
      </c>
      <c r="AP2150" s="2">
        <v>4.5999999999999996</v>
      </c>
      <c r="AQ2150" s="2">
        <v>84.6</v>
      </c>
      <c r="AR2150" s="2">
        <v>7.4344999999999999</v>
      </c>
      <c r="AS2150" s="2">
        <v>4.96</v>
      </c>
      <c r="AT2150" s="2">
        <v>6.1</v>
      </c>
      <c r="AU2150" s="2">
        <v>81.599999999999994</v>
      </c>
      <c r="AV2150" s="2">
        <v>19.0535</v>
      </c>
      <c r="AW2150" s="2">
        <v>5.47</v>
      </c>
      <c r="AX2150" s="2">
        <v>6.7</v>
      </c>
      <c r="AY2150" s="2">
        <v>82.1</v>
      </c>
      <c r="AZ2150" s="2">
        <v>27.440300000000001</v>
      </c>
      <c r="BA2150" s="2">
        <v>4.76</v>
      </c>
      <c r="BB2150" s="2">
        <v>5.7</v>
      </c>
      <c r="BC2150" s="2">
        <v>83.7</v>
      </c>
      <c r="BD2150" s="2">
        <v>31.7698</v>
      </c>
      <c r="BE2150" s="4"/>
      <c r="BF2150" s="4"/>
    </row>
    <row r="2151" spans="1:58" x14ac:dyDescent="0.2">
      <c r="A2151" s="29">
        <v>2150</v>
      </c>
      <c r="B2151" s="7" t="s">
        <v>6</v>
      </c>
      <c r="C2151" s="3">
        <v>39995</v>
      </c>
      <c r="D2151" s="4" t="s">
        <v>3</v>
      </c>
      <c r="E2151" s="4" t="s">
        <v>166</v>
      </c>
      <c r="F2151" s="5" t="s">
        <v>190</v>
      </c>
      <c r="G2151" s="6">
        <v>0.90902777777777777</v>
      </c>
      <c r="H2151" s="6">
        <v>0.91041666666666676</v>
      </c>
      <c r="I2151" s="85">
        <f t="shared" si="33"/>
        <v>2.0000000000001528</v>
      </c>
      <c r="J2151" s="86">
        <f>I2151*Segmentos!$D$7*(AH2151%)*IF(ISNUMBER(AI2151),AI2151%,0)</f>
        <v>61056.000000004671</v>
      </c>
      <c r="K2151" s="86">
        <f>I2151*Segmentos!$D$7*(AL2151%)*IF(ISNUMBER(AM2151),AM2151%,0)</f>
        <v>62482.400000004774</v>
      </c>
      <c r="L2151" s="4"/>
      <c r="M2151" s="2">
        <v>7.76</v>
      </c>
      <c r="N2151" s="2">
        <v>8.1999999999999993</v>
      </c>
      <c r="O2151" s="2">
        <v>94.7</v>
      </c>
      <c r="P2151" s="2">
        <v>82.709599999999995</v>
      </c>
      <c r="Q2151" s="2">
        <v>3.7</v>
      </c>
      <c r="R2151" s="2">
        <v>3.9</v>
      </c>
      <c r="S2151" s="2">
        <v>94.6</v>
      </c>
      <c r="T2151" s="2">
        <v>6.5811999999999999</v>
      </c>
      <c r="U2151" s="2">
        <v>6.73</v>
      </c>
      <c r="V2151" s="2">
        <v>7.4</v>
      </c>
      <c r="W2151" s="2">
        <v>90.4</v>
      </c>
      <c r="X2151" s="2">
        <v>15.0351</v>
      </c>
      <c r="Y2151" s="2">
        <v>7.98</v>
      </c>
      <c r="Z2151" s="2">
        <v>8.6</v>
      </c>
      <c r="AA2151" s="2">
        <v>92.9</v>
      </c>
      <c r="AB2151" s="2">
        <v>25.114999999999998</v>
      </c>
      <c r="AC2151" s="2">
        <v>10.28</v>
      </c>
      <c r="AD2151" s="2">
        <v>10.5</v>
      </c>
      <c r="AE2151" s="2">
        <v>98</v>
      </c>
      <c r="AF2151" s="2">
        <v>35.978400000000001</v>
      </c>
      <c r="AG2151" s="2">
        <v>7.66</v>
      </c>
      <c r="AH2151" s="22">
        <v>8</v>
      </c>
      <c r="AI2151" s="22">
        <v>95.4</v>
      </c>
      <c r="AJ2151" s="22">
        <v>38.726599999999998</v>
      </c>
      <c r="AK2151" s="18">
        <v>7.85</v>
      </c>
      <c r="AL2151" s="18">
        <v>8.3000000000000007</v>
      </c>
      <c r="AM2151" s="18">
        <v>94.1</v>
      </c>
      <c r="AN2151" s="2">
        <v>43.982999999999997</v>
      </c>
      <c r="AO2151" s="2">
        <v>3.23</v>
      </c>
      <c r="AP2151" s="2">
        <v>3.5</v>
      </c>
      <c r="AQ2151" s="2">
        <v>92.4</v>
      </c>
      <c r="AR2151" s="2">
        <v>3.7631999999999999</v>
      </c>
      <c r="AS2151" s="2">
        <v>8.56</v>
      </c>
      <c r="AT2151" s="2">
        <v>8.8000000000000007</v>
      </c>
      <c r="AU2151" s="2">
        <v>96.9</v>
      </c>
      <c r="AV2151" s="2">
        <v>20.094799999999999</v>
      </c>
      <c r="AW2151" s="2">
        <v>8.91</v>
      </c>
      <c r="AX2151" s="2">
        <v>9.3000000000000007</v>
      </c>
      <c r="AY2151" s="2">
        <v>96</v>
      </c>
      <c r="AZ2151" s="2">
        <v>27.294799999999999</v>
      </c>
      <c r="BA2151" s="2">
        <v>7.73</v>
      </c>
      <c r="BB2151" s="2">
        <v>8.4</v>
      </c>
      <c r="BC2151" s="2">
        <v>92.6</v>
      </c>
      <c r="BD2151" s="2">
        <v>31.556899999999999</v>
      </c>
      <c r="BE2151" s="4"/>
      <c r="BF2151" s="4"/>
    </row>
    <row r="2152" spans="1:58" x14ac:dyDescent="0.2">
      <c r="A2152" s="29">
        <v>2151</v>
      </c>
      <c r="B2152" s="7" t="s">
        <v>31</v>
      </c>
      <c r="C2152" s="3">
        <v>39995</v>
      </c>
      <c r="D2152" s="4" t="s">
        <v>28</v>
      </c>
      <c r="E2152" s="4" t="s">
        <v>166</v>
      </c>
      <c r="F2152" s="5" t="s">
        <v>190</v>
      </c>
      <c r="G2152" s="6">
        <v>0.91111111111111109</v>
      </c>
      <c r="H2152" s="6">
        <v>0.91388888888888886</v>
      </c>
      <c r="I2152" s="85">
        <f t="shared" si="33"/>
        <v>3.9999999999999858</v>
      </c>
      <c r="J2152" s="86">
        <f>I2152*Segmentos!$D$7*(AH2152%)*IF(ISNUMBER(AI2152),AI2152%,0)</f>
        <v>11775.999999999958</v>
      </c>
      <c r="K2152" s="86">
        <f>I2152*Segmentos!$D$7*(AL2152%)*IF(ISNUMBER(AM2152),AM2152%,0)</f>
        <v>7790.3999999999742</v>
      </c>
      <c r="L2152" s="4"/>
      <c r="M2152" s="2">
        <v>0.62</v>
      </c>
      <c r="N2152" s="2">
        <v>1</v>
      </c>
      <c r="O2152" s="2">
        <v>64</v>
      </c>
      <c r="P2152" s="2">
        <v>59.354100000000003</v>
      </c>
      <c r="Q2152" s="2">
        <v>0.57999999999999996</v>
      </c>
      <c r="R2152" s="2">
        <v>0.6</v>
      </c>
      <c r="S2152" s="2">
        <v>100</v>
      </c>
      <c r="T2152" s="2">
        <v>9.2425999999999995</v>
      </c>
      <c r="U2152" s="2">
        <v>0.1</v>
      </c>
      <c r="V2152" s="2">
        <v>0.2</v>
      </c>
      <c r="W2152" s="2">
        <v>50</v>
      </c>
      <c r="X2152" s="2">
        <v>1.9736</v>
      </c>
      <c r="Y2152" s="2">
        <v>0.81</v>
      </c>
      <c r="Z2152" s="2">
        <v>1.1000000000000001</v>
      </c>
      <c r="AA2152" s="2">
        <v>70.5</v>
      </c>
      <c r="AB2152" s="2">
        <v>22.7882</v>
      </c>
      <c r="AC2152" s="2">
        <v>0.81</v>
      </c>
      <c r="AD2152" s="2">
        <v>1.5</v>
      </c>
      <c r="AE2152" s="2">
        <v>53.7</v>
      </c>
      <c r="AF2152" s="2">
        <v>25.349699999999999</v>
      </c>
      <c r="AG2152" s="2">
        <v>0.77</v>
      </c>
      <c r="AH2152" s="22">
        <v>1</v>
      </c>
      <c r="AI2152" s="22">
        <v>73.599999999999994</v>
      </c>
      <c r="AJ2152" s="22">
        <v>34.668500000000002</v>
      </c>
      <c r="AK2152" s="18">
        <v>0.49</v>
      </c>
      <c r="AL2152" s="18">
        <v>0.9</v>
      </c>
      <c r="AM2152" s="18">
        <v>54.1</v>
      </c>
      <c r="AN2152" s="2">
        <v>24.685600000000001</v>
      </c>
      <c r="AO2152" s="2">
        <v>0.26</v>
      </c>
      <c r="AP2152" s="2">
        <v>0.8</v>
      </c>
      <c r="AQ2152" s="2">
        <v>31.3</v>
      </c>
      <c r="AR2152" s="2">
        <v>2.6558000000000002</v>
      </c>
      <c r="AS2152" s="2">
        <v>0.56999999999999995</v>
      </c>
      <c r="AT2152" s="2">
        <v>1.4</v>
      </c>
      <c r="AU2152" s="2">
        <v>41.4</v>
      </c>
      <c r="AV2152" s="2">
        <v>11.9846</v>
      </c>
      <c r="AW2152" s="2">
        <v>0.2</v>
      </c>
      <c r="AX2152" s="2">
        <v>0.2</v>
      </c>
      <c r="AY2152" s="2">
        <v>100</v>
      </c>
      <c r="AZ2152" s="2">
        <v>5.3745000000000003</v>
      </c>
      <c r="BA2152" s="2">
        <v>1.08</v>
      </c>
      <c r="BB2152" s="2">
        <v>1.4</v>
      </c>
      <c r="BC2152" s="2">
        <v>78.900000000000006</v>
      </c>
      <c r="BD2152" s="2">
        <v>39.339199999999998</v>
      </c>
      <c r="BE2152" s="4"/>
      <c r="BF2152" s="4"/>
    </row>
    <row r="2153" spans="1:58" x14ac:dyDescent="0.2">
      <c r="A2153" s="29">
        <v>2152</v>
      </c>
      <c r="B2153" s="7" t="s">
        <v>128</v>
      </c>
      <c r="C2153" s="3">
        <v>39995</v>
      </c>
      <c r="D2153" s="4" t="s">
        <v>3</v>
      </c>
      <c r="E2153" s="4" t="s">
        <v>185</v>
      </c>
      <c r="F2153" s="5" t="s">
        <v>190</v>
      </c>
      <c r="G2153" s="6">
        <v>0.91736111111111107</v>
      </c>
      <c r="H2153" s="6">
        <v>1.7361111111111112E-2</v>
      </c>
      <c r="I2153" s="85">
        <f t="shared" si="33"/>
        <v>144.00000000000006</v>
      </c>
      <c r="J2153" s="86">
        <f>I2153*Segmentos!$D$7*(AH2153%)*IF(ISNUMBER(AI2153),AI2153%,0)</f>
        <v>3589632.0000000014</v>
      </c>
      <c r="K2153" s="86">
        <f>I2153*Segmentos!$D$7*(AL2153%)*IF(ISNUMBER(AM2153),AM2153%,0)</f>
        <v>6271200.0000000028</v>
      </c>
      <c r="L2153" s="4"/>
      <c r="M2153" s="2">
        <v>8.68</v>
      </c>
      <c r="N2153" s="2">
        <v>32</v>
      </c>
      <c r="O2153" s="2">
        <v>27.1</v>
      </c>
      <c r="P2153" s="2">
        <v>80.745999999999995</v>
      </c>
      <c r="Q2153" s="2">
        <v>5.25</v>
      </c>
      <c r="R2153" s="2">
        <v>21.7</v>
      </c>
      <c r="S2153" s="2">
        <v>24.2</v>
      </c>
      <c r="T2153" s="2">
        <v>8.1487999999999996</v>
      </c>
      <c r="U2153" s="2">
        <v>9.81</v>
      </c>
      <c r="V2153" s="2">
        <v>33.700000000000003</v>
      </c>
      <c r="W2153" s="2">
        <v>29.1</v>
      </c>
      <c r="X2153" s="2">
        <v>19.128699999999998</v>
      </c>
      <c r="Y2153" s="2">
        <v>8.91</v>
      </c>
      <c r="Z2153" s="2">
        <v>34.799999999999997</v>
      </c>
      <c r="AA2153" s="2">
        <v>25.6</v>
      </c>
      <c r="AB2153" s="2">
        <v>24.479199999999999</v>
      </c>
      <c r="AC2153" s="2">
        <v>9.49</v>
      </c>
      <c r="AD2153" s="2">
        <v>33.799999999999997</v>
      </c>
      <c r="AE2153" s="2">
        <v>28.1</v>
      </c>
      <c r="AF2153" s="2">
        <v>28.9893</v>
      </c>
      <c r="AG2153" s="2">
        <v>6.23</v>
      </c>
      <c r="AH2153" s="22">
        <v>30.4</v>
      </c>
      <c r="AI2153" s="22">
        <v>20.5</v>
      </c>
      <c r="AJ2153" s="22">
        <v>27.5151</v>
      </c>
      <c r="AK2153" s="18">
        <v>10.88</v>
      </c>
      <c r="AL2153" s="18">
        <v>33.5</v>
      </c>
      <c r="AM2153" s="18">
        <v>32.5</v>
      </c>
      <c r="AN2153" s="2">
        <v>53.230899999999998</v>
      </c>
      <c r="AO2153" s="2">
        <v>5.84</v>
      </c>
      <c r="AP2153" s="2">
        <v>22.9</v>
      </c>
      <c r="AQ2153" s="2">
        <v>25.5</v>
      </c>
      <c r="AR2153" s="2">
        <v>5.9368999999999996</v>
      </c>
      <c r="AS2153" s="2">
        <v>6.85</v>
      </c>
      <c r="AT2153" s="2">
        <v>28.3</v>
      </c>
      <c r="AU2153" s="2">
        <v>24.2</v>
      </c>
      <c r="AV2153" s="2">
        <v>14.0459</v>
      </c>
      <c r="AW2153" s="2">
        <v>10.039999999999999</v>
      </c>
      <c r="AX2153" s="2">
        <v>34</v>
      </c>
      <c r="AY2153" s="2">
        <v>29.5</v>
      </c>
      <c r="AZ2153" s="2">
        <v>26.854399999999998</v>
      </c>
      <c r="BA2153" s="2">
        <v>9.52</v>
      </c>
      <c r="BB2153" s="2">
        <v>35.299999999999997</v>
      </c>
      <c r="BC2153" s="2">
        <v>26.9</v>
      </c>
      <c r="BD2153" s="2">
        <v>33.908799999999999</v>
      </c>
      <c r="BE2153" s="4"/>
      <c r="BF2153" s="4"/>
    </row>
    <row r="2154" spans="1:58" x14ac:dyDescent="0.2">
      <c r="A2154" s="29">
        <v>2153</v>
      </c>
      <c r="B2154" s="7" t="s">
        <v>14</v>
      </c>
      <c r="C2154" s="3">
        <v>39995</v>
      </c>
      <c r="D2154" s="4" t="s">
        <v>13</v>
      </c>
      <c r="E2154" s="4" t="s">
        <v>163</v>
      </c>
      <c r="F2154" s="5" t="s">
        <v>190</v>
      </c>
      <c r="G2154" s="6">
        <v>0.85138888888888886</v>
      </c>
      <c r="H2154" s="6">
        <v>0.875</v>
      </c>
      <c r="I2154" s="85">
        <f t="shared" si="33"/>
        <v>34.000000000000043</v>
      </c>
      <c r="J2154" s="86">
        <f>I2154*Segmentos!$D$7*(AH2154%)*IF(ISNUMBER(AI2154),AI2154%,0)</f>
        <v>711715.20000000088</v>
      </c>
      <c r="K2154" s="86">
        <f>I2154*Segmentos!$D$7*(AL2154%)*IF(ISNUMBER(AM2154),AM2154%,0)</f>
        <v>1133097.6000000015</v>
      </c>
      <c r="L2154" s="4"/>
      <c r="M2154" s="2">
        <v>6.86</v>
      </c>
      <c r="N2154" s="2">
        <v>10.9</v>
      </c>
      <c r="O2154" s="2">
        <v>63.1</v>
      </c>
      <c r="P2154" s="2">
        <v>84.364099999999993</v>
      </c>
      <c r="Q2154" s="2">
        <v>4.57</v>
      </c>
      <c r="R2154" s="2">
        <v>7.9</v>
      </c>
      <c r="S2154" s="2">
        <v>58.1</v>
      </c>
      <c r="T2154" s="2">
        <v>9.3707999999999991</v>
      </c>
      <c r="U2154" s="2">
        <v>6.03</v>
      </c>
      <c r="V2154" s="2">
        <v>11.6</v>
      </c>
      <c r="W2154" s="2">
        <v>52.1</v>
      </c>
      <c r="X2154" s="2">
        <v>15.5436</v>
      </c>
      <c r="Y2154" s="2">
        <v>7.27</v>
      </c>
      <c r="Z2154" s="2">
        <v>10.8</v>
      </c>
      <c r="AA2154" s="2">
        <v>67.2</v>
      </c>
      <c r="AB2154" s="2">
        <v>26.394200000000001</v>
      </c>
      <c r="AC2154" s="2">
        <v>8.19</v>
      </c>
      <c r="AD2154" s="2">
        <v>12</v>
      </c>
      <c r="AE2154" s="2">
        <v>68.3</v>
      </c>
      <c r="AF2154" s="2">
        <v>33.055500000000002</v>
      </c>
      <c r="AG2154" s="2">
        <v>5.26</v>
      </c>
      <c r="AH2154" s="22">
        <v>8.4</v>
      </c>
      <c r="AI2154" s="22">
        <v>62.3</v>
      </c>
      <c r="AJ2154" s="22">
        <v>30.687200000000001</v>
      </c>
      <c r="AK2154" s="18">
        <v>8.31</v>
      </c>
      <c r="AL2154" s="18">
        <v>13.1</v>
      </c>
      <c r="AM2154" s="18">
        <v>63.6</v>
      </c>
      <c r="AN2154" s="2">
        <v>53.676900000000003</v>
      </c>
      <c r="AO2154" s="2">
        <v>5.56</v>
      </c>
      <c r="AP2154" s="2">
        <v>10.6</v>
      </c>
      <c r="AQ2154" s="2">
        <v>52.5</v>
      </c>
      <c r="AR2154" s="2">
        <v>7.4657</v>
      </c>
      <c r="AS2154" s="2">
        <v>3.66</v>
      </c>
      <c r="AT2154" s="2">
        <v>8.1</v>
      </c>
      <c r="AU2154" s="2">
        <v>45.5</v>
      </c>
      <c r="AV2154" s="2">
        <v>9.9248999999999992</v>
      </c>
      <c r="AW2154" s="2">
        <v>7.81</v>
      </c>
      <c r="AX2154" s="2">
        <v>13.1</v>
      </c>
      <c r="AY2154" s="2">
        <v>59.5</v>
      </c>
      <c r="AZ2154" s="2">
        <v>27.616499999999998</v>
      </c>
      <c r="BA2154" s="2">
        <v>8.36</v>
      </c>
      <c r="BB2154" s="2">
        <v>10.9</v>
      </c>
      <c r="BC2154" s="2">
        <v>76.8</v>
      </c>
      <c r="BD2154" s="2">
        <v>39.356999999999999</v>
      </c>
      <c r="BE2154" s="4"/>
      <c r="BF2154" s="4"/>
    </row>
    <row r="2155" spans="1:58" x14ac:dyDescent="0.2">
      <c r="A2155" s="29">
        <v>2154</v>
      </c>
      <c r="B2155" s="7" t="s">
        <v>92</v>
      </c>
      <c r="C2155" s="3">
        <v>39995</v>
      </c>
      <c r="D2155" s="4" t="s">
        <v>8</v>
      </c>
      <c r="E2155" s="4" t="s">
        <v>168</v>
      </c>
      <c r="F2155" s="5" t="s">
        <v>190</v>
      </c>
      <c r="G2155" s="6">
        <v>0.91666666666666663</v>
      </c>
      <c r="H2155" s="6">
        <v>2.9861111111111113E-2</v>
      </c>
      <c r="I2155" s="85">
        <f t="shared" si="33"/>
        <v>163.00000000000006</v>
      </c>
      <c r="J2155" s="86">
        <f>I2155*Segmentos!$D$7*(AH2155%)*IF(ISNUMBER(AI2155),AI2155%,0)</f>
        <v>4239043.200000002</v>
      </c>
      <c r="K2155" s="86">
        <f>I2155*Segmentos!$D$7*(AL2155%)*IF(ISNUMBER(AM2155),AM2155%,0)</f>
        <v>3054098.4000000013</v>
      </c>
      <c r="L2155" s="4" t="s">
        <v>461</v>
      </c>
      <c r="M2155" s="2">
        <v>5.55</v>
      </c>
      <c r="N2155" s="2">
        <v>23.9</v>
      </c>
      <c r="O2155" s="2">
        <v>23.2</v>
      </c>
      <c r="P2155" s="2">
        <v>83.712100000000007</v>
      </c>
      <c r="Q2155" s="2">
        <v>5.33</v>
      </c>
      <c r="R2155" s="2">
        <v>17.100000000000001</v>
      </c>
      <c r="S2155" s="2">
        <v>31.2</v>
      </c>
      <c r="T2155" s="2">
        <v>13.430099999999999</v>
      </c>
      <c r="U2155" s="2">
        <v>5.39</v>
      </c>
      <c r="V2155" s="2">
        <v>23.2</v>
      </c>
      <c r="W2155" s="2">
        <v>23.2</v>
      </c>
      <c r="X2155" s="2">
        <v>17.0564</v>
      </c>
      <c r="Y2155" s="2">
        <v>5.73</v>
      </c>
      <c r="Z2155" s="2">
        <v>27.4</v>
      </c>
      <c r="AA2155" s="2">
        <v>20.9</v>
      </c>
      <c r="AB2155" s="2">
        <v>25.529699999999998</v>
      </c>
      <c r="AC2155" s="2">
        <v>5.59</v>
      </c>
      <c r="AD2155" s="2">
        <v>24.7</v>
      </c>
      <c r="AE2155" s="2">
        <v>22.7</v>
      </c>
      <c r="AF2155" s="2">
        <v>27.695799999999998</v>
      </c>
      <c r="AG2155" s="2">
        <v>6.5</v>
      </c>
      <c r="AH2155" s="22">
        <v>25.8</v>
      </c>
      <c r="AI2155" s="22">
        <v>25.2</v>
      </c>
      <c r="AJ2155" s="22">
        <v>46.536700000000003</v>
      </c>
      <c r="AK2155" s="18">
        <v>4.6900000000000004</v>
      </c>
      <c r="AL2155" s="18">
        <v>22.2</v>
      </c>
      <c r="AM2155" s="18">
        <v>21.1</v>
      </c>
      <c r="AN2155" s="2">
        <v>37.175400000000003</v>
      </c>
      <c r="AO2155" s="2">
        <v>1.8</v>
      </c>
      <c r="AP2155" s="2">
        <v>13.3</v>
      </c>
      <c r="AQ2155" s="2">
        <v>13.5</v>
      </c>
      <c r="AR2155" s="2">
        <v>2.9729999999999999</v>
      </c>
      <c r="AS2155" s="2">
        <v>4.68</v>
      </c>
      <c r="AT2155" s="2">
        <v>20.100000000000001</v>
      </c>
      <c r="AU2155" s="2">
        <v>23.3</v>
      </c>
      <c r="AV2155" s="2">
        <v>15.5723</v>
      </c>
      <c r="AW2155" s="2">
        <v>6.05</v>
      </c>
      <c r="AX2155" s="2">
        <v>25.6</v>
      </c>
      <c r="AY2155" s="2">
        <v>23.6</v>
      </c>
      <c r="AZ2155" s="2">
        <v>26.255199999999999</v>
      </c>
      <c r="BA2155" s="2">
        <v>6.73</v>
      </c>
      <c r="BB2155" s="2">
        <v>27.8</v>
      </c>
      <c r="BC2155" s="2">
        <v>24.2</v>
      </c>
      <c r="BD2155" s="2">
        <v>38.9116</v>
      </c>
      <c r="BE2155" s="4"/>
      <c r="BF2155" s="4"/>
    </row>
    <row r="2156" spans="1:58" x14ac:dyDescent="0.2">
      <c r="A2156" s="29">
        <v>2155</v>
      </c>
      <c r="B2156" s="7" t="s">
        <v>10</v>
      </c>
      <c r="C2156" s="3">
        <v>39995</v>
      </c>
      <c r="D2156" s="4" t="s">
        <v>8</v>
      </c>
      <c r="E2156" s="4" t="s">
        <v>164</v>
      </c>
      <c r="F2156" s="5" t="s">
        <v>190</v>
      </c>
      <c r="G2156" s="6">
        <v>0.87291666666666667</v>
      </c>
      <c r="H2156" s="6">
        <v>0.91666666666666663</v>
      </c>
      <c r="I2156" s="85">
        <f t="shared" si="33"/>
        <v>62.999999999999936</v>
      </c>
      <c r="J2156" s="86">
        <f>I2156*Segmentos!$D$7*(AH2156%)*IF(ISNUMBER(AI2156),AI2156%,0)</f>
        <v>1424984.3999999985</v>
      </c>
      <c r="K2156" s="86">
        <f>I2156*Segmentos!$D$7*(AL2156%)*IF(ISNUMBER(AM2156),AM2156%,0)</f>
        <v>1387184.3999999985</v>
      </c>
      <c r="L2156" s="4"/>
      <c r="M2156" s="2">
        <v>5.57</v>
      </c>
      <c r="N2156" s="2">
        <v>18</v>
      </c>
      <c r="O2156" s="2">
        <v>31</v>
      </c>
      <c r="P2156" s="2">
        <v>88.506399999999999</v>
      </c>
      <c r="Q2156" s="2">
        <v>2.4700000000000002</v>
      </c>
      <c r="R2156" s="2">
        <v>8.9</v>
      </c>
      <c r="S2156" s="2">
        <v>27.9</v>
      </c>
      <c r="T2156" s="2">
        <v>6.5627000000000004</v>
      </c>
      <c r="U2156" s="2">
        <v>3.78</v>
      </c>
      <c r="V2156" s="2">
        <v>15.7</v>
      </c>
      <c r="W2156" s="2">
        <v>24</v>
      </c>
      <c r="X2156" s="2">
        <v>12.5852</v>
      </c>
      <c r="Y2156" s="2">
        <v>4.88</v>
      </c>
      <c r="Z2156" s="2">
        <v>20.9</v>
      </c>
      <c r="AA2156" s="2">
        <v>23.4</v>
      </c>
      <c r="AB2156" s="2">
        <v>22.9267</v>
      </c>
      <c r="AC2156" s="2">
        <v>8.9</v>
      </c>
      <c r="AD2156" s="2">
        <v>21.4</v>
      </c>
      <c r="AE2156" s="2">
        <v>41.6</v>
      </c>
      <c r="AF2156" s="2">
        <v>46.431800000000003</v>
      </c>
      <c r="AG2156" s="2">
        <v>5.65</v>
      </c>
      <c r="AH2156" s="22">
        <v>18.3</v>
      </c>
      <c r="AI2156" s="22">
        <v>30.9</v>
      </c>
      <c r="AJ2156" s="22">
        <v>42.603200000000001</v>
      </c>
      <c r="AK2156" s="18">
        <v>5.49</v>
      </c>
      <c r="AL2156" s="18">
        <v>17.7</v>
      </c>
      <c r="AM2156" s="18">
        <v>31.1</v>
      </c>
      <c r="AN2156" s="2">
        <v>45.903300000000002</v>
      </c>
      <c r="AO2156" s="2">
        <v>2.34</v>
      </c>
      <c r="AP2156" s="2">
        <v>9</v>
      </c>
      <c r="AQ2156" s="2">
        <v>25.9</v>
      </c>
      <c r="AR2156" s="2">
        <v>4.0612000000000004</v>
      </c>
      <c r="AS2156" s="2">
        <v>4.0999999999999996</v>
      </c>
      <c r="AT2156" s="2">
        <v>16</v>
      </c>
      <c r="AU2156" s="2">
        <v>25.7</v>
      </c>
      <c r="AV2156" s="2">
        <v>14.3653</v>
      </c>
      <c r="AW2156" s="2">
        <v>4.9400000000000004</v>
      </c>
      <c r="AX2156" s="2">
        <v>18.899999999999999</v>
      </c>
      <c r="AY2156" s="2">
        <v>26.1</v>
      </c>
      <c r="AZ2156" s="2">
        <v>22.590399999999999</v>
      </c>
      <c r="BA2156" s="2">
        <v>7.8</v>
      </c>
      <c r="BB2156" s="2">
        <v>20.9</v>
      </c>
      <c r="BC2156" s="2">
        <v>37.299999999999997</v>
      </c>
      <c r="BD2156" s="2">
        <v>47.489600000000003</v>
      </c>
      <c r="BE2156" s="4"/>
      <c r="BF2156" s="4"/>
    </row>
    <row r="2157" spans="1:58" x14ac:dyDescent="0.2">
      <c r="A2157" s="29">
        <v>2156</v>
      </c>
      <c r="B2157" s="7" t="s">
        <v>117</v>
      </c>
      <c r="C2157" s="3">
        <v>39995</v>
      </c>
      <c r="D2157" s="4" t="s">
        <v>28</v>
      </c>
      <c r="E2157" s="4" t="s">
        <v>117</v>
      </c>
      <c r="F2157" s="5" t="s">
        <v>190</v>
      </c>
      <c r="G2157" s="6">
        <v>0.9159722222222223</v>
      </c>
      <c r="H2157" s="6">
        <v>0.98888888888888893</v>
      </c>
      <c r="I2157" s="85">
        <f t="shared" si="33"/>
        <v>104.99999999999994</v>
      </c>
      <c r="J2157" s="86">
        <f>I2157*Segmentos!$D$7*(AH2157%)*IF(ISNUMBER(AI2157),AI2157%,0)</f>
        <v>466031.99999999971</v>
      </c>
      <c r="K2157" s="86">
        <f>I2157*Segmentos!$D$7*(AL2157%)*IF(ISNUMBER(AM2157),AM2157%,0)</f>
        <v>402695.99999999977</v>
      </c>
      <c r="L2157" s="4" t="s">
        <v>459</v>
      </c>
      <c r="M2157" s="2">
        <v>1.03</v>
      </c>
      <c r="N2157" s="2">
        <v>6.1</v>
      </c>
      <c r="O2157" s="2">
        <v>16.7</v>
      </c>
      <c r="P2157" s="2">
        <v>71.580399999999997</v>
      </c>
      <c r="Q2157" s="2">
        <v>0.19</v>
      </c>
      <c r="R2157" s="2">
        <v>3.5</v>
      </c>
      <c r="S2157" s="2">
        <v>5.5</v>
      </c>
      <c r="T2157" s="2">
        <v>2.2622</v>
      </c>
      <c r="U2157" s="2">
        <v>0.93</v>
      </c>
      <c r="V2157" s="2">
        <v>3.9</v>
      </c>
      <c r="W2157" s="2">
        <v>23.9</v>
      </c>
      <c r="X2157" s="2">
        <v>13.525700000000001</v>
      </c>
      <c r="Y2157" s="2">
        <v>1.44</v>
      </c>
      <c r="Z2157" s="2">
        <v>7.9</v>
      </c>
      <c r="AA2157" s="2">
        <v>18.399999999999999</v>
      </c>
      <c r="AB2157" s="2">
        <v>29.645099999999999</v>
      </c>
      <c r="AC2157" s="2">
        <v>1.1399999999999999</v>
      </c>
      <c r="AD2157" s="2">
        <v>7.4</v>
      </c>
      <c r="AE2157" s="2">
        <v>15.5</v>
      </c>
      <c r="AF2157" s="2">
        <v>26.147300000000001</v>
      </c>
      <c r="AG2157" s="2">
        <v>1.1100000000000001</v>
      </c>
      <c r="AH2157" s="22">
        <v>7.3</v>
      </c>
      <c r="AI2157" s="22">
        <v>15.2</v>
      </c>
      <c r="AJ2157" s="22">
        <v>36.777000000000001</v>
      </c>
      <c r="AK2157" s="18">
        <v>0.95</v>
      </c>
      <c r="AL2157" s="18">
        <v>5.0999999999999996</v>
      </c>
      <c r="AM2157" s="18">
        <v>18.8</v>
      </c>
      <c r="AN2157" s="2">
        <v>34.803400000000003</v>
      </c>
      <c r="AO2157" s="2">
        <v>0.16</v>
      </c>
      <c r="AP2157" s="2">
        <v>1.3</v>
      </c>
      <c r="AQ2157" s="2">
        <v>12.2</v>
      </c>
      <c r="AR2157" s="2">
        <v>1.246</v>
      </c>
      <c r="AS2157" s="2">
        <v>1.02</v>
      </c>
      <c r="AT2157" s="2">
        <v>4.8</v>
      </c>
      <c r="AU2157" s="2">
        <v>21</v>
      </c>
      <c r="AV2157" s="2">
        <v>15.5581</v>
      </c>
      <c r="AW2157" s="2">
        <v>0.8</v>
      </c>
      <c r="AX2157" s="2">
        <v>5.0999999999999996</v>
      </c>
      <c r="AY2157" s="2">
        <v>15.7</v>
      </c>
      <c r="AZ2157" s="2">
        <v>15.940099999999999</v>
      </c>
      <c r="BA2157" s="2">
        <v>1.46</v>
      </c>
      <c r="BB2157" s="2">
        <v>9.1</v>
      </c>
      <c r="BC2157" s="2">
        <v>16.100000000000001</v>
      </c>
      <c r="BD2157" s="2">
        <v>38.836199999999998</v>
      </c>
      <c r="BE2157" s="4"/>
      <c r="BF2157" s="4"/>
    </row>
    <row r="2158" spans="1:58" x14ac:dyDescent="0.2">
      <c r="A2158" s="29">
        <v>2157</v>
      </c>
      <c r="B2158" s="7" t="s">
        <v>89</v>
      </c>
      <c r="C2158" s="3">
        <v>39995</v>
      </c>
      <c r="D2158" s="4" t="s">
        <v>28</v>
      </c>
      <c r="E2158" s="4" t="s">
        <v>169</v>
      </c>
      <c r="F2158" s="5" t="s">
        <v>190</v>
      </c>
      <c r="G2158" s="6">
        <v>0.84097222222222223</v>
      </c>
      <c r="H2158" s="6">
        <v>0.875</v>
      </c>
      <c r="I2158" s="85">
        <f t="shared" si="33"/>
        <v>48.999999999999986</v>
      </c>
      <c r="J2158" s="86">
        <f>I2158*Segmentos!$D$7*(AH2158%)*IF(ISNUMBER(AI2158),AI2158%,0)</f>
        <v>116894.39999999995</v>
      </c>
      <c r="K2158" s="86">
        <f>I2158*Segmentos!$D$7*(AL2158%)*IF(ISNUMBER(AM2158),AM2158%,0)</f>
        <v>173361.99999999991</v>
      </c>
      <c r="L2158" s="4"/>
      <c r="M2158" s="2">
        <v>0.75</v>
      </c>
      <c r="N2158" s="2">
        <v>2.5</v>
      </c>
      <c r="O2158" s="2">
        <v>29.7</v>
      </c>
      <c r="P2158" s="2">
        <v>75.16</v>
      </c>
      <c r="Q2158" s="2">
        <v>0.09</v>
      </c>
      <c r="R2158" s="2">
        <v>0.4</v>
      </c>
      <c r="S2158" s="2">
        <v>20.399999999999999</v>
      </c>
      <c r="T2158" s="2">
        <v>1.5049999999999999</v>
      </c>
      <c r="U2158" s="2">
        <v>0.86</v>
      </c>
      <c r="V2158" s="2">
        <v>2.4</v>
      </c>
      <c r="W2158" s="2">
        <v>35.6</v>
      </c>
      <c r="X2158" s="2">
        <v>18.1691</v>
      </c>
      <c r="Y2158" s="2">
        <v>1.29</v>
      </c>
      <c r="Z2158" s="2">
        <v>3.6</v>
      </c>
      <c r="AA2158" s="2">
        <v>36.299999999999997</v>
      </c>
      <c r="AB2158" s="2">
        <v>38.465499999999999</v>
      </c>
      <c r="AC2158" s="2">
        <v>0.51</v>
      </c>
      <c r="AD2158" s="2">
        <v>2.7</v>
      </c>
      <c r="AE2158" s="2">
        <v>19.100000000000001</v>
      </c>
      <c r="AF2158" s="2">
        <v>17.020399999999999</v>
      </c>
      <c r="AG2158" s="2">
        <v>0.57999999999999996</v>
      </c>
      <c r="AH2158" s="22">
        <v>2.1</v>
      </c>
      <c r="AI2158" s="22">
        <v>28.4</v>
      </c>
      <c r="AJ2158" s="22">
        <v>27.943200000000001</v>
      </c>
      <c r="AK2158" s="18">
        <v>0.89</v>
      </c>
      <c r="AL2158" s="18">
        <v>2.9</v>
      </c>
      <c r="AM2158" s="18">
        <v>30.5</v>
      </c>
      <c r="AN2158" s="2">
        <v>47.216799999999999</v>
      </c>
      <c r="AO2158" s="2">
        <v>0.3</v>
      </c>
      <c r="AP2158" s="2">
        <v>2.1</v>
      </c>
      <c r="AQ2158" s="2">
        <v>14.6</v>
      </c>
      <c r="AR2158" s="2">
        <v>3.3252999999999999</v>
      </c>
      <c r="AS2158" s="2">
        <v>0.55000000000000004</v>
      </c>
      <c r="AT2158" s="2">
        <v>2.1</v>
      </c>
      <c r="AU2158" s="2">
        <v>27</v>
      </c>
      <c r="AV2158" s="2">
        <v>12.2988</v>
      </c>
      <c r="AW2158" s="2">
        <v>0.34</v>
      </c>
      <c r="AX2158" s="2">
        <v>2.9</v>
      </c>
      <c r="AY2158" s="2">
        <v>11.8</v>
      </c>
      <c r="AZ2158" s="2">
        <v>9.7750000000000004</v>
      </c>
      <c r="BA2158" s="2">
        <v>1.29</v>
      </c>
      <c r="BB2158" s="2">
        <v>2.7</v>
      </c>
      <c r="BC2158" s="2">
        <v>48.6</v>
      </c>
      <c r="BD2158" s="2">
        <v>49.760899999999999</v>
      </c>
      <c r="BE2158" s="4"/>
      <c r="BF2158" s="4"/>
    </row>
    <row r="2159" spans="1:58" x14ac:dyDescent="0.2">
      <c r="A2159" s="29">
        <v>2158</v>
      </c>
      <c r="B2159" s="7" t="s">
        <v>126</v>
      </c>
      <c r="C2159" s="3">
        <v>39995</v>
      </c>
      <c r="D2159" s="4" t="s">
        <v>28</v>
      </c>
      <c r="E2159" s="4" t="s">
        <v>163</v>
      </c>
      <c r="F2159" s="5" t="s">
        <v>190</v>
      </c>
      <c r="G2159" s="6">
        <v>0.875</v>
      </c>
      <c r="H2159" s="6">
        <v>0.91111111111111109</v>
      </c>
      <c r="I2159" s="85">
        <f t="shared" si="33"/>
        <v>51.999999999999972</v>
      </c>
      <c r="J2159" s="86">
        <f>I2159*Segmentos!$D$7*(AH2159%)*IF(ISNUMBER(AI2159),AI2159%,0)</f>
        <v>107827.19999999995</v>
      </c>
      <c r="K2159" s="86">
        <f>I2159*Segmentos!$D$7*(AL2159%)*IF(ISNUMBER(AM2159),AM2159%,0)</f>
        <v>199367.99999999991</v>
      </c>
      <c r="L2159" s="4"/>
      <c r="M2159" s="2">
        <v>0.74</v>
      </c>
      <c r="N2159" s="2">
        <v>2.7</v>
      </c>
      <c r="O2159" s="2">
        <v>27.8</v>
      </c>
      <c r="P2159" s="2">
        <v>78.865799999999993</v>
      </c>
      <c r="Q2159" s="2">
        <v>0.12</v>
      </c>
      <c r="R2159" s="2">
        <v>0.8</v>
      </c>
      <c r="S2159" s="2">
        <v>14</v>
      </c>
      <c r="T2159" s="2">
        <v>2.0621999999999998</v>
      </c>
      <c r="U2159" s="2">
        <v>0.21</v>
      </c>
      <c r="V2159" s="2">
        <v>2.2000000000000002</v>
      </c>
      <c r="W2159" s="2">
        <v>9.4</v>
      </c>
      <c r="X2159" s="2">
        <v>4.6322999999999999</v>
      </c>
      <c r="Y2159" s="2">
        <v>0.76</v>
      </c>
      <c r="Z2159" s="2">
        <v>3.4</v>
      </c>
      <c r="AA2159" s="2">
        <v>22</v>
      </c>
      <c r="AB2159" s="2">
        <v>23.737400000000001</v>
      </c>
      <c r="AC2159" s="2">
        <v>1.39</v>
      </c>
      <c r="AD2159" s="2">
        <v>3.2</v>
      </c>
      <c r="AE2159" s="2">
        <v>43.3</v>
      </c>
      <c r="AF2159" s="2">
        <v>48.433900000000001</v>
      </c>
      <c r="AG2159" s="2">
        <v>0.51</v>
      </c>
      <c r="AH2159" s="22">
        <v>2.7</v>
      </c>
      <c r="AI2159" s="22">
        <v>19.2</v>
      </c>
      <c r="AJ2159" s="22">
        <v>25.5914</v>
      </c>
      <c r="AK2159" s="18">
        <v>0.96</v>
      </c>
      <c r="AL2159" s="18">
        <v>2.7</v>
      </c>
      <c r="AM2159" s="18">
        <v>35.5</v>
      </c>
      <c r="AN2159" s="2">
        <v>53.2744</v>
      </c>
      <c r="AO2159" s="2">
        <v>0.4</v>
      </c>
      <c r="AP2159" s="2">
        <v>1.7</v>
      </c>
      <c r="AQ2159" s="2">
        <v>23.5</v>
      </c>
      <c r="AR2159" s="2">
        <v>4.6123000000000003</v>
      </c>
      <c r="AS2159" s="2">
        <v>0.91</v>
      </c>
      <c r="AT2159" s="2">
        <v>2.4</v>
      </c>
      <c r="AU2159" s="2">
        <v>38.200000000000003</v>
      </c>
      <c r="AV2159" s="2">
        <v>21.240300000000001</v>
      </c>
      <c r="AW2159" s="2">
        <v>0.51</v>
      </c>
      <c r="AX2159" s="2">
        <v>1.1000000000000001</v>
      </c>
      <c r="AY2159" s="2">
        <v>47.2</v>
      </c>
      <c r="AZ2159" s="2">
        <v>15.6097</v>
      </c>
      <c r="BA2159" s="2">
        <v>0.92</v>
      </c>
      <c r="BB2159" s="2">
        <v>4.3</v>
      </c>
      <c r="BC2159" s="2">
        <v>21.3</v>
      </c>
      <c r="BD2159" s="2">
        <v>37.403500000000001</v>
      </c>
      <c r="BE2159" s="4"/>
      <c r="BF2159" s="4"/>
    </row>
    <row r="2160" spans="1:58" x14ac:dyDescent="0.2">
      <c r="A2160" s="29">
        <v>2159</v>
      </c>
      <c r="B2160" s="7" t="s">
        <v>23</v>
      </c>
      <c r="C2160" s="3">
        <v>39995</v>
      </c>
      <c r="D2160" s="4" t="s">
        <v>21</v>
      </c>
      <c r="E2160" s="4" t="s">
        <v>170</v>
      </c>
      <c r="F2160" s="5" t="s">
        <v>190</v>
      </c>
      <c r="G2160" s="6">
        <v>0.89583333333333337</v>
      </c>
      <c r="H2160" s="6">
        <v>0.91736111111111107</v>
      </c>
      <c r="I2160" s="85">
        <f t="shared" si="33"/>
        <v>30.99999999999989</v>
      </c>
      <c r="J2160" s="86">
        <f>I2160*Segmentos!$D$7*(AH2160%)*IF(ISNUMBER(AI2160),AI2160%,0)</f>
        <v>39307.999999999854</v>
      </c>
      <c r="K2160" s="86">
        <f>I2160*Segmentos!$D$7*(AL2160%)*IF(ISNUMBER(AM2160),AM2160%,0)</f>
        <v>119498.79999999955</v>
      </c>
      <c r="L2160" s="4"/>
      <c r="M2160" s="2">
        <v>0.66</v>
      </c>
      <c r="N2160" s="2">
        <v>1.7</v>
      </c>
      <c r="O2160" s="2">
        <v>39</v>
      </c>
      <c r="P2160" s="2">
        <v>46.943800000000003</v>
      </c>
      <c r="Q2160" s="2">
        <v>0.3</v>
      </c>
      <c r="R2160" s="2">
        <v>0.7</v>
      </c>
      <c r="S2160" s="2">
        <v>44.7</v>
      </c>
      <c r="T2160" s="2">
        <v>3.5823999999999998</v>
      </c>
      <c r="U2160" s="2">
        <v>1.34</v>
      </c>
      <c r="V2160" s="2">
        <v>2.6</v>
      </c>
      <c r="W2160" s="2">
        <v>51.2</v>
      </c>
      <c r="X2160" s="2">
        <v>20.063600000000001</v>
      </c>
      <c r="Y2160" s="2">
        <v>0.97</v>
      </c>
      <c r="Z2160" s="2">
        <v>3</v>
      </c>
      <c r="AA2160" s="2">
        <v>32</v>
      </c>
      <c r="AB2160" s="2">
        <v>20.537800000000001</v>
      </c>
      <c r="AC2160" s="2">
        <v>0.12</v>
      </c>
      <c r="AD2160" s="2">
        <v>0.4</v>
      </c>
      <c r="AE2160" s="2">
        <v>31.1</v>
      </c>
      <c r="AF2160" s="2">
        <v>2.76</v>
      </c>
      <c r="AG2160" s="2">
        <v>0.32</v>
      </c>
      <c r="AH2160" s="22">
        <v>1</v>
      </c>
      <c r="AI2160" s="22">
        <v>31.7</v>
      </c>
      <c r="AJ2160" s="22">
        <v>10.8287</v>
      </c>
      <c r="AK2160" s="18">
        <v>0.96</v>
      </c>
      <c r="AL2160" s="18">
        <v>2.2999999999999998</v>
      </c>
      <c r="AM2160" s="18">
        <v>41.9</v>
      </c>
      <c r="AN2160" s="2">
        <v>36.115200000000002</v>
      </c>
      <c r="AO2160" s="2">
        <v>0.06</v>
      </c>
      <c r="AP2160" s="2">
        <v>0.4</v>
      </c>
      <c r="AQ2160" s="2">
        <v>16.5</v>
      </c>
      <c r="AR2160" s="2">
        <v>0.5</v>
      </c>
      <c r="AS2160" s="2">
        <v>0.03</v>
      </c>
      <c r="AT2160" s="2">
        <v>0.2</v>
      </c>
      <c r="AU2160" s="2">
        <v>19.399999999999999</v>
      </c>
      <c r="AV2160" s="2">
        <v>0.46779999999999999</v>
      </c>
      <c r="AW2160" s="2">
        <v>0.51</v>
      </c>
      <c r="AX2160" s="2">
        <v>1.4</v>
      </c>
      <c r="AY2160" s="2">
        <v>36.4</v>
      </c>
      <c r="AZ2160" s="2">
        <v>10.394</v>
      </c>
      <c r="BA2160" s="2">
        <v>1.3</v>
      </c>
      <c r="BB2160" s="2">
        <v>3.2</v>
      </c>
      <c r="BC2160" s="2">
        <v>41.2</v>
      </c>
      <c r="BD2160" s="2">
        <v>35.582000000000001</v>
      </c>
      <c r="BE2160" s="4"/>
      <c r="BF2160" s="4"/>
    </row>
    <row r="2161" spans="1:58" x14ac:dyDescent="0.2">
      <c r="A2161" s="29">
        <v>2160</v>
      </c>
      <c r="B2161" s="7" t="s">
        <v>25</v>
      </c>
      <c r="C2161" s="3">
        <v>39995</v>
      </c>
      <c r="D2161" s="4" t="s">
        <v>21</v>
      </c>
      <c r="E2161" s="4" t="s">
        <v>171</v>
      </c>
      <c r="F2161" s="5" t="s">
        <v>190</v>
      </c>
      <c r="G2161" s="6">
        <v>0.89444444444444438</v>
      </c>
      <c r="H2161" s="6">
        <v>0.8965277777777777</v>
      </c>
      <c r="I2161" s="85">
        <f t="shared" si="33"/>
        <v>2.9999999999999893</v>
      </c>
      <c r="J2161" s="86">
        <f>I2161*Segmentos!$D$7*(AH2161%)*IF(ISNUMBER(AI2161),AI2161%,0)</f>
        <v>1975.1999999999932</v>
      </c>
      <c r="K2161" s="86">
        <f>I2161*Segmentos!$D$7*(AL2161%)*IF(ISNUMBER(AM2161),AM2161%,0)</f>
        <v>8793.5999999999694</v>
      </c>
      <c r="L2161" s="4"/>
      <c r="M2161" s="2">
        <v>0.44</v>
      </c>
      <c r="N2161" s="2">
        <v>0.5</v>
      </c>
      <c r="O2161" s="2">
        <v>90</v>
      </c>
      <c r="P2161" s="2">
        <v>47.9223</v>
      </c>
      <c r="Q2161" s="2">
        <v>0.19</v>
      </c>
      <c r="R2161" s="2">
        <v>0.2</v>
      </c>
      <c r="S2161" s="2">
        <v>100</v>
      </c>
      <c r="T2161" s="2">
        <v>3.4016999999999999</v>
      </c>
      <c r="U2161" s="2">
        <v>0.9</v>
      </c>
      <c r="V2161" s="2">
        <v>1</v>
      </c>
      <c r="W2161" s="2">
        <v>94.9</v>
      </c>
      <c r="X2161" s="2">
        <v>20.529599999999999</v>
      </c>
      <c r="Y2161" s="2">
        <v>0.28999999999999998</v>
      </c>
      <c r="Z2161" s="2">
        <v>0.3</v>
      </c>
      <c r="AA2161" s="2">
        <v>95.1</v>
      </c>
      <c r="AB2161" s="2">
        <v>9.2979000000000003</v>
      </c>
      <c r="AC2161" s="2">
        <v>0.41</v>
      </c>
      <c r="AD2161" s="2">
        <v>0.5</v>
      </c>
      <c r="AE2161" s="2">
        <v>79.7</v>
      </c>
      <c r="AF2161" s="2">
        <v>14.693199999999999</v>
      </c>
      <c r="AG2161" s="2">
        <v>0.15</v>
      </c>
      <c r="AH2161" s="22">
        <v>0.2</v>
      </c>
      <c r="AI2161" s="22">
        <v>82.3</v>
      </c>
      <c r="AJ2161" s="22">
        <v>7.5820999999999996</v>
      </c>
      <c r="AK2161" s="18">
        <v>0.71</v>
      </c>
      <c r="AL2161" s="18">
        <v>0.8</v>
      </c>
      <c r="AM2161" s="18">
        <v>91.6</v>
      </c>
      <c r="AN2161" s="2">
        <v>40.340200000000003</v>
      </c>
      <c r="AO2161" s="2">
        <v>0.19</v>
      </c>
      <c r="AP2161" s="2">
        <v>0.3</v>
      </c>
      <c r="AQ2161" s="2">
        <v>59.4</v>
      </c>
      <c r="AR2161" s="2">
        <v>2.3100999999999998</v>
      </c>
      <c r="AS2161" s="2">
        <v>0.43</v>
      </c>
      <c r="AT2161" s="2">
        <v>0.4</v>
      </c>
      <c r="AU2161" s="2">
        <v>100</v>
      </c>
      <c r="AV2161" s="2">
        <v>10.2256</v>
      </c>
      <c r="AW2161" s="2">
        <v>0.32</v>
      </c>
      <c r="AX2161" s="2">
        <v>0.4</v>
      </c>
      <c r="AY2161" s="2">
        <v>79.900000000000006</v>
      </c>
      <c r="AZ2161" s="2">
        <v>10.012600000000001</v>
      </c>
      <c r="BA2161" s="2">
        <v>0.61</v>
      </c>
      <c r="BB2161" s="2">
        <v>0.6</v>
      </c>
      <c r="BC2161" s="2">
        <v>95.4</v>
      </c>
      <c r="BD2161" s="2">
        <v>25.373999999999999</v>
      </c>
      <c r="BE2161" s="4"/>
      <c r="BF2161" s="4"/>
    </row>
    <row r="2162" spans="1:58" x14ac:dyDescent="0.2">
      <c r="A2162" s="29">
        <v>2161</v>
      </c>
      <c r="B2162" s="7" t="s">
        <v>32</v>
      </c>
      <c r="C2162" s="3">
        <v>39995</v>
      </c>
      <c r="D2162" s="4" t="s">
        <v>28</v>
      </c>
      <c r="E2162" s="4" t="s">
        <v>164</v>
      </c>
      <c r="F2162" s="5" t="s">
        <v>190</v>
      </c>
      <c r="G2162" s="6">
        <v>0.91388888888888886</v>
      </c>
      <c r="H2162" s="6">
        <v>0.9159722222222223</v>
      </c>
      <c r="I2162" s="85">
        <f t="shared" si="33"/>
        <v>3.0000000000001492</v>
      </c>
      <c r="J2162" s="86">
        <f>I2162*Segmentos!$D$7*(AH2162%)*IF(ISNUMBER(AI2162),AI2162%,0)</f>
        <v>8769.6000000004369</v>
      </c>
      <c r="K2162" s="86">
        <f>I2162*Segmentos!$D$7*(AL2162%)*IF(ISNUMBER(AM2162),AM2162%,0)</f>
        <v>3580.8000000001775</v>
      </c>
      <c r="L2162" s="4"/>
      <c r="M2162" s="2">
        <v>0.51</v>
      </c>
      <c r="N2162" s="2">
        <v>0.6</v>
      </c>
      <c r="O2162" s="2">
        <v>79.099999999999994</v>
      </c>
      <c r="P2162" s="2">
        <v>54.985300000000002</v>
      </c>
      <c r="Q2162" s="2">
        <v>0.57999999999999996</v>
      </c>
      <c r="R2162" s="2">
        <v>0.6</v>
      </c>
      <c r="S2162" s="2">
        <v>100</v>
      </c>
      <c r="T2162" s="2">
        <v>10.4162</v>
      </c>
      <c r="U2162" s="2">
        <v>0.09</v>
      </c>
      <c r="V2162" s="2">
        <v>0.3</v>
      </c>
      <c r="W2162" s="2">
        <v>33.299999999999997</v>
      </c>
      <c r="X2162" s="2">
        <v>1.9681</v>
      </c>
      <c r="Y2162" s="2">
        <v>0.95</v>
      </c>
      <c r="Z2162" s="2">
        <v>1.1000000000000001</v>
      </c>
      <c r="AA2162" s="2">
        <v>84.4</v>
      </c>
      <c r="AB2162" s="2">
        <v>30.0137</v>
      </c>
      <c r="AC2162" s="2">
        <v>0.36</v>
      </c>
      <c r="AD2162" s="2">
        <v>0.5</v>
      </c>
      <c r="AE2162" s="2">
        <v>71.599999999999994</v>
      </c>
      <c r="AF2162" s="2">
        <v>12.587300000000001</v>
      </c>
      <c r="AG2162" s="2">
        <v>0.76</v>
      </c>
      <c r="AH2162" s="22">
        <v>0.9</v>
      </c>
      <c r="AI2162" s="22">
        <v>81.2</v>
      </c>
      <c r="AJ2162" s="22">
        <v>38.691099999999999</v>
      </c>
      <c r="AK2162" s="18">
        <v>0.28999999999999998</v>
      </c>
      <c r="AL2162" s="18">
        <v>0.4</v>
      </c>
      <c r="AM2162" s="18">
        <v>74.599999999999994</v>
      </c>
      <c r="AN2162" s="2">
        <v>16.2942</v>
      </c>
      <c r="AO2162" s="2">
        <v>7.0000000000000007E-2</v>
      </c>
      <c r="AP2162" s="2">
        <v>0.2</v>
      </c>
      <c r="AQ2162" s="2">
        <v>33.299999999999997</v>
      </c>
      <c r="AR2162" s="2">
        <v>0.79930000000000001</v>
      </c>
      <c r="AS2162" s="2">
        <v>0.19</v>
      </c>
      <c r="AT2162" s="2">
        <v>0.6</v>
      </c>
      <c r="AU2162" s="2">
        <v>33.299999999999997</v>
      </c>
      <c r="AV2162" s="2">
        <v>4.4687000000000001</v>
      </c>
      <c r="AW2162" s="2">
        <v>0.52</v>
      </c>
      <c r="AX2162" s="2">
        <v>0.5</v>
      </c>
      <c r="AY2162" s="2">
        <v>100</v>
      </c>
      <c r="AZ2162" s="2">
        <v>16.143699999999999</v>
      </c>
      <c r="BA2162" s="2">
        <v>0.82</v>
      </c>
      <c r="BB2162" s="2">
        <v>0.9</v>
      </c>
      <c r="BC2162" s="2">
        <v>89.5</v>
      </c>
      <c r="BD2162" s="2">
        <v>33.573599999999999</v>
      </c>
      <c r="BE2162" s="4"/>
      <c r="BF2162" s="4"/>
    </row>
    <row r="2163" spans="1:58" x14ac:dyDescent="0.2">
      <c r="A2163" s="29">
        <v>2162</v>
      </c>
      <c r="B2163" s="7" t="s">
        <v>19</v>
      </c>
      <c r="C2163" s="3">
        <v>39995</v>
      </c>
      <c r="D2163" s="4" t="s">
        <v>17</v>
      </c>
      <c r="E2163" s="4" t="s">
        <v>166</v>
      </c>
      <c r="F2163" s="5" t="s">
        <v>190</v>
      </c>
      <c r="G2163" s="6">
        <v>0.91527777777777775</v>
      </c>
      <c r="H2163" s="6">
        <v>0.91666666666666663</v>
      </c>
      <c r="I2163" s="85">
        <f t="shared" si="33"/>
        <v>1.9999999999999929</v>
      </c>
      <c r="J2163" s="86">
        <f>I2163*Segmentos!$D$7*(AH2163%)*IF(ISNUMBER(AI2163),AI2163%,0)</f>
        <v>3662.3999999999874</v>
      </c>
      <c r="K2163" s="86">
        <f>I2163*Segmentos!$D$7*(AL2163%)*IF(ISNUMBER(AM2163),AM2163%,0)</f>
        <v>1634.3999999999942</v>
      </c>
      <c r="L2163" s="4"/>
      <c r="M2163" s="2">
        <v>0.31</v>
      </c>
      <c r="N2163" s="2">
        <v>0.4</v>
      </c>
      <c r="O2163" s="2">
        <v>73.2</v>
      </c>
      <c r="P2163" s="2">
        <v>92.825599999999994</v>
      </c>
      <c r="Q2163" s="2">
        <v>0</v>
      </c>
      <c r="R2163" s="2">
        <v>0</v>
      </c>
      <c r="S2163" s="8" t="s">
        <v>577</v>
      </c>
      <c r="T2163" s="2">
        <v>0</v>
      </c>
      <c r="U2163" s="2">
        <v>0</v>
      </c>
      <c r="V2163" s="2">
        <v>0</v>
      </c>
      <c r="W2163" s="8" t="s">
        <v>577</v>
      </c>
      <c r="X2163" s="2">
        <v>0</v>
      </c>
      <c r="Y2163" s="2">
        <v>0.27</v>
      </c>
      <c r="Z2163" s="2">
        <v>0.5</v>
      </c>
      <c r="AA2163" s="2">
        <v>50</v>
      </c>
      <c r="AB2163" s="2">
        <v>23.900400000000001</v>
      </c>
      <c r="AC2163" s="2">
        <v>0.7</v>
      </c>
      <c r="AD2163" s="2">
        <v>0.8</v>
      </c>
      <c r="AE2163" s="2">
        <v>87.2</v>
      </c>
      <c r="AF2163" s="2">
        <v>68.925200000000004</v>
      </c>
      <c r="AG2163" s="2">
        <v>0.42</v>
      </c>
      <c r="AH2163" s="22">
        <v>0.6</v>
      </c>
      <c r="AI2163" s="22">
        <v>76.3</v>
      </c>
      <c r="AJ2163" s="22">
        <v>59.985100000000003</v>
      </c>
      <c r="AK2163" s="18">
        <v>0.21</v>
      </c>
      <c r="AL2163" s="18">
        <v>0.3</v>
      </c>
      <c r="AM2163" s="18">
        <v>68.099999999999994</v>
      </c>
      <c r="AN2163" s="2">
        <v>32.840499999999999</v>
      </c>
      <c r="AO2163" s="2">
        <v>0</v>
      </c>
      <c r="AP2163" s="2">
        <v>0</v>
      </c>
      <c r="AQ2163" s="8" t="s">
        <v>577</v>
      </c>
      <c r="AR2163" s="2">
        <v>0</v>
      </c>
      <c r="AS2163" s="2">
        <v>0</v>
      </c>
      <c r="AT2163" s="2">
        <v>0</v>
      </c>
      <c r="AU2163" s="8" t="s">
        <v>577</v>
      </c>
      <c r="AV2163" s="2">
        <v>0</v>
      </c>
      <c r="AW2163" s="2">
        <v>0.48</v>
      </c>
      <c r="AX2163" s="2">
        <v>0.8</v>
      </c>
      <c r="AY2163" s="2">
        <v>63.4</v>
      </c>
      <c r="AZ2163" s="2">
        <v>41.341200000000001</v>
      </c>
      <c r="BA2163" s="2">
        <v>0.45</v>
      </c>
      <c r="BB2163" s="2">
        <v>0.5</v>
      </c>
      <c r="BC2163" s="2">
        <v>83.5</v>
      </c>
      <c r="BD2163" s="2">
        <v>51.484299999999998</v>
      </c>
      <c r="BE2163" s="4"/>
      <c r="BF2163" s="4"/>
    </row>
    <row r="2164" spans="1:58" x14ac:dyDescent="0.2">
      <c r="A2164" s="29">
        <v>2163</v>
      </c>
      <c r="B2164" s="7" t="s">
        <v>2</v>
      </c>
      <c r="C2164" s="3">
        <v>39995</v>
      </c>
      <c r="D2164" s="4" t="s">
        <v>0</v>
      </c>
      <c r="E2164" s="4" t="s">
        <v>164</v>
      </c>
      <c r="F2164" s="5" t="s">
        <v>190</v>
      </c>
      <c r="G2164" s="6">
        <v>0.8833333333333333</v>
      </c>
      <c r="H2164" s="6">
        <v>0.92638888888888893</v>
      </c>
      <c r="I2164" s="85">
        <f t="shared" si="33"/>
        <v>62.000000000000099</v>
      </c>
      <c r="J2164" s="86">
        <f>I2164*Segmentos!$D$7*(AH2164%)*IF(ISNUMBER(AI2164),AI2164%,0)</f>
        <v>1306960.0000000023</v>
      </c>
      <c r="K2164" s="86">
        <f>I2164*Segmentos!$D$7*(AL2164%)*IF(ISNUMBER(AM2164),AM2164%,0)</f>
        <v>1719756.0000000028</v>
      </c>
      <c r="L2164" s="4"/>
      <c r="M2164" s="2">
        <v>6.14</v>
      </c>
      <c r="N2164" s="2">
        <v>18.600000000000001</v>
      </c>
      <c r="O2164" s="2">
        <v>33</v>
      </c>
      <c r="P2164" s="2">
        <v>81.263999999999996</v>
      </c>
      <c r="Q2164" s="2">
        <v>5.7</v>
      </c>
      <c r="R2164" s="2">
        <v>13.4</v>
      </c>
      <c r="S2164" s="2">
        <v>42.4</v>
      </c>
      <c r="T2164" s="2">
        <v>12.5936</v>
      </c>
      <c r="U2164" s="2">
        <v>4.17</v>
      </c>
      <c r="V2164" s="2">
        <v>18.7</v>
      </c>
      <c r="W2164" s="2">
        <v>22.3</v>
      </c>
      <c r="X2164" s="2">
        <v>11.569599999999999</v>
      </c>
      <c r="Y2164" s="2">
        <v>7.48</v>
      </c>
      <c r="Z2164" s="2">
        <v>22</v>
      </c>
      <c r="AA2164" s="2">
        <v>34.1</v>
      </c>
      <c r="AB2164" s="2">
        <v>29.244700000000002</v>
      </c>
      <c r="AC2164" s="2">
        <v>6.41</v>
      </c>
      <c r="AD2164" s="2">
        <v>18.2</v>
      </c>
      <c r="AE2164" s="2">
        <v>35.200000000000003</v>
      </c>
      <c r="AF2164" s="2">
        <v>27.856000000000002</v>
      </c>
      <c r="AG2164" s="2">
        <v>5.26</v>
      </c>
      <c r="AH2164" s="22">
        <v>17</v>
      </c>
      <c r="AI2164" s="22">
        <v>31</v>
      </c>
      <c r="AJ2164" s="22">
        <v>33.053699999999999</v>
      </c>
      <c r="AK2164" s="18">
        <v>6.93</v>
      </c>
      <c r="AL2164" s="18">
        <v>20.100000000000001</v>
      </c>
      <c r="AM2164" s="18">
        <v>34.5</v>
      </c>
      <c r="AN2164" s="2">
        <v>48.2102</v>
      </c>
      <c r="AO2164" s="2">
        <v>5.83</v>
      </c>
      <c r="AP2164" s="2">
        <v>15</v>
      </c>
      <c r="AQ2164" s="2">
        <v>39</v>
      </c>
      <c r="AR2164" s="2">
        <v>8.4337</v>
      </c>
      <c r="AS2164" s="2">
        <v>6.64</v>
      </c>
      <c r="AT2164" s="2">
        <v>21.1</v>
      </c>
      <c r="AU2164" s="2">
        <v>31.5</v>
      </c>
      <c r="AV2164" s="2">
        <v>19.357500000000002</v>
      </c>
      <c r="AW2164" s="2">
        <v>5.98</v>
      </c>
      <c r="AX2164" s="2">
        <v>20.399999999999999</v>
      </c>
      <c r="AY2164" s="2">
        <v>29.3</v>
      </c>
      <c r="AZ2164" s="2">
        <v>22.7576</v>
      </c>
      <c r="BA2164" s="2">
        <v>6.06</v>
      </c>
      <c r="BB2164" s="2">
        <v>16.899999999999999</v>
      </c>
      <c r="BC2164" s="2">
        <v>35.9</v>
      </c>
      <c r="BD2164" s="2">
        <v>30.715199999999999</v>
      </c>
      <c r="BE2164" s="4"/>
      <c r="BF2164" s="4"/>
    </row>
    <row r="2165" spans="1:58" x14ac:dyDescent="0.2">
      <c r="A2165" s="29">
        <v>2164</v>
      </c>
      <c r="B2165" s="7" t="s">
        <v>16</v>
      </c>
      <c r="C2165" s="3">
        <v>39995</v>
      </c>
      <c r="D2165" s="4" t="s">
        <v>13</v>
      </c>
      <c r="E2165" s="4" t="s">
        <v>166</v>
      </c>
      <c r="F2165" s="5" t="s">
        <v>190</v>
      </c>
      <c r="G2165" s="6">
        <v>0.91319444444444453</v>
      </c>
      <c r="H2165" s="6">
        <v>0.91736111111111107</v>
      </c>
      <c r="I2165" s="85">
        <f t="shared" si="33"/>
        <v>5.9999999999998188</v>
      </c>
      <c r="J2165" s="86">
        <f>I2165*Segmentos!$D$7*(AH2165%)*IF(ISNUMBER(AI2165),AI2165%,0)</f>
        <v>194738.39999999412</v>
      </c>
      <c r="K2165" s="86">
        <f>I2165*Segmentos!$D$7*(AL2165%)*IF(ISNUMBER(AM2165),AM2165%,0)</f>
        <v>321407.99999999028</v>
      </c>
      <c r="L2165" s="4"/>
      <c r="M2165" s="2">
        <v>10.87</v>
      </c>
      <c r="N2165" s="2">
        <v>13.7</v>
      </c>
      <c r="O2165" s="2">
        <v>79.599999999999994</v>
      </c>
      <c r="P2165" s="2">
        <v>84.082899999999995</v>
      </c>
      <c r="Q2165" s="2">
        <v>4.71</v>
      </c>
      <c r="R2165" s="2">
        <v>5.5</v>
      </c>
      <c r="S2165" s="2">
        <v>85</v>
      </c>
      <c r="T2165" s="2">
        <v>6.0787000000000004</v>
      </c>
      <c r="U2165" s="2">
        <v>9.8699999999999992</v>
      </c>
      <c r="V2165" s="2">
        <v>11.6</v>
      </c>
      <c r="W2165" s="2">
        <v>85.1</v>
      </c>
      <c r="X2165" s="2">
        <v>16.000299999999999</v>
      </c>
      <c r="Y2165" s="2">
        <v>11.92</v>
      </c>
      <c r="Z2165" s="2">
        <v>15.5</v>
      </c>
      <c r="AA2165" s="2">
        <v>77</v>
      </c>
      <c r="AB2165" s="2">
        <v>27.2196</v>
      </c>
      <c r="AC2165" s="2">
        <v>13.7</v>
      </c>
      <c r="AD2165" s="2">
        <v>17.5</v>
      </c>
      <c r="AE2165" s="2">
        <v>78.5</v>
      </c>
      <c r="AF2165" s="2">
        <v>34.784300000000002</v>
      </c>
      <c r="AG2165" s="2">
        <v>8.09</v>
      </c>
      <c r="AH2165" s="22">
        <v>11.1</v>
      </c>
      <c r="AI2165" s="22">
        <v>73.099999999999994</v>
      </c>
      <c r="AJ2165" s="22">
        <v>29.682700000000001</v>
      </c>
      <c r="AK2165" s="18">
        <v>13.39</v>
      </c>
      <c r="AL2165" s="18">
        <v>16</v>
      </c>
      <c r="AM2165" s="18">
        <v>83.7</v>
      </c>
      <c r="AN2165" s="2">
        <v>54.400199999999998</v>
      </c>
      <c r="AO2165" s="2">
        <v>9.6999999999999993</v>
      </c>
      <c r="AP2165" s="2">
        <v>10.8</v>
      </c>
      <c r="AQ2165" s="2">
        <v>89.7</v>
      </c>
      <c r="AR2165" s="2">
        <v>8.1988000000000003</v>
      </c>
      <c r="AS2165" s="2">
        <v>9.82</v>
      </c>
      <c r="AT2165" s="2">
        <v>11.5</v>
      </c>
      <c r="AU2165" s="2">
        <v>85.4</v>
      </c>
      <c r="AV2165" s="2">
        <v>16.726299999999998</v>
      </c>
      <c r="AW2165" s="2">
        <v>11.26</v>
      </c>
      <c r="AX2165" s="2">
        <v>15.3</v>
      </c>
      <c r="AY2165" s="2">
        <v>73.400000000000006</v>
      </c>
      <c r="AZ2165" s="2">
        <v>25.027799999999999</v>
      </c>
      <c r="BA2165" s="2">
        <v>11.53</v>
      </c>
      <c r="BB2165" s="2">
        <v>14.5</v>
      </c>
      <c r="BC2165" s="2">
        <v>79.7</v>
      </c>
      <c r="BD2165" s="2">
        <v>34.130000000000003</v>
      </c>
      <c r="BE2165" s="4"/>
      <c r="BF2165" s="4"/>
    </row>
    <row r="2166" spans="1:58" x14ac:dyDescent="0.2">
      <c r="A2166" s="29">
        <v>2165</v>
      </c>
      <c r="B2166" s="7" t="s">
        <v>22</v>
      </c>
      <c r="C2166" s="3">
        <v>39995</v>
      </c>
      <c r="D2166" s="4" t="s">
        <v>21</v>
      </c>
      <c r="E2166" s="4" t="s">
        <v>164</v>
      </c>
      <c r="F2166" s="5" t="s">
        <v>190</v>
      </c>
      <c r="G2166" s="6">
        <v>0.83333333333333337</v>
      </c>
      <c r="H2166" s="6">
        <v>0.87361111111111101</v>
      </c>
      <c r="I2166" s="85">
        <f t="shared" si="33"/>
        <v>57.999999999999794</v>
      </c>
      <c r="J2166" s="86">
        <f>I2166*Segmentos!$D$7*(AH2166%)*IF(ISNUMBER(AI2166),AI2166%,0)</f>
        <v>256243.99999999907</v>
      </c>
      <c r="K2166" s="86">
        <f>I2166*Segmentos!$D$7*(AL2166%)*IF(ISNUMBER(AM2166),AM2166%,0)</f>
        <v>389759.9999999986</v>
      </c>
      <c r="L2166" s="4"/>
      <c r="M2166" s="2">
        <v>1.41</v>
      </c>
      <c r="N2166" s="2">
        <v>4.7</v>
      </c>
      <c r="O2166" s="2">
        <v>29.7</v>
      </c>
      <c r="P2166" s="2">
        <v>90.598699999999994</v>
      </c>
      <c r="Q2166" s="2">
        <v>0.17</v>
      </c>
      <c r="R2166" s="2">
        <v>1.1000000000000001</v>
      </c>
      <c r="S2166" s="2">
        <v>15.2</v>
      </c>
      <c r="T2166" s="2">
        <v>1.7976000000000001</v>
      </c>
      <c r="U2166" s="2">
        <v>0.46</v>
      </c>
      <c r="V2166" s="2">
        <v>3.2</v>
      </c>
      <c r="W2166" s="2">
        <v>14.5</v>
      </c>
      <c r="X2166" s="2">
        <v>6.1595000000000004</v>
      </c>
      <c r="Y2166" s="2">
        <v>1.02</v>
      </c>
      <c r="Z2166" s="2">
        <v>5.0999999999999996</v>
      </c>
      <c r="AA2166" s="2">
        <v>20.100000000000001</v>
      </c>
      <c r="AB2166" s="2">
        <v>19.4663</v>
      </c>
      <c r="AC2166" s="2">
        <v>2.99</v>
      </c>
      <c r="AD2166" s="2">
        <v>7.3</v>
      </c>
      <c r="AE2166" s="2">
        <v>41</v>
      </c>
      <c r="AF2166" s="2">
        <v>63.1753</v>
      </c>
      <c r="AG2166" s="2">
        <v>1.1000000000000001</v>
      </c>
      <c r="AH2166" s="22">
        <v>4.7</v>
      </c>
      <c r="AI2166" s="22">
        <v>23.5</v>
      </c>
      <c r="AJ2166" s="22">
        <v>33.527299999999997</v>
      </c>
      <c r="AK2166" s="18">
        <v>1.69</v>
      </c>
      <c r="AL2166" s="18">
        <v>4.8</v>
      </c>
      <c r="AM2166" s="18">
        <v>35</v>
      </c>
      <c r="AN2166" s="2">
        <v>57.071399999999997</v>
      </c>
      <c r="AO2166" s="2">
        <v>1.22</v>
      </c>
      <c r="AP2166" s="2">
        <v>5.7</v>
      </c>
      <c r="AQ2166" s="2">
        <v>21.4</v>
      </c>
      <c r="AR2166" s="2">
        <v>8.5861000000000001</v>
      </c>
      <c r="AS2166" s="2">
        <v>1.53</v>
      </c>
      <c r="AT2166" s="2">
        <v>5.3</v>
      </c>
      <c r="AU2166" s="2">
        <v>29.2</v>
      </c>
      <c r="AV2166" s="2">
        <v>21.744700000000002</v>
      </c>
      <c r="AW2166" s="2">
        <v>1.7</v>
      </c>
      <c r="AX2166" s="2">
        <v>5.5</v>
      </c>
      <c r="AY2166" s="2">
        <v>30.7</v>
      </c>
      <c r="AZ2166" s="2">
        <v>31.4833</v>
      </c>
      <c r="BA2166" s="2">
        <v>1.17</v>
      </c>
      <c r="BB2166" s="2">
        <v>3.6</v>
      </c>
      <c r="BC2166" s="2">
        <v>32.700000000000003</v>
      </c>
      <c r="BD2166" s="2">
        <v>28.784600000000001</v>
      </c>
      <c r="BE2166" s="4"/>
      <c r="BF2166" s="4"/>
    </row>
    <row r="2167" spans="1:58" x14ac:dyDescent="0.2">
      <c r="A2167" s="29">
        <v>2166</v>
      </c>
      <c r="B2167" s="7" t="s">
        <v>24</v>
      </c>
      <c r="C2167" s="3">
        <v>39995</v>
      </c>
      <c r="D2167" s="4" t="s">
        <v>21</v>
      </c>
      <c r="E2167" s="4" t="s">
        <v>170</v>
      </c>
      <c r="F2167" s="5" t="s">
        <v>190</v>
      </c>
      <c r="G2167" s="6">
        <v>0.875</v>
      </c>
      <c r="H2167" s="6">
        <v>0.8930555555555556</v>
      </c>
      <c r="I2167" s="85">
        <f t="shared" si="33"/>
        <v>26.000000000000068</v>
      </c>
      <c r="J2167" s="86">
        <f>I2167*Segmentos!$D$7*(AH2167%)*IF(ISNUMBER(AI2167),AI2167%,0)</f>
        <v>21621.600000000057</v>
      </c>
      <c r="K2167" s="86">
        <f>I2167*Segmentos!$D$7*(AL2167%)*IF(ISNUMBER(AM2167),AM2167%,0)</f>
        <v>50918.40000000014</v>
      </c>
      <c r="L2167" s="4"/>
      <c r="M2167" s="2">
        <v>0.36</v>
      </c>
      <c r="N2167" s="2">
        <v>1.3</v>
      </c>
      <c r="O2167" s="2">
        <v>27</v>
      </c>
      <c r="P2167" s="2">
        <v>30.7317</v>
      </c>
      <c r="Q2167" s="2">
        <v>0.17</v>
      </c>
      <c r="R2167" s="2">
        <v>0.6</v>
      </c>
      <c r="S2167" s="2">
        <v>29.9</v>
      </c>
      <c r="T2167" s="2">
        <v>2.4453</v>
      </c>
      <c r="U2167" s="2">
        <v>0.54</v>
      </c>
      <c r="V2167" s="2">
        <v>1.8</v>
      </c>
      <c r="W2167" s="2">
        <v>30.1</v>
      </c>
      <c r="X2167" s="2">
        <v>9.6882999999999999</v>
      </c>
      <c r="Y2167" s="2">
        <v>0.52</v>
      </c>
      <c r="Z2167" s="2">
        <v>1.5</v>
      </c>
      <c r="AA2167" s="2">
        <v>33.9</v>
      </c>
      <c r="AB2167" s="2">
        <v>13.117000000000001</v>
      </c>
      <c r="AC2167" s="2">
        <v>0.2</v>
      </c>
      <c r="AD2167" s="2">
        <v>1.2</v>
      </c>
      <c r="AE2167" s="2">
        <v>15.7</v>
      </c>
      <c r="AF2167" s="2">
        <v>5.4809999999999999</v>
      </c>
      <c r="AG2167" s="2">
        <v>0.21</v>
      </c>
      <c r="AH2167" s="22">
        <v>0.9</v>
      </c>
      <c r="AI2167" s="22">
        <v>23.1</v>
      </c>
      <c r="AJ2167" s="22">
        <v>8.4283999999999999</v>
      </c>
      <c r="AK2167" s="18">
        <v>0.5</v>
      </c>
      <c r="AL2167" s="18">
        <v>1.7</v>
      </c>
      <c r="AM2167" s="18">
        <v>28.8</v>
      </c>
      <c r="AN2167" s="2">
        <v>22.3033</v>
      </c>
      <c r="AO2167" s="2">
        <v>0.01</v>
      </c>
      <c r="AP2167" s="2">
        <v>0.1</v>
      </c>
      <c r="AQ2167" s="2">
        <v>7.7</v>
      </c>
      <c r="AR2167" s="2">
        <v>7.7299999999999994E-2</v>
      </c>
      <c r="AS2167" s="2">
        <v>0.32</v>
      </c>
      <c r="AT2167" s="2">
        <v>1.5</v>
      </c>
      <c r="AU2167" s="2">
        <v>21.8</v>
      </c>
      <c r="AV2167" s="2">
        <v>6.0486000000000004</v>
      </c>
      <c r="AW2167" s="2">
        <v>0.1</v>
      </c>
      <c r="AX2167" s="2">
        <v>0.6</v>
      </c>
      <c r="AY2167" s="2">
        <v>16.2</v>
      </c>
      <c r="AZ2167" s="2">
        <v>2.4232999999999998</v>
      </c>
      <c r="BA2167" s="2">
        <v>0.68</v>
      </c>
      <c r="BB2167" s="2">
        <v>2.1</v>
      </c>
      <c r="BC2167" s="2">
        <v>31.5</v>
      </c>
      <c r="BD2167" s="2">
        <v>22.182400000000001</v>
      </c>
      <c r="BE2167" s="4"/>
      <c r="BF2167" s="4"/>
    </row>
    <row r="2168" spans="1:58" x14ac:dyDescent="0.2">
      <c r="A2168" s="29">
        <v>2167</v>
      </c>
      <c r="B2168" s="7" t="s">
        <v>4</v>
      </c>
      <c r="C2168" s="3">
        <v>39995</v>
      </c>
      <c r="D2168" s="4" t="s">
        <v>3</v>
      </c>
      <c r="E2168" s="4" t="s">
        <v>165</v>
      </c>
      <c r="F2168" s="5" t="s">
        <v>190</v>
      </c>
      <c r="G2168" s="6">
        <v>0.77708333333333324</v>
      </c>
      <c r="H2168" s="6">
        <v>0.87361111111111101</v>
      </c>
      <c r="I2168" s="85">
        <f t="shared" si="33"/>
        <v>139</v>
      </c>
      <c r="J2168" s="86">
        <f>I2168*Segmentos!$D$7*(AH2168%)*IF(ISNUMBER(AI2168),AI2168%,0)</f>
        <v>1162596.0000000002</v>
      </c>
      <c r="K2168" s="86">
        <f>I2168*Segmentos!$D$7*(AL2168%)*IF(ISNUMBER(AM2168),AM2168%,0)</f>
        <v>2315851.2000000002</v>
      </c>
      <c r="L2168" s="4"/>
      <c r="M2168" s="2">
        <v>3.18</v>
      </c>
      <c r="N2168" s="2">
        <v>14</v>
      </c>
      <c r="O2168" s="2">
        <v>22.6</v>
      </c>
      <c r="P2168" s="2">
        <v>58.357199999999999</v>
      </c>
      <c r="Q2168" s="2">
        <v>3.82</v>
      </c>
      <c r="R2168" s="2">
        <v>14.3</v>
      </c>
      <c r="S2168" s="2">
        <v>26.7</v>
      </c>
      <c r="T2168" s="2">
        <v>11.7121</v>
      </c>
      <c r="U2168" s="2">
        <v>3.88</v>
      </c>
      <c r="V2168" s="2">
        <v>16.600000000000001</v>
      </c>
      <c r="W2168" s="2">
        <v>23.3</v>
      </c>
      <c r="X2168" s="2">
        <v>14.9284</v>
      </c>
      <c r="Y2168" s="2">
        <v>2.67</v>
      </c>
      <c r="Z2168" s="2">
        <v>14.5</v>
      </c>
      <c r="AA2168" s="2">
        <v>18.5</v>
      </c>
      <c r="AB2168" s="2">
        <v>14.504</v>
      </c>
      <c r="AC2168" s="2">
        <v>2.85</v>
      </c>
      <c r="AD2168" s="2">
        <v>11.8</v>
      </c>
      <c r="AE2168" s="2">
        <v>24.2</v>
      </c>
      <c r="AF2168" s="2">
        <v>17.212700000000002</v>
      </c>
      <c r="AG2168" s="2">
        <v>2.09</v>
      </c>
      <c r="AH2168" s="22">
        <v>12.3</v>
      </c>
      <c r="AI2168" s="22">
        <v>17</v>
      </c>
      <c r="AJ2168" s="22">
        <v>18.219100000000001</v>
      </c>
      <c r="AK2168" s="18">
        <v>4.16</v>
      </c>
      <c r="AL2168" s="18">
        <v>15.6</v>
      </c>
      <c r="AM2168" s="18">
        <v>26.7</v>
      </c>
      <c r="AN2168" s="2">
        <v>40.138100000000001</v>
      </c>
      <c r="AO2168" s="2">
        <v>1.51</v>
      </c>
      <c r="AP2168" s="2">
        <v>9.6</v>
      </c>
      <c r="AQ2168" s="2">
        <v>15.7</v>
      </c>
      <c r="AR2168" s="2">
        <v>3.0230000000000001</v>
      </c>
      <c r="AS2168" s="2">
        <v>2.62</v>
      </c>
      <c r="AT2168" s="2">
        <v>11.6</v>
      </c>
      <c r="AU2168" s="2">
        <v>22.6</v>
      </c>
      <c r="AV2168" s="2">
        <v>10.5983</v>
      </c>
      <c r="AW2168" s="2">
        <v>3.77</v>
      </c>
      <c r="AX2168" s="2">
        <v>15.1</v>
      </c>
      <c r="AY2168" s="2">
        <v>25</v>
      </c>
      <c r="AZ2168" s="2">
        <v>19.911100000000001</v>
      </c>
      <c r="BA2168" s="2">
        <v>3.53</v>
      </c>
      <c r="BB2168" s="2">
        <v>15.9</v>
      </c>
      <c r="BC2168" s="2">
        <v>22.2</v>
      </c>
      <c r="BD2168" s="2">
        <v>24.8248</v>
      </c>
      <c r="BE2168" s="4"/>
      <c r="BF2168" s="4"/>
    </row>
    <row r="2169" spans="1:58" x14ac:dyDescent="0.2">
      <c r="A2169" s="29">
        <v>2168</v>
      </c>
      <c r="B2169" s="7" t="s">
        <v>15</v>
      </c>
      <c r="C2169" s="3">
        <v>39996</v>
      </c>
      <c r="D2169" s="4" t="s">
        <v>13</v>
      </c>
      <c r="E2169" s="4" t="s">
        <v>164</v>
      </c>
      <c r="F2169" s="5" t="s">
        <v>191</v>
      </c>
      <c r="G2169" s="6">
        <v>0.875</v>
      </c>
      <c r="H2169" s="6">
        <v>0.91388888888888886</v>
      </c>
      <c r="I2169" s="85">
        <f t="shared" si="33"/>
        <v>55.999999999999957</v>
      </c>
      <c r="J2169" s="86">
        <f>I2169*Segmentos!$D$7*(AH2169%)*IF(ISNUMBER(AI2169),AI2169%,0)</f>
        <v>1574988.7999999986</v>
      </c>
      <c r="K2169" s="86">
        <f>I2169*Segmentos!$D$7*(AL2169%)*IF(ISNUMBER(AM2169),AM2169%,0)</f>
        <v>2172441.5999999982</v>
      </c>
      <c r="L2169" s="4"/>
      <c r="M2169" s="2">
        <v>8.43</v>
      </c>
      <c r="N2169" s="2">
        <v>20.3</v>
      </c>
      <c r="O2169" s="2">
        <v>41.6</v>
      </c>
      <c r="P2169" s="2">
        <v>88.822400000000002</v>
      </c>
      <c r="Q2169" s="2">
        <v>7.69</v>
      </c>
      <c r="R2169" s="2">
        <v>15.8</v>
      </c>
      <c r="S2169" s="2">
        <v>48.6</v>
      </c>
      <c r="T2169" s="2">
        <v>13.509</v>
      </c>
      <c r="U2169" s="2">
        <v>4.3899999999999997</v>
      </c>
      <c r="V2169" s="2">
        <v>15.2</v>
      </c>
      <c r="W2169" s="2">
        <v>28.8</v>
      </c>
      <c r="X2169" s="2">
        <v>9.6929999999999996</v>
      </c>
      <c r="Y2169" s="2">
        <v>8.8800000000000008</v>
      </c>
      <c r="Z2169" s="2">
        <v>22.7</v>
      </c>
      <c r="AA2169" s="2">
        <v>39</v>
      </c>
      <c r="AB2169" s="2">
        <v>27.616399999999999</v>
      </c>
      <c r="AC2169" s="2">
        <v>10.99</v>
      </c>
      <c r="AD2169" s="2">
        <v>23.5</v>
      </c>
      <c r="AE2169" s="2">
        <v>46.8</v>
      </c>
      <c r="AF2169" s="2">
        <v>38.003999999999998</v>
      </c>
      <c r="AG2169" s="2">
        <v>7.02</v>
      </c>
      <c r="AH2169" s="22">
        <v>18.8</v>
      </c>
      <c r="AI2169" s="22">
        <v>37.4</v>
      </c>
      <c r="AJ2169" s="22">
        <v>35.089199999999998</v>
      </c>
      <c r="AK2169" s="18">
        <v>9.7100000000000009</v>
      </c>
      <c r="AL2169" s="18">
        <v>21.6</v>
      </c>
      <c r="AM2169" s="18">
        <v>44.9</v>
      </c>
      <c r="AN2169" s="2">
        <v>53.733199999999997</v>
      </c>
      <c r="AO2169" s="2">
        <v>8.14</v>
      </c>
      <c r="AP2169" s="2">
        <v>17.7</v>
      </c>
      <c r="AQ2169" s="2">
        <v>46.1</v>
      </c>
      <c r="AR2169" s="2">
        <v>9.3673000000000002</v>
      </c>
      <c r="AS2169" s="2">
        <v>6.74</v>
      </c>
      <c r="AT2169" s="2">
        <v>19.5</v>
      </c>
      <c r="AU2169" s="2">
        <v>34.5</v>
      </c>
      <c r="AV2169" s="2">
        <v>15.640700000000001</v>
      </c>
      <c r="AW2169" s="2">
        <v>8.59</v>
      </c>
      <c r="AX2169" s="2">
        <v>21</v>
      </c>
      <c r="AY2169" s="2">
        <v>40.9</v>
      </c>
      <c r="AZ2169" s="2">
        <v>26.003299999999999</v>
      </c>
      <c r="BA2169" s="2">
        <v>9.3699999999999992</v>
      </c>
      <c r="BB2169" s="2">
        <v>20.9</v>
      </c>
      <c r="BC2169" s="2">
        <v>44.9</v>
      </c>
      <c r="BD2169" s="2">
        <v>37.811100000000003</v>
      </c>
      <c r="BE2169" s="4"/>
      <c r="BF2169" s="4"/>
    </row>
    <row r="2170" spans="1:58" x14ac:dyDescent="0.2">
      <c r="A2170" s="29">
        <v>2169</v>
      </c>
      <c r="B2170" s="7" t="s">
        <v>5</v>
      </c>
      <c r="C2170" s="3">
        <v>39996</v>
      </c>
      <c r="D2170" s="4" t="s">
        <v>3</v>
      </c>
      <c r="E2170" s="4" t="s">
        <v>164</v>
      </c>
      <c r="F2170" s="5" t="s">
        <v>191</v>
      </c>
      <c r="G2170" s="6">
        <v>0.87361111111111101</v>
      </c>
      <c r="H2170" s="6">
        <v>0.91736111111111107</v>
      </c>
      <c r="I2170" s="85">
        <f t="shared" si="33"/>
        <v>63.000000000000099</v>
      </c>
      <c r="J2170" s="86">
        <f>I2170*Segmentos!$D$7*(AH2170%)*IF(ISNUMBER(AI2170),AI2170%,0)</f>
        <v>1297951.2000000023</v>
      </c>
      <c r="K2170" s="86">
        <f>I2170*Segmentos!$D$7*(AL2170%)*IF(ISNUMBER(AM2170),AM2170%,0)</f>
        <v>1546776.0000000028</v>
      </c>
      <c r="L2170" s="4"/>
      <c r="M2170" s="2">
        <v>5.67</v>
      </c>
      <c r="N2170" s="2">
        <v>17.3</v>
      </c>
      <c r="O2170" s="2">
        <v>32.799999999999997</v>
      </c>
      <c r="P2170" s="2">
        <v>77.100099999999998</v>
      </c>
      <c r="Q2170" s="2">
        <v>2.7</v>
      </c>
      <c r="R2170" s="2">
        <v>11.5</v>
      </c>
      <c r="S2170" s="2">
        <v>23.5</v>
      </c>
      <c r="T2170" s="2">
        <v>6.1189</v>
      </c>
      <c r="U2170" s="2">
        <v>6.45</v>
      </c>
      <c r="V2170" s="2">
        <v>16.5</v>
      </c>
      <c r="W2170" s="2">
        <v>39.1</v>
      </c>
      <c r="X2170" s="2">
        <v>18.392600000000002</v>
      </c>
      <c r="Y2170" s="2">
        <v>5.88</v>
      </c>
      <c r="Z2170" s="2">
        <v>19.600000000000001</v>
      </c>
      <c r="AA2170" s="2">
        <v>30</v>
      </c>
      <c r="AB2170" s="2">
        <v>23.602499999999999</v>
      </c>
      <c r="AC2170" s="2">
        <v>6.49</v>
      </c>
      <c r="AD2170" s="2">
        <v>18.7</v>
      </c>
      <c r="AE2170" s="2">
        <v>34.700000000000003</v>
      </c>
      <c r="AF2170" s="2">
        <v>28.9861</v>
      </c>
      <c r="AG2170" s="2">
        <v>5.15</v>
      </c>
      <c r="AH2170" s="22">
        <v>18.2</v>
      </c>
      <c r="AI2170" s="22">
        <v>28.3</v>
      </c>
      <c r="AJ2170" s="22">
        <v>33.241199999999999</v>
      </c>
      <c r="AK2170" s="18">
        <v>6.13</v>
      </c>
      <c r="AL2170" s="18">
        <v>16.5</v>
      </c>
      <c r="AM2170" s="18">
        <v>37.200000000000003</v>
      </c>
      <c r="AN2170" s="2">
        <v>43.858800000000002</v>
      </c>
      <c r="AO2170" s="2">
        <v>2.89</v>
      </c>
      <c r="AP2170" s="2">
        <v>11.8</v>
      </c>
      <c r="AQ2170" s="2">
        <v>24.5</v>
      </c>
      <c r="AR2170" s="2">
        <v>4.2914000000000003</v>
      </c>
      <c r="AS2170" s="2">
        <v>4.6100000000000003</v>
      </c>
      <c r="AT2170" s="2">
        <v>15.6</v>
      </c>
      <c r="AU2170" s="2">
        <v>29.6</v>
      </c>
      <c r="AV2170" s="2">
        <v>13.820600000000001</v>
      </c>
      <c r="AW2170" s="2">
        <v>6.75</v>
      </c>
      <c r="AX2170" s="2">
        <v>18.5</v>
      </c>
      <c r="AY2170" s="2">
        <v>36.5</v>
      </c>
      <c r="AZ2170" s="2">
        <v>26.413599999999999</v>
      </c>
      <c r="BA2170" s="2">
        <v>6.25</v>
      </c>
      <c r="BB2170" s="2">
        <v>19</v>
      </c>
      <c r="BC2170" s="2">
        <v>33</v>
      </c>
      <c r="BD2170" s="2">
        <v>32.5745</v>
      </c>
      <c r="BE2170" s="4"/>
      <c r="BF2170" s="4"/>
    </row>
    <row r="2171" spans="1:58" x14ac:dyDescent="0.2">
      <c r="A2171" s="29">
        <v>2170</v>
      </c>
      <c r="B2171" s="7" t="s">
        <v>49</v>
      </c>
      <c r="C2171" s="3">
        <v>39996</v>
      </c>
      <c r="D2171" s="4" t="s">
        <v>28</v>
      </c>
      <c r="E2171" s="4" t="s">
        <v>168</v>
      </c>
      <c r="F2171" s="5" t="s">
        <v>191</v>
      </c>
      <c r="G2171" s="6">
        <v>0.91666666666666663</v>
      </c>
      <c r="H2171" s="6">
        <v>6.2500000000000003E-3</v>
      </c>
      <c r="I2171" s="85">
        <f t="shared" si="33"/>
        <v>129.00000000000009</v>
      </c>
      <c r="J2171" s="86">
        <f>I2171*Segmentos!$D$7*(AH2171%)*IF(ISNUMBER(AI2171),AI2171%,0)</f>
        <v>674515.20000000042</v>
      </c>
      <c r="K2171" s="86">
        <f>I2171*Segmentos!$D$7*(AL2171%)*IF(ISNUMBER(AM2171),AM2171%,0)</f>
        <v>268732.80000000022</v>
      </c>
      <c r="L2171" s="4" t="s">
        <v>466</v>
      </c>
      <c r="M2171" s="2">
        <v>0.89</v>
      </c>
      <c r="N2171" s="2">
        <v>7</v>
      </c>
      <c r="O2171" s="2">
        <v>12.7</v>
      </c>
      <c r="P2171" s="2">
        <v>92.500200000000007</v>
      </c>
      <c r="Q2171" s="2">
        <v>0.46</v>
      </c>
      <c r="R2171" s="2">
        <v>4</v>
      </c>
      <c r="S2171" s="2">
        <v>11.4</v>
      </c>
      <c r="T2171" s="2">
        <v>7.9109999999999996</v>
      </c>
      <c r="U2171" s="2">
        <v>0.59</v>
      </c>
      <c r="V2171" s="2">
        <v>5.9</v>
      </c>
      <c r="W2171" s="2">
        <v>10.1</v>
      </c>
      <c r="X2171" s="2">
        <v>12.9079</v>
      </c>
      <c r="Y2171" s="2">
        <v>0.86</v>
      </c>
      <c r="Z2171" s="2">
        <v>8.5</v>
      </c>
      <c r="AA2171" s="2">
        <v>10.1</v>
      </c>
      <c r="AB2171" s="2">
        <v>26.462900000000001</v>
      </c>
      <c r="AC2171" s="2">
        <v>1.33</v>
      </c>
      <c r="AD2171" s="2">
        <v>7.9</v>
      </c>
      <c r="AE2171" s="2">
        <v>16.8</v>
      </c>
      <c r="AF2171" s="2">
        <v>45.218499999999999</v>
      </c>
      <c r="AG2171" s="2">
        <v>1.3</v>
      </c>
      <c r="AH2171" s="22">
        <v>8.6</v>
      </c>
      <c r="AI2171" s="22">
        <v>15.2</v>
      </c>
      <c r="AJ2171" s="22">
        <v>64.137299999999996</v>
      </c>
      <c r="AK2171" s="18">
        <v>0.52</v>
      </c>
      <c r="AL2171" s="18">
        <v>5.6</v>
      </c>
      <c r="AM2171" s="18">
        <v>9.3000000000000007</v>
      </c>
      <c r="AN2171" s="2">
        <v>28.3629</v>
      </c>
      <c r="AO2171" s="2">
        <v>0.13</v>
      </c>
      <c r="AP2171" s="2">
        <v>5</v>
      </c>
      <c r="AQ2171" s="2">
        <v>2.6</v>
      </c>
      <c r="AR2171" s="2">
        <v>1.4971000000000001</v>
      </c>
      <c r="AS2171" s="2">
        <v>1.22</v>
      </c>
      <c r="AT2171" s="2">
        <v>7.1</v>
      </c>
      <c r="AU2171" s="2">
        <v>17.2</v>
      </c>
      <c r="AV2171" s="2">
        <v>27.914400000000001</v>
      </c>
      <c r="AW2171" s="2">
        <v>0.54</v>
      </c>
      <c r="AX2171" s="2">
        <v>5</v>
      </c>
      <c r="AY2171" s="2">
        <v>10.7</v>
      </c>
      <c r="AZ2171" s="2">
        <v>15.984</v>
      </c>
      <c r="BA2171" s="2">
        <v>1.18</v>
      </c>
      <c r="BB2171" s="2">
        <v>9</v>
      </c>
      <c r="BC2171" s="2">
        <v>13.1</v>
      </c>
      <c r="BD2171" s="2">
        <v>47.104799999999997</v>
      </c>
      <c r="BE2171" s="4"/>
      <c r="BF2171" s="4"/>
    </row>
    <row r="2172" spans="1:58" x14ac:dyDescent="0.2">
      <c r="A2172" s="29">
        <v>2171</v>
      </c>
      <c r="B2172" s="7" t="s">
        <v>18</v>
      </c>
      <c r="C2172" s="3">
        <v>39996</v>
      </c>
      <c r="D2172" s="4" t="s">
        <v>17</v>
      </c>
      <c r="E2172" s="4" t="s">
        <v>168</v>
      </c>
      <c r="F2172" s="5" t="s">
        <v>191</v>
      </c>
      <c r="G2172" s="6">
        <v>0.83333333333333337</v>
      </c>
      <c r="H2172" s="6">
        <v>0.91527777777777775</v>
      </c>
      <c r="I2172" s="85">
        <f t="shared" si="33"/>
        <v>117.9999999999999</v>
      </c>
      <c r="J2172" s="86">
        <f>I2172*Segmentos!$D$7*(AH2172%)*IF(ISNUMBER(AI2172),AI2172%,0)</f>
        <v>80995.199999999939</v>
      </c>
      <c r="K2172" s="86">
        <f>I2172*Segmentos!$D$7*(AL2172%)*IF(ISNUMBER(AM2172),AM2172%,0)</f>
        <v>142732.79999999993</v>
      </c>
      <c r="L2172" s="4" t="s">
        <v>465</v>
      </c>
      <c r="M2172" s="2">
        <v>0.24</v>
      </c>
      <c r="N2172" s="2">
        <v>2.4</v>
      </c>
      <c r="O2172" s="2">
        <v>10.199999999999999</v>
      </c>
      <c r="P2172" s="2">
        <v>92.655600000000007</v>
      </c>
      <c r="Q2172" s="2">
        <v>0.01</v>
      </c>
      <c r="R2172" s="2">
        <v>0.6</v>
      </c>
      <c r="S2172" s="2">
        <v>0.8</v>
      </c>
      <c r="T2172" s="2">
        <v>0.3488</v>
      </c>
      <c r="U2172" s="2">
        <v>7.0000000000000007E-2</v>
      </c>
      <c r="V2172" s="2">
        <v>3</v>
      </c>
      <c r="W2172" s="2">
        <v>2.4</v>
      </c>
      <c r="X2172" s="2">
        <v>5.6402000000000001</v>
      </c>
      <c r="Y2172" s="2">
        <v>0.38</v>
      </c>
      <c r="Z2172" s="2">
        <v>3</v>
      </c>
      <c r="AA2172" s="2">
        <v>12.6</v>
      </c>
      <c r="AB2172" s="2">
        <v>43.015700000000002</v>
      </c>
      <c r="AC2172" s="2">
        <v>0.34</v>
      </c>
      <c r="AD2172" s="2">
        <v>2.2999999999999998</v>
      </c>
      <c r="AE2172" s="2">
        <v>15.3</v>
      </c>
      <c r="AF2172" s="2">
        <v>43.651000000000003</v>
      </c>
      <c r="AG2172" s="2">
        <v>0.17</v>
      </c>
      <c r="AH2172" s="22">
        <v>2.6</v>
      </c>
      <c r="AI2172" s="22">
        <v>6.6</v>
      </c>
      <c r="AJ2172" s="22">
        <v>31.748699999999999</v>
      </c>
      <c r="AK2172" s="18">
        <v>0.3</v>
      </c>
      <c r="AL2172" s="18">
        <v>2.1</v>
      </c>
      <c r="AM2172" s="18">
        <v>14.4</v>
      </c>
      <c r="AN2172" s="2">
        <v>60.9069</v>
      </c>
      <c r="AO2172" s="2">
        <v>0.01</v>
      </c>
      <c r="AP2172" s="2">
        <v>0.9</v>
      </c>
      <c r="AQ2172" s="2">
        <v>1</v>
      </c>
      <c r="AR2172" s="2">
        <v>0.39639999999999997</v>
      </c>
      <c r="AS2172" s="2">
        <v>0.03</v>
      </c>
      <c r="AT2172" s="2">
        <v>2.2000000000000002</v>
      </c>
      <c r="AU2172" s="2">
        <v>1.5</v>
      </c>
      <c r="AV2172" s="2">
        <v>2.9540000000000002</v>
      </c>
      <c r="AW2172" s="2">
        <v>0.42</v>
      </c>
      <c r="AX2172" s="2">
        <v>1.7</v>
      </c>
      <c r="AY2172" s="2">
        <v>24.9</v>
      </c>
      <c r="AZ2172" s="2">
        <v>46.813800000000001</v>
      </c>
      <c r="BA2172" s="2">
        <v>0.28999999999999998</v>
      </c>
      <c r="BB2172" s="2">
        <v>3.3</v>
      </c>
      <c r="BC2172" s="2">
        <v>8.6999999999999993</v>
      </c>
      <c r="BD2172" s="2">
        <v>42.491500000000002</v>
      </c>
      <c r="BE2172" s="4"/>
      <c r="BF2172" s="4"/>
    </row>
    <row r="2173" spans="1:58" x14ac:dyDescent="0.2">
      <c r="A2173" s="29">
        <v>2172</v>
      </c>
      <c r="B2173" s="7" t="s">
        <v>9</v>
      </c>
      <c r="C2173" s="3">
        <v>39996</v>
      </c>
      <c r="D2173" s="4" t="s">
        <v>8</v>
      </c>
      <c r="E2173" s="4" t="s">
        <v>168</v>
      </c>
      <c r="F2173" s="5" t="s">
        <v>191</v>
      </c>
      <c r="G2173" s="6">
        <v>0.80138888888888893</v>
      </c>
      <c r="H2173" s="6">
        <v>0.87361111111111101</v>
      </c>
      <c r="I2173" s="85">
        <f t="shared" si="33"/>
        <v>103.99999999999979</v>
      </c>
      <c r="J2173" s="86">
        <f>I2173*Segmentos!$D$7*(AH2173%)*IF(ISNUMBER(AI2173),AI2173%,0)</f>
        <v>1508831.9999999967</v>
      </c>
      <c r="K2173" s="86">
        <f>I2173*Segmentos!$D$7*(AL2173%)*IF(ISNUMBER(AM2173),AM2173%,0)</f>
        <v>1809599.9999999963</v>
      </c>
      <c r="L2173" s="4" t="s">
        <v>464</v>
      </c>
      <c r="M2173" s="2">
        <v>4</v>
      </c>
      <c r="N2173" s="2">
        <v>13.4</v>
      </c>
      <c r="O2173" s="2">
        <v>29.8</v>
      </c>
      <c r="P2173" s="2">
        <v>78.432900000000004</v>
      </c>
      <c r="Q2173" s="2">
        <v>2.54</v>
      </c>
      <c r="R2173" s="2">
        <v>8.6999999999999993</v>
      </c>
      <c r="S2173" s="2">
        <v>29.1</v>
      </c>
      <c r="T2173" s="2">
        <v>8.2984000000000009</v>
      </c>
      <c r="U2173" s="2">
        <v>1.01</v>
      </c>
      <c r="V2173" s="2">
        <v>6</v>
      </c>
      <c r="W2173" s="2">
        <v>16.7</v>
      </c>
      <c r="X2173" s="2">
        <v>4.1394000000000002</v>
      </c>
      <c r="Y2173" s="2">
        <v>4.75</v>
      </c>
      <c r="Z2173" s="2">
        <v>14.9</v>
      </c>
      <c r="AA2173" s="2">
        <v>31.8</v>
      </c>
      <c r="AB2173" s="2">
        <v>27.5032</v>
      </c>
      <c r="AC2173" s="2">
        <v>5.98</v>
      </c>
      <c r="AD2173" s="2">
        <v>19.100000000000001</v>
      </c>
      <c r="AE2173" s="2">
        <v>31.2</v>
      </c>
      <c r="AF2173" s="2">
        <v>38.491799999999998</v>
      </c>
      <c r="AG2173" s="2">
        <v>3.62</v>
      </c>
      <c r="AH2173" s="22">
        <v>11.7</v>
      </c>
      <c r="AI2173" s="22">
        <v>31</v>
      </c>
      <c r="AJ2173" s="22">
        <v>33.6648</v>
      </c>
      <c r="AK2173" s="18">
        <v>4.34</v>
      </c>
      <c r="AL2173" s="18">
        <v>15</v>
      </c>
      <c r="AM2173" s="18">
        <v>29</v>
      </c>
      <c r="AN2173" s="2">
        <v>44.768099999999997</v>
      </c>
      <c r="AO2173" s="2">
        <v>1.98</v>
      </c>
      <c r="AP2173" s="2">
        <v>7.6</v>
      </c>
      <c r="AQ2173" s="2">
        <v>26</v>
      </c>
      <c r="AR2173" s="2">
        <v>4.2483000000000004</v>
      </c>
      <c r="AS2173" s="2">
        <v>1.78</v>
      </c>
      <c r="AT2173" s="2">
        <v>7.6</v>
      </c>
      <c r="AU2173" s="2">
        <v>23.3</v>
      </c>
      <c r="AV2173" s="2">
        <v>7.6858000000000004</v>
      </c>
      <c r="AW2173" s="2">
        <v>4.03</v>
      </c>
      <c r="AX2173" s="2">
        <v>16.7</v>
      </c>
      <c r="AY2173" s="2">
        <v>24.1</v>
      </c>
      <c r="AZ2173" s="2">
        <v>22.741199999999999</v>
      </c>
      <c r="BA2173" s="2">
        <v>5.82</v>
      </c>
      <c r="BB2173" s="2">
        <v>15.9</v>
      </c>
      <c r="BC2173" s="2">
        <v>36.700000000000003</v>
      </c>
      <c r="BD2173" s="2">
        <v>43.7575</v>
      </c>
      <c r="BE2173" s="4"/>
      <c r="BF2173" s="4"/>
    </row>
    <row r="2174" spans="1:58" x14ac:dyDescent="0.2">
      <c r="A2174" s="29">
        <v>2173</v>
      </c>
      <c r="B2174" s="7" t="s">
        <v>1</v>
      </c>
      <c r="C2174" s="3">
        <v>39996</v>
      </c>
      <c r="D2174" s="4" t="s">
        <v>0</v>
      </c>
      <c r="E2174" s="4" t="s">
        <v>163</v>
      </c>
      <c r="F2174" s="5" t="s">
        <v>191</v>
      </c>
      <c r="G2174" s="6">
        <v>0.84791666666666676</v>
      </c>
      <c r="H2174" s="6">
        <v>0.88402777777777775</v>
      </c>
      <c r="I2174" s="85">
        <f t="shared" si="33"/>
        <v>51.999999999999815</v>
      </c>
      <c r="J2174" s="86">
        <f>I2174*Segmentos!$D$7*(AH2174%)*IF(ISNUMBER(AI2174),AI2174%,0)</f>
        <v>820393.59999999707</v>
      </c>
      <c r="K2174" s="86">
        <f>I2174*Segmentos!$D$7*(AL2174%)*IF(ISNUMBER(AM2174),AM2174%,0)</f>
        <v>1556255.9999999944</v>
      </c>
      <c r="L2174" s="4"/>
      <c r="M2174" s="2">
        <v>5.8</v>
      </c>
      <c r="N2174" s="2">
        <v>10.7</v>
      </c>
      <c r="O2174" s="2">
        <v>54.4</v>
      </c>
      <c r="P2174" s="2">
        <v>73.645600000000002</v>
      </c>
      <c r="Q2174" s="2">
        <v>4.34</v>
      </c>
      <c r="R2174" s="2">
        <v>8.4</v>
      </c>
      <c r="S2174" s="2">
        <v>51.4</v>
      </c>
      <c r="T2174" s="2">
        <v>9.1972000000000005</v>
      </c>
      <c r="U2174" s="2">
        <v>4.42</v>
      </c>
      <c r="V2174" s="2">
        <v>9.6</v>
      </c>
      <c r="W2174" s="2">
        <v>46.2</v>
      </c>
      <c r="X2174" s="2">
        <v>11.781499999999999</v>
      </c>
      <c r="Y2174" s="2">
        <v>5.76</v>
      </c>
      <c r="Z2174" s="2">
        <v>10.7</v>
      </c>
      <c r="AA2174" s="2">
        <v>54</v>
      </c>
      <c r="AB2174" s="2">
        <v>21.614899999999999</v>
      </c>
      <c r="AC2174" s="2">
        <v>7.45</v>
      </c>
      <c r="AD2174" s="2">
        <v>12.4</v>
      </c>
      <c r="AE2174" s="2">
        <v>59.8</v>
      </c>
      <c r="AF2174" s="2">
        <v>31.052</v>
      </c>
      <c r="AG2174" s="2">
        <v>3.96</v>
      </c>
      <c r="AH2174" s="22">
        <v>8.1999999999999993</v>
      </c>
      <c r="AI2174" s="22">
        <v>48.1</v>
      </c>
      <c r="AJ2174" s="22">
        <v>23.846699999999998</v>
      </c>
      <c r="AK2174" s="18">
        <v>7.46</v>
      </c>
      <c r="AL2174" s="18">
        <v>12.9</v>
      </c>
      <c r="AM2174" s="18">
        <v>58</v>
      </c>
      <c r="AN2174" s="2">
        <v>49.798900000000003</v>
      </c>
      <c r="AO2174" s="2">
        <v>4.4000000000000004</v>
      </c>
      <c r="AP2174" s="2">
        <v>8.1</v>
      </c>
      <c r="AQ2174" s="2">
        <v>54.3</v>
      </c>
      <c r="AR2174" s="2">
        <v>6.1052</v>
      </c>
      <c r="AS2174" s="2">
        <v>6.01</v>
      </c>
      <c r="AT2174" s="2">
        <v>12.1</v>
      </c>
      <c r="AU2174" s="2">
        <v>49.9</v>
      </c>
      <c r="AV2174" s="2">
        <v>16.822600000000001</v>
      </c>
      <c r="AW2174" s="2">
        <v>5.2</v>
      </c>
      <c r="AX2174" s="2">
        <v>9.1999999999999993</v>
      </c>
      <c r="AY2174" s="2">
        <v>56.6</v>
      </c>
      <c r="AZ2174" s="2">
        <v>18.995699999999999</v>
      </c>
      <c r="BA2174" s="2">
        <v>6.52</v>
      </c>
      <c r="BB2174" s="2">
        <v>11.7</v>
      </c>
      <c r="BC2174" s="2">
        <v>55.8</v>
      </c>
      <c r="BD2174" s="2">
        <v>31.722200000000001</v>
      </c>
      <c r="BE2174" s="4"/>
      <c r="BF2174" s="4"/>
    </row>
    <row r="2175" spans="1:58" x14ac:dyDescent="0.2">
      <c r="A2175" s="29">
        <v>2174</v>
      </c>
      <c r="B2175" s="7" t="s">
        <v>36</v>
      </c>
      <c r="C2175" s="3">
        <v>39996</v>
      </c>
      <c r="D2175" s="4" t="s">
        <v>13</v>
      </c>
      <c r="E2175" s="4" t="s">
        <v>163</v>
      </c>
      <c r="F2175" s="5" t="s">
        <v>191</v>
      </c>
      <c r="G2175" s="6">
        <v>0.91874999999999996</v>
      </c>
      <c r="H2175" s="6">
        <v>0.94236111111111109</v>
      </c>
      <c r="I2175" s="85">
        <f t="shared" si="33"/>
        <v>34.000000000000043</v>
      </c>
      <c r="J2175" s="86">
        <f>I2175*Segmentos!$D$7*(AH2175%)*IF(ISNUMBER(AI2175),AI2175%,0)</f>
        <v>1347379.2000000018</v>
      </c>
      <c r="K2175" s="86">
        <f>I2175*Segmentos!$D$7*(AL2175%)*IF(ISNUMBER(AM2175),AM2175%,0)</f>
        <v>2474764.8000000031</v>
      </c>
      <c r="L2175" s="4"/>
      <c r="M2175" s="2">
        <v>14.27</v>
      </c>
      <c r="N2175" s="2">
        <v>22.5</v>
      </c>
      <c r="O2175" s="2">
        <v>63.5</v>
      </c>
      <c r="P2175" s="2">
        <v>84.367199999999997</v>
      </c>
      <c r="Q2175" s="2">
        <v>12.85</v>
      </c>
      <c r="R2175" s="2">
        <v>21.8</v>
      </c>
      <c r="S2175" s="2">
        <v>59</v>
      </c>
      <c r="T2175" s="2">
        <v>12.6791</v>
      </c>
      <c r="U2175" s="2">
        <v>11.32</v>
      </c>
      <c r="V2175" s="2">
        <v>18</v>
      </c>
      <c r="W2175" s="2">
        <v>62.8</v>
      </c>
      <c r="X2175" s="2">
        <v>14.0282</v>
      </c>
      <c r="Y2175" s="2">
        <v>17.36</v>
      </c>
      <c r="Z2175" s="2">
        <v>27.7</v>
      </c>
      <c r="AA2175" s="2">
        <v>62.7</v>
      </c>
      <c r="AB2175" s="2">
        <v>30.293299999999999</v>
      </c>
      <c r="AC2175" s="2">
        <v>14.1</v>
      </c>
      <c r="AD2175" s="2">
        <v>20.9</v>
      </c>
      <c r="AE2175" s="2">
        <v>67.400000000000006</v>
      </c>
      <c r="AF2175" s="2">
        <v>27.366599999999998</v>
      </c>
      <c r="AG2175" s="2">
        <v>9.94</v>
      </c>
      <c r="AH2175" s="22">
        <v>17.2</v>
      </c>
      <c r="AI2175" s="22">
        <v>57.6</v>
      </c>
      <c r="AJ2175" s="22">
        <v>27.865100000000002</v>
      </c>
      <c r="AK2175" s="18">
        <v>18.18</v>
      </c>
      <c r="AL2175" s="18">
        <v>27.2</v>
      </c>
      <c r="AM2175" s="18">
        <v>66.900000000000006</v>
      </c>
      <c r="AN2175" s="2">
        <v>56.502200000000002</v>
      </c>
      <c r="AO2175" s="2">
        <v>13.49</v>
      </c>
      <c r="AP2175" s="2">
        <v>18.600000000000001</v>
      </c>
      <c r="AQ2175" s="2">
        <v>72.7</v>
      </c>
      <c r="AR2175" s="2">
        <v>8.7120999999999995</v>
      </c>
      <c r="AS2175" s="2">
        <v>14.18</v>
      </c>
      <c r="AT2175" s="2">
        <v>21.7</v>
      </c>
      <c r="AU2175" s="2">
        <v>65.400000000000006</v>
      </c>
      <c r="AV2175" s="2">
        <v>18.468</v>
      </c>
      <c r="AW2175" s="2">
        <v>12.43</v>
      </c>
      <c r="AX2175" s="2">
        <v>18.8</v>
      </c>
      <c r="AY2175" s="2">
        <v>66</v>
      </c>
      <c r="AZ2175" s="2">
        <v>21.127099999999999</v>
      </c>
      <c r="BA2175" s="2">
        <v>15.93</v>
      </c>
      <c r="BB2175" s="2">
        <v>26.7</v>
      </c>
      <c r="BC2175" s="2">
        <v>59.6</v>
      </c>
      <c r="BD2175" s="2">
        <v>36.06</v>
      </c>
      <c r="BE2175" s="4"/>
      <c r="BF2175" s="4"/>
    </row>
    <row r="2176" spans="1:58" x14ac:dyDescent="0.2">
      <c r="A2176" s="29">
        <v>2175</v>
      </c>
      <c r="B2176" s="7" t="s">
        <v>88</v>
      </c>
      <c r="C2176" s="3">
        <v>39996</v>
      </c>
      <c r="D2176" s="4" t="s">
        <v>13</v>
      </c>
      <c r="E2176" s="4" t="s">
        <v>163</v>
      </c>
      <c r="F2176" s="5" t="s">
        <v>191</v>
      </c>
      <c r="G2176" s="6">
        <v>0.91805555555555562</v>
      </c>
      <c r="H2176" s="6">
        <v>0.91874999999999996</v>
      </c>
      <c r="I2176" s="85">
        <f t="shared" si="33"/>
        <v>0.99999999999983658</v>
      </c>
      <c r="J2176" s="86">
        <f>I2176*Segmentos!$D$7*(AH2176%)*IF(ISNUMBER(AI2176),AI2176%,0)</f>
        <v>35599.999999994187</v>
      </c>
      <c r="K2176" s="86">
        <f>I2176*Segmentos!$D$7*(AL2176%)*IF(ISNUMBER(AM2176),AM2176%,0)</f>
        <v>64399.999999989479</v>
      </c>
      <c r="L2176" s="4"/>
      <c r="M2176" s="2">
        <v>12.65</v>
      </c>
      <c r="N2176" s="2">
        <v>12.7</v>
      </c>
      <c r="O2176" s="2">
        <v>100</v>
      </c>
      <c r="P2176" s="2">
        <v>87.936400000000006</v>
      </c>
      <c r="Q2176" s="2">
        <v>10.9</v>
      </c>
      <c r="R2176" s="2">
        <v>10.9</v>
      </c>
      <c r="S2176" s="2">
        <v>100</v>
      </c>
      <c r="T2176" s="2">
        <v>12.6448</v>
      </c>
      <c r="U2176" s="2">
        <v>8.27</v>
      </c>
      <c r="V2176" s="2">
        <v>8.3000000000000007</v>
      </c>
      <c r="W2176" s="2">
        <v>100</v>
      </c>
      <c r="X2176" s="2">
        <v>12.0525</v>
      </c>
      <c r="Y2176" s="2">
        <v>13.19</v>
      </c>
      <c r="Z2176" s="2">
        <v>13.2</v>
      </c>
      <c r="AA2176" s="2">
        <v>100</v>
      </c>
      <c r="AB2176" s="2">
        <v>27.075299999999999</v>
      </c>
      <c r="AC2176" s="2">
        <v>15.85</v>
      </c>
      <c r="AD2176" s="2">
        <v>15.8</v>
      </c>
      <c r="AE2176" s="2">
        <v>100</v>
      </c>
      <c r="AF2176" s="2">
        <v>36.163800000000002</v>
      </c>
      <c r="AG2176" s="2">
        <v>8.86</v>
      </c>
      <c r="AH2176" s="22">
        <v>8.9</v>
      </c>
      <c r="AI2176" s="22">
        <v>100</v>
      </c>
      <c r="AJ2176" s="22">
        <v>29.212900000000001</v>
      </c>
      <c r="AK2176" s="18">
        <v>16.07</v>
      </c>
      <c r="AL2176" s="18">
        <v>16.100000000000001</v>
      </c>
      <c r="AM2176" s="18">
        <v>100</v>
      </c>
      <c r="AN2176" s="2">
        <v>58.723500000000001</v>
      </c>
      <c r="AO2176" s="2">
        <v>10.86</v>
      </c>
      <c r="AP2176" s="2">
        <v>10.9</v>
      </c>
      <c r="AQ2176" s="2">
        <v>100</v>
      </c>
      <c r="AR2176" s="2">
        <v>8.2487999999999992</v>
      </c>
      <c r="AS2176" s="2">
        <v>11.8</v>
      </c>
      <c r="AT2176" s="2">
        <v>11.8</v>
      </c>
      <c r="AU2176" s="2">
        <v>100</v>
      </c>
      <c r="AV2176" s="2">
        <v>18.0684</v>
      </c>
      <c r="AW2176" s="2">
        <v>11.12</v>
      </c>
      <c r="AX2176" s="2">
        <v>11.1</v>
      </c>
      <c r="AY2176" s="2">
        <v>100</v>
      </c>
      <c r="AZ2176" s="2">
        <v>22.214500000000001</v>
      </c>
      <c r="BA2176" s="2">
        <v>14.8</v>
      </c>
      <c r="BB2176" s="2">
        <v>14.8</v>
      </c>
      <c r="BC2176" s="2">
        <v>100</v>
      </c>
      <c r="BD2176" s="2">
        <v>39.404800000000002</v>
      </c>
      <c r="BE2176" s="4"/>
      <c r="BF2176" s="4"/>
    </row>
    <row r="2177" spans="1:58" x14ac:dyDescent="0.2">
      <c r="A2177" s="29">
        <v>2176</v>
      </c>
      <c r="B2177" s="7" t="s">
        <v>20</v>
      </c>
      <c r="C2177" s="3">
        <v>39996</v>
      </c>
      <c r="D2177" s="4" t="s">
        <v>17</v>
      </c>
      <c r="E2177" s="4" t="s">
        <v>169</v>
      </c>
      <c r="F2177" s="5" t="s">
        <v>191</v>
      </c>
      <c r="G2177" s="6">
        <v>0.91666666666666663</v>
      </c>
      <c r="H2177" s="6">
        <v>0.95833333333333337</v>
      </c>
      <c r="I2177" s="85">
        <f t="shared" si="33"/>
        <v>60.000000000000107</v>
      </c>
      <c r="J2177" s="86">
        <f>I2177*Segmentos!$D$7*(AH2177%)*IF(ISNUMBER(AI2177),AI2177%,0)</f>
        <v>48336.00000000008</v>
      </c>
      <c r="K2177" s="86">
        <f>I2177*Segmentos!$D$7*(AL2177%)*IF(ISNUMBER(AM2177),AM2177%,0)</f>
        <v>41472.000000000073</v>
      </c>
      <c r="L2177" s="4"/>
      <c r="M2177" s="2">
        <v>0.19</v>
      </c>
      <c r="N2177" s="2">
        <v>1.8</v>
      </c>
      <c r="O2177" s="2">
        <v>10.7</v>
      </c>
      <c r="P2177" s="2">
        <v>74.090999999999994</v>
      </c>
      <c r="Q2177" s="2">
        <v>0</v>
      </c>
      <c r="R2177" s="2">
        <v>0</v>
      </c>
      <c r="S2177" s="8" t="s">
        <v>577</v>
      </c>
      <c r="T2177" s="2">
        <v>0</v>
      </c>
      <c r="U2177" s="2">
        <v>0.25</v>
      </c>
      <c r="V2177" s="2">
        <v>2.7</v>
      </c>
      <c r="W2177" s="2">
        <v>9.1999999999999993</v>
      </c>
      <c r="X2177" s="2">
        <v>20.4785</v>
      </c>
      <c r="Y2177" s="2">
        <v>0.24</v>
      </c>
      <c r="Z2177" s="2">
        <v>2.2000000000000002</v>
      </c>
      <c r="AA2177" s="2">
        <v>10.6</v>
      </c>
      <c r="AB2177" s="2">
        <v>27.452999999999999</v>
      </c>
      <c r="AC2177" s="2">
        <v>0.2</v>
      </c>
      <c r="AD2177" s="2">
        <v>1.6</v>
      </c>
      <c r="AE2177" s="2">
        <v>12.4</v>
      </c>
      <c r="AF2177" s="2">
        <v>26.159500000000001</v>
      </c>
      <c r="AG2177" s="2">
        <v>0.2</v>
      </c>
      <c r="AH2177" s="22">
        <v>1.9</v>
      </c>
      <c r="AI2177" s="22">
        <v>10.6</v>
      </c>
      <c r="AJ2177" s="22">
        <v>37.284300000000002</v>
      </c>
      <c r="AK2177" s="18">
        <v>0.18</v>
      </c>
      <c r="AL2177" s="18">
        <v>1.6</v>
      </c>
      <c r="AM2177" s="18">
        <v>10.8</v>
      </c>
      <c r="AN2177" s="2">
        <v>36.806699999999999</v>
      </c>
      <c r="AO2177" s="2">
        <v>0</v>
      </c>
      <c r="AP2177" s="2">
        <v>0.1</v>
      </c>
      <c r="AQ2177" s="2">
        <v>1.7</v>
      </c>
      <c r="AR2177" s="2">
        <v>6.9400000000000003E-2</v>
      </c>
      <c r="AS2177" s="2">
        <v>0.09</v>
      </c>
      <c r="AT2177" s="2">
        <v>1.4</v>
      </c>
      <c r="AU2177" s="2">
        <v>6.2</v>
      </c>
      <c r="AV2177" s="2">
        <v>7.5007999999999999</v>
      </c>
      <c r="AW2177" s="2">
        <v>0.52</v>
      </c>
      <c r="AX2177" s="2">
        <v>2.8</v>
      </c>
      <c r="AY2177" s="2">
        <v>18.600000000000001</v>
      </c>
      <c r="AZ2177" s="2">
        <v>58.6081</v>
      </c>
      <c r="BA2177" s="2">
        <v>0.05</v>
      </c>
      <c r="BB2177" s="2">
        <v>1.7</v>
      </c>
      <c r="BC2177" s="2">
        <v>3.1</v>
      </c>
      <c r="BD2177" s="2">
        <v>7.9126000000000003</v>
      </c>
      <c r="BE2177" s="4"/>
      <c r="BF2177" s="4"/>
    </row>
    <row r="2178" spans="1:58" x14ac:dyDescent="0.2">
      <c r="A2178" s="29">
        <v>2177</v>
      </c>
      <c r="B2178" s="7" t="s">
        <v>11</v>
      </c>
      <c r="C2178" s="3">
        <v>39996</v>
      </c>
      <c r="D2178" s="4" t="s">
        <v>8</v>
      </c>
      <c r="E2178" s="4" t="s">
        <v>166</v>
      </c>
      <c r="F2178" s="5" t="s">
        <v>191</v>
      </c>
      <c r="G2178" s="6">
        <v>0.91041666666666676</v>
      </c>
      <c r="H2178" s="6">
        <v>0.91180555555555554</v>
      </c>
      <c r="I2178" s="85">
        <f t="shared" si="33"/>
        <v>1.999999999999833</v>
      </c>
      <c r="J2178" s="86">
        <f>I2178*Segmentos!$D$7*(AH2178%)*IF(ISNUMBER(AI2178),AI2178%,0)</f>
        <v>34260.799999997143</v>
      </c>
      <c r="K2178" s="86">
        <f>I2178*Segmentos!$D$7*(AL2178%)*IF(ISNUMBER(AM2178),AM2178%,0)</f>
        <v>36416.799999996962</v>
      </c>
      <c r="L2178" s="4"/>
      <c r="M2178" s="2">
        <v>4.41</v>
      </c>
      <c r="N2178" s="2">
        <v>4.9000000000000004</v>
      </c>
      <c r="O2178" s="2">
        <v>90.3</v>
      </c>
      <c r="P2178" s="2">
        <v>84.240799999999993</v>
      </c>
      <c r="Q2178" s="2">
        <v>1.63</v>
      </c>
      <c r="R2178" s="2">
        <v>1.8</v>
      </c>
      <c r="S2178" s="2">
        <v>88.6</v>
      </c>
      <c r="T2178" s="2">
        <v>5.2016999999999998</v>
      </c>
      <c r="U2178" s="2">
        <v>2.64</v>
      </c>
      <c r="V2178" s="2">
        <v>2.7</v>
      </c>
      <c r="W2178" s="2">
        <v>98.1</v>
      </c>
      <c r="X2178" s="2">
        <v>10.5701</v>
      </c>
      <c r="Y2178" s="2">
        <v>3.78</v>
      </c>
      <c r="Z2178" s="2">
        <v>4.5999999999999996</v>
      </c>
      <c r="AA2178" s="2">
        <v>82.7</v>
      </c>
      <c r="AB2178" s="2">
        <v>21.3504</v>
      </c>
      <c r="AC2178" s="2">
        <v>7.51</v>
      </c>
      <c r="AD2178" s="2">
        <v>8.1</v>
      </c>
      <c r="AE2178" s="2">
        <v>92.7</v>
      </c>
      <c r="AF2178" s="2">
        <v>47.118600000000001</v>
      </c>
      <c r="AG2178" s="2">
        <v>4.26</v>
      </c>
      <c r="AH2178" s="22">
        <v>4.9000000000000004</v>
      </c>
      <c r="AI2178" s="22">
        <v>87.4</v>
      </c>
      <c r="AJ2178" s="22">
        <v>38.606900000000003</v>
      </c>
      <c r="AK2178" s="18">
        <v>4.54</v>
      </c>
      <c r="AL2178" s="18">
        <v>4.9000000000000004</v>
      </c>
      <c r="AM2178" s="18">
        <v>92.9</v>
      </c>
      <c r="AN2178" s="2">
        <v>45.633800000000001</v>
      </c>
      <c r="AO2178" s="2">
        <v>1.32</v>
      </c>
      <c r="AP2178" s="2">
        <v>1.9</v>
      </c>
      <c r="AQ2178" s="2">
        <v>68.3</v>
      </c>
      <c r="AR2178" s="2">
        <v>2.7675999999999998</v>
      </c>
      <c r="AS2178" s="2">
        <v>3.07</v>
      </c>
      <c r="AT2178" s="2">
        <v>3.6</v>
      </c>
      <c r="AU2178" s="2">
        <v>86.4</v>
      </c>
      <c r="AV2178" s="2">
        <v>12.939399999999999</v>
      </c>
      <c r="AW2178" s="2">
        <v>4.03</v>
      </c>
      <c r="AX2178" s="2">
        <v>4</v>
      </c>
      <c r="AY2178" s="2">
        <v>100</v>
      </c>
      <c r="AZ2178" s="2">
        <v>22.160399999999999</v>
      </c>
      <c r="BA2178" s="2">
        <v>6.33</v>
      </c>
      <c r="BB2178" s="2">
        <v>7.1</v>
      </c>
      <c r="BC2178" s="2">
        <v>89</v>
      </c>
      <c r="BD2178" s="2">
        <v>46.373399999999997</v>
      </c>
      <c r="BE2178" s="4"/>
      <c r="BF2178" s="4"/>
    </row>
    <row r="2179" spans="1:58" x14ac:dyDescent="0.2">
      <c r="A2179" s="29">
        <v>2178</v>
      </c>
      <c r="B2179" s="7" t="s">
        <v>6</v>
      </c>
      <c r="C2179" s="3">
        <v>39996</v>
      </c>
      <c r="D2179" s="4" t="s">
        <v>3</v>
      </c>
      <c r="E2179" s="4" t="s">
        <v>166</v>
      </c>
      <c r="F2179" s="5" t="s">
        <v>191</v>
      </c>
      <c r="G2179" s="6">
        <v>0.90763888888888899</v>
      </c>
      <c r="H2179" s="6">
        <v>0.90833333333333333</v>
      </c>
      <c r="I2179" s="85">
        <f t="shared" ref="I2179:I2242" si="34">IF(H2179&gt;=G2179,(H2179-G2179)*24*60,("24:00:00"-G2179+H2179)*24*60)</f>
        <v>0.99999999999983658</v>
      </c>
      <c r="J2179" s="86">
        <f>I2179*Segmentos!$D$7*(AH2179%)*IF(ISNUMBER(AI2179),AI2179%,0)</f>
        <v>27599.999999995493</v>
      </c>
      <c r="K2179" s="86">
        <f>I2179*Segmentos!$D$7*(AL2179%)*IF(ISNUMBER(AM2179),AM2179%,0)</f>
        <v>27199.999999995558</v>
      </c>
      <c r="L2179" s="4"/>
      <c r="M2179" s="2">
        <v>6.86</v>
      </c>
      <c r="N2179" s="2">
        <v>6.9</v>
      </c>
      <c r="O2179" s="2">
        <v>100</v>
      </c>
      <c r="P2179" s="2">
        <v>77.936499999999995</v>
      </c>
      <c r="Q2179" s="2">
        <v>2.4</v>
      </c>
      <c r="R2179" s="2">
        <v>2.4</v>
      </c>
      <c r="S2179" s="2">
        <v>100</v>
      </c>
      <c r="T2179" s="2">
        <v>4.5496999999999996</v>
      </c>
      <c r="U2179" s="2">
        <v>8.19</v>
      </c>
      <c r="V2179" s="2">
        <v>8.1999999999999993</v>
      </c>
      <c r="W2179" s="2">
        <v>100</v>
      </c>
      <c r="X2179" s="2">
        <v>19.515599999999999</v>
      </c>
      <c r="Y2179" s="2">
        <v>7.65</v>
      </c>
      <c r="Z2179" s="2">
        <v>7.6</v>
      </c>
      <c r="AA2179" s="2">
        <v>100</v>
      </c>
      <c r="AB2179" s="2">
        <v>25.644200000000001</v>
      </c>
      <c r="AC2179" s="2">
        <v>7.57</v>
      </c>
      <c r="AD2179" s="2">
        <v>7.6</v>
      </c>
      <c r="AE2179" s="2">
        <v>100</v>
      </c>
      <c r="AF2179" s="2">
        <v>28.2271</v>
      </c>
      <c r="AG2179" s="2">
        <v>6.89</v>
      </c>
      <c r="AH2179" s="22">
        <v>6.9</v>
      </c>
      <c r="AI2179" s="22">
        <v>100</v>
      </c>
      <c r="AJ2179" s="22">
        <v>37.115900000000003</v>
      </c>
      <c r="AK2179" s="18">
        <v>6.84</v>
      </c>
      <c r="AL2179" s="18">
        <v>6.8</v>
      </c>
      <c r="AM2179" s="18">
        <v>100</v>
      </c>
      <c r="AN2179" s="2">
        <v>40.820599999999999</v>
      </c>
      <c r="AO2179" s="2">
        <v>2.23</v>
      </c>
      <c r="AP2179" s="2">
        <v>2.2000000000000002</v>
      </c>
      <c r="AQ2179" s="2">
        <v>100</v>
      </c>
      <c r="AR2179" s="2">
        <v>2.7690000000000001</v>
      </c>
      <c r="AS2179" s="2">
        <v>6.46</v>
      </c>
      <c r="AT2179" s="2">
        <v>6.5</v>
      </c>
      <c r="AU2179" s="2">
        <v>100</v>
      </c>
      <c r="AV2179" s="2">
        <v>16.1555</v>
      </c>
      <c r="AW2179" s="2">
        <v>6.51</v>
      </c>
      <c r="AX2179" s="2">
        <v>6.5</v>
      </c>
      <c r="AY2179" s="2">
        <v>100</v>
      </c>
      <c r="AZ2179" s="2">
        <v>21.256699999999999</v>
      </c>
      <c r="BA2179" s="2">
        <v>8.68</v>
      </c>
      <c r="BB2179" s="2">
        <v>8.6999999999999993</v>
      </c>
      <c r="BC2179" s="2">
        <v>100</v>
      </c>
      <c r="BD2179" s="2">
        <v>37.755299999999998</v>
      </c>
      <c r="BE2179" s="4"/>
      <c r="BF2179" s="4"/>
    </row>
    <row r="2180" spans="1:58" x14ac:dyDescent="0.2">
      <c r="A2180" s="29">
        <v>2179</v>
      </c>
      <c r="B2180" s="7" t="s">
        <v>31</v>
      </c>
      <c r="C2180" s="3">
        <v>39996</v>
      </c>
      <c r="D2180" s="4" t="s">
        <v>28</v>
      </c>
      <c r="E2180" s="4" t="s">
        <v>166</v>
      </c>
      <c r="F2180" s="5" t="s">
        <v>191</v>
      </c>
      <c r="G2180" s="6">
        <v>0.91111111111111109</v>
      </c>
      <c r="H2180" s="6">
        <v>0.9145833333333333</v>
      </c>
      <c r="I2180" s="85">
        <f t="shared" si="34"/>
        <v>4.9999999999999822</v>
      </c>
      <c r="J2180" s="86">
        <f>I2180*Segmentos!$D$7*(AH2180%)*IF(ISNUMBER(AI2180),AI2180%,0)</f>
        <v>8671.9999999999691</v>
      </c>
      <c r="K2180" s="86">
        <f>I2180*Segmentos!$D$7*(AL2180%)*IF(ISNUMBER(AM2180),AM2180%,0)</f>
        <v>24047.999999999916</v>
      </c>
      <c r="L2180" s="4"/>
      <c r="M2180" s="2">
        <v>0.85</v>
      </c>
      <c r="N2180" s="2">
        <v>1.4</v>
      </c>
      <c r="O2180" s="2">
        <v>63.1</v>
      </c>
      <c r="P2180" s="2">
        <v>95.009299999999996</v>
      </c>
      <c r="Q2180" s="2">
        <v>0.4</v>
      </c>
      <c r="R2180" s="2">
        <v>0.4</v>
      </c>
      <c r="S2180" s="2">
        <v>100</v>
      </c>
      <c r="T2180" s="2">
        <v>7.4337999999999997</v>
      </c>
      <c r="U2180" s="2">
        <v>0.03</v>
      </c>
      <c r="V2180" s="2">
        <v>0.2</v>
      </c>
      <c r="W2180" s="2">
        <v>20</v>
      </c>
      <c r="X2180" s="2">
        <v>0.73340000000000005</v>
      </c>
      <c r="Y2180" s="2">
        <v>0.72</v>
      </c>
      <c r="Z2180" s="2">
        <v>1.3</v>
      </c>
      <c r="AA2180" s="2">
        <v>54</v>
      </c>
      <c r="AB2180" s="2">
        <v>23.736599999999999</v>
      </c>
      <c r="AC2180" s="2">
        <v>1.73</v>
      </c>
      <c r="AD2180" s="2">
        <v>2.6</v>
      </c>
      <c r="AE2180" s="2">
        <v>66.099999999999994</v>
      </c>
      <c r="AF2180" s="2">
        <v>63.105499999999999</v>
      </c>
      <c r="AG2180" s="2">
        <v>0.46</v>
      </c>
      <c r="AH2180" s="22">
        <v>0.8</v>
      </c>
      <c r="AI2180" s="22">
        <v>54.2</v>
      </c>
      <c r="AJ2180" s="22">
        <v>24.156300000000002</v>
      </c>
      <c r="AK2180" s="18">
        <v>1.21</v>
      </c>
      <c r="AL2180" s="18">
        <v>1.8</v>
      </c>
      <c r="AM2180" s="18">
        <v>66.8</v>
      </c>
      <c r="AN2180" s="2">
        <v>70.852999999999994</v>
      </c>
      <c r="AO2180" s="2">
        <v>0.46</v>
      </c>
      <c r="AP2180" s="2">
        <v>1.2</v>
      </c>
      <c r="AQ2180" s="2">
        <v>39.1</v>
      </c>
      <c r="AR2180" s="2">
        <v>5.6059000000000001</v>
      </c>
      <c r="AS2180" s="2">
        <v>0.84</v>
      </c>
      <c r="AT2180" s="2">
        <v>1.5</v>
      </c>
      <c r="AU2180" s="2">
        <v>57.1</v>
      </c>
      <c r="AV2180" s="2">
        <v>20.511600000000001</v>
      </c>
      <c r="AW2180" s="2">
        <v>0</v>
      </c>
      <c r="AX2180" s="2">
        <v>0</v>
      </c>
      <c r="AY2180" s="8" t="s">
        <v>577</v>
      </c>
      <c r="AZ2180" s="2">
        <v>0</v>
      </c>
      <c r="BA2180" s="2">
        <v>1.62</v>
      </c>
      <c r="BB2180" s="2">
        <v>2.4</v>
      </c>
      <c r="BC2180" s="2">
        <v>68.7</v>
      </c>
      <c r="BD2180" s="2">
        <v>68.891800000000003</v>
      </c>
      <c r="BE2180" s="4"/>
      <c r="BF2180" s="4"/>
    </row>
    <row r="2181" spans="1:58" x14ac:dyDescent="0.2">
      <c r="A2181" s="29">
        <v>2180</v>
      </c>
      <c r="B2181" s="7" t="s">
        <v>43</v>
      </c>
      <c r="C2181" s="3">
        <v>39996</v>
      </c>
      <c r="D2181" s="4" t="s">
        <v>21</v>
      </c>
      <c r="E2181" s="4" t="s">
        <v>170</v>
      </c>
      <c r="F2181" s="5" t="s">
        <v>191</v>
      </c>
      <c r="G2181" s="6">
        <v>0.9159722222222223</v>
      </c>
      <c r="H2181" s="6">
        <v>0.93472222222222223</v>
      </c>
      <c r="I2181" s="85">
        <f t="shared" si="34"/>
        <v>26.999999999999904</v>
      </c>
      <c r="J2181" s="86">
        <f>I2181*Segmentos!$D$7*(AH2181%)*IF(ISNUMBER(AI2181),AI2181%,0)</f>
        <v>19245.599999999933</v>
      </c>
      <c r="K2181" s="86">
        <f>I2181*Segmentos!$D$7*(AL2181%)*IF(ISNUMBER(AM2181),AM2181%,0)</f>
        <v>36115.199999999873</v>
      </c>
      <c r="L2181" s="4"/>
      <c r="M2181" s="2">
        <v>0.26</v>
      </c>
      <c r="N2181" s="2">
        <v>2</v>
      </c>
      <c r="O2181" s="2">
        <v>12.9</v>
      </c>
      <c r="P2181" s="2">
        <v>30.098099999999999</v>
      </c>
      <c r="Q2181" s="2">
        <v>0.06</v>
      </c>
      <c r="R2181" s="2">
        <v>1.5</v>
      </c>
      <c r="S2181" s="2">
        <v>3.7</v>
      </c>
      <c r="T2181" s="2">
        <v>1.0730999999999999</v>
      </c>
      <c r="U2181" s="2">
        <v>0.56000000000000005</v>
      </c>
      <c r="V2181" s="2">
        <v>3.1</v>
      </c>
      <c r="W2181" s="2">
        <v>17.7</v>
      </c>
      <c r="X2181" s="2">
        <v>13.469799999999999</v>
      </c>
      <c r="Y2181" s="2">
        <v>0.39</v>
      </c>
      <c r="Z2181" s="2">
        <v>2.9</v>
      </c>
      <c r="AA2181" s="2">
        <v>13.5</v>
      </c>
      <c r="AB2181" s="2">
        <v>13.1257</v>
      </c>
      <c r="AC2181" s="2">
        <v>0.06</v>
      </c>
      <c r="AD2181" s="2">
        <v>0.8</v>
      </c>
      <c r="AE2181" s="2">
        <v>8</v>
      </c>
      <c r="AF2181" s="2">
        <v>2.4295</v>
      </c>
      <c r="AG2181" s="2">
        <v>0.18</v>
      </c>
      <c r="AH2181" s="22">
        <v>1.8</v>
      </c>
      <c r="AI2181" s="22">
        <v>9.9</v>
      </c>
      <c r="AJ2181" s="22">
        <v>9.8206000000000007</v>
      </c>
      <c r="AK2181" s="18">
        <v>0.33</v>
      </c>
      <c r="AL2181" s="18">
        <v>2.2000000000000002</v>
      </c>
      <c r="AM2181" s="18">
        <v>15.2</v>
      </c>
      <c r="AN2181" s="2">
        <v>20.2775</v>
      </c>
      <c r="AO2181" s="2">
        <v>0.47</v>
      </c>
      <c r="AP2181" s="2">
        <v>1.2</v>
      </c>
      <c r="AQ2181" s="2">
        <v>39.200000000000003</v>
      </c>
      <c r="AR2181" s="2">
        <v>5.9535999999999998</v>
      </c>
      <c r="AS2181" s="2">
        <v>7.0000000000000007E-2</v>
      </c>
      <c r="AT2181" s="2">
        <v>1.7</v>
      </c>
      <c r="AU2181" s="2">
        <v>4.4000000000000004</v>
      </c>
      <c r="AV2181" s="2">
        <v>1.8956</v>
      </c>
      <c r="AW2181" s="2">
        <v>0.25</v>
      </c>
      <c r="AX2181" s="2">
        <v>2.4</v>
      </c>
      <c r="AY2181" s="2">
        <v>10.7</v>
      </c>
      <c r="AZ2181" s="2">
        <v>8.3374000000000006</v>
      </c>
      <c r="BA2181" s="2">
        <v>0.31</v>
      </c>
      <c r="BB2181" s="2">
        <v>2.2000000000000002</v>
      </c>
      <c r="BC2181" s="2">
        <v>14.5</v>
      </c>
      <c r="BD2181" s="2">
        <v>13.9115</v>
      </c>
      <c r="BE2181" s="4"/>
      <c r="BF2181" s="4"/>
    </row>
    <row r="2182" spans="1:58" x14ac:dyDescent="0.2">
      <c r="A2182" s="29">
        <v>2181</v>
      </c>
      <c r="B2182" s="7" t="s">
        <v>44</v>
      </c>
      <c r="C2182" s="3">
        <v>39996</v>
      </c>
      <c r="D2182" s="4" t="s">
        <v>3</v>
      </c>
      <c r="E2182" s="4" t="s">
        <v>169</v>
      </c>
      <c r="F2182" s="5" t="s">
        <v>191</v>
      </c>
      <c r="G2182" s="6">
        <v>0.91736111111111107</v>
      </c>
      <c r="H2182" s="6">
        <v>2.8472222222222222E-2</v>
      </c>
      <c r="I2182" s="85">
        <f t="shared" si="34"/>
        <v>160.00000000000006</v>
      </c>
      <c r="J2182" s="86">
        <f>I2182*Segmentos!$D$7*(AH2182%)*IF(ISNUMBER(AI2182),AI2182%,0)</f>
        <v>3890304.0000000019</v>
      </c>
      <c r="K2182" s="86">
        <f>I2182*Segmentos!$D$7*(AL2182%)*IF(ISNUMBER(AM2182),AM2182%,0)</f>
        <v>2315904.0000000009</v>
      </c>
      <c r="L2182" s="4"/>
      <c r="M2182" s="2">
        <v>4.78</v>
      </c>
      <c r="N2182" s="2">
        <v>26.2</v>
      </c>
      <c r="O2182" s="2">
        <v>18.2</v>
      </c>
      <c r="P2182" s="2">
        <v>82.828699999999998</v>
      </c>
      <c r="Q2182" s="2">
        <v>3.75</v>
      </c>
      <c r="R2182" s="2">
        <v>19.8</v>
      </c>
      <c r="S2182" s="2">
        <v>19</v>
      </c>
      <c r="T2182" s="2">
        <v>10.861599999999999</v>
      </c>
      <c r="U2182" s="2">
        <v>5</v>
      </c>
      <c r="V2182" s="2">
        <v>22.8</v>
      </c>
      <c r="W2182" s="2">
        <v>21.9</v>
      </c>
      <c r="X2182" s="2">
        <v>18.187999999999999</v>
      </c>
      <c r="Y2182" s="2">
        <v>5.4</v>
      </c>
      <c r="Z2182" s="2">
        <v>31.7</v>
      </c>
      <c r="AA2182" s="2">
        <v>17</v>
      </c>
      <c r="AB2182" s="2">
        <v>27.630400000000002</v>
      </c>
      <c r="AC2182" s="2">
        <v>4.59</v>
      </c>
      <c r="AD2182" s="2">
        <v>26.8</v>
      </c>
      <c r="AE2182" s="2">
        <v>17.100000000000001</v>
      </c>
      <c r="AF2182" s="2">
        <v>26.148599999999998</v>
      </c>
      <c r="AG2182" s="2">
        <v>6.06</v>
      </c>
      <c r="AH2182" s="22">
        <v>30.7</v>
      </c>
      <c r="AI2182" s="22">
        <v>19.8</v>
      </c>
      <c r="AJ2182" s="22">
        <v>49.864800000000002</v>
      </c>
      <c r="AK2182" s="18">
        <v>3.62</v>
      </c>
      <c r="AL2182" s="18">
        <v>22.2</v>
      </c>
      <c r="AM2182" s="18">
        <v>16.3</v>
      </c>
      <c r="AN2182" s="2">
        <v>32.963900000000002</v>
      </c>
      <c r="AO2182" s="2">
        <v>2.74</v>
      </c>
      <c r="AP2182" s="2">
        <v>20.100000000000001</v>
      </c>
      <c r="AQ2182" s="2">
        <v>13.6</v>
      </c>
      <c r="AR2182" s="2">
        <v>5.1874000000000002</v>
      </c>
      <c r="AS2182" s="2">
        <v>3.69</v>
      </c>
      <c r="AT2182" s="2">
        <v>21.8</v>
      </c>
      <c r="AU2182" s="2">
        <v>16.899999999999999</v>
      </c>
      <c r="AV2182" s="2">
        <v>14.1113</v>
      </c>
      <c r="AW2182" s="2">
        <v>4.28</v>
      </c>
      <c r="AX2182" s="2">
        <v>23.8</v>
      </c>
      <c r="AY2182" s="2">
        <v>18</v>
      </c>
      <c r="AZ2182" s="2">
        <v>21.3673</v>
      </c>
      <c r="BA2182" s="2">
        <v>6.35</v>
      </c>
      <c r="BB2182" s="2">
        <v>32.299999999999997</v>
      </c>
      <c r="BC2182" s="2">
        <v>19.600000000000001</v>
      </c>
      <c r="BD2182" s="2">
        <v>42.162700000000001</v>
      </c>
      <c r="BE2182" s="4"/>
      <c r="BF2182" s="4"/>
    </row>
    <row r="2183" spans="1:58" x14ac:dyDescent="0.2">
      <c r="A2183" s="29">
        <v>2182</v>
      </c>
      <c r="B2183" s="7" t="s">
        <v>14</v>
      </c>
      <c r="C2183" s="3">
        <v>39996</v>
      </c>
      <c r="D2183" s="4" t="s">
        <v>13</v>
      </c>
      <c r="E2183" s="4" t="s">
        <v>163</v>
      </c>
      <c r="F2183" s="5" t="s">
        <v>191</v>
      </c>
      <c r="G2183" s="6">
        <v>0.84861111111111109</v>
      </c>
      <c r="H2183" s="6">
        <v>0.875</v>
      </c>
      <c r="I2183" s="85">
        <f t="shared" si="34"/>
        <v>38.000000000000028</v>
      </c>
      <c r="J2183" s="86">
        <f>I2183*Segmentos!$D$7*(AH2183%)*IF(ISNUMBER(AI2183),AI2183%,0)</f>
        <v>634873.60000000033</v>
      </c>
      <c r="K2183" s="86">
        <f>I2183*Segmentos!$D$7*(AL2183%)*IF(ISNUMBER(AM2183),AM2183%,0)</f>
        <v>1071600.0000000007</v>
      </c>
      <c r="L2183" s="4"/>
      <c r="M2183" s="2">
        <v>5.68</v>
      </c>
      <c r="N2183" s="2">
        <v>10.9</v>
      </c>
      <c r="O2183" s="2">
        <v>52</v>
      </c>
      <c r="P2183" s="2">
        <v>80.787899999999993</v>
      </c>
      <c r="Q2183" s="2">
        <v>6.24</v>
      </c>
      <c r="R2183" s="2">
        <v>10.7</v>
      </c>
      <c r="S2183" s="2">
        <v>58.3</v>
      </c>
      <c r="T2183" s="2">
        <v>14.814399999999999</v>
      </c>
      <c r="U2183" s="2">
        <v>5.03</v>
      </c>
      <c r="V2183" s="2">
        <v>9.4</v>
      </c>
      <c r="W2183" s="2">
        <v>53.6</v>
      </c>
      <c r="X2183" s="2">
        <v>15.0032</v>
      </c>
      <c r="Y2183" s="2">
        <v>5.78</v>
      </c>
      <c r="Z2183" s="2">
        <v>11</v>
      </c>
      <c r="AA2183" s="2">
        <v>52.4</v>
      </c>
      <c r="AB2183" s="2">
        <v>24.267099999999999</v>
      </c>
      <c r="AC2183" s="2">
        <v>5.72</v>
      </c>
      <c r="AD2183" s="2">
        <v>11.9</v>
      </c>
      <c r="AE2183" s="2">
        <v>48</v>
      </c>
      <c r="AF2183" s="2">
        <v>26.703299999999999</v>
      </c>
      <c r="AG2183" s="2">
        <v>4.17</v>
      </c>
      <c r="AH2183" s="22">
        <v>9.1999999999999993</v>
      </c>
      <c r="AI2183" s="22">
        <v>45.4</v>
      </c>
      <c r="AJ2183" s="22">
        <v>28.126300000000001</v>
      </c>
      <c r="AK2183" s="18">
        <v>7.05</v>
      </c>
      <c r="AL2183" s="18">
        <v>12.5</v>
      </c>
      <c r="AM2183" s="18">
        <v>56.4</v>
      </c>
      <c r="AN2183" s="2">
        <v>52.6616</v>
      </c>
      <c r="AO2183" s="2">
        <v>4.0999999999999996</v>
      </c>
      <c r="AP2183" s="2">
        <v>9.4</v>
      </c>
      <c r="AQ2183" s="2">
        <v>43.8</v>
      </c>
      <c r="AR2183" s="2">
        <v>6.3779000000000003</v>
      </c>
      <c r="AS2183" s="2">
        <v>4.87</v>
      </c>
      <c r="AT2183" s="2">
        <v>8.4</v>
      </c>
      <c r="AU2183" s="2">
        <v>58.1</v>
      </c>
      <c r="AV2183" s="2">
        <v>15.2453</v>
      </c>
      <c r="AW2183" s="2">
        <v>5.5</v>
      </c>
      <c r="AX2183" s="2">
        <v>11</v>
      </c>
      <c r="AY2183" s="2">
        <v>50.1</v>
      </c>
      <c r="AZ2183" s="2">
        <v>22.492599999999999</v>
      </c>
      <c r="BA2183" s="2">
        <v>6.73</v>
      </c>
      <c r="BB2183" s="2">
        <v>12.8</v>
      </c>
      <c r="BC2183" s="2">
        <v>52.7</v>
      </c>
      <c r="BD2183" s="2">
        <v>36.6721</v>
      </c>
      <c r="BE2183" s="4"/>
      <c r="BF2183" s="4"/>
    </row>
    <row r="2184" spans="1:58" x14ac:dyDescent="0.2">
      <c r="A2184" s="29">
        <v>2183</v>
      </c>
      <c r="B2184" s="7" t="s">
        <v>10</v>
      </c>
      <c r="C2184" s="3">
        <v>39996</v>
      </c>
      <c r="D2184" s="4" t="s">
        <v>8</v>
      </c>
      <c r="E2184" s="4" t="s">
        <v>164</v>
      </c>
      <c r="F2184" s="5" t="s">
        <v>191</v>
      </c>
      <c r="G2184" s="6">
        <v>0.87361111111111101</v>
      </c>
      <c r="H2184" s="6">
        <v>0.92708333333333337</v>
      </c>
      <c r="I2184" s="85">
        <f t="shared" si="34"/>
        <v>77.000000000000199</v>
      </c>
      <c r="J2184" s="86">
        <f>I2184*Segmentos!$D$7*(AH2184%)*IF(ISNUMBER(AI2184),AI2184%,0)</f>
        <v>1736380.8000000047</v>
      </c>
      <c r="K2184" s="86">
        <f>I2184*Segmentos!$D$7*(AL2184%)*IF(ISNUMBER(AM2184),AM2184%,0)</f>
        <v>1742664.0000000044</v>
      </c>
      <c r="L2184" s="4"/>
      <c r="M2184" s="2">
        <v>5.66</v>
      </c>
      <c r="N2184" s="2">
        <v>21.1</v>
      </c>
      <c r="O2184" s="2">
        <v>26.9</v>
      </c>
      <c r="P2184" s="2">
        <v>86.0291</v>
      </c>
      <c r="Q2184" s="2">
        <v>3.48</v>
      </c>
      <c r="R2184" s="2">
        <v>15.2</v>
      </c>
      <c r="S2184" s="2">
        <v>22.9</v>
      </c>
      <c r="T2184" s="2">
        <v>8.8373000000000008</v>
      </c>
      <c r="U2184" s="2">
        <v>2.7</v>
      </c>
      <c r="V2184" s="2">
        <v>16</v>
      </c>
      <c r="W2184" s="2">
        <v>16.8</v>
      </c>
      <c r="X2184" s="2">
        <v>8.6132000000000009</v>
      </c>
      <c r="Y2184" s="2">
        <v>6.11</v>
      </c>
      <c r="Z2184" s="2">
        <v>23.9</v>
      </c>
      <c r="AA2184" s="2">
        <v>25.5</v>
      </c>
      <c r="AB2184" s="2">
        <v>27.418299999999999</v>
      </c>
      <c r="AC2184" s="2">
        <v>8.25</v>
      </c>
      <c r="AD2184" s="2">
        <v>24.6</v>
      </c>
      <c r="AE2184" s="2">
        <v>33.5</v>
      </c>
      <c r="AF2184" s="2">
        <v>41.160299999999999</v>
      </c>
      <c r="AG2184" s="2">
        <v>5.65</v>
      </c>
      <c r="AH2184" s="22">
        <v>21.6</v>
      </c>
      <c r="AI2184" s="22">
        <v>26.1</v>
      </c>
      <c r="AJ2184" s="22">
        <v>40.732199999999999</v>
      </c>
      <c r="AK2184" s="18">
        <v>5.67</v>
      </c>
      <c r="AL2184" s="18">
        <v>20.5</v>
      </c>
      <c r="AM2184" s="18">
        <v>27.6</v>
      </c>
      <c r="AN2184" s="2">
        <v>45.296900000000001</v>
      </c>
      <c r="AO2184" s="2">
        <v>2.66</v>
      </c>
      <c r="AP2184" s="2">
        <v>15.5</v>
      </c>
      <c r="AQ2184" s="2">
        <v>17.2</v>
      </c>
      <c r="AR2184" s="2">
        <v>4.4219999999999997</v>
      </c>
      <c r="AS2184" s="2">
        <v>3.97</v>
      </c>
      <c r="AT2184" s="2">
        <v>16.100000000000001</v>
      </c>
      <c r="AU2184" s="2">
        <v>24.6</v>
      </c>
      <c r="AV2184" s="2">
        <v>13.2987</v>
      </c>
      <c r="AW2184" s="2">
        <v>5.41</v>
      </c>
      <c r="AX2184" s="2">
        <v>21.1</v>
      </c>
      <c r="AY2184" s="2">
        <v>25.6</v>
      </c>
      <c r="AZ2184" s="2">
        <v>23.6433</v>
      </c>
      <c r="BA2184" s="2">
        <v>7.67</v>
      </c>
      <c r="BB2184" s="2">
        <v>25.4</v>
      </c>
      <c r="BC2184" s="2">
        <v>30.2</v>
      </c>
      <c r="BD2184" s="2">
        <v>44.665199999999999</v>
      </c>
      <c r="BE2184" s="4"/>
      <c r="BF2184" s="4"/>
    </row>
    <row r="2185" spans="1:58" x14ac:dyDescent="0.2">
      <c r="A2185" s="29">
        <v>2184</v>
      </c>
      <c r="B2185" s="7" t="s">
        <v>89</v>
      </c>
      <c r="C2185" s="3">
        <v>39996</v>
      </c>
      <c r="D2185" s="4" t="s">
        <v>28</v>
      </c>
      <c r="E2185" s="4" t="s">
        <v>169</v>
      </c>
      <c r="F2185" s="5" t="s">
        <v>191</v>
      </c>
      <c r="G2185" s="6">
        <v>0.84097222222222223</v>
      </c>
      <c r="H2185" s="6">
        <v>0.87569444444444444</v>
      </c>
      <c r="I2185" s="85">
        <f t="shared" si="34"/>
        <v>49.999999999999986</v>
      </c>
      <c r="J2185" s="86">
        <f>I2185*Segmentos!$D$7*(AH2185%)*IF(ISNUMBER(AI2185),AI2185%,0)</f>
        <v>157919.99999999991</v>
      </c>
      <c r="K2185" s="86">
        <f>I2185*Segmentos!$D$7*(AL2185%)*IF(ISNUMBER(AM2185),AM2185%,0)</f>
        <v>154439.99999999994</v>
      </c>
      <c r="L2185" s="4"/>
      <c r="M2185" s="2">
        <v>0.78</v>
      </c>
      <c r="N2185" s="2">
        <v>2.5</v>
      </c>
      <c r="O2185" s="2">
        <v>31.1</v>
      </c>
      <c r="P2185" s="2">
        <v>87.336600000000004</v>
      </c>
      <c r="Q2185" s="2">
        <v>0.27</v>
      </c>
      <c r="R2185" s="2">
        <v>0.3</v>
      </c>
      <c r="S2185" s="2">
        <v>100</v>
      </c>
      <c r="T2185" s="2">
        <v>5.1238999999999999</v>
      </c>
      <c r="U2185" s="2">
        <v>0.22</v>
      </c>
      <c r="V2185" s="2">
        <v>2.1</v>
      </c>
      <c r="W2185" s="2">
        <v>10.3</v>
      </c>
      <c r="X2185" s="2">
        <v>5.1413000000000002</v>
      </c>
      <c r="Y2185" s="2">
        <v>1.49</v>
      </c>
      <c r="Z2185" s="2">
        <v>4</v>
      </c>
      <c r="AA2185" s="2">
        <v>37.200000000000003</v>
      </c>
      <c r="AB2185" s="2">
        <v>49.286499999999997</v>
      </c>
      <c r="AC2185" s="2">
        <v>0.76</v>
      </c>
      <c r="AD2185" s="2">
        <v>2.5</v>
      </c>
      <c r="AE2185" s="2">
        <v>29.8</v>
      </c>
      <c r="AF2185" s="2">
        <v>27.785</v>
      </c>
      <c r="AG2185" s="2">
        <v>0.78</v>
      </c>
      <c r="AH2185" s="22">
        <v>2.4</v>
      </c>
      <c r="AI2185" s="22">
        <v>32.9</v>
      </c>
      <c r="AJ2185" s="22">
        <v>41.331800000000001</v>
      </c>
      <c r="AK2185" s="18">
        <v>0.78</v>
      </c>
      <c r="AL2185" s="18">
        <v>2.6</v>
      </c>
      <c r="AM2185" s="18">
        <v>29.7</v>
      </c>
      <c r="AN2185" s="2">
        <v>46.004800000000003</v>
      </c>
      <c r="AO2185" s="2">
        <v>0.19</v>
      </c>
      <c r="AP2185" s="2">
        <v>1.3</v>
      </c>
      <c r="AQ2185" s="2">
        <v>14.4</v>
      </c>
      <c r="AR2185" s="2">
        <v>2.3287</v>
      </c>
      <c r="AS2185" s="2">
        <v>0.95</v>
      </c>
      <c r="AT2185" s="2">
        <v>2.2000000000000002</v>
      </c>
      <c r="AU2185" s="2">
        <v>43.7</v>
      </c>
      <c r="AV2185" s="2">
        <v>23.3398</v>
      </c>
      <c r="AW2185" s="2">
        <v>0.16</v>
      </c>
      <c r="AX2185" s="2">
        <v>2</v>
      </c>
      <c r="AY2185" s="2">
        <v>8.1</v>
      </c>
      <c r="AZ2185" s="2">
        <v>5.2900999999999998</v>
      </c>
      <c r="BA2185" s="2">
        <v>1.31</v>
      </c>
      <c r="BB2185" s="2">
        <v>3.4</v>
      </c>
      <c r="BC2185" s="2">
        <v>38.6</v>
      </c>
      <c r="BD2185" s="2">
        <v>56.378100000000003</v>
      </c>
      <c r="BE2185" s="4"/>
      <c r="BF2185" s="4"/>
    </row>
    <row r="2186" spans="1:58" x14ac:dyDescent="0.2">
      <c r="A2186" s="29">
        <v>2185</v>
      </c>
      <c r="B2186" s="7" t="s">
        <v>126</v>
      </c>
      <c r="C2186" s="3">
        <v>39996</v>
      </c>
      <c r="D2186" s="4" t="s">
        <v>28</v>
      </c>
      <c r="E2186" s="4" t="s">
        <v>163</v>
      </c>
      <c r="F2186" s="5" t="s">
        <v>191</v>
      </c>
      <c r="G2186" s="6">
        <v>0.87569444444444444</v>
      </c>
      <c r="H2186" s="6">
        <v>0.91111111111111109</v>
      </c>
      <c r="I2186" s="85">
        <f t="shared" si="34"/>
        <v>50.999999999999979</v>
      </c>
      <c r="J2186" s="86">
        <f>I2186*Segmentos!$D$7*(AH2186%)*IF(ISNUMBER(AI2186),AI2186%,0)</f>
        <v>64178.399999999987</v>
      </c>
      <c r="K2186" s="86">
        <f>I2186*Segmentos!$D$7*(AL2186%)*IF(ISNUMBER(AM2186),AM2186%,0)</f>
        <v>197308.79999999993</v>
      </c>
      <c r="L2186" s="4"/>
      <c r="M2186" s="2">
        <v>0.65</v>
      </c>
      <c r="N2186" s="2">
        <v>2.7</v>
      </c>
      <c r="O2186" s="2">
        <v>24.5</v>
      </c>
      <c r="P2186" s="2">
        <v>89.588899999999995</v>
      </c>
      <c r="Q2186" s="2">
        <v>0.03</v>
      </c>
      <c r="R2186" s="2">
        <v>1.1000000000000001</v>
      </c>
      <c r="S2186" s="2">
        <v>2.9</v>
      </c>
      <c r="T2186" s="2">
        <v>0.74880000000000002</v>
      </c>
      <c r="U2186" s="2">
        <v>0.03</v>
      </c>
      <c r="V2186" s="2">
        <v>0.9</v>
      </c>
      <c r="W2186" s="2">
        <v>3.6</v>
      </c>
      <c r="X2186" s="2">
        <v>0.9022</v>
      </c>
      <c r="Y2186" s="2">
        <v>0.49</v>
      </c>
      <c r="Z2186" s="2">
        <v>3</v>
      </c>
      <c r="AA2186" s="2">
        <v>16.5</v>
      </c>
      <c r="AB2186" s="2">
        <v>20.0593</v>
      </c>
      <c r="AC2186" s="2">
        <v>1.5</v>
      </c>
      <c r="AD2186" s="2">
        <v>4.3</v>
      </c>
      <c r="AE2186" s="2">
        <v>34.9</v>
      </c>
      <c r="AF2186" s="2">
        <v>67.878600000000006</v>
      </c>
      <c r="AG2186" s="2">
        <v>0.32</v>
      </c>
      <c r="AH2186" s="22">
        <v>2.2000000000000002</v>
      </c>
      <c r="AI2186" s="22">
        <v>14.3</v>
      </c>
      <c r="AJ2186" s="22">
        <v>20.729099999999999</v>
      </c>
      <c r="AK2186" s="18">
        <v>0.95</v>
      </c>
      <c r="AL2186" s="18">
        <v>3.1</v>
      </c>
      <c r="AM2186" s="18">
        <v>31.2</v>
      </c>
      <c r="AN2186" s="2">
        <v>68.859700000000004</v>
      </c>
      <c r="AO2186" s="2">
        <v>0.31</v>
      </c>
      <c r="AP2186" s="2">
        <v>1.9</v>
      </c>
      <c r="AQ2186" s="2">
        <v>16.100000000000001</v>
      </c>
      <c r="AR2186" s="2">
        <v>4.6158999999999999</v>
      </c>
      <c r="AS2186" s="2">
        <v>0.87</v>
      </c>
      <c r="AT2186" s="2">
        <v>2.9</v>
      </c>
      <c r="AU2186" s="2">
        <v>30.2</v>
      </c>
      <c r="AV2186" s="2">
        <v>26.271999999999998</v>
      </c>
      <c r="AW2186" s="2">
        <v>0.1</v>
      </c>
      <c r="AX2186" s="2">
        <v>0.4</v>
      </c>
      <c r="AY2186" s="2">
        <v>23.5</v>
      </c>
      <c r="AZ2186" s="2">
        <v>3.8496000000000001</v>
      </c>
      <c r="BA2186" s="2">
        <v>1.04</v>
      </c>
      <c r="BB2186" s="2">
        <v>4.4000000000000004</v>
      </c>
      <c r="BC2186" s="2">
        <v>23.4</v>
      </c>
      <c r="BD2186" s="2">
        <v>54.851399999999998</v>
      </c>
      <c r="BE2186" s="4"/>
      <c r="BF2186" s="4"/>
    </row>
    <row r="2187" spans="1:58" x14ac:dyDescent="0.2">
      <c r="A2187" s="29">
        <v>2186</v>
      </c>
      <c r="B2187" s="7" t="s">
        <v>23</v>
      </c>
      <c r="C2187" s="3">
        <v>39996</v>
      </c>
      <c r="D2187" s="4" t="s">
        <v>21</v>
      </c>
      <c r="E2187" s="4" t="s">
        <v>170</v>
      </c>
      <c r="F2187" s="5" t="s">
        <v>191</v>
      </c>
      <c r="G2187" s="6">
        <v>0.89444444444444438</v>
      </c>
      <c r="H2187" s="6">
        <v>0.91527777777777775</v>
      </c>
      <c r="I2187" s="85">
        <f t="shared" si="34"/>
        <v>30.000000000000053</v>
      </c>
      <c r="J2187" s="86">
        <f>I2187*Segmentos!$D$7*(AH2187%)*IF(ISNUMBER(AI2187),AI2187%,0)</f>
        <v>43920.00000000008</v>
      </c>
      <c r="K2187" s="86">
        <f>I2187*Segmentos!$D$7*(AL2187%)*IF(ISNUMBER(AM2187),AM2187%,0)</f>
        <v>56616.000000000095</v>
      </c>
      <c r="L2187" s="4"/>
      <c r="M2187" s="2">
        <v>0.43</v>
      </c>
      <c r="N2187" s="2">
        <v>1.3</v>
      </c>
      <c r="O2187" s="2">
        <v>32.299999999999997</v>
      </c>
      <c r="P2187" s="2">
        <v>30.932099999999998</v>
      </c>
      <c r="Q2187" s="2">
        <v>7.0000000000000007E-2</v>
      </c>
      <c r="R2187" s="2">
        <v>0.9</v>
      </c>
      <c r="S2187" s="2">
        <v>7.9</v>
      </c>
      <c r="T2187" s="2">
        <v>0.8881</v>
      </c>
      <c r="U2187" s="2">
        <v>0.6</v>
      </c>
      <c r="V2187" s="2">
        <v>1.6</v>
      </c>
      <c r="W2187" s="2">
        <v>36.5</v>
      </c>
      <c r="X2187" s="2">
        <v>8.9742999999999995</v>
      </c>
      <c r="Y2187" s="2">
        <v>0.57999999999999996</v>
      </c>
      <c r="Z2187" s="2">
        <v>1.4</v>
      </c>
      <c r="AA2187" s="2">
        <v>42</v>
      </c>
      <c r="AB2187" s="2">
        <v>12.3048</v>
      </c>
      <c r="AC2187" s="2">
        <v>0.37</v>
      </c>
      <c r="AD2187" s="2">
        <v>1.3</v>
      </c>
      <c r="AE2187" s="2">
        <v>28.6</v>
      </c>
      <c r="AF2187" s="2">
        <v>8.7649000000000008</v>
      </c>
      <c r="AG2187" s="2">
        <v>0.38</v>
      </c>
      <c r="AH2187" s="22">
        <v>1.2</v>
      </c>
      <c r="AI2187" s="22">
        <v>30.5</v>
      </c>
      <c r="AJ2187" s="22">
        <v>12.8454</v>
      </c>
      <c r="AK2187" s="18">
        <v>0.48</v>
      </c>
      <c r="AL2187" s="18">
        <v>1.4</v>
      </c>
      <c r="AM2187" s="18">
        <v>33.700000000000003</v>
      </c>
      <c r="AN2187" s="2">
        <v>18.0867</v>
      </c>
      <c r="AO2187" s="2">
        <v>0.11</v>
      </c>
      <c r="AP2187" s="2">
        <v>0.3</v>
      </c>
      <c r="AQ2187" s="2">
        <v>37.4</v>
      </c>
      <c r="AR2187" s="2">
        <v>0.8901</v>
      </c>
      <c r="AS2187" s="2">
        <v>0.41</v>
      </c>
      <c r="AT2187" s="2">
        <v>1.9</v>
      </c>
      <c r="AU2187" s="2">
        <v>21.2</v>
      </c>
      <c r="AV2187" s="2">
        <v>6.4638</v>
      </c>
      <c r="AW2187" s="2">
        <v>0.18</v>
      </c>
      <c r="AX2187" s="2">
        <v>0.6</v>
      </c>
      <c r="AY2187" s="2">
        <v>32.1</v>
      </c>
      <c r="AZ2187" s="2">
        <v>3.7284000000000002</v>
      </c>
      <c r="BA2187" s="2">
        <v>0.73</v>
      </c>
      <c r="BB2187" s="2">
        <v>1.9</v>
      </c>
      <c r="BC2187" s="2">
        <v>38.700000000000003</v>
      </c>
      <c r="BD2187" s="2">
        <v>19.849799999999998</v>
      </c>
      <c r="BE2187" s="4"/>
      <c r="BF2187" s="4"/>
    </row>
    <row r="2188" spans="1:58" x14ac:dyDescent="0.2">
      <c r="A2188" s="29">
        <v>2187</v>
      </c>
      <c r="B2188" s="7" t="s">
        <v>25</v>
      </c>
      <c r="C2188" s="3">
        <v>39996</v>
      </c>
      <c r="D2188" s="4" t="s">
        <v>21</v>
      </c>
      <c r="E2188" s="4" t="s">
        <v>171</v>
      </c>
      <c r="F2188" s="5" t="s">
        <v>191</v>
      </c>
      <c r="G2188" s="6">
        <v>0.8930555555555556</v>
      </c>
      <c r="H2188" s="6">
        <v>0.89513888888888893</v>
      </c>
      <c r="I2188" s="85">
        <f t="shared" si="34"/>
        <v>2.9999999999999893</v>
      </c>
      <c r="J2188" s="86">
        <f>I2188*Segmentos!$D$7*(AH2188%)*IF(ISNUMBER(AI2188),AI2188%,0)</f>
        <v>6731.9999999999773</v>
      </c>
      <c r="K2188" s="86">
        <f>I2188*Segmentos!$D$7*(AL2188%)*IF(ISNUMBER(AM2188),AM2188%,0)</f>
        <v>5968.7999999999802</v>
      </c>
      <c r="L2188" s="4"/>
      <c r="M2188" s="2">
        <v>0.49</v>
      </c>
      <c r="N2188" s="2">
        <v>0.6</v>
      </c>
      <c r="O2188" s="2">
        <v>88</v>
      </c>
      <c r="P2188" s="2">
        <v>41.077100000000002</v>
      </c>
      <c r="Q2188" s="2">
        <v>0.14000000000000001</v>
      </c>
      <c r="R2188" s="2">
        <v>0.1</v>
      </c>
      <c r="S2188" s="2">
        <v>100</v>
      </c>
      <c r="T2188" s="2">
        <v>1.9413</v>
      </c>
      <c r="U2188" s="2">
        <v>0.54</v>
      </c>
      <c r="V2188" s="2">
        <v>0.7</v>
      </c>
      <c r="W2188" s="2">
        <v>79.400000000000006</v>
      </c>
      <c r="X2188" s="2">
        <v>9.4434000000000005</v>
      </c>
      <c r="Y2188" s="2">
        <v>0.59</v>
      </c>
      <c r="Z2188" s="2">
        <v>0.7</v>
      </c>
      <c r="AA2188" s="2">
        <v>86.2</v>
      </c>
      <c r="AB2188" s="2">
        <v>14.614599999999999</v>
      </c>
      <c r="AC2188" s="2">
        <v>0.55000000000000004</v>
      </c>
      <c r="AD2188" s="2">
        <v>0.6</v>
      </c>
      <c r="AE2188" s="2">
        <v>94.8</v>
      </c>
      <c r="AF2188" s="2">
        <v>15.0777</v>
      </c>
      <c r="AG2188" s="2">
        <v>0.53</v>
      </c>
      <c r="AH2188" s="22">
        <v>0.6</v>
      </c>
      <c r="AI2188" s="22">
        <v>93.5</v>
      </c>
      <c r="AJ2188" s="22">
        <v>20.7957</v>
      </c>
      <c r="AK2188" s="18">
        <v>0.46</v>
      </c>
      <c r="AL2188" s="18">
        <v>0.6</v>
      </c>
      <c r="AM2188" s="18">
        <v>82.9</v>
      </c>
      <c r="AN2188" s="2">
        <v>20.281400000000001</v>
      </c>
      <c r="AO2188" s="2">
        <v>0.21</v>
      </c>
      <c r="AP2188" s="2">
        <v>0.2</v>
      </c>
      <c r="AQ2188" s="2">
        <v>100</v>
      </c>
      <c r="AR2188" s="2">
        <v>1.8713</v>
      </c>
      <c r="AS2188" s="2">
        <v>0.36</v>
      </c>
      <c r="AT2188" s="2">
        <v>0.4</v>
      </c>
      <c r="AU2188" s="2">
        <v>82.2</v>
      </c>
      <c r="AV2188" s="2">
        <v>6.6132999999999997</v>
      </c>
      <c r="AW2188" s="2">
        <v>0.47</v>
      </c>
      <c r="AX2188" s="2">
        <v>0.5</v>
      </c>
      <c r="AY2188" s="2">
        <v>85.8</v>
      </c>
      <c r="AZ2188" s="2">
        <v>11.1616</v>
      </c>
      <c r="BA2188" s="2">
        <v>0.67</v>
      </c>
      <c r="BB2188" s="2">
        <v>0.7</v>
      </c>
      <c r="BC2188" s="2">
        <v>90.2</v>
      </c>
      <c r="BD2188" s="2">
        <v>21.430900000000001</v>
      </c>
      <c r="BE2188" s="4"/>
      <c r="BF2188" s="4"/>
    </row>
    <row r="2189" spans="1:58" x14ac:dyDescent="0.2">
      <c r="A2189" s="29">
        <v>2188</v>
      </c>
      <c r="B2189" s="7" t="s">
        <v>32</v>
      </c>
      <c r="C2189" s="3">
        <v>39996</v>
      </c>
      <c r="D2189" s="4" t="s">
        <v>28</v>
      </c>
      <c r="E2189" s="4" t="s">
        <v>164</v>
      </c>
      <c r="F2189" s="5" t="s">
        <v>191</v>
      </c>
      <c r="G2189" s="6">
        <v>0.9145833333333333</v>
      </c>
      <c r="H2189" s="6">
        <v>0.91666666666666663</v>
      </c>
      <c r="I2189" s="85">
        <f t="shared" si="34"/>
        <v>2.9999999999999893</v>
      </c>
      <c r="J2189" s="86">
        <f>I2189*Segmentos!$D$7*(AH2189%)*IF(ISNUMBER(AI2189),AI2189%,0)</f>
        <v>1897.1999999999937</v>
      </c>
      <c r="K2189" s="86">
        <f>I2189*Segmentos!$D$7*(AL2189%)*IF(ISNUMBER(AM2189),AM2189%,0)</f>
        <v>4483.1999999999853</v>
      </c>
      <c r="L2189" s="4"/>
      <c r="M2189" s="2">
        <v>0.28000000000000003</v>
      </c>
      <c r="N2189" s="2">
        <v>0.6</v>
      </c>
      <c r="O2189" s="2">
        <v>48.4</v>
      </c>
      <c r="P2189" s="2">
        <v>96.532399999999996</v>
      </c>
      <c r="Q2189" s="2">
        <v>0.13</v>
      </c>
      <c r="R2189" s="2">
        <v>0.4</v>
      </c>
      <c r="S2189" s="2">
        <v>33.299999999999997</v>
      </c>
      <c r="T2189" s="2">
        <v>7.7249999999999996</v>
      </c>
      <c r="U2189" s="2">
        <v>0</v>
      </c>
      <c r="V2189" s="2">
        <v>0</v>
      </c>
      <c r="W2189" s="8" t="s">
        <v>577</v>
      </c>
      <c r="X2189" s="2">
        <v>0</v>
      </c>
      <c r="Y2189" s="2">
        <v>0.4</v>
      </c>
      <c r="Z2189" s="2">
        <v>0.6</v>
      </c>
      <c r="AA2189" s="2">
        <v>63.3</v>
      </c>
      <c r="AB2189" s="2">
        <v>40.593000000000004</v>
      </c>
      <c r="AC2189" s="2">
        <v>0.42</v>
      </c>
      <c r="AD2189" s="2">
        <v>1</v>
      </c>
      <c r="AE2189" s="2">
        <v>43</v>
      </c>
      <c r="AF2189" s="2">
        <v>48.214399999999998</v>
      </c>
      <c r="AG2189" s="2">
        <v>0.18</v>
      </c>
      <c r="AH2189" s="22">
        <v>0.3</v>
      </c>
      <c r="AI2189" s="22">
        <v>52.7</v>
      </c>
      <c r="AJ2189" s="22">
        <v>29.605</v>
      </c>
      <c r="AK2189" s="18">
        <v>0.37</v>
      </c>
      <c r="AL2189" s="18">
        <v>0.8</v>
      </c>
      <c r="AM2189" s="18">
        <v>46.7</v>
      </c>
      <c r="AN2189" s="2">
        <v>66.927400000000006</v>
      </c>
      <c r="AO2189" s="2">
        <v>0.28000000000000003</v>
      </c>
      <c r="AP2189" s="2">
        <v>0.3</v>
      </c>
      <c r="AQ2189" s="2">
        <v>100</v>
      </c>
      <c r="AR2189" s="2">
        <v>10.6785</v>
      </c>
      <c r="AS2189" s="2">
        <v>0.39</v>
      </c>
      <c r="AT2189" s="2">
        <v>0.7</v>
      </c>
      <c r="AU2189" s="2">
        <v>55.9</v>
      </c>
      <c r="AV2189" s="2">
        <v>29.9145</v>
      </c>
      <c r="AW2189" s="2">
        <v>0.22</v>
      </c>
      <c r="AX2189" s="2">
        <v>0.3</v>
      </c>
      <c r="AY2189" s="2">
        <v>66.7</v>
      </c>
      <c r="AZ2189" s="2">
        <v>21.7362</v>
      </c>
      <c r="BA2189" s="2">
        <v>0.26</v>
      </c>
      <c r="BB2189" s="2">
        <v>0.8</v>
      </c>
      <c r="BC2189" s="2">
        <v>33.299999999999997</v>
      </c>
      <c r="BD2189" s="2">
        <v>34.203299999999999</v>
      </c>
      <c r="BE2189" s="4"/>
      <c r="BF2189" s="4"/>
    </row>
    <row r="2190" spans="1:58" x14ac:dyDescent="0.2">
      <c r="A2190" s="29">
        <v>2189</v>
      </c>
      <c r="B2190" s="7" t="s">
        <v>19</v>
      </c>
      <c r="C2190" s="3">
        <v>39996</v>
      </c>
      <c r="D2190" s="4" t="s">
        <v>17</v>
      </c>
      <c r="E2190" s="4" t="s">
        <v>166</v>
      </c>
      <c r="F2190" s="5" t="s">
        <v>191</v>
      </c>
      <c r="G2190" s="6">
        <v>0.91527777777777775</v>
      </c>
      <c r="H2190" s="6">
        <v>0.91666666666666663</v>
      </c>
      <c r="I2190" s="85">
        <f t="shared" si="34"/>
        <v>1.9999999999999929</v>
      </c>
      <c r="J2190" s="86">
        <f>I2190*Segmentos!$D$7*(AH2190%)*IF(ISNUMBER(AI2190),AI2190%,0)</f>
        <v>3199.9999999999891</v>
      </c>
      <c r="K2190" s="86">
        <f>I2190*Segmentos!$D$7*(AL2190%)*IF(ISNUMBER(AM2190),AM2190%,0)</f>
        <v>3443.9999999999877</v>
      </c>
      <c r="L2190" s="4"/>
      <c r="M2190" s="2">
        <v>0.41</v>
      </c>
      <c r="N2190" s="2">
        <v>0.4</v>
      </c>
      <c r="O2190" s="2">
        <v>92.3</v>
      </c>
      <c r="P2190" s="2">
        <v>57.028399999999998</v>
      </c>
      <c r="Q2190" s="2">
        <v>0</v>
      </c>
      <c r="R2190" s="2">
        <v>0</v>
      </c>
      <c r="S2190" s="8" t="s">
        <v>577</v>
      </c>
      <c r="T2190" s="2">
        <v>0</v>
      </c>
      <c r="U2190" s="2">
        <v>1.51</v>
      </c>
      <c r="V2190" s="2">
        <v>1.5</v>
      </c>
      <c r="W2190" s="2">
        <v>100</v>
      </c>
      <c r="X2190" s="2">
        <v>43.8765</v>
      </c>
      <c r="Y2190" s="2">
        <v>0.12</v>
      </c>
      <c r="Z2190" s="2">
        <v>0.2</v>
      </c>
      <c r="AA2190" s="2">
        <v>50</v>
      </c>
      <c r="AB2190" s="2">
        <v>4.7413999999999996</v>
      </c>
      <c r="AC2190" s="2">
        <v>0.18</v>
      </c>
      <c r="AD2190" s="2">
        <v>0.2</v>
      </c>
      <c r="AE2190" s="2">
        <v>100</v>
      </c>
      <c r="AF2190" s="2">
        <v>8.4103999999999992</v>
      </c>
      <c r="AG2190" s="2">
        <v>0.42</v>
      </c>
      <c r="AH2190" s="22">
        <v>0.4</v>
      </c>
      <c r="AI2190" s="22">
        <v>100</v>
      </c>
      <c r="AJ2190" s="22">
        <v>27.620899999999999</v>
      </c>
      <c r="AK2190" s="18">
        <v>0.4</v>
      </c>
      <c r="AL2190" s="18">
        <v>0.5</v>
      </c>
      <c r="AM2190" s="18">
        <v>86.1</v>
      </c>
      <c r="AN2190" s="2">
        <v>29.407499999999999</v>
      </c>
      <c r="AO2190" s="2">
        <v>0</v>
      </c>
      <c r="AP2190" s="2">
        <v>0</v>
      </c>
      <c r="AQ2190" s="8" t="s">
        <v>577</v>
      </c>
      <c r="AR2190" s="2">
        <v>0</v>
      </c>
      <c r="AS2190" s="2">
        <v>0.9</v>
      </c>
      <c r="AT2190" s="2">
        <v>0.9</v>
      </c>
      <c r="AU2190" s="2">
        <v>100</v>
      </c>
      <c r="AV2190" s="2">
        <v>27.620899999999999</v>
      </c>
      <c r="AW2190" s="2">
        <v>0.21</v>
      </c>
      <c r="AX2190" s="2">
        <v>0.2</v>
      </c>
      <c r="AY2190" s="2">
        <v>100</v>
      </c>
      <c r="AZ2190" s="2">
        <v>8.4103999999999992</v>
      </c>
      <c r="BA2190" s="2">
        <v>0.4</v>
      </c>
      <c r="BB2190" s="2">
        <v>0.5</v>
      </c>
      <c r="BC2190" s="2">
        <v>81.599999999999994</v>
      </c>
      <c r="BD2190" s="2">
        <v>20.9971</v>
      </c>
      <c r="BE2190" s="4"/>
      <c r="BF2190" s="4"/>
    </row>
    <row r="2191" spans="1:58" x14ac:dyDescent="0.2">
      <c r="A2191" s="29">
        <v>2190</v>
      </c>
      <c r="B2191" s="7" t="s">
        <v>2</v>
      </c>
      <c r="C2191" s="3">
        <v>39996</v>
      </c>
      <c r="D2191" s="4" t="s">
        <v>0</v>
      </c>
      <c r="E2191" s="4" t="s">
        <v>164</v>
      </c>
      <c r="F2191" s="5" t="s">
        <v>191</v>
      </c>
      <c r="G2191" s="6">
        <v>0.88402777777777775</v>
      </c>
      <c r="H2191" s="6">
        <v>0.93055555555555547</v>
      </c>
      <c r="I2191" s="85">
        <f t="shared" si="34"/>
        <v>66.999999999999915</v>
      </c>
      <c r="J2191" s="86">
        <f>I2191*Segmentos!$D$7*(AH2191%)*IF(ISNUMBER(AI2191),AI2191%,0)</f>
        <v>1450576.7999999986</v>
      </c>
      <c r="K2191" s="86">
        <f>I2191*Segmentos!$D$7*(AL2191%)*IF(ISNUMBER(AM2191),AM2191%,0)</f>
        <v>1815967.9999999977</v>
      </c>
      <c r="L2191" s="4"/>
      <c r="M2191" s="2">
        <v>6.13</v>
      </c>
      <c r="N2191" s="2">
        <v>20.399999999999999</v>
      </c>
      <c r="O2191" s="2">
        <v>30</v>
      </c>
      <c r="P2191" s="2">
        <v>83.336299999999994</v>
      </c>
      <c r="Q2191" s="2">
        <v>4.2699999999999996</v>
      </c>
      <c r="R2191" s="2">
        <v>15.2</v>
      </c>
      <c r="S2191" s="2">
        <v>28.1</v>
      </c>
      <c r="T2191" s="2">
        <v>9.6873000000000005</v>
      </c>
      <c r="U2191" s="2">
        <v>3.57</v>
      </c>
      <c r="V2191" s="2">
        <v>14.5</v>
      </c>
      <c r="W2191" s="2">
        <v>24.7</v>
      </c>
      <c r="X2191" s="2">
        <v>10.1767</v>
      </c>
      <c r="Y2191" s="2">
        <v>6.26</v>
      </c>
      <c r="Z2191" s="2">
        <v>22.8</v>
      </c>
      <c r="AA2191" s="2">
        <v>27.4</v>
      </c>
      <c r="AB2191" s="2">
        <v>25.142600000000002</v>
      </c>
      <c r="AC2191" s="2">
        <v>8.58</v>
      </c>
      <c r="AD2191" s="2">
        <v>24.6</v>
      </c>
      <c r="AE2191" s="2">
        <v>34.9</v>
      </c>
      <c r="AF2191" s="2">
        <v>38.329599999999999</v>
      </c>
      <c r="AG2191" s="2">
        <v>5.42</v>
      </c>
      <c r="AH2191" s="22">
        <v>18.600000000000001</v>
      </c>
      <c r="AI2191" s="22">
        <v>29.1</v>
      </c>
      <c r="AJ2191" s="22">
        <v>34.972299999999997</v>
      </c>
      <c r="AK2191" s="18">
        <v>6.76</v>
      </c>
      <c r="AL2191" s="18">
        <v>22</v>
      </c>
      <c r="AM2191" s="18">
        <v>30.8</v>
      </c>
      <c r="AN2191" s="2">
        <v>48.363900000000001</v>
      </c>
      <c r="AO2191" s="2">
        <v>6.13</v>
      </c>
      <c r="AP2191" s="2">
        <v>19.8</v>
      </c>
      <c r="AQ2191" s="2">
        <v>30.9</v>
      </c>
      <c r="AR2191" s="2">
        <v>9.1052999999999997</v>
      </c>
      <c r="AS2191" s="2">
        <v>5.51</v>
      </c>
      <c r="AT2191" s="2">
        <v>20.7</v>
      </c>
      <c r="AU2191" s="2">
        <v>26.6</v>
      </c>
      <c r="AV2191" s="2">
        <v>16.516200000000001</v>
      </c>
      <c r="AW2191" s="2">
        <v>7.35</v>
      </c>
      <c r="AX2191" s="2">
        <v>22</v>
      </c>
      <c r="AY2191" s="2">
        <v>33.4</v>
      </c>
      <c r="AZ2191" s="2">
        <v>28.763500000000001</v>
      </c>
      <c r="BA2191" s="2">
        <v>5.56</v>
      </c>
      <c r="BB2191" s="2">
        <v>19.2</v>
      </c>
      <c r="BC2191" s="2">
        <v>29</v>
      </c>
      <c r="BD2191" s="2">
        <v>28.9513</v>
      </c>
      <c r="BE2191" s="4"/>
      <c r="BF2191" s="4"/>
    </row>
    <row r="2192" spans="1:58" x14ac:dyDescent="0.2">
      <c r="A2192" s="29">
        <v>2191</v>
      </c>
      <c r="B2192" s="7" t="s">
        <v>16</v>
      </c>
      <c r="C2192" s="3">
        <v>39996</v>
      </c>
      <c r="D2192" s="4" t="s">
        <v>13</v>
      </c>
      <c r="E2192" s="4" t="s">
        <v>166</v>
      </c>
      <c r="F2192" s="5" t="s">
        <v>191</v>
      </c>
      <c r="G2192" s="6">
        <v>0.91388888888888886</v>
      </c>
      <c r="H2192" s="6">
        <v>0.91805555555555562</v>
      </c>
      <c r="I2192" s="85">
        <f t="shared" si="34"/>
        <v>6.0000000000001386</v>
      </c>
      <c r="J2192" s="86">
        <f>I2192*Segmentos!$D$7*(AH2192%)*IF(ISNUMBER(AI2192),AI2192%,0)</f>
        <v>204928.80000000476</v>
      </c>
      <c r="K2192" s="86">
        <f>I2192*Segmentos!$D$7*(AL2192%)*IF(ISNUMBER(AM2192),AM2192%,0)</f>
        <v>342326.40000000788</v>
      </c>
      <c r="L2192" s="4"/>
      <c r="M2192" s="2">
        <v>11.55</v>
      </c>
      <c r="N2192" s="2">
        <v>13.8</v>
      </c>
      <c r="O2192" s="2">
        <v>83.9</v>
      </c>
      <c r="P2192" s="2">
        <v>92.027699999999996</v>
      </c>
      <c r="Q2192" s="2">
        <v>9.08</v>
      </c>
      <c r="R2192" s="2">
        <v>11.9</v>
      </c>
      <c r="S2192" s="2">
        <v>76.5</v>
      </c>
      <c r="T2192" s="2">
        <v>12.0672</v>
      </c>
      <c r="U2192" s="2">
        <v>5.66</v>
      </c>
      <c r="V2192" s="2">
        <v>7.8</v>
      </c>
      <c r="W2192" s="2">
        <v>72.3</v>
      </c>
      <c r="X2192" s="2">
        <v>9.4497999999999998</v>
      </c>
      <c r="Y2192" s="2">
        <v>12.66</v>
      </c>
      <c r="Z2192" s="2">
        <v>14.2</v>
      </c>
      <c r="AA2192" s="2">
        <v>89.4</v>
      </c>
      <c r="AB2192" s="2">
        <v>29.793800000000001</v>
      </c>
      <c r="AC2192" s="2">
        <v>15.57</v>
      </c>
      <c r="AD2192" s="2">
        <v>18.2</v>
      </c>
      <c r="AE2192" s="2">
        <v>85.6</v>
      </c>
      <c r="AF2192" s="2">
        <v>40.716999999999999</v>
      </c>
      <c r="AG2192" s="2">
        <v>8.52</v>
      </c>
      <c r="AH2192" s="22">
        <v>10.3</v>
      </c>
      <c r="AI2192" s="22">
        <v>82.9</v>
      </c>
      <c r="AJ2192" s="22">
        <v>32.2044</v>
      </c>
      <c r="AK2192" s="18">
        <v>14.28</v>
      </c>
      <c r="AL2192" s="18">
        <v>16.899999999999999</v>
      </c>
      <c r="AM2192" s="18">
        <v>84.4</v>
      </c>
      <c r="AN2192" s="2">
        <v>59.823300000000003</v>
      </c>
      <c r="AO2192" s="2">
        <v>10.029999999999999</v>
      </c>
      <c r="AP2192" s="2">
        <v>12.4</v>
      </c>
      <c r="AQ2192" s="2">
        <v>81.099999999999994</v>
      </c>
      <c r="AR2192" s="2">
        <v>8.7309999999999999</v>
      </c>
      <c r="AS2192" s="2">
        <v>10.57</v>
      </c>
      <c r="AT2192" s="2">
        <v>12.9</v>
      </c>
      <c r="AU2192" s="2">
        <v>81.7</v>
      </c>
      <c r="AV2192" s="2">
        <v>18.560300000000002</v>
      </c>
      <c r="AW2192" s="2">
        <v>9.61</v>
      </c>
      <c r="AX2192" s="2">
        <v>11.9</v>
      </c>
      <c r="AY2192" s="2">
        <v>80.5</v>
      </c>
      <c r="AZ2192" s="2">
        <v>22.012599999999999</v>
      </c>
      <c r="BA2192" s="2">
        <v>14</v>
      </c>
      <c r="BB2192" s="2">
        <v>16</v>
      </c>
      <c r="BC2192" s="2">
        <v>87.4</v>
      </c>
      <c r="BD2192" s="2">
        <v>42.723799999999997</v>
      </c>
      <c r="BE2192" s="4"/>
      <c r="BF2192" s="4"/>
    </row>
    <row r="2193" spans="1:58" x14ac:dyDescent="0.2">
      <c r="A2193" s="29">
        <v>2192</v>
      </c>
      <c r="B2193" s="7" t="s">
        <v>22</v>
      </c>
      <c r="C2193" s="3">
        <v>39996</v>
      </c>
      <c r="D2193" s="4" t="s">
        <v>21</v>
      </c>
      <c r="E2193" s="4" t="s">
        <v>164</v>
      </c>
      <c r="F2193" s="5" t="s">
        <v>191</v>
      </c>
      <c r="G2193" s="6">
        <v>0.83125000000000004</v>
      </c>
      <c r="H2193" s="6">
        <v>0.87222222222222223</v>
      </c>
      <c r="I2193" s="85">
        <f t="shared" si="34"/>
        <v>58.99999999999995</v>
      </c>
      <c r="J2193" s="86">
        <f>I2193*Segmentos!$D$7*(AH2193%)*IF(ISNUMBER(AI2193),AI2193%,0)</f>
        <v>376750.39999999973</v>
      </c>
      <c r="K2193" s="86">
        <f>I2193*Segmentos!$D$7*(AL2193%)*IF(ISNUMBER(AM2193),AM2193%,0)</f>
        <v>450571.1999999996</v>
      </c>
      <c r="L2193" s="4"/>
      <c r="M2193" s="2">
        <v>1.76</v>
      </c>
      <c r="N2193" s="2">
        <v>4.7</v>
      </c>
      <c r="O2193" s="2">
        <v>37.200000000000003</v>
      </c>
      <c r="P2193" s="2">
        <v>89.242800000000003</v>
      </c>
      <c r="Q2193" s="2">
        <v>0.59</v>
      </c>
      <c r="R2193" s="2">
        <v>1.3</v>
      </c>
      <c r="S2193" s="2">
        <v>46.8</v>
      </c>
      <c r="T2193" s="2">
        <v>4.9992999999999999</v>
      </c>
      <c r="U2193" s="2">
        <v>0.97</v>
      </c>
      <c r="V2193" s="2">
        <v>3.3</v>
      </c>
      <c r="W2193" s="2">
        <v>29.7</v>
      </c>
      <c r="X2193" s="2">
        <v>10.289</v>
      </c>
      <c r="Y2193" s="2">
        <v>1.41</v>
      </c>
      <c r="Z2193" s="2">
        <v>4</v>
      </c>
      <c r="AA2193" s="2">
        <v>35</v>
      </c>
      <c r="AB2193" s="2">
        <v>21.055599999999998</v>
      </c>
      <c r="AC2193" s="2">
        <v>3.18</v>
      </c>
      <c r="AD2193" s="2">
        <v>8.1</v>
      </c>
      <c r="AE2193" s="2">
        <v>39.4</v>
      </c>
      <c r="AF2193" s="2">
        <v>52.899000000000001</v>
      </c>
      <c r="AG2193" s="2">
        <v>1.6</v>
      </c>
      <c r="AH2193" s="22">
        <v>5.2</v>
      </c>
      <c r="AI2193" s="22">
        <v>30.7</v>
      </c>
      <c r="AJ2193" s="22">
        <v>38.348300000000002</v>
      </c>
      <c r="AK2193" s="18">
        <v>1.91</v>
      </c>
      <c r="AL2193" s="18">
        <v>4.3</v>
      </c>
      <c r="AM2193" s="18">
        <v>44.4</v>
      </c>
      <c r="AN2193" s="2">
        <v>50.894500000000001</v>
      </c>
      <c r="AO2193" s="2">
        <v>1.38</v>
      </c>
      <c r="AP2193" s="2">
        <v>6.5</v>
      </c>
      <c r="AQ2193" s="2">
        <v>21.2</v>
      </c>
      <c r="AR2193" s="2">
        <v>7.6440999999999999</v>
      </c>
      <c r="AS2193" s="2">
        <v>1.57</v>
      </c>
      <c r="AT2193" s="2">
        <v>4.8</v>
      </c>
      <c r="AU2193" s="2">
        <v>32.5</v>
      </c>
      <c r="AV2193" s="2">
        <v>17.478200000000001</v>
      </c>
      <c r="AW2193" s="2">
        <v>1.83</v>
      </c>
      <c r="AX2193" s="2">
        <v>5.4</v>
      </c>
      <c r="AY2193" s="2">
        <v>34.1</v>
      </c>
      <c r="AZ2193" s="2">
        <v>26.6723</v>
      </c>
      <c r="BA2193" s="2">
        <v>1.93</v>
      </c>
      <c r="BB2193" s="2">
        <v>3.7</v>
      </c>
      <c r="BC2193" s="2">
        <v>52.3</v>
      </c>
      <c r="BD2193" s="2">
        <v>37.4482</v>
      </c>
      <c r="BE2193" s="4"/>
      <c r="BF2193" s="4"/>
    </row>
    <row r="2194" spans="1:58" x14ac:dyDescent="0.2">
      <c r="A2194" s="29">
        <v>2193</v>
      </c>
      <c r="B2194" s="7" t="s">
        <v>130</v>
      </c>
      <c r="C2194" s="3">
        <v>39996</v>
      </c>
      <c r="D2194" s="4" t="s">
        <v>8</v>
      </c>
      <c r="E2194" s="4" t="s">
        <v>176</v>
      </c>
      <c r="F2194" s="5" t="s">
        <v>191</v>
      </c>
      <c r="G2194" s="6">
        <v>0.92708333333333337</v>
      </c>
      <c r="H2194" s="6">
        <v>1.5277777777777777E-2</v>
      </c>
      <c r="I2194" s="85">
        <f t="shared" si="34"/>
        <v>126.99999999999994</v>
      </c>
      <c r="J2194" s="86">
        <f>I2194*Segmentos!$D$7*(AH2194%)*IF(ISNUMBER(AI2194),AI2194%,0)</f>
        <v>3511803.9999999986</v>
      </c>
      <c r="K2194" s="86">
        <f>I2194*Segmentos!$D$7*(AL2194%)*IF(ISNUMBER(AM2194),AM2194%,0)</f>
        <v>4194352.799999998</v>
      </c>
      <c r="L2194" s="4"/>
      <c r="M2194" s="2">
        <v>7.62</v>
      </c>
      <c r="N2194" s="2">
        <v>29.3</v>
      </c>
      <c r="O2194" s="2">
        <v>26</v>
      </c>
      <c r="P2194" s="2">
        <v>88.2684</v>
      </c>
      <c r="Q2194" s="2">
        <v>3.52</v>
      </c>
      <c r="R2194" s="2">
        <v>20.100000000000001</v>
      </c>
      <c r="S2194" s="2">
        <v>17.5</v>
      </c>
      <c r="T2194" s="2">
        <v>6.8022999999999998</v>
      </c>
      <c r="U2194" s="2">
        <v>6.43</v>
      </c>
      <c r="V2194" s="2">
        <v>28.4</v>
      </c>
      <c r="W2194" s="2">
        <v>22.7</v>
      </c>
      <c r="X2194" s="2">
        <v>15.6081</v>
      </c>
      <c r="Y2194" s="2">
        <v>7.98</v>
      </c>
      <c r="Z2194" s="2">
        <v>28.6</v>
      </c>
      <c r="AA2194" s="2">
        <v>27.9</v>
      </c>
      <c r="AB2194" s="2">
        <v>27.2761</v>
      </c>
      <c r="AC2194" s="2">
        <v>10.15</v>
      </c>
      <c r="AD2194" s="2">
        <v>35.1</v>
      </c>
      <c r="AE2194" s="2">
        <v>28.9</v>
      </c>
      <c r="AF2194" s="2">
        <v>38.582000000000001</v>
      </c>
      <c r="AG2194" s="2">
        <v>6.92</v>
      </c>
      <c r="AH2194" s="22">
        <v>31</v>
      </c>
      <c r="AI2194" s="22">
        <v>22.3</v>
      </c>
      <c r="AJ2194" s="22">
        <v>38.030200000000001</v>
      </c>
      <c r="AK2194" s="18">
        <v>8.25</v>
      </c>
      <c r="AL2194" s="18">
        <v>27.8</v>
      </c>
      <c r="AM2194" s="18">
        <v>29.7</v>
      </c>
      <c r="AN2194" s="2">
        <v>50.238199999999999</v>
      </c>
      <c r="AO2194" s="2">
        <v>4.1900000000000004</v>
      </c>
      <c r="AP2194" s="2">
        <v>23.1</v>
      </c>
      <c r="AQ2194" s="2">
        <v>18.100000000000001</v>
      </c>
      <c r="AR2194" s="2">
        <v>5.3026999999999997</v>
      </c>
      <c r="AS2194" s="2">
        <v>4.49</v>
      </c>
      <c r="AT2194" s="2">
        <v>23.5</v>
      </c>
      <c r="AU2194" s="2">
        <v>19.100000000000001</v>
      </c>
      <c r="AV2194" s="2">
        <v>11.464499999999999</v>
      </c>
      <c r="AW2194" s="2">
        <v>10.42</v>
      </c>
      <c r="AX2194" s="2">
        <v>29.3</v>
      </c>
      <c r="AY2194" s="2">
        <v>35.6</v>
      </c>
      <c r="AZ2194" s="2">
        <v>34.701900000000002</v>
      </c>
      <c r="BA2194" s="2">
        <v>8.3000000000000007</v>
      </c>
      <c r="BB2194" s="2">
        <v>34.4</v>
      </c>
      <c r="BC2194" s="2">
        <v>24.1</v>
      </c>
      <c r="BD2194" s="2">
        <v>36.799399999999999</v>
      </c>
      <c r="BE2194" s="4"/>
      <c r="BF2194" s="4"/>
    </row>
    <row r="2195" spans="1:58" x14ac:dyDescent="0.2">
      <c r="A2195" s="29">
        <v>2194</v>
      </c>
      <c r="B2195" s="7" t="s">
        <v>24</v>
      </c>
      <c r="C2195" s="3">
        <v>39996</v>
      </c>
      <c r="D2195" s="4" t="s">
        <v>21</v>
      </c>
      <c r="E2195" s="4" t="s">
        <v>170</v>
      </c>
      <c r="F2195" s="5" t="s">
        <v>191</v>
      </c>
      <c r="G2195" s="6">
        <v>0.87361111111111101</v>
      </c>
      <c r="H2195" s="6">
        <v>0.89166666666666661</v>
      </c>
      <c r="I2195" s="85">
        <f t="shared" si="34"/>
        <v>26.000000000000068</v>
      </c>
      <c r="J2195" s="86">
        <f>I2195*Segmentos!$D$7*(AH2195%)*IF(ISNUMBER(AI2195),AI2195%,0)</f>
        <v>42744.000000000109</v>
      </c>
      <c r="K2195" s="86">
        <f>I2195*Segmentos!$D$7*(AL2195%)*IF(ISNUMBER(AM2195),AM2195%,0)</f>
        <v>57283.200000000143</v>
      </c>
      <c r="L2195" s="4"/>
      <c r="M2195" s="2">
        <v>0.49</v>
      </c>
      <c r="N2195" s="2">
        <v>1.1000000000000001</v>
      </c>
      <c r="O2195" s="2">
        <v>43.9</v>
      </c>
      <c r="P2195" s="2">
        <v>41.935699999999997</v>
      </c>
      <c r="Q2195" s="2">
        <v>0</v>
      </c>
      <c r="R2195" s="2">
        <v>0</v>
      </c>
      <c r="S2195" s="8" t="s">
        <v>577</v>
      </c>
      <c r="T2195" s="2">
        <v>0</v>
      </c>
      <c r="U2195" s="2">
        <v>0.56999999999999995</v>
      </c>
      <c r="V2195" s="2">
        <v>0.7</v>
      </c>
      <c r="W2195" s="2">
        <v>76.900000000000006</v>
      </c>
      <c r="X2195" s="2">
        <v>10.210100000000001</v>
      </c>
      <c r="Y2195" s="2">
        <v>0.38</v>
      </c>
      <c r="Z2195" s="2">
        <v>1.8</v>
      </c>
      <c r="AA2195" s="2">
        <v>21.7</v>
      </c>
      <c r="AB2195" s="2">
        <v>9.7222000000000008</v>
      </c>
      <c r="AC2195" s="2">
        <v>0.78</v>
      </c>
      <c r="AD2195" s="2">
        <v>1.3</v>
      </c>
      <c r="AE2195" s="2">
        <v>58.8</v>
      </c>
      <c r="AF2195" s="2">
        <v>22.003399999999999</v>
      </c>
      <c r="AG2195" s="2">
        <v>0.41</v>
      </c>
      <c r="AH2195" s="22">
        <v>1</v>
      </c>
      <c r="AI2195" s="22">
        <v>41.1</v>
      </c>
      <c r="AJ2195" s="22">
        <v>16.6296</v>
      </c>
      <c r="AK2195" s="18">
        <v>0.56000000000000005</v>
      </c>
      <c r="AL2195" s="18">
        <v>1.2</v>
      </c>
      <c r="AM2195" s="18">
        <v>45.9</v>
      </c>
      <c r="AN2195" s="2">
        <v>25.306100000000001</v>
      </c>
      <c r="AO2195" s="2">
        <v>0.09</v>
      </c>
      <c r="AP2195" s="2">
        <v>0.1</v>
      </c>
      <c r="AQ2195" s="2">
        <v>84.6</v>
      </c>
      <c r="AR2195" s="2">
        <v>0.85050000000000003</v>
      </c>
      <c r="AS2195" s="2">
        <v>7.0000000000000007E-2</v>
      </c>
      <c r="AT2195" s="2">
        <v>0.3</v>
      </c>
      <c r="AU2195" s="2">
        <v>23.1</v>
      </c>
      <c r="AV2195" s="2">
        <v>1.3363</v>
      </c>
      <c r="AW2195" s="2">
        <v>0.54</v>
      </c>
      <c r="AX2195" s="2">
        <v>1.1000000000000001</v>
      </c>
      <c r="AY2195" s="2">
        <v>49.8</v>
      </c>
      <c r="AZ2195" s="2">
        <v>13.214</v>
      </c>
      <c r="BA2195" s="2">
        <v>0.81</v>
      </c>
      <c r="BB2195" s="2">
        <v>1.9</v>
      </c>
      <c r="BC2195" s="2">
        <v>42.7</v>
      </c>
      <c r="BD2195" s="2">
        <v>26.5349</v>
      </c>
      <c r="BE2195" s="4"/>
      <c r="BF2195" s="4"/>
    </row>
    <row r="2196" spans="1:58" x14ac:dyDescent="0.2">
      <c r="A2196" s="29">
        <v>2195</v>
      </c>
      <c r="B2196" s="7" t="s">
        <v>4</v>
      </c>
      <c r="C2196" s="3">
        <v>39996</v>
      </c>
      <c r="D2196" s="4" t="s">
        <v>3</v>
      </c>
      <c r="E2196" s="4" t="s">
        <v>165</v>
      </c>
      <c r="F2196" s="5" t="s">
        <v>191</v>
      </c>
      <c r="G2196" s="6">
        <v>0.77708333333333324</v>
      </c>
      <c r="H2196" s="6">
        <v>0.87361111111111101</v>
      </c>
      <c r="I2196" s="85">
        <f t="shared" si="34"/>
        <v>139</v>
      </c>
      <c r="J2196" s="86">
        <f>I2196*Segmentos!$D$7*(AH2196%)*IF(ISNUMBER(AI2196),AI2196%,0)</f>
        <v>1777532.0000000002</v>
      </c>
      <c r="K2196" s="86">
        <f>I2196*Segmentos!$D$7*(AL2196%)*IF(ISNUMBER(AM2196),AM2196%,0)</f>
        <v>2747696.4</v>
      </c>
      <c r="L2196" s="4"/>
      <c r="M2196" s="2">
        <v>4.1100000000000003</v>
      </c>
      <c r="N2196" s="2">
        <v>15.6</v>
      </c>
      <c r="O2196" s="2">
        <v>26.4</v>
      </c>
      <c r="P2196" s="2">
        <v>62.0779</v>
      </c>
      <c r="Q2196" s="2">
        <v>4.38</v>
      </c>
      <c r="R2196" s="2">
        <v>14.5</v>
      </c>
      <c r="S2196" s="2">
        <v>30.3</v>
      </c>
      <c r="T2196" s="2">
        <v>11.026199999999999</v>
      </c>
      <c r="U2196" s="2">
        <v>5.21</v>
      </c>
      <c r="V2196" s="2">
        <v>18.8</v>
      </c>
      <c r="W2196" s="2">
        <v>27.8</v>
      </c>
      <c r="X2196" s="2">
        <v>16.4968</v>
      </c>
      <c r="Y2196" s="2">
        <v>2.78</v>
      </c>
      <c r="Z2196" s="2">
        <v>12.6</v>
      </c>
      <c r="AA2196" s="2">
        <v>22.1</v>
      </c>
      <c r="AB2196" s="2">
        <v>12.404500000000001</v>
      </c>
      <c r="AC2196" s="2">
        <v>4.47</v>
      </c>
      <c r="AD2196" s="2">
        <v>16.8</v>
      </c>
      <c r="AE2196" s="2">
        <v>26.6</v>
      </c>
      <c r="AF2196" s="2">
        <v>22.150300000000001</v>
      </c>
      <c r="AG2196" s="2">
        <v>3.19</v>
      </c>
      <c r="AH2196" s="22">
        <v>13.9</v>
      </c>
      <c r="AI2196" s="22">
        <v>23</v>
      </c>
      <c r="AJ2196" s="22">
        <v>22.866499999999998</v>
      </c>
      <c r="AK2196" s="18">
        <v>4.9400000000000004</v>
      </c>
      <c r="AL2196" s="18">
        <v>17.100000000000001</v>
      </c>
      <c r="AM2196" s="18">
        <v>28.9</v>
      </c>
      <c r="AN2196" s="2">
        <v>39.211399999999998</v>
      </c>
      <c r="AO2196" s="2">
        <v>1.66</v>
      </c>
      <c r="AP2196" s="2">
        <v>8</v>
      </c>
      <c r="AQ2196" s="2">
        <v>20.8</v>
      </c>
      <c r="AR2196" s="2">
        <v>2.7305999999999999</v>
      </c>
      <c r="AS2196" s="2">
        <v>2.76</v>
      </c>
      <c r="AT2196" s="2">
        <v>13.9</v>
      </c>
      <c r="AU2196" s="2">
        <v>19.8</v>
      </c>
      <c r="AV2196" s="2">
        <v>9.1595999999999993</v>
      </c>
      <c r="AW2196" s="2">
        <v>3.21</v>
      </c>
      <c r="AX2196" s="2">
        <v>15.8</v>
      </c>
      <c r="AY2196" s="2">
        <v>20.3</v>
      </c>
      <c r="AZ2196" s="2">
        <v>13.9278</v>
      </c>
      <c r="BA2196" s="2">
        <v>6.28</v>
      </c>
      <c r="BB2196" s="2">
        <v>18.5</v>
      </c>
      <c r="BC2196" s="2">
        <v>33.9</v>
      </c>
      <c r="BD2196" s="2">
        <v>36.259900000000002</v>
      </c>
      <c r="BE2196" s="4"/>
      <c r="BF2196" s="4"/>
    </row>
    <row r="2197" spans="1:58" x14ac:dyDescent="0.2">
      <c r="A2197" s="29">
        <v>2196</v>
      </c>
      <c r="B2197" s="7" t="s">
        <v>15</v>
      </c>
      <c r="C2197" s="3">
        <v>39997</v>
      </c>
      <c r="D2197" s="4" t="s">
        <v>13</v>
      </c>
      <c r="E2197" s="4" t="s">
        <v>164</v>
      </c>
      <c r="F2197" s="5" t="s">
        <v>192</v>
      </c>
      <c r="G2197" s="6">
        <v>0.87430555555555556</v>
      </c>
      <c r="H2197" s="6">
        <v>0.91319444444444453</v>
      </c>
      <c r="I2197" s="85">
        <f t="shared" si="34"/>
        <v>56.000000000000121</v>
      </c>
      <c r="J2197" s="86">
        <f>I2197*Segmentos!$D$7*(AH2197%)*IF(ISNUMBER(AI2197),AI2197%,0)</f>
        <v>1313312.000000003</v>
      </c>
      <c r="K2197" s="86">
        <f>I2197*Segmentos!$D$7*(AL2197%)*IF(ISNUMBER(AM2197),AM2197%,0)</f>
        <v>2207654.400000005</v>
      </c>
      <c r="L2197" s="4"/>
      <c r="M2197" s="2">
        <v>7.96</v>
      </c>
      <c r="N2197" s="2">
        <v>16.8</v>
      </c>
      <c r="O2197" s="2">
        <v>47.3</v>
      </c>
      <c r="P2197" s="2">
        <v>89.318700000000007</v>
      </c>
      <c r="Q2197" s="2">
        <v>4.55</v>
      </c>
      <c r="R2197" s="2">
        <v>11</v>
      </c>
      <c r="S2197" s="2">
        <v>41.4</v>
      </c>
      <c r="T2197" s="2">
        <v>8.5265000000000004</v>
      </c>
      <c r="U2197" s="2">
        <v>4.92</v>
      </c>
      <c r="V2197" s="2">
        <v>10</v>
      </c>
      <c r="W2197" s="2">
        <v>49.4</v>
      </c>
      <c r="X2197" s="2">
        <v>11.583</v>
      </c>
      <c r="Y2197" s="2">
        <v>8.1999999999999993</v>
      </c>
      <c r="Z2197" s="2">
        <v>20.399999999999999</v>
      </c>
      <c r="AA2197" s="2">
        <v>40.1</v>
      </c>
      <c r="AB2197" s="2">
        <v>27.174499999999998</v>
      </c>
      <c r="AC2197" s="2">
        <v>11.41</v>
      </c>
      <c r="AD2197" s="2">
        <v>20.9</v>
      </c>
      <c r="AE2197" s="2">
        <v>54.5</v>
      </c>
      <c r="AF2197" s="2">
        <v>42.034700000000001</v>
      </c>
      <c r="AG2197" s="2">
        <v>5.87</v>
      </c>
      <c r="AH2197" s="22">
        <v>14.3</v>
      </c>
      <c r="AI2197" s="22">
        <v>41</v>
      </c>
      <c r="AJ2197" s="22">
        <v>31.289000000000001</v>
      </c>
      <c r="AK2197" s="18">
        <v>9.83</v>
      </c>
      <c r="AL2197" s="18">
        <v>19.100000000000001</v>
      </c>
      <c r="AM2197" s="18">
        <v>51.6</v>
      </c>
      <c r="AN2197" s="2">
        <v>58.029699999999998</v>
      </c>
      <c r="AO2197" s="2">
        <v>8.1199999999999992</v>
      </c>
      <c r="AP2197" s="2">
        <v>17</v>
      </c>
      <c r="AQ2197" s="2">
        <v>47.6</v>
      </c>
      <c r="AR2197" s="2">
        <v>9.9581</v>
      </c>
      <c r="AS2197" s="2">
        <v>4.0999999999999996</v>
      </c>
      <c r="AT2197" s="2">
        <v>12.5</v>
      </c>
      <c r="AU2197" s="2">
        <v>32.799999999999997</v>
      </c>
      <c r="AV2197" s="2">
        <v>10.143700000000001</v>
      </c>
      <c r="AW2197" s="2">
        <v>9.4700000000000006</v>
      </c>
      <c r="AX2197" s="2">
        <v>18.5</v>
      </c>
      <c r="AY2197" s="2">
        <v>51.2</v>
      </c>
      <c r="AZ2197" s="2">
        <v>30.570399999999999</v>
      </c>
      <c r="BA2197" s="2">
        <v>8.99</v>
      </c>
      <c r="BB2197" s="2">
        <v>18</v>
      </c>
      <c r="BC2197" s="2">
        <v>50</v>
      </c>
      <c r="BD2197" s="2">
        <v>38.646500000000003</v>
      </c>
      <c r="BE2197" s="4"/>
      <c r="BF2197" s="4"/>
    </row>
    <row r="2198" spans="1:58" x14ac:dyDescent="0.2">
      <c r="A2198" s="29">
        <v>2197</v>
      </c>
      <c r="B2198" s="7" t="s">
        <v>5</v>
      </c>
      <c r="C2198" s="3">
        <v>39997</v>
      </c>
      <c r="D2198" s="4" t="s">
        <v>3</v>
      </c>
      <c r="E2198" s="4" t="s">
        <v>164</v>
      </c>
      <c r="F2198" s="5" t="s">
        <v>192</v>
      </c>
      <c r="G2198" s="6">
        <v>0.87430555555555556</v>
      </c>
      <c r="H2198" s="6">
        <v>0.91805555555555562</v>
      </c>
      <c r="I2198" s="85">
        <f t="shared" si="34"/>
        <v>63.000000000000099</v>
      </c>
      <c r="J2198" s="86">
        <f>I2198*Segmentos!$D$7*(AH2198%)*IF(ISNUMBER(AI2198),AI2198%,0)</f>
        <v>1034233.2000000017</v>
      </c>
      <c r="K2198" s="86">
        <f>I2198*Segmentos!$D$7*(AL2198%)*IF(ISNUMBER(AM2198),AM2198%,0)</f>
        <v>1198461.600000002</v>
      </c>
      <c r="L2198" s="4"/>
      <c r="M2198" s="2">
        <v>4.4400000000000004</v>
      </c>
      <c r="N2198" s="2">
        <v>15.1</v>
      </c>
      <c r="O2198" s="2">
        <v>29.4</v>
      </c>
      <c r="P2198" s="2">
        <v>74.546199999999999</v>
      </c>
      <c r="Q2198" s="2">
        <v>3.14</v>
      </c>
      <c r="R2198" s="2">
        <v>10.1</v>
      </c>
      <c r="S2198" s="2">
        <v>31</v>
      </c>
      <c r="T2198" s="2">
        <v>8.7897999999999996</v>
      </c>
      <c r="U2198" s="2">
        <v>3.33</v>
      </c>
      <c r="V2198" s="2">
        <v>12.4</v>
      </c>
      <c r="W2198" s="2">
        <v>26.8</v>
      </c>
      <c r="X2198" s="2">
        <v>11.7196</v>
      </c>
      <c r="Y2198" s="2">
        <v>5.58</v>
      </c>
      <c r="Z2198" s="2">
        <v>18.899999999999999</v>
      </c>
      <c r="AA2198" s="2">
        <v>29.4</v>
      </c>
      <c r="AB2198" s="2">
        <v>27.647600000000001</v>
      </c>
      <c r="AC2198" s="2">
        <v>4.79</v>
      </c>
      <c r="AD2198" s="2">
        <v>15.9</v>
      </c>
      <c r="AE2198" s="2">
        <v>30.2</v>
      </c>
      <c r="AF2198" s="2">
        <v>26.389199999999999</v>
      </c>
      <c r="AG2198" s="2">
        <v>4.1100000000000003</v>
      </c>
      <c r="AH2198" s="22">
        <v>14.3</v>
      </c>
      <c r="AI2198" s="22">
        <v>28.7</v>
      </c>
      <c r="AJ2198" s="22">
        <v>32.727400000000003</v>
      </c>
      <c r="AK2198" s="18">
        <v>4.74</v>
      </c>
      <c r="AL2198" s="18">
        <v>15.8</v>
      </c>
      <c r="AM2198" s="18">
        <v>30.1</v>
      </c>
      <c r="AN2198" s="2">
        <v>41.818800000000003</v>
      </c>
      <c r="AO2198" s="2">
        <v>2.69</v>
      </c>
      <c r="AP2198" s="2">
        <v>11</v>
      </c>
      <c r="AQ2198" s="2">
        <v>24.4</v>
      </c>
      <c r="AR2198" s="2">
        <v>4.9267000000000003</v>
      </c>
      <c r="AS2198" s="2">
        <v>3.8</v>
      </c>
      <c r="AT2198" s="2">
        <v>13.5</v>
      </c>
      <c r="AU2198" s="2">
        <v>28</v>
      </c>
      <c r="AV2198" s="2">
        <v>14.052199999999999</v>
      </c>
      <c r="AW2198" s="2">
        <v>4.41</v>
      </c>
      <c r="AX2198" s="2">
        <v>15.1</v>
      </c>
      <c r="AY2198" s="2">
        <v>29.1</v>
      </c>
      <c r="AZ2198" s="2">
        <v>21.271699999999999</v>
      </c>
      <c r="BA2198" s="2">
        <v>5.33</v>
      </c>
      <c r="BB2198" s="2">
        <v>17.100000000000001</v>
      </c>
      <c r="BC2198" s="2">
        <v>31.2</v>
      </c>
      <c r="BD2198" s="2">
        <v>34.2956</v>
      </c>
      <c r="BE2198" s="4"/>
      <c r="BF2198" s="4"/>
    </row>
    <row r="2199" spans="1:58" x14ac:dyDescent="0.2">
      <c r="A2199" s="29">
        <v>2198</v>
      </c>
      <c r="B2199" s="7" t="s">
        <v>49</v>
      </c>
      <c r="C2199" s="3">
        <v>39997</v>
      </c>
      <c r="D2199" s="4" t="s">
        <v>21</v>
      </c>
      <c r="E2199" s="4" t="s">
        <v>168</v>
      </c>
      <c r="F2199" s="5" t="s">
        <v>192</v>
      </c>
      <c r="G2199" s="6">
        <v>0.91805555555555562</v>
      </c>
      <c r="H2199" s="6">
        <v>0.99791666666666667</v>
      </c>
      <c r="I2199" s="85">
        <f t="shared" si="34"/>
        <v>114.99999999999991</v>
      </c>
      <c r="J2199" s="86">
        <f>I2199*Segmentos!$D$7*(AH2199%)*IF(ISNUMBER(AI2199),AI2199%,0)</f>
        <v>170199.99999999988</v>
      </c>
      <c r="K2199" s="86">
        <f>I2199*Segmentos!$D$7*(AL2199%)*IF(ISNUMBER(AM2199),AM2199%,0)</f>
        <v>189519.99999999988</v>
      </c>
      <c r="L2199" s="4" t="s">
        <v>468</v>
      </c>
      <c r="M2199" s="2">
        <v>0.39</v>
      </c>
      <c r="N2199" s="2">
        <v>3.9</v>
      </c>
      <c r="O2199" s="2">
        <v>10.199999999999999</v>
      </c>
      <c r="P2199" s="2">
        <v>72.857699999999994</v>
      </c>
      <c r="Q2199" s="2">
        <v>0.08</v>
      </c>
      <c r="R2199" s="2">
        <v>1.7</v>
      </c>
      <c r="S2199" s="2">
        <v>4.7</v>
      </c>
      <c r="T2199" s="2">
        <v>2.4125000000000001</v>
      </c>
      <c r="U2199" s="2">
        <v>0.45</v>
      </c>
      <c r="V2199" s="2">
        <v>4.0999999999999996</v>
      </c>
      <c r="W2199" s="2">
        <v>11.2</v>
      </c>
      <c r="X2199" s="2">
        <v>17.669899999999998</v>
      </c>
      <c r="Y2199" s="2">
        <v>0.49</v>
      </c>
      <c r="Z2199" s="2">
        <v>3.6</v>
      </c>
      <c r="AA2199" s="2">
        <v>13.5</v>
      </c>
      <c r="AB2199" s="2">
        <v>27.0349</v>
      </c>
      <c r="AC2199" s="2">
        <v>0.42</v>
      </c>
      <c r="AD2199" s="2">
        <v>5</v>
      </c>
      <c r="AE2199" s="2">
        <v>8.4</v>
      </c>
      <c r="AF2199" s="2">
        <v>25.740400000000001</v>
      </c>
      <c r="AG2199" s="2">
        <v>0.37</v>
      </c>
      <c r="AH2199" s="22">
        <v>3.7</v>
      </c>
      <c r="AI2199" s="22">
        <v>10</v>
      </c>
      <c r="AJ2199" s="22">
        <v>32.326799999999999</v>
      </c>
      <c r="AK2199" s="18">
        <v>0.42</v>
      </c>
      <c r="AL2199" s="18">
        <v>4</v>
      </c>
      <c r="AM2199" s="18">
        <v>10.3</v>
      </c>
      <c r="AN2199" s="2">
        <v>40.530900000000003</v>
      </c>
      <c r="AO2199" s="2">
        <v>0.1</v>
      </c>
      <c r="AP2199" s="2">
        <v>2.2999999999999998</v>
      </c>
      <c r="AQ2199" s="2">
        <v>4.3</v>
      </c>
      <c r="AR2199" s="2">
        <v>2.0021</v>
      </c>
      <c r="AS2199" s="2">
        <v>0.1</v>
      </c>
      <c r="AT2199" s="2">
        <v>2.9</v>
      </c>
      <c r="AU2199" s="2">
        <v>3.4</v>
      </c>
      <c r="AV2199" s="2">
        <v>4.0651999999999999</v>
      </c>
      <c r="AW2199" s="2">
        <v>0.44</v>
      </c>
      <c r="AX2199" s="2">
        <v>3.5</v>
      </c>
      <c r="AY2199" s="2">
        <v>12.4</v>
      </c>
      <c r="AZ2199" s="2">
        <v>23.299700000000001</v>
      </c>
      <c r="BA2199" s="2">
        <v>0.61</v>
      </c>
      <c r="BB2199" s="2">
        <v>5.0999999999999996</v>
      </c>
      <c r="BC2199" s="2">
        <v>12</v>
      </c>
      <c r="BD2199" s="2">
        <v>43.490600000000001</v>
      </c>
      <c r="BE2199" s="4"/>
      <c r="BF2199" s="4"/>
    </row>
    <row r="2200" spans="1:58" x14ac:dyDescent="0.2">
      <c r="A2200" s="29">
        <v>2199</v>
      </c>
      <c r="B2200" s="7" t="s">
        <v>49</v>
      </c>
      <c r="C2200" s="3">
        <v>39997</v>
      </c>
      <c r="D2200" s="4" t="s">
        <v>28</v>
      </c>
      <c r="E2200" s="4" t="s">
        <v>168</v>
      </c>
      <c r="F2200" s="5" t="s">
        <v>192</v>
      </c>
      <c r="G2200" s="6">
        <v>0.91666666666666663</v>
      </c>
      <c r="H2200" s="6">
        <v>0.9916666666666667</v>
      </c>
      <c r="I2200" s="85">
        <f t="shared" si="34"/>
        <v>108.0000000000001</v>
      </c>
      <c r="J2200" s="86">
        <f>I2200*Segmentos!$D$7*(AH2200%)*IF(ISNUMBER(AI2200),AI2200%,0)</f>
        <v>373766.40000000037</v>
      </c>
      <c r="K2200" s="86">
        <f>I2200*Segmentos!$D$7*(AL2200%)*IF(ISNUMBER(AM2200),AM2200%,0)</f>
        <v>441936.00000000041</v>
      </c>
      <c r="L2200" s="4" t="s">
        <v>470</v>
      </c>
      <c r="M2200" s="2">
        <v>0.95</v>
      </c>
      <c r="N2200" s="2">
        <v>6.8</v>
      </c>
      <c r="O2200" s="2">
        <v>13.8</v>
      </c>
      <c r="P2200" s="2">
        <v>94.996600000000001</v>
      </c>
      <c r="Q2200" s="2">
        <v>7.0000000000000007E-2</v>
      </c>
      <c r="R2200" s="2">
        <v>2</v>
      </c>
      <c r="S2200" s="2">
        <v>3.3</v>
      </c>
      <c r="T2200" s="2">
        <v>1.1432</v>
      </c>
      <c r="U2200" s="2">
        <v>0.28999999999999998</v>
      </c>
      <c r="V2200" s="2">
        <v>2.6</v>
      </c>
      <c r="W2200" s="2">
        <v>11.1</v>
      </c>
      <c r="X2200" s="2">
        <v>6.1585999999999999</v>
      </c>
      <c r="Y2200" s="2">
        <v>1.1499999999999999</v>
      </c>
      <c r="Z2200" s="2">
        <v>10.199999999999999</v>
      </c>
      <c r="AA2200" s="2">
        <v>11.3</v>
      </c>
      <c r="AB2200" s="2">
        <v>34.1584</v>
      </c>
      <c r="AC2200" s="2">
        <v>1.62</v>
      </c>
      <c r="AD2200" s="2">
        <v>8.9</v>
      </c>
      <c r="AE2200" s="2">
        <v>18.100000000000001</v>
      </c>
      <c r="AF2200" s="2">
        <v>53.536299999999997</v>
      </c>
      <c r="AG2200" s="2">
        <v>0.87</v>
      </c>
      <c r="AH2200" s="22">
        <v>8.4</v>
      </c>
      <c r="AI2200" s="22">
        <v>10.3</v>
      </c>
      <c r="AJ2200" s="22">
        <v>41.2911</v>
      </c>
      <c r="AK2200" s="18">
        <v>1.02</v>
      </c>
      <c r="AL2200" s="18">
        <v>5.5</v>
      </c>
      <c r="AM2200" s="18">
        <v>18.600000000000001</v>
      </c>
      <c r="AN2200" s="2">
        <v>53.705500000000001</v>
      </c>
      <c r="AO2200" s="2">
        <v>0.49</v>
      </c>
      <c r="AP2200" s="2">
        <v>7</v>
      </c>
      <c r="AQ2200" s="2">
        <v>7.1</v>
      </c>
      <c r="AR2200" s="2">
        <v>5.4126000000000003</v>
      </c>
      <c r="AS2200" s="2">
        <v>1.56</v>
      </c>
      <c r="AT2200" s="2">
        <v>6.7</v>
      </c>
      <c r="AU2200" s="2">
        <v>23.2</v>
      </c>
      <c r="AV2200" s="2">
        <v>34.498199999999997</v>
      </c>
      <c r="AW2200" s="2">
        <v>0.46</v>
      </c>
      <c r="AX2200" s="2">
        <v>7.3</v>
      </c>
      <c r="AY2200" s="2">
        <v>6.3</v>
      </c>
      <c r="AZ2200" s="2">
        <v>13.2257</v>
      </c>
      <c r="BA2200" s="2">
        <v>1.0900000000000001</v>
      </c>
      <c r="BB2200" s="2">
        <v>6.5</v>
      </c>
      <c r="BC2200" s="2">
        <v>16.7</v>
      </c>
      <c r="BD2200" s="2">
        <v>41.860100000000003</v>
      </c>
      <c r="BE2200" s="4"/>
      <c r="BF2200" s="4"/>
    </row>
    <row r="2201" spans="1:58" x14ac:dyDescent="0.2">
      <c r="A2201" s="29">
        <v>2200</v>
      </c>
      <c r="B2201" s="7" t="s">
        <v>18</v>
      </c>
      <c r="C2201" s="3">
        <v>39997</v>
      </c>
      <c r="D2201" s="4" t="s">
        <v>17</v>
      </c>
      <c r="E2201" s="4" t="s">
        <v>168</v>
      </c>
      <c r="F2201" s="5" t="s">
        <v>192</v>
      </c>
      <c r="G2201" s="6">
        <v>0.83333333333333337</v>
      </c>
      <c r="H2201" s="6">
        <v>0.9145833333333333</v>
      </c>
      <c r="I2201" s="85">
        <f t="shared" si="34"/>
        <v>116.9999999999999</v>
      </c>
      <c r="J2201" s="86">
        <f>I2201*Segmentos!$D$7*(AH2201%)*IF(ISNUMBER(AI2201),AI2201%,0)</f>
        <v>82555.199999999939</v>
      </c>
      <c r="K2201" s="86">
        <f>I2201*Segmentos!$D$7*(AL2201%)*IF(ISNUMBER(AM2201),AM2201%,0)</f>
        <v>101789.99999999991</v>
      </c>
      <c r="L2201" s="4" t="s">
        <v>469</v>
      </c>
      <c r="M2201" s="2">
        <v>0.19</v>
      </c>
      <c r="N2201" s="2">
        <v>2.5</v>
      </c>
      <c r="O2201" s="2">
        <v>7.8</v>
      </c>
      <c r="P2201" s="2">
        <v>80.194800000000001</v>
      </c>
      <c r="Q2201" s="2">
        <v>0.03</v>
      </c>
      <c r="R2201" s="2">
        <v>1</v>
      </c>
      <c r="S2201" s="2">
        <v>2.8</v>
      </c>
      <c r="T2201" s="2">
        <v>1.9534</v>
      </c>
      <c r="U2201" s="2">
        <v>0.02</v>
      </c>
      <c r="V2201" s="2">
        <v>1.6</v>
      </c>
      <c r="W2201" s="2">
        <v>1.5</v>
      </c>
      <c r="X2201" s="2">
        <v>1.9933000000000001</v>
      </c>
      <c r="Y2201" s="2">
        <v>0.39</v>
      </c>
      <c r="Z2201" s="2">
        <v>3</v>
      </c>
      <c r="AA2201" s="2">
        <v>12.9</v>
      </c>
      <c r="AB2201" s="2">
        <v>46.905200000000001</v>
      </c>
      <c r="AC2201" s="2">
        <v>0.22</v>
      </c>
      <c r="AD2201" s="2">
        <v>3.4</v>
      </c>
      <c r="AE2201" s="2">
        <v>6.5</v>
      </c>
      <c r="AF2201" s="2">
        <v>29.343</v>
      </c>
      <c r="AG2201" s="2">
        <v>0.18</v>
      </c>
      <c r="AH2201" s="22">
        <v>3.6</v>
      </c>
      <c r="AI2201" s="22">
        <v>4.9000000000000004</v>
      </c>
      <c r="AJ2201" s="22">
        <v>34.438200000000002</v>
      </c>
      <c r="AK2201" s="18">
        <v>0.21</v>
      </c>
      <c r="AL2201" s="18">
        <v>1.5</v>
      </c>
      <c r="AM2201" s="18">
        <v>14.5</v>
      </c>
      <c r="AN2201" s="2">
        <v>45.756599999999999</v>
      </c>
      <c r="AO2201" s="2">
        <v>0.22</v>
      </c>
      <c r="AP2201" s="2">
        <v>1.4</v>
      </c>
      <c r="AQ2201" s="2">
        <v>15.2</v>
      </c>
      <c r="AR2201" s="2">
        <v>9.7440999999999995</v>
      </c>
      <c r="AS2201" s="2">
        <v>0.06</v>
      </c>
      <c r="AT2201" s="2">
        <v>1</v>
      </c>
      <c r="AU2201" s="2">
        <v>6.3</v>
      </c>
      <c r="AV2201" s="2">
        <v>5.6994999999999996</v>
      </c>
      <c r="AW2201" s="2">
        <v>0.22</v>
      </c>
      <c r="AX2201" s="2">
        <v>2.2999999999999998</v>
      </c>
      <c r="AY2201" s="2">
        <v>9.5</v>
      </c>
      <c r="AZ2201" s="2">
        <v>26.250499999999999</v>
      </c>
      <c r="BA2201" s="2">
        <v>0.24</v>
      </c>
      <c r="BB2201" s="2">
        <v>3.8</v>
      </c>
      <c r="BC2201" s="2">
        <v>6.5</v>
      </c>
      <c r="BD2201" s="2">
        <v>38.500700000000002</v>
      </c>
      <c r="BE2201" s="4"/>
      <c r="BF2201" s="4"/>
    </row>
    <row r="2202" spans="1:58" x14ac:dyDescent="0.2">
      <c r="A2202" s="29">
        <v>2201</v>
      </c>
      <c r="B2202" s="7" t="s">
        <v>9</v>
      </c>
      <c r="C2202" s="3">
        <v>39997</v>
      </c>
      <c r="D2202" s="4" t="s">
        <v>8</v>
      </c>
      <c r="E2202" s="4" t="s">
        <v>168</v>
      </c>
      <c r="F2202" s="5" t="s">
        <v>192</v>
      </c>
      <c r="G2202" s="6">
        <v>0.8</v>
      </c>
      <c r="H2202" s="6">
        <v>0.87361111111111101</v>
      </c>
      <c r="I2202" s="85">
        <f t="shared" si="34"/>
        <v>105.99999999999979</v>
      </c>
      <c r="J2202" s="86">
        <f>I2202*Segmentos!$D$7*(AH2202%)*IF(ISNUMBER(AI2202),AI2202%,0)</f>
        <v>1561252.7999999968</v>
      </c>
      <c r="K2202" s="86">
        <f>I2202*Segmentos!$D$7*(AL2202%)*IF(ISNUMBER(AM2202),AM2202%,0)</f>
        <v>2242281.5999999954</v>
      </c>
      <c r="L2202" s="4" t="s">
        <v>467</v>
      </c>
      <c r="M2202" s="2">
        <v>4.5199999999999996</v>
      </c>
      <c r="N2202" s="2">
        <v>13.6</v>
      </c>
      <c r="O2202" s="2">
        <v>33.299999999999997</v>
      </c>
      <c r="P2202" s="2">
        <v>79.775999999999996</v>
      </c>
      <c r="Q2202" s="2">
        <v>4.54</v>
      </c>
      <c r="R2202" s="2">
        <v>12.9</v>
      </c>
      <c r="S2202" s="2">
        <v>35.200000000000003</v>
      </c>
      <c r="T2202" s="2">
        <v>13.3849</v>
      </c>
      <c r="U2202" s="2">
        <v>2.2599999999999998</v>
      </c>
      <c r="V2202" s="2">
        <v>8.6</v>
      </c>
      <c r="W2202" s="2">
        <v>26.4</v>
      </c>
      <c r="X2202" s="2">
        <v>8.3598999999999997</v>
      </c>
      <c r="Y2202" s="2">
        <v>5.0599999999999996</v>
      </c>
      <c r="Z2202" s="2">
        <v>13.7</v>
      </c>
      <c r="AA2202" s="2">
        <v>36.9</v>
      </c>
      <c r="AB2202" s="2">
        <v>26.3948</v>
      </c>
      <c r="AC2202" s="2">
        <v>5.46</v>
      </c>
      <c r="AD2202" s="2">
        <v>17</v>
      </c>
      <c r="AE2202" s="2">
        <v>32.1</v>
      </c>
      <c r="AF2202" s="2">
        <v>31.636399999999998</v>
      </c>
      <c r="AG2202" s="2">
        <v>3.67</v>
      </c>
      <c r="AH2202" s="22">
        <v>11.4</v>
      </c>
      <c r="AI2202" s="22">
        <v>32.299999999999997</v>
      </c>
      <c r="AJ2202" s="22">
        <v>30.7681</v>
      </c>
      <c r="AK2202" s="18">
        <v>5.28</v>
      </c>
      <c r="AL2202" s="18">
        <v>15.6</v>
      </c>
      <c r="AM2202" s="18">
        <v>33.9</v>
      </c>
      <c r="AN2202" s="2">
        <v>49.007899999999999</v>
      </c>
      <c r="AO2202" s="2">
        <v>1.2</v>
      </c>
      <c r="AP2202" s="2">
        <v>6.8</v>
      </c>
      <c r="AQ2202" s="2">
        <v>17.600000000000001</v>
      </c>
      <c r="AR2202" s="2">
        <v>2.3157999999999999</v>
      </c>
      <c r="AS2202" s="2">
        <v>1.89</v>
      </c>
      <c r="AT2202" s="2">
        <v>7.2</v>
      </c>
      <c r="AU2202" s="2">
        <v>26.3</v>
      </c>
      <c r="AV2202" s="2">
        <v>7.3448000000000002</v>
      </c>
      <c r="AW2202" s="2">
        <v>3.24</v>
      </c>
      <c r="AX2202" s="2">
        <v>12.6</v>
      </c>
      <c r="AY2202" s="2">
        <v>25.6</v>
      </c>
      <c r="AZ2202" s="2">
        <v>16.433199999999999</v>
      </c>
      <c r="BA2202" s="2">
        <v>7.94</v>
      </c>
      <c r="BB2202" s="2">
        <v>19.899999999999999</v>
      </c>
      <c r="BC2202" s="2">
        <v>39.9</v>
      </c>
      <c r="BD2202" s="2">
        <v>53.682200000000002</v>
      </c>
      <c r="BE2202" s="4"/>
      <c r="BF2202" s="4"/>
    </row>
    <row r="2203" spans="1:58" x14ac:dyDescent="0.2">
      <c r="A2203" s="29">
        <v>2202</v>
      </c>
      <c r="B2203" s="7" t="s">
        <v>20</v>
      </c>
      <c r="C2203" s="3">
        <v>39997</v>
      </c>
      <c r="D2203" s="4" t="s">
        <v>17</v>
      </c>
      <c r="E2203" s="4" t="s">
        <v>169</v>
      </c>
      <c r="F2203" s="5" t="s">
        <v>192</v>
      </c>
      <c r="G2203" s="6">
        <v>0.91666666666666663</v>
      </c>
      <c r="H2203" s="6">
        <v>0.95833333333333337</v>
      </c>
      <c r="I2203" s="85">
        <f t="shared" si="34"/>
        <v>60.000000000000107</v>
      </c>
      <c r="J2203" s="86">
        <f>I2203*Segmentos!$D$7*(AH2203%)*IF(ISNUMBER(AI2203),AI2203%,0)</f>
        <v>116376.00000000022</v>
      </c>
      <c r="K2203" s="86">
        <f>I2203*Segmentos!$D$7*(AL2203%)*IF(ISNUMBER(AM2203),AM2203%,0)</f>
        <v>149040.00000000026</v>
      </c>
      <c r="L2203" s="4"/>
      <c r="M2203" s="2">
        <v>0.56000000000000005</v>
      </c>
      <c r="N2203" s="2">
        <v>1.8</v>
      </c>
      <c r="O2203" s="2">
        <v>30.4</v>
      </c>
      <c r="P2203" s="2">
        <v>90.700699999999998</v>
      </c>
      <c r="Q2203" s="2">
        <v>0.05</v>
      </c>
      <c r="R2203" s="2">
        <v>1</v>
      </c>
      <c r="S2203" s="2">
        <v>4.8</v>
      </c>
      <c r="T2203" s="2">
        <v>1.3029999999999999</v>
      </c>
      <c r="U2203" s="2">
        <v>0</v>
      </c>
      <c r="V2203" s="2">
        <v>0</v>
      </c>
      <c r="W2203" s="8" t="s">
        <v>577</v>
      </c>
      <c r="X2203" s="2">
        <v>0</v>
      </c>
      <c r="Y2203" s="2">
        <v>0.08</v>
      </c>
      <c r="Z2203" s="2">
        <v>1.5</v>
      </c>
      <c r="AA2203" s="2">
        <v>5.6</v>
      </c>
      <c r="AB2203" s="2">
        <v>4.01</v>
      </c>
      <c r="AC2203" s="2">
        <v>1.6</v>
      </c>
      <c r="AD2203" s="2">
        <v>3.7</v>
      </c>
      <c r="AE2203" s="2">
        <v>43</v>
      </c>
      <c r="AF2203" s="2">
        <v>85.387699999999995</v>
      </c>
      <c r="AG2203" s="2">
        <v>0.48</v>
      </c>
      <c r="AH2203" s="22">
        <v>1.3</v>
      </c>
      <c r="AI2203" s="22">
        <v>37.299999999999997</v>
      </c>
      <c r="AJ2203" s="22">
        <v>36.939300000000003</v>
      </c>
      <c r="AK2203" s="18">
        <v>0.63</v>
      </c>
      <c r="AL2203" s="18">
        <v>2.2999999999999998</v>
      </c>
      <c r="AM2203" s="18">
        <v>27</v>
      </c>
      <c r="AN2203" s="2">
        <v>53.761400000000002</v>
      </c>
      <c r="AO2203" s="2">
        <v>0.06</v>
      </c>
      <c r="AP2203" s="2">
        <v>0.8</v>
      </c>
      <c r="AQ2203" s="2">
        <v>8.5</v>
      </c>
      <c r="AR2203" s="2">
        <v>1.1298999999999999</v>
      </c>
      <c r="AS2203" s="2">
        <v>0.04</v>
      </c>
      <c r="AT2203" s="2">
        <v>0.9</v>
      </c>
      <c r="AU2203" s="2">
        <v>4.3</v>
      </c>
      <c r="AV2203" s="2">
        <v>1.4340999999999999</v>
      </c>
      <c r="AW2203" s="2">
        <v>0.51</v>
      </c>
      <c r="AX2203" s="2">
        <v>2.4</v>
      </c>
      <c r="AY2203" s="2">
        <v>21.2</v>
      </c>
      <c r="AZ2203" s="2">
        <v>23.832000000000001</v>
      </c>
      <c r="BA2203" s="2">
        <v>1.03</v>
      </c>
      <c r="BB2203" s="2">
        <v>2.2000000000000002</v>
      </c>
      <c r="BC2203" s="2">
        <v>46.3</v>
      </c>
      <c r="BD2203" s="2">
        <v>64.304699999999997</v>
      </c>
      <c r="BE2203" s="4"/>
      <c r="BF2203" s="4"/>
    </row>
    <row r="2204" spans="1:58" x14ac:dyDescent="0.2">
      <c r="A2204" s="29">
        <v>2203</v>
      </c>
      <c r="B2204" s="7" t="s">
        <v>11</v>
      </c>
      <c r="C2204" s="3">
        <v>39997</v>
      </c>
      <c r="D2204" s="4" t="s">
        <v>8</v>
      </c>
      <c r="E2204" s="4" t="s">
        <v>166</v>
      </c>
      <c r="F2204" s="5" t="s">
        <v>192</v>
      </c>
      <c r="G2204" s="6">
        <v>0.91041666666666676</v>
      </c>
      <c r="H2204" s="6">
        <v>0.91111111111111109</v>
      </c>
      <c r="I2204" s="85">
        <f t="shared" si="34"/>
        <v>0.99999999999983658</v>
      </c>
      <c r="J2204" s="86">
        <f>I2204*Segmentos!$D$7*(AH2204%)*IF(ISNUMBER(AI2204),AI2204%,0)</f>
        <v>11999.999999998039</v>
      </c>
      <c r="K2204" s="86">
        <f>I2204*Segmentos!$D$7*(AL2204%)*IF(ISNUMBER(AM2204),AM2204%,0)</f>
        <v>16399.999999997319</v>
      </c>
      <c r="L2204" s="4"/>
      <c r="M2204" s="2">
        <v>3.55</v>
      </c>
      <c r="N2204" s="2">
        <v>3.6</v>
      </c>
      <c r="O2204" s="2">
        <v>100</v>
      </c>
      <c r="P2204" s="2">
        <v>88.509</v>
      </c>
      <c r="Q2204" s="2">
        <v>1.43</v>
      </c>
      <c r="R2204" s="2">
        <v>1.4</v>
      </c>
      <c r="S2204" s="2">
        <v>100</v>
      </c>
      <c r="T2204" s="2">
        <v>5.9538000000000002</v>
      </c>
      <c r="U2204" s="2">
        <v>1.2</v>
      </c>
      <c r="V2204" s="2">
        <v>1.2</v>
      </c>
      <c r="W2204" s="2">
        <v>100</v>
      </c>
      <c r="X2204" s="2">
        <v>6.2755000000000001</v>
      </c>
      <c r="Y2204" s="2">
        <v>4.2300000000000004</v>
      </c>
      <c r="Z2204" s="2">
        <v>4.2</v>
      </c>
      <c r="AA2204" s="2">
        <v>100</v>
      </c>
      <c r="AB2204" s="2">
        <v>31.139700000000001</v>
      </c>
      <c r="AC2204" s="2">
        <v>5.52</v>
      </c>
      <c r="AD2204" s="2">
        <v>5.5</v>
      </c>
      <c r="AE2204" s="2">
        <v>100</v>
      </c>
      <c r="AF2204" s="2">
        <v>45.14</v>
      </c>
      <c r="AG2204" s="2">
        <v>2.96</v>
      </c>
      <c r="AH2204" s="22">
        <v>3</v>
      </c>
      <c r="AI2204" s="22">
        <v>100</v>
      </c>
      <c r="AJ2204" s="22">
        <v>34.947400000000002</v>
      </c>
      <c r="AK2204" s="18">
        <v>4.09</v>
      </c>
      <c r="AL2204" s="18">
        <v>4.0999999999999996</v>
      </c>
      <c r="AM2204" s="18">
        <v>100</v>
      </c>
      <c r="AN2204" s="2">
        <v>53.561599999999999</v>
      </c>
      <c r="AO2204" s="2">
        <v>1.0900000000000001</v>
      </c>
      <c r="AP2204" s="2">
        <v>1.1000000000000001</v>
      </c>
      <c r="AQ2204" s="2">
        <v>100</v>
      </c>
      <c r="AR2204" s="2">
        <v>2.9567999999999999</v>
      </c>
      <c r="AS2204" s="2">
        <v>2.04</v>
      </c>
      <c r="AT2204" s="2">
        <v>2</v>
      </c>
      <c r="AU2204" s="2">
        <v>100</v>
      </c>
      <c r="AV2204" s="2">
        <v>11.188800000000001</v>
      </c>
      <c r="AW2204" s="2">
        <v>2.58</v>
      </c>
      <c r="AX2204" s="2">
        <v>2.6</v>
      </c>
      <c r="AY2204" s="2">
        <v>100</v>
      </c>
      <c r="AZ2204" s="2">
        <v>18.4511</v>
      </c>
      <c r="BA2204" s="2">
        <v>5.86</v>
      </c>
      <c r="BB2204" s="2">
        <v>5.9</v>
      </c>
      <c r="BC2204" s="2">
        <v>100</v>
      </c>
      <c r="BD2204" s="2">
        <v>55.912300000000002</v>
      </c>
      <c r="BE2204" s="4"/>
      <c r="BF2204" s="4"/>
    </row>
    <row r="2205" spans="1:58" x14ac:dyDescent="0.2">
      <c r="A2205" s="29">
        <v>2204</v>
      </c>
      <c r="B2205" s="7" t="s">
        <v>6</v>
      </c>
      <c r="C2205" s="3">
        <v>39997</v>
      </c>
      <c r="D2205" s="4" t="s">
        <v>3</v>
      </c>
      <c r="E2205" s="4" t="s">
        <v>166</v>
      </c>
      <c r="F2205" s="5" t="s">
        <v>192</v>
      </c>
      <c r="G2205" s="6">
        <v>0.90902777777777777</v>
      </c>
      <c r="H2205" s="6">
        <v>0.91041666666666676</v>
      </c>
      <c r="I2205" s="85">
        <f t="shared" si="34"/>
        <v>2.0000000000001528</v>
      </c>
      <c r="J2205" s="86">
        <f>I2205*Segmentos!$D$7*(AH2205%)*IF(ISNUMBER(AI2205),AI2205%,0)</f>
        <v>41819.200000003191</v>
      </c>
      <c r="K2205" s="86">
        <f>I2205*Segmentos!$D$7*(AL2205%)*IF(ISNUMBER(AM2205),AM2205%,0)</f>
        <v>31715.200000002424</v>
      </c>
      <c r="L2205" s="4"/>
      <c r="M2205" s="2">
        <v>4.5599999999999996</v>
      </c>
      <c r="N2205" s="2">
        <v>5.0999999999999996</v>
      </c>
      <c r="O2205" s="2">
        <v>89.3</v>
      </c>
      <c r="P2205" s="2">
        <v>73.295100000000005</v>
      </c>
      <c r="Q2205" s="2">
        <v>1.85</v>
      </c>
      <c r="R2205" s="2">
        <v>1.9</v>
      </c>
      <c r="S2205" s="2">
        <v>97.9</v>
      </c>
      <c r="T2205" s="2">
        <v>4.9630000000000001</v>
      </c>
      <c r="U2205" s="2">
        <v>2.46</v>
      </c>
      <c r="V2205" s="2">
        <v>2.5</v>
      </c>
      <c r="W2205" s="2">
        <v>98.1</v>
      </c>
      <c r="X2205" s="2">
        <v>8.2744</v>
      </c>
      <c r="Y2205" s="2">
        <v>6.54</v>
      </c>
      <c r="Z2205" s="2">
        <v>7.6</v>
      </c>
      <c r="AA2205" s="2">
        <v>86.2</v>
      </c>
      <c r="AB2205" s="2">
        <v>31.033999999999999</v>
      </c>
      <c r="AC2205" s="2">
        <v>5.51</v>
      </c>
      <c r="AD2205" s="2">
        <v>6.2</v>
      </c>
      <c r="AE2205" s="2">
        <v>89</v>
      </c>
      <c r="AF2205" s="2">
        <v>29.023700000000002</v>
      </c>
      <c r="AG2205" s="2">
        <v>5.27</v>
      </c>
      <c r="AH2205" s="22">
        <v>5.9</v>
      </c>
      <c r="AI2205" s="22">
        <v>88.6</v>
      </c>
      <c r="AJ2205" s="22">
        <v>40.122599999999998</v>
      </c>
      <c r="AK2205" s="18">
        <v>3.93</v>
      </c>
      <c r="AL2205" s="18">
        <v>4.4000000000000004</v>
      </c>
      <c r="AM2205" s="18">
        <v>90.1</v>
      </c>
      <c r="AN2205" s="2">
        <v>33.172499999999999</v>
      </c>
      <c r="AO2205" s="2">
        <v>3.42</v>
      </c>
      <c r="AP2205" s="2">
        <v>3.8</v>
      </c>
      <c r="AQ2205" s="2">
        <v>90</v>
      </c>
      <c r="AR2205" s="2">
        <v>5.9935</v>
      </c>
      <c r="AS2205" s="2">
        <v>3.52</v>
      </c>
      <c r="AT2205" s="2">
        <v>4.2</v>
      </c>
      <c r="AU2205" s="2">
        <v>84.7</v>
      </c>
      <c r="AV2205" s="2">
        <v>12.4589</v>
      </c>
      <c r="AW2205" s="2">
        <v>4.58</v>
      </c>
      <c r="AX2205" s="2">
        <v>5.4</v>
      </c>
      <c r="AY2205" s="2">
        <v>85</v>
      </c>
      <c r="AZ2205" s="2">
        <v>21.140599999999999</v>
      </c>
      <c r="BA2205" s="2">
        <v>5.48</v>
      </c>
      <c r="BB2205" s="2">
        <v>5.8</v>
      </c>
      <c r="BC2205" s="2">
        <v>94</v>
      </c>
      <c r="BD2205" s="2">
        <v>33.702100000000002</v>
      </c>
      <c r="BE2205" s="4"/>
      <c r="BF2205" s="4"/>
    </row>
    <row r="2206" spans="1:58" x14ac:dyDescent="0.2">
      <c r="A2206" s="29">
        <v>2205</v>
      </c>
      <c r="B2206" s="7" t="s">
        <v>31</v>
      </c>
      <c r="C2206" s="3">
        <v>39997</v>
      </c>
      <c r="D2206" s="4" t="s">
        <v>28</v>
      </c>
      <c r="E2206" s="4" t="s">
        <v>166</v>
      </c>
      <c r="F2206" s="5" t="s">
        <v>192</v>
      </c>
      <c r="G2206" s="6">
        <v>0.91111111111111109</v>
      </c>
      <c r="H2206" s="6">
        <v>0.9145833333333333</v>
      </c>
      <c r="I2206" s="85">
        <f t="shared" si="34"/>
        <v>4.9999999999999822</v>
      </c>
      <c r="J2206" s="86">
        <f>I2206*Segmentos!$D$7*(AH2206%)*IF(ISNUMBER(AI2206),AI2206%,0)</f>
        <v>9519.9999999999654</v>
      </c>
      <c r="K2206" s="86">
        <f>I2206*Segmentos!$D$7*(AL2206%)*IF(ISNUMBER(AM2206),AM2206%,0)</f>
        <v>16521.999999999942</v>
      </c>
      <c r="L2206" s="4"/>
      <c r="M2206" s="2">
        <v>0.69</v>
      </c>
      <c r="N2206" s="2">
        <v>0.9</v>
      </c>
      <c r="O2206" s="2">
        <v>81.2</v>
      </c>
      <c r="P2206" s="2">
        <v>75.794200000000004</v>
      </c>
      <c r="Q2206" s="2">
        <v>0</v>
      </c>
      <c r="R2206" s="2">
        <v>0</v>
      </c>
      <c r="S2206" s="8" t="s">
        <v>577</v>
      </c>
      <c r="T2206" s="2">
        <v>0</v>
      </c>
      <c r="U2206" s="2">
        <v>0</v>
      </c>
      <c r="V2206" s="2">
        <v>0</v>
      </c>
      <c r="W2206" s="8" t="s">
        <v>577</v>
      </c>
      <c r="X2206" s="2">
        <v>0</v>
      </c>
      <c r="Y2206" s="2">
        <v>0.02</v>
      </c>
      <c r="Z2206" s="2">
        <v>0.1</v>
      </c>
      <c r="AA2206" s="2">
        <v>40</v>
      </c>
      <c r="AB2206" s="2">
        <v>0.73270000000000002</v>
      </c>
      <c r="AC2206" s="2">
        <v>2.08</v>
      </c>
      <c r="AD2206" s="2">
        <v>2.5</v>
      </c>
      <c r="AE2206" s="2">
        <v>82</v>
      </c>
      <c r="AF2206" s="2">
        <v>75.061499999999995</v>
      </c>
      <c r="AG2206" s="2">
        <v>0.52</v>
      </c>
      <c r="AH2206" s="22">
        <v>0.5</v>
      </c>
      <c r="AI2206" s="22">
        <v>95.2</v>
      </c>
      <c r="AJ2206" s="22">
        <v>26.886600000000001</v>
      </c>
      <c r="AK2206" s="18">
        <v>0.85</v>
      </c>
      <c r="AL2206" s="18">
        <v>1.1000000000000001</v>
      </c>
      <c r="AM2206" s="18">
        <v>75.099999999999994</v>
      </c>
      <c r="AN2206" s="2">
        <v>48.907600000000002</v>
      </c>
      <c r="AO2206" s="2">
        <v>0.12</v>
      </c>
      <c r="AP2206" s="2">
        <v>0.3</v>
      </c>
      <c r="AQ2206" s="2">
        <v>40</v>
      </c>
      <c r="AR2206" s="2">
        <v>1.4189000000000001</v>
      </c>
      <c r="AS2206" s="2">
        <v>0.62</v>
      </c>
      <c r="AT2206" s="2">
        <v>0.9</v>
      </c>
      <c r="AU2206" s="2">
        <v>72.3</v>
      </c>
      <c r="AV2206" s="2">
        <v>15.0601</v>
      </c>
      <c r="AW2206" s="2">
        <v>0.66</v>
      </c>
      <c r="AX2206" s="2">
        <v>0.7</v>
      </c>
      <c r="AY2206" s="2">
        <v>94.2</v>
      </c>
      <c r="AZ2206" s="2">
        <v>20.819099999999999</v>
      </c>
      <c r="BA2206" s="2">
        <v>0.92</v>
      </c>
      <c r="BB2206" s="2">
        <v>1.1000000000000001</v>
      </c>
      <c r="BC2206" s="2">
        <v>82.1</v>
      </c>
      <c r="BD2206" s="2">
        <v>38.496000000000002</v>
      </c>
      <c r="BE2206" s="4"/>
      <c r="BF2206" s="4"/>
    </row>
    <row r="2207" spans="1:58" x14ac:dyDescent="0.2">
      <c r="A2207" s="29">
        <v>2206</v>
      </c>
      <c r="B2207" s="7" t="s">
        <v>14</v>
      </c>
      <c r="C2207" s="3">
        <v>39997</v>
      </c>
      <c r="D2207" s="4" t="s">
        <v>13</v>
      </c>
      <c r="E2207" s="4" t="s">
        <v>163</v>
      </c>
      <c r="F2207" s="5" t="s">
        <v>192</v>
      </c>
      <c r="G2207" s="6">
        <v>0.84861111111111109</v>
      </c>
      <c r="H2207" s="6">
        <v>0.87430555555555556</v>
      </c>
      <c r="I2207" s="85">
        <f t="shared" si="34"/>
        <v>37.000000000000028</v>
      </c>
      <c r="J2207" s="86">
        <f>I2207*Segmentos!$D$7*(AH2207%)*IF(ISNUMBER(AI2207),AI2207%,0)</f>
        <v>554511.60000000033</v>
      </c>
      <c r="K2207" s="86">
        <f>I2207*Segmentos!$D$7*(AL2207%)*IF(ISNUMBER(AM2207),AM2207%,0)</f>
        <v>1090937.600000001</v>
      </c>
      <c r="L2207" s="4"/>
      <c r="M2207" s="2">
        <v>5.66</v>
      </c>
      <c r="N2207" s="2">
        <v>10.4</v>
      </c>
      <c r="O2207" s="2">
        <v>54.2</v>
      </c>
      <c r="P2207" s="2">
        <v>86.2881</v>
      </c>
      <c r="Q2207" s="2">
        <v>3.11</v>
      </c>
      <c r="R2207" s="2">
        <v>7.6</v>
      </c>
      <c r="S2207" s="2">
        <v>40.799999999999997</v>
      </c>
      <c r="T2207" s="2">
        <v>7.9210000000000003</v>
      </c>
      <c r="U2207" s="2">
        <v>3.36</v>
      </c>
      <c r="V2207" s="2">
        <v>7.9</v>
      </c>
      <c r="W2207" s="2">
        <v>42.3</v>
      </c>
      <c r="X2207" s="2">
        <v>10.751899999999999</v>
      </c>
      <c r="Y2207" s="2">
        <v>7.13</v>
      </c>
      <c r="Z2207" s="2">
        <v>11.6</v>
      </c>
      <c r="AA2207" s="2">
        <v>61.5</v>
      </c>
      <c r="AB2207" s="2">
        <v>32.119399999999999</v>
      </c>
      <c r="AC2207" s="2">
        <v>7.09</v>
      </c>
      <c r="AD2207" s="2">
        <v>12.4</v>
      </c>
      <c r="AE2207" s="2">
        <v>57.2</v>
      </c>
      <c r="AF2207" s="2">
        <v>35.495800000000003</v>
      </c>
      <c r="AG2207" s="2">
        <v>3.77</v>
      </c>
      <c r="AH2207" s="22">
        <v>6.9</v>
      </c>
      <c r="AI2207" s="22">
        <v>54.3</v>
      </c>
      <c r="AJ2207" s="22">
        <v>27.302099999999999</v>
      </c>
      <c r="AK2207" s="18">
        <v>7.36</v>
      </c>
      <c r="AL2207" s="18">
        <v>13.6</v>
      </c>
      <c r="AM2207" s="18">
        <v>54.2</v>
      </c>
      <c r="AN2207" s="2">
        <v>58.985999999999997</v>
      </c>
      <c r="AO2207" s="2">
        <v>4.32</v>
      </c>
      <c r="AP2207" s="2">
        <v>10.199999999999999</v>
      </c>
      <c r="AQ2207" s="2">
        <v>42.3</v>
      </c>
      <c r="AR2207" s="2">
        <v>7.2081</v>
      </c>
      <c r="AS2207" s="2">
        <v>3.06</v>
      </c>
      <c r="AT2207" s="2">
        <v>5.7</v>
      </c>
      <c r="AU2207" s="2">
        <v>53.6</v>
      </c>
      <c r="AV2207" s="2">
        <v>10.299899999999999</v>
      </c>
      <c r="AW2207" s="2">
        <v>8.32</v>
      </c>
      <c r="AX2207" s="2">
        <v>13.6</v>
      </c>
      <c r="AY2207" s="2">
        <v>61.2</v>
      </c>
      <c r="AZ2207" s="2">
        <v>36.501899999999999</v>
      </c>
      <c r="BA2207" s="2">
        <v>5.52</v>
      </c>
      <c r="BB2207" s="2">
        <v>10.8</v>
      </c>
      <c r="BC2207" s="2">
        <v>51</v>
      </c>
      <c r="BD2207" s="2">
        <v>32.278199999999998</v>
      </c>
      <c r="BE2207" s="4"/>
      <c r="BF2207" s="4"/>
    </row>
    <row r="2208" spans="1:58" x14ac:dyDescent="0.2">
      <c r="A2208" s="29">
        <v>2207</v>
      </c>
      <c r="B2208" s="7" t="s">
        <v>46</v>
      </c>
      <c r="C2208" s="3">
        <v>39997</v>
      </c>
      <c r="D2208" s="4" t="s">
        <v>0</v>
      </c>
      <c r="E2208" s="4" t="s">
        <v>170</v>
      </c>
      <c r="F2208" s="5" t="s">
        <v>192</v>
      </c>
      <c r="G2208" s="6">
        <v>0.80833333333333324</v>
      </c>
      <c r="H2208" s="6">
        <v>0.8833333333333333</v>
      </c>
      <c r="I2208" s="85">
        <f t="shared" si="34"/>
        <v>108.0000000000001</v>
      </c>
      <c r="J2208" s="86">
        <f>I2208*Segmentos!$D$7*(AH2208%)*IF(ISNUMBER(AI2208),AI2208%,0)</f>
        <v>1448150.4000000013</v>
      </c>
      <c r="K2208" s="86">
        <f>I2208*Segmentos!$D$7*(AL2208%)*IF(ISNUMBER(AM2208),AM2208%,0)</f>
        <v>1892592.0000000016</v>
      </c>
      <c r="L2208" s="4"/>
      <c r="M2208" s="2">
        <v>3.89</v>
      </c>
      <c r="N2208" s="2">
        <v>12.1</v>
      </c>
      <c r="O2208" s="2">
        <v>32.200000000000003</v>
      </c>
      <c r="P2208" s="2">
        <v>63.028799999999997</v>
      </c>
      <c r="Q2208" s="2">
        <v>3.68</v>
      </c>
      <c r="R2208" s="2">
        <v>12.6</v>
      </c>
      <c r="S2208" s="2">
        <v>29.1</v>
      </c>
      <c r="T2208" s="2">
        <v>9.9421999999999997</v>
      </c>
      <c r="U2208" s="2">
        <v>3.5</v>
      </c>
      <c r="V2208" s="2">
        <v>14.5</v>
      </c>
      <c r="W2208" s="2">
        <v>24.1</v>
      </c>
      <c r="X2208" s="2">
        <v>11.879799999999999</v>
      </c>
      <c r="Y2208" s="2">
        <v>5.55</v>
      </c>
      <c r="Z2208" s="2">
        <v>13.7</v>
      </c>
      <c r="AA2208" s="2">
        <v>40.6</v>
      </c>
      <c r="AB2208" s="2">
        <v>26.554200000000002</v>
      </c>
      <c r="AC2208" s="2">
        <v>2.76</v>
      </c>
      <c r="AD2208" s="2">
        <v>8.8000000000000007</v>
      </c>
      <c r="AE2208" s="2">
        <v>31.2</v>
      </c>
      <c r="AF2208" s="2">
        <v>14.6525</v>
      </c>
      <c r="AG2208" s="2">
        <v>3.34</v>
      </c>
      <c r="AH2208" s="22">
        <v>11.1</v>
      </c>
      <c r="AI2208" s="22">
        <v>30.2</v>
      </c>
      <c r="AJ2208" s="22">
        <v>25.6828</v>
      </c>
      <c r="AK2208" s="18">
        <v>4.3899999999999997</v>
      </c>
      <c r="AL2208" s="18">
        <v>13</v>
      </c>
      <c r="AM2208" s="18">
        <v>33.700000000000003</v>
      </c>
      <c r="AN2208" s="2">
        <v>37.3459</v>
      </c>
      <c r="AO2208" s="2">
        <v>1.97</v>
      </c>
      <c r="AP2208" s="2">
        <v>8.1999999999999993</v>
      </c>
      <c r="AQ2208" s="2">
        <v>24.1</v>
      </c>
      <c r="AR2208" s="2">
        <v>3.4940000000000002</v>
      </c>
      <c r="AS2208" s="2">
        <v>3.67</v>
      </c>
      <c r="AT2208" s="2">
        <v>11</v>
      </c>
      <c r="AU2208" s="2">
        <v>33.299999999999997</v>
      </c>
      <c r="AV2208" s="2">
        <v>13.0863</v>
      </c>
      <c r="AW2208" s="2">
        <v>2.98</v>
      </c>
      <c r="AX2208" s="2">
        <v>9.8000000000000007</v>
      </c>
      <c r="AY2208" s="2">
        <v>30.5</v>
      </c>
      <c r="AZ2208" s="2">
        <v>13.8725</v>
      </c>
      <c r="BA2208" s="2">
        <v>5.25</v>
      </c>
      <c r="BB2208" s="2">
        <v>15.5</v>
      </c>
      <c r="BC2208" s="2">
        <v>33.799999999999997</v>
      </c>
      <c r="BD2208" s="2">
        <v>32.576000000000001</v>
      </c>
      <c r="BE2208" s="4"/>
      <c r="BF2208" s="4"/>
    </row>
    <row r="2209" spans="1:58" x14ac:dyDescent="0.2">
      <c r="A2209" s="29">
        <v>2208</v>
      </c>
      <c r="B2209" s="7" t="s">
        <v>10</v>
      </c>
      <c r="C2209" s="3">
        <v>39997</v>
      </c>
      <c r="D2209" s="4" t="s">
        <v>8</v>
      </c>
      <c r="E2209" s="4" t="s">
        <v>164</v>
      </c>
      <c r="F2209" s="5" t="s">
        <v>192</v>
      </c>
      <c r="G2209" s="6">
        <v>0.87361111111111101</v>
      </c>
      <c r="H2209" s="6">
        <v>0.91666666666666663</v>
      </c>
      <c r="I2209" s="85">
        <f t="shared" si="34"/>
        <v>62.000000000000099</v>
      </c>
      <c r="J2209" s="86">
        <f>I2209*Segmentos!$D$7*(AH2209%)*IF(ISNUMBER(AI2209),AI2209%,0)</f>
        <v>1180380.8000000019</v>
      </c>
      <c r="K2209" s="86">
        <f>I2209*Segmentos!$D$7*(AL2209%)*IF(ISNUMBER(AM2209),AM2209%,0)</f>
        <v>1296568.8000000021</v>
      </c>
      <c r="L2209" s="4"/>
      <c r="M2209" s="2">
        <v>5</v>
      </c>
      <c r="N2209" s="2">
        <v>16</v>
      </c>
      <c r="O2209" s="2">
        <v>31.3</v>
      </c>
      <c r="P2209" s="2">
        <v>85.410200000000003</v>
      </c>
      <c r="Q2209" s="2">
        <v>3.23</v>
      </c>
      <c r="R2209" s="2">
        <v>10.9</v>
      </c>
      <c r="S2209" s="2">
        <v>29.6</v>
      </c>
      <c r="T2209" s="2">
        <v>9.2058</v>
      </c>
      <c r="U2209" s="2">
        <v>1.72</v>
      </c>
      <c r="V2209" s="2">
        <v>8.9</v>
      </c>
      <c r="W2209" s="2">
        <v>19.2</v>
      </c>
      <c r="X2209" s="2">
        <v>6.1486999999999998</v>
      </c>
      <c r="Y2209" s="2">
        <v>5.76</v>
      </c>
      <c r="Z2209" s="2">
        <v>19.100000000000001</v>
      </c>
      <c r="AA2209" s="2">
        <v>30.2</v>
      </c>
      <c r="AB2209" s="2">
        <v>29.0242</v>
      </c>
      <c r="AC2209" s="2">
        <v>7.32</v>
      </c>
      <c r="AD2209" s="2">
        <v>20.3</v>
      </c>
      <c r="AE2209" s="2">
        <v>36</v>
      </c>
      <c r="AF2209" s="2">
        <v>41.031399999999998</v>
      </c>
      <c r="AG2209" s="2">
        <v>4.75</v>
      </c>
      <c r="AH2209" s="22">
        <v>16.3</v>
      </c>
      <c r="AI2209" s="22">
        <v>29.2</v>
      </c>
      <c r="AJ2209" s="22">
        <v>38.425800000000002</v>
      </c>
      <c r="AK2209" s="18">
        <v>5.24</v>
      </c>
      <c r="AL2209" s="18">
        <v>15.7</v>
      </c>
      <c r="AM2209" s="18">
        <v>33.299999999999997</v>
      </c>
      <c r="AN2209" s="2">
        <v>46.984400000000001</v>
      </c>
      <c r="AO2209" s="2">
        <v>2.02</v>
      </c>
      <c r="AP2209" s="2">
        <v>12.1</v>
      </c>
      <c r="AQ2209" s="2">
        <v>16.7</v>
      </c>
      <c r="AR2209" s="2">
        <v>3.7583000000000002</v>
      </c>
      <c r="AS2209" s="2">
        <v>4.0999999999999996</v>
      </c>
      <c r="AT2209" s="2">
        <v>12.7</v>
      </c>
      <c r="AU2209" s="2">
        <v>32.200000000000003</v>
      </c>
      <c r="AV2209" s="2">
        <v>15.3994</v>
      </c>
      <c r="AW2209" s="2">
        <v>4.5599999999999996</v>
      </c>
      <c r="AX2209" s="2">
        <v>14.6</v>
      </c>
      <c r="AY2209" s="2">
        <v>31.2</v>
      </c>
      <c r="AZ2209" s="2">
        <v>22.363199999999999</v>
      </c>
      <c r="BA2209" s="2">
        <v>6.72</v>
      </c>
      <c r="BB2209" s="2">
        <v>20.100000000000001</v>
      </c>
      <c r="BC2209" s="2">
        <v>33.5</v>
      </c>
      <c r="BD2209" s="2">
        <v>43.889299999999999</v>
      </c>
      <c r="BE2209" s="4"/>
      <c r="BF2209" s="4"/>
    </row>
    <row r="2210" spans="1:58" x14ac:dyDescent="0.2">
      <c r="A2210" s="29">
        <v>2209</v>
      </c>
      <c r="B2210" s="7" t="s">
        <v>48</v>
      </c>
      <c r="C2210" s="3">
        <v>39997</v>
      </c>
      <c r="D2210" s="4" t="s">
        <v>8</v>
      </c>
      <c r="E2210" s="4" t="s">
        <v>176</v>
      </c>
      <c r="F2210" s="5" t="s">
        <v>192</v>
      </c>
      <c r="G2210" s="6">
        <v>0.91666666666666663</v>
      </c>
      <c r="H2210" s="6">
        <v>3.6111111111111115E-2</v>
      </c>
      <c r="I2210" s="85">
        <f t="shared" si="34"/>
        <v>172.00000000000009</v>
      </c>
      <c r="J2210" s="86">
        <f>I2210*Segmentos!$D$7*(AH2210%)*IF(ISNUMBER(AI2210),AI2210%,0)</f>
        <v>4902000.0000000019</v>
      </c>
      <c r="K2210" s="86">
        <f>I2210*Segmentos!$D$7*(AL2210%)*IF(ISNUMBER(AM2210),AM2210%,0)</f>
        <v>4763024.0000000019</v>
      </c>
      <c r="L2210" s="4"/>
      <c r="M2210" s="2">
        <v>7.03</v>
      </c>
      <c r="N2210" s="2">
        <v>29.4</v>
      </c>
      <c r="O2210" s="2">
        <v>23.9</v>
      </c>
      <c r="P2210" s="2">
        <v>78.027799999999999</v>
      </c>
      <c r="Q2210" s="2">
        <v>4.3</v>
      </c>
      <c r="R2210" s="2">
        <v>19.2</v>
      </c>
      <c r="S2210" s="2">
        <v>22.4</v>
      </c>
      <c r="T2210" s="2">
        <v>7.9722</v>
      </c>
      <c r="U2210" s="2">
        <v>4.63</v>
      </c>
      <c r="V2210" s="2">
        <v>24.4</v>
      </c>
      <c r="W2210" s="2">
        <v>19</v>
      </c>
      <c r="X2210" s="2">
        <v>10.7814</v>
      </c>
      <c r="Y2210" s="2">
        <v>8.1300000000000008</v>
      </c>
      <c r="Z2210" s="2">
        <v>31.7</v>
      </c>
      <c r="AA2210" s="2">
        <v>25.6</v>
      </c>
      <c r="AB2210" s="2">
        <v>26.657399999999999</v>
      </c>
      <c r="AC2210" s="2">
        <v>8.9499999999999993</v>
      </c>
      <c r="AD2210" s="2">
        <v>35.5</v>
      </c>
      <c r="AE2210" s="2">
        <v>25.2</v>
      </c>
      <c r="AF2210" s="2">
        <v>32.616900000000001</v>
      </c>
      <c r="AG2210" s="2">
        <v>7.14</v>
      </c>
      <c r="AH2210" s="22">
        <v>28.5</v>
      </c>
      <c r="AI2210" s="22">
        <v>25</v>
      </c>
      <c r="AJ2210" s="22">
        <v>37.622199999999999</v>
      </c>
      <c r="AK2210" s="18">
        <v>6.92</v>
      </c>
      <c r="AL2210" s="18">
        <v>30.1</v>
      </c>
      <c r="AM2210" s="18">
        <v>23</v>
      </c>
      <c r="AN2210" s="2">
        <v>40.405700000000003</v>
      </c>
      <c r="AO2210" s="2">
        <v>1.66</v>
      </c>
      <c r="AP2210" s="2">
        <v>18.100000000000001</v>
      </c>
      <c r="AQ2210" s="2">
        <v>9.1999999999999993</v>
      </c>
      <c r="AR2210" s="2">
        <v>2.0091999999999999</v>
      </c>
      <c r="AS2210" s="2">
        <v>5.42</v>
      </c>
      <c r="AT2210" s="2">
        <v>23</v>
      </c>
      <c r="AU2210" s="2">
        <v>23.5</v>
      </c>
      <c r="AV2210" s="2">
        <v>13.2538</v>
      </c>
      <c r="AW2210" s="2">
        <v>9.14</v>
      </c>
      <c r="AX2210" s="2">
        <v>31.1</v>
      </c>
      <c r="AY2210" s="2">
        <v>29.4</v>
      </c>
      <c r="AZ2210" s="2">
        <v>29.1813</v>
      </c>
      <c r="BA2210" s="2">
        <v>7.9</v>
      </c>
      <c r="BB2210" s="2">
        <v>34.9</v>
      </c>
      <c r="BC2210" s="2">
        <v>22.6</v>
      </c>
      <c r="BD2210" s="2">
        <v>33.583500000000001</v>
      </c>
      <c r="BE2210" s="4"/>
      <c r="BF2210" s="4"/>
    </row>
    <row r="2211" spans="1:58" x14ac:dyDescent="0.2">
      <c r="A2211" s="29">
        <v>2210</v>
      </c>
      <c r="B2211" s="7" t="s">
        <v>89</v>
      </c>
      <c r="C2211" s="3">
        <v>39997</v>
      </c>
      <c r="D2211" s="4" t="s">
        <v>28</v>
      </c>
      <c r="E2211" s="4" t="s">
        <v>169</v>
      </c>
      <c r="F2211" s="5" t="s">
        <v>192</v>
      </c>
      <c r="G2211" s="6">
        <v>0.84236111111111101</v>
      </c>
      <c r="H2211" s="6">
        <v>0.87569444444444444</v>
      </c>
      <c r="I2211" s="85">
        <f t="shared" si="34"/>
        <v>48.000000000000149</v>
      </c>
      <c r="J2211" s="86">
        <f>I2211*Segmentos!$D$7*(AH2211%)*IF(ISNUMBER(AI2211),AI2211%,0)</f>
        <v>129158.4000000004</v>
      </c>
      <c r="K2211" s="86">
        <f>I2211*Segmentos!$D$7*(AL2211%)*IF(ISNUMBER(AM2211),AM2211%,0)</f>
        <v>164102.40000000052</v>
      </c>
      <c r="L2211" s="4"/>
      <c r="M2211" s="2">
        <v>0.77</v>
      </c>
      <c r="N2211" s="2">
        <v>3.2</v>
      </c>
      <c r="O2211" s="2">
        <v>24</v>
      </c>
      <c r="P2211" s="2">
        <v>90.712999999999994</v>
      </c>
      <c r="Q2211" s="2">
        <v>0.3</v>
      </c>
      <c r="R2211" s="2">
        <v>0.9</v>
      </c>
      <c r="S2211" s="2">
        <v>35.1</v>
      </c>
      <c r="T2211" s="2">
        <v>5.8922999999999996</v>
      </c>
      <c r="U2211" s="2">
        <v>0.3</v>
      </c>
      <c r="V2211" s="2">
        <v>1.2</v>
      </c>
      <c r="W2211" s="2">
        <v>25</v>
      </c>
      <c r="X2211" s="2">
        <v>7.3333000000000004</v>
      </c>
      <c r="Y2211" s="2">
        <v>0.83</v>
      </c>
      <c r="Z2211" s="2">
        <v>3.5</v>
      </c>
      <c r="AA2211" s="2">
        <v>24</v>
      </c>
      <c r="AB2211" s="2">
        <v>28.731000000000002</v>
      </c>
      <c r="AC2211" s="2">
        <v>1.27</v>
      </c>
      <c r="AD2211" s="2">
        <v>5.5</v>
      </c>
      <c r="AE2211" s="2">
        <v>22.9</v>
      </c>
      <c r="AF2211" s="2">
        <v>48.756399999999999</v>
      </c>
      <c r="AG2211" s="2">
        <v>0.68</v>
      </c>
      <c r="AH2211" s="22">
        <v>3.1</v>
      </c>
      <c r="AI2211" s="22">
        <v>21.7</v>
      </c>
      <c r="AJ2211" s="22">
        <v>37.753700000000002</v>
      </c>
      <c r="AK2211" s="18">
        <v>0.86</v>
      </c>
      <c r="AL2211" s="18">
        <v>3.3</v>
      </c>
      <c r="AM2211" s="18">
        <v>25.9</v>
      </c>
      <c r="AN2211" s="2">
        <v>52.959299999999999</v>
      </c>
      <c r="AO2211" s="2">
        <v>0.64</v>
      </c>
      <c r="AP2211" s="2">
        <v>1.9</v>
      </c>
      <c r="AQ2211" s="2">
        <v>34.1</v>
      </c>
      <c r="AR2211" s="2">
        <v>8.1743000000000006</v>
      </c>
      <c r="AS2211" s="2">
        <v>0.48</v>
      </c>
      <c r="AT2211" s="2">
        <v>1.1000000000000001</v>
      </c>
      <c r="AU2211" s="2">
        <v>44.5</v>
      </c>
      <c r="AV2211" s="2">
        <v>12.337899999999999</v>
      </c>
      <c r="AW2211" s="2">
        <v>0.94</v>
      </c>
      <c r="AX2211" s="2">
        <v>4.4000000000000004</v>
      </c>
      <c r="AY2211" s="2">
        <v>21.4</v>
      </c>
      <c r="AZ2211" s="2">
        <v>31.505800000000001</v>
      </c>
      <c r="BA2211" s="2">
        <v>0.86</v>
      </c>
      <c r="BB2211" s="2">
        <v>4</v>
      </c>
      <c r="BC2211" s="2">
        <v>21.6</v>
      </c>
      <c r="BD2211" s="2">
        <v>38.695</v>
      </c>
      <c r="BE2211" s="4"/>
      <c r="BF2211" s="4"/>
    </row>
    <row r="2212" spans="1:58" x14ac:dyDescent="0.2">
      <c r="A2212" s="29">
        <v>2211</v>
      </c>
      <c r="B2212" s="7" t="s">
        <v>126</v>
      </c>
      <c r="C2212" s="3">
        <v>39997</v>
      </c>
      <c r="D2212" s="4" t="s">
        <v>28</v>
      </c>
      <c r="E2212" s="4" t="s">
        <v>163</v>
      </c>
      <c r="F2212" s="5" t="s">
        <v>192</v>
      </c>
      <c r="G2212" s="6">
        <v>0.87569444444444444</v>
      </c>
      <c r="H2212" s="6">
        <v>0.91111111111111109</v>
      </c>
      <c r="I2212" s="85">
        <f t="shared" si="34"/>
        <v>50.999999999999979</v>
      </c>
      <c r="J2212" s="86">
        <f>I2212*Segmentos!$D$7*(AH2212%)*IF(ISNUMBER(AI2212),AI2212%,0)</f>
        <v>81273.599999999977</v>
      </c>
      <c r="K2212" s="86">
        <f>I2212*Segmentos!$D$7*(AL2212%)*IF(ISNUMBER(AM2212),AM2212%,0)</f>
        <v>228296.39999999991</v>
      </c>
      <c r="L2212" s="4"/>
      <c r="M2212" s="2">
        <v>0.77</v>
      </c>
      <c r="N2212" s="2">
        <v>2.4</v>
      </c>
      <c r="O2212" s="2">
        <v>32.5</v>
      </c>
      <c r="P2212" s="2">
        <v>95.043700000000001</v>
      </c>
      <c r="Q2212" s="2">
        <v>0.05</v>
      </c>
      <c r="R2212" s="2">
        <v>1</v>
      </c>
      <c r="S2212" s="2">
        <v>4.8</v>
      </c>
      <c r="T2212" s="2">
        <v>0.93830000000000002</v>
      </c>
      <c r="U2212" s="2">
        <v>0.05</v>
      </c>
      <c r="V2212" s="2">
        <v>0.3</v>
      </c>
      <c r="W2212" s="2">
        <v>21.5</v>
      </c>
      <c r="X2212" s="2">
        <v>1.4014</v>
      </c>
      <c r="Y2212" s="2">
        <v>0.13</v>
      </c>
      <c r="Z2212" s="2">
        <v>1.1000000000000001</v>
      </c>
      <c r="AA2212" s="2">
        <v>12.3</v>
      </c>
      <c r="AB2212" s="2">
        <v>4.6982999999999997</v>
      </c>
      <c r="AC2212" s="2">
        <v>2.1800000000000002</v>
      </c>
      <c r="AD2212" s="2">
        <v>5.6</v>
      </c>
      <c r="AE2212" s="2">
        <v>38.6</v>
      </c>
      <c r="AF2212" s="2">
        <v>88.005700000000004</v>
      </c>
      <c r="AG2212" s="2">
        <v>0.4</v>
      </c>
      <c r="AH2212" s="22">
        <v>1.6</v>
      </c>
      <c r="AI2212" s="22">
        <v>24.9</v>
      </c>
      <c r="AJ2212" s="22">
        <v>23.631699999999999</v>
      </c>
      <c r="AK2212" s="18">
        <v>1.1000000000000001</v>
      </c>
      <c r="AL2212" s="18">
        <v>3.1</v>
      </c>
      <c r="AM2212" s="18">
        <v>36.1</v>
      </c>
      <c r="AN2212" s="2">
        <v>71.412000000000006</v>
      </c>
      <c r="AO2212" s="2">
        <v>0.76</v>
      </c>
      <c r="AP2212" s="2">
        <v>2.4</v>
      </c>
      <c r="AQ2212" s="2">
        <v>32</v>
      </c>
      <c r="AR2212" s="2">
        <v>10.168200000000001</v>
      </c>
      <c r="AS2212" s="2">
        <v>0.38</v>
      </c>
      <c r="AT2212" s="2">
        <v>0.9</v>
      </c>
      <c r="AU2212" s="2">
        <v>44.5</v>
      </c>
      <c r="AV2212" s="2">
        <v>10.385999999999999</v>
      </c>
      <c r="AW2212" s="2">
        <v>0.64</v>
      </c>
      <c r="AX2212" s="2">
        <v>1.6</v>
      </c>
      <c r="AY2212" s="2">
        <v>39.799999999999997</v>
      </c>
      <c r="AZ2212" s="2">
        <v>22.597000000000001</v>
      </c>
      <c r="BA2212" s="2">
        <v>1.1000000000000001</v>
      </c>
      <c r="BB2212" s="2">
        <v>3.8</v>
      </c>
      <c r="BC2212" s="2">
        <v>28.8</v>
      </c>
      <c r="BD2212" s="2">
        <v>51.892400000000002</v>
      </c>
      <c r="BE2212" s="4"/>
      <c r="BF2212" s="4"/>
    </row>
    <row r="2213" spans="1:58" x14ac:dyDescent="0.2">
      <c r="A2213" s="29">
        <v>2212</v>
      </c>
      <c r="B2213" s="7" t="s">
        <v>134</v>
      </c>
      <c r="C2213" s="3">
        <v>39997</v>
      </c>
      <c r="D2213" s="4" t="s">
        <v>13</v>
      </c>
      <c r="E2213" s="4" t="s">
        <v>174</v>
      </c>
      <c r="F2213" s="5" t="s">
        <v>192</v>
      </c>
      <c r="G2213" s="6">
        <v>0.91736111111111107</v>
      </c>
      <c r="H2213" s="6">
        <v>1.1805555555555555E-2</v>
      </c>
      <c r="I2213" s="85">
        <f t="shared" si="34"/>
        <v>136.00000000000006</v>
      </c>
      <c r="J2213" s="86">
        <f>I2213*Segmentos!$D$7*(AH2213%)*IF(ISNUMBER(AI2213),AI2213%,0)</f>
        <v>4124336.0000000014</v>
      </c>
      <c r="K2213" s="86">
        <f>I2213*Segmentos!$D$7*(AL2213%)*IF(ISNUMBER(AM2213),AM2213%,0)</f>
        <v>6512768.0000000009</v>
      </c>
      <c r="L2213" s="4"/>
      <c r="M2213" s="2">
        <v>9.8800000000000008</v>
      </c>
      <c r="N2213" s="2">
        <v>29.4</v>
      </c>
      <c r="O2213" s="2">
        <v>33.6</v>
      </c>
      <c r="P2213" s="2">
        <v>87.511799999999994</v>
      </c>
      <c r="Q2213" s="2">
        <v>9.4499999999999993</v>
      </c>
      <c r="R2213" s="2">
        <v>26.2</v>
      </c>
      <c r="S2213" s="2">
        <v>36.1</v>
      </c>
      <c r="T2213" s="2">
        <v>13.968999999999999</v>
      </c>
      <c r="U2213" s="2">
        <v>6.71</v>
      </c>
      <c r="V2213" s="2">
        <v>22.1</v>
      </c>
      <c r="W2213" s="2">
        <v>30.4</v>
      </c>
      <c r="X2213" s="2">
        <v>12.4672</v>
      </c>
      <c r="Y2213" s="2">
        <v>10.57</v>
      </c>
      <c r="Z2213" s="2">
        <v>34.4</v>
      </c>
      <c r="AA2213" s="2">
        <v>30.8</v>
      </c>
      <c r="AB2213" s="2">
        <v>27.6432</v>
      </c>
      <c r="AC2213" s="2">
        <v>11.5</v>
      </c>
      <c r="AD2213" s="2">
        <v>31.3</v>
      </c>
      <c r="AE2213" s="2">
        <v>36.700000000000003</v>
      </c>
      <c r="AF2213" s="2">
        <v>33.432299999999998</v>
      </c>
      <c r="AG2213" s="2">
        <v>7.58</v>
      </c>
      <c r="AH2213" s="22">
        <v>25.7</v>
      </c>
      <c r="AI2213" s="22">
        <v>29.5</v>
      </c>
      <c r="AJ2213" s="22">
        <v>31.851099999999999</v>
      </c>
      <c r="AK2213" s="18">
        <v>11.96</v>
      </c>
      <c r="AL2213" s="18">
        <v>32.799999999999997</v>
      </c>
      <c r="AM2213" s="18">
        <v>36.5</v>
      </c>
      <c r="AN2213" s="2">
        <v>55.660699999999999</v>
      </c>
      <c r="AO2213" s="2">
        <v>5.87</v>
      </c>
      <c r="AP2213" s="2">
        <v>22.6</v>
      </c>
      <c r="AQ2213" s="2">
        <v>26</v>
      </c>
      <c r="AR2213" s="2">
        <v>5.6852999999999998</v>
      </c>
      <c r="AS2213" s="2">
        <v>6.68</v>
      </c>
      <c r="AT2213" s="2">
        <v>24</v>
      </c>
      <c r="AU2213" s="2">
        <v>27.8</v>
      </c>
      <c r="AV2213" s="2">
        <v>13.0311</v>
      </c>
      <c r="AW2213" s="2">
        <v>9.7100000000000009</v>
      </c>
      <c r="AX2213" s="2">
        <v>29.5</v>
      </c>
      <c r="AY2213" s="2">
        <v>32.9</v>
      </c>
      <c r="AZ2213" s="2">
        <v>24.722300000000001</v>
      </c>
      <c r="BA2213" s="2">
        <v>13</v>
      </c>
      <c r="BB2213" s="2">
        <v>34.4</v>
      </c>
      <c r="BC2213" s="2">
        <v>37.799999999999997</v>
      </c>
      <c r="BD2213" s="2">
        <v>44.073099999999997</v>
      </c>
      <c r="BE2213" s="4"/>
      <c r="BF2213" s="4"/>
    </row>
    <row r="2214" spans="1:58" x14ac:dyDescent="0.2">
      <c r="A2214" s="29">
        <v>2213</v>
      </c>
      <c r="B2214" s="7" t="s">
        <v>47</v>
      </c>
      <c r="C2214" s="3">
        <v>39997</v>
      </c>
      <c r="D2214" s="4" t="s">
        <v>3</v>
      </c>
      <c r="E2214" s="4" t="s">
        <v>175</v>
      </c>
      <c r="F2214" s="5" t="s">
        <v>192</v>
      </c>
      <c r="G2214" s="6">
        <v>0.91805555555555562</v>
      </c>
      <c r="H2214" s="6">
        <v>3.7499999999999999E-2</v>
      </c>
      <c r="I2214" s="85">
        <f t="shared" si="34"/>
        <v>171.99999999999991</v>
      </c>
      <c r="J2214" s="86">
        <f>I2214*Segmentos!$D$7*(AH2214%)*IF(ISNUMBER(AI2214),AI2214%,0)</f>
        <v>2507622.399999999</v>
      </c>
      <c r="K2214" s="86">
        <f>I2214*Segmentos!$D$7*(AL2214%)*IF(ISNUMBER(AM2214),AM2214%,0)</f>
        <v>5405340.7999999989</v>
      </c>
      <c r="L2214" s="4"/>
      <c r="M2214" s="2">
        <v>5.86</v>
      </c>
      <c r="N2214" s="2">
        <v>30</v>
      </c>
      <c r="O2214" s="2">
        <v>19.5</v>
      </c>
      <c r="P2214" s="2">
        <v>85.1815</v>
      </c>
      <c r="Q2214" s="2">
        <v>4.3499999999999996</v>
      </c>
      <c r="R2214" s="2">
        <v>21.1</v>
      </c>
      <c r="S2214" s="2">
        <v>20.6</v>
      </c>
      <c r="T2214" s="2">
        <v>10.542899999999999</v>
      </c>
      <c r="U2214" s="2">
        <v>5.85</v>
      </c>
      <c r="V2214" s="2">
        <v>26.8</v>
      </c>
      <c r="W2214" s="2">
        <v>21.8</v>
      </c>
      <c r="X2214" s="2">
        <v>17.8432</v>
      </c>
      <c r="Y2214" s="2">
        <v>5.28</v>
      </c>
      <c r="Z2214" s="2">
        <v>34.700000000000003</v>
      </c>
      <c r="AA2214" s="2">
        <v>15.2</v>
      </c>
      <c r="AB2214" s="2">
        <v>22.648900000000001</v>
      </c>
      <c r="AC2214" s="2">
        <v>7.15</v>
      </c>
      <c r="AD2214" s="2">
        <v>32.4</v>
      </c>
      <c r="AE2214" s="2">
        <v>22.1</v>
      </c>
      <c r="AF2214" s="2">
        <v>34.146500000000003</v>
      </c>
      <c r="AG2214" s="2">
        <v>3.64</v>
      </c>
      <c r="AH2214" s="22">
        <v>27.2</v>
      </c>
      <c r="AI2214" s="22">
        <v>13.4</v>
      </c>
      <c r="AJ2214" s="22">
        <v>25.1172</v>
      </c>
      <c r="AK2214" s="18">
        <v>7.86</v>
      </c>
      <c r="AL2214" s="18">
        <v>32.6</v>
      </c>
      <c r="AM2214" s="18">
        <v>24.1</v>
      </c>
      <c r="AN2214" s="2">
        <v>60.064300000000003</v>
      </c>
      <c r="AO2214" s="2">
        <v>5</v>
      </c>
      <c r="AP2214" s="2">
        <v>24.8</v>
      </c>
      <c r="AQ2214" s="2">
        <v>20.2</v>
      </c>
      <c r="AR2214" s="2">
        <v>7.9501999999999997</v>
      </c>
      <c r="AS2214" s="2">
        <v>6.27</v>
      </c>
      <c r="AT2214" s="2">
        <v>27.7</v>
      </c>
      <c r="AU2214" s="2">
        <v>22.6</v>
      </c>
      <c r="AV2214" s="2">
        <v>20.066600000000001</v>
      </c>
      <c r="AW2214" s="2">
        <v>6.09</v>
      </c>
      <c r="AX2214" s="2">
        <v>31.3</v>
      </c>
      <c r="AY2214" s="2">
        <v>19.399999999999999</v>
      </c>
      <c r="AZ2214" s="2">
        <v>25.444800000000001</v>
      </c>
      <c r="BA2214" s="2">
        <v>5.7</v>
      </c>
      <c r="BB2214" s="2">
        <v>31.9</v>
      </c>
      <c r="BC2214" s="2">
        <v>17.899999999999999</v>
      </c>
      <c r="BD2214" s="2">
        <v>31.719899999999999</v>
      </c>
      <c r="BE2214" s="4"/>
      <c r="BF2214" s="4"/>
    </row>
    <row r="2215" spans="1:58" x14ac:dyDescent="0.2">
      <c r="A2215" s="29">
        <v>2214</v>
      </c>
      <c r="B2215" s="7" t="s">
        <v>23</v>
      </c>
      <c r="C2215" s="3">
        <v>39997</v>
      </c>
      <c r="D2215" s="4" t="s">
        <v>21</v>
      </c>
      <c r="E2215" s="4" t="s">
        <v>170</v>
      </c>
      <c r="F2215" s="5" t="s">
        <v>192</v>
      </c>
      <c r="G2215" s="6">
        <v>0.89444444444444438</v>
      </c>
      <c r="H2215" s="6">
        <v>0.91736111111111107</v>
      </c>
      <c r="I2215" s="85">
        <f t="shared" si="34"/>
        <v>33.000000000000043</v>
      </c>
      <c r="J2215" s="86">
        <f>I2215*Segmentos!$D$7*(AH2215%)*IF(ISNUMBER(AI2215),AI2215%,0)</f>
        <v>32076.00000000004</v>
      </c>
      <c r="K2215" s="86">
        <f>I2215*Segmentos!$D$7*(AL2215%)*IF(ISNUMBER(AM2215),AM2215%,0)</f>
        <v>131947.20000000016</v>
      </c>
      <c r="L2215" s="4"/>
      <c r="M2215" s="2">
        <v>0.66</v>
      </c>
      <c r="N2215" s="2">
        <v>1.2</v>
      </c>
      <c r="O2215" s="2">
        <v>56.7</v>
      </c>
      <c r="P2215" s="2">
        <v>31.629000000000001</v>
      </c>
      <c r="Q2215" s="2">
        <v>0</v>
      </c>
      <c r="R2215" s="2">
        <v>0.1</v>
      </c>
      <c r="S2215" s="2">
        <v>3</v>
      </c>
      <c r="T2215" s="2">
        <v>1.9E-2</v>
      </c>
      <c r="U2215" s="2">
        <v>1.92</v>
      </c>
      <c r="V2215" s="2">
        <v>2.6</v>
      </c>
      <c r="W2215" s="2">
        <v>74.5</v>
      </c>
      <c r="X2215" s="2">
        <v>19.4056</v>
      </c>
      <c r="Y2215" s="2">
        <v>0.71</v>
      </c>
      <c r="Z2215" s="2">
        <v>1.7</v>
      </c>
      <c r="AA2215" s="2">
        <v>42.5</v>
      </c>
      <c r="AB2215" s="2">
        <v>10.0974</v>
      </c>
      <c r="AC2215" s="2">
        <v>0.13</v>
      </c>
      <c r="AD2215" s="2">
        <v>0.3</v>
      </c>
      <c r="AE2215" s="2">
        <v>39.4</v>
      </c>
      <c r="AF2215" s="2">
        <v>2.1070000000000002</v>
      </c>
      <c r="AG2215" s="2">
        <v>0.25</v>
      </c>
      <c r="AH2215" s="22">
        <v>0.5</v>
      </c>
      <c r="AI2215" s="22">
        <v>48.6</v>
      </c>
      <c r="AJ2215" s="22">
        <v>5.6825000000000001</v>
      </c>
      <c r="AK2215" s="18">
        <v>1.02</v>
      </c>
      <c r="AL2215" s="18">
        <v>1.7</v>
      </c>
      <c r="AM2215" s="18">
        <v>58.8</v>
      </c>
      <c r="AN2215" s="2">
        <v>25.9465</v>
      </c>
      <c r="AO2215" s="2">
        <v>0.14000000000000001</v>
      </c>
      <c r="AP2215" s="2">
        <v>0.3</v>
      </c>
      <c r="AQ2215" s="2">
        <v>52.5</v>
      </c>
      <c r="AR2215" s="2">
        <v>0.75049999999999994</v>
      </c>
      <c r="AS2215" s="2">
        <v>0.17</v>
      </c>
      <c r="AT2215" s="2">
        <v>0.2</v>
      </c>
      <c r="AU2215" s="2">
        <v>75.8</v>
      </c>
      <c r="AV2215" s="2">
        <v>1.7805</v>
      </c>
      <c r="AW2215" s="2">
        <v>0.98</v>
      </c>
      <c r="AX2215" s="2">
        <v>1.3</v>
      </c>
      <c r="AY2215" s="2">
        <v>78.2</v>
      </c>
      <c r="AZ2215" s="2">
        <v>13.5595</v>
      </c>
      <c r="BA2215" s="2">
        <v>0.84</v>
      </c>
      <c r="BB2215" s="2">
        <v>1.9</v>
      </c>
      <c r="BC2215" s="2">
        <v>44.8</v>
      </c>
      <c r="BD2215" s="2">
        <v>15.538600000000001</v>
      </c>
      <c r="BE2215" s="4"/>
      <c r="BF2215" s="4"/>
    </row>
    <row r="2216" spans="1:58" x14ac:dyDescent="0.2">
      <c r="A2216" s="29">
        <v>2215</v>
      </c>
      <c r="B2216" s="7" t="s">
        <v>25</v>
      </c>
      <c r="C2216" s="3">
        <v>39997</v>
      </c>
      <c r="D2216" s="4" t="s">
        <v>21</v>
      </c>
      <c r="E2216" s="4" t="s">
        <v>171</v>
      </c>
      <c r="F2216" s="5" t="s">
        <v>192</v>
      </c>
      <c r="G2216" s="6">
        <v>0.89375000000000004</v>
      </c>
      <c r="H2216" s="6">
        <v>0.89583333333333337</v>
      </c>
      <c r="I2216" s="85">
        <f t="shared" si="34"/>
        <v>2.9999999999999893</v>
      </c>
      <c r="J2216" s="86">
        <f>I2216*Segmentos!$D$7*(AH2216%)*IF(ISNUMBER(AI2216),AI2216%,0)</f>
        <v>5873.99999999998</v>
      </c>
      <c r="K2216" s="86">
        <f>I2216*Segmentos!$D$7*(AL2216%)*IF(ISNUMBER(AM2216),AM2216%,0)</f>
        <v>7904.3999999999705</v>
      </c>
      <c r="L2216" s="4"/>
      <c r="M2216" s="2">
        <v>0.6</v>
      </c>
      <c r="N2216" s="2">
        <v>0.6</v>
      </c>
      <c r="O2216" s="2">
        <v>95.6</v>
      </c>
      <c r="P2216" s="2">
        <v>45.465299999999999</v>
      </c>
      <c r="Q2216" s="2">
        <v>0</v>
      </c>
      <c r="R2216" s="2">
        <v>0</v>
      </c>
      <c r="S2216" s="8" t="s">
        <v>577</v>
      </c>
      <c r="T2216" s="2">
        <v>0</v>
      </c>
      <c r="U2216" s="2">
        <v>1.24</v>
      </c>
      <c r="V2216" s="2">
        <v>1.3</v>
      </c>
      <c r="W2216" s="2">
        <v>97.9</v>
      </c>
      <c r="X2216" s="2">
        <v>19.7502</v>
      </c>
      <c r="Y2216" s="2">
        <v>0.32</v>
      </c>
      <c r="Z2216" s="2">
        <v>0.4</v>
      </c>
      <c r="AA2216" s="2">
        <v>91.7</v>
      </c>
      <c r="AB2216" s="2">
        <v>7.2384000000000004</v>
      </c>
      <c r="AC2216" s="2">
        <v>0.74</v>
      </c>
      <c r="AD2216" s="2">
        <v>0.8</v>
      </c>
      <c r="AE2216" s="2">
        <v>94.9</v>
      </c>
      <c r="AF2216" s="2">
        <v>18.476700000000001</v>
      </c>
      <c r="AG2216" s="2">
        <v>0.53</v>
      </c>
      <c r="AH2216" s="22">
        <v>0.5</v>
      </c>
      <c r="AI2216" s="22">
        <v>97.9</v>
      </c>
      <c r="AJ2216" s="22">
        <v>19.226600000000001</v>
      </c>
      <c r="AK2216" s="18">
        <v>0.66</v>
      </c>
      <c r="AL2216" s="18">
        <v>0.7</v>
      </c>
      <c r="AM2216" s="18">
        <v>94.1</v>
      </c>
      <c r="AN2216" s="2">
        <v>26.238700000000001</v>
      </c>
      <c r="AO2216" s="2">
        <v>0.21</v>
      </c>
      <c r="AP2216" s="2">
        <v>0.2</v>
      </c>
      <c r="AQ2216" s="2">
        <v>91.6</v>
      </c>
      <c r="AR2216" s="2">
        <v>1.7199</v>
      </c>
      <c r="AS2216" s="2">
        <v>0.37</v>
      </c>
      <c r="AT2216" s="2">
        <v>0.4</v>
      </c>
      <c r="AU2216" s="2">
        <v>81.8</v>
      </c>
      <c r="AV2216" s="2">
        <v>6.1407999999999996</v>
      </c>
      <c r="AW2216" s="2">
        <v>1.01</v>
      </c>
      <c r="AX2216" s="2">
        <v>1</v>
      </c>
      <c r="AY2216" s="2">
        <v>97.6</v>
      </c>
      <c r="AZ2216" s="2">
        <v>21.951599999999999</v>
      </c>
      <c r="BA2216" s="2">
        <v>0.54</v>
      </c>
      <c r="BB2216" s="2">
        <v>0.5</v>
      </c>
      <c r="BC2216" s="2">
        <v>100</v>
      </c>
      <c r="BD2216" s="2">
        <v>15.653</v>
      </c>
      <c r="BE2216" s="4"/>
      <c r="BF2216" s="4"/>
    </row>
    <row r="2217" spans="1:58" x14ac:dyDescent="0.2">
      <c r="A2217" s="29">
        <v>2216</v>
      </c>
      <c r="B2217" s="7" t="s">
        <v>32</v>
      </c>
      <c r="C2217" s="3">
        <v>39997</v>
      </c>
      <c r="D2217" s="4" t="s">
        <v>28</v>
      </c>
      <c r="E2217" s="4" t="s">
        <v>164</v>
      </c>
      <c r="F2217" s="5" t="s">
        <v>192</v>
      </c>
      <c r="G2217" s="6">
        <v>0.9145833333333333</v>
      </c>
      <c r="H2217" s="6">
        <v>0.91666666666666663</v>
      </c>
      <c r="I2217" s="85">
        <f t="shared" si="34"/>
        <v>2.9999999999999893</v>
      </c>
      <c r="J2217" s="86">
        <f>I2217*Segmentos!$D$7*(AH2217%)*IF(ISNUMBER(AI2217),AI2217%,0)</f>
        <v>904.79999999999688</v>
      </c>
      <c r="K2217" s="86">
        <f>I2217*Segmentos!$D$7*(AL2217%)*IF(ISNUMBER(AM2217),AM2217%,0)</f>
        <v>4799.9999999999836</v>
      </c>
      <c r="L2217" s="4"/>
      <c r="M2217" s="2">
        <v>0.24</v>
      </c>
      <c r="N2217" s="2">
        <v>0.2</v>
      </c>
      <c r="O2217" s="2">
        <v>94.2</v>
      </c>
      <c r="P2217" s="2">
        <v>79.663700000000006</v>
      </c>
      <c r="Q2217" s="2">
        <v>0</v>
      </c>
      <c r="R2217" s="2">
        <v>0</v>
      </c>
      <c r="S2217" s="8" t="s">
        <v>577</v>
      </c>
      <c r="T2217" s="2">
        <v>0</v>
      </c>
      <c r="U2217" s="2">
        <v>0</v>
      </c>
      <c r="V2217" s="2">
        <v>0</v>
      </c>
      <c r="W2217" s="8" t="s">
        <v>577</v>
      </c>
      <c r="X2217" s="2">
        <v>0</v>
      </c>
      <c r="Y2217" s="2">
        <v>0.02</v>
      </c>
      <c r="Z2217" s="2">
        <v>0.1</v>
      </c>
      <c r="AA2217" s="2">
        <v>33.299999999999997</v>
      </c>
      <c r="AB2217" s="2">
        <v>2.4636999999999998</v>
      </c>
      <c r="AC2217" s="2">
        <v>0.69</v>
      </c>
      <c r="AD2217" s="2">
        <v>0.7</v>
      </c>
      <c r="AE2217" s="2">
        <v>100</v>
      </c>
      <c r="AF2217" s="2">
        <v>77.2</v>
      </c>
      <c r="AG2217" s="2">
        <v>0.09</v>
      </c>
      <c r="AH2217" s="22">
        <v>0.1</v>
      </c>
      <c r="AI2217" s="22">
        <v>75.400000000000006</v>
      </c>
      <c r="AJ2217" s="22">
        <v>15.086600000000001</v>
      </c>
      <c r="AK2217" s="18">
        <v>0.36</v>
      </c>
      <c r="AL2217" s="18">
        <v>0.4</v>
      </c>
      <c r="AM2217" s="18">
        <v>100</v>
      </c>
      <c r="AN2217" s="2">
        <v>64.576999999999998</v>
      </c>
      <c r="AO2217" s="2">
        <v>7.0000000000000007E-2</v>
      </c>
      <c r="AP2217" s="2">
        <v>0.2</v>
      </c>
      <c r="AQ2217" s="2">
        <v>33.299999999999997</v>
      </c>
      <c r="AR2217" s="2">
        <v>2.4636999999999998</v>
      </c>
      <c r="AS2217" s="2">
        <v>0.38</v>
      </c>
      <c r="AT2217" s="2">
        <v>0.4</v>
      </c>
      <c r="AU2217" s="2">
        <v>100</v>
      </c>
      <c r="AV2217" s="2">
        <v>28.668500000000002</v>
      </c>
      <c r="AW2217" s="2">
        <v>0.5</v>
      </c>
      <c r="AX2217" s="2">
        <v>0.5</v>
      </c>
      <c r="AY2217" s="2">
        <v>100</v>
      </c>
      <c r="AZ2217" s="2">
        <v>48.531500000000001</v>
      </c>
      <c r="BA2217" s="2">
        <v>0</v>
      </c>
      <c r="BB2217" s="2">
        <v>0</v>
      </c>
      <c r="BC2217" s="8" t="s">
        <v>577</v>
      </c>
      <c r="BD2217" s="2">
        <v>0</v>
      </c>
      <c r="BE2217" s="4"/>
      <c r="BF2217" s="4"/>
    </row>
    <row r="2218" spans="1:58" x14ac:dyDescent="0.2">
      <c r="A2218" s="29">
        <v>2217</v>
      </c>
      <c r="B2218" s="7" t="s">
        <v>19</v>
      </c>
      <c r="C2218" s="3">
        <v>39997</v>
      </c>
      <c r="D2218" s="4" t="s">
        <v>17</v>
      </c>
      <c r="E2218" s="4" t="s">
        <v>166</v>
      </c>
      <c r="F2218" s="5" t="s">
        <v>192</v>
      </c>
      <c r="G2218" s="6">
        <v>0.9145833333333333</v>
      </c>
      <c r="H2218" s="6">
        <v>0.91666666666666663</v>
      </c>
      <c r="I2218" s="85">
        <f t="shared" si="34"/>
        <v>2.9999999999999893</v>
      </c>
      <c r="J2218" s="86">
        <f>I2218*Segmentos!$D$7*(AH2218%)*IF(ISNUMBER(AI2218),AI2218%,0)</f>
        <v>1967.9999999999932</v>
      </c>
      <c r="K2218" s="86">
        <f>I2218*Segmentos!$D$7*(AL2218%)*IF(ISNUMBER(AM2218),AM2218%,0)</f>
        <v>2049.5999999999931</v>
      </c>
      <c r="L2218" s="4"/>
      <c r="M2218" s="2">
        <v>0.18</v>
      </c>
      <c r="N2218" s="2">
        <v>0.2</v>
      </c>
      <c r="O2218" s="2">
        <v>83.8</v>
      </c>
      <c r="P2218" s="2">
        <v>68.395600000000002</v>
      </c>
      <c r="Q2218" s="2">
        <v>0.28999999999999998</v>
      </c>
      <c r="R2218" s="2">
        <v>0.3</v>
      </c>
      <c r="S2218" s="2">
        <v>100</v>
      </c>
      <c r="T2218" s="2">
        <v>17.944199999999999</v>
      </c>
      <c r="U2218" s="2">
        <v>0</v>
      </c>
      <c r="V2218" s="2">
        <v>0</v>
      </c>
      <c r="W2218" s="8" t="s">
        <v>577</v>
      </c>
      <c r="X2218" s="2">
        <v>0</v>
      </c>
      <c r="Y2218" s="2">
        <v>0.46</v>
      </c>
      <c r="Z2218" s="2">
        <v>0.6</v>
      </c>
      <c r="AA2218" s="2">
        <v>79.2</v>
      </c>
      <c r="AB2218" s="2">
        <v>50.4514</v>
      </c>
      <c r="AC2218" s="2">
        <v>0</v>
      </c>
      <c r="AD2218" s="2">
        <v>0</v>
      </c>
      <c r="AE2218" s="8" t="s">
        <v>577</v>
      </c>
      <c r="AF2218" s="2">
        <v>0</v>
      </c>
      <c r="AG2218" s="2">
        <v>0.18</v>
      </c>
      <c r="AH2218" s="22">
        <v>0.2</v>
      </c>
      <c r="AI2218" s="22">
        <v>82</v>
      </c>
      <c r="AJ2218" s="22">
        <v>32.032600000000002</v>
      </c>
      <c r="AK2218" s="18">
        <v>0.18</v>
      </c>
      <c r="AL2218" s="18">
        <v>0.2</v>
      </c>
      <c r="AM2218" s="18">
        <v>85.4</v>
      </c>
      <c r="AN2218" s="2">
        <v>36.363100000000003</v>
      </c>
      <c r="AO2218" s="2">
        <v>0.27</v>
      </c>
      <c r="AP2218" s="2">
        <v>0.3</v>
      </c>
      <c r="AQ2218" s="2">
        <v>100</v>
      </c>
      <c r="AR2218" s="2">
        <v>11.2448</v>
      </c>
      <c r="AS2218" s="2">
        <v>0.37</v>
      </c>
      <c r="AT2218" s="2">
        <v>0.4</v>
      </c>
      <c r="AU2218" s="2">
        <v>100</v>
      </c>
      <c r="AV2218" s="2">
        <v>30.6206</v>
      </c>
      <c r="AW2218" s="2">
        <v>0.25</v>
      </c>
      <c r="AX2218" s="2">
        <v>0.4</v>
      </c>
      <c r="AY2218" s="2">
        <v>66.7</v>
      </c>
      <c r="AZ2218" s="2">
        <v>26.530200000000001</v>
      </c>
      <c r="BA2218" s="2">
        <v>0</v>
      </c>
      <c r="BB2218" s="2">
        <v>0</v>
      </c>
      <c r="BC2218" s="8" t="s">
        <v>577</v>
      </c>
      <c r="BD2218" s="2">
        <v>0</v>
      </c>
      <c r="BE2218" s="4"/>
      <c r="BF2218" s="4"/>
    </row>
    <row r="2219" spans="1:58" x14ac:dyDescent="0.2">
      <c r="A2219" s="29">
        <v>2218</v>
      </c>
      <c r="B2219" s="7" t="s">
        <v>2</v>
      </c>
      <c r="C2219" s="3">
        <v>39997</v>
      </c>
      <c r="D2219" s="4" t="s">
        <v>0</v>
      </c>
      <c r="E2219" s="4" t="s">
        <v>164</v>
      </c>
      <c r="F2219" s="5" t="s">
        <v>192</v>
      </c>
      <c r="G2219" s="6">
        <v>0.8833333333333333</v>
      </c>
      <c r="H2219" s="6">
        <v>0.92847222222222225</v>
      </c>
      <c r="I2219" s="85">
        <f t="shared" si="34"/>
        <v>65.000000000000085</v>
      </c>
      <c r="J2219" s="86">
        <f>I2219*Segmentos!$D$7*(AH2219%)*IF(ISNUMBER(AI2219),AI2219%,0)</f>
        <v>1055912.0000000014</v>
      </c>
      <c r="K2219" s="86">
        <f>I2219*Segmentos!$D$7*(AL2219%)*IF(ISNUMBER(AM2219),AM2219%,0)</f>
        <v>1000480.0000000015</v>
      </c>
      <c r="L2219" s="4"/>
      <c r="M2219" s="2">
        <v>3.96</v>
      </c>
      <c r="N2219" s="2">
        <v>14.6</v>
      </c>
      <c r="O2219" s="2">
        <v>27.1</v>
      </c>
      <c r="P2219" s="2">
        <v>71.846500000000006</v>
      </c>
      <c r="Q2219" s="2">
        <v>2.8</v>
      </c>
      <c r="R2219" s="2">
        <v>9.1</v>
      </c>
      <c r="S2219" s="2">
        <v>30.7</v>
      </c>
      <c r="T2219" s="2">
        <v>8.4772999999999996</v>
      </c>
      <c r="U2219" s="2">
        <v>2.48</v>
      </c>
      <c r="V2219" s="2">
        <v>11.2</v>
      </c>
      <c r="W2219" s="2">
        <v>22.2</v>
      </c>
      <c r="X2219" s="2">
        <v>9.4513999999999996</v>
      </c>
      <c r="Y2219" s="2">
        <v>4.78</v>
      </c>
      <c r="Z2219" s="2">
        <v>19.5</v>
      </c>
      <c r="AA2219" s="2">
        <v>24.5</v>
      </c>
      <c r="AB2219" s="2">
        <v>25.626000000000001</v>
      </c>
      <c r="AC2219" s="2">
        <v>4.75</v>
      </c>
      <c r="AD2219" s="2">
        <v>15.1</v>
      </c>
      <c r="AE2219" s="2">
        <v>31.4</v>
      </c>
      <c r="AF2219" s="2">
        <v>28.291799999999999</v>
      </c>
      <c r="AG2219" s="2">
        <v>4.07</v>
      </c>
      <c r="AH2219" s="22">
        <v>14.3</v>
      </c>
      <c r="AI2219" s="22">
        <v>28.4</v>
      </c>
      <c r="AJ2219" s="22">
        <v>35.03</v>
      </c>
      <c r="AK2219" s="18">
        <v>3.86</v>
      </c>
      <c r="AL2219" s="18">
        <v>14.8</v>
      </c>
      <c r="AM2219" s="18">
        <v>26</v>
      </c>
      <c r="AN2219" s="2">
        <v>36.816499999999998</v>
      </c>
      <c r="AO2219" s="2">
        <v>3.35</v>
      </c>
      <c r="AP2219" s="2">
        <v>14.6</v>
      </c>
      <c r="AQ2219" s="2">
        <v>23</v>
      </c>
      <c r="AR2219" s="2">
        <v>6.6528</v>
      </c>
      <c r="AS2219" s="2">
        <v>4.83</v>
      </c>
      <c r="AT2219" s="2">
        <v>13.7</v>
      </c>
      <c r="AU2219" s="2">
        <v>35.200000000000003</v>
      </c>
      <c r="AV2219" s="2">
        <v>19.314</v>
      </c>
      <c r="AW2219" s="2">
        <v>3.67</v>
      </c>
      <c r="AX2219" s="2">
        <v>14.8</v>
      </c>
      <c r="AY2219" s="2">
        <v>24.7</v>
      </c>
      <c r="AZ2219" s="2">
        <v>19.148</v>
      </c>
      <c r="BA2219" s="2">
        <v>3.84</v>
      </c>
      <c r="BB2219" s="2">
        <v>14.9</v>
      </c>
      <c r="BC2219" s="2">
        <v>25.8</v>
      </c>
      <c r="BD2219" s="2">
        <v>26.7317</v>
      </c>
      <c r="BE2219" s="4"/>
      <c r="BF2219" s="4"/>
    </row>
    <row r="2220" spans="1:58" x14ac:dyDescent="0.2">
      <c r="A2220" s="29">
        <v>2219</v>
      </c>
      <c r="B2220" s="7" t="s">
        <v>16</v>
      </c>
      <c r="C2220" s="3">
        <v>39997</v>
      </c>
      <c r="D2220" s="4" t="s">
        <v>13</v>
      </c>
      <c r="E2220" s="4" t="s">
        <v>166</v>
      </c>
      <c r="F2220" s="5" t="s">
        <v>192</v>
      </c>
      <c r="G2220" s="6">
        <v>0.91319444444444453</v>
      </c>
      <c r="H2220" s="6">
        <v>0.91736111111111107</v>
      </c>
      <c r="I2220" s="85">
        <f t="shared" si="34"/>
        <v>5.9999999999998188</v>
      </c>
      <c r="J2220" s="86">
        <f>I2220*Segmentos!$D$7*(AH2220%)*IF(ISNUMBER(AI2220),AI2220%,0)</f>
        <v>163699.19999999503</v>
      </c>
      <c r="K2220" s="86">
        <f>I2220*Segmentos!$D$7*(AL2220%)*IF(ISNUMBER(AM2220),AM2220%,0)</f>
        <v>246741.59999999253</v>
      </c>
      <c r="L2220" s="4"/>
      <c r="M2220" s="2">
        <v>8.66</v>
      </c>
      <c r="N2220" s="2">
        <v>11.7</v>
      </c>
      <c r="O2220" s="2">
        <v>74.3</v>
      </c>
      <c r="P2220" s="2">
        <v>90.761799999999994</v>
      </c>
      <c r="Q2220" s="2">
        <v>5.37</v>
      </c>
      <c r="R2220" s="2">
        <v>7.6</v>
      </c>
      <c r="S2220" s="2">
        <v>71</v>
      </c>
      <c r="T2220" s="2">
        <v>9.3878000000000004</v>
      </c>
      <c r="U2220" s="2">
        <v>4.51</v>
      </c>
      <c r="V2220" s="2">
        <v>6</v>
      </c>
      <c r="W2220" s="2">
        <v>74.599999999999994</v>
      </c>
      <c r="X2220" s="2">
        <v>9.9077000000000002</v>
      </c>
      <c r="Y2220" s="2">
        <v>9.43</v>
      </c>
      <c r="Z2220" s="2">
        <v>13.3</v>
      </c>
      <c r="AA2220" s="2">
        <v>71.099999999999994</v>
      </c>
      <c r="AB2220" s="2">
        <v>29.196999999999999</v>
      </c>
      <c r="AC2220" s="2">
        <v>12.28</v>
      </c>
      <c r="AD2220" s="2">
        <v>15.9</v>
      </c>
      <c r="AE2220" s="2">
        <v>77.3</v>
      </c>
      <c r="AF2220" s="2">
        <v>42.269399999999997</v>
      </c>
      <c r="AG2220" s="2">
        <v>6.81</v>
      </c>
      <c r="AH2220" s="22">
        <v>9.8000000000000007</v>
      </c>
      <c r="AI2220" s="22">
        <v>69.599999999999994</v>
      </c>
      <c r="AJ2220" s="22">
        <v>33.884599999999999</v>
      </c>
      <c r="AK2220" s="18">
        <v>10.32</v>
      </c>
      <c r="AL2220" s="18">
        <v>13.3</v>
      </c>
      <c r="AM2220" s="18">
        <v>77.3</v>
      </c>
      <c r="AN2220" s="2">
        <v>56.877299999999998</v>
      </c>
      <c r="AO2220" s="2">
        <v>7.53</v>
      </c>
      <c r="AP2220" s="2">
        <v>9.3000000000000007</v>
      </c>
      <c r="AQ2220" s="2">
        <v>81</v>
      </c>
      <c r="AR2220" s="2">
        <v>8.6305999999999994</v>
      </c>
      <c r="AS2220" s="2">
        <v>6.15</v>
      </c>
      <c r="AT2220" s="2">
        <v>7.6</v>
      </c>
      <c r="AU2220" s="2">
        <v>81</v>
      </c>
      <c r="AV2220" s="2">
        <v>14.2103</v>
      </c>
      <c r="AW2220" s="2">
        <v>9.01</v>
      </c>
      <c r="AX2220" s="2">
        <v>10.8</v>
      </c>
      <c r="AY2220" s="2">
        <v>83.3</v>
      </c>
      <c r="AZ2220" s="2">
        <v>27.1752</v>
      </c>
      <c r="BA2220" s="2">
        <v>10.15</v>
      </c>
      <c r="BB2220" s="2">
        <v>15.3</v>
      </c>
      <c r="BC2220" s="2">
        <v>66.400000000000006</v>
      </c>
      <c r="BD2220" s="2">
        <v>40.745699999999999</v>
      </c>
      <c r="BE2220" s="4"/>
      <c r="BF2220" s="4"/>
    </row>
    <row r="2221" spans="1:58" x14ac:dyDescent="0.2">
      <c r="A2221" s="29">
        <v>2220</v>
      </c>
      <c r="B2221" s="7" t="s">
        <v>22</v>
      </c>
      <c r="C2221" s="3">
        <v>39997</v>
      </c>
      <c r="D2221" s="4" t="s">
        <v>21</v>
      </c>
      <c r="E2221" s="4" t="s">
        <v>164</v>
      </c>
      <c r="F2221" s="5" t="s">
        <v>192</v>
      </c>
      <c r="G2221" s="6">
        <v>0.83333333333333337</v>
      </c>
      <c r="H2221" s="6">
        <v>0.87291666666666667</v>
      </c>
      <c r="I2221" s="85">
        <f t="shared" si="34"/>
        <v>56.999999999999957</v>
      </c>
      <c r="J2221" s="86">
        <f>I2221*Segmentos!$D$7*(AH2221%)*IF(ISNUMBER(AI2221),AI2221%,0)</f>
        <v>333267.59999999969</v>
      </c>
      <c r="K2221" s="86">
        <f>I2221*Segmentos!$D$7*(AL2221%)*IF(ISNUMBER(AM2221),AM2221%,0)</f>
        <v>374421.59999999974</v>
      </c>
      <c r="L2221" s="4"/>
      <c r="M2221" s="2">
        <v>1.57</v>
      </c>
      <c r="N2221" s="2">
        <v>4.5</v>
      </c>
      <c r="O2221" s="2">
        <v>35.1</v>
      </c>
      <c r="P2221" s="2">
        <v>95.0261</v>
      </c>
      <c r="Q2221" s="2">
        <v>0.11</v>
      </c>
      <c r="R2221" s="2">
        <v>0.7</v>
      </c>
      <c r="S2221" s="2">
        <v>16.399999999999999</v>
      </c>
      <c r="T2221" s="2">
        <v>1.1581999999999999</v>
      </c>
      <c r="U2221" s="2">
        <v>0.5</v>
      </c>
      <c r="V2221" s="2">
        <v>1.9</v>
      </c>
      <c r="W2221" s="2">
        <v>27</v>
      </c>
      <c r="X2221" s="2">
        <v>6.3663999999999996</v>
      </c>
      <c r="Y2221" s="2">
        <v>0.79</v>
      </c>
      <c r="Z2221" s="2">
        <v>4</v>
      </c>
      <c r="AA2221" s="2">
        <v>19.7</v>
      </c>
      <c r="AB2221" s="2">
        <v>14.042199999999999</v>
      </c>
      <c r="AC2221" s="2">
        <v>3.7</v>
      </c>
      <c r="AD2221" s="2">
        <v>8.5</v>
      </c>
      <c r="AE2221" s="2">
        <v>43.5</v>
      </c>
      <c r="AF2221" s="2">
        <v>73.459400000000002</v>
      </c>
      <c r="AG2221" s="2">
        <v>1.48</v>
      </c>
      <c r="AH2221" s="22">
        <v>4.7</v>
      </c>
      <c r="AI2221" s="22">
        <v>31.1</v>
      </c>
      <c r="AJ2221" s="22">
        <v>42.3232</v>
      </c>
      <c r="AK2221" s="18">
        <v>1.66</v>
      </c>
      <c r="AL2221" s="18">
        <v>4.2</v>
      </c>
      <c r="AM2221" s="18">
        <v>39.1</v>
      </c>
      <c r="AN2221" s="2">
        <v>52.7029</v>
      </c>
      <c r="AO2221" s="2">
        <v>0.86</v>
      </c>
      <c r="AP2221" s="2">
        <v>4.0999999999999996</v>
      </c>
      <c r="AQ2221" s="2">
        <v>21.1</v>
      </c>
      <c r="AR2221" s="2">
        <v>5.6970999999999998</v>
      </c>
      <c r="AS2221" s="2">
        <v>1.28</v>
      </c>
      <c r="AT2221" s="2">
        <v>3.5</v>
      </c>
      <c r="AU2221" s="2">
        <v>36.9</v>
      </c>
      <c r="AV2221" s="2">
        <v>17.029</v>
      </c>
      <c r="AW2221" s="2">
        <v>2.41</v>
      </c>
      <c r="AX2221" s="2">
        <v>6</v>
      </c>
      <c r="AY2221" s="2">
        <v>40.200000000000003</v>
      </c>
      <c r="AZ2221" s="2">
        <v>41.8123</v>
      </c>
      <c r="BA2221" s="2">
        <v>1.32</v>
      </c>
      <c r="BB2221" s="2">
        <v>4</v>
      </c>
      <c r="BC2221" s="2">
        <v>32.6</v>
      </c>
      <c r="BD2221" s="2">
        <v>30.4877</v>
      </c>
      <c r="BE2221" s="4"/>
      <c r="BF2221" s="4"/>
    </row>
    <row r="2222" spans="1:58" x14ac:dyDescent="0.2">
      <c r="A2222" s="29">
        <v>2221</v>
      </c>
      <c r="B2222" s="7" t="s">
        <v>24</v>
      </c>
      <c r="C2222" s="3">
        <v>39997</v>
      </c>
      <c r="D2222" s="4" t="s">
        <v>21</v>
      </c>
      <c r="E2222" s="4" t="s">
        <v>170</v>
      </c>
      <c r="F2222" s="5" t="s">
        <v>192</v>
      </c>
      <c r="G2222" s="6">
        <v>0.87430555555555556</v>
      </c>
      <c r="H2222" s="6">
        <v>0.89097222222222217</v>
      </c>
      <c r="I2222" s="85">
        <f t="shared" si="34"/>
        <v>23.999999999999915</v>
      </c>
      <c r="J2222" s="86">
        <f>I2222*Segmentos!$D$7*(AH2222%)*IF(ISNUMBER(AI2222),AI2222%,0)</f>
        <v>62150.39999999979</v>
      </c>
      <c r="K2222" s="86">
        <f>I2222*Segmentos!$D$7*(AL2222%)*IF(ISNUMBER(AM2222),AM2222%,0)</f>
        <v>26380.799999999908</v>
      </c>
      <c r="L2222" s="4"/>
      <c r="M2222" s="2">
        <v>0.44</v>
      </c>
      <c r="N2222" s="2">
        <v>0.9</v>
      </c>
      <c r="O2222" s="2">
        <v>48.4</v>
      </c>
      <c r="P2222" s="2">
        <v>52.064100000000003</v>
      </c>
      <c r="Q2222" s="2">
        <v>0.03</v>
      </c>
      <c r="R2222" s="2">
        <v>0.3</v>
      </c>
      <c r="S2222" s="2">
        <v>8.3000000000000007</v>
      </c>
      <c r="T2222" s="2">
        <v>0.49819999999999998</v>
      </c>
      <c r="U2222" s="2">
        <v>0.5</v>
      </c>
      <c r="V2222" s="2">
        <v>0.9</v>
      </c>
      <c r="W2222" s="2">
        <v>56.1</v>
      </c>
      <c r="X2222" s="2">
        <v>12.2493</v>
      </c>
      <c r="Y2222" s="2">
        <v>0.28999999999999998</v>
      </c>
      <c r="Z2222" s="2">
        <v>0.7</v>
      </c>
      <c r="AA2222" s="2">
        <v>42.2</v>
      </c>
      <c r="AB2222" s="2">
        <v>9.9358000000000004</v>
      </c>
      <c r="AC2222" s="2">
        <v>0.76</v>
      </c>
      <c r="AD2222" s="2">
        <v>1.5</v>
      </c>
      <c r="AE2222" s="2">
        <v>52.3</v>
      </c>
      <c r="AF2222" s="2">
        <v>29.380800000000001</v>
      </c>
      <c r="AG2222" s="2">
        <v>0.62</v>
      </c>
      <c r="AH2222" s="22">
        <v>1.3</v>
      </c>
      <c r="AI2222" s="22">
        <v>49.8</v>
      </c>
      <c r="AJ2222" s="22">
        <v>34.783299999999997</v>
      </c>
      <c r="AK2222" s="18">
        <v>0.28000000000000003</v>
      </c>
      <c r="AL2222" s="18">
        <v>0.6</v>
      </c>
      <c r="AM2222" s="18">
        <v>45.8</v>
      </c>
      <c r="AN2222" s="2">
        <v>17.280799999999999</v>
      </c>
      <c r="AO2222" s="2">
        <v>0.14000000000000001</v>
      </c>
      <c r="AP2222" s="2">
        <v>0.4</v>
      </c>
      <c r="AQ2222" s="2">
        <v>30.8</v>
      </c>
      <c r="AR2222" s="2">
        <v>1.7766</v>
      </c>
      <c r="AS2222" s="2">
        <v>0.31</v>
      </c>
      <c r="AT2222" s="2">
        <v>0.9</v>
      </c>
      <c r="AU2222" s="2">
        <v>33.299999999999997</v>
      </c>
      <c r="AV2222" s="2">
        <v>7.9885000000000002</v>
      </c>
      <c r="AW2222" s="2">
        <v>0.65</v>
      </c>
      <c r="AX2222" s="2">
        <v>1.2</v>
      </c>
      <c r="AY2222" s="2">
        <v>56</v>
      </c>
      <c r="AZ2222" s="2">
        <v>21.992699999999999</v>
      </c>
      <c r="BA2222" s="2">
        <v>0.45</v>
      </c>
      <c r="BB2222" s="2">
        <v>0.9</v>
      </c>
      <c r="BC2222" s="2">
        <v>52.7</v>
      </c>
      <c r="BD2222" s="2">
        <v>20.3063</v>
      </c>
      <c r="BE2222" s="4"/>
      <c r="BF2222" s="4"/>
    </row>
    <row r="2223" spans="1:58" x14ac:dyDescent="0.2">
      <c r="A2223" s="29">
        <v>2222</v>
      </c>
      <c r="B2223" s="7" t="s">
        <v>4</v>
      </c>
      <c r="C2223" s="3">
        <v>39997</v>
      </c>
      <c r="D2223" s="4" t="s">
        <v>3</v>
      </c>
      <c r="E2223" s="4" t="s">
        <v>165</v>
      </c>
      <c r="F2223" s="5" t="s">
        <v>192</v>
      </c>
      <c r="G2223" s="6">
        <v>0.77847222222222223</v>
      </c>
      <c r="H2223" s="6">
        <v>0.87430555555555556</v>
      </c>
      <c r="I2223" s="85">
        <f t="shared" si="34"/>
        <v>138</v>
      </c>
      <c r="J2223" s="86">
        <f>I2223*Segmentos!$D$7*(AH2223%)*IF(ISNUMBER(AI2223),AI2223%,0)</f>
        <v>1338876</v>
      </c>
      <c r="K2223" s="86">
        <f>I2223*Segmentos!$D$7*(AL2223%)*IF(ISNUMBER(AM2223),AM2223%,0)</f>
        <v>1979251.2000000002</v>
      </c>
      <c r="L2223" s="4"/>
      <c r="M2223" s="2">
        <v>3.03</v>
      </c>
      <c r="N2223" s="2">
        <v>12.5</v>
      </c>
      <c r="O2223" s="2">
        <v>24.2</v>
      </c>
      <c r="P2223" s="2">
        <v>63.230899999999998</v>
      </c>
      <c r="Q2223" s="2">
        <v>3.67</v>
      </c>
      <c r="R2223" s="2">
        <v>16.3</v>
      </c>
      <c r="S2223" s="2">
        <v>22.6</v>
      </c>
      <c r="T2223" s="2">
        <v>12.789899999999999</v>
      </c>
      <c r="U2223" s="2">
        <v>5.34</v>
      </c>
      <c r="V2223" s="2">
        <v>18.100000000000001</v>
      </c>
      <c r="W2223" s="2">
        <v>29.6</v>
      </c>
      <c r="X2223" s="2">
        <v>23.369499999999999</v>
      </c>
      <c r="Y2223" s="2">
        <v>1.97</v>
      </c>
      <c r="Z2223" s="2">
        <v>11.5</v>
      </c>
      <c r="AA2223" s="2">
        <v>17.100000000000001</v>
      </c>
      <c r="AB2223" s="2">
        <v>12.117000000000001</v>
      </c>
      <c r="AC2223" s="2">
        <v>2.1800000000000002</v>
      </c>
      <c r="AD2223" s="2">
        <v>8</v>
      </c>
      <c r="AE2223" s="2">
        <v>27.3</v>
      </c>
      <c r="AF2223" s="2">
        <v>14.954499999999999</v>
      </c>
      <c r="AG2223" s="2">
        <v>2.42</v>
      </c>
      <c r="AH2223" s="22">
        <v>10.5</v>
      </c>
      <c r="AI2223" s="22">
        <v>23.1</v>
      </c>
      <c r="AJ2223" s="22">
        <v>23.96</v>
      </c>
      <c r="AK2223" s="18">
        <v>3.58</v>
      </c>
      <c r="AL2223" s="18">
        <v>14.4</v>
      </c>
      <c r="AM2223" s="18">
        <v>24.9</v>
      </c>
      <c r="AN2223" s="2">
        <v>39.270899999999997</v>
      </c>
      <c r="AO2223" s="2">
        <v>1.22</v>
      </c>
      <c r="AP2223" s="2">
        <v>8.6999999999999993</v>
      </c>
      <c r="AQ2223" s="2">
        <v>14</v>
      </c>
      <c r="AR2223" s="2">
        <v>2.7831000000000001</v>
      </c>
      <c r="AS2223" s="2">
        <v>2.5099999999999998</v>
      </c>
      <c r="AT2223" s="2">
        <v>9.5</v>
      </c>
      <c r="AU2223" s="2">
        <v>26.3</v>
      </c>
      <c r="AV2223" s="2">
        <v>11.5242</v>
      </c>
      <c r="AW2223" s="2">
        <v>2.75</v>
      </c>
      <c r="AX2223" s="2">
        <v>11.2</v>
      </c>
      <c r="AY2223" s="2">
        <v>24.6</v>
      </c>
      <c r="AZ2223" s="2">
        <v>16.483899999999998</v>
      </c>
      <c r="BA2223" s="2">
        <v>4.0599999999999996</v>
      </c>
      <c r="BB2223" s="2">
        <v>16.3</v>
      </c>
      <c r="BC2223" s="2">
        <v>24.8</v>
      </c>
      <c r="BD2223" s="2">
        <v>32.439599999999999</v>
      </c>
      <c r="BE2223" s="4"/>
      <c r="BF2223" s="4"/>
    </row>
    <row r="2224" spans="1:58" x14ac:dyDescent="0.2">
      <c r="A2224" s="29">
        <v>2223</v>
      </c>
      <c r="B2224" s="7" t="s">
        <v>15</v>
      </c>
      <c r="C2224" s="3">
        <v>39998</v>
      </c>
      <c r="D2224" s="4" t="s">
        <v>13</v>
      </c>
      <c r="E2224" s="4" t="s">
        <v>164</v>
      </c>
      <c r="F2224" s="5" t="s">
        <v>193</v>
      </c>
      <c r="G2224" s="6">
        <v>0.87430555555555556</v>
      </c>
      <c r="H2224" s="6">
        <v>0.91388888888888886</v>
      </c>
      <c r="I2224" s="85">
        <f t="shared" si="34"/>
        <v>56.999999999999957</v>
      </c>
      <c r="J2224" s="86">
        <f>I2224*Segmentos!$D$7*(AH2224%)*IF(ISNUMBER(AI2224),AI2224%,0)</f>
        <v>1373882.399999999</v>
      </c>
      <c r="K2224" s="86">
        <f>I2224*Segmentos!$D$7*(AL2224%)*IF(ISNUMBER(AM2224),AM2224%,0)</f>
        <v>1411775.9999999991</v>
      </c>
      <c r="L2224" s="4"/>
      <c r="M2224" s="2">
        <v>6.12</v>
      </c>
      <c r="N2224" s="2">
        <v>16.3</v>
      </c>
      <c r="O2224" s="2">
        <v>37.6</v>
      </c>
      <c r="P2224" s="2">
        <v>78.477999999999994</v>
      </c>
      <c r="Q2224" s="2">
        <v>2.5099999999999998</v>
      </c>
      <c r="R2224" s="2">
        <v>11.1</v>
      </c>
      <c r="S2224" s="2">
        <v>22.6</v>
      </c>
      <c r="T2224" s="2">
        <v>5.3822999999999999</v>
      </c>
      <c r="U2224" s="2">
        <v>5.69</v>
      </c>
      <c r="V2224" s="2">
        <v>15.9</v>
      </c>
      <c r="W2224" s="2">
        <v>35.700000000000003</v>
      </c>
      <c r="X2224" s="2">
        <v>15.2942</v>
      </c>
      <c r="Y2224" s="2">
        <v>6.93</v>
      </c>
      <c r="Z2224" s="2">
        <v>16.7</v>
      </c>
      <c r="AA2224" s="2">
        <v>41.4</v>
      </c>
      <c r="AB2224" s="2">
        <v>26.241599999999998</v>
      </c>
      <c r="AC2224" s="2">
        <v>7.49</v>
      </c>
      <c r="AD2224" s="2">
        <v>18.7</v>
      </c>
      <c r="AE2224" s="2">
        <v>40</v>
      </c>
      <c r="AF2224" s="2">
        <v>31.56</v>
      </c>
      <c r="AG2224" s="2">
        <v>6.03</v>
      </c>
      <c r="AH2224" s="22">
        <v>16.600000000000001</v>
      </c>
      <c r="AI2224" s="22">
        <v>36.299999999999997</v>
      </c>
      <c r="AJ2224" s="22">
        <v>36.700499999999998</v>
      </c>
      <c r="AK2224" s="18">
        <v>6.2</v>
      </c>
      <c r="AL2224" s="18">
        <v>16</v>
      </c>
      <c r="AM2224" s="18">
        <v>38.700000000000003</v>
      </c>
      <c r="AN2224" s="2">
        <v>41.777500000000003</v>
      </c>
      <c r="AO2224" s="2">
        <v>3.77</v>
      </c>
      <c r="AP2224" s="2">
        <v>12</v>
      </c>
      <c r="AQ2224" s="2">
        <v>31.5</v>
      </c>
      <c r="AR2224" s="2">
        <v>5.2911000000000001</v>
      </c>
      <c r="AS2224" s="2">
        <v>5.25</v>
      </c>
      <c r="AT2224" s="2">
        <v>15.4</v>
      </c>
      <c r="AU2224" s="2">
        <v>34</v>
      </c>
      <c r="AV2224" s="2">
        <v>14.8294</v>
      </c>
      <c r="AW2224" s="2">
        <v>3.97</v>
      </c>
      <c r="AX2224" s="2">
        <v>15.6</v>
      </c>
      <c r="AY2224" s="2">
        <v>25.5</v>
      </c>
      <c r="AZ2224" s="2">
        <v>14.638</v>
      </c>
      <c r="BA2224" s="2">
        <v>8.9</v>
      </c>
      <c r="BB2224" s="2">
        <v>18.5</v>
      </c>
      <c r="BC2224" s="2">
        <v>48</v>
      </c>
      <c r="BD2224" s="2">
        <v>43.719499999999996</v>
      </c>
      <c r="BE2224" s="4"/>
      <c r="BF2224" s="4"/>
    </row>
    <row r="2225" spans="1:58" x14ac:dyDescent="0.2">
      <c r="A2225" s="29">
        <v>2224</v>
      </c>
      <c r="B2225" s="7" t="s">
        <v>5</v>
      </c>
      <c r="C2225" s="3">
        <v>39998</v>
      </c>
      <c r="D2225" s="4" t="s">
        <v>3</v>
      </c>
      <c r="E2225" s="4" t="s">
        <v>164</v>
      </c>
      <c r="F2225" s="5" t="s">
        <v>193</v>
      </c>
      <c r="G2225" s="6">
        <v>0.87430555555555556</v>
      </c>
      <c r="H2225" s="6">
        <v>0.91805555555555562</v>
      </c>
      <c r="I2225" s="85">
        <f t="shared" si="34"/>
        <v>63.000000000000099</v>
      </c>
      <c r="J2225" s="86">
        <f>I2225*Segmentos!$D$7*(AH2225%)*IF(ISNUMBER(AI2225),AI2225%,0)</f>
        <v>1234296.0000000021</v>
      </c>
      <c r="K2225" s="86">
        <f>I2225*Segmentos!$D$7*(AL2225%)*IF(ISNUMBER(AM2225),AM2225%,0)</f>
        <v>952761.60000000172</v>
      </c>
      <c r="L2225" s="4"/>
      <c r="M2225" s="2">
        <v>4.32</v>
      </c>
      <c r="N2225" s="2">
        <v>14.7</v>
      </c>
      <c r="O2225" s="2">
        <v>29.4</v>
      </c>
      <c r="P2225" s="2">
        <v>83.510999999999996</v>
      </c>
      <c r="Q2225" s="2">
        <v>2.0099999999999998</v>
      </c>
      <c r="R2225" s="2">
        <v>8.1</v>
      </c>
      <c r="S2225" s="2">
        <v>24.7</v>
      </c>
      <c r="T2225" s="2">
        <v>6.4763000000000002</v>
      </c>
      <c r="U2225" s="2">
        <v>4.34</v>
      </c>
      <c r="V2225" s="2">
        <v>13.3</v>
      </c>
      <c r="W2225" s="2">
        <v>32.6</v>
      </c>
      <c r="X2225" s="2">
        <v>17.614799999999999</v>
      </c>
      <c r="Y2225" s="2">
        <v>3.95</v>
      </c>
      <c r="Z2225" s="2">
        <v>15.1</v>
      </c>
      <c r="AA2225" s="2">
        <v>26.1</v>
      </c>
      <c r="AB2225" s="2">
        <v>22.586500000000001</v>
      </c>
      <c r="AC2225" s="2">
        <v>5.8</v>
      </c>
      <c r="AD2225" s="2">
        <v>18.399999999999999</v>
      </c>
      <c r="AE2225" s="2">
        <v>31.5</v>
      </c>
      <c r="AF2225" s="2">
        <v>36.833500000000001</v>
      </c>
      <c r="AG2225" s="2">
        <v>4.9000000000000004</v>
      </c>
      <c r="AH2225" s="22">
        <v>15.5</v>
      </c>
      <c r="AI2225" s="22">
        <v>31.6</v>
      </c>
      <c r="AJ2225" s="22">
        <v>44.996499999999997</v>
      </c>
      <c r="AK2225" s="18">
        <v>3.79</v>
      </c>
      <c r="AL2225" s="18">
        <v>13.9</v>
      </c>
      <c r="AM2225" s="18">
        <v>27.2</v>
      </c>
      <c r="AN2225" s="2">
        <v>38.514600000000002</v>
      </c>
      <c r="AO2225" s="2">
        <v>2.75</v>
      </c>
      <c r="AP2225" s="2">
        <v>11.7</v>
      </c>
      <c r="AQ2225" s="2">
        <v>23.5</v>
      </c>
      <c r="AR2225" s="2">
        <v>5.8193999999999999</v>
      </c>
      <c r="AS2225" s="2">
        <v>3.68</v>
      </c>
      <c r="AT2225" s="2">
        <v>15.4</v>
      </c>
      <c r="AU2225" s="2">
        <v>23.9</v>
      </c>
      <c r="AV2225" s="2">
        <v>15.691599999999999</v>
      </c>
      <c r="AW2225" s="2">
        <v>4.97</v>
      </c>
      <c r="AX2225" s="2">
        <v>13.3</v>
      </c>
      <c r="AY2225" s="2">
        <v>37.4</v>
      </c>
      <c r="AZ2225" s="2">
        <v>27.6312</v>
      </c>
      <c r="BA2225" s="2">
        <v>4.6399999999999997</v>
      </c>
      <c r="BB2225" s="2">
        <v>16.100000000000001</v>
      </c>
      <c r="BC2225" s="2">
        <v>28.8</v>
      </c>
      <c r="BD2225" s="2">
        <v>34.3688</v>
      </c>
      <c r="BE2225" s="4"/>
      <c r="BF2225" s="4"/>
    </row>
    <row r="2226" spans="1:58" x14ac:dyDescent="0.2">
      <c r="A2226" s="29">
        <v>2225</v>
      </c>
      <c r="B2226" s="7" t="s">
        <v>49</v>
      </c>
      <c r="C2226" s="3">
        <v>39998</v>
      </c>
      <c r="D2226" s="4" t="s">
        <v>28</v>
      </c>
      <c r="E2226" s="4" t="s">
        <v>168</v>
      </c>
      <c r="F2226" s="5" t="s">
        <v>193</v>
      </c>
      <c r="G2226" s="6">
        <v>0.91736111111111107</v>
      </c>
      <c r="H2226" s="6">
        <v>3.472222222222222E-3</v>
      </c>
      <c r="I2226" s="85">
        <f t="shared" si="34"/>
        <v>124.00000000000007</v>
      </c>
      <c r="J2226" s="86">
        <f>I2226*Segmentos!$D$7*(AH2226%)*IF(ISNUMBER(AI2226),AI2226%,0)</f>
        <v>1253689.6000000008</v>
      </c>
      <c r="K2226" s="86">
        <f>I2226*Segmentos!$D$7*(AL2226%)*IF(ISNUMBER(AM2226),AM2226%,0)</f>
        <v>878019.20000000042</v>
      </c>
      <c r="L2226" s="4" t="s">
        <v>474</v>
      </c>
      <c r="M2226" s="2">
        <v>2.13</v>
      </c>
      <c r="N2226" s="2">
        <v>7</v>
      </c>
      <c r="O2226" s="2">
        <v>30.4</v>
      </c>
      <c r="P2226" s="2">
        <v>87.484800000000007</v>
      </c>
      <c r="Q2226" s="2">
        <v>1.02</v>
      </c>
      <c r="R2226" s="2">
        <v>3.8</v>
      </c>
      <c r="S2226" s="2">
        <v>26.8</v>
      </c>
      <c r="T2226" s="2">
        <v>7.0198</v>
      </c>
      <c r="U2226" s="2">
        <v>2.48</v>
      </c>
      <c r="V2226" s="2">
        <v>7.1</v>
      </c>
      <c r="W2226" s="2">
        <v>35.1</v>
      </c>
      <c r="X2226" s="2">
        <v>21.361499999999999</v>
      </c>
      <c r="Y2226" s="2">
        <v>3.08</v>
      </c>
      <c r="Z2226" s="2">
        <v>9.8000000000000007</v>
      </c>
      <c r="AA2226" s="2">
        <v>31.4</v>
      </c>
      <c r="AB2226" s="2">
        <v>37.448300000000003</v>
      </c>
      <c r="AC2226" s="2">
        <v>1.6</v>
      </c>
      <c r="AD2226" s="2">
        <v>6</v>
      </c>
      <c r="AE2226" s="2">
        <v>26.6</v>
      </c>
      <c r="AF2226" s="2">
        <v>21.655200000000001</v>
      </c>
      <c r="AG2226" s="2">
        <v>2.52</v>
      </c>
      <c r="AH2226" s="22">
        <v>8.9</v>
      </c>
      <c r="AI2226" s="22">
        <v>28.4</v>
      </c>
      <c r="AJ2226" s="22">
        <v>49.195</v>
      </c>
      <c r="AK2226" s="18">
        <v>1.77</v>
      </c>
      <c r="AL2226" s="18">
        <v>5.3</v>
      </c>
      <c r="AM2226" s="18">
        <v>33.4</v>
      </c>
      <c r="AN2226" s="2">
        <v>38.289700000000003</v>
      </c>
      <c r="AO2226" s="2">
        <v>0.93</v>
      </c>
      <c r="AP2226" s="2">
        <v>2.9</v>
      </c>
      <c r="AQ2226" s="2">
        <v>32.4</v>
      </c>
      <c r="AR2226" s="2">
        <v>4.1852999999999998</v>
      </c>
      <c r="AS2226" s="2">
        <v>3.22</v>
      </c>
      <c r="AT2226" s="2">
        <v>8.4</v>
      </c>
      <c r="AU2226" s="2">
        <v>38.200000000000003</v>
      </c>
      <c r="AV2226" s="2">
        <v>29.1266</v>
      </c>
      <c r="AW2226" s="2">
        <v>0.72</v>
      </c>
      <c r="AX2226" s="2">
        <v>5.8</v>
      </c>
      <c r="AY2226" s="2">
        <v>12.3</v>
      </c>
      <c r="AZ2226" s="2">
        <v>8.5140999999999991</v>
      </c>
      <c r="BA2226" s="2">
        <v>2.9</v>
      </c>
      <c r="BB2226" s="2">
        <v>8.1999999999999993</v>
      </c>
      <c r="BC2226" s="2">
        <v>35.200000000000003</v>
      </c>
      <c r="BD2226" s="2">
        <v>45.658799999999999</v>
      </c>
      <c r="BE2226" s="4"/>
      <c r="BF2226" s="4"/>
    </row>
    <row r="2227" spans="1:58" x14ac:dyDescent="0.2">
      <c r="A2227" s="29">
        <v>2226</v>
      </c>
      <c r="B2227" s="7" t="s">
        <v>9</v>
      </c>
      <c r="C2227" s="3">
        <v>39998</v>
      </c>
      <c r="D2227" s="4" t="s">
        <v>8</v>
      </c>
      <c r="E2227" s="4" t="s">
        <v>168</v>
      </c>
      <c r="F2227" s="5" t="s">
        <v>193</v>
      </c>
      <c r="G2227" s="6">
        <v>0.77222222222222225</v>
      </c>
      <c r="H2227" s="6">
        <v>0.87291666666666667</v>
      </c>
      <c r="I2227" s="85">
        <f t="shared" si="34"/>
        <v>144.99999999999997</v>
      </c>
      <c r="J2227" s="86">
        <f>I2227*Segmentos!$D$7*(AH2227%)*IF(ISNUMBER(AI2227),AI2227%,0)</f>
        <v>1848923.9999999995</v>
      </c>
      <c r="K2227" s="86">
        <f>I2227*Segmentos!$D$7*(AL2227%)*IF(ISNUMBER(AM2227),AM2227%,0)</f>
        <v>2437043.9999999991</v>
      </c>
      <c r="L2227" s="4" t="s">
        <v>472</v>
      </c>
      <c r="M2227" s="2">
        <v>3.72</v>
      </c>
      <c r="N2227" s="2">
        <v>13.8</v>
      </c>
      <c r="O2227" s="2">
        <v>26.9</v>
      </c>
      <c r="P2227" s="2">
        <v>70.962999999999994</v>
      </c>
      <c r="Q2227" s="2">
        <v>2.4300000000000002</v>
      </c>
      <c r="R2227" s="2">
        <v>12.6</v>
      </c>
      <c r="S2227" s="2">
        <v>19.3</v>
      </c>
      <c r="T2227" s="2">
        <v>7.7465999999999999</v>
      </c>
      <c r="U2227" s="2">
        <v>4.43</v>
      </c>
      <c r="V2227" s="2">
        <v>13.8</v>
      </c>
      <c r="W2227" s="2">
        <v>32.1</v>
      </c>
      <c r="X2227" s="2">
        <v>17.756900000000002</v>
      </c>
      <c r="Y2227" s="2">
        <v>5.04</v>
      </c>
      <c r="Z2227" s="2">
        <v>16.3</v>
      </c>
      <c r="AA2227" s="2">
        <v>30.8</v>
      </c>
      <c r="AB2227" s="2">
        <v>28.412400000000002</v>
      </c>
      <c r="AC2227" s="2">
        <v>2.72</v>
      </c>
      <c r="AD2227" s="2">
        <v>12.1</v>
      </c>
      <c r="AE2227" s="2">
        <v>22.6</v>
      </c>
      <c r="AF2227" s="2">
        <v>17.0471</v>
      </c>
      <c r="AG2227" s="2">
        <v>3.18</v>
      </c>
      <c r="AH2227" s="22">
        <v>12.6</v>
      </c>
      <c r="AI2227" s="22">
        <v>25.3</v>
      </c>
      <c r="AJ2227" s="22">
        <v>28.841699999999999</v>
      </c>
      <c r="AK2227" s="18">
        <v>4.2</v>
      </c>
      <c r="AL2227" s="18">
        <v>14.9</v>
      </c>
      <c r="AM2227" s="18">
        <v>28.2</v>
      </c>
      <c r="AN2227" s="2">
        <v>42.121299999999998</v>
      </c>
      <c r="AO2227" s="2">
        <v>1.58</v>
      </c>
      <c r="AP2227" s="2">
        <v>6.4</v>
      </c>
      <c r="AQ2227" s="2">
        <v>24.7</v>
      </c>
      <c r="AR2227" s="2">
        <v>3.3058000000000001</v>
      </c>
      <c r="AS2227" s="2">
        <v>2.52</v>
      </c>
      <c r="AT2227" s="2">
        <v>12.2</v>
      </c>
      <c r="AU2227" s="2">
        <v>20.7</v>
      </c>
      <c r="AV2227" s="2">
        <v>10.6188</v>
      </c>
      <c r="AW2227" s="2">
        <v>2.48</v>
      </c>
      <c r="AX2227" s="2">
        <v>11.7</v>
      </c>
      <c r="AY2227" s="2">
        <v>21.2</v>
      </c>
      <c r="AZ2227" s="2">
        <v>13.628500000000001</v>
      </c>
      <c r="BA2227" s="2">
        <v>5.93</v>
      </c>
      <c r="BB2227" s="2">
        <v>18.399999999999999</v>
      </c>
      <c r="BC2227" s="2">
        <v>32.299999999999997</v>
      </c>
      <c r="BD2227" s="2">
        <v>43.409799999999997</v>
      </c>
      <c r="BE2227" s="4"/>
      <c r="BF2227" s="4"/>
    </row>
    <row r="2228" spans="1:58" x14ac:dyDescent="0.2">
      <c r="A2228" s="29">
        <v>2227</v>
      </c>
      <c r="B2228" s="7" t="s">
        <v>57</v>
      </c>
      <c r="C2228" s="3">
        <v>39998</v>
      </c>
      <c r="D2228" s="4" t="s">
        <v>8</v>
      </c>
      <c r="E2228" s="4" t="s">
        <v>181</v>
      </c>
      <c r="F2228" s="5" t="s">
        <v>193</v>
      </c>
      <c r="G2228" s="6">
        <v>0.90486111111111101</v>
      </c>
      <c r="H2228" s="6">
        <v>0.90694444444444444</v>
      </c>
      <c r="I2228" s="85">
        <f t="shared" si="34"/>
        <v>3.0000000000001492</v>
      </c>
      <c r="J2228" s="86">
        <f>I2228*Segmentos!$D$7*(AH2228%)*IF(ISNUMBER(AI2228),AI2228%,0)</f>
        <v>30960.000000001539</v>
      </c>
      <c r="K2228" s="86">
        <f>I2228*Segmentos!$D$7*(AL2228%)*IF(ISNUMBER(AM2228),AM2228%,0)</f>
        <v>31954.800000001593</v>
      </c>
      <c r="L2228" s="4"/>
      <c r="M2228" s="2">
        <v>2.64</v>
      </c>
      <c r="N2228" s="2">
        <v>3.1</v>
      </c>
      <c r="O2228" s="2">
        <v>85.9</v>
      </c>
      <c r="P2228" s="2">
        <v>80.768799999999999</v>
      </c>
      <c r="Q2228" s="2">
        <v>2.4900000000000002</v>
      </c>
      <c r="R2228" s="2">
        <v>3.3</v>
      </c>
      <c r="S2228" s="2">
        <v>76.2</v>
      </c>
      <c r="T2228" s="2">
        <v>12.690899999999999</v>
      </c>
      <c r="U2228" s="2">
        <v>1.52</v>
      </c>
      <c r="V2228" s="2">
        <v>1.5</v>
      </c>
      <c r="W2228" s="2">
        <v>100</v>
      </c>
      <c r="X2228" s="2">
        <v>9.7385999999999999</v>
      </c>
      <c r="Y2228" s="2">
        <v>3.01</v>
      </c>
      <c r="Z2228" s="2">
        <v>3.3</v>
      </c>
      <c r="AA2228" s="2">
        <v>90.5</v>
      </c>
      <c r="AB2228" s="2">
        <v>27.225000000000001</v>
      </c>
      <c r="AC2228" s="2">
        <v>3.1</v>
      </c>
      <c r="AD2228" s="2">
        <v>3.7</v>
      </c>
      <c r="AE2228" s="2">
        <v>83</v>
      </c>
      <c r="AF2228" s="2">
        <v>31.1143</v>
      </c>
      <c r="AG2228" s="2">
        <v>2.6</v>
      </c>
      <c r="AH2228" s="22">
        <v>3</v>
      </c>
      <c r="AI2228" s="22">
        <v>86</v>
      </c>
      <c r="AJ2228" s="22">
        <v>37.748100000000001</v>
      </c>
      <c r="AK2228" s="18">
        <v>2.67</v>
      </c>
      <c r="AL2228" s="18">
        <v>3.1</v>
      </c>
      <c r="AM2228" s="18">
        <v>85.9</v>
      </c>
      <c r="AN2228" s="2">
        <v>43.020600000000002</v>
      </c>
      <c r="AO2228" s="2">
        <v>1.39</v>
      </c>
      <c r="AP2228" s="2">
        <v>2.7</v>
      </c>
      <c r="AQ2228" s="2">
        <v>50.7</v>
      </c>
      <c r="AR2228" s="2">
        <v>4.6618000000000004</v>
      </c>
      <c r="AS2228" s="2">
        <v>2.44</v>
      </c>
      <c r="AT2228" s="2">
        <v>2.8</v>
      </c>
      <c r="AU2228" s="2">
        <v>88</v>
      </c>
      <c r="AV2228" s="2">
        <v>16.416499999999999</v>
      </c>
      <c r="AW2228" s="2">
        <v>1.73</v>
      </c>
      <c r="AX2228" s="2">
        <v>2.1</v>
      </c>
      <c r="AY2228" s="2">
        <v>80.5</v>
      </c>
      <c r="AZ2228" s="2">
        <v>15.206899999999999</v>
      </c>
      <c r="BA2228" s="2">
        <v>3.8</v>
      </c>
      <c r="BB2228" s="2">
        <v>4</v>
      </c>
      <c r="BC2228" s="2">
        <v>94.1</v>
      </c>
      <c r="BD2228" s="2">
        <v>44.483600000000003</v>
      </c>
      <c r="BE2228" s="4"/>
      <c r="BF2228" s="4"/>
    </row>
    <row r="2229" spans="1:58" x14ac:dyDescent="0.2">
      <c r="A2229" s="29">
        <v>2228</v>
      </c>
      <c r="B2229" s="7" t="s">
        <v>137</v>
      </c>
      <c r="C2229" s="3">
        <v>39998</v>
      </c>
      <c r="D2229" s="4" t="s">
        <v>21</v>
      </c>
      <c r="E2229" s="4" t="s">
        <v>169</v>
      </c>
      <c r="F2229" s="5" t="s">
        <v>193</v>
      </c>
      <c r="G2229" s="6">
        <v>0.9159722222222223</v>
      </c>
      <c r="H2229" s="6">
        <v>0.93402777777777779</v>
      </c>
      <c r="I2229" s="85">
        <f t="shared" si="34"/>
        <v>25.999999999999908</v>
      </c>
      <c r="J2229" s="86">
        <f>I2229*Segmentos!$D$7*(AH2229%)*IF(ISNUMBER(AI2229),AI2229%,0)</f>
        <v>39873.59999999986</v>
      </c>
      <c r="K2229" s="86">
        <f>I2229*Segmentos!$D$7*(AL2229%)*IF(ISNUMBER(AM2229),AM2229%,0)</f>
        <v>54776.799999999799</v>
      </c>
      <c r="L2229" s="4"/>
      <c r="M2229" s="2">
        <v>0.46</v>
      </c>
      <c r="N2229" s="2">
        <v>2.1</v>
      </c>
      <c r="O2229" s="2">
        <v>22.2</v>
      </c>
      <c r="P2229" s="2">
        <v>74.682100000000005</v>
      </c>
      <c r="Q2229" s="2">
        <v>0.62</v>
      </c>
      <c r="R2229" s="2">
        <v>2</v>
      </c>
      <c r="S2229" s="2">
        <v>30.8</v>
      </c>
      <c r="T2229" s="2">
        <v>16.771699999999999</v>
      </c>
      <c r="U2229" s="2">
        <v>0.03</v>
      </c>
      <c r="V2229" s="2">
        <v>0.4</v>
      </c>
      <c r="W2229" s="2">
        <v>6.8</v>
      </c>
      <c r="X2229" s="2">
        <v>1.0012000000000001</v>
      </c>
      <c r="Y2229" s="2">
        <v>0.6</v>
      </c>
      <c r="Z2229" s="2">
        <v>1.4</v>
      </c>
      <c r="AA2229" s="2">
        <v>41.4</v>
      </c>
      <c r="AB2229" s="2">
        <v>28.7087</v>
      </c>
      <c r="AC2229" s="2">
        <v>0.53</v>
      </c>
      <c r="AD2229" s="2">
        <v>3.7</v>
      </c>
      <c r="AE2229" s="2">
        <v>14.3</v>
      </c>
      <c r="AF2229" s="2">
        <v>28.200500000000002</v>
      </c>
      <c r="AG2229" s="2">
        <v>0.38</v>
      </c>
      <c r="AH2229" s="22">
        <v>1.8</v>
      </c>
      <c r="AI2229" s="22">
        <v>21.3</v>
      </c>
      <c r="AJ2229" s="22">
        <v>29.280100000000001</v>
      </c>
      <c r="AK2229" s="18">
        <v>0.53</v>
      </c>
      <c r="AL2229" s="18">
        <v>2.2999999999999998</v>
      </c>
      <c r="AM2229" s="18">
        <v>22.9</v>
      </c>
      <c r="AN2229" s="2">
        <v>45.402099999999997</v>
      </c>
      <c r="AO2229" s="2">
        <v>0.1</v>
      </c>
      <c r="AP2229" s="2">
        <v>0.4</v>
      </c>
      <c r="AQ2229" s="2">
        <v>26.2</v>
      </c>
      <c r="AR2229" s="2">
        <v>1.8549</v>
      </c>
      <c r="AS2229" s="2">
        <v>0.63</v>
      </c>
      <c r="AT2229" s="2">
        <v>1.4</v>
      </c>
      <c r="AU2229" s="2">
        <v>45.3</v>
      </c>
      <c r="AV2229" s="2">
        <v>22.7255</v>
      </c>
      <c r="AW2229" s="2">
        <v>0.4</v>
      </c>
      <c r="AX2229" s="2">
        <v>1.7</v>
      </c>
      <c r="AY2229" s="2">
        <v>23.3</v>
      </c>
      <c r="AZ2229" s="2">
        <v>18.6721</v>
      </c>
      <c r="BA2229" s="2">
        <v>0.5</v>
      </c>
      <c r="BB2229" s="2">
        <v>3.2</v>
      </c>
      <c r="BC2229" s="2">
        <v>15.8</v>
      </c>
      <c r="BD2229" s="2">
        <v>31.429600000000001</v>
      </c>
      <c r="BE2229" s="4"/>
      <c r="BF2229" s="4"/>
    </row>
    <row r="2230" spans="1:58" x14ac:dyDescent="0.2">
      <c r="A2230" s="29">
        <v>2229</v>
      </c>
      <c r="B2230" s="7" t="s">
        <v>11</v>
      </c>
      <c r="C2230" s="3">
        <v>39998</v>
      </c>
      <c r="D2230" s="4" t="s">
        <v>8</v>
      </c>
      <c r="E2230" s="4" t="s">
        <v>166</v>
      </c>
      <c r="F2230" s="5" t="s">
        <v>193</v>
      </c>
      <c r="G2230" s="6">
        <v>0.90277777777777779</v>
      </c>
      <c r="H2230" s="6">
        <v>0.90416666666666667</v>
      </c>
      <c r="I2230" s="85">
        <f t="shared" si="34"/>
        <v>1.9999999999999929</v>
      </c>
      <c r="J2230" s="86">
        <f>I2230*Segmentos!$D$7*(AH2230%)*IF(ISNUMBER(AI2230),AI2230%,0)</f>
        <v>28766.3999999999</v>
      </c>
      <c r="K2230" s="86">
        <f>I2230*Segmentos!$D$7*(AL2230%)*IF(ISNUMBER(AM2230),AM2230%,0)</f>
        <v>29296.799999999901</v>
      </c>
      <c r="L2230" s="4"/>
      <c r="M2230" s="2">
        <v>3.67</v>
      </c>
      <c r="N2230" s="2">
        <v>3.9</v>
      </c>
      <c r="O2230" s="2">
        <v>93.1</v>
      </c>
      <c r="P2230" s="2">
        <v>83.023899999999998</v>
      </c>
      <c r="Q2230" s="2">
        <v>2.64</v>
      </c>
      <c r="R2230" s="2">
        <v>3.3</v>
      </c>
      <c r="S2230" s="2">
        <v>81.2</v>
      </c>
      <c r="T2230" s="2">
        <v>9.9596999999999998</v>
      </c>
      <c r="U2230" s="2">
        <v>3.05</v>
      </c>
      <c r="V2230" s="2">
        <v>3</v>
      </c>
      <c r="W2230" s="2">
        <v>100</v>
      </c>
      <c r="X2230" s="2">
        <v>14.4527</v>
      </c>
      <c r="Y2230" s="2">
        <v>3.6</v>
      </c>
      <c r="Z2230" s="2">
        <v>4.0999999999999996</v>
      </c>
      <c r="AA2230" s="2">
        <v>88.2</v>
      </c>
      <c r="AB2230" s="2">
        <v>24.003799999999998</v>
      </c>
      <c r="AC2230" s="2">
        <v>4.66</v>
      </c>
      <c r="AD2230" s="2">
        <v>4.8</v>
      </c>
      <c r="AE2230" s="2">
        <v>98.1</v>
      </c>
      <c r="AF2230" s="2">
        <v>34.607700000000001</v>
      </c>
      <c r="AG2230" s="2">
        <v>3.63</v>
      </c>
      <c r="AH2230" s="22">
        <v>3.9</v>
      </c>
      <c r="AI2230" s="22">
        <v>92.2</v>
      </c>
      <c r="AJ2230" s="22">
        <v>38.973599999999998</v>
      </c>
      <c r="AK2230" s="18">
        <v>3.71</v>
      </c>
      <c r="AL2230" s="18">
        <v>3.9</v>
      </c>
      <c r="AM2230" s="18">
        <v>93.9</v>
      </c>
      <c r="AN2230" s="2">
        <v>44.0503</v>
      </c>
      <c r="AO2230" s="2">
        <v>1.52</v>
      </c>
      <c r="AP2230" s="2">
        <v>1.5</v>
      </c>
      <c r="AQ2230" s="2">
        <v>100</v>
      </c>
      <c r="AR2230" s="2">
        <v>3.7458999999999998</v>
      </c>
      <c r="AS2230" s="2">
        <v>3.37</v>
      </c>
      <c r="AT2230" s="2">
        <v>3.5</v>
      </c>
      <c r="AU2230" s="2">
        <v>96.5</v>
      </c>
      <c r="AV2230" s="2">
        <v>16.777699999999999</v>
      </c>
      <c r="AW2230" s="2">
        <v>3.56</v>
      </c>
      <c r="AX2230" s="2">
        <v>4</v>
      </c>
      <c r="AY2230" s="2">
        <v>88.4</v>
      </c>
      <c r="AZ2230" s="2">
        <v>23.1099</v>
      </c>
      <c r="BA2230" s="2">
        <v>4.55</v>
      </c>
      <c r="BB2230" s="2">
        <v>4.8</v>
      </c>
      <c r="BC2230" s="2">
        <v>93.9</v>
      </c>
      <c r="BD2230" s="2">
        <v>39.390500000000003</v>
      </c>
      <c r="BE2230" s="4"/>
      <c r="BF2230" s="4"/>
    </row>
    <row r="2231" spans="1:58" x14ac:dyDescent="0.2">
      <c r="A2231" s="29">
        <v>2230</v>
      </c>
      <c r="B2231" s="7" t="s">
        <v>11</v>
      </c>
      <c r="C2231" s="3">
        <v>39998</v>
      </c>
      <c r="D2231" s="4" t="s">
        <v>0</v>
      </c>
      <c r="E2231" s="4" t="s">
        <v>166</v>
      </c>
      <c r="F2231" s="5" t="s">
        <v>193</v>
      </c>
      <c r="G2231" s="6">
        <v>0.9145833333333333</v>
      </c>
      <c r="H2231" s="6">
        <v>0.91736111111111107</v>
      </c>
      <c r="I2231" s="85">
        <f t="shared" si="34"/>
        <v>3.9999999999999858</v>
      </c>
      <c r="J2231" s="86">
        <f>I2231*Segmentos!$D$7*(AH2231%)*IF(ISNUMBER(AI2231),AI2231%,0)</f>
        <v>45038.399999999841</v>
      </c>
      <c r="K2231" s="86">
        <f>I2231*Segmentos!$D$7*(AL2231%)*IF(ISNUMBER(AM2231),AM2231%,0)</f>
        <v>87139.199999999691</v>
      </c>
      <c r="L2231" s="4"/>
      <c r="M2231" s="2">
        <v>4.22</v>
      </c>
      <c r="N2231" s="2">
        <v>4.5999999999999996</v>
      </c>
      <c r="O2231" s="2">
        <v>90.9</v>
      </c>
      <c r="P2231" s="2">
        <v>76.788300000000007</v>
      </c>
      <c r="Q2231" s="2">
        <v>1.07</v>
      </c>
      <c r="R2231" s="2">
        <v>1.2</v>
      </c>
      <c r="S2231" s="2">
        <v>88.9</v>
      </c>
      <c r="T2231" s="2">
        <v>3.2618</v>
      </c>
      <c r="U2231" s="2">
        <v>1.89</v>
      </c>
      <c r="V2231" s="2">
        <v>2.2000000000000002</v>
      </c>
      <c r="W2231" s="2">
        <v>86.8</v>
      </c>
      <c r="X2231" s="2">
        <v>7.19</v>
      </c>
      <c r="Y2231" s="2">
        <v>4.0199999999999996</v>
      </c>
      <c r="Z2231" s="2">
        <v>4.5999999999999996</v>
      </c>
      <c r="AA2231" s="2">
        <v>87.3</v>
      </c>
      <c r="AB2231" s="2">
        <v>21.582799999999999</v>
      </c>
      <c r="AC2231" s="2">
        <v>7.49</v>
      </c>
      <c r="AD2231" s="2">
        <v>8</v>
      </c>
      <c r="AE2231" s="2">
        <v>93.7</v>
      </c>
      <c r="AF2231" s="2">
        <v>44.753700000000002</v>
      </c>
      <c r="AG2231" s="2">
        <v>2.86</v>
      </c>
      <c r="AH2231" s="22">
        <v>3.3</v>
      </c>
      <c r="AI2231" s="22">
        <v>85.3</v>
      </c>
      <c r="AJ2231" s="22">
        <v>24.651199999999999</v>
      </c>
      <c r="AK2231" s="18">
        <v>5.45</v>
      </c>
      <c r="AL2231" s="18">
        <v>5.8</v>
      </c>
      <c r="AM2231" s="18">
        <v>93.9</v>
      </c>
      <c r="AN2231" s="2">
        <v>52.137099999999997</v>
      </c>
      <c r="AO2231" s="2">
        <v>1.86</v>
      </c>
      <c r="AP2231" s="2">
        <v>2.5</v>
      </c>
      <c r="AQ2231" s="2">
        <v>74</v>
      </c>
      <c r="AR2231" s="2">
        <v>3.6926000000000001</v>
      </c>
      <c r="AS2231" s="2">
        <v>4.71</v>
      </c>
      <c r="AT2231" s="2">
        <v>5.0999999999999996</v>
      </c>
      <c r="AU2231" s="2">
        <v>92.2</v>
      </c>
      <c r="AV2231" s="2">
        <v>18.878599999999999</v>
      </c>
      <c r="AW2231" s="2">
        <v>4.63</v>
      </c>
      <c r="AX2231" s="2">
        <v>5.4</v>
      </c>
      <c r="AY2231" s="2">
        <v>86.1</v>
      </c>
      <c r="AZ2231" s="2">
        <v>24.2362</v>
      </c>
      <c r="BA2231" s="2">
        <v>4.3</v>
      </c>
      <c r="BB2231" s="2">
        <v>4.4000000000000004</v>
      </c>
      <c r="BC2231" s="2">
        <v>97.3</v>
      </c>
      <c r="BD2231" s="2">
        <v>29.980799999999999</v>
      </c>
      <c r="BE2231" s="4"/>
      <c r="BF2231" s="4"/>
    </row>
    <row r="2232" spans="1:58" x14ac:dyDescent="0.2">
      <c r="A2232" s="29">
        <v>2231</v>
      </c>
      <c r="B2232" s="7" t="s">
        <v>6</v>
      </c>
      <c r="C2232" s="3">
        <v>39998</v>
      </c>
      <c r="D2232" s="4" t="s">
        <v>3</v>
      </c>
      <c r="E2232" s="4" t="s">
        <v>166</v>
      </c>
      <c r="F2232" s="5" t="s">
        <v>193</v>
      </c>
      <c r="G2232" s="6">
        <v>0.90902777777777777</v>
      </c>
      <c r="H2232" s="6">
        <v>0.91041666666666676</v>
      </c>
      <c r="I2232" s="85">
        <f t="shared" si="34"/>
        <v>2.0000000000001528</v>
      </c>
      <c r="J2232" s="86">
        <f>I2232*Segmentos!$D$7*(AH2232%)*IF(ISNUMBER(AI2232),AI2232%,0)</f>
        <v>42504.800000003248</v>
      </c>
      <c r="K2232" s="86">
        <f>I2232*Segmentos!$D$7*(AL2232%)*IF(ISNUMBER(AM2232),AM2232%,0)</f>
        <v>30096.000000002299</v>
      </c>
      <c r="L2232" s="4"/>
      <c r="M2232" s="2">
        <v>4.5</v>
      </c>
      <c r="N2232" s="2">
        <v>5.5</v>
      </c>
      <c r="O2232" s="2">
        <v>81.2</v>
      </c>
      <c r="P2232" s="2">
        <v>87.475999999999999</v>
      </c>
      <c r="Q2232" s="2">
        <v>2.1800000000000002</v>
      </c>
      <c r="R2232" s="2">
        <v>2.7</v>
      </c>
      <c r="S2232" s="2">
        <v>80.3</v>
      </c>
      <c r="T2232" s="2">
        <v>7.0899000000000001</v>
      </c>
      <c r="U2232" s="2">
        <v>4.16</v>
      </c>
      <c r="V2232" s="2">
        <v>5.5</v>
      </c>
      <c r="W2232" s="2">
        <v>75.099999999999994</v>
      </c>
      <c r="X2232" s="2">
        <v>16.957599999999999</v>
      </c>
      <c r="Y2232" s="2">
        <v>3.32</v>
      </c>
      <c r="Z2232" s="2">
        <v>4.5</v>
      </c>
      <c r="AA2232" s="2">
        <v>74.2</v>
      </c>
      <c r="AB2232" s="2">
        <v>19.092500000000001</v>
      </c>
      <c r="AC2232" s="2">
        <v>6.94</v>
      </c>
      <c r="AD2232" s="2">
        <v>7.9</v>
      </c>
      <c r="AE2232" s="2">
        <v>87.6</v>
      </c>
      <c r="AF2232" s="2">
        <v>44.335999999999999</v>
      </c>
      <c r="AG2232" s="2">
        <v>5.31</v>
      </c>
      <c r="AH2232" s="22">
        <v>6.7</v>
      </c>
      <c r="AI2232" s="22">
        <v>79.3</v>
      </c>
      <c r="AJ2232" s="22">
        <v>49.053699999999999</v>
      </c>
      <c r="AK2232" s="18">
        <v>3.76</v>
      </c>
      <c r="AL2232" s="18">
        <v>4.5</v>
      </c>
      <c r="AM2232" s="18">
        <v>83.6</v>
      </c>
      <c r="AN2232" s="2">
        <v>38.4223</v>
      </c>
      <c r="AO2232" s="2">
        <v>2.16</v>
      </c>
      <c r="AP2232" s="2">
        <v>2.2999999999999998</v>
      </c>
      <c r="AQ2232" s="2">
        <v>93.3</v>
      </c>
      <c r="AR2232" s="2">
        <v>4.6025</v>
      </c>
      <c r="AS2232" s="2">
        <v>3.51</v>
      </c>
      <c r="AT2232" s="2">
        <v>4.3</v>
      </c>
      <c r="AU2232" s="2">
        <v>81.5</v>
      </c>
      <c r="AV2232" s="2">
        <v>15.0343</v>
      </c>
      <c r="AW2232" s="2">
        <v>5.62</v>
      </c>
      <c r="AX2232" s="2">
        <v>6.1</v>
      </c>
      <c r="AY2232" s="2">
        <v>92.4</v>
      </c>
      <c r="AZ2232" s="2">
        <v>31.415900000000001</v>
      </c>
      <c r="BA2232" s="2">
        <v>4.8899999999999997</v>
      </c>
      <c r="BB2232" s="2">
        <v>6.8</v>
      </c>
      <c r="BC2232" s="2">
        <v>72.3</v>
      </c>
      <c r="BD2232" s="2">
        <v>36.423400000000001</v>
      </c>
      <c r="BE2232" s="4"/>
      <c r="BF2232" s="4"/>
    </row>
    <row r="2233" spans="1:58" x14ac:dyDescent="0.2">
      <c r="A2233" s="29">
        <v>2232</v>
      </c>
      <c r="B2233" s="7" t="s">
        <v>31</v>
      </c>
      <c r="C2233" s="3">
        <v>39998</v>
      </c>
      <c r="D2233" s="4" t="s">
        <v>28</v>
      </c>
      <c r="E2233" s="4" t="s">
        <v>166</v>
      </c>
      <c r="F2233" s="5" t="s">
        <v>193</v>
      </c>
      <c r="G2233" s="6">
        <v>0.91388888888888886</v>
      </c>
      <c r="H2233" s="6">
        <v>0.91736111111111107</v>
      </c>
      <c r="I2233" s="85">
        <f t="shared" si="34"/>
        <v>4.9999999999999822</v>
      </c>
      <c r="J2233" s="86">
        <f>I2233*Segmentos!$D$7*(AH2233%)*IF(ISNUMBER(AI2233),AI2233%,0)</f>
        <v>22571.999999999916</v>
      </c>
      <c r="K2233" s="86">
        <f>I2233*Segmentos!$D$7*(AL2233%)*IF(ISNUMBER(AM2233),AM2233%,0)</f>
        <v>9437.9999999999673</v>
      </c>
      <c r="L2233" s="4"/>
      <c r="M2233" s="2">
        <v>0.76</v>
      </c>
      <c r="N2233" s="2">
        <v>1.4</v>
      </c>
      <c r="O2233" s="2">
        <v>53</v>
      </c>
      <c r="P2233" s="2">
        <v>70.583100000000002</v>
      </c>
      <c r="Q2233" s="2">
        <v>0.73</v>
      </c>
      <c r="R2233" s="2">
        <v>1.1000000000000001</v>
      </c>
      <c r="S2233" s="2">
        <v>68.7</v>
      </c>
      <c r="T2233" s="2">
        <v>11.361499999999999</v>
      </c>
      <c r="U2233" s="2">
        <v>1.34</v>
      </c>
      <c r="V2233" s="2">
        <v>2.7</v>
      </c>
      <c r="W2233" s="2">
        <v>50.1</v>
      </c>
      <c r="X2233" s="2">
        <v>25.9697</v>
      </c>
      <c r="Y2233" s="2">
        <v>0.77</v>
      </c>
      <c r="Z2233" s="2">
        <v>1.4</v>
      </c>
      <c r="AA2233" s="2">
        <v>53.6</v>
      </c>
      <c r="AB2233" s="2">
        <v>21.1677</v>
      </c>
      <c r="AC2233" s="2">
        <v>0.4</v>
      </c>
      <c r="AD2233" s="2">
        <v>0.8</v>
      </c>
      <c r="AE2233" s="2">
        <v>47.8</v>
      </c>
      <c r="AF2233" s="2">
        <v>12.084199999999999</v>
      </c>
      <c r="AG2233" s="2">
        <v>1.1000000000000001</v>
      </c>
      <c r="AH2233" s="22">
        <v>1.9</v>
      </c>
      <c r="AI2233" s="22">
        <v>59.4</v>
      </c>
      <c r="AJ2233" s="22">
        <v>48.333799999999997</v>
      </c>
      <c r="AK2233" s="18">
        <v>0.46</v>
      </c>
      <c r="AL2233" s="18">
        <v>1.1000000000000001</v>
      </c>
      <c r="AM2233" s="18">
        <v>42.9</v>
      </c>
      <c r="AN2233" s="2">
        <v>22.249300000000002</v>
      </c>
      <c r="AO2233" s="2">
        <v>0.62</v>
      </c>
      <c r="AP2233" s="2">
        <v>1</v>
      </c>
      <c r="AQ2233" s="2">
        <v>65.3</v>
      </c>
      <c r="AR2233" s="2">
        <v>6.2903000000000002</v>
      </c>
      <c r="AS2233" s="2">
        <v>0.17</v>
      </c>
      <c r="AT2233" s="2">
        <v>0.7</v>
      </c>
      <c r="AU2233" s="2">
        <v>25.9</v>
      </c>
      <c r="AV2233" s="2">
        <v>3.4758</v>
      </c>
      <c r="AW2233" s="2">
        <v>1.1399999999999999</v>
      </c>
      <c r="AX2233" s="2">
        <v>1.7</v>
      </c>
      <c r="AY2233" s="2">
        <v>67.3</v>
      </c>
      <c r="AZ2233" s="2">
        <v>30.281400000000001</v>
      </c>
      <c r="BA2233" s="2">
        <v>0.86</v>
      </c>
      <c r="BB2233" s="2">
        <v>1.8</v>
      </c>
      <c r="BC2233" s="2">
        <v>46.9</v>
      </c>
      <c r="BD2233" s="2">
        <v>30.535499999999999</v>
      </c>
      <c r="BE2233" s="4"/>
      <c r="BF2233" s="4"/>
    </row>
    <row r="2234" spans="1:58" x14ac:dyDescent="0.2">
      <c r="A2234" s="29">
        <v>2233</v>
      </c>
      <c r="B2234" s="7" t="s">
        <v>62</v>
      </c>
      <c r="C2234" s="3">
        <v>39998</v>
      </c>
      <c r="D2234" s="4" t="s">
        <v>21</v>
      </c>
      <c r="E2234" s="4" t="s">
        <v>166</v>
      </c>
      <c r="F2234" s="5" t="s">
        <v>193</v>
      </c>
      <c r="G2234" s="6">
        <v>0.85486111111111107</v>
      </c>
      <c r="H2234" s="6">
        <v>0.875</v>
      </c>
      <c r="I2234" s="85">
        <f t="shared" si="34"/>
        <v>29.000000000000057</v>
      </c>
      <c r="J2234" s="86">
        <f>I2234*Segmentos!$D$7*(AH2234%)*IF(ISNUMBER(AI2234),AI2234%,0)</f>
        <v>5046.00000000001</v>
      </c>
      <c r="K2234" s="86">
        <f>I2234*Segmentos!$D$7*(AL2234%)*IF(ISNUMBER(AM2234),AM2234%,0)</f>
        <v>15172.800000000028</v>
      </c>
      <c r="L2234" s="4"/>
      <c r="M2234" s="2">
        <v>0.08</v>
      </c>
      <c r="N2234" s="2">
        <v>0.4</v>
      </c>
      <c r="O2234" s="2">
        <v>20.9</v>
      </c>
      <c r="P2234" s="2">
        <v>90.793899999999994</v>
      </c>
      <c r="Q2234" s="2">
        <v>0.01</v>
      </c>
      <c r="R2234" s="2">
        <v>0.3</v>
      </c>
      <c r="S2234" s="2">
        <v>3.4</v>
      </c>
      <c r="T2234" s="2">
        <v>1.6308</v>
      </c>
      <c r="U2234" s="2">
        <v>0</v>
      </c>
      <c r="V2234" s="2">
        <v>0</v>
      </c>
      <c r="W2234" s="8" t="s">
        <v>577</v>
      </c>
      <c r="X2234" s="2">
        <v>0</v>
      </c>
      <c r="Y2234" s="2">
        <v>7.0000000000000007E-2</v>
      </c>
      <c r="Z2234" s="2">
        <v>0.2</v>
      </c>
      <c r="AA2234" s="2">
        <v>34.5</v>
      </c>
      <c r="AB2234" s="2">
        <v>21.420400000000001</v>
      </c>
      <c r="AC2234" s="2">
        <v>0.19</v>
      </c>
      <c r="AD2234" s="2">
        <v>0.9</v>
      </c>
      <c r="AE2234" s="2">
        <v>20.8</v>
      </c>
      <c r="AF2234" s="2">
        <v>67.742699999999999</v>
      </c>
      <c r="AG2234" s="2">
        <v>0.05</v>
      </c>
      <c r="AH2234" s="22">
        <v>0.5</v>
      </c>
      <c r="AI2234" s="22">
        <v>8.6999999999999993</v>
      </c>
      <c r="AJ2234" s="22">
        <v>24.6829</v>
      </c>
      <c r="AK2234" s="18">
        <v>0.11</v>
      </c>
      <c r="AL2234" s="18">
        <v>0.3</v>
      </c>
      <c r="AM2234" s="18">
        <v>43.6</v>
      </c>
      <c r="AN2234" s="2">
        <v>66.111000000000004</v>
      </c>
      <c r="AO2234" s="2">
        <v>0.34</v>
      </c>
      <c r="AP2234" s="2">
        <v>0.7</v>
      </c>
      <c r="AQ2234" s="2">
        <v>51.4</v>
      </c>
      <c r="AR2234" s="2">
        <v>40.889899999999997</v>
      </c>
      <c r="AS2234" s="2">
        <v>0.01</v>
      </c>
      <c r="AT2234" s="2">
        <v>0.2</v>
      </c>
      <c r="AU2234" s="2">
        <v>3.4</v>
      </c>
      <c r="AV2234" s="2">
        <v>1.6308</v>
      </c>
      <c r="AW2234" s="2">
        <v>0.05</v>
      </c>
      <c r="AX2234" s="2">
        <v>0.7</v>
      </c>
      <c r="AY2234" s="2">
        <v>7.7</v>
      </c>
      <c r="AZ2234" s="2">
        <v>16.464400000000001</v>
      </c>
      <c r="BA2234" s="2">
        <v>7.0000000000000007E-2</v>
      </c>
      <c r="BB2234" s="2">
        <v>0.2</v>
      </c>
      <c r="BC2234" s="2">
        <v>33.299999999999997</v>
      </c>
      <c r="BD2234" s="2">
        <v>31.808800000000002</v>
      </c>
      <c r="BE2234" s="4"/>
      <c r="BF2234" s="4"/>
    </row>
    <row r="2235" spans="1:58" x14ac:dyDescent="0.2">
      <c r="A2235" s="29">
        <v>2234</v>
      </c>
      <c r="B2235" s="7" t="s">
        <v>60</v>
      </c>
      <c r="C2235" s="3">
        <v>39998</v>
      </c>
      <c r="D2235" s="4" t="s">
        <v>17</v>
      </c>
      <c r="E2235" s="4" t="s">
        <v>169</v>
      </c>
      <c r="F2235" s="5" t="s">
        <v>193</v>
      </c>
      <c r="G2235" s="6">
        <v>0.87361111111111101</v>
      </c>
      <c r="H2235" s="6">
        <v>0.91527777777777775</v>
      </c>
      <c r="I2235" s="85">
        <f t="shared" si="34"/>
        <v>60.000000000000107</v>
      </c>
      <c r="J2235" s="86">
        <f>I2235*Segmentos!$D$7*(AH2235%)*IF(ISNUMBER(AI2235),AI2235%,0)</f>
        <v>42024.000000000073</v>
      </c>
      <c r="K2235" s="86">
        <f>I2235*Segmentos!$D$7*(AL2235%)*IF(ISNUMBER(AM2235),AM2235%,0)</f>
        <v>26544.00000000004</v>
      </c>
      <c r="L2235" s="4" t="s">
        <v>235</v>
      </c>
      <c r="M2235" s="2">
        <v>0.14000000000000001</v>
      </c>
      <c r="N2235" s="2">
        <v>1.6</v>
      </c>
      <c r="O2235" s="2">
        <v>9.1999999999999993</v>
      </c>
      <c r="P2235" s="2">
        <v>56.460099999999997</v>
      </c>
      <c r="Q2235" s="2">
        <v>0.08</v>
      </c>
      <c r="R2235" s="2">
        <v>0.6</v>
      </c>
      <c r="S2235" s="2">
        <v>11.8</v>
      </c>
      <c r="T2235" s="2">
        <v>5.0148999999999999</v>
      </c>
      <c r="U2235" s="2">
        <v>0</v>
      </c>
      <c r="V2235" s="2">
        <v>0</v>
      </c>
      <c r="W2235" s="8" t="s">
        <v>577</v>
      </c>
      <c r="X2235" s="2">
        <v>0</v>
      </c>
      <c r="Y2235" s="2">
        <v>0.27</v>
      </c>
      <c r="Z2235" s="2">
        <v>2.2999999999999998</v>
      </c>
      <c r="AA2235" s="2">
        <v>11.6</v>
      </c>
      <c r="AB2235" s="2">
        <v>31.597200000000001</v>
      </c>
      <c r="AC2235" s="2">
        <v>0.15</v>
      </c>
      <c r="AD2235" s="2">
        <v>2.2999999999999998</v>
      </c>
      <c r="AE2235" s="2">
        <v>6.6</v>
      </c>
      <c r="AF2235" s="2">
        <v>19.847999999999999</v>
      </c>
      <c r="AG2235" s="2">
        <v>0.18</v>
      </c>
      <c r="AH2235" s="22">
        <v>1.7</v>
      </c>
      <c r="AI2235" s="22">
        <v>10.3</v>
      </c>
      <c r="AJ2235" s="22">
        <v>32.927199999999999</v>
      </c>
      <c r="AK2235" s="18">
        <v>0.11</v>
      </c>
      <c r="AL2235" s="18">
        <v>1.4</v>
      </c>
      <c r="AM2235" s="18">
        <v>7.9</v>
      </c>
      <c r="AN2235" s="2">
        <v>23.532900000000001</v>
      </c>
      <c r="AO2235" s="2">
        <v>0.1</v>
      </c>
      <c r="AP2235" s="2">
        <v>1.1000000000000001</v>
      </c>
      <c r="AQ2235" s="2">
        <v>9.6999999999999993</v>
      </c>
      <c r="AR2235" s="2">
        <v>4.4629000000000003</v>
      </c>
      <c r="AS2235" s="2">
        <v>0.01</v>
      </c>
      <c r="AT2235" s="2">
        <v>0.7</v>
      </c>
      <c r="AU2235" s="2">
        <v>1.7</v>
      </c>
      <c r="AV2235" s="2">
        <v>1.0047999999999999</v>
      </c>
      <c r="AW2235" s="2">
        <v>0.17</v>
      </c>
      <c r="AX2235" s="2">
        <v>2.1</v>
      </c>
      <c r="AY2235" s="2">
        <v>8.1999999999999993</v>
      </c>
      <c r="AZ2235" s="2">
        <v>19.575399999999998</v>
      </c>
      <c r="BA2235" s="2">
        <v>0.21</v>
      </c>
      <c r="BB2235" s="2">
        <v>1.8</v>
      </c>
      <c r="BC2235" s="2">
        <v>11.6</v>
      </c>
      <c r="BD2235" s="2">
        <v>31.416899999999998</v>
      </c>
      <c r="BE2235" s="4"/>
      <c r="BF2235" s="4"/>
    </row>
    <row r="2236" spans="1:58" x14ac:dyDescent="0.2">
      <c r="A2236" s="29">
        <v>2235</v>
      </c>
      <c r="B2236" s="7" t="s">
        <v>52</v>
      </c>
      <c r="C2236" s="3">
        <v>39998</v>
      </c>
      <c r="D2236" s="4" t="s">
        <v>0</v>
      </c>
      <c r="E2236" s="4" t="s">
        <v>177</v>
      </c>
      <c r="F2236" s="5" t="s">
        <v>193</v>
      </c>
      <c r="G2236" s="6">
        <v>0.91736111111111107</v>
      </c>
      <c r="H2236" s="6">
        <v>2.7777777777777776E-2</v>
      </c>
      <c r="I2236" s="85">
        <f t="shared" si="34"/>
        <v>159.00000000000006</v>
      </c>
      <c r="J2236" s="86">
        <f>I2236*Segmentos!$D$7*(AH2236%)*IF(ISNUMBER(AI2236),AI2236%,0)</f>
        <v>2649830.4000000013</v>
      </c>
      <c r="K2236" s="86">
        <f>I2236*Segmentos!$D$7*(AL2236%)*IF(ISNUMBER(AM2236),AM2236%,0)</f>
        <v>3808686.0000000019</v>
      </c>
      <c r="L2236" s="4"/>
      <c r="M2236" s="2">
        <v>5.13</v>
      </c>
      <c r="N2236" s="2">
        <v>27.3</v>
      </c>
      <c r="O2236" s="2">
        <v>18.8</v>
      </c>
      <c r="P2236" s="2">
        <v>88.3596</v>
      </c>
      <c r="Q2236" s="2">
        <v>2.19</v>
      </c>
      <c r="R2236" s="2">
        <v>14.1</v>
      </c>
      <c r="S2236" s="2">
        <v>15.5</v>
      </c>
      <c r="T2236" s="2">
        <v>6.2918000000000003</v>
      </c>
      <c r="U2236" s="2">
        <v>3.38</v>
      </c>
      <c r="V2236" s="2">
        <v>25.8</v>
      </c>
      <c r="W2236" s="2">
        <v>13.1</v>
      </c>
      <c r="X2236" s="2">
        <v>12.212899999999999</v>
      </c>
      <c r="Y2236" s="2">
        <v>4.8</v>
      </c>
      <c r="Z2236" s="2">
        <v>28.1</v>
      </c>
      <c r="AA2236" s="2">
        <v>17.100000000000001</v>
      </c>
      <c r="AB2236" s="2">
        <v>24.426200000000001</v>
      </c>
      <c r="AC2236" s="2">
        <v>8.0399999999999991</v>
      </c>
      <c r="AD2236" s="2">
        <v>34.200000000000003</v>
      </c>
      <c r="AE2236" s="2">
        <v>23.5</v>
      </c>
      <c r="AF2236" s="2">
        <v>45.428699999999999</v>
      </c>
      <c r="AG2236" s="2">
        <v>4.17</v>
      </c>
      <c r="AH2236" s="22">
        <v>24.8</v>
      </c>
      <c r="AI2236" s="22">
        <v>16.8</v>
      </c>
      <c r="AJ2236" s="22">
        <v>34.058900000000001</v>
      </c>
      <c r="AK2236" s="18">
        <v>6</v>
      </c>
      <c r="AL2236" s="18">
        <v>29.5</v>
      </c>
      <c r="AM2236" s="18">
        <v>20.3</v>
      </c>
      <c r="AN2236" s="2">
        <v>54.300800000000002</v>
      </c>
      <c r="AO2236" s="2">
        <v>2.39</v>
      </c>
      <c r="AP2236" s="2">
        <v>14.8</v>
      </c>
      <c r="AQ2236" s="2">
        <v>16.2</v>
      </c>
      <c r="AR2236" s="2">
        <v>4.4969999999999999</v>
      </c>
      <c r="AS2236" s="2">
        <v>4.08</v>
      </c>
      <c r="AT2236" s="2">
        <v>23.5</v>
      </c>
      <c r="AU2236" s="2">
        <v>17.399999999999999</v>
      </c>
      <c r="AV2236" s="2">
        <v>15.4755</v>
      </c>
      <c r="AW2236" s="2">
        <v>5.99</v>
      </c>
      <c r="AX2236" s="2">
        <v>29.9</v>
      </c>
      <c r="AY2236" s="2">
        <v>20</v>
      </c>
      <c r="AZ2236" s="2">
        <v>29.656500000000001</v>
      </c>
      <c r="BA2236" s="2">
        <v>5.87</v>
      </c>
      <c r="BB2236" s="2">
        <v>31</v>
      </c>
      <c r="BC2236" s="2">
        <v>18.899999999999999</v>
      </c>
      <c r="BD2236" s="2">
        <v>38.730699999999999</v>
      </c>
      <c r="BE2236" s="4"/>
      <c r="BF2236" s="4"/>
    </row>
    <row r="2237" spans="1:58" x14ac:dyDescent="0.2">
      <c r="A2237" s="29">
        <v>2236</v>
      </c>
      <c r="B2237" s="7" t="s">
        <v>132</v>
      </c>
      <c r="C2237" s="3">
        <v>39998</v>
      </c>
      <c r="D2237" s="4" t="s">
        <v>21</v>
      </c>
      <c r="E2237" s="4" t="s">
        <v>170</v>
      </c>
      <c r="F2237" s="5" t="s">
        <v>193</v>
      </c>
      <c r="G2237" s="6">
        <v>0.87569444444444444</v>
      </c>
      <c r="H2237" s="6">
        <v>0.89513888888888893</v>
      </c>
      <c r="I2237" s="85">
        <f t="shared" si="34"/>
        <v>28.00000000000006</v>
      </c>
      <c r="J2237" s="86">
        <f>I2237*Segmentos!$D$7*(AH2237%)*IF(ISNUMBER(AI2237),AI2237%,0)</f>
        <v>11200.000000000024</v>
      </c>
      <c r="K2237" s="86">
        <f>I2237*Segmentos!$D$7*(AL2237%)*IF(ISNUMBER(AM2237),AM2237%,0)</f>
        <v>9161.6000000000186</v>
      </c>
      <c r="L2237" s="4"/>
      <c r="M2237" s="2">
        <v>0.08</v>
      </c>
      <c r="N2237" s="2">
        <v>0.2</v>
      </c>
      <c r="O2237" s="2">
        <v>52.4</v>
      </c>
      <c r="P2237" s="2">
        <v>13.663</v>
      </c>
      <c r="Q2237" s="2">
        <v>0</v>
      </c>
      <c r="R2237" s="2">
        <v>0</v>
      </c>
      <c r="S2237" s="8" t="s">
        <v>577</v>
      </c>
      <c r="T2237" s="2">
        <v>0</v>
      </c>
      <c r="U2237" s="2">
        <v>0</v>
      </c>
      <c r="V2237" s="2">
        <v>0</v>
      </c>
      <c r="W2237" s="8" t="s">
        <v>577</v>
      </c>
      <c r="X2237" s="2">
        <v>0</v>
      </c>
      <c r="Y2237" s="2">
        <v>0.13</v>
      </c>
      <c r="Z2237" s="2">
        <v>0.3</v>
      </c>
      <c r="AA2237" s="2">
        <v>44.4</v>
      </c>
      <c r="AB2237" s="2">
        <v>6.6310000000000002</v>
      </c>
      <c r="AC2237" s="2">
        <v>0.13</v>
      </c>
      <c r="AD2237" s="2">
        <v>0.2</v>
      </c>
      <c r="AE2237" s="2">
        <v>63.3</v>
      </c>
      <c r="AF2237" s="2">
        <v>7.0319000000000003</v>
      </c>
      <c r="AG2237" s="2">
        <v>0.06</v>
      </c>
      <c r="AH2237" s="22">
        <v>0.1</v>
      </c>
      <c r="AI2237" s="22">
        <v>100</v>
      </c>
      <c r="AJ2237" s="22">
        <v>5.0978000000000003</v>
      </c>
      <c r="AK2237" s="18">
        <v>0.1</v>
      </c>
      <c r="AL2237" s="18">
        <v>0.2</v>
      </c>
      <c r="AM2237" s="18">
        <v>40.9</v>
      </c>
      <c r="AN2237" s="2">
        <v>8.5652000000000008</v>
      </c>
      <c r="AO2237" s="2">
        <v>0.1</v>
      </c>
      <c r="AP2237" s="2">
        <v>0.3</v>
      </c>
      <c r="AQ2237" s="2">
        <v>32.1</v>
      </c>
      <c r="AR2237" s="2">
        <v>1.9340999999999999</v>
      </c>
      <c r="AS2237" s="2">
        <v>0.14000000000000001</v>
      </c>
      <c r="AT2237" s="2">
        <v>0.1</v>
      </c>
      <c r="AU2237" s="2">
        <v>96.4</v>
      </c>
      <c r="AV2237" s="2">
        <v>5.2796000000000003</v>
      </c>
      <c r="AW2237" s="2">
        <v>0</v>
      </c>
      <c r="AX2237" s="2">
        <v>0</v>
      </c>
      <c r="AY2237" s="8" t="s">
        <v>577</v>
      </c>
      <c r="AZ2237" s="2">
        <v>0</v>
      </c>
      <c r="BA2237" s="2">
        <v>0.1</v>
      </c>
      <c r="BB2237" s="2">
        <v>0.2</v>
      </c>
      <c r="BC2237" s="2">
        <v>44.3</v>
      </c>
      <c r="BD2237" s="2">
        <v>6.4493</v>
      </c>
      <c r="BE2237" s="4"/>
      <c r="BF2237" s="4"/>
    </row>
    <row r="2238" spans="1:58" x14ac:dyDescent="0.2">
      <c r="A2238" s="29">
        <v>2237</v>
      </c>
      <c r="B2238" s="7" t="s">
        <v>115</v>
      </c>
      <c r="C2238" s="3">
        <v>39998</v>
      </c>
      <c r="D2238" s="4" t="s">
        <v>17</v>
      </c>
      <c r="E2238" s="4" t="s">
        <v>169</v>
      </c>
      <c r="F2238" s="5" t="s">
        <v>193</v>
      </c>
      <c r="G2238" s="6">
        <v>0.83333333333333337</v>
      </c>
      <c r="H2238" s="6">
        <v>0.87361111111111101</v>
      </c>
      <c r="I2238" s="85">
        <f t="shared" si="34"/>
        <v>57.999999999999794</v>
      </c>
      <c r="J2238" s="86">
        <f>I2238*Segmentos!$D$7*(AH2238%)*IF(ISNUMBER(AI2238),AI2238%,0)</f>
        <v>35983.199999999873</v>
      </c>
      <c r="K2238" s="86">
        <f>I2238*Segmentos!$D$7*(AL2238%)*IF(ISNUMBER(AM2238),AM2238%,0)</f>
        <v>43198.399999999849</v>
      </c>
      <c r="L2238" s="4"/>
      <c r="M2238" s="2">
        <v>0.17</v>
      </c>
      <c r="N2238" s="2">
        <v>0.9</v>
      </c>
      <c r="O2238" s="2">
        <v>19.100000000000001</v>
      </c>
      <c r="P2238" s="2">
        <v>99.666300000000007</v>
      </c>
      <c r="Q2238" s="2">
        <v>0</v>
      </c>
      <c r="R2238" s="2">
        <v>0</v>
      </c>
      <c r="S2238" s="8" t="s">
        <v>577</v>
      </c>
      <c r="T2238" s="2">
        <v>0</v>
      </c>
      <c r="U2238" s="2">
        <v>0.14000000000000001</v>
      </c>
      <c r="V2238" s="2">
        <v>0.3</v>
      </c>
      <c r="W2238" s="2">
        <v>46.6</v>
      </c>
      <c r="X2238" s="2">
        <v>17.145600000000002</v>
      </c>
      <c r="Y2238" s="2">
        <v>0</v>
      </c>
      <c r="Z2238" s="2">
        <v>0.1</v>
      </c>
      <c r="AA2238" s="2">
        <v>1.7</v>
      </c>
      <c r="AB2238" s="2">
        <v>0.31459999999999999</v>
      </c>
      <c r="AC2238" s="2">
        <v>0.42</v>
      </c>
      <c r="AD2238" s="2">
        <v>2.4</v>
      </c>
      <c r="AE2238" s="2">
        <v>17.600000000000001</v>
      </c>
      <c r="AF2238" s="2">
        <v>82.206100000000006</v>
      </c>
      <c r="AG2238" s="2">
        <v>0.16</v>
      </c>
      <c r="AH2238" s="22">
        <v>1.1000000000000001</v>
      </c>
      <c r="AI2238" s="22">
        <v>14.1</v>
      </c>
      <c r="AJ2238" s="22">
        <v>44.454300000000003</v>
      </c>
      <c r="AK2238" s="18">
        <v>0.18</v>
      </c>
      <c r="AL2238" s="18">
        <v>0.7</v>
      </c>
      <c r="AM2238" s="18">
        <v>26.6</v>
      </c>
      <c r="AN2238" s="2">
        <v>55.2119</v>
      </c>
      <c r="AO2238" s="2">
        <v>0.11</v>
      </c>
      <c r="AP2238" s="2">
        <v>0.7</v>
      </c>
      <c r="AQ2238" s="2">
        <v>15.9</v>
      </c>
      <c r="AR2238" s="2">
        <v>6.9928999999999997</v>
      </c>
      <c r="AS2238" s="2">
        <v>0.03</v>
      </c>
      <c r="AT2238" s="2">
        <v>1</v>
      </c>
      <c r="AU2238" s="2">
        <v>3.2</v>
      </c>
      <c r="AV2238" s="2">
        <v>4.4400000000000004</v>
      </c>
      <c r="AW2238" s="2">
        <v>0.14000000000000001</v>
      </c>
      <c r="AX2238" s="2">
        <v>0.7</v>
      </c>
      <c r="AY2238" s="2">
        <v>20</v>
      </c>
      <c r="AZ2238" s="2">
        <v>23.395199999999999</v>
      </c>
      <c r="BA2238" s="2">
        <v>0.28999999999999998</v>
      </c>
      <c r="BB2238" s="2">
        <v>1</v>
      </c>
      <c r="BC2238" s="2">
        <v>28.8</v>
      </c>
      <c r="BD2238" s="2">
        <v>64.838200000000001</v>
      </c>
      <c r="BE2238" s="4"/>
      <c r="BF2238" s="4"/>
    </row>
    <row r="2239" spans="1:58" x14ac:dyDescent="0.2">
      <c r="A2239" s="29">
        <v>2238</v>
      </c>
      <c r="B2239" s="7" t="s">
        <v>61</v>
      </c>
      <c r="C2239" s="3">
        <v>39998</v>
      </c>
      <c r="D2239" s="4" t="s">
        <v>17</v>
      </c>
      <c r="E2239" s="4" t="s">
        <v>169</v>
      </c>
      <c r="F2239" s="5" t="s">
        <v>193</v>
      </c>
      <c r="G2239" s="6">
        <v>0.91666666666666663</v>
      </c>
      <c r="H2239" s="6">
        <v>0.95972222222222225</v>
      </c>
      <c r="I2239" s="85">
        <f t="shared" si="34"/>
        <v>62.000000000000099</v>
      </c>
      <c r="J2239" s="86">
        <f>I2239*Segmentos!$D$7*(AH2239%)*IF(ISNUMBER(AI2239),AI2239%,0)</f>
        <v>179452.80000000034</v>
      </c>
      <c r="K2239" s="86">
        <f>I2239*Segmentos!$D$7*(AL2239%)*IF(ISNUMBER(AM2239),AM2239%,0)</f>
        <v>189968.00000000029</v>
      </c>
      <c r="L2239" s="4"/>
      <c r="M2239" s="2">
        <v>0.75</v>
      </c>
      <c r="N2239" s="2">
        <v>1.9</v>
      </c>
      <c r="O2239" s="2">
        <v>39.1</v>
      </c>
      <c r="P2239" s="2">
        <v>95.144099999999995</v>
      </c>
      <c r="Q2239" s="2">
        <v>0.36</v>
      </c>
      <c r="R2239" s="2">
        <v>1.2</v>
      </c>
      <c r="S2239" s="2">
        <v>29.1</v>
      </c>
      <c r="T2239" s="2">
        <v>7.5204000000000004</v>
      </c>
      <c r="U2239" s="2">
        <v>0.16</v>
      </c>
      <c r="V2239" s="2">
        <v>0.8</v>
      </c>
      <c r="W2239" s="2">
        <v>19.399999999999999</v>
      </c>
      <c r="X2239" s="2">
        <v>4.2915999999999999</v>
      </c>
      <c r="Y2239" s="2">
        <v>0.34</v>
      </c>
      <c r="Z2239" s="2">
        <v>2.2000000000000002</v>
      </c>
      <c r="AA2239" s="2">
        <v>15.1</v>
      </c>
      <c r="AB2239" s="2">
        <v>12.5413</v>
      </c>
      <c r="AC2239" s="2">
        <v>1.71</v>
      </c>
      <c r="AD2239" s="2">
        <v>2.7</v>
      </c>
      <c r="AE2239" s="2">
        <v>63.3</v>
      </c>
      <c r="AF2239" s="2">
        <v>70.790800000000004</v>
      </c>
      <c r="AG2239" s="2">
        <v>0.73</v>
      </c>
      <c r="AH2239" s="22">
        <v>1.8</v>
      </c>
      <c r="AI2239" s="22">
        <v>40.200000000000003</v>
      </c>
      <c r="AJ2239" s="22">
        <v>43.686799999999998</v>
      </c>
      <c r="AK2239" s="18">
        <v>0.78</v>
      </c>
      <c r="AL2239" s="18">
        <v>2</v>
      </c>
      <c r="AM2239" s="18">
        <v>38.299999999999997</v>
      </c>
      <c r="AN2239" s="2">
        <v>51.457299999999996</v>
      </c>
      <c r="AO2239" s="2">
        <v>0.01</v>
      </c>
      <c r="AP2239" s="2">
        <v>0.4</v>
      </c>
      <c r="AQ2239" s="2">
        <v>3.2</v>
      </c>
      <c r="AR2239" s="2">
        <v>0.1875</v>
      </c>
      <c r="AS2239" s="2">
        <v>0.49</v>
      </c>
      <c r="AT2239" s="2">
        <v>1.3</v>
      </c>
      <c r="AU2239" s="2">
        <v>39.5</v>
      </c>
      <c r="AV2239" s="2">
        <v>13.7423</v>
      </c>
      <c r="AW2239" s="2">
        <v>0.06</v>
      </c>
      <c r="AX2239" s="2">
        <v>0.8</v>
      </c>
      <c r="AY2239" s="2">
        <v>7.9</v>
      </c>
      <c r="AZ2239" s="2">
        <v>2.2833000000000001</v>
      </c>
      <c r="BA2239" s="2">
        <v>1.64</v>
      </c>
      <c r="BB2239" s="2">
        <v>3.6</v>
      </c>
      <c r="BC2239" s="2">
        <v>45.5</v>
      </c>
      <c r="BD2239" s="2">
        <v>78.930999999999997</v>
      </c>
      <c r="BE2239" s="4"/>
      <c r="BF2239" s="4"/>
    </row>
    <row r="2240" spans="1:58" x14ac:dyDescent="0.2">
      <c r="A2240" s="29">
        <v>2239</v>
      </c>
      <c r="B2240" s="7" t="s">
        <v>53</v>
      </c>
      <c r="C2240" s="3">
        <v>39998</v>
      </c>
      <c r="D2240" s="4" t="s">
        <v>3</v>
      </c>
      <c r="E2240" s="4" t="s">
        <v>178</v>
      </c>
      <c r="F2240" s="5" t="s">
        <v>193</v>
      </c>
      <c r="G2240" s="6">
        <v>0.7944444444444444</v>
      </c>
      <c r="H2240" s="6">
        <v>0.87430555555555556</v>
      </c>
      <c r="I2240" s="85">
        <f t="shared" si="34"/>
        <v>115.00000000000007</v>
      </c>
      <c r="J2240" s="86">
        <f>I2240*Segmentos!$D$7*(AH2240%)*IF(ISNUMBER(AI2240),AI2240%,0)</f>
        <v>1089280.0000000009</v>
      </c>
      <c r="K2240" s="86">
        <f>I2240*Segmentos!$D$7*(AL2240%)*IF(ISNUMBER(AM2240),AM2240%,0)</f>
        <v>468096.00000000029</v>
      </c>
      <c r="L2240" s="4"/>
      <c r="M2240" s="2">
        <v>1.66</v>
      </c>
      <c r="N2240" s="2">
        <v>7.2</v>
      </c>
      <c r="O2240" s="2">
        <v>23.2</v>
      </c>
      <c r="P2240" s="2">
        <v>65.174999999999997</v>
      </c>
      <c r="Q2240" s="2">
        <v>2.06</v>
      </c>
      <c r="R2240" s="2">
        <v>6.9</v>
      </c>
      <c r="S2240" s="2">
        <v>29.7</v>
      </c>
      <c r="T2240" s="2">
        <v>13.457000000000001</v>
      </c>
      <c r="U2240" s="2">
        <v>0.9</v>
      </c>
      <c r="V2240" s="2">
        <v>7.1</v>
      </c>
      <c r="W2240" s="2">
        <v>12.7</v>
      </c>
      <c r="X2240" s="2">
        <v>7.4131999999999998</v>
      </c>
      <c r="Y2240" s="2">
        <v>2.2200000000000002</v>
      </c>
      <c r="Z2240" s="2">
        <v>9.4</v>
      </c>
      <c r="AA2240" s="2">
        <v>23.6</v>
      </c>
      <c r="AB2240" s="2">
        <v>25.672000000000001</v>
      </c>
      <c r="AC2240" s="2">
        <v>1.45</v>
      </c>
      <c r="AD2240" s="2">
        <v>5.3</v>
      </c>
      <c r="AE2240" s="2">
        <v>27.1</v>
      </c>
      <c r="AF2240" s="2">
        <v>18.632899999999999</v>
      </c>
      <c r="AG2240" s="2">
        <v>2.37</v>
      </c>
      <c r="AH2240" s="22">
        <v>8</v>
      </c>
      <c r="AI2240" s="22">
        <v>29.6</v>
      </c>
      <c r="AJ2240" s="22">
        <v>44.091700000000003</v>
      </c>
      <c r="AK2240" s="18">
        <v>1.02</v>
      </c>
      <c r="AL2240" s="18">
        <v>6.4</v>
      </c>
      <c r="AM2240" s="18">
        <v>15.9</v>
      </c>
      <c r="AN2240" s="2">
        <v>21.083300000000001</v>
      </c>
      <c r="AO2240" s="2">
        <v>0.28999999999999998</v>
      </c>
      <c r="AP2240" s="2">
        <v>3.6</v>
      </c>
      <c r="AQ2240" s="2">
        <v>8</v>
      </c>
      <c r="AR2240" s="2">
        <v>1.2351000000000001</v>
      </c>
      <c r="AS2240" s="2">
        <v>1.1299999999999999</v>
      </c>
      <c r="AT2240" s="2">
        <v>6.5</v>
      </c>
      <c r="AU2240" s="2">
        <v>17.399999999999999</v>
      </c>
      <c r="AV2240" s="2">
        <v>9.7621000000000002</v>
      </c>
      <c r="AW2240" s="2">
        <v>1.05</v>
      </c>
      <c r="AX2240" s="2">
        <v>5.7</v>
      </c>
      <c r="AY2240" s="2">
        <v>18.5</v>
      </c>
      <c r="AZ2240" s="2">
        <v>11.832100000000001</v>
      </c>
      <c r="BA2240" s="2">
        <v>2.82</v>
      </c>
      <c r="BB2240" s="2">
        <v>9.6999999999999993</v>
      </c>
      <c r="BC2240" s="2">
        <v>29.1</v>
      </c>
      <c r="BD2240" s="2">
        <v>42.345799999999997</v>
      </c>
      <c r="BE2240" s="4"/>
      <c r="BF2240" s="4"/>
    </row>
    <row r="2241" spans="1:58" x14ac:dyDescent="0.2">
      <c r="A2241" s="29">
        <v>2240</v>
      </c>
      <c r="B2241" s="7" t="s">
        <v>10</v>
      </c>
      <c r="C2241" s="3">
        <v>39998</v>
      </c>
      <c r="D2241" s="4" t="s">
        <v>8</v>
      </c>
      <c r="E2241" s="4" t="s">
        <v>164</v>
      </c>
      <c r="F2241" s="5" t="s">
        <v>193</v>
      </c>
      <c r="G2241" s="6">
        <v>0.87291666666666667</v>
      </c>
      <c r="H2241" s="6">
        <v>0.90486111111111101</v>
      </c>
      <c r="I2241" s="85">
        <f t="shared" si="34"/>
        <v>45.999999999999837</v>
      </c>
      <c r="J2241" s="86">
        <f>I2241*Segmentos!$D$7*(AH2241%)*IF(ISNUMBER(AI2241),AI2241%,0)</f>
        <v>676935.99999999756</v>
      </c>
      <c r="K2241" s="86">
        <f>I2241*Segmentos!$D$7*(AL2241%)*IF(ISNUMBER(AM2241),AM2241%,0)</f>
        <v>743028.79999999725</v>
      </c>
      <c r="L2241" s="4"/>
      <c r="M2241" s="2">
        <v>3.86</v>
      </c>
      <c r="N2241" s="2">
        <v>12.5</v>
      </c>
      <c r="O2241" s="2">
        <v>30.8</v>
      </c>
      <c r="P2241" s="2">
        <v>83.999899999999997</v>
      </c>
      <c r="Q2241" s="2">
        <v>3.13</v>
      </c>
      <c r="R2241" s="2">
        <v>8.4</v>
      </c>
      <c r="S2241" s="2">
        <v>37.1</v>
      </c>
      <c r="T2241" s="2">
        <v>11.3863</v>
      </c>
      <c r="U2241" s="2">
        <v>1.93</v>
      </c>
      <c r="V2241" s="2">
        <v>12</v>
      </c>
      <c r="W2241" s="2">
        <v>16.2</v>
      </c>
      <c r="X2241" s="2">
        <v>8.8223000000000003</v>
      </c>
      <c r="Y2241" s="2">
        <v>5.39</v>
      </c>
      <c r="Z2241" s="2">
        <v>14.1</v>
      </c>
      <c r="AA2241" s="2">
        <v>38.1</v>
      </c>
      <c r="AB2241" s="2">
        <v>34.640700000000002</v>
      </c>
      <c r="AC2241" s="2">
        <v>4.08</v>
      </c>
      <c r="AD2241" s="2">
        <v>13.5</v>
      </c>
      <c r="AE2241" s="2">
        <v>30.1</v>
      </c>
      <c r="AF2241" s="2">
        <v>29.150600000000001</v>
      </c>
      <c r="AG2241" s="2">
        <v>3.66</v>
      </c>
      <c r="AH2241" s="22">
        <v>13</v>
      </c>
      <c r="AI2241" s="22">
        <v>28.3</v>
      </c>
      <c r="AJ2241" s="22">
        <v>37.848799999999997</v>
      </c>
      <c r="AK2241" s="18">
        <v>4.03</v>
      </c>
      <c r="AL2241" s="18">
        <v>12.2</v>
      </c>
      <c r="AM2241" s="18">
        <v>33.1</v>
      </c>
      <c r="AN2241" s="2">
        <v>46.1511</v>
      </c>
      <c r="AO2241" s="2">
        <v>1.47</v>
      </c>
      <c r="AP2241" s="2">
        <v>7.1</v>
      </c>
      <c r="AQ2241" s="2">
        <v>20.6</v>
      </c>
      <c r="AR2241" s="2">
        <v>3.4912999999999998</v>
      </c>
      <c r="AS2241" s="2">
        <v>3.44</v>
      </c>
      <c r="AT2241" s="2">
        <v>12.7</v>
      </c>
      <c r="AU2241" s="2">
        <v>27</v>
      </c>
      <c r="AV2241" s="2">
        <v>16.485900000000001</v>
      </c>
      <c r="AW2241" s="2">
        <v>4.12</v>
      </c>
      <c r="AX2241" s="2">
        <v>12.3</v>
      </c>
      <c r="AY2241" s="2">
        <v>33.4</v>
      </c>
      <c r="AZ2241" s="2">
        <v>25.816400000000002</v>
      </c>
      <c r="BA2241" s="2">
        <v>4.58</v>
      </c>
      <c r="BB2241" s="2">
        <v>14.1</v>
      </c>
      <c r="BC2241" s="2">
        <v>32.4</v>
      </c>
      <c r="BD2241" s="2">
        <v>38.206200000000003</v>
      </c>
      <c r="BE2241" s="4"/>
      <c r="BF2241" s="4"/>
    </row>
    <row r="2242" spans="1:58" x14ac:dyDescent="0.2">
      <c r="A2242" s="29">
        <v>2241</v>
      </c>
      <c r="B2242" s="7" t="s">
        <v>68</v>
      </c>
      <c r="C2242" s="3">
        <v>39998</v>
      </c>
      <c r="D2242" s="4" t="s">
        <v>8</v>
      </c>
      <c r="E2242" s="4" t="s">
        <v>183</v>
      </c>
      <c r="F2242" s="5" t="s">
        <v>193</v>
      </c>
      <c r="G2242" s="6">
        <v>0.90694444444444444</v>
      </c>
      <c r="H2242" s="6">
        <v>0.92986111111111114</v>
      </c>
      <c r="I2242" s="85">
        <f t="shared" si="34"/>
        <v>33.000000000000043</v>
      </c>
      <c r="J2242" s="86">
        <f>I2242*Segmentos!$D$7*(AH2242%)*IF(ISNUMBER(AI2242),AI2242%,0)</f>
        <v>725260.80000000086</v>
      </c>
      <c r="K2242" s="86">
        <f>I2242*Segmentos!$D$7*(AL2242%)*IF(ISNUMBER(AM2242),AM2242%,0)</f>
        <v>545292.0000000007</v>
      </c>
      <c r="L2242" s="4"/>
      <c r="M2242" s="2">
        <v>4.78</v>
      </c>
      <c r="N2242" s="2">
        <v>10.9</v>
      </c>
      <c r="O2242" s="2">
        <v>43.7</v>
      </c>
      <c r="P2242" s="2">
        <v>83.317999999999998</v>
      </c>
      <c r="Q2242" s="2">
        <v>3.92</v>
      </c>
      <c r="R2242" s="2">
        <v>10.199999999999999</v>
      </c>
      <c r="S2242" s="2">
        <v>38.299999999999997</v>
      </c>
      <c r="T2242" s="2">
        <v>11.4026</v>
      </c>
      <c r="U2242" s="2">
        <v>3.66</v>
      </c>
      <c r="V2242" s="2">
        <v>9.6999999999999993</v>
      </c>
      <c r="W2242" s="2">
        <v>37.6</v>
      </c>
      <c r="X2242" s="2">
        <v>13.386799999999999</v>
      </c>
      <c r="Y2242" s="2">
        <v>4.6900000000000004</v>
      </c>
      <c r="Z2242" s="2">
        <v>11.1</v>
      </c>
      <c r="AA2242" s="2">
        <v>42.1</v>
      </c>
      <c r="AB2242" s="2">
        <v>24.137699999999999</v>
      </c>
      <c r="AC2242" s="2">
        <v>6.01</v>
      </c>
      <c r="AD2242" s="2">
        <v>11.8</v>
      </c>
      <c r="AE2242" s="2">
        <v>50.8</v>
      </c>
      <c r="AF2242" s="2">
        <v>34.390900000000002</v>
      </c>
      <c r="AG2242" s="2">
        <v>5.48</v>
      </c>
      <c r="AH2242" s="22">
        <v>13.6</v>
      </c>
      <c r="AI2242" s="22">
        <v>40.4</v>
      </c>
      <c r="AJ2242" s="22">
        <v>45.368499999999997</v>
      </c>
      <c r="AK2242" s="18">
        <v>4.1399999999999997</v>
      </c>
      <c r="AL2242" s="18">
        <v>8.5</v>
      </c>
      <c r="AM2242" s="18">
        <v>48.6</v>
      </c>
      <c r="AN2242" s="2">
        <v>37.9495</v>
      </c>
      <c r="AO2242" s="2">
        <v>3.01</v>
      </c>
      <c r="AP2242" s="2">
        <v>6.4</v>
      </c>
      <c r="AQ2242" s="2">
        <v>47.4</v>
      </c>
      <c r="AR2242" s="2">
        <v>5.7422000000000004</v>
      </c>
      <c r="AS2242" s="2">
        <v>3.66</v>
      </c>
      <c r="AT2242" s="2">
        <v>9.1999999999999993</v>
      </c>
      <c r="AU2242" s="2">
        <v>39.9</v>
      </c>
      <c r="AV2242" s="2">
        <v>14.0419</v>
      </c>
      <c r="AW2242" s="2">
        <v>4.3499999999999996</v>
      </c>
      <c r="AX2242" s="2">
        <v>9.4</v>
      </c>
      <c r="AY2242" s="2">
        <v>46.5</v>
      </c>
      <c r="AZ2242" s="2">
        <v>21.8093</v>
      </c>
      <c r="BA2242" s="2">
        <v>6.25</v>
      </c>
      <c r="BB2242" s="2">
        <v>14.4</v>
      </c>
      <c r="BC2242" s="2">
        <v>43.3</v>
      </c>
      <c r="BD2242" s="2">
        <v>41.724600000000002</v>
      </c>
      <c r="BE2242" s="4"/>
      <c r="BF2242" s="4"/>
    </row>
    <row r="2243" spans="1:58" x14ac:dyDescent="0.2">
      <c r="A2243" s="29">
        <v>2242</v>
      </c>
      <c r="B2243" s="7" t="s">
        <v>136</v>
      </c>
      <c r="C2243" s="3">
        <v>39998</v>
      </c>
      <c r="D2243" s="4" t="s">
        <v>13</v>
      </c>
      <c r="E2243" s="4" t="s">
        <v>174</v>
      </c>
      <c r="F2243" s="5" t="s">
        <v>193</v>
      </c>
      <c r="G2243" s="6">
        <v>0.91736111111111107</v>
      </c>
      <c r="H2243" s="6">
        <v>0.98472222222222217</v>
      </c>
      <c r="I2243" s="85">
        <f t="shared" ref="I2243:I2306" si="35">IF(H2243&gt;=G2243,(H2243-G2243)*24*60,("24:00:00"-G2243+H2243)*24*60)</f>
        <v>96.999999999999972</v>
      </c>
      <c r="J2243" s="86">
        <f>I2243*Segmentos!$D$7*(AH2243%)*IF(ISNUMBER(AI2243),AI2243%,0)</f>
        <v>2612015.9999999991</v>
      </c>
      <c r="K2243" s="86">
        <f>I2243*Segmentos!$D$7*(AL2243%)*IF(ISNUMBER(AM2243),AM2243%,0)</f>
        <v>3049330.7999999989</v>
      </c>
      <c r="L2243" s="4"/>
      <c r="M2243" s="2">
        <v>7.32</v>
      </c>
      <c r="N2243" s="2">
        <v>20.2</v>
      </c>
      <c r="O2243" s="2">
        <v>36.200000000000003</v>
      </c>
      <c r="P2243" s="2">
        <v>80.840199999999996</v>
      </c>
      <c r="Q2243" s="2">
        <v>6.05</v>
      </c>
      <c r="R2243" s="2">
        <v>16.2</v>
      </c>
      <c r="S2243" s="2">
        <v>37.4</v>
      </c>
      <c r="T2243" s="2">
        <v>11.151</v>
      </c>
      <c r="U2243" s="2">
        <v>5.84</v>
      </c>
      <c r="V2243" s="2">
        <v>18.3</v>
      </c>
      <c r="W2243" s="2">
        <v>31.9</v>
      </c>
      <c r="X2243" s="2">
        <v>13.512</v>
      </c>
      <c r="Y2243" s="2">
        <v>8.56</v>
      </c>
      <c r="Z2243" s="2">
        <v>22.3</v>
      </c>
      <c r="AA2243" s="2">
        <v>38.4</v>
      </c>
      <c r="AB2243" s="2">
        <v>27.904499999999999</v>
      </c>
      <c r="AC2243" s="2">
        <v>7.8</v>
      </c>
      <c r="AD2243" s="2">
        <v>21.6</v>
      </c>
      <c r="AE2243" s="2">
        <v>36</v>
      </c>
      <c r="AF2243" s="2">
        <v>28.2728</v>
      </c>
      <c r="AG2243" s="2">
        <v>6.74</v>
      </c>
      <c r="AH2243" s="22">
        <v>20.399999999999999</v>
      </c>
      <c r="AI2243" s="22">
        <v>33</v>
      </c>
      <c r="AJ2243" s="22">
        <v>35.293100000000003</v>
      </c>
      <c r="AK2243" s="18">
        <v>7.85</v>
      </c>
      <c r="AL2243" s="18">
        <v>20.100000000000001</v>
      </c>
      <c r="AM2243" s="18">
        <v>39.1</v>
      </c>
      <c r="AN2243" s="2">
        <v>45.5471</v>
      </c>
      <c r="AO2243" s="2">
        <v>3.43</v>
      </c>
      <c r="AP2243" s="2">
        <v>10.5</v>
      </c>
      <c r="AQ2243" s="2">
        <v>32.799999999999997</v>
      </c>
      <c r="AR2243" s="2">
        <v>4.1417999999999999</v>
      </c>
      <c r="AS2243" s="2">
        <v>6.07</v>
      </c>
      <c r="AT2243" s="2">
        <v>19.7</v>
      </c>
      <c r="AU2243" s="2">
        <v>30.8</v>
      </c>
      <c r="AV2243" s="2">
        <v>14.765599999999999</v>
      </c>
      <c r="AW2243" s="2">
        <v>7.57</v>
      </c>
      <c r="AX2243" s="2">
        <v>19.600000000000001</v>
      </c>
      <c r="AY2243" s="2">
        <v>38.6</v>
      </c>
      <c r="AZ2243" s="2">
        <v>24.0261</v>
      </c>
      <c r="BA2243" s="2">
        <v>8.9600000000000009</v>
      </c>
      <c r="BB2243" s="2">
        <v>23.8</v>
      </c>
      <c r="BC2243" s="2">
        <v>37.700000000000003</v>
      </c>
      <c r="BD2243" s="2">
        <v>37.906700000000001</v>
      </c>
      <c r="BE2243" s="4"/>
      <c r="BF2243" s="4"/>
    </row>
    <row r="2244" spans="1:58" x14ac:dyDescent="0.2">
      <c r="A2244" s="29">
        <v>2243</v>
      </c>
      <c r="B2244" s="7" t="s">
        <v>25</v>
      </c>
      <c r="C2244" s="3">
        <v>39998</v>
      </c>
      <c r="D2244" s="4" t="s">
        <v>21</v>
      </c>
      <c r="E2244" s="4" t="s">
        <v>171</v>
      </c>
      <c r="F2244" s="5" t="s">
        <v>193</v>
      </c>
      <c r="G2244" s="6">
        <v>0.8847222222222223</v>
      </c>
      <c r="H2244" s="6">
        <v>0.88611111111111107</v>
      </c>
      <c r="I2244" s="85">
        <f t="shared" si="35"/>
        <v>1.999999999999833</v>
      </c>
      <c r="J2244" s="86">
        <f>I2244*Segmentos!$D$7*(AH2244%)*IF(ISNUMBER(AI2244),AI2244%,0)</f>
        <v>1599.9999999998663</v>
      </c>
      <c r="K2244" s="86">
        <f>I2244*Segmentos!$D$7*(AL2244%)*IF(ISNUMBER(AM2244),AM2244%,0)</f>
        <v>1599.9999999998663</v>
      </c>
      <c r="L2244" s="4"/>
      <c r="M2244" s="2">
        <v>0.22</v>
      </c>
      <c r="N2244" s="2">
        <v>0.2</v>
      </c>
      <c r="O2244" s="2">
        <v>100</v>
      </c>
      <c r="P2244" s="2">
        <v>31.715199999999999</v>
      </c>
      <c r="Q2244" s="2">
        <v>0</v>
      </c>
      <c r="R2244" s="2">
        <v>0</v>
      </c>
      <c r="S2244" s="8" t="s">
        <v>577</v>
      </c>
      <c r="T2244" s="2">
        <v>0</v>
      </c>
      <c r="U2244" s="2">
        <v>0.31</v>
      </c>
      <c r="V2244" s="2">
        <v>0.3</v>
      </c>
      <c r="W2244" s="2">
        <v>100</v>
      </c>
      <c r="X2244" s="2">
        <v>9.4527000000000001</v>
      </c>
      <c r="Y2244" s="2">
        <v>0.36</v>
      </c>
      <c r="Z2244" s="2">
        <v>0.4</v>
      </c>
      <c r="AA2244" s="2">
        <v>100</v>
      </c>
      <c r="AB2244" s="2">
        <v>15.3894</v>
      </c>
      <c r="AC2244" s="2">
        <v>0.15</v>
      </c>
      <c r="AD2244" s="2">
        <v>0.1</v>
      </c>
      <c r="AE2244" s="2">
        <v>100</v>
      </c>
      <c r="AF2244" s="2">
        <v>6.8730000000000002</v>
      </c>
      <c r="AG2244" s="2">
        <v>0.2</v>
      </c>
      <c r="AH2244" s="22">
        <v>0.2</v>
      </c>
      <c r="AI2244" s="22">
        <v>100</v>
      </c>
      <c r="AJ2244" s="22">
        <v>13.380100000000001</v>
      </c>
      <c r="AK2244" s="18">
        <v>0.24</v>
      </c>
      <c r="AL2244" s="18">
        <v>0.2</v>
      </c>
      <c r="AM2244" s="18">
        <v>100</v>
      </c>
      <c r="AN2244" s="2">
        <v>18.335000000000001</v>
      </c>
      <c r="AO2244" s="2">
        <v>0.16</v>
      </c>
      <c r="AP2244" s="2">
        <v>0.2</v>
      </c>
      <c r="AQ2244" s="2">
        <v>100</v>
      </c>
      <c r="AR2244" s="2">
        <v>2.5508999999999999</v>
      </c>
      <c r="AS2244" s="2">
        <v>7.0000000000000007E-2</v>
      </c>
      <c r="AT2244" s="2">
        <v>0.1</v>
      </c>
      <c r="AU2244" s="2">
        <v>100</v>
      </c>
      <c r="AV2244" s="2">
        <v>2.3210000000000002</v>
      </c>
      <c r="AW2244" s="2">
        <v>0</v>
      </c>
      <c r="AX2244" s="2">
        <v>0</v>
      </c>
      <c r="AY2244" s="8" t="s">
        <v>577</v>
      </c>
      <c r="AZ2244" s="2">
        <v>0</v>
      </c>
      <c r="BA2244" s="2">
        <v>0.49</v>
      </c>
      <c r="BB2244" s="2">
        <v>0.5</v>
      </c>
      <c r="BC2244" s="2">
        <v>100</v>
      </c>
      <c r="BD2244" s="2">
        <v>26.843299999999999</v>
      </c>
      <c r="BE2244" s="4"/>
      <c r="BF2244" s="4"/>
    </row>
    <row r="2245" spans="1:58" x14ac:dyDescent="0.2">
      <c r="A2245" s="29">
        <v>2244</v>
      </c>
      <c r="B2245" s="7" t="s">
        <v>51</v>
      </c>
      <c r="C2245" s="3">
        <v>39998</v>
      </c>
      <c r="D2245" s="4" t="s">
        <v>0</v>
      </c>
      <c r="E2245" s="4" t="s">
        <v>177</v>
      </c>
      <c r="F2245" s="5" t="s">
        <v>193</v>
      </c>
      <c r="G2245" s="6">
        <v>0.79305555555555562</v>
      </c>
      <c r="H2245" s="6">
        <v>0.875</v>
      </c>
      <c r="I2245" s="85">
        <f t="shared" si="35"/>
        <v>117.9999999999999</v>
      </c>
      <c r="J2245" s="86">
        <f>I2245*Segmentos!$D$7*(AH2245%)*IF(ISNUMBER(AI2245),AI2245%,0)</f>
        <v>1926231.9999999986</v>
      </c>
      <c r="K2245" s="86">
        <f>I2245*Segmentos!$D$7*(AL2245%)*IF(ISNUMBER(AM2245),AM2245%,0)</f>
        <v>3523432.7999999966</v>
      </c>
      <c r="L2245" s="4"/>
      <c r="M2245" s="2">
        <v>5.85</v>
      </c>
      <c r="N2245" s="2">
        <v>16.100000000000001</v>
      </c>
      <c r="O2245" s="2">
        <v>36.4</v>
      </c>
      <c r="P2245" s="2">
        <v>88.499700000000004</v>
      </c>
      <c r="Q2245" s="2">
        <v>4.4800000000000004</v>
      </c>
      <c r="R2245" s="2">
        <v>11.8</v>
      </c>
      <c r="S2245" s="2">
        <v>38.1</v>
      </c>
      <c r="T2245" s="2">
        <v>11.314500000000001</v>
      </c>
      <c r="U2245" s="2">
        <v>2.25</v>
      </c>
      <c r="V2245" s="2">
        <v>11.4</v>
      </c>
      <c r="W2245" s="2">
        <v>19.600000000000001</v>
      </c>
      <c r="X2245" s="2">
        <v>7.1321000000000003</v>
      </c>
      <c r="Y2245" s="2">
        <v>3.63</v>
      </c>
      <c r="Z2245" s="2">
        <v>13.8</v>
      </c>
      <c r="AA2245" s="2">
        <v>26.2</v>
      </c>
      <c r="AB2245" s="2">
        <v>16.198399999999999</v>
      </c>
      <c r="AC2245" s="2">
        <v>10.84</v>
      </c>
      <c r="AD2245" s="2">
        <v>23.2</v>
      </c>
      <c r="AE2245" s="2">
        <v>46.7</v>
      </c>
      <c r="AF2245" s="2">
        <v>53.854799999999997</v>
      </c>
      <c r="AG2245" s="2">
        <v>4.08</v>
      </c>
      <c r="AH2245" s="22">
        <v>15.4</v>
      </c>
      <c r="AI2245" s="22">
        <v>26.5</v>
      </c>
      <c r="AJ2245" s="22">
        <v>29.268699999999999</v>
      </c>
      <c r="AK2245" s="18">
        <v>7.45</v>
      </c>
      <c r="AL2245" s="18">
        <v>16.7</v>
      </c>
      <c r="AM2245" s="18">
        <v>44.7</v>
      </c>
      <c r="AN2245" s="2">
        <v>59.231000000000002</v>
      </c>
      <c r="AO2245" s="2">
        <v>2.23</v>
      </c>
      <c r="AP2245" s="2">
        <v>8.1999999999999993</v>
      </c>
      <c r="AQ2245" s="2">
        <v>27</v>
      </c>
      <c r="AR2245" s="2">
        <v>3.6804000000000001</v>
      </c>
      <c r="AS2245" s="2">
        <v>4.1500000000000004</v>
      </c>
      <c r="AT2245" s="2">
        <v>15.7</v>
      </c>
      <c r="AU2245" s="2">
        <v>26.5</v>
      </c>
      <c r="AV2245" s="2">
        <v>13.85</v>
      </c>
      <c r="AW2245" s="2">
        <v>5.57</v>
      </c>
      <c r="AX2245" s="2">
        <v>14.4</v>
      </c>
      <c r="AY2245" s="2">
        <v>38.799999999999997</v>
      </c>
      <c r="AZ2245" s="2">
        <v>24.247900000000001</v>
      </c>
      <c r="BA2245" s="2">
        <v>8.06</v>
      </c>
      <c r="BB2245" s="2">
        <v>19.8</v>
      </c>
      <c r="BC2245" s="2">
        <v>40.700000000000003</v>
      </c>
      <c r="BD2245" s="2">
        <v>46.721499999999999</v>
      </c>
      <c r="BE2245" s="4"/>
      <c r="BF2245" s="4"/>
    </row>
    <row r="2246" spans="1:58" x14ac:dyDescent="0.2">
      <c r="A2246" s="29">
        <v>2245</v>
      </c>
      <c r="B2246" s="7" t="s">
        <v>135</v>
      </c>
      <c r="C2246" s="3">
        <v>39998</v>
      </c>
      <c r="D2246" s="4" t="s">
        <v>13</v>
      </c>
      <c r="E2246" s="4" t="s">
        <v>168</v>
      </c>
      <c r="F2246" s="5" t="s">
        <v>193</v>
      </c>
      <c r="G2246" s="6">
        <v>0.77569444444444446</v>
      </c>
      <c r="H2246" s="6">
        <v>0.87430555555555556</v>
      </c>
      <c r="I2246" s="85">
        <f t="shared" si="35"/>
        <v>141.99999999999997</v>
      </c>
      <c r="J2246" s="86">
        <f>I2246*Segmentos!$D$7*(AH2246%)*IF(ISNUMBER(AI2246),AI2246%,0)</f>
        <v>2797286.3999999994</v>
      </c>
      <c r="K2246" s="86">
        <f>I2246*Segmentos!$D$7*(AL2246%)*IF(ISNUMBER(AM2246),AM2246%,0)</f>
        <v>2108813.5999999992</v>
      </c>
      <c r="L2246" s="4" t="s">
        <v>471</v>
      </c>
      <c r="M2246" s="2">
        <v>4.29</v>
      </c>
      <c r="N2246" s="2">
        <v>14.9</v>
      </c>
      <c r="O2246" s="2">
        <v>28.8</v>
      </c>
      <c r="P2246" s="2">
        <v>87.547200000000004</v>
      </c>
      <c r="Q2246" s="2">
        <v>1.27</v>
      </c>
      <c r="R2246" s="2">
        <v>7.8</v>
      </c>
      <c r="S2246" s="2">
        <v>16.2</v>
      </c>
      <c r="T2246" s="2">
        <v>4.3135000000000003</v>
      </c>
      <c r="U2246" s="2">
        <v>4.75</v>
      </c>
      <c r="V2246" s="2">
        <v>13.5</v>
      </c>
      <c r="W2246" s="2">
        <v>35.1</v>
      </c>
      <c r="X2246" s="2">
        <v>20.330400000000001</v>
      </c>
      <c r="Y2246" s="2">
        <v>4.7699999999999996</v>
      </c>
      <c r="Z2246" s="2">
        <v>16.899999999999999</v>
      </c>
      <c r="AA2246" s="2">
        <v>28.3</v>
      </c>
      <c r="AB2246" s="2">
        <v>28.742100000000001</v>
      </c>
      <c r="AC2246" s="2">
        <v>5.0999999999999996</v>
      </c>
      <c r="AD2246" s="2">
        <v>17.600000000000001</v>
      </c>
      <c r="AE2246" s="2">
        <v>29</v>
      </c>
      <c r="AF2246" s="2">
        <v>34.161299999999997</v>
      </c>
      <c r="AG2246" s="2">
        <v>4.9400000000000004</v>
      </c>
      <c r="AH2246" s="22">
        <v>16.2</v>
      </c>
      <c r="AI2246" s="22">
        <v>30.4</v>
      </c>
      <c r="AJ2246" s="22">
        <v>47.819800000000001</v>
      </c>
      <c r="AK2246" s="18">
        <v>3.7</v>
      </c>
      <c r="AL2246" s="18">
        <v>13.7</v>
      </c>
      <c r="AM2246" s="18">
        <v>27.1</v>
      </c>
      <c r="AN2246" s="2">
        <v>39.727400000000003</v>
      </c>
      <c r="AO2246" s="2">
        <v>1.32</v>
      </c>
      <c r="AP2246" s="2">
        <v>7.1</v>
      </c>
      <c r="AQ2246" s="2">
        <v>18.5</v>
      </c>
      <c r="AR2246" s="2">
        <v>2.9485999999999999</v>
      </c>
      <c r="AS2246" s="2">
        <v>2.4</v>
      </c>
      <c r="AT2246" s="2">
        <v>10.9</v>
      </c>
      <c r="AU2246" s="2">
        <v>21.9</v>
      </c>
      <c r="AV2246" s="2">
        <v>10.7834</v>
      </c>
      <c r="AW2246" s="2">
        <v>4.72</v>
      </c>
      <c r="AX2246" s="2">
        <v>14.2</v>
      </c>
      <c r="AY2246" s="2">
        <v>33.200000000000003</v>
      </c>
      <c r="AZ2246" s="2">
        <v>27.7105</v>
      </c>
      <c r="BA2246" s="2">
        <v>5.9</v>
      </c>
      <c r="BB2246" s="2">
        <v>19.899999999999999</v>
      </c>
      <c r="BC2246" s="2">
        <v>29.7</v>
      </c>
      <c r="BD2246" s="2">
        <v>46.104700000000001</v>
      </c>
      <c r="BE2246" s="4"/>
      <c r="BF2246" s="4"/>
    </row>
    <row r="2247" spans="1:58" x14ac:dyDescent="0.2">
      <c r="A2247" s="29">
        <v>2246</v>
      </c>
      <c r="B2247" s="7" t="s">
        <v>66</v>
      </c>
      <c r="C2247" s="3">
        <v>39998</v>
      </c>
      <c r="D2247" s="4" t="s">
        <v>28</v>
      </c>
      <c r="E2247" s="4" t="s">
        <v>168</v>
      </c>
      <c r="F2247" s="5" t="s">
        <v>193</v>
      </c>
      <c r="G2247" s="6">
        <v>0.83750000000000002</v>
      </c>
      <c r="H2247" s="6">
        <v>0.91388888888888886</v>
      </c>
      <c r="I2247" s="85">
        <f t="shared" si="35"/>
        <v>109.99999999999993</v>
      </c>
      <c r="J2247" s="86">
        <f>I2247*Segmentos!$D$7*(AH2247%)*IF(ISNUMBER(AI2247),AI2247%,0)</f>
        <v>356971.99999999977</v>
      </c>
      <c r="K2247" s="86">
        <f>I2247*Segmentos!$D$7*(AL2247%)*IF(ISNUMBER(AM2247),AM2247%,0)</f>
        <v>628231.99999999965</v>
      </c>
      <c r="L2247" s="4" t="s">
        <v>473</v>
      </c>
      <c r="M2247" s="2">
        <v>1.1299999999999999</v>
      </c>
      <c r="N2247" s="2">
        <v>6</v>
      </c>
      <c r="O2247" s="2">
        <v>19</v>
      </c>
      <c r="P2247" s="2">
        <v>58.088799999999999</v>
      </c>
      <c r="Q2247" s="2">
        <v>0.52</v>
      </c>
      <c r="R2247" s="2">
        <v>4</v>
      </c>
      <c r="S2247" s="2">
        <v>12.8</v>
      </c>
      <c r="T2247" s="2">
        <v>4.4093999999999998</v>
      </c>
      <c r="U2247" s="2">
        <v>1.94</v>
      </c>
      <c r="V2247" s="2">
        <v>6.9</v>
      </c>
      <c r="W2247" s="2">
        <v>27.9</v>
      </c>
      <c r="X2247" s="2">
        <v>20.845500000000001</v>
      </c>
      <c r="Y2247" s="2">
        <v>1.72</v>
      </c>
      <c r="Z2247" s="2">
        <v>7.7</v>
      </c>
      <c r="AA2247" s="2">
        <v>22.4</v>
      </c>
      <c r="AB2247" s="2">
        <v>26.0381</v>
      </c>
      <c r="AC2247" s="2">
        <v>0.4</v>
      </c>
      <c r="AD2247" s="2">
        <v>4.8</v>
      </c>
      <c r="AE2247" s="2">
        <v>8.4</v>
      </c>
      <c r="AF2247" s="2">
        <v>6.7957999999999998</v>
      </c>
      <c r="AG2247" s="2">
        <v>0.81</v>
      </c>
      <c r="AH2247" s="22">
        <v>6.1</v>
      </c>
      <c r="AI2247" s="22">
        <v>13.3</v>
      </c>
      <c r="AJ2247" s="22">
        <v>19.616900000000001</v>
      </c>
      <c r="AK2247" s="18">
        <v>1.43</v>
      </c>
      <c r="AL2247" s="18">
        <v>5.9</v>
      </c>
      <c r="AM2247" s="18">
        <v>24.2</v>
      </c>
      <c r="AN2247" s="2">
        <v>38.471899999999998</v>
      </c>
      <c r="AO2247" s="2">
        <v>1.1399999999999999</v>
      </c>
      <c r="AP2247" s="2">
        <v>5.4</v>
      </c>
      <c r="AQ2247" s="2">
        <v>21.1</v>
      </c>
      <c r="AR2247" s="2">
        <v>6.3948999999999998</v>
      </c>
      <c r="AS2247" s="2">
        <v>1.0900000000000001</v>
      </c>
      <c r="AT2247" s="2">
        <v>6.3</v>
      </c>
      <c r="AU2247" s="2">
        <v>17.5</v>
      </c>
      <c r="AV2247" s="2">
        <v>12.3476</v>
      </c>
      <c r="AW2247" s="2">
        <v>0.89</v>
      </c>
      <c r="AX2247" s="2">
        <v>5.8</v>
      </c>
      <c r="AY2247" s="2">
        <v>15.3</v>
      </c>
      <c r="AZ2247" s="2">
        <v>13.104900000000001</v>
      </c>
      <c r="BA2247" s="2">
        <v>1.34</v>
      </c>
      <c r="BB2247" s="2">
        <v>6.1</v>
      </c>
      <c r="BC2247" s="2">
        <v>21.9</v>
      </c>
      <c r="BD2247" s="2">
        <v>26.241399999999999</v>
      </c>
      <c r="BE2247" s="4"/>
      <c r="BF2247" s="4"/>
    </row>
    <row r="2248" spans="1:58" x14ac:dyDescent="0.2">
      <c r="A2248" s="29">
        <v>2247</v>
      </c>
      <c r="B2248" s="7" t="s">
        <v>54</v>
      </c>
      <c r="C2248" s="3">
        <v>39998</v>
      </c>
      <c r="D2248" s="4" t="s">
        <v>3</v>
      </c>
      <c r="E2248" s="4" t="s">
        <v>179</v>
      </c>
      <c r="F2248" s="5" t="s">
        <v>193</v>
      </c>
      <c r="G2248" s="6">
        <v>0.91805555555555562</v>
      </c>
      <c r="H2248" s="6">
        <v>1.4583333333333332E-2</v>
      </c>
      <c r="I2248" s="85">
        <f t="shared" si="35"/>
        <v>138.99999999999991</v>
      </c>
      <c r="J2248" s="86">
        <f>I2248*Segmentos!$D$7*(AH2248%)*IF(ISNUMBER(AI2248),AI2248%,0)</f>
        <v>2968428.399999998</v>
      </c>
      <c r="K2248" s="86">
        <f>I2248*Segmentos!$D$7*(AL2248%)*IF(ISNUMBER(AM2248),AM2248%,0)</f>
        <v>2801572.799999998</v>
      </c>
      <c r="L2248" s="4"/>
      <c r="M2248" s="2">
        <v>5.18</v>
      </c>
      <c r="N2248" s="2">
        <v>20.399999999999999</v>
      </c>
      <c r="O2248" s="2">
        <v>25.5</v>
      </c>
      <c r="P2248" s="2">
        <v>80.841899999999995</v>
      </c>
      <c r="Q2248" s="2">
        <v>2.57</v>
      </c>
      <c r="R2248" s="2">
        <v>11.3</v>
      </c>
      <c r="S2248" s="2">
        <v>22.9</v>
      </c>
      <c r="T2248" s="2">
        <v>6.6938000000000004</v>
      </c>
      <c r="U2248" s="2">
        <v>2.94</v>
      </c>
      <c r="V2248" s="2">
        <v>13.2</v>
      </c>
      <c r="W2248" s="2">
        <v>22.4</v>
      </c>
      <c r="X2248" s="2">
        <v>9.6310000000000002</v>
      </c>
      <c r="Y2248" s="2">
        <v>6.46</v>
      </c>
      <c r="Z2248" s="2">
        <v>24.1</v>
      </c>
      <c r="AA2248" s="2">
        <v>26.8</v>
      </c>
      <c r="AB2248" s="2">
        <v>29.758299999999998</v>
      </c>
      <c r="AC2248" s="2">
        <v>6.79</v>
      </c>
      <c r="AD2248" s="2">
        <v>26.2</v>
      </c>
      <c r="AE2248" s="2">
        <v>25.9</v>
      </c>
      <c r="AF2248" s="2">
        <v>34.758800000000001</v>
      </c>
      <c r="AG2248" s="2">
        <v>5.33</v>
      </c>
      <c r="AH2248" s="22">
        <v>20.3</v>
      </c>
      <c r="AI2248" s="22">
        <v>26.3</v>
      </c>
      <c r="AJ2248" s="22">
        <v>39.4529</v>
      </c>
      <c r="AK2248" s="18">
        <v>5.05</v>
      </c>
      <c r="AL2248" s="18">
        <v>20.399999999999999</v>
      </c>
      <c r="AM2248" s="18">
        <v>24.7</v>
      </c>
      <c r="AN2248" s="2">
        <v>41.389000000000003</v>
      </c>
      <c r="AO2248" s="2">
        <v>2.72</v>
      </c>
      <c r="AP2248" s="2">
        <v>10.4</v>
      </c>
      <c r="AQ2248" s="2">
        <v>26.1</v>
      </c>
      <c r="AR2248" s="2">
        <v>4.6374000000000004</v>
      </c>
      <c r="AS2248" s="2">
        <v>4.28</v>
      </c>
      <c r="AT2248" s="2">
        <v>19.5</v>
      </c>
      <c r="AU2248" s="2">
        <v>22</v>
      </c>
      <c r="AV2248" s="2">
        <v>14.720499999999999</v>
      </c>
      <c r="AW2248" s="2">
        <v>6.33</v>
      </c>
      <c r="AX2248" s="2">
        <v>19.2</v>
      </c>
      <c r="AY2248" s="2">
        <v>33</v>
      </c>
      <c r="AZ2248" s="2">
        <v>28.375299999999999</v>
      </c>
      <c r="BA2248" s="2">
        <v>5.54</v>
      </c>
      <c r="BB2248" s="2">
        <v>24.6</v>
      </c>
      <c r="BC2248" s="2">
        <v>22.5</v>
      </c>
      <c r="BD2248" s="2">
        <v>33.108699999999999</v>
      </c>
      <c r="BE2248" s="4"/>
      <c r="BF2248" s="4"/>
    </row>
    <row r="2249" spans="1:58" x14ac:dyDescent="0.2">
      <c r="A2249" s="29">
        <v>2248</v>
      </c>
      <c r="B2249" s="7" t="s">
        <v>19</v>
      </c>
      <c r="C2249" s="3">
        <v>39998</v>
      </c>
      <c r="D2249" s="4" t="s">
        <v>17</v>
      </c>
      <c r="E2249" s="4" t="s">
        <v>166</v>
      </c>
      <c r="F2249" s="5" t="s">
        <v>193</v>
      </c>
      <c r="G2249" s="6">
        <v>0.91527777777777775</v>
      </c>
      <c r="H2249" s="6">
        <v>0.91666666666666663</v>
      </c>
      <c r="I2249" s="85">
        <f t="shared" si="35"/>
        <v>1.9999999999999929</v>
      </c>
      <c r="J2249" s="86">
        <f>I2249*Segmentos!$D$7*(AH2249%)*IF(ISNUMBER(AI2249),AI2249%,0)</f>
        <v>3292.7999999999884</v>
      </c>
      <c r="K2249" s="86">
        <f>I2249*Segmentos!$D$7*(AL2249%)*IF(ISNUMBER(AM2249),AM2249%,0)</f>
        <v>399.99999999999864</v>
      </c>
      <c r="L2249" s="4"/>
      <c r="M2249" s="2">
        <v>0.21</v>
      </c>
      <c r="N2249" s="2">
        <v>0.3</v>
      </c>
      <c r="O2249" s="2">
        <v>66.7</v>
      </c>
      <c r="P2249" s="2">
        <v>48.795099999999998</v>
      </c>
      <c r="Q2249" s="2">
        <v>0</v>
      </c>
      <c r="R2249" s="2">
        <v>0</v>
      </c>
      <c r="S2249" s="8" t="s">
        <v>577</v>
      </c>
      <c r="T2249" s="2">
        <v>0</v>
      </c>
      <c r="U2249" s="2">
        <v>0</v>
      </c>
      <c r="V2249" s="2">
        <v>0</v>
      </c>
      <c r="W2249" s="8" t="s">
        <v>577</v>
      </c>
      <c r="X2249" s="2">
        <v>0</v>
      </c>
      <c r="Y2249" s="2">
        <v>0.27</v>
      </c>
      <c r="Z2249" s="2">
        <v>0.5</v>
      </c>
      <c r="AA2249" s="2">
        <v>50</v>
      </c>
      <c r="AB2249" s="2">
        <v>18.068999999999999</v>
      </c>
      <c r="AC2249" s="2">
        <v>0.41</v>
      </c>
      <c r="AD2249" s="2">
        <v>0.5</v>
      </c>
      <c r="AE2249" s="2">
        <v>83</v>
      </c>
      <c r="AF2249" s="2">
        <v>30.726099999999999</v>
      </c>
      <c r="AG2249" s="2">
        <v>0.42</v>
      </c>
      <c r="AH2249" s="22">
        <v>0.6</v>
      </c>
      <c r="AI2249" s="22">
        <v>68.599999999999994</v>
      </c>
      <c r="AJ2249" s="22">
        <v>45.109499999999997</v>
      </c>
      <c r="AK2249" s="18">
        <v>0.03</v>
      </c>
      <c r="AL2249" s="18">
        <v>0.1</v>
      </c>
      <c r="AM2249" s="18">
        <v>50</v>
      </c>
      <c r="AN2249" s="2">
        <v>3.6856</v>
      </c>
      <c r="AO2249" s="2">
        <v>0.25</v>
      </c>
      <c r="AP2249" s="2">
        <v>0.5</v>
      </c>
      <c r="AQ2249" s="2">
        <v>50</v>
      </c>
      <c r="AR2249" s="2">
        <v>6.2763</v>
      </c>
      <c r="AS2249" s="2">
        <v>7.0000000000000007E-2</v>
      </c>
      <c r="AT2249" s="2">
        <v>0.1</v>
      </c>
      <c r="AU2249" s="2">
        <v>50</v>
      </c>
      <c r="AV2249" s="2">
        <v>3.6856</v>
      </c>
      <c r="AW2249" s="2">
        <v>0.37</v>
      </c>
      <c r="AX2249" s="2">
        <v>0.4</v>
      </c>
      <c r="AY2249" s="2">
        <v>100</v>
      </c>
      <c r="AZ2249" s="2">
        <v>24.4498</v>
      </c>
      <c r="BA2249" s="2">
        <v>0.16</v>
      </c>
      <c r="BB2249" s="2">
        <v>0.3</v>
      </c>
      <c r="BC2249" s="2">
        <v>50</v>
      </c>
      <c r="BD2249" s="2">
        <v>14.3834</v>
      </c>
      <c r="BE2249" s="4"/>
      <c r="BF2249" s="4"/>
    </row>
    <row r="2250" spans="1:58" x14ac:dyDescent="0.2">
      <c r="A2250" s="29">
        <v>2249</v>
      </c>
      <c r="B2250" s="7" t="s">
        <v>2</v>
      </c>
      <c r="C2250" s="3">
        <v>39998</v>
      </c>
      <c r="D2250" s="4" t="s">
        <v>0</v>
      </c>
      <c r="E2250" s="4" t="s">
        <v>164</v>
      </c>
      <c r="F2250" s="5" t="s">
        <v>193</v>
      </c>
      <c r="G2250" s="6">
        <v>0.875</v>
      </c>
      <c r="H2250" s="6">
        <v>0.9145833333333333</v>
      </c>
      <c r="I2250" s="85">
        <f t="shared" si="35"/>
        <v>56.999999999999957</v>
      </c>
      <c r="J2250" s="86">
        <f>I2250*Segmentos!$D$7*(AH2250%)*IF(ISNUMBER(AI2250),AI2250%,0)</f>
        <v>932291.99999999907</v>
      </c>
      <c r="K2250" s="86">
        <f>I2250*Segmentos!$D$7*(AL2250%)*IF(ISNUMBER(AM2250),AM2250%,0)</f>
        <v>1323038.3999999992</v>
      </c>
      <c r="L2250" s="4"/>
      <c r="M2250" s="2">
        <v>4.99</v>
      </c>
      <c r="N2250" s="2">
        <v>15.5</v>
      </c>
      <c r="O2250" s="2">
        <v>32.299999999999997</v>
      </c>
      <c r="P2250" s="2">
        <v>88.975099999999998</v>
      </c>
      <c r="Q2250" s="2">
        <v>4.37</v>
      </c>
      <c r="R2250" s="2">
        <v>11.5</v>
      </c>
      <c r="S2250" s="2">
        <v>38.200000000000003</v>
      </c>
      <c r="T2250" s="2">
        <v>12.994300000000001</v>
      </c>
      <c r="U2250" s="2">
        <v>2.75</v>
      </c>
      <c r="V2250" s="2">
        <v>13.5</v>
      </c>
      <c r="W2250" s="2">
        <v>20.3</v>
      </c>
      <c r="X2250" s="2">
        <v>10.2629</v>
      </c>
      <c r="Y2250" s="2">
        <v>3.05</v>
      </c>
      <c r="Z2250" s="2">
        <v>13.3</v>
      </c>
      <c r="AA2250" s="2">
        <v>23</v>
      </c>
      <c r="AB2250" s="2">
        <v>16.038</v>
      </c>
      <c r="AC2250" s="2">
        <v>8.5</v>
      </c>
      <c r="AD2250" s="2">
        <v>20.7</v>
      </c>
      <c r="AE2250" s="2">
        <v>41.1</v>
      </c>
      <c r="AF2250" s="2">
        <v>49.68</v>
      </c>
      <c r="AG2250" s="2">
        <v>4.08</v>
      </c>
      <c r="AH2250" s="22">
        <v>14.5</v>
      </c>
      <c r="AI2250" s="22">
        <v>28.2</v>
      </c>
      <c r="AJ2250" s="22">
        <v>34.512</v>
      </c>
      <c r="AK2250" s="18">
        <v>5.82</v>
      </c>
      <c r="AL2250" s="18">
        <v>16.3</v>
      </c>
      <c r="AM2250" s="18">
        <v>35.6</v>
      </c>
      <c r="AN2250" s="2">
        <v>54.463099999999997</v>
      </c>
      <c r="AO2250" s="2">
        <v>2.76</v>
      </c>
      <c r="AP2250" s="2">
        <v>9.6999999999999993</v>
      </c>
      <c r="AQ2250" s="2">
        <v>28.4</v>
      </c>
      <c r="AR2250" s="2">
        <v>5.3723000000000001</v>
      </c>
      <c r="AS2250" s="2">
        <v>4.42</v>
      </c>
      <c r="AT2250" s="2">
        <v>16.600000000000001</v>
      </c>
      <c r="AU2250" s="2">
        <v>26.7</v>
      </c>
      <c r="AV2250" s="2">
        <v>17.3581</v>
      </c>
      <c r="AW2250" s="2">
        <v>4.83</v>
      </c>
      <c r="AX2250" s="2">
        <v>15.4</v>
      </c>
      <c r="AY2250" s="2">
        <v>31.2</v>
      </c>
      <c r="AZ2250" s="2">
        <v>24.715599999999998</v>
      </c>
      <c r="BA2250" s="2">
        <v>6.09</v>
      </c>
      <c r="BB2250" s="2">
        <v>16.5</v>
      </c>
      <c r="BC2250" s="2">
        <v>37</v>
      </c>
      <c r="BD2250" s="2">
        <v>41.529200000000003</v>
      </c>
      <c r="BE2250" s="4"/>
      <c r="BF2250" s="4"/>
    </row>
    <row r="2251" spans="1:58" x14ac:dyDescent="0.2">
      <c r="A2251" s="29">
        <v>2250</v>
      </c>
      <c r="B2251" s="7" t="s">
        <v>16</v>
      </c>
      <c r="C2251" s="3">
        <v>39998</v>
      </c>
      <c r="D2251" s="4" t="s">
        <v>13</v>
      </c>
      <c r="E2251" s="4" t="s">
        <v>166</v>
      </c>
      <c r="F2251" s="5" t="s">
        <v>193</v>
      </c>
      <c r="G2251" s="6">
        <v>0.91388888888888886</v>
      </c>
      <c r="H2251" s="6">
        <v>0.91736111111111107</v>
      </c>
      <c r="I2251" s="85">
        <f t="shared" si="35"/>
        <v>4.9999999999999822</v>
      </c>
      <c r="J2251" s="86">
        <f>I2251*Segmentos!$D$7*(AH2251%)*IF(ISNUMBER(AI2251),AI2251%,0)</f>
        <v>131637.99999999953</v>
      </c>
      <c r="K2251" s="86">
        <f>I2251*Segmentos!$D$7*(AL2251%)*IF(ISNUMBER(AM2251),AM2251%,0)</f>
        <v>141791.99999999953</v>
      </c>
      <c r="L2251" s="4"/>
      <c r="M2251" s="2">
        <v>6.82</v>
      </c>
      <c r="N2251" s="2">
        <v>8.3000000000000007</v>
      </c>
      <c r="O2251" s="2">
        <v>82</v>
      </c>
      <c r="P2251" s="2">
        <v>81.344800000000006</v>
      </c>
      <c r="Q2251" s="2">
        <v>4.05</v>
      </c>
      <c r="R2251" s="2">
        <v>4.3</v>
      </c>
      <c r="S2251" s="2">
        <v>93.8</v>
      </c>
      <c r="T2251" s="2">
        <v>8.0525000000000002</v>
      </c>
      <c r="U2251" s="2">
        <v>4.59</v>
      </c>
      <c r="V2251" s="2">
        <v>6</v>
      </c>
      <c r="W2251" s="2">
        <v>76.400000000000006</v>
      </c>
      <c r="X2251" s="2">
        <v>11.468400000000001</v>
      </c>
      <c r="Y2251" s="2">
        <v>7.52</v>
      </c>
      <c r="Z2251" s="2">
        <v>10.1</v>
      </c>
      <c r="AA2251" s="2">
        <v>74.400000000000006</v>
      </c>
      <c r="AB2251" s="2">
        <v>26.484200000000001</v>
      </c>
      <c r="AC2251" s="2">
        <v>9.0299999999999994</v>
      </c>
      <c r="AD2251" s="2">
        <v>10.199999999999999</v>
      </c>
      <c r="AE2251" s="2">
        <v>88.3</v>
      </c>
      <c r="AF2251" s="2">
        <v>35.339700000000001</v>
      </c>
      <c r="AG2251" s="2">
        <v>6.55</v>
      </c>
      <c r="AH2251" s="22">
        <v>8.3000000000000007</v>
      </c>
      <c r="AI2251" s="22">
        <v>79.3</v>
      </c>
      <c r="AJ2251" s="22">
        <v>37.030799999999999</v>
      </c>
      <c r="AK2251" s="18">
        <v>7.07</v>
      </c>
      <c r="AL2251" s="18">
        <v>8.4</v>
      </c>
      <c r="AM2251" s="18">
        <v>84.4</v>
      </c>
      <c r="AN2251" s="2">
        <v>44.314100000000003</v>
      </c>
      <c r="AO2251" s="2">
        <v>4.25</v>
      </c>
      <c r="AP2251" s="2">
        <v>4.5999999999999996</v>
      </c>
      <c r="AQ2251" s="2">
        <v>91.7</v>
      </c>
      <c r="AR2251" s="2">
        <v>5.5423999999999998</v>
      </c>
      <c r="AS2251" s="2">
        <v>6.69</v>
      </c>
      <c r="AT2251" s="2">
        <v>8.3000000000000007</v>
      </c>
      <c r="AU2251" s="2">
        <v>80.3</v>
      </c>
      <c r="AV2251" s="2">
        <v>17.586600000000001</v>
      </c>
      <c r="AW2251" s="2">
        <v>4.82</v>
      </c>
      <c r="AX2251" s="2">
        <v>6.4</v>
      </c>
      <c r="AY2251" s="2">
        <v>74.8</v>
      </c>
      <c r="AZ2251" s="2">
        <v>16.521100000000001</v>
      </c>
      <c r="BA2251" s="2">
        <v>9.1300000000000008</v>
      </c>
      <c r="BB2251" s="2">
        <v>10.8</v>
      </c>
      <c r="BC2251" s="2">
        <v>84.8</v>
      </c>
      <c r="BD2251" s="2">
        <v>41.694699999999997</v>
      </c>
      <c r="BE2251" s="4"/>
      <c r="BF2251" s="4"/>
    </row>
    <row r="2252" spans="1:58" x14ac:dyDescent="0.2">
      <c r="A2252" s="29">
        <v>2251</v>
      </c>
      <c r="B2252" s="7" t="s">
        <v>72</v>
      </c>
      <c r="C2252" s="3">
        <v>39998</v>
      </c>
      <c r="D2252" s="4" t="s">
        <v>21</v>
      </c>
      <c r="E2252" s="4" t="s">
        <v>175</v>
      </c>
      <c r="F2252" s="5" t="s">
        <v>193</v>
      </c>
      <c r="G2252" s="6">
        <v>0.89583333333333337</v>
      </c>
      <c r="H2252" s="6">
        <v>0.9159722222222223</v>
      </c>
      <c r="I2252" s="85">
        <f t="shared" si="35"/>
        <v>29.000000000000057</v>
      </c>
      <c r="J2252" s="86">
        <f>I2252*Segmentos!$D$7*(AH2252%)*IF(ISNUMBER(AI2252),AI2252%,0)</f>
        <v>40716.000000000087</v>
      </c>
      <c r="K2252" s="86">
        <f>I2252*Segmentos!$D$7*(AL2252%)*IF(ISNUMBER(AM2252),AM2252%,0)</f>
        <v>20184.00000000004</v>
      </c>
      <c r="L2252" s="4"/>
      <c r="M2252" s="2">
        <v>0.26</v>
      </c>
      <c r="N2252" s="2">
        <v>0.9</v>
      </c>
      <c r="O2252" s="2">
        <v>27.1</v>
      </c>
      <c r="P2252" s="2">
        <v>58.121299999999998</v>
      </c>
      <c r="Q2252" s="2">
        <v>0</v>
      </c>
      <c r="R2252" s="2">
        <v>0</v>
      </c>
      <c r="S2252" s="8" t="s">
        <v>577</v>
      </c>
      <c r="T2252" s="2">
        <v>0</v>
      </c>
      <c r="U2252" s="2">
        <v>0.64</v>
      </c>
      <c r="V2252" s="2">
        <v>1.5</v>
      </c>
      <c r="W2252" s="2">
        <v>43.8</v>
      </c>
      <c r="X2252" s="2">
        <v>30.577200000000001</v>
      </c>
      <c r="Y2252" s="2">
        <v>0.17</v>
      </c>
      <c r="Z2252" s="2">
        <v>0.7</v>
      </c>
      <c r="AA2252" s="2">
        <v>24.1</v>
      </c>
      <c r="AB2252" s="2">
        <v>11.523999999999999</v>
      </c>
      <c r="AC2252" s="2">
        <v>0.22</v>
      </c>
      <c r="AD2252" s="2">
        <v>1.3</v>
      </c>
      <c r="AE2252" s="2">
        <v>16.600000000000001</v>
      </c>
      <c r="AF2252" s="2">
        <v>16.020099999999999</v>
      </c>
      <c r="AG2252" s="2">
        <v>0.35</v>
      </c>
      <c r="AH2252" s="22">
        <v>0.9</v>
      </c>
      <c r="AI2252" s="22">
        <v>39</v>
      </c>
      <c r="AJ2252" s="22">
        <v>37.669499999999999</v>
      </c>
      <c r="AK2252" s="18">
        <v>0.17</v>
      </c>
      <c r="AL2252" s="18">
        <v>1</v>
      </c>
      <c r="AM2252" s="18">
        <v>17.399999999999999</v>
      </c>
      <c r="AN2252" s="2">
        <v>20.451799999999999</v>
      </c>
      <c r="AO2252" s="2">
        <v>0.02</v>
      </c>
      <c r="AP2252" s="2">
        <v>0.5</v>
      </c>
      <c r="AQ2252" s="2">
        <v>3.4</v>
      </c>
      <c r="AR2252" s="2">
        <v>0.41110000000000002</v>
      </c>
      <c r="AS2252" s="2">
        <v>0.13</v>
      </c>
      <c r="AT2252" s="2">
        <v>0.6</v>
      </c>
      <c r="AU2252" s="2">
        <v>21.8</v>
      </c>
      <c r="AV2252" s="2">
        <v>6.5277000000000003</v>
      </c>
      <c r="AW2252" s="2">
        <v>0.01</v>
      </c>
      <c r="AX2252" s="2">
        <v>0.3</v>
      </c>
      <c r="AY2252" s="2">
        <v>3.4</v>
      </c>
      <c r="AZ2252" s="2">
        <v>0.56410000000000005</v>
      </c>
      <c r="BA2252" s="2">
        <v>0.57999999999999996</v>
      </c>
      <c r="BB2252" s="2">
        <v>1.8</v>
      </c>
      <c r="BC2252" s="2">
        <v>32.4</v>
      </c>
      <c r="BD2252" s="2">
        <v>50.618400000000001</v>
      </c>
      <c r="BE2252" s="4"/>
      <c r="BF2252" s="4"/>
    </row>
    <row r="2253" spans="1:58" x14ac:dyDescent="0.2">
      <c r="A2253" s="29">
        <v>2252</v>
      </c>
      <c r="B2253" s="7" t="s">
        <v>39</v>
      </c>
      <c r="C2253" s="3">
        <v>39999</v>
      </c>
      <c r="D2253" s="4" t="s">
        <v>0</v>
      </c>
      <c r="E2253" s="4" t="s">
        <v>174</v>
      </c>
      <c r="F2253" s="5" t="s">
        <v>194</v>
      </c>
      <c r="G2253" s="6">
        <v>0.92569444444444438</v>
      </c>
      <c r="H2253" s="6">
        <v>3.125E-2</v>
      </c>
      <c r="I2253" s="85">
        <f t="shared" si="35"/>
        <v>152.00000000000011</v>
      </c>
      <c r="J2253" s="86">
        <f>I2253*Segmentos!$D$7*(AH2253%)*IF(ISNUMBER(AI2253),AI2253%,0)</f>
        <v>3484569.6000000024</v>
      </c>
      <c r="K2253" s="86">
        <f>I2253*Segmentos!$D$7*(AL2253%)*IF(ISNUMBER(AM2253),AM2253%,0)</f>
        <v>5474553.6000000034</v>
      </c>
      <c r="L2253" s="4"/>
      <c r="M2253" s="2">
        <v>7.45</v>
      </c>
      <c r="N2253" s="2">
        <v>23</v>
      </c>
      <c r="O2253" s="2">
        <v>32.4</v>
      </c>
      <c r="P2253" s="2">
        <v>85.655699999999996</v>
      </c>
      <c r="Q2253" s="2">
        <v>4.7699999999999996</v>
      </c>
      <c r="R2253" s="2">
        <v>17</v>
      </c>
      <c r="S2253" s="2">
        <v>28.1</v>
      </c>
      <c r="T2253" s="2">
        <v>9.1449999999999996</v>
      </c>
      <c r="U2253" s="2">
        <v>6.61</v>
      </c>
      <c r="V2253" s="2">
        <v>22.1</v>
      </c>
      <c r="W2253" s="2">
        <v>29.9</v>
      </c>
      <c r="X2253" s="2">
        <v>15.9285</v>
      </c>
      <c r="Y2253" s="2">
        <v>5.33</v>
      </c>
      <c r="Z2253" s="2">
        <v>25.1</v>
      </c>
      <c r="AA2253" s="2">
        <v>21.2</v>
      </c>
      <c r="AB2253" s="2">
        <v>18.112500000000001</v>
      </c>
      <c r="AC2253" s="2">
        <v>11.25</v>
      </c>
      <c r="AD2253" s="2">
        <v>24.7</v>
      </c>
      <c r="AE2253" s="2">
        <v>45.5</v>
      </c>
      <c r="AF2253" s="2">
        <v>42.469799999999999</v>
      </c>
      <c r="AG2253" s="2">
        <v>5.74</v>
      </c>
      <c r="AH2253" s="22">
        <v>19.899999999999999</v>
      </c>
      <c r="AI2253" s="22">
        <v>28.8</v>
      </c>
      <c r="AJ2253" s="22">
        <v>31.3032</v>
      </c>
      <c r="AK2253" s="18">
        <v>8.99</v>
      </c>
      <c r="AL2253" s="18">
        <v>25.8</v>
      </c>
      <c r="AM2253" s="18">
        <v>34.9</v>
      </c>
      <c r="AN2253" s="2">
        <v>54.352499999999999</v>
      </c>
      <c r="AO2253" s="2">
        <v>5.66</v>
      </c>
      <c r="AP2253" s="2">
        <v>21.7</v>
      </c>
      <c r="AQ2253" s="2">
        <v>26.1</v>
      </c>
      <c r="AR2253" s="2">
        <v>7.1087999999999996</v>
      </c>
      <c r="AS2253" s="2">
        <v>7.34</v>
      </c>
      <c r="AT2253" s="2">
        <v>22.3</v>
      </c>
      <c r="AU2253" s="2">
        <v>32.9</v>
      </c>
      <c r="AV2253" s="2">
        <v>18.599399999999999</v>
      </c>
      <c r="AW2253" s="2">
        <v>8.26</v>
      </c>
      <c r="AX2253" s="2">
        <v>22.8</v>
      </c>
      <c r="AY2253" s="2">
        <v>36.200000000000003</v>
      </c>
      <c r="AZ2253" s="2">
        <v>27.307500000000001</v>
      </c>
      <c r="BA2253" s="2">
        <v>7.41</v>
      </c>
      <c r="BB2253" s="2">
        <v>23.9</v>
      </c>
      <c r="BC2253" s="2">
        <v>31</v>
      </c>
      <c r="BD2253" s="2">
        <v>32.64</v>
      </c>
      <c r="BE2253" s="4"/>
      <c r="BF2253" s="4"/>
    </row>
    <row r="2254" spans="1:58" x14ac:dyDescent="0.2">
      <c r="A2254" s="29">
        <v>2253</v>
      </c>
      <c r="B2254" s="7" t="s">
        <v>77</v>
      </c>
      <c r="C2254" s="3">
        <v>39999</v>
      </c>
      <c r="D2254" s="4" t="s">
        <v>13</v>
      </c>
      <c r="E2254" s="4" t="s">
        <v>164</v>
      </c>
      <c r="F2254" s="5" t="s">
        <v>194</v>
      </c>
      <c r="G2254" s="6">
        <v>0.87430555555555556</v>
      </c>
      <c r="H2254" s="6">
        <v>0.91388888888888886</v>
      </c>
      <c r="I2254" s="85">
        <f t="shared" si="35"/>
        <v>56.999999999999957</v>
      </c>
      <c r="J2254" s="86">
        <f>I2254*Segmentos!$D$7*(AH2254%)*IF(ISNUMBER(AI2254),AI2254%,0)</f>
        <v>1194719.9999999991</v>
      </c>
      <c r="K2254" s="86">
        <f>I2254*Segmentos!$D$7*(AL2254%)*IF(ISNUMBER(AM2254),AM2254%,0)</f>
        <v>1308902.3999999987</v>
      </c>
      <c r="L2254" s="4"/>
      <c r="M2254" s="2">
        <v>5.5</v>
      </c>
      <c r="N2254" s="2">
        <v>19.2</v>
      </c>
      <c r="O2254" s="2">
        <v>28.7</v>
      </c>
      <c r="P2254" s="2">
        <v>88.869200000000006</v>
      </c>
      <c r="Q2254" s="2">
        <v>2.41</v>
      </c>
      <c r="R2254" s="2">
        <v>9.3000000000000007</v>
      </c>
      <c r="S2254" s="2">
        <v>25.8</v>
      </c>
      <c r="T2254" s="2">
        <v>6.5019</v>
      </c>
      <c r="U2254" s="2">
        <v>5.26</v>
      </c>
      <c r="V2254" s="2">
        <v>18.600000000000001</v>
      </c>
      <c r="W2254" s="2">
        <v>28.4</v>
      </c>
      <c r="X2254" s="2">
        <v>17.830200000000001</v>
      </c>
      <c r="Y2254" s="2">
        <v>6.18</v>
      </c>
      <c r="Z2254" s="2">
        <v>21.7</v>
      </c>
      <c r="AA2254" s="2">
        <v>28.5</v>
      </c>
      <c r="AB2254" s="2">
        <v>29.474299999999999</v>
      </c>
      <c r="AC2254" s="2">
        <v>6.61</v>
      </c>
      <c r="AD2254" s="2">
        <v>22.2</v>
      </c>
      <c r="AE2254" s="2">
        <v>29.7</v>
      </c>
      <c r="AF2254" s="2">
        <v>35.062800000000003</v>
      </c>
      <c r="AG2254" s="2">
        <v>5.22</v>
      </c>
      <c r="AH2254" s="22">
        <v>20</v>
      </c>
      <c r="AI2254" s="22">
        <v>26.2</v>
      </c>
      <c r="AJ2254" s="22">
        <v>40.037799999999997</v>
      </c>
      <c r="AK2254" s="18">
        <v>5.75</v>
      </c>
      <c r="AL2254" s="18">
        <v>18.399999999999999</v>
      </c>
      <c r="AM2254" s="18">
        <v>31.2</v>
      </c>
      <c r="AN2254" s="2">
        <v>48.831299999999999</v>
      </c>
      <c r="AO2254" s="2">
        <v>5.66</v>
      </c>
      <c r="AP2254" s="2">
        <v>16.3</v>
      </c>
      <c r="AQ2254" s="2">
        <v>34.799999999999997</v>
      </c>
      <c r="AR2254" s="2">
        <v>9.9896999999999991</v>
      </c>
      <c r="AS2254" s="2">
        <v>5.59</v>
      </c>
      <c r="AT2254" s="2">
        <v>17.3</v>
      </c>
      <c r="AU2254" s="2">
        <v>32.4</v>
      </c>
      <c r="AV2254" s="2">
        <v>19.893699999999999</v>
      </c>
      <c r="AW2254" s="2">
        <v>5.66</v>
      </c>
      <c r="AX2254" s="2">
        <v>20.3</v>
      </c>
      <c r="AY2254" s="2">
        <v>27.9</v>
      </c>
      <c r="AZ2254" s="2">
        <v>26.3249</v>
      </c>
      <c r="BA2254" s="2">
        <v>5.28</v>
      </c>
      <c r="BB2254" s="2">
        <v>20.2</v>
      </c>
      <c r="BC2254" s="2">
        <v>26.1</v>
      </c>
      <c r="BD2254" s="2">
        <v>32.660800000000002</v>
      </c>
      <c r="BE2254" s="4"/>
      <c r="BF2254" s="4"/>
    </row>
    <row r="2255" spans="1:58" x14ac:dyDescent="0.2">
      <c r="A2255" s="29">
        <v>2254</v>
      </c>
      <c r="B2255" s="7" t="s">
        <v>107</v>
      </c>
      <c r="C2255" s="3">
        <v>39999</v>
      </c>
      <c r="D2255" s="4" t="s">
        <v>13</v>
      </c>
      <c r="E2255" s="4" t="s">
        <v>176</v>
      </c>
      <c r="F2255" s="5" t="s">
        <v>194</v>
      </c>
      <c r="G2255" s="6">
        <v>0.91805555555555562</v>
      </c>
      <c r="H2255" s="6">
        <v>5.5555555555555558E-3</v>
      </c>
      <c r="I2255" s="85">
        <f t="shared" si="35"/>
        <v>125.9999999999999</v>
      </c>
      <c r="J2255" s="86">
        <f>I2255*Segmentos!$D$7*(AH2255%)*IF(ISNUMBER(AI2255),AI2255%,0)</f>
        <v>3594326.3999999976</v>
      </c>
      <c r="K2255" s="86">
        <f>I2255*Segmentos!$D$7*(AL2255%)*IF(ISNUMBER(AM2255),AM2255%,0)</f>
        <v>4192070.399999998</v>
      </c>
      <c r="L2255" s="4"/>
      <c r="M2255" s="2">
        <v>7.76</v>
      </c>
      <c r="N2255" s="2">
        <v>28.2</v>
      </c>
      <c r="O2255" s="2">
        <v>27.5</v>
      </c>
      <c r="P2255" s="2">
        <v>84.624499999999998</v>
      </c>
      <c r="Q2255" s="2">
        <v>3.7</v>
      </c>
      <c r="R2255" s="2">
        <v>20.9</v>
      </c>
      <c r="S2255" s="2">
        <v>17.7</v>
      </c>
      <c r="T2255" s="2">
        <v>6.7256</v>
      </c>
      <c r="U2255" s="2">
        <v>7.79</v>
      </c>
      <c r="V2255" s="2">
        <v>30.5</v>
      </c>
      <c r="W2255" s="2">
        <v>25.6</v>
      </c>
      <c r="X2255" s="2">
        <v>17.814800000000002</v>
      </c>
      <c r="Y2255" s="2">
        <v>8.9600000000000009</v>
      </c>
      <c r="Z2255" s="2">
        <v>31.3</v>
      </c>
      <c r="AA2255" s="2">
        <v>28.6</v>
      </c>
      <c r="AB2255" s="2">
        <v>28.859300000000001</v>
      </c>
      <c r="AC2255" s="2">
        <v>8.7200000000000006</v>
      </c>
      <c r="AD2255" s="2">
        <v>27.7</v>
      </c>
      <c r="AE2255" s="2">
        <v>31.5</v>
      </c>
      <c r="AF2255" s="2">
        <v>31.224799999999998</v>
      </c>
      <c r="AG2255" s="2">
        <v>7.14</v>
      </c>
      <c r="AH2255" s="22">
        <v>28.3</v>
      </c>
      <c r="AI2255" s="22">
        <v>25.2</v>
      </c>
      <c r="AJ2255" s="22">
        <v>36.954300000000003</v>
      </c>
      <c r="AK2255" s="18">
        <v>8.32</v>
      </c>
      <c r="AL2255" s="18">
        <v>28.1</v>
      </c>
      <c r="AM2255" s="18">
        <v>29.6</v>
      </c>
      <c r="AN2255" s="2">
        <v>47.670200000000001</v>
      </c>
      <c r="AO2255" s="2">
        <v>3.97</v>
      </c>
      <c r="AP2255" s="2">
        <v>20</v>
      </c>
      <c r="AQ2255" s="2">
        <v>19.899999999999999</v>
      </c>
      <c r="AR2255" s="2">
        <v>4.7343999999999999</v>
      </c>
      <c r="AS2255" s="2">
        <v>6.17</v>
      </c>
      <c r="AT2255" s="2">
        <v>23.9</v>
      </c>
      <c r="AU2255" s="2">
        <v>25.8</v>
      </c>
      <c r="AV2255" s="2">
        <v>14.811999999999999</v>
      </c>
      <c r="AW2255" s="2">
        <v>8.6199999999999992</v>
      </c>
      <c r="AX2255" s="2">
        <v>29.5</v>
      </c>
      <c r="AY2255" s="2">
        <v>29.2</v>
      </c>
      <c r="AZ2255" s="2">
        <v>27.028500000000001</v>
      </c>
      <c r="BA2255" s="2">
        <v>9.11</v>
      </c>
      <c r="BB2255" s="2">
        <v>32</v>
      </c>
      <c r="BC2255" s="2">
        <v>28.4</v>
      </c>
      <c r="BD2255" s="2">
        <v>38.049700000000001</v>
      </c>
      <c r="BE2255" s="4"/>
      <c r="BF2255" s="4"/>
    </row>
    <row r="2256" spans="1:58" x14ac:dyDescent="0.2">
      <c r="A2256" s="29">
        <v>2255</v>
      </c>
      <c r="B2256" s="7" t="s">
        <v>114</v>
      </c>
      <c r="C2256" s="3">
        <v>39999</v>
      </c>
      <c r="D2256" s="4" t="s">
        <v>8</v>
      </c>
      <c r="E2256" s="4" t="s">
        <v>180</v>
      </c>
      <c r="F2256" s="5" t="s">
        <v>194</v>
      </c>
      <c r="G2256" s="6">
        <v>0.91180555555555554</v>
      </c>
      <c r="H2256" s="6">
        <v>0.99513888888888891</v>
      </c>
      <c r="I2256" s="85">
        <f t="shared" si="35"/>
        <v>120.00000000000006</v>
      </c>
      <c r="J2256" s="86">
        <f>I2256*Segmentos!$D$7*(AH2256%)*IF(ISNUMBER(AI2256),AI2256%,0)</f>
        <v>2523648.0000000009</v>
      </c>
      <c r="K2256" s="86">
        <f>I2256*Segmentos!$D$7*(AL2256%)*IF(ISNUMBER(AM2256),AM2256%,0)</f>
        <v>2054400.0000000012</v>
      </c>
      <c r="L2256" s="4"/>
      <c r="M2256" s="2">
        <v>4.74</v>
      </c>
      <c r="N2256" s="2">
        <v>22.3</v>
      </c>
      <c r="O2256" s="2">
        <v>21.3</v>
      </c>
      <c r="P2256" s="2">
        <v>82.234999999999999</v>
      </c>
      <c r="Q2256" s="2">
        <v>6.99</v>
      </c>
      <c r="R2256" s="2">
        <v>22.4</v>
      </c>
      <c r="S2256" s="2">
        <v>31.2</v>
      </c>
      <c r="T2256" s="2">
        <v>20.220099999999999</v>
      </c>
      <c r="U2256" s="2">
        <v>5.03</v>
      </c>
      <c r="V2256" s="2">
        <v>26.1</v>
      </c>
      <c r="W2256" s="2">
        <v>19.2</v>
      </c>
      <c r="X2256" s="2">
        <v>18.276800000000001</v>
      </c>
      <c r="Y2256" s="2">
        <v>5.09</v>
      </c>
      <c r="Z2256" s="2">
        <v>25.9</v>
      </c>
      <c r="AA2256" s="2">
        <v>19.7</v>
      </c>
      <c r="AB2256" s="2">
        <v>26.056100000000001</v>
      </c>
      <c r="AC2256" s="2">
        <v>3.11</v>
      </c>
      <c r="AD2256" s="2">
        <v>16.5</v>
      </c>
      <c r="AE2256" s="2">
        <v>18.8</v>
      </c>
      <c r="AF2256" s="2">
        <v>17.681999999999999</v>
      </c>
      <c r="AG2256" s="2">
        <v>5.24</v>
      </c>
      <c r="AH2256" s="22">
        <v>24.8</v>
      </c>
      <c r="AI2256" s="22">
        <v>21.2</v>
      </c>
      <c r="AJ2256" s="22">
        <v>43.095599999999997</v>
      </c>
      <c r="AK2256" s="18">
        <v>4.29</v>
      </c>
      <c r="AL2256" s="18">
        <v>20</v>
      </c>
      <c r="AM2256" s="18">
        <v>21.4</v>
      </c>
      <c r="AN2256" s="2">
        <v>39.139400000000002</v>
      </c>
      <c r="AO2256" s="2">
        <v>2.34</v>
      </c>
      <c r="AP2256" s="2">
        <v>16.899999999999999</v>
      </c>
      <c r="AQ2256" s="2">
        <v>13.8</v>
      </c>
      <c r="AR2256" s="2">
        <v>4.4367999999999999</v>
      </c>
      <c r="AS2256" s="2">
        <v>4.54</v>
      </c>
      <c r="AT2256" s="2">
        <v>20</v>
      </c>
      <c r="AU2256" s="2">
        <v>22.7</v>
      </c>
      <c r="AV2256" s="2">
        <v>17.3508</v>
      </c>
      <c r="AW2256" s="2">
        <v>5.57</v>
      </c>
      <c r="AX2256" s="2">
        <v>24.3</v>
      </c>
      <c r="AY2256" s="2">
        <v>22.9</v>
      </c>
      <c r="AZ2256" s="2">
        <v>27.749199999999998</v>
      </c>
      <c r="BA2256" s="2">
        <v>4.92</v>
      </c>
      <c r="BB2256" s="2">
        <v>23.6</v>
      </c>
      <c r="BC2256" s="2">
        <v>20.8</v>
      </c>
      <c r="BD2256" s="2">
        <v>32.698300000000003</v>
      </c>
      <c r="BE2256" s="4"/>
      <c r="BF2256" s="4"/>
    </row>
    <row r="2257" spans="1:58" x14ac:dyDescent="0.2">
      <c r="A2257" s="29">
        <v>2256</v>
      </c>
      <c r="B2257" s="7" t="s">
        <v>138</v>
      </c>
      <c r="C2257" s="3">
        <v>39999</v>
      </c>
      <c r="D2257" s="4" t="s">
        <v>0</v>
      </c>
      <c r="E2257" s="4" t="s">
        <v>172</v>
      </c>
      <c r="F2257" s="5" t="s">
        <v>194</v>
      </c>
      <c r="G2257" s="6">
        <v>0.79166666666666663</v>
      </c>
      <c r="H2257" s="6">
        <v>0.88402777777777775</v>
      </c>
      <c r="I2257" s="85">
        <f t="shared" si="35"/>
        <v>133</v>
      </c>
      <c r="J2257" s="86">
        <f>I2257*Segmentos!$D$7*(AH2257%)*IF(ISNUMBER(AI2257),AI2257%,0)</f>
        <v>1900729.5999999999</v>
      </c>
      <c r="K2257" s="86">
        <f>I2257*Segmentos!$D$7*(AL2257%)*IF(ISNUMBER(AM2257),AM2257%,0)</f>
        <v>2150982.4</v>
      </c>
      <c r="L2257" s="4"/>
      <c r="M2257" s="2">
        <v>3.82</v>
      </c>
      <c r="N2257" s="2">
        <v>15.3</v>
      </c>
      <c r="O2257" s="2">
        <v>25</v>
      </c>
      <c r="P2257" s="2">
        <v>91.153400000000005</v>
      </c>
      <c r="Q2257" s="2">
        <v>1.89</v>
      </c>
      <c r="R2257" s="2">
        <v>11.1</v>
      </c>
      <c r="S2257" s="2">
        <v>17</v>
      </c>
      <c r="T2257" s="2">
        <v>7.5102000000000002</v>
      </c>
      <c r="U2257" s="2">
        <v>1.89</v>
      </c>
      <c r="V2257" s="2">
        <v>12.6</v>
      </c>
      <c r="W2257" s="2">
        <v>15</v>
      </c>
      <c r="X2257" s="2">
        <v>9.4685000000000006</v>
      </c>
      <c r="Y2257" s="2">
        <v>3.54</v>
      </c>
      <c r="Z2257" s="2">
        <v>15.7</v>
      </c>
      <c r="AA2257" s="2">
        <v>22.6</v>
      </c>
      <c r="AB2257" s="2">
        <v>24.956</v>
      </c>
      <c r="AC2257" s="2">
        <v>6.28</v>
      </c>
      <c r="AD2257" s="2">
        <v>18.8</v>
      </c>
      <c r="AE2257" s="2">
        <v>33.4</v>
      </c>
      <c r="AF2257" s="2">
        <v>49.218699999999998</v>
      </c>
      <c r="AG2257" s="2">
        <v>3.57</v>
      </c>
      <c r="AH2257" s="22">
        <v>15.4</v>
      </c>
      <c r="AI2257" s="22">
        <v>23.2</v>
      </c>
      <c r="AJ2257" s="22">
        <v>40.394300000000001</v>
      </c>
      <c r="AK2257" s="18">
        <v>4.05</v>
      </c>
      <c r="AL2257" s="18">
        <v>15.2</v>
      </c>
      <c r="AM2257" s="18">
        <v>26.6</v>
      </c>
      <c r="AN2257" s="2">
        <v>50.759099999999997</v>
      </c>
      <c r="AO2257" s="2">
        <v>1.9</v>
      </c>
      <c r="AP2257" s="2">
        <v>10.199999999999999</v>
      </c>
      <c r="AQ2257" s="2">
        <v>18.600000000000001</v>
      </c>
      <c r="AR2257" s="2">
        <v>4.9501999999999997</v>
      </c>
      <c r="AS2257" s="2">
        <v>2.61</v>
      </c>
      <c r="AT2257" s="2">
        <v>10.4</v>
      </c>
      <c r="AU2257" s="2">
        <v>25.2</v>
      </c>
      <c r="AV2257" s="2">
        <v>13.742599999999999</v>
      </c>
      <c r="AW2257" s="2">
        <v>2.95</v>
      </c>
      <c r="AX2257" s="2">
        <v>14.5</v>
      </c>
      <c r="AY2257" s="2">
        <v>20.399999999999999</v>
      </c>
      <c r="AZ2257" s="2">
        <v>20.248000000000001</v>
      </c>
      <c r="BA2257" s="2">
        <v>5.71</v>
      </c>
      <c r="BB2257" s="2">
        <v>20.2</v>
      </c>
      <c r="BC2257" s="2">
        <v>28.3</v>
      </c>
      <c r="BD2257" s="2">
        <v>52.212499999999999</v>
      </c>
      <c r="BE2257" s="4"/>
      <c r="BF2257" s="4"/>
    </row>
    <row r="2258" spans="1:58" x14ac:dyDescent="0.2">
      <c r="A2258" s="29">
        <v>2257</v>
      </c>
      <c r="B2258" s="7" t="s">
        <v>5</v>
      </c>
      <c r="C2258" s="3">
        <v>39999</v>
      </c>
      <c r="D2258" s="4" t="s">
        <v>3</v>
      </c>
      <c r="E2258" s="4" t="s">
        <v>164</v>
      </c>
      <c r="F2258" s="5" t="s">
        <v>194</v>
      </c>
      <c r="G2258" s="6">
        <v>0.87430555555555556</v>
      </c>
      <c r="H2258" s="6">
        <v>0.91666666666666663</v>
      </c>
      <c r="I2258" s="85">
        <f t="shared" si="35"/>
        <v>60.999999999999943</v>
      </c>
      <c r="J2258" s="86">
        <f>I2258*Segmentos!$D$7*(AH2258%)*IF(ISNUMBER(AI2258),AI2258%,0)</f>
        <v>1965663.9999999981</v>
      </c>
      <c r="K2258" s="86">
        <f>I2258*Segmentos!$D$7*(AL2258%)*IF(ISNUMBER(AM2258),AM2258%,0)</f>
        <v>1726348.7999999986</v>
      </c>
      <c r="L2258" s="4"/>
      <c r="M2258" s="2">
        <v>7.54</v>
      </c>
      <c r="N2258" s="2">
        <v>19.3</v>
      </c>
      <c r="O2258" s="2">
        <v>39.1</v>
      </c>
      <c r="P2258" s="2">
        <v>85.396600000000007</v>
      </c>
      <c r="Q2258" s="2">
        <v>3.11</v>
      </c>
      <c r="R2258" s="2">
        <v>9.1999999999999993</v>
      </c>
      <c r="S2258" s="2">
        <v>33.9</v>
      </c>
      <c r="T2258" s="2">
        <v>5.8804999999999996</v>
      </c>
      <c r="U2258" s="2">
        <v>7.37</v>
      </c>
      <c r="V2258" s="2">
        <v>18.100000000000001</v>
      </c>
      <c r="W2258" s="2">
        <v>40.799999999999997</v>
      </c>
      <c r="X2258" s="2">
        <v>17.490500000000001</v>
      </c>
      <c r="Y2258" s="2">
        <v>6.92</v>
      </c>
      <c r="Z2258" s="2">
        <v>19.399999999999999</v>
      </c>
      <c r="AA2258" s="2">
        <v>35.6</v>
      </c>
      <c r="AB2258" s="2">
        <v>23.130600000000001</v>
      </c>
      <c r="AC2258" s="2">
        <v>10.46</v>
      </c>
      <c r="AD2258" s="2">
        <v>25.2</v>
      </c>
      <c r="AE2258" s="2">
        <v>41.6</v>
      </c>
      <c r="AF2258" s="2">
        <v>38.895099999999999</v>
      </c>
      <c r="AG2258" s="2">
        <v>8.07</v>
      </c>
      <c r="AH2258" s="22">
        <v>21.2</v>
      </c>
      <c r="AI2258" s="22">
        <v>38</v>
      </c>
      <c r="AJ2258" s="22">
        <v>43.369100000000003</v>
      </c>
      <c r="AK2258" s="18">
        <v>7.06</v>
      </c>
      <c r="AL2258" s="18">
        <v>17.600000000000001</v>
      </c>
      <c r="AM2258" s="18">
        <v>40.200000000000003</v>
      </c>
      <c r="AN2258" s="2">
        <v>42.027500000000003</v>
      </c>
      <c r="AO2258" s="2">
        <v>3.44</v>
      </c>
      <c r="AP2258" s="2">
        <v>14.7</v>
      </c>
      <c r="AQ2258" s="2">
        <v>23.5</v>
      </c>
      <c r="AR2258" s="2">
        <v>4.2564000000000002</v>
      </c>
      <c r="AS2258" s="2">
        <v>6.53</v>
      </c>
      <c r="AT2258" s="2">
        <v>18.600000000000001</v>
      </c>
      <c r="AU2258" s="2">
        <v>35</v>
      </c>
      <c r="AV2258" s="2">
        <v>16.279800000000002</v>
      </c>
      <c r="AW2258" s="2">
        <v>8.0299999999999994</v>
      </c>
      <c r="AX2258" s="2">
        <v>18.899999999999999</v>
      </c>
      <c r="AY2258" s="2">
        <v>42.4</v>
      </c>
      <c r="AZ2258" s="2">
        <v>26.129300000000001</v>
      </c>
      <c r="BA2258" s="2">
        <v>8.93</v>
      </c>
      <c r="BB2258" s="2">
        <v>21.3</v>
      </c>
      <c r="BC2258" s="2">
        <v>41.9</v>
      </c>
      <c r="BD2258" s="2">
        <v>38.731099999999998</v>
      </c>
      <c r="BE2258" s="4"/>
      <c r="BF2258" s="4"/>
    </row>
    <row r="2259" spans="1:58" x14ac:dyDescent="0.2">
      <c r="A2259" s="29">
        <v>2258</v>
      </c>
      <c r="B2259" s="7" t="s">
        <v>49</v>
      </c>
      <c r="C2259" s="3">
        <v>39999</v>
      </c>
      <c r="D2259" s="4" t="s">
        <v>3</v>
      </c>
      <c r="E2259" s="4" t="s">
        <v>168</v>
      </c>
      <c r="F2259" s="5" t="s">
        <v>194</v>
      </c>
      <c r="G2259" s="6">
        <v>0.79861111111111116</v>
      </c>
      <c r="H2259" s="6">
        <v>0.87430555555555556</v>
      </c>
      <c r="I2259" s="85">
        <f t="shared" si="35"/>
        <v>108.99999999999993</v>
      </c>
      <c r="J2259" s="86">
        <f>I2259*Segmentos!$D$7*(AH2259%)*IF(ISNUMBER(AI2259),AI2259%,0)</f>
        <v>1433044.7999999991</v>
      </c>
      <c r="K2259" s="86">
        <f>I2259*Segmentos!$D$7*(AL2259%)*IF(ISNUMBER(AM2259),AM2259%,0)</f>
        <v>1352471.9999999991</v>
      </c>
      <c r="L2259" s="4" t="s">
        <v>476</v>
      </c>
      <c r="M2259" s="2">
        <v>3.18</v>
      </c>
      <c r="N2259" s="2">
        <v>12</v>
      </c>
      <c r="O2259" s="2">
        <v>26.5</v>
      </c>
      <c r="P2259" s="2">
        <v>77.259100000000004</v>
      </c>
      <c r="Q2259" s="2">
        <v>1.33</v>
      </c>
      <c r="R2259" s="2">
        <v>6.6</v>
      </c>
      <c r="S2259" s="2">
        <v>20.100000000000001</v>
      </c>
      <c r="T2259" s="2">
        <v>5.3849</v>
      </c>
      <c r="U2259" s="2">
        <v>2.57</v>
      </c>
      <c r="V2259" s="2">
        <v>12.5</v>
      </c>
      <c r="W2259" s="2">
        <v>20.6</v>
      </c>
      <c r="X2259" s="2">
        <v>13.096399999999999</v>
      </c>
      <c r="Y2259" s="2">
        <v>3.92</v>
      </c>
      <c r="Z2259" s="2">
        <v>14.3</v>
      </c>
      <c r="AA2259" s="2">
        <v>27.4</v>
      </c>
      <c r="AB2259" s="2">
        <v>28.1219</v>
      </c>
      <c r="AC2259" s="2">
        <v>3.85</v>
      </c>
      <c r="AD2259" s="2">
        <v>12.4</v>
      </c>
      <c r="AE2259" s="2">
        <v>31</v>
      </c>
      <c r="AF2259" s="2">
        <v>30.655999999999999</v>
      </c>
      <c r="AG2259" s="2">
        <v>3.28</v>
      </c>
      <c r="AH2259" s="22">
        <v>13.2</v>
      </c>
      <c r="AI2259" s="22">
        <v>24.9</v>
      </c>
      <c r="AJ2259" s="22">
        <v>37.810400000000001</v>
      </c>
      <c r="AK2259" s="18">
        <v>3.09</v>
      </c>
      <c r="AL2259" s="18">
        <v>11</v>
      </c>
      <c r="AM2259" s="18">
        <v>28.2</v>
      </c>
      <c r="AN2259" s="2">
        <v>39.448700000000002</v>
      </c>
      <c r="AO2259" s="2">
        <v>1</v>
      </c>
      <c r="AP2259" s="2">
        <v>7.2</v>
      </c>
      <c r="AQ2259" s="2">
        <v>14</v>
      </c>
      <c r="AR2259" s="2">
        <v>2.6627000000000001</v>
      </c>
      <c r="AS2259" s="2">
        <v>1.1000000000000001</v>
      </c>
      <c r="AT2259" s="2">
        <v>8.5</v>
      </c>
      <c r="AU2259" s="2">
        <v>13</v>
      </c>
      <c r="AV2259" s="2">
        <v>5.8891999999999998</v>
      </c>
      <c r="AW2259" s="2">
        <v>1.83</v>
      </c>
      <c r="AX2259" s="2">
        <v>9.8000000000000007</v>
      </c>
      <c r="AY2259" s="2">
        <v>18.8</v>
      </c>
      <c r="AZ2259" s="2">
        <v>12.7783</v>
      </c>
      <c r="BA2259" s="2">
        <v>6.02</v>
      </c>
      <c r="BB2259" s="2">
        <v>17.100000000000001</v>
      </c>
      <c r="BC2259" s="2">
        <v>35.1</v>
      </c>
      <c r="BD2259" s="2">
        <v>55.928800000000003</v>
      </c>
      <c r="BE2259" s="4"/>
      <c r="BF2259" s="4"/>
    </row>
    <row r="2260" spans="1:58" x14ac:dyDescent="0.2">
      <c r="A2260" s="29">
        <v>2259</v>
      </c>
      <c r="B2260" s="7" t="s">
        <v>101</v>
      </c>
      <c r="C2260" s="3">
        <v>39999</v>
      </c>
      <c r="D2260" s="4" t="s">
        <v>28</v>
      </c>
      <c r="E2260" s="4" t="s">
        <v>168</v>
      </c>
      <c r="F2260" s="5" t="s">
        <v>194</v>
      </c>
      <c r="G2260" s="6">
        <v>0.91736111111111107</v>
      </c>
      <c r="H2260" s="6">
        <v>0.99791666666666667</v>
      </c>
      <c r="I2260" s="85">
        <f t="shared" si="35"/>
        <v>116.00000000000007</v>
      </c>
      <c r="J2260" s="86">
        <f>I2260*Segmentos!$D$7*(AH2260%)*IF(ISNUMBER(AI2260),AI2260%,0)</f>
        <v>1714804.800000001</v>
      </c>
      <c r="K2260" s="86">
        <f>I2260*Segmentos!$D$7*(AL2260%)*IF(ISNUMBER(AM2260),AM2260%,0)</f>
        <v>1586880.0000000009</v>
      </c>
      <c r="L2260" s="4" t="s">
        <v>478</v>
      </c>
      <c r="M2260" s="2">
        <v>3.56</v>
      </c>
      <c r="N2260" s="2">
        <v>9.6</v>
      </c>
      <c r="O2260" s="2">
        <v>37</v>
      </c>
      <c r="P2260" s="2">
        <v>90.697900000000004</v>
      </c>
      <c r="Q2260" s="2">
        <v>1.93</v>
      </c>
      <c r="R2260" s="2">
        <v>5.8</v>
      </c>
      <c r="S2260" s="2">
        <v>33.200000000000003</v>
      </c>
      <c r="T2260" s="2">
        <v>8.2190999999999992</v>
      </c>
      <c r="U2260" s="2">
        <v>3.26</v>
      </c>
      <c r="V2260" s="2">
        <v>8.9</v>
      </c>
      <c r="W2260" s="2">
        <v>36.700000000000003</v>
      </c>
      <c r="X2260" s="2">
        <v>17.448799999999999</v>
      </c>
      <c r="Y2260" s="2">
        <v>4.4800000000000004</v>
      </c>
      <c r="Z2260" s="2">
        <v>13.7</v>
      </c>
      <c r="AA2260" s="2">
        <v>32.700000000000003</v>
      </c>
      <c r="AB2260" s="2">
        <v>33.684100000000001</v>
      </c>
      <c r="AC2260" s="2">
        <v>3.75</v>
      </c>
      <c r="AD2260" s="2">
        <v>8.3000000000000007</v>
      </c>
      <c r="AE2260" s="2">
        <v>44.9</v>
      </c>
      <c r="AF2260" s="2">
        <v>31.346</v>
      </c>
      <c r="AG2260" s="2">
        <v>3.7</v>
      </c>
      <c r="AH2260" s="22">
        <v>9.6999999999999993</v>
      </c>
      <c r="AI2260" s="22">
        <v>38.1</v>
      </c>
      <c r="AJ2260" s="22">
        <v>44.686700000000002</v>
      </c>
      <c r="AK2260" s="18">
        <v>3.43</v>
      </c>
      <c r="AL2260" s="18">
        <v>9.5</v>
      </c>
      <c r="AM2260" s="18">
        <v>36</v>
      </c>
      <c r="AN2260" s="2">
        <v>46.011200000000002</v>
      </c>
      <c r="AO2260" s="2">
        <v>0.65</v>
      </c>
      <c r="AP2260" s="2">
        <v>4.0999999999999996</v>
      </c>
      <c r="AQ2260" s="2">
        <v>15.9</v>
      </c>
      <c r="AR2260" s="2">
        <v>1.8237000000000001</v>
      </c>
      <c r="AS2260" s="2">
        <v>2.76</v>
      </c>
      <c r="AT2260" s="2">
        <v>8.4</v>
      </c>
      <c r="AU2260" s="2">
        <v>32.799999999999997</v>
      </c>
      <c r="AV2260" s="2">
        <v>15.5038</v>
      </c>
      <c r="AW2260" s="2">
        <v>3.39</v>
      </c>
      <c r="AX2260" s="2">
        <v>10.5</v>
      </c>
      <c r="AY2260" s="2">
        <v>32.200000000000003</v>
      </c>
      <c r="AZ2260" s="2">
        <v>24.853999999999999</v>
      </c>
      <c r="BA2260" s="2">
        <v>4.97</v>
      </c>
      <c r="BB2260" s="2">
        <v>11.2</v>
      </c>
      <c r="BC2260" s="2">
        <v>44.5</v>
      </c>
      <c r="BD2260" s="2">
        <v>48.516399999999997</v>
      </c>
      <c r="BE2260" s="4"/>
      <c r="BF2260" s="4"/>
    </row>
    <row r="2261" spans="1:58" x14ac:dyDescent="0.2">
      <c r="A2261" s="29">
        <v>2260</v>
      </c>
      <c r="B2261" s="7" t="s">
        <v>9</v>
      </c>
      <c r="C2261" s="3">
        <v>39999</v>
      </c>
      <c r="D2261" s="4" t="s">
        <v>8</v>
      </c>
      <c r="E2261" s="4" t="s">
        <v>168</v>
      </c>
      <c r="F2261" s="5" t="s">
        <v>194</v>
      </c>
      <c r="G2261" s="6">
        <v>0.78680555555555554</v>
      </c>
      <c r="H2261" s="6">
        <v>0.87361111111111101</v>
      </c>
      <c r="I2261" s="85">
        <f t="shared" si="35"/>
        <v>124.99999999999987</v>
      </c>
      <c r="J2261" s="86">
        <f>I2261*Segmentos!$D$7*(AH2261%)*IF(ISNUMBER(AI2261),AI2261%,0)</f>
        <v>2367999.9999999981</v>
      </c>
      <c r="K2261" s="86">
        <f>I2261*Segmentos!$D$7*(AL2261%)*IF(ISNUMBER(AM2261),AM2261%,0)</f>
        <v>3404999.9999999958</v>
      </c>
      <c r="L2261" s="4" t="s">
        <v>475</v>
      </c>
      <c r="M2261" s="2">
        <v>5.81</v>
      </c>
      <c r="N2261" s="2">
        <v>14.9</v>
      </c>
      <c r="O2261" s="2">
        <v>39.1</v>
      </c>
      <c r="P2261" s="2">
        <v>75.935000000000002</v>
      </c>
      <c r="Q2261" s="2">
        <v>6.02</v>
      </c>
      <c r="R2261" s="2">
        <v>10.5</v>
      </c>
      <c r="S2261" s="2">
        <v>57.6</v>
      </c>
      <c r="T2261" s="2">
        <v>13.1313</v>
      </c>
      <c r="U2261" s="2">
        <v>7.83</v>
      </c>
      <c r="V2261" s="2">
        <v>20.3</v>
      </c>
      <c r="W2261" s="2">
        <v>38.5</v>
      </c>
      <c r="X2261" s="2">
        <v>21.4557</v>
      </c>
      <c r="Y2261" s="2">
        <v>6.48</v>
      </c>
      <c r="Z2261" s="2">
        <v>17.2</v>
      </c>
      <c r="AA2261" s="2">
        <v>37.700000000000003</v>
      </c>
      <c r="AB2261" s="2">
        <v>24.981999999999999</v>
      </c>
      <c r="AC2261" s="2">
        <v>3.82</v>
      </c>
      <c r="AD2261" s="2">
        <v>11.5</v>
      </c>
      <c r="AE2261" s="2">
        <v>33.1</v>
      </c>
      <c r="AF2261" s="2">
        <v>16.366</v>
      </c>
      <c r="AG2261" s="2">
        <v>4.72</v>
      </c>
      <c r="AH2261" s="22">
        <v>14.8</v>
      </c>
      <c r="AI2261" s="22">
        <v>32</v>
      </c>
      <c r="AJ2261" s="22">
        <v>29.2361</v>
      </c>
      <c r="AK2261" s="18">
        <v>6.8</v>
      </c>
      <c r="AL2261" s="18">
        <v>15</v>
      </c>
      <c r="AM2261" s="18">
        <v>45.4</v>
      </c>
      <c r="AN2261" s="2">
        <v>46.698900000000002</v>
      </c>
      <c r="AO2261" s="2">
        <v>4.12</v>
      </c>
      <c r="AP2261" s="2">
        <v>9.8000000000000007</v>
      </c>
      <c r="AQ2261" s="2">
        <v>42</v>
      </c>
      <c r="AR2261" s="2">
        <v>5.8841000000000001</v>
      </c>
      <c r="AS2261" s="2">
        <v>4.83</v>
      </c>
      <c r="AT2261" s="2">
        <v>10.7</v>
      </c>
      <c r="AU2261" s="2">
        <v>45.1</v>
      </c>
      <c r="AV2261" s="2">
        <v>13.8881</v>
      </c>
      <c r="AW2261" s="2">
        <v>5.19</v>
      </c>
      <c r="AX2261" s="2">
        <v>15.6</v>
      </c>
      <c r="AY2261" s="2">
        <v>33.299999999999997</v>
      </c>
      <c r="AZ2261" s="2">
        <v>19.477</v>
      </c>
      <c r="BA2261" s="2">
        <v>7.33</v>
      </c>
      <c r="BB2261" s="2">
        <v>18.2</v>
      </c>
      <c r="BC2261" s="2">
        <v>40.299999999999997</v>
      </c>
      <c r="BD2261" s="2">
        <v>36.685699999999997</v>
      </c>
      <c r="BE2261" s="4"/>
      <c r="BF2261" s="4"/>
    </row>
    <row r="2262" spans="1:58" x14ac:dyDescent="0.2">
      <c r="A2262" s="29">
        <v>2261</v>
      </c>
      <c r="B2262" s="7" t="s">
        <v>35</v>
      </c>
      <c r="C2262" s="3">
        <v>39999</v>
      </c>
      <c r="D2262" s="4" t="s">
        <v>13</v>
      </c>
      <c r="E2262" s="4" t="s">
        <v>163</v>
      </c>
      <c r="F2262" s="5" t="s">
        <v>194</v>
      </c>
      <c r="G2262" s="6">
        <v>0.91736111111111107</v>
      </c>
      <c r="H2262" s="6">
        <v>0.91805555555555562</v>
      </c>
      <c r="I2262" s="85">
        <f t="shared" si="35"/>
        <v>1.0000000000001563</v>
      </c>
      <c r="J2262" s="86">
        <f>I2262*Segmentos!$D$7*(AH2262%)*IF(ISNUMBER(AI2262),AI2262%,0)</f>
        <v>30400.000000004751</v>
      </c>
      <c r="K2262" s="86">
        <f>I2262*Segmentos!$D$7*(AL2262%)*IF(ISNUMBER(AM2262),AM2262%,0)</f>
        <v>39600.000000006192</v>
      </c>
      <c r="L2262" s="4"/>
      <c r="M2262" s="2">
        <v>8.85</v>
      </c>
      <c r="N2262" s="2">
        <v>8.9</v>
      </c>
      <c r="O2262" s="2">
        <v>100</v>
      </c>
      <c r="P2262" s="2">
        <v>83.699200000000005</v>
      </c>
      <c r="Q2262" s="2">
        <v>3.63</v>
      </c>
      <c r="R2262" s="2">
        <v>3.6</v>
      </c>
      <c r="S2262" s="2">
        <v>100</v>
      </c>
      <c r="T2262" s="2">
        <v>5.7214999999999998</v>
      </c>
      <c r="U2262" s="2">
        <v>8.6</v>
      </c>
      <c r="V2262" s="2">
        <v>8.6</v>
      </c>
      <c r="W2262" s="2">
        <v>100</v>
      </c>
      <c r="X2262" s="2">
        <v>17.052700000000002</v>
      </c>
      <c r="Y2262" s="2">
        <v>9.66</v>
      </c>
      <c r="Z2262" s="2">
        <v>9.6999999999999993</v>
      </c>
      <c r="AA2262" s="2">
        <v>100</v>
      </c>
      <c r="AB2262" s="2">
        <v>26.956499999999998</v>
      </c>
      <c r="AC2262" s="2">
        <v>10.94</v>
      </c>
      <c r="AD2262" s="2">
        <v>10.9</v>
      </c>
      <c r="AE2262" s="2">
        <v>100</v>
      </c>
      <c r="AF2262" s="2">
        <v>33.968499999999999</v>
      </c>
      <c r="AG2262" s="2">
        <v>7.65</v>
      </c>
      <c r="AH2262" s="22">
        <v>7.6</v>
      </c>
      <c r="AI2262" s="22">
        <v>100</v>
      </c>
      <c r="AJ2262" s="22">
        <v>34.3003</v>
      </c>
      <c r="AK2262" s="18">
        <v>9.94</v>
      </c>
      <c r="AL2262" s="18">
        <v>9.9</v>
      </c>
      <c r="AM2262" s="18">
        <v>100</v>
      </c>
      <c r="AN2262" s="2">
        <v>49.398899999999998</v>
      </c>
      <c r="AO2262" s="2">
        <v>6.17</v>
      </c>
      <c r="AP2262" s="2">
        <v>6.2</v>
      </c>
      <c r="AQ2262" s="2">
        <v>100</v>
      </c>
      <c r="AR2262" s="2">
        <v>6.3730000000000002</v>
      </c>
      <c r="AS2262" s="2">
        <v>9.33</v>
      </c>
      <c r="AT2262" s="2">
        <v>9.3000000000000007</v>
      </c>
      <c r="AU2262" s="2">
        <v>100</v>
      </c>
      <c r="AV2262" s="2">
        <v>19.4299</v>
      </c>
      <c r="AW2262" s="2">
        <v>8.35</v>
      </c>
      <c r="AX2262" s="2">
        <v>8.4</v>
      </c>
      <c r="AY2262" s="2">
        <v>100</v>
      </c>
      <c r="AZ2262" s="2">
        <v>22.7121</v>
      </c>
      <c r="BA2262" s="2">
        <v>9.7200000000000006</v>
      </c>
      <c r="BB2262" s="2">
        <v>9.6999999999999993</v>
      </c>
      <c r="BC2262" s="2">
        <v>100</v>
      </c>
      <c r="BD2262" s="2">
        <v>35.184199999999997</v>
      </c>
      <c r="BE2262" s="4"/>
      <c r="BF2262" s="4"/>
    </row>
    <row r="2263" spans="1:58" x14ac:dyDescent="0.2">
      <c r="A2263" s="29">
        <v>2262</v>
      </c>
      <c r="B2263" s="7" t="s">
        <v>133</v>
      </c>
      <c r="C2263" s="3">
        <v>39999</v>
      </c>
      <c r="D2263" s="4" t="s">
        <v>21</v>
      </c>
      <c r="E2263" s="4" t="s">
        <v>170</v>
      </c>
      <c r="F2263" s="5" t="s">
        <v>194</v>
      </c>
      <c r="G2263" s="6">
        <v>0.89375000000000004</v>
      </c>
      <c r="H2263" s="6">
        <v>0.90972222222222221</v>
      </c>
      <c r="I2263" s="85">
        <f t="shared" si="35"/>
        <v>22.999999999999918</v>
      </c>
      <c r="J2263" s="86">
        <f>I2263*Segmentos!$D$7*(AH2263%)*IF(ISNUMBER(AI2263),AI2263%,0)</f>
        <v>7838.3999999999714</v>
      </c>
      <c r="K2263" s="86">
        <f>I2263*Segmentos!$D$7*(AL2263%)*IF(ISNUMBER(AM2263),AM2263%,0)</f>
        <v>33855.999999999876</v>
      </c>
      <c r="L2263" s="4"/>
      <c r="M2263" s="2">
        <v>0.22</v>
      </c>
      <c r="N2263" s="2">
        <v>0.5</v>
      </c>
      <c r="O2263" s="2">
        <v>40.799999999999997</v>
      </c>
      <c r="P2263" s="2">
        <v>20.595400000000001</v>
      </c>
      <c r="Q2263" s="2">
        <v>0.47</v>
      </c>
      <c r="R2263" s="2">
        <v>0.8</v>
      </c>
      <c r="S2263" s="2">
        <v>60.9</v>
      </c>
      <c r="T2263" s="2">
        <v>7.4137000000000004</v>
      </c>
      <c r="U2263" s="2">
        <v>0.41</v>
      </c>
      <c r="V2263" s="2">
        <v>1.3</v>
      </c>
      <c r="W2263" s="2">
        <v>30.8</v>
      </c>
      <c r="X2263" s="2">
        <v>8.0238999999999994</v>
      </c>
      <c r="Y2263" s="2">
        <v>0</v>
      </c>
      <c r="Z2263" s="2">
        <v>0</v>
      </c>
      <c r="AA2263" s="8" t="s">
        <v>577</v>
      </c>
      <c r="AB2263" s="2">
        <v>0</v>
      </c>
      <c r="AC2263" s="2">
        <v>0.17</v>
      </c>
      <c r="AD2263" s="2">
        <v>0.4</v>
      </c>
      <c r="AE2263" s="2">
        <v>42.1</v>
      </c>
      <c r="AF2263" s="2">
        <v>5.1577999999999999</v>
      </c>
      <c r="AG2263" s="2">
        <v>0.09</v>
      </c>
      <c r="AH2263" s="22">
        <v>0.6</v>
      </c>
      <c r="AI2263" s="22">
        <v>14.2</v>
      </c>
      <c r="AJ2263" s="22">
        <v>3.9691999999999998</v>
      </c>
      <c r="AK2263" s="18">
        <v>0.34</v>
      </c>
      <c r="AL2263" s="18">
        <v>0.5</v>
      </c>
      <c r="AM2263" s="18">
        <v>73.599999999999994</v>
      </c>
      <c r="AN2263" s="2">
        <v>16.626200000000001</v>
      </c>
      <c r="AO2263" s="2">
        <v>0</v>
      </c>
      <c r="AP2263" s="2">
        <v>0</v>
      </c>
      <c r="AQ2263" s="8" t="s">
        <v>577</v>
      </c>
      <c r="AR2263" s="2">
        <v>0</v>
      </c>
      <c r="AS2263" s="2">
        <v>0</v>
      </c>
      <c r="AT2263" s="2">
        <v>0</v>
      </c>
      <c r="AU2263" s="8" t="s">
        <v>577</v>
      </c>
      <c r="AV2263" s="2">
        <v>0</v>
      </c>
      <c r="AW2263" s="2">
        <v>0.38</v>
      </c>
      <c r="AX2263" s="2">
        <v>0.8</v>
      </c>
      <c r="AY2263" s="2">
        <v>47.3</v>
      </c>
      <c r="AZ2263" s="2">
        <v>10.297800000000001</v>
      </c>
      <c r="BA2263" s="2">
        <v>0.28999999999999998</v>
      </c>
      <c r="BB2263" s="2">
        <v>0.8</v>
      </c>
      <c r="BC2263" s="2">
        <v>35.799999999999997</v>
      </c>
      <c r="BD2263" s="2">
        <v>10.297599999999999</v>
      </c>
      <c r="BE2263" s="4"/>
      <c r="BF2263" s="4"/>
    </row>
    <row r="2264" spans="1:58" x14ac:dyDescent="0.2">
      <c r="A2264" s="29">
        <v>2263</v>
      </c>
      <c r="B2264" s="7" t="s">
        <v>11</v>
      </c>
      <c r="C2264" s="3">
        <v>39999</v>
      </c>
      <c r="D2264" s="4" t="s">
        <v>8</v>
      </c>
      <c r="E2264" s="4" t="s">
        <v>166</v>
      </c>
      <c r="F2264" s="5" t="s">
        <v>194</v>
      </c>
      <c r="G2264" s="6">
        <v>0.90972222222222221</v>
      </c>
      <c r="H2264" s="6">
        <v>0.91111111111111109</v>
      </c>
      <c r="I2264" s="85">
        <f t="shared" si="35"/>
        <v>1.9999999999999929</v>
      </c>
      <c r="J2264" s="86">
        <f>I2264*Segmentos!$D$7*(AH2264%)*IF(ISNUMBER(AI2264),AI2264%,0)</f>
        <v>41500.79999999985</v>
      </c>
      <c r="K2264" s="86">
        <f>I2264*Segmentos!$D$7*(AL2264%)*IF(ISNUMBER(AM2264),AM2264%,0)</f>
        <v>41577.599999999853</v>
      </c>
      <c r="L2264" s="4"/>
      <c r="M2264" s="2">
        <v>5.16</v>
      </c>
      <c r="N2264" s="2">
        <v>6.3</v>
      </c>
      <c r="O2264" s="2">
        <v>81.900000000000006</v>
      </c>
      <c r="P2264" s="2">
        <v>81.586699999999993</v>
      </c>
      <c r="Q2264" s="2">
        <v>4.42</v>
      </c>
      <c r="R2264" s="2">
        <v>4.7</v>
      </c>
      <c r="S2264" s="2">
        <v>94.5</v>
      </c>
      <c r="T2264" s="2">
        <v>11.6457</v>
      </c>
      <c r="U2264" s="2">
        <v>5.37</v>
      </c>
      <c r="V2264" s="2">
        <v>6.4</v>
      </c>
      <c r="W2264" s="2">
        <v>83.4</v>
      </c>
      <c r="X2264" s="2">
        <v>17.801200000000001</v>
      </c>
      <c r="Y2264" s="2">
        <v>5.53</v>
      </c>
      <c r="Z2264" s="2">
        <v>7.3</v>
      </c>
      <c r="AA2264" s="2">
        <v>75.400000000000006</v>
      </c>
      <c r="AB2264" s="2">
        <v>25.7958</v>
      </c>
      <c r="AC2264" s="2">
        <v>5.08</v>
      </c>
      <c r="AD2264" s="2">
        <v>6.1</v>
      </c>
      <c r="AE2264" s="2">
        <v>83.1</v>
      </c>
      <c r="AF2264" s="2">
        <v>26.344000000000001</v>
      </c>
      <c r="AG2264" s="2">
        <v>5.15</v>
      </c>
      <c r="AH2264" s="22">
        <v>6.6</v>
      </c>
      <c r="AI2264" s="22">
        <v>78.599999999999994</v>
      </c>
      <c r="AJ2264" s="22">
        <v>38.6312</v>
      </c>
      <c r="AK2264" s="18">
        <v>5.17</v>
      </c>
      <c r="AL2264" s="18">
        <v>6.1</v>
      </c>
      <c r="AM2264" s="18">
        <v>85.2</v>
      </c>
      <c r="AN2264" s="2">
        <v>42.955500000000001</v>
      </c>
      <c r="AO2264" s="2">
        <v>3.88</v>
      </c>
      <c r="AP2264" s="2">
        <v>4.4000000000000004</v>
      </c>
      <c r="AQ2264" s="2">
        <v>88</v>
      </c>
      <c r="AR2264" s="2">
        <v>6.6925999999999997</v>
      </c>
      <c r="AS2264" s="2">
        <v>5.59</v>
      </c>
      <c r="AT2264" s="2">
        <v>6.6</v>
      </c>
      <c r="AU2264" s="2">
        <v>85.1</v>
      </c>
      <c r="AV2264" s="2">
        <v>19.4499</v>
      </c>
      <c r="AW2264" s="2">
        <v>4.0999999999999996</v>
      </c>
      <c r="AX2264" s="2">
        <v>5.2</v>
      </c>
      <c r="AY2264" s="2">
        <v>78.8</v>
      </c>
      <c r="AZ2264" s="2">
        <v>18.644200000000001</v>
      </c>
      <c r="BA2264" s="2">
        <v>6.08</v>
      </c>
      <c r="BB2264" s="2">
        <v>7.5</v>
      </c>
      <c r="BC2264" s="2">
        <v>81</v>
      </c>
      <c r="BD2264" s="2">
        <v>36.8001</v>
      </c>
      <c r="BE2264" s="4"/>
      <c r="BF2264" s="4"/>
    </row>
    <row r="2265" spans="1:58" x14ac:dyDescent="0.2">
      <c r="A2265" s="29">
        <v>2264</v>
      </c>
      <c r="B2265" s="7" t="s">
        <v>11</v>
      </c>
      <c r="C2265" s="3">
        <v>39999</v>
      </c>
      <c r="D2265" s="4" t="s">
        <v>0</v>
      </c>
      <c r="E2265" s="4" t="s">
        <v>166</v>
      </c>
      <c r="F2265" s="5" t="s">
        <v>194</v>
      </c>
      <c r="G2265" s="6">
        <v>0.92361111111111116</v>
      </c>
      <c r="H2265" s="6">
        <v>0.92569444444444438</v>
      </c>
      <c r="I2265" s="85">
        <f t="shared" si="35"/>
        <v>2.9999999999998295</v>
      </c>
      <c r="J2265" s="86">
        <f>I2265*Segmentos!$D$7*(AH2265%)*IF(ISNUMBER(AI2265),AI2265%,0)</f>
        <v>61949.999999996486</v>
      </c>
      <c r="K2265" s="86">
        <f>I2265*Segmentos!$D$7*(AL2265%)*IF(ISNUMBER(AM2265),AM2265%,0)</f>
        <v>100799.99999999427</v>
      </c>
      <c r="L2265" s="4"/>
      <c r="M2265" s="2">
        <v>6.88</v>
      </c>
      <c r="N2265" s="2">
        <v>7.9</v>
      </c>
      <c r="O2265" s="2">
        <v>87.5</v>
      </c>
      <c r="P2265" s="2">
        <v>89.548199999999994</v>
      </c>
      <c r="Q2265" s="2">
        <v>4.4800000000000004</v>
      </c>
      <c r="R2265" s="2">
        <v>5.3</v>
      </c>
      <c r="S2265" s="2">
        <v>84.6</v>
      </c>
      <c r="T2265" s="2">
        <v>9.7331000000000003</v>
      </c>
      <c r="U2265" s="2">
        <v>3.84</v>
      </c>
      <c r="V2265" s="2">
        <v>4.3</v>
      </c>
      <c r="W2265" s="2">
        <v>88.5</v>
      </c>
      <c r="X2265" s="2">
        <v>10.4725</v>
      </c>
      <c r="Y2265" s="2">
        <v>7.3</v>
      </c>
      <c r="Z2265" s="2">
        <v>9</v>
      </c>
      <c r="AA2265" s="2">
        <v>81.5</v>
      </c>
      <c r="AB2265" s="2">
        <v>28.047799999999999</v>
      </c>
      <c r="AC2265" s="2">
        <v>9.67</v>
      </c>
      <c r="AD2265" s="2">
        <v>10.4</v>
      </c>
      <c r="AE2265" s="2">
        <v>92.7</v>
      </c>
      <c r="AF2265" s="2">
        <v>41.294800000000002</v>
      </c>
      <c r="AG2265" s="2">
        <v>5.15</v>
      </c>
      <c r="AH2265" s="22">
        <v>5.9</v>
      </c>
      <c r="AI2265" s="22">
        <v>87.5</v>
      </c>
      <c r="AJ2265" s="22">
        <v>31.823599999999999</v>
      </c>
      <c r="AK2265" s="18">
        <v>8.44</v>
      </c>
      <c r="AL2265" s="18">
        <v>9.6</v>
      </c>
      <c r="AM2265" s="18">
        <v>87.5</v>
      </c>
      <c r="AN2265" s="2">
        <v>57.724600000000002</v>
      </c>
      <c r="AO2265" s="2">
        <v>5.52</v>
      </c>
      <c r="AP2265" s="2">
        <v>5.9</v>
      </c>
      <c r="AQ2265" s="2">
        <v>92.9</v>
      </c>
      <c r="AR2265" s="2">
        <v>7.8545999999999996</v>
      </c>
      <c r="AS2265" s="2">
        <v>6.15</v>
      </c>
      <c r="AT2265" s="2">
        <v>6.5</v>
      </c>
      <c r="AU2265" s="2">
        <v>94.7</v>
      </c>
      <c r="AV2265" s="2">
        <v>17.636199999999999</v>
      </c>
      <c r="AW2265" s="2">
        <v>5.4</v>
      </c>
      <c r="AX2265" s="2">
        <v>6.5</v>
      </c>
      <c r="AY2265" s="2">
        <v>83.7</v>
      </c>
      <c r="AZ2265" s="2">
        <v>20.210699999999999</v>
      </c>
      <c r="BA2265" s="2">
        <v>8.8000000000000007</v>
      </c>
      <c r="BB2265" s="2">
        <v>10.3</v>
      </c>
      <c r="BC2265" s="2">
        <v>85.8</v>
      </c>
      <c r="BD2265" s="2">
        <v>43.846800000000002</v>
      </c>
      <c r="BE2265" s="4"/>
      <c r="BF2265" s="4"/>
    </row>
    <row r="2266" spans="1:58" x14ac:dyDescent="0.2">
      <c r="A2266" s="29">
        <v>2265</v>
      </c>
      <c r="B2266" s="7" t="s">
        <v>6</v>
      </c>
      <c r="C2266" s="3">
        <v>39999</v>
      </c>
      <c r="D2266" s="4" t="s">
        <v>3</v>
      </c>
      <c r="E2266" s="4" t="s">
        <v>166</v>
      </c>
      <c r="F2266" s="5" t="s">
        <v>194</v>
      </c>
      <c r="G2266" s="6">
        <v>0.90902777777777777</v>
      </c>
      <c r="H2266" s="6">
        <v>0.90972222222222221</v>
      </c>
      <c r="I2266" s="85">
        <f t="shared" si="35"/>
        <v>0.99999999999999645</v>
      </c>
      <c r="J2266" s="86">
        <f>I2266*Segmentos!$D$7*(AH2266%)*IF(ISNUMBER(AI2266),AI2266%,0)</f>
        <v>48799.999999999825</v>
      </c>
      <c r="K2266" s="86">
        <f>I2266*Segmentos!$D$7*(AL2266%)*IF(ISNUMBER(AM2266),AM2266%,0)</f>
        <v>35999.999999999876</v>
      </c>
      <c r="L2266" s="4"/>
      <c r="M2266" s="2">
        <v>10.5</v>
      </c>
      <c r="N2266" s="2">
        <v>10.5</v>
      </c>
      <c r="O2266" s="2">
        <v>100</v>
      </c>
      <c r="P2266" s="2">
        <v>87.646699999999996</v>
      </c>
      <c r="Q2266" s="2">
        <v>3.6</v>
      </c>
      <c r="R2266" s="2">
        <v>3.6</v>
      </c>
      <c r="S2266" s="2">
        <v>100</v>
      </c>
      <c r="T2266" s="2">
        <v>5.0137999999999998</v>
      </c>
      <c r="U2266" s="2">
        <v>7.34</v>
      </c>
      <c r="V2266" s="2">
        <v>7.3</v>
      </c>
      <c r="W2266" s="2">
        <v>100</v>
      </c>
      <c r="X2266" s="2">
        <v>12.8314</v>
      </c>
      <c r="Y2266" s="2">
        <v>11.59</v>
      </c>
      <c r="Z2266" s="2">
        <v>11.6</v>
      </c>
      <c r="AA2266" s="2">
        <v>100</v>
      </c>
      <c r="AB2266" s="2">
        <v>28.5427</v>
      </c>
      <c r="AC2266" s="2">
        <v>15.06</v>
      </c>
      <c r="AD2266" s="2">
        <v>15.1</v>
      </c>
      <c r="AE2266" s="2">
        <v>100</v>
      </c>
      <c r="AF2266" s="2">
        <v>41.258800000000001</v>
      </c>
      <c r="AG2266" s="2">
        <v>12.17</v>
      </c>
      <c r="AH2266" s="22">
        <v>12.2</v>
      </c>
      <c r="AI2266" s="22">
        <v>100</v>
      </c>
      <c r="AJ2266" s="22">
        <v>48.1935</v>
      </c>
      <c r="AK2266" s="18">
        <v>9</v>
      </c>
      <c r="AL2266" s="18">
        <v>9</v>
      </c>
      <c r="AM2266" s="18">
        <v>100</v>
      </c>
      <c r="AN2266" s="2">
        <v>39.453200000000002</v>
      </c>
      <c r="AO2266" s="2">
        <v>4.3899999999999997</v>
      </c>
      <c r="AP2266" s="2">
        <v>4.4000000000000004</v>
      </c>
      <c r="AQ2266" s="2">
        <v>100</v>
      </c>
      <c r="AR2266" s="2">
        <v>3.9996999999999998</v>
      </c>
      <c r="AS2266" s="2">
        <v>7.87</v>
      </c>
      <c r="AT2266" s="2">
        <v>7.9</v>
      </c>
      <c r="AU2266" s="2">
        <v>100</v>
      </c>
      <c r="AV2266" s="2">
        <v>14.4718</v>
      </c>
      <c r="AW2266" s="2">
        <v>10.72</v>
      </c>
      <c r="AX2266" s="2">
        <v>10.7</v>
      </c>
      <c r="AY2266" s="2">
        <v>100</v>
      </c>
      <c r="AZ2266" s="2">
        <v>25.717500000000001</v>
      </c>
      <c r="BA2266" s="2">
        <v>13.6</v>
      </c>
      <c r="BB2266" s="2">
        <v>13.6</v>
      </c>
      <c r="BC2266" s="2">
        <v>100</v>
      </c>
      <c r="BD2266" s="2">
        <v>43.457700000000003</v>
      </c>
      <c r="BE2266" s="4"/>
      <c r="BF2266" s="4"/>
    </row>
    <row r="2267" spans="1:58" x14ac:dyDescent="0.2">
      <c r="A2267" s="29">
        <v>2266</v>
      </c>
      <c r="B2267" s="7" t="s">
        <v>31</v>
      </c>
      <c r="C2267" s="3">
        <v>39999</v>
      </c>
      <c r="D2267" s="4" t="s">
        <v>28</v>
      </c>
      <c r="E2267" s="4" t="s">
        <v>166</v>
      </c>
      <c r="F2267" s="5" t="s">
        <v>194</v>
      </c>
      <c r="G2267" s="6">
        <v>0.91388888888888886</v>
      </c>
      <c r="H2267" s="6">
        <v>0.91736111111111107</v>
      </c>
      <c r="I2267" s="85">
        <f t="shared" si="35"/>
        <v>4.9999999999999822</v>
      </c>
      <c r="J2267" s="86">
        <f>I2267*Segmentos!$D$7*(AH2267%)*IF(ISNUMBER(AI2267),AI2267%,0)</f>
        <v>44219.999999999847</v>
      </c>
      <c r="K2267" s="86">
        <f>I2267*Segmentos!$D$7*(AL2267%)*IF(ISNUMBER(AM2267),AM2267%,0)</f>
        <v>46055.999999999833</v>
      </c>
      <c r="L2267" s="4"/>
      <c r="M2267" s="2">
        <v>2.2599999999999998</v>
      </c>
      <c r="N2267" s="2">
        <v>3.6</v>
      </c>
      <c r="O2267" s="2">
        <v>63.4</v>
      </c>
      <c r="P2267" s="2">
        <v>86.359800000000007</v>
      </c>
      <c r="Q2267" s="2">
        <v>1.7</v>
      </c>
      <c r="R2267" s="2">
        <v>2.7</v>
      </c>
      <c r="S2267" s="2">
        <v>62.2</v>
      </c>
      <c r="T2267" s="2">
        <v>10.8308</v>
      </c>
      <c r="U2267" s="2">
        <v>1.6</v>
      </c>
      <c r="V2267" s="2">
        <v>3.8</v>
      </c>
      <c r="W2267" s="2">
        <v>41.6</v>
      </c>
      <c r="X2267" s="2">
        <v>12.7995</v>
      </c>
      <c r="Y2267" s="2">
        <v>3.08</v>
      </c>
      <c r="Z2267" s="2">
        <v>3.6</v>
      </c>
      <c r="AA2267" s="2">
        <v>85</v>
      </c>
      <c r="AB2267" s="2">
        <v>34.7027</v>
      </c>
      <c r="AC2267" s="2">
        <v>2.2400000000000002</v>
      </c>
      <c r="AD2267" s="2">
        <v>3.8</v>
      </c>
      <c r="AE2267" s="2">
        <v>59.3</v>
      </c>
      <c r="AF2267" s="2">
        <v>28.026800000000001</v>
      </c>
      <c r="AG2267" s="2">
        <v>2.19</v>
      </c>
      <c r="AH2267" s="22">
        <v>3.3</v>
      </c>
      <c r="AI2267" s="22">
        <v>67</v>
      </c>
      <c r="AJ2267" s="22">
        <v>39.729300000000002</v>
      </c>
      <c r="AK2267" s="18">
        <v>2.3199999999999998</v>
      </c>
      <c r="AL2267" s="18">
        <v>3.8</v>
      </c>
      <c r="AM2267" s="18">
        <v>60.6</v>
      </c>
      <c r="AN2267" s="2">
        <v>46.630499999999998</v>
      </c>
      <c r="AO2267" s="2">
        <v>1.34</v>
      </c>
      <c r="AP2267" s="2">
        <v>2.7</v>
      </c>
      <c r="AQ2267" s="2">
        <v>50.4</v>
      </c>
      <c r="AR2267" s="2">
        <v>5.5827999999999998</v>
      </c>
      <c r="AS2267" s="2">
        <v>1.6</v>
      </c>
      <c r="AT2267" s="2">
        <v>2.6</v>
      </c>
      <c r="AU2267" s="2">
        <v>62.3</v>
      </c>
      <c r="AV2267" s="2">
        <v>13.4854</v>
      </c>
      <c r="AW2267" s="2">
        <v>2.0099999999999998</v>
      </c>
      <c r="AX2267" s="2">
        <v>3.3</v>
      </c>
      <c r="AY2267" s="2">
        <v>60.5</v>
      </c>
      <c r="AZ2267" s="2">
        <v>22.0228</v>
      </c>
      <c r="BA2267" s="2">
        <v>3.1</v>
      </c>
      <c r="BB2267" s="2">
        <v>4.5999999999999996</v>
      </c>
      <c r="BC2267" s="2">
        <v>67.400000000000006</v>
      </c>
      <c r="BD2267" s="2">
        <v>45.268900000000002</v>
      </c>
      <c r="BE2267" s="4"/>
      <c r="BF2267" s="4"/>
    </row>
    <row r="2268" spans="1:58" x14ac:dyDescent="0.2">
      <c r="A2268" s="29">
        <v>2267</v>
      </c>
      <c r="B2268" s="7" t="s">
        <v>76</v>
      </c>
      <c r="C2268" s="3">
        <v>39999</v>
      </c>
      <c r="D2268" s="4" t="s">
        <v>13</v>
      </c>
      <c r="E2268" s="4" t="s">
        <v>165</v>
      </c>
      <c r="F2268" s="5" t="s">
        <v>194</v>
      </c>
      <c r="G2268" s="6">
        <v>0.81180555555555556</v>
      </c>
      <c r="H2268" s="6">
        <v>0.87430555555555556</v>
      </c>
      <c r="I2268" s="85">
        <f t="shared" si="35"/>
        <v>90</v>
      </c>
      <c r="J2268" s="86">
        <f>I2268*Segmentos!$D$7*(AH2268%)*IF(ISNUMBER(AI2268),AI2268%,0)</f>
        <v>1140480.0000000002</v>
      </c>
      <c r="K2268" s="86">
        <f>I2268*Segmentos!$D$7*(AL2268%)*IF(ISNUMBER(AM2268),AM2268%,0)</f>
        <v>1144223.9999999998</v>
      </c>
      <c r="L2268" s="4"/>
      <c r="M2268" s="2">
        <v>3.17</v>
      </c>
      <c r="N2268" s="2">
        <v>11.3</v>
      </c>
      <c r="O2268" s="2">
        <v>28</v>
      </c>
      <c r="P2268" s="2">
        <v>75.198499999999996</v>
      </c>
      <c r="Q2268" s="2">
        <v>1.61</v>
      </c>
      <c r="R2268" s="2">
        <v>7.5</v>
      </c>
      <c r="S2268" s="2">
        <v>21.6</v>
      </c>
      <c r="T2268" s="2">
        <v>6.3647999999999998</v>
      </c>
      <c r="U2268" s="2">
        <v>2.15</v>
      </c>
      <c r="V2268" s="2">
        <v>7</v>
      </c>
      <c r="W2268" s="2">
        <v>30.9</v>
      </c>
      <c r="X2268" s="2">
        <v>10.674799999999999</v>
      </c>
      <c r="Y2268" s="2">
        <v>4.1900000000000004</v>
      </c>
      <c r="Z2268" s="2">
        <v>14.6</v>
      </c>
      <c r="AA2268" s="2">
        <v>28.7</v>
      </c>
      <c r="AB2268" s="2">
        <v>29.350300000000001</v>
      </c>
      <c r="AC2268" s="2">
        <v>3.7</v>
      </c>
      <c r="AD2268" s="2">
        <v>13.1</v>
      </c>
      <c r="AE2268" s="2">
        <v>28.2</v>
      </c>
      <c r="AF2268" s="2">
        <v>28.808700000000002</v>
      </c>
      <c r="AG2268" s="2">
        <v>3.17</v>
      </c>
      <c r="AH2268" s="22">
        <v>11</v>
      </c>
      <c r="AI2268" s="22">
        <v>28.8</v>
      </c>
      <c r="AJ2268" s="22">
        <v>35.655500000000004</v>
      </c>
      <c r="AK2268" s="18">
        <v>3.17</v>
      </c>
      <c r="AL2268" s="18">
        <v>11.6</v>
      </c>
      <c r="AM2268" s="18">
        <v>27.4</v>
      </c>
      <c r="AN2268" s="2">
        <v>39.542999999999999</v>
      </c>
      <c r="AO2268" s="2">
        <v>1.43</v>
      </c>
      <c r="AP2268" s="2">
        <v>8.1</v>
      </c>
      <c r="AQ2268" s="2">
        <v>17.8</v>
      </c>
      <c r="AR2268" s="2">
        <v>3.7155</v>
      </c>
      <c r="AS2268" s="2">
        <v>2.23</v>
      </c>
      <c r="AT2268" s="2">
        <v>6.7</v>
      </c>
      <c r="AU2268" s="2">
        <v>33.1</v>
      </c>
      <c r="AV2268" s="2">
        <v>11.6273</v>
      </c>
      <c r="AW2268" s="2">
        <v>3.32</v>
      </c>
      <c r="AX2268" s="2">
        <v>11.7</v>
      </c>
      <c r="AY2268" s="2">
        <v>28.4</v>
      </c>
      <c r="AZ2268" s="2">
        <v>22.6053</v>
      </c>
      <c r="BA2268" s="2">
        <v>4.0999999999999996</v>
      </c>
      <c r="BB2268" s="2">
        <v>14.6</v>
      </c>
      <c r="BC2268" s="2">
        <v>28.1</v>
      </c>
      <c r="BD2268" s="2">
        <v>37.250399999999999</v>
      </c>
      <c r="BE2268" s="4"/>
      <c r="BF2268" s="4"/>
    </row>
    <row r="2269" spans="1:58" x14ac:dyDescent="0.2">
      <c r="A2269" s="29">
        <v>2268</v>
      </c>
      <c r="B2269" s="7" t="s">
        <v>132</v>
      </c>
      <c r="C2269" s="3">
        <v>39999</v>
      </c>
      <c r="D2269" s="4" t="s">
        <v>21</v>
      </c>
      <c r="E2269" s="4" t="s">
        <v>170</v>
      </c>
      <c r="F2269" s="5" t="s">
        <v>194</v>
      </c>
      <c r="G2269" s="6">
        <v>0.87638888888888899</v>
      </c>
      <c r="H2269" s="6">
        <v>0.8930555555555556</v>
      </c>
      <c r="I2269" s="85">
        <f t="shared" si="35"/>
        <v>23.999999999999915</v>
      </c>
      <c r="J2269" s="86">
        <f>I2269*Segmentos!$D$7*(AH2269%)*IF(ISNUMBER(AI2269),AI2269%,0)</f>
        <v>796.79999999999734</v>
      </c>
      <c r="K2269" s="86">
        <f>I2269*Segmentos!$D$7*(AL2269%)*IF(ISNUMBER(AM2269),AM2269%,0)</f>
        <v>20044.799999999934</v>
      </c>
      <c r="L2269" s="4"/>
      <c r="M2269" s="2">
        <v>0.12</v>
      </c>
      <c r="N2269" s="2">
        <v>0.5</v>
      </c>
      <c r="O2269" s="2">
        <v>24.4</v>
      </c>
      <c r="P2269" s="2">
        <v>27.911000000000001</v>
      </c>
      <c r="Q2269" s="2">
        <v>0.19</v>
      </c>
      <c r="R2269" s="2">
        <v>0.8</v>
      </c>
      <c r="S2269" s="2">
        <v>25</v>
      </c>
      <c r="T2269" s="2">
        <v>7.5804</v>
      </c>
      <c r="U2269" s="2">
        <v>0.27</v>
      </c>
      <c r="V2269" s="2">
        <v>0.5</v>
      </c>
      <c r="W2269" s="2">
        <v>56.1</v>
      </c>
      <c r="X2269" s="2">
        <v>13.247299999999999</v>
      </c>
      <c r="Y2269" s="2">
        <v>0.08</v>
      </c>
      <c r="Z2269" s="2">
        <v>0.4</v>
      </c>
      <c r="AA2269" s="2">
        <v>18.899999999999999</v>
      </c>
      <c r="AB2269" s="2">
        <v>5.8503999999999996</v>
      </c>
      <c r="AC2269" s="2">
        <v>0.02</v>
      </c>
      <c r="AD2269" s="2">
        <v>0.4</v>
      </c>
      <c r="AE2269" s="2">
        <v>4.2</v>
      </c>
      <c r="AF2269" s="2">
        <v>1.2329000000000001</v>
      </c>
      <c r="AG2269" s="2">
        <v>0.01</v>
      </c>
      <c r="AH2269" s="22">
        <v>0.1</v>
      </c>
      <c r="AI2269" s="22">
        <v>8.3000000000000007</v>
      </c>
      <c r="AJ2269" s="22">
        <v>0.94310000000000005</v>
      </c>
      <c r="AK2269" s="18">
        <v>0.22</v>
      </c>
      <c r="AL2269" s="18">
        <v>0.8</v>
      </c>
      <c r="AM2269" s="18">
        <v>26.1</v>
      </c>
      <c r="AN2269" s="2">
        <v>26.9679</v>
      </c>
      <c r="AO2269" s="2">
        <v>0.01</v>
      </c>
      <c r="AP2269" s="2">
        <v>0.2</v>
      </c>
      <c r="AQ2269" s="2">
        <v>4.2</v>
      </c>
      <c r="AR2269" s="2">
        <v>0.25069999999999998</v>
      </c>
      <c r="AS2269" s="2">
        <v>0.01</v>
      </c>
      <c r="AT2269" s="2">
        <v>0.2</v>
      </c>
      <c r="AU2269" s="2">
        <v>4.2</v>
      </c>
      <c r="AV2269" s="2">
        <v>0.46350000000000002</v>
      </c>
      <c r="AW2269" s="2">
        <v>0.25</v>
      </c>
      <c r="AX2269" s="2">
        <v>0.6</v>
      </c>
      <c r="AY2269" s="2">
        <v>43.6</v>
      </c>
      <c r="AZ2269" s="2">
        <v>17.194299999999998</v>
      </c>
      <c r="BA2269" s="2">
        <v>0.11</v>
      </c>
      <c r="BB2269" s="2">
        <v>0.6</v>
      </c>
      <c r="BC2269" s="2">
        <v>17.2</v>
      </c>
      <c r="BD2269" s="2">
        <v>10.0024</v>
      </c>
      <c r="BE2269" s="4"/>
      <c r="BF2269" s="4"/>
    </row>
    <row r="2270" spans="1:58" x14ac:dyDescent="0.2">
      <c r="A2270" s="29">
        <v>2269</v>
      </c>
      <c r="B2270" s="7" t="s">
        <v>115</v>
      </c>
      <c r="C2270" s="3">
        <v>39999</v>
      </c>
      <c r="D2270" s="4" t="s">
        <v>17</v>
      </c>
      <c r="E2270" s="4" t="s">
        <v>169</v>
      </c>
      <c r="F2270" s="5" t="s">
        <v>194</v>
      </c>
      <c r="G2270" s="6">
        <v>0.8340277777777777</v>
      </c>
      <c r="H2270" s="6">
        <v>0.87430555555555556</v>
      </c>
      <c r="I2270" s="85">
        <f t="shared" si="35"/>
        <v>58.000000000000114</v>
      </c>
      <c r="J2270" s="86">
        <f>I2270*Segmentos!$D$7*(AH2270%)*IF(ISNUMBER(AI2270),AI2270%,0)</f>
        <v>48024.000000000095</v>
      </c>
      <c r="K2270" s="86">
        <f>I2270*Segmentos!$D$7*(AL2270%)*IF(ISNUMBER(AM2270),AM2270%,0)</f>
        <v>12528.000000000024</v>
      </c>
      <c r="L2270" s="4"/>
      <c r="M2270" s="2">
        <v>0.12</v>
      </c>
      <c r="N2270" s="2">
        <v>0.8</v>
      </c>
      <c r="O2270" s="2">
        <v>14.5</v>
      </c>
      <c r="P2270" s="2">
        <v>87.251199999999997</v>
      </c>
      <c r="Q2270" s="2">
        <v>0</v>
      </c>
      <c r="R2270" s="2">
        <v>0</v>
      </c>
      <c r="S2270" s="8" t="s">
        <v>577</v>
      </c>
      <c r="T2270" s="2">
        <v>0</v>
      </c>
      <c r="U2270" s="2">
        <v>0</v>
      </c>
      <c r="V2270" s="2">
        <v>0</v>
      </c>
      <c r="W2270" s="8" t="s">
        <v>577</v>
      </c>
      <c r="X2270" s="2">
        <v>0</v>
      </c>
      <c r="Y2270" s="2">
        <v>0.39</v>
      </c>
      <c r="Z2270" s="2">
        <v>2.6</v>
      </c>
      <c r="AA2270" s="2">
        <v>15</v>
      </c>
      <c r="AB2270" s="2">
        <v>82.013900000000007</v>
      </c>
      <c r="AC2270" s="2">
        <v>0.02</v>
      </c>
      <c r="AD2270" s="2">
        <v>0.2</v>
      </c>
      <c r="AE2270" s="2">
        <v>9.4</v>
      </c>
      <c r="AF2270" s="2">
        <v>5.2373000000000003</v>
      </c>
      <c r="AG2270" s="2">
        <v>0.2</v>
      </c>
      <c r="AH2270" s="22">
        <v>1.5</v>
      </c>
      <c r="AI2270" s="22">
        <v>13.8</v>
      </c>
      <c r="AJ2270" s="22">
        <v>68.355500000000006</v>
      </c>
      <c r="AK2270" s="18">
        <v>0.05</v>
      </c>
      <c r="AL2270" s="18">
        <v>0.3</v>
      </c>
      <c r="AM2270" s="18">
        <v>18</v>
      </c>
      <c r="AN2270" s="2">
        <v>18.895700000000001</v>
      </c>
      <c r="AO2270" s="2">
        <v>0.13</v>
      </c>
      <c r="AP2270" s="2">
        <v>0.4</v>
      </c>
      <c r="AQ2270" s="2">
        <v>30.2</v>
      </c>
      <c r="AR2270" s="2">
        <v>10.3368</v>
      </c>
      <c r="AS2270" s="2">
        <v>0.08</v>
      </c>
      <c r="AT2270" s="2">
        <v>0.8</v>
      </c>
      <c r="AU2270" s="2">
        <v>10.1</v>
      </c>
      <c r="AV2270" s="2">
        <v>12.162699999999999</v>
      </c>
      <c r="AW2270" s="2">
        <v>0.13</v>
      </c>
      <c r="AX2270" s="2">
        <v>1.3</v>
      </c>
      <c r="AY2270" s="2">
        <v>10.5</v>
      </c>
      <c r="AZ2270" s="2">
        <v>27.912400000000002</v>
      </c>
      <c r="BA2270" s="2">
        <v>0.13</v>
      </c>
      <c r="BB2270" s="2">
        <v>0.7</v>
      </c>
      <c r="BC2270" s="2">
        <v>20.3</v>
      </c>
      <c r="BD2270" s="2">
        <v>36.839399999999998</v>
      </c>
      <c r="BE2270" s="4"/>
      <c r="BF2270" s="4"/>
    </row>
    <row r="2271" spans="1:58" x14ac:dyDescent="0.2">
      <c r="A2271" s="29">
        <v>2270</v>
      </c>
      <c r="B2271" s="7" t="s">
        <v>61</v>
      </c>
      <c r="C2271" s="3">
        <v>39999</v>
      </c>
      <c r="D2271" s="4" t="s">
        <v>17</v>
      </c>
      <c r="E2271" s="4" t="s">
        <v>169</v>
      </c>
      <c r="F2271" s="5" t="s">
        <v>194</v>
      </c>
      <c r="G2271" s="6">
        <v>0.87430555555555556</v>
      </c>
      <c r="H2271" s="6">
        <v>0.9604166666666667</v>
      </c>
      <c r="I2271" s="85">
        <f t="shared" si="35"/>
        <v>124.00000000000004</v>
      </c>
      <c r="J2271" s="86">
        <f>I2271*Segmentos!$D$7*(AH2271%)*IF(ISNUMBER(AI2271),AI2271%,0)</f>
        <v>86750.400000000023</v>
      </c>
      <c r="K2271" s="86">
        <f>I2271*Segmentos!$D$7*(AL2271%)*IF(ISNUMBER(AM2271),AM2271%,0)</f>
        <v>108028.80000000003</v>
      </c>
      <c r="L2271" s="4"/>
      <c r="M2271" s="2">
        <v>0.2</v>
      </c>
      <c r="N2271" s="2">
        <v>2.6</v>
      </c>
      <c r="O2271" s="2">
        <v>7.9</v>
      </c>
      <c r="P2271" s="2">
        <v>90.125600000000006</v>
      </c>
      <c r="Q2271" s="2">
        <v>7.0000000000000007E-2</v>
      </c>
      <c r="R2271" s="2">
        <v>0.8</v>
      </c>
      <c r="S2271" s="2">
        <v>9</v>
      </c>
      <c r="T2271" s="2">
        <v>5.2351999999999999</v>
      </c>
      <c r="U2271" s="2">
        <v>0.31</v>
      </c>
      <c r="V2271" s="2">
        <v>1</v>
      </c>
      <c r="W2271" s="2">
        <v>29.3</v>
      </c>
      <c r="X2271" s="2">
        <v>28.8809</v>
      </c>
      <c r="Y2271" s="2">
        <v>0.32</v>
      </c>
      <c r="Z2271" s="2">
        <v>4.5</v>
      </c>
      <c r="AA2271" s="2">
        <v>7.2</v>
      </c>
      <c r="AB2271" s="2">
        <v>42.725200000000001</v>
      </c>
      <c r="AC2271" s="2">
        <v>0.09</v>
      </c>
      <c r="AD2271" s="2">
        <v>2.7</v>
      </c>
      <c r="AE2271" s="2">
        <v>3.4</v>
      </c>
      <c r="AF2271" s="2">
        <v>13.2842</v>
      </c>
      <c r="AG2271" s="2">
        <v>0.18</v>
      </c>
      <c r="AH2271" s="22">
        <v>3.3</v>
      </c>
      <c r="AI2271" s="22">
        <v>5.3</v>
      </c>
      <c r="AJ2271" s="22">
        <v>37.409199999999998</v>
      </c>
      <c r="AK2271" s="18">
        <v>0.22</v>
      </c>
      <c r="AL2271" s="18">
        <v>1.8</v>
      </c>
      <c r="AM2271" s="18">
        <v>12.1</v>
      </c>
      <c r="AN2271" s="2">
        <v>52.716500000000003</v>
      </c>
      <c r="AO2271" s="2">
        <v>0.09</v>
      </c>
      <c r="AP2271" s="2">
        <v>0.7</v>
      </c>
      <c r="AQ2271" s="2">
        <v>12.6</v>
      </c>
      <c r="AR2271" s="2">
        <v>4.3387000000000002</v>
      </c>
      <c r="AS2271" s="2">
        <v>0.26</v>
      </c>
      <c r="AT2271" s="2">
        <v>1.9</v>
      </c>
      <c r="AU2271" s="2">
        <v>13.7</v>
      </c>
      <c r="AV2271" s="2">
        <v>26.0185</v>
      </c>
      <c r="AW2271" s="2">
        <v>0.12</v>
      </c>
      <c r="AX2271" s="2">
        <v>2</v>
      </c>
      <c r="AY2271" s="2">
        <v>5.7</v>
      </c>
      <c r="AZ2271" s="2">
        <v>14.977600000000001</v>
      </c>
      <c r="BA2271" s="2">
        <v>0.26</v>
      </c>
      <c r="BB2271" s="2">
        <v>3.8</v>
      </c>
      <c r="BC2271" s="2">
        <v>6.8</v>
      </c>
      <c r="BD2271" s="2">
        <v>44.790799999999997</v>
      </c>
      <c r="BE2271" s="4"/>
      <c r="BF2271" s="4"/>
    </row>
    <row r="2272" spans="1:58" x14ac:dyDescent="0.2">
      <c r="A2272" s="29">
        <v>2271</v>
      </c>
      <c r="B2272" s="7" t="s">
        <v>10</v>
      </c>
      <c r="C2272" s="3">
        <v>39999</v>
      </c>
      <c r="D2272" s="4" t="s">
        <v>8</v>
      </c>
      <c r="E2272" s="4" t="s">
        <v>164</v>
      </c>
      <c r="F2272" s="5" t="s">
        <v>194</v>
      </c>
      <c r="G2272" s="6">
        <v>0.87361111111111101</v>
      </c>
      <c r="H2272" s="6">
        <v>0.91180555555555554</v>
      </c>
      <c r="I2272" s="85">
        <f t="shared" si="35"/>
        <v>55.000000000000128</v>
      </c>
      <c r="J2272" s="86">
        <f>I2272*Segmentos!$D$7*(AH2272%)*IF(ISNUMBER(AI2272),AI2272%,0)</f>
        <v>1207140.000000003</v>
      </c>
      <c r="K2272" s="86">
        <f>I2272*Segmentos!$D$7*(AL2272%)*IF(ISNUMBER(AM2272),AM2272%,0)</f>
        <v>1254000.000000003</v>
      </c>
      <c r="L2272" s="4"/>
      <c r="M2272" s="2">
        <v>5.6</v>
      </c>
      <c r="N2272" s="2">
        <v>16.8</v>
      </c>
      <c r="O2272" s="2">
        <v>33.299999999999997</v>
      </c>
      <c r="P2272" s="2">
        <v>77.646199999999993</v>
      </c>
      <c r="Q2272" s="2">
        <v>4.22</v>
      </c>
      <c r="R2272" s="2">
        <v>11</v>
      </c>
      <c r="S2272" s="2">
        <v>38.5</v>
      </c>
      <c r="T2272" s="2">
        <v>9.7540999999999993</v>
      </c>
      <c r="U2272" s="2">
        <v>5.69</v>
      </c>
      <c r="V2272" s="2">
        <v>21.5</v>
      </c>
      <c r="W2272" s="2">
        <v>26.5</v>
      </c>
      <c r="X2272" s="2">
        <v>16.538599999999999</v>
      </c>
      <c r="Y2272" s="2">
        <v>5.83</v>
      </c>
      <c r="Z2272" s="2">
        <v>18.5</v>
      </c>
      <c r="AA2272" s="2">
        <v>31.6</v>
      </c>
      <c r="AB2272" s="2">
        <v>23.870999999999999</v>
      </c>
      <c r="AC2272" s="2">
        <v>6.04</v>
      </c>
      <c r="AD2272" s="2">
        <v>15.3</v>
      </c>
      <c r="AE2272" s="2">
        <v>39.4</v>
      </c>
      <c r="AF2272" s="2">
        <v>27.482500000000002</v>
      </c>
      <c r="AG2272" s="2">
        <v>5.48</v>
      </c>
      <c r="AH2272" s="22">
        <v>18.600000000000001</v>
      </c>
      <c r="AI2272" s="22">
        <v>29.5</v>
      </c>
      <c r="AJ2272" s="22">
        <v>36.0167</v>
      </c>
      <c r="AK2272" s="18">
        <v>5.71</v>
      </c>
      <c r="AL2272" s="18">
        <v>15.2</v>
      </c>
      <c r="AM2272" s="18">
        <v>37.5</v>
      </c>
      <c r="AN2272" s="2">
        <v>41.629399999999997</v>
      </c>
      <c r="AO2272" s="2">
        <v>3.7</v>
      </c>
      <c r="AP2272" s="2">
        <v>13.7</v>
      </c>
      <c r="AQ2272" s="2">
        <v>27</v>
      </c>
      <c r="AR2272" s="2">
        <v>5.6025999999999998</v>
      </c>
      <c r="AS2272" s="2">
        <v>4.99</v>
      </c>
      <c r="AT2272" s="2">
        <v>15.4</v>
      </c>
      <c r="AU2272" s="2">
        <v>32.4</v>
      </c>
      <c r="AV2272" s="2">
        <v>15.2386</v>
      </c>
      <c r="AW2272" s="2">
        <v>5.25</v>
      </c>
      <c r="AX2272" s="2">
        <v>15.1</v>
      </c>
      <c r="AY2272" s="2">
        <v>34.9</v>
      </c>
      <c r="AZ2272" s="2">
        <v>20.934799999999999</v>
      </c>
      <c r="BA2272" s="2">
        <v>6.76</v>
      </c>
      <c r="BB2272" s="2">
        <v>19.8</v>
      </c>
      <c r="BC2272" s="2">
        <v>34.1</v>
      </c>
      <c r="BD2272" s="2">
        <v>35.870100000000001</v>
      </c>
      <c r="BE2272" s="4"/>
      <c r="BF2272" s="4"/>
    </row>
    <row r="2273" spans="1:58" x14ac:dyDescent="0.2">
      <c r="A2273" s="29">
        <v>2272</v>
      </c>
      <c r="B2273" s="7" t="s">
        <v>27</v>
      </c>
      <c r="C2273" s="3">
        <v>39999</v>
      </c>
      <c r="D2273" s="4" t="s">
        <v>21</v>
      </c>
      <c r="E2273" s="4" t="s">
        <v>169</v>
      </c>
      <c r="F2273" s="5" t="s">
        <v>194</v>
      </c>
      <c r="G2273" s="6">
        <v>0.91666666666666663</v>
      </c>
      <c r="H2273" s="6">
        <v>0.95</v>
      </c>
      <c r="I2273" s="85">
        <f t="shared" si="35"/>
        <v>47.999999999999986</v>
      </c>
      <c r="J2273" s="86">
        <f>I2273*Segmentos!$D$7*(AH2273%)*IF(ISNUMBER(AI2273),AI2273%,0)</f>
        <v>136857.59999999998</v>
      </c>
      <c r="K2273" s="86">
        <f>I2273*Segmentos!$D$7*(AL2273%)*IF(ISNUMBER(AM2273),AM2273%,0)</f>
        <v>109689.59999999995</v>
      </c>
      <c r="L2273" s="4"/>
      <c r="M2273" s="2">
        <v>0.64</v>
      </c>
      <c r="N2273" s="2">
        <v>2.6</v>
      </c>
      <c r="O2273" s="2">
        <v>24.8</v>
      </c>
      <c r="P2273" s="2">
        <v>73.328599999999994</v>
      </c>
      <c r="Q2273" s="2">
        <v>0.61</v>
      </c>
      <c r="R2273" s="2">
        <v>2.4</v>
      </c>
      <c r="S2273" s="2">
        <v>25.7</v>
      </c>
      <c r="T2273" s="2">
        <v>11.5724</v>
      </c>
      <c r="U2273" s="2">
        <v>0.39</v>
      </c>
      <c r="V2273" s="2">
        <v>2.2000000000000002</v>
      </c>
      <c r="W2273" s="2">
        <v>18</v>
      </c>
      <c r="X2273" s="2">
        <v>9.3980999999999995</v>
      </c>
      <c r="Y2273" s="2">
        <v>1.21</v>
      </c>
      <c r="Z2273" s="2">
        <v>4.0999999999999996</v>
      </c>
      <c r="AA2273" s="2">
        <v>29.1</v>
      </c>
      <c r="AB2273" s="2">
        <v>40.647300000000001</v>
      </c>
      <c r="AC2273" s="2">
        <v>0.31</v>
      </c>
      <c r="AD2273" s="2">
        <v>1.6</v>
      </c>
      <c r="AE2273" s="2">
        <v>20</v>
      </c>
      <c r="AF2273" s="2">
        <v>11.710699999999999</v>
      </c>
      <c r="AG2273" s="2">
        <v>0.71</v>
      </c>
      <c r="AH2273" s="22">
        <v>2.2000000000000002</v>
      </c>
      <c r="AI2273" s="22">
        <v>32.4</v>
      </c>
      <c r="AJ2273" s="22">
        <v>38.449800000000003</v>
      </c>
      <c r="AK2273" s="18">
        <v>0.57999999999999996</v>
      </c>
      <c r="AL2273" s="18">
        <v>2.9</v>
      </c>
      <c r="AM2273" s="18">
        <v>19.7</v>
      </c>
      <c r="AN2273" s="2">
        <v>34.878799999999998</v>
      </c>
      <c r="AO2273" s="2">
        <v>0.09</v>
      </c>
      <c r="AP2273" s="2">
        <v>0.6</v>
      </c>
      <c r="AQ2273" s="2">
        <v>14.8</v>
      </c>
      <c r="AR2273" s="2">
        <v>1.1721999999999999</v>
      </c>
      <c r="AS2273" s="2">
        <v>0.54</v>
      </c>
      <c r="AT2273" s="2">
        <v>2</v>
      </c>
      <c r="AU2273" s="2">
        <v>26.9</v>
      </c>
      <c r="AV2273" s="2">
        <v>13.6747</v>
      </c>
      <c r="AW2273" s="2">
        <v>0.98</v>
      </c>
      <c r="AX2273" s="2">
        <v>3.7</v>
      </c>
      <c r="AY2273" s="2">
        <v>26.2</v>
      </c>
      <c r="AZ2273" s="2">
        <v>32.095399999999998</v>
      </c>
      <c r="BA2273" s="2">
        <v>0.6</v>
      </c>
      <c r="BB2273" s="2">
        <v>2.6</v>
      </c>
      <c r="BC2273" s="2">
        <v>23.2</v>
      </c>
      <c r="BD2273" s="2">
        <v>26.386299999999999</v>
      </c>
      <c r="BE2273" s="4"/>
      <c r="BF2273" s="4"/>
    </row>
    <row r="2274" spans="1:58" x14ac:dyDescent="0.2">
      <c r="A2274" s="29">
        <v>2273</v>
      </c>
      <c r="B2274" s="7" t="s">
        <v>85</v>
      </c>
      <c r="C2274" s="3">
        <v>39999</v>
      </c>
      <c r="D2274" s="4" t="s">
        <v>21</v>
      </c>
      <c r="E2274" s="4" t="s">
        <v>180</v>
      </c>
      <c r="F2274" s="5" t="s">
        <v>194</v>
      </c>
      <c r="G2274" s="6">
        <v>0.85763888888888884</v>
      </c>
      <c r="H2274" s="6">
        <v>0.87569444444444444</v>
      </c>
      <c r="I2274" s="85">
        <f t="shared" si="35"/>
        <v>26.000000000000068</v>
      </c>
      <c r="J2274" s="86">
        <f>I2274*Segmentos!$D$7*(AH2274%)*IF(ISNUMBER(AI2274),AI2274%,0)</f>
        <v>46612.800000000127</v>
      </c>
      <c r="K2274" s="86">
        <f>I2274*Segmentos!$D$7*(AL2274%)*IF(ISNUMBER(AM2274),AM2274%,0)</f>
        <v>77168.000000000189</v>
      </c>
      <c r="L2274" s="4"/>
      <c r="M2274" s="2">
        <v>0.61</v>
      </c>
      <c r="N2274" s="2">
        <v>1.6</v>
      </c>
      <c r="O2274" s="2">
        <v>37.799999999999997</v>
      </c>
      <c r="P2274" s="2">
        <v>81.143600000000006</v>
      </c>
      <c r="Q2274" s="2">
        <v>0.02</v>
      </c>
      <c r="R2274" s="2">
        <v>0.3</v>
      </c>
      <c r="S2274" s="2">
        <v>7.7</v>
      </c>
      <c r="T2274" s="2">
        <v>0.4919</v>
      </c>
      <c r="U2274" s="2">
        <v>0.3</v>
      </c>
      <c r="V2274" s="2">
        <v>0.4</v>
      </c>
      <c r="W2274" s="2">
        <v>83.3</v>
      </c>
      <c r="X2274" s="2">
        <v>8.4240999999999993</v>
      </c>
      <c r="Y2274" s="2">
        <v>0.27</v>
      </c>
      <c r="Z2274" s="2">
        <v>1.3</v>
      </c>
      <c r="AA2274" s="2">
        <v>21.7</v>
      </c>
      <c r="AB2274" s="2">
        <v>10.743499999999999</v>
      </c>
      <c r="AC2274" s="2">
        <v>1.41</v>
      </c>
      <c r="AD2274" s="2">
        <v>3.4</v>
      </c>
      <c r="AE2274" s="2">
        <v>41.4</v>
      </c>
      <c r="AF2274" s="2">
        <v>61.484200000000001</v>
      </c>
      <c r="AG2274" s="2">
        <v>0.46</v>
      </c>
      <c r="AH2274" s="22">
        <v>1.8</v>
      </c>
      <c r="AI2274" s="22">
        <v>24.9</v>
      </c>
      <c r="AJ2274" s="22">
        <v>28.750299999999999</v>
      </c>
      <c r="AK2274" s="18">
        <v>0.75</v>
      </c>
      <c r="AL2274" s="18">
        <v>1.4</v>
      </c>
      <c r="AM2274" s="18">
        <v>53</v>
      </c>
      <c r="AN2274" s="2">
        <v>52.393300000000004</v>
      </c>
      <c r="AO2274" s="2">
        <v>0.13</v>
      </c>
      <c r="AP2274" s="2">
        <v>0.5</v>
      </c>
      <c r="AQ2274" s="2">
        <v>28.1</v>
      </c>
      <c r="AR2274" s="2">
        <v>1.8396999999999999</v>
      </c>
      <c r="AS2274" s="2">
        <v>0.56999999999999995</v>
      </c>
      <c r="AT2274" s="2">
        <v>1.3</v>
      </c>
      <c r="AU2274" s="2">
        <v>42.2</v>
      </c>
      <c r="AV2274" s="2">
        <v>16.688800000000001</v>
      </c>
      <c r="AW2274" s="2">
        <v>0.66</v>
      </c>
      <c r="AX2274" s="2">
        <v>1.3</v>
      </c>
      <c r="AY2274" s="2">
        <v>52.3</v>
      </c>
      <c r="AZ2274" s="2">
        <v>25.149899999999999</v>
      </c>
      <c r="BA2274" s="2">
        <v>0.74</v>
      </c>
      <c r="BB2274" s="2">
        <v>2.4</v>
      </c>
      <c r="BC2274" s="2">
        <v>31.1</v>
      </c>
      <c r="BD2274" s="2">
        <v>37.465299999999999</v>
      </c>
      <c r="BE2274" s="4"/>
      <c r="BF2274" s="4"/>
    </row>
    <row r="2275" spans="1:58" x14ac:dyDescent="0.2">
      <c r="A2275" s="29">
        <v>2274</v>
      </c>
      <c r="B2275" s="7" t="s">
        <v>23</v>
      </c>
      <c r="C2275" s="3">
        <v>39999</v>
      </c>
      <c r="D2275" s="4" t="s">
        <v>21</v>
      </c>
      <c r="E2275" s="4" t="s">
        <v>170</v>
      </c>
      <c r="F2275" s="5" t="s">
        <v>194</v>
      </c>
      <c r="G2275" s="6">
        <v>0.91041666666666676</v>
      </c>
      <c r="H2275" s="6">
        <v>0.9159722222222223</v>
      </c>
      <c r="I2275" s="85">
        <f t="shared" si="35"/>
        <v>7.9999999999999716</v>
      </c>
      <c r="J2275" s="86">
        <f>I2275*Segmentos!$D$7*(AH2275%)*IF(ISNUMBER(AI2275),AI2275%,0)</f>
        <v>6047.9999999999782</v>
      </c>
      <c r="K2275" s="86">
        <f>I2275*Segmentos!$D$7*(AL2275%)*IF(ISNUMBER(AM2275),AM2275%,0)</f>
        <v>11407.99999999996</v>
      </c>
      <c r="L2275" s="4"/>
      <c r="M2275" s="2">
        <v>0.28999999999999998</v>
      </c>
      <c r="N2275" s="2">
        <v>0.5</v>
      </c>
      <c r="O2275" s="2">
        <v>55.4</v>
      </c>
      <c r="P2275" s="2">
        <v>31.219000000000001</v>
      </c>
      <c r="Q2275" s="2">
        <v>0</v>
      </c>
      <c r="R2275" s="2">
        <v>0</v>
      </c>
      <c r="S2275" s="8" t="s">
        <v>577</v>
      </c>
      <c r="T2275" s="2">
        <v>0</v>
      </c>
      <c r="U2275" s="2">
        <v>0.88</v>
      </c>
      <c r="V2275" s="2">
        <v>1.9</v>
      </c>
      <c r="W2275" s="2">
        <v>45.5</v>
      </c>
      <c r="X2275" s="2">
        <v>19.453600000000002</v>
      </c>
      <c r="Y2275" s="2">
        <v>0.18</v>
      </c>
      <c r="Z2275" s="2">
        <v>0.2</v>
      </c>
      <c r="AA2275" s="2">
        <v>75</v>
      </c>
      <c r="AB2275" s="2">
        <v>5.6304999999999996</v>
      </c>
      <c r="AC2275" s="2">
        <v>0.18</v>
      </c>
      <c r="AD2275" s="2">
        <v>0.2</v>
      </c>
      <c r="AE2275" s="2">
        <v>100</v>
      </c>
      <c r="AF2275" s="2">
        <v>6.1348000000000003</v>
      </c>
      <c r="AG2275" s="2">
        <v>0.2</v>
      </c>
      <c r="AH2275" s="22">
        <v>0.5</v>
      </c>
      <c r="AI2275" s="22">
        <v>37.799999999999997</v>
      </c>
      <c r="AJ2275" s="22">
        <v>10.158799999999999</v>
      </c>
      <c r="AK2275" s="18">
        <v>0.38</v>
      </c>
      <c r="AL2275" s="18">
        <v>0.5</v>
      </c>
      <c r="AM2275" s="18">
        <v>71.3</v>
      </c>
      <c r="AN2275" s="2">
        <v>21.060099999999998</v>
      </c>
      <c r="AO2275" s="2">
        <v>0.03</v>
      </c>
      <c r="AP2275" s="2">
        <v>0.2</v>
      </c>
      <c r="AQ2275" s="2">
        <v>12.5</v>
      </c>
      <c r="AR2275" s="2">
        <v>0.30690000000000001</v>
      </c>
      <c r="AS2275" s="2">
        <v>0.27</v>
      </c>
      <c r="AT2275" s="2">
        <v>1.1000000000000001</v>
      </c>
      <c r="AU2275" s="2">
        <v>25</v>
      </c>
      <c r="AV2275" s="2">
        <v>6.2232000000000003</v>
      </c>
      <c r="AW2275" s="2">
        <v>0.38</v>
      </c>
      <c r="AX2275" s="2">
        <v>0.4</v>
      </c>
      <c r="AY2275" s="2">
        <v>100</v>
      </c>
      <c r="AZ2275" s="2">
        <v>11.6919</v>
      </c>
      <c r="BA2275" s="2">
        <v>0.32</v>
      </c>
      <c r="BB2275" s="2">
        <v>0.4</v>
      </c>
      <c r="BC2275" s="2">
        <v>75</v>
      </c>
      <c r="BD2275" s="2">
        <v>12.997</v>
      </c>
      <c r="BE2275" s="4"/>
      <c r="BF2275" s="4"/>
    </row>
    <row r="2276" spans="1:58" x14ac:dyDescent="0.2">
      <c r="A2276" s="29">
        <v>2275</v>
      </c>
      <c r="B2276" s="7" t="s">
        <v>25</v>
      </c>
      <c r="C2276" s="3">
        <v>39999</v>
      </c>
      <c r="D2276" s="4" t="s">
        <v>21</v>
      </c>
      <c r="E2276" s="4" t="s">
        <v>171</v>
      </c>
      <c r="F2276" s="5" t="s">
        <v>194</v>
      </c>
      <c r="G2276" s="6">
        <v>0.89861111111111114</v>
      </c>
      <c r="H2276" s="6">
        <v>0.89930555555555547</v>
      </c>
      <c r="I2276" s="85">
        <f t="shared" si="35"/>
        <v>0.99999999999983658</v>
      </c>
      <c r="J2276" s="86">
        <f>I2276*Segmentos!$D$7*(AH2276%)*IF(ISNUMBER(AI2276),AI2276%,0)</f>
        <v>399.99999999993463</v>
      </c>
      <c r="K2276" s="86">
        <f>I2276*Segmentos!$D$7*(AL2276%)*IF(ISNUMBER(AM2276),AM2276%,0)</f>
        <v>1199.999999999804</v>
      </c>
      <c r="L2276" s="4"/>
      <c r="M2276" s="2">
        <v>0.22</v>
      </c>
      <c r="N2276" s="2">
        <v>0.2</v>
      </c>
      <c r="O2276" s="2">
        <v>100</v>
      </c>
      <c r="P2276" s="2">
        <v>32.154200000000003</v>
      </c>
      <c r="Q2276" s="2">
        <v>0.19</v>
      </c>
      <c r="R2276" s="2">
        <v>0.2</v>
      </c>
      <c r="S2276" s="2">
        <v>100</v>
      </c>
      <c r="T2276" s="2">
        <v>4.7098000000000004</v>
      </c>
      <c r="U2276" s="2">
        <v>0.37</v>
      </c>
      <c r="V2276" s="2">
        <v>0.4</v>
      </c>
      <c r="W2276" s="2">
        <v>100</v>
      </c>
      <c r="X2276" s="2">
        <v>11.313800000000001</v>
      </c>
      <c r="Y2276" s="2">
        <v>0</v>
      </c>
      <c r="Z2276" s="2">
        <v>0</v>
      </c>
      <c r="AA2276" s="8" t="s">
        <v>577</v>
      </c>
      <c r="AB2276" s="2">
        <v>0</v>
      </c>
      <c r="AC2276" s="2">
        <v>0.34</v>
      </c>
      <c r="AD2276" s="2">
        <v>0.3</v>
      </c>
      <c r="AE2276" s="2">
        <v>100</v>
      </c>
      <c r="AF2276" s="2">
        <v>16.130600000000001</v>
      </c>
      <c r="AG2276" s="2">
        <v>0.11</v>
      </c>
      <c r="AH2276" s="22">
        <v>0.1</v>
      </c>
      <c r="AI2276" s="22">
        <v>100</v>
      </c>
      <c r="AJ2276" s="22">
        <v>7.5686</v>
      </c>
      <c r="AK2276" s="18">
        <v>0.32</v>
      </c>
      <c r="AL2276" s="18">
        <v>0.3</v>
      </c>
      <c r="AM2276" s="18">
        <v>100</v>
      </c>
      <c r="AN2276" s="2">
        <v>24.585599999999999</v>
      </c>
      <c r="AO2276" s="2">
        <v>0.03</v>
      </c>
      <c r="AP2276" s="2">
        <v>0</v>
      </c>
      <c r="AQ2276" s="2">
        <v>100</v>
      </c>
      <c r="AR2276" s="2">
        <v>0.4672</v>
      </c>
      <c r="AS2276" s="2">
        <v>0.05</v>
      </c>
      <c r="AT2276" s="2">
        <v>0.1</v>
      </c>
      <c r="AU2276" s="2">
        <v>100</v>
      </c>
      <c r="AV2276" s="2">
        <v>1.728</v>
      </c>
      <c r="AW2276" s="2">
        <v>0.46</v>
      </c>
      <c r="AX2276" s="2">
        <v>0.5</v>
      </c>
      <c r="AY2276" s="2">
        <v>100</v>
      </c>
      <c r="AZ2276" s="2">
        <v>19.438400000000001</v>
      </c>
      <c r="BA2276" s="2">
        <v>0.19</v>
      </c>
      <c r="BB2276" s="2">
        <v>0.2</v>
      </c>
      <c r="BC2276" s="2">
        <v>100</v>
      </c>
      <c r="BD2276" s="2">
        <v>10.5206</v>
      </c>
      <c r="BE2276" s="4"/>
      <c r="BF2276" s="4"/>
    </row>
    <row r="2277" spans="1:58" x14ac:dyDescent="0.2">
      <c r="A2277" s="29">
        <v>2276</v>
      </c>
      <c r="B2277" s="7" t="s">
        <v>66</v>
      </c>
      <c r="C2277" s="3">
        <v>39999</v>
      </c>
      <c r="D2277" s="4" t="s">
        <v>28</v>
      </c>
      <c r="E2277" s="4" t="s">
        <v>168</v>
      </c>
      <c r="F2277" s="5" t="s">
        <v>194</v>
      </c>
      <c r="G2277" s="6">
        <v>0.83333333333333337</v>
      </c>
      <c r="H2277" s="6">
        <v>0.91388888888888886</v>
      </c>
      <c r="I2277" s="85">
        <f t="shared" si="35"/>
        <v>115.99999999999991</v>
      </c>
      <c r="J2277" s="86">
        <f>I2277*Segmentos!$D$7*(AH2277%)*IF(ISNUMBER(AI2277),AI2277%,0)</f>
        <v>572111.99999999942</v>
      </c>
      <c r="K2277" s="86">
        <f>I2277*Segmentos!$D$7*(AL2277%)*IF(ISNUMBER(AM2277),AM2277%,0)</f>
        <v>795249.59999999916</v>
      </c>
      <c r="L2277" s="4" t="s">
        <v>477</v>
      </c>
      <c r="M2277" s="2">
        <v>1.49</v>
      </c>
      <c r="N2277" s="2">
        <v>8.8000000000000007</v>
      </c>
      <c r="O2277" s="2">
        <v>16.8</v>
      </c>
      <c r="P2277" s="2">
        <v>84.603099999999998</v>
      </c>
      <c r="Q2277" s="2">
        <v>1.41</v>
      </c>
      <c r="R2277" s="2">
        <v>5.7</v>
      </c>
      <c r="S2277" s="2">
        <v>24.8</v>
      </c>
      <c r="T2277" s="2">
        <v>13.372999999999999</v>
      </c>
      <c r="U2277" s="2">
        <v>1.68</v>
      </c>
      <c r="V2277" s="2">
        <v>8.1</v>
      </c>
      <c r="W2277" s="2">
        <v>20.8</v>
      </c>
      <c r="X2277" s="2">
        <v>20.016999999999999</v>
      </c>
      <c r="Y2277" s="2">
        <v>2.23</v>
      </c>
      <c r="Z2277" s="2">
        <v>11.4</v>
      </c>
      <c r="AA2277" s="2">
        <v>19.600000000000001</v>
      </c>
      <c r="AB2277" s="2">
        <v>37.426299999999998</v>
      </c>
      <c r="AC2277" s="2">
        <v>0.74</v>
      </c>
      <c r="AD2277" s="2">
        <v>8.6999999999999993</v>
      </c>
      <c r="AE2277" s="2">
        <v>8.5</v>
      </c>
      <c r="AF2277" s="2">
        <v>13.786799999999999</v>
      </c>
      <c r="AG2277" s="2">
        <v>1.23</v>
      </c>
      <c r="AH2277" s="22">
        <v>9</v>
      </c>
      <c r="AI2277" s="22">
        <v>13.7</v>
      </c>
      <c r="AJ2277" s="22">
        <v>33.3127</v>
      </c>
      <c r="AK2277" s="18">
        <v>1.71</v>
      </c>
      <c r="AL2277" s="18">
        <v>8.6999999999999993</v>
      </c>
      <c r="AM2277" s="18">
        <v>19.7</v>
      </c>
      <c r="AN2277" s="2">
        <v>51.290399999999998</v>
      </c>
      <c r="AO2277" s="2">
        <v>1</v>
      </c>
      <c r="AP2277" s="2">
        <v>7.1</v>
      </c>
      <c r="AQ2277" s="2">
        <v>14.1</v>
      </c>
      <c r="AR2277" s="2">
        <v>6.24</v>
      </c>
      <c r="AS2277" s="2">
        <v>0.97</v>
      </c>
      <c r="AT2277" s="2">
        <v>8.1</v>
      </c>
      <c r="AU2277" s="2">
        <v>12</v>
      </c>
      <c r="AV2277" s="2">
        <v>12.138</v>
      </c>
      <c r="AW2277" s="2">
        <v>2</v>
      </c>
      <c r="AX2277" s="2">
        <v>6</v>
      </c>
      <c r="AY2277" s="2">
        <v>33.4</v>
      </c>
      <c r="AZ2277" s="2">
        <v>32.789900000000003</v>
      </c>
      <c r="BA2277" s="2">
        <v>1.53</v>
      </c>
      <c r="BB2277" s="2">
        <v>11.9</v>
      </c>
      <c r="BC2277" s="2">
        <v>12.9</v>
      </c>
      <c r="BD2277" s="2">
        <v>33.435200000000002</v>
      </c>
      <c r="BE2277" s="4"/>
      <c r="BF2277" s="4"/>
    </row>
    <row r="2278" spans="1:58" x14ac:dyDescent="0.2">
      <c r="A2278" s="29">
        <v>2277</v>
      </c>
      <c r="B2278" s="7" t="s">
        <v>19</v>
      </c>
      <c r="C2278" s="3">
        <v>39999</v>
      </c>
      <c r="D2278" s="4" t="s">
        <v>17</v>
      </c>
      <c r="E2278" s="4" t="s">
        <v>166</v>
      </c>
      <c r="F2278" s="5" t="s">
        <v>194</v>
      </c>
      <c r="G2278" s="6">
        <v>0.9145833333333333</v>
      </c>
      <c r="H2278" s="6">
        <v>0.9159722222222223</v>
      </c>
      <c r="I2278" s="85">
        <f t="shared" si="35"/>
        <v>2.0000000000001528</v>
      </c>
      <c r="J2278" s="86">
        <f>I2278*Segmentos!$D$7*(AH2278%)*IF(ISNUMBER(AI2278),AI2278%,0)</f>
        <v>1600.0000000001223</v>
      </c>
      <c r="K2278" s="86">
        <f>I2278*Segmentos!$D$7*(AL2278%)*IF(ISNUMBER(AM2278),AM2278%,0)</f>
        <v>3849.6000000002941</v>
      </c>
      <c r="L2278" s="4"/>
      <c r="M2278" s="2">
        <v>0.36</v>
      </c>
      <c r="N2278" s="2">
        <v>0.4</v>
      </c>
      <c r="O2278" s="2">
        <v>84.2</v>
      </c>
      <c r="P2278" s="2">
        <v>100</v>
      </c>
      <c r="Q2278" s="2">
        <v>0.77</v>
      </c>
      <c r="R2278" s="2">
        <v>0.8</v>
      </c>
      <c r="S2278" s="2">
        <v>100</v>
      </c>
      <c r="T2278" s="2">
        <v>35.855699999999999</v>
      </c>
      <c r="U2278" s="2">
        <v>0.28999999999999998</v>
      </c>
      <c r="V2278" s="2">
        <v>0.3</v>
      </c>
      <c r="W2278" s="2">
        <v>100</v>
      </c>
      <c r="X2278" s="2">
        <v>16.625699999999998</v>
      </c>
      <c r="Y2278" s="2">
        <v>0.28000000000000003</v>
      </c>
      <c r="Z2278" s="2">
        <v>0.5</v>
      </c>
      <c r="AA2278" s="2">
        <v>55.5</v>
      </c>
      <c r="AB2278" s="2">
        <v>23.339600000000001</v>
      </c>
      <c r="AC2278" s="2">
        <v>0.27</v>
      </c>
      <c r="AD2278" s="2">
        <v>0.3</v>
      </c>
      <c r="AE2278" s="2">
        <v>100</v>
      </c>
      <c r="AF2278" s="2">
        <v>24.178899999999999</v>
      </c>
      <c r="AG2278" s="2">
        <v>0.18</v>
      </c>
      <c r="AH2278" s="22">
        <v>0.2</v>
      </c>
      <c r="AI2278" s="22">
        <v>100</v>
      </c>
      <c r="AJ2278" s="22">
        <v>24.178899999999999</v>
      </c>
      <c r="AK2278" s="18">
        <v>0.52</v>
      </c>
      <c r="AL2278" s="18">
        <v>0.6</v>
      </c>
      <c r="AM2278" s="18">
        <v>80.2</v>
      </c>
      <c r="AN2278" s="2">
        <v>75.821100000000001</v>
      </c>
      <c r="AO2278" s="2">
        <v>0.15</v>
      </c>
      <c r="AP2278" s="2">
        <v>0.2</v>
      </c>
      <c r="AQ2278" s="2">
        <v>100</v>
      </c>
      <c r="AR2278" s="2">
        <v>4.6315999999999997</v>
      </c>
      <c r="AS2278" s="2">
        <v>0.35</v>
      </c>
      <c r="AT2278" s="2">
        <v>0.4</v>
      </c>
      <c r="AU2278" s="2">
        <v>82</v>
      </c>
      <c r="AV2278" s="2">
        <v>21.321999999999999</v>
      </c>
      <c r="AW2278" s="2">
        <v>0.3</v>
      </c>
      <c r="AX2278" s="2">
        <v>0.3</v>
      </c>
      <c r="AY2278" s="2">
        <v>100</v>
      </c>
      <c r="AZ2278" s="2">
        <v>24.178899999999999</v>
      </c>
      <c r="BA2278" s="2">
        <v>0.47</v>
      </c>
      <c r="BB2278" s="2">
        <v>0.6</v>
      </c>
      <c r="BC2278" s="2">
        <v>78.099999999999994</v>
      </c>
      <c r="BD2278" s="2">
        <v>49.8675</v>
      </c>
      <c r="BE2278" s="4"/>
      <c r="BF2278" s="4"/>
    </row>
    <row r="2279" spans="1:58" x14ac:dyDescent="0.2">
      <c r="A2279" s="29">
        <v>2278</v>
      </c>
      <c r="B2279" s="7" t="s">
        <v>2</v>
      </c>
      <c r="C2279" s="3">
        <v>39999</v>
      </c>
      <c r="D2279" s="4" t="s">
        <v>0</v>
      </c>
      <c r="E2279" s="4" t="s">
        <v>164</v>
      </c>
      <c r="F2279" s="5" t="s">
        <v>194</v>
      </c>
      <c r="G2279" s="6">
        <v>0.88402777777777775</v>
      </c>
      <c r="H2279" s="6">
        <v>0.92361111111111116</v>
      </c>
      <c r="I2279" s="85">
        <f t="shared" si="35"/>
        <v>57.000000000000114</v>
      </c>
      <c r="J2279" s="86">
        <f>I2279*Segmentos!$D$7*(AH2279%)*IF(ISNUMBER(AI2279),AI2279%,0)</f>
        <v>1245928.8000000026</v>
      </c>
      <c r="K2279" s="86">
        <f>I2279*Segmentos!$D$7*(AL2279%)*IF(ISNUMBER(AM2279),AM2279%,0)</f>
        <v>1456509.6000000024</v>
      </c>
      <c r="L2279" s="4"/>
      <c r="M2279" s="2">
        <v>5.95</v>
      </c>
      <c r="N2279" s="2">
        <v>18.399999999999999</v>
      </c>
      <c r="O2279" s="2">
        <v>32.4</v>
      </c>
      <c r="P2279" s="2">
        <v>89.177000000000007</v>
      </c>
      <c r="Q2279" s="2">
        <v>2.81</v>
      </c>
      <c r="R2279" s="2">
        <v>11.3</v>
      </c>
      <c r="S2279" s="2">
        <v>24.7</v>
      </c>
      <c r="T2279" s="2">
        <v>7.0228000000000002</v>
      </c>
      <c r="U2279" s="2">
        <v>3.42</v>
      </c>
      <c r="V2279" s="2">
        <v>14.9</v>
      </c>
      <c r="W2279" s="2">
        <v>22.9</v>
      </c>
      <c r="X2279" s="2">
        <v>10.735200000000001</v>
      </c>
      <c r="Y2279" s="2">
        <v>6.21</v>
      </c>
      <c r="Z2279" s="2">
        <v>19.7</v>
      </c>
      <c r="AA2279" s="2">
        <v>31.5</v>
      </c>
      <c r="AB2279" s="2">
        <v>27.5091</v>
      </c>
      <c r="AC2279" s="2">
        <v>8.92</v>
      </c>
      <c r="AD2279" s="2">
        <v>23</v>
      </c>
      <c r="AE2279" s="2">
        <v>38.799999999999997</v>
      </c>
      <c r="AF2279" s="2">
        <v>43.9099</v>
      </c>
      <c r="AG2279" s="2">
        <v>5.47</v>
      </c>
      <c r="AH2279" s="22">
        <v>17.8</v>
      </c>
      <c r="AI2279" s="22">
        <v>30.7</v>
      </c>
      <c r="AJ2279" s="22">
        <v>38.913400000000003</v>
      </c>
      <c r="AK2279" s="18">
        <v>6.38</v>
      </c>
      <c r="AL2279" s="18">
        <v>18.899999999999999</v>
      </c>
      <c r="AM2279" s="18">
        <v>33.799999999999997</v>
      </c>
      <c r="AN2279" s="2">
        <v>50.263599999999997</v>
      </c>
      <c r="AO2279" s="2">
        <v>4.59</v>
      </c>
      <c r="AP2279" s="2">
        <v>16.600000000000001</v>
      </c>
      <c r="AQ2279" s="2">
        <v>27.7</v>
      </c>
      <c r="AR2279" s="2">
        <v>7.5185000000000004</v>
      </c>
      <c r="AS2279" s="2">
        <v>5.57</v>
      </c>
      <c r="AT2279" s="2">
        <v>17.7</v>
      </c>
      <c r="AU2279" s="2">
        <v>31.4</v>
      </c>
      <c r="AV2279" s="2">
        <v>18.388999999999999</v>
      </c>
      <c r="AW2279" s="2">
        <v>4.88</v>
      </c>
      <c r="AX2279" s="2">
        <v>15.8</v>
      </c>
      <c r="AY2279" s="2">
        <v>30.9</v>
      </c>
      <c r="AZ2279" s="2">
        <v>21.043600000000001</v>
      </c>
      <c r="BA2279" s="2">
        <v>7.35</v>
      </c>
      <c r="BB2279" s="2">
        <v>21.2</v>
      </c>
      <c r="BC2279" s="2">
        <v>34.700000000000003</v>
      </c>
      <c r="BD2279" s="2">
        <v>42.225900000000003</v>
      </c>
      <c r="BE2279" s="4"/>
      <c r="BF2279" s="4"/>
    </row>
    <row r="2280" spans="1:58" x14ac:dyDescent="0.2">
      <c r="A2280" s="29">
        <v>2279</v>
      </c>
      <c r="B2280" s="7" t="s">
        <v>69</v>
      </c>
      <c r="C2280" s="3">
        <v>39999</v>
      </c>
      <c r="D2280" s="4" t="s">
        <v>3</v>
      </c>
      <c r="E2280" s="4" t="s">
        <v>176</v>
      </c>
      <c r="F2280" s="5" t="s">
        <v>194</v>
      </c>
      <c r="G2280" s="6">
        <v>0.91666666666666663</v>
      </c>
      <c r="H2280" s="6">
        <v>0.99097222222222225</v>
      </c>
      <c r="I2280" s="85">
        <f t="shared" si="35"/>
        <v>107.0000000000001</v>
      </c>
      <c r="J2280" s="86">
        <f>I2280*Segmentos!$D$7*(AH2280%)*IF(ISNUMBER(AI2280),AI2280%,0)</f>
        <v>1879818.8000000014</v>
      </c>
      <c r="K2280" s="86">
        <f>I2280*Segmentos!$D$7*(AL2280%)*IF(ISNUMBER(AM2280),AM2280%,0)</f>
        <v>1517773.6000000015</v>
      </c>
      <c r="L2280" s="4"/>
      <c r="M2280" s="2">
        <v>3.94</v>
      </c>
      <c r="N2280" s="2">
        <v>15.7</v>
      </c>
      <c r="O2280" s="2">
        <v>25</v>
      </c>
      <c r="P2280" s="2">
        <v>95.487200000000001</v>
      </c>
      <c r="Q2280" s="2">
        <v>1.21</v>
      </c>
      <c r="R2280" s="2">
        <v>6.9</v>
      </c>
      <c r="S2280" s="2">
        <v>17.5</v>
      </c>
      <c r="T2280" s="2">
        <v>4.8917000000000002</v>
      </c>
      <c r="U2280" s="2">
        <v>3.1</v>
      </c>
      <c r="V2280" s="2">
        <v>13.7</v>
      </c>
      <c r="W2280" s="2">
        <v>22.6</v>
      </c>
      <c r="X2280" s="2">
        <v>15.7159</v>
      </c>
      <c r="Y2280" s="2">
        <v>2.73</v>
      </c>
      <c r="Z2280" s="2">
        <v>17.5</v>
      </c>
      <c r="AA2280" s="2">
        <v>15.6</v>
      </c>
      <c r="AB2280" s="2">
        <v>19.5306</v>
      </c>
      <c r="AC2280" s="2">
        <v>6.96</v>
      </c>
      <c r="AD2280" s="2">
        <v>19.899999999999999</v>
      </c>
      <c r="AE2280" s="2">
        <v>34.9</v>
      </c>
      <c r="AF2280" s="2">
        <v>55.348999999999997</v>
      </c>
      <c r="AG2280" s="2">
        <v>4.38</v>
      </c>
      <c r="AH2280" s="22">
        <v>16.7</v>
      </c>
      <c r="AI2280" s="22">
        <v>26.3</v>
      </c>
      <c r="AJ2280" s="22">
        <v>50.261499999999998</v>
      </c>
      <c r="AK2280" s="18">
        <v>3.55</v>
      </c>
      <c r="AL2280" s="18">
        <v>14.9</v>
      </c>
      <c r="AM2280" s="18">
        <v>23.8</v>
      </c>
      <c r="AN2280" s="2">
        <v>45.225700000000003</v>
      </c>
      <c r="AO2280" s="2">
        <v>5.87</v>
      </c>
      <c r="AP2280" s="2">
        <v>13.7</v>
      </c>
      <c r="AQ2280" s="2">
        <v>42.9</v>
      </c>
      <c r="AR2280" s="2">
        <v>15.5395</v>
      </c>
      <c r="AS2280" s="2">
        <v>4.59</v>
      </c>
      <c r="AT2280" s="2">
        <v>16.399999999999999</v>
      </c>
      <c r="AU2280" s="2">
        <v>28</v>
      </c>
      <c r="AV2280" s="2">
        <v>24.482199999999999</v>
      </c>
      <c r="AW2280" s="2">
        <v>3.15</v>
      </c>
      <c r="AX2280" s="2">
        <v>16.2</v>
      </c>
      <c r="AY2280" s="2">
        <v>19.399999999999999</v>
      </c>
      <c r="AZ2280" s="2">
        <v>21.957599999999999</v>
      </c>
      <c r="BA2280" s="2">
        <v>3.61</v>
      </c>
      <c r="BB2280" s="2">
        <v>15.6</v>
      </c>
      <c r="BC2280" s="2">
        <v>23.2</v>
      </c>
      <c r="BD2280" s="2">
        <v>33.507899999999999</v>
      </c>
      <c r="BE2280" s="4"/>
      <c r="BF2280" s="4"/>
    </row>
    <row r="2281" spans="1:58" x14ac:dyDescent="0.2">
      <c r="A2281" s="29">
        <v>2280</v>
      </c>
      <c r="B2281" s="7" t="s">
        <v>16</v>
      </c>
      <c r="C2281" s="3">
        <v>39999</v>
      </c>
      <c r="D2281" s="4" t="s">
        <v>13</v>
      </c>
      <c r="E2281" s="4" t="s">
        <v>166</v>
      </c>
      <c r="F2281" s="5" t="s">
        <v>194</v>
      </c>
      <c r="G2281" s="6">
        <v>0.91388888888888886</v>
      </c>
      <c r="H2281" s="6">
        <v>0.91736111111111107</v>
      </c>
      <c r="I2281" s="85">
        <f t="shared" si="35"/>
        <v>4.9999999999999822</v>
      </c>
      <c r="J2281" s="86">
        <f>I2281*Segmentos!$D$7*(AH2281%)*IF(ISNUMBER(AI2281),AI2281%,0)</f>
        <v>144823.99999999948</v>
      </c>
      <c r="K2281" s="86">
        <f>I2281*Segmentos!$D$7*(AL2281%)*IF(ISNUMBER(AM2281),AM2281%,0)</f>
        <v>181439.99999999936</v>
      </c>
      <c r="L2281" s="4"/>
      <c r="M2281" s="2">
        <v>8.2200000000000006</v>
      </c>
      <c r="N2281" s="2">
        <v>9.8000000000000007</v>
      </c>
      <c r="O2281" s="2">
        <v>84.1</v>
      </c>
      <c r="P2281" s="2">
        <v>85.811199999999999</v>
      </c>
      <c r="Q2281" s="2">
        <v>3.16</v>
      </c>
      <c r="R2281" s="2">
        <v>4</v>
      </c>
      <c r="S2281" s="2">
        <v>80</v>
      </c>
      <c r="T2281" s="2">
        <v>5.5132000000000003</v>
      </c>
      <c r="U2281" s="2">
        <v>6.85</v>
      </c>
      <c r="V2281" s="2">
        <v>8.1999999999999993</v>
      </c>
      <c r="W2281" s="2">
        <v>83.7</v>
      </c>
      <c r="X2281" s="2">
        <v>14.9893</v>
      </c>
      <c r="Y2281" s="2">
        <v>8.7799999999999994</v>
      </c>
      <c r="Z2281" s="2">
        <v>10.9</v>
      </c>
      <c r="AA2281" s="2">
        <v>80.8</v>
      </c>
      <c r="AB2281" s="2">
        <v>27.069800000000001</v>
      </c>
      <c r="AC2281" s="2">
        <v>11.15</v>
      </c>
      <c r="AD2281" s="2">
        <v>12.7</v>
      </c>
      <c r="AE2281" s="2">
        <v>87.5</v>
      </c>
      <c r="AF2281" s="2">
        <v>38.238799999999998</v>
      </c>
      <c r="AG2281" s="2">
        <v>7.27</v>
      </c>
      <c r="AH2281" s="22">
        <v>8.6</v>
      </c>
      <c r="AI2281" s="22">
        <v>84.2</v>
      </c>
      <c r="AJ2281" s="22">
        <v>36.039499999999997</v>
      </c>
      <c r="AK2281" s="18">
        <v>9.07</v>
      </c>
      <c r="AL2281" s="18">
        <v>10.8</v>
      </c>
      <c r="AM2281" s="18">
        <v>84</v>
      </c>
      <c r="AN2281" s="2">
        <v>49.771700000000003</v>
      </c>
      <c r="AO2281" s="2">
        <v>6.2</v>
      </c>
      <c r="AP2281" s="2">
        <v>7.1</v>
      </c>
      <c r="AQ2281" s="2">
        <v>87.8</v>
      </c>
      <c r="AR2281" s="2">
        <v>7.0755999999999997</v>
      </c>
      <c r="AS2281" s="2">
        <v>7.8</v>
      </c>
      <c r="AT2281" s="2">
        <v>10.3</v>
      </c>
      <c r="AU2281" s="2">
        <v>76</v>
      </c>
      <c r="AV2281" s="2">
        <v>17.947199999999999</v>
      </c>
      <c r="AW2281" s="2">
        <v>7.57</v>
      </c>
      <c r="AX2281" s="2">
        <v>9.6</v>
      </c>
      <c r="AY2281" s="2">
        <v>79.2</v>
      </c>
      <c r="AZ2281" s="2">
        <v>22.718900000000001</v>
      </c>
      <c r="BA2281" s="2">
        <v>9.52</v>
      </c>
      <c r="BB2281" s="2">
        <v>10.4</v>
      </c>
      <c r="BC2281" s="2">
        <v>91.4</v>
      </c>
      <c r="BD2281" s="2">
        <v>38.069499999999998</v>
      </c>
      <c r="BE2281" s="4"/>
      <c r="BF2281" s="4"/>
    </row>
    <row r="2282" spans="1:58" x14ac:dyDescent="0.2">
      <c r="A2282" s="29">
        <v>2281</v>
      </c>
      <c r="B2282" s="7" t="s">
        <v>12</v>
      </c>
      <c r="C2282" s="3">
        <v>40000</v>
      </c>
      <c r="D2282" s="4" t="s">
        <v>8</v>
      </c>
      <c r="E2282" s="4" t="s">
        <v>167</v>
      </c>
      <c r="F2282" s="5" t="s">
        <v>188</v>
      </c>
      <c r="G2282" s="6">
        <v>0.9194444444444444</v>
      </c>
      <c r="H2282" s="6">
        <v>0.98402777777777783</v>
      </c>
      <c r="I2282" s="85">
        <f t="shared" si="35"/>
        <v>93.000000000000142</v>
      </c>
      <c r="J2282" s="86">
        <f>I2282*Segmentos!$D$7*(AH2282%)*IF(ISNUMBER(AI2282),AI2282%,0)</f>
        <v>3401493.6000000057</v>
      </c>
      <c r="K2282" s="86">
        <f>I2282*Segmentos!$D$7*(AL2282%)*IF(ISNUMBER(AM2282),AM2282%,0)</f>
        <v>2299704.0000000037</v>
      </c>
      <c r="L2282" s="4"/>
      <c r="M2282" s="2">
        <v>7.59</v>
      </c>
      <c r="N2282" s="2">
        <v>24</v>
      </c>
      <c r="O2282" s="2">
        <v>31.6</v>
      </c>
      <c r="P2282" s="2">
        <v>85.554100000000005</v>
      </c>
      <c r="Q2282" s="2">
        <v>5.58</v>
      </c>
      <c r="R2282" s="2">
        <v>16.8</v>
      </c>
      <c r="S2282" s="2">
        <v>33.1</v>
      </c>
      <c r="T2282" s="2">
        <v>10.481199999999999</v>
      </c>
      <c r="U2282" s="2">
        <v>6.39</v>
      </c>
      <c r="V2282" s="2">
        <v>22.6</v>
      </c>
      <c r="W2282" s="2">
        <v>28.2</v>
      </c>
      <c r="X2282" s="2">
        <v>15.079700000000001</v>
      </c>
      <c r="Y2282" s="2">
        <v>9.2899999999999991</v>
      </c>
      <c r="Z2282" s="2">
        <v>26.8</v>
      </c>
      <c r="AA2282" s="2">
        <v>34.700000000000003</v>
      </c>
      <c r="AB2282" s="2">
        <v>30.882999999999999</v>
      </c>
      <c r="AC2282" s="2">
        <v>7.87</v>
      </c>
      <c r="AD2282" s="2">
        <v>26.1</v>
      </c>
      <c r="AE2282" s="2">
        <v>30.2</v>
      </c>
      <c r="AF2282" s="2">
        <v>29.110099999999999</v>
      </c>
      <c r="AG2282" s="2">
        <v>9.15</v>
      </c>
      <c r="AH2282" s="22">
        <v>26.2</v>
      </c>
      <c r="AI2282" s="22">
        <v>34.9</v>
      </c>
      <c r="AJ2282" s="22">
        <v>48.897100000000002</v>
      </c>
      <c r="AK2282" s="18">
        <v>6.19</v>
      </c>
      <c r="AL2282" s="18">
        <v>22</v>
      </c>
      <c r="AM2282" s="18">
        <v>28.1</v>
      </c>
      <c r="AN2282" s="2">
        <v>36.6571</v>
      </c>
      <c r="AO2282" s="2">
        <v>1.38</v>
      </c>
      <c r="AP2282" s="2">
        <v>12</v>
      </c>
      <c r="AQ2282" s="2">
        <v>11.5</v>
      </c>
      <c r="AR2282" s="2">
        <v>1.7009000000000001</v>
      </c>
      <c r="AS2282" s="2">
        <v>4.42</v>
      </c>
      <c r="AT2282" s="2">
        <v>18.399999999999999</v>
      </c>
      <c r="AU2282" s="2">
        <v>24</v>
      </c>
      <c r="AV2282" s="2">
        <v>10.9648</v>
      </c>
      <c r="AW2282" s="2">
        <v>7.7</v>
      </c>
      <c r="AX2282" s="2">
        <v>24.8</v>
      </c>
      <c r="AY2282" s="2">
        <v>31.1</v>
      </c>
      <c r="AZ2282" s="2">
        <v>24.924499999999998</v>
      </c>
      <c r="BA2282" s="2">
        <v>11.12</v>
      </c>
      <c r="BB2282" s="2">
        <v>30.1</v>
      </c>
      <c r="BC2282" s="2">
        <v>36.9</v>
      </c>
      <c r="BD2282" s="2">
        <v>47.963999999999999</v>
      </c>
      <c r="BE2282" s="4"/>
      <c r="BF2282" s="4"/>
    </row>
    <row r="2283" spans="1:58" x14ac:dyDescent="0.2">
      <c r="A2283" s="29">
        <v>2282</v>
      </c>
      <c r="B2283" s="7" t="s">
        <v>15</v>
      </c>
      <c r="C2283" s="3">
        <v>40000</v>
      </c>
      <c r="D2283" s="4" t="s">
        <v>13</v>
      </c>
      <c r="E2283" s="4" t="s">
        <v>164</v>
      </c>
      <c r="F2283" s="5" t="s">
        <v>188</v>
      </c>
      <c r="G2283" s="6">
        <v>0.875</v>
      </c>
      <c r="H2283" s="6">
        <v>0.91388888888888886</v>
      </c>
      <c r="I2283" s="85">
        <f t="shared" si="35"/>
        <v>55.999999999999957</v>
      </c>
      <c r="J2283" s="86">
        <f>I2283*Segmentos!$D$7*(AH2283%)*IF(ISNUMBER(AI2283),AI2283%,0)</f>
        <v>1796345.5999999987</v>
      </c>
      <c r="K2283" s="86">
        <f>I2283*Segmentos!$D$7*(AL2283%)*IF(ISNUMBER(AM2283),AM2283%,0)</f>
        <v>2701350.399999998</v>
      </c>
      <c r="L2283" s="4"/>
      <c r="M2283" s="2">
        <v>10.14</v>
      </c>
      <c r="N2283" s="2">
        <v>22</v>
      </c>
      <c r="O2283" s="2">
        <v>46.1</v>
      </c>
      <c r="P2283" s="2">
        <v>85.557400000000001</v>
      </c>
      <c r="Q2283" s="2">
        <v>5.77</v>
      </c>
      <c r="R2283" s="2">
        <v>13.5</v>
      </c>
      <c r="S2283" s="2">
        <v>42.8</v>
      </c>
      <c r="T2283" s="2">
        <v>8.1227999999999998</v>
      </c>
      <c r="U2283" s="2">
        <v>6.42</v>
      </c>
      <c r="V2283" s="2">
        <v>19</v>
      </c>
      <c r="W2283" s="2">
        <v>33.9</v>
      </c>
      <c r="X2283" s="2">
        <v>11.3597</v>
      </c>
      <c r="Y2283" s="2">
        <v>9.59</v>
      </c>
      <c r="Z2283" s="2">
        <v>23.7</v>
      </c>
      <c r="AA2283" s="2">
        <v>40.5</v>
      </c>
      <c r="AB2283" s="2">
        <v>23.884</v>
      </c>
      <c r="AC2283" s="2">
        <v>15.23</v>
      </c>
      <c r="AD2283" s="2">
        <v>26.8</v>
      </c>
      <c r="AE2283" s="2">
        <v>56.9</v>
      </c>
      <c r="AF2283" s="2">
        <v>42.190899999999999</v>
      </c>
      <c r="AG2283" s="2">
        <v>8.0299999999999994</v>
      </c>
      <c r="AH2283" s="22">
        <v>20.2</v>
      </c>
      <c r="AI2283" s="22">
        <v>39.700000000000003</v>
      </c>
      <c r="AJ2283" s="22">
        <v>32.136299999999999</v>
      </c>
      <c r="AK2283" s="18">
        <v>12.05</v>
      </c>
      <c r="AL2283" s="18">
        <v>23.6</v>
      </c>
      <c r="AM2283" s="18">
        <v>51.1</v>
      </c>
      <c r="AN2283" s="2">
        <v>53.421199999999999</v>
      </c>
      <c r="AO2283" s="2">
        <v>8.39</v>
      </c>
      <c r="AP2283" s="2">
        <v>18.600000000000001</v>
      </c>
      <c r="AQ2283" s="2">
        <v>45</v>
      </c>
      <c r="AR2283" s="2">
        <v>7.7333999999999996</v>
      </c>
      <c r="AS2283" s="2">
        <v>6.09</v>
      </c>
      <c r="AT2283" s="2">
        <v>18.899999999999999</v>
      </c>
      <c r="AU2283" s="2">
        <v>32.200000000000003</v>
      </c>
      <c r="AV2283" s="2">
        <v>11.3155</v>
      </c>
      <c r="AW2283" s="2">
        <v>9.98</v>
      </c>
      <c r="AX2283" s="2">
        <v>19.899999999999999</v>
      </c>
      <c r="AY2283" s="2">
        <v>50.2</v>
      </c>
      <c r="AZ2283" s="2">
        <v>24.2087</v>
      </c>
      <c r="BA2283" s="2">
        <v>13.09</v>
      </c>
      <c r="BB2283" s="2">
        <v>26.3</v>
      </c>
      <c r="BC2283" s="2">
        <v>49.7</v>
      </c>
      <c r="BD2283" s="2">
        <v>42.299700000000001</v>
      </c>
      <c r="BE2283" s="4"/>
      <c r="BF2283" s="4"/>
    </row>
    <row r="2284" spans="1:58" x14ac:dyDescent="0.2">
      <c r="A2284" s="29">
        <v>2283</v>
      </c>
      <c r="B2284" s="7" t="s">
        <v>5</v>
      </c>
      <c r="C2284" s="3">
        <v>40000</v>
      </c>
      <c r="D2284" s="4" t="s">
        <v>3</v>
      </c>
      <c r="E2284" s="4" t="s">
        <v>164</v>
      </c>
      <c r="F2284" s="5" t="s">
        <v>188</v>
      </c>
      <c r="G2284" s="6">
        <v>0.87430555555555556</v>
      </c>
      <c r="H2284" s="6">
        <v>0.91805555555555562</v>
      </c>
      <c r="I2284" s="85">
        <f t="shared" si="35"/>
        <v>63.000000000000099</v>
      </c>
      <c r="J2284" s="86">
        <f>I2284*Segmentos!$D$7*(AH2284%)*IF(ISNUMBER(AI2284),AI2284%,0)</f>
        <v>2039688.0000000033</v>
      </c>
      <c r="K2284" s="86">
        <f>I2284*Segmentos!$D$7*(AL2284%)*IF(ISNUMBER(AM2284),AM2284%,0)</f>
        <v>1896652.8000000033</v>
      </c>
      <c r="L2284" s="4"/>
      <c r="M2284" s="2">
        <v>7.81</v>
      </c>
      <c r="N2284" s="2">
        <v>20.2</v>
      </c>
      <c r="O2284" s="2">
        <v>38.6</v>
      </c>
      <c r="P2284" s="2">
        <v>86.231800000000007</v>
      </c>
      <c r="Q2284" s="2">
        <v>3.66</v>
      </c>
      <c r="R2284" s="2">
        <v>12</v>
      </c>
      <c r="S2284" s="2">
        <v>30.4</v>
      </c>
      <c r="T2284" s="2">
        <v>6.7489999999999997</v>
      </c>
      <c r="U2284" s="2">
        <v>8.7799999999999994</v>
      </c>
      <c r="V2284" s="2">
        <v>20.399999999999999</v>
      </c>
      <c r="W2284" s="2">
        <v>42.9</v>
      </c>
      <c r="X2284" s="2">
        <v>20.325199999999999</v>
      </c>
      <c r="Y2284" s="2">
        <v>8.23</v>
      </c>
      <c r="Z2284" s="2">
        <v>24.1</v>
      </c>
      <c r="AA2284" s="2">
        <v>34.1</v>
      </c>
      <c r="AB2284" s="2">
        <v>26.8306</v>
      </c>
      <c r="AC2284" s="2">
        <v>8.91</v>
      </c>
      <c r="AD2284" s="2">
        <v>20.7</v>
      </c>
      <c r="AE2284" s="2">
        <v>43</v>
      </c>
      <c r="AF2284" s="2">
        <v>32.326999999999998</v>
      </c>
      <c r="AG2284" s="2">
        <v>8.1</v>
      </c>
      <c r="AH2284" s="22">
        <v>21.3</v>
      </c>
      <c r="AI2284" s="22">
        <v>38</v>
      </c>
      <c r="AJ2284" s="22">
        <v>42.448099999999997</v>
      </c>
      <c r="AK2284" s="18">
        <v>7.54</v>
      </c>
      <c r="AL2284" s="18">
        <v>19.2</v>
      </c>
      <c r="AM2284" s="18">
        <v>39.200000000000003</v>
      </c>
      <c r="AN2284" s="2">
        <v>43.7836</v>
      </c>
      <c r="AO2284" s="2">
        <v>4.3600000000000003</v>
      </c>
      <c r="AP2284" s="2">
        <v>13.7</v>
      </c>
      <c r="AQ2284" s="2">
        <v>31.9</v>
      </c>
      <c r="AR2284" s="2">
        <v>5.2664</v>
      </c>
      <c r="AS2284" s="2">
        <v>7.52</v>
      </c>
      <c r="AT2284" s="2">
        <v>19.7</v>
      </c>
      <c r="AU2284" s="2">
        <v>38.200000000000003</v>
      </c>
      <c r="AV2284" s="2">
        <v>18.291899999999998</v>
      </c>
      <c r="AW2284" s="2">
        <v>8.41</v>
      </c>
      <c r="AX2284" s="2">
        <v>18.5</v>
      </c>
      <c r="AY2284" s="2">
        <v>45.5</v>
      </c>
      <c r="AZ2284" s="2">
        <v>26.7226</v>
      </c>
      <c r="BA2284" s="2">
        <v>8.5</v>
      </c>
      <c r="BB2284" s="2">
        <v>23.7</v>
      </c>
      <c r="BC2284" s="2">
        <v>35.9</v>
      </c>
      <c r="BD2284" s="2">
        <v>35.950800000000001</v>
      </c>
      <c r="BE2284" s="4"/>
      <c r="BF2284" s="4"/>
    </row>
    <row r="2285" spans="1:58" x14ac:dyDescent="0.2">
      <c r="A2285" s="29">
        <v>2284</v>
      </c>
      <c r="B2285" s="7" t="s">
        <v>18</v>
      </c>
      <c r="C2285" s="3">
        <v>40000</v>
      </c>
      <c r="D2285" s="4" t="s">
        <v>17</v>
      </c>
      <c r="E2285" s="4" t="s">
        <v>168</v>
      </c>
      <c r="F2285" s="5" t="s">
        <v>188</v>
      </c>
      <c r="G2285" s="6">
        <v>0.83263888888888893</v>
      </c>
      <c r="H2285" s="6">
        <v>0.9145833333333333</v>
      </c>
      <c r="I2285" s="85">
        <f t="shared" si="35"/>
        <v>117.9999999999999</v>
      </c>
      <c r="J2285" s="86">
        <f>I2285*Segmentos!$D$7*(AH2285%)*IF(ISNUMBER(AI2285),AI2285%,0)</f>
        <v>138248.79999999987</v>
      </c>
      <c r="K2285" s="86">
        <f>I2285*Segmentos!$D$7*(AL2285%)*IF(ISNUMBER(AM2285),AM2285%,0)</f>
        <v>66079.999999999956</v>
      </c>
      <c r="L2285" s="4" t="s">
        <v>480</v>
      </c>
      <c r="M2285" s="2">
        <v>0.21</v>
      </c>
      <c r="N2285" s="2">
        <v>2.4</v>
      </c>
      <c r="O2285" s="2">
        <v>8.8000000000000007</v>
      </c>
      <c r="P2285" s="2">
        <v>90.037999999999997</v>
      </c>
      <c r="Q2285" s="2">
        <v>0.01</v>
      </c>
      <c r="R2285" s="2">
        <v>0.7</v>
      </c>
      <c r="S2285" s="2">
        <v>0.8</v>
      </c>
      <c r="T2285" s="2">
        <v>0.4017</v>
      </c>
      <c r="U2285" s="2">
        <v>0.02</v>
      </c>
      <c r="V2285" s="2">
        <v>1.1000000000000001</v>
      </c>
      <c r="W2285" s="2">
        <v>1.7</v>
      </c>
      <c r="X2285" s="2">
        <v>1.6652</v>
      </c>
      <c r="Y2285" s="2">
        <v>0.06</v>
      </c>
      <c r="Z2285" s="2">
        <v>2.4</v>
      </c>
      <c r="AA2285" s="2">
        <v>2.6</v>
      </c>
      <c r="AB2285" s="2">
        <v>7.8597000000000001</v>
      </c>
      <c r="AC2285" s="2">
        <v>0.56999999999999995</v>
      </c>
      <c r="AD2285" s="2">
        <v>4.2</v>
      </c>
      <c r="AE2285" s="2">
        <v>13.8</v>
      </c>
      <c r="AF2285" s="2">
        <v>80.111400000000003</v>
      </c>
      <c r="AG2285" s="2">
        <v>0.28999999999999998</v>
      </c>
      <c r="AH2285" s="22">
        <v>2.9</v>
      </c>
      <c r="AI2285" s="22">
        <v>10.1</v>
      </c>
      <c r="AJ2285" s="22">
        <v>58.701300000000003</v>
      </c>
      <c r="AK2285" s="18">
        <v>0.14000000000000001</v>
      </c>
      <c r="AL2285" s="18">
        <v>2</v>
      </c>
      <c r="AM2285" s="18">
        <v>7</v>
      </c>
      <c r="AN2285" s="2">
        <v>31.3367</v>
      </c>
      <c r="AO2285" s="2">
        <v>0.04</v>
      </c>
      <c r="AP2285" s="2">
        <v>2.2000000000000002</v>
      </c>
      <c r="AQ2285" s="2">
        <v>2</v>
      </c>
      <c r="AR2285" s="2">
        <v>2.0407000000000002</v>
      </c>
      <c r="AS2285" s="2">
        <v>0.09</v>
      </c>
      <c r="AT2285" s="2">
        <v>2</v>
      </c>
      <c r="AU2285" s="2">
        <v>4.2</v>
      </c>
      <c r="AV2285" s="2">
        <v>8.0114000000000001</v>
      </c>
      <c r="AW2285" s="2">
        <v>0.32</v>
      </c>
      <c r="AX2285" s="2">
        <v>0.7</v>
      </c>
      <c r="AY2285" s="2">
        <v>44.7</v>
      </c>
      <c r="AZ2285" s="2">
        <v>39.395499999999998</v>
      </c>
      <c r="BA2285" s="2">
        <v>0.25</v>
      </c>
      <c r="BB2285" s="2">
        <v>4</v>
      </c>
      <c r="BC2285" s="2">
        <v>6.3</v>
      </c>
      <c r="BD2285" s="2">
        <v>40.590400000000002</v>
      </c>
      <c r="BE2285" s="4"/>
      <c r="BF2285" s="4"/>
    </row>
    <row r="2286" spans="1:58" x14ac:dyDescent="0.2">
      <c r="A2286" s="29">
        <v>2285</v>
      </c>
      <c r="B2286" s="7" t="s">
        <v>9</v>
      </c>
      <c r="C2286" s="3">
        <v>40000</v>
      </c>
      <c r="D2286" s="4" t="s">
        <v>8</v>
      </c>
      <c r="E2286" s="4" t="s">
        <v>168</v>
      </c>
      <c r="F2286" s="5" t="s">
        <v>188</v>
      </c>
      <c r="G2286" s="6">
        <v>0.79027777777777775</v>
      </c>
      <c r="H2286" s="6">
        <v>0.87361111111111101</v>
      </c>
      <c r="I2286" s="85">
        <f t="shared" si="35"/>
        <v>119.99999999999989</v>
      </c>
      <c r="J2286" s="86">
        <f>I2286*Segmentos!$D$7*(AH2286%)*IF(ISNUMBER(AI2286),AI2286%,0)</f>
        <v>2148431.9999999981</v>
      </c>
      <c r="K2286" s="86">
        <f>I2286*Segmentos!$D$7*(AL2286%)*IF(ISNUMBER(AM2286),AM2286%,0)</f>
        <v>2678399.9999999977</v>
      </c>
      <c r="L2286" s="4" t="s">
        <v>479</v>
      </c>
      <c r="M2286" s="2">
        <v>5.05</v>
      </c>
      <c r="N2286" s="2">
        <v>16.2</v>
      </c>
      <c r="O2286" s="2">
        <v>31.1</v>
      </c>
      <c r="P2286" s="2">
        <v>83.870900000000006</v>
      </c>
      <c r="Q2286" s="2">
        <v>3.5</v>
      </c>
      <c r="R2286" s="2">
        <v>10.5</v>
      </c>
      <c r="S2286" s="2">
        <v>33.299999999999997</v>
      </c>
      <c r="T2286" s="2">
        <v>9.7058999999999997</v>
      </c>
      <c r="U2286" s="2">
        <v>3.48</v>
      </c>
      <c r="V2286" s="2">
        <v>15</v>
      </c>
      <c r="W2286" s="2">
        <v>23.3</v>
      </c>
      <c r="X2286" s="2">
        <v>12.1265</v>
      </c>
      <c r="Y2286" s="2">
        <v>5.87</v>
      </c>
      <c r="Z2286" s="2">
        <v>17.399999999999999</v>
      </c>
      <c r="AA2286" s="2">
        <v>33.700000000000003</v>
      </c>
      <c r="AB2286" s="2">
        <v>28.8019</v>
      </c>
      <c r="AC2286" s="2">
        <v>6.1</v>
      </c>
      <c r="AD2286" s="2">
        <v>18.8</v>
      </c>
      <c r="AE2286" s="2">
        <v>32.4</v>
      </c>
      <c r="AF2286" s="2">
        <v>33.236600000000003</v>
      </c>
      <c r="AG2286" s="2">
        <v>4.4800000000000004</v>
      </c>
      <c r="AH2286" s="22">
        <v>14.3</v>
      </c>
      <c r="AI2286" s="22">
        <v>31.3</v>
      </c>
      <c r="AJ2286" s="22">
        <v>35.314700000000002</v>
      </c>
      <c r="AK2286" s="18">
        <v>5.56</v>
      </c>
      <c r="AL2286" s="18">
        <v>18</v>
      </c>
      <c r="AM2286" s="18">
        <v>31</v>
      </c>
      <c r="AN2286" s="2">
        <v>48.5563</v>
      </c>
      <c r="AO2286" s="2">
        <v>1.75</v>
      </c>
      <c r="AP2286" s="2">
        <v>8.8000000000000007</v>
      </c>
      <c r="AQ2286" s="2">
        <v>20</v>
      </c>
      <c r="AR2286" s="2">
        <v>3.1709000000000001</v>
      </c>
      <c r="AS2286" s="2">
        <v>3.37</v>
      </c>
      <c r="AT2286" s="2">
        <v>11.3</v>
      </c>
      <c r="AU2286" s="2">
        <v>29.9</v>
      </c>
      <c r="AV2286" s="2">
        <v>12.3459</v>
      </c>
      <c r="AW2286" s="2">
        <v>5.14</v>
      </c>
      <c r="AX2286" s="2">
        <v>16.7</v>
      </c>
      <c r="AY2286" s="2">
        <v>30.7</v>
      </c>
      <c r="AZ2286" s="2">
        <v>24.521899999999999</v>
      </c>
      <c r="BA2286" s="2">
        <v>6.89</v>
      </c>
      <c r="BB2286" s="2">
        <v>20.8</v>
      </c>
      <c r="BC2286" s="2">
        <v>33.1</v>
      </c>
      <c r="BD2286" s="2">
        <v>43.8322</v>
      </c>
      <c r="BE2286" s="4"/>
      <c r="BF2286" s="4"/>
    </row>
    <row r="2287" spans="1:58" x14ac:dyDescent="0.2">
      <c r="A2287" s="29">
        <v>2286</v>
      </c>
      <c r="B2287" s="7" t="s">
        <v>1</v>
      </c>
      <c r="C2287" s="3">
        <v>40000</v>
      </c>
      <c r="D2287" s="4" t="s">
        <v>0</v>
      </c>
      <c r="E2287" s="4" t="s">
        <v>163</v>
      </c>
      <c r="F2287" s="5" t="s">
        <v>188</v>
      </c>
      <c r="G2287" s="6">
        <v>0.84652777777777777</v>
      </c>
      <c r="H2287" s="6">
        <v>0.8833333333333333</v>
      </c>
      <c r="I2287" s="85">
        <f t="shared" si="35"/>
        <v>52.999999999999972</v>
      </c>
      <c r="J2287" s="86">
        <f>I2287*Segmentos!$D$7*(AH2287%)*IF(ISNUMBER(AI2287),AI2287%,0)</f>
        <v>682936.79999999958</v>
      </c>
      <c r="K2287" s="86">
        <f>I2287*Segmentos!$D$7*(AL2287%)*IF(ISNUMBER(AM2287),AM2287%,0)</f>
        <v>1497249.9999999991</v>
      </c>
      <c r="L2287" s="4"/>
      <c r="M2287" s="2">
        <v>5.24</v>
      </c>
      <c r="N2287" s="2">
        <v>10.3</v>
      </c>
      <c r="O2287" s="2">
        <v>51</v>
      </c>
      <c r="P2287" s="2">
        <v>78.876099999999994</v>
      </c>
      <c r="Q2287" s="2">
        <v>3.75</v>
      </c>
      <c r="R2287" s="2">
        <v>9.3000000000000007</v>
      </c>
      <c r="S2287" s="2">
        <v>40.4</v>
      </c>
      <c r="T2287" s="2">
        <v>9.4125999999999994</v>
      </c>
      <c r="U2287" s="2">
        <v>5.51</v>
      </c>
      <c r="V2287" s="2">
        <v>13.3</v>
      </c>
      <c r="W2287" s="2">
        <v>41.5</v>
      </c>
      <c r="X2287" s="2">
        <v>17.397300000000001</v>
      </c>
      <c r="Y2287" s="2">
        <v>3.46</v>
      </c>
      <c r="Z2287" s="2">
        <v>8.5</v>
      </c>
      <c r="AA2287" s="2">
        <v>40.799999999999997</v>
      </c>
      <c r="AB2287" s="2">
        <v>15.379300000000001</v>
      </c>
      <c r="AC2287" s="2">
        <v>7.42</v>
      </c>
      <c r="AD2287" s="2">
        <v>10.5</v>
      </c>
      <c r="AE2287" s="2">
        <v>71</v>
      </c>
      <c r="AF2287" s="2">
        <v>36.686799999999998</v>
      </c>
      <c r="AG2287" s="2">
        <v>3.23</v>
      </c>
      <c r="AH2287" s="22">
        <v>7.8</v>
      </c>
      <c r="AI2287" s="22">
        <v>41.3</v>
      </c>
      <c r="AJ2287" s="22">
        <v>23.0505</v>
      </c>
      <c r="AK2287" s="18">
        <v>7.06</v>
      </c>
      <c r="AL2287" s="18">
        <v>12.5</v>
      </c>
      <c r="AM2287" s="18">
        <v>56.5</v>
      </c>
      <c r="AN2287" s="2">
        <v>55.825600000000001</v>
      </c>
      <c r="AO2287" s="2">
        <v>4.1500000000000004</v>
      </c>
      <c r="AP2287" s="2">
        <v>10.9</v>
      </c>
      <c r="AQ2287" s="2">
        <v>38.1</v>
      </c>
      <c r="AR2287" s="2">
        <v>6.8291000000000004</v>
      </c>
      <c r="AS2287" s="2">
        <v>6.15</v>
      </c>
      <c r="AT2287" s="2">
        <v>13.3</v>
      </c>
      <c r="AU2287" s="2">
        <v>46.3</v>
      </c>
      <c r="AV2287" s="2">
        <v>20.392299999999999</v>
      </c>
      <c r="AW2287" s="2">
        <v>5.49</v>
      </c>
      <c r="AX2287" s="2">
        <v>9.4</v>
      </c>
      <c r="AY2287" s="2">
        <v>58.7</v>
      </c>
      <c r="AZ2287" s="2">
        <v>23.775200000000002</v>
      </c>
      <c r="BA2287" s="2">
        <v>4.84</v>
      </c>
      <c r="BB2287" s="2">
        <v>9</v>
      </c>
      <c r="BC2287" s="2">
        <v>53.5</v>
      </c>
      <c r="BD2287" s="2">
        <v>27.8795</v>
      </c>
      <c r="BE2287" s="4"/>
      <c r="BF2287" s="4"/>
    </row>
    <row r="2288" spans="1:58" x14ac:dyDescent="0.2">
      <c r="A2288" s="29">
        <v>2287</v>
      </c>
      <c r="B2288" s="7" t="s">
        <v>36</v>
      </c>
      <c r="C2288" s="3">
        <v>40000</v>
      </c>
      <c r="D2288" s="4" t="s">
        <v>13</v>
      </c>
      <c r="E2288" s="4" t="s">
        <v>163</v>
      </c>
      <c r="F2288" s="5" t="s">
        <v>188</v>
      </c>
      <c r="G2288" s="6">
        <v>0.91874999999999996</v>
      </c>
      <c r="H2288" s="6">
        <v>0.94305555555555554</v>
      </c>
      <c r="I2288" s="85">
        <f t="shared" si="35"/>
        <v>35.000000000000036</v>
      </c>
      <c r="J2288" s="86">
        <f>I2288*Segmentos!$D$7*(AH2288%)*IF(ISNUMBER(AI2288),AI2288%,0)</f>
        <v>1699740.0000000019</v>
      </c>
      <c r="K2288" s="86">
        <f>I2288*Segmentos!$D$7*(AL2288%)*IF(ISNUMBER(AM2288),AM2288%,0)</f>
        <v>2611840.0000000033</v>
      </c>
      <c r="L2288" s="4"/>
      <c r="M2288" s="2">
        <v>15.57</v>
      </c>
      <c r="N2288" s="2">
        <v>23</v>
      </c>
      <c r="O2288" s="2">
        <v>67.8</v>
      </c>
      <c r="P2288" s="2">
        <v>81.644999999999996</v>
      </c>
      <c r="Q2288" s="2">
        <v>11.76</v>
      </c>
      <c r="R2288" s="2">
        <v>20.2</v>
      </c>
      <c r="S2288" s="2">
        <v>58.3</v>
      </c>
      <c r="T2288" s="2">
        <v>10.2849</v>
      </c>
      <c r="U2288" s="2">
        <v>14.12</v>
      </c>
      <c r="V2288" s="2">
        <v>23</v>
      </c>
      <c r="W2288" s="2">
        <v>61.3</v>
      </c>
      <c r="X2288" s="2">
        <v>15.5176</v>
      </c>
      <c r="Y2288" s="2">
        <v>16.04</v>
      </c>
      <c r="Z2288" s="2">
        <v>24.1</v>
      </c>
      <c r="AA2288" s="2">
        <v>66.5</v>
      </c>
      <c r="AB2288" s="2">
        <v>24.828700000000001</v>
      </c>
      <c r="AC2288" s="2">
        <v>18.02</v>
      </c>
      <c r="AD2288" s="2">
        <v>23.3</v>
      </c>
      <c r="AE2288" s="2">
        <v>77.400000000000006</v>
      </c>
      <c r="AF2288" s="2">
        <v>31.0138</v>
      </c>
      <c r="AG2288" s="2">
        <v>12.17</v>
      </c>
      <c r="AH2288" s="22">
        <v>19</v>
      </c>
      <c r="AI2288" s="22">
        <v>63.9</v>
      </c>
      <c r="AJ2288" s="22">
        <v>30.278700000000001</v>
      </c>
      <c r="AK2288" s="18">
        <v>18.64</v>
      </c>
      <c r="AL2288" s="18">
        <v>26.5</v>
      </c>
      <c r="AM2288" s="18">
        <v>70.400000000000006</v>
      </c>
      <c r="AN2288" s="2">
        <v>51.366399999999999</v>
      </c>
      <c r="AO2288" s="2">
        <v>13.71</v>
      </c>
      <c r="AP2288" s="2">
        <v>21.4</v>
      </c>
      <c r="AQ2288" s="2">
        <v>64.099999999999994</v>
      </c>
      <c r="AR2288" s="2">
        <v>7.8516000000000004</v>
      </c>
      <c r="AS2288" s="2">
        <v>16.489999999999998</v>
      </c>
      <c r="AT2288" s="2">
        <v>24.1</v>
      </c>
      <c r="AU2288" s="2">
        <v>68.400000000000006</v>
      </c>
      <c r="AV2288" s="2">
        <v>19.045500000000001</v>
      </c>
      <c r="AW2288" s="2">
        <v>13.84</v>
      </c>
      <c r="AX2288" s="2">
        <v>19.600000000000001</v>
      </c>
      <c r="AY2288" s="2">
        <v>70.8</v>
      </c>
      <c r="AZ2288" s="2">
        <v>20.859200000000001</v>
      </c>
      <c r="BA2288" s="2">
        <v>16.88</v>
      </c>
      <c r="BB2288" s="2">
        <v>25.3</v>
      </c>
      <c r="BC2288" s="2">
        <v>66.7</v>
      </c>
      <c r="BD2288" s="2">
        <v>33.888800000000003</v>
      </c>
      <c r="BE2288" s="4"/>
      <c r="BF2288" s="4"/>
    </row>
    <row r="2289" spans="1:58" x14ac:dyDescent="0.2">
      <c r="A2289" s="29">
        <v>2288</v>
      </c>
      <c r="B2289" s="7" t="s">
        <v>88</v>
      </c>
      <c r="C2289" s="3">
        <v>40000</v>
      </c>
      <c r="D2289" s="4" t="s">
        <v>13</v>
      </c>
      <c r="E2289" s="4" t="s">
        <v>163</v>
      </c>
      <c r="F2289" s="5" t="s">
        <v>188</v>
      </c>
      <c r="G2289" s="6">
        <v>0.91736111111111107</v>
      </c>
      <c r="H2289" s="6">
        <v>0.91874999999999996</v>
      </c>
      <c r="I2289" s="85">
        <f t="shared" si="35"/>
        <v>1.9999999999999929</v>
      </c>
      <c r="J2289" s="86">
        <f>I2289*Segmentos!$D$7*(AH2289%)*IF(ISNUMBER(AI2289),AI2289%,0)</f>
        <v>86899.999999999709</v>
      </c>
      <c r="K2289" s="86">
        <f>I2289*Segmentos!$D$7*(AL2289%)*IF(ISNUMBER(AM2289),AM2289%,0)</f>
        <v>127358.39999999954</v>
      </c>
      <c r="L2289" s="4"/>
      <c r="M2289" s="2">
        <v>13.51</v>
      </c>
      <c r="N2289" s="2">
        <v>14.8</v>
      </c>
      <c r="O2289" s="2">
        <v>91.3</v>
      </c>
      <c r="P2289" s="2">
        <v>84.512200000000007</v>
      </c>
      <c r="Q2289" s="2">
        <v>10.029999999999999</v>
      </c>
      <c r="R2289" s="2">
        <v>11.4</v>
      </c>
      <c r="S2289" s="2">
        <v>88</v>
      </c>
      <c r="T2289" s="2">
        <v>10.467499999999999</v>
      </c>
      <c r="U2289" s="2">
        <v>9.39</v>
      </c>
      <c r="V2289" s="2">
        <v>10.5</v>
      </c>
      <c r="W2289" s="2">
        <v>89.6</v>
      </c>
      <c r="X2289" s="2">
        <v>12.322699999999999</v>
      </c>
      <c r="Y2289" s="2">
        <v>13.14</v>
      </c>
      <c r="Z2289" s="2">
        <v>14.1</v>
      </c>
      <c r="AA2289" s="2">
        <v>93.5</v>
      </c>
      <c r="AB2289" s="2">
        <v>24.283799999999999</v>
      </c>
      <c r="AC2289" s="2">
        <v>18.23</v>
      </c>
      <c r="AD2289" s="2">
        <v>20</v>
      </c>
      <c r="AE2289" s="2">
        <v>91.3</v>
      </c>
      <c r="AF2289" s="2">
        <v>37.438200000000002</v>
      </c>
      <c r="AG2289" s="2">
        <v>10.85</v>
      </c>
      <c r="AH2289" s="22">
        <v>12.5</v>
      </c>
      <c r="AI2289" s="22">
        <v>86.9</v>
      </c>
      <c r="AJ2289" s="22">
        <v>32.195300000000003</v>
      </c>
      <c r="AK2289" s="18">
        <v>15.91</v>
      </c>
      <c r="AL2289" s="18">
        <v>16.899999999999999</v>
      </c>
      <c r="AM2289" s="18">
        <v>94.2</v>
      </c>
      <c r="AN2289" s="2">
        <v>52.316899999999997</v>
      </c>
      <c r="AO2289" s="2">
        <v>11.71</v>
      </c>
      <c r="AP2289" s="2">
        <v>12.5</v>
      </c>
      <c r="AQ2289" s="2">
        <v>93.5</v>
      </c>
      <c r="AR2289" s="2">
        <v>8.0077999999999996</v>
      </c>
      <c r="AS2289" s="2">
        <v>13.32</v>
      </c>
      <c r="AT2289" s="2">
        <v>14.5</v>
      </c>
      <c r="AU2289" s="2">
        <v>92.2</v>
      </c>
      <c r="AV2289" s="2">
        <v>18.365100000000002</v>
      </c>
      <c r="AW2289" s="2">
        <v>12.54</v>
      </c>
      <c r="AX2289" s="2">
        <v>13.5</v>
      </c>
      <c r="AY2289" s="2">
        <v>92.6</v>
      </c>
      <c r="AZ2289" s="2">
        <v>22.5578</v>
      </c>
      <c r="BA2289" s="2">
        <v>14.85</v>
      </c>
      <c r="BB2289" s="2">
        <v>16.600000000000001</v>
      </c>
      <c r="BC2289" s="2">
        <v>89.5</v>
      </c>
      <c r="BD2289" s="2">
        <v>35.581499999999998</v>
      </c>
      <c r="BE2289" s="4"/>
      <c r="BF2289" s="4"/>
    </row>
    <row r="2290" spans="1:58" x14ac:dyDescent="0.2">
      <c r="A2290" s="29">
        <v>2289</v>
      </c>
      <c r="B2290" s="7" t="s">
        <v>20</v>
      </c>
      <c r="C2290" s="3">
        <v>40000</v>
      </c>
      <c r="D2290" s="4" t="s">
        <v>17</v>
      </c>
      <c r="E2290" s="4" t="s">
        <v>169</v>
      </c>
      <c r="F2290" s="5" t="s">
        <v>188</v>
      </c>
      <c r="G2290" s="6">
        <v>0.91666666666666663</v>
      </c>
      <c r="H2290" s="6">
        <v>0.95833333333333337</v>
      </c>
      <c r="I2290" s="85">
        <f t="shared" si="35"/>
        <v>60.000000000000107</v>
      </c>
      <c r="J2290" s="86">
        <f>I2290*Segmentos!$D$7*(AH2290%)*IF(ISNUMBER(AI2290),AI2290%,0)</f>
        <v>96120.000000000189</v>
      </c>
      <c r="K2290" s="86">
        <f>I2290*Segmentos!$D$7*(AL2290%)*IF(ISNUMBER(AM2290),AM2290%,0)</f>
        <v>9072.0000000000164</v>
      </c>
      <c r="L2290" s="4"/>
      <c r="M2290" s="2">
        <v>0.2</v>
      </c>
      <c r="N2290" s="2">
        <v>0.6</v>
      </c>
      <c r="O2290" s="2">
        <v>35.799999999999997</v>
      </c>
      <c r="P2290" s="2">
        <v>98.752300000000005</v>
      </c>
      <c r="Q2290" s="2">
        <v>0.1</v>
      </c>
      <c r="R2290" s="2">
        <v>0.3</v>
      </c>
      <c r="S2290" s="2">
        <v>33.299999999999997</v>
      </c>
      <c r="T2290" s="2">
        <v>7.8144999999999998</v>
      </c>
      <c r="U2290" s="2">
        <v>0</v>
      </c>
      <c r="V2290" s="2">
        <v>0</v>
      </c>
      <c r="W2290" s="8" t="s">
        <v>577</v>
      </c>
      <c r="X2290" s="2">
        <v>0</v>
      </c>
      <c r="Y2290" s="2">
        <v>0.16</v>
      </c>
      <c r="Z2290" s="2">
        <v>0.5</v>
      </c>
      <c r="AA2290" s="2">
        <v>30.2</v>
      </c>
      <c r="AB2290" s="2">
        <v>23.659199999999998</v>
      </c>
      <c r="AC2290" s="2">
        <v>0.42</v>
      </c>
      <c r="AD2290" s="2">
        <v>1.1000000000000001</v>
      </c>
      <c r="AE2290" s="2">
        <v>38.700000000000003</v>
      </c>
      <c r="AF2290" s="2">
        <v>67.278700000000001</v>
      </c>
      <c r="AG2290" s="2">
        <v>0.39</v>
      </c>
      <c r="AH2290" s="22">
        <v>0.9</v>
      </c>
      <c r="AI2290" s="22">
        <v>44.5</v>
      </c>
      <c r="AJ2290" s="22">
        <v>89.200800000000001</v>
      </c>
      <c r="AK2290" s="18">
        <v>0.04</v>
      </c>
      <c r="AL2290" s="18">
        <v>0.3</v>
      </c>
      <c r="AM2290" s="18">
        <v>12.6</v>
      </c>
      <c r="AN2290" s="2">
        <v>9.5515000000000008</v>
      </c>
      <c r="AO2290" s="2">
        <v>0.12</v>
      </c>
      <c r="AP2290" s="2">
        <v>0.3</v>
      </c>
      <c r="AQ2290" s="2">
        <v>39.9</v>
      </c>
      <c r="AR2290" s="2">
        <v>6.2751999999999999</v>
      </c>
      <c r="AS2290" s="2">
        <v>0.17</v>
      </c>
      <c r="AT2290" s="2">
        <v>0.5</v>
      </c>
      <c r="AU2290" s="2">
        <v>33.299999999999997</v>
      </c>
      <c r="AV2290" s="2">
        <v>18.438099999999999</v>
      </c>
      <c r="AW2290" s="2">
        <v>0.34</v>
      </c>
      <c r="AX2290" s="2">
        <v>1.1000000000000001</v>
      </c>
      <c r="AY2290" s="2">
        <v>31.4</v>
      </c>
      <c r="AZ2290" s="2">
        <v>47.371200000000002</v>
      </c>
      <c r="BA2290" s="2">
        <v>0.14000000000000001</v>
      </c>
      <c r="BB2290" s="2">
        <v>0.3</v>
      </c>
      <c r="BC2290" s="2">
        <v>49.3</v>
      </c>
      <c r="BD2290" s="2">
        <v>26.6678</v>
      </c>
      <c r="BE2290" s="4"/>
      <c r="BF2290" s="4"/>
    </row>
    <row r="2291" spans="1:58" x14ac:dyDescent="0.2">
      <c r="A2291" s="29">
        <v>2290</v>
      </c>
      <c r="B2291" s="7" t="s">
        <v>11</v>
      </c>
      <c r="C2291" s="3">
        <v>40000</v>
      </c>
      <c r="D2291" s="4" t="s">
        <v>8</v>
      </c>
      <c r="E2291" s="4" t="s">
        <v>166</v>
      </c>
      <c r="F2291" s="5" t="s">
        <v>188</v>
      </c>
      <c r="G2291" s="6">
        <v>0.91180555555555554</v>
      </c>
      <c r="H2291" s="6">
        <v>0.91319444444444453</v>
      </c>
      <c r="I2291" s="85">
        <f t="shared" si="35"/>
        <v>2.0000000000001528</v>
      </c>
      <c r="J2291" s="86">
        <f>I2291*Segmentos!$D$7*(AH2291%)*IF(ISNUMBER(AI2291),AI2291%,0)</f>
        <v>41724.000000003194</v>
      </c>
      <c r="K2291" s="86">
        <f>I2291*Segmentos!$D$7*(AL2291%)*IF(ISNUMBER(AM2291),AM2291%,0)</f>
        <v>51571.200000003941</v>
      </c>
      <c r="L2291" s="4"/>
      <c r="M2291" s="2">
        <v>5.88</v>
      </c>
      <c r="N2291" s="2">
        <v>6.3</v>
      </c>
      <c r="O2291" s="2">
        <v>93.4</v>
      </c>
      <c r="P2291" s="2">
        <v>88.104100000000003</v>
      </c>
      <c r="Q2291" s="2">
        <v>3.27</v>
      </c>
      <c r="R2291" s="2">
        <v>3.3</v>
      </c>
      <c r="S2291" s="2">
        <v>100</v>
      </c>
      <c r="T2291" s="2">
        <v>8.1704000000000008</v>
      </c>
      <c r="U2291" s="2">
        <v>5.29</v>
      </c>
      <c r="V2291" s="2">
        <v>6.1</v>
      </c>
      <c r="W2291" s="2">
        <v>86.8</v>
      </c>
      <c r="X2291" s="2">
        <v>16.611699999999999</v>
      </c>
      <c r="Y2291" s="2">
        <v>6.62</v>
      </c>
      <c r="Z2291" s="2">
        <v>7.4</v>
      </c>
      <c r="AA2291" s="2">
        <v>89</v>
      </c>
      <c r="AB2291" s="2">
        <v>29.252400000000002</v>
      </c>
      <c r="AC2291" s="2">
        <v>6.93</v>
      </c>
      <c r="AD2291" s="2">
        <v>7</v>
      </c>
      <c r="AE2291" s="2">
        <v>99.7</v>
      </c>
      <c r="AF2291" s="2">
        <v>34.069600000000001</v>
      </c>
      <c r="AG2291" s="2">
        <v>5.26</v>
      </c>
      <c r="AH2291" s="22">
        <v>5.7</v>
      </c>
      <c r="AI2291" s="22">
        <v>91.5</v>
      </c>
      <c r="AJ2291" s="22">
        <v>37.3339</v>
      </c>
      <c r="AK2291" s="18">
        <v>6.45</v>
      </c>
      <c r="AL2291" s="18">
        <v>6.8</v>
      </c>
      <c r="AM2291" s="18">
        <v>94.8</v>
      </c>
      <c r="AN2291" s="2">
        <v>50.770200000000003</v>
      </c>
      <c r="AO2291" s="2">
        <v>2.46</v>
      </c>
      <c r="AP2291" s="2">
        <v>2.7</v>
      </c>
      <c r="AQ2291" s="2">
        <v>91.6</v>
      </c>
      <c r="AR2291" s="2">
        <v>4.0320999999999998</v>
      </c>
      <c r="AS2291" s="2">
        <v>4.04</v>
      </c>
      <c r="AT2291" s="2">
        <v>4.4000000000000004</v>
      </c>
      <c r="AU2291" s="2">
        <v>92.7</v>
      </c>
      <c r="AV2291" s="2">
        <v>13.3253</v>
      </c>
      <c r="AW2291" s="2">
        <v>5.73</v>
      </c>
      <c r="AX2291" s="2">
        <v>5.9</v>
      </c>
      <c r="AY2291" s="2">
        <v>96.5</v>
      </c>
      <c r="AZ2291" s="2">
        <v>24.648</v>
      </c>
      <c r="BA2291" s="2">
        <v>8.0399999999999991</v>
      </c>
      <c r="BB2291" s="2">
        <v>8.6999999999999993</v>
      </c>
      <c r="BC2291" s="2">
        <v>92.1</v>
      </c>
      <c r="BD2291" s="2">
        <v>46.098700000000001</v>
      </c>
      <c r="BE2291" s="4"/>
      <c r="BF2291" s="4"/>
    </row>
    <row r="2292" spans="1:58" x14ac:dyDescent="0.2">
      <c r="A2292" s="29">
        <v>2291</v>
      </c>
      <c r="B2292" s="7" t="s">
        <v>6</v>
      </c>
      <c r="C2292" s="3">
        <v>40000</v>
      </c>
      <c r="D2292" s="4" t="s">
        <v>3</v>
      </c>
      <c r="E2292" s="4" t="s">
        <v>166</v>
      </c>
      <c r="F2292" s="5" t="s">
        <v>188</v>
      </c>
      <c r="G2292" s="6">
        <v>0.91041666666666676</v>
      </c>
      <c r="H2292" s="6">
        <v>0.91111111111111109</v>
      </c>
      <c r="I2292" s="85">
        <f t="shared" si="35"/>
        <v>0.99999999999983658</v>
      </c>
      <c r="J2292" s="86">
        <f>I2292*Segmentos!$D$7*(AH2292%)*IF(ISNUMBER(AI2292),AI2292%,0)</f>
        <v>40399.999999993393</v>
      </c>
      <c r="K2292" s="86">
        <f>I2292*Segmentos!$D$7*(AL2292%)*IF(ISNUMBER(AM2292),AM2292%,0)</f>
        <v>28799.999999995296</v>
      </c>
      <c r="L2292" s="4"/>
      <c r="M2292" s="2">
        <v>8.6</v>
      </c>
      <c r="N2292" s="2">
        <v>8.6</v>
      </c>
      <c r="O2292" s="2">
        <v>100</v>
      </c>
      <c r="P2292" s="2">
        <v>89.003600000000006</v>
      </c>
      <c r="Q2292" s="2">
        <v>4.4400000000000004</v>
      </c>
      <c r="R2292" s="2">
        <v>4.4000000000000004</v>
      </c>
      <c r="S2292" s="2">
        <v>100</v>
      </c>
      <c r="T2292" s="2">
        <v>7.6788999999999996</v>
      </c>
      <c r="U2292" s="2">
        <v>6.12</v>
      </c>
      <c r="V2292" s="2">
        <v>6.1</v>
      </c>
      <c r="W2292" s="2">
        <v>100</v>
      </c>
      <c r="X2292" s="2">
        <v>13.2941</v>
      </c>
      <c r="Y2292" s="2">
        <v>10.41</v>
      </c>
      <c r="Z2292" s="2">
        <v>10.4</v>
      </c>
      <c r="AA2292" s="2">
        <v>100</v>
      </c>
      <c r="AB2292" s="2">
        <v>31.832799999999999</v>
      </c>
      <c r="AC2292" s="2">
        <v>10.65</v>
      </c>
      <c r="AD2292" s="2">
        <v>10.6</v>
      </c>
      <c r="AE2292" s="2">
        <v>100</v>
      </c>
      <c r="AF2292" s="2">
        <v>36.197800000000001</v>
      </c>
      <c r="AG2292" s="2">
        <v>10.1</v>
      </c>
      <c r="AH2292" s="22">
        <v>10.1</v>
      </c>
      <c r="AI2292" s="22">
        <v>100</v>
      </c>
      <c r="AJ2292" s="22">
        <v>49.642400000000002</v>
      </c>
      <c r="AK2292" s="18">
        <v>7.23</v>
      </c>
      <c r="AL2292" s="18">
        <v>7.2</v>
      </c>
      <c r="AM2292" s="18">
        <v>100</v>
      </c>
      <c r="AN2292" s="2">
        <v>39.361199999999997</v>
      </c>
      <c r="AO2292" s="2">
        <v>3.75</v>
      </c>
      <c r="AP2292" s="2">
        <v>3.7</v>
      </c>
      <c r="AQ2292" s="2">
        <v>100</v>
      </c>
      <c r="AR2292" s="2">
        <v>4.2392000000000003</v>
      </c>
      <c r="AS2292" s="2">
        <v>7.43</v>
      </c>
      <c r="AT2292" s="2">
        <v>7.4</v>
      </c>
      <c r="AU2292" s="2">
        <v>100</v>
      </c>
      <c r="AV2292" s="2">
        <v>16.951799999999999</v>
      </c>
      <c r="AW2292" s="2">
        <v>8.49</v>
      </c>
      <c r="AX2292" s="2">
        <v>8.5</v>
      </c>
      <c r="AY2292" s="2">
        <v>100</v>
      </c>
      <c r="AZ2292" s="2">
        <v>25.2789</v>
      </c>
      <c r="BA2292" s="2">
        <v>10.73</v>
      </c>
      <c r="BB2292" s="2">
        <v>10.7</v>
      </c>
      <c r="BC2292" s="2">
        <v>100</v>
      </c>
      <c r="BD2292" s="2">
        <v>42.533799999999999</v>
      </c>
      <c r="BE2292" s="4"/>
      <c r="BF2292" s="4"/>
    </row>
    <row r="2293" spans="1:58" x14ac:dyDescent="0.2">
      <c r="A2293" s="29">
        <v>2292</v>
      </c>
      <c r="B2293" s="7" t="s">
        <v>31</v>
      </c>
      <c r="C2293" s="3">
        <v>40000</v>
      </c>
      <c r="D2293" s="4" t="s">
        <v>28</v>
      </c>
      <c r="E2293" s="4" t="s">
        <v>166</v>
      </c>
      <c r="F2293" s="5" t="s">
        <v>188</v>
      </c>
      <c r="G2293" s="6">
        <v>0.91111111111111109</v>
      </c>
      <c r="H2293" s="6">
        <v>0.9145833333333333</v>
      </c>
      <c r="I2293" s="85">
        <f t="shared" si="35"/>
        <v>4.9999999999999822</v>
      </c>
      <c r="J2293" s="86">
        <f>I2293*Segmentos!$D$7*(AH2293%)*IF(ISNUMBER(AI2293),AI2293%,0)</f>
        <v>9023.9999999999654</v>
      </c>
      <c r="K2293" s="86">
        <f>I2293*Segmentos!$D$7*(AL2293%)*IF(ISNUMBER(AM2293),AM2293%,0)</f>
        <v>24227.999999999913</v>
      </c>
      <c r="L2293" s="4"/>
      <c r="M2293" s="2">
        <v>0.84</v>
      </c>
      <c r="N2293" s="2">
        <v>1.3</v>
      </c>
      <c r="O2293" s="2">
        <v>64.099999999999994</v>
      </c>
      <c r="P2293" s="2">
        <v>94.247399999999999</v>
      </c>
      <c r="Q2293" s="2">
        <v>0</v>
      </c>
      <c r="R2293" s="2">
        <v>0</v>
      </c>
      <c r="S2293" s="8" t="s">
        <v>577</v>
      </c>
      <c r="T2293" s="2">
        <v>0</v>
      </c>
      <c r="U2293" s="2">
        <v>0.53</v>
      </c>
      <c r="V2293" s="2">
        <v>0.5</v>
      </c>
      <c r="W2293" s="2">
        <v>100</v>
      </c>
      <c r="X2293" s="2">
        <v>12.504</v>
      </c>
      <c r="Y2293" s="2">
        <v>1.25</v>
      </c>
      <c r="Z2293" s="2">
        <v>2.2999999999999998</v>
      </c>
      <c r="AA2293" s="2">
        <v>54.9</v>
      </c>
      <c r="AB2293" s="2">
        <v>41.354500000000002</v>
      </c>
      <c r="AC2293" s="2">
        <v>1.1000000000000001</v>
      </c>
      <c r="AD2293" s="2">
        <v>1.6</v>
      </c>
      <c r="AE2293" s="2">
        <v>68.2</v>
      </c>
      <c r="AF2293" s="2">
        <v>40.389000000000003</v>
      </c>
      <c r="AG2293" s="2">
        <v>0.46</v>
      </c>
      <c r="AH2293" s="22">
        <v>0.8</v>
      </c>
      <c r="AI2293" s="22">
        <v>56.4</v>
      </c>
      <c r="AJ2293" s="22">
        <v>24.471599999999999</v>
      </c>
      <c r="AK2293" s="18">
        <v>1.18</v>
      </c>
      <c r="AL2293" s="18">
        <v>1.8</v>
      </c>
      <c r="AM2293" s="18">
        <v>67.3</v>
      </c>
      <c r="AN2293" s="2">
        <v>69.775800000000004</v>
      </c>
      <c r="AO2293" s="2">
        <v>0.3</v>
      </c>
      <c r="AP2293" s="2">
        <v>0.8</v>
      </c>
      <c r="AQ2293" s="2">
        <v>38.700000000000003</v>
      </c>
      <c r="AR2293" s="2">
        <v>3.649</v>
      </c>
      <c r="AS2293" s="2">
        <v>0.48</v>
      </c>
      <c r="AT2293" s="2">
        <v>0.8</v>
      </c>
      <c r="AU2293" s="2">
        <v>62.1</v>
      </c>
      <c r="AV2293" s="2">
        <v>11.8428</v>
      </c>
      <c r="AW2293" s="2">
        <v>0.34</v>
      </c>
      <c r="AX2293" s="2">
        <v>0.6</v>
      </c>
      <c r="AY2293" s="2">
        <v>59.3</v>
      </c>
      <c r="AZ2293" s="2">
        <v>11.0403</v>
      </c>
      <c r="BA2293" s="2">
        <v>1.58</v>
      </c>
      <c r="BB2293" s="2">
        <v>2.2999999999999998</v>
      </c>
      <c r="BC2293" s="2">
        <v>67.8</v>
      </c>
      <c r="BD2293" s="2">
        <v>67.715299999999999</v>
      </c>
      <c r="BE2293" s="4"/>
      <c r="BF2293" s="4"/>
    </row>
    <row r="2294" spans="1:58" x14ac:dyDescent="0.2">
      <c r="A2294" s="29">
        <v>2293</v>
      </c>
      <c r="B2294" s="7" t="s">
        <v>108</v>
      </c>
      <c r="C2294" s="3">
        <v>40000</v>
      </c>
      <c r="D2294" s="4" t="s">
        <v>3</v>
      </c>
      <c r="E2294" s="4" t="s">
        <v>167</v>
      </c>
      <c r="F2294" s="5" t="s">
        <v>188</v>
      </c>
      <c r="G2294" s="6">
        <v>0.91805555555555562</v>
      </c>
      <c r="H2294" s="6">
        <v>0.97013888888888899</v>
      </c>
      <c r="I2294" s="85">
        <f t="shared" si="35"/>
        <v>75.000000000000057</v>
      </c>
      <c r="J2294" s="86">
        <f>I2294*Segmentos!$D$7*(AH2294%)*IF(ISNUMBER(AI2294),AI2294%,0)</f>
        <v>1621920.0000000012</v>
      </c>
      <c r="K2294" s="86">
        <f>I2294*Segmentos!$D$7*(AL2294%)*IF(ISNUMBER(AM2294),AM2294%,0)</f>
        <v>2227500.0000000019</v>
      </c>
      <c r="L2294" s="4"/>
      <c r="M2294" s="2">
        <v>6.46</v>
      </c>
      <c r="N2294" s="2">
        <v>22.1</v>
      </c>
      <c r="O2294" s="2">
        <v>29.2</v>
      </c>
      <c r="P2294" s="2">
        <v>86.992800000000003</v>
      </c>
      <c r="Q2294" s="2">
        <v>3.84</v>
      </c>
      <c r="R2294" s="2">
        <v>15.1</v>
      </c>
      <c r="S2294" s="2">
        <v>25.4</v>
      </c>
      <c r="T2294" s="2">
        <v>8.6233000000000004</v>
      </c>
      <c r="U2294" s="2">
        <v>5.54</v>
      </c>
      <c r="V2294" s="2">
        <v>21.1</v>
      </c>
      <c r="W2294" s="2">
        <v>26.2</v>
      </c>
      <c r="X2294" s="2">
        <v>15.6214</v>
      </c>
      <c r="Y2294" s="2">
        <v>6.13</v>
      </c>
      <c r="Z2294" s="2">
        <v>22.3</v>
      </c>
      <c r="AA2294" s="2">
        <v>27.5</v>
      </c>
      <c r="AB2294" s="2">
        <v>24.3384</v>
      </c>
      <c r="AC2294" s="2">
        <v>8.69</v>
      </c>
      <c r="AD2294" s="2">
        <v>26.2</v>
      </c>
      <c r="AE2294" s="2">
        <v>33.200000000000003</v>
      </c>
      <c r="AF2294" s="2">
        <v>38.409700000000001</v>
      </c>
      <c r="AG2294" s="2">
        <v>5.4</v>
      </c>
      <c r="AH2294" s="22">
        <v>21.8</v>
      </c>
      <c r="AI2294" s="22">
        <v>24.8</v>
      </c>
      <c r="AJ2294" s="22">
        <v>34.498800000000003</v>
      </c>
      <c r="AK2294" s="18">
        <v>7.42</v>
      </c>
      <c r="AL2294" s="18">
        <v>22.5</v>
      </c>
      <c r="AM2294" s="18">
        <v>33</v>
      </c>
      <c r="AN2294" s="2">
        <v>52.494</v>
      </c>
      <c r="AO2294" s="2">
        <v>4.72</v>
      </c>
      <c r="AP2294" s="2">
        <v>16</v>
      </c>
      <c r="AQ2294" s="2">
        <v>29.4</v>
      </c>
      <c r="AR2294" s="2">
        <v>6.9379999999999997</v>
      </c>
      <c r="AS2294" s="2">
        <v>5.67</v>
      </c>
      <c r="AT2294" s="2">
        <v>22.5</v>
      </c>
      <c r="AU2294" s="2">
        <v>25.3</v>
      </c>
      <c r="AV2294" s="2">
        <v>16.818100000000001</v>
      </c>
      <c r="AW2294" s="2">
        <v>7.5</v>
      </c>
      <c r="AX2294" s="2">
        <v>22.4</v>
      </c>
      <c r="AY2294" s="2">
        <v>33.5</v>
      </c>
      <c r="AZ2294" s="2">
        <v>29.0077</v>
      </c>
      <c r="BA2294" s="2">
        <v>6.64</v>
      </c>
      <c r="BB2294" s="2">
        <v>23.5</v>
      </c>
      <c r="BC2294" s="2">
        <v>28.2</v>
      </c>
      <c r="BD2294" s="2">
        <v>34.228999999999999</v>
      </c>
      <c r="BE2294" s="4"/>
      <c r="BF2294" s="4"/>
    </row>
    <row r="2295" spans="1:58" x14ac:dyDescent="0.2">
      <c r="A2295" s="29">
        <v>2294</v>
      </c>
      <c r="B2295" s="7" t="s">
        <v>14</v>
      </c>
      <c r="C2295" s="3">
        <v>40000</v>
      </c>
      <c r="D2295" s="4" t="s">
        <v>13</v>
      </c>
      <c r="E2295" s="4" t="s">
        <v>163</v>
      </c>
      <c r="F2295" s="5" t="s">
        <v>188</v>
      </c>
      <c r="G2295" s="6">
        <v>0.85138888888888886</v>
      </c>
      <c r="H2295" s="6">
        <v>0.875</v>
      </c>
      <c r="I2295" s="85">
        <f t="shared" si="35"/>
        <v>34.000000000000043</v>
      </c>
      <c r="J2295" s="86">
        <f>I2295*Segmentos!$D$7*(AH2295%)*IF(ISNUMBER(AI2295),AI2295%,0)</f>
        <v>837460.80000000098</v>
      </c>
      <c r="K2295" s="86">
        <f>I2295*Segmentos!$D$7*(AL2295%)*IF(ISNUMBER(AM2295),AM2295%,0)</f>
        <v>1412360.0000000019</v>
      </c>
      <c r="L2295" s="4"/>
      <c r="M2295" s="2">
        <v>8.39</v>
      </c>
      <c r="N2295" s="2">
        <v>12.8</v>
      </c>
      <c r="O2295" s="2">
        <v>65.3</v>
      </c>
      <c r="P2295" s="2">
        <v>80.866299999999995</v>
      </c>
      <c r="Q2295" s="2">
        <v>5.97</v>
      </c>
      <c r="R2295" s="2">
        <v>9.4</v>
      </c>
      <c r="S2295" s="2">
        <v>63.3</v>
      </c>
      <c r="T2295" s="2">
        <v>9.6105</v>
      </c>
      <c r="U2295" s="2">
        <v>8.51</v>
      </c>
      <c r="V2295" s="2">
        <v>16.600000000000001</v>
      </c>
      <c r="W2295" s="2">
        <v>51.4</v>
      </c>
      <c r="X2295" s="2">
        <v>17.2151</v>
      </c>
      <c r="Y2295" s="2">
        <v>7.83</v>
      </c>
      <c r="Z2295" s="2">
        <v>11.7</v>
      </c>
      <c r="AA2295" s="2">
        <v>67.2</v>
      </c>
      <c r="AB2295" s="2">
        <v>22.3066</v>
      </c>
      <c r="AC2295" s="2">
        <v>10.02</v>
      </c>
      <c r="AD2295" s="2">
        <v>13.3</v>
      </c>
      <c r="AE2295" s="2">
        <v>75.599999999999994</v>
      </c>
      <c r="AF2295" s="2">
        <v>31.734100000000002</v>
      </c>
      <c r="AG2295" s="2">
        <v>6.17</v>
      </c>
      <c r="AH2295" s="22">
        <v>9.9</v>
      </c>
      <c r="AI2295" s="22">
        <v>62.2</v>
      </c>
      <c r="AJ2295" s="22">
        <v>28.229700000000001</v>
      </c>
      <c r="AK2295" s="18">
        <v>10.39</v>
      </c>
      <c r="AL2295" s="18">
        <v>15.5</v>
      </c>
      <c r="AM2295" s="18">
        <v>67</v>
      </c>
      <c r="AN2295" s="2">
        <v>52.636600000000001</v>
      </c>
      <c r="AO2295" s="2">
        <v>3.8</v>
      </c>
      <c r="AP2295" s="2">
        <v>7.8</v>
      </c>
      <c r="AQ2295" s="2">
        <v>49</v>
      </c>
      <c r="AR2295" s="2">
        <v>4.0023999999999997</v>
      </c>
      <c r="AS2295" s="2">
        <v>6.37</v>
      </c>
      <c r="AT2295" s="2">
        <v>11.9</v>
      </c>
      <c r="AU2295" s="2">
        <v>53.4</v>
      </c>
      <c r="AV2295" s="2">
        <v>13.538399999999999</v>
      </c>
      <c r="AW2295" s="2">
        <v>8.2200000000000006</v>
      </c>
      <c r="AX2295" s="2">
        <v>11.6</v>
      </c>
      <c r="AY2295" s="2">
        <v>70.8</v>
      </c>
      <c r="AZ2295" s="2">
        <v>22.7821</v>
      </c>
      <c r="BA2295" s="2">
        <v>10.98</v>
      </c>
      <c r="BB2295" s="2">
        <v>15.8</v>
      </c>
      <c r="BC2295" s="2">
        <v>69.599999999999994</v>
      </c>
      <c r="BD2295" s="2">
        <v>40.543399999999998</v>
      </c>
      <c r="BE2295" s="4"/>
      <c r="BF2295" s="4"/>
    </row>
    <row r="2296" spans="1:58" x14ac:dyDescent="0.2">
      <c r="A2296" s="29">
        <v>2295</v>
      </c>
      <c r="B2296" s="7" t="s">
        <v>10</v>
      </c>
      <c r="C2296" s="3">
        <v>40000</v>
      </c>
      <c r="D2296" s="4" t="s">
        <v>8</v>
      </c>
      <c r="E2296" s="4" t="s">
        <v>164</v>
      </c>
      <c r="F2296" s="5" t="s">
        <v>188</v>
      </c>
      <c r="G2296" s="6">
        <v>0.87361111111111101</v>
      </c>
      <c r="H2296" s="6">
        <v>0.9194444444444444</v>
      </c>
      <c r="I2296" s="85">
        <f t="shared" si="35"/>
        <v>66.000000000000085</v>
      </c>
      <c r="J2296" s="86">
        <f>I2296*Segmentos!$D$7*(AH2296%)*IF(ISNUMBER(AI2296),AI2296%,0)</f>
        <v>1601952.0000000021</v>
      </c>
      <c r="K2296" s="86">
        <f>I2296*Segmentos!$D$7*(AL2296%)*IF(ISNUMBER(AM2296),AM2296%,0)</f>
        <v>1555910.400000002</v>
      </c>
      <c r="L2296" s="4"/>
      <c r="M2296" s="2">
        <v>5.98</v>
      </c>
      <c r="N2296" s="2">
        <v>20.9</v>
      </c>
      <c r="O2296" s="2">
        <v>28.6</v>
      </c>
      <c r="P2296" s="2">
        <v>85.860299999999995</v>
      </c>
      <c r="Q2296" s="2">
        <v>3.77</v>
      </c>
      <c r="R2296" s="2">
        <v>14.3</v>
      </c>
      <c r="S2296" s="2">
        <v>26.4</v>
      </c>
      <c r="T2296" s="2">
        <v>9.0272000000000006</v>
      </c>
      <c r="U2296" s="2">
        <v>3.98</v>
      </c>
      <c r="V2296" s="2">
        <v>17.3</v>
      </c>
      <c r="W2296" s="2">
        <v>23</v>
      </c>
      <c r="X2296" s="2">
        <v>11.992800000000001</v>
      </c>
      <c r="Y2296" s="2">
        <v>6.81</v>
      </c>
      <c r="Z2296" s="2">
        <v>24.4</v>
      </c>
      <c r="AA2296" s="2">
        <v>27.9</v>
      </c>
      <c r="AB2296" s="2">
        <v>28.8873</v>
      </c>
      <c r="AC2296" s="2">
        <v>7.62</v>
      </c>
      <c r="AD2296" s="2">
        <v>23.3</v>
      </c>
      <c r="AE2296" s="2">
        <v>32.700000000000003</v>
      </c>
      <c r="AF2296" s="2">
        <v>35.9529</v>
      </c>
      <c r="AG2296" s="2">
        <v>6.07</v>
      </c>
      <c r="AH2296" s="22">
        <v>20.5</v>
      </c>
      <c r="AI2296" s="22">
        <v>29.6</v>
      </c>
      <c r="AJ2296" s="22">
        <v>41.410400000000003</v>
      </c>
      <c r="AK2296" s="18">
        <v>5.89</v>
      </c>
      <c r="AL2296" s="18">
        <v>21.2</v>
      </c>
      <c r="AM2296" s="18">
        <v>27.8</v>
      </c>
      <c r="AN2296" s="2">
        <v>44.449800000000003</v>
      </c>
      <c r="AO2296" s="2">
        <v>1.93</v>
      </c>
      <c r="AP2296" s="2">
        <v>11.6</v>
      </c>
      <c r="AQ2296" s="2">
        <v>16.7</v>
      </c>
      <c r="AR2296" s="2">
        <v>3.0350000000000001</v>
      </c>
      <c r="AS2296" s="2">
        <v>3.98</v>
      </c>
      <c r="AT2296" s="2">
        <v>16.100000000000001</v>
      </c>
      <c r="AU2296" s="2">
        <v>24.6</v>
      </c>
      <c r="AV2296" s="2">
        <v>12.5899</v>
      </c>
      <c r="AW2296" s="2">
        <v>5.25</v>
      </c>
      <c r="AX2296" s="2">
        <v>20.2</v>
      </c>
      <c r="AY2296" s="2">
        <v>26</v>
      </c>
      <c r="AZ2296" s="2">
        <v>21.689599999999999</v>
      </c>
      <c r="BA2296" s="2">
        <v>8.82</v>
      </c>
      <c r="BB2296" s="2">
        <v>26.8</v>
      </c>
      <c r="BC2296" s="2">
        <v>33</v>
      </c>
      <c r="BD2296" s="2">
        <v>48.5458</v>
      </c>
      <c r="BE2296" s="4"/>
      <c r="BF2296" s="4"/>
    </row>
    <row r="2297" spans="1:58" x14ac:dyDescent="0.2">
      <c r="A2297" s="29">
        <v>2296</v>
      </c>
      <c r="B2297" s="7" t="s">
        <v>27</v>
      </c>
      <c r="C2297" s="3">
        <v>40000</v>
      </c>
      <c r="D2297" s="4" t="s">
        <v>21</v>
      </c>
      <c r="E2297" s="4" t="s">
        <v>169</v>
      </c>
      <c r="F2297" s="5" t="s">
        <v>188</v>
      </c>
      <c r="G2297" s="6">
        <v>0.91736111111111107</v>
      </c>
      <c r="H2297" s="6">
        <v>0.95</v>
      </c>
      <c r="I2297" s="85">
        <f t="shared" si="35"/>
        <v>46.999999999999993</v>
      </c>
      <c r="J2297" s="86">
        <f>I2297*Segmentos!$D$7*(AH2297%)*IF(ISNUMBER(AI2297),AI2297%,0)</f>
        <v>128140.79999999997</v>
      </c>
      <c r="K2297" s="86">
        <f>I2297*Segmentos!$D$7*(AL2297%)*IF(ISNUMBER(AM2297),AM2297%,0)</f>
        <v>125151.59999999998</v>
      </c>
      <c r="L2297" s="4"/>
      <c r="M2297" s="2">
        <v>0.67</v>
      </c>
      <c r="N2297" s="2">
        <v>1.9</v>
      </c>
      <c r="O2297" s="2">
        <v>36.1</v>
      </c>
      <c r="P2297" s="2">
        <v>78.958699999999993</v>
      </c>
      <c r="Q2297" s="2">
        <v>0</v>
      </c>
      <c r="R2297" s="2">
        <v>0.1</v>
      </c>
      <c r="S2297" s="2">
        <v>2.1</v>
      </c>
      <c r="T2297" s="2">
        <v>2.3E-2</v>
      </c>
      <c r="U2297" s="2">
        <v>0.53</v>
      </c>
      <c r="V2297" s="2">
        <v>2.4</v>
      </c>
      <c r="W2297" s="2">
        <v>22.3</v>
      </c>
      <c r="X2297" s="2">
        <v>13.071</v>
      </c>
      <c r="Y2297" s="2">
        <v>0.35</v>
      </c>
      <c r="Z2297" s="2">
        <v>1.2</v>
      </c>
      <c r="AA2297" s="2">
        <v>30.6</v>
      </c>
      <c r="AB2297" s="2">
        <v>12.2788</v>
      </c>
      <c r="AC2297" s="2">
        <v>1.39</v>
      </c>
      <c r="AD2297" s="2">
        <v>3.1</v>
      </c>
      <c r="AE2297" s="2">
        <v>45</v>
      </c>
      <c r="AF2297" s="2">
        <v>53.585900000000002</v>
      </c>
      <c r="AG2297" s="2">
        <v>0.67</v>
      </c>
      <c r="AH2297" s="22">
        <v>1.6</v>
      </c>
      <c r="AI2297" s="22">
        <v>42.6</v>
      </c>
      <c r="AJ2297" s="22">
        <v>37.256500000000003</v>
      </c>
      <c r="AK2297" s="18">
        <v>0.68</v>
      </c>
      <c r="AL2297" s="18">
        <v>2.1</v>
      </c>
      <c r="AM2297" s="18">
        <v>31.7</v>
      </c>
      <c r="AN2297" s="2">
        <v>41.702100000000002</v>
      </c>
      <c r="AO2297" s="2">
        <v>0.51</v>
      </c>
      <c r="AP2297" s="2">
        <v>1.7</v>
      </c>
      <c r="AQ2297" s="2">
        <v>29.8</v>
      </c>
      <c r="AR2297" s="2">
        <v>6.5605000000000002</v>
      </c>
      <c r="AS2297" s="2">
        <v>0.97</v>
      </c>
      <c r="AT2297" s="2">
        <v>2.1</v>
      </c>
      <c r="AU2297" s="2">
        <v>46.9</v>
      </c>
      <c r="AV2297" s="2">
        <v>25.1386</v>
      </c>
      <c r="AW2297" s="2">
        <v>0.56999999999999995</v>
      </c>
      <c r="AX2297" s="2">
        <v>1.8</v>
      </c>
      <c r="AY2297" s="2">
        <v>30.9</v>
      </c>
      <c r="AZ2297" s="2">
        <v>19.081199999999999</v>
      </c>
      <c r="BA2297" s="2">
        <v>0.63</v>
      </c>
      <c r="BB2297" s="2">
        <v>1.8</v>
      </c>
      <c r="BC2297" s="2">
        <v>34.6</v>
      </c>
      <c r="BD2297" s="2">
        <v>28.1784</v>
      </c>
      <c r="BE2297" s="4"/>
      <c r="BF2297" s="4"/>
    </row>
    <row r="2298" spans="1:58" x14ac:dyDescent="0.2">
      <c r="A2298" s="29">
        <v>2297</v>
      </c>
      <c r="B2298" s="7" t="s">
        <v>89</v>
      </c>
      <c r="C2298" s="3">
        <v>40000</v>
      </c>
      <c r="D2298" s="4" t="s">
        <v>28</v>
      </c>
      <c r="E2298" s="4" t="s">
        <v>169</v>
      </c>
      <c r="F2298" s="5" t="s">
        <v>188</v>
      </c>
      <c r="G2298" s="6">
        <v>0.84166666666666667</v>
      </c>
      <c r="H2298" s="6">
        <v>0.87569444444444444</v>
      </c>
      <c r="I2298" s="85">
        <f t="shared" si="35"/>
        <v>48.999999999999986</v>
      </c>
      <c r="J2298" s="86">
        <f>I2298*Segmentos!$D$7*(AH2298%)*IF(ISNUMBER(AI2298),AI2298%,0)</f>
        <v>192628.7999999999</v>
      </c>
      <c r="K2298" s="86">
        <f>I2298*Segmentos!$D$7*(AL2298%)*IF(ISNUMBER(AM2298),AM2298%,0)</f>
        <v>297037.99999999988</v>
      </c>
      <c r="L2298" s="4"/>
      <c r="M2298" s="2">
        <v>1.26</v>
      </c>
      <c r="N2298" s="2">
        <v>3.7</v>
      </c>
      <c r="O2298" s="2">
        <v>34.200000000000003</v>
      </c>
      <c r="P2298" s="2">
        <v>97.929599999999994</v>
      </c>
      <c r="Q2298" s="2">
        <v>0.08</v>
      </c>
      <c r="R2298" s="2">
        <v>1.3</v>
      </c>
      <c r="S2298" s="2">
        <v>6.6</v>
      </c>
      <c r="T2298" s="2">
        <v>1.085</v>
      </c>
      <c r="U2298" s="2">
        <v>1</v>
      </c>
      <c r="V2298" s="2">
        <v>3.4</v>
      </c>
      <c r="W2298" s="2">
        <v>28.9</v>
      </c>
      <c r="X2298" s="2">
        <v>16.2377</v>
      </c>
      <c r="Y2298" s="2">
        <v>1.8</v>
      </c>
      <c r="Z2298" s="2">
        <v>4</v>
      </c>
      <c r="AA2298" s="2">
        <v>44.6</v>
      </c>
      <c r="AB2298" s="2">
        <v>41.236699999999999</v>
      </c>
      <c r="AC2298" s="2">
        <v>1.54</v>
      </c>
      <c r="AD2298" s="2">
        <v>4.7</v>
      </c>
      <c r="AE2298" s="2">
        <v>32.5</v>
      </c>
      <c r="AF2298" s="2">
        <v>39.370199999999997</v>
      </c>
      <c r="AG2298" s="2">
        <v>0.98</v>
      </c>
      <c r="AH2298" s="22">
        <v>3.9</v>
      </c>
      <c r="AI2298" s="22">
        <v>25.2</v>
      </c>
      <c r="AJ2298" s="22">
        <v>36.299100000000003</v>
      </c>
      <c r="AK2298" s="18">
        <v>1.51</v>
      </c>
      <c r="AL2298" s="18">
        <v>3.5</v>
      </c>
      <c r="AM2298" s="18">
        <v>43.3</v>
      </c>
      <c r="AN2298" s="2">
        <v>61.630499999999998</v>
      </c>
      <c r="AO2298" s="2">
        <v>0.47</v>
      </c>
      <c r="AP2298" s="2">
        <v>2.5</v>
      </c>
      <c r="AQ2298" s="2">
        <v>18.5</v>
      </c>
      <c r="AR2298" s="2">
        <v>3.9975000000000001</v>
      </c>
      <c r="AS2298" s="2">
        <v>1.95</v>
      </c>
      <c r="AT2298" s="2">
        <v>4.5</v>
      </c>
      <c r="AU2298" s="2">
        <v>43.7</v>
      </c>
      <c r="AV2298" s="2">
        <v>33.438299999999998</v>
      </c>
      <c r="AW2298" s="2">
        <v>1.1599999999999999</v>
      </c>
      <c r="AX2298" s="2">
        <v>2.5</v>
      </c>
      <c r="AY2298" s="2">
        <v>46.5</v>
      </c>
      <c r="AZ2298" s="2">
        <v>26.003299999999999</v>
      </c>
      <c r="BA2298" s="2">
        <v>1.1599999999999999</v>
      </c>
      <c r="BB2298" s="2">
        <v>4.4000000000000004</v>
      </c>
      <c r="BC2298" s="2">
        <v>26.1</v>
      </c>
      <c r="BD2298" s="2">
        <v>34.490499999999997</v>
      </c>
      <c r="BE2298" s="4"/>
      <c r="BF2298" s="4"/>
    </row>
    <row r="2299" spans="1:58" x14ac:dyDescent="0.2">
      <c r="A2299" s="29">
        <v>2298</v>
      </c>
      <c r="B2299" s="7" t="s">
        <v>126</v>
      </c>
      <c r="C2299" s="3">
        <v>40000</v>
      </c>
      <c r="D2299" s="4" t="s">
        <v>28</v>
      </c>
      <c r="E2299" s="4" t="s">
        <v>163</v>
      </c>
      <c r="F2299" s="5" t="s">
        <v>188</v>
      </c>
      <c r="G2299" s="6">
        <v>0.87569444444444444</v>
      </c>
      <c r="H2299" s="6">
        <v>0.91111111111111109</v>
      </c>
      <c r="I2299" s="85">
        <f t="shared" si="35"/>
        <v>50.999999999999979</v>
      </c>
      <c r="J2299" s="86">
        <f>I2299*Segmentos!$D$7*(AH2299%)*IF(ISNUMBER(AI2299),AI2299%,0)</f>
        <v>79559.999999999985</v>
      </c>
      <c r="K2299" s="86">
        <f>I2299*Segmentos!$D$7*(AL2299%)*IF(ISNUMBER(AM2299),AM2299%,0)</f>
        <v>278888.39999999991</v>
      </c>
      <c r="L2299" s="4"/>
      <c r="M2299" s="2">
        <v>0.89</v>
      </c>
      <c r="N2299" s="2">
        <v>2.2000000000000002</v>
      </c>
      <c r="O2299" s="2">
        <v>40.299999999999997</v>
      </c>
      <c r="P2299" s="2">
        <v>91.4268</v>
      </c>
      <c r="Q2299" s="2">
        <v>0.09</v>
      </c>
      <c r="R2299" s="2">
        <v>0.5</v>
      </c>
      <c r="S2299" s="2">
        <v>19.600000000000001</v>
      </c>
      <c r="T2299" s="2">
        <v>1.5246999999999999</v>
      </c>
      <c r="U2299" s="2">
        <v>0.49</v>
      </c>
      <c r="V2299" s="2">
        <v>1.4</v>
      </c>
      <c r="W2299" s="2">
        <v>34.200000000000003</v>
      </c>
      <c r="X2299" s="2">
        <v>10.4864</v>
      </c>
      <c r="Y2299" s="2">
        <v>1.2</v>
      </c>
      <c r="Z2299" s="2">
        <v>2.1</v>
      </c>
      <c r="AA2299" s="2">
        <v>58.1</v>
      </c>
      <c r="AB2299" s="2">
        <v>36.321399999999997</v>
      </c>
      <c r="AC2299" s="2">
        <v>1.28</v>
      </c>
      <c r="AD2299" s="2">
        <v>3.7</v>
      </c>
      <c r="AE2299" s="2">
        <v>34.200000000000003</v>
      </c>
      <c r="AF2299" s="2">
        <v>43.094299999999997</v>
      </c>
      <c r="AG2299" s="2">
        <v>0.38</v>
      </c>
      <c r="AH2299" s="22">
        <v>1.3</v>
      </c>
      <c r="AI2299" s="22">
        <v>30</v>
      </c>
      <c r="AJ2299" s="22">
        <v>18.343599999999999</v>
      </c>
      <c r="AK2299" s="18">
        <v>1.36</v>
      </c>
      <c r="AL2299" s="18">
        <v>3.1</v>
      </c>
      <c r="AM2299" s="18">
        <v>44.1</v>
      </c>
      <c r="AN2299" s="2">
        <v>73.083200000000005</v>
      </c>
      <c r="AO2299" s="2">
        <v>0.25</v>
      </c>
      <c r="AP2299" s="2">
        <v>2.5</v>
      </c>
      <c r="AQ2299" s="2">
        <v>9.9</v>
      </c>
      <c r="AR2299" s="2">
        <v>2.7576999999999998</v>
      </c>
      <c r="AS2299" s="2">
        <v>0.57999999999999996</v>
      </c>
      <c r="AT2299" s="2">
        <v>1</v>
      </c>
      <c r="AU2299" s="2">
        <v>57.9</v>
      </c>
      <c r="AV2299" s="2">
        <v>13.1838</v>
      </c>
      <c r="AW2299" s="2">
        <v>0.42</v>
      </c>
      <c r="AX2299" s="2">
        <v>2.2000000000000002</v>
      </c>
      <c r="AY2299" s="2">
        <v>19.100000000000001</v>
      </c>
      <c r="AZ2299" s="2">
        <v>12.4833</v>
      </c>
      <c r="BA2299" s="2">
        <v>1.61</v>
      </c>
      <c r="BB2299" s="2">
        <v>2.8</v>
      </c>
      <c r="BC2299" s="2">
        <v>56.9</v>
      </c>
      <c r="BD2299" s="2">
        <v>63.002000000000002</v>
      </c>
      <c r="BE2299" s="4"/>
      <c r="BF2299" s="4"/>
    </row>
    <row r="2300" spans="1:58" x14ac:dyDescent="0.2">
      <c r="A2300" s="29">
        <v>2299</v>
      </c>
      <c r="B2300" s="7" t="s">
        <v>23</v>
      </c>
      <c r="C2300" s="3">
        <v>40000</v>
      </c>
      <c r="D2300" s="4" t="s">
        <v>21</v>
      </c>
      <c r="E2300" s="4" t="s">
        <v>170</v>
      </c>
      <c r="F2300" s="5" t="s">
        <v>188</v>
      </c>
      <c r="G2300" s="6">
        <v>0.875</v>
      </c>
      <c r="H2300" s="6">
        <v>0.91666666666666663</v>
      </c>
      <c r="I2300" s="85">
        <f t="shared" si="35"/>
        <v>59.999999999999943</v>
      </c>
      <c r="J2300" s="86">
        <f>I2300*Segmentos!$D$7*(AH2300%)*IF(ISNUMBER(AI2300),AI2300%,0)</f>
        <v>67319.999999999942</v>
      </c>
      <c r="K2300" s="86">
        <f>I2300*Segmentos!$D$7*(AL2300%)*IF(ISNUMBER(AM2300),AM2300%,0)</f>
        <v>178559.99999999983</v>
      </c>
      <c r="L2300" s="4"/>
      <c r="M2300" s="2">
        <v>0.53</v>
      </c>
      <c r="N2300" s="2">
        <v>2.4</v>
      </c>
      <c r="O2300" s="2">
        <v>21.6</v>
      </c>
      <c r="P2300" s="2">
        <v>28.2194</v>
      </c>
      <c r="Q2300" s="2">
        <v>0.13</v>
      </c>
      <c r="R2300" s="2">
        <v>0.3</v>
      </c>
      <c r="S2300" s="2">
        <v>45</v>
      </c>
      <c r="T2300" s="2">
        <v>1.1617</v>
      </c>
      <c r="U2300" s="2">
        <v>1.08</v>
      </c>
      <c r="V2300" s="2">
        <v>4.5999999999999996</v>
      </c>
      <c r="W2300" s="2">
        <v>23.2</v>
      </c>
      <c r="X2300" s="2">
        <v>12.0863</v>
      </c>
      <c r="Y2300" s="2">
        <v>0.75</v>
      </c>
      <c r="Z2300" s="2">
        <v>2</v>
      </c>
      <c r="AA2300" s="2">
        <v>37.299999999999997</v>
      </c>
      <c r="AB2300" s="2">
        <v>11.929399999999999</v>
      </c>
      <c r="AC2300" s="2">
        <v>0.17</v>
      </c>
      <c r="AD2300" s="2">
        <v>2.5</v>
      </c>
      <c r="AE2300" s="2">
        <v>6.9</v>
      </c>
      <c r="AF2300" s="2">
        <v>3.0421</v>
      </c>
      <c r="AG2300" s="2">
        <v>0.28000000000000003</v>
      </c>
      <c r="AH2300" s="22">
        <v>1.7</v>
      </c>
      <c r="AI2300" s="22">
        <v>16.5</v>
      </c>
      <c r="AJ2300" s="22">
        <v>7.1543999999999999</v>
      </c>
      <c r="AK2300" s="18">
        <v>0.75</v>
      </c>
      <c r="AL2300" s="18">
        <v>3.1</v>
      </c>
      <c r="AM2300" s="18">
        <v>24</v>
      </c>
      <c r="AN2300" s="2">
        <v>21.065000000000001</v>
      </c>
      <c r="AO2300" s="2">
        <v>0.28000000000000003</v>
      </c>
      <c r="AP2300" s="2">
        <v>1.4</v>
      </c>
      <c r="AQ2300" s="2">
        <v>19.100000000000001</v>
      </c>
      <c r="AR2300" s="2">
        <v>1.6169</v>
      </c>
      <c r="AS2300" s="2">
        <v>0.39</v>
      </c>
      <c r="AT2300" s="2">
        <v>1.3</v>
      </c>
      <c r="AU2300" s="2">
        <v>30.6</v>
      </c>
      <c r="AV2300" s="2">
        <v>4.6589</v>
      </c>
      <c r="AW2300" s="2">
        <v>0.99</v>
      </c>
      <c r="AX2300" s="2">
        <v>3.4</v>
      </c>
      <c r="AY2300" s="2">
        <v>29.3</v>
      </c>
      <c r="AZ2300" s="2">
        <v>15.1754</v>
      </c>
      <c r="BA2300" s="2">
        <v>0.33</v>
      </c>
      <c r="BB2300" s="2">
        <v>2.7</v>
      </c>
      <c r="BC2300" s="2">
        <v>12.2</v>
      </c>
      <c r="BD2300" s="2">
        <v>6.7683</v>
      </c>
      <c r="BE2300" s="4"/>
      <c r="BF2300" s="4"/>
    </row>
    <row r="2301" spans="1:58" x14ac:dyDescent="0.2">
      <c r="A2301" s="29">
        <v>2300</v>
      </c>
      <c r="B2301" s="7" t="s">
        <v>25</v>
      </c>
      <c r="C2301" s="3">
        <v>40000</v>
      </c>
      <c r="D2301" s="4" t="s">
        <v>21</v>
      </c>
      <c r="E2301" s="4" t="s">
        <v>171</v>
      </c>
      <c r="F2301" s="5" t="s">
        <v>188</v>
      </c>
      <c r="G2301" s="6">
        <v>0.89513888888888893</v>
      </c>
      <c r="H2301" s="6">
        <v>0.8965277777777777</v>
      </c>
      <c r="I2301" s="85">
        <f t="shared" si="35"/>
        <v>1.999999999999833</v>
      </c>
      <c r="J2301" s="86">
        <f>I2301*Segmentos!$D$7*(AH2301%)*IF(ISNUMBER(AI2301),AI2301%,0)</f>
        <v>5599.9999999995316</v>
      </c>
      <c r="K2301" s="86">
        <f>I2301*Segmentos!$D$7*(AL2301%)*IF(ISNUMBER(AM2301),AM2301%,0)</f>
        <v>5702.3999999995231</v>
      </c>
      <c r="L2301" s="4"/>
      <c r="M2301" s="2">
        <v>0.68</v>
      </c>
      <c r="N2301" s="2">
        <v>0.7</v>
      </c>
      <c r="O2301" s="2">
        <v>94</v>
      </c>
      <c r="P2301" s="2">
        <v>52.585599999999999</v>
      </c>
      <c r="Q2301" s="2">
        <v>0</v>
      </c>
      <c r="R2301" s="2">
        <v>0</v>
      </c>
      <c r="S2301" s="8" t="s">
        <v>577</v>
      </c>
      <c r="T2301" s="2">
        <v>0</v>
      </c>
      <c r="U2301" s="2">
        <v>0.53</v>
      </c>
      <c r="V2301" s="2">
        <v>0.5</v>
      </c>
      <c r="W2301" s="2">
        <v>100</v>
      </c>
      <c r="X2301" s="2">
        <v>8.5571000000000002</v>
      </c>
      <c r="Y2301" s="2">
        <v>0.56999999999999995</v>
      </c>
      <c r="Z2301" s="2">
        <v>0.7</v>
      </c>
      <c r="AA2301" s="2">
        <v>79.2</v>
      </c>
      <c r="AB2301" s="2">
        <v>12.8963</v>
      </c>
      <c r="AC2301" s="2">
        <v>1.23</v>
      </c>
      <c r="AD2301" s="2">
        <v>1.2</v>
      </c>
      <c r="AE2301" s="2">
        <v>100</v>
      </c>
      <c r="AF2301" s="2">
        <v>31.132300000000001</v>
      </c>
      <c r="AG2301" s="2">
        <v>0.68</v>
      </c>
      <c r="AH2301" s="22">
        <v>0.7</v>
      </c>
      <c r="AI2301" s="22">
        <v>100</v>
      </c>
      <c r="AJ2301" s="22">
        <v>24.945699999999999</v>
      </c>
      <c r="AK2301" s="18">
        <v>0.68</v>
      </c>
      <c r="AL2301" s="18">
        <v>0.8</v>
      </c>
      <c r="AM2301" s="18">
        <v>89.1</v>
      </c>
      <c r="AN2301" s="2">
        <v>27.64</v>
      </c>
      <c r="AO2301" s="2">
        <v>0.16</v>
      </c>
      <c r="AP2301" s="2">
        <v>0.2</v>
      </c>
      <c r="AQ2301" s="2">
        <v>100</v>
      </c>
      <c r="AR2301" s="2">
        <v>1.37</v>
      </c>
      <c r="AS2301" s="2">
        <v>0.28999999999999998</v>
      </c>
      <c r="AT2301" s="2">
        <v>0.3</v>
      </c>
      <c r="AU2301" s="2">
        <v>84.9</v>
      </c>
      <c r="AV2301" s="2">
        <v>4.8762999999999996</v>
      </c>
      <c r="AW2301" s="2">
        <v>1.23</v>
      </c>
      <c r="AX2301" s="2">
        <v>1.2</v>
      </c>
      <c r="AY2301" s="2">
        <v>100</v>
      </c>
      <c r="AZ2301" s="2">
        <v>27.229500000000002</v>
      </c>
      <c r="BA2301" s="2">
        <v>0.65</v>
      </c>
      <c r="BB2301" s="2">
        <v>0.7</v>
      </c>
      <c r="BC2301" s="2">
        <v>88.4</v>
      </c>
      <c r="BD2301" s="2">
        <v>19.1099</v>
      </c>
      <c r="BE2301" s="4"/>
      <c r="BF2301" s="4"/>
    </row>
    <row r="2302" spans="1:58" x14ac:dyDescent="0.2">
      <c r="A2302" s="29">
        <v>2301</v>
      </c>
      <c r="B2302" s="7" t="s">
        <v>33</v>
      </c>
      <c r="C2302" s="3">
        <v>40000</v>
      </c>
      <c r="D2302" s="4" t="s">
        <v>28</v>
      </c>
      <c r="E2302" s="4" t="s">
        <v>163</v>
      </c>
      <c r="F2302" s="5" t="s">
        <v>188</v>
      </c>
      <c r="G2302" s="6">
        <v>0.91666666666666663</v>
      </c>
      <c r="H2302" s="6">
        <v>0.99861111111111101</v>
      </c>
      <c r="I2302" s="85">
        <f t="shared" si="35"/>
        <v>117.9999999999999</v>
      </c>
      <c r="J2302" s="86">
        <f>I2302*Segmentos!$D$7*(AH2302%)*IF(ISNUMBER(AI2302),AI2302%,0)</f>
        <v>407902.39999999962</v>
      </c>
      <c r="K2302" s="86">
        <f>I2302*Segmentos!$D$7*(AL2302%)*IF(ISNUMBER(AM2302),AM2302%,0)</f>
        <v>517831.19999999966</v>
      </c>
      <c r="L2302" s="4"/>
      <c r="M2302" s="2">
        <v>0.99</v>
      </c>
      <c r="N2302" s="2">
        <v>6.4</v>
      </c>
      <c r="O2302" s="2">
        <v>15.5</v>
      </c>
      <c r="P2302" s="2">
        <v>95.141800000000003</v>
      </c>
      <c r="Q2302" s="2">
        <v>0.06</v>
      </c>
      <c r="R2302" s="2">
        <v>2.5</v>
      </c>
      <c r="S2302" s="2">
        <v>2.4</v>
      </c>
      <c r="T2302" s="2">
        <v>0.98309999999999997</v>
      </c>
      <c r="U2302" s="2">
        <v>0.44</v>
      </c>
      <c r="V2302" s="2">
        <v>5.2</v>
      </c>
      <c r="W2302" s="2">
        <v>8.5</v>
      </c>
      <c r="X2302" s="2">
        <v>8.8703000000000003</v>
      </c>
      <c r="Y2302" s="2">
        <v>1.6</v>
      </c>
      <c r="Z2302" s="2">
        <v>7</v>
      </c>
      <c r="AA2302" s="2">
        <v>22.7</v>
      </c>
      <c r="AB2302" s="2">
        <v>45.549300000000002</v>
      </c>
      <c r="AC2302" s="2">
        <v>1.25</v>
      </c>
      <c r="AD2302" s="2">
        <v>8.5</v>
      </c>
      <c r="AE2302" s="2">
        <v>14.8</v>
      </c>
      <c r="AF2302" s="2">
        <v>39.739100000000001</v>
      </c>
      <c r="AG2302" s="2">
        <v>0.86</v>
      </c>
      <c r="AH2302" s="22">
        <v>5.8</v>
      </c>
      <c r="AI2302" s="22">
        <v>14.9</v>
      </c>
      <c r="AJ2302" s="22">
        <v>39.288200000000003</v>
      </c>
      <c r="AK2302" s="18">
        <v>1.1000000000000001</v>
      </c>
      <c r="AL2302" s="18">
        <v>6.9</v>
      </c>
      <c r="AM2302" s="18">
        <v>15.9</v>
      </c>
      <c r="AN2302" s="2">
        <v>55.8536</v>
      </c>
      <c r="AO2302" s="2">
        <v>0.28999999999999998</v>
      </c>
      <c r="AP2302" s="2">
        <v>3.9</v>
      </c>
      <c r="AQ2302" s="2">
        <v>7.5</v>
      </c>
      <c r="AR2302" s="2">
        <v>3.1029</v>
      </c>
      <c r="AS2302" s="2">
        <v>0.31</v>
      </c>
      <c r="AT2302" s="2">
        <v>5.4</v>
      </c>
      <c r="AU2302" s="2">
        <v>5.6</v>
      </c>
      <c r="AV2302" s="2">
        <v>6.4984999999999999</v>
      </c>
      <c r="AW2302" s="2">
        <v>0.95</v>
      </c>
      <c r="AX2302" s="2">
        <v>5.5</v>
      </c>
      <c r="AY2302" s="2">
        <v>17.2</v>
      </c>
      <c r="AZ2302" s="2">
        <v>26.471</v>
      </c>
      <c r="BA2302" s="2">
        <v>1.6</v>
      </c>
      <c r="BB2302" s="2">
        <v>8.1999999999999993</v>
      </c>
      <c r="BC2302" s="2">
        <v>19.399999999999999</v>
      </c>
      <c r="BD2302" s="2">
        <v>59.069400000000002</v>
      </c>
      <c r="BE2302" s="4"/>
      <c r="BF2302" s="4"/>
    </row>
    <row r="2303" spans="1:58" x14ac:dyDescent="0.2">
      <c r="A2303" s="29">
        <v>2302</v>
      </c>
      <c r="B2303" s="7" t="s">
        <v>32</v>
      </c>
      <c r="C2303" s="3">
        <v>40000</v>
      </c>
      <c r="D2303" s="4" t="s">
        <v>28</v>
      </c>
      <c r="E2303" s="4" t="s">
        <v>164</v>
      </c>
      <c r="F2303" s="5" t="s">
        <v>188</v>
      </c>
      <c r="G2303" s="6">
        <v>0.9145833333333333</v>
      </c>
      <c r="H2303" s="6">
        <v>0.91666666666666663</v>
      </c>
      <c r="I2303" s="85">
        <f t="shared" si="35"/>
        <v>2.9999999999999893</v>
      </c>
      <c r="J2303" s="86">
        <f>I2303*Segmentos!$D$7*(AH2303%)*IF(ISNUMBER(AI2303),AI2303%,0)</f>
        <v>1785.599999999994</v>
      </c>
      <c r="K2303" s="86">
        <f>I2303*Segmentos!$D$7*(AL2303%)*IF(ISNUMBER(AM2303),AM2303%,0)</f>
        <v>7232.3999999999733</v>
      </c>
      <c r="L2303" s="4"/>
      <c r="M2303" s="2">
        <v>0.39</v>
      </c>
      <c r="N2303" s="2">
        <v>0.5</v>
      </c>
      <c r="O2303" s="2">
        <v>75.8</v>
      </c>
      <c r="P2303" s="2">
        <v>100</v>
      </c>
      <c r="Q2303" s="2">
        <v>0</v>
      </c>
      <c r="R2303" s="2">
        <v>0</v>
      </c>
      <c r="S2303" s="8" t="s">
        <v>577</v>
      </c>
      <c r="T2303" s="2">
        <v>0</v>
      </c>
      <c r="U2303" s="2">
        <v>0.39</v>
      </c>
      <c r="V2303" s="2">
        <v>0.5</v>
      </c>
      <c r="W2303" s="2">
        <v>72.5</v>
      </c>
      <c r="X2303" s="2">
        <v>20.841000000000001</v>
      </c>
      <c r="Y2303" s="2">
        <v>0.96</v>
      </c>
      <c r="Z2303" s="2">
        <v>1.1000000000000001</v>
      </c>
      <c r="AA2303" s="2">
        <v>86.5</v>
      </c>
      <c r="AB2303" s="2">
        <v>72.791899999999998</v>
      </c>
      <c r="AC2303" s="2">
        <v>0.08</v>
      </c>
      <c r="AD2303" s="2">
        <v>0.2</v>
      </c>
      <c r="AE2303" s="2">
        <v>33.299999999999997</v>
      </c>
      <c r="AF2303" s="2">
        <v>6.367</v>
      </c>
      <c r="AG2303" s="2">
        <v>0.15</v>
      </c>
      <c r="AH2303" s="22">
        <v>0.3</v>
      </c>
      <c r="AI2303" s="22">
        <v>49.6</v>
      </c>
      <c r="AJ2303" s="22">
        <v>18.575099999999999</v>
      </c>
      <c r="AK2303" s="18">
        <v>0.6</v>
      </c>
      <c r="AL2303" s="18">
        <v>0.7</v>
      </c>
      <c r="AM2303" s="18">
        <v>86.1</v>
      </c>
      <c r="AN2303" s="2">
        <v>81.424899999999994</v>
      </c>
      <c r="AO2303" s="2">
        <v>0.27</v>
      </c>
      <c r="AP2303" s="2">
        <v>0.5</v>
      </c>
      <c r="AQ2303" s="2">
        <v>59.3</v>
      </c>
      <c r="AR2303" s="2">
        <v>7.7015000000000002</v>
      </c>
      <c r="AS2303" s="2">
        <v>0</v>
      </c>
      <c r="AT2303" s="2">
        <v>0</v>
      </c>
      <c r="AU2303" s="8" t="s">
        <v>577</v>
      </c>
      <c r="AV2303" s="2">
        <v>0</v>
      </c>
      <c r="AW2303" s="2">
        <v>0.43</v>
      </c>
      <c r="AX2303" s="2">
        <v>0.7</v>
      </c>
      <c r="AY2303" s="2">
        <v>63</v>
      </c>
      <c r="AZ2303" s="2">
        <v>32.082999999999998</v>
      </c>
      <c r="BA2303" s="2">
        <v>0.61</v>
      </c>
      <c r="BB2303" s="2">
        <v>0.7</v>
      </c>
      <c r="BC2303" s="2">
        <v>88.4</v>
      </c>
      <c r="BD2303" s="2">
        <v>60.215499999999999</v>
      </c>
      <c r="BE2303" s="4"/>
      <c r="BF2303" s="4"/>
    </row>
    <row r="2304" spans="1:58" x14ac:dyDescent="0.2">
      <c r="A2304" s="29">
        <v>2303</v>
      </c>
      <c r="B2304" s="7" t="s">
        <v>19</v>
      </c>
      <c r="C2304" s="3">
        <v>40000</v>
      </c>
      <c r="D2304" s="4" t="s">
        <v>17</v>
      </c>
      <c r="E2304" s="4" t="s">
        <v>166</v>
      </c>
      <c r="F2304" s="5" t="s">
        <v>188</v>
      </c>
      <c r="G2304" s="6">
        <v>0.9145833333333333</v>
      </c>
      <c r="H2304" s="6">
        <v>0.91666666666666663</v>
      </c>
      <c r="I2304" s="85">
        <f t="shared" si="35"/>
        <v>2.9999999999999893</v>
      </c>
      <c r="J2304" s="86">
        <f>I2304*Segmentos!$D$7*(AH2304%)*IF(ISNUMBER(AI2304),AI2304%,0)</f>
        <v>399.5999999999986</v>
      </c>
      <c r="K2304" s="86">
        <f>I2304*Segmentos!$D$7*(AL2304%)*IF(ISNUMBER(AM2304),AM2304%,0)</f>
        <v>399.5999999999986</v>
      </c>
      <c r="L2304" s="4"/>
      <c r="M2304" s="2">
        <v>0.03</v>
      </c>
      <c r="N2304" s="2">
        <v>0.1</v>
      </c>
      <c r="O2304" s="2">
        <v>33.299999999999997</v>
      </c>
      <c r="P2304" s="2">
        <v>62.501899999999999</v>
      </c>
      <c r="Q2304" s="2">
        <v>0</v>
      </c>
      <c r="R2304" s="2">
        <v>0</v>
      </c>
      <c r="S2304" s="8" t="s">
        <v>577</v>
      </c>
      <c r="T2304" s="2">
        <v>0</v>
      </c>
      <c r="U2304" s="2">
        <v>7.0000000000000007E-2</v>
      </c>
      <c r="V2304" s="2">
        <v>0.2</v>
      </c>
      <c r="W2304" s="2">
        <v>33.299999999999997</v>
      </c>
      <c r="X2304" s="2">
        <v>27.922699999999999</v>
      </c>
      <c r="Y2304" s="2">
        <v>0</v>
      </c>
      <c r="Z2304" s="2">
        <v>0</v>
      </c>
      <c r="AA2304" s="8" t="s">
        <v>577</v>
      </c>
      <c r="AB2304" s="2">
        <v>0</v>
      </c>
      <c r="AC2304" s="2">
        <v>0.06</v>
      </c>
      <c r="AD2304" s="2">
        <v>0.2</v>
      </c>
      <c r="AE2304" s="2">
        <v>33.299999999999997</v>
      </c>
      <c r="AF2304" s="2">
        <v>34.5792</v>
      </c>
      <c r="AG2304" s="2">
        <v>0.03</v>
      </c>
      <c r="AH2304" s="22">
        <v>0.1</v>
      </c>
      <c r="AI2304" s="22">
        <v>33.299999999999997</v>
      </c>
      <c r="AJ2304" s="22">
        <v>27.922699999999999</v>
      </c>
      <c r="AK2304" s="18">
        <v>0.04</v>
      </c>
      <c r="AL2304" s="18">
        <v>0.1</v>
      </c>
      <c r="AM2304" s="18">
        <v>33.299999999999997</v>
      </c>
      <c r="AN2304" s="2">
        <v>34.5792</v>
      </c>
      <c r="AO2304" s="2">
        <v>0</v>
      </c>
      <c r="AP2304" s="2">
        <v>0</v>
      </c>
      <c r="AQ2304" s="8" t="s">
        <v>577</v>
      </c>
      <c r="AR2304" s="2">
        <v>0</v>
      </c>
      <c r="AS2304" s="2">
        <v>0</v>
      </c>
      <c r="AT2304" s="2">
        <v>0</v>
      </c>
      <c r="AU2304" s="8" t="s">
        <v>577</v>
      </c>
      <c r="AV2304" s="2">
        <v>0</v>
      </c>
      <c r="AW2304" s="2">
        <v>0.06</v>
      </c>
      <c r="AX2304" s="2">
        <v>0.2</v>
      </c>
      <c r="AY2304" s="2">
        <v>33.299999999999997</v>
      </c>
      <c r="AZ2304" s="2">
        <v>34.5792</v>
      </c>
      <c r="BA2304" s="2">
        <v>0.04</v>
      </c>
      <c r="BB2304" s="2">
        <v>0.1</v>
      </c>
      <c r="BC2304" s="2">
        <v>33.299999999999997</v>
      </c>
      <c r="BD2304" s="2">
        <v>27.922699999999999</v>
      </c>
      <c r="BE2304" s="4"/>
      <c r="BF2304" s="4"/>
    </row>
    <row r="2305" spans="1:58" x14ac:dyDescent="0.2">
      <c r="A2305" s="29">
        <v>2304</v>
      </c>
      <c r="B2305" s="7" t="s">
        <v>2</v>
      </c>
      <c r="C2305" s="3">
        <v>40000</v>
      </c>
      <c r="D2305" s="4" t="s">
        <v>0</v>
      </c>
      <c r="E2305" s="4" t="s">
        <v>164</v>
      </c>
      <c r="F2305" s="5" t="s">
        <v>188</v>
      </c>
      <c r="G2305" s="6">
        <v>0.8833333333333333</v>
      </c>
      <c r="H2305" s="6">
        <v>0.93125000000000002</v>
      </c>
      <c r="I2305" s="85">
        <f t="shared" si="35"/>
        <v>69.000000000000071</v>
      </c>
      <c r="J2305" s="86">
        <f>I2305*Segmentos!$D$7*(AH2305%)*IF(ISNUMBER(AI2305),AI2305%,0)</f>
        <v>1428134.4000000015</v>
      </c>
      <c r="K2305" s="86">
        <f>I2305*Segmentos!$D$7*(AL2305%)*IF(ISNUMBER(AM2305),AM2305%,0)</f>
        <v>1811139.600000002</v>
      </c>
      <c r="L2305" s="4"/>
      <c r="M2305" s="2">
        <v>5.91</v>
      </c>
      <c r="N2305" s="2">
        <v>20.399999999999999</v>
      </c>
      <c r="O2305" s="2">
        <v>29</v>
      </c>
      <c r="P2305" s="2">
        <v>85.872399999999999</v>
      </c>
      <c r="Q2305" s="2">
        <v>4.26</v>
      </c>
      <c r="R2305" s="2">
        <v>15.7</v>
      </c>
      <c r="S2305" s="2">
        <v>27.1</v>
      </c>
      <c r="T2305" s="2">
        <v>10.336499999999999</v>
      </c>
      <c r="U2305" s="2">
        <v>6.26</v>
      </c>
      <c r="V2305" s="2">
        <v>19.399999999999999</v>
      </c>
      <c r="W2305" s="2">
        <v>32.200000000000003</v>
      </c>
      <c r="X2305" s="2">
        <v>19.065999999999999</v>
      </c>
      <c r="Y2305" s="2">
        <v>4.9400000000000004</v>
      </c>
      <c r="Z2305" s="2">
        <v>20.2</v>
      </c>
      <c r="AA2305" s="2">
        <v>24.4</v>
      </c>
      <c r="AB2305" s="2">
        <v>21.211400000000001</v>
      </c>
      <c r="AC2305" s="2">
        <v>7.39</v>
      </c>
      <c r="AD2305" s="2">
        <v>23.5</v>
      </c>
      <c r="AE2305" s="2">
        <v>31.4</v>
      </c>
      <c r="AF2305" s="2">
        <v>35.258600000000001</v>
      </c>
      <c r="AG2305" s="2">
        <v>5.17</v>
      </c>
      <c r="AH2305" s="22">
        <v>19.600000000000001</v>
      </c>
      <c r="AI2305" s="22">
        <v>26.4</v>
      </c>
      <c r="AJ2305" s="22">
        <v>35.658499999999997</v>
      </c>
      <c r="AK2305" s="18">
        <v>6.58</v>
      </c>
      <c r="AL2305" s="18">
        <v>21.1</v>
      </c>
      <c r="AM2305" s="18">
        <v>31.1</v>
      </c>
      <c r="AN2305" s="2">
        <v>50.213900000000002</v>
      </c>
      <c r="AO2305" s="2">
        <v>5.9</v>
      </c>
      <c r="AP2305" s="2">
        <v>19.100000000000001</v>
      </c>
      <c r="AQ2305" s="2">
        <v>30.9</v>
      </c>
      <c r="AR2305" s="2">
        <v>9.3731000000000009</v>
      </c>
      <c r="AS2305" s="2">
        <v>5.83</v>
      </c>
      <c r="AT2305" s="2">
        <v>19</v>
      </c>
      <c r="AU2305" s="2">
        <v>30.7</v>
      </c>
      <c r="AV2305" s="2">
        <v>18.669499999999999</v>
      </c>
      <c r="AW2305" s="2">
        <v>6.11</v>
      </c>
      <c r="AX2305" s="2">
        <v>21.8</v>
      </c>
      <c r="AY2305" s="2">
        <v>28.1</v>
      </c>
      <c r="AZ2305" s="2">
        <v>25.533999999999999</v>
      </c>
      <c r="BA2305" s="2">
        <v>5.8</v>
      </c>
      <c r="BB2305" s="2">
        <v>20.6</v>
      </c>
      <c r="BC2305" s="2">
        <v>28.2</v>
      </c>
      <c r="BD2305" s="2">
        <v>32.2958</v>
      </c>
      <c r="BE2305" s="4"/>
      <c r="BF2305" s="4"/>
    </row>
    <row r="2306" spans="1:58" x14ac:dyDescent="0.2">
      <c r="A2306" s="29">
        <v>2305</v>
      </c>
      <c r="B2306" s="7" t="s">
        <v>16</v>
      </c>
      <c r="C2306" s="3">
        <v>40000</v>
      </c>
      <c r="D2306" s="4" t="s">
        <v>13</v>
      </c>
      <c r="E2306" s="4" t="s">
        <v>166</v>
      </c>
      <c r="F2306" s="5" t="s">
        <v>188</v>
      </c>
      <c r="G2306" s="6">
        <v>0.91388888888888886</v>
      </c>
      <c r="H2306" s="6">
        <v>0.91736111111111107</v>
      </c>
      <c r="I2306" s="85">
        <f t="shared" si="35"/>
        <v>4.9999999999999822</v>
      </c>
      <c r="J2306" s="86">
        <f>I2306*Segmentos!$D$7*(AH2306%)*IF(ISNUMBER(AI2306),AI2306%,0)</f>
        <v>215749.99999999921</v>
      </c>
      <c r="K2306" s="86">
        <f>I2306*Segmentos!$D$7*(AL2306%)*IF(ISNUMBER(AM2306),AM2306%,0)</f>
        <v>298319.99999999895</v>
      </c>
      <c r="L2306" s="4"/>
      <c r="M2306" s="2">
        <v>12.99</v>
      </c>
      <c r="N2306" s="2">
        <v>14.6</v>
      </c>
      <c r="O2306" s="2">
        <v>88.7</v>
      </c>
      <c r="P2306" s="2">
        <v>85.685599999999994</v>
      </c>
      <c r="Q2306" s="2">
        <v>7.76</v>
      </c>
      <c r="R2306" s="2">
        <v>9.8000000000000007</v>
      </c>
      <c r="S2306" s="2">
        <v>79.3</v>
      </c>
      <c r="T2306" s="2">
        <v>8.5459999999999994</v>
      </c>
      <c r="U2306" s="2">
        <v>9.18</v>
      </c>
      <c r="V2306" s="2">
        <v>10.9</v>
      </c>
      <c r="W2306" s="2">
        <v>84.3</v>
      </c>
      <c r="X2306" s="2">
        <v>12.6967</v>
      </c>
      <c r="Y2306" s="2">
        <v>11.83</v>
      </c>
      <c r="Z2306" s="2">
        <v>13.3</v>
      </c>
      <c r="AA2306" s="2">
        <v>88.8</v>
      </c>
      <c r="AB2306" s="2">
        <v>23.040800000000001</v>
      </c>
      <c r="AC2306" s="2">
        <v>19.12</v>
      </c>
      <c r="AD2306" s="2">
        <v>20.7</v>
      </c>
      <c r="AE2306" s="2">
        <v>92.4</v>
      </c>
      <c r="AF2306" s="2">
        <v>41.402000000000001</v>
      </c>
      <c r="AG2306" s="2">
        <v>10.82</v>
      </c>
      <c r="AH2306" s="22">
        <v>12.5</v>
      </c>
      <c r="AI2306" s="22">
        <v>86.3</v>
      </c>
      <c r="AJ2306" s="22">
        <v>33.872500000000002</v>
      </c>
      <c r="AK2306" s="18">
        <v>14.94</v>
      </c>
      <c r="AL2306" s="18">
        <v>16.5</v>
      </c>
      <c r="AM2306" s="18">
        <v>90.4</v>
      </c>
      <c r="AN2306" s="2">
        <v>51.813099999999999</v>
      </c>
      <c r="AO2306" s="2">
        <v>10.42</v>
      </c>
      <c r="AP2306" s="2">
        <v>13.6</v>
      </c>
      <c r="AQ2306" s="2">
        <v>76.8</v>
      </c>
      <c r="AR2306" s="2">
        <v>7.5126999999999997</v>
      </c>
      <c r="AS2306" s="2">
        <v>9.84</v>
      </c>
      <c r="AT2306" s="2">
        <v>11.6</v>
      </c>
      <c r="AU2306" s="2">
        <v>85</v>
      </c>
      <c r="AV2306" s="2">
        <v>14.303699999999999</v>
      </c>
      <c r="AW2306" s="2">
        <v>11.83</v>
      </c>
      <c r="AX2306" s="2">
        <v>12.8</v>
      </c>
      <c r="AY2306" s="2">
        <v>92.2</v>
      </c>
      <c r="AZ2306" s="2">
        <v>22.437799999999999</v>
      </c>
      <c r="BA2306" s="2">
        <v>16.399999999999999</v>
      </c>
      <c r="BB2306" s="2">
        <v>18.100000000000001</v>
      </c>
      <c r="BC2306" s="2">
        <v>90.8</v>
      </c>
      <c r="BD2306" s="2">
        <v>41.4313</v>
      </c>
      <c r="BE2306" s="4"/>
      <c r="BF2306" s="4"/>
    </row>
    <row r="2307" spans="1:58" x14ac:dyDescent="0.2">
      <c r="A2307" s="29">
        <v>2306</v>
      </c>
      <c r="B2307" s="7" t="s">
        <v>22</v>
      </c>
      <c r="C2307" s="3">
        <v>40000</v>
      </c>
      <c r="D2307" s="4" t="s">
        <v>21</v>
      </c>
      <c r="E2307" s="4" t="s">
        <v>164</v>
      </c>
      <c r="F2307" s="5" t="s">
        <v>188</v>
      </c>
      <c r="G2307" s="6">
        <v>0.83194444444444438</v>
      </c>
      <c r="H2307" s="6">
        <v>0.87361111111111101</v>
      </c>
      <c r="I2307" s="85">
        <f t="shared" ref="I2307:I2370" si="36">IF(H2307&gt;=G2307,(H2307-G2307)*24*60,("24:00:00"-G2307+H2307)*24*60)</f>
        <v>59.999999999999943</v>
      </c>
      <c r="J2307" s="86">
        <f>I2307*Segmentos!$D$7*(AH2307%)*IF(ISNUMBER(AI2307),AI2307%,0)</f>
        <v>288671.99999999971</v>
      </c>
      <c r="K2307" s="86">
        <f>I2307*Segmentos!$D$7*(AL2307%)*IF(ISNUMBER(AM2307),AM2307%,0)</f>
        <v>367199.99999999965</v>
      </c>
      <c r="L2307" s="4"/>
      <c r="M2307" s="2">
        <v>1.38</v>
      </c>
      <c r="N2307" s="2">
        <v>4.2</v>
      </c>
      <c r="O2307" s="2">
        <v>33.1</v>
      </c>
      <c r="P2307" s="2">
        <v>96.560699999999997</v>
      </c>
      <c r="Q2307" s="2">
        <v>0.69</v>
      </c>
      <c r="R2307" s="2">
        <v>1.8</v>
      </c>
      <c r="S2307" s="2">
        <v>38.700000000000003</v>
      </c>
      <c r="T2307" s="2">
        <v>8.0327000000000002</v>
      </c>
      <c r="U2307" s="2">
        <v>1.21</v>
      </c>
      <c r="V2307" s="2">
        <v>3.8</v>
      </c>
      <c r="W2307" s="2">
        <v>31.8</v>
      </c>
      <c r="X2307" s="2">
        <v>17.7346</v>
      </c>
      <c r="Y2307" s="2">
        <v>0.56999999999999995</v>
      </c>
      <c r="Z2307" s="2">
        <v>2</v>
      </c>
      <c r="AA2307" s="2">
        <v>29.3</v>
      </c>
      <c r="AB2307" s="2">
        <v>11.860900000000001</v>
      </c>
      <c r="AC2307" s="2">
        <v>2.56</v>
      </c>
      <c r="AD2307" s="2">
        <v>7.6</v>
      </c>
      <c r="AE2307" s="2">
        <v>33.799999999999997</v>
      </c>
      <c r="AF2307" s="2">
        <v>58.932499999999997</v>
      </c>
      <c r="AG2307" s="2">
        <v>1.21</v>
      </c>
      <c r="AH2307" s="22">
        <v>3.1</v>
      </c>
      <c r="AI2307" s="22">
        <v>38.799999999999997</v>
      </c>
      <c r="AJ2307" s="22">
        <v>40.090699999999998</v>
      </c>
      <c r="AK2307" s="18">
        <v>1.53</v>
      </c>
      <c r="AL2307" s="18">
        <v>5.0999999999999996</v>
      </c>
      <c r="AM2307" s="18">
        <v>30</v>
      </c>
      <c r="AN2307" s="2">
        <v>56.47</v>
      </c>
      <c r="AO2307" s="2">
        <v>0.85</v>
      </c>
      <c r="AP2307" s="2">
        <v>5.6</v>
      </c>
      <c r="AQ2307" s="2">
        <v>15</v>
      </c>
      <c r="AR2307" s="2">
        <v>6.4894999999999996</v>
      </c>
      <c r="AS2307" s="2">
        <v>1.1000000000000001</v>
      </c>
      <c r="AT2307" s="2">
        <v>3.9</v>
      </c>
      <c r="AU2307" s="2">
        <v>28</v>
      </c>
      <c r="AV2307" s="2">
        <v>16.907399999999999</v>
      </c>
      <c r="AW2307" s="2">
        <v>1.96</v>
      </c>
      <c r="AX2307" s="2">
        <v>4.4000000000000004</v>
      </c>
      <c r="AY2307" s="2">
        <v>44.8</v>
      </c>
      <c r="AZ2307" s="2">
        <v>39.3872</v>
      </c>
      <c r="BA2307" s="2">
        <v>1.26</v>
      </c>
      <c r="BB2307" s="2">
        <v>3.7</v>
      </c>
      <c r="BC2307" s="2">
        <v>33.700000000000003</v>
      </c>
      <c r="BD2307" s="2">
        <v>33.776499999999999</v>
      </c>
      <c r="BE2307" s="4"/>
      <c r="BF2307" s="4"/>
    </row>
    <row r="2308" spans="1:58" x14ac:dyDescent="0.2">
      <c r="A2308" s="29">
        <v>2307</v>
      </c>
      <c r="B2308" s="7" t="s">
        <v>4</v>
      </c>
      <c r="C2308" s="3">
        <v>40000</v>
      </c>
      <c r="D2308" s="4" t="s">
        <v>3</v>
      </c>
      <c r="E2308" s="4" t="s">
        <v>165</v>
      </c>
      <c r="F2308" s="5" t="s">
        <v>188</v>
      </c>
      <c r="G2308" s="6">
        <v>0.77569444444444446</v>
      </c>
      <c r="H2308" s="6">
        <v>0.87430555555555556</v>
      </c>
      <c r="I2308" s="85">
        <f t="shared" si="36"/>
        <v>141.99999999999997</v>
      </c>
      <c r="J2308" s="86">
        <f>I2308*Segmentos!$D$7*(AH2308%)*IF(ISNUMBER(AI2308),AI2308%,0)</f>
        <v>1711497.5999999999</v>
      </c>
      <c r="K2308" s="86">
        <f>I2308*Segmentos!$D$7*(AL2308%)*IF(ISNUMBER(AM2308),AM2308%,0)</f>
        <v>2501017.5999999992</v>
      </c>
      <c r="L2308" s="4"/>
      <c r="M2308" s="2">
        <v>3.75</v>
      </c>
      <c r="N2308" s="2">
        <v>16.8</v>
      </c>
      <c r="O2308" s="2">
        <v>22.4</v>
      </c>
      <c r="P2308" s="2">
        <v>68.760099999999994</v>
      </c>
      <c r="Q2308" s="2">
        <v>3.92</v>
      </c>
      <c r="R2308" s="2">
        <v>19.2</v>
      </c>
      <c r="S2308" s="2">
        <v>20.5</v>
      </c>
      <c r="T2308" s="2">
        <v>11.9975</v>
      </c>
      <c r="U2308" s="2">
        <v>5.65</v>
      </c>
      <c r="V2308" s="2">
        <v>20.9</v>
      </c>
      <c r="W2308" s="2">
        <v>27</v>
      </c>
      <c r="X2308" s="2">
        <v>21.738199999999999</v>
      </c>
      <c r="Y2308" s="2">
        <v>2.95</v>
      </c>
      <c r="Z2308" s="2">
        <v>14.3</v>
      </c>
      <c r="AA2308" s="2">
        <v>20.6</v>
      </c>
      <c r="AB2308" s="2">
        <v>15.9748</v>
      </c>
      <c r="AC2308" s="2">
        <v>3.16</v>
      </c>
      <c r="AD2308" s="2">
        <v>15.1</v>
      </c>
      <c r="AE2308" s="2">
        <v>21</v>
      </c>
      <c r="AF2308" s="2">
        <v>19.049600000000002</v>
      </c>
      <c r="AG2308" s="2">
        <v>3.01</v>
      </c>
      <c r="AH2308" s="22">
        <v>16.2</v>
      </c>
      <c r="AI2308" s="22">
        <v>18.600000000000001</v>
      </c>
      <c r="AJ2308" s="22">
        <v>26.214300000000001</v>
      </c>
      <c r="AK2308" s="18">
        <v>4.41</v>
      </c>
      <c r="AL2308" s="18">
        <v>17.2</v>
      </c>
      <c r="AM2308" s="18">
        <v>25.6</v>
      </c>
      <c r="AN2308" s="2">
        <v>42.5458</v>
      </c>
      <c r="AO2308" s="2">
        <v>1.59</v>
      </c>
      <c r="AP2308" s="2">
        <v>9.4</v>
      </c>
      <c r="AQ2308" s="2">
        <v>16.899999999999999</v>
      </c>
      <c r="AR2308" s="2">
        <v>3.1762000000000001</v>
      </c>
      <c r="AS2308" s="2">
        <v>2.71</v>
      </c>
      <c r="AT2308" s="2">
        <v>16</v>
      </c>
      <c r="AU2308" s="2">
        <v>17</v>
      </c>
      <c r="AV2308" s="2">
        <v>10.9398</v>
      </c>
      <c r="AW2308" s="2">
        <v>3.54</v>
      </c>
      <c r="AX2308" s="2">
        <v>14.9</v>
      </c>
      <c r="AY2308" s="2">
        <v>23.8</v>
      </c>
      <c r="AZ2308" s="2">
        <v>18.647600000000001</v>
      </c>
      <c r="BA2308" s="2">
        <v>5.13</v>
      </c>
      <c r="BB2308" s="2">
        <v>20.7</v>
      </c>
      <c r="BC2308" s="2">
        <v>24.7</v>
      </c>
      <c r="BD2308" s="2">
        <v>35.996499999999997</v>
      </c>
      <c r="BE2308" s="4"/>
      <c r="BF2308" s="4"/>
    </row>
    <row r="2309" spans="1:58" x14ac:dyDescent="0.2">
      <c r="A2309" s="29">
        <v>2308</v>
      </c>
      <c r="B2309" s="7" t="s">
        <v>15</v>
      </c>
      <c r="C2309" s="3">
        <v>40001</v>
      </c>
      <c r="D2309" s="4" t="s">
        <v>13</v>
      </c>
      <c r="E2309" s="4" t="s">
        <v>164</v>
      </c>
      <c r="F2309" s="5" t="s">
        <v>189</v>
      </c>
      <c r="G2309" s="6">
        <v>0.875</v>
      </c>
      <c r="H2309" s="6">
        <v>0.91527777777777775</v>
      </c>
      <c r="I2309" s="85">
        <f t="shared" si="36"/>
        <v>57.999999999999957</v>
      </c>
      <c r="J2309" s="86">
        <f>I2309*Segmentos!$D$7*(AH2309%)*IF(ISNUMBER(AI2309),AI2309%,0)</f>
        <v>1722599.9999999986</v>
      </c>
      <c r="K2309" s="86">
        <f>I2309*Segmentos!$D$7*(AL2309%)*IF(ISNUMBER(AM2309),AM2309%,0)</f>
        <v>2425420.7999999984</v>
      </c>
      <c r="L2309" s="4"/>
      <c r="M2309" s="2">
        <v>9.0299999999999994</v>
      </c>
      <c r="N2309" s="2">
        <v>22.2</v>
      </c>
      <c r="O2309" s="2">
        <v>40.799999999999997</v>
      </c>
      <c r="P2309" s="2">
        <v>87.305899999999994</v>
      </c>
      <c r="Q2309" s="2">
        <v>4.9400000000000004</v>
      </c>
      <c r="R2309" s="2">
        <v>12.4</v>
      </c>
      <c r="S2309" s="2">
        <v>39.9</v>
      </c>
      <c r="T2309" s="2">
        <v>7.9729000000000001</v>
      </c>
      <c r="U2309" s="2">
        <v>5.32</v>
      </c>
      <c r="V2309" s="2">
        <v>15.9</v>
      </c>
      <c r="W2309" s="2">
        <v>33.6</v>
      </c>
      <c r="X2309" s="2">
        <v>10.7925</v>
      </c>
      <c r="Y2309" s="2">
        <v>8.83</v>
      </c>
      <c r="Z2309" s="2">
        <v>23.9</v>
      </c>
      <c r="AA2309" s="2">
        <v>36.9</v>
      </c>
      <c r="AB2309" s="2">
        <v>25.194199999999999</v>
      </c>
      <c r="AC2309" s="2">
        <v>13.66</v>
      </c>
      <c r="AD2309" s="2">
        <v>29.6</v>
      </c>
      <c r="AE2309" s="2">
        <v>46.2</v>
      </c>
      <c r="AF2309" s="2">
        <v>43.346200000000003</v>
      </c>
      <c r="AG2309" s="2">
        <v>7.43</v>
      </c>
      <c r="AH2309" s="22">
        <v>19.8</v>
      </c>
      <c r="AI2309" s="22">
        <v>37.5</v>
      </c>
      <c r="AJ2309" s="22">
        <v>34.094099999999997</v>
      </c>
      <c r="AK2309" s="18">
        <v>10.47</v>
      </c>
      <c r="AL2309" s="18">
        <v>24.2</v>
      </c>
      <c r="AM2309" s="18">
        <v>43.2</v>
      </c>
      <c r="AN2309" s="2">
        <v>53.211799999999997</v>
      </c>
      <c r="AO2309" s="2">
        <v>6.89</v>
      </c>
      <c r="AP2309" s="2">
        <v>18.399999999999999</v>
      </c>
      <c r="AQ2309" s="2">
        <v>37.299999999999997</v>
      </c>
      <c r="AR2309" s="2">
        <v>7.2755000000000001</v>
      </c>
      <c r="AS2309" s="2">
        <v>5.82</v>
      </c>
      <c r="AT2309" s="2">
        <v>16</v>
      </c>
      <c r="AU2309" s="2">
        <v>36.4</v>
      </c>
      <c r="AV2309" s="2">
        <v>12.398099999999999</v>
      </c>
      <c r="AW2309" s="2">
        <v>8.0500000000000007</v>
      </c>
      <c r="AX2309" s="2">
        <v>22.9</v>
      </c>
      <c r="AY2309" s="2">
        <v>35.200000000000003</v>
      </c>
      <c r="AZ2309" s="2">
        <v>22.3842</v>
      </c>
      <c r="BA2309" s="2">
        <v>12.22</v>
      </c>
      <c r="BB2309" s="2">
        <v>26.2</v>
      </c>
      <c r="BC2309" s="2">
        <v>46.6</v>
      </c>
      <c r="BD2309" s="2">
        <v>45.247999999999998</v>
      </c>
      <c r="BE2309" s="4"/>
      <c r="BF2309" s="4"/>
    </row>
    <row r="2310" spans="1:58" x14ac:dyDescent="0.2">
      <c r="A2310" s="29">
        <v>2309</v>
      </c>
      <c r="B2310" s="7" t="s">
        <v>140</v>
      </c>
      <c r="C2310" s="3">
        <v>40001</v>
      </c>
      <c r="D2310" s="4" t="s">
        <v>21</v>
      </c>
      <c r="E2310" s="4" t="s">
        <v>169</v>
      </c>
      <c r="F2310" s="5" t="s">
        <v>189</v>
      </c>
      <c r="G2310" s="6">
        <v>0.91736111111111107</v>
      </c>
      <c r="H2310" s="6">
        <v>0.95</v>
      </c>
      <c r="I2310" s="85">
        <f t="shared" si="36"/>
        <v>46.999999999999993</v>
      </c>
      <c r="J2310" s="86">
        <f>I2310*Segmentos!$D$7*(AH2310%)*IF(ISNUMBER(AI2310),AI2310%,0)</f>
        <v>206611.99999999997</v>
      </c>
      <c r="K2310" s="86">
        <f>I2310*Segmentos!$D$7*(AL2310%)*IF(ISNUMBER(AM2310),AM2310%,0)</f>
        <v>157882.39999999997</v>
      </c>
      <c r="L2310" s="4" t="s">
        <v>481</v>
      </c>
      <c r="M2310" s="2">
        <v>0.95</v>
      </c>
      <c r="N2310" s="2">
        <v>3.4</v>
      </c>
      <c r="O2310" s="2">
        <v>27.9</v>
      </c>
      <c r="P2310" s="2">
        <v>88.068899999999999</v>
      </c>
      <c r="Q2310" s="2">
        <v>1.29</v>
      </c>
      <c r="R2310" s="2">
        <v>2.7</v>
      </c>
      <c r="S2310" s="2">
        <v>48.6</v>
      </c>
      <c r="T2310" s="2">
        <v>19.941600000000001</v>
      </c>
      <c r="U2310" s="2">
        <v>0.56000000000000005</v>
      </c>
      <c r="V2310" s="2">
        <v>1.9</v>
      </c>
      <c r="W2310" s="2">
        <v>29.8</v>
      </c>
      <c r="X2310" s="2">
        <v>10.882</v>
      </c>
      <c r="Y2310" s="2">
        <v>1.41</v>
      </c>
      <c r="Z2310" s="2">
        <v>4.4000000000000004</v>
      </c>
      <c r="AA2310" s="2">
        <v>32.4</v>
      </c>
      <c r="AB2310" s="2">
        <v>38.666499999999999</v>
      </c>
      <c r="AC2310" s="2">
        <v>0.61</v>
      </c>
      <c r="AD2310" s="2">
        <v>3.9</v>
      </c>
      <c r="AE2310" s="2">
        <v>15.6</v>
      </c>
      <c r="AF2310" s="2">
        <v>18.578800000000001</v>
      </c>
      <c r="AG2310" s="2">
        <v>1.0900000000000001</v>
      </c>
      <c r="AH2310" s="22">
        <v>3.5</v>
      </c>
      <c r="AI2310" s="22">
        <v>31.4</v>
      </c>
      <c r="AJ2310" s="22">
        <v>47.827100000000002</v>
      </c>
      <c r="AK2310" s="18">
        <v>0.83</v>
      </c>
      <c r="AL2310" s="18">
        <v>3.4</v>
      </c>
      <c r="AM2310" s="18">
        <v>24.7</v>
      </c>
      <c r="AN2310" s="2">
        <v>40.241700000000002</v>
      </c>
      <c r="AO2310" s="2">
        <v>0.09</v>
      </c>
      <c r="AP2310" s="2">
        <v>1</v>
      </c>
      <c r="AQ2310" s="2">
        <v>9.3000000000000007</v>
      </c>
      <c r="AR2310" s="2">
        <v>0.91849999999999998</v>
      </c>
      <c r="AS2310" s="2">
        <v>0.63</v>
      </c>
      <c r="AT2310" s="2">
        <v>2.2999999999999998</v>
      </c>
      <c r="AU2310" s="2">
        <v>27.8</v>
      </c>
      <c r="AV2310" s="2">
        <v>12.761900000000001</v>
      </c>
      <c r="AW2310" s="2">
        <v>1.1100000000000001</v>
      </c>
      <c r="AX2310" s="2">
        <v>4.2</v>
      </c>
      <c r="AY2310" s="2">
        <v>26.1</v>
      </c>
      <c r="AZ2310" s="2">
        <v>29.474</v>
      </c>
      <c r="BA2310" s="2">
        <v>1.27</v>
      </c>
      <c r="BB2310" s="2">
        <v>4.0999999999999996</v>
      </c>
      <c r="BC2310" s="2">
        <v>30.6</v>
      </c>
      <c r="BD2310" s="2">
        <v>44.914400000000001</v>
      </c>
      <c r="BE2310" s="4"/>
      <c r="BF2310" s="4"/>
    </row>
    <row r="2311" spans="1:58" x14ac:dyDescent="0.2">
      <c r="A2311" s="29">
        <v>2310</v>
      </c>
      <c r="B2311" s="7" t="s">
        <v>5</v>
      </c>
      <c r="C2311" s="3">
        <v>40001</v>
      </c>
      <c r="D2311" s="4" t="s">
        <v>3</v>
      </c>
      <c r="E2311" s="4" t="s">
        <v>164</v>
      </c>
      <c r="F2311" s="5" t="s">
        <v>189</v>
      </c>
      <c r="G2311" s="6">
        <v>0.87361111111111101</v>
      </c>
      <c r="H2311" s="6">
        <v>0.91736111111111107</v>
      </c>
      <c r="I2311" s="85">
        <f t="shared" si="36"/>
        <v>63.000000000000099</v>
      </c>
      <c r="J2311" s="86">
        <f>I2311*Segmentos!$D$7*(AH2311%)*IF(ISNUMBER(AI2311),AI2311%,0)</f>
        <v>1469361.600000002</v>
      </c>
      <c r="K2311" s="86">
        <f>I2311*Segmentos!$D$7*(AL2311%)*IF(ISNUMBER(AM2311),AM2311%,0)</f>
        <v>1501164.0000000023</v>
      </c>
      <c r="L2311" s="4"/>
      <c r="M2311" s="2">
        <v>5.89</v>
      </c>
      <c r="N2311" s="2">
        <v>17.899999999999999</v>
      </c>
      <c r="O2311" s="2">
        <v>32.9</v>
      </c>
      <c r="P2311" s="2">
        <v>83.483400000000003</v>
      </c>
      <c r="Q2311" s="2">
        <v>4.5599999999999996</v>
      </c>
      <c r="R2311" s="2">
        <v>11.8</v>
      </c>
      <c r="S2311" s="2">
        <v>38.700000000000003</v>
      </c>
      <c r="T2311" s="2">
        <v>10.795</v>
      </c>
      <c r="U2311" s="2">
        <v>5.24</v>
      </c>
      <c r="V2311" s="2">
        <v>14.4</v>
      </c>
      <c r="W2311" s="2">
        <v>36.5</v>
      </c>
      <c r="X2311" s="2">
        <v>15.5909</v>
      </c>
      <c r="Y2311" s="2">
        <v>6.74</v>
      </c>
      <c r="Z2311" s="2">
        <v>21.8</v>
      </c>
      <c r="AA2311" s="2">
        <v>30.9</v>
      </c>
      <c r="AB2311" s="2">
        <v>28.232199999999999</v>
      </c>
      <c r="AC2311" s="2">
        <v>6.2</v>
      </c>
      <c r="AD2311" s="2">
        <v>19.600000000000001</v>
      </c>
      <c r="AE2311" s="2">
        <v>31.6</v>
      </c>
      <c r="AF2311" s="2">
        <v>28.865400000000001</v>
      </c>
      <c r="AG2311" s="2">
        <v>5.83</v>
      </c>
      <c r="AH2311" s="22">
        <v>17.2</v>
      </c>
      <c r="AI2311" s="22">
        <v>33.9</v>
      </c>
      <c r="AJ2311" s="22">
        <v>39.197099999999999</v>
      </c>
      <c r="AK2311" s="18">
        <v>5.94</v>
      </c>
      <c r="AL2311" s="18">
        <v>18.5</v>
      </c>
      <c r="AM2311" s="18">
        <v>32.200000000000003</v>
      </c>
      <c r="AN2311" s="2">
        <v>44.286299999999997</v>
      </c>
      <c r="AO2311" s="2">
        <v>2.29</v>
      </c>
      <c r="AP2311" s="2">
        <v>13.4</v>
      </c>
      <c r="AQ2311" s="2">
        <v>17.100000000000001</v>
      </c>
      <c r="AR2311" s="2">
        <v>3.5463</v>
      </c>
      <c r="AS2311" s="2">
        <v>5</v>
      </c>
      <c r="AT2311" s="2">
        <v>15.1</v>
      </c>
      <c r="AU2311" s="2">
        <v>33.1</v>
      </c>
      <c r="AV2311" s="2">
        <v>15.606299999999999</v>
      </c>
      <c r="AW2311" s="2">
        <v>6.17</v>
      </c>
      <c r="AX2311" s="2">
        <v>19</v>
      </c>
      <c r="AY2311" s="2">
        <v>32.5</v>
      </c>
      <c r="AZ2311" s="2">
        <v>25.152100000000001</v>
      </c>
      <c r="BA2311" s="2">
        <v>7.21</v>
      </c>
      <c r="BB2311" s="2">
        <v>19.899999999999999</v>
      </c>
      <c r="BC2311" s="2">
        <v>36.299999999999997</v>
      </c>
      <c r="BD2311" s="2">
        <v>39.178600000000003</v>
      </c>
      <c r="BE2311" s="4"/>
      <c r="BF2311" s="4"/>
    </row>
    <row r="2312" spans="1:58" x14ac:dyDescent="0.2">
      <c r="A2312" s="29">
        <v>2311</v>
      </c>
      <c r="B2312" s="7" t="s">
        <v>49</v>
      </c>
      <c r="C2312" s="3">
        <v>40001</v>
      </c>
      <c r="D2312" s="4" t="s">
        <v>28</v>
      </c>
      <c r="E2312" s="4" t="s">
        <v>168</v>
      </c>
      <c r="F2312" s="5" t="s">
        <v>189</v>
      </c>
      <c r="G2312" s="6">
        <v>0.91736111111111107</v>
      </c>
      <c r="H2312" s="6">
        <v>5.5555555555555558E-3</v>
      </c>
      <c r="I2312" s="85">
        <f t="shared" si="36"/>
        <v>127.00000000000006</v>
      </c>
      <c r="J2312" s="86">
        <f>I2312*Segmentos!$D$7*(AH2312%)*IF(ISNUMBER(AI2312),AI2312%,0)</f>
        <v>1318768.0000000007</v>
      </c>
      <c r="K2312" s="86">
        <f>I2312*Segmentos!$D$7*(AL2312%)*IF(ISNUMBER(AM2312),AM2312%,0)</f>
        <v>1162354.8000000005</v>
      </c>
      <c r="L2312" s="4" t="s">
        <v>483</v>
      </c>
      <c r="M2312" s="2">
        <v>2.4300000000000002</v>
      </c>
      <c r="N2312" s="2">
        <v>9.8000000000000007</v>
      </c>
      <c r="O2312" s="2">
        <v>24.9</v>
      </c>
      <c r="P2312" s="2">
        <v>91.611099999999993</v>
      </c>
      <c r="Q2312" s="2">
        <v>0.87</v>
      </c>
      <c r="R2312" s="2">
        <v>2.6</v>
      </c>
      <c r="S2312" s="2">
        <v>33.200000000000003</v>
      </c>
      <c r="T2312" s="2">
        <v>5.4523999999999999</v>
      </c>
      <c r="U2312" s="2">
        <v>2.99</v>
      </c>
      <c r="V2312" s="2">
        <v>10.8</v>
      </c>
      <c r="W2312" s="2">
        <v>27.8</v>
      </c>
      <c r="X2312" s="2">
        <v>23.645499999999998</v>
      </c>
      <c r="Y2312" s="2">
        <v>2.77</v>
      </c>
      <c r="Z2312" s="2">
        <v>12</v>
      </c>
      <c r="AA2312" s="2">
        <v>23</v>
      </c>
      <c r="AB2312" s="2">
        <v>30.815300000000001</v>
      </c>
      <c r="AC2312" s="2">
        <v>2.56</v>
      </c>
      <c r="AD2312" s="2">
        <v>10.7</v>
      </c>
      <c r="AE2312" s="2">
        <v>23.8</v>
      </c>
      <c r="AF2312" s="2">
        <v>31.697900000000001</v>
      </c>
      <c r="AG2312" s="2">
        <v>2.59</v>
      </c>
      <c r="AH2312" s="22">
        <v>11</v>
      </c>
      <c r="AI2312" s="22">
        <v>23.6</v>
      </c>
      <c r="AJ2312" s="22">
        <v>46.305399999999999</v>
      </c>
      <c r="AK2312" s="18">
        <v>2.29</v>
      </c>
      <c r="AL2312" s="18">
        <v>8.6999999999999993</v>
      </c>
      <c r="AM2312" s="18">
        <v>26.3</v>
      </c>
      <c r="AN2312" s="2">
        <v>45.305799999999998</v>
      </c>
      <c r="AO2312" s="2">
        <v>1.34</v>
      </c>
      <c r="AP2312" s="2">
        <v>8.3000000000000007</v>
      </c>
      <c r="AQ2312" s="2">
        <v>16.2</v>
      </c>
      <c r="AR2312" s="2">
        <v>5.5186999999999999</v>
      </c>
      <c r="AS2312" s="2">
        <v>1.24</v>
      </c>
      <c r="AT2312" s="2">
        <v>7.6</v>
      </c>
      <c r="AU2312" s="2">
        <v>16.3</v>
      </c>
      <c r="AV2312" s="2">
        <v>10.308400000000001</v>
      </c>
      <c r="AW2312" s="2">
        <v>3.12</v>
      </c>
      <c r="AX2312" s="2">
        <v>9.4</v>
      </c>
      <c r="AY2312" s="2">
        <v>33.200000000000003</v>
      </c>
      <c r="AZ2312" s="2">
        <v>33.767200000000003</v>
      </c>
      <c r="BA2312" s="2">
        <v>2.91</v>
      </c>
      <c r="BB2312" s="2">
        <v>11.7</v>
      </c>
      <c r="BC2312" s="2">
        <v>24.8</v>
      </c>
      <c r="BD2312" s="2">
        <v>42.016800000000003</v>
      </c>
      <c r="BE2312" s="4"/>
      <c r="BF2312" s="4"/>
    </row>
    <row r="2313" spans="1:58" x14ac:dyDescent="0.2">
      <c r="A2313" s="29">
        <v>2312</v>
      </c>
      <c r="B2313" s="7" t="s">
        <v>18</v>
      </c>
      <c r="C2313" s="3">
        <v>40001</v>
      </c>
      <c r="D2313" s="4" t="s">
        <v>17</v>
      </c>
      <c r="E2313" s="4" t="s">
        <v>168</v>
      </c>
      <c r="F2313" s="5" t="s">
        <v>189</v>
      </c>
      <c r="G2313" s="6">
        <v>0.82638888888888884</v>
      </c>
      <c r="H2313" s="6">
        <v>0.91527777777777775</v>
      </c>
      <c r="I2313" s="85">
        <f t="shared" si="36"/>
        <v>128.00000000000003</v>
      </c>
      <c r="J2313" s="86">
        <f>I2313*Segmentos!$D$7*(AH2313%)*IF(ISNUMBER(AI2313),AI2313%,0)</f>
        <v>185651.2000000001</v>
      </c>
      <c r="K2313" s="86">
        <f>I2313*Segmentos!$D$7*(AL2313%)*IF(ISNUMBER(AM2313),AM2313%,0)</f>
        <v>173465.60000000003</v>
      </c>
      <c r="L2313" s="4" t="s">
        <v>482</v>
      </c>
      <c r="M2313" s="2">
        <v>0.35</v>
      </c>
      <c r="N2313" s="2">
        <v>3.8</v>
      </c>
      <c r="O2313" s="2">
        <v>9.1999999999999993</v>
      </c>
      <c r="P2313" s="2">
        <v>91.893100000000004</v>
      </c>
      <c r="Q2313" s="2">
        <v>0.04</v>
      </c>
      <c r="R2313" s="2">
        <v>1.2</v>
      </c>
      <c r="S2313" s="2">
        <v>3.3</v>
      </c>
      <c r="T2313" s="2">
        <v>1.6887000000000001</v>
      </c>
      <c r="U2313" s="2">
        <v>0.06</v>
      </c>
      <c r="V2313" s="2">
        <v>3</v>
      </c>
      <c r="W2313" s="2">
        <v>2.1</v>
      </c>
      <c r="X2313" s="2">
        <v>3.3864000000000001</v>
      </c>
      <c r="Y2313" s="2">
        <v>0.57999999999999996</v>
      </c>
      <c r="Z2313" s="2">
        <v>4.8</v>
      </c>
      <c r="AA2313" s="2">
        <v>12.2</v>
      </c>
      <c r="AB2313" s="2">
        <v>45.2498</v>
      </c>
      <c r="AC2313" s="2">
        <v>0.48</v>
      </c>
      <c r="AD2313" s="2">
        <v>4.7</v>
      </c>
      <c r="AE2313" s="2">
        <v>10.1</v>
      </c>
      <c r="AF2313" s="2">
        <v>41.568199999999997</v>
      </c>
      <c r="AG2313" s="2">
        <v>0.36</v>
      </c>
      <c r="AH2313" s="22">
        <v>4.9000000000000004</v>
      </c>
      <c r="AI2313" s="22">
        <v>7.4</v>
      </c>
      <c r="AJ2313" s="22">
        <v>45.131900000000002</v>
      </c>
      <c r="AK2313" s="18">
        <v>0.34</v>
      </c>
      <c r="AL2313" s="18">
        <v>2.8</v>
      </c>
      <c r="AM2313" s="18">
        <v>12.1</v>
      </c>
      <c r="AN2313" s="2">
        <v>46.761200000000002</v>
      </c>
      <c r="AO2313" s="2">
        <v>0.11</v>
      </c>
      <c r="AP2313" s="2">
        <v>1.5</v>
      </c>
      <c r="AQ2313" s="2">
        <v>7.5</v>
      </c>
      <c r="AR2313" s="2">
        <v>3.2158000000000002</v>
      </c>
      <c r="AS2313" s="2">
        <v>0.25</v>
      </c>
      <c r="AT2313" s="2">
        <v>4</v>
      </c>
      <c r="AU2313" s="2">
        <v>6.3</v>
      </c>
      <c r="AV2313" s="2">
        <v>14.5304</v>
      </c>
      <c r="AW2313" s="2">
        <v>0.23</v>
      </c>
      <c r="AX2313" s="2">
        <v>3.6</v>
      </c>
      <c r="AY2313" s="2">
        <v>6.3</v>
      </c>
      <c r="AZ2313" s="2">
        <v>17.484500000000001</v>
      </c>
      <c r="BA2313" s="2">
        <v>0.56000000000000005</v>
      </c>
      <c r="BB2313" s="2">
        <v>4.4000000000000004</v>
      </c>
      <c r="BC2313" s="2">
        <v>12.7</v>
      </c>
      <c r="BD2313" s="2">
        <v>56.662399999999998</v>
      </c>
      <c r="BE2313" s="4"/>
      <c r="BF2313" s="4"/>
    </row>
    <row r="2314" spans="1:58" x14ac:dyDescent="0.2">
      <c r="A2314" s="29">
        <v>2313</v>
      </c>
      <c r="B2314" s="7" t="s">
        <v>1</v>
      </c>
      <c r="C2314" s="3">
        <v>40001</v>
      </c>
      <c r="D2314" s="4" t="s">
        <v>0</v>
      </c>
      <c r="E2314" s="4" t="s">
        <v>163</v>
      </c>
      <c r="F2314" s="5" t="s">
        <v>189</v>
      </c>
      <c r="G2314" s="6">
        <v>0.84791666666666676</v>
      </c>
      <c r="H2314" s="6">
        <v>0.8833333333333333</v>
      </c>
      <c r="I2314" s="85">
        <f t="shared" si="36"/>
        <v>50.999999999999815</v>
      </c>
      <c r="J2314" s="86">
        <f>I2314*Segmentos!$D$7*(AH2314%)*IF(ISNUMBER(AI2314),AI2314%,0)</f>
        <v>486988.79999999824</v>
      </c>
      <c r="K2314" s="86">
        <f>I2314*Segmentos!$D$7*(AL2314%)*IF(ISNUMBER(AM2314),AM2314%,0)</f>
        <v>1549237.1999999946</v>
      </c>
      <c r="L2314" s="4"/>
      <c r="M2314" s="2">
        <v>5.14</v>
      </c>
      <c r="N2314" s="2">
        <v>10.1</v>
      </c>
      <c r="O2314" s="2">
        <v>51.1</v>
      </c>
      <c r="P2314" s="2">
        <v>81.211100000000002</v>
      </c>
      <c r="Q2314" s="2">
        <v>4.13</v>
      </c>
      <c r="R2314" s="2">
        <v>9.6999999999999993</v>
      </c>
      <c r="S2314" s="2">
        <v>42.7</v>
      </c>
      <c r="T2314" s="2">
        <v>10.8864</v>
      </c>
      <c r="U2314" s="2">
        <v>3.39</v>
      </c>
      <c r="V2314" s="2">
        <v>8.8000000000000007</v>
      </c>
      <c r="W2314" s="2">
        <v>38.4</v>
      </c>
      <c r="X2314" s="2">
        <v>11.215299999999999</v>
      </c>
      <c r="Y2314" s="2">
        <v>4.82</v>
      </c>
      <c r="Z2314" s="2">
        <v>9.6</v>
      </c>
      <c r="AA2314" s="2">
        <v>50.2</v>
      </c>
      <c r="AB2314" s="2">
        <v>22.4895</v>
      </c>
      <c r="AC2314" s="2">
        <v>7.07</v>
      </c>
      <c r="AD2314" s="2">
        <v>11.5</v>
      </c>
      <c r="AE2314" s="2">
        <v>61.7</v>
      </c>
      <c r="AF2314" s="2">
        <v>36.619799999999998</v>
      </c>
      <c r="AG2314" s="2">
        <v>2.4</v>
      </c>
      <c r="AH2314" s="22">
        <v>6.4</v>
      </c>
      <c r="AI2314" s="22">
        <v>37.299999999999997</v>
      </c>
      <c r="AJ2314" s="22">
        <v>17.9392</v>
      </c>
      <c r="AK2314" s="18">
        <v>7.63</v>
      </c>
      <c r="AL2314" s="18">
        <v>13.3</v>
      </c>
      <c r="AM2314" s="18">
        <v>57.1</v>
      </c>
      <c r="AN2314" s="2">
        <v>63.271900000000002</v>
      </c>
      <c r="AO2314" s="2">
        <v>4.12</v>
      </c>
      <c r="AP2314" s="2">
        <v>10.199999999999999</v>
      </c>
      <c r="AQ2314" s="2">
        <v>40.6</v>
      </c>
      <c r="AR2314" s="2">
        <v>7.1150000000000002</v>
      </c>
      <c r="AS2314" s="2">
        <v>5.16</v>
      </c>
      <c r="AT2314" s="2">
        <v>8.6999999999999993</v>
      </c>
      <c r="AU2314" s="2">
        <v>59.2</v>
      </c>
      <c r="AV2314" s="2">
        <v>17.946200000000001</v>
      </c>
      <c r="AW2314" s="2">
        <v>6.08</v>
      </c>
      <c r="AX2314" s="2">
        <v>11.1</v>
      </c>
      <c r="AY2314" s="2">
        <v>54.9</v>
      </c>
      <c r="AZ2314" s="2">
        <v>27.586500000000001</v>
      </c>
      <c r="BA2314" s="2">
        <v>4.72</v>
      </c>
      <c r="BB2314" s="2">
        <v>10</v>
      </c>
      <c r="BC2314" s="2">
        <v>47.1</v>
      </c>
      <c r="BD2314" s="2">
        <v>28.563400000000001</v>
      </c>
      <c r="BE2314" s="4"/>
      <c r="BF2314" s="4"/>
    </row>
    <row r="2315" spans="1:58" x14ac:dyDescent="0.2">
      <c r="A2315" s="29">
        <v>2314</v>
      </c>
      <c r="B2315" s="7" t="s">
        <v>36</v>
      </c>
      <c r="C2315" s="3">
        <v>40001</v>
      </c>
      <c r="D2315" s="4" t="s">
        <v>13</v>
      </c>
      <c r="E2315" s="4" t="s">
        <v>163</v>
      </c>
      <c r="F2315" s="5" t="s">
        <v>189</v>
      </c>
      <c r="G2315" s="6">
        <v>0.92083333333333339</v>
      </c>
      <c r="H2315" s="6">
        <v>0.94305555555555554</v>
      </c>
      <c r="I2315" s="85">
        <f t="shared" si="36"/>
        <v>31.999999999999886</v>
      </c>
      <c r="J2315" s="86">
        <f>I2315*Segmentos!$D$7*(AH2315%)*IF(ISNUMBER(AI2315),AI2315%,0)</f>
        <v>1336063.9999999953</v>
      </c>
      <c r="K2315" s="86">
        <f>I2315*Segmentos!$D$7*(AL2315%)*IF(ISNUMBER(AM2315),AM2315%,0)</f>
        <v>2358643.1999999918</v>
      </c>
      <c r="L2315" s="4"/>
      <c r="M2315" s="2">
        <v>14.65</v>
      </c>
      <c r="N2315" s="2">
        <v>21.6</v>
      </c>
      <c r="O2315" s="2">
        <v>67.900000000000006</v>
      </c>
      <c r="P2315" s="2">
        <v>84.661900000000003</v>
      </c>
      <c r="Q2315" s="2">
        <v>10.62</v>
      </c>
      <c r="R2315" s="2">
        <v>15.8</v>
      </c>
      <c r="S2315" s="2">
        <v>67</v>
      </c>
      <c r="T2315" s="2">
        <v>10.2385</v>
      </c>
      <c r="U2315" s="2">
        <v>11.32</v>
      </c>
      <c r="V2315" s="2">
        <v>19.3</v>
      </c>
      <c r="W2315" s="2">
        <v>58.6</v>
      </c>
      <c r="X2315" s="2">
        <v>13.715299999999999</v>
      </c>
      <c r="Y2315" s="2">
        <v>15.71</v>
      </c>
      <c r="Z2315" s="2">
        <v>24.3</v>
      </c>
      <c r="AA2315" s="2">
        <v>64.599999999999994</v>
      </c>
      <c r="AB2315" s="2">
        <v>26.804400000000001</v>
      </c>
      <c r="AC2315" s="2">
        <v>17.87</v>
      </c>
      <c r="AD2315" s="2">
        <v>23.5</v>
      </c>
      <c r="AE2315" s="2">
        <v>76.099999999999994</v>
      </c>
      <c r="AF2315" s="2">
        <v>33.903700000000001</v>
      </c>
      <c r="AG2315" s="2">
        <v>10.42</v>
      </c>
      <c r="AH2315" s="22">
        <v>17</v>
      </c>
      <c r="AI2315" s="22">
        <v>61.4</v>
      </c>
      <c r="AJ2315" s="22">
        <v>28.581199999999999</v>
      </c>
      <c r="AK2315" s="18">
        <v>18.46</v>
      </c>
      <c r="AL2315" s="18">
        <v>25.7</v>
      </c>
      <c r="AM2315" s="18">
        <v>71.7</v>
      </c>
      <c r="AN2315" s="2">
        <v>56.080599999999997</v>
      </c>
      <c r="AO2315" s="2">
        <v>12.43</v>
      </c>
      <c r="AP2315" s="2">
        <v>18.5</v>
      </c>
      <c r="AQ2315" s="2">
        <v>67.400000000000006</v>
      </c>
      <c r="AR2315" s="2">
        <v>7.8525</v>
      </c>
      <c r="AS2315" s="2">
        <v>13.18</v>
      </c>
      <c r="AT2315" s="2">
        <v>18.899999999999999</v>
      </c>
      <c r="AU2315" s="2">
        <v>69.900000000000006</v>
      </c>
      <c r="AV2315" s="2">
        <v>16.782599999999999</v>
      </c>
      <c r="AW2315" s="2">
        <v>13.68</v>
      </c>
      <c r="AX2315" s="2">
        <v>21.5</v>
      </c>
      <c r="AY2315" s="2">
        <v>63.7</v>
      </c>
      <c r="AZ2315" s="2">
        <v>22.7392</v>
      </c>
      <c r="BA2315" s="2">
        <v>16.850000000000001</v>
      </c>
      <c r="BB2315" s="2">
        <v>24.1</v>
      </c>
      <c r="BC2315" s="2">
        <v>69.8</v>
      </c>
      <c r="BD2315" s="2">
        <v>37.287500000000001</v>
      </c>
      <c r="BE2315" s="4"/>
      <c r="BF2315" s="4"/>
    </row>
    <row r="2316" spans="1:58" x14ac:dyDescent="0.2">
      <c r="A2316" s="29">
        <v>2315</v>
      </c>
      <c r="B2316" s="7" t="s">
        <v>88</v>
      </c>
      <c r="C2316" s="3">
        <v>40001</v>
      </c>
      <c r="D2316" s="4" t="s">
        <v>13</v>
      </c>
      <c r="E2316" s="4" t="s">
        <v>163</v>
      </c>
      <c r="F2316" s="5" t="s">
        <v>189</v>
      </c>
      <c r="G2316" s="6">
        <v>0.9194444444444444</v>
      </c>
      <c r="H2316" s="6">
        <v>0.92083333333333339</v>
      </c>
      <c r="I2316" s="85">
        <f t="shared" si="36"/>
        <v>2.0000000000001528</v>
      </c>
      <c r="J2316" s="86">
        <f>I2316*Segmentos!$D$7*(AH2316%)*IF(ISNUMBER(AI2316),AI2316%,0)</f>
        <v>84262.400000006426</v>
      </c>
      <c r="K2316" s="86">
        <f>I2316*Segmentos!$D$7*(AL2316%)*IF(ISNUMBER(AM2316),AM2316%,0)</f>
        <v>139921.60000001069</v>
      </c>
      <c r="L2316" s="4"/>
      <c r="M2316" s="2">
        <v>14.19</v>
      </c>
      <c r="N2316" s="2">
        <v>15.1</v>
      </c>
      <c r="O2316" s="2">
        <v>94.1</v>
      </c>
      <c r="P2316" s="2">
        <v>84.492400000000004</v>
      </c>
      <c r="Q2316" s="2">
        <v>8.3800000000000008</v>
      </c>
      <c r="R2316" s="2">
        <v>8.8000000000000007</v>
      </c>
      <c r="S2316" s="2">
        <v>95.3</v>
      </c>
      <c r="T2316" s="2">
        <v>8.3190000000000008</v>
      </c>
      <c r="U2316" s="2">
        <v>10.39</v>
      </c>
      <c r="V2316" s="2">
        <v>10.9</v>
      </c>
      <c r="W2316" s="2">
        <v>95.6</v>
      </c>
      <c r="X2316" s="2">
        <v>12.962400000000001</v>
      </c>
      <c r="Y2316" s="2">
        <v>14.23</v>
      </c>
      <c r="Z2316" s="2">
        <v>15.4</v>
      </c>
      <c r="AA2316" s="2">
        <v>92.3</v>
      </c>
      <c r="AB2316" s="2">
        <v>25.004000000000001</v>
      </c>
      <c r="AC2316" s="2">
        <v>19.55</v>
      </c>
      <c r="AD2316" s="2">
        <v>20.7</v>
      </c>
      <c r="AE2316" s="2">
        <v>94.6</v>
      </c>
      <c r="AF2316" s="2">
        <v>38.207000000000001</v>
      </c>
      <c r="AG2316" s="2">
        <v>10.57</v>
      </c>
      <c r="AH2316" s="22">
        <v>11.6</v>
      </c>
      <c r="AI2316" s="22">
        <v>90.8</v>
      </c>
      <c r="AJ2316" s="22">
        <v>29.842099999999999</v>
      </c>
      <c r="AK2316" s="18">
        <v>17.47</v>
      </c>
      <c r="AL2316" s="18">
        <v>18.2</v>
      </c>
      <c r="AM2316" s="18">
        <v>96.1</v>
      </c>
      <c r="AN2316" s="2">
        <v>54.650300000000001</v>
      </c>
      <c r="AO2316" s="2">
        <v>10.210000000000001</v>
      </c>
      <c r="AP2316" s="2">
        <v>10.8</v>
      </c>
      <c r="AQ2316" s="2">
        <v>94.3</v>
      </c>
      <c r="AR2316" s="2">
        <v>6.6397000000000004</v>
      </c>
      <c r="AS2316" s="2">
        <v>10.63</v>
      </c>
      <c r="AT2316" s="2">
        <v>11.5</v>
      </c>
      <c r="AU2316" s="2">
        <v>92.8</v>
      </c>
      <c r="AV2316" s="2">
        <v>13.9422</v>
      </c>
      <c r="AW2316" s="2">
        <v>13.76</v>
      </c>
      <c r="AX2316" s="2">
        <v>14.9</v>
      </c>
      <c r="AY2316" s="2">
        <v>92.4</v>
      </c>
      <c r="AZ2316" s="2">
        <v>23.552</v>
      </c>
      <c r="BA2316" s="2">
        <v>17.71</v>
      </c>
      <c r="BB2316" s="2">
        <v>18.5</v>
      </c>
      <c r="BC2316" s="2">
        <v>95.6</v>
      </c>
      <c r="BD2316" s="2">
        <v>40.358499999999999</v>
      </c>
      <c r="BE2316" s="4"/>
      <c r="BF2316" s="4"/>
    </row>
    <row r="2317" spans="1:58" x14ac:dyDescent="0.2">
      <c r="A2317" s="29">
        <v>2316</v>
      </c>
      <c r="B2317" s="7" t="s">
        <v>20</v>
      </c>
      <c r="C2317" s="3">
        <v>40001</v>
      </c>
      <c r="D2317" s="4" t="s">
        <v>17</v>
      </c>
      <c r="E2317" s="4" t="s">
        <v>169</v>
      </c>
      <c r="F2317" s="5" t="s">
        <v>189</v>
      </c>
      <c r="G2317" s="6">
        <v>0.91666666666666663</v>
      </c>
      <c r="H2317" s="6">
        <v>0.95833333333333337</v>
      </c>
      <c r="I2317" s="85">
        <f t="shared" si="36"/>
        <v>60.000000000000107</v>
      </c>
      <c r="J2317" s="86">
        <f>I2317*Segmentos!$D$7*(AH2317%)*IF(ISNUMBER(AI2317),AI2317%,0)</f>
        <v>30384.000000000058</v>
      </c>
      <c r="K2317" s="86">
        <f>I2317*Segmentos!$D$7*(AL2317%)*IF(ISNUMBER(AM2317),AM2317%,0)</f>
        <v>4320.0000000000073</v>
      </c>
      <c r="L2317" s="4"/>
      <c r="M2317" s="2">
        <v>7.0000000000000007E-2</v>
      </c>
      <c r="N2317" s="2">
        <v>0.6</v>
      </c>
      <c r="O2317" s="2">
        <v>11.4</v>
      </c>
      <c r="P2317" s="2">
        <v>92.816500000000005</v>
      </c>
      <c r="Q2317" s="2">
        <v>0</v>
      </c>
      <c r="R2317" s="2">
        <v>0</v>
      </c>
      <c r="S2317" s="8" t="s">
        <v>577</v>
      </c>
      <c r="T2317" s="2">
        <v>0</v>
      </c>
      <c r="U2317" s="2">
        <v>0.03</v>
      </c>
      <c r="V2317" s="2">
        <v>0.8</v>
      </c>
      <c r="W2317" s="2">
        <v>4.3</v>
      </c>
      <c r="X2317" s="2">
        <v>9.3423999999999996</v>
      </c>
      <c r="Y2317" s="2">
        <v>0.13</v>
      </c>
      <c r="Z2317" s="2">
        <v>0.9</v>
      </c>
      <c r="AA2317" s="2">
        <v>15</v>
      </c>
      <c r="AB2317" s="2">
        <v>54.102400000000003</v>
      </c>
      <c r="AC2317" s="2">
        <v>7.0000000000000007E-2</v>
      </c>
      <c r="AD2317" s="2">
        <v>0.5</v>
      </c>
      <c r="AE2317" s="2">
        <v>12.5</v>
      </c>
      <c r="AF2317" s="2">
        <v>29.371700000000001</v>
      </c>
      <c r="AG2317" s="2">
        <v>0.12</v>
      </c>
      <c r="AH2317" s="22">
        <v>0.6</v>
      </c>
      <c r="AI2317" s="22">
        <v>21.1</v>
      </c>
      <c r="AJ2317" s="22">
        <v>79.835800000000006</v>
      </c>
      <c r="AK2317" s="18">
        <v>0.02</v>
      </c>
      <c r="AL2317" s="18">
        <v>0.6</v>
      </c>
      <c r="AM2317" s="18">
        <v>3</v>
      </c>
      <c r="AN2317" s="2">
        <v>12.980700000000001</v>
      </c>
      <c r="AO2317" s="2">
        <v>0.02</v>
      </c>
      <c r="AP2317" s="2">
        <v>0.3</v>
      </c>
      <c r="AQ2317" s="2">
        <v>7.9</v>
      </c>
      <c r="AR2317" s="2">
        <v>3.1610999999999998</v>
      </c>
      <c r="AS2317" s="2">
        <v>0</v>
      </c>
      <c r="AT2317" s="2">
        <v>0</v>
      </c>
      <c r="AU2317" s="8" t="s">
        <v>577</v>
      </c>
      <c r="AV2317" s="2">
        <v>0</v>
      </c>
      <c r="AW2317" s="2">
        <v>0.1</v>
      </c>
      <c r="AX2317" s="2">
        <v>0.7</v>
      </c>
      <c r="AY2317" s="2">
        <v>14.6</v>
      </c>
      <c r="AZ2317" s="2">
        <v>38.2866</v>
      </c>
      <c r="BA2317" s="2">
        <v>0.1</v>
      </c>
      <c r="BB2317" s="2">
        <v>1</v>
      </c>
      <c r="BC2317" s="2">
        <v>10</v>
      </c>
      <c r="BD2317" s="2">
        <v>51.3688</v>
      </c>
      <c r="BE2317" s="4"/>
      <c r="BF2317" s="4"/>
    </row>
    <row r="2318" spans="1:58" x14ac:dyDescent="0.2">
      <c r="A2318" s="29">
        <v>2317</v>
      </c>
      <c r="B2318" s="7" t="s">
        <v>11</v>
      </c>
      <c r="C2318" s="3">
        <v>40001</v>
      </c>
      <c r="D2318" s="4" t="s">
        <v>8</v>
      </c>
      <c r="E2318" s="4" t="s">
        <v>166</v>
      </c>
      <c r="F2318" s="5" t="s">
        <v>189</v>
      </c>
      <c r="G2318" s="6">
        <v>0.90555555555555556</v>
      </c>
      <c r="H2318" s="6">
        <v>0.90625</v>
      </c>
      <c r="I2318" s="85">
        <f t="shared" si="36"/>
        <v>0.99999999999999645</v>
      </c>
      <c r="J2318" s="86">
        <f>I2318*Segmentos!$D$7*(AH2318%)*IF(ISNUMBER(AI2318),AI2318%,0)</f>
        <v>11199.99999999996</v>
      </c>
      <c r="K2318" s="86">
        <f>I2318*Segmentos!$D$7*(AL2318%)*IF(ISNUMBER(AM2318),AM2318%,0)</f>
        <v>17999.999999999938</v>
      </c>
      <c r="L2318" s="4"/>
      <c r="M2318" s="2">
        <v>3.71</v>
      </c>
      <c r="N2318" s="2">
        <v>3.7</v>
      </c>
      <c r="O2318" s="2">
        <v>100</v>
      </c>
      <c r="P2318" s="2">
        <v>79.063100000000006</v>
      </c>
      <c r="Q2318" s="2">
        <v>1.46</v>
      </c>
      <c r="R2318" s="2">
        <v>1.5</v>
      </c>
      <c r="S2318" s="2">
        <v>100</v>
      </c>
      <c r="T2318" s="2">
        <v>5.1723999999999997</v>
      </c>
      <c r="U2318" s="2">
        <v>1.83</v>
      </c>
      <c r="V2318" s="2">
        <v>1.8</v>
      </c>
      <c r="W2318" s="2">
        <v>100</v>
      </c>
      <c r="X2318" s="2">
        <v>8.1707999999999998</v>
      </c>
      <c r="Y2318" s="2">
        <v>5.25</v>
      </c>
      <c r="Z2318" s="2">
        <v>5.3</v>
      </c>
      <c r="AA2318" s="2">
        <v>100</v>
      </c>
      <c r="AB2318" s="2">
        <v>33.028700000000001</v>
      </c>
      <c r="AC2318" s="2">
        <v>4.67</v>
      </c>
      <c r="AD2318" s="2">
        <v>4.7</v>
      </c>
      <c r="AE2318" s="2">
        <v>100</v>
      </c>
      <c r="AF2318" s="2">
        <v>32.691200000000002</v>
      </c>
      <c r="AG2318" s="2">
        <v>2.81</v>
      </c>
      <c r="AH2318" s="22">
        <v>2.8</v>
      </c>
      <c r="AI2318" s="22">
        <v>100</v>
      </c>
      <c r="AJ2318" s="22">
        <v>28.4148</v>
      </c>
      <c r="AK2318" s="18">
        <v>4.5199999999999996</v>
      </c>
      <c r="AL2318" s="18">
        <v>4.5</v>
      </c>
      <c r="AM2318" s="18">
        <v>100</v>
      </c>
      <c r="AN2318" s="2">
        <v>50.648299999999999</v>
      </c>
      <c r="AO2318" s="2">
        <v>2.72</v>
      </c>
      <c r="AP2318" s="2">
        <v>2.7</v>
      </c>
      <c r="AQ2318" s="2">
        <v>100</v>
      </c>
      <c r="AR2318" s="2">
        <v>6.3419999999999996</v>
      </c>
      <c r="AS2318" s="2">
        <v>2.11</v>
      </c>
      <c r="AT2318" s="2">
        <v>2.1</v>
      </c>
      <c r="AU2318" s="2">
        <v>100</v>
      </c>
      <c r="AV2318" s="2">
        <v>9.9100999999999999</v>
      </c>
      <c r="AW2318" s="2">
        <v>2.98</v>
      </c>
      <c r="AX2318" s="2">
        <v>3</v>
      </c>
      <c r="AY2318" s="2">
        <v>100</v>
      </c>
      <c r="AZ2318" s="2">
        <v>18.254300000000001</v>
      </c>
      <c r="BA2318" s="2">
        <v>5.46</v>
      </c>
      <c r="BB2318" s="2">
        <v>5.5</v>
      </c>
      <c r="BC2318" s="2">
        <v>100</v>
      </c>
      <c r="BD2318" s="2">
        <v>44.556699999999999</v>
      </c>
      <c r="BE2318" s="4"/>
      <c r="BF2318" s="4"/>
    </row>
    <row r="2319" spans="1:58" x14ac:dyDescent="0.2">
      <c r="A2319" s="29">
        <v>2318</v>
      </c>
      <c r="B2319" s="7" t="s">
        <v>6</v>
      </c>
      <c r="C2319" s="3">
        <v>40001</v>
      </c>
      <c r="D2319" s="4" t="s">
        <v>3</v>
      </c>
      <c r="E2319" s="4" t="s">
        <v>166</v>
      </c>
      <c r="F2319" s="5" t="s">
        <v>189</v>
      </c>
      <c r="G2319" s="6">
        <v>0.90972222222222221</v>
      </c>
      <c r="H2319" s="6">
        <v>0.91111111111111109</v>
      </c>
      <c r="I2319" s="85">
        <f t="shared" si="36"/>
        <v>1.9999999999999929</v>
      </c>
      <c r="J2319" s="86">
        <f>I2319*Segmentos!$D$7*(AH2319%)*IF(ISNUMBER(AI2319),AI2319%,0)</f>
        <v>38714.39999999987</v>
      </c>
      <c r="K2319" s="86">
        <f>I2319*Segmentos!$D$7*(AL2319%)*IF(ISNUMBER(AM2319),AM2319%,0)</f>
        <v>43487.999999999847</v>
      </c>
      <c r="L2319" s="4"/>
      <c r="M2319" s="2">
        <v>5.15</v>
      </c>
      <c r="N2319" s="2">
        <v>5.9</v>
      </c>
      <c r="O2319" s="2">
        <v>88</v>
      </c>
      <c r="P2319" s="2">
        <v>81.594499999999996</v>
      </c>
      <c r="Q2319" s="2">
        <v>3.28</v>
      </c>
      <c r="R2319" s="2">
        <v>3.5</v>
      </c>
      <c r="S2319" s="2">
        <v>93.5</v>
      </c>
      <c r="T2319" s="2">
        <v>8.657</v>
      </c>
      <c r="U2319" s="2">
        <v>4.24</v>
      </c>
      <c r="V2319" s="2">
        <v>4.5999999999999996</v>
      </c>
      <c r="W2319" s="2">
        <v>92.6</v>
      </c>
      <c r="X2319" s="2">
        <v>14.0732</v>
      </c>
      <c r="Y2319" s="2">
        <v>5.82</v>
      </c>
      <c r="Z2319" s="2">
        <v>6.9</v>
      </c>
      <c r="AA2319" s="2">
        <v>84.7</v>
      </c>
      <c r="AB2319" s="2">
        <v>27.2088</v>
      </c>
      <c r="AC2319" s="2">
        <v>6.09</v>
      </c>
      <c r="AD2319" s="2">
        <v>7</v>
      </c>
      <c r="AE2319" s="2">
        <v>87.5</v>
      </c>
      <c r="AF2319" s="2">
        <v>31.6555</v>
      </c>
      <c r="AG2319" s="2">
        <v>4.8</v>
      </c>
      <c r="AH2319" s="22">
        <v>5.7</v>
      </c>
      <c r="AI2319" s="22">
        <v>84.9</v>
      </c>
      <c r="AJ2319" s="22">
        <v>36.080500000000001</v>
      </c>
      <c r="AK2319" s="18">
        <v>5.47</v>
      </c>
      <c r="AL2319" s="18">
        <v>6</v>
      </c>
      <c r="AM2319" s="18">
        <v>90.6</v>
      </c>
      <c r="AN2319" s="2">
        <v>45.514000000000003</v>
      </c>
      <c r="AO2319" s="2">
        <v>2.31</v>
      </c>
      <c r="AP2319" s="2">
        <v>2.8</v>
      </c>
      <c r="AQ2319" s="2">
        <v>82.3</v>
      </c>
      <c r="AR2319" s="2">
        <v>3.9904000000000002</v>
      </c>
      <c r="AS2319" s="2">
        <v>5.5</v>
      </c>
      <c r="AT2319" s="2">
        <v>6.1</v>
      </c>
      <c r="AU2319" s="2">
        <v>90.7</v>
      </c>
      <c r="AV2319" s="2">
        <v>19.191700000000001</v>
      </c>
      <c r="AW2319" s="2">
        <v>6.28</v>
      </c>
      <c r="AX2319" s="2">
        <v>7.5</v>
      </c>
      <c r="AY2319" s="2">
        <v>84.2</v>
      </c>
      <c r="AZ2319" s="2">
        <v>28.5991</v>
      </c>
      <c r="BA2319" s="2">
        <v>4.92</v>
      </c>
      <c r="BB2319" s="2">
        <v>5.4</v>
      </c>
      <c r="BC2319" s="2">
        <v>90.9</v>
      </c>
      <c r="BD2319" s="2">
        <v>29.813300000000002</v>
      </c>
      <c r="BE2319" s="4"/>
      <c r="BF2319" s="4"/>
    </row>
    <row r="2320" spans="1:58" x14ac:dyDescent="0.2">
      <c r="A2320" s="29">
        <v>2319</v>
      </c>
      <c r="B2320" s="7" t="s">
        <v>31</v>
      </c>
      <c r="C2320" s="3">
        <v>40001</v>
      </c>
      <c r="D2320" s="4" t="s">
        <v>28</v>
      </c>
      <c r="E2320" s="4" t="s">
        <v>166</v>
      </c>
      <c r="F2320" s="5" t="s">
        <v>189</v>
      </c>
      <c r="G2320" s="6">
        <v>0.91111111111111109</v>
      </c>
      <c r="H2320" s="6">
        <v>0.9145833333333333</v>
      </c>
      <c r="I2320" s="85">
        <f t="shared" si="36"/>
        <v>4.9999999999999822</v>
      </c>
      <c r="J2320" s="86">
        <f>I2320*Segmentos!$D$7*(AH2320%)*IF(ISNUMBER(AI2320),AI2320%,0)</f>
        <v>9935.9999999999673</v>
      </c>
      <c r="K2320" s="86">
        <f>I2320*Segmentos!$D$7*(AL2320%)*IF(ISNUMBER(AM2320),AM2320%,0)</f>
        <v>39551.999999999862</v>
      </c>
      <c r="L2320" s="4"/>
      <c r="M2320" s="2">
        <v>1.27</v>
      </c>
      <c r="N2320" s="2">
        <v>1.7</v>
      </c>
      <c r="O2320" s="2">
        <v>75.2</v>
      </c>
      <c r="P2320" s="2">
        <v>90.358800000000002</v>
      </c>
      <c r="Q2320" s="2">
        <v>0.82</v>
      </c>
      <c r="R2320" s="2">
        <v>1.2</v>
      </c>
      <c r="S2320" s="2">
        <v>68.400000000000006</v>
      </c>
      <c r="T2320" s="2">
        <v>9.7276000000000007</v>
      </c>
      <c r="U2320" s="2">
        <v>1.1299999999999999</v>
      </c>
      <c r="V2320" s="2">
        <v>1.8</v>
      </c>
      <c r="W2320" s="2">
        <v>64.599999999999994</v>
      </c>
      <c r="X2320" s="2">
        <v>16.865100000000002</v>
      </c>
      <c r="Y2320" s="2">
        <v>0.21</v>
      </c>
      <c r="Z2320" s="2">
        <v>0.3</v>
      </c>
      <c r="AA2320" s="2">
        <v>61.1</v>
      </c>
      <c r="AB2320" s="2">
        <v>4.3155000000000001</v>
      </c>
      <c r="AC2320" s="2">
        <v>2.5499999999999998</v>
      </c>
      <c r="AD2320" s="2">
        <v>3.1</v>
      </c>
      <c r="AE2320" s="2">
        <v>81.599999999999994</v>
      </c>
      <c r="AF2320" s="2">
        <v>59.450499999999998</v>
      </c>
      <c r="AG2320" s="2">
        <v>0.52</v>
      </c>
      <c r="AH2320" s="22">
        <v>0.9</v>
      </c>
      <c r="AI2320" s="22">
        <v>55.2</v>
      </c>
      <c r="AJ2320" s="22">
        <v>17.539100000000001</v>
      </c>
      <c r="AK2320" s="18">
        <v>1.95</v>
      </c>
      <c r="AL2320" s="18">
        <v>2.4</v>
      </c>
      <c r="AM2320" s="18">
        <v>82.4</v>
      </c>
      <c r="AN2320" s="2">
        <v>72.819699999999997</v>
      </c>
      <c r="AO2320" s="2">
        <v>0.25</v>
      </c>
      <c r="AP2320" s="2">
        <v>0.8</v>
      </c>
      <c r="AQ2320" s="2">
        <v>32.299999999999997</v>
      </c>
      <c r="AR2320" s="2">
        <v>1.9160999999999999</v>
      </c>
      <c r="AS2320" s="2">
        <v>1.02</v>
      </c>
      <c r="AT2320" s="2">
        <v>1.4</v>
      </c>
      <c r="AU2320" s="2">
        <v>75.400000000000006</v>
      </c>
      <c r="AV2320" s="2">
        <v>15.9428</v>
      </c>
      <c r="AW2320" s="2">
        <v>1.17</v>
      </c>
      <c r="AX2320" s="2">
        <v>1.3</v>
      </c>
      <c r="AY2320" s="2">
        <v>91.9</v>
      </c>
      <c r="AZ2320" s="2">
        <v>23.972300000000001</v>
      </c>
      <c r="BA2320" s="2">
        <v>1.78</v>
      </c>
      <c r="BB2320" s="2">
        <v>2.5</v>
      </c>
      <c r="BC2320" s="2">
        <v>72.400000000000006</v>
      </c>
      <c r="BD2320" s="2">
        <v>48.527500000000003</v>
      </c>
      <c r="BE2320" s="4"/>
      <c r="BF2320" s="4"/>
    </row>
    <row r="2321" spans="1:58" x14ac:dyDescent="0.2">
      <c r="A2321" s="29">
        <v>2320</v>
      </c>
      <c r="B2321" s="7" t="s">
        <v>14</v>
      </c>
      <c r="C2321" s="3">
        <v>40001</v>
      </c>
      <c r="D2321" s="4" t="s">
        <v>13</v>
      </c>
      <c r="E2321" s="4" t="s">
        <v>163</v>
      </c>
      <c r="F2321" s="5" t="s">
        <v>189</v>
      </c>
      <c r="G2321" s="6">
        <v>0.8520833333333333</v>
      </c>
      <c r="H2321" s="6">
        <v>0.875</v>
      </c>
      <c r="I2321" s="85">
        <f t="shared" si="36"/>
        <v>33.000000000000043</v>
      </c>
      <c r="J2321" s="86">
        <f>I2321*Segmentos!$D$7*(AH2321%)*IF(ISNUMBER(AI2321),AI2321%,0)</f>
        <v>667220.40000000072</v>
      </c>
      <c r="K2321" s="86">
        <f>I2321*Segmentos!$D$7*(AL2321%)*IF(ISNUMBER(AM2321),AM2321%,0)</f>
        <v>1007424.0000000012</v>
      </c>
      <c r="L2321" s="4"/>
      <c r="M2321" s="2">
        <v>6.42</v>
      </c>
      <c r="N2321" s="2">
        <v>10.4</v>
      </c>
      <c r="O2321" s="2">
        <v>61.5</v>
      </c>
      <c r="P2321" s="2">
        <v>86.637200000000007</v>
      </c>
      <c r="Q2321" s="2">
        <v>3.09</v>
      </c>
      <c r="R2321" s="2">
        <v>5.4</v>
      </c>
      <c r="S2321" s="2">
        <v>57.5</v>
      </c>
      <c r="T2321" s="2">
        <v>6.9634999999999998</v>
      </c>
      <c r="U2321" s="2">
        <v>3.46</v>
      </c>
      <c r="V2321" s="2">
        <v>7.8</v>
      </c>
      <c r="W2321" s="2">
        <v>44.2</v>
      </c>
      <c r="X2321" s="2">
        <v>9.7805999999999997</v>
      </c>
      <c r="Y2321" s="2">
        <v>7.53</v>
      </c>
      <c r="Z2321" s="2">
        <v>12.9</v>
      </c>
      <c r="AA2321" s="2">
        <v>58.6</v>
      </c>
      <c r="AB2321" s="2">
        <v>29.993099999999998</v>
      </c>
      <c r="AC2321" s="2">
        <v>9.01</v>
      </c>
      <c r="AD2321" s="2">
        <v>12.5</v>
      </c>
      <c r="AE2321" s="2">
        <v>71.900000000000006</v>
      </c>
      <c r="AF2321" s="2">
        <v>39.899900000000002</v>
      </c>
      <c r="AG2321" s="2">
        <v>5.0599999999999996</v>
      </c>
      <c r="AH2321" s="22">
        <v>8.6999999999999993</v>
      </c>
      <c r="AI2321" s="22">
        <v>58.1</v>
      </c>
      <c r="AJ2321" s="22">
        <v>32.395099999999999</v>
      </c>
      <c r="AK2321" s="18">
        <v>7.65</v>
      </c>
      <c r="AL2321" s="18">
        <v>12</v>
      </c>
      <c r="AM2321" s="18">
        <v>63.6</v>
      </c>
      <c r="AN2321" s="2">
        <v>54.241999999999997</v>
      </c>
      <c r="AO2321" s="2">
        <v>3.4</v>
      </c>
      <c r="AP2321" s="2">
        <v>8</v>
      </c>
      <c r="AQ2321" s="2">
        <v>42.5</v>
      </c>
      <c r="AR2321" s="2">
        <v>5.0159000000000002</v>
      </c>
      <c r="AS2321" s="2">
        <v>4.4000000000000004</v>
      </c>
      <c r="AT2321" s="2">
        <v>8.3000000000000007</v>
      </c>
      <c r="AU2321" s="2">
        <v>52.8</v>
      </c>
      <c r="AV2321" s="2">
        <v>13.082800000000001</v>
      </c>
      <c r="AW2321" s="2">
        <v>6.89</v>
      </c>
      <c r="AX2321" s="2">
        <v>9.6999999999999993</v>
      </c>
      <c r="AY2321" s="2">
        <v>70.8</v>
      </c>
      <c r="AZ2321" s="2">
        <v>26.7485</v>
      </c>
      <c r="BA2321" s="2">
        <v>8.09</v>
      </c>
      <c r="BB2321" s="2">
        <v>12.9</v>
      </c>
      <c r="BC2321" s="2">
        <v>62.7</v>
      </c>
      <c r="BD2321" s="2">
        <v>41.79</v>
      </c>
      <c r="BE2321" s="4"/>
      <c r="BF2321" s="4"/>
    </row>
    <row r="2322" spans="1:58" x14ac:dyDescent="0.2">
      <c r="A2322" s="29">
        <v>2321</v>
      </c>
      <c r="B2322" s="7" t="s">
        <v>10</v>
      </c>
      <c r="C2322" s="3">
        <v>40001</v>
      </c>
      <c r="D2322" s="4" t="s">
        <v>8</v>
      </c>
      <c r="E2322" s="4" t="s">
        <v>164</v>
      </c>
      <c r="F2322" s="5" t="s">
        <v>189</v>
      </c>
      <c r="G2322" s="6">
        <v>0.87152777777777779</v>
      </c>
      <c r="H2322" s="6">
        <v>0.90763888888888899</v>
      </c>
      <c r="I2322" s="85">
        <f t="shared" si="36"/>
        <v>52.000000000000135</v>
      </c>
      <c r="J2322" s="86">
        <f>I2322*Segmentos!$D$7*(AH2322%)*IF(ISNUMBER(AI2322),AI2322%,0)</f>
        <v>858624.0000000021</v>
      </c>
      <c r="K2322" s="86">
        <f>I2322*Segmentos!$D$7*(AL2322%)*IF(ISNUMBER(AM2322),AM2322%,0)</f>
        <v>1131312.0000000028</v>
      </c>
      <c r="L2322" s="4"/>
      <c r="M2322" s="2">
        <v>4.82</v>
      </c>
      <c r="N2322" s="2">
        <v>17.899999999999999</v>
      </c>
      <c r="O2322" s="2">
        <v>27</v>
      </c>
      <c r="P2322" s="2">
        <v>85.795000000000002</v>
      </c>
      <c r="Q2322" s="2">
        <v>2.06</v>
      </c>
      <c r="R2322" s="2">
        <v>8.8000000000000007</v>
      </c>
      <c r="S2322" s="2">
        <v>23.3</v>
      </c>
      <c r="T2322" s="2">
        <v>6.1115000000000004</v>
      </c>
      <c r="U2322" s="2">
        <v>3.95</v>
      </c>
      <c r="V2322" s="2">
        <v>14.8</v>
      </c>
      <c r="W2322" s="2">
        <v>26.8</v>
      </c>
      <c r="X2322" s="2">
        <v>14.7697</v>
      </c>
      <c r="Y2322" s="2">
        <v>4.92</v>
      </c>
      <c r="Z2322" s="2">
        <v>20.5</v>
      </c>
      <c r="AA2322" s="2">
        <v>24</v>
      </c>
      <c r="AB2322" s="2">
        <v>25.878900000000002</v>
      </c>
      <c r="AC2322" s="2">
        <v>6.67</v>
      </c>
      <c r="AD2322" s="2">
        <v>22.1</v>
      </c>
      <c r="AE2322" s="2">
        <v>30.2</v>
      </c>
      <c r="AF2322" s="2">
        <v>39.034799999999997</v>
      </c>
      <c r="AG2322" s="2">
        <v>4.12</v>
      </c>
      <c r="AH2322" s="22">
        <v>17.2</v>
      </c>
      <c r="AI2322" s="22">
        <v>24</v>
      </c>
      <c r="AJ2322" s="22">
        <v>34.864800000000002</v>
      </c>
      <c r="AK2322" s="18">
        <v>5.44</v>
      </c>
      <c r="AL2322" s="18">
        <v>18.5</v>
      </c>
      <c r="AM2322" s="18">
        <v>29.4</v>
      </c>
      <c r="AN2322" s="2">
        <v>50.930100000000003</v>
      </c>
      <c r="AO2322" s="2">
        <v>3.58</v>
      </c>
      <c r="AP2322" s="2">
        <v>13.5</v>
      </c>
      <c r="AQ2322" s="2">
        <v>26.6</v>
      </c>
      <c r="AR2322" s="2">
        <v>6.9684999999999997</v>
      </c>
      <c r="AS2322" s="2">
        <v>3.4</v>
      </c>
      <c r="AT2322" s="2">
        <v>14.4</v>
      </c>
      <c r="AU2322" s="2">
        <v>23.6</v>
      </c>
      <c r="AV2322" s="2">
        <v>13.342700000000001</v>
      </c>
      <c r="AW2322" s="2">
        <v>4.67</v>
      </c>
      <c r="AX2322" s="2">
        <v>16.8</v>
      </c>
      <c r="AY2322" s="2">
        <v>27.8</v>
      </c>
      <c r="AZ2322" s="2">
        <v>23.918299999999999</v>
      </c>
      <c r="BA2322" s="2">
        <v>6.09</v>
      </c>
      <c r="BB2322" s="2">
        <v>21.9</v>
      </c>
      <c r="BC2322" s="2">
        <v>27.8</v>
      </c>
      <c r="BD2322" s="2">
        <v>41.565399999999997</v>
      </c>
      <c r="BE2322" s="4"/>
      <c r="BF2322" s="4"/>
    </row>
    <row r="2323" spans="1:58" x14ac:dyDescent="0.2">
      <c r="A2323" s="29">
        <v>2322</v>
      </c>
      <c r="B2323" s="7" t="s">
        <v>139</v>
      </c>
      <c r="C2323" s="3">
        <v>40001</v>
      </c>
      <c r="D2323" s="4" t="s">
        <v>8</v>
      </c>
      <c r="E2323" s="4" t="s">
        <v>175</v>
      </c>
      <c r="F2323" s="5" t="s">
        <v>189</v>
      </c>
      <c r="G2323" s="6">
        <v>0.79236111111111107</v>
      </c>
      <c r="H2323" s="6">
        <v>0.87152777777777779</v>
      </c>
      <c r="I2323" s="85">
        <f t="shared" si="36"/>
        <v>114.00000000000007</v>
      </c>
      <c r="J2323" s="86">
        <f>I2323*Segmentos!$D$7*(AH2323%)*IF(ISNUMBER(AI2323),AI2323%,0)</f>
        <v>1167724.8000000007</v>
      </c>
      <c r="K2323" s="86">
        <f>I2323*Segmentos!$D$7*(AL2323%)*IF(ISNUMBER(AM2323),AM2323%,0)</f>
        <v>2008041.6000000013</v>
      </c>
      <c r="L2323" s="4"/>
      <c r="M2323" s="2">
        <v>3.53</v>
      </c>
      <c r="N2323" s="2">
        <v>16.899999999999999</v>
      </c>
      <c r="O2323" s="2">
        <v>20.9</v>
      </c>
      <c r="P2323" s="2">
        <v>85.340500000000006</v>
      </c>
      <c r="Q2323" s="2">
        <v>2.6</v>
      </c>
      <c r="R2323" s="2">
        <v>12.9</v>
      </c>
      <c r="S2323" s="2">
        <v>20.100000000000001</v>
      </c>
      <c r="T2323" s="2">
        <v>10.4826</v>
      </c>
      <c r="U2323" s="2">
        <v>2.84</v>
      </c>
      <c r="V2323" s="2">
        <v>15.5</v>
      </c>
      <c r="W2323" s="2">
        <v>18.3</v>
      </c>
      <c r="X2323" s="2">
        <v>14.372</v>
      </c>
      <c r="Y2323" s="2">
        <v>3.37</v>
      </c>
      <c r="Z2323" s="2">
        <v>17.399999999999999</v>
      </c>
      <c r="AA2323" s="2">
        <v>19.3</v>
      </c>
      <c r="AB2323" s="2">
        <v>24.0701</v>
      </c>
      <c r="AC2323" s="2">
        <v>4.59</v>
      </c>
      <c r="AD2323" s="2">
        <v>19.3</v>
      </c>
      <c r="AE2323" s="2">
        <v>23.8</v>
      </c>
      <c r="AF2323" s="2">
        <v>36.415799999999997</v>
      </c>
      <c r="AG2323" s="2">
        <v>2.5499999999999998</v>
      </c>
      <c r="AH2323" s="22">
        <v>13.2</v>
      </c>
      <c r="AI2323" s="22">
        <v>19.399999999999999</v>
      </c>
      <c r="AJ2323" s="22">
        <v>29.256699999999999</v>
      </c>
      <c r="AK2323" s="18">
        <v>4.41</v>
      </c>
      <c r="AL2323" s="18">
        <v>20.2</v>
      </c>
      <c r="AM2323" s="18">
        <v>21.8</v>
      </c>
      <c r="AN2323" s="2">
        <v>56.083799999999997</v>
      </c>
      <c r="AO2323" s="2">
        <v>1.23</v>
      </c>
      <c r="AP2323" s="2">
        <v>9.3000000000000007</v>
      </c>
      <c r="AQ2323" s="2">
        <v>13.2</v>
      </c>
      <c r="AR2323" s="2">
        <v>3.2464</v>
      </c>
      <c r="AS2323" s="2">
        <v>2.09</v>
      </c>
      <c r="AT2323" s="2">
        <v>12.6</v>
      </c>
      <c r="AU2323" s="2">
        <v>16.600000000000001</v>
      </c>
      <c r="AV2323" s="2">
        <v>11.155099999999999</v>
      </c>
      <c r="AW2323" s="2">
        <v>4.2</v>
      </c>
      <c r="AX2323" s="2">
        <v>20</v>
      </c>
      <c r="AY2323" s="2">
        <v>21</v>
      </c>
      <c r="AZ2323" s="2">
        <v>29.183199999999999</v>
      </c>
      <c r="BA2323" s="2">
        <v>4.51</v>
      </c>
      <c r="BB2323" s="2">
        <v>19.2</v>
      </c>
      <c r="BC2323" s="2">
        <v>23.5</v>
      </c>
      <c r="BD2323" s="2">
        <v>41.755899999999997</v>
      </c>
      <c r="BE2323" s="4"/>
      <c r="BF2323" s="4"/>
    </row>
    <row r="2324" spans="1:58" x14ac:dyDescent="0.2">
      <c r="A2324" s="29">
        <v>2323</v>
      </c>
      <c r="B2324" s="7" t="s">
        <v>89</v>
      </c>
      <c r="C2324" s="3">
        <v>40001</v>
      </c>
      <c r="D2324" s="4" t="s">
        <v>28</v>
      </c>
      <c r="E2324" s="4" t="s">
        <v>169</v>
      </c>
      <c r="F2324" s="5" t="s">
        <v>189</v>
      </c>
      <c r="G2324" s="6">
        <v>0.84097222222222223</v>
      </c>
      <c r="H2324" s="6">
        <v>0.875</v>
      </c>
      <c r="I2324" s="85">
        <f t="shared" si="36"/>
        <v>48.999999999999986</v>
      </c>
      <c r="J2324" s="86">
        <f>I2324*Segmentos!$D$7*(AH2324%)*IF(ISNUMBER(AI2324),AI2324%,0)</f>
        <v>243843.59999999992</v>
      </c>
      <c r="K2324" s="86">
        <f>I2324*Segmentos!$D$7*(AL2324%)*IF(ISNUMBER(AM2324),AM2324%,0)</f>
        <v>280436.79999999987</v>
      </c>
      <c r="L2324" s="4"/>
      <c r="M2324" s="2">
        <v>1.34</v>
      </c>
      <c r="N2324" s="2">
        <v>3</v>
      </c>
      <c r="O2324" s="2">
        <v>44.3</v>
      </c>
      <c r="P2324" s="2">
        <v>82.688299999999998</v>
      </c>
      <c r="Q2324" s="2">
        <v>1.18</v>
      </c>
      <c r="R2324" s="2">
        <v>1.9</v>
      </c>
      <c r="S2324" s="2">
        <v>63.4</v>
      </c>
      <c r="T2324" s="2">
        <v>12.178699999999999</v>
      </c>
      <c r="U2324" s="2">
        <v>1.27</v>
      </c>
      <c r="V2324" s="2">
        <v>2.5</v>
      </c>
      <c r="W2324" s="2">
        <v>51.5</v>
      </c>
      <c r="X2324" s="2">
        <v>16.4101</v>
      </c>
      <c r="Y2324" s="2">
        <v>1.77</v>
      </c>
      <c r="Z2324" s="2">
        <v>3.6</v>
      </c>
      <c r="AA2324" s="2">
        <v>49</v>
      </c>
      <c r="AB2324" s="2">
        <v>32.269300000000001</v>
      </c>
      <c r="AC2324" s="2">
        <v>1.08</v>
      </c>
      <c r="AD2324" s="2">
        <v>3.4</v>
      </c>
      <c r="AE2324" s="2">
        <v>31.2</v>
      </c>
      <c r="AF2324" s="2">
        <v>21.830200000000001</v>
      </c>
      <c r="AG2324" s="2">
        <v>1.23</v>
      </c>
      <c r="AH2324" s="22">
        <v>3.3</v>
      </c>
      <c r="AI2324" s="22">
        <v>37.700000000000003</v>
      </c>
      <c r="AJ2324" s="22">
        <v>35.971499999999999</v>
      </c>
      <c r="AK2324" s="18">
        <v>1.44</v>
      </c>
      <c r="AL2324" s="18">
        <v>2.8</v>
      </c>
      <c r="AM2324" s="18">
        <v>51.1</v>
      </c>
      <c r="AN2324" s="2">
        <v>46.716799999999999</v>
      </c>
      <c r="AO2324" s="2">
        <v>0.19</v>
      </c>
      <c r="AP2324" s="2">
        <v>0.7</v>
      </c>
      <c r="AQ2324" s="2">
        <v>26.6</v>
      </c>
      <c r="AR2324" s="2">
        <v>1.3019000000000001</v>
      </c>
      <c r="AS2324" s="2">
        <v>0.87</v>
      </c>
      <c r="AT2324" s="2">
        <v>2.7</v>
      </c>
      <c r="AU2324" s="2">
        <v>32</v>
      </c>
      <c r="AV2324" s="2">
        <v>11.8765</v>
      </c>
      <c r="AW2324" s="2">
        <v>0.81</v>
      </c>
      <c r="AX2324" s="2">
        <v>2.8</v>
      </c>
      <c r="AY2324" s="2">
        <v>28.8</v>
      </c>
      <c r="AZ2324" s="2">
        <v>14.3139</v>
      </c>
      <c r="BA2324" s="2">
        <v>2.33</v>
      </c>
      <c r="BB2324" s="2">
        <v>4</v>
      </c>
      <c r="BC2324" s="2">
        <v>58</v>
      </c>
      <c r="BD2324" s="2">
        <v>55.195999999999998</v>
      </c>
      <c r="BE2324" s="4"/>
      <c r="BF2324" s="4"/>
    </row>
    <row r="2325" spans="1:58" x14ac:dyDescent="0.2">
      <c r="A2325" s="29">
        <v>2324</v>
      </c>
      <c r="B2325" s="7" t="s">
        <v>126</v>
      </c>
      <c r="C2325" s="3">
        <v>40001</v>
      </c>
      <c r="D2325" s="4" t="s">
        <v>28</v>
      </c>
      <c r="E2325" s="4" t="s">
        <v>163</v>
      </c>
      <c r="F2325" s="5" t="s">
        <v>189</v>
      </c>
      <c r="G2325" s="6">
        <v>0.875</v>
      </c>
      <c r="H2325" s="6">
        <v>0.91111111111111109</v>
      </c>
      <c r="I2325" s="85">
        <f t="shared" si="36"/>
        <v>51.999999999999972</v>
      </c>
      <c r="J2325" s="86">
        <f>I2325*Segmentos!$D$7*(AH2325%)*IF(ISNUMBER(AI2325),AI2325%,0)</f>
        <v>103999.99999999996</v>
      </c>
      <c r="K2325" s="86">
        <f>I2325*Segmentos!$D$7*(AL2325%)*IF(ISNUMBER(AM2325),AM2325%,0)</f>
        <v>294694.39999999991</v>
      </c>
      <c r="L2325" s="4"/>
      <c r="M2325" s="2">
        <v>0.98</v>
      </c>
      <c r="N2325" s="2">
        <v>3.5</v>
      </c>
      <c r="O2325" s="2">
        <v>28.1</v>
      </c>
      <c r="P2325" s="2">
        <v>84.529700000000005</v>
      </c>
      <c r="Q2325" s="2">
        <v>1.06</v>
      </c>
      <c r="R2325" s="2">
        <v>3.1</v>
      </c>
      <c r="S2325" s="2">
        <v>34.200000000000003</v>
      </c>
      <c r="T2325" s="2">
        <v>15.1943</v>
      </c>
      <c r="U2325" s="2">
        <v>0.59</v>
      </c>
      <c r="V2325" s="2">
        <v>2.1</v>
      </c>
      <c r="W2325" s="2">
        <v>27.6</v>
      </c>
      <c r="X2325" s="2">
        <v>10.7279</v>
      </c>
      <c r="Y2325" s="2">
        <v>0.27</v>
      </c>
      <c r="Z2325" s="2">
        <v>2.6</v>
      </c>
      <c r="AA2325" s="2">
        <v>10.3</v>
      </c>
      <c r="AB2325" s="2">
        <v>6.9058000000000002</v>
      </c>
      <c r="AC2325" s="2">
        <v>1.83</v>
      </c>
      <c r="AD2325" s="2">
        <v>5.3</v>
      </c>
      <c r="AE2325" s="2">
        <v>34.299999999999997</v>
      </c>
      <c r="AF2325" s="2">
        <v>51.701700000000002</v>
      </c>
      <c r="AG2325" s="2">
        <v>0.49</v>
      </c>
      <c r="AH2325" s="22">
        <v>2.5</v>
      </c>
      <c r="AI2325" s="22">
        <v>20</v>
      </c>
      <c r="AJ2325" s="22">
        <v>20.079000000000001</v>
      </c>
      <c r="AK2325" s="18">
        <v>1.42</v>
      </c>
      <c r="AL2325" s="18">
        <v>4.4000000000000004</v>
      </c>
      <c r="AM2325" s="18">
        <v>32.200000000000003</v>
      </c>
      <c r="AN2325" s="2">
        <v>64.450699999999998</v>
      </c>
      <c r="AO2325" s="2">
        <v>0.27</v>
      </c>
      <c r="AP2325" s="2">
        <v>1.1000000000000001</v>
      </c>
      <c r="AQ2325" s="2">
        <v>25.3</v>
      </c>
      <c r="AR2325" s="2">
        <v>2.5531999999999999</v>
      </c>
      <c r="AS2325" s="2">
        <v>1.17</v>
      </c>
      <c r="AT2325" s="2">
        <v>2.8</v>
      </c>
      <c r="AU2325" s="2">
        <v>42.5</v>
      </c>
      <c r="AV2325" s="2">
        <v>22.273599999999998</v>
      </c>
      <c r="AW2325" s="2">
        <v>0.72</v>
      </c>
      <c r="AX2325" s="2">
        <v>2.7</v>
      </c>
      <c r="AY2325" s="2">
        <v>26.1</v>
      </c>
      <c r="AZ2325" s="2">
        <v>17.775200000000002</v>
      </c>
      <c r="BA2325" s="2">
        <v>1.27</v>
      </c>
      <c r="BB2325" s="2">
        <v>5.0999999999999996</v>
      </c>
      <c r="BC2325" s="2">
        <v>24.7</v>
      </c>
      <c r="BD2325" s="2">
        <v>41.927700000000002</v>
      </c>
      <c r="BE2325" s="4"/>
      <c r="BF2325" s="4"/>
    </row>
    <row r="2326" spans="1:58" x14ac:dyDescent="0.2">
      <c r="A2326" s="29">
        <v>2325</v>
      </c>
      <c r="B2326" s="7" t="s">
        <v>68</v>
      </c>
      <c r="C2326" s="3">
        <v>40001</v>
      </c>
      <c r="D2326" s="4" t="s">
        <v>8</v>
      </c>
      <c r="E2326" s="4" t="s">
        <v>183</v>
      </c>
      <c r="F2326" s="5" t="s">
        <v>189</v>
      </c>
      <c r="G2326" s="6">
        <v>0.90763888888888899</v>
      </c>
      <c r="H2326" s="6">
        <v>0.9375</v>
      </c>
      <c r="I2326" s="85">
        <f t="shared" si="36"/>
        <v>42.999999999999844</v>
      </c>
      <c r="J2326" s="86">
        <f>I2326*Segmentos!$D$7*(AH2326%)*IF(ISNUMBER(AI2326),AI2326%,0)</f>
        <v>1017706.7999999962</v>
      </c>
      <c r="K2326" s="86">
        <f>I2326*Segmentos!$D$7*(AL2326%)*IF(ISNUMBER(AM2326),AM2326%,0)</f>
        <v>935507.99999999651</v>
      </c>
      <c r="L2326" s="4"/>
      <c r="M2326" s="2">
        <v>5.66</v>
      </c>
      <c r="N2326" s="2">
        <v>15.5</v>
      </c>
      <c r="O2326" s="2">
        <v>36.6</v>
      </c>
      <c r="P2326" s="2">
        <v>81.255200000000002</v>
      </c>
      <c r="Q2326" s="2">
        <v>2.62</v>
      </c>
      <c r="R2326" s="2">
        <v>10.1</v>
      </c>
      <c r="S2326" s="2">
        <v>25.9</v>
      </c>
      <c r="T2326" s="2">
        <v>6.2760999999999996</v>
      </c>
      <c r="U2326" s="2">
        <v>3.97</v>
      </c>
      <c r="V2326" s="2">
        <v>12.1</v>
      </c>
      <c r="W2326" s="2">
        <v>32.700000000000003</v>
      </c>
      <c r="X2326" s="2">
        <v>11.9276</v>
      </c>
      <c r="Y2326" s="2">
        <v>6.7</v>
      </c>
      <c r="Z2326" s="2">
        <v>17.899999999999999</v>
      </c>
      <c r="AA2326" s="2">
        <v>37.4</v>
      </c>
      <c r="AB2326" s="2">
        <v>28.384899999999998</v>
      </c>
      <c r="AC2326" s="2">
        <v>7.36</v>
      </c>
      <c r="AD2326" s="2">
        <v>18.100000000000001</v>
      </c>
      <c r="AE2326" s="2">
        <v>40.700000000000003</v>
      </c>
      <c r="AF2326" s="2">
        <v>34.666600000000003</v>
      </c>
      <c r="AG2326" s="2">
        <v>5.91</v>
      </c>
      <c r="AH2326" s="22">
        <v>16.3</v>
      </c>
      <c r="AI2326" s="22">
        <v>36.299999999999997</v>
      </c>
      <c r="AJ2326" s="22">
        <v>40.1843</v>
      </c>
      <c r="AK2326" s="18">
        <v>5.45</v>
      </c>
      <c r="AL2326" s="18">
        <v>14.7</v>
      </c>
      <c r="AM2326" s="18">
        <v>37</v>
      </c>
      <c r="AN2326" s="2">
        <v>41.070999999999998</v>
      </c>
      <c r="AO2326" s="2">
        <v>2.92</v>
      </c>
      <c r="AP2326" s="2">
        <v>12</v>
      </c>
      <c r="AQ2326" s="2">
        <v>24.3</v>
      </c>
      <c r="AR2326" s="2">
        <v>4.5694999999999997</v>
      </c>
      <c r="AS2326" s="2">
        <v>3.13</v>
      </c>
      <c r="AT2326" s="2">
        <v>9.5</v>
      </c>
      <c r="AU2326" s="2">
        <v>33.1</v>
      </c>
      <c r="AV2326" s="2">
        <v>9.8871000000000002</v>
      </c>
      <c r="AW2326" s="2">
        <v>5.71</v>
      </c>
      <c r="AX2326" s="2">
        <v>15.7</v>
      </c>
      <c r="AY2326" s="2">
        <v>36.299999999999997</v>
      </c>
      <c r="AZ2326" s="2">
        <v>23.533999999999999</v>
      </c>
      <c r="BA2326" s="2">
        <v>7.88</v>
      </c>
      <c r="BB2326" s="2">
        <v>19.7</v>
      </c>
      <c r="BC2326" s="2">
        <v>40</v>
      </c>
      <c r="BD2326" s="2">
        <v>43.264699999999998</v>
      </c>
      <c r="BE2326" s="4"/>
      <c r="BF2326" s="4"/>
    </row>
    <row r="2327" spans="1:58" x14ac:dyDescent="0.2">
      <c r="A2327" s="29">
        <v>2326</v>
      </c>
      <c r="B2327" s="7" t="s">
        <v>80</v>
      </c>
      <c r="C2327" s="3">
        <v>40001</v>
      </c>
      <c r="D2327" s="4" t="s">
        <v>3</v>
      </c>
      <c r="E2327" s="4" t="s">
        <v>167</v>
      </c>
      <c r="F2327" s="5" t="s">
        <v>189</v>
      </c>
      <c r="G2327" s="6">
        <v>0.91736111111111107</v>
      </c>
      <c r="H2327" s="6">
        <v>5.5555555555555558E-3</v>
      </c>
      <c r="I2327" s="85">
        <f t="shared" si="36"/>
        <v>127.00000000000006</v>
      </c>
      <c r="J2327" s="86">
        <f>I2327*Segmentos!$D$7*(AH2327%)*IF(ISNUMBER(AI2327),AI2327%,0)</f>
        <v>2481681.600000001</v>
      </c>
      <c r="K2327" s="86">
        <f>I2327*Segmentos!$D$7*(AL2327%)*IF(ISNUMBER(AM2327),AM2327%,0)</f>
        <v>2912364.0000000014</v>
      </c>
      <c r="L2327" s="4"/>
      <c r="M2327" s="2">
        <v>5.34</v>
      </c>
      <c r="N2327" s="2">
        <v>20.9</v>
      </c>
      <c r="O2327" s="2">
        <v>25.6</v>
      </c>
      <c r="P2327" s="2">
        <v>89.263800000000003</v>
      </c>
      <c r="Q2327" s="2">
        <v>1.32</v>
      </c>
      <c r="R2327" s="2">
        <v>12.9</v>
      </c>
      <c r="S2327" s="2">
        <v>10.3</v>
      </c>
      <c r="T2327" s="2">
        <v>3.6835</v>
      </c>
      <c r="U2327" s="2">
        <v>6.8</v>
      </c>
      <c r="V2327" s="2">
        <v>19.3</v>
      </c>
      <c r="W2327" s="2">
        <v>35.200000000000003</v>
      </c>
      <c r="X2327" s="2">
        <v>23.8492</v>
      </c>
      <c r="Y2327" s="2">
        <v>6.16</v>
      </c>
      <c r="Z2327" s="2">
        <v>25.2</v>
      </c>
      <c r="AA2327" s="2">
        <v>24.4</v>
      </c>
      <c r="AB2327" s="2">
        <v>30.425599999999999</v>
      </c>
      <c r="AC2327" s="2">
        <v>5.7</v>
      </c>
      <c r="AD2327" s="2">
        <v>22</v>
      </c>
      <c r="AE2327" s="2">
        <v>25.9</v>
      </c>
      <c r="AF2327" s="2">
        <v>31.305499999999999</v>
      </c>
      <c r="AG2327" s="2">
        <v>4.8899999999999997</v>
      </c>
      <c r="AH2327" s="22">
        <v>20.7</v>
      </c>
      <c r="AI2327" s="22">
        <v>23.6</v>
      </c>
      <c r="AJ2327" s="22">
        <v>38.778399999999998</v>
      </c>
      <c r="AK2327" s="18">
        <v>5.74</v>
      </c>
      <c r="AL2327" s="18">
        <v>21</v>
      </c>
      <c r="AM2327" s="18">
        <v>27.3</v>
      </c>
      <c r="AN2327" s="2">
        <v>50.485399999999998</v>
      </c>
      <c r="AO2327" s="2">
        <v>2.37</v>
      </c>
      <c r="AP2327" s="2">
        <v>13</v>
      </c>
      <c r="AQ2327" s="2">
        <v>18.2</v>
      </c>
      <c r="AR2327" s="2">
        <v>4.3247</v>
      </c>
      <c r="AS2327" s="2">
        <v>2.96</v>
      </c>
      <c r="AT2327" s="2">
        <v>16</v>
      </c>
      <c r="AU2327" s="2">
        <v>18.5</v>
      </c>
      <c r="AV2327" s="2">
        <v>10.9102</v>
      </c>
      <c r="AW2327" s="2">
        <v>5.25</v>
      </c>
      <c r="AX2327" s="2">
        <v>19.399999999999999</v>
      </c>
      <c r="AY2327" s="2">
        <v>27</v>
      </c>
      <c r="AZ2327" s="2">
        <v>25.262799999999999</v>
      </c>
      <c r="BA2327" s="2">
        <v>7.61</v>
      </c>
      <c r="BB2327" s="2">
        <v>27</v>
      </c>
      <c r="BC2327" s="2">
        <v>28.2</v>
      </c>
      <c r="BD2327" s="2">
        <v>48.765999999999998</v>
      </c>
      <c r="BE2327" s="4"/>
      <c r="BF2327" s="4"/>
    </row>
    <row r="2328" spans="1:58" x14ac:dyDescent="0.2">
      <c r="A2328" s="29">
        <v>2327</v>
      </c>
      <c r="B2328" s="7" t="s">
        <v>23</v>
      </c>
      <c r="C2328" s="3">
        <v>40001</v>
      </c>
      <c r="D2328" s="4" t="s">
        <v>21</v>
      </c>
      <c r="E2328" s="4" t="s">
        <v>170</v>
      </c>
      <c r="F2328" s="5" t="s">
        <v>189</v>
      </c>
      <c r="G2328" s="6">
        <v>0.87569444444444444</v>
      </c>
      <c r="H2328" s="6">
        <v>0.91666666666666663</v>
      </c>
      <c r="I2328" s="85">
        <f t="shared" si="36"/>
        <v>58.99999999999995</v>
      </c>
      <c r="J2328" s="86">
        <f>I2328*Segmentos!$D$7*(AH2328%)*IF(ISNUMBER(AI2328),AI2328%,0)</f>
        <v>67495.999999999956</v>
      </c>
      <c r="K2328" s="86">
        <f>I2328*Segmentos!$D$7*(AL2328%)*IF(ISNUMBER(AM2328),AM2328%,0)</f>
        <v>141198.7999999999</v>
      </c>
      <c r="L2328" s="4"/>
      <c r="M2328" s="2">
        <v>0.45</v>
      </c>
      <c r="N2328" s="2">
        <v>2.6</v>
      </c>
      <c r="O2328" s="2">
        <v>17.399999999999999</v>
      </c>
      <c r="P2328" s="2">
        <v>27.848400000000002</v>
      </c>
      <c r="Q2328" s="2">
        <v>0.06</v>
      </c>
      <c r="R2328" s="2">
        <v>1</v>
      </c>
      <c r="S2328" s="2">
        <v>5.8</v>
      </c>
      <c r="T2328" s="2">
        <v>0.60560000000000003</v>
      </c>
      <c r="U2328" s="2">
        <v>0.92</v>
      </c>
      <c r="V2328" s="2">
        <v>3.7</v>
      </c>
      <c r="W2328" s="2">
        <v>24.9</v>
      </c>
      <c r="X2328" s="2">
        <v>11.8177</v>
      </c>
      <c r="Y2328" s="2">
        <v>0.56999999999999995</v>
      </c>
      <c r="Z2328" s="2">
        <v>3</v>
      </c>
      <c r="AA2328" s="2">
        <v>18.8</v>
      </c>
      <c r="AB2328" s="2">
        <v>10.295400000000001</v>
      </c>
      <c r="AC2328" s="2">
        <v>0.25</v>
      </c>
      <c r="AD2328" s="2">
        <v>2.2999999999999998</v>
      </c>
      <c r="AE2328" s="2">
        <v>10.9</v>
      </c>
      <c r="AF2328" s="2">
        <v>5.1298000000000004</v>
      </c>
      <c r="AG2328" s="2">
        <v>0.28000000000000003</v>
      </c>
      <c r="AH2328" s="22">
        <v>2</v>
      </c>
      <c r="AI2328" s="22">
        <v>14.3</v>
      </c>
      <c r="AJ2328" s="22">
        <v>8.3196999999999992</v>
      </c>
      <c r="AK2328" s="18">
        <v>0.6</v>
      </c>
      <c r="AL2328" s="18">
        <v>3.1</v>
      </c>
      <c r="AM2328" s="18">
        <v>19.3</v>
      </c>
      <c r="AN2328" s="2">
        <v>19.528700000000001</v>
      </c>
      <c r="AO2328" s="2">
        <v>0.09</v>
      </c>
      <c r="AP2328" s="2">
        <v>0.6</v>
      </c>
      <c r="AQ2328" s="2">
        <v>17</v>
      </c>
      <c r="AR2328" s="2">
        <v>0.63900000000000001</v>
      </c>
      <c r="AS2328" s="2">
        <v>0.1</v>
      </c>
      <c r="AT2328" s="2">
        <v>1.3</v>
      </c>
      <c r="AU2328" s="2">
        <v>7.6</v>
      </c>
      <c r="AV2328" s="2">
        <v>1.3560000000000001</v>
      </c>
      <c r="AW2328" s="2">
        <v>0.61</v>
      </c>
      <c r="AX2328" s="2">
        <v>2.7</v>
      </c>
      <c r="AY2328" s="2">
        <v>22.2</v>
      </c>
      <c r="AZ2328" s="2">
        <v>10.777100000000001</v>
      </c>
      <c r="BA2328" s="2">
        <v>0.64</v>
      </c>
      <c r="BB2328" s="2">
        <v>3.8</v>
      </c>
      <c r="BC2328" s="2">
        <v>16.8</v>
      </c>
      <c r="BD2328" s="2">
        <v>15.0763</v>
      </c>
      <c r="BE2328" s="4"/>
      <c r="BF2328" s="4"/>
    </row>
    <row r="2329" spans="1:58" x14ac:dyDescent="0.2">
      <c r="A2329" s="29">
        <v>2328</v>
      </c>
      <c r="B2329" s="7" t="s">
        <v>25</v>
      </c>
      <c r="C2329" s="3">
        <v>40001</v>
      </c>
      <c r="D2329" s="4" t="s">
        <v>21</v>
      </c>
      <c r="E2329" s="4" t="s">
        <v>171</v>
      </c>
      <c r="F2329" s="5" t="s">
        <v>189</v>
      </c>
      <c r="G2329" s="6">
        <v>0.89513888888888893</v>
      </c>
      <c r="H2329" s="6">
        <v>0.8965277777777777</v>
      </c>
      <c r="I2329" s="85">
        <f t="shared" si="36"/>
        <v>1.999999999999833</v>
      </c>
      <c r="J2329" s="86">
        <f>I2329*Segmentos!$D$7*(AH2329%)*IF(ISNUMBER(AI2329),AI2329%,0)</f>
        <v>3999.9999999996658</v>
      </c>
      <c r="K2329" s="86">
        <f>I2329*Segmentos!$D$7*(AL2329%)*IF(ISNUMBER(AM2329),AM2329%,0)</f>
        <v>8298.3999999993066</v>
      </c>
      <c r="L2329" s="4"/>
      <c r="M2329" s="2">
        <v>0.77</v>
      </c>
      <c r="N2329" s="2">
        <v>0.8</v>
      </c>
      <c r="O2329" s="2">
        <v>95.8</v>
      </c>
      <c r="P2329" s="2">
        <v>65.467500000000001</v>
      </c>
      <c r="Q2329" s="2">
        <v>0.24</v>
      </c>
      <c r="R2329" s="2">
        <v>0.2</v>
      </c>
      <c r="S2329" s="2">
        <v>100</v>
      </c>
      <c r="T2329" s="2">
        <v>3.4116</v>
      </c>
      <c r="U2329" s="2">
        <v>1.0900000000000001</v>
      </c>
      <c r="V2329" s="2">
        <v>1.1000000000000001</v>
      </c>
      <c r="W2329" s="2">
        <v>100</v>
      </c>
      <c r="X2329" s="2">
        <v>19.267700000000001</v>
      </c>
      <c r="Y2329" s="2">
        <v>0.76</v>
      </c>
      <c r="Z2329" s="2">
        <v>0.9</v>
      </c>
      <c r="AA2329" s="2">
        <v>86.9</v>
      </c>
      <c r="AB2329" s="2">
        <v>18.878799999999998</v>
      </c>
      <c r="AC2329" s="2">
        <v>0.86</v>
      </c>
      <c r="AD2329" s="2">
        <v>0.9</v>
      </c>
      <c r="AE2329" s="2">
        <v>100</v>
      </c>
      <c r="AF2329" s="2">
        <v>23.909300000000002</v>
      </c>
      <c r="AG2329" s="2">
        <v>0.47</v>
      </c>
      <c r="AH2329" s="22">
        <v>0.5</v>
      </c>
      <c r="AI2329" s="22">
        <v>100</v>
      </c>
      <c r="AJ2329" s="22">
        <v>18.777699999999999</v>
      </c>
      <c r="AK2329" s="18">
        <v>1.05</v>
      </c>
      <c r="AL2329" s="18">
        <v>1.1000000000000001</v>
      </c>
      <c r="AM2329" s="18">
        <v>94.3</v>
      </c>
      <c r="AN2329" s="2">
        <v>46.689799999999998</v>
      </c>
      <c r="AO2329" s="2">
        <v>0</v>
      </c>
      <c r="AP2329" s="2">
        <v>0</v>
      </c>
      <c r="AQ2329" s="8" t="s">
        <v>577</v>
      </c>
      <c r="AR2329" s="2">
        <v>0</v>
      </c>
      <c r="AS2329" s="2">
        <v>0.43</v>
      </c>
      <c r="AT2329" s="2">
        <v>0.4</v>
      </c>
      <c r="AU2329" s="2">
        <v>100</v>
      </c>
      <c r="AV2329" s="2">
        <v>8.0691000000000006</v>
      </c>
      <c r="AW2329" s="2">
        <v>0.99</v>
      </c>
      <c r="AX2329" s="2">
        <v>1</v>
      </c>
      <c r="AY2329" s="2">
        <v>100</v>
      </c>
      <c r="AZ2329" s="2">
        <v>24.047699999999999</v>
      </c>
      <c r="BA2329" s="2">
        <v>1.03</v>
      </c>
      <c r="BB2329" s="2">
        <v>1.1000000000000001</v>
      </c>
      <c r="BC2329" s="2">
        <v>92.1</v>
      </c>
      <c r="BD2329" s="2">
        <v>33.3506</v>
      </c>
      <c r="BE2329" s="4"/>
      <c r="BF2329" s="4"/>
    </row>
    <row r="2330" spans="1:58" x14ac:dyDescent="0.2">
      <c r="A2330" s="29">
        <v>2329</v>
      </c>
      <c r="B2330" s="7" t="s">
        <v>32</v>
      </c>
      <c r="C2330" s="3">
        <v>40001</v>
      </c>
      <c r="D2330" s="4" t="s">
        <v>28</v>
      </c>
      <c r="E2330" s="4" t="s">
        <v>164</v>
      </c>
      <c r="F2330" s="5" t="s">
        <v>189</v>
      </c>
      <c r="G2330" s="6">
        <v>0.9145833333333333</v>
      </c>
      <c r="H2330" s="6">
        <v>0.91736111111111107</v>
      </c>
      <c r="I2330" s="85">
        <f t="shared" si="36"/>
        <v>3.9999999999999858</v>
      </c>
      <c r="J2330" s="86">
        <f>I2330*Segmentos!$D$7*(AH2330%)*IF(ISNUMBER(AI2330),AI2330%,0)</f>
        <v>6897.5999999999758</v>
      </c>
      <c r="K2330" s="86">
        <f>I2330*Segmentos!$D$7*(AL2330%)*IF(ISNUMBER(AM2330),AM2330%,0)</f>
        <v>13535.999999999951</v>
      </c>
      <c r="L2330" s="4"/>
      <c r="M2330" s="2">
        <v>0.65</v>
      </c>
      <c r="N2330" s="2">
        <v>1.2</v>
      </c>
      <c r="O2330" s="2">
        <v>53.3</v>
      </c>
      <c r="P2330" s="2">
        <v>80.473200000000006</v>
      </c>
      <c r="Q2330" s="2">
        <v>0.73</v>
      </c>
      <c r="R2330" s="2">
        <v>0.7</v>
      </c>
      <c r="S2330" s="2">
        <v>100</v>
      </c>
      <c r="T2330" s="2">
        <v>14.9094</v>
      </c>
      <c r="U2330" s="2">
        <v>0.65</v>
      </c>
      <c r="V2330" s="2">
        <v>1.1000000000000001</v>
      </c>
      <c r="W2330" s="2">
        <v>58.9</v>
      </c>
      <c r="X2330" s="2">
        <v>16.6782</v>
      </c>
      <c r="Y2330" s="2">
        <v>0.27</v>
      </c>
      <c r="Z2330" s="2">
        <v>0.4</v>
      </c>
      <c r="AA2330" s="2">
        <v>73.900000000000006</v>
      </c>
      <c r="AB2330" s="2">
        <v>9.7138000000000009</v>
      </c>
      <c r="AC2330" s="2">
        <v>0.97</v>
      </c>
      <c r="AD2330" s="2">
        <v>2.2999999999999998</v>
      </c>
      <c r="AE2330" s="2">
        <v>41.5</v>
      </c>
      <c r="AF2330" s="2">
        <v>39.171799999999998</v>
      </c>
      <c r="AG2330" s="2">
        <v>0.45</v>
      </c>
      <c r="AH2330" s="22">
        <v>0.9</v>
      </c>
      <c r="AI2330" s="22">
        <v>47.9</v>
      </c>
      <c r="AJ2330" s="22">
        <v>26.1206</v>
      </c>
      <c r="AK2330" s="18">
        <v>0.84</v>
      </c>
      <c r="AL2330" s="18">
        <v>1.5</v>
      </c>
      <c r="AM2330" s="18">
        <v>56.4</v>
      </c>
      <c r="AN2330" s="2">
        <v>54.352699999999999</v>
      </c>
      <c r="AO2330" s="2">
        <v>0.2</v>
      </c>
      <c r="AP2330" s="2">
        <v>0.4</v>
      </c>
      <c r="AQ2330" s="2">
        <v>54.8</v>
      </c>
      <c r="AR2330" s="2">
        <v>2.6941999999999999</v>
      </c>
      <c r="AS2330" s="2">
        <v>0.94</v>
      </c>
      <c r="AT2330" s="2">
        <v>1.2</v>
      </c>
      <c r="AU2330" s="2">
        <v>79.3</v>
      </c>
      <c r="AV2330" s="2">
        <v>25.565100000000001</v>
      </c>
      <c r="AW2330" s="2">
        <v>0.46</v>
      </c>
      <c r="AX2330" s="2">
        <v>1</v>
      </c>
      <c r="AY2330" s="2">
        <v>47.3</v>
      </c>
      <c r="AZ2330" s="2">
        <v>16.1417</v>
      </c>
      <c r="BA2330" s="2">
        <v>0.77</v>
      </c>
      <c r="BB2330" s="2">
        <v>1.7</v>
      </c>
      <c r="BC2330" s="2">
        <v>45.3</v>
      </c>
      <c r="BD2330" s="2">
        <v>36.072200000000002</v>
      </c>
      <c r="BE2330" s="4"/>
      <c r="BF2330" s="4"/>
    </row>
    <row r="2331" spans="1:58" x14ac:dyDescent="0.2">
      <c r="A2331" s="29">
        <v>2330</v>
      </c>
      <c r="B2331" s="7" t="s">
        <v>19</v>
      </c>
      <c r="C2331" s="3">
        <v>40001</v>
      </c>
      <c r="D2331" s="4" t="s">
        <v>17</v>
      </c>
      <c r="E2331" s="4" t="s">
        <v>166</v>
      </c>
      <c r="F2331" s="5" t="s">
        <v>189</v>
      </c>
      <c r="G2331" s="6">
        <v>0.91527777777777775</v>
      </c>
      <c r="H2331" s="6">
        <v>0.91666666666666663</v>
      </c>
      <c r="I2331" s="85">
        <f t="shared" si="36"/>
        <v>1.9999999999999929</v>
      </c>
      <c r="J2331" s="86">
        <f>I2331*Segmentos!$D$7*(AH2331%)*IF(ISNUMBER(AI2331),AI2331%,0)</f>
        <v>2091.9999999999927</v>
      </c>
      <c r="K2331" s="86">
        <f>I2331*Segmentos!$D$7*(AL2331%)*IF(ISNUMBER(AM2331),AM2331%,0)</f>
        <v>1199.9999999999959</v>
      </c>
      <c r="L2331" s="4"/>
      <c r="M2331" s="2">
        <v>0.21</v>
      </c>
      <c r="N2331" s="2">
        <v>0.4</v>
      </c>
      <c r="O2331" s="2">
        <v>51.3</v>
      </c>
      <c r="P2331" s="2">
        <v>89.500699999999995</v>
      </c>
      <c r="Q2331" s="2">
        <v>0</v>
      </c>
      <c r="R2331" s="2">
        <v>0</v>
      </c>
      <c r="S2331" s="8" t="s">
        <v>577</v>
      </c>
      <c r="T2331" s="2">
        <v>0</v>
      </c>
      <c r="U2331" s="2">
        <v>0</v>
      </c>
      <c r="V2331" s="2">
        <v>0</v>
      </c>
      <c r="W2331" s="8" t="s">
        <v>577</v>
      </c>
      <c r="X2331" s="2">
        <v>0</v>
      </c>
      <c r="Y2331" s="2">
        <v>0.39</v>
      </c>
      <c r="Z2331" s="2">
        <v>0.8</v>
      </c>
      <c r="AA2331" s="2">
        <v>50</v>
      </c>
      <c r="AB2331" s="2">
        <v>50.630200000000002</v>
      </c>
      <c r="AC2331" s="2">
        <v>0.27</v>
      </c>
      <c r="AD2331" s="2">
        <v>0.5</v>
      </c>
      <c r="AE2331" s="2">
        <v>53.1</v>
      </c>
      <c r="AF2331" s="2">
        <v>38.8705</v>
      </c>
      <c r="AG2331" s="2">
        <v>0.25</v>
      </c>
      <c r="AH2331" s="22">
        <v>0.5</v>
      </c>
      <c r="AI2331" s="22">
        <v>52.3</v>
      </c>
      <c r="AJ2331" s="22">
        <v>51.590899999999998</v>
      </c>
      <c r="AK2331" s="18">
        <v>0.17</v>
      </c>
      <c r="AL2331" s="18">
        <v>0.3</v>
      </c>
      <c r="AM2331" s="18">
        <v>50</v>
      </c>
      <c r="AN2331" s="2">
        <v>37.909700000000001</v>
      </c>
      <c r="AO2331" s="2">
        <v>0.14000000000000001</v>
      </c>
      <c r="AP2331" s="2">
        <v>0.2</v>
      </c>
      <c r="AQ2331" s="2">
        <v>76.8</v>
      </c>
      <c r="AR2331" s="2">
        <v>6.5556999999999999</v>
      </c>
      <c r="AS2331" s="2">
        <v>0</v>
      </c>
      <c r="AT2331" s="2">
        <v>0</v>
      </c>
      <c r="AU2331" s="8" t="s">
        <v>577</v>
      </c>
      <c r="AV2331" s="2">
        <v>0</v>
      </c>
      <c r="AW2331" s="2">
        <v>0.38</v>
      </c>
      <c r="AX2331" s="2">
        <v>0.8</v>
      </c>
      <c r="AY2331" s="2">
        <v>50</v>
      </c>
      <c r="AZ2331" s="2">
        <v>47.622100000000003</v>
      </c>
      <c r="BA2331" s="2">
        <v>0.21</v>
      </c>
      <c r="BB2331" s="2">
        <v>0.4</v>
      </c>
      <c r="BC2331" s="2">
        <v>50</v>
      </c>
      <c r="BD2331" s="2">
        <v>35.322899999999997</v>
      </c>
      <c r="BE2331" s="4"/>
      <c r="BF2331" s="4"/>
    </row>
    <row r="2332" spans="1:58" x14ac:dyDescent="0.2">
      <c r="A2332" s="29">
        <v>2331</v>
      </c>
      <c r="B2332" s="7" t="s">
        <v>2</v>
      </c>
      <c r="C2332" s="3">
        <v>40001</v>
      </c>
      <c r="D2332" s="4" t="s">
        <v>0</v>
      </c>
      <c r="E2332" s="4" t="s">
        <v>164</v>
      </c>
      <c r="F2332" s="5" t="s">
        <v>189</v>
      </c>
      <c r="G2332" s="6">
        <v>0.8833333333333333</v>
      </c>
      <c r="H2332" s="6">
        <v>0.93958333333333333</v>
      </c>
      <c r="I2332" s="85">
        <f t="shared" si="36"/>
        <v>81.000000000000028</v>
      </c>
      <c r="J2332" s="86">
        <f>I2332*Segmentos!$D$7*(AH2332%)*IF(ISNUMBER(AI2332),AI2332%,0)</f>
        <v>1559671.2000000004</v>
      </c>
      <c r="K2332" s="86">
        <f>I2332*Segmentos!$D$7*(AL2332%)*IF(ISNUMBER(AM2332),AM2332%,0)</f>
        <v>2270592.0000000005</v>
      </c>
      <c r="L2332" s="4"/>
      <c r="M2332" s="2">
        <v>5.96</v>
      </c>
      <c r="N2332" s="2">
        <v>25.4</v>
      </c>
      <c r="O2332" s="2">
        <v>23.5</v>
      </c>
      <c r="P2332" s="2">
        <v>83.973799999999997</v>
      </c>
      <c r="Q2332" s="2">
        <v>3.34</v>
      </c>
      <c r="R2332" s="2">
        <v>18</v>
      </c>
      <c r="S2332" s="2">
        <v>18.600000000000001</v>
      </c>
      <c r="T2332" s="2">
        <v>7.8452000000000002</v>
      </c>
      <c r="U2332" s="2">
        <v>3.97</v>
      </c>
      <c r="V2332" s="2">
        <v>20</v>
      </c>
      <c r="W2332" s="2">
        <v>19.899999999999999</v>
      </c>
      <c r="X2332" s="2">
        <v>11.721299999999999</v>
      </c>
      <c r="Y2332" s="2">
        <v>5.22</v>
      </c>
      <c r="Z2332" s="2">
        <v>26</v>
      </c>
      <c r="AA2332" s="2">
        <v>20</v>
      </c>
      <c r="AB2332" s="2">
        <v>21.702000000000002</v>
      </c>
      <c r="AC2332" s="2">
        <v>9.24</v>
      </c>
      <c r="AD2332" s="2">
        <v>32.1</v>
      </c>
      <c r="AE2332" s="2">
        <v>28.8</v>
      </c>
      <c r="AF2332" s="2">
        <v>42.705199999999998</v>
      </c>
      <c r="AG2332" s="2">
        <v>4.8</v>
      </c>
      <c r="AH2332" s="22">
        <v>21.3</v>
      </c>
      <c r="AI2332" s="22">
        <v>22.6</v>
      </c>
      <c r="AJ2332" s="22">
        <v>32.049700000000001</v>
      </c>
      <c r="AK2332" s="18">
        <v>7.01</v>
      </c>
      <c r="AL2332" s="18">
        <v>29.2</v>
      </c>
      <c r="AM2332" s="18">
        <v>24</v>
      </c>
      <c r="AN2332" s="2">
        <v>51.924100000000003</v>
      </c>
      <c r="AO2332" s="2">
        <v>6.53</v>
      </c>
      <c r="AP2332" s="2">
        <v>26</v>
      </c>
      <c r="AQ2332" s="2">
        <v>25.1</v>
      </c>
      <c r="AR2332" s="2">
        <v>10.0566</v>
      </c>
      <c r="AS2332" s="2">
        <v>4.32</v>
      </c>
      <c r="AT2332" s="2">
        <v>21.7</v>
      </c>
      <c r="AU2332" s="2">
        <v>19.899999999999999</v>
      </c>
      <c r="AV2332" s="2">
        <v>13.407500000000001</v>
      </c>
      <c r="AW2332" s="2">
        <v>7.78</v>
      </c>
      <c r="AX2332" s="2">
        <v>28.8</v>
      </c>
      <c r="AY2332" s="2">
        <v>27</v>
      </c>
      <c r="AZ2332" s="2">
        <v>31.511700000000001</v>
      </c>
      <c r="BA2332" s="2">
        <v>5.38</v>
      </c>
      <c r="BB2332" s="2">
        <v>24.8</v>
      </c>
      <c r="BC2332" s="2">
        <v>21.7</v>
      </c>
      <c r="BD2332" s="2">
        <v>28.998100000000001</v>
      </c>
      <c r="BE2332" s="4"/>
      <c r="BF2332" s="4"/>
    </row>
    <row r="2333" spans="1:58" x14ac:dyDescent="0.2">
      <c r="A2333" s="29">
        <v>2332</v>
      </c>
      <c r="B2333" s="7" t="s">
        <v>16</v>
      </c>
      <c r="C2333" s="3">
        <v>40001</v>
      </c>
      <c r="D2333" s="4" t="s">
        <v>13</v>
      </c>
      <c r="E2333" s="4" t="s">
        <v>166</v>
      </c>
      <c r="F2333" s="5" t="s">
        <v>189</v>
      </c>
      <c r="G2333" s="6">
        <v>0.91527777777777775</v>
      </c>
      <c r="H2333" s="6">
        <v>0.9194444444444444</v>
      </c>
      <c r="I2333" s="85">
        <f t="shared" si="36"/>
        <v>5.9999999999999787</v>
      </c>
      <c r="J2333" s="86">
        <f>I2333*Segmentos!$D$7*(AH2333%)*IF(ISNUMBER(AI2333),AI2333%,0)</f>
        <v>242911.19999999914</v>
      </c>
      <c r="K2333" s="86">
        <f>I2333*Segmentos!$D$7*(AL2333%)*IF(ISNUMBER(AM2333),AM2333%,0)</f>
        <v>390139.19999999861</v>
      </c>
      <c r="L2333" s="4"/>
      <c r="M2333" s="2">
        <v>13.38</v>
      </c>
      <c r="N2333" s="2">
        <v>16.8</v>
      </c>
      <c r="O2333" s="2">
        <v>79.8</v>
      </c>
      <c r="P2333" s="2">
        <v>86.479600000000005</v>
      </c>
      <c r="Q2333" s="2">
        <v>7.81</v>
      </c>
      <c r="R2333" s="2">
        <v>10.8</v>
      </c>
      <c r="S2333" s="2">
        <v>72.3</v>
      </c>
      <c r="T2333" s="2">
        <v>8.4169</v>
      </c>
      <c r="U2333" s="2">
        <v>10</v>
      </c>
      <c r="V2333" s="2">
        <v>12.6</v>
      </c>
      <c r="W2333" s="2">
        <v>79.5</v>
      </c>
      <c r="X2333" s="2">
        <v>13.5474</v>
      </c>
      <c r="Y2333" s="2">
        <v>12.84</v>
      </c>
      <c r="Z2333" s="2">
        <v>17.399999999999999</v>
      </c>
      <c r="AA2333" s="2">
        <v>73.900000000000006</v>
      </c>
      <c r="AB2333" s="2">
        <v>24.495999999999999</v>
      </c>
      <c r="AC2333" s="2">
        <v>18.86</v>
      </c>
      <c r="AD2333" s="2">
        <v>21.9</v>
      </c>
      <c r="AE2333" s="2">
        <v>86.1</v>
      </c>
      <c r="AF2333" s="2">
        <v>40.019199999999998</v>
      </c>
      <c r="AG2333" s="2">
        <v>10.15</v>
      </c>
      <c r="AH2333" s="22">
        <v>13.3</v>
      </c>
      <c r="AI2333" s="22">
        <v>76.099999999999994</v>
      </c>
      <c r="AJ2333" s="22">
        <v>31.1084</v>
      </c>
      <c r="AK2333" s="18">
        <v>16.3</v>
      </c>
      <c r="AL2333" s="18">
        <v>19.8</v>
      </c>
      <c r="AM2333" s="18">
        <v>82.1</v>
      </c>
      <c r="AN2333" s="2">
        <v>55.371299999999998</v>
      </c>
      <c r="AO2333" s="2">
        <v>8.66</v>
      </c>
      <c r="AP2333" s="2">
        <v>12.8</v>
      </c>
      <c r="AQ2333" s="2">
        <v>67.5</v>
      </c>
      <c r="AR2333" s="2">
        <v>6.1147999999999998</v>
      </c>
      <c r="AS2333" s="2">
        <v>10.4</v>
      </c>
      <c r="AT2333" s="2">
        <v>13</v>
      </c>
      <c r="AU2333" s="2">
        <v>80.2</v>
      </c>
      <c r="AV2333" s="2">
        <v>14.812099999999999</v>
      </c>
      <c r="AW2333" s="2">
        <v>12.67</v>
      </c>
      <c r="AX2333" s="2">
        <v>16.3</v>
      </c>
      <c r="AY2333" s="2">
        <v>77.7</v>
      </c>
      <c r="AZ2333" s="2">
        <v>23.5366</v>
      </c>
      <c r="BA2333" s="2">
        <v>16.98</v>
      </c>
      <c r="BB2333" s="2">
        <v>20.399999999999999</v>
      </c>
      <c r="BC2333" s="2">
        <v>83.2</v>
      </c>
      <c r="BD2333" s="2">
        <v>42.016100000000002</v>
      </c>
      <c r="BE2333" s="4"/>
      <c r="BF2333" s="4"/>
    </row>
    <row r="2334" spans="1:58" x14ac:dyDescent="0.2">
      <c r="A2334" s="29">
        <v>2333</v>
      </c>
      <c r="B2334" s="7" t="s">
        <v>22</v>
      </c>
      <c r="C2334" s="3">
        <v>40001</v>
      </c>
      <c r="D2334" s="4" t="s">
        <v>21</v>
      </c>
      <c r="E2334" s="4" t="s">
        <v>164</v>
      </c>
      <c r="F2334" s="5" t="s">
        <v>189</v>
      </c>
      <c r="G2334" s="6">
        <v>0.83194444444444438</v>
      </c>
      <c r="H2334" s="6">
        <v>0.87430555555555556</v>
      </c>
      <c r="I2334" s="85">
        <f t="shared" si="36"/>
        <v>61.000000000000099</v>
      </c>
      <c r="J2334" s="86">
        <f>I2334*Segmentos!$D$7*(AH2334%)*IF(ISNUMBER(AI2334),AI2334%,0)</f>
        <v>213256.00000000035</v>
      </c>
      <c r="K2334" s="86">
        <f>I2334*Segmentos!$D$7*(AL2334%)*IF(ISNUMBER(AM2334),AM2334%,0)</f>
        <v>544168.80000000086</v>
      </c>
      <c r="L2334" s="4"/>
      <c r="M2334" s="2">
        <v>1.59</v>
      </c>
      <c r="N2334" s="2">
        <v>5.5</v>
      </c>
      <c r="O2334" s="2">
        <v>28.9</v>
      </c>
      <c r="P2334" s="2">
        <v>93.014399999999995</v>
      </c>
      <c r="Q2334" s="2">
        <v>0.3</v>
      </c>
      <c r="R2334" s="2">
        <v>2.6</v>
      </c>
      <c r="S2334" s="2">
        <v>11.8</v>
      </c>
      <c r="T2334" s="2">
        <v>2.9514</v>
      </c>
      <c r="U2334" s="2">
        <v>1.43</v>
      </c>
      <c r="V2334" s="2">
        <v>6.3</v>
      </c>
      <c r="W2334" s="2">
        <v>22.6</v>
      </c>
      <c r="X2334" s="2">
        <v>17.566299999999998</v>
      </c>
      <c r="Y2334" s="2">
        <v>1.06</v>
      </c>
      <c r="Z2334" s="2">
        <v>4.7</v>
      </c>
      <c r="AA2334" s="2">
        <v>22.7</v>
      </c>
      <c r="AB2334" s="2">
        <v>18.322399999999998</v>
      </c>
      <c r="AC2334" s="2">
        <v>2.81</v>
      </c>
      <c r="AD2334" s="2">
        <v>7.2</v>
      </c>
      <c r="AE2334" s="2">
        <v>39.1</v>
      </c>
      <c r="AF2334" s="2">
        <v>54.174300000000002</v>
      </c>
      <c r="AG2334" s="2">
        <v>0.87</v>
      </c>
      <c r="AH2334" s="22">
        <v>4.5999999999999996</v>
      </c>
      <c r="AI2334" s="22">
        <v>19</v>
      </c>
      <c r="AJ2334" s="22">
        <v>24.290099999999999</v>
      </c>
      <c r="AK2334" s="18">
        <v>2.23</v>
      </c>
      <c r="AL2334" s="18">
        <v>6.3</v>
      </c>
      <c r="AM2334" s="18">
        <v>35.4</v>
      </c>
      <c r="AN2334" s="2">
        <v>68.724199999999996</v>
      </c>
      <c r="AO2334" s="2">
        <v>0.63</v>
      </c>
      <c r="AP2334" s="2">
        <v>4.4000000000000004</v>
      </c>
      <c r="AQ2334" s="2">
        <v>14.3</v>
      </c>
      <c r="AR2334" s="2">
        <v>4.0625999999999998</v>
      </c>
      <c r="AS2334" s="2">
        <v>1.28</v>
      </c>
      <c r="AT2334" s="2">
        <v>5.4</v>
      </c>
      <c r="AU2334" s="2">
        <v>23.9</v>
      </c>
      <c r="AV2334" s="2">
        <v>16.5688</v>
      </c>
      <c r="AW2334" s="2">
        <v>1.78</v>
      </c>
      <c r="AX2334" s="2">
        <v>6.7</v>
      </c>
      <c r="AY2334" s="2">
        <v>26.5</v>
      </c>
      <c r="AZ2334" s="2">
        <v>30.009699999999999</v>
      </c>
      <c r="BA2334" s="2">
        <v>1.89</v>
      </c>
      <c r="BB2334" s="2">
        <v>4.9000000000000004</v>
      </c>
      <c r="BC2334" s="2">
        <v>38.200000000000003</v>
      </c>
      <c r="BD2334" s="2">
        <v>42.3733</v>
      </c>
      <c r="BE2334" s="4"/>
      <c r="BF2334" s="4"/>
    </row>
    <row r="2335" spans="1:58" x14ac:dyDescent="0.2">
      <c r="A2335" s="29">
        <v>2334</v>
      </c>
      <c r="B2335" s="7" t="s">
        <v>4</v>
      </c>
      <c r="C2335" s="3">
        <v>40001</v>
      </c>
      <c r="D2335" s="4" t="s">
        <v>3</v>
      </c>
      <c r="E2335" s="4" t="s">
        <v>165</v>
      </c>
      <c r="F2335" s="5" t="s">
        <v>189</v>
      </c>
      <c r="G2335" s="6">
        <v>0.77916666666666667</v>
      </c>
      <c r="H2335" s="6">
        <v>0.87361111111111101</v>
      </c>
      <c r="I2335" s="85">
        <f t="shared" si="36"/>
        <v>135.99999999999983</v>
      </c>
      <c r="J2335" s="86">
        <f>I2335*Segmentos!$D$7*(AH2335%)*IF(ISNUMBER(AI2335),AI2335%,0)</f>
        <v>1623567.9999999979</v>
      </c>
      <c r="K2335" s="86">
        <f>I2335*Segmentos!$D$7*(AL2335%)*IF(ISNUMBER(AM2335),AM2335%,0)</f>
        <v>2256076.799999997</v>
      </c>
      <c r="L2335" s="4"/>
      <c r="M2335" s="2">
        <v>3.59</v>
      </c>
      <c r="N2335" s="2">
        <v>14.5</v>
      </c>
      <c r="O2335" s="2">
        <v>24.7</v>
      </c>
      <c r="P2335" s="2">
        <v>65.663399999999996</v>
      </c>
      <c r="Q2335" s="2">
        <v>4.3</v>
      </c>
      <c r="R2335" s="2">
        <v>17.100000000000001</v>
      </c>
      <c r="S2335" s="2">
        <v>25.1</v>
      </c>
      <c r="T2335" s="2">
        <v>13.1045</v>
      </c>
      <c r="U2335" s="2">
        <v>6.35</v>
      </c>
      <c r="V2335" s="2">
        <v>20.100000000000001</v>
      </c>
      <c r="W2335" s="2">
        <v>31.7</v>
      </c>
      <c r="X2335" s="2">
        <v>24.349499999999999</v>
      </c>
      <c r="Y2335" s="2">
        <v>2.73</v>
      </c>
      <c r="Z2335" s="2">
        <v>13</v>
      </c>
      <c r="AA2335" s="2">
        <v>21.1</v>
      </c>
      <c r="AB2335" s="2">
        <v>14.753</v>
      </c>
      <c r="AC2335" s="2">
        <v>2.2400000000000002</v>
      </c>
      <c r="AD2335" s="2">
        <v>11.1</v>
      </c>
      <c r="AE2335" s="2">
        <v>20.3</v>
      </c>
      <c r="AF2335" s="2">
        <v>13.4564</v>
      </c>
      <c r="AG2335" s="2">
        <v>2.98</v>
      </c>
      <c r="AH2335" s="22">
        <v>12.7</v>
      </c>
      <c r="AI2335" s="22">
        <v>23.5</v>
      </c>
      <c r="AJ2335" s="22">
        <v>25.825900000000001</v>
      </c>
      <c r="AK2335" s="18">
        <v>4.1500000000000004</v>
      </c>
      <c r="AL2335" s="18">
        <v>16.2</v>
      </c>
      <c r="AM2335" s="18">
        <v>25.6</v>
      </c>
      <c r="AN2335" s="2">
        <v>39.837499999999999</v>
      </c>
      <c r="AO2335" s="2">
        <v>0.9</v>
      </c>
      <c r="AP2335" s="2">
        <v>5.5</v>
      </c>
      <c r="AQ2335" s="2">
        <v>16.2</v>
      </c>
      <c r="AR2335" s="2">
        <v>1.7898000000000001</v>
      </c>
      <c r="AS2335" s="2">
        <v>2.39</v>
      </c>
      <c r="AT2335" s="2">
        <v>12</v>
      </c>
      <c r="AU2335" s="2">
        <v>20</v>
      </c>
      <c r="AV2335" s="2">
        <v>9.6315000000000008</v>
      </c>
      <c r="AW2335" s="2">
        <v>3.09</v>
      </c>
      <c r="AX2335" s="2">
        <v>16.399999999999999</v>
      </c>
      <c r="AY2335" s="2">
        <v>18.8</v>
      </c>
      <c r="AZ2335" s="2">
        <v>16.2514</v>
      </c>
      <c r="BA2335" s="2">
        <v>5.43</v>
      </c>
      <c r="BB2335" s="2">
        <v>17.100000000000001</v>
      </c>
      <c r="BC2335" s="2">
        <v>31.7</v>
      </c>
      <c r="BD2335" s="2">
        <v>37.990699999999997</v>
      </c>
      <c r="BE2335" s="4"/>
      <c r="BF2335" s="4"/>
    </row>
    <row r="2336" spans="1:58" x14ac:dyDescent="0.2">
      <c r="A2336" s="29">
        <v>2335</v>
      </c>
      <c r="B2336" s="7" t="s">
        <v>15</v>
      </c>
      <c r="C2336" s="3">
        <v>40002</v>
      </c>
      <c r="D2336" s="4" t="s">
        <v>13</v>
      </c>
      <c r="E2336" s="4" t="s">
        <v>164</v>
      </c>
      <c r="F2336" s="5" t="s">
        <v>190</v>
      </c>
      <c r="G2336" s="6">
        <v>0.875</v>
      </c>
      <c r="H2336" s="6">
        <v>0.9145833333333333</v>
      </c>
      <c r="I2336" s="85">
        <f t="shared" si="36"/>
        <v>56.999999999999957</v>
      </c>
      <c r="J2336" s="86">
        <f>I2336*Segmentos!$D$7*(AH2336%)*IF(ISNUMBER(AI2336),AI2336%,0)</f>
        <v>1432295.9999999986</v>
      </c>
      <c r="K2336" s="86">
        <f>I2336*Segmentos!$D$7*(AL2336%)*IF(ISNUMBER(AM2336),AM2336%,0)</f>
        <v>2110550.399999998</v>
      </c>
      <c r="L2336" s="4"/>
      <c r="M2336" s="2">
        <v>7.83</v>
      </c>
      <c r="N2336" s="2">
        <v>20.7</v>
      </c>
      <c r="O2336" s="2">
        <v>37.9</v>
      </c>
      <c r="P2336" s="2">
        <v>90.207400000000007</v>
      </c>
      <c r="Q2336" s="2">
        <v>4.7699999999999996</v>
      </c>
      <c r="R2336" s="2">
        <v>13.8</v>
      </c>
      <c r="S2336" s="2">
        <v>34.6</v>
      </c>
      <c r="T2336" s="2">
        <v>9.1629000000000005</v>
      </c>
      <c r="U2336" s="2">
        <v>5.98</v>
      </c>
      <c r="V2336" s="2">
        <v>16.7</v>
      </c>
      <c r="W2336" s="2">
        <v>35.9</v>
      </c>
      <c r="X2336" s="2">
        <v>14.4291</v>
      </c>
      <c r="Y2336" s="2">
        <v>9.25</v>
      </c>
      <c r="Z2336" s="2">
        <v>22.6</v>
      </c>
      <c r="AA2336" s="2">
        <v>40.9</v>
      </c>
      <c r="AB2336" s="2">
        <v>31.458300000000001</v>
      </c>
      <c r="AC2336" s="2">
        <v>9.3000000000000007</v>
      </c>
      <c r="AD2336" s="2">
        <v>25</v>
      </c>
      <c r="AE2336" s="2">
        <v>37.1</v>
      </c>
      <c r="AF2336" s="2">
        <v>35.1571</v>
      </c>
      <c r="AG2336" s="2">
        <v>6.27</v>
      </c>
      <c r="AH2336" s="22">
        <v>18</v>
      </c>
      <c r="AI2336" s="22">
        <v>34.9</v>
      </c>
      <c r="AJ2336" s="22">
        <v>34.246499999999997</v>
      </c>
      <c r="AK2336" s="18">
        <v>9.25</v>
      </c>
      <c r="AL2336" s="18">
        <v>23.2</v>
      </c>
      <c r="AM2336" s="18">
        <v>39.9</v>
      </c>
      <c r="AN2336" s="2">
        <v>55.960799999999999</v>
      </c>
      <c r="AO2336" s="2">
        <v>7.75</v>
      </c>
      <c r="AP2336" s="2">
        <v>16.2</v>
      </c>
      <c r="AQ2336" s="2">
        <v>47.8</v>
      </c>
      <c r="AR2336" s="2">
        <v>9.7558000000000007</v>
      </c>
      <c r="AS2336" s="2">
        <v>7.2</v>
      </c>
      <c r="AT2336" s="2">
        <v>20.2</v>
      </c>
      <c r="AU2336" s="2">
        <v>35.700000000000003</v>
      </c>
      <c r="AV2336" s="2">
        <v>18.267299999999999</v>
      </c>
      <c r="AW2336" s="2">
        <v>7.72</v>
      </c>
      <c r="AX2336" s="2">
        <v>18.399999999999999</v>
      </c>
      <c r="AY2336" s="2">
        <v>41.9</v>
      </c>
      <c r="AZ2336" s="2">
        <v>25.567799999999998</v>
      </c>
      <c r="BA2336" s="2">
        <v>8.31</v>
      </c>
      <c r="BB2336" s="2">
        <v>24</v>
      </c>
      <c r="BC2336" s="2">
        <v>34.700000000000003</v>
      </c>
      <c r="BD2336" s="2">
        <v>36.616500000000002</v>
      </c>
      <c r="BE2336" s="4"/>
      <c r="BF2336" s="4"/>
    </row>
    <row r="2337" spans="1:58" x14ac:dyDescent="0.2">
      <c r="A2337" s="29">
        <v>2336</v>
      </c>
      <c r="B2337" s="7" t="s">
        <v>105</v>
      </c>
      <c r="C2337" s="3">
        <v>40002</v>
      </c>
      <c r="D2337" s="4" t="s">
        <v>21</v>
      </c>
      <c r="E2337" s="4" t="s">
        <v>169</v>
      </c>
      <c r="F2337" s="5" t="s">
        <v>190</v>
      </c>
      <c r="G2337" s="6">
        <v>0.91736111111111107</v>
      </c>
      <c r="H2337" s="6">
        <v>0.95</v>
      </c>
      <c r="I2337" s="85">
        <f t="shared" si="36"/>
        <v>46.999999999999993</v>
      </c>
      <c r="J2337" s="86">
        <f>I2337*Segmentos!$D$7*(AH2337%)*IF(ISNUMBER(AI2337),AI2337%,0)</f>
        <v>79486.39999999998</v>
      </c>
      <c r="K2337" s="86">
        <f>I2337*Segmentos!$D$7*(AL2337%)*IF(ISNUMBER(AM2337),AM2337%,0)</f>
        <v>128930.4</v>
      </c>
      <c r="L2337" s="4" t="s">
        <v>486</v>
      </c>
      <c r="M2337" s="2">
        <v>0.55000000000000004</v>
      </c>
      <c r="N2337" s="2">
        <v>2</v>
      </c>
      <c r="O2337" s="2">
        <v>26.9</v>
      </c>
      <c r="P2337" s="2">
        <v>58.473100000000002</v>
      </c>
      <c r="Q2337" s="2">
        <v>7.0000000000000007E-2</v>
      </c>
      <c r="R2337" s="2">
        <v>1</v>
      </c>
      <c r="S2337" s="2">
        <v>6.6</v>
      </c>
      <c r="T2337" s="2">
        <v>1.2144999999999999</v>
      </c>
      <c r="U2337" s="2">
        <v>0.02</v>
      </c>
      <c r="V2337" s="2">
        <v>1</v>
      </c>
      <c r="W2337" s="2">
        <v>2.1</v>
      </c>
      <c r="X2337" s="2">
        <v>0.49590000000000001</v>
      </c>
      <c r="Y2337" s="2">
        <v>0.89</v>
      </c>
      <c r="Z2337" s="2">
        <v>2.5</v>
      </c>
      <c r="AA2337" s="2">
        <v>36.299999999999997</v>
      </c>
      <c r="AB2337" s="2">
        <v>28.113800000000001</v>
      </c>
      <c r="AC2337" s="2">
        <v>0.82</v>
      </c>
      <c r="AD2337" s="2">
        <v>2.8</v>
      </c>
      <c r="AE2337" s="2">
        <v>29.1</v>
      </c>
      <c r="AF2337" s="2">
        <v>28.649000000000001</v>
      </c>
      <c r="AG2337" s="2">
        <v>0.41</v>
      </c>
      <c r="AH2337" s="22">
        <v>1.4</v>
      </c>
      <c r="AI2337" s="22">
        <v>30.2</v>
      </c>
      <c r="AJ2337" s="22">
        <v>20.650500000000001</v>
      </c>
      <c r="AK2337" s="18">
        <v>0.68</v>
      </c>
      <c r="AL2337" s="18">
        <v>2.7</v>
      </c>
      <c r="AM2337" s="18">
        <v>25.4</v>
      </c>
      <c r="AN2337" s="2">
        <v>37.822600000000001</v>
      </c>
      <c r="AO2337" s="2">
        <v>0.23</v>
      </c>
      <c r="AP2337" s="2">
        <v>1</v>
      </c>
      <c r="AQ2337" s="2">
        <v>22.5</v>
      </c>
      <c r="AR2337" s="2">
        <v>2.6901000000000002</v>
      </c>
      <c r="AS2337" s="2">
        <v>0.44</v>
      </c>
      <c r="AT2337" s="2">
        <v>2.2999999999999998</v>
      </c>
      <c r="AU2337" s="2">
        <v>18.8</v>
      </c>
      <c r="AV2337" s="2">
        <v>10.2666</v>
      </c>
      <c r="AW2337" s="2">
        <v>0.62</v>
      </c>
      <c r="AX2337" s="2">
        <v>2.2000000000000002</v>
      </c>
      <c r="AY2337" s="2">
        <v>28.7</v>
      </c>
      <c r="AZ2337" s="2">
        <v>19.106000000000002</v>
      </c>
      <c r="BA2337" s="2">
        <v>0.65</v>
      </c>
      <c r="BB2337" s="2">
        <v>2.1</v>
      </c>
      <c r="BC2337" s="2">
        <v>31.4</v>
      </c>
      <c r="BD2337" s="2">
        <v>26.410399999999999</v>
      </c>
      <c r="BE2337" s="4"/>
      <c r="BF2337" s="4"/>
    </row>
    <row r="2338" spans="1:58" x14ac:dyDescent="0.2">
      <c r="A2338" s="29">
        <v>2337</v>
      </c>
      <c r="B2338" s="7" t="s">
        <v>5</v>
      </c>
      <c r="C2338" s="3">
        <v>40002</v>
      </c>
      <c r="D2338" s="4" t="s">
        <v>3</v>
      </c>
      <c r="E2338" s="4" t="s">
        <v>164</v>
      </c>
      <c r="F2338" s="5" t="s">
        <v>190</v>
      </c>
      <c r="G2338" s="6">
        <v>0.87361111111111101</v>
      </c>
      <c r="H2338" s="6">
        <v>0.91805555555555562</v>
      </c>
      <c r="I2338" s="85">
        <f t="shared" si="36"/>
        <v>64.000000000000256</v>
      </c>
      <c r="J2338" s="86">
        <f>I2338*Segmentos!$D$7*(AH2338%)*IF(ISNUMBER(AI2338),AI2338%,0)</f>
        <v>1880064.0000000072</v>
      </c>
      <c r="K2338" s="86">
        <f>I2338*Segmentos!$D$7*(AL2338%)*IF(ISNUMBER(AM2338),AM2338%,0)</f>
        <v>2039808.0000000079</v>
      </c>
      <c r="L2338" s="4"/>
      <c r="M2338" s="2">
        <v>7.66</v>
      </c>
      <c r="N2338" s="2">
        <v>19.7</v>
      </c>
      <c r="O2338" s="2">
        <v>38.799999999999997</v>
      </c>
      <c r="P2338" s="2">
        <v>81.994399999999999</v>
      </c>
      <c r="Q2338" s="2">
        <v>4.58</v>
      </c>
      <c r="R2338" s="2">
        <v>15.1</v>
      </c>
      <c r="S2338" s="2">
        <v>30.3</v>
      </c>
      <c r="T2338" s="2">
        <v>8.1747999999999994</v>
      </c>
      <c r="U2338" s="2">
        <v>7.18</v>
      </c>
      <c r="V2338" s="2">
        <v>16.600000000000001</v>
      </c>
      <c r="W2338" s="2">
        <v>43.1</v>
      </c>
      <c r="X2338" s="2">
        <v>16.111599999999999</v>
      </c>
      <c r="Y2338" s="2">
        <v>7.89</v>
      </c>
      <c r="Z2338" s="2">
        <v>22.4</v>
      </c>
      <c r="AA2338" s="2">
        <v>35.299999999999997</v>
      </c>
      <c r="AB2338" s="2">
        <v>24.917400000000001</v>
      </c>
      <c r="AC2338" s="2">
        <v>9.34</v>
      </c>
      <c r="AD2338" s="2">
        <v>21.7</v>
      </c>
      <c r="AE2338" s="2">
        <v>43</v>
      </c>
      <c r="AF2338" s="2">
        <v>32.790599999999998</v>
      </c>
      <c r="AG2338" s="2">
        <v>7.35</v>
      </c>
      <c r="AH2338" s="22">
        <v>20.399999999999999</v>
      </c>
      <c r="AI2338" s="22">
        <v>36</v>
      </c>
      <c r="AJ2338" s="22">
        <v>37.314599999999999</v>
      </c>
      <c r="AK2338" s="18">
        <v>7.95</v>
      </c>
      <c r="AL2338" s="18">
        <v>19.2</v>
      </c>
      <c r="AM2338" s="18">
        <v>41.5</v>
      </c>
      <c r="AN2338" s="2">
        <v>44.6798</v>
      </c>
      <c r="AO2338" s="2">
        <v>2.16</v>
      </c>
      <c r="AP2338" s="2">
        <v>11</v>
      </c>
      <c r="AQ2338" s="2">
        <v>19.600000000000001</v>
      </c>
      <c r="AR2338" s="2">
        <v>2.5291000000000001</v>
      </c>
      <c r="AS2338" s="2">
        <v>6.26</v>
      </c>
      <c r="AT2338" s="2">
        <v>19.2</v>
      </c>
      <c r="AU2338" s="2">
        <v>32.700000000000003</v>
      </c>
      <c r="AV2338" s="2">
        <v>14.7478</v>
      </c>
      <c r="AW2338" s="2">
        <v>8.06</v>
      </c>
      <c r="AX2338" s="2">
        <v>17.2</v>
      </c>
      <c r="AY2338" s="2">
        <v>46.8</v>
      </c>
      <c r="AZ2338" s="2">
        <v>24.7803</v>
      </c>
      <c r="BA2338" s="2">
        <v>9.75</v>
      </c>
      <c r="BB2338" s="2">
        <v>24.5</v>
      </c>
      <c r="BC2338" s="2">
        <v>39.799999999999997</v>
      </c>
      <c r="BD2338" s="2">
        <v>39.937199999999997</v>
      </c>
      <c r="BE2338" s="4"/>
      <c r="BF2338" s="4"/>
    </row>
    <row r="2339" spans="1:58" x14ac:dyDescent="0.2">
      <c r="A2339" s="29">
        <v>2338</v>
      </c>
      <c r="B2339" s="7" t="s">
        <v>49</v>
      </c>
      <c r="C2339" s="3">
        <v>40002</v>
      </c>
      <c r="D2339" s="4" t="s">
        <v>28</v>
      </c>
      <c r="E2339" s="4" t="s">
        <v>168</v>
      </c>
      <c r="F2339" s="5" t="s">
        <v>190</v>
      </c>
      <c r="G2339" s="6">
        <v>0.91666666666666663</v>
      </c>
      <c r="H2339" s="6">
        <v>3.472222222222222E-3</v>
      </c>
      <c r="I2339" s="85">
        <f t="shared" si="36"/>
        <v>125.00000000000006</v>
      </c>
      <c r="J2339" s="86">
        <f>I2339*Segmentos!$D$7*(AH2339%)*IF(ISNUMBER(AI2339),AI2339%,0)</f>
        <v>322500.00000000012</v>
      </c>
      <c r="K2339" s="86">
        <f>I2339*Segmentos!$D$7*(AL2339%)*IF(ISNUMBER(AM2339),AM2339%,0)</f>
        <v>369600.00000000017</v>
      </c>
      <c r="L2339" s="4" t="s">
        <v>488</v>
      </c>
      <c r="M2339" s="2">
        <v>0.7</v>
      </c>
      <c r="N2339" s="2">
        <v>7.6</v>
      </c>
      <c r="O2339" s="2">
        <v>9.1999999999999993</v>
      </c>
      <c r="P2339" s="2">
        <v>76.842399999999998</v>
      </c>
      <c r="Q2339" s="2">
        <v>0.21</v>
      </c>
      <c r="R2339" s="2">
        <v>4.3</v>
      </c>
      <c r="S2339" s="2">
        <v>4.8</v>
      </c>
      <c r="T2339" s="2">
        <v>3.7740999999999998</v>
      </c>
      <c r="U2339" s="2">
        <v>0.99</v>
      </c>
      <c r="V2339" s="2">
        <v>9.3000000000000007</v>
      </c>
      <c r="W2339" s="2">
        <v>10.6</v>
      </c>
      <c r="X2339" s="2">
        <v>22.6631</v>
      </c>
      <c r="Y2339" s="2">
        <v>0.89</v>
      </c>
      <c r="Z2339" s="2">
        <v>9.4</v>
      </c>
      <c r="AA2339" s="2">
        <v>9.4</v>
      </c>
      <c r="AB2339" s="2">
        <v>28.7242</v>
      </c>
      <c r="AC2339" s="2">
        <v>0.6</v>
      </c>
      <c r="AD2339" s="2">
        <v>6.6</v>
      </c>
      <c r="AE2339" s="2">
        <v>9.1999999999999993</v>
      </c>
      <c r="AF2339" s="2">
        <v>21.680900000000001</v>
      </c>
      <c r="AG2339" s="2">
        <v>0.65</v>
      </c>
      <c r="AH2339" s="22">
        <v>8.6</v>
      </c>
      <c r="AI2339" s="22">
        <v>7.5</v>
      </c>
      <c r="AJ2339" s="22">
        <v>33.8613</v>
      </c>
      <c r="AK2339" s="18">
        <v>0.75</v>
      </c>
      <c r="AL2339" s="18">
        <v>6.6</v>
      </c>
      <c r="AM2339" s="18">
        <v>11.2</v>
      </c>
      <c r="AN2339" s="2">
        <v>42.981099999999998</v>
      </c>
      <c r="AO2339" s="2">
        <v>0.18</v>
      </c>
      <c r="AP2339" s="2">
        <v>3.4</v>
      </c>
      <c r="AQ2339" s="2">
        <v>5.3</v>
      </c>
      <c r="AR2339" s="2">
        <v>2.1254</v>
      </c>
      <c r="AS2339" s="2">
        <v>0.76</v>
      </c>
      <c r="AT2339" s="2">
        <v>7.5</v>
      </c>
      <c r="AU2339" s="2">
        <v>10.199999999999999</v>
      </c>
      <c r="AV2339" s="2">
        <v>18.4132</v>
      </c>
      <c r="AW2339" s="2">
        <v>0.87</v>
      </c>
      <c r="AX2339" s="2">
        <v>7.9</v>
      </c>
      <c r="AY2339" s="2">
        <v>11.1</v>
      </c>
      <c r="AZ2339" s="2">
        <v>27.454499999999999</v>
      </c>
      <c r="BA2339" s="2">
        <v>0.69</v>
      </c>
      <c r="BB2339" s="2">
        <v>8.6</v>
      </c>
      <c r="BC2339" s="2">
        <v>7.9</v>
      </c>
      <c r="BD2339" s="2">
        <v>28.8492</v>
      </c>
      <c r="BE2339" s="4"/>
      <c r="BF2339" s="4"/>
    </row>
    <row r="2340" spans="1:58" x14ac:dyDescent="0.2">
      <c r="A2340" s="29">
        <v>2339</v>
      </c>
      <c r="B2340" s="7" t="s">
        <v>18</v>
      </c>
      <c r="C2340" s="3">
        <v>40002</v>
      </c>
      <c r="D2340" s="4" t="s">
        <v>17</v>
      </c>
      <c r="E2340" s="4" t="s">
        <v>168</v>
      </c>
      <c r="F2340" s="5" t="s">
        <v>190</v>
      </c>
      <c r="G2340" s="6">
        <v>0.8340277777777777</v>
      </c>
      <c r="H2340" s="6">
        <v>0.91527777777777775</v>
      </c>
      <c r="I2340" s="85">
        <f t="shared" si="36"/>
        <v>117.00000000000006</v>
      </c>
      <c r="J2340" s="86">
        <f>I2340*Segmentos!$D$7*(AH2340%)*IF(ISNUMBER(AI2340),AI2340%,0)</f>
        <v>80589.600000000035</v>
      </c>
      <c r="K2340" s="86">
        <f>I2340*Segmentos!$D$7*(AL2340%)*IF(ISNUMBER(AM2340),AM2340%,0)</f>
        <v>71136.000000000029</v>
      </c>
      <c r="L2340" s="4" t="s">
        <v>487</v>
      </c>
      <c r="M2340" s="2">
        <v>0.16</v>
      </c>
      <c r="N2340" s="2">
        <v>2</v>
      </c>
      <c r="O2340" s="2">
        <v>7.9</v>
      </c>
      <c r="P2340" s="2">
        <v>97.003600000000006</v>
      </c>
      <c r="Q2340" s="2">
        <v>0</v>
      </c>
      <c r="R2340" s="2">
        <v>0</v>
      </c>
      <c r="S2340" s="8" t="s">
        <v>577</v>
      </c>
      <c r="T2340" s="2">
        <v>0</v>
      </c>
      <c r="U2340" s="2">
        <v>0.08</v>
      </c>
      <c r="V2340" s="2">
        <v>2.2000000000000002</v>
      </c>
      <c r="W2340" s="2">
        <v>3.7</v>
      </c>
      <c r="X2340" s="2">
        <v>10.385400000000001</v>
      </c>
      <c r="Y2340" s="2">
        <v>0.14000000000000001</v>
      </c>
      <c r="Z2340" s="2">
        <v>1.3</v>
      </c>
      <c r="AA2340" s="2">
        <v>10.6</v>
      </c>
      <c r="AB2340" s="2">
        <v>24.44</v>
      </c>
      <c r="AC2340" s="2">
        <v>0.31</v>
      </c>
      <c r="AD2340" s="2">
        <v>3.6</v>
      </c>
      <c r="AE2340" s="2">
        <v>8.6</v>
      </c>
      <c r="AF2340" s="2">
        <v>62.178199999999997</v>
      </c>
      <c r="AG2340" s="2">
        <v>0.17</v>
      </c>
      <c r="AH2340" s="22">
        <v>2.1</v>
      </c>
      <c r="AI2340" s="22">
        <v>8.1999999999999993</v>
      </c>
      <c r="AJ2340" s="22">
        <v>49.076700000000002</v>
      </c>
      <c r="AK2340" s="18">
        <v>0.15</v>
      </c>
      <c r="AL2340" s="18">
        <v>2</v>
      </c>
      <c r="AM2340" s="18">
        <v>7.6</v>
      </c>
      <c r="AN2340" s="2">
        <v>47.9268</v>
      </c>
      <c r="AO2340" s="2">
        <v>0.05</v>
      </c>
      <c r="AP2340" s="2">
        <v>0.2</v>
      </c>
      <c r="AQ2340" s="2">
        <v>19.899999999999999</v>
      </c>
      <c r="AR2340" s="2">
        <v>3.2850000000000001</v>
      </c>
      <c r="AS2340" s="2">
        <v>0.03</v>
      </c>
      <c r="AT2340" s="2">
        <v>0.6</v>
      </c>
      <c r="AU2340" s="2">
        <v>6</v>
      </c>
      <c r="AV2340" s="2">
        <v>4.5118</v>
      </c>
      <c r="AW2340" s="2">
        <v>0.12</v>
      </c>
      <c r="AX2340" s="2">
        <v>1.6</v>
      </c>
      <c r="AY2340" s="2">
        <v>7.2</v>
      </c>
      <c r="AZ2340" s="2">
        <v>20.107900000000001</v>
      </c>
      <c r="BA2340" s="2">
        <v>0.3</v>
      </c>
      <c r="BB2340" s="2">
        <v>3.7</v>
      </c>
      <c r="BC2340" s="2">
        <v>8</v>
      </c>
      <c r="BD2340" s="2">
        <v>69.0989</v>
      </c>
      <c r="BE2340" s="4"/>
      <c r="BF2340" s="4"/>
    </row>
    <row r="2341" spans="1:58" x14ac:dyDescent="0.2">
      <c r="A2341" s="29">
        <v>2340</v>
      </c>
      <c r="B2341" s="7" t="s">
        <v>9</v>
      </c>
      <c r="C2341" s="3">
        <v>40002</v>
      </c>
      <c r="D2341" s="4" t="s">
        <v>8</v>
      </c>
      <c r="E2341" s="4" t="s">
        <v>168</v>
      </c>
      <c r="F2341" s="5" t="s">
        <v>190</v>
      </c>
      <c r="G2341" s="6">
        <v>0.79166666666666663</v>
      </c>
      <c r="H2341" s="6">
        <v>0.87291666666666667</v>
      </c>
      <c r="I2341" s="85">
        <f t="shared" si="36"/>
        <v>117.00000000000006</v>
      </c>
      <c r="J2341" s="86">
        <f>I2341*Segmentos!$D$7*(AH2341%)*IF(ISNUMBER(AI2341),AI2341%,0)</f>
        <v>1718496.0000000009</v>
      </c>
      <c r="K2341" s="86">
        <f>I2341*Segmentos!$D$7*(AL2341%)*IF(ISNUMBER(AM2341),AM2341%,0)</f>
        <v>2148120.0000000014</v>
      </c>
      <c r="L2341" s="4" t="s">
        <v>484</v>
      </c>
      <c r="M2341" s="2">
        <v>4.16</v>
      </c>
      <c r="N2341" s="2">
        <v>12.8</v>
      </c>
      <c r="O2341" s="2">
        <v>32.5</v>
      </c>
      <c r="P2341" s="2">
        <v>81.313599999999994</v>
      </c>
      <c r="Q2341" s="2">
        <v>2.5499999999999998</v>
      </c>
      <c r="R2341" s="2">
        <v>6.7</v>
      </c>
      <c r="S2341" s="2">
        <v>38</v>
      </c>
      <c r="T2341" s="2">
        <v>8.3180999999999994</v>
      </c>
      <c r="U2341" s="2">
        <v>2.83</v>
      </c>
      <c r="V2341" s="2">
        <v>8.9</v>
      </c>
      <c r="W2341" s="2">
        <v>31.9</v>
      </c>
      <c r="X2341" s="2">
        <v>11.5909</v>
      </c>
      <c r="Y2341" s="2">
        <v>6.64</v>
      </c>
      <c r="Z2341" s="2">
        <v>16.5</v>
      </c>
      <c r="AA2341" s="2">
        <v>40.4</v>
      </c>
      <c r="AB2341" s="2">
        <v>38.337600000000002</v>
      </c>
      <c r="AC2341" s="2">
        <v>3.6</v>
      </c>
      <c r="AD2341" s="2">
        <v>15.2</v>
      </c>
      <c r="AE2341" s="2">
        <v>23.7</v>
      </c>
      <c r="AF2341" s="2">
        <v>23.0671</v>
      </c>
      <c r="AG2341" s="2">
        <v>3.68</v>
      </c>
      <c r="AH2341" s="22">
        <v>12</v>
      </c>
      <c r="AI2341" s="22">
        <v>30.6</v>
      </c>
      <c r="AJ2341" s="22">
        <v>34.099899999999998</v>
      </c>
      <c r="AK2341" s="18">
        <v>4.5999999999999996</v>
      </c>
      <c r="AL2341" s="18">
        <v>13.5</v>
      </c>
      <c r="AM2341" s="18">
        <v>34</v>
      </c>
      <c r="AN2341" s="2">
        <v>47.213799999999999</v>
      </c>
      <c r="AO2341" s="2">
        <v>0.46</v>
      </c>
      <c r="AP2341" s="2">
        <v>3.3</v>
      </c>
      <c r="AQ2341" s="2">
        <v>13.7</v>
      </c>
      <c r="AR2341" s="2">
        <v>0.9778</v>
      </c>
      <c r="AS2341" s="2">
        <v>2.5</v>
      </c>
      <c r="AT2341" s="2">
        <v>11.9</v>
      </c>
      <c r="AU2341" s="2">
        <v>20.9</v>
      </c>
      <c r="AV2341" s="2">
        <v>10.7507</v>
      </c>
      <c r="AW2341" s="2">
        <v>3.72</v>
      </c>
      <c r="AX2341" s="2">
        <v>13.9</v>
      </c>
      <c r="AY2341" s="2">
        <v>26.7</v>
      </c>
      <c r="AZ2341" s="2">
        <v>20.886199999999999</v>
      </c>
      <c r="BA2341" s="2">
        <v>6.51</v>
      </c>
      <c r="BB2341" s="2">
        <v>15.2</v>
      </c>
      <c r="BC2341" s="2">
        <v>42.8</v>
      </c>
      <c r="BD2341" s="2">
        <v>48.698999999999998</v>
      </c>
      <c r="BE2341" s="4"/>
      <c r="BF2341" s="4"/>
    </row>
    <row r="2342" spans="1:58" x14ac:dyDescent="0.2">
      <c r="A2342" s="29">
        <v>2341</v>
      </c>
      <c r="B2342" s="7" t="s">
        <v>1</v>
      </c>
      <c r="C2342" s="3">
        <v>40002</v>
      </c>
      <c r="D2342" s="4" t="s">
        <v>0</v>
      </c>
      <c r="E2342" s="4" t="s">
        <v>163</v>
      </c>
      <c r="F2342" s="5" t="s">
        <v>190</v>
      </c>
      <c r="G2342" s="6">
        <v>0.85069444444444453</v>
      </c>
      <c r="H2342" s="6">
        <v>0.88402777777777775</v>
      </c>
      <c r="I2342" s="85">
        <f t="shared" si="36"/>
        <v>47.999999999999829</v>
      </c>
      <c r="J2342" s="86">
        <f>I2342*Segmentos!$D$7*(AH2342%)*IF(ISNUMBER(AI2342),AI2342%,0)</f>
        <v>843014.39999999711</v>
      </c>
      <c r="K2342" s="86">
        <f>I2342*Segmentos!$D$7*(AL2342%)*IF(ISNUMBER(AM2342),AM2342%,0)</f>
        <v>1522559.9999999946</v>
      </c>
      <c r="L2342" s="4"/>
      <c r="M2342" s="2">
        <v>6.25</v>
      </c>
      <c r="N2342" s="2">
        <v>10.8</v>
      </c>
      <c r="O2342" s="2">
        <v>58.1</v>
      </c>
      <c r="P2342" s="2">
        <v>80.186499999999995</v>
      </c>
      <c r="Q2342" s="2">
        <v>4.16</v>
      </c>
      <c r="R2342" s="2">
        <v>6.9</v>
      </c>
      <c r="S2342" s="2">
        <v>60.7</v>
      </c>
      <c r="T2342" s="2">
        <v>8.8953000000000007</v>
      </c>
      <c r="U2342" s="2">
        <v>4.49</v>
      </c>
      <c r="V2342" s="2">
        <v>10</v>
      </c>
      <c r="W2342" s="2">
        <v>44.9</v>
      </c>
      <c r="X2342" s="2">
        <v>12.054500000000001</v>
      </c>
      <c r="Y2342" s="2">
        <v>6.18</v>
      </c>
      <c r="Z2342" s="2">
        <v>10.5</v>
      </c>
      <c r="AA2342" s="2">
        <v>58.6</v>
      </c>
      <c r="AB2342" s="2">
        <v>23.390899999999998</v>
      </c>
      <c r="AC2342" s="2">
        <v>8.52</v>
      </c>
      <c r="AD2342" s="2">
        <v>13.5</v>
      </c>
      <c r="AE2342" s="2">
        <v>63.3</v>
      </c>
      <c r="AF2342" s="2">
        <v>35.8459</v>
      </c>
      <c r="AG2342" s="2">
        <v>4.38</v>
      </c>
      <c r="AH2342" s="22">
        <v>8.3000000000000007</v>
      </c>
      <c r="AI2342" s="22">
        <v>52.9</v>
      </c>
      <c r="AJ2342" s="22">
        <v>26.613499999999998</v>
      </c>
      <c r="AK2342" s="18">
        <v>7.95</v>
      </c>
      <c r="AL2342" s="18">
        <v>13</v>
      </c>
      <c r="AM2342" s="18">
        <v>61</v>
      </c>
      <c r="AN2342" s="2">
        <v>53.573099999999997</v>
      </c>
      <c r="AO2342" s="2">
        <v>4.0599999999999996</v>
      </c>
      <c r="AP2342" s="2">
        <v>9.1</v>
      </c>
      <c r="AQ2342" s="2">
        <v>44.4</v>
      </c>
      <c r="AR2342" s="2">
        <v>5.6947000000000001</v>
      </c>
      <c r="AS2342" s="2">
        <v>7.53</v>
      </c>
      <c r="AT2342" s="2">
        <v>12</v>
      </c>
      <c r="AU2342" s="2">
        <v>62.5</v>
      </c>
      <c r="AV2342" s="2">
        <v>21.262899999999998</v>
      </c>
      <c r="AW2342" s="2">
        <v>6.68</v>
      </c>
      <c r="AX2342" s="2">
        <v>9.3000000000000007</v>
      </c>
      <c r="AY2342" s="2">
        <v>72.099999999999994</v>
      </c>
      <c r="AZ2342" s="2">
        <v>24.6279</v>
      </c>
      <c r="BA2342" s="2">
        <v>5.83</v>
      </c>
      <c r="BB2342" s="2">
        <v>11.6</v>
      </c>
      <c r="BC2342" s="2">
        <v>50.1</v>
      </c>
      <c r="BD2342" s="2">
        <v>28.600999999999999</v>
      </c>
      <c r="BE2342" s="4"/>
      <c r="BF2342" s="4"/>
    </row>
    <row r="2343" spans="1:58" x14ac:dyDescent="0.2">
      <c r="A2343" s="29">
        <v>2342</v>
      </c>
      <c r="B2343" s="7" t="s">
        <v>36</v>
      </c>
      <c r="C2343" s="3">
        <v>40002</v>
      </c>
      <c r="D2343" s="4" t="s">
        <v>13</v>
      </c>
      <c r="E2343" s="4" t="s">
        <v>163</v>
      </c>
      <c r="F2343" s="5" t="s">
        <v>190</v>
      </c>
      <c r="G2343" s="6">
        <v>0.9194444444444444</v>
      </c>
      <c r="H2343" s="6">
        <v>0.94305555555555554</v>
      </c>
      <c r="I2343" s="85">
        <f t="shared" si="36"/>
        <v>34.000000000000043</v>
      </c>
      <c r="J2343" s="86">
        <f>I2343*Segmentos!$D$7*(AH2343%)*IF(ISNUMBER(AI2343),AI2343%,0)</f>
        <v>1629579.2000000023</v>
      </c>
      <c r="K2343" s="86">
        <f>I2343*Segmentos!$D$7*(AL2343%)*IF(ISNUMBER(AM2343),AM2343%,0)</f>
        <v>2452243.200000003</v>
      </c>
      <c r="L2343" s="4"/>
      <c r="M2343" s="2">
        <v>15.17</v>
      </c>
      <c r="N2343" s="2">
        <v>22.5</v>
      </c>
      <c r="O2343" s="2">
        <v>67.5</v>
      </c>
      <c r="P2343" s="2">
        <v>89.903700000000001</v>
      </c>
      <c r="Q2343" s="2">
        <v>10.87</v>
      </c>
      <c r="R2343" s="2">
        <v>16.2</v>
      </c>
      <c r="S2343" s="2">
        <v>67.2</v>
      </c>
      <c r="T2343" s="2">
        <v>10.750299999999999</v>
      </c>
      <c r="U2343" s="2">
        <v>13.08</v>
      </c>
      <c r="V2343" s="2">
        <v>20.3</v>
      </c>
      <c r="W2343" s="2">
        <v>64.5</v>
      </c>
      <c r="X2343" s="2">
        <v>16.2456</v>
      </c>
      <c r="Y2343" s="2">
        <v>16.649999999999999</v>
      </c>
      <c r="Z2343" s="2">
        <v>24.5</v>
      </c>
      <c r="AA2343" s="2">
        <v>67.900000000000006</v>
      </c>
      <c r="AB2343" s="2">
        <v>29.129200000000001</v>
      </c>
      <c r="AC2343" s="2">
        <v>17.36</v>
      </c>
      <c r="AD2343" s="2">
        <v>25.2</v>
      </c>
      <c r="AE2343" s="2">
        <v>68.8</v>
      </c>
      <c r="AF2343" s="2">
        <v>33.778599999999997</v>
      </c>
      <c r="AG2343" s="2">
        <v>12.01</v>
      </c>
      <c r="AH2343" s="22">
        <v>18.100000000000001</v>
      </c>
      <c r="AI2343" s="22">
        <v>66.2</v>
      </c>
      <c r="AJ2343" s="22">
        <v>33.76</v>
      </c>
      <c r="AK2343" s="18">
        <v>18.03</v>
      </c>
      <c r="AL2343" s="18">
        <v>26.4</v>
      </c>
      <c r="AM2343" s="18">
        <v>68.3</v>
      </c>
      <c r="AN2343" s="2">
        <v>56.143700000000003</v>
      </c>
      <c r="AO2343" s="2">
        <v>14.84</v>
      </c>
      <c r="AP2343" s="2">
        <v>21</v>
      </c>
      <c r="AQ2343" s="2">
        <v>70.8</v>
      </c>
      <c r="AR2343" s="2">
        <v>9.6126000000000005</v>
      </c>
      <c r="AS2343" s="2">
        <v>15.64</v>
      </c>
      <c r="AT2343" s="2">
        <v>21.4</v>
      </c>
      <c r="AU2343" s="2">
        <v>72.900000000000006</v>
      </c>
      <c r="AV2343" s="2">
        <v>20.411999999999999</v>
      </c>
      <c r="AW2343" s="2">
        <v>15.99</v>
      </c>
      <c r="AX2343" s="2">
        <v>21.7</v>
      </c>
      <c r="AY2343" s="2">
        <v>73.7</v>
      </c>
      <c r="AZ2343" s="2">
        <v>27.244499999999999</v>
      </c>
      <c r="BA2343" s="2">
        <v>14.38</v>
      </c>
      <c r="BB2343" s="2">
        <v>24.1</v>
      </c>
      <c r="BC2343" s="2">
        <v>59.7</v>
      </c>
      <c r="BD2343" s="2">
        <v>32.634500000000003</v>
      </c>
      <c r="BE2343" s="4"/>
      <c r="BF2343" s="4"/>
    </row>
    <row r="2344" spans="1:58" x14ac:dyDescent="0.2">
      <c r="A2344" s="29">
        <v>2343</v>
      </c>
      <c r="B2344" s="7" t="s">
        <v>88</v>
      </c>
      <c r="C2344" s="3">
        <v>40002</v>
      </c>
      <c r="D2344" s="4" t="s">
        <v>13</v>
      </c>
      <c r="E2344" s="4" t="s">
        <v>163</v>
      </c>
      <c r="F2344" s="5" t="s">
        <v>190</v>
      </c>
      <c r="G2344" s="6">
        <v>0.91805555555555562</v>
      </c>
      <c r="H2344" s="6">
        <v>0.9194444444444444</v>
      </c>
      <c r="I2344" s="85">
        <f t="shared" si="36"/>
        <v>1.999999999999833</v>
      </c>
      <c r="J2344" s="86">
        <f>I2344*Segmentos!$D$7*(AH2344%)*IF(ISNUMBER(AI2344),AI2344%,0)</f>
        <v>85552.799999992872</v>
      </c>
      <c r="K2344" s="86">
        <f>I2344*Segmentos!$D$7*(AL2344%)*IF(ISNUMBER(AM2344),AM2344%,0)</f>
        <v>123899.99999998964</v>
      </c>
      <c r="L2344" s="4"/>
      <c r="M2344" s="2">
        <v>13.2</v>
      </c>
      <c r="N2344" s="2">
        <v>15.4</v>
      </c>
      <c r="O2344" s="2">
        <v>85.7</v>
      </c>
      <c r="P2344" s="2">
        <v>91.530600000000007</v>
      </c>
      <c r="Q2344" s="2">
        <v>8.51</v>
      </c>
      <c r="R2344" s="2">
        <v>10</v>
      </c>
      <c r="S2344" s="2">
        <v>85.2</v>
      </c>
      <c r="T2344" s="2">
        <v>9.8423999999999996</v>
      </c>
      <c r="U2344" s="2">
        <v>8.77</v>
      </c>
      <c r="V2344" s="2">
        <v>10.5</v>
      </c>
      <c r="W2344" s="2">
        <v>83.1</v>
      </c>
      <c r="X2344" s="2">
        <v>12.743600000000001</v>
      </c>
      <c r="Y2344" s="2">
        <v>15.11</v>
      </c>
      <c r="Z2344" s="2">
        <v>17.600000000000001</v>
      </c>
      <c r="AA2344" s="2">
        <v>85.8</v>
      </c>
      <c r="AB2344" s="2">
        <v>30.932200000000002</v>
      </c>
      <c r="AC2344" s="2">
        <v>16.7</v>
      </c>
      <c r="AD2344" s="2">
        <v>19.3</v>
      </c>
      <c r="AE2344" s="2">
        <v>86.7</v>
      </c>
      <c r="AF2344" s="2">
        <v>38.0124</v>
      </c>
      <c r="AG2344" s="2">
        <v>10.7</v>
      </c>
      <c r="AH2344" s="22">
        <v>12.9</v>
      </c>
      <c r="AI2344" s="22">
        <v>82.9</v>
      </c>
      <c r="AJ2344" s="22">
        <v>35.218299999999999</v>
      </c>
      <c r="AK2344" s="18">
        <v>15.45</v>
      </c>
      <c r="AL2344" s="18">
        <v>17.7</v>
      </c>
      <c r="AM2344" s="18">
        <v>87.5</v>
      </c>
      <c r="AN2344" s="2">
        <v>56.3123</v>
      </c>
      <c r="AO2344" s="2">
        <v>12.04</v>
      </c>
      <c r="AP2344" s="2">
        <v>13.8</v>
      </c>
      <c r="AQ2344" s="2">
        <v>87.3</v>
      </c>
      <c r="AR2344" s="2">
        <v>9.1271000000000004</v>
      </c>
      <c r="AS2344" s="2">
        <v>11.54</v>
      </c>
      <c r="AT2344" s="2">
        <v>13.4</v>
      </c>
      <c r="AU2344" s="2">
        <v>85.9</v>
      </c>
      <c r="AV2344" s="2">
        <v>17.626300000000001</v>
      </c>
      <c r="AW2344" s="2">
        <v>13.2</v>
      </c>
      <c r="AX2344" s="2">
        <v>14.6</v>
      </c>
      <c r="AY2344" s="2">
        <v>90.4</v>
      </c>
      <c r="AZ2344" s="2">
        <v>26.320900000000002</v>
      </c>
      <c r="BA2344" s="2">
        <v>14.48</v>
      </c>
      <c r="BB2344" s="2">
        <v>17.600000000000001</v>
      </c>
      <c r="BC2344" s="2">
        <v>82.3</v>
      </c>
      <c r="BD2344" s="2">
        <v>38.456299999999999</v>
      </c>
      <c r="BE2344" s="4"/>
      <c r="BF2344" s="4"/>
    </row>
    <row r="2345" spans="1:58" x14ac:dyDescent="0.2">
      <c r="A2345" s="29">
        <v>2344</v>
      </c>
      <c r="B2345" s="7" t="s">
        <v>20</v>
      </c>
      <c r="C2345" s="3">
        <v>40002</v>
      </c>
      <c r="D2345" s="4" t="s">
        <v>17</v>
      </c>
      <c r="E2345" s="4" t="s">
        <v>169</v>
      </c>
      <c r="F2345" s="5" t="s">
        <v>190</v>
      </c>
      <c r="G2345" s="6">
        <v>0.91666666666666663</v>
      </c>
      <c r="H2345" s="6">
        <v>0.95833333333333337</v>
      </c>
      <c r="I2345" s="85">
        <f t="shared" si="36"/>
        <v>60.000000000000107</v>
      </c>
      <c r="J2345" s="86">
        <f>I2345*Segmentos!$D$7*(AH2345%)*IF(ISNUMBER(AI2345),AI2345%,0)</f>
        <v>120960.00000000019</v>
      </c>
      <c r="K2345" s="86">
        <f>I2345*Segmentos!$D$7*(AL2345%)*IF(ISNUMBER(AM2345),AM2345%,0)</f>
        <v>115392.00000000019</v>
      </c>
      <c r="L2345" s="4"/>
      <c r="M2345" s="2">
        <v>0.5</v>
      </c>
      <c r="N2345" s="2">
        <v>1.1000000000000001</v>
      </c>
      <c r="O2345" s="2">
        <v>45.5</v>
      </c>
      <c r="P2345" s="2">
        <v>100</v>
      </c>
      <c r="Q2345" s="2">
        <v>0</v>
      </c>
      <c r="R2345" s="2">
        <v>0</v>
      </c>
      <c r="S2345" s="8" t="s">
        <v>577</v>
      </c>
      <c r="T2345" s="2">
        <v>0</v>
      </c>
      <c r="U2345" s="2">
        <v>0</v>
      </c>
      <c r="V2345" s="2">
        <v>0</v>
      </c>
      <c r="W2345" s="8" t="s">
        <v>577</v>
      </c>
      <c r="X2345" s="2">
        <v>0</v>
      </c>
      <c r="Y2345" s="2">
        <v>0.05</v>
      </c>
      <c r="Z2345" s="2">
        <v>1</v>
      </c>
      <c r="AA2345" s="2">
        <v>4.4000000000000004</v>
      </c>
      <c r="AB2345" s="2">
        <v>2.6873999999999998</v>
      </c>
      <c r="AC2345" s="2">
        <v>1.48</v>
      </c>
      <c r="AD2345" s="2">
        <v>2.4</v>
      </c>
      <c r="AE2345" s="2">
        <v>61</v>
      </c>
      <c r="AF2345" s="2">
        <v>97.312600000000003</v>
      </c>
      <c r="AG2345" s="2">
        <v>0.51</v>
      </c>
      <c r="AH2345" s="22">
        <v>1.4</v>
      </c>
      <c r="AI2345" s="22">
        <v>36</v>
      </c>
      <c r="AJ2345" s="22">
        <v>48.0715</v>
      </c>
      <c r="AK2345" s="18">
        <v>0.49</v>
      </c>
      <c r="AL2345" s="18">
        <v>0.8</v>
      </c>
      <c r="AM2345" s="18">
        <v>60.1</v>
      </c>
      <c r="AN2345" s="2">
        <v>51.9285</v>
      </c>
      <c r="AO2345" s="2">
        <v>0.16</v>
      </c>
      <c r="AP2345" s="2">
        <v>1</v>
      </c>
      <c r="AQ2345" s="2">
        <v>16.3</v>
      </c>
      <c r="AR2345" s="2">
        <v>3.6036000000000001</v>
      </c>
      <c r="AS2345" s="2">
        <v>0.01</v>
      </c>
      <c r="AT2345" s="2">
        <v>0.3</v>
      </c>
      <c r="AU2345" s="2">
        <v>1.7</v>
      </c>
      <c r="AV2345" s="2">
        <v>0.2472</v>
      </c>
      <c r="AW2345" s="2">
        <v>0.27</v>
      </c>
      <c r="AX2345" s="2">
        <v>0.3</v>
      </c>
      <c r="AY2345" s="2">
        <v>95</v>
      </c>
      <c r="AZ2345" s="2">
        <v>15.666600000000001</v>
      </c>
      <c r="BA2345" s="2">
        <v>1.05</v>
      </c>
      <c r="BB2345" s="2">
        <v>2.2000000000000002</v>
      </c>
      <c r="BC2345" s="2">
        <v>48.3</v>
      </c>
      <c r="BD2345" s="2">
        <v>80.482600000000005</v>
      </c>
      <c r="BE2345" s="4"/>
      <c r="BF2345" s="4"/>
    </row>
    <row r="2346" spans="1:58" x14ac:dyDescent="0.2">
      <c r="A2346" s="29">
        <v>2345</v>
      </c>
      <c r="B2346" s="7" t="s">
        <v>11</v>
      </c>
      <c r="C2346" s="3">
        <v>40002</v>
      </c>
      <c r="D2346" s="4" t="s">
        <v>8</v>
      </c>
      <c r="E2346" s="4" t="s">
        <v>166</v>
      </c>
      <c r="F2346" s="5" t="s">
        <v>190</v>
      </c>
      <c r="G2346" s="6">
        <v>0.91041666666666676</v>
      </c>
      <c r="H2346" s="6">
        <v>0.91180555555555554</v>
      </c>
      <c r="I2346" s="85">
        <f t="shared" si="36"/>
        <v>1.999999999999833</v>
      </c>
      <c r="J2346" s="86">
        <f>I2346*Segmentos!$D$7*(AH2346%)*IF(ISNUMBER(AI2346),AI2346%,0)</f>
        <v>22109.59999999815</v>
      </c>
      <c r="K2346" s="86">
        <f>I2346*Segmentos!$D$7*(AL2346%)*IF(ISNUMBER(AM2346),AM2346%,0)</f>
        <v>28238.399999997648</v>
      </c>
      <c r="L2346" s="4"/>
      <c r="M2346" s="2">
        <v>3.17</v>
      </c>
      <c r="N2346" s="2">
        <v>3.3</v>
      </c>
      <c r="O2346" s="2">
        <v>95.3</v>
      </c>
      <c r="P2346" s="2">
        <v>92.4435</v>
      </c>
      <c r="Q2346" s="2">
        <v>0.69</v>
      </c>
      <c r="R2346" s="2">
        <v>0.7</v>
      </c>
      <c r="S2346" s="2">
        <v>100</v>
      </c>
      <c r="T2346" s="2">
        <v>3.3544</v>
      </c>
      <c r="U2346" s="2">
        <v>2.12</v>
      </c>
      <c r="V2346" s="2">
        <v>2.4</v>
      </c>
      <c r="W2346" s="2">
        <v>87.8</v>
      </c>
      <c r="X2346" s="2">
        <v>12.9693</v>
      </c>
      <c r="Y2346" s="2">
        <v>2.89</v>
      </c>
      <c r="Z2346" s="2">
        <v>3.1</v>
      </c>
      <c r="AA2346" s="2">
        <v>92.9</v>
      </c>
      <c r="AB2346" s="2">
        <v>24.876200000000001</v>
      </c>
      <c r="AC2346" s="2">
        <v>5.36</v>
      </c>
      <c r="AD2346" s="2">
        <v>5.4</v>
      </c>
      <c r="AE2346" s="2">
        <v>98.4</v>
      </c>
      <c r="AF2346" s="2">
        <v>51.243600000000001</v>
      </c>
      <c r="AG2346" s="2">
        <v>2.77</v>
      </c>
      <c r="AH2346" s="22">
        <v>2.9</v>
      </c>
      <c r="AI2346" s="22">
        <v>95.3</v>
      </c>
      <c r="AJ2346" s="22">
        <v>38.241500000000002</v>
      </c>
      <c r="AK2346" s="18">
        <v>3.54</v>
      </c>
      <c r="AL2346" s="18">
        <v>3.7</v>
      </c>
      <c r="AM2346" s="18">
        <v>95.4</v>
      </c>
      <c r="AN2346" s="2">
        <v>54.201999999999998</v>
      </c>
      <c r="AO2346" s="2">
        <v>0.83</v>
      </c>
      <c r="AP2346" s="2">
        <v>0.8</v>
      </c>
      <c r="AQ2346" s="2">
        <v>100</v>
      </c>
      <c r="AR2346" s="2">
        <v>2.6366999999999998</v>
      </c>
      <c r="AS2346" s="2">
        <v>2.35</v>
      </c>
      <c r="AT2346" s="2">
        <v>2.5</v>
      </c>
      <c r="AU2346" s="2">
        <v>94.8</v>
      </c>
      <c r="AV2346" s="2">
        <v>15.054600000000001</v>
      </c>
      <c r="AW2346" s="2">
        <v>2.78</v>
      </c>
      <c r="AX2346" s="2">
        <v>3</v>
      </c>
      <c r="AY2346" s="2">
        <v>92.4</v>
      </c>
      <c r="AZ2346" s="2">
        <v>23.2515</v>
      </c>
      <c r="BA2346" s="2">
        <v>4.62</v>
      </c>
      <c r="BB2346" s="2">
        <v>4.8</v>
      </c>
      <c r="BC2346" s="2">
        <v>96.6</v>
      </c>
      <c r="BD2346" s="2">
        <v>51.500700000000002</v>
      </c>
      <c r="BE2346" s="4"/>
      <c r="BF2346" s="4"/>
    </row>
    <row r="2347" spans="1:58" x14ac:dyDescent="0.2">
      <c r="A2347" s="29">
        <v>2346</v>
      </c>
      <c r="B2347" s="7" t="s">
        <v>11</v>
      </c>
      <c r="C2347" s="3">
        <v>40002</v>
      </c>
      <c r="D2347" s="4" t="s">
        <v>0</v>
      </c>
      <c r="E2347" s="4" t="s">
        <v>166</v>
      </c>
      <c r="F2347" s="5" t="s">
        <v>190</v>
      </c>
      <c r="G2347" s="6">
        <v>0.92638888888888893</v>
      </c>
      <c r="H2347" s="6">
        <v>0.9291666666666667</v>
      </c>
      <c r="I2347" s="85">
        <f t="shared" si="36"/>
        <v>3.9999999999999858</v>
      </c>
      <c r="J2347" s="86">
        <f>I2347*Segmentos!$D$7*(AH2347%)*IF(ISNUMBER(AI2347),AI2347%,0)</f>
        <v>55431.999999999804</v>
      </c>
      <c r="K2347" s="86">
        <f>I2347*Segmentos!$D$7*(AL2347%)*IF(ISNUMBER(AM2347),AM2347%,0)</f>
        <v>64371.199999999772</v>
      </c>
      <c r="L2347" s="4"/>
      <c r="M2347" s="2">
        <v>3.8</v>
      </c>
      <c r="N2347" s="2">
        <v>4.5</v>
      </c>
      <c r="O2347" s="2">
        <v>85.1</v>
      </c>
      <c r="P2347" s="2">
        <v>87.009100000000004</v>
      </c>
      <c r="Q2347" s="2">
        <v>2.41</v>
      </c>
      <c r="R2347" s="2">
        <v>2.8</v>
      </c>
      <c r="S2347" s="2">
        <v>85.3</v>
      </c>
      <c r="T2347" s="2">
        <v>9.2065000000000001</v>
      </c>
      <c r="U2347" s="2">
        <v>3.71</v>
      </c>
      <c r="V2347" s="2">
        <v>4.0999999999999996</v>
      </c>
      <c r="W2347" s="2">
        <v>90.7</v>
      </c>
      <c r="X2347" s="2">
        <v>17.821000000000002</v>
      </c>
      <c r="Y2347" s="2">
        <v>3.65</v>
      </c>
      <c r="Z2347" s="2">
        <v>4.4000000000000004</v>
      </c>
      <c r="AA2347" s="2">
        <v>82.6</v>
      </c>
      <c r="AB2347" s="2">
        <v>24.729500000000002</v>
      </c>
      <c r="AC2347" s="2">
        <v>4.6900000000000004</v>
      </c>
      <c r="AD2347" s="2">
        <v>5.6</v>
      </c>
      <c r="AE2347" s="2">
        <v>84.3</v>
      </c>
      <c r="AF2347" s="2">
        <v>35.252099999999999</v>
      </c>
      <c r="AG2347" s="2">
        <v>3.5</v>
      </c>
      <c r="AH2347" s="22">
        <v>4.0999999999999996</v>
      </c>
      <c r="AI2347" s="22">
        <v>84.5</v>
      </c>
      <c r="AJ2347" s="22">
        <v>38.0473</v>
      </c>
      <c r="AK2347" s="18">
        <v>4.0599999999999996</v>
      </c>
      <c r="AL2347" s="18">
        <v>4.7</v>
      </c>
      <c r="AM2347" s="18">
        <v>85.6</v>
      </c>
      <c r="AN2347" s="2">
        <v>48.961799999999997</v>
      </c>
      <c r="AO2347" s="2">
        <v>2.86</v>
      </c>
      <c r="AP2347" s="2">
        <v>3.6</v>
      </c>
      <c r="AQ2347" s="2">
        <v>79.5</v>
      </c>
      <c r="AR2347" s="2">
        <v>7.1523000000000003</v>
      </c>
      <c r="AS2347" s="2">
        <v>4.82</v>
      </c>
      <c r="AT2347" s="2">
        <v>5.2</v>
      </c>
      <c r="AU2347" s="2">
        <v>92.6</v>
      </c>
      <c r="AV2347" s="2">
        <v>24.3338</v>
      </c>
      <c r="AW2347" s="2">
        <v>3.06</v>
      </c>
      <c r="AX2347" s="2">
        <v>4.0999999999999996</v>
      </c>
      <c r="AY2347" s="2">
        <v>73.900000000000006</v>
      </c>
      <c r="AZ2347" s="2">
        <v>20.161100000000001</v>
      </c>
      <c r="BA2347" s="2">
        <v>4.03</v>
      </c>
      <c r="BB2347" s="2">
        <v>4.5</v>
      </c>
      <c r="BC2347" s="2">
        <v>89.2</v>
      </c>
      <c r="BD2347" s="2">
        <v>35.361899999999999</v>
      </c>
      <c r="BE2347" s="4"/>
      <c r="BF2347" s="4"/>
    </row>
    <row r="2348" spans="1:58" x14ac:dyDescent="0.2">
      <c r="A2348" s="29">
        <v>2347</v>
      </c>
      <c r="B2348" s="7" t="s">
        <v>6</v>
      </c>
      <c r="C2348" s="3">
        <v>40002</v>
      </c>
      <c r="D2348" s="4" t="s">
        <v>3</v>
      </c>
      <c r="E2348" s="4" t="s">
        <v>166</v>
      </c>
      <c r="F2348" s="5" t="s">
        <v>190</v>
      </c>
      <c r="G2348" s="6">
        <v>0.91111111111111109</v>
      </c>
      <c r="H2348" s="6">
        <v>0.91249999999999998</v>
      </c>
      <c r="I2348" s="85">
        <f t="shared" si="36"/>
        <v>1.9999999999999929</v>
      </c>
      <c r="J2348" s="86">
        <f>I2348*Segmentos!$D$7*(AH2348%)*IF(ISNUMBER(AI2348),AI2348%,0)</f>
        <v>70804.799999999756</v>
      </c>
      <c r="K2348" s="86">
        <f>I2348*Segmentos!$D$7*(AL2348%)*IF(ISNUMBER(AM2348),AM2348%,0)</f>
        <v>67631.199999999764</v>
      </c>
      <c r="L2348" s="4"/>
      <c r="M2348" s="2">
        <v>8.64</v>
      </c>
      <c r="N2348" s="2">
        <v>9.5</v>
      </c>
      <c r="O2348" s="2">
        <v>91.1</v>
      </c>
      <c r="P2348" s="2">
        <v>83.751400000000004</v>
      </c>
      <c r="Q2348" s="2">
        <v>5.18</v>
      </c>
      <c r="R2348" s="2">
        <v>5.9</v>
      </c>
      <c r="S2348" s="2">
        <v>87.2</v>
      </c>
      <c r="T2348" s="2">
        <v>8.3853000000000009</v>
      </c>
      <c r="U2348" s="2">
        <v>8.1999999999999993</v>
      </c>
      <c r="V2348" s="2">
        <v>8.9</v>
      </c>
      <c r="W2348" s="2">
        <v>92.1</v>
      </c>
      <c r="X2348" s="2">
        <v>16.6738</v>
      </c>
      <c r="Y2348" s="2">
        <v>9.43</v>
      </c>
      <c r="Z2348" s="2">
        <v>10.199999999999999</v>
      </c>
      <c r="AA2348" s="2">
        <v>92.5</v>
      </c>
      <c r="AB2348" s="2">
        <v>26.991599999999998</v>
      </c>
      <c r="AC2348" s="2">
        <v>9.9600000000000009</v>
      </c>
      <c r="AD2348" s="2">
        <v>11</v>
      </c>
      <c r="AE2348" s="2">
        <v>90.5</v>
      </c>
      <c r="AF2348" s="2">
        <v>31.700700000000001</v>
      </c>
      <c r="AG2348" s="2">
        <v>8.86</v>
      </c>
      <c r="AH2348" s="22">
        <v>9.9</v>
      </c>
      <c r="AI2348" s="22">
        <v>89.4</v>
      </c>
      <c r="AJ2348" s="22">
        <v>40.775199999999998</v>
      </c>
      <c r="AK2348" s="18">
        <v>8.43</v>
      </c>
      <c r="AL2348" s="18">
        <v>9.1</v>
      </c>
      <c r="AM2348" s="18">
        <v>92.9</v>
      </c>
      <c r="AN2348" s="2">
        <v>42.976199999999999</v>
      </c>
      <c r="AO2348" s="2">
        <v>1.0900000000000001</v>
      </c>
      <c r="AP2348" s="2">
        <v>1.5</v>
      </c>
      <c r="AQ2348" s="2">
        <v>72.3</v>
      </c>
      <c r="AR2348" s="2">
        <v>1.1507000000000001</v>
      </c>
      <c r="AS2348" s="2">
        <v>6.74</v>
      </c>
      <c r="AT2348" s="2">
        <v>7.8</v>
      </c>
      <c r="AU2348" s="2">
        <v>86.6</v>
      </c>
      <c r="AV2348" s="2">
        <v>14.4049</v>
      </c>
      <c r="AW2348" s="2">
        <v>8.93</v>
      </c>
      <c r="AX2348" s="2">
        <v>9.6999999999999993</v>
      </c>
      <c r="AY2348" s="2">
        <v>91.8</v>
      </c>
      <c r="AZ2348" s="2">
        <v>24.888200000000001</v>
      </c>
      <c r="BA2348" s="2">
        <v>11.66</v>
      </c>
      <c r="BB2348" s="2">
        <v>12.5</v>
      </c>
      <c r="BC2348" s="2">
        <v>93</v>
      </c>
      <c r="BD2348" s="2">
        <v>43.307699999999997</v>
      </c>
      <c r="BE2348" s="4"/>
      <c r="BF2348" s="4"/>
    </row>
    <row r="2349" spans="1:58" x14ac:dyDescent="0.2">
      <c r="A2349" s="29">
        <v>2348</v>
      </c>
      <c r="B2349" s="7" t="s">
        <v>31</v>
      </c>
      <c r="C2349" s="3">
        <v>40002</v>
      </c>
      <c r="D2349" s="4" t="s">
        <v>28</v>
      </c>
      <c r="E2349" s="4" t="s">
        <v>166</v>
      </c>
      <c r="F2349" s="5" t="s">
        <v>190</v>
      </c>
      <c r="G2349" s="6">
        <v>0.91111111111111109</v>
      </c>
      <c r="H2349" s="6">
        <v>0.9145833333333333</v>
      </c>
      <c r="I2349" s="85">
        <f t="shared" si="36"/>
        <v>4.9999999999999822</v>
      </c>
      <c r="J2349" s="86">
        <f>I2349*Segmentos!$D$7*(AH2349%)*IF(ISNUMBER(AI2349),AI2349%,0)</f>
        <v>9791.9999999999636</v>
      </c>
      <c r="K2349" s="86">
        <f>I2349*Segmentos!$D$7*(AL2349%)*IF(ISNUMBER(AM2349),AM2349%,0)</f>
        <v>9217.9999999999673</v>
      </c>
      <c r="L2349" s="4"/>
      <c r="M2349" s="2">
        <v>0.49</v>
      </c>
      <c r="N2349" s="2">
        <v>1</v>
      </c>
      <c r="O2349" s="2">
        <v>49.7</v>
      </c>
      <c r="P2349" s="2">
        <v>97.623699999999999</v>
      </c>
      <c r="Q2349" s="2">
        <v>0.11</v>
      </c>
      <c r="R2349" s="2">
        <v>0.3</v>
      </c>
      <c r="S2349" s="2">
        <v>40</v>
      </c>
      <c r="T2349" s="2">
        <v>3.6818</v>
      </c>
      <c r="U2349" s="2">
        <v>0.13</v>
      </c>
      <c r="V2349" s="2">
        <v>0.5</v>
      </c>
      <c r="W2349" s="2">
        <v>27.3</v>
      </c>
      <c r="X2349" s="2">
        <v>5.4348000000000001</v>
      </c>
      <c r="Y2349" s="2">
        <v>0.47</v>
      </c>
      <c r="Z2349" s="2">
        <v>0.9</v>
      </c>
      <c r="AA2349" s="2">
        <v>50.1</v>
      </c>
      <c r="AB2349" s="2">
        <v>27.934899999999999</v>
      </c>
      <c r="AC2349" s="2">
        <v>0.92</v>
      </c>
      <c r="AD2349" s="2">
        <v>1.7</v>
      </c>
      <c r="AE2349" s="2">
        <v>54.4</v>
      </c>
      <c r="AF2349" s="2">
        <v>60.572200000000002</v>
      </c>
      <c r="AG2349" s="2">
        <v>0.51</v>
      </c>
      <c r="AH2349" s="22">
        <v>0.8</v>
      </c>
      <c r="AI2349" s="22">
        <v>61.2</v>
      </c>
      <c r="AJ2349" s="22">
        <v>48.6569</v>
      </c>
      <c r="AK2349" s="18">
        <v>0.46</v>
      </c>
      <c r="AL2349" s="18">
        <v>1.1000000000000001</v>
      </c>
      <c r="AM2349" s="18">
        <v>41.9</v>
      </c>
      <c r="AN2349" s="2">
        <v>48.966799999999999</v>
      </c>
      <c r="AO2349" s="2">
        <v>0.74</v>
      </c>
      <c r="AP2349" s="2">
        <v>1.5</v>
      </c>
      <c r="AQ2349" s="2">
        <v>48.7</v>
      </c>
      <c r="AR2349" s="2">
        <v>16.3672</v>
      </c>
      <c r="AS2349" s="2">
        <v>0.63</v>
      </c>
      <c r="AT2349" s="2">
        <v>1.7</v>
      </c>
      <c r="AU2349" s="2">
        <v>36.299999999999997</v>
      </c>
      <c r="AV2349" s="2">
        <v>28.028099999999998</v>
      </c>
      <c r="AW2349" s="2">
        <v>0.02</v>
      </c>
      <c r="AX2349" s="2">
        <v>0.1</v>
      </c>
      <c r="AY2349" s="2">
        <v>20</v>
      </c>
      <c r="AZ2349" s="2">
        <v>1.4241999999999999</v>
      </c>
      <c r="BA2349" s="2">
        <v>0.67</v>
      </c>
      <c r="BB2349" s="2">
        <v>1</v>
      </c>
      <c r="BC2349" s="2">
        <v>66.099999999999994</v>
      </c>
      <c r="BD2349" s="2">
        <v>51.804200000000002</v>
      </c>
      <c r="BE2349" s="4"/>
      <c r="BF2349" s="4"/>
    </row>
    <row r="2350" spans="1:58" x14ac:dyDescent="0.2">
      <c r="A2350" s="29">
        <v>2349</v>
      </c>
      <c r="B2350" s="7" t="s">
        <v>37</v>
      </c>
      <c r="C2350" s="3">
        <v>40002</v>
      </c>
      <c r="D2350" s="4" t="s">
        <v>3</v>
      </c>
      <c r="E2350" s="4" t="s">
        <v>173</v>
      </c>
      <c r="F2350" s="5" t="s">
        <v>190</v>
      </c>
      <c r="G2350" s="6">
        <v>0.91805555555555562</v>
      </c>
      <c r="H2350" s="6">
        <v>0.91874999999999996</v>
      </c>
      <c r="I2350" s="85">
        <f t="shared" si="36"/>
        <v>0.99999999999983658</v>
      </c>
      <c r="J2350" s="86">
        <f>I2350*Segmentos!$D$7*(AH2350%)*IF(ISNUMBER(AI2350),AI2350%,0)</f>
        <v>19999.999999996733</v>
      </c>
      <c r="K2350" s="86">
        <f>I2350*Segmentos!$D$7*(AL2350%)*IF(ISNUMBER(AM2350),AM2350%,0)</f>
        <v>23999.999999996078</v>
      </c>
      <c r="L2350" s="4"/>
      <c r="M2350" s="2">
        <v>5.48</v>
      </c>
      <c r="N2350" s="2">
        <v>5.5</v>
      </c>
      <c r="O2350" s="2">
        <v>100</v>
      </c>
      <c r="P2350" s="2">
        <v>83.682599999999994</v>
      </c>
      <c r="Q2350" s="2">
        <v>4.03</v>
      </c>
      <c r="R2350" s="2">
        <v>4</v>
      </c>
      <c r="S2350" s="2">
        <v>100</v>
      </c>
      <c r="T2350" s="2">
        <v>10.255699999999999</v>
      </c>
      <c r="U2350" s="2">
        <v>4.24</v>
      </c>
      <c r="V2350" s="2">
        <v>4.2</v>
      </c>
      <c r="W2350" s="2">
        <v>100</v>
      </c>
      <c r="X2350" s="2">
        <v>13.5617</v>
      </c>
      <c r="Y2350" s="2">
        <v>3.91</v>
      </c>
      <c r="Z2350" s="2">
        <v>3.9</v>
      </c>
      <c r="AA2350" s="2">
        <v>100</v>
      </c>
      <c r="AB2350" s="2">
        <v>17.6084</v>
      </c>
      <c r="AC2350" s="2">
        <v>8.43</v>
      </c>
      <c r="AD2350" s="2">
        <v>8.4</v>
      </c>
      <c r="AE2350" s="2">
        <v>100</v>
      </c>
      <c r="AF2350" s="2">
        <v>42.256799999999998</v>
      </c>
      <c r="AG2350" s="2">
        <v>4.96</v>
      </c>
      <c r="AH2350" s="22">
        <v>5</v>
      </c>
      <c r="AI2350" s="22">
        <v>100</v>
      </c>
      <c r="AJ2350" s="22">
        <v>35.920999999999999</v>
      </c>
      <c r="AK2350" s="18">
        <v>5.95</v>
      </c>
      <c r="AL2350" s="18">
        <v>6</v>
      </c>
      <c r="AM2350" s="18">
        <v>100</v>
      </c>
      <c r="AN2350" s="2">
        <v>47.761600000000001</v>
      </c>
      <c r="AO2350" s="2">
        <v>0.56000000000000005</v>
      </c>
      <c r="AP2350" s="2">
        <v>0.6</v>
      </c>
      <c r="AQ2350" s="2">
        <v>100</v>
      </c>
      <c r="AR2350" s="2">
        <v>0.9415</v>
      </c>
      <c r="AS2350" s="2">
        <v>3.28</v>
      </c>
      <c r="AT2350" s="2">
        <v>3.3</v>
      </c>
      <c r="AU2350" s="2">
        <v>100</v>
      </c>
      <c r="AV2350" s="2">
        <v>11.0406</v>
      </c>
      <c r="AW2350" s="2">
        <v>8.57</v>
      </c>
      <c r="AX2350" s="2">
        <v>8.6</v>
      </c>
      <c r="AY2350" s="2">
        <v>100</v>
      </c>
      <c r="AZ2350" s="2">
        <v>37.625300000000003</v>
      </c>
      <c r="BA2350" s="2">
        <v>5.83</v>
      </c>
      <c r="BB2350" s="2">
        <v>5.8</v>
      </c>
      <c r="BC2350" s="2">
        <v>100</v>
      </c>
      <c r="BD2350" s="2">
        <v>34.075099999999999</v>
      </c>
      <c r="BE2350" s="4"/>
      <c r="BF2350" s="4"/>
    </row>
    <row r="2351" spans="1:58" x14ac:dyDescent="0.2">
      <c r="A2351" s="29">
        <v>2350</v>
      </c>
      <c r="B2351" s="7" t="s">
        <v>128</v>
      </c>
      <c r="C2351" s="3">
        <v>40002</v>
      </c>
      <c r="D2351" s="4" t="s">
        <v>3</v>
      </c>
      <c r="E2351" s="4" t="s">
        <v>185</v>
      </c>
      <c r="F2351" s="5" t="s">
        <v>190</v>
      </c>
      <c r="G2351" s="6">
        <v>0.91874999999999996</v>
      </c>
      <c r="H2351" s="6">
        <v>1.0416666666666666E-2</v>
      </c>
      <c r="I2351" s="85">
        <f t="shared" si="36"/>
        <v>132.00000000000006</v>
      </c>
      <c r="J2351" s="86">
        <f>I2351*Segmentos!$D$7*(AH2351%)*IF(ISNUMBER(AI2351),AI2351%,0)</f>
        <v>3144504.0000000009</v>
      </c>
      <c r="K2351" s="86">
        <f>I2351*Segmentos!$D$7*(AL2351%)*IF(ISNUMBER(AM2351),AM2351%,0)</f>
        <v>4564982.4000000022</v>
      </c>
      <c r="L2351" s="4"/>
      <c r="M2351" s="2">
        <v>7.37</v>
      </c>
      <c r="N2351" s="2">
        <v>29.4</v>
      </c>
      <c r="O2351" s="2">
        <v>25</v>
      </c>
      <c r="P2351" s="2">
        <v>83.003500000000003</v>
      </c>
      <c r="Q2351" s="2">
        <v>4.55</v>
      </c>
      <c r="R2351" s="2">
        <v>20.3</v>
      </c>
      <c r="S2351" s="2">
        <v>22.4</v>
      </c>
      <c r="T2351" s="2">
        <v>8.5531000000000006</v>
      </c>
      <c r="U2351" s="2">
        <v>7.16</v>
      </c>
      <c r="V2351" s="2">
        <v>31.5</v>
      </c>
      <c r="W2351" s="2">
        <v>22.8</v>
      </c>
      <c r="X2351" s="2">
        <v>16.913699999999999</v>
      </c>
      <c r="Y2351" s="2">
        <v>7.43</v>
      </c>
      <c r="Z2351" s="2">
        <v>33</v>
      </c>
      <c r="AA2351" s="2">
        <v>22.5</v>
      </c>
      <c r="AB2351" s="2">
        <v>24.725100000000001</v>
      </c>
      <c r="AC2351" s="2">
        <v>8.8699999999999992</v>
      </c>
      <c r="AD2351" s="2">
        <v>29.6</v>
      </c>
      <c r="AE2351" s="2">
        <v>30</v>
      </c>
      <c r="AF2351" s="2">
        <v>32.811599999999999</v>
      </c>
      <c r="AG2351" s="2">
        <v>5.95</v>
      </c>
      <c r="AH2351" s="22">
        <v>27.7</v>
      </c>
      <c r="AI2351" s="22">
        <v>21.5</v>
      </c>
      <c r="AJ2351" s="22">
        <v>31.8201</v>
      </c>
      <c r="AK2351" s="18">
        <v>8.64</v>
      </c>
      <c r="AL2351" s="18">
        <v>31.1</v>
      </c>
      <c r="AM2351" s="18">
        <v>27.8</v>
      </c>
      <c r="AN2351" s="2">
        <v>51.183399999999999</v>
      </c>
      <c r="AO2351" s="2">
        <v>3.32</v>
      </c>
      <c r="AP2351" s="2">
        <v>17.899999999999999</v>
      </c>
      <c r="AQ2351" s="2">
        <v>18.600000000000001</v>
      </c>
      <c r="AR2351" s="2">
        <v>4.0907999999999998</v>
      </c>
      <c r="AS2351" s="2">
        <v>5.64</v>
      </c>
      <c r="AT2351" s="2">
        <v>28.1</v>
      </c>
      <c r="AU2351" s="2">
        <v>20</v>
      </c>
      <c r="AV2351" s="2">
        <v>13.9884</v>
      </c>
      <c r="AW2351" s="2">
        <v>9.02</v>
      </c>
      <c r="AX2351" s="2">
        <v>28.2</v>
      </c>
      <c r="AY2351" s="2">
        <v>32</v>
      </c>
      <c r="AZ2351" s="2">
        <v>29.210799999999999</v>
      </c>
      <c r="BA2351" s="2">
        <v>8.2799999999999994</v>
      </c>
      <c r="BB2351" s="2">
        <v>34.4</v>
      </c>
      <c r="BC2351" s="2">
        <v>24.1</v>
      </c>
      <c r="BD2351" s="2">
        <v>35.713500000000003</v>
      </c>
      <c r="BE2351" s="4"/>
      <c r="BF2351" s="4"/>
    </row>
    <row r="2352" spans="1:58" x14ac:dyDescent="0.2">
      <c r="A2352" s="29">
        <v>2351</v>
      </c>
      <c r="B2352" s="7" t="s">
        <v>14</v>
      </c>
      <c r="C2352" s="3">
        <v>40002</v>
      </c>
      <c r="D2352" s="4" t="s">
        <v>13</v>
      </c>
      <c r="E2352" s="4" t="s">
        <v>163</v>
      </c>
      <c r="F2352" s="5" t="s">
        <v>190</v>
      </c>
      <c r="G2352" s="6">
        <v>0.85138888888888886</v>
      </c>
      <c r="H2352" s="6">
        <v>0.875</v>
      </c>
      <c r="I2352" s="85">
        <f t="shared" si="36"/>
        <v>34.000000000000043</v>
      </c>
      <c r="J2352" s="86">
        <f>I2352*Segmentos!$D$7*(AH2352%)*IF(ISNUMBER(AI2352),AI2352%,0)</f>
        <v>850353.60000000102</v>
      </c>
      <c r="K2352" s="86">
        <f>I2352*Segmentos!$D$7*(AL2352%)*IF(ISNUMBER(AM2352),AM2352%,0)</f>
        <v>1416984.0000000016</v>
      </c>
      <c r="L2352" s="4"/>
      <c r="M2352" s="2">
        <v>8.44</v>
      </c>
      <c r="N2352" s="2">
        <v>12.8</v>
      </c>
      <c r="O2352" s="2">
        <v>66.099999999999994</v>
      </c>
      <c r="P2352" s="2">
        <v>88.0762</v>
      </c>
      <c r="Q2352" s="2">
        <v>6.03</v>
      </c>
      <c r="R2352" s="2">
        <v>9.5</v>
      </c>
      <c r="S2352" s="2">
        <v>63.3</v>
      </c>
      <c r="T2352" s="2">
        <v>10.510199999999999</v>
      </c>
      <c r="U2352" s="2">
        <v>7.71</v>
      </c>
      <c r="V2352" s="2">
        <v>11.1</v>
      </c>
      <c r="W2352" s="2">
        <v>69.400000000000006</v>
      </c>
      <c r="X2352" s="2">
        <v>16.884599999999999</v>
      </c>
      <c r="Y2352" s="2">
        <v>9.0399999999999991</v>
      </c>
      <c r="Z2352" s="2">
        <v>15.8</v>
      </c>
      <c r="AA2352" s="2">
        <v>57.3</v>
      </c>
      <c r="AB2352" s="2">
        <v>27.860199999999999</v>
      </c>
      <c r="AC2352" s="2">
        <v>9.58</v>
      </c>
      <c r="AD2352" s="2">
        <v>12.8</v>
      </c>
      <c r="AE2352" s="2">
        <v>75</v>
      </c>
      <c r="AF2352" s="2">
        <v>32.821199999999997</v>
      </c>
      <c r="AG2352" s="2">
        <v>6.24</v>
      </c>
      <c r="AH2352" s="22">
        <v>10.199999999999999</v>
      </c>
      <c r="AI2352" s="22">
        <v>61.3</v>
      </c>
      <c r="AJ2352" s="22">
        <v>30.910900000000002</v>
      </c>
      <c r="AK2352" s="18">
        <v>10.42</v>
      </c>
      <c r="AL2352" s="18">
        <v>15.1</v>
      </c>
      <c r="AM2352" s="18">
        <v>69</v>
      </c>
      <c r="AN2352" s="2">
        <v>57.165199999999999</v>
      </c>
      <c r="AO2352" s="2">
        <v>4.74</v>
      </c>
      <c r="AP2352" s="2">
        <v>8.9</v>
      </c>
      <c r="AQ2352" s="2">
        <v>53.3</v>
      </c>
      <c r="AR2352" s="2">
        <v>5.4128999999999996</v>
      </c>
      <c r="AS2352" s="2">
        <v>7.02</v>
      </c>
      <c r="AT2352" s="2">
        <v>12.1</v>
      </c>
      <c r="AU2352" s="2">
        <v>58</v>
      </c>
      <c r="AV2352" s="2">
        <v>16.1389</v>
      </c>
      <c r="AW2352" s="2">
        <v>8.41</v>
      </c>
      <c r="AX2352" s="2">
        <v>11.6</v>
      </c>
      <c r="AY2352" s="2">
        <v>72.5</v>
      </c>
      <c r="AZ2352" s="2">
        <v>25.232800000000001</v>
      </c>
      <c r="BA2352" s="2">
        <v>10.33</v>
      </c>
      <c r="BB2352" s="2">
        <v>15.1</v>
      </c>
      <c r="BC2352" s="2">
        <v>68.2</v>
      </c>
      <c r="BD2352" s="2">
        <v>41.291600000000003</v>
      </c>
      <c r="BE2352" s="4"/>
      <c r="BF2352" s="4"/>
    </row>
    <row r="2353" spans="1:58" x14ac:dyDescent="0.2">
      <c r="A2353" s="29">
        <v>2352</v>
      </c>
      <c r="B2353" s="7" t="s">
        <v>92</v>
      </c>
      <c r="C2353" s="3">
        <v>40002</v>
      </c>
      <c r="D2353" s="4" t="s">
        <v>8</v>
      </c>
      <c r="E2353" s="4" t="s">
        <v>168</v>
      </c>
      <c r="F2353" s="5" t="s">
        <v>190</v>
      </c>
      <c r="G2353" s="6">
        <v>0.91805555555555562</v>
      </c>
      <c r="H2353" s="6">
        <v>0.98819444444444438</v>
      </c>
      <c r="I2353" s="85">
        <f t="shared" si="36"/>
        <v>100.9999999999998</v>
      </c>
      <c r="J2353" s="86">
        <f>I2353*Segmentos!$D$7*(AH2353%)*IF(ISNUMBER(AI2353),AI2353%,0)</f>
        <v>2492437.599999995</v>
      </c>
      <c r="K2353" s="86">
        <f>I2353*Segmentos!$D$7*(AL2353%)*IF(ISNUMBER(AM2353),AM2353%,0)</f>
        <v>2211334.3999999957</v>
      </c>
      <c r="L2353" s="4" t="s">
        <v>485</v>
      </c>
      <c r="M2353" s="2">
        <v>5.8</v>
      </c>
      <c r="N2353" s="2">
        <v>19.600000000000001</v>
      </c>
      <c r="O2353" s="2">
        <v>29.6</v>
      </c>
      <c r="P2353" s="2">
        <v>85.301699999999997</v>
      </c>
      <c r="Q2353" s="2">
        <v>1.96</v>
      </c>
      <c r="R2353" s="2">
        <v>8.4</v>
      </c>
      <c r="S2353" s="2">
        <v>23.5</v>
      </c>
      <c r="T2353" s="2">
        <v>4.8070000000000004</v>
      </c>
      <c r="U2353" s="2">
        <v>2.7</v>
      </c>
      <c r="V2353" s="2">
        <v>18.2</v>
      </c>
      <c r="W2353" s="2">
        <v>14.9</v>
      </c>
      <c r="X2353" s="2">
        <v>8.3229000000000006</v>
      </c>
      <c r="Y2353" s="2">
        <v>7.86</v>
      </c>
      <c r="Z2353" s="2">
        <v>22.5</v>
      </c>
      <c r="AA2353" s="2">
        <v>35</v>
      </c>
      <c r="AB2353" s="2">
        <v>34.119199999999999</v>
      </c>
      <c r="AC2353" s="2">
        <v>7.88</v>
      </c>
      <c r="AD2353" s="2">
        <v>23.6</v>
      </c>
      <c r="AE2353" s="2">
        <v>33.4</v>
      </c>
      <c r="AF2353" s="2">
        <v>38.052599999999998</v>
      </c>
      <c r="AG2353" s="2">
        <v>6.17</v>
      </c>
      <c r="AH2353" s="22">
        <v>21.8</v>
      </c>
      <c r="AI2353" s="22">
        <v>28.3</v>
      </c>
      <c r="AJ2353" s="22">
        <v>43.035200000000003</v>
      </c>
      <c r="AK2353" s="18">
        <v>5.47</v>
      </c>
      <c r="AL2353" s="18">
        <v>17.600000000000001</v>
      </c>
      <c r="AM2353" s="18">
        <v>31.1</v>
      </c>
      <c r="AN2353" s="2">
        <v>42.266500000000001</v>
      </c>
      <c r="AO2353" s="2">
        <v>2.2000000000000002</v>
      </c>
      <c r="AP2353" s="2">
        <v>8.4</v>
      </c>
      <c r="AQ2353" s="2">
        <v>26.2</v>
      </c>
      <c r="AR2353" s="2">
        <v>3.5268000000000002</v>
      </c>
      <c r="AS2353" s="2">
        <v>4.6900000000000004</v>
      </c>
      <c r="AT2353" s="2">
        <v>16.5</v>
      </c>
      <c r="AU2353" s="2">
        <v>28.4</v>
      </c>
      <c r="AV2353" s="2">
        <v>15.1751</v>
      </c>
      <c r="AW2353" s="2">
        <v>4.91</v>
      </c>
      <c r="AX2353" s="2">
        <v>18.399999999999999</v>
      </c>
      <c r="AY2353" s="2">
        <v>26.8</v>
      </c>
      <c r="AZ2353" s="2">
        <v>20.7727</v>
      </c>
      <c r="BA2353" s="2">
        <v>8.14</v>
      </c>
      <c r="BB2353" s="2">
        <v>25.5</v>
      </c>
      <c r="BC2353" s="2">
        <v>32</v>
      </c>
      <c r="BD2353" s="2">
        <v>45.826999999999998</v>
      </c>
      <c r="BE2353" s="4"/>
      <c r="BF2353" s="4"/>
    </row>
    <row r="2354" spans="1:58" x14ac:dyDescent="0.2">
      <c r="A2354" s="29">
        <v>2353</v>
      </c>
      <c r="B2354" s="7" t="s">
        <v>10</v>
      </c>
      <c r="C2354" s="3">
        <v>40002</v>
      </c>
      <c r="D2354" s="4" t="s">
        <v>8</v>
      </c>
      <c r="E2354" s="4" t="s">
        <v>164</v>
      </c>
      <c r="F2354" s="5" t="s">
        <v>190</v>
      </c>
      <c r="G2354" s="6">
        <v>0.87291666666666667</v>
      </c>
      <c r="H2354" s="6">
        <v>0.91805555555555562</v>
      </c>
      <c r="I2354" s="85">
        <f t="shared" si="36"/>
        <v>65.000000000000085</v>
      </c>
      <c r="J2354" s="86">
        <f>I2354*Segmentos!$D$7*(AH2354%)*IF(ISNUMBER(AI2354),AI2354%,0)</f>
        <v>1038752.0000000014</v>
      </c>
      <c r="K2354" s="86">
        <f>I2354*Segmentos!$D$7*(AL2354%)*IF(ISNUMBER(AM2354),AM2354%,0)</f>
        <v>1170936.0000000016</v>
      </c>
      <c r="L2354" s="4"/>
      <c r="M2354" s="2">
        <v>4.26</v>
      </c>
      <c r="N2354" s="2">
        <v>16.899999999999999</v>
      </c>
      <c r="O2354" s="2">
        <v>25.2</v>
      </c>
      <c r="P2354" s="2">
        <v>88.224900000000005</v>
      </c>
      <c r="Q2354" s="2">
        <v>1.54</v>
      </c>
      <c r="R2354" s="2">
        <v>9.8000000000000007</v>
      </c>
      <c r="S2354" s="2">
        <v>15.7</v>
      </c>
      <c r="T2354" s="2">
        <v>5.3316999999999997</v>
      </c>
      <c r="U2354" s="2">
        <v>2.78</v>
      </c>
      <c r="V2354" s="2">
        <v>13.5</v>
      </c>
      <c r="W2354" s="2">
        <v>20.6</v>
      </c>
      <c r="X2354" s="2">
        <v>12.075699999999999</v>
      </c>
      <c r="Y2354" s="2">
        <v>4.8600000000000003</v>
      </c>
      <c r="Z2354" s="2">
        <v>21.9</v>
      </c>
      <c r="AA2354" s="2">
        <v>22.2</v>
      </c>
      <c r="AB2354" s="2">
        <v>29.743300000000001</v>
      </c>
      <c r="AC2354" s="2">
        <v>6.04</v>
      </c>
      <c r="AD2354" s="2">
        <v>18.100000000000001</v>
      </c>
      <c r="AE2354" s="2">
        <v>33.4</v>
      </c>
      <c r="AF2354" s="2">
        <v>41.074199999999998</v>
      </c>
      <c r="AG2354" s="2">
        <v>3.99</v>
      </c>
      <c r="AH2354" s="22">
        <v>17.600000000000001</v>
      </c>
      <c r="AI2354" s="22">
        <v>22.7</v>
      </c>
      <c r="AJ2354" s="22">
        <v>39.200499999999998</v>
      </c>
      <c r="AK2354" s="18">
        <v>4.5</v>
      </c>
      <c r="AL2354" s="18">
        <v>16.2</v>
      </c>
      <c r="AM2354" s="18">
        <v>27.8</v>
      </c>
      <c r="AN2354" s="2">
        <v>49.0244</v>
      </c>
      <c r="AO2354" s="2">
        <v>1.61</v>
      </c>
      <c r="AP2354" s="2">
        <v>10.5</v>
      </c>
      <c r="AQ2354" s="2">
        <v>15.2</v>
      </c>
      <c r="AR2354" s="2">
        <v>3.6353</v>
      </c>
      <c r="AS2354" s="2">
        <v>3.66</v>
      </c>
      <c r="AT2354" s="2">
        <v>17</v>
      </c>
      <c r="AU2354" s="2">
        <v>21.5</v>
      </c>
      <c r="AV2354" s="2">
        <v>16.725000000000001</v>
      </c>
      <c r="AW2354" s="2">
        <v>4.24</v>
      </c>
      <c r="AX2354" s="2">
        <v>15</v>
      </c>
      <c r="AY2354" s="2">
        <v>28.3</v>
      </c>
      <c r="AZ2354" s="2">
        <v>25.2376</v>
      </c>
      <c r="BA2354" s="2">
        <v>5.37</v>
      </c>
      <c r="BB2354" s="2">
        <v>20</v>
      </c>
      <c r="BC2354" s="2">
        <v>26.9</v>
      </c>
      <c r="BD2354" s="2">
        <v>42.626899999999999</v>
      </c>
      <c r="BE2354" s="4"/>
      <c r="BF2354" s="4"/>
    </row>
    <row r="2355" spans="1:58" x14ac:dyDescent="0.2">
      <c r="A2355" s="29">
        <v>2354</v>
      </c>
      <c r="B2355" s="7" t="s">
        <v>89</v>
      </c>
      <c r="C2355" s="3">
        <v>40002</v>
      </c>
      <c r="D2355" s="4" t="s">
        <v>28</v>
      </c>
      <c r="E2355" s="4" t="s">
        <v>169</v>
      </c>
      <c r="F2355" s="5" t="s">
        <v>190</v>
      </c>
      <c r="G2355" s="6">
        <v>0.84097222222222223</v>
      </c>
      <c r="H2355" s="6">
        <v>0.875</v>
      </c>
      <c r="I2355" s="85">
        <f t="shared" si="36"/>
        <v>48.999999999999986</v>
      </c>
      <c r="J2355" s="86">
        <f>I2355*Segmentos!$D$7*(AH2355%)*IF(ISNUMBER(AI2355),AI2355%,0)</f>
        <v>91786.799999999974</v>
      </c>
      <c r="K2355" s="86">
        <f>I2355*Segmentos!$D$7*(AL2355%)*IF(ISNUMBER(AM2355),AM2355%,0)</f>
        <v>124714.79999999996</v>
      </c>
      <c r="L2355" s="4"/>
      <c r="M2355" s="2">
        <v>0.56000000000000005</v>
      </c>
      <c r="N2355" s="2">
        <v>2.1</v>
      </c>
      <c r="O2355" s="2">
        <v>26.5</v>
      </c>
      <c r="P2355" s="2">
        <v>84.250100000000003</v>
      </c>
      <c r="Q2355" s="2">
        <v>0.52</v>
      </c>
      <c r="R2355" s="2">
        <v>0.6</v>
      </c>
      <c r="S2355" s="2">
        <v>85.7</v>
      </c>
      <c r="T2355" s="2">
        <v>13.0617</v>
      </c>
      <c r="U2355" s="2">
        <v>0.35</v>
      </c>
      <c r="V2355" s="2">
        <v>1.3</v>
      </c>
      <c r="W2355" s="2">
        <v>26.4</v>
      </c>
      <c r="X2355" s="2">
        <v>11.1129</v>
      </c>
      <c r="Y2355" s="2">
        <v>1</v>
      </c>
      <c r="Z2355" s="2">
        <v>3</v>
      </c>
      <c r="AA2355" s="2">
        <v>32.799999999999997</v>
      </c>
      <c r="AB2355" s="2">
        <v>44.356699999999996</v>
      </c>
      <c r="AC2355" s="2">
        <v>0.32</v>
      </c>
      <c r="AD2355" s="2">
        <v>2.5</v>
      </c>
      <c r="AE2355" s="2">
        <v>12.6</v>
      </c>
      <c r="AF2355" s="2">
        <v>15.7188</v>
      </c>
      <c r="AG2355" s="2">
        <v>0.47</v>
      </c>
      <c r="AH2355" s="22">
        <v>2.1</v>
      </c>
      <c r="AI2355" s="22">
        <v>22.3</v>
      </c>
      <c r="AJ2355" s="22">
        <v>33.413400000000003</v>
      </c>
      <c r="AK2355" s="18">
        <v>0.64</v>
      </c>
      <c r="AL2355" s="18">
        <v>2.1</v>
      </c>
      <c r="AM2355" s="18">
        <v>30.3</v>
      </c>
      <c r="AN2355" s="2">
        <v>50.836599999999997</v>
      </c>
      <c r="AO2355" s="2">
        <v>0.21</v>
      </c>
      <c r="AP2355" s="2">
        <v>1.1000000000000001</v>
      </c>
      <c r="AQ2355" s="2">
        <v>19.399999999999999</v>
      </c>
      <c r="AR2355" s="2">
        <v>3.5327999999999999</v>
      </c>
      <c r="AS2355" s="2">
        <v>0.91</v>
      </c>
      <c r="AT2355" s="2">
        <v>2.6</v>
      </c>
      <c r="AU2355" s="2">
        <v>35.1</v>
      </c>
      <c r="AV2355" s="2">
        <v>30.075199999999999</v>
      </c>
      <c r="AW2355" s="2">
        <v>0.4</v>
      </c>
      <c r="AX2355" s="2">
        <v>1.6</v>
      </c>
      <c r="AY2355" s="2">
        <v>24.8</v>
      </c>
      <c r="AZ2355" s="2">
        <v>17.189499999999999</v>
      </c>
      <c r="BA2355" s="2">
        <v>0.57999999999999996</v>
      </c>
      <c r="BB2355" s="2">
        <v>2.5</v>
      </c>
      <c r="BC2355" s="2">
        <v>23.2</v>
      </c>
      <c r="BD2355" s="2">
        <v>33.452599999999997</v>
      </c>
      <c r="BE2355" s="4"/>
      <c r="BF2355" s="4"/>
    </row>
    <row r="2356" spans="1:58" x14ac:dyDescent="0.2">
      <c r="A2356" s="29">
        <v>2355</v>
      </c>
      <c r="B2356" s="7" t="s">
        <v>126</v>
      </c>
      <c r="C2356" s="3">
        <v>40002</v>
      </c>
      <c r="D2356" s="4" t="s">
        <v>28</v>
      </c>
      <c r="E2356" s="4" t="s">
        <v>163</v>
      </c>
      <c r="F2356" s="5" t="s">
        <v>190</v>
      </c>
      <c r="G2356" s="6">
        <v>0.875</v>
      </c>
      <c r="H2356" s="6">
        <v>0.91111111111111109</v>
      </c>
      <c r="I2356" s="85">
        <f t="shared" si="36"/>
        <v>51.999999999999972</v>
      </c>
      <c r="J2356" s="86">
        <f>I2356*Segmentos!$D$7*(AH2356%)*IF(ISNUMBER(AI2356),AI2356%,0)</f>
        <v>89980.799999999959</v>
      </c>
      <c r="K2356" s="86">
        <f>I2356*Segmentos!$D$7*(AL2356%)*IF(ISNUMBER(AM2356),AM2356%,0)</f>
        <v>164673.59999999992</v>
      </c>
      <c r="L2356" s="4"/>
      <c r="M2356" s="2">
        <v>0.62</v>
      </c>
      <c r="N2356" s="2">
        <v>2.5</v>
      </c>
      <c r="O2356" s="2">
        <v>24.7</v>
      </c>
      <c r="P2356" s="2">
        <v>94.135599999999997</v>
      </c>
      <c r="Q2356" s="2">
        <v>0.28999999999999998</v>
      </c>
      <c r="R2356" s="2">
        <v>1.1000000000000001</v>
      </c>
      <c r="S2356" s="2">
        <v>26.9</v>
      </c>
      <c r="T2356" s="2">
        <v>7.3545999999999996</v>
      </c>
      <c r="U2356" s="2">
        <v>0.1</v>
      </c>
      <c r="V2356" s="2">
        <v>1.2</v>
      </c>
      <c r="W2356" s="2">
        <v>8.1999999999999993</v>
      </c>
      <c r="X2356" s="2">
        <v>3.1141999999999999</v>
      </c>
      <c r="Y2356" s="2">
        <v>0.55000000000000004</v>
      </c>
      <c r="Z2356" s="2">
        <v>2.9</v>
      </c>
      <c r="AA2356" s="2">
        <v>18.899999999999999</v>
      </c>
      <c r="AB2356" s="2">
        <v>24.6693</v>
      </c>
      <c r="AC2356" s="2">
        <v>1.18</v>
      </c>
      <c r="AD2356" s="2">
        <v>3.7</v>
      </c>
      <c r="AE2356" s="2">
        <v>31.8</v>
      </c>
      <c r="AF2356" s="2">
        <v>58.997500000000002</v>
      </c>
      <c r="AG2356" s="2">
        <v>0.42</v>
      </c>
      <c r="AH2356" s="22">
        <v>2.1</v>
      </c>
      <c r="AI2356" s="22">
        <v>20.6</v>
      </c>
      <c r="AJ2356" s="22">
        <v>30.681699999999999</v>
      </c>
      <c r="AK2356" s="18">
        <v>0.79</v>
      </c>
      <c r="AL2356" s="18">
        <v>2.9</v>
      </c>
      <c r="AM2356" s="18">
        <v>27.3</v>
      </c>
      <c r="AN2356" s="2">
        <v>63.453899999999997</v>
      </c>
      <c r="AO2356" s="2">
        <v>0.34</v>
      </c>
      <c r="AP2356" s="2">
        <v>1.8</v>
      </c>
      <c r="AQ2356" s="2">
        <v>18.399999999999999</v>
      </c>
      <c r="AR2356" s="2">
        <v>5.5823999999999998</v>
      </c>
      <c r="AS2356" s="2">
        <v>0.82</v>
      </c>
      <c r="AT2356" s="2">
        <v>2.4</v>
      </c>
      <c r="AU2356" s="2">
        <v>34.299999999999997</v>
      </c>
      <c r="AV2356" s="2">
        <v>27.492799999999999</v>
      </c>
      <c r="AW2356" s="2">
        <v>0.11</v>
      </c>
      <c r="AX2356" s="2">
        <v>0.2</v>
      </c>
      <c r="AY2356" s="2">
        <v>67.3</v>
      </c>
      <c r="AZ2356" s="2">
        <v>4.8085000000000004</v>
      </c>
      <c r="BA2356" s="2">
        <v>0.96</v>
      </c>
      <c r="BB2356" s="2">
        <v>4.5</v>
      </c>
      <c r="BC2356" s="2">
        <v>21.3</v>
      </c>
      <c r="BD2356" s="2">
        <v>56.251899999999999</v>
      </c>
      <c r="BE2356" s="4"/>
      <c r="BF2356" s="4"/>
    </row>
    <row r="2357" spans="1:58" x14ac:dyDescent="0.2">
      <c r="A2357" s="29">
        <v>2356</v>
      </c>
      <c r="B2357" s="7" t="s">
        <v>23</v>
      </c>
      <c r="C2357" s="3">
        <v>40002</v>
      </c>
      <c r="D2357" s="4" t="s">
        <v>21</v>
      </c>
      <c r="E2357" s="4" t="s">
        <v>170</v>
      </c>
      <c r="F2357" s="5" t="s">
        <v>190</v>
      </c>
      <c r="G2357" s="6">
        <v>0.87430555555555556</v>
      </c>
      <c r="H2357" s="6">
        <v>0.91666666666666663</v>
      </c>
      <c r="I2357" s="85">
        <f t="shared" si="36"/>
        <v>60.999999999999943</v>
      </c>
      <c r="J2357" s="86">
        <f>I2357*Segmentos!$D$7*(AH2357%)*IF(ISNUMBER(AI2357),AI2357%,0)</f>
        <v>54241.199999999953</v>
      </c>
      <c r="K2357" s="86">
        <f>I2357*Segmentos!$D$7*(AL2357%)*IF(ISNUMBER(AM2357),AM2357%,0)</f>
        <v>205911.59999999983</v>
      </c>
      <c r="L2357" s="4"/>
      <c r="M2357" s="2">
        <v>0.56000000000000005</v>
      </c>
      <c r="N2357" s="2">
        <v>2.2000000000000002</v>
      </c>
      <c r="O2357" s="2">
        <v>25.7</v>
      </c>
      <c r="P2357" s="2">
        <v>36.234699999999997</v>
      </c>
      <c r="Q2357" s="2">
        <v>0.06</v>
      </c>
      <c r="R2357" s="2">
        <v>0.9</v>
      </c>
      <c r="S2357" s="2">
        <v>6.6</v>
      </c>
      <c r="T2357" s="2">
        <v>0.62070000000000003</v>
      </c>
      <c r="U2357" s="2">
        <v>1.1399999999999999</v>
      </c>
      <c r="V2357" s="2">
        <v>3.6</v>
      </c>
      <c r="W2357" s="2">
        <v>31.4</v>
      </c>
      <c r="X2357" s="2">
        <v>15.5375</v>
      </c>
      <c r="Y2357" s="2">
        <v>0.66</v>
      </c>
      <c r="Z2357" s="2">
        <v>1.7</v>
      </c>
      <c r="AA2357" s="2">
        <v>37.700000000000003</v>
      </c>
      <c r="AB2357" s="2">
        <v>12.6524</v>
      </c>
      <c r="AC2357" s="2">
        <v>0.35</v>
      </c>
      <c r="AD2357" s="2">
        <v>2.2999999999999998</v>
      </c>
      <c r="AE2357" s="2">
        <v>15.4</v>
      </c>
      <c r="AF2357" s="2">
        <v>7.4241000000000001</v>
      </c>
      <c r="AG2357" s="2">
        <v>0.22</v>
      </c>
      <c r="AH2357" s="22">
        <v>1.3</v>
      </c>
      <c r="AI2357" s="22">
        <v>17.100000000000001</v>
      </c>
      <c r="AJ2357" s="22">
        <v>6.8554000000000004</v>
      </c>
      <c r="AK2357" s="18">
        <v>0.86</v>
      </c>
      <c r="AL2357" s="18">
        <v>2.9</v>
      </c>
      <c r="AM2357" s="18">
        <v>29.1</v>
      </c>
      <c r="AN2357" s="2">
        <v>29.379300000000001</v>
      </c>
      <c r="AO2357" s="2">
        <v>0.17</v>
      </c>
      <c r="AP2357" s="2">
        <v>0.9</v>
      </c>
      <c r="AQ2357" s="2">
        <v>19.600000000000001</v>
      </c>
      <c r="AR2357" s="2">
        <v>1.2161999999999999</v>
      </c>
      <c r="AS2357" s="2">
        <v>0.12</v>
      </c>
      <c r="AT2357" s="2">
        <v>1.1000000000000001</v>
      </c>
      <c r="AU2357" s="2">
        <v>11.2</v>
      </c>
      <c r="AV2357" s="2">
        <v>1.7804</v>
      </c>
      <c r="AW2357" s="2">
        <v>1.18</v>
      </c>
      <c r="AX2357" s="2">
        <v>2.6</v>
      </c>
      <c r="AY2357" s="2">
        <v>44.9</v>
      </c>
      <c r="AZ2357" s="2">
        <v>22.189900000000002</v>
      </c>
      <c r="BA2357" s="2">
        <v>0.44</v>
      </c>
      <c r="BB2357" s="2">
        <v>2.8</v>
      </c>
      <c r="BC2357" s="2">
        <v>15.9</v>
      </c>
      <c r="BD2357" s="2">
        <v>11.0481</v>
      </c>
      <c r="BE2357" s="4"/>
      <c r="BF2357" s="4"/>
    </row>
    <row r="2358" spans="1:58" x14ac:dyDescent="0.2">
      <c r="A2358" s="29">
        <v>2357</v>
      </c>
      <c r="B2358" s="7" t="s">
        <v>25</v>
      </c>
      <c r="C2358" s="3">
        <v>40002</v>
      </c>
      <c r="D2358" s="4" t="s">
        <v>21</v>
      </c>
      <c r="E2358" s="4" t="s">
        <v>171</v>
      </c>
      <c r="F2358" s="5" t="s">
        <v>190</v>
      </c>
      <c r="G2358" s="6">
        <v>0.89513888888888893</v>
      </c>
      <c r="H2358" s="6">
        <v>0.89583333333333337</v>
      </c>
      <c r="I2358" s="85">
        <f t="shared" si="36"/>
        <v>0.99999999999999645</v>
      </c>
      <c r="J2358" s="86">
        <f>I2358*Segmentos!$D$7*(AH2358%)*IF(ISNUMBER(AI2358),AI2358%,0)</f>
        <v>799.99999999999727</v>
      </c>
      <c r="K2358" s="86">
        <f>I2358*Segmentos!$D$7*(AL2358%)*IF(ISNUMBER(AM2358),AM2358%,0)</f>
        <v>3599.9999999999877</v>
      </c>
      <c r="L2358" s="4"/>
      <c r="M2358" s="2">
        <v>0.59</v>
      </c>
      <c r="N2358" s="2">
        <v>0.6</v>
      </c>
      <c r="O2358" s="2">
        <v>100</v>
      </c>
      <c r="P2358" s="2">
        <v>48.668599999999998</v>
      </c>
      <c r="Q2358" s="2">
        <v>0</v>
      </c>
      <c r="R2358" s="2">
        <v>0</v>
      </c>
      <c r="S2358" s="8" t="s">
        <v>577</v>
      </c>
      <c r="T2358" s="2">
        <v>0</v>
      </c>
      <c r="U2358" s="2">
        <v>0.98</v>
      </c>
      <c r="V2358" s="2">
        <v>1</v>
      </c>
      <c r="W2358" s="2">
        <v>100</v>
      </c>
      <c r="X2358" s="2">
        <v>16.883700000000001</v>
      </c>
      <c r="Y2358" s="2">
        <v>0.46</v>
      </c>
      <c r="Z2358" s="2">
        <v>0.5</v>
      </c>
      <c r="AA2358" s="2">
        <v>100</v>
      </c>
      <c r="AB2358" s="2">
        <v>11.1151</v>
      </c>
      <c r="AC2358" s="2">
        <v>0.77</v>
      </c>
      <c r="AD2358" s="2">
        <v>0.8</v>
      </c>
      <c r="AE2358" s="2">
        <v>100</v>
      </c>
      <c r="AF2358" s="2">
        <v>20.669799999999999</v>
      </c>
      <c r="AG2358" s="2">
        <v>0.23</v>
      </c>
      <c r="AH2358" s="22">
        <v>0.2</v>
      </c>
      <c r="AI2358" s="22">
        <v>100</v>
      </c>
      <c r="AJ2358" s="22">
        <v>8.8119999999999994</v>
      </c>
      <c r="AK2358" s="18">
        <v>0.92</v>
      </c>
      <c r="AL2358" s="18">
        <v>0.9</v>
      </c>
      <c r="AM2358" s="18">
        <v>100</v>
      </c>
      <c r="AN2358" s="2">
        <v>39.8566</v>
      </c>
      <c r="AO2358" s="2">
        <v>0.38</v>
      </c>
      <c r="AP2358" s="2">
        <v>0.4</v>
      </c>
      <c r="AQ2358" s="2">
        <v>100</v>
      </c>
      <c r="AR2358" s="2">
        <v>3.3895</v>
      </c>
      <c r="AS2358" s="2">
        <v>0.18</v>
      </c>
      <c r="AT2358" s="2">
        <v>0.2</v>
      </c>
      <c r="AU2358" s="2">
        <v>100</v>
      </c>
      <c r="AV2358" s="2">
        <v>3.2784</v>
      </c>
      <c r="AW2358" s="2">
        <v>0.86</v>
      </c>
      <c r="AX2358" s="2">
        <v>0.9</v>
      </c>
      <c r="AY2358" s="2">
        <v>100</v>
      </c>
      <c r="AZ2358" s="2">
        <v>20.284600000000001</v>
      </c>
      <c r="BA2358" s="2">
        <v>0.69</v>
      </c>
      <c r="BB2358" s="2">
        <v>0.7</v>
      </c>
      <c r="BC2358" s="2">
        <v>100</v>
      </c>
      <c r="BD2358" s="2">
        <v>21.716000000000001</v>
      </c>
      <c r="BE2358" s="4"/>
      <c r="BF2358" s="4"/>
    </row>
    <row r="2359" spans="1:58" x14ac:dyDescent="0.2">
      <c r="A2359" s="29">
        <v>2358</v>
      </c>
      <c r="B2359" s="7" t="s">
        <v>32</v>
      </c>
      <c r="C2359" s="3">
        <v>40002</v>
      </c>
      <c r="D2359" s="4" t="s">
        <v>28</v>
      </c>
      <c r="E2359" s="4" t="s">
        <v>164</v>
      </c>
      <c r="F2359" s="5" t="s">
        <v>190</v>
      </c>
      <c r="G2359" s="6">
        <v>0.9145833333333333</v>
      </c>
      <c r="H2359" s="6">
        <v>0.91666666666666663</v>
      </c>
      <c r="I2359" s="85">
        <f t="shared" si="36"/>
        <v>2.9999999999999893</v>
      </c>
      <c r="J2359" s="86">
        <f>I2359*Segmentos!$D$7*(AH2359%)*IF(ISNUMBER(AI2359),AI2359%,0)</f>
        <v>3173.9999999999891</v>
      </c>
      <c r="K2359" s="86">
        <f>I2359*Segmentos!$D$7*(AL2359%)*IF(ISNUMBER(AM2359),AM2359%,0)</f>
        <v>2235.5999999999922</v>
      </c>
      <c r="L2359" s="4"/>
      <c r="M2359" s="2">
        <v>0.21</v>
      </c>
      <c r="N2359" s="2">
        <v>0.4</v>
      </c>
      <c r="O2359" s="2">
        <v>56.6</v>
      </c>
      <c r="P2359" s="2">
        <v>100</v>
      </c>
      <c r="Q2359" s="2">
        <v>0.09</v>
      </c>
      <c r="R2359" s="2">
        <v>0.3</v>
      </c>
      <c r="S2359" s="2">
        <v>33.299999999999997</v>
      </c>
      <c r="T2359" s="2">
        <v>7.4109999999999996</v>
      </c>
      <c r="U2359" s="2">
        <v>0.43</v>
      </c>
      <c r="V2359" s="2">
        <v>0.5</v>
      </c>
      <c r="W2359" s="2">
        <v>81.2</v>
      </c>
      <c r="X2359" s="2">
        <v>44.017499999999998</v>
      </c>
      <c r="Y2359" s="2">
        <v>0.12</v>
      </c>
      <c r="Z2359" s="2">
        <v>0.4</v>
      </c>
      <c r="AA2359" s="2">
        <v>33.299999999999997</v>
      </c>
      <c r="AB2359" s="2">
        <v>17.263000000000002</v>
      </c>
      <c r="AC2359" s="2">
        <v>0.2</v>
      </c>
      <c r="AD2359" s="2">
        <v>0.3</v>
      </c>
      <c r="AE2359" s="2">
        <v>64.8</v>
      </c>
      <c r="AF2359" s="2">
        <v>31.308499999999999</v>
      </c>
      <c r="AG2359" s="2">
        <v>0.24</v>
      </c>
      <c r="AH2359" s="22">
        <v>0.5</v>
      </c>
      <c r="AI2359" s="22">
        <v>52.9</v>
      </c>
      <c r="AJ2359" s="22">
        <v>54.989100000000001</v>
      </c>
      <c r="AK2359" s="18">
        <v>0.18</v>
      </c>
      <c r="AL2359" s="18">
        <v>0.3</v>
      </c>
      <c r="AM2359" s="18">
        <v>62.1</v>
      </c>
      <c r="AN2359" s="2">
        <v>45.010899999999999</v>
      </c>
      <c r="AO2359" s="2">
        <v>0.43</v>
      </c>
      <c r="AP2359" s="2">
        <v>0.4</v>
      </c>
      <c r="AQ2359" s="2">
        <v>100</v>
      </c>
      <c r="AR2359" s="2">
        <v>22.802800000000001</v>
      </c>
      <c r="AS2359" s="2">
        <v>0.53</v>
      </c>
      <c r="AT2359" s="2">
        <v>1.2</v>
      </c>
      <c r="AU2359" s="2">
        <v>46.1</v>
      </c>
      <c r="AV2359" s="2">
        <v>56.822899999999997</v>
      </c>
      <c r="AW2359" s="2">
        <v>0.15</v>
      </c>
      <c r="AX2359" s="2">
        <v>0.2</v>
      </c>
      <c r="AY2359" s="2">
        <v>66.7</v>
      </c>
      <c r="AZ2359" s="2">
        <v>20.374199999999998</v>
      </c>
      <c r="BA2359" s="2">
        <v>0</v>
      </c>
      <c r="BB2359" s="2">
        <v>0</v>
      </c>
      <c r="BC2359" s="8" t="s">
        <v>577</v>
      </c>
      <c r="BD2359" s="2">
        <v>0</v>
      </c>
      <c r="BE2359" s="4"/>
      <c r="BF2359" s="4"/>
    </row>
    <row r="2360" spans="1:58" x14ac:dyDescent="0.2">
      <c r="A2360" s="29">
        <v>2359</v>
      </c>
      <c r="B2360" s="7" t="s">
        <v>19</v>
      </c>
      <c r="C2360" s="3">
        <v>40002</v>
      </c>
      <c r="D2360" s="4" t="s">
        <v>17</v>
      </c>
      <c r="E2360" s="4" t="s">
        <v>166</v>
      </c>
      <c r="F2360" s="5" t="s">
        <v>190</v>
      </c>
      <c r="G2360" s="6">
        <v>0.91527777777777775</v>
      </c>
      <c r="H2360" s="6">
        <v>0.91666666666666663</v>
      </c>
      <c r="I2360" s="85">
        <f t="shared" si="36"/>
        <v>1.9999999999999929</v>
      </c>
      <c r="J2360" s="86">
        <f>I2360*Segmentos!$D$7*(AH2360%)*IF(ISNUMBER(AI2360),AI2360%,0)</f>
        <v>4194.399999999986</v>
      </c>
      <c r="K2360" s="86">
        <f>I2360*Segmentos!$D$7*(AL2360%)*IF(ISNUMBER(AM2360),AM2360%,0)</f>
        <v>1249.5999999999956</v>
      </c>
      <c r="L2360" s="4"/>
      <c r="M2360" s="2">
        <v>0.33</v>
      </c>
      <c r="N2360" s="2">
        <v>0.4</v>
      </c>
      <c r="O2360" s="2">
        <v>75.7</v>
      </c>
      <c r="P2360" s="2">
        <v>100</v>
      </c>
      <c r="Q2360" s="2">
        <v>0.14000000000000001</v>
      </c>
      <c r="R2360" s="2">
        <v>0.3</v>
      </c>
      <c r="S2360" s="2">
        <v>50</v>
      </c>
      <c r="T2360" s="2">
        <v>6.9607999999999999</v>
      </c>
      <c r="U2360" s="2">
        <v>0</v>
      </c>
      <c r="V2360" s="2">
        <v>0</v>
      </c>
      <c r="W2360" s="8" t="s">
        <v>577</v>
      </c>
      <c r="X2360" s="2">
        <v>0</v>
      </c>
      <c r="Y2360" s="2">
        <v>0.47</v>
      </c>
      <c r="Z2360" s="2">
        <v>0.7</v>
      </c>
      <c r="AA2360" s="2">
        <v>62.7</v>
      </c>
      <c r="AB2360" s="2">
        <v>42.092599999999997</v>
      </c>
      <c r="AC2360" s="2">
        <v>0.51</v>
      </c>
      <c r="AD2360" s="2">
        <v>0.5</v>
      </c>
      <c r="AE2360" s="2">
        <v>100</v>
      </c>
      <c r="AF2360" s="2">
        <v>50.946599999999997</v>
      </c>
      <c r="AG2360" s="2">
        <v>0.5</v>
      </c>
      <c r="AH2360" s="22">
        <v>0.7</v>
      </c>
      <c r="AI2360" s="22">
        <v>74.900000000000006</v>
      </c>
      <c r="AJ2360" s="22">
        <v>72.486699999999999</v>
      </c>
      <c r="AK2360" s="18">
        <v>0.17</v>
      </c>
      <c r="AL2360" s="18">
        <v>0.2</v>
      </c>
      <c r="AM2360" s="18">
        <v>78.099999999999994</v>
      </c>
      <c r="AN2360" s="2">
        <v>27.513300000000001</v>
      </c>
      <c r="AO2360" s="2">
        <v>0.08</v>
      </c>
      <c r="AP2360" s="2">
        <v>0.1</v>
      </c>
      <c r="AQ2360" s="2">
        <v>100</v>
      </c>
      <c r="AR2360" s="2">
        <v>2.78</v>
      </c>
      <c r="AS2360" s="2">
        <v>0.22</v>
      </c>
      <c r="AT2360" s="2">
        <v>0.4</v>
      </c>
      <c r="AU2360" s="2">
        <v>50</v>
      </c>
      <c r="AV2360" s="2">
        <v>14.6753</v>
      </c>
      <c r="AW2360" s="2">
        <v>0</v>
      </c>
      <c r="AX2360" s="2">
        <v>0</v>
      </c>
      <c r="AY2360" s="8" t="s">
        <v>577</v>
      </c>
      <c r="AZ2360" s="2">
        <v>0</v>
      </c>
      <c r="BA2360" s="2">
        <v>0.71</v>
      </c>
      <c r="BB2360" s="2">
        <v>0.9</v>
      </c>
      <c r="BC2360" s="2">
        <v>82.6</v>
      </c>
      <c r="BD2360" s="2">
        <v>82.544700000000006</v>
      </c>
      <c r="BE2360" s="4"/>
      <c r="BF2360" s="4"/>
    </row>
    <row r="2361" spans="1:58" x14ac:dyDescent="0.2">
      <c r="A2361" s="29">
        <v>2360</v>
      </c>
      <c r="B2361" s="7" t="s">
        <v>2</v>
      </c>
      <c r="C2361" s="3">
        <v>40002</v>
      </c>
      <c r="D2361" s="4" t="s">
        <v>0</v>
      </c>
      <c r="E2361" s="4" t="s">
        <v>164</v>
      </c>
      <c r="F2361" s="5" t="s">
        <v>190</v>
      </c>
      <c r="G2361" s="6">
        <v>0.88402777777777775</v>
      </c>
      <c r="H2361" s="6">
        <v>0.92638888888888893</v>
      </c>
      <c r="I2361" s="85">
        <f t="shared" si="36"/>
        <v>61.000000000000099</v>
      </c>
      <c r="J2361" s="86">
        <f>I2361*Segmentos!$D$7*(AH2361%)*IF(ISNUMBER(AI2361),AI2361%,0)</f>
        <v>1177714.8000000019</v>
      </c>
      <c r="K2361" s="86">
        <f>I2361*Segmentos!$D$7*(AL2361%)*IF(ISNUMBER(AM2361),AM2361%,0)</f>
        <v>1579656.0000000028</v>
      </c>
      <c r="L2361" s="4"/>
      <c r="M2361" s="2">
        <v>5.68</v>
      </c>
      <c r="N2361" s="2">
        <v>18.399999999999999</v>
      </c>
      <c r="O2361" s="2">
        <v>30.8</v>
      </c>
      <c r="P2361" s="2">
        <v>84.806399999999996</v>
      </c>
      <c r="Q2361" s="2">
        <v>4.21</v>
      </c>
      <c r="R2361" s="2">
        <v>13.3</v>
      </c>
      <c r="S2361" s="2">
        <v>31.7</v>
      </c>
      <c r="T2361" s="2">
        <v>10.4908</v>
      </c>
      <c r="U2361" s="2">
        <v>4.3600000000000003</v>
      </c>
      <c r="V2361" s="2">
        <v>17.899999999999999</v>
      </c>
      <c r="W2361" s="2">
        <v>24.3</v>
      </c>
      <c r="X2361" s="2">
        <v>13.6319</v>
      </c>
      <c r="Y2361" s="2">
        <v>6.06</v>
      </c>
      <c r="Z2361" s="2">
        <v>19.100000000000001</v>
      </c>
      <c r="AA2361" s="2">
        <v>31.8</v>
      </c>
      <c r="AB2361" s="2">
        <v>26.696999999999999</v>
      </c>
      <c r="AC2361" s="2">
        <v>6.93</v>
      </c>
      <c r="AD2361" s="2">
        <v>20.8</v>
      </c>
      <c r="AE2361" s="2">
        <v>33.299999999999997</v>
      </c>
      <c r="AF2361" s="2">
        <v>33.986699999999999</v>
      </c>
      <c r="AG2361" s="2">
        <v>4.82</v>
      </c>
      <c r="AH2361" s="22">
        <v>17.3</v>
      </c>
      <c r="AI2361" s="22">
        <v>27.9</v>
      </c>
      <c r="AJ2361" s="22">
        <v>34.153700000000001</v>
      </c>
      <c r="AK2361" s="18">
        <v>6.46</v>
      </c>
      <c r="AL2361" s="18">
        <v>19.5</v>
      </c>
      <c r="AM2361" s="18">
        <v>33.200000000000003</v>
      </c>
      <c r="AN2361" s="2">
        <v>50.652799999999999</v>
      </c>
      <c r="AO2361" s="2">
        <v>4.7699999999999996</v>
      </c>
      <c r="AP2361" s="2">
        <v>14.5</v>
      </c>
      <c r="AQ2361" s="2">
        <v>32.799999999999997</v>
      </c>
      <c r="AR2361" s="2">
        <v>7.7747000000000002</v>
      </c>
      <c r="AS2361" s="2">
        <v>7.54</v>
      </c>
      <c r="AT2361" s="2">
        <v>22</v>
      </c>
      <c r="AU2361" s="2">
        <v>34.299999999999997</v>
      </c>
      <c r="AV2361" s="2">
        <v>24.796700000000001</v>
      </c>
      <c r="AW2361" s="2">
        <v>6.5</v>
      </c>
      <c r="AX2361" s="2">
        <v>17.399999999999999</v>
      </c>
      <c r="AY2361" s="2">
        <v>37.4</v>
      </c>
      <c r="AZ2361" s="2">
        <v>27.896699999999999</v>
      </c>
      <c r="BA2361" s="2">
        <v>4.26</v>
      </c>
      <c r="BB2361" s="2">
        <v>18.3</v>
      </c>
      <c r="BC2361" s="2">
        <v>23.3</v>
      </c>
      <c r="BD2361" s="2">
        <v>24.3383</v>
      </c>
      <c r="BE2361" s="4"/>
      <c r="BF2361" s="4"/>
    </row>
    <row r="2362" spans="1:58" x14ac:dyDescent="0.2">
      <c r="A2362" s="29">
        <v>2361</v>
      </c>
      <c r="B2362" s="7" t="s">
        <v>16</v>
      </c>
      <c r="C2362" s="3">
        <v>40002</v>
      </c>
      <c r="D2362" s="4" t="s">
        <v>13</v>
      </c>
      <c r="E2362" s="4" t="s">
        <v>166</v>
      </c>
      <c r="F2362" s="5" t="s">
        <v>190</v>
      </c>
      <c r="G2362" s="6">
        <v>0.9145833333333333</v>
      </c>
      <c r="H2362" s="6">
        <v>0.91805555555555562</v>
      </c>
      <c r="I2362" s="85">
        <f t="shared" si="36"/>
        <v>5.0000000000001421</v>
      </c>
      <c r="J2362" s="86">
        <f>I2362*Segmentos!$D$7*(AH2362%)*IF(ISNUMBER(AI2362),AI2362%,0)</f>
        <v>181060.00000000515</v>
      </c>
      <c r="K2362" s="86">
        <f>I2362*Segmentos!$D$7*(AL2362%)*IF(ISNUMBER(AM2362),AM2362%,0)</f>
        <v>234354.00000000666</v>
      </c>
      <c r="L2362" s="4"/>
      <c r="M2362" s="2">
        <v>10.45</v>
      </c>
      <c r="N2362" s="2">
        <v>12.5</v>
      </c>
      <c r="O2362" s="2">
        <v>83.4</v>
      </c>
      <c r="P2362" s="2">
        <v>92.361199999999997</v>
      </c>
      <c r="Q2362" s="2">
        <v>5.93</v>
      </c>
      <c r="R2362" s="2">
        <v>8</v>
      </c>
      <c r="S2362" s="2">
        <v>74.5</v>
      </c>
      <c r="T2362" s="2">
        <v>8.7387999999999995</v>
      </c>
      <c r="U2362" s="2">
        <v>6.43</v>
      </c>
      <c r="V2362" s="2">
        <v>7.8</v>
      </c>
      <c r="W2362" s="2">
        <v>82.1</v>
      </c>
      <c r="X2362" s="2">
        <v>11.919499999999999</v>
      </c>
      <c r="Y2362" s="2">
        <v>10.52</v>
      </c>
      <c r="Z2362" s="2">
        <v>13</v>
      </c>
      <c r="AA2362" s="2">
        <v>80.900000000000006</v>
      </c>
      <c r="AB2362" s="2">
        <v>27.448799999999999</v>
      </c>
      <c r="AC2362" s="2">
        <v>15.25</v>
      </c>
      <c r="AD2362" s="2">
        <v>17.399999999999999</v>
      </c>
      <c r="AE2362" s="2">
        <v>87.6</v>
      </c>
      <c r="AF2362" s="2">
        <v>44.254100000000001</v>
      </c>
      <c r="AG2362" s="2">
        <v>9.0399999999999991</v>
      </c>
      <c r="AH2362" s="22">
        <v>11</v>
      </c>
      <c r="AI2362" s="22">
        <v>82.3</v>
      </c>
      <c r="AJ2362" s="22">
        <v>37.881999999999998</v>
      </c>
      <c r="AK2362" s="18">
        <v>11.73</v>
      </c>
      <c r="AL2362" s="18">
        <v>13.9</v>
      </c>
      <c r="AM2362" s="18">
        <v>84.3</v>
      </c>
      <c r="AN2362" s="2">
        <v>54.479300000000002</v>
      </c>
      <c r="AO2362" s="2">
        <v>9.23</v>
      </c>
      <c r="AP2362" s="2">
        <v>11.6</v>
      </c>
      <c r="AQ2362" s="2">
        <v>79.599999999999994</v>
      </c>
      <c r="AR2362" s="2">
        <v>8.9172999999999991</v>
      </c>
      <c r="AS2362" s="2">
        <v>9.0500000000000007</v>
      </c>
      <c r="AT2362" s="2">
        <v>12.3</v>
      </c>
      <c r="AU2362" s="2">
        <v>73.400000000000006</v>
      </c>
      <c r="AV2362" s="2">
        <v>17.608899999999998</v>
      </c>
      <c r="AW2362" s="2">
        <v>9.09</v>
      </c>
      <c r="AX2362" s="2">
        <v>11.1</v>
      </c>
      <c r="AY2362" s="2">
        <v>81.5</v>
      </c>
      <c r="AZ2362" s="2">
        <v>23.084700000000002</v>
      </c>
      <c r="BA2362" s="2">
        <v>12.63</v>
      </c>
      <c r="BB2362" s="2">
        <v>13.9</v>
      </c>
      <c r="BC2362" s="2">
        <v>90.6</v>
      </c>
      <c r="BD2362" s="2">
        <v>42.750300000000003</v>
      </c>
      <c r="BE2362" s="4"/>
      <c r="BF2362" s="4"/>
    </row>
    <row r="2363" spans="1:58" x14ac:dyDescent="0.2">
      <c r="A2363" s="29">
        <v>2362</v>
      </c>
      <c r="B2363" s="7" t="s">
        <v>22</v>
      </c>
      <c r="C2363" s="3">
        <v>40002</v>
      </c>
      <c r="D2363" s="4" t="s">
        <v>21</v>
      </c>
      <c r="E2363" s="4" t="s">
        <v>164</v>
      </c>
      <c r="F2363" s="5" t="s">
        <v>190</v>
      </c>
      <c r="G2363" s="6">
        <v>0.83263888888888893</v>
      </c>
      <c r="H2363" s="6">
        <v>0.87361111111111101</v>
      </c>
      <c r="I2363" s="85">
        <f t="shared" si="36"/>
        <v>58.999999999999787</v>
      </c>
      <c r="J2363" s="86">
        <f>I2363*Segmentos!$D$7*(AH2363%)*IF(ISNUMBER(AI2363),AI2363%,0)</f>
        <v>260897.99999999907</v>
      </c>
      <c r="K2363" s="86">
        <f>I2363*Segmentos!$D$7*(AL2363%)*IF(ISNUMBER(AM2363),AM2363%,0)</f>
        <v>283247.19999999896</v>
      </c>
      <c r="L2363" s="4"/>
      <c r="M2363" s="2">
        <v>1.1399999999999999</v>
      </c>
      <c r="N2363" s="2">
        <v>3.3</v>
      </c>
      <c r="O2363" s="2">
        <v>34.4</v>
      </c>
      <c r="P2363" s="2">
        <v>92.156199999999998</v>
      </c>
      <c r="Q2363" s="2">
        <v>0.52</v>
      </c>
      <c r="R2363" s="2">
        <v>1.1000000000000001</v>
      </c>
      <c r="S2363" s="2">
        <v>48.6</v>
      </c>
      <c r="T2363" s="2">
        <v>6.9608999999999996</v>
      </c>
      <c r="U2363" s="2">
        <v>0.74</v>
      </c>
      <c r="V2363" s="2">
        <v>1.9</v>
      </c>
      <c r="W2363" s="2">
        <v>39.299999999999997</v>
      </c>
      <c r="X2363" s="2">
        <v>12.431100000000001</v>
      </c>
      <c r="Y2363" s="2">
        <v>0.55000000000000004</v>
      </c>
      <c r="Z2363" s="2">
        <v>2.4</v>
      </c>
      <c r="AA2363" s="2">
        <v>23.4</v>
      </c>
      <c r="AB2363" s="2">
        <v>13.101699999999999</v>
      </c>
      <c r="AC2363" s="2">
        <v>2.2599999999999998</v>
      </c>
      <c r="AD2363" s="2">
        <v>6.3</v>
      </c>
      <c r="AE2363" s="2">
        <v>36</v>
      </c>
      <c r="AF2363" s="2">
        <v>59.662500000000001</v>
      </c>
      <c r="AG2363" s="2">
        <v>1.0900000000000001</v>
      </c>
      <c r="AH2363" s="22">
        <v>3.3</v>
      </c>
      <c r="AI2363" s="22">
        <v>33.5</v>
      </c>
      <c r="AJ2363" s="22">
        <v>41.797800000000002</v>
      </c>
      <c r="AK2363" s="18">
        <v>1.19</v>
      </c>
      <c r="AL2363" s="18">
        <v>3.4</v>
      </c>
      <c r="AM2363" s="18">
        <v>35.299999999999997</v>
      </c>
      <c r="AN2363" s="2">
        <v>50.358400000000003</v>
      </c>
      <c r="AO2363" s="2">
        <v>1.34</v>
      </c>
      <c r="AP2363" s="2">
        <v>3.7</v>
      </c>
      <c r="AQ2363" s="2">
        <v>36.4</v>
      </c>
      <c r="AR2363" s="2">
        <v>11.8146</v>
      </c>
      <c r="AS2363" s="2">
        <v>1.51</v>
      </c>
      <c r="AT2363" s="2">
        <v>4.4000000000000004</v>
      </c>
      <c r="AU2363" s="2">
        <v>34.200000000000003</v>
      </c>
      <c r="AV2363" s="2">
        <v>26.825299999999999</v>
      </c>
      <c r="AW2363" s="2">
        <v>1.0900000000000001</v>
      </c>
      <c r="AX2363" s="2">
        <v>4.8</v>
      </c>
      <c r="AY2363" s="2">
        <v>22.8</v>
      </c>
      <c r="AZ2363" s="2">
        <v>25.302199999999999</v>
      </c>
      <c r="BA2363" s="2">
        <v>0.91</v>
      </c>
      <c r="BB2363" s="2">
        <v>1.5</v>
      </c>
      <c r="BC2363" s="2">
        <v>61.4</v>
      </c>
      <c r="BD2363" s="2">
        <v>28.214099999999998</v>
      </c>
      <c r="BE2363" s="4"/>
      <c r="BF2363" s="4"/>
    </row>
    <row r="2364" spans="1:58" x14ac:dyDescent="0.2">
      <c r="A2364" s="29">
        <v>2363</v>
      </c>
      <c r="B2364" s="7" t="s">
        <v>4</v>
      </c>
      <c r="C2364" s="3">
        <v>40002</v>
      </c>
      <c r="D2364" s="4" t="s">
        <v>3</v>
      </c>
      <c r="E2364" s="4" t="s">
        <v>165</v>
      </c>
      <c r="F2364" s="5" t="s">
        <v>190</v>
      </c>
      <c r="G2364" s="6">
        <v>0.77708333333333324</v>
      </c>
      <c r="H2364" s="6">
        <v>0.87361111111111101</v>
      </c>
      <c r="I2364" s="85">
        <f t="shared" si="36"/>
        <v>139</v>
      </c>
      <c r="J2364" s="86">
        <f>I2364*Segmentos!$D$7*(AH2364%)*IF(ISNUMBER(AI2364),AI2364%,0)</f>
        <v>1709422.0000000002</v>
      </c>
      <c r="K2364" s="86">
        <f>I2364*Segmentos!$D$7*(AL2364%)*IF(ISNUMBER(AM2364),AM2364%,0)</f>
        <v>2956585.5999999996</v>
      </c>
      <c r="L2364" s="4"/>
      <c r="M2364" s="2">
        <v>4.26</v>
      </c>
      <c r="N2364" s="2">
        <v>16.5</v>
      </c>
      <c r="O2364" s="2">
        <v>25.9</v>
      </c>
      <c r="P2364" s="2">
        <v>73.665400000000005</v>
      </c>
      <c r="Q2364" s="2">
        <v>6.16</v>
      </c>
      <c r="R2364" s="2">
        <v>19.8</v>
      </c>
      <c r="S2364" s="2">
        <v>31.2</v>
      </c>
      <c r="T2364" s="2">
        <v>17.779699999999998</v>
      </c>
      <c r="U2364" s="2">
        <v>4.62</v>
      </c>
      <c r="V2364" s="2">
        <v>18.3</v>
      </c>
      <c r="W2364" s="2">
        <v>25.2</v>
      </c>
      <c r="X2364" s="2">
        <v>16.770199999999999</v>
      </c>
      <c r="Y2364" s="2">
        <v>3.33</v>
      </c>
      <c r="Z2364" s="2">
        <v>16.5</v>
      </c>
      <c r="AA2364" s="2">
        <v>20.2</v>
      </c>
      <c r="AB2364" s="2">
        <v>16.985600000000002</v>
      </c>
      <c r="AC2364" s="2">
        <v>3.9</v>
      </c>
      <c r="AD2364" s="2">
        <v>13.6</v>
      </c>
      <c r="AE2364" s="2">
        <v>28.8</v>
      </c>
      <c r="AF2364" s="2">
        <v>22.129899999999999</v>
      </c>
      <c r="AG2364" s="2">
        <v>3.08</v>
      </c>
      <c r="AH2364" s="22">
        <v>14.3</v>
      </c>
      <c r="AI2364" s="22">
        <v>21.5</v>
      </c>
      <c r="AJ2364" s="22">
        <v>25.284400000000002</v>
      </c>
      <c r="AK2364" s="18">
        <v>5.32</v>
      </c>
      <c r="AL2364" s="18">
        <v>18.399999999999999</v>
      </c>
      <c r="AM2364" s="18">
        <v>28.9</v>
      </c>
      <c r="AN2364" s="2">
        <v>48.381</v>
      </c>
      <c r="AO2364" s="2">
        <v>1.81</v>
      </c>
      <c r="AP2364" s="2">
        <v>6.2</v>
      </c>
      <c r="AQ2364" s="2">
        <v>29.4</v>
      </c>
      <c r="AR2364" s="2">
        <v>3.4268000000000001</v>
      </c>
      <c r="AS2364" s="2">
        <v>3.97</v>
      </c>
      <c r="AT2364" s="2">
        <v>14.9</v>
      </c>
      <c r="AU2364" s="2">
        <v>26.6</v>
      </c>
      <c r="AV2364" s="2">
        <v>15.116099999999999</v>
      </c>
      <c r="AW2364" s="2">
        <v>4.3600000000000003</v>
      </c>
      <c r="AX2364" s="2">
        <v>15.6</v>
      </c>
      <c r="AY2364" s="2">
        <v>27.9</v>
      </c>
      <c r="AZ2364" s="2">
        <v>21.712</v>
      </c>
      <c r="BA2364" s="2">
        <v>5.04</v>
      </c>
      <c r="BB2364" s="2">
        <v>20.9</v>
      </c>
      <c r="BC2364" s="2">
        <v>24.1</v>
      </c>
      <c r="BD2364" s="2">
        <v>33.410499999999999</v>
      </c>
      <c r="BE2364" s="4"/>
      <c r="BF2364" s="4"/>
    </row>
    <row r="2365" spans="1:58" x14ac:dyDescent="0.2">
      <c r="A2365" s="29">
        <v>2364</v>
      </c>
      <c r="B2365" s="7" t="s">
        <v>15</v>
      </c>
      <c r="C2365" s="3">
        <v>40003</v>
      </c>
      <c r="D2365" s="4" t="s">
        <v>13</v>
      </c>
      <c r="E2365" s="4" t="s">
        <v>164</v>
      </c>
      <c r="F2365" s="5" t="s">
        <v>191</v>
      </c>
      <c r="G2365" s="6">
        <v>0.875</v>
      </c>
      <c r="H2365" s="6">
        <v>0.9145833333333333</v>
      </c>
      <c r="I2365" s="85">
        <f t="shared" si="36"/>
        <v>56.999999999999957</v>
      </c>
      <c r="J2365" s="86">
        <f>I2365*Segmentos!$D$7*(AH2365%)*IF(ISNUMBER(AI2365),AI2365%,0)</f>
        <v>1621900.7999999989</v>
      </c>
      <c r="K2365" s="86">
        <f>I2365*Segmentos!$D$7*(AL2365%)*IF(ISNUMBER(AM2365),AM2365%,0)</f>
        <v>2171836.7999999984</v>
      </c>
      <c r="L2365" s="4"/>
      <c r="M2365" s="2">
        <v>8.39</v>
      </c>
      <c r="N2365" s="2">
        <v>19.5</v>
      </c>
      <c r="O2365" s="2">
        <v>43.1</v>
      </c>
      <c r="P2365" s="2">
        <v>89.110500000000002</v>
      </c>
      <c r="Q2365" s="2">
        <v>5.14</v>
      </c>
      <c r="R2365" s="2">
        <v>14.2</v>
      </c>
      <c r="S2365" s="2">
        <v>36.200000000000003</v>
      </c>
      <c r="T2365" s="2">
        <v>9.1084999999999994</v>
      </c>
      <c r="U2365" s="2">
        <v>3.99</v>
      </c>
      <c r="V2365" s="2">
        <v>13.5</v>
      </c>
      <c r="W2365" s="2">
        <v>29.6</v>
      </c>
      <c r="X2365" s="2">
        <v>8.8788</v>
      </c>
      <c r="Y2365" s="2">
        <v>9.4700000000000006</v>
      </c>
      <c r="Z2365" s="2">
        <v>22.3</v>
      </c>
      <c r="AA2365" s="2">
        <v>42.5</v>
      </c>
      <c r="AB2365" s="2">
        <v>29.712700000000002</v>
      </c>
      <c r="AC2365" s="2">
        <v>11.88</v>
      </c>
      <c r="AD2365" s="2">
        <v>23.5</v>
      </c>
      <c r="AE2365" s="2">
        <v>50.6</v>
      </c>
      <c r="AF2365" s="2">
        <v>41.410299999999999</v>
      </c>
      <c r="AG2365" s="2">
        <v>7.12</v>
      </c>
      <c r="AH2365" s="22">
        <v>17.100000000000001</v>
      </c>
      <c r="AI2365" s="22">
        <v>41.6</v>
      </c>
      <c r="AJ2365" s="22">
        <v>35.878799999999998</v>
      </c>
      <c r="AK2365" s="18">
        <v>9.5299999999999994</v>
      </c>
      <c r="AL2365" s="18">
        <v>21.6</v>
      </c>
      <c r="AM2365" s="18">
        <v>44.1</v>
      </c>
      <c r="AN2365" s="2">
        <v>53.231699999999996</v>
      </c>
      <c r="AO2365" s="2">
        <v>8.48</v>
      </c>
      <c r="AP2365" s="2">
        <v>21.6</v>
      </c>
      <c r="AQ2365" s="2">
        <v>39.299999999999997</v>
      </c>
      <c r="AR2365" s="2">
        <v>9.84</v>
      </c>
      <c r="AS2365" s="2">
        <v>6.34</v>
      </c>
      <c r="AT2365" s="2">
        <v>16.8</v>
      </c>
      <c r="AU2365" s="2">
        <v>37.6</v>
      </c>
      <c r="AV2365" s="2">
        <v>14.827199999999999</v>
      </c>
      <c r="AW2365" s="2">
        <v>8.75</v>
      </c>
      <c r="AX2365" s="2">
        <v>17.7</v>
      </c>
      <c r="AY2365" s="2">
        <v>49.4</v>
      </c>
      <c r="AZ2365" s="2">
        <v>26.7121</v>
      </c>
      <c r="BA2365" s="2">
        <v>9.2799999999999994</v>
      </c>
      <c r="BB2365" s="2">
        <v>21.7</v>
      </c>
      <c r="BC2365" s="2">
        <v>42.7</v>
      </c>
      <c r="BD2365" s="2">
        <v>37.731099999999998</v>
      </c>
      <c r="BE2365" s="4"/>
      <c r="BF2365" s="4"/>
    </row>
    <row r="2366" spans="1:58" x14ac:dyDescent="0.2">
      <c r="A2366" s="29">
        <v>2365</v>
      </c>
      <c r="B2366" s="7" t="s">
        <v>5</v>
      </c>
      <c r="C2366" s="3">
        <v>40003</v>
      </c>
      <c r="D2366" s="4" t="s">
        <v>3</v>
      </c>
      <c r="E2366" s="4" t="s">
        <v>164</v>
      </c>
      <c r="F2366" s="5" t="s">
        <v>191</v>
      </c>
      <c r="G2366" s="6">
        <v>0.87361111111111101</v>
      </c>
      <c r="H2366" s="6">
        <v>0.91666666666666663</v>
      </c>
      <c r="I2366" s="85">
        <f t="shared" si="36"/>
        <v>62.000000000000099</v>
      </c>
      <c r="J2366" s="86">
        <f>I2366*Segmentos!$D$7*(AH2366%)*IF(ISNUMBER(AI2366),AI2366%,0)</f>
        <v>1249920.0000000021</v>
      </c>
      <c r="K2366" s="86">
        <f>I2366*Segmentos!$D$7*(AL2366%)*IF(ISNUMBER(AM2366),AM2366%,0)</f>
        <v>1139932.0000000019</v>
      </c>
      <c r="L2366" s="4"/>
      <c r="M2366" s="2">
        <v>4.8</v>
      </c>
      <c r="N2366" s="2">
        <v>15.2</v>
      </c>
      <c r="O2366" s="2">
        <v>31.6</v>
      </c>
      <c r="P2366" s="2">
        <v>80.121399999999994</v>
      </c>
      <c r="Q2366" s="2">
        <v>2.74</v>
      </c>
      <c r="R2366" s="2">
        <v>7.8</v>
      </c>
      <c r="S2366" s="2">
        <v>35.200000000000003</v>
      </c>
      <c r="T2366" s="2">
        <v>7.6147999999999998</v>
      </c>
      <c r="U2366" s="2">
        <v>3.21</v>
      </c>
      <c r="V2366" s="2">
        <v>15.8</v>
      </c>
      <c r="W2366" s="2">
        <v>20.3</v>
      </c>
      <c r="X2366" s="2">
        <v>11.229799999999999</v>
      </c>
      <c r="Y2366" s="2">
        <v>5.69</v>
      </c>
      <c r="Z2366" s="2">
        <v>16.600000000000001</v>
      </c>
      <c r="AA2366" s="2">
        <v>34.4</v>
      </c>
      <c r="AB2366" s="2">
        <v>28.0108</v>
      </c>
      <c r="AC2366" s="2">
        <v>6.08</v>
      </c>
      <c r="AD2366" s="2">
        <v>17.399999999999999</v>
      </c>
      <c r="AE2366" s="2">
        <v>35</v>
      </c>
      <c r="AF2366" s="2">
        <v>33.265900000000002</v>
      </c>
      <c r="AG2366" s="2">
        <v>5.04</v>
      </c>
      <c r="AH2366" s="22">
        <v>16</v>
      </c>
      <c r="AI2366" s="22">
        <v>31.5</v>
      </c>
      <c r="AJ2366" s="22">
        <v>39.859699999999997</v>
      </c>
      <c r="AK2366" s="18">
        <v>4.59</v>
      </c>
      <c r="AL2366" s="18">
        <v>14.5</v>
      </c>
      <c r="AM2366" s="18">
        <v>31.7</v>
      </c>
      <c r="AN2366" s="2">
        <v>40.261699999999998</v>
      </c>
      <c r="AO2366" s="2">
        <v>3.89</v>
      </c>
      <c r="AP2366" s="2">
        <v>14.1</v>
      </c>
      <c r="AQ2366" s="2">
        <v>27.6</v>
      </c>
      <c r="AR2366" s="2">
        <v>7.0871000000000004</v>
      </c>
      <c r="AS2366" s="2">
        <v>4.5</v>
      </c>
      <c r="AT2366" s="2">
        <v>14.6</v>
      </c>
      <c r="AU2366" s="2">
        <v>30.9</v>
      </c>
      <c r="AV2366" s="2">
        <v>16.5307</v>
      </c>
      <c r="AW2366" s="2">
        <v>6.05</v>
      </c>
      <c r="AX2366" s="2">
        <v>14.8</v>
      </c>
      <c r="AY2366" s="2">
        <v>40.9</v>
      </c>
      <c r="AZ2366" s="2">
        <v>29.005400000000002</v>
      </c>
      <c r="BA2366" s="2">
        <v>4.3099999999999996</v>
      </c>
      <c r="BB2366" s="2">
        <v>16.2</v>
      </c>
      <c r="BC2366" s="2">
        <v>26.6</v>
      </c>
      <c r="BD2366" s="2">
        <v>27.498200000000001</v>
      </c>
      <c r="BE2366" s="4"/>
      <c r="BF2366" s="4"/>
    </row>
    <row r="2367" spans="1:58" x14ac:dyDescent="0.2">
      <c r="A2367" s="29">
        <v>2366</v>
      </c>
      <c r="B2367" s="7" t="s">
        <v>49</v>
      </c>
      <c r="C2367" s="3">
        <v>40003</v>
      </c>
      <c r="D2367" s="4" t="s">
        <v>28</v>
      </c>
      <c r="E2367" s="4" t="s">
        <v>168</v>
      </c>
      <c r="F2367" s="5" t="s">
        <v>191</v>
      </c>
      <c r="G2367" s="6">
        <v>0.91736111111111107</v>
      </c>
      <c r="H2367" s="6">
        <v>2.1527777777777781E-2</v>
      </c>
      <c r="I2367" s="85">
        <f t="shared" si="36"/>
        <v>150.00000000000006</v>
      </c>
      <c r="J2367" s="86">
        <f>I2367*Segmentos!$D$7*(AH2367%)*IF(ISNUMBER(AI2367),AI2367%,0)</f>
        <v>1102920.0000000002</v>
      </c>
      <c r="K2367" s="86">
        <f>I2367*Segmentos!$D$7*(AL2367%)*IF(ISNUMBER(AM2367),AM2367%,0)</f>
        <v>1206660.0000000005</v>
      </c>
      <c r="L2367" s="4" t="s">
        <v>491</v>
      </c>
      <c r="M2367" s="2">
        <v>1.93</v>
      </c>
      <c r="N2367" s="2">
        <v>9.6</v>
      </c>
      <c r="O2367" s="2">
        <v>20.100000000000001</v>
      </c>
      <c r="P2367" s="2">
        <v>86.937799999999996</v>
      </c>
      <c r="Q2367" s="2">
        <v>0.15</v>
      </c>
      <c r="R2367" s="2">
        <v>2.8</v>
      </c>
      <c r="S2367" s="2">
        <v>5.2</v>
      </c>
      <c r="T2367" s="2">
        <v>1.0994999999999999</v>
      </c>
      <c r="U2367" s="2">
        <v>1.81</v>
      </c>
      <c r="V2367" s="2">
        <v>9.6</v>
      </c>
      <c r="W2367" s="2">
        <v>18.8</v>
      </c>
      <c r="X2367" s="2">
        <v>17.0398</v>
      </c>
      <c r="Y2367" s="2">
        <v>2.44</v>
      </c>
      <c r="Z2367" s="2">
        <v>12.5</v>
      </c>
      <c r="AA2367" s="2">
        <v>19.600000000000001</v>
      </c>
      <c r="AB2367" s="2">
        <v>32.375999999999998</v>
      </c>
      <c r="AC2367" s="2">
        <v>2.4700000000000002</v>
      </c>
      <c r="AD2367" s="2">
        <v>10.4</v>
      </c>
      <c r="AE2367" s="2">
        <v>23.6</v>
      </c>
      <c r="AF2367" s="2">
        <v>36.422600000000003</v>
      </c>
      <c r="AG2367" s="2">
        <v>1.84</v>
      </c>
      <c r="AH2367" s="22">
        <v>10.1</v>
      </c>
      <c r="AI2367" s="22">
        <v>18.2</v>
      </c>
      <c r="AJ2367" s="22">
        <v>39.217700000000001</v>
      </c>
      <c r="AK2367" s="18">
        <v>2.02</v>
      </c>
      <c r="AL2367" s="18">
        <v>9.1</v>
      </c>
      <c r="AM2367" s="18">
        <v>22.1</v>
      </c>
      <c r="AN2367" s="2">
        <v>47.720100000000002</v>
      </c>
      <c r="AO2367" s="2">
        <v>0.46</v>
      </c>
      <c r="AP2367" s="2">
        <v>4.8</v>
      </c>
      <c r="AQ2367" s="2">
        <v>9.6999999999999993</v>
      </c>
      <c r="AR2367" s="2">
        <v>2.2587000000000002</v>
      </c>
      <c r="AS2367" s="2">
        <v>1.76</v>
      </c>
      <c r="AT2367" s="2">
        <v>9.6</v>
      </c>
      <c r="AU2367" s="2">
        <v>18.3</v>
      </c>
      <c r="AV2367" s="2">
        <v>17.4634</v>
      </c>
      <c r="AW2367" s="2">
        <v>1.87</v>
      </c>
      <c r="AX2367" s="2">
        <v>8.6999999999999993</v>
      </c>
      <c r="AY2367" s="2">
        <v>21.6</v>
      </c>
      <c r="AZ2367" s="2">
        <v>24.240500000000001</v>
      </c>
      <c r="BA2367" s="2">
        <v>2.4900000000000002</v>
      </c>
      <c r="BB2367" s="2">
        <v>11.7</v>
      </c>
      <c r="BC2367" s="2">
        <v>21.4</v>
      </c>
      <c r="BD2367" s="2">
        <v>42.975200000000001</v>
      </c>
      <c r="BE2367" s="4"/>
      <c r="BF2367" s="4"/>
    </row>
    <row r="2368" spans="1:58" x14ac:dyDescent="0.2">
      <c r="A2368" s="29">
        <v>2367</v>
      </c>
      <c r="B2368" s="7" t="s">
        <v>18</v>
      </c>
      <c r="C2368" s="3">
        <v>40003</v>
      </c>
      <c r="D2368" s="4" t="s">
        <v>17</v>
      </c>
      <c r="E2368" s="4" t="s">
        <v>168</v>
      </c>
      <c r="F2368" s="5" t="s">
        <v>191</v>
      </c>
      <c r="G2368" s="6">
        <v>0.83333333333333337</v>
      </c>
      <c r="H2368" s="6">
        <v>0.91527777777777775</v>
      </c>
      <c r="I2368" s="85">
        <f t="shared" si="36"/>
        <v>117.9999999999999</v>
      </c>
      <c r="J2368" s="86">
        <f>I2368*Segmentos!$D$7*(AH2368%)*IF(ISNUMBER(AI2368),AI2368%,0)</f>
        <v>81561.599999999948</v>
      </c>
      <c r="K2368" s="86">
        <f>I2368*Segmentos!$D$7*(AL2368%)*IF(ISNUMBER(AM2368),AM2368%,0)</f>
        <v>174923.19999999987</v>
      </c>
      <c r="L2368" s="4" t="s">
        <v>490</v>
      </c>
      <c r="M2368" s="2">
        <v>0.27</v>
      </c>
      <c r="N2368" s="2">
        <v>2.1</v>
      </c>
      <c r="O2368" s="2">
        <v>12.7</v>
      </c>
      <c r="P2368" s="2">
        <v>78.455500000000001</v>
      </c>
      <c r="Q2368" s="2">
        <v>0.01</v>
      </c>
      <c r="R2368" s="2">
        <v>0.9</v>
      </c>
      <c r="S2368" s="2">
        <v>1.2</v>
      </c>
      <c r="T2368" s="2">
        <v>0.49730000000000002</v>
      </c>
      <c r="U2368" s="2">
        <v>0.82</v>
      </c>
      <c r="V2368" s="2">
        <v>2.2999999999999998</v>
      </c>
      <c r="W2368" s="2">
        <v>35.700000000000003</v>
      </c>
      <c r="X2368" s="2">
        <v>50.091500000000003</v>
      </c>
      <c r="Y2368" s="2">
        <v>7.0000000000000007E-2</v>
      </c>
      <c r="Z2368" s="2">
        <v>2.2999999999999998</v>
      </c>
      <c r="AA2368" s="2">
        <v>3.1</v>
      </c>
      <c r="AB2368" s="2">
        <v>6.2603</v>
      </c>
      <c r="AC2368" s="2">
        <v>0.23</v>
      </c>
      <c r="AD2368" s="2">
        <v>2.5</v>
      </c>
      <c r="AE2368" s="2">
        <v>9.1</v>
      </c>
      <c r="AF2368" s="2">
        <v>21.606400000000001</v>
      </c>
      <c r="AG2368" s="2">
        <v>0.17</v>
      </c>
      <c r="AH2368" s="22">
        <v>2.7</v>
      </c>
      <c r="AI2368" s="22">
        <v>6.4</v>
      </c>
      <c r="AJ2368" s="22">
        <v>23.48</v>
      </c>
      <c r="AK2368" s="18">
        <v>0.36</v>
      </c>
      <c r="AL2368" s="18">
        <v>1.7</v>
      </c>
      <c r="AM2368" s="18">
        <v>21.8</v>
      </c>
      <c r="AN2368" s="2">
        <v>54.975499999999997</v>
      </c>
      <c r="AO2368" s="2">
        <v>0</v>
      </c>
      <c r="AP2368" s="2">
        <v>0.2</v>
      </c>
      <c r="AQ2368" s="2">
        <v>0.8</v>
      </c>
      <c r="AR2368" s="2">
        <v>5.1200000000000002E-2</v>
      </c>
      <c r="AS2368" s="2">
        <v>0.11</v>
      </c>
      <c r="AT2368" s="2">
        <v>2.5</v>
      </c>
      <c r="AU2368" s="2">
        <v>4.5</v>
      </c>
      <c r="AV2368" s="2">
        <v>7.0640000000000001</v>
      </c>
      <c r="AW2368" s="2">
        <v>0.59</v>
      </c>
      <c r="AX2368" s="2">
        <v>2.2000000000000002</v>
      </c>
      <c r="AY2368" s="2">
        <v>26.4</v>
      </c>
      <c r="AZ2368" s="2">
        <v>49.0548</v>
      </c>
      <c r="BA2368" s="2">
        <v>0.2</v>
      </c>
      <c r="BB2368" s="2">
        <v>2.4</v>
      </c>
      <c r="BC2368" s="2">
        <v>8.3000000000000007</v>
      </c>
      <c r="BD2368" s="2">
        <v>22.285599999999999</v>
      </c>
      <c r="BE2368" s="4"/>
      <c r="BF2368" s="4"/>
    </row>
    <row r="2369" spans="1:58" x14ac:dyDescent="0.2">
      <c r="A2369" s="29">
        <v>2368</v>
      </c>
      <c r="B2369" s="7" t="s">
        <v>9</v>
      </c>
      <c r="C2369" s="3">
        <v>40003</v>
      </c>
      <c r="D2369" s="4" t="s">
        <v>8</v>
      </c>
      <c r="E2369" s="4" t="s">
        <v>168</v>
      </c>
      <c r="F2369" s="5" t="s">
        <v>191</v>
      </c>
      <c r="G2369" s="6">
        <v>0.7909722222222223</v>
      </c>
      <c r="H2369" s="6">
        <v>0.87361111111111101</v>
      </c>
      <c r="I2369" s="85">
        <f t="shared" si="36"/>
        <v>118.99999999999974</v>
      </c>
      <c r="J2369" s="86">
        <f>I2369*Segmentos!$D$7*(AH2369%)*IF(ISNUMBER(AI2369),AI2369%,0)</f>
        <v>1817558.3999999964</v>
      </c>
      <c r="K2369" s="86">
        <f>I2369*Segmentos!$D$7*(AL2369%)*IF(ISNUMBER(AM2369),AM2369%,0)</f>
        <v>2149425.599999995</v>
      </c>
      <c r="L2369" s="4" t="s">
        <v>489</v>
      </c>
      <c r="M2369" s="2">
        <v>4.18</v>
      </c>
      <c r="N2369" s="2">
        <v>14.5</v>
      </c>
      <c r="O2369" s="2">
        <v>28.9</v>
      </c>
      <c r="P2369" s="2">
        <v>83.916600000000003</v>
      </c>
      <c r="Q2369" s="2">
        <v>2.5099999999999998</v>
      </c>
      <c r="R2369" s="2">
        <v>9.8000000000000007</v>
      </c>
      <c r="S2369" s="2">
        <v>25.6</v>
      </c>
      <c r="T2369" s="2">
        <v>8.4138999999999999</v>
      </c>
      <c r="U2369" s="2">
        <v>3.8</v>
      </c>
      <c r="V2369" s="2">
        <v>13.4</v>
      </c>
      <c r="W2369" s="2">
        <v>28.3</v>
      </c>
      <c r="X2369" s="2">
        <v>15.962</v>
      </c>
      <c r="Y2369" s="2">
        <v>4.67</v>
      </c>
      <c r="Z2369" s="2">
        <v>14.9</v>
      </c>
      <c r="AA2369" s="2">
        <v>31.3</v>
      </c>
      <c r="AB2369" s="2">
        <v>27.6477</v>
      </c>
      <c r="AC2369" s="2">
        <v>4.84</v>
      </c>
      <c r="AD2369" s="2">
        <v>17.2</v>
      </c>
      <c r="AE2369" s="2">
        <v>28.2</v>
      </c>
      <c r="AF2369" s="2">
        <v>31.893000000000001</v>
      </c>
      <c r="AG2369" s="2">
        <v>3.83</v>
      </c>
      <c r="AH2369" s="22">
        <v>12.9</v>
      </c>
      <c r="AI2369" s="22">
        <v>29.6</v>
      </c>
      <c r="AJ2369" s="22">
        <v>36.412799999999997</v>
      </c>
      <c r="AK2369" s="18">
        <v>4.51</v>
      </c>
      <c r="AL2369" s="18">
        <v>15.9</v>
      </c>
      <c r="AM2369" s="18">
        <v>28.4</v>
      </c>
      <c r="AN2369" s="2">
        <v>47.503799999999998</v>
      </c>
      <c r="AO2369" s="2">
        <v>0.43</v>
      </c>
      <c r="AP2369" s="2">
        <v>6.5</v>
      </c>
      <c r="AQ2369" s="2">
        <v>6.6</v>
      </c>
      <c r="AR2369" s="2">
        <v>0.94199999999999995</v>
      </c>
      <c r="AS2369" s="2">
        <v>2.83</v>
      </c>
      <c r="AT2369" s="2">
        <v>11.4</v>
      </c>
      <c r="AU2369" s="2">
        <v>24.8</v>
      </c>
      <c r="AV2369" s="2">
        <v>12.4832</v>
      </c>
      <c r="AW2369" s="2">
        <v>3.91</v>
      </c>
      <c r="AX2369" s="2">
        <v>14.4</v>
      </c>
      <c r="AY2369" s="2">
        <v>27.1</v>
      </c>
      <c r="AZ2369" s="2">
        <v>22.540400000000002</v>
      </c>
      <c r="BA2369" s="2">
        <v>6.24</v>
      </c>
      <c r="BB2369" s="2">
        <v>18.600000000000001</v>
      </c>
      <c r="BC2369" s="2">
        <v>33.6</v>
      </c>
      <c r="BD2369" s="2">
        <v>47.951000000000001</v>
      </c>
      <c r="BE2369" s="4"/>
      <c r="BF2369" s="4"/>
    </row>
    <row r="2370" spans="1:58" x14ac:dyDescent="0.2">
      <c r="A2370" s="29">
        <v>2369</v>
      </c>
      <c r="B2370" s="7" t="s">
        <v>1</v>
      </c>
      <c r="C2370" s="3">
        <v>40003</v>
      </c>
      <c r="D2370" s="4" t="s">
        <v>0</v>
      </c>
      <c r="E2370" s="4" t="s">
        <v>163</v>
      </c>
      <c r="F2370" s="5" t="s">
        <v>191</v>
      </c>
      <c r="G2370" s="6">
        <v>0.84722222222222221</v>
      </c>
      <c r="H2370" s="6">
        <v>0.88402777777777775</v>
      </c>
      <c r="I2370" s="85">
        <f t="shared" si="36"/>
        <v>52.999999999999972</v>
      </c>
      <c r="J2370" s="86">
        <f>I2370*Segmentos!$D$7*(AH2370%)*IF(ISNUMBER(AI2370),AI2370%,0)</f>
        <v>666019.19999999972</v>
      </c>
      <c r="K2370" s="86">
        <f>I2370*Segmentos!$D$7*(AL2370%)*IF(ISNUMBER(AM2370),AM2370%,0)</f>
        <v>1565323.199999999</v>
      </c>
      <c r="L2370" s="4"/>
      <c r="M2370" s="2">
        <v>5.36</v>
      </c>
      <c r="N2370" s="2">
        <v>9.8000000000000007</v>
      </c>
      <c r="O2370" s="2">
        <v>54.5</v>
      </c>
      <c r="P2370" s="2">
        <v>78.638099999999994</v>
      </c>
      <c r="Q2370" s="2">
        <v>5.08</v>
      </c>
      <c r="R2370" s="2">
        <v>9.4</v>
      </c>
      <c r="S2370" s="2">
        <v>54</v>
      </c>
      <c r="T2370" s="2">
        <v>12.4329</v>
      </c>
      <c r="U2370" s="2">
        <v>5.37</v>
      </c>
      <c r="V2370" s="2">
        <v>11.3</v>
      </c>
      <c r="W2370" s="2">
        <v>47.3</v>
      </c>
      <c r="X2370" s="2">
        <v>16.491</v>
      </c>
      <c r="Y2370" s="2">
        <v>4.95</v>
      </c>
      <c r="Z2370" s="2">
        <v>8.5</v>
      </c>
      <c r="AA2370" s="2">
        <v>58.5</v>
      </c>
      <c r="AB2370" s="2">
        <v>21.439</v>
      </c>
      <c r="AC2370" s="2">
        <v>5.88</v>
      </c>
      <c r="AD2370" s="2">
        <v>10.3</v>
      </c>
      <c r="AE2370" s="2">
        <v>56.9</v>
      </c>
      <c r="AF2370" s="2">
        <v>28.275200000000002</v>
      </c>
      <c r="AG2370" s="2">
        <v>3.13</v>
      </c>
      <c r="AH2370" s="22">
        <v>6.8</v>
      </c>
      <c r="AI2370" s="22">
        <v>46.2</v>
      </c>
      <c r="AJ2370" s="22">
        <v>21.766200000000001</v>
      </c>
      <c r="AK2370" s="18">
        <v>7.38</v>
      </c>
      <c r="AL2370" s="18">
        <v>12.6</v>
      </c>
      <c r="AM2370" s="18">
        <v>58.6</v>
      </c>
      <c r="AN2370" s="2">
        <v>56.8718</v>
      </c>
      <c r="AO2370" s="2">
        <v>4.49</v>
      </c>
      <c r="AP2370" s="2">
        <v>9</v>
      </c>
      <c r="AQ2370" s="2">
        <v>49.9</v>
      </c>
      <c r="AR2370" s="2">
        <v>7.1962999999999999</v>
      </c>
      <c r="AS2370" s="2">
        <v>4.92</v>
      </c>
      <c r="AT2370" s="2">
        <v>9</v>
      </c>
      <c r="AU2370" s="2">
        <v>54.4</v>
      </c>
      <c r="AV2370" s="2">
        <v>15.8841</v>
      </c>
      <c r="AW2370" s="2">
        <v>5.4</v>
      </c>
      <c r="AX2370" s="2">
        <v>9.3000000000000007</v>
      </c>
      <c r="AY2370" s="2">
        <v>58</v>
      </c>
      <c r="AZ2370" s="2">
        <v>22.746099999999998</v>
      </c>
      <c r="BA2370" s="2">
        <v>5.85</v>
      </c>
      <c r="BB2370" s="2">
        <v>10.9</v>
      </c>
      <c r="BC2370" s="2">
        <v>53.5</v>
      </c>
      <c r="BD2370" s="2">
        <v>32.811500000000002</v>
      </c>
      <c r="BE2370" s="4"/>
      <c r="BF2370" s="4"/>
    </row>
    <row r="2371" spans="1:58" x14ac:dyDescent="0.2">
      <c r="A2371" s="29">
        <v>2370</v>
      </c>
      <c r="B2371" s="7" t="s">
        <v>36</v>
      </c>
      <c r="C2371" s="3">
        <v>40003</v>
      </c>
      <c r="D2371" s="4" t="s">
        <v>13</v>
      </c>
      <c r="E2371" s="4" t="s">
        <v>163</v>
      </c>
      <c r="F2371" s="5" t="s">
        <v>191</v>
      </c>
      <c r="G2371" s="6">
        <v>0.9194444444444444</v>
      </c>
      <c r="H2371" s="6">
        <v>0.94166666666666676</v>
      </c>
      <c r="I2371" s="85">
        <f t="shared" ref="I2371:I2434" si="37">IF(H2371&gt;=G2371,(H2371-G2371)*24*60,("24:00:00"-G2371+H2371)*24*60)</f>
        <v>32.000000000000206</v>
      </c>
      <c r="J2371" s="86">
        <f>I2371*Segmentos!$D$7*(AH2371%)*IF(ISNUMBER(AI2371),AI2371%,0)</f>
        <v>1462489.6000000094</v>
      </c>
      <c r="K2371" s="86">
        <f>I2371*Segmentos!$D$7*(AL2371%)*IF(ISNUMBER(AM2371),AM2371%,0)</f>
        <v>2243763.2000000146</v>
      </c>
      <c r="L2371" s="4"/>
      <c r="M2371" s="2">
        <v>14.62</v>
      </c>
      <c r="N2371" s="2">
        <v>22.8</v>
      </c>
      <c r="O2371" s="2">
        <v>64.099999999999994</v>
      </c>
      <c r="P2371" s="2">
        <v>87.764899999999997</v>
      </c>
      <c r="Q2371" s="2">
        <v>9.73</v>
      </c>
      <c r="R2371" s="2">
        <v>16.600000000000001</v>
      </c>
      <c r="S2371" s="2">
        <v>58.4</v>
      </c>
      <c r="T2371" s="2">
        <v>9.7393000000000001</v>
      </c>
      <c r="U2371" s="2">
        <v>10.74</v>
      </c>
      <c r="V2371" s="2">
        <v>22.1</v>
      </c>
      <c r="W2371" s="2">
        <v>48.5</v>
      </c>
      <c r="X2371" s="2">
        <v>13.514099999999999</v>
      </c>
      <c r="Y2371" s="2">
        <v>17.28</v>
      </c>
      <c r="Z2371" s="2">
        <v>25.7</v>
      </c>
      <c r="AA2371" s="2">
        <v>67.099999999999994</v>
      </c>
      <c r="AB2371" s="2">
        <v>30.628900000000002</v>
      </c>
      <c r="AC2371" s="2">
        <v>17.2</v>
      </c>
      <c r="AD2371" s="2">
        <v>23.8</v>
      </c>
      <c r="AE2371" s="2">
        <v>72.3</v>
      </c>
      <c r="AF2371" s="2">
        <v>33.8825</v>
      </c>
      <c r="AG2371" s="2">
        <v>11.42</v>
      </c>
      <c r="AH2371" s="22">
        <v>18.7</v>
      </c>
      <c r="AI2371" s="22">
        <v>61.1</v>
      </c>
      <c r="AJ2371" s="22">
        <v>32.53</v>
      </c>
      <c r="AK2371" s="18">
        <v>17.510000000000002</v>
      </c>
      <c r="AL2371" s="18">
        <v>26.6</v>
      </c>
      <c r="AM2371" s="18">
        <v>65.900000000000006</v>
      </c>
      <c r="AN2371" s="2">
        <v>55.234900000000003</v>
      </c>
      <c r="AO2371" s="2">
        <v>13.98</v>
      </c>
      <c r="AP2371" s="2">
        <v>20.3</v>
      </c>
      <c r="AQ2371" s="2">
        <v>69</v>
      </c>
      <c r="AR2371" s="2">
        <v>9.1682000000000006</v>
      </c>
      <c r="AS2371" s="2">
        <v>12.74</v>
      </c>
      <c r="AT2371" s="2">
        <v>21.2</v>
      </c>
      <c r="AU2371" s="2">
        <v>60.2</v>
      </c>
      <c r="AV2371" s="2">
        <v>16.848600000000001</v>
      </c>
      <c r="AW2371" s="2">
        <v>15.62</v>
      </c>
      <c r="AX2371" s="2">
        <v>24.1</v>
      </c>
      <c r="AY2371" s="2">
        <v>64.7</v>
      </c>
      <c r="AZ2371" s="2">
        <v>26.952500000000001</v>
      </c>
      <c r="BA2371" s="2">
        <v>15.14</v>
      </c>
      <c r="BB2371" s="2">
        <v>23.5</v>
      </c>
      <c r="BC2371" s="2">
        <v>64.400000000000006</v>
      </c>
      <c r="BD2371" s="2">
        <v>34.7956</v>
      </c>
      <c r="BE2371" s="4"/>
      <c r="BF2371" s="4"/>
    </row>
    <row r="2372" spans="1:58" x14ac:dyDescent="0.2">
      <c r="A2372" s="29">
        <v>2371</v>
      </c>
      <c r="B2372" s="7" t="s">
        <v>88</v>
      </c>
      <c r="C2372" s="3">
        <v>40003</v>
      </c>
      <c r="D2372" s="4" t="s">
        <v>13</v>
      </c>
      <c r="E2372" s="4" t="s">
        <v>163</v>
      </c>
      <c r="F2372" s="5" t="s">
        <v>191</v>
      </c>
      <c r="G2372" s="6">
        <v>0.91805555555555562</v>
      </c>
      <c r="H2372" s="6">
        <v>0.9194444444444444</v>
      </c>
      <c r="I2372" s="85">
        <f t="shared" si="37"/>
        <v>1.999999999999833</v>
      </c>
      <c r="J2372" s="86">
        <f>I2372*Segmentos!$D$7*(AH2372%)*IF(ISNUMBER(AI2372),AI2372%,0)</f>
        <v>76127.999999993655</v>
      </c>
      <c r="K2372" s="86">
        <f>I2372*Segmentos!$D$7*(AL2372%)*IF(ISNUMBER(AM2372),AM2372%,0)</f>
        <v>109875.19999999083</v>
      </c>
      <c r="L2372" s="4"/>
      <c r="M2372" s="2">
        <v>11.73</v>
      </c>
      <c r="N2372" s="2">
        <v>12.7</v>
      </c>
      <c r="O2372" s="2">
        <v>92.3</v>
      </c>
      <c r="P2372" s="2">
        <v>87.837299999999999</v>
      </c>
      <c r="Q2372" s="2">
        <v>8.1300000000000008</v>
      </c>
      <c r="R2372" s="2">
        <v>8.4</v>
      </c>
      <c r="S2372" s="2">
        <v>97</v>
      </c>
      <c r="T2372" s="2">
        <v>10.1556</v>
      </c>
      <c r="U2372" s="2">
        <v>6.39</v>
      </c>
      <c r="V2372" s="2">
        <v>7.1</v>
      </c>
      <c r="W2372" s="2">
        <v>89.8</v>
      </c>
      <c r="X2372" s="2">
        <v>10.035399999999999</v>
      </c>
      <c r="Y2372" s="2">
        <v>12.25</v>
      </c>
      <c r="Z2372" s="2">
        <v>13.4</v>
      </c>
      <c r="AA2372" s="2">
        <v>91.4</v>
      </c>
      <c r="AB2372" s="2">
        <v>27.084</v>
      </c>
      <c r="AC2372" s="2">
        <v>16.489999999999998</v>
      </c>
      <c r="AD2372" s="2">
        <v>17.8</v>
      </c>
      <c r="AE2372" s="2">
        <v>92.5</v>
      </c>
      <c r="AF2372" s="2">
        <v>40.562199999999997</v>
      </c>
      <c r="AG2372" s="2">
        <v>9.49</v>
      </c>
      <c r="AH2372" s="22">
        <v>10.4</v>
      </c>
      <c r="AI2372" s="22">
        <v>91.5</v>
      </c>
      <c r="AJ2372" s="22">
        <v>33.736899999999999</v>
      </c>
      <c r="AK2372" s="18">
        <v>13.74</v>
      </c>
      <c r="AL2372" s="18">
        <v>14.8</v>
      </c>
      <c r="AM2372" s="18">
        <v>92.8</v>
      </c>
      <c r="AN2372" s="2">
        <v>54.1004</v>
      </c>
      <c r="AO2372" s="2">
        <v>10.130000000000001</v>
      </c>
      <c r="AP2372" s="2">
        <v>11.9</v>
      </c>
      <c r="AQ2372" s="2">
        <v>85.5</v>
      </c>
      <c r="AR2372" s="2">
        <v>8.2957999999999998</v>
      </c>
      <c r="AS2372" s="2">
        <v>9.36</v>
      </c>
      <c r="AT2372" s="2">
        <v>10.1</v>
      </c>
      <c r="AU2372" s="2">
        <v>92.2</v>
      </c>
      <c r="AV2372" s="2">
        <v>15.4436</v>
      </c>
      <c r="AW2372" s="2">
        <v>11.33</v>
      </c>
      <c r="AX2372" s="2">
        <v>12.6</v>
      </c>
      <c r="AY2372" s="2">
        <v>89.7</v>
      </c>
      <c r="AZ2372" s="2">
        <v>24.3947</v>
      </c>
      <c r="BA2372" s="2">
        <v>13.84</v>
      </c>
      <c r="BB2372" s="2">
        <v>14.5</v>
      </c>
      <c r="BC2372" s="2">
        <v>95.7</v>
      </c>
      <c r="BD2372" s="2">
        <v>39.703200000000002</v>
      </c>
      <c r="BE2372" s="4"/>
      <c r="BF2372" s="4"/>
    </row>
    <row r="2373" spans="1:58" x14ac:dyDescent="0.2">
      <c r="A2373" s="29">
        <v>2372</v>
      </c>
      <c r="B2373" s="7" t="s">
        <v>20</v>
      </c>
      <c r="C2373" s="3">
        <v>40003</v>
      </c>
      <c r="D2373" s="4" t="s">
        <v>17</v>
      </c>
      <c r="E2373" s="4" t="s">
        <v>169</v>
      </c>
      <c r="F2373" s="5" t="s">
        <v>191</v>
      </c>
      <c r="G2373" s="6">
        <v>0.91666666666666663</v>
      </c>
      <c r="H2373" s="6">
        <v>0.95763888888888893</v>
      </c>
      <c r="I2373" s="85">
        <f t="shared" si="37"/>
        <v>59.000000000000114</v>
      </c>
      <c r="J2373" s="86">
        <f>I2373*Segmentos!$D$7*(AH2373%)*IF(ISNUMBER(AI2373),AI2373%,0)</f>
        <v>133576.00000000029</v>
      </c>
      <c r="K2373" s="86">
        <f>I2373*Segmentos!$D$7*(AL2373%)*IF(ISNUMBER(AM2373),AM2373%,0)</f>
        <v>106695.60000000022</v>
      </c>
      <c r="L2373" s="4"/>
      <c r="M2373" s="2">
        <v>0.51</v>
      </c>
      <c r="N2373" s="2">
        <v>1.6</v>
      </c>
      <c r="O2373" s="2">
        <v>33.1</v>
      </c>
      <c r="P2373" s="2">
        <v>82.355800000000002</v>
      </c>
      <c r="Q2373" s="2">
        <v>0.01</v>
      </c>
      <c r="R2373" s="2">
        <v>0.2</v>
      </c>
      <c r="S2373" s="2">
        <v>3.4</v>
      </c>
      <c r="T2373" s="2">
        <v>0.2132</v>
      </c>
      <c r="U2373" s="2">
        <v>0.09</v>
      </c>
      <c r="V2373" s="2">
        <v>0.7</v>
      </c>
      <c r="W2373" s="2">
        <v>11.9</v>
      </c>
      <c r="X2373" s="2">
        <v>2.9468999999999999</v>
      </c>
      <c r="Y2373" s="2">
        <v>0.09</v>
      </c>
      <c r="Z2373" s="2">
        <v>1.3</v>
      </c>
      <c r="AA2373" s="2">
        <v>7</v>
      </c>
      <c r="AB2373" s="2">
        <v>4.3861999999999997</v>
      </c>
      <c r="AC2373" s="2">
        <v>1.42</v>
      </c>
      <c r="AD2373" s="2">
        <v>3</v>
      </c>
      <c r="AE2373" s="2">
        <v>48.2</v>
      </c>
      <c r="AF2373" s="2">
        <v>74.8095</v>
      </c>
      <c r="AG2373" s="2">
        <v>0.57999999999999996</v>
      </c>
      <c r="AH2373" s="22">
        <v>2</v>
      </c>
      <c r="AI2373" s="22">
        <v>28.3</v>
      </c>
      <c r="AJ2373" s="22">
        <v>43.786799999999999</v>
      </c>
      <c r="AK2373" s="18">
        <v>0.46</v>
      </c>
      <c r="AL2373" s="18">
        <v>1.1000000000000001</v>
      </c>
      <c r="AM2373" s="18">
        <v>41.1</v>
      </c>
      <c r="AN2373" s="2">
        <v>38.569000000000003</v>
      </c>
      <c r="AO2373" s="2">
        <v>0.01</v>
      </c>
      <c r="AP2373" s="2">
        <v>0.1</v>
      </c>
      <c r="AQ2373" s="2">
        <v>11.9</v>
      </c>
      <c r="AR2373" s="2">
        <v>0.19989999999999999</v>
      </c>
      <c r="AS2373" s="2">
        <v>0.03</v>
      </c>
      <c r="AT2373" s="2">
        <v>0.9</v>
      </c>
      <c r="AU2373" s="2">
        <v>3.7</v>
      </c>
      <c r="AV2373" s="2">
        <v>1.1224000000000001</v>
      </c>
      <c r="AW2373" s="2">
        <v>0.36</v>
      </c>
      <c r="AX2373" s="2">
        <v>2.2000000000000002</v>
      </c>
      <c r="AY2373" s="2">
        <v>16.399999999999999</v>
      </c>
      <c r="AZ2373" s="2">
        <v>16.667400000000001</v>
      </c>
      <c r="BA2373" s="2">
        <v>1.05</v>
      </c>
      <c r="BB2373" s="2">
        <v>1.9</v>
      </c>
      <c r="BC2373" s="2">
        <v>55.9</v>
      </c>
      <c r="BD2373" s="2">
        <v>64.366</v>
      </c>
      <c r="BE2373" s="4"/>
      <c r="BF2373" s="4"/>
    </row>
    <row r="2374" spans="1:58" x14ac:dyDescent="0.2">
      <c r="A2374" s="29">
        <v>2373</v>
      </c>
      <c r="B2374" s="7" t="s">
        <v>11</v>
      </c>
      <c r="C2374" s="3">
        <v>40003</v>
      </c>
      <c r="D2374" s="4" t="s">
        <v>8</v>
      </c>
      <c r="E2374" s="4" t="s">
        <v>166</v>
      </c>
      <c r="F2374" s="5" t="s">
        <v>191</v>
      </c>
      <c r="G2374" s="6">
        <v>0.90902777777777777</v>
      </c>
      <c r="H2374" s="6">
        <v>0.91041666666666676</v>
      </c>
      <c r="I2374" s="85">
        <f t="shared" si="37"/>
        <v>2.0000000000001528</v>
      </c>
      <c r="J2374" s="86">
        <f>I2374*Segmentos!$D$7*(AH2374%)*IF(ISNUMBER(AI2374),AI2374%,0)</f>
        <v>34236.000000002612</v>
      </c>
      <c r="K2374" s="86">
        <f>I2374*Segmentos!$D$7*(AL2374%)*IF(ISNUMBER(AM2374),AM2374%,0)</f>
        <v>26404.000000002019</v>
      </c>
      <c r="L2374" s="4"/>
      <c r="M2374" s="2">
        <v>3.75</v>
      </c>
      <c r="N2374" s="2">
        <v>4</v>
      </c>
      <c r="O2374" s="2">
        <v>94.7</v>
      </c>
      <c r="P2374" s="2">
        <v>81.162000000000006</v>
      </c>
      <c r="Q2374" s="2">
        <v>1.88</v>
      </c>
      <c r="R2374" s="2">
        <v>1.9</v>
      </c>
      <c r="S2374" s="2">
        <v>100</v>
      </c>
      <c r="T2374" s="2">
        <v>6.7666000000000004</v>
      </c>
      <c r="U2374" s="2">
        <v>4.1900000000000004</v>
      </c>
      <c r="V2374" s="2">
        <v>4.7</v>
      </c>
      <c r="W2374" s="2">
        <v>89.4</v>
      </c>
      <c r="X2374" s="2">
        <v>18.975999999999999</v>
      </c>
      <c r="Y2374" s="2">
        <v>2.5099999999999998</v>
      </c>
      <c r="Z2374" s="2">
        <v>2.6</v>
      </c>
      <c r="AA2374" s="2">
        <v>95.6</v>
      </c>
      <c r="AB2374" s="2">
        <v>16.052700000000002</v>
      </c>
      <c r="AC2374" s="2">
        <v>5.55</v>
      </c>
      <c r="AD2374" s="2">
        <v>5.8</v>
      </c>
      <c r="AE2374" s="2">
        <v>96.2</v>
      </c>
      <c r="AF2374" s="2">
        <v>39.366799999999998</v>
      </c>
      <c r="AG2374" s="2">
        <v>4.2699999999999996</v>
      </c>
      <c r="AH2374" s="22">
        <v>4.5</v>
      </c>
      <c r="AI2374" s="22">
        <v>95.1</v>
      </c>
      <c r="AJ2374" s="22">
        <v>43.830599999999997</v>
      </c>
      <c r="AK2374" s="18">
        <v>3.29</v>
      </c>
      <c r="AL2374" s="18">
        <v>3.5</v>
      </c>
      <c r="AM2374" s="18">
        <v>94.3</v>
      </c>
      <c r="AN2374" s="2">
        <v>37.331499999999998</v>
      </c>
      <c r="AO2374" s="2">
        <v>0.81</v>
      </c>
      <c r="AP2374" s="2">
        <v>0.9</v>
      </c>
      <c r="AQ2374" s="2">
        <v>94.4</v>
      </c>
      <c r="AR2374" s="2">
        <v>1.9067000000000001</v>
      </c>
      <c r="AS2374" s="2">
        <v>2.48</v>
      </c>
      <c r="AT2374" s="2">
        <v>3</v>
      </c>
      <c r="AU2374" s="2">
        <v>83.2</v>
      </c>
      <c r="AV2374" s="2">
        <v>11.8165</v>
      </c>
      <c r="AW2374" s="2">
        <v>3.26</v>
      </c>
      <c r="AX2374" s="2">
        <v>3.3</v>
      </c>
      <c r="AY2374" s="2">
        <v>100</v>
      </c>
      <c r="AZ2374" s="2">
        <v>20.2911</v>
      </c>
      <c r="BA2374" s="2">
        <v>5.7</v>
      </c>
      <c r="BB2374" s="2">
        <v>5.9</v>
      </c>
      <c r="BC2374" s="2">
        <v>95.9</v>
      </c>
      <c r="BD2374" s="2">
        <v>47.147799999999997</v>
      </c>
      <c r="BE2374" s="4"/>
      <c r="BF2374" s="4"/>
    </row>
    <row r="2375" spans="1:58" x14ac:dyDescent="0.2">
      <c r="A2375" s="29">
        <v>2374</v>
      </c>
      <c r="B2375" s="7" t="s">
        <v>6</v>
      </c>
      <c r="C2375" s="3">
        <v>40003</v>
      </c>
      <c r="D2375" s="4" t="s">
        <v>3</v>
      </c>
      <c r="E2375" s="4" t="s">
        <v>166</v>
      </c>
      <c r="F2375" s="5" t="s">
        <v>191</v>
      </c>
      <c r="G2375" s="6">
        <v>0.90902777777777777</v>
      </c>
      <c r="H2375" s="6">
        <v>0.91041666666666676</v>
      </c>
      <c r="I2375" s="85">
        <f t="shared" si="37"/>
        <v>2.0000000000001528</v>
      </c>
      <c r="J2375" s="86">
        <f>I2375*Segmentos!$D$7*(AH2375%)*IF(ISNUMBER(AI2375),AI2375%,0)</f>
        <v>61317.60000000467</v>
      </c>
      <c r="K2375" s="86">
        <f>I2375*Segmentos!$D$7*(AL2375%)*IF(ISNUMBER(AM2375),AM2375%,0)</f>
        <v>40368.000000003085</v>
      </c>
      <c r="L2375" s="4"/>
      <c r="M2375" s="2">
        <v>6.28</v>
      </c>
      <c r="N2375" s="2">
        <v>7.2</v>
      </c>
      <c r="O2375" s="2">
        <v>87.6</v>
      </c>
      <c r="P2375" s="2">
        <v>81.018699999999995</v>
      </c>
      <c r="Q2375" s="2">
        <v>3.36</v>
      </c>
      <c r="R2375" s="2">
        <v>3.6</v>
      </c>
      <c r="S2375" s="2">
        <v>93.1</v>
      </c>
      <c r="T2375" s="2">
        <v>7.2392000000000003</v>
      </c>
      <c r="U2375" s="2">
        <v>4.7</v>
      </c>
      <c r="V2375" s="2">
        <v>6.1</v>
      </c>
      <c r="W2375" s="2">
        <v>77.5</v>
      </c>
      <c r="X2375" s="2">
        <v>12.712199999999999</v>
      </c>
      <c r="Y2375" s="2">
        <v>7.85</v>
      </c>
      <c r="Z2375" s="2">
        <v>8.8000000000000007</v>
      </c>
      <c r="AA2375" s="2">
        <v>88.8</v>
      </c>
      <c r="AB2375" s="2">
        <v>29.914999999999999</v>
      </c>
      <c r="AC2375" s="2">
        <v>7.36</v>
      </c>
      <c r="AD2375" s="2">
        <v>8.1999999999999993</v>
      </c>
      <c r="AE2375" s="2">
        <v>90.1</v>
      </c>
      <c r="AF2375" s="2">
        <v>31.152200000000001</v>
      </c>
      <c r="AG2375" s="2">
        <v>7.69</v>
      </c>
      <c r="AH2375" s="22">
        <v>8.6999999999999993</v>
      </c>
      <c r="AI2375" s="22">
        <v>88.1</v>
      </c>
      <c r="AJ2375" s="22">
        <v>47.061900000000001</v>
      </c>
      <c r="AK2375" s="18">
        <v>5.01</v>
      </c>
      <c r="AL2375" s="18">
        <v>5.8</v>
      </c>
      <c r="AM2375" s="18">
        <v>87</v>
      </c>
      <c r="AN2375" s="2">
        <v>33.956800000000001</v>
      </c>
      <c r="AO2375" s="2">
        <v>6.16</v>
      </c>
      <c r="AP2375" s="2">
        <v>6.6</v>
      </c>
      <c r="AQ2375" s="2">
        <v>93</v>
      </c>
      <c r="AR2375" s="2">
        <v>8.6869999999999994</v>
      </c>
      <c r="AS2375" s="2">
        <v>6.91</v>
      </c>
      <c r="AT2375" s="2">
        <v>7.7</v>
      </c>
      <c r="AU2375" s="2">
        <v>90</v>
      </c>
      <c r="AV2375" s="2">
        <v>19.648399999999999</v>
      </c>
      <c r="AW2375" s="2">
        <v>5.96</v>
      </c>
      <c r="AX2375" s="2">
        <v>6.7</v>
      </c>
      <c r="AY2375" s="2">
        <v>89.2</v>
      </c>
      <c r="AZ2375" s="2">
        <v>22.1081</v>
      </c>
      <c r="BA2375" s="2">
        <v>6.19</v>
      </c>
      <c r="BB2375" s="2">
        <v>7.4</v>
      </c>
      <c r="BC2375" s="2">
        <v>83.8</v>
      </c>
      <c r="BD2375" s="2">
        <v>30.575099999999999</v>
      </c>
      <c r="BE2375" s="4"/>
      <c r="BF2375" s="4"/>
    </row>
    <row r="2376" spans="1:58" x14ac:dyDescent="0.2">
      <c r="A2376" s="29">
        <v>2375</v>
      </c>
      <c r="B2376" s="7" t="s">
        <v>31</v>
      </c>
      <c r="C2376" s="3">
        <v>40003</v>
      </c>
      <c r="D2376" s="4" t="s">
        <v>28</v>
      </c>
      <c r="E2376" s="4" t="s">
        <v>166</v>
      </c>
      <c r="F2376" s="5" t="s">
        <v>191</v>
      </c>
      <c r="G2376" s="6">
        <v>0.91111111111111109</v>
      </c>
      <c r="H2376" s="6">
        <v>0.9145833333333333</v>
      </c>
      <c r="I2376" s="85">
        <f t="shared" si="37"/>
        <v>4.9999999999999822</v>
      </c>
      <c r="J2376" s="86">
        <f>I2376*Segmentos!$D$7*(AH2376%)*IF(ISNUMBER(AI2376),AI2376%,0)</f>
        <v>13243.999999999953</v>
      </c>
      <c r="K2376" s="86">
        <f>I2376*Segmentos!$D$7*(AL2376%)*IF(ISNUMBER(AM2376),AM2376%,0)</f>
        <v>21479.999999999924</v>
      </c>
      <c r="L2376" s="4"/>
      <c r="M2376" s="2">
        <v>0.88</v>
      </c>
      <c r="N2376" s="2">
        <v>1.6</v>
      </c>
      <c r="O2376" s="2">
        <v>55.9</v>
      </c>
      <c r="P2376" s="2">
        <v>97.515600000000006</v>
      </c>
      <c r="Q2376" s="2">
        <v>0</v>
      </c>
      <c r="R2376" s="2">
        <v>0</v>
      </c>
      <c r="S2376" s="8" t="s">
        <v>577</v>
      </c>
      <c r="T2376" s="2">
        <v>0</v>
      </c>
      <c r="U2376" s="2">
        <v>0</v>
      </c>
      <c r="V2376" s="2">
        <v>0</v>
      </c>
      <c r="W2376" s="8" t="s">
        <v>577</v>
      </c>
      <c r="X2376" s="2">
        <v>0</v>
      </c>
      <c r="Y2376" s="2">
        <v>0.82</v>
      </c>
      <c r="Z2376" s="2">
        <v>1.7</v>
      </c>
      <c r="AA2376" s="2">
        <v>49</v>
      </c>
      <c r="AB2376" s="2">
        <v>26.881599999999999</v>
      </c>
      <c r="AC2376" s="2">
        <v>1.94</v>
      </c>
      <c r="AD2376" s="2">
        <v>3.3</v>
      </c>
      <c r="AE2376" s="2">
        <v>59.1</v>
      </c>
      <c r="AF2376" s="2">
        <v>70.634</v>
      </c>
      <c r="AG2376" s="2">
        <v>0.68</v>
      </c>
      <c r="AH2376" s="22">
        <v>1.1000000000000001</v>
      </c>
      <c r="AI2376" s="22">
        <v>60.2</v>
      </c>
      <c r="AJ2376" s="22">
        <v>35.850499999999997</v>
      </c>
      <c r="AK2376" s="18">
        <v>1.06</v>
      </c>
      <c r="AL2376" s="18">
        <v>2</v>
      </c>
      <c r="AM2376" s="18">
        <v>53.7</v>
      </c>
      <c r="AN2376" s="2">
        <v>61.665100000000002</v>
      </c>
      <c r="AO2376" s="2">
        <v>0.26</v>
      </c>
      <c r="AP2376" s="2">
        <v>0.9</v>
      </c>
      <c r="AQ2376" s="2">
        <v>27.1</v>
      </c>
      <c r="AR2376" s="2">
        <v>3.0956999999999999</v>
      </c>
      <c r="AS2376" s="2">
        <v>0.5</v>
      </c>
      <c r="AT2376" s="2">
        <v>1.3</v>
      </c>
      <c r="AU2376" s="2">
        <v>37.9</v>
      </c>
      <c r="AV2376" s="2">
        <v>12.1578</v>
      </c>
      <c r="AW2376" s="2">
        <v>0.82</v>
      </c>
      <c r="AX2376" s="2">
        <v>1.4</v>
      </c>
      <c r="AY2376" s="2">
        <v>60.5</v>
      </c>
      <c r="AZ2376" s="2">
        <v>26.1357</v>
      </c>
      <c r="BA2376" s="2">
        <v>1.32</v>
      </c>
      <c r="BB2376" s="2">
        <v>2.1</v>
      </c>
      <c r="BC2376" s="2">
        <v>63.9</v>
      </c>
      <c r="BD2376" s="2">
        <v>56.126399999999997</v>
      </c>
      <c r="BE2376" s="4"/>
      <c r="BF2376" s="4"/>
    </row>
    <row r="2377" spans="1:58" x14ac:dyDescent="0.2">
      <c r="A2377" s="29">
        <v>2376</v>
      </c>
      <c r="B2377" s="7" t="s">
        <v>43</v>
      </c>
      <c r="C2377" s="3">
        <v>40003</v>
      </c>
      <c r="D2377" s="4" t="s">
        <v>21</v>
      </c>
      <c r="E2377" s="4" t="s">
        <v>170</v>
      </c>
      <c r="F2377" s="5" t="s">
        <v>191</v>
      </c>
      <c r="G2377" s="6">
        <v>0.9159722222222223</v>
      </c>
      <c r="H2377" s="6">
        <v>0.93402777777777779</v>
      </c>
      <c r="I2377" s="85">
        <f t="shared" si="37"/>
        <v>25.999999999999908</v>
      </c>
      <c r="J2377" s="86">
        <f>I2377*Segmentos!$D$7*(AH2377%)*IF(ISNUMBER(AI2377),AI2377%,0)</f>
        <v>75046.399999999732</v>
      </c>
      <c r="K2377" s="86">
        <f>I2377*Segmentos!$D$7*(AL2377%)*IF(ISNUMBER(AM2377),AM2377%,0)</f>
        <v>80620.799999999712</v>
      </c>
      <c r="L2377" s="4"/>
      <c r="M2377" s="2">
        <v>0.75</v>
      </c>
      <c r="N2377" s="2">
        <v>1.5</v>
      </c>
      <c r="O2377" s="2">
        <v>49.4</v>
      </c>
      <c r="P2377" s="2">
        <v>50.65</v>
      </c>
      <c r="Q2377" s="2">
        <v>0.77</v>
      </c>
      <c r="R2377" s="2">
        <v>1.1000000000000001</v>
      </c>
      <c r="S2377" s="2">
        <v>72.099999999999994</v>
      </c>
      <c r="T2377" s="2">
        <v>8.6598000000000006</v>
      </c>
      <c r="U2377" s="2">
        <v>0.67</v>
      </c>
      <c r="V2377" s="2">
        <v>2.5</v>
      </c>
      <c r="W2377" s="2">
        <v>26.6</v>
      </c>
      <c r="X2377" s="2">
        <v>9.4085000000000001</v>
      </c>
      <c r="Y2377" s="2">
        <v>1.49</v>
      </c>
      <c r="Z2377" s="2">
        <v>1.9</v>
      </c>
      <c r="AA2377" s="2">
        <v>79.599999999999994</v>
      </c>
      <c r="AB2377" s="2">
        <v>29.733899999999998</v>
      </c>
      <c r="AC2377" s="2">
        <v>0.13</v>
      </c>
      <c r="AD2377" s="2">
        <v>0.8</v>
      </c>
      <c r="AE2377" s="2">
        <v>16.100000000000001</v>
      </c>
      <c r="AF2377" s="2">
        <v>2.8477000000000001</v>
      </c>
      <c r="AG2377" s="2">
        <v>0.73</v>
      </c>
      <c r="AH2377" s="22">
        <v>1.1000000000000001</v>
      </c>
      <c r="AI2377" s="22">
        <v>65.599999999999994</v>
      </c>
      <c r="AJ2377" s="22">
        <v>23.364999999999998</v>
      </c>
      <c r="AK2377" s="18">
        <v>0.77</v>
      </c>
      <c r="AL2377" s="18">
        <v>1.9</v>
      </c>
      <c r="AM2377" s="18">
        <v>40.799999999999997</v>
      </c>
      <c r="AN2377" s="2">
        <v>27.2849</v>
      </c>
      <c r="AO2377" s="2">
        <v>0.27</v>
      </c>
      <c r="AP2377" s="2">
        <v>0.6</v>
      </c>
      <c r="AQ2377" s="2">
        <v>42.1</v>
      </c>
      <c r="AR2377" s="2">
        <v>2.0051000000000001</v>
      </c>
      <c r="AS2377" s="2">
        <v>0.6</v>
      </c>
      <c r="AT2377" s="2">
        <v>1.5</v>
      </c>
      <c r="AU2377" s="2">
        <v>40.6</v>
      </c>
      <c r="AV2377" s="2">
        <v>8.9514999999999993</v>
      </c>
      <c r="AW2377" s="2">
        <v>0.59</v>
      </c>
      <c r="AX2377" s="2">
        <v>1</v>
      </c>
      <c r="AY2377" s="2">
        <v>59.2</v>
      </c>
      <c r="AZ2377" s="2">
        <v>11.534000000000001</v>
      </c>
      <c r="BA2377" s="2">
        <v>1.0900000000000001</v>
      </c>
      <c r="BB2377" s="2">
        <v>2.2000000000000002</v>
      </c>
      <c r="BC2377" s="2">
        <v>50.1</v>
      </c>
      <c r="BD2377" s="2">
        <v>28.159400000000002</v>
      </c>
      <c r="BE2377" s="4"/>
      <c r="BF2377" s="4"/>
    </row>
    <row r="2378" spans="1:58" x14ac:dyDescent="0.2">
      <c r="A2378" s="29">
        <v>2377</v>
      </c>
      <c r="B2378" s="7" t="s">
        <v>44</v>
      </c>
      <c r="C2378" s="3">
        <v>40003</v>
      </c>
      <c r="D2378" s="4" t="s">
        <v>3</v>
      </c>
      <c r="E2378" s="4" t="s">
        <v>169</v>
      </c>
      <c r="F2378" s="5" t="s">
        <v>191</v>
      </c>
      <c r="G2378" s="6">
        <v>0.91666666666666663</v>
      </c>
      <c r="H2378" s="6">
        <v>1.3888888888888888E-2</v>
      </c>
      <c r="I2378" s="85">
        <f t="shared" si="37"/>
        <v>140.00000000000006</v>
      </c>
      <c r="J2378" s="86">
        <f>I2378*Segmentos!$D$7*(AH2378%)*IF(ISNUMBER(AI2378),AI2378%,0)</f>
        <v>2741256.0000000005</v>
      </c>
      <c r="K2378" s="86">
        <f>I2378*Segmentos!$D$7*(AL2378%)*IF(ISNUMBER(AM2378),AM2378%,0)</f>
        <v>1983296.0000000007</v>
      </c>
      <c r="L2378" s="4"/>
      <c r="M2378" s="2">
        <v>4.18</v>
      </c>
      <c r="N2378" s="2">
        <v>24.5</v>
      </c>
      <c r="O2378" s="2">
        <v>17</v>
      </c>
      <c r="P2378" s="2">
        <v>90.686199999999999</v>
      </c>
      <c r="Q2378" s="2">
        <v>2.57</v>
      </c>
      <c r="R2378" s="2">
        <v>15.8</v>
      </c>
      <c r="S2378" s="2">
        <v>16.3</v>
      </c>
      <c r="T2378" s="2">
        <v>9.3051999999999992</v>
      </c>
      <c r="U2378" s="2">
        <v>4.68</v>
      </c>
      <c r="V2378" s="2">
        <v>23.3</v>
      </c>
      <c r="W2378" s="2">
        <v>20.100000000000001</v>
      </c>
      <c r="X2378" s="2">
        <v>21.305099999999999</v>
      </c>
      <c r="Y2378" s="2">
        <v>5.16</v>
      </c>
      <c r="Z2378" s="2">
        <v>31.6</v>
      </c>
      <c r="AA2378" s="2">
        <v>16.3</v>
      </c>
      <c r="AB2378" s="2">
        <v>33.027000000000001</v>
      </c>
      <c r="AC2378" s="2">
        <v>3.8</v>
      </c>
      <c r="AD2378" s="2">
        <v>23.5</v>
      </c>
      <c r="AE2378" s="2">
        <v>16.2</v>
      </c>
      <c r="AF2378" s="2">
        <v>27.048999999999999</v>
      </c>
      <c r="AG2378" s="2">
        <v>4.9000000000000004</v>
      </c>
      <c r="AH2378" s="22">
        <v>25.9</v>
      </c>
      <c r="AI2378" s="22">
        <v>18.899999999999999</v>
      </c>
      <c r="AJ2378" s="22">
        <v>50.4285</v>
      </c>
      <c r="AK2378" s="18">
        <v>3.53</v>
      </c>
      <c r="AL2378" s="18">
        <v>23.3</v>
      </c>
      <c r="AM2378" s="18">
        <v>15.2</v>
      </c>
      <c r="AN2378" s="2">
        <v>40.2577</v>
      </c>
      <c r="AO2378" s="2">
        <v>1.86</v>
      </c>
      <c r="AP2378" s="2">
        <v>12.5</v>
      </c>
      <c r="AQ2378" s="2">
        <v>14.9</v>
      </c>
      <c r="AR2378" s="2">
        <v>4.4146000000000001</v>
      </c>
      <c r="AS2378" s="2">
        <v>4.28</v>
      </c>
      <c r="AT2378" s="2">
        <v>23.4</v>
      </c>
      <c r="AU2378" s="2">
        <v>18.3</v>
      </c>
      <c r="AV2378" s="2">
        <v>20.465699999999998</v>
      </c>
      <c r="AW2378" s="2">
        <v>3.99</v>
      </c>
      <c r="AX2378" s="2">
        <v>23.9</v>
      </c>
      <c r="AY2378" s="2">
        <v>16.7</v>
      </c>
      <c r="AZ2378" s="2">
        <v>24.896999999999998</v>
      </c>
      <c r="BA2378" s="2">
        <v>4.92</v>
      </c>
      <c r="BB2378" s="2">
        <v>29.1</v>
      </c>
      <c r="BC2378" s="2">
        <v>16.899999999999999</v>
      </c>
      <c r="BD2378" s="2">
        <v>40.908799999999999</v>
      </c>
      <c r="BE2378" s="4"/>
      <c r="BF2378" s="4"/>
    </row>
    <row r="2379" spans="1:58" x14ac:dyDescent="0.2">
      <c r="A2379" s="29">
        <v>2378</v>
      </c>
      <c r="B2379" s="7" t="s">
        <v>14</v>
      </c>
      <c r="C2379" s="3">
        <v>40003</v>
      </c>
      <c r="D2379" s="4" t="s">
        <v>13</v>
      </c>
      <c r="E2379" s="4" t="s">
        <v>163</v>
      </c>
      <c r="F2379" s="5" t="s">
        <v>191</v>
      </c>
      <c r="G2379" s="6">
        <v>0.8520833333333333</v>
      </c>
      <c r="H2379" s="6">
        <v>0.875</v>
      </c>
      <c r="I2379" s="85">
        <f t="shared" si="37"/>
        <v>33.000000000000043</v>
      </c>
      <c r="J2379" s="86">
        <f>I2379*Segmentos!$D$7*(AH2379%)*IF(ISNUMBER(AI2379),AI2379%,0)</f>
        <v>563310.00000000058</v>
      </c>
      <c r="K2379" s="86">
        <f>I2379*Segmentos!$D$7*(AL2379%)*IF(ISNUMBER(AM2379),AM2379%,0)</f>
        <v>801411.60000000114</v>
      </c>
      <c r="L2379" s="4"/>
      <c r="M2379" s="2">
        <v>5.21</v>
      </c>
      <c r="N2379" s="2">
        <v>9.3000000000000007</v>
      </c>
      <c r="O2379" s="2">
        <v>56.2</v>
      </c>
      <c r="P2379" s="2">
        <v>84.056600000000003</v>
      </c>
      <c r="Q2379" s="2">
        <v>4.4400000000000004</v>
      </c>
      <c r="R2379" s="2">
        <v>8.5</v>
      </c>
      <c r="S2379" s="2">
        <v>52.3</v>
      </c>
      <c r="T2379" s="2">
        <v>11.952299999999999</v>
      </c>
      <c r="U2379" s="2">
        <v>3.52</v>
      </c>
      <c r="V2379" s="2">
        <v>6.8</v>
      </c>
      <c r="W2379" s="2">
        <v>52.1</v>
      </c>
      <c r="X2379" s="2">
        <v>11.9131</v>
      </c>
      <c r="Y2379" s="2">
        <v>5.69</v>
      </c>
      <c r="Z2379" s="2">
        <v>10</v>
      </c>
      <c r="AA2379" s="2">
        <v>57</v>
      </c>
      <c r="AB2379" s="2">
        <v>27.151499999999999</v>
      </c>
      <c r="AC2379" s="2">
        <v>6.23</v>
      </c>
      <c r="AD2379" s="2">
        <v>10.6</v>
      </c>
      <c r="AE2379" s="2">
        <v>58.8</v>
      </c>
      <c r="AF2379" s="2">
        <v>33.0396</v>
      </c>
      <c r="AG2379" s="2">
        <v>4.24</v>
      </c>
      <c r="AH2379" s="22">
        <v>7.5</v>
      </c>
      <c r="AI2379" s="22">
        <v>56.9</v>
      </c>
      <c r="AJ2379" s="22">
        <v>32.506500000000003</v>
      </c>
      <c r="AK2379" s="18">
        <v>6.07</v>
      </c>
      <c r="AL2379" s="18">
        <v>10.9</v>
      </c>
      <c r="AM2379" s="18">
        <v>55.7</v>
      </c>
      <c r="AN2379" s="2">
        <v>51.5501</v>
      </c>
      <c r="AO2379" s="2">
        <v>6.03</v>
      </c>
      <c r="AP2379" s="2">
        <v>11.5</v>
      </c>
      <c r="AQ2379" s="2">
        <v>52.6</v>
      </c>
      <c r="AR2379" s="2">
        <v>10.647500000000001</v>
      </c>
      <c r="AS2379" s="2">
        <v>3.76</v>
      </c>
      <c r="AT2379" s="2">
        <v>7</v>
      </c>
      <c r="AU2379" s="2">
        <v>53.5</v>
      </c>
      <c r="AV2379" s="2">
        <v>13.3881</v>
      </c>
      <c r="AW2379" s="2">
        <v>5.23</v>
      </c>
      <c r="AX2379" s="2">
        <v>9.9</v>
      </c>
      <c r="AY2379" s="2">
        <v>52.7</v>
      </c>
      <c r="AZ2379" s="2">
        <v>24.2744</v>
      </c>
      <c r="BA2379" s="2">
        <v>5.78</v>
      </c>
      <c r="BB2379" s="2">
        <v>9.4</v>
      </c>
      <c r="BC2379" s="2">
        <v>61.3</v>
      </c>
      <c r="BD2379" s="2">
        <v>35.746600000000001</v>
      </c>
      <c r="BE2379" s="4"/>
      <c r="BF2379" s="4"/>
    </row>
    <row r="2380" spans="1:58" x14ac:dyDescent="0.2">
      <c r="A2380" s="29">
        <v>2379</v>
      </c>
      <c r="B2380" s="7" t="s">
        <v>10</v>
      </c>
      <c r="C2380" s="3">
        <v>40003</v>
      </c>
      <c r="D2380" s="4" t="s">
        <v>8</v>
      </c>
      <c r="E2380" s="4" t="s">
        <v>164</v>
      </c>
      <c r="F2380" s="5" t="s">
        <v>191</v>
      </c>
      <c r="G2380" s="6">
        <v>0.87361111111111101</v>
      </c>
      <c r="H2380" s="6">
        <v>0.92708333333333337</v>
      </c>
      <c r="I2380" s="85">
        <f t="shared" si="37"/>
        <v>77.000000000000199</v>
      </c>
      <c r="J2380" s="86">
        <f>I2380*Segmentos!$D$7*(AH2380%)*IF(ISNUMBER(AI2380),AI2380%,0)</f>
        <v>1790712.0000000044</v>
      </c>
      <c r="K2380" s="86">
        <f>I2380*Segmentos!$D$7*(AL2380%)*IF(ISNUMBER(AM2380),AM2380%,0)</f>
        <v>1526817.6000000038</v>
      </c>
      <c r="L2380" s="4"/>
      <c r="M2380" s="2">
        <v>5.36</v>
      </c>
      <c r="N2380" s="2">
        <v>19.8</v>
      </c>
      <c r="O2380" s="2">
        <v>27.1</v>
      </c>
      <c r="P2380" s="2">
        <v>85.057900000000004</v>
      </c>
      <c r="Q2380" s="2">
        <v>2.04</v>
      </c>
      <c r="R2380" s="2">
        <v>10.4</v>
      </c>
      <c r="S2380" s="2">
        <v>19.600000000000001</v>
      </c>
      <c r="T2380" s="2">
        <v>5.4116</v>
      </c>
      <c r="U2380" s="2">
        <v>4.99</v>
      </c>
      <c r="V2380" s="2">
        <v>18.899999999999999</v>
      </c>
      <c r="W2380" s="2">
        <v>26.4</v>
      </c>
      <c r="X2380" s="2">
        <v>16.589700000000001</v>
      </c>
      <c r="Y2380" s="2">
        <v>5.57</v>
      </c>
      <c r="Z2380" s="2">
        <v>21.9</v>
      </c>
      <c r="AA2380" s="2">
        <v>25.4</v>
      </c>
      <c r="AB2380" s="2">
        <v>26.0761</v>
      </c>
      <c r="AC2380" s="2">
        <v>7.1</v>
      </c>
      <c r="AD2380" s="2">
        <v>23.1</v>
      </c>
      <c r="AE2380" s="2">
        <v>30.7</v>
      </c>
      <c r="AF2380" s="2">
        <v>36.980499999999999</v>
      </c>
      <c r="AG2380" s="2">
        <v>5.82</v>
      </c>
      <c r="AH2380" s="22">
        <v>19</v>
      </c>
      <c r="AI2380" s="22">
        <v>30.6</v>
      </c>
      <c r="AJ2380" s="22">
        <v>43.79</v>
      </c>
      <c r="AK2380" s="18">
        <v>4.95</v>
      </c>
      <c r="AL2380" s="18">
        <v>20.399999999999999</v>
      </c>
      <c r="AM2380" s="18">
        <v>24.3</v>
      </c>
      <c r="AN2380" s="2">
        <v>41.267899999999997</v>
      </c>
      <c r="AO2380" s="2">
        <v>1.18</v>
      </c>
      <c r="AP2380" s="2">
        <v>12.4</v>
      </c>
      <c r="AQ2380" s="2">
        <v>9.5</v>
      </c>
      <c r="AR2380" s="2">
        <v>2.0449000000000002</v>
      </c>
      <c r="AS2380" s="2">
        <v>4.04</v>
      </c>
      <c r="AT2380" s="2">
        <v>17.399999999999999</v>
      </c>
      <c r="AU2380" s="2">
        <v>23.3</v>
      </c>
      <c r="AV2380" s="2">
        <v>14.134399999999999</v>
      </c>
      <c r="AW2380" s="2">
        <v>4.72</v>
      </c>
      <c r="AX2380" s="2">
        <v>20.399999999999999</v>
      </c>
      <c r="AY2380" s="2">
        <v>23.2</v>
      </c>
      <c r="AZ2380" s="2">
        <v>21.520499999999998</v>
      </c>
      <c r="BA2380" s="2">
        <v>7.79</v>
      </c>
      <c r="BB2380" s="2">
        <v>22.7</v>
      </c>
      <c r="BC2380" s="2">
        <v>34.299999999999997</v>
      </c>
      <c r="BD2380" s="2">
        <v>47.3581</v>
      </c>
      <c r="BE2380" s="4"/>
      <c r="BF2380" s="4"/>
    </row>
    <row r="2381" spans="1:58" x14ac:dyDescent="0.2">
      <c r="A2381" s="29">
        <v>2380</v>
      </c>
      <c r="B2381" s="7" t="s">
        <v>89</v>
      </c>
      <c r="C2381" s="3">
        <v>40003</v>
      </c>
      <c r="D2381" s="4" t="s">
        <v>28</v>
      </c>
      <c r="E2381" s="4" t="s">
        <v>169</v>
      </c>
      <c r="F2381" s="5" t="s">
        <v>191</v>
      </c>
      <c r="G2381" s="6">
        <v>0.84097222222222223</v>
      </c>
      <c r="H2381" s="6">
        <v>0.875</v>
      </c>
      <c r="I2381" s="85">
        <f t="shared" si="37"/>
        <v>48.999999999999986</v>
      </c>
      <c r="J2381" s="86">
        <f>I2381*Segmentos!$D$7*(AH2381%)*IF(ISNUMBER(AI2381),AI2381%,0)</f>
        <v>189571.19999999995</v>
      </c>
      <c r="K2381" s="86">
        <f>I2381*Segmentos!$D$7*(AL2381%)*IF(ISNUMBER(AM2381),AM2381%,0)</f>
        <v>245627.19999999992</v>
      </c>
      <c r="L2381" s="4"/>
      <c r="M2381" s="2">
        <v>1.1000000000000001</v>
      </c>
      <c r="N2381" s="2">
        <v>2.6</v>
      </c>
      <c r="O2381" s="2">
        <v>43</v>
      </c>
      <c r="P2381" s="2">
        <v>93.357299999999995</v>
      </c>
      <c r="Q2381" s="2">
        <v>0.27</v>
      </c>
      <c r="R2381" s="2">
        <v>0.3</v>
      </c>
      <c r="S2381" s="2">
        <v>100</v>
      </c>
      <c r="T2381" s="2">
        <v>3.887</v>
      </c>
      <c r="U2381" s="2">
        <v>0.03</v>
      </c>
      <c r="V2381" s="2">
        <v>0.8</v>
      </c>
      <c r="W2381" s="2">
        <v>4.0999999999999996</v>
      </c>
      <c r="X2381" s="2">
        <v>0.60089999999999999</v>
      </c>
      <c r="Y2381" s="2">
        <v>2.11</v>
      </c>
      <c r="Z2381" s="2">
        <v>3.7</v>
      </c>
      <c r="AA2381" s="2">
        <v>56.3</v>
      </c>
      <c r="AB2381" s="2">
        <v>52.851399999999998</v>
      </c>
      <c r="AC2381" s="2">
        <v>1.29</v>
      </c>
      <c r="AD2381" s="2">
        <v>3.8</v>
      </c>
      <c r="AE2381" s="2">
        <v>34.4</v>
      </c>
      <c r="AF2381" s="2">
        <v>36.018000000000001</v>
      </c>
      <c r="AG2381" s="2">
        <v>0.95</v>
      </c>
      <c r="AH2381" s="22">
        <v>2.6</v>
      </c>
      <c r="AI2381" s="22">
        <v>37.200000000000003</v>
      </c>
      <c r="AJ2381" s="22">
        <v>38.322400000000002</v>
      </c>
      <c r="AK2381" s="18">
        <v>1.23</v>
      </c>
      <c r="AL2381" s="18">
        <v>2.6</v>
      </c>
      <c r="AM2381" s="18">
        <v>48.2</v>
      </c>
      <c r="AN2381" s="2">
        <v>55.0349</v>
      </c>
      <c r="AO2381" s="2">
        <v>0.51</v>
      </c>
      <c r="AP2381" s="2">
        <v>1.7</v>
      </c>
      <c r="AQ2381" s="2">
        <v>29.2</v>
      </c>
      <c r="AR2381" s="2">
        <v>4.7037000000000004</v>
      </c>
      <c r="AS2381" s="2">
        <v>1.44</v>
      </c>
      <c r="AT2381" s="2">
        <v>3.9</v>
      </c>
      <c r="AU2381" s="2">
        <v>37</v>
      </c>
      <c r="AV2381" s="2">
        <v>26.9068</v>
      </c>
      <c r="AW2381" s="2">
        <v>0.78</v>
      </c>
      <c r="AX2381" s="2">
        <v>2.9</v>
      </c>
      <c r="AY2381" s="2">
        <v>26.3</v>
      </c>
      <c r="AZ2381" s="2">
        <v>18.9298</v>
      </c>
      <c r="BA2381" s="2">
        <v>1.32</v>
      </c>
      <c r="BB2381" s="2">
        <v>1.7</v>
      </c>
      <c r="BC2381" s="2">
        <v>76</v>
      </c>
      <c r="BD2381" s="2">
        <v>42.817</v>
      </c>
      <c r="BE2381" s="4"/>
      <c r="BF2381" s="4"/>
    </row>
    <row r="2382" spans="1:58" x14ac:dyDescent="0.2">
      <c r="A2382" s="29">
        <v>2381</v>
      </c>
      <c r="B2382" s="7" t="s">
        <v>126</v>
      </c>
      <c r="C2382" s="3">
        <v>40003</v>
      </c>
      <c r="D2382" s="4" t="s">
        <v>28</v>
      </c>
      <c r="E2382" s="4" t="s">
        <v>163</v>
      </c>
      <c r="F2382" s="5" t="s">
        <v>191</v>
      </c>
      <c r="G2382" s="6">
        <v>0.875</v>
      </c>
      <c r="H2382" s="6">
        <v>0.91111111111111109</v>
      </c>
      <c r="I2382" s="85">
        <f t="shared" si="37"/>
        <v>51.999999999999972</v>
      </c>
      <c r="J2382" s="86">
        <f>I2382*Segmentos!$D$7*(AH2382%)*IF(ISNUMBER(AI2382),AI2382%,0)</f>
        <v>86257.599999999962</v>
      </c>
      <c r="K2382" s="86">
        <f>I2382*Segmentos!$D$7*(AL2382%)*IF(ISNUMBER(AM2382),AM2382%,0)</f>
        <v>270191.99999999983</v>
      </c>
      <c r="L2382" s="4"/>
      <c r="M2382" s="2">
        <v>0.88</v>
      </c>
      <c r="N2382" s="2">
        <v>2.2000000000000002</v>
      </c>
      <c r="O2382" s="2">
        <v>40.1</v>
      </c>
      <c r="P2382" s="2">
        <v>96.438299999999998</v>
      </c>
      <c r="Q2382" s="2">
        <v>0.04</v>
      </c>
      <c r="R2382" s="2">
        <v>0.3</v>
      </c>
      <c r="S2382" s="2">
        <v>13.5</v>
      </c>
      <c r="T2382" s="2">
        <v>0.67420000000000002</v>
      </c>
      <c r="U2382" s="2">
        <v>0.47</v>
      </c>
      <c r="V2382" s="2">
        <v>1.3</v>
      </c>
      <c r="W2382" s="2">
        <v>35.1</v>
      </c>
      <c r="X2382" s="2">
        <v>10.7179</v>
      </c>
      <c r="Y2382" s="2">
        <v>0.53</v>
      </c>
      <c r="Z2382" s="2">
        <v>2.2999999999999998</v>
      </c>
      <c r="AA2382" s="2">
        <v>22.9</v>
      </c>
      <c r="AB2382" s="2">
        <v>17.267099999999999</v>
      </c>
      <c r="AC2382" s="2">
        <v>1.89</v>
      </c>
      <c r="AD2382" s="2">
        <v>3.6</v>
      </c>
      <c r="AE2382" s="2">
        <v>52.4</v>
      </c>
      <c r="AF2382" s="2">
        <v>67.778999999999996</v>
      </c>
      <c r="AG2382" s="2">
        <v>0.41</v>
      </c>
      <c r="AH2382" s="22">
        <v>1.3</v>
      </c>
      <c r="AI2382" s="22">
        <v>31.9</v>
      </c>
      <c r="AJ2382" s="22">
        <v>21.5063</v>
      </c>
      <c r="AK2382" s="18">
        <v>1.3</v>
      </c>
      <c r="AL2382" s="18">
        <v>3</v>
      </c>
      <c r="AM2382" s="18">
        <v>43.3</v>
      </c>
      <c r="AN2382" s="2">
        <v>74.932000000000002</v>
      </c>
      <c r="AO2382" s="2">
        <v>0.35</v>
      </c>
      <c r="AP2382" s="2">
        <v>1.3</v>
      </c>
      <c r="AQ2382" s="2">
        <v>26.8</v>
      </c>
      <c r="AR2382" s="2">
        <v>4.1768999999999998</v>
      </c>
      <c r="AS2382" s="2">
        <v>0.81</v>
      </c>
      <c r="AT2382" s="2">
        <v>3.6</v>
      </c>
      <c r="AU2382" s="2">
        <v>22.3</v>
      </c>
      <c r="AV2382" s="2">
        <v>19.6297</v>
      </c>
      <c r="AW2382" s="2">
        <v>0.67</v>
      </c>
      <c r="AX2382" s="2">
        <v>1.3</v>
      </c>
      <c r="AY2382" s="2">
        <v>53</v>
      </c>
      <c r="AZ2382" s="2">
        <v>21.191299999999998</v>
      </c>
      <c r="BA2382" s="2">
        <v>1.23</v>
      </c>
      <c r="BB2382" s="2">
        <v>2.2999999999999998</v>
      </c>
      <c r="BC2382" s="2">
        <v>53.1</v>
      </c>
      <c r="BD2382" s="2">
        <v>51.440399999999997</v>
      </c>
      <c r="BE2382" s="4"/>
      <c r="BF2382" s="4"/>
    </row>
    <row r="2383" spans="1:58" x14ac:dyDescent="0.2">
      <c r="A2383" s="29">
        <v>2382</v>
      </c>
      <c r="B2383" s="7" t="s">
        <v>23</v>
      </c>
      <c r="C2383" s="3">
        <v>40003</v>
      </c>
      <c r="D2383" s="4" t="s">
        <v>21</v>
      </c>
      <c r="E2383" s="4" t="s">
        <v>170</v>
      </c>
      <c r="F2383" s="5" t="s">
        <v>191</v>
      </c>
      <c r="G2383" s="6">
        <v>0.87430555555555556</v>
      </c>
      <c r="H2383" s="6">
        <v>0.91527777777777775</v>
      </c>
      <c r="I2383" s="85">
        <f t="shared" si="37"/>
        <v>58.99999999999995</v>
      </c>
      <c r="J2383" s="86">
        <f>I2383*Segmentos!$D$7*(AH2383%)*IF(ISNUMBER(AI2383),AI2383%,0)</f>
        <v>111132.39999999991</v>
      </c>
      <c r="K2383" s="86">
        <f>I2383*Segmentos!$D$7*(AL2383%)*IF(ISNUMBER(AM2383),AM2383%,0)</f>
        <v>100819.19999999992</v>
      </c>
      <c r="L2383" s="4"/>
      <c r="M2383" s="2">
        <v>0.45</v>
      </c>
      <c r="N2383" s="2">
        <v>2.1</v>
      </c>
      <c r="O2383" s="2">
        <v>21.7</v>
      </c>
      <c r="P2383" s="2">
        <v>45.2027</v>
      </c>
      <c r="Q2383" s="2">
        <v>0.32</v>
      </c>
      <c r="R2383" s="2">
        <v>1.7</v>
      </c>
      <c r="S2383" s="2">
        <v>19.600000000000001</v>
      </c>
      <c r="T2383" s="2">
        <v>5.4675000000000002</v>
      </c>
      <c r="U2383" s="2">
        <v>0.57999999999999996</v>
      </c>
      <c r="V2383" s="2">
        <v>2.6</v>
      </c>
      <c r="W2383" s="2">
        <v>21.9</v>
      </c>
      <c r="X2383" s="2">
        <v>12.2218</v>
      </c>
      <c r="Y2383" s="2">
        <v>0.64</v>
      </c>
      <c r="Z2383" s="2">
        <v>2.8</v>
      </c>
      <c r="AA2383" s="2">
        <v>23.1</v>
      </c>
      <c r="AB2383" s="2">
        <v>19.032399999999999</v>
      </c>
      <c r="AC2383" s="2">
        <v>0.26</v>
      </c>
      <c r="AD2383" s="2">
        <v>1.3</v>
      </c>
      <c r="AE2383" s="2">
        <v>20.2</v>
      </c>
      <c r="AF2383" s="2">
        <v>8.4809999999999999</v>
      </c>
      <c r="AG2383" s="2">
        <v>0.48</v>
      </c>
      <c r="AH2383" s="22">
        <v>1.7</v>
      </c>
      <c r="AI2383" s="22">
        <v>27.7</v>
      </c>
      <c r="AJ2383" s="22">
        <v>22.8474</v>
      </c>
      <c r="AK2383" s="18">
        <v>0.42</v>
      </c>
      <c r="AL2383" s="18">
        <v>2.4</v>
      </c>
      <c r="AM2383" s="18">
        <v>17.8</v>
      </c>
      <c r="AN2383" s="2">
        <v>22.3553</v>
      </c>
      <c r="AO2383" s="2">
        <v>0.01</v>
      </c>
      <c r="AP2383" s="2">
        <v>0.5</v>
      </c>
      <c r="AQ2383" s="2">
        <v>1.7</v>
      </c>
      <c r="AR2383" s="2">
        <v>0.1004</v>
      </c>
      <c r="AS2383" s="2">
        <v>1.38</v>
      </c>
      <c r="AT2383" s="2">
        <v>3.2</v>
      </c>
      <c r="AU2383" s="2">
        <v>43.1</v>
      </c>
      <c r="AV2383" s="2">
        <v>30.731400000000001</v>
      </c>
      <c r="AW2383" s="2">
        <v>0.25</v>
      </c>
      <c r="AX2383" s="2">
        <v>0.9</v>
      </c>
      <c r="AY2383" s="2">
        <v>27</v>
      </c>
      <c r="AZ2383" s="2">
        <v>7.2138</v>
      </c>
      <c r="BA2383" s="2">
        <v>0.19</v>
      </c>
      <c r="BB2383" s="2">
        <v>2.7</v>
      </c>
      <c r="BC2383" s="2">
        <v>6.9</v>
      </c>
      <c r="BD2383" s="2">
        <v>7.157</v>
      </c>
      <c r="BE2383" s="4"/>
      <c r="BF2383" s="4"/>
    </row>
    <row r="2384" spans="1:58" x14ac:dyDescent="0.2">
      <c r="A2384" s="29">
        <v>2383</v>
      </c>
      <c r="B2384" s="7" t="s">
        <v>25</v>
      </c>
      <c r="C2384" s="3">
        <v>40003</v>
      </c>
      <c r="D2384" s="4" t="s">
        <v>21</v>
      </c>
      <c r="E2384" s="4" t="s">
        <v>171</v>
      </c>
      <c r="F2384" s="5" t="s">
        <v>191</v>
      </c>
      <c r="G2384" s="6">
        <v>0.89375000000000004</v>
      </c>
      <c r="H2384" s="6">
        <v>0.89513888888888893</v>
      </c>
      <c r="I2384" s="85">
        <f t="shared" si="37"/>
        <v>1.9999999999999929</v>
      </c>
      <c r="J2384" s="86">
        <f>I2384*Segmentos!$D$7*(AH2384%)*IF(ISNUMBER(AI2384),AI2384%,0)</f>
        <v>2819.1999999999903</v>
      </c>
      <c r="K2384" s="86">
        <f>I2384*Segmentos!$D$7*(AL2384%)*IF(ISNUMBER(AM2384),AM2384%,0)</f>
        <v>8632.799999999972</v>
      </c>
      <c r="L2384" s="4"/>
      <c r="M2384" s="2">
        <v>0.74</v>
      </c>
      <c r="N2384" s="2">
        <v>0.8</v>
      </c>
      <c r="O2384" s="2">
        <v>95.6</v>
      </c>
      <c r="P2384" s="2">
        <v>70.582700000000003</v>
      </c>
      <c r="Q2384" s="2">
        <v>0.1</v>
      </c>
      <c r="R2384" s="2">
        <v>0.1</v>
      </c>
      <c r="S2384" s="2">
        <v>100</v>
      </c>
      <c r="T2384" s="2">
        <v>1.5658000000000001</v>
      </c>
      <c r="U2384" s="2">
        <v>0.16</v>
      </c>
      <c r="V2384" s="2">
        <v>0.2</v>
      </c>
      <c r="W2384" s="2">
        <v>100</v>
      </c>
      <c r="X2384" s="2">
        <v>3.1863000000000001</v>
      </c>
      <c r="Y2384" s="2">
        <v>0.59</v>
      </c>
      <c r="Z2384" s="2">
        <v>0.7</v>
      </c>
      <c r="AA2384" s="2">
        <v>83.8</v>
      </c>
      <c r="AB2384" s="2">
        <v>16.601700000000001</v>
      </c>
      <c r="AC2384" s="2">
        <v>1.56</v>
      </c>
      <c r="AD2384" s="2">
        <v>1.6</v>
      </c>
      <c r="AE2384" s="2">
        <v>100</v>
      </c>
      <c r="AF2384" s="2">
        <v>49.2288</v>
      </c>
      <c r="AG2384" s="2">
        <v>0.35</v>
      </c>
      <c r="AH2384" s="22">
        <v>0.4</v>
      </c>
      <c r="AI2384" s="22">
        <v>88.1</v>
      </c>
      <c r="AJ2384" s="22">
        <v>16.1144</v>
      </c>
      <c r="AK2384" s="18">
        <v>1.08</v>
      </c>
      <c r="AL2384" s="18">
        <v>1.1000000000000001</v>
      </c>
      <c r="AM2384" s="18">
        <v>98.1</v>
      </c>
      <c r="AN2384" s="2">
        <v>54.468299999999999</v>
      </c>
      <c r="AO2384" s="2">
        <v>0</v>
      </c>
      <c r="AP2384" s="2">
        <v>0</v>
      </c>
      <c r="AQ2384" s="8" t="s">
        <v>577</v>
      </c>
      <c r="AR2384" s="2">
        <v>0</v>
      </c>
      <c r="AS2384" s="2">
        <v>1.21</v>
      </c>
      <c r="AT2384" s="2">
        <v>1.4</v>
      </c>
      <c r="AU2384" s="2">
        <v>88.8</v>
      </c>
      <c r="AV2384" s="2">
        <v>25.540199999999999</v>
      </c>
      <c r="AW2384" s="2">
        <v>0.45</v>
      </c>
      <c r="AX2384" s="2">
        <v>0.5</v>
      </c>
      <c r="AY2384" s="2">
        <v>100</v>
      </c>
      <c r="AZ2384" s="2">
        <v>12.548</v>
      </c>
      <c r="BA2384" s="2">
        <v>0.88</v>
      </c>
      <c r="BB2384" s="2">
        <v>0.9</v>
      </c>
      <c r="BC2384" s="2">
        <v>100</v>
      </c>
      <c r="BD2384" s="2">
        <v>32.494399999999999</v>
      </c>
      <c r="BE2384" s="4"/>
      <c r="BF2384" s="4"/>
    </row>
    <row r="2385" spans="1:58" x14ac:dyDescent="0.2">
      <c r="A2385" s="29">
        <v>2384</v>
      </c>
      <c r="B2385" s="7" t="s">
        <v>32</v>
      </c>
      <c r="C2385" s="3">
        <v>40003</v>
      </c>
      <c r="D2385" s="4" t="s">
        <v>28</v>
      </c>
      <c r="E2385" s="4" t="s">
        <v>164</v>
      </c>
      <c r="F2385" s="5" t="s">
        <v>191</v>
      </c>
      <c r="G2385" s="6">
        <v>0.9145833333333333</v>
      </c>
      <c r="H2385" s="6">
        <v>0.91736111111111107</v>
      </c>
      <c r="I2385" s="85">
        <f t="shared" si="37"/>
        <v>3.9999999999999858</v>
      </c>
      <c r="J2385" s="86">
        <f>I2385*Segmentos!$D$7*(AH2385%)*IF(ISNUMBER(AI2385),AI2385%,0)</f>
        <v>1199.9999999999959</v>
      </c>
      <c r="K2385" s="86">
        <f>I2385*Segmentos!$D$7*(AL2385%)*IF(ISNUMBER(AM2385),AM2385%,0)</f>
        <v>9380.7999999999683</v>
      </c>
      <c r="L2385" s="4"/>
      <c r="M2385" s="2">
        <v>0.34</v>
      </c>
      <c r="N2385" s="2">
        <v>0.7</v>
      </c>
      <c r="O2385" s="2">
        <v>47</v>
      </c>
      <c r="P2385" s="2">
        <v>100</v>
      </c>
      <c r="Q2385" s="2">
        <v>0.04</v>
      </c>
      <c r="R2385" s="2">
        <v>0.1</v>
      </c>
      <c r="S2385" s="2">
        <v>25</v>
      </c>
      <c r="T2385" s="2">
        <v>1.7857000000000001</v>
      </c>
      <c r="U2385" s="2">
        <v>0.19</v>
      </c>
      <c r="V2385" s="2">
        <v>0.7</v>
      </c>
      <c r="W2385" s="2">
        <v>25</v>
      </c>
      <c r="X2385" s="2">
        <v>11.2896</v>
      </c>
      <c r="Y2385" s="2">
        <v>0.48</v>
      </c>
      <c r="Z2385" s="2">
        <v>1.3</v>
      </c>
      <c r="AA2385" s="2">
        <v>37.4</v>
      </c>
      <c r="AB2385" s="2">
        <v>40.841900000000003</v>
      </c>
      <c r="AC2385" s="2">
        <v>0.48</v>
      </c>
      <c r="AD2385" s="2">
        <v>0.5</v>
      </c>
      <c r="AE2385" s="2">
        <v>90.1</v>
      </c>
      <c r="AF2385" s="2">
        <v>46.082799999999999</v>
      </c>
      <c r="AG2385" s="2">
        <v>0.08</v>
      </c>
      <c r="AH2385" s="22">
        <v>0.3</v>
      </c>
      <c r="AI2385" s="22">
        <v>25</v>
      </c>
      <c r="AJ2385" s="22">
        <v>11.7247</v>
      </c>
      <c r="AK2385" s="18">
        <v>0.57999999999999996</v>
      </c>
      <c r="AL2385" s="18">
        <v>1.1000000000000001</v>
      </c>
      <c r="AM2385" s="18">
        <v>53.3</v>
      </c>
      <c r="AN2385" s="2">
        <v>88.275300000000001</v>
      </c>
      <c r="AO2385" s="2">
        <v>0.19</v>
      </c>
      <c r="AP2385" s="2">
        <v>0.5</v>
      </c>
      <c r="AQ2385" s="2">
        <v>37</v>
      </c>
      <c r="AR2385" s="2">
        <v>6.1372</v>
      </c>
      <c r="AS2385" s="2">
        <v>0</v>
      </c>
      <c r="AT2385" s="2">
        <v>0</v>
      </c>
      <c r="AU2385" s="8" t="s">
        <v>577</v>
      </c>
      <c r="AV2385" s="2">
        <v>0</v>
      </c>
      <c r="AW2385" s="2">
        <v>0.91</v>
      </c>
      <c r="AX2385" s="2">
        <v>2.1</v>
      </c>
      <c r="AY2385" s="2">
        <v>42.6</v>
      </c>
      <c r="AZ2385" s="2">
        <v>75.809200000000004</v>
      </c>
      <c r="BA2385" s="2">
        <v>0.16</v>
      </c>
      <c r="BB2385" s="2">
        <v>0.2</v>
      </c>
      <c r="BC2385" s="2">
        <v>100</v>
      </c>
      <c r="BD2385" s="2">
        <v>18.053599999999999</v>
      </c>
      <c r="BE2385" s="4"/>
      <c r="BF2385" s="4"/>
    </row>
    <row r="2386" spans="1:58" x14ac:dyDescent="0.2">
      <c r="A2386" s="29">
        <v>2385</v>
      </c>
      <c r="B2386" s="7" t="s">
        <v>19</v>
      </c>
      <c r="C2386" s="3">
        <v>40003</v>
      </c>
      <c r="D2386" s="4" t="s">
        <v>17</v>
      </c>
      <c r="E2386" s="4" t="s">
        <v>166</v>
      </c>
      <c r="F2386" s="5" t="s">
        <v>191</v>
      </c>
      <c r="G2386" s="6">
        <v>0.91527777777777775</v>
      </c>
      <c r="H2386" s="6">
        <v>0.91666666666666663</v>
      </c>
      <c r="I2386" s="85">
        <f t="shared" si="37"/>
        <v>1.9999999999999929</v>
      </c>
      <c r="J2386" s="86">
        <f>I2386*Segmentos!$D$7*(AH2386%)*IF(ISNUMBER(AI2386),AI2386%,0)</f>
        <v>0</v>
      </c>
      <c r="K2386" s="86">
        <f>I2386*Segmentos!$D$7*(AL2386%)*IF(ISNUMBER(AM2386),AM2386%,0)</f>
        <v>2399.9999999999918</v>
      </c>
      <c r="L2386" s="4"/>
      <c r="M2386" s="2">
        <v>0.16</v>
      </c>
      <c r="N2386" s="2">
        <v>0.2</v>
      </c>
      <c r="O2386" s="2">
        <v>100</v>
      </c>
      <c r="P2386" s="2">
        <v>61.658999999999999</v>
      </c>
      <c r="Q2386" s="2">
        <v>0</v>
      </c>
      <c r="R2386" s="2">
        <v>0</v>
      </c>
      <c r="S2386" s="8" t="s">
        <v>577</v>
      </c>
      <c r="T2386" s="2">
        <v>0</v>
      </c>
      <c r="U2386" s="2">
        <v>0.74</v>
      </c>
      <c r="V2386" s="2">
        <v>0.7</v>
      </c>
      <c r="W2386" s="2">
        <v>100</v>
      </c>
      <c r="X2386" s="2">
        <v>61.658999999999999</v>
      </c>
      <c r="Y2386" s="2">
        <v>0</v>
      </c>
      <c r="Z2386" s="2">
        <v>0</v>
      </c>
      <c r="AA2386" s="8" t="s">
        <v>577</v>
      </c>
      <c r="AB2386" s="2">
        <v>0</v>
      </c>
      <c r="AC2386" s="2">
        <v>0</v>
      </c>
      <c r="AD2386" s="2">
        <v>0</v>
      </c>
      <c r="AE2386" s="8" t="s">
        <v>577</v>
      </c>
      <c r="AF2386" s="2">
        <v>0</v>
      </c>
      <c r="AG2386" s="2">
        <v>0</v>
      </c>
      <c r="AH2386" s="22">
        <v>0</v>
      </c>
      <c r="AI2386" s="23" t="s">
        <v>577</v>
      </c>
      <c r="AJ2386" s="22">
        <v>0</v>
      </c>
      <c r="AK2386" s="18">
        <v>0.3</v>
      </c>
      <c r="AL2386" s="18">
        <v>0.3</v>
      </c>
      <c r="AM2386" s="18">
        <v>100</v>
      </c>
      <c r="AN2386" s="2">
        <v>61.658999999999999</v>
      </c>
      <c r="AO2386" s="2">
        <v>0</v>
      </c>
      <c r="AP2386" s="2">
        <v>0</v>
      </c>
      <c r="AQ2386" s="8" t="s">
        <v>577</v>
      </c>
      <c r="AR2386" s="2">
        <v>0</v>
      </c>
      <c r="AS2386" s="2">
        <v>0</v>
      </c>
      <c r="AT2386" s="2">
        <v>0</v>
      </c>
      <c r="AU2386" s="8" t="s">
        <v>577</v>
      </c>
      <c r="AV2386" s="2">
        <v>0</v>
      </c>
      <c r="AW2386" s="2">
        <v>0.54</v>
      </c>
      <c r="AX2386" s="2">
        <v>0.5</v>
      </c>
      <c r="AY2386" s="2">
        <v>100</v>
      </c>
      <c r="AZ2386" s="2">
        <v>61.658999999999999</v>
      </c>
      <c r="BA2386" s="2">
        <v>0</v>
      </c>
      <c r="BB2386" s="2">
        <v>0</v>
      </c>
      <c r="BC2386" s="8" t="s">
        <v>577</v>
      </c>
      <c r="BD2386" s="2">
        <v>0</v>
      </c>
      <c r="BE2386" s="4"/>
      <c r="BF2386" s="4"/>
    </row>
    <row r="2387" spans="1:58" x14ac:dyDescent="0.2">
      <c r="A2387" s="29">
        <v>2386</v>
      </c>
      <c r="B2387" s="7" t="s">
        <v>2</v>
      </c>
      <c r="C2387" s="3">
        <v>40003</v>
      </c>
      <c r="D2387" s="4" t="s">
        <v>0</v>
      </c>
      <c r="E2387" s="4" t="s">
        <v>164</v>
      </c>
      <c r="F2387" s="5" t="s">
        <v>191</v>
      </c>
      <c r="G2387" s="6">
        <v>0.88402777777777775</v>
      </c>
      <c r="H2387" s="6">
        <v>0.93333333333333324</v>
      </c>
      <c r="I2387" s="85">
        <f t="shared" si="37"/>
        <v>70.999999999999915</v>
      </c>
      <c r="J2387" s="86">
        <f>I2387*Segmentos!$D$7*(AH2387%)*IF(ISNUMBER(AI2387),AI2387%,0)</f>
        <v>1434171.5999999982</v>
      </c>
      <c r="K2387" s="86">
        <f>I2387*Segmentos!$D$7*(AL2387%)*IF(ISNUMBER(AM2387),AM2387%,0)</f>
        <v>2022988.7999999973</v>
      </c>
      <c r="L2387" s="4"/>
      <c r="M2387" s="2">
        <v>6.15</v>
      </c>
      <c r="N2387" s="2">
        <v>20.399999999999999</v>
      </c>
      <c r="O2387" s="2">
        <v>30.2</v>
      </c>
      <c r="P2387" s="2">
        <v>86.613600000000005</v>
      </c>
      <c r="Q2387" s="2">
        <v>4.57</v>
      </c>
      <c r="R2387" s="2">
        <v>12.5</v>
      </c>
      <c r="S2387" s="2">
        <v>36.700000000000003</v>
      </c>
      <c r="T2387" s="2">
        <v>10.751300000000001</v>
      </c>
      <c r="U2387" s="2">
        <v>5.36</v>
      </c>
      <c r="V2387" s="2">
        <v>19.899999999999999</v>
      </c>
      <c r="W2387" s="2">
        <v>27</v>
      </c>
      <c r="X2387" s="2">
        <v>15.831200000000001</v>
      </c>
      <c r="Y2387" s="2">
        <v>5.41</v>
      </c>
      <c r="Z2387" s="2">
        <v>20.5</v>
      </c>
      <c r="AA2387" s="2">
        <v>26.3</v>
      </c>
      <c r="AB2387" s="2">
        <v>22.510100000000001</v>
      </c>
      <c r="AC2387" s="2">
        <v>8.11</v>
      </c>
      <c r="AD2387" s="2">
        <v>24.5</v>
      </c>
      <c r="AE2387" s="2">
        <v>33.1</v>
      </c>
      <c r="AF2387" s="2">
        <v>37.521000000000001</v>
      </c>
      <c r="AG2387" s="2">
        <v>5.05</v>
      </c>
      <c r="AH2387" s="22">
        <v>18.100000000000001</v>
      </c>
      <c r="AI2387" s="22">
        <v>27.9</v>
      </c>
      <c r="AJ2387" s="22">
        <v>33.735799999999998</v>
      </c>
      <c r="AK2387" s="18">
        <v>7.14</v>
      </c>
      <c r="AL2387" s="18">
        <v>22.4</v>
      </c>
      <c r="AM2387" s="18">
        <v>31.8</v>
      </c>
      <c r="AN2387" s="2">
        <v>52.877800000000001</v>
      </c>
      <c r="AO2387" s="2">
        <v>5.9</v>
      </c>
      <c r="AP2387" s="2">
        <v>19.100000000000001</v>
      </c>
      <c r="AQ2387" s="2">
        <v>31</v>
      </c>
      <c r="AR2387" s="2">
        <v>9.0907999999999998</v>
      </c>
      <c r="AS2387" s="2">
        <v>6.56</v>
      </c>
      <c r="AT2387" s="2">
        <v>21.4</v>
      </c>
      <c r="AU2387" s="2">
        <v>30.6</v>
      </c>
      <c r="AV2387" s="2">
        <v>20.3766</v>
      </c>
      <c r="AW2387" s="2">
        <v>6.82</v>
      </c>
      <c r="AX2387" s="2">
        <v>21.4</v>
      </c>
      <c r="AY2387" s="2">
        <v>31.9</v>
      </c>
      <c r="AZ2387" s="2">
        <v>27.642399999999999</v>
      </c>
      <c r="BA2387" s="2">
        <v>5.47</v>
      </c>
      <c r="BB2387" s="2">
        <v>19.3</v>
      </c>
      <c r="BC2387" s="2">
        <v>28.3</v>
      </c>
      <c r="BD2387" s="2">
        <v>29.503900000000002</v>
      </c>
      <c r="BE2387" s="4"/>
      <c r="BF2387" s="4"/>
    </row>
    <row r="2388" spans="1:58" x14ac:dyDescent="0.2">
      <c r="A2388" s="29">
        <v>2387</v>
      </c>
      <c r="B2388" s="7" t="s">
        <v>16</v>
      </c>
      <c r="C2388" s="3">
        <v>40003</v>
      </c>
      <c r="D2388" s="4" t="s">
        <v>13</v>
      </c>
      <c r="E2388" s="4" t="s">
        <v>166</v>
      </c>
      <c r="F2388" s="5" t="s">
        <v>191</v>
      </c>
      <c r="G2388" s="6">
        <v>0.9145833333333333</v>
      </c>
      <c r="H2388" s="6">
        <v>0.91805555555555562</v>
      </c>
      <c r="I2388" s="85">
        <f t="shared" si="37"/>
        <v>5.0000000000001421</v>
      </c>
      <c r="J2388" s="86">
        <f>I2388*Segmentos!$D$7*(AH2388%)*IF(ISNUMBER(AI2388),AI2388%,0)</f>
        <v>191520.00000000541</v>
      </c>
      <c r="K2388" s="86">
        <f>I2388*Segmentos!$D$7*(AL2388%)*IF(ISNUMBER(AM2388),AM2388%,0)</f>
        <v>278850.00000000792</v>
      </c>
      <c r="L2388" s="4"/>
      <c r="M2388" s="2">
        <v>11.88</v>
      </c>
      <c r="N2388" s="2">
        <v>14</v>
      </c>
      <c r="O2388" s="2">
        <v>84.9</v>
      </c>
      <c r="P2388" s="2">
        <v>90.726399999999998</v>
      </c>
      <c r="Q2388" s="2">
        <v>6.82</v>
      </c>
      <c r="R2388" s="2">
        <v>8.4</v>
      </c>
      <c r="S2388" s="2">
        <v>81.3</v>
      </c>
      <c r="T2388" s="2">
        <v>8.6914999999999996</v>
      </c>
      <c r="U2388" s="2">
        <v>5.69</v>
      </c>
      <c r="V2388" s="2">
        <v>7.3</v>
      </c>
      <c r="W2388" s="2">
        <v>77.8</v>
      </c>
      <c r="X2388" s="2">
        <v>9.1033000000000008</v>
      </c>
      <c r="Y2388" s="2">
        <v>11.98</v>
      </c>
      <c r="Z2388" s="2">
        <v>14.6</v>
      </c>
      <c r="AA2388" s="2">
        <v>81.900000000000006</v>
      </c>
      <c r="AB2388" s="2">
        <v>27.003299999999999</v>
      </c>
      <c r="AC2388" s="2">
        <v>18.329999999999998</v>
      </c>
      <c r="AD2388" s="2">
        <v>20.6</v>
      </c>
      <c r="AE2388" s="2">
        <v>89.2</v>
      </c>
      <c r="AF2388" s="2">
        <v>45.9283</v>
      </c>
      <c r="AG2388" s="2">
        <v>9.57</v>
      </c>
      <c r="AH2388" s="22">
        <v>11.2</v>
      </c>
      <c r="AI2388" s="22">
        <v>85.5</v>
      </c>
      <c r="AJ2388" s="22">
        <v>34.663800000000002</v>
      </c>
      <c r="AK2388" s="18">
        <v>13.97</v>
      </c>
      <c r="AL2388" s="18">
        <v>16.5</v>
      </c>
      <c r="AM2388" s="18">
        <v>84.5</v>
      </c>
      <c r="AN2388" s="2">
        <v>56.062600000000003</v>
      </c>
      <c r="AO2388" s="2">
        <v>8.89</v>
      </c>
      <c r="AP2388" s="2">
        <v>10.4</v>
      </c>
      <c r="AQ2388" s="2">
        <v>85.6</v>
      </c>
      <c r="AR2388" s="2">
        <v>7.4179000000000004</v>
      </c>
      <c r="AS2388" s="2">
        <v>7.79</v>
      </c>
      <c r="AT2388" s="2">
        <v>10.6</v>
      </c>
      <c r="AU2388" s="2">
        <v>73.599999999999994</v>
      </c>
      <c r="AV2388" s="2">
        <v>13.1052</v>
      </c>
      <c r="AW2388" s="2">
        <v>12.77</v>
      </c>
      <c r="AX2388" s="2">
        <v>15.5</v>
      </c>
      <c r="AY2388" s="2">
        <v>82.6</v>
      </c>
      <c r="AZ2388" s="2">
        <v>28.040700000000001</v>
      </c>
      <c r="BA2388" s="2">
        <v>14.42</v>
      </c>
      <c r="BB2388" s="2">
        <v>15.9</v>
      </c>
      <c r="BC2388" s="2">
        <v>90.7</v>
      </c>
      <c r="BD2388" s="2">
        <v>42.162599999999998</v>
      </c>
      <c r="BE2388" s="4"/>
      <c r="BF2388" s="4"/>
    </row>
    <row r="2389" spans="1:58" x14ac:dyDescent="0.2">
      <c r="A2389" s="29">
        <v>2388</v>
      </c>
      <c r="B2389" s="7" t="s">
        <v>22</v>
      </c>
      <c r="C2389" s="3">
        <v>40003</v>
      </c>
      <c r="D2389" s="4" t="s">
        <v>21</v>
      </c>
      <c r="E2389" s="4" t="s">
        <v>164</v>
      </c>
      <c r="F2389" s="5" t="s">
        <v>191</v>
      </c>
      <c r="G2389" s="6">
        <v>0.83194444444444438</v>
      </c>
      <c r="H2389" s="6">
        <v>0.87291666666666667</v>
      </c>
      <c r="I2389" s="85">
        <f t="shared" si="37"/>
        <v>59.000000000000114</v>
      </c>
      <c r="J2389" s="86">
        <f>I2389*Segmentos!$D$7*(AH2389%)*IF(ISNUMBER(AI2389),AI2389%,0)</f>
        <v>300380.80000000057</v>
      </c>
      <c r="K2389" s="86">
        <f>I2389*Segmentos!$D$7*(AL2389%)*IF(ISNUMBER(AM2389),AM2389%,0)</f>
        <v>444553.20000000083</v>
      </c>
      <c r="L2389" s="4"/>
      <c r="M2389" s="2">
        <v>1.61</v>
      </c>
      <c r="N2389" s="2">
        <v>4.0999999999999996</v>
      </c>
      <c r="O2389" s="2">
        <v>39</v>
      </c>
      <c r="P2389" s="2">
        <v>98.569800000000001</v>
      </c>
      <c r="Q2389" s="2">
        <v>0.12</v>
      </c>
      <c r="R2389" s="2">
        <v>0.5</v>
      </c>
      <c r="S2389" s="2">
        <v>24.8</v>
      </c>
      <c r="T2389" s="2">
        <v>1.2721</v>
      </c>
      <c r="U2389" s="2">
        <v>0.45</v>
      </c>
      <c r="V2389" s="2">
        <v>3</v>
      </c>
      <c r="W2389" s="2">
        <v>14.7</v>
      </c>
      <c r="X2389" s="2">
        <v>5.7286999999999999</v>
      </c>
      <c r="Y2389" s="2">
        <v>0.64</v>
      </c>
      <c r="Z2389" s="2">
        <v>2.1</v>
      </c>
      <c r="AA2389" s="2">
        <v>30.2</v>
      </c>
      <c r="AB2389" s="2">
        <v>11.6274</v>
      </c>
      <c r="AC2389" s="2">
        <v>3.97</v>
      </c>
      <c r="AD2389" s="2">
        <v>8.5</v>
      </c>
      <c r="AE2389" s="2">
        <v>46.9</v>
      </c>
      <c r="AF2389" s="2">
        <v>79.941599999999994</v>
      </c>
      <c r="AG2389" s="2">
        <v>1.28</v>
      </c>
      <c r="AH2389" s="22">
        <v>4.3</v>
      </c>
      <c r="AI2389" s="22">
        <v>29.6</v>
      </c>
      <c r="AJ2389" s="22">
        <v>37.235799999999998</v>
      </c>
      <c r="AK2389" s="18">
        <v>1.9</v>
      </c>
      <c r="AL2389" s="18">
        <v>3.9</v>
      </c>
      <c r="AM2389" s="18">
        <v>48.3</v>
      </c>
      <c r="AN2389" s="2">
        <v>61.334000000000003</v>
      </c>
      <c r="AO2389" s="2">
        <v>0.78</v>
      </c>
      <c r="AP2389" s="2">
        <v>2.7</v>
      </c>
      <c r="AQ2389" s="2">
        <v>28.5</v>
      </c>
      <c r="AR2389" s="2">
        <v>5.2237</v>
      </c>
      <c r="AS2389" s="2">
        <v>1.1399999999999999</v>
      </c>
      <c r="AT2389" s="2">
        <v>3</v>
      </c>
      <c r="AU2389" s="2">
        <v>37.799999999999997</v>
      </c>
      <c r="AV2389" s="2">
        <v>15.4278</v>
      </c>
      <c r="AW2389" s="2">
        <v>2.02</v>
      </c>
      <c r="AX2389" s="2">
        <v>5.2</v>
      </c>
      <c r="AY2389" s="2">
        <v>38.5</v>
      </c>
      <c r="AZ2389" s="2">
        <v>35.627899999999997</v>
      </c>
      <c r="BA2389" s="2">
        <v>1.8</v>
      </c>
      <c r="BB2389" s="2">
        <v>4.3</v>
      </c>
      <c r="BC2389" s="2">
        <v>41.8</v>
      </c>
      <c r="BD2389" s="2">
        <v>42.290300000000002</v>
      </c>
      <c r="BE2389" s="4"/>
      <c r="BF2389" s="4"/>
    </row>
    <row r="2390" spans="1:58" x14ac:dyDescent="0.2">
      <c r="A2390" s="29">
        <v>2389</v>
      </c>
      <c r="B2390" s="7" t="s">
        <v>130</v>
      </c>
      <c r="C2390" s="3">
        <v>40003</v>
      </c>
      <c r="D2390" s="4" t="s">
        <v>8</v>
      </c>
      <c r="E2390" s="4" t="s">
        <v>176</v>
      </c>
      <c r="F2390" s="5" t="s">
        <v>191</v>
      </c>
      <c r="G2390" s="6">
        <v>0.92708333333333337</v>
      </c>
      <c r="H2390" s="6">
        <v>1.1805555555555555E-2</v>
      </c>
      <c r="I2390" s="85">
        <f t="shared" si="37"/>
        <v>121.99999999999994</v>
      </c>
      <c r="J2390" s="86">
        <f>I2390*Segmentos!$D$7*(AH2390%)*IF(ISNUMBER(AI2390),AI2390%,0)</f>
        <v>2801363.9999999986</v>
      </c>
      <c r="K2390" s="86">
        <f>I2390*Segmentos!$D$7*(AL2390%)*IF(ISNUMBER(AM2390),AM2390%,0)</f>
        <v>3461091.1999999983</v>
      </c>
      <c r="L2390" s="4"/>
      <c r="M2390" s="2">
        <v>6.46</v>
      </c>
      <c r="N2390" s="2">
        <v>28.3</v>
      </c>
      <c r="O2390" s="2">
        <v>22.8</v>
      </c>
      <c r="P2390" s="2">
        <v>86.892099999999999</v>
      </c>
      <c r="Q2390" s="2">
        <v>2.1800000000000002</v>
      </c>
      <c r="R2390" s="2">
        <v>17.600000000000001</v>
      </c>
      <c r="S2390" s="2">
        <v>12.4</v>
      </c>
      <c r="T2390" s="2">
        <v>4.8994999999999997</v>
      </c>
      <c r="U2390" s="2">
        <v>6.65</v>
      </c>
      <c r="V2390" s="2">
        <v>27.1</v>
      </c>
      <c r="W2390" s="2">
        <v>24.5</v>
      </c>
      <c r="X2390" s="2">
        <v>18.772099999999998</v>
      </c>
      <c r="Y2390" s="2">
        <v>6.89</v>
      </c>
      <c r="Z2390" s="2">
        <v>31.4</v>
      </c>
      <c r="AA2390" s="2">
        <v>21.9</v>
      </c>
      <c r="AB2390" s="2">
        <v>27.371400000000001</v>
      </c>
      <c r="AC2390" s="2">
        <v>8.1199999999999992</v>
      </c>
      <c r="AD2390" s="2">
        <v>31.7</v>
      </c>
      <c r="AE2390" s="2">
        <v>25.6</v>
      </c>
      <c r="AF2390" s="2">
        <v>35.8491</v>
      </c>
      <c r="AG2390" s="2">
        <v>5.76</v>
      </c>
      <c r="AH2390" s="22">
        <v>26.7</v>
      </c>
      <c r="AI2390" s="22">
        <v>21.5</v>
      </c>
      <c r="AJ2390" s="22">
        <v>36.741999999999997</v>
      </c>
      <c r="AK2390" s="18">
        <v>7.09</v>
      </c>
      <c r="AL2390" s="18">
        <v>29.8</v>
      </c>
      <c r="AM2390" s="18">
        <v>23.8</v>
      </c>
      <c r="AN2390" s="2">
        <v>50.150100000000002</v>
      </c>
      <c r="AO2390" s="2">
        <v>2.72</v>
      </c>
      <c r="AP2390" s="2">
        <v>17.600000000000001</v>
      </c>
      <c r="AQ2390" s="2">
        <v>15.4</v>
      </c>
      <c r="AR2390" s="2">
        <v>3.9963000000000002</v>
      </c>
      <c r="AS2390" s="2">
        <v>4.55</v>
      </c>
      <c r="AT2390" s="2">
        <v>26.7</v>
      </c>
      <c r="AU2390" s="2">
        <v>17</v>
      </c>
      <c r="AV2390" s="2">
        <v>13.496</v>
      </c>
      <c r="AW2390" s="2">
        <v>8.1199999999999992</v>
      </c>
      <c r="AX2390" s="2">
        <v>32.1</v>
      </c>
      <c r="AY2390" s="2">
        <v>25.3</v>
      </c>
      <c r="AZ2390" s="2">
        <v>31.415900000000001</v>
      </c>
      <c r="BA2390" s="2">
        <v>7.37</v>
      </c>
      <c r="BB2390" s="2">
        <v>29.4</v>
      </c>
      <c r="BC2390" s="2">
        <v>25</v>
      </c>
      <c r="BD2390" s="2">
        <v>37.984000000000002</v>
      </c>
      <c r="BE2390" s="4"/>
      <c r="BF2390" s="4"/>
    </row>
    <row r="2391" spans="1:58" x14ac:dyDescent="0.2">
      <c r="A2391" s="29">
        <v>2390</v>
      </c>
      <c r="B2391" s="7" t="s">
        <v>4</v>
      </c>
      <c r="C2391" s="3">
        <v>40003</v>
      </c>
      <c r="D2391" s="4" t="s">
        <v>3</v>
      </c>
      <c r="E2391" s="4" t="s">
        <v>165</v>
      </c>
      <c r="F2391" s="5" t="s">
        <v>191</v>
      </c>
      <c r="G2391" s="6">
        <v>0.7715277777777777</v>
      </c>
      <c r="H2391" s="6">
        <v>0.87361111111111101</v>
      </c>
      <c r="I2391" s="85">
        <f t="shared" si="37"/>
        <v>146.99999999999994</v>
      </c>
      <c r="J2391" s="86">
        <f>I2391*Segmentos!$D$7*(AH2391%)*IF(ISNUMBER(AI2391),AI2391%,0)</f>
        <v>1811627.9999999993</v>
      </c>
      <c r="K2391" s="86">
        <f>I2391*Segmentos!$D$7*(AL2391%)*IF(ISNUMBER(AM2391),AM2391%,0)</f>
        <v>2239809.5999999992</v>
      </c>
      <c r="L2391" s="4"/>
      <c r="M2391" s="2">
        <v>3.47</v>
      </c>
      <c r="N2391" s="2">
        <v>15.5</v>
      </c>
      <c r="O2391" s="2">
        <v>22.3</v>
      </c>
      <c r="P2391" s="2">
        <v>71.395399999999995</v>
      </c>
      <c r="Q2391" s="2">
        <v>4</v>
      </c>
      <c r="R2391" s="2">
        <v>20.100000000000001</v>
      </c>
      <c r="S2391" s="2">
        <v>19.899999999999999</v>
      </c>
      <c r="T2391" s="2">
        <v>13.7216</v>
      </c>
      <c r="U2391" s="2">
        <v>5.27</v>
      </c>
      <c r="V2391" s="2">
        <v>20</v>
      </c>
      <c r="W2391" s="2">
        <v>26.3</v>
      </c>
      <c r="X2391" s="2">
        <v>22.7317</v>
      </c>
      <c r="Y2391" s="2">
        <v>2.88</v>
      </c>
      <c r="Z2391" s="2">
        <v>14.1</v>
      </c>
      <c r="AA2391" s="2">
        <v>20.5</v>
      </c>
      <c r="AB2391" s="2">
        <v>17.5273</v>
      </c>
      <c r="AC2391" s="2">
        <v>2.58</v>
      </c>
      <c r="AD2391" s="2">
        <v>11.7</v>
      </c>
      <c r="AE2391" s="2">
        <v>22</v>
      </c>
      <c r="AF2391" s="2">
        <v>17.4148</v>
      </c>
      <c r="AG2391" s="2">
        <v>3.08</v>
      </c>
      <c r="AH2391" s="22">
        <v>13</v>
      </c>
      <c r="AI2391" s="22">
        <v>23.7</v>
      </c>
      <c r="AJ2391" s="22">
        <v>30.098199999999999</v>
      </c>
      <c r="AK2391" s="18">
        <v>3.82</v>
      </c>
      <c r="AL2391" s="18">
        <v>17.8</v>
      </c>
      <c r="AM2391" s="18">
        <v>21.4</v>
      </c>
      <c r="AN2391" s="2">
        <v>41.2971</v>
      </c>
      <c r="AO2391" s="2">
        <v>1.65</v>
      </c>
      <c r="AP2391" s="2">
        <v>9</v>
      </c>
      <c r="AQ2391" s="2">
        <v>18.3</v>
      </c>
      <c r="AR2391" s="2">
        <v>3.7113</v>
      </c>
      <c r="AS2391" s="2">
        <v>2.0499999999999998</v>
      </c>
      <c r="AT2391" s="2">
        <v>10.8</v>
      </c>
      <c r="AU2391" s="2">
        <v>19</v>
      </c>
      <c r="AV2391" s="2">
        <v>9.2989999999999995</v>
      </c>
      <c r="AW2391" s="2">
        <v>4.01</v>
      </c>
      <c r="AX2391" s="2">
        <v>16.600000000000001</v>
      </c>
      <c r="AY2391" s="2">
        <v>24.1</v>
      </c>
      <c r="AZ2391" s="2">
        <v>23.7166</v>
      </c>
      <c r="BA2391" s="2">
        <v>4.4000000000000004</v>
      </c>
      <c r="BB2391" s="2">
        <v>19.3</v>
      </c>
      <c r="BC2391" s="2">
        <v>22.8</v>
      </c>
      <c r="BD2391" s="2">
        <v>34.668399999999998</v>
      </c>
      <c r="BE2391" s="4"/>
      <c r="BF2391" s="4"/>
    </row>
    <row r="2392" spans="1:58" x14ac:dyDescent="0.2">
      <c r="A2392" s="29">
        <v>2391</v>
      </c>
      <c r="B2392" s="7" t="s">
        <v>15</v>
      </c>
      <c r="C2392" s="3">
        <v>40004</v>
      </c>
      <c r="D2392" s="4" t="s">
        <v>13</v>
      </c>
      <c r="E2392" s="4" t="s">
        <v>164</v>
      </c>
      <c r="F2392" s="5" t="s">
        <v>192</v>
      </c>
      <c r="G2392" s="6">
        <v>0.875</v>
      </c>
      <c r="H2392" s="6">
        <v>0.91388888888888886</v>
      </c>
      <c r="I2392" s="85">
        <f t="shared" si="37"/>
        <v>55.999999999999957</v>
      </c>
      <c r="J2392" s="86">
        <f>I2392*Segmentos!$D$7*(AH2392%)*IF(ISNUMBER(AI2392),AI2392%,0)</f>
        <v>1388799.9999999991</v>
      </c>
      <c r="K2392" s="86">
        <f>I2392*Segmentos!$D$7*(AL2392%)*IF(ISNUMBER(AM2392),AM2392%,0)</f>
        <v>2078428.7999999984</v>
      </c>
      <c r="L2392" s="4"/>
      <c r="M2392" s="2">
        <v>7.83</v>
      </c>
      <c r="N2392" s="2">
        <v>17.7</v>
      </c>
      <c r="O2392" s="2">
        <v>44.1</v>
      </c>
      <c r="P2392" s="2">
        <v>92.144599999999997</v>
      </c>
      <c r="Q2392" s="2">
        <v>4.68</v>
      </c>
      <c r="R2392" s="2">
        <v>10.5</v>
      </c>
      <c r="S2392" s="2">
        <v>44.5</v>
      </c>
      <c r="T2392" s="2">
        <v>9.1919000000000004</v>
      </c>
      <c r="U2392" s="2">
        <v>3.83</v>
      </c>
      <c r="V2392" s="2">
        <v>13.3</v>
      </c>
      <c r="W2392" s="2">
        <v>28.9</v>
      </c>
      <c r="X2392" s="2">
        <v>9.4547000000000008</v>
      </c>
      <c r="Y2392" s="2">
        <v>6.88</v>
      </c>
      <c r="Z2392" s="2">
        <v>18.600000000000001</v>
      </c>
      <c r="AA2392" s="2">
        <v>36.9</v>
      </c>
      <c r="AB2392" s="2">
        <v>23.905899999999999</v>
      </c>
      <c r="AC2392" s="2">
        <v>12.84</v>
      </c>
      <c r="AD2392" s="2">
        <v>23.5</v>
      </c>
      <c r="AE2392" s="2">
        <v>54.7</v>
      </c>
      <c r="AF2392" s="2">
        <v>49.592100000000002</v>
      </c>
      <c r="AG2392" s="2">
        <v>6.21</v>
      </c>
      <c r="AH2392" s="22">
        <v>15.5</v>
      </c>
      <c r="AI2392" s="22">
        <v>40</v>
      </c>
      <c r="AJ2392" s="22">
        <v>34.659700000000001</v>
      </c>
      <c r="AK2392" s="18">
        <v>9.2899999999999991</v>
      </c>
      <c r="AL2392" s="18">
        <v>19.7</v>
      </c>
      <c r="AM2392" s="18">
        <v>47.1</v>
      </c>
      <c r="AN2392" s="2">
        <v>57.484900000000003</v>
      </c>
      <c r="AO2392" s="2">
        <v>7.39</v>
      </c>
      <c r="AP2392" s="2">
        <v>16.5</v>
      </c>
      <c r="AQ2392" s="2">
        <v>44.7</v>
      </c>
      <c r="AR2392" s="2">
        <v>9.5075000000000003</v>
      </c>
      <c r="AS2392" s="2">
        <v>6.27</v>
      </c>
      <c r="AT2392" s="2">
        <v>16</v>
      </c>
      <c r="AU2392" s="2">
        <v>39.200000000000003</v>
      </c>
      <c r="AV2392" s="2">
        <v>16.2652</v>
      </c>
      <c r="AW2392" s="2">
        <v>6.4</v>
      </c>
      <c r="AX2392" s="2">
        <v>16.2</v>
      </c>
      <c r="AY2392" s="2">
        <v>39.4</v>
      </c>
      <c r="AZ2392" s="2">
        <v>21.649899999999999</v>
      </c>
      <c r="BA2392" s="2">
        <v>9.92</v>
      </c>
      <c r="BB2392" s="2">
        <v>20.2</v>
      </c>
      <c r="BC2392" s="2">
        <v>49.1</v>
      </c>
      <c r="BD2392" s="2">
        <v>44.722099999999998</v>
      </c>
      <c r="BE2392" s="4"/>
      <c r="BF2392" s="4"/>
    </row>
    <row r="2393" spans="1:58" x14ac:dyDescent="0.2">
      <c r="A2393" s="29">
        <v>2392</v>
      </c>
      <c r="B2393" s="7" t="s">
        <v>40</v>
      </c>
      <c r="C2393" s="3">
        <v>40004</v>
      </c>
      <c r="D2393" s="4" t="s">
        <v>21</v>
      </c>
      <c r="E2393" s="4" t="s">
        <v>169</v>
      </c>
      <c r="F2393" s="5" t="s">
        <v>192</v>
      </c>
      <c r="G2393" s="6">
        <v>0.91666666666666663</v>
      </c>
      <c r="H2393" s="6">
        <v>0.94930555555555562</v>
      </c>
      <c r="I2393" s="85">
        <f t="shared" si="37"/>
        <v>47.000000000000156</v>
      </c>
      <c r="J2393" s="86">
        <f>I2393*Segmentos!$D$7*(AH2393%)*IF(ISNUMBER(AI2393),AI2393%,0)</f>
        <v>122425.60000000044</v>
      </c>
      <c r="K2393" s="86">
        <f>I2393*Segmentos!$D$7*(AL2393%)*IF(ISNUMBER(AM2393),AM2393%,0)</f>
        <v>75275.200000000259</v>
      </c>
      <c r="L2393" s="4" t="s">
        <v>492</v>
      </c>
      <c r="M2393" s="2">
        <v>0.52</v>
      </c>
      <c r="N2393" s="2">
        <v>2.4</v>
      </c>
      <c r="O2393" s="2">
        <v>21.5</v>
      </c>
      <c r="P2393" s="2">
        <v>83.699399999999997</v>
      </c>
      <c r="Q2393" s="2">
        <v>0.27</v>
      </c>
      <c r="R2393" s="2">
        <v>1.1000000000000001</v>
      </c>
      <c r="S2393" s="2">
        <v>25</v>
      </c>
      <c r="T2393" s="2">
        <v>7.1317000000000004</v>
      </c>
      <c r="U2393" s="2">
        <v>0.16</v>
      </c>
      <c r="V2393" s="2">
        <v>2.1</v>
      </c>
      <c r="W2393" s="2">
        <v>7.6</v>
      </c>
      <c r="X2393" s="2">
        <v>5.5126999999999997</v>
      </c>
      <c r="Y2393" s="2">
        <v>0.9</v>
      </c>
      <c r="Z2393" s="2">
        <v>3.5</v>
      </c>
      <c r="AA2393" s="2">
        <v>25.6</v>
      </c>
      <c r="AB2393" s="2">
        <v>42.621699999999997</v>
      </c>
      <c r="AC2393" s="2">
        <v>0.54</v>
      </c>
      <c r="AD2393" s="2">
        <v>2.2999999999999998</v>
      </c>
      <c r="AE2393" s="2">
        <v>23.2</v>
      </c>
      <c r="AF2393" s="2">
        <v>28.433399999999999</v>
      </c>
      <c r="AG2393" s="2">
        <v>0.65</v>
      </c>
      <c r="AH2393" s="22">
        <v>2.2000000000000002</v>
      </c>
      <c r="AI2393" s="22">
        <v>29.6</v>
      </c>
      <c r="AJ2393" s="22">
        <v>49.507300000000001</v>
      </c>
      <c r="AK2393" s="18">
        <v>0.4</v>
      </c>
      <c r="AL2393" s="18">
        <v>2.6</v>
      </c>
      <c r="AM2393" s="18">
        <v>15.4</v>
      </c>
      <c r="AN2393" s="2">
        <v>34.1922</v>
      </c>
      <c r="AO2393" s="2">
        <v>0.65</v>
      </c>
      <c r="AP2393" s="2">
        <v>3.1</v>
      </c>
      <c r="AQ2393" s="2">
        <v>20.9</v>
      </c>
      <c r="AR2393" s="2">
        <v>11.493499999999999</v>
      </c>
      <c r="AS2393" s="2">
        <v>0.74</v>
      </c>
      <c r="AT2393" s="2">
        <v>2.2000000000000002</v>
      </c>
      <c r="AU2393" s="2">
        <v>33.200000000000003</v>
      </c>
      <c r="AV2393" s="2">
        <v>26.221900000000002</v>
      </c>
      <c r="AW2393" s="2">
        <v>0.39</v>
      </c>
      <c r="AX2393" s="2">
        <v>0.6</v>
      </c>
      <c r="AY2393" s="2">
        <v>61.6</v>
      </c>
      <c r="AZ2393" s="2">
        <v>18.213100000000001</v>
      </c>
      <c r="BA2393" s="2">
        <v>0.45</v>
      </c>
      <c r="BB2393" s="2">
        <v>3.7</v>
      </c>
      <c r="BC2393" s="2">
        <v>12.3</v>
      </c>
      <c r="BD2393" s="2">
        <v>27.771000000000001</v>
      </c>
      <c r="BE2393" s="4"/>
      <c r="BF2393" s="4"/>
    </row>
    <row r="2394" spans="1:58" x14ac:dyDescent="0.2">
      <c r="A2394" s="29">
        <v>2393</v>
      </c>
      <c r="B2394" s="7" t="s">
        <v>5</v>
      </c>
      <c r="C2394" s="3">
        <v>40004</v>
      </c>
      <c r="D2394" s="4" t="s">
        <v>3</v>
      </c>
      <c r="E2394" s="4" t="s">
        <v>164</v>
      </c>
      <c r="F2394" s="5" t="s">
        <v>192</v>
      </c>
      <c r="G2394" s="6">
        <v>0.87361111111111101</v>
      </c>
      <c r="H2394" s="6">
        <v>0.91736111111111107</v>
      </c>
      <c r="I2394" s="85">
        <f t="shared" si="37"/>
        <v>63.000000000000099</v>
      </c>
      <c r="J2394" s="86">
        <f>I2394*Segmentos!$D$7*(AH2394%)*IF(ISNUMBER(AI2394),AI2394%,0)</f>
        <v>1357045.200000002</v>
      </c>
      <c r="K2394" s="86">
        <f>I2394*Segmentos!$D$7*(AL2394%)*IF(ISNUMBER(AM2394),AM2394%,0)</f>
        <v>1434888.0000000023</v>
      </c>
      <c r="L2394" s="4"/>
      <c r="M2394" s="2">
        <v>5.55</v>
      </c>
      <c r="N2394" s="2">
        <v>15.1</v>
      </c>
      <c r="O2394" s="2">
        <v>36.700000000000003</v>
      </c>
      <c r="P2394" s="2">
        <v>81.702699999999993</v>
      </c>
      <c r="Q2394" s="2">
        <v>2.83</v>
      </c>
      <c r="R2394" s="2">
        <v>7.6</v>
      </c>
      <c r="S2394" s="2">
        <v>37.299999999999997</v>
      </c>
      <c r="T2394" s="2">
        <v>6.9579000000000004</v>
      </c>
      <c r="U2394" s="2">
        <v>4.45</v>
      </c>
      <c r="V2394" s="2">
        <v>15.6</v>
      </c>
      <c r="W2394" s="2">
        <v>28.5</v>
      </c>
      <c r="X2394" s="2">
        <v>13.7514</v>
      </c>
      <c r="Y2394" s="2">
        <v>6.28</v>
      </c>
      <c r="Z2394" s="2">
        <v>17.2</v>
      </c>
      <c r="AA2394" s="2">
        <v>36.6</v>
      </c>
      <c r="AB2394" s="2">
        <v>27.331299999999999</v>
      </c>
      <c r="AC2394" s="2">
        <v>6.96</v>
      </c>
      <c r="AD2394" s="2">
        <v>16.8</v>
      </c>
      <c r="AE2394" s="2">
        <v>41.4</v>
      </c>
      <c r="AF2394" s="2">
        <v>33.662100000000002</v>
      </c>
      <c r="AG2394" s="2">
        <v>5.39</v>
      </c>
      <c r="AH2394" s="22">
        <v>15.7</v>
      </c>
      <c r="AI2394" s="22">
        <v>34.299999999999997</v>
      </c>
      <c r="AJ2394" s="22">
        <v>37.670900000000003</v>
      </c>
      <c r="AK2394" s="18">
        <v>5.69</v>
      </c>
      <c r="AL2394" s="18">
        <v>14.6</v>
      </c>
      <c r="AM2394" s="18">
        <v>39</v>
      </c>
      <c r="AN2394" s="2">
        <v>44.0319</v>
      </c>
      <c r="AO2394" s="2">
        <v>2.56</v>
      </c>
      <c r="AP2394" s="2">
        <v>10.4</v>
      </c>
      <c r="AQ2394" s="2">
        <v>24.7</v>
      </c>
      <c r="AR2394" s="2">
        <v>4.1159999999999997</v>
      </c>
      <c r="AS2394" s="2">
        <v>5.22</v>
      </c>
      <c r="AT2394" s="2">
        <v>13.2</v>
      </c>
      <c r="AU2394" s="2">
        <v>39.6</v>
      </c>
      <c r="AV2394" s="2">
        <v>16.9345</v>
      </c>
      <c r="AW2394" s="2">
        <v>6.03</v>
      </c>
      <c r="AX2394" s="2">
        <v>16.600000000000001</v>
      </c>
      <c r="AY2394" s="2">
        <v>36.200000000000003</v>
      </c>
      <c r="AZ2394" s="2">
        <v>25.5382</v>
      </c>
      <c r="BA2394" s="2">
        <v>6.22</v>
      </c>
      <c r="BB2394" s="2">
        <v>16.5</v>
      </c>
      <c r="BC2394" s="2">
        <v>37.799999999999997</v>
      </c>
      <c r="BD2394" s="2">
        <v>35.114100000000001</v>
      </c>
      <c r="BE2394" s="4"/>
      <c r="BF2394" s="4"/>
    </row>
    <row r="2395" spans="1:58" x14ac:dyDescent="0.2">
      <c r="A2395" s="29">
        <v>2394</v>
      </c>
      <c r="B2395" s="7" t="s">
        <v>49</v>
      </c>
      <c r="C2395" s="3">
        <v>40004</v>
      </c>
      <c r="D2395" s="4" t="s">
        <v>28</v>
      </c>
      <c r="E2395" s="4" t="s">
        <v>168</v>
      </c>
      <c r="F2395" s="5" t="s">
        <v>192</v>
      </c>
      <c r="G2395" s="6">
        <v>0.91736111111111107</v>
      </c>
      <c r="H2395" s="6">
        <v>7.6388888888888886E-3</v>
      </c>
      <c r="I2395" s="85">
        <f t="shared" si="37"/>
        <v>130.00000000000006</v>
      </c>
      <c r="J2395" s="86">
        <f>I2395*Segmentos!$D$7*(AH2395%)*IF(ISNUMBER(AI2395),AI2395%,0)</f>
        <v>584584.00000000023</v>
      </c>
      <c r="K2395" s="86">
        <f>I2395*Segmentos!$D$7*(AL2395%)*IF(ISNUMBER(AM2395),AM2395%,0)</f>
        <v>711776.00000000023</v>
      </c>
      <c r="L2395" s="4" t="s">
        <v>494</v>
      </c>
      <c r="M2395" s="2">
        <v>1.24</v>
      </c>
      <c r="N2395" s="2">
        <v>6.5</v>
      </c>
      <c r="O2395" s="2">
        <v>19.100000000000001</v>
      </c>
      <c r="P2395" s="2">
        <v>95.065600000000003</v>
      </c>
      <c r="Q2395" s="2">
        <v>0.26</v>
      </c>
      <c r="R2395" s="2">
        <v>3.3</v>
      </c>
      <c r="S2395" s="2">
        <v>7.8</v>
      </c>
      <c r="T2395" s="2">
        <v>3.3184999999999998</v>
      </c>
      <c r="U2395" s="2">
        <v>0.56999999999999995</v>
      </c>
      <c r="V2395" s="2">
        <v>3.9</v>
      </c>
      <c r="W2395" s="2">
        <v>14.6</v>
      </c>
      <c r="X2395" s="2">
        <v>9.1700999999999997</v>
      </c>
      <c r="Y2395" s="2">
        <v>1.4</v>
      </c>
      <c r="Z2395" s="2">
        <v>8.4</v>
      </c>
      <c r="AA2395" s="2">
        <v>16.600000000000001</v>
      </c>
      <c r="AB2395" s="2">
        <v>31.717500000000001</v>
      </c>
      <c r="AC2395" s="2">
        <v>2.0299999999999998</v>
      </c>
      <c r="AD2395" s="2">
        <v>8.1</v>
      </c>
      <c r="AE2395" s="2">
        <v>25.1</v>
      </c>
      <c r="AF2395" s="2">
        <v>50.859499999999997</v>
      </c>
      <c r="AG2395" s="2">
        <v>1.1200000000000001</v>
      </c>
      <c r="AH2395" s="22">
        <v>7.3</v>
      </c>
      <c r="AI2395" s="22">
        <v>15.4</v>
      </c>
      <c r="AJ2395" s="22">
        <v>40.474600000000002</v>
      </c>
      <c r="AK2395" s="18">
        <v>1.36</v>
      </c>
      <c r="AL2395" s="18">
        <v>5.9</v>
      </c>
      <c r="AM2395" s="18">
        <v>23.2</v>
      </c>
      <c r="AN2395" s="2">
        <v>54.591000000000001</v>
      </c>
      <c r="AO2395" s="2">
        <v>0.92</v>
      </c>
      <c r="AP2395" s="2">
        <v>5</v>
      </c>
      <c r="AQ2395" s="2">
        <v>18.600000000000001</v>
      </c>
      <c r="AR2395" s="2">
        <v>7.6974999999999998</v>
      </c>
      <c r="AS2395" s="2">
        <v>0.76</v>
      </c>
      <c r="AT2395" s="2">
        <v>6</v>
      </c>
      <c r="AU2395" s="2">
        <v>12.7</v>
      </c>
      <c r="AV2395" s="2">
        <v>12.774900000000001</v>
      </c>
      <c r="AW2395" s="2">
        <v>0.57999999999999996</v>
      </c>
      <c r="AX2395" s="2">
        <v>4.5999999999999996</v>
      </c>
      <c r="AY2395" s="2">
        <v>12.8</v>
      </c>
      <c r="AZ2395" s="2">
        <v>12.8376</v>
      </c>
      <c r="BA2395" s="2">
        <v>2.11</v>
      </c>
      <c r="BB2395" s="2">
        <v>8.8000000000000007</v>
      </c>
      <c r="BC2395" s="2">
        <v>24.1</v>
      </c>
      <c r="BD2395" s="2">
        <v>61.755699999999997</v>
      </c>
      <c r="BE2395" s="4"/>
      <c r="BF2395" s="4"/>
    </row>
    <row r="2396" spans="1:58" x14ac:dyDescent="0.2">
      <c r="A2396" s="29">
        <v>2395</v>
      </c>
      <c r="B2396" s="7" t="s">
        <v>18</v>
      </c>
      <c r="C2396" s="3">
        <v>40004</v>
      </c>
      <c r="D2396" s="4" t="s">
        <v>17</v>
      </c>
      <c r="E2396" s="4" t="s">
        <v>168</v>
      </c>
      <c r="F2396" s="5" t="s">
        <v>192</v>
      </c>
      <c r="G2396" s="6">
        <v>0.83333333333333337</v>
      </c>
      <c r="H2396" s="6">
        <v>0.91527777777777775</v>
      </c>
      <c r="I2396" s="85">
        <f t="shared" si="37"/>
        <v>117.9999999999999</v>
      </c>
      <c r="J2396" s="86">
        <f>I2396*Segmentos!$D$7*(AH2396%)*IF(ISNUMBER(AI2396),AI2396%,0)</f>
        <v>327756.7999999997</v>
      </c>
      <c r="K2396" s="86">
        <f>I2396*Segmentos!$D$7*(AL2396%)*IF(ISNUMBER(AM2396),AM2396%,0)</f>
        <v>453686.39999999973</v>
      </c>
      <c r="L2396" s="4" t="s">
        <v>493</v>
      </c>
      <c r="M2396" s="2">
        <v>0.84</v>
      </c>
      <c r="N2396" s="2">
        <v>2.8</v>
      </c>
      <c r="O2396" s="2">
        <v>30.4</v>
      </c>
      <c r="P2396" s="2">
        <v>98.881699999999995</v>
      </c>
      <c r="Q2396" s="2">
        <v>0</v>
      </c>
      <c r="R2396" s="2">
        <v>0</v>
      </c>
      <c r="S2396" s="8" t="s">
        <v>577</v>
      </c>
      <c r="T2396" s="2">
        <v>0</v>
      </c>
      <c r="U2396" s="2">
        <v>0.5</v>
      </c>
      <c r="V2396" s="2">
        <v>1.9</v>
      </c>
      <c r="W2396" s="2">
        <v>25.5</v>
      </c>
      <c r="X2396" s="2">
        <v>12.2685</v>
      </c>
      <c r="Y2396" s="2">
        <v>1.21</v>
      </c>
      <c r="Z2396" s="2">
        <v>3.7</v>
      </c>
      <c r="AA2396" s="2">
        <v>33</v>
      </c>
      <c r="AB2396" s="2">
        <v>42.081899999999997</v>
      </c>
      <c r="AC2396" s="2">
        <v>1.1499999999999999</v>
      </c>
      <c r="AD2396" s="2">
        <v>3.9</v>
      </c>
      <c r="AE2396" s="2">
        <v>29.7</v>
      </c>
      <c r="AF2396" s="2">
        <v>44.531300000000002</v>
      </c>
      <c r="AG2396" s="2">
        <v>0.7</v>
      </c>
      <c r="AH2396" s="22">
        <v>2.8</v>
      </c>
      <c r="AI2396" s="22">
        <v>24.8</v>
      </c>
      <c r="AJ2396" s="22">
        <v>39.157499999999999</v>
      </c>
      <c r="AK2396" s="18">
        <v>0.96</v>
      </c>
      <c r="AL2396" s="18">
        <v>2.7</v>
      </c>
      <c r="AM2396" s="18">
        <v>35.6</v>
      </c>
      <c r="AN2396" s="2">
        <v>59.724200000000003</v>
      </c>
      <c r="AO2396" s="2">
        <v>0.09</v>
      </c>
      <c r="AP2396" s="2">
        <v>1.6</v>
      </c>
      <c r="AQ2396" s="2">
        <v>5.6</v>
      </c>
      <c r="AR2396" s="2">
        <v>1.1725000000000001</v>
      </c>
      <c r="AS2396" s="2">
        <v>0.43</v>
      </c>
      <c r="AT2396" s="2">
        <v>1.7</v>
      </c>
      <c r="AU2396" s="2">
        <v>26.1</v>
      </c>
      <c r="AV2396" s="2">
        <v>11.2448</v>
      </c>
      <c r="AW2396" s="2">
        <v>0.85</v>
      </c>
      <c r="AX2396" s="2">
        <v>2.8</v>
      </c>
      <c r="AY2396" s="2">
        <v>30.5</v>
      </c>
      <c r="AZ2396" s="2">
        <v>28.911799999999999</v>
      </c>
      <c r="BA2396" s="2">
        <v>1.27</v>
      </c>
      <c r="BB2396" s="2">
        <v>3.7</v>
      </c>
      <c r="BC2396" s="2">
        <v>34.5</v>
      </c>
      <c r="BD2396" s="2">
        <v>57.552700000000002</v>
      </c>
      <c r="BE2396" s="4"/>
      <c r="BF2396" s="4"/>
    </row>
    <row r="2397" spans="1:58" x14ac:dyDescent="0.2">
      <c r="A2397" s="29">
        <v>2396</v>
      </c>
      <c r="B2397" s="7" t="s">
        <v>20</v>
      </c>
      <c r="C2397" s="3">
        <v>40004</v>
      </c>
      <c r="D2397" s="4" t="s">
        <v>17</v>
      </c>
      <c r="E2397" s="4" t="s">
        <v>169</v>
      </c>
      <c r="F2397" s="5" t="s">
        <v>192</v>
      </c>
      <c r="G2397" s="6">
        <v>0.91666666666666663</v>
      </c>
      <c r="H2397" s="6">
        <v>0.95833333333333337</v>
      </c>
      <c r="I2397" s="85">
        <f t="shared" si="37"/>
        <v>60.000000000000107</v>
      </c>
      <c r="J2397" s="86">
        <f>I2397*Segmentos!$D$7*(AH2397%)*IF(ISNUMBER(AI2397),AI2397%,0)</f>
        <v>35208.000000000065</v>
      </c>
      <c r="K2397" s="86">
        <f>I2397*Segmentos!$D$7*(AL2397%)*IF(ISNUMBER(AM2397),AM2397%,0)</f>
        <v>50400.00000000008</v>
      </c>
      <c r="L2397" s="4"/>
      <c r="M2397" s="2">
        <v>0.18</v>
      </c>
      <c r="N2397" s="2">
        <v>0.8</v>
      </c>
      <c r="O2397" s="2">
        <v>22.4</v>
      </c>
      <c r="P2397" s="2">
        <v>98.358400000000003</v>
      </c>
      <c r="Q2397" s="2">
        <v>0</v>
      </c>
      <c r="R2397" s="2">
        <v>0</v>
      </c>
      <c r="S2397" s="8" t="s">
        <v>577</v>
      </c>
      <c r="T2397" s="2">
        <v>0</v>
      </c>
      <c r="U2397" s="2">
        <v>0.04</v>
      </c>
      <c r="V2397" s="2">
        <v>0.6</v>
      </c>
      <c r="W2397" s="2">
        <v>6.7</v>
      </c>
      <c r="X2397" s="2">
        <v>4.5029000000000003</v>
      </c>
      <c r="Y2397" s="2">
        <v>0.04</v>
      </c>
      <c r="Z2397" s="2">
        <v>0.9</v>
      </c>
      <c r="AA2397" s="2">
        <v>4.4000000000000004</v>
      </c>
      <c r="AB2397" s="2">
        <v>6.2569999999999997</v>
      </c>
      <c r="AC2397" s="2">
        <v>0.49</v>
      </c>
      <c r="AD2397" s="2">
        <v>1.3</v>
      </c>
      <c r="AE2397" s="2">
        <v>38</v>
      </c>
      <c r="AF2397" s="2">
        <v>87.598500000000001</v>
      </c>
      <c r="AG2397" s="2">
        <v>0.15</v>
      </c>
      <c r="AH2397" s="22">
        <v>0.9</v>
      </c>
      <c r="AI2397" s="22">
        <v>16.3</v>
      </c>
      <c r="AJ2397" s="22">
        <v>39.564999999999998</v>
      </c>
      <c r="AK2397" s="18">
        <v>0.21</v>
      </c>
      <c r="AL2397" s="18">
        <v>0.7</v>
      </c>
      <c r="AM2397" s="18">
        <v>30</v>
      </c>
      <c r="AN2397" s="2">
        <v>58.793500000000002</v>
      </c>
      <c r="AO2397" s="2">
        <v>0.02</v>
      </c>
      <c r="AP2397" s="2">
        <v>0.5</v>
      </c>
      <c r="AQ2397" s="2">
        <v>3</v>
      </c>
      <c r="AR2397" s="2">
        <v>0.92520000000000002</v>
      </c>
      <c r="AS2397" s="2">
        <v>0.2</v>
      </c>
      <c r="AT2397" s="2">
        <v>0.2</v>
      </c>
      <c r="AU2397" s="2">
        <v>100</v>
      </c>
      <c r="AV2397" s="2">
        <v>24.025300000000001</v>
      </c>
      <c r="AW2397" s="2">
        <v>0.13</v>
      </c>
      <c r="AX2397" s="2">
        <v>1</v>
      </c>
      <c r="AY2397" s="2">
        <v>12.9</v>
      </c>
      <c r="AZ2397" s="2">
        <v>20.708100000000002</v>
      </c>
      <c r="BA2397" s="2">
        <v>0.25</v>
      </c>
      <c r="BB2397" s="2">
        <v>1.1000000000000001</v>
      </c>
      <c r="BC2397" s="2">
        <v>23.5</v>
      </c>
      <c r="BD2397" s="2">
        <v>52.699800000000003</v>
      </c>
      <c r="BE2397" s="4"/>
      <c r="BF2397" s="4"/>
    </row>
    <row r="2398" spans="1:58" x14ac:dyDescent="0.2">
      <c r="A2398" s="29">
        <v>2397</v>
      </c>
      <c r="B2398" s="7" t="s">
        <v>11</v>
      </c>
      <c r="C2398" s="3">
        <v>40004</v>
      </c>
      <c r="D2398" s="4" t="s">
        <v>8</v>
      </c>
      <c r="E2398" s="4" t="s">
        <v>166</v>
      </c>
      <c r="F2398" s="5" t="s">
        <v>192</v>
      </c>
      <c r="G2398" s="6">
        <v>0.90833333333333333</v>
      </c>
      <c r="H2398" s="6">
        <v>0.90972222222222221</v>
      </c>
      <c r="I2398" s="85">
        <f t="shared" si="37"/>
        <v>1.9999999999999929</v>
      </c>
      <c r="J2398" s="86">
        <f>I2398*Segmentos!$D$7*(AH2398%)*IF(ISNUMBER(AI2398),AI2398%,0)</f>
        <v>24710.399999999914</v>
      </c>
      <c r="K2398" s="86">
        <f>I2398*Segmentos!$D$7*(AL2398%)*IF(ISNUMBER(AM2398),AM2398%,0)</f>
        <v>28111.199999999899</v>
      </c>
      <c r="L2398" s="4"/>
      <c r="M2398" s="2">
        <v>3.32</v>
      </c>
      <c r="N2398" s="2">
        <v>3.6</v>
      </c>
      <c r="O2398" s="2">
        <v>91.6</v>
      </c>
      <c r="P2398" s="2">
        <v>84.654799999999994</v>
      </c>
      <c r="Q2398" s="2">
        <v>1.42</v>
      </c>
      <c r="R2398" s="2">
        <v>1.4</v>
      </c>
      <c r="S2398" s="2">
        <v>100</v>
      </c>
      <c r="T2398" s="2">
        <v>6.0477999999999996</v>
      </c>
      <c r="U2398" s="2">
        <v>2.66</v>
      </c>
      <c r="V2398" s="2">
        <v>3.3</v>
      </c>
      <c r="W2398" s="2">
        <v>81.2</v>
      </c>
      <c r="X2398" s="2">
        <v>14.2494</v>
      </c>
      <c r="Y2398" s="2">
        <v>2.58</v>
      </c>
      <c r="Z2398" s="2">
        <v>2.9</v>
      </c>
      <c r="AA2398" s="2">
        <v>88.9</v>
      </c>
      <c r="AB2398" s="2">
        <v>19.4343</v>
      </c>
      <c r="AC2398" s="2">
        <v>5.37</v>
      </c>
      <c r="AD2398" s="2">
        <v>5.6</v>
      </c>
      <c r="AE2398" s="2">
        <v>95.7</v>
      </c>
      <c r="AF2398" s="2">
        <v>44.923200000000001</v>
      </c>
      <c r="AG2398" s="2">
        <v>3.13</v>
      </c>
      <c r="AH2398" s="22">
        <v>3.3</v>
      </c>
      <c r="AI2398" s="22">
        <v>93.6</v>
      </c>
      <c r="AJ2398" s="22">
        <v>37.852499999999999</v>
      </c>
      <c r="AK2398" s="18">
        <v>3.49</v>
      </c>
      <c r="AL2398" s="18">
        <v>3.9</v>
      </c>
      <c r="AM2398" s="18">
        <v>90.1</v>
      </c>
      <c r="AN2398" s="2">
        <v>46.802300000000002</v>
      </c>
      <c r="AO2398" s="2">
        <v>0.73</v>
      </c>
      <c r="AP2398" s="2">
        <v>1</v>
      </c>
      <c r="AQ2398" s="2">
        <v>72.599999999999994</v>
      </c>
      <c r="AR2398" s="2">
        <v>2.0390000000000001</v>
      </c>
      <c r="AS2398" s="2">
        <v>2.37</v>
      </c>
      <c r="AT2398" s="2">
        <v>2.4</v>
      </c>
      <c r="AU2398" s="2">
        <v>100</v>
      </c>
      <c r="AV2398" s="2">
        <v>13.3384</v>
      </c>
      <c r="AW2398" s="2">
        <v>5.07</v>
      </c>
      <c r="AX2398" s="2">
        <v>5.4</v>
      </c>
      <c r="AY2398" s="2">
        <v>94.4</v>
      </c>
      <c r="AZ2398" s="2">
        <v>37.196800000000003</v>
      </c>
      <c r="BA2398" s="2">
        <v>3.28</v>
      </c>
      <c r="BB2398" s="2">
        <v>3.8</v>
      </c>
      <c r="BC2398" s="2">
        <v>87.1</v>
      </c>
      <c r="BD2398" s="2">
        <v>32.080599999999997</v>
      </c>
      <c r="BE2398" s="4"/>
      <c r="BF2398" s="4"/>
    </row>
    <row r="2399" spans="1:58" x14ac:dyDescent="0.2">
      <c r="A2399" s="29">
        <v>2398</v>
      </c>
      <c r="B2399" s="7" t="s">
        <v>6</v>
      </c>
      <c r="C2399" s="3">
        <v>40004</v>
      </c>
      <c r="D2399" s="4" t="s">
        <v>3</v>
      </c>
      <c r="E2399" s="4" t="s">
        <v>166</v>
      </c>
      <c r="F2399" s="5" t="s">
        <v>192</v>
      </c>
      <c r="G2399" s="6">
        <v>0.90902777777777777</v>
      </c>
      <c r="H2399" s="6">
        <v>0.90972222222222221</v>
      </c>
      <c r="I2399" s="85">
        <f t="shared" si="37"/>
        <v>0.99999999999999645</v>
      </c>
      <c r="J2399" s="86">
        <f>I2399*Segmentos!$D$7*(AH2399%)*IF(ISNUMBER(AI2399),AI2399%,0)</f>
        <v>23199.999999999916</v>
      </c>
      <c r="K2399" s="86">
        <f>I2399*Segmentos!$D$7*(AL2399%)*IF(ISNUMBER(AM2399),AM2399%,0)</f>
        <v>21999.999999999924</v>
      </c>
      <c r="L2399" s="4"/>
      <c r="M2399" s="2">
        <v>5.63</v>
      </c>
      <c r="N2399" s="2">
        <v>5.6</v>
      </c>
      <c r="O2399" s="2">
        <v>100</v>
      </c>
      <c r="P2399" s="2">
        <v>84.932900000000004</v>
      </c>
      <c r="Q2399" s="2">
        <v>2.69</v>
      </c>
      <c r="R2399" s="2">
        <v>2.7</v>
      </c>
      <c r="S2399" s="2">
        <v>100</v>
      </c>
      <c r="T2399" s="2">
        <v>6.7647000000000004</v>
      </c>
      <c r="U2399" s="2">
        <v>5.82</v>
      </c>
      <c r="V2399" s="2">
        <v>5.8</v>
      </c>
      <c r="W2399" s="2">
        <v>100</v>
      </c>
      <c r="X2399" s="2">
        <v>18.436499999999999</v>
      </c>
      <c r="Y2399" s="2">
        <v>5.93</v>
      </c>
      <c r="Z2399" s="2">
        <v>5.9</v>
      </c>
      <c r="AA2399" s="2">
        <v>100</v>
      </c>
      <c r="AB2399" s="2">
        <v>26.416</v>
      </c>
      <c r="AC2399" s="2">
        <v>6.72</v>
      </c>
      <c r="AD2399" s="2">
        <v>6.7</v>
      </c>
      <c r="AE2399" s="2">
        <v>100</v>
      </c>
      <c r="AF2399" s="2">
        <v>33.3157</v>
      </c>
      <c r="AG2399" s="2">
        <v>5.78</v>
      </c>
      <c r="AH2399" s="22">
        <v>5.8</v>
      </c>
      <c r="AI2399" s="22">
        <v>100</v>
      </c>
      <c r="AJ2399" s="22">
        <v>41.404499999999999</v>
      </c>
      <c r="AK2399" s="18">
        <v>5.49</v>
      </c>
      <c r="AL2399" s="18">
        <v>5.5</v>
      </c>
      <c r="AM2399" s="18">
        <v>100</v>
      </c>
      <c r="AN2399" s="2">
        <v>43.528399999999998</v>
      </c>
      <c r="AO2399" s="2">
        <v>4.42</v>
      </c>
      <c r="AP2399" s="2">
        <v>4.4000000000000004</v>
      </c>
      <c r="AQ2399" s="2">
        <v>100</v>
      </c>
      <c r="AR2399" s="2">
        <v>7.2998000000000003</v>
      </c>
      <c r="AS2399" s="2">
        <v>5.93</v>
      </c>
      <c r="AT2399" s="2">
        <v>5.9</v>
      </c>
      <c r="AU2399" s="2">
        <v>100</v>
      </c>
      <c r="AV2399" s="2">
        <v>19.7057</v>
      </c>
      <c r="AW2399" s="2">
        <v>6.25</v>
      </c>
      <c r="AX2399" s="2">
        <v>6.3</v>
      </c>
      <c r="AY2399" s="2">
        <v>100</v>
      </c>
      <c r="AZ2399" s="2">
        <v>27.1479</v>
      </c>
      <c r="BA2399" s="2">
        <v>5.32</v>
      </c>
      <c r="BB2399" s="2">
        <v>5.3</v>
      </c>
      <c r="BC2399" s="2">
        <v>100</v>
      </c>
      <c r="BD2399" s="2">
        <v>30.779499999999999</v>
      </c>
      <c r="BE2399" s="4"/>
      <c r="BF2399" s="4"/>
    </row>
    <row r="2400" spans="1:58" x14ac:dyDescent="0.2">
      <c r="A2400" s="29">
        <v>2399</v>
      </c>
      <c r="B2400" s="7" t="s">
        <v>31</v>
      </c>
      <c r="C2400" s="3">
        <v>40004</v>
      </c>
      <c r="D2400" s="4" t="s">
        <v>28</v>
      </c>
      <c r="E2400" s="4" t="s">
        <v>166</v>
      </c>
      <c r="F2400" s="5" t="s">
        <v>192</v>
      </c>
      <c r="G2400" s="6">
        <v>0.91180555555555554</v>
      </c>
      <c r="H2400" s="6">
        <v>0.91527777777777775</v>
      </c>
      <c r="I2400" s="85">
        <f t="shared" si="37"/>
        <v>4.9999999999999822</v>
      </c>
      <c r="J2400" s="86">
        <f>I2400*Segmentos!$D$7*(AH2400%)*IF(ISNUMBER(AI2400),AI2400%,0)</f>
        <v>10429.99999999996</v>
      </c>
      <c r="K2400" s="86">
        <f>I2400*Segmentos!$D$7*(AL2400%)*IF(ISNUMBER(AM2400),AM2400%,0)</f>
        <v>14035.999999999951</v>
      </c>
      <c r="L2400" s="4"/>
      <c r="M2400" s="2">
        <v>0.63</v>
      </c>
      <c r="N2400" s="2">
        <v>0.9</v>
      </c>
      <c r="O2400" s="2">
        <v>67.900000000000006</v>
      </c>
      <c r="P2400" s="2">
        <v>95.391300000000001</v>
      </c>
      <c r="Q2400" s="2">
        <v>0</v>
      </c>
      <c r="R2400" s="2">
        <v>0</v>
      </c>
      <c r="S2400" s="8" t="s">
        <v>577</v>
      </c>
      <c r="T2400" s="2">
        <v>0</v>
      </c>
      <c r="U2400" s="2">
        <v>0.09</v>
      </c>
      <c r="V2400" s="2">
        <v>0.2</v>
      </c>
      <c r="W2400" s="2">
        <v>40</v>
      </c>
      <c r="X2400" s="2">
        <v>2.931</v>
      </c>
      <c r="Y2400" s="2">
        <v>0.51</v>
      </c>
      <c r="Z2400" s="2">
        <v>1.2</v>
      </c>
      <c r="AA2400" s="2">
        <v>41.6</v>
      </c>
      <c r="AB2400" s="2">
        <v>22.675599999999999</v>
      </c>
      <c r="AC2400" s="2">
        <v>1.4</v>
      </c>
      <c r="AD2400" s="2">
        <v>1.6</v>
      </c>
      <c r="AE2400" s="2">
        <v>88.7</v>
      </c>
      <c r="AF2400" s="2">
        <v>69.784700000000001</v>
      </c>
      <c r="AG2400" s="2">
        <v>0.56000000000000005</v>
      </c>
      <c r="AH2400" s="22">
        <v>0.7</v>
      </c>
      <c r="AI2400" s="22">
        <v>74.5</v>
      </c>
      <c r="AJ2400" s="22">
        <v>40.093800000000002</v>
      </c>
      <c r="AK2400" s="18">
        <v>0.69</v>
      </c>
      <c r="AL2400" s="18">
        <v>1.1000000000000001</v>
      </c>
      <c r="AM2400" s="18">
        <v>63.8</v>
      </c>
      <c r="AN2400" s="2">
        <v>55.297499999999999</v>
      </c>
      <c r="AO2400" s="2">
        <v>0.44</v>
      </c>
      <c r="AP2400" s="2">
        <v>1</v>
      </c>
      <c r="AQ2400" s="2">
        <v>41.8</v>
      </c>
      <c r="AR2400" s="2">
        <v>7.2290000000000001</v>
      </c>
      <c r="AS2400" s="2">
        <v>0.73</v>
      </c>
      <c r="AT2400" s="2">
        <v>1</v>
      </c>
      <c r="AU2400" s="2">
        <v>72.3</v>
      </c>
      <c r="AV2400" s="2">
        <v>24.509899999999998</v>
      </c>
      <c r="AW2400" s="2">
        <v>0.24</v>
      </c>
      <c r="AX2400" s="2">
        <v>0.5</v>
      </c>
      <c r="AY2400" s="2">
        <v>52.8</v>
      </c>
      <c r="AZ2400" s="2">
        <v>10.698399999999999</v>
      </c>
      <c r="BA2400" s="2">
        <v>0.91</v>
      </c>
      <c r="BB2400" s="2">
        <v>1.2</v>
      </c>
      <c r="BC2400" s="2">
        <v>76.7</v>
      </c>
      <c r="BD2400" s="2">
        <v>52.954000000000001</v>
      </c>
      <c r="BE2400" s="4"/>
      <c r="BF2400" s="4"/>
    </row>
    <row r="2401" spans="1:58" x14ac:dyDescent="0.2">
      <c r="A2401" s="29">
        <v>2400</v>
      </c>
      <c r="B2401" s="7" t="s">
        <v>14</v>
      </c>
      <c r="C2401" s="3">
        <v>40004</v>
      </c>
      <c r="D2401" s="4" t="s">
        <v>13</v>
      </c>
      <c r="E2401" s="4" t="s">
        <v>163</v>
      </c>
      <c r="F2401" s="5" t="s">
        <v>192</v>
      </c>
      <c r="G2401" s="6">
        <v>0.85416666666666663</v>
      </c>
      <c r="H2401" s="6">
        <v>0.875</v>
      </c>
      <c r="I2401" s="85">
        <f t="shared" si="37"/>
        <v>30.000000000000053</v>
      </c>
      <c r="J2401" s="86">
        <f>I2401*Segmentos!$D$7*(AH2401%)*IF(ISNUMBER(AI2401),AI2401%,0)</f>
        <v>579348.00000000093</v>
      </c>
      <c r="K2401" s="86">
        <f>I2401*Segmentos!$D$7*(AL2401%)*IF(ISNUMBER(AM2401),AM2401%,0)</f>
        <v>791856.0000000014</v>
      </c>
      <c r="L2401" s="4"/>
      <c r="M2401" s="2">
        <v>5.76</v>
      </c>
      <c r="N2401" s="2">
        <v>9.3000000000000007</v>
      </c>
      <c r="O2401" s="2">
        <v>61.7</v>
      </c>
      <c r="P2401" s="2">
        <v>87.275800000000004</v>
      </c>
      <c r="Q2401" s="2">
        <v>3.1</v>
      </c>
      <c r="R2401" s="2">
        <v>5.8</v>
      </c>
      <c r="S2401" s="2">
        <v>53.1</v>
      </c>
      <c r="T2401" s="2">
        <v>7.8338999999999999</v>
      </c>
      <c r="U2401" s="2">
        <v>3.11</v>
      </c>
      <c r="V2401" s="2">
        <v>5.7</v>
      </c>
      <c r="W2401" s="2">
        <v>54.3</v>
      </c>
      <c r="X2401" s="2">
        <v>9.8747000000000007</v>
      </c>
      <c r="Y2401" s="2">
        <v>6.35</v>
      </c>
      <c r="Z2401" s="2">
        <v>10.4</v>
      </c>
      <c r="AA2401" s="2">
        <v>61.1</v>
      </c>
      <c r="AB2401" s="2">
        <v>28.3902</v>
      </c>
      <c r="AC2401" s="2">
        <v>8.2799999999999994</v>
      </c>
      <c r="AD2401" s="2">
        <v>12.5</v>
      </c>
      <c r="AE2401" s="2">
        <v>66.400000000000006</v>
      </c>
      <c r="AF2401" s="2">
        <v>41.177100000000003</v>
      </c>
      <c r="AG2401" s="2">
        <v>4.8</v>
      </c>
      <c r="AH2401" s="22">
        <v>7.7</v>
      </c>
      <c r="AI2401" s="22">
        <v>62.7</v>
      </c>
      <c r="AJ2401" s="22">
        <v>34.514499999999998</v>
      </c>
      <c r="AK2401" s="18">
        <v>6.63</v>
      </c>
      <c r="AL2401" s="18">
        <v>10.8</v>
      </c>
      <c r="AM2401" s="18">
        <v>61.1</v>
      </c>
      <c r="AN2401" s="2">
        <v>52.761299999999999</v>
      </c>
      <c r="AO2401" s="2">
        <v>5.5</v>
      </c>
      <c r="AP2401" s="2">
        <v>8.8000000000000007</v>
      </c>
      <c r="AQ2401" s="2">
        <v>62.4</v>
      </c>
      <c r="AR2401" s="2">
        <v>9.0991</v>
      </c>
      <c r="AS2401" s="2">
        <v>4.8099999999999996</v>
      </c>
      <c r="AT2401" s="2">
        <v>7.1</v>
      </c>
      <c r="AU2401" s="2">
        <v>67.400000000000006</v>
      </c>
      <c r="AV2401" s="2">
        <v>16.062899999999999</v>
      </c>
      <c r="AW2401" s="2">
        <v>5.05</v>
      </c>
      <c r="AX2401" s="2">
        <v>7.8</v>
      </c>
      <c r="AY2401" s="2">
        <v>64.7</v>
      </c>
      <c r="AZ2401" s="2">
        <v>22.009699999999999</v>
      </c>
      <c r="BA2401" s="2">
        <v>6.91</v>
      </c>
      <c r="BB2401" s="2">
        <v>11.9</v>
      </c>
      <c r="BC2401" s="2">
        <v>58.2</v>
      </c>
      <c r="BD2401" s="2">
        <v>40.104100000000003</v>
      </c>
      <c r="BE2401" s="4"/>
      <c r="BF2401" s="4"/>
    </row>
    <row r="2402" spans="1:58" x14ac:dyDescent="0.2">
      <c r="A2402" s="29">
        <v>2401</v>
      </c>
      <c r="B2402" s="7" t="s">
        <v>46</v>
      </c>
      <c r="C2402" s="3">
        <v>40004</v>
      </c>
      <c r="D2402" s="4" t="s">
        <v>0</v>
      </c>
      <c r="E2402" s="4" t="s">
        <v>170</v>
      </c>
      <c r="F2402" s="5" t="s">
        <v>192</v>
      </c>
      <c r="G2402" s="6">
        <v>0.7944444444444444</v>
      </c>
      <c r="H2402" s="6">
        <v>0.88402777777777775</v>
      </c>
      <c r="I2402" s="85">
        <f t="shared" si="37"/>
        <v>129.00000000000003</v>
      </c>
      <c r="J2402" s="86">
        <f>I2402*Segmentos!$D$7*(AH2402%)*IF(ISNUMBER(AI2402),AI2402%,0)</f>
        <v>1837992.0000000002</v>
      </c>
      <c r="K2402" s="86">
        <f>I2402*Segmentos!$D$7*(AL2402%)*IF(ISNUMBER(AM2402),AM2402%,0)</f>
        <v>2161420.8000000007</v>
      </c>
      <c r="L2402" s="4"/>
      <c r="M2402" s="2">
        <v>3.89</v>
      </c>
      <c r="N2402" s="2">
        <v>13.3</v>
      </c>
      <c r="O2402" s="2">
        <v>29.2</v>
      </c>
      <c r="P2402" s="2">
        <v>69.763499999999993</v>
      </c>
      <c r="Q2402" s="2">
        <v>4.8099999999999996</v>
      </c>
      <c r="R2402" s="2">
        <v>14.7</v>
      </c>
      <c r="S2402" s="2">
        <v>32.799999999999997</v>
      </c>
      <c r="T2402" s="2">
        <v>14.4095</v>
      </c>
      <c r="U2402" s="2">
        <v>4.6900000000000004</v>
      </c>
      <c r="V2402" s="2">
        <v>15.3</v>
      </c>
      <c r="W2402" s="2">
        <v>30.7</v>
      </c>
      <c r="X2402" s="2">
        <v>17.671299999999999</v>
      </c>
      <c r="Y2402" s="2">
        <v>3.26</v>
      </c>
      <c r="Z2402" s="2">
        <v>11.6</v>
      </c>
      <c r="AA2402" s="2">
        <v>28.1</v>
      </c>
      <c r="AB2402" s="2">
        <v>17.2944</v>
      </c>
      <c r="AC2402" s="2">
        <v>3.46</v>
      </c>
      <c r="AD2402" s="2">
        <v>12.9</v>
      </c>
      <c r="AE2402" s="2">
        <v>26.8</v>
      </c>
      <c r="AF2402" s="2">
        <v>20.388300000000001</v>
      </c>
      <c r="AG2402" s="2">
        <v>3.55</v>
      </c>
      <c r="AH2402" s="22">
        <v>13</v>
      </c>
      <c r="AI2402" s="22">
        <v>27.4</v>
      </c>
      <c r="AJ2402" s="22">
        <v>30.2835</v>
      </c>
      <c r="AK2402" s="18">
        <v>4.18</v>
      </c>
      <c r="AL2402" s="18">
        <v>13.6</v>
      </c>
      <c r="AM2402" s="18">
        <v>30.8</v>
      </c>
      <c r="AN2402" s="2">
        <v>39.479999999999997</v>
      </c>
      <c r="AO2402" s="2">
        <v>2.25</v>
      </c>
      <c r="AP2402" s="2">
        <v>11.7</v>
      </c>
      <c r="AQ2402" s="2">
        <v>19.3</v>
      </c>
      <c r="AR2402" s="2">
        <v>4.4107000000000003</v>
      </c>
      <c r="AS2402" s="2">
        <v>4.9400000000000004</v>
      </c>
      <c r="AT2402" s="2">
        <v>12.8</v>
      </c>
      <c r="AU2402" s="2">
        <v>38.700000000000003</v>
      </c>
      <c r="AV2402" s="2">
        <v>19.522600000000001</v>
      </c>
      <c r="AW2402" s="2">
        <v>4.28</v>
      </c>
      <c r="AX2402" s="2">
        <v>12.6</v>
      </c>
      <c r="AY2402" s="2">
        <v>34.1</v>
      </c>
      <c r="AZ2402" s="2">
        <v>22.109400000000001</v>
      </c>
      <c r="BA2402" s="2">
        <v>3.45</v>
      </c>
      <c r="BB2402" s="2">
        <v>14.7</v>
      </c>
      <c r="BC2402" s="2">
        <v>23.5</v>
      </c>
      <c r="BD2402" s="2">
        <v>23.720800000000001</v>
      </c>
      <c r="BE2402" s="4"/>
      <c r="BF2402" s="4"/>
    </row>
    <row r="2403" spans="1:58" x14ac:dyDescent="0.2">
      <c r="A2403" s="29">
        <v>2402</v>
      </c>
      <c r="B2403" s="7" t="s">
        <v>10</v>
      </c>
      <c r="C2403" s="3">
        <v>40004</v>
      </c>
      <c r="D2403" s="4" t="s">
        <v>8</v>
      </c>
      <c r="E2403" s="4" t="s">
        <v>164</v>
      </c>
      <c r="F2403" s="5" t="s">
        <v>192</v>
      </c>
      <c r="G2403" s="6">
        <v>0.87291666666666667</v>
      </c>
      <c r="H2403" s="6">
        <v>0.91666666666666663</v>
      </c>
      <c r="I2403" s="85">
        <f t="shared" si="37"/>
        <v>62.999999999999936</v>
      </c>
      <c r="J2403" s="86">
        <f>I2403*Segmentos!$D$7*(AH2403%)*IF(ISNUMBER(AI2403),AI2403%,0)</f>
        <v>1148363.9999999986</v>
      </c>
      <c r="K2403" s="86">
        <f>I2403*Segmentos!$D$7*(AL2403%)*IF(ISNUMBER(AM2403),AM2403%,0)</f>
        <v>1045094.3999999992</v>
      </c>
      <c r="L2403" s="4"/>
      <c r="M2403" s="2">
        <v>4.33</v>
      </c>
      <c r="N2403" s="2">
        <v>14.9</v>
      </c>
      <c r="O2403" s="2">
        <v>29.1</v>
      </c>
      <c r="P2403" s="2">
        <v>85.6554</v>
      </c>
      <c r="Q2403" s="2">
        <v>2.4900000000000002</v>
      </c>
      <c r="R2403" s="2">
        <v>8.3000000000000007</v>
      </c>
      <c r="S2403" s="2">
        <v>30</v>
      </c>
      <c r="T2403" s="2">
        <v>8.2121999999999993</v>
      </c>
      <c r="U2403" s="2">
        <v>3.22</v>
      </c>
      <c r="V2403" s="2">
        <v>13.2</v>
      </c>
      <c r="W2403" s="2">
        <v>24.4</v>
      </c>
      <c r="X2403" s="2">
        <v>13.324199999999999</v>
      </c>
      <c r="Y2403" s="2">
        <v>3.89</v>
      </c>
      <c r="Z2403" s="2">
        <v>14.8</v>
      </c>
      <c r="AA2403" s="2">
        <v>26.3</v>
      </c>
      <c r="AB2403" s="2">
        <v>22.674900000000001</v>
      </c>
      <c r="AC2403" s="2">
        <v>6.39</v>
      </c>
      <c r="AD2403" s="2">
        <v>19.5</v>
      </c>
      <c r="AE2403" s="2">
        <v>32.799999999999997</v>
      </c>
      <c r="AF2403" s="2">
        <v>41.444099999999999</v>
      </c>
      <c r="AG2403" s="2">
        <v>4.54</v>
      </c>
      <c r="AH2403" s="22">
        <v>15.5</v>
      </c>
      <c r="AI2403" s="22">
        <v>29.4</v>
      </c>
      <c r="AJ2403" s="22">
        <v>42.585000000000001</v>
      </c>
      <c r="AK2403" s="18">
        <v>4.1500000000000004</v>
      </c>
      <c r="AL2403" s="18">
        <v>14.4</v>
      </c>
      <c r="AM2403" s="18">
        <v>28.8</v>
      </c>
      <c r="AN2403" s="2">
        <v>43.070399999999999</v>
      </c>
      <c r="AO2403" s="2">
        <v>1.97</v>
      </c>
      <c r="AP2403" s="2">
        <v>8.8000000000000007</v>
      </c>
      <c r="AQ2403" s="2">
        <v>22.5</v>
      </c>
      <c r="AR2403" s="2">
        <v>4.2640000000000002</v>
      </c>
      <c r="AS2403" s="2">
        <v>3.11</v>
      </c>
      <c r="AT2403" s="2">
        <v>13.1</v>
      </c>
      <c r="AU2403" s="2">
        <v>23.8</v>
      </c>
      <c r="AV2403" s="2">
        <v>13.5245</v>
      </c>
      <c r="AW2403" s="2">
        <v>5.09</v>
      </c>
      <c r="AX2403" s="2">
        <v>15.5</v>
      </c>
      <c r="AY2403" s="2">
        <v>32.9</v>
      </c>
      <c r="AZ2403" s="2">
        <v>28.8995</v>
      </c>
      <c r="BA2403" s="2">
        <v>5.15</v>
      </c>
      <c r="BB2403" s="2">
        <v>17.3</v>
      </c>
      <c r="BC2403" s="2">
        <v>29.8</v>
      </c>
      <c r="BD2403" s="2">
        <v>38.967399999999998</v>
      </c>
      <c r="BE2403" s="4"/>
      <c r="BF2403" s="4"/>
    </row>
    <row r="2404" spans="1:58" x14ac:dyDescent="0.2">
      <c r="A2404" s="29">
        <v>2403</v>
      </c>
      <c r="B2404" s="7" t="s">
        <v>48</v>
      </c>
      <c r="C2404" s="3">
        <v>40004</v>
      </c>
      <c r="D2404" s="4" t="s">
        <v>8</v>
      </c>
      <c r="E2404" s="4" t="s">
        <v>176</v>
      </c>
      <c r="F2404" s="5" t="s">
        <v>192</v>
      </c>
      <c r="G2404" s="6">
        <v>0.91666666666666663</v>
      </c>
      <c r="H2404" s="6">
        <v>3.4722222222222224E-2</v>
      </c>
      <c r="I2404" s="85">
        <f t="shared" si="37"/>
        <v>170.00000000000006</v>
      </c>
      <c r="J2404" s="86">
        <f>I2404*Segmentos!$D$7*(AH2404%)*IF(ISNUMBER(AI2404),AI2404%,0)</f>
        <v>4910280.0000000019</v>
      </c>
      <c r="K2404" s="86">
        <f>I2404*Segmentos!$D$7*(AL2404%)*IF(ISNUMBER(AM2404),AM2404%,0)</f>
        <v>5039820.0000000019</v>
      </c>
      <c r="L2404" s="4"/>
      <c r="M2404" s="2">
        <v>7.31</v>
      </c>
      <c r="N2404" s="2">
        <v>29.8</v>
      </c>
      <c r="O2404" s="2">
        <v>24.6</v>
      </c>
      <c r="P2404" s="2">
        <v>83.982799999999997</v>
      </c>
      <c r="Q2404" s="2">
        <v>4.2699999999999996</v>
      </c>
      <c r="R2404" s="2">
        <v>21.2</v>
      </c>
      <c r="S2404" s="2">
        <v>20.2</v>
      </c>
      <c r="T2404" s="2">
        <v>8.1851000000000003</v>
      </c>
      <c r="U2404" s="2">
        <v>4.3600000000000003</v>
      </c>
      <c r="V2404" s="2">
        <v>24.3</v>
      </c>
      <c r="W2404" s="2">
        <v>17.899999999999999</v>
      </c>
      <c r="X2404" s="2">
        <v>10.494400000000001</v>
      </c>
      <c r="Y2404" s="2">
        <v>6.66</v>
      </c>
      <c r="Z2404" s="2">
        <v>28.4</v>
      </c>
      <c r="AA2404" s="2">
        <v>23.4</v>
      </c>
      <c r="AB2404" s="2">
        <v>22.567399999999999</v>
      </c>
      <c r="AC2404" s="2">
        <v>11.34</v>
      </c>
      <c r="AD2404" s="2">
        <v>38.799999999999997</v>
      </c>
      <c r="AE2404" s="2">
        <v>29.2</v>
      </c>
      <c r="AF2404" s="2">
        <v>42.735799999999998</v>
      </c>
      <c r="AG2404" s="2">
        <v>7.21</v>
      </c>
      <c r="AH2404" s="22">
        <v>29</v>
      </c>
      <c r="AI2404" s="22">
        <v>24.9</v>
      </c>
      <c r="AJ2404" s="22">
        <v>39.256900000000002</v>
      </c>
      <c r="AK2404" s="18">
        <v>7.41</v>
      </c>
      <c r="AL2404" s="18">
        <v>30.5</v>
      </c>
      <c r="AM2404" s="18">
        <v>24.3</v>
      </c>
      <c r="AN2404" s="2">
        <v>44.725999999999999</v>
      </c>
      <c r="AO2404" s="2">
        <v>2.09</v>
      </c>
      <c r="AP2404" s="2">
        <v>16.8</v>
      </c>
      <c r="AQ2404" s="2">
        <v>12.4</v>
      </c>
      <c r="AR2404" s="2">
        <v>2.6204999999999998</v>
      </c>
      <c r="AS2404" s="2">
        <v>4.63</v>
      </c>
      <c r="AT2404" s="2">
        <v>22.8</v>
      </c>
      <c r="AU2404" s="2">
        <v>20.3</v>
      </c>
      <c r="AV2404" s="2">
        <v>11.723800000000001</v>
      </c>
      <c r="AW2404" s="2">
        <v>9.09</v>
      </c>
      <c r="AX2404" s="2">
        <v>31.1</v>
      </c>
      <c r="AY2404" s="2">
        <v>29.2</v>
      </c>
      <c r="AZ2404" s="2">
        <v>30.016999999999999</v>
      </c>
      <c r="BA2404" s="2">
        <v>9.01</v>
      </c>
      <c r="BB2404" s="2">
        <v>36.4</v>
      </c>
      <c r="BC2404" s="2">
        <v>24.8</v>
      </c>
      <c r="BD2404" s="2">
        <v>39.621600000000001</v>
      </c>
      <c r="BE2404" s="4"/>
      <c r="BF2404" s="4"/>
    </row>
    <row r="2405" spans="1:58" x14ac:dyDescent="0.2">
      <c r="A2405" s="29">
        <v>2404</v>
      </c>
      <c r="B2405" s="7" t="s">
        <v>89</v>
      </c>
      <c r="C2405" s="3">
        <v>40004</v>
      </c>
      <c r="D2405" s="4" t="s">
        <v>28</v>
      </c>
      <c r="E2405" s="4" t="s">
        <v>169</v>
      </c>
      <c r="F2405" s="5" t="s">
        <v>192</v>
      </c>
      <c r="G2405" s="6">
        <v>0.84027777777777779</v>
      </c>
      <c r="H2405" s="6">
        <v>0.875</v>
      </c>
      <c r="I2405" s="85">
        <f t="shared" si="37"/>
        <v>49.999999999999986</v>
      </c>
      <c r="J2405" s="86">
        <f>I2405*Segmentos!$D$7*(AH2405%)*IF(ISNUMBER(AI2405),AI2405%,0)</f>
        <v>135539.99999999997</v>
      </c>
      <c r="K2405" s="86">
        <f>I2405*Segmentos!$D$7*(AL2405%)*IF(ISNUMBER(AM2405),AM2405%,0)</f>
        <v>215599.99999999991</v>
      </c>
      <c r="L2405" s="4"/>
      <c r="M2405" s="2">
        <v>0.89</v>
      </c>
      <c r="N2405" s="2">
        <v>3.1</v>
      </c>
      <c r="O2405" s="2">
        <v>28.5</v>
      </c>
      <c r="P2405" s="2">
        <v>92.878699999999995</v>
      </c>
      <c r="Q2405" s="2">
        <v>0.21</v>
      </c>
      <c r="R2405" s="2">
        <v>1.8</v>
      </c>
      <c r="S2405" s="2">
        <v>11.9</v>
      </c>
      <c r="T2405" s="2">
        <v>3.7374999999999998</v>
      </c>
      <c r="U2405" s="2">
        <v>0.11</v>
      </c>
      <c r="V2405" s="2">
        <v>1.2</v>
      </c>
      <c r="W2405" s="2">
        <v>9.3000000000000007</v>
      </c>
      <c r="X2405" s="2">
        <v>2.4194</v>
      </c>
      <c r="Y2405" s="2">
        <v>2.1</v>
      </c>
      <c r="Z2405" s="2">
        <v>5.5</v>
      </c>
      <c r="AA2405" s="2">
        <v>37.9</v>
      </c>
      <c r="AB2405" s="2">
        <v>64.926599999999993</v>
      </c>
      <c r="AC2405" s="2">
        <v>0.64</v>
      </c>
      <c r="AD2405" s="2">
        <v>2.8</v>
      </c>
      <c r="AE2405" s="2">
        <v>22.5</v>
      </c>
      <c r="AF2405" s="2">
        <v>21.795100000000001</v>
      </c>
      <c r="AG2405" s="2">
        <v>0.67</v>
      </c>
      <c r="AH2405" s="22">
        <v>2.7</v>
      </c>
      <c r="AI2405" s="22">
        <v>25.1</v>
      </c>
      <c r="AJ2405" s="22">
        <v>33.232300000000002</v>
      </c>
      <c r="AK2405" s="18">
        <v>1.0900000000000001</v>
      </c>
      <c r="AL2405" s="18">
        <v>3.5</v>
      </c>
      <c r="AM2405" s="18">
        <v>30.8</v>
      </c>
      <c r="AN2405" s="2">
        <v>59.6464</v>
      </c>
      <c r="AO2405" s="2">
        <v>0.6</v>
      </c>
      <c r="AP2405" s="2">
        <v>3.4</v>
      </c>
      <c r="AQ2405" s="2">
        <v>17.600000000000001</v>
      </c>
      <c r="AR2405" s="2">
        <v>6.8925999999999998</v>
      </c>
      <c r="AS2405" s="2">
        <v>0.19</v>
      </c>
      <c r="AT2405" s="2">
        <v>1.4</v>
      </c>
      <c r="AU2405" s="2">
        <v>13.9</v>
      </c>
      <c r="AV2405" s="2">
        <v>4.4573</v>
      </c>
      <c r="AW2405" s="2">
        <v>1.07</v>
      </c>
      <c r="AX2405" s="2">
        <v>2.2000000000000002</v>
      </c>
      <c r="AY2405" s="2">
        <v>49.1</v>
      </c>
      <c r="AZ2405" s="2">
        <v>32.235999999999997</v>
      </c>
      <c r="BA2405" s="2">
        <v>1.23</v>
      </c>
      <c r="BB2405" s="2">
        <v>4.7</v>
      </c>
      <c r="BC2405" s="2">
        <v>26.1</v>
      </c>
      <c r="BD2405" s="2">
        <v>49.2928</v>
      </c>
      <c r="BE2405" s="4"/>
      <c r="BF2405" s="4"/>
    </row>
    <row r="2406" spans="1:58" x14ac:dyDescent="0.2">
      <c r="A2406" s="29">
        <v>2405</v>
      </c>
      <c r="B2406" s="7" t="s">
        <v>126</v>
      </c>
      <c r="C2406" s="3">
        <v>40004</v>
      </c>
      <c r="D2406" s="4" t="s">
        <v>28</v>
      </c>
      <c r="E2406" s="4" t="s">
        <v>163</v>
      </c>
      <c r="F2406" s="5" t="s">
        <v>192</v>
      </c>
      <c r="G2406" s="6">
        <v>0.875</v>
      </c>
      <c r="H2406" s="6">
        <v>0.91180555555555554</v>
      </c>
      <c r="I2406" s="85">
        <f t="shared" si="37"/>
        <v>52.999999999999972</v>
      </c>
      <c r="J2406" s="86">
        <f>I2406*Segmentos!$D$7*(AH2406%)*IF(ISNUMBER(AI2406),AI2406%,0)</f>
        <v>96671.999999999942</v>
      </c>
      <c r="K2406" s="86">
        <f>I2406*Segmentos!$D$7*(AL2406%)*IF(ISNUMBER(AM2406),AM2406%,0)</f>
        <v>203943.99999999991</v>
      </c>
      <c r="L2406" s="4"/>
      <c r="M2406" s="2">
        <v>0.73</v>
      </c>
      <c r="N2406" s="2">
        <v>3.4</v>
      </c>
      <c r="O2406" s="2">
        <v>21.4</v>
      </c>
      <c r="P2406" s="2">
        <v>83.153800000000004</v>
      </c>
      <c r="Q2406" s="2">
        <v>0.03</v>
      </c>
      <c r="R2406" s="2">
        <v>0.9</v>
      </c>
      <c r="S2406" s="2">
        <v>2.9</v>
      </c>
      <c r="T2406" s="2">
        <v>0.48559999999999998</v>
      </c>
      <c r="U2406" s="2">
        <v>0.04</v>
      </c>
      <c r="V2406" s="2">
        <v>1</v>
      </c>
      <c r="W2406" s="2">
        <v>4.5</v>
      </c>
      <c r="X2406" s="2">
        <v>1.0763</v>
      </c>
      <c r="Y2406" s="2">
        <v>0.83</v>
      </c>
      <c r="Z2406" s="2">
        <v>6.1</v>
      </c>
      <c r="AA2406" s="2">
        <v>13.6</v>
      </c>
      <c r="AB2406" s="2">
        <v>28.195599999999999</v>
      </c>
      <c r="AC2406" s="2">
        <v>1.42</v>
      </c>
      <c r="AD2406" s="2">
        <v>3.7</v>
      </c>
      <c r="AE2406" s="2">
        <v>38.1</v>
      </c>
      <c r="AF2406" s="2">
        <v>53.3964</v>
      </c>
      <c r="AG2406" s="2">
        <v>0.46</v>
      </c>
      <c r="AH2406" s="22">
        <v>3</v>
      </c>
      <c r="AI2406" s="22">
        <v>15.2</v>
      </c>
      <c r="AJ2406" s="22">
        <v>25.040400000000002</v>
      </c>
      <c r="AK2406" s="18">
        <v>0.97</v>
      </c>
      <c r="AL2406" s="18">
        <v>3.7</v>
      </c>
      <c r="AM2406" s="18">
        <v>26</v>
      </c>
      <c r="AN2406" s="2">
        <v>58.113399999999999</v>
      </c>
      <c r="AO2406" s="2">
        <v>0.59</v>
      </c>
      <c r="AP2406" s="2">
        <v>2.1</v>
      </c>
      <c r="AQ2406" s="2">
        <v>27.7</v>
      </c>
      <c r="AR2406" s="2">
        <v>7.3986000000000001</v>
      </c>
      <c r="AS2406" s="2">
        <v>1.05</v>
      </c>
      <c r="AT2406" s="2">
        <v>2.2000000000000002</v>
      </c>
      <c r="AU2406" s="2">
        <v>47.1</v>
      </c>
      <c r="AV2406" s="2">
        <v>26.499700000000001</v>
      </c>
      <c r="AW2406" s="2">
        <v>0.09</v>
      </c>
      <c r="AX2406" s="2">
        <v>2</v>
      </c>
      <c r="AY2406" s="2">
        <v>4.7</v>
      </c>
      <c r="AZ2406" s="2">
        <v>3.0775999999999999</v>
      </c>
      <c r="BA2406" s="2">
        <v>1.05</v>
      </c>
      <c r="BB2406" s="2">
        <v>5.5</v>
      </c>
      <c r="BC2406" s="2">
        <v>19.2</v>
      </c>
      <c r="BD2406" s="2">
        <v>46.177900000000001</v>
      </c>
      <c r="BE2406" s="4"/>
      <c r="BF2406" s="4"/>
    </row>
    <row r="2407" spans="1:58" x14ac:dyDescent="0.2">
      <c r="A2407" s="29">
        <v>2406</v>
      </c>
      <c r="B2407" s="7" t="s">
        <v>141</v>
      </c>
      <c r="C2407" s="3">
        <v>40004</v>
      </c>
      <c r="D2407" s="4" t="s">
        <v>8</v>
      </c>
      <c r="E2407" s="4" t="s">
        <v>171</v>
      </c>
      <c r="F2407" s="5" t="s">
        <v>192</v>
      </c>
      <c r="G2407" s="6">
        <v>0.81041666666666667</v>
      </c>
      <c r="H2407" s="6">
        <v>0.87291666666666667</v>
      </c>
      <c r="I2407" s="85">
        <f t="shared" si="37"/>
        <v>90</v>
      </c>
      <c r="J2407" s="86">
        <f>I2407*Segmentos!$D$7*(AH2407%)*IF(ISNUMBER(AI2407),AI2407%,0)</f>
        <v>743903.99999999988</v>
      </c>
      <c r="K2407" s="86">
        <f>I2407*Segmentos!$D$7*(AL2407%)*IF(ISNUMBER(AM2407),AM2407%,0)</f>
        <v>1497636.0000000002</v>
      </c>
      <c r="L2407" s="4"/>
      <c r="M2407" s="2">
        <v>3.17</v>
      </c>
      <c r="N2407" s="2">
        <v>11.6</v>
      </c>
      <c r="O2407" s="2">
        <v>27.2</v>
      </c>
      <c r="P2407" s="2">
        <v>79.434399999999997</v>
      </c>
      <c r="Q2407" s="2">
        <v>2.92</v>
      </c>
      <c r="R2407" s="2">
        <v>8</v>
      </c>
      <c r="S2407" s="2">
        <v>36.4</v>
      </c>
      <c r="T2407" s="2">
        <v>12.2049</v>
      </c>
      <c r="U2407" s="2">
        <v>1.78</v>
      </c>
      <c r="V2407" s="2">
        <v>7.4</v>
      </c>
      <c r="W2407" s="2">
        <v>24.1</v>
      </c>
      <c r="X2407" s="2">
        <v>9.3742000000000001</v>
      </c>
      <c r="Y2407" s="2">
        <v>3.79</v>
      </c>
      <c r="Z2407" s="2">
        <v>14.7</v>
      </c>
      <c r="AA2407" s="2">
        <v>25.7</v>
      </c>
      <c r="AB2407" s="2">
        <v>28.096299999999999</v>
      </c>
      <c r="AC2407" s="2">
        <v>3.61</v>
      </c>
      <c r="AD2407" s="2">
        <v>13.4</v>
      </c>
      <c r="AE2407" s="2">
        <v>27</v>
      </c>
      <c r="AF2407" s="2">
        <v>29.759</v>
      </c>
      <c r="AG2407" s="2">
        <v>2.0699999999999998</v>
      </c>
      <c r="AH2407" s="22">
        <v>8.1999999999999993</v>
      </c>
      <c r="AI2407" s="22">
        <v>25.2</v>
      </c>
      <c r="AJ2407" s="22">
        <v>24.6829</v>
      </c>
      <c r="AK2407" s="18">
        <v>4.1500000000000004</v>
      </c>
      <c r="AL2407" s="18">
        <v>14.7</v>
      </c>
      <c r="AM2407" s="18">
        <v>28.3</v>
      </c>
      <c r="AN2407" s="2">
        <v>54.7515</v>
      </c>
      <c r="AO2407" s="2">
        <v>0.7</v>
      </c>
      <c r="AP2407" s="2">
        <v>5.9</v>
      </c>
      <c r="AQ2407" s="2">
        <v>11.8</v>
      </c>
      <c r="AR2407" s="2">
        <v>1.9094</v>
      </c>
      <c r="AS2407" s="2">
        <v>3.39</v>
      </c>
      <c r="AT2407" s="2">
        <v>9.8000000000000007</v>
      </c>
      <c r="AU2407" s="2">
        <v>34.4</v>
      </c>
      <c r="AV2407" s="2">
        <v>18.732399999999998</v>
      </c>
      <c r="AW2407" s="2">
        <v>2.19</v>
      </c>
      <c r="AX2407" s="2">
        <v>9.9</v>
      </c>
      <c r="AY2407" s="2">
        <v>22.1</v>
      </c>
      <c r="AZ2407" s="2">
        <v>15.784000000000001</v>
      </c>
      <c r="BA2407" s="2">
        <v>4.4800000000000004</v>
      </c>
      <c r="BB2407" s="2">
        <v>15.6</v>
      </c>
      <c r="BC2407" s="2">
        <v>28.7</v>
      </c>
      <c r="BD2407" s="2">
        <v>43.008499999999998</v>
      </c>
      <c r="BE2407" s="4"/>
      <c r="BF2407" s="4"/>
    </row>
    <row r="2408" spans="1:58" x14ac:dyDescent="0.2">
      <c r="A2408" s="29">
        <v>2407</v>
      </c>
      <c r="B2408" s="7" t="s">
        <v>134</v>
      </c>
      <c r="C2408" s="3">
        <v>40004</v>
      </c>
      <c r="D2408" s="4" t="s">
        <v>13</v>
      </c>
      <c r="E2408" s="4" t="s">
        <v>174</v>
      </c>
      <c r="F2408" s="5" t="s">
        <v>192</v>
      </c>
      <c r="G2408" s="6">
        <v>0.91736111111111107</v>
      </c>
      <c r="H2408" s="6">
        <v>0.99444444444444446</v>
      </c>
      <c r="I2408" s="85">
        <f t="shared" si="37"/>
        <v>111.00000000000009</v>
      </c>
      <c r="J2408" s="86">
        <f>I2408*Segmentos!$D$7*(AH2408%)*IF(ISNUMBER(AI2408),AI2408%,0)</f>
        <v>2707378.8000000021</v>
      </c>
      <c r="K2408" s="86">
        <f>I2408*Segmentos!$D$7*(AL2408%)*IF(ISNUMBER(AM2408),AM2408%,0)</f>
        <v>4766428.8000000026</v>
      </c>
      <c r="L2408" s="4"/>
      <c r="M2408" s="2">
        <v>8.5399999999999991</v>
      </c>
      <c r="N2408" s="2">
        <v>25.2</v>
      </c>
      <c r="O2408" s="2">
        <v>33.799999999999997</v>
      </c>
      <c r="P2408" s="2">
        <v>89.3001</v>
      </c>
      <c r="Q2408" s="2">
        <v>6.37</v>
      </c>
      <c r="R2408" s="2">
        <v>16.600000000000001</v>
      </c>
      <c r="S2408" s="2">
        <v>38.299999999999997</v>
      </c>
      <c r="T2408" s="2">
        <v>11.119300000000001</v>
      </c>
      <c r="U2408" s="2">
        <v>6.43</v>
      </c>
      <c r="V2408" s="2">
        <v>20.5</v>
      </c>
      <c r="W2408" s="2">
        <v>31.4</v>
      </c>
      <c r="X2408" s="2">
        <v>14.092599999999999</v>
      </c>
      <c r="Y2408" s="2">
        <v>8.73</v>
      </c>
      <c r="Z2408" s="2">
        <v>28.4</v>
      </c>
      <c r="AA2408" s="2">
        <v>30.8</v>
      </c>
      <c r="AB2408" s="2">
        <v>26.96</v>
      </c>
      <c r="AC2408" s="2">
        <v>10.82</v>
      </c>
      <c r="AD2408" s="2">
        <v>29.9</v>
      </c>
      <c r="AE2408" s="2">
        <v>36.200000000000003</v>
      </c>
      <c r="AF2408" s="2">
        <v>37.128300000000003</v>
      </c>
      <c r="AG2408" s="2">
        <v>6.11</v>
      </c>
      <c r="AH2408" s="22">
        <v>21.7</v>
      </c>
      <c r="AI2408" s="22">
        <v>28.1</v>
      </c>
      <c r="AJ2408" s="22">
        <v>30.320399999999999</v>
      </c>
      <c r="AK2408" s="18">
        <v>10.73</v>
      </c>
      <c r="AL2408" s="18">
        <v>28.4</v>
      </c>
      <c r="AM2408" s="18">
        <v>37.799999999999997</v>
      </c>
      <c r="AN2408" s="2">
        <v>58.979700000000001</v>
      </c>
      <c r="AO2408" s="2">
        <v>5.64</v>
      </c>
      <c r="AP2408" s="2">
        <v>19.5</v>
      </c>
      <c r="AQ2408" s="2">
        <v>29</v>
      </c>
      <c r="AR2408" s="2">
        <v>6.4485999999999999</v>
      </c>
      <c r="AS2408" s="2">
        <v>6.11</v>
      </c>
      <c r="AT2408" s="2">
        <v>18.899999999999999</v>
      </c>
      <c r="AU2408" s="2">
        <v>32.299999999999997</v>
      </c>
      <c r="AV2408" s="2">
        <v>14.075699999999999</v>
      </c>
      <c r="AW2408" s="2">
        <v>9.11</v>
      </c>
      <c r="AX2408" s="2">
        <v>27.2</v>
      </c>
      <c r="AY2408" s="2">
        <v>33.5</v>
      </c>
      <c r="AZ2408" s="2">
        <v>27.385100000000001</v>
      </c>
      <c r="BA2408" s="2">
        <v>10.34</v>
      </c>
      <c r="BB2408" s="2">
        <v>29.1</v>
      </c>
      <c r="BC2408" s="2">
        <v>35.6</v>
      </c>
      <c r="BD2408" s="2">
        <v>41.390700000000002</v>
      </c>
      <c r="BE2408" s="4"/>
      <c r="BF2408" s="4"/>
    </row>
    <row r="2409" spans="1:58" x14ac:dyDescent="0.2">
      <c r="A2409" s="29">
        <v>2408</v>
      </c>
      <c r="B2409" s="7" t="s">
        <v>47</v>
      </c>
      <c r="C2409" s="3">
        <v>40004</v>
      </c>
      <c r="D2409" s="4" t="s">
        <v>3</v>
      </c>
      <c r="E2409" s="4" t="s">
        <v>175</v>
      </c>
      <c r="F2409" s="5" t="s">
        <v>192</v>
      </c>
      <c r="G2409" s="6">
        <v>0.91736111111111107</v>
      </c>
      <c r="H2409" s="6">
        <v>2.7777777777777776E-2</v>
      </c>
      <c r="I2409" s="85">
        <f t="shared" si="37"/>
        <v>159.00000000000006</v>
      </c>
      <c r="J2409" s="86">
        <f>I2409*Segmentos!$D$7*(AH2409%)*IF(ISNUMBER(AI2409),AI2409%,0)</f>
        <v>1918176.0000000005</v>
      </c>
      <c r="K2409" s="86">
        <f>I2409*Segmentos!$D$7*(AL2409%)*IF(ISNUMBER(AM2409),AM2409%,0)</f>
        <v>3637602.0000000005</v>
      </c>
      <c r="L2409" s="4"/>
      <c r="M2409" s="2">
        <v>4.4400000000000004</v>
      </c>
      <c r="N2409" s="2">
        <v>25.7</v>
      </c>
      <c r="O2409" s="2">
        <v>17.3</v>
      </c>
      <c r="P2409" s="2">
        <v>88.439300000000003</v>
      </c>
      <c r="Q2409" s="2">
        <v>3.26</v>
      </c>
      <c r="R2409" s="2">
        <v>20.2</v>
      </c>
      <c r="S2409" s="2">
        <v>16.2</v>
      </c>
      <c r="T2409" s="2">
        <v>10.8399</v>
      </c>
      <c r="U2409" s="2">
        <v>3.69</v>
      </c>
      <c r="V2409" s="2">
        <v>21.5</v>
      </c>
      <c r="W2409" s="2">
        <v>17.2</v>
      </c>
      <c r="X2409" s="2">
        <v>15.418200000000001</v>
      </c>
      <c r="Y2409" s="2">
        <v>3.81</v>
      </c>
      <c r="Z2409" s="2">
        <v>28.6</v>
      </c>
      <c r="AA2409" s="2">
        <v>13.3</v>
      </c>
      <c r="AB2409" s="2">
        <v>22.383400000000002</v>
      </c>
      <c r="AC2409" s="2">
        <v>6.09</v>
      </c>
      <c r="AD2409" s="2">
        <v>28.4</v>
      </c>
      <c r="AE2409" s="2">
        <v>21.5</v>
      </c>
      <c r="AF2409" s="2">
        <v>39.797800000000002</v>
      </c>
      <c r="AG2409" s="2">
        <v>3.02</v>
      </c>
      <c r="AH2409" s="22">
        <v>23.2</v>
      </c>
      <c r="AI2409" s="22">
        <v>13</v>
      </c>
      <c r="AJ2409" s="22">
        <v>28.4878</v>
      </c>
      <c r="AK2409" s="18">
        <v>5.73</v>
      </c>
      <c r="AL2409" s="18">
        <v>27.9</v>
      </c>
      <c r="AM2409" s="18">
        <v>20.5</v>
      </c>
      <c r="AN2409" s="2">
        <v>59.951599999999999</v>
      </c>
      <c r="AO2409" s="2">
        <v>4.96</v>
      </c>
      <c r="AP2409" s="2">
        <v>23.6</v>
      </c>
      <c r="AQ2409" s="2">
        <v>21</v>
      </c>
      <c r="AR2409" s="2">
        <v>10.7866</v>
      </c>
      <c r="AS2409" s="2">
        <v>5.79</v>
      </c>
      <c r="AT2409" s="2">
        <v>24</v>
      </c>
      <c r="AU2409" s="2">
        <v>24.1</v>
      </c>
      <c r="AV2409" s="2">
        <v>25.3872</v>
      </c>
      <c r="AW2409" s="2">
        <v>3.92</v>
      </c>
      <c r="AX2409" s="2">
        <v>25.8</v>
      </c>
      <c r="AY2409" s="2">
        <v>15.2</v>
      </c>
      <c r="AZ2409" s="2">
        <v>22.423200000000001</v>
      </c>
      <c r="BA2409" s="2">
        <v>3.92</v>
      </c>
      <c r="BB2409" s="2">
        <v>27</v>
      </c>
      <c r="BC2409" s="2">
        <v>14.5</v>
      </c>
      <c r="BD2409" s="2">
        <v>29.842400000000001</v>
      </c>
      <c r="BE2409" s="4"/>
      <c r="BF2409" s="4"/>
    </row>
    <row r="2410" spans="1:58" x14ac:dyDescent="0.2">
      <c r="A2410" s="29">
        <v>2409</v>
      </c>
      <c r="B2410" s="7" t="s">
        <v>23</v>
      </c>
      <c r="C2410" s="3">
        <v>40004</v>
      </c>
      <c r="D2410" s="4" t="s">
        <v>21</v>
      </c>
      <c r="E2410" s="4" t="s">
        <v>170</v>
      </c>
      <c r="F2410" s="5" t="s">
        <v>192</v>
      </c>
      <c r="G2410" s="6">
        <v>0.875</v>
      </c>
      <c r="H2410" s="6">
        <v>0.9159722222222223</v>
      </c>
      <c r="I2410" s="85">
        <f t="shared" si="37"/>
        <v>59.000000000000114</v>
      </c>
      <c r="J2410" s="86">
        <f>I2410*Segmentos!$D$7*(AH2410%)*IF(ISNUMBER(AI2410),AI2410%,0)</f>
        <v>122413.20000000023</v>
      </c>
      <c r="K2410" s="86">
        <f>I2410*Segmentos!$D$7*(AL2410%)*IF(ISNUMBER(AM2410),AM2410%,0)</f>
        <v>139004.00000000026</v>
      </c>
      <c r="L2410" s="4"/>
      <c r="M2410" s="2">
        <v>0.56000000000000005</v>
      </c>
      <c r="N2410" s="2">
        <v>2.5</v>
      </c>
      <c r="O2410" s="2">
        <v>21.9</v>
      </c>
      <c r="P2410" s="2">
        <v>46.878</v>
      </c>
      <c r="Q2410" s="2">
        <v>0.64</v>
      </c>
      <c r="R2410" s="2">
        <v>1.6</v>
      </c>
      <c r="S2410" s="2">
        <v>38.9</v>
      </c>
      <c r="T2410" s="2">
        <v>8.9795999999999996</v>
      </c>
      <c r="U2410" s="2">
        <v>0.92</v>
      </c>
      <c r="V2410" s="2">
        <v>2.6</v>
      </c>
      <c r="W2410" s="2">
        <v>34.9</v>
      </c>
      <c r="X2410" s="2">
        <v>16.251300000000001</v>
      </c>
      <c r="Y2410" s="2">
        <v>0.46</v>
      </c>
      <c r="Z2410" s="2">
        <v>2.2000000000000002</v>
      </c>
      <c r="AA2410" s="2">
        <v>20.399999999999999</v>
      </c>
      <c r="AB2410" s="2">
        <v>11.362299999999999</v>
      </c>
      <c r="AC2410" s="2">
        <v>0.37</v>
      </c>
      <c r="AD2410" s="2">
        <v>3.2</v>
      </c>
      <c r="AE2410" s="2">
        <v>11.6</v>
      </c>
      <c r="AF2410" s="2">
        <v>10.284800000000001</v>
      </c>
      <c r="AG2410" s="2">
        <v>0.52</v>
      </c>
      <c r="AH2410" s="22">
        <v>1.9</v>
      </c>
      <c r="AI2410" s="22">
        <v>27.3</v>
      </c>
      <c r="AJ2410" s="22">
        <v>20.6416</v>
      </c>
      <c r="AK2410" s="18">
        <v>0.59</v>
      </c>
      <c r="AL2410" s="18">
        <v>3.1</v>
      </c>
      <c r="AM2410" s="18">
        <v>19</v>
      </c>
      <c r="AN2410" s="2">
        <v>26.236499999999999</v>
      </c>
      <c r="AO2410" s="2">
        <v>0.42</v>
      </c>
      <c r="AP2410" s="2">
        <v>0.9</v>
      </c>
      <c r="AQ2410" s="2">
        <v>44.2</v>
      </c>
      <c r="AR2410" s="2">
        <v>3.843</v>
      </c>
      <c r="AS2410" s="2">
        <v>0.49</v>
      </c>
      <c r="AT2410" s="2">
        <v>2.2000000000000002</v>
      </c>
      <c r="AU2410" s="2">
        <v>22.6</v>
      </c>
      <c r="AV2410" s="2">
        <v>9.0048999999999992</v>
      </c>
      <c r="AW2410" s="2">
        <v>0.65</v>
      </c>
      <c r="AX2410" s="2">
        <v>1.8</v>
      </c>
      <c r="AY2410" s="2">
        <v>36.799999999999997</v>
      </c>
      <c r="AZ2410" s="2">
        <v>15.7043</v>
      </c>
      <c r="BA2410" s="2">
        <v>0.56999999999999995</v>
      </c>
      <c r="BB2410" s="2">
        <v>3.8</v>
      </c>
      <c r="BC2410" s="2">
        <v>15</v>
      </c>
      <c r="BD2410" s="2">
        <v>18.325800000000001</v>
      </c>
      <c r="BE2410" s="4"/>
      <c r="BF2410" s="4"/>
    </row>
    <row r="2411" spans="1:58" x14ac:dyDescent="0.2">
      <c r="A2411" s="29">
        <v>2410</v>
      </c>
      <c r="B2411" s="7" t="s">
        <v>25</v>
      </c>
      <c r="C2411" s="3">
        <v>40004</v>
      </c>
      <c r="D2411" s="4" t="s">
        <v>21</v>
      </c>
      <c r="E2411" s="4" t="s">
        <v>171</v>
      </c>
      <c r="F2411" s="5" t="s">
        <v>192</v>
      </c>
      <c r="G2411" s="6">
        <v>0.89444444444444438</v>
      </c>
      <c r="H2411" s="6">
        <v>0.89583333333333337</v>
      </c>
      <c r="I2411" s="85">
        <f t="shared" si="37"/>
        <v>2.0000000000001528</v>
      </c>
      <c r="J2411" s="86">
        <f>I2411*Segmentos!$D$7*(AH2411%)*IF(ISNUMBER(AI2411),AI2411%,0)</f>
        <v>7336.0000000005612</v>
      </c>
      <c r="K2411" s="86">
        <f>I2411*Segmentos!$D$7*(AL2411%)*IF(ISNUMBER(AM2411),AM2411%,0)</f>
        <v>11088.000000000846</v>
      </c>
      <c r="L2411" s="4"/>
      <c r="M2411" s="2">
        <v>1.1599999999999999</v>
      </c>
      <c r="N2411" s="2">
        <v>1.2</v>
      </c>
      <c r="O2411" s="2">
        <v>96</v>
      </c>
      <c r="P2411" s="2">
        <v>72.975499999999997</v>
      </c>
      <c r="Q2411" s="2">
        <v>0.62</v>
      </c>
      <c r="R2411" s="2">
        <v>0.6</v>
      </c>
      <c r="S2411" s="2">
        <v>100</v>
      </c>
      <c r="T2411" s="2">
        <v>6.4960000000000004</v>
      </c>
      <c r="U2411" s="2">
        <v>0.84</v>
      </c>
      <c r="V2411" s="2">
        <v>0.8</v>
      </c>
      <c r="W2411" s="2">
        <v>100</v>
      </c>
      <c r="X2411" s="2">
        <v>11.082000000000001</v>
      </c>
      <c r="Y2411" s="2">
        <v>0.85</v>
      </c>
      <c r="Z2411" s="2">
        <v>0.9</v>
      </c>
      <c r="AA2411" s="2">
        <v>94</v>
      </c>
      <c r="AB2411" s="2">
        <v>15.7888</v>
      </c>
      <c r="AC2411" s="2">
        <v>1.93</v>
      </c>
      <c r="AD2411" s="2">
        <v>2</v>
      </c>
      <c r="AE2411" s="2">
        <v>95.1</v>
      </c>
      <c r="AF2411" s="2">
        <v>39.608699999999999</v>
      </c>
      <c r="AG2411" s="2">
        <v>0.95</v>
      </c>
      <c r="AH2411" s="22">
        <v>1</v>
      </c>
      <c r="AI2411" s="22">
        <v>91.7</v>
      </c>
      <c r="AJ2411" s="22">
        <v>28.357500000000002</v>
      </c>
      <c r="AK2411" s="18">
        <v>1.36</v>
      </c>
      <c r="AL2411" s="18">
        <v>1.4</v>
      </c>
      <c r="AM2411" s="18">
        <v>99</v>
      </c>
      <c r="AN2411" s="2">
        <v>44.618000000000002</v>
      </c>
      <c r="AO2411" s="2">
        <v>0.71</v>
      </c>
      <c r="AP2411" s="2">
        <v>0.9</v>
      </c>
      <c r="AQ2411" s="2">
        <v>82.7</v>
      </c>
      <c r="AR2411" s="2">
        <v>4.8495999999999997</v>
      </c>
      <c r="AS2411" s="2">
        <v>0.72</v>
      </c>
      <c r="AT2411" s="2">
        <v>0.7</v>
      </c>
      <c r="AU2411" s="2">
        <v>100</v>
      </c>
      <c r="AV2411" s="2">
        <v>9.8683999999999994</v>
      </c>
      <c r="AW2411" s="2">
        <v>0.64</v>
      </c>
      <c r="AX2411" s="2">
        <v>0.8</v>
      </c>
      <c r="AY2411" s="2">
        <v>85.1</v>
      </c>
      <c r="AZ2411" s="2">
        <v>11.607799999999999</v>
      </c>
      <c r="BA2411" s="2">
        <v>1.94</v>
      </c>
      <c r="BB2411" s="2">
        <v>1.9</v>
      </c>
      <c r="BC2411" s="2">
        <v>100</v>
      </c>
      <c r="BD2411" s="2">
        <v>46.6496</v>
      </c>
      <c r="BE2411" s="4"/>
      <c r="BF2411" s="4"/>
    </row>
    <row r="2412" spans="1:58" x14ac:dyDescent="0.2">
      <c r="A2412" s="29">
        <v>2411</v>
      </c>
      <c r="B2412" s="7" t="s">
        <v>32</v>
      </c>
      <c r="C2412" s="3">
        <v>40004</v>
      </c>
      <c r="D2412" s="4" t="s">
        <v>28</v>
      </c>
      <c r="E2412" s="4" t="s">
        <v>164</v>
      </c>
      <c r="F2412" s="5" t="s">
        <v>192</v>
      </c>
      <c r="G2412" s="6">
        <v>0.91527777777777775</v>
      </c>
      <c r="H2412" s="6">
        <v>0.91736111111111107</v>
      </c>
      <c r="I2412" s="85">
        <f t="shared" si="37"/>
        <v>2.9999999999999893</v>
      </c>
      <c r="J2412" s="86">
        <f>I2412*Segmentos!$D$7*(AH2412%)*IF(ISNUMBER(AI2412),AI2412%,0)</f>
        <v>4343.9999999999854</v>
      </c>
      <c r="K2412" s="86">
        <f>I2412*Segmentos!$D$7*(AL2412%)*IF(ISNUMBER(AM2412),AM2412%,0)</f>
        <v>4799.9999999999836</v>
      </c>
      <c r="L2412" s="4"/>
      <c r="M2412" s="2">
        <v>0.36</v>
      </c>
      <c r="N2412" s="2">
        <v>0.4</v>
      </c>
      <c r="O2412" s="2">
        <v>95.8</v>
      </c>
      <c r="P2412" s="2">
        <v>100</v>
      </c>
      <c r="Q2412" s="2">
        <v>0</v>
      </c>
      <c r="R2412" s="2">
        <v>0</v>
      </c>
      <c r="S2412" s="8" t="s">
        <v>577</v>
      </c>
      <c r="T2412" s="2">
        <v>0</v>
      </c>
      <c r="U2412" s="2">
        <v>0.15</v>
      </c>
      <c r="V2412" s="2">
        <v>0.2</v>
      </c>
      <c r="W2412" s="2">
        <v>66.7</v>
      </c>
      <c r="X2412" s="2">
        <v>8.8764000000000003</v>
      </c>
      <c r="Y2412" s="2">
        <v>0.11</v>
      </c>
      <c r="Z2412" s="2">
        <v>0.1</v>
      </c>
      <c r="AA2412" s="2">
        <v>100</v>
      </c>
      <c r="AB2412" s="2">
        <v>8.7132000000000005</v>
      </c>
      <c r="AC2412" s="2">
        <v>0.89</v>
      </c>
      <c r="AD2412" s="2">
        <v>0.9</v>
      </c>
      <c r="AE2412" s="2">
        <v>100</v>
      </c>
      <c r="AF2412" s="2">
        <v>82.410499999999999</v>
      </c>
      <c r="AG2412" s="2">
        <v>0.32</v>
      </c>
      <c r="AH2412" s="22">
        <v>0.4</v>
      </c>
      <c r="AI2412" s="22">
        <v>90.5</v>
      </c>
      <c r="AJ2412" s="22">
        <v>42.308300000000003</v>
      </c>
      <c r="AK2412" s="18">
        <v>0.39</v>
      </c>
      <c r="AL2412" s="18">
        <v>0.4</v>
      </c>
      <c r="AM2412" s="18">
        <v>100</v>
      </c>
      <c r="AN2412" s="2">
        <v>57.691699999999997</v>
      </c>
      <c r="AO2412" s="2">
        <v>0.28000000000000003</v>
      </c>
      <c r="AP2412" s="2">
        <v>0.3</v>
      </c>
      <c r="AQ2412" s="2">
        <v>100</v>
      </c>
      <c r="AR2412" s="2">
        <v>8.7132000000000005</v>
      </c>
      <c r="AS2412" s="2">
        <v>0.51</v>
      </c>
      <c r="AT2412" s="2">
        <v>0.6</v>
      </c>
      <c r="AU2412" s="2">
        <v>87.7</v>
      </c>
      <c r="AV2412" s="2">
        <v>31.7639</v>
      </c>
      <c r="AW2412" s="2">
        <v>0</v>
      </c>
      <c r="AX2412" s="2">
        <v>0</v>
      </c>
      <c r="AY2412" s="8" t="s">
        <v>577</v>
      </c>
      <c r="AZ2412" s="2">
        <v>0</v>
      </c>
      <c r="BA2412" s="2">
        <v>0.55000000000000004</v>
      </c>
      <c r="BB2412" s="2">
        <v>0.6</v>
      </c>
      <c r="BC2412" s="2">
        <v>100</v>
      </c>
      <c r="BD2412" s="2">
        <v>59.523000000000003</v>
      </c>
      <c r="BE2412" s="4"/>
      <c r="BF2412" s="4"/>
    </row>
    <row r="2413" spans="1:58" x14ac:dyDescent="0.2">
      <c r="A2413" s="29">
        <v>2412</v>
      </c>
      <c r="B2413" s="7" t="s">
        <v>19</v>
      </c>
      <c r="C2413" s="3">
        <v>40004</v>
      </c>
      <c r="D2413" s="4" t="s">
        <v>17</v>
      </c>
      <c r="E2413" s="4" t="s">
        <v>166</v>
      </c>
      <c r="F2413" s="5" t="s">
        <v>192</v>
      </c>
      <c r="G2413" s="6">
        <v>0.91527777777777775</v>
      </c>
      <c r="H2413" s="6">
        <v>0.91666666666666663</v>
      </c>
      <c r="I2413" s="85">
        <f t="shared" si="37"/>
        <v>1.9999999999999929</v>
      </c>
      <c r="J2413" s="86">
        <f>I2413*Segmentos!$D$7*(AH2413%)*IF(ISNUMBER(AI2413),AI2413%,0)</f>
        <v>4607.9999999999845</v>
      </c>
      <c r="K2413" s="86">
        <f>I2413*Segmentos!$D$7*(AL2413%)*IF(ISNUMBER(AM2413),AM2413%,0)</f>
        <v>4703.9999999999827</v>
      </c>
      <c r="L2413" s="4"/>
      <c r="M2413" s="2">
        <v>0.6</v>
      </c>
      <c r="N2413" s="2">
        <v>0.8</v>
      </c>
      <c r="O2413" s="2">
        <v>78</v>
      </c>
      <c r="P2413" s="2">
        <v>89.233599999999996</v>
      </c>
      <c r="Q2413" s="2">
        <v>0</v>
      </c>
      <c r="R2413" s="2">
        <v>0</v>
      </c>
      <c r="S2413" s="8" t="s">
        <v>577</v>
      </c>
      <c r="T2413" s="2">
        <v>0</v>
      </c>
      <c r="U2413" s="2">
        <v>0.89</v>
      </c>
      <c r="V2413" s="2">
        <v>1.2</v>
      </c>
      <c r="W2413" s="2">
        <v>75</v>
      </c>
      <c r="X2413" s="2">
        <v>27.460699999999999</v>
      </c>
      <c r="Y2413" s="2">
        <v>0.63</v>
      </c>
      <c r="Z2413" s="2">
        <v>0.8</v>
      </c>
      <c r="AA2413" s="2">
        <v>77</v>
      </c>
      <c r="AB2413" s="2">
        <v>27.225000000000001</v>
      </c>
      <c r="AC2413" s="2">
        <v>0.71</v>
      </c>
      <c r="AD2413" s="2">
        <v>0.9</v>
      </c>
      <c r="AE2413" s="2">
        <v>81.3</v>
      </c>
      <c r="AF2413" s="2">
        <v>34.548000000000002</v>
      </c>
      <c r="AG2413" s="2">
        <v>0.59</v>
      </c>
      <c r="AH2413" s="22">
        <v>0.8</v>
      </c>
      <c r="AI2413" s="22">
        <v>72</v>
      </c>
      <c r="AJ2413" s="22">
        <v>41.300699999999999</v>
      </c>
      <c r="AK2413" s="18">
        <v>0.62</v>
      </c>
      <c r="AL2413" s="18">
        <v>0.7</v>
      </c>
      <c r="AM2413" s="18">
        <v>84</v>
      </c>
      <c r="AN2413" s="2">
        <v>47.932899999999997</v>
      </c>
      <c r="AO2413" s="2">
        <v>0.28000000000000003</v>
      </c>
      <c r="AP2413" s="2">
        <v>0.3</v>
      </c>
      <c r="AQ2413" s="2">
        <v>100</v>
      </c>
      <c r="AR2413" s="2">
        <v>4.4691000000000001</v>
      </c>
      <c r="AS2413" s="2">
        <v>0.2</v>
      </c>
      <c r="AT2413" s="2">
        <v>0.2</v>
      </c>
      <c r="AU2413" s="2">
        <v>100</v>
      </c>
      <c r="AV2413" s="2">
        <v>6.5118999999999998</v>
      </c>
      <c r="AW2413" s="2">
        <v>0.35</v>
      </c>
      <c r="AX2413" s="2">
        <v>0.5</v>
      </c>
      <c r="AY2413" s="2">
        <v>65.2</v>
      </c>
      <c r="AZ2413" s="2">
        <v>14.838200000000001</v>
      </c>
      <c r="BA2413" s="2">
        <v>1.1200000000000001</v>
      </c>
      <c r="BB2413" s="2">
        <v>1.4</v>
      </c>
      <c r="BC2413" s="2">
        <v>78.599999999999994</v>
      </c>
      <c r="BD2413" s="2">
        <v>63.414400000000001</v>
      </c>
      <c r="BE2413" s="4"/>
      <c r="BF2413" s="4"/>
    </row>
    <row r="2414" spans="1:58" x14ac:dyDescent="0.2">
      <c r="A2414" s="29">
        <v>2413</v>
      </c>
      <c r="B2414" s="7" t="s">
        <v>2</v>
      </c>
      <c r="C2414" s="3">
        <v>40004</v>
      </c>
      <c r="D2414" s="4" t="s">
        <v>0</v>
      </c>
      <c r="E2414" s="4" t="s">
        <v>164</v>
      </c>
      <c r="F2414" s="5" t="s">
        <v>192</v>
      </c>
      <c r="G2414" s="6">
        <v>0.88402777777777775</v>
      </c>
      <c r="H2414" s="6">
        <v>0.93125000000000002</v>
      </c>
      <c r="I2414" s="85">
        <f t="shared" si="37"/>
        <v>68.000000000000085</v>
      </c>
      <c r="J2414" s="86">
        <f>I2414*Segmentos!$D$7*(AH2414%)*IF(ISNUMBER(AI2414),AI2414%,0)</f>
        <v>990569.60000000137</v>
      </c>
      <c r="K2414" s="86">
        <f>I2414*Segmentos!$D$7*(AL2414%)*IF(ISNUMBER(AM2414),AM2414%,0)</f>
        <v>1217417.6000000017</v>
      </c>
      <c r="L2414" s="4"/>
      <c r="M2414" s="2">
        <v>4.07</v>
      </c>
      <c r="N2414" s="2">
        <v>15</v>
      </c>
      <c r="O2414" s="2">
        <v>27.1</v>
      </c>
      <c r="P2414" s="2">
        <v>83.469700000000003</v>
      </c>
      <c r="Q2414" s="2">
        <v>2.08</v>
      </c>
      <c r="R2414" s="2">
        <v>9.3000000000000007</v>
      </c>
      <c r="S2414" s="2">
        <v>22.4</v>
      </c>
      <c r="T2414" s="2">
        <v>7.1071</v>
      </c>
      <c r="U2414" s="2">
        <v>2.72</v>
      </c>
      <c r="V2414" s="2">
        <v>13.4</v>
      </c>
      <c r="W2414" s="2">
        <v>20.399999999999999</v>
      </c>
      <c r="X2414" s="2">
        <v>11.7217</v>
      </c>
      <c r="Y2414" s="2">
        <v>3.35</v>
      </c>
      <c r="Z2414" s="2">
        <v>15.2</v>
      </c>
      <c r="AA2414" s="2">
        <v>22</v>
      </c>
      <c r="AB2414" s="2">
        <v>20.299900000000001</v>
      </c>
      <c r="AC2414" s="2">
        <v>6.58</v>
      </c>
      <c r="AD2414" s="2">
        <v>18.8</v>
      </c>
      <c r="AE2414" s="2">
        <v>35</v>
      </c>
      <c r="AF2414" s="2">
        <v>44.340899999999998</v>
      </c>
      <c r="AG2414" s="2">
        <v>3.63</v>
      </c>
      <c r="AH2414" s="22">
        <v>13.9</v>
      </c>
      <c r="AI2414" s="22">
        <v>26.2</v>
      </c>
      <c r="AJ2414" s="22">
        <v>35.312899999999999</v>
      </c>
      <c r="AK2414" s="18">
        <v>4.46</v>
      </c>
      <c r="AL2414" s="18">
        <v>16.100000000000001</v>
      </c>
      <c r="AM2414" s="18">
        <v>27.8</v>
      </c>
      <c r="AN2414" s="2">
        <v>48.156700000000001</v>
      </c>
      <c r="AO2414" s="2">
        <v>4.4800000000000004</v>
      </c>
      <c r="AP2414" s="2">
        <v>13.7</v>
      </c>
      <c r="AQ2414" s="2">
        <v>32.700000000000003</v>
      </c>
      <c r="AR2414" s="2">
        <v>10.0382</v>
      </c>
      <c r="AS2414" s="2">
        <v>4.5599999999999996</v>
      </c>
      <c r="AT2414" s="2">
        <v>15.1</v>
      </c>
      <c r="AU2414" s="2">
        <v>30.2</v>
      </c>
      <c r="AV2414" s="2">
        <v>20.6235</v>
      </c>
      <c r="AW2414" s="2">
        <v>4.04</v>
      </c>
      <c r="AX2414" s="2">
        <v>15</v>
      </c>
      <c r="AY2414" s="2">
        <v>26.9</v>
      </c>
      <c r="AZ2414" s="2">
        <v>23.811199999999999</v>
      </c>
      <c r="BA2414" s="2">
        <v>3.69</v>
      </c>
      <c r="BB2414" s="2">
        <v>15.4</v>
      </c>
      <c r="BC2414" s="2">
        <v>24</v>
      </c>
      <c r="BD2414" s="2">
        <v>28.9968</v>
      </c>
      <c r="BE2414" s="4"/>
      <c r="BF2414" s="4"/>
    </row>
    <row r="2415" spans="1:58" x14ac:dyDescent="0.2">
      <c r="A2415" s="29">
        <v>2414</v>
      </c>
      <c r="B2415" s="7" t="s">
        <v>16</v>
      </c>
      <c r="C2415" s="3">
        <v>40004</v>
      </c>
      <c r="D2415" s="4" t="s">
        <v>13</v>
      </c>
      <c r="E2415" s="4" t="s">
        <v>166</v>
      </c>
      <c r="F2415" s="5" t="s">
        <v>192</v>
      </c>
      <c r="G2415" s="6">
        <v>0.91388888888888886</v>
      </c>
      <c r="H2415" s="6">
        <v>0.91736111111111107</v>
      </c>
      <c r="I2415" s="85">
        <f t="shared" si="37"/>
        <v>4.9999999999999822</v>
      </c>
      <c r="J2415" s="86">
        <f>I2415*Segmentos!$D$7*(AH2415%)*IF(ISNUMBER(AI2415),AI2415%,0)</f>
        <v>126587.99999999955</v>
      </c>
      <c r="K2415" s="86">
        <f>I2415*Segmentos!$D$7*(AL2415%)*IF(ISNUMBER(AM2415),AM2415%,0)</f>
        <v>201941.99999999924</v>
      </c>
      <c r="L2415" s="4"/>
      <c r="M2415" s="2">
        <v>8.31</v>
      </c>
      <c r="N2415" s="2">
        <v>9.8000000000000007</v>
      </c>
      <c r="O2415" s="2">
        <v>84.8</v>
      </c>
      <c r="P2415" s="2">
        <v>93.507199999999997</v>
      </c>
      <c r="Q2415" s="2">
        <v>5.69</v>
      </c>
      <c r="R2415" s="2">
        <v>6.2</v>
      </c>
      <c r="S2415" s="2">
        <v>92.4</v>
      </c>
      <c r="T2415" s="2">
        <v>10.682</v>
      </c>
      <c r="U2415" s="2">
        <v>4.63</v>
      </c>
      <c r="V2415" s="2">
        <v>6.3</v>
      </c>
      <c r="W2415" s="2">
        <v>73.400000000000006</v>
      </c>
      <c r="X2415" s="2">
        <v>10.927899999999999</v>
      </c>
      <c r="Y2415" s="2">
        <v>6.98</v>
      </c>
      <c r="Z2415" s="2">
        <v>8.5</v>
      </c>
      <c r="AA2415" s="2">
        <v>82.4</v>
      </c>
      <c r="AB2415" s="2">
        <v>23.206499999999998</v>
      </c>
      <c r="AC2415" s="2">
        <v>13.18</v>
      </c>
      <c r="AD2415" s="2">
        <v>15.1</v>
      </c>
      <c r="AE2415" s="2">
        <v>87.4</v>
      </c>
      <c r="AF2415" s="2">
        <v>48.6907</v>
      </c>
      <c r="AG2415" s="2">
        <v>6.32</v>
      </c>
      <c r="AH2415" s="22">
        <v>7.7</v>
      </c>
      <c r="AI2415" s="22">
        <v>82.2</v>
      </c>
      <c r="AJ2415" s="22">
        <v>33.729799999999997</v>
      </c>
      <c r="AK2415" s="18">
        <v>10.1</v>
      </c>
      <c r="AL2415" s="18">
        <v>11.7</v>
      </c>
      <c r="AM2415" s="18">
        <v>86.3</v>
      </c>
      <c r="AN2415" s="2">
        <v>59.7774</v>
      </c>
      <c r="AO2415" s="2">
        <v>7.08</v>
      </c>
      <c r="AP2415" s="2">
        <v>8.1999999999999993</v>
      </c>
      <c r="AQ2415" s="2">
        <v>85.9</v>
      </c>
      <c r="AR2415" s="2">
        <v>8.7066999999999997</v>
      </c>
      <c r="AS2415" s="2">
        <v>6</v>
      </c>
      <c r="AT2415" s="2">
        <v>7.5</v>
      </c>
      <c r="AU2415" s="2">
        <v>80.400000000000006</v>
      </c>
      <c r="AV2415" s="2">
        <v>14.865</v>
      </c>
      <c r="AW2415" s="2">
        <v>7.06</v>
      </c>
      <c r="AX2415" s="2">
        <v>9.3000000000000007</v>
      </c>
      <c r="AY2415" s="2">
        <v>76.3</v>
      </c>
      <c r="AZ2415" s="2">
        <v>22.846900000000002</v>
      </c>
      <c r="BA2415" s="2">
        <v>10.92</v>
      </c>
      <c r="BB2415" s="2">
        <v>12</v>
      </c>
      <c r="BC2415" s="2">
        <v>91</v>
      </c>
      <c r="BD2415" s="2">
        <v>47.0886</v>
      </c>
      <c r="BE2415" s="4"/>
      <c r="BF2415" s="4"/>
    </row>
    <row r="2416" spans="1:58" x14ac:dyDescent="0.2">
      <c r="A2416" s="29">
        <v>2415</v>
      </c>
      <c r="B2416" s="7" t="s">
        <v>22</v>
      </c>
      <c r="C2416" s="3">
        <v>40004</v>
      </c>
      <c r="D2416" s="4" t="s">
        <v>21</v>
      </c>
      <c r="E2416" s="4" t="s">
        <v>164</v>
      </c>
      <c r="F2416" s="5" t="s">
        <v>192</v>
      </c>
      <c r="G2416" s="6">
        <v>0.83333333333333337</v>
      </c>
      <c r="H2416" s="6">
        <v>0.87361111111111101</v>
      </c>
      <c r="I2416" s="85">
        <f t="shared" si="37"/>
        <v>57.999999999999794</v>
      </c>
      <c r="J2416" s="86">
        <f>I2416*Segmentos!$D$7*(AH2416%)*IF(ISNUMBER(AI2416),AI2416%,0)</f>
        <v>283039.99999999901</v>
      </c>
      <c r="K2416" s="86">
        <f>I2416*Segmentos!$D$7*(AL2416%)*IF(ISNUMBER(AM2416),AM2416%,0)</f>
        <v>463443.19999999838</v>
      </c>
      <c r="L2416" s="4"/>
      <c r="M2416" s="2">
        <v>1.62</v>
      </c>
      <c r="N2416" s="2">
        <v>4.2</v>
      </c>
      <c r="O2416" s="2">
        <v>38.700000000000003</v>
      </c>
      <c r="P2416" s="2">
        <v>84.781700000000001</v>
      </c>
      <c r="Q2416" s="2">
        <v>0.06</v>
      </c>
      <c r="R2416" s="2">
        <v>1</v>
      </c>
      <c r="S2416" s="2">
        <v>6.2</v>
      </c>
      <c r="T2416" s="2">
        <v>0.55300000000000005</v>
      </c>
      <c r="U2416" s="2">
        <v>0.24</v>
      </c>
      <c r="V2416" s="2">
        <v>1.1000000000000001</v>
      </c>
      <c r="W2416" s="2">
        <v>21.5</v>
      </c>
      <c r="X2416" s="2">
        <v>2.6012</v>
      </c>
      <c r="Y2416" s="2">
        <v>0.64</v>
      </c>
      <c r="Z2416" s="2">
        <v>3</v>
      </c>
      <c r="AA2416" s="2">
        <v>21.5</v>
      </c>
      <c r="AB2416" s="2">
        <v>9.9098000000000006</v>
      </c>
      <c r="AC2416" s="2">
        <v>4.18</v>
      </c>
      <c r="AD2416" s="2">
        <v>8.9</v>
      </c>
      <c r="AE2416" s="2">
        <v>47.1</v>
      </c>
      <c r="AF2416" s="2">
        <v>71.717600000000004</v>
      </c>
      <c r="AG2416" s="2">
        <v>1.21</v>
      </c>
      <c r="AH2416" s="22">
        <v>4</v>
      </c>
      <c r="AI2416" s="22">
        <v>30.5</v>
      </c>
      <c r="AJ2416" s="22">
        <v>30.1143</v>
      </c>
      <c r="AK2416" s="18">
        <v>1.99</v>
      </c>
      <c r="AL2416" s="18">
        <v>4.4000000000000004</v>
      </c>
      <c r="AM2416" s="18">
        <v>45.4</v>
      </c>
      <c r="AN2416" s="2">
        <v>54.667400000000001</v>
      </c>
      <c r="AO2416" s="2">
        <v>1.54</v>
      </c>
      <c r="AP2416" s="2">
        <v>4.2</v>
      </c>
      <c r="AQ2416" s="2">
        <v>36.9</v>
      </c>
      <c r="AR2416" s="2">
        <v>8.8118999999999996</v>
      </c>
      <c r="AS2416" s="2">
        <v>0.91</v>
      </c>
      <c r="AT2416" s="2">
        <v>2.9</v>
      </c>
      <c r="AU2416" s="2">
        <v>31.6</v>
      </c>
      <c r="AV2416" s="2">
        <v>10.5021</v>
      </c>
      <c r="AW2416" s="2">
        <v>1.48</v>
      </c>
      <c r="AX2416" s="2">
        <v>4.5</v>
      </c>
      <c r="AY2416" s="2">
        <v>33</v>
      </c>
      <c r="AZ2416" s="2">
        <v>22.206099999999999</v>
      </c>
      <c r="BA2416" s="2">
        <v>2.16</v>
      </c>
      <c r="BB2416" s="2">
        <v>4.7</v>
      </c>
      <c r="BC2416" s="2">
        <v>45.7</v>
      </c>
      <c r="BD2416" s="2">
        <v>43.261600000000001</v>
      </c>
      <c r="BE2416" s="4"/>
      <c r="BF2416" s="4"/>
    </row>
    <row r="2417" spans="1:58" x14ac:dyDescent="0.2">
      <c r="A2417" s="29">
        <v>2416</v>
      </c>
      <c r="B2417" s="7" t="s">
        <v>4</v>
      </c>
      <c r="C2417" s="3">
        <v>40004</v>
      </c>
      <c r="D2417" s="4" t="s">
        <v>3</v>
      </c>
      <c r="E2417" s="4" t="s">
        <v>165</v>
      </c>
      <c r="F2417" s="5" t="s">
        <v>192</v>
      </c>
      <c r="G2417" s="6">
        <v>0.77777777777777779</v>
      </c>
      <c r="H2417" s="6">
        <v>0.87361111111111101</v>
      </c>
      <c r="I2417" s="85">
        <f t="shared" si="37"/>
        <v>137.99999999999983</v>
      </c>
      <c r="J2417" s="86">
        <f>I2417*Segmentos!$D$7*(AH2417%)*IF(ISNUMBER(AI2417),AI2417%,0)</f>
        <v>1339427.9999999986</v>
      </c>
      <c r="K2417" s="86">
        <f>I2417*Segmentos!$D$7*(AL2417%)*IF(ISNUMBER(AM2417),AM2417%,0)</f>
        <v>2044055.9999999974</v>
      </c>
      <c r="L2417" s="4"/>
      <c r="M2417" s="2">
        <v>3.09</v>
      </c>
      <c r="N2417" s="2">
        <v>13.9</v>
      </c>
      <c r="O2417" s="2">
        <v>22.3</v>
      </c>
      <c r="P2417" s="2">
        <v>72.110799999999998</v>
      </c>
      <c r="Q2417" s="2">
        <v>2.23</v>
      </c>
      <c r="R2417" s="2">
        <v>12.4</v>
      </c>
      <c r="S2417" s="2">
        <v>17.899999999999999</v>
      </c>
      <c r="T2417" s="2">
        <v>8.6542999999999992</v>
      </c>
      <c r="U2417" s="2">
        <v>3.92</v>
      </c>
      <c r="V2417" s="2">
        <v>15.8</v>
      </c>
      <c r="W2417" s="2">
        <v>24.8</v>
      </c>
      <c r="X2417" s="2">
        <v>19.157399999999999</v>
      </c>
      <c r="Y2417" s="2">
        <v>3.02</v>
      </c>
      <c r="Z2417" s="2">
        <v>14.2</v>
      </c>
      <c r="AA2417" s="2">
        <v>21.3</v>
      </c>
      <c r="AB2417" s="2">
        <v>20.786899999999999</v>
      </c>
      <c r="AC2417" s="2">
        <v>3.07</v>
      </c>
      <c r="AD2417" s="2">
        <v>13.1</v>
      </c>
      <c r="AE2417" s="2">
        <v>23.4</v>
      </c>
      <c r="AF2417" s="2">
        <v>23.5122</v>
      </c>
      <c r="AG2417" s="2">
        <v>2.42</v>
      </c>
      <c r="AH2417" s="22">
        <v>11.5</v>
      </c>
      <c r="AI2417" s="22">
        <v>21.1</v>
      </c>
      <c r="AJ2417" s="22">
        <v>26.769200000000001</v>
      </c>
      <c r="AK2417" s="18">
        <v>3.7</v>
      </c>
      <c r="AL2417" s="18">
        <v>16.100000000000001</v>
      </c>
      <c r="AM2417" s="18">
        <v>23</v>
      </c>
      <c r="AN2417" s="2">
        <v>45.3416</v>
      </c>
      <c r="AO2417" s="2">
        <v>1.41</v>
      </c>
      <c r="AP2417" s="2">
        <v>6.7</v>
      </c>
      <c r="AQ2417" s="2">
        <v>20.9</v>
      </c>
      <c r="AR2417" s="2">
        <v>3.5817999999999999</v>
      </c>
      <c r="AS2417" s="2">
        <v>1.97</v>
      </c>
      <c r="AT2417" s="2">
        <v>10.6</v>
      </c>
      <c r="AU2417" s="2">
        <v>18.600000000000001</v>
      </c>
      <c r="AV2417" s="2">
        <v>10.138500000000001</v>
      </c>
      <c r="AW2417" s="2">
        <v>3.88</v>
      </c>
      <c r="AX2417" s="2">
        <v>16.8</v>
      </c>
      <c r="AY2417" s="2">
        <v>23.2</v>
      </c>
      <c r="AZ2417" s="2">
        <v>26.025400000000001</v>
      </c>
      <c r="BA2417" s="2">
        <v>3.63</v>
      </c>
      <c r="BB2417" s="2">
        <v>15.6</v>
      </c>
      <c r="BC2417" s="2">
        <v>23.2</v>
      </c>
      <c r="BD2417" s="2">
        <v>32.365099999999998</v>
      </c>
      <c r="BE2417" s="4"/>
      <c r="BF2417" s="4"/>
    </row>
    <row r="2418" spans="1:58" x14ac:dyDescent="0.2">
      <c r="A2418" s="29">
        <v>2417</v>
      </c>
      <c r="B2418" s="7" t="s">
        <v>15</v>
      </c>
      <c r="C2418" s="3">
        <v>40005</v>
      </c>
      <c r="D2418" s="4" t="s">
        <v>13</v>
      </c>
      <c r="E2418" s="4" t="s">
        <v>164</v>
      </c>
      <c r="F2418" s="5" t="s">
        <v>193</v>
      </c>
      <c r="G2418" s="6">
        <v>0.875</v>
      </c>
      <c r="H2418" s="6">
        <v>0.9145833333333333</v>
      </c>
      <c r="I2418" s="85">
        <f t="shared" si="37"/>
        <v>56.999999999999957</v>
      </c>
      <c r="J2418" s="86">
        <f>I2418*Segmentos!$D$7*(AH2418%)*IF(ISNUMBER(AI2418),AI2418%,0)</f>
        <v>1443331.1999999986</v>
      </c>
      <c r="K2418" s="86">
        <f>I2418*Segmentos!$D$7*(AL2418%)*IF(ISNUMBER(AM2418),AM2418%,0)</f>
        <v>1448620.7999999989</v>
      </c>
      <c r="L2418" s="4"/>
      <c r="M2418" s="2">
        <v>6.35</v>
      </c>
      <c r="N2418" s="2">
        <v>15.8</v>
      </c>
      <c r="O2418" s="2">
        <v>40.200000000000003</v>
      </c>
      <c r="P2418" s="2">
        <v>90.868700000000004</v>
      </c>
      <c r="Q2418" s="2">
        <v>3.45</v>
      </c>
      <c r="R2418" s="2">
        <v>8.5</v>
      </c>
      <c r="S2418" s="2">
        <v>40.6</v>
      </c>
      <c r="T2418" s="2">
        <v>8.2402999999999995</v>
      </c>
      <c r="U2418" s="2">
        <v>4.99</v>
      </c>
      <c r="V2418" s="2">
        <v>10.9</v>
      </c>
      <c r="W2418" s="2">
        <v>45.6</v>
      </c>
      <c r="X2418" s="2">
        <v>14.9648</v>
      </c>
      <c r="Y2418" s="2">
        <v>5.91</v>
      </c>
      <c r="Z2418" s="2">
        <v>16.5</v>
      </c>
      <c r="AA2418" s="2">
        <v>35.9</v>
      </c>
      <c r="AB2418" s="2">
        <v>24.986000000000001</v>
      </c>
      <c r="AC2418" s="2">
        <v>9.08</v>
      </c>
      <c r="AD2418" s="2">
        <v>22</v>
      </c>
      <c r="AE2418" s="2">
        <v>41.3</v>
      </c>
      <c r="AF2418" s="2">
        <v>42.677599999999998</v>
      </c>
      <c r="AG2418" s="2">
        <v>6.32</v>
      </c>
      <c r="AH2418" s="22">
        <v>16.399999999999999</v>
      </c>
      <c r="AI2418" s="22">
        <v>38.6</v>
      </c>
      <c r="AJ2418" s="22">
        <v>42.904000000000003</v>
      </c>
      <c r="AK2418" s="18">
        <v>6.38</v>
      </c>
      <c r="AL2418" s="18">
        <v>15.2</v>
      </c>
      <c r="AM2418" s="18">
        <v>41.8</v>
      </c>
      <c r="AN2418" s="2">
        <v>47.964799999999997</v>
      </c>
      <c r="AO2418" s="2">
        <v>2.9</v>
      </c>
      <c r="AP2418" s="2">
        <v>8.5</v>
      </c>
      <c r="AQ2418" s="2">
        <v>34.200000000000003</v>
      </c>
      <c r="AR2418" s="2">
        <v>4.5354999999999999</v>
      </c>
      <c r="AS2418" s="2">
        <v>4.8600000000000003</v>
      </c>
      <c r="AT2418" s="2">
        <v>13.2</v>
      </c>
      <c r="AU2418" s="2">
        <v>36.9</v>
      </c>
      <c r="AV2418" s="2">
        <v>15.3179</v>
      </c>
      <c r="AW2418" s="2">
        <v>7.98</v>
      </c>
      <c r="AX2418" s="2">
        <v>19.3</v>
      </c>
      <c r="AY2418" s="2">
        <v>41.4</v>
      </c>
      <c r="AZ2418" s="2">
        <v>32.823700000000002</v>
      </c>
      <c r="BA2418" s="2">
        <v>6.97</v>
      </c>
      <c r="BB2418" s="2">
        <v>16.7</v>
      </c>
      <c r="BC2418" s="2">
        <v>41.6</v>
      </c>
      <c r="BD2418" s="2">
        <v>38.191600000000001</v>
      </c>
      <c r="BE2418" s="4"/>
      <c r="BF2418" s="4"/>
    </row>
    <row r="2419" spans="1:58" x14ac:dyDescent="0.2">
      <c r="A2419" s="29">
        <v>2418</v>
      </c>
      <c r="B2419" s="7" t="s">
        <v>5</v>
      </c>
      <c r="C2419" s="3">
        <v>40005</v>
      </c>
      <c r="D2419" s="4" t="s">
        <v>3</v>
      </c>
      <c r="E2419" s="4" t="s">
        <v>164</v>
      </c>
      <c r="F2419" s="5" t="s">
        <v>193</v>
      </c>
      <c r="G2419" s="6">
        <v>0.87430555555555556</v>
      </c>
      <c r="H2419" s="6">
        <v>0.91666666666666663</v>
      </c>
      <c r="I2419" s="85">
        <f t="shared" si="37"/>
        <v>60.999999999999943</v>
      </c>
      <c r="J2419" s="86">
        <f>I2419*Segmentos!$D$7*(AH2419%)*IF(ISNUMBER(AI2419),AI2419%,0)</f>
        <v>1510408.7999999989</v>
      </c>
      <c r="K2419" s="86">
        <f>I2419*Segmentos!$D$7*(AL2419%)*IF(ISNUMBER(AM2419),AM2419%,0)</f>
        <v>1383772.7999999989</v>
      </c>
      <c r="L2419" s="4"/>
      <c r="M2419" s="2">
        <v>5.91</v>
      </c>
      <c r="N2419" s="2">
        <v>15.9</v>
      </c>
      <c r="O2419" s="2">
        <v>37.299999999999997</v>
      </c>
      <c r="P2419" s="2">
        <v>91.589699999999993</v>
      </c>
      <c r="Q2419" s="2">
        <v>3.27</v>
      </c>
      <c r="R2419" s="2">
        <v>7.8</v>
      </c>
      <c r="S2419" s="2">
        <v>42</v>
      </c>
      <c r="T2419" s="2">
        <v>8.4443999999999999</v>
      </c>
      <c r="U2419" s="2">
        <v>3.3</v>
      </c>
      <c r="V2419" s="2">
        <v>7.9</v>
      </c>
      <c r="W2419" s="2">
        <v>41.9</v>
      </c>
      <c r="X2419" s="2">
        <v>10.727</v>
      </c>
      <c r="Y2419" s="2">
        <v>6.01</v>
      </c>
      <c r="Z2419" s="2">
        <v>17.3</v>
      </c>
      <c r="AA2419" s="2">
        <v>34.700000000000003</v>
      </c>
      <c r="AB2419" s="2">
        <v>27.4925</v>
      </c>
      <c r="AC2419" s="2">
        <v>8.83</v>
      </c>
      <c r="AD2419" s="2">
        <v>23.8</v>
      </c>
      <c r="AE2419" s="2">
        <v>37.1</v>
      </c>
      <c r="AF2419" s="2">
        <v>44.925800000000002</v>
      </c>
      <c r="AG2419" s="2">
        <v>6.18</v>
      </c>
      <c r="AH2419" s="22">
        <v>18.100000000000001</v>
      </c>
      <c r="AI2419" s="22">
        <v>34.200000000000003</v>
      </c>
      <c r="AJ2419" s="22">
        <v>45.417499999999997</v>
      </c>
      <c r="AK2419" s="18">
        <v>5.67</v>
      </c>
      <c r="AL2419" s="18">
        <v>13.9</v>
      </c>
      <c r="AM2419" s="18">
        <v>40.799999999999997</v>
      </c>
      <c r="AN2419" s="2">
        <v>46.1723</v>
      </c>
      <c r="AO2419" s="2">
        <v>2.5</v>
      </c>
      <c r="AP2419" s="2">
        <v>9.1</v>
      </c>
      <c r="AQ2419" s="2">
        <v>27.5</v>
      </c>
      <c r="AR2419" s="2">
        <v>4.2404000000000002</v>
      </c>
      <c r="AS2419" s="2">
        <v>4.1399999999999997</v>
      </c>
      <c r="AT2419" s="2">
        <v>12.7</v>
      </c>
      <c r="AU2419" s="2">
        <v>32.6</v>
      </c>
      <c r="AV2419" s="2">
        <v>14.147600000000001</v>
      </c>
      <c r="AW2419" s="2">
        <v>7.43</v>
      </c>
      <c r="AX2419" s="2">
        <v>14.1</v>
      </c>
      <c r="AY2419" s="2">
        <v>52.5</v>
      </c>
      <c r="AZ2419" s="2">
        <v>33.091099999999997</v>
      </c>
      <c r="BA2419" s="2">
        <v>6.76</v>
      </c>
      <c r="BB2419" s="2">
        <v>20.9</v>
      </c>
      <c r="BC2419" s="2">
        <v>32.4</v>
      </c>
      <c r="BD2419" s="2">
        <v>40.110599999999998</v>
      </c>
      <c r="BE2419" s="4"/>
      <c r="BF2419" s="4"/>
    </row>
    <row r="2420" spans="1:58" x14ac:dyDescent="0.2">
      <c r="A2420" s="29">
        <v>2419</v>
      </c>
      <c r="B2420" s="7" t="s">
        <v>49</v>
      </c>
      <c r="C2420" s="3">
        <v>40005</v>
      </c>
      <c r="D2420" s="4" t="s">
        <v>28</v>
      </c>
      <c r="E2420" s="4" t="s">
        <v>168</v>
      </c>
      <c r="F2420" s="5" t="s">
        <v>193</v>
      </c>
      <c r="G2420" s="6">
        <v>0.91736111111111107</v>
      </c>
      <c r="H2420" s="6">
        <v>1.3194444444444444E-2</v>
      </c>
      <c r="I2420" s="85">
        <f t="shared" si="37"/>
        <v>138.00000000000006</v>
      </c>
      <c r="J2420" s="86">
        <f>I2420*Segmentos!$D$7*(AH2420%)*IF(ISNUMBER(AI2420),AI2420%,0)</f>
        <v>918914.40000000049</v>
      </c>
      <c r="K2420" s="86">
        <f>I2420*Segmentos!$D$7*(AL2420%)*IF(ISNUMBER(AM2420),AM2420%,0)</f>
        <v>616694.40000000026</v>
      </c>
      <c r="L2420" s="4" t="s">
        <v>498</v>
      </c>
      <c r="M2420" s="2">
        <v>1.38</v>
      </c>
      <c r="N2420" s="2">
        <v>8.4</v>
      </c>
      <c r="O2420" s="2">
        <v>16.399999999999999</v>
      </c>
      <c r="P2420" s="2">
        <v>89.118700000000004</v>
      </c>
      <c r="Q2420" s="2">
        <v>0.56999999999999995</v>
      </c>
      <c r="R2420" s="2">
        <v>2.4</v>
      </c>
      <c r="S2420" s="2">
        <v>23.5</v>
      </c>
      <c r="T2420" s="2">
        <v>6.1542000000000003</v>
      </c>
      <c r="U2420" s="2">
        <v>0.86</v>
      </c>
      <c r="V2420" s="2">
        <v>8.6999999999999993</v>
      </c>
      <c r="W2420" s="2">
        <v>9.9</v>
      </c>
      <c r="X2420" s="2">
        <v>11.7125</v>
      </c>
      <c r="Y2420" s="2">
        <v>2.41</v>
      </c>
      <c r="Z2420" s="2">
        <v>11.6</v>
      </c>
      <c r="AA2420" s="2">
        <v>20.8</v>
      </c>
      <c r="AB2420" s="2">
        <v>46.1432</v>
      </c>
      <c r="AC2420" s="2">
        <v>1.18</v>
      </c>
      <c r="AD2420" s="2">
        <v>8.4</v>
      </c>
      <c r="AE2420" s="2">
        <v>14.1</v>
      </c>
      <c r="AF2420" s="2">
        <v>25.108699999999999</v>
      </c>
      <c r="AG2420" s="2">
        <v>1.67</v>
      </c>
      <c r="AH2420" s="22">
        <v>9.3000000000000007</v>
      </c>
      <c r="AI2420" s="22">
        <v>17.899999999999999</v>
      </c>
      <c r="AJ2420" s="22">
        <v>51.265799999999999</v>
      </c>
      <c r="AK2420" s="18">
        <v>1.1100000000000001</v>
      </c>
      <c r="AL2420" s="18">
        <v>7.6</v>
      </c>
      <c r="AM2420" s="18">
        <v>14.7</v>
      </c>
      <c r="AN2420" s="2">
        <v>37.852899999999998</v>
      </c>
      <c r="AO2420" s="2">
        <v>0.46</v>
      </c>
      <c r="AP2420" s="2">
        <v>6.4</v>
      </c>
      <c r="AQ2420" s="2">
        <v>7.2</v>
      </c>
      <c r="AR2420" s="2">
        <v>3.2483</v>
      </c>
      <c r="AS2420" s="2">
        <v>1.37</v>
      </c>
      <c r="AT2420" s="2">
        <v>6.8</v>
      </c>
      <c r="AU2420" s="2">
        <v>20</v>
      </c>
      <c r="AV2420" s="2">
        <v>19.489799999999999</v>
      </c>
      <c r="AW2420" s="2">
        <v>0.98</v>
      </c>
      <c r="AX2420" s="2">
        <v>8.9</v>
      </c>
      <c r="AY2420" s="2">
        <v>11</v>
      </c>
      <c r="AZ2420" s="2">
        <v>18.312999999999999</v>
      </c>
      <c r="BA2420" s="2">
        <v>1.94</v>
      </c>
      <c r="BB2420" s="2">
        <v>9.5</v>
      </c>
      <c r="BC2420" s="2">
        <v>20.399999999999999</v>
      </c>
      <c r="BD2420" s="2">
        <v>48.067599999999999</v>
      </c>
      <c r="BE2420" s="4"/>
      <c r="BF2420" s="4"/>
    </row>
    <row r="2421" spans="1:58" x14ac:dyDescent="0.2">
      <c r="A2421" s="29">
        <v>2420</v>
      </c>
      <c r="B2421" s="7" t="s">
        <v>9</v>
      </c>
      <c r="C2421" s="3">
        <v>40005</v>
      </c>
      <c r="D2421" s="4" t="s">
        <v>8</v>
      </c>
      <c r="E2421" s="4" t="s">
        <v>168</v>
      </c>
      <c r="F2421" s="5" t="s">
        <v>193</v>
      </c>
      <c r="G2421" s="6">
        <v>0.80833333333333324</v>
      </c>
      <c r="H2421" s="6">
        <v>0.87361111111111101</v>
      </c>
      <c r="I2421" s="85">
        <f t="shared" si="37"/>
        <v>93.999999999999986</v>
      </c>
      <c r="J2421" s="86">
        <f>I2421*Segmentos!$D$7*(AH2421%)*IF(ISNUMBER(AI2421),AI2421%,0)</f>
        <v>1007078.3999999999</v>
      </c>
      <c r="K2421" s="86">
        <f>I2421*Segmentos!$D$7*(AL2421%)*IF(ISNUMBER(AM2421),AM2421%,0)</f>
        <v>1583260.7999999996</v>
      </c>
      <c r="L2421" s="4" t="s">
        <v>496</v>
      </c>
      <c r="M2421" s="2">
        <v>3.49</v>
      </c>
      <c r="N2421" s="2">
        <v>12.3</v>
      </c>
      <c r="O2421" s="2">
        <v>28.5</v>
      </c>
      <c r="P2421" s="2">
        <v>81.367999999999995</v>
      </c>
      <c r="Q2421" s="2">
        <v>2.91</v>
      </c>
      <c r="R2421" s="2">
        <v>7.8</v>
      </c>
      <c r="S2421" s="2">
        <v>37.5</v>
      </c>
      <c r="T2421" s="2">
        <v>11.2982</v>
      </c>
      <c r="U2421" s="2">
        <v>1.73</v>
      </c>
      <c r="V2421" s="2">
        <v>9</v>
      </c>
      <c r="W2421" s="2">
        <v>19.2</v>
      </c>
      <c r="X2421" s="2">
        <v>8.4545999999999992</v>
      </c>
      <c r="Y2421" s="2">
        <v>4.79</v>
      </c>
      <c r="Z2421" s="2">
        <v>17.600000000000001</v>
      </c>
      <c r="AA2421" s="2">
        <v>27.2</v>
      </c>
      <c r="AB2421" s="2">
        <v>32.917499999999997</v>
      </c>
      <c r="AC2421" s="2">
        <v>3.75</v>
      </c>
      <c r="AD2421" s="2">
        <v>11.8</v>
      </c>
      <c r="AE2421" s="2">
        <v>31.8</v>
      </c>
      <c r="AF2421" s="2">
        <v>28.697800000000001</v>
      </c>
      <c r="AG2421" s="2">
        <v>2.68</v>
      </c>
      <c r="AH2421" s="22">
        <v>12.4</v>
      </c>
      <c r="AI2421" s="22">
        <v>21.6</v>
      </c>
      <c r="AJ2421" s="22">
        <v>29.659199999999998</v>
      </c>
      <c r="AK2421" s="18">
        <v>4.22</v>
      </c>
      <c r="AL2421" s="18">
        <v>12.1</v>
      </c>
      <c r="AM2421" s="18">
        <v>34.799999999999997</v>
      </c>
      <c r="AN2421" s="2">
        <v>51.708799999999997</v>
      </c>
      <c r="AO2421" s="2">
        <v>1.01</v>
      </c>
      <c r="AP2421" s="2">
        <v>3.9</v>
      </c>
      <c r="AQ2421" s="2">
        <v>25.7</v>
      </c>
      <c r="AR2421" s="2">
        <v>2.58</v>
      </c>
      <c r="AS2421" s="2">
        <v>3.84</v>
      </c>
      <c r="AT2421" s="2">
        <v>8.9</v>
      </c>
      <c r="AU2421" s="2">
        <v>43</v>
      </c>
      <c r="AV2421" s="2">
        <v>19.690200000000001</v>
      </c>
      <c r="AW2421" s="2">
        <v>2.81</v>
      </c>
      <c r="AX2421" s="2">
        <v>12.9</v>
      </c>
      <c r="AY2421" s="2">
        <v>21.7</v>
      </c>
      <c r="AZ2421" s="2">
        <v>18.798400000000001</v>
      </c>
      <c r="BA2421" s="2">
        <v>4.5199999999999996</v>
      </c>
      <c r="BB2421" s="2">
        <v>16.100000000000001</v>
      </c>
      <c r="BC2421" s="2">
        <v>28.1</v>
      </c>
      <c r="BD2421" s="2">
        <v>40.299500000000002</v>
      </c>
      <c r="BE2421" s="4"/>
      <c r="BF2421" s="4"/>
    </row>
    <row r="2422" spans="1:58" x14ac:dyDescent="0.2">
      <c r="A2422" s="29">
        <v>2421</v>
      </c>
      <c r="B2422" s="7" t="s">
        <v>57</v>
      </c>
      <c r="C2422" s="3">
        <v>40005</v>
      </c>
      <c r="D2422" s="4" t="s">
        <v>8</v>
      </c>
      <c r="E2422" s="4" t="s">
        <v>181</v>
      </c>
      <c r="F2422" s="5" t="s">
        <v>193</v>
      </c>
      <c r="G2422" s="6">
        <v>0.91527777777777775</v>
      </c>
      <c r="H2422" s="6">
        <v>0.91805555555555562</v>
      </c>
      <c r="I2422" s="85">
        <f t="shared" si="37"/>
        <v>4.0000000000001457</v>
      </c>
      <c r="J2422" s="86">
        <f>I2422*Segmentos!$D$7*(AH2422%)*IF(ISNUMBER(AI2422),AI2422%,0)</f>
        <v>42246.400000001529</v>
      </c>
      <c r="K2422" s="86">
        <f>I2422*Segmentos!$D$7*(AL2422%)*IF(ISNUMBER(AM2422),AM2422%,0)</f>
        <v>61862.400000002257</v>
      </c>
      <c r="L2422" s="4"/>
      <c r="M2422" s="2">
        <v>3.28</v>
      </c>
      <c r="N2422" s="2">
        <v>4.8</v>
      </c>
      <c r="O2422" s="2">
        <v>68.599999999999994</v>
      </c>
      <c r="P2422" s="2">
        <v>86.778000000000006</v>
      </c>
      <c r="Q2422" s="2">
        <v>1.28</v>
      </c>
      <c r="R2422" s="2">
        <v>1.5</v>
      </c>
      <c r="S2422" s="2">
        <v>85.6</v>
      </c>
      <c r="T2422" s="2">
        <v>5.6436000000000002</v>
      </c>
      <c r="U2422" s="2">
        <v>1.84</v>
      </c>
      <c r="V2422" s="2">
        <v>3</v>
      </c>
      <c r="W2422" s="2">
        <v>62.1</v>
      </c>
      <c r="X2422" s="2">
        <v>10.197100000000001</v>
      </c>
      <c r="Y2422" s="2">
        <v>2.16</v>
      </c>
      <c r="Z2422" s="2">
        <v>4</v>
      </c>
      <c r="AA2422" s="2">
        <v>53.7</v>
      </c>
      <c r="AB2422" s="2">
        <v>16.870699999999999</v>
      </c>
      <c r="AC2422" s="2">
        <v>6.22</v>
      </c>
      <c r="AD2422" s="2">
        <v>8.3000000000000007</v>
      </c>
      <c r="AE2422" s="2">
        <v>75.099999999999994</v>
      </c>
      <c r="AF2422" s="2">
        <v>54.066600000000001</v>
      </c>
      <c r="AG2422" s="2">
        <v>2.64</v>
      </c>
      <c r="AH2422" s="22">
        <v>4.0999999999999996</v>
      </c>
      <c r="AI2422" s="22">
        <v>64.400000000000006</v>
      </c>
      <c r="AJ2422" s="22">
        <v>33.152500000000003</v>
      </c>
      <c r="AK2422" s="18">
        <v>3.85</v>
      </c>
      <c r="AL2422" s="18">
        <v>5.4</v>
      </c>
      <c r="AM2422" s="18">
        <v>71.599999999999994</v>
      </c>
      <c r="AN2422" s="2">
        <v>53.625399999999999</v>
      </c>
      <c r="AO2422" s="2">
        <v>0.33</v>
      </c>
      <c r="AP2422" s="2">
        <v>0.5</v>
      </c>
      <c r="AQ2422" s="2">
        <v>66.7</v>
      </c>
      <c r="AR2422" s="2">
        <v>0.96479999999999999</v>
      </c>
      <c r="AS2422" s="2">
        <v>2.71</v>
      </c>
      <c r="AT2422" s="2">
        <v>3.6</v>
      </c>
      <c r="AU2422" s="2">
        <v>76</v>
      </c>
      <c r="AV2422" s="2">
        <v>15.807</v>
      </c>
      <c r="AW2422" s="2">
        <v>3.46</v>
      </c>
      <c r="AX2422" s="2">
        <v>5.2</v>
      </c>
      <c r="AY2422" s="2">
        <v>67</v>
      </c>
      <c r="AZ2422" s="2">
        <v>26.343399999999999</v>
      </c>
      <c r="BA2422" s="2">
        <v>4.3</v>
      </c>
      <c r="BB2422" s="2">
        <v>6.4</v>
      </c>
      <c r="BC2422" s="2">
        <v>67.3</v>
      </c>
      <c r="BD2422" s="2">
        <v>43.662700000000001</v>
      </c>
      <c r="BE2422" s="4"/>
      <c r="BF2422" s="4"/>
    </row>
    <row r="2423" spans="1:58" x14ac:dyDescent="0.2">
      <c r="A2423" s="29">
        <v>2422</v>
      </c>
      <c r="B2423" s="7" t="s">
        <v>11</v>
      </c>
      <c r="C2423" s="3">
        <v>40005</v>
      </c>
      <c r="D2423" s="4" t="s">
        <v>0</v>
      </c>
      <c r="E2423" s="4" t="s">
        <v>166</v>
      </c>
      <c r="F2423" s="5" t="s">
        <v>193</v>
      </c>
      <c r="G2423" s="6">
        <v>0.91388888888888886</v>
      </c>
      <c r="H2423" s="6">
        <v>0.9159722222222223</v>
      </c>
      <c r="I2423" s="85">
        <f t="shared" si="37"/>
        <v>3.0000000000001492</v>
      </c>
      <c r="J2423" s="86">
        <f>I2423*Segmentos!$D$7*(AH2423%)*IF(ISNUMBER(AI2423),AI2423%,0)</f>
        <v>30182.400000001497</v>
      </c>
      <c r="K2423" s="86">
        <f>I2423*Segmentos!$D$7*(AL2423%)*IF(ISNUMBER(AM2423),AM2423%,0)</f>
        <v>33945.600000001694</v>
      </c>
      <c r="L2423" s="4"/>
      <c r="M2423" s="2">
        <v>2.7</v>
      </c>
      <c r="N2423" s="2">
        <v>3.3</v>
      </c>
      <c r="O2423" s="2">
        <v>81.099999999999994</v>
      </c>
      <c r="P2423" s="2">
        <v>88.662099999999995</v>
      </c>
      <c r="Q2423" s="2">
        <v>1.73</v>
      </c>
      <c r="R2423" s="2">
        <v>2.4</v>
      </c>
      <c r="S2423" s="2">
        <v>73</v>
      </c>
      <c r="T2423" s="2">
        <v>9.4831000000000003</v>
      </c>
      <c r="U2423" s="2">
        <v>2.25</v>
      </c>
      <c r="V2423" s="2">
        <v>2.8</v>
      </c>
      <c r="W2423" s="2">
        <v>80.7</v>
      </c>
      <c r="X2423" s="2">
        <v>15.484</v>
      </c>
      <c r="Y2423" s="2">
        <v>2.21</v>
      </c>
      <c r="Z2423" s="2">
        <v>2.9</v>
      </c>
      <c r="AA2423" s="2">
        <v>76.3</v>
      </c>
      <c r="AB2423" s="2">
        <v>21.414899999999999</v>
      </c>
      <c r="AC2423" s="2">
        <v>3.93</v>
      </c>
      <c r="AD2423" s="2">
        <v>4.5999999999999996</v>
      </c>
      <c r="AE2423" s="2">
        <v>86</v>
      </c>
      <c r="AF2423" s="2">
        <v>42.280099999999997</v>
      </c>
      <c r="AG2423" s="2">
        <v>2.5499999999999998</v>
      </c>
      <c r="AH2423" s="22">
        <v>3.2</v>
      </c>
      <c r="AI2423" s="22">
        <v>78.599999999999994</v>
      </c>
      <c r="AJ2423" s="22">
        <v>39.726399999999998</v>
      </c>
      <c r="AK2423" s="18">
        <v>2.84</v>
      </c>
      <c r="AL2423" s="18">
        <v>3.4</v>
      </c>
      <c r="AM2423" s="18">
        <v>83.2</v>
      </c>
      <c r="AN2423" s="2">
        <v>48.935699999999997</v>
      </c>
      <c r="AO2423" s="2">
        <v>2.5099999999999998</v>
      </c>
      <c r="AP2423" s="2">
        <v>3.6</v>
      </c>
      <c r="AQ2423" s="2">
        <v>70</v>
      </c>
      <c r="AR2423" s="2">
        <v>9.0066000000000006</v>
      </c>
      <c r="AS2423" s="2">
        <v>3.37</v>
      </c>
      <c r="AT2423" s="2">
        <v>4</v>
      </c>
      <c r="AU2423" s="2">
        <v>83.4</v>
      </c>
      <c r="AV2423" s="2">
        <v>24.3233</v>
      </c>
      <c r="AW2423" s="2">
        <v>1.89</v>
      </c>
      <c r="AX2423" s="2">
        <v>2.7</v>
      </c>
      <c r="AY2423" s="2">
        <v>71</v>
      </c>
      <c r="AZ2423" s="2">
        <v>17.812200000000001</v>
      </c>
      <c r="BA2423" s="2">
        <v>2.99</v>
      </c>
      <c r="BB2423" s="2">
        <v>3.4</v>
      </c>
      <c r="BC2423" s="2">
        <v>88.8</v>
      </c>
      <c r="BD2423" s="2">
        <v>37.520000000000003</v>
      </c>
      <c r="BE2423" s="4"/>
      <c r="BF2423" s="4"/>
    </row>
    <row r="2424" spans="1:58" x14ac:dyDescent="0.2">
      <c r="A2424" s="29">
        <v>2423</v>
      </c>
      <c r="B2424" s="7" t="s">
        <v>11</v>
      </c>
      <c r="C2424" s="3">
        <v>40005</v>
      </c>
      <c r="D2424" s="4" t="s">
        <v>8</v>
      </c>
      <c r="E2424" s="4" t="s">
        <v>166</v>
      </c>
      <c r="F2424" s="5" t="s">
        <v>193</v>
      </c>
      <c r="G2424" s="6">
        <v>0.90902777777777777</v>
      </c>
      <c r="H2424" s="6">
        <v>0.91041666666666676</v>
      </c>
      <c r="I2424" s="85">
        <f t="shared" si="37"/>
        <v>2.0000000000001528</v>
      </c>
      <c r="J2424" s="86">
        <f>I2424*Segmentos!$D$7*(AH2424%)*IF(ISNUMBER(AI2424),AI2424%,0)</f>
        <v>21888.000000001673</v>
      </c>
      <c r="K2424" s="86">
        <f>I2424*Segmentos!$D$7*(AL2424%)*IF(ISNUMBER(AM2424),AM2424%,0)</f>
        <v>37592.800000002877</v>
      </c>
      <c r="L2424" s="4"/>
      <c r="M2424" s="2">
        <v>3.77</v>
      </c>
      <c r="N2424" s="2">
        <v>4</v>
      </c>
      <c r="O2424" s="2">
        <v>94.2</v>
      </c>
      <c r="P2424" s="2">
        <v>92.140900000000002</v>
      </c>
      <c r="Q2424" s="2">
        <v>1.51</v>
      </c>
      <c r="R2424" s="2">
        <v>1.5</v>
      </c>
      <c r="S2424" s="2">
        <v>100</v>
      </c>
      <c r="T2424" s="2">
        <v>6.1622000000000003</v>
      </c>
      <c r="U2424" s="2">
        <v>1.76</v>
      </c>
      <c r="V2424" s="2">
        <v>1.8</v>
      </c>
      <c r="W2424" s="2">
        <v>100</v>
      </c>
      <c r="X2424" s="2">
        <v>9.0382999999999996</v>
      </c>
      <c r="Y2424" s="2">
        <v>3.66</v>
      </c>
      <c r="Z2424" s="2">
        <v>3.9</v>
      </c>
      <c r="AA2424" s="2">
        <v>93.8</v>
      </c>
      <c r="AB2424" s="2">
        <v>26.438500000000001</v>
      </c>
      <c r="AC2424" s="2">
        <v>6.29</v>
      </c>
      <c r="AD2424" s="2">
        <v>6.8</v>
      </c>
      <c r="AE2424" s="2">
        <v>92.8</v>
      </c>
      <c r="AF2424" s="2">
        <v>50.502000000000002</v>
      </c>
      <c r="AG2424" s="2">
        <v>2.78</v>
      </c>
      <c r="AH2424" s="22">
        <v>3</v>
      </c>
      <c r="AI2424" s="22">
        <v>91.2</v>
      </c>
      <c r="AJ2424" s="22">
        <v>32.2395</v>
      </c>
      <c r="AK2424" s="18">
        <v>4.66</v>
      </c>
      <c r="AL2424" s="18">
        <v>4.9000000000000004</v>
      </c>
      <c r="AM2424" s="18">
        <v>95.9</v>
      </c>
      <c r="AN2424" s="2">
        <v>59.901400000000002</v>
      </c>
      <c r="AO2424" s="2">
        <v>0.5</v>
      </c>
      <c r="AP2424" s="2">
        <v>0.8</v>
      </c>
      <c r="AQ2424" s="2">
        <v>59.9</v>
      </c>
      <c r="AR2424" s="2">
        <v>1.3323</v>
      </c>
      <c r="AS2424" s="2">
        <v>2.84</v>
      </c>
      <c r="AT2424" s="2">
        <v>2.8</v>
      </c>
      <c r="AU2424" s="2">
        <v>100</v>
      </c>
      <c r="AV2424" s="2">
        <v>15.3226</v>
      </c>
      <c r="AW2424" s="2">
        <v>4.87</v>
      </c>
      <c r="AX2424" s="2">
        <v>5.3</v>
      </c>
      <c r="AY2424" s="2">
        <v>91</v>
      </c>
      <c r="AZ2424" s="2">
        <v>34.256399999999999</v>
      </c>
      <c r="BA2424" s="2">
        <v>4.4000000000000004</v>
      </c>
      <c r="BB2424" s="2">
        <v>4.5</v>
      </c>
      <c r="BC2424" s="2">
        <v>96.7</v>
      </c>
      <c r="BD2424" s="2">
        <v>41.229599999999998</v>
      </c>
      <c r="BE2424" s="4"/>
      <c r="BF2424" s="4"/>
    </row>
    <row r="2425" spans="1:58" x14ac:dyDescent="0.2">
      <c r="A2425" s="29">
        <v>2424</v>
      </c>
      <c r="B2425" s="7" t="s">
        <v>6</v>
      </c>
      <c r="C2425" s="3">
        <v>40005</v>
      </c>
      <c r="D2425" s="4" t="s">
        <v>3</v>
      </c>
      <c r="E2425" s="4" t="s">
        <v>166</v>
      </c>
      <c r="F2425" s="5" t="s">
        <v>193</v>
      </c>
      <c r="G2425" s="6">
        <v>0.90902777777777777</v>
      </c>
      <c r="H2425" s="6">
        <v>0.90972222222222221</v>
      </c>
      <c r="I2425" s="85">
        <f t="shared" si="37"/>
        <v>0.99999999999999645</v>
      </c>
      <c r="J2425" s="86">
        <f>I2425*Segmentos!$D$7*(AH2425%)*IF(ISNUMBER(AI2425),AI2425%,0)</f>
        <v>32799.999999999884</v>
      </c>
      <c r="K2425" s="86">
        <f>I2425*Segmentos!$D$7*(AL2425%)*IF(ISNUMBER(AM2425),AM2425%,0)</f>
        <v>23599.99999999992</v>
      </c>
      <c r="L2425" s="4"/>
      <c r="M2425" s="2">
        <v>7.02</v>
      </c>
      <c r="N2425" s="2">
        <v>7</v>
      </c>
      <c r="O2425" s="2">
        <v>100</v>
      </c>
      <c r="P2425" s="2">
        <v>89.697299999999998</v>
      </c>
      <c r="Q2425" s="2">
        <v>4.29</v>
      </c>
      <c r="R2425" s="2">
        <v>4.3</v>
      </c>
      <c r="S2425" s="2">
        <v>100</v>
      </c>
      <c r="T2425" s="2">
        <v>9.1372999999999998</v>
      </c>
      <c r="U2425" s="2">
        <v>4.1399999999999997</v>
      </c>
      <c r="V2425" s="2">
        <v>4.0999999999999996</v>
      </c>
      <c r="W2425" s="2">
        <v>100</v>
      </c>
      <c r="X2425" s="2">
        <v>11.091900000000001</v>
      </c>
      <c r="Y2425" s="2">
        <v>8.51</v>
      </c>
      <c r="Z2425" s="2">
        <v>8.5</v>
      </c>
      <c r="AA2425" s="2">
        <v>100</v>
      </c>
      <c r="AB2425" s="2">
        <v>32.089100000000002</v>
      </c>
      <c r="AC2425" s="2">
        <v>8.92</v>
      </c>
      <c r="AD2425" s="2">
        <v>8.9</v>
      </c>
      <c r="AE2425" s="2">
        <v>100</v>
      </c>
      <c r="AF2425" s="2">
        <v>37.378999999999998</v>
      </c>
      <c r="AG2425" s="2">
        <v>8.24</v>
      </c>
      <c r="AH2425" s="22">
        <v>8.1999999999999993</v>
      </c>
      <c r="AI2425" s="22">
        <v>100</v>
      </c>
      <c r="AJ2425" s="22">
        <v>49.955100000000002</v>
      </c>
      <c r="AK2425" s="18">
        <v>5.92</v>
      </c>
      <c r="AL2425" s="18">
        <v>5.9</v>
      </c>
      <c r="AM2425" s="18">
        <v>100</v>
      </c>
      <c r="AN2425" s="2">
        <v>39.742199999999997</v>
      </c>
      <c r="AO2425" s="2">
        <v>1.51</v>
      </c>
      <c r="AP2425" s="2">
        <v>1.5</v>
      </c>
      <c r="AQ2425" s="2">
        <v>100</v>
      </c>
      <c r="AR2425" s="2">
        <v>2.1101999999999999</v>
      </c>
      <c r="AS2425" s="2">
        <v>5.04</v>
      </c>
      <c r="AT2425" s="2">
        <v>5</v>
      </c>
      <c r="AU2425" s="2">
        <v>100</v>
      </c>
      <c r="AV2425" s="2">
        <v>14.1769</v>
      </c>
      <c r="AW2425" s="2">
        <v>8.24</v>
      </c>
      <c r="AX2425" s="2">
        <v>8.1999999999999993</v>
      </c>
      <c r="AY2425" s="2">
        <v>100</v>
      </c>
      <c r="AZ2425" s="2">
        <v>30.271599999999999</v>
      </c>
      <c r="BA2425" s="2">
        <v>8.82</v>
      </c>
      <c r="BB2425" s="2">
        <v>8.8000000000000007</v>
      </c>
      <c r="BC2425" s="2">
        <v>100</v>
      </c>
      <c r="BD2425" s="2">
        <v>43.138599999999997</v>
      </c>
      <c r="BE2425" s="4"/>
      <c r="BF2425" s="4"/>
    </row>
    <row r="2426" spans="1:58" x14ac:dyDescent="0.2">
      <c r="A2426" s="29">
        <v>2425</v>
      </c>
      <c r="B2426" s="7" t="s">
        <v>31</v>
      </c>
      <c r="C2426" s="3">
        <v>40005</v>
      </c>
      <c r="D2426" s="4" t="s">
        <v>28</v>
      </c>
      <c r="E2426" s="4" t="s">
        <v>166</v>
      </c>
      <c r="F2426" s="5" t="s">
        <v>193</v>
      </c>
      <c r="G2426" s="6">
        <v>0.91319444444444453</v>
      </c>
      <c r="H2426" s="6">
        <v>0.91736111111111107</v>
      </c>
      <c r="I2426" s="85">
        <f t="shared" si="37"/>
        <v>5.9999999999998188</v>
      </c>
      <c r="J2426" s="86">
        <f>I2426*Segmentos!$D$7*(AH2426%)*IF(ISNUMBER(AI2426),AI2426%,0)</f>
        <v>27820.799999999159</v>
      </c>
      <c r="K2426" s="86">
        <f>I2426*Segmentos!$D$7*(AL2426%)*IF(ISNUMBER(AM2426),AM2426%,0)</f>
        <v>16281.599999999506</v>
      </c>
      <c r="L2426" s="4"/>
      <c r="M2426" s="2">
        <v>0.89</v>
      </c>
      <c r="N2426" s="2">
        <v>1.9</v>
      </c>
      <c r="O2426" s="2">
        <v>45.9</v>
      </c>
      <c r="P2426" s="2">
        <v>81.258300000000006</v>
      </c>
      <c r="Q2426" s="2">
        <v>0.19</v>
      </c>
      <c r="R2426" s="2">
        <v>0.3</v>
      </c>
      <c r="S2426" s="2">
        <v>66.7</v>
      </c>
      <c r="T2426" s="2">
        <v>2.8085</v>
      </c>
      <c r="U2426" s="2">
        <v>0.63</v>
      </c>
      <c r="V2426" s="2">
        <v>1.1000000000000001</v>
      </c>
      <c r="W2426" s="2">
        <v>57.8</v>
      </c>
      <c r="X2426" s="2">
        <v>11.928100000000001</v>
      </c>
      <c r="Y2426" s="2">
        <v>1.1599999999999999</v>
      </c>
      <c r="Z2426" s="2">
        <v>2.6</v>
      </c>
      <c r="AA2426" s="2">
        <v>43.8</v>
      </c>
      <c r="AB2426" s="2">
        <v>31.112400000000001</v>
      </c>
      <c r="AC2426" s="2">
        <v>1.19</v>
      </c>
      <c r="AD2426" s="2">
        <v>2.7</v>
      </c>
      <c r="AE2426" s="2">
        <v>43.6</v>
      </c>
      <c r="AF2426" s="2">
        <v>35.409399999999998</v>
      </c>
      <c r="AG2426" s="2">
        <v>1.1599999999999999</v>
      </c>
      <c r="AH2426" s="22">
        <v>2.4</v>
      </c>
      <c r="AI2426" s="22">
        <v>48.3</v>
      </c>
      <c r="AJ2426" s="22">
        <v>49.816499999999998</v>
      </c>
      <c r="AK2426" s="18">
        <v>0.66</v>
      </c>
      <c r="AL2426" s="18">
        <v>1.6</v>
      </c>
      <c r="AM2426" s="18">
        <v>42.4</v>
      </c>
      <c r="AN2426" s="2">
        <v>31.441800000000001</v>
      </c>
      <c r="AO2426" s="2">
        <v>0.61</v>
      </c>
      <c r="AP2426" s="2">
        <v>0.8</v>
      </c>
      <c r="AQ2426" s="2">
        <v>77.3</v>
      </c>
      <c r="AR2426" s="2">
        <v>6.0803000000000003</v>
      </c>
      <c r="AS2426" s="2">
        <v>1.07</v>
      </c>
      <c r="AT2426" s="2">
        <v>2.7</v>
      </c>
      <c r="AU2426" s="2">
        <v>39.200000000000003</v>
      </c>
      <c r="AV2426" s="2">
        <v>21.4757</v>
      </c>
      <c r="AW2426" s="2">
        <v>0.45</v>
      </c>
      <c r="AX2426" s="2">
        <v>1.3</v>
      </c>
      <c r="AY2426" s="2">
        <v>35.1</v>
      </c>
      <c r="AZ2426" s="2">
        <v>11.6883</v>
      </c>
      <c r="BA2426" s="2">
        <v>1.21</v>
      </c>
      <c r="BB2426" s="2">
        <v>2.2999999999999998</v>
      </c>
      <c r="BC2426" s="2">
        <v>51.7</v>
      </c>
      <c r="BD2426" s="2">
        <v>42.014099999999999</v>
      </c>
      <c r="BE2426" s="4"/>
      <c r="BF2426" s="4"/>
    </row>
    <row r="2427" spans="1:58" x14ac:dyDescent="0.2">
      <c r="A2427" s="29">
        <v>2426</v>
      </c>
      <c r="B2427" s="7" t="s">
        <v>62</v>
      </c>
      <c r="C2427" s="3">
        <v>40005</v>
      </c>
      <c r="D2427" s="4" t="s">
        <v>21</v>
      </c>
      <c r="E2427" s="4" t="s">
        <v>166</v>
      </c>
      <c r="F2427" s="5" t="s">
        <v>193</v>
      </c>
      <c r="G2427" s="6">
        <v>0.85486111111111107</v>
      </c>
      <c r="H2427" s="6">
        <v>0.87638888888888899</v>
      </c>
      <c r="I2427" s="85">
        <f t="shared" si="37"/>
        <v>31.00000000000021</v>
      </c>
      <c r="J2427" s="86">
        <f>I2427*Segmentos!$D$7*(AH2427%)*IF(ISNUMBER(AI2427),AI2427%,0)</f>
        <v>24390.800000000167</v>
      </c>
      <c r="K2427" s="86">
        <f>I2427*Segmentos!$D$7*(AL2427%)*IF(ISNUMBER(AM2427),AM2427%,0)</f>
        <v>44615.200000000303</v>
      </c>
      <c r="L2427" s="4"/>
      <c r="M2427" s="2">
        <v>0.28999999999999998</v>
      </c>
      <c r="N2427" s="2">
        <v>0.7</v>
      </c>
      <c r="O2427" s="2">
        <v>40</v>
      </c>
      <c r="P2427" s="2">
        <v>94.797700000000006</v>
      </c>
      <c r="Q2427" s="2">
        <v>0.24</v>
      </c>
      <c r="R2427" s="2">
        <v>0.2</v>
      </c>
      <c r="S2427" s="2">
        <v>100</v>
      </c>
      <c r="T2427" s="2">
        <v>12.7879</v>
      </c>
      <c r="U2427" s="2">
        <v>0</v>
      </c>
      <c r="V2427" s="2">
        <v>0</v>
      </c>
      <c r="W2427" s="8" t="s">
        <v>577</v>
      </c>
      <c r="X2427" s="2">
        <v>0</v>
      </c>
      <c r="Y2427" s="2">
        <v>0.08</v>
      </c>
      <c r="Z2427" s="2">
        <v>0.5</v>
      </c>
      <c r="AA2427" s="2">
        <v>16.100000000000001</v>
      </c>
      <c r="AB2427" s="2">
        <v>7.4973999999999998</v>
      </c>
      <c r="AC2427" s="2">
        <v>0.7</v>
      </c>
      <c r="AD2427" s="2">
        <v>1.7</v>
      </c>
      <c r="AE2427" s="2">
        <v>42</v>
      </c>
      <c r="AF2427" s="2">
        <v>74.5124</v>
      </c>
      <c r="AG2427" s="2">
        <v>0.21</v>
      </c>
      <c r="AH2427" s="22">
        <v>0.7</v>
      </c>
      <c r="AI2427" s="22">
        <v>28.1</v>
      </c>
      <c r="AJ2427" s="22">
        <v>32.504300000000001</v>
      </c>
      <c r="AK2427" s="18">
        <v>0.36</v>
      </c>
      <c r="AL2427" s="18">
        <v>0.7</v>
      </c>
      <c r="AM2427" s="18">
        <v>51.4</v>
      </c>
      <c r="AN2427" s="2">
        <v>62.293500000000002</v>
      </c>
      <c r="AO2427" s="2">
        <v>0.16</v>
      </c>
      <c r="AP2427" s="2">
        <v>0.4</v>
      </c>
      <c r="AQ2427" s="2">
        <v>38.1</v>
      </c>
      <c r="AR2427" s="2">
        <v>5.6776999999999997</v>
      </c>
      <c r="AS2427" s="2">
        <v>0.26</v>
      </c>
      <c r="AT2427" s="2">
        <v>0.6</v>
      </c>
      <c r="AU2427" s="2">
        <v>43.7</v>
      </c>
      <c r="AV2427" s="2">
        <v>18.346599999999999</v>
      </c>
      <c r="AW2427" s="2">
        <v>0.44</v>
      </c>
      <c r="AX2427" s="2">
        <v>1.3</v>
      </c>
      <c r="AY2427" s="2">
        <v>34</v>
      </c>
      <c r="AZ2427" s="2">
        <v>40.984200000000001</v>
      </c>
      <c r="BA2427" s="2">
        <v>0.24</v>
      </c>
      <c r="BB2427" s="2">
        <v>0.5</v>
      </c>
      <c r="BC2427" s="2">
        <v>49.9</v>
      </c>
      <c r="BD2427" s="2">
        <v>29.789100000000001</v>
      </c>
      <c r="BE2427" s="4"/>
      <c r="BF2427" s="4"/>
    </row>
    <row r="2428" spans="1:58" x14ac:dyDescent="0.2">
      <c r="A2428" s="29">
        <v>2427</v>
      </c>
      <c r="B2428" s="7" t="s">
        <v>97</v>
      </c>
      <c r="C2428" s="3">
        <v>40005</v>
      </c>
      <c r="D2428" s="4" t="s">
        <v>17</v>
      </c>
      <c r="E2428" s="4" t="s">
        <v>169</v>
      </c>
      <c r="F2428" s="5" t="s">
        <v>193</v>
      </c>
      <c r="G2428" s="6">
        <v>0.875</v>
      </c>
      <c r="H2428" s="6">
        <v>0.91527777777777775</v>
      </c>
      <c r="I2428" s="85">
        <f t="shared" si="37"/>
        <v>57.999999999999957</v>
      </c>
      <c r="J2428" s="86">
        <f>I2428*Segmentos!$D$7*(AH2428%)*IF(ISNUMBER(AI2428),AI2428%,0)</f>
        <v>40275.199999999961</v>
      </c>
      <c r="K2428" s="86">
        <f>I2428*Segmentos!$D$7*(AL2428%)*IF(ISNUMBER(AM2428),AM2428%,0)</f>
        <v>11599.999999999993</v>
      </c>
      <c r="L2428" s="4" t="s">
        <v>259</v>
      </c>
      <c r="M2428" s="2">
        <v>0.11</v>
      </c>
      <c r="N2428" s="2">
        <v>1.2</v>
      </c>
      <c r="O2428" s="2">
        <v>9.1</v>
      </c>
      <c r="P2428" s="2">
        <v>95.671700000000001</v>
      </c>
      <c r="Q2428" s="2">
        <v>0</v>
      </c>
      <c r="R2428" s="2">
        <v>0</v>
      </c>
      <c r="S2428" s="8" t="s">
        <v>577</v>
      </c>
      <c r="T2428" s="2">
        <v>0</v>
      </c>
      <c r="U2428" s="2">
        <v>0.12</v>
      </c>
      <c r="V2428" s="2">
        <v>0.9</v>
      </c>
      <c r="W2428" s="2">
        <v>12.7</v>
      </c>
      <c r="X2428" s="2">
        <v>21.357399999999998</v>
      </c>
      <c r="Y2428" s="2">
        <v>7.0000000000000007E-2</v>
      </c>
      <c r="Z2428" s="2">
        <v>1.5</v>
      </c>
      <c r="AA2428" s="2">
        <v>4.4000000000000004</v>
      </c>
      <c r="AB2428" s="2">
        <v>16.8079</v>
      </c>
      <c r="AC2428" s="2">
        <v>0.2</v>
      </c>
      <c r="AD2428" s="2">
        <v>1.8</v>
      </c>
      <c r="AE2428" s="2">
        <v>11.4</v>
      </c>
      <c r="AF2428" s="2">
        <v>57.506399999999999</v>
      </c>
      <c r="AG2428" s="2">
        <v>0.18</v>
      </c>
      <c r="AH2428" s="22">
        <v>1.4</v>
      </c>
      <c r="AI2428" s="22">
        <v>12.4</v>
      </c>
      <c r="AJ2428" s="22">
        <v>71.961699999999993</v>
      </c>
      <c r="AK2428" s="18">
        <v>0.05</v>
      </c>
      <c r="AL2428" s="18">
        <v>1</v>
      </c>
      <c r="AM2428" s="18">
        <v>5</v>
      </c>
      <c r="AN2428" s="2">
        <v>23.71</v>
      </c>
      <c r="AO2428" s="2">
        <v>0.05</v>
      </c>
      <c r="AP2428" s="2">
        <v>0.7</v>
      </c>
      <c r="AQ2428" s="2">
        <v>7.2</v>
      </c>
      <c r="AR2428" s="2">
        <v>4.7812999999999999</v>
      </c>
      <c r="AS2428" s="2">
        <v>0.1</v>
      </c>
      <c r="AT2428" s="2">
        <v>1.5</v>
      </c>
      <c r="AU2428" s="2">
        <v>6.8</v>
      </c>
      <c r="AV2428" s="2">
        <v>19.272099999999998</v>
      </c>
      <c r="AW2428" s="2">
        <v>0.04</v>
      </c>
      <c r="AX2428" s="2">
        <v>0.9</v>
      </c>
      <c r="AY2428" s="2">
        <v>4.5999999999999996</v>
      </c>
      <c r="AZ2428" s="2">
        <v>9.6722000000000001</v>
      </c>
      <c r="BA2428" s="2">
        <v>0.19</v>
      </c>
      <c r="BB2428" s="2">
        <v>1.5</v>
      </c>
      <c r="BC2428" s="2">
        <v>12.6</v>
      </c>
      <c r="BD2428" s="2">
        <v>61.946100000000001</v>
      </c>
      <c r="BE2428" s="4"/>
      <c r="BF2428" s="4"/>
    </row>
    <row r="2429" spans="1:58" x14ac:dyDescent="0.2">
      <c r="A2429" s="29">
        <v>2428</v>
      </c>
      <c r="B2429" s="7" t="s">
        <v>52</v>
      </c>
      <c r="C2429" s="3">
        <v>40005</v>
      </c>
      <c r="D2429" s="4" t="s">
        <v>0</v>
      </c>
      <c r="E2429" s="4" t="s">
        <v>177</v>
      </c>
      <c r="F2429" s="5" t="s">
        <v>193</v>
      </c>
      <c r="G2429" s="6">
        <v>0.9159722222222223</v>
      </c>
      <c r="H2429" s="6">
        <v>2.2916666666666669E-2</v>
      </c>
      <c r="I2429" s="85">
        <f t="shared" si="37"/>
        <v>153.99999999999989</v>
      </c>
      <c r="J2429" s="86">
        <f>I2429*Segmentos!$D$7*(AH2429%)*IF(ISNUMBER(AI2429),AI2429%,0)</f>
        <v>2994622.399999998</v>
      </c>
      <c r="K2429" s="86">
        <f>I2429*Segmentos!$D$7*(AL2429%)*IF(ISNUMBER(AM2429),AM2429%,0)</f>
        <v>3888191.9999999972</v>
      </c>
      <c r="L2429" s="4"/>
      <c r="M2429" s="2">
        <v>5.63</v>
      </c>
      <c r="N2429" s="2">
        <v>23.2</v>
      </c>
      <c r="O2429" s="2">
        <v>24.3</v>
      </c>
      <c r="P2429" s="2">
        <v>87.453800000000001</v>
      </c>
      <c r="Q2429" s="2">
        <v>4.0199999999999996</v>
      </c>
      <c r="R2429" s="2">
        <v>16.100000000000001</v>
      </c>
      <c r="S2429" s="2">
        <v>25</v>
      </c>
      <c r="T2429" s="2">
        <v>10.421900000000001</v>
      </c>
      <c r="U2429" s="2">
        <v>3.96</v>
      </c>
      <c r="V2429" s="2">
        <v>20.3</v>
      </c>
      <c r="W2429" s="2">
        <v>19.5</v>
      </c>
      <c r="X2429" s="2">
        <v>12.894600000000001</v>
      </c>
      <c r="Y2429" s="2">
        <v>3.93</v>
      </c>
      <c r="Z2429" s="2">
        <v>21.3</v>
      </c>
      <c r="AA2429" s="2">
        <v>18.399999999999999</v>
      </c>
      <c r="AB2429" s="2">
        <v>18.029199999999999</v>
      </c>
      <c r="AC2429" s="2">
        <v>9.0399999999999991</v>
      </c>
      <c r="AD2429" s="2">
        <v>30.3</v>
      </c>
      <c r="AE2429" s="2">
        <v>29.8</v>
      </c>
      <c r="AF2429" s="2">
        <v>46.1081</v>
      </c>
      <c r="AG2429" s="2">
        <v>4.8499999999999996</v>
      </c>
      <c r="AH2429" s="22">
        <v>22.3</v>
      </c>
      <c r="AI2429" s="22">
        <v>21.8</v>
      </c>
      <c r="AJ2429" s="22">
        <v>35.768300000000004</v>
      </c>
      <c r="AK2429" s="18">
        <v>6.33</v>
      </c>
      <c r="AL2429" s="18">
        <v>24</v>
      </c>
      <c r="AM2429" s="18">
        <v>26.3</v>
      </c>
      <c r="AN2429" s="2">
        <v>51.685499999999998</v>
      </c>
      <c r="AO2429" s="2">
        <v>2.68</v>
      </c>
      <c r="AP2429" s="2">
        <v>15.4</v>
      </c>
      <c r="AQ2429" s="2">
        <v>17.399999999999999</v>
      </c>
      <c r="AR2429" s="2">
        <v>4.5575999999999999</v>
      </c>
      <c r="AS2429" s="2">
        <v>5.37</v>
      </c>
      <c r="AT2429" s="2">
        <v>22.7</v>
      </c>
      <c r="AU2429" s="2">
        <v>23.7</v>
      </c>
      <c r="AV2429" s="2">
        <v>18.363800000000001</v>
      </c>
      <c r="AW2429" s="2">
        <v>6.12</v>
      </c>
      <c r="AX2429" s="2">
        <v>22.2</v>
      </c>
      <c r="AY2429" s="2">
        <v>27.5</v>
      </c>
      <c r="AZ2429" s="2">
        <v>27.341000000000001</v>
      </c>
      <c r="BA2429" s="2">
        <v>6.25</v>
      </c>
      <c r="BB2429" s="2">
        <v>26.5</v>
      </c>
      <c r="BC2429" s="2">
        <v>23.6</v>
      </c>
      <c r="BD2429" s="2">
        <v>37.191400000000002</v>
      </c>
      <c r="BE2429" s="4"/>
      <c r="BF2429" s="4"/>
    </row>
    <row r="2430" spans="1:58" x14ac:dyDescent="0.2">
      <c r="A2430" s="29">
        <v>2429</v>
      </c>
      <c r="B2430" s="7" t="s">
        <v>132</v>
      </c>
      <c r="C2430" s="3">
        <v>40005</v>
      </c>
      <c r="D2430" s="4" t="s">
        <v>21</v>
      </c>
      <c r="E2430" s="4" t="s">
        <v>170</v>
      </c>
      <c r="F2430" s="5" t="s">
        <v>193</v>
      </c>
      <c r="G2430" s="6">
        <v>0.87708333333333333</v>
      </c>
      <c r="H2430" s="6">
        <v>0.8965277777777777</v>
      </c>
      <c r="I2430" s="85">
        <f t="shared" si="37"/>
        <v>27.999999999999901</v>
      </c>
      <c r="J2430" s="86">
        <f>I2430*Segmentos!$D$7*(AH2430%)*IF(ISNUMBER(AI2430),AI2430%,0)</f>
        <v>28403.199999999903</v>
      </c>
      <c r="K2430" s="86">
        <f>I2430*Segmentos!$D$7*(AL2430%)*IF(ISNUMBER(AM2430),AM2430%,0)</f>
        <v>40913.599999999868</v>
      </c>
      <c r="L2430" s="4"/>
      <c r="M2430" s="2">
        <v>0.31</v>
      </c>
      <c r="N2430" s="2">
        <v>1</v>
      </c>
      <c r="O2430" s="2">
        <v>29.3</v>
      </c>
      <c r="P2430" s="2">
        <v>60.364100000000001</v>
      </c>
      <c r="Q2430" s="2">
        <v>0.34</v>
      </c>
      <c r="R2430" s="2">
        <v>2</v>
      </c>
      <c r="S2430" s="2">
        <v>17.399999999999999</v>
      </c>
      <c r="T2430" s="2">
        <v>11.2348</v>
      </c>
      <c r="U2430" s="2">
        <v>0.3</v>
      </c>
      <c r="V2430" s="2">
        <v>0.6</v>
      </c>
      <c r="W2430" s="2">
        <v>51.3</v>
      </c>
      <c r="X2430" s="2">
        <v>12.2681</v>
      </c>
      <c r="Y2430" s="2">
        <v>0.53</v>
      </c>
      <c r="Z2430" s="2">
        <v>1.3</v>
      </c>
      <c r="AA2430" s="2">
        <v>40.6</v>
      </c>
      <c r="AB2430" s="2">
        <v>30.8216</v>
      </c>
      <c r="AC2430" s="2">
        <v>0.09</v>
      </c>
      <c r="AD2430" s="2">
        <v>0.6</v>
      </c>
      <c r="AE2430" s="2">
        <v>14.5</v>
      </c>
      <c r="AF2430" s="2">
        <v>6.0396000000000001</v>
      </c>
      <c r="AG2430" s="2">
        <v>0.24</v>
      </c>
      <c r="AH2430" s="22">
        <v>0.8</v>
      </c>
      <c r="AI2430" s="22">
        <v>31.7</v>
      </c>
      <c r="AJ2430" s="22">
        <v>22.168399999999998</v>
      </c>
      <c r="AK2430" s="18">
        <v>0.37</v>
      </c>
      <c r="AL2430" s="18">
        <v>1.3</v>
      </c>
      <c r="AM2430" s="18">
        <v>28.1</v>
      </c>
      <c r="AN2430" s="2">
        <v>38.195700000000002</v>
      </c>
      <c r="AO2430" s="2">
        <v>0.01</v>
      </c>
      <c r="AP2430" s="2">
        <v>0.2</v>
      </c>
      <c r="AQ2430" s="2">
        <v>7.1</v>
      </c>
      <c r="AR2430" s="2">
        <v>0.23119999999999999</v>
      </c>
      <c r="AS2430" s="2">
        <v>0.33</v>
      </c>
      <c r="AT2430" s="2">
        <v>1.4</v>
      </c>
      <c r="AU2430" s="2">
        <v>23.2</v>
      </c>
      <c r="AV2430" s="2">
        <v>14.219799999999999</v>
      </c>
      <c r="AW2430" s="2">
        <v>0.16</v>
      </c>
      <c r="AX2430" s="2">
        <v>0.6</v>
      </c>
      <c r="AY2430" s="2">
        <v>24.1</v>
      </c>
      <c r="AZ2430" s="2">
        <v>8.8047000000000004</v>
      </c>
      <c r="BA2430" s="2">
        <v>0.49</v>
      </c>
      <c r="BB2430" s="2">
        <v>1.4</v>
      </c>
      <c r="BC2430" s="2">
        <v>35.299999999999997</v>
      </c>
      <c r="BD2430" s="2">
        <v>37.108400000000003</v>
      </c>
      <c r="BE2430" s="4"/>
      <c r="BF2430" s="4"/>
    </row>
    <row r="2431" spans="1:58" x14ac:dyDescent="0.2">
      <c r="A2431" s="29">
        <v>2430</v>
      </c>
      <c r="B2431" s="7" t="s">
        <v>115</v>
      </c>
      <c r="C2431" s="3">
        <v>40005</v>
      </c>
      <c r="D2431" s="4" t="s">
        <v>17</v>
      </c>
      <c r="E2431" s="4" t="s">
        <v>169</v>
      </c>
      <c r="F2431" s="5" t="s">
        <v>193</v>
      </c>
      <c r="G2431" s="6">
        <v>0.8354166666666667</v>
      </c>
      <c r="H2431" s="6">
        <v>0.875</v>
      </c>
      <c r="I2431" s="85">
        <f t="shared" si="37"/>
        <v>56.999999999999957</v>
      </c>
      <c r="J2431" s="86">
        <f>I2431*Segmentos!$D$7*(AH2431%)*IF(ISNUMBER(AI2431),AI2431%,0)</f>
        <v>10761.599999999991</v>
      </c>
      <c r="K2431" s="86">
        <f>I2431*Segmentos!$D$7*(AL2431%)*IF(ISNUMBER(AM2431),AM2431%,0)</f>
        <v>23711.999999999985</v>
      </c>
      <c r="L2431" s="4"/>
      <c r="M2431" s="2">
        <v>0.08</v>
      </c>
      <c r="N2431" s="2">
        <v>0.7</v>
      </c>
      <c r="O2431" s="2">
        <v>12</v>
      </c>
      <c r="P2431" s="2">
        <v>100</v>
      </c>
      <c r="Q2431" s="2">
        <v>0</v>
      </c>
      <c r="R2431" s="2">
        <v>0</v>
      </c>
      <c r="S2431" s="8" t="s">
        <v>577</v>
      </c>
      <c r="T2431" s="2">
        <v>0</v>
      </c>
      <c r="U2431" s="2">
        <v>0.01</v>
      </c>
      <c r="V2431" s="2">
        <v>0.8</v>
      </c>
      <c r="W2431" s="2">
        <v>1.8</v>
      </c>
      <c r="X2431" s="2">
        <v>3.7965</v>
      </c>
      <c r="Y2431" s="2">
        <v>0.01</v>
      </c>
      <c r="Z2431" s="2">
        <v>0.3</v>
      </c>
      <c r="AA2431" s="2">
        <v>4.5</v>
      </c>
      <c r="AB2431" s="2">
        <v>5.3544999999999998</v>
      </c>
      <c r="AC2431" s="2">
        <v>0.22</v>
      </c>
      <c r="AD2431" s="2">
        <v>1.2</v>
      </c>
      <c r="AE2431" s="2">
        <v>18.3</v>
      </c>
      <c r="AF2431" s="2">
        <v>90.849000000000004</v>
      </c>
      <c r="AG2431" s="2">
        <v>0.05</v>
      </c>
      <c r="AH2431" s="22">
        <v>0.8</v>
      </c>
      <c r="AI2431" s="22">
        <v>5.9</v>
      </c>
      <c r="AJ2431" s="22">
        <v>28.8596</v>
      </c>
      <c r="AK2431" s="18">
        <v>0.11</v>
      </c>
      <c r="AL2431" s="18">
        <v>0.5</v>
      </c>
      <c r="AM2431" s="18">
        <v>20.8</v>
      </c>
      <c r="AN2431" s="2">
        <v>71.1404</v>
      </c>
      <c r="AO2431" s="2">
        <v>0.06</v>
      </c>
      <c r="AP2431" s="2">
        <v>1</v>
      </c>
      <c r="AQ2431" s="2">
        <v>5.5</v>
      </c>
      <c r="AR2431" s="2">
        <v>7.6962999999999999</v>
      </c>
      <c r="AS2431" s="2">
        <v>0.03</v>
      </c>
      <c r="AT2431" s="2">
        <v>0.7</v>
      </c>
      <c r="AU2431" s="2">
        <v>3.8</v>
      </c>
      <c r="AV2431" s="2">
        <v>7.3811999999999998</v>
      </c>
      <c r="AW2431" s="2">
        <v>0.19</v>
      </c>
      <c r="AX2431" s="2">
        <v>0.7</v>
      </c>
      <c r="AY2431" s="2">
        <v>26.8</v>
      </c>
      <c r="AZ2431" s="2">
        <v>69.715000000000003</v>
      </c>
      <c r="BA2431" s="2">
        <v>0.03</v>
      </c>
      <c r="BB2431" s="2">
        <v>0.5</v>
      </c>
      <c r="BC2431" s="2">
        <v>6.4</v>
      </c>
      <c r="BD2431" s="2">
        <v>15.2075</v>
      </c>
      <c r="BE2431" s="4"/>
      <c r="BF2431" s="4"/>
    </row>
    <row r="2432" spans="1:58" x14ac:dyDescent="0.2">
      <c r="A2432" s="29">
        <v>2431</v>
      </c>
      <c r="B2432" s="7" t="s">
        <v>58</v>
      </c>
      <c r="C2432" s="3">
        <v>40005</v>
      </c>
      <c r="D2432" s="4" t="s">
        <v>8</v>
      </c>
      <c r="E2432" s="4" t="s">
        <v>182</v>
      </c>
      <c r="F2432" s="5" t="s">
        <v>193</v>
      </c>
      <c r="G2432" s="6">
        <v>0.91805555555555562</v>
      </c>
      <c r="H2432" s="6">
        <v>2.2916666666666669E-2</v>
      </c>
      <c r="I2432" s="85">
        <f t="shared" si="37"/>
        <v>150.99999999999989</v>
      </c>
      <c r="J2432" s="86">
        <f>I2432*Segmentos!$D$7*(AH2432%)*IF(ISNUMBER(AI2432),AI2432%,0)</f>
        <v>1822630.3999999983</v>
      </c>
      <c r="K2432" s="86">
        <f>I2432*Segmentos!$D$7*(AL2432%)*IF(ISNUMBER(AM2432),AM2432%,0)</f>
        <v>2869120.799999998</v>
      </c>
      <c r="L2432" s="4"/>
      <c r="M2432" s="2">
        <v>3.93</v>
      </c>
      <c r="N2432" s="2">
        <v>18.5</v>
      </c>
      <c r="O2432" s="2">
        <v>21.3</v>
      </c>
      <c r="P2432" s="2">
        <v>77.242400000000004</v>
      </c>
      <c r="Q2432" s="2">
        <v>2.37</v>
      </c>
      <c r="R2432" s="2">
        <v>11.3</v>
      </c>
      <c r="S2432" s="2">
        <v>21</v>
      </c>
      <c r="T2432" s="2">
        <v>7.7664</v>
      </c>
      <c r="U2432" s="2">
        <v>2.84</v>
      </c>
      <c r="V2432" s="2">
        <v>16.899999999999999</v>
      </c>
      <c r="W2432" s="2">
        <v>16.8</v>
      </c>
      <c r="X2432" s="2">
        <v>11.7166</v>
      </c>
      <c r="Y2432" s="2">
        <v>3.6</v>
      </c>
      <c r="Z2432" s="2">
        <v>16.7</v>
      </c>
      <c r="AA2432" s="2">
        <v>21.5</v>
      </c>
      <c r="AB2432" s="2">
        <v>20.903099999999998</v>
      </c>
      <c r="AC2432" s="2">
        <v>5.71</v>
      </c>
      <c r="AD2432" s="2">
        <v>24.7</v>
      </c>
      <c r="AE2432" s="2">
        <v>23.1</v>
      </c>
      <c r="AF2432" s="2">
        <v>36.856200000000001</v>
      </c>
      <c r="AG2432" s="2">
        <v>3.02</v>
      </c>
      <c r="AH2432" s="22">
        <v>16.399999999999999</v>
      </c>
      <c r="AI2432" s="22">
        <v>18.399999999999999</v>
      </c>
      <c r="AJ2432" s="22">
        <v>28.151700000000002</v>
      </c>
      <c r="AK2432" s="18">
        <v>4.75</v>
      </c>
      <c r="AL2432" s="18">
        <v>20.3</v>
      </c>
      <c r="AM2432" s="18">
        <v>23.4</v>
      </c>
      <c r="AN2432" s="2">
        <v>49.090699999999998</v>
      </c>
      <c r="AO2432" s="2">
        <v>2.29</v>
      </c>
      <c r="AP2432" s="2">
        <v>11.5</v>
      </c>
      <c r="AQ2432" s="2">
        <v>20</v>
      </c>
      <c r="AR2432" s="2">
        <v>4.9252000000000002</v>
      </c>
      <c r="AS2432" s="2">
        <v>2.37</v>
      </c>
      <c r="AT2432" s="2">
        <v>15.4</v>
      </c>
      <c r="AU2432" s="2">
        <v>15.4</v>
      </c>
      <c r="AV2432" s="2">
        <v>10.279199999999999</v>
      </c>
      <c r="AW2432" s="2">
        <v>4.34</v>
      </c>
      <c r="AX2432" s="2">
        <v>18.5</v>
      </c>
      <c r="AY2432" s="2">
        <v>23.5</v>
      </c>
      <c r="AZ2432" s="2">
        <v>24.533200000000001</v>
      </c>
      <c r="BA2432" s="2">
        <v>4.9800000000000004</v>
      </c>
      <c r="BB2432" s="2">
        <v>22.2</v>
      </c>
      <c r="BC2432" s="2">
        <v>22.4</v>
      </c>
      <c r="BD2432" s="2">
        <v>37.5047</v>
      </c>
      <c r="BE2432" s="4"/>
      <c r="BF2432" s="4"/>
    </row>
    <row r="2433" spans="1:58" x14ac:dyDescent="0.2">
      <c r="A2433" s="29">
        <v>2432</v>
      </c>
      <c r="B2433" s="7" t="s">
        <v>61</v>
      </c>
      <c r="C2433" s="3">
        <v>40005</v>
      </c>
      <c r="D2433" s="4" t="s">
        <v>17</v>
      </c>
      <c r="E2433" s="4" t="s">
        <v>169</v>
      </c>
      <c r="F2433" s="5" t="s">
        <v>193</v>
      </c>
      <c r="G2433" s="6">
        <v>0.91666666666666663</v>
      </c>
      <c r="H2433" s="6">
        <v>0.96388888888888891</v>
      </c>
      <c r="I2433" s="85">
        <f t="shared" si="37"/>
        <v>68.000000000000085</v>
      </c>
      <c r="J2433" s="86">
        <f>I2433*Segmentos!$D$7*(AH2433%)*IF(ISNUMBER(AI2433),AI2433%,0)</f>
        <v>88046.400000000111</v>
      </c>
      <c r="K2433" s="86">
        <f>I2433*Segmentos!$D$7*(AL2433%)*IF(ISNUMBER(AM2433),AM2433%,0)</f>
        <v>204027.2000000003</v>
      </c>
      <c r="L2433" s="4"/>
      <c r="M2433" s="2">
        <v>0.56000000000000005</v>
      </c>
      <c r="N2433" s="2">
        <v>1.3</v>
      </c>
      <c r="O2433" s="2">
        <v>42.1</v>
      </c>
      <c r="P2433" s="2">
        <v>99.796199999999999</v>
      </c>
      <c r="Q2433" s="2">
        <v>0</v>
      </c>
      <c r="R2433" s="2">
        <v>0.1</v>
      </c>
      <c r="S2433" s="2">
        <v>1.5</v>
      </c>
      <c r="T2433" s="2">
        <v>4.2599999999999999E-2</v>
      </c>
      <c r="U2433" s="2">
        <v>0</v>
      </c>
      <c r="V2433" s="2">
        <v>0</v>
      </c>
      <c r="W2433" s="8" t="s">
        <v>577</v>
      </c>
      <c r="X2433" s="2">
        <v>0</v>
      </c>
      <c r="Y2433" s="2">
        <v>0.49</v>
      </c>
      <c r="Z2433" s="2">
        <v>1.7</v>
      </c>
      <c r="AA2433" s="2">
        <v>29.1</v>
      </c>
      <c r="AB2433" s="2">
        <v>25.4923</v>
      </c>
      <c r="AC2433" s="2">
        <v>1.27</v>
      </c>
      <c r="AD2433" s="2">
        <v>2.5</v>
      </c>
      <c r="AE2433" s="2">
        <v>50.7</v>
      </c>
      <c r="AF2433" s="2">
        <v>74.261300000000006</v>
      </c>
      <c r="AG2433" s="2">
        <v>0.33</v>
      </c>
      <c r="AH2433" s="22">
        <v>1.3</v>
      </c>
      <c r="AI2433" s="22">
        <v>24.9</v>
      </c>
      <c r="AJ2433" s="22">
        <v>28.032</v>
      </c>
      <c r="AK2433" s="18">
        <v>0.77</v>
      </c>
      <c r="AL2433" s="18">
        <v>1.3</v>
      </c>
      <c r="AM2433" s="18">
        <v>57.7</v>
      </c>
      <c r="AN2433" s="2">
        <v>71.764200000000002</v>
      </c>
      <c r="AO2433" s="2">
        <v>0.28000000000000003</v>
      </c>
      <c r="AP2433" s="2">
        <v>1.5</v>
      </c>
      <c r="AQ2433" s="2">
        <v>18.399999999999999</v>
      </c>
      <c r="AR2433" s="2">
        <v>5.4882999999999997</v>
      </c>
      <c r="AS2433" s="2">
        <v>0.17</v>
      </c>
      <c r="AT2433" s="2">
        <v>0.5</v>
      </c>
      <c r="AU2433" s="2">
        <v>34.200000000000003</v>
      </c>
      <c r="AV2433" s="2">
        <v>6.8079999999999998</v>
      </c>
      <c r="AW2433" s="2">
        <v>0.93</v>
      </c>
      <c r="AX2433" s="2">
        <v>1.3</v>
      </c>
      <c r="AY2433" s="2">
        <v>70.599999999999994</v>
      </c>
      <c r="AZ2433" s="2">
        <v>47.534599999999998</v>
      </c>
      <c r="BA2433" s="2">
        <v>0.59</v>
      </c>
      <c r="BB2433" s="2">
        <v>1.8</v>
      </c>
      <c r="BC2433" s="2">
        <v>33.299999999999997</v>
      </c>
      <c r="BD2433" s="2">
        <v>39.965299999999999</v>
      </c>
      <c r="BE2433" s="4"/>
      <c r="BF2433" s="4"/>
    </row>
    <row r="2434" spans="1:58" x14ac:dyDescent="0.2">
      <c r="A2434" s="29">
        <v>2433</v>
      </c>
      <c r="B2434" s="7" t="s">
        <v>53</v>
      </c>
      <c r="C2434" s="3">
        <v>40005</v>
      </c>
      <c r="D2434" s="4" t="s">
        <v>3</v>
      </c>
      <c r="E2434" s="4" t="s">
        <v>178</v>
      </c>
      <c r="F2434" s="5" t="s">
        <v>193</v>
      </c>
      <c r="G2434" s="6">
        <v>0.79791666666666661</v>
      </c>
      <c r="H2434" s="6">
        <v>0.87430555555555556</v>
      </c>
      <c r="I2434" s="85">
        <f t="shared" si="37"/>
        <v>110.00000000000009</v>
      </c>
      <c r="J2434" s="86">
        <f>I2434*Segmentos!$D$7*(AH2434%)*IF(ISNUMBER(AI2434),AI2434%,0)</f>
        <v>1135992.0000000009</v>
      </c>
      <c r="K2434" s="86">
        <f>I2434*Segmentos!$D$7*(AL2434%)*IF(ISNUMBER(AM2434),AM2434%,0)</f>
        <v>752840.00000000047</v>
      </c>
      <c r="L2434" s="4"/>
      <c r="M2434" s="2">
        <v>2.13</v>
      </c>
      <c r="N2434" s="2">
        <v>6.8</v>
      </c>
      <c r="O2434" s="2">
        <v>31.5</v>
      </c>
      <c r="P2434" s="2">
        <v>74.408199999999994</v>
      </c>
      <c r="Q2434" s="2">
        <v>0.89</v>
      </c>
      <c r="R2434" s="2">
        <v>4.8</v>
      </c>
      <c r="S2434" s="2">
        <v>18.600000000000001</v>
      </c>
      <c r="T2434" s="2">
        <v>5.1863999999999999</v>
      </c>
      <c r="U2434" s="2">
        <v>1.59</v>
      </c>
      <c r="V2434" s="2">
        <v>6.1</v>
      </c>
      <c r="W2434" s="2">
        <v>26.2</v>
      </c>
      <c r="X2434" s="2">
        <v>11.6341</v>
      </c>
      <c r="Y2434" s="2">
        <v>2.86</v>
      </c>
      <c r="Z2434" s="2">
        <v>9.1</v>
      </c>
      <c r="AA2434" s="2">
        <v>31.5</v>
      </c>
      <c r="AB2434" s="2">
        <v>29.498200000000001</v>
      </c>
      <c r="AC2434" s="2">
        <v>2.4500000000000002</v>
      </c>
      <c r="AD2434" s="2">
        <v>6.1</v>
      </c>
      <c r="AE2434" s="2">
        <v>39.9</v>
      </c>
      <c r="AF2434" s="2">
        <v>28.089400000000001</v>
      </c>
      <c r="AG2434" s="2">
        <v>2.59</v>
      </c>
      <c r="AH2434" s="22">
        <v>7.8</v>
      </c>
      <c r="AI2434" s="22">
        <v>33.1</v>
      </c>
      <c r="AJ2434" s="22">
        <v>42.997199999999999</v>
      </c>
      <c r="AK2434" s="18">
        <v>1.71</v>
      </c>
      <c r="AL2434" s="18">
        <v>5.8</v>
      </c>
      <c r="AM2434" s="18">
        <v>29.5</v>
      </c>
      <c r="AN2434" s="2">
        <v>31.411000000000001</v>
      </c>
      <c r="AO2434" s="2">
        <v>0.31</v>
      </c>
      <c r="AP2434" s="2">
        <v>2.6</v>
      </c>
      <c r="AQ2434" s="2">
        <v>11.8</v>
      </c>
      <c r="AR2434" s="2">
        <v>1.1761999999999999</v>
      </c>
      <c r="AS2434" s="2">
        <v>0.39</v>
      </c>
      <c r="AT2434" s="2">
        <v>4.8</v>
      </c>
      <c r="AU2434" s="2">
        <v>8.1999999999999993</v>
      </c>
      <c r="AV2434" s="2">
        <v>3.0064000000000002</v>
      </c>
      <c r="AW2434" s="2">
        <v>2.67</v>
      </c>
      <c r="AX2434" s="2">
        <v>6.7</v>
      </c>
      <c r="AY2434" s="2">
        <v>39.799999999999997</v>
      </c>
      <c r="AZ2434" s="2">
        <v>26.808800000000002</v>
      </c>
      <c r="BA2434" s="2">
        <v>3.24</v>
      </c>
      <c r="BB2434" s="2">
        <v>9.1</v>
      </c>
      <c r="BC2434" s="2">
        <v>35.5</v>
      </c>
      <c r="BD2434" s="2">
        <v>43.416699999999999</v>
      </c>
      <c r="BE2434" s="4"/>
      <c r="BF2434" s="4"/>
    </row>
    <row r="2435" spans="1:58" x14ac:dyDescent="0.2">
      <c r="A2435" s="29">
        <v>2434</v>
      </c>
      <c r="B2435" s="7" t="s">
        <v>10</v>
      </c>
      <c r="C2435" s="3">
        <v>40005</v>
      </c>
      <c r="D2435" s="4" t="s">
        <v>8</v>
      </c>
      <c r="E2435" s="4" t="s">
        <v>164</v>
      </c>
      <c r="F2435" s="5" t="s">
        <v>193</v>
      </c>
      <c r="G2435" s="6">
        <v>0.87361111111111101</v>
      </c>
      <c r="H2435" s="6">
        <v>0.91527777777777775</v>
      </c>
      <c r="I2435" s="85">
        <f t="shared" ref="I2435:I2498" si="38">IF(H2435&gt;=G2435,(H2435-G2435)*24*60,("24:00:00"-G2435+H2435)*24*60)</f>
        <v>60.000000000000107</v>
      </c>
      <c r="J2435" s="86">
        <f>I2435*Segmentos!$D$7*(AH2435%)*IF(ISNUMBER(AI2435),AI2435%,0)</f>
        <v>944064.00000000163</v>
      </c>
      <c r="K2435" s="86">
        <f>I2435*Segmentos!$D$7*(AL2435%)*IF(ISNUMBER(AM2435),AM2435%,0)</f>
        <v>1063920.0000000019</v>
      </c>
      <c r="L2435" s="4"/>
      <c r="M2435" s="2">
        <v>4.2</v>
      </c>
      <c r="N2435" s="2">
        <v>14.6</v>
      </c>
      <c r="O2435" s="2">
        <v>28.8</v>
      </c>
      <c r="P2435" s="2">
        <v>89.648499999999999</v>
      </c>
      <c r="Q2435" s="2">
        <v>1.8</v>
      </c>
      <c r="R2435" s="2">
        <v>8.1999999999999993</v>
      </c>
      <c r="S2435" s="2">
        <v>22</v>
      </c>
      <c r="T2435" s="2">
        <v>6.4053000000000004</v>
      </c>
      <c r="U2435" s="2">
        <v>2.0499999999999998</v>
      </c>
      <c r="V2435" s="2">
        <v>10.1</v>
      </c>
      <c r="W2435" s="2">
        <v>20.2</v>
      </c>
      <c r="X2435" s="2">
        <v>9.1643000000000008</v>
      </c>
      <c r="Y2435" s="2">
        <v>4.3499999999999996</v>
      </c>
      <c r="Z2435" s="2">
        <v>15.3</v>
      </c>
      <c r="AA2435" s="2">
        <v>28.5</v>
      </c>
      <c r="AB2435" s="2">
        <v>27.459</v>
      </c>
      <c r="AC2435" s="2">
        <v>6.65</v>
      </c>
      <c r="AD2435" s="2">
        <v>20.100000000000001</v>
      </c>
      <c r="AE2435" s="2">
        <v>33.1</v>
      </c>
      <c r="AF2435" s="2">
        <v>46.619799999999998</v>
      </c>
      <c r="AG2435" s="2">
        <v>3.93</v>
      </c>
      <c r="AH2435" s="22">
        <v>14.9</v>
      </c>
      <c r="AI2435" s="22">
        <v>26.4</v>
      </c>
      <c r="AJ2435" s="22">
        <v>39.874600000000001</v>
      </c>
      <c r="AK2435" s="18">
        <v>4.43</v>
      </c>
      <c r="AL2435" s="18">
        <v>14.3</v>
      </c>
      <c r="AM2435" s="18">
        <v>31</v>
      </c>
      <c r="AN2435" s="2">
        <v>49.773899999999998</v>
      </c>
      <c r="AO2435" s="2">
        <v>1.1100000000000001</v>
      </c>
      <c r="AP2435" s="2">
        <v>8.4</v>
      </c>
      <c r="AQ2435" s="2">
        <v>13.2</v>
      </c>
      <c r="AR2435" s="2">
        <v>2.5832999999999999</v>
      </c>
      <c r="AS2435" s="2">
        <v>3.99</v>
      </c>
      <c r="AT2435" s="2">
        <v>12.7</v>
      </c>
      <c r="AU2435" s="2">
        <v>31.3</v>
      </c>
      <c r="AV2435" s="2">
        <v>18.781099999999999</v>
      </c>
      <c r="AW2435" s="2">
        <v>3.59</v>
      </c>
      <c r="AX2435" s="2">
        <v>13.6</v>
      </c>
      <c r="AY2435" s="2">
        <v>26.5</v>
      </c>
      <c r="AZ2435" s="2">
        <v>22.046199999999999</v>
      </c>
      <c r="BA2435" s="2">
        <v>5.65</v>
      </c>
      <c r="BB2435" s="2">
        <v>18.2</v>
      </c>
      <c r="BC2435" s="2">
        <v>31</v>
      </c>
      <c r="BD2435" s="2">
        <v>46.238</v>
      </c>
      <c r="BE2435" s="4"/>
      <c r="BF2435" s="4"/>
    </row>
    <row r="2436" spans="1:58" x14ac:dyDescent="0.2">
      <c r="A2436" s="29">
        <v>2435</v>
      </c>
      <c r="B2436" s="7" t="s">
        <v>142</v>
      </c>
      <c r="C2436" s="3">
        <v>40005</v>
      </c>
      <c r="D2436" s="4" t="s">
        <v>21</v>
      </c>
      <c r="E2436" s="4" t="s">
        <v>186</v>
      </c>
      <c r="F2436" s="5" t="s">
        <v>193</v>
      </c>
      <c r="G2436" s="6">
        <v>0.91666666666666663</v>
      </c>
      <c r="H2436" s="6">
        <v>0.93680555555555556</v>
      </c>
      <c r="I2436" s="85">
        <f t="shared" si="38"/>
        <v>29.000000000000057</v>
      </c>
      <c r="J2436" s="86">
        <f>I2436*Segmentos!$D$7*(AH2436%)*IF(ISNUMBER(AI2436),AI2436%,0)</f>
        <v>42966.400000000074</v>
      </c>
      <c r="K2436" s="86">
        <f>I2436*Segmentos!$D$7*(AL2436%)*IF(ISNUMBER(AM2436),AM2436%,0)</f>
        <v>18652.800000000036</v>
      </c>
      <c r="L2436" s="4"/>
      <c r="M2436" s="2">
        <v>0.26</v>
      </c>
      <c r="N2436" s="2">
        <v>0.7</v>
      </c>
      <c r="O2436" s="2">
        <v>36.9</v>
      </c>
      <c r="P2436" s="2">
        <v>100</v>
      </c>
      <c r="Q2436" s="2">
        <v>0.08</v>
      </c>
      <c r="R2436" s="2">
        <v>0.6</v>
      </c>
      <c r="S2436" s="2">
        <v>13.2</v>
      </c>
      <c r="T2436" s="2">
        <v>5.3045999999999998</v>
      </c>
      <c r="U2436" s="2">
        <v>0.02</v>
      </c>
      <c r="V2436" s="2">
        <v>0.6</v>
      </c>
      <c r="W2436" s="2">
        <v>3.4</v>
      </c>
      <c r="X2436" s="2">
        <v>1.6673</v>
      </c>
      <c r="Y2436" s="2">
        <v>0</v>
      </c>
      <c r="Z2436" s="2">
        <v>0</v>
      </c>
      <c r="AA2436" s="8" t="s">
        <v>577</v>
      </c>
      <c r="AB2436" s="2">
        <v>0</v>
      </c>
      <c r="AC2436" s="2">
        <v>0.73</v>
      </c>
      <c r="AD2436" s="2">
        <v>1.4</v>
      </c>
      <c r="AE2436" s="2">
        <v>51</v>
      </c>
      <c r="AF2436" s="2">
        <v>93.028199999999998</v>
      </c>
      <c r="AG2436" s="2">
        <v>0.35</v>
      </c>
      <c r="AH2436" s="22">
        <v>0.8</v>
      </c>
      <c r="AI2436" s="22">
        <v>46.3</v>
      </c>
      <c r="AJ2436" s="22">
        <v>65.034800000000004</v>
      </c>
      <c r="AK2436" s="18">
        <v>0.17</v>
      </c>
      <c r="AL2436" s="18">
        <v>0.6</v>
      </c>
      <c r="AM2436" s="18">
        <v>26.8</v>
      </c>
      <c r="AN2436" s="2">
        <v>34.965200000000003</v>
      </c>
      <c r="AO2436" s="2">
        <v>0.01</v>
      </c>
      <c r="AP2436" s="2">
        <v>0.1</v>
      </c>
      <c r="AQ2436" s="2">
        <v>6.9</v>
      </c>
      <c r="AR2436" s="2">
        <v>0.43819999999999998</v>
      </c>
      <c r="AS2436" s="2">
        <v>0.19</v>
      </c>
      <c r="AT2436" s="2">
        <v>0.4</v>
      </c>
      <c r="AU2436" s="2">
        <v>44.8</v>
      </c>
      <c r="AV2436" s="2">
        <v>16.062899999999999</v>
      </c>
      <c r="AW2436" s="2">
        <v>0</v>
      </c>
      <c r="AX2436" s="2">
        <v>0</v>
      </c>
      <c r="AY2436" s="8" t="s">
        <v>577</v>
      </c>
      <c r="AZ2436" s="2">
        <v>0</v>
      </c>
      <c r="BA2436" s="2">
        <v>0.56000000000000005</v>
      </c>
      <c r="BB2436" s="2">
        <v>1.5</v>
      </c>
      <c r="BC2436" s="2">
        <v>36.5</v>
      </c>
      <c r="BD2436" s="2">
        <v>83.498900000000006</v>
      </c>
      <c r="BE2436" s="4"/>
      <c r="BF2436" s="4"/>
    </row>
    <row r="2437" spans="1:58" x14ac:dyDescent="0.2">
      <c r="A2437" s="29">
        <v>2436</v>
      </c>
      <c r="B2437" s="7" t="s">
        <v>136</v>
      </c>
      <c r="C2437" s="3">
        <v>40005</v>
      </c>
      <c r="D2437" s="4" t="s">
        <v>13</v>
      </c>
      <c r="E2437" s="4" t="s">
        <v>174</v>
      </c>
      <c r="F2437" s="5" t="s">
        <v>193</v>
      </c>
      <c r="G2437" s="6">
        <v>0.91805555555555562</v>
      </c>
      <c r="H2437" s="6">
        <v>0.98611111111111116</v>
      </c>
      <c r="I2437" s="85">
        <f t="shared" si="38"/>
        <v>97.999999999999972</v>
      </c>
      <c r="J2437" s="86">
        <f>I2437*Segmentos!$D$7*(AH2437%)*IF(ISNUMBER(AI2437),AI2437%,0)</f>
        <v>2153843.9999999991</v>
      </c>
      <c r="K2437" s="86">
        <f>I2437*Segmentos!$D$7*(AL2437%)*IF(ISNUMBER(AM2437),AM2437%,0)</f>
        <v>2803113.5999999987</v>
      </c>
      <c r="L2437" s="4"/>
      <c r="M2437" s="2">
        <v>6.36</v>
      </c>
      <c r="N2437" s="2">
        <v>19.399999999999999</v>
      </c>
      <c r="O2437" s="2">
        <v>32.799999999999997</v>
      </c>
      <c r="P2437" s="2">
        <v>84.737200000000001</v>
      </c>
      <c r="Q2437" s="2">
        <v>5.94</v>
      </c>
      <c r="R2437" s="2">
        <v>15.8</v>
      </c>
      <c r="S2437" s="2">
        <v>37.700000000000003</v>
      </c>
      <c r="T2437" s="2">
        <v>13.210800000000001</v>
      </c>
      <c r="U2437" s="2">
        <v>7.03</v>
      </c>
      <c r="V2437" s="2">
        <v>17.7</v>
      </c>
      <c r="W2437" s="2">
        <v>39.6</v>
      </c>
      <c r="X2437" s="2">
        <v>19.6508</v>
      </c>
      <c r="Y2437" s="2">
        <v>6.89</v>
      </c>
      <c r="Z2437" s="2">
        <v>20.3</v>
      </c>
      <c r="AA2437" s="2">
        <v>34</v>
      </c>
      <c r="AB2437" s="2">
        <v>27.120100000000001</v>
      </c>
      <c r="AC2437" s="2">
        <v>5.66</v>
      </c>
      <c r="AD2437" s="2">
        <v>21.5</v>
      </c>
      <c r="AE2437" s="2">
        <v>26.4</v>
      </c>
      <c r="AF2437" s="2">
        <v>24.755500000000001</v>
      </c>
      <c r="AG2437" s="2">
        <v>5.5</v>
      </c>
      <c r="AH2437" s="22">
        <v>18.5</v>
      </c>
      <c r="AI2437" s="22">
        <v>29.7</v>
      </c>
      <c r="AJ2437" s="22">
        <v>34.7849</v>
      </c>
      <c r="AK2437" s="18">
        <v>7.13</v>
      </c>
      <c r="AL2437" s="18">
        <v>20.2</v>
      </c>
      <c r="AM2437" s="18">
        <v>35.4</v>
      </c>
      <c r="AN2437" s="2">
        <v>49.952399999999997</v>
      </c>
      <c r="AO2437" s="2">
        <v>4.18</v>
      </c>
      <c r="AP2437" s="2">
        <v>13.3</v>
      </c>
      <c r="AQ2437" s="2">
        <v>31.5</v>
      </c>
      <c r="AR2437" s="2">
        <v>6.0861000000000001</v>
      </c>
      <c r="AS2437" s="2">
        <v>5.16</v>
      </c>
      <c r="AT2437" s="2">
        <v>17.5</v>
      </c>
      <c r="AU2437" s="2">
        <v>29.4</v>
      </c>
      <c r="AV2437" s="2">
        <v>15.1356</v>
      </c>
      <c r="AW2437" s="2">
        <v>7.03</v>
      </c>
      <c r="AX2437" s="2">
        <v>20</v>
      </c>
      <c r="AY2437" s="2">
        <v>35.1</v>
      </c>
      <c r="AZ2437" s="2">
        <v>26.933399999999999</v>
      </c>
      <c r="BA2437" s="2">
        <v>7.17</v>
      </c>
      <c r="BB2437" s="2">
        <v>21.7</v>
      </c>
      <c r="BC2437" s="2">
        <v>33</v>
      </c>
      <c r="BD2437" s="2">
        <v>36.582099999999997</v>
      </c>
      <c r="BE2437" s="4"/>
      <c r="BF2437" s="4"/>
    </row>
    <row r="2438" spans="1:58" x14ac:dyDescent="0.2">
      <c r="A2438" s="29">
        <v>2437</v>
      </c>
      <c r="B2438" s="7" t="s">
        <v>25</v>
      </c>
      <c r="C2438" s="3">
        <v>40005</v>
      </c>
      <c r="D2438" s="4" t="s">
        <v>21</v>
      </c>
      <c r="E2438" s="4" t="s">
        <v>171</v>
      </c>
      <c r="F2438" s="5" t="s">
        <v>193</v>
      </c>
      <c r="G2438" s="6">
        <v>0.88611111111111107</v>
      </c>
      <c r="H2438" s="6">
        <v>0.88749999999999996</v>
      </c>
      <c r="I2438" s="85">
        <f t="shared" si="38"/>
        <v>1.9999999999999929</v>
      </c>
      <c r="J2438" s="86">
        <f>I2438*Segmentos!$D$7*(AH2438%)*IF(ISNUMBER(AI2438),AI2438%,0)</f>
        <v>3199.9999999999891</v>
      </c>
      <c r="K2438" s="86">
        <f>I2438*Segmentos!$D$7*(AL2438%)*IF(ISNUMBER(AM2438),AM2438%,0)</f>
        <v>4799.9999999999836</v>
      </c>
      <c r="L2438" s="4"/>
      <c r="M2438" s="2">
        <v>0.47</v>
      </c>
      <c r="N2438" s="2">
        <v>0.5</v>
      </c>
      <c r="O2438" s="2">
        <v>100</v>
      </c>
      <c r="P2438" s="2">
        <v>68.812600000000003</v>
      </c>
      <c r="Q2438" s="2">
        <v>0.64</v>
      </c>
      <c r="R2438" s="2">
        <v>0.6</v>
      </c>
      <c r="S2438" s="2">
        <v>100</v>
      </c>
      <c r="T2438" s="2">
        <v>15.7783</v>
      </c>
      <c r="U2438" s="2">
        <v>0.28999999999999998</v>
      </c>
      <c r="V2438" s="2">
        <v>0.3</v>
      </c>
      <c r="W2438" s="2">
        <v>100</v>
      </c>
      <c r="X2438" s="2">
        <v>8.9642999999999997</v>
      </c>
      <c r="Y2438" s="2">
        <v>0.66</v>
      </c>
      <c r="Z2438" s="2">
        <v>0.7</v>
      </c>
      <c r="AA2438" s="2">
        <v>100</v>
      </c>
      <c r="AB2438" s="2">
        <v>28.474299999999999</v>
      </c>
      <c r="AC2438" s="2">
        <v>0.32</v>
      </c>
      <c r="AD2438" s="2">
        <v>0.3</v>
      </c>
      <c r="AE2438" s="2">
        <v>100</v>
      </c>
      <c r="AF2438" s="2">
        <v>15.595700000000001</v>
      </c>
      <c r="AG2438" s="2">
        <v>0.38</v>
      </c>
      <c r="AH2438" s="22">
        <v>0.4</v>
      </c>
      <c r="AI2438" s="22">
        <v>100</v>
      </c>
      <c r="AJ2438" s="22">
        <v>26.215699999999998</v>
      </c>
      <c r="AK2438" s="18">
        <v>0.55000000000000004</v>
      </c>
      <c r="AL2438" s="18">
        <v>0.6</v>
      </c>
      <c r="AM2438" s="18">
        <v>100</v>
      </c>
      <c r="AN2438" s="2">
        <v>42.596899999999998</v>
      </c>
      <c r="AO2438" s="2">
        <v>0.08</v>
      </c>
      <c r="AP2438" s="2">
        <v>0.1</v>
      </c>
      <c r="AQ2438" s="2">
        <v>100</v>
      </c>
      <c r="AR2438" s="2">
        <v>1.2133</v>
      </c>
      <c r="AS2438" s="2">
        <v>0.71</v>
      </c>
      <c r="AT2438" s="2">
        <v>0.7</v>
      </c>
      <c r="AU2438" s="2">
        <v>100</v>
      </c>
      <c r="AV2438" s="2">
        <v>22.9556</v>
      </c>
      <c r="AW2438" s="2">
        <v>0.32</v>
      </c>
      <c r="AX2438" s="2">
        <v>0.3</v>
      </c>
      <c r="AY2438" s="2">
        <v>100</v>
      </c>
      <c r="AZ2438" s="2">
        <v>13.6709</v>
      </c>
      <c r="BA2438" s="2">
        <v>0.55000000000000004</v>
      </c>
      <c r="BB2438" s="2">
        <v>0.5</v>
      </c>
      <c r="BC2438" s="2">
        <v>100</v>
      </c>
      <c r="BD2438" s="2">
        <v>30.972799999999999</v>
      </c>
      <c r="BE2438" s="4"/>
      <c r="BF2438" s="4"/>
    </row>
    <row r="2439" spans="1:58" x14ac:dyDescent="0.2">
      <c r="A2439" s="29">
        <v>2438</v>
      </c>
      <c r="B2439" s="7" t="s">
        <v>51</v>
      </c>
      <c r="C2439" s="3">
        <v>40005</v>
      </c>
      <c r="D2439" s="4" t="s">
        <v>0</v>
      </c>
      <c r="E2439" s="4" t="s">
        <v>177</v>
      </c>
      <c r="F2439" s="5" t="s">
        <v>193</v>
      </c>
      <c r="G2439" s="6">
        <v>0.79374999999999996</v>
      </c>
      <c r="H2439" s="6">
        <v>0.875</v>
      </c>
      <c r="I2439" s="85">
        <f t="shared" si="38"/>
        <v>117.00000000000006</v>
      </c>
      <c r="J2439" s="86">
        <f>I2439*Segmentos!$D$7*(AH2439%)*IF(ISNUMBER(AI2439),AI2439%,0)</f>
        <v>1671836.4000000011</v>
      </c>
      <c r="K2439" s="86">
        <f>I2439*Segmentos!$D$7*(AL2439%)*IF(ISNUMBER(AM2439),AM2439%,0)</f>
        <v>1943557.2000000011</v>
      </c>
      <c r="L2439" s="4"/>
      <c r="M2439" s="2">
        <v>3.88</v>
      </c>
      <c r="N2439" s="2">
        <v>12.3</v>
      </c>
      <c r="O2439" s="2">
        <v>31.5</v>
      </c>
      <c r="P2439" s="2">
        <v>94.183700000000002</v>
      </c>
      <c r="Q2439" s="2">
        <v>1.92</v>
      </c>
      <c r="R2439" s="2">
        <v>6.4</v>
      </c>
      <c r="S2439" s="2">
        <v>30.1</v>
      </c>
      <c r="T2439" s="2">
        <v>7.7797999999999998</v>
      </c>
      <c r="U2439" s="2">
        <v>1.69</v>
      </c>
      <c r="V2439" s="2">
        <v>7.7</v>
      </c>
      <c r="W2439" s="2">
        <v>21.8</v>
      </c>
      <c r="X2439" s="2">
        <v>8.5942000000000007</v>
      </c>
      <c r="Y2439" s="2">
        <v>2.54</v>
      </c>
      <c r="Z2439" s="2">
        <v>11.8</v>
      </c>
      <c r="AA2439" s="2">
        <v>21.6</v>
      </c>
      <c r="AB2439" s="2">
        <v>18.192499999999999</v>
      </c>
      <c r="AC2439" s="2">
        <v>7.48</v>
      </c>
      <c r="AD2439" s="2">
        <v>18.8</v>
      </c>
      <c r="AE2439" s="2">
        <v>39.799999999999997</v>
      </c>
      <c r="AF2439" s="2">
        <v>59.6173</v>
      </c>
      <c r="AG2439" s="2">
        <v>3.58</v>
      </c>
      <c r="AH2439" s="22">
        <v>13.9</v>
      </c>
      <c r="AI2439" s="22">
        <v>25.7</v>
      </c>
      <c r="AJ2439" s="22">
        <v>41.253100000000003</v>
      </c>
      <c r="AK2439" s="18">
        <v>4.1500000000000004</v>
      </c>
      <c r="AL2439" s="18">
        <v>10.9</v>
      </c>
      <c r="AM2439" s="18">
        <v>38.1</v>
      </c>
      <c r="AN2439" s="2">
        <v>52.930700000000002</v>
      </c>
      <c r="AO2439" s="2">
        <v>1.36</v>
      </c>
      <c r="AP2439" s="2">
        <v>7.1</v>
      </c>
      <c r="AQ2439" s="2">
        <v>19.3</v>
      </c>
      <c r="AR2439" s="2">
        <v>3.6040999999999999</v>
      </c>
      <c r="AS2439" s="2">
        <v>2.89</v>
      </c>
      <c r="AT2439" s="2">
        <v>11.2</v>
      </c>
      <c r="AU2439" s="2">
        <v>25.9</v>
      </c>
      <c r="AV2439" s="2">
        <v>15.473800000000001</v>
      </c>
      <c r="AW2439" s="2">
        <v>5.08</v>
      </c>
      <c r="AX2439" s="2">
        <v>15</v>
      </c>
      <c r="AY2439" s="2">
        <v>33.9</v>
      </c>
      <c r="AZ2439" s="2">
        <v>35.442900000000002</v>
      </c>
      <c r="BA2439" s="2">
        <v>4.2699999999999996</v>
      </c>
      <c r="BB2439" s="2">
        <v>12.5</v>
      </c>
      <c r="BC2439" s="2">
        <v>34</v>
      </c>
      <c r="BD2439" s="2">
        <v>39.662999999999997</v>
      </c>
      <c r="BE2439" s="4"/>
      <c r="BF2439" s="4"/>
    </row>
    <row r="2440" spans="1:58" x14ac:dyDescent="0.2">
      <c r="A2440" s="29">
        <v>2439</v>
      </c>
      <c r="B2440" s="7" t="s">
        <v>135</v>
      </c>
      <c r="C2440" s="3">
        <v>40005</v>
      </c>
      <c r="D2440" s="4" t="s">
        <v>13</v>
      </c>
      <c r="E2440" s="4" t="s">
        <v>168</v>
      </c>
      <c r="F2440" s="5" t="s">
        <v>193</v>
      </c>
      <c r="G2440" s="6">
        <v>0.79583333333333339</v>
      </c>
      <c r="H2440" s="6">
        <v>0.875</v>
      </c>
      <c r="I2440" s="85">
        <f t="shared" si="38"/>
        <v>113.99999999999991</v>
      </c>
      <c r="J2440" s="86">
        <f>I2440*Segmentos!$D$7*(AH2440%)*IF(ISNUMBER(AI2440),AI2440%,0)</f>
        <v>1806580.7999999982</v>
      </c>
      <c r="K2440" s="86">
        <f>I2440*Segmentos!$D$7*(AL2440%)*IF(ISNUMBER(AM2440),AM2440%,0)</f>
        <v>1811642.3999999985</v>
      </c>
      <c r="L2440" s="4" t="s">
        <v>495</v>
      </c>
      <c r="M2440" s="2">
        <v>3.97</v>
      </c>
      <c r="N2440" s="2">
        <v>13.2</v>
      </c>
      <c r="O2440" s="2">
        <v>30.1</v>
      </c>
      <c r="P2440" s="2">
        <v>81.905199999999994</v>
      </c>
      <c r="Q2440" s="2">
        <v>3.12</v>
      </c>
      <c r="R2440" s="2">
        <v>9.6</v>
      </c>
      <c r="S2440" s="2">
        <v>32.5</v>
      </c>
      <c r="T2440" s="2">
        <v>10.7521</v>
      </c>
      <c r="U2440" s="2">
        <v>3.55</v>
      </c>
      <c r="V2440" s="2">
        <v>11.7</v>
      </c>
      <c r="W2440" s="2">
        <v>30.4</v>
      </c>
      <c r="X2440" s="2">
        <v>15.358499999999999</v>
      </c>
      <c r="Y2440" s="2">
        <v>4</v>
      </c>
      <c r="Z2440" s="2">
        <v>13</v>
      </c>
      <c r="AA2440" s="2">
        <v>30.8</v>
      </c>
      <c r="AB2440" s="2">
        <v>24.3871</v>
      </c>
      <c r="AC2440" s="2">
        <v>4.6399999999999997</v>
      </c>
      <c r="AD2440" s="2">
        <v>16.2</v>
      </c>
      <c r="AE2440" s="2">
        <v>28.7</v>
      </c>
      <c r="AF2440" s="2">
        <v>31.407399999999999</v>
      </c>
      <c r="AG2440" s="2">
        <v>3.96</v>
      </c>
      <c r="AH2440" s="22">
        <v>14.2</v>
      </c>
      <c r="AI2440" s="22">
        <v>27.9</v>
      </c>
      <c r="AJ2440" s="22">
        <v>38.718299999999999</v>
      </c>
      <c r="AK2440" s="18">
        <v>3.98</v>
      </c>
      <c r="AL2440" s="18">
        <v>12.3</v>
      </c>
      <c r="AM2440" s="18">
        <v>32.299999999999997</v>
      </c>
      <c r="AN2440" s="2">
        <v>43.186799999999998</v>
      </c>
      <c r="AO2440" s="2">
        <v>1.4</v>
      </c>
      <c r="AP2440" s="2">
        <v>7.6</v>
      </c>
      <c r="AQ2440" s="2">
        <v>18.399999999999999</v>
      </c>
      <c r="AR2440" s="2">
        <v>3.1619000000000002</v>
      </c>
      <c r="AS2440" s="2">
        <v>3.99</v>
      </c>
      <c r="AT2440" s="2">
        <v>11.4</v>
      </c>
      <c r="AU2440" s="2">
        <v>34.9</v>
      </c>
      <c r="AV2440" s="2">
        <v>18.142700000000001</v>
      </c>
      <c r="AW2440" s="2">
        <v>5.86</v>
      </c>
      <c r="AX2440" s="2">
        <v>15.4</v>
      </c>
      <c r="AY2440" s="2">
        <v>38</v>
      </c>
      <c r="AZ2440" s="2">
        <v>34.735999999999997</v>
      </c>
      <c r="BA2440" s="2">
        <v>3.27</v>
      </c>
      <c r="BB2440" s="2">
        <v>14.2</v>
      </c>
      <c r="BC2440" s="2">
        <v>23.1</v>
      </c>
      <c r="BD2440" s="2">
        <v>25.864599999999999</v>
      </c>
      <c r="BE2440" s="4"/>
      <c r="BF2440" s="4"/>
    </row>
    <row r="2441" spans="1:58" x14ac:dyDescent="0.2">
      <c r="A2441" s="29">
        <v>2440</v>
      </c>
      <c r="B2441" s="7" t="s">
        <v>66</v>
      </c>
      <c r="C2441" s="3">
        <v>40005</v>
      </c>
      <c r="D2441" s="4" t="s">
        <v>28</v>
      </c>
      <c r="E2441" s="4" t="s">
        <v>168</v>
      </c>
      <c r="F2441" s="5" t="s">
        <v>193</v>
      </c>
      <c r="G2441" s="6">
        <v>0.84513888888888899</v>
      </c>
      <c r="H2441" s="6">
        <v>0.91319444444444453</v>
      </c>
      <c r="I2441" s="85">
        <f t="shared" si="38"/>
        <v>97.999999999999972</v>
      </c>
      <c r="J2441" s="86">
        <f>I2441*Segmentos!$D$7*(AH2441%)*IF(ISNUMBER(AI2441),AI2441%,0)</f>
        <v>243431.99999999991</v>
      </c>
      <c r="K2441" s="86">
        <f>I2441*Segmentos!$D$7*(AL2441%)*IF(ISNUMBER(AM2441),AM2441%,0)</f>
        <v>180398.39999999994</v>
      </c>
      <c r="L2441" s="4" t="s">
        <v>497</v>
      </c>
      <c r="M2441" s="2">
        <v>0.54</v>
      </c>
      <c r="N2441" s="2">
        <v>4.3</v>
      </c>
      <c r="O2441" s="2">
        <v>12.7</v>
      </c>
      <c r="P2441" s="2">
        <v>71.894900000000007</v>
      </c>
      <c r="Q2441" s="2">
        <v>7.0000000000000007E-2</v>
      </c>
      <c r="R2441" s="2">
        <v>0.8</v>
      </c>
      <c r="S2441" s="2">
        <v>8.1999999999999993</v>
      </c>
      <c r="T2441" s="2">
        <v>1.5037</v>
      </c>
      <c r="U2441" s="2">
        <v>0.63</v>
      </c>
      <c r="V2441" s="2">
        <v>3.4</v>
      </c>
      <c r="W2441" s="2">
        <v>18.399999999999999</v>
      </c>
      <c r="X2441" s="2">
        <v>17.453299999999999</v>
      </c>
      <c r="Y2441" s="2">
        <v>0.8</v>
      </c>
      <c r="Z2441" s="2">
        <v>6.8</v>
      </c>
      <c r="AA2441" s="2">
        <v>11.8</v>
      </c>
      <c r="AB2441" s="2">
        <v>31.269100000000002</v>
      </c>
      <c r="AC2441" s="2">
        <v>0.5</v>
      </c>
      <c r="AD2441" s="2">
        <v>4.3</v>
      </c>
      <c r="AE2441" s="2">
        <v>11.6</v>
      </c>
      <c r="AF2441" s="2">
        <v>21.668700000000001</v>
      </c>
      <c r="AG2441" s="2">
        <v>0.62</v>
      </c>
      <c r="AH2441" s="22">
        <v>4.5999999999999996</v>
      </c>
      <c r="AI2441" s="22">
        <v>13.5</v>
      </c>
      <c r="AJ2441" s="22">
        <v>39.413699999999999</v>
      </c>
      <c r="AK2441" s="18">
        <v>0.46</v>
      </c>
      <c r="AL2441" s="18">
        <v>3.9</v>
      </c>
      <c r="AM2441" s="18">
        <v>11.8</v>
      </c>
      <c r="AN2441" s="2">
        <v>32.481200000000001</v>
      </c>
      <c r="AO2441" s="2">
        <v>0.37</v>
      </c>
      <c r="AP2441" s="2">
        <v>3.7</v>
      </c>
      <c r="AQ2441" s="2">
        <v>9.8000000000000007</v>
      </c>
      <c r="AR2441" s="2">
        <v>5.3028000000000004</v>
      </c>
      <c r="AS2441" s="2">
        <v>0.94</v>
      </c>
      <c r="AT2441" s="2">
        <v>3.8</v>
      </c>
      <c r="AU2441" s="2">
        <v>24.6</v>
      </c>
      <c r="AV2441" s="2">
        <v>27.466200000000001</v>
      </c>
      <c r="AW2441" s="2">
        <v>0.31</v>
      </c>
      <c r="AX2441" s="2">
        <v>3.4</v>
      </c>
      <c r="AY2441" s="2">
        <v>9</v>
      </c>
      <c r="AZ2441" s="2">
        <v>11.734999999999999</v>
      </c>
      <c r="BA2441" s="2">
        <v>0.54</v>
      </c>
      <c r="BB2441" s="2">
        <v>5.3</v>
      </c>
      <c r="BC2441" s="2">
        <v>10.199999999999999</v>
      </c>
      <c r="BD2441" s="2">
        <v>27.390799999999999</v>
      </c>
      <c r="BE2441" s="4"/>
      <c r="BF2441" s="4"/>
    </row>
    <row r="2442" spans="1:58" x14ac:dyDescent="0.2">
      <c r="A2442" s="29">
        <v>2441</v>
      </c>
      <c r="B2442" s="7" t="s">
        <v>54</v>
      </c>
      <c r="C2442" s="3">
        <v>40005</v>
      </c>
      <c r="D2442" s="4" t="s">
        <v>3</v>
      </c>
      <c r="E2442" s="4" t="s">
        <v>179</v>
      </c>
      <c r="F2442" s="5" t="s">
        <v>193</v>
      </c>
      <c r="G2442" s="6">
        <v>0.91666666666666663</v>
      </c>
      <c r="H2442" s="6">
        <v>0.99791666666666667</v>
      </c>
      <c r="I2442" s="85">
        <f t="shared" si="38"/>
        <v>117.00000000000006</v>
      </c>
      <c r="J2442" s="86">
        <f>I2442*Segmentos!$D$7*(AH2442%)*IF(ISNUMBER(AI2442),AI2442%,0)</f>
        <v>2812773.600000001</v>
      </c>
      <c r="K2442" s="86">
        <f>I2442*Segmentos!$D$7*(AL2442%)*IF(ISNUMBER(AM2442),AM2442%,0)</f>
        <v>2222906.4000000008</v>
      </c>
      <c r="L2442" s="4"/>
      <c r="M2442" s="2">
        <v>5.35</v>
      </c>
      <c r="N2442" s="2">
        <v>18.8</v>
      </c>
      <c r="O2442" s="2">
        <v>28.5</v>
      </c>
      <c r="P2442" s="2">
        <v>88.813400000000001</v>
      </c>
      <c r="Q2442" s="2">
        <v>3.17</v>
      </c>
      <c r="R2442" s="2">
        <v>14.9</v>
      </c>
      <c r="S2442" s="2">
        <v>21.3</v>
      </c>
      <c r="T2442" s="2">
        <v>8.7667000000000002</v>
      </c>
      <c r="U2442" s="2">
        <v>2.5</v>
      </c>
      <c r="V2442" s="2">
        <v>12.7</v>
      </c>
      <c r="W2442" s="2">
        <v>19.7</v>
      </c>
      <c r="X2442" s="2">
        <v>8.6900999999999993</v>
      </c>
      <c r="Y2442" s="2">
        <v>5.99</v>
      </c>
      <c r="Z2442" s="2">
        <v>20.5</v>
      </c>
      <c r="AA2442" s="2">
        <v>29.2</v>
      </c>
      <c r="AB2442" s="2">
        <v>29.350899999999999</v>
      </c>
      <c r="AC2442" s="2">
        <v>7.71</v>
      </c>
      <c r="AD2442" s="2">
        <v>23.1</v>
      </c>
      <c r="AE2442" s="2">
        <v>33.4</v>
      </c>
      <c r="AF2442" s="2">
        <v>42.005800000000001</v>
      </c>
      <c r="AG2442" s="2">
        <v>6.03</v>
      </c>
      <c r="AH2442" s="22">
        <v>18.899999999999999</v>
      </c>
      <c r="AI2442" s="22">
        <v>31.8</v>
      </c>
      <c r="AJ2442" s="22">
        <v>47.441800000000001</v>
      </c>
      <c r="AK2442" s="18">
        <v>4.75</v>
      </c>
      <c r="AL2442" s="18">
        <v>18.7</v>
      </c>
      <c r="AM2442" s="18">
        <v>25.4</v>
      </c>
      <c r="AN2442" s="2">
        <v>41.371600000000001</v>
      </c>
      <c r="AO2442" s="2">
        <v>3.06</v>
      </c>
      <c r="AP2442" s="2">
        <v>10.1</v>
      </c>
      <c r="AQ2442" s="2">
        <v>30.3</v>
      </c>
      <c r="AR2442" s="2">
        <v>5.5446999999999997</v>
      </c>
      <c r="AS2442" s="2">
        <v>5.58</v>
      </c>
      <c r="AT2442" s="2">
        <v>21.1</v>
      </c>
      <c r="AU2442" s="2">
        <v>26.4</v>
      </c>
      <c r="AV2442" s="2">
        <v>20.386700000000001</v>
      </c>
      <c r="AW2442" s="2">
        <v>3.92</v>
      </c>
      <c r="AX2442" s="2">
        <v>16.100000000000001</v>
      </c>
      <c r="AY2442" s="2">
        <v>24.3</v>
      </c>
      <c r="AZ2442" s="2">
        <v>18.6785</v>
      </c>
      <c r="BA2442" s="2">
        <v>6.96</v>
      </c>
      <c r="BB2442" s="2">
        <v>21.9</v>
      </c>
      <c r="BC2442" s="2">
        <v>31.7</v>
      </c>
      <c r="BD2442" s="2">
        <v>44.203499999999998</v>
      </c>
      <c r="BE2442" s="4"/>
      <c r="BF2442" s="4"/>
    </row>
    <row r="2443" spans="1:58" x14ac:dyDescent="0.2">
      <c r="A2443" s="29">
        <v>2442</v>
      </c>
      <c r="B2443" s="7" t="s">
        <v>19</v>
      </c>
      <c r="C2443" s="3">
        <v>40005</v>
      </c>
      <c r="D2443" s="4" t="s">
        <v>17</v>
      </c>
      <c r="E2443" s="4" t="s">
        <v>166</v>
      </c>
      <c r="F2443" s="5" t="s">
        <v>193</v>
      </c>
      <c r="G2443" s="6">
        <v>0.91527777777777775</v>
      </c>
      <c r="H2443" s="6">
        <v>0.91666666666666663</v>
      </c>
      <c r="I2443" s="85">
        <f t="shared" si="38"/>
        <v>1.9999999999999929</v>
      </c>
      <c r="J2443" s="86">
        <f>I2443*Segmentos!$D$7*(AH2443%)*IF(ISNUMBER(AI2443),AI2443%,0)</f>
        <v>2399.9999999999918</v>
      </c>
      <c r="K2443" s="86">
        <f>I2443*Segmentos!$D$7*(AL2443%)*IF(ISNUMBER(AM2443),AM2443%,0)</f>
        <v>799.99999999999727</v>
      </c>
      <c r="L2443" s="4"/>
      <c r="M2443" s="2">
        <v>0.19</v>
      </c>
      <c r="N2443" s="2">
        <v>0.2</v>
      </c>
      <c r="O2443" s="2">
        <v>100</v>
      </c>
      <c r="P2443" s="2">
        <v>89.218500000000006</v>
      </c>
      <c r="Q2443" s="2">
        <v>0</v>
      </c>
      <c r="R2443" s="2">
        <v>0</v>
      </c>
      <c r="S2443" s="8" t="s">
        <v>577</v>
      </c>
      <c r="T2443" s="2">
        <v>0</v>
      </c>
      <c r="U2443" s="2">
        <v>0</v>
      </c>
      <c r="V2443" s="2">
        <v>0</v>
      </c>
      <c r="W2443" s="8" t="s">
        <v>577</v>
      </c>
      <c r="X2443" s="2">
        <v>0</v>
      </c>
      <c r="Y2443" s="2">
        <v>0.17</v>
      </c>
      <c r="Z2443" s="2">
        <v>0.2</v>
      </c>
      <c r="AA2443" s="2">
        <v>100</v>
      </c>
      <c r="AB2443" s="2">
        <v>24.213000000000001</v>
      </c>
      <c r="AC2443" s="2">
        <v>0.42</v>
      </c>
      <c r="AD2443" s="2">
        <v>0.4</v>
      </c>
      <c r="AE2443" s="2">
        <v>100</v>
      </c>
      <c r="AF2443" s="2">
        <v>65.005600000000001</v>
      </c>
      <c r="AG2443" s="2">
        <v>0.28999999999999998</v>
      </c>
      <c r="AH2443" s="22">
        <v>0.3</v>
      </c>
      <c r="AI2443" s="22">
        <v>100</v>
      </c>
      <c r="AJ2443" s="22">
        <v>65.005600000000001</v>
      </c>
      <c r="AK2443" s="18">
        <v>0.1</v>
      </c>
      <c r="AL2443" s="18">
        <v>0.1</v>
      </c>
      <c r="AM2443" s="18">
        <v>100</v>
      </c>
      <c r="AN2443" s="2">
        <v>24.213000000000001</v>
      </c>
      <c r="AO2443" s="2">
        <v>0</v>
      </c>
      <c r="AP2443" s="2">
        <v>0</v>
      </c>
      <c r="AQ2443" s="8" t="s">
        <v>577</v>
      </c>
      <c r="AR2443" s="2">
        <v>0</v>
      </c>
      <c r="AS2443" s="2">
        <v>0</v>
      </c>
      <c r="AT2443" s="2">
        <v>0</v>
      </c>
      <c r="AU2443" s="8" t="s">
        <v>577</v>
      </c>
      <c r="AV2443" s="2">
        <v>0</v>
      </c>
      <c r="AW2443" s="2">
        <v>0.18</v>
      </c>
      <c r="AX2443" s="2">
        <v>0.2</v>
      </c>
      <c r="AY2443" s="2">
        <v>100</v>
      </c>
      <c r="AZ2443" s="2">
        <v>24.213000000000001</v>
      </c>
      <c r="BA2443" s="2">
        <v>0.36</v>
      </c>
      <c r="BB2443" s="2">
        <v>0.4</v>
      </c>
      <c r="BC2443" s="2">
        <v>100</v>
      </c>
      <c r="BD2443" s="2">
        <v>65.005600000000001</v>
      </c>
      <c r="BE2443" s="4"/>
      <c r="BF2443" s="4"/>
    </row>
    <row r="2444" spans="1:58" x14ac:dyDescent="0.2">
      <c r="A2444" s="29">
        <v>2443</v>
      </c>
      <c r="B2444" s="7" t="s">
        <v>2</v>
      </c>
      <c r="C2444" s="3">
        <v>40005</v>
      </c>
      <c r="D2444" s="4" t="s">
        <v>0</v>
      </c>
      <c r="E2444" s="4" t="s">
        <v>164</v>
      </c>
      <c r="F2444" s="5" t="s">
        <v>193</v>
      </c>
      <c r="G2444" s="6">
        <v>0.875</v>
      </c>
      <c r="H2444" s="6">
        <v>0.91388888888888886</v>
      </c>
      <c r="I2444" s="85">
        <f t="shared" si="38"/>
        <v>55.999999999999957</v>
      </c>
      <c r="J2444" s="86">
        <f>I2444*Segmentos!$D$7*(AH2444%)*IF(ISNUMBER(AI2444),AI2444%,0)</f>
        <v>602380.79999999958</v>
      </c>
      <c r="K2444" s="86">
        <f>I2444*Segmentos!$D$7*(AL2444%)*IF(ISNUMBER(AM2444),AM2444%,0)</f>
        <v>742604.79999999946</v>
      </c>
      <c r="L2444" s="4"/>
      <c r="M2444" s="2">
        <v>3.02</v>
      </c>
      <c r="N2444" s="2">
        <v>11</v>
      </c>
      <c r="O2444" s="2">
        <v>27.4</v>
      </c>
      <c r="P2444" s="2">
        <v>92.953100000000006</v>
      </c>
      <c r="Q2444" s="2">
        <v>2.12</v>
      </c>
      <c r="R2444" s="2">
        <v>6.8</v>
      </c>
      <c r="S2444" s="2">
        <v>31</v>
      </c>
      <c r="T2444" s="2">
        <v>10.878500000000001</v>
      </c>
      <c r="U2444" s="2">
        <v>2.3199999999999998</v>
      </c>
      <c r="V2444" s="2">
        <v>7.5</v>
      </c>
      <c r="W2444" s="2">
        <v>31.1</v>
      </c>
      <c r="X2444" s="2">
        <v>15.0192</v>
      </c>
      <c r="Y2444" s="2">
        <v>2.1800000000000002</v>
      </c>
      <c r="Z2444" s="2">
        <v>11.7</v>
      </c>
      <c r="AA2444" s="2">
        <v>18.600000000000001</v>
      </c>
      <c r="AB2444" s="2">
        <v>19.838799999999999</v>
      </c>
      <c r="AC2444" s="2">
        <v>4.67</v>
      </c>
      <c r="AD2444" s="2">
        <v>14.8</v>
      </c>
      <c r="AE2444" s="2">
        <v>31.5</v>
      </c>
      <c r="AF2444" s="2">
        <v>47.2166</v>
      </c>
      <c r="AG2444" s="2">
        <v>2.68</v>
      </c>
      <c r="AH2444" s="22">
        <v>10.8</v>
      </c>
      <c r="AI2444" s="22">
        <v>24.9</v>
      </c>
      <c r="AJ2444" s="22">
        <v>39.217100000000002</v>
      </c>
      <c r="AK2444" s="18">
        <v>3.32</v>
      </c>
      <c r="AL2444" s="18">
        <v>11.2</v>
      </c>
      <c r="AM2444" s="18">
        <v>29.6</v>
      </c>
      <c r="AN2444" s="2">
        <v>53.7361</v>
      </c>
      <c r="AO2444" s="2">
        <v>3.39</v>
      </c>
      <c r="AP2444" s="2">
        <v>10.4</v>
      </c>
      <c r="AQ2444" s="2">
        <v>32.5</v>
      </c>
      <c r="AR2444" s="2">
        <v>11.4262</v>
      </c>
      <c r="AS2444" s="2">
        <v>2.86</v>
      </c>
      <c r="AT2444" s="2">
        <v>12.5</v>
      </c>
      <c r="AU2444" s="2">
        <v>22.8</v>
      </c>
      <c r="AV2444" s="2">
        <v>19.412400000000002</v>
      </c>
      <c r="AW2444" s="2">
        <v>2.42</v>
      </c>
      <c r="AX2444" s="2">
        <v>9.9</v>
      </c>
      <c r="AY2444" s="2">
        <v>24.4</v>
      </c>
      <c r="AZ2444" s="2">
        <v>21.4116</v>
      </c>
      <c r="BA2444" s="2">
        <v>3.45</v>
      </c>
      <c r="BB2444" s="2">
        <v>11.2</v>
      </c>
      <c r="BC2444" s="2">
        <v>30.9</v>
      </c>
      <c r="BD2444" s="2">
        <v>40.7029</v>
      </c>
      <c r="BE2444" s="4"/>
      <c r="BF2444" s="4"/>
    </row>
    <row r="2445" spans="1:58" x14ac:dyDescent="0.2">
      <c r="A2445" s="29">
        <v>2444</v>
      </c>
      <c r="B2445" s="7" t="s">
        <v>16</v>
      </c>
      <c r="C2445" s="3">
        <v>40005</v>
      </c>
      <c r="D2445" s="4" t="s">
        <v>13</v>
      </c>
      <c r="E2445" s="4" t="s">
        <v>166</v>
      </c>
      <c r="F2445" s="5" t="s">
        <v>193</v>
      </c>
      <c r="G2445" s="6">
        <v>0.9145833333333333</v>
      </c>
      <c r="H2445" s="6">
        <v>0.91805555555555562</v>
      </c>
      <c r="I2445" s="85">
        <f t="shared" si="38"/>
        <v>5.0000000000001421</v>
      </c>
      <c r="J2445" s="86">
        <f>I2445*Segmentos!$D$7*(AH2445%)*IF(ISNUMBER(AI2445),AI2445%,0)</f>
        <v>137370.0000000039</v>
      </c>
      <c r="K2445" s="86">
        <f>I2445*Segmentos!$D$7*(AL2445%)*IF(ISNUMBER(AM2445),AM2445%,0)</f>
        <v>149340.00000000425</v>
      </c>
      <c r="L2445" s="4"/>
      <c r="M2445" s="2">
        <v>7.21</v>
      </c>
      <c r="N2445" s="2">
        <v>9.5</v>
      </c>
      <c r="O2445" s="2">
        <v>75.599999999999994</v>
      </c>
      <c r="P2445" s="2">
        <v>92.198899999999995</v>
      </c>
      <c r="Q2445" s="2">
        <v>4.22</v>
      </c>
      <c r="R2445" s="2">
        <v>5</v>
      </c>
      <c r="S2445" s="2">
        <v>84.5</v>
      </c>
      <c r="T2445" s="2">
        <v>9.0099</v>
      </c>
      <c r="U2445" s="2">
        <v>5.15</v>
      </c>
      <c r="V2445" s="2">
        <v>7.1</v>
      </c>
      <c r="W2445" s="2">
        <v>72.2</v>
      </c>
      <c r="X2445" s="2">
        <v>13.7949</v>
      </c>
      <c r="Y2445" s="2">
        <v>6.86</v>
      </c>
      <c r="Z2445" s="2">
        <v>9.3000000000000007</v>
      </c>
      <c r="AA2445" s="2">
        <v>73.599999999999994</v>
      </c>
      <c r="AB2445" s="2">
        <v>25.886800000000001</v>
      </c>
      <c r="AC2445" s="2">
        <v>10.37</v>
      </c>
      <c r="AD2445" s="2">
        <v>13.6</v>
      </c>
      <c r="AE2445" s="2">
        <v>76.3</v>
      </c>
      <c r="AF2445" s="2">
        <v>43.507399999999997</v>
      </c>
      <c r="AG2445" s="2">
        <v>6.9</v>
      </c>
      <c r="AH2445" s="22">
        <v>9.5</v>
      </c>
      <c r="AI2445" s="22">
        <v>72.3</v>
      </c>
      <c r="AJ2445" s="22">
        <v>41.8309</v>
      </c>
      <c r="AK2445" s="18">
        <v>7.49</v>
      </c>
      <c r="AL2445" s="18">
        <v>9.5</v>
      </c>
      <c r="AM2445" s="18">
        <v>78.599999999999994</v>
      </c>
      <c r="AN2445" s="2">
        <v>50.367899999999999</v>
      </c>
      <c r="AO2445" s="2">
        <v>4.1100000000000003</v>
      </c>
      <c r="AP2445" s="2">
        <v>5.8</v>
      </c>
      <c r="AQ2445" s="2">
        <v>70.7</v>
      </c>
      <c r="AR2445" s="2">
        <v>5.7381000000000002</v>
      </c>
      <c r="AS2445" s="2">
        <v>5.97</v>
      </c>
      <c r="AT2445" s="2">
        <v>8.4</v>
      </c>
      <c r="AU2445" s="2">
        <v>71.3</v>
      </c>
      <c r="AV2445" s="2">
        <v>16.8294</v>
      </c>
      <c r="AW2445" s="2">
        <v>8.18</v>
      </c>
      <c r="AX2445" s="2">
        <v>10.8</v>
      </c>
      <c r="AY2445" s="2">
        <v>75.900000000000006</v>
      </c>
      <c r="AZ2445" s="2">
        <v>30.0839</v>
      </c>
      <c r="BA2445" s="2">
        <v>8.08</v>
      </c>
      <c r="BB2445" s="2">
        <v>10.3</v>
      </c>
      <c r="BC2445" s="2">
        <v>78.099999999999994</v>
      </c>
      <c r="BD2445" s="2">
        <v>39.547499999999999</v>
      </c>
      <c r="BE2445" s="4"/>
      <c r="BF2445" s="4"/>
    </row>
    <row r="2446" spans="1:58" x14ac:dyDescent="0.2">
      <c r="A2446" s="29">
        <v>2445</v>
      </c>
      <c r="B2446" s="7" t="s">
        <v>72</v>
      </c>
      <c r="C2446" s="3">
        <v>40005</v>
      </c>
      <c r="D2446" s="4" t="s">
        <v>21</v>
      </c>
      <c r="E2446" s="4" t="s">
        <v>175</v>
      </c>
      <c r="F2446" s="5" t="s">
        <v>193</v>
      </c>
      <c r="G2446" s="6">
        <v>0.89722222222222225</v>
      </c>
      <c r="H2446" s="6">
        <v>0.91666666666666663</v>
      </c>
      <c r="I2446" s="85">
        <f t="shared" si="38"/>
        <v>27.999999999999901</v>
      </c>
      <c r="J2446" s="86">
        <f>I2446*Segmentos!$D$7*(AH2446%)*IF(ISNUMBER(AI2446),AI2446%,0)</f>
        <v>17561.599999999937</v>
      </c>
      <c r="K2446" s="86">
        <f>I2446*Segmentos!$D$7*(AL2446%)*IF(ISNUMBER(AM2446),AM2446%,0)</f>
        <v>45886.399999999849</v>
      </c>
      <c r="L2446" s="4"/>
      <c r="M2446" s="2">
        <v>0.28999999999999998</v>
      </c>
      <c r="N2446" s="2">
        <v>1.6</v>
      </c>
      <c r="O2446" s="2">
        <v>18.600000000000001</v>
      </c>
      <c r="P2446" s="2">
        <v>77.933499999999995</v>
      </c>
      <c r="Q2446" s="2">
        <v>0.17</v>
      </c>
      <c r="R2446" s="2">
        <v>0.9</v>
      </c>
      <c r="S2446" s="2">
        <v>18.600000000000001</v>
      </c>
      <c r="T2446" s="2">
        <v>7.5224000000000002</v>
      </c>
      <c r="U2446" s="2">
        <v>0.72</v>
      </c>
      <c r="V2446" s="2">
        <v>1.2</v>
      </c>
      <c r="W2446" s="2">
        <v>59.8</v>
      </c>
      <c r="X2446" s="2">
        <v>40.300400000000003</v>
      </c>
      <c r="Y2446" s="2">
        <v>0.21</v>
      </c>
      <c r="Z2446" s="2">
        <v>1.9</v>
      </c>
      <c r="AA2446" s="2">
        <v>11.4</v>
      </c>
      <c r="AB2446" s="2">
        <v>16.764199999999999</v>
      </c>
      <c r="AC2446" s="2">
        <v>0.15</v>
      </c>
      <c r="AD2446" s="2">
        <v>1.9</v>
      </c>
      <c r="AE2446" s="2">
        <v>8.1</v>
      </c>
      <c r="AF2446" s="2">
        <v>13.3466</v>
      </c>
      <c r="AG2446" s="2">
        <v>0.16</v>
      </c>
      <c r="AH2446" s="22">
        <v>1.4</v>
      </c>
      <c r="AI2446" s="22">
        <v>11.2</v>
      </c>
      <c r="AJ2446" s="22">
        <v>20.034700000000001</v>
      </c>
      <c r="AK2446" s="18">
        <v>0.41</v>
      </c>
      <c r="AL2446" s="18">
        <v>1.7</v>
      </c>
      <c r="AM2446" s="18">
        <v>24.1</v>
      </c>
      <c r="AN2446" s="2">
        <v>57.898899999999998</v>
      </c>
      <c r="AO2446" s="2">
        <v>0.06</v>
      </c>
      <c r="AP2446" s="2">
        <v>0.3</v>
      </c>
      <c r="AQ2446" s="2">
        <v>21.3</v>
      </c>
      <c r="AR2446" s="2">
        <v>1.6296999999999999</v>
      </c>
      <c r="AS2446" s="2">
        <v>0.23</v>
      </c>
      <c r="AT2446" s="2">
        <v>1.3</v>
      </c>
      <c r="AU2446" s="2">
        <v>18.5</v>
      </c>
      <c r="AV2446" s="2">
        <v>13.7371</v>
      </c>
      <c r="AW2446" s="2">
        <v>0.16</v>
      </c>
      <c r="AX2446" s="2">
        <v>1.1000000000000001</v>
      </c>
      <c r="AY2446" s="2">
        <v>14.3</v>
      </c>
      <c r="AZ2446" s="2">
        <v>12.3948</v>
      </c>
      <c r="BA2446" s="2">
        <v>0.49</v>
      </c>
      <c r="BB2446" s="2">
        <v>2.4</v>
      </c>
      <c r="BC2446" s="2">
        <v>20</v>
      </c>
      <c r="BD2446" s="2">
        <v>50.171999999999997</v>
      </c>
      <c r="BE2446" s="4"/>
      <c r="BF2446" s="4"/>
    </row>
    <row r="2447" spans="1:58" x14ac:dyDescent="0.2">
      <c r="A2447" s="29">
        <v>2446</v>
      </c>
      <c r="B2447" s="7" t="s">
        <v>39</v>
      </c>
      <c r="C2447" s="3">
        <v>40006</v>
      </c>
      <c r="D2447" s="4" t="s">
        <v>0</v>
      </c>
      <c r="E2447" s="4" t="s">
        <v>174</v>
      </c>
      <c r="F2447" s="5" t="s">
        <v>194</v>
      </c>
      <c r="G2447" s="6">
        <v>0.9159722222222223</v>
      </c>
      <c r="H2447" s="6">
        <v>7.6388888888888886E-3</v>
      </c>
      <c r="I2447" s="85">
        <f t="shared" si="38"/>
        <v>131.99999999999991</v>
      </c>
      <c r="J2447" s="86">
        <f>I2447*Segmentos!$D$7*(AH2447%)*IF(ISNUMBER(AI2447),AI2447%,0)</f>
        <v>2980454.3999999976</v>
      </c>
      <c r="K2447" s="86">
        <f>I2447*Segmentos!$D$7*(AL2447%)*IF(ISNUMBER(AM2447),AM2447%,0)</f>
        <v>5152223.9999999963</v>
      </c>
      <c r="L2447" s="4"/>
      <c r="M2447" s="2">
        <v>7.8</v>
      </c>
      <c r="N2447" s="2">
        <v>25.7</v>
      </c>
      <c r="O2447" s="2">
        <v>30.4</v>
      </c>
      <c r="P2447" s="2">
        <v>88.401899999999998</v>
      </c>
      <c r="Q2447" s="2">
        <v>6.3</v>
      </c>
      <c r="R2447" s="2">
        <v>19.600000000000001</v>
      </c>
      <c r="S2447" s="2">
        <v>32.1</v>
      </c>
      <c r="T2447" s="2">
        <v>11.9171</v>
      </c>
      <c r="U2447" s="2">
        <v>5.55</v>
      </c>
      <c r="V2447" s="2">
        <v>24.9</v>
      </c>
      <c r="W2447" s="2">
        <v>22.3</v>
      </c>
      <c r="X2447" s="2">
        <v>13.193</v>
      </c>
      <c r="Y2447" s="2">
        <v>9.0299999999999994</v>
      </c>
      <c r="Z2447" s="2">
        <v>30.4</v>
      </c>
      <c r="AA2447" s="2">
        <v>29.7</v>
      </c>
      <c r="AB2447" s="2">
        <v>30.192699999999999</v>
      </c>
      <c r="AC2447" s="2">
        <v>8.9</v>
      </c>
      <c r="AD2447" s="2">
        <v>25.1</v>
      </c>
      <c r="AE2447" s="2">
        <v>35.4</v>
      </c>
      <c r="AF2447" s="2">
        <v>33.0991</v>
      </c>
      <c r="AG2447" s="2">
        <v>5.65</v>
      </c>
      <c r="AH2447" s="22">
        <v>22.4</v>
      </c>
      <c r="AI2447" s="22">
        <v>25.2</v>
      </c>
      <c r="AJ2447" s="22">
        <v>30.365300000000001</v>
      </c>
      <c r="AK2447" s="18">
        <v>9.75</v>
      </c>
      <c r="AL2447" s="18">
        <v>28.7</v>
      </c>
      <c r="AM2447" s="18">
        <v>34</v>
      </c>
      <c r="AN2447" s="2">
        <v>58.0366</v>
      </c>
      <c r="AO2447" s="2">
        <v>3.64</v>
      </c>
      <c r="AP2447" s="2">
        <v>15.7</v>
      </c>
      <c r="AQ2447" s="2">
        <v>23.2</v>
      </c>
      <c r="AR2447" s="2">
        <v>4.5122999999999998</v>
      </c>
      <c r="AS2447" s="2">
        <v>8.56</v>
      </c>
      <c r="AT2447" s="2">
        <v>23.8</v>
      </c>
      <c r="AU2447" s="2">
        <v>36</v>
      </c>
      <c r="AV2447" s="2">
        <v>21.3627</v>
      </c>
      <c r="AW2447" s="2">
        <v>7.78</v>
      </c>
      <c r="AX2447" s="2">
        <v>26.4</v>
      </c>
      <c r="AY2447" s="2">
        <v>29.4</v>
      </c>
      <c r="AZ2447" s="2">
        <v>25.333500000000001</v>
      </c>
      <c r="BA2447" s="2">
        <v>8.57</v>
      </c>
      <c r="BB2447" s="2">
        <v>29.1</v>
      </c>
      <c r="BC2447" s="2">
        <v>29.4</v>
      </c>
      <c r="BD2447" s="2">
        <v>37.1935</v>
      </c>
      <c r="BE2447" s="4"/>
      <c r="BF2447" s="4"/>
    </row>
    <row r="2448" spans="1:58" x14ac:dyDescent="0.2">
      <c r="A2448" s="29">
        <v>2447</v>
      </c>
      <c r="B2448" s="7" t="s">
        <v>77</v>
      </c>
      <c r="C2448" s="3">
        <v>40006</v>
      </c>
      <c r="D2448" s="4" t="s">
        <v>13</v>
      </c>
      <c r="E2448" s="4" t="s">
        <v>164</v>
      </c>
      <c r="F2448" s="5" t="s">
        <v>194</v>
      </c>
      <c r="G2448" s="6">
        <v>0.875</v>
      </c>
      <c r="H2448" s="6">
        <v>0.91388888888888886</v>
      </c>
      <c r="I2448" s="85">
        <f t="shared" si="38"/>
        <v>55.999999999999957</v>
      </c>
      <c r="J2448" s="86">
        <f>I2448*Segmentos!$D$7*(AH2448%)*IF(ISNUMBER(AI2448),AI2448%,0)</f>
        <v>1195622.399999999</v>
      </c>
      <c r="K2448" s="86">
        <f>I2448*Segmentos!$D$7*(AL2448%)*IF(ISNUMBER(AM2448),AM2448%,0)</f>
        <v>1266585.5999999992</v>
      </c>
      <c r="L2448" s="4"/>
      <c r="M2448" s="2">
        <v>5.51</v>
      </c>
      <c r="N2448" s="2">
        <v>18.899999999999999</v>
      </c>
      <c r="O2448" s="2">
        <v>29.1</v>
      </c>
      <c r="P2448" s="2">
        <v>87.620099999999994</v>
      </c>
      <c r="Q2448" s="2">
        <v>3.1</v>
      </c>
      <c r="R2448" s="2">
        <v>10.199999999999999</v>
      </c>
      <c r="S2448" s="2">
        <v>30.3</v>
      </c>
      <c r="T2448" s="2">
        <v>8.2185000000000006</v>
      </c>
      <c r="U2448" s="2">
        <v>5.22</v>
      </c>
      <c r="V2448" s="2">
        <v>17.399999999999999</v>
      </c>
      <c r="W2448" s="2">
        <v>30</v>
      </c>
      <c r="X2448" s="2">
        <v>17.406300000000002</v>
      </c>
      <c r="Y2448" s="2">
        <v>6.18</v>
      </c>
      <c r="Z2448" s="2">
        <v>22.2</v>
      </c>
      <c r="AA2448" s="2">
        <v>27.8</v>
      </c>
      <c r="AB2448" s="2">
        <v>29.027200000000001</v>
      </c>
      <c r="AC2448" s="2">
        <v>6.31</v>
      </c>
      <c r="AD2448" s="2">
        <v>21.3</v>
      </c>
      <c r="AE2448" s="2">
        <v>29.7</v>
      </c>
      <c r="AF2448" s="2">
        <v>32.968200000000003</v>
      </c>
      <c r="AG2448" s="2">
        <v>5.34</v>
      </c>
      <c r="AH2448" s="22">
        <v>19.2</v>
      </c>
      <c r="AI2448" s="22">
        <v>27.8</v>
      </c>
      <c r="AJ2448" s="22">
        <v>40.310699999999997</v>
      </c>
      <c r="AK2448" s="18">
        <v>5.66</v>
      </c>
      <c r="AL2448" s="18">
        <v>18.600000000000001</v>
      </c>
      <c r="AM2448" s="18">
        <v>30.4</v>
      </c>
      <c r="AN2448" s="2">
        <v>47.309399999999997</v>
      </c>
      <c r="AO2448" s="2">
        <v>4.22</v>
      </c>
      <c r="AP2448" s="2">
        <v>14.4</v>
      </c>
      <c r="AQ2448" s="2">
        <v>29.4</v>
      </c>
      <c r="AR2448" s="2">
        <v>7.3330000000000002</v>
      </c>
      <c r="AS2448" s="2">
        <v>4.1900000000000004</v>
      </c>
      <c r="AT2448" s="2">
        <v>15.2</v>
      </c>
      <c r="AU2448" s="2">
        <v>27.6</v>
      </c>
      <c r="AV2448" s="2">
        <v>14.696099999999999</v>
      </c>
      <c r="AW2448" s="2">
        <v>6.19</v>
      </c>
      <c r="AX2448" s="2">
        <v>18.7</v>
      </c>
      <c r="AY2448" s="2">
        <v>33.200000000000003</v>
      </c>
      <c r="AZ2448" s="2">
        <v>28.3475</v>
      </c>
      <c r="BA2448" s="2">
        <v>6.11</v>
      </c>
      <c r="BB2448" s="2">
        <v>22.5</v>
      </c>
      <c r="BC2448" s="2">
        <v>27.2</v>
      </c>
      <c r="BD2448" s="2">
        <v>37.243600000000001</v>
      </c>
      <c r="BE2448" s="4"/>
      <c r="BF2448" s="4"/>
    </row>
    <row r="2449" spans="1:58" x14ac:dyDescent="0.2">
      <c r="A2449" s="29">
        <v>2448</v>
      </c>
      <c r="B2449" s="7" t="s">
        <v>107</v>
      </c>
      <c r="C2449" s="3">
        <v>40006</v>
      </c>
      <c r="D2449" s="4" t="s">
        <v>13</v>
      </c>
      <c r="E2449" s="4" t="s">
        <v>176</v>
      </c>
      <c r="F2449" s="5" t="s">
        <v>194</v>
      </c>
      <c r="G2449" s="6">
        <v>0.91874999999999996</v>
      </c>
      <c r="H2449" s="6">
        <v>1.3888888888888889E-3</v>
      </c>
      <c r="I2449" s="85">
        <f t="shared" si="38"/>
        <v>119.00000000000006</v>
      </c>
      <c r="J2449" s="86">
        <f>I2449*Segmentos!$D$7*(AH2449%)*IF(ISNUMBER(AI2449),AI2449%,0)</f>
        <v>5314540.0000000019</v>
      </c>
      <c r="K2449" s="86">
        <f>I2449*Segmentos!$D$7*(AL2449%)*IF(ISNUMBER(AM2449),AM2449%,0)</f>
        <v>6289673.6000000024</v>
      </c>
      <c r="L2449" s="4"/>
      <c r="M2449" s="2">
        <v>12.24</v>
      </c>
      <c r="N2449" s="2">
        <v>32.6</v>
      </c>
      <c r="O2449" s="2">
        <v>37.6</v>
      </c>
      <c r="P2449" s="2">
        <v>87.909499999999994</v>
      </c>
      <c r="Q2449" s="2">
        <v>8.0399999999999991</v>
      </c>
      <c r="R2449" s="2">
        <v>25</v>
      </c>
      <c r="S2449" s="2">
        <v>32.200000000000003</v>
      </c>
      <c r="T2449" s="2">
        <v>9.6303000000000001</v>
      </c>
      <c r="U2449" s="2">
        <v>12.73</v>
      </c>
      <c r="V2449" s="2">
        <v>32.799999999999997</v>
      </c>
      <c r="W2449" s="2">
        <v>38.799999999999997</v>
      </c>
      <c r="X2449" s="2">
        <v>19.169799999999999</v>
      </c>
      <c r="Y2449" s="2">
        <v>12.35</v>
      </c>
      <c r="Z2449" s="2">
        <v>34.1</v>
      </c>
      <c r="AA2449" s="2">
        <v>36.200000000000003</v>
      </c>
      <c r="AB2449" s="2">
        <v>26.203299999999999</v>
      </c>
      <c r="AC2449" s="2">
        <v>13.95</v>
      </c>
      <c r="AD2449" s="2">
        <v>34.9</v>
      </c>
      <c r="AE2449" s="2">
        <v>40</v>
      </c>
      <c r="AF2449" s="2">
        <v>32.905999999999999</v>
      </c>
      <c r="AG2449" s="2">
        <v>11.17</v>
      </c>
      <c r="AH2449" s="22">
        <v>31.9</v>
      </c>
      <c r="AI2449" s="22">
        <v>35</v>
      </c>
      <c r="AJ2449" s="22">
        <v>38.051699999999997</v>
      </c>
      <c r="AK2449" s="18">
        <v>13.21</v>
      </c>
      <c r="AL2449" s="18">
        <v>33.200000000000003</v>
      </c>
      <c r="AM2449" s="18">
        <v>39.799999999999997</v>
      </c>
      <c r="AN2449" s="2">
        <v>49.857900000000001</v>
      </c>
      <c r="AO2449" s="2">
        <v>9.5</v>
      </c>
      <c r="AP2449" s="2">
        <v>26.8</v>
      </c>
      <c r="AQ2449" s="2">
        <v>35.5</v>
      </c>
      <c r="AR2449" s="2">
        <v>7.4596999999999998</v>
      </c>
      <c r="AS2449" s="2">
        <v>11.94</v>
      </c>
      <c r="AT2449" s="2">
        <v>29.4</v>
      </c>
      <c r="AU2449" s="2">
        <v>40.6</v>
      </c>
      <c r="AV2449" s="2">
        <v>18.892099999999999</v>
      </c>
      <c r="AW2449" s="2">
        <v>12.37</v>
      </c>
      <c r="AX2449" s="2">
        <v>33.200000000000003</v>
      </c>
      <c r="AY2449" s="2">
        <v>37.200000000000003</v>
      </c>
      <c r="AZ2449" s="2">
        <v>25.550799999999999</v>
      </c>
      <c r="BA2449" s="2">
        <v>13.09</v>
      </c>
      <c r="BB2449" s="2">
        <v>35.6</v>
      </c>
      <c r="BC2449" s="2">
        <v>36.799999999999997</v>
      </c>
      <c r="BD2449" s="2">
        <v>36.006900000000002</v>
      </c>
      <c r="BE2449" s="4"/>
      <c r="BF2449" s="4"/>
    </row>
    <row r="2450" spans="1:58" x14ac:dyDescent="0.2">
      <c r="A2450" s="29">
        <v>2449</v>
      </c>
      <c r="B2450" s="7" t="s">
        <v>99</v>
      </c>
      <c r="C2450" s="3">
        <v>40006</v>
      </c>
      <c r="D2450" s="4" t="s">
        <v>0</v>
      </c>
      <c r="E2450" s="4" t="s">
        <v>182</v>
      </c>
      <c r="F2450" s="5" t="s">
        <v>194</v>
      </c>
      <c r="G2450" s="6">
        <v>0.76597222222222217</v>
      </c>
      <c r="H2450" s="6">
        <v>0.875</v>
      </c>
      <c r="I2450" s="85">
        <f t="shared" si="38"/>
        <v>157.00000000000009</v>
      </c>
      <c r="J2450" s="86">
        <f>I2450*Segmentos!$D$7*(AH2450%)*IF(ISNUMBER(AI2450),AI2450%,0)</f>
        <v>2057328.0000000014</v>
      </c>
      <c r="K2450" s="86">
        <f>I2450*Segmentos!$D$7*(AL2450%)*IF(ISNUMBER(AM2450),AM2450%,0)</f>
        <v>2466156.0000000014</v>
      </c>
      <c r="L2450" s="4"/>
      <c r="M2450" s="2">
        <v>3.62</v>
      </c>
      <c r="N2450" s="2">
        <v>19.100000000000001</v>
      </c>
      <c r="O2450" s="2">
        <v>19</v>
      </c>
      <c r="P2450" s="2">
        <v>80.296499999999995</v>
      </c>
      <c r="Q2450" s="2">
        <v>1.39</v>
      </c>
      <c r="R2450" s="2">
        <v>9.1</v>
      </c>
      <c r="S2450" s="2">
        <v>15.2</v>
      </c>
      <c r="T2450" s="2">
        <v>5.1261999999999999</v>
      </c>
      <c r="U2450" s="2">
        <v>3.17</v>
      </c>
      <c r="V2450" s="2">
        <v>18.2</v>
      </c>
      <c r="W2450" s="2">
        <v>17.399999999999999</v>
      </c>
      <c r="X2450" s="2">
        <v>14.7151</v>
      </c>
      <c r="Y2450" s="2">
        <v>5.38</v>
      </c>
      <c r="Z2450" s="2">
        <v>25.8</v>
      </c>
      <c r="AA2450" s="2">
        <v>20.8</v>
      </c>
      <c r="AB2450" s="2">
        <v>35.246600000000001</v>
      </c>
      <c r="AC2450" s="2">
        <v>3.46</v>
      </c>
      <c r="AD2450" s="2">
        <v>18.7</v>
      </c>
      <c r="AE2450" s="2">
        <v>18.5</v>
      </c>
      <c r="AF2450" s="2">
        <v>25.208600000000001</v>
      </c>
      <c r="AG2450" s="2">
        <v>3.28</v>
      </c>
      <c r="AH2450" s="22">
        <v>19.5</v>
      </c>
      <c r="AI2450" s="22">
        <v>16.8</v>
      </c>
      <c r="AJ2450" s="22">
        <v>34.488</v>
      </c>
      <c r="AK2450" s="18">
        <v>3.93</v>
      </c>
      <c r="AL2450" s="18">
        <v>18.7</v>
      </c>
      <c r="AM2450" s="18">
        <v>21</v>
      </c>
      <c r="AN2450" s="2">
        <v>45.808500000000002</v>
      </c>
      <c r="AO2450" s="2">
        <v>1.08</v>
      </c>
      <c r="AP2450" s="2">
        <v>10.8</v>
      </c>
      <c r="AQ2450" s="2">
        <v>10</v>
      </c>
      <c r="AR2450" s="2">
        <v>2.6244999999999998</v>
      </c>
      <c r="AS2450" s="2">
        <v>3.57</v>
      </c>
      <c r="AT2450" s="2">
        <v>17.2</v>
      </c>
      <c r="AU2450" s="2">
        <v>20.8</v>
      </c>
      <c r="AV2450" s="2">
        <v>17.426300000000001</v>
      </c>
      <c r="AW2450" s="2">
        <v>3.65</v>
      </c>
      <c r="AX2450" s="2">
        <v>18.5</v>
      </c>
      <c r="AY2450" s="2">
        <v>19.7</v>
      </c>
      <c r="AZ2450" s="2">
        <v>23.242699999999999</v>
      </c>
      <c r="BA2450" s="2">
        <v>4.3600000000000003</v>
      </c>
      <c r="BB2450" s="2">
        <v>23</v>
      </c>
      <c r="BC2450" s="2">
        <v>19</v>
      </c>
      <c r="BD2450" s="2">
        <v>37.003100000000003</v>
      </c>
      <c r="BE2450" s="4"/>
      <c r="BF2450" s="4"/>
    </row>
    <row r="2451" spans="1:58" x14ac:dyDescent="0.2">
      <c r="A2451" s="29">
        <v>2450</v>
      </c>
      <c r="B2451" s="7" t="s">
        <v>5</v>
      </c>
      <c r="C2451" s="3">
        <v>40006</v>
      </c>
      <c r="D2451" s="4" t="s">
        <v>3</v>
      </c>
      <c r="E2451" s="4" t="s">
        <v>164</v>
      </c>
      <c r="F2451" s="5" t="s">
        <v>194</v>
      </c>
      <c r="G2451" s="6">
        <v>0.875</v>
      </c>
      <c r="H2451" s="6">
        <v>0.91666666666666663</v>
      </c>
      <c r="I2451" s="85">
        <f t="shared" si="38"/>
        <v>59.999999999999943</v>
      </c>
      <c r="J2451" s="86">
        <f>I2451*Segmentos!$D$7*(AH2451%)*IF(ISNUMBER(AI2451),AI2451%,0)</f>
        <v>1707407.9999999984</v>
      </c>
      <c r="K2451" s="86">
        <f>I2451*Segmentos!$D$7*(AL2451%)*IF(ISNUMBER(AM2451),AM2451%,0)</f>
        <v>1625087.9999999986</v>
      </c>
      <c r="L2451" s="4"/>
      <c r="M2451" s="2">
        <v>6.93</v>
      </c>
      <c r="N2451" s="2">
        <v>19.8</v>
      </c>
      <c r="O2451" s="2">
        <v>35.1</v>
      </c>
      <c r="P2451" s="2">
        <v>87.673100000000005</v>
      </c>
      <c r="Q2451" s="2">
        <v>4.51</v>
      </c>
      <c r="R2451" s="2">
        <v>12.5</v>
      </c>
      <c r="S2451" s="2">
        <v>36.1</v>
      </c>
      <c r="T2451" s="2">
        <v>9.5249000000000006</v>
      </c>
      <c r="U2451" s="2">
        <v>6.6</v>
      </c>
      <c r="V2451" s="2">
        <v>19.600000000000001</v>
      </c>
      <c r="W2451" s="2">
        <v>33.6</v>
      </c>
      <c r="X2451" s="2">
        <v>17.514700000000001</v>
      </c>
      <c r="Y2451" s="2">
        <v>7.71</v>
      </c>
      <c r="Z2451" s="2">
        <v>23.8</v>
      </c>
      <c r="AA2451" s="2">
        <v>32.5</v>
      </c>
      <c r="AB2451" s="2">
        <v>28.804300000000001</v>
      </c>
      <c r="AC2451" s="2">
        <v>7.66</v>
      </c>
      <c r="AD2451" s="2">
        <v>20</v>
      </c>
      <c r="AE2451" s="2">
        <v>38.4</v>
      </c>
      <c r="AF2451" s="2">
        <v>31.8291</v>
      </c>
      <c r="AG2451" s="2">
        <v>7.11</v>
      </c>
      <c r="AH2451" s="22">
        <v>21.3</v>
      </c>
      <c r="AI2451" s="22">
        <v>33.4</v>
      </c>
      <c r="AJ2451" s="22">
        <v>42.684600000000003</v>
      </c>
      <c r="AK2451" s="18">
        <v>6.77</v>
      </c>
      <c r="AL2451" s="18">
        <v>18.399999999999999</v>
      </c>
      <c r="AM2451" s="18">
        <v>36.799999999999997</v>
      </c>
      <c r="AN2451" s="2">
        <v>44.988500000000002</v>
      </c>
      <c r="AO2451" s="2">
        <v>3.02</v>
      </c>
      <c r="AP2451" s="2">
        <v>11.6</v>
      </c>
      <c r="AQ2451" s="2">
        <v>26.1</v>
      </c>
      <c r="AR2451" s="2">
        <v>4.1749999999999998</v>
      </c>
      <c r="AS2451" s="2">
        <v>8.5500000000000007</v>
      </c>
      <c r="AT2451" s="2">
        <v>21.7</v>
      </c>
      <c r="AU2451" s="2">
        <v>39.299999999999997</v>
      </c>
      <c r="AV2451" s="2">
        <v>23.8249</v>
      </c>
      <c r="AW2451" s="2">
        <v>6.7</v>
      </c>
      <c r="AX2451" s="2">
        <v>19.600000000000001</v>
      </c>
      <c r="AY2451" s="2">
        <v>34.299999999999997</v>
      </c>
      <c r="AZ2451" s="2">
        <v>24.3873</v>
      </c>
      <c r="BA2451" s="2">
        <v>7.28</v>
      </c>
      <c r="BB2451" s="2">
        <v>21.1</v>
      </c>
      <c r="BC2451" s="2">
        <v>34.5</v>
      </c>
      <c r="BD2451" s="2">
        <v>35.285899999999998</v>
      </c>
      <c r="BE2451" s="4"/>
      <c r="BF2451" s="4"/>
    </row>
    <row r="2452" spans="1:58" x14ac:dyDescent="0.2">
      <c r="A2452" s="29">
        <v>2451</v>
      </c>
      <c r="B2452" s="7" t="s">
        <v>49</v>
      </c>
      <c r="C2452" s="3">
        <v>40006</v>
      </c>
      <c r="D2452" s="4" t="s">
        <v>3</v>
      </c>
      <c r="E2452" s="4" t="s">
        <v>168</v>
      </c>
      <c r="F2452" s="5" t="s">
        <v>194</v>
      </c>
      <c r="G2452" s="6">
        <v>0.79513888888888884</v>
      </c>
      <c r="H2452" s="6">
        <v>0.875</v>
      </c>
      <c r="I2452" s="85">
        <f t="shared" si="38"/>
        <v>115.00000000000007</v>
      </c>
      <c r="J2452" s="86">
        <f>I2452*Segmentos!$D$7*(AH2452%)*IF(ISNUMBER(AI2452),AI2452%,0)</f>
        <v>1199128.0000000009</v>
      </c>
      <c r="K2452" s="86">
        <f>I2452*Segmentos!$D$7*(AL2452%)*IF(ISNUMBER(AM2452),AM2452%,0)</f>
        <v>870688.0000000007</v>
      </c>
      <c r="L2452" s="4" t="s">
        <v>500</v>
      </c>
      <c r="M2452" s="2">
        <v>2.2200000000000002</v>
      </c>
      <c r="N2452" s="2">
        <v>11.7</v>
      </c>
      <c r="O2452" s="2">
        <v>19</v>
      </c>
      <c r="P2452" s="2">
        <v>81.125900000000001</v>
      </c>
      <c r="Q2452" s="2">
        <v>1.99</v>
      </c>
      <c r="R2452" s="2">
        <v>8.1999999999999993</v>
      </c>
      <c r="S2452" s="2">
        <v>24.2</v>
      </c>
      <c r="T2452" s="2">
        <v>12.116300000000001</v>
      </c>
      <c r="U2452" s="2">
        <v>2.4500000000000002</v>
      </c>
      <c r="V2452" s="2">
        <v>12.1</v>
      </c>
      <c r="W2452" s="2">
        <v>20.2</v>
      </c>
      <c r="X2452" s="2">
        <v>18.726400000000002</v>
      </c>
      <c r="Y2452" s="2">
        <v>2.15</v>
      </c>
      <c r="Z2452" s="2">
        <v>13.6</v>
      </c>
      <c r="AA2452" s="2">
        <v>15.9</v>
      </c>
      <c r="AB2452" s="2">
        <v>23.1816</v>
      </c>
      <c r="AC2452" s="2">
        <v>2.2599999999999998</v>
      </c>
      <c r="AD2452" s="2">
        <v>11.6</v>
      </c>
      <c r="AE2452" s="2">
        <v>19.5</v>
      </c>
      <c r="AF2452" s="2">
        <v>27.101600000000001</v>
      </c>
      <c r="AG2452" s="2">
        <v>2.6</v>
      </c>
      <c r="AH2452" s="22">
        <v>13.3</v>
      </c>
      <c r="AI2452" s="22">
        <v>19.600000000000001</v>
      </c>
      <c r="AJ2452" s="22">
        <v>45.054299999999998</v>
      </c>
      <c r="AK2452" s="18">
        <v>1.88</v>
      </c>
      <c r="AL2452" s="18">
        <v>10.4</v>
      </c>
      <c r="AM2452" s="18">
        <v>18.2</v>
      </c>
      <c r="AN2452" s="2">
        <v>36.071599999999997</v>
      </c>
      <c r="AO2452" s="2">
        <v>0.34</v>
      </c>
      <c r="AP2452" s="2">
        <v>5.6</v>
      </c>
      <c r="AQ2452" s="2">
        <v>6</v>
      </c>
      <c r="AR2452" s="2">
        <v>1.3381000000000001</v>
      </c>
      <c r="AS2452" s="2">
        <v>2.09</v>
      </c>
      <c r="AT2452" s="2">
        <v>11.5</v>
      </c>
      <c r="AU2452" s="2">
        <v>18.100000000000001</v>
      </c>
      <c r="AV2452" s="2">
        <v>16.768999999999998</v>
      </c>
      <c r="AW2452" s="2">
        <v>2.4</v>
      </c>
      <c r="AX2452" s="2">
        <v>12.2</v>
      </c>
      <c r="AY2452" s="2">
        <v>19.7</v>
      </c>
      <c r="AZ2452" s="2">
        <v>25.194900000000001</v>
      </c>
      <c r="BA2452" s="2">
        <v>2.71</v>
      </c>
      <c r="BB2452" s="2">
        <v>13.3</v>
      </c>
      <c r="BC2452" s="2">
        <v>20.399999999999999</v>
      </c>
      <c r="BD2452" s="2">
        <v>37.823900000000002</v>
      </c>
      <c r="BE2452" s="4"/>
      <c r="BF2452" s="4"/>
    </row>
    <row r="2453" spans="1:58" x14ac:dyDescent="0.2">
      <c r="A2453" s="29">
        <v>2452</v>
      </c>
      <c r="B2453" s="7" t="s">
        <v>101</v>
      </c>
      <c r="C2453" s="3">
        <v>40006</v>
      </c>
      <c r="D2453" s="4" t="s">
        <v>28</v>
      </c>
      <c r="E2453" s="4" t="s">
        <v>168</v>
      </c>
      <c r="F2453" s="5" t="s">
        <v>194</v>
      </c>
      <c r="G2453" s="6">
        <v>0.91736111111111107</v>
      </c>
      <c r="H2453" s="6">
        <v>2.1527777777777781E-2</v>
      </c>
      <c r="I2453" s="85">
        <f t="shared" si="38"/>
        <v>150.00000000000006</v>
      </c>
      <c r="J2453" s="86">
        <f>I2453*Segmentos!$D$7*(AH2453%)*IF(ISNUMBER(AI2453),AI2453%,0)</f>
        <v>1209600.0000000005</v>
      </c>
      <c r="K2453" s="86">
        <f>I2453*Segmentos!$D$7*(AL2453%)*IF(ISNUMBER(AM2453),AM2453%,0)</f>
        <v>1371960.0000000007</v>
      </c>
      <c r="L2453" s="4" t="s">
        <v>502</v>
      </c>
      <c r="M2453" s="2">
        <v>2.15</v>
      </c>
      <c r="N2453" s="2">
        <v>11.4</v>
      </c>
      <c r="O2453" s="2">
        <v>18.899999999999999</v>
      </c>
      <c r="P2453" s="2">
        <v>91.789100000000005</v>
      </c>
      <c r="Q2453" s="2">
        <v>0.5</v>
      </c>
      <c r="R2453" s="2">
        <v>5.6</v>
      </c>
      <c r="S2453" s="2">
        <v>8.9</v>
      </c>
      <c r="T2453" s="2">
        <v>3.5209000000000001</v>
      </c>
      <c r="U2453" s="2">
        <v>1.17</v>
      </c>
      <c r="V2453" s="2">
        <v>9.6999999999999993</v>
      </c>
      <c r="W2453" s="2">
        <v>12.1</v>
      </c>
      <c r="X2453" s="2">
        <v>10.4528</v>
      </c>
      <c r="Y2453" s="2">
        <v>2.87</v>
      </c>
      <c r="Z2453" s="2">
        <v>14.7</v>
      </c>
      <c r="AA2453" s="2">
        <v>19.5</v>
      </c>
      <c r="AB2453" s="2">
        <v>36.072800000000001</v>
      </c>
      <c r="AC2453" s="2">
        <v>2.98</v>
      </c>
      <c r="AD2453" s="2">
        <v>12.4</v>
      </c>
      <c r="AE2453" s="2">
        <v>24.1</v>
      </c>
      <c r="AF2453" s="2">
        <v>41.7425</v>
      </c>
      <c r="AG2453" s="2">
        <v>2.0099999999999998</v>
      </c>
      <c r="AH2453" s="22">
        <v>12.6</v>
      </c>
      <c r="AI2453" s="22">
        <v>16</v>
      </c>
      <c r="AJ2453" s="22">
        <v>40.693600000000004</v>
      </c>
      <c r="AK2453" s="18">
        <v>2.2799999999999998</v>
      </c>
      <c r="AL2453" s="18">
        <v>10.3</v>
      </c>
      <c r="AM2453" s="18">
        <v>22.2</v>
      </c>
      <c r="AN2453" s="2">
        <v>51.095399999999998</v>
      </c>
      <c r="AO2453" s="2">
        <v>0.46</v>
      </c>
      <c r="AP2453" s="2">
        <v>5.8</v>
      </c>
      <c r="AQ2453" s="2">
        <v>7.9</v>
      </c>
      <c r="AR2453" s="2">
        <v>2.1379000000000001</v>
      </c>
      <c r="AS2453" s="2">
        <v>2.14</v>
      </c>
      <c r="AT2453" s="2">
        <v>10.8</v>
      </c>
      <c r="AU2453" s="2">
        <v>19.899999999999999</v>
      </c>
      <c r="AV2453" s="2">
        <v>20.118400000000001</v>
      </c>
      <c r="AW2453" s="2">
        <v>1.37</v>
      </c>
      <c r="AX2453" s="2">
        <v>8.9</v>
      </c>
      <c r="AY2453" s="2">
        <v>15.5</v>
      </c>
      <c r="AZ2453" s="2">
        <v>16.840800000000002</v>
      </c>
      <c r="BA2453" s="2">
        <v>3.23</v>
      </c>
      <c r="BB2453" s="2">
        <v>15.2</v>
      </c>
      <c r="BC2453" s="2">
        <v>21.2</v>
      </c>
      <c r="BD2453" s="2">
        <v>52.692</v>
      </c>
      <c r="BE2453" s="4"/>
      <c r="BF2453" s="4"/>
    </row>
    <row r="2454" spans="1:58" x14ac:dyDescent="0.2">
      <c r="A2454" s="29">
        <v>2453</v>
      </c>
      <c r="B2454" s="7" t="s">
        <v>9</v>
      </c>
      <c r="C2454" s="3">
        <v>40006</v>
      </c>
      <c r="D2454" s="4" t="s">
        <v>8</v>
      </c>
      <c r="E2454" s="4" t="s">
        <v>168</v>
      </c>
      <c r="F2454" s="5" t="s">
        <v>194</v>
      </c>
      <c r="G2454" s="6">
        <v>0.77638888888888891</v>
      </c>
      <c r="H2454" s="6">
        <v>0.87361111111111101</v>
      </c>
      <c r="I2454" s="85">
        <f t="shared" si="38"/>
        <v>139.99999999999983</v>
      </c>
      <c r="J2454" s="86">
        <f>I2454*Segmentos!$D$7*(AH2454%)*IF(ISNUMBER(AI2454),AI2454%,0)</f>
        <v>2701327.9999999972</v>
      </c>
      <c r="K2454" s="86">
        <f>I2454*Segmentos!$D$7*(AL2454%)*IF(ISNUMBER(AM2454),AM2454%,0)</f>
        <v>3894239.9999999953</v>
      </c>
      <c r="L2454" s="4" t="s">
        <v>499</v>
      </c>
      <c r="M2454" s="2">
        <v>5.94</v>
      </c>
      <c r="N2454" s="2">
        <v>18.399999999999999</v>
      </c>
      <c r="O2454" s="2">
        <v>32.200000000000003</v>
      </c>
      <c r="P2454" s="2">
        <v>84.348200000000006</v>
      </c>
      <c r="Q2454" s="2">
        <v>3.02</v>
      </c>
      <c r="R2454" s="2">
        <v>13.3</v>
      </c>
      <c r="S2454" s="2">
        <v>22.7</v>
      </c>
      <c r="T2454" s="2">
        <v>7.1524999999999999</v>
      </c>
      <c r="U2454" s="2">
        <v>4.8099999999999996</v>
      </c>
      <c r="V2454" s="2">
        <v>15.4</v>
      </c>
      <c r="W2454" s="2">
        <v>31.3</v>
      </c>
      <c r="X2454" s="2">
        <v>14.338100000000001</v>
      </c>
      <c r="Y2454" s="2">
        <v>6.18</v>
      </c>
      <c r="Z2454" s="2">
        <v>21</v>
      </c>
      <c r="AA2454" s="2">
        <v>29.5</v>
      </c>
      <c r="AB2454" s="2">
        <v>25.9373</v>
      </c>
      <c r="AC2454" s="2">
        <v>7.92</v>
      </c>
      <c r="AD2454" s="2">
        <v>20.7</v>
      </c>
      <c r="AE2454" s="2">
        <v>38.299999999999997</v>
      </c>
      <c r="AF2454" s="2">
        <v>36.920299999999997</v>
      </c>
      <c r="AG2454" s="2">
        <v>4.8099999999999996</v>
      </c>
      <c r="AH2454" s="22">
        <v>17.8</v>
      </c>
      <c r="AI2454" s="22">
        <v>27.1</v>
      </c>
      <c r="AJ2454" s="22">
        <v>32.411299999999997</v>
      </c>
      <c r="AK2454" s="18">
        <v>6.95</v>
      </c>
      <c r="AL2454" s="18">
        <v>19</v>
      </c>
      <c r="AM2454" s="18">
        <v>36.6</v>
      </c>
      <c r="AN2454" s="2">
        <v>51.936900000000001</v>
      </c>
      <c r="AO2454" s="2">
        <v>2.4900000000000002</v>
      </c>
      <c r="AP2454" s="2">
        <v>8.6</v>
      </c>
      <c r="AQ2454" s="2">
        <v>28.8</v>
      </c>
      <c r="AR2454" s="2">
        <v>3.8690000000000002</v>
      </c>
      <c r="AS2454" s="2">
        <v>4.6500000000000004</v>
      </c>
      <c r="AT2454" s="2">
        <v>14.3</v>
      </c>
      <c r="AU2454" s="2">
        <v>32.5</v>
      </c>
      <c r="AV2454" s="2">
        <v>14.561500000000001</v>
      </c>
      <c r="AW2454" s="2">
        <v>4.83</v>
      </c>
      <c r="AX2454" s="2">
        <v>16.899999999999999</v>
      </c>
      <c r="AY2454" s="2">
        <v>28.5</v>
      </c>
      <c r="AZ2454" s="2">
        <v>19.715599999999998</v>
      </c>
      <c r="BA2454" s="2">
        <v>8.49</v>
      </c>
      <c r="BB2454" s="2">
        <v>24.7</v>
      </c>
      <c r="BC2454" s="2">
        <v>34.4</v>
      </c>
      <c r="BD2454" s="2">
        <v>46.202100000000002</v>
      </c>
      <c r="BE2454" s="4"/>
      <c r="BF2454" s="4"/>
    </row>
    <row r="2455" spans="1:58" x14ac:dyDescent="0.2">
      <c r="A2455" s="29">
        <v>2454</v>
      </c>
      <c r="B2455" s="7" t="s">
        <v>35</v>
      </c>
      <c r="C2455" s="3">
        <v>40006</v>
      </c>
      <c r="D2455" s="4" t="s">
        <v>13</v>
      </c>
      <c r="E2455" s="4" t="s">
        <v>163</v>
      </c>
      <c r="F2455" s="5" t="s">
        <v>194</v>
      </c>
      <c r="G2455" s="6">
        <v>0.91805555555555562</v>
      </c>
      <c r="H2455" s="6">
        <v>0.91874999999999996</v>
      </c>
      <c r="I2455" s="85">
        <f t="shared" si="38"/>
        <v>0.99999999999983658</v>
      </c>
      <c r="J2455" s="86">
        <f>I2455*Segmentos!$D$7*(AH2455%)*IF(ISNUMBER(AI2455),AI2455%,0)</f>
        <v>38399.999999993728</v>
      </c>
      <c r="K2455" s="86">
        <f>I2455*Segmentos!$D$7*(AL2455%)*IF(ISNUMBER(AM2455),AM2455%,0)</f>
        <v>46399.999999992411</v>
      </c>
      <c r="L2455" s="4"/>
      <c r="M2455" s="2">
        <v>10.64</v>
      </c>
      <c r="N2455" s="2">
        <v>10.6</v>
      </c>
      <c r="O2455" s="2">
        <v>100</v>
      </c>
      <c r="P2455" s="2">
        <v>88.874700000000004</v>
      </c>
      <c r="Q2455" s="2">
        <v>4.84</v>
      </c>
      <c r="R2455" s="2">
        <v>4.8</v>
      </c>
      <c r="S2455" s="2">
        <v>100</v>
      </c>
      <c r="T2455" s="2">
        <v>6.7423000000000002</v>
      </c>
      <c r="U2455" s="2">
        <v>8.69</v>
      </c>
      <c r="V2455" s="2">
        <v>8.6999999999999993</v>
      </c>
      <c r="W2455" s="2">
        <v>100</v>
      </c>
      <c r="X2455" s="2">
        <v>15.2136</v>
      </c>
      <c r="Y2455" s="2">
        <v>13.23</v>
      </c>
      <c r="Z2455" s="2">
        <v>13.2</v>
      </c>
      <c r="AA2455" s="2">
        <v>100</v>
      </c>
      <c r="AB2455" s="2">
        <v>32.639800000000001</v>
      </c>
      <c r="AC2455" s="2">
        <v>12.5</v>
      </c>
      <c r="AD2455" s="2">
        <v>12.5</v>
      </c>
      <c r="AE2455" s="2">
        <v>100</v>
      </c>
      <c r="AF2455" s="2">
        <v>34.279000000000003</v>
      </c>
      <c r="AG2455" s="2">
        <v>9.59</v>
      </c>
      <c r="AH2455" s="22">
        <v>9.6</v>
      </c>
      <c r="AI2455" s="22">
        <v>100</v>
      </c>
      <c r="AJ2455" s="22">
        <v>38.004100000000001</v>
      </c>
      <c r="AK2455" s="18">
        <v>11.59</v>
      </c>
      <c r="AL2455" s="18">
        <v>11.6</v>
      </c>
      <c r="AM2455" s="18">
        <v>100</v>
      </c>
      <c r="AN2455" s="2">
        <v>50.870600000000003</v>
      </c>
      <c r="AO2455" s="2">
        <v>5.42</v>
      </c>
      <c r="AP2455" s="2">
        <v>5.4</v>
      </c>
      <c r="AQ2455" s="2">
        <v>100</v>
      </c>
      <c r="AR2455" s="2">
        <v>4.9512</v>
      </c>
      <c r="AS2455" s="2">
        <v>10.1</v>
      </c>
      <c r="AT2455" s="2">
        <v>10.1</v>
      </c>
      <c r="AU2455" s="2">
        <v>100</v>
      </c>
      <c r="AV2455" s="2">
        <v>18.587800000000001</v>
      </c>
      <c r="AW2455" s="2">
        <v>9.26</v>
      </c>
      <c r="AX2455" s="2">
        <v>9.3000000000000007</v>
      </c>
      <c r="AY2455" s="2">
        <v>100</v>
      </c>
      <c r="AZ2455" s="2">
        <v>22.2318</v>
      </c>
      <c r="BA2455" s="2">
        <v>13.47</v>
      </c>
      <c r="BB2455" s="2">
        <v>13.5</v>
      </c>
      <c r="BC2455" s="2">
        <v>100</v>
      </c>
      <c r="BD2455" s="2">
        <v>43.103900000000003</v>
      </c>
      <c r="BE2455" s="4"/>
      <c r="BF2455" s="4"/>
    </row>
    <row r="2456" spans="1:58" x14ac:dyDescent="0.2">
      <c r="A2456" s="29">
        <v>2455</v>
      </c>
      <c r="B2456" s="7" t="s">
        <v>133</v>
      </c>
      <c r="C2456" s="3">
        <v>40006</v>
      </c>
      <c r="D2456" s="4" t="s">
        <v>21</v>
      </c>
      <c r="E2456" s="4" t="s">
        <v>170</v>
      </c>
      <c r="F2456" s="5" t="s">
        <v>194</v>
      </c>
      <c r="G2456" s="6">
        <v>0.89583333333333337</v>
      </c>
      <c r="H2456" s="6">
        <v>0.91041666666666676</v>
      </c>
      <c r="I2456" s="85">
        <f t="shared" si="38"/>
        <v>21.000000000000085</v>
      </c>
      <c r="J2456" s="86">
        <f>I2456*Segmentos!$D$7*(AH2456%)*IF(ISNUMBER(AI2456),AI2456%,0)</f>
        <v>16396.800000000068</v>
      </c>
      <c r="K2456" s="86">
        <f>I2456*Segmentos!$D$7*(AL2456%)*IF(ISNUMBER(AM2456),AM2456%,0)</f>
        <v>48812.400000000205</v>
      </c>
      <c r="L2456" s="4"/>
      <c r="M2456" s="2">
        <v>0.4</v>
      </c>
      <c r="N2456" s="2">
        <v>1.1000000000000001</v>
      </c>
      <c r="O2456" s="2">
        <v>37.6</v>
      </c>
      <c r="P2456" s="2">
        <v>51.961100000000002</v>
      </c>
      <c r="Q2456" s="2">
        <v>0.46</v>
      </c>
      <c r="R2456" s="2">
        <v>1</v>
      </c>
      <c r="S2456" s="2">
        <v>45.7</v>
      </c>
      <c r="T2456" s="2">
        <v>9.9406999999999996</v>
      </c>
      <c r="U2456" s="2">
        <v>0.43</v>
      </c>
      <c r="V2456" s="2">
        <v>2.2000000000000002</v>
      </c>
      <c r="W2456" s="2">
        <v>19.7</v>
      </c>
      <c r="X2456" s="2">
        <v>11.501300000000001</v>
      </c>
      <c r="Y2456" s="2">
        <v>0.55000000000000004</v>
      </c>
      <c r="Z2456" s="2">
        <v>1.2</v>
      </c>
      <c r="AA2456" s="2">
        <v>47.8</v>
      </c>
      <c r="AB2456" s="2">
        <v>20.878799999999998</v>
      </c>
      <c r="AC2456" s="2">
        <v>0.23</v>
      </c>
      <c r="AD2456" s="2">
        <v>0.3</v>
      </c>
      <c r="AE2456" s="2">
        <v>67.5</v>
      </c>
      <c r="AF2456" s="2">
        <v>9.6402000000000001</v>
      </c>
      <c r="AG2456" s="2">
        <v>0.19</v>
      </c>
      <c r="AH2456" s="22">
        <v>0.8</v>
      </c>
      <c r="AI2456" s="22">
        <v>24.4</v>
      </c>
      <c r="AJ2456" s="22">
        <v>11.882999999999999</v>
      </c>
      <c r="AK2456" s="18">
        <v>0.59</v>
      </c>
      <c r="AL2456" s="18">
        <v>1.3</v>
      </c>
      <c r="AM2456" s="18">
        <v>44.7</v>
      </c>
      <c r="AN2456" s="2">
        <v>40.078099999999999</v>
      </c>
      <c r="AO2456" s="2">
        <v>0.28000000000000003</v>
      </c>
      <c r="AP2456" s="2">
        <v>0.4</v>
      </c>
      <c r="AQ2456" s="2">
        <v>63.1</v>
      </c>
      <c r="AR2456" s="2">
        <v>3.8864999999999998</v>
      </c>
      <c r="AS2456" s="2">
        <v>0.06</v>
      </c>
      <c r="AT2456" s="2">
        <v>0.4</v>
      </c>
      <c r="AU2456" s="2">
        <v>14.2</v>
      </c>
      <c r="AV2456" s="2">
        <v>1.7422</v>
      </c>
      <c r="AW2456" s="2">
        <v>0.61</v>
      </c>
      <c r="AX2456" s="2">
        <v>1.3</v>
      </c>
      <c r="AY2456" s="2">
        <v>48.1</v>
      </c>
      <c r="AZ2456" s="2">
        <v>22.577500000000001</v>
      </c>
      <c r="BA2456" s="2">
        <v>0.48</v>
      </c>
      <c r="BB2456" s="2">
        <v>1.5</v>
      </c>
      <c r="BC2456" s="2">
        <v>32.6</v>
      </c>
      <c r="BD2456" s="2">
        <v>23.754799999999999</v>
      </c>
      <c r="BE2456" s="4"/>
      <c r="BF2456" s="4"/>
    </row>
    <row r="2457" spans="1:58" x14ac:dyDescent="0.2">
      <c r="A2457" s="29">
        <v>2456</v>
      </c>
      <c r="B2457" s="7" t="s">
        <v>11</v>
      </c>
      <c r="C2457" s="3">
        <v>40006</v>
      </c>
      <c r="D2457" s="4" t="s">
        <v>8</v>
      </c>
      <c r="E2457" s="4" t="s">
        <v>166</v>
      </c>
      <c r="F2457" s="5" t="s">
        <v>194</v>
      </c>
      <c r="G2457" s="6">
        <v>0.89375000000000004</v>
      </c>
      <c r="H2457" s="6">
        <v>0.89513888888888893</v>
      </c>
      <c r="I2457" s="85">
        <f t="shared" si="38"/>
        <v>1.9999999999999929</v>
      </c>
      <c r="J2457" s="86">
        <f>I2457*Segmentos!$D$7*(AH2457%)*IF(ISNUMBER(AI2457),AI2457%,0)</f>
        <v>64720.799999999777</v>
      </c>
      <c r="K2457" s="86">
        <f>I2457*Segmentos!$D$7*(AL2457%)*IF(ISNUMBER(AM2457),AM2457%,0)</f>
        <v>50452.799999999828</v>
      </c>
      <c r="L2457" s="4"/>
      <c r="M2457" s="2">
        <v>7.18</v>
      </c>
      <c r="N2457" s="2">
        <v>7.9</v>
      </c>
      <c r="O2457" s="2">
        <v>91.1</v>
      </c>
      <c r="P2457" s="2">
        <v>92.179100000000005</v>
      </c>
      <c r="Q2457" s="2">
        <v>4.16</v>
      </c>
      <c r="R2457" s="2">
        <v>5</v>
      </c>
      <c r="S2457" s="2">
        <v>83.3</v>
      </c>
      <c r="T2457" s="2">
        <v>8.9032</v>
      </c>
      <c r="U2457" s="2">
        <v>6.52</v>
      </c>
      <c r="V2457" s="2">
        <v>6.8</v>
      </c>
      <c r="W2457" s="2">
        <v>95.6</v>
      </c>
      <c r="X2457" s="2">
        <v>17.566199999999998</v>
      </c>
      <c r="Y2457" s="2">
        <v>5.98</v>
      </c>
      <c r="Z2457" s="2">
        <v>6.7</v>
      </c>
      <c r="AA2457" s="2">
        <v>89.2</v>
      </c>
      <c r="AB2457" s="2">
        <v>22.691800000000001</v>
      </c>
      <c r="AC2457" s="2">
        <v>10.199999999999999</v>
      </c>
      <c r="AD2457" s="2">
        <v>11.1</v>
      </c>
      <c r="AE2457" s="2">
        <v>92.2</v>
      </c>
      <c r="AF2457" s="2">
        <v>43.017899999999997</v>
      </c>
      <c r="AG2457" s="2">
        <v>8.11</v>
      </c>
      <c r="AH2457" s="22">
        <v>8.9</v>
      </c>
      <c r="AI2457" s="22">
        <v>90.9</v>
      </c>
      <c r="AJ2457" s="22">
        <v>49.418199999999999</v>
      </c>
      <c r="AK2457" s="18">
        <v>6.34</v>
      </c>
      <c r="AL2457" s="18">
        <v>6.9</v>
      </c>
      <c r="AM2457" s="18">
        <v>91.4</v>
      </c>
      <c r="AN2457" s="2">
        <v>42.760899999999999</v>
      </c>
      <c r="AO2457" s="2">
        <v>3.24</v>
      </c>
      <c r="AP2457" s="2">
        <v>3.4</v>
      </c>
      <c r="AQ2457" s="2">
        <v>95.8</v>
      </c>
      <c r="AR2457" s="2">
        <v>4.5410000000000004</v>
      </c>
      <c r="AS2457" s="2">
        <v>2.65</v>
      </c>
      <c r="AT2457" s="2">
        <v>3.2</v>
      </c>
      <c r="AU2457" s="2">
        <v>82.7</v>
      </c>
      <c r="AV2457" s="2">
        <v>7.4890999999999996</v>
      </c>
      <c r="AW2457" s="2">
        <v>8.19</v>
      </c>
      <c r="AX2457" s="2">
        <v>8.8000000000000007</v>
      </c>
      <c r="AY2457" s="2">
        <v>92.9</v>
      </c>
      <c r="AZ2457" s="2">
        <v>30.2256</v>
      </c>
      <c r="BA2457" s="2">
        <v>10.15</v>
      </c>
      <c r="BB2457" s="2">
        <v>11.2</v>
      </c>
      <c r="BC2457" s="2">
        <v>91</v>
      </c>
      <c r="BD2457" s="2">
        <v>49.923499999999997</v>
      </c>
      <c r="BE2457" s="4"/>
      <c r="BF2457" s="4"/>
    </row>
    <row r="2458" spans="1:58" x14ac:dyDescent="0.2">
      <c r="A2458" s="29">
        <v>2457</v>
      </c>
      <c r="B2458" s="7" t="s">
        <v>11</v>
      </c>
      <c r="C2458" s="3">
        <v>40006</v>
      </c>
      <c r="D2458" s="4" t="s">
        <v>0</v>
      </c>
      <c r="E2458" s="4" t="s">
        <v>166</v>
      </c>
      <c r="F2458" s="5" t="s">
        <v>194</v>
      </c>
      <c r="G2458" s="6">
        <v>0.91319444444444453</v>
      </c>
      <c r="H2458" s="6">
        <v>0.9159722222222223</v>
      </c>
      <c r="I2458" s="85">
        <f t="shared" si="38"/>
        <v>3.9999999999999858</v>
      </c>
      <c r="J2458" s="86">
        <f>I2458*Segmentos!$D$7*(AH2458%)*IF(ISNUMBER(AI2458),AI2458%,0)</f>
        <v>74854.399999999747</v>
      </c>
      <c r="K2458" s="86">
        <f>I2458*Segmentos!$D$7*(AL2458%)*IF(ISNUMBER(AM2458),AM2458%,0)</f>
        <v>132803.19999999955</v>
      </c>
      <c r="L2458" s="4"/>
      <c r="M2458" s="2">
        <v>6.6</v>
      </c>
      <c r="N2458" s="2">
        <v>8</v>
      </c>
      <c r="O2458" s="2">
        <v>82.5</v>
      </c>
      <c r="P2458" s="2">
        <v>87.043499999999995</v>
      </c>
      <c r="Q2458" s="2">
        <v>3.47</v>
      </c>
      <c r="R2458" s="2">
        <v>4.4000000000000004</v>
      </c>
      <c r="S2458" s="2">
        <v>78</v>
      </c>
      <c r="T2458" s="2">
        <v>7.6295999999999999</v>
      </c>
      <c r="U2458" s="2">
        <v>4.03</v>
      </c>
      <c r="V2458" s="2">
        <v>4.7</v>
      </c>
      <c r="W2458" s="2">
        <v>85</v>
      </c>
      <c r="X2458" s="2">
        <v>11.1381</v>
      </c>
      <c r="Y2458" s="2">
        <v>7.1</v>
      </c>
      <c r="Z2458" s="2">
        <v>8.6999999999999993</v>
      </c>
      <c r="AA2458" s="2">
        <v>81.900000000000006</v>
      </c>
      <c r="AB2458" s="2">
        <v>27.665400000000002</v>
      </c>
      <c r="AC2458" s="2">
        <v>9.3800000000000008</v>
      </c>
      <c r="AD2458" s="2">
        <v>11.3</v>
      </c>
      <c r="AE2458" s="2">
        <v>83.2</v>
      </c>
      <c r="AF2458" s="2">
        <v>40.610399999999998</v>
      </c>
      <c r="AG2458" s="2">
        <v>4.6900000000000004</v>
      </c>
      <c r="AH2458" s="22">
        <v>6.4</v>
      </c>
      <c r="AI2458" s="22">
        <v>73.099999999999994</v>
      </c>
      <c r="AJ2458" s="22">
        <v>29.326000000000001</v>
      </c>
      <c r="AK2458" s="18">
        <v>8.33</v>
      </c>
      <c r="AL2458" s="18">
        <v>9.4</v>
      </c>
      <c r="AM2458" s="18">
        <v>88.3</v>
      </c>
      <c r="AN2458" s="2">
        <v>57.717399999999998</v>
      </c>
      <c r="AO2458" s="2">
        <v>4.4800000000000004</v>
      </c>
      <c r="AP2458" s="2">
        <v>5.4</v>
      </c>
      <c r="AQ2458" s="2">
        <v>83.4</v>
      </c>
      <c r="AR2458" s="2">
        <v>6.4595000000000002</v>
      </c>
      <c r="AS2458" s="2">
        <v>6.09</v>
      </c>
      <c r="AT2458" s="2">
        <v>7.7</v>
      </c>
      <c r="AU2458" s="2">
        <v>79.2</v>
      </c>
      <c r="AV2458" s="2">
        <v>17.692900000000002</v>
      </c>
      <c r="AW2458" s="2">
        <v>7.02</v>
      </c>
      <c r="AX2458" s="2">
        <v>7.9</v>
      </c>
      <c r="AY2458" s="2">
        <v>89.1</v>
      </c>
      <c r="AZ2458" s="2">
        <v>26.626100000000001</v>
      </c>
      <c r="BA2458" s="2">
        <v>7.18</v>
      </c>
      <c r="BB2458" s="2">
        <v>9</v>
      </c>
      <c r="BC2458" s="2">
        <v>79.7</v>
      </c>
      <c r="BD2458" s="2">
        <v>36.265000000000001</v>
      </c>
      <c r="BE2458" s="4"/>
      <c r="BF2458" s="4"/>
    </row>
    <row r="2459" spans="1:58" x14ac:dyDescent="0.2">
      <c r="A2459" s="29">
        <v>2458</v>
      </c>
      <c r="B2459" s="7" t="s">
        <v>6</v>
      </c>
      <c r="C2459" s="3">
        <v>40006</v>
      </c>
      <c r="D2459" s="4" t="s">
        <v>3</v>
      </c>
      <c r="E2459" s="4" t="s">
        <v>166</v>
      </c>
      <c r="F2459" s="5" t="s">
        <v>194</v>
      </c>
      <c r="G2459" s="6">
        <v>0.90763888888888899</v>
      </c>
      <c r="H2459" s="6">
        <v>0.90902777777777777</v>
      </c>
      <c r="I2459" s="85">
        <f t="shared" si="38"/>
        <v>1.999999999999833</v>
      </c>
      <c r="J2459" s="86">
        <f>I2459*Segmentos!$D$7*(AH2459%)*IF(ISNUMBER(AI2459),AI2459%,0)</f>
        <v>61991.999999994827</v>
      </c>
      <c r="K2459" s="86">
        <f>I2459*Segmentos!$D$7*(AL2459%)*IF(ISNUMBER(AM2459),AM2459%,0)</f>
        <v>48943.999999995925</v>
      </c>
      <c r="L2459" s="4"/>
      <c r="M2459" s="2">
        <v>6.92</v>
      </c>
      <c r="N2459" s="2">
        <v>8</v>
      </c>
      <c r="O2459" s="2">
        <v>86.7</v>
      </c>
      <c r="P2459" s="2">
        <v>89.071799999999996</v>
      </c>
      <c r="Q2459" s="2">
        <v>5.52</v>
      </c>
      <c r="R2459" s="2">
        <v>6.8</v>
      </c>
      <c r="S2459" s="2">
        <v>80.8</v>
      </c>
      <c r="T2459" s="2">
        <v>11.8536</v>
      </c>
      <c r="U2459" s="2">
        <v>7.57</v>
      </c>
      <c r="V2459" s="2">
        <v>8.8000000000000007</v>
      </c>
      <c r="W2459" s="2">
        <v>86</v>
      </c>
      <c r="X2459" s="2">
        <v>20.421199999999999</v>
      </c>
      <c r="Y2459" s="2">
        <v>6.7</v>
      </c>
      <c r="Z2459" s="2">
        <v>7.8</v>
      </c>
      <c r="AA2459" s="2">
        <v>85.9</v>
      </c>
      <c r="AB2459" s="2">
        <v>25.451599999999999</v>
      </c>
      <c r="AC2459" s="2">
        <v>7.42</v>
      </c>
      <c r="AD2459" s="2">
        <v>8.1999999999999993</v>
      </c>
      <c r="AE2459" s="2">
        <v>90.4</v>
      </c>
      <c r="AF2459" s="2">
        <v>31.345400000000001</v>
      </c>
      <c r="AG2459" s="2">
        <v>7.76</v>
      </c>
      <c r="AH2459" s="22">
        <v>9</v>
      </c>
      <c r="AI2459" s="22">
        <v>86.1</v>
      </c>
      <c r="AJ2459" s="22">
        <v>47.414299999999997</v>
      </c>
      <c r="AK2459" s="18">
        <v>6.16</v>
      </c>
      <c r="AL2459" s="18">
        <v>7</v>
      </c>
      <c r="AM2459" s="18">
        <v>87.4</v>
      </c>
      <c r="AN2459" s="2">
        <v>41.657499999999999</v>
      </c>
      <c r="AO2459" s="2">
        <v>3.53</v>
      </c>
      <c r="AP2459" s="2">
        <v>3.8</v>
      </c>
      <c r="AQ2459" s="2">
        <v>93</v>
      </c>
      <c r="AR2459" s="2">
        <v>4.9615999999999998</v>
      </c>
      <c r="AS2459" s="2">
        <v>8.16</v>
      </c>
      <c r="AT2459" s="2">
        <v>8.6</v>
      </c>
      <c r="AU2459" s="2">
        <v>94.6</v>
      </c>
      <c r="AV2459" s="2">
        <v>23.1297</v>
      </c>
      <c r="AW2459" s="2">
        <v>7.44</v>
      </c>
      <c r="AX2459" s="2">
        <v>7.7</v>
      </c>
      <c r="AY2459" s="2">
        <v>96.4</v>
      </c>
      <c r="AZ2459" s="2">
        <v>27.529599999999999</v>
      </c>
      <c r="BA2459" s="2">
        <v>6.79</v>
      </c>
      <c r="BB2459" s="2">
        <v>9</v>
      </c>
      <c r="BC2459" s="2">
        <v>75.3</v>
      </c>
      <c r="BD2459" s="2">
        <v>33.450899999999997</v>
      </c>
      <c r="BE2459" s="4"/>
      <c r="BF2459" s="4"/>
    </row>
    <row r="2460" spans="1:58" x14ac:dyDescent="0.2">
      <c r="A2460" s="29">
        <v>2459</v>
      </c>
      <c r="B2460" s="7" t="s">
        <v>31</v>
      </c>
      <c r="C2460" s="3">
        <v>40006</v>
      </c>
      <c r="D2460" s="4" t="s">
        <v>28</v>
      </c>
      <c r="E2460" s="4" t="s">
        <v>166</v>
      </c>
      <c r="F2460" s="5" t="s">
        <v>194</v>
      </c>
      <c r="G2460" s="6">
        <v>0.91388888888888886</v>
      </c>
      <c r="H2460" s="6">
        <v>0.91736111111111107</v>
      </c>
      <c r="I2460" s="85">
        <f t="shared" si="38"/>
        <v>4.9999999999999822</v>
      </c>
      <c r="J2460" s="86">
        <f>I2460*Segmentos!$D$7*(AH2460%)*IF(ISNUMBER(AI2460),AI2460%,0)</f>
        <v>29519.999999999894</v>
      </c>
      <c r="K2460" s="86">
        <f>I2460*Segmentos!$D$7*(AL2460%)*IF(ISNUMBER(AM2460),AM2460%,0)</f>
        <v>27675.999999999905</v>
      </c>
      <c r="L2460" s="4"/>
      <c r="M2460" s="2">
        <v>1.43</v>
      </c>
      <c r="N2460" s="2">
        <v>2.6</v>
      </c>
      <c r="O2460" s="2">
        <v>55.4</v>
      </c>
      <c r="P2460" s="2">
        <v>96.616699999999994</v>
      </c>
      <c r="Q2460" s="2">
        <v>0.06</v>
      </c>
      <c r="R2460" s="2">
        <v>0.3</v>
      </c>
      <c r="S2460" s="2">
        <v>20</v>
      </c>
      <c r="T2460" s="2">
        <v>0.68120000000000003</v>
      </c>
      <c r="U2460" s="2">
        <v>1.31</v>
      </c>
      <c r="V2460" s="2">
        <v>2.1</v>
      </c>
      <c r="W2460" s="2">
        <v>62.1</v>
      </c>
      <c r="X2460" s="2">
        <v>18.4787</v>
      </c>
      <c r="Y2460" s="2">
        <v>1.23</v>
      </c>
      <c r="Z2460" s="2">
        <v>2.9</v>
      </c>
      <c r="AA2460" s="2">
        <v>43.2</v>
      </c>
      <c r="AB2460" s="2">
        <v>24.544799999999999</v>
      </c>
      <c r="AC2460" s="2">
        <v>2.39</v>
      </c>
      <c r="AD2460" s="2">
        <v>3.8</v>
      </c>
      <c r="AE2460" s="2">
        <v>62.6</v>
      </c>
      <c r="AF2460" s="2">
        <v>52.912100000000002</v>
      </c>
      <c r="AG2460" s="2">
        <v>1.48</v>
      </c>
      <c r="AH2460" s="22">
        <v>3</v>
      </c>
      <c r="AI2460" s="22">
        <v>49.2</v>
      </c>
      <c r="AJ2460" s="22">
        <v>47.380200000000002</v>
      </c>
      <c r="AK2460" s="18">
        <v>1.39</v>
      </c>
      <c r="AL2460" s="18">
        <v>2.2000000000000002</v>
      </c>
      <c r="AM2460" s="18">
        <v>62.9</v>
      </c>
      <c r="AN2460" s="2">
        <v>49.236499999999999</v>
      </c>
      <c r="AO2460" s="2">
        <v>0.94</v>
      </c>
      <c r="AP2460" s="2">
        <v>1.4</v>
      </c>
      <c r="AQ2460" s="2">
        <v>69.599999999999994</v>
      </c>
      <c r="AR2460" s="2">
        <v>6.9250999999999996</v>
      </c>
      <c r="AS2460" s="2">
        <v>1.39</v>
      </c>
      <c r="AT2460" s="2">
        <v>2.4</v>
      </c>
      <c r="AU2460" s="2">
        <v>57.8</v>
      </c>
      <c r="AV2460" s="2">
        <v>20.635100000000001</v>
      </c>
      <c r="AW2460" s="2">
        <v>1.33</v>
      </c>
      <c r="AX2460" s="2">
        <v>2.1</v>
      </c>
      <c r="AY2460" s="2">
        <v>64.900000000000006</v>
      </c>
      <c r="AZ2460" s="2">
        <v>25.8155</v>
      </c>
      <c r="BA2460" s="2">
        <v>1.68</v>
      </c>
      <c r="BB2460" s="2">
        <v>3.5</v>
      </c>
      <c r="BC2460" s="2">
        <v>48.5</v>
      </c>
      <c r="BD2460" s="2">
        <v>43.241100000000003</v>
      </c>
      <c r="BE2460" s="4"/>
      <c r="BF2460" s="4"/>
    </row>
    <row r="2461" spans="1:58" x14ac:dyDescent="0.2">
      <c r="A2461" s="29">
        <v>2460</v>
      </c>
      <c r="B2461" s="7" t="s">
        <v>76</v>
      </c>
      <c r="C2461" s="3">
        <v>40006</v>
      </c>
      <c r="D2461" s="4" t="s">
        <v>13</v>
      </c>
      <c r="E2461" s="4" t="s">
        <v>165</v>
      </c>
      <c r="F2461" s="5" t="s">
        <v>194</v>
      </c>
      <c r="G2461" s="6">
        <v>0.8208333333333333</v>
      </c>
      <c r="H2461" s="6">
        <v>0.875</v>
      </c>
      <c r="I2461" s="85">
        <f t="shared" si="38"/>
        <v>78.000000000000043</v>
      </c>
      <c r="J2461" s="86">
        <f>I2461*Segmentos!$D$7*(AH2461%)*IF(ISNUMBER(AI2461),AI2461%,0)</f>
        <v>1266969.6000000006</v>
      </c>
      <c r="K2461" s="86">
        <f>I2461*Segmentos!$D$7*(AL2461%)*IF(ISNUMBER(AM2461),AM2461%,0)</f>
        <v>1252212.0000000007</v>
      </c>
      <c r="L2461" s="4"/>
      <c r="M2461" s="2">
        <v>4.04</v>
      </c>
      <c r="N2461" s="2">
        <v>12.9</v>
      </c>
      <c r="O2461" s="2">
        <v>31.4</v>
      </c>
      <c r="P2461" s="2">
        <v>80.662700000000001</v>
      </c>
      <c r="Q2461" s="2">
        <v>2.65</v>
      </c>
      <c r="R2461" s="2">
        <v>10.8</v>
      </c>
      <c r="S2461" s="2">
        <v>24.5</v>
      </c>
      <c r="T2461" s="2">
        <v>8.8382000000000005</v>
      </c>
      <c r="U2461" s="2">
        <v>2.61</v>
      </c>
      <c r="V2461" s="2">
        <v>12.5</v>
      </c>
      <c r="W2461" s="2">
        <v>20.9</v>
      </c>
      <c r="X2461" s="2">
        <v>10.9312</v>
      </c>
      <c r="Y2461" s="2">
        <v>5.68</v>
      </c>
      <c r="Z2461" s="2">
        <v>16.8</v>
      </c>
      <c r="AA2461" s="2">
        <v>33.700000000000003</v>
      </c>
      <c r="AB2461" s="2">
        <v>33.508099999999999</v>
      </c>
      <c r="AC2461" s="2">
        <v>4.17</v>
      </c>
      <c r="AD2461" s="2">
        <v>10.5</v>
      </c>
      <c r="AE2461" s="2">
        <v>39.6</v>
      </c>
      <c r="AF2461" s="2">
        <v>27.385200000000001</v>
      </c>
      <c r="AG2461" s="2">
        <v>4.0599999999999996</v>
      </c>
      <c r="AH2461" s="22">
        <v>14.4</v>
      </c>
      <c r="AI2461" s="22">
        <v>28.2</v>
      </c>
      <c r="AJ2461" s="22">
        <v>38.5152</v>
      </c>
      <c r="AK2461" s="18">
        <v>4.01</v>
      </c>
      <c r="AL2461" s="18">
        <v>11.5</v>
      </c>
      <c r="AM2461" s="18">
        <v>34.9</v>
      </c>
      <c r="AN2461" s="2">
        <v>42.147399999999998</v>
      </c>
      <c r="AO2461" s="2">
        <v>1.53</v>
      </c>
      <c r="AP2461" s="2">
        <v>8.8000000000000007</v>
      </c>
      <c r="AQ2461" s="2">
        <v>17.399999999999999</v>
      </c>
      <c r="AR2461" s="2">
        <v>3.3327</v>
      </c>
      <c r="AS2461" s="2">
        <v>3.44</v>
      </c>
      <c r="AT2461" s="2">
        <v>11.6</v>
      </c>
      <c r="AU2461" s="2">
        <v>29.7</v>
      </c>
      <c r="AV2461" s="2">
        <v>15.1502</v>
      </c>
      <c r="AW2461" s="2">
        <v>4.04</v>
      </c>
      <c r="AX2461" s="2">
        <v>12.9</v>
      </c>
      <c r="AY2461" s="2">
        <v>31.3</v>
      </c>
      <c r="AZ2461" s="2">
        <v>23.209</v>
      </c>
      <c r="BA2461" s="2">
        <v>5.09</v>
      </c>
      <c r="BB2461" s="2">
        <v>14.7</v>
      </c>
      <c r="BC2461" s="2">
        <v>34.5</v>
      </c>
      <c r="BD2461" s="2">
        <v>38.970799999999997</v>
      </c>
      <c r="BE2461" s="4"/>
      <c r="BF2461" s="4"/>
    </row>
    <row r="2462" spans="1:58" x14ac:dyDescent="0.2">
      <c r="A2462" s="29">
        <v>2461</v>
      </c>
      <c r="B2462" s="7" t="s">
        <v>132</v>
      </c>
      <c r="C2462" s="3">
        <v>40006</v>
      </c>
      <c r="D2462" s="4" t="s">
        <v>21</v>
      </c>
      <c r="E2462" s="4" t="s">
        <v>170</v>
      </c>
      <c r="F2462" s="5" t="s">
        <v>194</v>
      </c>
      <c r="G2462" s="6">
        <v>0.87569444444444444</v>
      </c>
      <c r="H2462" s="6">
        <v>0.89513888888888893</v>
      </c>
      <c r="I2462" s="85">
        <f t="shared" si="38"/>
        <v>28.00000000000006</v>
      </c>
      <c r="J2462" s="86">
        <f>I2462*Segmentos!$D$7*(AH2462%)*IF(ISNUMBER(AI2462),AI2462%,0)</f>
        <v>26420.800000000054</v>
      </c>
      <c r="K2462" s="86">
        <f>I2462*Segmentos!$D$7*(AL2462%)*IF(ISNUMBER(AM2462),AM2462%,0)</f>
        <v>46099.200000000099</v>
      </c>
      <c r="L2462" s="4"/>
      <c r="M2462" s="2">
        <v>0.33</v>
      </c>
      <c r="N2462" s="2">
        <v>1</v>
      </c>
      <c r="O2462" s="2">
        <v>34.1</v>
      </c>
      <c r="P2462" s="2">
        <v>44.121499999999997</v>
      </c>
      <c r="Q2462" s="2">
        <v>0.21</v>
      </c>
      <c r="R2462" s="2">
        <v>0.6</v>
      </c>
      <c r="S2462" s="2">
        <v>36.4</v>
      </c>
      <c r="T2462" s="2">
        <v>4.7995999999999999</v>
      </c>
      <c r="U2462" s="2">
        <v>0.06</v>
      </c>
      <c r="V2462" s="2">
        <v>1.3</v>
      </c>
      <c r="W2462" s="2">
        <v>4.5</v>
      </c>
      <c r="X2462" s="2">
        <v>1.5985</v>
      </c>
      <c r="Y2462" s="2">
        <v>0.95</v>
      </c>
      <c r="Z2462" s="2">
        <v>2</v>
      </c>
      <c r="AA2462" s="2">
        <v>46.6</v>
      </c>
      <c r="AB2462" s="2">
        <v>37.723399999999998</v>
      </c>
      <c r="AC2462" s="2">
        <v>0</v>
      </c>
      <c r="AD2462" s="2">
        <v>0</v>
      </c>
      <c r="AE2462" s="8" t="s">
        <v>577</v>
      </c>
      <c r="AF2462" s="2">
        <v>0</v>
      </c>
      <c r="AG2462" s="2">
        <v>0.24</v>
      </c>
      <c r="AH2462" s="22">
        <v>0.7</v>
      </c>
      <c r="AI2462" s="22">
        <v>33.700000000000003</v>
      </c>
      <c r="AJ2462" s="22">
        <v>15.6775</v>
      </c>
      <c r="AK2462" s="18">
        <v>0.4</v>
      </c>
      <c r="AL2462" s="18">
        <v>1.2</v>
      </c>
      <c r="AM2462" s="18">
        <v>34.299999999999997</v>
      </c>
      <c r="AN2462" s="2">
        <v>28.443999999999999</v>
      </c>
      <c r="AO2462" s="2">
        <v>0.42</v>
      </c>
      <c r="AP2462" s="2">
        <v>1.4</v>
      </c>
      <c r="AQ2462" s="2">
        <v>31.2</v>
      </c>
      <c r="AR2462" s="2">
        <v>6.2689000000000004</v>
      </c>
      <c r="AS2462" s="2">
        <v>0.02</v>
      </c>
      <c r="AT2462" s="2">
        <v>0.3</v>
      </c>
      <c r="AU2462" s="2">
        <v>7.1</v>
      </c>
      <c r="AV2462" s="2">
        <v>0.66769999999999996</v>
      </c>
      <c r="AW2462" s="2">
        <v>0.28000000000000003</v>
      </c>
      <c r="AX2462" s="2">
        <v>1</v>
      </c>
      <c r="AY2462" s="2">
        <v>29</v>
      </c>
      <c r="AZ2462" s="2">
        <v>10.8505</v>
      </c>
      <c r="BA2462" s="2">
        <v>0.51</v>
      </c>
      <c r="BB2462" s="2">
        <v>1.2</v>
      </c>
      <c r="BC2462" s="2">
        <v>42</v>
      </c>
      <c r="BD2462" s="2">
        <v>26.334399999999999</v>
      </c>
      <c r="BE2462" s="4"/>
      <c r="BF2462" s="4"/>
    </row>
    <row r="2463" spans="1:58" x14ac:dyDescent="0.2">
      <c r="A2463" s="29">
        <v>2462</v>
      </c>
      <c r="B2463" s="7" t="s">
        <v>115</v>
      </c>
      <c r="C2463" s="3">
        <v>40006</v>
      </c>
      <c r="D2463" s="4" t="s">
        <v>17</v>
      </c>
      <c r="E2463" s="4" t="s">
        <v>169</v>
      </c>
      <c r="F2463" s="5" t="s">
        <v>194</v>
      </c>
      <c r="G2463" s="6">
        <v>0.83472222222222225</v>
      </c>
      <c r="H2463" s="6">
        <v>0.875</v>
      </c>
      <c r="I2463" s="85">
        <f t="shared" si="38"/>
        <v>57.999999999999957</v>
      </c>
      <c r="J2463" s="86">
        <f>I2463*Segmentos!$D$7*(AH2463%)*IF(ISNUMBER(AI2463),AI2463%,0)</f>
        <v>37027.199999999968</v>
      </c>
      <c r="K2463" s="86">
        <f>I2463*Segmentos!$D$7*(AL2463%)*IF(ISNUMBER(AM2463),AM2463%,0)</f>
        <v>36215.199999999968</v>
      </c>
      <c r="L2463" s="4"/>
      <c r="M2463" s="2">
        <v>0.16</v>
      </c>
      <c r="N2463" s="2">
        <v>0.9</v>
      </c>
      <c r="O2463" s="2">
        <v>16.600000000000001</v>
      </c>
      <c r="P2463" s="2">
        <v>97.747200000000007</v>
      </c>
      <c r="Q2463" s="2">
        <v>0.01</v>
      </c>
      <c r="R2463" s="2">
        <v>0.3</v>
      </c>
      <c r="S2463" s="2">
        <v>3.4</v>
      </c>
      <c r="T2463" s="2">
        <v>1.0408999999999999</v>
      </c>
      <c r="U2463" s="2">
        <v>0</v>
      </c>
      <c r="V2463" s="2">
        <v>0</v>
      </c>
      <c r="W2463" s="8" t="s">
        <v>577</v>
      </c>
      <c r="X2463" s="2">
        <v>0</v>
      </c>
      <c r="Y2463" s="2">
        <v>0.36</v>
      </c>
      <c r="Z2463" s="2">
        <v>2.2000000000000002</v>
      </c>
      <c r="AA2463" s="2">
        <v>16</v>
      </c>
      <c r="AB2463" s="2">
        <v>66.089299999999994</v>
      </c>
      <c r="AC2463" s="2">
        <v>0.15</v>
      </c>
      <c r="AD2463" s="2">
        <v>0.7</v>
      </c>
      <c r="AE2463" s="2">
        <v>21.2</v>
      </c>
      <c r="AF2463" s="2">
        <v>30.617000000000001</v>
      </c>
      <c r="AG2463" s="2">
        <v>0.17</v>
      </c>
      <c r="AH2463" s="22">
        <v>1.2</v>
      </c>
      <c r="AI2463" s="22">
        <v>13.3</v>
      </c>
      <c r="AJ2463" s="22">
        <v>49.604199999999999</v>
      </c>
      <c r="AK2463" s="18">
        <v>0.15</v>
      </c>
      <c r="AL2463" s="18">
        <v>0.7</v>
      </c>
      <c r="AM2463" s="18">
        <v>22.3</v>
      </c>
      <c r="AN2463" s="2">
        <v>48.143000000000001</v>
      </c>
      <c r="AO2463" s="2">
        <v>0.06</v>
      </c>
      <c r="AP2463" s="2">
        <v>0.5</v>
      </c>
      <c r="AQ2463" s="2">
        <v>11.1</v>
      </c>
      <c r="AR2463" s="2">
        <v>4.1489000000000003</v>
      </c>
      <c r="AS2463" s="2">
        <v>0.19</v>
      </c>
      <c r="AT2463" s="2">
        <v>1.4</v>
      </c>
      <c r="AU2463" s="2">
        <v>13.1</v>
      </c>
      <c r="AV2463" s="2">
        <v>25.961500000000001</v>
      </c>
      <c r="AW2463" s="2">
        <v>0.3</v>
      </c>
      <c r="AX2463" s="2">
        <v>1</v>
      </c>
      <c r="AY2463" s="2">
        <v>29.9</v>
      </c>
      <c r="AZ2463" s="2">
        <v>54.226300000000002</v>
      </c>
      <c r="BA2463" s="2">
        <v>0.06</v>
      </c>
      <c r="BB2463" s="2">
        <v>0.7</v>
      </c>
      <c r="BC2463" s="2">
        <v>7.8</v>
      </c>
      <c r="BD2463" s="2">
        <v>13.410399999999999</v>
      </c>
      <c r="BE2463" s="4"/>
      <c r="BF2463" s="4"/>
    </row>
    <row r="2464" spans="1:58" x14ac:dyDescent="0.2">
      <c r="A2464" s="29">
        <v>2463</v>
      </c>
      <c r="B2464" s="7" t="s">
        <v>61</v>
      </c>
      <c r="C2464" s="3">
        <v>40006</v>
      </c>
      <c r="D2464" s="4" t="s">
        <v>17</v>
      </c>
      <c r="E2464" s="4" t="s">
        <v>169</v>
      </c>
      <c r="F2464" s="5" t="s">
        <v>194</v>
      </c>
      <c r="G2464" s="6">
        <v>0.875</v>
      </c>
      <c r="H2464" s="6">
        <v>0.96250000000000002</v>
      </c>
      <c r="I2464" s="85">
        <f t="shared" si="38"/>
        <v>126.00000000000003</v>
      </c>
      <c r="J2464" s="86">
        <f>I2464*Segmentos!$D$7*(AH2464%)*IF(ISNUMBER(AI2464),AI2464%,0)</f>
        <v>78523.200000000012</v>
      </c>
      <c r="K2464" s="86">
        <f>I2464*Segmentos!$D$7*(AL2464%)*IF(ISNUMBER(AM2464),AM2464%,0)</f>
        <v>138600.00000000006</v>
      </c>
      <c r="L2464" s="4"/>
      <c r="M2464" s="2">
        <v>0.22</v>
      </c>
      <c r="N2464" s="2">
        <v>2.1</v>
      </c>
      <c r="O2464" s="2">
        <v>10.7</v>
      </c>
      <c r="P2464" s="2">
        <v>99.838300000000004</v>
      </c>
      <c r="Q2464" s="2">
        <v>0.08</v>
      </c>
      <c r="R2464" s="2">
        <v>0.5</v>
      </c>
      <c r="S2464" s="2">
        <v>17.100000000000001</v>
      </c>
      <c r="T2464" s="2">
        <v>6.0848000000000004</v>
      </c>
      <c r="U2464" s="2">
        <v>0.18</v>
      </c>
      <c r="V2464" s="2">
        <v>3</v>
      </c>
      <c r="W2464" s="2">
        <v>5.9</v>
      </c>
      <c r="X2464" s="2">
        <v>16.825399999999998</v>
      </c>
      <c r="Y2464" s="2">
        <v>0.33</v>
      </c>
      <c r="Z2464" s="2">
        <v>2.8</v>
      </c>
      <c r="AA2464" s="2">
        <v>11.9</v>
      </c>
      <c r="AB2464" s="2">
        <v>44.517899999999997</v>
      </c>
      <c r="AC2464" s="2">
        <v>0.22</v>
      </c>
      <c r="AD2464" s="2">
        <v>1.6</v>
      </c>
      <c r="AE2464" s="2">
        <v>13.3</v>
      </c>
      <c r="AF2464" s="2">
        <v>32.410299999999999</v>
      </c>
      <c r="AG2464" s="2">
        <v>0.16</v>
      </c>
      <c r="AH2464" s="22">
        <v>1.9</v>
      </c>
      <c r="AI2464" s="22">
        <v>8.1999999999999993</v>
      </c>
      <c r="AJ2464" s="22">
        <v>33.363</v>
      </c>
      <c r="AK2464" s="18">
        <v>0.28000000000000003</v>
      </c>
      <c r="AL2464" s="18">
        <v>2.2000000000000002</v>
      </c>
      <c r="AM2464" s="18">
        <v>12.5</v>
      </c>
      <c r="AN2464" s="2">
        <v>66.475300000000004</v>
      </c>
      <c r="AO2464" s="2">
        <v>0</v>
      </c>
      <c r="AP2464" s="2">
        <v>0.5</v>
      </c>
      <c r="AQ2464" s="2">
        <v>0.8</v>
      </c>
      <c r="AR2464" s="2">
        <v>0.21079999999999999</v>
      </c>
      <c r="AS2464" s="2">
        <v>0.42</v>
      </c>
      <c r="AT2464" s="2">
        <v>2.6</v>
      </c>
      <c r="AU2464" s="2">
        <v>16.100000000000001</v>
      </c>
      <c r="AV2464" s="2">
        <v>42.129600000000003</v>
      </c>
      <c r="AW2464" s="2">
        <v>0.18</v>
      </c>
      <c r="AX2464" s="2">
        <v>2.9</v>
      </c>
      <c r="AY2464" s="2">
        <v>6.1</v>
      </c>
      <c r="AZ2464" s="2">
        <v>22.864899999999999</v>
      </c>
      <c r="BA2464" s="2">
        <v>0.2</v>
      </c>
      <c r="BB2464" s="2">
        <v>1.6</v>
      </c>
      <c r="BC2464" s="2">
        <v>12.6</v>
      </c>
      <c r="BD2464" s="2">
        <v>34.633000000000003</v>
      </c>
      <c r="BE2464" s="4"/>
      <c r="BF2464" s="4"/>
    </row>
    <row r="2465" spans="1:58" x14ac:dyDescent="0.2">
      <c r="A2465" s="29">
        <v>2464</v>
      </c>
      <c r="B2465" s="7" t="s">
        <v>10</v>
      </c>
      <c r="C2465" s="3">
        <v>40006</v>
      </c>
      <c r="D2465" s="4" t="s">
        <v>8</v>
      </c>
      <c r="E2465" s="4" t="s">
        <v>164</v>
      </c>
      <c r="F2465" s="5" t="s">
        <v>194</v>
      </c>
      <c r="G2465" s="6">
        <v>0.87361111111111101</v>
      </c>
      <c r="H2465" s="6">
        <v>0.89583333333333337</v>
      </c>
      <c r="I2465" s="85">
        <f t="shared" si="38"/>
        <v>32.000000000000206</v>
      </c>
      <c r="J2465" s="86">
        <f>I2465*Segmentos!$D$7*(AH2465%)*IF(ISNUMBER(AI2465),AI2465%,0)</f>
        <v>947814.40000000631</v>
      </c>
      <c r="K2465" s="86">
        <f>I2465*Segmentos!$D$7*(AL2465%)*IF(ISNUMBER(AM2465),AM2465%,0)</f>
        <v>935680.00000000594</v>
      </c>
      <c r="L2465" s="4"/>
      <c r="M2465" s="2">
        <v>7.36</v>
      </c>
      <c r="N2465" s="2">
        <v>17.399999999999999</v>
      </c>
      <c r="O2465" s="2">
        <v>42.3</v>
      </c>
      <c r="P2465" s="2">
        <v>89.410200000000003</v>
      </c>
      <c r="Q2465" s="2">
        <v>3.43</v>
      </c>
      <c r="R2465" s="2">
        <v>13</v>
      </c>
      <c r="S2465" s="2">
        <v>26.4</v>
      </c>
      <c r="T2465" s="2">
        <v>6.9435000000000002</v>
      </c>
      <c r="U2465" s="2">
        <v>5.53</v>
      </c>
      <c r="V2465" s="2">
        <v>13.8</v>
      </c>
      <c r="W2465" s="2">
        <v>40.200000000000003</v>
      </c>
      <c r="X2465" s="2">
        <v>14.090299999999999</v>
      </c>
      <c r="Y2465" s="2">
        <v>6.97</v>
      </c>
      <c r="Z2465" s="2">
        <v>18.899999999999999</v>
      </c>
      <c r="AA2465" s="2">
        <v>36.9</v>
      </c>
      <c r="AB2465" s="2">
        <v>24.9741</v>
      </c>
      <c r="AC2465" s="2">
        <v>10.89</v>
      </c>
      <c r="AD2465" s="2">
        <v>20.6</v>
      </c>
      <c r="AE2465" s="2">
        <v>52.8</v>
      </c>
      <c r="AF2465" s="2">
        <v>43.402200000000001</v>
      </c>
      <c r="AG2465" s="2">
        <v>7.41</v>
      </c>
      <c r="AH2465" s="22">
        <v>17.8</v>
      </c>
      <c r="AI2465" s="22">
        <v>41.6</v>
      </c>
      <c r="AJ2465" s="22">
        <v>42.670400000000001</v>
      </c>
      <c r="AK2465" s="18">
        <v>7.32</v>
      </c>
      <c r="AL2465" s="18">
        <v>17</v>
      </c>
      <c r="AM2465" s="18">
        <v>43</v>
      </c>
      <c r="AN2465" s="2">
        <v>46.739800000000002</v>
      </c>
      <c r="AO2465" s="2">
        <v>2.89</v>
      </c>
      <c r="AP2465" s="2">
        <v>9.4</v>
      </c>
      <c r="AQ2465" s="2">
        <v>30.8</v>
      </c>
      <c r="AR2465" s="2">
        <v>3.8355000000000001</v>
      </c>
      <c r="AS2465" s="2">
        <v>3.63</v>
      </c>
      <c r="AT2465" s="2">
        <v>13.6</v>
      </c>
      <c r="AU2465" s="2">
        <v>26.8</v>
      </c>
      <c r="AV2465" s="2">
        <v>9.7141999999999999</v>
      </c>
      <c r="AW2465" s="2">
        <v>7.2</v>
      </c>
      <c r="AX2465" s="2">
        <v>17.2</v>
      </c>
      <c r="AY2465" s="2">
        <v>41.8</v>
      </c>
      <c r="AZ2465" s="2">
        <v>25.141400000000001</v>
      </c>
      <c r="BA2465" s="2">
        <v>10.91</v>
      </c>
      <c r="BB2465" s="2">
        <v>22</v>
      </c>
      <c r="BC2465" s="2">
        <v>49.5</v>
      </c>
      <c r="BD2465" s="2">
        <v>50.719099999999997</v>
      </c>
      <c r="BE2465" s="4"/>
      <c r="BF2465" s="4"/>
    </row>
    <row r="2466" spans="1:58" x14ac:dyDescent="0.2">
      <c r="A2466" s="29">
        <v>2465</v>
      </c>
      <c r="B2466" s="7" t="s">
        <v>27</v>
      </c>
      <c r="C2466" s="3">
        <v>40006</v>
      </c>
      <c r="D2466" s="4" t="s">
        <v>21</v>
      </c>
      <c r="E2466" s="4" t="s">
        <v>169</v>
      </c>
      <c r="F2466" s="5" t="s">
        <v>194</v>
      </c>
      <c r="G2466" s="6">
        <v>0.91666666666666663</v>
      </c>
      <c r="H2466" s="6">
        <v>0.95138888888888884</v>
      </c>
      <c r="I2466" s="85">
        <f t="shared" si="38"/>
        <v>49.999999999999986</v>
      </c>
      <c r="J2466" s="86">
        <f>I2466*Segmentos!$D$7*(AH2466%)*IF(ISNUMBER(AI2466),AI2466%,0)</f>
        <v>106559.99999999996</v>
      </c>
      <c r="K2466" s="86">
        <f>I2466*Segmentos!$D$7*(AL2466%)*IF(ISNUMBER(AM2466),AM2466%,0)</f>
        <v>193899.99999999991</v>
      </c>
      <c r="L2466" s="4"/>
      <c r="M2466" s="2">
        <v>0.76</v>
      </c>
      <c r="N2466" s="2">
        <v>2.9</v>
      </c>
      <c r="O2466" s="2">
        <v>25.6</v>
      </c>
      <c r="P2466" s="2">
        <v>81.168000000000006</v>
      </c>
      <c r="Q2466" s="2">
        <v>0.78</v>
      </c>
      <c r="R2466" s="2">
        <v>1.1000000000000001</v>
      </c>
      <c r="S2466" s="2">
        <v>70</v>
      </c>
      <c r="T2466" s="2">
        <v>14.0237</v>
      </c>
      <c r="U2466" s="2">
        <v>7.0000000000000007E-2</v>
      </c>
      <c r="V2466" s="2">
        <v>3.2</v>
      </c>
      <c r="W2466" s="2">
        <v>2.1</v>
      </c>
      <c r="X2466" s="2">
        <v>1.5199</v>
      </c>
      <c r="Y2466" s="2">
        <v>1.21</v>
      </c>
      <c r="Z2466" s="2">
        <v>4</v>
      </c>
      <c r="AA2466" s="2">
        <v>30</v>
      </c>
      <c r="AB2466" s="2">
        <v>38.221600000000002</v>
      </c>
      <c r="AC2466" s="2">
        <v>0.78</v>
      </c>
      <c r="AD2466" s="2">
        <v>2.8</v>
      </c>
      <c r="AE2466" s="2">
        <v>28.1</v>
      </c>
      <c r="AF2466" s="2">
        <v>27.402899999999999</v>
      </c>
      <c r="AG2466" s="2">
        <v>0.52</v>
      </c>
      <c r="AH2466" s="22">
        <v>2.4</v>
      </c>
      <c r="AI2466" s="22">
        <v>22.2</v>
      </c>
      <c r="AJ2466" s="22">
        <v>26.662500000000001</v>
      </c>
      <c r="AK2466" s="18">
        <v>0.97</v>
      </c>
      <c r="AL2466" s="18">
        <v>3.5</v>
      </c>
      <c r="AM2466" s="18">
        <v>27.7</v>
      </c>
      <c r="AN2466" s="2">
        <v>54.505499999999998</v>
      </c>
      <c r="AO2466" s="2">
        <v>0.28000000000000003</v>
      </c>
      <c r="AP2466" s="2">
        <v>1.5</v>
      </c>
      <c r="AQ2466" s="2">
        <v>19.100000000000001</v>
      </c>
      <c r="AR2466" s="2">
        <v>3.3309000000000002</v>
      </c>
      <c r="AS2466" s="2">
        <v>0.12</v>
      </c>
      <c r="AT2466" s="2">
        <v>1.6</v>
      </c>
      <c r="AU2466" s="2">
        <v>7.6</v>
      </c>
      <c r="AV2466" s="2">
        <v>2.8429000000000002</v>
      </c>
      <c r="AW2466" s="2">
        <v>0.44</v>
      </c>
      <c r="AX2466" s="2">
        <v>3.3</v>
      </c>
      <c r="AY2466" s="2">
        <v>13.4</v>
      </c>
      <c r="AZ2466" s="2">
        <v>13.6046</v>
      </c>
      <c r="BA2466" s="2">
        <v>1.49</v>
      </c>
      <c r="BB2466" s="2">
        <v>3.9</v>
      </c>
      <c r="BC2466" s="2">
        <v>38.200000000000003</v>
      </c>
      <c r="BD2466" s="2">
        <v>61.389499999999998</v>
      </c>
      <c r="BE2466" s="4"/>
      <c r="BF2466" s="4"/>
    </row>
    <row r="2467" spans="1:58" x14ac:dyDescent="0.2">
      <c r="A2467" s="29">
        <v>2466</v>
      </c>
      <c r="B2467" s="7" t="s">
        <v>68</v>
      </c>
      <c r="C2467" s="3">
        <v>40006</v>
      </c>
      <c r="D2467" s="4" t="s">
        <v>8</v>
      </c>
      <c r="E2467" s="4" t="s">
        <v>183</v>
      </c>
      <c r="F2467" s="5" t="s">
        <v>194</v>
      </c>
      <c r="G2467" s="6">
        <v>0.89583333333333337</v>
      </c>
      <c r="H2467" s="6">
        <v>0.93333333333333324</v>
      </c>
      <c r="I2467" s="85">
        <f t="shared" si="38"/>
        <v>53.999999999999808</v>
      </c>
      <c r="J2467" s="86">
        <f>I2467*Segmentos!$D$7*(AH2467%)*IF(ISNUMBER(AI2467),AI2467%,0)</f>
        <v>2454883.1999999913</v>
      </c>
      <c r="K2467" s="86">
        <f>I2467*Segmentos!$D$7*(AL2467%)*IF(ISNUMBER(AM2467),AM2467%,0)</f>
        <v>1095875.999999996</v>
      </c>
      <c r="L2467" s="4"/>
      <c r="M2467" s="2">
        <v>8.06</v>
      </c>
      <c r="N2467" s="2">
        <v>18.3</v>
      </c>
      <c r="O2467" s="2">
        <v>44.1</v>
      </c>
      <c r="P2467" s="2">
        <v>85.734200000000001</v>
      </c>
      <c r="Q2467" s="2">
        <v>5.97</v>
      </c>
      <c r="R2467" s="2">
        <v>10.8</v>
      </c>
      <c r="S2467" s="2">
        <v>55.1</v>
      </c>
      <c r="T2467" s="2">
        <v>10.597799999999999</v>
      </c>
      <c r="U2467" s="2">
        <v>7.57</v>
      </c>
      <c r="V2467" s="2">
        <v>17.100000000000001</v>
      </c>
      <c r="W2467" s="2">
        <v>44.2</v>
      </c>
      <c r="X2467" s="2">
        <v>16.874300000000002</v>
      </c>
      <c r="Y2467" s="2">
        <v>10.220000000000001</v>
      </c>
      <c r="Z2467" s="2">
        <v>23.5</v>
      </c>
      <c r="AA2467" s="2">
        <v>43.5</v>
      </c>
      <c r="AB2467" s="2">
        <v>32.085900000000002</v>
      </c>
      <c r="AC2467" s="2">
        <v>7.5</v>
      </c>
      <c r="AD2467" s="2">
        <v>18.100000000000001</v>
      </c>
      <c r="AE2467" s="2">
        <v>41.5</v>
      </c>
      <c r="AF2467" s="2">
        <v>26.176300000000001</v>
      </c>
      <c r="AG2467" s="2">
        <v>11.37</v>
      </c>
      <c r="AH2467" s="22">
        <v>23.1</v>
      </c>
      <c r="AI2467" s="22">
        <v>49.2</v>
      </c>
      <c r="AJ2467" s="22">
        <v>57.348999999999997</v>
      </c>
      <c r="AK2467" s="18">
        <v>5.08</v>
      </c>
      <c r="AL2467" s="18">
        <v>13.9</v>
      </c>
      <c r="AM2467" s="18">
        <v>36.5</v>
      </c>
      <c r="AN2467" s="2">
        <v>28.385300000000001</v>
      </c>
      <c r="AO2467" s="2">
        <v>3.52</v>
      </c>
      <c r="AP2467" s="2">
        <v>10.7</v>
      </c>
      <c r="AQ2467" s="2">
        <v>32.9</v>
      </c>
      <c r="AR2467" s="2">
        <v>4.0925000000000002</v>
      </c>
      <c r="AS2467" s="2">
        <v>4.2</v>
      </c>
      <c r="AT2467" s="2">
        <v>12.3</v>
      </c>
      <c r="AU2467" s="2">
        <v>34.200000000000003</v>
      </c>
      <c r="AV2467" s="2">
        <v>9.8460999999999999</v>
      </c>
      <c r="AW2467" s="2">
        <v>7.77</v>
      </c>
      <c r="AX2467" s="2">
        <v>18.5</v>
      </c>
      <c r="AY2467" s="2">
        <v>42.1</v>
      </c>
      <c r="AZ2467" s="2">
        <v>23.766200000000001</v>
      </c>
      <c r="BA2467" s="2">
        <v>11.79</v>
      </c>
      <c r="BB2467" s="2">
        <v>23.7</v>
      </c>
      <c r="BC2467" s="2">
        <v>49.8</v>
      </c>
      <c r="BD2467" s="2">
        <v>48.029400000000003</v>
      </c>
      <c r="BE2467" s="4"/>
      <c r="BF2467" s="4"/>
    </row>
    <row r="2468" spans="1:58" x14ac:dyDescent="0.2">
      <c r="A2468" s="29">
        <v>2467</v>
      </c>
      <c r="B2468" s="7" t="s">
        <v>85</v>
      </c>
      <c r="C2468" s="3">
        <v>40006</v>
      </c>
      <c r="D2468" s="4" t="s">
        <v>21</v>
      </c>
      <c r="E2468" s="4" t="s">
        <v>180</v>
      </c>
      <c r="F2468" s="5" t="s">
        <v>194</v>
      </c>
      <c r="G2468" s="6">
        <v>0.85416666666666663</v>
      </c>
      <c r="H2468" s="6">
        <v>0.875</v>
      </c>
      <c r="I2468" s="85">
        <f t="shared" si="38"/>
        <v>30.000000000000053</v>
      </c>
      <c r="J2468" s="86">
        <f>I2468*Segmentos!$D$7*(AH2468%)*IF(ISNUMBER(AI2468),AI2468%,0)</f>
        <v>22680.000000000036</v>
      </c>
      <c r="K2468" s="86">
        <f>I2468*Segmentos!$D$7*(AL2468%)*IF(ISNUMBER(AM2468),AM2468%,0)</f>
        <v>36720.000000000058</v>
      </c>
      <c r="L2468" s="4"/>
      <c r="M2468" s="2">
        <v>0.25</v>
      </c>
      <c r="N2468" s="2">
        <v>1.5</v>
      </c>
      <c r="O2468" s="2">
        <v>16</v>
      </c>
      <c r="P2468" s="2">
        <v>82.059700000000007</v>
      </c>
      <c r="Q2468" s="2">
        <v>0.03</v>
      </c>
      <c r="R2468" s="2">
        <v>1</v>
      </c>
      <c r="S2468" s="2">
        <v>3.3</v>
      </c>
      <c r="T2468" s="2">
        <v>1.7822</v>
      </c>
      <c r="U2468" s="2">
        <v>0.1</v>
      </c>
      <c r="V2468" s="2">
        <v>1.6</v>
      </c>
      <c r="W2468" s="2">
        <v>6.1</v>
      </c>
      <c r="X2468" s="2">
        <v>6.8265000000000002</v>
      </c>
      <c r="Y2468" s="2">
        <v>0.38</v>
      </c>
      <c r="Z2468" s="2">
        <v>2</v>
      </c>
      <c r="AA2468" s="2">
        <v>19</v>
      </c>
      <c r="AB2468" s="2">
        <v>37.055700000000002</v>
      </c>
      <c r="AC2468" s="2">
        <v>0.33</v>
      </c>
      <c r="AD2468" s="2">
        <v>1.4</v>
      </c>
      <c r="AE2468" s="2">
        <v>23.9</v>
      </c>
      <c r="AF2468" s="2">
        <v>36.395299999999999</v>
      </c>
      <c r="AG2468" s="2">
        <v>0.19</v>
      </c>
      <c r="AH2468" s="22">
        <v>1.4</v>
      </c>
      <c r="AI2468" s="22">
        <v>13.5</v>
      </c>
      <c r="AJ2468" s="22">
        <v>29.650400000000001</v>
      </c>
      <c r="AK2468" s="18">
        <v>0.3</v>
      </c>
      <c r="AL2468" s="18">
        <v>1.7</v>
      </c>
      <c r="AM2468" s="18">
        <v>18</v>
      </c>
      <c r="AN2468" s="2">
        <v>52.409300000000002</v>
      </c>
      <c r="AO2468" s="2">
        <v>0.23</v>
      </c>
      <c r="AP2468" s="2">
        <v>1.9</v>
      </c>
      <c r="AQ2468" s="2">
        <v>12.5</v>
      </c>
      <c r="AR2468" s="2">
        <v>8.4839000000000002</v>
      </c>
      <c r="AS2468" s="2">
        <v>0.13</v>
      </c>
      <c r="AT2468" s="2">
        <v>1.6</v>
      </c>
      <c r="AU2468" s="2">
        <v>8.3000000000000007</v>
      </c>
      <c r="AV2468" s="2">
        <v>9.9352</v>
      </c>
      <c r="AW2468" s="2">
        <v>0.25</v>
      </c>
      <c r="AX2468" s="2">
        <v>1.8</v>
      </c>
      <c r="AY2468" s="2">
        <v>13.9</v>
      </c>
      <c r="AZ2468" s="2">
        <v>23.827400000000001</v>
      </c>
      <c r="BA2468" s="2">
        <v>0.31</v>
      </c>
      <c r="BB2468" s="2">
        <v>1.2</v>
      </c>
      <c r="BC2468" s="2">
        <v>26</v>
      </c>
      <c r="BD2468" s="2">
        <v>39.813299999999998</v>
      </c>
      <c r="BE2468" s="4"/>
      <c r="BF2468" s="4"/>
    </row>
    <row r="2469" spans="1:58" x14ac:dyDescent="0.2">
      <c r="A2469" s="29">
        <v>2468</v>
      </c>
      <c r="B2469" s="7" t="s">
        <v>23</v>
      </c>
      <c r="C2469" s="3">
        <v>40006</v>
      </c>
      <c r="D2469" s="4" t="s">
        <v>21</v>
      </c>
      <c r="E2469" s="4" t="s">
        <v>170</v>
      </c>
      <c r="F2469" s="5" t="s">
        <v>194</v>
      </c>
      <c r="G2469" s="6">
        <v>0.91111111111111109</v>
      </c>
      <c r="H2469" s="6">
        <v>0.9159722222222223</v>
      </c>
      <c r="I2469" s="85">
        <f t="shared" si="38"/>
        <v>7.000000000000135</v>
      </c>
      <c r="J2469" s="86">
        <f>I2469*Segmentos!$D$7*(AH2469%)*IF(ISNUMBER(AI2469),AI2469%,0)</f>
        <v>11818.800000000225</v>
      </c>
      <c r="K2469" s="86">
        <f>I2469*Segmentos!$D$7*(AL2469%)*IF(ISNUMBER(AM2469),AM2469%,0)</f>
        <v>34888.000000000669</v>
      </c>
      <c r="L2469" s="4"/>
      <c r="M2469" s="2">
        <v>0.86</v>
      </c>
      <c r="N2469" s="2">
        <v>1.1000000000000001</v>
      </c>
      <c r="O2469" s="2">
        <v>80.099999999999994</v>
      </c>
      <c r="P2469" s="2">
        <v>59.565600000000003</v>
      </c>
      <c r="Q2469" s="2">
        <v>0.94</v>
      </c>
      <c r="R2469" s="2">
        <v>1.2</v>
      </c>
      <c r="S2469" s="2">
        <v>74.900000000000006</v>
      </c>
      <c r="T2469" s="2">
        <v>10.7895</v>
      </c>
      <c r="U2469" s="2">
        <v>0.72</v>
      </c>
      <c r="V2469" s="2">
        <v>0.7</v>
      </c>
      <c r="W2469" s="2">
        <v>100</v>
      </c>
      <c r="X2469" s="2">
        <v>10.426</v>
      </c>
      <c r="Y2469" s="2">
        <v>0.93</v>
      </c>
      <c r="Z2469" s="2">
        <v>1.2</v>
      </c>
      <c r="AA2469" s="2">
        <v>79.7</v>
      </c>
      <c r="AB2469" s="2">
        <v>19.035</v>
      </c>
      <c r="AC2469" s="2">
        <v>0.85</v>
      </c>
      <c r="AD2469" s="2">
        <v>1.1000000000000001</v>
      </c>
      <c r="AE2469" s="2">
        <v>75.2</v>
      </c>
      <c r="AF2469" s="2">
        <v>19.315200000000001</v>
      </c>
      <c r="AG2469" s="2">
        <v>0.43</v>
      </c>
      <c r="AH2469" s="22">
        <v>0.7</v>
      </c>
      <c r="AI2469" s="22">
        <v>60.3</v>
      </c>
      <c r="AJ2469" s="22">
        <v>13.9879</v>
      </c>
      <c r="AK2469" s="18">
        <v>1.25</v>
      </c>
      <c r="AL2469" s="18">
        <v>1.4</v>
      </c>
      <c r="AM2469" s="18">
        <v>89</v>
      </c>
      <c r="AN2469" s="2">
        <v>45.577800000000003</v>
      </c>
      <c r="AO2469" s="2">
        <v>0.27</v>
      </c>
      <c r="AP2469" s="2">
        <v>0.3</v>
      </c>
      <c r="AQ2469" s="2">
        <v>100</v>
      </c>
      <c r="AR2469" s="2">
        <v>2.0278</v>
      </c>
      <c r="AS2469" s="2">
        <v>0.25</v>
      </c>
      <c r="AT2469" s="2">
        <v>0.4</v>
      </c>
      <c r="AU2469" s="2">
        <v>56.9</v>
      </c>
      <c r="AV2469" s="2">
        <v>3.7435</v>
      </c>
      <c r="AW2469" s="2">
        <v>1.22</v>
      </c>
      <c r="AX2469" s="2">
        <v>1.5</v>
      </c>
      <c r="AY2469" s="2">
        <v>79.3</v>
      </c>
      <c r="AZ2469" s="2">
        <v>24.323799999999999</v>
      </c>
      <c r="BA2469" s="2">
        <v>1.1100000000000001</v>
      </c>
      <c r="BB2469" s="2">
        <v>1.3</v>
      </c>
      <c r="BC2469" s="2">
        <v>84</v>
      </c>
      <c r="BD2469" s="2">
        <v>29.470500000000001</v>
      </c>
      <c r="BE2469" s="4"/>
      <c r="BF2469" s="4"/>
    </row>
    <row r="2470" spans="1:58" x14ac:dyDescent="0.2">
      <c r="A2470" s="29">
        <v>2469</v>
      </c>
      <c r="B2470" s="7" t="s">
        <v>25</v>
      </c>
      <c r="C2470" s="3">
        <v>40006</v>
      </c>
      <c r="D2470" s="4" t="s">
        <v>21</v>
      </c>
      <c r="E2470" s="4" t="s">
        <v>171</v>
      </c>
      <c r="F2470" s="5" t="s">
        <v>194</v>
      </c>
      <c r="G2470" s="6">
        <v>0.89861111111111114</v>
      </c>
      <c r="H2470" s="6">
        <v>0.9</v>
      </c>
      <c r="I2470" s="85">
        <f t="shared" si="38"/>
        <v>1.9999999999999929</v>
      </c>
      <c r="J2470" s="86">
        <f>I2470*Segmentos!$D$7*(AH2470%)*IF(ISNUMBER(AI2470),AI2470%,0)</f>
        <v>2399.9999999999918</v>
      </c>
      <c r="K2470" s="86">
        <f>I2470*Segmentos!$D$7*(AL2470%)*IF(ISNUMBER(AM2470),AM2470%,0)</f>
        <v>6399.9999999999782</v>
      </c>
      <c r="L2470" s="4"/>
      <c r="M2470" s="2">
        <v>0.56999999999999995</v>
      </c>
      <c r="N2470" s="2">
        <v>0.6</v>
      </c>
      <c r="O2470" s="2">
        <v>100</v>
      </c>
      <c r="P2470" s="2">
        <v>56.536299999999997</v>
      </c>
      <c r="Q2470" s="2">
        <v>0.42</v>
      </c>
      <c r="R2470" s="2">
        <v>0.4</v>
      </c>
      <c r="S2470" s="2">
        <v>100</v>
      </c>
      <c r="T2470" s="2">
        <v>6.9353999999999996</v>
      </c>
      <c r="U2470" s="2">
        <v>0.66</v>
      </c>
      <c r="V2470" s="2">
        <v>0.7</v>
      </c>
      <c r="W2470" s="2">
        <v>100</v>
      </c>
      <c r="X2470" s="2">
        <v>13.651199999999999</v>
      </c>
      <c r="Y2470" s="2">
        <v>0.79</v>
      </c>
      <c r="Z2470" s="2">
        <v>0.8</v>
      </c>
      <c r="AA2470" s="2">
        <v>100</v>
      </c>
      <c r="AB2470" s="2">
        <v>22.9437</v>
      </c>
      <c r="AC2470" s="2">
        <v>0.4</v>
      </c>
      <c r="AD2470" s="2">
        <v>0.4</v>
      </c>
      <c r="AE2470" s="2">
        <v>100</v>
      </c>
      <c r="AF2470" s="2">
        <v>13.006</v>
      </c>
      <c r="AG2470" s="2">
        <v>0.34</v>
      </c>
      <c r="AH2470" s="22">
        <v>0.3</v>
      </c>
      <c r="AI2470" s="22">
        <v>100</v>
      </c>
      <c r="AJ2470" s="22">
        <v>15.865399999999999</v>
      </c>
      <c r="AK2470" s="18">
        <v>0.79</v>
      </c>
      <c r="AL2470" s="18">
        <v>0.8</v>
      </c>
      <c r="AM2470" s="18">
        <v>100</v>
      </c>
      <c r="AN2470" s="2">
        <v>40.670900000000003</v>
      </c>
      <c r="AO2470" s="2">
        <v>0.31</v>
      </c>
      <c r="AP2470" s="2">
        <v>0.3</v>
      </c>
      <c r="AQ2470" s="2">
        <v>100</v>
      </c>
      <c r="AR2470" s="2">
        <v>3.3464</v>
      </c>
      <c r="AS2470" s="2">
        <v>0.23</v>
      </c>
      <c r="AT2470" s="2">
        <v>0.2</v>
      </c>
      <c r="AU2470" s="2">
        <v>100</v>
      </c>
      <c r="AV2470" s="2">
        <v>5.0884</v>
      </c>
      <c r="AW2470" s="2">
        <v>0.7</v>
      </c>
      <c r="AX2470" s="2">
        <v>0.7</v>
      </c>
      <c r="AY2470" s="2">
        <v>100</v>
      </c>
      <c r="AZ2470" s="2">
        <v>19.889099999999999</v>
      </c>
      <c r="BA2470" s="2">
        <v>0.75</v>
      </c>
      <c r="BB2470" s="2">
        <v>0.7</v>
      </c>
      <c r="BC2470" s="2">
        <v>100</v>
      </c>
      <c r="BD2470" s="2">
        <v>28.212499999999999</v>
      </c>
      <c r="BE2470" s="4"/>
      <c r="BF2470" s="4"/>
    </row>
    <row r="2471" spans="1:58" x14ac:dyDescent="0.2">
      <c r="A2471" s="29">
        <v>2470</v>
      </c>
      <c r="B2471" s="7" t="s">
        <v>66</v>
      </c>
      <c r="C2471" s="3">
        <v>40006</v>
      </c>
      <c r="D2471" s="4" t="s">
        <v>28</v>
      </c>
      <c r="E2471" s="4" t="s">
        <v>168</v>
      </c>
      <c r="F2471" s="5" t="s">
        <v>194</v>
      </c>
      <c r="G2471" s="6">
        <v>0.82777777777777783</v>
      </c>
      <c r="H2471" s="6">
        <v>0.91388888888888886</v>
      </c>
      <c r="I2471" s="85">
        <f t="shared" si="38"/>
        <v>123.99999999999989</v>
      </c>
      <c r="J2471" s="86">
        <f>I2471*Segmentos!$D$7*(AH2471%)*IF(ISNUMBER(AI2471),AI2471%,0)</f>
        <v>637062.39999999944</v>
      </c>
      <c r="K2471" s="86">
        <f>I2471*Segmentos!$D$7*(AL2471%)*IF(ISNUMBER(AM2471),AM2471%,0)</f>
        <v>617519.99999999953</v>
      </c>
      <c r="L2471" s="4" t="s">
        <v>501</v>
      </c>
      <c r="M2471" s="2">
        <v>1.27</v>
      </c>
      <c r="N2471" s="2">
        <v>7.6</v>
      </c>
      <c r="O2471" s="2">
        <v>16.8</v>
      </c>
      <c r="P2471" s="2">
        <v>94.130899999999997</v>
      </c>
      <c r="Q2471" s="2">
        <v>0.18</v>
      </c>
      <c r="R2471" s="2">
        <v>4.5</v>
      </c>
      <c r="S2471" s="2">
        <v>4.0999999999999996</v>
      </c>
      <c r="T2471" s="2">
        <v>2.2810000000000001</v>
      </c>
      <c r="U2471" s="2">
        <v>0.96</v>
      </c>
      <c r="V2471" s="2">
        <v>7.6</v>
      </c>
      <c r="W2471" s="2">
        <v>12.7</v>
      </c>
      <c r="X2471" s="2">
        <v>14.9649</v>
      </c>
      <c r="Y2471" s="2">
        <v>1.43</v>
      </c>
      <c r="Z2471" s="2">
        <v>9.4</v>
      </c>
      <c r="AA2471" s="2">
        <v>15.1</v>
      </c>
      <c r="AB2471" s="2">
        <v>31.2986</v>
      </c>
      <c r="AC2471" s="2">
        <v>1.87</v>
      </c>
      <c r="AD2471" s="2">
        <v>7.4</v>
      </c>
      <c r="AE2471" s="2">
        <v>25.3</v>
      </c>
      <c r="AF2471" s="2">
        <v>45.586500000000001</v>
      </c>
      <c r="AG2471" s="2">
        <v>1.28</v>
      </c>
      <c r="AH2471" s="22">
        <v>7.6</v>
      </c>
      <c r="AI2471" s="22">
        <v>16.899999999999999</v>
      </c>
      <c r="AJ2471" s="22">
        <v>45.226599999999998</v>
      </c>
      <c r="AK2471" s="18">
        <v>1.25</v>
      </c>
      <c r="AL2471" s="18">
        <v>7.5</v>
      </c>
      <c r="AM2471" s="18">
        <v>16.600000000000001</v>
      </c>
      <c r="AN2471" s="2">
        <v>48.904400000000003</v>
      </c>
      <c r="AO2471" s="2">
        <v>0.68</v>
      </c>
      <c r="AP2471" s="2">
        <v>3.3</v>
      </c>
      <c r="AQ2471" s="2">
        <v>20.5</v>
      </c>
      <c r="AR2471" s="2">
        <v>5.5400999999999998</v>
      </c>
      <c r="AS2471" s="2">
        <v>0.9</v>
      </c>
      <c r="AT2471" s="2">
        <v>6.2</v>
      </c>
      <c r="AU2471" s="2">
        <v>14.6</v>
      </c>
      <c r="AV2471" s="2">
        <v>14.7478</v>
      </c>
      <c r="AW2471" s="2">
        <v>0.99</v>
      </c>
      <c r="AX2471" s="2">
        <v>6.4</v>
      </c>
      <c r="AY2471" s="2">
        <v>15.5</v>
      </c>
      <c r="AZ2471" s="2">
        <v>21.081700000000001</v>
      </c>
      <c r="BA2471" s="2">
        <v>1.85</v>
      </c>
      <c r="BB2471" s="2">
        <v>10.4</v>
      </c>
      <c r="BC2471" s="2">
        <v>17.7</v>
      </c>
      <c r="BD2471" s="2">
        <v>52.761299999999999</v>
      </c>
      <c r="BE2471" s="4"/>
      <c r="BF2471" s="4"/>
    </row>
    <row r="2472" spans="1:58" x14ac:dyDescent="0.2">
      <c r="A2472" s="29">
        <v>2471</v>
      </c>
      <c r="B2472" s="7" t="s">
        <v>19</v>
      </c>
      <c r="C2472" s="3">
        <v>40006</v>
      </c>
      <c r="D2472" s="4" t="s">
        <v>17</v>
      </c>
      <c r="E2472" s="4" t="s">
        <v>166</v>
      </c>
      <c r="F2472" s="5" t="s">
        <v>194</v>
      </c>
      <c r="G2472" s="6">
        <v>0.9145833333333333</v>
      </c>
      <c r="H2472" s="6">
        <v>0.91666666666666663</v>
      </c>
      <c r="I2472" s="85">
        <f t="shared" si="38"/>
        <v>2.9999999999999893</v>
      </c>
      <c r="J2472" s="86">
        <f>I2472*Segmentos!$D$7*(AH2472%)*IF(ISNUMBER(AI2472),AI2472%,0)</f>
        <v>0</v>
      </c>
      <c r="K2472" s="86">
        <f>I2472*Segmentos!$D$7*(AL2472%)*IF(ISNUMBER(AM2472),AM2472%,0)</f>
        <v>6207.5999999999776</v>
      </c>
      <c r="L2472" s="4"/>
      <c r="M2472" s="2">
        <v>0.28000000000000003</v>
      </c>
      <c r="N2472" s="2">
        <v>0.4</v>
      </c>
      <c r="O2472" s="2">
        <v>73.900000000000006</v>
      </c>
      <c r="P2472" s="2">
        <v>100</v>
      </c>
      <c r="Q2472" s="2">
        <v>0</v>
      </c>
      <c r="R2472" s="2">
        <v>0</v>
      </c>
      <c r="S2472" s="8" t="s">
        <v>577</v>
      </c>
      <c r="T2472" s="2">
        <v>0</v>
      </c>
      <c r="U2472" s="2">
        <v>0</v>
      </c>
      <c r="V2472" s="2">
        <v>0</v>
      </c>
      <c r="W2472" s="8" t="s">
        <v>577</v>
      </c>
      <c r="X2472" s="2">
        <v>0</v>
      </c>
      <c r="Y2472" s="2">
        <v>0.32</v>
      </c>
      <c r="Z2472" s="2">
        <v>0.4</v>
      </c>
      <c r="AA2472" s="2">
        <v>76.2</v>
      </c>
      <c r="AB2472" s="2">
        <v>33.645400000000002</v>
      </c>
      <c r="AC2472" s="2">
        <v>0.56999999999999995</v>
      </c>
      <c r="AD2472" s="2">
        <v>0.8</v>
      </c>
      <c r="AE2472" s="2">
        <v>72.8</v>
      </c>
      <c r="AF2472" s="2">
        <v>66.354600000000005</v>
      </c>
      <c r="AG2472" s="2">
        <v>0</v>
      </c>
      <c r="AH2472" s="22">
        <v>0</v>
      </c>
      <c r="AI2472" s="23" t="s">
        <v>577</v>
      </c>
      <c r="AJ2472" s="22">
        <v>0</v>
      </c>
      <c r="AK2472" s="18">
        <v>0.53</v>
      </c>
      <c r="AL2472" s="18">
        <v>0.7</v>
      </c>
      <c r="AM2472" s="18">
        <v>73.900000000000006</v>
      </c>
      <c r="AN2472" s="2">
        <v>100</v>
      </c>
      <c r="AO2472" s="2">
        <v>0</v>
      </c>
      <c r="AP2472" s="2">
        <v>0</v>
      </c>
      <c r="AQ2472" s="8" t="s">
        <v>577</v>
      </c>
      <c r="AR2472" s="2">
        <v>0</v>
      </c>
      <c r="AS2472" s="2">
        <v>0.43</v>
      </c>
      <c r="AT2472" s="2">
        <v>0.6</v>
      </c>
      <c r="AU2472" s="2">
        <v>76.099999999999994</v>
      </c>
      <c r="AV2472" s="2">
        <v>34.230200000000004</v>
      </c>
      <c r="AW2472" s="2">
        <v>0.64</v>
      </c>
      <c r="AX2472" s="2">
        <v>0.9</v>
      </c>
      <c r="AY2472" s="2">
        <v>72.900000000000006</v>
      </c>
      <c r="AZ2472" s="2">
        <v>65.769800000000004</v>
      </c>
      <c r="BA2472" s="2">
        <v>0</v>
      </c>
      <c r="BB2472" s="2">
        <v>0</v>
      </c>
      <c r="BC2472" s="8" t="s">
        <v>577</v>
      </c>
      <c r="BD2472" s="2">
        <v>0</v>
      </c>
      <c r="BE2472" s="4"/>
      <c r="BF2472" s="4"/>
    </row>
    <row r="2473" spans="1:58" x14ac:dyDescent="0.2">
      <c r="A2473" s="29">
        <v>2472</v>
      </c>
      <c r="B2473" s="7" t="s">
        <v>2</v>
      </c>
      <c r="C2473" s="3">
        <v>40006</v>
      </c>
      <c r="D2473" s="4" t="s">
        <v>0</v>
      </c>
      <c r="E2473" s="4" t="s">
        <v>164</v>
      </c>
      <c r="F2473" s="5" t="s">
        <v>194</v>
      </c>
      <c r="G2473" s="6">
        <v>0.875</v>
      </c>
      <c r="H2473" s="6">
        <v>0.91319444444444453</v>
      </c>
      <c r="I2473" s="85">
        <f t="shared" si="38"/>
        <v>55.000000000000128</v>
      </c>
      <c r="J2473" s="86">
        <f>I2473*Segmentos!$D$7*(AH2473%)*IF(ISNUMBER(AI2473),AI2473%,0)</f>
        <v>1111110.0000000028</v>
      </c>
      <c r="K2473" s="86">
        <f>I2473*Segmentos!$D$7*(AL2473%)*IF(ISNUMBER(AM2473),AM2473%,0)</f>
        <v>1288936.0000000028</v>
      </c>
      <c r="L2473" s="4"/>
      <c r="M2473" s="2">
        <v>5.48</v>
      </c>
      <c r="N2473" s="2">
        <v>19</v>
      </c>
      <c r="O2473" s="2">
        <v>28.9</v>
      </c>
      <c r="P2473" s="2">
        <v>87.335599999999999</v>
      </c>
      <c r="Q2473" s="2">
        <v>3.29</v>
      </c>
      <c r="R2473" s="2">
        <v>11.6</v>
      </c>
      <c r="S2473" s="2">
        <v>28.3</v>
      </c>
      <c r="T2473" s="2">
        <v>8.7352000000000007</v>
      </c>
      <c r="U2473" s="2">
        <v>3.8</v>
      </c>
      <c r="V2473" s="2">
        <v>16.3</v>
      </c>
      <c r="W2473" s="2">
        <v>23.3</v>
      </c>
      <c r="X2473" s="2">
        <v>12.687799999999999</v>
      </c>
      <c r="Y2473" s="2">
        <v>5.78</v>
      </c>
      <c r="Z2473" s="2">
        <v>21.5</v>
      </c>
      <c r="AA2473" s="2">
        <v>26.9</v>
      </c>
      <c r="AB2473" s="2">
        <v>27.203700000000001</v>
      </c>
      <c r="AC2473" s="2">
        <v>7.4</v>
      </c>
      <c r="AD2473" s="2">
        <v>22.2</v>
      </c>
      <c r="AE2473" s="2">
        <v>33.4</v>
      </c>
      <c r="AF2473" s="2">
        <v>38.7089</v>
      </c>
      <c r="AG2473" s="2">
        <v>5.0599999999999996</v>
      </c>
      <c r="AH2473" s="22">
        <v>18.5</v>
      </c>
      <c r="AI2473" s="22">
        <v>27.3</v>
      </c>
      <c r="AJ2473" s="22">
        <v>38.281100000000002</v>
      </c>
      <c r="AK2473" s="18">
        <v>5.86</v>
      </c>
      <c r="AL2473" s="18">
        <v>19.399999999999999</v>
      </c>
      <c r="AM2473" s="18">
        <v>30.2</v>
      </c>
      <c r="AN2473" s="2">
        <v>49.054499999999997</v>
      </c>
      <c r="AO2473" s="2">
        <v>2.75</v>
      </c>
      <c r="AP2473" s="2">
        <v>11.5</v>
      </c>
      <c r="AQ2473" s="2">
        <v>23.9</v>
      </c>
      <c r="AR2473" s="2">
        <v>4.7904999999999998</v>
      </c>
      <c r="AS2473" s="2">
        <v>5.76</v>
      </c>
      <c r="AT2473" s="2">
        <v>17.3</v>
      </c>
      <c r="AU2473" s="2">
        <v>33.4</v>
      </c>
      <c r="AV2473" s="2">
        <v>20.2227</v>
      </c>
      <c r="AW2473" s="2">
        <v>6.24</v>
      </c>
      <c r="AX2473" s="2">
        <v>21.5</v>
      </c>
      <c r="AY2473" s="2">
        <v>29</v>
      </c>
      <c r="AZ2473" s="2">
        <v>28.561</v>
      </c>
      <c r="BA2473" s="2">
        <v>5.53</v>
      </c>
      <c r="BB2473" s="2">
        <v>20.2</v>
      </c>
      <c r="BC2473" s="2">
        <v>27.3</v>
      </c>
      <c r="BD2473" s="2">
        <v>33.761400000000002</v>
      </c>
      <c r="BE2473" s="4"/>
      <c r="BF2473" s="4"/>
    </row>
    <row r="2474" spans="1:58" x14ac:dyDescent="0.2">
      <c r="A2474" s="29">
        <v>2473</v>
      </c>
      <c r="B2474" s="7" t="s">
        <v>69</v>
      </c>
      <c r="C2474" s="3">
        <v>40006</v>
      </c>
      <c r="D2474" s="4" t="s">
        <v>3</v>
      </c>
      <c r="E2474" s="4" t="s">
        <v>176</v>
      </c>
      <c r="F2474" s="5" t="s">
        <v>194</v>
      </c>
      <c r="G2474" s="6">
        <v>0.91666666666666663</v>
      </c>
      <c r="H2474" s="6">
        <v>0.99097222222222225</v>
      </c>
      <c r="I2474" s="85">
        <f t="shared" si="38"/>
        <v>107.0000000000001</v>
      </c>
      <c r="J2474" s="86">
        <f>I2474*Segmentos!$D$7*(AH2474%)*IF(ISNUMBER(AI2474),AI2474%,0)</f>
        <v>930643.200000001</v>
      </c>
      <c r="K2474" s="86">
        <f>I2474*Segmentos!$D$7*(AL2474%)*IF(ISNUMBER(AM2474),AM2474%,0)</f>
        <v>774508.80000000063</v>
      </c>
      <c r="L2474" s="4"/>
      <c r="M2474" s="2">
        <v>1.98</v>
      </c>
      <c r="N2474" s="2">
        <v>12.9</v>
      </c>
      <c r="O2474" s="2">
        <v>15.3</v>
      </c>
      <c r="P2474" s="2">
        <v>97.260400000000004</v>
      </c>
      <c r="Q2474" s="2">
        <v>0.48</v>
      </c>
      <c r="R2474" s="2">
        <v>5.6</v>
      </c>
      <c r="S2474" s="2">
        <v>8.6999999999999993</v>
      </c>
      <c r="T2474" s="2">
        <v>3.9794999999999998</v>
      </c>
      <c r="U2474" s="2">
        <v>0.83</v>
      </c>
      <c r="V2474" s="2">
        <v>9.8000000000000007</v>
      </c>
      <c r="W2474" s="2">
        <v>8.5</v>
      </c>
      <c r="X2474" s="2">
        <v>8.5305999999999997</v>
      </c>
      <c r="Y2474" s="2">
        <v>1.24</v>
      </c>
      <c r="Z2474" s="2">
        <v>12.8</v>
      </c>
      <c r="AA2474" s="2">
        <v>9.6999999999999993</v>
      </c>
      <c r="AB2474" s="2">
        <v>17.973800000000001</v>
      </c>
      <c r="AC2474" s="2">
        <v>4.1399999999999997</v>
      </c>
      <c r="AD2474" s="2">
        <v>18.899999999999999</v>
      </c>
      <c r="AE2474" s="2">
        <v>21.9</v>
      </c>
      <c r="AF2474" s="2">
        <v>66.776499999999999</v>
      </c>
      <c r="AG2474" s="2">
        <v>2.1800000000000002</v>
      </c>
      <c r="AH2474" s="22">
        <v>14.4</v>
      </c>
      <c r="AI2474" s="22">
        <v>15.1</v>
      </c>
      <c r="AJ2474" s="22">
        <v>50.753300000000003</v>
      </c>
      <c r="AK2474" s="18">
        <v>1.8</v>
      </c>
      <c r="AL2474" s="18">
        <v>11.6</v>
      </c>
      <c r="AM2474" s="18">
        <v>15.6</v>
      </c>
      <c r="AN2474" s="2">
        <v>46.506999999999998</v>
      </c>
      <c r="AO2474" s="2">
        <v>2.61</v>
      </c>
      <c r="AP2474" s="2">
        <v>13.2</v>
      </c>
      <c r="AQ2474" s="2">
        <v>19.8</v>
      </c>
      <c r="AR2474" s="2">
        <v>14.015499999999999</v>
      </c>
      <c r="AS2474" s="2">
        <v>2.21</v>
      </c>
      <c r="AT2474" s="2">
        <v>13.9</v>
      </c>
      <c r="AU2474" s="2">
        <v>15.9</v>
      </c>
      <c r="AV2474" s="2">
        <v>23.965299999999999</v>
      </c>
      <c r="AW2474" s="2">
        <v>1.91</v>
      </c>
      <c r="AX2474" s="2">
        <v>11</v>
      </c>
      <c r="AY2474" s="2">
        <v>17.399999999999999</v>
      </c>
      <c r="AZ2474" s="2">
        <v>27.066500000000001</v>
      </c>
      <c r="BA2474" s="2">
        <v>1.71</v>
      </c>
      <c r="BB2474" s="2">
        <v>13.8</v>
      </c>
      <c r="BC2474" s="2">
        <v>12.4</v>
      </c>
      <c r="BD2474" s="2">
        <v>32.213099999999997</v>
      </c>
      <c r="BE2474" s="4"/>
      <c r="BF2474" s="4"/>
    </row>
    <row r="2475" spans="1:58" x14ac:dyDescent="0.2">
      <c r="A2475" s="29">
        <v>2474</v>
      </c>
      <c r="B2475" s="7" t="s">
        <v>16</v>
      </c>
      <c r="C2475" s="3">
        <v>40006</v>
      </c>
      <c r="D2475" s="4" t="s">
        <v>13</v>
      </c>
      <c r="E2475" s="4" t="s">
        <v>166</v>
      </c>
      <c r="F2475" s="5" t="s">
        <v>194</v>
      </c>
      <c r="G2475" s="6">
        <v>0.91388888888888886</v>
      </c>
      <c r="H2475" s="6">
        <v>0.91805555555555562</v>
      </c>
      <c r="I2475" s="85">
        <f t="shared" si="38"/>
        <v>6.0000000000001386</v>
      </c>
      <c r="J2475" s="86">
        <f>I2475*Segmentos!$D$7*(AH2475%)*IF(ISNUMBER(AI2475),AI2475%,0)</f>
        <v>187207.20000000435</v>
      </c>
      <c r="K2475" s="86">
        <f>I2475*Segmentos!$D$7*(AL2475%)*IF(ISNUMBER(AM2475),AM2475%,0)</f>
        <v>238795.20000000554</v>
      </c>
      <c r="L2475" s="4"/>
      <c r="M2475" s="2">
        <v>8.93</v>
      </c>
      <c r="N2475" s="2">
        <v>12.3</v>
      </c>
      <c r="O2475" s="2">
        <v>72.400000000000006</v>
      </c>
      <c r="P2475" s="2">
        <v>91.943600000000004</v>
      </c>
      <c r="Q2475" s="2">
        <v>4.2699999999999996</v>
      </c>
      <c r="R2475" s="2">
        <v>6</v>
      </c>
      <c r="S2475" s="2">
        <v>70.8</v>
      </c>
      <c r="T2475" s="2">
        <v>7.3301999999999996</v>
      </c>
      <c r="U2475" s="2">
        <v>7.75</v>
      </c>
      <c r="V2475" s="2">
        <v>10.1</v>
      </c>
      <c r="W2475" s="2">
        <v>77</v>
      </c>
      <c r="X2475" s="2">
        <v>16.717199999999998</v>
      </c>
      <c r="Y2475" s="2">
        <v>9.4</v>
      </c>
      <c r="Z2475" s="2">
        <v>14.7</v>
      </c>
      <c r="AA2475" s="2">
        <v>64.099999999999994</v>
      </c>
      <c r="AB2475" s="2">
        <v>28.577500000000001</v>
      </c>
      <c r="AC2475" s="2">
        <v>11.64</v>
      </c>
      <c r="AD2475" s="2">
        <v>14.9</v>
      </c>
      <c r="AE2475" s="2">
        <v>78.099999999999994</v>
      </c>
      <c r="AF2475" s="2">
        <v>39.318600000000004</v>
      </c>
      <c r="AG2475" s="2">
        <v>7.77</v>
      </c>
      <c r="AH2475" s="22">
        <v>10.7</v>
      </c>
      <c r="AI2475" s="22">
        <v>72.900000000000006</v>
      </c>
      <c r="AJ2475" s="22">
        <v>37.96</v>
      </c>
      <c r="AK2475" s="18">
        <v>9.98</v>
      </c>
      <c r="AL2475" s="18">
        <v>13.8</v>
      </c>
      <c r="AM2475" s="18">
        <v>72.099999999999994</v>
      </c>
      <c r="AN2475" s="2">
        <v>53.983600000000003</v>
      </c>
      <c r="AO2475" s="2">
        <v>6.55</v>
      </c>
      <c r="AP2475" s="2">
        <v>9</v>
      </c>
      <c r="AQ2475" s="2">
        <v>72.5</v>
      </c>
      <c r="AR2475" s="2">
        <v>7.3673000000000002</v>
      </c>
      <c r="AS2475" s="2">
        <v>8.9600000000000009</v>
      </c>
      <c r="AT2475" s="2">
        <v>13.6</v>
      </c>
      <c r="AU2475" s="2">
        <v>65.8</v>
      </c>
      <c r="AV2475" s="2">
        <v>20.315899999999999</v>
      </c>
      <c r="AW2475" s="2">
        <v>8.1300000000000008</v>
      </c>
      <c r="AX2475" s="2">
        <v>10.8</v>
      </c>
      <c r="AY2475" s="2">
        <v>75.099999999999994</v>
      </c>
      <c r="AZ2475" s="2">
        <v>24.0686</v>
      </c>
      <c r="BA2475" s="2">
        <v>10.199999999999999</v>
      </c>
      <c r="BB2475" s="2">
        <v>13.7</v>
      </c>
      <c r="BC2475" s="2">
        <v>74.599999999999994</v>
      </c>
      <c r="BD2475" s="2">
        <v>40.191800000000001</v>
      </c>
      <c r="BE2475" s="4"/>
      <c r="BF2475" s="4"/>
    </row>
    <row r="2476" spans="1:58" x14ac:dyDescent="0.2">
      <c r="A2476" s="29">
        <v>2475</v>
      </c>
      <c r="B2476" s="7" t="s">
        <v>12</v>
      </c>
      <c r="C2476" s="3">
        <v>40007</v>
      </c>
      <c r="D2476" s="4" t="s">
        <v>8</v>
      </c>
      <c r="E2476" s="4" t="s">
        <v>167</v>
      </c>
      <c r="F2476" s="5" t="s">
        <v>188</v>
      </c>
      <c r="G2476" s="6">
        <v>0.91874999999999996</v>
      </c>
      <c r="H2476" s="6">
        <v>0.98055555555555562</v>
      </c>
      <c r="I2476" s="85">
        <f t="shared" si="38"/>
        <v>89.000000000000171</v>
      </c>
      <c r="J2476" s="86">
        <f>I2476*Segmentos!$D$7*(AH2476%)*IF(ISNUMBER(AI2476),AI2476%,0)</f>
        <v>2112076.8000000045</v>
      </c>
      <c r="K2476" s="86">
        <f>I2476*Segmentos!$D$7*(AL2476%)*IF(ISNUMBER(AM2476),AM2476%,0)</f>
        <v>2100435.6000000038</v>
      </c>
      <c r="L2476" s="4"/>
      <c r="M2476" s="2">
        <v>5.92</v>
      </c>
      <c r="N2476" s="2">
        <v>21</v>
      </c>
      <c r="O2476" s="2">
        <v>28.2</v>
      </c>
      <c r="P2476" s="2">
        <v>85.847200000000001</v>
      </c>
      <c r="Q2476" s="2">
        <v>3.06</v>
      </c>
      <c r="R2476" s="2">
        <v>14.9</v>
      </c>
      <c r="S2476" s="2">
        <v>20.6</v>
      </c>
      <c r="T2476" s="2">
        <v>7.4021999999999997</v>
      </c>
      <c r="U2476" s="2">
        <v>4.25</v>
      </c>
      <c r="V2476" s="2">
        <v>17.399999999999999</v>
      </c>
      <c r="W2476" s="2">
        <v>24.5</v>
      </c>
      <c r="X2476" s="2">
        <v>12.9123</v>
      </c>
      <c r="Y2476" s="2">
        <v>6.66</v>
      </c>
      <c r="Z2476" s="2">
        <v>23.7</v>
      </c>
      <c r="AA2476" s="2">
        <v>28.1</v>
      </c>
      <c r="AB2476" s="2">
        <v>28.482399999999998</v>
      </c>
      <c r="AC2476" s="2">
        <v>7.79</v>
      </c>
      <c r="AD2476" s="2">
        <v>24</v>
      </c>
      <c r="AE2476" s="2">
        <v>32.4</v>
      </c>
      <c r="AF2476" s="2">
        <v>37.050199999999997</v>
      </c>
      <c r="AG2476" s="2">
        <v>5.95</v>
      </c>
      <c r="AH2476" s="22">
        <v>20.6</v>
      </c>
      <c r="AI2476" s="22">
        <v>28.8</v>
      </c>
      <c r="AJ2476" s="22">
        <v>40.8795</v>
      </c>
      <c r="AK2476" s="18">
        <v>5.9</v>
      </c>
      <c r="AL2476" s="18">
        <v>21.3</v>
      </c>
      <c r="AM2476" s="18">
        <v>27.7</v>
      </c>
      <c r="AN2476" s="2">
        <v>44.967599999999997</v>
      </c>
      <c r="AO2476" s="2">
        <v>1.39</v>
      </c>
      <c r="AP2476" s="2">
        <v>11.7</v>
      </c>
      <c r="AQ2476" s="2">
        <v>11.9</v>
      </c>
      <c r="AR2476" s="2">
        <v>2.1930999999999998</v>
      </c>
      <c r="AS2476" s="2">
        <v>2.91</v>
      </c>
      <c r="AT2476" s="2">
        <v>15.1</v>
      </c>
      <c r="AU2476" s="2">
        <v>19.3</v>
      </c>
      <c r="AV2476" s="2">
        <v>9.2820999999999998</v>
      </c>
      <c r="AW2476" s="2">
        <v>5.99</v>
      </c>
      <c r="AX2476" s="2">
        <v>24.3</v>
      </c>
      <c r="AY2476" s="2">
        <v>24.6</v>
      </c>
      <c r="AZ2476" s="2">
        <v>24.9453</v>
      </c>
      <c r="BA2476" s="2">
        <v>8.91</v>
      </c>
      <c r="BB2476" s="2">
        <v>24.6</v>
      </c>
      <c r="BC2476" s="2">
        <v>36.200000000000003</v>
      </c>
      <c r="BD2476" s="2">
        <v>49.426600000000001</v>
      </c>
      <c r="BE2476" s="4"/>
      <c r="BF2476" s="4"/>
    </row>
    <row r="2477" spans="1:58" x14ac:dyDescent="0.2">
      <c r="A2477" s="29">
        <v>2476</v>
      </c>
      <c r="B2477" s="7" t="s">
        <v>103</v>
      </c>
      <c r="C2477" s="3">
        <v>40007</v>
      </c>
      <c r="D2477" s="4" t="s">
        <v>0</v>
      </c>
      <c r="E2477" s="4" t="s">
        <v>174</v>
      </c>
      <c r="F2477" s="5" t="s">
        <v>188</v>
      </c>
      <c r="G2477" s="6">
        <v>0.91666666666666663</v>
      </c>
      <c r="H2477" s="6">
        <v>0.94097222222222221</v>
      </c>
      <c r="I2477" s="85">
        <f t="shared" si="38"/>
        <v>35.000000000000036</v>
      </c>
      <c r="J2477" s="86">
        <f>I2477*Segmentos!$D$7*(AH2477%)*IF(ISNUMBER(AI2477),AI2477%,0)</f>
        <v>342216.00000000047</v>
      </c>
      <c r="K2477" s="86">
        <f>I2477*Segmentos!$D$7*(AL2477%)*IF(ISNUMBER(AM2477),AM2477%,0)</f>
        <v>555702.00000000058</v>
      </c>
      <c r="L2477" s="4"/>
      <c r="M2477" s="2">
        <v>3.25</v>
      </c>
      <c r="N2477" s="2">
        <v>10.9</v>
      </c>
      <c r="O2477" s="2">
        <v>29.8</v>
      </c>
      <c r="P2477" s="2">
        <v>85.371099999999998</v>
      </c>
      <c r="Q2477" s="2">
        <v>3.03</v>
      </c>
      <c r="R2477" s="2">
        <v>9</v>
      </c>
      <c r="S2477" s="2">
        <v>33.6</v>
      </c>
      <c r="T2477" s="2">
        <v>13.2837</v>
      </c>
      <c r="U2477" s="2">
        <v>2.13</v>
      </c>
      <c r="V2477" s="2">
        <v>8.6</v>
      </c>
      <c r="W2477" s="2">
        <v>24.7</v>
      </c>
      <c r="X2477" s="2">
        <v>11.7515</v>
      </c>
      <c r="Y2477" s="2">
        <v>3.25</v>
      </c>
      <c r="Z2477" s="2">
        <v>13.5</v>
      </c>
      <c r="AA2477" s="2">
        <v>24.1</v>
      </c>
      <c r="AB2477" s="2">
        <v>25.25</v>
      </c>
      <c r="AC2477" s="2">
        <v>4.0599999999999996</v>
      </c>
      <c r="AD2477" s="2">
        <v>10.9</v>
      </c>
      <c r="AE2477" s="2">
        <v>37.299999999999997</v>
      </c>
      <c r="AF2477" s="2">
        <v>35.085900000000002</v>
      </c>
      <c r="AG2477" s="2">
        <v>2.44</v>
      </c>
      <c r="AH2477" s="22">
        <v>8.4</v>
      </c>
      <c r="AI2477" s="22">
        <v>29.1</v>
      </c>
      <c r="AJ2477" s="22">
        <v>30.497599999999998</v>
      </c>
      <c r="AK2477" s="18">
        <v>3.97</v>
      </c>
      <c r="AL2477" s="18">
        <v>13.1</v>
      </c>
      <c r="AM2477" s="18">
        <v>30.3</v>
      </c>
      <c r="AN2477" s="2">
        <v>54.8735</v>
      </c>
      <c r="AO2477" s="2">
        <v>2.35</v>
      </c>
      <c r="AP2477" s="2">
        <v>9.9</v>
      </c>
      <c r="AQ2477" s="2">
        <v>23.8</v>
      </c>
      <c r="AR2477" s="2">
        <v>6.7434000000000003</v>
      </c>
      <c r="AS2477" s="2">
        <v>3.58</v>
      </c>
      <c r="AT2477" s="2">
        <v>11.3</v>
      </c>
      <c r="AU2477" s="2">
        <v>31.7</v>
      </c>
      <c r="AV2477" s="2">
        <v>20.7256</v>
      </c>
      <c r="AW2477" s="2">
        <v>3.5</v>
      </c>
      <c r="AX2477" s="2">
        <v>10</v>
      </c>
      <c r="AY2477" s="2">
        <v>35</v>
      </c>
      <c r="AZ2477" s="2">
        <v>26.433399999999999</v>
      </c>
      <c r="BA2477" s="2">
        <v>3.12</v>
      </c>
      <c r="BB2477" s="2">
        <v>11.6</v>
      </c>
      <c r="BC2477" s="2">
        <v>26.9</v>
      </c>
      <c r="BD2477" s="2">
        <v>31.468699999999998</v>
      </c>
      <c r="BE2477" s="4"/>
      <c r="BF2477" s="4"/>
    </row>
    <row r="2478" spans="1:58" x14ac:dyDescent="0.2">
      <c r="A2478" s="29">
        <v>2477</v>
      </c>
      <c r="B2478" s="7" t="s">
        <v>15</v>
      </c>
      <c r="C2478" s="3">
        <v>40007</v>
      </c>
      <c r="D2478" s="4" t="s">
        <v>13</v>
      </c>
      <c r="E2478" s="4" t="s">
        <v>164</v>
      </c>
      <c r="F2478" s="5" t="s">
        <v>188</v>
      </c>
      <c r="G2478" s="6">
        <v>0.87430555555555556</v>
      </c>
      <c r="H2478" s="6">
        <v>0.91388888888888886</v>
      </c>
      <c r="I2478" s="85">
        <f t="shared" si="38"/>
        <v>56.999999999999957</v>
      </c>
      <c r="J2478" s="86">
        <f>I2478*Segmentos!$D$7*(AH2478%)*IF(ISNUMBER(AI2478),AI2478%,0)</f>
        <v>1803685.1999999986</v>
      </c>
      <c r="K2478" s="86">
        <f>I2478*Segmentos!$D$7*(AL2478%)*IF(ISNUMBER(AM2478),AM2478%,0)</f>
        <v>2227856.3999999985</v>
      </c>
      <c r="L2478" s="4"/>
      <c r="M2478" s="2">
        <v>8.89</v>
      </c>
      <c r="N2478" s="2">
        <v>23.5</v>
      </c>
      <c r="O2478" s="2">
        <v>37.9</v>
      </c>
      <c r="P2478" s="2">
        <v>87.1571</v>
      </c>
      <c r="Q2478" s="2">
        <v>7.45</v>
      </c>
      <c r="R2478" s="2">
        <v>14.9</v>
      </c>
      <c r="S2478" s="2">
        <v>49.9</v>
      </c>
      <c r="T2478" s="2">
        <v>12.1755</v>
      </c>
      <c r="U2478" s="2">
        <v>7.4</v>
      </c>
      <c r="V2478" s="2">
        <v>22.6</v>
      </c>
      <c r="W2478" s="2">
        <v>32.700000000000003</v>
      </c>
      <c r="X2478" s="2">
        <v>15.2049</v>
      </c>
      <c r="Y2478" s="2">
        <v>9.0500000000000007</v>
      </c>
      <c r="Z2478" s="2">
        <v>24.8</v>
      </c>
      <c r="AA2478" s="2">
        <v>36.5</v>
      </c>
      <c r="AB2478" s="2">
        <v>26.188700000000001</v>
      </c>
      <c r="AC2478" s="2">
        <v>10.44</v>
      </c>
      <c r="AD2478" s="2">
        <v>27.2</v>
      </c>
      <c r="AE2478" s="2">
        <v>38.4</v>
      </c>
      <c r="AF2478" s="2">
        <v>33.588000000000001</v>
      </c>
      <c r="AG2478" s="2">
        <v>7.93</v>
      </c>
      <c r="AH2478" s="22">
        <v>23.9</v>
      </c>
      <c r="AI2478" s="22">
        <v>33.1</v>
      </c>
      <c r="AJ2478" s="22">
        <v>36.895699999999998</v>
      </c>
      <c r="AK2478" s="18">
        <v>9.76</v>
      </c>
      <c r="AL2478" s="18">
        <v>23.1</v>
      </c>
      <c r="AM2478" s="18">
        <v>42.3</v>
      </c>
      <c r="AN2478" s="2">
        <v>50.261400000000002</v>
      </c>
      <c r="AO2478" s="2">
        <v>6.65</v>
      </c>
      <c r="AP2478" s="2">
        <v>19.899999999999999</v>
      </c>
      <c r="AQ2478" s="2">
        <v>33.4</v>
      </c>
      <c r="AR2478" s="2">
        <v>7.1247999999999996</v>
      </c>
      <c r="AS2478" s="2">
        <v>7.32</v>
      </c>
      <c r="AT2478" s="2">
        <v>16.899999999999999</v>
      </c>
      <c r="AU2478" s="2">
        <v>43.4</v>
      </c>
      <c r="AV2478" s="2">
        <v>15.798</v>
      </c>
      <c r="AW2478" s="2">
        <v>10.4</v>
      </c>
      <c r="AX2478" s="2">
        <v>25</v>
      </c>
      <c r="AY2478" s="2">
        <v>41.6</v>
      </c>
      <c r="AZ2478" s="2">
        <v>29.2973</v>
      </c>
      <c r="BA2478" s="2">
        <v>9.31</v>
      </c>
      <c r="BB2478" s="2">
        <v>27.2</v>
      </c>
      <c r="BC2478" s="2">
        <v>34.200000000000003</v>
      </c>
      <c r="BD2478" s="2">
        <v>34.936999999999998</v>
      </c>
      <c r="BE2478" s="4"/>
      <c r="BF2478" s="4"/>
    </row>
    <row r="2479" spans="1:58" x14ac:dyDescent="0.2">
      <c r="A2479" s="29">
        <v>2478</v>
      </c>
      <c r="B2479" s="7" t="s">
        <v>5</v>
      </c>
      <c r="C2479" s="3">
        <v>40007</v>
      </c>
      <c r="D2479" s="4" t="s">
        <v>3</v>
      </c>
      <c r="E2479" s="4" t="s">
        <v>164</v>
      </c>
      <c r="F2479" s="5" t="s">
        <v>188</v>
      </c>
      <c r="G2479" s="6">
        <v>0.87361111111111101</v>
      </c>
      <c r="H2479" s="6">
        <v>0.9159722222222223</v>
      </c>
      <c r="I2479" s="85">
        <f t="shared" si="38"/>
        <v>61.000000000000263</v>
      </c>
      <c r="J2479" s="86">
        <f>I2479*Segmentos!$D$7*(AH2479%)*IF(ISNUMBER(AI2479),AI2479%,0)</f>
        <v>1890756.0000000079</v>
      </c>
      <c r="K2479" s="86">
        <f>I2479*Segmentos!$D$7*(AL2479%)*IF(ISNUMBER(AM2479),AM2479%,0)</f>
        <v>1815140.4000000083</v>
      </c>
      <c r="L2479" s="4"/>
      <c r="M2479" s="2">
        <v>7.59</v>
      </c>
      <c r="N2479" s="2">
        <v>19.5</v>
      </c>
      <c r="O2479" s="2">
        <v>39</v>
      </c>
      <c r="P2479" s="2">
        <v>80.957599999999999</v>
      </c>
      <c r="Q2479" s="2">
        <v>3.3</v>
      </c>
      <c r="R2479" s="2">
        <v>11.5</v>
      </c>
      <c r="S2479" s="2">
        <v>28.8</v>
      </c>
      <c r="T2479" s="2">
        <v>5.8773999999999997</v>
      </c>
      <c r="U2479" s="2">
        <v>6.58</v>
      </c>
      <c r="V2479" s="2">
        <v>18.100000000000001</v>
      </c>
      <c r="W2479" s="2">
        <v>36.299999999999997</v>
      </c>
      <c r="X2479" s="2">
        <v>14.7273</v>
      </c>
      <c r="Y2479" s="2">
        <v>9.7200000000000006</v>
      </c>
      <c r="Z2479" s="2">
        <v>24.3</v>
      </c>
      <c r="AA2479" s="2">
        <v>40</v>
      </c>
      <c r="AB2479" s="2">
        <v>30.613499999999998</v>
      </c>
      <c r="AC2479" s="2">
        <v>8.49</v>
      </c>
      <c r="AD2479" s="2">
        <v>20</v>
      </c>
      <c r="AE2479" s="2">
        <v>42.4</v>
      </c>
      <c r="AF2479" s="2">
        <v>29.7394</v>
      </c>
      <c r="AG2479" s="2">
        <v>7.74</v>
      </c>
      <c r="AH2479" s="22">
        <v>21</v>
      </c>
      <c r="AI2479" s="22">
        <v>36.9</v>
      </c>
      <c r="AJ2479" s="22">
        <v>39.2044</v>
      </c>
      <c r="AK2479" s="18">
        <v>7.45</v>
      </c>
      <c r="AL2479" s="18">
        <v>18.100000000000001</v>
      </c>
      <c r="AM2479" s="18">
        <v>41.1</v>
      </c>
      <c r="AN2479" s="2">
        <v>41.7532</v>
      </c>
      <c r="AO2479" s="2">
        <v>3.12</v>
      </c>
      <c r="AP2479" s="2">
        <v>12.9</v>
      </c>
      <c r="AQ2479" s="2">
        <v>24.2</v>
      </c>
      <c r="AR2479" s="2">
        <v>3.6372</v>
      </c>
      <c r="AS2479" s="2">
        <v>5.39</v>
      </c>
      <c r="AT2479" s="2">
        <v>15.8</v>
      </c>
      <c r="AU2479" s="2">
        <v>34</v>
      </c>
      <c r="AV2479" s="2">
        <v>12.6746</v>
      </c>
      <c r="AW2479" s="2">
        <v>10.82</v>
      </c>
      <c r="AX2479" s="2">
        <v>21.9</v>
      </c>
      <c r="AY2479" s="2">
        <v>49.3</v>
      </c>
      <c r="AZ2479" s="2">
        <v>33.183</v>
      </c>
      <c r="BA2479" s="2">
        <v>7.7</v>
      </c>
      <c r="BB2479" s="2">
        <v>21.5</v>
      </c>
      <c r="BC2479" s="2">
        <v>35.700000000000003</v>
      </c>
      <c r="BD2479" s="2">
        <v>31.462900000000001</v>
      </c>
      <c r="BE2479" s="4"/>
      <c r="BF2479" s="4"/>
    </row>
    <row r="2480" spans="1:58" x14ac:dyDescent="0.2">
      <c r="A2480" s="29">
        <v>2479</v>
      </c>
      <c r="B2480" s="7" t="s">
        <v>18</v>
      </c>
      <c r="C2480" s="3">
        <v>40007</v>
      </c>
      <c r="D2480" s="4" t="s">
        <v>17</v>
      </c>
      <c r="E2480" s="4" t="s">
        <v>168</v>
      </c>
      <c r="F2480" s="5" t="s">
        <v>188</v>
      </c>
      <c r="G2480" s="6">
        <v>0.83263888888888893</v>
      </c>
      <c r="H2480" s="6">
        <v>0.9145833333333333</v>
      </c>
      <c r="I2480" s="85">
        <f t="shared" si="38"/>
        <v>117.9999999999999</v>
      </c>
      <c r="J2480" s="86">
        <f>I2480*Segmentos!$D$7*(AH2480%)*IF(ISNUMBER(AI2480),AI2480%,0)</f>
        <v>442783.19999999972</v>
      </c>
      <c r="K2480" s="86">
        <f>I2480*Segmentos!$D$7*(AL2480%)*IF(ISNUMBER(AM2480),AM2480%,0)</f>
        <v>636161.59999999939</v>
      </c>
      <c r="L2480" s="4" t="s">
        <v>503</v>
      </c>
      <c r="M2480" s="2">
        <v>1.1599999999999999</v>
      </c>
      <c r="N2480" s="2">
        <v>5.2</v>
      </c>
      <c r="O2480" s="2">
        <v>22.2</v>
      </c>
      <c r="P2480" s="2">
        <v>94.5642</v>
      </c>
      <c r="Q2480" s="2">
        <v>0.03</v>
      </c>
      <c r="R2480" s="2">
        <v>1.3</v>
      </c>
      <c r="S2480" s="2">
        <v>2.7</v>
      </c>
      <c r="T2480" s="2">
        <v>0.46610000000000001</v>
      </c>
      <c r="U2480" s="2">
        <v>1.45</v>
      </c>
      <c r="V2480" s="2">
        <v>3.5</v>
      </c>
      <c r="W2480" s="2">
        <v>41.2</v>
      </c>
      <c r="X2480" s="2">
        <v>24.845300000000002</v>
      </c>
      <c r="Y2480" s="2">
        <v>0.79</v>
      </c>
      <c r="Z2480" s="2">
        <v>4.7</v>
      </c>
      <c r="AA2480" s="2">
        <v>16.600000000000001</v>
      </c>
      <c r="AB2480" s="2">
        <v>18.959599999999998</v>
      </c>
      <c r="AC2480" s="2">
        <v>1.88</v>
      </c>
      <c r="AD2480" s="2">
        <v>8.8000000000000007</v>
      </c>
      <c r="AE2480" s="2">
        <v>21.4</v>
      </c>
      <c r="AF2480" s="2">
        <v>50.293300000000002</v>
      </c>
      <c r="AG2480" s="2">
        <v>0.94</v>
      </c>
      <c r="AH2480" s="22">
        <v>5.9</v>
      </c>
      <c r="AI2480" s="22">
        <v>15.9</v>
      </c>
      <c r="AJ2480" s="22">
        <v>36.2926</v>
      </c>
      <c r="AK2480" s="18">
        <v>1.36</v>
      </c>
      <c r="AL2480" s="18">
        <v>4.5999999999999996</v>
      </c>
      <c r="AM2480" s="18">
        <v>29.3</v>
      </c>
      <c r="AN2480" s="2">
        <v>58.271599999999999</v>
      </c>
      <c r="AO2480" s="2">
        <v>1.68</v>
      </c>
      <c r="AP2480" s="2">
        <v>2.2999999999999998</v>
      </c>
      <c r="AQ2480" s="2">
        <v>74.099999999999994</v>
      </c>
      <c r="AR2480" s="2">
        <v>14.9642</v>
      </c>
      <c r="AS2480" s="2">
        <v>0.53</v>
      </c>
      <c r="AT2480" s="2">
        <v>2.5</v>
      </c>
      <c r="AU2480" s="2">
        <v>21.6</v>
      </c>
      <c r="AV2480" s="2">
        <v>9.5906000000000002</v>
      </c>
      <c r="AW2480" s="2">
        <v>0.8</v>
      </c>
      <c r="AX2480" s="2">
        <v>4</v>
      </c>
      <c r="AY2480" s="2">
        <v>19.8</v>
      </c>
      <c r="AZ2480" s="2">
        <v>18.687100000000001</v>
      </c>
      <c r="BA2480" s="2">
        <v>1.64</v>
      </c>
      <c r="BB2480" s="2">
        <v>8.5</v>
      </c>
      <c r="BC2480" s="2">
        <v>19.2</v>
      </c>
      <c r="BD2480" s="2">
        <v>51.322299999999998</v>
      </c>
      <c r="BE2480" s="4"/>
      <c r="BF2480" s="4"/>
    </row>
    <row r="2481" spans="1:58" x14ac:dyDescent="0.2">
      <c r="A2481" s="29">
        <v>2480</v>
      </c>
      <c r="B2481" s="7" t="s">
        <v>1</v>
      </c>
      <c r="C2481" s="3">
        <v>40007</v>
      </c>
      <c r="D2481" s="4" t="s">
        <v>0</v>
      </c>
      <c r="E2481" s="4" t="s">
        <v>163</v>
      </c>
      <c r="F2481" s="5" t="s">
        <v>188</v>
      </c>
      <c r="G2481" s="6">
        <v>0.83958333333333324</v>
      </c>
      <c r="H2481" s="6">
        <v>0.87430555555555556</v>
      </c>
      <c r="I2481" s="85">
        <f t="shared" si="38"/>
        <v>50.000000000000142</v>
      </c>
      <c r="J2481" s="86">
        <f>I2481*Segmentos!$D$7*(AH2481%)*IF(ISNUMBER(AI2481),AI2481%,0)</f>
        <v>665160.00000000198</v>
      </c>
      <c r="K2481" s="86">
        <f>I2481*Segmentos!$D$7*(AL2481%)*IF(ISNUMBER(AM2481),AM2481%,0)</f>
        <v>1144780.0000000035</v>
      </c>
      <c r="L2481" s="4"/>
      <c r="M2481" s="2">
        <v>4.59</v>
      </c>
      <c r="N2481" s="2">
        <v>9.5</v>
      </c>
      <c r="O2481" s="2">
        <v>48.1</v>
      </c>
      <c r="P2481" s="2">
        <v>84.936499999999995</v>
      </c>
      <c r="Q2481" s="2">
        <v>4.03</v>
      </c>
      <c r="R2481" s="2">
        <v>8.1</v>
      </c>
      <c r="S2481" s="2">
        <v>49.8</v>
      </c>
      <c r="T2481" s="2">
        <v>12.462999999999999</v>
      </c>
      <c r="U2481" s="2">
        <v>5.24</v>
      </c>
      <c r="V2481" s="2">
        <v>10.6</v>
      </c>
      <c r="W2481" s="2">
        <v>49.6</v>
      </c>
      <c r="X2481" s="2">
        <v>20.3461</v>
      </c>
      <c r="Y2481" s="2">
        <v>3.82</v>
      </c>
      <c r="Z2481" s="2">
        <v>8.9</v>
      </c>
      <c r="AA2481" s="2">
        <v>42.8</v>
      </c>
      <c r="AB2481" s="2">
        <v>20.907299999999999</v>
      </c>
      <c r="AC2481" s="2">
        <v>5.14</v>
      </c>
      <c r="AD2481" s="2">
        <v>10.1</v>
      </c>
      <c r="AE2481" s="2">
        <v>50.7</v>
      </c>
      <c r="AF2481" s="2">
        <v>31.220099999999999</v>
      </c>
      <c r="AG2481" s="2">
        <v>3.32</v>
      </c>
      <c r="AH2481" s="22">
        <v>6.9</v>
      </c>
      <c r="AI2481" s="22">
        <v>48.2</v>
      </c>
      <c r="AJ2481" s="22">
        <v>29.200700000000001</v>
      </c>
      <c r="AK2481" s="18">
        <v>5.73</v>
      </c>
      <c r="AL2481" s="18">
        <v>11.9</v>
      </c>
      <c r="AM2481" s="18">
        <v>48.1</v>
      </c>
      <c r="AN2481" s="2">
        <v>55.735900000000001</v>
      </c>
      <c r="AO2481" s="2">
        <v>3.25</v>
      </c>
      <c r="AP2481" s="2">
        <v>7.2</v>
      </c>
      <c r="AQ2481" s="2">
        <v>45.4</v>
      </c>
      <c r="AR2481" s="2">
        <v>6.5789999999999997</v>
      </c>
      <c r="AS2481" s="2">
        <v>5.5</v>
      </c>
      <c r="AT2481" s="2">
        <v>10.7</v>
      </c>
      <c r="AU2481" s="2">
        <v>51.6</v>
      </c>
      <c r="AV2481" s="2">
        <v>22.4267</v>
      </c>
      <c r="AW2481" s="2">
        <v>4.12</v>
      </c>
      <c r="AX2481" s="2">
        <v>8.9</v>
      </c>
      <c r="AY2481" s="2">
        <v>46.5</v>
      </c>
      <c r="AZ2481" s="2">
        <v>21.922999999999998</v>
      </c>
      <c r="BA2481" s="2">
        <v>4.8</v>
      </c>
      <c r="BB2481" s="2">
        <v>10.1</v>
      </c>
      <c r="BC2481" s="2">
        <v>47.7</v>
      </c>
      <c r="BD2481" s="2">
        <v>34.007800000000003</v>
      </c>
      <c r="BE2481" s="4"/>
      <c r="BF2481" s="4"/>
    </row>
    <row r="2482" spans="1:58" x14ac:dyDescent="0.2">
      <c r="A2482" s="29">
        <v>2481</v>
      </c>
      <c r="B2482" s="7" t="s">
        <v>36</v>
      </c>
      <c r="C2482" s="3">
        <v>40007</v>
      </c>
      <c r="D2482" s="4" t="s">
        <v>13</v>
      </c>
      <c r="E2482" s="4" t="s">
        <v>163</v>
      </c>
      <c r="F2482" s="5" t="s">
        <v>188</v>
      </c>
      <c r="G2482" s="6">
        <v>0.91874999999999996</v>
      </c>
      <c r="H2482" s="6">
        <v>0.94236111111111109</v>
      </c>
      <c r="I2482" s="85">
        <f t="shared" si="38"/>
        <v>34.000000000000043</v>
      </c>
      <c r="J2482" s="86">
        <f>I2482*Segmentos!$D$7*(AH2482%)*IF(ISNUMBER(AI2482),AI2482%,0)</f>
        <v>1497088.0000000019</v>
      </c>
      <c r="K2482" s="86">
        <f>I2482*Segmentos!$D$7*(AL2482%)*IF(ISNUMBER(AM2482),AM2482%,0)</f>
        <v>2521712.0000000028</v>
      </c>
      <c r="L2482" s="4"/>
      <c r="M2482" s="2">
        <v>14.95</v>
      </c>
      <c r="N2482" s="2">
        <v>21.5</v>
      </c>
      <c r="O2482" s="2">
        <v>69.599999999999994</v>
      </c>
      <c r="P2482" s="2">
        <v>85.105800000000002</v>
      </c>
      <c r="Q2482" s="2">
        <v>12</v>
      </c>
      <c r="R2482" s="2">
        <v>15.9</v>
      </c>
      <c r="S2482" s="2">
        <v>75.3</v>
      </c>
      <c r="T2482" s="2">
        <v>11.400600000000001</v>
      </c>
      <c r="U2482" s="2">
        <v>12.24</v>
      </c>
      <c r="V2482" s="2">
        <v>21.6</v>
      </c>
      <c r="W2482" s="2">
        <v>56.7</v>
      </c>
      <c r="X2482" s="2">
        <v>14.6082</v>
      </c>
      <c r="Y2482" s="2">
        <v>15.84</v>
      </c>
      <c r="Z2482" s="2">
        <v>22.9</v>
      </c>
      <c r="AA2482" s="2">
        <v>69.2</v>
      </c>
      <c r="AB2482" s="2">
        <v>26.632400000000001</v>
      </c>
      <c r="AC2482" s="2">
        <v>17.37</v>
      </c>
      <c r="AD2482" s="2">
        <v>22.9</v>
      </c>
      <c r="AE2482" s="2">
        <v>75.7</v>
      </c>
      <c r="AF2482" s="2">
        <v>32.464599999999997</v>
      </c>
      <c r="AG2482" s="2">
        <v>10.98</v>
      </c>
      <c r="AH2482" s="22">
        <v>17.2</v>
      </c>
      <c r="AI2482" s="22">
        <v>64</v>
      </c>
      <c r="AJ2482" s="22">
        <v>29.6555</v>
      </c>
      <c r="AK2482" s="18">
        <v>18.53</v>
      </c>
      <c r="AL2482" s="18">
        <v>25.4</v>
      </c>
      <c r="AM2482" s="18">
        <v>73</v>
      </c>
      <c r="AN2482" s="2">
        <v>55.450299999999999</v>
      </c>
      <c r="AO2482" s="2">
        <v>14.87</v>
      </c>
      <c r="AP2482" s="2">
        <v>21.7</v>
      </c>
      <c r="AQ2482" s="2">
        <v>68.599999999999994</v>
      </c>
      <c r="AR2482" s="2">
        <v>9.2524999999999995</v>
      </c>
      <c r="AS2482" s="2">
        <v>13.01</v>
      </c>
      <c r="AT2482" s="2">
        <v>18.2</v>
      </c>
      <c r="AU2482" s="2">
        <v>71.400000000000006</v>
      </c>
      <c r="AV2482" s="2">
        <v>16.322199999999999</v>
      </c>
      <c r="AW2482" s="2">
        <v>16.78</v>
      </c>
      <c r="AX2482" s="2">
        <v>24.1</v>
      </c>
      <c r="AY2482" s="2">
        <v>69.7</v>
      </c>
      <c r="AZ2482" s="2">
        <v>27.4694</v>
      </c>
      <c r="BA2482" s="2">
        <v>14.7</v>
      </c>
      <c r="BB2482" s="2">
        <v>21.3</v>
      </c>
      <c r="BC2482" s="2">
        <v>68.900000000000006</v>
      </c>
      <c r="BD2482" s="2">
        <v>32.061700000000002</v>
      </c>
      <c r="BE2482" s="4"/>
      <c r="BF2482" s="4"/>
    </row>
    <row r="2483" spans="1:58" x14ac:dyDescent="0.2">
      <c r="A2483" s="29">
        <v>2482</v>
      </c>
      <c r="B2483" s="7" t="s">
        <v>88</v>
      </c>
      <c r="C2483" s="3">
        <v>40007</v>
      </c>
      <c r="D2483" s="4" t="s">
        <v>13</v>
      </c>
      <c r="E2483" s="4" t="s">
        <v>163</v>
      </c>
      <c r="F2483" s="5" t="s">
        <v>188</v>
      </c>
      <c r="G2483" s="6">
        <v>0.91805555555555562</v>
      </c>
      <c r="H2483" s="6">
        <v>0.91874999999999996</v>
      </c>
      <c r="I2483" s="85">
        <f t="shared" si="38"/>
        <v>0.99999999999983658</v>
      </c>
      <c r="J2483" s="86">
        <f>I2483*Segmentos!$D$7*(AH2483%)*IF(ISNUMBER(AI2483),AI2483%,0)</f>
        <v>46399.999999992411</v>
      </c>
      <c r="K2483" s="86">
        <f>I2483*Segmentos!$D$7*(AL2483%)*IF(ISNUMBER(AM2483),AM2483%,0)</f>
        <v>57599.999999990592</v>
      </c>
      <c r="L2483" s="4"/>
      <c r="M2483" s="2">
        <v>13.08</v>
      </c>
      <c r="N2483" s="2">
        <v>13.1</v>
      </c>
      <c r="O2483" s="2">
        <v>100</v>
      </c>
      <c r="P2483" s="2">
        <v>85.610200000000006</v>
      </c>
      <c r="Q2483" s="2">
        <v>10.88</v>
      </c>
      <c r="R2483" s="2">
        <v>10.9</v>
      </c>
      <c r="S2483" s="2">
        <v>100</v>
      </c>
      <c r="T2483" s="2">
        <v>11.882999999999999</v>
      </c>
      <c r="U2483" s="2">
        <v>11.84</v>
      </c>
      <c r="V2483" s="2">
        <v>11.8</v>
      </c>
      <c r="W2483" s="2">
        <v>100</v>
      </c>
      <c r="X2483" s="2">
        <v>16.236699999999999</v>
      </c>
      <c r="Y2483" s="2">
        <v>12</v>
      </c>
      <c r="Z2483" s="2">
        <v>12</v>
      </c>
      <c r="AA2483" s="2">
        <v>100</v>
      </c>
      <c r="AB2483" s="2">
        <v>23.180399999999999</v>
      </c>
      <c r="AC2483" s="2">
        <v>15.97</v>
      </c>
      <c r="AD2483" s="2">
        <v>16</v>
      </c>
      <c r="AE2483" s="2">
        <v>100</v>
      </c>
      <c r="AF2483" s="2">
        <v>34.310200000000002</v>
      </c>
      <c r="AG2483" s="2">
        <v>11.62</v>
      </c>
      <c r="AH2483" s="22">
        <v>11.6</v>
      </c>
      <c r="AI2483" s="22">
        <v>100</v>
      </c>
      <c r="AJ2483" s="22">
        <v>36.079900000000002</v>
      </c>
      <c r="AK2483" s="18">
        <v>14.4</v>
      </c>
      <c r="AL2483" s="18">
        <v>14.4</v>
      </c>
      <c r="AM2483" s="18">
        <v>100</v>
      </c>
      <c r="AN2483" s="2">
        <v>49.530299999999997</v>
      </c>
      <c r="AO2483" s="2">
        <v>11.1</v>
      </c>
      <c r="AP2483" s="2">
        <v>11.1</v>
      </c>
      <c r="AQ2483" s="2">
        <v>100</v>
      </c>
      <c r="AR2483" s="2">
        <v>7.9359000000000002</v>
      </c>
      <c r="AS2483" s="2">
        <v>10.050000000000001</v>
      </c>
      <c r="AT2483" s="2">
        <v>10.1</v>
      </c>
      <c r="AU2483" s="2">
        <v>100</v>
      </c>
      <c r="AV2483" s="2">
        <v>14.488</v>
      </c>
      <c r="AW2483" s="2">
        <v>14.42</v>
      </c>
      <c r="AX2483" s="2">
        <v>14.4</v>
      </c>
      <c r="AY2483" s="2">
        <v>100</v>
      </c>
      <c r="AZ2483" s="2">
        <v>27.125299999999999</v>
      </c>
      <c r="BA2483" s="2">
        <v>14.39</v>
      </c>
      <c r="BB2483" s="2">
        <v>14.4</v>
      </c>
      <c r="BC2483" s="2">
        <v>100</v>
      </c>
      <c r="BD2483" s="2">
        <v>36.061</v>
      </c>
      <c r="BE2483" s="4"/>
      <c r="BF2483" s="4"/>
    </row>
    <row r="2484" spans="1:58" x14ac:dyDescent="0.2">
      <c r="A2484" s="29">
        <v>2483</v>
      </c>
      <c r="B2484" s="7" t="s">
        <v>20</v>
      </c>
      <c r="C2484" s="3">
        <v>40007</v>
      </c>
      <c r="D2484" s="4" t="s">
        <v>17</v>
      </c>
      <c r="E2484" s="4" t="s">
        <v>169</v>
      </c>
      <c r="F2484" s="5" t="s">
        <v>188</v>
      </c>
      <c r="G2484" s="6">
        <v>0.91666666666666663</v>
      </c>
      <c r="H2484" s="6">
        <v>0.95833333333333337</v>
      </c>
      <c r="I2484" s="85">
        <f t="shared" si="38"/>
        <v>60.000000000000107</v>
      </c>
      <c r="J2484" s="86">
        <f>I2484*Segmentos!$D$7*(AH2484%)*IF(ISNUMBER(AI2484),AI2484%,0)</f>
        <v>138240.00000000023</v>
      </c>
      <c r="K2484" s="86">
        <f>I2484*Segmentos!$D$7*(AL2484%)*IF(ISNUMBER(AM2484),AM2484%,0)</f>
        <v>50856.000000000095</v>
      </c>
      <c r="L2484" s="4"/>
      <c r="M2484" s="2">
        <v>0.38</v>
      </c>
      <c r="N2484" s="2">
        <v>2.1</v>
      </c>
      <c r="O2484" s="2">
        <v>18.2</v>
      </c>
      <c r="P2484" s="2">
        <v>84.663799999999995</v>
      </c>
      <c r="Q2484" s="2">
        <v>0.01</v>
      </c>
      <c r="R2484" s="2">
        <v>0.8</v>
      </c>
      <c r="S2484" s="2">
        <v>1.7</v>
      </c>
      <c r="T2484" s="2">
        <v>0.4874</v>
      </c>
      <c r="U2484" s="2">
        <v>0.3</v>
      </c>
      <c r="V2484" s="2">
        <v>1.4</v>
      </c>
      <c r="W2484" s="2">
        <v>21.2</v>
      </c>
      <c r="X2484" s="2">
        <v>13.7666</v>
      </c>
      <c r="Y2484" s="2">
        <v>0.1</v>
      </c>
      <c r="Z2484" s="2">
        <v>2.4</v>
      </c>
      <c r="AA2484" s="2">
        <v>4</v>
      </c>
      <c r="AB2484" s="2">
        <v>6.4715999999999996</v>
      </c>
      <c r="AC2484" s="2">
        <v>0.88</v>
      </c>
      <c r="AD2484" s="2">
        <v>2.9</v>
      </c>
      <c r="AE2484" s="2">
        <v>30.5</v>
      </c>
      <c r="AF2484" s="2">
        <v>63.938099999999999</v>
      </c>
      <c r="AG2484" s="2">
        <v>0.56999999999999995</v>
      </c>
      <c r="AH2484" s="22">
        <v>3</v>
      </c>
      <c r="AI2484" s="22">
        <v>19.2</v>
      </c>
      <c r="AJ2484" s="22">
        <v>60.293900000000001</v>
      </c>
      <c r="AK2484" s="18">
        <v>0.21</v>
      </c>
      <c r="AL2484" s="18">
        <v>1.3</v>
      </c>
      <c r="AM2484" s="18">
        <v>16.3</v>
      </c>
      <c r="AN2484" s="2">
        <v>24.369900000000001</v>
      </c>
      <c r="AO2484" s="2">
        <v>0.02</v>
      </c>
      <c r="AP2484" s="2">
        <v>0.8</v>
      </c>
      <c r="AQ2484" s="2">
        <v>3.1</v>
      </c>
      <c r="AR2484" s="2">
        <v>0.56630000000000003</v>
      </c>
      <c r="AS2484" s="2">
        <v>0.15</v>
      </c>
      <c r="AT2484" s="2">
        <v>1.6</v>
      </c>
      <c r="AU2484" s="2">
        <v>9.4</v>
      </c>
      <c r="AV2484" s="2">
        <v>7.5313999999999997</v>
      </c>
      <c r="AW2484" s="2">
        <v>0.56999999999999995</v>
      </c>
      <c r="AX2484" s="2">
        <v>2.9</v>
      </c>
      <c r="AY2484" s="2">
        <v>19.8</v>
      </c>
      <c r="AZ2484" s="2">
        <v>36.543399999999998</v>
      </c>
      <c r="BA2484" s="2">
        <v>0.47</v>
      </c>
      <c r="BB2484" s="2">
        <v>2.1</v>
      </c>
      <c r="BC2484" s="2">
        <v>22.1</v>
      </c>
      <c r="BD2484" s="2">
        <v>40.0227</v>
      </c>
      <c r="BE2484" s="4"/>
      <c r="BF2484" s="4"/>
    </row>
    <row r="2485" spans="1:58" x14ac:dyDescent="0.2">
      <c r="A2485" s="29">
        <v>2484</v>
      </c>
      <c r="B2485" s="7" t="s">
        <v>11</v>
      </c>
      <c r="C2485" s="3">
        <v>40007</v>
      </c>
      <c r="D2485" s="4" t="s">
        <v>8</v>
      </c>
      <c r="E2485" s="4" t="s">
        <v>166</v>
      </c>
      <c r="F2485" s="5" t="s">
        <v>188</v>
      </c>
      <c r="G2485" s="6">
        <v>0.90833333333333333</v>
      </c>
      <c r="H2485" s="6">
        <v>0.90902777777777777</v>
      </c>
      <c r="I2485" s="85">
        <f t="shared" si="38"/>
        <v>0.99999999999999645</v>
      </c>
      <c r="J2485" s="86">
        <f>I2485*Segmentos!$D$7*(AH2485%)*IF(ISNUMBER(AI2485),AI2485%,0)</f>
        <v>6399.9999999999782</v>
      </c>
      <c r="K2485" s="86">
        <f>I2485*Segmentos!$D$7*(AL2485%)*IF(ISNUMBER(AM2485),AM2485%,0)</f>
        <v>15599.999999999945</v>
      </c>
      <c r="L2485" s="4"/>
      <c r="M2485" s="2">
        <v>2.8</v>
      </c>
      <c r="N2485" s="2">
        <v>2.8</v>
      </c>
      <c r="O2485" s="2">
        <v>100</v>
      </c>
      <c r="P2485" s="2">
        <v>82.504999999999995</v>
      </c>
      <c r="Q2485" s="2">
        <v>1.66</v>
      </c>
      <c r="R2485" s="2">
        <v>1.7</v>
      </c>
      <c r="S2485" s="2">
        <v>100</v>
      </c>
      <c r="T2485" s="2">
        <v>8.1723999999999997</v>
      </c>
      <c r="U2485" s="2">
        <v>2.0299999999999998</v>
      </c>
      <c r="V2485" s="2">
        <v>2</v>
      </c>
      <c r="W2485" s="2">
        <v>100</v>
      </c>
      <c r="X2485" s="2">
        <v>12.519</v>
      </c>
      <c r="Y2485" s="2">
        <v>2.12</v>
      </c>
      <c r="Z2485" s="2">
        <v>2.1</v>
      </c>
      <c r="AA2485" s="2">
        <v>100</v>
      </c>
      <c r="AB2485" s="2">
        <v>18.484200000000001</v>
      </c>
      <c r="AC2485" s="2">
        <v>4.4800000000000004</v>
      </c>
      <c r="AD2485" s="2">
        <v>4.5</v>
      </c>
      <c r="AE2485" s="2">
        <v>100</v>
      </c>
      <c r="AF2485" s="2">
        <v>43.329300000000003</v>
      </c>
      <c r="AG2485" s="2">
        <v>1.61</v>
      </c>
      <c r="AH2485" s="22">
        <v>1.6</v>
      </c>
      <c r="AI2485" s="22">
        <v>100</v>
      </c>
      <c r="AJ2485" s="22">
        <v>22.459700000000002</v>
      </c>
      <c r="AK2485" s="18">
        <v>3.88</v>
      </c>
      <c r="AL2485" s="18">
        <v>3.9</v>
      </c>
      <c r="AM2485" s="18">
        <v>100</v>
      </c>
      <c r="AN2485" s="2">
        <v>60.045299999999997</v>
      </c>
      <c r="AO2485" s="2">
        <v>1.01</v>
      </c>
      <c r="AP2485" s="2">
        <v>1</v>
      </c>
      <c r="AQ2485" s="2">
        <v>100</v>
      </c>
      <c r="AR2485" s="2">
        <v>3.2682000000000002</v>
      </c>
      <c r="AS2485" s="2">
        <v>2.12</v>
      </c>
      <c r="AT2485" s="2">
        <v>2.1</v>
      </c>
      <c r="AU2485" s="2">
        <v>100</v>
      </c>
      <c r="AV2485" s="2">
        <v>13.7781</v>
      </c>
      <c r="AW2485" s="2">
        <v>2.56</v>
      </c>
      <c r="AX2485" s="2">
        <v>2.6</v>
      </c>
      <c r="AY2485" s="2">
        <v>100</v>
      </c>
      <c r="AZ2485" s="2">
        <v>21.722300000000001</v>
      </c>
      <c r="BA2485" s="2">
        <v>3.87</v>
      </c>
      <c r="BB2485" s="2">
        <v>3.9</v>
      </c>
      <c r="BC2485" s="2">
        <v>100</v>
      </c>
      <c r="BD2485" s="2">
        <v>43.736400000000003</v>
      </c>
      <c r="BE2485" s="4"/>
      <c r="BF2485" s="4"/>
    </row>
    <row r="2486" spans="1:58" x14ac:dyDescent="0.2">
      <c r="A2486" s="29">
        <v>2485</v>
      </c>
      <c r="B2486" s="7" t="s">
        <v>11</v>
      </c>
      <c r="C2486" s="3">
        <v>40007</v>
      </c>
      <c r="D2486" s="4" t="s">
        <v>0</v>
      </c>
      <c r="E2486" s="4" t="s">
        <v>166</v>
      </c>
      <c r="F2486" s="5" t="s">
        <v>188</v>
      </c>
      <c r="G2486" s="6">
        <v>0.91388888888888886</v>
      </c>
      <c r="H2486" s="6">
        <v>0.91666666666666663</v>
      </c>
      <c r="I2486" s="85">
        <f t="shared" si="38"/>
        <v>3.9999999999999858</v>
      </c>
      <c r="J2486" s="86">
        <f>I2486*Segmentos!$D$7*(AH2486%)*IF(ISNUMBER(AI2486),AI2486%,0)</f>
        <v>65231.999999999782</v>
      </c>
      <c r="K2486" s="86">
        <f>I2486*Segmentos!$D$7*(AL2486%)*IF(ISNUMBER(AM2486),AM2486%,0)</f>
        <v>86713.5999999997</v>
      </c>
      <c r="L2486" s="4"/>
      <c r="M2486" s="2">
        <v>4.78</v>
      </c>
      <c r="N2486" s="2">
        <v>6.1</v>
      </c>
      <c r="O2486" s="2">
        <v>78</v>
      </c>
      <c r="P2486" s="2">
        <v>92.659300000000002</v>
      </c>
      <c r="Q2486" s="2">
        <v>3.28</v>
      </c>
      <c r="R2486" s="2">
        <v>3.6</v>
      </c>
      <c r="S2486" s="2">
        <v>90.4</v>
      </c>
      <c r="T2486" s="2">
        <v>10.598100000000001</v>
      </c>
      <c r="U2486" s="2">
        <v>2.58</v>
      </c>
      <c r="V2486" s="2">
        <v>4.2</v>
      </c>
      <c r="W2486" s="2">
        <v>61.5</v>
      </c>
      <c r="X2486" s="2">
        <v>10.4956</v>
      </c>
      <c r="Y2486" s="2">
        <v>5.91</v>
      </c>
      <c r="Z2486" s="2">
        <v>7.5</v>
      </c>
      <c r="AA2486" s="2">
        <v>78.400000000000006</v>
      </c>
      <c r="AB2486" s="2">
        <v>33.806399999999996</v>
      </c>
      <c r="AC2486" s="2">
        <v>5.94</v>
      </c>
      <c r="AD2486" s="2">
        <v>7.4</v>
      </c>
      <c r="AE2486" s="2">
        <v>80.400000000000006</v>
      </c>
      <c r="AF2486" s="2">
        <v>37.7592</v>
      </c>
      <c r="AG2486" s="2">
        <v>4.09</v>
      </c>
      <c r="AH2486" s="22">
        <v>5.4</v>
      </c>
      <c r="AI2486" s="22">
        <v>75.5</v>
      </c>
      <c r="AJ2486" s="22">
        <v>37.610100000000003</v>
      </c>
      <c r="AK2486" s="18">
        <v>5.41</v>
      </c>
      <c r="AL2486" s="18">
        <v>6.8</v>
      </c>
      <c r="AM2486" s="18">
        <v>79.7</v>
      </c>
      <c r="AN2486" s="2">
        <v>55.049199999999999</v>
      </c>
      <c r="AO2486" s="2">
        <v>4.16</v>
      </c>
      <c r="AP2486" s="2">
        <v>5.7</v>
      </c>
      <c r="AQ2486" s="2">
        <v>73.099999999999994</v>
      </c>
      <c r="AR2486" s="2">
        <v>8.7982999999999993</v>
      </c>
      <c r="AS2486" s="2">
        <v>6.3</v>
      </c>
      <c r="AT2486" s="2">
        <v>7.9</v>
      </c>
      <c r="AU2486" s="2">
        <v>79.400000000000006</v>
      </c>
      <c r="AV2486" s="2">
        <v>26.900500000000001</v>
      </c>
      <c r="AW2486" s="2">
        <v>2.91</v>
      </c>
      <c r="AX2486" s="2">
        <v>4.0999999999999996</v>
      </c>
      <c r="AY2486" s="2">
        <v>70.900000000000006</v>
      </c>
      <c r="AZ2486" s="2">
        <v>16.2362</v>
      </c>
      <c r="BA2486" s="2">
        <v>5.49</v>
      </c>
      <c r="BB2486" s="2">
        <v>6.8</v>
      </c>
      <c r="BC2486" s="2">
        <v>81.3</v>
      </c>
      <c r="BD2486" s="2">
        <v>40.724200000000003</v>
      </c>
      <c r="BE2486" s="4"/>
      <c r="BF2486" s="4"/>
    </row>
    <row r="2487" spans="1:58" x14ac:dyDescent="0.2">
      <c r="A2487" s="29">
        <v>2486</v>
      </c>
      <c r="B2487" s="7" t="s">
        <v>6</v>
      </c>
      <c r="C2487" s="3">
        <v>40007</v>
      </c>
      <c r="D2487" s="4" t="s">
        <v>3</v>
      </c>
      <c r="E2487" s="4" t="s">
        <v>166</v>
      </c>
      <c r="F2487" s="5" t="s">
        <v>188</v>
      </c>
      <c r="G2487" s="6">
        <v>0.90763888888888899</v>
      </c>
      <c r="H2487" s="6">
        <v>0.90902777777777777</v>
      </c>
      <c r="I2487" s="85">
        <f t="shared" si="38"/>
        <v>1.999999999999833</v>
      </c>
      <c r="J2487" s="86">
        <f>I2487*Segmentos!$D$7*(AH2487%)*IF(ISNUMBER(AI2487),AI2487%,0)</f>
        <v>78409.599999993443</v>
      </c>
      <c r="K2487" s="86">
        <f>I2487*Segmentos!$D$7*(AL2487%)*IF(ISNUMBER(AM2487),AM2487%,0)</f>
        <v>64345.599999994629</v>
      </c>
      <c r="L2487" s="4"/>
      <c r="M2487" s="2">
        <v>8.8800000000000008</v>
      </c>
      <c r="N2487" s="2">
        <v>9.6999999999999993</v>
      </c>
      <c r="O2487" s="2">
        <v>91.5</v>
      </c>
      <c r="P2487" s="2">
        <v>82.924199999999999</v>
      </c>
      <c r="Q2487" s="2">
        <v>4.5999999999999996</v>
      </c>
      <c r="R2487" s="2">
        <v>5.3</v>
      </c>
      <c r="S2487" s="2">
        <v>86.3</v>
      </c>
      <c r="T2487" s="2">
        <v>7.1700999999999997</v>
      </c>
      <c r="U2487" s="2">
        <v>6.71</v>
      </c>
      <c r="V2487" s="2">
        <v>7.9</v>
      </c>
      <c r="W2487" s="2">
        <v>84.7</v>
      </c>
      <c r="X2487" s="2">
        <v>13.135999999999999</v>
      </c>
      <c r="Y2487" s="2">
        <v>10.050000000000001</v>
      </c>
      <c r="Z2487" s="2">
        <v>11.1</v>
      </c>
      <c r="AA2487" s="2">
        <v>90.5</v>
      </c>
      <c r="AB2487" s="2">
        <v>27.7119</v>
      </c>
      <c r="AC2487" s="2">
        <v>11.39</v>
      </c>
      <c r="AD2487" s="2">
        <v>11.8</v>
      </c>
      <c r="AE2487" s="2">
        <v>96.4</v>
      </c>
      <c r="AF2487" s="2">
        <v>34.906100000000002</v>
      </c>
      <c r="AG2487" s="2">
        <v>9.84</v>
      </c>
      <c r="AH2487" s="22">
        <v>10.7</v>
      </c>
      <c r="AI2487" s="22">
        <v>91.6</v>
      </c>
      <c r="AJ2487" s="22">
        <v>43.5991</v>
      </c>
      <c r="AK2487" s="18">
        <v>8.01</v>
      </c>
      <c r="AL2487" s="18">
        <v>8.8000000000000007</v>
      </c>
      <c r="AM2487" s="18">
        <v>91.4</v>
      </c>
      <c r="AN2487" s="2">
        <v>39.325099999999999</v>
      </c>
      <c r="AO2487" s="2">
        <v>4.25</v>
      </c>
      <c r="AP2487" s="2">
        <v>5.0999999999999996</v>
      </c>
      <c r="AQ2487" s="2">
        <v>82.8</v>
      </c>
      <c r="AR2487" s="2">
        <v>4.3308999999999997</v>
      </c>
      <c r="AS2487" s="2">
        <v>6.01</v>
      </c>
      <c r="AT2487" s="2">
        <v>6.5</v>
      </c>
      <c r="AU2487" s="2">
        <v>92.7</v>
      </c>
      <c r="AV2487" s="2">
        <v>12.365500000000001</v>
      </c>
      <c r="AW2487" s="2">
        <v>12.71</v>
      </c>
      <c r="AX2487" s="2">
        <v>13.1</v>
      </c>
      <c r="AY2487" s="2">
        <v>96.9</v>
      </c>
      <c r="AZ2487" s="2">
        <v>34.105499999999999</v>
      </c>
      <c r="BA2487" s="2">
        <v>8.98</v>
      </c>
      <c r="BB2487" s="2">
        <v>10.3</v>
      </c>
      <c r="BC2487" s="2">
        <v>87.2</v>
      </c>
      <c r="BD2487" s="2">
        <v>32.122199999999999</v>
      </c>
      <c r="BE2487" s="4"/>
      <c r="BF2487" s="4"/>
    </row>
    <row r="2488" spans="1:58" x14ac:dyDescent="0.2">
      <c r="A2488" s="29">
        <v>2487</v>
      </c>
      <c r="B2488" s="7" t="s">
        <v>31</v>
      </c>
      <c r="C2488" s="3">
        <v>40007</v>
      </c>
      <c r="D2488" s="4" t="s">
        <v>28</v>
      </c>
      <c r="E2488" s="4" t="s">
        <v>166</v>
      </c>
      <c r="F2488" s="5" t="s">
        <v>188</v>
      </c>
      <c r="G2488" s="6">
        <v>0.91111111111111109</v>
      </c>
      <c r="H2488" s="6">
        <v>0.9145833333333333</v>
      </c>
      <c r="I2488" s="85">
        <f t="shared" si="38"/>
        <v>4.9999999999999822</v>
      </c>
      <c r="J2488" s="86">
        <f>I2488*Segmentos!$D$7*(AH2488%)*IF(ISNUMBER(AI2488),AI2488%,0)</f>
        <v>26335.999999999902</v>
      </c>
      <c r="K2488" s="86">
        <f>I2488*Segmentos!$D$7*(AL2488%)*IF(ISNUMBER(AM2488),AM2488%,0)</f>
        <v>19607.999999999931</v>
      </c>
      <c r="L2488" s="4"/>
      <c r="M2488" s="2">
        <v>1.1399999999999999</v>
      </c>
      <c r="N2488" s="2">
        <v>1.4</v>
      </c>
      <c r="O2488" s="2">
        <v>82</v>
      </c>
      <c r="P2488" s="2">
        <v>95.907600000000002</v>
      </c>
      <c r="Q2488" s="2">
        <v>0.39</v>
      </c>
      <c r="R2488" s="2">
        <v>0.4</v>
      </c>
      <c r="S2488" s="2">
        <v>100</v>
      </c>
      <c r="T2488" s="2">
        <v>5.4436999999999998</v>
      </c>
      <c r="U2488" s="2">
        <v>0.34</v>
      </c>
      <c r="V2488" s="2">
        <v>0.9</v>
      </c>
      <c r="W2488" s="2">
        <v>38.1</v>
      </c>
      <c r="X2488" s="2">
        <v>6.0593000000000004</v>
      </c>
      <c r="Y2488" s="2">
        <v>0.96</v>
      </c>
      <c r="Z2488" s="2">
        <v>1.3</v>
      </c>
      <c r="AA2488" s="2">
        <v>74.099999999999994</v>
      </c>
      <c r="AB2488" s="2">
        <v>23.813600000000001</v>
      </c>
      <c r="AC2488" s="2">
        <v>2.19</v>
      </c>
      <c r="AD2488" s="2">
        <v>2.2999999999999998</v>
      </c>
      <c r="AE2488" s="2">
        <v>95.6</v>
      </c>
      <c r="AF2488" s="2">
        <v>60.591000000000001</v>
      </c>
      <c r="AG2488" s="2">
        <v>1.3</v>
      </c>
      <c r="AH2488" s="22">
        <v>1.6</v>
      </c>
      <c r="AI2488" s="22">
        <v>82.3</v>
      </c>
      <c r="AJ2488" s="22">
        <v>52.097900000000003</v>
      </c>
      <c r="AK2488" s="18">
        <v>0.99</v>
      </c>
      <c r="AL2488" s="18">
        <v>1.2</v>
      </c>
      <c r="AM2488" s="18">
        <v>81.7</v>
      </c>
      <c r="AN2488" s="2">
        <v>43.809699999999999</v>
      </c>
      <c r="AO2488" s="2">
        <v>0.3</v>
      </c>
      <c r="AP2488" s="2">
        <v>0.8</v>
      </c>
      <c r="AQ2488" s="2">
        <v>35.9</v>
      </c>
      <c r="AR2488" s="2">
        <v>2.7376999999999998</v>
      </c>
      <c r="AS2488" s="2">
        <v>0.46</v>
      </c>
      <c r="AT2488" s="2">
        <v>0.8</v>
      </c>
      <c r="AU2488" s="2">
        <v>56.8</v>
      </c>
      <c r="AV2488" s="2">
        <v>8.4796999999999993</v>
      </c>
      <c r="AW2488" s="2">
        <v>1.41</v>
      </c>
      <c r="AX2488" s="2">
        <v>1.6</v>
      </c>
      <c r="AY2488" s="2">
        <v>87.3</v>
      </c>
      <c r="AZ2488" s="2">
        <v>34.1</v>
      </c>
      <c r="BA2488" s="2">
        <v>1.57</v>
      </c>
      <c r="BB2488" s="2">
        <v>1.7</v>
      </c>
      <c r="BC2488" s="2">
        <v>91.5</v>
      </c>
      <c r="BD2488" s="2">
        <v>50.590200000000003</v>
      </c>
      <c r="BE2488" s="4"/>
      <c r="BF2488" s="4"/>
    </row>
    <row r="2489" spans="1:58" x14ac:dyDescent="0.2">
      <c r="A2489" s="29">
        <v>2488</v>
      </c>
      <c r="B2489" s="7" t="s">
        <v>108</v>
      </c>
      <c r="C2489" s="3">
        <v>40007</v>
      </c>
      <c r="D2489" s="4" t="s">
        <v>3</v>
      </c>
      <c r="E2489" s="4" t="s">
        <v>167</v>
      </c>
      <c r="F2489" s="5" t="s">
        <v>188</v>
      </c>
      <c r="G2489" s="6">
        <v>0.9159722222222223</v>
      </c>
      <c r="H2489" s="6">
        <v>0.96805555555555556</v>
      </c>
      <c r="I2489" s="85">
        <f t="shared" si="38"/>
        <v>74.999999999999886</v>
      </c>
      <c r="J2489" s="86">
        <f>I2489*Segmentos!$D$7*(AH2489%)*IF(ISNUMBER(AI2489),AI2489%,0)</f>
        <v>2410919.9999999967</v>
      </c>
      <c r="K2489" s="86">
        <f>I2489*Segmentos!$D$7*(AL2489%)*IF(ISNUMBER(AM2489),AM2489%,0)</f>
        <v>2527619.9999999963</v>
      </c>
      <c r="L2489" s="4"/>
      <c r="M2489" s="2">
        <v>8.25</v>
      </c>
      <c r="N2489" s="2">
        <v>21.4</v>
      </c>
      <c r="O2489" s="2">
        <v>38.6</v>
      </c>
      <c r="P2489" s="2">
        <v>84.568700000000007</v>
      </c>
      <c r="Q2489" s="2">
        <v>5.71</v>
      </c>
      <c r="R2489" s="2">
        <v>13.9</v>
      </c>
      <c r="S2489" s="2">
        <v>41.1</v>
      </c>
      <c r="T2489" s="2">
        <v>9.7713999999999999</v>
      </c>
      <c r="U2489" s="2">
        <v>6.28</v>
      </c>
      <c r="V2489" s="2">
        <v>15.8</v>
      </c>
      <c r="W2489" s="2">
        <v>39.700000000000003</v>
      </c>
      <c r="X2489" s="2">
        <v>13.483700000000001</v>
      </c>
      <c r="Y2489" s="2">
        <v>8.57</v>
      </c>
      <c r="Z2489" s="2">
        <v>24.6</v>
      </c>
      <c r="AA2489" s="2">
        <v>34.799999999999997</v>
      </c>
      <c r="AB2489" s="2">
        <v>25.9392</v>
      </c>
      <c r="AC2489" s="2">
        <v>10.51</v>
      </c>
      <c r="AD2489" s="2">
        <v>25.8</v>
      </c>
      <c r="AE2489" s="2">
        <v>40.799999999999997</v>
      </c>
      <c r="AF2489" s="2">
        <v>35.374400000000001</v>
      </c>
      <c r="AG2489" s="2">
        <v>8.0399999999999991</v>
      </c>
      <c r="AH2489" s="22">
        <v>22.2</v>
      </c>
      <c r="AI2489" s="22">
        <v>36.200000000000003</v>
      </c>
      <c r="AJ2489" s="22">
        <v>39.087899999999998</v>
      </c>
      <c r="AK2489" s="18">
        <v>8.44</v>
      </c>
      <c r="AL2489" s="18">
        <v>20.6</v>
      </c>
      <c r="AM2489" s="18">
        <v>40.9</v>
      </c>
      <c r="AN2489" s="2">
        <v>45.480899999999998</v>
      </c>
      <c r="AO2489" s="2">
        <v>5.09</v>
      </c>
      <c r="AP2489" s="2">
        <v>16.8</v>
      </c>
      <c r="AQ2489" s="2">
        <v>30.3</v>
      </c>
      <c r="AR2489" s="2">
        <v>5.6965000000000003</v>
      </c>
      <c r="AS2489" s="2">
        <v>7.55</v>
      </c>
      <c r="AT2489" s="2">
        <v>17.3</v>
      </c>
      <c r="AU2489" s="2">
        <v>43.6</v>
      </c>
      <c r="AV2489" s="2">
        <v>17.052900000000001</v>
      </c>
      <c r="AW2489" s="2">
        <v>10.91</v>
      </c>
      <c r="AX2489" s="2">
        <v>25.7</v>
      </c>
      <c r="AY2489" s="2">
        <v>42.4</v>
      </c>
      <c r="AZ2489" s="2">
        <v>32.154499999999999</v>
      </c>
      <c r="BA2489" s="2">
        <v>7.56</v>
      </c>
      <c r="BB2489" s="2">
        <v>21.7</v>
      </c>
      <c r="BC2489" s="2">
        <v>34.799999999999997</v>
      </c>
      <c r="BD2489" s="2">
        <v>29.6648</v>
      </c>
      <c r="BE2489" s="4"/>
      <c r="BF2489" s="4"/>
    </row>
    <row r="2490" spans="1:58" x14ac:dyDescent="0.2">
      <c r="A2490" s="29">
        <v>2489</v>
      </c>
      <c r="B2490" s="7" t="s">
        <v>38</v>
      </c>
      <c r="C2490" s="3">
        <v>40007</v>
      </c>
      <c r="D2490" s="4" t="s">
        <v>8</v>
      </c>
      <c r="E2490" s="4" t="s">
        <v>165</v>
      </c>
      <c r="F2490" s="5" t="s">
        <v>188</v>
      </c>
      <c r="G2490" s="6">
        <v>0.8125</v>
      </c>
      <c r="H2490" s="6">
        <v>0.87361111111111101</v>
      </c>
      <c r="I2490" s="85">
        <f t="shared" si="38"/>
        <v>87.999999999999844</v>
      </c>
      <c r="J2490" s="86">
        <f>I2490*Segmentos!$D$7*(AH2490%)*IF(ISNUMBER(AI2490),AI2490%,0)</f>
        <v>854902.39999999851</v>
      </c>
      <c r="K2490" s="86">
        <f>I2490*Segmentos!$D$7*(AL2490%)*IF(ISNUMBER(AM2490),AM2490%,0)</f>
        <v>1296838.3999999978</v>
      </c>
      <c r="L2490" s="4"/>
      <c r="M2490" s="2">
        <v>3.08</v>
      </c>
      <c r="N2490" s="2">
        <v>15.9</v>
      </c>
      <c r="O2490" s="2">
        <v>19.399999999999999</v>
      </c>
      <c r="P2490" s="2">
        <v>70.320099999999996</v>
      </c>
      <c r="Q2490" s="2">
        <v>2.83</v>
      </c>
      <c r="R2490" s="2">
        <v>13.9</v>
      </c>
      <c r="S2490" s="2">
        <v>20.3</v>
      </c>
      <c r="T2490" s="2">
        <v>10.7782</v>
      </c>
      <c r="U2490" s="2">
        <v>2.88</v>
      </c>
      <c r="V2490" s="2">
        <v>14.6</v>
      </c>
      <c r="W2490" s="2">
        <v>19.7</v>
      </c>
      <c r="X2490" s="2">
        <v>13.7606</v>
      </c>
      <c r="Y2490" s="2">
        <v>2.98</v>
      </c>
      <c r="Z2490" s="2">
        <v>18</v>
      </c>
      <c r="AA2490" s="2">
        <v>16.600000000000001</v>
      </c>
      <c r="AB2490" s="2">
        <v>20.092199999999998</v>
      </c>
      <c r="AC2490" s="2">
        <v>3.43</v>
      </c>
      <c r="AD2490" s="2">
        <v>15.9</v>
      </c>
      <c r="AE2490" s="2">
        <v>21.5</v>
      </c>
      <c r="AF2490" s="2">
        <v>25.6891</v>
      </c>
      <c r="AG2490" s="2">
        <v>2.41</v>
      </c>
      <c r="AH2490" s="22">
        <v>14.9</v>
      </c>
      <c r="AI2490" s="22">
        <v>16.3</v>
      </c>
      <c r="AJ2490" s="22">
        <v>26.131499999999999</v>
      </c>
      <c r="AK2490" s="18">
        <v>3.68</v>
      </c>
      <c r="AL2490" s="18">
        <v>16.899999999999999</v>
      </c>
      <c r="AM2490" s="18">
        <v>21.8</v>
      </c>
      <c r="AN2490" s="2">
        <v>44.188600000000001</v>
      </c>
      <c r="AO2490" s="2">
        <v>0.97</v>
      </c>
      <c r="AP2490" s="2">
        <v>4.9000000000000004</v>
      </c>
      <c r="AQ2490" s="2">
        <v>19.899999999999999</v>
      </c>
      <c r="AR2490" s="2">
        <v>2.4127000000000001</v>
      </c>
      <c r="AS2490" s="2">
        <v>1.69</v>
      </c>
      <c r="AT2490" s="2">
        <v>11.7</v>
      </c>
      <c r="AU2490" s="2">
        <v>14.4</v>
      </c>
      <c r="AV2490" s="2">
        <v>8.4840999999999998</v>
      </c>
      <c r="AW2490" s="2">
        <v>3.07</v>
      </c>
      <c r="AX2490" s="2">
        <v>14.3</v>
      </c>
      <c r="AY2490" s="2">
        <v>21.4</v>
      </c>
      <c r="AZ2490" s="2">
        <v>20.133900000000001</v>
      </c>
      <c r="BA2490" s="2">
        <v>4.5</v>
      </c>
      <c r="BB2490" s="2">
        <v>22.7</v>
      </c>
      <c r="BC2490" s="2">
        <v>19.8</v>
      </c>
      <c r="BD2490" s="2">
        <v>39.289299999999997</v>
      </c>
      <c r="BE2490" s="4"/>
      <c r="BF2490" s="4"/>
    </row>
    <row r="2491" spans="1:58" x14ac:dyDescent="0.2">
      <c r="A2491" s="29">
        <v>2490</v>
      </c>
      <c r="B2491" s="7" t="s">
        <v>14</v>
      </c>
      <c r="C2491" s="3">
        <v>40007</v>
      </c>
      <c r="D2491" s="4" t="s">
        <v>13</v>
      </c>
      <c r="E2491" s="4" t="s">
        <v>163</v>
      </c>
      <c r="F2491" s="5" t="s">
        <v>188</v>
      </c>
      <c r="G2491" s="6">
        <v>0.85138888888888886</v>
      </c>
      <c r="H2491" s="6">
        <v>0.87430555555555556</v>
      </c>
      <c r="I2491" s="85">
        <f t="shared" si="38"/>
        <v>33.000000000000043</v>
      </c>
      <c r="J2491" s="86">
        <f>I2491*Segmentos!$D$7*(AH2491%)*IF(ISNUMBER(AI2491),AI2491%,0)</f>
        <v>902563.20000000112</v>
      </c>
      <c r="K2491" s="86">
        <f>I2491*Segmentos!$D$7*(AL2491%)*IF(ISNUMBER(AM2491),AM2491%,0)</f>
        <v>1146182.4000000015</v>
      </c>
      <c r="L2491" s="4"/>
      <c r="M2491" s="2">
        <v>7.8</v>
      </c>
      <c r="N2491" s="2">
        <v>12.3</v>
      </c>
      <c r="O2491" s="2">
        <v>63.4</v>
      </c>
      <c r="P2491" s="2">
        <v>84.837699999999998</v>
      </c>
      <c r="Q2491" s="2">
        <v>6.06</v>
      </c>
      <c r="R2491" s="2">
        <v>10.5</v>
      </c>
      <c r="S2491" s="2">
        <v>57.7</v>
      </c>
      <c r="T2491" s="2">
        <v>10.995699999999999</v>
      </c>
      <c r="U2491" s="2">
        <v>8.0299999999999994</v>
      </c>
      <c r="V2491" s="2">
        <v>11.4</v>
      </c>
      <c r="W2491" s="2">
        <v>70.2</v>
      </c>
      <c r="X2491" s="2">
        <v>18.306999999999999</v>
      </c>
      <c r="Y2491" s="2">
        <v>7.01</v>
      </c>
      <c r="Z2491" s="2">
        <v>13</v>
      </c>
      <c r="AA2491" s="2">
        <v>54</v>
      </c>
      <c r="AB2491" s="2">
        <v>22.509399999999999</v>
      </c>
      <c r="AC2491" s="2">
        <v>9.25</v>
      </c>
      <c r="AD2491" s="2">
        <v>13.2</v>
      </c>
      <c r="AE2491" s="2">
        <v>70.3</v>
      </c>
      <c r="AF2491" s="2">
        <v>33.025700000000001</v>
      </c>
      <c r="AG2491" s="2">
        <v>6.83</v>
      </c>
      <c r="AH2491" s="22">
        <v>11.1</v>
      </c>
      <c r="AI2491" s="22">
        <v>61.6</v>
      </c>
      <c r="AJ2491" s="22">
        <v>35.275199999999998</v>
      </c>
      <c r="AK2491" s="18">
        <v>8.67</v>
      </c>
      <c r="AL2491" s="18">
        <v>13.4</v>
      </c>
      <c r="AM2491" s="18">
        <v>64.8</v>
      </c>
      <c r="AN2491" s="2">
        <v>49.5625</v>
      </c>
      <c r="AO2491" s="2">
        <v>5.28</v>
      </c>
      <c r="AP2491" s="2">
        <v>7.8</v>
      </c>
      <c r="AQ2491" s="2">
        <v>67.599999999999994</v>
      </c>
      <c r="AR2491" s="2">
        <v>6.2740999999999998</v>
      </c>
      <c r="AS2491" s="2">
        <v>6.21</v>
      </c>
      <c r="AT2491" s="2">
        <v>11.1</v>
      </c>
      <c r="AU2491" s="2">
        <v>55.7</v>
      </c>
      <c r="AV2491" s="2">
        <v>14.873100000000001</v>
      </c>
      <c r="AW2491" s="2">
        <v>6.26</v>
      </c>
      <c r="AX2491" s="2">
        <v>9.9</v>
      </c>
      <c r="AY2491" s="2">
        <v>63.3</v>
      </c>
      <c r="AZ2491" s="2">
        <v>19.583100000000002</v>
      </c>
      <c r="BA2491" s="2">
        <v>10.59</v>
      </c>
      <c r="BB2491" s="2">
        <v>16.100000000000001</v>
      </c>
      <c r="BC2491" s="2">
        <v>65.900000000000006</v>
      </c>
      <c r="BD2491" s="2">
        <v>44.107399999999998</v>
      </c>
      <c r="BE2491" s="4"/>
      <c r="BF2491" s="4"/>
    </row>
    <row r="2492" spans="1:58" x14ac:dyDescent="0.2">
      <c r="A2492" s="29">
        <v>2491</v>
      </c>
      <c r="B2492" s="7" t="s">
        <v>10</v>
      </c>
      <c r="C2492" s="3">
        <v>40007</v>
      </c>
      <c r="D2492" s="4" t="s">
        <v>8</v>
      </c>
      <c r="E2492" s="4" t="s">
        <v>164</v>
      </c>
      <c r="F2492" s="5" t="s">
        <v>188</v>
      </c>
      <c r="G2492" s="6">
        <v>0.87361111111111101</v>
      </c>
      <c r="H2492" s="6">
        <v>0.91874999999999996</v>
      </c>
      <c r="I2492" s="85">
        <f t="shared" si="38"/>
        <v>65.000000000000085</v>
      </c>
      <c r="J2492" s="86">
        <f>I2492*Segmentos!$D$7*(AH2492%)*IF(ISNUMBER(AI2492),AI2492%,0)</f>
        <v>851370.00000000116</v>
      </c>
      <c r="K2492" s="86">
        <f>I2492*Segmentos!$D$7*(AL2492%)*IF(ISNUMBER(AM2492),AM2492%,0)</f>
        <v>1171742.0000000016</v>
      </c>
      <c r="L2492" s="4"/>
      <c r="M2492" s="2">
        <v>3.92</v>
      </c>
      <c r="N2492" s="2">
        <v>18.600000000000001</v>
      </c>
      <c r="O2492" s="2">
        <v>21.1</v>
      </c>
      <c r="P2492" s="2">
        <v>83.008499999999998</v>
      </c>
      <c r="Q2492" s="2">
        <v>2.5299999999999998</v>
      </c>
      <c r="R2492" s="2">
        <v>12.3</v>
      </c>
      <c r="S2492" s="2">
        <v>20.6</v>
      </c>
      <c r="T2492" s="2">
        <v>8.9491999999999994</v>
      </c>
      <c r="U2492" s="2">
        <v>2.4</v>
      </c>
      <c r="V2492" s="2">
        <v>15.1</v>
      </c>
      <c r="W2492" s="2">
        <v>15.9</v>
      </c>
      <c r="X2492" s="2">
        <v>10.6822</v>
      </c>
      <c r="Y2492" s="2">
        <v>3.48</v>
      </c>
      <c r="Z2492" s="2">
        <v>21.4</v>
      </c>
      <c r="AA2492" s="2">
        <v>16.3</v>
      </c>
      <c r="AB2492" s="2">
        <v>21.7987</v>
      </c>
      <c r="AC2492" s="2">
        <v>5.98</v>
      </c>
      <c r="AD2492" s="2">
        <v>21.5</v>
      </c>
      <c r="AE2492" s="2">
        <v>27.8</v>
      </c>
      <c r="AF2492" s="2">
        <v>41.578299999999999</v>
      </c>
      <c r="AG2492" s="2">
        <v>3.28</v>
      </c>
      <c r="AH2492" s="22">
        <v>18.5</v>
      </c>
      <c r="AI2492" s="22">
        <v>17.7</v>
      </c>
      <c r="AJ2492" s="22">
        <v>33.008000000000003</v>
      </c>
      <c r="AK2492" s="18">
        <v>4.49</v>
      </c>
      <c r="AL2492" s="18">
        <v>18.7</v>
      </c>
      <c r="AM2492" s="18">
        <v>24.1</v>
      </c>
      <c r="AN2492" s="2">
        <v>50.000599999999999</v>
      </c>
      <c r="AO2492" s="2">
        <v>1.38</v>
      </c>
      <c r="AP2492" s="2">
        <v>10.5</v>
      </c>
      <c r="AQ2492" s="2">
        <v>13.1</v>
      </c>
      <c r="AR2492" s="2">
        <v>3.1997</v>
      </c>
      <c r="AS2492" s="2">
        <v>2.76</v>
      </c>
      <c r="AT2492" s="2">
        <v>15.5</v>
      </c>
      <c r="AU2492" s="2">
        <v>17.899999999999999</v>
      </c>
      <c r="AV2492" s="2">
        <v>12.8992</v>
      </c>
      <c r="AW2492" s="2">
        <v>3.44</v>
      </c>
      <c r="AX2492" s="2">
        <v>20</v>
      </c>
      <c r="AY2492" s="2">
        <v>17.2</v>
      </c>
      <c r="AZ2492" s="2">
        <v>20.964700000000001</v>
      </c>
      <c r="BA2492" s="2">
        <v>5.66</v>
      </c>
      <c r="BB2492" s="2">
        <v>21.6</v>
      </c>
      <c r="BC2492" s="2">
        <v>26.2</v>
      </c>
      <c r="BD2492" s="2">
        <v>45.944899999999997</v>
      </c>
      <c r="BE2492" s="4"/>
      <c r="BF2492" s="4"/>
    </row>
    <row r="2493" spans="1:58" x14ac:dyDescent="0.2">
      <c r="A2493" s="29">
        <v>2492</v>
      </c>
      <c r="B2493" s="7" t="s">
        <v>27</v>
      </c>
      <c r="C2493" s="3">
        <v>40007</v>
      </c>
      <c r="D2493" s="4" t="s">
        <v>21</v>
      </c>
      <c r="E2493" s="4" t="s">
        <v>169</v>
      </c>
      <c r="F2493" s="5" t="s">
        <v>188</v>
      </c>
      <c r="G2493" s="6">
        <v>0.91805555555555562</v>
      </c>
      <c r="H2493" s="6">
        <v>0.9506944444444444</v>
      </c>
      <c r="I2493" s="85">
        <f t="shared" si="38"/>
        <v>46.999999999999829</v>
      </c>
      <c r="J2493" s="86">
        <f>I2493*Segmentos!$D$7*(AH2493%)*IF(ISNUMBER(AI2493),AI2493%,0)</f>
        <v>185931.99999999933</v>
      </c>
      <c r="K2493" s="86">
        <f>I2493*Segmentos!$D$7*(AL2493%)*IF(ISNUMBER(AM2493),AM2493%,0)</f>
        <v>104227.19999999965</v>
      </c>
      <c r="L2493" s="4"/>
      <c r="M2493" s="2">
        <v>0.76</v>
      </c>
      <c r="N2493" s="2">
        <v>2.2999999999999998</v>
      </c>
      <c r="O2493" s="2">
        <v>32.200000000000003</v>
      </c>
      <c r="P2493" s="2">
        <v>65.997900000000001</v>
      </c>
      <c r="Q2493" s="2">
        <v>0</v>
      </c>
      <c r="R2493" s="2">
        <v>0.1</v>
      </c>
      <c r="S2493" s="2">
        <v>4.3</v>
      </c>
      <c r="T2493" s="2">
        <v>5.4800000000000001E-2</v>
      </c>
      <c r="U2493" s="2">
        <v>0.27</v>
      </c>
      <c r="V2493" s="2">
        <v>3.5</v>
      </c>
      <c r="W2493" s="2">
        <v>7.7</v>
      </c>
      <c r="X2493" s="2">
        <v>4.9922000000000004</v>
      </c>
      <c r="Y2493" s="2">
        <v>1.1299999999999999</v>
      </c>
      <c r="Z2493" s="2">
        <v>2.9</v>
      </c>
      <c r="AA2493" s="2">
        <v>38.5</v>
      </c>
      <c r="AB2493" s="2">
        <v>29.266200000000001</v>
      </c>
      <c r="AC2493" s="2">
        <v>1.1000000000000001</v>
      </c>
      <c r="AD2493" s="2">
        <v>2.2000000000000002</v>
      </c>
      <c r="AE2493" s="2">
        <v>50.1</v>
      </c>
      <c r="AF2493" s="2">
        <v>31.6846</v>
      </c>
      <c r="AG2493" s="2">
        <v>0.97</v>
      </c>
      <c r="AH2493" s="22">
        <v>2.2999999999999998</v>
      </c>
      <c r="AI2493" s="22">
        <v>43</v>
      </c>
      <c r="AJ2493" s="22">
        <v>40.194899999999997</v>
      </c>
      <c r="AK2493" s="18">
        <v>0.56000000000000005</v>
      </c>
      <c r="AL2493" s="18">
        <v>2.4</v>
      </c>
      <c r="AM2493" s="18">
        <v>23.1</v>
      </c>
      <c r="AN2493" s="2">
        <v>25.802900000000001</v>
      </c>
      <c r="AO2493" s="2">
        <v>0.7</v>
      </c>
      <c r="AP2493" s="2">
        <v>1.8</v>
      </c>
      <c r="AQ2493" s="2">
        <v>38.6</v>
      </c>
      <c r="AR2493" s="2">
        <v>6.7248999999999999</v>
      </c>
      <c r="AS2493" s="2">
        <v>0.59</v>
      </c>
      <c r="AT2493" s="2">
        <v>1.3</v>
      </c>
      <c r="AU2493" s="2">
        <v>47.1</v>
      </c>
      <c r="AV2493" s="2">
        <v>11.375</v>
      </c>
      <c r="AW2493" s="2">
        <v>0.52</v>
      </c>
      <c r="AX2493" s="2">
        <v>2</v>
      </c>
      <c r="AY2493" s="2">
        <v>26.4</v>
      </c>
      <c r="AZ2493" s="2">
        <v>12.948499999999999</v>
      </c>
      <c r="BA2493" s="2">
        <v>1.04</v>
      </c>
      <c r="BB2493" s="2">
        <v>3.4</v>
      </c>
      <c r="BC2493" s="2">
        <v>30.6</v>
      </c>
      <c r="BD2493" s="2">
        <v>34.949399999999997</v>
      </c>
      <c r="BE2493" s="4"/>
      <c r="BF2493" s="4"/>
    </row>
    <row r="2494" spans="1:58" x14ac:dyDescent="0.2">
      <c r="A2494" s="29">
        <v>2493</v>
      </c>
      <c r="B2494" s="7" t="s">
        <v>89</v>
      </c>
      <c r="C2494" s="3">
        <v>40007</v>
      </c>
      <c r="D2494" s="4" t="s">
        <v>28</v>
      </c>
      <c r="E2494" s="4" t="s">
        <v>169</v>
      </c>
      <c r="F2494" s="5" t="s">
        <v>188</v>
      </c>
      <c r="G2494" s="6">
        <v>0.84097222222222223</v>
      </c>
      <c r="H2494" s="6">
        <v>0.875</v>
      </c>
      <c r="I2494" s="85">
        <f t="shared" si="38"/>
        <v>48.999999999999986</v>
      </c>
      <c r="J2494" s="86">
        <f>I2494*Segmentos!$D$7*(AH2494%)*IF(ISNUMBER(AI2494),AI2494%,0)</f>
        <v>343195.99999999988</v>
      </c>
      <c r="K2494" s="86">
        <f>I2494*Segmentos!$D$7*(AL2494%)*IF(ISNUMBER(AM2494),AM2494%,0)</f>
        <v>319813.1999999999</v>
      </c>
      <c r="L2494" s="4"/>
      <c r="M2494" s="2">
        <v>1.68</v>
      </c>
      <c r="N2494" s="2">
        <v>3.5</v>
      </c>
      <c r="O2494" s="2">
        <v>47.4</v>
      </c>
      <c r="P2494" s="2">
        <v>88.1982</v>
      </c>
      <c r="Q2494" s="2">
        <v>0.46</v>
      </c>
      <c r="R2494" s="2">
        <v>1.1000000000000001</v>
      </c>
      <c r="S2494" s="2">
        <v>40.9</v>
      </c>
      <c r="T2494" s="2">
        <v>4.0152999999999999</v>
      </c>
      <c r="U2494" s="2">
        <v>0.73</v>
      </c>
      <c r="V2494" s="2">
        <v>1.3</v>
      </c>
      <c r="W2494" s="2">
        <v>53.9</v>
      </c>
      <c r="X2494" s="2">
        <v>7.9889000000000001</v>
      </c>
      <c r="Y2494" s="2">
        <v>2.7</v>
      </c>
      <c r="Z2494" s="2">
        <v>5.9</v>
      </c>
      <c r="AA2494" s="2">
        <v>45.4</v>
      </c>
      <c r="AB2494" s="2">
        <v>41.830500000000001</v>
      </c>
      <c r="AC2494" s="2">
        <v>1.99</v>
      </c>
      <c r="AD2494" s="2">
        <v>4</v>
      </c>
      <c r="AE2494" s="2">
        <v>49.7</v>
      </c>
      <c r="AF2494" s="2">
        <v>34.363500000000002</v>
      </c>
      <c r="AG2494" s="2">
        <v>1.74</v>
      </c>
      <c r="AH2494" s="22">
        <v>3.4</v>
      </c>
      <c r="AI2494" s="22">
        <v>51.5</v>
      </c>
      <c r="AJ2494" s="22">
        <v>43.3095</v>
      </c>
      <c r="AK2494" s="18">
        <v>1.62</v>
      </c>
      <c r="AL2494" s="18">
        <v>3.7</v>
      </c>
      <c r="AM2494" s="18">
        <v>44.1</v>
      </c>
      <c r="AN2494" s="2">
        <v>44.888599999999997</v>
      </c>
      <c r="AO2494" s="2">
        <v>0.37</v>
      </c>
      <c r="AP2494" s="2">
        <v>1.3</v>
      </c>
      <c r="AQ2494" s="2">
        <v>28.6</v>
      </c>
      <c r="AR2494" s="2">
        <v>2.1520999999999999</v>
      </c>
      <c r="AS2494" s="2">
        <v>0.74</v>
      </c>
      <c r="AT2494" s="2">
        <v>2.2000000000000002</v>
      </c>
      <c r="AU2494" s="2">
        <v>33.5</v>
      </c>
      <c r="AV2494" s="2">
        <v>8.6014999999999997</v>
      </c>
      <c r="AW2494" s="2">
        <v>1.76</v>
      </c>
      <c r="AX2494" s="2">
        <v>3.4</v>
      </c>
      <c r="AY2494" s="2">
        <v>52.6</v>
      </c>
      <c r="AZ2494" s="2">
        <v>26.6479</v>
      </c>
      <c r="BA2494" s="2">
        <v>2.52</v>
      </c>
      <c r="BB2494" s="2">
        <v>5.0999999999999996</v>
      </c>
      <c r="BC2494" s="2">
        <v>49.8</v>
      </c>
      <c r="BD2494" s="2">
        <v>50.796599999999998</v>
      </c>
      <c r="BE2494" s="4"/>
      <c r="BF2494" s="4"/>
    </row>
    <row r="2495" spans="1:58" x14ac:dyDescent="0.2">
      <c r="A2495" s="29">
        <v>2494</v>
      </c>
      <c r="B2495" s="7" t="s">
        <v>126</v>
      </c>
      <c r="C2495" s="3">
        <v>40007</v>
      </c>
      <c r="D2495" s="4" t="s">
        <v>28</v>
      </c>
      <c r="E2495" s="4" t="s">
        <v>163</v>
      </c>
      <c r="F2495" s="5" t="s">
        <v>188</v>
      </c>
      <c r="G2495" s="6">
        <v>0.875</v>
      </c>
      <c r="H2495" s="6">
        <v>0.91111111111111109</v>
      </c>
      <c r="I2495" s="85">
        <f t="shared" si="38"/>
        <v>51.999999999999972</v>
      </c>
      <c r="J2495" s="86">
        <f>I2495*Segmentos!$D$7*(AH2495%)*IF(ISNUMBER(AI2495),AI2495%,0)</f>
        <v>221831.99999999985</v>
      </c>
      <c r="K2495" s="86">
        <f>I2495*Segmentos!$D$7*(AL2495%)*IF(ISNUMBER(AM2495),AM2495%,0)</f>
        <v>266447.99999999983</v>
      </c>
      <c r="L2495" s="4"/>
      <c r="M2495" s="2">
        <v>1.18</v>
      </c>
      <c r="N2495" s="2">
        <v>4.3</v>
      </c>
      <c r="O2495" s="2">
        <v>27.2</v>
      </c>
      <c r="P2495" s="2">
        <v>90.052199999999999</v>
      </c>
      <c r="Q2495" s="2">
        <v>0.06</v>
      </c>
      <c r="R2495" s="2">
        <v>0.8</v>
      </c>
      <c r="S2495" s="2">
        <v>7.7</v>
      </c>
      <c r="T2495" s="2">
        <v>0.78510000000000002</v>
      </c>
      <c r="U2495" s="2">
        <v>0.41</v>
      </c>
      <c r="V2495" s="2">
        <v>1.5</v>
      </c>
      <c r="W2495" s="2">
        <v>27.1</v>
      </c>
      <c r="X2495" s="2">
        <v>6.56</v>
      </c>
      <c r="Y2495" s="2">
        <v>0.65</v>
      </c>
      <c r="Z2495" s="2">
        <v>6.1</v>
      </c>
      <c r="AA2495" s="2">
        <v>10.7</v>
      </c>
      <c r="AB2495" s="2">
        <v>14.7334</v>
      </c>
      <c r="AC2495" s="2">
        <v>2.72</v>
      </c>
      <c r="AD2495" s="2">
        <v>6.3</v>
      </c>
      <c r="AE2495" s="2">
        <v>42.8</v>
      </c>
      <c r="AF2495" s="2">
        <v>67.973699999999994</v>
      </c>
      <c r="AG2495" s="2">
        <v>1.07</v>
      </c>
      <c r="AH2495" s="22">
        <v>4.5</v>
      </c>
      <c r="AI2495" s="22">
        <v>23.7</v>
      </c>
      <c r="AJ2495" s="22">
        <v>38.591799999999999</v>
      </c>
      <c r="AK2495" s="18">
        <v>1.28</v>
      </c>
      <c r="AL2495" s="18">
        <v>4.2</v>
      </c>
      <c r="AM2495" s="18">
        <v>30.5</v>
      </c>
      <c r="AN2495" s="2">
        <v>51.4604</v>
      </c>
      <c r="AO2495" s="2">
        <v>0.48</v>
      </c>
      <c r="AP2495" s="2">
        <v>2.1</v>
      </c>
      <c r="AQ2495" s="2">
        <v>22.7</v>
      </c>
      <c r="AR2495" s="2">
        <v>3.9702000000000002</v>
      </c>
      <c r="AS2495" s="2">
        <v>1.05</v>
      </c>
      <c r="AT2495" s="2">
        <v>2.2999999999999998</v>
      </c>
      <c r="AU2495" s="2">
        <v>44.5</v>
      </c>
      <c r="AV2495" s="2">
        <v>17.5548</v>
      </c>
      <c r="AW2495" s="2">
        <v>0.93</v>
      </c>
      <c r="AX2495" s="2">
        <v>4.3</v>
      </c>
      <c r="AY2495" s="2">
        <v>21.7</v>
      </c>
      <c r="AZ2495" s="2">
        <v>20.4222</v>
      </c>
      <c r="BA2495" s="2">
        <v>1.65</v>
      </c>
      <c r="BB2495" s="2">
        <v>6.2</v>
      </c>
      <c r="BC2495" s="2">
        <v>26.7</v>
      </c>
      <c r="BD2495" s="2">
        <v>48.1051</v>
      </c>
      <c r="BE2495" s="4"/>
      <c r="BF2495" s="4"/>
    </row>
    <row r="2496" spans="1:58" x14ac:dyDescent="0.2">
      <c r="A2496" s="29">
        <v>2495</v>
      </c>
      <c r="B2496" s="7" t="s">
        <v>23</v>
      </c>
      <c r="C2496" s="3">
        <v>40007</v>
      </c>
      <c r="D2496" s="4" t="s">
        <v>21</v>
      </c>
      <c r="E2496" s="4" t="s">
        <v>170</v>
      </c>
      <c r="F2496" s="5" t="s">
        <v>188</v>
      </c>
      <c r="G2496" s="6">
        <v>0.87430555555555556</v>
      </c>
      <c r="H2496" s="6">
        <v>0.91736111111111107</v>
      </c>
      <c r="I2496" s="85">
        <f t="shared" si="38"/>
        <v>61.999999999999943</v>
      </c>
      <c r="J2496" s="86">
        <f>I2496*Segmentos!$D$7*(AH2496%)*IF(ISNUMBER(AI2496),AI2496%,0)</f>
        <v>93743.999999999913</v>
      </c>
      <c r="K2496" s="86">
        <f>I2496*Segmentos!$D$7*(AL2496%)*IF(ISNUMBER(AM2496),AM2496%,0)</f>
        <v>120155.9999999999</v>
      </c>
      <c r="L2496" s="4"/>
      <c r="M2496" s="2">
        <v>0.43</v>
      </c>
      <c r="N2496" s="2">
        <v>2.2999999999999998</v>
      </c>
      <c r="O2496" s="2">
        <v>18.7</v>
      </c>
      <c r="P2496" s="2">
        <v>34.1464</v>
      </c>
      <c r="Q2496" s="2">
        <v>0.05</v>
      </c>
      <c r="R2496" s="2">
        <v>1.4</v>
      </c>
      <c r="S2496" s="2">
        <v>3.4</v>
      </c>
      <c r="T2496" s="2">
        <v>0.61570000000000003</v>
      </c>
      <c r="U2496" s="2">
        <v>0.68</v>
      </c>
      <c r="V2496" s="2">
        <v>3.4</v>
      </c>
      <c r="W2496" s="2">
        <v>19.899999999999999</v>
      </c>
      <c r="X2496" s="2">
        <v>11.2972</v>
      </c>
      <c r="Y2496" s="2">
        <v>0.71</v>
      </c>
      <c r="Z2496" s="2">
        <v>2.5</v>
      </c>
      <c r="AA2496" s="2">
        <v>28.6</v>
      </c>
      <c r="AB2496" s="2">
        <v>16.538599999999999</v>
      </c>
      <c r="AC2496" s="2">
        <v>0.22</v>
      </c>
      <c r="AD2496" s="2">
        <v>1.9</v>
      </c>
      <c r="AE2496" s="2">
        <v>11.3</v>
      </c>
      <c r="AF2496" s="2">
        <v>5.6947999999999999</v>
      </c>
      <c r="AG2496" s="2">
        <v>0.37</v>
      </c>
      <c r="AH2496" s="22">
        <v>2.8</v>
      </c>
      <c r="AI2496" s="22">
        <v>13.5</v>
      </c>
      <c r="AJ2496" s="22">
        <v>13.9551</v>
      </c>
      <c r="AK2496" s="18">
        <v>0.49</v>
      </c>
      <c r="AL2496" s="18">
        <v>1.9</v>
      </c>
      <c r="AM2496" s="18">
        <v>25.5</v>
      </c>
      <c r="AN2496" s="2">
        <v>20.191299999999998</v>
      </c>
      <c r="AO2496" s="2">
        <v>0.02</v>
      </c>
      <c r="AP2496" s="2">
        <v>0.3</v>
      </c>
      <c r="AQ2496" s="2">
        <v>9.3000000000000007</v>
      </c>
      <c r="AR2496" s="2">
        <v>0.2034</v>
      </c>
      <c r="AS2496" s="2">
        <v>0.28000000000000003</v>
      </c>
      <c r="AT2496" s="2">
        <v>2</v>
      </c>
      <c r="AU2496" s="2">
        <v>14.2</v>
      </c>
      <c r="AV2496" s="2">
        <v>4.8483999999999998</v>
      </c>
      <c r="AW2496" s="2">
        <v>0.47</v>
      </c>
      <c r="AX2496" s="2">
        <v>3.1</v>
      </c>
      <c r="AY2496" s="2">
        <v>15.1</v>
      </c>
      <c r="AZ2496" s="2">
        <v>10.598000000000001</v>
      </c>
      <c r="BA2496" s="2">
        <v>0.61</v>
      </c>
      <c r="BB2496" s="2">
        <v>2.5</v>
      </c>
      <c r="BC2496" s="2">
        <v>24.2</v>
      </c>
      <c r="BD2496" s="2">
        <v>18.496500000000001</v>
      </c>
      <c r="BE2496" s="4"/>
      <c r="BF2496" s="4"/>
    </row>
    <row r="2497" spans="1:58" x14ac:dyDescent="0.2">
      <c r="A2497" s="29">
        <v>2496</v>
      </c>
      <c r="B2497" s="7" t="s">
        <v>25</v>
      </c>
      <c r="C2497" s="3">
        <v>40007</v>
      </c>
      <c r="D2497" s="4" t="s">
        <v>21</v>
      </c>
      <c r="E2497" s="4" t="s">
        <v>171</v>
      </c>
      <c r="F2497" s="5" t="s">
        <v>188</v>
      </c>
      <c r="G2497" s="6">
        <v>0.89513888888888893</v>
      </c>
      <c r="H2497" s="6">
        <v>0.8965277777777777</v>
      </c>
      <c r="I2497" s="85">
        <f t="shared" si="38"/>
        <v>1.999999999999833</v>
      </c>
      <c r="J2497" s="86">
        <f>I2497*Segmentos!$D$7*(AH2497%)*IF(ISNUMBER(AI2497),AI2497%,0)</f>
        <v>4799.9999999995989</v>
      </c>
      <c r="K2497" s="86">
        <f>I2497*Segmentos!$D$7*(AL2497%)*IF(ISNUMBER(AM2497),AM2497%,0)</f>
        <v>4799.9999999995989</v>
      </c>
      <c r="L2497" s="4"/>
      <c r="M2497" s="2">
        <v>0.61</v>
      </c>
      <c r="N2497" s="2">
        <v>0.6</v>
      </c>
      <c r="O2497" s="2">
        <v>100</v>
      </c>
      <c r="P2497" s="2">
        <v>47.877800000000001</v>
      </c>
      <c r="Q2497" s="2">
        <v>0</v>
      </c>
      <c r="R2497" s="2">
        <v>0</v>
      </c>
      <c r="S2497" s="8" t="s">
        <v>577</v>
      </c>
      <c r="T2497" s="2">
        <v>0</v>
      </c>
      <c r="U2497" s="2">
        <v>0.82</v>
      </c>
      <c r="V2497" s="2">
        <v>0.8</v>
      </c>
      <c r="W2497" s="2">
        <v>100</v>
      </c>
      <c r="X2497" s="2">
        <v>13.430199999999999</v>
      </c>
      <c r="Y2497" s="2">
        <v>0.72</v>
      </c>
      <c r="Z2497" s="2">
        <v>0.7</v>
      </c>
      <c r="AA2497" s="2">
        <v>100</v>
      </c>
      <c r="AB2497" s="2">
        <v>16.769600000000001</v>
      </c>
      <c r="AC2497" s="2">
        <v>0.69</v>
      </c>
      <c r="AD2497" s="2">
        <v>0.7</v>
      </c>
      <c r="AE2497" s="2">
        <v>100</v>
      </c>
      <c r="AF2497" s="2">
        <v>17.678100000000001</v>
      </c>
      <c r="AG2497" s="2">
        <v>0.61</v>
      </c>
      <c r="AH2497" s="22">
        <v>0.6</v>
      </c>
      <c r="AI2497" s="22">
        <v>100</v>
      </c>
      <c r="AJ2497" s="22">
        <v>22.845400000000001</v>
      </c>
      <c r="AK2497" s="18">
        <v>0.61</v>
      </c>
      <c r="AL2497" s="18">
        <v>0.6</v>
      </c>
      <c r="AM2497" s="18">
        <v>100</v>
      </c>
      <c r="AN2497" s="2">
        <v>25.032399999999999</v>
      </c>
      <c r="AO2497" s="2">
        <v>0</v>
      </c>
      <c r="AP2497" s="2">
        <v>0</v>
      </c>
      <c r="AQ2497" s="8" t="s">
        <v>577</v>
      </c>
      <c r="AR2497" s="2">
        <v>0</v>
      </c>
      <c r="AS2497" s="2">
        <v>0.14000000000000001</v>
      </c>
      <c r="AT2497" s="2">
        <v>0.1</v>
      </c>
      <c r="AU2497" s="2">
        <v>100</v>
      </c>
      <c r="AV2497" s="2">
        <v>2.4339</v>
      </c>
      <c r="AW2497" s="2">
        <v>0.81</v>
      </c>
      <c r="AX2497" s="2">
        <v>0.8</v>
      </c>
      <c r="AY2497" s="2">
        <v>100</v>
      </c>
      <c r="AZ2497" s="2">
        <v>18.3277</v>
      </c>
      <c r="BA2497" s="2">
        <v>0.9</v>
      </c>
      <c r="BB2497" s="2">
        <v>0.9</v>
      </c>
      <c r="BC2497" s="2">
        <v>100</v>
      </c>
      <c r="BD2497" s="2">
        <v>27.116199999999999</v>
      </c>
      <c r="BE2497" s="4"/>
      <c r="BF2497" s="4"/>
    </row>
    <row r="2498" spans="1:58" x14ac:dyDescent="0.2">
      <c r="A2498" s="29">
        <v>2497</v>
      </c>
      <c r="B2498" s="7" t="s">
        <v>33</v>
      </c>
      <c r="C2498" s="3">
        <v>40007</v>
      </c>
      <c r="D2498" s="4" t="s">
        <v>28</v>
      </c>
      <c r="E2498" s="4" t="s">
        <v>163</v>
      </c>
      <c r="F2498" s="5" t="s">
        <v>188</v>
      </c>
      <c r="G2498" s="6">
        <v>0.91666666666666663</v>
      </c>
      <c r="H2498" s="6">
        <v>0</v>
      </c>
      <c r="I2498" s="85">
        <f t="shared" si="38"/>
        <v>120.00000000000006</v>
      </c>
      <c r="J2498" s="86">
        <f>I2498*Segmentos!$D$7*(AH2498%)*IF(ISNUMBER(AI2498),AI2498%,0)</f>
        <v>637200.00000000023</v>
      </c>
      <c r="K2498" s="86">
        <f>I2498*Segmentos!$D$7*(AL2498%)*IF(ISNUMBER(AM2498),AM2498%,0)</f>
        <v>398640.00000000017</v>
      </c>
      <c r="L2498" s="4"/>
      <c r="M2498" s="2">
        <v>1.06</v>
      </c>
      <c r="N2498" s="2">
        <v>6.4</v>
      </c>
      <c r="O2498" s="2">
        <v>16.5</v>
      </c>
      <c r="P2498" s="2">
        <v>86.303399999999996</v>
      </c>
      <c r="Q2498" s="2">
        <v>0.24</v>
      </c>
      <c r="R2498" s="2">
        <v>3</v>
      </c>
      <c r="S2498" s="2">
        <v>8.1</v>
      </c>
      <c r="T2498" s="2">
        <v>3.2890999999999999</v>
      </c>
      <c r="U2498" s="2">
        <v>0.92</v>
      </c>
      <c r="V2498" s="2">
        <v>5.6</v>
      </c>
      <c r="W2498" s="2">
        <v>16.5</v>
      </c>
      <c r="X2498" s="2">
        <v>15.6388</v>
      </c>
      <c r="Y2498" s="2">
        <v>1.22</v>
      </c>
      <c r="Z2498" s="2">
        <v>7</v>
      </c>
      <c r="AA2498" s="2">
        <v>17.3</v>
      </c>
      <c r="AB2498" s="2">
        <v>29.235700000000001</v>
      </c>
      <c r="AC2498" s="2">
        <v>1.43</v>
      </c>
      <c r="AD2498" s="2">
        <v>8.1999999999999993</v>
      </c>
      <c r="AE2498" s="2">
        <v>17.5</v>
      </c>
      <c r="AF2498" s="2">
        <v>38.139800000000001</v>
      </c>
      <c r="AG2498" s="2">
        <v>1.33</v>
      </c>
      <c r="AH2498" s="22">
        <v>7.5</v>
      </c>
      <c r="AI2498" s="22">
        <v>17.7</v>
      </c>
      <c r="AJ2498" s="22">
        <v>51.009799999999998</v>
      </c>
      <c r="AK2498" s="18">
        <v>0.83</v>
      </c>
      <c r="AL2498" s="18">
        <v>5.5</v>
      </c>
      <c r="AM2498" s="18">
        <v>15.1</v>
      </c>
      <c r="AN2498" s="2">
        <v>35.293599999999998</v>
      </c>
      <c r="AO2498" s="2">
        <v>0.54</v>
      </c>
      <c r="AP2498" s="2">
        <v>2.5</v>
      </c>
      <c r="AQ2498" s="2">
        <v>21.6</v>
      </c>
      <c r="AR2498" s="2">
        <v>4.8026</v>
      </c>
      <c r="AS2498" s="2">
        <v>0.31</v>
      </c>
      <c r="AT2498" s="2">
        <v>4.2</v>
      </c>
      <c r="AU2498" s="2">
        <v>7.4</v>
      </c>
      <c r="AV2498" s="2">
        <v>5.5845000000000002</v>
      </c>
      <c r="AW2498" s="2">
        <v>0.51</v>
      </c>
      <c r="AX2498" s="2">
        <v>5.9</v>
      </c>
      <c r="AY2498" s="2">
        <v>8.6</v>
      </c>
      <c r="AZ2498" s="2">
        <v>11.8178</v>
      </c>
      <c r="BA2498" s="2">
        <v>2.0699999999999998</v>
      </c>
      <c r="BB2498" s="2">
        <v>9.1999999999999993</v>
      </c>
      <c r="BC2498" s="2">
        <v>22.4</v>
      </c>
      <c r="BD2498" s="2">
        <v>64.098600000000005</v>
      </c>
      <c r="BE2498" s="4"/>
      <c r="BF2498" s="4"/>
    </row>
    <row r="2499" spans="1:58" x14ac:dyDescent="0.2">
      <c r="A2499" s="29">
        <v>2498</v>
      </c>
      <c r="B2499" s="7" t="s">
        <v>32</v>
      </c>
      <c r="C2499" s="3">
        <v>40007</v>
      </c>
      <c r="D2499" s="4" t="s">
        <v>28</v>
      </c>
      <c r="E2499" s="4" t="s">
        <v>164</v>
      </c>
      <c r="F2499" s="5" t="s">
        <v>188</v>
      </c>
      <c r="G2499" s="6">
        <v>0.9145833333333333</v>
      </c>
      <c r="H2499" s="6">
        <v>0.91666666666666663</v>
      </c>
      <c r="I2499" s="85">
        <f t="shared" ref="I2499:I2562" si="39">IF(H2499&gt;=G2499,(H2499-G2499)*24*60,("24:00:00"-G2499+H2499)*24*60)</f>
        <v>2.9999999999999893</v>
      </c>
      <c r="J2499" s="86">
        <f>I2499*Segmentos!$D$7*(AH2499%)*IF(ISNUMBER(AI2499),AI2499%,0)</f>
        <v>10935.599999999962</v>
      </c>
      <c r="K2499" s="86">
        <f>I2499*Segmentos!$D$7*(AL2499%)*IF(ISNUMBER(AM2499),AM2499%,0)</f>
        <v>3974.3999999999864</v>
      </c>
      <c r="L2499" s="4"/>
      <c r="M2499" s="2">
        <v>0.62</v>
      </c>
      <c r="N2499" s="2">
        <v>1.1000000000000001</v>
      </c>
      <c r="O2499" s="2">
        <v>58.2</v>
      </c>
      <c r="P2499" s="2">
        <v>97.678700000000006</v>
      </c>
      <c r="Q2499" s="2">
        <v>0.13</v>
      </c>
      <c r="R2499" s="2">
        <v>0.4</v>
      </c>
      <c r="S2499" s="2">
        <v>33.299999999999997</v>
      </c>
      <c r="T2499" s="2">
        <v>3.3744999999999998</v>
      </c>
      <c r="U2499" s="2">
        <v>0.2</v>
      </c>
      <c r="V2499" s="2">
        <v>0.4</v>
      </c>
      <c r="W2499" s="2">
        <v>46.6</v>
      </c>
      <c r="X2499" s="2">
        <v>6.6040000000000001</v>
      </c>
      <c r="Y2499" s="2">
        <v>0.84</v>
      </c>
      <c r="Z2499" s="2">
        <v>1.6</v>
      </c>
      <c r="AA2499" s="2">
        <v>53.4</v>
      </c>
      <c r="AB2499" s="2">
        <v>38.968000000000004</v>
      </c>
      <c r="AC2499" s="2">
        <v>0.95</v>
      </c>
      <c r="AD2499" s="2">
        <v>1.4</v>
      </c>
      <c r="AE2499" s="2">
        <v>69.099999999999994</v>
      </c>
      <c r="AF2499" s="2">
        <v>48.732199999999999</v>
      </c>
      <c r="AG2499" s="2">
        <v>0.93</v>
      </c>
      <c r="AH2499" s="22">
        <v>1.3</v>
      </c>
      <c r="AI2499" s="22">
        <v>70.099999999999994</v>
      </c>
      <c r="AJ2499" s="22">
        <v>68.921099999999996</v>
      </c>
      <c r="AK2499" s="18">
        <v>0.35</v>
      </c>
      <c r="AL2499" s="18">
        <v>0.8</v>
      </c>
      <c r="AM2499" s="18">
        <v>41.4</v>
      </c>
      <c r="AN2499" s="2">
        <v>28.7576</v>
      </c>
      <c r="AO2499" s="2">
        <v>0.63</v>
      </c>
      <c r="AP2499" s="2">
        <v>1.2</v>
      </c>
      <c r="AQ2499" s="2">
        <v>52.7</v>
      </c>
      <c r="AR2499" s="2">
        <v>10.722899999999999</v>
      </c>
      <c r="AS2499" s="2">
        <v>0.05</v>
      </c>
      <c r="AT2499" s="2">
        <v>0.1</v>
      </c>
      <c r="AU2499" s="2">
        <v>33.299999999999997</v>
      </c>
      <c r="AV2499" s="2">
        <v>1.6204000000000001</v>
      </c>
      <c r="AW2499" s="2">
        <v>1.35</v>
      </c>
      <c r="AX2499" s="2">
        <v>2.2000000000000002</v>
      </c>
      <c r="AY2499" s="2">
        <v>60.4</v>
      </c>
      <c r="AZ2499" s="2">
        <v>60.889400000000002</v>
      </c>
      <c r="BA2499" s="2">
        <v>0.41</v>
      </c>
      <c r="BB2499" s="2">
        <v>0.7</v>
      </c>
      <c r="BC2499" s="2">
        <v>58.5</v>
      </c>
      <c r="BD2499" s="2">
        <v>24.446000000000002</v>
      </c>
      <c r="BE2499" s="4"/>
      <c r="BF2499" s="4"/>
    </row>
    <row r="2500" spans="1:58" x14ac:dyDescent="0.2">
      <c r="A2500" s="29">
        <v>2499</v>
      </c>
      <c r="B2500" s="7" t="s">
        <v>19</v>
      </c>
      <c r="C2500" s="3">
        <v>40007</v>
      </c>
      <c r="D2500" s="4" t="s">
        <v>17</v>
      </c>
      <c r="E2500" s="4" t="s">
        <v>166</v>
      </c>
      <c r="F2500" s="5" t="s">
        <v>188</v>
      </c>
      <c r="G2500" s="6">
        <v>0.9145833333333333</v>
      </c>
      <c r="H2500" s="6">
        <v>0.91666666666666663</v>
      </c>
      <c r="I2500" s="85">
        <f t="shared" si="39"/>
        <v>2.9999999999999893</v>
      </c>
      <c r="J2500" s="86">
        <f>I2500*Segmentos!$D$7*(AH2500%)*IF(ISNUMBER(AI2500),AI2500%,0)</f>
        <v>9771.5999999999658</v>
      </c>
      <c r="K2500" s="86">
        <f>I2500*Segmentos!$D$7*(AL2500%)*IF(ISNUMBER(AM2500),AM2500%,0)</f>
        <v>6583.199999999978</v>
      </c>
      <c r="L2500" s="4"/>
      <c r="M2500" s="2">
        <v>0.69</v>
      </c>
      <c r="N2500" s="2">
        <v>1.5</v>
      </c>
      <c r="O2500" s="2">
        <v>45.3</v>
      </c>
      <c r="P2500" s="2">
        <v>83.3065</v>
      </c>
      <c r="Q2500" s="2">
        <v>0</v>
      </c>
      <c r="R2500" s="2">
        <v>0</v>
      </c>
      <c r="S2500" s="8" t="s">
        <v>577</v>
      </c>
      <c r="T2500" s="2">
        <v>0</v>
      </c>
      <c r="U2500" s="2">
        <v>0.73</v>
      </c>
      <c r="V2500" s="2">
        <v>1.8</v>
      </c>
      <c r="W2500" s="2">
        <v>40.700000000000003</v>
      </c>
      <c r="X2500" s="2">
        <v>18.498799999999999</v>
      </c>
      <c r="Y2500" s="2">
        <v>0.62</v>
      </c>
      <c r="Z2500" s="2">
        <v>1.9</v>
      </c>
      <c r="AA2500" s="2">
        <v>33.299999999999997</v>
      </c>
      <c r="AB2500" s="2">
        <v>22.159600000000001</v>
      </c>
      <c r="AC2500" s="2">
        <v>1.08</v>
      </c>
      <c r="AD2500" s="2">
        <v>1.8</v>
      </c>
      <c r="AE2500" s="2">
        <v>59.3</v>
      </c>
      <c r="AF2500" s="2">
        <v>42.648099999999999</v>
      </c>
      <c r="AG2500" s="2">
        <v>0.84</v>
      </c>
      <c r="AH2500" s="22">
        <v>1.7</v>
      </c>
      <c r="AI2500" s="22">
        <v>47.9</v>
      </c>
      <c r="AJ2500" s="22">
        <v>47.789400000000001</v>
      </c>
      <c r="AK2500" s="18">
        <v>0.56000000000000005</v>
      </c>
      <c r="AL2500" s="18">
        <v>1.3</v>
      </c>
      <c r="AM2500" s="18">
        <v>42.2</v>
      </c>
      <c r="AN2500" s="2">
        <v>35.517099999999999</v>
      </c>
      <c r="AO2500" s="2">
        <v>0.9</v>
      </c>
      <c r="AP2500" s="2">
        <v>1.5</v>
      </c>
      <c r="AQ2500" s="2">
        <v>58.8</v>
      </c>
      <c r="AR2500" s="2">
        <v>11.794600000000001</v>
      </c>
      <c r="AS2500" s="2">
        <v>0.28000000000000003</v>
      </c>
      <c r="AT2500" s="2">
        <v>0.9</v>
      </c>
      <c r="AU2500" s="2">
        <v>33.299999999999997</v>
      </c>
      <c r="AV2500" s="2">
        <v>7.5216000000000003</v>
      </c>
      <c r="AW2500" s="2">
        <v>0.28000000000000003</v>
      </c>
      <c r="AX2500" s="2">
        <v>0.6</v>
      </c>
      <c r="AY2500" s="2">
        <v>45.4</v>
      </c>
      <c r="AZ2500" s="2">
        <v>9.6821000000000002</v>
      </c>
      <c r="BA2500" s="2">
        <v>1.18</v>
      </c>
      <c r="BB2500" s="2">
        <v>2.6</v>
      </c>
      <c r="BC2500" s="2">
        <v>45.3</v>
      </c>
      <c r="BD2500" s="2">
        <v>54.308199999999999</v>
      </c>
      <c r="BE2500" s="4"/>
      <c r="BF2500" s="4"/>
    </row>
    <row r="2501" spans="1:58" x14ac:dyDescent="0.2">
      <c r="A2501" s="29">
        <v>2500</v>
      </c>
      <c r="B2501" s="7" t="s">
        <v>2</v>
      </c>
      <c r="C2501" s="3">
        <v>40007</v>
      </c>
      <c r="D2501" s="4" t="s">
        <v>0</v>
      </c>
      <c r="E2501" s="4" t="s">
        <v>164</v>
      </c>
      <c r="F2501" s="5" t="s">
        <v>188</v>
      </c>
      <c r="G2501" s="6">
        <v>0.87430555555555556</v>
      </c>
      <c r="H2501" s="6">
        <v>0.91388888888888886</v>
      </c>
      <c r="I2501" s="85">
        <f t="shared" si="39"/>
        <v>56.999999999999957</v>
      </c>
      <c r="J2501" s="86">
        <f>I2501*Segmentos!$D$7*(AH2501%)*IF(ISNUMBER(AI2501),AI2501%,0)</f>
        <v>945561.59999999928</v>
      </c>
      <c r="K2501" s="86">
        <f>I2501*Segmentos!$D$7*(AL2501%)*IF(ISNUMBER(AM2501),AM2501%,0)</f>
        <v>1400489.9999999988</v>
      </c>
      <c r="L2501" s="4"/>
      <c r="M2501" s="2">
        <v>5.18</v>
      </c>
      <c r="N2501" s="2">
        <v>16.899999999999999</v>
      </c>
      <c r="O2501" s="2">
        <v>30.8</v>
      </c>
      <c r="P2501" s="2">
        <v>90.986800000000002</v>
      </c>
      <c r="Q2501" s="2">
        <v>3.82</v>
      </c>
      <c r="R2501" s="2">
        <v>12.5</v>
      </c>
      <c r="S2501" s="2">
        <v>30.4</v>
      </c>
      <c r="T2501" s="2">
        <v>11.1709</v>
      </c>
      <c r="U2501" s="2">
        <v>4.17</v>
      </c>
      <c r="V2501" s="2">
        <v>16.100000000000001</v>
      </c>
      <c r="W2501" s="2">
        <v>25.9</v>
      </c>
      <c r="X2501" s="2">
        <v>15.337300000000001</v>
      </c>
      <c r="Y2501" s="2">
        <v>5.3</v>
      </c>
      <c r="Z2501" s="2">
        <v>19.399999999999999</v>
      </c>
      <c r="AA2501" s="2">
        <v>27.4</v>
      </c>
      <c r="AB2501" s="2">
        <v>27.4465</v>
      </c>
      <c r="AC2501" s="2">
        <v>6.43</v>
      </c>
      <c r="AD2501" s="2">
        <v>17.3</v>
      </c>
      <c r="AE2501" s="2">
        <v>37.200000000000003</v>
      </c>
      <c r="AF2501" s="2">
        <v>37.0321</v>
      </c>
      <c r="AG2501" s="2">
        <v>4.1399999999999997</v>
      </c>
      <c r="AH2501" s="22">
        <v>16.2</v>
      </c>
      <c r="AI2501" s="22">
        <v>25.6</v>
      </c>
      <c r="AJ2501" s="22">
        <v>34.457799999999999</v>
      </c>
      <c r="AK2501" s="18">
        <v>6.13</v>
      </c>
      <c r="AL2501" s="18">
        <v>17.5</v>
      </c>
      <c r="AM2501" s="18">
        <v>35.1</v>
      </c>
      <c r="AN2501" s="2">
        <v>56.529000000000003</v>
      </c>
      <c r="AO2501" s="2">
        <v>5.32</v>
      </c>
      <c r="AP2501" s="2">
        <v>14.9</v>
      </c>
      <c r="AQ2501" s="2">
        <v>35.799999999999997</v>
      </c>
      <c r="AR2501" s="2">
        <v>10.205299999999999</v>
      </c>
      <c r="AS2501" s="2">
        <v>5.86</v>
      </c>
      <c r="AT2501" s="2">
        <v>18</v>
      </c>
      <c r="AU2501" s="2">
        <v>32.5</v>
      </c>
      <c r="AV2501" s="2">
        <v>22.659600000000001</v>
      </c>
      <c r="AW2501" s="2">
        <v>3.91</v>
      </c>
      <c r="AX2501" s="2">
        <v>14.5</v>
      </c>
      <c r="AY2501" s="2">
        <v>26.9</v>
      </c>
      <c r="AZ2501" s="2">
        <v>19.723099999999999</v>
      </c>
      <c r="BA2501" s="2">
        <v>5.71</v>
      </c>
      <c r="BB2501" s="2">
        <v>18.5</v>
      </c>
      <c r="BC2501" s="2">
        <v>30.9</v>
      </c>
      <c r="BD2501" s="2">
        <v>38.398800000000001</v>
      </c>
      <c r="BE2501" s="4"/>
      <c r="BF2501" s="4"/>
    </row>
    <row r="2502" spans="1:58" x14ac:dyDescent="0.2">
      <c r="A2502" s="29">
        <v>2501</v>
      </c>
      <c r="B2502" s="7" t="s">
        <v>16</v>
      </c>
      <c r="C2502" s="3">
        <v>40007</v>
      </c>
      <c r="D2502" s="4" t="s">
        <v>13</v>
      </c>
      <c r="E2502" s="4" t="s">
        <v>166</v>
      </c>
      <c r="F2502" s="5" t="s">
        <v>188</v>
      </c>
      <c r="G2502" s="6">
        <v>0.91388888888888886</v>
      </c>
      <c r="H2502" s="6">
        <v>0.91805555555555562</v>
      </c>
      <c r="I2502" s="85">
        <f t="shared" si="39"/>
        <v>6.0000000000001386</v>
      </c>
      <c r="J2502" s="86">
        <f>I2502*Segmentos!$D$7*(AH2502%)*IF(ISNUMBER(AI2502),AI2502%,0)</f>
        <v>279417.6000000065</v>
      </c>
      <c r="K2502" s="86">
        <f>I2502*Segmentos!$D$7*(AL2502%)*IF(ISNUMBER(AM2502),AM2502%,0)</f>
        <v>336727.20000000775</v>
      </c>
      <c r="L2502" s="4"/>
      <c r="M2502" s="2">
        <v>12.9</v>
      </c>
      <c r="N2502" s="2">
        <v>16.100000000000001</v>
      </c>
      <c r="O2502" s="2">
        <v>80.3</v>
      </c>
      <c r="P2502" s="2">
        <v>87.569599999999994</v>
      </c>
      <c r="Q2502" s="2">
        <v>9.85</v>
      </c>
      <c r="R2502" s="2">
        <v>11.6</v>
      </c>
      <c r="S2502" s="2">
        <v>84.8</v>
      </c>
      <c r="T2502" s="2">
        <v>11.1624</v>
      </c>
      <c r="U2502" s="2">
        <v>11.84</v>
      </c>
      <c r="V2502" s="2">
        <v>14.7</v>
      </c>
      <c r="W2502" s="2">
        <v>80.400000000000006</v>
      </c>
      <c r="X2502" s="2">
        <v>16.857800000000001</v>
      </c>
      <c r="Y2502" s="2">
        <v>11.33</v>
      </c>
      <c r="Z2502" s="2">
        <v>14.6</v>
      </c>
      <c r="AA2502" s="2">
        <v>77.7</v>
      </c>
      <c r="AB2502" s="2">
        <v>22.717500000000001</v>
      </c>
      <c r="AC2502" s="2">
        <v>16.53</v>
      </c>
      <c r="AD2502" s="2">
        <v>20.5</v>
      </c>
      <c r="AE2502" s="2">
        <v>80.599999999999994</v>
      </c>
      <c r="AF2502" s="2">
        <v>36.831899999999997</v>
      </c>
      <c r="AG2502" s="2">
        <v>11.65</v>
      </c>
      <c r="AH2502" s="22">
        <v>14.7</v>
      </c>
      <c r="AI2502" s="22">
        <v>79.2</v>
      </c>
      <c r="AJ2502" s="22">
        <v>37.537399999999998</v>
      </c>
      <c r="AK2502" s="18">
        <v>14.02</v>
      </c>
      <c r="AL2502" s="18">
        <v>17.3</v>
      </c>
      <c r="AM2502" s="18">
        <v>81.099999999999994</v>
      </c>
      <c r="AN2502" s="2">
        <v>50.032200000000003</v>
      </c>
      <c r="AO2502" s="2">
        <v>9.7899999999999991</v>
      </c>
      <c r="AP2502" s="2">
        <v>13.5</v>
      </c>
      <c r="AQ2502" s="2">
        <v>72.3</v>
      </c>
      <c r="AR2502" s="2">
        <v>7.26</v>
      </c>
      <c r="AS2502" s="2">
        <v>9.1199999999999992</v>
      </c>
      <c r="AT2502" s="2">
        <v>12.4</v>
      </c>
      <c r="AU2502" s="2">
        <v>73.3</v>
      </c>
      <c r="AV2502" s="2">
        <v>13.6425</v>
      </c>
      <c r="AW2502" s="2">
        <v>14.79</v>
      </c>
      <c r="AX2502" s="2">
        <v>18.2</v>
      </c>
      <c r="AY2502" s="2">
        <v>81.099999999999994</v>
      </c>
      <c r="AZ2502" s="2">
        <v>28.8721</v>
      </c>
      <c r="BA2502" s="2">
        <v>14.54</v>
      </c>
      <c r="BB2502" s="2">
        <v>17.2</v>
      </c>
      <c r="BC2502" s="2">
        <v>84.3</v>
      </c>
      <c r="BD2502" s="2">
        <v>37.795000000000002</v>
      </c>
      <c r="BE2502" s="4"/>
      <c r="BF2502" s="4"/>
    </row>
    <row r="2503" spans="1:58" x14ac:dyDescent="0.2">
      <c r="A2503" s="29">
        <v>2502</v>
      </c>
      <c r="B2503" s="7" t="s">
        <v>22</v>
      </c>
      <c r="C2503" s="3">
        <v>40007</v>
      </c>
      <c r="D2503" s="4" t="s">
        <v>21</v>
      </c>
      <c r="E2503" s="4" t="s">
        <v>164</v>
      </c>
      <c r="F2503" s="5" t="s">
        <v>188</v>
      </c>
      <c r="G2503" s="6">
        <v>0.83194444444444438</v>
      </c>
      <c r="H2503" s="6">
        <v>0.87361111111111101</v>
      </c>
      <c r="I2503" s="85">
        <f t="shared" si="39"/>
        <v>59.999999999999943</v>
      </c>
      <c r="J2503" s="86">
        <f>I2503*Segmentos!$D$7*(AH2503%)*IF(ISNUMBER(AI2503),AI2503%,0)</f>
        <v>245975.99999999977</v>
      </c>
      <c r="K2503" s="86">
        <f>I2503*Segmentos!$D$7*(AL2503%)*IF(ISNUMBER(AM2503),AM2503%,0)</f>
        <v>203351.99999999983</v>
      </c>
      <c r="L2503" s="4"/>
      <c r="M2503" s="2">
        <v>0.93</v>
      </c>
      <c r="N2503" s="2">
        <v>3.7</v>
      </c>
      <c r="O2503" s="2">
        <v>25.2</v>
      </c>
      <c r="P2503" s="2">
        <v>95.169300000000007</v>
      </c>
      <c r="Q2503" s="2">
        <v>0.04</v>
      </c>
      <c r="R2503" s="2">
        <v>0.7</v>
      </c>
      <c r="S2503" s="2">
        <v>5.9</v>
      </c>
      <c r="T2503" s="2">
        <v>0.72550000000000003</v>
      </c>
      <c r="U2503" s="2">
        <v>0.06</v>
      </c>
      <c r="V2503" s="2">
        <v>1.1000000000000001</v>
      </c>
      <c r="W2503" s="2">
        <v>5.3</v>
      </c>
      <c r="X2503" s="2">
        <v>1.1970000000000001</v>
      </c>
      <c r="Y2503" s="2">
        <v>0.43</v>
      </c>
      <c r="Z2503" s="2">
        <v>3.1</v>
      </c>
      <c r="AA2503" s="2">
        <v>13.9</v>
      </c>
      <c r="AB2503" s="2">
        <v>13.070600000000001</v>
      </c>
      <c r="AC2503" s="2">
        <v>2.37</v>
      </c>
      <c r="AD2503" s="2">
        <v>7.4</v>
      </c>
      <c r="AE2503" s="2">
        <v>32.200000000000003</v>
      </c>
      <c r="AF2503" s="2">
        <v>80.176299999999998</v>
      </c>
      <c r="AG2503" s="2">
        <v>1.02</v>
      </c>
      <c r="AH2503" s="22">
        <v>3.7</v>
      </c>
      <c r="AI2503" s="22">
        <v>27.7</v>
      </c>
      <c r="AJ2503" s="22">
        <v>49.894799999999996</v>
      </c>
      <c r="AK2503" s="18">
        <v>0.84</v>
      </c>
      <c r="AL2503" s="18">
        <v>3.7</v>
      </c>
      <c r="AM2503" s="18">
        <v>22.9</v>
      </c>
      <c r="AN2503" s="2">
        <v>45.274500000000003</v>
      </c>
      <c r="AO2503" s="2">
        <v>0.56000000000000005</v>
      </c>
      <c r="AP2503" s="2">
        <v>2.1</v>
      </c>
      <c r="AQ2503" s="2">
        <v>26.8</v>
      </c>
      <c r="AR2503" s="2">
        <v>6.3422999999999998</v>
      </c>
      <c r="AS2503" s="2">
        <v>0.75</v>
      </c>
      <c r="AT2503" s="2">
        <v>2.2999999999999998</v>
      </c>
      <c r="AU2503" s="2">
        <v>33.1</v>
      </c>
      <c r="AV2503" s="2">
        <v>16.888200000000001</v>
      </c>
      <c r="AW2503" s="2">
        <v>1.76</v>
      </c>
      <c r="AX2503" s="2">
        <v>3.7</v>
      </c>
      <c r="AY2503" s="2">
        <v>47.3</v>
      </c>
      <c r="AZ2503" s="2">
        <v>52.032899999999998</v>
      </c>
      <c r="BA2503" s="2">
        <v>0.51</v>
      </c>
      <c r="BB2503" s="2">
        <v>4.9000000000000004</v>
      </c>
      <c r="BC2503" s="2">
        <v>10.3</v>
      </c>
      <c r="BD2503" s="2">
        <v>19.905999999999999</v>
      </c>
      <c r="BE2503" s="4"/>
      <c r="BF2503" s="4"/>
    </row>
    <row r="2504" spans="1:58" x14ac:dyDescent="0.2">
      <c r="A2504" s="29">
        <v>2503</v>
      </c>
      <c r="B2504" s="7" t="s">
        <v>4</v>
      </c>
      <c r="C2504" s="3">
        <v>40007</v>
      </c>
      <c r="D2504" s="4" t="s">
        <v>3</v>
      </c>
      <c r="E2504" s="4" t="s">
        <v>165</v>
      </c>
      <c r="F2504" s="5" t="s">
        <v>188</v>
      </c>
      <c r="G2504" s="6">
        <v>0.77847222222222223</v>
      </c>
      <c r="H2504" s="6">
        <v>0.87361111111111101</v>
      </c>
      <c r="I2504" s="85">
        <f t="shared" si="39"/>
        <v>136.99999999999983</v>
      </c>
      <c r="J2504" s="86">
        <f>I2504*Segmentos!$D$7*(AH2504%)*IF(ISNUMBER(AI2504),AI2504%,0)</f>
        <v>1409181.9999999984</v>
      </c>
      <c r="K2504" s="86">
        <f>I2504*Segmentos!$D$7*(AL2504%)*IF(ISNUMBER(AM2504),AM2504%,0)</f>
        <v>2148159.9999999967</v>
      </c>
      <c r="L2504" s="4"/>
      <c r="M2504" s="2">
        <v>3.29</v>
      </c>
      <c r="N2504" s="2">
        <v>18</v>
      </c>
      <c r="O2504" s="2">
        <v>18.3</v>
      </c>
      <c r="P2504" s="2">
        <v>67.211600000000004</v>
      </c>
      <c r="Q2504" s="2">
        <v>2.84</v>
      </c>
      <c r="R2504" s="2">
        <v>15.5</v>
      </c>
      <c r="S2504" s="2">
        <v>18.399999999999999</v>
      </c>
      <c r="T2504" s="2">
        <v>9.6978000000000009</v>
      </c>
      <c r="U2504" s="2">
        <v>4.58</v>
      </c>
      <c r="V2504" s="2">
        <v>18.399999999999999</v>
      </c>
      <c r="W2504" s="2">
        <v>24.9</v>
      </c>
      <c r="X2504" s="2">
        <v>19.612300000000001</v>
      </c>
      <c r="Y2504" s="2">
        <v>3.51</v>
      </c>
      <c r="Z2504" s="2">
        <v>20.7</v>
      </c>
      <c r="AA2504" s="2">
        <v>16.899999999999999</v>
      </c>
      <c r="AB2504" s="2">
        <v>21.202200000000001</v>
      </c>
      <c r="AC2504" s="2">
        <v>2.4900000000000002</v>
      </c>
      <c r="AD2504" s="2">
        <v>16.5</v>
      </c>
      <c r="AE2504" s="2">
        <v>15</v>
      </c>
      <c r="AF2504" s="2">
        <v>16.699200000000001</v>
      </c>
      <c r="AG2504" s="2">
        <v>2.58</v>
      </c>
      <c r="AH2504" s="22">
        <v>18.5</v>
      </c>
      <c r="AI2504" s="22">
        <v>13.9</v>
      </c>
      <c r="AJ2504" s="22">
        <v>24.996600000000001</v>
      </c>
      <c r="AK2504" s="18">
        <v>3.93</v>
      </c>
      <c r="AL2504" s="18">
        <v>17.5</v>
      </c>
      <c r="AM2504" s="18">
        <v>22.4</v>
      </c>
      <c r="AN2504" s="2">
        <v>42.215000000000003</v>
      </c>
      <c r="AO2504" s="2">
        <v>1.46</v>
      </c>
      <c r="AP2504" s="2">
        <v>7.2</v>
      </c>
      <c r="AQ2504" s="2">
        <v>20.3</v>
      </c>
      <c r="AR2504" s="2">
        <v>3.2675000000000001</v>
      </c>
      <c r="AS2504" s="2">
        <v>2.91</v>
      </c>
      <c r="AT2504" s="2">
        <v>13.6</v>
      </c>
      <c r="AU2504" s="2">
        <v>21.4</v>
      </c>
      <c r="AV2504" s="2">
        <v>13.094099999999999</v>
      </c>
      <c r="AW2504" s="2">
        <v>3.29</v>
      </c>
      <c r="AX2504" s="2">
        <v>18.8</v>
      </c>
      <c r="AY2504" s="2">
        <v>17.5</v>
      </c>
      <c r="AZ2504" s="2">
        <v>19.3657</v>
      </c>
      <c r="BA2504" s="2">
        <v>4.0199999999999996</v>
      </c>
      <c r="BB2504" s="2">
        <v>23</v>
      </c>
      <c r="BC2504" s="2">
        <v>17.5</v>
      </c>
      <c r="BD2504" s="2">
        <v>31.484300000000001</v>
      </c>
      <c r="BE2504" s="4"/>
      <c r="BF2504" s="4"/>
    </row>
    <row r="2505" spans="1:58" x14ac:dyDescent="0.2">
      <c r="A2505" s="29">
        <v>2504</v>
      </c>
      <c r="B2505" s="7" t="s">
        <v>15</v>
      </c>
      <c r="C2505" s="3">
        <v>40008</v>
      </c>
      <c r="D2505" s="4" t="s">
        <v>13</v>
      </c>
      <c r="E2505" s="4" t="s">
        <v>164</v>
      </c>
      <c r="F2505" s="5" t="s">
        <v>189</v>
      </c>
      <c r="G2505" s="6">
        <v>0.875</v>
      </c>
      <c r="H2505" s="6">
        <v>0.91319444444444453</v>
      </c>
      <c r="I2505" s="85">
        <f t="shared" si="39"/>
        <v>55.000000000000128</v>
      </c>
      <c r="J2505" s="86">
        <f>I2505*Segmentos!$D$7*(AH2505%)*IF(ISNUMBER(AI2505),AI2505%,0)</f>
        <v>1663728.000000004</v>
      </c>
      <c r="K2505" s="86">
        <f>I2505*Segmentos!$D$7*(AL2505%)*IF(ISNUMBER(AM2505),AM2505%,0)</f>
        <v>2433354.0000000051</v>
      </c>
      <c r="L2505" s="4"/>
      <c r="M2505" s="2">
        <v>9.41</v>
      </c>
      <c r="N2505" s="2">
        <v>20.8</v>
      </c>
      <c r="O2505" s="2">
        <v>45.3</v>
      </c>
      <c r="P2505" s="2">
        <v>86.855099999999993</v>
      </c>
      <c r="Q2505" s="2">
        <v>6.05</v>
      </c>
      <c r="R2505" s="2">
        <v>14.2</v>
      </c>
      <c r="S2505" s="2">
        <v>42.7</v>
      </c>
      <c r="T2505" s="2">
        <v>9.3116000000000003</v>
      </c>
      <c r="U2505" s="2">
        <v>6.34</v>
      </c>
      <c r="V2505" s="2">
        <v>18</v>
      </c>
      <c r="W2505" s="2">
        <v>35.1</v>
      </c>
      <c r="X2505" s="2">
        <v>12.264699999999999</v>
      </c>
      <c r="Y2505" s="2">
        <v>8.1</v>
      </c>
      <c r="Z2505" s="2">
        <v>21.1</v>
      </c>
      <c r="AA2505" s="2">
        <v>38.299999999999997</v>
      </c>
      <c r="AB2505" s="2">
        <v>22.081700000000001</v>
      </c>
      <c r="AC2505" s="2">
        <v>14.26</v>
      </c>
      <c r="AD2505" s="2">
        <v>25.6</v>
      </c>
      <c r="AE2505" s="2">
        <v>55.8</v>
      </c>
      <c r="AF2505" s="2">
        <v>43.197099999999999</v>
      </c>
      <c r="AG2505" s="2">
        <v>7.57</v>
      </c>
      <c r="AH2505" s="22">
        <v>18.399999999999999</v>
      </c>
      <c r="AI2505" s="22">
        <v>41.1</v>
      </c>
      <c r="AJ2505" s="22">
        <v>33.147399999999998</v>
      </c>
      <c r="AK2505" s="18">
        <v>11.07</v>
      </c>
      <c r="AL2505" s="18">
        <v>22.9</v>
      </c>
      <c r="AM2505" s="18">
        <v>48.3</v>
      </c>
      <c r="AN2505" s="2">
        <v>53.707700000000003</v>
      </c>
      <c r="AO2505" s="2">
        <v>6.77</v>
      </c>
      <c r="AP2505" s="2">
        <v>14.6</v>
      </c>
      <c r="AQ2505" s="2">
        <v>46.2</v>
      </c>
      <c r="AR2505" s="2">
        <v>6.8253000000000004</v>
      </c>
      <c r="AS2505" s="2">
        <v>7.09</v>
      </c>
      <c r="AT2505" s="2">
        <v>16.2</v>
      </c>
      <c r="AU2505" s="2">
        <v>43.8</v>
      </c>
      <c r="AV2505" s="2">
        <v>14.4138</v>
      </c>
      <c r="AW2505" s="2">
        <v>9.83</v>
      </c>
      <c r="AX2505" s="2">
        <v>22.7</v>
      </c>
      <c r="AY2505" s="2">
        <v>43.2</v>
      </c>
      <c r="AZ2505" s="2">
        <v>26.089200000000002</v>
      </c>
      <c r="BA2505" s="2">
        <v>11.18</v>
      </c>
      <c r="BB2505" s="2">
        <v>23.7</v>
      </c>
      <c r="BC2505" s="2">
        <v>47.2</v>
      </c>
      <c r="BD2505" s="2">
        <v>39.526800000000001</v>
      </c>
      <c r="BE2505" s="4"/>
      <c r="BF2505" s="4"/>
    </row>
    <row r="2506" spans="1:58" x14ac:dyDescent="0.2">
      <c r="A2506" s="29">
        <v>2505</v>
      </c>
      <c r="B2506" s="7" t="s">
        <v>118</v>
      </c>
      <c r="C2506" s="3">
        <v>40008</v>
      </c>
      <c r="D2506" s="4" t="s">
        <v>8</v>
      </c>
      <c r="E2506" s="4" t="s">
        <v>166</v>
      </c>
      <c r="F2506" s="5" t="s">
        <v>189</v>
      </c>
      <c r="G2506" s="6">
        <v>0.9194444444444444</v>
      </c>
      <c r="H2506" s="6">
        <v>0.99444444444444446</v>
      </c>
      <c r="I2506" s="85">
        <f t="shared" si="39"/>
        <v>108.0000000000001</v>
      </c>
      <c r="J2506" s="86">
        <f>I2506*Segmentos!$D$7*(AH2506%)*IF(ISNUMBER(AI2506),AI2506%,0)</f>
        <v>2166048.0000000019</v>
      </c>
      <c r="K2506" s="86">
        <f>I2506*Segmentos!$D$7*(AL2506%)*IF(ISNUMBER(AM2506),AM2506%,0)</f>
        <v>1969142.4000000015</v>
      </c>
      <c r="L2506" s="4"/>
      <c r="M2506" s="2">
        <v>4.7699999999999996</v>
      </c>
      <c r="N2506" s="2">
        <v>22.1</v>
      </c>
      <c r="O2506" s="2">
        <v>21.5</v>
      </c>
      <c r="P2506" s="2">
        <v>86.644400000000005</v>
      </c>
      <c r="Q2506" s="2">
        <v>1.93</v>
      </c>
      <c r="R2506" s="2">
        <v>14</v>
      </c>
      <c r="S2506" s="2">
        <v>13.8</v>
      </c>
      <c r="T2506" s="2">
        <v>5.8617999999999997</v>
      </c>
      <c r="U2506" s="2">
        <v>4.3899999999999997</v>
      </c>
      <c r="V2506" s="2">
        <v>23.4</v>
      </c>
      <c r="W2506" s="2">
        <v>18.7</v>
      </c>
      <c r="X2506" s="2">
        <v>16.697600000000001</v>
      </c>
      <c r="Y2506" s="2">
        <v>4.58</v>
      </c>
      <c r="Z2506" s="2">
        <v>23.7</v>
      </c>
      <c r="AA2506" s="2">
        <v>19.3</v>
      </c>
      <c r="AB2506" s="2">
        <v>24.584099999999999</v>
      </c>
      <c r="AC2506" s="2">
        <v>6.63</v>
      </c>
      <c r="AD2506" s="2">
        <v>24</v>
      </c>
      <c r="AE2506" s="2">
        <v>27.6</v>
      </c>
      <c r="AF2506" s="2">
        <v>39.500900000000001</v>
      </c>
      <c r="AG2506" s="2">
        <v>4.99</v>
      </c>
      <c r="AH2506" s="22">
        <v>23</v>
      </c>
      <c r="AI2506" s="22">
        <v>21.8</v>
      </c>
      <c r="AJ2506" s="22">
        <v>43.024999999999999</v>
      </c>
      <c r="AK2506" s="18">
        <v>4.57</v>
      </c>
      <c r="AL2506" s="18">
        <v>21.4</v>
      </c>
      <c r="AM2506" s="18">
        <v>21.3</v>
      </c>
      <c r="AN2506" s="2">
        <v>43.619399999999999</v>
      </c>
      <c r="AO2506" s="2">
        <v>1.71</v>
      </c>
      <c r="AP2506" s="2">
        <v>9.5</v>
      </c>
      <c r="AQ2506" s="2">
        <v>18</v>
      </c>
      <c r="AR2506" s="2">
        <v>3.3883999999999999</v>
      </c>
      <c r="AS2506" s="2">
        <v>4.92</v>
      </c>
      <c r="AT2506" s="2">
        <v>22.6</v>
      </c>
      <c r="AU2506" s="2">
        <v>21.8</v>
      </c>
      <c r="AV2506" s="2">
        <v>19.690200000000001</v>
      </c>
      <c r="AW2506" s="2">
        <v>6.53</v>
      </c>
      <c r="AX2506" s="2">
        <v>26.7</v>
      </c>
      <c r="AY2506" s="2">
        <v>24.5</v>
      </c>
      <c r="AZ2506" s="2">
        <v>34.098599999999998</v>
      </c>
      <c r="BA2506" s="2">
        <v>4.24</v>
      </c>
      <c r="BB2506" s="2">
        <v>22.1</v>
      </c>
      <c r="BC2506" s="2">
        <v>19.2</v>
      </c>
      <c r="BD2506" s="2">
        <v>29.467199999999998</v>
      </c>
      <c r="BE2506" s="4"/>
      <c r="BF2506" s="4"/>
    </row>
    <row r="2507" spans="1:58" x14ac:dyDescent="0.2">
      <c r="A2507" s="29">
        <v>2506</v>
      </c>
      <c r="B2507" s="7" t="s">
        <v>140</v>
      </c>
      <c r="C2507" s="3">
        <v>40008</v>
      </c>
      <c r="D2507" s="4" t="s">
        <v>21</v>
      </c>
      <c r="E2507" s="4" t="s">
        <v>169</v>
      </c>
      <c r="F2507" s="5" t="s">
        <v>189</v>
      </c>
      <c r="G2507" s="6">
        <v>0.91805555555555562</v>
      </c>
      <c r="H2507" s="6">
        <v>0.95208333333333339</v>
      </c>
      <c r="I2507" s="85">
        <f t="shared" si="39"/>
        <v>48.999999999999986</v>
      </c>
      <c r="J2507" s="86">
        <f>I2507*Segmentos!$D$7*(AH2507%)*IF(ISNUMBER(AI2507),AI2507%,0)</f>
        <v>123479.99999999996</v>
      </c>
      <c r="K2507" s="86">
        <f>I2507*Segmentos!$D$7*(AL2507%)*IF(ISNUMBER(AM2507),AM2507%,0)</f>
        <v>83417.599999999962</v>
      </c>
      <c r="L2507" s="4" t="s">
        <v>504</v>
      </c>
      <c r="M2507" s="2">
        <v>0.52</v>
      </c>
      <c r="N2507" s="2">
        <v>1.7</v>
      </c>
      <c r="O2507" s="2">
        <v>30.1</v>
      </c>
      <c r="P2507" s="2">
        <v>71.086200000000005</v>
      </c>
      <c r="Q2507" s="2">
        <v>0.18</v>
      </c>
      <c r="R2507" s="2">
        <v>1</v>
      </c>
      <c r="S2507" s="2">
        <v>18.3</v>
      </c>
      <c r="T2507" s="2">
        <v>4.1867000000000001</v>
      </c>
      <c r="U2507" s="2">
        <v>0.17</v>
      </c>
      <c r="V2507" s="2">
        <v>0.6</v>
      </c>
      <c r="W2507" s="2">
        <v>27.4</v>
      </c>
      <c r="X2507" s="2">
        <v>4.9804000000000004</v>
      </c>
      <c r="Y2507" s="2">
        <v>0.84</v>
      </c>
      <c r="Z2507" s="2">
        <v>2.6</v>
      </c>
      <c r="AA2507" s="2">
        <v>32.299999999999997</v>
      </c>
      <c r="AB2507" s="2">
        <v>34.064100000000003</v>
      </c>
      <c r="AC2507" s="2">
        <v>0.62</v>
      </c>
      <c r="AD2507" s="2">
        <v>2</v>
      </c>
      <c r="AE2507" s="2">
        <v>31.3</v>
      </c>
      <c r="AF2507" s="2">
        <v>27.855</v>
      </c>
      <c r="AG2507" s="2">
        <v>0.63</v>
      </c>
      <c r="AH2507" s="22">
        <v>2.1</v>
      </c>
      <c r="AI2507" s="22">
        <v>30</v>
      </c>
      <c r="AJ2507" s="22">
        <v>40.802300000000002</v>
      </c>
      <c r="AK2507" s="18">
        <v>0.42</v>
      </c>
      <c r="AL2507" s="18">
        <v>1.4</v>
      </c>
      <c r="AM2507" s="18">
        <v>30.4</v>
      </c>
      <c r="AN2507" s="2">
        <v>30.283899999999999</v>
      </c>
      <c r="AO2507" s="2">
        <v>0.4</v>
      </c>
      <c r="AP2507" s="2">
        <v>0.9</v>
      </c>
      <c r="AQ2507" s="2">
        <v>42.5</v>
      </c>
      <c r="AR2507" s="2">
        <v>5.9242999999999997</v>
      </c>
      <c r="AS2507" s="2">
        <v>0.2</v>
      </c>
      <c r="AT2507" s="2">
        <v>1.2</v>
      </c>
      <c r="AU2507" s="2">
        <v>17.2</v>
      </c>
      <c r="AV2507" s="2">
        <v>6.1375000000000002</v>
      </c>
      <c r="AW2507" s="2">
        <v>1.1000000000000001</v>
      </c>
      <c r="AX2507" s="2">
        <v>2.7</v>
      </c>
      <c r="AY2507" s="2">
        <v>40.799999999999997</v>
      </c>
      <c r="AZ2507" s="2">
        <v>43.152099999999997</v>
      </c>
      <c r="BA2507" s="2">
        <v>0.3</v>
      </c>
      <c r="BB2507" s="2">
        <v>1.5</v>
      </c>
      <c r="BC2507" s="2">
        <v>19.7</v>
      </c>
      <c r="BD2507" s="2">
        <v>15.872199999999999</v>
      </c>
      <c r="BE2507" s="4"/>
      <c r="BF2507" s="4"/>
    </row>
    <row r="2508" spans="1:58" x14ac:dyDescent="0.2">
      <c r="A2508" s="29">
        <v>2507</v>
      </c>
      <c r="B2508" s="7" t="s">
        <v>5</v>
      </c>
      <c r="C2508" s="3">
        <v>40008</v>
      </c>
      <c r="D2508" s="4" t="s">
        <v>3</v>
      </c>
      <c r="E2508" s="4" t="s">
        <v>164</v>
      </c>
      <c r="F2508" s="5" t="s">
        <v>189</v>
      </c>
      <c r="G2508" s="6">
        <v>0.87361111111111101</v>
      </c>
      <c r="H2508" s="6">
        <v>0.91666666666666663</v>
      </c>
      <c r="I2508" s="85">
        <f t="shared" si="39"/>
        <v>62.000000000000099</v>
      </c>
      <c r="J2508" s="86">
        <f>I2508*Segmentos!$D$7*(AH2508%)*IF(ISNUMBER(AI2508),AI2508%,0)</f>
        <v>1159300.8000000019</v>
      </c>
      <c r="K2508" s="86">
        <f>I2508*Segmentos!$D$7*(AL2508%)*IF(ISNUMBER(AM2508),AM2508%,0)</f>
        <v>1417369.6000000022</v>
      </c>
      <c r="L2508" s="4"/>
      <c r="M2508" s="2">
        <v>5.2</v>
      </c>
      <c r="N2508" s="2">
        <v>15.5</v>
      </c>
      <c r="O2508" s="2">
        <v>33.6</v>
      </c>
      <c r="P2508" s="2">
        <v>82.413300000000007</v>
      </c>
      <c r="Q2508" s="2">
        <v>3.04</v>
      </c>
      <c r="R2508" s="2">
        <v>11.7</v>
      </c>
      <c r="S2508" s="2">
        <v>26</v>
      </c>
      <c r="T2508" s="2">
        <v>8.0429999999999993</v>
      </c>
      <c r="U2508" s="2">
        <v>5.48</v>
      </c>
      <c r="V2508" s="2">
        <v>13.1</v>
      </c>
      <c r="W2508" s="2">
        <v>41.7</v>
      </c>
      <c r="X2508" s="2">
        <v>18.188099999999999</v>
      </c>
      <c r="Y2508" s="2">
        <v>6.51</v>
      </c>
      <c r="Z2508" s="2">
        <v>18</v>
      </c>
      <c r="AA2508" s="2">
        <v>36.200000000000003</v>
      </c>
      <c r="AB2508" s="2">
        <v>30.439900000000002</v>
      </c>
      <c r="AC2508" s="2">
        <v>4.95</v>
      </c>
      <c r="AD2508" s="2">
        <v>16.7</v>
      </c>
      <c r="AE2508" s="2">
        <v>29.7</v>
      </c>
      <c r="AF2508" s="2">
        <v>25.7423</v>
      </c>
      <c r="AG2508" s="2">
        <v>4.6500000000000004</v>
      </c>
      <c r="AH2508" s="22">
        <v>15.9</v>
      </c>
      <c r="AI2508" s="22">
        <v>29.4</v>
      </c>
      <c r="AJ2508" s="22">
        <v>34.984400000000001</v>
      </c>
      <c r="AK2508" s="18">
        <v>5.7</v>
      </c>
      <c r="AL2508" s="18">
        <v>15.2</v>
      </c>
      <c r="AM2508" s="18">
        <v>37.6</v>
      </c>
      <c r="AN2508" s="2">
        <v>47.428899999999999</v>
      </c>
      <c r="AO2508" s="2">
        <v>3.32</v>
      </c>
      <c r="AP2508" s="2">
        <v>12.6</v>
      </c>
      <c r="AQ2508" s="2">
        <v>26.4</v>
      </c>
      <c r="AR2508" s="2">
        <v>5.7542999999999997</v>
      </c>
      <c r="AS2508" s="2">
        <v>3.75</v>
      </c>
      <c r="AT2508" s="2">
        <v>12.3</v>
      </c>
      <c r="AU2508" s="2">
        <v>30.4</v>
      </c>
      <c r="AV2508" s="2">
        <v>13.085000000000001</v>
      </c>
      <c r="AW2508" s="2">
        <v>6.24</v>
      </c>
      <c r="AX2508" s="2">
        <v>16.100000000000001</v>
      </c>
      <c r="AY2508" s="2">
        <v>38.9</v>
      </c>
      <c r="AZ2508" s="2">
        <v>28.444600000000001</v>
      </c>
      <c r="BA2508" s="2">
        <v>5.79</v>
      </c>
      <c r="BB2508" s="2">
        <v>17.7</v>
      </c>
      <c r="BC2508" s="2">
        <v>32.700000000000003</v>
      </c>
      <c r="BD2508" s="2">
        <v>35.129300000000001</v>
      </c>
      <c r="BE2508" s="4"/>
      <c r="BF2508" s="4"/>
    </row>
    <row r="2509" spans="1:58" x14ac:dyDescent="0.2">
      <c r="A2509" s="29">
        <v>2508</v>
      </c>
      <c r="B2509" s="7" t="s">
        <v>18</v>
      </c>
      <c r="C2509" s="3">
        <v>40008</v>
      </c>
      <c r="D2509" s="4" t="s">
        <v>17</v>
      </c>
      <c r="E2509" s="4" t="s">
        <v>168</v>
      </c>
      <c r="F2509" s="5" t="s">
        <v>189</v>
      </c>
      <c r="G2509" s="6">
        <v>0.83263888888888893</v>
      </c>
      <c r="H2509" s="6">
        <v>0.9145833333333333</v>
      </c>
      <c r="I2509" s="85">
        <f t="shared" si="39"/>
        <v>117.9999999999999</v>
      </c>
      <c r="J2509" s="86">
        <f>I2509*Segmentos!$D$7*(AH2509%)*IF(ISNUMBER(AI2509),AI2509%,0)</f>
        <v>427065.59999999963</v>
      </c>
      <c r="K2509" s="86">
        <f>I2509*Segmentos!$D$7*(AL2509%)*IF(ISNUMBER(AM2509),AM2509%,0)</f>
        <v>406533.59999999969</v>
      </c>
      <c r="L2509" s="4" t="s">
        <v>505</v>
      </c>
      <c r="M2509" s="2">
        <v>0.88</v>
      </c>
      <c r="N2509" s="2">
        <v>3.3</v>
      </c>
      <c r="O2509" s="2">
        <v>27</v>
      </c>
      <c r="P2509" s="2">
        <v>92.043599999999998</v>
      </c>
      <c r="Q2509" s="2">
        <v>0.36</v>
      </c>
      <c r="R2509" s="2">
        <v>1.2</v>
      </c>
      <c r="S2509" s="2">
        <v>29.5</v>
      </c>
      <c r="T2509" s="2">
        <v>6.2206000000000001</v>
      </c>
      <c r="U2509" s="2">
        <v>0.59</v>
      </c>
      <c r="V2509" s="2">
        <v>2.2999999999999998</v>
      </c>
      <c r="W2509" s="2">
        <v>25.6</v>
      </c>
      <c r="X2509" s="2">
        <v>12.926399999999999</v>
      </c>
      <c r="Y2509" s="2">
        <v>0.96</v>
      </c>
      <c r="Z2509" s="2">
        <v>3.1</v>
      </c>
      <c r="AA2509" s="2">
        <v>30.6</v>
      </c>
      <c r="AB2509" s="2">
        <v>29.602799999999998</v>
      </c>
      <c r="AC2509" s="2">
        <v>1.27</v>
      </c>
      <c r="AD2509" s="2">
        <v>5</v>
      </c>
      <c r="AE2509" s="2">
        <v>25.1</v>
      </c>
      <c r="AF2509" s="2">
        <v>43.293700000000001</v>
      </c>
      <c r="AG2509" s="2">
        <v>0.89</v>
      </c>
      <c r="AH2509" s="22">
        <v>3.9</v>
      </c>
      <c r="AI2509" s="22">
        <v>23.2</v>
      </c>
      <c r="AJ2509" s="22">
        <v>44.127000000000002</v>
      </c>
      <c r="AK2509" s="18">
        <v>0.87</v>
      </c>
      <c r="AL2509" s="18">
        <v>2.7</v>
      </c>
      <c r="AM2509" s="18">
        <v>31.9</v>
      </c>
      <c r="AN2509" s="2">
        <v>47.916600000000003</v>
      </c>
      <c r="AO2509" s="2">
        <v>0.08</v>
      </c>
      <c r="AP2509" s="2">
        <v>1.5</v>
      </c>
      <c r="AQ2509" s="2">
        <v>5.4</v>
      </c>
      <c r="AR2509" s="2">
        <v>0.94689999999999996</v>
      </c>
      <c r="AS2509" s="2">
        <v>0.05</v>
      </c>
      <c r="AT2509" s="2">
        <v>1.1000000000000001</v>
      </c>
      <c r="AU2509" s="2">
        <v>4.5999999999999996</v>
      </c>
      <c r="AV2509" s="2">
        <v>1.2043999999999999</v>
      </c>
      <c r="AW2509" s="2">
        <v>1.17</v>
      </c>
      <c r="AX2509" s="2">
        <v>5.3</v>
      </c>
      <c r="AY2509" s="2">
        <v>22.2</v>
      </c>
      <c r="AZ2509" s="2">
        <v>35.110900000000001</v>
      </c>
      <c r="BA2509" s="2">
        <v>1.37</v>
      </c>
      <c r="BB2509" s="2">
        <v>3.5</v>
      </c>
      <c r="BC2509" s="2">
        <v>39.4</v>
      </c>
      <c r="BD2509" s="2">
        <v>54.781399999999998</v>
      </c>
      <c r="BE2509" s="4"/>
      <c r="BF2509" s="4"/>
    </row>
    <row r="2510" spans="1:58" x14ac:dyDescent="0.2">
      <c r="A2510" s="29">
        <v>2509</v>
      </c>
      <c r="B2510" s="7" t="s">
        <v>122</v>
      </c>
      <c r="C2510" s="3">
        <v>40008</v>
      </c>
      <c r="D2510" s="4" t="s">
        <v>0</v>
      </c>
      <c r="E2510" s="4" t="s">
        <v>167</v>
      </c>
      <c r="F2510" s="5" t="s">
        <v>189</v>
      </c>
      <c r="G2510" s="6">
        <v>0.91666666666666663</v>
      </c>
      <c r="H2510" s="6">
        <v>0.99305555555555547</v>
      </c>
      <c r="I2510" s="85">
        <f t="shared" si="39"/>
        <v>109.99999999999993</v>
      </c>
      <c r="J2510" s="86">
        <f>I2510*Segmentos!$D$7*(AH2510%)*IF(ISNUMBER(AI2510),AI2510%,0)</f>
        <v>2363239.9999999981</v>
      </c>
      <c r="K2510" s="86">
        <f>I2510*Segmentos!$D$7*(AL2510%)*IF(ISNUMBER(AM2510),AM2510%,0)</f>
        <v>2501927.9999999981</v>
      </c>
      <c r="L2510" s="4"/>
      <c r="M2510" s="2">
        <v>5.54</v>
      </c>
      <c r="N2510" s="2">
        <v>22</v>
      </c>
      <c r="O2510" s="2">
        <v>25.2</v>
      </c>
      <c r="P2510" s="2">
        <v>91.250200000000007</v>
      </c>
      <c r="Q2510" s="2">
        <v>2.57</v>
      </c>
      <c r="R2510" s="2">
        <v>14.7</v>
      </c>
      <c r="S2510" s="2">
        <v>17.5</v>
      </c>
      <c r="T2510" s="2">
        <v>7.0734000000000004</v>
      </c>
      <c r="U2510" s="2">
        <v>4.12</v>
      </c>
      <c r="V2510" s="2">
        <v>20.6</v>
      </c>
      <c r="W2510" s="2">
        <v>20</v>
      </c>
      <c r="X2510" s="2">
        <v>14.217499999999999</v>
      </c>
      <c r="Y2510" s="2">
        <v>4.3099999999999996</v>
      </c>
      <c r="Z2510" s="2">
        <v>23.3</v>
      </c>
      <c r="AA2510" s="2">
        <v>18.5</v>
      </c>
      <c r="AB2510" s="2">
        <v>20.983000000000001</v>
      </c>
      <c r="AC2510" s="2">
        <v>9.0500000000000007</v>
      </c>
      <c r="AD2510" s="2">
        <v>25.4</v>
      </c>
      <c r="AE2510" s="2">
        <v>35.700000000000003</v>
      </c>
      <c r="AF2510" s="2">
        <v>48.976199999999999</v>
      </c>
      <c r="AG2510" s="2">
        <v>5.37</v>
      </c>
      <c r="AH2510" s="22">
        <v>20.5</v>
      </c>
      <c r="AI2510" s="22">
        <v>26.2</v>
      </c>
      <c r="AJ2510" s="22">
        <v>42.002099999999999</v>
      </c>
      <c r="AK2510" s="18">
        <v>5.69</v>
      </c>
      <c r="AL2510" s="18">
        <v>23.4</v>
      </c>
      <c r="AM2510" s="18">
        <v>24.3</v>
      </c>
      <c r="AN2510" s="2">
        <v>49.248100000000001</v>
      </c>
      <c r="AO2510" s="2">
        <v>5.41</v>
      </c>
      <c r="AP2510" s="2">
        <v>20.100000000000001</v>
      </c>
      <c r="AQ2510" s="2">
        <v>27</v>
      </c>
      <c r="AR2510" s="2">
        <v>9.7467000000000006</v>
      </c>
      <c r="AS2510" s="2">
        <v>5.42</v>
      </c>
      <c r="AT2510" s="2">
        <v>21</v>
      </c>
      <c r="AU2510" s="2">
        <v>25.8</v>
      </c>
      <c r="AV2510" s="2">
        <v>19.658200000000001</v>
      </c>
      <c r="AW2510" s="2">
        <v>6.06</v>
      </c>
      <c r="AX2510" s="2">
        <v>26.1</v>
      </c>
      <c r="AY2510" s="2">
        <v>23.2</v>
      </c>
      <c r="AZ2510" s="2">
        <v>28.732700000000001</v>
      </c>
      <c r="BA2510" s="2">
        <v>5.25</v>
      </c>
      <c r="BB2510" s="2">
        <v>20.100000000000001</v>
      </c>
      <c r="BC2510" s="2">
        <v>26.2</v>
      </c>
      <c r="BD2510" s="2">
        <v>33.112499999999997</v>
      </c>
      <c r="BE2510" s="4"/>
      <c r="BF2510" s="4"/>
    </row>
    <row r="2511" spans="1:58" x14ac:dyDescent="0.2">
      <c r="A2511" s="29">
        <v>2510</v>
      </c>
      <c r="B2511" s="7" t="s">
        <v>1</v>
      </c>
      <c r="C2511" s="3">
        <v>40008</v>
      </c>
      <c r="D2511" s="4" t="s">
        <v>0</v>
      </c>
      <c r="E2511" s="4" t="s">
        <v>163</v>
      </c>
      <c r="F2511" s="5" t="s">
        <v>189</v>
      </c>
      <c r="G2511" s="6">
        <v>0.83888888888888891</v>
      </c>
      <c r="H2511" s="6">
        <v>0.87291666666666667</v>
      </c>
      <c r="I2511" s="85">
        <f t="shared" si="39"/>
        <v>48.999999999999986</v>
      </c>
      <c r="J2511" s="86">
        <f>I2511*Segmentos!$D$7*(AH2511%)*IF(ISNUMBER(AI2511),AI2511%,0)</f>
        <v>507502.79999999987</v>
      </c>
      <c r="K2511" s="86">
        <f>I2511*Segmentos!$D$7*(AL2511%)*IF(ISNUMBER(AM2511),AM2511%,0)</f>
        <v>1158418.7999999996</v>
      </c>
      <c r="L2511" s="4"/>
      <c r="M2511" s="2">
        <v>4.34</v>
      </c>
      <c r="N2511" s="2">
        <v>8.1999999999999993</v>
      </c>
      <c r="O2511" s="2">
        <v>52.9</v>
      </c>
      <c r="P2511" s="2">
        <v>86.872399999999999</v>
      </c>
      <c r="Q2511" s="2">
        <v>4.08</v>
      </c>
      <c r="R2511" s="2">
        <v>8.3000000000000007</v>
      </c>
      <c r="S2511" s="2">
        <v>49.2</v>
      </c>
      <c r="T2511" s="2">
        <v>13.6274</v>
      </c>
      <c r="U2511" s="2">
        <v>4.18</v>
      </c>
      <c r="V2511" s="2">
        <v>8.3000000000000007</v>
      </c>
      <c r="W2511" s="2">
        <v>50.4</v>
      </c>
      <c r="X2511" s="2">
        <v>17.564</v>
      </c>
      <c r="Y2511" s="2">
        <v>2.81</v>
      </c>
      <c r="Z2511" s="2">
        <v>6.5</v>
      </c>
      <c r="AA2511" s="2">
        <v>43.4</v>
      </c>
      <c r="AB2511" s="2">
        <v>16.649699999999999</v>
      </c>
      <c r="AC2511" s="2">
        <v>5.94</v>
      </c>
      <c r="AD2511" s="2">
        <v>9.6</v>
      </c>
      <c r="AE2511" s="2">
        <v>61.7</v>
      </c>
      <c r="AF2511" s="2">
        <v>39.031399999999998</v>
      </c>
      <c r="AG2511" s="2">
        <v>2.6</v>
      </c>
      <c r="AH2511" s="22">
        <v>6.3</v>
      </c>
      <c r="AI2511" s="22">
        <v>41.1</v>
      </c>
      <c r="AJ2511" s="22">
        <v>24.682200000000002</v>
      </c>
      <c r="AK2511" s="18">
        <v>5.91</v>
      </c>
      <c r="AL2511" s="18">
        <v>9.9</v>
      </c>
      <c r="AM2511" s="18">
        <v>59.7</v>
      </c>
      <c r="AN2511" s="2">
        <v>62.190199999999997</v>
      </c>
      <c r="AO2511" s="2">
        <v>3.78</v>
      </c>
      <c r="AP2511" s="2">
        <v>7.9</v>
      </c>
      <c r="AQ2511" s="2">
        <v>47.9</v>
      </c>
      <c r="AR2511" s="2">
        <v>8.2680000000000007</v>
      </c>
      <c r="AS2511" s="2">
        <v>5.59</v>
      </c>
      <c r="AT2511" s="2">
        <v>9.1</v>
      </c>
      <c r="AU2511" s="2">
        <v>61.1</v>
      </c>
      <c r="AV2511" s="2">
        <v>24.685700000000001</v>
      </c>
      <c r="AW2511" s="2">
        <v>4.75</v>
      </c>
      <c r="AX2511" s="2">
        <v>8.6</v>
      </c>
      <c r="AY2511" s="2">
        <v>55.3</v>
      </c>
      <c r="AZ2511" s="2">
        <v>27.345800000000001</v>
      </c>
      <c r="BA2511" s="2">
        <v>3.46</v>
      </c>
      <c r="BB2511" s="2">
        <v>7.4</v>
      </c>
      <c r="BC2511" s="2">
        <v>46.5</v>
      </c>
      <c r="BD2511" s="2">
        <v>26.572900000000001</v>
      </c>
      <c r="BE2511" s="4"/>
      <c r="BF2511" s="4"/>
    </row>
    <row r="2512" spans="1:58" x14ac:dyDescent="0.2">
      <c r="A2512" s="29">
        <v>2511</v>
      </c>
      <c r="B2512" s="7" t="s">
        <v>36</v>
      </c>
      <c r="C2512" s="3">
        <v>40008</v>
      </c>
      <c r="D2512" s="4" t="s">
        <v>13</v>
      </c>
      <c r="E2512" s="4" t="s">
        <v>163</v>
      </c>
      <c r="F2512" s="5" t="s">
        <v>189</v>
      </c>
      <c r="G2512" s="6">
        <v>0.91805555555555562</v>
      </c>
      <c r="H2512" s="6">
        <v>0.94166666666666676</v>
      </c>
      <c r="I2512" s="85">
        <f t="shared" si="39"/>
        <v>34.000000000000043</v>
      </c>
      <c r="J2512" s="86">
        <f>I2512*Segmentos!$D$7*(AH2512%)*IF(ISNUMBER(AI2512),AI2512%,0)</f>
        <v>1754604.0000000019</v>
      </c>
      <c r="K2512" s="86">
        <f>I2512*Segmentos!$D$7*(AL2512%)*IF(ISNUMBER(AM2512),AM2512%,0)</f>
        <v>2537515.200000003</v>
      </c>
      <c r="L2512" s="4"/>
      <c r="M2512" s="2">
        <v>15.94</v>
      </c>
      <c r="N2512" s="2">
        <v>22.2</v>
      </c>
      <c r="O2512" s="2">
        <v>71.8</v>
      </c>
      <c r="P2512" s="2">
        <v>84.427700000000002</v>
      </c>
      <c r="Q2512" s="2">
        <v>14.83</v>
      </c>
      <c r="R2512" s="2">
        <v>20.2</v>
      </c>
      <c r="S2512" s="2">
        <v>73.5</v>
      </c>
      <c r="T2512" s="2">
        <v>13.1046</v>
      </c>
      <c r="U2512" s="2">
        <v>12.71</v>
      </c>
      <c r="V2512" s="2">
        <v>18.8</v>
      </c>
      <c r="W2512" s="2">
        <v>67.7</v>
      </c>
      <c r="X2512" s="2">
        <v>14.115399999999999</v>
      </c>
      <c r="Y2512" s="2">
        <v>16.510000000000002</v>
      </c>
      <c r="Z2512" s="2">
        <v>23.4</v>
      </c>
      <c r="AA2512" s="2">
        <v>70.400000000000006</v>
      </c>
      <c r="AB2512" s="2">
        <v>25.817900000000002</v>
      </c>
      <c r="AC2512" s="2">
        <v>18.059999999999999</v>
      </c>
      <c r="AD2512" s="2">
        <v>24.3</v>
      </c>
      <c r="AE2512" s="2">
        <v>74.2</v>
      </c>
      <c r="AF2512" s="2">
        <v>31.389800000000001</v>
      </c>
      <c r="AG2512" s="2">
        <v>12.91</v>
      </c>
      <c r="AH2512" s="22">
        <v>18.3</v>
      </c>
      <c r="AI2512" s="22">
        <v>70.5</v>
      </c>
      <c r="AJ2512" s="22">
        <v>32.435899999999997</v>
      </c>
      <c r="AK2512" s="18">
        <v>18.68</v>
      </c>
      <c r="AL2512" s="18">
        <v>25.7</v>
      </c>
      <c r="AM2512" s="18">
        <v>72.599999999999994</v>
      </c>
      <c r="AN2512" s="2">
        <v>51.991900000000001</v>
      </c>
      <c r="AO2512" s="2">
        <v>13.19</v>
      </c>
      <c r="AP2512" s="2">
        <v>16.600000000000001</v>
      </c>
      <c r="AQ2512" s="2">
        <v>79.3</v>
      </c>
      <c r="AR2512" s="2">
        <v>7.6317000000000004</v>
      </c>
      <c r="AS2512" s="2">
        <v>14.85</v>
      </c>
      <c r="AT2512" s="2">
        <v>20.9</v>
      </c>
      <c r="AU2512" s="2">
        <v>71</v>
      </c>
      <c r="AV2512" s="2">
        <v>17.320499999999999</v>
      </c>
      <c r="AW2512" s="2">
        <v>16.149999999999999</v>
      </c>
      <c r="AX2512" s="2">
        <v>22.7</v>
      </c>
      <c r="AY2512" s="2">
        <v>71.3</v>
      </c>
      <c r="AZ2512" s="2">
        <v>24.5915</v>
      </c>
      <c r="BA2512" s="2">
        <v>17.2</v>
      </c>
      <c r="BB2512" s="2">
        <v>24.2</v>
      </c>
      <c r="BC2512" s="2">
        <v>71</v>
      </c>
      <c r="BD2512" s="2">
        <v>34.884</v>
      </c>
      <c r="BE2512" s="4"/>
      <c r="BF2512" s="4"/>
    </row>
    <row r="2513" spans="1:58" x14ac:dyDescent="0.2">
      <c r="A2513" s="29">
        <v>2512</v>
      </c>
      <c r="B2513" s="7" t="s">
        <v>88</v>
      </c>
      <c r="C2513" s="3">
        <v>40008</v>
      </c>
      <c r="D2513" s="4" t="s">
        <v>13</v>
      </c>
      <c r="E2513" s="4" t="s">
        <v>163</v>
      </c>
      <c r="F2513" s="5" t="s">
        <v>189</v>
      </c>
      <c r="G2513" s="6">
        <v>0.91666666666666663</v>
      </c>
      <c r="H2513" s="6">
        <v>0.91805555555555562</v>
      </c>
      <c r="I2513" s="85">
        <f t="shared" si="39"/>
        <v>2.0000000000001528</v>
      </c>
      <c r="J2513" s="86">
        <f>I2513*Segmentos!$D$7*(AH2513%)*IF(ISNUMBER(AI2513),AI2513%,0)</f>
        <v>77328.000000005908</v>
      </c>
      <c r="K2513" s="86">
        <f>I2513*Segmentos!$D$7*(AL2513%)*IF(ISNUMBER(AM2513),AM2513%,0)</f>
        <v>126875.20000000967</v>
      </c>
      <c r="L2513" s="4"/>
      <c r="M2513" s="2">
        <v>12.93</v>
      </c>
      <c r="N2513" s="2">
        <v>14.5</v>
      </c>
      <c r="O2513" s="2">
        <v>88.9</v>
      </c>
      <c r="P2513" s="2">
        <v>86.461500000000001</v>
      </c>
      <c r="Q2513" s="2">
        <v>9.98</v>
      </c>
      <c r="R2513" s="2">
        <v>11.2</v>
      </c>
      <c r="S2513" s="2">
        <v>89.4</v>
      </c>
      <c r="T2513" s="2">
        <v>11.133699999999999</v>
      </c>
      <c r="U2513" s="2">
        <v>9.5</v>
      </c>
      <c r="V2513" s="2">
        <v>10</v>
      </c>
      <c r="W2513" s="2">
        <v>95</v>
      </c>
      <c r="X2513" s="2">
        <v>13.3126</v>
      </c>
      <c r="Y2513" s="2">
        <v>12.6</v>
      </c>
      <c r="Z2513" s="2">
        <v>14.3</v>
      </c>
      <c r="AA2513" s="2">
        <v>88.2</v>
      </c>
      <c r="AB2513" s="2">
        <v>24.875699999999998</v>
      </c>
      <c r="AC2513" s="2">
        <v>16.920000000000002</v>
      </c>
      <c r="AD2513" s="2">
        <v>19.399999999999999</v>
      </c>
      <c r="AE2513" s="2">
        <v>87.2</v>
      </c>
      <c r="AF2513" s="2">
        <v>37.139499999999998</v>
      </c>
      <c r="AG2513" s="2">
        <v>9.69</v>
      </c>
      <c r="AH2513" s="22">
        <v>10.8</v>
      </c>
      <c r="AI2513" s="22">
        <v>89.5</v>
      </c>
      <c r="AJ2513" s="22">
        <v>30.7484</v>
      </c>
      <c r="AK2513" s="18">
        <v>15.85</v>
      </c>
      <c r="AL2513" s="18">
        <v>17.899999999999999</v>
      </c>
      <c r="AM2513" s="18">
        <v>88.6</v>
      </c>
      <c r="AN2513" s="2">
        <v>55.713099999999997</v>
      </c>
      <c r="AO2513" s="2">
        <v>8.7899999999999991</v>
      </c>
      <c r="AP2513" s="2">
        <v>10.4</v>
      </c>
      <c r="AQ2513" s="2">
        <v>84.8</v>
      </c>
      <c r="AR2513" s="2">
        <v>6.4237000000000002</v>
      </c>
      <c r="AS2513" s="2">
        <v>10.23</v>
      </c>
      <c r="AT2513" s="2">
        <v>11.2</v>
      </c>
      <c r="AU2513" s="2">
        <v>91.3</v>
      </c>
      <c r="AV2513" s="2">
        <v>15.071</v>
      </c>
      <c r="AW2513" s="2">
        <v>13.65</v>
      </c>
      <c r="AX2513" s="2">
        <v>15.4</v>
      </c>
      <c r="AY2513" s="2">
        <v>88.4</v>
      </c>
      <c r="AZ2513" s="2">
        <v>26.233899999999998</v>
      </c>
      <c r="BA2513" s="2">
        <v>15.13</v>
      </c>
      <c r="BB2513" s="2">
        <v>17</v>
      </c>
      <c r="BC2513" s="2">
        <v>89</v>
      </c>
      <c r="BD2513" s="2">
        <v>38.732999999999997</v>
      </c>
      <c r="BE2513" s="4"/>
      <c r="BF2513" s="4"/>
    </row>
    <row r="2514" spans="1:58" x14ac:dyDescent="0.2">
      <c r="A2514" s="29">
        <v>2513</v>
      </c>
      <c r="B2514" s="7" t="s">
        <v>20</v>
      </c>
      <c r="C2514" s="3">
        <v>40008</v>
      </c>
      <c r="D2514" s="4" t="s">
        <v>17</v>
      </c>
      <c r="E2514" s="4" t="s">
        <v>169</v>
      </c>
      <c r="F2514" s="5" t="s">
        <v>189</v>
      </c>
      <c r="G2514" s="6">
        <v>0.91666666666666663</v>
      </c>
      <c r="H2514" s="6">
        <v>0.95833333333333337</v>
      </c>
      <c r="I2514" s="85">
        <f t="shared" si="39"/>
        <v>60.000000000000107</v>
      </c>
      <c r="J2514" s="86">
        <f>I2514*Segmentos!$D$7*(AH2514%)*IF(ISNUMBER(AI2514),AI2514%,0)</f>
        <v>8448.0000000000146</v>
      </c>
      <c r="K2514" s="86">
        <f>I2514*Segmentos!$D$7*(AL2514%)*IF(ISNUMBER(AM2514),AM2514%,0)</f>
        <v>26520.000000000051</v>
      </c>
      <c r="L2514" s="4"/>
      <c r="M2514" s="2">
        <v>7.0000000000000007E-2</v>
      </c>
      <c r="N2514" s="2">
        <v>1.1000000000000001</v>
      </c>
      <c r="O2514" s="2">
        <v>7</v>
      </c>
      <c r="P2514" s="2">
        <v>91.982399999999998</v>
      </c>
      <c r="Q2514" s="2">
        <v>0.01</v>
      </c>
      <c r="R2514" s="2">
        <v>0.4</v>
      </c>
      <c r="S2514" s="2">
        <v>1.7</v>
      </c>
      <c r="T2514" s="2">
        <v>1.3706</v>
      </c>
      <c r="U2514" s="2">
        <v>0.12</v>
      </c>
      <c r="V2514" s="2">
        <v>1.4</v>
      </c>
      <c r="W2514" s="2">
        <v>8.6</v>
      </c>
      <c r="X2514" s="2">
        <v>30.319900000000001</v>
      </c>
      <c r="Y2514" s="2">
        <v>0.01</v>
      </c>
      <c r="Z2514" s="2">
        <v>0.4</v>
      </c>
      <c r="AA2514" s="2">
        <v>2.8</v>
      </c>
      <c r="AB2514" s="2">
        <v>3.5920999999999998</v>
      </c>
      <c r="AC2514" s="2">
        <v>0.14000000000000001</v>
      </c>
      <c r="AD2514" s="2">
        <v>1.8</v>
      </c>
      <c r="AE2514" s="2">
        <v>7.6</v>
      </c>
      <c r="AF2514" s="2">
        <v>56.699800000000003</v>
      </c>
      <c r="AG2514" s="2">
        <v>0.04</v>
      </c>
      <c r="AH2514" s="22">
        <v>0.8</v>
      </c>
      <c r="AI2514" s="22">
        <v>4.4000000000000004</v>
      </c>
      <c r="AJ2514" s="22">
        <v>21.245200000000001</v>
      </c>
      <c r="AK2514" s="18">
        <v>0.11</v>
      </c>
      <c r="AL2514" s="18">
        <v>1.3</v>
      </c>
      <c r="AM2514" s="18">
        <v>8.5</v>
      </c>
      <c r="AN2514" s="2">
        <v>70.737300000000005</v>
      </c>
      <c r="AO2514" s="2">
        <v>0.04</v>
      </c>
      <c r="AP2514" s="2">
        <v>0.6</v>
      </c>
      <c r="AQ2514" s="2">
        <v>7.3</v>
      </c>
      <c r="AR2514" s="2">
        <v>5.9157000000000002</v>
      </c>
      <c r="AS2514" s="2">
        <v>0</v>
      </c>
      <c r="AT2514" s="2">
        <v>0.1</v>
      </c>
      <c r="AU2514" s="2">
        <v>1.7</v>
      </c>
      <c r="AV2514" s="2">
        <v>0.66610000000000003</v>
      </c>
      <c r="AW2514" s="2">
        <v>0.05</v>
      </c>
      <c r="AX2514" s="2">
        <v>1.9</v>
      </c>
      <c r="AY2514" s="2">
        <v>2.7</v>
      </c>
      <c r="AZ2514" s="2">
        <v>18.485600000000002</v>
      </c>
      <c r="BA2514" s="2">
        <v>0.14000000000000001</v>
      </c>
      <c r="BB2514" s="2">
        <v>1.1000000000000001</v>
      </c>
      <c r="BC2514" s="2">
        <v>12.9</v>
      </c>
      <c r="BD2514" s="2">
        <v>66.915000000000006</v>
      </c>
      <c r="BE2514" s="4"/>
      <c r="BF2514" s="4"/>
    </row>
    <row r="2515" spans="1:58" x14ac:dyDescent="0.2">
      <c r="A2515" s="29">
        <v>2514</v>
      </c>
      <c r="B2515" s="7" t="s">
        <v>11</v>
      </c>
      <c r="C2515" s="3">
        <v>40008</v>
      </c>
      <c r="D2515" s="4" t="s">
        <v>8</v>
      </c>
      <c r="E2515" s="4" t="s">
        <v>166</v>
      </c>
      <c r="F2515" s="5" t="s">
        <v>189</v>
      </c>
      <c r="G2515" s="6">
        <v>0.90902777777777777</v>
      </c>
      <c r="H2515" s="6">
        <v>0.90972222222222221</v>
      </c>
      <c r="I2515" s="85">
        <f t="shared" si="39"/>
        <v>0.99999999999999645</v>
      </c>
      <c r="J2515" s="86">
        <f>I2515*Segmentos!$D$7*(AH2515%)*IF(ISNUMBER(AI2515),AI2515%,0)</f>
        <v>11999.999999999958</v>
      </c>
      <c r="K2515" s="86">
        <f>I2515*Segmentos!$D$7*(AL2515%)*IF(ISNUMBER(AM2515),AM2515%,0)</f>
        <v>17999.999999999938</v>
      </c>
      <c r="L2515" s="4"/>
      <c r="M2515" s="2">
        <v>3.82</v>
      </c>
      <c r="N2515" s="2">
        <v>3.8</v>
      </c>
      <c r="O2515" s="2">
        <v>100</v>
      </c>
      <c r="P2515" s="2">
        <v>93.155100000000004</v>
      </c>
      <c r="Q2515" s="2">
        <v>2.72</v>
      </c>
      <c r="R2515" s="2">
        <v>2.7</v>
      </c>
      <c r="S2515" s="2">
        <v>100</v>
      </c>
      <c r="T2515" s="2">
        <v>11.0669</v>
      </c>
      <c r="U2515" s="2">
        <v>5.16</v>
      </c>
      <c r="V2515" s="2">
        <v>5.2</v>
      </c>
      <c r="W2515" s="2">
        <v>100</v>
      </c>
      <c r="X2515" s="2">
        <v>26.372699999999998</v>
      </c>
      <c r="Y2515" s="2">
        <v>0.5</v>
      </c>
      <c r="Z2515" s="2">
        <v>0.5</v>
      </c>
      <c r="AA2515" s="2">
        <v>100</v>
      </c>
      <c r="AB2515" s="2">
        <v>3.5891999999999999</v>
      </c>
      <c r="AC2515" s="2">
        <v>6.52</v>
      </c>
      <c r="AD2515" s="2">
        <v>6.5</v>
      </c>
      <c r="AE2515" s="2">
        <v>100</v>
      </c>
      <c r="AF2515" s="2">
        <v>52.126300000000001</v>
      </c>
      <c r="AG2515" s="2">
        <v>3.03</v>
      </c>
      <c r="AH2515" s="22">
        <v>3</v>
      </c>
      <c r="AI2515" s="22">
        <v>100</v>
      </c>
      <c r="AJ2515" s="22">
        <v>35.044800000000002</v>
      </c>
      <c r="AK2515" s="18">
        <v>4.54</v>
      </c>
      <c r="AL2515" s="18">
        <v>4.5</v>
      </c>
      <c r="AM2515" s="18">
        <v>100</v>
      </c>
      <c r="AN2515" s="2">
        <v>58.110300000000002</v>
      </c>
      <c r="AO2515" s="2">
        <v>0.35</v>
      </c>
      <c r="AP2515" s="2">
        <v>0.3</v>
      </c>
      <c r="AQ2515" s="2">
        <v>100</v>
      </c>
      <c r="AR2515" s="2">
        <v>0.93130000000000002</v>
      </c>
      <c r="AS2515" s="2">
        <v>3.46</v>
      </c>
      <c r="AT2515" s="2">
        <v>3.5</v>
      </c>
      <c r="AU2515" s="2">
        <v>100</v>
      </c>
      <c r="AV2515" s="2">
        <v>18.570799999999998</v>
      </c>
      <c r="AW2515" s="2">
        <v>3.7</v>
      </c>
      <c r="AX2515" s="2">
        <v>3.7</v>
      </c>
      <c r="AY2515" s="2">
        <v>100</v>
      </c>
      <c r="AZ2515" s="2">
        <v>25.912199999999999</v>
      </c>
      <c r="BA2515" s="2">
        <v>5.12</v>
      </c>
      <c r="BB2515" s="2">
        <v>5.0999999999999996</v>
      </c>
      <c r="BC2515" s="2">
        <v>100</v>
      </c>
      <c r="BD2515" s="2">
        <v>47.7408</v>
      </c>
      <c r="BE2515" s="4"/>
      <c r="BF2515" s="4"/>
    </row>
    <row r="2516" spans="1:58" x14ac:dyDescent="0.2">
      <c r="A2516" s="29">
        <v>2515</v>
      </c>
      <c r="B2516" s="7" t="s">
        <v>11</v>
      </c>
      <c r="C2516" s="3">
        <v>40008</v>
      </c>
      <c r="D2516" s="4" t="s">
        <v>0</v>
      </c>
      <c r="E2516" s="4" t="s">
        <v>166</v>
      </c>
      <c r="F2516" s="5" t="s">
        <v>189</v>
      </c>
      <c r="G2516" s="6">
        <v>0.9145833333333333</v>
      </c>
      <c r="H2516" s="6">
        <v>0.91666666666666663</v>
      </c>
      <c r="I2516" s="85">
        <f t="shared" si="39"/>
        <v>2.9999999999999893</v>
      </c>
      <c r="J2516" s="86">
        <f>I2516*Segmentos!$D$7*(AH2516%)*IF(ISNUMBER(AI2516),AI2516%,0)</f>
        <v>36158.399999999885</v>
      </c>
      <c r="K2516" s="86">
        <f>I2516*Segmentos!$D$7*(AL2516%)*IF(ISNUMBER(AM2516),AM2516%,0)</f>
        <v>44767.199999999837</v>
      </c>
      <c r="L2516" s="4"/>
      <c r="M2516" s="2">
        <v>3.36</v>
      </c>
      <c r="N2516" s="2">
        <v>4.0999999999999996</v>
      </c>
      <c r="O2516" s="2">
        <v>82.1</v>
      </c>
      <c r="P2516" s="2">
        <v>89.666499999999999</v>
      </c>
      <c r="Q2516" s="2">
        <v>2.8</v>
      </c>
      <c r="R2516" s="2">
        <v>3.1</v>
      </c>
      <c r="S2516" s="2">
        <v>91.7</v>
      </c>
      <c r="T2516" s="2">
        <v>12.4503</v>
      </c>
      <c r="U2516" s="2">
        <v>3.55</v>
      </c>
      <c r="V2516" s="2">
        <v>3.9</v>
      </c>
      <c r="W2516" s="2">
        <v>91.7</v>
      </c>
      <c r="X2516" s="2">
        <v>19.843499999999999</v>
      </c>
      <c r="Y2516" s="2">
        <v>2.37</v>
      </c>
      <c r="Z2516" s="2">
        <v>3.2</v>
      </c>
      <c r="AA2516" s="2">
        <v>75.099999999999994</v>
      </c>
      <c r="AB2516" s="2">
        <v>18.664000000000001</v>
      </c>
      <c r="AC2516" s="2">
        <v>4.42</v>
      </c>
      <c r="AD2516" s="2">
        <v>5.6</v>
      </c>
      <c r="AE2516" s="2">
        <v>78.900000000000006</v>
      </c>
      <c r="AF2516" s="2">
        <v>38.708599999999997</v>
      </c>
      <c r="AG2516" s="2">
        <v>2.98</v>
      </c>
      <c r="AH2516" s="22">
        <v>3.6</v>
      </c>
      <c r="AI2516" s="22">
        <v>83.7</v>
      </c>
      <c r="AJ2516" s="22">
        <v>37.631700000000002</v>
      </c>
      <c r="AK2516" s="18">
        <v>3.71</v>
      </c>
      <c r="AL2516" s="18">
        <v>4.5999999999999996</v>
      </c>
      <c r="AM2516" s="18">
        <v>81.099999999999994</v>
      </c>
      <c r="AN2516" s="2">
        <v>52.034799999999997</v>
      </c>
      <c r="AO2516" s="2">
        <v>3.97</v>
      </c>
      <c r="AP2516" s="2">
        <v>4.2</v>
      </c>
      <c r="AQ2516" s="2">
        <v>94.4</v>
      </c>
      <c r="AR2516" s="2">
        <v>11.5593</v>
      </c>
      <c r="AS2516" s="2">
        <v>4.57</v>
      </c>
      <c r="AT2516" s="2">
        <v>5.9</v>
      </c>
      <c r="AU2516" s="2">
        <v>77</v>
      </c>
      <c r="AV2516" s="2">
        <v>26.8492</v>
      </c>
      <c r="AW2516" s="2">
        <v>3.92</v>
      </c>
      <c r="AX2516" s="2">
        <v>5</v>
      </c>
      <c r="AY2516" s="2">
        <v>79</v>
      </c>
      <c r="AZ2516" s="2">
        <v>30.064499999999999</v>
      </c>
      <c r="BA2516" s="2">
        <v>2.08</v>
      </c>
      <c r="BB2516" s="2">
        <v>2.4</v>
      </c>
      <c r="BC2516" s="2">
        <v>88.3</v>
      </c>
      <c r="BD2516" s="2">
        <v>21.1935</v>
      </c>
      <c r="BE2516" s="4"/>
      <c r="BF2516" s="4"/>
    </row>
    <row r="2517" spans="1:58" x14ac:dyDescent="0.2">
      <c r="A2517" s="29">
        <v>2516</v>
      </c>
      <c r="B2517" s="7" t="s">
        <v>6</v>
      </c>
      <c r="C2517" s="3">
        <v>40008</v>
      </c>
      <c r="D2517" s="4" t="s">
        <v>3</v>
      </c>
      <c r="E2517" s="4" t="s">
        <v>166</v>
      </c>
      <c r="F2517" s="5" t="s">
        <v>189</v>
      </c>
      <c r="G2517" s="6">
        <v>0.90902777777777777</v>
      </c>
      <c r="H2517" s="6">
        <v>0.90972222222222221</v>
      </c>
      <c r="I2517" s="85">
        <f t="shared" si="39"/>
        <v>0.99999999999999645</v>
      </c>
      <c r="J2517" s="86">
        <f>I2517*Segmentos!$D$7*(AH2517%)*IF(ISNUMBER(AI2517),AI2517%,0)</f>
        <v>24399.999999999913</v>
      </c>
      <c r="K2517" s="86">
        <f>I2517*Segmentos!$D$7*(AL2517%)*IF(ISNUMBER(AM2517),AM2517%,0)</f>
        <v>29199.999999999894</v>
      </c>
      <c r="L2517" s="4"/>
      <c r="M2517" s="2">
        <v>6.71</v>
      </c>
      <c r="N2517" s="2">
        <v>6.7</v>
      </c>
      <c r="O2517" s="2">
        <v>100</v>
      </c>
      <c r="P2517" s="2">
        <v>85.978099999999998</v>
      </c>
      <c r="Q2517" s="2">
        <v>2.25</v>
      </c>
      <c r="R2517" s="2">
        <v>2.2000000000000002</v>
      </c>
      <c r="S2517" s="2">
        <v>100</v>
      </c>
      <c r="T2517" s="2">
        <v>4.8023999999999996</v>
      </c>
      <c r="U2517" s="2">
        <v>7.61</v>
      </c>
      <c r="V2517" s="2">
        <v>7.6</v>
      </c>
      <c r="W2517" s="2">
        <v>100</v>
      </c>
      <c r="X2517" s="2">
        <v>20.440000000000001</v>
      </c>
      <c r="Y2517" s="2">
        <v>8.7799999999999994</v>
      </c>
      <c r="Z2517" s="2">
        <v>8.8000000000000007</v>
      </c>
      <c r="AA2517" s="2">
        <v>100</v>
      </c>
      <c r="AB2517" s="2">
        <v>33.220199999999998</v>
      </c>
      <c r="AC2517" s="2">
        <v>6.54</v>
      </c>
      <c r="AD2517" s="2">
        <v>6.5</v>
      </c>
      <c r="AE2517" s="2">
        <v>100</v>
      </c>
      <c r="AF2517" s="2">
        <v>27.515499999999999</v>
      </c>
      <c r="AG2517" s="2">
        <v>6.1</v>
      </c>
      <c r="AH2517" s="22">
        <v>6.1</v>
      </c>
      <c r="AI2517" s="22">
        <v>100</v>
      </c>
      <c r="AJ2517" s="22">
        <v>37.078699999999998</v>
      </c>
      <c r="AK2517" s="18">
        <v>7.26</v>
      </c>
      <c r="AL2517" s="18">
        <v>7.3</v>
      </c>
      <c r="AM2517" s="18">
        <v>100</v>
      </c>
      <c r="AN2517" s="2">
        <v>48.8994</v>
      </c>
      <c r="AO2517" s="2">
        <v>3.3</v>
      </c>
      <c r="AP2517" s="2">
        <v>3.3</v>
      </c>
      <c r="AQ2517" s="2">
        <v>100</v>
      </c>
      <c r="AR2517" s="2">
        <v>4.6177000000000001</v>
      </c>
      <c r="AS2517" s="2">
        <v>5.2</v>
      </c>
      <c r="AT2517" s="2">
        <v>5.2</v>
      </c>
      <c r="AU2517" s="2">
        <v>100</v>
      </c>
      <c r="AV2517" s="2">
        <v>14.6755</v>
      </c>
      <c r="AW2517" s="2">
        <v>7.62</v>
      </c>
      <c r="AX2517" s="2">
        <v>7.6</v>
      </c>
      <c r="AY2517" s="2">
        <v>100</v>
      </c>
      <c r="AZ2517" s="2">
        <v>28.0566</v>
      </c>
      <c r="BA2517" s="2">
        <v>7.88</v>
      </c>
      <c r="BB2517" s="2">
        <v>7.9</v>
      </c>
      <c r="BC2517" s="2">
        <v>100</v>
      </c>
      <c r="BD2517" s="2">
        <v>38.628300000000003</v>
      </c>
      <c r="BE2517" s="4"/>
      <c r="BF2517" s="4"/>
    </row>
    <row r="2518" spans="1:58" x14ac:dyDescent="0.2">
      <c r="A2518" s="29">
        <v>2517</v>
      </c>
      <c r="B2518" s="7" t="s">
        <v>31</v>
      </c>
      <c r="C2518" s="3">
        <v>40008</v>
      </c>
      <c r="D2518" s="4" t="s">
        <v>28</v>
      </c>
      <c r="E2518" s="4" t="s">
        <v>166</v>
      </c>
      <c r="F2518" s="5" t="s">
        <v>189</v>
      </c>
      <c r="G2518" s="6">
        <v>0.91041666666666676</v>
      </c>
      <c r="H2518" s="6">
        <v>0.91388888888888886</v>
      </c>
      <c r="I2518" s="85">
        <f t="shared" si="39"/>
        <v>4.9999999999998224</v>
      </c>
      <c r="J2518" s="86">
        <f>I2518*Segmentos!$D$7*(AH2518%)*IF(ISNUMBER(AI2518),AI2518%,0)</f>
        <v>18527.999999999342</v>
      </c>
      <c r="K2518" s="86">
        <f>I2518*Segmentos!$D$7*(AL2518%)*IF(ISNUMBER(AM2518),AM2518%,0)</f>
        <v>29183.999999998963</v>
      </c>
      <c r="L2518" s="4"/>
      <c r="M2518" s="2">
        <v>1.22</v>
      </c>
      <c r="N2518" s="2">
        <v>2</v>
      </c>
      <c r="O2518" s="2">
        <v>59.7</v>
      </c>
      <c r="P2518" s="2">
        <v>79.447900000000004</v>
      </c>
      <c r="Q2518" s="2">
        <v>0.24</v>
      </c>
      <c r="R2518" s="2">
        <v>1</v>
      </c>
      <c r="S2518" s="2">
        <v>24.9</v>
      </c>
      <c r="T2518" s="2">
        <v>2.6032000000000002</v>
      </c>
      <c r="U2518" s="2">
        <v>0.3</v>
      </c>
      <c r="V2518" s="2">
        <v>0.7</v>
      </c>
      <c r="W2518" s="2">
        <v>40</v>
      </c>
      <c r="X2518" s="2">
        <v>4.0307000000000004</v>
      </c>
      <c r="Y2518" s="2">
        <v>1.38</v>
      </c>
      <c r="Z2518" s="2">
        <v>2.2999999999999998</v>
      </c>
      <c r="AA2518" s="2">
        <v>59.8</v>
      </c>
      <c r="AB2518" s="2">
        <v>26.524799999999999</v>
      </c>
      <c r="AC2518" s="2">
        <v>2.17</v>
      </c>
      <c r="AD2518" s="2">
        <v>3.2</v>
      </c>
      <c r="AE2518" s="2">
        <v>67.900000000000006</v>
      </c>
      <c r="AF2518" s="2">
        <v>46.289200000000001</v>
      </c>
      <c r="AG2518" s="2">
        <v>0.95</v>
      </c>
      <c r="AH2518" s="22">
        <v>1.6</v>
      </c>
      <c r="AI2518" s="22">
        <v>57.9</v>
      </c>
      <c r="AJ2518" s="22">
        <v>29.2363</v>
      </c>
      <c r="AK2518" s="18">
        <v>1.47</v>
      </c>
      <c r="AL2518" s="18">
        <v>2.4</v>
      </c>
      <c r="AM2518" s="18">
        <v>60.8</v>
      </c>
      <c r="AN2518" s="2">
        <v>50.211599999999997</v>
      </c>
      <c r="AO2518" s="2">
        <v>0.16</v>
      </c>
      <c r="AP2518" s="2">
        <v>0.5</v>
      </c>
      <c r="AQ2518" s="2">
        <v>30.3</v>
      </c>
      <c r="AR2518" s="2">
        <v>1.1200000000000001</v>
      </c>
      <c r="AS2518" s="2">
        <v>1.04</v>
      </c>
      <c r="AT2518" s="2">
        <v>1.3</v>
      </c>
      <c r="AU2518" s="2">
        <v>78</v>
      </c>
      <c r="AV2518" s="2">
        <v>14.817600000000001</v>
      </c>
      <c r="AW2518" s="2">
        <v>0.64</v>
      </c>
      <c r="AX2518" s="2">
        <v>1.2</v>
      </c>
      <c r="AY2518" s="2">
        <v>54.6</v>
      </c>
      <c r="AZ2518" s="2">
        <v>11.9838</v>
      </c>
      <c r="BA2518" s="2">
        <v>2.0699999999999998</v>
      </c>
      <c r="BB2518" s="2">
        <v>3.6</v>
      </c>
      <c r="BC2518" s="2">
        <v>58.3</v>
      </c>
      <c r="BD2518" s="2">
        <v>51.526499999999999</v>
      </c>
      <c r="BE2518" s="4"/>
      <c r="BF2518" s="4"/>
    </row>
    <row r="2519" spans="1:58" x14ac:dyDescent="0.2">
      <c r="A2519" s="29">
        <v>2518</v>
      </c>
      <c r="B2519" s="7" t="s">
        <v>38</v>
      </c>
      <c r="C2519" s="3">
        <v>40008</v>
      </c>
      <c r="D2519" s="4" t="s">
        <v>8</v>
      </c>
      <c r="E2519" s="4" t="s">
        <v>165</v>
      </c>
      <c r="F2519" s="5" t="s">
        <v>189</v>
      </c>
      <c r="G2519" s="6">
        <v>0.8125</v>
      </c>
      <c r="H2519" s="6">
        <v>0.87430555555555556</v>
      </c>
      <c r="I2519" s="85">
        <f t="shared" si="39"/>
        <v>89</v>
      </c>
      <c r="J2519" s="86">
        <f>I2519*Segmentos!$D$7*(AH2519%)*IF(ISNUMBER(AI2519),AI2519%,0)</f>
        <v>718336.8</v>
      </c>
      <c r="K2519" s="86">
        <f>I2519*Segmentos!$D$7*(AL2519%)*IF(ISNUMBER(AM2519),AM2519%,0)</f>
        <v>1439130</v>
      </c>
      <c r="L2519" s="4"/>
      <c r="M2519" s="2">
        <v>3.09</v>
      </c>
      <c r="N2519" s="2">
        <v>13.3</v>
      </c>
      <c r="O2519" s="2">
        <v>23.1</v>
      </c>
      <c r="P2519" s="2">
        <v>74.728800000000007</v>
      </c>
      <c r="Q2519" s="2">
        <v>2.44</v>
      </c>
      <c r="R2519" s="2">
        <v>12</v>
      </c>
      <c r="S2519" s="2">
        <v>20.3</v>
      </c>
      <c r="T2519" s="2">
        <v>9.8489000000000004</v>
      </c>
      <c r="U2519" s="2">
        <v>2.65</v>
      </c>
      <c r="V2519" s="2">
        <v>11.7</v>
      </c>
      <c r="W2519" s="2">
        <v>22.6</v>
      </c>
      <c r="X2519" s="2">
        <v>13.4367</v>
      </c>
      <c r="Y2519" s="2">
        <v>3.07</v>
      </c>
      <c r="Z2519" s="2">
        <v>14.4</v>
      </c>
      <c r="AA2519" s="2">
        <v>21.3</v>
      </c>
      <c r="AB2519" s="2">
        <v>21.942599999999999</v>
      </c>
      <c r="AC2519" s="2">
        <v>3.71</v>
      </c>
      <c r="AD2519" s="2">
        <v>14.1</v>
      </c>
      <c r="AE2519" s="2">
        <v>26.3</v>
      </c>
      <c r="AF2519" s="2">
        <v>29.500599999999999</v>
      </c>
      <c r="AG2519" s="2">
        <v>2.02</v>
      </c>
      <c r="AH2519" s="22">
        <v>11.8</v>
      </c>
      <c r="AI2519" s="22">
        <v>17.100000000000001</v>
      </c>
      <c r="AJ2519" s="22">
        <v>23.2483</v>
      </c>
      <c r="AK2519" s="18">
        <v>4.04</v>
      </c>
      <c r="AL2519" s="18">
        <v>14.7</v>
      </c>
      <c r="AM2519" s="18">
        <v>27.5</v>
      </c>
      <c r="AN2519" s="2">
        <v>51.480400000000003</v>
      </c>
      <c r="AO2519" s="2">
        <v>0.78</v>
      </c>
      <c r="AP2519" s="2">
        <v>6.6</v>
      </c>
      <c r="AQ2519" s="2">
        <v>11.9</v>
      </c>
      <c r="AR2519" s="2">
        <v>2.0676999999999999</v>
      </c>
      <c r="AS2519" s="2">
        <v>3.2</v>
      </c>
      <c r="AT2519" s="2">
        <v>11.4</v>
      </c>
      <c r="AU2519" s="2">
        <v>28</v>
      </c>
      <c r="AV2519" s="2">
        <v>17.076499999999999</v>
      </c>
      <c r="AW2519" s="2">
        <v>3.3</v>
      </c>
      <c r="AX2519" s="2">
        <v>16.8</v>
      </c>
      <c r="AY2519" s="2">
        <v>19.600000000000001</v>
      </c>
      <c r="AZ2519" s="2">
        <v>23.002099999999999</v>
      </c>
      <c r="BA2519" s="2">
        <v>3.51</v>
      </c>
      <c r="BB2519" s="2">
        <v>13.8</v>
      </c>
      <c r="BC2519" s="2">
        <v>25.5</v>
      </c>
      <c r="BD2519" s="2">
        <v>32.5824</v>
      </c>
      <c r="BE2519" s="4"/>
      <c r="BF2519" s="4"/>
    </row>
    <row r="2520" spans="1:58" x14ac:dyDescent="0.2">
      <c r="A2520" s="29">
        <v>2519</v>
      </c>
      <c r="B2520" s="7" t="s">
        <v>14</v>
      </c>
      <c r="C2520" s="3">
        <v>40008</v>
      </c>
      <c r="D2520" s="4" t="s">
        <v>13</v>
      </c>
      <c r="E2520" s="4" t="s">
        <v>163</v>
      </c>
      <c r="F2520" s="5" t="s">
        <v>189</v>
      </c>
      <c r="G2520" s="6">
        <v>0.8520833333333333</v>
      </c>
      <c r="H2520" s="6">
        <v>0.875</v>
      </c>
      <c r="I2520" s="85">
        <f t="shared" si="39"/>
        <v>33.000000000000043</v>
      </c>
      <c r="J2520" s="86">
        <f>I2520*Segmentos!$D$7*(AH2520%)*IF(ISNUMBER(AI2520),AI2520%,0)</f>
        <v>701355.60000000091</v>
      </c>
      <c r="K2520" s="86">
        <f>I2520*Segmentos!$D$7*(AL2520%)*IF(ISNUMBER(AM2520),AM2520%,0)</f>
        <v>979981.20000000123</v>
      </c>
      <c r="L2520" s="4"/>
      <c r="M2520" s="2">
        <v>6.43</v>
      </c>
      <c r="N2520" s="2">
        <v>10.199999999999999</v>
      </c>
      <c r="O2520" s="2">
        <v>63.2</v>
      </c>
      <c r="P2520" s="2">
        <v>84.867199999999997</v>
      </c>
      <c r="Q2520" s="2">
        <v>3.28</v>
      </c>
      <c r="R2520" s="2">
        <v>6.3</v>
      </c>
      <c r="S2520" s="2">
        <v>52.2</v>
      </c>
      <c r="T2520" s="2">
        <v>7.2184999999999997</v>
      </c>
      <c r="U2520" s="2">
        <v>4.24</v>
      </c>
      <c r="V2520" s="2">
        <v>6.8</v>
      </c>
      <c r="W2520" s="2">
        <v>62.4</v>
      </c>
      <c r="X2520" s="2">
        <v>11.7105</v>
      </c>
      <c r="Y2520" s="2">
        <v>4.6100000000000003</v>
      </c>
      <c r="Z2520" s="2">
        <v>8.1</v>
      </c>
      <c r="AA2520" s="2">
        <v>56.6</v>
      </c>
      <c r="AB2520" s="2">
        <v>17.937799999999999</v>
      </c>
      <c r="AC2520" s="2">
        <v>11.09</v>
      </c>
      <c r="AD2520" s="2">
        <v>16.2</v>
      </c>
      <c r="AE2520" s="2">
        <v>68.599999999999994</v>
      </c>
      <c r="AF2520" s="2">
        <v>48.000399999999999</v>
      </c>
      <c r="AG2520" s="2">
        <v>5.3</v>
      </c>
      <c r="AH2520" s="22">
        <v>8.9</v>
      </c>
      <c r="AI2520" s="22">
        <v>59.7</v>
      </c>
      <c r="AJ2520" s="22">
        <v>33.1554</v>
      </c>
      <c r="AK2520" s="18">
        <v>7.46</v>
      </c>
      <c r="AL2520" s="18">
        <v>11.3</v>
      </c>
      <c r="AM2520" s="18">
        <v>65.7</v>
      </c>
      <c r="AN2520" s="2">
        <v>51.7119</v>
      </c>
      <c r="AO2520" s="2">
        <v>3.87</v>
      </c>
      <c r="AP2520" s="2">
        <v>7.4</v>
      </c>
      <c r="AQ2520" s="2">
        <v>52.2</v>
      </c>
      <c r="AR2520" s="2">
        <v>5.5801999999999996</v>
      </c>
      <c r="AS2520" s="2">
        <v>5.37</v>
      </c>
      <c r="AT2520" s="2">
        <v>8</v>
      </c>
      <c r="AU2520" s="2">
        <v>66.7</v>
      </c>
      <c r="AV2520" s="2">
        <v>15.587999999999999</v>
      </c>
      <c r="AW2520" s="2">
        <v>6.51</v>
      </c>
      <c r="AX2520" s="2">
        <v>10.199999999999999</v>
      </c>
      <c r="AY2520" s="2">
        <v>64</v>
      </c>
      <c r="AZ2520" s="2">
        <v>24.677600000000002</v>
      </c>
      <c r="BA2520" s="2">
        <v>7.73</v>
      </c>
      <c r="BB2520" s="2">
        <v>12.2</v>
      </c>
      <c r="BC2520" s="2">
        <v>63.4</v>
      </c>
      <c r="BD2520" s="2">
        <v>39.0214</v>
      </c>
      <c r="BE2520" s="4"/>
      <c r="BF2520" s="4"/>
    </row>
    <row r="2521" spans="1:58" x14ac:dyDescent="0.2">
      <c r="A2521" s="29">
        <v>2520</v>
      </c>
      <c r="B2521" s="7" t="s">
        <v>10</v>
      </c>
      <c r="C2521" s="3">
        <v>40008</v>
      </c>
      <c r="D2521" s="4" t="s">
        <v>8</v>
      </c>
      <c r="E2521" s="4" t="s">
        <v>164</v>
      </c>
      <c r="F2521" s="5" t="s">
        <v>189</v>
      </c>
      <c r="G2521" s="6">
        <v>0.87430555555555556</v>
      </c>
      <c r="H2521" s="6">
        <v>0.9194444444444444</v>
      </c>
      <c r="I2521" s="85">
        <f t="shared" si="39"/>
        <v>64.999999999999929</v>
      </c>
      <c r="J2521" s="86">
        <f>I2521*Segmentos!$D$7*(AH2521%)*IF(ISNUMBER(AI2521),AI2521%,0)</f>
        <v>1054091.9999999988</v>
      </c>
      <c r="K2521" s="86">
        <f>I2521*Segmentos!$D$7*(AL2521%)*IF(ISNUMBER(AM2521),AM2521%,0)</f>
        <v>1258399.9999999988</v>
      </c>
      <c r="L2521" s="4"/>
      <c r="M2521" s="2">
        <v>4.4800000000000004</v>
      </c>
      <c r="N2521" s="2">
        <v>17.5</v>
      </c>
      <c r="O2521" s="2">
        <v>25.5</v>
      </c>
      <c r="P2521" s="2">
        <v>88.281800000000004</v>
      </c>
      <c r="Q2521" s="2">
        <v>2.95</v>
      </c>
      <c r="R2521" s="2">
        <v>13.1</v>
      </c>
      <c r="S2521" s="2">
        <v>22.5</v>
      </c>
      <c r="T2521" s="2">
        <v>9.7150999999999996</v>
      </c>
      <c r="U2521" s="2">
        <v>4.5999999999999996</v>
      </c>
      <c r="V2521" s="2">
        <v>16.100000000000001</v>
      </c>
      <c r="W2521" s="2">
        <v>28.6</v>
      </c>
      <c r="X2521" s="2">
        <v>19.0291</v>
      </c>
      <c r="Y2521" s="2">
        <v>2.5499999999999998</v>
      </c>
      <c r="Z2521" s="2">
        <v>18.600000000000001</v>
      </c>
      <c r="AA2521" s="2">
        <v>13.7</v>
      </c>
      <c r="AB2521" s="2">
        <v>14.8255</v>
      </c>
      <c r="AC2521" s="2">
        <v>6.91</v>
      </c>
      <c r="AD2521" s="2">
        <v>19.7</v>
      </c>
      <c r="AE2521" s="2">
        <v>35</v>
      </c>
      <c r="AF2521" s="2">
        <v>44.7121</v>
      </c>
      <c r="AG2521" s="2">
        <v>4.07</v>
      </c>
      <c r="AH2521" s="22">
        <v>17.399999999999999</v>
      </c>
      <c r="AI2521" s="22">
        <v>23.3</v>
      </c>
      <c r="AJ2521" s="22">
        <v>38.034199999999998</v>
      </c>
      <c r="AK2521" s="18">
        <v>4.8499999999999996</v>
      </c>
      <c r="AL2521" s="18">
        <v>17.600000000000001</v>
      </c>
      <c r="AM2521" s="18">
        <v>27.5</v>
      </c>
      <c r="AN2521" s="2">
        <v>50.247500000000002</v>
      </c>
      <c r="AO2521" s="2">
        <v>1.69</v>
      </c>
      <c r="AP2521" s="2">
        <v>11.7</v>
      </c>
      <c r="AQ2521" s="2">
        <v>14.4</v>
      </c>
      <c r="AR2521" s="2">
        <v>3.6421999999999999</v>
      </c>
      <c r="AS2521" s="2">
        <v>4.1500000000000004</v>
      </c>
      <c r="AT2521" s="2">
        <v>16.399999999999999</v>
      </c>
      <c r="AU2521" s="2">
        <v>25.4</v>
      </c>
      <c r="AV2521" s="2">
        <v>18.030200000000001</v>
      </c>
      <c r="AW2521" s="2">
        <v>4.18</v>
      </c>
      <c r="AX2521" s="2">
        <v>20.2</v>
      </c>
      <c r="AY2521" s="2">
        <v>20.7</v>
      </c>
      <c r="AZ2521" s="2">
        <v>23.682200000000002</v>
      </c>
      <c r="BA2521" s="2">
        <v>5.69</v>
      </c>
      <c r="BB2521" s="2">
        <v>17.899999999999999</v>
      </c>
      <c r="BC2521" s="2">
        <v>31.8</v>
      </c>
      <c r="BD2521" s="2">
        <v>42.927100000000003</v>
      </c>
      <c r="BE2521" s="4"/>
      <c r="BF2521" s="4"/>
    </row>
    <row r="2522" spans="1:58" x14ac:dyDescent="0.2">
      <c r="A2522" s="29">
        <v>2521</v>
      </c>
      <c r="B2522" s="7" t="s">
        <v>117</v>
      </c>
      <c r="C2522" s="3">
        <v>40008</v>
      </c>
      <c r="D2522" s="4" t="s">
        <v>28</v>
      </c>
      <c r="E2522" s="4" t="s">
        <v>117</v>
      </c>
      <c r="F2522" s="5" t="s">
        <v>189</v>
      </c>
      <c r="G2522" s="6">
        <v>0.9159722222222223</v>
      </c>
      <c r="H2522" s="6">
        <v>0.98750000000000004</v>
      </c>
      <c r="I2522" s="85">
        <f t="shared" si="39"/>
        <v>102.99999999999996</v>
      </c>
      <c r="J2522" s="86">
        <f>I2522*Segmentos!$D$7*(AH2522%)*IF(ISNUMBER(AI2522),AI2522%,0)</f>
        <v>706126.7999999997</v>
      </c>
      <c r="K2522" s="86">
        <f>I2522*Segmentos!$D$7*(AL2522%)*IF(ISNUMBER(AM2522),AM2522%,0)</f>
        <v>1121917.1999999995</v>
      </c>
      <c r="L2522" s="4" t="s">
        <v>506</v>
      </c>
      <c r="M2522" s="2">
        <v>2.25</v>
      </c>
      <c r="N2522" s="2">
        <v>8.6999999999999993</v>
      </c>
      <c r="O2522" s="2">
        <v>25.8</v>
      </c>
      <c r="P2522" s="2">
        <v>75.458200000000005</v>
      </c>
      <c r="Q2522" s="2">
        <v>0.45</v>
      </c>
      <c r="R2522" s="2">
        <v>4.3</v>
      </c>
      <c r="S2522" s="2">
        <v>10.5</v>
      </c>
      <c r="T2522" s="2">
        <v>2.5076000000000001</v>
      </c>
      <c r="U2522" s="2">
        <v>1.94</v>
      </c>
      <c r="V2522" s="2">
        <v>8</v>
      </c>
      <c r="W2522" s="2">
        <v>24.3</v>
      </c>
      <c r="X2522" s="2">
        <v>13.6778</v>
      </c>
      <c r="Y2522" s="2">
        <v>2.98</v>
      </c>
      <c r="Z2522" s="2">
        <v>11.9</v>
      </c>
      <c r="AA2522" s="2">
        <v>25</v>
      </c>
      <c r="AB2522" s="2">
        <v>29.543500000000002</v>
      </c>
      <c r="AC2522" s="2">
        <v>2.7</v>
      </c>
      <c r="AD2522" s="2">
        <v>8.5</v>
      </c>
      <c r="AE2522" s="2">
        <v>31.6</v>
      </c>
      <c r="AF2522" s="2">
        <v>29.729299999999999</v>
      </c>
      <c r="AG2522" s="2">
        <v>1.71</v>
      </c>
      <c r="AH2522" s="22">
        <v>8.6999999999999993</v>
      </c>
      <c r="AI2522" s="22">
        <v>19.7</v>
      </c>
      <c r="AJ2522" s="22">
        <v>27.2196</v>
      </c>
      <c r="AK2522" s="18">
        <v>2.73</v>
      </c>
      <c r="AL2522" s="18">
        <v>8.6999999999999993</v>
      </c>
      <c r="AM2522" s="18">
        <v>31.3</v>
      </c>
      <c r="AN2522" s="2">
        <v>48.238599999999998</v>
      </c>
      <c r="AO2522" s="2">
        <v>0.81</v>
      </c>
      <c r="AP2522" s="2">
        <v>5.5</v>
      </c>
      <c r="AQ2522" s="2">
        <v>14.9</v>
      </c>
      <c r="AR2522" s="2">
        <v>2.9906000000000001</v>
      </c>
      <c r="AS2522" s="2">
        <v>1.88</v>
      </c>
      <c r="AT2522" s="2">
        <v>6.8</v>
      </c>
      <c r="AU2522" s="2">
        <v>27.5</v>
      </c>
      <c r="AV2522" s="2">
        <v>13.8888</v>
      </c>
      <c r="AW2522" s="2">
        <v>1.87</v>
      </c>
      <c r="AX2522" s="2">
        <v>7.1</v>
      </c>
      <c r="AY2522" s="2">
        <v>26.4</v>
      </c>
      <c r="AZ2522" s="2">
        <v>18.0534</v>
      </c>
      <c r="BA2522" s="2">
        <v>3.15</v>
      </c>
      <c r="BB2522" s="2">
        <v>12</v>
      </c>
      <c r="BC2522" s="2">
        <v>26.3</v>
      </c>
      <c r="BD2522" s="2">
        <v>40.525300000000001</v>
      </c>
      <c r="BE2522" s="4"/>
      <c r="BF2522" s="4"/>
    </row>
    <row r="2523" spans="1:58" x14ac:dyDescent="0.2">
      <c r="A2523" s="29">
        <v>2522</v>
      </c>
      <c r="B2523" s="7" t="s">
        <v>89</v>
      </c>
      <c r="C2523" s="3">
        <v>40008</v>
      </c>
      <c r="D2523" s="4" t="s">
        <v>28</v>
      </c>
      <c r="E2523" s="4" t="s">
        <v>169</v>
      </c>
      <c r="F2523" s="5" t="s">
        <v>189</v>
      </c>
      <c r="G2523" s="6">
        <v>0.84097222222222223</v>
      </c>
      <c r="H2523" s="6">
        <v>0.87430555555555556</v>
      </c>
      <c r="I2523" s="85">
        <f t="shared" si="39"/>
        <v>47.999999999999986</v>
      </c>
      <c r="J2523" s="86">
        <f>I2523*Segmentos!$D$7*(AH2523%)*IF(ISNUMBER(AI2523),AI2523%,0)</f>
        <v>339263.99999999988</v>
      </c>
      <c r="K2523" s="86">
        <f>I2523*Segmentos!$D$7*(AL2523%)*IF(ISNUMBER(AM2523),AM2523%,0)</f>
        <v>289996.79999999993</v>
      </c>
      <c r="L2523" s="4"/>
      <c r="M2523" s="2">
        <v>1.62</v>
      </c>
      <c r="N2523" s="2">
        <v>3.5</v>
      </c>
      <c r="O2523" s="2">
        <v>46.8</v>
      </c>
      <c r="P2523" s="2">
        <v>76.748699999999999</v>
      </c>
      <c r="Q2523" s="2">
        <v>0.28000000000000003</v>
      </c>
      <c r="R2523" s="2">
        <v>1.2</v>
      </c>
      <c r="S2523" s="2">
        <v>24.4</v>
      </c>
      <c r="T2523" s="2">
        <v>2.2277999999999998</v>
      </c>
      <c r="U2523" s="2">
        <v>0.39</v>
      </c>
      <c r="V2523" s="2">
        <v>1.8</v>
      </c>
      <c r="W2523" s="2">
        <v>21.7</v>
      </c>
      <c r="X2523" s="2">
        <v>3.8130000000000002</v>
      </c>
      <c r="Y2523" s="2">
        <v>3.42</v>
      </c>
      <c r="Z2523" s="2">
        <v>5.9</v>
      </c>
      <c r="AA2523" s="2">
        <v>57.9</v>
      </c>
      <c r="AB2523" s="2">
        <v>47.747700000000002</v>
      </c>
      <c r="AC2523" s="2">
        <v>1.48</v>
      </c>
      <c r="AD2523" s="2">
        <v>3.5</v>
      </c>
      <c r="AE2523" s="2">
        <v>41.9</v>
      </c>
      <c r="AF2523" s="2">
        <v>22.9603</v>
      </c>
      <c r="AG2523" s="2">
        <v>1.75</v>
      </c>
      <c r="AH2523" s="22">
        <v>3.8</v>
      </c>
      <c r="AI2523" s="22">
        <v>46.5</v>
      </c>
      <c r="AJ2523" s="22">
        <v>39.313499999999998</v>
      </c>
      <c r="AK2523" s="18">
        <v>1.51</v>
      </c>
      <c r="AL2523" s="18">
        <v>3.2</v>
      </c>
      <c r="AM2523" s="18">
        <v>47.2</v>
      </c>
      <c r="AN2523" s="2">
        <v>37.435200000000002</v>
      </c>
      <c r="AO2523" s="2">
        <v>0.81</v>
      </c>
      <c r="AP2523" s="2">
        <v>2.8</v>
      </c>
      <c r="AQ2523" s="2">
        <v>29</v>
      </c>
      <c r="AR2523" s="2">
        <v>4.1951999999999998</v>
      </c>
      <c r="AS2523" s="2">
        <v>0.91</v>
      </c>
      <c r="AT2523" s="2">
        <v>2.7</v>
      </c>
      <c r="AU2523" s="2">
        <v>33.5</v>
      </c>
      <c r="AV2523" s="2">
        <v>9.4911999999999992</v>
      </c>
      <c r="AW2523" s="2">
        <v>2</v>
      </c>
      <c r="AX2523" s="2">
        <v>4</v>
      </c>
      <c r="AY2523" s="2">
        <v>49.7</v>
      </c>
      <c r="AZ2523" s="2">
        <v>27.228000000000002</v>
      </c>
      <c r="BA2523" s="2">
        <v>1.98</v>
      </c>
      <c r="BB2523" s="2">
        <v>3.7</v>
      </c>
      <c r="BC2523" s="2">
        <v>54.1</v>
      </c>
      <c r="BD2523" s="2">
        <v>35.834200000000003</v>
      </c>
      <c r="BE2523" s="4"/>
      <c r="BF2523" s="4"/>
    </row>
    <row r="2524" spans="1:58" x14ac:dyDescent="0.2">
      <c r="A2524" s="29">
        <v>2523</v>
      </c>
      <c r="B2524" s="7" t="s">
        <v>126</v>
      </c>
      <c r="C2524" s="3">
        <v>40008</v>
      </c>
      <c r="D2524" s="4" t="s">
        <v>28</v>
      </c>
      <c r="E2524" s="4" t="s">
        <v>163</v>
      </c>
      <c r="F2524" s="5" t="s">
        <v>189</v>
      </c>
      <c r="G2524" s="6">
        <v>0.87430555555555556</v>
      </c>
      <c r="H2524" s="6">
        <v>0.91041666666666676</v>
      </c>
      <c r="I2524" s="85">
        <f t="shared" si="39"/>
        <v>52.000000000000135</v>
      </c>
      <c r="J2524" s="86">
        <f>I2524*Segmentos!$D$7*(AH2524%)*IF(ISNUMBER(AI2524),AI2524%,0)</f>
        <v>159078.40000000037</v>
      </c>
      <c r="K2524" s="86">
        <f>I2524*Segmentos!$D$7*(AL2524%)*IF(ISNUMBER(AM2524),AM2524%,0)</f>
        <v>321484.8000000008</v>
      </c>
      <c r="L2524" s="4"/>
      <c r="M2524" s="2">
        <v>1.17</v>
      </c>
      <c r="N2524" s="2">
        <v>3.7</v>
      </c>
      <c r="O2524" s="2">
        <v>31.5</v>
      </c>
      <c r="P2524" s="2">
        <v>76.288799999999995</v>
      </c>
      <c r="Q2524" s="2">
        <v>7.0000000000000007E-2</v>
      </c>
      <c r="R2524" s="2">
        <v>1.1000000000000001</v>
      </c>
      <c r="S2524" s="2">
        <v>6.9</v>
      </c>
      <c r="T2524" s="2">
        <v>0.81520000000000004</v>
      </c>
      <c r="U2524" s="2">
        <v>0.06</v>
      </c>
      <c r="V2524" s="2">
        <v>1.1000000000000001</v>
      </c>
      <c r="W2524" s="2">
        <v>5.6</v>
      </c>
      <c r="X2524" s="2">
        <v>0.79890000000000005</v>
      </c>
      <c r="Y2524" s="2">
        <v>1.27</v>
      </c>
      <c r="Z2524" s="2">
        <v>5.6</v>
      </c>
      <c r="AA2524" s="2">
        <v>22.6</v>
      </c>
      <c r="AB2524" s="2">
        <v>24.517099999999999</v>
      </c>
      <c r="AC2524" s="2">
        <v>2.34</v>
      </c>
      <c r="AD2524" s="2">
        <v>5</v>
      </c>
      <c r="AE2524" s="2">
        <v>46.6</v>
      </c>
      <c r="AF2524" s="2">
        <v>50.157600000000002</v>
      </c>
      <c r="AG2524" s="2">
        <v>0.77</v>
      </c>
      <c r="AH2524" s="22">
        <v>3.2</v>
      </c>
      <c r="AI2524" s="22">
        <v>23.9</v>
      </c>
      <c r="AJ2524" s="22">
        <v>23.8047</v>
      </c>
      <c r="AK2524" s="18">
        <v>1.53</v>
      </c>
      <c r="AL2524" s="18">
        <v>4.2</v>
      </c>
      <c r="AM2524" s="18">
        <v>36.799999999999997</v>
      </c>
      <c r="AN2524" s="2">
        <v>52.484099999999998</v>
      </c>
      <c r="AO2524" s="2">
        <v>0.26</v>
      </c>
      <c r="AP2524" s="2">
        <v>2.1</v>
      </c>
      <c r="AQ2524" s="2">
        <v>12.6</v>
      </c>
      <c r="AR2524" s="2">
        <v>1.8526</v>
      </c>
      <c r="AS2524" s="2">
        <v>1.08</v>
      </c>
      <c r="AT2524" s="2">
        <v>2.2000000000000002</v>
      </c>
      <c r="AU2524" s="2">
        <v>48.9</v>
      </c>
      <c r="AV2524" s="2">
        <v>15.5297</v>
      </c>
      <c r="AW2524" s="2">
        <v>1.1399999999999999</v>
      </c>
      <c r="AX2524" s="2">
        <v>3.7</v>
      </c>
      <c r="AY2524" s="2">
        <v>30.7</v>
      </c>
      <c r="AZ2524" s="2">
        <v>21.400700000000001</v>
      </c>
      <c r="BA2524" s="2">
        <v>1.5</v>
      </c>
      <c r="BB2524" s="2">
        <v>5</v>
      </c>
      <c r="BC2524" s="2">
        <v>29.8</v>
      </c>
      <c r="BD2524" s="2">
        <v>37.505800000000001</v>
      </c>
      <c r="BE2524" s="4"/>
      <c r="BF2524" s="4"/>
    </row>
    <row r="2525" spans="1:58" x14ac:dyDescent="0.2">
      <c r="A2525" s="29">
        <v>2524</v>
      </c>
      <c r="B2525" s="7" t="s">
        <v>80</v>
      </c>
      <c r="C2525" s="3">
        <v>40008</v>
      </c>
      <c r="D2525" s="4" t="s">
        <v>3</v>
      </c>
      <c r="E2525" s="4" t="s">
        <v>167</v>
      </c>
      <c r="F2525" s="5" t="s">
        <v>189</v>
      </c>
      <c r="G2525" s="6">
        <v>0.91666666666666663</v>
      </c>
      <c r="H2525" s="6">
        <v>4.1666666666666666E-3</v>
      </c>
      <c r="I2525" s="85">
        <f t="shared" si="39"/>
        <v>126.00000000000006</v>
      </c>
      <c r="J2525" s="86">
        <f>I2525*Segmentos!$D$7*(AH2525%)*IF(ISNUMBER(AI2525),AI2525%,0)</f>
        <v>2149711.2000000011</v>
      </c>
      <c r="K2525" s="86">
        <f>I2525*Segmentos!$D$7*(AL2525%)*IF(ISNUMBER(AM2525),AM2525%,0)</f>
        <v>2127988.8000000012</v>
      </c>
      <c r="L2525" s="4"/>
      <c r="M2525" s="2">
        <v>4.2300000000000004</v>
      </c>
      <c r="N2525" s="2">
        <v>22.4</v>
      </c>
      <c r="O2525" s="2">
        <v>18.899999999999999</v>
      </c>
      <c r="P2525" s="2">
        <v>88.157499999999999</v>
      </c>
      <c r="Q2525" s="2">
        <v>2.17</v>
      </c>
      <c r="R2525" s="2">
        <v>16.3</v>
      </c>
      <c r="S2525" s="2">
        <v>13.3</v>
      </c>
      <c r="T2525" s="2">
        <v>7.5326000000000004</v>
      </c>
      <c r="U2525" s="2">
        <v>3.73</v>
      </c>
      <c r="V2525" s="2">
        <v>17.899999999999999</v>
      </c>
      <c r="W2525" s="2">
        <v>20.9</v>
      </c>
      <c r="X2525" s="2">
        <v>16.295999999999999</v>
      </c>
      <c r="Y2525" s="2">
        <v>4.7300000000000004</v>
      </c>
      <c r="Z2525" s="2">
        <v>26.3</v>
      </c>
      <c r="AA2525" s="2">
        <v>18</v>
      </c>
      <c r="AB2525" s="2">
        <v>29.0915</v>
      </c>
      <c r="AC2525" s="2">
        <v>5.16</v>
      </c>
      <c r="AD2525" s="2">
        <v>24.9</v>
      </c>
      <c r="AE2525" s="2">
        <v>20.7</v>
      </c>
      <c r="AF2525" s="2">
        <v>35.237400000000001</v>
      </c>
      <c r="AG2525" s="2">
        <v>4.2699999999999996</v>
      </c>
      <c r="AH2525" s="22">
        <v>22.1</v>
      </c>
      <c r="AI2525" s="22">
        <v>19.3</v>
      </c>
      <c r="AJ2525" s="22">
        <v>42.129100000000001</v>
      </c>
      <c r="AK2525" s="18">
        <v>4.21</v>
      </c>
      <c r="AL2525" s="18">
        <v>22.7</v>
      </c>
      <c r="AM2525" s="18">
        <v>18.600000000000001</v>
      </c>
      <c r="AN2525" s="2">
        <v>46.028399999999998</v>
      </c>
      <c r="AO2525" s="2">
        <v>1.21</v>
      </c>
      <c r="AP2525" s="2">
        <v>11.5</v>
      </c>
      <c r="AQ2525" s="2">
        <v>10.5</v>
      </c>
      <c r="AR2525" s="2">
        <v>2.7473999999999998</v>
      </c>
      <c r="AS2525" s="2">
        <v>2.63</v>
      </c>
      <c r="AT2525" s="2">
        <v>15.9</v>
      </c>
      <c r="AU2525" s="2">
        <v>16.5</v>
      </c>
      <c r="AV2525" s="2">
        <v>12.0406</v>
      </c>
      <c r="AW2525" s="2">
        <v>6.18</v>
      </c>
      <c r="AX2525" s="2">
        <v>25.7</v>
      </c>
      <c r="AY2525" s="2">
        <v>24.1</v>
      </c>
      <c r="AZ2525" s="2">
        <v>36.990600000000001</v>
      </c>
      <c r="BA2525" s="2">
        <v>4.5599999999999996</v>
      </c>
      <c r="BB2525" s="2">
        <v>26.9</v>
      </c>
      <c r="BC2525" s="2">
        <v>17</v>
      </c>
      <c r="BD2525" s="2">
        <v>36.378900000000002</v>
      </c>
      <c r="BE2525" s="4"/>
      <c r="BF2525" s="4"/>
    </row>
    <row r="2526" spans="1:58" x14ac:dyDescent="0.2">
      <c r="A2526" s="29">
        <v>2525</v>
      </c>
      <c r="B2526" s="7" t="s">
        <v>23</v>
      </c>
      <c r="C2526" s="3">
        <v>40008</v>
      </c>
      <c r="D2526" s="4" t="s">
        <v>21</v>
      </c>
      <c r="E2526" s="4" t="s">
        <v>170</v>
      </c>
      <c r="F2526" s="5" t="s">
        <v>189</v>
      </c>
      <c r="G2526" s="6">
        <v>0.87430555555555556</v>
      </c>
      <c r="H2526" s="6">
        <v>0.91736111111111107</v>
      </c>
      <c r="I2526" s="85">
        <f t="shared" si="39"/>
        <v>61.999999999999943</v>
      </c>
      <c r="J2526" s="86">
        <f>I2526*Segmentos!$D$7*(AH2526%)*IF(ISNUMBER(AI2526),AI2526%,0)</f>
        <v>326541.59999999969</v>
      </c>
      <c r="K2526" s="86">
        <f>I2526*Segmentos!$D$7*(AL2526%)*IF(ISNUMBER(AM2526),AM2526%,0)</f>
        <v>97612.799999999886</v>
      </c>
      <c r="L2526" s="4"/>
      <c r="M2526" s="2">
        <v>0.82</v>
      </c>
      <c r="N2526" s="2">
        <v>2.8</v>
      </c>
      <c r="O2526" s="2">
        <v>29.4</v>
      </c>
      <c r="P2526" s="2">
        <v>62.519799999999996</v>
      </c>
      <c r="Q2526" s="2">
        <v>0.51</v>
      </c>
      <c r="R2526" s="2">
        <v>1.5</v>
      </c>
      <c r="S2526" s="2">
        <v>34.1</v>
      </c>
      <c r="T2526" s="2">
        <v>6.5144000000000002</v>
      </c>
      <c r="U2526" s="2">
        <v>0.42</v>
      </c>
      <c r="V2526" s="2">
        <v>0.6</v>
      </c>
      <c r="W2526" s="2">
        <v>73.400000000000006</v>
      </c>
      <c r="X2526" s="2">
        <v>6.7255000000000003</v>
      </c>
      <c r="Y2526" s="2">
        <v>0.99</v>
      </c>
      <c r="Z2526" s="2">
        <v>3.5</v>
      </c>
      <c r="AA2526" s="2">
        <v>27.8</v>
      </c>
      <c r="AB2526" s="2">
        <v>22.186399999999999</v>
      </c>
      <c r="AC2526" s="2">
        <v>1.08</v>
      </c>
      <c r="AD2526" s="2">
        <v>4.2</v>
      </c>
      <c r="AE2526" s="2">
        <v>25.9</v>
      </c>
      <c r="AF2526" s="2">
        <v>27.093399999999999</v>
      </c>
      <c r="AG2526" s="2">
        <v>1.3</v>
      </c>
      <c r="AH2526" s="22">
        <v>3.3</v>
      </c>
      <c r="AI2526" s="22">
        <v>39.9</v>
      </c>
      <c r="AJ2526" s="22">
        <v>46.963299999999997</v>
      </c>
      <c r="AK2526" s="18">
        <v>0.39</v>
      </c>
      <c r="AL2526" s="18">
        <v>2.4</v>
      </c>
      <c r="AM2526" s="18">
        <v>16.399999999999999</v>
      </c>
      <c r="AN2526" s="2">
        <v>15.5565</v>
      </c>
      <c r="AO2526" s="2">
        <v>0.23</v>
      </c>
      <c r="AP2526" s="2">
        <v>1.4</v>
      </c>
      <c r="AQ2526" s="2">
        <v>16.5</v>
      </c>
      <c r="AR2526" s="2">
        <v>1.9228000000000001</v>
      </c>
      <c r="AS2526" s="2">
        <v>1.24</v>
      </c>
      <c r="AT2526" s="2">
        <v>2.4</v>
      </c>
      <c r="AU2526" s="2">
        <v>51.7</v>
      </c>
      <c r="AV2526" s="2">
        <v>20.7971</v>
      </c>
      <c r="AW2526" s="2">
        <v>0.63</v>
      </c>
      <c r="AX2526" s="2">
        <v>2.2000000000000002</v>
      </c>
      <c r="AY2526" s="2">
        <v>28.2</v>
      </c>
      <c r="AZ2526" s="2">
        <v>13.7507</v>
      </c>
      <c r="BA2526" s="2">
        <v>0.89</v>
      </c>
      <c r="BB2526" s="2">
        <v>3.8</v>
      </c>
      <c r="BC2526" s="2">
        <v>23.3</v>
      </c>
      <c r="BD2526" s="2">
        <v>26.049199999999999</v>
      </c>
      <c r="BE2526" s="4"/>
      <c r="BF2526" s="4"/>
    </row>
    <row r="2527" spans="1:58" x14ac:dyDescent="0.2">
      <c r="A2527" s="29">
        <v>2526</v>
      </c>
      <c r="B2527" s="7" t="s">
        <v>25</v>
      </c>
      <c r="C2527" s="3">
        <v>40008</v>
      </c>
      <c r="D2527" s="4" t="s">
        <v>21</v>
      </c>
      <c r="E2527" s="4" t="s">
        <v>171</v>
      </c>
      <c r="F2527" s="5" t="s">
        <v>189</v>
      </c>
      <c r="G2527" s="6">
        <v>0.89513888888888893</v>
      </c>
      <c r="H2527" s="6">
        <v>0.8965277777777777</v>
      </c>
      <c r="I2527" s="85">
        <f t="shared" si="39"/>
        <v>1.999999999999833</v>
      </c>
      <c r="J2527" s="86">
        <f>I2527*Segmentos!$D$7*(AH2527%)*IF(ISNUMBER(AI2527),AI2527%,0)</f>
        <v>8799.9999999992651</v>
      </c>
      <c r="K2527" s="86">
        <f>I2527*Segmentos!$D$7*(AL2527%)*IF(ISNUMBER(AM2527),AM2527%,0)</f>
        <v>3999.9999999996658</v>
      </c>
      <c r="L2527" s="4"/>
      <c r="M2527" s="2">
        <v>0.76</v>
      </c>
      <c r="N2527" s="2">
        <v>0.8</v>
      </c>
      <c r="O2527" s="2">
        <v>100</v>
      </c>
      <c r="P2527" s="2">
        <v>64.703100000000006</v>
      </c>
      <c r="Q2527" s="2">
        <v>0.25</v>
      </c>
      <c r="R2527" s="2">
        <v>0.2</v>
      </c>
      <c r="S2527" s="2">
        <v>100</v>
      </c>
      <c r="T2527" s="2">
        <v>3.5209000000000001</v>
      </c>
      <c r="U2527" s="2">
        <v>0.02</v>
      </c>
      <c r="V2527" s="2">
        <v>0</v>
      </c>
      <c r="W2527" s="2">
        <v>100</v>
      </c>
      <c r="X2527" s="2">
        <v>0.43859999999999999</v>
      </c>
      <c r="Y2527" s="2">
        <v>0.52</v>
      </c>
      <c r="Z2527" s="2">
        <v>0.5</v>
      </c>
      <c r="AA2527" s="2">
        <v>100</v>
      </c>
      <c r="AB2527" s="2">
        <v>13.003500000000001</v>
      </c>
      <c r="AC2527" s="2">
        <v>1.71</v>
      </c>
      <c r="AD2527" s="2">
        <v>1.7</v>
      </c>
      <c r="AE2527" s="2">
        <v>100</v>
      </c>
      <c r="AF2527" s="2">
        <v>47.74</v>
      </c>
      <c r="AG2527" s="2">
        <v>1.0900000000000001</v>
      </c>
      <c r="AH2527" s="22">
        <v>1.1000000000000001</v>
      </c>
      <c r="AI2527" s="22">
        <v>100</v>
      </c>
      <c r="AJ2527" s="22">
        <v>44.103000000000002</v>
      </c>
      <c r="AK2527" s="18">
        <v>0.46</v>
      </c>
      <c r="AL2527" s="18">
        <v>0.5</v>
      </c>
      <c r="AM2527" s="18">
        <v>100</v>
      </c>
      <c r="AN2527" s="2">
        <v>20.600100000000001</v>
      </c>
      <c r="AO2527" s="2">
        <v>0.66</v>
      </c>
      <c r="AP2527" s="2">
        <v>0.7</v>
      </c>
      <c r="AQ2527" s="2">
        <v>100</v>
      </c>
      <c r="AR2527" s="2">
        <v>6.1809000000000003</v>
      </c>
      <c r="AS2527" s="2">
        <v>0.88</v>
      </c>
      <c r="AT2527" s="2">
        <v>0.9</v>
      </c>
      <c r="AU2527" s="2">
        <v>100</v>
      </c>
      <c r="AV2527" s="2">
        <v>16.6053</v>
      </c>
      <c r="AW2527" s="2">
        <v>0.26</v>
      </c>
      <c r="AX2527" s="2">
        <v>0.3</v>
      </c>
      <c r="AY2527" s="2">
        <v>100</v>
      </c>
      <c r="AZ2527" s="2">
        <v>6.4837999999999996</v>
      </c>
      <c r="BA2527" s="2">
        <v>1.08</v>
      </c>
      <c r="BB2527" s="2">
        <v>1.1000000000000001</v>
      </c>
      <c r="BC2527" s="2">
        <v>100</v>
      </c>
      <c r="BD2527" s="2">
        <v>35.433</v>
      </c>
      <c r="BE2527" s="4"/>
      <c r="BF2527" s="4"/>
    </row>
    <row r="2528" spans="1:58" x14ac:dyDescent="0.2">
      <c r="A2528" s="29">
        <v>2527</v>
      </c>
      <c r="B2528" s="7" t="s">
        <v>32</v>
      </c>
      <c r="C2528" s="3">
        <v>40008</v>
      </c>
      <c r="D2528" s="4" t="s">
        <v>28</v>
      </c>
      <c r="E2528" s="4" t="s">
        <v>164</v>
      </c>
      <c r="F2528" s="5" t="s">
        <v>189</v>
      </c>
      <c r="G2528" s="6">
        <v>0.91388888888888886</v>
      </c>
      <c r="H2528" s="6">
        <v>0.9159722222222223</v>
      </c>
      <c r="I2528" s="85">
        <f t="shared" si="39"/>
        <v>3.0000000000001492</v>
      </c>
      <c r="J2528" s="86">
        <f>I2528*Segmentos!$D$7*(AH2528%)*IF(ISNUMBER(AI2528),AI2528%,0)</f>
        <v>8236.8000000004085</v>
      </c>
      <c r="K2528" s="86">
        <f>I2528*Segmentos!$D$7*(AL2528%)*IF(ISNUMBER(AM2528),AM2528%,0)</f>
        <v>10452.00000000052</v>
      </c>
      <c r="L2528" s="4"/>
      <c r="M2528" s="2">
        <v>0.79</v>
      </c>
      <c r="N2528" s="2">
        <v>0.9</v>
      </c>
      <c r="O2528" s="2">
        <v>86.5</v>
      </c>
      <c r="P2528" s="2">
        <v>74.546000000000006</v>
      </c>
      <c r="Q2528" s="2">
        <v>0.1</v>
      </c>
      <c r="R2528" s="2">
        <v>0.3</v>
      </c>
      <c r="S2528" s="2">
        <v>33.299999999999997</v>
      </c>
      <c r="T2528" s="2">
        <v>1.5145</v>
      </c>
      <c r="U2528" s="2">
        <v>0.11</v>
      </c>
      <c r="V2528" s="2">
        <v>0.3</v>
      </c>
      <c r="W2528" s="2">
        <v>33.299999999999997</v>
      </c>
      <c r="X2528" s="2">
        <v>2.1244999999999998</v>
      </c>
      <c r="Y2528" s="2">
        <v>1.1299999999999999</v>
      </c>
      <c r="Z2528" s="2">
        <v>1.2</v>
      </c>
      <c r="AA2528" s="2">
        <v>93.9</v>
      </c>
      <c r="AB2528" s="2">
        <v>31.687100000000001</v>
      </c>
      <c r="AC2528" s="2">
        <v>1.26</v>
      </c>
      <c r="AD2528" s="2">
        <v>1.3</v>
      </c>
      <c r="AE2528" s="2">
        <v>94.4</v>
      </c>
      <c r="AF2528" s="2">
        <v>39.22</v>
      </c>
      <c r="AG2528" s="2">
        <v>0.72</v>
      </c>
      <c r="AH2528" s="22">
        <v>0.8</v>
      </c>
      <c r="AI2528" s="22">
        <v>85.8</v>
      </c>
      <c r="AJ2528" s="22">
        <v>32.206000000000003</v>
      </c>
      <c r="AK2528" s="18">
        <v>0.85</v>
      </c>
      <c r="AL2528" s="18">
        <v>1</v>
      </c>
      <c r="AM2528" s="18">
        <v>87.1</v>
      </c>
      <c r="AN2528" s="2">
        <v>42.34</v>
      </c>
      <c r="AO2528" s="2">
        <v>0.08</v>
      </c>
      <c r="AP2528" s="2">
        <v>0.1</v>
      </c>
      <c r="AQ2528" s="2">
        <v>66.7</v>
      </c>
      <c r="AR2528" s="2">
        <v>0.81089999999999995</v>
      </c>
      <c r="AS2528" s="2">
        <v>0.83</v>
      </c>
      <c r="AT2528" s="2">
        <v>1.3</v>
      </c>
      <c r="AU2528" s="2">
        <v>64.900000000000006</v>
      </c>
      <c r="AV2528" s="2">
        <v>17.225300000000001</v>
      </c>
      <c r="AW2528" s="2">
        <v>0.37</v>
      </c>
      <c r="AX2528" s="2">
        <v>0.4</v>
      </c>
      <c r="AY2528" s="2">
        <v>100</v>
      </c>
      <c r="AZ2528" s="2">
        <v>10.1546</v>
      </c>
      <c r="BA2528" s="2">
        <v>1.28</v>
      </c>
      <c r="BB2528" s="2">
        <v>1.3</v>
      </c>
      <c r="BC2528" s="2">
        <v>96.1</v>
      </c>
      <c r="BD2528" s="2">
        <v>46.355200000000004</v>
      </c>
      <c r="BE2528" s="4"/>
      <c r="BF2528" s="4"/>
    </row>
    <row r="2529" spans="1:58" x14ac:dyDescent="0.2">
      <c r="A2529" s="29">
        <v>2528</v>
      </c>
      <c r="B2529" s="7" t="s">
        <v>19</v>
      </c>
      <c r="C2529" s="3">
        <v>40008</v>
      </c>
      <c r="D2529" s="4" t="s">
        <v>17</v>
      </c>
      <c r="E2529" s="4" t="s">
        <v>166</v>
      </c>
      <c r="F2529" s="5" t="s">
        <v>189</v>
      </c>
      <c r="G2529" s="6">
        <v>0.9145833333333333</v>
      </c>
      <c r="H2529" s="6">
        <v>0.91666666666666663</v>
      </c>
      <c r="I2529" s="85">
        <f t="shared" si="39"/>
        <v>2.9999999999999893</v>
      </c>
      <c r="J2529" s="86">
        <f>I2529*Segmentos!$D$7*(AH2529%)*IF(ISNUMBER(AI2529),AI2529%,0)</f>
        <v>4175.9999999999854</v>
      </c>
      <c r="K2529" s="86">
        <f>I2529*Segmentos!$D$7*(AL2529%)*IF(ISNUMBER(AM2529),AM2529%,0)</f>
        <v>6913.1999999999744</v>
      </c>
      <c r="L2529" s="4"/>
      <c r="M2529" s="2">
        <v>0.49</v>
      </c>
      <c r="N2529" s="2">
        <v>0.9</v>
      </c>
      <c r="O2529" s="2">
        <v>55.9</v>
      </c>
      <c r="P2529" s="2">
        <v>96.840500000000006</v>
      </c>
      <c r="Q2529" s="2">
        <v>0.12</v>
      </c>
      <c r="R2529" s="2">
        <v>0.4</v>
      </c>
      <c r="S2529" s="2">
        <v>33.299999999999997</v>
      </c>
      <c r="T2529" s="2">
        <v>3.9805000000000001</v>
      </c>
      <c r="U2529" s="2">
        <v>0.63</v>
      </c>
      <c r="V2529" s="2">
        <v>0.6</v>
      </c>
      <c r="W2529" s="2">
        <v>100</v>
      </c>
      <c r="X2529" s="2">
        <v>26.2438</v>
      </c>
      <c r="Y2529" s="2">
        <v>0.44</v>
      </c>
      <c r="Z2529" s="2">
        <v>1.2</v>
      </c>
      <c r="AA2529" s="2">
        <v>36.4</v>
      </c>
      <c r="AB2529" s="2">
        <v>25.578499999999998</v>
      </c>
      <c r="AC2529" s="2">
        <v>0.63</v>
      </c>
      <c r="AD2529" s="2">
        <v>1</v>
      </c>
      <c r="AE2529" s="2">
        <v>63.4</v>
      </c>
      <c r="AF2529" s="2">
        <v>41.037799999999997</v>
      </c>
      <c r="AG2529" s="2">
        <v>0.35</v>
      </c>
      <c r="AH2529" s="22">
        <v>1</v>
      </c>
      <c r="AI2529" s="22">
        <v>34.799999999999997</v>
      </c>
      <c r="AJ2529" s="22">
        <v>33.470999999999997</v>
      </c>
      <c r="AK2529" s="18">
        <v>0.61</v>
      </c>
      <c r="AL2529" s="18">
        <v>0.7</v>
      </c>
      <c r="AM2529" s="18">
        <v>82.3</v>
      </c>
      <c r="AN2529" s="2">
        <v>63.369599999999998</v>
      </c>
      <c r="AO2529" s="2">
        <v>0.18</v>
      </c>
      <c r="AP2529" s="2">
        <v>0.2</v>
      </c>
      <c r="AQ2529" s="2">
        <v>100</v>
      </c>
      <c r="AR2529" s="2">
        <v>3.9140999999999999</v>
      </c>
      <c r="AS2529" s="2">
        <v>0.15</v>
      </c>
      <c r="AT2529" s="2">
        <v>0.3</v>
      </c>
      <c r="AU2529" s="2">
        <v>50</v>
      </c>
      <c r="AV2529" s="2">
        <v>6.4439000000000002</v>
      </c>
      <c r="AW2529" s="2">
        <v>0.37</v>
      </c>
      <c r="AX2529" s="2">
        <v>1.1000000000000001</v>
      </c>
      <c r="AY2529" s="2">
        <v>33.299999999999997</v>
      </c>
      <c r="AZ2529" s="2">
        <v>21.032599999999999</v>
      </c>
      <c r="BA2529" s="2">
        <v>0.86</v>
      </c>
      <c r="BB2529" s="2">
        <v>1.2</v>
      </c>
      <c r="BC2529" s="2">
        <v>70.2</v>
      </c>
      <c r="BD2529" s="2">
        <v>65.4499</v>
      </c>
      <c r="BE2529" s="4"/>
      <c r="BF2529" s="4"/>
    </row>
    <row r="2530" spans="1:58" x14ac:dyDescent="0.2">
      <c r="A2530" s="29">
        <v>2529</v>
      </c>
      <c r="B2530" s="7" t="s">
        <v>2</v>
      </c>
      <c r="C2530" s="3">
        <v>40008</v>
      </c>
      <c r="D2530" s="4" t="s">
        <v>0</v>
      </c>
      <c r="E2530" s="4" t="s">
        <v>164</v>
      </c>
      <c r="F2530" s="5" t="s">
        <v>189</v>
      </c>
      <c r="G2530" s="6">
        <v>0.87291666666666667</v>
      </c>
      <c r="H2530" s="6">
        <v>0.9145833333333333</v>
      </c>
      <c r="I2530" s="85">
        <f t="shared" si="39"/>
        <v>59.999999999999943</v>
      </c>
      <c r="J2530" s="86">
        <f>I2530*Segmentos!$D$7*(AH2530%)*IF(ISNUMBER(AI2530),AI2530%,0)</f>
        <v>874607.99999999907</v>
      </c>
      <c r="K2530" s="86">
        <f>I2530*Segmentos!$D$7*(AL2530%)*IF(ISNUMBER(AM2530),AM2530%,0)</f>
        <v>1332863.9999999991</v>
      </c>
      <c r="L2530" s="4"/>
      <c r="M2530" s="2">
        <v>4.6399999999999997</v>
      </c>
      <c r="N2530" s="2">
        <v>14.5</v>
      </c>
      <c r="O2530" s="2">
        <v>32</v>
      </c>
      <c r="P2530" s="2">
        <v>81.672600000000003</v>
      </c>
      <c r="Q2530" s="2">
        <v>3.93</v>
      </c>
      <c r="R2530" s="2">
        <v>10.8</v>
      </c>
      <c r="S2530" s="2">
        <v>36.5</v>
      </c>
      <c r="T2530" s="2">
        <v>11.542199999999999</v>
      </c>
      <c r="U2530" s="2">
        <v>3.95</v>
      </c>
      <c r="V2530" s="2">
        <v>14</v>
      </c>
      <c r="W2530" s="2">
        <v>28.3</v>
      </c>
      <c r="X2530" s="2">
        <v>14.5809</v>
      </c>
      <c r="Y2530" s="2">
        <v>4.32</v>
      </c>
      <c r="Z2530" s="2">
        <v>14.3</v>
      </c>
      <c r="AA2530" s="2">
        <v>30.2</v>
      </c>
      <c r="AB2530" s="2">
        <v>22.413499999999999</v>
      </c>
      <c r="AC2530" s="2">
        <v>5.74</v>
      </c>
      <c r="AD2530" s="2">
        <v>16.899999999999999</v>
      </c>
      <c r="AE2530" s="2">
        <v>34</v>
      </c>
      <c r="AF2530" s="2">
        <v>33.136000000000003</v>
      </c>
      <c r="AG2530" s="2">
        <v>3.64</v>
      </c>
      <c r="AH2530" s="22">
        <v>13.3</v>
      </c>
      <c r="AI2530" s="22">
        <v>27.4</v>
      </c>
      <c r="AJ2530" s="22">
        <v>30.393000000000001</v>
      </c>
      <c r="AK2530" s="18">
        <v>5.55</v>
      </c>
      <c r="AL2530" s="18">
        <v>15.6</v>
      </c>
      <c r="AM2530" s="18">
        <v>35.6</v>
      </c>
      <c r="AN2530" s="2">
        <v>51.279600000000002</v>
      </c>
      <c r="AO2530" s="2">
        <v>4.45</v>
      </c>
      <c r="AP2530" s="2">
        <v>12.4</v>
      </c>
      <c r="AQ2530" s="2">
        <v>36</v>
      </c>
      <c r="AR2530" s="2">
        <v>8.5601000000000003</v>
      </c>
      <c r="AS2530" s="2">
        <v>6.2</v>
      </c>
      <c r="AT2530" s="2">
        <v>14</v>
      </c>
      <c r="AU2530" s="2">
        <v>44.4</v>
      </c>
      <c r="AV2530" s="2">
        <v>24.0396</v>
      </c>
      <c r="AW2530" s="2">
        <v>4.92</v>
      </c>
      <c r="AX2530" s="2">
        <v>17</v>
      </c>
      <c r="AY2530" s="2">
        <v>29</v>
      </c>
      <c r="AZ2530" s="2">
        <v>24.8873</v>
      </c>
      <c r="BA2530" s="2">
        <v>3.59</v>
      </c>
      <c r="BB2530" s="2">
        <v>13.5</v>
      </c>
      <c r="BC2530" s="2">
        <v>26.5</v>
      </c>
      <c r="BD2530" s="2">
        <v>24.185500000000001</v>
      </c>
      <c r="BE2530" s="4"/>
      <c r="BF2530" s="4"/>
    </row>
    <row r="2531" spans="1:58" x14ac:dyDescent="0.2">
      <c r="A2531" s="29">
        <v>2530</v>
      </c>
      <c r="B2531" s="7" t="s">
        <v>16</v>
      </c>
      <c r="C2531" s="3">
        <v>40008</v>
      </c>
      <c r="D2531" s="4" t="s">
        <v>13</v>
      </c>
      <c r="E2531" s="4" t="s">
        <v>166</v>
      </c>
      <c r="F2531" s="5" t="s">
        <v>189</v>
      </c>
      <c r="G2531" s="6">
        <v>0.91319444444444453</v>
      </c>
      <c r="H2531" s="6">
        <v>0.91666666666666663</v>
      </c>
      <c r="I2531" s="85">
        <f t="shared" si="39"/>
        <v>4.9999999999998224</v>
      </c>
      <c r="J2531" s="86">
        <f>I2531*Segmentos!$D$7*(AH2531%)*IF(ISNUMBER(AI2531),AI2531%,0)</f>
        <v>180991.99999999354</v>
      </c>
      <c r="K2531" s="86">
        <f>I2531*Segmentos!$D$7*(AL2531%)*IF(ISNUMBER(AM2531),AM2531%,0)</f>
        <v>297191.99999998946</v>
      </c>
      <c r="L2531" s="4"/>
      <c r="M2531" s="2">
        <v>12.12</v>
      </c>
      <c r="N2531" s="2">
        <v>14.5</v>
      </c>
      <c r="O2531" s="2">
        <v>83.7</v>
      </c>
      <c r="P2531" s="2">
        <v>87.773399999999995</v>
      </c>
      <c r="Q2531" s="2">
        <v>7.44</v>
      </c>
      <c r="R2531" s="2">
        <v>9.6999999999999993</v>
      </c>
      <c r="S2531" s="2">
        <v>76.400000000000006</v>
      </c>
      <c r="T2531" s="2">
        <v>8.9944000000000006</v>
      </c>
      <c r="U2531" s="2">
        <v>8.2200000000000006</v>
      </c>
      <c r="V2531" s="2">
        <v>9.5</v>
      </c>
      <c r="W2531" s="2">
        <v>86.9</v>
      </c>
      <c r="X2531" s="2">
        <v>12.478300000000001</v>
      </c>
      <c r="Y2531" s="2">
        <v>11.52</v>
      </c>
      <c r="Z2531" s="2">
        <v>14.3</v>
      </c>
      <c r="AA2531" s="2">
        <v>80.7</v>
      </c>
      <c r="AB2531" s="2">
        <v>24.6388</v>
      </c>
      <c r="AC2531" s="2">
        <v>17.52</v>
      </c>
      <c r="AD2531" s="2">
        <v>20.3</v>
      </c>
      <c r="AE2531" s="2">
        <v>86.5</v>
      </c>
      <c r="AF2531" s="2">
        <v>41.661900000000003</v>
      </c>
      <c r="AG2531" s="2">
        <v>9.08</v>
      </c>
      <c r="AH2531" s="22">
        <v>11.2</v>
      </c>
      <c r="AI2531" s="22">
        <v>80.8</v>
      </c>
      <c r="AJ2531" s="22">
        <v>31.214300000000001</v>
      </c>
      <c r="AK2531" s="18">
        <v>14.86</v>
      </c>
      <c r="AL2531" s="18">
        <v>17.399999999999999</v>
      </c>
      <c r="AM2531" s="18">
        <v>85.4</v>
      </c>
      <c r="AN2531" s="2">
        <v>56.559100000000001</v>
      </c>
      <c r="AO2531" s="2">
        <v>7.9</v>
      </c>
      <c r="AP2531" s="2">
        <v>9.6</v>
      </c>
      <c r="AQ2531" s="2">
        <v>81.900000000000006</v>
      </c>
      <c r="AR2531" s="2">
        <v>6.2535999999999996</v>
      </c>
      <c r="AS2531" s="2">
        <v>8.8800000000000008</v>
      </c>
      <c r="AT2531" s="2">
        <v>10.199999999999999</v>
      </c>
      <c r="AU2531" s="2">
        <v>87.1</v>
      </c>
      <c r="AV2531" s="2">
        <v>14.166399999999999</v>
      </c>
      <c r="AW2531" s="2">
        <v>12.83</v>
      </c>
      <c r="AX2531" s="2">
        <v>15.2</v>
      </c>
      <c r="AY2531" s="2">
        <v>84.5</v>
      </c>
      <c r="AZ2531" s="2">
        <v>26.713899999999999</v>
      </c>
      <c r="BA2531" s="2">
        <v>14.65</v>
      </c>
      <c r="BB2531" s="2">
        <v>17.8</v>
      </c>
      <c r="BC2531" s="2">
        <v>82.4</v>
      </c>
      <c r="BD2531" s="2">
        <v>40.639499999999998</v>
      </c>
      <c r="BE2531" s="4"/>
      <c r="BF2531" s="4"/>
    </row>
    <row r="2532" spans="1:58" x14ac:dyDescent="0.2">
      <c r="A2532" s="29">
        <v>2531</v>
      </c>
      <c r="B2532" s="7" t="s">
        <v>22</v>
      </c>
      <c r="C2532" s="3">
        <v>40008</v>
      </c>
      <c r="D2532" s="4" t="s">
        <v>21</v>
      </c>
      <c r="E2532" s="4" t="s">
        <v>164</v>
      </c>
      <c r="F2532" s="5" t="s">
        <v>189</v>
      </c>
      <c r="G2532" s="6">
        <v>0.83194444444444438</v>
      </c>
      <c r="H2532" s="6">
        <v>0.87361111111111101</v>
      </c>
      <c r="I2532" s="85">
        <f t="shared" si="39"/>
        <v>59.999999999999943</v>
      </c>
      <c r="J2532" s="86">
        <f>I2532*Segmentos!$D$7*(AH2532%)*IF(ISNUMBER(AI2532),AI2532%,0)</f>
        <v>345383.99999999965</v>
      </c>
      <c r="K2532" s="86">
        <f>I2532*Segmentos!$D$7*(AL2532%)*IF(ISNUMBER(AM2532),AM2532%,0)</f>
        <v>306431.99999999971</v>
      </c>
      <c r="L2532" s="4"/>
      <c r="M2532" s="2">
        <v>1.36</v>
      </c>
      <c r="N2532" s="2">
        <v>3.2</v>
      </c>
      <c r="O2532" s="2">
        <v>42.2</v>
      </c>
      <c r="P2532" s="2">
        <v>83.027199999999993</v>
      </c>
      <c r="Q2532" s="2">
        <v>0.09</v>
      </c>
      <c r="R2532" s="2">
        <v>1.1000000000000001</v>
      </c>
      <c r="S2532" s="2">
        <v>8.3000000000000007</v>
      </c>
      <c r="T2532" s="2">
        <v>0.90749999999999997</v>
      </c>
      <c r="U2532" s="2">
        <v>0.12</v>
      </c>
      <c r="V2532" s="2">
        <v>1.2</v>
      </c>
      <c r="W2532" s="2">
        <v>9.6999999999999993</v>
      </c>
      <c r="X2532" s="2">
        <v>1.4890000000000001</v>
      </c>
      <c r="Y2532" s="2">
        <v>0.71</v>
      </c>
      <c r="Z2532" s="2">
        <v>3</v>
      </c>
      <c r="AA2532" s="2">
        <v>23.7</v>
      </c>
      <c r="AB2532" s="2">
        <v>12.8102</v>
      </c>
      <c r="AC2532" s="2">
        <v>3.37</v>
      </c>
      <c r="AD2532" s="2">
        <v>5.8</v>
      </c>
      <c r="AE2532" s="2">
        <v>58.3</v>
      </c>
      <c r="AF2532" s="2">
        <v>67.820599999999999</v>
      </c>
      <c r="AG2532" s="2">
        <v>1.45</v>
      </c>
      <c r="AH2532" s="22">
        <v>4.0999999999999996</v>
      </c>
      <c r="AI2532" s="22">
        <v>35.1</v>
      </c>
      <c r="AJ2532" s="22">
        <v>42.137300000000003</v>
      </c>
      <c r="AK2532" s="18">
        <v>1.27</v>
      </c>
      <c r="AL2532" s="18">
        <v>2.4</v>
      </c>
      <c r="AM2532" s="18">
        <v>53.2</v>
      </c>
      <c r="AN2532" s="2">
        <v>40.89</v>
      </c>
      <c r="AO2532" s="2">
        <v>1.6</v>
      </c>
      <c r="AP2532" s="2">
        <v>4.5</v>
      </c>
      <c r="AQ2532" s="2">
        <v>35.4</v>
      </c>
      <c r="AR2532" s="2">
        <v>10.723599999999999</v>
      </c>
      <c r="AS2532" s="2">
        <v>0.93</v>
      </c>
      <c r="AT2532" s="2">
        <v>2.6</v>
      </c>
      <c r="AU2532" s="2">
        <v>35.4</v>
      </c>
      <c r="AV2532" s="2">
        <v>12.517300000000001</v>
      </c>
      <c r="AW2532" s="2">
        <v>1.08</v>
      </c>
      <c r="AX2532" s="2">
        <v>3.3</v>
      </c>
      <c r="AY2532" s="2">
        <v>32.6</v>
      </c>
      <c r="AZ2532" s="2">
        <v>19.087499999999999</v>
      </c>
      <c r="BA2532" s="2">
        <v>1.73</v>
      </c>
      <c r="BB2532" s="2">
        <v>3.1</v>
      </c>
      <c r="BC2532" s="2">
        <v>56.1</v>
      </c>
      <c r="BD2532" s="2">
        <v>40.698900000000002</v>
      </c>
      <c r="BE2532" s="4"/>
      <c r="BF2532" s="4"/>
    </row>
    <row r="2533" spans="1:58" x14ac:dyDescent="0.2">
      <c r="A2533" s="29">
        <v>2532</v>
      </c>
      <c r="B2533" s="7" t="s">
        <v>4</v>
      </c>
      <c r="C2533" s="3">
        <v>40008</v>
      </c>
      <c r="D2533" s="4" t="s">
        <v>3</v>
      </c>
      <c r="E2533" s="4" t="s">
        <v>165</v>
      </c>
      <c r="F2533" s="5" t="s">
        <v>189</v>
      </c>
      <c r="G2533" s="6">
        <v>0.77777777777777779</v>
      </c>
      <c r="H2533" s="6">
        <v>0.87361111111111101</v>
      </c>
      <c r="I2533" s="85">
        <f t="shared" si="39"/>
        <v>137.99999999999983</v>
      </c>
      <c r="J2533" s="86">
        <f>I2533*Segmentos!$D$7*(AH2533%)*IF(ISNUMBER(AI2533),AI2533%,0)</f>
        <v>1556639.9999999979</v>
      </c>
      <c r="K2533" s="86">
        <f>I2533*Segmentos!$D$7*(AL2533%)*IF(ISNUMBER(AM2533),AM2533%,0)</f>
        <v>1629503.9999999981</v>
      </c>
      <c r="L2533" s="4"/>
      <c r="M2533" s="2">
        <v>2.88</v>
      </c>
      <c r="N2533" s="2">
        <v>12</v>
      </c>
      <c r="O2533" s="2">
        <v>24.1</v>
      </c>
      <c r="P2533" s="2">
        <v>67.2667</v>
      </c>
      <c r="Q2533" s="2">
        <v>3.15</v>
      </c>
      <c r="R2533" s="2">
        <v>11.9</v>
      </c>
      <c r="S2533" s="2">
        <v>26.6</v>
      </c>
      <c r="T2533" s="2">
        <v>12.2597</v>
      </c>
      <c r="U2533" s="2">
        <v>4.01</v>
      </c>
      <c r="V2533" s="2">
        <v>17.2</v>
      </c>
      <c r="W2533" s="2">
        <v>23.2</v>
      </c>
      <c r="X2533" s="2">
        <v>19.602599999999999</v>
      </c>
      <c r="Y2533" s="2">
        <v>2.37</v>
      </c>
      <c r="Z2533" s="2">
        <v>11.1</v>
      </c>
      <c r="AA2533" s="2">
        <v>21.3</v>
      </c>
      <c r="AB2533" s="2">
        <v>16.348099999999999</v>
      </c>
      <c r="AC2533" s="2">
        <v>2.4900000000000002</v>
      </c>
      <c r="AD2533" s="2">
        <v>9.4</v>
      </c>
      <c r="AE2533" s="2">
        <v>26.5</v>
      </c>
      <c r="AF2533" s="2">
        <v>19.0564</v>
      </c>
      <c r="AG2533" s="2">
        <v>2.81</v>
      </c>
      <c r="AH2533" s="22">
        <v>12</v>
      </c>
      <c r="AI2533" s="22">
        <v>23.5</v>
      </c>
      <c r="AJ2533" s="22">
        <v>31.159500000000001</v>
      </c>
      <c r="AK2533" s="18">
        <v>2.94</v>
      </c>
      <c r="AL2533" s="18">
        <v>12</v>
      </c>
      <c r="AM2533" s="18">
        <v>24.6</v>
      </c>
      <c r="AN2533" s="2">
        <v>36.107199999999999</v>
      </c>
      <c r="AO2533" s="2">
        <v>1.36</v>
      </c>
      <c r="AP2533" s="2">
        <v>7.6</v>
      </c>
      <c r="AQ2533" s="2">
        <v>18</v>
      </c>
      <c r="AR2533" s="2">
        <v>3.4727000000000001</v>
      </c>
      <c r="AS2533" s="2">
        <v>1.42</v>
      </c>
      <c r="AT2533" s="2">
        <v>10.7</v>
      </c>
      <c r="AU2533" s="2">
        <v>13.3</v>
      </c>
      <c r="AV2533" s="2">
        <v>7.3113999999999999</v>
      </c>
      <c r="AW2533" s="2">
        <v>3.19</v>
      </c>
      <c r="AX2533" s="2">
        <v>14.1</v>
      </c>
      <c r="AY2533" s="2">
        <v>22.7</v>
      </c>
      <c r="AZ2533" s="2">
        <v>21.397099999999998</v>
      </c>
      <c r="BA2533" s="2">
        <v>3.93</v>
      </c>
      <c r="BB2533" s="2">
        <v>12.3</v>
      </c>
      <c r="BC2533" s="2">
        <v>31.8</v>
      </c>
      <c r="BD2533" s="2">
        <v>35.085599999999999</v>
      </c>
      <c r="BE2533" s="4"/>
      <c r="BF2533" s="4"/>
    </row>
    <row r="2534" spans="1:58" x14ac:dyDescent="0.2">
      <c r="A2534" s="29">
        <v>2533</v>
      </c>
      <c r="B2534" s="7" t="s">
        <v>15</v>
      </c>
      <c r="C2534" s="3">
        <v>40009</v>
      </c>
      <c r="D2534" s="4" t="s">
        <v>13</v>
      </c>
      <c r="E2534" s="4" t="s">
        <v>164</v>
      </c>
      <c r="F2534" s="5" t="s">
        <v>190</v>
      </c>
      <c r="G2534" s="6">
        <v>0.875</v>
      </c>
      <c r="H2534" s="6">
        <v>0.9145833333333333</v>
      </c>
      <c r="I2534" s="85">
        <f t="shared" si="39"/>
        <v>56.999999999999957</v>
      </c>
      <c r="J2534" s="86">
        <f>I2534*Segmentos!$D$7*(AH2534%)*IF(ISNUMBER(AI2534),AI2534%,0)</f>
        <v>1572105.5999999985</v>
      </c>
      <c r="K2534" s="86">
        <f>I2534*Segmentos!$D$7*(AL2534%)*IF(ISNUMBER(AM2534),AM2534%,0)</f>
        <v>2015269.1999999986</v>
      </c>
      <c r="L2534" s="4"/>
      <c r="M2534" s="2">
        <v>7.92</v>
      </c>
      <c r="N2534" s="2">
        <v>18.899999999999999</v>
      </c>
      <c r="O2534" s="2">
        <v>41.9</v>
      </c>
      <c r="P2534" s="2">
        <v>90.316800000000001</v>
      </c>
      <c r="Q2534" s="2">
        <v>5.12</v>
      </c>
      <c r="R2534" s="2">
        <v>9.8000000000000007</v>
      </c>
      <c r="S2534" s="2">
        <v>52</v>
      </c>
      <c r="T2534" s="2">
        <v>9.7294999999999998</v>
      </c>
      <c r="U2534" s="2">
        <v>5.43</v>
      </c>
      <c r="V2534" s="2">
        <v>14.8</v>
      </c>
      <c r="W2534" s="2">
        <v>36.700000000000003</v>
      </c>
      <c r="X2534" s="2">
        <v>12.9659</v>
      </c>
      <c r="Y2534" s="2">
        <v>7.46</v>
      </c>
      <c r="Z2534" s="2">
        <v>22</v>
      </c>
      <c r="AA2534" s="2">
        <v>33.9</v>
      </c>
      <c r="AB2534" s="2">
        <v>25.1188</v>
      </c>
      <c r="AC2534" s="2">
        <v>11.36</v>
      </c>
      <c r="AD2534" s="2">
        <v>23.3</v>
      </c>
      <c r="AE2534" s="2">
        <v>48.7</v>
      </c>
      <c r="AF2534" s="2">
        <v>42.502600000000001</v>
      </c>
      <c r="AG2534" s="2">
        <v>6.88</v>
      </c>
      <c r="AH2534" s="22">
        <v>16.899999999999999</v>
      </c>
      <c r="AI2534" s="22">
        <v>40.799999999999997</v>
      </c>
      <c r="AJ2534" s="22">
        <v>37.228200000000001</v>
      </c>
      <c r="AK2534" s="18">
        <v>8.86</v>
      </c>
      <c r="AL2534" s="18">
        <v>20.7</v>
      </c>
      <c r="AM2534" s="18">
        <v>42.7</v>
      </c>
      <c r="AN2534" s="2">
        <v>53.0886</v>
      </c>
      <c r="AO2534" s="2">
        <v>5.44</v>
      </c>
      <c r="AP2534" s="2">
        <v>17.100000000000001</v>
      </c>
      <c r="AQ2534" s="2">
        <v>31.7</v>
      </c>
      <c r="AR2534" s="2">
        <v>6.7804000000000002</v>
      </c>
      <c r="AS2534" s="2">
        <v>6.56</v>
      </c>
      <c r="AT2534" s="2">
        <v>17.5</v>
      </c>
      <c r="AU2534" s="2">
        <v>37.4</v>
      </c>
      <c r="AV2534" s="2">
        <v>16.464300000000001</v>
      </c>
      <c r="AW2534" s="2">
        <v>9.66</v>
      </c>
      <c r="AX2534" s="2">
        <v>19.899999999999999</v>
      </c>
      <c r="AY2534" s="2">
        <v>48.5</v>
      </c>
      <c r="AZ2534" s="2">
        <v>31.677700000000002</v>
      </c>
      <c r="BA2534" s="2">
        <v>8.11</v>
      </c>
      <c r="BB2534" s="2">
        <v>19.5</v>
      </c>
      <c r="BC2534" s="2">
        <v>41.7</v>
      </c>
      <c r="BD2534" s="2">
        <v>35.394300000000001</v>
      </c>
      <c r="BE2534" s="4"/>
      <c r="BF2534" s="4"/>
    </row>
    <row r="2535" spans="1:58" x14ac:dyDescent="0.2">
      <c r="A2535" s="29">
        <v>2534</v>
      </c>
      <c r="B2535" s="7" t="s">
        <v>105</v>
      </c>
      <c r="C2535" s="3">
        <v>40009</v>
      </c>
      <c r="D2535" s="4" t="s">
        <v>21</v>
      </c>
      <c r="E2535" s="4" t="s">
        <v>169</v>
      </c>
      <c r="F2535" s="5" t="s">
        <v>190</v>
      </c>
      <c r="G2535" s="6">
        <v>0.91874999999999996</v>
      </c>
      <c r="H2535" s="6">
        <v>0.95208333333333339</v>
      </c>
      <c r="I2535" s="85">
        <f t="shared" si="39"/>
        <v>48.000000000000149</v>
      </c>
      <c r="J2535" s="86">
        <f>I2535*Segmentos!$D$7*(AH2535%)*IF(ISNUMBER(AI2535),AI2535%,0)</f>
        <v>138720.00000000044</v>
      </c>
      <c r="K2535" s="86">
        <f>I2535*Segmentos!$D$7*(AL2535%)*IF(ISNUMBER(AM2535),AM2535%,0)</f>
        <v>88166.400000000256</v>
      </c>
      <c r="L2535" s="4" t="s">
        <v>508</v>
      </c>
      <c r="M2535" s="2">
        <v>0.59</v>
      </c>
      <c r="N2535" s="2">
        <v>1.6</v>
      </c>
      <c r="O2535" s="2">
        <v>37.9</v>
      </c>
      <c r="P2535" s="2">
        <v>91.107100000000003</v>
      </c>
      <c r="Q2535" s="2">
        <v>0.11</v>
      </c>
      <c r="R2535" s="2">
        <v>0.2</v>
      </c>
      <c r="S2535" s="2">
        <v>47.9</v>
      </c>
      <c r="T2535" s="2">
        <v>2.9346000000000001</v>
      </c>
      <c r="U2535" s="2">
        <v>0.32</v>
      </c>
      <c r="V2535" s="2">
        <v>0.9</v>
      </c>
      <c r="W2535" s="2">
        <v>37.299999999999997</v>
      </c>
      <c r="X2535" s="2">
        <v>10.3592</v>
      </c>
      <c r="Y2535" s="2">
        <v>1.2</v>
      </c>
      <c r="Z2535" s="2">
        <v>2.2999999999999998</v>
      </c>
      <c r="AA2535" s="2">
        <v>52.8</v>
      </c>
      <c r="AB2535" s="2">
        <v>54.459800000000001</v>
      </c>
      <c r="AC2535" s="2">
        <v>0.46</v>
      </c>
      <c r="AD2535" s="2">
        <v>2</v>
      </c>
      <c r="AE2535" s="2">
        <v>22.6</v>
      </c>
      <c r="AF2535" s="2">
        <v>23.3536</v>
      </c>
      <c r="AG2535" s="2">
        <v>0.74</v>
      </c>
      <c r="AH2535" s="22">
        <v>1.7</v>
      </c>
      <c r="AI2535" s="22">
        <v>42.5</v>
      </c>
      <c r="AJ2535" s="22">
        <v>53.910499999999999</v>
      </c>
      <c r="AK2535" s="18">
        <v>0.46</v>
      </c>
      <c r="AL2535" s="18">
        <v>1.4</v>
      </c>
      <c r="AM2535" s="18">
        <v>32.799999999999997</v>
      </c>
      <c r="AN2535" s="2">
        <v>37.196599999999997</v>
      </c>
      <c r="AO2535" s="2">
        <v>0.01</v>
      </c>
      <c r="AP2535" s="2">
        <v>0.2</v>
      </c>
      <c r="AQ2535" s="2">
        <v>6.3</v>
      </c>
      <c r="AR2535" s="2">
        <v>0.1779</v>
      </c>
      <c r="AS2535" s="2">
        <v>0.21</v>
      </c>
      <c r="AT2535" s="2">
        <v>0.6</v>
      </c>
      <c r="AU2535" s="2">
        <v>35</v>
      </c>
      <c r="AV2535" s="2">
        <v>7.0214999999999996</v>
      </c>
      <c r="AW2535" s="2">
        <v>0.69</v>
      </c>
      <c r="AX2535" s="2">
        <v>1.3</v>
      </c>
      <c r="AY2535" s="2">
        <v>55.4</v>
      </c>
      <c r="AZ2535" s="2">
        <v>30.5426</v>
      </c>
      <c r="BA2535" s="2">
        <v>0.91</v>
      </c>
      <c r="BB2535" s="2">
        <v>2.8</v>
      </c>
      <c r="BC2535" s="2">
        <v>32.9</v>
      </c>
      <c r="BD2535" s="2">
        <v>53.365099999999998</v>
      </c>
      <c r="BE2535" s="4"/>
      <c r="BF2535" s="4"/>
    </row>
    <row r="2536" spans="1:58" x14ac:dyDescent="0.2">
      <c r="A2536" s="29">
        <v>2535</v>
      </c>
      <c r="B2536" s="7" t="s">
        <v>5</v>
      </c>
      <c r="C2536" s="3">
        <v>40009</v>
      </c>
      <c r="D2536" s="4" t="s">
        <v>3</v>
      </c>
      <c r="E2536" s="4" t="s">
        <v>164</v>
      </c>
      <c r="F2536" s="5" t="s">
        <v>190</v>
      </c>
      <c r="G2536" s="6">
        <v>0.87361111111111101</v>
      </c>
      <c r="H2536" s="6">
        <v>0.91666666666666663</v>
      </c>
      <c r="I2536" s="85">
        <f t="shared" si="39"/>
        <v>62.000000000000099</v>
      </c>
      <c r="J2536" s="86">
        <f>I2536*Segmentos!$D$7*(AH2536%)*IF(ISNUMBER(AI2536),AI2536%,0)</f>
        <v>1355766.4000000025</v>
      </c>
      <c r="K2536" s="86">
        <f>I2536*Segmentos!$D$7*(AL2536%)*IF(ISNUMBER(AM2536),AM2536%,0)</f>
        <v>1301752.0000000021</v>
      </c>
      <c r="L2536" s="4"/>
      <c r="M2536" s="2">
        <v>5.35</v>
      </c>
      <c r="N2536" s="2">
        <v>15.1</v>
      </c>
      <c r="O2536" s="2">
        <v>35.4</v>
      </c>
      <c r="P2536" s="2">
        <v>82.339100000000002</v>
      </c>
      <c r="Q2536" s="2">
        <v>3.31</v>
      </c>
      <c r="R2536" s="2">
        <v>8.8000000000000007</v>
      </c>
      <c r="S2536" s="2">
        <v>37.6</v>
      </c>
      <c r="T2536" s="2">
        <v>8.5103000000000009</v>
      </c>
      <c r="U2536" s="2">
        <v>5.58</v>
      </c>
      <c r="V2536" s="2">
        <v>15</v>
      </c>
      <c r="W2536" s="2">
        <v>37.299999999999997</v>
      </c>
      <c r="X2536" s="2">
        <v>18.000299999999999</v>
      </c>
      <c r="Y2536" s="2">
        <v>7.25</v>
      </c>
      <c r="Z2536" s="2">
        <v>20.8</v>
      </c>
      <c r="AA2536" s="2">
        <v>34.799999999999997</v>
      </c>
      <c r="AB2536" s="2">
        <v>32.938800000000001</v>
      </c>
      <c r="AC2536" s="2">
        <v>4.53</v>
      </c>
      <c r="AD2536" s="2">
        <v>13.3</v>
      </c>
      <c r="AE2536" s="2">
        <v>34</v>
      </c>
      <c r="AF2536" s="2">
        <v>22.889700000000001</v>
      </c>
      <c r="AG2536" s="2">
        <v>5.46</v>
      </c>
      <c r="AH2536" s="22">
        <v>15.8</v>
      </c>
      <c r="AI2536" s="22">
        <v>34.6</v>
      </c>
      <c r="AJ2536" s="22">
        <v>39.857399999999998</v>
      </c>
      <c r="AK2536" s="18">
        <v>5.25</v>
      </c>
      <c r="AL2536" s="18">
        <v>14.5</v>
      </c>
      <c r="AM2536" s="18">
        <v>36.200000000000003</v>
      </c>
      <c r="AN2536" s="2">
        <v>42.481699999999996</v>
      </c>
      <c r="AO2536" s="2">
        <v>3.08</v>
      </c>
      <c r="AP2536" s="2">
        <v>13</v>
      </c>
      <c r="AQ2536" s="2">
        <v>23.7</v>
      </c>
      <c r="AR2536" s="2">
        <v>5.1833</v>
      </c>
      <c r="AS2536" s="2">
        <v>3.99</v>
      </c>
      <c r="AT2536" s="2">
        <v>14.1</v>
      </c>
      <c r="AU2536" s="2">
        <v>28.3</v>
      </c>
      <c r="AV2536" s="2">
        <v>13.525600000000001</v>
      </c>
      <c r="AW2536" s="2">
        <v>6.1</v>
      </c>
      <c r="AX2536" s="2">
        <v>15.8</v>
      </c>
      <c r="AY2536" s="2">
        <v>38.6</v>
      </c>
      <c r="AZ2536" s="2">
        <v>26.989799999999999</v>
      </c>
      <c r="BA2536" s="2">
        <v>6.22</v>
      </c>
      <c r="BB2536" s="2">
        <v>15.8</v>
      </c>
      <c r="BC2536" s="2">
        <v>39.4</v>
      </c>
      <c r="BD2536" s="2">
        <v>36.640500000000003</v>
      </c>
      <c r="BE2536" s="4"/>
      <c r="BF2536" s="4"/>
    </row>
    <row r="2537" spans="1:58" x14ac:dyDescent="0.2">
      <c r="A2537" s="29">
        <v>2536</v>
      </c>
      <c r="B2537" s="7" t="s">
        <v>18</v>
      </c>
      <c r="C2537" s="3">
        <v>40009</v>
      </c>
      <c r="D2537" s="4" t="s">
        <v>17</v>
      </c>
      <c r="E2537" s="4" t="s">
        <v>168</v>
      </c>
      <c r="F2537" s="5" t="s">
        <v>190</v>
      </c>
      <c r="G2537" s="6">
        <v>0.83333333333333337</v>
      </c>
      <c r="H2537" s="6">
        <v>0.9145833333333333</v>
      </c>
      <c r="I2537" s="85">
        <f t="shared" si="39"/>
        <v>116.9999999999999</v>
      </c>
      <c r="J2537" s="86">
        <f>I2537*Segmentos!$D$7*(AH2537%)*IF(ISNUMBER(AI2537),AI2537%,0)</f>
        <v>292031.99999999977</v>
      </c>
      <c r="K2537" s="86">
        <f>I2537*Segmentos!$D$7*(AL2537%)*IF(ISNUMBER(AM2537),AM2537%,0)</f>
        <v>395459.99999999971</v>
      </c>
      <c r="L2537" s="4" t="s">
        <v>509</v>
      </c>
      <c r="M2537" s="2">
        <v>0.75</v>
      </c>
      <c r="N2537" s="2">
        <v>2.5</v>
      </c>
      <c r="O2537" s="2">
        <v>29.6</v>
      </c>
      <c r="P2537" s="2">
        <v>93.502799999999993</v>
      </c>
      <c r="Q2537" s="2">
        <v>0.1</v>
      </c>
      <c r="R2537" s="2">
        <v>0.6</v>
      </c>
      <c r="S2537" s="2">
        <v>15.9</v>
      </c>
      <c r="T2537" s="2">
        <v>1.9819</v>
      </c>
      <c r="U2537" s="2">
        <v>0.05</v>
      </c>
      <c r="V2537" s="2">
        <v>1.4</v>
      </c>
      <c r="W2537" s="2">
        <v>3.9</v>
      </c>
      <c r="X2537" s="2">
        <v>1.3978999999999999</v>
      </c>
      <c r="Y2537" s="2">
        <v>0.96</v>
      </c>
      <c r="Z2537" s="2">
        <v>2.2000000000000002</v>
      </c>
      <c r="AA2537" s="2">
        <v>42.7</v>
      </c>
      <c r="AB2537" s="2">
        <v>35.424999999999997</v>
      </c>
      <c r="AC2537" s="2">
        <v>1.33</v>
      </c>
      <c r="AD2537" s="2">
        <v>4.5</v>
      </c>
      <c r="AE2537" s="2">
        <v>29.5</v>
      </c>
      <c r="AF2537" s="2">
        <v>54.698099999999997</v>
      </c>
      <c r="AG2537" s="2">
        <v>0.64</v>
      </c>
      <c r="AH2537" s="22">
        <v>2.4</v>
      </c>
      <c r="AI2537" s="22">
        <v>26</v>
      </c>
      <c r="AJ2537" s="22">
        <v>37.726100000000002</v>
      </c>
      <c r="AK2537" s="18">
        <v>0.85</v>
      </c>
      <c r="AL2537" s="18">
        <v>2.6</v>
      </c>
      <c r="AM2537" s="18">
        <v>32.5</v>
      </c>
      <c r="AN2537" s="2">
        <v>55.776699999999998</v>
      </c>
      <c r="AO2537" s="2">
        <v>0.31</v>
      </c>
      <c r="AP2537" s="2">
        <v>3.5</v>
      </c>
      <c r="AQ2537" s="2">
        <v>8.8000000000000007</v>
      </c>
      <c r="AR2537" s="2">
        <v>4.2096999999999998</v>
      </c>
      <c r="AS2537" s="2">
        <v>0.09</v>
      </c>
      <c r="AT2537" s="2">
        <v>0.4</v>
      </c>
      <c r="AU2537" s="2">
        <v>23.3</v>
      </c>
      <c r="AV2537" s="2">
        <v>2.4843000000000002</v>
      </c>
      <c r="AW2537" s="2">
        <v>0.95</v>
      </c>
      <c r="AX2537" s="2">
        <v>4.3</v>
      </c>
      <c r="AY2537" s="2">
        <v>22.4</v>
      </c>
      <c r="AZ2537" s="2">
        <v>34.283200000000001</v>
      </c>
      <c r="BA2537" s="2">
        <v>1.1000000000000001</v>
      </c>
      <c r="BB2537" s="2">
        <v>2.2000000000000002</v>
      </c>
      <c r="BC2537" s="2">
        <v>50</v>
      </c>
      <c r="BD2537" s="2">
        <v>52.525599999999997</v>
      </c>
      <c r="BE2537" s="4"/>
      <c r="BF2537" s="4"/>
    </row>
    <row r="2538" spans="1:58" x14ac:dyDescent="0.2">
      <c r="A2538" s="29">
        <v>2537</v>
      </c>
      <c r="B2538" s="7" t="s">
        <v>1</v>
      </c>
      <c r="C2538" s="3">
        <v>40009</v>
      </c>
      <c r="D2538" s="4" t="s">
        <v>0</v>
      </c>
      <c r="E2538" s="4" t="s">
        <v>163</v>
      </c>
      <c r="F2538" s="5" t="s">
        <v>190</v>
      </c>
      <c r="G2538" s="6">
        <v>0.83750000000000002</v>
      </c>
      <c r="H2538" s="6">
        <v>0.87361111111111101</v>
      </c>
      <c r="I2538" s="85">
        <f t="shared" si="39"/>
        <v>51.999999999999815</v>
      </c>
      <c r="J2538" s="86">
        <f>I2538*Segmentos!$D$7*(AH2538%)*IF(ISNUMBER(AI2538),AI2538%,0)</f>
        <v>700335.99999999744</v>
      </c>
      <c r="K2538" s="86">
        <f>I2538*Segmentos!$D$7*(AL2538%)*IF(ISNUMBER(AM2538),AM2538%,0)</f>
        <v>1475302.3999999948</v>
      </c>
      <c r="L2538" s="4"/>
      <c r="M2538" s="2">
        <v>5.33</v>
      </c>
      <c r="N2538" s="2">
        <v>9.6</v>
      </c>
      <c r="O2538" s="2">
        <v>55.5</v>
      </c>
      <c r="P2538" s="2">
        <v>79.180199999999999</v>
      </c>
      <c r="Q2538" s="2">
        <v>3.66</v>
      </c>
      <c r="R2538" s="2">
        <v>8.1</v>
      </c>
      <c r="S2538" s="2">
        <v>45</v>
      </c>
      <c r="T2538" s="2">
        <v>9.0820000000000007</v>
      </c>
      <c r="U2538" s="2">
        <v>3.6</v>
      </c>
      <c r="V2538" s="2">
        <v>8.1999999999999993</v>
      </c>
      <c r="W2538" s="2">
        <v>44.1</v>
      </c>
      <c r="X2538" s="2">
        <v>11.2219</v>
      </c>
      <c r="Y2538" s="2">
        <v>4.9000000000000004</v>
      </c>
      <c r="Z2538" s="2">
        <v>10.4</v>
      </c>
      <c r="AA2538" s="2">
        <v>47.2</v>
      </c>
      <c r="AB2538" s="2">
        <v>21.507200000000001</v>
      </c>
      <c r="AC2538" s="2">
        <v>7.66</v>
      </c>
      <c r="AD2538" s="2">
        <v>10.6</v>
      </c>
      <c r="AE2538" s="2">
        <v>72.599999999999994</v>
      </c>
      <c r="AF2538" s="2">
        <v>37.369199999999999</v>
      </c>
      <c r="AG2538" s="2">
        <v>3.37</v>
      </c>
      <c r="AH2538" s="22">
        <v>6.5</v>
      </c>
      <c r="AI2538" s="22">
        <v>51.8</v>
      </c>
      <c r="AJ2538" s="22">
        <v>23.772400000000001</v>
      </c>
      <c r="AK2538" s="18">
        <v>7.09</v>
      </c>
      <c r="AL2538" s="18">
        <v>12.4</v>
      </c>
      <c r="AM2538" s="18">
        <v>57.2</v>
      </c>
      <c r="AN2538" s="2">
        <v>55.407800000000002</v>
      </c>
      <c r="AO2538" s="2">
        <v>3.92</v>
      </c>
      <c r="AP2538" s="2">
        <v>7.6</v>
      </c>
      <c r="AQ2538" s="2">
        <v>51.4</v>
      </c>
      <c r="AR2538" s="2">
        <v>6.3574000000000002</v>
      </c>
      <c r="AS2538" s="2">
        <v>4.74</v>
      </c>
      <c r="AT2538" s="2">
        <v>8.1999999999999993</v>
      </c>
      <c r="AU2538" s="2">
        <v>57.8</v>
      </c>
      <c r="AV2538" s="2">
        <v>15.5007</v>
      </c>
      <c r="AW2538" s="2">
        <v>6.47</v>
      </c>
      <c r="AX2538" s="2">
        <v>11.5</v>
      </c>
      <c r="AY2538" s="2">
        <v>56.2</v>
      </c>
      <c r="AZ2538" s="2">
        <v>27.6569</v>
      </c>
      <c r="BA2538" s="2">
        <v>5.21</v>
      </c>
      <c r="BB2538" s="2">
        <v>9.5</v>
      </c>
      <c r="BC2538" s="2">
        <v>54.6</v>
      </c>
      <c r="BD2538" s="2">
        <v>29.665199999999999</v>
      </c>
      <c r="BE2538" s="4"/>
      <c r="BF2538" s="4"/>
    </row>
    <row r="2539" spans="1:58" x14ac:dyDescent="0.2">
      <c r="A2539" s="29">
        <v>2538</v>
      </c>
      <c r="B2539" s="7" t="s">
        <v>36</v>
      </c>
      <c r="C2539" s="3">
        <v>40009</v>
      </c>
      <c r="D2539" s="4" t="s">
        <v>13</v>
      </c>
      <c r="E2539" s="4" t="s">
        <v>163</v>
      </c>
      <c r="F2539" s="5" t="s">
        <v>190</v>
      </c>
      <c r="G2539" s="6">
        <v>0.9194444444444444</v>
      </c>
      <c r="H2539" s="6">
        <v>0.94444444444444453</v>
      </c>
      <c r="I2539" s="85">
        <f t="shared" si="39"/>
        <v>36.000000000000192</v>
      </c>
      <c r="J2539" s="86">
        <f>I2539*Segmentos!$D$7*(AH2539%)*IF(ISNUMBER(AI2539),AI2539%,0)</f>
        <v>1447675.2000000074</v>
      </c>
      <c r="K2539" s="86">
        <f>I2539*Segmentos!$D$7*(AL2539%)*IF(ISNUMBER(AM2539),AM2539%,0)</f>
        <v>2195683.2000000114</v>
      </c>
      <c r="L2539" s="4"/>
      <c r="M2539" s="2">
        <v>12.78</v>
      </c>
      <c r="N2539" s="2">
        <v>17</v>
      </c>
      <c r="O2539" s="2">
        <v>75</v>
      </c>
      <c r="P2539" s="2">
        <v>91.625600000000006</v>
      </c>
      <c r="Q2539" s="2">
        <v>7.94</v>
      </c>
      <c r="R2539" s="2">
        <v>9.6</v>
      </c>
      <c r="S2539" s="2">
        <v>82.6</v>
      </c>
      <c r="T2539" s="2">
        <v>9.5042000000000009</v>
      </c>
      <c r="U2539" s="2">
        <v>9.44</v>
      </c>
      <c r="V2539" s="2">
        <v>15.1</v>
      </c>
      <c r="W2539" s="2">
        <v>62.4</v>
      </c>
      <c r="X2539" s="2">
        <v>14.192299999999999</v>
      </c>
      <c r="Y2539" s="2">
        <v>14.8</v>
      </c>
      <c r="Z2539" s="2">
        <v>19.399999999999999</v>
      </c>
      <c r="AA2539" s="2">
        <v>76.400000000000006</v>
      </c>
      <c r="AB2539" s="2">
        <v>31.3308</v>
      </c>
      <c r="AC2539" s="2">
        <v>15.55</v>
      </c>
      <c r="AD2539" s="2">
        <v>19.899999999999999</v>
      </c>
      <c r="AE2539" s="2">
        <v>78.099999999999994</v>
      </c>
      <c r="AF2539" s="2">
        <v>36.598300000000002</v>
      </c>
      <c r="AG2539" s="2">
        <v>10.029999999999999</v>
      </c>
      <c r="AH2539" s="22">
        <v>14.1</v>
      </c>
      <c r="AI2539" s="22">
        <v>71.3</v>
      </c>
      <c r="AJ2539" s="22">
        <v>34.142299999999999</v>
      </c>
      <c r="AK2539" s="18">
        <v>15.25</v>
      </c>
      <c r="AL2539" s="18">
        <v>19.7</v>
      </c>
      <c r="AM2539" s="18">
        <v>77.400000000000006</v>
      </c>
      <c r="AN2539" s="2">
        <v>57.4833</v>
      </c>
      <c r="AO2539" s="2">
        <v>11.47</v>
      </c>
      <c r="AP2539" s="2">
        <v>16.3</v>
      </c>
      <c r="AQ2539" s="2">
        <v>70.3</v>
      </c>
      <c r="AR2539" s="2">
        <v>8.9922000000000004</v>
      </c>
      <c r="AS2539" s="2">
        <v>13.6</v>
      </c>
      <c r="AT2539" s="2">
        <v>16.7</v>
      </c>
      <c r="AU2539" s="2">
        <v>81.7</v>
      </c>
      <c r="AV2539" s="2">
        <v>21.490500000000001</v>
      </c>
      <c r="AW2539" s="2">
        <v>15.11</v>
      </c>
      <c r="AX2539" s="2">
        <v>20.5</v>
      </c>
      <c r="AY2539" s="2">
        <v>73.7</v>
      </c>
      <c r="AZ2539" s="2">
        <v>31.156300000000002</v>
      </c>
      <c r="BA2539" s="2">
        <v>10.92</v>
      </c>
      <c r="BB2539" s="2">
        <v>14.8</v>
      </c>
      <c r="BC2539" s="2">
        <v>73.599999999999994</v>
      </c>
      <c r="BD2539" s="2">
        <v>29.986499999999999</v>
      </c>
      <c r="BE2539" s="4"/>
      <c r="BF2539" s="4"/>
    </row>
    <row r="2540" spans="1:58" x14ac:dyDescent="0.2">
      <c r="A2540" s="29">
        <v>2539</v>
      </c>
      <c r="B2540" s="7" t="s">
        <v>88</v>
      </c>
      <c r="C2540" s="3">
        <v>40009</v>
      </c>
      <c r="D2540" s="4" t="s">
        <v>13</v>
      </c>
      <c r="E2540" s="4" t="s">
        <v>163</v>
      </c>
      <c r="F2540" s="5" t="s">
        <v>190</v>
      </c>
      <c r="G2540" s="6">
        <v>0.91805555555555562</v>
      </c>
      <c r="H2540" s="6">
        <v>0.9194444444444444</v>
      </c>
      <c r="I2540" s="85">
        <f t="shared" si="39"/>
        <v>1.999999999999833</v>
      </c>
      <c r="J2540" s="86">
        <f>I2540*Segmentos!$D$7*(AH2540%)*IF(ISNUMBER(AI2540),AI2540%,0)</f>
        <v>78238.399999993475</v>
      </c>
      <c r="K2540" s="86">
        <f>I2540*Segmentos!$D$7*(AL2540%)*IF(ISNUMBER(AM2540),AM2540%,0)</f>
        <v>118342.39999999011</v>
      </c>
      <c r="L2540" s="4"/>
      <c r="M2540" s="2">
        <v>12.43</v>
      </c>
      <c r="N2540" s="2">
        <v>13.7</v>
      </c>
      <c r="O2540" s="2">
        <v>90.7</v>
      </c>
      <c r="P2540" s="2">
        <v>90.825599999999994</v>
      </c>
      <c r="Q2540" s="2">
        <v>6.19</v>
      </c>
      <c r="R2540" s="2">
        <v>6.7</v>
      </c>
      <c r="S2540" s="2">
        <v>92.9</v>
      </c>
      <c r="T2540" s="2">
        <v>7.5438999999999998</v>
      </c>
      <c r="U2540" s="2">
        <v>7.52</v>
      </c>
      <c r="V2540" s="2">
        <v>8.6</v>
      </c>
      <c r="W2540" s="2">
        <v>87.7</v>
      </c>
      <c r="X2540" s="2">
        <v>11.5281</v>
      </c>
      <c r="Y2540" s="2">
        <v>12.33</v>
      </c>
      <c r="Z2540" s="2">
        <v>13.4</v>
      </c>
      <c r="AA2540" s="2">
        <v>91.7</v>
      </c>
      <c r="AB2540" s="2">
        <v>26.6145</v>
      </c>
      <c r="AC2540" s="2">
        <v>18.809999999999999</v>
      </c>
      <c r="AD2540" s="2">
        <v>20.8</v>
      </c>
      <c r="AE2540" s="2">
        <v>90.5</v>
      </c>
      <c r="AF2540" s="2">
        <v>45.139200000000002</v>
      </c>
      <c r="AG2540" s="2">
        <v>9.81</v>
      </c>
      <c r="AH2540" s="22">
        <v>10.7</v>
      </c>
      <c r="AI2540" s="22">
        <v>91.4</v>
      </c>
      <c r="AJ2540" s="22">
        <v>34.022100000000002</v>
      </c>
      <c r="AK2540" s="18">
        <v>14.79</v>
      </c>
      <c r="AL2540" s="18">
        <v>16.399999999999999</v>
      </c>
      <c r="AM2540" s="18">
        <v>90.2</v>
      </c>
      <c r="AN2540" s="2">
        <v>56.8035</v>
      </c>
      <c r="AO2540" s="2">
        <v>10.44</v>
      </c>
      <c r="AP2540" s="2">
        <v>10.9</v>
      </c>
      <c r="AQ2540" s="2">
        <v>95.4</v>
      </c>
      <c r="AR2540" s="2">
        <v>8.3384</v>
      </c>
      <c r="AS2540" s="2">
        <v>11.83</v>
      </c>
      <c r="AT2540" s="2">
        <v>12.9</v>
      </c>
      <c r="AU2540" s="2">
        <v>91.8</v>
      </c>
      <c r="AV2540" s="2">
        <v>19.046800000000001</v>
      </c>
      <c r="AW2540" s="2">
        <v>14.86</v>
      </c>
      <c r="AX2540" s="2">
        <v>16.7</v>
      </c>
      <c r="AY2540" s="2">
        <v>88.8</v>
      </c>
      <c r="AZ2540" s="2">
        <v>31.221299999999999</v>
      </c>
      <c r="BA2540" s="2">
        <v>11.51</v>
      </c>
      <c r="BB2540" s="2">
        <v>12.7</v>
      </c>
      <c r="BC2540" s="2">
        <v>90.6</v>
      </c>
      <c r="BD2540" s="2">
        <v>32.219200000000001</v>
      </c>
      <c r="BE2540" s="4"/>
      <c r="BF2540" s="4"/>
    </row>
    <row r="2541" spans="1:58" x14ac:dyDescent="0.2">
      <c r="A2541" s="29">
        <v>2540</v>
      </c>
      <c r="B2541" s="7" t="s">
        <v>20</v>
      </c>
      <c r="C2541" s="3">
        <v>40009</v>
      </c>
      <c r="D2541" s="4" t="s">
        <v>17</v>
      </c>
      <c r="E2541" s="4" t="s">
        <v>169</v>
      </c>
      <c r="F2541" s="5" t="s">
        <v>190</v>
      </c>
      <c r="G2541" s="6">
        <v>0.91666666666666663</v>
      </c>
      <c r="H2541" s="6">
        <v>0.95833333333333337</v>
      </c>
      <c r="I2541" s="85">
        <f t="shared" si="39"/>
        <v>60.000000000000107</v>
      </c>
      <c r="J2541" s="86">
        <f>I2541*Segmentos!$D$7*(AH2541%)*IF(ISNUMBER(AI2541),AI2541%,0)</f>
        <v>78000.000000000131</v>
      </c>
      <c r="K2541" s="86">
        <f>I2541*Segmentos!$D$7*(AL2541%)*IF(ISNUMBER(AM2541),AM2541%,0)</f>
        <v>15840.000000000027</v>
      </c>
      <c r="L2541" s="4"/>
      <c r="M2541" s="2">
        <v>0.19</v>
      </c>
      <c r="N2541" s="2">
        <v>0.7</v>
      </c>
      <c r="O2541" s="2">
        <v>25.8</v>
      </c>
      <c r="P2541" s="2">
        <v>95.516400000000004</v>
      </c>
      <c r="Q2541" s="2">
        <v>0.05</v>
      </c>
      <c r="R2541" s="2">
        <v>0.2</v>
      </c>
      <c r="S2541" s="2">
        <v>21.7</v>
      </c>
      <c r="T2541" s="2">
        <v>4.3407</v>
      </c>
      <c r="U2541" s="2">
        <v>0.02</v>
      </c>
      <c r="V2541" s="2">
        <v>0.5</v>
      </c>
      <c r="W2541" s="2">
        <v>5</v>
      </c>
      <c r="X2541" s="2">
        <v>2.5076999999999998</v>
      </c>
      <c r="Y2541" s="2">
        <v>0.1</v>
      </c>
      <c r="Z2541" s="2">
        <v>1</v>
      </c>
      <c r="AA2541" s="2">
        <v>10</v>
      </c>
      <c r="AB2541" s="2">
        <v>14.294</v>
      </c>
      <c r="AC2541" s="2">
        <v>0.45</v>
      </c>
      <c r="AD2541" s="2">
        <v>1</v>
      </c>
      <c r="AE2541" s="2">
        <v>47.1</v>
      </c>
      <c r="AF2541" s="2">
        <v>74.373900000000006</v>
      </c>
      <c r="AG2541" s="2">
        <v>0.33</v>
      </c>
      <c r="AH2541" s="22">
        <v>1</v>
      </c>
      <c r="AI2541" s="22">
        <v>32.5</v>
      </c>
      <c r="AJ2541" s="22">
        <v>78.482200000000006</v>
      </c>
      <c r="AK2541" s="18">
        <v>0.06</v>
      </c>
      <c r="AL2541" s="18">
        <v>0.5</v>
      </c>
      <c r="AM2541" s="18">
        <v>13.2</v>
      </c>
      <c r="AN2541" s="2">
        <v>17.034199999999998</v>
      </c>
      <c r="AO2541" s="2">
        <v>0.26</v>
      </c>
      <c r="AP2541" s="2">
        <v>0.6</v>
      </c>
      <c r="AQ2541" s="2">
        <v>40.799999999999997</v>
      </c>
      <c r="AR2541" s="2">
        <v>14.350899999999999</v>
      </c>
      <c r="AS2541" s="2">
        <v>0.02</v>
      </c>
      <c r="AT2541" s="2">
        <v>0.5</v>
      </c>
      <c r="AU2541" s="2">
        <v>5</v>
      </c>
      <c r="AV2541" s="2">
        <v>2.5076999999999998</v>
      </c>
      <c r="AW2541" s="2">
        <v>0.15</v>
      </c>
      <c r="AX2541" s="2">
        <v>0.7</v>
      </c>
      <c r="AY2541" s="2">
        <v>20.100000000000001</v>
      </c>
      <c r="AZ2541" s="2">
        <v>21.372299999999999</v>
      </c>
      <c r="BA2541" s="2">
        <v>0.3</v>
      </c>
      <c r="BB2541" s="2">
        <v>0.9</v>
      </c>
      <c r="BC2541" s="2">
        <v>32</v>
      </c>
      <c r="BD2541" s="2">
        <v>57.285400000000003</v>
      </c>
      <c r="BE2541" s="4"/>
      <c r="BF2541" s="4"/>
    </row>
    <row r="2542" spans="1:58" x14ac:dyDescent="0.2">
      <c r="A2542" s="29">
        <v>2541</v>
      </c>
      <c r="B2542" s="7" t="s">
        <v>11</v>
      </c>
      <c r="C2542" s="3">
        <v>40009</v>
      </c>
      <c r="D2542" s="4" t="s">
        <v>8</v>
      </c>
      <c r="E2542" s="4" t="s">
        <v>166</v>
      </c>
      <c r="F2542" s="5" t="s">
        <v>190</v>
      </c>
      <c r="G2542" s="6">
        <v>0.90694444444444444</v>
      </c>
      <c r="H2542" s="6">
        <v>0.90833333333333333</v>
      </c>
      <c r="I2542" s="85">
        <f t="shared" si="39"/>
        <v>1.9999999999999929</v>
      </c>
      <c r="J2542" s="86">
        <f>I2542*Segmentos!$D$7*(AH2542%)*IF(ISNUMBER(AI2542),AI2542%,0)</f>
        <v>22592.799999999919</v>
      </c>
      <c r="K2542" s="86">
        <f>I2542*Segmentos!$D$7*(AL2542%)*IF(ISNUMBER(AM2542),AM2542%,0)</f>
        <v>22391.99999999992</v>
      </c>
      <c r="L2542" s="4"/>
      <c r="M2542" s="2">
        <v>2.81</v>
      </c>
      <c r="N2542" s="2">
        <v>3.1</v>
      </c>
      <c r="O2542" s="2">
        <v>92.2</v>
      </c>
      <c r="P2542" s="2">
        <v>81.839699999999993</v>
      </c>
      <c r="Q2542" s="2">
        <v>1</v>
      </c>
      <c r="R2542" s="2">
        <v>1</v>
      </c>
      <c r="S2542" s="2">
        <v>100</v>
      </c>
      <c r="T2542" s="2">
        <v>4.8579999999999997</v>
      </c>
      <c r="U2542" s="2">
        <v>1.39</v>
      </c>
      <c r="V2542" s="2">
        <v>1.8</v>
      </c>
      <c r="W2542" s="2">
        <v>78.900000000000006</v>
      </c>
      <c r="X2542" s="2">
        <v>8.4551999999999996</v>
      </c>
      <c r="Y2542" s="2">
        <v>1.64</v>
      </c>
      <c r="Z2542" s="2">
        <v>1.9</v>
      </c>
      <c r="AA2542" s="2">
        <v>84.9</v>
      </c>
      <c r="AB2542" s="2">
        <v>14.080299999999999</v>
      </c>
      <c r="AC2542" s="2">
        <v>5.7</v>
      </c>
      <c r="AD2542" s="2">
        <v>5.9</v>
      </c>
      <c r="AE2542" s="2">
        <v>96.2</v>
      </c>
      <c r="AF2542" s="2">
        <v>54.446199999999997</v>
      </c>
      <c r="AG2542" s="2">
        <v>2.81</v>
      </c>
      <c r="AH2542" s="22">
        <v>3.1</v>
      </c>
      <c r="AI2542" s="22">
        <v>91.1</v>
      </c>
      <c r="AJ2542" s="22">
        <v>38.812899999999999</v>
      </c>
      <c r="AK2542" s="18">
        <v>2.81</v>
      </c>
      <c r="AL2542" s="18">
        <v>3</v>
      </c>
      <c r="AM2542" s="18">
        <v>93.3</v>
      </c>
      <c r="AN2542" s="2">
        <v>43.026800000000001</v>
      </c>
      <c r="AO2542" s="2">
        <v>0.97</v>
      </c>
      <c r="AP2542" s="2">
        <v>1</v>
      </c>
      <c r="AQ2542" s="2">
        <v>100</v>
      </c>
      <c r="AR2542" s="2">
        <v>3.0789</v>
      </c>
      <c r="AS2542" s="2">
        <v>1.79</v>
      </c>
      <c r="AT2542" s="2">
        <v>1.8</v>
      </c>
      <c r="AU2542" s="2">
        <v>100</v>
      </c>
      <c r="AV2542" s="2">
        <v>11.465</v>
      </c>
      <c r="AW2542" s="2">
        <v>2.57</v>
      </c>
      <c r="AX2542" s="2">
        <v>3</v>
      </c>
      <c r="AY2542" s="2">
        <v>86</v>
      </c>
      <c r="AZ2542" s="2">
        <v>21.477</v>
      </c>
      <c r="BA2542" s="2">
        <v>4.1100000000000003</v>
      </c>
      <c r="BB2542" s="2">
        <v>4.4000000000000004</v>
      </c>
      <c r="BC2542" s="2">
        <v>93.1</v>
      </c>
      <c r="BD2542" s="2">
        <v>45.818800000000003</v>
      </c>
      <c r="BE2542" s="4"/>
      <c r="BF2542" s="4"/>
    </row>
    <row r="2543" spans="1:58" x14ac:dyDescent="0.2">
      <c r="A2543" s="29">
        <v>2542</v>
      </c>
      <c r="B2543" s="7" t="s">
        <v>11</v>
      </c>
      <c r="C2543" s="3">
        <v>40009</v>
      </c>
      <c r="D2543" s="4" t="s">
        <v>0</v>
      </c>
      <c r="E2543" s="4" t="s">
        <v>166</v>
      </c>
      <c r="F2543" s="5" t="s">
        <v>190</v>
      </c>
      <c r="G2543" s="6">
        <v>0.91527777777777775</v>
      </c>
      <c r="H2543" s="6">
        <v>0.91736111111111107</v>
      </c>
      <c r="I2543" s="85">
        <f t="shared" si="39"/>
        <v>2.9999999999999893</v>
      </c>
      <c r="J2543" s="86">
        <f>I2543*Segmentos!$D$7*(AH2543%)*IF(ISNUMBER(AI2543),AI2543%,0)</f>
        <v>60316.799999999792</v>
      </c>
      <c r="K2543" s="86">
        <f>I2543*Segmentos!$D$7*(AL2543%)*IF(ISNUMBER(AM2543),AM2543%,0)</f>
        <v>70307.999999999767</v>
      </c>
      <c r="L2543" s="4"/>
      <c r="M2543" s="2">
        <v>5.44</v>
      </c>
      <c r="N2543" s="2">
        <v>6.5</v>
      </c>
      <c r="O2543" s="2">
        <v>83.1</v>
      </c>
      <c r="P2543" s="2">
        <v>88.353300000000004</v>
      </c>
      <c r="Q2543" s="2">
        <v>4.2300000000000004</v>
      </c>
      <c r="R2543" s="2">
        <v>4.9000000000000004</v>
      </c>
      <c r="S2543" s="2">
        <v>85.5</v>
      </c>
      <c r="T2543" s="2">
        <v>11.464600000000001</v>
      </c>
      <c r="U2543" s="2">
        <v>3.89</v>
      </c>
      <c r="V2543" s="2">
        <v>5.2</v>
      </c>
      <c r="W2543" s="2">
        <v>74.8</v>
      </c>
      <c r="X2543" s="2">
        <v>13.2317</v>
      </c>
      <c r="Y2543" s="2">
        <v>5.54</v>
      </c>
      <c r="Z2543" s="2">
        <v>5.6</v>
      </c>
      <c r="AA2543" s="2">
        <v>98.2</v>
      </c>
      <c r="AB2543" s="2">
        <v>26.568000000000001</v>
      </c>
      <c r="AC2543" s="2">
        <v>6.96</v>
      </c>
      <c r="AD2543" s="2">
        <v>9</v>
      </c>
      <c r="AE2543" s="2">
        <v>77</v>
      </c>
      <c r="AF2543" s="2">
        <v>37.089100000000002</v>
      </c>
      <c r="AG2543" s="2">
        <v>5.0199999999999996</v>
      </c>
      <c r="AH2543" s="22">
        <v>6.1</v>
      </c>
      <c r="AI2543" s="22">
        <v>82.4</v>
      </c>
      <c r="AJ2543" s="22">
        <v>38.615499999999997</v>
      </c>
      <c r="AK2543" s="18">
        <v>5.83</v>
      </c>
      <c r="AL2543" s="18">
        <v>7</v>
      </c>
      <c r="AM2543" s="18">
        <v>83.7</v>
      </c>
      <c r="AN2543" s="2">
        <v>49.7378</v>
      </c>
      <c r="AO2543" s="2">
        <v>2.8</v>
      </c>
      <c r="AP2543" s="2">
        <v>3.5</v>
      </c>
      <c r="AQ2543" s="2">
        <v>79.099999999999994</v>
      </c>
      <c r="AR2543" s="2">
        <v>4.9604999999999997</v>
      </c>
      <c r="AS2543" s="2">
        <v>4.88</v>
      </c>
      <c r="AT2543" s="2">
        <v>6.2</v>
      </c>
      <c r="AU2543" s="2">
        <v>79.2</v>
      </c>
      <c r="AV2543" s="2">
        <v>17.456199999999999</v>
      </c>
      <c r="AW2543" s="2">
        <v>4.49</v>
      </c>
      <c r="AX2543" s="2">
        <v>5.6</v>
      </c>
      <c r="AY2543" s="2">
        <v>80</v>
      </c>
      <c r="AZ2543" s="2">
        <v>20.95</v>
      </c>
      <c r="BA2543" s="2">
        <v>7.24</v>
      </c>
      <c r="BB2543" s="2">
        <v>8.3000000000000007</v>
      </c>
      <c r="BC2543" s="2">
        <v>86.9</v>
      </c>
      <c r="BD2543" s="2">
        <v>44.986600000000003</v>
      </c>
      <c r="BE2543" s="4"/>
      <c r="BF2543" s="4"/>
    </row>
    <row r="2544" spans="1:58" x14ac:dyDescent="0.2">
      <c r="A2544" s="29">
        <v>2543</v>
      </c>
      <c r="B2544" s="7" t="s">
        <v>6</v>
      </c>
      <c r="C2544" s="3">
        <v>40009</v>
      </c>
      <c r="D2544" s="4" t="s">
        <v>3</v>
      </c>
      <c r="E2544" s="4" t="s">
        <v>166</v>
      </c>
      <c r="F2544" s="5" t="s">
        <v>190</v>
      </c>
      <c r="G2544" s="6">
        <v>0.90833333333333333</v>
      </c>
      <c r="H2544" s="6">
        <v>0.90902777777777777</v>
      </c>
      <c r="I2544" s="85">
        <f t="shared" si="39"/>
        <v>0.99999999999999645</v>
      </c>
      <c r="J2544" s="86">
        <f>I2544*Segmentos!$D$7*(AH2544%)*IF(ISNUMBER(AI2544),AI2544%,0)</f>
        <v>29599.999999999902</v>
      </c>
      <c r="K2544" s="86">
        <f>I2544*Segmentos!$D$7*(AL2544%)*IF(ISNUMBER(AM2544),AM2544%,0)</f>
        <v>21199.999999999924</v>
      </c>
      <c r="L2544" s="4"/>
      <c r="M2544" s="2">
        <v>6.3</v>
      </c>
      <c r="N2544" s="2">
        <v>6.3</v>
      </c>
      <c r="O2544" s="2">
        <v>100</v>
      </c>
      <c r="P2544" s="2">
        <v>88.463899999999995</v>
      </c>
      <c r="Q2544" s="2">
        <v>3.84</v>
      </c>
      <c r="R2544" s="2">
        <v>3.8</v>
      </c>
      <c r="S2544" s="2">
        <v>100</v>
      </c>
      <c r="T2544" s="2">
        <v>8.9893999999999998</v>
      </c>
      <c r="U2544" s="2">
        <v>7.4</v>
      </c>
      <c r="V2544" s="2">
        <v>7.4</v>
      </c>
      <c r="W2544" s="2">
        <v>100</v>
      </c>
      <c r="X2544" s="2">
        <v>21.799299999999999</v>
      </c>
      <c r="Y2544" s="2">
        <v>7.65</v>
      </c>
      <c r="Z2544" s="2">
        <v>7.6</v>
      </c>
      <c r="AA2544" s="2">
        <v>100</v>
      </c>
      <c r="AB2544" s="2">
        <v>31.722799999999999</v>
      </c>
      <c r="AC2544" s="2">
        <v>5.63</v>
      </c>
      <c r="AD2544" s="2">
        <v>5.6</v>
      </c>
      <c r="AE2544" s="2">
        <v>100</v>
      </c>
      <c r="AF2544" s="2">
        <v>25.952500000000001</v>
      </c>
      <c r="AG2544" s="2">
        <v>7.39</v>
      </c>
      <c r="AH2544" s="22">
        <v>7.4</v>
      </c>
      <c r="AI2544" s="22">
        <v>100</v>
      </c>
      <c r="AJ2544" s="22">
        <v>49.247399999999999</v>
      </c>
      <c r="AK2544" s="18">
        <v>5.31</v>
      </c>
      <c r="AL2544" s="18">
        <v>5.3</v>
      </c>
      <c r="AM2544" s="18">
        <v>100</v>
      </c>
      <c r="AN2544" s="2">
        <v>39.216500000000003</v>
      </c>
      <c r="AO2544" s="2">
        <v>4.9800000000000004</v>
      </c>
      <c r="AP2544" s="2">
        <v>5</v>
      </c>
      <c r="AQ2544" s="2">
        <v>100</v>
      </c>
      <c r="AR2544" s="2">
        <v>7.6482000000000001</v>
      </c>
      <c r="AS2544" s="2">
        <v>4.46</v>
      </c>
      <c r="AT2544" s="2">
        <v>4.5</v>
      </c>
      <c r="AU2544" s="2">
        <v>100</v>
      </c>
      <c r="AV2544" s="2">
        <v>13.793100000000001</v>
      </c>
      <c r="AW2544" s="2">
        <v>5.76</v>
      </c>
      <c r="AX2544" s="2">
        <v>5.8</v>
      </c>
      <c r="AY2544" s="2">
        <v>100</v>
      </c>
      <c r="AZ2544" s="2">
        <v>23.2835</v>
      </c>
      <c r="BA2544" s="2">
        <v>8.1300000000000008</v>
      </c>
      <c r="BB2544" s="2">
        <v>8.1</v>
      </c>
      <c r="BC2544" s="2">
        <v>100</v>
      </c>
      <c r="BD2544" s="2">
        <v>43.739199999999997</v>
      </c>
      <c r="BE2544" s="4"/>
      <c r="BF2544" s="4"/>
    </row>
    <row r="2545" spans="1:58" x14ac:dyDescent="0.2">
      <c r="A2545" s="29">
        <v>2544</v>
      </c>
      <c r="B2545" s="7" t="s">
        <v>31</v>
      </c>
      <c r="C2545" s="3">
        <v>40009</v>
      </c>
      <c r="D2545" s="4" t="s">
        <v>28</v>
      </c>
      <c r="E2545" s="4" t="s">
        <v>166</v>
      </c>
      <c r="F2545" s="5" t="s">
        <v>190</v>
      </c>
      <c r="G2545" s="6">
        <v>0.91111111111111109</v>
      </c>
      <c r="H2545" s="6">
        <v>0.9145833333333333</v>
      </c>
      <c r="I2545" s="85">
        <f t="shared" si="39"/>
        <v>4.9999999999999822</v>
      </c>
      <c r="J2545" s="86">
        <f>I2545*Segmentos!$D$7*(AH2545%)*IF(ISNUMBER(AI2545),AI2545%,0)</f>
        <v>10647.999999999964</v>
      </c>
      <c r="K2545" s="86">
        <f>I2545*Segmentos!$D$7*(AL2545%)*IF(ISNUMBER(AM2545),AM2545%,0)</f>
        <v>24509.999999999913</v>
      </c>
      <c r="L2545" s="4"/>
      <c r="M2545" s="2">
        <v>0.88</v>
      </c>
      <c r="N2545" s="2">
        <v>1.5</v>
      </c>
      <c r="O2545" s="2">
        <v>59</v>
      </c>
      <c r="P2545" s="2">
        <v>95.173000000000002</v>
      </c>
      <c r="Q2545" s="2">
        <v>0.19</v>
      </c>
      <c r="R2545" s="2">
        <v>0.4</v>
      </c>
      <c r="S2545" s="2">
        <v>47.3</v>
      </c>
      <c r="T2545" s="2">
        <v>3.4363000000000001</v>
      </c>
      <c r="U2545" s="2">
        <v>1.36</v>
      </c>
      <c r="V2545" s="2">
        <v>1.8</v>
      </c>
      <c r="W2545" s="2">
        <v>74.3</v>
      </c>
      <c r="X2545" s="2">
        <v>30.701599999999999</v>
      </c>
      <c r="Y2545" s="2">
        <v>0.13</v>
      </c>
      <c r="Z2545" s="2">
        <v>0.3</v>
      </c>
      <c r="AA2545" s="2">
        <v>40</v>
      </c>
      <c r="AB2545" s="2">
        <v>4.0148999999999999</v>
      </c>
      <c r="AC2545" s="2">
        <v>1.61</v>
      </c>
      <c r="AD2545" s="2">
        <v>2.9</v>
      </c>
      <c r="AE2545" s="2">
        <v>55.6</v>
      </c>
      <c r="AF2545" s="2">
        <v>57.020200000000003</v>
      </c>
      <c r="AG2545" s="2">
        <v>0.51</v>
      </c>
      <c r="AH2545" s="22">
        <v>1.1000000000000001</v>
      </c>
      <c r="AI2545" s="22">
        <v>48.4</v>
      </c>
      <c r="AJ2545" s="22">
        <v>26.165800000000001</v>
      </c>
      <c r="AK2545" s="18">
        <v>1.22</v>
      </c>
      <c r="AL2545" s="18">
        <v>1.9</v>
      </c>
      <c r="AM2545" s="18">
        <v>64.5</v>
      </c>
      <c r="AN2545" s="2">
        <v>69.007199999999997</v>
      </c>
      <c r="AO2545" s="2">
        <v>0.21</v>
      </c>
      <c r="AP2545" s="2">
        <v>0.4</v>
      </c>
      <c r="AQ2545" s="2">
        <v>50.5</v>
      </c>
      <c r="AR2545" s="2">
        <v>2.5318000000000001</v>
      </c>
      <c r="AS2545" s="2">
        <v>0.34</v>
      </c>
      <c r="AT2545" s="2">
        <v>1</v>
      </c>
      <c r="AU2545" s="2">
        <v>33.299999999999997</v>
      </c>
      <c r="AV2545" s="2">
        <v>8.0752000000000006</v>
      </c>
      <c r="AW2545" s="2">
        <v>1.08</v>
      </c>
      <c r="AX2545" s="2">
        <v>1.6</v>
      </c>
      <c r="AY2545" s="2">
        <v>67.599999999999994</v>
      </c>
      <c r="AZ2545" s="2">
        <v>33.417700000000004</v>
      </c>
      <c r="BA2545" s="2">
        <v>1.24</v>
      </c>
      <c r="BB2545" s="2">
        <v>2</v>
      </c>
      <c r="BC2545" s="2">
        <v>62</v>
      </c>
      <c r="BD2545" s="2">
        <v>51.148200000000003</v>
      </c>
      <c r="BE2545" s="4"/>
      <c r="BF2545" s="4"/>
    </row>
    <row r="2546" spans="1:58" x14ac:dyDescent="0.2">
      <c r="A2546" s="29">
        <v>2545</v>
      </c>
      <c r="B2546" s="7" t="s">
        <v>37</v>
      </c>
      <c r="C2546" s="3">
        <v>40009</v>
      </c>
      <c r="D2546" s="4" t="s">
        <v>3</v>
      </c>
      <c r="E2546" s="4" t="s">
        <v>173</v>
      </c>
      <c r="F2546" s="5" t="s">
        <v>190</v>
      </c>
      <c r="G2546" s="6">
        <v>0.91666666666666663</v>
      </c>
      <c r="H2546" s="6">
        <v>0.91736111111111107</v>
      </c>
      <c r="I2546" s="85">
        <f t="shared" si="39"/>
        <v>0.99999999999999645</v>
      </c>
      <c r="J2546" s="86">
        <f>I2546*Segmentos!$D$7*(AH2546%)*IF(ISNUMBER(AI2546),AI2546%,0)</f>
        <v>18399.999999999935</v>
      </c>
      <c r="K2546" s="86">
        <f>I2546*Segmentos!$D$7*(AL2546%)*IF(ISNUMBER(AM2546),AM2546%,0)</f>
        <v>16799.999999999942</v>
      </c>
      <c r="L2546" s="4"/>
      <c r="M2546" s="2">
        <v>4.4000000000000004</v>
      </c>
      <c r="N2546" s="2">
        <v>4.4000000000000004</v>
      </c>
      <c r="O2546" s="2">
        <v>100</v>
      </c>
      <c r="P2546" s="2">
        <v>80.575100000000006</v>
      </c>
      <c r="Q2546" s="2">
        <v>3.12</v>
      </c>
      <c r="R2546" s="2">
        <v>3.1</v>
      </c>
      <c r="S2546" s="2">
        <v>100</v>
      </c>
      <c r="T2546" s="2">
        <v>9.5424000000000007</v>
      </c>
      <c r="U2546" s="2">
        <v>5.25</v>
      </c>
      <c r="V2546" s="2">
        <v>5.2</v>
      </c>
      <c r="W2546" s="2">
        <v>100</v>
      </c>
      <c r="X2546" s="2">
        <v>20.156099999999999</v>
      </c>
      <c r="Y2546" s="2">
        <v>5.34</v>
      </c>
      <c r="Z2546" s="2">
        <v>5.3</v>
      </c>
      <c r="AA2546" s="2">
        <v>100</v>
      </c>
      <c r="AB2546" s="2">
        <v>28.868200000000002</v>
      </c>
      <c r="AC2546" s="2">
        <v>3.66</v>
      </c>
      <c r="AD2546" s="2">
        <v>3.7</v>
      </c>
      <c r="AE2546" s="2">
        <v>100</v>
      </c>
      <c r="AF2546" s="2">
        <v>22.008400000000002</v>
      </c>
      <c r="AG2546" s="2">
        <v>4.57</v>
      </c>
      <c r="AH2546" s="22">
        <v>4.5999999999999996</v>
      </c>
      <c r="AI2546" s="22">
        <v>100</v>
      </c>
      <c r="AJ2546" s="22">
        <v>39.725000000000001</v>
      </c>
      <c r="AK2546" s="18">
        <v>4.24</v>
      </c>
      <c r="AL2546" s="18">
        <v>4.2</v>
      </c>
      <c r="AM2546" s="18">
        <v>100</v>
      </c>
      <c r="AN2546" s="2">
        <v>40.850200000000001</v>
      </c>
      <c r="AO2546" s="2">
        <v>5.18</v>
      </c>
      <c r="AP2546" s="2">
        <v>5.2</v>
      </c>
      <c r="AQ2546" s="2">
        <v>100</v>
      </c>
      <c r="AR2546" s="2">
        <v>10.370799999999999</v>
      </c>
      <c r="AS2546" s="2">
        <v>2.73</v>
      </c>
      <c r="AT2546" s="2">
        <v>2.7</v>
      </c>
      <c r="AU2546" s="2">
        <v>100</v>
      </c>
      <c r="AV2546" s="2">
        <v>11.0312</v>
      </c>
      <c r="AW2546" s="2">
        <v>5.32</v>
      </c>
      <c r="AX2546" s="2">
        <v>5.3</v>
      </c>
      <c r="AY2546" s="2">
        <v>100</v>
      </c>
      <c r="AZ2546" s="2">
        <v>28.038499999999999</v>
      </c>
      <c r="BA2546" s="2">
        <v>4.4400000000000004</v>
      </c>
      <c r="BB2546" s="2">
        <v>4.4000000000000004</v>
      </c>
      <c r="BC2546" s="2">
        <v>100</v>
      </c>
      <c r="BD2546" s="2">
        <v>31.134599999999999</v>
      </c>
      <c r="BE2546" s="4"/>
      <c r="BF2546" s="4"/>
    </row>
    <row r="2547" spans="1:58" x14ac:dyDescent="0.2">
      <c r="A2547" s="29">
        <v>2546</v>
      </c>
      <c r="B2547" s="7" t="s">
        <v>128</v>
      </c>
      <c r="C2547" s="3">
        <v>40009</v>
      </c>
      <c r="D2547" s="4" t="s">
        <v>3</v>
      </c>
      <c r="E2547" s="4" t="s">
        <v>185</v>
      </c>
      <c r="F2547" s="5" t="s">
        <v>190</v>
      </c>
      <c r="G2547" s="6">
        <v>0.91736111111111107</v>
      </c>
      <c r="H2547" s="6">
        <v>2.013888888888889E-2</v>
      </c>
      <c r="I2547" s="85">
        <f t="shared" si="39"/>
        <v>148.00000000000006</v>
      </c>
      <c r="J2547" s="86">
        <f>I2547*Segmentos!$D$7*(AH2547%)*IF(ISNUMBER(AI2547),AI2547%,0)</f>
        <v>3774236.8000000017</v>
      </c>
      <c r="K2547" s="86">
        <f>I2547*Segmentos!$D$7*(AL2547%)*IF(ISNUMBER(AM2547),AM2547%,0)</f>
        <v>5343984.0000000019</v>
      </c>
      <c r="L2547" s="4"/>
      <c r="M2547" s="2">
        <v>7.76</v>
      </c>
      <c r="N2547" s="2">
        <v>27.4</v>
      </c>
      <c r="O2547" s="2">
        <v>28.3</v>
      </c>
      <c r="P2547" s="2">
        <v>81.690799999999996</v>
      </c>
      <c r="Q2547" s="2">
        <v>3.93</v>
      </c>
      <c r="R2547" s="2">
        <v>16.899999999999999</v>
      </c>
      <c r="S2547" s="2">
        <v>23.3</v>
      </c>
      <c r="T2547" s="2">
        <v>6.8932000000000002</v>
      </c>
      <c r="U2547" s="2">
        <v>7.84</v>
      </c>
      <c r="V2547" s="2">
        <v>27.8</v>
      </c>
      <c r="W2547" s="2">
        <v>28.2</v>
      </c>
      <c r="X2547" s="2">
        <v>17.296900000000001</v>
      </c>
      <c r="Y2547" s="2">
        <v>8.35</v>
      </c>
      <c r="Z2547" s="2">
        <v>31.7</v>
      </c>
      <c r="AA2547" s="2">
        <v>26.4</v>
      </c>
      <c r="AB2547" s="2">
        <v>25.942799999999998</v>
      </c>
      <c r="AC2547" s="2">
        <v>9.1300000000000008</v>
      </c>
      <c r="AD2547" s="2">
        <v>28.7</v>
      </c>
      <c r="AE2547" s="2">
        <v>31.8</v>
      </c>
      <c r="AF2547" s="2">
        <v>31.5579</v>
      </c>
      <c r="AG2547" s="2">
        <v>6.38</v>
      </c>
      <c r="AH2547" s="22">
        <v>25.1</v>
      </c>
      <c r="AI2547" s="22">
        <v>25.4</v>
      </c>
      <c r="AJ2547" s="22">
        <v>31.876799999999999</v>
      </c>
      <c r="AK2547" s="18">
        <v>9.01</v>
      </c>
      <c r="AL2547" s="18">
        <v>29.5</v>
      </c>
      <c r="AM2547" s="18">
        <v>30.6</v>
      </c>
      <c r="AN2547" s="2">
        <v>49.814</v>
      </c>
      <c r="AO2547" s="2">
        <v>3.97</v>
      </c>
      <c r="AP2547" s="2">
        <v>17.7</v>
      </c>
      <c r="AQ2547" s="2">
        <v>22.4</v>
      </c>
      <c r="AR2547" s="2">
        <v>4.5614999999999997</v>
      </c>
      <c r="AS2547" s="2">
        <v>6.23</v>
      </c>
      <c r="AT2547" s="2">
        <v>23.2</v>
      </c>
      <c r="AU2547" s="2">
        <v>26.9</v>
      </c>
      <c r="AV2547" s="2">
        <v>14.4392</v>
      </c>
      <c r="AW2547" s="2">
        <v>9.73</v>
      </c>
      <c r="AX2547" s="2">
        <v>32.299999999999997</v>
      </c>
      <c r="AY2547" s="2">
        <v>30.1</v>
      </c>
      <c r="AZ2547" s="2">
        <v>29.445900000000002</v>
      </c>
      <c r="BA2547" s="2">
        <v>8.25</v>
      </c>
      <c r="BB2547" s="2">
        <v>29</v>
      </c>
      <c r="BC2547" s="2">
        <v>28.5</v>
      </c>
      <c r="BD2547" s="2">
        <v>33.244199999999999</v>
      </c>
      <c r="BE2547" s="4"/>
      <c r="BF2547" s="4"/>
    </row>
    <row r="2548" spans="1:58" x14ac:dyDescent="0.2">
      <c r="A2548" s="29">
        <v>2547</v>
      </c>
      <c r="B2548" s="7" t="s">
        <v>38</v>
      </c>
      <c r="C2548" s="3">
        <v>40009</v>
      </c>
      <c r="D2548" s="4" t="s">
        <v>8</v>
      </c>
      <c r="E2548" s="4" t="s">
        <v>165</v>
      </c>
      <c r="F2548" s="5" t="s">
        <v>190</v>
      </c>
      <c r="G2548" s="6">
        <v>0.8125</v>
      </c>
      <c r="H2548" s="6">
        <v>0.87361111111111101</v>
      </c>
      <c r="I2548" s="85">
        <f t="shared" si="39"/>
        <v>87.999999999999844</v>
      </c>
      <c r="J2548" s="86">
        <f>I2548*Segmentos!$D$7*(AH2548%)*IF(ISNUMBER(AI2548),AI2548%,0)</f>
        <v>704246.39999999874</v>
      </c>
      <c r="K2548" s="86">
        <f>I2548*Segmentos!$D$7*(AL2548%)*IF(ISNUMBER(AM2548),AM2548%,0)</f>
        <v>858879.9999999986</v>
      </c>
      <c r="L2548" s="4"/>
      <c r="M2548" s="2">
        <v>2.23</v>
      </c>
      <c r="N2548" s="2">
        <v>12</v>
      </c>
      <c r="O2548" s="2">
        <v>18.600000000000001</v>
      </c>
      <c r="P2548" s="2">
        <v>68.965699999999998</v>
      </c>
      <c r="Q2548" s="2">
        <v>2.2000000000000002</v>
      </c>
      <c r="R2548" s="2">
        <v>8.6</v>
      </c>
      <c r="S2548" s="2">
        <v>25.4</v>
      </c>
      <c r="T2548" s="2">
        <v>11.3096</v>
      </c>
      <c r="U2548" s="2">
        <v>2.1</v>
      </c>
      <c r="V2548" s="2">
        <v>12.8</v>
      </c>
      <c r="W2548" s="2">
        <v>16.399999999999999</v>
      </c>
      <c r="X2548" s="2">
        <v>13.5997</v>
      </c>
      <c r="Y2548" s="2">
        <v>2.33</v>
      </c>
      <c r="Z2548" s="2">
        <v>13.2</v>
      </c>
      <c r="AA2548" s="2">
        <v>17.7</v>
      </c>
      <c r="AB2548" s="2">
        <v>21.258400000000002</v>
      </c>
      <c r="AC2548" s="2">
        <v>2.25</v>
      </c>
      <c r="AD2548" s="2">
        <v>12.1</v>
      </c>
      <c r="AE2548" s="2">
        <v>18.7</v>
      </c>
      <c r="AF2548" s="2">
        <v>22.797999999999998</v>
      </c>
      <c r="AG2548" s="2">
        <v>2.0099999999999998</v>
      </c>
      <c r="AH2548" s="22">
        <v>11.7</v>
      </c>
      <c r="AI2548" s="22">
        <v>17.100000000000001</v>
      </c>
      <c r="AJ2548" s="22">
        <v>29.440999999999999</v>
      </c>
      <c r="AK2548" s="18">
        <v>2.44</v>
      </c>
      <c r="AL2548" s="18">
        <v>12.2</v>
      </c>
      <c r="AM2548" s="18">
        <v>20</v>
      </c>
      <c r="AN2548" s="2">
        <v>39.524799999999999</v>
      </c>
      <c r="AO2548" s="2">
        <v>0.25</v>
      </c>
      <c r="AP2548" s="2">
        <v>4.5999999999999996</v>
      </c>
      <c r="AQ2548" s="2">
        <v>5.4</v>
      </c>
      <c r="AR2548" s="2">
        <v>0.84079999999999999</v>
      </c>
      <c r="AS2548" s="2">
        <v>2.13</v>
      </c>
      <c r="AT2548" s="2">
        <v>7.7</v>
      </c>
      <c r="AU2548" s="2">
        <v>27.8</v>
      </c>
      <c r="AV2548" s="2">
        <v>14.465199999999999</v>
      </c>
      <c r="AW2548" s="2">
        <v>2.78</v>
      </c>
      <c r="AX2548" s="2">
        <v>15.8</v>
      </c>
      <c r="AY2548" s="2">
        <v>17.600000000000001</v>
      </c>
      <c r="AZ2548" s="2">
        <v>24.680800000000001</v>
      </c>
      <c r="BA2548" s="2">
        <v>2.4500000000000002</v>
      </c>
      <c r="BB2548" s="2">
        <v>13.7</v>
      </c>
      <c r="BC2548" s="2">
        <v>17.899999999999999</v>
      </c>
      <c r="BD2548" s="2">
        <v>28.978899999999999</v>
      </c>
      <c r="BE2548" s="4"/>
      <c r="BF2548" s="4"/>
    </row>
    <row r="2549" spans="1:58" x14ac:dyDescent="0.2">
      <c r="A2549" s="29">
        <v>2548</v>
      </c>
      <c r="B2549" s="7" t="s">
        <v>14</v>
      </c>
      <c r="C2549" s="3">
        <v>40009</v>
      </c>
      <c r="D2549" s="4" t="s">
        <v>13</v>
      </c>
      <c r="E2549" s="4" t="s">
        <v>163</v>
      </c>
      <c r="F2549" s="5" t="s">
        <v>190</v>
      </c>
      <c r="G2549" s="6">
        <v>0.8520833333333333</v>
      </c>
      <c r="H2549" s="6">
        <v>0.875</v>
      </c>
      <c r="I2549" s="85">
        <f t="shared" si="39"/>
        <v>33.000000000000043</v>
      </c>
      <c r="J2549" s="86">
        <f>I2549*Segmentos!$D$7*(AH2549%)*IF(ISNUMBER(AI2549),AI2549%,0)</f>
        <v>747648.00000000093</v>
      </c>
      <c r="K2549" s="86">
        <f>I2549*Segmentos!$D$7*(AL2549%)*IF(ISNUMBER(AM2549),AM2549%,0)</f>
        <v>845856.00000000116</v>
      </c>
      <c r="L2549" s="4"/>
      <c r="M2549" s="2">
        <v>6.08</v>
      </c>
      <c r="N2549" s="2">
        <v>8.5</v>
      </c>
      <c r="O2549" s="2">
        <v>71.5</v>
      </c>
      <c r="P2549" s="2">
        <v>83.186899999999994</v>
      </c>
      <c r="Q2549" s="2">
        <v>3.85</v>
      </c>
      <c r="R2549" s="2">
        <v>5.9</v>
      </c>
      <c r="S2549" s="2">
        <v>65.3</v>
      </c>
      <c r="T2549" s="2">
        <v>8.7886000000000006</v>
      </c>
      <c r="U2549" s="2">
        <v>3.58</v>
      </c>
      <c r="V2549" s="2">
        <v>6.8</v>
      </c>
      <c r="W2549" s="2">
        <v>52.3</v>
      </c>
      <c r="X2549" s="2">
        <v>10.2753</v>
      </c>
      <c r="Y2549" s="2">
        <v>6.13</v>
      </c>
      <c r="Z2549" s="2">
        <v>9.1999999999999993</v>
      </c>
      <c r="AA2549" s="2">
        <v>66.599999999999994</v>
      </c>
      <c r="AB2549" s="2">
        <v>24.776599999999998</v>
      </c>
      <c r="AC2549" s="2">
        <v>8.76</v>
      </c>
      <c r="AD2549" s="2">
        <v>10.3</v>
      </c>
      <c r="AE2549" s="2">
        <v>85.3</v>
      </c>
      <c r="AF2549" s="2">
        <v>39.346400000000003</v>
      </c>
      <c r="AG2549" s="2">
        <v>5.69</v>
      </c>
      <c r="AH2549" s="22">
        <v>8</v>
      </c>
      <c r="AI2549" s="22">
        <v>70.8</v>
      </c>
      <c r="AJ2549" s="22">
        <v>36.9651</v>
      </c>
      <c r="AK2549" s="18">
        <v>6.42</v>
      </c>
      <c r="AL2549" s="18">
        <v>8.9</v>
      </c>
      <c r="AM2549" s="18">
        <v>72</v>
      </c>
      <c r="AN2549" s="2">
        <v>46.221800000000002</v>
      </c>
      <c r="AO2549" s="2">
        <v>2.11</v>
      </c>
      <c r="AP2549" s="2">
        <v>3.9</v>
      </c>
      <c r="AQ2549" s="2">
        <v>53.7</v>
      </c>
      <c r="AR2549" s="2">
        <v>3.1522000000000001</v>
      </c>
      <c r="AS2549" s="2">
        <v>3.92</v>
      </c>
      <c r="AT2549" s="2">
        <v>7.1</v>
      </c>
      <c r="AU2549" s="2">
        <v>54.9</v>
      </c>
      <c r="AV2549" s="2">
        <v>11.8089</v>
      </c>
      <c r="AW2549" s="2">
        <v>7</v>
      </c>
      <c r="AX2549" s="2">
        <v>8.8000000000000007</v>
      </c>
      <c r="AY2549" s="2">
        <v>79.400000000000006</v>
      </c>
      <c r="AZ2549" s="2">
        <v>27.540600000000001</v>
      </c>
      <c r="BA2549" s="2">
        <v>7.76</v>
      </c>
      <c r="BB2549" s="2">
        <v>10.4</v>
      </c>
      <c r="BC2549" s="2">
        <v>74.900000000000006</v>
      </c>
      <c r="BD2549" s="2">
        <v>40.685200000000002</v>
      </c>
      <c r="BE2549" s="4"/>
      <c r="BF2549" s="4"/>
    </row>
    <row r="2550" spans="1:58" x14ac:dyDescent="0.2">
      <c r="A2550" s="29">
        <v>2549</v>
      </c>
      <c r="B2550" s="7" t="s">
        <v>92</v>
      </c>
      <c r="C2550" s="3">
        <v>40009</v>
      </c>
      <c r="D2550" s="4" t="s">
        <v>8</v>
      </c>
      <c r="E2550" s="4" t="s">
        <v>168</v>
      </c>
      <c r="F2550" s="5" t="s">
        <v>190</v>
      </c>
      <c r="G2550" s="6">
        <v>0.91666666666666663</v>
      </c>
      <c r="H2550" s="6">
        <v>0.98958333333333337</v>
      </c>
      <c r="I2550" s="85">
        <f t="shared" si="39"/>
        <v>105.00000000000011</v>
      </c>
      <c r="J2550" s="86">
        <f>I2550*Segmentos!$D$7*(AH2550%)*IF(ISNUMBER(AI2550),AI2550%,0)</f>
        <v>2244312.0000000023</v>
      </c>
      <c r="K2550" s="86">
        <f>I2550*Segmentos!$D$7*(AL2550%)*IF(ISNUMBER(AM2550),AM2550%,0)</f>
        <v>2189712.0000000028</v>
      </c>
      <c r="L2550" s="4" t="s">
        <v>507</v>
      </c>
      <c r="M2550" s="2">
        <v>5.28</v>
      </c>
      <c r="N2550" s="2">
        <v>19</v>
      </c>
      <c r="O2550" s="2">
        <v>27.8</v>
      </c>
      <c r="P2550" s="2">
        <v>64.492099999999994</v>
      </c>
      <c r="Q2550" s="2">
        <v>4.8899999999999997</v>
      </c>
      <c r="R2550" s="2">
        <v>14.4</v>
      </c>
      <c r="S2550" s="2">
        <v>34</v>
      </c>
      <c r="T2550" s="2">
        <v>9.9655000000000005</v>
      </c>
      <c r="U2550" s="2">
        <v>5.46</v>
      </c>
      <c r="V2550" s="2">
        <v>20.6</v>
      </c>
      <c r="W2550" s="2">
        <v>26.6</v>
      </c>
      <c r="X2550" s="2">
        <v>14.002599999999999</v>
      </c>
      <c r="Y2550" s="2">
        <v>6.48</v>
      </c>
      <c r="Z2550" s="2">
        <v>23.3</v>
      </c>
      <c r="AA2550" s="2">
        <v>27.9</v>
      </c>
      <c r="AB2550" s="2">
        <v>23.398</v>
      </c>
      <c r="AC2550" s="2">
        <v>4.2699999999999996</v>
      </c>
      <c r="AD2550" s="2">
        <v>16.5</v>
      </c>
      <c r="AE2550" s="2">
        <v>25.9</v>
      </c>
      <c r="AF2550" s="2">
        <v>17.126000000000001</v>
      </c>
      <c r="AG2550" s="2">
        <v>5.33</v>
      </c>
      <c r="AH2550" s="22">
        <v>18.3</v>
      </c>
      <c r="AI2550" s="22">
        <v>29.2</v>
      </c>
      <c r="AJ2550" s="22">
        <v>30.897099999999998</v>
      </c>
      <c r="AK2550" s="18">
        <v>5.23</v>
      </c>
      <c r="AL2550" s="18">
        <v>19.600000000000001</v>
      </c>
      <c r="AM2550" s="18">
        <v>26.6</v>
      </c>
      <c r="AN2550" s="2">
        <v>33.594999999999999</v>
      </c>
      <c r="AO2550" s="2">
        <v>4.7</v>
      </c>
      <c r="AP2550" s="2">
        <v>16.100000000000001</v>
      </c>
      <c r="AQ2550" s="2">
        <v>29.1</v>
      </c>
      <c r="AR2550" s="2">
        <v>6.2828999999999997</v>
      </c>
      <c r="AS2550" s="2">
        <v>3.22</v>
      </c>
      <c r="AT2550" s="2">
        <v>16.3</v>
      </c>
      <c r="AU2550" s="2">
        <v>19.8</v>
      </c>
      <c r="AV2550" s="2">
        <v>8.6661999999999999</v>
      </c>
      <c r="AW2550" s="2">
        <v>4.72</v>
      </c>
      <c r="AX2550" s="2">
        <v>18.600000000000001</v>
      </c>
      <c r="AY2550" s="2">
        <v>25.3</v>
      </c>
      <c r="AZ2550" s="2">
        <v>16.590699999999998</v>
      </c>
      <c r="BA2550" s="2">
        <v>7.04</v>
      </c>
      <c r="BB2550" s="2">
        <v>21.6</v>
      </c>
      <c r="BC2550" s="2">
        <v>32.6</v>
      </c>
      <c r="BD2550" s="2">
        <v>32.952300000000001</v>
      </c>
      <c r="BE2550" s="4"/>
      <c r="BF2550" s="4"/>
    </row>
    <row r="2551" spans="1:58" x14ac:dyDescent="0.2">
      <c r="A2551" s="29">
        <v>2550</v>
      </c>
      <c r="B2551" s="7" t="s">
        <v>10</v>
      </c>
      <c r="C2551" s="3">
        <v>40009</v>
      </c>
      <c r="D2551" s="4" t="s">
        <v>8</v>
      </c>
      <c r="E2551" s="4" t="s">
        <v>164</v>
      </c>
      <c r="F2551" s="5" t="s">
        <v>190</v>
      </c>
      <c r="G2551" s="6">
        <v>0.87361111111111101</v>
      </c>
      <c r="H2551" s="6">
        <v>0.91666666666666663</v>
      </c>
      <c r="I2551" s="85">
        <f t="shared" si="39"/>
        <v>62.000000000000099</v>
      </c>
      <c r="J2551" s="86">
        <f>I2551*Segmentos!$D$7*(AH2551%)*IF(ISNUMBER(AI2551),AI2551%,0)</f>
        <v>876506.40000000142</v>
      </c>
      <c r="K2551" s="86">
        <f>I2551*Segmentos!$D$7*(AL2551%)*IF(ISNUMBER(AM2551),AM2551%,0)</f>
        <v>1032076.8000000018</v>
      </c>
      <c r="L2551" s="4"/>
      <c r="M2551" s="2">
        <v>3.87</v>
      </c>
      <c r="N2551" s="2">
        <v>14.8</v>
      </c>
      <c r="O2551" s="2">
        <v>26.1</v>
      </c>
      <c r="P2551" s="2">
        <v>82.949200000000005</v>
      </c>
      <c r="Q2551" s="2">
        <v>2.06</v>
      </c>
      <c r="R2551" s="2">
        <v>9.6999999999999993</v>
      </c>
      <c r="S2551" s="2">
        <v>21.2</v>
      </c>
      <c r="T2551" s="2">
        <v>7.3560999999999996</v>
      </c>
      <c r="U2551" s="2">
        <v>2.85</v>
      </c>
      <c r="V2551" s="2">
        <v>13.1</v>
      </c>
      <c r="W2551" s="2">
        <v>21.8</v>
      </c>
      <c r="X2551" s="2">
        <v>12.7828</v>
      </c>
      <c r="Y2551" s="2">
        <v>2.78</v>
      </c>
      <c r="Z2551" s="2">
        <v>14.8</v>
      </c>
      <c r="AA2551" s="2">
        <v>18.8</v>
      </c>
      <c r="AB2551" s="2">
        <v>17.619199999999999</v>
      </c>
      <c r="AC2551" s="2">
        <v>6.42</v>
      </c>
      <c r="AD2551" s="2">
        <v>18.600000000000001</v>
      </c>
      <c r="AE2551" s="2">
        <v>34.5</v>
      </c>
      <c r="AF2551" s="2">
        <v>45.191200000000002</v>
      </c>
      <c r="AG2551" s="2">
        <v>3.54</v>
      </c>
      <c r="AH2551" s="22">
        <v>15.3</v>
      </c>
      <c r="AI2551" s="22">
        <v>23.1</v>
      </c>
      <c r="AJ2551" s="22">
        <v>35.975200000000001</v>
      </c>
      <c r="AK2551" s="18">
        <v>4.17</v>
      </c>
      <c r="AL2551" s="18">
        <v>14.4</v>
      </c>
      <c r="AM2551" s="18">
        <v>28.9</v>
      </c>
      <c r="AN2551" s="2">
        <v>46.9741</v>
      </c>
      <c r="AO2551" s="2">
        <v>1.94</v>
      </c>
      <c r="AP2551" s="2">
        <v>10</v>
      </c>
      <c r="AQ2551" s="2">
        <v>19.399999999999999</v>
      </c>
      <c r="AR2551" s="2">
        <v>4.5529999999999999</v>
      </c>
      <c r="AS2551" s="2">
        <v>2.72</v>
      </c>
      <c r="AT2551" s="2">
        <v>11.6</v>
      </c>
      <c r="AU2551" s="2">
        <v>23.3</v>
      </c>
      <c r="AV2551" s="2">
        <v>12.8215</v>
      </c>
      <c r="AW2551" s="2">
        <v>3.51</v>
      </c>
      <c r="AX2551" s="2">
        <v>15.3</v>
      </c>
      <c r="AY2551" s="2">
        <v>23</v>
      </c>
      <c r="AZ2551" s="2">
        <v>21.600899999999999</v>
      </c>
      <c r="BA2551" s="2">
        <v>5.36</v>
      </c>
      <c r="BB2551" s="2">
        <v>17.7</v>
      </c>
      <c r="BC2551" s="2">
        <v>30.2</v>
      </c>
      <c r="BD2551" s="2">
        <v>43.9739</v>
      </c>
      <c r="BE2551" s="4"/>
      <c r="BF2551" s="4"/>
    </row>
    <row r="2552" spans="1:58" x14ac:dyDescent="0.2">
      <c r="A2552" s="29">
        <v>2551</v>
      </c>
      <c r="B2552" s="7" t="s">
        <v>117</v>
      </c>
      <c r="C2552" s="3">
        <v>40009</v>
      </c>
      <c r="D2552" s="4" t="s">
        <v>28</v>
      </c>
      <c r="E2552" s="4" t="s">
        <v>117</v>
      </c>
      <c r="F2552" s="5" t="s">
        <v>190</v>
      </c>
      <c r="G2552" s="6">
        <v>0.91666666666666663</v>
      </c>
      <c r="H2552" s="6">
        <v>0.98819444444444438</v>
      </c>
      <c r="I2552" s="85">
        <f t="shared" si="39"/>
        <v>102.99999999999996</v>
      </c>
      <c r="J2552" s="86">
        <f>I2552*Segmentos!$D$7*(AH2552%)*IF(ISNUMBER(AI2552),AI2552%,0)</f>
        <v>542480.39999999979</v>
      </c>
      <c r="K2552" s="86">
        <f>I2552*Segmentos!$D$7*(AL2552%)*IF(ISNUMBER(AM2552),AM2552%,0)</f>
        <v>927288.39999999956</v>
      </c>
      <c r="L2552" s="4" t="s">
        <v>506</v>
      </c>
      <c r="M2552" s="2">
        <v>1.8</v>
      </c>
      <c r="N2552" s="2">
        <v>6.7</v>
      </c>
      <c r="O2552" s="2">
        <v>26.8</v>
      </c>
      <c r="P2552" s="2">
        <v>81.355900000000005</v>
      </c>
      <c r="Q2552" s="2">
        <v>0.18</v>
      </c>
      <c r="R2552" s="2">
        <v>2.5</v>
      </c>
      <c r="S2552" s="2">
        <v>7.3</v>
      </c>
      <c r="T2552" s="2">
        <v>1.3469</v>
      </c>
      <c r="U2552" s="2">
        <v>1.83</v>
      </c>
      <c r="V2552" s="2">
        <v>5.3</v>
      </c>
      <c r="W2552" s="2">
        <v>34.700000000000003</v>
      </c>
      <c r="X2552" s="2">
        <v>17.2807</v>
      </c>
      <c r="Y2552" s="2">
        <v>2.06</v>
      </c>
      <c r="Z2552" s="2">
        <v>8.6</v>
      </c>
      <c r="AA2552" s="2">
        <v>24</v>
      </c>
      <c r="AB2552" s="2">
        <v>27.3796</v>
      </c>
      <c r="AC2552" s="2">
        <v>2.39</v>
      </c>
      <c r="AD2552" s="2">
        <v>8.1999999999999993</v>
      </c>
      <c r="AE2552" s="2">
        <v>29.2</v>
      </c>
      <c r="AF2552" s="2">
        <v>35.348799999999997</v>
      </c>
      <c r="AG2552" s="2">
        <v>1.32</v>
      </c>
      <c r="AH2552" s="22">
        <v>6.3</v>
      </c>
      <c r="AI2552" s="22">
        <v>20.9</v>
      </c>
      <c r="AJ2552" s="22">
        <v>28.282399999999999</v>
      </c>
      <c r="AK2552" s="18">
        <v>2.2400000000000002</v>
      </c>
      <c r="AL2552" s="18">
        <v>7.1</v>
      </c>
      <c r="AM2552" s="18">
        <v>31.7</v>
      </c>
      <c r="AN2552" s="2">
        <v>53.073500000000003</v>
      </c>
      <c r="AO2552" s="2">
        <v>0.45</v>
      </c>
      <c r="AP2552" s="2">
        <v>2.2000000000000002</v>
      </c>
      <c r="AQ2552" s="2">
        <v>20.399999999999999</v>
      </c>
      <c r="AR2552" s="2">
        <v>2.2202000000000002</v>
      </c>
      <c r="AS2552" s="2">
        <v>0.95</v>
      </c>
      <c r="AT2552" s="2">
        <v>5.7</v>
      </c>
      <c r="AU2552" s="2">
        <v>16.399999999999999</v>
      </c>
      <c r="AV2552" s="2">
        <v>9.3884000000000007</v>
      </c>
      <c r="AW2552" s="2">
        <v>2.2200000000000002</v>
      </c>
      <c r="AX2552" s="2">
        <v>6.4</v>
      </c>
      <c r="AY2552" s="2">
        <v>35</v>
      </c>
      <c r="AZ2552" s="2">
        <v>28.816400000000002</v>
      </c>
      <c r="BA2552" s="2">
        <v>2.37</v>
      </c>
      <c r="BB2552" s="2">
        <v>8.9</v>
      </c>
      <c r="BC2552" s="2">
        <v>26.8</v>
      </c>
      <c r="BD2552" s="2">
        <v>40.930999999999997</v>
      </c>
      <c r="BE2552" s="4"/>
      <c r="BF2552" s="4"/>
    </row>
    <row r="2553" spans="1:58" x14ac:dyDescent="0.2">
      <c r="A2553" s="29">
        <v>2552</v>
      </c>
      <c r="B2553" s="7" t="s">
        <v>143</v>
      </c>
      <c r="C2553" s="3">
        <v>40009</v>
      </c>
      <c r="D2553" s="4" t="s">
        <v>0</v>
      </c>
      <c r="E2553" s="4" t="s">
        <v>174</v>
      </c>
      <c r="F2553" s="5" t="s">
        <v>190</v>
      </c>
      <c r="G2553" s="6">
        <v>0.91736111111111107</v>
      </c>
      <c r="H2553" s="6">
        <v>0.99652777777777779</v>
      </c>
      <c r="I2553" s="85">
        <f t="shared" si="39"/>
        <v>114.00000000000007</v>
      </c>
      <c r="J2553" s="86">
        <f>I2553*Segmentos!$D$7*(AH2553%)*IF(ISNUMBER(AI2553),AI2553%,0)</f>
        <v>2142561.6000000015</v>
      </c>
      <c r="K2553" s="86">
        <f>I2553*Segmentos!$D$7*(AL2553%)*IF(ISNUMBER(AM2553),AM2553%,0)</f>
        <v>2343156.0000000014</v>
      </c>
      <c r="L2553" s="4"/>
      <c r="M2553" s="2">
        <v>4.93</v>
      </c>
      <c r="N2553" s="2">
        <v>20.399999999999999</v>
      </c>
      <c r="O2553" s="2">
        <v>24.2</v>
      </c>
      <c r="P2553" s="2">
        <v>87.339799999999997</v>
      </c>
      <c r="Q2553" s="2">
        <v>4.42</v>
      </c>
      <c r="R2553" s="2">
        <v>14.3</v>
      </c>
      <c r="S2553" s="2">
        <v>30.8</v>
      </c>
      <c r="T2553" s="2">
        <v>13.060499999999999</v>
      </c>
      <c r="U2553" s="2">
        <v>4.95</v>
      </c>
      <c r="V2553" s="2">
        <v>17.7</v>
      </c>
      <c r="W2553" s="2">
        <v>28</v>
      </c>
      <c r="X2553" s="2">
        <v>18.372800000000002</v>
      </c>
      <c r="Y2553" s="2">
        <v>5.14</v>
      </c>
      <c r="Z2553" s="2">
        <v>21.8</v>
      </c>
      <c r="AA2553" s="2">
        <v>23.6</v>
      </c>
      <c r="AB2553" s="2">
        <v>26.887</v>
      </c>
      <c r="AC2553" s="2">
        <v>4.99</v>
      </c>
      <c r="AD2553" s="2">
        <v>23.8</v>
      </c>
      <c r="AE2553" s="2">
        <v>21</v>
      </c>
      <c r="AF2553" s="2">
        <v>29.019500000000001</v>
      </c>
      <c r="AG2553" s="2">
        <v>4.71</v>
      </c>
      <c r="AH2553" s="22">
        <v>19.100000000000001</v>
      </c>
      <c r="AI2553" s="22">
        <v>24.6</v>
      </c>
      <c r="AJ2553" s="22">
        <v>39.531799999999997</v>
      </c>
      <c r="AK2553" s="18">
        <v>5.14</v>
      </c>
      <c r="AL2553" s="18">
        <v>21.5</v>
      </c>
      <c r="AM2553" s="18">
        <v>23.9</v>
      </c>
      <c r="AN2553" s="2">
        <v>47.808</v>
      </c>
      <c r="AO2553" s="2">
        <v>1.07</v>
      </c>
      <c r="AP2553" s="2">
        <v>11.4</v>
      </c>
      <c r="AQ2553" s="2">
        <v>9.3000000000000007</v>
      </c>
      <c r="AR2553" s="2">
        <v>2.0649999999999999</v>
      </c>
      <c r="AS2553" s="2">
        <v>4.58</v>
      </c>
      <c r="AT2553" s="2">
        <v>16.7</v>
      </c>
      <c r="AU2553" s="2">
        <v>27.5</v>
      </c>
      <c r="AV2553" s="2">
        <v>17.8672</v>
      </c>
      <c r="AW2553" s="2">
        <v>5.47</v>
      </c>
      <c r="AX2553" s="2">
        <v>20.7</v>
      </c>
      <c r="AY2553" s="2">
        <v>26.5</v>
      </c>
      <c r="AZ2553" s="2">
        <v>27.8673</v>
      </c>
      <c r="BA2553" s="2">
        <v>5.83</v>
      </c>
      <c r="BB2553" s="2">
        <v>24.8</v>
      </c>
      <c r="BC2553" s="2">
        <v>23.5</v>
      </c>
      <c r="BD2553" s="2">
        <v>39.540399999999998</v>
      </c>
      <c r="BE2553" s="4"/>
      <c r="BF2553" s="4"/>
    </row>
    <row r="2554" spans="1:58" x14ac:dyDescent="0.2">
      <c r="A2554" s="29">
        <v>2553</v>
      </c>
      <c r="B2554" s="7" t="s">
        <v>89</v>
      </c>
      <c r="C2554" s="3">
        <v>40009</v>
      </c>
      <c r="D2554" s="4" t="s">
        <v>28</v>
      </c>
      <c r="E2554" s="4" t="s">
        <v>169</v>
      </c>
      <c r="F2554" s="5" t="s">
        <v>190</v>
      </c>
      <c r="G2554" s="6">
        <v>0.84236111111111101</v>
      </c>
      <c r="H2554" s="6">
        <v>0.875</v>
      </c>
      <c r="I2554" s="85">
        <f t="shared" si="39"/>
        <v>47.000000000000156</v>
      </c>
      <c r="J2554" s="86">
        <f>I2554*Segmentos!$D$7*(AH2554%)*IF(ISNUMBER(AI2554),AI2554%,0)</f>
        <v>222667.20000000074</v>
      </c>
      <c r="K2554" s="86">
        <f>I2554*Segmentos!$D$7*(AL2554%)*IF(ISNUMBER(AM2554),AM2554%,0)</f>
        <v>209657.6000000007</v>
      </c>
      <c r="L2554" s="4"/>
      <c r="M2554" s="2">
        <v>1.1399999999999999</v>
      </c>
      <c r="N2554" s="2">
        <v>3.1</v>
      </c>
      <c r="O2554" s="2">
        <v>36.799999999999997</v>
      </c>
      <c r="P2554" s="2">
        <v>95.742800000000003</v>
      </c>
      <c r="Q2554" s="2">
        <v>0.14000000000000001</v>
      </c>
      <c r="R2554" s="2">
        <v>1.2</v>
      </c>
      <c r="S2554" s="2">
        <v>11.5</v>
      </c>
      <c r="T2554" s="2">
        <v>1.9333</v>
      </c>
      <c r="U2554" s="2">
        <v>0.09</v>
      </c>
      <c r="V2554" s="2">
        <v>1.3</v>
      </c>
      <c r="W2554" s="2">
        <v>7.2</v>
      </c>
      <c r="X2554" s="2">
        <v>1.6234999999999999</v>
      </c>
      <c r="Y2554" s="2">
        <v>2.6</v>
      </c>
      <c r="Z2554" s="2">
        <v>5.6</v>
      </c>
      <c r="AA2554" s="2">
        <v>46.2</v>
      </c>
      <c r="AB2554" s="2">
        <v>64.250299999999996</v>
      </c>
      <c r="AC2554" s="2">
        <v>1.02</v>
      </c>
      <c r="AD2554" s="2">
        <v>3</v>
      </c>
      <c r="AE2554" s="2">
        <v>34.1</v>
      </c>
      <c r="AF2554" s="2">
        <v>27.935600000000001</v>
      </c>
      <c r="AG2554" s="2">
        <v>1.1599999999999999</v>
      </c>
      <c r="AH2554" s="22">
        <v>2.8</v>
      </c>
      <c r="AI2554" s="22">
        <v>42.3</v>
      </c>
      <c r="AJ2554" s="22">
        <v>46.200600000000001</v>
      </c>
      <c r="AK2554" s="18">
        <v>1.1299999999999999</v>
      </c>
      <c r="AL2554" s="18">
        <v>3.4</v>
      </c>
      <c r="AM2554" s="18">
        <v>32.799999999999997</v>
      </c>
      <c r="AN2554" s="2">
        <v>49.542099999999998</v>
      </c>
      <c r="AO2554" s="2">
        <v>0.15</v>
      </c>
      <c r="AP2554" s="2">
        <v>1.1000000000000001</v>
      </c>
      <c r="AQ2554" s="2">
        <v>12.8</v>
      </c>
      <c r="AR2554" s="2">
        <v>1.3371999999999999</v>
      </c>
      <c r="AS2554" s="2">
        <v>0.63</v>
      </c>
      <c r="AT2554" s="2">
        <v>1.3</v>
      </c>
      <c r="AU2554" s="2">
        <v>47.2</v>
      </c>
      <c r="AV2554" s="2">
        <v>11.6945</v>
      </c>
      <c r="AW2554" s="2">
        <v>1.1599999999999999</v>
      </c>
      <c r="AX2554" s="2">
        <v>3.7</v>
      </c>
      <c r="AY2554" s="2">
        <v>31.1</v>
      </c>
      <c r="AZ2554" s="2">
        <v>27.895499999999998</v>
      </c>
      <c r="BA2554" s="2">
        <v>1.71</v>
      </c>
      <c r="BB2554" s="2">
        <v>4.2</v>
      </c>
      <c r="BC2554" s="2">
        <v>40.5</v>
      </c>
      <c r="BD2554" s="2">
        <v>54.815600000000003</v>
      </c>
      <c r="BE2554" s="4"/>
      <c r="BF2554" s="4"/>
    </row>
    <row r="2555" spans="1:58" x14ac:dyDescent="0.2">
      <c r="A2555" s="29">
        <v>2554</v>
      </c>
      <c r="B2555" s="7" t="s">
        <v>126</v>
      </c>
      <c r="C2555" s="3">
        <v>40009</v>
      </c>
      <c r="D2555" s="4" t="s">
        <v>28</v>
      </c>
      <c r="E2555" s="4" t="s">
        <v>163</v>
      </c>
      <c r="F2555" s="5" t="s">
        <v>190</v>
      </c>
      <c r="G2555" s="6">
        <v>0.875</v>
      </c>
      <c r="H2555" s="6">
        <v>0.91111111111111109</v>
      </c>
      <c r="I2555" s="85">
        <f t="shared" si="39"/>
        <v>51.999999999999972</v>
      </c>
      <c r="J2555" s="86">
        <f>I2555*Segmentos!$D$7*(AH2555%)*IF(ISNUMBER(AI2555),AI2555%,0)</f>
        <v>100047.99999999996</v>
      </c>
      <c r="K2555" s="86">
        <f>I2555*Segmentos!$D$7*(AL2555%)*IF(ISNUMBER(AM2555),AM2555%,0)</f>
        <v>329471.99999999983</v>
      </c>
      <c r="L2555" s="4"/>
      <c r="M2555" s="2">
        <v>1.05</v>
      </c>
      <c r="N2555" s="2">
        <v>3.1</v>
      </c>
      <c r="O2555" s="2">
        <v>33.9</v>
      </c>
      <c r="P2555" s="2">
        <v>95.82</v>
      </c>
      <c r="Q2555" s="2">
        <v>0.03</v>
      </c>
      <c r="R2555" s="2">
        <v>0.4</v>
      </c>
      <c r="S2555" s="2">
        <v>7.7</v>
      </c>
      <c r="T2555" s="2">
        <v>0.45279999999999998</v>
      </c>
      <c r="U2555" s="2">
        <v>0.92</v>
      </c>
      <c r="V2555" s="2">
        <v>1.2</v>
      </c>
      <c r="W2555" s="2">
        <v>77.599999999999994</v>
      </c>
      <c r="X2555" s="2">
        <v>17.445599999999999</v>
      </c>
      <c r="Y2555" s="2">
        <v>0.6</v>
      </c>
      <c r="Z2555" s="2">
        <v>4.9000000000000004</v>
      </c>
      <c r="AA2555" s="2">
        <v>12.4</v>
      </c>
      <c r="AB2555" s="2">
        <v>16.209800000000001</v>
      </c>
      <c r="AC2555" s="2">
        <v>2.0699999999999998</v>
      </c>
      <c r="AD2555" s="2">
        <v>4.0999999999999996</v>
      </c>
      <c r="AE2555" s="2">
        <v>49.9</v>
      </c>
      <c r="AF2555" s="2">
        <v>61.711799999999997</v>
      </c>
      <c r="AG2555" s="2">
        <v>0.48</v>
      </c>
      <c r="AH2555" s="22">
        <v>2.6</v>
      </c>
      <c r="AI2555" s="22">
        <v>18.5</v>
      </c>
      <c r="AJ2555" s="22">
        <v>20.721</v>
      </c>
      <c r="AK2555" s="18">
        <v>1.57</v>
      </c>
      <c r="AL2555" s="18">
        <v>3.6</v>
      </c>
      <c r="AM2555" s="18">
        <v>44</v>
      </c>
      <c r="AN2555" s="2">
        <v>75.099000000000004</v>
      </c>
      <c r="AO2555" s="2">
        <v>0.22</v>
      </c>
      <c r="AP2555" s="2">
        <v>0.9</v>
      </c>
      <c r="AQ2555" s="2">
        <v>25.5</v>
      </c>
      <c r="AR2555" s="2">
        <v>2.2120000000000002</v>
      </c>
      <c r="AS2555" s="2">
        <v>1.1000000000000001</v>
      </c>
      <c r="AT2555" s="2">
        <v>2.2999999999999998</v>
      </c>
      <c r="AU2555" s="2">
        <v>47.5</v>
      </c>
      <c r="AV2555" s="2">
        <v>22.040199999999999</v>
      </c>
      <c r="AW2555" s="2">
        <v>0.9</v>
      </c>
      <c r="AX2555" s="2">
        <v>2.6</v>
      </c>
      <c r="AY2555" s="2">
        <v>35.200000000000003</v>
      </c>
      <c r="AZ2555" s="2">
        <v>23.556699999999999</v>
      </c>
      <c r="BA2555" s="2">
        <v>1.38</v>
      </c>
      <c r="BB2555" s="2">
        <v>4.5999999999999996</v>
      </c>
      <c r="BC2555" s="2">
        <v>29.9</v>
      </c>
      <c r="BD2555" s="2">
        <v>48.011099999999999</v>
      </c>
      <c r="BE2555" s="4"/>
      <c r="BF2555" s="4"/>
    </row>
    <row r="2556" spans="1:58" x14ac:dyDescent="0.2">
      <c r="A2556" s="29">
        <v>2555</v>
      </c>
      <c r="B2556" s="7" t="s">
        <v>23</v>
      </c>
      <c r="C2556" s="3">
        <v>40009</v>
      </c>
      <c r="D2556" s="4" t="s">
        <v>21</v>
      </c>
      <c r="E2556" s="4" t="s">
        <v>170</v>
      </c>
      <c r="F2556" s="5" t="s">
        <v>190</v>
      </c>
      <c r="G2556" s="6">
        <v>0.87430555555555556</v>
      </c>
      <c r="H2556" s="6">
        <v>0.91805555555555562</v>
      </c>
      <c r="I2556" s="85">
        <f t="shared" si="39"/>
        <v>63.000000000000099</v>
      </c>
      <c r="J2556" s="86">
        <f>I2556*Segmentos!$D$7*(AH2556%)*IF(ISNUMBER(AI2556),AI2556%,0)</f>
        <v>29106.000000000051</v>
      </c>
      <c r="K2556" s="86">
        <f>I2556*Segmentos!$D$7*(AL2556%)*IF(ISNUMBER(AM2556),AM2556%,0)</f>
        <v>142581.60000000024</v>
      </c>
      <c r="L2556" s="4"/>
      <c r="M2556" s="2">
        <v>0.35</v>
      </c>
      <c r="N2556" s="2">
        <v>2.2000000000000002</v>
      </c>
      <c r="O2556" s="2">
        <v>16</v>
      </c>
      <c r="P2556" s="2">
        <v>35.388399999999997</v>
      </c>
      <c r="Q2556" s="2">
        <v>0.15</v>
      </c>
      <c r="R2556" s="2">
        <v>1.6</v>
      </c>
      <c r="S2556" s="2">
        <v>9.8000000000000007</v>
      </c>
      <c r="T2556" s="2">
        <v>2.5737999999999999</v>
      </c>
      <c r="U2556" s="2">
        <v>0.48</v>
      </c>
      <c r="V2556" s="2">
        <v>1.8</v>
      </c>
      <c r="W2556" s="2">
        <v>26.4</v>
      </c>
      <c r="X2556" s="2">
        <v>10.145</v>
      </c>
      <c r="Y2556" s="2">
        <v>0.36</v>
      </c>
      <c r="Z2556" s="2">
        <v>2.5</v>
      </c>
      <c r="AA2556" s="2">
        <v>14.7</v>
      </c>
      <c r="AB2556" s="2">
        <v>10.843999999999999</v>
      </c>
      <c r="AC2556" s="2">
        <v>0.36</v>
      </c>
      <c r="AD2556" s="2">
        <v>2.5</v>
      </c>
      <c r="AE2556" s="2">
        <v>14.2</v>
      </c>
      <c r="AF2556" s="2">
        <v>11.8256</v>
      </c>
      <c r="AG2556" s="2">
        <v>0.11</v>
      </c>
      <c r="AH2556" s="22">
        <v>2.1</v>
      </c>
      <c r="AI2556" s="22">
        <v>5.5</v>
      </c>
      <c r="AJ2556" s="22">
        <v>5.4699</v>
      </c>
      <c r="AK2556" s="18">
        <v>0.56000000000000005</v>
      </c>
      <c r="AL2556" s="18">
        <v>2.2999999999999998</v>
      </c>
      <c r="AM2556" s="18">
        <v>24.6</v>
      </c>
      <c r="AN2556" s="2">
        <v>29.918500000000002</v>
      </c>
      <c r="AO2556" s="2">
        <v>0.12</v>
      </c>
      <c r="AP2556" s="2">
        <v>2.2000000000000002</v>
      </c>
      <c r="AQ2556" s="2">
        <v>5.0999999999999996</v>
      </c>
      <c r="AR2556" s="2">
        <v>1.2686999999999999</v>
      </c>
      <c r="AS2556" s="2">
        <v>0.13</v>
      </c>
      <c r="AT2556" s="2">
        <v>0.5</v>
      </c>
      <c r="AU2556" s="2">
        <v>26.5</v>
      </c>
      <c r="AV2556" s="2">
        <v>2.9310999999999998</v>
      </c>
      <c r="AW2556" s="2">
        <v>0.35</v>
      </c>
      <c r="AX2556" s="2">
        <v>3.7</v>
      </c>
      <c r="AY2556" s="2">
        <v>9.5</v>
      </c>
      <c r="AZ2556" s="2">
        <v>10.139099999999999</v>
      </c>
      <c r="BA2556" s="2">
        <v>0.55000000000000004</v>
      </c>
      <c r="BB2556" s="2">
        <v>2</v>
      </c>
      <c r="BC2556" s="2">
        <v>26.7</v>
      </c>
      <c r="BD2556" s="2">
        <v>21.049499999999998</v>
      </c>
      <c r="BE2556" s="4"/>
      <c r="BF2556" s="4"/>
    </row>
    <row r="2557" spans="1:58" x14ac:dyDescent="0.2">
      <c r="A2557" s="29">
        <v>2556</v>
      </c>
      <c r="B2557" s="7" t="s">
        <v>25</v>
      </c>
      <c r="C2557" s="3">
        <v>40009</v>
      </c>
      <c r="D2557" s="4" t="s">
        <v>21</v>
      </c>
      <c r="E2557" s="4" t="s">
        <v>171</v>
      </c>
      <c r="F2557" s="5" t="s">
        <v>190</v>
      </c>
      <c r="G2557" s="6">
        <v>0.89583333333333337</v>
      </c>
      <c r="H2557" s="6">
        <v>0.8965277777777777</v>
      </c>
      <c r="I2557" s="85">
        <f t="shared" si="39"/>
        <v>0.99999999999983658</v>
      </c>
      <c r="J2557" s="86">
        <f>I2557*Segmentos!$D$7*(AH2557%)*IF(ISNUMBER(AI2557),AI2557%,0)</f>
        <v>1599.9999999997385</v>
      </c>
      <c r="K2557" s="86">
        <f>I2557*Segmentos!$D$7*(AL2557%)*IF(ISNUMBER(AM2557),AM2557%,0)</f>
        <v>2399.999999999608</v>
      </c>
      <c r="L2557" s="4"/>
      <c r="M2557" s="2">
        <v>0.52</v>
      </c>
      <c r="N2557" s="2">
        <v>0.5</v>
      </c>
      <c r="O2557" s="2">
        <v>100</v>
      </c>
      <c r="P2557" s="2">
        <v>54.798099999999998</v>
      </c>
      <c r="Q2557" s="2">
        <v>0.18</v>
      </c>
      <c r="R2557" s="2">
        <v>0.2</v>
      </c>
      <c r="S2557" s="2">
        <v>100</v>
      </c>
      <c r="T2557" s="2">
        <v>3.1585000000000001</v>
      </c>
      <c r="U2557" s="2">
        <v>0.59</v>
      </c>
      <c r="V2557" s="2">
        <v>0.6</v>
      </c>
      <c r="W2557" s="2">
        <v>100</v>
      </c>
      <c r="X2557" s="2">
        <v>13.0661</v>
      </c>
      <c r="Y2557" s="2">
        <v>0.54</v>
      </c>
      <c r="Z2557" s="2">
        <v>0.5</v>
      </c>
      <c r="AA2557" s="2">
        <v>100</v>
      </c>
      <c r="AB2557" s="2">
        <v>16.888500000000001</v>
      </c>
      <c r="AC2557" s="2">
        <v>0.63</v>
      </c>
      <c r="AD2557" s="2">
        <v>0.6</v>
      </c>
      <c r="AE2557" s="2">
        <v>100</v>
      </c>
      <c r="AF2557" s="2">
        <v>21.684999999999999</v>
      </c>
      <c r="AG2557" s="2">
        <v>0.44</v>
      </c>
      <c r="AH2557" s="22">
        <v>0.4</v>
      </c>
      <c r="AI2557" s="22">
        <v>100</v>
      </c>
      <c r="AJ2557" s="22">
        <v>21.837</v>
      </c>
      <c r="AK2557" s="18">
        <v>0.6</v>
      </c>
      <c r="AL2557" s="18">
        <v>0.6</v>
      </c>
      <c r="AM2557" s="18">
        <v>100</v>
      </c>
      <c r="AN2557" s="2">
        <v>32.961100000000002</v>
      </c>
      <c r="AO2557" s="2">
        <v>0.25</v>
      </c>
      <c r="AP2557" s="2">
        <v>0.2</v>
      </c>
      <c r="AQ2557" s="2">
        <v>100</v>
      </c>
      <c r="AR2557" s="2">
        <v>2.8656999999999999</v>
      </c>
      <c r="AS2557" s="2">
        <v>0.37</v>
      </c>
      <c r="AT2557" s="2">
        <v>0.4</v>
      </c>
      <c r="AU2557" s="2">
        <v>100</v>
      </c>
      <c r="AV2557" s="2">
        <v>8.6326999999999998</v>
      </c>
      <c r="AW2557" s="2">
        <v>0.72</v>
      </c>
      <c r="AX2557" s="2">
        <v>0.7</v>
      </c>
      <c r="AY2557" s="2">
        <v>100</v>
      </c>
      <c r="AZ2557" s="2">
        <v>21.712499999999999</v>
      </c>
      <c r="BA2557" s="2">
        <v>0.54</v>
      </c>
      <c r="BB2557" s="2">
        <v>0.5</v>
      </c>
      <c r="BC2557" s="2">
        <v>100</v>
      </c>
      <c r="BD2557" s="2">
        <v>21.587299999999999</v>
      </c>
      <c r="BE2557" s="4"/>
      <c r="BF2557" s="4"/>
    </row>
    <row r="2558" spans="1:58" x14ac:dyDescent="0.2">
      <c r="A2558" s="29">
        <v>2557</v>
      </c>
      <c r="B2558" s="7" t="s">
        <v>32</v>
      </c>
      <c r="C2558" s="3">
        <v>40009</v>
      </c>
      <c r="D2558" s="4" t="s">
        <v>28</v>
      </c>
      <c r="E2558" s="4" t="s">
        <v>164</v>
      </c>
      <c r="F2558" s="5" t="s">
        <v>190</v>
      </c>
      <c r="G2558" s="6">
        <v>0.9145833333333333</v>
      </c>
      <c r="H2558" s="6">
        <v>0.91666666666666663</v>
      </c>
      <c r="I2558" s="85">
        <f t="shared" si="39"/>
        <v>2.9999999999999893</v>
      </c>
      <c r="J2558" s="86">
        <f>I2558*Segmentos!$D$7*(AH2558%)*IF(ISNUMBER(AI2558),AI2558%,0)</f>
        <v>8585.9999999999709</v>
      </c>
      <c r="K2558" s="86">
        <f>I2558*Segmentos!$D$7*(AL2558%)*IF(ISNUMBER(AM2558),AM2558%,0)</f>
        <v>12307.199999999957</v>
      </c>
      <c r="L2558" s="4"/>
      <c r="M2558" s="2">
        <v>0.86</v>
      </c>
      <c r="N2558" s="2">
        <v>1.2</v>
      </c>
      <c r="O2558" s="2">
        <v>69.2</v>
      </c>
      <c r="P2558" s="2">
        <v>91.045900000000003</v>
      </c>
      <c r="Q2558" s="2">
        <v>0</v>
      </c>
      <c r="R2558" s="2">
        <v>0</v>
      </c>
      <c r="S2558" s="8" t="s">
        <v>577</v>
      </c>
      <c r="T2558" s="2">
        <v>0</v>
      </c>
      <c r="U2558" s="2">
        <v>0.44</v>
      </c>
      <c r="V2558" s="2">
        <v>0.6</v>
      </c>
      <c r="W2558" s="2">
        <v>67.599999999999994</v>
      </c>
      <c r="X2558" s="2">
        <v>9.6995000000000005</v>
      </c>
      <c r="Y2558" s="2">
        <v>0.74</v>
      </c>
      <c r="Z2558" s="2">
        <v>1.1000000000000001</v>
      </c>
      <c r="AA2558" s="2">
        <v>64.8</v>
      </c>
      <c r="AB2558" s="2">
        <v>22.917300000000001</v>
      </c>
      <c r="AC2558" s="2">
        <v>1.69</v>
      </c>
      <c r="AD2558" s="2">
        <v>2.4</v>
      </c>
      <c r="AE2558" s="2">
        <v>71.3</v>
      </c>
      <c r="AF2558" s="2">
        <v>58.429099999999998</v>
      </c>
      <c r="AG2558" s="2">
        <v>0.69</v>
      </c>
      <c r="AH2558" s="22">
        <v>0.9</v>
      </c>
      <c r="AI2558" s="22">
        <v>79.5</v>
      </c>
      <c r="AJ2558" s="22">
        <v>34.354300000000002</v>
      </c>
      <c r="AK2558" s="18">
        <v>1.02</v>
      </c>
      <c r="AL2558" s="18">
        <v>1.6</v>
      </c>
      <c r="AM2558" s="18">
        <v>64.099999999999994</v>
      </c>
      <c r="AN2558" s="2">
        <v>56.691499999999998</v>
      </c>
      <c r="AO2558" s="2">
        <v>0.36</v>
      </c>
      <c r="AP2558" s="2">
        <v>0.4</v>
      </c>
      <c r="AQ2558" s="2">
        <v>82.1</v>
      </c>
      <c r="AR2558" s="2">
        <v>4.1276000000000002</v>
      </c>
      <c r="AS2558" s="2">
        <v>0.26</v>
      </c>
      <c r="AT2558" s="2">
        <v>0.3</v>
      </c>
      <c r="AU2558" s="2">
        <v>100</v>
      </c>
      <c r="AV2558" s="2">
        <v>5.9840999999999998</v>
      </c>
      <c r="AW2558" s="2">
        <v>1.47</v>
      </c>
      <c r="AX2558" s="2">
        <v>2.2999999999999998</v>
      </c>
      <c r="AY2558" s="2">
        <v>64.099999999999994</v>
      </c>
      <c r="AZ2558" s="2">
        <v>44.732799999999997</v>
      </c>
      <c r="BA2558" s="2">
        <v>0.9</v>
      </c>
      <c r="BB2558" s="2">
        <v>1.3</v>
      </c>
      <c r="BC2558" s="2">
        <v>71.2</v>
      </c>
      <c r="BD2558" s="2">
        <v>36.2014</v>
      </c>
      <c r="BE2558" s="4"/>
      <c r="BF2558" s="4"/>
    </row>
    <row r="2559" spans="1:58" x14ac:dyDescent="0.2">
      <c r="A2559" s="29">
        <v>2558</v>
      </c>
      <c r="B2559" s="7" t="s">
        <v>19</v>
      </c>
      <c r="C2559" s="3">
        <v>40009</v>
      </c>
      <c r="D2559" s="4" t="s">
        <v>17</v>
      </c>
      <c r="E2559" s="4" t="s">
        <v>166</v>
      </c>
      <c r="F2559" s="5" t="s">
        <v>190</v>
      </c>
      <c r="G2559" s="6">
        <v>0.9145833333333333</v>
      </c>
      <c r="H2559" s="6">
        <v>0.91666666666666663</v>
      </c>
      <c r="I2559" s="85">
        <f t="shared" si="39"/>
        <v>2.9999999999999893</v>
      </c>
      <c r="J2559" s="86">
        <f>I2559*Segmentos!$D$7*(AH2559%)*IF(ISNUMBER(AI2559),AI2559%,0)</f>
        <v>2399.9999999999918</v>
      </c>
      <c r="K2559" s="86">
        <f>I2559*Segmentos!$D$7*(AL2559%)*IF(ISNUMBER(AM2559),AM2559%,0)</f>
        <v>4751.9999999999836</v>
      </c>
      <c r="L2559" s="4"/>
      <c r="M2559" s="2">
        <v>0.3</v>
      </c>
      <c r="N2559" s="2">
        <v>0.5</v>
      </c>
      <c r="O2559" s="2">
        <v>59.4</v>
      </c>
      <c r="P2559" s="2">
        <v>91.614099999999993</v>
      </c>
      <c r="Q2559" s="2">
        <v>0.24</v>
      </c>
      <c r="R2559" s="2">
        <v>0.2</v>
      </c>
      <c r="S2559" s="2">
        <v>100</v>
      </c>
      <c r="T2559" s="2">
        <v>12.186199999999999</v>
      </c>
      <c r="U2559" s="2">
        <v>0</v>
      </c>
      <c r="V2559" s="2">
        <v>0</v>
      </c>
      <c r="W2559" s="8" t="s">
        <v>577</v>
      </c>
      <c r="X2559" s="2">
        <v>0</v>
      </c>
      <c r="Y2559" s="2">
        <v>0.53</v>
      </c>
      <c r="Z2559" s="2">
        <v>0.5</v>
      </c>
      <c r="AA2559" s="2">
        <v>100</v>
      </c>
      <c r="AB2559" s="2">
        <v>48.088999999999999</v>
      </c>
      <c r="AC2559" s="2">
        <v>0.31</v>
      </c>
      <c r="AD2559" s="2">
        <v>0.9</v>
      </c>
      <c r="AE2559" s="2">
        <v>33.299999999999997</v>
      </c>
      <c r="AF2559" s="2">
        <v>31.338899999999999</v>
      </c>
      <c r="AG2559" s="2">
        <v>0.21</v>
      </c>
      <c r="AH2559" s="22">
        <v>0.2</v>
      </c>
      <c r="AI2559" s="22">
        <v>100</v>
      </c>
      <c r="AJ2559" s="22">
        <v>30.191500000000001</v>
      </c>
      <c r="AK2559" s="18">
        <v>0.38</v>
      </c>
      <c r="AL2559" s="18">
        <v>0.8</v>
      </c>
      <c r="AM2559" s="18">
        <v>49.5</v>
      </c>
      <c r="AN2559" s="2">
        <v>61.422699999999999</v>
      </c>
      <c r="AO2559" s="2">
        <v>0</v>
      </c>
      <c r="AP2559" s="2">
        <v>0</v>
      </c>
      <c r="AQ2559" s="8" t="s">
        <v>577</v>
      </c>
      <c r="AR2559" s="2">
        <v>0</v>
      </c>
      <c r="AS2559" s="2">
        <v>0</v>
      </c>
      <c r="AT2559" s="2">
        <v>0</v>
      </c>
      <c r="AU2559" s="8" t="s">
        <v>577</v>
      </c>
      <c r="AV2559" s="2">
        <v>0</v>
      </c>
      <c r="AW2559" s="2">
        <v>0.35</v>
      </c>
      <c r="AX2559" s="2">
        <v>0.8</v>
      </c>
      <c r="AY2559" s="2">
        <v>45.4</v>
      </c>
      <c r="AZ2559" s="2">
        <v>30.590800000000002</v>
      </c>
      <c r="BA2559" s="2">
        <v>0.52</v>
      </c>
      <c r="BB2559" s="2">
        <v>0.7</v>
      </c>
      <c r="BC2559" s="2">
        <v>70.2</v>
      </c>
      <c r="BD2559" s="2">
        <v>61.023299999999999</v>
      </c>
      <c r="BE2559" s="4"/>
      <c r="BF2559" s="4"/>
    </row>
    <row r="2560" spans="1:58" x14ac:dyDescent="0.2">
      <c r="A2560" s="29">
        <v>2559</v>
      </c>
      <c r="B2560" s="7" t="s">
        <v>2</v>
      </c>
      <c r="C2560" s="3">
        <v>40009</v>
      </c>
      <c r="D2560" s="4" t="s">
        <v>0</v>
      </c>
      <c r="E2560" s="4" t="s">
        <v>164</v>
      </c>
      <c r="F2560" s="5" t="s">
        <v>190</v>
      </c>
      <c r="G2560" s="6">
        <v>0.87361111111111101</v>
      </c>
      <c r="H2560" s="6">
        <v>0.91527777777777775</v>
      </c>
      <c r="I2560" s="85">
        <f t="shared" si="39"/>
        <v>60.000000000000107</v>
      </c>
      <c r="J2560" s="86">
        <f>I2560*Segmentos!$D$7*(AH2560%)*IF(ISNUMBER(AI2560),AI2560%,0)</f>
        <v>932400.00000000163</v>
      </c>
      <c r="K2560" s="86">
        <f>I2560*Segmentos!$D$7*(AL2560%)*IF(ISNUMBER(AM2560),AM2560%,0)</f>
        <v>1334256.0000000021</v>
      </c>
      <c r="L2560" s="4"/>
      <c r="M2560" s="2">
        <v>4.7699999999999996</v>
      </c>
      <c r="N2560" s="2">
        <v>15.2</v>
      </c>
      <c r="O2560" s="2">
        <v>31.4</v>
      </c>
      <c r="P2560" s="2">
        <v>85.084000000000003</v>
      </c>
      <c r="Q2560" s="2">
        <v>3.85</v>
      </c>
      <c r="R2560" s="2">
        <v>9.6</v>
      </c>
      <c r="S2560" s="2">
        <v>40</v>
      </c>
      <c r="T2560" s="2">
        <v>11.474299999999999</v>
      </c>
      <c r="U2560" s="2">
        <v>2.76</v>
      </c>
      <c r="V2560" s="2">
        <v>13.1</v>
      </c>
      <c r="W2560" s="2">
        <v>21.2</v>
      </c>
      <c r="X2560" s="2">
        <v>10.3292</v>
      </c>
      <c r="Y2560" s="2">
        <v>5.24</v>
      </c>
      <c r="Z2560" s="2">
        <v>17.8</v>
      </c>
      <c r="AA2560" s="2">
        <v>29.5</v>
      </c>
      <c r="AB2560" s="2">
        <v>27.5943</v>
      </c>
      <c r="AC2560" s="2">
        <v>6.09</v>
      </c>
      <c r="AD2560" s="2">
        <v>17.100000000000001</v>
      </c>
      <c r="AE2560" s="2">
        <v>35.6</v>
      </c>
      <c r="AF2560" s="2">
        <v>35.686300000000003</v>
      </c>
      <c r="AG2560" s="2">
        <v>3.88</v>
      </c>
      <c r="AH2560" s="22">
        <v>15</v>
      </c>
      <c r="AI2560" s="22">
        <v>25.9</v>
      </c>
      <c r="AJ2560" s="22">
        <v>32.831000000000003</v>
      </c>
      <c r="AK2560" s="18">
        <v>5.57</v>
      </c>
      <c r="AL2560" s="18">
        <v>15.4</v>
      </c>
      <c r="AM2560" s="18">
        <v>36.1</v>
      </c>
      <c r="AN2560" s="2">
        <v>52.253</v>
      </c>
      <c r="AO2560" s="2">
        <v>3.36</v>
      </c>
      <c r="AP2560" s="2">
        <v>13.1</v>
      </c>
      <c r="AQ2560" s="2">
        <v>25.7</v>
      </c>
      <c r="AR2560" s="2">
        <v>6.5445000000000002</v>
      </c>
      <c r="AS2560" s="2">
        <v>5.53</v>
      </c>
      <c r="AT2560" s="2">
        <v>16.7</v>
      </c>
      <c r="AU2560" s="2">
        <v>33.1</v>
      </c>
      <c r="AV2560" s="2">
        <v>21.723500000000001</v>
      </c>
      <c r="AW2560" s="2">
        <v>6.54</v>
      </c>
      <c r="AX2560" s="2">
        <v>18.399999999999999</v>
      </c>
      <c r="AY2560" s="2">
        <v>35.6</v>
      </c>
      <c r="AZ2560" s="2">
        <v>33.573300000000003</v>
      </c>
      <c r="BA2560" s="2">
        <v>3.4</v>
      </c>
      <c r="BB2560" s="2">
        <v>12.6</v>
      </c>
      <c r="BC2560" s="2">
        <v>27.1</v>
      </c>
      <c r="BD2560" s="2">
        <v>23.242699999999999</v>
      </c>
      <c r="BE2560" s="4"/>
      <c r="BF2560" s="4"/>
    </row>
    <row r="2561" spans="1:58" x14ac:dyDescent="0.2">
      <c r="A2561" s="29">
        <v>2560</v>
      </c>
      <c r="B2561" s="7" t="s">
        <v>16</v>
      </c>
      <c r="C2561" s="3">
        <v>40009</v>
      </c>
      <c r="D2561" s="4" t="s">
        <v>13</v>
      </c>
      <c r="E2561" s="4" t="s">
        <v>166</v>
      </c>
      <c r="F2561" s="5" t="s">
        <v>190</v>
      </c>
      <c r="G2561" s="6">
        <v>0.9145833333333333</v>
      </c>
      <c r="H2561" s="6">
        <v>0.91805555555555562</v>
      </c>
      <c r="I2561" s="85">
        <f t="shared" si="39"/>
        <v>5.0000000000001421</v>
      </c>
      <c r="J2561" s="86">
        <f>I2561*Segmentos!$D$7*(AH2561%)*IF(ISNUMBER(AI2561),AI2561%,0)</f>
        <v>161352.0000000046</v>
      </c>
      <c r="K2561" s="86">
        <f>I2561*Segmentos!$D$7*(AL2561%)*IF(ISNUMBER(AM2561),AM2561%,0)</f>
        <v>249312.00000000707</v>
      </c>
      <c r="L2561" s="4"/>
      <c r="M2561" s="2">
        <v>10.37</v>
      </c>
      <c r="N2561" s="2">
        <v>13.5</v>
      </c>
      <c r="O2561" s="2">
        <v>77</v>
      </c>
      <c r="P2561" s="2">
        <v>91.014099999999999</v>
      </c>
      <c r="Q2561" s="2">
        <v>5.19</v>
      </c>
      <c r="R2561" s="2">
        <v>7.3</v>
      </c>
      <c r="S2561" s="2">
        <v>71.3</v>
      </c>
      <c r="T2561" s="2">
        <v>7.6013000000000002</v>
      </c>
      <c r="U2561" s="2">
        <v>6.25</v>
      </c>
      <c r="V2561" s="2">
        <v>8.1999999999999993</v>
      </c>
      <c r="W2561" s="2">
        <v>76.599999999999994</v>
      </c>
      <c r="X2561" s="2">
        <v>11.491199999999999</v>
      </c>
      <c r="Y2561" s="2">
        <v>11.01</v>
      </c>
      <c r="Z2561" s="2">
        <v>14</v>
      </c>
      <c r="AA2561" s="2">
        <v>78.599999999999994</v>
      </c>
      <c r="AB2561" s="2">
        <v>28.5168</v>
      </c>
      <c r="AC2561" s="2">
        <v>15.07</v>
      </c>
      <c r="AD2561" s="2">
        <v>19.5</v>
      </c>
      <c r="AE2561" s="2">
        <v>77.2</v>
      </c>
      <c r="AF2561" s="2">
        <v>43.404699999999998</v>
      </c>
      <c r="AG2561" s="2">
        <v>8.08</v>
      </c>
      <c r="AH2561" s="22">
        <v>10.8</v>
      </c>
      <c r="AI2561" s="22">
        <v>74.7</v>
      </c>
      <c r="AJ2561" s="22">
        <v>33.657699999999998</v>
      </c>
      <c r="AK2561" s="18">
        <v>12.44</v>
      </c>
      <c r="AL2561" s="18">
        <v>15.9</v>
      </c>
      <c r="AM2561" s="18">
        <v>78.400000000000006</v>
      </c>
      <c r="AN2561" s="2">
        <v>57.356400000000001</v>
      </c>
      <c r="AO2561" s="2">
        <v>8.4700000000000006</v>
      </c>
      <c r="AP2561" s="2">
        <v>11.6</v>
      </c>
      <c r="AQ2561" s="2">
        <v>73.3</v>
      </c>
      <c r="AR2561" s="2">
        <v>8.1221999999999994</v>
      </c>
      <c r="AS2561" s="2">
        <v>9.7100000000000009</v>
      </c>
      <c r="AT2561" s="2">
        <v>12.8</v>
      </c>
      <c r="AU2561" s="2">
        <v>76.099999999999994</v>
      </c>
      <c r="AV2561" s="2">
        <v>18.7807</v>
      </c>
      <c r="AW2561" s="2">
        <v>12.92</v>
      </c>
      <c r="AX2561" s="2">
        <v>17.3</v>
      </c>
      <c r="AY2561" s="2">
        <v>74.599999999999994</v>
      </c>
      <c r="AZ2561" s="2">
        <v>32.594799999999999</v>
      </c>
      <c r="BA2561" s="2">
        <v>9.3800000000000008</v>
      </c>
      <c r="BB2561" s="2">
        <v>11.5</v>
      </c>
      <c r="BC2561" s="2">
        <v>81.400000000000006</v>
      </c>
      <c r="BD2561" s="2">
        <v>31.516400000000001</v>
      </c>
      <c r="BE2561" s="4"/>
      <c r="BF2561" s="4"/>
    </row>
    <row r="2562" spans="1:58" x14ac:dyDescent="0.2">
      <c r="A2562" s="29">
        <v>2561</v>
      </c>
      <c r="B2562" s="7" t="s">
        <v>22</v>
      </c>
      <c r="C2562" s="3">
        <v>40009</v>
      </c>
      <c r="D2562" s="4" t="s">
        <v>21</v>
      </c>
      <c r="E2562" s="4" t="s">
        <v>164</v>
      </c>
      <c r="F2562" s="5" t="s">
        <v>190</v>
      </c>
      <c r="G2562" s="6">
        <v>0.83263888888888893</v>
      </c>
      <c r="H2562" s="6">
        <v>0.87361111111111101</v>
      </c>
      <c r="I2562" s="85">
        <f t="shared" si="39"/>
        <v>58.999999999999787</v>
      </c>
      <c r="J2562" s="86">
        <f>I2562*Segmentos!$D$7*(AH2562%)*IF(ISNUMBER(AI2562),AI2562%,0)</f>
        <v>185354.39999999935</v>
      </c>
      <c r="K2562" s="86">
        <f>I2562*Segmentos!$D$7*(AL2562%)*IF(ISNUMBER(AM2562),AM2562%,0)</f>
        <v>263375.99999999901</v>
      </c>
      <c r="L2562" s="4"/>
      <c r="M2562" s="2">
        <v>0.96</v>
      </c>
      <c r="N2562" s="2">
        <v>3.7</v>
      </c>
      <c r="O2562" s="2">
        <v>26.2</v>
      </c>
      <c r="P2562" s="2">
        <v>86.136700000000005</v>
      </c>
      <c r="Q2562" s="2">
        <v>0.09</v>
      </c>
      <c r="R2562" s="2">
        <v>0.9</v>
      </c>
      <c r="S2562" s="2">
        <v>9.6</v>
      </c>
      <c r="T2562" s="2">
        <v>1.355</v>
      </c>
      <c r="U2562" s="2">
        <v>0.13</v>
      </c>
      <c r="V2562" s="2">
        <v>1.2</v>
      </c>
      <c r="W2562" s="2">
        <v>11.2</v>
      </c>
      <c r="X2562" s="2">
        <v>2.4548999999999999</v>
      </c>
      <c r="Y2562" s="2">
        <v>0.76</v>
      </c>
      <c r="Z2562" s="2">
        <v>2.5</v>
      </c>
      <c r="AA2562" s="2">
        <v>30.6</v>
      </c>
      <c r="AB2562" s="2">
        <v>20.0334</v>
      </c>
      <c r="AC2562" s="2">
        <v>2.12</v>
      </c>
      <c r="AD2562" s="2">
        <v>7.8</v>
      </c>
      <c r="AE2562" s="2">
        <v>27.3</v>
      </c>
      <c r="AF2562" s="2">
        <v>62.293500000000002</v>
      </c>
      <c r="AG2562" s="2">
        <v>0.79</v>
      </c>
      <c r="AH2562" s="22">
        <v>3.3</v>
      </c>
      <c r="AI2562" s="22">
        <v>23.8</v>
      </c>
      <c r="AJ2562" s="22">
        <v>33.4786</v>
      </c>
      <c r="AK2562" s="18">
        <v>1.1200000000000001</v>
      </c>
      <c r="AL2562" s="18">
        <v>4</v>
      </c>
      <c r="AM2562" s="18">
        <v>27.9</v>
      </c>
      <c r="AN2562" s="2">
        <v>52.658099999999997</v>
      </c>
      <c r="AO2562" s="2">
        <v>1.19</v>
      </c>
      <c r="AP2562" s="2">
        <v>4.4000000000000004</v>
      </c>
      <c r="AQ2562" s="2">
        <v>26.8</v>
      </c>
      <c r="AR2562" s="2">
        <v>11.6129</v>
      </c>
      <c r="AS2562" s="2">
        <v>0.75</v>
      </c>
      <c r="AT2562" s="2">
        <v>2.2999999999999998</v>
      </c>
      <c r="AU2562" s="2">
        <v>32.9</v>
      </c>
      <c r="AV2562" s="2">
        <v>14.7475</v>
      </c>
      <c r="AW2562" s="2">
        <v>1.17</v>
      </c>
      <c r="AX2562" s="2">
        <v>5.8</v>
      </c>
      <c r="AY2562" s="2">
        <v>20</v>
      </c>
      <c r="AZ2562" s="2">
        <v>30.144600000000001</v>
      </c>
      <c r="BA2562" s="2">
        <v>0.86</v>
      </c>
      <c r="BB2562" s="2">
        <v>2.6</v>
      </c>
      <c r="BC2562" s="2">
        <v>32.700000000000003</v>
      </c>
      <c r="BD2562" s="2">
        <v>29.631599999999999</v>
      </c>
      <c r="BE2562" s="4"/>
      <c r="BF2562" s="4"/>
    </row>
    <row r="2563" spans="1:58" x14ac:dyDescent="0.2">
      <c r="A2563" s="29">
        <v>2562</v>
      </c>
      <c r="B2563" s="7" t="s">
        <v>4</v>
      </c>
      <c r="C2563" s="3">
        <v>40009</v>
      </c>
      <c r="D2563" s="4" t="s">
        <v>3</v>
      </c>
      <c r="E2563" s="4" t="s">
        <v>165</v>
      </c>
      <c r="F2563" s="5" t="s">
        <v>190</v>
      </c>
      <c r="G2563" s="6">
        <v>0.77638888888888891</v>
      </c>
      <c r="H2563" s="6">
        <v>0.87361111111111101</v>
      </c>
      <c r="I2563" s="85">
        <f t="shared" ref="I2563:I2626" si="40">IF(H2563&gt;=G2563,(H2563-G2563)*24*60,("24:00:00"-G2563+H2563)*24*60)</f>
        <v>139.99999999999983</v>
      </c>
      <c r="J2563" s="86">
        <f>I2563*Segmentos!$D$7*(AH2563%)*IF(ISNUMBER(AI2563),AI2563%,0)</f>
        <v>1104095.9999999988</v>
      </c>
      <c r="K2563" s="86">
        <f>I2563*Segmentos!$D$7*(AL2563%)*IF(ISNUMBER(AM2563),AM2563%,0)</f>
        <v>1827839.9999999979</v>
      </c>
      <c r="L2563" s="4"/>
      <c r="M2563" s="2">
        <v>2.64</v>
      </c>
      <c r="N2563" s="2">
        <v>12.2</v>
      </c>
      <c r="O2563" s="2">
        <v>21.7</v>
      </c>
      <c r="P2563" s="2">
        <v>65.932299999999998</v>
      </c>
      <c r="Q2563" s="2">
        <v>2.52</v>
      </c>
      <c r="R2563" s="2">
        <v>11.1</v>
      </c>
      <c r="S2563" s="2">
        <v>22.8</v>
      </c>
      <c r="T2563" s="2">
        <v>10.484999999999999</v>
      </c>
      <c r="U2563" s="2">
        <v>3.18</v>
      </c>
      <c r="V2563" s="2">
        <v>15</v>
      </c>
      <c r="W2563" s="2">
        <v>21.1</v>
      </c>
      <c r="X2563" s="2">
        <v>16.618400000000001</v>
      </c>
      <c r="Y2563" s="2">
        <v>3.76</v>
      </c>
      <c r="Z2563" s="2">
        <v>15.7</v>
      </c>
      <c r="AA2563" s="2">
        <v>24</v>
      </c>
      <c r="AB2563" s="2">
        <v>27.6693</v>
      </c>
      <c r="AC2563" s="2">
        <v>1.36</v>
      </c>
      <c r="AD2563" s="2">
        <v>7.7</v>
      </c>
      <c r="AE2563" s="2">
        <v>17.7</v>
      </c>
      <c r="AF2563" s="2">
        <v>11.159599999999999</v>
      </c>
      <c r="AG2563" s="2">
        <v>1.96</v>
      </c>
      <c r="AH2563" s="22">
        <v>10.6</v>
      </c>
      <c r="AI2563" s="22">
        <v>18.600000000000001</v>
      </c>
      <c r="AJ2563" s="22">
        <v>23.241099999999999</v>
      </c>
      <c r="AK2563" s="18">
        <v>3.26</v>
      </c>
      <c r="AL2563" s="18">
        <v>13.6</v>
      </c>
      <c r="AM2563" s="18">
        <v>24</v>
      </c>
      <c r="AN2563" s="2">
        <v>42.691200000000002</v>
      </c>
      <c r="AO2563" s="2">
        <v>1.83</v>
      </c>
      <c r="AP2563" s="2">
        <v>7.3</v>
      </c>
      <c r="AQ2563" s="2">
        <v>25.2</v>
      </c>
      <c r="AR2563" s="2">
        <v>4.9995000000000003</v>
      </c>
      <c r="AS2563" s="2">
        <v>2.3199999999999998</v>
      </c>
      <c r="AT2563" s="2">
        <v>10.8</v>
      </c>
      <c r="AU2563" s="2">
        <v>21.4</v>
      </c>
      <c r="AV2563" s="2">
        <v>12.7211</v>
      </c>
      <c r="AW2563" s="2">
        <v>3.73</v>
      </c>
      <c r="AX2563" s="2">
        <v>13.3</v>
      </c>
      <c r="AY2563" s="2">
        <v>28</v>
      </c>
      <c r="AZ2563" s="2">
        <v>26.761399999999998</v>
      </c>
      <c r="BA2563" s="2">
        <v>2.25</v>
      </c>
      <c r="BB2563" s="2">
        <v>13.4</v>
      </c>
      <c r="BC2563" s="2">
        <v>16.7</v>
      </c>
      <c r="BD2563" s="2">
        <v>21.450299999999999</v>
      </c>
      <c r="BE2563" s="4"/>
      <c r="BF2563" s="4"/>
    </row>
    <row r="2564" spans="1:58" x14ac:dyDescent="0.2">
      <c r="A2564" s="29">
        <v>2563</v>
      </c>
      <c r="B2564" s="7" t="s">
        <v>39</v>
      </c>
      <c r="C2564" s="3">
        <v>40010</v>
      </c>
      <c r="D2564" s="4" t="s">
        <v>0</v>
      </c>
      <c r="E2564" s="4" t="s">
        <v>174</v>
      </c>
      <c r="F2564" s="5" t="s">
        <v>191</v>
      </c>
      <c r="G2564" s="6">
        <v>0.91666666666666663</v>
      </c>
      <c r="H2564" s="6">
        <v>0.99513888888888891</v>
      </c>
      <c r="I2564" s="85">
        <f t="shared" si="40"/>
        <v>113.00000000000009</v>
      </c>
      <c r="J2564" s="86">
        <f>I2564*Segmentos!$D$7*(AH2564%)*IF(ISNUMBER(AI2564),AI2564%,0)</f>
        <v>2005524.0000000014</v>
      </c>
      <c r="K2564" s="86">
        <f>I2564*Segmentos!$D$7*(AL2564%)*IF(ISNUMBER(AM2564),AM2564%,0)</f>
        <v>3915224.0000000033</v>
      </c>
      <c r="L2564" s="4"/>
      <c r="M2564" s="2">
        <v>6.66</v>
      </c>
      <c r="N2564" s="2">
        <v>21.1</v>
      </c>
      <c r="O2564" s="2">
        <v>31.6</v>
      </c>
      <c r="P2564" s="2">
        <v>87.869299999999996</v>
      </c>
      <c r="Q2564" s="2">
        <v>3.47</v>
      </c>
      <c r="R2564" s="2">
        <v>15.5</v>
      </c>
      <c r="S2564" s="2">
        <v>22.3</v>
      </c>
      <c r="T2564" s="2">
        <v>7.6371000000000002</v>
      </c>
      <c r="U2564" s="2">
        <v>6.55</v>
      </c>
      <c r="V2564" s="2">
        <v>19.899999999999999</v>
      </c>
      <c r="W2564" s="2">
        <v>33</v>
      </c>
      <c r="X2564" s="2">
        <v>18.1205</v>
      </c>
      <c r="Y2564" s="2">
        <v>5.86</v>
      </c>
      <c r="Z2564" s="2">
        <v>22.8</v>
      </c>
      <c r="AA2564" s="2">
        <v>25.7</v>
      </c>
      <c r="AB2564" s="2">
        <v>22.8385</v>
      </c>
      <c r="AC2564" s="2">
        <v>9.07</v>
      </c>
      <c r="AD2564" s="2">
        <v>23.2</v>
      </c>
      <c r="AE2564" s="2">
        <v>39.1</v>
      </c>
      <c r="AF2564" s="2">
        <v>39.273200000000003</v>
      </c>
      <c r="AG2564" s="2">
        <v>4.4400000000000004</v>
      </c>
      <c r="AH2564" s="22">
        <v>17.399999999999999</v>
      </c>
      <c r="AI2564" s="22">
        <v>25.5</v>
      </c>
      <c r="AJ2564" s="22">
        <v>27.811299999999999</v>
      </c>
      <c r="AK2564" s="18">
        <v>8.66</v>
      </c>
      <c r="AL2564" s="18">
        <v>24.4</v>
      </c>
      <c r="AM2564" s="18">
        <v>35.5</v>
      </c>
      <c r="AN2564" s="2">
        <v>60.058100000000003</v>
      </c>
      <c r="AO2564" s="2">
        <v>4.26</v>
      </c>
      <c r="AP2564" s="2">
        <v>12.6</v>
      </c>
      <c r="AQ2564" s="2">
        <v>33.9</v>
      </c>
      <c r="AR2564" s="2">
        <v>6.1417000000000002</v>
      </c>
      <c r="AS2564" s="2">
        <v>6.48</v>
      </c>
      <c r="AT2564" s="2">
        <v>20.2</v>
      </c>
      <c r="AU2564" s="2">
        <v>32</v>
      </c>
      <c r="AV2564" s="2">
        <v>18.827999999999999</v>
      </c>
      <c r="AW2564" s="2">
        <v>6.23</v>
      </c>
      <c r="AX2564" s="2">
        <v>21.2</v>
      </c>
      <c r="AY2564" s="2">
        <v>29.3</v>
      </c>
      <c r="AZ2564" s="2">
        <v>23.629300000000001</v>
      </c>
      <c r="BA2564" s="2">
        <v>7.77</v>
      </c>
      <c r="BB2564" s="2">
        <v>23.9</v>
      </c>
      <c r="BC2564" s="2">
        <v>32.5</v>
      </c>
      <c r="BD2564" s="2">
        <v>39.270400000000002</v>
      </c>
      <c r="BE2564" s="4"/>
      <c r="BF2564" s="4"/>
    </row>
    <row r="2565" spans="1:58" x14ac:dyDescent="0.2">
      <c r="A2565" s="29">
        <v>2564</v>
      </c>
      <c r="B2565" s="7" t="s">
        <v>15</v>
      </c>
      <c r="C2565" s="3">
        <v>40010</v>
      </c>
      <c r="D2565" s="4" t="s">
        <v>13</v>
      </c>
      <c r="E2565" s="4" t="s">
        <v>164</v>
      </c>
      <c r="F2565" s="5" t="s">
        <v>191</v>
      </c>
      <c r="G2565" s="6">
        <v>0.875</v>
      </c>
      <c r="H2565" s="6">
        <v>0.91388888888888886</v>
      </c>
      <c r="I2565" s="85">
        <f t="shared" si="40"/>
        <v>55.999999999999957</v>
      </c>
      <c r="J2565" s="86">
        <f>I2565*Segmentos!$D$7*(AH2565%)*IF(ISNUMBER(AI2565),AI2565%,0)</f>
        <v>1905433.5999999987</v>
      </c>
      <c r="K2565" s="86">
        <f>I2565*Segmentos!$D$7*(AL2565%)*IF(ISNUMBER(AM2565),AM2565%,0)</f>
        <v>2210879.9999999981</v>
      </c>
      <c r="L2565" s="4"/>
      <c r="M2565" s="2">
        <v>9.23</v>
      </c>
      <c r="N2565" s="2">
        <v>21.3</v>
      </c>
      <c r="O2565" s="2">
        <v>43.3</v>
      </c>
      <c r="P2565" s="2">
        <v>87.031800000000004</v>
      </c>
      <c r="Q2565" s="2">
        <v>5.12</v>
      </c>
      <c r="R2565" s="2">
        <v>13.9</v>
      </c>
      <c r="S2565" s="2">
        <v>36.9</v>
      </c>
      <c r="T2565" s="2">
        <v>8.0540000000000003</v>
      </c>
      <c r="U2565" s="2">
        <v>7.28</v>
      </c>
      <c r="V2565" s="2">
        <v>16.2</v>
      </c>
      <c r="W2565" s="2">
        <v>44.9</v>
      </c>
      <c r="X2565" s="2">
        <v>14.3985</v>
      </c>
      <c r="Y2565" s="2">
        <v>8.65</v>
      </c>
      <c r="Z2565" s="2">
        <v>23.4</v>
      </c>
      <c r="AA2565" s="2">
        <v>37</v>
      </c>
      <c r="AB2565" s="2">
        <v>24.104700000000001</v>
      </c>
      <c r="AC2565" s="2">
        <v>13.07</v>
      </c>
      <c r="AD2565" s="2">
        <v>26.5</v>
      </c>
      <c r="AE2565" s="2">
        <v>49.3</v>
      </c>
      <c r="AF2565" s="2">
        <v>40.474499999999999</v>
      </c>
      <c r="AG2565" s="2">
        <v>8.52</v>
      </c>
      <c r="AH2565" s="22">
        <v>21.7</v>
      </c>
      <c r="AI2565" s="22">
        <v>39.200000000000003</v>
      </c>
      <c r="AJ2565" s="22">
        <v>38.129399999999997</v>
      </c>
      <c r="AK2565" s="18">
        <v>9.86</v>
      </c>
      <c r="AL2565" s="18">
        <v>21</v>
      </c>
      <c r="AM2565" s="18">
        <v>47</v>
      </c>
      <c r="AN2565" s="2">
        <v>48.9024</v>
      </c>
      <c r="AO2565" s="2">
        <v>5.41</v>
      </c>
      <c r="AP2565" s="2">
        <v>11.9</v>
      </c>
      <c r="AQ2565" s="2">
        <v>45.6</v>
      </c>
      <c r="AR2565" s="2">
        <v>5.5803000000000003</v>
      </c>
      <c r="AS2565" s="2">
        <v>6.96</v>
      </c>
      <c r="AT2565" s="2">
        <v>17.8</v>
      </c>
      <c r="AU2565" s="2">
        <v>39.1</v>
      </c>
      <c r="AV2565" s="2">
        <v>14.467599999999999</v>
      </c>
      <c r="AW2565" s="2">
        <v>9.83</v>
      </c>
      <c r="AX2565" s="2">
        <v>21</v>
      </c>
      <c r="AY2565" s="2">
        <v>46.9</v>
      </c>
      <c r="AZ2565" s="2">
        <v>26.663499999999999</v>
      </c>
      <c r="BA2565" s="2">
        <v>11.16</v>
      </c>
      <c r="BB2565" s="2">
        <v>26.3</v>
      </c>
      <c r="BC2565" s="2">
        <v>42.4</v>
      </c>
      <c r="BD2565" s="2">
        <v>40.320300000000003</v>
      </c>
      <c r="BE2565" s="4"/>
      <c r="BF2565" s="4"/>
    </row>
    <row r="2566" spans="1:58" x14ac:dyDescent="0.2">
      <c r="A2566" s="29">
        <v>2565</v>
      </c>
      <c r="B2566" s="7" t="s">
        <v>5</v>
      </c>
      <c r="C2566" s="3">
        <v>40010</v>
      </c>
      <c r="D2566" s="4" t="s">
        <v>3</v>
      </c>
      <c r="E2566" s="4" t="s">
        <v>164</v>
      </c>
      <c r="F2566" s="5" t="s">
        <v>191</v>
      </c>
      <c r="G2566" s="6">
        <v>0.87430555555555556</v>
      </c>
      <c r="H2566" s="6">
        <v>0.91527777777777775</v>
      </c>
      <c r="I2566" s="85">
        <f t="shared" si="40"/>
        <v>58.99999999999995</v>
      </c>
      <c r="J2566" s="86">
        <f>I2566*Segmentos!$D$7*(AH2566%)*IF(ISNUMBER(AI2566),AI2566%,0)</f>
        <v>1558661.9999999988</v>
      </c>
      <c r="K2566" s="86">
        <f>I2566*Segmentos!$D$7*(AL2566%)*IF(ISNUMBER(AM2566),AM2566%,0)</f>
        <v>1408447.9999999988</v>
      </c>
      <c r="L2566" s="4"/>
      <c r="M2566" s="2">
        <v>6.27</v>
      </c>
      <c r="N2566" s="2">
        <v>17.2</v>
      </c>
      <c r="O2566" s="2">
        <v>36.5</v>
      </c>
      <c r="P2566" s="2">
        <v>87.322299999999998</v>
      </c>
      <c r="Q2566" s="2">
        <v>3.58</v>
      </c>
      <c r="R2566" s="2">
        <v>11.3</v>
      </c>
      <c r="S2566" s="2">
        <v>31.7</v>
      </c>
      <c r="T2566" s="2">
        <v>8.3137000000000008</v>
      </c>
      <c r="U2566" s="2">
        <v>3.75</v>
      </c>
      <c r="V2566" s="2">
        <v>13.1</v>
      </c>
      <c r="W2566" s="2">
        <v>28.6</v>
      </c>
      <c r="X2566" s="2">
        <v>10.948600000000001</v>
      </c>
      <c r="Y2566" s="2">
        <v>7.43</v>
      </c>
      <c r="Z2566" s="2">
        <v>20.5</v>
      </c>
      <c r="AA2566" s="2">
        <v>36.200000000000003</v>
      </c>
      <c r="AB2566" s="2">
        <v>30.550899999999999</v>
      </c>
      <c r="AC2566" s="2">
        <v>8.1999999999999993</v>
      </c>
      <c r="AD2566" s="2">
        <v>19.8</v>
      </c>
      <c r="AE2566" s="2">
        <v>41.4</v>
      </c>
      <c r="AF2566" s="2">
        <v>37.509099999999997</v>
      </c>
      <c r="AG2566" s="2">
        <v>6.61</v>
      </c>
      <c r="AH2566" s="22">
        <v>18.5</v>
      </c>
      <c r="AI2566" s="22">
        <v>35.700000000000003</v>
      </c>
      <c r="AJ2566" s="22">
        <v>43.672499999999999</v>
      </c>
      <c r="AK2566" s="18">
        <v>5.96</v>
      </c>
      <c r="AL2566" s="18">
        <v>16</v>
      </c>
      <c r="AM2566" s="18">
        <v>37.299999999999997</v>
      </c>
      <c r="AN2566" s="2">
        <v>43.649799999999999</v>
      </c>
      <c r="AO2566" s="2">
        <v>3.45</v>
      </c>
      <c r="AP2566" s="2">
        <v>11.6</v>
      </c>
      <c r="AQ2566" s="2">
        <v>29.7</v>
      </c>
      <c r="AR2566" s="2">
        <v>5.2506000000000004</v>
      </c>
      <c r="AS2566" s="2">
        <v>4.3600000000000003</v>
      </c>
      <c r="AT2566" s="2">
        <v>13.1</v>
      </c>
      <c r="AU2566" s="2">
        <v>33.200000000000003</v>
      </c>
      <c r="AV2566" s="2">
        <v>13.3843</v>
      </c>
      <c r="AW2566" s="2">
        <v>7.3</v>
      </c>
      <c r="AX2566" s="2">
        <v>18</v>
      </c>
      <c r="AY2566" s="2">
        <v>40.6</v>
      </c>
      <c r="AZ2566" s="2">
        <v>29.229600000000001</v>
      </c>
      <c r="BA2566" s="2">
        <v>7.4</v>
      </c>
      <c r="BB2566" s="2">
        <v>20.5</v>
      </c>
      <c r="BC2566" s="2">
        <v>36</v>
      </c>
      <c r="BD2566" s="2">
        <v>39.457799999999999</v>
      </c>
      <c r="BE2566" s="4"/>
      <c r="BF2566" s="4"/>
    </row>
    <row r="2567" spans="1:58" x14ac:dyDescent="0.2">
      <c r="A2567" s="29">
        <v>2566</v>
      </c>
      <c r="B2567" s="7" t="s">
        <v>49</v>
      </c>
      <c r="C2567" s="3">
        <v>40010</v>
      </c>
      <c r="D2567" s="4" t="s">
        <v>28</v>
      </c>
      <c r="E2567" s="4" t="s">
        <v>168</v>
      </c>
      <c r="F2567" s="5" t="s">
        <v>191</v>
      </c>
      <c r="G2567" s="6">
        <v>0.91666666666666663</v>
      </c>
      <c r="H2567" s="6">
        <v>0.99097222222222225</v>
      </c>
      <c r="I2567" s="85">
        <f t="shared" si="40"/>
        <v>107.0000000000001</v>
      </c>
      <c r="J2567" s="86">
        <f>I2567*Segmentos!$D$7*(AH2567%)*IF(ISNUMBER(AI2567),AI2567%,0)</f>
        <v>884676.00000000081</v>
      </c>
      <c r="K2567" s="86">
        <f>I2567*Segmentos!$D$7*(AL2567%)*IF(ISNUMBER(AM2567),AM2567%,0)</f>
        <v>1296583.2000000011</v>
      </c>
      <c r="L2567" s="4" t="s">
        <v>511</v>
      </c>
      <c r="M2567" s="2">
        <v>2.57</v>
      </c>
      <c r="N2567" s="2">
        <v>7.9</v>
      </c>
      <c r="O2567" s="2">
        <v>32.299999999999997</v>
      </c>
      <c r="P2567" s="2">
        <v>95.387799999999999</v>
      </c>
      <c r="Q2567" s="2">
        <v>0.3</v>
      </c>
      <c r="R2567" s="2">
        <v>3.8</v>
      </c>
      <c r="S2567" s="2">
        <v>7.9</v>
      </c>
      <c r="T2567" s="2">
        <v>1.8525</v>
      </c>
      <c r="U2567" s="2">
        <v>1.21</v>
      </c>
      <c r="V2567" s="2">
        <v>5.8</v>
      </c>
      <c r="W2567" s="2">
        <v>20.9</v>
      </c>
      <c r="X2567" s="2">
        <v>9.3927999999999994</v>
      </c>
      <c r="Y2567" s="2">
        <v>2.9</v>
      </c>
      <c r="Z2567" s="2">
        <v>10.7</v>
      </c>
      <c r="AA2567" s="2">
        <v>27.2</v>
      </c>
      <c r="AB2567" s="2">
        <v>31.8643</v>
      </c>
      <c r="AC2567" s="2">
        <v>4.29</v>
      </c>
      <c r="AD2567" s="2">
        <v>9</v>
      </c>
      <c r="AE2567" s="2">
        <v>47.7</v>
      </c>
      <c r="AF2567" s="2">
        <v>52.278100000000002</v>
      </c>
      <c r="AG2567" s="2">
        <v>2.0699999999999998</v>
      </c>
      <c r="AH2567" s="22">
        <v>7.8</v>
      </c>
      <c r="AI2567" s="22">
        <v>26.5</v>
      </c>
      <c r="AJ2567" s="22">
        <v>36.4527</v>
      </c>
      <c r="AK2567" s="18">
        <v>3.02</v>
      </c>
      <c r="AL2567" s="18">
        <v>8.1</v>
      </c>
      <c r="AM2567" s="18">
        <v>37.4</v>
      </c>
      <c r="AN2567" s="2">
        <v>58.935000000000002</v>
      </c>
      <c r="AO2567" s="2">
        <v>0.83</v>
      </c>
      <c r="AP2567" s="2">
        <v>4.3</v>
      </c>
      <c r="AQ2567" s="2">
        <v>19.399999999999999</v>
      </c>
      <c r="AR2567" s="2">
        <v>3.3601000000000001</v>
      </c>
      <c r="AS2567" s="2">
        <v>1.22</v>
      </c>
      <c r="AT2567" s="2">
        <v>7.6</v>
      </c>
      <c r="AU2567" s="2">
        <v>16</v>
      </c>
      <c r="AV2567" s="2">
        <v>9.9581999999999997</v>
      </c>
      <c r="AW2567" s="2">
        <v>1.91</v>
      </c>
      <c r="AX2567" s="2">
        <v>6.7</v>
      </c>
      <c r="AY2567" s="2">
        <v>28.6</v>
      </c>
      <c r="AZ2567" s="2">
        <v>20.438099999999999</v>
      </c>
      <c r="BA2567" s="2">
        <v>4.33</v>
      </c>
      <c r="BB2567" s="2">
        <v>10.1</v>
      </c>
      <c r="BC2567" s="2">
        <v>42.7</v>
      </c>
      <c r="BD2567" s="2">
        <v>61.631399999999999</v>
      </c>
      <c r="BE2567" s="4"/>
      <c r="BF2567" s="4"/>
    </row>
    <row r="2568" spans="1:58" x14ac:dyDescent="0.2">
      <c r="A2568" s="29">
        <v>2567</v>
      </c>
      <c r="B2568" s="7" t="s">
        <v>18</v>
      </c>
      <c r="C2568" s="3">
        <v>40010</v>
      </c>
      <c r="D2568" s="4" t="s">
        <v>17</v>
      </c>
      <c r="E2568" s="4" t="s">
        <v>168</v>
      </c>
      <c r="F2568" s="5" t="s">
        <v>191</v>
      </c>
      <c r="G2568" s="6">
        <v>0.82638888888888884</v>
      </c>
      <c r="H2568" s="6">
        <v>0.9159722222222223</v>
      </c>
      <c r="I2568" s="85">
        <f t="shared" si="40"/>
        <v>129.00000000000017</v>
      </c>
      <c r="J2568" s="86">
        <f>I2568*Segmentos!$D$7*(AH2568%)*IF(ISNUMBER(AI2568),AI2568%,0)</f>
        <v>277195.20000000036</v>
      </c>
      <c r="K2568" s="86">
        <f>I2568*Segmentos!$D$7*(AL2568%)*IF(ISNUMBER(AM2568),AM2568%,0)</f>
        <v>231580.80000000031</v>
      </c>
      <c r="L2568" s="4" t="s">
        <v>512</v>
      </c>
      <c r="M2568" s="2">
        <v>0.49</v>
      </c>
      <c r="N2568" s="2">
        <v>3.4</v>
      </c>
      <c r="O2568" s="2">
        <v>14.4</v>
      </c>
      <c r="P2568" s="2">
        <v>91.799000000000007</v>
      </c>
      <c r="Q2568" s="2">
        <v>0.15</v>
      </c>
      <c r="R2568" s="2">
        <v>1.1000000000000001</v>
      </c>
      <c r="S2568" s="2">
        <v>13.1</v>
      </c>
      <c r="T2568" s="2">
        <v>4.7122000000000002</v>
      </c>
      <c r="U2568" s="2">
        <v>0.53</v>
      </c>
      <c r="V2568" s="2">
        <v>2.7</v>
      </c>
      <c r="W2568" s="2">
        <v>19.399999999999999</v>
      </c>
      <c r="X2568" s="2">
        <v>20.896100000000001</v>
      </c>
      <c r="Y2568" s="2">
        <v>0.32</v>
      </c>
      <c r="Z2568" s="2">
        <v>3.5</v>
      </c>
      <c r="AA2568" s="2">
        <v>9</v>
      </c>
      <c r="AB2568" s="2">
        <v>17.511800000000001</v>
      </c>
      <c r="AC2568" s="2">
        <v>0.79</v>
      </c>
      <c r="AD2568" s="2">
        <v>4.8</v>
      </c>
      <c r="AE2568" s="2">
        <v>16.399999999999999</v>
      </c>
      <c r="AF2568" s="2">
        <v>48.678899999999999</v>
      </c>
      <c r="AG2568" s="2">
        <v>0.54</v>
      </c>
      <c r="AH2568" s="22">
        <v>3.4</v>
      </c>
      <c r="AI2568" s="22">
        <v>15.8</v>
      </c>
      <c r="AJ2568" s="22">
        <v>47.967100000000002</v>
      </c>
      <c r="AK2568" s="18">
        <v>0.44</v>
      </c>
      <c r="AL2568" s="18">
        <v>3.4</v>
      </c>
      <c r="AM2568" s="18">
        <v>13.2</v>
      </c>
      <c r="AN2568" s="2">
        <v>43.831899999999997</v>
      </c>
      <c r="AO2568" s="2">
        <v>0.01</v>
      </c>
      <c r="AP2568" s="2">
        <v>0.4</v>
      </c>
      <c r="AQ2568" s="2">
        <v>3.1</v>
      </c>
      <c r="AR2568" s="2">
        <v>0.28079999999999999</v>
      </c>
      <c r="AS2568" s="2">
        <v>0.4</v>
      </c>
      <c r="AT2568" s="2">
        <v>2.1</v>
      </c>
      <c r="AU2568" s="2">
        <v>18.8</v>
      </c>
      <c r="AV2568" s="2">
        <v>16.494700000000002</v>
      </c>
      <c r="AW2568" s="2">
        <v>0.67</v>
      </c>
      <c r="AX2568" s="2">
        <v>2.5</v>
      </c>
      <c r="AY2568" s="2">
        <v>26.3</v>
      </c>
      <c r="AZ2568" s="2">
        <v>36.279499999999999</v>
      </c>
      <c r="BA2568" s="2">
        <v>0.54</v>
      </c>
      <c r="BB2568" s="2">
        <v>5.6</v>
      </c>
      <c r="BC2568" s="2">
        <v>9.6</v>
      </c>
      <c r="BD2568" s="2">
        <v>38.744100000000003</v>
      </c>
      <c r="BE2568" s="4"/>
      <c r="BF2568" s="4"/>
    </row>
    <row r="2569" spans="1:58" x14ac:dyDescent="0.2">
      <c r="A2569" s="29">
        <v>2568</v>
      </c>
      <c r="B2569" s="7" t="s">
        <v>9</v>
      </c>
      <c r="C2569" s="3">
        <v>40010</v>
      </c>
      <c r="D2569" s="4" t="s">
        <v>21</v>
      </c>
      <c r="E2569" s="4" t="s">
        <v>168</v>
      </c>
      <c r="F2569" s="5" t="s">
        <v>191</v>
      </c>
      <c r="G2569" s="6">
        <v>0.90972222222222221</v>
      </c>
      <c r="H2569" s="6">
        <v>0.95972222222222225</v>
      </c>
      <c r="I2569" s="85">
        <f t="shared" si="40"/>
        <v>72.000000000000057</v>
      </c>
      <c r="J2569" s="86">
        <f>I2569*Segmentos!$D$7*(AH2569%)*IF(ISNUMBER(AI2569),AI2569%,0)</f>
        <v>390700.80000000022</v>
      </c>
      <c r="K2569" s="86">
        <f>I2569*Segmentos!$D$7*(AL2569%)*IF(ISNUMBER(AM2569),AM2569%,0)</f>
        <v>350697.60000000021</v>
      </c>
      <c r="L2569" s="4" t="s">
        <v>510</v>
      </c>
      <c r="M2569" s="2">
        <v>1.29</v>
      </c>
      <c r="N2569" s="2">
        <v>4.2</v>
      </c>
      <c r="O2569" s="2">
        <v>31</v>
      </c>
      <c r="P2569" s="2">
        <v>57.149900000000002</v>
      </c>
      <c r="Q2569" s="2">
        <v>0.34</v>
      </c>
      <c r="R2569" s="2">
        <v>1.7</v>
      </c>
      <c r="S2569" s="2">
        <v>20</v>
      </c>
      <c r="T2569" s="2">
        <v>2.5272999999999999</v>
      </c>
      <c r="U2569" s="2">
        <v>1.58</v>
      </c>
      <c r="V2569" s="2">
        <v>5.0999999999999996</v>
      </c>
      <c r="W2569" s="2">
        <v>30.9</v>
      </c>
      <c r="X2569" s="2">
        <v>14.6838</v>
      </c>
      <c r="Y2569" s="2">
        <v>2.2200000000000002</v>
      </c>
      <c r="Z2569" s="2">
        <v>6.5</v>
      </c>
      <c r="AA2569" s="2">
        <v>34.4</v>
      </c>
      <c r="AB2569" s="2">
        <v>29.011199999999999</v>
      </c>
      <c r="AC2569" s="2">
        <v>0.75</v>
      </c>
      <c r="AD2569" s="2">
        <v>2.8</v>
      </c>
      <c r="AE2569" s="2">
        <v>27.2</v>
      </c>
      <c r="AF2569" s="2">
        <v>10.9277</v>
      </c>
      <c r="AG2569" s="2">
        <v>1.36</v>
      </c>
      <c r="AH2569" s="22">
        <v>4.2</v>
      </c>
      <c r="AI2569" s="22">
        <v>32.299999999999997</v>
      </c>
      <c r="AJ2569" s="22">
        <v>28.642800000000001</v>
      </c>
      <c r="AK2569" s="18">
        <v>1.23</v>
      </c>
      <c r="AL2569" s="18">
        <v>4.0999999999999996</v>
      </c>
      <c r="AM2569" s="18">
        <v>29.7</v>
      </c>
      <c r="AN2569" s="2">
        <v>28.507100000000001</v>
      </c>
      <c r="AO2569" s="2">
        <v>0.12</v>
      </c>
      <c r="AP2569" s="2">
        <v>1.3</v>
      </c>
      <c r="AQ2569" s="2">
        <v>9</v>
      </c>
      <c r="AR2569" s="2">
        <v>0.59</v>
      </c>
      <c r="AS2569" s="2">
        <v>0.88</v>
      </c>
      <c r="AT2569" s="2">
        <v>3.6</v>
      </c>
      <c r="AU2569" s="2">
        <v>24.3</v>
      </c>
      <c r="AV2569" s="2">
        <v>8.5599000000000007</v>
      </c>
      <c r="AW2569" s="2">
        <v>1.95</v>
      </c>
      <c r="AX2569" s="2">
        <v>5.2</v>
      </c>
      <c r="AY2569" s="2">
        <v>37.6</v>
      </c>
      <c r="AZ2569" s="2">
        <v>24.852799999999998</v>
      </c>
      <c r="BA2569" s="2">
        <v>1.37</v>
      </c>
      <c r="BB2569" s="2">
        <v>4.5</v>
      </c>
      <c r="BC2569" s="2">
        <v>30.1</v>
      </c>
      <c r="BD2569" s="2">
        <v>23.147300000000001</v>
      </c>
      <c r="BE2569" s="4"/>
      <c r="BF2569" s="4"/>
    </row>
    <row r="2570" spans="1:58" x14ac:dyDescent="0.2">
      <c r="A2570" s="29">
        <v>2569</v>
      </c>
      <c r="B2570" s="7" t="s">
        <v>145</v>
      </c>
      <c r="C2570" s="3">
        <v>40010</v>
      </c>
      <c r="D2570" s="4" t="s">
        <v>13</v>
      </c>
      <c r="E2570" s="4" t="s">
        <v>184</v>
      </c>
      <c r="F2570" s="5" t="s">
        <v>191</v>
      </c>
      <c r="G2570" s="6">
        <v>0.91736111111111107</v>
      </c>
      <c r="H2570" s="6">
        <v>6.2500000000000003E-3</v>
      </c>
      <c r="I2570" s="85">
        <f t="shared" si="40"/>
        <v>128.00000000000009</v>
      </c>
      <c r="J2570" s="86">
        <f>I2570*Segmentos!$D$7*(AH2570%)*IF(ISNUMBER(AI2570),AI2570%,0)</f>
        <v>5551001.6000000034</v>
      </c>
      <c r="K2570" s="86">
        <f>I2570*Segmentos!$D$7*(AL2570%)*IF(ISNUMBER(AM2570),AM2570%,0)</f>
        <v>3587584.0000000033</v>
      </c>
      <c r="L2570" s="4" t="s">
        <v>513</v>
      </c>
      <c r="M2570" s="2">
        <v>8.83</v>
      </c>
      <c r="N2570" s="2">
        <v>29.4</v>
      </c>
      <c r="O2570" s="2">
        <v>30.1</v>
      </c>
      <c r="P2570" s="2">
        <v>89.258499999999998</v>
      </c>
      <c r="Q2570" s="2">
        <v>6.45</v>
      </c>
      <c r="R2570" s="2">
        <v>17</v>
      </c>
      <c r="S2570" s="2">
        <v>37.9</v>
      </c>
      <c r="T2570" s="2">
        <v>10.8811</v>
      </c>
      <c r="U2570" s="2">
        <v>5.77</v>
      </c>
      <c r="V2570" s="2">
        <v>25.2</v>
      </c>
      <c r="W2570" s="2">
        <v>22.8</v>
      </c>
      <c r="X2570" s="2">
        <v>12.224299999999999</v>
      </c>
      <c r="Y2570" s="2">
        <v>10.11</v>
      </c>
      <c r="Z2570" s="2">
        <v>34.6</v>
      </c>
      <c r="AA2570" s="2">
        <v>29.2</v>
      </c>
      <c r="AB2570" s="2">
        <v>30.186</v>
      </c>
      <c r="AC2570" s="2">
        <v>10.84</v>
      </c>
      <c r="AD2570" s="2">
        <v>33.5</v>
      </c>
      <c r="AE2570" s="2">
        <v>32.299999999999997</v>
      </c>
      <c r="AF2570" s="2">
        <v>35.967100000000002</v>
      </c>
      <c r="AG2570" s="2">
        <v>10.86</v>
      </c>
      <c r="AH2570" s="22">
        <v>30.2</v>
      </c>
      <c r="AI2570" s="22">
        <v>35.9</v>
      </c>
      <c r="AJ2570" s="22">
        <v>52.100099999999998</v>
      </c>
      <c r="AK2570" s="18">
        <v>6.99</v>
      </c>
      <c r="AL2570" s="18">
        <v>28.6</v>
      </c>
      <c r="AM2570" s="18">
        <v>24.5</v>
      </c>
      <c r="AN2570" s="2">
        <v>37.1584</v>
      </c>
      <c r="AO2570" s="2">
        <v>4.4000000000000004</v>
      </c>
      <c r="AP2570" s="2">
        <v>19.5</v>
      </c>
      <c r="AQ2570" s="2">
        <v>22.5</v>
      </c>
      <c r="AR2570" s="2">
        <v>4.8550000000000004</v>
      </c>
      <c r="AS2570" s="2">
        <v>7.83</v>
      </c>
      <c r="AT2570" s="2">
        <v>26.5</v>
      </c>
      <c r="AU2570" s="2">
        <v>29.5</v>
      </c>
      <c r="AV2570" s="2">
        <v>17.446000000000002</v>
      </c>
      <c r="AW2570" s="2">
        <v>8.1300000000000008</v>
      </c>
      <c r="AX2570" s="2">
        <v>28.5</v>
      </c>
      <c r="AY2570" s="2">
        <v>28.6</v>
      </c>
      <c r="AZ2570" s="2">
        <v>23.6342</v>
      </c>
      <c r="BA2570" s="2">
        <v>11.19</v>
      </c>
      <c r="BB2570" s="2">
        <v>34.5</v>
      </c>
      <c r="BC2570" s="2">
        <v>32.5</v>
      </c>
      <c r="BD2570" s="2">
        <v>43.323300000000003</v>
      </c>
      <c r="BE2570" s="4"/>
      <c r="BF2570" s="4"/>
    </row>
    <row r="2571" spans="1:58" x14ac:dyDescent="0.2">
      <c r="A2571" s="29">
        <v>2570</v>
      </c>
      <c r="B2571" s="7" t="s">
        <v>1</v>
      </c>
      <c r="C2571" s="3">
        <v>40010</v>
      </c>
      <c r="D2571" s="4" t="s">
        <v>0</v>
      </c>
      <c r="E2571" s="4" t="s">
        <v>163</v>
      </c>
      <c r="F2571" s="5" t="s">
        <v>191</v>
      </c>
      <c r="G2571" s="6">
        <v>0.83472222222222225</v>
      </c>
      <c r="H2571" s="6">
        <v>0.87361111111111101</v>
      </c>
      <c r="I2571" s="85">
        <f t="shared" si="40"/>
        <v>55.999999999999801</v>
      </c>
      <c r="J2571" s="86">
        <f>I2571*Segmentos!$D$7*(AH2571%)*IF(ISNUMBER(AI2571),AI2571%,0)</f>
        <v>756694.39999999746</v>
      </c>
      <c r="K2571" s="86">
        <f>I2571*Segmentos!$D$7*(AL2571%)*IF(ISNUMBER(AM2571),AM2571%,0)</f>
        <v>1326639.9999999956</v>
      </c>
      <c r="L2571" s="4"/>
      <c r="M2571" s="2">
        <v>4.71</v>
      </c>
      <c r="N2571" s="2">
        <v>10</v>
      </c>
      <c r="O2571" s="2">
        <v>47.2</v>
      </c>
      <c r="P2571" s="2">
        <v>80.270600000000002</v>
      </c>
      <c r="Q2571" s="2">
        <v>1.76</v>
      </c>
      <c r="R2571" s="2">
        <v>7</v>
      </c>
      <c r="S2571" s="2">
        <v>24.9</v>
      </c>
      <c r="T2571" s="2">
        <v>4.9877000000000002</v>
      </c>
      <c r="U2571" s="2">
        <v>3.9</v>
      </c>
      <c r="V2571" s="2">
        <v>8.4</v>
      </c>
      <c r="W2571" s="2">
        <v>46.3</v>
      </c>
      <c r="X2571" s="2">
        <v>13.9231</v>
      </c>
      <c r="Y2571" s="2">
        <v>5.73</v>
      </c>
      <c r="Z2571" s="2">
        <v>11.3</v>
      </c>
      <c r="AA2571" s="2">
        <v>51</v>
      </c>
      <c r="AB2571" s="2">
        <v>28.8367</v>
      </c>
      <c r="AC2571" s="2">
        <v>5.82</v>
      </c>
      <c r="AD2571" s="2">
        <v>11.3</v>
      </c>
      <c r="AE2571" s="2">
        <v>51.4</v>
      </c>
      <c r="AF2571" s="2">
        <v>32.523200000000003</v>
      </c>
      <c r="AG2571" s="2">
        <v>3.38</v>
      </c>
      <c r="AH2571" s="22">
        <v>8.3000000000000007</v>
      </c>
      <c r="AI2571" s="22">
        <v>40.700000000000003</v>
      </c>
      <c r="AJ2571" s="22">
        <v>27.287600000000001</v>
      </c>
      <c r="AK2571" s="18">
        <v>5.92</v>
      </c>
      <c r="AL2571" s="18">
        <v>11.5</v>
      </c>
      <c r="AM2571" s="18">
        <v>51.5</v>
      </c>
      <c r="AN2571" s="2">
        <v>52.982999999999997</v>
      </c>
      <c r="AO2571" s="2">
        <v>3.89</v>
      </c>
      <c r="AP2571" s="2">
        <v>7.9</v>
      </c>
      <c r="AQ2571" s="2">
        <v>48.9</v>
      </c>
      <c r="AR2571" s="2">
        <v>7.2324000000000002</v>
      </c>
      <c r="AS2571" s="2">
        <v>6.31</v>
      </c>
      <c r="AT2571" s="2">
        <v>12.8</v>
      </c>
      <c r="AU2571" s="2">
        <v>49.1</v>
      </c>
      <c r="AV2571" s="2">
        <v>23.684200000000001</v>
      </c>
      <c r="AW2571" s="2">
        <v>4.5199999999999996</v>
      </c>
      <c r="AX2571" s="2">
        <v>9.1999999999999993</v>
      </c>
      <c r="AY2571" s="2">
        <v>49.2</v>
      </c>
      <c r="AZ2571" s="2">
        <v>22.147099999999998</v>
      </c>
      <c r="BA2571" s="2">
        <v>4.17</v>
      </c>
      <c r="BB2571" s="2">
        <v>9.5</v>
      </c>
      <c r="BC2571" s="2">
        <v>43.9</v>
      </c>
      <c r="BD2571" s="2">
        <v>27.206900000000001</v>
      </c>
      <c r="BE2571" s="4"/>
      <c r="BF2571" s="4"/>
    </row>
    <row r="2572" spans="1:58" x14ac:dyDescent="0.2">
      <c r="A2572" s="29">
        <v>2571</v>
      </c>
      <c r="B2572" s="7" t="s">
        <v>144</v>
      </c>
      <c r="C2572" s="3">
        <v>40010</v>
      </c>
      <c r="D2572" s="4" t="s">
        <v>3</v>
      </c>
      <c r="E2572" s="4" t="s">
        <v>175</v>
      </c>
      <c r="F2572" s="5" t="s">
        <v>191</v>
      </c>
      <c r="G2572" s="6">
        <v>0.91527777777777775</v>
      </c>
      <c r="H2572" s="6">
        <v>0.9819444444444444</v>
      </c>
      <c r="I2572" s="85">
        <f t="shared" si="40"/>
        <v>95.999999999999972</v>
      </c>
      <c r="J2572" s="86">
        <f>I2572*Segmentos!$D$7*(AH2572%)*IF(ISNUMBER(AI2572),AI2572%,0)</f>
        <v>1565414.3999999992</v>
      </c>
      <c r="K2572" s="86">
        <f>I2572*Segmentos!$D$7*(AL2572%)*IF(ISNUMBER(AM2572),AM2572%,0)</f>
        <v>1633996.7999999993</v>
      </c>
      <c r="L2572" s="4"/>
      <c r="M2572" s="2">
        <v>4.17</v>
      </c>
      <c r="N2572" s="2">
        <v>20.7</v>
      </c>
      <c r="O2572" s="2">
        <v>20.100000000000001</v>
      </c>
      <c r="P2572" s="2">
        <v>75.715400000000002</v>
      </c>
      <c r="Q2572" s="2">
        <v>2.75</v>
      </c>
      <c r="R2572" s="2">
        <v>13.1</v>
      </c>
      <c r="S2572" s="2">
        <v>21</v>
      </c>
      <c r="T2572" s="2">
        <v>8.3331999999999997</v>
      </c>
      <c r="U2572" s="2">
        <v>3.51</v>
      </c>
      <c r="V2572" s="2">
        <v>17.3</v>
      </c>
      <c r="W2572" s="2">
        <v>20.2</v>
      </c>
      <c r="X2572" s="2">
        <v>13.3474</v>
      </c>
      <c r="Y2572" s="2">
        <v>4.57</v>
      </c>
      <c r="Z2572" s="2">
        <v>26.6</v>
      </c>
      <c r="AA2572" s="2">
        <v>17.2</v>
      </c>
      <c r="AB2572" s="2">
        <v>24.518999999999998</v>
      </c>
      <c r="AC2572" s="2">
        <v>4.95</v>
      </c>
      <c r="AD2572" s="2">
        <v>21.4</v>
      </c>
      <c r="AE2572" s="2">
        <v>23.2</v>
      </c>
      <c r="AF2572" s="2">
        <v>29.515699999999999</v>
      </c>
      <c r="AG2572" s="2">
        <v>4.09</v>
      </c>
      <c r="AH2572" s="22">
        <v>21.8</v>
      </c>
      <c r="AI2572" s="22">
        <v>18.7</v>
      </c>
      <c r="AJ2572" s="22">
        <v>35.2102</v>
      </c>
      <c r="AK2572" s="18">
        <v>4.24</v>
      </c>
      <c r="AL2572" s="18">
        <v>19.7</v>
      </c>
      <c r="AM2572" s="18">
        <v>21.6</v>
      </c>
      <c r="AN2572" s="2">
        <v>40.505200000000002</v>
      </c>
      <c r="AO2572" s="2">
        <v>2.19</v>
      </c>
      <c r="AP2572" s="2">
        <v>12.9</v>
      </c>
      <c r="AQ2572" s="2">
        <v>17</v>
      </c>
      <c r="AR2572" s="2">
        <v>4.3525</v>
      </c>
      <c r="AS2572" s="2">
        <v>3.39</v>
      </c>
      <c r="AT2572" s="2">
        <v>18.899999999999999</v>
      </c>
      <c r="AU2572" s="2">
        <v>17.899999999999999</v>
      </c>
      <c r="AV2572" s="2">
        <v>13.5525</v>
      </c>
      <c r="AW2572" s="2">
        <v>5.51</v>
      </c>
      <c r="AX2572" s="2">
        <v>22.5</v>
      </c>
      <c r="AY2572" s="2">
        <v>24.5</v>
      </c>
      <c r="AZ2572" s="2">
        <v>28.8019</v>
      </c>
      <c r="BA2572" s="2">
        <v>4.17</v>
      </c>
      <c r="BB2572" s="2">
        <v>22.6</v>
      </c>
      <c r="BC2572" s="2">
        <v>18.399999999999999</v>
      </c>
      <c r="BD2572" s="2">
        <v>29.008500000000002</v>
      </c>
      <c r="BE2572" s="4"/>
      <c r="BF2572" s="4"/>
    </row>
    <row r="2573" spans="1:58" x14ac:dyDescent="0.2">
      <c r="A2573" s="29">
        <v>2572</v>
      </c>
      <c r="B2573" s="7" t="s">
        <v>20</v>
      </c>
      <c r="C2573" s="3">
        <v>40010</v>
      </c>
      <c r="D2573" s="4" t="s">
        <v>17</v>
      </c>
      <c r="E2573" s="4" t="s">
        <v>169</v>
      </c>
      <c r="F2573" s="5" t="s">
        <v>191</v>
      </c>
      <c r="G2573" s="6">
        <v>0.91805555555555562</v>
      </c>
      <c r="H2573" s="6">
        <v>0.96736111111111101</v>
      </c>
      <c r="I2573" s="85">
        <f t="shared" si="40"/>
        <v>70.999999999999744</v>
      </c>
      <c r="J2573" s="86">
        <f>I2573*Segmentos!$D$7*(AH2573%)*IF(ISNUMBER(AI2573),AI2573%,0)</f>
        <v>14824.799999999948</v>
      </c>
      <c r="K2573" s="86">
        <f>I2573*Segmentos!$D$7*(AL2573%)*IF(ISNUMBER(AM2573),AM2573%,0)</f>
        <v>122460.7999999996</v>
      </c>
      <c r="L2573" s="4"/>
      <c r="M2573" s="2">
        <v>0.25</v>
      </c>
      <c r="N2573" s="2">
        <v>1</v>
      </c>
      <c r="O2573" s="2">
        <v>24.8</v>
      </c>
      <c r="P2573" s="2">
        <v>67.912300000000002</v>
      </c>
      <c r="Q2573" s="2">
        <v>0</v>
      </c>
      <c r="R2573" s="2">
        <v>0</v>
      </c>
      <c r="S2573" s="8" t="s">
        <v>577</v>
      </c>
      <c r="T2573" s="2">
        <v>0</v>
      </c>
      <c r="U2573" s="2">
        <v>0</v>
      </c>
      <c r="V2573" s="2">
        <v>0</v>
      </c>
      <c r="W2573" s="8" t="s">
        <v>577</v>
      </c>
      <c r="X2573" s="2">
        <v>0</v>
      </c>
      <c r="Y2573" s="2">
        <v>0.12</v>
      </c>
      <c r="Z2573" s="2">
        <v>1.4</v>
      </c>
      <c r="AA2573" s="2">
        <v>8.5</v>
      </c>
      <c r="AB2573" s="2">
        <v>9.1174999999999997</v>
      </c>
      <c r="AC2573" s="2">
        <v>0.67</v>
      </c>
      <c r="AD2573" s="2">
        <v>1.9</v>
      </c>
      <c r="AE2573" s="2">
        <v>35.1</v>
      </c>
      <c r="AF2573" s="2">
        <v>58.794800000000002</v>
      </c>
      <c r="AG2573" s="2">
        <v>0.05</v>
      </c>
      <c r="AH2573" s="22">
        <v>0.9</v>
      </c>
      <c r="AI2573" s="22">
        <v>5.8</v>
      </c>
      <c r="AJ2573" s="22">
        <v>6.8971</v>
      </c>
      <c r="AK2573" s="18">
        <v>0.43</v>
      </c>
      <c r="AL2573" s="18">
        <v>1.1000000000000001</v>
      </c>
      <c r="AM2573" s="18">
        <v>39.200000000000003</v>
      </c>
      <c r="AN2573" s="2">
        <v>61.0152</v>
      </c>
      <c r="AO2573" s="2">
        <v>0.2</v>
      </c>
      <c r="AP2573" s="2">
        <v>1.4</v>
      </c>
      <c r="AQ2573" s="2">
        <v>14.8</v>
      </c>
      <c r="AR2573" s="2">
        <v>5.8569000000000004</v>
      </c>
      <c r="AS2573" s="2">
        <v>0.3</v>
      </c>
      <c r="AT2573" s="2">
        <v>0.9</v>
      </c>
      <c r="AU2573" s="2">
        <v>33.5</v>
      </c>
      <c r="AV2573" s="2">
        <v>17.408100000000001</v>
      </c>
      <c r="AW2573" s="2">
        <v>0.08</v>
      </c>
      <c r="AX2573" s="2">
        <v>1.4</v>
      </c>
      <c r="AY2573" s="2">
        <v>5.9</v>
      </c>
      <c r="AZ2573" s="2">
        <v>6.1607000000000003</v>
      </c>
      <c r="BA2573" s="2">
        <v>0.38</v>
      </c>
      <c r="BB2573" s="2">
        <v>0.8</v>
      </c>
      <c r="BC2573" s="2">
        <v>49.3</v>
      </c>
      <c r="BD2573" s="2">
        <v>38.486499999999999</v>
      </c>
      <c r="BE2573" s="4"/>
      <c r="BF2573" s="4"/>
    </row>
    <row r="2574" spans="1:58" x14ac:dyDescent="0.2">
      <c r="A2574" s="29">
        <v>2573</v>
      </c>
      <c r="B2574" s="7" t="s">
        <v>11</v>
      </c>
      <c r="C2574" s="3">
        <v>40010</v>
      </c>
      <c r="D2574" s="4" t="s">
        <v>8</v>
      </c>
      <c r="E2574" s="4" t="s">
        <v>166</v>
      </c>
      <c r="F2574" s="5" t="s">
        <v>191</v>
      </c>
      <c r="G2574" s="6">
        <v>0.90763888888888899</v>
      </c>
      <c r="H2574" s="6">
        <v>0.90833333333333333</v>
      </c>
      <c r="I2574" s="85">
        <f t="shared" si="40"/>
        <v>0.99999999999983658</v>
      </c>
      <c r="J2574" s="86">
        <f>I2574*Segmentos!$D$7*(AH2574%)*IF(ISNUMBER(AI2574),AI2574%,0)</f>
        <v>13599.999999997779</v>
      </c>
      <c r="K2574" s="86">
        <f>I2574*Segmentos!$D$7*(AL2574%)*IF(ISNUMBER(AM2574),AM2574%,0)</f>
        <v>18799.99999999693</v>
      </c>
      <c r="L2574" s="4"/>
      <c r="M2574" s="2">
        <v>4.1100000000000003</v>
      </c>
      <c r="N2574" s="2">
        <v>4.0999999999999996</v>
      </c>
      <c r="O2574" s="2">
        <v>100</v>
      </c>
      <c r="P2574" s="2">
        <v>83.837900000000005</v>
      </c>
      <c r="Q2574" s="2">
        <v>1.92</v>
      </c>
      <c r="R2574" s="2">
        <v>1.9</v>
      </c>
      <c r="S2574" s="2">
        <v>100</v>
      </c>
      <c r="T2574" s="2">
        <v>6.5437000000000003</v>
      </c>
      <c r="U2574" s="2">
        <v>4.43</v>
      </c>
      <c r="V2574" s="2">
        <v>4.4000000000000004</v>
      </c>
      <c r="W2574" s="2">
        <v>100</v>
      </c>
      <c r="X2574" s="2">
        <v>18.920100000000001</v>
      </c>
      <c r="Y2574" s="2">
        <v>4.17</v>
      </c>
      <c r="Z2574" s="2">
        <v>4.2</v>
      </c>
      <c r="AA2574" s="2">
        <v>100</v>
      </c>
      <c r="AB2574" s="2">
        <v>25.126100000000001</v>
      </c>
      <c r="AC2574" s="2">
        <v>4.97</v>
      </c>
      <c r="AD2574" s="2">
        <v>5</v>
      </c>
      <c r="AE2574" s="2">
        <v>100</v>
      </c>
      <c r="AF2574" s="2">
        <v>33.247900000000001</v>
      </c>
      <c r="AG2574" s="2">
        <v>3.41</v>
      </c>
      <c r="AH2574" s="22">
        <v>3.4</v>
      </c>
      <c r="AI2574" s="22">
        <v>100</v>
      </c>
      <c r="AJ2574" s="22">
        <v>32.993600000000001</v>
      </c>
      <c r="AK2574" s="18">
        <v>4.75</v>
      </c>
      <c r="AL2574" s="18">
        <v>4.7</v>
      </c>
      <c r="AM2574" s="18">
        <v>100</v>
      </c>
      <c r="AN2574" s="2">
        <v>50.844200000000001</v>
      </c>
      <c r="AO2574" s="2">
        <v>1.18</v>
      </c>
      <c r="AP2574" s="2">
        <v>1.2</v>
      </c>
      <c r="AQ2574" s="2">
        <v>100</v>
      </c>
      <c r="AR2574" s="2">
        <v>2.6198000000000001</v>
      </c>
      <c r="AS2574" s="2">
        <v>3.83</v>
      </c>
      <c r="AT2574" s="2">
        <v>3.8</v>
      </c>
      <c r="AU2574" s="2">
        <v>100</v>
      </c>
      <c r="AV2574" s="2">
        <v>17.189</v>
      </c>
      <c r="AW2574" s="2">
        <v>3.22</v>
      </c>
      <c r="AX2574" s="2">
        <v>3.2</v>
      </c>
      <c r="AY2574" s="2">
        <v>100</v>
      </c>
      <c r="AZ2574" s="2">
        <v>18.855399999999999</v>
      </c>
      <c r="BA2574" s="2">
        <v>5.79</v>
      </c>
      <c r="BB2574" s="2">
        <v>5.8</v>
      </c>
      <c r="BC2574" s="2">
        <v>100</v>
      </c>
      <c r="BD2574" s="2">
        <v>45.173699999999997</v>
      </c>
      <c r="BE2574" s="4"/>
      <c r="BF2574" s="4"/>
    </row>
    <row r="2575" spans="1:58" x14ac:dyDescent="0.2">
      <c r="A2575" s="29">
        <v>2574</v>
      </c>
      <c r="B2575" s="7" t="s">
        <v>11</v>
      </c>
      <c r="C2575" s="3">
        <v>40010</v>
      </c>
      <c r="D2575" s="4" t="s">
        <v>0</v>
      </c>
      <c r="E2575" s="4" t="s">
        <v>166</v>
      </c>
      <c r="F2575" s="5" t="s">
        <v>191</v>
      </c>
      <c r="G2575" s="6">
        <v>0.9145833333333333</v>
      </c>
      <c r="H2575" s="6">
        <v>0.91666666666666663</v>
      </c>
      <c r="I2575" s="85">
        <f t="shared" si="40"/>
        <v>2.9999999999999893</v>
      </c>
      <c r="J2575" s="86">
        <f>I2575*Segmentos!$D$7*(AH2575%)*IF(ISNUMBER(AI2575),AI2575%,0)</f>
        <v>37919.999999999869</v>
      </c>
      <c r="K2575" s="86">
        <f>I2575*Segmentos!$D$7*(AL2575%)*IF(ISNUMBER(AM2575),AM2575%,0)</f>
        <v>54957.599999999802</v>
      </c>
      <c r="L2575" s="4"/>
      <c r="M2575" s="2">
        <v>3.92</v>
      </c>
      <c r="N2575" s="2">
        <v>4.5999999999999996</v>
      </c>
      <c r="O2575" s="2">
        <v>85.3</v>
      </c>
      <c r="P2575" s="2">
        <v>89.581999999999994</v>
      </c>
      <c r="Q2575" s="2">
        <v>1.17</v>
      </c>
      <c r="R2575" s="2">
        <v>1.5</v>
      </c>
      <c r="S2575" s="2">
        <v>78</v>
      </c>
      <c r="T2575" s="2">
        <v>4.4648000000000003</v>
      </c>
      <c r="U2575" s="2">
        <v>4.01</v>
      </c>
      <c r="V2575" s="2">
        <v>4</v>
      </c>
      <c r="W2575" s="2">
        <v>100</v>
      </c>
      <c r="X2575" s="2">
        <v>19.243099999999998</v>
      </c>
      <c r="Y2575" s="2">
        <v>4.6900000000000004</v>
      </c>
      <c r="Z2575" s="2">
        <v>6.1</v>
      </c>
      <c r="AA2575" s="2">
        <v>77.3</v>
      </c>
      <c r="AB2575" s="2">
        <v>31.6614</v>
      </c>
      <c r="AC2575" s="2">
        <v>4.5599999999999996</v>
      </c>
      <c r="AD2575" s="2">
        <v>5.2</v>
      </c>
      <c r="AE2575" s="2">
        <v>87.6</v>
      </c>
      <c r="AF2575" s="2">
        <v>34.212600000000002</v>
      </c>
      <c r="AG2575" s="2">
        <v>3.15</v>
      </c>
      <c r="AH2575" s="22">
        <v>4</v>
      </c>
      <c r="AI2575" s="22">
        <v>79</v>
      </c>
      <c r="AJ2575" s="22">
        <v>34.163499999999999</v>
      </c>
      <c r="AK2575" s="18">
        <v>4.6100000000000003</v>
      </c>
      <c r="AL2575" s="18">
        <v>5.0999999999999996</v>
      </c>
      <c r="AM2575" s="18">
        <v>89.8</v>
      </c>
      <c r="AN2575" s="2">
        <v>55.418500000000002</v>
      </c>
      <c r="AO2575" s="2">
        <v>5.18</v>
      </c>
      <c r="AP2575" s="2">
        <v>5.6</v>
      </c>
      <c r="AQ2575" s="2">
        <v>92</v>
      </c>
      <c r="AR2575" s="2">
        <v>12.930300000000001</v>
      </c>
      <c r="AS2575" s="2">
        <v>3.96</v>
      </c>
      <c r="AT2575" s="2">
        <v>4.8</v>
      </c>
      <c r="AU2575" s="2">
        <v>82.7</v>
      </c>
      <c r="AV2575" s="2">
        <v>19.9468</v>
      </c>
      <c r="AW2575" s="2">
        <v>2.2000000000000002</v>
      </c>
      <c r="AX2575" s="2">
        <v>2.2999999999999998</v>
      </c>
      <c r="AY2575" s="2">
        <v>94.6</v>
      </c>
      <c r="AZ2575" s="2">
        <v>14.4514</v>
      </c>
      <c r="BA2575" s="2">
        <v>4.83</v>
      </c>
      <c r="BB2575" s="2">
        <v>5.9</v>
      </c>
      <c r="BC2575" s="2">
        <v>82</v>
      </c>
      <c r="BD2575" s="2">
        <v>42.253500000000003</v>
      </c>
      <c r="BE2575" s="4"/>
      <c r="BF2575" s="4"/>
    </row>
    <row r="2576" spans="1:58" x14ac:dyDescent="0.2">
      <c r="A2576" s="29">
        <v>2575</v>
      </c>
      <c r="B2576" s="7" t="s">
        <v>6</v>
      </c>
      <c r="C2576" s="3">
        <v>40010</v>
      </c>
      <c r="D2576" s="4" t="s">
        <v>3</v>
      </c>
      <c r="E2576" s="4" t="s">
        <v>166</v>
      </c>
      <c r="F2576" s="5" t="s">
        <v>191</v>
      </c>
      <c r="G2576" s="6">
        <v>0.90625</v>
      </c>
      <c r="H2576" s="6">
        <v>0.90694444444444444</v>
      </c>
      <c r="I2576" s="85">
        <f t="shared" si="40"/>
        <v>0.99999999999999645</v>
      </c>
      <c r="J2576" s="86">
        <f>I2576*Segmentos!$D$7*(AH2576%)*IF(ISNUMBER(AI2576),AI2576%,0)</f>
        <v>29999.999999999894</v>
      </c>
      <c r="K2576" s="86">
        <f>I2576*Segmentos!$D$7*(AL2576%)*IF(ISNUMBER(AM2576),AM2576%,0)</f>
        <v>24799.999999999913</v>
      </c>
      <c r="L2576" s="4"/>
      <c r="M2576" s="2">
        <v>6.81</v>
      </c>
      <c r="N2576" s="2">
        <v>6.8</v>
      </c>
      <c r="O2576" s="2">
        <v>100</v>
      </c>
      <c r="P2576" s="2">
        <v>89.351799999999997</v>
      </c>
      <c r="Q2576" s="2">
        <v>4.47</v>
      </c>
      <c r="R2576" s="2">
        <v>4.5</v>
      </c>
      <c r="S2576" s="2">
        <v>100</v>
      </c>
      <c r="T2576" s="2">
        <v>9.7916000000000007</v>
      </c>
      <c r="U2576" s="2">
        <v>4.3099999999999996</v>
      </c>
      <c r="V2576" s="2">
        <v>4.3</v>
      </c>
      <c r="W2576" s="2">
        <v>100</v>
      </c>
      <c r="X2576" s="2">
        <v>11.8531</v>
      </c>
      <c r="Y2576" s="2">
        <v>7.95</v>
      </c>
      <c r="Z2576" s="2">
        <v>8</v>
      </c>
      <c r="AA2576" s="2">
        <v>100</v>
      </c>
      <c r="AB2576" s="2">
        <v>30.812100000000001</v>
      </c>
      <c r="AC2576" s="2">
        <v>8.56</v>
      </c>
      <c r="AD2576" s="2">
        <v>8.6</v>
      </c>
      <c r="AE2576" s="2">
        <v>100</v>
      </c>
      <c r="AF2576" s="2">
        <v>36.895099999999999</v>
      </c>
      <c r="AG2576" s="2">
        <v>7.51</v>
      </c>
      <c r="AH2576" s="22">
        <v>7.5</v>
      </c>
      <c r="AI2576" s="22">
        <v>100</v>
      </c>
      <c r="AJ2576" s="22">
        <v>46.761099999999999</v>
      </c>
      <c r="AK2576" s="18">
        <v>6.17</v>
      </c>
      <c r="AL2576" s="18">
        <v>6.2</v>
      </c>
      <c r="AM2576" s="18">
        <v>100</v>
      </c>
      <c r="AN2576" s="2">
        <v>42.590699999999998</v>
      </c>
      <c r="AO2576" s="2">
        <v>4.45</v>
      </c>
      <c r="AP2576" s="2">
        <v>4.5</v>
      </c>
      <c r="AQ2576" s="2">
        <v>100</v>
      </c>
      <c r="AR2576" s="2">
        <v>6.3884999999999996</v>
      </c>
      <c r="AS2576" s="2">
        <v>4.8499999999999996</v>
      </c>
      <c r="AT2576" s="2">
        <v>4.9000000000000004</v>
      </c>
      <c r="AU2576" s="2">
        <v>100</v>
      </c>
      <c r="AV2576" s="2">
        <v>14.0244</v>
      </c>
      <c r="AW2576" s="2">
        <v>8.24</v>
      </c>
      <c r="AX2576" s="2">
        <v>8.1999999999999993</v>
      </c>
      <c r="AY2576" s="2">
        <v>100</v>
      </c>
      <c r="AZ2576" s="2">
        <v>31.116800000000001</v>
      </c>
      <c r="BA2576" s="2">
        <v>7.52</v>
      </c>
      <c r="BB2576" s="2">
        <v>7.5</v>
      </c>
      <c r="BC2576" s="2">
        <v>100</v>
      </c>
      <c r="BD2576" s="2">
        <v>37.822099999999999</v>
      </c>
      <c r="BE2576" s="4"/>
      <c r="BF2576" s="4"/>
    </row>
    <row r="2577" spans="1:58" x14ac:dyDescent="0.2">
      <c r="A2577" s="29">
        <v>2576</v>
      </c>
      <c r="B2577" s="7" t="s">
        <v>31</v>
      </c>
      <c r="C2577" s="3">
        <v>40010</v>
      </c>
      <c r="D2577" s="4" t="s">
        <v>28</v>
      </c>
      <c r="E2577" s="4" t="s">
        <v>166</v>
      </c>
      <c r="F2577" s="5" t="s">
        <v>191</v>
      </c>
      <c r="G2577" s="6">
        <v>0.91249999999999998</v>
      </c>
      <c r="H2577" s="6">
        <v>0.91666666666666663</v>
      </c>
      <c r="I2577" s="85">
        <f t="shared" si="40"/>
        <v>5.9999999999999787</v>
      </c>
      <c r="J2577" s="86">
        <f>I2577*Segmentos!$D$7*(AH2577%)*IF(ISNUMBER(AI2577),AI2577%,0)</f>
        <v>20822.399999999929</v>
      </c>
      <c r="K2577" s="86">
        <f>I2577*Segmentos!$D$7*(AL2577%)*IF(ISNUMBER(AM2577),AM2577%,0)</f>
        <v>20685.599999999929</v>
      </c>
      <c r="L2577" s="4"/>
      <c r="M2577" s="2">
        <v>0.86</v>
      </c>
      <c r="N2577" s="2">
        <v>1.5</v>
      </c>
      <c r="O2577" s="2">
        <v>59</v>
      </c>
      <c r="P2577" s="2">
        <v>97.826300000000003</v>
      </c>
      <c r="Q2577" s="2">
        <v>0.27</v>
      </c>
      <c r="R2577" s="2">
        <v>0.3</v>
      </c>
      <c r="S2577" s="2">
        <v>100</v>
      </c>
      <c r="T2577" s="2">
        <v>5.2115</v>
      </c>
      <c r="U2577" s="2">
        <v>0.59</v>
      </c>
      <c r="V2577" s="2">
        <v>0.6</v>
      </c>
      <c r="W2577" s="2">
        <v>100</v>
      </c>
      <c r="X2577" s="2">
        <v>14.1332</v>
      </c>
      <c r="Y2577" s="2">
        <v>0.56999999999999995</v>
      </c>
      <c r="Z2577" s="2">
        <v>1</v>
      </c>
      <c r="AA2577" s="2">
        <v>57.2</v>
      </c>
      <c r="AB2577" s="2">
        <v>19.278199999999998</v>
      </c>
      <c r="AC2577" s="2">
        <v>1.58</v>
      </c>
      <c r="AD2577" s="2">
        <v>3</v>
      </c>
      <c r="AE2577" s="2">
        <v>52.6</v>
      </c>
      <c r="AF2577" s="2">
        <v>59.203400000000002</v>
      </c>
      <c r="AG2577" s="2">
        <v>0.86</v>
      </c>
      <c r="AH2577" s="22">
        <v>1.2</v>
      </c>
      <c r="AI2577" s="22">
        <v>72.3</v>
      </c>
      <c r="AJ2577" s="22">
        <v>46.228200000000001</v>
      </c>
      <c r="AK2577" s="18">
        <v>0.86</v>
      </c>
      <c r="AL2577" s="18">
        <v>1.7</v>
      </c>
      <c r="AM2577" s="18">
        <v>50.7</v>
      </c>
      <c r="AN2577" s="2">
        <v>51.598100000000002</v>
      </c>
      <c r="AO2577" s="2">
        <v>0.28000000000000003</v>
      </c>
      <c r="AP2577" s="2">
        <v>0.3</v>
      </c>
      <c r="AQ2577" s="2">
        <v>100</v>
      </c>
      <c r="AR2577" s="2">
        <v>3.5278999999999998</v>
      </c>
      <c r="AS2577" s="2">
        <v>0.52</v>
      </c>
      <c r="AT2577" s="2">
        <v>1.3</v>
      </c>
      <c r="AU2577" s="2">
        <v>39.4</v>
      </c>
      <c r="AV2577" s="2">
        <v>12.947800000000001</v>
      </c>
      <c r="AW2577" s="2">
        <v>0.28999999999999998</v>
      </c>
      <c r="AX2577" s="2">
        <v>0.6</v>
      </c>
      <c r="AY2577" s="2">
        <v>45.1</v>
      </c>
      <c r="AZ2577" s="2">
        <v>9.3486999999999991</v>
      </c>
      <c r="BA2577" s="2">
        <v>1.65</v>
      </c>
      <c r="BB2577" s="2">
        <v>2.5</v>
      </c>
      <c r="BC2577" s="2">
        <v>66.3</v>
      </c>
      <c r="BD2577" s="2">
        <v>72.001900000000006</v>
      </c>
      <c r="BE2577" s="4"/>
      <c r="BF2577" s="4"/>
    </row>
    <row r="2578" spans="1:58" x14ac:dyDescent="0.2">
      <c r="A2578" s="29">
        <v>2577</v>
      </c>
      <c r="B2578" s="7" t="s">
        <v>38</v>
      </c>
      <c r="C2578" s="3">
        <v>40010</v>
      </c>
      <c r="D2578" s="4" t="s">
        <v>8</v>
      </c>
      <c r="E2578" s="4" t="s">
        <v>165</v>
      </c>
      <c r="F2578" s="5" t="s">
        <v>191</v>
      </c>
      <c r="G2578" s="6">
        <v>0.8125</v>
      </c>
      <c r="H2578" s="6">
        <v>0.87291666666666667</v>
      </c>
      <c r="I2578" s="85">
        <f t="shared" si="40"/>
        <v>87.000000000000014</v>
      </c>
      <c r="J2578" s="86">
        <f>I2578*Segmentos!$D$7*(AH2578%)*IF(ISNUMBER(AI2578),AI2578%,0)</f>
        <v>1024164.0000000002</v>
      </c>
      <c r="K2578" s="86">
        <f>I2578*Segmentos!$D$7*(AL2578%)*IF(ISNUMBER(AM2578),AM2578%,0)</f>
        <v>950492.40000000037</v>
      </c>
      <c r="L2578" s="4"/>
      <c r="M2578" s="2">
        <v>2.83</v>
      </c>
      <c r="N2578" s="2">
        <v>13.9</v>
      </c>
      <c r="O2578" s="2">
        <v>20.399999999999999</v>
      </c>
      <c r="P2578" s="2">
        <v>80.331599999999995</v>
      </c>
      <c r="Q2578" s="2">
        <v>2.21</v>
      </c>
      <c r="R2578" s="2">
        <v>11.7</v>
      </c>
      <c r="S2578" s="2">
        <v>18.899999999999999</v>
      </c>
      <c r="T2578" s="2">
        <v>10.486499999999999</v>
      </c>
      <c r="U2578" s="2">
        <v>3.17</v>
      </c>
      <c r="V2578" s="2">
        <v>13.9</v>
      </c>
      <c r="W2578" s="2">
        <v>22.8</v>
      </c>
      <c r="X2578" s="2">
        <v>18.8703</v>
      </c>
      <c r="Y2578" s="2">
        <v>3.25</v>
      </c>
      <c r="Z2578" s="2">
        <v>14.7</v>
      </c>
      <c r="AA2578" s="2">
        <v>22.1</v>
      </c>
      <c r="AB2578" s="2">
        <v>27.247599999999998</v>
      </c>
      <c r="AC2578" s="2">
        <v>2.54</v>
      </c>
      <c r="AD2578" s="2">
        <v>14.3</v>
      </c>
      <c r="AE2578" s="2">
        <v>17.8</v>
      </c>
      <c r="AF2578" s="2">
        <v>23.7272</v>
      </c>
      <c r="AG2578" s="2">
        <v>2.94</v>
      </c>
      <c r="AH2578" s="22">
        <v>13.5</v>
      </c>
      <c r="AI2578" s="22">
        <v>21.8</v>
      </c>
      <c r="AJ2578" s="22">
        <v>39.610500000000002</v>
      </c>
      <c r="AK2578" s="18">
        <v>2.73</v>
      </c>
      <c r="AL2578" s="18">
        <v>14.3</v>
      </c>
      <c r="AM2578" s="18">
        <v>19.100000000000001</v>
      </c>
      <c r="AN2578" s="2">
        <v>40.7211</v>
      </c>
      <c r="AO2578" s="2">
        <v>0.56999999999999995</v>
      </c>
      <c r="AP2578" s="2">
        <v>8.5</v>
      </c>
      <c r="AQ2578" s="2">
        <v>6.7</v>
      </c>
      <c r="AR2578" s="2">
        <v>1.7603</v>
      </c>
      <c r="AS2578" s="2">
        <v>2.13</v>
      </c>
      <c r="AT2578" s="2">
        <v>9.3000000000000007</v>
      </c>
      <c r="AU2578" s="2">
        <v>22.8</v>
      </c>
      <c r="AV2578" s="2">
        <v>13.330500000000001</v>
      </c>
      <c r="AW2578" s="2">
        <v>2.85</v>
      </c>
      <c r="AX2578" s="2">
        <v>14.8</v>
      </c>
      <c r="AY2578" s="2">
        <v>19.3</v>
      </c>
      <c r="AZ2578" s="2">
        <v>23.3065</v>
      </c>
      <c r="BA2578" s="2">
        <v>3.85</v>
      </c>
      <c r="BB2578" s="2">
        <v>17.3</v>
      </c>
      <c r="BC2578" s="2">
        <v>22.2</v>
      </c>
      <c r="BD2578" s="2">
        <v>41.9343</v>
      </c>
      <c r="BE2578" s="4"/>
      <c r="BF2578" s="4"/>
    </row>
    <row r="2579" spans="1:58" x14ac:dyDescent="0.2">
      <c r="A2579" s="29">
        <v>2578</v>
      </c>
      <c r="B2579" s="7" t="s">
        <v>14</v>
      </c>
      <c r="C2579" s="3">
        <v>40010</v>
      </c>
      <c r="D2579" s="4" t="s">
        <v>13</v>
      </c>
      <c r="E2579" s="4" t="s">
        <v>163</v>
      </c>
      <c r="F2579" s="5" t="s">
        <v>191</v>
      </c>
      <c r="G2579" s="6">
        <v>0.8520833333333333</v>
      </c>
      <c r="H2579" s="6">
        <v>0.875</v>
      </c>
      <c r="I2579" s="85">
        <f t="shared" si="40"/>
        <v>33.000000000000043</v>
      </c>
      <c r="J2579" s="86">
        <f>I2579*Segmentos!$D$7*(AH2579%)*IF(ISNUMBER(AI2579),AI2579%,0)</f>
        <v>697897.20000000077</v>
      </c>
      <c r="K2579" s="86">
        <f>I2579*Segmentos!$D$7*(AL2579%)*IF(ISNUMBER(AM2579),AM2579%,0)</f>
        <v>947865.60000000126</v>
      </c>
      <c r="L2579" s="4"/>
      <c r="M2579" s="2">
        <v>6.29</v>
      </c>
      <c r="N2579" s="2">
        <v>11.1</v>
      </c>
      <c r="O2579" s="2">
        <v>56.9</v>
      </c>
      <c r="P2579" s="2">
        <v>85.012299999999996</v>
      </c>
      <c r="Q2579" s="2">
        <v>4.8499999999999996</v>
      </c>
      <c r="R2579" s="2">
        <v>8.8000000000000007</v>
      </c>
      <c r="S2579" s="2">
        <v>55.1</v>
      </c>
      <c r="T2579" s="2">
        <v>10.9217</v>
      </c>
      <c r="U2579" s="2">
        <v>6.72</v>
      </c>
      <c r="V2579" s="2">
        <v>10.7</v>
      </c>
      <c r="W2579" s="2">
        <v>62.5</v>
      </c>
      <c r="X2579" s="2">
        <v>19.027899999999999</v>
      </c>
      <c r="Y2579" s="2">
        <v>4.16</v>
      </c>
      <c r="Z2579" s="2">
        <v>9.9</v>
      </c>
      <c r="AA2579" s="2">
        <v>42.2</v>
      </c>
      <c r="AB2579" s="2">
        <v>16.607800000000001</v>
      </c>
      <c r="AC2579" s="2">
        <v>8.67</v>
      </c>
      <c r="AD2579" s="2">
        <v>13.5</v>
      </c>
      <c r="AE2579" s="2">
        <v>64.400000000000006</v>
      </c>
      <c r="AF2579" s="2">
        <v>38.454999999999998</v>
      </c>
      <c r="AG2579" s="2">
        <v>5.29</v>
      </c>
      <c r="AH2579" s="22">
        <v>9.1</v>
      </c>
      <c r="AI2579" s="22">
        <v>58.1</v>
      </c>
      <c r="AJ2579" s="22">
        <v>33.912700000000001</v>
      </c>
      <c r="AK2579" s="18">
        <v>7.2</v>
      </c>
      <c r="AL2579" s="18">
        <v>12.8</v>
      </c>
      <c r="AM2579" s="18">
        <v>56.1</v>
      </c>
      <c r="AN2579" s="2">
        <v>51.099600000000002</v>
      </c>
      <c r="AO2579" s="2">
        <v>3.7</v>
      </c>
      <c r="AP2579" s="2">
        <v>7.4</v>
      </c>
      <c r="AQ2579" s="2">
        <v>50.2</v>
      </c>
      <c r="AR2579" s="2">
        <v>5.4676999999999998</v>
      </c>
      <c r="AS2579" s="2">
        <v>5.24</v>
      </c>
      <c r="AT2579" s="2">
        <v>9.3000000000000007</v>
      </c>
      <c r="AU2579" s="2">
        <v>56.7</v>
      </c>
      <c r="AV2579" s="2">
        <v>15.601800000000001</v>
      </c>
      <c r="AW2579" s="2">
        <v>5.92</v>
      </c>
      <c r="AX2579" s="2">
        <v>9.6999999999999993</v>
      </c>
      <c r="AY2579" s="2">
        <v>61</v>
      </c>
      <c r="AZ2579" s="2">
        <v>22.993500000000001</v>
      </c>
      <c r="BA2579" s="2">
        <v>7.92</v>
      </c>
      <c r="BB2579" s="2">
        <v>14.2</v>
      </c>
      <c r="BC2579" s="2">
        <v>55.9</v>
      </c>
      <c r="BD2579" s="2">
        <v>40.949399999999997</v>
      </c>
      <c r="BE2579" s="4"/>
      <c r="BF2579" s="4"/>
    </row>
    <row r="2580" spans="1:58" x14ac:dyDescent="0.2">
      <c r="A2580" s="29">
        <v>2579</v>
      </c>
      <c r="B2580" s="7" t="s">
        <v>10</v>
      </c>
      <c r="C2580" s="3">
        <v>40010</v>
      </c>
      <c r="D2580" s="4" t="s">
        <v>8</v>
      </c>
      <c r="E2580" s="4" t="s">
        <v>164</v>
      </c>
      <c r="F2580" s="5" t="s">
        <v>191</v>
      </c>
      <c r="G2580" s="6">
        <v>0.87291666666666667</v>
      </c>
      <c r="H2580" s="6">
        <v>0.91666666666666663</v>
      </c>
      <c r="I2580" s="85">
        <f t="shared" si="40"/>
        <v>62.999999999999936</v>
      </c>
      <c r="J2580" s="86">
        <f>I2580*Segmentos!$D$7*(AH2580%)*IF(ISNUMBER(AI2580),AI2580%,0)</f>
        <v>1164239.9999999988</v>
      </c>
      <c r="K2580" s="86">
        <f>I2580*Segmentos!$D$7*(AL2580%)*IF(ISNUMBER(AM2580),AM2580%,0)</f>
        <v>1094990.3999999987</v>
      </c>
      <c r="L2580" s="4"/>
      <c r="M2580" s="2">
        <v>4.4800000000000004</v>
      </c>
      <c r="N2580" s="2">
        <v>16.399999999999999</v>
      </c>
      <c r="O2580" s="2">
        <v>27.4</v>
      </c>
      <c r="P2580" s="2">
        <v>86.551000000000002</v>
      </c>
      <c r="Q2580" s="2">
        <v>1.86</v>
      </c>
      <c r="R2580" s="2">
        <v>8.6999999999999993</v>
      </c>
      <c r="S2580" s="2">
        <v>21.3</v>
      </c>
      <c r="T2580" s="2">
        <v>5.9802</v>
      </c>
      <c r="U2580" s="2">
        <v>5.04</v>
      </c>
      <c r="V2580" s="2">
        <v>16</v>
      </c>
      <c r="W2580" s="2">
        <v>31.6</v>
      </c>
      <c r="X2580" s="2">
        <v>20.400300000000001</v>
      </c>
      <c r="Y2580" s="2">
        <v>3.99</v>
      </c>
      <c r="Z2580" s="2">
        <v>18.7</v>
      </c>
      <c r="AA2580" s="2">
        <v>21.3</v>
      </c>
      <c r="AB2580" s="2">
        <v>22.768899999999999</v>
      </c>
      <c r="AC2580" s="2">
        <v>5.9</v>
      </c>
      <c r="AD2580" s="2">
        <v>18.399999999999999</v>
      </c>
      <c r="AE2580" s="2">
        <v>32.1</v>
      </c>
      <c r="AF2580" s="2">
        <v>37.401600000000002</v>
      </c>
      <c r="AG2580" s="2">
        <v>4.6100000000000003</v>
      </c>
      <c r="AH2580" s="22">
        <v>17.5</v>
      </c>
      <c r="AI2580" s="22">
        <v>26.4</v>
      </c>
      <c r="AJ2580" s="22">
        <v>42.234499999999997</v>
      </c>
      <c r="AK2580" s="18">
        <v>4.3600000000000003</v>
      </c>
      <c r="AL2580" s="18">
        <v>15.3</v>
      </c>
      <c r="AM2580" s="18">
        <v>28.4</v>
      </c>
      <c r="AN2580" s="2">
        <v>44.316499999999998</v>
      </c>
      <c r="AO2580" s="2">
        <v>1.39</v>
      </c>
      <c r="AP2580" s="2">
        <v>9.6</v>
      </c>
      <c r="AQ2580" s="2">
        <v>14.4</v>
      </c>
      <c r="AR2580" s="2">
        <v>2.9342000000000001</v>
      </c>
      <c r="AS2580" s="2">
        <v>3.79</v>
      </c>
      <c r="AT2580" s="2">
        <v>14.4</v>
      </c>
      <c r="AU2580" s="2">
        <v>26.3</v>
      </c>
      <c r="AV2580" s="2">
        <v>16.109200000000001</v>
      </c>
      <c r="AW2580" s="2">
        <v>4.18</v>
      </c>
      <c r="AX2580" s="2">
        <v>18.5</v>
      </c>
      <c r="AY2580" s="2">
        <v>22.6</v>
      </c>
      <c r="AZ2580" s="2">
        <v>23.214700000000001</v>
      </c>
      <c r="BA2580" s="2">
        <v>5.99</v>
      </c>
      <c r="BB2580" s="2">
        <v>17.8</v>
      </c>
      <c r="BC2580" s="2">
        <v>33.6</v>
      </c>
      <c r="BD2580" s="2">
        <v>44.292900000000003</v>
      </c>
      <c r="BE2580" s="4"/>
      <c r="BF2580" s="4"/>
    </row>
    <row r="2581" spans="1:58" x14ac:dyDescent="0.2">
      <c r="A2581" s="29">
        <v>2580</v>
      </c>
      <c r="B2581" s="7" t="s">
        <v>89</v>
      </c>
      <c r="C2581" s="3">
        <v>40010</v>
      </c>
      <c r="D2581" s="4" t="s">
        <v>28</v>
      </c>
      <c r="E2581" s="4" t="s">
        <v>169</v>
      </c>
      <c r="F2581" s="5" t="s">
        <v>191</v>
      </c>
      <c r="G2581" s="6">
        <v>0.84166666666666667</v>
      </c>
      <c r="H2581" s="6">
        <v>0.875</v>
      </c>
      <c r="I2581" s="85">
        <f t="shared" si="40"/>
        <v>47.999999999999986</v>
      </c>
      <c r="J2581" s="86">
        <f>I2581*Segmentos!$D$7*(AH2581%)*IF(ISNUMBER(AI2581),AI2581%,0)</f>
        <v>401375.99999999983</v>
      </c>
      <c r="K2581" s="86">
        <f>I2581*Segmentos!$D$7*(AL2581%)*IF(ISNUMBER(AM2581),AM2581%,0)</f>
        <v>425951.99999999977</v>
      </c>
      <c r="L2581" s="4"/>
      <c r="M2581" s="2">
        <v>2.16</v>
      </c>
      <c r="N2581" s="2">
        <v>4.4000000000000004</v>
      </c>
      <c r="O2581" s="2">
        <v>48.6</v>
      </c>
      <c r="P2581" s="2">
        <v>89.412700000000001</v>
      </c>
      <c r="Q2581" s="2">
        <v>0.42</v>
      </c>
      <c r="R2581" s="2">
        <v>1</v>
      </c>
      <c r="S2581" s="2">
        <v>43.5</v>
      </c>
      <c r="T2581" s="2">
        <v>2.9194</v>
      </c>
      <c r="U2581" s="2">
        <v>1.1499999999999999</v>
      </c>
      <c r="V2581" s="2">
        <v>2.7</v>
      </c>
      <c r="W2581" s="2">
        <v>42.3</v>
      </c>
      <c r="X2581" s="2">
        <v>9.9801000000000002</v>
      </c>
      <c r="Y2581" s="2">
        <v>3.87</v>
      </c>
      <c r="Z2581" s="2">
        <v>6.1</v>
      </c>
      <c r="AA2581" s="2">
        <v>63.2</v>
      </c>
      <c r="AB2581" s="2">
        <v>47.333100000000002</v>
      </c>
      <c r="AC2581" s="2">
        <v>2.15</v>
      </c>
      <c r="AD2581" s="2">
        <v>5.8</v>
      </c>
      <c r="AE2581" s="2">
        <v>37</v>
      </c>
      <c r="AF2581" s="2">
        <v>29.18</v>
      </c>
      <c r="AG2581" s="2">
        <v>2.08</v>
      </c>
      <c r="AH2581" s="22">
        <v>3.7</v>
      </c>
      <c r="AI2581" s="22">
        <v>56.5</v>
      </c>
      <c r="AJ2581" s="22">
        <v>40.891399999999997</v>
      </c>
      <c r="AK2581" s="18">
        <v>2.23</v>
      </c>
      <c r="AL2581" s="18">
        <v>5.0999999999999996</v>
      </c>
      <c r="AM2581" s="18">
        <v>43.5</v>
      </c>
      <c r="AN2581" s="2">
        <v>48.521299999999997</v>
      </c>
      <c r="AO2581" s="2">
        <v>0.17</v>
      </c>
      <c r="AP2581" s="2">
        <v>0.7</v>
      </c>
      <c r="AQ2581" s="2">
        <v>24.4</v>
      </c>
      <c r="AR2581" s="2">
        <v>0.78500000000000003</v>
      </c>
      <c r="AS2581" s="2">
        <v>0.64</v>
      </c>
      <c r="AT2581" s="2">
        <v>2.7</v>
      </c>
      <c r="AU2581" s="2">
        <v>23.2</v>
      </c>
      <c r="AV2581" s="2">
        <v>5.8005000000000004</v>
      </c>
      <c r="AW2581" s="2">
        <v>0.79</v>
      </c>
      <c r="AX2581" s="2">
        <v>2.7</v>
      </c>
      <c r="AY2581" s="2">
        <v>28.8</v>
      </c>
      <c r="AZ2581" s="2">
        <v>9.3628</v>
      </c>
      <c r="BA2581" s="2">
        <v>4.63</v>
      </c>
      <c r="BB2581" s="2">
        <v>7.8</v>
      </c>
      <c r="BC2581" s="2">
        <v>59.6</v>
      </c>
      <c r="BD2581" s="2">
        <v>73.464299999999994</v>
      </c>
      <c r="BE2581" s="4"/>
      <c r="BF2581" s="4"/>
    </row>
    <row r="2582" spans="1:58" x14ac:dyDescent="0.2">
      <c r="A2582" s="29">
        <v>2581</v>
      </c>
      <c r="B2582" s="7" t="s">
        <v>126</v>
      </c>
      <c r="C2582" s="3">
        <v>40010</v>
      </c>
      <c r="D2582" s="4" t="s">
        <v>28</v>
      </c>
      <c r="E2582" s="4" t="s">
        <v>163</v>
      </c>
      <c r="F2582" s="5" t="s">
        <v>191</v>
      </c>
      <c r="G2582" s="6">
        <v>0.875</v>
      </c>
      <c r="H2582" s="6">
        <v>0.91249999999999998</v>
      </c>
      <c r="I2582" s="85">
        <f t="shared" si="40"/>
        <v>53.999999999999972</v>
      </c>
      <c r="J2582" s="86">
        <f>I2582*Segmentos!$D$7*(AH2582%)*IF(ISNUMBER(AI2582),AI2582%,0)</f>
        <v>172799.99999999994</v>
      </c>
      <c r="K2582" s="86">
        <f>I2582*Segmentos!$D$7*(AL2582%)*IF(ISNUMBER(AM2582),AM2582%,0)</f>
        <v>326267.99999999983</v>
      </c>
      <c r="L2582" s="4"/>
      <c r="M2582" s="2">
        <v>1.17</v>
      </c>
      <c r="N2582" s="2">
        <v>5.4</v>
      </c>
      <c r="O2582" s="2">
        <v>21.9</v>
      </c>
      <c r="P2582" s="2">
        <v>91.651399999999995</v>
      </c>
      <c r="Q2582" s="2">
        <v>0.21</v>
      </c>
      <c r="R2582" s="2">
        <v>1.8</v>
      </c>
      <c r="S2582" s="2">
        <v>11.9</v>
      </c>
      <c r="T2582" s="2">
        <v>2.7968000000000002</v>
      </c>
      <c r="U2582" s="2">
        <v>0.62</v>
      </c>
      <c r="V2582" s="2">
        <v>1.9</v>
      </c>
      <c r="W2582" s="2">
        <v>32.9</v>
      </c>
      <c r="X2582" s="2">
        <v>10.256600000000001</v>
      </c>
      <c r="Y2582" s="2">
        <v>1.3</v>
      </c>
      <c r="Z2582" s="2">
        <v>8.1</v>
      </c>
      <c r="AA2582" s="2">
        <v>16.100000000000001</v>
      </c>
      <c r="AB2582" s="2">
        <v>30.046199999999999</v>
      </c>
      <c r="AC2582" s="2">
        <v>1.89</v>
      </c>
      <c r="AD2582" s="2">
        <v>6.9</v>
      </c>
      <c r="AE2582" s="2">
        <v>27.3</v>
      </c>
      <c r="AF2582" s="2">
        <v>48.5518</v>
      </c>
      <c r="AG2582" s="2">
        <v>0.8</v>
      </c>
      <c r="AH2582" s="22">
        <v>5</v>
      </c>
      <c r="AI2582" s="22">
        <v>16</v>
      </c>
      <c r="AJ2582" s="22">
        <v>29.690899999999999</v>
      </c>
      <c r="AK2582" s="18">
        <v>1.51</v>
      </c>
      <c r="AL2582" s="18">
        <v>5.7</v>
      </c>
      <c r="AM2582" s="18">
        <v>26.5</v>
      </c>
      <c r="AN2582" s="2">
        <v>61.960500000000003</v>
      </c>
      <c r="AO2582" s="2">
        <v>0.32</v>
      </c>
      <c r="AP2582" s="2">
        <v>1.1000000000000001</v>
      </c>
      <c r="AQ2582" s="2">
        <v>30.3</v>
      </c>
      <c r="AR2582" s="2">
        <v>2.7467000000000001</v>
      </c>
      <c r="AS2582" s="2">
        <v>0.97</v>
      </c>
      <c r="AT2582" s="2">
        <v>3.1</v>
      </c>
      <c r="AU2582" s="2">
        <v>31.5</v>
      </c>
      <c r="AV2582" s="2">
        <v>16.669899999999998</v>
      </c>
      <c r="AW2582" s="2">
        <v>0.28000000000000003</v>
      </c>
      <c r="AX2582" s="2">
        <v>3</v>
      </c>
      <c r="AY2582" s="2">
        <v>9.5</v>
      </c>
      <c r="AZ2582" s="2">
        <v>6.3471000000000002</v>
      </c>
      <c r="BA2582" s="2">
        <v>2.2000000000000002</v>
      </c>
      <c r="BB2582" s="2">
        <v>9.6999999999999993</v>
      </c>
      <c r="BC2582" s="2">
        <v>22.7</v>
      </c>
      <c r="BD2582" s="2">
        <v>65.887600000000006</v>
      </c>
      <c r="BE2582" s="4"/>
      <c r="BF2582" s="4"/>
    </row>
    <row r="2583" spans="1:58" x14ac:dyDescent="0.2">
      <c r="A2583" s="29">
        <v>2582</v>
      </c>
      <c r="B2583" s="7" t="s">
        <v>23</v>
      </c>
      <c r="C2583" s="3">
        <v>40010</v>
      </c>
      <c r="D2583" s="4" t="s">
        <v>21</v>
      </c>
      <c r="E2583" s="4" t="s">
        <v>170</v>
      </c>
      <c r="F2583" s="5" t="s">
        <v>191</v>
      </c>
      <c r="G2583" s="6">
        <v>0.87569444444444444</v>
      </c>
      <c r="H2583" s="6">
        <v>0.90763888888888899</v>
      </c>
      <c r="I2583" s="85">
        <f t="shared" si="40"/>
        <v>46.000000000000156</v>
      </c>
      <c r="J2583" s="86">
        <f>I2583*Segmentos!$D$7*(AH2583%)*IF(ISNUMBER(AI2583),AI2583%,0)</f>
        <v>184883.20000000065</v>
      </c>
      <c r="K2583" s="86">
        <f>I2583*Segmentos!$D$7*(AL2583%)*IF(ISNUMBER(AM2583),AM2583%,0)</f>
        <v>107492.80000000037</v>
      </c>
      <c r="L2583" s="4"/>
      <c r="M2583" s="2">
        <v>0.78</v>
      </c>
      <c r="N2583" s="2">
        <v>2.7</v>
      </c>
      <c r="O2583" s="2">
        <v>28.7</v>
      </c>
      <c r="P2583" s="2">
        <v>60.916600000000003</v>
      </c>
      <c r="Q2583" s="2">
        <v>0.24</v>
      </c>
      <c r="R2583" s="2">
        <v>0.6</v>
      </c>
      <c r="S2583" s="2">
        <v>41.3</v>
      </c>
      <c r="T2583" s="2">
        <v>3.1280999999999999</v>
      </c>
      <c r="U2583" s="2">
        <v>1</v>
      </c>
      <c r="V2583" s="2">
        <v>3.1</v>
      </c>
      <c r="W2583" s="2">
        <v>32.4</v>
      </c>
      <c r="X2583" s="2">
        <v>16.297999999999998</v>
      </c>
      <c r="Y2583" s="2">
        <v>0.93</v>
      </c>
      <c r="Z2583" s="2">
        <v>4</v>
      </c>
      <c r="AA2583" s="2">
        <v>23.2</v>
      </c>
      <c r="AB2583" s="2">
        <v>21.353100000000001</v>
      </c>
      <c r="AC2583" s="2">
        <v>0.79</v>
      </c>
      <c r="AD2583" s="2">
        <v>2.4</v>
      </c>
      <c r="AE2583" s="2">
        <v>32.4</v>
      </c>
      <c r="AF2583" s="2">
        <v>20.1374</v>
      </c>
      <c r="AG2583" s="2">
        <v>1</v>
      </c>
      <c r="AH2583" s="22">
        <v>3.2</v>
      </c>
      <c r="AI2583" s="22">
        <v>31.4</v>
      </c>
      <c r="AJ2583" s="22">
        <v>37.047400000000003</v>
      </c>
      <c r="AK2583" s="18">
        <v>0.57999999999999996</v>
      </c>
      <c r="AL2583" s="18">
        <v>2.2999999999999998</v>
      </c>
      <c r="AM2583" s="18">
        <v>25.4</v>
      </c>
      <c r="AN2583" s="2">
        <v>23.869199999999999</v>
      </c>
      <c r="AO2583" s="2">
        <v>0.26</v>
      </c>
      <c r="AP2583" s="2">
        <v>0.8</v>
      </c>
      <c r="AQ2583" s="2">
        <v>31.3</v>
      </c>
      <c r="AR2583" s="2">
        <v>2.2355999999999998</v>
      </c>
      <c r="AS2583" s="2">
        <v>0.84</v>
      </c>
      <c r="AT2583" s="2">
        <v>3.3</v>
      </c>
      <c r="AU2583" s="2">
        <v>25.4</v>
      </c>
      <c r="AV2583" s="2">
        <v>14.4689</v>
      </c>
      <c r="AW2583" s="2">
        <v>0.77</v>
      </c>
      <c r="AX2583" s="2">
        <v>2</v>
      </c>
      <c r="AY2583" s="2">
        <v>37.799999999999997</v>
      </c>
      <c r="AZ2583" s="2">
        <v>17.310400000000001</v>
      </c>
      <c r="BA2583" s="2">
        <v>0.9</v>
      </c>
      <c r="BB2583" s="2">
        <v>3.4</v>
      </c>
      <c r="BC2583" s="2">
        <v>26.3</v>
      </c>
      <c r="BD2583" s="2">
        <v>26.901700000000002</v>
      </c>
      <c r="BE2583" s="4"/>
      <c r="BF2583" s="4"/>
    </row>
    <row r="2584" spans="1:58" x14ac:dyDescent="0.2">
      <c r="A2584" s="29">
        <v>2583</v>
      </c>
      <c r="B2584" s="7" t="s">
        <v>25</v>
      </c>
      <c r="C2584" s="3">
        <v>40010</v>
      </c>
      <c r="D2584" s="4" t="s">
        <v>21</v>
      </c>
      <c r="E2584" s="4" t="s">
        <v>171</v>
      </c>
      <c r="F2584" s="5" t="s">
        <v>191</v>
      </c>
      <c r="G2584" s="6">
        <v>0.89097222222222217</v>
      </c>
      <c r="H2584" s="6">
        <v>0.8930555555555556</v>
      </c>
      <c r="I2584" s="85">
        <f t="shared" si="40"/>
        <v>3.0000000000001492</v>
      </c>
      <c r="J2584" s="86">
        <f>I2584*Segmentos!$D$7*(AH2584%)*IF(ISNUMBER(AI2584),AI2584%,0)</f>
        <v>14716.800000000729</v>
      </c>
      <c r="K2584" s="86">
        <f>I2584*Segmentos!$D$7*(AL2584%)*IF(ISNUMBER(AM2584),AM2584%,0)</f>
        <v>6508.8000000003231</v>
      </c>
      <c r="L2584" s="4"/>
      <c r="M2584" s="2">
        <v>0.88</v>
      </c>
      <c r="N2584" s="2">
        <v>1</v>
      </c>
      <c r="O2584" s="2">
        <v>88.6</v>
      </c>
      <c r="P2584" s="2">
        <v>62.674100000000003</v>
      </c>
      <c r="Q2584" s="2">
        <v>0</v>
      </c>
      <c r="R2584" s="2">
        <v>0</v>
      </c>
      <c r="S2584" s="8" t="s">
        <v>577</v>
      </c>
      <c r="T2584" s="2">
        <v>0</v>
      </c>
      <c r="U2584" s="2">
        <v>1.2</v>
      </c>
      <c r="V2584" s="2">
        <v>1.6</v>
      </c>
      <c r="W2584" s="2">
        <v>74.900000000000006</v>
      </c>
      <c r="X2584" s="2">
        <v>17.872199999999999</v>
      </c>
      <c r="Y2584" s="2">
        <v>1.2</v>
      </c>
      <c r="Z2584" s="2">
        <v>1.2</v>
      </c>
      <c r="AA2584" s="2">
        <v>97.5</v>
      </c>
      <c r="AB2584" s="2">
        <v>25.309799999999999</v>
      </c>
      <c r="AC2584" s="2">
        <v>0.83</v>
      </c>
      <c r="AD2584" s="2">
        <v>0.9</v>
      </c>
      <c r="AE2584" s="2">
        <v>93.1</v>
      </c>
      <c r="AF2584" s="2">
        <v>19.492100000000001</v>
      </c>
      <c r="AG2584" s="2">
        <v>1.21</v>
      </c>
      <c r="AH2584" s="22">
        <v>1.4</v>
      </c>
      <c r="AI2584" s="22">
        <v>87.6</v>
      </c>
      <c r="AJ2584" s="22">
        <v>41.0276</v>
      </c>
      <c r="AK2584" s="18">
        <v>0.57999999999999996</v>
      </c>
      <c r="AL2584" s="18">
        <v>0.6</v>
      </c>
      <c r="AM2584" s="18">
        <v>90.4</v>
      </c>
      <c r="AN2584" s="2">
        <v>21.6465</v>
      </c>
      <c r="AO2584" s="2">
        <v>0.21</v>
      </c>
      <c r="AP2584" s="2">
        <v>0.5</v>
      </c>
      <c r="AQ2584" s="2">
        <v>44.4</v>
      </c>
      <c r="AR2584" s="2">
        <v>1.6326000000000001</v>
      </c>
      <c r="AS2584" s="2">
        <v>0.55000000000000004</v>
      </c>
      <c r="AT2584" s="2">
        <v>0.6</v>
      </c>
      <c r="AU2584" s="2">
        <v>100</v>
      </c>
      <c r="AV2584" s="2">
        <v>8.6981000000000002</v>
      </c>
      <c r="AW2584" s="2">
        <v>0.93</v>
      </c>
      <c r="AX2584" s="2">
        <v>1</v>
      </c>
      <c r="AY2584" s="2">
        <v>94.9</v>
      </c>
      <c r="AZ2584" s="2">
        <v>19.101299999999998</v>
      </c>
      <c r="BA2584" s="2">
        <v>1.22</v>
      </c>
      <c r="BB2584" s="2">
        <v>1.4</v>
      </c>
      <c r="BC2584" s="2">
        <v>86.9</v>
      </c>
      <c r="BD2584" s="2">
        <v>33.241999999999997</v>
      </c>
      <c r="BE2584" s="4"/>
      <c r="BF2584" s="4"/>
    </row>
    <row r="2585" spans="1:58" x14ac:dyDescent="0.2">
      <c r="A2585" s="29">
        <v>2584</v>
      </c>
      <c r="B2585" s="7" t="s">
        <v>19</v>
      </c>
      <c r="C2585" s="3">
        <v>40010</v>
      </c>
      <c r="D2585" s="4" t="s">
        <v>17</v>
      </c>
      <c r="E2585" s="4" t="s">
        <v>166</v>
      </c>
      <c r="F2585" s="5" t="s">
        <v>191</v>
      </c>
      <c r="G2585" s="6">
        <v>0.9159722222222223</v>
      </c>
      <c r="H2585" s="6">
        <v>0.91805555555555562</v>
      </c>
      <c r="I2585" s="85">
        <f t="shared" si="40"/>
        <v>2.9999999999999893</v>
      </c>
      <c r="J2585" s="86">
        <f>I2585*Segmentos!$D$7*(AH2585%)*IF(ISNUMBER(AI2585),AI2585%,0)</f>
        <v>799.1999999999972</v>
      </c>
      <c r="K2585" s="86">
        <f>I2585*Segmentos!$D$7*(AL2585%)*IF(ISNUMBER(AM2585),AM2585%,0)</f>
        <v>2399.9999999999918</v>
      </c>
      <c r="L2585" s="4"/>
      <c r="M2585" s="2">
        <v>0.15</v>
      </c>
      <c r="N2585" s="2">
        <v>0.2</v>
      </c>
      <c r="O2585" s="2">
        <v>75.3</v>
      </c>
      <c r="P2585" s="2">
        <v>55.8414</v>
      </c>
      <c r="Q2585" s="2">
        <v>0</v>
      </c>
      <c r="R2585" s="2">
        <v>0</v>
      </c>
      <c r="S2585" s="8" t="s">
        <v>577</v>
      </c>
      <c r="T2585" s="2">
        <v>0</v>
      </c>
      <c r="U2585" s="2">
        <v>0</v>
      </c>
      <c r="V2585" s="2">
        <v>0</v>
      </c>
      <c r="W2585" s="8" t="s">
        <v>577</v>
      </c>
      <c r="X2585" s="2">
        <v>0</v>
      </c>
      <c r="Y2585" s="2">
        <v>0</v>
      </c>
      <c r="Z2585" s="2">
        <v>0</v>
      </c>
      <c r="AA2585" s="8" t="s">
        <v>577</v>
      </c>
      <c r="AB2585" s="2">
        <v>0</v>
      </c>
      <c r="AC2585" s="2">
        <v>0.46</v>
      </c>
      <c r="AD2585" s="2">
        <v>0.6</v>
      </c>
      <c r="AE2585" s="2">
        <v>75.3</v>
      </c>
      <c r="AF2585" s="2">
        <v>55.8414</v>
      </c>
      <c r="AG2585" s="2">
        <v>0.05</v>
      </c>
      <c r="AH2585" s="22">
        <v>0.2</v>
      </c>
      <c r="AI2585" s="22">
        <v>33.299999999999997</v>
      </c>
      <c r="AJ2585" s="22">
        <v>9.1683000000000003</v>
      </c>
      <c r="AK2585" s="18">
        <v>0.24</v>
      </c>
      <c r="AL2585" s="18">
        <v>0.2</v>
      </c>
      <c r="AM2585" s="18">
        <v>100</v>
      </c>
      <c r="AN2585" s="2">
        <v>46.673200000000001</v>
      </c>
      <c r="AO2585" s="2">
        <v>0</v>
      </c>
      <c r="AP2585" s="2">
        <v>0</v>
      </c>
      <c r="AQ2585" s="8" t="s">
        <v>577</v>
      </c>
      <c r="AR2585" s="2">
        <v>0</v>
      </c>
      <c r="AS2585" s="2">
        <v>0.11</v>
      </c>
      <c r="AT2585" s="2">
        <v>0.3</v>
      </c>
      <c r="AU2585" s="2">
        <v>33.299999999999997</v>
      </c>
      <c r="AV2585" s="2">
        <v>9.1683000000000003</v>
      </c>
      <c r="AW2585" s="2">
        <v>0</v>
      </c>
      <c r="AX2585" s="2">
        <v>0</v>
      </c>
      <c r="AY2585" s="8" t="s">
        <v>577</v>
      </c>
      <c r="AZ2585" s="2">
        <v>0</v>
      </c>
      <c r="BA2585" s="2">
        <v>0.33</v>
      </c>
      <c r="BB2585" s="2">
        <v>0.3</v>
      </c>
      <c r="BC2585" s="2">
        <v>100</v>
      </c>
      <c r="BD2585" s="2">
        <v>46.673200000000001</v>
      </c>
      <c r="BE2585" s="4"/>
      <c r="BF2585" s="4"/>
    </row>
    <row r="2586" spans="1:58" x14ac:dyDescent="0.2">
      <c r="A2586" s="29">
        <v>2585</v>
      </c>
      <c r="B2586" s="7" t="s">
        <v>2</v>
      </c>
      <c r="C2586" s="3">
        <v>40010</v>
      </c>
      <c r="D2586" s="4" t="s">
        <v>0</v>
      </c>
      <c r="E2586" s="4" t="s">
        <v>164</v>
      </c>
      <c r="F2586" s="5" t="s">
        <v>191</v>
      </c>
      <c r="G2586" s="6">
        <v>0.87361111111111101</v>
      </c>
      <c r="H2586" s="6">
        <v>0.9145833333333333</v>
      </c>
      <c r="I2586" s="85">
        <f t="shared" si="40"/>
        <v>59.000000000000114</v>
      </c>
      <c r="J2586" s="86">
        <f>I2586*Segmentos!$D$7*(AH2586%)*IF(ISNUMBER(AI2586),AI2586%,0)</f>
        <v>1017915.2000000019</v>
      </c>
      <c r="K2586" s="86">
        <f>I2586*Segmentos!$D$7*(AL2586%)*IF(ISNUMBER(AM2586),AM2586%,0)</f>
        <v>1316880.0000000026</v>
      </c>
      <c r="L2586" s="4"/>
      <c r="M2586" s="2">
        <v>4.9800000000000004</v>
      </c>
      <c r="N2586" s="2">
        <v>15.9</v>
      </c>
      <c r="O2586" s="2">
        <v>31.3</v>
      </c>
      <c r="P2586" s="2">
        <v>89.337699999999998</v>
      </c>
      <c r="Q2586" s="2">
        <v>2.0099999999999998</v>
      </c>
      <c r="R2586" s="2">
        <v>6.1</v>
      </c>
      <c r="S2586" s="2">
        <v>32.700000000000003</v>
      </c>
      <c r="T2586" s="2">
        <v>6.0065</v>
      </c>
      <c r="U2586" s="2">
        <v>3.65</v>
      </c>
      <c r="V2586" s="2">
        <v>15.5</v>
      </c>
      <c r="W2586" s="2">
        <v>23.6</v>
      </c>
      <c r="X2586" s="2">
        <v>13.728199999999999</v>
      </c>
      <c r="Y2586" s="2">
        <v>6.6</v>
      </c>
      <c r="Z2586" s="2">
        <v>20.100000000000001</v>
      </c>
      <c r="AA2586" s="2">
        <v>32.9</v>
      </c>
      <c r="AB2586" s="2">
        <v>34.9636</v>
      </c>
      <c r="AC2586" s="2">
        <v>5.89</v>
      </c>
      <c r="AD2586" s="2">
        <v>17.5</v>
      </c>
      <c r="AE2586" s="2">
        <v>33.700000000000003</v>
      </c>
      <c r="AF2586" s="2">
        <v>34.639299999999999</v>
      </c>
      <c r="AG2586" s="2">
        <v>4.32</v>
      </c>
      <c r="AH2586" s="22">
        <v>16.399999999999999</v>
      </c>
      <c r="AI2586" s="22">
        <v>26.3</v>
      </c>
      <c r="AJ2586" s="22">
        <v>36.752200000000002</v>
      </c>
      <c r="AK2586" s="18">
        <v>5.58</v>
      </c>
      <c r="AL2586" s="18">
        <v>15.5</v>
      </c>
      <c r="AM2586" s="18">
        <v>36</v>
      </c>
      <c r="AN2586" s="2">
        <v>52.5854</v>
      </c>
      <c r="AO2586" s="2">
        <v>4.9400000000000004</v>
      </c>
      <c r="AP2586" s="2">
        <v>14.6</v>
      </c>
      <c r="AQ2586" s="2">
        <v>33.700000000000003</v>
      </c>
      <c r="AR2586" s="2">
        <v>9.6752000000000002</v>
      </c>
      <c r="AS2586" s="2">
        <v>5.64</v>
      </c>
      <c r="AT2586" s="2">
        <v>16.8</v>
      </c>
      <c r="AU2586" s="2">
        <v>33.6</v>
      </c>
      <c r="AV2586" s="2">
        <v>22.2637</v>
      </c>
      <c r="AW2586" s="2">
        <v>4.1900000000000004</v>
      </c>
      <c r="AX2586" s="2">
        <v>16.3</v>
      </c>
      <c r="AY2586" s="2">
        <v>25.7</v>
      </c>
      <c r="AZ2586" s="2">
        <v>21.623799999999999</v>
      </c>
      <c r="BA2586" s="2">
        <v>5.21</v>
      </c>
      <c r="BB2586" s="2">
        <v>15.5</v>
      </c>
      <c r="BC2586" s="2">
        <v>33.5</v>
      </c>
      <c r="BD2586" s="2">
        <v>35.774999999999999</v>
      </c>
      <c r="BE2586" s="4"/>
      <c r="BF2586" s="4"/>
    </row>
    <row r="2587" spans="1:58" x14ac:dyDescent="0.2">
      <c r="A2587" s="29">
        <v>2586</v>
      </c>
      <c r="B2587" s="7" t="s">
        <v>16</v>
      </c>
      <c r="C2587" s="3">
        <v>40010</v>
      </c>
      <c r="D2587" s="4" t="s">
        <v>13</v>
      </c>
      <c r="E2587" s="4" t="s">
        <v>166</v>
      </c>
      <c r="F2587" s="5" t="s">
        <v>191</v>
      </c>
      <c r="G2587" s="6">
        <v>0.91388888888888886</v>
      </c>
      <c r="H2587" s="6">
        <v>0.91736111111111107</v>
      </c>
      <c r="I2587" s="85">
        <f t="shared" si="40"/>
        <v>4.9999999999999822</v>
      </c>
      <c r="J2587" s="86">
        <f>I2587*Segmentos!$D$7*(AH2587%)*IF(ISNUMBER(AI2587),AI2587%,0)</f>
        <v>212263.99999999924</v>
      </c>
      <c r="K2587" s="86">
        <f>I2587*Segmentos!$D$7*(AL2587%)*IF(ISNUMBER(AM2587),AM2587%,0)</f>
        <v>241407.9999999991</v>
      </c>
      <c r="L2587" s="4"/>
      <c r="M2587" s="2">
        <v>11.38</v>
      </c>
      <c r="N2587" s="2">
        <v>16.100000000000001</v>
      </c>
      <c r="O2587" s="2">
        <v>70.8</v>
      </c>
      <c r="P2587" s="2">
        <v>87.835499999999996</v>
      </c>
      <c r="Q2587" s="2">
        <v>5.7</v>
      </c>
      <c r="R2587" s="2">
        <v>7.7</v>
      </c>
      <c r="S2587" s="2">
        <v>74.3</v>
      </c>
      <c r="T2587" s="2">
        <v>7.3407</v>
      </c>
      <c r="U2587" s="2">
        <v>7.85</v>
      </c>
      <c r="V2587" s="2">
        <v>12.1</v>
      </c>
      <c r="W2587" s="2">
        <v>64.8</v>
      </c>
      <c r="X2587" s="2">
        <v>12.6898</v>
      </c>
      <c r="Y2587" s="2">
        <v>11.03</v>
      </c>
      <c r="Z2587" s="2">
        <v>16.8</v>
      </c>
      <c r="AA2587" s="2">
        <v>65.599999999999994</v>
      </c>
      <c r="AB2587" s="2">
        <v>25.125599999999999</v>
      </c>
      <c r="AC2587" s="2">
        <v>16.850000000000001</v>
      </c>
      <c r="AD2587" s="2">
        <v>22.2</v>
      </c>
      <c r="AE2587" s="2">
        <v>75.8</v>
      </c>
      <c r="AF2587" s="2">
        <v>42.679400000000001</v>
      </c>
      <c r="AG2587" s="2">
        <v>10.63</v>
      </c>
      <c r="AH2587" s="22">
        <v>15.7</v>
      </c>
      <c r="AI2587" s="22">
        <v>67.599999999999994</v>
      </c>
      <c r="AJ2587" s="22">
        <v>38.921500000000002</v>
      </c>
      <c r="AK2587" s="18">
        <v>12.06</v>
      </c>
      <c r="AL2587" s="18">
        <v>16.399999999999999</v>
      </c>
      <c r="AM2587" s="18">
        <v>73.599999999999994</v>
      </c>
      <c r="AN2587" s="2">
        <v>48.914000000000001</v>
      </c>
      <c r="AO2587" s="2">
        <v>5.97</v>
      </c>
      <c r="AP2587" s="2">
        <v>10.8</v>
      </c>
      <c r="AQ2587" s="2">
        <v>55.2</v>
      </c>
      <c r="AR2587" s="2">
        <v>5.0347999999999997</v>
      </c>
      <c r="AS2587" s="2">
        <v>8.6999999999999993</v>
      </c>
      <c r="AT2587" s="2">
        <v>12.1</v>
      </c>
      <c r="AU2587" s="2">
        <v>71.7</v>
      </c>
      <c r="AV2587" s="2">
        <v>14.7944</v>
      </c>
      <c r="AW2587" s="2">
        <v>10.59</v>
      </c>
      <c r="AX2587" s="2">
        <v>14.2</v>
      </c>
      <c r="AY2587" s="2">
        <v>74.5</v>
      </c>
      <c r="AZ2587" s="2">
        <v>23.496400000000001</v>
      </c>
      <c r="BA2587" s="2">
        <v>15.07</v>
      </c>
      <c r="BB2587" s="2">
        <v>21.3</v>
      </c>
      <c r="BC2587" s="2">
        <v>70.900000000000006</v>
      </c>
      <c r="BD2587" s="2">
        <v>44.51</v>
      </c>
      <c r="BE2587" s="4"/>
      <c r="BF2587" s="4"/>
    </row>
    <row r="2588" spans="1:58" x14ac:dyDescent="0.2">
      <c r="A2588" s="29">
        <v>2587</v>
      </c>
      <c r="B2588" s="7" t="s">
        <v>22</v>
      </c>
      <c r="C2588" s="3">
        <v>40010</v>
      </c>
      <c r="D2588" s="4" t="s">
        <v>21</v>
      </c>
      <c r="E2588" s="4" t="s">
        <v>164</v>
      </c>
      <c r="F2588" s="5" t="s">
        <v>191</v>
      </c>
      <c r="G2588" s="6">
        <v>0.83333333333333337</v>
      </c>
      <c r="H2588" s="6">
        <v>0.875</v>
      </c>
      <c r="I2588" s="85">
        <f t="shared" si="40"/>
        <v>59.999999999999943</v>
      </c>
      <c r="J2588" s="86">
        <f>I2588*Segmentos!$D$7*(AH2588%)*IF(ISNUMBER(AI2588),AI2588%,0)</f>
        <v>478079.99999999953</v>
      </c>
      <c r="K2588" s="86">
        <f>I2588*Segmentos!$D$7*(AL2588%)*IF(ISNUMBER(AM2588),AM2588%,0)</f>
        <v>361871.99999999965</v>
      </c>
      <c r="L2588" s="4"/>
      <c r="M2588" s="2">
        <v>1.74</v>
      </c>
      <c r="N2588" s="2">
        <v>5.0999999999999996</v>
      </c>
      <c r="O2588" s="2">
        <v>34.4</v>
      </c>
      <c r="P2588" s="2">
        <v>94.707800000000006</v>
      </c>
      <c r="Q2588" s="2">
        <v>0.06</v>
      </c>
      <c r="R2588" s="2">
        <v>0.3</v>
      </c>
      <c r="S2588" s="2">
        <v>18.7</v>
      </c>
      <c r="T2588" s="2">
        <v>0.54630000000000001</v>
      </c>
      <c r="U2588" s="2">
        <v>1.38</v>
      </c>
      <c r="V2588" s="2">
        <v>3.7</v>
      </c>
      <c r="W2588" s="2">
        <v>37.1</v>
      </c>
      <c r="X2588" s="2">
        <v>15.6897</v>
      </c>
      <c r="Y2588" s="2">
        <v>0.69</v>
      </c>
      <c r="Z2588" s="2">
        <v>4.9000000000000004</v>
      </c>
      <c r="AA2588" s="2">
        <v>14.2</v>
      </c>
      <c r="AB2588" s="2">
        <v>11.0923</v>
      </c>
      <c r="AC2588" s="2">
        <v>3.78</v>
      </c>
      <c r="AD2588" s="2">
        <v>8.5</v>
      </c>
      <c r="AE2588" s="2">
        <v>44.3</v>
      </c>
      <c r="AF2588" s="2">
        <v>67.379499999999993</v>
      </c>
      <c r="AG2588" s="2">
        <v>1.99</v>
      </c>
      <c r="AH2588" s="22">
        <v>6</v>
      </c>
      <c r="AI2588" s="22">
        <v>33.200000000000003</v>
      </c>
      <c r="AJ2588" s="22">
        <v>51.3307</v>
      </c>
      <c r="AK2588" s="18">
        <v>1.52</v>
      </c>
      <c r="AL2588" s="18">
        <v>4.2</v>
      </c>
      <c r="AM2588" s="18">
        <v>35.9</v>
      </c>
      <c r="AN2588" s="2">
        <v>43.377200000000002</v>
      </c>
      <c r="AO2588" s="2">
        <v>1.21</v>
      </c>
      <c r="AP2588" s="2">
        <v>5.7</v>
      </c>
      <c r="AQ2588" s="2">
        <v>21</v>
      </c>
      <c r="AR2588" s="2">
        <v>7.1665999999999999</v>
      </c>
      <c r="AS2588" s="2">
        <v>1.84</v>
      </c>
      <c r="AT2588" s="2">
        <v>4.2</v>
      </c>
      <c r="AU2588" s="2">
        <v>43.7</v>
      </c>
      <c r="AV2588" s="2">
        <v>22.006</v>
      </c>
      <c r="AW2588" s="2">
        <v>1.62</v>
      </c>
      <c r="AX2588" s="2">
        <v>4.7</v>
      </c>
      <c r="AY2588" s="2">
        <v>34.799999999999997</v>
      </c>
      <c r="AZ2588" s="2">
        <v>25.322099999999999</v>
      </c>
      <c r="BA2588" s="2">
        <v>1.93</v>
      </c>
      <c r="BB2588" s="2">
        <v>5.7</v>
      </c>
      <c r="BC2588" s="2">
        <v>34</v>
      </c>
      <c r="BD2588" s="2">
        <v>40.213099999999997</v>
      </c>
      <c r="BE2588" s="4"/>
      <c r="BF2588" s="4"/>
    </row>
    <row r="2589" spans="1:58" x14ac:dyDescent="0.2">
      <c r="A2589" s="29">
        <v>2588</v>
      </c>
      <c r="B2589" s="7" t="s">
        <v>130</v>
      </c>
      <c r="C2589" s="3">
        <v>40010</v>
      </c>
      <c r="D2589" s="4" t="s">
        <v>8</v>
      </c>
      <c r="E2589" s="4" t="s">
        <v>176</v>
      </c>
      <c r="F2589" s="5" t="s">
        <v>191</v>
      </c>
      <c r="G2589" s="6">
        <v>0.91666666666666663</v>
      </c>
      <c r="H2589" s="6">
        <v>2.9861111111111113E-2</v>
      </c>
      <c r="I2589" s="85">
        <f t="shared" si="40"/>
        <v>163.00000000000006</v>
      </c>
      <c r="J2589" s="86">
        <f>I2589*Segmentos!$D$7*(AH2589%)*IF(ISNUMBER(AI2589),AI2589%,0)</f>
        <v>4452442.8000000017</v>
      </c>
      <c r="K2589" s="86">
        <f>I2589*Segmentos!$D$7*(AL2589%)*IF(ISNUMBER(AM2589),AM2589%,0)</f>
        <v>4729999.200000002</v>
      </c>
      <c r="L2589" s="4"/>
      <c r="M2589" s="2">
        <v>7.05</v>
      </c>
      <c r="N2589" s="2">
        <v>31.6</v>
      </c>
      <c r="O2589" s="2">
        <v>22.3</v>
      </c>
      <c r="P2589" s="2">
        <v>80.313199999999995</v>
      </c>
      <c r="Q2589" s="2">
        <v>4.38</v>
      </c>
      <c r="R2589" s="2">
        <v>21.8</v>
      </c>
      <c r="S2589" s="2">
        <v>20.100000000000001</v>
      </c>
      <c r="T2589" s="2">
        <v>8.3145000000000007</v>
      </c>
      <c r="U2589" s="2">
        <v>7.34</v>
      </c>
      <c r="V2589" s="2">
        <v>28.3</v>
      </c>
      <c r="W2589" s="2">
        <v>25.9</v>
      </c>
      <c r="X2589" s="2">
        <v>17.534700000000001</v>
      </c>
      <c r="Y2589" s="2">
        <v>8.17</v>
      </c>
      <c r="Z2589" s="2">
        <v>37.799999999999997</v>
      </c>
      <c r="AA2589" s="2">
        <v>21.6</v>
      </c>
      <c r="AB2589" s="2">
        <v>27.485900000000001</v>
      </c>
      <c r="AC2589" s="2">
        <v>7.22</v>
      </c>
      <c r="AD2589" s="2">
        <v>33</v>
      </c>
      <c r="AE2589" s="2">
        <v>21.9</v>
      </c>
      <c r="AF2589" s="2">
        <v>26.978200000000001</v>
      </c>
      <c r="AG2589" s="2">
        <v>6.84</v>
      </c>
      <c r="AH2589" s="22">
        <v>30.9</v>
      </c>
      <c r="AI2589" s="22">
        <v>22.1</v>
      </c>
      <c r="AJ2589" s="22">
        <v>36.935200000000002</v>
      </c>
      <c r="AK2589" s="18">
        <v>7.25</v>
      </c>
      <c r="AL2589" s="18">
        <v>32.1</v>
      </c>
      <c r="AM2589" s="18">
        <v>22.6</v>
      </c>
      <c r="AN2589" s="2">
        <v>43.378</v>
      </c>
      <c r="AO2589" s="2">
        <v>2.79</v>
      </c>
      <c r="AP2589" s="2">
        <v>19.100000000000001</v>
      </c>
      <c r="AQ2589" s="2">
        <v>14.6</v>
      </c>
      <c r="AR2589" s="2">
        <v>3.4678</v>
      </c>
      <c r="AS2589" s="2">
        <v>5.99</v>
      </c>
      <c r="AT2589" s="2">
        <v>27.5</v>
      </c>
      <c r="AU2589" s="2">
        <v>21.7</v>
      </c>
      <c r="AV2589" s="2">
        <v>15.0153</v>
      </c>
      <c r="AW2589" s="2">
        <v>8.3800000000000008</v>
      </c>
      <c r="AX2589" s="2">
        <v>34.1</v>
      </c>
      <c r="AY2589" s="2">
        <v>24.6</v>
      </c>
      <c r="AZ2589" s="2">
        <v>27.4343</v>
      </c>
      <c r="BA2589" s="2">
        <v>7.89</v>
      </c>
      <c r="BB2589" s="2">
        <v>35.5</v>
      </c>
      <c r="BC2589" s="2">
        <v>22.2</v>
      </c>
      <c r="BD2589" s="2">
        <v>34.395800000000001</v>
      </c>
      <c r="BE2589" s="4"/>
      <c r="BF2589" s="4"/>
    </row>
    <row r="2590" spans="1:58" x14ac:dyDescent="0.2">
      <c r="A2590" s="29">
        <v>2589</v>
      </c>
      <c r="B2590" s="7" t="s">
        <v>4</v>
      </c>
      <c r="C2590" s="3">
        <v>40010</v>
      </c>
      <c r="D2590" s="4" t="s">
        <v>3</v>
      </c>
      <c r="E2590" s="4" t="s">
        <v>165</v>
      </c>
      <c r="F2590" s="5" t="s">
        <v>191</v>
      </c>
      <c r="G2590" s="6">
        <v>0.7715277777777777</v>
      </c>
      <c r="H2590" s="6">
        <v>0.87430555555555556</v>
      </c>
      <c r="I2590" s="85">
        <f t="shared" si="40"/>
        <v>148.00000000000011</v>
      </c>
      <c r="J2590" s="86">
        <f>I2590*Segmentos!$D$7*(AH2590%)*IF(ISNUMBER(AI2590),AI2590%,0)</f>
        <v>2083248.0000000019</v>
      </c>
      <c r="K2590" s="86">
        <f>I2590*Segmentos!$D$7*(AL2590%)*IF(ISNUMBER(AM2590),AM2590%,0)</f>
        <v>2258006.4000000018</v>
      </c>
      <c r="L2590" s="4"/>
      <c r="M2590" s="2">
        <v>3.67</v>
      </c>
      <c r="N2590" s="2">
        <v>15.8</v>
      </c>
      <c r="O2590" s="2">
        <v>23.2</v>
      </c>
      <c r="P2590" s="2">
        <v>79.0625</v>
      </c>
      <c r="Q2590" s="2">
        <v>3.55</v>
      </c>
      <c r="R2590" s="2">
        <v>14.7</v>
      </c>
      <c r="S2590" s="2">
        <v>24.1</v>
      </c>
      <c r="T2590" s="2">
        <v>12.763299999999999</v>
      </c>
      <c r="U2590" s="2">
        <v>3.56</v>
      </c>
      <c r="V2590" s="2">
        <v>15.4</v>
      </c>
      <c r="W2590" s="2">
        <v>23.2</v>
      </c>
      <c r="X2590" s="2">
        <v>16.113800000000001</v>
      </c>
      <c r="Y2590" s="2">
        <v>3.6</v>
      </c>
      <c r="Z2590" s="2">
        <v>15.7</v>
      </c>
      <c r="AA2590" s="2">
        <v>22.9</v>
      </c>
      <c r="AB2590" s="2">
        <v>22.897500000000001</v>
      </c>
      <c r="AC2590" s="2">
        <v>3.85</v>
      </c>
      <c r="AD2590" s="2">
        <v>16.7</v>
      </c>
      <c r="AE2590" s="2">
        <v>23.1</v>
      </c>
      <c r="AF2590" s="2">
        <v>27.287800000000001</v>
      </c>
      <c r="AG2590" s="2">
        <v>3.5</v>
      </c>
      <c r="AH2590" s="22">
        <v>15.3</v>
      </c>
      <c r="AI2590" s="22">
        <v>23</v>
      </c>
      <c r="AJ2590" s="22">
        <v>35.858499999999999</v>
      </c>
      <c r="AK2590" s="18">
        <v>3.81</v>
      </c>
      <c r="AL2590" s="18">
        <v>16.3</v>
      </c>
      <c r="AM2590" s="18">
        <v>23.4</v>
      </c>
      <c r="AN2590" s="2">
        <v>43.204000000000001</v>
      </c>
      <c r="AO2590" s="2">
        <v>2.0299999999999998</v>
      </c>
      <c r="AP2590" s="2">
        <v>7.4</v>
      </c>
      <c r="AQ2590" s="2">
        <v>27.4</v>
      </c>
      <c r="AR2590" s="2">
        <v>4.7770000000000001</v>
      </c>
      <c r="AS2590" s="2">
        <v>2.25</v>
      </c>
      <c r="AT2590" s="2">
        <v>12.7</v>
      </c>
      <c r="AU2590" s="2">
        <v>17.7</v>
      </c>
      <c r="AV2590" s="2">
        <v>10.681900000000001</v>
      </c>
      <c r="AW2590" s="2">
        <v>3.45</v>
      </c>
      <c r="AX2590" s="2">
        <v>14.3</v>
      </c>
      <c r="AY2590" s="2">
        <v>24.2</v>
      </c>
      <c r="AZ2590" s="2">
        <v>21.413399999999999</v>
      </c>
      <c r="BA2590" s="2">
        <v>5.1100000000000003</v>
      </c>
      <c r="BB2590" s="2">
        <v>21.1</v>
      </c>
      <c r="BC2590" s="2">
        <v>24.2</v>
      </c>
      <c r="BD2590" s="2">
        <v>42.190199999999997</v>
      </c>
      <c r="BE2590" s="4"/>
      <c r="BF2590" s="4"/>
    </row>
    <row r="2591" spans="1:58" x14ac:dyDescent="0.2">
      <c r="A2591" s="29">
        <v>2590</v>
      </c>
      <c r="B2591" s="7" t="s">
        <v>15</v>
      </c>
      <c r="C2591" s="3">
        <v>40011</v>
      </c>
      <c r="D2591" s="4" t="s">
        <v>13</v>
      </c>
      <c r="E2591" s="4" t="s">
        <v>164</v>
      </c>
      <c r="F2591" s="5" t="s">
        <v>192</v>
      </c>
      <c r="G2591" s="6">
        <v>0.875</v>
      </c>
      <c r="H2591" s="6">
        <v>0.9145833333333333</v>
      </c>
      <c r="I2591" s="85">
        <f t="shared" si="40"/>
        <v>56.999999999999957</v>
      </c>
      <c r="J2591" s="86">
        <f>I2591*Segmentos!$D$7*(AH2591%)*IF(ISNUMBER(AI2591),AI2591%,0)</f>
        <v>1833302.3999999985</v>
      </c>
      <c r="K2591" s="86">
        <f>I2591*Segmentos!$D$7*(AL2591%)*IF(ISNUMBER(AM2591),AM2591%,0)</f>
        <v>2332964.399999998</v>
      </c>
      <c r="L2591" s="4"/>
      <c r="M2591" s="2">
        <v>9.19</v>
      </c>
      <c r="N2591" s="2">
        <v>20.399999999999999</v>
      </c>
      <c r="O2591" s="2">
        <v>45.2</v>
      </c>
      <c r="P2591" s="2">
        <v>85.728700000000003</v>
      </c>
      <c r="Q2591" s="2">
        <v>4.5999999999999996</v>
      </c>
      <c r="R2591" s="2">
        <v>11</v>
      </c>
      <c r="S2591" s="2">
        <v>41.8</v>
      </c>
      <c r="T2591" s="2">
        <v>7.1496000000000004</v>
      </c>
      <c r="U2591" s="2">
        <v>7.53</v>
      </c>
      <c r="V2591" s="2">
        <v>14.4</v>
      </c>
      <c r="W2591" s="2">
        <v>52.4</v>
      </c>
      <c r="X2591" s="2">
        <v>14.718500000000001</v>
      </c>
      <c r="Y2591" s="2">
        <v>7.99</v>
      </c>
      <c r="Z2591" s="2">
        <v>22.2</v>
      </c>
      <c r="AA2591" s="2">
        <v>36.1</v>
      </c>
      <c r="AB2591" s="2">
        <v>22.0045</v>
      </c>
      <c r="AC2591" s="2">
        <v>13.67</v>
      </c>
      <c r="AD2591" s="2">
        <v>27.3</v>
      </c>
      <c r="AE2591" s="2">
        <v>50.1</v>
      </c>
      <c r="AF2591" s="2">
        <v>41.856099999999998</v>
      </c>
      <c r="AG2591" s="2">
        <v>8.0299999999999994</v>
      </c>
      <c r="AH2591" s="22">
        <v>18.399999999999999</v>
      </c>
      <c r="AI2591" s="22">
        <v>43.7</v>
      </c>
      <c r="AJ2591" s="22">
        <v>35.526200000000003</v>
      </c>
      <c r="AK2591" s="18">
        <v>10.24</v>
      </c>
      <c r="AL2591" s="18">
        <v>22.1</v>
      </c>
      <c r="AM2591" s="18">
        <v>46.3</v>
      </c>
      <c r="AN2591" s="2">
        <v>50.202500000000001</v>
      </c>
      <c r="AO2591" s="2">
        <v>7.34</v>
      </c>
      <c r="AP2591" s="2">
        <v>14.5</v>
      </c>
      <c r="AQ2591" s="2">
        <v>50.5</v>
      </c>
      <c r="AR2591" s="2">
        <v>7.4793000000000003</v>
      </c>
      <c r="AS2591" s="2">
        <v>6.38</v>
      </c>
      <c r="AT2591" s="2">
        <v>14.8</v>
      </c>
      <c r="AU2591" s="2">
        <v>43.3</v>
      </c>
      <c r="AV2591" s="2">
        <v>13.105399999999999</v>
      </c>
      <c r="AW2591" s="2">
        <v>9.44</v>
      </c>
      <c r="AX2591" s="2">
        <v>21.8</v>
      </c>
      <c r="AY2591" s="2">
        <v>43.3</v>
      </c>
      <c r="AZ2591" s="2">
        <v>25.294499999999999</v>
      </c>
      <c r="BA2591" s="2">
        <v>11.16</v>
      </c>
      <c r="BB2591" s="2">
        <v>24.1</v>
      </c>
      <c r="BC2591" s="2">
        <v>46.2</v>
      </c>
      <c r="BD2591" s="2">
        <v>39.849499999999999</v>
      </c>
      <c r="BE2591" s="4"/>
      <c r="BF2591" s="4"/>
    </row>
    <row r="2592" spans="1:58" x14ac:dyDescent="0.2">
      <c r="A2592" s="29">
        <v>2591</v>
      </c>
      <c r="B2592" s="7" t="s">
        <v>5</v>
      </c>
      <c r="C2592" s="3">
        <v>40011</v>
      </c>
      <c r="D2592" s="4" t="s">
        <v>3</v>
      </c>
      <c r="E2592" s="4" t="s">
        <v>164</v>
      </c>
      <c r="F2592" s="5" t="s">
        <v>192</v>
      </c>
      <c r="G2592" s="6">
        <v>0.87361111111111101</v>
      </c>
      <c r="H2592" s="6">
        <v>0.91736111111111107</v>
      </c>
      <c r="I2592" s="85">
        <f t="shared" si="40"/>
        <v>63.000000000000099</v>
      </c>
      <c r="J2592" s="86">
        <f>I2592*Segmentos!$D$7*(AH2592%)*IF(ISNUMBER(AI2592),AI2592%,0)</f>
        <v>1479744.0000000026</v>
      </c>
      <c r="K2592" s="86">
        <f>I2592*Segmentos!$D$7*(AL2592%)*IF(ISNUMBER(AM2592),AM2592%,0)</f>
        <v>1558065.6000000022</v>
      </c>
      <c r="L2592" s="4"/>
      <c r="M2592" s="2">
        <v>6.04</v>
      </c>
      <c r="N2592" s="2">
        <v>16.2</v>
      </c>
      <c r="O2592" s="2">
        <v>37.200000000000003</v>
      </c>
      <c r="P2592" s="2">
        <v>86.727900000000005</v>
      </c>
      <c r="Q2592" s="2">
        <v>4.34</v>
      </c>
      <c r="R2592" s="2">
        <v>8.6999999999999993</v>
      </c>
      <c r="S2592" s="2">
        <v>50.1</v>
      </c>
      <c r="T2592" s="2">
        <v>10.3888</v>
      </c>
      <c r="U2592" s="2">
        <v>3.87</v>
      </c>
      <c r="V2592" s="2">
        <v>11.1</v>
      </c>
      <c r="W2592" s="2">
        <v>34.9</v>
      </c>
      <c r="X2592" s="2">
        <v>11.6538</v>
      </c>
      <c r="Y2592" s="2">
        <v>8.93</v>
      </c>
      <c r="Z2592" s="2">
        <v>22.9</v>
      </c>
      <c r="AA2592" s="2">
        <v>38.9</v>
      </c>
      <c r="AB2592" s="2">
        <v>37.829000000000001</v>
      </c>
      <c r="AC2592" s="2">
        <v>5.7</v>
      </c>
      <c r="AD2592" s="2">
        <v>17.399999999999999</v>
      </c>
      <c r="AE2592" s="2">
        <v>32.799999999999997</v>
      </c>
      <c r="AF2592" s="2">
        <v>26.856200000000001</v>
      </c>
      <c r="AG2592" s="2">
        <v>5.87</v>
      </c>
      <c r="AH2592" s="22">
        <v>16</v>
      </c>
      <c r="AI2592" s="22">
        <v>36.700000000000003</v>
      </c>
      <c r="AJ2592" s="22">
        <v>39.988</v>
      </c>
      <c r="AK2592" s="18">
        <v>6.2</v>
      </c>
      <c r="AL2592" s="18">
        <v>16.399999999999999</v>
      </c>
      <c r="AM2592" s="18">
        <v>37.700000000000003</v>
      </c>
      <c r="AN2592" s="2">
        <v>46.739899999999999</v>
      </c>
      <c r="AO2592" s="2">
        <v>3.63</v>
      </c>
      <c r="AP2592" s="2">
        <v>11.9</v>
      </c>
      <c r="AQ2592" s="2">
        <v>30.5</v>
      </c>
      <c r="AR2592" s="2">
        <v>5.6898</v>
      </c>
      <c r="AS2592" s="2">
        <v>6.03</v>
      </c>
      <c r="AT2592" s="2">
        <v>14.7</v>
      </c>
      <c r="AU2592" s="2">
        <v>41</v>
      </c>
      <c r="AV2592" s="2">
        <v>19.064800000000002</v>
      </c>
      <c r="AW2592" s="2">
        <v>5.28</v>
      </c>
      <c r="AX2592" s="2">
        <v>18.600000000000001</v>
      </c>
      <c r="AY2592" s="2">
        <v>28.4</v>
      </c>
      <c r="AZ2592" s="2">
        <v>21.770299999999999</v>
      </c>
      <c r="BA2592" s="2">
        <v>7.32</v>
      </c>
      <c r="BB2592" s="2">
        <v>16.600000000000001</v>
      </c>
      <c r="BC2592" s="2">
        <v>44</v>
      </c>
      <c r="BD2592" s="2">
        <v>40.203000000000003</v>
      </c>
      <c r="BE2592" s="4"/>
      <c r="BF2592" s="4"/>
    </row>
    <row r="2593" spans="1:58" x14ac:dyDescent="0.2">
      <c r="A2593" s="29">
        <v>2592</v>
      </c>
      <c r="B2593" s="7" t="s">
        <v>49</v>
      </c>
      <c r="C2593" s="3">
        <v>40011</v>
      </c>
      <c r="D2593" s="4" t="s">
        <v>28</v>
      </c>
      <c r="E2593" s="4" t="s">
        <v>168</v>
      </c>
      <c r="F2593" s="5" t="s">
        <v>192</v>
      </c>
      <c r="G2593" s="6">
        <v>0.91666666666666663</v>
      </c>
      <c r="H2593" s="6">
        <v>0.99861111111111101</v>
      </c>
      <c r="I2593" s="85">
        <f t="shared" si="40"/>
        <v>117.9999999999999</v>
      </c>
      <c r="J2593" s="86">
        <f>I2593*Segmentos!$D$7*(AH2593%)*IF(ISNUMBER(AI2593),AI2593%,0)</f>
        <v>394214.39999999967</v>
      </c>
      <c r="K2593" s="86">
        <f>I2593*Segmentos!$D$7*(AL2593%)*IF(ISNUMBER(AM2593),AM2593%,0)</f>
        <v>390107.99999999971</v>
      </c>
      <c r="L2593" s="4" t="s">
        <v>516</v>
      </c>
      <c r="M2593" s="2">
        <v>0.83</v>
      </c>
      <c r="N2593" s="2">
        <v>5.3</v>
      </c>
      <c r="O2593" s="2">
        <v>15.8</v>
      </c>
      <c r="P2593" s="2">
        <v>89.110100000000003</v>
      </c>
      <c r="Q2593" s="2">
        <v>0.53</v>
      </c>
      <c r="R2593" s="2">
        <v>3.2</v>
      </c>
      <c r="S2593" s="2">
        <v>16.8</v>
      </c>
      <c r="T2593" s="2">
        <v>9.5081000000000007</v>
      </c>
      <c r="U2593" s="2">
        <v>0.33</v>
      </c>
      <c r="V2593" s="2">
        <v>3.2</v>
      </c>
      <c r="W2593" s="2">
        <v>10.5</v>
      </c>
      <c r="X2593" s="2">
        <v>7.4978999999999996</v>
      </c>
      <c r="Y2593" s="2">
        <v>0.86</v>
      </c>
      <c r="Z2593" s="2">
        <v>5.8</v>
      </c>
      <c r="AA2593" s="2">
        <v>14.9</v>
      </c>
      <c r="AB2593" s="2">
        <v>27.206399999999999</v>
      </c>
      <c r="AC2593" s="2">
        <v>1.28</v>
      </c>
      <c r="AD2593" s="2">
        <v>7.2</v>
      </c>
      <c r="AE2593" s="2">
        <v>17.7</v>
      </c>
      <c r="AF2593" s="2">
        <v>44.8977</v>
      </c>
      <c r="AG2593" s="2">
        <v>0.84</v>
      </c>
      <c r="AH2593" s="22">
        <v>4.8</v>
      </c>
      <c r="AI2593" s="22">
        <v>17.399999999999999</v>
      </c>
      <c r="AJ2593" s="22">
        <v>42.551499999999997</v>
      </c>
      <c r="AK2593" s="18">
        <v>0.83</v>
      </c>
      <c r="AL2593" s="18">
        <v>5.7</v>
      </c>
      <c r="AM2593" s="18">
        <v>14.5</v>
      </c>
      <c r="AN2593" s="2">
        <v>46.558700000000002</v>
      </c>
      <c r="AO2593" s="2">
        <v>0.39</v>
      </c>
      <c r="AP2593" s="2">
        <v>2.9</v>
      </c>
      <c r="AQ2593" s="2">
        <v>13.3</v>
      </c>
      <c r="AR2593" s="2">
        <v>4.5506000000000002</v>
      </c>
      <c r="AS2593" s="2">
        <v>0.72</v>
      </c>
      <c r="AT2593" s="2">
        <v>3</v>
      </c>
      <c r="AU2593" s="2">
        <v>24.5</v>
      </c>
      <c r="AV2593" s="2">
        <v>17.092600000000001</v>
      </c>
      <c r="AW2593" s="2">
        <v>0.81</v>
      </c>
      <c r="AX2593" s="2">
        <v>4.7</v>
      </c>
      <c r="AY2593" s="2">
        <v>17.2</v>
      </c>
      <c r="AZ2593" s="2">
        <v>25.093900000000001</v>
      </c>
      <c r="BA2593" s="2">
        <v>1.03</v>
      </c>
      <c r="BB2593" s="2">
        <v>7.7</v>
      </c>
      <c r="BC2593" s="2">
        <v>13.4</v>
      </c>
      <c r="BD2593" s="2">
        <v>42.373100000000001</v>
      </c>
      <c r="BE2593" s="4"/>
      <c r="BF2593" s="4"/>
    </row>
    <row r="2594" spans="1:58" x14ac:dyDescent="0.2">
      <c r="A2594" s="29">
        <v>2593</v>
      </c>
      <c r="B2594" s="7" t="s">
        <v>146</v>
      </c>
      <c r="C2594" s="3">
        <v>40011</v>
      </c>
      <c r="D2594" s="4" t="s">
        <v>0</v>
      </c>
      <c r="E2594" s="4" t="s">
        <v>168</v>
      </c>
      <c r="F2594" s="5" t="s">
        <v>192</v>
      </c>
      <c r="G2594" s="6">
        <v>0.9159722222222223</v>
      </c>
      <c r="H2594" s="6">
        <v>0.97569444444444453</v>
      </c>
      <c r="I2594" s="85">
        <f t="shared" si="40"/>
        <v>86.000000000000014</v>
      </c>
      <c r="J2594" s="86">
        <f>I2594*Segmentos!$D$7*(AH2594%)*IF(ISNUMBER(AI2594),AI2594%,0)</f>
        <v>1340052.0000000002</v>
      </c>
      <c r="K2594" s="86">
        <f>I2594*Segmentos!$D$7*(AL2594%)*IF(ISNUMBER(AM2594),AM2594%,0)</f>
        <v>1389897.6000000003</v>
      </c>
      <c r="L2594" s="4" t="s">
        <v>514</v>
      </c>
      <c r="M2594" s="2">
        <v>3.97</v>
      </c>
      <c r="N2594" s="2">
        <v>15.2</v>
      </c>
      <c r="O2594" s="2">
        <v>26.2</v>
      </c>
      <c r="P2594" s="2">
        <v>68.184700000000007</v>
      </c>
      <c r="Q2594" s="2">
        <v>2.59</v>
      </c>
      <c r="R2594" s="2">
        <v>11.9</v>
      </c>
      <c r="S2594" s="2">
        <v>21.8</v>
      </c>
      <c r="T2594" s="2">
        <v>7.4169</v>
      </c>
      <c r="U2594" s="2">
        <v>4.3099999999999996</v>
      </c>
      <c r="V2594" s="2">
        <v>13.5</v>
      </c>
      <c r="W2594" s="2">
        <v>31.8</v>
      </c>
      <c r="X2594" s="2">
        <v>15.515599999999999</v>
      </c>
      <c r="Y2594" s="2">
        <v>4.9400000000000004</v>
      </c>
      <c r="Z2594" s="2">
        <v>18.2</v>
      </c>
      <c r="AA2594" s="2">
        <v>27.1</v>
      </c>
      <c r="AB2594" s="2">
        <v>25.061399999999999</v>
      </c>
      <c r="AC2594" s="2">
        <v>3.58</v>
      </c>
      <c r="AD2594" s="2">
        <v>15.1</v>
      </c>
      <c r="AE2594" s="2">
        <v>23.7</v>
      </c>
      <c r="AF2594" s="2">
        <v>20.190799999999999</v>
      </c>
      <c r="AG2594" s="2">
        <v>3.89</v>
      </c>
      <c r="AH2594" s="22">
        <v>14.7</v>
      </c>
      <c r="AI2594" s="22">
        <v>26.5</v>
      </c>
      <c r="AJ2594" s="22">
        <v>31.7424</v>
      </c>
      <c r="AK2594" s="18">
        <v>4.03</v>
      </c>
      <c r="AL2594" s="18">
        <v>15.6</v>
      </c>
      <c r="AM2594" s="18">
        <v>25.9</v>
      </c>
      <c r="AN2594" s="2">
        <v>36.4422</v>
      </c>
      <c r="AO2594" s="2">
        <v>2.59</v>
      </c>
      <c r="AP2594" s="2">
        <v>10.6</v>
      </c>
      <c r="AQ2594" s="2">
        <v>24.4</v>
      </c>
      <c r="AR2594" s="2">
        <v>4.8577000000000004</v>
      </c>
      <c r="AS2594" s="2">
        <v>1.79</v>
      </c>
      <c r="AT2594" s="2">
        <v>10.5</v>
      </c>
      <c r="AU2594" s="2">
        <v>17.100000000000001</v>
      </c>
      <c r="AV2594" s="2">
        <v>6.7754000000000003</v>
      </c>
      <c r="AW2594" s="2">
        <v>5.17</v>
      </c>
      <c r="AX2594" s="2">
        <v>15.7</v>
      </c>
      <c r="AY2594" s="2">
        <v>33</v>
      </c>
      <c r="AZ2594" s="2">
        <v>25.523</v>
      </c>
      <c r="BA2594" s="2">
        <v>4.71</v>
      </c>
      <c r="BB2594" s="2">
        <v>18.8</v>
      </c>
      <c r="BC2594" s="2">
        <v>25.1</v>
      </c>
      <c r="BD2594" s="2">
        <v>31.028600000000001</v>
      </c>
      <c r="BE2594" s="4"/>
      <c r="BF2594" s="4"/>
    </row>
    <row r="2595" spans="1:58" x14ac:dyDescent="0.2">
      <c r="A2595" s="29">
        <v>2594</v>
      </c>
      <c r="B2595" s="7" t="s">
        <v>18</v>
      </c>
      <c r="C2595" s="3">
        <v>40011</v>
      </c>
      <c r="D2595" s="4" t="s">
        <v>17</v>
      </c>
      <c r="E2595" s="4" t="s">
        <v>168</v>
      </c>
      <c r="F2595" s="5" t="s">
        <v>192</v>
      </c>
      <c r="G2595" s="6">
        <v>0.8340277777777777</v>
      </c>
      <c r="H2595" s="6">
        <v>0.9145833333333333</v>
      </c>
      <c r="I2595" s="85">
        <f t="shared" si="40"/>
        <v>116.00000000000007</v>
      </c>
      <c r="J2595" s="86">
        <f>I2595*Segmentos!$D$7*(AH2595%)*IF(ISNUMBER(AI2595),AI2595%,0)</f>
        <v>427529.60000000033</v>
      </c>
      <c r="K2595" s="86">
        <f>I2595*Segmentos!$D$7*(AL2595%)*IF(ISNUMBER(AM2595),AM2595%,0)</f>
        <v>382800.00000000023</v>
      </c>
      <c r="L2595" s="4" t="s">
        <v>515</v>
      </c>
      <c r="M2595" s="2">
        <v>0.87</v>
      </c>
      <c r="N2595" s="2">
        <v>2.9</v>
      </c>
      <c r="O2595" s="2">
        <v>29.8</v>
      </c>
      <c r="P2595" s="2">
        <v>97.357100000000003</v>
      </c>
      <c r="Q2595" s="2">
        <v>0.1</v>
      </c>
      <c r="R2595" s="2">
        <v>1.1000000000000001</v>
      </c>
      <c r="S2595" s="2">
        <v>9.3000000000000007</v>
      </c>
      <c r="T2595" s="2">
        <v>1.8622000000000001</v>
      </c>
      <c r="U2595" s="2">
        <v>0</v>
      </c>
      <c r="V2595" s="2">
        <v>0.1</v>
      </c>
      <c r="W2595" s="2">
        <v>3.4</v>
      </c>
      <c r="X2595" s="2">
        <v>6.93E-2</v>
      </c>
      <c r="Y2595" s="2">
        <v>1.1000000000000001</v>
      </c>
      <c r="Z2595" s="2">
        <v>3.4</v>
      </c>
      <c r="AA2595" s="2">
        <v>32</v>
      </c>
      <c r="AB2595" s="2">
        <v>36.253900000000002</v>
      </c>
      <c r="AC2595" s="2">
        <v>1.61</v>
      </c>
      <c r="AD2595" s="2">
        <v>5.2</v>
      </c>
      <c r="AE2595" s="2">
        <v>30.8</v>
      </c>
      <c r="AF2595" s="2">
        <v>59.171599999999998</v>
      </c>
      <c r="AG2595" s="2">
        <v>0.92</v>
      </c>
      <c r="AH2595" s="22">
        <v>3.4</v>
      </c>
      <c r="AI2595" s="22">
        <v>27.1</v>
      </c>
      <c r="AJ2595" s="22">
        <v>48.652099999999997</v>
      </c>
      <c r="AK2595" s="18">
        <v>0.83</v>
      </c>
      <c r="AL2595" s="18">
        <v>2.5</v>
      </c>
      <c r="AM2595" s="18">
        <v>33</v>
      </c>
      <c r="AN2595" s="2">
        <v>48.704900000000002</v>
      </c>
      <c r="AO2595" s="2">
        <v>0.08</v>
      </c>
      <c r="AP2595" s="2">
        <v>1.8</v>
      </c>
      <c r="AQ2595" s="2">
        <v>4.5999999999999996</v>
      </c>
      <c r="AR2595" s="2">
        <v>1.0028999999999999</v>
      </c>
      <c r="AS2595" s="2">
        <v>0.08</v>
      </c>
      <c r="AT2595" s="2">
        <v>0.8</v>
      </c>
      <c r="AU2595" s="2">
        <v>9.3000000000000007</v>
      </c>
      <c r="AV2595" s="2">
        <v>1.8875999999999999</v>
      </c>
      <c r="AW2595" s="2">
        <v>0.99</v>
      </c>
      <c r="AX2595" s="2">
        <v>2.8</v>
      </c>
      <c r="AY2595" s="2">
        <v>35.200000000000003</v>
      </c>
      <c r="AZ2595" s="2">
        <v>31.844000000000001</v>
      </c>
      <c r="BA2595" s="2">
        <v>1.46</v>
      </c>
      <c r="BB2595" s="2">
        <v>4.5999999999999996</v>
      </c>
      <c r="BC2595" s="2">
        <v>32.200000000000003</v>
      </c>
      <c r="BD2595" s="2">
        <v>62.622500000000002</v>
      </c>
      <c r="BE2595" s="4"/>
      <c r="BF2595" s="4"/>
    </row>
    <row r="2596" spans="1:58" x14ac:dyDescent="0.2">
      <c r="A2596" s="29">
        <v>2595</v>
      </c>
      <c r="B2596" s="7" t="s">
        <v>20</v>
      </c>
      <c r="C2596" s="3">
        <v>40011</v>
      </c>
      <c r="D2596" s="4" t="s">
        <v>17</v>
      </c>
      <c r="E2596" s="4" t="s">
        <v>169</v>
      </c>
      <c r="F2596" s="5" t="s">
        <v>192</v>
      </c>
      <c r="G2596" s="6">
        <v>0.91666666666666663</v>
      </c>
      <c r="H2596" s="6">
        <v>0.95833333333333337</v>
      </c>
      <c r="I2596" s="85">
        <f t="shared" si="40"/>
        <v>60.000000000000107</v>
      </c>
      <c r="J2596" s="86">
        <f>I2596*Segmentos!$D$7*(AH2596%)*IF(ISNUMBER(AI2596),AI2596%,0)</f>
        <v>88128.00000000016</v>
      </c>
      <c r="K2596" s="86">
        <f>I2596*Segmentos!$D$7*(AL2596%)*IF(ISNUMBER(AM2596),AM2596%,0)</f>
        <v>84000.000000000131</v>
      </c>
      <c r="L2596" s="4"/>
      <c r="M2596" s="2">
        <v>0.36</v>
      </c>
      <c r="N2596" s="2">
        <v>1.6</v>
      </c>
      <c r="O2596" s="2">
        <v>22.5</v>
      </c>
      <c r="P2596" s="2">
        <v>98.177499999999995</v>
      </c>
      <c r="Q2596" s="2">
        <v>0.05</v>
      </c>
      <c r="R2596" s="2">
        <v>0.4</v>
      </c>
      <c r="S2596" s="2">
        <v>15</v>
      </c>
      <c r="T2596" s="2">
        <v>2.4601999999999999</v>
      </c>
      <c r="U2596" s="2">
        <v>0</v>
      </c>
      <c r="V2596" s="2">
        <v>0</v>
      </c>
      <c r="W2596" s="8" t="s">
        <v>577</v>
      </c>
      <c r="X2596" s="2">
        <v>0</v>
      </c>
      <c r="Y2596" s="2">
        <v>0.09</v>
      </c>
      <c r="Z2596" s="2">
        <v>1.6</v>
      </c>
      <c r="AA2596" s="2">
        <v>5.7</v>
      </c>
      <c r="AB2596" s="2">
        <v>7.2816000000000001</v>
      </c>
      <c r="AC2596" s="2">
        <v>0.99</v>
      </c>
      <c r="AD2596" s="2">
        <v>3.3</v>
      </c>
      <c r="AE2596" s="2">
        <v>30.3</v>
      </c>
      <c r="AF2596" s="2">
        <v>88.435699999999997</v>
      </c>
      <c r="AG2596" s="2">
        <v>0.37</v>
      </c>
      <c r="AH2596" s="22">
        <v>1.8</v>
      </c>
      <c r="AI2596" s="22">
        <v>20.399999999999999</v>
      </c>
      <c r="AJ2596" s="22">
        <v>47.599899999999998</v>
      </c>
      <c r="AK2596" s="18">
        <v>0.35</v>
      </c>
      <c r="AL2596" s="18">
        <v>1.4</v>
      </c>
      <c r="AM2596" s="18">
        <v>25</v>
      </c>
      <c r="AN2596" s="2">
        <v>50.577599999999997</v>
      </c>
      <c r="AO2596" s="2">
        <v>0.02</v>
      </c>
      <c r="AP2596" s="2">
        <v>0.4</v>
      </c>
      <c r="AQ2596" s="2">
        <v>3.9</v>
      </c>
      <c r="AR2596" s="2">
        <v>0.45229999999999998</v>
      </c>
      <c r="AS2596" s="2">
        <v>0.01</v>
      </c>
      <c r="AT2596" s="2">
        <v>0.3</v>
      </c>
      <c r="AU2596" s="2">
        <v>3.3</v>
      </c>
      <c r="AV2596" s="2">
        <v>0.68230000000000002</v>
      </c>
      <c r="AW2596" s="2">
        <v>0.35</v>
      </c>
      <c r="AX2596" s="2">
        <v>2</v>
      </c>
      <c r="AY2596" s="2">
        <v>17.100000000000001</v>
      </c>
      <c r="AZ2596" s="2">
        <v>27.384799999999998</v>
      </c>
      <c r="BA2596" s="2">
        <v>0.67</v>
      </c>
      <c r="BB2596" s="2">
        <v>2.2999999999999998</v>
      </c>
      <c r="BC2596" s="2">
        <v>28.6</v>
      </c>
      <c r="BD2596" s="2">
        <v>69.658100000000005</v>
      </c>
      <c r="BE2596" s="4"/>
      <c r="BF2596" s="4"/>
    </row>
    <row r="2597" spans="1:58" x14ac:dyDescent="0.2">
      <c r="A2597" s="29">
        <v>2596</v>
      </c>
      <c r="B2597" s="7" t="s">
        <v>11</v>
      </c>
      <c r="C2597" s="3">
        <v>40011</v>
      </c>
      <c r="D2597" s="4" t="s">
        <v>0</v>
      </c>
      <c r="E2597" s="4" t="s">
        <v>166</v>
      </c>
      <c r="F2597" s="5" t="s">
        <v>192</v>
      </c>
      <c r="G2597" s="6">
        <v>0.91388888888888886</v>
      </c>
      <c r="H2597" s="6">
        <v>0.9159722222222223</v>
      </c>
      <c r="I2597" s="85">
        <f t="shared" si="40"/>
        <v>3.0000000000001492</v>
      </c>
      <c r="J2597" s="86">
        <f>I2597*Segmentos!$D$7*(AH2597%)*IF(ISNUMBER(AI2597),AI2597%,0)</f>
        <v>50220.000000002503</v>
      </c>
      <c r="K2597" s="86">
        <f>I2597*Segmentos!$D$7*(AL2597%)*IF(ISNUMBER(AM2597),AM2597%,0)</f>
        <v>41228.400000002046</v>
      </c>
      <c r="L2597" s="4"/>
      <c r="M2597" s="2">
        <v>3.81</v>
      </c>
      <c r="N2597" s="2">
        <v>4.5999999999999996</v>
      </c>
      <c r="O2597" s="2">
        <v>81.900000000000006</v>
      </c>
      <c r="P2597" s="2">
        <v>81.464299999999994</v>
      </c>
      <c r="Q2597" s="2">
        <v>3.09</v>
      </c>
      <c r="R2597" s="2">
        <v>3.4</v>
      </c>
      <c r="S2597" s="2">
        <v>90.9</v>
      </c>
      <c r="T2597" s="2">
        <v>11.0532</v>
      </c>
      <c r="U2597" s="2">
        <v>1.93</v>
      </c>
      <c r="V2597" s="2">
        <v>2.2999999999999998</v>
      </c>
      <c r="W2597" s="2">
        <v>83.1</v>
      </c>
      <c r="X2597" s="2">
        <v>8.6536000000000008</v>
      </c>
      <c r="Y2597" s="2">
        <v>3.6</v>
      </c>
      <c r="Z2597" s="2">
        <v>4.0999999999999996</v>
      </c>
      <c r="AA2597" s="2">
        <v>88.3</v>
      </c>
      <c r="AB2597" s="2">
        <v>22.764099999999999</v>
      </c>
      <c r="AC2597" s="2">
        <v>5.55</v>
      </c>
      <c r="AD2597" s="2">
        <v>7.3</v>
      </c>
      <c r="AE2597" s="2">
        <v>76.2</v>
      </c>
      <c r="AF2597" s="2">
        <v>38.993499999999997</v>
      </c>
      <c r="AG2597" s="2">
        <v>4.22</v>
      </c>
      <c r="AH2597" s="22">
        <v>5</v>
      </c>
      <c r="AI2597" s="22">
        <v>83.7</v>
      </c>
      <c r="AJ2597" s="22">
        <v>42.8538</v>
      </c>
      <c r="AK2597" s="18">
        <v>3.43</v>
      </c>
      <c r="AL2597" s="18">
        <v>4.3</v>
      </c>
      <c r="AM2597" s="18">
        <v>79.900000000000006</v>
      </c>
      <c r="AN2597" s="2">
        <v>38.610500000000002</v>
      </c>
      <c r="AO2597" s="2">
        <v>2.54</v>
      </c>
      <c r="AP2597" s="2">
        <v>2.8</v>
      </c>
      <c r="AQ2597" s="2">
        <v>91.3</v>
      </c>
      <c r="AR2597" s="2">
        <v>5.9371999999999998</v>
      </c>
      <c r="AS2597" s="2">
        <v>3.91</v>
      </c>
      <c r="AT2597" s="2">
        <v>5.4</v>
      </c>
      <c r="AU2597" s="2">
        <v>71.900000000000006</v>
      </c>
      <c r="AV2597" s="2">
        <v>18.419</v>
      </c>
      <c r="AW2597" s="2">
        <v>3.14</v>
      </c>
      <c r="AX2597" s="2">
        <v>4.4000000000000004</v>
      </c>
      <c r="AY2597" s="2">
        <v>71</v>
      </c>
      <c r="AZ2597" s="2">
        <v>19.305800000000001</v>
      </c>
      <c r="BA2597" s="2">
        <v>4.6100000000000003</v>
      </c>
      <c r="BB2597" s="2">
        <v>4.9000000000000004</v>
      </c>
      <c r="BC2597" s="2">
        <v>94</v>
      </c>
      <c r="BD2597" s="2">
        <v>37.802300000000002</v>
      </c>
      <c r="BE2597" s="4"/>
      <c r="BF2597" s="4"/>
    </row>
    <row r="2598" spans="1:58" x14ac:dyDescent="0.2">
      <c r="A2598" s="29">
        <v>2597</v>
      </c>
      <c r="B2598" s="7" t="s">
        <v>11</v>
      </c>
      <c r="C2598" s="3">
        <v>40011</v>
      </c>
      <c r="D2598" s="4" t="s">
        <v>8</v>
      </c>
      <c r="E2598" s="4" t="s">
        <v>166</v>
      </c>
      <c r="F2598" s="5" t="s">
        <v>192</v>
      </c>
      <c r="G2598" s="6">
        <v>0.90763888888888899</v>
      </c>
      <c r="H2598" s="6">
        <v>0.90902777777777777</v>
      </c>
      <c r="I2598" s="85">
        <f t="shared" si="40"/>
        <v>1.999999999999833</v>
      </c>
      <c r="J2598" s="86">
        <f>I2598*Segmentos!$D$7*(AH2598%)*IF(ISNUMBER(AI2598),AI2598%,0)</f>
        <v>26247.99999999781</v>
      </c>
      <c r="K2598" s="86">
        <f>I2598*Segmentos!$D$7*(AL2598%)*IF(ISNUMBER(AM2598),AM2598%,0)</f>
        <v>37999.999999996828</v>
      </c>
      <c r="L2598" s="4"/>
      <c r="M2598" s="2">
        <v>4.0999999999999996</v>
      </c>
      <c r="N2598" s="2">
        <v>4.3</v>
      </c>
      <c r="O2598" s="2">
        <v>95.6</v>
      </c>
      <c r="P2598" s="2">
        <v>89.062200000000004</v>
      </c>
      <c r="Q2598" s="2">
        <v>4.2</v>
      </c>
      <c r="R2598" s="2">
        <v>4.5999999999999996</v>
      </c>
      <c r="S2598" s="2">
        <v>91</v>
      </c>
      <c r="T2598" s="2">
        <v>15.2395</v>
      </c>
      <c r="U2598" s="2">
        <v>2.0099999999999998</v>
      </c>
      <c r="V2598" s="2">
        <v>2</v>
      </c>
      <c r="W2598" s="2">
        <v>100</v>
      </c>
      <c r="X2598" s="2">
        <v>9.1807999999999996</v>
      </c>
      <c r="Y2598" s="2">
        <v>2.0499999999999998</v>
      </c>
      <c r="Z2598" s="2">
        <v>2</v>
      </c>
      <c r="AA2598" s="2">
        <v>100</v>
      </c>
      <c r="AB2598" s="2">
        <v>13.145300000000001</v>
      </c>
      <c r="AC2598" s="2">
        <v>7.22</v>
      </c>
      <c r="AD2598" s="2">
        <v>7.6</v>
      </c>
      <c r="AE2598" s="2">
        <v>95.2</v>
      </c>
      <c r="AF2598" s="2">
        <v>51.496600000000001</v>
      </c>
      <c r="AG2598" s="2">
        <v>3.32</v>
      </c>
      <c r="AH2598" s="22">
        <v>3.4</v>
      </c>
      <c r="AI2598" s="22">
        <v>96.5</v>
      </c>
      <c r="AJ2598" s="22">
        <v>34.234099999999998</v>
      </c>
      <c r="AK2598" s="18">
        <v>4.8</v>
      </c>
      <c r="AL2598" s="18">
        <v>5</v>
      </c>
      <c r="AM2598" s="18">
        <v>95</v>
      </c>
      <c r="AN2598" s="2">
        <v>54.828099999999999</v>
      </c>
      <c r="AO2598" s="2">
        <v>1.22</v>
      </c>
      <c r="AP2598" s="2">
        <v>1.2</v>
      </c>
      <c r="AQ2598" s="2">
        <v>100</v>
      </c>
      <c r="AR2598" s="2">
        <v>2.9041000000000001</v>
      </c>
      <c r="AS2598" s="2">
        <v>1.91</v>
      </c>
      <c r="AT2598" s="2">
        <v>2</v>
      </c>
      <c r="AU2598" s="2">
        <v>94</v>
      </c>
      <c r="AV2598" s="2">
        <v>9.1438000000000006</v>
      </c>
      <c r="AW2598" s="2">
        <v>4.78</v>
      </c>
      <c r="AX2598" s="2">
        <v>5.0999999999999996</v>
      </c>
      <c r="AY2598" s="2">
        <v>93</v>
      </c>
      <c r="AZ2598" s="2">
        <v>29.882200000000001</v>
      </c>
      <c r="BA2598" s="2">
        <v>5.66</v>
      </c>
      <c r="BB2598" s="2">
        <v>5.8</v>
      </c>
      <c r="BC2598" s="2">
        <v>97.4</v>
      </c>
      <c r="BD2598" s="2">
        <v>47.132199999999997</v>
      </c>
      <c r="BE2598" s="4"/>
      <c r="BF2598" s="4"/>
    </row>
    <row r="2599" spans="1:58" x14ac:dyDescent="0.2">
      <c r="A2599" s="29">
        <v>2598</v>
      </c>
      <c r="B2599" s="7" t="s">
        <v>6</v>
      </c>
      <c r="C2599" s="3">
        <v>40011</v>
      </c>
      <c r="D2599" s="4" t="s">
        <v>3</v>
      </c>
      <c r="E2599" s="4" t="s">
        <v>166</v>
      </c>
      <c r="F2599" s="5" t="s">
        <v>192</v>
      </c>
      <c r="G2599" s="6">
        <v>0.90833333333333333</v>
      </c>
      <c r="H2599" s="6">
        <v>0.90902777777777777</v>
      </c>
      <c r="I2599" s="85">
        <f t="shared" si="40"/>
        <v>0.99999999999999645</v>
      </c>
      <c r="J2599" s="86">
        <f>I2599*Segmentos!$D$7*(AH2599%)*IF(ISNUMBER(AI2599),AI2599%,0)</f>
        <v>24799.999999999913</v>
      </c>
      <c r="K2599" s="86">
        <f>I2599*Segmentos!$D$7*(AL2599%)*IF(ISNUMBER(AM2599),AM2599%,0)</f>
        <v>21599.999999999927</v>
      </c>
      <c r="L2599" s="4"/>
      <c r="M2599" s="2">
        <v>5.81</v>
      </c>
      <c r="N2599" s="2">
        <v>5.8</v>
      </c>
      <c r="O2599" s="2">
        <v>100</v>
      </c>
      <c r="P2599" s="2">
        <v>86.657600000000002</v>
      </c>
      <c r="Q2599" s="2">
        <v>3.34</v>
      </c>
      <c r="R2599" s="2">
        <v>3.3</v>
      </c>
      <c r="S2599" s="2">
        <v>100</v>
      </c>
      <c r="T2599" s="2">
        <v>8.3020999999999994</v>
      </c>
      <c r="U2599" s="2">
        <v>4.28</v>
      </c>
      <c r="V2599" s="2">
        <v>4.3</v>
      </c>
      <c r="W2599" s="2">
        <v>100</v>
      </c>
      <c r="X2599" s="2">
        <v>13.3659</v>
      </c>
      <c r="Y2599" s="2">
        <v>9.74</v>
      </c>
      <c r="Z2599" s="2">
        <v>9.6999999999999993</v>
      </c>
      <c r="AA2599" s="2">
        <v>100</v>
      </c>
      <c r="AB2599" s="2">
        <v>42.896099999999997</v>
      </c>
      <c r="AC2599" s="2">
        <v>4.51</v>
      </c>
      <c r="AD2599" s="2">
        <v>4.5</v>
      </c>
      <c r="AE2599" s="2">
        <v>100</v>
      </c>
      <c r="AF2599" s="2">
        <v>22.093499999999999</v>
      </c>
      <c r="AG2599" s="2">
        <v>6.22</v>
      </c>
      <c r="AH2599" s="22">
        <v>6.2</v>
      </c>
      <c r="AI2599" s="22">
        <v>100</v>
      </c>
      <c r="AJ2599" s="22">
        <v>44.038400000000003</v>
      </c>
      <c r="AK2599" s="18">
        <v>5.44</v>
      </c>
      <c r="AL2599" s="18">
        <v>5.4</v>
      </c>
      <c r="AM2599" s="18">
        <v>100</v>
      </c>
      <c r="AN2599" s="2">
        <v>42.619199999999999</v>
      </c>
      <c r="AO2599" s="2">
        <v>4.59</v>
      </c>
      <c r="AP2599" s="2">
        <v>4.5999999999999996</v>
      </c>
      <c r="AQ2599" s="2">
        <v>100</v>
      </c>
      <c r="AR2599" s="2">
        <v>7.4847000000000001</v>
      </c>
      <c r="AS2599" s="2">
        <v>6.23</v>
      </c>
      <c r="AT2599" s="2">
        <v>6.2</v>
      </c>
      <c r="AU2599" s="2">
        <v>100</v>
      </c>
      <c r="AV2599" s="2">
        <v>20.467300000000002</v>
      </c>
      <c r="AW2599" s="2">
        <v>4.24</v>
      </c>
      <c r="AX2599" s="2">
        <v>4.2</v>
      </c>
      <c r="AY2599" s="2">
        <v>100</v>
      </c>
      <c r="AZ2599" s="2">
        <v>18.1629</v>
      </c>
      <c r="BA2599" s="2">
        <v>7.1</v>
      </c>
      <c r="BB2599" s="2">
        <v>7.1</v>
      </c>
      <c r="BC2599" s="2">
        <v>100</v>
      </c>
      <c r="BD2599" s="2">
        <v>40.5426</v>
      </c>
      <c r="BE2599" s="4"/>
      <c r="BF2599" s="4"/>
    </row>
    <row r="2600" spans="1:58" x14ac:dyDescent="0.2">
      <c r="A2600" s="29">
        <v>2599</v>
      </c>
      <c r="B2600" s="7" t="s">
        <v>31</v>
      </c>
      <c r="C2600" s="3">
        <v>40011</v>
      </c>
      <c r="D2600" s="4" t="s">
        <v>28</v>
      </c>
      <c r="E2600" s="4" t="s">
        <v>166</v>
      </c>
      <c r="F2600" s="5" t="s">
        <v>192</v>
      </c>
      <c r="G2600" s="6">
        <v>0.91041666666666676</v>
      </c>
      <c r="H2600" s="6">
        <v>0.91388888888888886</v>
      </c>
      <c r="I2600" s="85">
        <f t="shared" si="40"/>
        <v>4.9999999999998224</v>
      </c>
      <c r="J2600" s="86">
        <f>I2600*Segmentos!$D$7*(AH2600%)*IF(ISNUMBER(AI2600),AI2600%,0)</f>
        <v>14615.999999999482</v>
      </c>
      <c r="K2600" s="86">
        <f>I2600*Segmentos!$D$7*(AL2600%)*IF(ISNUMBER(AM2600),AM2600%,0)</f>
        <v>12235.999999999565</v>
      </c>
      <c r="L2600" s="4"/>
      <c r="M2600" s="2">
        <v>0.66</v>
      </c>
      <c r="N2600" s="2">
        <v>1.3</v>
      </c>
      <c r="O2600" s="2">
        <v>51.2</v>
      </c>
      <c r="P2600" s="2">
        <v>94.6404</v>
      </c>
      <c r="Q2600" s="2">
        <v>0.27</v>
      </c>
      <c r="R2600" s="2">
        <v>0.3</v>
      </c>
      <c r="S2600" s="2">
        <v>100</v>
      </c>
      <c r="T2600" s="2">
        <v>6.3441999999999998</v>
      </c>
      <c r="U2600" s="2">
        <v>0.1</v>
      </c>
      <c r="V2600" s="2">
        <v>0.5</v>
      </c>
      <c r="W2600" s="2">
        <v>20</v>
      </c>
      <c r="X2600" s="2">
        <v>3.0891999999999999</v>
      </c>
      <c r="Y2600" s="2">
        <v>0.15</v>
      </c>
      <c r="Z2600" s="2">
        <v>0.8</v>
      </c>
      <c r="AA2600" s="2">
        <v>20</v>
      </c>
      <c r="AB2600" s="2">
        <v>6.5180999999999996</v>
      </c>
      <c r="AC2600" s="2">
        <v>1.68</v>
      </c>
      <c r="AD2600" s="2">
        <v>2.8</v>
      </c>
      <c r="AE2600" s="2">
        <v>60.3</v>
      </c>
      <c r="AF2600" s="2">
        <v>78.688800000000001</v>
      </c>
      <c r="AG2600" s="2">
        <v>0.73</v>
      </c>
      <c r="AH2600" s="22">
        <v>1.2</v>
      </c>
      <c r="AI2600" s="22">
        <v>60.9</v>
      </c>
      <c r="AJ2600" s="22">
        <v>49.013300000000001</v>
      </c>
      <c r="AK2600" s="18">
        <v>0.61</v>
      </c>
      <c r="AL2600" s="18">
        <v>1.4</v>
      </c>
      <c r="AM2600" s="18">
        <v>43.7</v>
      </c>
      <c r="AN2600" s="2">
        <v>45.627099999999999</v>
      </c>
      <c r="AO2600" s="2">
        <v>0.11</v>
      </c>
      <c r="AP2600" s="2">
        <v>0.2</v>
      </c>
      <c r="AQ2600" s="2">
        <v>53.3</v>
      </c>
      <c r="AR2600" s="2">
        <v>1.6673</v>
      </c>
      <c r="AS2600" s="2">
        <v>0.18</v>
      </c>
      <c r="AT2600" s="2">
        <v>0.6</v>
      </c>
      <c r="AU2600" s="2">
        <v>28.3</v>
      </c>
      <c r="AV2600" s="2">
        <v>5.5906000000000002</v>
      </c>
      <c r="AW2600" s="2">
        <v>0.21</v>
      </c>
      <c r="AX2600" s="2">
        <v>0.6</v>
      </c>
      <c r="AY2600" s="2">
        <v>33.299999999999997</v>
      </c>
      <c r="AZ2600" s="2">
        <v>8.4963999999999995</v>
      </c>
      <c r="BA2600" s="2">
        <v>1.45</v>
      </c>
      <c r="BB2600" s="2">
        <v>2.5</v>
      </c>
      <c r="BC2600" s="2">
        <v>57.8</v>
      </c>
      <c r="BD2600" s="2">
        <v>78.886099999999999</v>
      </c>
      <c r="BE2600" s="4"/>
      <c r="BF2600" s="4"/>
    </row>
    <row r="2601" spans="1:58" x14ac:dyDescent="0.2">
      <c r="A2601" s="29">
        <v>2600</v>
      </c>
      <c r="B2601" s="7" t="s">
        <v>38</v>
      </c>
      <c r="C2601" s="3">
        <v>40011</v>
      </c>
      <c r="D2601" s="4" t="s">
        <v>8</v>
      </c>
      <c r="E2601" s="4" t="s">
        <v>165</v>
      </c>
      <c r="F2601" s="5" t="s">
        <v>192</v>
      </c>
      <c r="G2601" s="6">
        <v>0.8125</v>
      </c>
      <c r="H2601" s="6">
        <v>0.87361111111111101</v>
      </c>
      <c r="I2601" s="85">
        <f t="shared" si="40"/>
        <v>87.999999999999844</v>
      </c>
      <c r="J2601" s="86">
        <f>I2601*Segmentos!$D$7*(AH2601%)*IF(ISNUMBER(AI2601),AI2601%,0)</f>
        <v>742367.99999999872</v>
      </c>
      <c r="K2601" s="86">
        <f>I2601*Segmentos!$D$7*(AL2601%)*IF(ISNUMBER(AM2601),AM2601%,0)</f>
        <v>892319.9999999986</v>
      </c>
      <c r="L2601" s="4"/>
      <c r="M2601" s="2">
        <v>2.33</v>
      </c>
      <c r="N2601" s="2">
        <v>11.3</v>
      </c>
      <c r="O2601" s="2">
        <v>20.6</v>
      </c>
      <c r="P2601" s="2">
        <v>74.161600000000007</v>
      </c>
      <c r="Q2601" s="2">
        <v>3.11</v>
      </c>
      <c r="R2601" s="2">
        <v>7.7</v>
      </c>
      <c r="S2601" s="2">
        <v>40.299999999999997</v>
      </c>
      <c r="T2601" s="2">
        <v>16.508800000000001</v>
      </c>
      <c r="U2601" s="2">
        <v>1.66</v>
      </c>
      <c r="V2601" s="2">
        <v>7.9</v>
      </c>
      <c r="W2601" s="2">
        <v>21.2</v>
      </c>
      <c r="X2601" s="2">
        <v>11.105399999999999</v>
      </c>
      <c r="Y2601" s="2">
        <v>2.63</v>
      </c>
      <c r="Z2601" s="2">
        <v>11.9</v>
      </c>
      <c r="AA2601" s="2">
        <v>22.1</v>
      </c>
      <c r="AB2601" s="2">
        <v>24.682600000000001</v>
      </c>
      <c r="AC2601" s="2">
        <v>2.09</v>
      </c>
      <c r="AD2601" s="2">
        <v>14.8</v>
      </c>
      <c r="AE2601" s="2">
        <v>14.1</v>
      </c>
      <c r="AF2601" s="2">
        <v>21.864699999999999</v>
      </c>
      <c r="AG2601" s="2">
        <v>2.1</v>
      </c>
      <c r="AH2601" s="22">
        <v>9.5</v>
      </c>
      <c r="AI2601" s="22">
        <v>22.2</v>
      </c>
      <c r="AJ2601" s="22">
        <v>31.770299999999999</v>
      </c>
      <c r="AK2601" s="18">
        <v>2.5299999999999998</v>
      </c>
      <c r="AL2601" s="18">
        <v>13</v>
      </c>
      <c r="AM2601" s="18">
        <v>19.5</v>
      </c>
      <c r="AN2601" s="2">
        <v>42.391300000000001</v>
      </c>
      <c r="AO2601" s="2">
        <v>0.4</v>
      </c>
      <c r="AP2601" s="2">
        <v>6.1</v>
      </c>
      <c r="AQ2601" s="2">
        <v>6.6</v>
      </c>
      <c r="AR2601" s="2">
        <v>1.3948</v>
      </c>
      <c r="AS2601" s="2">
        <v>1.41</v>
      </c>
      <c r="AT2601" s="2">
        <v>9.5</v>
      </c>
      <c r="AU2601" s="2">
        <v>14.8</v>
      </c>
      <c r="AV2601" s="2">
        <v>9.8664000000000005</v>
      </c>
      <c r="AW2601" s="2">
        <v>2.2200000000000002</v>
      </c>
      <c r="AX2601" s="2">
        <v>9.9</v>
      </c>
      <c r="AY2601" s="2">
        <v>22.3</v>
      </c>
      <c r="AZ2601" s="2">
        <v>20.295400000000001</v>
      </c>
      <c r="BA2601" s="2">
        <v>3.5</v>
      </c>
      <c r="BB2601" s="2">
        <v>14.9</v>
      </c>
      <c r="BC2601" s="2">
        <v>23.5</v>
      </c>
      <c r="BD2601" s="2">
        <v>42.604900000000001</v>
      </c>
      <c r="BE2601" s="4"/>
      <c r="BF2601" s="4"/>
    </row>
    <row r="2602" spans="1:58" x14ac:dyDescent="0.2">
      <c r="A2602" s="29">
        <v>2601</v>
      </c>
      <c r="B2602" s="7" t="s">
        <v>14</v>
      </c>
      <c r="C2602" s="3">
        <v>40011</v>
      </c>
      <c r="D2602" s="4" t="s">
        <v>13</v>
      </c>
      <c r="E2602" s="4" t="s">
        <v>163</v>
      </c>
      <c r="F2602" s="5" t="s">
        <v>192</v>
      </c>
      <c r="G2602" s="6">
        <v>0.8520833333333333</v>
      </c>
      <c r="H2602" s="6">
        <v>0.875</v>
      </c>
      <c r="I2602" s="85">
        <f t="shared" si="40"/>
        <v>33.000000000000043</v>
      </c>
      <c r="J2602" s="86">
        <f>I2602*Segmentos!$D$7*(AH2602%)*IF(ISNUMBER(AI2602),AI2602%,0)</f>
        <v>748096.80000000098</v>
      </c>
      <c r="K2602" s="86">
        <f>I2602*Segmentos!$D$7*(AL2602%)*IF(ISNUMBER(AM2602),AM2602%,0)</f>
        <v>1109433.6000000015</v>
      </c>
      <c r="L2602" s="4"/>
      <c r="M2602" s="2">
        <v>7.12</v>
      </c>
      <c r="N2602" s="2">
        <v>11.2</v>
      </c>
      <c r="O2602" s="2">
        <v>63.3</v>
      </c>
      <c r="P2602" s="2">
        <v>86.421700000000001</v>
      </c>
      <c r="Q2602" s="2">
        <v>4.6399999999999997</v>
      </c>
      <c r="R2602" s="2">
        <v>6.9</v>
      </c>
      <c r="S2602" s="2">
        <v>67.599999999999994</v>
      </c>
      <c r="T2602" s="2">
        <v>9.3901000000000003</v>
      </c>
      <c r="U2602" s="2">
        <v>4.42</v>
      </c>
      <c r="V2602" s="2">
        <v>7.7</v>
      </c>
      <c r="W2602" s="2">
        <v>57.4</v>
      </c>
      <c r="X2602" s="2">
        <v>11.2613</v>
      </c>
      <c r="Y2602" s="2">
        <v>5.63</v>
      </c>
      <c r="Z2602" s="2">
        <v>10</v>
      </c>
      <c r="AA2602" s="2">
        <v>56.1</v>
      </c>
      <c r="AB2602" s="2">
        <v>20.186599999999999</v>
      </c>
      <c r="AC2602" s="2">
        <v>11.44</v>
      </c>
      <c r="AD2602" s="2">
        <v>16.8</v>
      </c>
      <c r="AE2602" s="2">
        <v>68</v>
      </c>
      <c r="AF2602" s="2">
        <v>45.5837</v>
      </c>
      <c r="AG2602" s="2">
        <v>5.69</v>
      </c>
      <c r="AH2602" s="22">
        <v>8.6</v>
      </c>
      <c r="AI2602" s="22">
        <v>65.900000000000006</v>
      </c>
      <c r="AJ2602" s="22">
        <v>32.7607</v>
      </c>
      <c r="AK2602" s="18">
        <v>8.41</v>
      </c>
      <c r="AL2602" s="18">
        <v>13.6</v>
      </c>
      <c r="AM2602" s="18">
        <v>61.8</v>
      </c>
      <c r="AN2602" s="2">
        <v>53.661000000000001</v>
      </c>
      <c r="AO2602" s="2">
        <v>4.34</v>
      </c>
      <c r="AP2602" s="2">
        <v>9</v>
      </c>
      <c r="AQ2602" s="2">
        <v>48.4</v>
      </c>
      <c r="AR2602" s="2">
        <v>5.7544000000000004</v>
      </c>
      <c r="AS2602" s="2">
        <v>3.91</v>
      </c>
      <c r="AT2602" s="2">
        <v>7</v>
      </c>
      <c r="AU2602" s="2">
        <v>55.8</v>
      </c>
      <c r="AV2602" s="2">
        <v>10.469099999999999</v>
      </c>
      <c r="AW2602" s="2">
        <v>7.63</v>
      </c>
      <c r="AX2602" s="2">
        <v>11.1</v>
      </c>
      <c r="AY2602" s="2">
        <v>68.900000000000006</v>
      </c>
      <c r="AZ2602" s="2">
        <v>26.652000000000001</v>
      </c>
      <c r="BA2602" s="2">
        <v>9.3699999999999992</v>
      </c>
      <c r="BB2602" s="2">
        <v>14.4</v>
      </c>
      <c r="BC2602" s="2">
        <v>64.8</v>
      </c>
      <c r="BD2602" s="2">
        <v>43.546199999999999</v>
      </c>
      <c r="BE2602" s="4"/>
      <c r="BF2602" s="4"/>
    </row>
    <row r="2603" spans="1:58" x14ac:dyDescent="0.2">
      <c r="A2603" s="29">
        <v>2602</v>
      </c>
      <c r="B2603" s="7" t="s">
        <v>46</v>
      </c>
      <c r="C2603" s="3">
        <v>40011</v>
      </c>
      <c r="D2603" s="4" t="s">
        <v>0</v>
      </c>
      <c r="E2603" s="4" t="s">
        <v>170</v>
      </c>
      <c r="F2603" s="5" t="s">
        <v>192</v>
      </c>
      <c r="G2603" s="6">
        <v>0.77986111111111101</v>
      </c>
      <c r="H2603" s="6">
        <v>0.87291666666666667</v>
      </c>
      <c r="I2603" s="85">
        <f t="shared" si="40"/>
        <v>134.00000000000017</v>
      </c>
      <c r="J2603" s="86">
        <f>I2603*Segmentos!$D$7*(AH2603%)*IF(ISNUMBER(AI2603),AI2603%,0)</f>
        <v>1635336.0000000021</v>
      </c>
      <c r="K2603" s="86">
        <f>I2603*Segmentos!$D$7*(AL2603%)*IF(ISNUMBER(AM2603),AM2603%,0)</f>
        <v>1931529.6000000027</v>
      </c>
      <c r="L2603" s="4"/>
      <c r="M2603" s="2">
        <v>3.35</v>
      </c>
      <c r="N2603" s="2">
        <v>12.9</v>
      </c>
      <c r="O2603" s="2">
        <v>26</v>
      </c>
      <c r="P2603" s="2">
        <v>65.501499999999993</v>
      </c>
      <c r="Q2603" s="2">
        <v>3.71</v>
      </c>
      <c r="R2603" s="2">
        <v>12.3</v>
      </c>
      <c r="S2603" s="2">
        <v>30.1</v>
      </c>
      <c r="T2603" s="2">
        <v>12.1219</v>
      </c>
      <c r="U2603" s="2">
        <v>3.61</v>
      </c>
      <c r="V2603" s="2">
        <v>15.4</v>
      </c>
      <c r="W2603" s="2">
        <v>23.4</v>
      </c>
      <c r="X2603" s="2">
        <v>14.8139</v>
      </c>
      <c r="Y2603" s="2">
        <v>4.7300000000000004</v>
      </c>
      <c r="Z2603" s="2">
        <v>14.5</v>
      </c>
      <c r="AA2603" s="2">
        <v>32.700000000000003</v>
      </c>
      <c r="AB2603" s="2">
        <v>27.298200000000001</v>
      </c>
      <c r="AC2603" s="2">
        <v>1.75</v>
      </c>
      <c r="AD2603" s="2">
        <v>10.1</v>
      </c>
      <c r="AE2603" s="2">
        <v>17.3</v>
      </c>
      <c r="AF2603" s="2">
        <v>11.2675</v>
      </c>
      <c r="AG2603" s="2">
        <v>3.05</v>
      </c>
      <c r="AH2603" s="22">
        <v>11.3</v>
      </c>
      <c r="AI2603" s="22">
        <v>27</v>
      </c>
      <c r="AJ2603" s="22">
        <v>28.3307</v>
      </c>
      <c r="AK2603" s="18">
        <v>3.62</v>
      </c>
      <c r="AL2603" s="18">
        <v>14.3</v>
      </c>
      <c r="AM2603" s="18">
        <v>25.2</v>
      </c>
      <c r="AN2603" s="2">
        <v>37.1708</v>
      </c>
      <c r="AO2603" s="2">
        <v>3.6</v>
      </c>
      <c r="AP2603" s="2">
        <v>11.1</v>
      </c>
      <c r="AQ2603" s="2">
        <v>32.299999999999997</v>
      </c>
      <c r="AR2603" s="2">
        <v>7.6920000000000002</v>
      </c>
      <c r="AS2603" s="2">
        <v>2.56</v>
      </c>
      <c r="AT2603" s="2">
        <v>12.2</v>
      </c>
      <c r="AU2603" s="2">
        <v>20.9</v>
      </c>
      <c r="AV2603" s="2">
        <v>11.022</v>
      </c>
      <c r="AW2603" s="2">
        <v>2.79</v>
      </c>
      <c r="AX2603" s="2">
        <v>11.3</v>
      </c>
      <c r="AY2603" s="2">
        <v>24.8</v>
      </c>
      <c r="AZ2603" s="2">
        <v>15.713800000000001</v>
      </c>
      <c r="BA2603" s="2">
        <v>4.1500000000000004</v>
      </c>
      <c r="BB2603" s="2">
        <v>15</v>
      </c>
      <c r="BC2603" s="2">
        <v>27.6</v>
      </c>
      <c r="BD2603" s="2">
        <v>31.073599999999999</v>
      </c>
      <c r="BE2603" s="4"/>
      <c r="BF2603" s="4"/>
    </row>
    <row r="2604" spans="1:58" x14ac:dyDescent="0.2">
      <c r="A2604" s="29">
        <v>2603</v>
      </c>
      <c r="B2604" s="7" t="s">
        <v>10</v>
      </c>
      <c r="C2604" s="3">
        <v>40011</v>
      </c>
      <c r="D2604" s="4" t="s">
        <v>8</v>
      </c>
      <c r="E2604" s="4" t="s">
        <v>164</v>
      </c>
      <c r="F2604" s="5" t="s">
        <v>192</v>
      </c>
      <c r="G2604" s="6">
        <v>0.87361111111111101</v>
      </c>
      <c r="H2604" s="6">
        <v>0.91736111111111107</v>
      </c>
      <c r="I2604" s="85">
        <f t="shared" si="40"/>
        <v>63.000000000000099</v>
      </c>
      <c r="J2604" s="86">
        <f>I2604*Segmentos!$D$7*(AH2604%)*IF(ISNUMBER(AI2604),AI2604%,0)</f>
        <v>1094940.0000000019</v>
      </c>
      <c r="K2604" s="86">
        <f>I2604*Segmentos!$D$7*(AL2604%)*IF(ISNUMBER(AM2604),AM2604%,0)</f>
        <v>1148716.8000000019</v>
      </c>
      <c r="L2604" s="4"/>
      <c r="M2604" s="2">
        <v>4.46</v>
      </c>
      <c r="N2604" s="2">
        <v>15.6</v>
      </c>
      <c r="O2604" s="2">
        <v>28.6</v>
      </c>
      <c r="P2604" s="2">
        <v>87.987300000000005</v>
      </c>
      <c r="Q2604" s="2">
        <v>3</v>
      </c>
      <c r="R2604" s="2">
        <v>8.6</v>
      </c>
      <c r="S2604" s="2">
        <v>35</v>
      </c>
      <c r="T2604" s="2">
        <v>9.8724000000000007</v>
      </c>
      <c r="U2604" s="2">
        <v>2.6</v>
      </c>
      <c r="V2604" s="2">
        <v>8.4</v>
      </c>
      <c r="W2604" s="2">
        <v>31.1</v>
      </c>
      <c r="X2604" s="2">
        <v>10.744999999999999</v>
      </c>
      <c r="Y2604" s="2">
        <v>3.54</v>
      </c>
      <c r="Z2604" s="2">
        <v>17.3</v>
      </c>
      <c r="AA2604" s="2">
        <v>20.5</v>
      </c>
      <c r="AB2604" s="2">
        <v>20.647300000000001</v>
      </c>
      <c r="AC2604" s="2">
        <v>7.21</v>
      </c>
      <c r="AD2604" s="2">
        <v>22.2</v>
      </c>
      <c r="AE2604" s="2">
        <v>32.4</v>
      </c>
      <c r="AF2604" s="2">
        <v>46.722499999999997</v>
      </c>
      <c r="AG2604" s="2">
        <v>4.33</v>
      </c>
      <c r="AH2604" s="22">
        <v>15.8</v>
      </c>
      <c r="AI2604" s="22">
        <v>27.5</v>
      </c>
      <c r="AJ2604" s="22">
        <v>40.536799999999999</v>
      </c>
      <c r="AK2604" s="18">
        <v>4.58</v>
      </c>
      <c r="AL2604" s="18">
        <v>15.4</v>
      </c>
      <c r="AM2604" s="18">
        <v>29.6</v>
      </c>
      <c r="AN2604" s="2">
        <v>47.450499999999998</v>
      </c>
      <c r="AO2604" s="2">
        <v>1.48</v>
      </c>
      <c r="AP2604" s="2">
        <v>7.8</v>
      </c>
      <c r="AQ2604" s="2">
        <v>19</v>
      </c>
      <c r="AR2604" s="2">
        <v>3.1856</v>
      </c>
      <c r="AS2604" s="2">
        <v>2.71</v>
      </c>
      <c r="AT2604" s="2">
        <v>10</v>
      </c>
      <c r="AU2604" s="2">
        <v>27.1</v>
      </c>
      <c r="AV2604" s="2">
        <v>11.756600000000001</v>
      </c>
      <c r="AW2604" s="2">
        <v>4.62</v>
      </c>
      <c r="AX2604" s="2">
        <v>18.2</v>
      </c>
      <c r="AY2604" s="2">
        <v>25.5</v>
      </c>
      <c r="AZ2604" s="2">
        <v>26.232199999999999</v>
      </c>
      <c r="BA2604" s="2">
        <v>6.2</v>
      </c>
      <c r="BB2604" s="2">
        <v>19.100000000000001</v>
      </c>
      <c r="BC2604" s="2">
        <v>32.5</v>
      </c>
      <c r="BD2604" s="2">
        <v>46.812899999999999</v>
      </c>
      <c r="BE2604" s="4"/>
      <c r="BF2604" s="4"/>
    </row>
    <row r="2605" spans="1:58" x14ac:dyDescent="0.2">
      <c r="A2605" s="29">
        <v>2604</v>
      </c>
      <c r="B2605" s="7" t="s">
        <v>48</v>
      </c>
      <c r="C2605" s="3">
        <v>40011</v>
      </c>
      <c r="D2605" s="4" t="s">
        <v>8</v>
      </c>
      <c r="E2605" s="4" t="s">
        <v>176</v>
      </c>
      <c r="F2605" s="5" t="s">
        <v>192</v>
      </c>
      <c r="G2605" s="6">
        <v>0.91736111111111107</v>
      </c>
      <c r="H2605" s="6">
        <v>2.2916666666666669E-2</v>
      </c>
      <c r="I2605" s="85">
        <f t="shared" si="40"/>
        <v>152.00000000000006</v>
      </c>
      <c r="J2605" s="86">
        <f>I2605*Segmentos!$D$7*(AH2605%)*IF(ISNUMBER(AI2605),AI2605%,0)</f>
        <v>4122483.200000002</v>
      </c>
      <c r="K2605" s="86">
        <f>I2605*Segmentos!$D$7*(AL2605%)*IF(ISNUMBER(AM2605),AM2605%,0)</f>
        <v>3261068.8000000012</v>
      </c>
      <c r="L2605" s="4"/>
      <c r="M2605" s="2">
        <v>6.05</v>
      </c>
      <c r="N2605" s="2">
        <v>26</v>
      </c>
      <c r="O2605" s="2">
        <v>23.2</v>
      </c>
      <c r="P2605" s="2">
        <v>81.312100000000001</v>
      </c>
      <c r="Q2605" s="2">
        <v>4.1500000000000004</v>
      </c>
      <c r="R2605" s="2">
        <v>19.399999999999999</v>
      </c>
      <c r="S2605" s="2">
        <v>21.4</v>
      </c>
      <c r="T2605" s="2">
        <v>9.3138000000000005</v>
      </c>
      <c r="U2605" s="2">
        <v>4.22</v>
      </c>
      <c r="V2605" s="2">
        <v>21.9</v>
      </c>
      <c r="W2605" s="2">
        <v>19.2</v>
      </c>
      <c r="X2605" s="2">
        <v>11.884</v>
      </c>
      <c r="Y2605" s="2">
        <v>5.83</v>
      </c>
      <c r="Z2605" s="2">
        <v>27.6</v>
      </c>
      <c r="AA2605" s="2">
        <v>21.1</v>
      </c>
      <c r="AB2605" s="2">
        <v>23.1309</v>
      </c>
      <c r="AC2605" s="2">
        <v>8.3800000000000008</v>
      </c>
      <c r="AD2605" s="2">
        <v>30.6</v>
      </c>
      <c r="AE2605" s="2">
        <v>27.4</v>
      </c>
      <c r="AF2605" s="2">
        <v>36.983400000000003</v>
      </c>
      <c r="AG2605" s="2">
        <v>6.79</v>
      </c>
      <c r="AH2605" s="22">
        <v>26.8</v>
      </c>
      <c r="AI2605" s="22">
        <v>25.3</v>
      </c>
      <c r="AJ2605" s="22">
        <v>43.312399999999997</v>
      </c>
      <c r="AK2605" s="18">
        <v>5.38</v>
      </c>
      <c r="AL2605" s="18">
        <v>25.3</v>
      </c>
      <c r="AM2605" s="18">
        <v>21.2</v>
      </c>
      <c r="AN2605" s="2">
        <v>37.999699999999997</v>
      </c>
      <c r="AO2605" s="2">
        <v>1.17</v>
      </c>
      <c r="AP2605" s="2">
        <v>13</v>
      </c>
      <c r="AQ2605" s="2">
        <v>8.9</v>
      </c>
      <c r="AR2605" s="2">
        <v>1.7136</v>
      </c>
      <c r="AS2605" s="2">
        <v>3.84</v>
      </c>
      <c r="AT2605" s="2">
        <v>21.5</v>
      </c>
      <c r="AU2605" s="2">
        <v>17.899999999999999</v>
      </c>
      <c r="AV2605" s="2">
        <v>11.3796</v>
      </c>
      <c r="AW2605" s="2">
        <v>6.69</v>
      </c>
      <c r="AX2605" s="2">
        <v>27.9</v>
      </c>
      <c r="AY2605" s="2">
        <v>23.9</v>
      </c>
      <c r="AZ2605" s="2">
        <v>25.848600000000001</v>
      </c>
      <c r="BA2605" s="2">
        <v>8.23</v>
      </c>
      <c r="BB2605" s="2">
        <v>30.9</v>
      </c>
      <c r="BC2605" s="2">
        <v>26.6</v>
      </c>
      <c r="BD2605" s="2">
        <v>42.3703</v>
      </c>
      <c r="BE2605" s="4"/>
      <c r="BF2605" s="4"/>
    </row>
    <row r="2606" spans="1:58" x14ac:dyDescent="0.2">
      <c r="A2606" s="29">
        <v>2605</v>
      </c>
      <c r="B2606" s="7" t="s">
        <v>89</v>
      </c>
      <c r="C2606" s="3">
        <v>40011</v>
      </c>
      <c r="D2606" s="4" t="s">
        <v>28</v>
      </c>
      <c r="E2606" s="4" t="s">
        <v>169</v>
      </c>
      <c r="F2606" s="5" t="s">
        <v>192</v>
      </c>
      <c r="G2606" s="6">
        <v>0.84097222222222223</v>
      </c>
      <c r="H2606" s="6">
        <v>0.87569444444444444</v>
      </c>
      <c r="I2606" s="85">
        <f t="shared" si="40"/>
        <v>49.999999999999986</v>
      </c>
      <c r="J2606" s="86">
        <f>I2606*Segmentos!$D$7*(AH2606%)*IF(ISNUMBER(AI2606),AI2606%,0)</f>
        <v>347519.99999999983</v>
      </c>
      <c r="K2606" s="86">
        <f>I2606*Segmentos!$D$7*(AL2606%)*IF(ISNUMBER(AM2606),AM2606%,0)</f>
        <v>247799.99999999991</v>
      </c>
      <c r="L2606" s="4"/>
      <c r="M2606" s="2">
        <v>1.47</v>
      </c>
      <c r="N2606" s="2">
        <v>3.3</v>
      </c>
      <c r="O2606" s="2">
        <v>43.9</v>
      </c>
      <c r="P2606" s="2">
        <v>99.475300000000004</v>
      </c>
      <c r="Q2606" s="2">
        <v>0.77</v>
      </c>
      <c r="R2606" s="2">
        <v>1.1000000000000001</v>
      </c>
      <c r="S2606" s="2">
        <v>73.7</v>
      </c>
      <c r="T2606" s="2">
        <v>8.7565000000000008</v>
      </c>
      <c r="U2606" s="2">
        <v>0.36</v>
      </c>
      <c r="V2606" s="2">
        <v>0.6</v>
      </c>
      <c r="W2606" s="2">
        <v>60.4</v>
      </c>
      <c r="X2606" s="2">
        <v>5.1079999999999997</v>
      </c>
      <c r="Y2606" s="2">
        <v>2.1800000000000002</v>
      </c>
      <c r="Z2606" s="2">
        <v>4</v>
      </c>
      <c r="AA2606" s="2">
        <v>54.2</v>
      </c>
      <c r="AB2606" s="2">
        <v>43.698900000000002</v>
      </c>
      <c r="AC2606" s="2">
        <v>1.88</v>
      </c>
      <c r="AD2606" s="2">
        <v>5.6</v>
      </c>
      <c r="AE2606" s="2">
        <v>33.299999999999997</v>
      </c>
      <c r="AF2606" s="2">
        <v>41.911900000000003</v>
      </c>
      <c r="AG2606" s="2">
        <v>1.72</v>
      </c>
      <c r="AH2606" s="22">
        <v>3.2</v>
      </c>
      <c r="AI2606" s="22">
        <v>54.3</v>
      </c>
      <c r="AJ2606" s="22">
        <v>55.357599999999998</v>
      </c>
      <c r="AK2606" s="18">
        <v>1.24</v>
      </c>
      <c r="AL2606" s="18">
        <v>3.5</v>
      </c>
      <c r="AM2606" s="18">
        <v>35.4</v>
      </c>
      <c r="AN2606" s="2">
        <v>44.117699999999999</v>
      </c>
      <c r="AO2606" s="2">
        <v>0.21</v>
      </c>
      <c r="AP2606" s="2">
        <v>1.1000000000000001</v>
      </c>
      <c r="AQ2606" s="2">
        <v>19.2</v>
      </c>
      <c r="AR2606" s="2">
        <v>1.5544</v>
      </c>
      <c r="AS2606" s="2">
        <v>0.75</v>
      </c>
      <c r="AT2606" s="2">
        <v>2.2999999999999998</v>
      </c>
      <c r="AU2606" s="2">
        <v>33</v>
      </c>
      <c r="AV2606" s="2">
        <v>11.268800000000001</v>
      </c>
      <c r="AW2606" s="2">
        <v>1.23</v>
      </c>
      <c r="AX2606" s="2">
        <v>3.8</v>
      </c>
      <c r="AY2606" s="2">
        <v>32.200000000000003</v>
      </c>
      <c r="AZ2606" s="2">
        <v>23.959499999999998</v>
      </c>
      <c r="BA2606" s="2">
        <v>2.41</v>
      </c>
      <c r="BB2606" s="2">
        <v>4.2</v>
      </c>
      <c r="BC2606" s="2">
        <v>57</v>
      </c>
      <c r="BD2606" s="2">
        <v>62.692700000000002</v>
      </c>
      <c r="BE2606" s="4"/>
      <c r="BF2606" s="4"/>
    </row>
    <row r="2607" spans="1:58" x14ac:dyDescent="0.2">
      <c r="A2607" s="29">
        <v>2606</v>
      </c>
      <c r="B2607" s="7" t="s">
        <v>126</v>
      </c>
      <c r="C2607" s="3">
        <v>40011</v>
      </c>
      <c r="D2607" s="4" t="s">
        <v>28</v>
      </c>
      <c r="E2607" s="4" t="s">
        <v>163</v>
      </c>
      <c r="F2607" s="5" t="s">
        <v>192</v>
      </c>
      <c r="G2607" s="6">
        <v>0.87569444444444444</v>
      </c>
      <c r="H2607" s="6">
        <v>0.91041666666666676</v>
      </c>
      <c r="I2607" s="85">
        <f t="shared" si="40"/>
        <v>50.000000000000142</v>
      </c>
      <c r="J2607" s="86">
        <f>I2607*Segmentos!$D$7*(AH2607%)*IF(ISNUMBER(AI2607),AI2607%,0)</f>
        <v>202200.00000000055</v>
      </c>
      <c r="K2607" s="86">
        <f>I2607*Segmentos!$D$7*(AL2607%)*IF(ISNUMBER(AM2607),AM2607%,0)</f>
        <v>191200.00000000052</v>
      </c>
      <c r="L2607" s="4"/>
      <c r="M2607" s="2">
        <v>0.97</v>
      </c>
      <c r="N2607" s="2">
        <v>3.5</v>
      </c>
      <c r="O2607" s="2">
        <v>27.9</v>
      </c>
      <c r="P2607" s="2">
        <v>88.571399999999997</v>
      </c>
      <c r="Q2607" s="2">
        <v>0.3</v>
      </c>
      <c r="R2607" s="2">
        <v>1.2</v>
      </c>
      <c r="S2607" s="2">
        <v>23.9</v>
      </c>
      <c r="T2607" s="2">
        <v>4.4924999999999997</v>
      </c>
      <c r="U2607" s="2">
        <v>0.25</v>
      </c>
      <c r="V2607" s="2">
        <v>0.9</v>
      </c>
      <c r="W2607" s="2">
        <v>27.4</v>
      </c>
      <c r="X2607" s="2">
        <v>4.7018000000000004</v>
      </c>
      <c r="Y2607" s="2">
        <v>0.27</v>
      </c>
      <c r="Z2607" s="2">
        <v>4.8</v>
      </c>
      <c r="AA2607" s="2">
        <v>5.8</v>
      </c>
      <c r="AB2607" s="2">
        <v>7.3958000000000004</v>
      </c>
      <c r="AC2607" s="2">
        <v>2.4</v>
      </c>
      <c r="AD2607" s="2">
        <v>5.0999999999999996</v>
      </c>
      <c r="AE2607" s="2">
        <v>46.8</v>
      </c>
      <c r="AF2607" s="2">
        <v>71.981399999999994</v>
      </c>
      <c r="AG2607" s="2">
        <v>1</v>
      </c>
      <c r="AH2607" s="22">
        <v>3</v>
      </c>
      <c r="AI2607" s="22">
        <v>33.700000000000003</v>
      </c>
      <c r="AJ2607" s="22">
        <v>43.060099999999998</v>
      </c>
      <c r="AK2607" s="18">
        <v>0.95</v>
      </c>
      <c r="AL2607" s="18">
        <v>4</v>
      </c>
      <c r="AM2607" s="18">
        <v>23.9</v>
      </c>
      <c r="AN2607" s="2">
        <v>45.511299999999999</v>
      </c>
      <c r="AO2607" s="2">
        <v>0.2</v>
      </c>
      <c r="AP2607" s="2">
        <v>0.5</v>
      </c>
      <c r="AQ2607" s="2">
        <v>39.4</v>
      </c>
      <c r="AR2607" s="2">
        <v>1.9944</v>
      </c>
      <c r="AS2607" s="2">
        <v>0.54</v>
      </c>
      <c r="AT2607" s="2">
        <v>1.6</v>
      </c>
      <c r="AU2607" s="2">
        <v>34.299999999999997</v>
      </c>
      <c r="AV2607" s="2">
        <v>10.747999999999999</v>
      </c>
      <c r="AW2607" s="2">
        <v>0.54</v>
      </c>
      <c r="AX2607" s="2">
        <v>3.2</v>
      </c>
      <c r="AY2607" s="2">
        <v>16.899999999999999</v>
      </c>
      <c r="AZ2607" s="2">
        <v>14.080299999999999</v>
      </c>
      <c r="BA2607" s="2">
        <v>1.77</v>
      </c>
      <c r="BB2607" s="2">
        <v>5.7</v>
      </c>
      <c r="BC2607" s="2">
        <v>31.1</v>
      </c>
      <c r="BD2607" s="2">
        <v>61.748800000000003</v>
      </c>
      <c r="BE2607" s="4"/>
      <c r="BF2607" s="4"/>
    </row>
    <row r="2608" spans="1:58" x14ac:dyDescent="0.2">
      <c r="A2608" s="29">
        <v>2607</v>
      </c>
      <c r="B2608" s="7" t="s">
        <v>134</v>
      </c>
      <c r="C2608" s="3">
        <v>40011</v>
      </c>
      <c r="D2608" s="4" t="s">
        <v>13</v>
      </c>
      <c r="E2608" s="4" t="s">
        <v>174</v>
      </c>
      <c r="F2608" s="5" t="s">
        <v>192</v>
      </c>
      <c r="G2608" s="6">
        <v>0.91805555555555562</v>
      </c>
      <c r="H2608" s="6">
        <v>8.3333333333333332E-3</v>
      </c>
      <c r="I2608" s="85">
        <f t="shared" si="40"/>
        <v>129.99999999999991</v>
      </c>
      <c r="J2608" s="86">
        <f>I2608*Segmentos!$D$7*(AH2608%)*IF(ISNUMBER(AI2608),AI2608%,0)</f>
        <v>3607135.9999999972</v>
      </c>
      <c r="K2608" s="86">
        <f>I2608*Segmentos!$D$7*(AL2608%)*IF(ISNUMBER(AM2608),AM2608%,0)</f>
        <v>6297615.9999999953</v>
      </c>
      <c r="L2608" s="4"/>
      <c r="M2608" s="2">
        <v>9.66</v>
      </c>
      <c r="N2608" s="2">
        <v>25.4</v>
      </c>
      <c r="O2608" s="2">
        <v>38</v>
      </c>
      <c r="P2608" s="2">
        <v>79.502799999999993</v>
      </c>
      <c r="Q2608" s="2">
        <v>7.35</v>
      </c>
      <c r="R2608" s="2">
        <v>17.899999999999999</v>
      </c>
      <c r="S2608" s="2">
        <v>41.1</v>
      </c>
      <c r="T2608" s="2">
        <v>10.089600000000001</v>
      </c>
      <c r="U2608" s="2">
        <v>8.7200000000000006</v>
      </c>
      <c r="V2608" s="2">
        <v>22.4</v>
      </c>
      <c r="W2608" s="2">
        <v>39</v>
      </c>
      <c r="X2608" s="2">
        <v>15.051500000000001</v>
      </c>
      <c r="Y2608" s="2">
        <v>10.32</v>
      </c>
      <c r="Z2608" s="2">
        <v>28.7</v>
      </c>
      <c r="AA2608" s="2">
        <v>36</v>
      </c>
      <c r="AB2608" s="2">
        <v>25.0717</v>
      </c>
      <c r="AC2608" s="2">
        <v>10.84</v>
      </c>
      <c r="AD2608" s="2">
        <v>28.4</v>
      </c>
      <c r="AE2608" s="2">
        <v>38.200000000000003</v>
      </c>
      <c r="AF2608" s="2">
        <v>29.29</v>
      </c>
      <c r="AG2608" s="2">
        <v>6.93</v>
      </c>
      <c r="AH2608" s="22">
        <v>23.2</v>
      </c>
      <c r="AI2608" s="22">
        <v>29.9</v>
      </c>
      <c r="AJ2608" s="22">
        <v>27.072700000000001</v>
      </c>
      <c r="AK2608" s="18">
        <v>12.12</v>
      </c>
      <c r="AL2608" s="18">
        <v>27.4</v>
      </c>
      <c r="AM2608" s="18">
        <v>44.2</v>
      </c>
      <c r="AN2608" s="2">
        <v>52.430100000000003</v>
      </c>
      <c r="AO2608" s="2">
        <v>5.67</v>
      </c>
      <c r="AP2608" s="2">
        <v>16.600000000000001</v>
      </c>
      <c r="AQ2608" s="2">
        <v>34.1</v>
      </c>
      <c r="AR2608" s="2">
        <v>5.0964999999999998</v>
      </c>
      <c r="AS2608" s="2">
        <v>8.5299999999999994</v>
      </c>
      <c r="AT2608" s="2">
        <v>23.3</v>
      </c>
      <c r="AU2608" s="2">
        <v>36.5</v>
      </c>
      <c r="AV2608" s="2">
        <v>15.458500000000001</v>
      </c>
      <c r="AW2608" s="2">
        <v>10.84</v>
      </c>
      <c r="AX2608" s="2">
        <v>26.7</v>
      </c>
      <c r="AY2608" s="2">
        <v>40.6</v>
      </c>
      <c r="AZ2608" s="2">
        <v>25.656600000000001</v>
      </c>
      <c r="BA2608" s="2">
        <v>10.56</v>
      </c>
      <c r="BB2608" s="2">
        <v>28.2</v>
      </c>
      <c r="BC2608" s="2">
        <v>37.5</v>
      </c>
      <c r="BD2608" s="2">
        <v>33.291200000000003</v>
      </c>
      <c r="BE2608" s="4"/>
      <c r="BF2608" s="4"/>
    </row>
    <row r="2609" spans="1:58" x14ac:dyDescent="0.2">
      <c r="A2609" s="29">
        <v>2608</v>
      </c>
      <c r="B2609" s="7" t="s">
        <v>47</v>
      </c>
      <c r="C2609" s="3">
        <v>40011</v>
      </c>
      <c r="D2609" s="4" t="s">
        <v>3</v>
      </c>
      <c r="E2609" s="4" t="s">
        <v>175</v>
      </c>
      <c r="F2609" s="5" t="s">
        <v>192</v>
      </c>
      <c r="G2609" s="6">
        <v>0.91736111111111107</v>
      </c>
      <c r="H2609" s="6">
        <v>3.3333333333333333E-2</v>
      </c>
      <c r="I2609" s="85">
        <f t="shared" si="40"/>
        <v>167.00000000000006</v>
      </c>
      <c r="J2609" s="86">
        <f>I2609*Segmentos!$D$7*(AH2609%)*IF(ISNUMBER(AI2609),AI2609%,0)</f>
        <v>2096985.600000001</v>
      </c>
      <c r="K2609" s="86">
        <f>I2609*Segmentos!$D$7*(AL2609%)*IF(ISNUMBER(AM2609),AM2609%,0)</f>
        <v>4542533.6000000015</v>
      </c>
      <c r="L2609" s="4"/>
      <c r="M2609" s="2">
        <v>5.0599999999999996</v>
      </c>
      <c r="N2609" s="2">
        <v>25.1</v>
      </c>
      <c r="O2609" s="2">
        <v>20.2</v>
      </c>
      <c r="P2609" s="2">
        <v>88.959000000000003</v>
      </c>
      <c r="Q2609" s="2">
        <v>1.95</v>
      </c>
      <c r="R2609" s="2">
        <v>17.2</v>
      </c>
      <c r="S2609" s="2">
        <v>11.4</v>
      </c>
      <c r="T2609" s="2">
        <v>5.7332000000000001</v>
      </c>
      <c r="U2609" s="2">
        <v>4.75</v>
      </c>
      <c r="V2609" s="2">
        <v>26</v>
      </c>
      <c r="W2609" s="2">
        <v>18.3</v>
      </c>
      <c r="X2609" s="2">
        <v>17.488700000000001</v>
      </c>
      <c r="Y2609" s="2">
        <v>4.7</v>
      </c>
      <c r="Z2609" s="2">
        <v>28.4</v>
      </c>
      <c r="AA2609" s="2">
        <v>16.5</v>
      </c>
      <c r="AB2609" s="2">
        <v>24.379300000000001</v>
      </c>
      <c r="AC2609" s="2">
        <v>7.17</v>
      </c>
      <c r="AD2609" s="2">
        <v>25.5</v>
      </c>
      <c r="AE2609" s="2">
        <v>28.1</v>
      </c>
      <c r="AF2609" s="2">
        <v>41.357999999999997</v>
      </c>
      <c r="AG2609" s="2">
        <v>3.13</v>
      </c>
      <c r="AH2609" s="22">
        <v>21.8</v>
      </c>
      <c r="AI2609" s="22">
        <v>14.4</v>
      </c>
      <c r="AJ2609" s="22">
        <v>26.087800000000001</v>
      </c>
      <c r="AK2609" s="18">
        <v>6.8</v>
      </c>
      <c r="AL2609" s="18">
        <v>28.1</v>
      </c>
      <c r="AM2609" s="18">
        <v>24.2</v>
      </c>
      <c r="AN2609" s="2">
        <v>62.871299999999998</v>
      </c>
      <c r="AO2609" s="2">
        <v>3.44</v>
      </c>
      <c r="AP2609" s="2">
        <v>19.5</v>
      </c>
      <c r="AQ2609" s="2">
        <v>17.7</v>
      </c>
      <c r="AR2609" s="2">
        <v>6.6163999999999996</v>
      </c>
      <c r="AS2609" s="2">
        <v>4.88</v>
      </c>
      <c r="AT2609" s="2">
        <v>25.2</v>
      </c>
      <c r="AU2609" s="2">
        <v>19.3</v>
      </c>
      <c r="AV2609" s="2">
        <v>18.886299999999999</v>
      </c>
      <c r="AW2609" s="2">
        <v>5.46</v>
      </c>
      <c r="AX2609" s="2">
        <v>26.6</v>
      </c>
      <c r="AY2609" s="2">
        <v>20.5</v>
      </c>
      <c r="AZ2609" s="2">
        <v>27.585799999999999</v>
      </c>
      <c r="BA2609" s="2">
        <v>5.33</v>
      </c>
      <c r="BB2609" s="2">
        <v>25.4</v>
      </c>
      <c r="BC2609" s="2">
        <v>21</v>
      </c>
      <c r="BD2609" s="2">
        <v>35.870600000000003</v>
      </c>
      <c r="BE2609" s="4"/>
      <c r="BF2609" s="4"/>
    </row>
    <row r="2610" spans="1:58" x14ac:dyDescent="0.2">
      <c r="A2610" s="29">
        <v>2609</v>
      </c>
      <c r="B2610" s="7" t="s">
        <v>23</v>
      </c>
      <c r="C2610" s="3">
        <v>40011</v>
      </c>
      <c r="D2610" s="4" t="s">
        <v>21</v>
      </c>
      <c r="E2610" s="4" t="s">
        <v>170</v>
      </c>
      <c r="F2610" s="5" t="s">
        <v>192</v>
      </c>
      <c r="G2610" s="6">
        <v>0.87569444444444444</v>
      </c>
      <c r="H2610" s="6">
        <v>0.9291666666666667</v>
      </c>
      <c r="I2610" s="85">
        <f t="shared" si="40"/>
        <v>77.000000000000043</v>
      </c>
      <c r="J2610" s="86">
        <f>I2610*Segmentos!$D$7*(AH2610%)*IF(ISNUMBER(AI2610),AI2610%,0)</f>
        <v>137706.8000000001</v>
      </c>
      <c r="K2610" s="86">
        <f>I2610*Segmentos!$D$7*(AL2610%)*IF(ISNUMBER(AM2610),AM2610%,0)</f>
        <v>185292.8000000001</v>
      </c>
      <c r="L2610" s="4"/>
      <c r="M2610" s="2">
        <v>0.53</v>
      </c>
      <c r="N2610" s="2">
        <v>2.5</v>
      </c>
      <c r="O2610" s="2">
        <v>21.2</v>
      </c>
      <c r="P2610" s="2">
        <v>53.017899999999997</v>
      </c>
      <c r="Q2610" s="2">
        <v>7.0000000000000007E-2</v>
      </c>
      <c r="R2610" s="2">
        <v>1</v>
      </c>
      <c r="S2610" s="2">
        <v>7.2</v>
      </c>
      <c r="T2610" s="2">
        <v>1.1545000000000001</v>
      </c>
      <c r="U2610" s="2">
        <v>0.19</v>
      </c>
      <c r="V2610" s="2">
        <v>1.7</v>
      </c>
      <c r="W2610" s="2">
        <v>11.1</v>
      </c>
      <c r="X2610" s="2">
        <v>4.0453999999999999</v>
      </c>
      <c r="Y2610" s="2">
        <v>1.1599999999999999</v>
      </c>
      <c r="Z2610" s="2">
        <v>3.8</v>
      </c>
      <c r="AA2610" s="2">
        <v>30.6</v>
      </c>
      <c r="AB2610" s="2">
        <v>34.091000000000001</v>
      </c>
      <c r="AC2610" s="2">
        <v>0.42</v>
      </c>
      <c r="AD2610" s="2">
        <v>2.6</v>
      </c>
      <c r="AE2610" s="2">
        <v>15.9</v>
      </c>
      <c r="AF2610" s="2">
        <v>13.7271</v>
      </c>
      <c r="AG2610" s="2">
        <v>0.44</v>
      </c>
      <c r="AH2610" s="22">
        <v>1.7</v>
      </c>
      <c r="AI2610" s="22">
        <v>26.3</v>
      </c>
      <c r="AJ2610" s="22">
        <v>20.927800000000001</v>
      </c>
      <c r="AK2610" s="18">
        <v>0.61</v>
      </c>
      <c r="AL2610" s="18">
        <v>3.2</v>
      </c>
      <c r="AM2610" s="18">
        <v>18.8</v>
      </c>
      <c r="AN2610" s="2">
        <v>32.0901</v>
      </c>
      <c r="AO2610" s="2">
        <v>0.09</v>
      </c>
      <c r="AP2610" s="2">
        <v>1</v>
      </c>
      <c r="AQ2610" s="2">
        <v>8.8000000000000007</v>
      </c>
      <c r="AR2610" s="2">
        <v>0.94710000000000005</v>
      </c>
      <c r="AS2610" s="2">
        <v>0.55000000000000004</v>
      </c>
      <c r="AT2610" s="2">
        <v>1.2</v>
      </c>
      <c r="AU2610" s="2">
        <v>45</v>
      </c>
      <c r="AV2610" s="2">
        <v>12.136200000000001</v>
      </c>
      <c r="AW2610" s="2">
        <v>0.88</v>
      </c>
      <c r="AX2610" s="2">
        <v>3.5</v>
      </c>
      <c r="AY2610" s="2">
        <v>25.4</v>
      </c>
      <c r="AZ2610" s="2">
        <v>25.376799999999999</v>
      </c>
      <c r="BA2610" s="2">
        <v>0.38</v>
      </c>
      <c r="BB2610" s="2">
        <v>2.9</v>
      </c>
      <c r="BC2610" s="2">
        <v>13</v>
      </c>
      <c r="BD2610" s="2">
        <v>14.5578</v>
      </c>
      <c r="BE2610" s="4"/>
      <c r="BF2610" s="4"/>
    </row>
    <row r="2611" spans="1:58" x14ac:dyDescent="0.2">
      <c r="A2611" s="29">
        <v>2610</v>
      </c>
      <c r="B2611" s="7" t="s">
        <v>25</v>
      </c>
      <c r="C2611" s="3">
        <v>40011</v>
      </c>
      <c r="D2611" s="4" t="s">
        <v>21</v>
      </c>
      <c r="E2611" s="4" t="s">
        <v>171</v>
      </c>
      <c r="F2611" s="5" t="s">
        <v>192</v>
      </c>
      <c r="G2611" s="6">
        <v>0.875</v>
      </c>
      <c r="H2611" s="6">
        <v>0.87569444444444444</v>
      </c>
      <c r="I2611" s="85">
        <f t="shared" si="40"/>
        <v>0.99999999999999645</v>
      </c>
      <c r="J2611" s="86">
        <f>I2611*Segmentos!$D$7*(AH2611%)*IF(ISNUMBER(AI2611),AI2611%,0)</f>
        <v>1999.999999999993</v>
      </c>
      <c r="K2611" s="86">
        <f>I2611*Segmentos!$D$7*(AL2611%)*IF(ISNUMBER(AM2611),AM2611%,0)</f>
        <v>4799.9999999999836</v>
      </c>
      <c r="L2611" s="4"/>
      <c r="M2611" s="2">
        <v>0.85</v>
      </c>
      <c r="N2611" s="2">
        <v>0.9</v>
      </c>
      <c r="O2611" s="2">
        <v>100</v>
      </c>
      <c r="P2611" s="2">
        <v>88.627899999999997</v>
      </c>
      <c r="Q2611" s="2">
        <v>0</v>
      </c>
      <c r="R2611" s="2">
        <v>0</v>
      </c>
      <c r="S2611" s="8" t="s">
        <v>577</v>
      </c>
      <c r="T2611" s="2">
        <v>0</v>
      </c>
      <c r="U2611" s="2">
        <v>0.15</v>
      </c>
      <c r="V2611" s="2">
        <v>0.1</v>
      </c>
      <c r="W2611" s="2">
        <v>100</v>
      </c>
      <c r="X2611" s="2">
        <v>3.1848000000000001</v>
      </c>
      <c r="Y2611" s="2">
        <v>1</v>
      </c>
      <c r="Z2611" s="2">
        <v>1</v>
      </c>
      <c r="AA2611" s="2">
        <v>100</v>
      </c>
      <c r="AB2611" s="2">
        <v>30.524100000000001</v>
      </c>
      <c r="AC2611" s="2">
        <v>1.61</v>
      </c>
      <c r="AD2611" s="2">
        <v>1.6</v>
      </c>
      <c r="AE2611" s="2">
        <v>100</v>
      </c>
      <c r="AF2611" s="2">
        <v>54.918900000000001</v>
      </c>
      <c r="AG2611" s="2">
        <v>0.52</v>
      </c>
      <c r="AH2611" s="22">
        <v>0.5</v>
      </c>
      <c r="AI2611" s="22">
        <v>100</v>
      </c>
      <c r="AJ2611" s="22">
        <v>25.7</v>
      </c>
      <c r="AK2611" s="18">
        <v>1.1499999999999999</v>
      </c>
      <c r="AL2611" s="18">
        <v>1.2</v>
      </c>
      <c r="AM2611" s="18">
        <v>100</v>
      </c>
      <c r="AN2611" s="2">
        <v>62.927799999999998</v>
      </c>
      <c r="AO2611" s="2">
        <v>0.6</v>
      </c>
      <c r="AP2611" s="2">
        <v>0.6</v>
      </c>
      <c r="AQ2611" s="2">
        <v>100</v>
      </c>
      <c r="AR2611" s="2">
        <v>6.8478000000000003</v>
      </c>
      <c r="AS2611" s="2">
        <v>0.46</v>
      </c>
      <c r="AT2611" s="2">
        <v>0.5</v>
      </c>
      <c r="AU2611" s="2">
        <v>100</v>
      </c>
      <c r="AV2611" s="2">
        <v>10.425700000000001</v>
      </c>
      <c r="AW2611" s="2">
        <v>0.99</v>
      </c>
      <c r="AX2611" s="2">
        <v>1</v>
      </c>
      <c r="AY2611" s="2">
        <v>100</v>
      </c>
      <c r="AZ2611" s="2">
        <v>29.517900000000001</v>
      </c>
      <c r="BA2611" s="2">
        <v>1.05</v>
      </c>
      <c r="BB2611" s="2">
        <v>1.1000000000000001</v>
      </c>
      <c r="BC2611" s="2">
        <v>100</v>
      </c>
      <c r="BD2611" s="2">
        <v>41.836399999999998</v>
      </c>
      <c r="BE2611" s="4"/>
      <c r="BF2611" s="4"/>
    </row>
    <row r="2612" spans="1:58" x14ac:dyDescent="0.2">
      <c r="A2612" s="29">
        <v>2611</v>
      </c>
      <c r="B2612" s="7" t="s">
        <v>32</v>
      </c>
      <c r="C2612" s="3">
        <v>40011</v>
      </c>
      <c r="D2612" s="4" t="s">
        <v>28</v>
      </c>
      <c r="E2612" s="4" t="s">
        <v>164</v>
      </c>
      <c r="F2612" s="5" t="s">
        <v>192</v>
      </c>
      <c r="G2612" s="6">
        <v>0.91388888888888886</v>
      </c>
      <c r="H2612" s="6">
        <v>0.91666666666666663</v>
      </c>
      <c r="I2612" s="85">
        <f t="shared" si="40"/>
        <v>3.9999999999999858</v>
      </c>
      <c r="J2612" s="86">
        <f>I2612*Segmentos!$D$7*(AH2612%)*IF(ISNUMBER(AI2612),AI2612%,0)</f>
        <v>7628.7999999999738</v>
      </c>
      <c r="K2612" s="86">
        <f>I2612*Segmentos!$D$7*(AL2612%)*IF(ISNUMBER(AM2612),AM2612%,0)</f>
        <v>8366.3999999999705</v>
      </c>
      <c r="L2612" s="4"/>
      <c r="M2612" s="2">
        <v>0.5</v>
      </c>
      <c r="N2612" s="2">
        <v>0.9</v>
      </c>
      <c r="O2612" s="2">
        <v>58.8</v>
      </c>
      <c r="P2612" s="2">
        <v>100</v>
      </c>
      <c r="Q2612" s="2">
        <v>0.39</v>
      </c>
      <c r="R2612" s="2">
        <v>0.5</v>
      </c>
      <c r="S2612" s="2">
        <v>75.599999999999994</v>
      </c>
      <c r="T2612" s="2">
        <v>13.042</v>
      </c>
      <c r="U2612" s="2">
        <v>0</v>
      </c>
      <c r="V2612" s="2">
        <v>0</v>
      </c>
      <c r="W2612" s="8" t="s">
        <v>577</v>
      </c>
      <c r="X2612" s="2">
        <v>0</v>
      </c>
      <c r="Y2612" s="2">
        <v>0.34</v>
      </c>
      <c r="Z2612" s="2">
        <v>0.5</v>
      </c>
      <c r="AA2612" s="2">
        <v>66.099999999999994</v>
      </c>
      <c r="AB2612" s="2">
        <v>19.933599999999998</v>
      </c>
      <c r="AC2612" s="2">
        <v>1.03</v>
      </c>
      <c r="AD2612" s="2">
        <v>1.9</v>
      </c>
      <c r="AE2612" s="2">
        <v>54.7</v>
      </c>
      <c r="AF2612" s="2">
        <v>67.0244</v>
      </c>
      <c r="AG2612" s="2">
        <v>0.51</v>
      </c>
      <c r="AH2612" s="22">
        <v>0.8</v>
      </c>
      <c r="AI2612" s="22">
        <v>59.6</v>
      </c>
      <c r="AJ2612" s="22">
        <v>47.493600000000001</v>
      </c>
      <c r="AK2612" s="18">
        <v>0.5</v>
      </c>
      <c r="AL2612" s="18">
        <v>0.9</v>
      </c>
      <c r="AM2612" s="18">
        <v>58.1</v>
      </c>
      <c r="AN2612" s="2">
        <v>52.506399999999999</v>
      </c>
      <c r="AO2612" s="2">
        <v>0.08</v>
      </c>
      <c r="AP2612" s="2">
        <v>0.1</v>
      </c>
      <c r="AQ2612" s="2">
        <v>100</v>
      </c>
      <c r="AR2612" s="2">
        <v>1.8111999999999999</v>
      </c>
      <c r="AS2612" s="2">
        <v>7.0000000000000007E-2</v>
      </c>
      <c r="AT2612" s="2">
        <v>0.3</v>
      </c>
      <c r="AU2612" s="2">
        <v>25</v>
      </c>
      <c r="AV2612" s="2">
        <v>2.8502000000000001</v>
      </c>
      <c r="AW2612" s="2">
        <v>0.42</v>
      </c>
      <c r="AX2612" s="2">
        <v>1.2</v>
      </c>
      <c r="AY2612" s="2">
        <v>36.5</v>
      </c>
      <c r="AZ2612" s="2">
        <v>24.214200000000002</v>
      </c>
      <c r="BA2612" s="2">
        <v>0.94</v>
      </c>
      <c r="BB2612" s="2">
        <v>1.2</v>
      </c>
      <c r="BC2612" s="2">
        <v>78.599999999999994</v>
      </c>
      <c r="BD2612" s="2">
        <v>71.124300000000005</v>
      </c>
      <c r="BE2612" s="4"/>
      <c r="BF2612" s="4"/>
    </row>
    <row r="2613" spans="1:58" x14ac:dyDescent="0.2">
      <c r="A2613" s="29">
        <v>2612</v>
      </c>
      <c r="B2613" s="7" t="s">
        <v>19</v>
      </c>
      <c r="C2613" s="3">
        <v>40011</v>
      </c>
      <c r="D2613" s="4" t="s">
        <v>17</v>
      </c>
      <c r="E2613" s="4" t="s">
        <v>166</v>
      </c>
      <c r="F2613" s="5" t="s">
        <v>192</v>
      </c>
      <c r="G2613" s="6">
        <v>0.9145833333333333</v>
      </c>
      <c r="H2613" s="6">
        <v>0.91666666666666663</v>
      </c>
      <c r="I2613" s="85">
        <f t="shared" si="40"/>
        <v>2.9999999999999893</v>
      </c>
      <c r="J2613" s="86">
        <f>I2613*Segmentos!$D$7*(AH2613%)*IF(ISNUMBER(AI2613),AI2613%,0)</f>
        <v>5510.3999999999787</v>
      </c>
      <c r="K2613" s="86">
        <f>I2613*Segmentos!$D$7*(AL2613%)*IF(ISNUMBER(AM2613),AM2613%,0)</f>
        <v>6767.9999999999754</v>
      </c>
      <c r="L2613" s="4"/>
      <c r="M2613" s="2">
        <v>0.51</v>
      </c>
      <c r="N2613" s="2">
        <v>0.9</v>
      </c>
      <c r="O2613" s="2">
        <v>59.7</v>
      </c>
      <c r="P2613" s="2">
        <v>92.005700000000004</v>
      </c>
      <c r="Q2613" s="2">
        <v>0.36</v>
      </c>
      <c r="R2613" s="2">
        <v>0.4</v>
      </c>
      <c r="S2613" s="2">
        <v>100</v>
      </c>
      <c r="T2613" s="2">
        <v>10.7911</v>
      </c>
      <c r="U2613" s="2">
        <v>0</v>
      </c>
      <c r="V2613" s="2">
        <v>0</v>
      </c>
      <c r="W2613" s="8" t="s">
        <v>577</v>
      </c>
      <c r="X2613" s="2">
        <v>0</v>
      </c>
      <c r="Y2613" s="2">
        <v>0.85</v>
      </c>
      <c r="Z2613" s="2">
        <v>1.1000000000000001</v>
      </c>
      <c r="AA2613" s="2">
        <v>76.099999999999994</v>
      </c>
      <c r="AB2613" s="2">
        <v>44.905299999999997</v>
      </c>
      <c r="AC2613" s="2">
        <v>0.61</v>
      </c>
      <c r="AD2613" s="2">
        <v>1.4</v>
      </c>
      <c r="AE2613" s="2">
        <v>43.1</v>
      </c>
      <c r="AF2613" s="2">
        <v>36.309399999999997</v>
      </c>
      <c r="AG2613" s="2">
        <v>0.43</v>
      </c>
      <c r="AH2613" s="22">
        <v>0.7</v>
      </c>
      <c r="AI2613" s="22">
        <v>65.599999999999994</v>
      </c>
      <c r="AJ2613" s="22">
        <v>36.377499999999998</v>
      </c>
      <c r="AK2613" s="18">
        <v>0.59</v>
      </c>
      <c r="AL2613" s="18">
        <v>1</v>
      </c>
      <c r="AM2613" s="18">
        <v>56.4</v>
      </c>
      <c r="AN2613" s="2">
        <v>55.6282</v>
      </c>
      <c r="AO2613" s="2">
        <v>0.03</v>
      </c>
      <c r="AP2613" s="2">
        <v>0.1</v>
      </c>
      <c r="AQ2613" s="2">
        <v>33.299999999999997</v>
      </c>
      <c r="AR2613" s="2">
        <v>0.63119999999999998</v>
      </c>
      <c r="AS2613" s="2">
        <v>0</v>
      </c>
      <c r="AT2613" s="2">
        <v>0</v>
      </c>
      <c r="AU2613" s="8" t="s">
        <v>577</v>
      </c>
      <c r="AV2613" s="2">
        <v>0</v>
      </c>
      <c r="AW2613" s="2">
        <v>0.81</v>
      </c>
      <c r="AX2613" s="2">
        <v>1.2</v>
      </c>
      <c r="AY2613" s="2">
        <v>66</v>
      </c>
      <c r="AZ2613" s="2">
        <v>41.698799999999999</v>
      </c>
      <c r="BA2613" s="2">
        <v>0.72</v>
      </c>
      <c r="BB2613" s="2">
        <v>1.3</v>
      </c>
      <c r="BC2613" s="2">
        <v>55.8</v>
      </c>
      <c r="BD2613" s="2">
        <v>49.675800000000002</v>
      </c>
      <c r="BE2613" s="4"/>
      <c r="BF2613" s="4"/>
    </row>
    <row r="2614" spans="1:58" x14ac:dyDescent="0.2">
      <c r="A2614" s="29">
        <v>2613</v>
      </c>
      <c r="B2614" s="7" t="s">
        <v>2</v>
      </c>
      <c r="C2614" s="3">
        <v>40011</v>
      </c>
      <c r="D2614" s="4" t="s">
        <v>0</v>
      </c>
      <c r="E2614" s="4" t="s">
        <v>164</v>
      </c>
      <c r="F2614" s="5" t="s">
        <v>192</v>
      </c>
      <c r="G2614" s="6">
        <v>0.87291666666666667</v>
      </c>
      <c r="H2614" s="6">
        <v>0.91388888888888886</v>
      </c>
      <c r="I2614" s="85">
        <f t="shared" si="40"/>
        <v>58.99999999999995</v>
      </c>
      <c r="J2614" s="86">
        <f>I2614*Segmentos!$D$7*(AH2614%)*IF(ISNUMBER(AI2614),AI2614%,0)</f>
        <v>924388.39999999932</v>
      </c>
      <c r="K2614" s="86">
        <f>I2614*Segmentos!$D$7*(AL2614%)*IF(ISNUMBER(AM2614),AM2614%,0)</f>
        <v>843298.79999999923</v>
      </c>
      <c r="L2614" s="4"/>
      <c r="M2614" s="2">
        <v>3.72</v>
      </c>
      <c r="N2614" s="2">
        <v>13</v>
      </c>
      <c r="O2614" s="2">
        <v>28.7</v>
      </c>
      <c r="P2614" s="2">
        <v>77.467200000000005</v>
      </c>
      <c r="Q2614" s="2">
        <v>2.96</v>
      </c>
      <c r="R2614" s="2">
        <v>7.7</v>
      </c>
      <c r="S2614" s="2">
        <v>38.6</v>
      </c>
      <c r="T2614" s="2">
        <v>10.2652</v>
      </c>
      <c r="U2614" s="2">
        <v>3.29</v>
      </c>
      <c r="V2614" s="2">
        <v>10.8</v>
      </c>
      <c r="W2614" s="2">
        <v>30.6</v>
      </c>
      <c r="X2614" s="2">
        <v>14.359</v>
      </c>
      <c r="Y2614" s="2">
        <v>3.96</v>
      </c>
      <c r="Z2614" s="2">
        <v>14.5</v>
      </c>
      <c r="AA2614" s="2">
        <v>27.4</v>
      </c>
      <c r="AB2614" s="2">
        <v>24.319099999999999</v>
      </c>
      <c r="AC2614" s="2">
        <v>4.18</v>
      </c>
      <c r="AD2614" s="2">
        <v>15.7</v>
      </c>
      <c r="AE2614" s="2">
        <v>26.6</v>
      </c>
      <c r="AF2614" s="2">
        <v>28.523900000000001</v>
      </c>
      <c r="AG2614" s="2">
        <v>3.9</v>
      </c>
      <c r="AH2614" s="22">
        <v>13.1</v>
      </c>
      <c r="AI2614" s="22">
        <v>29.9</v>
      </c>
      <c r="AJ2614" s="22">
        <v>38.502899999999997</v>
      </c>
      <c r="AK2614" s="18">
        <v>3.56</v>
      </c>
      <c r="AL2614" s="18">
        <v>12.9</v>
      </c>
      <c r="AM2614" s="18">
        <v>27.7</v>
      </c>
      <c r="AN2614" s="2">
        <v>38.964300000000001</v>
      </c>
      <c r="AO2614" s="2">
        <v>3.28</v>
      </c>
      <c r="AP2614" s="2">
        <v>12.2</v>
      </c>
      <c r="AQ2614" s="2">
        <v>26.9</v>
      </c>
      <c r="AR2614" s="2">
        <v>7.4603999999999999</v>
      </c>
      <c r="AS2614" s="2">
        <v>3.04</v>
      </c>
      <c r="AT2614" s="2">
        <v>10.3</v>
      </c>
      <c r="AU2614" s="2">
        <v>29.6</v>
      </c>
      <c r="AV2614" s="2">
        <v>13.936400000000001</v>
      </c>
      <c r="AW2614" s="2">
        <v>2.86</v>
      </c>
      <c r="AX2614" s="2">
        <v>12.3</v>
      </c>
      <c r="AY2614" s="2">
        <v>23.2</v>
      </c>
      <c r="AZ2614" s="2">
        <v>17.113399999999999</v>
      </c>
      <c r="BA2614" s="2">
        <v>4.8899999999999997</v>
      </c>
      <c r="BB2614" s="2">
        <v>15.2</v>
      </c>
      <c r="BC2614" s="2">
        <v>32.200000000000003</v>
      </c>
      <c r="BD2614" s="2">
        <v>38.956899999999997</v>
      </c>
      <c r="BE2614" s="4"/>
      <c r="BF2614" s="4"/>
    </row>
    <row r="2615" spans="1:58" x14ac:dyDescent="0.2">
      <c r="A2615" s="29">
        <v>2614</v>
      </c>
      <c r="B2615" s="7" t="s">
        <v>16</v>
      </c>
      <c r="C2615" s="3">
        <v>40011</v>
      </c>
      <c r="D2615" s="4" t="s">
        <v>13</v>
      </c>
      <c r="E2615" s="4" t="s">
        <v>166</v>
      </c>
      <c r="F2615" s="5" t="s">
        <v>192</v>
      </c>
      <c r="G2615" s="6">
        <v>0.9145833333333333</v>
      </c>
      <c r="H2615" s="6">
        <v>0.91805555555555562</v>
      </c>
      <c r="I2615" s="85">
        <f t="shared" si="40"/>
        <v>5.0000000000001421</v>
      </c>
      <c r="J2615" s="86">
        <f>I2615*Segmentos!$D$7*(AH2615%)*IF(ISNUMBER(AI2615),AI2615%,0)</f>
        <v>171680.00000000486</v>
      </c>
      <c r="K2615" s="86">
        <f>I2615*Segmentos!$D$7*(AL2615%)*IF(ISNUMBER(AM2615),AM2615%,0)</f>
        <v>220320.00000000626</v>
      </c>
      <c r="L2615" s="4"/>
      <c r="M2615" s="2">
        <v>9.8800000000000008</v>
      </c>
      <c r="N2615" s="2">
        <v>12.6</v>
      </c>
      <c r="O2615" s="2">
        <v>78.2</v>
      </c>
      <c r="P2615" s="2">
        <v>84.950100000000006</v>
      </c>
      <c r="Q2615" s="2">
        <v>3.9</v>
      </c>
      <c r="R2615" s="2">
        <v>5.3</v>
      </c>
      <c r="S2615" s="2">
        <v>73.900000000000006</v>
      </c>
      <c r="T2615" s="2">
        <v>5.6006999999999998</v>
      </c>
      <c r="U2615" s="2">
        <v>6.59</v>
      </c>
      <c r="V2615" s="2">
        <v>8.5</v>
      </c>
      <c r="W2615" s="2">
        <v>77.099999999999994</v>
      </c>
      <c r="X2615" s="2">
        <v>11.8872</v>
      </c>
      <c r="Y2615" s="2">
        <v>9.36</v>
      </c>
      <c r="Z2615" s="2">
        <v>13.2</v>
      </c>
      <c r="AA2615" s="2">
        <v>70.8</v>
      </c>
      <c r="AB2615" s="2">
        <v>23.761199999999999</v>
      </c>
      <c r="AC2615" s="2">
        <v>15.48</v>
      </c>
      <c r="AD2615" s="2">
        <v>18.399999999999999</v>
      </c>
      <c r="AE2615" s="2">
        <v>84.1</v>
      </c>
      <c r="AF2615" s="2">
        <v>43.701000000000001</v>
      </c>
      <c r="AG2615" s="2">
        <v>8.6</v>
      </c>
      <c r="AH2615" s="22">
        <v>11.6</v>
      </c>
      <c r="AI2615" s="22">
        <v>74</v>
      </c>
      <c r="AJ2615" s="22">
        <v>35.1128</v>
      </c>
      <c r="AK2615" s="18">
        <v>11.02</v>
      </c>
      <c r="AL2615" s="18">
        <v>13.5</v>
      </c>
      <c r="AM2615" s="18">
        <v>81.599999999999994</v>
      </c>
      <c r="AN2615" s="2">
        <v>49.837400000000002</v>
      </c>
      <c r="AO2615" s="2">
        <v>4.7699999999999996</v>
      </c>
      <c r="AP2615" s="2">
        <v>6.6</v>
      </c>
      <c r="AQ2615" s="2">
        <v>72.2</v>
      </c>
      <c r="AR2615" s="2">
        <v>4.4874999999999998</v>
      </c>
      <c r="AS2615" s="2">
        <v>7.51</v>
      </c>
      <c r="AT2615" s="2">
        <v>8.9</v>
      </c>
      <c r="AU2615" s="2">
        <v>84.2</v>
      </c>
      <c r="AV2615" s="2">
        <v>14.225899999999999</v>
      </c>
      <c r="AW2615" s="2">
        <v>9.5299999999999994</v>
      </c>
      <c r="AX2615" s="2">
        <v>11.9</v>
      </c>
      <c r="AY2615" s="2">
        <v>79.8</v>
      </c>
      <c r="AZ2615" s="2">
        <v>23.5747</v>
      </c>
      <c r="BA2615" s="2">
        <v>12.95</v>
      </c>
      <c r="BB2615" s="2">
        <v>17</v>
      </c>
      <c r="BC2615" s="2">
        <v>76.3</v>
      </c>
      <c r="BD2615" s="2">
        <v>42.662100000000002</v>
      </c>
      <c r="BE2615" s="4"/>
      <c r="BF2615" s="4"/>
    </row>
    <row r="2616" spans="1:58" x14ac:dyDescent="0.2">
      <c r="A2616" s="29">
        <v>2615</v>
      </c>
      <c r="B2616" s="7" t="s">
        <v>22</v>
      </c>
      <c r="C2616" s="3">
        <v>40011</v>
      </c>
      <c r="D2616" s="4" t="s">
        <v>21</v>
      </c>
      <c r="E2616" s="4" t="s">
        <v>164</v>
      </c>
      <c r="F2616" s="5" t="s">
        <v>192</v>
      </c>
      <c r="G2616" s="6">
        <v>0.83194444444444438</v>
      </c>
      <c r="H2616" s="6">
        <v>0.875</v>
      </c>
      <c r="I2616" s="85">
        <f t="shared" si="40"/>
        <v>62.000000000000099</v>
      </c>
      <c r="J2616" s="86">
        <f>I2616*Segmentos!$D$7*(AH2616%)*IF(ISNUMBER(AI2616),AI2616%,0)</f>
        <v>373736.00000000058</v>
      </c>
      <c r="K2616" s="86">
        <f>I2616*Segmentos!$D$7*(AL2616%)*IF(ISNUMBER(AM2616),AM2616%,0)</f>
        <v>585676.80000000098</v>
      </c>
      <c r="L2616" s="4"/>
      <c r="M2616" s="2">
        <v>1.96</v>
      </c>
      <c r="N2616" s="2">
        <v>6</v>
      </c>
      <c r="O2616" s="2">
        <v>32.700000000000003</v>
      </c>
      <c r="P2616" s="2">
        <v>99.054199999999994</v>
      </c>
      <c r="Q2616" s="2">
        <v>0.52</v>
      </c>
      <c r="R2616" s="2">
        <v>1.6</v>
      </c>
      <c r="S2616" s="2">
        <v>33.299999999999997</v>
      </c>
      <c r="T2616" s="2">
        <v>4.3764000000000003</v>
      </c>
      <c r="U2616" s="2">
        <v>0.59</v>
      </c>
      <c r="V2616" s="2">
        <v>2.2999999999999998</v>
      </c>
      <c r="W2616" s="2">
        <v>25</v>
      </c>
      <c r="X2616" s="2">
        <v>6.2046999999999999</v>
      </c>
      <c r="Y2616" s="2">
        <v>0.67</v>
      </c>
      <c r="Z2616" s="2">
        <v>3.8</v>
      </c>
      <c r="AA2616" s="2">
        <v>18</v>
      </c>
      <c r="AB2616" s="2">
        <v>10.0707</v>
      </c>
      <c r="AC2616" s="2">
        <v>4.7300000000000004</v>
      </c>
      <c r="AD2616" s="2">
        <v>12.6</v>
      </c>
      <c r="AE2616" s="2">
        <v>37.5</v>
      </c>
      <c r="AF2616" s="2">
        <v>78.4024</v>
      </c>
      <c r="AG2616" s="2">
        <v>1.52</v>
      </c>
      <c r="AH2616" s="22">
        <v>5.5</v>
      </c>
      <c r="AI2616" s="22">
        <v>27.4</v>
      </c>
      <c r="AJ2616" s="22">
        <v>36.348799999999997</v>
      </c>
      <c r="AK2616" s="18">
        <v>2.36</v>
      </c>
      <c r="AL2616" s="18">
        <v>6.4</v>
      </c>
      <c r="AM2616" s="18">
        <v>36.9</v>
      </c>
      <c r="AN2616" s="2">
        <v>62.705399999999997</v>
      </c>
      <c r="AO2616" s="2">
        <v>1.62</v>
      </c>
      <c r="AP2616" s="2">
        <v>5.6</v>
      </c>
      <c r="AQ2616" s="2">
        <v>28.8</v>
      </c>
      <c r="AR2616" s="2">
        <v>8.9297000000000004</v>
      </c>
      <c r="AS2616" s="2">
        <v>1.55</v>
      </c>
      <c r="AT2616" s="2">
        <v>4.5</v>
      </c>
      <c r="AU2616" s="2">
        <v>34.9</v>
      </c>
      <c r="AV2616" s="2">
        <v>17.288900000000002</v>
      </c>
      <c r="AW2616" s="2">
        <v>1.82</v>
      </c>
      <c r="AX2616" s="2">
        <v>7</v>
      </c>
      <c r="AY2616" s="2">
        <v>26</v>
      </c>
      <c r="AZ2616" s="2">
        <v>26.421199999999999</v>
      </c>
      <c r="BA2616" s="2">
        <v>2.4</v>
      </c>
      <c r="BB2616" s="2">
        <v>6.2</v>
      </c>
      <c r="BC2616" s="2">
        <v>38.5</v>
      </c>
      <c r="BD2616" s="2">
        <v>46.414499999999997</v>
      </c>
      <c r="BE2616" s="4"/>
      <c r="BF2616" s="4"/>
    </row>
    <row r="2617" spans="1:58" x14ac:dyDescent="0.2">
      <c r="A2617" s="29">
        <v>2616</v>
      </c>
      <c r="B2617" s="7" t="s">
        <v>4</v>
      </c>
      <c r="C2617" s="3">
        <v>40011</v>
      </c>
      <c r="D2617" s="4" t="s">
        <v>3</v>
      </c>
      <c r="E2617" s="4" t="s">
        <v>165</v>
      </c>
      <c r="F2617" s="5" t="s">
        <v>192</v>
      </c>
      <c r="G2617" s="6">
        <v>0.77222222222222225</v>
      </c>
      <c r="H2617" s="6">
        <v>0.87361111111111101</v>
      </c>
      <c r="I2617" s="85">
        <f t="shared" si="40"/>
        <v>145.9999999999998</v>
      </c>
      <c r="J2617" s="86">
        <f>I2617*Segmentos!$D$7*(AH2617%)*IF(ISNUMBER(AI2617),AI2617%,0)</f>
        <v>1135003.9999999984</v>
      </c>
      <c r="K2617" s="86">
        <f>I2617*Segmentos!$D$7*(AL2617%)*IF(ISNUMBER(AM2617),AM2617%,0)</f>
        <v>2818559.1999999955</v>
      </c>
      <c r="L2617" s="4"/>
      <c r="M2617" s="2">
        <v>3.46</v>
      </c>
      <c r="N2617" s="2">
        <v>14.2</v>
      </c>
      <c r="O2617" s="2">
        <v>24.3</v>
      </c>
      <c r="P2617" s="2">
        <v>76.617000000000004</v>
      </c>
      <c r="Q2617" s="2">
        <v>3.49</v>
      </c>
      <c r="R2617" s="2">
        <v>10</v>
      </c>
      <c r="S2617" s="2">
        <v>34.9</v>
      </c>
      <c r="T2617" s="2">
        <v>12.894399999999999</v>
      </c>
      <c r="U2617" s="2">
        <v>4.46</v>
      </c>
      <c r="V2617" s="2">
        <v>16.8</v>
      </c>
      <c r="W2617" s="2">
        <v>26.5</v>
      </c>
      <c r="X2617" s="2">
        <v>20.6816</v>
      </c>
      <c r="Y2617" s="2">
        <v>3.49</v>
      </c>
      <c r="Z2617" s="2">
        <v>15</v>
      </c>
      <c r="AA2617" s="2">
        <v>23.2</v>
      </c>
      <c r="AB2617" s="2">
        <v>22.814299999999999</v>
      </c>
      <c r="AC2617" s="2">
        <v>2.78</v>
      </c>
      <c r="AD2617" s="2">
        <v>14</v>
      </c>
      <c r="AE2617" s="2">
        <v>19.899999999999999</v>
      </c>
      <c r="AF2617" s="2">
        <v>20.226700000000001</v>
      </c>
      <c r="AG2617" s="2">
        <v>1.94</v>
      </c>
      <c r="AH2617" s="22">
        <v>11.5</v>
      </c>
      <c r="AI2617" s="22">
        <v>16.899999999999999</v>
      </c>
      <c r="AJ2617" s="22">
        <v>20.3447</v>
      </c>
      <c r="AK2617" s="18">
        <v>4.84</v>
      </c>
      <c r="AL2617" s="18">
        <v>16.7</v>
      </c>
      <c r="AM2617" s="18">
        <v>28.9</v>
      </c>
      <c r="AN2617" s="2">
        <v>56.272399999999998</v>
      </c>
      <c r="AO2617" s="2">
        <v>2.46</v>
      </c>
      <c r="AP2617" s="2">
        <v>9.4</v>
      </c>
      <c r="AQ2617" s="2">
        <v>26.1</v>
      </c>
      <c r="AR2617" s="2">
        <v>5.9379999999999997</v>
      </c>
      <c r="AS2617" s="2">
        <v>2.88</v>
      </c>
      <c r="AT2617" s="2">
        <v>9.6999999999999993</v>
      </c>
      <c r="AU2617" s="2">
        <v>29.8</v>
      </c>
      <c r="AV2617" s="2">
        <v>14.0428</v>
      </c>
      <c r="AW2617" s="2">
        <v>3.48</v>
      </c>
      <c r="AX2617" s="2">
        <v>15</v>
      </c>
      <c r="AY2617" s="2">
        <v>23.1</v>
      </c>
      <c r="AZ2617" s="2">
        <v>22.125699999999998</v>
      </c>
      <c r="BA2617" s="2">
        <v>4.07</v>
      </c>
      <c r="BB2617" s="2">
        <v>17.600000000000001</v>
      </c>
      <c r="BC2617" s="2">
        <v>23.1</v>
      </c>
      <c r="BD2617" s="2">
        <v>34.5105</v>
      </c>
      <c r="BE2617" s="4"/>
      <c r="BF2617" s="4"/>
    </row>
    <row r="2618" spans="1:58" x14ac:dyDescent="0.2">
      <c r="A2618" s="29">
        <v>2617</v>
      </c>
      <c r="B2618" s="7" t="s">
        <v>15</v>
      </c>
      <c r="C2618" s="3">
        <v>40012</v>
      </c>
      <c r="D2618" s="4" t="s">
        <v>13</v>
      </c>
      <c r="E2618" s="4" t="s">
        <v>164</v>
      </c>
      <c r="F2618" s="5" t="s">
        <v>193</v>
      </c>
      <c r="G2618" s="6">
        <v>0.875</v>
      </c>
      <c r="H2618" s="6">
        <v>0.91388888888888886</v>
      </c>
      <c r="I2618" s="85">
        <f t="shared" si="40"/>
        <v>55.999999999999957</v>
      </c>
      <c r="J2618" s="86">
        <f>I2618*Segmentos!$D$7*(AH2618%)*IF(ISNUMBER(AI2618),AI2618%,0)</f>
        <v>1058399.9999999991</v>
      </c>
      <c r="K2618" s="86">
        <f>I2618*Segmentos!$D$7*(AL2618%)*IF(ISNUMBER(AM2618),AM2618%,0)</f>
        <v>1116460.7999999991</v>
      </c>
      <c r="L2618" s="4"/>
      <c r="M2618" s="2">
        <v>4.8600000000000003</v>
      </c>
      <c r="N2618" s="2">
        <v>13.9</v>
      </c>
      <c r="O2618" s="2">
        <v>35.1</v>
      </c>
      <c r="P2618" s="2">
        <v>85.193399999999997</v>
      </c>
      <c r="Q2618" s="2">
        <v>3.21</v>
      </c>
      <c r="R2618" s="2">
        <v>8.6</v>
      </c>
      <c r="S2618" s="2">
        <v>37.200000000000003</v>
      </c>
      <c r="T2618" s="2">
        <v>9.3808000000000007</v>
      </c>
      <c r="U2618" s="2">
        <v>3.37</v>
      </c>
      <c r="V2618" s="2">
        <v>9</v>
      </c>
      <c r="W2618" s="2">
        <v>37.299999999999997</v>
      </c>
      <c r="X2618" s="2">
        <v>12.375500000000001</v>
      </c>
      <c r="Y2618" s="2">
        <v>4.3099999999999996</v>
      </c>
      <c r="Z2618" s="2">
        <v>14.5</v>
      </c>
      <c r="AA2618" s="2">
        <v>29.7</v>
      </c>
      <c r="AB2618" s="2">
        <v>22.27</v>
      </c>
      <c r="AC2618" s="2">
        <v>7.16</v>
      </c>
      <c r="AD2618" s="2">
        <v>19</v>
      </c>
      <c r="AE2618" s="2">
        <v>37.6</v>
      </c>
      <c r="AF2618" s="2">
        <v>41.167099999999998</v>
      </c>
      <c r="AG2618" s="2">
        <v>4.72</v>
      </c>
      <c r="AH2618" s="22">
        <v>13.5</v>
      </c>
      <c r="AI2618" s="22">
        <v>35</v>
      </c>
      <c r="AJ2618" s="22">
        <v>39.2074</v>
      </c>
      <c r="AK2618" s="18">
        <v>5</v>
      </c>
      <c r="AL2618" s="18">
        <v>14.2</v>
      </c>
      <c r="AM2618" s="18">
        <v>35.1</v>
      </c>
      <c r="AN2618" s="2">
        <v>45.985999999999997</v>
      </c>
      <c r="AO2618" s="2">
        <v>3.61</v>
      </c>
      <c r="AP2618" s="2">
        <v>10.3</v>
      </c>
      <c r="AQ2618" s="2">
        <v>35</v>
      </c>
      <c r="AR2618" s="2">
        <v>6.9153000000000002</v>
      </c>
      <c r="AS2618" s="2">
        <v>3.34</v>
      </c>
      <c r="AT2618" s="2">
        <v>12.9</v>
      </c>
      <c r="AU2618" s="2">
        <v>25.9</v>
      </c>
      <c r="AV2618" s="2">
        <v>12.873799999999999</v>
      </c>
      <c r="AW2618" s="2">
        <v>4.91</v>
      </c>
      <c r="AX2618" s="2">
        <v>15.1</v>
      </c>
      <c r="AY2618" s="2">
        <v>32.4</v>
      </c>
      <c r="AZ2618" s="2">
        <v>24.737200000000001</v>
      </c>
      <c r="BA2618" s="2">
        <v>6.06</v>
      </c>
      <c r="BB2618" s="2">
        <v>14.5</v>
      </c>
      <c r="BC2618" s="2">
        <v>41.9</v>
      </c>
      <c r="BD2618" s="2">
        <v>40.667200000000001</v>
      </c>
      <c r="BE2618" s="4"/>
      <c r="BF2618" s="4"/>
    </row>
    <row r="2619" spans="1:58" x14ac:dyDescent="0.2">
      <c r="A2619" s="29">
        <v>2618</v>
      </c>
      <c r="B2619" s="7" t="s">
        <v>5</v>
      </c>
      <c r="C2619" s="3">
        <v>40012</v>
      </c>
      <c r="D2619" s="4" t="s">
        <v>3</v>
      </c>
      <c r="E2619" s="4" t="s">
        <v>164</v>
      </c>
      <c r="F2619" s="5" t="s">
        <v>193</v>
      </c>
      <c r="G2619" s="6">
        <v>0.87430555555555556</v>
      </c>
      <c r="H2619" s="6">
        <v>0.9159722222222223</v>
      </c>
      <c r="I2619" s="85">
        <f t="shared" si="40"/>
        <v>60.000000000000107</v>
      </c>
      <c r="J2619" s="86">
        <f>I2619*Segmentos!$D$7*(AH2619%)*IF(ISNUMBER(AI2619),AI2619%,0)</f>
        <v>1148808.0000000019</v>
      </c>
      <c r="K2619" s="86">
        <f>I2619*Segmentos!$D$7*(AL2619%)*IF(ISNUMBER(AM2619),AM2619%,0)</f>
        <v>944880.00000000163</v>
      </c>
      <c r="L2619" s="4"/>
      <c r="M2619" s="2">
        <v>4.33</v>
      </c>
      <c r="N2619" s="2">
        <v>13.8</v>
      </c>
      <c r="O2619" s="2">
        <v>31.4</v>
      </c>
      <c r="P2619" s="2">
        <v>87.451899999999995</v>
      </c>
      <c r="Q2619" s="2">
        <v>1.9</v>
      </c>
      <c r="R2619" s="2">
        <v>7.3</v>
      </c>
      <c r="S2619" s="2">
        <v>26.2</v>
      </c>
      <c r="T2619" s="2">
        <v>6.4013999999999998</v>
      </c>
      <c r="U2619" s="2">
        <v>2.23</v>
      </c>
      <c r="V2619" s="2">
        <v>10.1</v>
      </c>
      <c r="W2619" s="2">
        <v>22</v>
      </c>
      <c r="X2619" s="2">
        <v>9.4540000000000006</v>
      </c>
      <c r="Y2619" s="2">
        <v>5.35</v>
      </c>
      <c r="Z2619" s="2">
        <v>16.100000000000001</v>
      </c>
      <c r="AA2619" s="2">
        <v>33.200000000000003</v>
      </c>
      <c r="AB2619" s="2">
        <v>31.854800000000001</v>
      </c>
      <c r="AC2619" s="2">
        <v>6</v>
      </c>
      <c r="AD2619" s="2">
        <v>17.399999999999999</v>
      </c>
      <c r="AE2619" s="2">
        <v>34.4</v>
      </c>
      <c r="AF2619" s="2">
        <v>39.741599999999998</v>
      </c>
      <c r="AG2619" s="2">
        <v>4.78</v>
      </c>
      <c r="AH2619" s="22">
        <v>15.1</v>
      </c>
      <c r="AI2619" s="22">
        <v>31.7</v>
      </c>
      <c r="AJ2619" s="22">
        <v>45.7515</v>
      </c>
      <c r="AK2619" s="18">
        <v>3.93</v>
      </c>
      <c r="AL2619" s="18">
        <v>12.7</v>
      </c>
      <c r="AM2619" s="18">
        <v>31</v>
      </c>
      <c r="AN2619" s="2">
        <v>41.700299999999999</v>
      </c>
      <c r="AO2619" s="2">
        <v>1.89</v>
      </c>
      <c r="AP2619" s="2">
        <v>9.1999999999999993</v>
      </c>
      <c r="AQ2619" s="2">
        <v>20.6</v>
      </c>
      <c r="AR2619" s="2">
        <v>4.1661999999999999</v>
      </c>
      <c r="AS2619" s="2">
        <v>3.61</v>
      </c>
      <c r="AT2619" s="2">
        <v>10.7</v>
      </c>
      <c r="AU2619" s="2">
        <v>33.799999999999997</v>
      </c>
      <c r="AV2619" s="2">
        <v>16.028700000000001</v>
      </c>
      <c r="AW2619" s="2">
        <v>5.51</v>
      </c>
      <c r="AX2619" s="2">
        <v>14.3</v>
      </c>
      <c r="AY2619" s="2">
        <v>38.6</v>
      </c>
      <c r="AZ2619" s="2">
        <v>31.946200000000001</v>
      </c>
      <c r="BA2619" s="2">
        <v>4.57</v>
      </c>
      <c r="BB2619" s="2">
        <v>16.600000000000001</v>
      </c>
      <c r="BC2619" s="2">
        <v>27.5</v>
      </c>
      <c r="BD2619" s="2">
        <v>35.3108</v>
      </c>
      <c r="BE2619" s="4"/>
      <c r="BF2619" s="4"/>
    </row>
    <row r="2620" spans="1:58" x14ac:dyDescent="0.2">
      <c r="A2620" s="29">
        <v>2619</v>
      </c>
      <c r="B2620" s="7" t="s">
        <v>49</v>
      </c>
      <c r="C2620" s="3">
        <v>40012</v>
      </c>
      <c r="D2620" s="4" t="s">
        <v>28</v>
      </c>
      <c r="E2620" s="4" t="s">
        <v>168</v>
      </c>
      <c r="F2620" s="5" t="s">
        <v>193</v>
      </c>
      <c r="G2620" s="6">
        <v>0.91736111111111107</v>
      </c>
      <c r="H2620" s="6">
        <v>0.99791666666666667</v>
      </c>
      <c r="I2620" s="85">
        <f t="shared" si="40"/>
        <v>116.00000000000007</v>
      </c>
      <c r="J2620" s="86">
        <f>I2620*Segmentos!$D$7*(AH2620%)*IF(ISNUMBER(AI2620),AI2620%,0)</f>
        <v>677532.8000000004</v>
      </c>
      <c r="K2620" s="86">
        <f>I2620*Segmentos!$D$7*(AL2620%)*IF(ISNUMBER(AM2620),AM2620%,0)</f>
        <v>892736.0000000007</v>
      </c>
      <c r="L2620" s="4" t="s">
        <v>520</v>
      </c>
      <c r="M2620" s="2">
        <v>1.7</v>
      </c>
      <c r="N2620" s="2">
        <v>5.7</v>
      </c>
      <c r="O2620" s="2">
        <v>29.7</v>
      </c>
      <c r="P2620" s="2">
        <v>88.712699999999998</v>
      </c>
      <c r="Q2620" s="2">
        <v>0.54</v>
      </c>
      <c r="R2620" s="2">
        <v>2</v>
      </c>
      <c r="S2620" s="2">
        <v>27.3</v>
      </c>
      <c r="T2620" s="2">
        <v>4.6708999999999996</v>
      </c>
      <c r="U2620" s="2">
        <v>1.08</v>
      </c>
      <c r="V2620" s="2">
        <v>4.0999999999999996</v>
      </c>
      <c r="W2620" s="2">
        <v>26.1</v>
      </c>
      <c r="X2620" s="2">
        <v>11.8134</v>
      </c>
      <c r="Y2620" s="2">
        <v>2.0499999999999998</v>
      </c>
      <c r="Z2620" s="2">
        <v>8.1</v>
      </c>
      <c r="AA2620" s="2">
        <v>25.4</v>
      </c>
      <c r="AB2620" s="2">
        <v>31.6205</v>
      </c>
      <c r="AC2620" s="2">
        <v>2.37</v>
      </c>
      <c r="AD2620" s="2">
        <v>6.5</v>
      </c>
      <c r="AE2620" s="2">
        <v>36.299999999999997</v>
      </c>
      <c r="AF2620" s="2">
        <v>40.607900000000001</v>
      </c>
      <c r="AG2620" s="2">
        <v>1.46</v>
      </c>
      <c r="AH2620" s="22">
        <v>4.9000000000000004</v>
      </c>
      <c r="AI2620" s="22">
        <v>29.8</v>
      </c>
      <c r="AJ2620" s="22">
        <v>36.118499999999997</v>
      </c>
      <c r="AK2620" s="18">
        <v>1.92</v>
      </c>
      <c r="AL2620" s="18">
        <v>6.5</v>
      </c>
      <c r="AM2620" s="18">
        <v>29.6</v>
      </c>
      <c r="AN2620" s="2">
        <v>52.594200000000001</v>
      </c>
      <c r="AO2620" s="2">
        <v>0.68</v>
      </c>
      <c r="AP2620" s="2">
        <v>3.7</v>
      </c>
      <c r="AQ2620" s="2">
        <v>18.2</v>
      </c>
      <c r="AR2620" s="2">
        <v>3.8843999999999999</v>
      </c>
      <c r="AS2620" s="2">
        <v>1.85</v>
      </c>
      <c r="AT2620" s="2">
        <v>5.7</v>
      </c>
      <c r="AU2620" s="2">
        <v>32.200000000000003</v>
      </c>
      <c r="AV2620" s="2">
        <v>21.209399999999999</v>
      </c>
      <c r="AW2620" s="2">
        <v>1.2</v>
      </c>
      <c r="AX2620" s="2">
        <v>4.4000000000000004</v>
      </c>
      <c r="AY2620" s="2">
        <v>27.5</v>
      </c>
      <c r="AZ2620" s="2">
        <v>17.915199999999999</v>
      </c>
      <c r="BA2620" s="2">
        <v>2.29</v>
      </c>
      <c r="BB2620" s="2">
        <v>7.3</v>
      </c>
      <c r="BC2620" s="2">
        <v>31.2</v>
      </c>
      <c r="BD2620" s="2">
        <v>45.703699999999998</v>
      </c>
      <c r="BE2620" s="4"/>
      <c r="BF2620" s="4"/>
    </row>
    <row r="2621" spans="1:58" x14ac:dyDescent="0.2">
      <c r="A2621" s="29">
        <v>2620</v>
      </c>
      <c r="B2621" s="7" t="s">
        <v>9</v>
      </c>
      <c r="C2621" s="3">
        <v>40012</v>
      </c>
      <c r="D2621" s="4" t="s">
        <v>8</v>
      </c>
      <c r="E2621" s="4" t="s">
        <v>168</v>
      </c>
      <c r="F2621" s="5" t="s">
        <v>193</v>
      </c>
      <c r="G2621" s="6">
        <v>0.78680555555555554</v>
      </c>
      <c r="H2621" s="6">
        <v>0.87291666666666667</v>
      </c>
      <c r="I2621" s="85">
        <f t="shared" si="40"/>
        <v>124.00000000000004</v>
      </c>
      <c r="J2621" s="86">
        <f>I2621*Segmentos!$D$7*(AH2621%)*IF(ISNUMBER(AI2621),AI2621%,0)</f>
        <v>807934.40000000014</v>
      </c>
      <c r="K2621" s="86">
        <f>I2621*Segmentos!$D$7*(AL2621%)*IF(ISNUMBER(AM2621),AM2621%,0)</f>
        <v>1943526.4000000006</v>
      </c>
      <c r="L2621" s="4" t="s">
        <v>518</v>
      </c>
      <c r="M2621" s="2">
        <v>2.82</v>
      </c>
      <c r="N2621" s="2">
        <v>10.8</v>
      </c>
      <c r="O2621" s="2">
        <v>26.1</v>
      </c>
      <c r="P2621" s="2">
        <v>72.365099999999998</v>
      </c>
      <c r="Q2621" s="2">
        <v>2.2999999999999998</v>
      </c>
      <c r="R2621" s="2">
        <v>7.8</v>
      </c>
      <c r="S2621" s="2">
        <v>29.3</v>
      </c>
      <c r="T2621" s="2">
        <v>9.8364999999999991</v>
      </c>
      <c r="U2621" s="2">
        <v>2.84</v>
      </c>
      <c r="V2621" s="2">
        <v>10.1</v>
      </c>
      <c r="W2621" s="2">
        <v>28</v>
      </c>
      <c r="X2621" s="2">
        <v>15.271000000000001</v>
      </c>
      <c r="Y2621" s="2">
        <v>3.7</v>
      </c>
      <c r="Z2621" s="2">
        <v>12.5</v>
      </c>
      <c r="AA2621" s="2">
        <v>29.7</v>
      </c>
      <c r="AB2621" s="2">
        <v>27.977499999999999</v>
      </c>
      <c r="AC2621" s="2">
        <v>2.29</v>
      </c>
      <c r="AD2621" s="2">
        <v>11.3</v>
      </c>
      <c r="AE2621" s="2">
        <v>20.3</v>
      </c>
      <c r="AF2621" s="2">
        <v>19.280200000000001</v>
      </c>
      <c r="AG2621" s="2">
        <v>1.63</v>
      </c>
      <c r="AH2621" s="22">
        <v>9.1</v>
      </c>
      <c r="AI2621" s="22">
        <v>17.899999999999999</v>
      </c>
      <c r="AJ2621" s="22">
        <v>19.828900000000001</v>
      </c>
      <c r="AK2621" s="18">
        <v>3.9</v>
      </c>
      <c r="AL2621" s="18">
        <v>12.4</v>
      </c>
      <c r="AM2621" s="18">
        <v>31.6</v>
      </c>
      <c r="AN2621" s="2">
        <v>52.536200000000001</v>
      </c>
      <c r="AO2621" s="2">
        <v>0.27</v>
      </c>
      <c r="AP2621" s="2">
        <v>3.8</v>
      </c>
      <c r="AQ2621" s="2">
        <v>7.2</v>
      </c>
      <c r="AR2621" s="2">
        <v>0.75280000000000002</v>
      </c>
      <c r="AS2621" s="2">
        <v>2.64</v>
      </c>
      <c r="AT2621" s="2">
        <v>10.8</v>
      </c>
      <c r="AU2621" s="2">
        <v>24.4</v>
      </c>
      <c r="AV2621" s="2">
        <v>14.8809</v>
      </c>
      <c r="AW2621" s="2">
        <v>3.4</v>
      </c>
      <c r="AX2621" s="2">
        <v>11.3</v>
      </c>
      <c r="AY2621" s="2">
        <v>30</v>
      </c>
      <c r="AZ2621" s="2">
        <v>25.054500000000001</v>
      </c>
      <c r="BA2621" s="2">
        <v>3.23</v>
      </c>
      <c r="BB2621" s="2">
        <v>12.4</v>
      </c>
      <c r="BC2621" s="2">
        <v>25.9</v>
      </c>
      <c r="BD2621" s="2">
        <v>31.6769</v>
      </c>
      <c r="BE2621" s="4"/>
      <c r="BF2621" s="4"/>
    </row>
    <row r="2622" spans="1:58" x14ac:dyDescent="0.2">
      <c r="A2622" s="29">
        <v>2621</v>
      </c>
      <c r="B2622" s="7" t="s">
        <v>57</v>
      </c>
      <c r="C2622" s="3">
        <v>40012</v>
      </c>
      <c r="D2622" s="4" t="s">
        <v>8</v>
      </c>
      <c r="E2622" s="4" t="s">
        <v>181</v>
      </c>
      <c r="F2622" s="5" t="s">
        <v>193</v>
      </c>
      <c r="G2622" s="6">
        <v>0.9145833333333333</v>
      </c>
      <c r="H2622" s="6">
        <v>0.91666666666666663</v>
      </c>
      <c r="I2622" s="85">
        <f t="shared" si="40"/>
        <v>2.9999999999999893</v>
      </c>
      <c r="J2622" s="86">
        <f>I2622*Segmentos!$D$7*(AH2622%)*IF(ISNUMBER(AI2622),AI2622%,0)</f>
        <v>29259.599999999904</v>
      </c>
      <c r="K2622" s="86">
        <f>I2622*Segmentos!$D$7*(AL2622%)*IF(ISNUMBER(AM2622),AM2622%,0)</f>
        <v>35231.999999999884</v>
      </c>
      <c r="L2622" s="4"/>
      <c r="M2622" s="2">
        <v>2.71</v>
      </c>
      <c r="N2622" s="2">
        <v>3.9</v>
      </c>
      <c r="O2622" s="2">
        <v>70</v>
      </c>
      <c r="P2622" s="2">
        <v>85.272800000000004</v>
      </c>
      <c r="Q2622" s="2">
        <v>1.33</v>
      </c>
      <c r="R2622" s="2">
        <v>1.5</v>
      </c>
      <c r="S2622" s="2">
        <v>86.5</v>
      </c>
      <c r="T2622" s="2">
        <v>6.9546999999999999</v>
      </c>
      <c r="U2622" s="2">
        <v>2.82</v>
      </c>
      <c r="V2622" s="2">
        <v>3.4</v>
      </c>
      <c r="W2622" s="2">
        <v>82.6</v>
      </c>
      <c r="X2622" s="2">
        <v>18.586200000000002</v>
      </c>
      <c r="Y2622" s="2">
        <v>2.58</v>
      </c>
      <c r="Z2622" s="2">
        <v>3.9</v>
      </c>
      <c r="AA2622" s="2">
        <v>65.7</v>
      </c>
      <c r="AB2622" s="2">
        <v>23.92</v>
      </c>
      <c r="AC2622" s="2">
        <v>3.47</v>
      </c>
      <c r="AD2622" s="2">
        <v>5.3</v>
      </c>
      <c r="AE2622" s="2">
        <v>65.2</v>
      </c>
      <c r="AF2622" s="2">
        <v>35.811999999999998</v>
      </c>
      <c r="AG2622" s="2">
        <v>2.4500000000000002</v>
      </c>
      <c r="AH2622" s="22">
        <v>3.7</v>
      </c>
      <c r="AI2622" s="22">
        <v>65.900000000000006</v>
      </c>
      <c r="AJ2622" s="22">
        <v>36.582799999999999</v>
      </c>
      <c r="AK2622" s="18">
        <v>2.95</v>
      </c>
      <c r="AL2622" s="18">
        <v>4</v>
      </c>
      <c r="AM2622" s="18">
        <v>73.400000000000006</v>
      </c>
      <c r="AN2622" s="2">
        <v>48.69</v>
      </c>
      <c r="AO2622" s="2">
        <v>0.57999999999999996</v>
      </c>
      <c r="AP2622" s="2">
        <v>0.9</v>
      </c>
      <c r="AQ2622" s="2">
        <v>62.4</v>
      </c>
      <c r="AR2622" s="2">
        <v>1.9974000000000001</v>
      </c>
      <c r="AS2622" s="2">
        <v>2.4500000000000002</v>
      </c>
      <c r="AT2622" s="2">
        <v>3.1</v>
      </c>
      <c r="AU2622" s="2">
        <v>77.8</v>
      </c>
      <c r="AV2622" s="2">
        <v>16.9392</v>
      </c>
      <c r="AW2622" s="2">
        <v>2.4500000000000002</v>
      </c>
      <c r="AX2622" s="2">
        <v>4.0999999999999996</v>
      </c>
      <c r="AY2622" s="2">
        <v>60.4</v>
      </c>
      <c r="AZ2622" s="2">
        <v>22.1907</v>
      </c>
      <c r="BA2622" s="2">
        <v>3.67</v>
      </c>
      <c r="BB2622" s="2">
        <v>5</v>
      </c>
      <c r="BC2622" s="2">
        <v>73.400000000000006</v>
      </c>
      <c r="BD2622" s="2">
        <v>44.145499999999998</v>
      </c>
      <c r="BE2622" s="4"/>
      <c r="BF2622" s="4"/>
    </row>
    <row r="2623" spans="1:58" x14ac:dyDescent="0.2">
      <c r="A2623" s="29">
        <v>2622</v>
      </c>
      <c r="B2623" s="7" t="s">
        <v>75</v>
      </c>
      <c r="C2623" s="3">
        <v>40012</v>
      </c>
      <c r="D2623" s="4" t="s">
        <v>21</v>
      </c>
      <c r="E2623" s="4" t="s">
        <v>176</v>
      </c>
      <c r="F2623" s="5" t="s">
        <v>193</v>
      </c>
      <c r="G2623" s="6">
        <v>0.8534722222222223</v>
      </c>
      <c r="H2623" s="6">
        <v>0.87569444444444444</v>
      </c>
      <c r="I2623" s="85">
        <f t="shared" si="40"/>
        <v>31.999999999999886</v>
      </c>
      <c r="J2623" s="86">
        <f>I2623*Segmentos!$D$7*(AH2623%)*IF(ISNUMBER(AI2623),AI2623%,0)</f>
        <v>15231.999999999947</v>
      </c>
      <c r="K2623" s="86">
        <f>I2623*Segmentos!$D$7*(AL2623%)*IF(ISNUMBER(AM2623),AM2623%,0)</f>
        <v>29004.799999999905</v>
      </c>
      <c r="L2623" s="4"/>
      <c r="M2623" s="2">
        <v>0.18</v>
      </c>
      <c r="N2623" s="2">
        <v>1.3</v>
      </c>
      <c r="O2623" s="2">
        <v>14.2</v>
      </c>
      <c r="P2623" s="2">
        <v>99.489599999999996</v>
      </c>
      <c r="Q2623" s="2">
        <v>0</v>
      </c>
      <c r="R2623" s="2">
        <v>0</v>
      </c>
      <c r="S2623" s="8" t="s">
        <v>577</v>
      </c>
      <c r="T2623" s="2">
        <v>0</v>
      </c>
      <c r="U2623" s="2">
        <v>0.46</v>
      </c>
      <c r="V2623" s="2">
        <v>1.5</v>
      </c>
      <c r="W2623" s="2">
        <v>30.9</v>
      </c>
      <c r="X2623" s="2">
        <v>53.056699999999999</v>
      </c>
      <c r="Y2623" s="2">
        <v>0.21</v>
      </c>
      <c r="Z2623" s="2">
        <v>1.7</v>
      </c>
      <c r="AA2623" s="2">
        <v>12.3</v>
      </c>
      <c r="AB2623" s="2">
        <v>34.371000000000002</v>
      </c>
      <c r="AC2623" s="2">
        <v>7.0000000000000007E-2</v>
      </c>
      <c r="AD2623" s="2">
        <v>1.4</v>
      </c>
      <c r="AE2623" s="2">
        <v>4.9000000000000004</v>
      </c>
      <c r="AF2623" s="2">
        <v>12.0619</v>
      </c>
      <c r="AG2623" s="2">
        <v>0.12</v>
      </c>
      <c r="AH2623" s="22">
        <v>1.4</v>
      </c>
      <c r="AI2623" s="22">
        <v>8.5</v>
      </c>
      <c r="AJ2623" s="22">
        <v>30.948599999999999</v>
      </c>
      <c r="AK2623" s="18">
        <v>0.24</v>
      </c>
      <c r="AL2623" s="18">
        <v>1.1000000000000001</v>
      </c>
      <c r="AM2623" s="18">
        <v>20.6</v>
      </c>
      <c r="AN2623" s="2">
        <v>68.540999999999997</v>
      </c>
      <c r="AO2623" s="2">
        <v>0.24</v>
      </c>
      <c r="AP2623" s="2">
        <v>0.7</v>
      </c>
      <c r="AQ2623" s="2">
        <v>33.4</v>
      </c>
      <c r="AR2623" s="2">
        <v>14.7441</v>
      </c>
      <c r="AS2623" s="2">
        <v>0.55000000000000004</v>
      </c>
      <c r="AT2623" s="2">
        <v>2.6</v>
      </c>
      <c r="AU2623" s="2">
        <v>20.9</v>
      </c>
      <c r="AV2623" s="2">
        <v>67.349699999999999</v>
      </c>
      <c r="AW2623" s="2">
        <v>0.02</v>
      </c>
      <c r="AX2623" s="2">
        <v>0.2</v>
      </c>
      <c r="AY2623" s="2">
        <v>12.5</v>
      </c>
      <c r="AZ2623" s="2">
        <v>3.9005999999999998</v>
      </c>
      <c r="BA2623" s="2">
        <v>0.06</v>
      </c>
      <c r="BB2623" s="2">
        <v>1.4</v>
      </c>
      <c r="BC2623" s="2">
        <v>4.5</v>
      </c>
      <c r="BD2623" s="2">
        <v>13.495200000000001</v>
      </c>
      <c r="BE2623" s="4"/>
      <c r="BF2623" s="4"/>
    </row>
    <row r="2624" spans="1:58" x14ac:dyDescent="0.2">
      <c r="A2624" s="29">
        <v>2623</v>
      </c>
      <c r="B2624" s="7" t="s">
        <v>11</v>
      </c>
      <c r="C2624" s="3">
        <v>40012</v>
      </c>
      <c r="D2624" s="4" t="s">
        <v>0</v>
      </c>
      <c r="E2624" s="4" t="s">
        <v>166</v>
      </c>
      <c r="F2624" s="5" t="s">
        <v>193</v>
      </c>
      <c r="G2624" s="6">
        <v>0.9145833333333333</v>
      </c>
      <c r="H2624" s="6">
        <v>0.91666666666666663</v>
      </c>
      <c r="I2624" s="85">
        <f t="shared" si="40"/>
        <v>2.9999999999999893</v>
      </c>
      <c r="J2624" s="86">
        <f>I2624*Segmentos!$D$7*(AH2624%)*IF(ISNUMBER(AI2624),AI2624%,0)</f>
        <v>53975.999999999818</v>
      </c>
      <c r="K2624" s="86">
        <f>I2624*Segmentos!$D$7*(AL2624%)*IF(ISNUMBER(AM2624),AM2624%,0)</f>
        <v>78055.19999999975</v>
      </c>
      <c r="L2624" s="4"/>
      <c r="M2624" s="2">
        <v>5.55</v>
      </c>
      <c r="N2624" s="2">
        <v>6.4</v>
      </c>
      <c r="O2624" s="2">
        <v>87.3</v>
      </c>
      <c r="P2624" s="2">
        <v>89.207400000000007</v>
      </c>
      <c r="Q2624" s="2">
        <v>1.0900000000000001</v>
      </c>
      <c r="R2624" s="2">
        <v>1.2</v>
      </c>
      <c r="S2624" s="2">
        <v>87.9</v>
      </c>
      <c r="T2624" s="2">
        <v>2.9116</v>
      </c>
      <c r="U2624" s="2">
        <v>4.8099999999999996</v>
      </c>
      <c r="V2624" s="2">
        <v>5.8</v>
      </c>
      <c r="W2624" s="2">
        <v>82.5</v>
      </c>
      <c r="X2624" s="2">
        <v>16.1829</v>
      </c>
      <c r="Y2624" s="2">
        <v>4.8600000000000003</v>
      </c>
      <c r="Z2624" s="2">
        <v>6</v>
      </c>
      <c r="AA2624" s="2">
        <v>81.2</v>
      </c>
      <c r="AB2624" s="2">
        <v>23.0578</v>
      </c>
      <c r="AC2624" s="2">
        <v>8.93</v>
      </c>
      <c r="AD2624" s="2">
        <v>9.6</v>
      </c>
      <c r="AE2624" s="2">
        <v>92.6</v>
      </c>
      <c r="AF2624" s="2">
        <v>47.055199999999999</v>
      </c>
      <c r="AG2624" s="2">
        <v>4.53</v>
      </c>
      <c r="AH2624" s="22">
        <v>5.2</v>
      </c>
      <c r="AI2624" s="22">
        <v>86.5</v>
      </c>
      <c r="AJ2624" s="22">
        <v>34.511800000000001</v>
      </c>
      <c r="AK2624" s="18">
        <v>6.48</v>
      </c>
      <c r="AL2624" s="18">
        <v>7.4</v>
      </c>
      <c r="AM2624" s="18">
        <v>87.9</v>
      </c>
      <c r="AN2624" s="2">
        <v>54.695599999999999</v>
      </c>
      <c r="AO2624" s="2">
        <v>2.52</v>
      </c>
      <c r="AP2624" s="2">
        <v>3.3</v>
      </c>
      <c r="AQ2624" s="2">
        <v>76.900000000000006</v>
      </c>
      <c r="AR2624" s="2">
        <v>4.4279999999999999</v>
      </c>
      <c r="AS2624" s="2">
        <v>5.45</v>
      </c>
      <c r="AT2624" s="2">
        <v>5.8</v>
      </c>
      <c r="AU2624" s="2">
        <v>94.2</v>
      </c>
      <c r="AV2624" s="2">
        <v>19.267399999999999</v>
      </c>
      <c r="AW2624" s="2">
        <v>7.1</v>
      </c>
      <c r="AX2624" s="2">
        <v>7.4</v>
      </c>
      <c r="AY2624" s="2">
        <v>95.7</v>
      </c>
      <c r="AZ2624" s="2">
        <v>32.796999999999997</v>
      </c>
      <c r="BA2624" s="2">
        <v>5.32</v>
      </c>
      <c r="BB2624" s="2">
        <v>6.8</v>
      </c>
      <c r="BC2624" s="2">
        <v>78.5</v>
      </c>
      <c r="BD2624" s="2">
        <v>32.7151</v>
      </c>
      <c r="BE2624" s="4"/>
      <c r="BF2624" s="4"/>
    </row>
    <row r="2625" spans="1:58" x14ac:dyDescent="0.2">
      <c r="A2625" s="29">
        <v>2624</v>
      </c>
      <c r="B2625" s="7" t="s">
        <v>11</v>
      </c>
      <c r="C2625" s="3">
        <v>40012</v>
      </c>
      <c r="D2625" s="4" t="s">
        <v>8</v>
      </c>
      <c r="E2625" s="4" t="s">
        <v>166</v>
      </c>
      <c r="F2625" s="5" t="s">
        <v>193</v>
      </c>
      <c r="G2625" s="6">
        <v>0.91249999999999998</v>
      </c>
      <c r="H2625" s="6">
        <v>0.91388888888888886</v>
      </c>
      <c r="I2625" s="85">
        <f t="shared" si="40"/>
        <v>1.9999999999999929</v>
      </c>
      <c r="J2625" s="86">
        <f>I2625*Segmentos!$D$7*(AH2625%)*IF(ISNUMBER(AI2625),AI2625%,0)</f>
        <v>16455.999999999945</v>
      </c>
      <c r="K2625" s="86">
        <f>I2625*Segmentos!$D$7*(AL2625%)*IF(ISNUMBER(AM2625),AM2625%,0)</f>
        <v>28271.999999999902</v>
      </c>
      <c r="L2625" s="4"/>
      <c r="M2625" s="2">
        <v>2.84</v>
      </c>
      <c r="N2625" s="2">
        <v>3</v>
      </c>
      <c r="O2625" s="2">
        <v>93.2</v>
      </c>
      <c r="P2625" s="2">
        <v>84.158600000000007</v>
      </c>
      <c r="Q2625" s="2">
        <v>1.72</v>
      </c>
      <c r="R2625" s="2">
        <v>1.9</v>
      </c>
      <c r="S2625" s="2">
        <v>90.3</v>
      </c>
      <c r="T2625" s="2">
        <v>8.5044000000000004</v>
      </c>
      <c r="U2625" s="2">
        <v>1.73</v>
      </c>
      <c r="V2625" s="2">
        <v>1.8</v>
      </c>
      <c r="W2625" s="2">
        <v>95.2</v>
      </c>
      <c r="X2625" s="2">
        <v>10.738099999999999</v>
      </c>
      <c r="Y2625" s="2">
        <v>2.33</v>
      </c>
      <c r="Z2625" s="2">
        <v>2.5</v>
      </c>
      <c r="AA2625" s="2">
        <v>93.8</v>
      </c>
      <c r="AB2625" s="2">
        <v>20.4392</v>
      </c>
      <c r="AC2625" s="2">
        <v>4.57</v>
      </c>
      <c r="AD2625" s="2">
        <v>4.9000000000000004</v>
      </c>
      <c r="AE2625" s="2">
        <v>93</v>
      </c>
      <c r="AF2625" s="2">
        <v>44.476900000000001</v>
      </c>
      <c r="AG2625" s="2">
        <v>2.0099999999999998</v>
      </c>
      <c r="AH2625" s="22">
        <v>2.2000000000000002</v>
      </c>
      <c r="AI2625" s="22">
        <v>93.5</v>
      </c>
      <c r="AJ2625" s="22">
        <v>28.3431</v>
      </c>
      <c r="AK2625" s="18">
        <v>3.58</v>
      </c>
      <c r="AL2625" s="18">
        <v>3.8</v>
      </c>
      <c r="AM2625" s="18">
        <v>93</v>
      </c>
      <c r="AN2625" s="2">
        <v>55.8155</v>
      </c>
      <c r="AO2625" s="2">
        <v>0.66</v>
      </c>
      <c r="AP2625" s="2">
        <v>0.8</v>
      </c>
      <c r="AQ2625" s="2">
        <v>79.7</v>
      </c>
      <c r="AR2625" s="2">
        <v>2.1358999999999999</v>
      </c>
      <c r="AS2625" s="2">
        <v>2.58</v>
      </c>
      <c r="AT2625" s="2">
        <v>2.7</v>
      </c>
      <c r="AU2625" s="2">
        <v>95.7</v>
      </c>
      <c r="AV2625" s="2">
        <v>16.8705</v>
      </c>
      <c r="AW2625" s="2">
        <v>2.72</v>
      </c>
      <c r="AX2625" s="2">
        <v>2.8</v>
      </c>
      <c r="AY2625" s="2">
        <v>97.4</v>
      </c>
      <c r="AZ2625" s="2">
        <v>23.174499999999998</v>
      </c>
      <c r="BA2625" s="2">
        <v>3.7</v>
      </c>
      <c r="BB2625" s="2">
        <v>4.0999999999999996</v>
      </c>
      <c r="BC2625" s="2">
        <v>90.8</v>
      </c>
      <c r="BD2625" s="2">
        <v>41.977699999999999</v>
      </c>
      <c r="BE2625" s="4"/>
      <c r="BF2625" s="4"/>
    </row>
    <row r="2626" spans="1:58" x14ac:dyDescent="0.2">
      <c r="A2626" s="29">
        <v>2625</v>
      </c>
      <c r="B2626" s="7" t="s">
        <v>6</v>
      </c>
      <c r="C2626" s="3">
        <v>40012</v>
      </c>
      <c r="D2626" s="4" t="s">
        <v>3</v>
      </c>
      <c r="E2626" s="4" t="s">
        <v>166</v>
      </c>
      <c r="F2626" s="5" t="s">
        <v>193</v>
      </c>
      <c r="G2626" s="6">
        <v>0.90833333333333333</v>
      </c>
      <c r="H2626" s="6">
        <v>0.90902777777777777</v>
      </c>
      <c r="I2626" s="85">
        <f t="shared" si="40"/>
        <v>0.99999999999999645</v>
      </c>
      <c r="J2626" s="86">
        <f>I2626*Segmentos!$D$7*(AH2626%)*IF(ISNUMBER(AI2626),AI2626%,0)</f>
        <v>20799.999999999931</v>
      </c>
      <c r="K2626" s="86">
        <f>I2626*Segmentos!$D$7*(AL2626%)*IF(ISNUMBER(AM2626),AM2626%,0)</f>
        <v>19599.999999999931</v>
      </c>
      <c r="L2626" s="4"/>
      <c r="M2626" s="2">
        <v>5.0199999999999996</v>
      </c>
      <c r="N2626" s="2">
        <v>5</v>
      </c>
      <c r="O2626" s="2">
        <v>100</v>
      </c>
      <c r="P2626" s="2">
        <v>85.442099999999996</v>
      </c>
      <c r="Q2626" s="2">
        <v>1.9</v>
      </c>
      <c r="R2626" s="2">
        <v>1.9</v>
      </c>
      <c r="S2626" s="2">
        <v>100</v>
      </c>
      <c r="T2626" s="2">
        <v>5.3996000000000004</v>
      </c>
      <c r="U2626" s="2">
        <v>2.88</v>
      </c>
      <c r="V2626" s="2">
        <v>2.9</v>
      </c>
      <c r="W2626" s="2">
        <v>100</v>
      </c>
      <c r="X2626" s="2">
        <v>10.29</v>
      </c>
      <c r="Y2626" s="2">
        <v>6.07</v>
      </c>
      <c r="Z2626" s="2">
        <v>6.1</v>
      </c>
      <c r="AA2626" s="2">
        <v>100</v>
      </c>
      <c r="AB2626" s="2">
        <v>30.540600000000001</v>
      </c>
      <c r="AC2626" s="2">
        <v>7.01</v>
      </c>
      <c r="AD2626" s="2">
        <v>7</v>
      </c>
      <c r="AE2626" s="2">
        <v>100</v>
      </c>
      <c r="AF2626" s="2">
        <v>39.212000000000003</v>
      </c>
      <c r="AG2626" s="2">
        <v>5.19</v>
      </c>
      <c r="AH2626" s="22">
        <v>5.2</v>
      </c>
      <c r="AI2626" s="22">
        <v>100</v>
      </c>
      <c r="AJ2626" s="22">
        <v>41.934699999999999</v>
      </c>
      <c r="AK2626" s="18">
        <v>4.8600000000000003</v>
      </c>
      <c r="AL2626" s="18">
        <v>4.9000000000000004</v>
      </c>
      <c r="AM2626" s="18">
        <v>100</v>
      </c>
      <c r="AN2626" s="2">
        <v>43.507399999999997</v>
      </c>
      <c r="AO2626" s="2">
        <v>3.78</v>
      </c>
      <c r="AP2626" s="2">
        <v>3.8</v>
      </c>
      <c r="AQ2626" s="2">
        <v>100</v>
      </c>
      <c r="AR2626" s="2">
        <v>7.0404</v>
      </c>
      <c r="AS2626" s="2">
        <v>3.04</v>
      </c>
      <c r="AT2626" s="2">
        <v>3</v>
      </c>
      <c r="AU2626" s="2">
        <v>100</v>
      </c>
      <c r="AV2626" s="2">
        <v>11.4026</v>
      </c>
      <c r="AW2626" s="2">
        <v>5.78</v>
      </c>
      <c r="AX2626" s="2">
        <v>5.8</v>
      </c>
      <c r="AY2626" s="2">
        <v>100</v>
      </c>
      <c r="AZ2626" s="2">
        <v>28.3154</v>
      </c>
      <c r="BA2626" s="2">
        <v>5.93</v>
      </c>
      <c r="BB2626" s="2">
        <v>5.9</v>
      </c>
      <c r="BC2626" s="2">
        <v>100</v>
      </c>
      <c r="BD2626" s="2">
        <v>38.683700000000002</v>
      </c>
      <c r="BE2626" s="4"/>
      <c r="BF2626" s="4"/>
    </row>
    <row r="2627" spans="1:58" x14ac:dyDescent="0.2">
      <c r="A2627" s="29">
        <v>2626</v>
      </c>
      <c r="B2627" s="7" t="s">
        <v>31</v>
      </c>
      <c r="C2627" s="3">
        <v>40012</v>
      </c>
      <c r="D2627" s="4" t="s">
        <v>28</v>
      </c>
      <c r="E2627" s="4" t="s">
        <v>166</v>
      </c>
      <c r="F2627" s="5" t="s">
        <v>193</v>
      </c>
      <c r="G2627" s="6">
        <v>0.91388888888888886</v>
      </c>
      <c r="H2627" s="6">
        <v>0.91736111111111107</v>
      </c>
      <c r="I2627" s="85">
        <f t="shared" ref="I2627:I2690" si="41">IF(H2627&gt;=G2627,(H2627-G2627)*24*60,("24:00:00"-G2627+H2627)*24*60)</f>
        <v>4.9999999999999822</v>
      </c>
      <c r="J2627" s="86">
        <f>I2627*Segmentos!$D$7*(AH2627%)*IF(ISNUMBER(AI2627),AI2627%,0)</f>
        <v>12599.999999999955</v>
      </c>
      <c r="K2627" s="86">
        <f>I2627*Segmentos!$D$7*(AL2627%)*IF(ISNUMBER(AM2627),AM2627%,0)</f>
        <v>20101.999999999927</v>
      </c>
      <c r="L2627" s="4"/>
      <c r="M2627" s="2">
        <v>0.84</v>
      </c>
      <c r="N2627" s="2">
        <v>1.7</v>
      </c>
      <c r="O2627" s="2">
        <v>48.3</v>
      </c>
      <c r="P2627" s="2">
        <v>86.190700000000007</v>
      </c>
      <c r="Q2627" s="2">
        <v>0.34</v>
      </c>
      <c r="R2627" s="2">
        <v>0.6</v>
      </c>
      <c r="S2627" s="2">
        <v>57.9</v>
      </c>
      <c r="T2627" s="2">
        <v>5.7446999999999999</v>
      </c>
      <c r="U2627" s="2">
        <v>0.53</v>
      </c>
      <c r="V2627" s="2">
        <v>1.4</v>
      </c>
      <c r="W2627" s="2">
        <v>36.5</v>
      </c>
      <c r="X2627" s="2">
        <v>11.337999999999999</v>
      </c>
      <c r="Y2627" s="2">
        <v>1.61</v>
      </c>
      <c r="Z2627" s="2">
        <v>3</v>
      </c>
      <c r="AA2627" s="2">
        <v>54.1</v>
      </c>
      <c r="AB2627" s="2">
        <v>48.88</v>
      </c>
      <c r="AC2627" s="2">
        <v>0.6</v>
      </c>
      <c r="AD2627" s="2">
        <v>1.4</v>
      </c>
      <c r="AE2627" s="2">
        <v>42.9</v>
      </c>
      <c r="AF2627" s="2">
        <v>20.228000000000002</v>
      </c>
      <c r="AG2627" s="2">
        <v>0.64</v>
      </c>
      <c r="AH2627" s="22">
        <v>1.5</v>
      </c>
      <c r="AI2627" s="22">
        <v>42</v>
      </c>
      <c r="AJ2627" s="22">
        <v>31.284600000000001</v>
      </c>
      <c r="AK2627" s="18">
        <v>1.02</v>
      </c>
      <c r="AL2627" s="18">
        <v>1.9</v>
      </c>
      <c r="AM2627" s="18">
        <v>52.9</v>
      </c>
      <c r="AN2627" s="2">
        <v>54.906100000000002</v>
      </c>
      <c r="AO2627" s="2">
        <v>0.53</v>
      </c>
      <c r="AP2627" s="2">
        <v>0.8</v>
      </c>
      <c r="AQ2627" s="2">
        <v>67.8</v>
      </c>
      <c r="AR2627" s="2">
        <v>5.9016999999999999</v>
      </c>
      <c r="AS2627" s="2">
        <v>0.95</v>
      </c>
      <c r="AT2627" s="2">
        <v>1.8</v>
      </c>
      <c r="AU2627" s="2">
        <v>52.2</v>
      </c>
      <c r="AV2627" s="2">
        <v>21.537700000000001</v>
      </c>
      <c r="AW2627" s="2">
        <v>0.52</v>
      </c>
      <c r="AX2627" s="2">
        <v>1.3</v>
      </c>
      <c r="AY2627" s="2">
        <v>39.1</v>
      </c>
      <c r="AZ2627" s="2">
        <v>15.4452</v>
      </c>
      <c r="BA2627" s="2">
        <v>1.1000000000000001</v>
      </c>
      <c r="BB2627" s="2">
        <v>2.2999999999999998</v>
      </c>
      <c r="BC2627" s="2">
        <v>48.7</v>
      </c>
      <c r="BD2627" s="2">
        <v>43.306100000000001</v>
      </c>
      <c r="BE2627" s="4"/>
      <c r="BF2627" s="4"/>
    </row>
    <row r="2628" spans="1:58" x14ac:dyDescent="0.2">
      <c r="A2628" s="29">
        <v>2627</v>
      </c>
      <c r="B2628" s="7" t="s">
        <v>97</v>
      </c>
      <c r="C2628" s="3">
        <v>40012</v>
      </c>
      <c r="D2628" s="4" t="s">
        <v>17</v>
      </c>
      <c r="E2628" s="4" t="s">
        <v>169</v>
      </c>
      <c r="F2628" s="5" t="s">
        <v>193</v>
      </c>
      <c r="G2628" s="6">
        <v>0.87569444444444444</v>
      </c>
      <c r="H2628" s="6">
        <v>0.9145833333333333</v>
      </c>
      <c r="I2628" s="85">
        <f t="shared" si="41"/>
        <v>55.999999999999957</v>
      </c>
      <c r="J2628" s="86">
        <f>I2628*Segmentos!$D$7*(AH2628%)*IF(ISNUMBER(AI2628),AI2628%,0)</f>
        <v>77750.399999999936</v>
      </c>
      <c r="K2628" s="86">
        <f>I2628*Segmentos!$D$7*(AL2628%)*IF(ISNUMBER(AM2628),AM2628%,0)</f>
        <v>119257.59999999992</v>
      </c>
      <c r="L2628" s="4" t="s">
        <v>286</v>
      </c>
      <c r="M2628" s="2">
        <v>0.45</v>
      </c>
      <c r="N2628" s="2">
        <v>1.8</v>
      </c>
      <c r="O2628" s="2">
        <v>25.1</v>
      </c>
      <c r="P2628" s="2">
        <v>92.822299999999998</v>
      </c>
      <c r="Q2628" s="2">
        <v>0.03</v>
      </c>
      <c r="R2628" s="2">
        <v>0.3</v>
      </c>
      <c r="S2628" s="2">
        <v>10.7</v>
      </c>
      <c r="T2628" s="2">
        <v>0.94920000000000004</v>
      </c>
      <c r="U2628" s="2">
        <v>0.02</v>
      </c>
      <c r="V2628" s="2">
        <v>0.9</v>
      </c>
      <c r="W2628" s="2">
        <v>2.6</v>
      </c>
      <c r="X2628" s="2">
        <v>0.98250000000000004</v>
      </c>
      <c r="Y2628" s="2">
        <v>0.16</v>
      </c>
      <c r="Z2628" s="2">
        <v>1.8</v>
      </c>
      <c r="AA2628" s="2">
        <v>8.8000000000000007</v>
      </c>
      <c r="AB2628" s="2">
        <v>9.7570999999999994</v>
      </c>
      <c r="AC2628" s="2">
        <v>1.19</v>
      </c>
      <c r="AD2628" s="2">
        <v>3.1</v>
      </c>
      <c r="AE2628" s="2">
        <v>38.200000000000003</v>
      </c>
      <c r="AF2628" s="2">
        <v>81.133399999999995</v>
      </c>
      <c r="AG2628" s="2">
        <v>0.36</v>
      </c>
      <c r="AH2628" s="22">
        <v>1.3</v>
      </c>
      <c r="AI2628" s="22">
        <v>26.7</v>
      </c>
      <c r="AJ2628" s="22">
        <v>35.273899999999998</v>
      </c>
      <c r="AK2628" s="18">
        <v>0.53</v>
      </c>
      <c r="AL2628" s="18">
        <v>2.2000000000000002</v>
      </c>
      <c r="AM2628" s="18">
        <v>24.2</v>
      </c>
      <c r="AN2628" s="2">
        <v>57.548400000000001</v>
      </c>
      <c r="AO2628" s="2">
        <v>0.38</v>
      </c>
      <c r="AP2628" s="2">
        <v>1.2</v>
      </c>
      <c r="AQ2628" s="2">
        <v>32.299999999999997</v>
      </c>
      <c r="AR2628" s="2">
        <v>8.5562000000000005</v>
      </c>
      <c r="AS2628" s="2">
        <v>0.15</v>
      </c>
      <c r="AT2628" s="2">
        <v>1.1000000000000001</v>
      </c>
      <c r="AU2628" s="2">
        <v>12.7</v>
      </c>
      <c r="AV2628" s="2">
        <v>6.6814999999999998</v>
      </c>
      <c r="AW2628" s="2">
        <v>0.22</v>
      </c>
      <c r="AX2628" s="2">
        <v>2.2999999999999998</v>
      </c>
      <c r="AY2628" s="2">
        <v>9.8000000000000007</v>
      </c>
      <c r="AZ2628" s="2">
        <v>13.432</v>
      </c>
      <c r="BA2628" s="2">
        <v>0.8</v>
      </c>
      <c r="BB2628" s="2">
        <v>1.9</v>
      </c>
      <c r="BC2628" s="2">
        <v>41.5</v>
      </c>
      <c r="BD2628" s="2">
        <v>64.152500000000003</v>
      </c>
      <c r="BE2628" s="4"/>
      <c r="BF2628" s="4"/>
    </row>
    <row r="2629" spans="1:58" x14ac:dyDescent="0.2">
      <c r="A2629" s="29">
        <v>2628</v>
      </c>
      <c r="B2629" s="7" t="s">
        <v>52</v>
      </c>
      <c r="C2629" s="3">
        <v>40012</v>
      </c>
      <c r="D2629" s="4" t="s">
        <v>0</v>
      </c>
      <c r="E2629" s="4" t="s">
        <v>177</v>
      </c>
      <c r="F2629" s="5" t="s">
        <v>193</v>
      </c>
      <c r="G2629" s="6">
        <v>0.91666666666666663</v>
      </c>
      <c r="H2629" s="6">
        <v>2.6388888888888889E-2</v>
      </c>
      <c r="I2629" s="85">
        <f t="shared" si="41"/>
        <v>158.00000000000006</v>
      </c>
      <c r="J2629" s="86">
        <f>I2629*Segmentos!$D$7*(AH2629%)*IF(ISNUMBER(AI2629),AI2629%,0)</f>
        <v>3055593.6000000006</v>
      </c>
      <c r="K2629" s="86">
        <f>I2629*Segmentos!$D$7*(AL2629%)*IF(ISNUMBER(AM2629),AM2629%,0)</f>
        <v>4149712.0000000019</v>
      </c>
      <c r="L2629" s="4"/>
      <c r="M2629" s="2">
        <v>5.73</v>
      </c>
      <c r="N2629" s="2">
        <v>23.8</v>
      </c>
      <c r="O2629" s="2">
        <v>24.1</v>
      </c>
      <c r="P2629" s="2">
        <v>86.206699999999998</v>
      </c>
      <c r="Q2629" s="2">
        <v>2.19</v>
      </c>
      <c r="R2629" s="2">
        <v>11.3</v>
      </c>
      <c r="S2629" s="2">
        <v>19.3</v>
      </c>
      <c r="T2629" s="2">
        <v>5.4874000000000001</v>
      </c>
      <c r="U2629" s="2">
        <v>3.23</v>
      </c>
      <c r="V2629" s="2">
        <v>18.8</v>
      </c>
      <c r="W2629" s="2">
        <v>17.2</v>
      </c>
      <c r="X2629" s="2">
        <v>10.183</v>
      </c>
      <c r="Y2629" s="2">
        <v>5.3</v>
      </c>
      <c r="Z2629" s="2">
        <v>25.9</v>
      </c>
      <c r="AA2629" s="2">
        <v>20.5</v>
      </c>
      <c r="AB2629" s="2">
        <v>23.5093</v>
      </c>
      <c r="AC2629" s="2">
        <v>9.5299999999999994</v>
      </c>
      <c r="AD2629" s="2">
        <v>31.3</v>
      </c>
      <c r="AE2629" s="2">
        <v>30.4</v>
      </c>
      <c r="AF2629" s="2">
        <v>47.027000000000001</v>
      </c>
      <c r="AG2629" s="2">
        <v>4.83</v>
      </c>
      <c r="AH2629" s="22">
        <v>20.399999999999999</v>
      </c>
      <c r="AI2629" s="22">
        <v>23.7</v>
      </c>
      <c r="AJ2629" s="22">
        <v>34.451099999999997</v>
      </c>
      <c r="AK2629" s="18">
        <v>6.55</v>
      </c>
      <c r="AL2629" s="18">
        <v>26.8</v>
      </c>
      <c r="AM2629" s="18">
        <v>24.5</v>
      </c>
      <c r="AN2629" s="2">
        <v>51.755600000000001</v>
      </c>
      <c r="AO2629" s="2">
        <v>2.0699999999999998</v>
      </c>
      <c r="AP2629" s="2">
        <v>16.899999999999999</v>
      </c>
      <c r="AQ2629" s="2">
        <v>12.3</v>
      </c>
      <c r="AR2629" s="2">
        <v>3.4039999999999999</v>
      </c>
      <c r="AS2629" s="2">
        <v>3.57</v>
      </c>
      <c r="AT2629" s="2">
        <v>19.100000000000001</v>
      </c>
      <c r="AU2629" s="2">
        <v>18.7</v>
      </c>
      <c r="AV2629" s="2">
        <v>11.836</v>
      </c>
      <c r="AW2629" s="2">
        <v>7.49</v>
      </c>
      <c r="AX2629" s="2">
        <v>27.1</v>
      </c>
      <c r="AY2629" s="2">
        <v>27.7</v>
      </c>
      <c r="AZ2629" s="2">
        <v>32.373699999999999</v>
      </c>
      <c r="BA2629" s="2">
        <v>6.7</v>
      </c>
      <c r="BB2629" s="2">
        <v>25.9</v>
      </c>
      <c r="BC2629" s="2">
        <v>25.9</v>
      </c>
      <c r="BD2629" s="2">
        <v>38.593000000000004</v>
      </c>
      <c r="BE2629" s="4"/>
      <c r="BF2629" s="4"/>
    </row>
    <row r="2630" spans="1:58" x14ac:dyDescent="0.2">
      <c r="A2630" s="29">
        <v>2629</v>
      </c>
      <c r="B2630" s="7" t="s">
        <v>132</v>
      </c>
      <c r="C2630" s="3">
        <v>40012</v>
      </c>
      <c r="D2630" s="4" t="s">
        <v>21</v>
      </c>
      <c r="E2630" s="4" t="s">
        <v>170</v>
      </c>
      <c r="F2630" s="5" t="s">
        <v>193</v>
      </c>
      <c r="G2630" s="6">
        <v>0.87638888888888899</v>
      </c>
      <c r="H2630" s="6">
        <v>0.8965277777777777</v>
      </c>
      <c r="I2630" s="85">
        <f t="shared" si="41"/>
        <v>28.999999999999737</v>
      </c>
      <c r="J2630" s="86">
        <f>I2630*Segmentos!$D$7*(AH2630%)*IF(ISNUMBER(AI2630),AI2630%,0)</f>
        <v>17399.999999999844</v>
      </c>
      <c r="K2630" s="86">
        <f>I2630*Segmentos!$D$7*(AL2630%)*IF(ISNUMBER(AM2630),AM2630%,0)</f>
        <v>80039.999999999287</v>
      </c>
      <c r="L2630" s="4"/>
      <c r="M2630" s="2">
        <v>0.44</v>
      </c>
      <c r="N2630" s="2">
        <v>1.1000000000000001</v>
      </c>
      <c r="O2630" s="2">
        <v>40.4</v>
      </c>
      <c r="P2630" s="2">
        <v>62.537199999999999</v>
      </c>
      <c r="Q2630" s="2">
        <v>0.56999999999999995</v>
      </c>
      <c r="R2630" s="2">
        <v>0.9</v>
      </c>
      <c r="S2630" s="2">
        <v>60.3</v>
      </c>
      <c r="T2630" s="2">
        <v>13.456200000000001</v>
      </c>
      <c r="U2630" s="2">
        <v>0.82</v>
      </c>
      <c r="V2630" s="2">
        <v>2.4</v>
      </c>
      <c r="W2630" s="2">
        <v>33.700000000000003</v>
      </c>
      <c r="X2630" s="2">
        <v>24.293900000000001</v>
      </c>
      <c r="Y2630" s="2">
        <v>0.55000000000000004</v>
      </c>
      <c r="Z2630" s="2">
        <v>1.2</v>
      </c>
      <c r="AA2630" s="2">
        <v>46.9</v>
      </c>
      <c r="AB2630" s="2">
        <v>23.1007</v>
      </c>
      <c r="AC2630" s="2">
        <v>0.04</v>
      </c>
      <c r="AD2630" s="2">
        <v>0.2</v>
      </c>
      <c r="AE2630" s="2">
        <v>14.9</v>
      </c>
      <c r="AF2630" s="2">
        <v>1.6863999999999999</v>
      </c>
      <c r="AG2630" s="2">
        <v>0.15</v>
      </c>
      <c r="AH2630" s="22">
        <v>0.6</v>
      </c>
      <c r="AI2630" s="22">
        <v>25</v>
      </c>
      <c r="AJ2630" s="22">
        <v>10.382899999999999</v>
      </c>
      <c r="AK2630" s="18">
        <v>0.7</v>
      </c>
      <c r="AL2630" s="18">
        <v>1.5</v>
      </c>
      <c r="AM2630" s="18">
        <v>46</v>
      </c>
      <c r="AN2630" s="2">
        <v>52.154200000000003</v>
      </c>
      <c r="AO2630" s="2">
        <v>0.04</v>
      </c>
      <c r="AP2630" s="2">
        <v>0.4</v>
      </c>
      <c r="AQ2630" s="2">
        <v>9.1</v>
      </c>
      <c r="AR2630" s="2">
        <v>0.62170000000000003</v>
      </c>
      <c r="AS2630" s="2">
        <v>1.03</v>
      </c>
      <c r="AT2630" s="2">
        <v>1.9</v>
      </c>
      <c r="AU2630" s="2">
        <v>55.9</v>
      </c>
      <c r="AV2630" s="2">
        <v>32.307499999999997</v>
      </c>
      <c r="AW2630" s="2">
        <v>0.31</v>
      </c>
      <c r="AX2630" s="2">
        <v>0.7</v>
      </c>
      <c r="AY2630" s="2">
        <v>47</v>
      </c>
      <c r="AZ2630" s="2">
        <v>12.809900000000001</v>
      </c>
      <c r="BA2630" s="2">
        <v>0.31</v>
      </c>
      <c r="BB2630" s="2">
        <v>1.2</v>
      </c>
      <c r="BC2630" s="2">
        <v>26.7</v>
      </c>
      <c r="BD2630" s="2">
        <v>16.797999999999998</v>
      </c>
      <c r="BE2630" s="4"/>
      <c r="BF2630" s="4"/>
    </row>
    <row r="2631" spans="1:58" x14ac:dyDescent="0.2">
      <c r="A2631" s="29">
        <v>2630</v>
      </c>
      <c r="B2631" s="7" t="s">
        <v>115</v>
      </c>
      <c r="C2631" s="3">
        <v>40012</v>
      </c>
      <c r="D2631" s="4" t="s">
        <v>17</v>
      </c>
      <c r="E2631" s="4" t="s">
        <v>169</v>
      </c>
      <c r="F2631" s="5" t="s">
        <v>193</v>
      </c>
      <c r="G2631" s="6">
        <v>0.8340277777777777</v>
      </c>
      <c r="H2631" s="6">
        <v>0.87569444444444444</v>
      </c>
      <c r="I2631" s="85">
        <f t="shared" si="41"/>
        <v>60.000000000000107</v>
      </c>
      <c r="J2631" s="86">
        <f>I2631*Segmentos!$D$7*(AH2631%)*IF(ISNUMBER(AI2631),AI2631%,0)</f>
        <v>71712.000000000131</v>
      </c>
      <c r="K2631" s="86">
        <f>I2631*Segmentos!$D$7*(AL2631%)*IF(ISNUMBER(AM2631),AM2631%,0)</f>
        <v>101952.00000000017</v>
      </c>
      <c r="L2631" s="4"/>
      <c r="M2631" s="2">
        <v>0.36</v>
      </c>
      <c r="N2631" s="2">
        <v>1.2</v>
      </c>
      <c r="O2631" s="2">
        <v>30.2</v>
      </c>
      <c r="P2631" s="2">
        <v>96.696299999999994</v>
      </c>
      <c r="Q2631" s="2">
        <v>0.03</v>
      </c>
      <c r="R2631" s="2">
        <v>0.3</v>
      </c>
      <c r="S2631" s="2">
        <v>11.7</v>
      </c>
      <c r="T2631" s="2">
        <v>1.3019000000000001</v>
      </c>
      <c r="U2631" s="2">
        <v>0.04</v>
      </c>
      <c r="V2631" s="2">
        <v>0.7</v>
      </c>
      <c r="W2631" s="2">
        <v>6.7</v>
      </c>
      <c r="X2631" s="2">
        <v>2.5082</v>
      </c>
      <c r="Y2631" s="2">
        <v>0.15</v>
      </c>
      <c r="Z2631" s="2">
        <v>0.9</v>
      </c>
      <c r="AA2631" s="2">
        <v>17</v>
      </c>
      <c r="AB2631" s="2">
        <v>11.591900000000001</v>
      </c>
      <c r="AC2631" s="2">
        <v>0.93</v>
      </c>
      <c r="AD2631" s="2">
        <v>2.2999999999999998</v>
      </c>
      <c r="AE2631" s="2">
        <v>40.1</v>
      </c>
      <c r="AF2631" s="2">
        <v>81.294300000000007</v>
      </c>
      <c r="AG2631" s="2">
        <v>0.31</v>
      </c>
      <c r="AH2631" s="22">
        <v>1.2</v>
      </c>
      <c r="AI2631" s="22">
        <v>24.9</v>
      </c>
      <c r="AJ2631" s="22">
        <v>39.389899999999997</v>
      </c>
      <c r="AK2631" s="18">
        <v>0.41</v>
      </c>
      <c r="AL2631" s="18">
        <v>1.2</v>
      </c>
      <c r="AM2631" s="18">
        <v>35.4</v>
      </c>
      <c r="AN2631" s="2">
        <v>57.306399999999996</v>
      </c>
      <c r="AO2631" s="2">
        <v>0.45</v>
      </c>
      <c r="AP2631" s="2">
        <v>1.2</v>
      </c>
      <c r="AQ2631" s="2">
        <v>38.799999999999997</v>
      </c>
      <c r="AR2631" s="2">
        <v>13.1698</v>
      </c>
      <c r="AS2631" s="2">
        <v>0.03</v>
      </c>
      <c r="AT2631" s="2">
        <v>0.5</v>
      </c>
      <c r="AU2631" s="2">
        <v>6.7</v>
      </c>
      <c r="AV2631" s="2">
        <v>1.7895000000000001</v>
      </c>
      <c r="AW2631" s="2">
        <v>0.13</v>
      </c>
      <c r="AX2631" s="2">
        <v>0.9</v>
      </c>
      <c r="AY2631" s="2">
        <v>15.5</v>
      </c>
      <c r="AZ2631" s="2">
        <v>10.209099999999999</v>
      </c>
      <c r="BA2631" s="2">
        <v>0.7</v>
      </c>
      <c r="BB2631" s="2">
        <v>1.9</v>
      </c>
      <c r="BC2631" s="2">
        <v>37</v>
      </c>
      <c r="BD2631" s="2">
        <v>71.527900000000002</v>
      </c>
      <c r="BE2631" s="4"/>
      <c r="BF2631" s="4"/>
    </row>
    <row r="2632" spans="1:58" x14ac:dyDescent="0.2">
      <c r="A2632" s="29">
        <v>2631</v>
      </c>
      <c r="B2632" s="7" t="s">
        <v>58</v>
      </c>
      <c r="C2632" s="3">
        <v>40012</v>
      </c>
      <c r="D2632" s="4" t="s">
        <v>8</v>
      </c>
      <c r="E2632" s="4" t="s">
        <v>182</v>
      </c>
      <c r="F2632" s="5" t="s">
        <v>193</v>
      </c>
      <c r="G2632" s="6">
        <v>0.91666666666666663</v>
      </c>
      <c r="H2632" s="6">
        <v>2.6388888888888889E-2</v>
      </c>
      <c r="I2632" s="85">
        <f t="shared" si="41"/>
        <v>158.00000000000006</v>
      </c>
      <c r="J2632" s="86">
        <f>I2632*Segmentos!$D$7*(AH2632%)*IF(ISNUMBER(AI2632),AI2632%,0)</f>
        <v>1718344.8000000005</v>
      </c>
      <c r="K2632" s="86">
        <f>I2632*Segmentos!$D$7*(AL2632%)*IF(ISNUMBER(AM2632),AM2632%,0)</f>
        <v>2514096.0000000009</v>
      </c>
      <c r="L2632" s="4"/>
      <c r="M2632" s="2">
        <v>3.37</v>
      </c>
      <c r="N2632" s="2">
        <v>18.8</v>
      </c>
      <c r="O2632" s="2">
        <v>17.899999999999999</v>
      </c>
      <c r="P2632" s="2">
        <v>74.896799999999999</v>
      </c>
      <c r="Q2632" s="2">
        <v>1.23</v>
      </c>
      <c r="R2632" s="2">
        <v>9.3000000000000007</v>
      </c>
      <c r="S2632" s="2">
        <v>13.3</v>
      </c>
      <c r="T2632" s="2">
        <v>4.5612000000000004</v>
      </c>
      <c r="U2632" s="2">
        <v>3.15</v>
      </c>
      <c r="V2632" s="2">
        <v>18.600000000000001</v>
      </c>
      <c r="W2632" s="2">
        <v>16.899999999999999</v>
      </c>
      <c r="X2632" s="2">
        <v>14.670199999999999</v>
      </c>
      <c r="Y2632" s="2">
        <v>2.98</v>
      </c>
      <c r="Z2632" s="2">
        <v>20.9</v>
      </c>
      <c r="AA2632" s="2">
        <v>14.2</v>
      </c>
      <c r="AB2632" s="2">
        <v>19.530999999999999</v>
      </c>
      <c r="AC2632" s="2">
        <v>4.96</v>
      </c>
      <c r="AD2632" s="2">
        <v>21.9</v>
      </c>
      <c r="AE2632" s="2">
        <v>22.7</v>
      </c>
      <c r="AF2632" s="2">
        <v>36.134300000000003</v>
      </c>
      <c r="AG2632" s="2">
        <v>2.71</v>
      </c>
      <c r="AH2632" s="22">
        <v>17.100000000000001</v>
      </c>
      <c r="AI2632" s="22">
        <v>15.9</v>
      </c>
      <c r="AJ2632" s="22">
        <v>28.506</v>
      </c>
      <c r="AK2632" s="18">
        <v>3.98</v>
      </c>
      <c r="AL2632" s="18">
        <v>20.399999999999999</v>
      </c>
      <c r="AM2632" s="18">
        <v>19.5</v>
      </c>
      <c r="AN2632" s="2">
        <v>46.390799999999999</v>
      </c>
      <c r="AO2632" s="2">
        <v>0.73</v>
      </c>
      <c r="AP2632" s="2">
        <v>10.4</v>
      </c>
      <c r="AQ2632" s="2">
        <v>7</v>
      </c>
      <c r="AR2632" s="2">
        <v>1.7738</v>
      </c>
      <c r="AS2632" s="2">
        <v>3.08</v>
      </c>
      <c r="AT2632" s="2">
        <v>14.8</v>
      </c>
      <c r="AU2632" s="2">
        <v>20.8</v>
      </c>
      <c r="AV2632" s="2">
        <v>15.0572</v>
      </c>
      <c r="AW2632" s="2">
        <v>3.47</v>
      </c>
      <c r="AX2632" s="2">
        <v>18.899999999999999</v>
      </c>
      <c r="AY2632" s="2">
        <v>18.399999999999999</v>
      </c>
      <c r="AZ2632" s="2">
        <v>22.129200000000001</v>
      </c>
      <c r="BA2632" s="2">
        <v>4.2300000000000004</v>
      </c>
      <c r="BB2632" s="2">
        <v>23.5</v>
      </c>
      <c r="BC2632" s="2">
        <v>18</v>
      </c>
      <c r="BD2632" s="2">
        <v>35.936500000000002</v>
      </c>
      <c r="BE2632" s="4"/>
      <c r="BF2632" s="4"/>
    </row>
    <row r="2633" spans="1:58" x14ac:dyDescent="0.2">
      <c r="A2633" s="29">
        <v>2632</v>
      </c>
      <c r="B2633" s="7" t="s">
        <v>61</v>
      </c>
      <c r="C2633" s="3">
        <v>40012</v>
      </c>
      <c r="D2633" s="4" t="s">
        <v>17</v>
      </c>
      <c r="E2633" s="4" t="s">
        <v>169</v>
      </c>
      <c r="F2633" s="5" t="s">
        <v>193</v>
      </c>
      <c r="G2633" s="6">
        <v>0.91666666666666663</v>
      </c>
      <c r="H2633" s="6">
        <v>0.96250000000000002</v>
      </c>
      <c r="I2633" s="85">
        <f t="shared" si="41"/>
        <v>66.000000000000085</v>
      </c>
      <c r="J2633" s="86">
        <f>I2633*Segmentos!$D$7*(AH2633%)*IF(ISNUMBER(AI2633),AI2633%,0)</f>
        <v>120225.60000000017</v>
      </c>
      <c r="K2633" s="86">
        <f>I2633*Segmentos!$D$7*(AL2633%)*IF(ISNUMBER(AM2633),AM2633%,0)</f>
        <v>224769.60000000033</v>
      </c>
      <c r="L2633" s="4"/>
      <c r="M2633" s="2">
        <v>0.66</v>
      </c>
      <c r="N2633" s="2">
        <v>1.7</v>
      </c>
      <c r="O2633" s="2">
        <v>39.5</v>
      </c>
      <c r="P2633" s="2">
        <v>98.793400000000005</v>
      </c>
      <c r="Q2633" s="2">
        <v>0</v>
      </c>
      <c r="R2633" s="2">
        <v>0.3</v>
      </c>
      <c r="S2633" s="2">
        <v>1.5</v>
      </c>
      <c r="T2633" s="2">
        <v>9.69E-2</v>
      </c>
      <c r="U2633" s="2">
        <v>0.16</v>
      </c>
      <c r="V2633" s="2">
        <v>1.1000000000000001</v>
      </c>
      <c r="W2633" s="2">
        <v>13.6</v>
      </c>
      <c r="X2633" s="2">
        <v>4.9438000000000004</v>
      </c>
      <c r="Y2633" s="2">
        <v>0.7</v>
      </c>
      <c r="Z2633" s="2">
        <v>1.7</v>
      </c>
      <c r="AA2633" s="2">
        <v>40.299999999999997</v>
      </c>
      <c r="AB2633" s="2">
        <v>31.2515</v>
      </c>
      <c r="AC2633" s="2">
        <v>1.27</v>
      </c>
      <c r="AD2633" s="2">
        <v>2.6</v>
      </c>
      <c r="AE2633" s="2">
        <v>48.1</v>
      </c>
      <c r="AF2633" s="2">
        <v>62.501100000000001</v>
      </c>
      <c r="AG2633" s="2">
        <v>0.44</v>
      </c>
      <c r="AH2633" s="22">
        <v>1.1000000000000001</v>
      </c>
      <c r="AI2633" s="22">
        <v>41.4</v>
      </c>
      <c r="AJ2633" s="22">
        <v>31.611799999999999</v>
      </c>
      <c r="AK2633" s="18">
        <v>0.85</v>
      </c>
      <c r="AL2633" s="18">
        <v>2.2000000000000002</v>
      </c>
      <c r="AM2633" s="18">
        <v>38.700000000000003</v>
      </c>
      <c r="AN2633" s="2">
        <v>67.181600000000003</v>
      </c>
      <c r="AO2633" s="2">
        <v>0.36</v>
      </c>
      <c r="AP2633" s="2">
        <v>0.6</v>
      </c>
      <c r="AQ2633" s="2">
        <v>56.5</v>
      </c>
      <c r="AR2633" s="2">
        <v>5.9301000000000004</v>
      </c>
      <c r="AS2633" s="2">
        <v>0.69</v>
      </c>
      <c r="AT2633" s="2">
        <v>1.3</v>
      </c>
      <c r="AU2633" s="2">
        <v>54.8</v>
      </c>
      <c r="AV2633" s="2">
        <v>22.948599999999999</v>
      </c>
      <c r="AW2633" s="2">
        <v>0.57999999999999996</v>
      </c>
      <c r="AX2633" s="2">
        <v>2.8</v>
      </c>
      <c r="AY2633" s="2">
        <v>20.5</v>
      </c>
      <c r="AZ2633" s="2">
        <v>25.133800000000001</v>
      </c>
      <c r="BA2633" s="2">
        <v>0.78</v>
      </c>
      <c r="BB2633" s="2">
        <v>1.3</v>
      </c>
      <c r="BC2633" s="2">
        <v>59.8</v>
      </c>
      <c r="BD2633" s="2">
        <v>44.780900000000003</v>
      </c>
      <c r="BE2633" s="4"/>
      <c r="BF2633" s="4"/>
    </row>
    <row r="2634" spans="1:58" x14ac:dyDescent="0.2">
      <c r="A2634" s="29">
        <v>2633</v>
      </c>
      <c r="B2634" s="7" t="s">
        <v>53</v>
      </c>
      <c r="C2634" s="3">
        <v>40012</v>
      </c>
      <c r="D2634" s="4" t="s">
        <v>3</v>
      </c>
      <c r="E2634" s="4" t="s">
        <v>178</v>
      </c>
      <c r="F2634" s="5" t="s">
        <v>193</v>
      </c>
      <c r="G2634" s="6">
        <v>0.79652777777777783</v>
      </c>
      <c r="H2634" s="6">
        <v>0.87430555555555556</v>
      </c>
      <c r="I2634" s="85">
        <f t="shared" si="41"/>
        <v>111.99999999999991</v>
      </c>
      <c r="J2634" s="86">
        <f>I2634*Segmentos!$D$7*(AH2634%)*IF(ISNUMBER(AI2634),AI2634%,0)</f>
        <v>1017273.599999999</v>
      </c>
      <c r="K2634" s="86">
        <f>I2634*Segmentos!$D$7*(AL2634%)*IF(ISNUMBER(AM2634),AM2634%,0)</f>
        <v>557580.79999999958</v>
      </c>
      <c r="L2634" s="4"/>
      <c r="M2634" s="2">
        <v>1.73</v>
      </c>
      <c r="N2634" s="2">
        <v>6.7</v>
      </c>
      <c r="O2634" s="2">
        <v>25.8</v>
      </c>
      <c r="P2634" s="2">
        <v>76.121200000000002</v>
      </c>
      <c r="Q2634" s="2">
        <v>0.76</v>
      </c>
      <c r="R2634" s="2">
        <v>3.9</v>
      </c>
      <c r="S2634" s="2">
        <v>19.600000000000001</v>
      </c>
      <c r="T2634" s="2">
        <v>5.5841000000000003</v>
      </c>
      <c r="U2634" s="2">
        <v>1.99</v>
      </c>
      <c r="V2634" s="2">
        <v>6.2</v>
      </c>
      <c r="W2634" s="2">
        <v>31.9</v>
      </c>
      <c r="X2634" s="2">
        <v>18.365200000000002</v>
      </c>
      <c r="Y2634" s="2">
        <v>1.39</v>
      </c>
      <c r="Z2634" s="2">
        <v>6.7</v>
      </c>
      <c r="AA2634" s="2">
        <v>20.8</v>
      </c>
      <c r="AB2634" s="2">
        <v>18.064</v>
      </c>
      <c r="AC2634" s="2">
        <v>2.36</v>
      </c>
      <c r="AD2634" s="2">
        <v>8.4</v>
      </c>
      <c r="AE2634" s="2">
        <v>27.9</v>
      </c>
      <c r="AF2634" s="2">
        <v>34.107900000000001</v>
      </c>
      <c r="AG2634" s="2">
        <v>2.27</v>
      </c>
      <c r="AH2634" s="22">
        <v>8.6999999999999993</v>
      </c>
      <c r="AI2634" s="22">
        <v>26.1</v>
      </c>
      <c r="AJ2634" s="22">
        <v>47.361899999999999</v>
      </c>
      <c r="AK2634" s="18">
        <v>1.24</v>
      </c>
      <c r="AL2634" s="18">
        <v>4.9000000000000004</v>
      </c>
      <c r="AM2634" s="18">
        <v>25.4</v>
      </c>
      <c r="AN2634" s="2">
        <v>28.7593</v>
      </c>
      <c r="AO2634" s="2">
        <v>0.09</v>
      </c>
      <c r="AP2634" s="2">
        <v>1.2</v>
      </c>
      <c r="AQ2634" s="2">
        <v>7.4</v>
      </c>
      <c r="AR2634" s="2">
        <v>0.44769999999999999</v>
      </c>
      <c r="AS2634" s="2">
        <v>0.64</v>
      </c>
      <c r="AT2634" s="2">
        <v>4.5</v>
      </c>
      <c r="AU2634" s="2">
        <v>14.2</v>
      </c>
      <c r="AV2634" s="2">
        <v>6.1948999999999996</v>
      </c>
      <c r="AW2634" s="2">
        <v>2.38</v>
      </c>
      <c r="AX2634" s="2">
        <v>9.8000000000000007</v>
      </c>
      <c r="AY2634" s="2">
        <v>24.2</v>
      </c>
      <c r="AZ2634" s="2">
        <v>30.183199999999999</v>
      </c>
      <c r="BA2634" s="2">
        <v>2.33</v>
      </c>
      <c r="BB2634" s="2">
        <v>7.2</v>
      </c>
      <c r="BC2634" s="2">
        <v>32.6</v>
      </c>
      <c r="BD2634" s="2">
        <v>39.295299999999997</v>
      </c>
      <c r="BE2634" s="4"/>
      <c r="BF2634" s="4"/>
    </row>
    <row r="2635" spans="1:58" x14ac:dyDescent="0.2">
      <c r="A2635" s="29">
        <v>2634</v>
      </c>
      <c r="B2635" s="7" t="s">
        <v>10</v>
      </c>
      <c r="C2635" s="3">
        <v>40012</v>
      </c>
      <c r="D2635" s="4" t="s">
        <v>8</v>
      </c>
      <c r="E2635" s="4" t="s">
        <v>164</v>
      </c>
      <c r="F2635" s="5" t="s">
        <v>193</v>
      </c>
      <c r="G2635" s="6">
        <v>0.87291666666666667</v>
      </c>
      <c r="H2635" s="6">
        <v>0.9145833333333333</v>
      </c>
      <c r="I2635" s="85">
        <f t="shared" si="41"/>
        <v>59.999999999999943</v>
      </c>
      <c r="J2635" s="86">
        <f>I2635*Segmentos!$D$7*(AH2635%)*IF(ISNUMBER(AI2635),AI2635%,0)</f>
        <v>815423.99999999919</v>
      </c>
      <c r="K2635" s="86">
        <f>I2635*Segmentos!$D$7*(AL2635%)*IF(ISNUMBER(AM2635),AM2635%,0)</f>
        <v>1094399.9999999991</v>
      </c>
      <c r="L2635" s="4"/>
      <c r="M2635" s="2">
        <v>4.01</v>
      </c>
      <c r="N2635" s="2">
        <v>13.7</v>
      </c>
      <c r="O2635" s="2">
        <v>29.1</v>
      </c>
      <c r="P2635" s="2">
        <v>78.114800000000002</v>
      </c>
      <c r="Q2635" s="2">
        <v>1.49</v>
      </c>
      <c r="R2635" s="2">
        <v>9.3000000000000007</v>
      </c>
      <c r="S2635" s="2">
        <v>16</v>
      </c>
      <c r="T2635" s="2">
        <v>4.8437999999999999</v>
      </c>
      <c r="U2635" s="2">
        <v>3.66</v>
      </c>
      <c r="V2635" s="2">
        <v>10.4</v>
      </c>
      <c r="W2635" s="2">
        <v>35</v>
      </c>
      <c r="X2635" s="2">
        <v>14.9383</v>
      </c>
      <c r="Y2635" s="2">
        <v>4.0199999999999996</v>
      </c>
      <c r="Z2635" s="2">
        <v>15.4</v>
      </c>
      <c r="AA2635" s="2">
        <v>26</v>
      </c>
      <c r="AB2635" s="2">
        <v>23.1159</v>
      </c>
      <c r="AC2635" s="2">
        <v>5.5</v>
      </c>
      <c r="AD2635" s="2">
        <v>16.600000000000001</v>
      </c>
      <c r="AE2635" s="2">
        <v>33.200000000000003</v>
      </c>
      <c r="AF2635" s="2">
        <v>35.216900000000003</v>
      </c>
      <c r="AG2635" s="2">
        <v>3.4</v>
      </c>
      <c r="AH2635" s="22">
        <v>12.4</v>
      </c>
      <c r="AI2635" s="22">
        <v>27.4</v>
      </c>
      <c r="AJ2635" s="22">
        <v>31.439800000000002</v>
      </c>
      <c r="AK2635" s="18">
        <v>4.5599999999999996</v>
      </c>
      <c r="AL2635" s="18">
        <v>15</v>
      </c>
      <c r="AM2635" s="18">
        <v>30.4</v>
      </c>
      <c r="AN2635" s="2">
        <v>46.6751</v>
      </c>
      <c r="AO2635" s="2">
        <v>1.1299999999999999</v>
      </c>
      <c r="AP2635" s="2">
        <v>6.6</v>
      </c>
      <c r="AQ2635" s="2">
        <v>17.2</v>
      </c>
      <c r="AR2635" s="2">
        <v>2.4157000000000002</v>
      </c>
      <c r="AS2635" s="2">
        <v>2.93</v>
      </c>
      <c r="AT2635" s="2">
        <v>12.7</v>
      </c>
      <c r="AU2635" s="2">
        <v>23.1</v>
      </c>
      <c r="AV2635" s="2">
        <v>12.571</v>
      </c>
      <c r="AW2635" s="2">
        <v>4.29</v>
      </c>
      <c r="AX2635" s="2">
        <v>14.2</v>
      </c>
      <c r="AY2635" s="2">
        <v>30.2</v>
      </c>
      <c r="AZ2635" s="2">
        <v>24.017900000000001</v>
      </c>
      <c r="BA2635" s="2">
        <v>5.24</v>
      </c>
      <c r="BB2635" s="2">
        <v>16.100000000000001</v>
      </c>
      <c r="BC2635" s="2">
        <v>32.5</v>
      </c>
      <c r="BD2635" s="2">
        <v>39.110199999999999</v>
      </c>
      <c r="BE2635" s="4"/>
      <c r="BF2635" s="4"/>
    </row>
    <row r="2636" spans="1:58" x14ac:dyDescent="0.2">
      <c r="A2636" s="29">
        <v>2635</v>
      </c>
      <c r="B2636" s="7" t="s">
        <v>142</v>
      </c>
      <c r="C2636" s="3">
        <v>40012</v>
      </c>
      <c r="D2636" s="4" t="s">
        <v>21</v>
      </c>
      <c r="E2636" s="4" t="s">
        <v>186</v>
      </c>
      <c r="F2636" s="5" t="s">
        <v>193</v>
      </c>
      <c r="G2636" s="6">
        <v>0.91736111111111107</v>
      </c>
      <c r="H2636" s="6">
        <v>1.9444444444444445E-2</v>
      </c>
      <c r="I2636" s="85">
        <f t="shared" si="41"/>
        <v>147.00000000000006</v>
      </c>
      <c r="J2636" s="86">
        <f>I2636*Segmentos!$D$7*(AH2636%)*IF(ISNUMBER(AI2636),AI2636%,0)</f>
        <v>235141.20000000013</v>
      </c>
      <c r="K2636" s="86">
        <f>I2636*Segmentos!$D$7*(AL2636%)*IF(ISNUMBER(AM2636),AM2636%,0)</f>
        <v>174048.00000000009</v>
      </c>
      <c r="L2636" s="4"/>
      <c r="M2636" s="2">
        <v>0.35</v>
      </c>
      <c r="N2636" s="2">
        <v>4.2</v>
      </c>
      <c r="O2636" s="2">
        <v>8.3000000000000007</v>
      </c>
      <c r="P2636" s="2">
        <v>98.8536</v>
      </c>
      <c r="Q2636" s="2">
        <v>0.03</v>
      </c>
      <c r="R2636" s="2">
        <v>1.4</v>
      </c>
      <c r="S2636" s="2">
        <v>2</v>
      </c>
      <c r="T2636" s="2">
        <v>1.3132999999999999</v>
      </c>
      <c r="U2636" s="2">
        <v>0.43</v>
      </c>
      <c r="V2636" s="2">
        <v>4.5</v>
      </c>
      <c r="W2636" s="2">
        <v>9.4</v>
      </c>
      <c r="X2636" s="2">
        <v>25.636500000000002</v>
      </c>
      <c r="Y2636" s="2">
        <v>0.14000000000000001</v>
      </c>
      <c r="Z2636" s="2">
        <v>3.7</v>
      </c>
      <c r="AA2636" s="2">
        <v>3.8</v>
      </c>
      <c r="AB2636" s="2">
        <v>11.7803</v>
      </c>
      <c r="AC2636" s="2">
        <v>0.64</v>
      </c>
      <c r="AD2636" s="2">
        <v>5.8</v>
      </c>
      <c r="AE2636" s="2">
        <v>11.1</v>
      </c>
      <c r="AF2636" s="2">
        <v>60.1235</v>
      </c>
      <c r="AG2636" s="2">
        <v>0.4</v>
      </c>
      <c r="AH2636" s="22">
        <v>4.3</v>
      </c>
      <c r="AI2636" s="22">
        <v>9.3000000000000007</v>
      </c>
      <c r="AJ2636" s="22">
        <v>54.224800000000002</v>
      </c>
      <c r="AK2636" s="18">
        <v>0.3</v>
      </c>
      <c r="AL2636" s="18">
        <v>4</v>
      </c>
      <c r="AM2636" s="18">
        <v>7.4</v>
      </c>
      <c r="AN2636" s="2">
        <v>44.628799999999998</v>
      </c>
      <c r="AO2636" s="2">
        <v>0.18</v>
      </c>
      <c r="AP2636" s="2">
        <v>2.1</v>
      </c>
      <c r="AQ2636" s="2">
        <v>8.4</v>
      </c>
      <c r="AR2636" s="2">
        <v>5.5373999999999999</v>
      </c>
      <c r="AS2636" s="2">
        <v>0.27</v>
      </c>
      <c r="AT2636" s="2">
        <v>5.9</v>
      </c>
      <c r="AU2636" s="2">
        <v>4.5999999999999996</v>
      </c>
      <c r="AV2636" s="2">
        <v>16.853999999999999</v>
      </c>
      <c r="AW2636" s="2">
        <v>0.18</v>
      </c>
      <c r="AX2636" s="2">
        <v>5.2</v>
      </c>
      <c r="AY2636" s="2">
        <v>3.5</v>
      </c>
      <c r="AZ2636" s="2">
        <v>15.047599999999999</v>
      </c>
      <c r="BA2636" s="2">
        <v>0.56000000000000005</v>
      </c>
      <c r="BB2636" s="2">
        <v>3</v>
      </c>
      <c r="BC2636" s="2">
        <v>18.899999999999999</v>
      </c>
      <c r="BD2636" s="2">
        <v>61.4146</v>
      </c>
      <c r="BE2636" s="4"/>
      <c r="BF2636" s="4"/>
    </row>
    <row r="2637" spans="1:58" x14ac:dyDescent="0.2">
      <c r="A2637" s="29">
        <v>2636</v>
      </c>
      <c r="B2637" s="7" t="s">
        <v>136</v>
      </c>
      <c r="C2637" s="3">
        <v>40012</v>
      </c>
      <c r="D2637" s="4" t="s">
        <v>13</v>
      </c>
      <c r="E2637" s="4" t="s">
        <v>174</v>
      </c>
      <c r="F2637" s="5" t="s">
        <v>193</v>
      </c>
      <c r="G2637" s="6">
        <v>0.91736111111111107</v>
      </c>
      <c r="H2637" s="6">
        <v>0.98124999999999996</v>
      </c>
      <c r="I2637" s="85">
        <f t="shared" si="41"/>
        <v>92</v>
      </c>
      <c r="J2637" s="86">
        <f>I2637*Segmentos!$D$7*(AH2637%)*IF(ISNUMBER(AI2637),AI2637%,0)</f>
        <v>2102016</v>
      </c>
      <c r="K2637" s="86">
        <f>I2637*Segmentos!$D$7*(AL2637%)*IF(ISNUMBER(AM2637),AM2637%,0)</f>
        <v>3406502.4000000004</v>
      </c>
      <c r="L2637" s="4"/>
      <c r="M2637" s="2">
        <v>7.58</v>
      </c>
      <c r="N2637" s="2">
        <v>20</v>
      </c>
      <c r="O2637" s="2">
        <v>38</v>
      </c>
      <c r="P2637" s="2">
        <v>82.146500000000003</v>
      </c>
      <c r="Q2637" s="2">
        <v>6.56</v>
      </c>
      <c r="R2637" s="2">
        <v>14</v>
      </c>
      <c r="S2637" s="2">
        <v>47</v>
      </c>
      <c r="T2637" s="2">
        <v>11.8653</v>
      </c>
      <c r="U2637" s="2">
        <v>7.65</v>
      </c>
      <c r="V2637" s="2">
        <v>17.8</v>
      </c>
      <c r="W2637" s="2">
        <v>43.1</v>
      </c>
      <c r="X2637" s="2">
        <v>17.3691</v>
      </c>
      <c r="Y2637" s="2">
        <v>9.4</v>
      </c>
      <c r="Z2637" s="2">
        <v>22.1</v>
      </c>
      <c r="AA2637" s="2">
        <v>42.5</v>
      </c>
      <c r="AB2637" s="2">
        <v>30.067</v>
      </c>
      <c r="AC2637" s="2">
        <v>6.42</v>
      </c>
      <c r="AD2637" s="2">
        <v>22.5</v>
      </c>
      <c r="AE2637" s="2">
        <v>28.5</v>
      </c>
      <c r="AF2637" s="2">
        <v>22.845099999999999</v>
      </c>
      <c r="AG2637" s="2">
        <v>5.71</v>
      </c>
      <c r="AH2637" s="22">
        <v>16.8</v>
      </c>
      <c r="AI2637" s="22">
        <v>34</v>
      </c>
      <c r="AJ2637" s="22">
        <v>29.337599999999998</v>
      </c>
      <c r="AK2637" s="18">
        <v>9.27</v>
      </c>
      <c r="AL2637" s="18">
        <v>22.8</v>
      </c>
      <c r="AM2637" s="18">
        <v>40.6</v>
      </c>
      <c r="AN2637" s="2">
        <v>52.808900000000001</v>
      </c>
      <c r="AO2637" s="2">
        <v>5.42</v>
      </c>
      <c r="AP2637" s="2">
        <v>13.2</v>
      </c>
      <c r="AQ2637" s="2">
        <v>40.9</v>
      </c>
      <c r="AR2637" s="2">
        <v>6.4161000000000001</v>
      </c>
      <c r="AS2637" s="2">
        <v>5.81</v>
      </c>
      <c r="AT2637" s="2">
        <v>15.5</v>
      </c>
      <c r="AU2637" s="2">
        <v>37.6</v>
      </c>
      <c r="AV2637" s="2">
        <v>13.874499999999999</v>
      </c>
      <c r="AW2637" s="2">
        <v>8.34</v>
      </c>
      <c r="AX2637" s="2">
        <v>18.899999999999999</v>
      </c>
      <c r="AY2637" s="2">
        <v>44.2</v>
      </c>
      <c r="AZ2637" s="2">
        <v>25.97</v>
      </c>
      <c r="BA2637" s="2">
        <v>8.65</v>
      </c>
      <c r="BB2637" s="2">
        <v>25.3</v>
      </c>
      <c r="BC2637" s="2">
        <v>34.200000000000003</v>
      </c>
      <c r="BD2637" s="2">
        <v>35.885899999999999</v>
      </c>
      <c r="BE2637" s="4"/>
      <c r="BF2637" s="4"/>
    </row>
    <row r="2638" spans="1:58" x14ac:dyDescent="0.2">
      <c r="A2638" s="29">
        <v>2637</v>
      </c>
      <c r="B2638" s="7" t="s">
        <v>25</v>
      </c>
      <c r="C2638" s="3">
        <v>40012</v>
      </c>
      <c r="D2638" s="4" t="s">
        <v>21</v>
      </c>
      <c r="E2638" s="4" t="s">
        <v>171</v>
      </c>
      <c r="F2638" s="5" t="s">
        <v>193</v>
      </c>
      <c r="G2638" s="6">
        <v>0.88611111111111107</v>
      </c>
      <c r="H2638" s="6">
        <v>0.88680555555555562</v>
      </c>
      <c r="I2638" s="85">
        <f t="shared" si="41"/>
        <v>1.0000000000001563</v>
      </c>
      <c r="J2638" s="86">
        <f>I2638*Segmentos!$D$7*(AH2638%)*IF(ISNUMBER(AI2638),AI2638%,0)</f>
        <v>800.00000000012506</v>
      </c>
      <c r="K2638" s="86">
        <f>I2638*Segmentos!$D$7*(AL2638%)*IF(ISNUMBER(AM2638),AM2638%,0)</f>
        <v>3600.000000000563</v>
      </c>
      <c r="L2638" s="4"/>
      <c r="M2638" s="2">
        <v>0.57999999999999996</v>
      </c>
      <c r="N2638" s="2">
        <v>0.6</v>
      </c>
      <c r="O2638" s="2">
        <v>100</v>
      </c>
      <c r="P2638" s="2">
        <v>67.599599999999995</v>
      </c>
      <c r="Q2638" s="2">
        <v>0.47</v>
      </c>
      <c r="R2638" s="2">
        <v>0.5</v>
      </c>
      <c r="S2638" s="2">
        <v>100</v>
      </c>
      <c r="T2638" s="2">
        <v>9.1623000000000001</v>
      </c>
      <c r="U2638" s="2">
        <v>0.85</v>
      </c>
      <c r="V2638" s="2">
        <v>0.8</v>
      </c>
      <c r="W2638" s="2">
        <v>100</v>
      </c>
      <c r="X2638" s="2">
        <v>20.635200000000001</v>
      </c>
      <c r="Y2638" s="2">
        <v>0.96</v>
      </c>
      <c r="Z2638" s="2">
        <v>1</v>
      </c>
      <c r="AA2638" s="2">
        <v>100</v>
      </c>
      <c r="AB2638" s="2">
        <v>33.152200000000001</v>
      </c>
      <c r="AC2638" s="2">
        <v>0.12</v>
      </c>
      <c r="AD2638" s="2">
        <v>0.1</v>
      </c>
      <c r="AE2638" s="2">
        <v>100</v>
      </c>
      <c r="AF2638" s="2">
        <v>4.6498999999999997</v>
      </c>
      <c r="AG2638" s="2">
        <v>0.22</v>
      </c>
      <c r="AH2638" s="22">
        <v>0.2</v>
      </c>
      <c r="AI2638" s="22">
        <v>100</v>
      </c>
      <c r="AJ2638" s="22">
        <v>12.4215</v>
      </c>
      <c r="AK2638" s="18">
        <v>0.9</v>
      </c>
      <c r="AL2638" s="18">
        <v>0.9</v>
      </c>
      <c r="AM2638" s="18">
        <v>100</v>
      </c>
      <c r="AN2638" s="2">
        <v>55.178100000000001</v>
      </c>
      <c r="AO2638" s="2">
        <v>0.36</v>
      </c>
      <c r="AP2638" s="2">
        <v>0.4</v>
      </c>
      <c r="AQ2638" s="2">
        <v>100</v>
      </c>
      <c r="AR2638" s="2">
        <v>4.6116000000000001</v>
      </c>
      <c r="AS2638" s="2">
        <v>1.04</v>
      </c>
      <c r="AT2638" s="2">
        <v>1</v>
      </c>
      <c r="AU2638" s="2">
        <v>100</v>
      </c>
      <c r="AV2638" s="2">
        <v>26.688199999999998</v>
      </c>
      <c r="AW2638" s="2">
        <v>0.33</v>
      </c>
      <c r="AX2638" s="2">
        <v>0.3</v>
      </c>
      <c r="AY2638" s="2">
        <v>100</v>
      </c>
      <c r="AZ2638" s="2">
        <v>11.184900000000001</v>
      </c>
      <c r="BA2638" s="2">
        <v>0.56000000000000005</v>
      </c>
      <c r="BB2638" s="2">
        <v>0.6</v>
      </c>
      <c r="BC2638" s="2">
        <v>100</v>
      </c>
      <c r="BD2638" s="2">
        <v>25.114899999999999</v>
      </c>
      <c r="BE2638" s="4"/>
      <c r="BF2638" s="4"/>
    </row>
    <row r="2639" spans="1:58" x14ac:dyDescent="0.2">
      <c r="A2639" s="29">
        <v>2638</v>
      </c>
      <c r="B2639" s="7" t="s">
        <v>51</v>
      </c>
      <c r="C2639" s="3">
        <v>40012</v>
      </c>
      <c r="D2639" s="4" t="s">
        <v>0</v>
      </c>
      <c r="E2639" s="4" t="s">
        <v>177</v>
      </c>
      <c r="F2639" s="5" t="s">
        <v>193</v>
      </c>
      <c r="G2639" s="6">
        <v>0.7944444444444444</v>
      </c>
      <c r="H2639" s="6">
        <v>0.87430555555555556</v>
      </c>
      <c r="I2639" s="85">
        <f t="shared" si="41"/>
        <v>115.00000000000007</v>
      </c>
      <c r="J2639" s="86">
        <f>I2639*Segmentos!$D$7*(AH2639%)*IF(ISNUMBER(AI2639),AI2639%,0)</f>
        <v>1352952.0000000009</v>
      </c>
      <c r="K2639" s="86">
        <f>I2639*Segmentos!$D$7*(AL2639%)*IF(ISNUMBER(AM2639),AM2639%,0)</f>
        <v>1851960.0000000014</v>
      </c>
      <c r="L2639" s="4"/>
      <c r="M2639" s="2">
        <v>3.52</v>
      </c>
      <c r="N2639" s="2">
        <v>12.4</v>
      </c>
      <c r="O2639" s="2">
        <v>28.5</v>
      </c>
      <c r="P2639" s="2">
        <v>91.131200000000007</v>
      </c>
      <c r="Q2639" s="2">
        <v>1.1200000000000001</v>
      </c>
      <c r="R2639" s="2">
        <v>5.2</v>
      </c>
      <c r="S2639" s="2">
        <v>21.6</v>
      </c>
      <c r="T2639" s="2">
        <v>4.8349000000000002</v>
      </c>
      <c r="U2639" s="2">
        <v>0.89</v>
      </c>
      <c r="V2639" s="2">
        <v>6.3</v>
      </c>
      <c r="W2639" s="2">
        <v>14.1</v>
      </c>
      <c r="X2639" s="2">
        <v>4.8185000000000002</v>
      </c>
      <c r="Y2639" s="2">
        <v>2.89</v>
      </c>
      <c r="Z2639" s="2">
        <v>12.4</v>
      </c>
      <c r="AA2639" s="2">
        <v>23.3</v>
      </c>
      <c r="AB2639" s="2">
        <v>22.086500000000001</v>
      </c>
      <c r="AC2639" s="2">
        <v>6.99</v>
      </c>
      <c r="AD2639" s="2">
        <v>19.899999999999999</v>
      </c>
      <c r="AE2639" s="2">
        <v>35.1</v>
      </c>
      <c r="AF2639" s="2">
        <v>59.391399999999997</v>
      </c>
      <c r="AG2639" s="2">
        <v>2.95</v>
      </c>
      <c r="AH2639" s="22">
        <v>11.4</v>
      </c>
      <c r="AI2639" s="22">
        <v>25.8</v>
      </c>
      <c r="AJ2639" s="22">
        <v>36.225099999999998</v>
      </c>
      <c r="AK2639" s="18">
        <v>4.03</v>
      </c>
      <c r="AL2639" s="18">
        <v>13.2</v>
      </c>
      <c r="AM2639" s="18">
        <v>30.5</v>
      </c>
      <c r="AN2639" s="2">
        <v>54.906100000000002</v>
      </c>
      <c r="AO2639" s="2">
        <v>1.28</v>
      </c>
      <c r="AP2639" s="2">
        <v>8.9</v>
      </c>
      <c r="AQ2639" s="2">
        <v>14.5</v>
      </c>
      <c r="AR2639" s="2">
        <v>3.6295999999999999</v>
      </c>
      <c r="AS2639" s="2">
        <v>2.34</v>
      </c>
      <c r="AT2639" s="2">
        <v>11.5</v>
      </c>
      <c r="AU2639" s="2">
        <v>20.3</v>
      </c>
      <c r="AV2639" s="2">
        <v>13.3561</v>
      </c>
      <c r="AW2639" s="2">
        <v>5.12</v>
      </c>
      <c r="AX2639" s="2">
        <v>15.3</v>
      </c>
      <c r="AY2639" s="2">
        <v>33.4</v>
      </c>
      <c r="AZ2639" s="2">
        <v>38.1252</v>
      </c>
      <c r="BA2639" s="2">
        <v>3.63</v>
      </c>
      <c r="BB2639" s="2">
        <v>11.6</v>
      </c>
      <c r="BC2639" s="2">
        <v>31.2</v>
      </c>
      <c r="BD2639" s="2">
        <v>36.020400000000002</v>
      </c>
      <c r="BE2639" s="4"/>
      <c r="BF2639" s="4"/>
    </row>
    <row r="2640" spans="1:58" x14ac:dyDescent="0.2">
      <c r="A2640" s="29">
        <v>2639</v>
      </c>
      <c r="B2640" s="7" t="s">
        <v>135</v>
      </c>
      <c r="C2640" s="3">
        <v>40012</v>
      </c>
      <c r="D2640" s="4" t="s">
        <v>13</v>
      </c>
      <c r="E2640" s="4" t="s">
        <v>168</v>
      </c>
      <c r="F2640" s="5" t="s">
        <v>193</v>
      </c>
      <c r="G2640" s="6">
        <v>0.80069444444444438</v>
      </c>
      <c r="H2640" s="6">
        <v>0.875</v>
      </c>
      <c r="I2640" s="85">
        <f t="shared" si="41"/>
        <v>107.0000000000001</v>
      </c>
      <c r="J2640" s="86">
        <f>I2640*Segmentos!$D$7*(AH2640%)*IF(ISNUMBER(AI2640),AI2640%,0)</f>
        <v>1179225.600000001</v>
      </c>
      <c r="K2640" s="86">
        <f>I2640*Segmentos!$D$7*(AL2640%)*IF(ISNUMBER(AM2640),AM2640%,0)</f>
        <v>1226733.6000000013</v>
      </c>
      <c r="L2640" s="4" t="s">
        <v>517</v>
      </c>
      <c r="M2640" s="2">
        <v>2.81</v>
      </c>
      <c r="N2640" s="2">
        <v>9.9</v>
      </c>
      <c r="O2640" s="2">
        <v>28.4</v>
      </c>
      <c r="P2640" s="2">
        <v>75.235600000000005</v>
      </c>
      <c r="Q2640" s="2">
        <v>2.93</v>
      </c>
      <c r="R2640" s="2">
        <v>9.6</v>
      </c>
      <c r="S2640" s="2">
        <v>30.6</v>
      </c>
      <c r="T2640" s="2">
        <v>13.0794</v>
      </c>
      <c r="U2640" s="2">
        <v>2.11</v>
      </c>
      <c r="V2640" s="2">
        <v>5.7</v>
      </c>
      <c r="W2640" s="2">
        <v>37.200000000000003</v>
      </c>
      <c r="X2640" s="2">
        <v>11.8438</v>
      </c>
      <c r="Y2640" s="2">
        <v>2.95</v>
      </c>
      <c r="Z2640" s="2">
        <v>11.2</v>
      </c>
      <c r="AA2640" s="2">
        <v>26.3</v>
      </c>
      <c r="AB2640" s="2">
        <v>23.296500000000002</v>
      </c>
      <c r="AC2640" s="2">
        <v>3.07</v>
      </c>
      <c r="AD2640" s="2">
        <v>11.6</v>
      </c>
      <c r="AE2640" s="2">
        <v>26.5</v>
      </c>
      <c r="AF2640" s="2">
        <v>27.015899999999998</v>
      </c>
      <c r="AG2640" s="2">
        <v>2.77</v>
      </c>
      <c r="AH2640" s="22">
        <v>9.6</v>
      </c>
      <c r="AI2640" s="22">
        <v>28.7</v>
      </c>
      <c r="AJ2640" s="22">
        <v>35.117199999999997</v>
      </c>
      <c r="AK2640" s="18">
        <v>2.85</v>
      </c>
      <c r="AL2640" s="18">
        <v>10.199999999999999</v>
      </c>
      <c r="AM2640" s="18">
        <v>28.1</v>
      </c>
      <c r="AN2640" s="2">
        <v>40.118400000000001</v>
      </c>
      <c r="AO2640" s="2">
        <v>1.05</v>
      </c>
      <c r="AP2640" s="2">
        <v>6.4</v>
      </c>
      <c r="AQ2640" s="2">
        <v>16.399999999999999</v>
      </c>
      <c r="AR2640" s="2">
        <v>3.0627</v>
      </c>
      <c r="AS2640" s="2">
        <v>1.82</v>
      </c>
      <c r="AT2640" s="2">
        <v>7.5</v>
      </c>
      <c r="AU2640" s="2">
        <v>24.4</v>
      </c>
      <c r="AV2640" s="2">
        <v>10.7346</v>
      </c>
      <c r="AW2640" s="2">
        <v>2.79</v>
      </c>
      <c r="AX2640" s="2">
        <v>11.6</v>
      </c>
      <c r="AY2640" s="2">
        <v>24.1</v>
      </c>
      <c r="AZ2640" s="2">
        <v>21.465399999999999</v>
      </c>
      <c r="BA2640" s="2">
        <v>3.9</v>
      </c>
      <c r="BB2640" s="2">
        <v>11.1</v>
      </c>
      <c r="BC2640" s="2">
        <v>35.200000000000003</v>
      </c>
      <c r="BD2640" s="2">
        <v>39.972999999999999</v>
      </c>
      <c r="BE2640" s="4"/>
      <c r="BF2640" s="4"/>
    </row>
    <row r="2641" spans="1:58" x14ac:dyDescent="0.2">
      <c r="A2641" s="29">
        <v>2640</v>
      </c>
      <c r="B2641" s="7" t="s">
        <v>66</v>
      </c>
      <c r="C2641" s="3">
        <v>40012</v>
      </c>
      <c r="D2641" s="4" t="s">
        <v>28</v>
      </c>
      <c r="E2641" s="4" t="s">
        <v>168</v>
      </c>
      <c r="F2641" s="5" t="s">
        <v>193</v>
      </c>
      <c r="G2641" s="6">
        <v>0.84236111111111101</v>
      </c>
      <c r="H2641" s="6">
        <v>0.91388888888888886</v>
      </c>
      <c r="I2641" s="85">
        <f t="shared" si="41"/>
        <v>103.00000000000011</v>
      </c>
      <c r="J2641" s="86">
        <f>I2641*Segmentos!$D$7*(AH2641%)*IF(ISNUMBER(AI2641),AI2641%,0)</f>
        <v>183175.20000000022</v>
      </c>
      <c r="K2641" s="86">
        <f>I2641*Segmentos!$D$7*(AL2641%)*IF(ISNUMBER(AM2641),AM2641%,0)</f>
        <v>328487.60000000038</v>
      </c>
      <c r="L2641" s="4" t="s">
        <v>519</v>
      </c>
      <c r="M2641" s="2">
        <v>0.63</v>
      </c>
      <c r="N2641" s="2">
        <v>6.2</v>
      </c>
      <c r="O2641" s="2">
        <v>10.1</v>
      </c>
      <c r="P2641" s="2">
        <v>90.113799999999998</v>
      </c>
      <c r="Q2641" s="2">
        <v>0.27</v>
      </c>
      <c r="R2641" s="2">
        <v>4.5</v>
      </c>
      <c r="S2641" s="2">
        <v>5.9</v>
      </c>
      <c r="T2641" s="2">
        <v>6.3785999999999996</v>
      </c>
      <c r="U2641" s="2">
        <v>0.74</v>
      </c>
      <c r="V2641" s="2">
        <v>3.3</v>
      </c>
      <c r="W2641" s="2">
        <v>22.7</v>
      </c>
      <c r="X2641" s="2">
        <v>22.266300000000001</v>
      </c>
      <c r="Y2641" s="2">
        <v>0.75</v>
      </c>
      <c r="Z2641" s="2">
        <v>8.6999999999999993</v>
      </c>
      <c r="AA2641" s="2">
        <v>8.6</v>
      </c>
      <c r="AB2641" s="2">
        <v>31.696000000000002</v>
      </c>
      <c r="AC2641" s="2">
        <v>0.63</v>
      </c>
      <c r="AD2641" s="2">
        <v>6.7</v>
      </c>
      <c r="AE2641" s="2">
        <v>9.5</v>
      </c>
      <c r="AF2641" s="2">
        <v>29.7729</v>
      </c>
      <c r="AG2641" s="2">
        <v>0.44</v>
      </c>
      <c r="AH2641" s="22">
        <v>5.7</v>
      </c>
      <c r="AI2641" s="22">
        <v>7.8</v>
      </c>
      <c r="AJ2641" s="22">
        <v>30.259899999999998</v>
      </c>
      <c r="AK2641" s="18">
        <v>0.79</v>
      </c>
      <c r="AL2641" s="18">
        <v>6.7</v>
      </c>
      <c r="AM2641" s="18">
        <v>11.9</v>
      </c>
      <c r="AN2641" s="2">
        <v>59.853900000000003</v>
      </c>
      <c r="AO2641" s="2">
        <v>0.14000000000000001</v>
      </c>
      <c r="AP2641" s="2">
        <v>2.2000000000000002</v>
      </c>
      <c r="AQ2641" s="2">
        <v>6.3</v>
      </c>
      <c r="AR2641" s="2">
        <v>2.2122000000000002</v>
      </c>
      <c r="AS2641" s="2">
        <v>0.91</v>
      </c>
      <c r="AT2641" s="2">
        <v>6.4</v>
      </c>
      <c r="AU2641" s="2">
        <v>14.1</v>
      </c>
      <c r="AV2641" s="2">
        <v>28.659600000000001</v>
      </c>
      <c r="AW2641" s="2">
        <v>0.38</v>
      </c>
      <c r="AX2641" s="2">
        <v>6.1</v>
      </c>
      <c r="AY2641" s="2">
        <v>6.3</v>
      </c>
      <c r="AZ2641" s="2">
        <v>15.848699999999999</v>
      </c>
      <c r="BA2641" s="2">
        <v>0.79</v>
      </c>
      <c r="BB2641" s="2">
        <v>7.3</v>
      </c>
      <c r="BC2641" s="2">
        <v>10.8</v>
      </c>
      <c r="BD2641" s="2">
        <v>43.3934</v>
      </c>
      <c r="BE2641" s="4"/>
      <c r="BF2641" s="4"/>
    </row>
    <row r="2642" spans="1:58" x14ac:dyDescent="0.2">
      <c r="A2642" s="29">
        <v>2641</v>
      </c>
      <c r="B2642" s="7" t="s">
        <v>54</v>
      </c>
      <c r="C2642" s="3">
        <v>40012</v>
      </c>
      <c r="D2642" s="4" t="s">
        <v>3</v>
      </c>
      <c r="E2642" s="4" t="s">
        <v>179</v>
      </c>
      <c r="F2642" s="5" t="s">
        <v>193</v>
      </c>
      <c r="G2642" s="6">
        <v>0.9159722222222223</v>
      </c>
      <c r="H2642" s="6">
        <v>0.98750000000000004</v>
      </c>
      <c r="I2642" s="85">
        <f t="shared" si="41"/>
        <v>102.99999999999996</v>
      </c>
      <c r="J2642" s="86">
        <f>I2642*Segmentos!$D$7*(AH2642%)*IF(ISNUMBER(AI2642),AI2642%,0)</f>
        <v>1896023.9999999991</v>
      </c>
      <c r="K2642" s="86">
        <f>I2642*Segmentos!$D$7*(AL2642%)*IF(ISNUMBER(AM2642),AM2642%,0)</f>
        <v>1858325.9999999995</v>
      </c>
      <c r="L2642" s="4"/>
      <c r="M2642" s="2">
        <v>4.55</v>
      </c>
      <c r="N2642" s="2">
        <v>15.6</v>
      </c>
      <c r="O2642" s="2">
        <v>29.3</v>
      </c>
      <c r="P2642" s="2">
        <v>79.684899999999999</v>
      </c>
      <c r="Q2642" s="2">
        <v>2.2799999999999998</v>
      </c>
      <c r="R2642" s="2">
        <v>8.6999999999999993</v>
      </c>
      <c r="S2642" s="2">
        <v>26.2</v>
      </c>
      <c r="T2642" s="2">
        <v>6.6619000000000002</v>
      </c>
      <c r="U2642" s="2">
        <v>3.01</v>
      </c>
      <c r="V2642" s="2">
        <v>12.8</v>
      </c>
      <c r="W2642" s="2">
        <v>23.6</v>
      </c>
      <c r="X2642" s="2">
        <v>11.0601</v>
      </c>
      <c r="Y2642" s="2">
        <v>5.65</v>
      </c>
      <c r="Z2642" s="2">
        <v>17</v>
      </c>
      <c r="AA2642" s="2">
        <v>33.200000000000003</v>
      </c>
      <c r="AB2642" s="2">
        <v>29.222200000000001</v>
      </c>
      <c r="AC2642" s="2">
        <v>5.7</v>
      </c>
      <c r="AD2642" s="2">
        <v>19.5</v>
      </c>
      <c r="AE2642" s="2">
        <v>29.2</v>
      </c>
      <c r="AF2642" s="2">
        <v>32.7408</v>
      </c>
      <c r="AG2642" s="2">
        <v>4.5999999999999996</v>
      </c>
      <c r="AH2642" s="22">
        <v>15.6</v>
      </c>
      <c r="AI2642" s="22">
        <v>29.5</v>
      </c>
      <c r="AJ2642" s="22">
        <v>38.190100000000001</v>
      </c>
      <c r="AK2642" s="18">
        <v>4.51</v>
      </c>
      <c r="AL2642" s="18">
        <v>15.5</v>
      </c>
      <c r="AM2642" s="18">
        <v>29.1</v>
      </c>
      <c r="AN2642" s="2">
        <v>41.494799999999998</v>
      </c>
      <c r="AO2642" s="2">
        <v>2.88</v>
      </c>
      <c r="AP2642" s="2">
        <v>10</v>
      </c>
      <c r="AQ2642" s="2">
        <v>28.7</v>
      </c>
      <c r="AR2642" s="2">
        <v>5.5073999999999996</v>
      </c>
      <c r="AS2642" s="2">
        <v>3.04</v>
      </c>
      <c r="AT2642" s="2">
        <v>14.4</v>
      </c>
      <c r="AU2642" s="2">
        <v>21</v>
      </c>
      <c r="AV2642" s="2">
        <v>11.706099999999999</v>
      </c>
      <c r="AW2642" s="2">
        <v>4.7699999999999996</v>
      </c>
      <c r="AX2642" s="2">
        <v>16.2</v>
      </c>
      <c r="AY2642" s="2">
        <v>29.4</v>
      </c>
      <c r="AZ2642" s="2">
        <v>24.019400000000001</v>
      </c>
      <c r="BA2642" s="2">
        <v>5.74</v>
      </c>
      <c r="BB2642" s="2">
        <v>17.3</v>
      </c>
      <c r="BC2642" s="2">
        <v>33.200000000000003</v>
      </c>
      <c r="BD2642" s="2">
        <v>38.451999999999998</v>
      </c>
      <c r="BE2642" s="4"/>
      <c r="BF2642" s="4"/>
    </row>
    <row r="2643" spans="1:58" x14ac:dyDescent="0.2">
      <c r="A2643" s="29">
        <v>2642</v>
      </c>
      <c r="B2643" s="7" t="s">
        <v>19</v>
      </c>
      <c r="C2643" s="3">
        <v>40012</v>
      </c>
      <c r="D2643" s="4" t="s">
        <v>17</v>
      </c>
      <c r="E2643" s="4" t="s">
        <v>166</v>
      </c>
      <c r="F2643" s="5" t="s">
        <v>193</v>
      </c>
      <c r="G2643" s="6">
        <v>0.9145833333333333</v>
      </c>
      <c r="H2643" s="6">
        <v>0.91666666666666663</v>
      </c>
      <c r="I2643" s="85">
        <f t="shared" si="41"/>
        <v>2.9999999999999893</v>
      </c>
      <c r="J2643" s="86">
        <f>I2643*Segmentos!$D$7*(AH2643%)*IF(ISNUMBER(AI2643),AI2643%,0)</f>
        <v>3599.9999999999877</v>
      </c>
      <c r="K2643" s="86">
        <f>I2643*Segmentos!$D$7*(AL2643%)*IF(ISNUMBER(AM2643),AM2643%,0)</f>
        <v>7833.5999999999731</v>
      </c>
      <c r="L2643" s="4"/>
      <c r="M2643" s="2">
        <v>0.47</v>
      </c>
      <c r="N2643" s="2">
        <v>0.5</v>
      </c>
      <c r="O2643" s="2">
        <v>86.3</v>
      </c>
      <c r="P2643" s="2">
        <v>93.318299999999994</v>
      </c>
      <c r="Q2643" s="2">
        <v>0</v>
      </c>
      <c r="R2643" s="2">
        <v>0</v>
      </c>
      <c r="S2643" s="8" t="s">
        <v>577</v>
      </c>
      <c r="T2643" s="2">
        <v>0</v>
      </c>
      <c r="U2643" s="2">
        <v>0</v>
      </c>
      <c r="V2643" s="2">
        <v>0</v>
      </c>
      <c r="W2643" s="8" t="s">
        <v>577</v>
      </c>
      <c r="X2643" s="2">
        <v>0</v>
      </c>
      <c r="Y2643" s="2">
        <v>0.18</v>
      </c>
      <c r="Z2643" s="2">
        <v>0.2</v>
      </c>
      <c r="AA2643" s="2">
        <v>100</v>
      </c>
      <c r="AB2643" s="2">
        <v>10.46</v>
      </c>
      <c r="AC2643" s="2">
        <v>1.26</v>
      </c>
      <c r="AD2643" s="2">
        <v>1.5</v>
      </c>
      <c r="AE2643" s="2">
        <v>84.8</v>
      </c>
      <c r="AF2643" s="2">
        <v>82.8583</v>
      </c>
      <c r="AG2643" s="2">
        <v>0.28999999999999998</v>
      </c>
      <c r="AH2643" s="22">
        <v>0.3</v>
      </c>
      <c r="AI2643" s="22">
        <v>100</v>
      </c>
      <c r="AJ2643" s="22">
        <v>27.468</v>
      </c>
      <c r="AK2643" s="18">
        <v>0.63</v>
      </c>
      <c r="AL2643" s="18">
        <v>0.8</v>
      </c>
      <c r="AM2643" s="18">
        <v>81.599999999999994</v>
      </c>
      <c r="AN2643" s="2">
        <v>65.850399999999993</v>
      </c>
      <c r="AO2643" s="2">
        <v>0.36</v>
      </c>
      <c r="AP2643" s="2">
        <v>0.4</v>
      </c>
      <c r="AQ2643" s="2">
        <v>100</v>
      </c>
      <c r="AR2643" s="2">
        <v>7.8011999999999997</v>
      </c>
      <c r="AS2643" s="2">
        <v>0.3</v>
      </c>
      <c r="AT2643" s="2">
        <v>0.4</v>
      </c>
      <c r="AU2643" s="2">
        <v>69.5</v>
      </c>
      <c r="AV2643" s="2">
        <v>13.4055</v>
      </c>
      <c r="AW2643" s="2">
        <v>0.31</v>
      </c>
      <c r="AX2643" s="2">
        <v>0.5</v>
      </c>
      <c r="AY2643" s="2">
        <v>66.7</v>
      </c>
      <c r="AZ2643" s="2">
        <v>17.8703</v>
      </c>
      <c r="BA2643" s="2">
        <v>0.71</v>
      </c>
      <c r="BB2643" s="2">
        <v>0.7</v>
      </c>
      <c r="BC2643" s="2">
        <v>100</v>
      </c>
      <c r="BD2643" s="2">
        <v>54.241300000000003</v>
      </c>
      <c r="BE2643" s="4"/>
      <c r="BF2643" s="4"/>
    </row>
    <row r="2644" spans="1:58" x14ac:dyDescent="0.2">
      <c r="A2644" s="29">
        <v>2643</v>
      </c>
      <c r="B2644" s="7" t="s">
        <v>2</v>
      </c>
      <c r="C2644" s="3">
        <v>40012</v>
      </c>
      <c r="D2644" s="4" t="s">
        <v>0</v>
      </c>
      <c r="E2644" s="4" t="s">
        <v>164</v>
      </c>
      <c r="F2644" s="5" t="s">
        <v>193</v>
      </c>
      <c r="G2644" s="6">
        <v>0.87430555555555556</v>
      </c>
      <c r="H2644" s="6">
        <v>0.9145833333333333</v>
      </c>
      <c r="I2644" s="85">
        <f t="shared" si="41"/>
        <v>57.999999999999957</v>
      </c>
      <c r="J2644" s="86">
        <f>I2644*Segmentos!$D$7*(AH2644%)*IF(ISNUMBER(AI2644),AI2644%,0)</f>
        <v>1101350.3999999992</v>
      </c>
      <c r="K2644" s="86">
        <f>I2644*Segmentos!$D$7*(AL2644%)*IF(ISNUMBER(AM2644),AM2644%,0)</f>
        <v>1332793.5999999987</v>
      </c>
      <c r="L2644" s="4"/>
      <c r="M2644" s="2">
        <v>5.29</v>
      </c>
      <c r="N2644" s="2">
        <v>15.6</v>
      </c>
      <c r="O2644" s="2">
        <v>33.799999999999997</v>
      </c>
      <c r="P2644" s="2">
        <v>89.966999999999999</v>
      </c>
      <c r="Q2644" s="2">
        <v>1.64</v>
      </c>
      <c r="R2644" s="2">
        <v>6.1</v>
      </c>
      <c r="S2644" s="2">
        <v>26.9</v>
      </c>
      <c r="T2644" s="2">
        <v>4.6467999999999998</v>
      </c>
      <c r="U2644" s="2">
        <v>2.67</v>
      </c>
      <c r="V2644" s="2">
        <v>10.1</v>
      </c>
      <c r="W2644" s="2">
        <v>26.5</v>
      </c>
      <c r="X2644" s="2">
        <v>9.5175999999999998</v>
      </c>
      <c r="Y2644" s="2">
        <v>4.5999999999999996</v>
      </c>
      <c r="Z2644" s="2">
        <v>14.7</v>
      </c>
      <c r="AA2644" s="2">
        <v>31.3</v>
      </c>
      <c r="AB2644" s="2">
        <v>23.101900000000001</v>
      </c>
      <c r="AC2644" s="2">
        <v>9.43</v>
      </c>
      <c r="AD2644" s="2">
        <v>24.9</v>
      </c>
      <c r="AE2644" s="2">
        <v>38</v>
      </c>
      <c r="AF2644" s="2">
        <v>52.700600000000001</v>
      </c>
      <c r="AG2644" s="2">
        <v>4.76</v>
      </c>
      <c r="AH2644" s="22">
        <v>13.8</v>
      </c>
      <c r="AI2644" s="22">
        <v>34.4</v>
      </c>
      <c r="AJ2644" s="22">
        <v>38.4681</v>
      </c>
      <c r="AK2644" s="18">
        <v>5.76</v>
      </c>
      <c r="AL2644" s="18">
        <v>17.2</v>
      </c>
      <c r="AM2644" s="18">
        <v>33.4</v>
      </c>
      <c r="AN2644" s="2">
        <v>51.498899999999999</v>
      </c>
      <c r="AO2644" s="2">
        <v>3.14</v>
      </c>
      <c r="AP2644" s="2">
        <v>10.1</v>
      </c>
      <c r="AQ2644" s="2">
        <v>31</v>
      </c>
      <c r="AR2644" s="2">
        <v>5.84</v>
      </c>
      <c r="AS2644" s="2">
        <v>5.08</v>
      </c>
      <c r="AT2644" s="2">
        <v>13.2</v>
      </c>
      <c r="AU2644" s="2">
        <v>38.5</v>
      </c>
      <c r="AV2644" s="2">
        <v>19.058499999999999</v>
      </c>
      <c r="AW2644" s="2">
        <v>7.7</v>
      </c>
      <c r="AX2644" s="2">
        <v>18.3</v>
      </c>
      <c r="AY2644" s="2">
        <v>42.1</v>
      </c>
      <c r="AZ2644" s="2">
        <v>37.676200000000001</v>
      </c>
      <c r="BA2644" s="2">
        <v>4.2</v>
      </c>
      <c r="BB2644" s="2">
        <v>16.600000000000001</v>
      </c>
      <c r="BC2644" s="2">
        <v>25.3</v>
      </c>
      <c r="BD2644" s="2">
        <v>27.392199999999999</v>
      </c>
      <c r="BE2644" s="4"/>
      <c r="BF2644" s="4"/>
    </row>
    <row r="2645" spans="1:58" x14ac:dyDescent="0.2">
      <c r="A2645" s="29">
        <v>2644</v>
      </c>
      <c r="B2645" s="7" t="s">
        <v>16</v>
      </c>
      <c r="C2645" s="3">
        <v>40012</v>
      </c>
      <c r="D2645" s="4" t="s">
        <v>13</v>
      </c>
      <c r="E2645" s="4" t="s">
        <v>166</v>
      </c>
      <c r="F2645" s="5" t="s">
        <v>193</v>
      </c>
      <c r="G2645" s="6">
        <v>0.91388888888888886</v>
      </c>
      <c r="H2645" s="6">
        <v>0.91736111111111107</v>
      </c>
      <c r="I2645" s="85">
        <f t="shared" si="41"/>
        <v>4.9999999999999822</v>
      </c>
      <c r="J2645" s="86">
        <f>I2645*Segmentos!$D$7*(AH2645%)*IF(ISNUMBER(AI2645),AI2645%,0)</f>
        <v>119419.99999999958</v>
      </c>
      <c r="K2645" s="86">
        <f>I2645*Segmentos!$D$7*(AL2645%)*IF(ISNUMBER(AM2645),AM2645%,0)</f>
        <v>120237.99999999953</v>
      </c>
      <c r="L2645" s="4"/>
      <c r="M2645" s="2">
        <v>5.98</v>
      </c>
      <c r="N2645" s="2">
        <v>7.5</v>
      </c>
      <c r="O2645" s="2">
        <v>80.2</v>
      </c>
      <c r="P2645" s="2">
        <v>84.124799999999993</v>
      </c>
      <c r="Q2645" s="2">
        <v>4.05</v>
      </c>
      <c r="R2645" s="2">
        <v>5.4</v>
      </c>
      <c r="S2645" s="2">
        <v>74.599999999999994</v>
      </c>
      <c r="T2645" s="2">
        <v>9.5045000000000002</v>
      </c>
      <c r="U2645" s="2">
        <v>2.8</v>
      </c>
      <c r="V2645" s="2">
        <v>4.0999999999999996</v>
      </c>
      <c r="W2645" s="2">
        <v>68.099999999999994</v>
      </c>
      <c r="X2645" s="2">
        <v>8.2651000000000003</v>
      </c>
      <c r="Y2645" s="2">
        <v>6.64</v>
      </c>
      <c r="Z2645" s="2">
        <v>8.1</v>
      </c>
      <c r="AA2645" s="2">
        <v>81.599999999999994</v>
      </c>
      <c r="AB2645" s="2">
        <v>27.577300000000001</v>
      </c>
      <c r="AC2645" s="2">
        <v>8.4</v>
      </c>
      <c r="AD2645" s="2">
        <v>10</v>
      </c>
      <c r="AE2645" s="2">
        <v>83.8</v>
      </c>
      <c r="AF2645" s="2">
        <v>38.777999999999999</v>
      </c>
      <c r="AG2645" s="2">
        <v>5.96</v>
      </c>
      <c r="AH2645" s="22">
        <v>7</v>
      </c>
      <c r="AI2645" s="22">
        <v>85.3</v>
      </c>
      <c r="AJ2645" s="22">
        <v>39.789700000000003</v>
      </c>
      <c r="AK2645" s="18">
        <v>5.99</v>
      </c>
      <c r="AL2645" s="18">
        <v>7.9</v>
      </c>
      <c r="AM2645" s="18">
        <v>76.099999999999994</v>
      </c>
      <c r="AN2645" s="2">
        <v>44.335099999999997</v>
      </c>
      <c r="AO2645" s="2">
        <v>4.75</v>
      </c>
      <c r="AP2645" s="2">
        <v>6.5</v>
      </c>
      <c r="AQ2645" s="2">
        <v>73.2</v>
      </c>
      <c r="AR2645" s="2">
        <v>7.3095999999999997</v>
      </c>
      <c r="AS2645" s="2">
        <v>4.88</v>
      </c>
      <c r="AT2645" s="2">
        <v>5.9</v>
      </c>
      <c r="AU2645" s="2">
        <v>82.8</v>
      </c>
      <c r="AV2645" s="2">
        <v>15.1381</v>
      </c>
      <c r="AW2645" s="2">
        <v>5.97</v>
      </c>
      <c r="AX2645" s="2">
        <v>7.5</v>
      </c>
      <c r="AY2645" s="2">
        <v>79.8</v>
      </c>
      <c r="AZ2645" s="2">
        <v>24.149899999999999</v>
      </c>
      <c r="BA2645" s="2">
        <v>6.96</v>
      </c>
      <c r="BB2645" s="2">
        <v>8.6</v>
      </c>
      <c r="BC2645" s="2">
        <v>80.8</v>
      </c>
      <c r="BD2645" s="2">
        <v>37.527200000000001</v>
      </c>
      <c r="BE2645" s="4"/>
      <c r="BF2645" s="4"/>
    </row>
    <row r="2646" spans="1:58" x14ac:dyDescent="0.2">
      <c r="A2646" s="29">
        <v>2645</v>
      </c>
      <c r="B2646" s="7" t="s">
        <v>72</v>
      </c>
      <c r="C2646" s="3">
        <v>40012</v>
      </c>
      <c r="D2646" s="4" t="s">
        <v>21</v>
      </c>
      <c r="E2646" s="4" t="s">
        <v>175</v>
      </c>
      <c r="F2646" s="5" t="s">
        <v>193</v>
      </c>
      <c r="G2646" s="6">
        <v>0.89722222222222225</v>
      </c>
      <c r="H2646" s="6">
        <v>0.91736111111111107</v>
      </c>
      <c r="I2646" s="85">
        <f t="shared" si="41"/>
        <v>28.999999999999897</v>
      </c>
      <c r="J2646" s="86">
        <f>I2646*Segmentos!$D$7*(AH2646%)*IF(ISNUMBER(AI2646),AI2646%,0)</f>
        <v>16205.199999999944</v>
      </c>
      <c r="K2646" s="86">
        <f>I2646*Segmentos!$D$7*(AL2646%)*IF(ISNUMBER(AM2646),AM2646%,0)</f>
        <v>48441.599999999831</v>
      </c>
      <c r="L2646" s="4"/>
      <c r="M2646" s="2">
        <v>0.28999999999999998</v>
      </c>
      <c r="N2646" s="2">
        <v>2.1</v>
      </c>
      <c r="O2646" s="2">
        <v>13.9</v>
      </c>
      <c r="P2646" s="2">
        <v>66.036299999999997</v>
      </c>
      <c r="Q2646" s="2">
        <v>0.14000000000000001</v>
      </c>
      <c r="R2646" s="2">
        <v>0.9</v>
      </c>
      <c r="S2646" s="2">
        <v>15.2</v>
      </c>
      <c r="T2646" s="2">
        <v>5.4946000000000002</v>
      </c>
      <c r="U2646" s="2">
        <v>0.26</v>
      </c>
      <c r="V2646" s="2">
        <v>2.5</v>
      </c>
      <c r="W2646" s="2">
        <v>10.1</v>
      </c>
      <c r="X2646" s="2">
        <v>12.3864</v>
      </c>
      <c r="Y2646" s="2">
        <v>0.47</v>
      </c>
      <c r="Z2646" s="2">
        <v>3</v>
      </c>
      <c r="AA2646" s="2">
        <v>15.5</v>
      </c>
      <c r="AB2646" s="2">
        <v>31.586500000000001</v>
      </c>
      <c r="AC2646" s="2">
        <v>0.22</v>
      </c>
      <c r="AD2646" s="2">
        <v>1.5</v>
      </c>
      <c r="AE2646" s="2">
        <v>14.8</v>
      </c>
      <c r="AF2646" s="2">
        <v>16.5688</v>
      </c>
      <c r="AG2646" s="2">
        <v>0.14000000000000001</v>
      </c>
      <c r="AH2646" s="22">
        <v>1.1000000000000001</v>
      </c>
      <c r="AI2646" s="22">
        <v>12.7</v>
      </c>
      <c r="AJ2646" s="22">
        <v>15.577299999999999</v>
      </c>
      <c r="AK2646" s="18">
        <v>0.42</v>
      </c>
      <c r="AL2646" s="18">
        <v>2.9</v>
      </c>
      <c r="AM2646" s="18">
        <v>14.4</v>
      </c>
      <c r="AN2646" s="2">
        <v>50.459099999999999</v>
      </c>
      <c r="AO2646" s="2">
        <v>0.34</v>
      </c>
      <c r="AP2646" s="2">
        <v>1.5</v>
      </c>
      <c r="AQ2646" s="2">
        <v>22.6</v>
      </c>
      <c r="AR2646" s="2">
        <v>8.5029000000000003</v>
      </c>
      <c r="AS2646" s="2">
        <v>0.33</v>
      </c>
      <c r="AT2646" s="2">
        <v>3.5</v>
      </c>
      <c r="AU2646" s="2">
        <v>9.5</v>
      </c>
      <c r="AV2646" s="2">
        <v>16.644100000000002</v>
      </c>
      <c r="AW2646" s="2">
        <v>0.28999999999999998</v>
      </c>
      <c r="AX2646" s="2">
        <v>1.5</v>
      </c>
      <c r="AY2646" s="2">
        <v>19.600000000000001</v>
      </c>
      <c r="AZ2646" s="2">
        <v>18.945399999999999</v>
      </c>
      <c r="BA2646" s="2">
        <v>0.25</v>
      </c>
      <c r="BB2646" s="2">
        <v>1.9</v>
      </c>
      <c r="BC2646" s="2">
        <v>13.4</v>
      </c>
      <c r="BD2646" s="2">
        <v>21.943899999999999</v>
      </c>
      <c r="BE2646" s="4"/>
      <c r="BF2646" s="4"/>
    </row>
    <row r="2647" spans="1:58" x14ac:dyDescent="0.2">
      <c r="A2647" s="29">
        <v>2646</v>
      </c>
      <c r="B2647" s="7" t="s">
        <v>147</v>
      </c>
      <c r="C2647" s="3">
        <v>40013</v>
      </c>
      <c r="D2647" s="4" t="s">
        <v>0</v>
      </c>
      <c r="E2647" s="4" t="s">
        <v>174</v>
      </c>
      <c r="F2647" s="5" t="s">
        <v>194</v>
      </c>
      <c r="G2647" s="6">
        <v>0.9159722222222223</v>
      </c>
      <c r="H2647" s="6">
        <v>7.2222222222222229E-2</v>
      </c>
      <c r="I2647" s="85">
        <f t="shared" si="41"/>
        <v>224.99999999999991</v>
      </c>
      <c r="J2647" s="86">
        <f>I2647*Segmentos!$D$7*(AH2647%)*IF(ISNUMBER(AI2647),AI2647%,0)</f>
        <v>12983039.999999996</v>
      </c>
      <c r="K2647" s="86">
        <f>I2647*Segmentos!$D$7*(AL2647%)*IF(ISNUMBER(AM2647),AM2647%,0)</f>
        <v>18490319.999999996</v>
      </c>
      <c r="L2647" s="4"/>
      <c r="M2647" s="2">
        <v>17.649999999999999</v>
      </c>
      <c r="N2647" s="2">
        <v>39.6</v>
      </c>
      <c r="O2647" s="2">
        <v>44.6</v>
      </c>
      <c r="P2647" s="2">
        <v>81.904499999999999</v>
      </c>
      <c r="Q2647" s="2">
        <v>15.74</v>
      </c>
      <c r="R2647" s="2">
        <v>38.700000000000003</v>
      </c>
      <c r="S2647" s="2">
        <v>40.700000000000003</v>
      </c>
      <c r="T2647" s="2">
        <v>12.185600000000001</v>
      </c>
      <c r="U2647" s="2">
        <v>16.27</v>
      </c>
      <c r="V2647" s="2">
        <v>36.9</v>
      </c>
      <c r="W2647" s="2">
        <v>44.2</v>
      </c>
      <c r="X2647" s="2">
        <v>15.830500000000001</v>
      </c>
      <c r="Y2647" s="2">
        <v>19.64</v>
      </c>
      <c r="Z2647" s="2">
        <v>45.2</v>
      </c>
      <c r="AA2647" s="2">
        <v>43.5</v>
      </c>
      <c r="AB2647" s="2">
        <v>26.898399999999999</v>
      </c>
      <c r="AC2647" s="2">
        <v>17.72</v>
      </c>
      <c r="AD2647" s="2">
        <v>36.9</v>
      </c>
      <c r="AE2647" s="2">
        <v>48.1</v>
      </c>
      <c r="AF2647" s="2">
        <v>26.989899999999999</v>
      </c>
      <c r="AG2647" s="2">
        <v>14.44</v>
      </c>
      <c r="AH2647" s="22">
        <v>36.799999999999997</v>
      </c>
      <c r="AI2647" s="22">
        <v>39.200000000000003</v>
      </c>
      <c r="AJ2647" s="22">
        <v>31.782</v>
      </c>
      <c r="AK2647" s="18">
        <v>20.55</v>
      </c>
      <c r="AL2647" s="18">
        <v>42.1</v>
      </c>
      <c r="AM2647" s="18">
        <v>48.8</v>
      </c>
      <c r="AN2647" s="2">
        <v>50.122500000000002</v>
      </c>
      <c r="AO2647" s="2">
        <v>10.78</v>
      </c>
      <c r="AP2647" s="2">
        <v>29.3</v>
      </c>
      <c r="AQ2647" s="2">
        <v>36.9</v>
      </c>
      <c r="AR2647" s="2">
        <v>5.4653999999999998</v>
      </c>
      <c r="AS2647" s="2">
        <v>16.440000000000001</v>
      </c>
      <c r="AT2647" s="2">
        <v>38.4</v>
      </c>
      <c r="AU2647" s="2">
        <v>42.8</v>
      </c>
      <c r="AV2647" s="2">
        <v>16.797699999999999</v>
      </c>
      <c r="AW2647" s="2">
        <v>19.920000000000002</v>
      </c>
      <c r="AX2647" s="2">
        <v>42.4</v>
      </c>
      <c r="AY2647" s="2">
        <v>46.9</v>
      </c>
      <c r="AZ2647" s="2">
        <v>26.579799999999999</v>
      </c>
      <c r="BA2647" s="2">
        <v>18.61</v>
      </c>
      <c r="BB2647" s="2">
        <v>41.1</v>
      </c>
      <c r="BC2647" s="2">
        <v>45.3</v>
      </c>
      <c r="BD2647" s="2">
        <v>33.061599999999999</v>
      </c>
      <c r="BE2647" s="4"/>
      <c r="BF2647" s="4"/>
    </row>
    <row r="2648" spans="1:58" x14ac:dyDescent="0.2">
      <c r="A2648" s="29">
        <v>2647</v>
      </c>
      <c r="B2648" s="7" t="s">
        <v>77</v>
      </c>
      <c r="C2648" s="3">
        <v>40013</v>
      </c>
      <c r="D2648" s="4" t="s">
        <v>13</v>
      </c>
      <c r="E2648" s="4" t="s">
        <v>164</v>
      </c>
      <c r="F2648" s="5" t="s">
        <v>194</v>
      </c>
      <c r="G2648" s="6">
        <v>0.875</v>
      </c>
      <c r="H2648" s="6">
        <v>0.91319444444444453</v>
      </c>
      <c r="I2648" s="85">
        <f t="shared" si="41"/>
        <v>55.000000000000128</v>
      </c>
      <c r="J2648" s="86">
        <f>I2648*Segmentos!$D$7*(AH2648%)*IF(ISNUMBER(AI2648),AI2648%,0)</f>
        <v>1397682.0000000035</v>
      </c>
      <c r="K2648" s="86">
        <f>I2648*Segmentos!$D$7*(AL2648%)*IF(ISNUMBER(AM2648),AM2648%,0)</f>
        <v>1487178.0000000035</v>
      </c>
      <c r="L2648" s="4"/>
      <c r="M2648" s="2">
        <v>6.57</v>
      </c>
      <c r="N2648" s="2">
        <v>19.3</v>
      </c>
      <c r="O2648" s="2">
        <v>34.1</v>
      </c>
      <c r="P2648" s="2">
        <v>87.070899999999995</v>
      </c>
      <c r="Q2648" s="2">
        <v>1.47</v>
      </c>
      <c r="R2648" s="2">
        <v>6.6</v>
      </c>
      <c r="S2648" s="2">
        <v>22.2</v>
      </c>
      <c r="T2648" s="2">
        <v>3.2473000000000001</v>
      </c>
      <c r="U2648" s="2">
        <v>4.2699999999999996</v>
      </c>
      <c r="V2648" s="2">
        <v>16.7</v>
      </c>
      <c r="W2648" s="2">
        <v>25.5</v>
      </c>
      <c r="X2648" s="2">
        <v>11.8584</v>
      </c>
      <c r="Y2648" s="2">
        <v>8.25</v>
      </c>
      <c r="Z2648" s="2">
        <v>24.1</v>
      </c>
      <c r="AA2648" s="2">
        <v>34.299999999999997</v>
      </c>
      <c r="AB2648" s="2">
        <v>32.271799999999999</v>
      </c>
      <c r="AC2648" s="2">
        <v>9.1300000000000008</v>
      </c>
      <c r="AD2648" s="2">
        <v>23</v>
      </c>
      <c r="AE2648" s="2">
        <v>39.700000000000003</v>
      </c>
      <c r="AF2648" s="2">
        <v>39.693399999999997</v>
      </c>
      <c r="AG2648" s="2">
        <v>6.36</v>
      </c>
      <c r="AH2648" s="22">
        <v>18.100000000000001</v>
      </c>
      <c r="AI2648" s="22">
        <v>35.1</v>
      </c>
      <c r="AJ2648" s="22">
        <v>39.940899999999999</v>
      </c>
      <c r="AK2648" s="18">
        <v>6.77</v>
      </c>
      <c r="AL2648" s="18">
        <v>20.3</v>
      </c>
      <c r="AM2648" s="18">
        <v>33.299999999999997</v>
      </c>
      <c r="AN2648" s="2">
        <v>47.13</v>
      </c>
      <c r="AO2648" s="2">
        <v>5.7</v>
      </c>
      <c r="AP2648" s="2">
        <v>12.7</v>
      </c>
      <c r="AQ2648" s="2">
        <v>44.7</v>
      </c>
      <c r="AR2648" s="2">
        <v>8.2498000000000005</v>
      </c>
      <c r="AS2648" s="2">
        <v>5.43</v>
      </c>
      <c r="AT2648" s="2">
        <v>16.399999999999999</v>
      </c>
      <c r="AU2648" s="2">
        <v>33.200000000000003</v>
      </c>
      <c r="AV2648" s="2">
        <v>15.855399999999999</v>
      </c>
      <c r="AW2648" s="2">
        <v>5.88</v>
      </c>
      <c r="AX2648" s="2">
        <v>16.7</v>
      </c>
      <c r="AY2648" s="2">
        <v>35.200000000000003</v>
      </c>
      <c r="AZ2648" s="2">
        <v>22.374600000000001</v>
      </c>
      <c r="BA2648" s="2">
        <v>8</v>
      </c>
      <c r="BB2648" s="2">
        <v>24.7</v>
      </c>
      <c r="BC2648" s="2">
        <v>32.4</v>
      </c>
      <c r="BD2648" s="2">
        <v>40.591000000000001</v>
      </c>
      <c r="BE2648" s="4"/>
      <c r="BF2648" s="4"/>
    </row>
    <row r="2649" spans="1:58" x14ac:dyDescent="0.2">
      <c r="A2649" s="29">
        <v>2648</v>
      </c>
      <c r="B2649" s="7" t="s">
        <v>107</v>
      </c>
      <c r="C2649" s="3">
        <v>40013</v>
      </c>
      <c r="D2649" s="4" t="s">
        <v>13</v>
      </c>
      <c r="E2649" s="4" t="s">
        <v>176</v>
      </c>
      <c r="F2649" s="5" t="s">
        <v>194</v>
      </c>
      <c r="G2649" s="6">
        <v>0.91736111111111107</v>
      </c>
      <c r="H2649" s="6">
        <v>1.3888888888888889E-3</v>
      </c>
      <c r="I2649" s="85">
        <f t="shared" si="41"/>
        <v>121.00000000000006</v>
      </c>
      <c r="J2649" s="86">
        <f>I2649*Segmentos!$D$7*(AH2649%)*IF(ISNUMBER(AI2649),AI2649%,0)</f>
        <v>3726558.0000000014</v>
      </c>
      <c r="K2649" s="86">
        <f>I2649*Segmentos!$D$7*(AL2649%)*IF(ISNUMBER(AM2649),AM2649%,0)</f>
        <v>4399560.0000000019</v>
      </c>
      <c r="L2649" s="4"/>
      <c r="M2649" s="2">
        <v>8.43</v>
      </c>
      <c r="N2649" s="2">
        <v>29.8</v>
      </c>
      <c r="O2649" s="2">
        <v>28.3</v>
      </c>
      <c r="P2649" s="2">
        <v>87.084699999999998</v>
      </c>
      <c r="Q2649" s="2">
        <v>4.59</v>
      </c>
      <c r="R2649" s="2">
        <v>22.7</v>
      </c>
      <c r="S2649" s="2">
        <v>20.2</v>
      </c>
      <c r="T2649" s="2">
        <v>7.9166999999999996</v>
      </c>
      <c r="U2649" s="2">
        <v>6.52</v>
      </c>
      <c r="V2649" s="2">
        <v>26.2</v>
      </c>
      <c r="W2649" s="2">
        <v>24.9</v>
      </c>
      <c r="X2649" s="2">
        <v>14.135300000000001</v>
      </c>
      <c r="Y2649" s="2">
        <v>10.76</v>
      </c>
      <c r="Z2649" s="2">
        <v>34.799999999999997</v>
      </c>
      <c r="AA2649" s="2">
        <v>30.9</v>
      </c>
      <c r="AB2649" s="2">
        <v>32.845199999999998</v>
      </c>
      <c r="AC2649" s="2">
        <v>9.49</v>
      </c>
      <c r="AD2649" s="2">
        <v>31.1</v>
      </c>
      <c r="AE2649" s="2">
        <v>30.5</v>
      </c>
      <c r="AF2649" s="2">
        <v>32.1875</v>
      </c>
      <c r="AG2649" s="2">
        <v>7.69</v>
      </c>
      <c r="AH2649" s="22">
        <v>29.5</v>
      </c>
      <c r="AI2649" s="22">
        <v>26.1</v>
      </c>
      <c r="AJ2649" s="22">
        <v>37.716000000000001</v>
      </c>
      <c r="AK2649" s="18">
        <v>9.09</v>
      </c>
      <c r="AL2649" s="18">
        <v>30</v>
      </c>
      <c r="AM2649" s="18">
        <v>30.3</v>
      </c>
      <c r="AN2649" s="2">
        <v>49.368699999999997</v>
      </c>
      <c r="AO2649" s="2">
        <v>5.21</v>
      </c>
      <c r="AP2649" s="2">
        <v>25.2</v>
      </c>
      <c r="AQ2649" s="2">
        <v>20.7</v>
      </c>
      <c r="AR2649" s="2">
        <v>5.8845999999999998</v>
      </c>
      <c r="AS2649" s="2">
        <v>8.1</v>
      </c>
      <c r="AT2649" s="2">
        <v>29.1</v>
      </c>
      <c r="AU2649" s="2">
        <v>27.8</v>
      </c>
      <c r="AV2649" s="2">
        <v>18.452500000000001</v>
      </c>
      <c r="AW2649" s="2">
        <v>8.1</v>
      </c>
      <c r="AX2649" s="2">
        <v>28</v>
      </c>
      <c r="AY2649" s="2">
        <v>28.9</v>
      </c>
      <c r="AZ2649" s="2">
        <v>24.084800000000001</v>
      </c>
      <c r="BA2649" s="2">
        <v>9.77</v>
      </c>
      <c r="BB2649" s="2">
        <v>32.700000000000003</v>
      </c>
      <c r="BC2649" s="2">
        <v>29.8</v>
      </c>
      <c r="BD2649" s="2">
        <v>38.6629</v>
      </c>
      <c r="BE2649" s="4"/>
      <c r="BF2649" s="4"/>
    </row>
    <row r="2650" spans="1:58" x14ac:dyDescent="0.2">
      <c r="A2650" s="29">
        <v>2649</v>
      </c>
      <c r="B2650" s="7" t="s">
        <v>99</v>
      </c>
      <c r="C2650" s="3">
        <v>40013</v>
      </c>
      <c r="D2650" s="4" t="s">
        <v>0</v>
      </c>
      <c r="E2650" s="4" t="s">
        <v>182</v>
      </c>
      <c r="F2650" s="5" t="s">
        <v>194</v>
      </c>
      <c r="G2650" s="6">
        <v>0.77222222222222225</v>
      </c>
      <c r="H2650" s="6">
        <v>0.87638888888888899</v>
      </c>
      <c r="I2650" s="85">
        <f t="shared" si="41"/>
        <v>150.00000000000011</v>
      </c>
      <c r="J2650" s="86">
        <f>I2650*Segmentos!$D$7*(AH2650%)*IF(ISNUMBER(AI2650),AI2650%,0)</f>
        <v>1534560.0000000012</v>
      </c>
      <c r="K2650" s="86">
        <f>I2650*Segmentos!$D$7*(AL2650%)*IF(ISNUMBER(AM2650),AM2650%,0)</f>
        <v>2297700.0000000014</v>
      </c>
      <c r="L2650" s="4"/>
      <c r="M2650" s="2">
        <v>3.22</v>
      </c>
      <c r="N2650" s="2">
        <v>18.399999999999999</v>
      </c>
      <c r="O2650" s="2">
        <v>17.5</v>
      </c>
      <c r="P2650" s="2">
        <v>80.026700000000005</v>
      </c>
      <c r="Q2650" s="2">
        <v>1.49</v>
      </c>
      <c r="R2650" s="2">
        <v>12.2</v>
      </c>
      <c r="S2650" s="2">
        <v>12.2</v>
      </c>
      <c r="T2650" s="2">
        <v>6.1890000000000001</v>
      </c>
      <c r="U2650" s="2">
        <v>3.22</v>
      </c>
      <c r="V2650" s="2">
        <v>18.8</v>
      </c>
      <c r="W2650" s="2">
        <v>17.100000000000001</v>
      </c>
      <c r="X2650" s="2">
        <v>16.785399999999999</v>
      </c>
      <c r="Y2650" s="2">
        <v>2.87</v>
      </c>
      <c r="Z2650" s="2">
        <v>19</v>
      </c>
      <c r="AA2650" s="2">
        <v>15.2</v>
      </c>
      <c r="AB2650" s="2">
        <v>21.084900000000001</v>
      </c>
      <c r="AC2650" s="2">
        <v>4.41</v>
      </c>
      <c r="AD2650" s="2">
        <v>20.8</v>
      </c>
      <c r="AE2650" s="2">
        <v>21.2</v>
      </c>
      <c r="AF2650" s="2">
        <v>35.967399999999998</v>
      </c>
      <c r="AG2650" s="2">
        <v>2.56</v>
      </c>
      <c r="AH2650" s="22">
        <v>18.399999999999999</v>
      </c>
      <c r="AI2650" s="22">
        <v>13.9</v>
      </c>
      <c r="AJ2650" s="22">
        <v>30.117100000000001</v>
      </c>
      <c r="AK2650" s="18">
        <v>3.82</v>
      </c>
      <c r="AL2650" s="18">
        <v>18.5</v>
      </c>
      <c r="AM2650" s="18">
        <v>20.7</v>
      </c>
      <c r="AN2650" s="2">
        <v>49.909500000000001</v>
      </c>
      <c r="AO2650" s="2">
        <v>1.67</v>
      </c>
      <c r="AP2650" s="2">
        <v>11.4</v>
      </c>
      <c r="AQ2650" s="2">
        <v>14.6</v>
      </c>
      <c r="AR2650" s="2">
        <v>4.5294999999999996</v>
      </c>
      <c r="AS2650" s="2">
        <v>2.77</v>
      </c>
      <c r="AT2650" s="2">
        <v>15.9</v>
      </c>
      <c r="AU2650" s="2">
        <v>17.399999999999999</v>
      </c>
      <c r="AV2650" s="2">
        <v>15.1739</v>
      </c>
      <c r="AW2650" s="2">
        <v>2.75</v>
      </c>
      <c r="AX2650" s="2">
        <v>17.7</v>
      </c>
      <c r="AY2650" s="2">
        <v>15.5</v>
      </c>
      <c r="AZ2650" s="2">
        <v>19.665199999999999</v>
      </c>
      <c r="BA2650" s="2">
        <v>4.2699999999999996</v>
      </c>
      <c r="BB2650" s="2">
        <v>22.4</v>
      </c>
      <c r="BC2650" s="2">
        <v>19.100000000000001</v>
      </c>
      <c r="BD2650" s="2">
        <v>40.658000000000001</v>
      </c>
      <c r="BE2650" s="4"/>
      <c r="BF2650" s="4"/>
    </row>
    <row r="2651" spans="1:58" x14ac:dyDescent="0.2">
      <c r="A2651" s="29">
        <v>2650</v>
      </c>
      <c r="B2651" s="7" t="s">
        <v>5</v>
      </c>
      <c r="C2651" s="3">
        <v>40013</v>
      </c>
      <c r="D2651" s="4" t="s">
        <v>3</v>
      </c>
      <c r="E2651" s="4" t="s">
        <v>164</v>
      </c>
      <c r="F2651" s="5" t="s">
        <v>194</v>
      </c>
      <c r="G2651" s="6">
        <v>0.87361111111111101</v>
      </c>
      <c r="H2651" s="6">
        <v>0.91666666666666663</v>
      </c>
      <c r="I2651" s="85">
        <f t="shared" si="41"/>
        <v>62.000000000000099</v>
      </c>
      <c r="J2651" s="86">
        <f>I2651*Segmentos!$D$7*(AH2651%)*IF(ISNUMBER(AI2651),AI2651%,0)</f>
        <v>1681440.0000000028</v>
      </c>
      <c r="K2651" s="86">
        <f>I2651*Segmentos!$D$7*(AL2651%)*IF(ISNUMBER(AM2651),AM2651%,0)</f>
        <v>1697113.6000000029</v>
      </c>
      <c r="L2651" s="4"/>
      <c r="M2651" s="2">
        <v>6.8</v>
      </c>
      <c r="N2651" s="2">
        <v>19</v>
      </c>
      <c r="O2651" s="2">
        <v>35.700000000000003</v>
      </c>
      <c r="P2651" s="2">
        <v>85.764799999999994</v>
      </c>
      <c r="Q2651" s="2">
        <v>4.3</v>
      </c>
      <c r="R2651" s="2">
        <v>12</v>
      </c>
      <c r="S2651" s="2">
        <v>35.799999999999997</v>
      </c>
      <c r="T2651" s="2">
        <v>9.0335000000000001</v>
      </c>
      <c r="U2651" s="2">
        <v>5.21</v>
      </c>
      <c r="V2651" s="2">
        <v>20.399999999999999</v>
      </c>
      <c r="W2651" s="2">
        <v>25.6</v>
      </c>
      <c r="X2651" s="2">
        <v>13.775499999999999</v>
      </c>
      <c r="Y2651" s="2">
        <v>6.97</v>
      </c>
      <c r="Z2651" s="2">
        <v>19.5</v>
      </c>
      <c r="AA2651" s="2">
        <v>35.700000000000003</v>
      </c>
      <c r="AB2651" s="2">
        <v>25.9527</v>
      </c>
      <c r="AC2651" s="2">
        <v>8.94</v>
      </c>
      <c r="AD2651" s="2">
        <v>21.3</v>
      </c>
      <c r="AE2651" s="2">
        <v>41.9</v>
      </c>
      <c r="AF2651" s="2">
        <v>37.0032</v>
      </c>
      <c r="AG2651" s="2">
        <v>6.76</v>
      </c>
      <c r="AH2651" s="22">
        <v>20</v>
      </c>
      <c r="AI2651" s="22">
        <v>33.9</v>
      </c>
      <c r="AJ2651" s="22">
        <v>40.426499999999997</v>
      </c>
      <c r="AK2651" s="18">
        <v>6.84</v>
      </c>
      <c r="AL2651" s="18">
        <v>18.2</v>
      </c>
      <c r="AM2651" s="18">
        <v>37.6</v>
      </c>
      <c r="AN2651" s="2">
        <v>45.338299999999997</v>
      </c>
      <c r="AO2651" s="2">
        <v>3.17</v>
      </c>
      <c r="AP2651" s="2">
        <v>12.2</v>
      </c>
      <c r="AQ2651" s="2">
        <v>26</v>
      </c>
      <c r="AR2651" s="2">
        <v>4.3619000000000003</v>
      </c>
      <c r="AS2651" s="2">
        <v>5.65</v>
      </c>
      <c r="AT2651" s="2">
        <v>15.5</v>
      </c>
      <c r="AU2651" s="2">
        <v>36.4</v>
      </c>
      <c r="AV2651" s="2">
        <v>15.686299999999999</v>
      </c>
      <c r="AW2651" s="2">
        <v>9.66</v>
      </c>
      <c r="AX2651" s="2">
        <v>22</v>
      </c>
      <c r="AY2651" s="2">
        <v>43.9</v>
      </c>
      <c r="AZ2651" s="2">
        <v>35.012599999999999</v>
      </c>
      <c r="BA2651" s="2">
        <v>6.36</v>
      </c>
      <c r="BB2651" s="2">
        <v>20.8</v>
      </c>
      <c r="BC2651" s="2">
        <v>30.6</v>
      </c>
      <c r="BD2651" s="2">
        <v>30.704000000000001</v>
      </c>
      <c r="BE2651" s="4"/>
      <c r="BF2651" s="4"/>
    </row>
    <row r="2652" spans="1:58" x14ac:dyDescent="0.2">
      <c r="A2652" s="29">
        <v>2651</v>
      </c>
      <c r="B2652" s="7" t="s">
        <v>101</v>
      </c>
      <c r="C2652" s="3">
        <v>40013</v>
      </c>
      <c r="D2652" s="4" t="s">
        <v>28</v>
      </c>
      <c r="E2652" s="4" t="s">
        <v>168</v>
      </c>
      <c r="F2652" s="5" t="s">
        <v>194</v>
      </c>
      <c r="G2652" s="6">
        <v>0.91666666666666663</v>
      </c>
      <c r="H2652" s="6">
        <v>4.0972222222222222E-2</v>
      </c>
      <c r="I2652" s="85">
        <f t="shared" si="41"/>
        <v>179.00000000000006</v>
      </c>
      <c r="J2652" s="86">
        <f>I2652*Segmentos!$D$7*(AH2652%)*IF(ISNUMBER(AI2652),AI2652%,0)</f>
        <v>1786921.2000000007</v>
      </c>
      <c r="K2652" s="86">
        <f>I2652*Segmentos!$D$7*(AL2652%)*IF(ISNUMBER(AM2652),AM2652%,0)</f>
        <v>2264206.8000000007</v>
      </c>
      <c r="L2652" s="4" t="s">
        <v>523</v>
      </c>
      <c r="M2652" s="2">
        <v>2.85</v>
      </c>
      <c r="N2652" s="2">
        <v>13.4</v>
      </c>
      <c r="O2652" s="2">
        <v>21.3</v>
      </c>
      <c r="P2652" s="2">
        <v>91.646000000000001</v>
      </c>
      <c r="Q2652" s="2">
        <v>1.47</v>
      </c>
      <c r="R2652" s="2">
        <v>9.3000000000000007</v>
      </c>
      <c r="S2652" s="2">
        <v>15.8</v>
      </c>
      <c r="T2652" s="2">
        <v>7.8841999999999999</v>
      </c>
      <c r="U2652" s="2">
        <v>2.87</v>
      </c>
      <c r="V2652" s="2">
        <v>13.4</v>
      </c>
      <c r="W2652" s="2">
        <v>21.5</v>
      </c>
      <c r="X2652" s="2">
        <v>19.3552</v>
      </c>
      <c r="Y2652" s="2">
        <v>3.56</v>
      </c>
      <c r="Z2652" s="2">
        <v>18.5</v>
      </c>
      <c r="AA2652" s="2">
        <v>19.3</v>
      </c>
      <c r="AB2652" s="2">
        <v>33.784599999999998</v>
      </c>
      <c r="AC2652" s="2">
        <v>2.9</v>
      </c>
      <c r="AD2652" s="2">
        <v>10.9</v>
      </c>
      <c r="AE2652" s="2">
        <v>26.7</v>
      </c>
      <c r="AF2652" s="2">
        <v>30.6221</v>
      </c>
      <c r="AG2652" s="2">
        <v>2.4900000000000002</v>
      </c>
      <c r="AH2652" s="22">
        <v>14.1</v>
      </c>
      <c r="AI2652" s="22">
        <v>17.7</v>
      </c>
      <c r="AJ2652" s="22">
        <v>37.960999999999999</v>
      </c>
      <c r="AK2652" s="18">
        <v>3.18</v>
      </c>
      <c r="AL2652" s="18">
        <v>12.7</v>
      </c>
      <c r="AM2652" s="18">
        <v>24.9</v>
      </c>
      <c r="AN2652" s="2">
        <v>53.685000000000002</v>
      </c>
      <c r="AO2652" s="2">
        <v>1.29</v>
      </c>
      <c r="AP2652" s="2">
        <v>9.3000000000000007</v>
      </c>
      <c r="AQ2652" s="2">
        <v>14</v>
      </c>
      <c r="AR2652" s="2">
        <v>4.5427</v>
      </c>
      <c r="AS2652" s="2">
        <v>1.96</v>
      </c>
      <c r="AT2652" s="2">
        <v>13.2</v>
      </c>
      <c r="AU2652" s="2">
        <v>14.9</v>
      </c>
      <c r="AV2652" s="2">
        <v>13.911199999999999</v>
      </c>
      <c r="AW2652" s="2">
        <v>2.78</v>
      </c>
      <c r="AX2652" s="2">
        <v>12.8</v>
      </c>
      <c r="AY2652" s="2">
        <v>21.7</v>
      </c>
      <c r="AZ2652" s="2">
        <v>25.696200000000001</v>
      </c>
      <c r="BA2652" s="2">
        <v>3.86</v>
      </c>
      <c r="BB2652" s="2">
        <v>15</v>
      </c>
      <c r="BC2652" s="2">
        <v>25.7</v>
      </c>
      <c r="BD2652" s="2">
        <v>47.495899999999999</v>
      </c>
      <c r="BE2652" s="4"/>
      <c r="BF2652" s="4"/>
    </row>
    <row r="2653" spans="1:58" x14ac:dyDescent="0.2">
      <c r="A2653" s="29">
        <v>2652</v>
      </c>
      <c r="B2653" s="7" t="s">
        <v>9</v>
      </c>
      <c r="C2653" s="3">
        <v>40013</v>
      </c>
      <c r="D2653" s="4" t="s">
        <v>8</v>
      </c>
      <c r="E2653" s="4" t="s">
        <v>168</v>
      </c>
      <c r="F2653" s="5" t="s">
        <v>194</v>
      </c>
      <c r="G2653" s="6">
        <v>0.77847222222222223</v>
      </c>
      <c r="H2653" s="6">
        <v>0.87291666666666667</v>
      </c>
      <c r="I2653" s="85">
        <f t="shared" si="41"/>
        <v>136</v>
      </c>
      <c r="J2653" s="86">
        <f>I2653*Segmentos!$D$7*(AH2653%)*IF(ISNUMBER(AI2653),AI2653%,0)</f>
        <v>3915059.2000000002</v>
      </c>
      <c r="K2653" s="86">
        <f>I2653*Segmentos!$D$7*(AL2653%)*IF(ISNUMBER(AM2653),AM2653%,0)</f>
        <v>3072512</v>
      </c>
      <c r="L2653" s="4" t="s">
        <v>521</v>
      </c>
      <c r="M2653" s="2">
        <v>6.39</v>
      </c>
      <c r="N2653" s="2">
        <v>16.600000000000001</v>
      </c>
      <c r="O2653" s="2">
        <v>38.4</v>
      </c>
      <c r="P2653" s="2">
        <v>88.93</v>
      </c>
      <c r="Q2653" s="2">
        <v>2.73</v>
      </c>
      <c r="R2653" s="2">
        <v>7.1</v>
      </c>
      <c r="S2653" s="2">
        <v>38.299999999999997</v>
      </c>
      <c r="T2653" s="2">
        <v>6.3375000000000004</v>
      </c>
      <c r="U2653" s="2">
        <v>4.91</v>
      </c>
      <c r="V2653" s="2">
        <v>13.7</v>
      </c>
      <c r="W2653" s="2">
        <v>35.9</v>
      </c>
      <c r="X2653" s="2">
        <v>14.3116</v>
      </c>
      <c r="Y2653" s="2">
        <v>7.41</v>
      </c>
      <c r="Z2653" s="2">
        <v>21.7</v>
      </c>
      <c r="AA2653" s="2">
        <v>34.200000000000003</v>
      </c>
      <c r="AB2653" s="2">
        <v>30.422000000000001</v>
      </c>
      <c r="AC2653" s="2">
        <v>8.2899999999999991</v>
      </c>
      <c r="AD2653" s="2">
        <v>18.899999999999999</v>
      </c>
      <c r="AE2653" s="2">
        <v>44</v>
      </c>
      <c r="AF2653" s="2">
        <v>37.858899999999998</v>
      </c>
      <c r="AG2653" s="2">
        <v>7.2</v>
      </c>
      <c r="AH2653" s="22">
        <v>17.3</v>
      </c>
      <c r="AI2653" s="22">
        <v>41.6</v>
      </c>
      <c r="AJ2653" s="22">
        <v>47.5351</v>
      </c>
      <c r="AK2653" s="18">
        <v>5.66</v>
      </c>
      <c r="AL2653" s="18">
        <v>16</v>
      </c>
      <c r="AM2653" s="18">
        <v>35.299999999999997</v>
      </c>
      <c r="AN2653" s="2">
        <v>41.3949</v>
      </c>
      <c r="AO2653" s="2">
        <v>1.56</v>
      </c>
      <c r="AP2653" s="2">
        <v>7.1</v>
      </c>
      <c r="AQ2653" s="2">
        <v>22.1</v>
      </c>
      <c r="AR2653" s="2">
        <v>2.3738999999999999</v>
      </c>
      <c r="AS2653" s="2">
        <v>4</v>
      </c>
      <c r="AT2653" s="2">
        <v>11.6</v>
      </c>
      <c r="AU2653" s="2">
        <v>34.6</v>
      </c>
      <c r="AV2653" s="2">
        <v>12.2683</v>
      </c>
      <c r="AW2653" s="2">
        <v>5.21</v>
      </c>
      <c r="AX2653" s="2">
        <v>15.8</v>
      </c>
      <c r="AY2653" s="2">
        <v>33.1</v>
      </c>
      <c r="AZ2653" s="2">
        <v>20.8523</v>
      </c>
      <c r="BA2653" s="2">
        <v>10.029999999999999</v>
      </c>
      <c r="BB2653" s="2">
        <v>23</v>
      </c>
      <c r="BC2653" s="2">
        <v>43.7</v>
      </c>
      <c r="BD2653" s="2">
        <v>53.435600000000001</v>
      </c>
      <c r="BE2653" s="4"/>
      <c r="BF2653" s="4"/>
    </row>
    <row r="2654" spans="1:58" x14ac:dyDescent="0.2">
      <c r="A2654" s="29">
        <v>2653</v>
      </c>
      <c r="B2654" s="7" t="s">
        <v>133</v>
      </c>
      <c r="C2654" s="3">
        <v>40013</v>
      </c>
      <c r="D2654" s="4" t="s">
        <v>21</v>
      </c>
      <c r="E2654" s="4" t="s">
        <v>170</v>
      </c>
      <c r="F2654" s="5" t="s">
        <v>194</v>
      </c>
      <c r="G2654" s="6">
        <v>0.90138888888888891</v>
      </c>
      <c r="H2654" s="6">
        <v>0.9159722222222223</v>
      </c>
      <c r="I2654" s="85">
        <f t="shared" si="41"/>
        <v>21.000000000000085</v>
      </c>
      <c r="J2654" s="86">
        <f>I2654*Segmentos!$D$7*(AH2654%)*IF(ISNUMBER(AI2654),AI2654%,0)</f>
        <v>33768.000000000138</v>
      </c>
      <c r="K2654" s="86">
        <f>I2654*Segmentos!$D$7*(AL2654%)*IF(ISNUMBER(AM2654),AM2654%,0)</f>
        <v>57708.000000000218</v>
      </c>
      <c r="L2654" s="4"/>
      <c r="M2654" s="2">
        <v>0.54</v>
      </c>
      <c r="N2654" s="2">
        <v>1.2</v>
      </c>
      <c r="O2654" s="2">
        <v>43.6</v>
      </c>
      <c r="P2654" s="2">
        <v>46.381999999999998</v>
      </c>
      <c r="Q2654" s="2">
        <v>0.34</v>
      </c>
      <c r="R2654" s="2">
        <v>0.4</v>
      </c>
      <c r="S2654" s="2">
        <v>85.7</v>
      </c>
      <c r="T2654" s="2">
        <v>4.8619000000000003</v>
      </c>
      <c r="U2654" s="2">
        <v>0.39</v>
      </c>
      <c r="V2654" s="2">
        <v>1.5</v>
      </c>
      <c r="W2654" s="2">
        <v>26.7</v>
      </c>
      <c r="X2654" s="2">
        <v>7.0460000000000003</v>
      </c>
      <c r="Y2654" s="2">
        <v>1.1599999999999999</v>
      </c>
      <c r="Z2654" s="2">
        <v>2.2999999999999998</v>
      </c>
      <c r="AA2654" s="2">
        <v>49.9</v>
      </c>
      <c r="AB2654" s="2">
        <v>29.284300000000002</v>
      </c>
      <c r="AC2654" s="2">
        <v>0.19</v>
      </c>
      <c r="AD2654" s="2">
        <v>0.6</v>
      </c>
      <c r="AE2654" s="2">
        <v>33.4</v>
      </c>
      <c r="AF2654" s="2">
        <v>5.1898999999999997</v>
      </c>
      <c r="AG2654" s="2">
        <v>0.41</v>
      </c>
      <c r="AH2654" s="22">
        <v>1</v>
      </c>
      <c r="AI2654" s="22">
        <v>40.200000000000003</v>
      </c>
      <c r="AJ2654" s="22">
        <v>16.541599999999999</v>
      </c>
      <c r="AK2654" s="18">
        <v>0.67</v>
      </c>
      <c r="AL2654" s="18">
        <v>1.5</v>
      </c>
      <c r="AM2654" s="18">
        <v>45.8</v>
      </c>
      <c r="AN2654" s="2">
        <v>29.840399999999999</v>
      </c>
      <c r="AO2654" s="2">
        <v>0</v>
      </c>
      <c r="AP2654" s="2">
        <v>0</v>
      </c>
      <c r="AQ2654" s="8" t="s">
        <v>577</v>
      </c>
      <c r="AR2654" s="2">
        <v>0</v>
      </c>
      <c r="AS2654" s="2">
        <v>0.46</v>
      </c>
      <c r="AT2654" s="2">
        <v>0.6</v>
      </c>
      <c r="AU2654" s="2">
        <v>72.5</v>
      </c>
      <c r="AV2654" s="2">
        <v>8.6254000000000008</v>
      </c>
      <c r="AW2654" s="2">
        <v>0.17</v>
      </c>
      <c r="AX2654" s="2">
        <v>0.3</v>
      </c>
      <c r="AY2654" s="2">
        <v>48.8</v>
      </c>
      <c r="AZ2654" s="2">
        <v>4.1144999999999996</v>
      </c>
      <c r="BA2654" s="2">
        <v>1.03</v>
      </c>
      <c r="BB2654" s="2">
        <v>2.6</v>
      </c>
      <c r="BC2654" s="2">
        <v>39.1</v>
      </c>
      <c r="BD2654" s="2">
        <v>33.642200000000003</v>
      </c>
      <c r="BE2654" s="4"/>
      <c r="BF2654" s="4"/>
    </row>
    <row r="2655" spans="1:58" x14ac:dyDescent="0.2">
      <c r="A2655" s="29">
        <v>2654</v>
      </c>
      <c r="B2655" s="7" t="s">
        <v>148</v>
      </c>
      <c r="C2655" s="3">
        <v>40013</v>
      </c>
      <c r="D2655" s="4" t="s">
        <v>3</v>
      </c>
      <c r="E2655" s="4" t="s">
        <v>175</v>
      </c>
      <c r="F2655" s="5" t="s">
        <v>194</v>
      </c>
      <c r="G2655" s="6">
        <v>0.81944444444444453</v>
      </c>
      <c r="H2655" s="6">
        <v>0.87361111111111101</v>
      </c>
      <c r="I2655" s="85">
        <f t="shared" si="41"/>
        <v>77.999999999999716</v>
      </c>
      <c r="J2655" s="86">
        <f>I2655*Segmentos!$D$7*(AH2655%)*IF(ISNUMBER(AI2655),AI2655%,0)</f>
        <v>1193462.3999999957</v>
      </c>
      <c r="K2655" s="86">
        <f>I2655*Segmentos!$D$7*(AL2655%)*IF(ISNUMBER(AM2655),AM2655%,0)</f>
        <v>1062266.3999999962</v>
      </c>
      <c r="L2655" s="4"/>
      <c r="M2655" s="2">
        <v>3.61</v>
      </c>
      <c r="N2655" s="2">
        <v>13.1</v>
      </c>
      <c r="O2655" s="2">
        <v>27.6</v>
      </c>
      <c r="P2655" s="2">
        <v>69.093100000000007</v>
      </c>
      <c r="Q2655" s="2">
        <v>2.88</v>
      </c>
      <c r="R2655" s="2">
        <v>7.8</v>
      </c>
      <c r="S2655" s="2">
        <v>37</v>
      </c>
      <c r="T2655" s="2">
        <v>9.1835000000000004</v>
      </c>
      <c r="U2655" s="2">
        <v>3.14</v>
      </c>
      <c r="V2655" s="2">
        <v>10.4</v>
      </c>
      <c r="W2655" s="2">
        <v>30</v>
      </c>
      <c r="X2655" s="2">
        <v>12.5687</v>
      </c>
      <c r="Y2655" s="2">
        <v>3.9</v>
      </c>
      <c r="Z2655" s="2">
        <v>16.100000000000001</v>
      </c>
      <c r="AA2655" s="2">
        <v>24.2</v>
      </c>
      <c r="AB2655" s="2">
        <v>21.989699999999999</v>
      </c>
      <c r="AC2655" s="2">
        <v>4.04</v>
      </c>
      <c r="AD2655" s="2">
        <v>14.8</v>
      </c>
      <c r="AE2655" s="2">
        <v>27.2</v>
      </c>
      <c r="AF2655" s="2">
        <v>25.351199999999999</v>
      </c>
      <c r="AG2655" s="2">
        <v>3.84</v>
      </c>
      <c r="AH2655" s="22">
        <v>14.6</v>
      </c>
      <c r="AI2655" s="22">
        <v>26.2</v>
      </c>
      <c r="AJ2655" s="22">
        <v>34.842199999999998</v>
      </c>
      <c r="AK2655" s="18">
        <v>3.41</v>
      </c>
      <c r="AL2655" s="18">
        <v>11.7</v>
      </c>
      <c r="AM2655" s="18">
        <v>29.1</v>
      </c>
      <c r="AN2655" s="2">
        <v>34.250999999999998</v>
      </c>
      <c r="AO2655" s="2">
        <v>1.26</v>
      </c>
      <c r="AP2655" s="2">
        <v>8.6999999999999993</v>
      </c>
      <c r="AQ2655" s="2">
        <v>14.4</v>
      </c>
      <c r="AR2655" s="2">
        <v>2.6248999999999998</v>
      </c>
      <c r="AS2655" s="2">
        <v>2.78</v>
      </c>
      <c r="AT2655" s="2">
        <v>10.5</v>
      </c>
      <c r="AU2655" s="2">
        <v>26.4</v>
      </c>
      <c r="AV2655" s="2">
        <v>11.7151</v>
      </c>
      <c r="AW2655" s="2">
        <v>3.45</v>
      </c>
      <c r="AX2655" s="2">
        <v>14.1</v>
      </c>
      <c r="AY2655" s="2">
        <v>24.4</v>
      </c>
      <c r="AZ2655" s="2">
        <v>18.9742</v>
      </c>
      <c r="BA2655" s="2">
        <v>4.8899999999999997</v>
      </c>
      <c r="BB2655" s="2">
        <v>15.1</v>
      </c>
      <c r="BC2655" s="2">
        <v>32.5</v>
      </c>
      <c r="BD2655" s="2">
        <v>35.779000000000003</v>
      </c>
      <c r="BE2655" s="4"/>
      <c r="BF2655" s="4"/>
    </row>
    <row r="2656" spans="1:58" x14ac:dyDescent="0.2">
      <c r="A2656" s="29">
        <v>2655</v>
      </c>
      <c r="B2656" s="7" t="s">
        <v>11</v>
      </c>
      <c r="C2656" s="3">
        <v>40013</v>
      </c>
      <c r="D2656" s="4" t="s">
        <v>8</v>
      </c>
      <c r="E2656" s="4" t="s">
        <v>166</v>
      </c>
      <c r="F2656" s="5" t="s">
        <v>194</v>
      </c>
      <c r="G2656" s="6">
        <v>0.8930555555555556</v>
      </c>
      <c r="H2656" s="6">
        <v>0.89444444444444438</v>
      </c>
      <c r="I2656" s="85">
        <f t="shared" si="41"/>
        <v>1.999999999999833</v>
      </c>
      <c r="J2656" s="86">
        <f>I2656*Segmentos!$D$7*(AH2656%)*IF(ISNUMBER(AI2656),AI2656%,0)</f>
        <v>39878.399999996676</v>
      </c>
      <c r="K2656" s="86">
        <f>I2656*Segmentos!$D$7*(AL2656%)*IF(ISNUMBER(AM2656),AM2656%,0)</f>
        <v>37528.799999996867</v>
      </c>
      <c r="L2656" s="4"/>
      <c r="M2656" s="2">
        <v>4.87</v>
      </c>
      <c r="N2656" s="2">
        <v>6</v>
      </c>
      <c r="O2656" s="2">
        <v>81.400000000000006</v>
      </c>
      <c r="P2656" s="2">
        <v>81.768199999999993</v>
      </c>
      <c r="Q2656" s="2">
        <v>3.36</v>
      </c>
      <c r="R2656" s="2">
        <v>3.9</v>
      </c>
      <c r="S2656" s="2">
        <v>86.3</v>
      </c>
      <c r="T2656" s="2">
        <v>9.4082000000000008</v>
      </c>
      <c r="U2656" s="2">
        <v>3.53</v>
      </c>
      <c r="V2656" s="2">
        <v>5.3</v>
      </c>
      <c r="W2656" s="2">
        <v>66.5</v>
      </c>
      <c r="X2656" s="2">
        <v>12.4468</v>
      </c>
      <c r="Y2656" s="2">
        <v>5.0199999999999996</v>
      </c>
      <c r="Z2656" s="2">
        <v>6.4</v>
      </c>
      <c r="AA2656" s="2">
        <v>78.7</v>
      </c>
      <c r="AB2656" s="2">
        <v>24.904499999999999</v>
      </c>
      <c r="AC2656" s="2">
        <v>6.35</v>
      </c>
      <c r="AD2656" s="2">
        <v>7.1</v>
      </c>
      <c r="AE2656" s="2">
        <v>89.3</v>
      </c>
      <c r="AF2656" s="2">
        <v>35.008699999999997</v>
      </c>
      <c r="AG2656" s="2">
        <v>5.0199999999999996</v>
      </c>
      <c r="AH2656" s="22">
        <v>6.2</v>
      </c>
      <c r="AI2656" s="22">
        <v>80.400000000000006</v>
      </c>
      <c r="AJ2656" s="22">
        <v>40.057600000000001</v>
      </c>
      <c r="AK2656" s="18">
        <v>4.72</v>
      </c>
      <c r="AL2656" s="18">
        <v>5.7</v>
      </c>
      <c r="AM2656" s="18">
        <v>82.3</v>
      </c>
      <c r="AN2656" s="2">
        <v>41.710700000000003</v>
      </c>
      <c r="AO2656" s="2">
        <v>1.1200000000000001</v>
      </c>
      <c r="AP2656" s="2">
        <v>1.3</v>
      </c>
      <c r="AQ2656" s="2">
        <v>83.7</v>
      </c>
      <c r="AR2656" s="2">
        <v>2.0535999999999999</v>
      </c>
      <c r="AS2656" s="2">
        <v>5.6</v>
      </c>
      <c r="AT2656" s="2">
        <v>6.9</v>
      </c>
      <c r="AU2656" s="2">
        <v>81.400000000000006</v>
      </c>
      <c r="AV2656" s="2">
        <v>20.7241</v>
      </c>
      <c r="AW2656" s="2">
        <v>2.41</v>
      </c>
      <c r="AX2656" s="2">
        <v>3</v>
      </c>
      <c r="AY2656" s="2">
        <v>80.400000000000006</v>
      </c>
      <c r="AZ2656" s="2">
        <v>11.6523</v>
      </c>
      <c r="BA2656" s="2">
        <v>7.36</v>
      </c>
      <c r="BB2656" s="2">
        <v>9</v>
      </c>
      <c r="BC2656" s="2">
        <v>81.599999999999994</v>
      </c>
      <c r="BD2656" s="2">
        <v>47.338200000000001</v>
      </c>
      <c r="BE2656" s="4"/>
      <c r="BF2656" s="4"/>
    </row>
    <row r="2657" spans="1:58" x14ac:dyDescent="0.2">
      <c r="A2657" s="29">
        <v>2656</v>
      </c>
      <c r="B2657" s="7" t="s">
        <v>11</v>
      </c>
      <c r="C2657" s="3">
        <v>40013</v>
      </c>
      <c r="D2657" s="4" t="s">
        <v>0</v>
      </c>
      <c r="E2657" s="4" t="s">
        <v>166</v>
      </c>
      <c r="F2657" s="5" t="s">
        <v>194</v>
      </c>
      <c r="G2657" s="6">
        <v>0.91388888888888886</v>
      </c>
      <c r="H2657" s="6">
        <v>0.9159722222222223</v>
      </c>
      <c r="I2657" s="85">
        <f t="shared" si="41"/>
        <v>3.0000000000001492</v>
      </c>
      <c r="J2657" s="86">
        <f>I2657*Segmentos!$D$7*(AH2657%)*IF(ISNUMBER(AI2657),AI2657%,0)</f>
        <v>80097.600000003993</v>
      </c>
      <c r="K2657" s="86">
        <f>I2657*Segmentos!$D$7*(AL2657%)*IF(ISNUMBER(AM2657),AM2657%,0)</f>
        <v>130752.00000000649</v>
      </c>
      <c r="L2657" s="4"/>
      <c r="M2657" s="2">
        <v>8.92</v>
      </c>
      <c r="N2657" s="2">
        <v>9.8000000000000007</v>
      </c>
      <c r="O2657" s="2">
        <v>90.6</v>
      </c>
      <c r="P2657" s="2">
        <v>84.0852</v>
      </c>
      <c r="Q2657" s="2">
        <v>5.56</v>
      </c>
      <c r="R2657" s="2">
        <v>6.1</v>
      </c>
      <c r="S2657" s="2">
        <v>91.6</v>
      </c>
      <c r="T2657" s="2">
        <v>8.7429000000000006</v>
      </c>
      <c r="U2657" s="2">
        <v>8.18</v>
      </c>
      <c r="V2657" s="2">
        <v>9.1999999999999993</v>
      </c>
      <c r="W2657" s="2">
        <v>89.2</v>
      </c>
      <c r="X2657" s="2">
        <v>16.168700000000001</v>
      </c>
      <c r="Y2657" s="2">
        <v>9.42</v>
      </c>
      <c r="Z2657" s="2">
        <v>10.6</v>
      </c>
      <c r="AA2657" s="2">
        <v>88.6</v>
      </c>
      <c r="AB2657" s="2">
        <v>26.2317</v>
      </c>
      <c r="AC2657" s="2">
        <v>10.64</v>
      </c>
      <c r="AD2657" s="2">
        <v>11.5</v>
      </c>
      <c r="AE2657" s="2">
        <v>92.7</v>
      </c>
      <c r="AF2657" s="2">
        <v>32.942</v>
      </c>
      <c r="AG2657" s="2">
        <v>6.7</v>
      </c>
      <c r="AH2657" s="22">
        <v>7.4</v>
      </c>
      <c r="AI2657" s="22">
        <v>90.2</v>
      </c>
      <c r="AJ2657" s="22">
        <v>29.9724</v>
      </c>
      <c r="AK2657" s="18">
        <v>10.92</v>
      </c>
      <c r="AL2657" s="18">
        <v>12</v>
      </c>
      <c r="AM2657" s="18">
        <v>90.8</v>
      </c>
      <c r="AN2657" s="2">
        <v>54.112900000000003</v>
      </c>
      <c r="AO2657" s="2">
        <v>6.89</v>
      </c>
      <c r="AP2657" s="2">
        <v>7.2</v>
      </c>
      <c r="AQ2657" s="2">
        <v>95.5</v>
      </c>
      <c r="AR2657" s="2">
        <v>7.0946999999999996</v>
      </c>
      <c r="AS2657" s="2">
        <v>8.08</v>
      </c>
      <c r="AT2657" s="2">
        <v>10.1</v>
      </c>
      <c r="AU2657" s="2">
        <v>80.400000000000006</v>
      </c>
      <c r="AV2657" s="2">
        <v>16.785799999999998</v>
      </c>
      <c r="AW2657" s="2">
        <v>9.16</v>
      </c>
      <c r="AX2657" s="2">
        <v>9.8000000000000007</v>
      </c>
      <c r="AY2657" s="2">
        <v>93.6</v>
      </c>
      <c r="AZ2657" s="2">
        <v>24.830200000000001</v>
      </c>
      <c r="BA2657" s="2">
        <v>9.8000000000000007</v>
      </c>
      <c r="BB2657" s="2">
        <v>10.5</v>
      </c>
      <c r="BC2657" s="2">
        <v>93.2</v>
      </c>
      <c r="BD2657" s="2">
        <v>35.374499999999998</v>
      </c>
      <c r="BE2657" s="4"/>
      <c r="BF2657" s="4"/>
    </row>
    <row r="2658" spans="1:58" x14ac:dyDescent="0.2">
      <c r="A2658" s="29">
        <v>2657</v>
      </c>
      <c r="B2658" s="7" t="s">
        <v>6</v>
      </c>
      <c r="C2658" s="3">
        <v>40013</v>
      </c>
      <c r="D2658" s="4" t="s">
        <v>3</v>
      </c>
      <c r="E2658" s="4" t="s">
        <v>166</v>
      </c>
      <c r="F2658" s="5" t="s">
        <v>194</v>
      </c>
      <c r="G2658" s="6">
        <v>0.90902777777777777</v>
      </c>
      <c r="H2658" s="6">
        <v>0.90972222222222221</v>
      </c>
      <c r="I2658" s="85">
        <f t="shared" si="41"/>
        <v>0.99999999999999645</v>
      </c>
      <c r="J2658" s="86">
        <f>I2658*Segmentos!$D$7*(AH2658%)*IF(ISNUMBER(AI2658),AI2658%,0)</f>
        <v>26799.999999999909</v>
      </c>
      <c r="K2658" s="86">
        <f>I2658*Segmentos!$D$7*(AL2658%)*IF(ISNUMBER(AM2658),AM2658%,0)</f>
        <v>18799.999999999935</v>
      </c>
      <c r="L2658" s="4"/>
      <c r="M2658" s="2">
        <v>5.65</v>
      </c>
      <c r="N2658" s="2">
        <v>5.6</v>
      </c>
      <c r="O2658" s="2">
        <v>100</v>
      </c>
      <c r="P2658" s="2">
        <v>89.421300000000002</v>
      </c>
      <c r="Q2658" s="2">
        <v>4.13</v>
      </c>
      <c r="R2658" s="2">
        <v>4.0999999999999996</v>
      </c>
      <c r="S2658" s="2">
        <v>100</v>
      </c>
      <c r="T2658" s="2">
        <v>10.913</v>
      </c>
      <c r="U2658" s="2">
        <v>4.72</v>
      </c>
      <c r="V2658" s="2">
        <v>4.7</v>
      </c>
      <c r="W2658" s="2">
        <v>100</v>
      </c>
      <c r="X2658" s="2">
        <v>15.678100000000001</v>
      </c>
      <c r="Y2658" s="2">
        <v>4.04</v>
      </c>
      <c r="Z2658" s="2">
        <v>4</v>
      </c>
      <c r="AA2658" s="2">
        <v>100</v>
      </c>
      <c r="AB2658" s="2">
        <v>18.878299999999999</v>
      </c>
      <c r="AC2658" s="2">
        <v>8.4600000000000009</v>
      </c>
      <c r="AD2658" s="2">
        <v>8.5</v>
      </c>
      <c r="AE2658" s="2">
        <v>100</v>
      </c>
      <c r="AF2658" s="2">
        <v>43.951799999999999</v>
      </c>
      <c r="AG2658" s="2">
        <v>6.71</v>
      </c>
      <c r="AH2658" s="22">
        <v>6.7</v>
      </c>
      <c r="AI2658" s="22">
        <v>100</v>
      </c>
      <c r="AJ2658" s="22">
        <v>50.361400000000003</v>
      </c>
      <c r="AK2658" s="18">
        <v>4.7</v>
      </c>
      <c r="AL2658" s="18">
        <v>4.7</v>
      </c>
      <c r="AM2658" s="18">
        <v>100</v>
      </c>
      <c r="AN2658" s="2">
        <v>39.059800000000003</v>
      </c>
      <c r="AO2658" s="2">
        <v>2.5099999999999998</v>
      </c>
      <c r="AP2658" s="2">
        <v>2.5</v>
      </c>
      <c r="AQ2658" s="2">
        <v>100</v>
      </c>
      <c r="AR2658" s="2">
        <v>4.3403999999999998</v>
      </c>
      <c r="AS2658" s="2">
        <v>5.39</v>
      </c>
      <c r="AT2658" s="2">
        <v>5.4</v>
      </c>
      <c r="AU2658" s="2">
        <v>100</v>
      </c>
      <c r="AV2658" s="2">
        <v>18.809100000000001</v>
      </c>
      <c r="AW2658" s="2">
        <v>9.4700000000000006</v>
      </c>
      <c r="AX2658" s="2">
        <v>9.5</v>
      </c>
      <c r="AY2658" s="2">
        <v>100</v>
      </c>
      <c r="AZ2658" s="2">
        <v>43.088200000000001</v>
      </c>
      <c r="BA2658" s="2">
        <v>3.83</v>
      </c>
      <c r="BB2658" s="2">
        <v>3.8</v>
      </c>
      <c r="BC2658" s="2">
        <v>100</v>
      </c>
      <c r="BD2658" s="2">
        <v>23.183499999999999</v>
      </c>
      <c r="BE2658" s="4"/>
      <c r="BF2658" s="4"/>
    </row>
    <row r="2659" spans="1:58" x14ac:dyDescent="0.2">
      <c r="A2659" s="29">
        <v>2658</v>
      </c>
      <c r="B2659" s="7" t="s">
        <v>31</v>
      </c>
      <c r="C2659" s="3">
        <v>40013</v>
      </c>
      <c r="D2659" s="4" t="s">
        <v>28</v>
      </c>
      <c r="E2659" s="4" t="s">
        <v>166</v>
      </c>
      <c r="F2659" s="5" t="s">
        <v>194</v>
      </c>
      <c r="G2659" s="6">
        <v>0.91319444444444453</v>
      </c>
      <c r="H2659" s="6">
        <v>0.91666666666666663</v>
      </c>
      <c r="I2659" s="85">
        <f t="shared" si="41"/>
        <v>4.9999999999998224</v>
      </c>
      <c r="J2659" s="86">
        <f>I2659*Segmentos!$D$7*(AH2659%)*IF(ISNUMBER(AI2659),AI2659%,0)</f>
        <v>21239.999999999247</v>
      </c>
      <c r="K2659" s="86">
        <f>I2659*Segmentos!$D$7*(AL2659%)*IF(ISNUMBER(AM2659),AM2659%,0)</f>
        <v>29903.999999998938</v>
      </c>
      <c r="L2659" s="4"/>
      <c r="M2659" s="2">
        <v>1.29</v>
      </c>
      <c r="N2659" s="2">
        <v>2.1</v>
      </c>
      <c r="O2659" s="2">
        <v>60.9</v>
      </c>
      <c r="P2659" s="2">
        <v>86.020099999999999</v>
      </c>
      <c r="Q2659" s="2">
        <v>0.19</v>
      </c>
      <c r="R2659" s="2">
        <v>0.5</v>
      </c>
      <c r="S2659" s="2">
        <v>38.200000000000003</v>
      </c>
      <c r="T2659" s="2">
        <v>2.1299000000000001</v>
      </c>
      <c r="U2659" s="2">
        <v>0.6</v>
      </c>
      <c r="V2659" s="2">
        <v>1.2</v>
      </c>
      <c r="W2659" s="2">
        <v>50.7</v>
      </c>
      <c r="X2659" s="2">
        <v>8.3876000000000008</v>
      </c>
      <c r="Y2659" s="2">
        <v>1.9</v>
      </c>
      <c r="Z2659" s="2">
        <v>2.5</v>
      </c>
      <c r="AA2659" s="2">
        <v>75.400000000000006</v>
      </c>
      <c r="AB2659" s="2">
        <v>37.527299999999997</v>
      </c>
      <c r="AC2659" s="2">
        <v>1.73</v>
      </c>
      <c r="AD2659" s="2">
        <v>3.2</v>
      </c>
      <c r="AE2659" s="2">
        <v>54.8</v>
      </c>
      <c r="AF2659" s="2">
        <v>37.9754</v>
      </c>
      <c r="AG2659" s="2">
        <v>1.0900000000000001</v>
      </c>
      <c r="AH2659" s="22">
        <v>1.8</v>
      </c>
      <c r="AI2659" s="22">
        <v>59</v>
      </c>
      <c r="AJ2659" s="22">
        <v>34.515300000000003</v>
      </c>
      <c r="AK2659" s="18">
        <v>1.46</v>
      </c>
      <c r="AL2659" s="18">
        <v>2.4</v>
      </c>
      <c r="AM2659" s="18">
        <v>62.3</v>
      </c>
      <c r="AN2659" s="2">
        <v>51.504800000000003</v>
      </c>
      <c r="AO2659" s="2">
        <v>0.71</v>
      </c>
      <c r="AP2659" s="2">
        <v>1.3</v>
      </c>
      <c r="AQ2659" s="2">
        <v>54.4</v>
      </c>
      <c r="AR2659" s="2">
        <v>5.1851000000000003</v>
      </c>
      <c r="AS2659" s="2">
        <v>1.51</v>
      </c>
      <c r="AT2659" s="2">
        <v>2.5</v>
      </c>
      <c r="AU2659" s="2">
        <v>61.6</v>
      </c>
      <c r="AV2659" s="2">
        <v>22.310600000000001</v>
      </c>
      <c r="AW2659" s="2">
        <v>0.43</v>
      </c>
      <c r="AX2659" s="2">
        <v>0.9</v>
      </c>
      <c r="AY2659" s="2">
        <v>46.3</v>
      </c>
      <c r="AZ2659" s="2">
        <v>8.3218999999999994</v>
      </c>
      <c r="BA2659" s="2">
        <v>1.96</v>
      </c>
      <c r="BB2659" s="2">
        <v>3</v>
      </c>
      <c r="BC2659" s="2">
        <v>64.8</v>
      </c>
      <c r="BD2659" s="2">
        <v>50.202500000000001</v>
      </c>
      <c r="BE2659" s="4"/>
      <c r="BF2659" s="4"/>
    </row>
    <row r="2660" spans="1:58" x14ac:dyDescent="0.2">
      <c r="A2660" s="29">
        <v>2659</v>
      </c>
      <c r="B2660" s="7" t="s">
        <v>76</v>
      </c>
      <c r="C2660" s="3">
        <v>40013</v>
      </c>
      <c r="D2660" s="4" t="s">
        <v>13</v>
      </c>
      <c r="E2660" s="4" t="s">
        <v>165</v>
      </c>
      <c r="F2660" s="5" t="s">
        <v>194</v>
      </c>
      <c r="G2660" s="6">
        <v>0.81388888888888899</v>
      </c>
      <c r="H2660" s="6">
        <v>0.875</v>
      </c>
      <c r="I2660" s="85">
        <f t="shared" si="41"/>
        <v>87.999999999999844</v>
      </c>
      <c r="J2660" s="86">
        <f>I2660*Segmentos!$D$7*(AH2660%)*IF(ISNUMBER(AI2660),AI2660%,0)</f>
        <v>1381599.9999999977</v>
      </c>
      <c r="K2660" s="86">
        <f>I2660*Segmentos!$D$7*(AL2660%)*IF(ISNUMBER(AM2660),AM2660%,0)</f>
        <v>1716492.7999999968</v>
      </c>
      <c r="L2660" s="4"/>
      <c r="M2660" s="2">
        <v>4.43</v>
      </c>
      <c r="N2660" s="2">
        <v>15.1</v>
      </c>
      <c r="O2660" s="2">
        <v>29.3</v>
      </c>
      <c r="P2660" s="2">
        <v>83.273399999999995</v>
      </c>
      <c r="Q2660" s="2">
        <v>2.13</v>
      </c>
      <c r="R2660" s="2">
        <v>9</v>
      </c>
      <c r="S2660" s="2">
        <v>23.8</v>
      </c>
      <c r="T2660" s="2">
        <v>6.6881000000000004</v>
      </c>
      <c r="U2660" s="2">
        <v>2.39</v>
      </c>
      <c r="V2660" s="2">
        <v>10.9</v>
      </c>
      <c r="W2660" s="2">
        <v>21.8</v>
      </c>
      <c r="X2660" s="2">
        <v>9.4019999999999992</v>
      </c>
      <c r="Y2660" s="2">
        <v>6.47</v>
      </c>
      <c r="Z2660" s="2">
        <v>21.2</v>
      </c>
      <c r="AA2660" s="2">
        <v>30.6</v>
      </c>
      <c r="AB2660" s="2">
        <v>35.898299999999999</v>
      </c>
      <c r="AC2660" s="2">
        <v>5.07</v>
      </c>
      <c r="AD2660" s="2">
        <v>15.5</v>
      </c>
      <c r="AE2660" s="2">
        <v>32.700000000000003</v>
      </c>
      <c r="AF2660" s="2">
        <v>31.2849</v>
      </c>
      <c r="AG2660" s="2">
        <v>3.94</v>
      </c>
      <c r="AH2660" s="22">
        <v>15.7</v>
      </c>
      <c r="AI2660" s="22">
        <v>25</v>
      </c>
      <c r="AJ2660" s="22">
        <v>35.081899999999997</v>
      </c>
      <c r="AK2660" s="18">
        <v>4.88</v>
      </c>
      <c r="AL2660" s="18">
        <v>14.6</v>
      </c>
      <c r="AM2660" s="18">
        <v>33.4</v>
      </c>
      <c r="AN2660" s="2">
        <v>48.191499999999998</v>
      </c>
      <c r="AO2660" s="2">
        <v>2.0699999999999998</v>
      </c>
      <c r="AP2660" s="2">
        <v>10.3</v>
      </c>
      <c r="AQ2660" s="2">
        <v>20.100000000000001</v>
      </c>
      <c r="AR2660" s="2">
        <v>4.2552000000000003</v>
      </c>
      <c r="AS2660" s="2">
        <v>4.3</v>
      </c>
      <c r="AT2660" s="2">
        <v>13.2</v>
      </c>
      <c r="AU2660" s="2">
        <v>32.5</v>
      </c>
      <c r="AV2660" s="2">
        <v>17.7834</v>
      </c>
      <c r="AW2660" s="2">
        <v>3.32</v>
      </c>
      <c r="AX2660" s="2">
        <v>14.3</v>
      </c>
      <c r="AY2660" s="2">
        <v>23.2</v>
      </c>
      <c r="AZ2660" s="2">
        <v>17.943300000000001</v>
      </c>
      <c r="BA2660" s="2">
        <v>6.02</v>
      </c>
      <c r="BB2660" s="2">
        <v>18.2</v>
      </c>
      <c r="BC2660" s="2">
        <v>33.1</v>
      </c>
      <c r="BD2660" s="2">
        <v>43.291400000000003</v>
      </c>
      <c r="BE2660" s="4"/>
      <c r="BF2660" s="4"/>
    </row>
    <row r="2661" spans="1:58" x14ac:dyDescent="0.2">
      <c r="A2661" s="29">
        <v>2660</v>
      </c>
      <c r="B2661" s="7" t="s">
        <v>132</v>
      </c>
      <c r="C2661" s="3">
        <v>40013</v>
      </c>
      <c r="D2661" s="4" t="s">
        <v>21</v>
      </c>
      <c r="E2661" s="4" t="s">
        <v>170</v>
      </c>
      <c r="F2661" s="5" t="s">
        <v>194</v>
      </c>
      <c r="G2661" s="6">
        <v>0.88055555555555554</v>
      </c>
      <c r="H2661" s="6">
        <v>0.90069444444444446</v>
      </c>
      <c r="I2661" s="85">
        <f t="shared" si="41"/>
        <v>29.000000000000057</v>
      </c>
      <c r="J2661" s="86">
        <f>I2661*Segmentos!$D$7*(AH2661%)*IF(ISNUMBER(AI2661),AI2661%,0)</f>
        <v>51643.200000000099</v>
      </c>
      <c r="K2661" s="86">
        <f>I2661*Segmentos!$D$7*(AL2661%)*IF(ISNUMBER(AM2661),AM2661%,0)</f>
        <v>38048.000000000073</v>
      </c>
      <c r="L2661" s="4"/>
      <c r="M2661" s="2">
        <v>0.39</v>
      </c>
      <c r="N2661" s="2">
        <v>1.4</v>
      </c>
      <c r="O2661" s="2">
        <v>27.3</v>
      </c>
      <c r="P2661" s="2">
        <v>53.183100000000003</v>
      </c>
      <c r="Q2661" s="2">
        <v>0.17</v>
      </c>
      <c r="R2661" s="2">
        <v>0.4</v>
      </c>
      <c r="S2661" s="2">
        <v>41.4</v>
      </c>
      <c r="T2661" s="2">
        <v>3.7631999999999999</v>
      </c>
      <c r="U2661" s="2">
        <v>0.2</v>
      </c>
      <c r="V2661" s="2">
        <v>1.3</v>
      </c>
      <c r="W2661" s="2">
        <v>14.9</v>
      </c>
      <c r="X2661" s="2">
        <v>5.6581999999999999</v>
      </c>
      <c r="Y2661" s="2">
        <v>0.65</v>
      </c>
      <c r="Z2661" s="2">
        <v>2</v>
      </c>
      <c r="AA2661" s="2">
        <v>32.799999999999997</v>
      </c>
      <c r="AB2661" s="2">
        <v>26.389500000000002</v>
      </c>
      <c r="AC2661" s="2">
        <v>0.39</v>
      </c>
      <c r="AD2661" s="2">
        <v>1.5</v>
      </c>
      <c r="AE2661" s="2">
        <v>25.9</v>
      </c>
      <c r="AF2661" s="2">
        <v>17.372199999999999</v>
      </c>
      <c r="AG2661" s="2">
        <v>0.46</v>
      </c>
      <c r="AH2661" s="22">
        <v>1.2</v>
      </c>
      <c r="AI2661" s="22">
        <v>37.1</v>
      </c>
      <c r="AJ2661" s="22">
        <v>29.818999999999999</v>
      </c>
      <c r="AK2661" s="18">
        <v>0.33</v>
      </c>
      <c r="AL2661" s="18">
        <v>1.6</v>
      </c>
      <c r="AM2661" s="18">
        <v>20.5</v>
      </c>
      <c r="AN2661" s="2">
        <v>23.364100000000001</v>
      </c>
      <c r="AO2661" s="2">
        <v>0.02</v>
      </c>
      <c r="AP2661" s="2">
        <v>0.7</v>
      </c>
      <c r="AQ2661" s="2">
        <v>3.4</v>
      </c>
      <c r="AR2661" s="2">
        <v>0.35270000000000001</v>
      </c>
      <c r="AS2661" s="2">
        <v>0.12</v>
      </c>
      <c r="AT2661" s="2">
        <v>0.6</v>
      </c>
      <c r="AU2661" s="2">
        <v>19.399999999999999</v>
      </c>
      <c r="AV2661" s="2">
        <v>3.6221000000000001</v>
      </c>
      <c r="AW2661" s="2">
        <v>0.45</v>
      </c>
      <c r="AX2661" s="2">
        <v>1.5</v>
      </c>
      <c r="AY2661" s="2">
        <v>30.6</v>
      </c>
      <c r="AZ2661" s="2">
        <v>17.767399999999999</v>
      </c>
      <c r="BA2661" s="2">
        <v>0.6</v>
      </c>
      <c r="BB2661" s="2">
        <v>2.1</v>
      </c>
      <c r="BC2661" s="2">
        <v>29.2</v>
      </c>
      <c r="BD2661" s="2">
        <v>31.440899999999999</v>
      </c>
      <c r="BE2661" s="4"/>
      <c r="BF2661" s="4"/>
    </row>
    <row r="2662" spans="1:58" x14ac:dyDescent="0.2">
      <c r="A2662" s="29">
        <v>2661</v>
      </c>
      <c r="B2662" s="7" t="s">
        <v>115</v>
      </c>
      <c r="C2662" s="3">
        <v>40013</v>
      </c>
      <c r="D2662" s="4" t="s">
        <v>17</v>
      </c>
      <c r="E2662" s="4" t="s">
        <v>169</v>
      </c>
      <c r="F2662" s="5" t="s">
        <v>194</v>
      </c>
      <c r="G2662" s="6">
        <v>0.83472222222222225</v>
      </c>
      <c r="H2662" s="6">
        <v>0.87430555555555556</v>
      </c>
      <c r="I2662" s="85">
        <f t="shared" si="41"/>
        <v>56.999999999999957</v>
      </c>
      <c r="J2662" s="86">
        <f>I2662*Segmentos!$D$7*(AH2662%)*IF(ISNUMBER(AI2662),AI2662%,0)</f>
        <v>35271.599999999969</v>
      </c>
      <c r="K2662" s="86">
        <f>I2662*Segmentos!$D$7*(AL2662%)*IF(ISNUMBER(AM2662),AM2662%,0)</f>
        <v>12083.999999999991</v>
      </c>
      <c r="L2662" s="4"/>
      <c r="M2662" s="2">
        <v>0.1</v>
      </c>
      <c r="N2662" s="2">
        <v>0.6</v>
      </c>
      <c r="O2662" s="2">
        <v>16.7</v>
      </c>
      <c r="P2662" s="2">
        <v>95.558999999999997</v>
      </c>
      <c r="Q2662" s="2">
        <v>0</v>
      </c>
      <c r="R2662" s="2">
        <v>0</v>
      </c>
      <c r="S2662" s="8" t="s">
        <v>577</v>
      </c>
      <c r="T2662" s="2">
        <v>0</v>
      </c>
      <c r="U2662" s="2">
        <v>0.01</v>
      </c>
      <c r="V2662" s="2">
        <v>0.2</v>
      </c>
      <c r="W2662" s="2">
        <v>5.3</v>
      </c>
      <c r="X2662" s="2">
        <v>2.2917000000000001</v>
      </c>
      <c r="Y2662" s="2">
        <v>0.11</v>
      </c>
      <c r="Z2662" s="2">
        <v>0.8</v>
      </c>
      <c r="AA2662" s="2">
        <v>14.6</v>
      </c>
      <c r="AB2662" s="2">
        <v>32.817</v>
      </c>
      <c r="AC2662" s="2">
        <v>0.19</v>
      </c>
      <c r="AD2662" s="2">
        <v>0.9</v>
      </c>
      <c r="AE2662" s="2">
        <v>20</v>
      </c>
      <c r="AF2662" s="2">
        <v>60.450400000000002</v>
      </c>
      <c r="AG2662" s="2">
        <v>0.15</v>
      </c>
      <c r="AH2662" s="22">
        <v>0.7</v>
      </c>
      <c r="AI2662" s="22">
        <v>22.1</v>
      </c>
      <c r="AJ2662" s="22">
        <v>67.443600000000004</v>
      </c>
      <c r="AK2662" s="18">
        <v>0.05</v>
      </c>
      <c r="AL2662" s="18">
        <v>0.5</v>
      </c>
      <c r="AM2662" s="18">
        <v>10.6</v>
      </c>
      <c r="AN2662" s="2">
        <v>28.115500000000001</v>
      </c>
      <c r="AO2662" s="2">
        <v>0</v>
      </c>
      <c r="AP2662" s="2">
        <v>0</v>
      </c>
      <c r="AQ2662" s="8" t="s">
        <v>577</v>
      </c>
      <c r="AR2662" s="2">
        <v>0</v>
      </c>
      <c r="AS2662" s="2">
        <v>0.38</v>
      </c>
      <c r="AT2662" s="2">
        <v>1.2</v>
      </c>
      <c r="AU2662" s="2">
        <v>30.7</v>
      </c>
      <c r="AV2662" s="2">
        <v>80.505600000000001</v>
      </c>
      <c r="AW2662" s="2">
        <v>0.03</v>
      </c>
      <c r="AX2662" s="2">
        <v>0.4</v>
      </c>
      <c r="AY2662" s="2">
        <v>7.6</v>
      </c>
      <c r="AZ2662" s="2">
        <v>9.4939</v>
      </c>
      <c r="BA2662" s="2">
        <v>0.01</v>
      </c>
      <c r="BB2662" s="2">
        <v>0.5</v>
      </c>
      <c r="BC2662" s="2">
        <v>3</v>
      </c>
      <c r="BD2662" s="2">
        <v>5.5594999999999999</v>
      </c>
      <c r="BE2662" s="4"/>
      <c r="BF2662" s="4"/>
    </row>
    <row r="2663" spans="1:58" x14ac:dyDescent="0.2">
      <c r="A2663" s="29">
        <v>2662</v>
      </c>
      <c r="B2663" s="7" t="s">
        <v>61</v>
      </c>
      <c r="C2663" s="3">
        <v>40013</v>
      </c>
      <c r="D2663" s="4" t="s">
        <v>17</v>
      </c>
      <c r="E2663" s="4" t="s">
        <v>169</v>
      </c>
      <c r="F2663" s="5" t="s">
        <v>194</v>
      </c>
      <c r="G2663" s="6">
        <v>0.87430555555555556</v>
      </c>
      <c r="H2663" s="6">
        <v>0.96319444444444446</v>
      </c>
      <c r="I2663" s="85">
        <f t="shared" si="41"/>
        <v>128.00000000000003</v>
      </c>
      <c r="J2663" s="86">
        <f>I2663*Segmentos!$D$7*(AH2663%)*IF(ISNUMBER(AI2663),AI2663%,0)</f>
        <v>82227.200000000026</v>
      </c>
      <c r="K2663" s="86">
        <f>I2663*Segmentos!$D$7*(AL2663%)*IF(ISNUMBER(AM2663),AM2663%,0)</f>
        <v>212889.60000000006</v>
      </c>
      <c r="L2663" s="4"/>
      <c r="M2663" s="2">
        <v>0.3</v>
      </c>
      <c r="N2663" s="2">
        <v>2.5</v>
      </c>
      <c r="O2663" s="2">
        <v>12</v>
      </c>
      <c r="P2663" s="2">
        <v>91.567400000000006</v>
      </c>
      <c r="Q2663" s="2">
        <v>0.48</v>
      </c>
      <c r="R2663" s="2">
        <v>1.3</v>
      </c>
      <c r="S2663" s="2">
        <v>35.9</v>
      </c>
      <c r="T2663" s="2">
        <v>24.9512</v>
      </c>
      <c r="U2663" s="2">
        <v>0.04</v>
      </c>
      <c r="V2663" s="2">
        <v>1.7</v>
      </c>
      <c r="W2663" s="2">
        <v>2.1</v>
      </c>
      <c r="X2663" s="2">
        <v>2.3645999999999998</v>
      </c>
      <c r="Y2663" s="2">
        <v>0.43</v>
      </c>
      <c r="Z2663" s="2">
        <v>3.7</v>
      </c>
      <c r="AA2663" s="2">
        <v>11.5</v>
      </c>
      <c r="AB2663" s="2">
        <v>39.462299999999999</v>
      </c>
      <c r="AC2663" s="2">
        <v>0.24</v>
      </c>
      <c r="AD2663" s="2">
        <v>2.2999999999999998</v>
      </c>
      <c r="AE2663" s="2">
        <v>10.5</v>
      </c>
      <c r="AF2663" s="2">
        <v>24.789300000000001</v>
      </c>
      <c r="AG2663" s="2">
        <v>0.16</v>
      </c>
      <c r="AH2663" s="22">
        <v>2.2000000000000002</v>
      </c>
      <c r="AI2663" s="22">
        <v>7.3</v>
      </c>
      <c r="AJ2663" s="22">
        <v>23.085799999999999</v>
      </c>
      <c r="AK2663" s="18">
        <v>0.42</v>
      </c>
      <c r="AL2663" s="18">
        <v>2.7</v>
      </c>
      <c r="AM2663" s="18">
        <v>15.4</v>
      </c>
      <c r="AN2663" s="2">
        <v>68.4816</v>
      </c>
      <c r="AO2663" s="2">
        <v>0.14000000000000001</v>
      </c>
      <c r="AP2663" s="2">
        <v>0.6</v>
      </c>
      <c r="AQ2663" s="2">
        <v>23.5</v>
      </c>
      <c r="AR2663" s="2">
        <v>4.6563999999999997</v>
      </c>
      <c r="AS2663" s="2">
        <v>0.75</v>
      </c>
      <c r="AT2663" s="2">
        <v>2.7</v>
      </c>
      <c r="AU2663" s="2">
        <v>27.8</v>
      </c>
      <c r="AV2663" s="2">
        <v>51.075800000000001</v>
      </c>
      <c r="AW2663" s="2">
        <v>0.35</v>
      </c>
      <c r="AX2663" s="2">
        <v>3.6</v>
      </c>
      <c r="AY2663" s="2">
        <v>9.8000000000000007</v>
      </c>
      <c r="AZ2663" s="2">
        <v>31.2377</v>
      </c>
      <c r="BA2663" s="2">
        <v>0.04</v>
      </c>
      <c r="BB2663" s="2">
        <v>2</v>
      </c>
      <c r="BC2663" s="2">
        <v>1.9</v>
      </c>
      <c r="BD2663" s="2">
        <v>4.5975999999999999</v>
      </c>
      <c r="BE2663" s="4"/>
      <c r="BF2663" s="4"/>
    </row>
    <row r="2664" spans="1:58" x14ac:dyDescent="0.2">
      <c r="A2664" s="29">
        <v>2663</v>
      </c>
      <c r="B2664" s="7" t="s">
        <v>10</v>
      </c>
      <c r="C2664" s="3">
        <v>40013</v>
      </c>
      <c r="D2664" s="4" t="s">
        <v>8</v>
      </c>
      <c r="E2664" s="4" t="s">
        <v>164</v>
      </c>
      <c r="F2664" s="5" t="s">
        <v>194</v>
      </c>
      <c r="G2664" s="6">
        <v>0.87291666666666667</v>
      </c>
      <c r="H2664" s="6">
        <v>0.89513888888888893</v>
      </c>
      <c r="I2664" s="85">
        <f t="shared" si="41"/>
        <v>32.000000000000043</v>
      </c>
      <c r="J2664" s="86">
        <f>I2664*Segmentos!$D$7*(AH2664%)*IF(ISNUMBER(AI2664),AI2664%,0)</f>
        <v>680960.00000000081</v>
      </c>
      <c r="K2664" s="86">
        <f>I2664*Segmentos!$D$7*(AL2664%)*IF(ISNUMBER(AM2664),AM2664%,0)</f>
        <v>720691.200000001</v>
      </c>
      <c r="L2664" s="4"/>
      <c r="M2664" s="2">
        <v>5.49</v>
      </c>
      <c r="N2664" s="2">
        <v>14.5</v>
      </c>
      <c r="O2664" s="2">
        <v>37.9</v>
      </c>
      <c r="P2664" s="2">
        <v>85.386300000000006</v>
      </c>
      <c r="Q2664" s="2">
        <v>1.98</v>
      </c>
      <c r="R2664" s="2">
        <v>6</v>
      </c>
      <c r="S2664" s="2">
        <v>32.700000000000003</v>
      </c>
      <c r="T2664" s="2">
        <v>5.1275000000000004</v>
      </c>
      <c r="U2664" s="2">
        <v>4.74</v>
      </c>
      <c r="V2664" s="2">
        <v>13.9</v>
      </c>
      <c r="W2664" s="2">
        <v>34</v>
      </c>
      <c r="X2664" s="2">
        <v>15.439399999999999</v>
      </c>
      <c r="Y2664" s="2">
        <v>5.63</v>
      </c>
      <c r="Z2664" s="2">
        <v>16</v>
      </c>
      <c r="AA2664" s="2">
        <v>35.200000000000003</v>
      </c>
      <c r="AB2664" s="2">
        <v>25.8477</v>
      </c>
      <c r="AC2664" s="2">
        <v>7.64</v>
      </c>
      <c r="AD2664" s="2">
        <v>17.8</v>
      </c>
      <c r="AE2664" s="2">
        <v>43</v>
      </c>
      <c r="AF2664" s="2">
        <v>38.971600000000002</v>
      </c>
      <c r="AG2664" s="2">
        <v>5.32</v>
      </c>
      <c r="AH2664" s="22">
        <v>15.2</v>
      </c>
      <c r="AI2664" s="22">
        <v>35</v>
      </c>
      <c r="AJ2664" s="22">
        <v>39.2087</v>
      </c>
      <c r="AK2664" s="18">
        <v>5.65</v>
      </c>
      <c r="AL2664" s="18">
        <v>13.8</v>
      </c>
      <c r="AM2664" s="18">
        <v>40.799999999999997</v>
      </c>
      <c r="AN2664" s="2">
        <v>46.177599999999998</v>
      </c>
      <c r="AO2664" s="2">
        <v>1.1200000000000001</v>
      </c>
      <c r="AP2664" s="2">
        <v>6.9</v>
      </c>
      <c r="AQ2664" s="2">
        <v>16.399999999999999</v>
      </c>
      <c r="AR2664" s="2">
        <v>1.9081999999999999</v>
      </c>
      <c r="AS2664" s="2">
        <v>4.59</v>
      </c>
      <c r="AT2664" s="2">
        <v>10.5</v>
      </c>
      <c r="AU2664" s="2">
        <v>43.7</v>
      </c>
      <c r="AV2664" s="2">
        <v>15.703900000000001</v>
      </c>
      <c r="AW2664" s="2">
        <v>3.63</v>
      </c>
      <c r="AX2664" s="2">
        <v>13.9</v>
      </c>
      <c r="AY2664" s="2">
        <v>26.2</v>
      </c>
      <c r="AZ2664" s="2">
        <v>16.2226</v>
      </c>
      <c r="BA2664" s="2">
        <v>8.66</v>
      </c>
      <c r="BB2664" s="2">
        <v>19.399999999999999</v>
      </c>
      <c r="BC2664" s="2">
        <v>44.6</v>
      </c>
      <c r="BD2664" s="2">
        <v>51.551600000000001</v>
      </c>
      <c r="BE2664" s="4"/>
      <c r="BF2664" s="4"/>
    </row>
    <row r="2665" spans="1:58" x14ac:dyDescent="0.2">
      <c r="A2665" s="29">
        <v>2664</v>
      </c>
      <c r="B2665" s="7" t="s">
        <v>27</v>
      </c>
      <c r="C2665" s="3">
        <v>40013</v>
      </c>
      <c r="D2665" s="4" t="s">
        <v>21</v>
      </c>
      <c r="E2665" s="4" t="s">
        <v>169</v>
      </c>
      <c r="F2665" s="5" t="s">
        <v>194</v>
      </c>
      <c r="G2665" s="6">
        <v>0.91666666666666663</v>
      </c>
      <c r="H2665" s="6">
        <v>0.9555555555555556</v>
      </c>
      <c r="I2665" s="85">
        <f t="shared" si="41"/>
        <v>56.000000000000121</v>
      </c>
      <c r="J2665" s="86">
        <f>I2665*Segmentos!$D$7*(AH2665%)*IF(ISNUMBER(AI2665),AI2665%,0)</f>
        <v>123715.20000000029</v>
      </c>
      <c r="K2665" s="86">
        <f>I2665*Segmentos!$D$7*(AL2665%)*IF(ISNUMBER(AM2665),AM2665%,0)</f>
        <v>247699.20000000056</v>
      </c>
      <c r="L2665" s="4"/>
      <c r="M2665" s="2">
        <v>0.85</v>
      </c>
      <c r="N2665" s="2">
        <v>3</v>
      </c>
      <c r="O2665" s="2">
        <v>28.2</v>
      </c>
      <c r="P2665" s="2">
        <v>86.099800000000002</v>
      </c>
      <c r="Q2665" s="2">
        <v>0.13</v>
      </c>
      <c r="R2665" s="2">
        <v>0.7</v>
      </c>
      <c r="S2665" s="2">
        <v>19.600000000000001</v>
      </c>
      <c r="T2665" s="2">
        <v>2.2721</v>
      </c>
      <c r="U2665" s="2">
        <v>0.21</v>
      </c>
      <c r="V2665" s="2">
        <v>1.7</v>
      </c>
      <c r="W2665" s="2">
        <v>12.5</v>
      </c>
      <c r="X2665" s="2">
        <v>4.4353999999999996</v>
      </c>
      <c r="Y2665" s="2">
        <v>1.24</v>
      </c>
      <c r="Z2665" s="2">
        <v>2.9</v>
      </c>
      <c r="AA2665" s="2">
        <v>43.3</v>
      </c>
      <c r="AB2665" s="2">
        <v>37.1907</v>
      </c>
      <c r="AC2665" s="2">
        <v>1.27</v>
      </c>
      <c r="AD2665" s="2">
        <v>5.2</v>
      </c>
      <c r="AE2665" s="2">
        <v>24.5</v>
      </c>
      <c r="AF2665" s="2">
        <v>42.201500000000003</v>
      </c>
      <c r="AG2665" s="2">
        <v>0.56000000000000005</v>
      </c>
      <c r="AH2665" s="22">
        <v>2.1</v>
      </c>
      <c r="AI2665" s="22">
        <v>26.3</v>
      </c>
      <c r="AJ2665" s="22">
        <v>26.716000000000001</v>
      </c>
      <c r="AK2665" s="18">
        <v>1.1100000000000001</v>
      </c>
      <c r="AL2665" s="18">
        <v>3.8</v>
      </c>
      <c r="AM2665" s="18">
        <v>29.1</v>
      </c>
      <c r="AN2665" s="2">
        <v>59.383800000000001</v>
      </c>
      <c r="AO2665" s="2">
        <v>0.18</v>
      </c>
      <c r="AP2665" s="2">
        <v>1.2</v>
      </c>
      <c r="AQ2665" s="2">
        <v>15.7</v>
      </c>
      <c r="AR2665" s="2">
        <v>2.0236999999999998</v>
      </c>
      <c r="AS2665" s="2">
        <v>0.47</v>
      </c>
      <c r="AT2665" s="2">
        <v>1.4</v>
      </c>
      <c r="AU2665" s="2">
        <v>32.799999999999997</v>
      </c>
      <c r="AV2665" s="2">
        <v>10.5829</v>
      </c>
      <c r="AW2665" s="2">
        <v>1.1599999999999999</v>
      </c>
      <c r="AX2665" s="2">
        <v>3.4</v>
      </c>
      <c r="AY2665" s="2">
        <v>33.9</v>
      </c>
      <c r="AZ2665" s="2">
        <v>33.823500000000003</v>
      </c>
      <c r="BA2665" s="2">
        <v>1.02</v>
      </c>
      <c r="BB2665" s="2">
        <v>4.0999999999999996</v>
      </c>
      <c r="BC2665" s="2">
        <v>24.7</v>
      </c>
      <c r="BD2665" s="2">
        <v>39.669699999999999</v>
      </c>
      <c r="BE2665" s="4"/>
      <c r="BF2665" s="4"/>
    </row>
    <row r="2666" spans="1:58" x14ac:dyDescent="0.2">
      <c r="A2666" s="29">
        <v>2665</v>
      </c>
      <c r="B2666" s="7" t="s">
        <v>68</v>
      </c>
      <c r="C2666" s="3">
        <v>40013</v>
      </c>
      <c r="D2666" s="4" t="s">
        <v>8</v>
      </c>
      <c r="E2666" s="4" t="s">
        <v>183</v>
      </c>
      <c r="F2666" s="5" t="s">
        <v>194</v>
      </c>
      <c r="G2666" s="6">
        <v>0.89513888888888893</v>
      </c>
      <c r="H2666" s="6">
        <v>0.93611111111111101</v>
      </c>
      <c r="I2666" s="85">
        <f t="shared" si="41"/>
        <v>58.999999999999787</v>
      </c>
      <c r="J2666" s="86">
        <f>I2666*Segmentos!$D$7*(AH2666%)*IF(ISNUMBER(AI2666),AI2666%,0)</f>
        <v>2001279.9999999925</v>
      </c>
      <c r="K2666" s="86">
        <f>I2666*Segmentos!$D$7*(AL2666%)*IF(ISNUMBER(AM2666),AM2666%,0)</f>
        <v>1205676.7999999956</v>
      </c>
      <c r="L2666" s="4"/>
      <c r="M2666" s="2">
        <v>6.69</v>
      </c>
      <c r="N2666" s="2">
        <v>16.600000000000001</v>
      </c>
      <c r="O2666" s="2">
        <v>40.4</v>
      </c>
      <c r="P2666" s="2">
        <v>87.861000000000004</v>
      </c>
      <c r="Q2666" s="2">
        <v>4.8099999999999996</v>
      </c>
      <c r="R2666" s="2">
        <v>12.6</v>
      </c>
      <c r="S2666" s="2">
        <v>38.299999999999997</v>
      </c>
      <c r="T2666" s="2">
        <v>10.5441</v>
      </c>
      <c r="U2666" s="2">
        <v>8</v>
      </c>
      <c r="V2666" s="2">
        <v>17.399999999999999</v>
      </c>
      <c r="W2666" s="2">
        <v>45.9</v>
      </c>
      <c r="X2666" s="2">
        <v>22.028199999999998</v>
      </c>
      <c r="Y2666" s="2">
        <v>7.24</v>
      </c>
      <c r="Z2666" s="2">
        <v>17.600000000000001</v>
      </c>
      <c r="AA2666" s="2">
        <v>41.1</v>
      </c>
      <c r="AB2666" s="2">
        <v>28.0793</v>
      </c>
      <c r="AC2666" s="2">
        <v>6.31</v>
      </c>
      <c r="AD2666" s="2">
        <v>17</v>
      </c>
      <c r="AE2666" s="2">
        <v>37.1</v>
      </c>
      <c r="AF2666" s="2">
        <v>27.209499999999998</v>
      </c>
      <c r="AG2666" s="2">
        <v>8.4700000000000006</v>
      </c>
      <c r="AH2666" s="22">
        <v>21.2</v>
      </c>
      <c r="AI2666" s="22">
        <v>40</v>
      </c>
      <c r="AJ2666" s="22">
        <v>52.752099999999999</v>
      </c>
      <c r="AK2666" s="18">
        <v>5.09</v>
      </c>
      <c r="AL2666" s="18">
        <v>12.4</v>
      </c>
      <c r="AM2666" s="18">
        <v>41.2</v>
      </c>
      <c r="AN2666" s="2">
        <v>35.109000000000002</v>
      </c>
      <c r="AO2666" s="2">
        <v>1.81</v>
      </c>
      <c r="AP2666" s="2">
        <v>7.7</v>
      </c>
      <c r="AQ2666" s="2">
        <v>23.5</v>
      </c>
      <c r="AR2666" s="2">
        <v>2.5939000000000001</v>
      </c>
      <c r="AS2666" s="2">
        <v>5.36</v>
      </c>
      <c r="AT2666" s="2">
        <v>12.4</v>
      </c>
      <c r="AU2666" s="2">
        <v>43.2</v>
      </c>
      <c r="AV2666" s="2">
        <v>15.501099999999999</v>
      </c>
      <c r="AW2666" s="2">
        <v>6.39</v>
      </c>
      <c r="AX2666" s="2">
        <v>18.8</v>
      </c>
      <c r="AY2666" s="2">
        <v>33.9</v>
      </c>
      <c r="AZ2666" s="2">
        <v>24.135200000000001</v>
      </c>
      <c r="BA2666" s="2">
        <v>9.08</v>
      </c>
      <c r="BB2666" s="2">
        <v>19.7</v>
      </c>
      <c r="BC2666" s="2">
        <v>46</v>
      </c>
      <c r="BD2666" s="2">
        <v>45.630699999999997</v>
      </c>
      <c r="BE2666" s="4"/>
      <c r="BF2666" s="4"/>
    </row>
    <row r="2667" spans="1:58" x14ac:dyDescent="0.2">
      <c r="A2667" s="29">
        <v>2666</v>
      </c>
      <c r="B2667" s="7" t="s">
        <v>85</v>
      </c>
      <c r="C2667" s="3">
        <v>40013</v>
      </c>
      <c r="D2667" s="4" t="s">
        <v>21</v>
      </c>
      <c r="E2667" s="4" t="s">
        <v>180</v>
      </c>
      <c r="F2667" s="5" t="s">
        <v>194</v>
      </c>
      <c r="G2667" s="6">
        <v>0.85277777777777775</v>
      </c>
      <c r="H2667" s="6">
        <v>0.87986111111111109</v>
      </c>
      <c r="I2667" s="85">
        <f t="shared" si="41"/>
        <v>39.000000000000021</v>
      </c>
      <c r="J2667" s="86">
        <f>I2667*Segmentos!$D$7*(AH2667%)*IF(ISNUMBER(AI2667),AI2667%,0)</f>
        <v>57985.200000000041</v>
      </c>
      <c r="K2667" s="86">
        <f>I2667*Segmentos!$D$7*(AL2667%)*IF(ISNUMBER(AM2667),AM2667%,0)</f>
        <v>58656.000000000036</v>
      </c>
      <c r="L2667" s="4"/>
      <c r="M2667" s="2">
        <v>0.37</v>
      </c>
      <c r="N2667" s="2">
        <v>1.5</v>
      </c>
      <c r="O2667" s="2">
        <v>24.5</v>
      </c>
      <c r="P2667" s="2">
        <v>97.0334</v>
      </c>
      <c r="Q2667" s="2">
        <v>0.02</v>
      </c>
      <c r="R2667" s="2">
        <v>0.3</v>
      </c>
      <c r="S2667" s="2">
        <v>7.7</v>
      </c>
      <c r="T2667" s="2">
        <v>1.0172000000000001</v>
      </c>
      <c r="U2667" s="2">
        <v>7.0000000000000007E-2</v>
      </c>
      <c r="V2667" s="2">
        <v>0.7</v>
      </c>
      <c r="W2667" s="2">
        <v>10.3</v>
      </c>
      <c r="X2667" s="2">
        <v>3.8776999999999999</v>
      </c>
      <c r="Y2667" s="2">
        <v>0.25</v>
      </c>
      <c r="Z2667" s="2">
        <v>2</v>
      </c>
      <c r="AA2667" s="2">
        <v>12.5</v>
      </c>
      <c r="AB2667" s="2">
        <v>19.2592</v>
      </c>
      <c r="AC2667" s="2">
        <v>0.85</v>
      </c>
      <c r="AD2667" s="2">
        <v>2.2000000000000002</v>
      </c>
      <c r="AE2667" s="2">
        <v>38.200000000000003</v>
      </c>
      <c r="AF2667" s="2">
        <v>72.879300000000001</v>
      </c>
      <c r="AG2667" s="2">
        <v>0.37</v>
      </c>
      <c r="AH2667" s="22">
        <v>2.1</v>
      </c>
      <c r="AI2667" s="22">
        <v>17.7</v>
      </c>
      <c r="AJ2667" s="22">
        <v>46.097299999999997</v>
      </c>
      <c r="AK2667" s="18">
        <v>0.37</v>
      </c>
      <c r="AL2667" s="18">
        <v>1</v>
      </c>
      <c r="AM2667" s="18">
        <v>37.6</v>
      </c>
      <c r="AN2667" s="2">
        <v>50.936</v>
      </c>
      <c r="AO2667" s="2">
        <v>0.02</v>
      </c>
      <c r="AP2667" s="2">
        <v>0.4</v>
      </c>
      <c r="AQ2667" s="2">
        <v>4.2</v>
      </c>
      <c r="AR2667" s="2">
        <v>0.5252</v>
      </c>
      <c r="AS2667" s="2">
        <v>0.43</v>
      </c>
      <c r="AT2667" s="2">
        <v>2.1</v>
      </c>
      <c r="AU2667" s="2">
        <v>20.6</v>
      </c>
      <c r="AV2667" s="2">
        <v>24.517800000000001</v>
      </c>
      <c r="AW2667" s="2">
        <v>0.27</v>
      </c>
      <c r="AX2667" s="2">
        <v>1.6</v>
      </c>
      <c r="AY2667" s="2">
        <v>16.7</v>
      </c>
      <c r="AZ2667" s="2">
        <v>20.287800000000001</v>
      </c>
      <c r="BA2667" s="2">
        <v>0.52</v>
      </c>
      <c r="BB2667" s="2">
        <v>1.4</v>
      </c>
      <c r="BC2667" s="2">
        <v>36.200000000000003</v>
      </c>
      <c r="BD2667" s="2">
        <v>51.702500000000001</v>
      </c>
      <c r="BE2667" s="4"/>
      <c r="BF2667" s="4"/>
    </row>
    <row r="2668" spans="1:58" x14ac:dyDescent="0.2">
      <c r="A2668" s="29">
        <v>2667</v>
      </c>
      <c r="B2668" s="7" t="s">
        <v>25</v>
      </c>
      <c r="C2668" s="3">
        <v>40013</v>
      </c>
      <c r="D2668" s="4" t="s">
        <v>21</v>
      </c>
      <c r="E2668" s="4" t="s">
        <v>171</v>
      </c>
      <c r="F2668" s="5" t="s">
        <v>194</v>
      </c>
      <c r="G2668" s="6">
        <v>0.89861111111111114</v>
      </c>
      <c r="H2668" s="6">
        <v>0.9</v>
      </c>
      <c r="I2668" s="85">
        <f t="shared" si="41"/>
        <v>1.9999999999999929</v>
      </c>
      <c r="J2668" s="86">
        <f>I2668*Segmentos!$D$7*(AH2668%)*IF(ISNUMBER(AI2668),AI2668%,0)</f>
        <v>3199.9999999999891</v>
      </c>
      <c r="K2668" s="86">
        <f>I2668*Segmentos!$D$7*(AL2668%)*IF(ISNUMBER(AM2668),AM2668%,0)</f>
        <v>3199.9999999999891</v>
      </c>
      <c r="L2668" s="4"/>
      <c r="M2668" s="2">
        <v>0.4</v>
      </c>
      <c r="N2668" s="2">
        <v>0.4</v>
      </c>
      <c r="O2668" s="2">
        <v>100</v>
      </c>
      <c r="P2668" s="2">
        <v>54.336199999999998</v>
      </c>
      <c r="Q2668" s="2">
        <v>0.13</v>
      </c>
      <c r="R2668" s="2">
        <v>0.1</v>
      </c>
      <c r="S2668" s="2">
        <v>100</v>
      </c>
      <c r="T2668" s="2">
        <v>3.0535999999999999</v>
      </c>
      <c r="U2668" s="2">
        <v>0.13</v>
      </c>
      <c r="V2668" s="2">
        <v>0.1</v>
      </c>
      <c r="W2668" s="2">
        <v>100</v>
      </c>
      <c r="X2668" s="2">
        <v>3.8485999999999998</v>
      </c>
      <c r="Y2668" s="2">
        <v>0.67</v>
      </c>
      <c r="Z2668" s="2">
        <v>0.7</v>
      </c>
      <c r="AA2668" s="2">
        <v>100</v>
      </c>
      <c r="AB2668" s="2">
        <v>27.136299999999999</v>
      </c>
      <c r="AC2668" s="2">
        <v>0.45</v>
      </c>
      <c r="AD2668" s="2">
        <v>0.4</v>
      </c>
      <c r="AE2668" s="2">
        <v>100</v>
      </c>
      <c r="AF2668" s="2">
        <v>20.297599999999999</v>
      </c>
      <c r="AG2668" s="2">
        <v>0.44</v>
      </c>
      <c r="AH2668" s="22">
        <v>0.4</v>
      </c>
      <c r="AI2668" s="22">
        <v>100</v>
      </c>
      <c r="AJ2668" s="22">
        <v>28.460999999999999</v>
      </c>
      <c r="AK2668" s="18">
        <v>0.36</v>
      </c>
      <c r="AL2668" s="18">
        <v>0.4</v>
      </c>
      <c r="AM2668" s="18">
        <v>100</v>
      </c>
      <c r="AN2668" s="2">
        <v>25.8752</v>
      </c>
      <c r="AO2668" s="2">
        <v>0</v>
      </c>
      <c r="AP2668" s="2">
        <v>0</v>
      </c>
      <c r="AQ2668" s="8" t="s">
        <v>577</v>
      </c>
      <c r="AR2668" s="2">
        <v>0</v>
      </c>
      <c r="AS2668" s="2">
        <v>0.24</v>
      </c>
      <c r="AT2668" s="2">
        <v>0.2</v>
      </c>
      <c r="AU2668" s="2">
        <v>100</v>
      </c>
      <c r="AV2668" s="2">
        <v>7.2272999999999996</v>
      </c>
      <c r="AW2668" s="2">
        <v>0.33</v>
      </c>
      <c r="AX2668" s="2">
        <v>0.3</v>
      </c>
      <c r="AY2668" s="2">
        <v>100</v>
      </c>
      <c r="AZ2668" s="2">
        <v>13.160600000000001</v>
      </c>
      <c r="BA2668" s="2">
        <v>0.64</v>
      </c>
      <c r="BB2668" s="2">
        <v>0.6</v>
      </c>
      <c r="BC2668" s="2">
        <v>100</v>
      </c>
      <c r="BD2668" s="2">
        <v>33.948300000000003</v>
      </c>
      <c r="BE2668" s="4"/>
      <c r="BF2668" s="4"/>
    </row>
    <row r="2669" spans="1:58" x14ac:dyDescent="0.2">
      <c r="A2669" s="29">
        <v>2668</v>
      </c>
      <c r="B2669" s="7" t="s">
        <v>66</v>
      </c>
      <c r="C2669" s="3">
        <v>40013</v>
      </c>
      <c r="D2669" s="4" t="s">
        <v>28</v>
      </c>
      <c r="E2669" s="4" t="s">
        <v>168</v>
      </c>
      <c r="F2669" s="5" t="s">
        <v>194</v>
      </c>
      <c r="G2669" s="6">
        <v>0.84027777777777779</v>
      </c>
      <c r="H2669" s="6">
        <v>0.91319444444444453</v>
      </c>
      <c r="I2669" s="85">
        <f t="shared" si="41"/>
        <v>105.00000000000011</v>
      </c>
      <c r="J2669" s="86">
        <f>I2669*Segmentos!$D$7*(AH2669%)*IF(ISNUMBER(AI2669),AI2669%,0)</f>
        <v>286440.00000000029</v>
      </c>
      <c r="K2669" s="86">
        <f>I2669*Segmentos!$D$7*(AL2669%)*IF(ISNUMBER(AM2669),AM2669%,0)</f>
        <v>360360.00000000041</v>
      </c>
      <c r="L2669" s="4" t="s">
        <v>522</v>
      </c>
      <c r="M2669" s="2">
        <v>0.78</v>
      </c>
      <c r="N2669" s="2">
        <v>6.4</v>
      </c>
      <c r="O2669" s="2">
        <v>12.1</v>
      </c>
      <c r="P2669" s="2">
        <v>86.334199999999996</v>
      </c>
      <c r="Q2669" s="2">
        <v>0.1</v>
      </c>
      <c r="R2669" s="2">
        <v>2.5</v>
      </c>
      <c r="S2669" s="2">
        <v>4</v>
      </c>
      <c r="T2669" s="2">
        <v>1.8403</v>
      </c>
      <c r="U2669" s="2">
        <v>0.27</v>
      </c>
      <c r="V2669" s="2">
        <v>6.3</v>
      </c>
      <c r="W2669" s="2">
        <v>4.3</v>
      </c>
      <c r="X2669" s="2">
        <v>6.2685000000000004</v>
      </c>
      <c r="Y2669" s="2">
        <v>1.22</v>
      </c>
      <c r="Z2669" s="2">
        <v>8.6999999999999993</v>
      </c>
      <c r="AA2669" s="2">
        <v>13.9</v>
      </c>
      <c r="AB2669" s="2">
        <v>39.937600000000003</v>
      </c>
      <c r="AC2669" s="2">
        <v>1.05</v>
      </c>
      <c r="AD2669" s="2">
        <v>6.4</v>
      </c>
      <c r="AE2669" s="2">
        <v>16.3</v>
      </c>
      <c r="AF2669" s="2">
        <v>38.2879</v>
      </c>
      <c r="AG2669" s="2">
        <v>0.68</v>
      </c>
      <c r="AH2669" s="22">
        <v>6.2</v>
      </c>
      <c r="AI2669" s="22">
        <v>11</v>
      </c>
      <c r="AJ2669" s="22">
        <v>35.711100000000002</v>
      </c>
      <c r="AK2669" s="18">
        <v>0.87</v>
      </c>
      <c r="AL2669" s="18">
        <v>6.6</v>
      </c>
      <c r="AM2669" s="18">
        <v>13</v>
      </c>
      <c r="AN2669" s="2">
        <v>50.623100000000001</v>
      </c>
      <c r="AO2669" s="2">
        <v>0.5</v>
      </c>
      <c r="AP2669" s="2">
        <v>3.4</v>
      </c>
      <c r="AQ2669" s="2">
        <v>14.9</v>
      </c>
      <c r="AR2669" s="2">
        <v>6.1056999999999997</v>
      </c>
      <c r="AS2669" s="2">
        <v>0.49</v>
      </c>
      <c r="AT2669" s="2">
        <v>4</v>
      </c>
      <c r="AU2669" s="2">
        <v>12.4</v>
      </c>
      <c r="AV2669" s="2">
        <v>12.129799999999999</v>
      </c>
      <c r="AW2669" s="2">
        <v>0.36</v>
      </c>
      <c r="AX2669" s="2">
        <v>4.3</v>
      </c>
      <c r="AY2669" s="2">
        <v>8.5</v>
      </c>
      <c r="AZ2669" s="2">
        <v>11.6732</v>
      </c>
      <c r="BA2669" s="2">
        <v>1.32</v>
      </c>
      <c r="BB2669" s="2">
        <v>10.3</v>
      </c>
      <c r="BC2669" s="2">
        <v>12.9</v>
      </c>
      <c r="BD2669" s="2">
        <v>56.425600000000003</v>
      </c>
      <c r="BE2669" s="4"/>
      <c r="BF2669" s="4"/>
    </row>
    <row r="2670" spans="1:58" x14ac:dyDescent="0.2">
      <c r="A2670" s="29">
        <v>2669</v>
      </c>
      <c r="B2670" s="7" t="s">
        <v>19</v>
      </c>
      <c r="C2670" s="3">
        <v>40013</v>
      </c>
      <c r="D2670" s="4" t="s">
        <v>17</v>
      </c>
      <c r="E2670" s="4" t="s">
        <v>166</v>
      </c>
      <c r="F2670" s="5" t="s">
        <v>194</v>
      </c>
      <c r="G2670" s="6">
        <v>0.9145833333333333</v>
      </c>
      <c r="H2670" s="6">
        <v>0.91666666666666663</v>
      </c>
      <c r="I2670" s="85">
        <f t="shared" si="41"/>
        <v>2.9999999999999893</v>
      </c>
      <c r="J2670" s="86">
        <f>I2670*Segmentos!$D$7*(AH2670%)*IF(ISNUMBER(AI2670),AI2670%,0)</f>
        <v>4955.9999999999818</v>
      </c>
      <c r="K2670" s="86">
        <f>I2670*Segmentos!$D$7*(AL2670%)*IF(ISNUMBER(AM2670),AM2670%,0)</f>
        <v>10853.999999999962</v>
      </c>
      <c r="L2670" s="4"/>
      <c r="M2670" s="2">
        <v>0.65</v>
      </c>
      <c r="N2670" s="2">
        <v>1.1000000000000001</v>
      </c>
      <c r="O2670" s="2">
        <v>59.9</v>
      </c>
      <c r="P2670" s="2">
        <v>100</v>
      </c>
      <c r="Q2670" s="2">
        <v>0.66</v>
      </c>
      <c r="R2670" s="2">
        <v>0.7</v>
      </c>
      <c r="S2670" s="2">
        <v>100</v>
      </c>
      <c r="T2670" s="2">
        <v>17.105399999999999</v>
      </c>
      <c r="U2670" s="2">
        <v>0</v>
      </c>
      <c r="V2670" s="2">
        <v>0</v>
      </c>
      <c r="W2670" s="8" t="s">
        <v>577</v>
      </c>
      <c r="X2670" s="2">
        <v>0</v>
      </c>
      <c r="Y2670" s="2">
        <v>1.2</v>
      </c>
      <c r="Z2670" s="2">
        <v>1.8</v>
      </c>
      <c r="AA2670" s="2">
        <v>66.2</v>
      </c>
      <c r="AB2670" s="2">
        <v>54.926600000000001</v>
      </c>
      <c r="AC2670" s="2">
        <v>0.55000000000000004</v>
      </c>
      <c r="AD2670" s="2">
        <v>1.3</v>
      </c>
      <c r="AE2670" s="2">
        <v>41.8</v>
      </c>
      <c r="AF2670" s="2">
        <v>27.9681</v>
      </c>
      <c r="AG2670" s="2">
        <v>0.38</v>
      </c>
      <c r="AH2670" s="22">
        <v>0.7</v>
      </c>
      <c r="AI2670" s="22">
        <v>59</v>
      </c>
      <c r="AJ2670" s="22">
        <v>28.2288</v>
      </c>
      <c r="AK2670" s="18">
        <v>0.88</v>
      </c>
      <c r="AL2670" s="18">
        <v>1.5</v>
      </c>
      <c r="AM2670" s="18">
        <v>60.3</v>
      </c>
      <c r="AN2670" s="2">
        <v>71.771199999999993</v>
      </c>
      <c r="AO2670" s="2">
        <v>0</v>
      </c>
      <c r="AP2670" s="2">
        <v>0</v>
      </c>
      <c r="AQ2670" s="8" t="s">
        <v>577</v>
      </c>
      <c r="AR2670" s="2">
        <v>0</v>
      </c>
      <c r="AS2670" s="2">
        <v>1.52</v>
      </c>
      <c r="AT2670" s="2">
        <v>1.9</v>
      </c>
      <c r="AU2670" s="2">
        <v>79.7</v>
      </c>
      <c r="AV2670" s="2">
        <v>51.930100000000003</v>
      </c>
      <c r="AW2670" s="2">
        <v>0.79</v>
      </c>
      <c r="AX2670" s="2">
        <v>1.4</v>
      </c>
      <c r="AY2670" s="2">
        <v>55.9</v>
      </c>
      <c r="AZ2670" s="2">
        <v>35.045299999999997</v>
      </c>
      <c r="BA2670" s="2">
        <v>0.22</v>
      </c>
      <c r="BB2670" s="2">
        <v>0.7</v>
      </c>
      <c r="BC2670" s="2">
        <v>33.299999999999997</v>
      </c>
      <c r="BD2670" s="2">
        <v>13.0246</v>
      </c>
      <c r="BE2670" s="4"/>
      <c r="BF2670" s="4"/>
    </row>
    <row r="2671" spans="1:58" x14ac:dyDescent="0.2">
      <c r="A2671" s="29">
        <v>2670</v>
      </c>
      <c r="B2671" s="7" t="s">
        <v>2</v>
      </c>
      <c r="C2671" s="3">
        <v>40013</v>
      </c>
      <c r="D2671" s="4" t="s">
        <v>0</v>
      </c>
      <c r="E2671" s="4" t="s">
        <v>164</v>
      </c>
      <c r="F2671" s="5" t="s">
        <v>194</v>
      </c>
      <c r="G2671" s="6">
        <v>0.87638888888888899</v>
      </c>
      <c r="H2671" s="6">
        <v>0.91388888888888886</v>
      </c>
      <c r="I2671" s="85">
        <f t="shared" si="41"/>
        <v>53.999999999999808</v>
      </c>
      <c r="J2671" s="86">
        <f>I2671*Segmentos!$D$7*(AH2671%)*IF(ISNUMBER(AI2671),AI2671%,0)</f>
        <v>1170028.7999999959</v>
      </c>
      <c r="K2671" s="86">
        <f>I2671*Segmentos!$D$7*(AL2671%)*IF(ISNUMBER(AM2671),AM2671%,0)</f>
        <v>1559001.5999999947</v>
      </c>
      <c r="L2671" s="4"/>
      <c r="M2671" s="2">
        <v>6.37</v>
      </c>
      <c r="N2671" s="2">
        <v>19.600000000000001</v>
      </c>
      <c r="O2671" s="2">
        <v>32.4</v>
      </c>
      <c r="P2671" s="2">
        <v>85.028499999999994</v>
      </c>
      <c r="Q2671" s="2">
        <v>4.1100000000000003</v>
      </c>
      <c r="R2671" s="2">
        <v>11.2</v>
      </c>
      <c r="S2671" s="2">
        <v>36.6</v>
      </c>
      <c r="T2671" s="2">
        <v>9.1501999999999999</v>
      </c>
      <c r="U2671" s="2">
        <v>5.77</v>
      </c>
      <c r="V2671" s="2">
        <v>19.100000000000001</v>
      </c>
      <c r="W2671" s="2">
        <v>30.2</v>
      </c>
      <c r="X2671" s="2">
        <v>16.1434</v>
      </c>
      <c r="Y2671" s="2">
        <v>5.21</v>
      </c>
      <c r="Z2671" s="2">
        <v>21.4</v>
      </c>
      <c r="AA2671" s="2">
        <v>24.4</v>
      </c>
      <c r="AB2671" s="2">
        <v>20.544</v>
      </c>
      <c r="AC2671" s="2">
        <v>8.94</v>
      </c>
      <c r="AD2671" s="2">
        <v>22.6</v>
      </c>
      <c r="AE2671" s="2">
        <v>39.5</v>
      </c>
      <c r="AF2671" s="2">
        <v>39.190899999999999</v>
      </c>
      <c r="AG2671" s="2">
        <v>5.41</v>
      </c>
      <c r="AH2671" s="22">
        <v>18.3</v>
      </c>
      <c r="AI2671" s="22">
        <v>29.6</v>
      </c>
      <c r="AJ2671" s="22">
        <v>34.304000000000002</v>
      </c>
      <c r="AK2671" s="18">
        <v>7.23</v>
      </c>
      <c r="AL2671" s="18">
        <v>20.8</v>
      </c>
      <c r="AM2671" s="18">
        <v>34.700000000000003</v>
      </c>
      <c r="AN2671" s="2">
        <v>50.724499999999999</v>
      </c>
      <c r="AO2671" s="2">
        <v>4.47</v>
      </c>
      <c r="AP2671" s="2">
        <v>14.3</v>
      </c>
      <c r="AQ2671" s="2">
        <v>31.3</v>
      </c>
      <c r="AR2671" s="2">
        <v>6.52</v>
      </c>
      <c r="AS2671" s="2">
        <v>5.62</v>
      </c>
      <c r="AT2671" s="2">
        <v>14.5</v>
      </c>
      <c r="AU2671" s="2">
        <v>38.700000000000003</v>
      </c>
      <c r="AV2671" s="2">
        <v>16.526800000000001</v>
      </c>
      <c r="AW2671" s="2">
        <v>6.54</v>
      </c>
      <c r="AX2671" s="2">
        <v>21.5</v>
      </c>
      <c r="AY2671" s="2">
        <v>30.4</v>
      </c>
      <c r="AZ2671" s="2">
        <v>25.119</v>
      </c>
      <c r="BA2671" s="2">
        <v>7.21</v>
      </c>
      <c r="BB2671" s="2">
        <v>22.6</v>
      </c>
      <c r="BC2671" s="2">
        <v>31.8</v>
      </c>
      <c r="BD2671" s="2">
        <v>36.8626</v>
      </c>
      <c r="BE2671" s="4"/>
      <c r="BF2671" s="4"/>
    </row>
    <row r="2672" spans="1:58" x14ac:dyDescent="0.2">
      <c r="A2672" s="29">
        <v>2671</v>
      </c>
      <c r="B2672" s="7" t="s">
        <v>69</v>
      </c>
      <c r="C2672" s="3">
        <v>40013</v>
      </c>
      <c r="D2672" s="4" t="s">
        <v>3</v>
      </c>
      <c r="E2672" s="4" t="s">
        <v>176</v>
      </c>
      <c r="F2672" s="5" t="s">
        <v>194</v>
      </c>
      <c r="G2672" s="6">
        <v>0.91666666666666663</v>
      </c>
      <c r="H2672" s="6">
        <v>0.99236111111111114</v>
      </c>
      <c r="I2672" s="85">
        <f t="shared" si="41"/>
        <v>109.00000000000009</v>
      </c>
      <c r="J2672" s="86">
        <f>I2672*Segmentos!$D$7*(AH2672%)*IF(ISNUMBER(AI2672),AI2672%,0)</f>
        <v>944812.0000000007</v>
      </c>
      <c r="K2672" s="86">
        <f>I2672*Segmentos!$D$7*(AL2672%)*IF(ISNUMBER(AM2672),AM2672%,0)</f>
        <v>755849.60000000068</v>
      </c>
      <c r="L2672" s="4"/>
      <c r="M2672" s="2">
        <v>1.94</v>
      </c>
      <c r="N2672" s="2">
        <v>9.8000000000000007</v>
      </c>
      <c r="O2672" s="2">
        <v>19.7</v>
      </c>
      <c r="P2672" s="2">
        <v>96.2727</v>
      </c>
      <c r="Q2672" s="2">
        <v>1.1100000000000001</v>
      </c>
      <c r="R2672" s="2">
        <v>5</v>
      </c>
      <c r="S2672" s="2">
        <v>22.2</v>
      </c>
      <c r="T2672" s="2">
        <v>9.1998999999999995</v>
      </c>
      <c r="U2672" s="2">
        <v>0.55000000000000004</v>
      </c>
      <c r="V2672" s="2">
        <v>7.9</v>
      </c>
      <c r="W2672" s="2">
        <v>7</v>
      </c>
      <c r="X2672" s="2">
        <v>5.7008999999999999</v>
      </c>
      <c r="Y2672" s="2">
        <v>0.64</v>
      </c>
      <c r="Z2672" s="2">
        <v>8.1</v>
      </c>
      <c r="AA2672" s="2">
        <v>7.9</v>
      </c>
      <c r="AB2672" s="2">
        <v>9.4027999999999992</v>
      </c>
      <c r="AC2672" s="2">
        <v>4.42</v>
      </c>
      <c r="AD2672" s="2">
        <v>15.1</v>
      </c>
      <c r="AE2672" s="2">
        <v>29.2</v>
      </c>
      <c r="AF2672" s="2">
        <v>71.969099999999997</v>
      </c>
      <c r="AG2672" s="2">
        <v>2.17</v>
      </c>
      <c r="AH2672" s="22">
        <v>11</v>
      </c>
      <c r="AI2672" s="22">
        <v>19.7</v>
      </c>
      <c r="AJ2672" s="22">
        <v>51.104999999999997</v>
      </c>
      <c r="AK2672" s="18">
        <v>1.73</v>
      </c>
      <c r="AL2672" s="18">
        <v>8.8000000000000007</v>
      </c>
      <c r="AM2672" s="18">
        <v>19.7</v>
      </c>
      <c r="AN2672" s="2">
        <v>45.1676</v>
      </c>
      <c r="AO2672" s="2">
        <v>2.82</v>
      </c>
      <c r="AP2672" s="2">
        <v>13.8</v>
      </c>
      <c r="AQ2672" s="2">
        <v>20.399999999999999</v>
      </c>
      <c r="AR2672" s="2">
        <v>15.276899999999999</v>
      </c>
      <c r="AS2672" s="2">
        <v>1.34</v>
      </c>
      <c r="AT2672" s="2">
        <v>8.5</v>
      </c>
      <c r="AU2672" s="2">
        <v>15.8</v>
      </c>
      <c r="AV2672" s="2">
        <v>14.616</v>
      </c>
      <c r="AW2672" s="2">
        <v>2.68</v>
      </c>
      <c r="AX2672" s="2">
        <v>13.8</v>
      </c>
      <c r="AY2672" s="2">
        <v>19.399999999999999</v>
      </c>
      <c r="AZ2672" s="2">
        <v>38.209600000000002</v>
      </c>
      <c r="BA2672" s="2">
        <v>1.48</v>
      </c>
      <c r="BB2672" s="2">
        <v>6.5</v>
      </c>
      <c r="BC2672" s="2">
        <v>22.8</v>
      </c>
      <c r="BD2672" s="2">
        <v>28.170200000000001</v>
      </c>
      <c r="BE2672" s="4"/>
      <c r="BF2672" s="4"/>
    </row>
    <row r="2673" spans="1:58" x14ac:dyDescent="0.2">
      <c r="A2673" s="29">
        <v>2672</v>
      </c>
      <c r="B2673" s="7" t="s">
        <v>16</v>
      </c>
      <c r="C2673" s="3">
        <v>40013</v>
      </c>
      <c r="D2673" s="4" t="s">
        <v>13</v>
      </c>
      <c r="E2673" s="4" t="s">
        <v>166</v>
      </c>
      <c r="F2673" s="5" t="s">
        <v>194</v>
      </c>
      <c r="G2673" s="6">
        <v>0.91319444444444453</v>
      </c>
      <c r="H2673" s="6">
        <v>0.91736111111111107</v>
      </c>
      <c r="I2673" s="85">
        <f t="shared" si="41"/>
        <v>5.9999999999998188</v>
      </c>
      <c r="J2673" s="86">
        <f>I2673*Segmentos!$D$7*(AH2673%)*IF(ISNUMBER(AI2673),AI2673%,0)</f>
        <v>171309.59999999483</v>
      </c>
      <c r="K2673" s="86">
        <f>I2673*Segmentos!$D$7*(AL2673%)*IF(ISNUMBER(AM2673),AM2673%,0)</f>
        <v>224531.99999999322</v>
      </c>
      <c r="L2673" s="4"/>
      <c r="M2673" s="2">
        <v>8.31</v>
      </c>
      <c r="N2673" s="2">
        <v>12</v>
      </c>
      <c r="O2673" s="2">
        <v>69.3</v>
      </c>
      <c r="P2673" s="2">
        <v>90.241799999999998</v>
      </c>
      <c r="Q2673" s="2">
        <v>1.3</v>
      </c>
      <c r="R2673" s="2">
        <v>3.1</v>
      </c>
      <c r="S2673" s="2">
        <v>42</v>
      </c>
      <c r="T2673" s="2">
        <v>2.3534999999999999</v>
      </c>
      <c r="U2673" s="2">
        <v>7.26</v>
      </c>
      <c r="V2673" s="2">
        <v>10.199999999999999</v>
      </c>
      <c r="W2673" s="2">
        <v>71.099999999999994</v>
      </c>
      <c r="X2673" s="2">
        <v>16.520900000000001</v>
      </c>
      <c r="Y2673" s="2">
        <v>9.92</v>
      </c>
      <c r="Z2673" s="2">
        <v>13.6</v>
      </c>
      <c r="AA2673" s="2">
        <v>73</v>
      </c>
      <c r="AB2673" s="2">
        <v>31.815000000000001</v>
      </c>
      <c r="AC2673" s="2">
        <v>11.09</v>
      </c>
      <c r="AD2673" s="2">
        <v>16.2</v>
      </c>
      <c r="AE2673" s="2">
        <v>68.5</v>
      </c>
      <c r="AF2673" s="2">
        <v>39.552500000000002</v>
      </c>
      <c r="AG2673" s="2">
        <v>7.17</v>
      </c>
      <c r="AH2673" s="22">
        <v>10.3</v>
      </c>
      <c r="AI2673" s="22">
        <v>69.3</v>
      </c>
      <c r="AJ2673" s="22">
        <v>36.920900000000003</v>
      </c>
      <c r="AK2673" s="18">
        <v>9.34</v>
      </c>
      <c r="AL2673" s="18">
        <v>13.5</v>
      </c>
      <c r="AM2673" s="18">
        <v>69.3</v>
      </c>
      <c r="AN2673" s="2">
        <v>53.320900000000002</v>
      </c>
      <c r="AO2673" s="2">
        <v>5.18</v>
      </c>
      <c r="AP2673" s="2">
        <v>6.7</v>
      </c>
      <c r="AQ2673" s="2">
        <v>76.7</v>
      </c>
      <c r="AR2673" s="2">
        <v>6.1440999999999999</v>
      </c>
      <c r="AS2673" s="2">
        <v>5.83</v>
      </c>
      <c r="AT2673" s="2">
        <v>9.1</v>
      </c>
      <c r="AU2673" s="2">
        <v>64.2</v>
      </c>
      <c r="AV2673" s="2">
        <v>13.9445</v>
      </c>
      <c r="AW2673" s="2">
        <v>8.3699999999999992</v>
      </c>
      <c r="AX2673" s="2">
        <v>12</v>
      </c>
      <c r="AY2673" s="2">
        <v>69.5</v>
      </c>
      <c r="AZ2673" s="2">
        <v>26.134799999999998</v>
      </c>
      <c r="BA2673" s="2">
        <v>10.58</v>
      </c>
      <c r="BB2673" s="2">
        <v>15.1</v>
      </c>
      <c r="BC2673" s="2">
        <v>69.900000000000006</v>
      </c>
      <c r="BD2673" s="2">
        <v>44.018500000000003</v>
      </c>
      <c r="BE2673" s="4"/>
      <c r="BF2673" s="4"/>
    </row>
    <row r="2674" spans="1:58" x14ac:dyDescent="0.2">
      <c r="A2674" s="29">
        <v>2673</v>
      </c>
      <c r="B2674" s="7" t="s">
        <v>12</v>
      </c>
      <c r="C2674" s="3">
        <v>40014</v>
      </c>
      <c r="D2674" s="4" t="s">
        <v>8</v>
      </c>
      <c r="E2674" s="4" t="s">
        <v>167</v>
      </c>
      <c r="F2674" s="5" t="s">
        <v>188</v>
      </c>
      <c r="G2674" s="6">
        <v>0.92083333333333339</v>
      </c>
      <c r="H2674" s="6">
        <v>0.98124999999999996</v>
      </c>
      <c r="I2674" s="85">
        <f t="shared" si="41"/>
        <v>86.999999999999858</v>
      </c>
      <c r="J2674" s="86">
        <f>I2674*Segmentos!$D$7*(AH2674%)*IF(ISNUMBER(AI2674),AI2674%,0)</f>
        <v>1449907.1999999976</v>
      </c>
      <c r="K2674" s="86">
        <f>I2674*Segmentos!$D$7*(AL2674%)*IF(ISNUMBER(AM2674),AM2674%,0)</f>
        <v>1527789.5999999975</v>
      </c>
      <c r="L2674" s="4"/>
      <c r="M2674" s="2">
        <v>4.29</v>
      </c>
      <c r="N2674" s="2">
        <v>16.5</v>
      </c>
      <c r="O2674" s="2">
        <v>26</v>
      </c>
      <c r="P2674" s="2">
        <v>88.454899999999995</v>
      </c>
      <c r="Q2674" s="2">
        <v>3.64</v>
      </c>
      <c r="R2674" s="2">
        <v>12.2</v>
      </c>
      <c r="S2674" s="2">
        <v>29.9</v>
      </c>
      <c r="T2674" s="2">
        <v>12.5457</v>
      </c>
      <c r="U2674" s="2">
        <v>3.96</v>
      </c>
      <c r="V2674" s="2">
        <v>16.3</v>
      </c>
      <c r="W2674" s="2">
        <v>24.3</v>
      </c>
      <c r="X2674" s="2">
        <v>17.152200000000001</v>
      </c>
      <c r="Y2674" s="2">
        <v>4.41</v>
      </c>
      <c r="Z2674" s="2">
        <v>18.100000000000001</v>
      </c>
      <c r="AA2674" s="2">
        <v>24.3</v>
      </c>
      <c r="AB2674" s="2">
        <v>26.847899999999999</v>
      </c>
      <c r="AC2674" s="2">
        <v>4.71</v>
      </c>
      <c r="AD2674" s="2">
        <v>17.399999999999999</v>
      </c>
      <c r="AE2674" s="2">
        <v>27.1</v>
      </c>
      <c r="AF2674" s="2">
        <v>31.908999999999999</v>
      </c>
      <c r="AG2674" s="2">
        <v>4.16</v>
      </c>
      <c r="AH2674" s="22">
        <v>16.8</v>
      </c>
      <c r="AI2674" s="22">
        <v>24.8</v>
      </c>
      <c r="AJ2674" s="22">
        <v>40.757599999999996</v>
      </c>
      <c r="AK2674" s="18">
        <v>4.4000000000000004</v>
      </c>
      <c r="AL2674" s="18">
        <v>16.2</v>
      </c>
      <c r="AM2674" s="18">
        <v>27.1</v>
      </c>
      <c r="AN2674" s="2">
        <v>47.697299999999998</v>
      </c>
      <c r="AO2674" s="2">
        <v>1.63</v>
      </c>
      <c r="AP2674" s="2">
        <v>8.6</v>
      </c>
      <c r="AQ2674" s="2">
        <v>19</v>
      </c>
      <c r="AR2674" s="2">
        <v>3.6810999999999998</v>
      </c>
      <c r="AS2674" s="2">
        <v>2.92</v>
      </c>
      <c r="AT2674" s="2">
        <v>16.399999999999999</v>
      </c>
      <c r="AU2674" s="2">
        <v>17.8</v>
      </c>
      <c r="AV2674" s="2">
        <v>13.2837</v>
      </c>
      <c r="AW2674" s="2">
        <v>3.79</v>
      </c>
      <c r="AX2674" s="2">
        <v>15.7</v>
      </c>
      <c r="AY2674" s="2">
        <v>24.2</v>
      </c>
      <c r="AZ2674" s="2">
        <v>22.512499999999999</v>
      </c>
      <c r="BA2674" s="2">
        <v>6.2</v>
      </c>
      <c r="BB2674" s="2">
        <v>19.5</v>
      </c>
      <c r="BC2674" s="2">
        <v>31.8</v>
      </c>
      <c r="BD2674" s="2">
        <v>48.977600000000002</v>
      </c>
      <c r="BE2674" s="4"/>
      <c r="BF2674" s="4"/>
    </row>
    <row r="2675" spans="1:58" x14ac:dyDescent="0.2">
      <c r="A2675" s="29">
        <v>2674</v>
      </c>
      <c r="B2675" s="7" t="s">
        <v>149</v>
      </c>
      <c r="C2675" s="3">
        <v>40014</v>
      </c>
      <c r="D2675" s="4" t="s">
        <v>0</v>
      </c>
      <c r="E2675" s="4" t="s">
        <v>174</v>
      </c>
      <c r="F2675" s="5" t="s">
        <v>188</v>
      </c>
      <c r="G2675" s="6">
        <v>0.9159722222222223</v>
      </c>
      <c r="H2675" s="6">
        <v>0.94791666666666663</v>
      </c>
      <c r="I2675" s="85">
        <f t="shared" si="41"/>
        <v>45.999999999999837</v>
      </c>
      <c r="J2675" s="86">
        <f>I2675*Segmentos!$D$7*(AH2675%)*IF(ISNUMBER(AI2675),AI2675%,0)</f>
        <v>919079.99999999651</v>
      </c>
      <c r="K2675" s="86">
        <f>I2675*Segmentos!$D$7*(AL2675%)*IF(ISNUMBER(AM2675),AM2675%,0)</f>
        <v>1205678.3999999957</v>
      </c>
      <c r="L2675" s="4"/>
      <c r="M2675" s="2">
        <v>5.82</v>
      </c>
      <c r="N2675" s="2">
        <v>17.7</v>
      </c>
      <c r="O2675" s="2">
        <v>32.9</v>
      </c>
      <c r="P2675" s="2">
        <v>79.741799999999998</v>
      </c>
      <c r="Q2675" s="2">
        <v>4.5199999999999996</v>
      </c>
      <c r="R2675" s="2">
        <v>15.3</v>
      </c>
      <c r="S2675" s="2">
        <v>29.4</v>
      </c>
      <c r="T2675" s="2">
        <v>10.335100000000001</v>
      </c>
      <c r="U2675" s="2">
        <v>5.01</v>
      </c>
      <c r="V2675" s="2">
        <v>20.399999999999999</v>
      </c>
      <c r="W2675" s="2">
        <v>24.5</v>
      </c>
      <c r="X2675" s="2">
        <v>14.3963</v>
      </c>
      <c r="Y2675" s="2">
        <v>6.16</v>
      </c>
      <c r="Z2675" s="2">
        <v>19.2</v>
      </c>
      <c r="AA2675" s="2">
        <v>32.1</v>
      </c>
      <c r="AB2675" s="2">
        <v>24.928699999999999</v>
      </c>
      <c r="AC2675" s="2">
        <v>6.68</v>
      </c>
      <c r="AD2675" s="2">
        <v>15.8</v>
      </c>
      <c r="AE2675" s="2">
        <v>42.4</v>
      </c>
      <c r="AF2675" s="2">
        <v>30.081700000000001</v>
      </c>
      <c r="AG2675" s="2">
        <v>5.01</v>
      </c>
      <c r="AH2675" s="22">
        <v>15</v>
      </c>
      <c r="AI2675" s="22">
        <v>33.299999999999997</v>
      </c>
      <c r="AJ2675" s="22">
        <v>32.578099999999999</v>
      </c>
      <c r="AK2675" s="18">
        <v>6.55</v>
      </c>
      <c r="AL2675" s="18">
        <v>20.100000000000001</v>
      </c>
      <c r="AM2675" s="18">
        <v>32.6</v>
      </c>
      <c r="AN2675" s="2">
        <v>47.163699999999999</v>
      </c>
      <c r="AO2675" s="2">
        <v>4.9800000000000004</v>
      </c>
      <c r="AP2675" s="2">
        <v>19.399999999999999</v>
      </c>
      <c r="AQ2675" s="2">
        <v>25.6</v>
      </c>
      <c r="AR2675" s="2">
        <v>7.4551999999999996</v>
      </c>
      <c r="AS2675" s="2">
        <v>6.31</v>
      </c>
      <c r="AT2675" s="2">
        <v>17.899999999999999</v>
      </c>
      <c r="AU2675" s="2">
        <v>35.4</v>
      </c>
      <c r="AV2675" s="2">
        <v>19.066199999999998</v>
      </c>
      <c r="AW2675" s="2">
        <v>6.75</v>
      </c>
      <c r="AX2675" s="2">
        <v>18.100000000000001</v>
      </c>
      <c r="AY2675" s="2">
        <v>37.200000000000003</v>
      </c>
      <c r="AZ2675" s="2">
        <v>26.620200000000001</v>
      </c>
      <c r="BA2675" s="2">
        <v>5.07</v>
      </c>
      <c r="BB2675" s="2">
        <v>16.7</v>
      </c>
      <c r="BC2675" s="2">
        <v>30.3</v>
      </c>
      <c r="BD2675" s="2">
        <v>26.600300000000001</v>
      </c>
      <c r="BE2675" s="4"/>
      <c r="BF2675" s="4"/>
    </row>
    <row r="2676" spans="1:58" x14ac:dyDescent="0.2">
      <c r="A2676" s="29">
        <v>2675</v>
      </c>
      <c r="B2676" s="7" t="s">
        <v>15</v>
      </c>
      <c r="C2676" s="3">
        <v>40014</v>
      </c>
      <c r="D2676" s="4" t="s">
        <v>13</v>
      </c>
      <c r="E2676" s="4" t="s">
        <v>164</v>
      </c>
      <c r="F2676" s="5" t="s">
        <v>188</v>
      </c>
      <c r="G2676" s="6">
        <v>0.875</v>
      </c>
      <c r="H2676" s="6">
        <v>0.91388888888888886</v>
      </c>
      <c r="I2676" s="85">
        <f t="shared" si="41"/>
        <v>55.999999999999957</v>
      </c>
      <c r="J2676" s="86">
        <f>I2676*Segmentos!$D$7*(AH2676%)*IF(ISNUMBER(AI2676),AI2676%,0)</f>
        <v>2125491.1999999979</v>
      </c>
      <c r="K2676" s="86">
        <f>I2676*Segmentos!$D$7*(AL2676%)*IF(ISNUMBER(AM2676),AM2676%,0)</f>
        <v>3094291.1999999979</v>
      </c>
      <c r="L2676" s="4"/>
      <c r="M2676" s="2">
        <v>11.78</v>
      </c>
      <c r="N2676" s="2">
        <v>26.1</v>
      </c>
      <c r="O2676" s="2">
        <v>45.2</v>
      </c>
      <c r="P2676" s="2">
        <v>87.460999999999999</v>
      </c>
      <c r="Q2676" s="2">
        <v>8.02</v>
      </c>
      <c r="R2676" s="2">
        <v>18.899999999999999</v>
      </c>
      <c r="S2676" s="2">
        <v>42.5</v>
      </c>
      <c r="T2676" s="2">
        <v>9.9345999999999997</v>
      </c>
      <c r="U2676" s="2">
        <v>8.65</v>
      </c>
      <c r="V2676" s="2">
        <v>25.6</v>
      </c>
      <c r="W2676" s="2">
        <v>33.799999999999997</v>
      </c>
      <c r="X2676" s="2">
        <v>13.463100000000001</v>
      </c>
      <c r="Y2676" s="2">
        <v>10.48</v>
      </c>
      <c r="Z2676" s="2">
        <v>26.5</v>
      </c>
      <c r="AA2676" s="2">
        <v>39.6</v>
      </c>
      <c r="AB2676" s="2">
        <v>22.968299999999999</v>
      </c>
      <c r="AC2676" s="2">
        <v>16.87</v>
      </c>
      <c r="AD2676" s="2">
        <v>29.6</v>
      </c>
      <c r="AE2676" s="2">
        <v>56.9</v>
      </c>
      <c r="AF2676" s="2">
        <v>41.094999999999999</v>
      </c>
      <c r="AG2676" s="2">
        <v>9.5</v>
      </c>
      <c r="AH2676" s="22">
        <v>23.2</v>
      </c>
      <c r="AI2676" s="22">
        <v>40.9</v>
      </c>
      <c r="AJ2676" s="22">
        <v>33.4666</v>
      </c>
      <c r="AK2676" s="18">
        <v>13.84</v>
      </c>
      <c r="AL2676" s="18">
        <v>28.6</v>
      </c>
      <c r="AM2676" s="18">
        <v>48.3</v>
      </c>
      <c r="AN2676" s="2">
        <v>53.994399999999999</v>
      </c>
      <c r="AO2676" s="2">
        <v>7.28</v>
      </c>
      <c r="AP2676" s="2">
        <v>15.8</v>
      </c>
      <c r="AQ2676" s="2">
        <v>46.1</v>
      </c>
      <c r="AR2676" s="2">
        <v>5.9065000000000003</v>
      </c>
      <c r="AS2676" s="2">
        <v>9.23</v>
      </c>
      <c r="AT2676" s="2">
        <v>24.1</v>
      </c>
      <c r="AU2676" s="2">
        <v>38.299999999999997</v>
      </c>
      <c r="AV2676" s="2">
        <v>15.096500000000001</v>
      </c>
      <c r="AW2676" s="2">
        <v>13.05</v>
      </c>
      <c r="AX2676" s="2">
        <v>24.7</v>
      </c>
      <c r="AY2676" s="2">
        <v>52.8</v>
      </c>
      <c r="AZ2676" s="2">
        <v>27.8431</v>
      </c>
      <c r="BA2676" s="2">
        <v>13.59</v>
      </c>
      <c r="BB2676" s="2">
        <v>31.1</v>
      </c>
      <c r="BC2676" s="2">
        <v>43.7</v>
      </c>
      <c r="BD2676" s="2">
        <v>38.614899999999999</v>
      </c>
      <c r="BE2676" s="4"/>
      <c r="BF2676" s="4"/>
    </row>
    <row r="2677" spans="1:58" x14ac:dyDescent="0.2">
      <c r="A2677" s="29">
        <v>2676</v>
      </c>
      <c r="B2677" s="7" t="s">
        <v>5</v>
      </c>
      <c r="C2677" s="3">
        <v>40014</v>
      </c>
      <c r="D2677" s="4" t="s">
        <v>3</v>
      </c>
      <c r="E2677" s="4" t="s">
        <v>164</v>
      </c>
      <c r="F2677" s="5" t="s">
        <v>188</v>
      </c>
      <c r="G2677" s="6">
        <v>0.87361111111111101</v>
      </c>
      <c r="H2677" s="6">
        <v>0.91666666666666663</v>
      </c>
      <c r="I2677" s="85">
        <f t="shared" si="41"/>
        <v>62.000000000000099</v>
      </c>
      <c r="J2677" s="86">
        <f>I2677*Segmentos!$D$7*(AH2677%)*IF(ISNUMBER(AI2677),AI2677%,0)</f>
        <v>1558506.4000000025</v>
      </c>
      <c r="K2677" s="86">
        <f>I2677*Segmentos!$D$7*(AL2677%)*IF(ISNUMBER(AM2677),AM2677%,0)</f>
        <v>1569393.6000000024</v>
      </c>
      <c r="L2677" s="4"/>
      <c r="M2677" s="2">
        <v>6.31</v>
      </c>
      <c r="N2677" s="2">
        <v>19.8</v>
      </c>
      <c r="O2677" s="2">
        <v>31.8</v>
      </c>
      <c r="P2677" s="2">
        <v>84.098299999999995</v>
      </c>
      <c r="Q2677" s="2">
        <v>4.1900000000000004</v>
      </c>
      <c r="R2677" s="2">
        <v>13.8</v>
      </c>
      <c r="S2677" s="2">
        <v>30.3</v>
      </c>
      <c r="T2677" s="2">
        <v>9.3292000000000002</v>
      </c>
      <c r="U2677" s="2">
        <v>4.78</v>
      </c>
      <c r="V2677" s="2">
        <v>20.7</v>
      </c>
      <c r="W2677" s="2">
        <v>23</v>
      </c>
      <c r="X2677" s="2">
        <v>13.3604</v>
      </c>
      <c r="Y2677" s="2">
        <v>7.56</v>
      </c>
      <c r="Z2677" s="2">
        <v>23.9</v>
      </c>
      <c r="AA2677" s="2">
        <v>31.7</v>
      </c>
      <c r="AB2677" s="2">
        <v>29.773900000000001</v>
      </c>
      <c r="AC2677" s="2">
        <v>7.23</v>
      </c>
      <c r="AD2677" s="2">
        <v>18.600000000000001</v>
      </c>
      <c r="AE2677" s="2">
        <v>38.700000000000003</v>
      </c>
      <c r="AF2677" s="2">
        <v>31.634799999999998</v>
      </c>
      <c r="AG2677" s="2">
        <v>6.28</v>
      </c>
      <c r="AH2677" s="22">
        <v>19.7</v>
      </c>
      <c r="AI2677" s="22">
        <v>31.9</v>
      </c>
      <c r="AJ2677" s="22">
        <v>39.7605</v>
      </c>
      <c r="AK2677" s="18">
        <v>6.32</v>
      </c>
      <c r="AL2677" s="18">
        <v>19.899999999999999</v>
      </c>
      <c r="AM2677" s="18">
        <v>31.8</v>
      </c>
      <c r="AN2677" s="2">
        <v>44.337800000000001</v>
      </c>
      <c r="AO2677" s="2">
        <v>2.96</v>
      </c>
      <c r="AP2677" s="2">
        <v>11.6</v>
      </c>
      <c r="AQ2677" s="2">
        <v>25.5</v>
      </c>
      <c r="AR2677" s="2">
        <v>4.3160999999999996</v>
      </c>
      <c r="AS2677" s="2">
        <v>4.43</v>
      </c>
      <c r="AT2677" s="2">
        <v>17</v>
      </c>
      <c r="AU2677" s="2">
        <v>26</v>
      </c>
      <c r="AV2677" s="2">
        <v>13.0055</v>
      </c>
      <c r="AW2677" s="2">
        <v>8.09</v>
      </c>
      <c r="AX2677" s="2">
        <v>21.1</v>
      </c>
      <c r="AY2677" s="2">
        <v>38.299999999999997</v>
      </c>
      <c r="AZ2677" s="2">
        <v>31.039300000000001</v>
      </c>
      <c r="BA2677" s="2">
        <v>7</v>
      </c>
      <c r="BB2677" s="2">
        <v>22.8</v>
      </c>
      <c r="BC2677" s="2">
        <v>30.7</v>
      </c>
      <c r="BD2677" s="2">
        <v>35.737299999999998</v>
      </c>
      <c r="BE2677" s="4"/>
      <c r="BF2677" s="4"/>
    </row>
    <row r="2678" spans="1:58" x14ac:dyDescent="0.2">
      <c r="A2678" s="29">
        <v>2677</v>
      </c>
      <c r="B2678" s="7" t="s">
        <v>18</v>
      </c>
      <c r="C2678" s="3">
        <v>40014</v>
      </c>
      <c r="D2678" s="4" t="s">
        <v>17</v>
      </c>
      <c r="E2678" s="4" t="s">
        <v>168</v>
      </c>
      <c r="F2678" s="5" t="s">
        <v>188</v>
      </c>
      <c r="G2678" s="6">
        <v>0.82638888888888884</v>
      </c>
      <c r="H2678" s="6">
        <v>0.9145833333333333</v>
      </c>
      <c r="I2678" s="85">
        <f t="shared" si="41"/>
        <v>127.00000000000003</v>
      </c>
      <c r="J2678" s="86">
        <f>I2678*Segmentos!$D$7*(AH2678%)*IF(ISNUMBER(AI2678),AI2678%,0)</f>
        <v>176936.40000000005</v>
      </c>
      <c r="K2678" s="86">
        <f>I2678*Segmentos!$D$7*(AL2678%)*IF(ISNUMBER(AM2678),AM2678%,0)</f>
        <v>178816.00000000006</v>
      </c>
      <c r="L2678" s="4" t="s">
        <v>524</v>
      </c>
      <c r="M2678" s="2">
        <v>0.35</v>
      </c>
      <c r="N2678" s="2">
        <v>2.1</v>
      </c>
      <c r="O2678" s="2">
        <v>16.5</v>
      </c>
      <c r="P2678" s="2">
        <v>83.256500000000003</v>
      </c>
      <c r="Q2678" s="2">
        <v>0.03</v>
      </c>
      <c r="R2678" s="2">
        <v>1.6</v>
      </c>
      <c r="S2678" s="2">
        <v>2</v>
      </c>
      <c r="T2678" s="2">
        <v>1.2206999999999999</v>
      </c>
      <c r="U2678" s="2">
        <v>0.04</v>
      </c>
      <c r="V2678" s="2">
        <v>1</v>
      </c>
      <c r="W2678" s="2">
        <v>3.8</v>
      </c>
      <c r="X2678" s="2">
        <v>1.8777999999999999</v>
      </c>
      <c r="Y2678" s="2">
        <v>0.28000000000000003</v>
      </c>
      <c r="Z2678" s="2">
        <v>1.8</v>
      </c>
      <c r="AA2678" s="2">
        <v>15.2</v>
      </c>
      <c r="AB2678" s="2">
        <v>19.632899999999999</v>
      </c>
      <c r="AC2678" s="2">
        <v>0.77</v>
      </c>
      <c r="AD2678" s="2">
        <v>3.4</v>
      </c>
      <c r="AE2678" s="2">
        <v>22.8</v>
      </c>
      <c r="AF2678" s="2">
        <v>60.525199999999998</v>
      </c>
      <c r="AG2678" s="2">
        <v>0.35</v>
      </c>
      <c r="AH2678" s="22">
        <v>2.7</v>
      </c>
      <c r="AI2678" s="22">
        <v>12.9</v>
      </c>
      <c r="AJ2678" s="22">
        <v>39.593800000000002</v>
      </c>
      <c r="AK2678" s="18">
        <v>0.35</v>
      </c>
      <c r="AL2678" s="18">
        <v>1.6</v>
      </c>
      <c r="AM2678" s="18">
        <v>22</v>
      </c>
      <c r="AN2678" s="2">
        <v>43.662799999999997</v>
      </c>
      <c r="AO2678" s="2">
        <v>0.02</v>
      </c>
      <c r="AP2678" s="2">
        <v>1.4</v>
      </c>
      <c r="AQ2678" s="2">
        <v>1.4</v>
      </c>
      <c r="AR2678" s="2">
        <v>0.52300000000000002</v>
      </c>
      <c r="AS2678" s="2">
        <v>0.28999999999999998</v>
      </c>
      <c r="AT2678" s="2">
        <v>1.1000000000000001</v>
      </c>
      <c r="AU2678" s="2">
        <v>26.4</v>
      </c>
      <c r="AV2678" s="2">
        <v>15.068</v>
      </c>
      <c r="AW2678" s="2">
        <v>0.68</v>
      </c>
      <c r="AX2678" s="2">
        <v>1.4</v>
      </c>
      <c r="AY2678" s="2">
        <v>47.7</v>
      </c>
      <c r="AZ2678" s="2">
        <v>46.520200000000003</v>
      </c>
      <c r="BA2678" s="2">
        <v>0.23</v>
      </c>
      <c r="BB2678" s="2">
        <v>3.4</v>
      </c>
      <c r="BC2678" s="2">
        <v>6.7</v>
      </c>
      <c r="BD2678" s="2">
        <v>21.145399999999999</v>
      </c>
      <c r="BE2678" s="4"/>
      <c r="BF2678" s="4"/>
    </row>
    <row r="2679" spans="1:58" x14ac:dyDescent="0.2">
      <c r="A2679" s="29">
        <v>2678</v>
      </c>
      <c r="B2679" s="7" t="s">
        <v>1</v>
      </c>
      <c r="C2679" s="3">
        <v>40014</v>
      </c>
      <c r="D2679" s="4" t="s">
        <v>0</v>
      </c>
      <c r="E2679" s="4" t="s">
        <v>163</v>
      </c>
      <c r="F2679" s="5" t="s">
        <v>188</v>
      </c>
      <c r="G2679" s="6">
        <v>0.83958333333333324</v>
      </c>
      <c r="H2679" s="6">
        <v>0.87361111111111101</v>
      </c>
      <c r="I2679" s="85">
        <f t="shared" si="41"/>
        <v>48.999999999999986</v>
      </c>
      <c r="J2679" s="86">
        <f>I2679*Segmentos!$D$7*(AH2679%)*IF(ISNUMBER(AI2679),AI2679%,0)</f>
        <v>638136.7999999997</v>
      </c>
      <c r="K2679" s="86">
        <f>I2679*Segmentos!$D$7*(AL2679%)*IF(ISNUMBER(AM2679),AM2679%,0)</f>
        <v>1207144.3999999994</v>
      </c>
      <c r="L2679" s="4"/>
      <c r="M2679" s="2">
        <v>4.7699999999999996</v>
      </c>
      <c r="N2679" s="2">
        <v>9.8000000000000007</v>
      </c>
      <c r="O2679" s="2">
        <v>48.7</v>
      </c>
      <c r="P2679" s="2">
        <v>77.282700000000006</v>
      </c>
      <c r="Q2679" s="2">
        <v>3.39</v>
      </c>
      <c r="R2679" s="2">
        <v>9.1999999999999993</v>
      </c>
      <c r="S2679" s="2">
        <v>36.700000000000003</v>
      </c>
      <c r="T2679" s="2">
        <v>9.1735000000000007</v>
      </c>
      <c r="U2679" s="2">
        <v>4.28</v>
      </c>
      <c r="V2679" s="2">
        <v>9.9</v>
      </c>
      <c r="W2679" s="2">
        <v>43.2</v>
      </c>
      <c r="X2679" s="2">
        <v>14.525</v>
      </c>
      <c r="Y2679" s="2">
        <v>4.38</v>
      </c>
      <c r="Z2679" s="2">
        <v>9.6999999999999993</v>
      </c>
      <c r="AA2679" s="2">
        <v>45.3</v>
      </c>
      <c r="AB2679" s="2">
        <v>20.959299999999999</v>
      </c>
      <c r="AC2679" s="2">
        <v>6.13</v>
      </c>
      <c r="AD2679" s="2">
        <v>10.1</v>
      </c>
      <c r="AE2679" s="2">
        <v>60.5</v>
      </c>
      <c r="AF2679" s="2">
        <v>32.625</v>
      </c>
      <c r="AG2679" s="2">
        <v>3.26</v>
      </c>
      <c r="AH2679" s="22">
        <v>7.3</v>
      </c>
      <c r="AI2679" s="22">
        <v>44.6</v>
      </c>
      <c r="AJ2679" s="22">
        <v>25.024899999999999</v>
      </c>
      <c r="AK2679" s="18">
        <v>6.14</v>
      </c>
      <c r="AL2679" s="18">
        <v>12.1</v>
      </c>
      <c r="AM2679" s="18">
        <v>50.9</v>
      </c>
      <c r="AN2679" s="2">
        <v>52.257800000000003</v>
      </c>
      <c r="AO2679" s="2">
        <v>3.09</v>
      </c>
      <c r="AP2679" s="2">
        <v>7</v>
      </c>
      <c r="AQ2679" s="2">
        <v>44.2</v>
      </c>
      <c r="AR2679" s="2">
        <v>5.4634</v>
      </c>
      <c r="AS2679" s="2">
        <v>7.43</v>
      </c>
      <c r="AT2679" s="2">
        <v>12.6</v>
      </c>
      <c r="AU2679" s="2">
        <v>58.8</v>
      </c>
      <c r="AV2679" s="2">
        <v>26.520199999999999</v>
      </c>
      <c r="AW2679" s="2">
        <v>5.59</v>
      </c>
      <c r="AX2679" s="2">
        <v>10.7</v>
      </c>
      <c r="AY2679" s="2">
        <v>52.2</v>
      </c>
      <c r="AZ2679" s="2">
        <v>26.0303</v>
      </c>
      <c r="BA2679" s="2">
        <v>3.11</v>
      </c>
      <c r="BB2679" s="2">
        <v>8.3000000000000007</v>
      </c>
      <c r="BC2679" s="2">
        <v>37.4</v>
      </c>
      <c r="BD2679" s="2">
        <v>19.268899999999999</v>
      </c>
      <c r="BE2679" s="4"/>
      <c r="BF2679" s="4"/>
    </row>
    <row r="2680" spans="1:58" x14ac:dyDescent="0.2">
      <c r="A2680" s="29">
        <v>2679</v>
      </c>
      <c r="B2680" s="7" t="s">
        <v>36</v>
      </c>
      <c r="C2680" s="3">
        <v>40014</v>
      </c>
      <c r="D2680" s="4" t="s">
        <v>13</v>
      </c>
      <c r="E2680" s="4" t="s">
        <v>163</v>
      </c>
      <c r="F2680" s="5" t="s">
        <v>188</v>
      </c>
      <c r="G2680" s="6">
        <v>0.91874999999999996</v>
      </c>
      <c r="H2680" s="6">
        <v>0.94444444444444453</v>
      </c>
      <c r="I2680" s="85">
        <f t="shared" si="41"/>
        <v>37.000000000000185</v>
      </c>
      <c r="J2680" s="86">
        <f>I2680*Segmentos!$D$7*(AH2680%)*IF(ISNUMBER(AI2680),AI2680%,0)</f>
        <v>2531599.2000000128</v>
      </c>
      <c r="K2680" s="86">
        <f>I2680*Segmentos!$D$7*(AL2680%)*IF(ISNUMBER(AM2680),AM2680%,0)</f>
        <v>3726077.6000000187</v>
      </c>
      <c r="L2680" s="4"/>
      <c r="M2680" s="2">
        <v>21.35</v>
      </c>
      <c r="N2680" s="2">
        <v>29.1</v>
      </c>
      <c r="O2680" s="2">
        <v>73.3</v>
      </c>
      <c r="P2680" s="2">
        <v>83.816100000000006</v>
      </c>
      <c r="Q2680" s="2">
        <v>14.73</v>
      </c>
      <c r="R2680" s="2">
        <v>20.8</v>
      </c>
      <c r="S2680" s="2">
        <v>70.8</v>
      </c>
      <c r="T2680" s="2">
        <v>9.6442999999999994</v>
      </c>
      <c r="U2680" s="2">
        <v>20.51</v>
      </c>
      <c r="V2680" s="2">
        <v>29.9</v>
      </c>
      <c r="W2680" s="2">
        <v>68.599999999999994</v>
      </c>
      <c r="X2680" s="2">
        <v>16.8813</v>
      </c>
      <c r="Y2680" s="2">
        <v>23.38</v>
      </c>
      <c r="Z2680" s="2">
        <v>33.5</v>
      </c>
      <c r="AA2680" s="2">
        <v>69.8</v>
      </c>
      <c r="AB2680" s="2">
        <v>27.095800000000001</v>
      </c>
      <c r="AC2680" s="2">
        <v>23.43</v>
      </c>
      <c r="AD2680" s="2">
        <v>29</v>
      </c>
      <c r="AE2680" s="2">
        <v>80.900000000000006</v>
      </c>
      <c r="AF2680" s="2">
        <v>30.194700000000001</v>
      </c>
      <c r="AG2680" s="2">
        <v>17.079999999999998</v>
      </c>
      <c r="AH2680" s="22">
        <v>23.4</v>
      </c>
      <c r="AI2680" s="22">
        <v>73.099999999999994</v>
      </c>
      <c r="AJ2680" s="22">
        <v>31.8096</v>
      </c>
      <c r="AK2680" s="18">
        <v>25.21</v>
      </c>
      <c r="AL2680" s="18">
        <v>34.299999999999997</v>
      </c>
      <c r="AM2680" s="18">
        <v>73.400000000000006</v>
      </c>
      <c r="AN2680" s="2">
        <v>52.006500000000003</v>
      </c>
      <c r="AO2680" s="2">
        <v>18.100000000000001</v>
      </c>
      <c r="AP2680" s="2">
        <v>24.2</v>
      </c>
      <c r="AQ2680" s="2">
        <v>74.900000000000006</v>
      </c>
      <c r="AR2680" s="2">
        <v>7.7618</v>
      </c>
      <c r="AS2680" s="2">
        <v>21.62</v>
      </c>
      <c r="AT2680" s="2">
        <v>29.8</v>
      </c>
      <c r="AU2680" s="2">
        <v>72.599999999999994</v>
      </c>
      <c r="AV2680" s="2">
        <v>18.695799999999998</v>
      </c>
      <c r="AW2680" s="2">
        <v>22.3</v>
      </c>
      <c r="AX2680" s="2">
        <v>28.6</v>
      </c>
      <c r="AY2680" s="2">
        <v>78</v>
      </c>
      <c r="AZ2680" s="2">
        <v>25.166599999999999</v>
      </c>
      <c r="BA2680" s="2">
        <v>21.42</v>
      </c>
      <c r="BB2680" s="2">
        <v>30.6</v>
      </c>
      <c r="BC2680" s="2">
        <v>70</v>
      </c>
      <c r="BD2680" s="2">
        <v>32.191899999999997</v>
      </c>
      <c r="BE2680" s="4"/>
      <c r="BF2680" s="4"/>
    </row>
    <row r="2681" spans="1:58" x14ac:dyDescent="0.2">
      <c r="A2681" s="29">
        <v>2680</v>
      </c>
      <c r="B2681" s="7" t="s">
        <v>88</v>
      </c>
      <c r="C2681" s="3">
        <v>40014</v>
      </c>
      <c r="D2681" s="4" t="s">
        <v>13</v>
      </c>
      <c r="E2681" s="4" t="s">
        <v>163</v>
      </c>
      <c r="F2681" s="5" t="s">
        <v>188</v>
      </c>
      <c r="G2681" s="6">
        <v>0.91736111111111107</v>
      </c>
      <c r="H2681" s="6">
        <v>0.91874999999999996</v>
      </c>
      <c r="I2681" s="85">
        <f t="shared" si="41"/>
        <v>1.9999999999999929</v>
      </c>
      <c r="J2681" s="86">
        <f>I2681*Segmentos!$D$7*(AH2681%)*IF(ISNUMBER(AI2681),AI2681%,0)</f>
        <v>110169.59999999961</v>
      </c>
      <c r="K2681" s="86">
        <f>I2681*Segmentos!$D$7*(AL2681%)*IF(ISNUMBER(AM2681),AM2681%,0)</f>
        <v>167782.39999999938</v>
      </c>
      <c r="L2681" s="4"/>
      <c r="M2681" s="2">
        <v>17.579999999999998</v>
      </c>
      <c r="N2681" s="2">
        <v>19.100000000000001</v>
      </c>
      <c r="O2681" s="2">
        <v>91.9</v>
      </c>
      <c r="P2681" s="2">
        <v>84.416799999999995</v>
      </c>
      <c r="Q2681" s="2">
        <v>12.44</v>
      </c>
      <c r="R2681" s="2">
        <v>13.9</v>
      </c>
      <c r="S2681" s="2">
        <v>89.2</v>
      </c>
      <c r="T2681" s="2">
        <v>9.9634</v>
      </c>
      <c r="U2681" s="2">
        <v>14.8</v>
      </c>
      <c r="V2681" s="2">
        <v>16.2</v>
      </c>
      <c r="W2681" s="2">
        <v>91.3</v>
      </c>
      <c r="X2681" s="2">
        <v>14.8988</v>
      </c>
      <c r="Y2681" s="2">
        <v>17.88</v>
      </c>
      <c r="Z2681" s="2">
        <v>19.3</v>
      </c>
      <c r="AA2681" s="2">
        <v>92.4</v>
      </c>
      <c r="AB2681" s="2">
        <v>25.3429</v>
      </c>
      <c r="AC2681" s="2">
        <v>21.7</v>
      </c>
      <c r="AD2681" s="2">
        <v>23.4</v>
      </c>
      <c r="AE2681" s="2">
        <v>92.7</v>
      </c>
      <c r="AF2681" s="2">
        <v>34.2117</v>
      </c>
      <c r="AG2681" s="2">
        <v>13.81</v>
      </c>
      <c r="AH2681" s="22">
        <v>15.2</v>
      </c>
      <c r="AI2681" s="22">
        <v>90.6</v>
      </c>
      <c r="AJ2681" s="22">
        <v>31.457899999999999</v>
      </c>
      <c r="AK2681" s="18">
        <v>20.98</v>
      </c>
      <c r="AL2681" s="18">
        <v>22.6</v>
      </c>
      <c r="AM2681" s="18">
        <v>92.8</v>
      </c>
      <c r="AN2681" s="2">
        <v>52.9589</v>
      </c>
      <c r="AO2681" s="2">
        <v>15.39</v>
      </c>
      <c r="AP2681" s="2">
        <v>16.600000000000001</v>
      </c>
      <c r="AQ2681" s="2">
        <v>92.7</v>
      </c>
      <c r="AR2681" s="2">
        <v>8.0731000000000002</v>
      </c>
      <c r="AS2681" s="2">
        <v>17.43</v>
      </c>
      <c r="AT2681" s="2">
        <v>18.8</v>
      </c>
      <c r="AU2681" s="2">
        <v>92.5</v>
      </c>
      <c r="AV2681" s="2">
        <v>18.4315</v>
      </c>
      <c r="AW2681" s="2">
        <v>17.149999999999999</v>
      </c>
      <c r="AX2681" s="2">
        <v>18.7</v>
      </c>
      <c r="AY2681" s="2">
        <v>92</v>
      </c>
      <c r="AZ2681" s="2">
        <v>23.6813</v>
      </c>
      <c r="BA2681" s="2">
        <v>18.62</v>
      </c>
      <c r="BB2681" s="2">
        <v>20.399999999999999</v>
      </c>
      <c r="BC2681" s="2">
        <v>91.5</v>
      </c>
      <c r="BD2681" s="2">
        <v>34.230899999999998</v>
      </c>
      <c r="BE2681" s="4"/>
      <c r="BF2681" s="4"/>
    </row>
    <row r="2682" spans="1:58" x14ac:dyDescent="0.2">
      <c r="A2682" s="29">
        <v>2681</v>
      </c>
      <c r="B2682" s="7" t="s">
        <v>20</v>
      </c>
      <c r="C2682" s="3">
        <v>40014</v>
      </c>
      <c r="D2682" s="4" t="s">
        <v>17</v>
      </c>
      <c r="E2682" s="4" t="s">
        <v>169</v>
      </c>
      <c r="F2682" s="5" t="s">
        <v>188</v>
      </c>
      <c r="G2682" s="6">
        <v>0.91666666666666663</v>
      </c>
      <c r="H2682" s="6">
        <v>0.95833333333333337</v>
      </c>
      <c r="I2682" s="85">
        <f t="shared" si="41"/>
        <v>60.000000000000107</v>
      </c>
      <c r="J2682" s="86">
        <f>I2682*Segmentos!$D$7*(AH2682%)*IF(ISNUMBER(AI2682),AI2682%,0)</f>
        <v>57288.000000000102</v>
      </c>
      <c r="K2682" s="86">
        <f>I2682*Segmentos!$D$7*(AL2682%)*IF(ISNUMBER(AM2682),AM2682%,0)</f>
        <v>52920.00000000008</v>
      </c>
      <c r="L2682" s="4"/>
      <c r="M2682" s="2">
        <v>0.23</v>
      </c>
      <c r="N2682" s="2">
        <v>0.9</v>
      </c>
      <c r="O2682" s="2">
        <v>25.8</v>
      </c>
      <c r="P2682" s="2">
        <v>72.118499999999997</v>
      </c>
      <c r="Q2682" s="2">
        <v>0.01</v>
      </c>
      <c r="R2682" s="2">
        <v>0.6</v>
      </c>
      <c r="S2682" s="2">
        <v>1.7</v>
      </c>
      <c r="T2682" s="2">
        <v>0.52010000000000001</v>
      </c>
      <c r="U2682" s="2">
        <v>0.28999999999999998</v>
      </c>
      <c r="V2682" s="2">
        <v>0.4</v>
      </c>
      <c r="W2682" s="2">
        <v>81.7</v>
      </c>
      <c r="X2682" s="2">
        <v>18.942900000000002</v>
      </c>
      <c r="Y2682" s="2">
        <v>0.11</v>
      </c>
      <c r="Z2682" s="2">
        <v>0.6</v>
      </c>
      <c r="AA2682" s="2">
        <v>19.5</v>
      </c>
      <c r="AB2682" s="2">
        <v>10.082700000000001</v>
      </c>
      <c r="AC2682" s="2">
        <v>0.42</v>
      </c>
      <c r="AD2682" s="2">
        <v>1.7</v>
      </c>
      <c r="AE2682" s="2">
        <v>24.5</v>
      </c>
      <c r="AF2682" s="2">
        <v>42.572800000000001</v>
      </c>
      <c r="AG2682" s="2">
        <v>0.25</v>
      </c>
      <c r="AH2682" s="22">
        <v>1.1000000000000001</v>
      </c>
      <c r="AI2682" s="22">
        <v>21.7</v>
      </c>
      <c r="AJ2682" s="22">
        <v>35.805500000000002</v>
      </c>
      <c r="AK2682" s="18">
        <v>0.23</v>
      </c>
      <c r="AL2682" s="18">
        <v>0.7</v>
      </c>
      <c r="AM2682" s="18">
        <v>31.5</v>
      </c>
      <c r="AN2682" s="2">
        <v>36.313000000000002</v>
      </c>
      <c r="AO2682" s="2">
        <v>0.01</v>
      </c>
      <c r="AP2682" s="2">
        <v>0.2</v>
      </c>
      <c r="AQ2682" s="2">
        <v>5.8</v>
      </c>
      <c r="AR2682" s="2">
        <v>0.37709999999999999</v>
      </c>
      <c r="AS2682" s="2">
        <v>0.44</v>
      </c>
      <c r="AT2682" s="2">
        <v>1.1000000000000001</v>
      </c>
      <c r="AU2682" s="2">
        <v>41.2</v>
      </c>
      <c r="AV2682" s="2">
        <v>29.844000000000001</v>
      </c>
      <c r="AW2682" s="2">
        <v>0.36</v>
      </c>
      <c r="AX2682" s="2">
        <v>1</v>
      </c>
      <c r="AY2682" s="2">
        <v>34.799999999999997</v>
      </c>
      <c r="AZ2682" s="2">
        <v>32.081299999999999</v>
      </c>
      <c r="BA2682" s="2">
        <v>0.08</v>
      </c>
      <c r="BB2682" s="2">
        <v>0.9</v>
      </c>
      <c r="BC2682" s="2">
        <v>9</v>
      </c>
      <c r="BD2682" s="2">
        <v>9.8160000000000007</v>
      </c>
      <c r="BE2682" s="4"/>
      <c r="BF2682" s="4"/>
    </row>
    <row r="2683" spans="1:58" x14ac:dyDescent="0.2">
      <c r="A2683" s="29">
        <v>2682</v>
      </c>
      <c r="B2683" s="7" t="s">
        <v>11</v>
      </c>
      <c r="C2683" s="3">
        <v>40014</v>
      </c>
      <c r="D2683" s="4" t="s">
        <v>8</v>
      </c>
      <c r="E2683" s="4" t="s">
        <v>166</v>
      </c>
      <c r="F2683" s="5" t="s">
        <v>188</v>
      </c>
      <c r="G2683" s="6">
        <v>0.90972222222222221</v>
      </c>
      <c r="H2683" s="6">
        <v>0.91111111111111109</v>
      </c>
      <c r="I2683" s="85">
        <f t="shared" si="41"/>
        <v>1.9999999999999929</v>
      </c>
      <c r="J2683" s="86">
        <f>I2683*Segmentos!$D$7*(AH2683%)*IF(ISNUMBER(AI2683),AI2683%,0)</f>
        <v>36160.799999999872</v>
      </c>
      <c r="K2683" s="86">
        <f>I2683*Segmentos!$D$7*(AL2683%)*IF(ISNUMBER(AM2683),AM2683%,0)</f>
        <v>29375.999999999898</v>
      </c>
      <c r="L2683" s="4"/>
      <c r="M2683" s="2">
        <v>4.0599999999999996</v>
      </c>
      <c r="N2683" s="2">
        <v>5</v>
      </c>
      <c r="O2683" s="2">
        <v>80.400000000000006</v>
      </c>
      <c r="P2683" s="2">
        <v>85.519499999999994</v>
      </c>
      <c r="Q2683" s="2">
        <v>2.19</v>
      </c>
      <c r="R2683" s="2">
        <v>2.5</v>
      </c>
      <c r="S2683" s="2">
        <v>86.5</v>
      </c>
      <c r="T2683" s="2">
        <v>7.6893000000000002</v>
      </c>
      <c r="U2683" s="2">
        <v>4.33</v>
      </c>
      <c r="V2683" s="2">
        <v>5.5</v>
      </c>
      <c r="W2683" s="2">
        <v>78.400000000000006</v>
      </c>
      <c r="X2683" s="2">
        <v>19.142700000000001</v>
      </c>
      <c r="Y2683" s="2">
        <v>3.95</v>
      </c>
      <c r="Z2683" s="2">
        <v>5.4</v>
      </c>
      <c r="AA2683" s="2">
        <v>73.8</v>
      </c>
      <c r="AB2683" s="2">
        <v>24.584399999999999</v>
      </c>
      <c r="AC2683" s="2">
        <v>4.93</v>
      </c>
      <c r="AD2683" s="2">
        <v>5.7</v>
      </c>
      <c r="AE2683" s="2">
        <v>85.7</v>
      </c>
      <c r="AF2683" s="2">
        <v>34.103200000000001</v>
      </c>
      <c r="AG2683" s="2">
        <v>4.5199999999999996</v>
      </c>
      <c r="AH2683" s="22">
        <v>5.7</v>
      </c>
      <c r="AI2683" s="22">
        <v>79.3</v>
      </c>
      <c r="AJ2683" s="22">
        <v>45.1813</v>
      </c>
      <c r="AK2683" s="18">
        <v>3.64</v>
      </c>
      <c r="AL2683" s="18">
        <v>4.5</v>
      </c>
      <c r="AM2683" s="18">
        <v>81.599999999999994</v>
      </c>
      <c r="AN2683" s="2">
        <v>40.338200000000001</v>
      </c>
      <c r="AO2683" s="2">
        <v>0.87</v>
      </c>
      <c r="AP2683" s="2">
        <v>1.2</v>
      </c>
      <c r="AQ2683" s="2">
        <v>71.5</v>
      </c>
      <c r="AR2683" s="2">
        <v>1.9991000000000001</v>
      </c>
      <c r="AS2683" s="2">
        <v>3.19</v>
      </c>
      <c r="AT2683" s="2">
        <v>4.2</v>
      </c>
      <c r="AU2683" s="2">
        <v>75.2</v>
      </c>
      <c r="AV2683" s="2">
        <v>14.7957</v>
      </c>
      <c r="AW2683" s="2">
        <v>4.8899999999999997</v>
      </c>
      <c r="AX2683" s="2">
        <v>6.1</v>
      </c>
      <c r="AY2683" s="2">
        <v>80.900000000000006</v>
      </c>
      <c r="AZ2683" s="2">
        <v>29.670999999999999</v>
      </c>
      <c r="BA2683" s="2">
        <v>4.84</v>
      </c>
      <c r="BB2683" s="2">
        <v>5.9</v>
      </c>
      <c r="BC2683" s="2">
        <v>82.7</v>
      </c>
      <c r="BD2683" s="2">
        <v>39.053800000000003</v>
      </c>
      <c r="BE2683" s="4"/>
      <c r="BF2683" s="4"/>
    </row>
    <row r="2684" spans="1:58" x14ac:dyDescent="0.2">
      <c r="A2684" s="29">
        <v>2683</v>
      </c>
      <c r="B2684" s="7" t="s">
        <v>11</v>
      </c>
      <c r="C2684" s="3">
        <v>40014</v>
      </c>
      <c r="D2684" s="4" t="s">
        <v>0</v>
      </c>
      <c r="E2684" s="4" t="s">
        <v>166</v>
      </c>
      <c r="F2684" s="5" t="s">
        <v>188</v>
      </c>
      <c r="G2684" s="6">
        <v>0.91388888888888886</v>
      </c>
      <c r="H2684" s="6">
        <v>0.9159722222222223</v>
      </c>
      <c r="I2684" s="85">
        <f t="shared" si="41"/>
        <v>3.0000000000001492</v>
      </c>
      <c r="J2684" s="86">
        <f>I2684*Segmentos!$D$7*(AH2684%)*IF(ISNUMBER(AI2684),AI2684%,0)</f>
        <v>48240.000000002401</v>
      </c>
      <c r="K2684" s="86">
        <f>I2684*Segmentos!$D$7*(AL2684%)*IF(ISNUMBER(AM2684),AM2684%,0)</f>
        <v>60076.800000002979</v>
      </c>
      <c r="L2684" s="4"/>
      <c r="M2684" s="2">
        <v>4.53</v>
      </c>
      <c r="N2684" s="2">
        <v>5.3</v>
      </c>
      <c r="O2684" s="2">
        <v>85.3</v>
      </c>
      <c r="P2684" s="2">
        <v>84.087900000000005</v>
      </c>
      <c r="Q2684" s="2">
        <v>2.82</v>
      </c>
      <c r="R2684" s="2">
        <v>3.4</v>
      </c>
      <c r="S2684" s="2">
        <v>83.9</v>
      </c>
      <c r="T2684" s="2">
        <v>8.7173999999999996</v>
      </c>
      <c r="U2684" s="2">
        <v>3.51</v>
      </c>
      <c r="V2684" s="2">
        <v>4</v>
      </c>
      <c r="W2684" s="2">
        <v>88.3</v>
      </c>
      <c r="X2684" s="2">
        <v>13.6304</v>
      </c>
      <c r="Y2684" s="2">
        <v>4.03</v>
      </c>
      <c r="Z2684" s="2">
        <v>5.3</v>
      </c>
      <c r="AA2684" s="2">
        <v>75.599999999999994</v>
      </c>
      <c r="AB2684" s="2">
        <v>22.053100000000001</v>
      </c>
      <c r="AC2684" s="2">
        <v>6.52</v>
      </c>
      <c r="AD2684" s="2">
        <v>7.2</v>
      </c>
      <c r="AE2684" s="2">
        <v>91.1</v>
      </c>
      <c r="AF2684" s="2">
        <v>39.686999999999998</v>
      </c>
      <c r="AG2684" s="2">
        <v>4.04</v>
      </c>
      <c r="AH2684" s="22">
        <v>5</v>
      </c>
      <c r="AI2684" s="22">
        <v>80.400000000000006</v>
      </c>
      <c r="AJ2684" s="22">
        <v>35.524799999999999</v>
      </c>
      <c r="AK2684" s="18">
        <v>4.9800000000000004</v>
      </c>
      <c r="AL2684" s="18">
        <v>5.6</v>
      </c>
      <c r="AM2684" s="18">
        <v>89.4</v>
      </c>
      <c r="AN2684" s="2">
        <v>48.563099999999999</v>
      </c>
      <c r="AO2684" s="2">
        <v>4.93</v>
      </c>
      <c r="AP2684" s="2">
        <v>5.6</v>
      </c>
      <c r="AQ2684" s="2">
        <v>88.1</v>
      </c>
      <c r="AR2684" s="2">
        <v>9.9908000000000001</v>
      </c>
      <c r="AS2684" s="2">
        <v>4.5999999999999996</v>
      </c>
      <c r="AT2684" s="2">
        <v>5.3</v>
      </c>
      <c r="AU2684" s="2">
        <v>87.1</v>
      </c>
      <c r="AV2684" s="2">
        <v>18.780100000000001</v>
      </c>
      <c r="AW2684" s="2">
        <v>6.31</v>
      </c>
      <c r="AX2684" s="2">
        <v>6.9</v>
      </c>
      <c r="AY2684" s="2">
        <v>91.9</v>
      </c>
      <c r="AZ2684" s="2">
        <v>33.663200000000003</v>
      </c>
      <c r="BA2684" s="2">
        <v>3.05</v>
      </c>
      <c r="BB2684" s="2">
        <v>4.0999999999999996</v>
      </c>
      <c r="BC2684" s="2">
        <v>74.7</v>
      </c>
      <c r="BD2684" s="2">
        <v>21.6538</v>
      </c>
      <c r="BE2684" s="4"/>
      <c r="BF2684" s="4"/>
    </row>
    <row r="2685" spans="1:58" x14ac:dyDescent="0.2">
      <c r="A2685" s="29">
        <v>2684</v>
      </c>
      <c r="B2685" s="7" t="s">
        <v>6</v>
      </c>
      <c r="C2685" s="3">
        <v>40014</v>
      </c>
      <c r="D2685" s="4" t="s">
        <v>3</v>
      </c>
      <c r="E2685" s="4" t="s">
        <v>166</v>
      </c>
      <c r="F2685" s="5" t="s">
        <v>188</v>
      </c>
      <c r="G2685" s="6">
        <v>0.90833333333333333</v>
      </c>
      <c r="H2685" s="6">
        <v>0.90972222222222221</v>
      </c>
      <c r="I2685" s="85">
        <f t="shared" si="41"/>
        <v>1.9999999999999929</v>
      </c>
      <c r="J2685" s="86">
        <f>I2685*Segmentos!$D$7*(AH2685%)*IF(ISNUMBER(AI2685),AI2685%,0)</f>
        <v>64358.399999999776</v>
      </c>
      <c r="K2685" s="86">
        <f>I2685*Segmentos!$D$7*(AL2685%)*IF(ISNUMBER(AM2685),AM2685%,0)</f>
        <v>54885.599999999802</v>
      </c>
      <c r="L2685" s="4"/>
      <c r="M2685" s="2">
        <v>7.4</v>
      </c>
      <c r="N2685" s="2">
        <v>8.6</v>
      </c>
      <c r="O2685" s="2">
        <v>86.3</v>
      </c>
      <c r="P2685" s="2">
        <v>85.696200000000005</v>
      </c>
      <c r="Q2685" s="2">
        <v>4.0999999999999996</v>
      </c>
      <c r="R2685" s="2">
        <v>4.4000000000000004</v>
      </c>
      <c r="S2685" s="2">
        <v>94.1</v>
      </c>
      <c r="T2685" s="2">
        <v>7.9203999999999999</v>
      </c>
      <c r="U2685" s="2">
        <v>6.97</v>
      </c>
      <c r="V2685" s="2">
        <v>8.6</v>
      </c>
      <c r="W2685" s="2">
        <v>81.3</v>
      </c>
      <c r="X2685" s="2">
        <v>16.9206</v>
      </c>
      <c r="Y2685" s="2">
        <v>7.45</v>
      </c>
      <c r="Z2685" s="2">
        <v>9.1</v>
      </c>
      <c r="AA2685" s="2">
        <v>81.7</v>
      </c>
      <c r="AB2685" s="2">
        <v>25.484200000000001</v>
      </c>
      <c r="AC2685" s="2">
        <v>9.3000000000000007</v>
      </c>
      <c r="AD2685" s="2">
        <v>10.199999999999999</v>
      </c>
      <c r="AE2685" s="2">
        <v>91</v>
      </c>
      <c r="AF2685" s="2">
        <v>35.371000000000002</v>
      </c>
      <c r="AG2685" s="2">
        <v>8.01</v>
      </c>
      <c r="AH2685" s="22">
        <v>9.6</v>
      </c>
      <c r="AI2685" s="22">
        <v>83.8</v>
      </c>
      <c r="AJ2685" s="22">
        <v>43.989400000000003</v>
      </c>
      <c r="AK2685" s="18">
        <v>6.85</v>
      </c>
      <c r="AL2685" s="18">
        <v>7.7</v>
      </c>
      <c r="AM2685" s="18">
        <v>89.1</v>
      </c>
      <c r="AN2685" s="2">
        <v>41.706899999999997</v>
      </c>
      <c r="AO2685" s="2">
        <v>3.21</v>
      </c>
      <c r="AP2685" s="2">
        <v>3.9</v>
      </c>
      <c r="AQ2685" s="2">
        <v>83</v>
      </c>
      <c r="AR2685" s="2">
        <v>4.0667</v>
      </c>
      <c r="AS2685" s="2">
        <v>5.08</v>
      </c>
      <c r="AT2685" s="2">
        <v>5.9</v>
      </c>
      <c r="AU2685" s="2">
        <v>86</v>
      </c>
      <c r="AV2685" s="2">
        <v>12.9537</v>
      </c>
      <c r="AW2685" s="2">
        <v>8.1999999999999993</v>
      </c>
      <c r="AX2685" s="2">
        <v>9.5</v>
      </c>
      <c r="AY2685" s="2">
        <v>86.6</v>
      </c>
      <c r="AZ2685" s="2">
        <v>27.301400000000001</v>
      </c>
      <c r="BA2685" s="2">
        <v>9.33</v>
      </c>
      <c r="BB2685" s="2">
        <v>10.8</v>
      </c>
      <c r="BC2685" s="2">
        <v>86.5</v>
      </c>
      <c r="BD2685" s="2">
        <v>41.374400000000001</v>
      </c>
      <c r="BE2685" s="4"/>
      <c r="BF2685" s="4"/>
    </row>
    <row r="2686" spans="1:58" x14ac:dyDescent="0.2">
      <c r="A2686" s="29">
        <v>2685</v>
      </c>
      <c r="B2686" s="7" t="s">
        <v>31</v>
      </c>
      <c r="C2686" s="3">
        <v>40014</v>
      </c>
      <c r="D2686" s="4" t="s">
        <v>28</v>
      </c>
      <c r="E2686" s="4" t="s">
        <v>166</v>
      </c>
      <c r="F2686" s="5" t="s">
        <v>188</v>
      </c>
      <c r="G2686" s="6">
        <v>0.91041666666666676</v>
      </c>
      <c r="H2686" s="6">
        <v>0.9145833333333333</v>
      </c>
      <c r="I2686" s="85">
        <f t="shared" si="41"/>
        <v>5.9999999999998188</v>
      </c>
      <c r="J2686" s="86">
        <f>I2686*Segmentos!$D$7*(AH2686%)*IF(ISNUMBER(AI2686),AI2686%,0)</f>
        <v>16847.999999999491</v>
      </c>
      <c r="K2686" s="86">
        <f>I2686*Segmentos!$D$7*(AL2686%)*IF(ISNUMBER(AM2686),AM2686%,0)</f>
        <v>38759.999999998829</v>
      </c>
      <c r="L2686" s="4"/>
      <c r="M2686" s="2">
        <v>1.17</v>
      </c>
      <c r="N2686" s="2">
        <v>2.2999999999999998</v>
      </c>
      <c r="O2686" s="2">
        <v>50.1</v>
      </c>
      <c r="P2686" s="2">
        <v>90.354699999999994</v>
      </c>
      <c r="Q2686" s="2">
        <v>1.1000000000000001</v>
      </c>
      <c r="R2686" s="2">
        <v>1.9</v>
      </c>
      <c r="S2686" s="2">
        <v>59</v>
      </c>
      <c r="T2686" s="2">
        <v>14.071400000000001</v>
      </c>
      <c r="U2686" s="2">
        <v>1.59</v>
      </c>
      <c r="V2686" s="2">
        <v>2.9</v>
      </c>
      <c r="W2686" s="2">
        <v>54.3</v>
      </c>
      <c r="X2686" s="2">
        <v>25.649899999999999</v>
      </c>
      <c r="Y2686" s="2">
        <v>0.38</v>
      </c>
      <c r="Z2686" s="2">
        <v>1.4</v>
      </c>
      <c r="AA2686" s="2">
        <v>27.1</v>
      </c>
      <c r="AB2686" s="2">
        <v>8.6506000000000007</v>
      </c>
      <c r="AC2686" s="2">
        <v>1.66</v>
      </c>
      <c r="AD2686" s="2">
        <v>3.1</v>
      </c>
      <c r="AE2686" s="2">
        <v>54.4</v>
      </c>
      <c r="AF2686" s="2">
        <v>41.982799999999997</v>
      </c>
      <c r="AG2686" s="2">
        <v>0.7</v>
      </c>
      <c r="AH2686" s="22">
        <v>1.2</v>
      </c>
      <c r="AI2686" s="22">
        <v>58.5</v>
      </c>
      <c r="AJ2686" s="22">
        <v>25.414999999999999</v>
      </c>
      <c r="AK2686" s="18">
        <v>1.6</v>
      </c>
      <c r="AL2686" s="18">
        <v>3.4</v>
      </c>
      <c r="AM2686" s="18">
        <v>47.5</v>
      </c>
      <c r="AN2686" s="2">
        <v>64.939700000000002</v>
      </c>
      <c r="AO2686" s="2">
        <v>0.15</v>
      </c>
      <c r="AP2686" s="2">
        <v>0.5</v>
      </c>
      <c r="AQ2686" s="2">
        <v>31</v>
      </c>
      <c r="AR2686" s="2">
        <v>1.2678</v>
      </c>
      <c r="AS2686" s="2">
        <v>2.0699999999999998</v>
      </c>
      <c r="AT2686" s="2">
        <v>3.3</v>
      </c>
      <c r="AU2686" s="2">
        <v>62.1</v>
      </c>
      <c r="AV2686" s="2">
        <v>35.092100000000002</v>
      </c>
      <c r="AW2686" s="2">
        <v>1.19</v>
      </c>
      <c r="AX2686" s="2">
        <v>1.9</v>
      </c>
      <c r="AY2686" s="2">
        <v>61.6</v>
      </c>
      <c r="AZ2686" s="2">
        <v>26.249400000000001</v>
      </c>
      <c r="BA2686" s="2">
        <v>0.94</v>
      </c>
      <c r="BB2686" s="2">
        <v>2.6</v>
      </c>
      <c r="BC2686" s="2">
        <v>36</v>
      </c>
      <c r="BD2686" s="2">
        <v>27.7454</v>
      </c>
      <c r="BE2686" s="4"/>
      <c r="BF2686" s="4"/>
    </row>
    <row r="2687" spans="1:58" x14ac:dyDescent="0.2">
      <c r="A2687" s="29">
        <v>2686</v>
      </c>
      <c r="B2687" s="7" t="s">
        <v>108</v>
      </c>
      <c r="C2687" s="3">
        <v>40014</v>
      </c>
      <c r="D2687" s="4" t="s">
        <v>3</v>
      </c>
      <c r="E2687" s="4" t="s">
        <v>167</v>
      </c>
      <c r="F2687" s="5" t="s">
        <v>188</v>
      </c>
      <c r="G2687" s="6">
        <v>0.91666666666666663</v>
      </c>
      <c r="H2687" s="6">
        <v>0.97083333333333333</v>
      </c>
      <c r="I2687" s="85">
        <f t="shared" si="41"/>
        <v>78.000000000000043</v>
      </c>
      <c r="J2687" s="86">
        <f>I2687*Segmentos!$D$7*(AH2687%)*IF(ISNUMBER(AI2687),AI2687%,0)</f>
        <v>1461751.2000000009</v>
      </c>
      <c r="K2687" s="86">
        <f>I2687*Segmentos!$D$7*(AL2687%)*IF(ISNUMBER(AM2687),AM2687%,0)</f>
        <v>1191340.800000001</v>
      </c>
      <c r="L2687" s="4"/>
      <c r="M2687" s="2">
        <v>4.2300000000000004</v>
      </c>
      <c r="N2687" s="2">
        <v>15.5</v>
      </c>
      <c r="O2687" s="2">
        <v>27.4</v>
      </c>
      <c r="P2687" s="2">
        <v>85.128600000000006</v>
      </c>
      <c r="Q2687" s="2">
        <v>2.94</v>
      </c>
      <c r="R2687" s="2">
        <v>12.1</v>
      </c>
      <c r="S2687" s="2">
        <v>24.4</v>
      </c>
      <c r="T2687" s="2">
        <v>9.8559999999999999</v>
      </c>
      <c r="U2687" s="2">
        <v>4.45</v>
      </c>
      <c r="V2687" s="2">
        <v>15.7</v>
      </c>
      <c r="W2687" s="2">
        <v>28.4</v>
      </c>
      <c r="X2687" s="2">
        <v>18.754799999999999</v>
      </c>
      <c r="Y2687" s="2">
        <v>3.37</v>
      </c>
      <c r="Z2687" s="2">
        <v>16.399999999999999</v>
      </c>
      <c r="AA2687" s="2">
        <v>20.6</v>
      </c>
      <c r="AB2687" s="2">
        <v>20.024999999999999</v>
      </c>
      <c r="AC2687" s="2">
        <v>5.53</v>
      </c>
      <c r="AD2687" s="2">
        <v>16.2</v>
      </c>
      <c r="AE2687" s="2">
        <v>34.1</v>
      </c>
      <c r="AF2687" s="2">
        <v>36.492800000000003</v>
      </c>
      <c r="AG2687" s="2">
        <v>4.6900000000000004</v>
      </c>
      <c r="AH2687" s="22">
        <v>16.100000000000001</v>
      </c>
      <c r="AI2687" s="22">
        <v>29.1</v>
      </c>
      <c r="AJ2687" s="22">
        <v>44.759300000000003</v>
      </c>
      <c r="AK2687" s="18">
        <v>3.82</v>
      </c>
      <c r="AL2687" s="18">
        <v>14.8</v>
      </c>
      <c r="AM2687" s="18">
        <v>25.8</v>
      </c>
      <c r="AN2687" s="2">
        <v>40.369399999999999</v>
      </c>
      <c r="AO2687" s="2">
        <v>1.44</v>
      </c>
      <c r="AP2687" s="2">
        <v>8.1999999999999993</v>
      </c>
      <c r="AQ2687" s="2">
        <v>17.600000000000001</v>
      </c>
      <c r="AR2687" s="2">
        <v>3.1667999999999998</v>
      </c>
      <c r="AS2687" s="2">
        <v>3.94</v>
      </c>
      <c r="AT2687" s="2">
        <v>15.4</v>
      </c>
      <c r="AU2687" s="2">
        <v>25.5</v>
      </c>
      <c r="AV2687" s="2">
        <v>17.435099999999998</v>
      </c>
      <c r="AW2687" s="2">
        <v>4.1900000000000004</v>
      </c>
      <c r="AX2687" s="2">
        <v>14</v>
      </c>
      <c r="AY2687" s="2">
        <v>29.8</v>
      </c>
      <c r="AZ2687" s="2">
        <v>24.2057</v>
      </c>
      <c r="BA2687" s="2">
        <v>5.24</v>
      </c>
      <c r="BB2687" s="2">
        <v>18.600000000000001</v>
      </c>
      <c r="BC2687" s="2">
        <v>28.2</v>
      </c>
      <c r="BD2687" s="2">
        <v>40.321100000000001</v>
      </c>
      <c r="BE2687" s="4"/>
      <c r="BF2687" s="4"/>
    </row>
    <row r="2688" spans="1:58" x14ac:dyDescent="0.2">
      <c r="A2688" s="29">
        <v>2687</v>
      </c>
      <c r="B2688" s="7" t="s">
        <v>38</v>
      </c>
      <c r="C2688" s="3">
        <v>40014</v>
      </c>
      <c r="D2688" s="4" t="s">
        <v>8</v>
      </c>
      <c r="E2688" s="4" t="s">
        <v>165</v>
      </c>
      <c r="F2688" s="5" t="s">
        <v>188</v>
      </c>
      <c r="G2688" s="6">
        <v>0.81180555555555556</v>
      </c>
      <c r="H2688" s="6">
        <v>0.87361111111111101</v>
      </c>
      <c r="I2688" s="85">
        <f t="shared" si="41"/>
        <v>88.999999999999844</v>
      </c>
      <c r="J2688" s="86">
        <f>I2688*Segmentos!$D$7*(AH2688%)*IF(ISNUMBER(AI2688),AI2688%,0)</f>
        <v>931295.99999999837</v>
      </c>
      <c r="K2688" s="86">
        <f>I2688*Segmentos!$D$7*(AL2688%)*IF(ISNUMBER(AM2688),AM2688%,0)</f>
        <v>1582811.5999999973</v>
      </c>
      <c r="L2688" s="4"/>
      <c r="M2688" s="2">
        <v>3.58</v>
      </c>
      <c r="N2688" s="2">
        <v>14.8</v>
      </c>
      <c r="O2688" s="2">
        <v>24.2</v>
      </c>
      <c r="P2688" s="2">
        <v>79.410499999999999</v>
      </c>
      <c r="Q2688" s="2">
        <v>3.22</v>
      </c>
      <c r="R2688" s="2">
        <v>13.9</v>
      </c>
      <c r="S2688" s="2">
        <v>23.1</v>
      </c>
      <c r="T2688" s="2">
        <v>11.919</v>
      </c>
      <c r="U2688" s="2">
        <v>3.21</v>
      </c>
      <c r="V2688" s="2">
        <v>14.2</v>
      </c>
      <c r="W2688" s="2">
        <v>22.7</v>
      </c>
      <c r="X2688" s="2">
        <v>14.9239</v>
      </c>
      <c r="Y2688" s="2">
        <v>3.65</v>
      </c>
      <c r="Z2688" s="2">
        <v>15.3</v>
      </c>
      <c r="AA2688" s="2">
        <v>23.8</v>
      </c>
      <c r="AB2688" s="2">
        <v>23.865100000000002</v>
      </c>
      <c r="AC2688" s="2">
        <v>3.94</v>
      </c>
      <c r="AD2688" s="2">
        <v>15.1</v>
      </c>
      <c r="AE2688" s="2">
        <v>26.1</v>
      </c>
      <c r="AF2688" s="2">
        <v>28.7026</v>
      </c>
      <c r="AG2688" s="2">
        <v>2.61</v>
      </c>
      <c r="AH2688" s="22">
        <v>12</v>
      </c>
      <c r="AI2688" s="22">
        <v>21.8</v>
      </c>
      <c r="AJ2688" s="22">
        <v>27.479700000000001</v>
      </c>
      <c r="AK2688" s="18">
        <v>4.46</v>
      </c>
      <c r="AL2688" s="18">
        <v>17.3</v>
      </c>
      <c r="AM2688" s="18">
        <v>25.7</v>
      </c>
      <c r="AN2688" s="2">
        <v>51.930900000000001</v>
      </c>
      <c r="AO2688" s="2">
        <v>0.88</v>
      </c>
      <c r="AP2688" s="2">
        <v>5.9</v>
      </c>
      <c r="AQ2688" s="2">
        <v>14.8</v>
      </c>
      <c r="AR2688" s="2">
        <v>2.1242000000000001</v>
      </c>
      <c r="AS2688" s="2">
        <v>1.62</v>
      </c>
      <c r="AT2688" s="2">
        <v>11</v>
      </c>
      <c r="AU2688" s="2">
        <v>14.7</v>
      </c>
      <c r="AV2688" s="2">
        <v>7.9351000000000003</v>
      </c>
      <c r="AW2688" s="2">
        <v>2.62</v>
      </c>
      <c r="AX2688" s="2">
        <v>12.7</v>
      </c>
      <c r="AY2688" s="2">
        <v>20.7</v>
      </c>
      <c r="AZ2688" s="2">
        <v>16.694299999999998</v>
      </c>
      <c r="BA2688" s="2">
        <v>6.2</v>
      </c>
      <c r="BB2688" s="2">
        <v>21</v>
      </c>
      <c r="BC2688" s="2">
        <v>29.5</v>
      </c>
      <c r="BD2688" s="2">
        <v>52.656799999999997</v>
      </c>
      <c r="BE2688" s="4"/>
      <c r="BF2688" s="4"/>
    </row>
    <row r="2689" spans="1:58" x14ac:dyDescent="0.2">
      <c r="A2689" s="29">
        <v>2688</v>
      </c>
      <c r="B2689" s="7" t="s">
        <v>14</v>
      </c>
      <c r="C2689" s="3">
        <v>40014</v>
      </c>
      <c r="D2689" s="4" t="s">
        <v>13</v>
      </c>
      <c r="E2689" s="4" t="s">
        <v>163</v>
      </c>
      <c r="F2689" s="5" t="s">
        <v>188</v>
      </c>
      <c r="G2689" s="6">
        <v>0.85</v>
      </c>
      <c r="H2689" s="6">
        <v>0.875</v>
      </c>
      <c r="I2689" s="85">
        <f t="shared" si="41"/>
        <v>36.000000000000028</v>
      </c>
      <c r="J2689" s="86">
        <f>I2689*Segmentos!$D$7*(AH2689%)*IF(ISNUMBER(AI2689),AI2689%,0)</f>
        <v>1014984.0000000007</v>
      </c>
      <c r="K2689" s="86">
        <f>I2689*Segmentos!$D$7*(AL2689%)*IF(ISNUMBER(AM2689),AM2689%,0)</f>
        <v>1674547.2000000011</v>
      </c>
      <c r="L2689" s="4"/>
      <c r="M2689" s="2">
        <v>9.44</v>
      </c>
      <c r="N2689" s="2">
        <v>14.9</v>
      </c>
      <c r="O2689" s="2">
        <v>63.3</v>
      </c>
      <c r="P2689" s="2">
        <v>87.654700000000005</v>
      </c>
      <c r="Q2689" s="2">
        <v>7.8</v>
      </c>
      <c r="R2689" s="2">
        <v>11.6</v>
      </c>
      <c r="S2689" s="2">
        <v>67.3</v>
      </c>
      <c r="T2689" s="2">
        <v>12.071199999999999</v>
      </c>
      <c r="U2689" s="2">
        <v>7.75</v>
      </c>
      <c r="V2689" s="2">
        <v>13.4</v>
      </c>
      <c r="W2689" s="2">
        <v>57.8</v>
      </c>
      <c r="X2689" s="2">
        <v>15.0837</v>
      </c>
      <c r="Y2689" s="2">
        <v>7.39</v>
      </c>
      <c r="Z2689" s="2">
        <v>12.4</v>
      </c>
      <c r="AA2689" s="2">
        <v>59.8</v>
      </c>
      <c r="AB2689" s="2">
        <v>20.2623</v>
      </c>
      <c r="AC2689" s="2">
        <v>13.21</v>
      </c>
      <c r="AD2689" s="2">
        <v>19.899999999999999</v>
      </c>
      <c r="AE2689" s="2">
        <v>66.5</v>
      </c>
      <c r="AF2689" s="2">
        <v>40.2376</v>
      </c>
      <c r="AG2689" s="2">
        <v>7.04</v>
      </c>
      <c r="AH2689" s="22">
        <v>11.1</v>
      </c>
      <c r="AI2689" s="22">
        <v>63.5</v>
      </c>
      <c r="AJ2689" s="22">
        <v>31.001999999999999</v>
      </c>
      <c r="AK2689" s="18">
        <v>11.61</v>
      </c>
      <c r="AL2689" s="18">
        <v>18.399999999999999</v>
      </c>
      <c r="AM2689" s="18">
        <v>63.2</v>
      </c>
      <c r="AN2689" s="2">
        <v>56.652799999999999</v>
      </c>
      <c r="AO2689" s="2">
        <v>3.21</v>
      </c>
      <c r="AP2689" s="2">
        <v>7.4</v>
      </c>
      <c r="AQ2689" s="2">
        <v>43.6</v>
      </c>
      <c r="AR2689" s="2">
        <v>3.2511000000000001</v>
      </c>
      <c r="AS2689" s="2">
        <v>6.38</v>
      </c>
      <c r="AT2689" s="2">
        <v>10.8</v>
      </c>
      <c r="AU2689" s="2">
        <v>59.2</v>
      </c>
      <c r="AV2689" s="2">
        <v>13.0479</v>
      </c>
      <c r="AW2689" s="2">
        <v>9.2100000000000009</v>
      </c>
      <c r="AX2689" s="2">
        <v>14.1</v>
      </c>
      <c r="AY2689" s="2">
        <v>65.3</v>
      </c>
      <c r="AZ2689" s="2">
        <v>24.5791</v>
      </c>
      <c r="BA2689" s="2">
        <v>13.16</v>
      </c>
      <c r="BB2689" s="2">
        <v>20.100000000000001</v>
      </c>
      <c r="BC2689" s="2">
        <v>65.599999999999994</v>
      </c>
      <c r="BD2689" s="2">
        <v>46.776499999999999</v>
      </c>
      <c r="BE2689" s="4"/>
      <c r="BF2689" s="4"/>
    </row>
    <row r="2690" spans="1:58" x14ac:dyDescent="0.2">
      <c r="A2690" s="29">
        <v>2689</v>
      </c>
      <c r="B2690" s="7" t="s">
        <v>10</v>
      </c>
      <c r="C2690" s="3">
        <v>40014</v>
      </c>
      <c r="D2690" s="4" t="s">
        <v>8</v>
      </c>
      <c r="E2690" s="4" t="s">
        <v>164</v>
      </c>
      <c r="F2690" s="5" t="s">
        <v>188</v>
      </c>
      <c r="G2690" s="6">
        <v>0.87361111111111101</v>
      </c>
      <c r="H2690" s="6">
        <v>0.92083333333333339</v>
      </c>
      <c r="I2690" s="85">
        <f t="shared" si="41"/>
        <v>68.000000000000242</v>
      </c>
      <c r="J2690" s="86">
        <f>I2690*Segmentos!$D$7*(AH2690%)*IF(ISNUMBER(AI2690),AI2690%,0)</f>
        <v>1376728.0000000049</v>
      </c>
      <c r="K2690" s="86">
        <f>I2690*Segmentos!$D$7*(AL2690%)*IF(ISNUMBER(AM2690),AM2690%,0)</f>
        <v>1074427.2000000037</v>
      </c>
      <c r="L2690" s="4"/>
      <c r="M2690" s="2">
        <v>4.47</v>
      </c>
      <c r="N2690" s="2">
        <v>19</v>
      </c>
      <c r="O2690" s="2">
        <v>23.6</v>
      </c>
      <c r="P2690" s="2">
        <v>85.356399999999994</v>
      </c>
      <c r="Q2690" s="2">
        <v>1.88</v>
      </c>
      <c r="R2690" s="2">
        <v>11.3</v>
      </c>
      <c r="S2690" s="2">
        <v>16.600000000000001</v>
      </c>
      <c r="T2690" s="2">
        <v>5.9744999999999999</v>
      </c>
      <c r="U2690" s="2">
        <v>4.63</v>
      </c>
      <c r="V2690" s="2">
        <v>23.3</v>
      </c>
      <c r="W2690" s="2">
        <v>19.899999999999999</v>
      </c>
      <c r="X2690" s="2">
        <v>18.541699999999999</v>
      </c>
      <c r="Y2690" s="2">
        <v>5.01</v>
      </c>
      <c r="Z2690" s="2">
        <v>21.6</v>
      </c>
      <c r="AA2690" s="2">
        <v>23.2</v>
      </c>
      <c r="AB2690" s="2">
        <v>28.262</v>
      </c>
      <c r="AC2690" s="2">
        <v>5.2</v>
      </c>
      <c r="AD2690" s="2">
        <v>17.8</v>
      </c>
      <c r="AE2690" s="2">
        <v>29.3</v>
      </c>
      <c r="AF2690" s="2">
        <v>32.578099999999999</v>
      </c>
      <c r="AG2690" s="2">
        <v>5.05</v>
      </c>
      <c r="AH2690" s="22">
        <v>19.100000000000001</v>
      </c>
      <c r="AI2690" s="22">
        <v>26.5</v>
      </c>
      <c r="AJ2690" s="22">
        <v>45.771900000000002</v>
      </c>
      <c r="AK2690" s="18">
        <v>3.95</v>
      </c>
      <c r="AL2690" s="18">
        <v>18.899999999999999</v>
      </c>
      <c r="AM2690" s="18">
        <v>20.9</v>
      </c>
      <c r="AN2690" s="2">
        <v>39.584499999999998</v>
      </c>
      <c r="AO2690" s="2">
        <v>1.61</v>
      </c>
      <c r="AP2690" s="2">
        <v>10.6</v>
      </c>
      <c r="AQ2690" s="2">
        <v>15.1</v>
      </c>
      <c r="AR2690" s="2">
        <v>3.3532000000000002</v>
      </c>
      <c r="AS2690" s="2">
        <v>3.17</v>
      </c>
      <c r="AT2690" s="2">
        <v>17.7</v>
      </c>
      <c r="AU2690" s="2">
        <v>17.899999999999999</v>
      </c>
      <c r="AV2690" s="2">
        <v>13.3345</v>
      </c>
      <c r="AW2690" s="2">
        <v>4.3099999999999996</v>
      </c>
      <c r="AX2690" s="2">
        <v>19</v>
      </c>
      <c r="AY2690" s="2">
        <v>22.6</v>
      </c>
      <c r="AZ2690" s="2">
        <v>23.630700000000001</v>
      </c>
      <c r="BA2690" s="2">
        <v>6.16</v>
      </c>
      <c r="BB2690" s="2">
        <v>22.1</v>
      </c>
      <c r="BC2690" s="2">
        <v>27.9</v>
      </c>
      <c r="BD2690" s="2">
        <v>45.037999999999997</v>
      </c>
      <c r="BE2690" s="4"/>
      <c r="BF2690" s="4"/>
    </row>
    <row r="2691" spans="1:58" x14ac:dyDescent="0.2">
      <c r="A2691" s="29">
        <v>2690</v>
      </c>
      <c r="B2691" s="7" t="s">
        <v>27</v>
      </c>
      <c r="C2691" s="3">
        <v>40014</v>
      </c>
      <c r="D2691" s="4" t="s">
        <v>21</v>
      </c>
      <c r="E2691" s="4" t="s">
        <v>169</v>
      </c>
      <c r="F2691" s="5" t="s">
        <v>188</v>
      </c>
      <c r="G2691" s="6">
        <v>0.92500000000000004</v>
      </c>
      <c r="H2691" s="6">
        <v>0.96111111111111114</v>
      </c>
      <c r="I2691" s="85">
        <f t="shared" ref="I2691:I2754" si="42">IF(H2691&gt;=G2691,(H2691-G2691)*24*60,("24:00:00"-G2691+H2691)*24*60)</f>
        <v>51.999999999999972</v>
      </c>
      <c r="J2691" s="86">
        <f>I2691*Segmentos!$D$7*(AH2691%)*IF(ISNUMBER(AI2691),AI2691%,0)</f>
        <v>165276.79999999987</v>
      </c>
      <c r="K2691" s="86">
        <f>I2691*Segmentos!$D$7*(AL2691%)*IF(ISNUMBER(AM2691),AM2691%,0)</f>
        <v>151839.99999999991</v>
      </c>
      <c r="L2691" s="4"/>
      <c r="M2691" s="2">
        <v>0.77</v>
      </c>
      <c r="N2691" s="2">
        <v>2.4</v>
      </c>
      <c r="O2691" s="2">
        <v>31.4</v>
      </c>
      <c r="P2691" s="2">
        <v>90.272000000000006</v>
      </c>
      <c r="Q2691" s="2">
        <v>1.19</v>
      </c>
      <c r="R2691" s="2">
        <v>2.5</v>
      </c>
      <c r="S2691" s="2">
        <v>46.8</v>
      </c>
      <c r="T2691" s="2">
        <v>23.414100000000001</v>
      </c>
      <c r="U2691" s="2">
        <v>0.21</v>
      </c>
      <c r="V2691" s="2">
        <v>1.2</v>
      </c>
      <c r="W2691" s="2">
        <v>16.7</v>
      </c>
      <c r="X2691" s="2">
        <v>5.1185</v>
      </c>
      <c r="Y2691" s="2">
        <v>0.54</v>
      </c>
      <c r="Z2691" s="2">
        <v>2.2999999999999998</v>
      </c>
      <c r="AA2691" s="2">
        <v>23.4</v>
      </c>
      <c r="AB2691" s="2">
        <v>18.702400000000001</v>
      </c>
      <c r="AC2691" s="2">
        <v>1.1100000000000001</v>
      </c>
      <c r="AD2691" s="2">
        <v>3.3</v>
      </c>
      <c r="AE2691" s="2">
        <v>33.9</v>
      </c>
      <c r="AF2691" s="2">
        <v>43.036900000000003</v>
      </c>
      <c r="AG2691" s="2">
        <v>0.79</v>
      </c>
      <c r="AH2691" s="22">
        <v>2.9</v>
      </c>
      <c r="AI2691" s="22">
        <v>27.4</v>
      </c>
      <c r="AJ2691" s="22">
        <v>44.0229</v>
      </c>
      <c r="AK2691" s="18">
        <v>0.75</v>
      </c>
      <c r="AL2691" s="18">
        <v>2</v>
      </c>
      <c r="AM2691" s="18">
        <v>36.5</v>
      </c>
      <c r="AN2691" s="2">
        <v>46.249099999999999</v>
      </c>
      <c r="AO2691" s="2">
        <v>0.61</v>
      </c>
      <c r="AP2691" s="2">
        <v>1.4</v>
      </c>
      <c r="AQ2691" s="2">
        <v>43.6</v>
      </c>
      <c r="AR2691" s="2">
        <v>7.8079999999999998</v>
      </c>
      <c r="AS2691" s="2">
        <v>0.57999999999999996</v>
      </c>
      <c r="AT2691" s="2">
        <v>3.1</v>
      </c>
      <c r="AU2691" s="2">
        <v>18.899999999999999</v>
      </c>
      <c r="AV2691" s="2">
        <v>15.0724</v>
      </c>
      <c r="AW2691" s="2">
        <v>0.8</v>
      </c>
      <c r="AX2691" s="2">
        <v>2.1</v>
      </c>
      <c r="AY2691" s="2">
        <v>38.200000000000003</v>
      </c>
      <c r="AZ2691" s="2">
        <v>27.126200000000001</v>
      </c>
      <c r="BA2691" s="2">
        <v>0.89</v>
      </c>
      <c r="BB2691" s="2">
        <v>2.6</v>
      </c>
      <c r="BC2691" s="2">
        <v>33.9</v>
      </c>
      <c r="BD2691" s="2">
        <v>40.265300000000003</v>
      </c>
      <c r="BE2691" s="4"/>
      <c r="BF2691" s="4"/>
    </row>
    <row r="2692" spans="1:58" x14ac:dyDescent="0.2">
      <c r="A2692" s="29">
        <v>2691</v>
      </c>
      <c r="B2692" s="7" t="s">
        <v>89</v>
      </c>
      <c r="C2692" s="3">
        <v>40014</v>
      </c>
      <c r="D2692" s="4" t="s">
        <v>28</v>
      </c>
      <c r="E2692" s="4" t="s">
        <v>169</v>
      </c>
      <c r="F2692" s="5" t="s">
        <v>188</v>
      </c>
      <c r="G2692" s="6">
        <v>0.84166666666666667</v>
      </c>
      <c r="H2692" s="6">
        <v>0.87569444444444444</v>
      </c>
      <c r="I2692" s="85">
        <f t="shared" si="42"/>
        <v>48.999999999999986</v>
      </c>
      <c r="J2692" s="86">
        <f>I2692*Segmentos!$D$7*(AH2692%)*IF(ISNUMBER(AI2692),AI2692%,0)</f>
        <v>314462.39999999991</v>
      </c>
      <c r="K2692" s="86">
        <f>I2692*Segmentos!$D$7*(AL2692%)*IF(ISNUMBER(AM2692),AM2692%,0)</f>
        <v>257935.99999999988</v>
      </c>
      <c r="L2692" s="4"/>
      <c r="M2692" s="2">
        <v>1.44</v>
      </c>
      <c r="N2692" s="2">
        <v>4.0999999999999996</v>
      </c>
      <c r="O2692" s="2">
        <v>35.5</v>
      </c>
      <c r="P2692" s="2">
        <v>89.4392</v>
      </c>
      <c r="Q2692" s="2">
        <v>0.62</v>
      </c>
      <c r="R2692" s="2">
        <v>1.9</v>
      </c>
      <c r="S2692" s="2">
        <v>32.1</v>
      </c>
      <c r="T2692" s="2">
        <v>6.4275000000000002</v>
      </c>
      <c r="U2692" s="2">
        <v>0.45</v>
      </c>
      <c r="V2692" s="2">
        <v>2.6</v>
      </c>
      <c r="W2692" s="2">
        <v>17.399999999999999</v>
      </c>
      <c r="X2692" s="2">
        <v>5.9311999999999996</v>
      </c>
      <c r="Y2692" s="2">
        <v>2.46</v>
      </c>
      <c r="Z2692" s="2">
        <v>5.7</v>
      </c>
      <c r="AA2692" s="2">
        <v>43.5</v>
      </c>
      <c r="AB2692" s="2">
        <v>45.278599999999997</v>
      </c>
      <c r="AC2692" s="2">
        <v>1.56</v>
      </c>
      <c r="AD2692" s="2">
        <v>4.5999999999999996</v>
      </c>
      <c r="AE2692" s="2">
        <v>33.9</v>
      </c>
      <c r="AF2692" s="2">
        <v>31.8019</v>
      </c>
      <c r="AG2692" s="2">
        <v>1.59</v>
      </c>
      <c r="AH2692" s="22">
        <v>4.2</v>
      </c>
      <c r="AI2692" s="22">
        <v>38.200000000000003</v>
      </c>
      <c r="AJ2692" s="22">
        <v>46.927199999999999</v>
      </c>
      <c r="AK2692" s="18">
        <v>1.3</v>
      </c>
      <c r="AL2692" s="18">
        <v>4</v>
      </c>
      <c r="AM2692" s="18">
        <v>32.9</v>
      </c>
      <c r="AN2692" s="2">
        <v>42.512</v>
      </c>
      <c r="AO2692" s="2">
        <v>0.28999999999999998</v>
      </c>
      <c r="AP2692" s="2">
        <v>1.7</v>
      </c>
      <c r="AQ2692" s="2">
        <v>16.899999999999999</v>
      </c>
      <c r="AR2692" s="2">
        <v>1.9502999999999999</v>
      </c>
      <c r="AS2692" s="2">
        <v>1.41</v>
      </c>
      <c r="AT2692" s="2">
        <v>3.5</v>
      </c>
      <c r="AU2692" s="2">
        <v>40.4</v>
      </c>
      <c r="AV2692" s="2">
        <v>19.3995</v>
      </c>
      <c r="AW2692" s="2">
        <v>1.29</v>
      </c>
      <c r="AX2692" s="2">
        <v>3.9</v>
      </c>
      <c r="AY2692" s="2">
        <v>32.9</v>
      </c>
      <c r="AZ2692" s="2">
        <v>23.0764</v>
      </c>
      <c r="BA2692" s="2">
        <v>1.89</v>
      </c>
      <c r="BB2692" s="2">
        <v>5.0999999999999996</v>
      </c>
      <c r="BC2692" s="2">
        <v>36.700000000000003</v>
      </c>
      <c r="BD2692" s="2">
        <v>45.012900000000002</v>
      </c>
      <c r="BE2692" s="4"/>
      <c r="BF2692" s="4"/>
    </row>
    <row r="2693" spans="1:58" x14ac:dyDescent="0.2">
      <c r="A2693" s="29">
        <v>2692</v>
      </c>
      <c r="B2693" s="7" t="s">
        <v>126</v>
      </c>
      <c r="C2693" s="3">
        <v>40014</v>
      </c>
      <c r="D2693" s="4" t="s">
        <v>28</v>
      </c>
      <c r="E2693" s="4" t="s">
        <v>163</v>
      </c>
      <c r="F2693" s="5" t="s">
        <v>188</v>
      </c>
      <c r="G2693" s="6">
        <v>0.87569444444444444</v>
      </c>
      <c r="H2693" s="6">
        <v>0.91041666666666676</v>
      </c>
      <c r="I2693" s="85">
        <f t="shared" si="42"/>
        <v>50.000000000000142</v>
      </c>
      <c r="J2693" s="86">
        <f>I2693*Segmentos!$D$7*(AH2693%)*IF(ISNUMBER(AI2693),AI2693%,0)</f>
        <v>160580.00000000047</v>
      </c>
      <c r="K2693" s="86">
        <f>I2693*Segmentos!$D$7*(AL2693%)*IF(ISNUMBER(AM2693),AM2693%,0)</f>
        <v>327240.00000000099</v>
      </c>
      <c r="L2693" s="4"/>
      <c r="M2693" s="2">
        <v>1.24</v>
      </c>
      <c r="N2693" s="2">
        <v>4.5999999999999996</v>
      </c>
      <c r="O2693" s="2">
        <v>27</v>
      </c>
      <c r="P2693" s="2">
        <v>94.161799999999999</v>
      </c>
      <c r="Q2693" s="2">
        <v>0.5</v>
      </c>
      <c r="R2693" s="2">
        <v>1.6</v>
      </c>
      <c r="S2693" s="2">
        <v>31.8</v>
      </c>
      <c r="T2693" s="2">
        <v>6.2929000000000004</v>
      </c>
      <c r="U2693" s="2">
        <v>0.7</v>
      </c>
      <c r="V2693" s="2">
        <v>3.1</v>
      </c>
      <c r="W2693" s="2">
        <v>22.1</v>
      </c>
      <c r="X2693" s="2">
        <v>11.078200000000001</v>
      </c>
      <c r="Y2693" s="2">
        <v>0.91</v>
      </c>
      <c r="Z2693" s="2">
        <v>5.7</v>
      </c>
      <c r="AA2693" s="2">
        <v>16.100000000000001</v>
      </c>
      <c r="AB2693" s="2">
        <v>20.3569</v>
      </c>
      <c r="AC2693" s="2">
        <v>2.2599999999999998</v>
      </c>
      <c r="AD2693" s="2">
        <v>6.1</v>
      </c>
      <c r="AE2693" s="2">
        <v>37.200000000000003</v>
      </c>
      <c r="AF2693" s="2">
        <v>56.433799999999998</v>
      </c>
      <c r="AG2693" s="2">
        <v>0.8</v>
      </c>
      <c r="AH2693" s="22">
        <v>3.7</v>
      </c>
      <c r="AI2693" s="22">
        <v>21.7</v>
      </c>
      <c r="AJ2693" s="22">
        <v>28.802700000000002</v>
      </c>
      <c r="AK2693" s="18">
        <v>1.64</v>
      </c>
      <c r="AL2693" s="18">
        <v>5.4</v>
      </c>
      <c r="AM2693" s="18">
        <v>30.3</v>
      </c>
      <c r="AN2693" s="2">
        <v>65.358999999999995</v>
      </c>
      <c r="AO2693" s="2">
        <v>0.28000000000000003</v>
      </c>
      <c r="AP2693" s="2">
        <v>1.4</v>
      </c>
      <c r="AQ2693" s="2">
        <v>20</v>
      </c>
      <c r="AR2693" s="2">
        <v>2.2841</v>
      </c>
      <c r="AS2693" s="2">
        <v>2.0699999999999998</v>
      </c>
      <c r="AT2693" s="2">
        <v>4.4000000000000004</v>
      </c>
      <c r="AU2693" s="2">
        <v>46.7</v>
      </c>
      <c r="AV2693" s="2">
        <v>34.661000000000001</v>
      </c>
      <c r="AW2693" s="2">
        <v>1</v>
      </c>
      <c r="AX2693" s="2">
        <v>4.4000000000000004</v>
      </c>
      <c r="AY2693" s="2">
        <v>22.8</v>
      </c>
      <c r="AZ2693" s="2">
        <v>21.7745</v>
      </c>
      <c r="BA2693" s="2">
        <v>1.22</v>
      </c>
      <c r="BB2693" s="2">
        <v>5.8</v>
      </c>
      <c r="BC2693" s="2">
        <v>21.2</v>
      </c>
      <c r="BD2693" s="2">
        <v>35.4422</v>
      </c>
      <c r="BE2693" s="4"/>
      <c r="BF2693" s="4"/>
    </row>
    <row r="2694" spans="1:58" x14ac:dyDescent="0.2">
      <c r="A2694" s="29">
        <v>2693</v>
      </c>
      <c r="B2694" s="7" t="s">
        <v>23</v>
      </c>
      <c r="C2694" s="3">
        <v>40014</v>
      </c>
      <c r="D2694" s="4" t="s">
        <v>21</v>
      </c>
      <c r="E2694" s="4" t="s">
        <v>170</v>
      </c>
      <c r="F2694" s="5" t="s">
        <v>188</v>
      </c>
      <c r="G2694" s="6">
        <v>0.875</v>
      </c>
      <c r="H2694" s="6">
        <v>0.9243055555555556</v>
      </c>
      <c r="I2694" s="85">
        <f t="shared" si="42"/>
        <v>71.000000000000071</v>
      </c>
      <c r="J2694" s="86">
        <f>I2694*Segmentos!$D$7*(AH2694%)*IF(ISNUMBER(AI2694),AI2694%,0)</f>
        <v>209932.80000000022</v>
      </c>
      <c r="K2694" s="86">
        <f>I2694*Segmentos!$D$7*(AL2694%)*IF(ISNUMBER(AM2694),AM2694%,0)</f>
        <v>210728.0000000002</v>
      </c>
      <c r="L2694" s="4"/>
      <c r="M2694" s="2">
        <v>0.75</v>
      </c>
      <c r="N2694" s="2">
        <v>3.1</v>
      </c>
      <c r="O2694" s="2">
        <v>24.4</v>
      </c>
      <c r="P2694" s="2">
        <v>46.733199999999997</v>
      </c>
      <c r="Q2694" s="2">
        <v>0.73</v>
      </c>
      <c r="R2694" s="2">
        <v>2.2000000000000002</v>
      </c>
      <c r="S2694" s="2">
        <v>32.6</v>
      </c>
      <c r="T2694" s="2">
        <v>7.6082000000000001</v>
      </c>
      <c r="U2694" s="2">
        <v>1.55</v>
      </c>
      <c r="V2694" s="2">
        <v>4.5</v>
      </c>
      <c r="W2694" s="2">
        <v>34.4</v>
      </c>
      <c r="X2694" s="2">
        <v>20.296700000000001</v>
      </c>
      <c r="Y2694" s="2">
        <v>0.42</v>
      </c>
      <c r="Z2694" s="2">
        <v>2.2000000000000002</v>
      </c>
      <c r="AA2694" s="2">
        <v>19.399999999999999</v>
      </c>
      <c r="AB2694" s="2">
        <v>7.7042000000000002</v>
      </c>
      <c r="AC2694" s="2">
        <v>0.54</v>
      </c>
      <c r="AD2694" s="2">
        <v>3.4</v>
      </c>
      <c r="AE2694" s="2">
        <v>16</v>
      </c>
      <c r="AF2694" s="2">
        <v>11.1241</v>
      </c>
      <c r="AG2694" s="2">
        <v>0.75</v>
      </c>
      <c r="AH2694" s="22">
        <v>3.3</v>
      </c>
      <c r="AI2694" s="22">
        <v>22.4</v>
      </c>
      <c r="AJ2694" s="22">
        <v>22.046299999999999</v>
      </c>
      <c r="AK2694" s="18">
        <v>0.75</v>
      </c>
      <c r="AL2694" s="18">
        <v>2.8</v>
      </c>
      <c r="AM2694" s="18">
        <v>26.5</v>
      </c>
      <c r="AN2694" s="2">
        <v>24.686900000000001</v>
      </c>
      <c r="AO2694" s="2">
        <v>0.13</v>
      </c>
      <c r="AP2694" s="2">
        <v>1.8</v>
      </c>
      <c r="AQ2694" s="2">
        <v>7.5</v>
      </c>
      <c r="AR2694" s="2">
        <v>0.91749999999999998</v>
      </c>
      <c r="AS2694" s="2">
        <v>0.39</v>
      </c>
      <c r="AT2694" s="2">
        <v>1.4</v>
      </c>
      <c r="AU2694" s="2">
        <v>27.1</v>
      </c>
      <c r="AV2694" s="2">
        <v>5.3859000000000004</v>
      </c>
      <c r="AW2694" s="2">
        <v>0.86</v>
      </c>
      <c r="AX2694" s="2">
        <v>3.3</v>
      </c>
      <c r="AY2694" s="2">
        <v>25.6</v>
      </c>
      <c r="AZ2694" s="2">
        <v>15.383800000000001</v>
      </c>
      <c r="BA2694" s="2">
        <v>1.05</v>
      </c>
      <c r="BB2694" s="2">
        <v>4.2</v>
      </c>
      <c r="BC2694" s="2">
        <v>25.1</v>
      </c>
      <c r="BD2694" s="2">
        <v>25.046099999999999</v>
      </c>
      <c r="BE2694" s="4"/>
      <c r="BF2694" s="4"/>
    </row>
    <row r="2695" spans="1:58" x14ac:dyDescent="0.2">
      <c r="A2695" s="29">
        <v>2694</v>
      </c>
      <c r="B2695" s="7" t="s">
        <v>25</v>
      </c>
      <c r="C2695" s="3">
        <v>40014</v>
      </c>
      <c r="D2695" s="4" t="s">
        <v>21</v>
      </c>
      <c r="E2695" s="4" t="s">
        <v>171</v>
      </c>
      <c r="F2695" s="5" t="s">
        <v>188</v>
      </c>
      <c r="G2695" s="6">
        <v>0.89930555555555547</v>
      </c>
      <c r="H2695" s="6">
        <v>0.9</v>
      </c>
      <c r="I2695" s="85">
        <f t="shared" si="42"/>
        <v>1.0000000000001563</v>
      </c>
      <c r="J2695" s="86">
        <f>I2695*Segmentos!$D$7*(AH2695%)*IF(ISNUMBER(AI2695),AI2695%,0)</f>
        <v>3600.000000000563</v>
      </c>
      <c r="K2695" s="86">
        <f>I2695*Segmentos!$D$7*(AL2695%)*IF(ISNUMBER(AM2695),AM2695%,0)</f>
        <v>3200.0000000005002</v>
      </c>
      <c r="L2695" s="4"/>
      <c r="M2695" s="2">
        <v>0.85</v>
      </c>
      <c r="N2695" s="2">
        <v>0.8</v>
      </c>
      <c r="O2695" s="2">
        <v>100</v>
      </c>
      <c r="P2695" s="2">
        <v>65.171400000000006</v>
      </c>
      <c r="Q2695" s="2">
        <v>0.34</v>
      </c>
      <c r="R2695" s="2">
        <v>0.3</v>
      </c>
      <c r="S2695" s="2">
        <v>100</v>
      </c>
      <c r="T2695" s="2">
        <v>4.3874000000000004</v>
      </c>
      <c r="U2695" s="2">
        <v>0.87</v>
      </c>
      <c r="V2695" s="2">
        <v>0.9</v>
      </c>
      <c r="W2695" s="2">
        <v>100</v>
      </c>
      <c r="X2695" s="2">
        <v>14.047599999999999</v>
      </c>
      <c r="Y2695" s="2">
        <v>0.41</v>
      </c>
      <c r="Z2695" s="2">
        <v>0.4</v>
      </c>
      <c r="AA2695" s="2">
        <v>100</v>
      </c>
      <c r="AB2695" s="2">
        <v>9.3186</v>
      </c>
      <c r="AC2695" s="2">
        <v>1.48</v>
      </c>
      <c r="AD2695" s="2">
        <v>1.5</v>
      </c>
      <c r="AE2695" s="2">
        <v>100</v>
      </c>
      <c r="AF2695" s="2">
        <v>37.417700000000004</v>
      </c>
      <c r="AG2695" s="2">
        <v>0.95</v>
      </c>
      <c r="AH2695" s="22">
        <v>0.9</v>
      </c>
      <c r="AI2695" s="22">
        <v>100</v>
      </c>
      <c r="AJ2695" s="22">
        <v>34.6858</v>
      </c>
      <c r="AK2695" s="18">
        <v>0.75</v>
      </c>
      <c r="AL2695" s="18">
        <v>0.8</v>
      </c>
      <c r="AM2695" s="18">
        <v>100</v>
      </c>
      <c r="AN2695" s="2">
        <v>30.485600000000002</v>
      </c>
      <c r="AO2695" s="2">
        <v>1.21</v>
      </c>
      <c r="AP2695" s="2">
        <v>1.2</v>
      </c>
      <c r="AQ2695" s="2">
        <v>100</v>
      </c>
      <c r="AR2695" s="2">
        <v>10.164899999999999</v>
      </c>
      <c r="AS2695" s="2">
        <v>0.47</v>
      </c>
      <c r="AT2695" s="2">
        <v>0.5</v>
      </c>
      <c r="AU2695" s="2">
        <v>100</v>
      </c>
      <c r="AV2695" s="2">
        <v>7.9997999999999996</v>
      </c>
      <c r="AW2695" s="2">
        <v>0.91</v>
      </c>
      <c r="AX2695" s="2">
        <v>0.9</v>
      </c>
      <c r="AY2695" s="2">
        <v>100</v>
      </c>
      <c r="AZ2695" s="2">
        <v>20.1037</v>
      </c>
      <c r="BA2695" s="2">
        <v>0.91</v>
      </c>
      <c r="BB2695" s="2">
        <v>0.9</v>
      </c>
      <c r="BC2695" s="2">
        <v>100</v>
      </c>
      <c r="BD2695" s="2">
        <v>26.903099999999998</v>
      </c>
      <c r="BE2695" s="4"/>
      <c r="BF2695" s="4"/>
    </row>
    <row r="2696" spans="1:58" x14ac:dyDescent="0.2">
      <c r="A2696" s="29">
        <v>2695</v>
      </c>
      <c r="B2696" s="7" t="s">
        <v>33</v>
      </c>
      <c r="C2696" s="3">
        <v>40014</v>
      </c>
      <c r="D2696" s="4" t="s">
        <v>28</v>
      </c>
      <c r="E2696" s="4" t="s">
        <v>163</v>
      </c>
      <c r="F2696" s="5" t="s">
        <v>188</v>
      </c>
      <c r="G2696" s="6">
        <v>0.91666666666666663</v>
      </c>
      <c r="H2696" s="6">
        <v>6.9444444444444447E-4</v>
      </c>
      <c r="I2696" s="85">
        <f t="shared" si="42"/>
        <v>121.00000000000006</v>
      </c>
      <c r="J2696" s="86">
        <f>I2696*Segmentos!$D$7*(AH2696%)*IF(ISNUMBER(AI2696),AI2696%,0)</f>
        <v>285753.60000000015</v>
      </c>
      <c r="K2696" s="86">
        <f>I2696*Segmentos!$D$7*(AL2696%)*IF(ISNUMBER(AM2696),AM2696%,0)</f>
        <v>381150.00000000012</v>
      </c>
      <c r="L2696" s="4"/>
      <c r="M2696" s="2">
        <v>0.7</v>
      </c>
      <c r="N2696" s="2">
        <v>4.7</v>
      </c>
      <c r="O2696" s="2">
        <v>15</v>
      </c>
      <c r="P2696" s="2">
        <v>88.991900000000001</v>
      </c>
      <c r="Q2696" s="2">
        <v>7.0000000000000007E-2</v>
      </c>
      <c r="R2696" s="2">
        <v>2.4</v>
      </c>
      <c r="S2696" s="2">
        <v>2.8</v>
      </c>
      <c r="T2696" s="2">
        <v>1.4621999999999999</v>
      </c>
      <c r="U2696" s="2">
        <v>0.48</v>
      </c>
      <c r="V2696" s="2">
        <v>3.4</v>
      </c>
      <c r="W2696" s="2">
        <v>14</v>
      </c>
      <c r="X2696" s="2">
        <v>12.654400000000001</v>
      </c>
      <c r="Y2696" s="2">
        <v>0.36</v>
      </c>
      <c r="Z2696" s="2">
        <v>4.7</v>
      </c>
      <c r="AA2696" s="2">
        <v>7.5</v>
      </c>
      <c r="AB2696" s="2">
        <v>13.371700000000001</v>
      </c>
      <c r="AC2696" s="2">
        <v>1.48</v>
      </c>
      <c r="AD2696" s="2">
        <v>6.6</v>
      </c>
      <c r="AE2696" s="2">
        <v>22.4</v>
      </c>
      <c r="AF2696" s="2">
        <v>61.503700000000002</v>
      </c>
      <c r="AG2696" s="2">
        <v>0.59</v>
      </c>
      <c r="AH2696" s="22">
        <v>4.8</v>
      </c>
      <c r="AI2696" s="22">
        <v>12.3</v>
      </c>
      <c r="AJ2696" s="22">
        <v>35.687199999999997</v>
      </c>
      <c r="AK2696" s="18">
        <v>0.8</v>
      </c>
      <c r="AL2696" s="18">
        <v>4.5</v>
      </c>
      <c r="AM2696" s="18">
        <v>17.5</v>
      </c>
      <c r="AN2696" s="2">
        <v>53.304699999999997</v>
      </c>
      <c r="AO2696" s="2">
        <v>0.12</v>
      </c>
      <c r="AP2696" s="2">
        <v>2.1</v>
      </c>
      <c r="AQ2696" s="2">
        <v>5.6</v>
      </c>
      <c r="AR2696" s="2">
        <v>1.6617</v>
      </c>
      <c r="AS2696" s="2">
        <v>0.94</v>
      </c>
      <c r="AT2696" s="2">
        <v>6.8</v>
      </c>
      <c r="AU2696" s="2">
        <v>13.9</v>
      </c>
      <c r="AV2696" s="2">
        <v>26.2486</v>
      </c>
      <c r="AW2696" s="2">
        <v>0.62</v>
      </c>
      <c r="AX2696" s="2">
        <v>4.9000000000000004</v>
      </c>
      <c r="AY2696" s="2">
        <v>12.7</v>
      </c>
      <c r="AZ2696" s="2">
        <v>22.5398</v>
      </c>
      <c r="BA2696" s="2">
        <v>0.79</v>
      </c>
      <c r="BB2696" s="2">
        <v>4.0999999999999996</v>
      </c>
      <c r="BC2696" s="2">
        <v>19.399999999999999</v>
      </c>
      <c r="BD2696" s="2">
        <v>38.541899999999998</v>
      </c>
      <c r="BE2696" s="4"/>
      <c r="BF2696" s="4"/>
    </row>
    <row r="2697" spans="1:58" x14ac:dyDescent="0.2">
      <c r="A2697" s="29">
        <v>2696</v>
      </c>
      <c r="B2697" s="7" t="s">
        <v>32</v>
      </c>
      <c r="C2697" s="3">
        <v>40014</v>
      </c>
      <c r="D2697" s="4" t="s">
        <v>28</v>
      </c>
      <c r="E2697" s="4" t="s">
        <v>164</v>
      </c>
      <c r="F2697" s="5" t="s">
        <v>188</v>
      </c>
      <c r="G2697" s="6">
        <v>0.9145833333333333</v>
      </c>
      <c r="H2697" s="6">
        <v>0.91666666666666663</v>
      </c>
      <c r="I2697" s="85">
        <f t="shared" si="42"/>
        <v>2.9999999999999893</v>
      </c>
      <c r="J2697" s="86">
        <f>I2697*Segmentos!$D$7*(AH2697%)*IF(ISNUMBER(AI2697),AI2697%,0)</f>
        <v>4831.1999999999834</v>
      </c>
      <c r="K2697" s="86">
        <f>I2697*Segmentos!$D$7*(AL2697%)*IF(ISNUMBER(AM2697),AM2697%,0)</f>
        <v>9443.9999999999673</v>
      </c>
      <c r="L2697" s="4"/>
      <c r="M2697" s="2">
        <v>0.62</v>
      </c>
      <c r="N2697" s="2">
        <v>0.8</v>
      </c>
      <c r="O2697" s="2">
        <v>74.599999999999994</v>
      </c>
      <c r="P2697" s="2">
        <v>100</v>
      </c>
      <c r="Q2697" s="2">
        <v>0.35</v>
      </c>
      <c r="R2697" s="2">
        <v>0.4</v>
      </c>
      <c r="S2697" s="2">
        <v>100</v>
      </c>
      <c r="T2697" s="2">
        <v>9.4779999999999998</v>
      </c>
      <c r="U2697" s="2">
        <v>0.6</v>
      </c>
      <c r="V2697" s="2">
        <v>1</v>
      </c>
      <c r="W2697" s="2">
        <v>58.2</v>
      </c>
      <c r="X2697" s="2">
        <v>20.265599999999999</v>
      </c>
      <c r="Y2697" s="2">
        <v>0.21</v>
      </c>
      <c r="Z2697" s="2">
        <v>0.3</v>
      </c>
      <c r="AA2697" s="2">
        <v>66.7</v>
      </c>
      <c r="AB2697" s="2">
        <v>9.9796999999999993</v>
      </c>
      <c r="AC2697" s="2">
        <v>1.1399999999999999</v>
      </c>
      <c r="AD2697" s="2">
        <v>1.4</v>
      </c>
      <c r="AE2697" s="2">
        <v>80.5</v>
      </c>
      <c r="AF2697" s="2">
        <v>60.276800000000001</v>
      </c>
      <c r="AG2697" s="2">
        <v>0.42</v>
      </c>
      <c r="AH2697" s="22">
        <v>0.6</v>
      </c>
      <c r="AI2697" s="22">
        <v>67.099999999999994</v>
      </c>
      <c r="AJ2697" s="22">
        <v>32.283499999999997</v>
      </c>
      <c r="AK2697" s="18">
        <v>0.8</v>
      </c>
      <c r="AL2697" s="18">
        <v>1</v>
      </c>
      <c r="AM2697" s="18">
        <v>78.7</v>
      </c>
      <c r="AN2697" s="2">
        <v>67.716499999999996</v>
      </c>
      <c r="AO2697" s="2">
        <v>0.49</v>
      </c>
      <c r="AP2697" s="2">
        <v>0.7</v>
      </c>
      <c r="AQ2697" s="2">
        <v>70.599999999999994</v>
      </c>
      <c r="AR2697" s="2">
        <v>8.7332000000000001</v>
      </c>
      <c r="AS2697" s="2">
        <v>1.54</v>
      </c>
      <c r="AT2697" s="2">
        <v>1.9</v>
      </c>
      <c r="AU2697" s="2">
        <v>81.099999999999994</v>
      </c>
      <c r="AV2697" s="2">
        <v>54.860100000000003</v>
      </c>
      <c r="AW2697" s="2">
        <v>0.49</v>
      </c>
      <c r="AX2697" s="2">
        <v>0.7</v>
      </c>
      <c r="AY2697" s="2">
        <v>67.599999999999994</v>
      </c>
      <c r="AZ2697" s="2">
        <v>22.845800000000001</v>
      </c>
      <c r="BA2697" s="2">
        <v>0.22</v>
      </c>
      <c r="BB2697" s="2">
        <v>0.3</v>
      </c>
      <c r="BC2697" s="2">
        <v>66.7</v>
      </c>
      <c r="BD2697" s="2">
        <v>13.5609</v>
      </c>
      <c r="BE2697" s="4"/>
      <c r="BF2697" s="4"/>
    </row>
    <row r="2698" spans="1:58" x14ac:dyDescent="0.2">
      <c r="A2698" s="29">
        <v>2697</v>
      </c>
      <c r="B2698" s="7" t="s">
        <v>19</v>
      </c>
      <c r="C2698" s="3">
        <v>40014</v>
      </c>
      <c r="D2698" s="4" t="s">
        <v>17</v>
      </c>
      <c r="E2698" s="4" t="s">
        <v>166</v>
      </c>
      <c r="F2698" s="5" t="s">
        <v>188</v>
      </c>
      <c r="G2698" s="6">
        <v>0.9145833333333333</v>
      </c>
      <c r="H2698" s="6">
        <v>0.91666666666666663</v>
      </c>
      <c r="I2698" s="85">
        <f t="shared" si="42"/>
        <v>2.9999999999999893</v>
      </c>
      <c r="J2698" s="86">
        <f>I2698*Segmentos!$D$7*(AH2698%)*IF(ISNUMBER(AI2698),AI2698%,0)</f>
        <v>607.19999999999789</v>
      </c>
      <c r="K2698" s="86">
        <f>I2698*Segmentos!$D$7*(AL2698%)*IF(ISNUMBER(AM2698),AM2698%,0)</f>
        <v>2635.1999999999912</v>
      </c>
      <c r="L2698" s="4"/>
      <c r="M2698" s="2">
        <v>0.14000000000000001</v>
      </c>
      <c r="N2698" s="2">
        <v>0.2</v>
      </c>
      <c r="O2698" s="2">
        <v>68.7</v>
      </c>
      <c r="P2698" s="2">
        <v>60.973199999999999</v>
      </c>
      <c r="Q2698" s="2">
        <v>0</v>
      </c>
      <c r="R2698" s="2">
        <v>0</v>
      </c>
      <c r="S2698" s="8" t="s">
        <v>577</v>
      </c>
      <c r="T2698" s="2">
        <v>0</v>
      </c>
      <c r="U2698" s="2">
        <v>0</v>
      </c>
      <c r="V2698" s="2">
        <v>0</v>
      </c>
      <c r="W2698" s="8" t="s">
        <v>577</v>
      </c>
      <c r="X2698" s="2">
        <v>0</v>
      </c>
      <c r="Y2698" s="2">
        <v>0.11</v>
      </c>
      <c r="Z2698" s="2">
        <v>0.1</v>
      </c>
      <c r="AA2698" s="2">
        <v>100</v>
      </c>
      <c r="AB2698" s="2">
        <v>13.88</v>
      </c>
      <c r="AC2698" s="2">
        <v>0.33</v>
      </c>
      <c r="AD2698" s="2">
        <v>0.5</v>
      </c>
      <c r="AE2698" s="2">
        <v>62.9</v>
      </c>
      <c r="AF2698" s="2">
        <v>47.093200000000003</v>
      </c>
      <c r="AG2698" s="2">
        <v>0.04</v>
      </c>
      <c r="AH2698" s="22">
        <v>0.1</v>
      </c>
      <c r="AI2698" s="22">
        <v>50.6</v>
      </c>
      <c r="AJ2698" s="22">
        <v>8.8211999999999993</v>
      </c>
      <c r="AK2698" s="18">
        <v>0.23</v>
      </c>
      <c r="AL2698" s="18">
        <v>0.3</v>
      </c>
      <c r="AM2698" s="18">
        <v>73.2</v>
      </c>
      <c r="AN2698" s="2">
        <v>52.152000000000001</v>
      </c>
      <c r="AO2698" s="2">
        <v>0.1</v>
      </c>
      <c r="AP2698" s="2">
        <v>0.1</v>
      </c>
      <c r="AQ2698" s="2">
        <v>100</v>
      </c>
      <c r="AR2698" s="2">
        <v>4.5133999999999999</v>
      </c>
      <c r="AS2698" s="2">
        <v>0.15</v>
      </c>
      <c r="AT2698" s="2">
        <v>0.1</v>
      </c>
      <c r="AU2698" s="2">
        <v>100</v>
      </c>
      <c r="AV2698" s="2">
        <v>13.88</v>
      </c>
      <c r="AW2698" s="2">
        <v>0.31</v>
      </c>
      <c r="AX2698" s="2">
        <v>0.5</v>
      </c>
      <c r="AY2698" s="2">
        <v>66.7</v>
      </c>
      <c r="AZ2698" s="2">
        <v>38.271900000000002</v>
      </c>
      <c r="BA2698" s="2">
        <v>0.03</v>
      </c>
      <c r="BB2698" s="2">
        <v>0.1</v>
      </c>
      <c r="BC2698" s="2">
        <v>33.299999999999997</v>
      </c>
      <c r="BD2698" s="2">
        <v>4.3079000000000001</v>
      </c>
      <c r="BE2698" s="4"/>
      <c r="BF2698" s="4"/>
    </row>
    <row r="2699" spans="1:58" x14ac:dyDescent="0.2">
      <c r="A2699" s="29">
        <v>2698</v>
      </c>
      <c r="B2699" s="7" t="s">
        <v>2</v>
      </c>
      <c r="C2699" s="3">
        <v>40014</v>
      </c>
      <c r="D2699" s="4" t="s">
        <v>0</v>
      </c>
      <c r="E2699" s="4" t="s">
        <v>164</v>
      </c>
      <c r="F2699" s="5" t="s">
        <v>188</v>
      </c>
      <c r="G2699" s="6">
        <v>0.87361111111111101</v>
      </c>
      <c r="H2699" s="6">
        <v>0.91388888888888886</v>
      </c>
      <c r="I2699" s="85">
        <f t="shared" si="42"/>
        <v>58.000000000000114</v>
      </c>
      <c r="J2699" s="86">
        <f>I2699*Segmentos!$D$7*(AH2699%)*IF(ISNUMBER(AI2699),AI2699%,0)</f>
        <v>1064416.0000000021</v>
      </c>
      <c r="K2699" s="86">
        <f>I2699*Segmentos!$D$7*(AL2699%)*IF(ISNUMBER(AM2699),AM2699%,0)</f>
        <v>1428192.0000000028</v>
      </c>
      <c r="L2699" s="4"/>
      <c r="M2699" s="2">
        <v>5.41</v>
      </c>
      <c r="N2699" s="2">
        <v>17</v>
      </c>
      <c r="O2699" s="2">
        <v>31.8</v>
      </c>
      <c r="P2699" s="2">
        <v>82.882099999999994</v>
      </c>
      <c r="Q2699" s="2">
        <v>3.99</v>
      </c>
      <c r="R2699" s="2">
        <v>11</v>
      </c>
      <c r="S2699" s="2">
        <v>36.4</v>
      </c>
      <c r="T2699" s="2">
        <v>10.194599999999999</v>
      </c>
      <c r="U2699" s="2">
        <v>5.58</v>
      </c>
      <c r="V2699" s="2">
        <v>20.7</v>
      </c>
      <c r="W2699" s="2">
        <v>27</v>
      </c>
      <c r="X2699" s="2">
        <v>17.901599999999998</v>
      </c>
      <c r="Y2699" s="2">
        <v>5.38</v>
      </c>
      <c r="Z2699" s="2">
        <v>19.5</v>
      </c>
      <c r="AA2699" s="2">
        <v>27.6</v>
      </c>
      <c r="AB2699" s="2">
        <v>24.331299999999999</v>
      </c>
      <c r="AC2699" s="2">
        <v>6.06</v>
      </c>
      <c r="AD2699" s="2">
        <v>15.5</v>
      </c>
      <c r="AE2699" s="2">
        <v>39.1</v>
      </c>
      <c r="AF2699" s="2">
        <v>30.454499999999999</v>
      </c>
      <c r="AG2699" s="2">
        <v>4.58</v>
      </c>
      <c r="AH2699" s="22">
        <v>14.8</v>
      </c>
      <c r="AI2699" s="22">
        <v>31</v>
      </c>
      <c r="AJ2699" s="22">
        <v>33.2941</v>
      </c>
      <c r="AK2699" s="18">
        <v>6.16</v>
      </c>
      <c r="AL2699" s="18">
        <v>19</v>
      </c>
      <c r="AM2699" s="18">
        <v>32.4</v>
      </c>
      <c r="AN2699" s="2">
        <v>49.588000000000001</v>
      </c>
      <c r="AO2699" s="2">
        <v>5.04</v>
      </c>
      <c r="AP2699" s="2">
        <v>13.6</v>
      </c>
      <c r="AQ2699" s="2">
        <v>37</v>
      </c>
      <c r="AR2699" s="2">
        <v>8.4283999999999999</v>
      </c>
      <c r="AS2699" s="2">
        <v>7.81</v>
      </c>
      <c r="AT2699" s="2">
        <v>21.5</v>
      </c>
      <c r="AU2699" s="2">
        <v>36.4</v>
      </c>
      <c r="AV2699" s="2">
        <v>26.351299999999998</v>
      </c>
      <c r="AW2699" s="2">
        <v>6.09</v>
      </c>
      <c r="AX2699" s="2">
        <v>18.5</v>
      </c>
      <c r="AY2699" s="2">
        <v>32.799999999999997</v>
      </c>
      <c r="AZ2699" s="2">
        <v>26.799700000000001</v>
      </c>
      <c r="BA2699" s="2">
        <v>3.63</v>
      </c>
      <c r="BB2699" s="2">
        <v>14.2</v>
      </c>
      <c r="BC2699" s="2">
        <v>25.5</v>
      </c>
      <c r="BD2699" s="2">
        <v>21.302700000000002</v>
      </c>
      <c r="BE2699" s="4"/>
      <c r="BF2699" s="4"/>
    </row>
    <row r="2700" spans="1:58" x14ac:dyDescent="0.2">
      <c r="A2700" s="29">
        <v>2699</v>
      </c>
      <c r="B2700" s="7" t="s">
        <v>16</v>
      </c>
      <c r="C2700" s="3">
        <v>40014</v>
      </c>
      <c r="D2700" s="4" t="s">
        <v>13</v>
      </c>
      <c r="E2700" s="4" t="s">
        <v>166</v>
      </c>
      <c r="F2700" s="5" t="s">
        <v>188</v>
      </c>
      <c r="G2700" s="6">
        <v>0.91388888888888886</v>
      </c>
      <c r="H2700" s="6">
        <v>0.91736111111111107</v>
      </c>
      <c r="I2700" s="85">
        <f t="shared" si="42"/>
        <v>4.9999999999999822</v>
      </c>
      <c r="J2700" s="86">
        <f>I2700*Segmentos!$D$7*(AH2700%)*IF(ISNUMBER(AI2700),AI2700%,0)</f>
        <v>238271.99999999913</v>
      </c>
      <c r="K2700" s="86">
        <f>I2700*Segmentos!$D$7*(AL2700%)*IF(ISNUMBER(AM2700),AM2700%,0)</f>
        <v>376655.99999999866</v>
      </c>
      <c r="L2700" s="4"/>
      <c r="M2700" s="2">
        <v>15.55</v>
      </c>
      <c r="N2700" s="2">
        <v>18.899999999999999</v>
      </c>
      <c r="O2700" s="2">
        <v>82.2</v>
      </c>
      <c r="P2700" s="2">
        <v>84.593000000000004</v>
      </c>
      <c r="Q2700" s="2">
        <v>10.09</v>
      </c>
      <c r="R2700" s="2">
        <v>12.3</v>
      </c>
      <c r="S2700" s="2">
        <v>81.900000000000006</v>
      </c>
      <c r="T2700" s="2">
        <v>9.1533999999999995</v>
      </c>
      <c r="U2700" s="2">
        <v>12.34</v>
      </c>
      <c r="V2700" s="2">
        <v>15.3</v>
      </c>
      <c r="W2700" s="2">
        <v>80.400000000000006</v>
      </c>
      <c r="X2700" s="2">
        <v>14.069699999999999</v>
      </c>
      <c r="Y2700" s="2">
        <v>15.54</v>
      </c>
      <c r="Z2700" s="2">
        <v>19.8</v>
      </c>
      <c r="AA2700" s="2">
        <v>78.5</v>
      </c>
      <c r="AB2700" s="2">
        <v>24.952400000000001</v>
      </c>
      <c r="AC2700" s="2">
        <v>20.39</v>
      </c>
      <c r="AD2700" s="2">
        <v>23.8</v>
      </c>
      <c r="AE2700" s="2">
        <v>85.9</v>
      </c>
      <c r="AF2700" s="2">
        <v>36.417499999999997</v>
      </c>
      <c r="AG2700" s="2">
        <v>11.88</v>
      </c>
      <c r="AH2700" s="22">
        <v>14.6</v>
      </c>
      <c r="AI2700" s="22">
        <v>81.599999999999994</v>
      </c>
      <c r="AJ2700" s="22">
        <v>30.669599999999999</v>
      </c>
      <c r="AK2700" s="18">
        <v>18.86</v>
      </c>
      <c r="AL2700" s="18">
        <v>22.8</v>
      </c>
      <c r="AM2700" s="18">
        <v>82.6</v>
      </c>
      <c r="AN2700" s="2">
        <v>53.923499999999997</v>
      </c>
      <c r="AO2700" s="2">
        <v>11.92</v>
      </c>
      <c r="AP2700" s="2">
        <v>15.5</v>
      </c>
      <c r="AQ2700" s="2">
        <v>76.900000000000006</v>
      </c>
      <c r="AR2700" s="2">
        <v>7.0877999999999997</v>
      </c>
      <c r="AS2700" s="2">
        <v>16.489999999999998</v>
      </c>
      <c r="AT2700" s="2">
        <v>19.8</v>
      </c>
      <c r="AU2700" s="2">
        <v>83.2</v>
      </c>
      <c r="AV2700" s="2">
        <v>19.753</v>
      </c>
      <c r="AW2700" s="2">
        <v>15.08</v>
      </c>
      <c r="AX2700" s="2">
        <v>18.8</v>
      </c>
      <c r="AY2700" s="2">
        <v>80.400000000000006</v>
      </c>
      <c r="AZ2700" s="2">
        <v>23.5898</v>
      </c>
      <c r="BA2700" s="2">
        <v>16.399999999999999</v>
      </c>
      <c r="BB2700" s="2">
        <v>19.5</v>
      </c>
      <c r="BC2700" s="2">
        <v>84.2</v>
      </c>
      <c r="BD2700" s="2">
        <v>34.162500000000001</v>
      </c>
      <c r="BE2700" s="4"/>
      <c r="BF2700" s="4"/>
    </row>
    <row r="2701" spans="1:58" x14ac:dyDescent="0.2">
      <c r="A2701" s="29">
        <v>2700</v>
      </c>
      <c r="B2701" s="7" t="s">
        <v>22</v>
      </c>
      <c r="C2701" s="3">
        <v>40014</v>
      </c>
      <c r="D2701" s="4" t="s">
        <v>21</v>
      </c>
      <c r="E2701" s="4" t="s">
        <v>164</v>
      </c>
      <c r="F2701" s="5" t="s">
        <v>188</v>
      </c>
      <c r="G2701" s="6">
        <v>0.83263888888888893</v>
      </c>
      <c r="H2701" s="6">
        <v>0.87430555555555556</v>
      </c>
      <c r="I2701" s="85">
        <f t="shared" si="42"/>
        <v>59.999999999999943</v>
      </c>
      <c r="J2701" s="86">
        <f>I2701*Segmentos!$D$7*(AH2701%)*IF(ISNUMBER(AI2701),AI2701%,0)</f>
        <v>413135.99999999965</v>
      </c>
      <c r="K2701" s="86">
        <f>I2701*Segmentos!$D$7*(AL2701%)*IF(ISNUMBER(AM2701),AM2701%,0)</f>
        <v>298847.99999999977</v>
      </c>
      <c r="L2701" s="4"/>
      <c r="M2701" s="2">
        <v>1.46</v>
      </c>
      <c r="N2701" s="2">
        <v>5</v>
      </c>
      <c r="O2701" s="2">
        <v>29.3</v>
      </c>
      <c r="P2701" s="2">
        <v>99.156899999999993</v>
      </c>
      <c r="Q2701" s="2">
        <v>0.24</v>
      </c>
      <c r="R2701" s="2">
        <v>1.2</v>
      </c>
      <c r="S2701" s="2">
        <v>20.5</v>
      </c>
      <c r="T2701" s="2">
        <v>2.7294</v>
      </c>
      <c r="U2701" s="2">
        <v>0.31</v>
      </c>
      <c r="V2701" s="2">
        <v>2.2000000000000002</v>
      </c>
      <c r="W2701" s="2">
        <v>14.4</v>
      </c>
      <c r="X2701" s="2">
        <v>4.4131999999999998</v>
      </c>
      <c r="Y2701" s="2">
        <v>0.48</v>
      </c>
      <c r="Z2701" s="2">
        <v>3.8</v>
      </c>
      <c r="AA2701" s="2">
        <v>12.7</v>
      </c>
      <c r="AB2701" s="2">
        <v>9.6292000000000009</v>
      </c>
      <c r="AC2701" s="2">
        <v>3.69</v>
      </c>
      <c r="AD2701" s="2">
        <v>9.8000000000000007</v>
      </c>
      <c r="AE2701" s="2">
        <v>37.700000000000003</v>
      </c>
      <c r="AF2701" s="2">
        <v>82.385099999999994</v>
      </c>
      <c r="AG2701" s="2">
        <v>1.71</v>
      </c>
      <c r="AH2701" s="22">
        <v>5.7</v>
      </c>
      <c r="AI2701" s="22">
        <v>30.2</v>
      </c>
      <c r="AJ2701" s="22">
        <v>55.0471</v>
      </c>
      <c r="AK2701" s="18">
        <v>1.24</v>
      </c>
      <c r="AL2701" s="18">
        <v>4.4000000000000004</v>
      </c>
      <c r="AM2701" s="18">
        <v>28.3</v>
      </c>
      <c r="AN2701" s="2">
        <v>44.109900000000003</v>
      </c>
      <c r="AO2701" s="2">
        <v>2.13</v>
      </c>
      <c r="AP2701" s="2">
        <v>5.4</v>
      </c>
      <c r="AQ2701" s="2">
        <v>39.5</v>
      </c>
      <c r="AR2701" s="2">
        <v>15.8028</v>
      </c>
      <c r="AS2701" s="2">
        <v>0.55000000000000004</v>
      </c>
      <c r="AT2701" s="2">
        <v>2.7</v>
      </c>
      <c r="AU2701" s="2">
        <v>20</v>
      </c>
      <c r="AV2701" s="2">
        <v>8.1849000000000007</v>
      </c>
      <c r="AW2701" s="2">
        <v>1.63</v>
      </c>
      <c r="AX2701" s="2">
        <v>4.7</v>
      </c>
      <c r="AY2701" s="2">
        <v>34.799999999999997</v>
      </c>
      <c r="AZ2701" s="2">
        <v>31.7559</v>
      </c>
      <c r="BA2701" s="2">
        <v>1.67</v>
      </c>
      <c r="BB2701" s="2">
        <v>6.4</v>
      </c>
      <c r="BC2701" s="2">
        <v>26.1</v>
      </c>
      <c r="BD2701" s="2">
        <v>43.413400000000003</v>
      </c>
      <c r="BE2701" s="4"/>
      <c r="BF2701" s="4"/>
    </row>
    <row r="2702" spans="1:58" x14ac:dyDescent="0.2">
      <c r="A2702" s="29">
        <v>2701</v>
      </c>
      <c r="B2702" s="7" t="s">
        <v>4</v>
      </c>
      <c r="C2702" s="3">
        <v>40014</v>
      </c>
      <c r="D2702" s="4" t="s">
        <v>3</v>
      </c>
      <c r="E2702" s="4" t="s">
        <v>165</v>
      </c>
      <c r="F2702" s="5" t="s">
        <v>188</v>
      </c>
      <c r="G2702" s="6">
        <v>0.77083333333333337</v>
      </c>
      <c r="H2702" s="6">
        <v>0.87361111111111101</v>
      </c>
      <c r="I2702" s="85">
        <f t="shared" si="42"/>
        <v>147.9999999999998</v>
      </c>
      <c r="J2702" s="86">
        <f>I2702*Segmentos!$D$7*(AH2702%)*IF(ISNUMBER(AI2702),AI2702%,0)</f>
        <v>1166831.9999999984</v>
      </c>
      <c r="K2702" s="86">
        <f>I2702*Segmentos!$D$7*(AL2702%)*IF(ISNUMBER(AM2702),AM2702%,0)</f>
        <v>1858879.9999999974</v>
      </c>
      <c r="L2702" s="4"/>
      <c r="M2702" s="2">
        <v>2.59</v>
      </c>
      <c r="N2702" s="2">
        <v>14.6</v>
      </c>
      <c r="O2702" s="2">
        <v>17.7</v>
      </c>
      <c r="P2702" s="2">
        <v>62.904800000000002</v>
      </c>
      <c r="Q2702" s="2">
        <v>3.39</v>
      </c>
      <c r="R2702" s="2">
        <v>15.2</v>
      </c>
      <c r="S2702" s="2">
        <v>22.3</v>
      </c>
      <c r="T2702" s="2">
        <v>13.7454</v>
      </c>
      <c r="U2702" s="2">
        <v>2.83</v>
      </c>
      <c r="V2702" s="2">
        <v>17.600000000000001</v>
      </c>
      <c r="W2702" s="2">
        <v>16.100000000000001</v>
      </c>
      <c r="X2702" s="2">
        <v>14.418200000000001</v>
      </c>
      <c r="Y2702" s="2">
        <v>2.96</v>
      </c>
      <c r="Z2702" s="2">
        <v>15.9</v>
      </c>
      <c r="AA2702" s="2">
        <v>18.600000000000001</v>
      </c>
      <c r="AB2702" s="2">
        <v>21.276499999999999</v>
      </c>
      <c r="AC2702" s="2">
        <v>1.69</v>
      </c>
      <c r="AD2702" s="2">
        <v>11.3</v>
      </c>
      <c r="AE2702" s="2">
        <v>14.9</v>
      </c>
      <c r="AF2702" s="2">
        <v>13.464600000000001</v>
      </c>
      <c r="AG2702" s="2">
        <v>1.96</v>
      </c>
      <c r="AH2702" s="22">
        <v>13.5</v>
      </c>
      <c r="AI2702" s="22">
        <v>14.6</v>
      </c>
      <c r="AJ2702" s="22">
        <v>22.6496</v>
      </c>
      <c r="AK2702" s="18">
        <v>3.15</v>
      </c>
      <c r="AL2702" s="18">
        <v>15.7</v>
      </c>
      <c r="AM2702" s="18">
        <v>20</v>
      </c>
      <c r="AN2702" s="2">
        <v>40.255200000000002</v>
      </c>
      <c r="AO2702" s="2">
        <v>1.7</v>
      </c>
      <c r="AP2702" s="2">
        <v>9.4</v>
      </c>
      <c r="AQ2702" s="2">
        <v>18</v>
      </c>
      <c r="AR2702" s="2">
        <v>4.5087999999999999</v>
      </c>
      <c r="AS2702" s="2">
        <v>2.4</v>
      </c>
      <c r="AT2702" s="2">
        <v>12.7</v>
      </c>
      <c r="AU2702" s="2">
        <v>19</v>
      </c>
      <c r="AV2702" s="2">
        <v>12.8689</v>
      </c>
      <c r="AW2702" s="2">
        <v>3.26</v>
      </c>
      <c r="AX2702" s="2">
        <v>16.100000000000001</v>
      </c>
      <c r="AY2702" s="2">
        <v>20.3</v>
      </c>
      <c r="AZ2702" s="2">
        <v>22.833100000000002</v>
      </c>
      <c r="BA2702" s="2">
        <v>2.44</v>
      </c>
      <c r="BB2702" s="2">
        <v>16.2</v>
      </c>
      <c r="BC2702" s="2">
        <v>15.1</v>
      </c>
      <c r="BD2702" s="2">
        <v>22.693999999999999</v>
      </c>
      <c r="BE2702" s="4"/>
      <c r="BF2702" s="4"/>
    </row>
    <row r="2703" spans="1:58" x14ac:dyDescent="0.2">
      <c r="A2703" s="29">
        <v>2702</v>
      </c>
      <c r="B2703" s="7" t="s">
        <v>150</v>
      </c>
      <c r="C2703" s="3">
        <v>40015</v>
      </c>
      <c r="D2703" s="4" t="s">
        <v>0</v>
      </c>
      <c r="E2703" s="4" t="s">
        <v>174</v>
      </c>
      <c r="F2703" s="5" t="s">
        <v>189</v>
      </c>
      <c r="G2703" s="6">
        <v>0.9159722222222223</v>
      </c>
      <c r="H2703" s="6">
        <v>0.94236111111111109</v>
      </c>
      <c r="I2703" s="85">
        <f t="shared" si="42"/>
        <v>37.999999999999865</v>
      </c>
      <c r="J2703" s="86">
        <f>I2703*Segmentos!$D$7*(AH2703%)*IF(ISNUMBER(AI2703),AI2703%,0)</f>
        <v>768891.99999999721</v>
      </c>
      <c r="K2703" s="86">
        <f>I2703*Segmentos!$D$7*(AL2703%)*IF(ISNUMBER(AM2703),AM2703%,0)</f>
        <v>1172527.9999999958</v>
      </c>
      <c r="L2703" s="4"/>
      <c r="M2703" s="2">
        <v>6.45</v>
      </c>
      <c r="N2703" s="2">
        <v>17.100000000000001</v>
      </c>
      <c r="O2703" s="2">
        <v>37.6</v>
      </c>
      <c r="P2703" s="2">
        <v>83.652500000000003</v>
      </c>
      <c r="Q2703" s="2">
        <v>5.91</v>
      </c>
      <c r="R2703" s="2">
        <v>14.5</v>
      </c>
      <c r="S2703" s="2">
        <v>40.6</v>
      </c>
      <c r="T2703" s="2">
        <v>12.7775</v>
      </c>
      <c r="U2703" s="2">
        <v>6.68</v>
      </c>
      <c r="V2703" s="2">
        <v>20.3</v>
      </c>
      <c r="W2703" s="2">
        <v>33</v>
      </c>
      <c r="X2703" s="2">
        <v>18.1678</v>
      </c>
      <c r="Y2703" s="2">
        <v>5.05</v>
      </c>
      <c r="Z2703" s="2">
        <v>16.2</v>
      </c>
      <c r="AA2703" s="2">
        <v>31.2</v>
      </c>
      <c r="AB2703" s="2">
        <v>19.319800000000001</v>
      </c>
      <c r="AC2703" s="2">
        <v>7.85</v>
      </c>
      <c r="AD2703" s="2">
        <v>17.3</v>
      </c>
      <c r="AE2703" s="2">
        <v>45.3</v>
      </c>
      <c r="AF2703" s="2">
        <v>33.3874</v>
      </c>
      <c r="AG2703" s="2">
        <v>5.0599999999999996</v>
      </c>
      <c r="AH2703" s="22">
        <v>15.1</v>
      </c>
      <c r="AI2703" s="22">
        <v>33.5</v>
      </c>
      <c r="AJ2703" s="22">
        <v>31.097300000000001</v>
      </c>
      <c r="AK2703" s="18">
        <v>7.71</v>
      </c>
      <c r="AL2703" s="18">
        <v>19</v>
      </c>
      <c r="AM2703" s="18">
        <v>40.6</v>
      </c>
      <c r="AN2703" s="2">
        <v>52.555100000000003</v>
      </c>
      <c r="AO2703" s="2">
        <v>4.6100000000000003</v>
      </c>
      <c r="AP2703" s="2">
        <v>13.8</v>
      </c>
      <c r="AQ2703" s="2">
        <v>33.5</v>
      </c>
      <c r="AR2703" s="2">
        <v>6.5369999999999999</v>
      </c>
      <c r="AS2703" s="2">
        <v>7.14</v>
      </c>
      <c r="AT2703" s="2">
        <v>18.3</v>
      </c>
      <c r="AU2703" s="2">
        <v>39.1</v>
      </c>
      <c r="AV2703" s="2">
        <v>20.3855</v>
      </c>
      <c r="AW2703" s="2">
        <v>6.13</v>
      </c>
      <c r="AX2703" s="2">
        <v>18.399999999999999</v>
      </c>
      <c r="AY2703" s="2">
        <v>33.299999999999997</v>
      </c>
      <c r="AZ2703" s="2">
        <v>22.834199999999999</v>
      </c>
      <c r="BA2703" s="2">
        <v>6.83</v>
      </c>
      <c r="BB2703" s="2">
        <v>16.5</v>
      </c>
      <c r="BC2703" s="2">
        <v>41.3</v>
      </c>
      <c r="BD2703" s="2">
        <v>33.895800000000001</v>
      </c>
      <c r="BE2703" s="4"/>
      <c r="BF2703" s="4"/>
    </row>
    <row r="2704" spans="1:58" x14ac:dyDescent="0.2">
      <c r="A2704" s="29">
        <v>2703</v>
      </c>
      <c r="B2704" s="7" t="s">
        <v>15</v>
      </c>
      <c r="C2704" s="3">
        <v>40015</v>
      </c>
      <c r="D2704" s="4" t="s">
        <v>13</v>
      </c>
      <c r="E2704" s="4" t="s">
        <v>164</v>
      </c>
      <c r="F2704" s="5" t="s">
        <v>189</v>
      </c>
      <c r="G2704" s="6">
        <v>0.875</v>
      </c>
      <c r="H2704" s="6">
        <v>0.91388888888888886</v>
      </c>
      <c r="I2704" s="85">
        <f t="shared" si="42"/>
        <v>55.999999999999957</v>
      </c>
      <c r="J2704" s="86">
        <f>I2704*Segmentos!$D$7*(AH2704%)*IF(ISNUMBER(AI2704),AI2704%,0)</f>
        <v>2453023.9999999981</v>
      </c>
      <c r="K2704" s="86">
        <f>I2704*Segmentos!$D$7*(AL2704%)*IF(ISNUMBER(AM2704),AM2704%,0)</f>
        <v>3081052.799999997</v>
      </c>
      <c r="L2704" s="4"/>
      <c r="M2704" s="2">
        <v>12.43</v>
      </c>
      <c r="N2704" s="2">
        <v>25.8</v>
      </c>
      <c r="O2704" s="2">
        <v>48.1</v>
      </c>
      <c r="P2704" s="2">
        <v>87.596199999999996</v>
      </c>
      <c r="Q2704" s="2">
        <v>8.01</v>
      </c>
      <c r="R2704" s="2">
        <v>20.7</v>
      </c>
      <c r="S2704" s="2">
        <v>38.700000000000003</v>
      </c>
      <c r="T2704" s="2">
        <v>9.4228000000000005</v>
      </c>
      <c r="U2704" s="2">
        <v>10.3</v>
      </c>
      <c r="V2704" s="2">
        <v>22.6</v>
      </c>
      <c r="W2704" s="2">
        <v>45.6</v>
      </c>
      <c r="X2704" s="2">
        <v>15.2248</v>
      </c>
      <c r="Y2704" s="2">
        <v>11.03</v>
      </c>
      <c r="Z2704" s="2">
        <v>25.4</v>
      </c>
      <c r="AA2704" s="2">
        <v>43.5</v>
      </c>
      <c r="AB2704" s="2">
        <v>22.965299999999999</v>
      </c>
      <c r="AC2704" s="2">
        <v>17.28</v>
      </c>
      <c r="AD2704" s="2">
        <v>30.9</v>
      </c>
      <c r="AE2704" s="2">
        <v>55.9</v>
      </c>
      <c r="AF2704" s="2">
        <v>39.9833</v>
      </c>
      <c r="AG2704" s="2">
        <v>10.95</v>
      </c>
      <c r="AH2704" s="22">
        <v>23.5</v>
      </c>
      <c r="AI2704" s="22">
        <v>46.6</v>
      </c>
      <c r="AJ2704" s="22">
        <v>36.622799999999998</v>
      </c>
      <c r="AK2704" s="18">
        <v>13.76</v>
      </c>
      <c r="AL2704" s="18">
        <v>27.9</v>
      </c>
      <c r="AM2704" s="18">
        <v>49.3</v>
      </c>
      <c r="AN2704" s="2">
        <v>50.973399999999998</v>
      </c>
      <c r="AO2704" s="2">
        <v>8.31</v>
      </c>
      <c r="AP2704" s="2">
        <v>20.6</v>
      </c>
      <c r="AQ2704" s="2">
        <v>40.299999999999997</v>
      </c>
      <c r="AR2704" s="2">
        <v>6.4032</v>
      </c>
      <c r="AS2704" s="2">
        <v>10.52</v>
      </c>
      <c r="AT2704" s="2">
        <v>24.1</v>
      </c>
      <c r="AU2704" s="2">
        <v>43.6</v>
      </c>
      <c r="AV2704" s="2">
        <v>16.332100000000001</v>
      </c>
      <c r="AW2704" s="2">
        <v>14.49</v>
      </c>
      <c r="AX2704" s="2">
        <v>27.5</v>
      </c>
      <c r="AY2704" s="2">
        <v>52.8</v>
      </c>
      <c r="AZ2704" s="2">
        <v>29.372199999999999</v>
      </c>
      <c r="BA2704" s="2">
        <v>13.15</v>
      </c>
      <c r="BB2704" s="2">
        <v>27</v>
      </c>
      <c r="BC2704" s="2">
        <v>48.7</v>
      </c>
      <c r="BD2704" s="2">
        <v>35.488799999999998</v>
      </c>
      <c r="BE2704" s="4"/>
      <c r="BF2704" s="4"/>
    </row>
    <row r="2705" spans="1:58" x14ac:dyDescent="0.2">
      <c r="A2705" s="29">
        <v>2704</v>
      </c>
      <c r="B2705" s="7" t="s">
        <v>118</v>
      </c>
      <c r="C2705" s="3">
        <v>40015</v>
      </c>
      <c r="D2705" s="4" t="s">
        <v>8</v>
      </c>
      <c r="E2705" s="4" t="s">
        <v>166</v>
      </c>
      <c r="F2705" s="5" t="s">
        <v>189</v>
      </c>
      <c r="G2705" s="6">
        <v>0.91805555555555562</v>
      </c>
      <c r="H2705" s="6">
        <v>0.99444444444444446</v>
      </c>
      <c r="I2705" s="85">
        <f t="shared" si="42"/>
        <v>109.99999999999993</v>
      </c>
      <c r="J2705" s="86">
        <f>I2705*Segmentos!$D$7*(AH2705%)*IF(ISNUMBER(AI2705),AI2705%,0)</f>
        <v>1697475.9999999991</v>
      </c>
      <c r="K2705" s="86">
        <f>I2705*Segmentos!$D$7*(AL2705%)*IF(ISNUMBER(AM2705),AM2705%,0)</f>
        <v>2111823.9999999981</v>
      </c>
      <c r="L2705" s="4"/>
      <c r="M2705" s="2">
        <v>4.3600000000000003</v>
      </c>
      <c r="N2705" s="2">
        <v>17.100000000000001</v>
      </c>
      <c r="O2705" s="2">
        <v>25.5</v>
      </c>
      <c r="P2705" s="2">
        <v>89.507300000000001</v>
      </c>
      <c r="Q2705" s="2">
        <v>2.86</v>
      </c>
      <c r="R2705" s="2">
        <v>11.7</v>
      </c>
      <c r="S2705" s="2">
        <v>24.4</v>
      </c>
      <c r="T2705" s="2">
        <v>9.8141999999999996</v>
      </c>
      <c r="U2705" s="2">
        <v>3.52</v>
      </c>
      <c r="V2705" s="2">
        <v>14.7</v>
      </c>
      <c r="W2705" s="2">
        <v>24</v>
      </c>
      <c r="X2705" s="2">
        <v>15.186</v>
      </c>
      <c r="Y2705" s="2">
        <v>4.5</v>
      </c>
      <c r="Z2705" s="2">
        <v>18.899999999999999</v>
      </c>
      <c r="AA2705" s="2">
        <v>23.8</v>
      </c>
      <c r="AB2705" s="2">
        <v>27.305099999999999</v>
      </c>
      <c r="AC2705" s="2">
        <v>5.51</v>
      </c>
      <c r="AD2705" s="2">
        <v>19.7</v>
      </c>
      <c r="AE2705" s="2">
        <v>27.9</v>
      </c>
      <c r="AF2705" s="2">
        <v>37.201999999999998</v>
      </c>
      <c r="AG2705" s="2">
        <v>3.87</v>
      </c>
      <c r="AH2705" s="22">
        <v>17.3</v>
      </c>
      <c r="AI2705" s="22">
        <v>22.3</v>
      </c>
      <c r="AJ2705" s="22">
        <v>37.7592</v>
      </c>
      <c r="AK2705" s="18">
        <v>4.79</v>
      </c>
      <c r="AL2705" s="18">
        <v>16.899999999999999</v>
      </c>
      <c r="AM2705" s="18">
        <v>28.4</v>
      </c>
      <c r="AN2705" s="2">
        <v>51.748100000000001</v>
      </c>
      <c r="AO2705" s="2">
        <v>1.34</v>
      </c>
      <c r="AP2705" s="2">
        <v>8.9</v>
      </c>
      <c r="AQ2705" s="2">
        <v>15.1</v>
      </c>
      <c r="AR2705" s="2">
        <v>3.0175000000000001</v>
      </c>
      <c r="AS2705" s="2">
        <v>3.03</v>
      </c>
      <c r="AT2705" s="2">
        <v>14.3</v>
      </c>
      <c r="AU2705" s="2">
        <v>21.2</v>
      </c>
      <c r="AV2705" s="2">
        <v>13.7026</v>
      </c>
      <c r="AW2705" s="2">
        <v>6.91</v>
      </c>
      <c r="AX2705" s="2">
        <v>22.5</v>
      </c>
      <c r="AY2705" s="2">
        <v>30.8</v>
      </c>
      <c r="AZ2705" s="2">
        <v>40.8446</v>
      </c>
      <c r="BA2705" s="2">
        <v>4.0599999999999996</v>
      </c>
      <c r="BB2705" s="2">
        <v>17</v>
      </c>
      <c r="BC2705" s="2">
        <v>23.9</v>
      </c>
      <c r="BD2705" s="2">
        <v>31.942599999999999</v>
      </c>
      <c r="BE2705" s="4"/>
      <c r="BF2705" s="4"/>
    </row>
    <row r="2706" spans="1:58" x14ac:dyDescent="0.2">
      <c r="A2706" s="29">
        <v>2705</v>
      </c>
      <c r="B2706" s="7" t="s">
        <v>5</v>
      </c>
      <c r="C2706" s="3">
        <v>40015</v>
      </c>
      <c r="D2706" s="4" t="s">
        <v>3</v>
      </c>
      <c r="E2706" s="4" t="s">
        <v>164</v>
      </c>
      <c r="F2706" s="5" t="s">
        <v>189</v>
      </c>
      <c r="G2706" s="6">
        <v>0.87361111111111101</v>
      </c>
      <c r="H2706" s="6">
        <v>0.91736111111111107</v>
      </c>
      <c r="I2706" s="85">
        <f t="shared" si="42"/>
        <v>63.000000000000099</v>
      </c>
      <c r="J2706" s="86">
        <f>I2706*Segmentos!$D$7*(AH2706%)*IF(ISNUMBER(AI2706),AI2706%,0)</f>
        <v>1641427.2000000025</v>
      </c>
      <c r="K2706" s="86">
        <f>I2706*Segmentos!$D$7*(AL2706%)*IF(ISNUMBER(AM2706),AM2706%,0)</f>
        <v>1552219.2000000025</v>
      </c>
      <c r="L2706" s="4"/>
      <c r="M2706" s="2">
        <v>6.32</v>
      </c>
      <c r="N2706" s="2">
        <v>18</v>
      </c>
      <c r="O2706" s="2">
        <v>35.1</v>
      </c>
      <c r="P2706" s="2">
        <v>80.4636</v>
      </c>
      <c r="Q2706" s="2">
        <v>4.53</v>
      </c>
      <c r="R2706" s="2">
        <v>12.7</v>
      </c>
      <c r="S2706" s="2">
        <v>35.799999999999997</v>
      </c>
      <c r="T2706" s="2">
        <v>9.6309000000000005</v>
      </c>
      <c r="U2706" s="2">
        <v>6.28</v>
      </c>
      <c r="V2706" s="2">
        <v>18.600000000000001</v>
      </c>
      <c r="W2706" s="2">
        <v>33.799999999999997</v>
      </c>
      <c r="X2706" s="2">
        <v>16.77</v>
      </c>
      <c r="Y2706" s="2">
        <v>6.12</v>
      </c>
      <c r="Z2706" s="2">
        <v>18.8</v>
      </c>
      <c r="AA2706" s="2">
        <v>32.5</v>
      </c>
      <c r="AB2706" s="2">
        <v>22.992599999999999</v>
      </c>
      <c r="AC2706" s="2">
        <v>7.43</v>
      </c>
      <c r="AD2706" s="2">
        <v>19.600000000000001</v>
      </c>
      <c r="AE2706" s="2">
        <v>37.9</v>
      </c>
      <c r="AF2706" s="2">
        <v>31.0702</v>
      </c>
      <c r="AG2706" s="2">
        <v>6.51</v>
      </c>
      <c r="AH2706" s="22">
        <v>18.399999999999999</v>
      </c>
      <c r="AI2706" s="22">
        <v>35.4</v>
      </c>
      <c r="AJ2706" s="22">
        <v>39.318600000000004</v>
      </c>
      <c r="AK2706" s="18">
        <v>6.15</v>
      </c>
      <c r="AL2706" s="18">
        <v>17.7</v>
      </c>
      <c r="AM2706" s="18">
        <v>34.799999999999997</v>
      </c>
      <c r="AN2706" s="2">
        <v>41.145099999999999</v>
      </c>
      <c r="AO2706" s="2">
        <v>3.65</v>
      </c>
      <c r="AP2706" s="2">
        <v>13.9</v>
      </c>
      <c r="AQ2706" s="2">
        <v>26.2</v>
      </c>
      <c r="AR2706" s="2">
        <v>5.0841000000000003</v>
      </c>
      <c r="AS2706" s="2">
        <v>5.84</v>
      </c>
      <c r="AT2706" s="2">
        <v>17.3</v>
      </c>
      <c r="AU2706" s="2">
        <v>33.700000000000003</v>
      </c>
      <c r="AV2706" s="2">
        <v>16.3718</v>
      </c>
      <c r="AW2706" s="2">
        <v>7.04</v>
      </c>
      <c r="AX2706" s="2">
        <v>19.899999999999999</v>
      </c>
      <c r="AY2706" s="2">
        <v>35.299999999999997</v>
      </c>
      <c r="AZ2706" s="2">
        <v>25.793600000000001</v>
      </c>
      <c r="BA2706" s="2">
        <v>6.81</v>
      </c>
      <c r="BB2706" s="2">
        <v>18.100000000000001</v>
      </c>
      <c r="BC2706" s="2">
        <v>37.6</v>
      </c>
      <c r="BD2706" s="2">
        <v>33.214100000000002</v>
      </c>
      <c r="BE2706" s="4"/>
      <c r="BF2706" s="4"/>
    </row>
    <row r="2707" spans="1:58" x14ac:dyDescent="0.2">
      <c r="A2707" s="29">
        <v>2706</v>
      </c>
      <c r="B2707" s="7" t="s">
        <v>49</v>
      </c>
      <c r="C2707" s="3">
        <v>40015</v>
      </c>
      <c r="D2707" s="4" t="s">
        <v>28</v>
      </c>
      <c r="E2707" s="4" t="s">
        <v>168</v>
      </c>
      <c r="F2707" s="5" t="s">
        <v>189</v>
      </c>
      <c r="G2707" s="6">
        <v>0.91666666666666663</v>
      </c>
      <c r="H2707" s="6">
        <v>2.5694444444444447E-2</v>
      </c>
      <c r="I2707" s="85">
        <f t="shared" si="42"/>
        <v>157.00000000000006</v>
      </c>
      <c r="J2707" s="86">
        <f>I2707*Segmentos!$D$7*(AH2707%)*IF(ISNUMBER(AI2707),AI2707%,0)</f>
        <v>1331611.2000000007</v>
      </c>
      <c r="K2707" s="86">
        <f>I2707*Segmentos!$D$7*(AL2707%)*IF(ISNUMBER(AM2707),AM2707%,0)</f>
        <v>994752.00000000047</v>
      </c>
      <c r="L2707" s="4" t="s">
        <v>526</v>
      </c>
      <c r="M2707" s="2">
        <v>1.85</v>
      </c>
      <c r="N2707" s="2">
        <v>8.6999999999999993</v>
      </c>
      <c r="O2707" s="2">
        <v>21.4</v>
      </c>
      <c r="P2707" s="2">
        <v>77.483099999999993</v>
      </c>
      <c r="Q2707" s="2">
        <v>0.61</v>
      </c>
      <c r="R2707" s="2">
        <v>5.2</v>
      </c>
      <c r="S2707" s="2">
        <v>11.8</v>
      </c>
      <c r="T2707" s="2">
        <v>4.2957999999999998</v>
      </c>
      <c r="U2707" s="2">
        <v>1.87</v>
      </c>
      <c r="V2707" s="2">
        <v>10.5</v>
      </c>
      <c r="W2707" s="2">
        <v>17.8</v>
      </c>
      <c r="X2707" s="2">
        <v>16.423500000000001</v>
      </c>
      <c r="Y2707" s="2">
        <v>2.66</v>
      </c>
      <c r="Z2707" s="2">
        <v>10.8</v>
      </c>
      <c r="AA2707" s="2">
        <v>24.7</v>
      </c>
      <c r="AB2707" s="2">
        <v>32.912100000000002</v>
      </c>
      <c r="AC2707" s="2">
        <v>1.73</v>
      </c>
      <c r="AD2707" s="2">
        <v>7.3</v>
      </c>
      <c r="AE2707" s="2">
        <v>23.7</v>
      </c>
      <c r="AF2707" s="2">
        <v>23.851600000000001</v>
      </c>
      <c r="AG2707" s="2">
        <v>2.13</v>
      </c>
      <c r="AH2707" s="22">
        <v>9.3000000000000007</v>
      </c>
      <c r="AI2707" s="22">
        <v>22.8</v>
      </c>
      <c r="AJ2707" s="22">
        <v>42.344499999999996</v>
      </c>
      <c r="AK2707" s="18">
        <v>1.59</v>
      </c>
      <c r="AL2707" s="18">
        <v>8</v>
      </c>
      <c r="AM2707" s="18">
        <v>19.8</v>
      </c>
      <c r="AN2707" s="2">
        <v>35.138599999999997</v>
      </c>
      <c r="AO2707" s="2">
        <v>0.97</v>
      </c>
      <c r="AP2707" s="2">
        <v>5</v>
      </c>
      <c r="AQ2707" s="2">
        <v>19.399999999999999</v>
      </c>
      <c r="AR2707" s="2">
        <v>4.4612999999999996</v>
      </c>
      <c r="AS2707" s="2">
        <v>2.2000000000000002</v>
      </c>
      <c r="AT2707" s="2">
        <v>10.5</v>
      </c>
      <c r="AU2707" s="2">
        <v>21</v>
      </c>
      <c r="AV2707" s="2">
        <v>20.281600000000001</v>
      </c>
      <c r="AW2707" s="2">
        <v>1.67</v>
      </c>
      <c r="AX2707" s="2">
        <v>9.3000000000000007</v>
      </c>
      <c r="AY2707" s="2">
        <v>17.899999999999999</v>
      </c>
      <c r="AZ2707" s="2">
        <v>20.099599999999999</v>
      </c>
      <c r="BA2707" s="2">
        <v>2.0299999999999998</v>
      </c>
      <c r="BB2707" s="2">
        <v>8.1999999999999993</v>
      </c>
      <c r="BC2707" s="2">
        <v>24.9</v>
      </c>
      <c r="BD2707" s="2">
        <v>32.640599999999999</v>
      </c>
      <c r="BE2707" s="4"/>
      <c r="BF2707" s="4"/>
    </row>
    <row r="2708" spans="1:58" x14ac:dyDescent="0.2">
      <c r="A2708" s="29">
        <v>2707</v>
      </c>
      <c r="B2708" s="7" t="s">
        <v>18</v>
      </c>
      <c r="C2708" s="3">
        <v>40015</v>
      </c>
      <c r="D2708" s="4" t="s">
        <v>17</v>
      </c>
      <c r="E2708" s="4" t="s">
        <v>168</v>
      </c>
      <c r="F2708" s="5" t="s">
        <v>189</v>
      </c>
      <c r="G2708" s="6">
        <v>0.83194444444444438</v>
      </c>
      <c r="H2708" s="6">
        <v>0.9145833333333333</v>
      </c>
      <c r="I2708" s="85">
        <f t="shared" si="42"/>
        <v>119.00000000000006</v>
      </c>
      <c r="J2708" s="86">
        <f>I2708*Segmentos!$D$7*(AH2708%)*IF(ISNUMBER(AI2708),AI2708%,0)</f>
        <v>454104.00000000029</v>
      </c>
      <c r="K2708" s="86">
        <f>I2708*Segmentos!$D$7*(AL2708%)*IF(ISNUMBER(AM2708),AM2708%,0)</f>
        <v>300546.40000000014</v>
      </c>
      <c r="L2708" s="4" t="s">
        <v>525</v>
      </c>
      <c r="M2708" s="2">
        <v>0.79</v>
      </c>
      <c r="N2708" s="2">
        <v>2.9</v>
      </c>
      <c r="O2708" s="2">
        <v>27.4</v>
      </c>
      <c r="P2708" s="2">
        <v>99.233699999999999</v>
      </c>
      <c r="Q2708" s="2">
        <v>0.13</v>
      </c>
      <c r="R2708" s="2">
        <v>0.9</v>
      </c>
      <c r="S2708" s="2">
        <v>14.9</v>
      </c>
      <c r="T2708" s="2">
        <v>2.6793</v>
      </c>
      <c r="U2708" s="2">
        <v>0.04</v>
      </c>
      <c r="V2708" s="2">
        <v>1.3</v>
      </c>
      <c r="W2708" s="2">
        <v>3.2</v>
      </c>
      <c r="X2708" s="2">
        <v>1.1147</v>
      </c>
      <c r="Y2708" s="2">
        <v>0.62</v>
      </c>
      <c r="Z2708" s="2">
        <v>3.5</v>
      </c>
      <c r="AA2708" s="2">
        <v>17.8</v>
      </c>
      <c r="AB2708" s="2">
        <v>22.994700000000002</v>
      </c>
      <c r="AC2708" s="2">
        <v>1.75</v>
      </c>
      <c r="AD2708" s="2">
        <v>4.4000000000000004</v>
      </c>
      <c r="AE2708" s="2">
        <v>40.200000000000003</v>
      </c>
      <c r="AF2708" s="2">
        <v>72.444900000000004</v>
      </c>
      <c r="AG2708" s="2">
        <v>0.95</v>
      </c>
      <c r="AH2708" s="22">
        <v>3.6</v>
      </c>
      <c r="AI2708" s="22">
        <v>26.5</v>
      </c>
      <c r="AJ2708" s="22">
        <v>56.8887</v>
      </c>
      <c r="AK2708" s="18">
        <v>0.64</v>
      </c>
      <c r="AL2708" s="18">
        <v>2.2000000000000002</v>
      </c>
      <c r="AM2708" s="18">
        <v>28.7</v>
      </c>
      <c r="AN2708" s="2">
        <v>42.344999999999999</v>
      </c>
      <c r="AO2708" s="2">
        <v>0.1</v>
      </c>
      <c r="AP2708" s="2">
        <v>1.4</v>
      </c>
      <c r="AQ2708" s="2">
        <v>7.4</v>
      </c>
      <c r="AR2708" s="2">
        <v>1.4345000000000001</v>
      </c>
      <c r="AS2708" s="2">
        <v>0.16</v>
      </c>
      <c r="AT2708" s="2">
        <v>2.9</v>
      </c>
      <c r="AU2708" s="2">
        <v>5.6</v>
      </c>
      <c r="AV2708" s="2">
        <v>4.4272999999999998</v>
      </c>
      <c r="AW2708" s="2">
        <v>1.43</v>
      </c>
      <c r="AX2708" s="2">
        <v>3</v>
      </c>
      <c r="AY2708" s="2">
        <v>47.5</v>
      </c>
      <c r="AZ2708" s="2">
        <v>51.794699999999999</v>
      </c>
      <c r="BA2708" s="2">
        <v>0.86</v>
      </c>
      <c r="BB2708" s="2">
        <v>3.2</v>
      </c>
      <c r="BC2708" s="2">
        <v>26.9</v>
      </c>
      <c r="BD2708" s="2">
        <v>41.577199999999998</v>
      </c>
      <c r="BE2708" s="4"/>
      <c r="BF2708" s="4"/>
    </row>
    <row r="2709" spans="1:58" x14ac:dyDescent="0.2">
      <c r="A2709" s="29">
        <v>2708</v>
      </c>
      <c r="B2709" s="7" t="s">
        <v>1</v>
      </c>
      <c r="C2709" s="3">
        <v>40015</v>
      </c>
      <c r="D2709" s="4" t="s">
        <v>0</v>
      </c>
      <c r="E2709" s="4" t="s">
        <v>163</v>
      </c>
      <c r="F2709" s="5" t="s">
        <v>189</v>
      </c>
      <c r="G2709" s="6">
        <v>0.84097222222222223</v>
      </c>
      <c r="H2709" s="6">
        <v>0.87291666666666667</v>
      </c>
      <c r="I2709" s="85">
        <f t="shared" si="42"/>
        <v>46</v>
      </c>
      <c r="J2709" s="86">
        <f>I2709*Segmentos!$D$7*(AH2709%)*IF(ISNUMBER(AI2709),AI2709%,0)</f>
        <v>705971.20000000007</v>
      </c>
      <c r="K2709" s="86">
        <f>I2709*Segmentos!$D$7*(AL2709%)*IF(ISNUMBER(AM2709),AM2709%,0)</f>
        <v>1168179.2</v>
      </c>
      <c r="L2709" s="4"/>
      <c r="M2709" s="2">
        <v>5.16</v>
      </c>
      <c r="N2709" s="2">
        <v>10.9</v>
      </c>
      <c r="O2709" s="2">
        <v>47.3</v>
      </c>
      <c r="P2709" s="2">
        <v>83.916399999999996</v>
      </c>
      <c r="Q2709" s="2">
        <v>4.72</v>
      </c>
      <c r="R2709" s="2">
        <v>10.9</v>
      </c>
      <c r="S2709" s="2">
        <v>43.2</v>
      </c>
      <c r="T2709" s="2">
        <v>12.786</v>
      </c>
      <c r="U2709" s="2">
        <v>4.18</v>
      </c>
      <c r="V2709" s="2">
        <v>10</v>
      </c>
      <c r="W2709" s="2">
        <v>41.9</v>
      </c>
      <c r="X2709" s="2">
        <v>14.245900000000001</v>
      </c>
      <c r="Y2709" s="2">
        <v>3.73</v>
      </c>
      <c r="Z2709" s="2">
        <v>9.3000000000000007</v>
      </c>
      <c r="AA2709" s="2">
        <v>39.9</v>
      </c>
      <c r="AB2709" s="2">
        <v>17.886199999999999</v>
      </c>
      <c r="AC2709" s="2">
        <v>7.31</v>
      </c>
      <c r="AD2709" s="2">
        <v>12.9</v>
      </c>
      <c r="AE2709" s="2">
        <v>56.5</v>
      </c>
      <c r="AF2709" s="2">
        <v>38.998199999999997</v>
      </c>
      <c r="AG2709" s="2">
        <v>3.84</v>
      </c>
      <c r="AH2709" s="22">
        <v>8.8000000000000007</v>
      </c>
      <c r="AI2709" s="22">
        <v>43.6</v>
      </c>
      <c r="AJ2709" s="22">
        <v>29.5669</v>
      </c>
      <c r="AK2709" s="18">
        <v>6.36</v>
      </c>
      <c r="AL2709" s="18">
        <v>12.8</v>
      </c>
      <c r="AM2709" s="18">
        <v>49.6</v>
      </c>
      <c r="AN2709" s="2">
        <v>54.349499999999999</v>
      </c>
      <c r="AO2709" s="2">
        <v>1.75</v>
      </c>
      <c r="AP2709" s="2">
        <v>5.5</v>
      </c>
      <c r="AQ2709" s="2">
        <v>32</v>
      </c>
      <c r="AR2709" s="2">
        <v>3.1046</v>
      </c>
      <c r="AS2709" s="2">
        <v>6.36</v>
      </c>
      <c r="AT2709" s="2">
        <v>10.3</v>
      </c>
      <c r="AU2709" s="2">
        <v>61.6</v>
      </c>
      <c r="AV2709" s="2">
        <v>22.765699999999999</v>
      </c>
      <c r="AW2709" s="2">
        <v>5</v>
      </c>
      <c r="AX2709" s="2">
        <v>10.5</v>
      </c>
      <c r="AY2709" s="2">
        <v>47.7</v>
      </c>
      <c r="AZ2709" s="2">
        <v>23.348099999999999</v>
      </c>
      <c r="BA2709" s="2">
        <v>5.58</v>
      </c>
      <c r="BB2709" s="2">
        <v>13.1</v>
      </c>
      <c r="BC2709" s="2">
        <v>42.4</v>
      </c>
      <c r="BD2709" s="2">
        <v>34.698</v>
      </c>
      <c r="BE2709" s="4"/>
      <c r="BF2709" s="4"/>
    </row>
    <row r="2710" spans="1:58" x14ac:dyDescent="0.2">
      <c r="A2710" s="29">
        <v>2709</v>
      </c>
      <c r="B2710" s="7" t="s">
        <v>36</v>
      </c>
      <c r="C2710" s="3">
        <v>40015</v>
      </c>
      <c r="D2710" s="4" t="s">
        <v>13</v>
      </c>
      <c r="E2710" s="4" t="s">
        <v>163</v>
      </c>
      <c r="F2710" s="5" t="s">
        <v>189</v>
      </c>
      <c r="G2710" s="6">
        <v>0.91874999999999996</v>
      </c>
      <c r="H2710" s="6">
        <v>0.94027777777777777</v>
      </c>
      <c r="I2710" s="85">
        <f t="shared" si="42"/>
        <v>31.00000000000005</v>
      </c>
      <c r="J2710" s="86">
        <f>I2710*Segmentos!$D$7*(AH2710%)*IF(ISNUMBER(AI2710),AI2710%,0)</f>
        <v>2275598.4000000036</v>
      </c>
      <c r="K2710" s="86">
        <f>I2710*Segmentos!$D$7*(AL2710%)*IF(ISNUMBER(AM2710),AM2710%,0)</f>
        <v>2867004.0000000051</v>
      </c>
      <c r="L2710" s="4"/>
      <c r="M2710" s="2">
        <v>20.87</v>
      </c>
      <c r="N2710" s="2">
        <v>28.2</v>
      </c>
      <c r="O2710" s="2">
        <v>73.900000000000006</v>
      </c>
      <c r="P2710" s="2">
        <v>84.924599999999998</v>
      </c>
      <c r="Q2710" s="2">
        <v>16.77</v>
      </c>
      <c r="R2710" s="2">
        <v>22.2</v>
      </c>
      <c r="S2710" s="2">
        <v>75.599999999999994</v>
      </c>
      <c r="T2710" s="2">
        <v>11.384600000000001</v>
      </c>
      <c r="U2710" s="2">
        <v>18.399999999999999</v>
      </c>
      <c r="V2710" s="2">
        <v>26</v>
      </c>
      <c r="W2710" s="2">
        <v>70.900000000000006</v>
      </c>
      <c r="X2710" s="2">
        <v>15.6981</v>
      </c>
      <c r="Y2710" s="2">
        <v>21.72</v>
      </c>
      <c r="Z2710" s="2">
        <v>30.7</v>
      </c>
      <c r="AA2710" s="2">
        <v>70.7</v>
      </c>
      <c r="AB2710" s="2">
        <v>26.1004</v>
      </c>
      <c r="AC2710" s="2">
        <v>23.76</v>
      </c>
      <c r="AD2710" s="2">
        <v>30.5</v>
      </c>
      <c r="AE2710" s="2">
        <v>77.8</v>
      </c>
      <c r="AF2710" s="2">
        <v>31.741499999999998</v>
      </c>
      <c r="AG2710" s="2">
        <v>18.38</v>
      </c>
      <c r="AH2710" s="22">
        <v>24.6</v>
      </c>
      <c r="AI2710" s="22">
        <v>74.599999999999994</v>
      </c>
      <c r="AJ2710" s="22">
        <v>35.496099999999998</v>
      </c>
      <c r="AK2710" s="18">
        <v>23.11</v>
      </c>
      <c r="AL2710" s="18">
        <v>31.5</v>
      </c>
      <c r="AM2710" s="18">
        <v>73.400000000000006</v>
      </c>
      <c r="AN2710" s="2">
        <v>49.4285</v>
      </c>
      <c r="AO2710" s="2">
        <v>18.170000000000002</v>
      </c>
      <c r="AP2710" s="2">
        <v>24.1</v>
      </c>
      <c r="AQ2710" s="2">
        <v>75.400000000000006</v>
      </c>
      <c r="AR2710" s="2">
        <v>8.0814000000000004</v>
      </c>
      <c r="AS2710" s="2">
        <v>20.63</v>
      </c>
      <c r="AT2710" s="2">
        <v>25.4</v>
      </c>
      <c r="AU2710" s="2">
        <v>81.099999999999994</v>
      </c>
      <c r="AV2710" s="2">
        <v>18.495000000000001</v>
      </c>
      <c r="AW2710" s="2">
        <v>21.44</v>
      </c>
      <c r="AX2710" s="2">
        <v>30.1</v>
      </c>
      <c r="AY2710" s="2">
        <v>71.2</v>
      </c>
      <c r="AZ2710" s="2">
        <v>25.090499999999999</v>
      </c>
      <c r="BA2710" s="2">
        <v>21.34</v>
      </c>
      <c r="BB2710" s="2">
        <v>29.6</v>
      </c>
      <c r="BC2710" s="2">
        <v>72.099999999999994</v>
      </c>
      <c r="BD2710" s="2">
        <v>33.2577</v>
      </c>
      <c r="BE2710" s="4"/>
      <c r="BF2710" s="4"/>
    </row>
    <row r="2711" spans="1:58" x14ac:dyDescent="0.2">
      <c r="A2711" s="29">
        <v>2710</v>
      </c>
      <c r="B2711" s="7" t="s">
        <v>88</v>
      </c>
      <c r="C2711" s="3">
        <v>40015</v>
      </c>
      <c r="D2711" s="4" t="s">
        <v>13</v>
      </c>
      <c r="E2711" s="4" t="s">
        <v>163</v>
      </c>
      <c r="F2711" s="5" t="s">
        <v>189</v>
      </c>
      <c r="G2711" s="6">
        <v>0.91805555555555562</v>
      </c>
      <c r="H2711" s="6">
        <v>0.91874999999999996</v>
      </c>
      <c r="I2711" s="85">
        <f t="shared" si="42"/>
        <v>0.99999999999983658</v>
      </c>
      <c r="J2711" s="86">
        <f>I2711*Segmentos!$D$7*(AH2711%)*IF(ISNUMBER(AI2711),AI2711%,0)</f>
        <v>74799.999999987776</v>
      </c>
      <c r="K2711" s="86">
        <f>I2711*Segmentos!$D$7*(AL2711%)*IF(ISNUMBER(AM2711),AM2711%,0)</f>
        <v>87199.999999985754</v>
      </c>
      <c r="L2711" s="4"/>
      <c r="M2711" s="2">
        <v>20.309999999999999</v>
      </c>
      <c r="N2711" s="2">
        <v>20.3</v>
      </c>
      <c r="O2711" s="2">
        <v>100</v>
      </c>
      <c r="P2711" s="2">
        <v>85.251300000000001</v>
      </c>
      <c r="Q2711" s="2">
        <v>14.8</v>
      </c>
      <c r="R2711" s="2">
        <v>14.8</v>
      </c>
      <c r="S2711" s="2">
        <v>100</v>
      </c>
      <c r="T2711" s="2">
        <v>10.3652</v>
      </c>
      <c r="U2711" s="2">
        <v>18.14</v>
      </c>
      <c r="V2711" s="2">
        <v>18.100000000000001</v>
      </c>
      <c r="W2711" s="2">
        <v>100</v>
      </c>
      <c r="X2711" s="2">
        <v>15.961</v>
      </c>
      <c r="Y2711" s="2">
        <v>20.16</v>
      </c>
      <c r="Z2711" s="2">
        <v>20.2</v>
      </c>
      <c r="AA2711" s="2">
        <v>100</v>
      </c>
      <c r="AB2711" s="2">
        <v>24.976299999999998</v>
      </c>
      <c r="AC2711" s="2">
        <v>24.64</v>
      </c>
      <c r="AD2711" s="2">
        <v>24.6</v>
      </c>
      <c r="AE2711" s="2">
        <v>100</v>
      </c>
      <c r="AF2711" s="2">
        <v>33.948700000000002</v>
      </c>
      <c r="AG2711" s="2">
        <v>18.7</v>
      </c>
      <c r="AH2711" s="22">
        <v>18.7</v>
      </c>
      <c r="AI2711" s="22">
        <v>100</v>
      </c>
      <c r="AJ2711" s="22">
        <v>37.237499999999997</v>
      </c>
      <c r="AK2711" s="18">
        <v>21.77</v>
      </c>
      <c r="AL2711" s="18">
        <v>21.8</v>
      </c>
      <c r="AM2711" s="18">
        <v>100</v>
      </c>
      <c r="AN2711" s="2">
        <v>48.013800000000003</v>
      </c>
      <c r="AO2711" s="2">
        <v>17.2</v>
      </c>
      <c r="AP2711" s="2">
        <v>17.2</v>
      </c>
      <c r="AQ2711" s="2">
        <v>100</v>
      </c>
      <c r="AR2711" s="2">
        <v>7.8861999999999997</v>
      </c>
      <c r="AS2711" s="2">
        <v>19.68</v>
      </c>
      <c r="AT2711" s="2">
        <v>19.7</v>
      </c>
      <c r="AU2711" s="2">
        <v>100</v>
      </c>
      <c r="AV2711" s="2">
        <v>18.198499999999999</v>
      </c>
      <c r="AW2711" s="2">
        <v>21.41</v>
      </c>
      <c r="AX2711" s="2">
        <v>21.4</v>
      </c>
      <c r="AY2711" s="2">
        <v>100</v>
      </c>
      <c r="AZ2711" s="2">
        <v>25.832100000000001</v>
      </c>
      <c r="BA2711" s="2">
        <v>20.74</v>
      </c>
      <c r="BB2711" s="2">
        <v>20.7</v>
      </c>
      <c r="BC2711" s="2">
        <v>100</v>
      </c>
      <c r="BD2711" s="2">
        <v>33.334499999999998</v>
      </c>
      <c r="BE2711" s="4"/>
      <c r="BF2711" s="4"/>
    </row>
    <row r="2712" spans="1:58" x14ac:dyDescent="0.2">
      <c r="A2712" s="29">
        <v>2711</v>
      </c>
      <c r="B2712" s="7" t="s">
        <v>20</v>
      </c>
      <c r="C2712" s="3">
        <v>40015</v>
      </c>
      <c r="D2712" s="4" t="s">
        <v>17</v>
      </c>
      <c r="E2712" s="4" t="s">
        <v>169</v>
      </c>
      <c r="F2712" s="5" t="s">
        <v>189</v>
      </c>
      <c r="G2712" s="6">
        <v>0.91666666666666663</v>
      </c>
      <c r="H2712" s="6">
        <v>0.95833333333333337</v>
      </c>
      <c r="I2712" s="85">
        <f t="shared" si="42"/>
        <v>60.000000000000107</v>
      </c>
      <c r="J2712" s="86">
        <f>I2712*Segmentos!$D$7*(AH2712%)*IF(ISNUMBER(AI2712),AI2712%,0)</f>
        <v>88320.000000000146</v>
      </c>
      <c r="K2712" s="86">
        <f>I2712*Segmentos!$D$7*(AL2712%)*IF(ISNUMBER(AM2712),AM2712%,0)</f>
        <v>33120.000000000058</v>
      </c>
      <c r="L2712" s="4"/>
      <c r="M2712" s="2">
        <v>0.25</v>
      </c>
      <c r="N2712" s="2">
        <v>1.3</v>
      </c>
      <c r="O2712" s="2">
        <v>19.5</v>
      </c>
      <c r="P2712" s="2">
        <v>100</v>
      </c>
      <c r="Q2712" s="2">
        <v>0.03</v>
      </c>
      <c r="R2712" s="2">
        <v>0.3</v>
      </c>
      <c r="S2712" s="2">
        <v>8.3000000000000007</v>
      </c>
      <c r="T2712" s="2">
        <v>1.7251000000000001</v>
      </c>
      <c r="U2712" s="2">
        <v>0.17</v>
      </c>
      <c r="V2712" s="2">
        <v>1.4</v>
      </c>
      <c r="W2712" s="2">
        <v>12</v>
      </c>
      <c r="X2712" s="2">
        <v>14.133599999999999</v>
      </c>
      <c r="Y2712" s="2">
        <v>0.23</v>
      </c>
      <c r="Z2712" s="2">
        <v>1.5</v>
      </c>
      <c r="AA2712" s="2">
        <v>15.1</v>
      </c>
      <c r="AB2712" s="2">
        <v>27.654699999999998</v>
      </c>
      <c r="AC2712" s="2">
        <v>0.42</v>
      </c>
      <c r="AD2712" s="2">
        <v>1.4</v>
      </c>
      <c r="AE2712" s="2">
        <v>29.4</v>
      </c>
      <c r="AF2712" s="2">
        <v>56.486600000000003</v>
      </c>
      <c r="AG2712" s="2">
        <v>0.37</v>
      </c>
      <c r="AH2712" s="22">
        <v>2</v>
      </c>
      <c r="AI2712" s="22">
        <v>18.399999999999999</v>
      </c>
      <c r="AJ2712" s="22">
        <v>71.506600000000006</v>
      </c>
      <c r="AK2712" s="18">
        <v>0.13</v>
      </c>
      <c r="AL2712" s="18">
        <v>0.6</v>
      </c>
      <c r="AM2712" s="18">
        <v>23</v>
      </c>
      <c r="AN2712" s="2">
        <v>28.493400000000001</v>
      </c>
      <c r="AO2712" s="2">
        <v>0.12</v>
      </c>
      <c r="AP2712" s="2">
        <v>0.5</v>
      </c>
      <c r="AQ2712" s="2">
        <v>23.8</v>
      </c>
      <c r="AR2712" s="2">
        <v>5.2222</v>
      </c>
      <c r="AS2712" s="2">
        <v>0.04</v>
      </c>
      <c r="AT2712" s="2">
        <v>1.5</v>
      </c>
      <c r="AU2712" s="2">
        <v>2.7</v>
      </c>
      <c r="AV2712" s="2">
        <v>3.5623999999999998</v>
      </c>
      <c r="AW2712" s="2">
        <v>0.34</v>
      </c>
      <c r="AX2712" s="2">
        <v>1.5</v>
      </c>
      <c r="AY2712" s="2">
        <v>23.2</v>
      </c>
      <c r="AZ2712" s="2">
        <v>39.763399999999997</v>
      </c>
      <c r="BA2712" s="2">
        <v>0.33</v>
      </c>
      <c r="BB2712" s="2">
        <v>1.2</v>
      </c>
      <c r="BC2712" s="2">
        <v>27.2</v>
      </c>
      <c r="BD2712" s="2">
        <v>51.451999999999998</v>
      </c>
      <c r="BE2712" s="4"/>
      <c r="BF2712" s="4"/>
    </row>
    <row r="2713" spans="1:58" x14ac:dyDescent="0.2">
      <c r="A2713" s="29">
        <v>2712</v>
      </c>
      <c r="B2713" s="7" t="s">
        <v>11</v>
      </c>
      <c r="C2713" s="3">
        <v>40015</v>
      </c>
      <c r="D2713" s="4" t="s">
        <v>8</v>
      </c>
      <c r="E2713" s="4" t="s">
        <v>166</v>
      </c>
      <c r="F2713" s="5" t="s">
        <v>189</v>
      </c>
      <c r="G2713" s="6">
        <v>0.90902777777777777</v>
      </c>
      <c r="H2713" s="6">
        <v>0.90972222222222221</v>
      </c>
      <c r="I2713" s="85">
        <f t="shared" si="42"/>
        <v>0.99999999999999645</v>
      </c>
      <c r="J2713" s="86">
        <f>I2713*Segmentos!$D$7*(AH2713%)*IF(ISNUMBER(AI2713),AI2713%,0)</f>
        <v>13599.999999999953</v>
      </c>
      <c r="K2713" s="86">
        <f>I2713*Segmentos!$D$7*(AL2713%)*IF(ISNUMBER(AM2713),AM2713%,0)</f>
        <v>12399.999999999956</v>
      </c>
      <c r="L2713" s="4"/>
      <c r="M2713" s="2">
        <v>3.21</v>
      </c>
      <c r="N2713" s="2">
        <v>3.2</v>
      </c>
      <c r="O2713" s="2">
        <v>100</v>
      </c>
      <c r="P2713" s="2">
        <v>79.078100000000006</v>
      </c>
      <c r="Q2713" s="2">
        <v>2.93</v>
      </c>
      <c r="R2713" s="2">
        <v>2.9</v>
      </c>
      <c r="S2713" s="2">
        <v>100</v>
      </c>
      <c r="T2713" s="2">
        <v>12.056699999999999</v>
      </c>
      <c r="U2713" s="2">
        <v>2.48</v>
      </c>
      <c r="V2713" s="2">
        <v>2.5</v>
      </c>
      <c r="W2713" s="2">
        <v>100</v>
      </c>
      <c r="X2713" s="2">
        <v>12.8164</v>
      </c>
      <c r="Y2713" s="2">
        <v>3.1</v>
      </c>
      <c r="Z2713" s="2">
        <v>3.1</v>
      </c>
      <c r="AA2713" s="2">
        <v>100</v>
      </c>
      <c r="AB2713" s="2">
        <v>22.531600000000001</v>
      </c>
      <c r="AC2713" s="2">
        <v>3.92</v>
      </c>
      <c r="AD2713" s="2">
        <v>3.9</v>
      </c>
      <c r="AE2713" s="2">
        <v>100</v>
      </c>
      <c r="AF2713" s="2">
        <v>31.673400000000001</v>
      </c>
      <c r="AG2713" s="2">
        <v>3.39</v>
      </c>
      <c r="AH2713" s="22">
        <v>3.4</v>
      </c>
      <c r="AI2713" s="22">
        <v>100</v>
      </c>
      <c r="AJ2713" s="22">
        <v>39.577300000000001</v>
      </c>
      <c r="AK2713" s="18">
        <v>3.05</v>
      </c>
      <c r="AL2713" s="18">
        <v>3.1</v>
      </c>
      <c r="AM2713" s="18">
        <v>100</v>
      </c>
      <c r="AN2713" s="2">
        <v>39.500799999999998</v>
      </c>
      <c r="AO2713" s="2">
        <v>1.29</v>
      </c>
      <c r="AP2713" s="2">
        <v>1.3</v>
      </c>
      <c r="AQ2713" s="2">
        <v>100</v>
      </c>
      <c r="AR2713" s="2">
        <v>3.4712999999999998</v>
      </c>
      <c r="AS2713" s="2">
        <v>1.89</v>
      </c>
      <c r="AT2713" s="2">
        <v>1.9</v>
      </c>
      <c r="AU2713" s="2">
        <v>100</v>
      </c>
      <c r="AV2713" s="2">
        <v>10.25</v>
      </c>
      <c r="AW2713" s="2">
        <v>4.9000000000000004</v>
      </c>
      <c r="AX2713" s="2">
        <v>4.9000000000000004</v>
      </c>
      <c r="AY2713" s="2">
        <v>100</v>
      </c>
      <c r="AZ2713" s="2">
        <v>34.695799999999998</v>
      </c>
      <c r="BA2713" s="2">
        <v>3.25</v>
      </c>
      <c r="BB2713" s="2">
        <v>3.3</v>
      </c>
      <c r="BC2713" s="2">
        <v>100</v>
      </c>
      <c r="BD2713" s="2">
        <v>30.661000000000001</v>
      </c>
      <c r="BE2713" s="4"/>
      <c r="BF2713" s="4"/>
    </row>
    <row r="2714" spans="1:58" x14ac:dyDescent="0.2">
      <c r="A2714" s="29">
        <v>2713</v>
      </c>
      <c r="B2714" s="7" t="s">
        <v>11</v>
      </c>
      <c r="C2714" s="3">
        <v>40015</v>
      </c>
      <c r="D2714" s="4" t="s">
        <v>0</v>
      </c>
      <c r="E2714" s="4" t="s">
        <v>166</v>
      </c>
      <c r="F2714" s="5" t="s">
        <v>189</v>
      </c>
      <c r="G2714" s="6">
        <v>0.91388888888888886</v>
      </c>
      <c r="H2714" s="6">
        <v>0.9159722222222223</v>
      </c>
      <c r="I2714" s="85">
        <f t="shared" si="42"/>
        <v>3.0000000000001492</v>
      </c>
      <c r="J2714" s="86">
        <f>I2714*Segmentos!$D$7*(AH2714%)*IF(ISNUMBER(AI2714),AI2714%,0)</f>
        <v>48048.000000002394</v>
      </c>
      <c r="K2714" s="86">
        <f>I2714*Segmentos!$D$7*(AL2714%)*IF(ISNUMBER(AM2714),AM2714%,0)</f>
        <v>62244.0000000031</v>
      </c>
      <c r="L2714" s="4"/>
      <c r="M2714" s="2">
        <v>4.66</v>
      </c>
      <c r="N2714" s="2">
        <v>5.0999999999999996</v>
      </c>
      <c r="O2714" s="2">
        <v>91</v>
      </c>
      <c r="P2714" s="2">
        <v>84.249200000000002</v>
      </c>
      <c r="Q2714" s="2">
        <v>5.27</v>
      </c>
      <c r="R2714" s="2">
        <v>5.5</v>
      </c>
      <c r="S2714" s="2">
        <v>96.4</v>
      </c>
      <c r="T2714" s="2">
        <v>15.9079</v>
      </c>
      <c r="U2714" s="2">
        <v>3.46</v>
      </c>
      <c r="V2714" s="2">
        <v>4.0999999999999996</v>
      </c>
      <c r="W2714" s="2">
        <v>85.4</v>
      </c>
      <c r="X2714" s="2">
        <v>13.1289</v>
      </c>
      <c r="Y2714" s="2">
        <v>3.51</v>
      </c>
      <c r="Z2714" s="2">
        <v>3.9</v>
      </c>
      <c r="AA2714" s="2">
        <v>90.6</v>
      </c>
      <c r="AB2714" s="2">
        <v>18.758600000000001</v>
      </c>
      <c r="AC2714" s="2">
        <v>6.14</v>
      </c>
      <c r="AD2714" s="2">
        <v>6.7</v>
      </c>
      <c r="AE2714" s="2">
        <v>91.2</v>
      </c>
      <c r="AF2714" s="2">
        <v>36.453800000000001</v>
      </c>
      <c r="AG2714" s="2">
        <v>4.04</v>
      </c>
      <c r="AH2714" s="22">
        <v>4.4000000000000004</v>
      </c>
      <c r="AI2714" s="22">
        <v>91</v>
      </c>
      <c r="AJ2714" s="22">
        <v>34.715800000000002</v>
      </c>
      <c r="AK2714" s="18">
        <v>5.21</v>
      </c>
      <c r="AL2714" s="18">
        <v>5.7</v>
      </c>
      <c r="AM2714" s="18">
        <v>91</v>
      </c>
      <c r="AN2714" s="2">
        <v>49.5334</v>
      </c>
      <c r="AO2714" s="2">
        <v>5.35</v>
      </c>
      <c r="AP2714" s="2">
        <v>5.7</v>
      </c>
      <c r="AQ2714" s="2">
        <v>93.7</v>
      </c>
      <c r="AR2714" s="2">
        <v>10.581200000000001</v>
      </c>
      <c r="AS2714" s="2">
        <v>4.99</v>
      </c>
      <c r="AT2714" s="2">
        <v>5.3</v>
      </c>
      <c r="AU2714" s="2">
        <v>93.8</v>
      </c>
      <c r="AV2714" s="2">
        <v>19.8779</v>
      </c>
      <c r="AW2714" s="2">
        <v>2.67</v>
      </c>
      <c r="AX2714" s="2">
        <v>3.6</v>
      </c>
      <c r="AY2714" s="2">
        <v>73.7</v>
      </c>
      <c r="AZ2714" s="2">
        <v>13.896599999999999</v>
      </c>
      <c r="BA2714" s="2">
        <v>5.76</v>
      </c>
      <c r="BB2714" s="2">
        <v>5.9</v>
      </c>
      <c r="BC2714" s="2">
        <v>96.8</v>
      </c>
      <c r="BD2714" s="2">
        <v>39.893599999999999</v>
      </c>
      <c r="BE2714" s="4"/>
      <c r="BF2714" s="4"/>
    </row>
    <row r="2715" spans="1:58" x14ac:dyDescent="0.2">
      <c r="A2715" s="29">
        <v>2714</v>
      </c>
      <c r="B2715" s="7" t="s">
        <v>6</v>
      </c>
      <c r="C2715" s="3">
        <v>40015</v>
      </c>
      <c r="D2715" s="4" t="s">
        <v>3</v>
      </c>
      <c r="E2715" s="4" t="s">
        <v>166</v>
      </c>
      <c r="F2715" s="5" t="s">
        <v>189</v>
      </c>
      <c r="G2715" s="6">
        <v>0.90833333333333333</v>
      </c>
      <c r="H2715" s="6">
        <v>0.90972222222222221</v>
      </c>
      <c r="I2715" s="85">
        <f t="shared" si="42"/>
        <v>1.9999999999999929</v>
      </c>
      <c r="J2715" s="86">
        <f>I2715*Segmentos!$D$7*(AH2715%)*IF(ISNUMBER(AI2715),AI2715%,0)</f>
        <v>58668.799999999799</v>
      </c>
      <c r="K2715" s="86">
        <f>I2715*Segmentos!$D$7*(AL2715%)*IF(ISNUMBER(AM2715),AM2715%,0)</f>
        <v>58431.999999999796</v>
      </c>
      <c r="L2715" s="4"/>
      <c r="M2715" s="2">
        <v>7.33</v>
      </c>
      <c r="N2715" s="2">
        <v>8.6</v>
      </c>
      <c r="O2715" s="2">
        <v>85.3</v>
      </c>
      <c r="P2715" s="2">
        <v>82.154200000000003</v>
      </c>
      <c r="Q2715" s="2">
        <v>2.0099999999999998</v>
      </c>
      <c r="R2715" s="2">
        <v>2.9</v>
      </c>
      <c r="S2715" s="2">
        <v>70.099999999999994</v>
      </c>
      <c r="T2715" s="2">
        <v>3.762</v>
      </c>
      <c r="U2715" s="2">
        <v>10.31</v>
      </c>
      <c r="V2715" s="2">
        <v>12.2</v>
      </c>
      <c r="W2715" s="2">
        <v>84.4</v>
      </c>
      <c r="X2715" s="2">
        <v>24.2212</v>
      </c>
      <c r="Y2715" s="2">
        <v>6.2</v>
      </c>
      <c r="Z2715" s="2">
        <v>7.5</v>
      </c>
      <c r="AA2715" s="2">
        <v>83.1</v>
      </c>
      <c r="AB2715" s="2">
        <v>20.514099999999999</v>
      </c>
      <c r="AC2715" s="2">
        <v>9.15</v>
      </c>
      <c r="AD2715" s="2">
        <v>10.199999999999999</v>
      </c>
      <c r="AE2715" s="2">
        <v>89.5</v>
      </c>
      <c r="AF2715" s="2">
        <v>33.656999999999996</v>
      </c>
      <c r="AG2715" s="2">
        <v>7.38</v>
      </c>
      <c r="AH2715" s="22">
        <v>8.9</v>
      </c>
      <c r="AI2715" s="22">
        <v>82.4</v>
      </c>
      <c r="AJ2715" s="22">
        <v>39.227400000000003</v>
      </c>
      <c r="AK2715" s="18">
        <v>7.29</v>
      </c>
      <c r="AL2715" s="18">
        <v>8.3000000000000007</v>
      </c>
      <c r="AM2715" s="18">
        <v>88</v>
      </c>
      <c r="AN2715" s="2">
        <v>42.9268</v>
      </c>
      <c r="AO2715" s="2">
        <v>3.39</v>
      </c>
      <c r="AP2715" s="2">
        <v>4</v>
      </c>
      <c r="AQ2715" s="2">
        <v>85.2</v>
      </c>
      <c r="AR2715" s="2">
        <v>4.1468999999999996</v>
      </c>
      <c r="AS2715" s="2">
        <v>6.83</v>
      </c>
      <c r="AT2715" s="2">
        <v>8.6</v>
      </c>
      <c r="AU2715" s="2">
        <v>79.400000000000006</v>
      </c>
      <c r="AV2715" s="2">
        <v>16.854600000000001</v>
      </c>
      <c r="AW2715" s="2">
        <v>8.6199999999999992</v>
      </c>
      <c r="AX2715" s="2">
        <v>9.4</v>
      </c>
      <c r="AY2715" s="2">
        <v>92.1</v>
      </c>
      <c r="AZ2715" s="2">
        <v>27.780799999999999</v>
      </c>
      <c r="BA2715" s="2">
        <v>7.77</v>
      </c>
      <c r="BB2715" s="2">
        <v>9.3000000000000007</v>
      </c>
      <c r="BC2715" s="2">
        <v>83.3</v>
      </c>
      <c r="BD2715" s="2">
        <v>33.371899999999997</v>
      </c>
      <c r="BE2715" s="4"/>
      <c r="BF2715" s="4"/>
    </row>
    <row r="2716" spans="1:58" x14ac:dyDescent="0.2">
      <c r="A2716" s="29">
        <v>2715</v>
      </c>
      <c r="B2716" s="7" t="s">
        <v>31</v>
      </c>
      <c r="C2716" s="3">
        <v>40015</v>
      </c>
      <c r="D2716" s="4" t="s">
        <v>28</v>
      </c>
      <c r="E2716" s="4" t="s">
        <v>166</v>
      </c>
      <c r="F2716" s="5" t="s">
        <v>189</v>
      </c>
      <c r="G2716" s="6">
        <v>0.91111111111111109</v>
      </c>
      <c r="H2716" s="6">
        <v>0.9145833333333333</v>
      </c>
      <c r="I2716" s="85">
        <f t="shared" si="42"/>
        <v>4.9999999999999822</v>
      </c>
      <c r="J2716" s="86">
        <f>I2716*Segmentos!$D$7*(AH2716%)*IF(ISNUMBER(AI2716),AI2716%,0)</f>
        <v>16769.999999999942</v>
      </c>
      <c r="K2716" s="86">
        <f>I2716*Segmentos!$D$7*(AL2716%)*IF(ISNUMBER(AM2716),AM2716%,0)</f>
        <v>23839.999999999913</v>
      </c>
      <c r="L2716" s="4"/>
      <c r="M2716" s="2">
        <v>1.02</v>
      </c>
      <c r="N2716" s="2">
        <v>1.5</v>
      </c>
      <c r="O2716" s="2">
        <v>70.3</v>
      </c>
      <c r="P2716" s="2">
        <v>92.446399999999997</v>
      </c>
      <c r="Q2716" s="2">
        <v>0.74</v>
      </c>
      <c r="R2716" s="2">
        <v>0.8</v>
      </c>
      <c r="S2716" s="2">
        <v>95.3</v>
      </c>
      <c r="T2716" s="2">
        <v>11.1233</v>
      </c>
      <c r="U2716" s="2">
        <v>0.47</v>
      </c>
      <c r="V2716" s="2">
        <v>0.7</v>
      </c>
      <c r="W2716" s="2">
        <v>67.400000000000006</v>
      </c>
      <c r="X2716" s="2">
        <v>9.0068999999999999</v>
      </c>
      <c r="Y2716" s="2">
        <v>0.33</v>
      </c>
      <c r="Z2716" s="2">
        <v>0.8</v>
      </c>
      <c r="AA2716" s="2">
        <v>41.5</v>
      </c>
      <c r="AB2716" s="2">
        <v>8.8081999999999994</v>
      </c>
      <c r="AC2716" s="2">
        <v>2.14</v>
      </c>
      <c r="AD2716" s="2">
        <v>2.9</v>
      </c>
      <c r="AE2716" s="2">
        <v>74.5</v>
      </c>
      <c r="AF2716" s="2">
        <v>63.508000000000003</v>
      </c>
      <c r="AG2716" s="2">
        <v>0.83</v>
      </c>
      <c r="AH2716" s="22">
        <v>1.3</v>
      </c>
      <c r="AI2716" s="22">
        <v>64.5</v>
      </c>
      <c r="AJ2716" s="22">
        <v>35.686399999999999</v>
      </c>
      <c r="AK2716" s="18">
        <v>1.19</v>
      </c>
      <c r="AL2716" s="18">
        <v>1.6</v>
      </c>
      <c r="AM2716" s="18">
        <v>74.5</v>
      </c>
      <c r="AN2716" s="2">
        <v>56.76</v>
      </c>
      <c r="AO2716" s="2">
        <v>0.77</v>
      </c>
      <c r="AP2716" s="2">
        <v>0.9</v>
      </c>
      <c r="AQ2716" s="2">
        <v>87.2</v>
      </c>
      <c r="AR2716" s="2">
        <v>7.6139000000000001</v>
      </c>
      <c r="AS2716" s="2">
        <v>0.13</v>
      </c>
      <c r="AT2716" s="2">
        <v>0.6</v>
      </c>
      <c r="AU2716" s="2">
        <v>20</v>
      </c>
      <c r="AV2716" s="2">
        <v>2.5301999999999998</v>
      </c>
      <c r="AW2716" s="2">
        <v>0.54</v>
      </c>
      <c r="AX2716" s="2">
        <v>0.8</v>
      </c>
      <c r="AY2716" s="2">
        <v>71.099999999999994</v>
      </c>
      <c r="AZ2716" s="2">
        <v>14.1191</v>
      </c>
      <c r="BA2716" s="2">
        <v>1.97</v>
      </c>
      <c r="BB2716" s="2">
        <v>2.6</v>
      </c>
      <c r="BC2716" s="2">
        <v>75.5</v>
      </c>
      <c r="BD2716" s="2">
        <v>68.183199999999999</v>
      </c>
      <c r="BE2716" s="4"/>
      <c r="BF2716" s="4"/>
    </row>
    <row r="2717" spans="1:58" x14ac:dyDescent="0.2">
      <c r="A2717" s="29">
        <v>2716</v>
      </c>
      <c r="B2717" s="7" t="s">
        <v>38</v>
      </c>
      <c r="C2717" s="3">
        <v>40015</v>
      </c>
      <c r="D2717" s="4" t="s">
        <v>8</v>
      </c>
      <c r="E2717" s="4" t="s">
        <v>165</v>
      </c>
      <c r="F2717" s="5" t="s">
        <v>189</v>
      </c>
      <c r="G2717" s="6">
        <v>0.8125</v>
      </c>
      <c r="H2717" s="6">
        <v>0.87361111111111101</v>
      </c>
      <c r="I2717" s="85">
        <f t="shared" si="42"/>
        <v>87.999999999999844</v>
      </c>
      <c r="J2717" s="86">
        <f>I2717*Segmentos!$D$7*(AH2717%)*IF(ISNUMBER(AI2717),AI2717%,0)</f>
        <v>1054732.7999999982</v>
      </c>
      <c r="K2717" s="86">
        <f>I2717*Segmentos!$D$7*(AL2717%)*IF(ISNUMBER(AM2717),AM2717%,0)</f>
        <v>1338163.1999999979</v>
      </c>
      <c r="L2717" s="4"/>
      <c r="M2717" s="2">
        <v>3.42</v>
      </c>
      <c r="N2717" s="2">
        <v>13.8</v>
      </c>
      <c r="O2717" s="2">
        <v>24.7</v>
      </c>
      <c r="P2717" s="2">
        <v>69.991</v>
      </c>
      <c r="Q2717" s="2">
        <v>3.7</v>
      </c>
      <c r="R2717" s="2">
        <v>16.100000000000001</v>
      </c>
      <c r="S2717" s="2">
        <v>22.9</v>
      </c>
      <c r="T2717" s="2">
        <v>12.626799999999999</v>
      </c>
      <c r="U2717" s="2">
        <v>3.83</v>
      </c>
      <c r="V2717" s="2">
        <v>14.6</v>
      </c>
      <c r="W2717" s="2">
        <v>26.3</v>
      </c>
      <c r="X2717" s="2">
        <v>16.418600000000001</v>
      </c>
      <c r="Y2717" s="2">
        <v>3.44</v>
      </c>
      <c r="Z2717" s="2">
        <v>12.2</v>
      </c>
      <c r="AA2717" s="2">
        <v>28.3</v>
      </c>
      <c r="AB2717" s="2">
        <v>20.7593</v>
      </c>
      <c r="AC2717" s="2">
        <v>3.01</v>
      </c>
      <c r="AD2717" s="2">
        <v>13.7</v>
      </c>
      <c r="AE2717" s="2">
        <v>21.9</v>
      </c>
      <c r="AF2717" s="2">
        <v>20.186399999999999</v>
      </c>
      <c r="AG2717" s="2">
        <v>2.99</v>
      </c>
      <c r="AH2717" s="22">
        <v>13.2</v>
      </c>
      <c r="AI2717" s="22">
        <v>22.7</v>
      </c>
      <c r="AJ2717" s="22">
        <v>29.031500000000001</v>
      </c>
      <c r="AK2717" s="18">
        <v>3.81</v>
      </c>
      <c r="AL2717" s="18">
        <v>14.4</v>
      </c>
      <c r="AM2717" s="18">
        <v>26.4</v>
      </c>
      <c r="AN2717" s="2">
        <v>40.959499999999998</v>
      </c>
      <c r="AO2717" s="2">
        <v>0.98</v>
      </c>
      <c r="AP2717" s="2">
        <v>6.8</v>
      </c>
      <c r="AQ2717" s="2">
        <v>14.4</v>
      </c>
      <c r="AR2717" s="2">
        <v>2.1924000000000001</v>
      </c>
      <c r="AS2717" s="2">
        <v>2.48</v>
      </c>
      <c r="AT2717" s="2">
        <v>11</v>
      </c>
      <c r="AU2717" s="2">
        <v>22.6</v>
      </c>
      <c r="AV2717" s="2">
        <v>11.1813</v>
      </c>
      <c r="AW2717" s="2">
        <v>3.24</v>
      </c>
      <c r="AX2717" s="2">
        <v>13.9</v>
      </c>
      <c r="AY2717" s="2">
        <v>23.3</v>
      </c>
      <c r="AZ2717" s="2">
        <v>19.0441</v>
      </c>
      <c r="BA2717" s="2">
        <v>4.8</v>
      </c>
      <c r="BB2717" s="2">
        <v>17.399999999999999</v>
      </c>
      <c r="BC2717" s="2">
        <v>27.5</v>
      </c>
      <c r="BD2717" s="2">
        <v>37.5732</v>
      </c>
      <c r="BE2717" s="4"/>
      <c r="BF2717" s="4"/>
    </row>
    <row r="2718" spans="1:58" x14ac:dyDescent="0.2">
      <c r="A2718" s="29">
        <v>2717</v>
      </c>
      <c r="B2718" s="7" t="s">
        <v>14</v>
      </c>
      <c r="C2718" s="3">
        <v>40015</v>
      </c>
      <c r="D2718" s="4" t="s">
        <v>13</v>
      </c>
      <c r="E2718" s="4" t="s">
        <v>163</v>
      </c>
      <c r="F2718" s="5" t="s">
        <v>189</v>
      </c>
      <c r="G2718" s="6">
        <v>0.8534722222222223</v>
      </c>
      <c r="H2718" s="6">
        <v>0.875</v>
      </c>
      <c r="I2718" s="85">
        <f t="shared" si="42"/>
        <v>30.99999999999989</v>
      </c>
      <c r="J2718" s="86">
        <f>I2718*Segmentos!$D$7*(AH2718%)*IF(ISNUMBER(AI2718),AI2718%,0)</f>
        <v>1003060.7999999964</v>
      </c>
      <c r="K2718" s="86">
        <f>I2718*Segmentos!$D$7*(AL2718%)*IF(ISNUMBER(AM2718),AM2718%,0)</f>
        <v>1356411.1999999951</v>
      </c>
      <c r="L2718" s="4"/>
      <c r="M2718" s="2">
        <v>9.59</v>
      </c>
      <c r="N2718" s="2">
        <v>14.6</v>
      </c>
      <c r="O2718" s="2">
        <v>65.7</v>
      </c>
      <c r="P2718" s="2">
        <v>83.721800000000002</v>
      </c>
      <c r="Q2718" s="2">
        <v>6.93</v>
      </c>
      <c r="R2718" s="2">
        <v>11.1</v>
      </c>
      <c r="S2718" s="2">
        <v>62.4</v>
      </c>
      <c r="T2718" s="2">
        <v>10.090999999999999</v>
      </c>
      <c r="U2718" s="2">
        <v>9.74</v>
      </c>
      <c r="V2718" s="2">
        <v>14.8</v>
      </c>
      <c r="W2718" s="2">
        <v>66</v>
      </c>
      <c r="X2718" s="2">
        <v>17.812999999999999</v>
      </c>
      <c r="Y2718" s="2">
        <v>7.89</v>
      </c>
      <c r="Z2718" s="2">
        <v>13.1</v>
      </c>
      <c r="AA2718" s="2">
        <v>60.5</v>
      </c>
      <c r="AB2718" s="2">
        <v>20.334</v>
      </c>
      <c r="AC2718" s="2">
        <v>12.39</v>
      </c>
      <c r="AD2718" s="2">
        <v>17.7</v>
      </c>
      <c r="AE2718" s="2">
        <v>70.099999999999994</v>
      </c>
      <c r="AF2718" s="2">
        <v>35.483800000000002</v>
      </c>
      <c r="AG2718" s="2">
        <v>8.08</v>
      </c>
      <c r="AH2718" s="22">
        <v>12.6</v>
      </c>
      <c r="AI2718" s="22">
        <v>64.2</v>
      </c>
      <c r="AJ2718" s="22">
        <v>33.464700000000001</v>
      </c>
      <c r="AK2718" s="18">
        <v>10.96</v>
      </c>
      <c r="AL2718" s="18">
        <v>16.399999999999999</v>
      </c>
      <c r="AM2718" s="18">
        <v>66.7</v>
      </c>
      <c r="AN2718" s="2">
        <v>50.257100000000001</v>
      </c>
      <c r="AO2718" s="2">
        <v>6.45</v>
      </c>
      <c r="AP2718" s="2">
        <v>11.4</v>
      </c>
      <c r="AQ2718" s="2">
        <v>56.4</v>
      </c>
      <c r="AR2718" s="2">
        <v>6.1459000000000001</v>
      </c>
      <c r="AS2718" s="2">
        <v>7.79</v>
      </c>
      <c r="AT2718" s="2">
        <v>11.9</v>
      </c>
      <c r="AU2718" s="2">
        <v>65.7</v>
      </c>
      <c r="AV2718" s="2">
        <v>14.9758</v>
      </c>
      <c r="AW2718" s="2">
        <v>9.9499999999999993</v>
      </c>
      <c r="AX2718" s="2">
        <v>16.2</v>
      </c>
      <c r="AY2718" s="2">
        <v>61.4</v>
      </c>
      <c r="AZ2718" s="2">
        <v>24.966200000000001</v>
      </c>
      <c r="BA2718" s="2">
        <v>11.26</v>
      </c>
      <c r="BB2718" s="2">
        <v>15.9</v>
      </c>
      <c r="BC2718" s="2">
        <v>70.900000000000006</v>
      </c>
      <c r="BD2718" s="2">
        <v>37.633800000000001</v>
      </c>
      <c r="BE2718" s="4"/>
      <c r="BF2718" s="4"/>
    </row>
    <row r="2719" spans="1:58" x14ac:dyDescent="0.2">
      <c r="A2719" s="29">
        <v>2718</v>
      </c>
      <c r="B2719" s="7" t="s">
        <v>10</v>
      </c>
      <c r="C2719" s="3">
        <v>40015</v>
      </c>
      <c r="D2719" s="4" t="s">
        <v>8</v>
      </c>
      <c r="E2719" s="4" t="s">
        <v>164</v>
      </c>
      <c r="F2719" s="5" t="s">
        <v>189</v>
      </c>
      <c r="G2719" s="6">
        <v>0.87361111111111101</v>
      </c>
      <c r="H2719" s="6">
        <v>0.91805555555555562</v>
      </c>
      <c r="I2719" s="85">
        <f t="shared" si="42"/>
        <v>64.000000000000256</v>
      </c>
      <c r="J2719" s="86">
        <f>I2719*Segmentos!$D$7*(AH2719%)*IF(ISNUMBER(AI2719),AI2719%,0)</f>
        <v>1147776.0000000047</v>
      </c>
      <c r="K2719" s="86">
        <f>I2719*Segmentos!$D$7*(AL2719%)*IF(ISNUMBER(AM2719),AM2719%,0)</f>
        <v>1169203.2000000048</v>
      </c>
      <c r="L2719" s="4"/>
      <c r="M2719" s="2">
        <v>4.5199999999999996</v>
      </c>
      <c r="N2719" s="2">
        <v>17.8</v>
      </c>
      <c r="O2719" s="2">
        <v>25.5</v>
      </c>
      <c r="P2719" s="2">
        <v>79.060699999999997</v>
      </c>
      <c r="Q2719" s="2">
        <v>3.93</v>
      </c>
      <c r="R2719" s="2">
        <v>14.7</v>
      </c>
      <c r="S2719" s="2">
        <v>26.7</v>
      </c>
      <c r="T2719" s="2">
        <v>11.4551</v>
      </c>
      <c r="U2719" s="2">
        <v>3.47</v>
      </c>
      <c r="V2719" s="2">
        <v>18</v>
      </c>
      <c r="W2719" s="2">
        <v>19.3</v>
      </c>
      <c r="X2719" s="2">
        <v>12.7165</v>
      </c>
      <c r="Y2719" s="2">
        <v>5</v>
      </c>
      <c r="Z2719" s="2">
        <v>18.5</v>
      </c>
      <c r="AA2719" s="2">
        <v>27</v>
      </c>
      <c r="AB2719" s="2">
        <v>25.794499999999999</v>
      </c>
      <c r="AC2719" s="2">
        <v>5.07</v>
      </c>
      <c r="AD2719" s="2">
        <v>18.5</v>
      </c>
      <c r="AE2719" s="2">
        <v>27.4</v>
      </c>
      <c r="AF2719" s="2">
        <v>29.0946</v>
      </c>
      <c r="AG2719" s="2">
        <v>4.4800000000000004</v>
      </c>
      <c r="AH2719" s="22">
        <v>18.3</v>
      </c>
      <c r="AI2719" s="22">
        <v>24.5</v>
      </c>
      <c r="AJ2719" s="22">
        <v>37.137099999999997</v>
      </c>
      <c r="AK2719" s="18">
        <v>4.5599999999999996</v>
      </c>
      <c r="AL2719" s="18">
        <v>17.3</v>
      </c>
      <c r="AM2719" s="18">
        <v>26.4</v>
      </c>
      <c r="AN2719" s="2">
        <v>41.9236</v>
      </c>
      <c r="AO2719" s="2">
        <v>1.8</v>
      </c>
      <c r="AP2719" s="2">
        <v>9.8000000000000007</v>
      </c>
      <c r="AQ2719" s="2">
        <v>18.3</v>
      </c>
      <c r="AR2719" s="2">
        <v>3.4337</v>
      </c>
      <c r="AS2719" s="2">
        <v>3.14</v>
      </c>
      <c r="AT2719" s="2">
        <v>15.8</v>
      </c>
      <c r="AU2719" s="2">
        <v>19.899999999999999</v>
      </c>
      <c r="AV2719" s="2">
        <v>12.102600000000001</v>
      </c>
      <c r="AW2719" s="2">
        <v>4.96</v>
      </c>
      <c r="AX2719" s="2">
        <v>18.5</v>
      </c>
      <c r="AY2719" s="2">
        <v>26.8</v>
      </c>
      <c r="AZ2719" s="2">
        <v>24.901900000000001</v>
      </c>
      <c r="BA2719" s="2">
        <v>5.77</v>
      </c>
      <c r="BB2719" s="2">
        <v>20.6</v>
      </c>
      <c r="BC2719" s="2">
        <v>28</v>
      </c>
      <c r="BD2719" s="2">
        <v>38.622500000000002</v>
      </c>
      <c r="BE2719" s="4"/>
      <c r="BF2719" s="4"/>
    </row>
    <row r="2720" spans="1:58" x14ac:dyDescent="0.2">
      <c r="A2720" s="29">
        <v>2719</v>
      </c>
      <c r="B2720" s="7" t="s">
        <v>89</v>
      </c>
      <c r="C2720" s="3">
        <v>40015</v>
      </c>
      <c r="D2720" s="4" t="s">
        <v>28</v>
      </c>
      <c r="E2720" s="4" t="s">
        <v>169</v>
      </c>
      <c r="F2720" s="5" t="s">
        <v>189</v>
      </c>
      <c r="G2720" s="6">
        <v>0.84027777777777779</v>
      </c>
      <c r="H2720" s="6">
        <v>0.87569444444444444</v>
      </c>
      <c r="I2720" s="85">
        <f t="shared" si="42"/>
        <v>50.999999999999979</v>
      </c>
      <c r="J2720" s="86">
        <f>I2720*Segmentos!$D$7*(AH2720%)*IF(ISNUMBER(AI2720),AI2720%,0)</f>
        <v>423218.39999999979</v>
      </c>
      <c r="K2720" s="86">
        <f>I2720*Segmentos!$D$7*(AL2720%)*IF(ISNUMBER(AM2720),AM2720%,0)</f>
        <v>315057.59999999986</v>
      </c>
      <c r="L2720" s="4"/>
      <c r="M2720" s="2">
        <v>1.8</v>
      </c>
      <c r="N2720" s="2">
        <v>3.7</v>
      </c>
      <c r="O2720" s="2">
        <v>48.8</v>
      </c>
      <c r="P2720" s="2">
        <v>81.146699999999996</v>
      </c>
      <c r="Q2720" s="2">
        <v>0.48</v>
      </c>
      <c r="R2720" s="2">
        <v>0.8</v>
      </c>
      <c r="S2720" s="2">
        <v>64.099999999999994</v>
      </c>
      <c r="T2720" s="2">
        <v>3.6229</v>
      </c>
      <c r="U2720" s="2">
        <v>0.48</v>
      </c>
      <c r="V2720" s="2">
        <v>1.2</v>
      </c>
      <c r="W2720" s="2">
        <v>41.4</v>
      </c>
      <c r="X2720" s="2">
        <v>4.5278999999999998</v>
      </c>
      <c r="Y2720" s="2">
        <v>2.76</v>
      </c>
      <c r="Z2720" s="2">
        <v>5</v>
      </c>
      <c r="AA2720" s="2">
        <v>54.8</v>
      </c>
      <c r="AB2720" s="2">
        <v>36.7941</v>
      </c>
      <c r="AC2720" s="2">
        <v>2.44</v>
      </c>
      <c r="AD2720" s="2">
        <v>5.6</v>
      </c>
      <c r="AE2720" s="2">
        <v>43.9</v>
      </c>
      <c r="AF2720" s="2">
        <v>36.201700000000002</v>
      </c>
      <c r="AG2720" s="2">
        <v>2.0699999999999998</v>
      </c>
      <c r="AH2720" s="22">
        <v>4.0999999999999996</v>
      </c>
      <c r="AI2720" s="22">
        <v>50.6</v>
      </c>
      <c r="AJ2720" s="22">
        <v>44.328800000000001</v>
      </c>
      <c r="AK2720" s="18">
        <v>1.55</v>
      </c>
      <c r="AL2720" s="18">
        <v>3.3</v>
      </c>
      <c r="AM2720" s="18">
        <v>46.8</v>
      </c>
      <c r="AN2720" s="2">
        <v>36.817900000000002</v>
      </c>
      <c r="AO2720" s="2">
        <v>0.23</v>
      </c>
      <c r="AP2720" s="2">
        <v>0.6</v>
      </c>
      <c r="AQ2720" s="2">
        <v>38.6</v>
      </c>
      <c r="AR2720" s="2">
        <v>1.1334</v>
      </c>
      <c r="AS2720" s="2">
        <v>2.16</v>
      </c>
      <c r="AT2720" s="2">
        <v>4.8</v>
      </c>
      <c r="AU2720" s="2">
        <v>45.3</v>
      </c>
      <c r="AV2720" s="2">
        <v>21.5</v>
      </c>
      <c r="AW2720" s="2">
        <v>1.26</v>
      </c>
      <c r="AX2720" s="2">
        <v>2.7</v>
      </c>
      <c r="AY2720" s="2">
        <v>46.5</v>
      </c>
      <c r="AZ2720" s="2">
        <v>16.382899999999999</v>
      </c>
      <c r="BA2720" s="2">
        <v>2.4300000000000002</v>
      </c>
      <c r="BB2720" s="2">
        <v>4.7</v>
      </c>
      <c r="BC2720" s="2">
        <v>52.3</v>
      </c>
      <c r="BD2720" s="2">
        <v>42.130400000000002</v>
      </c>
      <c r="BE2720" s="4"/>
      <c r="BF2720" s="4"/>
    </row>
    <row r="2721" spans="1:58" x14ac:dyDescent="0.2">
      <c r="A2721" s="29">
        <v>2720</v>
      </c>
      <c r="B2721" s="7" t="s">
        <v>126</v>
      </c>
      <c r="C2721" s="3">
        <v>40015</v>
      </c>
      <c r="D2721" s="4" t="s">
        <v>28</v>
      </c>
      <c r="E2721" s="4" t="s">
        <v>163</v>
      </c>
      <c r="F2721" s="5" t="s">
        <v>189</v>
      </c>
      <c r="G2721" s="6">
        <v>0.87569444444444444</v>
      </c>
      <c r="H2721" s="6">
        <v>0.91111111111111109</v>
      </c>
      <c r="I2721" s="85">
        <f t="shared" si="42"/>
        <v>50.999999999999979</v>
      </c>
      <c r="J2721" s="86">
        <f>I2721*Segmentos!$D$7*(AH2721%)*IF(ISNUMBER(AI2721),AI2721%,0)</f>
        <v>166055.99999999994</v>
      </c>
      <c r="K2721" s="86">
        <f>I2721*Segmentos!$D$7*(AL2721%)*IF(ISNUMBER(AM2721),AM2721%,0)</f>
        <v>352756.79999999987</v>
      </c>
      <c r="L2721" s="4"/>
      <c r="M2721" s="2">
        <v>1.29</v>
      </c>
      <c r="N2721" s="2">
        <v>4.4000000000000004</v>
      </c>
      <c r="O2721" s="2">
        <v>29.4</v>
      </c>
      <c r="P2721" s="2">
        <v>88.292199999999994</v>
      </c>
      <c r="Q2721" s="2">
        <v>0.42</v>
      </c>
      <c r="R2721" s="2">
        <v>1.4</v>
      </c>
      <c r="S2721" s="2">
        <v>31.1</v>
      </c>
      <c r="T2721" s="2">
        <v>4.7979000000000003</v>
      </c>
      <c r="U2721" s="2">
        <v>0.38</v>
      </c>
      <c r="V2721" s="2">
        <v>2.6</v>
      </c>
      <c r="W2721" s="2">
        <v>14.7</v>
      </c>
      <c r="X2721" s="2">
        <v>5.4973999999999998</v>
      </c>
      <c r="Y2721" s="2">
        <v>0.63</v>
      </c>
      <c r="Z2721" s="2">
        <v>4.5</v>
      </c>
      <c r="AA2721" s="2">
        <v>13.9</v>
      </c>
      <c r="AB2721" s="2">
        <v>12.6364</v>
      </c>
      <c r="AC2721" s="2">
        <v>2.92</v>
      </c>
      <c r="AD2721" s="2">
        <v>7</v>
      </c>
      <c r="AE2721" s="2">
        <v>41.7</v>
      </c>
      <c r="AF2721" s="2">
        <v>65.360500000000002</v>
      </c>
      <c r="AG2721" s="2">
        <v>0.82</v>
      </c>
      <c r="AH2721" s="22">
        <v>4.4000000000000004</v>
      </c>
      <c r="AI2721" s="22">
        <v>18.5</v>
      </c>
      <c r="AJ2721" s="22">
        <v>26.6358</v>
      </c>
      <c r="AK2721" s="18">
        <v>1.72</v>
      </c>
      <c r="AL2721" s="18">
        <v>4.4000000000000004</v>
      </c>
      <c r="AM2721" s="18">
        <v>39.299999999999997</v>
      </c>
      <c r="AN2721" s="2">
        <v>61.656399999999998</v>
      </c>
      <c r="AO2721" s="2">
        <v>1.04</v>
      </c>
      <c r="AP2721" s="2">
        <v>1.4</v>
      </c>
      <c r="AQ2721" s="2">
        <v>76</v>
      </c>
      <c r="AR2721" s="2">
        <v>7.7812000000000001</v>
      </c>
      <c r="AS2721" s="2">
        <v>1.1299999999999999</v>
      </c>
      <c r="AT2721" s="2">
        <v>3.4</v>
      </c>
      <c r="AU2721" s="2">
        <v>33.1</v>
      </c>
      <c r="AV2721" s="2">
        <v>17.003599999999999</v>
      </c>
      <c r="AW2721" s="2">
        <v>0.7</v>
      </c>
      <c r="AX2721" s="2">
        <v>2.4</v>
      </c>
      <c r="AY2721" s="2">
        <v>29.5</v>
      </c>
      <c r="AZ2721" s="2">
        <v>13.645099999999999</v>
      </c>
      <c r="BA2721" s="2">
        <v>1.91</v>
      </c>
      <c r="BB2721" s="2">
        <v>7.4</v>
      </c>
      <c r="BC2721" s="2">
        <v>25.9</v>
      </c>
      <c r="BD2721" s="2">
        <v>49.862299999999998</v>
      </c>
      <c r="BE2721" s="4"/>
      <c r="BF2721" s="4"/>
    </row>
    <row r="2722" spans="1:58" x14ac:dyDescent="0.2">
      <c r="A2722" s="29">
        <v>2721</v>
      </c>
      <c r="B2722" s="7" t="s">
        <v>80</v>
      </c>
      <c r="C2722" s="3">
        <v>40015</v>
      </c>
      <c r="D2722" s="4" t="s">
        <v>3</v>
      </c>
      <c r="E2722" s="4" t="s">
        <v>167</v>
      </c>
      <c r="F2722" s="5" t="s">
        <v>189</v>
      </c>
      <c r="G2722" s="6">
        <v>0.91736111111111107</v>
      </c>
      <c r="H2722" s="6">
        <v>3.472222222222222E-3</v>
      </c>
      <c r="I2722" s="85">
        <f t="shared" si="42"/>
        <v>124.00000000000007</v>
      </c>
      <c r="J2722" s="86">
        <f>I2722*Segmentos!$D$7*(AH2722%)*IF(ISNUMBER(AI2722),AI2722%,0)</f>
        <v>2506040.0000000014</v>
      </c>
      <c r="K2722" s="86">
        <f>I2722*Segmentos!$D$7*(AL2722%)*IF(ISNUMBER(AM2722),AM2722%,0)</f>
        <v>1881080.0000000009</v>
      </c>
      <c r="L2722" s="4"/>
      <c r="M2722" s="2">
        <v>4.4000000000000004</v>
      </c>
      <c r="N2722" s="2">
        <v>21</v>
      </c>
      <c r="O2722" s="2">
        <v>21</v>
      </c>
      <c r="P2722" s="2">
        <v>85.536199999999994</v>
      </c>
      <c r="Q2722" s="2">
        <v>2.2400000000000002</v>
      </c>
      <c r="R2722" s="2">
        <v>17</v>
      </c>
      <c r="S2722" s="2">
        <v>13.2</v>
      </c>
      <c r="T2722" s="2">
        <v>7.2567000000000004</v>
      </c>
      <c r="U2722" s="2">
        <v>4.3499999999999996</v>
      </c>
      <c r="V2722" s="2">
        <v>20.6</v>
      </c>
      <c r="W2722" s="2">
        <v>21.1</v>
      </c>
      <c r="X2722" s="2">
        <v>17.712700000000002</v>
      </c>
      <c r="Y2722" s="2">
        <v>4.09</v>
      </c>
      <c r="Z2722" s="2">
        <v>22.6</v>
      </c>
      <c r="AA2722" s="2">
        <v>18.100000000000001</v>
      </c>
      <c r="AB2722" s="2">
        <v>23.4434</v>
      </c>
      <c r="AC2722" s="2">
        <v>5.82</v>
      </c>
      <c r="AD2722" s="2">
        <v>21.8</v>
      </c>
      <c r="AE2722" s="2">
        <v>26.7</v>
      </c>
      <c r="AF2722" s="2">
        <v>37.1233</v>
      </c>
      <c r="AG2722" s="2">
        <v>5.07</v>
      </c>
      <c r="AH2722" s="22">
        <v>21.5</v>
      </c>
      <c r="AI2722" s="22">
        <v>23.5</v>
      </c>
      <c r="AJ2722" s="22">
        <v>46.717500000000001</v>
      </c>
      <c r="AK2722" s="18">
        <v>3.8</v>
      </c>
      <c r="AL2722" s="18">
        <v>20.5</v>
      </c>
      <c r="AM2722" s="18">
        <v>18.5</v>
      </c>
      <c r="AN2722" s="2">
        <v>38.818600000000004</v>
      </c>
      <c r="AO2722" s="2">
        <v>1.51</v>
      </c>
      <c r="AP2722" s="2">
        <v>11.7</v>
      </c>
      <c r="AQ2722" s="2">
        <v>12.9</v>
      </c>
      <c r="AR2722" s="2">
        <v>3.1953</v>
      </c>
      <c r="AS2722" s="2">
        <v>3.38</v>
      </c>
      <c r="AT2722" s="2">
        <v>20.5</v>
      </c>
      <c r="AU2722" s="2">
        <v>16.5</v>
      </c>
      <c r="AV2722" s="2">
        <v>14.479100000000001</v>
      </c>
      <c r="AW2722" s="2">
        <v>4.6500000000000004</v>
      </c>
      <c r="AX2722" s="2">
        <v>23</v>
      </c>
      <c r="AY2722" s="2">
        <v>20.2</v>
      </c>
      <c r="AZ2722" s="2">
        <v>25.961200000000002</v>
      </c>
      <c r="BA2722" s="2">
        <v>5.63</v>
      </c>
      <c r="BB2722" s="2">
        <v>22.4</v>
      </c>
      <c r="BC2722" s="2">
        <v>25.1</v>
      </c>
      <c r="BD2722" s="2">
        <v>41.900500000000001</v>
      </c>
      <c r="BE2722" s="4"/>
      <c r="BF2722" s="4"/>
    </row>
    <row r="2723" spans="1:58" x14ac:dyDescent="0.2">
      <c r="A2723" s="29">
        <v>2722</v>
      </c>
      <c r="B2723" s="7" t="s">
        <v>23</v>
      </c>
      <c r="C2723" s="3">
        <v>40015</v>
      </c>
      <c r="D2723" s="4" t="s">
        <v>21</v>
      </c>
      <c r="E2723" s="4" t="s">
        <v>170</v>
      </c>
      <c r="F2723" s="5" t="s">
        <v>189</v>
      </c>
      <c r="G2723" s="6">
        <v>0.87430555555555556</v>
      </c>
      <c r="H2723" s="6">
        <v>0.9291666666666667</v>
      </c>
      <c r="I2723" s="85">
        <f t="shared" si="42"/>
        <v>79.000000000000043</v>
      </c>
      <c r="J2723" s="86">
        <f>I2723*Segmentos!$D$7*(AH2723%)*IF(ISNUMBER(AI2723),AI2723%,0)</f>
        <v>197184.00000000012</v>
      </c>
      <c r="K2723" s="86">
        <f>I2723*Segmentos!$D$7*(AL2723%)*IF(ISNUMBER(AM2723),AM2723%,0)</f>
        <v>247143.60000000015</v>
      </c>
      <c r="L2723" s="4"/>
      <c r="M2723" s="2">
        <v>0.7</v>
      </c>
      <c r="N2723" s="2">
        <v>2.8</v>
      </c>
      <c r="O2723" s="2">
        <v>24.6</v>
      </c>
      <c r="P2723" s="2">
        <v>50.339799999999997</v>
      </c>
      <c r="Q2723" s="2">
        <v>0.5</v>
      </c>
      <c r="R2723" s="2">
        <v>0.9</v>
      </c>
      <c r="S2723" s="2">
        <v>55.6</v>
      </c>
      <c r="T2723" s="2">
        <v>6.0129000000000001</v>
      </c>
      <c r="U2723" s="2">
        <v>0.8</v>
      </c>
      <c r="V2723" s="2">
        <v>2.9</v>
      </c>
      <c r="W2723" s="2">
        <v>27.2</v>
      </c>
      <c r="X2723" s="2">
        <v>12.0306</v>
      </c>
      <c r="Y2723" s="2">
        <v>1.04</v>
      </c>
      <c r="Z2723" s="2">
        <v>3.4</v>
      </c>
      <c r="AA2723" s="2">
        <v>30.5</v>
      </c>
      <c r="AB2723" s="2">
        <v>22.237300000000001</v>
      </c>
      <c r="AC2723" s="2">
        <v>0.43</v>
      </c>
      <c r="AD2723" s="2">
        <v>3.2</v>
      </c>
      <c r="AE2723" s="2">
        <v>13.2</v>
      </c>
      <c r="AF2723" s="2">
        <v>10.058999999999999</v>
      </c>
      <c r="AG2723" s="2">
        <v>0.62</v>
      </c>
      <c r="AH2723" s="22">
        <v>2.4</v>
      </c>
      <c r="AI2723" s="22">
        <v>26</v>
      </c>
      <c r="AJ2723" s="22">
        <v>21.145600000000002</v>
      </c>
      <c r="AK2723" s="18">
        <v>0.77</v>
      </c>
      <c r="AL2723" s="18">
        <v>3.3</v>
      </c>
      <c r="AM2723" s="18">
        <v>23.7</v>
      </c>
      <c r="AN2723" s="2">
        <v>29.194099999999999</v>
      </c>
      <c r="AO2723" s="2">
        <v>0.13</v>
      </c>
      <c r="AP2723" s="2">
        <v>0.9</v>
      </c>
      <c r="AQ2723" s="2">
        <v>14</v>
      </c>
      <c r="AR2723" s="2">
        <v>0.98839999999999995</v>
      </c>
      <c r="AS2723" s="2">
        <v>0.3</v>
      </c>
      <c r="AT2723" s="2">
        <v>2.4</v>
      </c>
      <c r="AU2723" s="2">
        <v>12.4</v>
      </c>
      <c r="AV2723" s="2">
        <v>4.7348999999999997</v>
      </c>
      <c r="AW2723" s="2">
        <v>0.68</v>
      </c>
      <c r="AX2723" s="2">
        <v>2.7</v>
      </c>
      <c r="AY2723" s="2">
        <v>25.4</v>
      </c>
      <c r="AZ2723" s="2">
        <v>14.065</v>
      </c>
      <c r="BA2723" s="2">
        <v>1.1100000000000001</v>
      </c>
      <c r="BB2723" s="2">
        <v>3.8</v>
      </c>
      <c r="BC2723" s="2">
        <v>29.4</v>
      </c>
      <c r="BD2723" s="2">
        <v>30.551400000000001</v>
      </c>
      <c r="BE2723" s="4"/>
      <c r="BF2723" s="4"/>
    </row>
    <row r="2724" spans="1:58" x14ac:dyDescent="0.2">
      <c r="A2724" s="29">
        <v>2723</v>
      </c>
      <c r="B2724" s="7" t="s">
        <v>25</v>
      </c>
      <c r="C2724" s="3">
        <v>40015</v>
      </c>
      <c r="D2724" s="4" t="s">
        <v>21</v>
      </c>
      <c r="E2724" s="4" t="s">
        <v>171</v>
      </c>
      <c r="F2724" s="5" t="s">
        <v>189</v>
      </c>
      <c r="G2724" s="6">
        <v>0.87361111111111101</v>
      </c>
      <c r="H2724" s="6">
        <v>0.87430555555555556</v>
      </c>
      <c r="I2724" s="85">
        <f t="shared" si="42"/>
        <v>1.0000000000001563</v>
      </c>
      <c r="J2724" s="86">
        <f>I2724*Segmentos!$D$7*(AH2724%)*IF(ISNUMBER(AI2724),AI2724%,0)</f>
        <v>4000.0000000006253</v>
      </c>
      <c r="K2724" s="86">
        <f>I2724*Segmentos!$D$7*(AL2724%)*IF(ISNUMBER(AM2724),AM2724%,0)</f>
        <v>3200.0000000005002</v>
      </c>
      <c r="L2724" s="4"/>
      <c r="M2724" s="2">
        <v>0.93</v>
      </c>
      <c r="N2724" s="2">
        <v>0.9</v>
      </c>
      <c r="O2724" s="2">
        <v>100</v>
      </c>
      <c r="P2724" s="2">
        <v>86.220600000000005</v>
      </c>
      <c r="Q2724" s="2">
        <v>0.49</v>
      </c>
      <c r="R2724" s="2">
        <v>0.5</v>
      </c>
      <c r="S2724" s="2">
        <v>100</v>
      </c>
      <c r="T2724" s="2">
        <v>7.6684999999999999</v>
      </c>
      <c r="U2724" s="2">
        <v>0</v>
      </c>
      <c r="V2724" s="2">
        <v>0</v>
      </c>
      <c r="W2724" s="8" t="s">
        <v>577</v>
      </c>
      <c r="X2724" s="2">
        <v>0</v>
      </c>
      <c r="Y2724" s="2">
        <v>0.19</v>
      </c>
      <c r="Z2724" s="2">
        <v>0.2</v>
      </c>
      <c r="AA2724" s="2">
        <v>100</v>
      </c>
      <c r="AB2724" s="2">
        <v>5.1959</v>
      </c>
      <c r="AC2724" s="2">
        <v>2.41</v>
      </c>
      <c r="AD2724" s="2">
        <v>2.4</v>
      </c>
      <c r="AE2724" s="2">
        <v>100</v>
      </c>
      <c r="AF2724" s="2">
        <v>73.356200000000001</v>
      </c>
      <c r="AG2724" s="2">
        <v>1.03</v>
      </c>
      <c r="AH2724" s="22">
        <v>1</v>
      </c>
      <c r="AI2724" s="22">
        <v>100</v>
      </c>
      <c r="AJ2724" s="22">
        <v>45.223399999999998</v>
      </c>
      <c r="AK2724" s="18">
        <v>0.84</v>
      </c>
      <c r="AL2724" s="18">
        <v>0.8</v>
      </c>
      <c r="AM2724" s="18">
        <v>100</v>
      </c>
      <c r="AN2724" s="2">
        <v>40.997100000000003</v>
      </c>
      <c r="AO2724" s="2">
        <v>0.56999999999999995</v>
      </c>
      <c r="AP2724" s="2">
        <v>0.6</v>
      </c>
      <c r="AQ2724" s="2">
        <v>100</v>
      </c>
      <c r="AR2724" s="2">
        <v>5.7892999999999999</v>
      </c>
      <c r="AS2724" s="2">
        <v>0.97</v>
      </c>
      <c r="AT2724" s="2">
        <v>1</v>
      </c>
      <c r="AU2724" s="2">
        <v>100</v>
      </c>
      <c r="AV2724" s="2">
        <v>19.834099999999999</v>
      </c>
      <c r="AW2724" s="2">
        <v>0.1</v>
      </c>
      <c r="AX2724" s="2">
        <v>0.1</v>
      </c>
      <c r="AY2724" s="2">
        <v>100</v>
      </c>
      <c r="AZ2724" s="2">
        <v>2.5779999999999998</v>
      </c>
      <c r="BA2724" s="2">
        <v>1.63</v>
      </c>
      <c r="BB2724" s="2">
        <v>1.6</v>
      </c>
      <c r="BC2724" s="2">
        <v>100</v>
      </c>
      <c r="BD2724" s="2">
        <v>58.019100000000002</v>
      </c>
      <c r="BE2724" s="4"/>
      <c r="BF2724" s="4"/>
    </row>
    <row r="2725" spans="1:58" x14ac:dyDescent="0.2">
      <c r="A2725" s="29">
        <v>2724</v>
      </c>
      <c r="B2725" s="7" t="s">
        <v>32</v>
      </c>
      <c r="C2725" s="3">
        <v>40015</v>
      </c>
      <c r="D2725" s="4" t="s">
        <v>28</v>
      </c>
      <c r="E2725" s="4" t="s">
        <v>164</v>
      </c>
      <c r="F2725" s="5" t="s">
        <v>189</v>
      </c>
      <c r="G2725" s="6">
        <v>0.9145833333333333</v>
      </c>
      <c r="H2725" s="6">
        <v>0.91666666666666663</v>
      </c>
      <c r="I2725" s="85">
        <f t="shared" si="42"/>
        <v>2.9999999999999893</v>
      </c>
      <c r="J2725" s="86">
        <f>I2725*Segmentos!$D$7*(AH2725%)*IF(ISNUMBER(AI2725),AI2725%,0)</f>
        <v>6083.9999999999791</v>
      </c>
      <c r="K2725" s="86">
        <f>I2725*Segmentos!$D$7*(AL2725%)*IF(ISNUMBER(AM2725),AM2725%,0)</f>
        <v>9599.9999999999673</v>
      </c>
      <c r="L2725" s="4"/>
      <c r="M2725" s="2">
        <v>0.63</v>
      </c>
      <c r="N2725" s="2">
        <v>0.7</v>
      </c>
      <c r="O2725" s="2">
        <v>93.6</v>
      </c>
      <c r="P2725" s="2">
        <v>94.716399999999993</v>
      </c>
      <c r="Q2725" s="2">
        <v>0.1</v>
      </c>
      <c r="R2725" s="2">
        <v>0.1</v>
      </c>
      <c r="S2725" s="2">
        <v>100</v>
      </c>
      <c r="T2725" s="2">
        <v>2.4590999999999998</v>
      </c>
      <c r="U2725" s="2">
        <v>0.49</v>
      </c>
      <c r="V2725" s="2">
        <v>0.5</v>
      </c>
      <c r="W2725" s="2">
        <v>100</v>
      </c>
      <c r="X2725" s="2">
        <v>15.6015</v>
      </c>
      <c r="Y2725" s="2">
        <v>0.35</v>
      </c>
      <c r="Z2725" s="2">
        <v>0.3</v>
      </c>
      <c r="AA2725" s="2">
        <v>100</v>
      </c>
      <c r="AB2725" s="2">
        <v>15.363099999999999</v>
      </c>
      <c r="AC2725" s="2">
        <v>1.24</v>
      </c>
      <c r="AD2725" s="2">
        <v>1.4</v>
      </c>
      <c r="AE2725" s="2">
        <v>90.5</v>
      </c>
      <c r="AF2725" s="2">
        <v>61.2928</v>
      </c>
      <c r="AG2725" s="2">
        <v>0.49</v>
      </c>
      <c r="AH2725" s="22">
        <v>0.6</v>
      </c>
      <c r="AI2725" s="22">
        <v>84.5</v>
      </c>
      <c r="AJ2725" s="22">
        <v>35.253599999999999</v>
      </c>
      <c r="AK2725" s="18">
        <v>0.75</v>
      </c>
      <c r="AL2725" s="18">
        <v>0.8</v>
      </c>
      <c r="AM2725" s="18">
        <v>100</v>
      </c>
      <c r="AN2725" s="2">
        <v>59.462800000000001</v>
      </c>
      <c r="AO2725" s="2">
        <v>0.32</v>
      </c>
      <c r="AP2725" s="2">
        <v>0.3</v>
      </c>
      <c r="AQ2725" s="2">
        <v>100</v>
      </c>
      <c r="AR2725" s="2">
        <v>5.2553000000000001</v>
      </c>
      <c r="AS2725" s="2">
        <v>0</v>
      </c>
      <c r="AT2725" s="2">
        <v>0</v>
      </c>
      <c r="AU2725" s="8" t="s">
        <v>577</v>
      </c>
      <c r="AV2725" s="2">
        <v>0</v>
      </c>
      <c r="AW2725" s="2">
        <v>0.45</v>
      </c>
      <c r="AX2725" s="2">
        <v>0.6</v>
      </c>
      <c r="AY2725" s="2">
        <v>75.099999999999994</v>
      </c>
      <c r="AZ2725" s="2">
        <v>19.440799999999999</v>
      </c>
      <c r="BA2725" s="2">
        <v>1.21</v>
      </c>
      <c r="BB2725" s="2">
        <v>1.2</v>
      </c>
      <c r="BC2725" s="2">
        <v>100</v>
      </c>
      <c r="BD2725" s="2">
        <v>70.020300000000006</v>
      </c>
      <c r="BE2725" s="4"/>
      <c r="BF2725" s="4"/>
    </row>
    <row r="2726" spans="1:58" x14ac:dyDescent="0.2">
      <c r="A2726" s="29">
        <v>2725</v>
      </c>
      <c r="B2726" s="7" t="s">
        <v>19</v>
      </c>
      <c r="C2726" s="3">
        <v>40015</v>
      </c>
      <c r="D2726" s="4" t="s">
        <v>17</v>
      </c>
      <c r="E2726" s="4" t="s">
        <v>166</v>
      </c>
      <c r="F2726" s="5" t="s">
        <v>189</v>
      </c>
      <c r="G2726" s="6">
        <v>0.9145833333333333</v>
      </c>
      <c r="H2726" s="6">
        <v>0.91666666666666663</v>
      </c>
      <c r="I2726" s="85">
        <f t="shared" si="42"/>
        <v>2.9999999999999893</v>
      </c>
      <c r="J2726" s="86">
        <f>I2726*Segmentos!$D$7*(AH2726%)*IF(ISNUMBER(AI2726),AI2726%,0)</f>
        <v>1198.7999999999959</v>
      </c>
      <c r="K2726" s="86">
        <f>I2726*Segmentos!$D$7*(AL2726%)*IF(ISNUMBER(AM2726),AM2726%,0)</f>
        <v>2885.99999999999</v>
      </c>
      <c r="L2726" s="4"/>
      <c r="M2726" s="2">
        <v>0.17</v>
      </c>
      <c r="N2726" s="2">
        <v>0.4</v>
      </c>
      <c r="O2726" s="2">
        <v>42.9</v>
      </c>
      <c r="P2726" s="2">
        <v>100</v>
      </c>
      <c r="Q2726" s="2">
        <v>0</v>
      </c>
      <c r="R2726" s="2">
        <v>0</v>
      </c>
      <c r="S2726" s="8" t="s">
        <v>577</v>
      </c>
      <c r="T2726" s="2">
        <v>0</v>
      </c>
      <c r="U2726" s="2">
        <v>0</v>
      </c>
      <c r="V2726" s="2">
        <v>0</v>
      </c>
      <c r="W2726" s="8" t="s">
        <v>577</v>
      </c>
      <c r="X2726" s="2">
        <v>0</v>
      </c>
      <c r="Y2726" s="2">
        <v>0.19</v>
      </c>
      <c r="Z2726" s="2">
        <v>0.2</v>
      </c>
      <c r="AA2726" s="2">
        <v>100</v>
      </c>
      <c r="AB2726" s="2">
        <v>33.465000000000003</v>
      </c>
      <c r="AC2726" s="2">
        <v>0.34</v>
      </c>
      <c r="AD2726" s="2">
        <v>1</v>
      </c>
      <c r="AE2726" s="2">
        <v>33.299999999999997</v>
      </c>
      <c r="AF2726" s="2">
        <v>66.534999999999997</v>
      </c>
      <c r="AG2726" s="2">
        <v>0.1</v>
      </c>
      <c r="AH2726" s="22">
        <v>0.3</v>
      </c>
      <c r="AI2726" s="22">
        <v>33.299999999999997</v>
      </c>
      <c r="AJ2726" s="22">
        <v>27.361499999999999</v>
      </c>
      <c r="AK2726" s="18">
        <v>0.23</v>
      </c>
      <c r="AL2726" s="18">
        <v>0.5</v>
      </c>
      <c r="AM2726" s="18">
        <v>48.1</v>
      </c>
      <c r="AN2726" s="2">
        <v>72.638499999999993</v>
      </c>
      <c r="AO2726" s="2">
        <v>0</v>
      </c>
      <c r="AP2726" s="2">
        <v>0</v>
      </c>
      <c r="AQ2726" s="8" t="s">
        <v>577</v>
      </c>
      <c r="AR2726" s="2">
        <v>0</v>
      </c>
      <c r="AS2726" s="2">
        <v>0</v>
      </c>
      <c r="AT2726" s="2">
        <v>0</v>
      </c>
      <c r="AU2726" s="8" t="s">
        <v>577</v>
      </c>
      <c r="AV2726" s="2">
        <v>0</v>
      </c>
      <c r="AW2726" s="2">
        <v>0.23</v>
      </c>
      <c r="AX2726" s="2">
        <v>0.7</v>
      </c>
      <c r="AY2726" s="2">
        <v>33.299999999999997</v>
      </c>
      <c r="AZ2726" s="2">
        <v>39.1736</v>
      </c>
      <c r="BA2726" s="2">
        <v>0.27</v>
      </c>
      <c r="BB2726" s="2">
        <v>0.5</v>
      </c>
      <c r="BC2726" s="2">
        <v>52.6</v>
      </c>
      <c r="BD2726" s="2">
        <v>60.8264</v>
      </c>
      <c r="BE2726" s="4"/>
      <c r="BF2726" s="4"/>
    </row>
    <row r="2727" spans="1:58" x14ac:dyDescent="0.2">
      <c r="A2727" s="29">
        <v>2726</v>
      </c>
      <c r="B2727" s="7" t="s">
        <v>2</v>
      </c>
      <c r="C2727" s="3">
        <v>40015</v>
      </c>
      <c r="D2727" s="4" t="s">
        <v>0</v>
      </c>
      <c r="E2727" s="4" t="s">
        <v>164</v>
      </c>
      <c r="F2727" s="5" t="s">
        <v>189</v>
      </c>
      <c r="G2727" s="6">
        <v>0.87291666666666667</v>
      </c>
      <c r="H2727" s="6">
        <v>0.91388888888888886</v>
      </c>
      <c r="I2727" s="85">
        <f t="shared" si="42"/>
        <v>58.99999999999995</v>
      </c>
      <c r="J2727" s="86">
        <f>I2727*Segmentos!$D$7*(AH2727%)*IF(ISNUMBER(AI2727),AI2727%,0)</f>
        <v>1257242.7999999989</v>
      </c>
      <c r="K2727" s="86">
        <f>I2727*Segmentos!$D$7*(AL2727%)*IF(ISNUMBER(AM2727),AM2727%,0)</f>
        <v>1709111.9999999986</v>
      </c>
      <c r="L2727" s="4"/>
      <c r="M2727" s="2">
        <v>6.33</v>
      </c>
      <c r="N2727" s="2">
        <v>18.7</v>
      </c>
      <c r="O2727" s="2">
        <v>33.9</v>
      </c>
      <c r="P2727" s="2">
        <v>85.289900000000003</v>
      </c>
      <c r="Q2727" s="2">
        <v>5.76</v>
      </c>
      <c r="R2727" s="2">
        <v>16.2</v>
      </c>
      <c r="S2727" s="2">
        <v>35.4</v>
      </c>
      <c r="T2727" s="2">
        <v>12.943300000000001</v>
      </c>
      <c r="U2727" s="2">
        <v>6.68</v>
      </c>
      <c r="V2727" s="2">
        <v>20.7</v>
      </c>
      <c r="W2727" s="2">
        <v>32.299999999999997</v>
      </c>
      <c r="X2727" s="2">
        <v>18.866499999999998</v>
      </c>
      <c r="Y2727" s="2">
        <v>4.55</v>
      </c>
      <c r="Z2727" s="2">
        <v>16.7</v>
      </c>
      <c r="AA2727" s="2">
        <v>27.3</v>
      </c>
      <c r="AB2727" s="2">
        <v>18.124300000000002</v>
      </c>
      <c r="AC2727" s="2">
        <v>7.99</v>
      </c>
      <c r="AD2727" s="2">
        <v>20.3</v>
      </c>
      <c r="AE2727" s="2">
        <v>39.299999999999997</v>
      </c>
      <c r="AF2727" s="2">
        <v>35.355899999999998</v>
      </c>
      <c r="AG2727" s="2">
        <v>5.33</v>
      </c>
      <c r="AH2727" s="22">
        <v>16.7</v>
      </c>
      <c r="AI2727" s="22">
        <v>31.9</v>
      </c>
      <c r="AJ2727" s="22">
        <v>34.084499999999998</v>
      </c>
      <c r="AK2727" s="18">
        <v>7.23</v>
      </c>
      <c r="AL2727" s="18">
        <v>20.399999999999999</v>
      </c>
      <c r="AM2727" s="18">
        <v>35.5</v>
      </c>
      <c r="AN2727" s="2">
        <v>51.205399999999997</v>
      </c>
      <c r="AO2727" s="2">
        <v>5.0999999999999996</v>
      </c>
      <c r="AP2727" s="2">
        <v>16</v>
      </c>
      <c r="AQ2727" s="2">
        <v>31.9</v>
      </c>
      <c r="AR2727" s="2">
        <v>7.5141</v>
      </c>
      <c r="AS2727" s="2">
        <v>7.09</v>
      </c>
      <c r="AT2727" s="2">
        <v>19.8</v>
      </c>
      <c r="AU2727" s="2">
        <v>35.9</v>
      </c>
      <c r="AV2727" s="2">
        <v>21.0444</v>
      </c>
      <c r="AW2727" s="2">
        <v>5.86</v>
      </c>
      <c r="AX2727" s="2">
        <v>19.399999999999999</v>
      </c>
      <c r="AY2727" s="2">
        <v>30.1</v>
      </c>
      <c r="AZ2727" s="2">
        <v>22.695</v>
      </c>
      <c r="BA2727" s="2">
        <v>6.59</v>
      </c>
      <c r="BB2727" s="2">
        <v>18.2</v>
      </c>
      <c r="BC2727" s="2">
        <v>36.299999999999997</v>
      </c>
      <c r="BD2727" s="2">
        <v>34.036299999999997</v>
      </c>
      <c r="BE2727" s="4"/>
      <c r="BF2727" s="4"/>
    </row>
    <row r="2728" spans="1:58" x14ac:dyDescent="0.2">
      <c r="A2728" s="29">
        <v>2727</v>
      </c>
      <c r="B2728" s="7" t="s">
        <v>16</v>
      </c>
      <c r="C2728" s="3">
        <v>40015</v>
      </c>
      <c r="D2728" s="4" t="s">
        <v>13</v>
      </c>
      <c r="E2728" s="4" t="s">
        <v>166</v>
      </c>
      <c r="F2728" s="5" t="s">
        <v>189</v>
      </c>
      <c r="G2728" s="6">
        <v>0.91388888888888886</v>
      </c>
      <c r="H2728" s="6">
        <v>0.91805555555555562</v>
      </c>
      <c r="I2728" s="85">
        <f t="shared" si="42"/>
        <v>6.0000000000001386</v>
      </c>
      <c r="J2728" s="86">
        <f>I2728*Segmentos!$D$7*(AH2728%)*IF(ISNUMBER(AI2728),AI2728%,0)</f>
        <v>339720.00000000786</v>
      </c>
      <c r="K2728" s="86">
        <f>I2728*Segmentos!$D$7*(AL2728%)*IF(ISNUMBER(AM2728),AM2728%,0)</f>
        <v>421665.6000000097</v>
      </c>
      <c r="L2728" s="4"/>
      <c r="M2728" s="2">
        <v>15.96</v>
      </c>
      <c r="N2728" s="2">
        <v>20.3</v>
      </c>
      <c r="O2728" s="2">
        <v>78.7</v>
      </c>
      <c r="P2728" s="2">
        <v>86.349800000000002</v>
      </c>
      <c r="Q2728" s="2">
        <v>11.86</v>
      </c>
      <c r="R2728" s="2">
        <v>13.9</v>
      </c>
      <c r="S2728" s="2">
        <v>85.1</v>
      </c>
      <c r="T2728" s="2">
        <v>10.708500000000001</v>
      </c>
      <c r="U2728" s="2">
        <v>12.65</v>
      </c>
      <c r="V2728" s="2">
        <v>18.2</v>
      </c>
      <c r="W2728" s="2">
        <v>69.400000000000006</v>
      </c>
      <c r="X2728" s="2">
        <v>14.3537</v>
      </c>
      <c r="Y2728" s="2">
        <v>14.29</v>
      </c>
      <c r="Z2728" s="2">
        <v>18.3</v>
      </c>
      <c r="AA2728" s="2">
        <v>77.900000000000006</v>
      </c>
      <c r="AB2728" s="2">
        <v>22.841200000000001</v>
      </c>
      <c r="AC2728" s="2">
        <v>21.64</v>
      </c>
      <c r="AD2728" s="2">
        <v>26.5</v>
      </c>
      <c r="AE2728" s="2">
        <v>81.7</v>
      </c>
      <c r="AF2728" s="2">
        <v>38.446399999999997</v>
      </c>
      <c r="AG2728" s="2">
        <v>14.14</v>
      </c>
      <c r="AH2728" s="22">
        <v>19</v>
      </c>
      <c r="AI2728" s="22">
        <v>74.5</v>
      </c>
      <c r="AJ2728" s="22">
        <v>36.296700000000001</v>
      </c>
      <c r="AK2728" s="18">
        <v>17.600000000000001</v>
      </c>
      <c r="AL2728" s="18">
        <v>21.4</v>
      </c>
      <c r="AM2728" s="18">
        <v>82.1</v>
      </c>
      <c r="AN2728" s="2">
        <v>50.053100000000001</v>
      </c>
      <c r="AO2728" s="2">
        <v>12.88</v>
      </c>
      <c r="AP2728" s="2">
        <v>16.399999999999999</v>
      </c>
      <c r="AQ2728" s="2">
        <v>78.3</v>
      </c>
      <c r="AR2728" s="2">
        <v>7.6154999999999999</v>
      </c>
      <c r="AS2728" s="2">
        <v>14.26</v>
      </c>
      <c r="AT2728" s="2">
        <v>19.2</v>
      </c>
      <c r="AU2728" s="2">
        <v>74.400000000000006</v>
      </c>
      <c r="AV2728" s="2">
        <v>16.996099999999998</v>
      </c>
      <c r="AW2728" s="2">
        <v>18.09</v>
      </c>
      <c r="AX2728" s="2">
        <v>21.8</v>
      </c>
      <c r="AY2728" s="2">
        <v>83</v>
      </c>
      <c r="AZ2728" s="2">
        <v>28.1418</v>
      </c>
      <c r="BA2728" s="2">
        <v>16.21</v>
      </c>
      <c r="BB2728" s="2">
        <v>20.8</v>
      </c>
      <c r="BC2728" s="2">
        <v>77.8</v>
      </c>
      <c r="BD2728" s="2">
        <v>33.596400000000003</v>
      </c>
      <c r="BE2728" s="4"/>
      <c r="BF2728" s="4"/>
    </row>
    <row r="2729" spans="1:58" x14ac:dyDescent="0.2">
      <c r="A2729" s="29">
        <v>2728</v>
      </c>
      <c r="B2729" s="7" t="s">
        <v>22</v>
      </c>
      <c r="C2729" s="3">
        <v>40015</v>
      </c>
      <c r="D2729" s="4" t="s">
        <v>21</v>
      </c>
      <c r="E2729" s="4" t="s">
        <v>164</v>
      </c>
      <c r="F2729" s="5" t="s">
        <v>189</v>
      </c>
      <c r="G2729" s="6">
        <v>0.83194444444444438</v>
      </c>
      <c r="H2729" s="6">
        <v>0.87361111111111101</v>
      </c>
      <c r="I2729" s="85">
        <f t="shared" si="42"/>
        <v>59.999999999999943</v>
      </c>
      <c r="J2729" s="86">
        <f>I2729*Segmentos!$D$7*(AH2729%)*IF(ISNUMBER(AI2729),AI2729%,0)</f>
        <v>400799.99999999959</v>
      </c>
      <c r="K2729" s="86">
        <f>I2729*Segmentos!$D$7*(AL2729%)*IF(ISNUMBER(AM2729),AM2729%,0)</f>
        <v>575231.99999999942</v>
      </c>
      <c r="L2729" s="4"/>
      <c r="M2729" s="2">
        <v>2.0499999999999998</v>
      </c>
      <c r="N2729" s="2">
        <v>5.3</v>
      </c>
      <c r="O2729" s="2">
        <v>38.6</v>
      </c>
      <c r="P2729" s="2">
        <v>95.330200000000005</v>
      </c>
      <c r="Q2729" s="2">
        <v>0.75</v>
      </c>
      <c r="R2729" s="2">
        <v>2.2999999999999998</v>
      </c>
      <c r="S2729" s="2">
        <v>32.799999999999997</v>
      </c>
      <c r="T2729" s="2">
        <v>5.8296999999999999</v>
      </c>
      <c r="U2729" s="2">
        <v>1.59</v>
      </c>
      <c r="V2729" s="2">
        <v>5.0999999999999996</v>
      </c>
      <c r="W2729" s="2">
        <v>30.9</v>
      </c>
      <c r="X2729" s="2">
        <v>15.5465</v>
      </c>
      <c r="Y2729" s="2">
        <v>0.83</v>
      </c>
      <c r="Z2729" s="2">
        <v>2.8</v>
      </c>
      <c r="AA2729" s="2">
        <v>29.1</v>
      </c>
      <c r="AB2729" s="2">
        <v>11.399100000000001</v>
      </c>
      <c r="AC2729" s="2">
        <v>4.09</v>
      </c>
      <c r="AD2729" s="2">
        <v>9.1</v>
      </c>
      <c r="AE2729" s="2">
        <v>44.8</v>
      </c>
      <c r="AF2729" s="2">
        <v>62.5548</v>
      </c>
      <c r="AG2729" s="2">
        <v>1.68</v>
      </c>
      <c r="AH2729" s="22">
        <v>5</v>
      </c>
      <c r="AI2729" s="22">
        <v>33.4</v>
      </c>
      <c r="AJ2729" s="22">
        <v>37.034999999999997</v>
      </c>
      <c r="AK2729" s="18">
        <v>2.38</v>
      </c>
      <c r="AL2729" s="18">
        <v>5.6</v>
      </c>
      <c r="AM2729" s="18">
        <v>42.8</v>
      </c>
      <c r="AN2729" s="2">
        <v>58.295200000000001</v>
      </c>
      <c r="AO2729" s="2">
        <v>1.45</v>
      </c>
      <c r="AP2729" s="2">
        <v>4.7</v>
      </c>
      <c r="AQ2729" s="2">
        <v>30.6</v>
      </c>
      <c r="AR2729" s="2">
        <v>7.3672000000000004</v>
      </c>
      <c r="AS2729" s="2">
        <v>1.72</v>
      </c>
      <c r="AT2729" s="2">
        <v>4.3</v>
      </c>
      <c r="AU2729" s="2">
        <v>39.700000000000003</v>
      </c>
      <c r="AV2729" s="2">
        <v>17.613399999999999</v>
      </c>
      <c r="AW2729" s="2">
        <v>1.85</v>
      </c>
      <c r="AX2729" s="2">
        <v>6.7</v>
      </c>
      <c r="AY2729" s="2">
        <v>27.7</v>
      </c>
      <c r="AZ2729" s="2">
        <v>24.810600000000001</v>
      </c>
      <c r="BA2729" s="2">
        <v>2.5499999999999998</v>
      </c>
      <c r="BB2729" s="2">
        <v>5</v>
      </c>
      <c r="BC2729" s="2">
        <v>51.2</v>
      </c>
      <c r="BD2729" s="2">
        <v>45.539000000000001</v>
      </c>
      <c r="BE2729" s="4"/>
      <c r="BF2729" s="4"/>
    </row>
    <row r="2730" spans="1:58" x14ac:dyDescent="0.2">
      <c r="A2730" s="29">
        <v>2729</v>
      </c>
      <c r="B2730" s="7" t="s">
        <v>4</v>
      </c>
      <c r="C2730" s="3">
        <v>40015</v>
      </c>
      <c r="D2730" s="4" t="s">
        <v>3</v>
      </c>
      <c r="E2730" s="4" t="s">
        <v>165</v>
      </c>
      <c r="F2730" s="5" t="s">
        <v>189</v>
      </c>
      <c r="G2730" s="6">
        <v>0.77986111111111101</v>
      </c>
      <c r="H2730" s="6">
        <v>0.87361111111111101</v>
      </c>
      <c r="I2730" s="85">
        <f t="shared" si="42"/>
        <v>135</v>
      </c>
      <c r="J2730" s="86">
        <f>I2730*Segmentos!$D$7*(AH2730%)*IF(ISNUMBER(AI2730),AI2730%,0)</f>
        <v>1791936.0000000002</v>
      </c>
      <c r="K2730" s="86">
        <f>I2730*Segmentos!$D$7*(AL2730%)*IF(ISNUMBER(AM2730),AM2730%,0)</f>
        <v>2152008</v>
      </c>
      <c r="L2730" s="4"/>
      <c r="M2730" s="2">
        <v>3.67</v>
      </c>
      <c r="N2730" s="2">
        <v>15</v>
      </c>
      <c r="O2730" s="2">
        <v>24.5</v>
      </c>
      <c r="P2730" s="2">
        <v>72.116699999999994</v>
      </c>
      <c r="Q2730" s="2">
        <v>3.77</v>
      </c>
      <c r="R2730" s="2">
        <v>17.100000000000001</v>
      </c>
      <c r="S2730" s="2">
        <v>22.1</v>
      </c>
      <c r="T2730" s="2">
        <v>12.3508</v>
      </c>
      <c r="U2730" s="2">
        <v>5.99</v>
      </c>
      <c r="V2730" s="2">
        <v>18.399999999999999</v>
      </c>
      <c r="W2730" s="2">
        <v>32.5</v>
      </c>
      <c r="X2730" s="2">
        <v>24.656300000000002</v>
      </c>
      <c r="Y2730" s="2">
        <v>3.06</v>
      </c>
      <c r="Z2730" s="2">
        <v>15.8</v>
      </c>
      <c r="AA2730" s="2">
        <v>19.399999999999999</v>
      </c>
      <c r="AB2730" s="2">
        <v>17.7378</v>
      </c>
      <c r="AC2730" s="2">
        <v>2.69</v>
      </c>
      <c r="AD2730" s="2">
        <v>11</v>
      </c>
      <c r="AE2730" s="2">
        <v>24.6</v>
      </c>
      <c r="AF2730" s="2">
        <v>17.3719</v>
      </c>
      <c r="AG2730" s="2">
        <v>3.31</v>
      </c>
      <c r="AH2730" s="22">
        <v>13.6</v>
      </c>
      <c r="AI2730" s="22">
        <v>24.4</v>
      </c>
      <c r="AJ2730" s="22">
        <v>30.834499999999998</v>
      </c>
      <c r="AK2730" s="18">
        <v>4</v>
      </c>
      <c r="AL2730" s="18">
        <v>16.2</v>
      </c>
      <c r="AM2730" s="18">
        <v>24.6</v>
      </c>
      <c r="AN2730" s="2">
        <v>41.282200000000003</v>
      </c>
      <c r="AO2730" s="2">
        <v>1.43</v>
      </c>
      <c r="AP2730" s="2">
        <v>8</v>
      </c>
      <c r="AQ2730" s="2">
        <v>17.7</v>
      </c>
      <c r="AR2730" s="2">
        <v>3.0602</v>
      </c>
      <c r="AS2730" s="2">
        <v>2.37</v>
      </c>
      <c r="AT2730" s="2">
        <v>12.2</v>
      </c>
      <c r="AU2730" s="2">
        <v>19.5</v>
      </c>
      <c r="AV2730" s="2">
        <v>10.280200000000001</v>
      </c>
      <c r="AW2730" s="2">
        <v>4.66</v>
      </c>
      <c r="AX2730" s="2">
        <v>16</v>
      </c>
      <c r="AY2730" s="2">
        <v>29</v>
      </c>
      <c r="AZ2730" s="2">
        <v>26.328800000000001</v>
      </c>
      <c r="BA2730" s="2">
        <v>4.3099999999999996</v>
      </c>
      <c r="BB2730" s="2">
        <v>17.7</v>
      </c>
      <c r="BC2730" s="2">
        <v>24.3</v>
      </c>
      <c r="BD2730" s="2">
        <v>32.447499999999998</v>
      </c>
      <c r="BE2730" s="4"/>
      <c r="BF2730" s="4"/>
    </row>
    <row r="2731" spans="1:58" x14ac:dyDescent="0.2">
      <c r="A2731" s="29">
        <v>2730</v>
      </c>
      <c r="B2731" s="7" t="s">
        <v>150</v>
      </c>
      <c r="C2731" s="3">
        <v>40016</v>
      </c>
      <c r="D2731" s="4" t="s">
        <v>0</v>
      </c>
      <c r="E2731" s="4" t="s">
        <v>174</v>
      </c>
      <c r="F2731" s="5" t="s">
        <v>190</v>
      </c>
      <c r="G2731" s="6">
        <v>0.91527777777777775</v>
      </c>
      <c r="H2731" s="6">
        <v>0.94166666666666676</v>
      </c>
      <c r="I2731" s="85">
        <f t="shared" si="42"/>
        <v>38.000000000000185</v>
      </c>
      <c r="J2731" s="86">
        <f>I2731*Segmentos!$D$7*(AH2731%)*IF(ISNUMBER(AI2731),AI2731%,0)</f>
        <v>376960.00000000186</v>
      </c>
      <c r="K2731" s="86">
        <f>I2731*Segmentos!$D$7*(AL2731%)*IF(ISNUMBER(AM2731),AM2731%,0)</f>
        <v>692512.00000000349</v>
      </c>
      <c r="L2731" s="4"/>
      <c r="M2731" s="2">
        <v>3.57</v>
      </c>
      <c r="N2731" s="2">
        <v>14.8</v>
      </c>
      <c r="O2731" s="2">
        <v>24.1</v>
      </c>
      <c r="P2731" s="2">
        <v>81.184600000000003</v>
      </c>
      <c r="Q2731" s="2">
        <v>1.64</v>
      </c>
      <c r="R2731" s="2">
        <v>12.4</v>
      </c>
      <c r="S2731" s="2">
        <v>13.3</v>
      </c>
      <c r="T2731" s="2">
        <v>6.2161999999999997</v>
      </c>
      <c r="U2731" s="2">
        <v>3.27</v>
      </c>
      <c r="V2731" s="2">
        <v>13.3</v>
      </c>
      <c r="W2731" s="2">
        <v>24.6</v>
      </c>
      <c r="X2731" s="2">
        <v>15.574299999999999</v>
      </c>
      <c r="Y2731" s="2">
        <v>3.17</v>
      </c>
      <c r="Z2731" s="2">
        <v>15.2</v>
      </c>
      <c r="AA2731" s="2">
        <v>20.8</v>
      </c>
      <c r="AB2731" s="2">
        <v>21.285299999999999</v>
      </c>
      <c r="AC2731" s="2">
        <v>5.1100000000000003</v>
      </c>
      <c r="AD2731" s="2">
        <v>16.600000000000001</v>
      </c>
      <c r="AE2731" s="2">
        <v>30.7</v>
      </c>
      <c r="AF2731" s="2">
        <v>38.108800000000002</v>
      </c>
      <c r="AG2731" s="2">
        <v>2.48</v>
      </c>
      <c r="AH2731" s="22">
        <v>12.4</v>
      </c>
      <c r="AI2731" s="22">
        <v>20</v>
      </c>
      <c r="AJ2731" s="22">
        <v>26.704699999999999</v>
      </c>
      <c r="AK2731" s="18">
        <v>4.5599999999999996</v>
      </c>
      <c r="AL2731" s="18">
        <v>17</v>
      </c>
      <c r="AM2731" s="18">
        <v>26.8</v>
      </c>
      <c r="AN2731" s="2">
        <v>54.48</v>
      </c>
      <c r="AO2731" s="2">
        <v>3.31</v>
      </c>
      <c r="AP2731" s="2">
        <v>10.199999999999999</v>
      </c>
      <c r="AQ2731" s="2">
        <v>32.6</v>
      </c>
      <c r="AR2731" s="2">
        <v>8.2291000000000007</v>
      </c>
      <c r="AS2731" s="2">
        <v>2.99</v>
      </c>
      <c r="AT2731" s="2">
        <v>15.2</v>
      </c>
      <c r="AU2731" s="2">
        <v>19.7</v>
      </c>
      <c r="AV2731" s="2">
        <v>14.959199999999999</v>
      </c>
      <c r="AW2731" s="2">
        <v>4.95</v>
      </c>
      <c r="AX2731" s="2">
        <v>18.3</v>
      </c>
      <c r="AY2731" s="2">
        <v>27</v>
      </c>
      <c r="AZ2731" s="2">
        <v>32.303800000000003</v>
      </c>
      <c r="BA2731" s="2">
        <v>2.95</v>
      </c>
      <c r="BB2731" s="2">
        <v>13.3</v>
      </c>
      <c r="BC2731" s="2">
        <v>22.2</v>
      </c>
      <c r="BD2731" s="2">
        <v>25.692599999999999</v>
      </c>
      <c r="BE2731" s="4"/>
      <c r="BF2731" s="4"/>
    </row>
    <row r="2732" spans="1:58" x14ac:dyDescent="0.2">
      <c r="A2732" s="29">
        <v>2731</v>
      </c>
      <c r="B2732" s="7" t="s">
        <v>15</v>
      </c>
      <c r="C2732" s="3">
        <v>40016</v>
      </c>
      <c r="D2732" s="4" t="s">
        <v>13</v>
      </c>
      <c r="E2732" s="4" t="s">
        <v>164</v>
      </c>
      <c r="F2732" s="5" t="s">
        <v>190</v>
      </c>
      <c r="G2732" s="6">
        <v>0.875</v>
      </c>
      <c r="H2732" s="6">
        <v>0.91388888888888886</v>
      </c>
      <c r="I2732" s="85">
        <f t="shared" si="42"/>
        <v>55.999999999999957</v>
      </c>
      <c r="J2732" s="86">
        <f>I2732*Segmentos!$D$7*(AH2732%)*IF(ISNUMBER(AI2732),AI2732%,0)</f>
        <v>1848425.5999999985</v>
      </c>
      <c r="K2732" s="86">
        <f>I2732*Segmentos!$D$7*(AL2732%)*IF(ISNUMBER(AM2732),AM2732%,0)</f>
        <v>2400921.5999999982</v>
      </c>
      <c r="L2732" s="4"/>
      <c r="M2732" s="2">
        <v>9.5399999999999991</v>
      </c>
      <c r="N2732" s="2">
        <v>20.6</v>
      </c>
      <c r="O2732" s="2">
        <v>46.3</v>
      </c>
      <c r="P2732" s="2">
        <v>88.548699999999997</v>
      </c>
      <c r="Q2732" s="2">
        <v>4.0999999999999996</v>
      </c>
      <c r="R2732" s="2">
        <v>12.9</v>
      </c>
      <c r="S2732" s="2">
        <v>31.7</v>
      </c>
      <c r="T2732" s="2">
        <v>6.3502999999999998</v>
      </c>
      <c r="U2732" s="2">
        <v>8.85</v>
      </c>
      <c r="V2732" s="2">
        <v>20.100000000000001</v>
      </c>
      <c r="W2732" s="2">
        <v>44.1</v>
      </c>
      <c r="X2732" s="2">
        <v>17.219000000000001</v>
      </c>
      <c r="Y2732" s="2">
        <v>9.42</v>
      </c>
      <c r="Z2732" s="2">
        <v>21.9</v>
      </c>
      <c r="AA2732" s="2">
        <v>43</v>
      </c>
      <c r="AB2732" s="2">
        <v>25.8246</v>
      </c>
      <c r="AC2732" s="2">
        <v>12.85</v>
      </c>
      <c r="AD2732" s="2">
        <v>23.7</v>
      </c>
      <c r="AE2732" s="2">
        <v>54.1</v>
      </c>
      <c r="AF2732" s="2">
        <v>39.154800000000002</v>
      </c>
      <c r="AG2732" s="2">
        <v>8.25</v>
      </c>
      <c r="AH2732" s="22">
        <v>17.899999999999999</v>
      </c>
      <c r="AI2732" s="22">
        <v>46.1</v>
      </c>
      <c r="AJ2732" s="22">
        <v>36.319699999999997</v>
      </c>
      <c r="AK2732" s="18">
        <v>10.71</v>
      </c>
      <c r="AL2732" s="18">
        <v>23.1</v>
      </c>
      <c r="AM2732" s="18">
        <v>46.4</v>
      </c>
      <c r="AN2732" s="2">
        <v>52.229100000000003</v>
      </c>
      <c r="AO2732" s="2">
        <v>9.66</v>
      </c>
      <c r="AP2732" s="2">
        <v>19.3</v>
      </c>
      <c r="AQ2732" s="2">
        <v>50.1</v>
      </c>
      <c r="AR2732" s="2">
        <v>9.7988</v>
      </c>
      <c r="AS2732" s="2">
        <v>5.09</v>
      </c>
      <c r="AT2732" s="2">
        <v>15.4</v>
      </c>
      <c r="AU2732" s="2">
        <v>33.1</v>
      </c>
      <c r="AV2732" s="2">
        <v>10.416600000000001</v>
      </c>
      <c r="AW2732" s="2">
        <v>9.26</v>
      </c>
      <c r="AX2732" s="2">
        <v>20.399999999999999</v>
      </c>
      <c r="AY2732" s="2">
        <v>45.4</v>
      </c>
      <c r="AZ2732" s="2">
        <v>24.7012</v>
      </c>
      <c r="BA2732" s="2">
        <v>12.28</v>
      </c>
      <c r="BB2732" s="2">
        <v>24.2</v>
      </c>
      <c r="BC2732" s="2">
        <v>50.8</v>
      </c>
      <c r="BD2732" s="2">
        <v>43.632100000000001</v>
      </c>
      <c r="BE2732" s="4"/>
      <c r="BF2732" s="4"/>
    </row>
    <row r="2733" spans="1:58" x14ac:dyDescent="0.2">
      <c r="A2733" s="29">
        <v>2732</v>
      </c>
      <c r="B2733" s="7" t="s">
        <v>5</v>
      </c>
      <c r="C2733" s="3">
        <v>40016</v>
      </c>
      <c r="D2733" s="4" t="s">
        <v>3</v>
      </c>
      <c r="E2733" s="4" t="s">
        <v>164</v>
      </c>
      <c r="F2733" s="5" t="s">
        <v>190</v>
      </c>
      <c r="G2733" s="6">
        <v>0.87430555555555556</v>
      </c>
      <c r="H2733" s="6">
        <v>0.91736111111111107</v>
      </c>
      <c r="I2733" s="85">
        <f t="shared" si="42"/>
        <v>61.999999999999943</v>
      </c>
      <c r="J2733" s="86">
        <f>I2733*Segmentos!$D$7*(AH2733%)*IF(ISNUMBER(AI2733),AI2733%,0)</f>
        <v>1471433.5999999989</v>
      </c>
      <c r="K2733" s="86">
        <f>I2733*Segmentos!$D$7*(AL2733%)*IF(ISNUMBER(AM2733),AM2733%,0)</f>
        <v>1816847.9999999986</v>
      </c>
      <c r="L2733" s="4"/>
      <c r="M2733" s="2">
        <v>6.66</v>
      </c>
      <c r="N2733" s="2">
        <v>18.100000000000001</v>
      </c>
      <c r="O2733" s="2">
        <v>36.799999999999997</v>
      </c>
      <c r="P2733" s="2">
        <v>80.731999999999999</v>
      </c>
      <c r="Q2733" s="2">
        <v>3.63</v>
      </c>
      <c r="R2733" s="2">
        <v>11.2</v>
      </c>
      <c r="S2733" s="2">
        <v>32.4</v>
      </c>
      <c r="T2733" s="2">
        <v>7.3428000000000004</v>
      </c>
      <c r="U2733" s="2">
        <v>6.04</v>
      </c>
      <c r="V2733" s="2">
        <v>17.3</v>
      </c>
      <c r="W2733" s="2">
        <v>34.9</v>
      </c>
      <c r="X2733" s="2">
        <v>15.3475</v>
      </c>
      <c r="Y2733" s="2">
        <v>8.74</v>
      </c>
      <c r="Z2733" s="2">
        <v>23.8</v>
      </c>
      <c r="AA2733" s="2">
        <v>36.700000000000003</v>
      </c>
      <c r="AB2733" s="2">
        <v>31.274000000000001</v>
      </c>
      <c r="AC2733" s="2">
        <v>6.72</v>
      </c>
      <c r="AD2733" s="2">
        <v>16.899999999999999</v>
      </c>
      <c r="AE2733" s="2">
        <v>39.799999999999997</v>
      </c>
      <c r="AF2733" s="2">
        <v>26.767700000000001</v>
      </c>
      <c r="AG2733" s="2">
        <v>5.94</v>
      </c>
      <c r="AH2733" s="22">
        <v>18.2</v>
      </c>
      <c r="AI2733" s="22">
        <v>32.6</v>
      </c>
      <c r="AJ2733" s="22">
        <v>34.173200000000001</v>
      </c>
      <c r="AK2733" s="18">
        <v>7.31</v>
      </c>
      <c r="AL2733" s="18">
        <v>18</v>
      </c>
      <c r="AM2733" s="18">
        <v>40.700000000000003</v>
      </c>
      <c r="AN2733" s="2">
        <v>46.558799999999998</v>
      </c>
      <c r="AO2733" s="2">
        <v>3.29</v>
      </c>
      <c r="AP2733" s="2">
        <v>11.6</v>
      </c>
      <c r="AQ2733" s="2">
        <v>28.3</v>
      </c>
      <c r="AR2733" s="2">
        <v>4.3625999999999996</v>
      </c>
      <c r="AS2733" s="2">
        <v>5.66</v>
      </c>
      <c r="AT2733" s="2">
        <v>15.6</v>
      </c>
      <c r="AU2733" s="2">
        <v>36.200000000000003</v>
      </c>
      <c r="AV2733" s="2">
        <v>15.127599999999999</v>
      </c>
      <c r="AW2733" s="2">
        <v>8.6199999999999992</v>
      </c>
      <c r="AX2733" s="2">
        <v>19.600000000000001</v>
      </c>
      <c r="AY2733" s="2">
        <v>44.1</v>
      </c>
      <c r="AZ2733" s="2">
        <v>30.065899999999999</v>
      </c>
      <c r="BA2733" s="2">
        <v>6.71</v>
      </c>
      <c r="BB2733" s="2">
        <v>20.2</v>
      </c>
      <c r="BC2733" s="2">
        <v>33.200000000000003</v>
      </c>
      <c r="BD2733" s="2">
        <v>31.175899999999999</v>
      </c>
      <c r="BE2733" s="4"/>
      <c r="BF2733" s="4"/>
    </row>
    <row r="2734" spans="1:58" x14ac:dyDescent="0.2">
      <c r="A2734" s="29">
        <v>2733</v>
      </c>
      <c r="B2734" s="7" t="s">
        <v>49</v>
      </c>
      <c r="C2734" s="3">
        <v>40016</v>
      </c>
      <c r="D2734" s="4" t="s">
        <v>28</v>
      </c>
      <c r="E2734" s="4" t="s">
        <v>168</v>
      </c>
      <c r="F2734" s="5" t="s">
        <v>190</v>
      </c>
      <c r="G2734" s="6">
        <v>0.91666666666666663</v>
      </c>
      <c r="H2734" s="6">
        <v>0.99861111111111101</v>
      </c>
      <c r="I2734" s="85">
        <f t="shared" si="42"/>
        <v>117.9999999999999</v>
      </c>
      <c r="J2734" s="86">
        <f>I2734*Segmentos!$D$7*(AH2734%)*IF(ISNUMBER(AI2734),AI2734%,0)</f>
        <v>1170323.9999999991</v>
      </c>
      <c r="K2734" s="86">
        <f>I2734*Segmentos!$D$7*(AL2734%)*IF(ISNUMBER(AM2734),AM2734%,0)</f>
        <v>839404.79999999946</v>
      </c>
      <c r="L2734" s="4" t="s">
        <v>528</v>
      </c>
      <c r="M2734" s="2">
        <v>2.12</v>
      </c>
      <c r="N2734" s="2">
        <v>8.3000000000000007</v>
      </c>
      <c r="O2734" s="2">
        <v>25.5</v>
      </c>
      <c r="P2734" s="2">
        <v>85.412099999999995</v>
      </c>
      <c r="Q2734" s="2">
        <v>0.8</v>
      </c>
      <c r="R2734" s="2">
        <v>2.2000000000000002</v>
      </c>
      <c r="S2734" s="2">
        <v>35.799999999999997</v>
      </c>
      <c r="T2734" s="2">
        <v>5.3651</v>
      </c>
      <c r="U2734" s="2">
        <v>0.92</v>
      </c>
      <c r="V2734" s="2">
        <v>5.9</v>
      </c>
      <c r="W2734" s="2">
        <v>15.4</v>
      </c>
      <c r="X2734" s="2">
        <v>7.774</v>
      </c>
      <c r="Y2734" s="2">
        <v>2.52</v>
      </c>
      <c r="Z2734" s="2">
        <v>12.3</v>
      </c>
      <c r="AA2734" s="2">
        <v>20.6</v>
      </c>
      <c r="AB2734" s="2">
        <v>30.042899999999999</v>
      </c>
      <c r="AC2734" s="2">
        <v>3.19</v>
      </c>
      <c r="AD2734" s="2">
        <v>9.4</v>
      </c>
      <c r="AE2734" s="2">
        <v>34.1</v>
      </c>
      <c r="AF2734" s="2">
        <v>42.2301</v>
      </c>
      <c r="AG2734" s="2">
        <v>2.48</v>
      </c>
      <c r="AH2734" s="22">
        <v>9.5</v>
      </c>
      <c r="AI2734" s="22">
        <v>26.1</v>
      </c>
      <c r="AJ2734" s="22">
        <v>47.541699999999999</v>
      </c>
      <c r="AK2734" s="18">
        <v>1.78</v>
      </c>
      <c r="AL2734" s="18">
        <v>7.2</v>
      </c>
      <c r="AM2734" s="18">
        <v>24.7</v>
      </c>
      <c r="AN2734" s="2">
        <v>37.870399999999997</v>
      </c>
      <c r="AO2734" s="2">
        <v>0.39</v>
      </c>
      <c r="AP2734" s="2">
        <v>4.9000000000000004</v>
      </c>
      <c r="AQ2734" s="2">
        <v>7.9</v>
      </c>
      <c r="AR2734" s="2">
        <v>1.7</v>
      </c>
      <c r="AS2734" s="2">
        <v>1.76</v>
      </c>
      <c r="AT2734" s="2">
        <v>6.9</v>
      </c>
      <c r="AU2734" s="2">
        <v>25.6</v>
      </c>
      <c r="AV2734" s="2">
        <v>15.6076</v>
      </c>
      <c r="AW2734" s="2">
        <v>1.79</v>
      </c>
      <c r="AX2734" s="2">
        <v>8.3000000000000007</v>
      </c>
      <c r="AY2734" s="2">
        <v>21.7</v>
      </c>
      <c r="AZ2734" s="2">
        <v>20.7743</v>
      </c>
      <c r="BA2734" s="2">
        <v>3.06</v>
      </c>
      <c r="BB2734" s="2">
        <v>10.1</v>
      </c>
      <c r="BC2734" s="2">
        <v>30.2</v>
      </c>
      <c r="BD2734" s="2">
        <v>47.330199999999998</v>
      </c>
      <c r="BE2734" s="4"/>
      <c r="BF2734" s="4"/>
    </row>
    <row r="2735" spans="1:58" x14ac:dyDescent="0.2">
      <c r="A2735" s="29">
        <v>2734</v>
      </c>
      <c r="B2735" s="7" t="s">
        <v>18</v>
      </c>
      <c r="C2735" s="3">
        <v>40016</v>
      </c>
      <c r="D2735" s="4" t="s">
        <v>17</v>
      </c>
      <c r="E2735" s="4" t="s">
        <v>168</v>
      </c>
      <c r="F2735" s="5" t="s">
        <v>190</v>
      </c>
      <c r="G2735" s="6">
        <v>0.82638888888888884</v>
      </c>
      <c r="H2735" s="6">
        <v>0.91527777777777775</v>
      </c>
      <c r="I2735" s="85">
        <f t="shared" si="42"/>
        <v>128.00000000000003</v>
      </c>
      <c r="J2735" s="86">
        <f>I2735*Segmentos!$D$7*(AH2735%)*IF(ISNUMBER(AI2735),AI2735%,0)</f>
        <v>258355.20000000001</v>
      </c>
      <c r="K2735" s="86">
        <f>I2735*Segmentos!$D$7*(AL2735%)*IF(ISNUMBER(AM2735),AM2735%,0)</f>
        <v>162201.60000000006</v>
      </c>
      <c r="L2735" s="4" t="s">
        <v>527</v>
      </c>
      <c r="M2735" s="2">
        <v>0.41</v>
      </c>
      <c r="N2735" s="2">
        <v>2.7</v>
      </c>
      <c r="O2735" s="2">
        <v>15.4</v>
      </c>
      <c r="P2735" s="2">
        <v>84.311000000000007</v>
      </c>
      <c r="Q2735" s="2">
        <v>0.04</v>
      </c>
      <c r="R2735" s="2">
        <v>0.5</v>
      </c>
      <c r="S2735" s="2">
        <v>7.8</v>
      </c>
      <c r="T2735" s="2">
        <v>1.3278000000000001</v>
      </c>
      <c r="U2735" s="2">
        <v>0.36</v>
      </c>
      <c r="V2735" s="2">
        <v>0.7</v>
      </c>
      <c r="W2735" s="2">
        <v>55.1</v>
      </c>
      <c r="X2735" s="2">
        <v>15.690899999999999</v>
      </c>
      <c r="Y2735" s="2">
        <v>0.42</v>
      </c>
      <c r="Z2735" s="2">
        <v>3.7</v>
      </c>
      <c r="AA2735" s="2">
        <v>11.3</v>
      </c>
      <c r="AB2735" s="2">
        <v>25.796800000000001</v>
      </c>
      <c r="AC2735" s="2">
        <v>0.61</v>
      </c>
      <c r="AD2735" s="2">
        <v>4</v>
      </c>
      <c r="AE2735" s="2">
        <v>15.2</v>
      </c>
      <c r="AF2735" s="2">
        <v>41.4955</v>
      </c>
      <c r="AG2735" s="2">
        <v>0.51</v>
      </c>
      <c r="AH2735" s="22">
        <v>2.9</v>
      </c>
      <c r="AI2735" s="22">
        <v>17.399999999999999</v>
      </c>
      <c r="AJ2735" s="22">
        <v>49.9253</v>
      </c>
      <c r="AK2735" s="18">
        <v>0.32</v>
      </c>
      <c r="AL2735" s="18">
        <v>2.4</v>
      </c>
      <c r="AM2735" s="18">
        <v>13.2</v>
      </c>
      <c r="AN2735" s="2">
        <v>34.3857</v>
      </c>
      <c r="AO2735" s="2">
        <v>0.01</v>
      </c>
      <c r="AP2735" s="2">
        <v>1.2</v>
      </c>
      <c r="AQ2735" s="2">
        <v>1.1000000000000001</v>
      </c>
      <c r="AR2735" s="2">
        <v>0.31680000000000003</v>
      </c>
      <c r="AS2735" s="2">
        <v>0.62</v>
      </c>
      <c r="AT2735" s="2">
        <v>3.4</v>
      </c>
      <c r="AU2735" s="2">
        <v>18.3</v>
      </c>
      <c r="AV2735" s="2">
        <v>27.927099999999999</v>
      </c>
      <c r="AW2735" s="2">
        <v>0.47</v>
      </c>
      <c r="AX2735" s="2">
        <v>2.5</v>
      </c>
      <c r="AY2735" s="2">
        <v>18.899999999999999</v>
      </c>
      <c r="AZ2735" s="2">
        <v>27.885200000000001</v>
      </c>
      <c r="BA2735" s="2">
        <v>0.36</v>
      </c>
      <c r="BB2735" s="2">
        <v>2.8</v>
      </c>
      <c r="BC2735" s="2">
        <v>12.9</v>
      </c>
      <c r="BD2735" s="2">
        <v>28.181899999999999</v>
      </c>
      <c r="BE2735" s="4"/>
      <c r="BF2735" s="4"/>
    </row>
    <row r="2736" spans="1:58" x14ac:dyDescent="0.2">
      <c r="A2736" s="29">
        <v>2735</v>
      </c>
      <c r="B2736" s="7" t="s">
        <v>1</v>
      </c>
      <c r="C2736" s="3">
        <v>40016</v>
      </c>
      <c r="D2736" s="4" t="s">
        <v>0</v>
      </c>
      <c r="E2736" s="4" t="s">
        <v>163</v>
      </c>
      <c r="F2736" s="5" t="s">
        <v>190</v>
      </c>
      <c r="G2736" s="6">
        <v>0.83750000000000002</v>
      </c>
      <c r="H2736" s="6">
        <v>0.87291666666666667</v>
      </c>
      <c r="I2736" s="85">
        <f t="shared" si="42"/>
        <v>50.999999999999979</v>
      </c>
      <c r="J2736" s="86">
        <f>I2736*Segmentos!$D$7*(AH2736%)*IF(ISNUMBER(AI2736),AI2736%,0)</f>
        <v>566099.99999999988</v>
      </c>
      <c r="K2736" s="86">
        <f>I2736*Segmentos!$D$7*(AL2736%)*IF(ISNUMBER(AM2736),AM2736%,0)</f>
        <v>1562293.199999999</v>
      </c>
      <c r="L2736" s="4"/>
      <c r="M2736" s="2">
        <v>5.33</v>
      </c>
      <c r="N2736" s="2">
        <v>10.7</v>
      </c>
      <c r="O2736" s="2">
        <v>49.9</v>
      </c>
      <c r="P2736" s="2">
        <v>86.772900000000007</v>
      </c>
      <c r="Q2736" s="2">
        <v>3.61</v>
      </c>
      <c r="R2736" s="2">
        <v>8.5</v>
      </c>
      <c r="S2736" s="2">
        <v>42.3</v>
      </c>
      <c r="T2736" s="2">
        <v>9.8145000000000007</v>
      </c>
      <c r="U2736" s="2">
        <v>3.65</v>
      </c>
      <c r="V2736" s="2">
        <v>9.6999999999999993</v>
      </c>
      <c r="W2736" s="2">
        <v>37.4</v>
      </c>
      <c r="X2736" s="2">
        <v>12.446099999999999</v>
      </c>
      <c r="Y2736" s="2">
        <v>5.39</v>
      </c>
      <c r="Z2736" s="2">
        <v>12.2</v>
      </c>
      <c r="AA2736" s="2">
        <v>44.3</v>
      </c>
      <c r="AB2736" s="2">
        <v>25.8901</v>
      </c>
      <c r="AC2736" s="2">
        <v>7.23</v>
      </c>
      <c r="AD2736" s="2">
        <v>11</v>
      </c>
      <c r="AE2736" s="2">
        <v>65.5</v>
      </c>
      <c r="AF2736" s="2">
        <v>38.622199999999999</v>
      </c>
      <c r="AG2736" s="2">
        <v>2.76</v>
      </c>
      <c r="AH2736" s="22">
        <v>7.4</v>
      </c>
      <c r="AI2736" s="22">
        <v>37.5</v>
      </c>
      <c r="AJ2736" s="22">
        <v>21.343900000000001</v>
      </c>
      <c r="AK2736" s="18">
        <v>7.65</v>
      </c>
      <c r="AL2736" s="18">
        <v>13.7</v>
      </c>
      <c r="AM2736" s="18">
        <v>55.9</v>
      </c>
      <c r="AN2736" s="2">
        <v>65.429000000000002</v>
      </c>
      <c r="AO2736" s="2">
        <v>3.6</v>
      </c>
      <c r="AP2736" s="2">
        <v>8.1999999999999993</v>
      </c>
      <c r="AQ2736" s="2">
        <v>44</v>
      </c>
      <c r="AR2736" s="2">
        <v>6.4118000000000004</v>
      </c>
      <c r="AS2736" s="2">
        <v>4.09</v>
      </c>
      <c r="AT2736" s="2">
        <v>7.8</v>
      </c>
      <c r="AU2736" s="2">
        <v>52.5</v>
      </c>
      <c r="AV2736" s="2">
        <v>14.662599999999999</v>
      </c>
      <c r="AW2736" s="2">
        <v>7.04</v>
      </c>
      <c r="AX2736" s="2">
        <v>12.6</v>
      </c>
      <c r="AY2736" s="2">
        <v>55.8</v>
      </c>
      <c r="AZ2736" s="2">
        <v>32.966500000000003</v>
      </c>
      <c r="BA2736" s="2">
        <v>5.25</v>
      </c>
      <c r="BB2736" s="2">
        <v>11.6</v>
      </c>
      <c r="BC2736" s="2">
        <v>45.3</v>
      </c>
      <c r="BD2736" s="2">
        <v>32.731900000000003</v>
      </c>
      <c r="BE2736" s="4"/>
      <c r="BF2736" s="4"/>
    </row>
    <row r="2737" spans="1:58" x14ac:dyDescent="0.2">
      <c r="A2737" s="29">
        <v>2736</v>
      </c>
      <c r="B2737" s="7" t="s">
        <v>36</v>
      </c>
      <c r="C2737" s="3">
        <v>40016</v>
      </c>
      <c r="D2737" s="4" t="s">
        <v>13</v>
      </c>
      <c r="E2737" s="4" t="s">
        <v>163</v>
      </c>
      <c r="F2737" s="5" t="s">
        <v>190</v>
      </c>
      <c r="G2737" s="6">
        <v>0.91805555555555562</v>
      </c>
      <c r="H2737" s="6">
        <v>0.94027777777777777</v>
      </c>
      <c r="I2737" s="85">
        <f t="shared" si="42"/>
        <v>31.999999999999886</v>
      </c>
      <c r="J2737" s="86">
        <f>I2737*Segmentos!$D$7*(AH2737%)*IF(ISNUMBER(AI2737),AI2737%,0)</f>
        <v>1727180.7999999935</v>
      </c>
      <c r="K2737" s="86">
        <f>I2737*Segmentos!$D$7*(AL2737%)*IF(ISNUMBER(AM2737),AM2737%,0)</f>
        <v>2717311.9999999902</v>
      </c>
      <c r="L2737" s="4"/>
      <c r="M2737" s="2">
        <v>17.54</v>
      </c>
      <c r="N2737" s="2">
        <v>25.3</v>
      </c>
      <c r="O2737" s="2">
        <v>69.400000000000006</v>
      </c>
      <c r="P2737" s="2">
        <v>84.480099999999993</v>
      </c>
      <c r="Q2737" s="2">
        <v>10.77</v>
      </c>
      <c r="R2737" s="2">
        <v>14.8</v>
      </c>
      <c r="S2737" s="2">
        <v>72.5</v>
      </c>
      <c r="T2737" s="2">
        <v>8.6531000000000002</v>
      </c>
      <c r="U2737" s="2">
        <v>16.05</v>
      </c>
      <c r="V2737" s="2">
        <v>23.5</v>
      </c>
      <c r="W2737" s="2">
        <v>68.2</v>
      </c>
      <c r="X2737" s="2">
        <v>16.2136</v>
      </c>
      <c r="Y2737" s="2">
        <v>22.22</v>
      </c>
      <c r="Z2737" s="2">
        <v>30.3</v>
      </c>
      <c r="AA2737" s="2">
        <v>73.400000000000006</v>
      </c>
      <c r="AB2737" s="2">
        <v>31.606999999999999</v>
      </c>
      <c r="AC2737" s="2">
        <v>17.71</v>
      </c>
      <c r="AD2737" s="2">
        <v>27.2</v>
      </c>
      <c r="AE2737" s="2">
        <v>65.2</v>
      </c>
      <c r="AF2737" s="2">
        <v>28.006399999999999</v>
      </c>
      <c r="AG2737" s="2">
        <v>13.49</v>
      </c>
      <c r="AH2737" s="22">
        <v>20.2</v>
      </c>
      <c r="AI2737" s="22">
        <v>66.8</v>
      </c>
      <c r="AJ2737" s="22">
        <v>30.841799999999999</v>
      </c>
      <c r="AK2737" s="18">
        <v>21.18</v>
      </c>
      <c r="AL2737" s="18">
        <v>29.9</v>
      </c>
      <c r="AM2737" s="18">
        <v>71</v>
      </c>
      <c r="AN2737" s="2">
        <v>53.638300000000001</v>
      </c>
      <c r="AO2737" s="2">
        <v>16.809999999999999</v>
      </c>
      <c r="AP2737" s="2">
        <v>23.4</v>
      </c>
      <c r="AQ2737" s="2">
        <v>71.8</v>
      </c>
      <c r="AR2737" s="2">
        <v>8.8478999999999992</v>
      </c>
      <c r="AS2737" s="2">
        <v>14.73</v>
      </c>
      <c r="AT2737" s="2">
        <v>21.4</v>
      </c>
      <c r="AU2737" s="2">
        <v>68.900000000000006</v>
      </c>
      <c r="AV2737" s="2">
        <v>15.6305</v>
      </c>
      <c r="AW2737" s="2">
        <v>17.989999999999998</v>
      </c>
      <c r="AX2737" s="2">
        <v>26</v>
      </c>
      <c r="AY2737" s="2">
        <v>69.099999999999994</v>
      </c>
      <c r="AZ2737" s="2">
        <v>24.9129</v>
      </c>
      <c r="BA2737" s="2">
        <v>19.02</v>
      </c>
      <c r="BB2737" s="2">
        <v>27.5</v>
      </c>
      <c r="BC2737" s="2">
        <v>69.2</v>
      </c>
      <c r="BD2737" s="2">
        <v>35.088799999999999</v>
      </c>
      <c r="BE2737" s="4"/>
      <c r="BF2737" s="4"/>
    </row>
    <row r="2738" spans="1:58" x14ac:dyDescent="0.2">
      <c r="A2738" s="29">
        <v>2737</v>
      </c>
      <c r="B2738" s="7" t="s">
        <v>88</v>
      </c>
      <c r="C2738" s="3">
        <v>40016</v>
      </c>
      <c r="D2738" s="4" t="s">
        <v>13</v>
      </c>
      <c r="E2738" s="4" t="s">
        <v>163</v>
      </c>
      <c r="F2738" s="5" t="s">
        <v>190</v>
      </c>
      <c r="G2738" s="6">
        <v>0.91736111111111107</v>
      </c>
      <c r="H2738" s="6">
        <v>0.91805555555555562</v>
      </c>
      <c r="I2738" s="85">
        <f t="shared" si="42"/>
        <v>1.0000000000001563</v>
      </c>
      <c r="J2738" s="86">
        <f>I2738*Segmentos!$D$7*(AH2738%)*IF(ISNUMBER(AI2738),AI2738%,0)</f>
        <v>51200.000000008004</v>
      </c>
      <c r="K2738" s="86">
        <f>I2738*Segmentos!$D$7*(AL2738%)*IF(ISNUMBER(AM2738),AM2738%,0)</f>
        <v>65200.000000010194</v>
      </c>
      <c r="L2738" s="4"/>
      <c r="M2738" s="2">
        <v>14.64</v>
      </c>
      <c r="N2738" s="2">
        <v>14.6</v>
      </c>
      <c r="O2738" s="2">
        <v>100</v>
      </c>
      <c r="P2738" s="2">
        <v>88.300700000000006</v>
      </c>
      <c r="Q2738" s="2">
        <v>7.26</v>
      </c>
      <c r="R2738" s="2">
        <v>7.3</v>
      </c>
      <c r="S2738" s="2">
        <v>100</v>
      </c>
      <c r="T2738" s="2">
        <v>7.3063000000000002</v>
      </c>
      <c r="U2738" s="2">
        <v>12.68</v>
      </c>
      <c r="V2738" s="2">
        <v>12.7</v>
      </c>
      <c r="W2738" s="2">
        <v>100</v>
      </c>
      <c r="X2738" s="2">
        <v>16.040199999999999</v>
      </c>
      <c r="Y2738" s="2">
        <v>17.079999999999998</v>
      </c>
      <c r="Z2738" s="2">
        <v>17.100000000000001</v>
      </c>
      <c r="AA2738" s="2">
        <v>100</v>
      </c>
      <c r="AB2738" s="2">
        <v>30.416899999999998</v>
      </c>
      <c r="AC2738" s="2">
        <v>17.440000000000001</v>
      </c>
      <c r="AD2738" s="2">
        <v>17.399999999999999</v>
      </c>
      <c r="AE2738" s="2">
        <v>100</v>
      </c>
      <c r="AF2738" s="2">
        <v>34.537300000000002</v>
      </c>
      <c r="AG2738" s="2">
        <v>12.79</v>
      </c>
      <c r="AH2738" s="22">
        <v>12.8</v>
      </c>
      <c r="AI2738" s="22">
        <v>100</v>
      </c>
      <c r="AJ2738" s="22">
        <v>36.613999999999997</v>
      </c>
      <c r="AK2738" s="18">
        <v>16.3</v>
      </c>
      <c r="AL2738" s="18">
        <v>16.3</v>
      </c>
      <c r="AM2738" s="18">
        <v>100</v>
      </c>
      <c r="AN2738" s="2">
        <v>51.686700000000002</v>
      </c>
      <c r="AO2738" s="2">
        <v>13.16</v>
      </c>
      <c r="AP2738" s="2">
        <v>13.2</v>
      </c>
      <c r="AQ2738" s="2">
        <v>100</v>
      </c>
      <c r="AR2738" s="2">
        <v>8.6755999999999993</v>
      </c>
      <c r="AS2738" s="2">
        <v>9.76</v>
      </c>
      <c r="AT2738" s="2">
        <v>9.8000000000000007</v>
      </c>
      <c r="AU2738" s="2">
        <v>100</v>
      </c>
      <c r="AV2738" s="2">
        <v>12.9701</v>
      </c>
      <c r="AW2738" s="2">
        <v>13.09</v>
      </c>
      <c r="AX2738" s="2">
        <v>13.1</v>
      </c>
      <c r="AY2738" s="2">
        <v>100</v>
      </c>
      <c r="AZ2738" s="2">
        <v>22.697700000000001</v>
      </c>
      <c r="BA2738" s="2">
        <v>19.03</v>
      </c>
      <c r="BB2738" s="2">
        <v>19</v>
      </c>
      <c r="BC2738" s="2">
        <v>100</v>
      </c>
      <c r="BD2738" s="2">
        <v>43.9574</v>
      </c>
      <c r="BE2738" s="4"/>
      <c r="BF2738" s="4"/>
    </row>
    <row r="2739" spans="1:58" x14ac:dyDescent="0.2">
      <c r="A2739" s="29">
        <v>2738</v>
      </c>
      <c r="B2739" s="7" t="s">
        <v>20</v>
      </c>
      <c r="C2739" s="3">
        <v>40016</v>
      </c>
      <c r="D2739" s="4" t="s">
        <v>17</v>
      </c>
      <c r="E2739" s="4" t="s">
        <v>169</v>
      </c>
      <c r="F2739" s="5" t="s">
        <v>190</v>
      </c>
      <c r="G2739" s="6">
        <v>0.91666666666666663</v>
      </c>
      <c r="H2739" s="6">
        <v>0.95763888888888893</v>
      </c>
      <c r="I2739" s="85">
        <f t="shared" si="42"/>
        <v>59.000000000000114</v>
      </c>
      <c r="J2739" s="86">
        <f>I2739*Segmentos!$D$7*(AH2739%)*IF(ISNUMBER(AI2739),AI2739%,0)</f>
        <v>7009.2000000000135</v>
      </c>
      <c r="K2739" s="86">
        <f>I2739*Segmentos!$D$7*(AL2739%)*IF(ISNUMBER(AM2739),AM2739%,0)</f>
        <v>23788.800000000043</v>
      </c>
      <c r="L2739" s="4"/>
      <c r="M2739" s="2">
        <v>0.06</v>
      </c>
      <c r="N2739" s="2">
        <v>0.3</v>
      </c>
      <c r="O2739" s="2">
        <v>18.2</v>
      </c>
      <c r="P2739" s="2">
        <v>98.987200000000001</v>
      </c>
      <c r="Q2739" s="2">
        <v>0</v>
      </c>
      <c r="R2739" s="2">
        <v>0</v>
      </c>
      <c r="S2739" s="8" t="s">
        <v>577</v>
      </c>
      <c r="T2739" s="2">
        <v>0</v>
      </c>
      <c r="U2739" s="2">
        <v>0.18</v>
      </c>
      <c r="V2739" s="2">
        <v>0.4</v>
      </c>
      <c r="W2739" s="2">
        <v>49.2</v>
      </c>
      <c r="X2739" s="2">
        <v>58.244</v>
      </c>
      <c r="Y2739" s="2">
        <v>0</v>
      </c>
      <c r="Z2739" s="2">
        <v>0.2</v>
      </c>
      <c r="AA2739" s="2">
        <v>1.7</v>
      </c>
      <c r="AB2739" s="2">
        <v>1.3587</v>
      </c>
      <c r="AC2739" s="2">
        <v>0.08</v>
      </c>
      <c r="AD2739" s="2">
        <v>0.7</v>
      </c>
      <c r="AE2739" s="2">
        <v>11.4</v>
      </c>
      <c r="AF2739" s="2">
        <v>39.384500000000003</v>
      </c>
      <c r="AG2739" s="2">
        <v>0.03</v>
      </c>
      <c r="AH2739" s="22">
        <v>0.3</v>
      </c>
      <c r="AI2739" s="22">
        <v>9.9</v>
      </c>
      <c r="AJ2739" s="22">
        <v>24.686599999999999</v>
      </c>
      <c r="AK2739" s="18">
        <v>0.09</v>
      </c>
      <c r="AL2739" s="18">
        <v>0.4</v>
      </c>
      <c r="AM2739" s="18">
        <v>25.2</v>
      </c>
      <c r="AN2739" s="2">
        <v>74.300600000000003</v>
      </c>
      <c r="AO2739" s="2">
        <v>0</v>
      </c>
      <c r="AP2739" s="2">
        <v>0</v>
      </c>
      <c r="AQ2739" s="8" t="s">
        <v>577</v>
      </c>
      <c r="AR2739" s="2">
        <v>0</v>
      </c>
      <c r="AS2739" s="2">
        <v>0.21</v>
      </c>
      <c r="AT2739" s="2">
        <v>0.6</v>
      </c>
      <c r="AU2739" s="2">
        <v>34</v>
      </c>
      <c r="AV2739" s="2">
        <v>72.941900000000004</v>
      </c>
      <c r="AW2739" s="2">
        <v>0.06</v>
      </c>
      <c r="AX2739" s="2">
        <v>0.6</v>
      </c>
      <c r="AY2739" s="2">
        <v>9</v>
      </c>
      <c r="AZ2739" s="2">
        <v>25.2439</v>
      </c>
      <c r="BA2739" s="2">
        <v>0</v>
      </c>
      <c r="BB2739" s="2">
        <v>0.1</v>
      </c>
      <c r="BC2739" s="2">
        <v>1.7</v>
      </c>
      <c r="BD2739" s="2">
        <v>0.8014</v>
      </c>
      <c r="BE2739" s="4"/>
      <c r="BF2739" s="4"/>
    </row>
    <row r="2740" spans="1:58" x14ac:dyDescent="0.2">
      <c r="A2740" s="29">
        <v>2739</v>
      </c>
      <c r="B2740" s="7" t="s">
        <v>11</v>
      </c>
      <c r="C2740" s="3">
        <v>40016</v>
      </c>
      <c r="D2740" s="4" t="s">
        <v>8</v>
      </c>
      <c r="E2740" s="4" t="s">
        <v>166</v>
      </c>
      <c r="F2740" s="5" t="s">
        <v>190</v>
      </c>
      <c r="G2740" s="6">
        <v>0.90972222222222221</v>
      </c>
      <c r="H2740" s="6">
        <v>0.91111111111111109</v>
      </c>
      <c r="I2740" s="85">
        <f t="shared" si="42"/>
        <v>1.9999999999999929</v>
      </c>
      <c r="J2740" s="86">
        <f>I2740*Segmentos!$D$7*(AH2740%)*IF(ISNUMBER(AI2740),AI2740%,0)</f>
        <v>38895.999999999876</v>
      </c>
      <c r="K2740" s="86">
        <f>I2740*Segmentos!$D$7*(AL2740%)*IF(ISNUMBER(AM2740),AM2740%,0)</f>
        <v>39170.39999999987</v>
      </c>
      <c r="L2740" s="4"/>
      <c r="M2740" s="2">
        <v>4.87</v>
      </c>
      <c r="N2740" s="2">
        <v>5.5</v>
      </c>
      <c r="O2740" s="2">
        <v>89.3</v>
      </c>
      <c r="P2740" s="2">
        <v>91.169899999999998</v>
      </c>
      <c r="Q2740" s="2">
        <v>1.54</v>
      </c>
      <c r="R2740" s="2">
        <v>1.8</v>
      </c>
      <c r="S2740" s="2">
        <v>84.8</v>
      </c>
      <c r="T2740" s="2">
        <v>4.8056000000000001</v>
      </c>
      <c r="U2740" s="2">
        <v>4.6900000000000004</v>
      </c>
      <c r="V2740" s="2">
        <v>5.5</v>
      </c>
      <c r="W2740" s="2">
        <v>85.5</v>
      </c>
      <c r="X2740" s="2">
        <v>18.398399999999999</v>
      </c>
      <c r="Y2740" s="2">
        <v>7.38</v>
      </c>
      <c r="Z2740" s="2">
        <v>8</v>
      </c>
      <c r="AA2740" s="2">
        <v>92.1</v>
      </c>
      <c r="AB2740" s="2">
        <v>40.7363</v>
      </c>
      <c r="AC2740" s="2">
        <v>4.43</v>
      </c>
      <c r="AD2740" s="2">
        <v>5</v>
      </c>
      <c r="AE2740" s="2">
        <v>88.7</v>
      </c>
      <c r="AF2740" s="2">
        <v>27.229700000000001</v>
      </c>
      <c r="AG2740" s="2">
        <v>4.8499999999999996</v>
      </c>
      <c r="AH2740" s="22">
        <v>5.2</v>
      </c>
      <c r="AI2740" s="22">
        <v>93.5</v>
      </c>
      <c r="AJ2740" s="22">
        <v>43.030099999999997</v>
      </c>
      <c r="AK2740" s="18">
        <v>4.9000000000000004</v>
      </c>
      <c r="AL2740" s="18">
        <v>5.7</v>
      </c>
      <c r="AM2740" s="18">
        <v>85.9</v>
      </c>
      <c r="AN2740" s="2">
        <v>48.139800000000001</v>
      </c>
      <c r="AO2740" s="2">
        <v>1.97</v>
      </c>
      <c r="AP2740" s="2">
        <v>2.7</v>
      </c>
      <c r="AQ2740" s="2">
        <v>72.3</v>
      </c>
      <c r="AR2740" s="2">
        <v>4.0244</v>
      </c>
      <c r="AS2740" s="2">
        <v>2.93</v>
      </c>
      <c r="AT2740" s="2">
        <v>4.0999999999999996</v>
      </c>
      <c r="AU2740" s="2">
        <v>72.099999999999994</v>
      </c>
      <c r="AV2740" s="2">
        <v>12.073499999999999</v>
      </c>
      <c r="AW2740" s="2">
        <v>4.83</v>
      </c>
      <c r="AX2740" s="2">
        <v>5</v>
      </c>
      <c r="AY2740" s="2">
        <v>96.3</v>
      </c>
      <c r="AZ2740" s="2">
        <v>25.952500000000001</v>
      </c>
      <c r="BA2740" s="2">
        <v>6.86</v>
      </c>
      <c r="BB2740" s="2">
        <v>7.4</v>
      </c>
      <c r="BC2740" s="2">
        <v>93</v>
      </c>
      <c r="BD2740" s="2">
        <v>49.119599999999998</v>
      </c>
      <c r="BE2740" s="4"/>
      <c r="BF2740" s="4"/>
    </row>
    <row r="2741" spans="1:58" x14ac:dyDescent="0.2">
      <c r="A2741" s="29">
        <v>2740</v>
      </c>
      <c r="B2741" s="7" t="s">
        <v>11</v>
      </c>
      <c r="C2741" s="3">
        <v>40016</v>
      </c>
      <c r="D2741" s="4" t="s">
        <v>0</v>
      </c>
      <c r="E2741" s="4" t="s">
        <v>166</v>
      </c>
      <c r="F2741" s="5" t="s">
        <v>190</v>
      </c>
      <c r="G2741" s="6">
        <v>0.91319444444444453</v>
      </c>
      <c r="H2741" s="6">
        <v>0.91527777777777775</v>
      </c>
      <c r="I2741" s="85">
        <f t="shared" si="42"/>
        <v>2.9999999999998295</v>
      </c>
      <c r="J2741" s="86">
        <f>I2741*Segmentos!$D$7*(AH2741%)*IF(ISNUMBER(AI2741),AI2741%,0)</f>
        <v>42459.599999997583</v>
      </c>
      <c r="K2741" s="86">
        <f>I2741*Segmentos!$D$7*(AL2741%)*IF(ISNUMBER(AM2741),AM2741%,0)</f>
        <v>58208.399999996691</v>
      </c>
      <c r="L2741" s="4"/>
      <c r="M2741" s="2">
        <v>4.25</v>
      </c>
      <c r="N2741" s="2">
        <v>5</v>
      </c>
      <c r="O2741" s="2">
        <v>85.6</v>
      </c>
      <c r="P2741" s="2">
        <v>88.671099999999996</v>
      </c>
      <c r="Q2741" s="2">
        <v>3.79</v>
      </c>
      <c r="R2741" s="2">
        <v>4</v>
      </c>
      <c r="S2741" s="2">
        <v>94.5</v>
      </c>
      <c r="T2741" s="2">
        <v>13.1858</v>
      </c>
      <c r="U2741" s="2">
        <v>2.2200000000000002</v>
      </c>
      <c r="V2741" s="2">
        <v>2.2999999999999998</v>
      </c>
      <c r="W2741" s="2">
        <v>94.9</v>
      </c>
      <c r="X2741" s="2">
        <v>9.6989999999999998</v>
      </c>
      <c r="Y2741" s="2">
        <v>4.3099999999999996</v>
      </c>
      <c r="Z2741" s="2">
        <v>5.5</v>
      </c>
      <c r="AA2741" s="2">
        <v>78.2</v>
      </c>
      <c r="AB2741" s="2">
        <v>26.546199999999999</v>
      </c>
      <c r="AC2741" s="2">
        <v>5.73</v>
      </c>
      <c r="AD2741" s="2">
        <v>6.6</v>
      </c>
      <c r="AE2741" s="2">
        <v>86.2</v>
      </c>
      <c r="AF2741" s="2">
        <v>39.240099999999998</v>
      </c>
      <c r="AG2741" s="2">
        <v>3.55</v>
      </c>
      <c r="AH2741" s="22">
        <v>4.0999999999999996</v>
      </c>
      <c r="AI2741" s="22">
        <v>86.3</v>
      </c>
      <c r="AJ2741" s="22">
        <v>35.102800000000002</v>
      </c>
      <c r="AK2741" s="18">
        <v>4.88</v>
      </c>
      <c r="AL2741" s="18">
        <v>5.7</v>
      </c>
      <c r="AM2741" s="18">
        <v>85.1</v>
      </c>
      <c r="AN2741" s="2">
        <v>53.568199999999997</v>
      </c>
      <c r="AO2741" s="2">
        <v>5.0999999999999996</v>
      </c>
      <c r="AP2741" s="2">
        <v>5.8</v>
      </c>
      <c r="AQ2741" s="2">
        <v>88.3</v>
      </c>
      <c r="AR2741" s="2">
        <v>11.6272</v>
      </c>
      <c r="AS2741" s="2">
        <v>3.25</v>
      </c>
      <c r="AT2741" s="2">
        <v>3.9</v>
      </c>
      <c r="AU2741" s="2">
        <v>83.7</v>
      </c>
      <c r="AV2741" s="2">
        <v>14.9451</v>
      </c>
      <c r="AW2741" s="2">
        <v>6.08</v>
      </c>
      <c r="AX2741" s="2">
        <v>6.9</v>
      </c>
      <c r="AY2741" s="2">
        <v>88.3</v>
      </c>
      <c r="AZ2741" s="2">
        <v>36.4908</v>
      </c>
      <c r="BA2741" s="2">
        <v>3.21</v>
      </c>
      <c r="BB2741" s="2">
        <v>3.9</v>
      </c>
      <c r="BC2741" s="2">
        <v>81.8</v>
      </c>
      <c r="BD2741" s="2">
        <v>25.608000000000001</v>
      </c>
      <c r="BE2741" s="4"/>
      <c r="BF2741" s="4"/>
    </row>
    <row r="2742" spans="1:58" x14ac:dyDescent="0.2">
      <c r="A2742" s="29">
        <v>2741</v>
      </c>
      <c r="B2742" s="7" t="s">
        <v>6</v>
      </c>
      <c r="C2742" s="3">
        <v>40016</v>
      </c>
      <c r="D2742" s="4" t="s">
        <v>3</v>
      </c>
      <c r="E2742" s="4" t="s">
        <v>166</v>
      </c>
      <c r="F2742" s="5" t="s">
        <v>190</v>
      </c>
      <c r="G2742" s="6">
        <v>0.90833333333333333</v>
      </c>
      <c r="H2742" s="6">
        <v>0.90902777777777777</v>
      </c>
      <c r="I2742" s="85">
        <f t="shared" si="42"/>
        <v>0.99999999999999645</v>
      </c>
      <c r="J2742" s="86">
        <f>I2742*Segmentos!$D$7*(AH2742%)*IF(ISNUMBER(AI2742),AI2742%,0)</f>
        <v>30799.999999999891</v>
      </c>
      <c r="K2742" s="86">
        <f>I2742*Segmentos!$D$7*(AL2742%)*IF(ISNUMBER(AM2742),AM2742%,0)</f>
        <v>30399.999999999894</v>
      </c>
      <c r="L2742" s="4"/>
      <c r="M2742" s="2">
        <v>7.64</v>
      </c>
      <c r="N2742" s="2">
        <v>7.6</v>
      </c>
      <c r="O2742" s="2">
        <v>100</v>
      </c>
      <c r="P2742" s="2">
        <v>86.249799999999993</v>
      </c>
      <c r="Q2742" s="2">
        <v>5.87</v>
      </c>
      <c r="R2742" s="2">
        <v>5.9</v>
      </c>
      <c r="S2742" s="2">
        <v>100</v>
      </c>
      <c r="T2742" s="2">
        <v>11.0503</v>
      </c>
      <c r="U2742" s="2">
        <v>7.56</v>
      </c>
      <c r="V2742" s="2">
        <v>7.6</v>
      </c>
      <c r="W2742" s="2">
        <v>100</v>
      </c>
      <c r="X2742" s="2">
        <v>17.892600000000002</v>
      </c>
      <c r="Y2742" s="2">
        <v>9.3699999999999992</v>
      </c>
      <c r="Z2742" s="2">
        <v>9.4</v>
      </c>
      <c r="AA2742" s="2">
        <v>100</v>
      </c>
      <c r="AB2742" s="2">
        <v>31.224599999999999</v>
      </c>
      <c r="AC2742" s="2">
        <v>7.04</v>
      </c>
      <c r="AD2742" s="2">
        <v>7</v>
      </c>
      <c r="AE2742" s="2">
        <v>100</v>
      </c>
      <c r="AF2742" s="2">
        <v>26.0824</v>
      </c>
      <c r="AG2742" s="2">
        <v>7.7</v>
      </c>
      <c r="AH2742" s="22">
        <v>7.7</v>
      </c>
      <c r="AI2742" s="22">
        <v>100</v>
      </c>
      <c r="AJ2742" s="22">
        <v>41.228000000000002</v>
      </c>
      <c r="AK2742" s="18">
        <v>7.59</v>
      </c>
      <c r="AL2742" s="18">
        <v>7.6</v>
      </c>
      <c r="AM2742" s="18">
        <v>100</v>
      </c>
      <c r="AN2742" s="2">
        <v>45.021900000000002</v>
      </c>
      <c r="AO2742" s="2">
        <v>2.92</v>
      </c>
      <c r="AP2742" s="2">
        <v>2.9</v>
      </c>
      <c r="AQ2742" s="2">
        <v>100</v>
      </c>
      <c r="AR2742" s="2">
        <v>3.5994000000000002</v>
      </c>
      <c r="AS2742" s="2">
        <v>6.76</v>
      </c>
      <c r="AT2742" s="2">
        <v>6.8</v>
      </c>
      <c r="AU2742" s="2">
        <v>100</v>
      </c>
      <c r="AV2742" s="2">
        <v>16.8033</v>
      </c>
      <c r="AW2742" s="2">
        <v>10.41</v>
      </c>
      <c r="AX2742" s="2">
        <v>10.4</v>
      </c>
      <c r="AY2742" s="2">
        <v>100</v>
      </c>
      <c r="AZ2742" s="2">
        <v>33.765599999999999</v>
      </c>
      <c r="BA2742" s="2">
        <v>7.42</v>
      </c>
      <c r="BB2742" s="2">
        <v>7.4</v>
      </c>
      <c r="BC2742" s="2">
        <v>100</v>
      </c>
      <c r="BD2742" s="2">
        <v>32.081499999999998</v>
      </c>
      <c r="BE2742" s="4"/>
      <c r="BF2742" s="4"/>
    </row>
    <row r="2743" spans="1:58" x14ac:dyDescent="0.2">
      <c r="A2743" s="29">
        <v>2742</v>
      </c>
      <c r="B2743" s="7" t="s">
        <v>31</v>
      </c>
      <c r="C2743" s="3">
        <v>40016</v>
      </c>
      <c r="D2743" s="4" t="s">
        <v>28</v>
      </c>
      <c r="E2743" s="4" t="s">
        <v>166</v>
      </c>
      <c r="F2743" s="5" t="s">
        <v>190</v>
      </c>
      <c r="G2743" s="6">
        <v>0.91041666666666676</v>
      </c>
      <c r="H2743" s="6">
        <v>0.91388888888888886</v>
      </c>
      <c r="I2743" s="85">
        <f t="shared" si="42"/>
        <v>4.9999999999998224</v>
      </c>
      <c r="J2743" s="86">
        <f>I2743*Segmentos!$D$7*(AH2743%)*IF(ISNUMBER(AI2743),AI2743%,0)</f>
        <v>8371.9999999997017</v>
      </c>
      <c r="K2743" s="86">
        <f>I2743*Segmentos!$D$7*(AL2743%)*IF(ISNUMBER(AM2743),AM2743%,0)</f>
        <v>22343.999999999203</v>
      </c>
      <c r="L2743" s="4"/>
      <c r="M2743" s="2">
        <v>0.81</v>
      </c>
      <c r="N2743" s="2">
        <v>1.4</v>
      </c>
      <c r="O2743" s="2">
        <v>59.1</v>
      </c>
      <c r="P2743" s="2">
        <v>98.900199999999998</v>
      </c>
      <c r="Q2743" s="2">
        <v>0</v>
      </c>
      <c r="R2743" s="2">
        <v>0</v>
      </c>
      <c r="S2743" s="8" t="s">
        <v>577</v>
      </c>
      <c r="T2743" s="2">
        <v>0</v>
      </c>
      <c r="U2743" s="2">
        <v>0.28999999999999998</v>
      </c>
      <c r="V2743" s="2">
        <v>1</v>
      </c>
      <c r="W2743" s="2">
        <v>29.3</v>
      </c>
      <c r="X2743" s="2">
        <v>7.4001000000000001</v>
      </c>
      <c r="Y2743" s="2">
        <v>0.57999999999999996</v>
      </c>
      <c r="Z2743" s="2">
        <v>1</v>
      </c>
      <c r="AA2743" s="2">
        <v>57.6</v>
      </c>
      <c r="AB2743" s="2">
        <v>20.9788</v>
      </c>
      <c r="AC2743" s="2">
        <v>1.75</v>
      </c>
      <c r="AD2743" s="2">
        <v>2.6</v>
      </c>
      <c r="AE2743" s="2">
        <v>66.7</v>
      </c>
      <c r="AF2743" s="2">
        <v>70.521199999999993</v>
      </c>
      <c r="AG2743" s="2">
        <v>0.44</v>
      </c>
      <c r="AH2743" s="22">
        <v>0.7</v>
      </c>
      <c r="AI2743" s="22">
        <v>59.8</v>
      </c>
      <c r="AJ2743" s="22">
        <v>25.5199</v>
      </c>
      <c r="AK2743" s="18">
        <v>1.1399999999999999</v>
      </c>
      <c r="AL2743" s="18">
        <v>1.9</v>
      </c>
      <c r="AM2743" s="18">
        <v>58.8</v>
      </c>
      <c r="AN2743" s="2">
        <v>73.380300000000005</v>
      </c>
      <c r="AO2743" s="2">
        <v>0.56000000000000005</v>
      </c>
      <c r="AP2743" s="2">
        <v>1.3</v>
      </c>
      <c r="AQ2743" s="2">
        <v>44.6</v>
      </c>
      <c r="AR2743" s="2">
        <v>7.5712000000000002</v>
      </c>
      <c r="AS2743" s="2">
        <v>0.45</v>
      </c>
      <c r="AT2743" s="2">
        <v>1.8</v>
      </c>
      <c r="AU2743" s="2">
        <v>24.6</v>
      </c>
      <c r="AV2743" s="2">
        <v>12.241400000000001</v>
      </c>
      <c r="AW2743" s="2">
        <v>0</v>
      </c>
      <c r="AX2743" s="2">
        <v>0</v>
      </c>
      <c r="AY2743" s="8" t="s">
        <v>577</v>
      </c>
      <c r="AZ2743" s="2">
        <v>0</v>
      </c>
      <c r="BA2743" s="2">
        <v>1.68</v>
      </c>
      <c r="BB2743" s="2">
        <v>2.1</v>
      </c>
      <c r="BC2743" s="2">
        <v>78.599999999999994</v>
      </c>
      <c r="BD2743" s="2">
        <v>79.087599999999995</v>
      </c>
      <c r="BE2743" s="4"/>
      <c r="BF2743" s="4"/>
    </row>
    <row r="2744" spans="1:58" x14ac:dyDescent="0.2">
      <c r="A2744" s="29">
        <v>2743</v>
      </c>
      <c r="B2744" s="7" t="s">
        <v>37</v>
      </c>
      <c r="C2744" s="3">
        <v>40016</v>
      </c>
      <c r="D2744" s="4" t="s">
        <v>21</v>
      </c>
      <c r="E2744" s="4" t="s">
        <v>173</v>
      </c>
      <c r="F2744" s="5" t="s">
        <v>190</v>
      </c>
      <c r="G2744" s="6">
        <v>0.87291666666666667</v>
      </c>
      <c r="H2744" s="6">
        <v>0.87361111111111101</v>
      </c>
      <c r="I2744" s="85">
        <f t="shared" si="42"/>
        <v>0.99999999999983658</v>
      </c>
      <c r="J2744" s="86">
        <f>I2744*Segmentos!$D$7*(AH2744%)*IF(ISNUMBER(AI2744),AI2744%,0)</f>
        <v>3599.999999999412</v>
      </c>
      <c r="K2744" s="86">
        <f>I2744*Segmentos!$D$7*(AL2744%)*IF(ISNUMBER(AM2744),AM2744%,0)</f>
        <v>4799.999999999216</v>
      </c>
      <c r="L2744" s="4"/>
      <c r="M2744" s="2">
        <v>1.05</v>
      </c>
      <c r="N2744" s="2">
        <v>1.1000000000000001</v>
      </c>
      <c r="O2744" s="2">
        <v>100</v>
      </c>
      <c r="P2744" s="2">
        <v>93.778800000000004</v>
      </c>
      <c r="Q2744" s="2">
        <v>0</v>
      </c>
      <c r="R2744" s="2">
        <v>0</v>
      </c>
      <c r="S2744" s="8" t="s">
        <v>577</v>
      </c>
      <c r="T2744" s="2">
        <v>0</v>
      </c>
      <c r="U2744" s="2">
        <v>0.67</v>
      </c>
      <c r="V2744" s="2">
        <v>0.7</v>
      </c>
      <c r="W2744" s="2">
        <v>100</v>
      </c>
      <c r="X2744" s="2">
        <v>12.4392</v>
      </c>
      <c r="Y2744" s="2">
        <v>0.37</v>
      </c>
      <c r="Z2744" s="2">
        <v>0.4</v>
      </c>
      <c r="AA2744" s="2">
        <v>100</v>
      </c>
      <c r="AB2744" s="2">
        <v>9.6546000000000003</v>
      </c>
      <c r="AC2744" s="2">
        <v>2.4500000000000002</v>
      </c>
      <c r="AD2744" s="2">
        <v>2.5</v>
      </c>
      <c r="AE2744" s="2">
        <v>100</v>
      </c>
      <c r="AF2744" s="2">
        <v>71.684899999999999</v>
      </c>
      <c r="AG2744" s="2">
        <v>0.87</v>
      </c>
      <c r="AH2744" s="22">
        <v>0.9</v>
      </c>
      <c r="AI2744" s="22">
        <v>100</v>
      </c>
      <c r="AJ2744" s="22">
        <v>36.954500000000003</v>
      </c>
      <c r="AK2744" s="18">
        <v>1.21</v>
      </c>
      <c r="AL2744" s="18">
        <v>1.2</v>
      </c>
      <c r="AM2744" s="18">
        <v>100</v>
      </c>
      <c r="AN2744" s="2">
        <v>56.824300000000001</v>
      </c>
      <c r="AO2744" s="2">
        <v>1.24</v>
      </c>
      <c r="AP2744" s="2">
        <v>1.2</v>
      </c>
      <c r="AQ2744" s="2">
        <v>100</v>
      </c>
      <c r="AR2744" s="2">
        <v>12.058999999999999</v>
      </c>
      <c r="AS2744" s="2">
        <v>0.6</v>
      </c>
      <c r="AT2744" s="2">
        <v>0.6</v>
      </c>
      <c r="AU2744" s="2">
        <v>100</v>
      </c>
      <c r="AV2744" s="2">
        <v>11.867000000000001</v>
      </c>
      <c r="AW2744" s="2">
        <v>0.71</v>
      </c>
      <c r="AX2744" s="2">
        <v>0.7</v>
      </c>
      <c r="AY2744" s="2">
        <v>100</v>
      </c>
      <c r="AZ2744" s="2">
        <v>18.155799999999999</v>
      </c>
      <c r="BA2744" s="2">
        <v>1.52</v>
      </c>
      <c r="BB2744" s="2">
        <v>1.5</v>
      </c>
      <c r="BC2744" s="2">
        <v>100</v>
      </c>
      <c r="BD2744" s="2">
        <v>51.697099999999999</v>
      </c>
      <c r="BE2744" s="4"/>
      <c r="BF2744" s="4"/>
    </row>
    <row r="2745" spans="1:58" x14ac:dyDescent="0.2">
      <c r="A2745" s="29">
        <v>2744</v>
      </c>
      <c r="B2745" s="7" t="s">
        <v>128</v>
      </c>
      <c r="C2745" s="3">
        <v>40016</v>
      </c>
      <c r="D2745" s="4" t="s">
        <v>3</v>
      </c>
      <c r="E2745" s="4" t="s">
        <v>185</v>
      </c>
      <c r="F2745" s="5" t="s">
        <v>190</v>
      </c>
      <c r="G2745" s="6">
        <v>0.91736111111111107</v>
      </c>
      <c r="H2745" s="6">
        <v>1.7361111111111112E-2</v>
      </c>
      <c r="I2745" s="85">
        <f t="shared" si="42"/>
        <v>144.00000000000006</v>
      </c>
      <c r="J2745" s="86">
        <f>I2745*Segmentos!$D$7*(AH2745%)*IF(ISNUMBER(AI2745),AI2745%,0)</f>
        <v>3402892.8000000017</v>
      </c>
      <c r="K2745" s="86">
        <f>I2745*Segmentos!$D$7*(AL2745%)*IF(ISNUMBER(AM2745),AM2745%,0)</f>
        <v>4039660.8000000021</v>
      </c>
      <c r="L2745" s="4"/>
      <c r="M2745" s="2">
        <v>6.48</v>
      </c>
      <c r="N2745" s="2">
        <v>28.6</v>
      </c>
      <c r="O2745" s="2">
        <v>22.6</v>
      </c>
      <c r="P2745" s="2">
        <v>79.684700000000007</v>
      </c>
      <c r="Q2745" s="2">
        <v>4.71</v>
      </c>
      <c r="R2745" s="2">
        <v>24.1</v>
      </c>
      <c r="S2745" s="2">
        <v>19.5</v>
      </c>
      <c r="T2745" s="2">
        <v>9.6603999999999992</v>
      </c>
      <c r="U2745" s="2">
        <v>5.84</v>
      </c>
      <c r="V2745" s="2">
        <v>26</v>
      </c>
      <c r="W2745" s="2">
        <v>22.4</v>
      </c>
      <c r="X2745" s="2">
        <v>15.058199999999999</v>
      </c>
      <c r="Y2745" s="2">
        <v>6.69</v>
      </c>
      <c r="Z2745" s="2">
        <v>32.799999999999997</v>
      </c>
      <c r="AA2745" s="2">
        <v>20.399999999999999</v>
      </c>
      <c r="AB2745" s="2">
        <v>24.2911</v>
      </c>
      <c r="AC2745" s="2">
        <v>7.6</v>
      </c>
      <c r="AD2745" s="2">
        <v>28.9</v>
      </c>
      <c r="AE2745" s="2">
        <v>26.3</v>
      </c>
      <c r="AF2745" s="2">
        <v>30.674900000000001</v>
      </c>
      <c r="AG2745" s="2">
        <v>5.91</v>
      </c>
      <c r="AH2745" s="22">
        <v>27.1</v>
      </c>
      <c r="AI2745" s="22">
        <v>21.8</v>
      </c>
      <c r="AJ2745" s="22">
        <v>34.486499999999999</v>
      </c>
      <c r="AK2745" s="18">
        <v>6.99</v>
      </c>
      <c r="AL2745" s="18">
        <v>30.1</v>
      </c>
      <c r="AM2745" s="18">
        <v>23.3</v>
      </c>
      <c r="AN2745" s="2">
        <v>45.1982</v>
      </c>
      <c r="AO2745" s="2">
        <v>3.98</v>
      </c>
      <c r="AP2745" s="2">
        <v>21.6</v>
      </c>
      <c r="AQ2745" s="2">
        <v>18.399999999999999</v>
      </c>
      <c r="AR2745" s="2">
        <v>5.3456999999999999</v>
      </c>
      <c r="AS2745" s="2">
        <v>5.45</v>
      </c>
      <c r="AT2745" s="2">
        <v>26.1</v>
      </c>
      <c r="AU2745" s="2">
        <v>20.8</v>
      </c>
      <c r="AV2745" s="2">
        <v>14.7545</v>
      </c>
      <c r="AW2745" s="2">
        <v>6.99</v>
      </c>
      <c r="AX2745" s="2">
        <v>28.4</v>
      </c>
      <c r="AY2745" s="2">
        <v>24.6</v>
      </c>
      <c r="AZ2745" s="2">
        <v>24.7044</v>
      </c>
      <c r="BA2745" s="2">
        <v>7.41</v>
      </c>
      <c r="BB2745" s="2">
        <v>32.200000000000003</v>
      </c>
      <c r="BC2745" s="2">
        <v>23</v>
      </c>
      <c r="BD2745" s="2">
        <v>34.880000000000003</v>
      </c>
      <c r="BE2745" s="4"/>
      <c r="BF2745" s="4"/>
    </row>
    <row r="2746" spans="1:58" x14ac:dyDescent="0.2">
      <c r="A2746" s="29">
        <v>2745</v>
      </c>
      <c r="B2746" s="7" t="s">
        <v>38</v>
      </c>
      <c r="C2746" s="3">
        <v>40016</v>
      </c>
      <c r="D2746" s="4" t="s">
        <v>8</v>
      </c>
      <c r="E2746" s="4" t="s">
        <v>165</v>
      </c>
      <c r="F2746" s="5" t="s">
        <v>190</v>
      </c>
      <c r="G2746" s="6">
        <v>0.81180555555555556</v>
      </c>
      <c r="H2746" s="6">
        <v>0.87361111111111101</v>
      </c>
      <c r="I2746" s="85">
        <f t="shared" si="42"/>
        <v>88.999999999999844</v>
      </c>
      <c r="J2746" s="86">
        <f>I2746*Segmentos!$D$7*(AH2746%)*IF(ISNUMBER(AI2746),AI2746%,0)</f>
        <v>828233.99999999849</v>
      </c>
      <c r="K2746" s="86">
        <f>I2746*Segmentos!$D$7*(AL2746%)*IF(ISNUMBER(AM2746),AM2746%,0)</f>
        <v>1349951.9999999977</v>
      </c>
      <c r="L2746" s="4"/>
      <c r="M2746" s="2">
        <v>3.1</v>
      </c>
      <c r="N2746" s="2">
        <v>15.1</v>
      </c>
      <c r="O2746" s="2">
        <v>20.5</v>
      </c>
      <c r="P2746" s="2">
        <v>77.129499999999993</v>
      </c>
      <c r="Q2746" s="2">
        <v>2.1800000000000002</v>
      </c>
      <c r="R2746" s="2">
        <v>10</v>
      </c>
      <c r="S2746" s="2">
        <v>21.8</v>
      </c>
      <c r="T2746" s="2">
        <v>9.0701999999999998</v>
      </c>
      <c r="U2746" s="2">
        <v>2.98</v>
      </c>
      <c r="V2746" s="2">
        <v>14.6</v>
      </c>
      <c r="W2746" s="2">
        <v>20.399999999999999</v>
      </c>
      <c r="X2746" s="2">
        <v>15.5617</v>
      </c>
      <c r="Y2746" s="2">
        <v>3.1</v>
      </c>
      <c r="Z2746" s="2">
        <v>15.8</v>
      </c>
      <c r="AA2746" s="2">
        <v>19.7</v>
      </c>
      <c r="AB2746" s="2">
        <v>22.787199999999999</v>
      </c>
      <c r="AC2746" s="2">
        <v>3.64</v>
      </c>
      <c r="AD2746" s="2">
        <v>17.399999999999999</v>
      </c>
      <c r="AE2746" s="2">
        <v>20.8</v>
      </c>
      <c r="AF2746" s="2">
        <v>29.7104</v>
      </c>
      <c r="AG2746" s="2">
        <v>2.33</v>
      </c>
      <c r="AH2746" s="22">
        <v>14.1</v>
      </c>
      <c r="AI2746" s="22">
        <v>16.5</v>
      </c>
      <c r="AJ2746" s="22">
        <v>27.488800000000001</v>
      </c>
      <c r="AK2746" s="18">
        <v>3.79</v>
      </c>
      <c r="AL2746" s="18">
        <v>16</v>
      </c>
      <c r="AM2746" s="18">
        <v>23.7</v>
      </c>
      <c r="AN2746" s="2">
        <v>49.640700000000002</v>
      </c>
      <c r="AO2746" s="2">
        <v>1.43</v>
      </c>
      <c r="AP2746" s="2">
        <v>10.4</v>
      </c>
      <c r="AQ2746" s="2">
        <v>13.8</v>
      </c>
      <c r="AR2746" s="2">
        <v>3.8889</v>
      </c>
      <c r="AS2746" s="2">
        <v>1.86</v>
      </c>
      <c r="AT2746" s="2">
        <v>9.1999999999999993</v>
      </c>
      <c r="AU2746" s="2">
        <v>20.2</v>
      </c>
      <c r="AV2746" s="2">
        <v>10.207100000000001</v>
      </c>
      <c r="AW2746" s="2">
        <v>3.62</v>
      </c>
      <c r="AX2746" s="2">
        <v>16.5</v>
      </c>
      <c r="AY2746" s="2">
        <v>21.9</v>
      </c>
      <c r="AZ2746" s="2">
        <v>25.887599999999999</v>
      </c>
      <c r="BA2746" s="2">
        <v>3.9</v>
      </c>
      <c r="BB2746" s="2">
        <v>18.8</v>
      </c>
      <c r="BC2746" s="2">
        <v>20.7</v>
      </c>
      <c r="BD2746" s="2">
        <v>37.146000000000001</v>
      </c>
      <c r="BE2746" s="4"/>
      <c r="BF2746" s="4"/>
    </row>
    <row r="2747" spans="1:58" x14ac:dyDescent="0.2">
      <c r="A2747" s="29">
        <v>2746</v>
      </c>
      <c r="B2747" s="7" t="s">
        <v>151</v>
      </c>
      <c r="C2747" s="3">
        <v>40016</v>
      </c>
      <c r="D2747" s="4" t="s">
        <v>8</v>
      </c>
      <c r="E2747" s="4" t="s">
        <v>174</v>
      </c>
      <c r="F2747" s="5" t="s">
        <v>190</v>
      </c>
      <c r="G2747" s="6">
        <v>0.9243055555555556</v>
      </c>
      <c r="H2747" s="6">
        <v>0.99652777777777779</v>
      </c>
      <c r="I2747" s="85">
        <f t="shared" si="42"/>
        <v>103.99999999999994</v>
      </c>
      <c r="J2747" s="86">
        <f>I2747*Segmentos!$D$7*(AH2747%)*IF(ISNUMBER(AI2747),AI2747%,0)</f>
        <v>1743206.399999999</v>
      </c>
      <c r="K2747" s="86">
        <f>I2747*Segmentos!$D$7*(AL2747%)*IF(ISNUMBER(AM2747),AM2747%,0)</f>
        <v>2799014.3999999985</v>
      </c>
      <c r="L2747" s="4"/>
      <c r="M2747" s="2">
        <v>5.54</v>
      </c>
      <c r="N2747" s="2">
        <v>24.3</v>
      </c>
      <c r="O2747" s="2">
        <v>22.8</v>
      </c>
      <c r="P2747" s="2">
        <v>81.190899999999999</v>
      </c>
      <c r="Q2747" s="2">
        <v>2.97</v>
      </c>
      <c r="R2747" s="2">
        <v>18.5</v>
      </c>
      <c r="S2747" s="2">
        <v>16</v>
      </c>
      <c r="T2747" s="2">
        <v>7.2582000000000004</v>
      </c>
      <c r="U2747" s="2">
        <v>4.76</v>
      </c>
      <c r="V2747" s="2">
        <v>23.7</v>
      </c>
      <c r="W2747" s="2">
        <v>20.100000000000001</v>
      </c>
      <c r="X2747" s="2">
        <v>14.6251</v>
      </c>
      <c r="Y2747" s="2">
        <v>6.66</v>
      </c>
      <c r="Z2747" s="2">
        <v>26.7</v>
      </c>
      <c r="AA2747" s="2">
        <v>24.9</v>
      </c>
      <c r="AB2747" s="2">
        <v>28.8184</v>
      </c>
      <c r="AC2747" s="2">
        <v>6.34</v>
      </c>
      <c r="AD2747" s="2">
        <v>25.5</v>
      </c>
      <c r="AE2747" s="2">
        <v>24.9</v>
      </c>
      <c r="AF2747" s="2">
        <v>30.489100000000001</v>
      </c>
      <c r="AG2747" s="2">
        <v>4.2</v>
      </c>
      <c r="AH2747" s="22">
        <v>21.6</v>
      </c>
      <c r="AI2747" s="22">
        <v>19.399999999999999</v>
      </c>
      <c r="AJ2747" s="22">
        <v>29.2164</v>
      </c>
      <c r="AK2747" s="18">
        <v>6.75</v>
      </c>
      <c r="AL2747" s="18">
        <v>26.7</v>
      </c>
      <c r="AM2747" s="18">
        <v>25.2</v>
      </c>
      <c r="AN2747" s="2">
        <v>51.974499999999999</v>
      </c>
      <c r="AO2747" s="2">
        <v>1.6</v>
      </c>
      <c r="AP2747" s="2">
        <v>15</v>
      </c>
      <c r="AQ2747" s="2">
        <v>10.6</v>
      </c>
      <c r="AR2747" s="2">
        <v>2.5569000000000002</v>
      </c>
      <c r="AS2747" s="2">
        <v>5.21</v>
      </c>
      <c r="AT2747" s="2">
        <v>18.3</v>
      </c>
      <c r="AU2747" s="2">
        <v>28.4</v>
      </c>
      <c r="AV2747" s="2">
        <v>16.825399999999998</v>
      </c>
      <c r="AW2747" s="2">
        <v>4.79</v>
      </c>
      <c r="AX2747" s="2">
        <v>23.3</v>
      </c>
      <c r="AY2747" s="2">
        <v>20.6</v>
      </c>
      <c r="AZ2747" s="2">
        <v>20.172799999999999</v>
      </c>
      <c r="BA2747" s="2">
        <v>7.42</v>
      </c>
      <c r="BB2747" s="2">
        <v>31.2</v>
      </c>
      <c r="BC2747" s="2">
        <v>23.8</v>
      </c>
      <c r="BD2747" s="2">
        <v>41.635800000000003</v>
      </c>
      <c r="BE2747" s="4"/>
      <c r="BF2747" s="4"/>
    </row>
    <row r="2748" spans="1:58" x14ac:dyDescent="0.2">
      <c r="A2748" s="29">
        <v>2747</v>
      </c>
      <c r="B2748" s="7" t="s">
        <v>14</v>
      </c>
      <c r="C2748" s="3">
        <v>40016</v>
      </c>
      <c r="D2748" s="4" t="s">
        <v>13</v>
      </c>
      <c r="E2748" s="4" t="s">
        <v>163</v>
      </c>
      <c r="F2748" s="5" t="s">
        <v>190</v>
      </c>
      <c r="G2748" s="6">
        <v>0.85138888888888886</v>
      </c>
      <c r="H2748" s="6">
        <v>0.875</v>
      </c>
      <c r="I2748" s="85">
        <f t="shared" si="42"/>
        <v>34.000000000000043</v>
      </c>
      <c r="J2748" s="86">
        <f>I2748*Segmentos!$D$7*(AH2748%)*IF(ISNUMBER(AI2748),AI2748%,0)</f>
        <v>1014288.0000000012</v>
      </c>
      <c r="K2748" s="86">
        <f>I2748*Segmentos!$D$7*(AL2748%)*IF(ISNUMBER(AM2748),AM2748%,0)</f>
        <v>1260339.2000000016</v>
      </c>
      <c r="L2748" s="4"/>
      <c r="M2748" s="2">
        <v>8.42</v>
      </c>
      <c r="N2748" s="2">
        <v>12</v>
      </c>
      <c r="O2748" s="2">
        <v>70.400000000000006</v>
      </c>
      <c r="P2748" s="2">
        <v>86.738799999999998</v>
      </c>
      <c r="Q2748" s="2">
        <v>5.17</v>
      </c>
      <c r="R2748" s="2">
        <v>7.4</v>
      </c>
      <c r="S2748" s="2">
        <v>70.3</v>
      </c>
      <c r="T2748" s="2">
        <v>8.8778000000000006</v>
      </c>
      <c r="U2748" s="2">
        <v>8.7799999999999994</v>
      </c>
      <c r="V2748" s="2">
        <v>13.7</v>
      </c>
      <c r="W2748" s="2">
        <v>64.3</v>
      </c>
      <c r="X2748" s="2">
        <v>18.9482</v>
      </c>
      <c r="Y2748" s="2">
        <v>7.52</v>
      </c>
      <c r="Z2748" s="2">
        <v>12.3</v>
      </c>
      <c r="AA2748" s="2">
        <v>61.1</v>
      </c>
      <c r="AB2748" s="2">
        <v>22.852900000000002</v>
      </c>
      <c r="AC2748" s="2">
        <v>10.67</v>
      </c>
      <c r="AD2748" s="2">
        <v>12.9</v>
      </c>
      <c r="AE2748" s="2">
        <v>82.6</v>
      </c>
      <c r="AF2748" s="2">
        <v>36.059899999999999</v>
      </c>
      <c r="AG2748" s="2">
        <v>7.47</v>
      </c>
      <c r="AH2748" s="22">
        <v>11</v>
      </c>
      <c r="AI2748" s="22">
        <v>67.8</v>
      </c>
      <c r="AJ2748" s="22">
        <v>36.473199999999999</v>
      </c>
      <c r="AK2748" s="18">
        <v>9.2899999999999991</v>
      </c>
      <c r="AL2748" s="18">
        <v>12.8</v>
      </c>
      <c r="AM2748" s="18">
        <v>72.400000000000006</v>
      </c>
      <c r="AN2748" s="2">
        <v>50.265599999999999</v>
      </c>
      <c r="AO2748" s="2">
        <v>5.1100000000000003</v>
      </c>
      <c r="AP2748" s="2">
        <v>9.1999999999999993</v>
      </c>
      <c r="AQ2748" s="2">
        <v>55.9</v>
      </c>
      <c r="AR2748" s="2">
        <v>5.7545999999999999</v>
      </c>
      <c r="AS2748" s="2">
        <v>4.67</v>
      </c>
      <c r="AT2748" s="2">
        <v>6.7</v>
      </c>
      <c r="AU2748" s="2">
        <v>70.099999999999994</v>
      </c>
      <c r="AV2748" s="2">
        <v>10.595800000000001</v>
      </c>
      <c r="AW2748" s="2">
        <v>7.04</v>
      </c>
      <c r="AX2748" s="2">
        <v>11.7</v>
      </c>
      <c r="AY2748" s="2">
        <v>60.3</v>
      </c>
      <c r="AZ2748" s="2">
        <v>20.853200000000001</v>
      </c>
      <c r="BA2748" s="2">
        <v>12.56</v>
      </c>
      <c r="BB2748" s="2">
        <v>16</v>
      </c>
      <c r="BC2748" s="2">
        <v>78.400000000000006</v>
      </c>
      <c r="BD2748" s="2">
        <v>49.535200000000003</v>
      </c>
      <c r="BE2748" s="4"/>
      <c r="BF2748" s="4"/>
    </row>
    <row r="2749" spans="1:58" x14ac:dyDescent="0.2">
      <c r="A2749" s="29">
        <v>2748</v>
      </c>
      <c r="B2749" s="7" t="s">
        <v>10</v>
      </c>
      <c r="C2749" s="3">
        <v>40016</v>
      </c>
      <c r="D2749" s="4" t="s">
        <v>8</v>
      </c>
      <c r="E2749" s="4" t="s">
        <v>164</v>
      </c>
      <c r="F2749" s="5" t="s">
        <v>190</v>
      </c>
      <c r="G2749" s="6">
        <v>0.87361111111111101</v>
      </c>
      <c r="H2749" s="6">
        <v>0.9243055555555556</v>
      </c>
      <c r="I2749" s="85">
        <f t="shared" si="42"/>
        <v>73.000000000000227</v>
      </c>
      <c r="J2749" s="86">
        <f>I2749*Segmentos!$D$7*(AH2749%)*IF(ISNUMBER(AI2749),AI2749%,0)</f>
        <v>1618234.8000000052</v>
      </c>
      <c r="K2749" s="86">
        <f>I2749*Segmentos!$D$7*(AL2749%)*IF(ISNUMBER(AM2749),AM2749%,0)</f>
        <v>1556214.0000000049</v>
      </c>
      <c r="L2749" s="4"/>
      <c r="M2749" s="2">
        <v>5.44</v>
      </c>
      <c r="N2749" s="2">
        <v>20.7</v>
      </c>
      <c r="O2749" s="2">
        <v>26.3</v>
      </c>
      <c r="P2749" s="2">
        <v>89.127300000000005</v>
      </c>
      <c r="Q2749" s="2">
        <v>2.31</v>
      </c>
      <c r="R2749" s="2">
        <v>10.1</v>
      </c>
      <c r="S2749" s="2">
        <v>22.8</v>
      </c>
      <c r="T2749" s="2">
        <v>6.3023999999999996</v>
      </c>
      <c r="U2749" s="2">
        <v>4.63</v>
      </c>
      <c r="V2749" s="2">
        <v>17.8</v>
      </c>
      <c r="W2749" s="2">
        <v>26</v>
      </c>
      <c r="X2749" s="2">
        <v>15.895099999999999</v>
      </c>
      <c r="Y2749" s="2">
        <v>6.43</v>
      </c>
      <c r="Z2749" s="2">
        <v>24.1</v>
      </c>
      <c r="AA2749" s="2">
        <v>26.7</v>
      </c>
      <c r="AB2749" s="2">
        <v>31.092700000000001</v>
      </c>
      <c r="AC2749" s="2">
        <v>6.66</v>
      </c>
      <c r="AD2749" s="2">
        <v>24.7</v>
      </c>
      <c r="AE2749" s="2">
        <v>27</v>
      </c>
      <c r="AF2749" s="2">
        <v>35.8371</v>
      </c>
      <c r="AG2749" s="2">
        <v>5.55</v>
      </c>
      <c r="AH2749" s="22">
        <v>20.3</v>
      </c>
      <c r="AI2749" s="22">
        <v>27.3</v>
      </c>
      <c r="AJ2749" s="22">
        <v>43.174300000000002</v>
      </c>
      <c r="AK2749" s="18">
        <v>5.34</v>
      </c>
      <c r="AL2749" s="18">
        <v>20.9</v>
      </c>
      <c r="AM2749" s="18">
        <v>25.5</v>
      </c>
      <c r="AN2749" s="2">
        <v>45.9529</v>
      </c>
      <c r="AO2749" s="2">
        <v>1.77</v>
      </c>
      <c r="AP2749" s="2">
        <v>11.7</v>
      </c>
      <c r="AQ2749" s="2">
        <v>15.1</v>
      </c>
      <c r="AR2749" s="2">
        <v>3.1764000000000001</v>
      </c>
      <c r="AS2749" s="2">
        <v>3.55</v>
      </c>
      <c r="AT2749" s="2">
        <v>16.600000000000001</v>
      </c>
      <c r="AU2749" s="2">
        <v>21.3</v>
      </c>
      <c r="AV2749" s="2">
        <v>12.7971</v>
      </c>
      <c r="AW2749" s="2">
        <v>4.7300000000000004</v>
      </c>
      <c r="AX2749" s="2">
        <v>20.5</v>
      </c>
      <c r="AY2749" s="2">
        <v>23.1</v>
      </c>
      <c r="AZ2749" s="2">
        <v>22.263999999999999</v>
      </c>
      <c r="BA2749" s="2">
        <v>8.11</v>
      </c>
      <c r="BB2749" s="2">
        <v>25.6</v>
      </c>
      <c r="BC2749" s="2">
        <v>31.6</v>
      </c>
      <c r="BD2749" s="2">
        <v>50.889800000000001</v>
      </c>
      <c r="BE2749" s="4"/>
      <c r="BF2749" s="4"/>
    </row>
    <row r="2750" spans="1:58" x14ac:dyDescent="0.2">
      <c r="A2750" s="29">
        <v>2749</v>
      </c>
      <c r="B2750" s="7" t="s">
        <v>89</v>
      </c>
      <c r="C2750" s="3">
        <v>40016</v>
      </c>
      <c r="D2750" s="4" t="s">
        <v>28</v>
      </c>
      <c r="E2750" s="4" t="s">
        <v>169</v>
      </c>
      <c r="F2750" s="5" t="s">
        <v>190</v>
      </c>
      <c r="G2750" s="6">
        <v>0.84097222222222223</v>
      </c>
      <c r="H2750" s="6">
        <v>0.87638888888888899</v>
      </c>
      <c r="I2750" s="85">
        <f t="shared" si="42"/>
        <v>51.000000000000142</v>
      </c>
      <c r="J2750" s="86">
        <f>I2750*Segmentos!$D$7*(AH2750%)*IF(ISNUMBER(AI2750),AI2750%,0)</f>
        <v>269116.80000000075</v>
      </c>
      <c r="K2750" s="86">
        <f>I2750*Segmentos!$D$7*(AL2750%)*IF(ISNUMBER(AM2750),AM2750%,0)</f>
        <v>196676.40000000055</v>
      </c>
      <c r="L2750" s="4"/>
      <c r="M2750" s="2">
        <v>1.1299999999999999</v>
      </c>
      <c r="N2750" s="2">
        <v>3.2</v>
      </c>
      <c r="O2750" s="2">
        <v>35</v>
      </c>
      <c r="P2750" s="2">
        <v>96.806899999999999</v>
      </c>
      <c r="Q2750" s="2">
        <v>0.48</v>
      </c>
      <c r="R2750" s="2">
        <v>0.8</v>
      </c>
      <c r="S2750" s="2">
        <v>60.3</v>
      </c>
      <c r="T2750" s="2">
        <v>6.8611000000000004</v>
      </c>
      <c r="U2750" s="2">
        <v>0.13</v>
      </c>
      <c r="V2750" s="2">
        <v>1.8</v>
      </c>
      <c r="W2750" s="2">
        <v>7.2</v>
      </c>
      <c r="X2750" s="2">
        <v>2.3780000000000001</v>
      </c>
      <c r="Y2750" s="2">
        <v>2.06</v>
      </c>
      <c r="Z2750" s="2">
        <v>5.3</v>
      </c>
      <c r="AA2750" s="2">
        <v>39</v>
      </c>
      <c r="AB2750" s="2">
        <v>51.884300000000003</v>
      </c>
      <c r="AC2750" s="2">
        <v>1.27</v>
      </c>
      <c r="AD2750" s="2">
        <v>3.6</v>
      </c>
      <c r="AE2750" s="2">
        <v>35.799999999999997</v>
      </c>
      <c r="AF2750" s="2">
        <v>35.683500000000002</v>
      </c>
      <c r="AG2750" s="2">
        <v>1.32</v>
      </c>
      <c r="AH2750" s="22">
        <v>3.4</v>
      </c>
      <c r="AI2750" s="22">
        <v>38.799999999999997</v>
      </c>
      <c r="AJ2750" s="22">
        <v>53.571100000000001</v>
      </c>
      <c r="AK2750" s="18">
        <v>0.96</v>
      </c>
      <c r="AL2750" s="18">
        <v>3.1</v>
      </c>
      <c r="AM2750" s="18">
        <v>31.1</v>
      </c>
      <c r="AN2750" s="2">
        <v>43.235900000000001</v>
      </c>
      <c r="AO2750" s="2">
        <v>0.23</v>
      </c>
      <c r="AP2750" s="2">
        <v>0.6</v>
      </c>
      <c r="AQ2750" s="2">
        <v>41.9</v>
      </c>
      <c r="AR2750" s="2">
        <v>2.1541000000000001</v>
      </c>
      <c r="AS2750" s="2">
        <v>0.42</v>
      </c>
      <c r="AT2750" s="2">
        <v>4.0999999999999996</v>
      </c>
      <c r="AU2750" s="2">
        <v>10.199999999999999</v>
      </c>
      <c r="AV2750" s="2">
        <v>7.8643999999999998</v>
      </c>
      <c r="AW2750" s="2">
        <v>1.82</v>
      </c>
      <c r="AX2750" s="2">
        <v>3.9</v>
      </c>
      <c r="AY2750" s="2">
        <v>46.2</v>
      </c>
      <c r="AZ2750" s="2">
        <v>44.638800000000003</v>
      </c>
      <c r="BA2750" s="2">
        <v>1.29</v>
      </c>
      <c r="BB2750" s="2">
        <v>3</v>
      </c>
      <c r="BC2750" s="2">
        <v>43</v>
      </c>
      <c r="BD2750" s="2">
        <v>42.1496</v>
      </c>
      <c r="BE2750" s="4"/>
      <c r="BF2750" s="4"/>
    </row>
    <row r="2751" spans="1:58" x14ac:dyDescent="0.2">
      <c r="A2751" s="29">
        <v>2750</v>
      </c>
      <c r="B2751" s="7" t="s">
        <v>126</v>
      </c>
      <c r="C2751" s="3">
        <v>40016</v>
      </c>
      <c r="D2751" s="4" t="s">
        <v>28</v>
      </c>
      <c r="E2751" s="4" t="s">
        <v>163</v>
      </c>
      <c r="F2751" s="5" t="s">
        <v>190</v>
      </c>
      <c r="G2751" s="6">
        <v>0.87638888888888899</v>
      </c>
      <c r="H2751" s="6">
        <v>0.91041666666666676</v>
      </c>
      <c r="I2751" s="85">
        <f t="shared" si="42"/>
        <v>48.999999999999986</v>
      </c>
      <c r="J2751" s="86">
        <f>I2751*Segmentos!$D$7*(AH2751%)*IF(ISNUMBER(AI2751),AI2751%,0)</f>
        <v>107427.59999999998</v>
      </c>
      <c r="K2751" s="86">
        <f>I2751*Segmentos!$D$7*(AL2751%)*IF(ISNUMBER(AM2751),AM2751%,0)</f>
        <v>307621.99999999988</v>
      </c>
      <c r="L2751" s="4"/>
      <c r="M2751" s="2">
        <v>1.08</v>
      </c>
      <c r="N2751" s="2">
        <v>3.2</v>
      </c>
      <c r="O2751" s="2">
        <v>33.299999999999997</v>
      </c>
      <c r="P2751" s="2">
        <v>94.281300000000002</v>
      </c>
      <c r="Q2751" s="2">
        <v>0.17</v>
      </c>
      <c r="R2751" s="2">
        <v>0.5</v>
      </c>
      <c r="S2751" s="2">
        <v>34.700000000000003</v>
      </c>
      <c r="T2751" s="2">
        <v>2.4981</v>
      </c>
      <c r="U2751" s="2">
        <v>0.42</v>
      </c>
      <c r="V2751" s="2">
        <v>1</v>
      </c>
      <c r="W2751" s="2">
        <v>43.3</v>
      </c>
      <c r="X2751" s="2">
        <v>7.7001999999999997</v>
      </c>
      <c r="Y2751" s="2">
        <v>0.88</v>
      </c>
      <c r="Z2751" s="2">
        <v>4.3</v>
      </c>
      <c r="AA2751" s="2">
        <v>20.399999999999999</v>
      </c>
      <c r="AB2751" s="2">
        <v>22.7212</v>
      </c>
      <c r="AC2751" s="2">
        <v>2.14</v>
      </c>
      <c r="AD2751" s="2">
        <v>5.0999999999999996</v>
      </c>
      <c r="AE2751" s="2">
        <v>41.7</v>
      </c>
      <c r="AF2751" s="2">
        <v>61.361800000000002</v>
      </c>
      <c r="AG2751" s="2">
        <v>0.56000000000000005</v>
      </c>
      <c r="AH2751" s="22">
        <v>2.1</v>
      </c>
      <c r="AI2751" s="22">
        <v>26.1</v>
      </c>
      <c r="AJ2751" s="22">
        <v>23.0838</v>
      </c>
      <c r="AK2751" s="18">
        <v>1.55</v>
      </c>
      <c r="AL2751" s="18">
        <v>4.3</v>
      </c>
      <c r="AM2751" s="18">
        <v>36.5</v>
      </c>
      <c r="AN2751" s="2">
        <v>71.197599999999994</v>
      </c>
      <c r="AO2751" s="2">
        <v>0.25</v>
      </c>
      <c r="AP2751" s="2">
        <v>1.3</v>
      </c>
      <c r="AQ2751" s="2">
        <v>19.100000000000001</v>
      </c>
      <c r="AR2751" s="2">
        <v>2.3374999999999999</v>
      </c>
      <c r="AS2751" s="2">
        <v>0.93</v>
      </c>
      <c r="AT2751" s="2">
        <v>1.8</v>
      </c>
      <c r="AU2751" s="2">
        <v>50.1</v>
      </c>
      <c r="AV2751" s="2">
        <v>17.774699999999999</v>
      </c>
      <c r="AW2751" s="2">
        <v>0.5</v>
      </c>
      <c r="AX2751" s="2">
        <v>3.1</v>
      </c>
      <c r="AY2751" s="2">
        <v>15.9</v>
      </c>
      <c r="AZ2751" s="2">
        <v>12.5191</v>
      </c>
      <c r="BA2751" s="2">
        <v>1.85</v>
      </c>
      <c r="BB2751" s="2">
        <v>4.7</v>
      </c>
      <c r="BC2751" s="2">
        <v>39.200000000000003</v>
      </c>
      <c r="BD2751" s="2">
        <v>61.65</v>
      </c>
      <c r="BE2751" s="4"/>
      <c r="BF2751" s="4"/>
    </row>
    <row r="2752" spans="1:58" x14ac:dyDescent="0.2">
      <c r="A2752" s="29">
        <v>2751</v>
      </c>
      <c r="B2752" s="7" t="s">
        <v>23</v>
      </c>
      <c r="C2752" s="3">
        <v>40016</v>
      </c>
      <c r="D2752" s="4" t="s">
        <v>21</v>
      </c>
      <c r="E2752" s="4" t="s">
        <v>170</v>
      </c>
      <c r="F2752" s="5" t="s">
        <v>190</v>
      </c>
      <c r="G2752" s="6">
        <v>0.87430555555555556</v>
      </c>
      <c r="H2752" s="6">
        <v>0.93680555555555556</v>
      </c>
      <c r="I2752" s="85">
        <f t="shared" si="42"/>
        <v>90</v>
      </c>
      <c r="J2752" s="86">
        <f>I2752*Segmentos!$D$7*(AH2752%)*IF(ISNUMBER(AI2752),AI2752%,0)</f>
        <v>153360</v>
      </c>
      <c r="K2752" s="86">
        <f>I2752*Segmentos!$D$7*(AL2752%)*IF(ISNUMBER(AM2752),AM2752%,0)</f>
        <v>342000</v>
      </c>
      <c r="L2752" s="4"/>
      <c r="M2752" s="2">
        <v>0.7</v>
      </c>
      <c r="N2752" s="2">
        <v>3.4</v>
      </c>
      <c r="O2752" s="2">
        <v>20.399999999999999</v>
      </c>
      <c r="P2752" s="2">
        <v>41.7883</v>
      </c>
      <c r="Q2752" s="2">
        <v>0.11</v>
      </c>
      <c r="R2752" s="2">
        <v>0.6</v>
      </c>
      <c r="S2752" s="2">
        <v>19.600000000000001</v>
      </c>
      <c r="T2752" s="2">
        <v>1.1292</v>
      </c>
      <c r="U2752" s="2">
        <v>1.08</v>
      </c>
      <c r="V2752" s="2">
        <v>3.2</v>
      </c>
      <c r="W2752" s="2">
        <v>33.9</v>
      </c>
      <c r="X2752" s="2">
        <v>13.544</v>
      </c>
      <c r="Y2752" s="2">
        <v>0.9</v>
      </c>
      <c r="Z2752" s="2">
        <v>3.4</v>
      </c>
      <c r="AA2752" s="2">
        <v>26.9</v>
      </c>
      <c r="AB2752" s="2">
        <v>15.995200000000001</v>
      </c>
      <c r="AC2752" s="2">
        <v>0.56999999999999995</v>
      </c>
      <c r="AD2752" s="2">
        <v>5.0999999999999996</v>
      </c>
      <c r="AE2752" s="2">
        <v>11.2</v>
      </c>
      <c r="AF2752" s="2">
        <v>11.119899999999999</v>
      </c>
      <c r="AG2752" s="2">
        <v>0.43</v>
      </c>
      <c r="AH2752" s="22">
        <v>3</v>
      </c>
      <c r="AI2752" s="22">
        <v>14.2</v>
      </c>
      <c r="AJ2752" s="22">
        <v>12.264699999999999</v>
      </c>
      <c r="AK2752" s="18">
        <v>0.94</v>
      </c>
      <c r="AL2752" s="18">
        <v>3.8</v>
      </c>
      <c r="AM2752" s="18">
        <v>25</v>
      </c>
      <c r="AN2752" s="2">
        <v>29.523599999999998</v>
      </c>
      <c r="AO2752" s="2">
        <v>0.17</v>
      </c>
      <c r="AP2752" s="2">
        <v>1.3</v>
      </c>
      <c r="AQ2752" s="2">
        <v>13.3</v>
      </c>
      <c r="AR2752" s="2">
        <v>1.1157999999999999</v>
      </c>
      <c r="AS2752" s="2">
        <v>0.5</v>
      </c>
      <c r="AT2752" s="2">
        <v>2</v>
      </c>
      <c r="AU2752" s="2">
        <v>24.4</v>
      </c>
      <c r="AV2752" s="2">
        <v>6.5401999999999996</v>
      </c>
      <c r="AW2752" s="2">
        <v>0.91</v>
      </c>
      <c r="AX2752" s="2">
        <v>3.3</v>
      </c>
      <c r="AY2752" s="2">
        <v>27.8</v>
      </c>
      <c r="AZ2752" s="2">
        <v>15.714499999999999</v>
      </c>
      <c r="BA2752" s="2">
        <v>0.8</v>
      </c>
      <c r="BB2752" s="2">
        <v>4.9000000000000004</v>
      </c>
      <c r="BC2752" s="2">
        <v>16.399999999999999</v>
      </c>
      <c r="BD2752" s="2">
        <v>18.417899999999999</v>
      </c>
      <c r="BE2752" s="4"/>
      <c r="BF2752" s="4"/>
    </row>
    <row r="2753" spans="1:58" x14ac:dyDescent="0.2">
      <c r="A2753" s="29">
        <v>2752</v>
      </c>
      <c r="B2753" s="7" t="s">
        <v>25</v>
      </c>
      <c r="C2753" s="3">
        <v>40016</v>
      </c>
      <c r="D2753" s="4" t="s">
        <v>21</v>
      </c>
      <c r="E2753" s="4" t="s">
        <v>171</v>
      </c>
      <c r="F2753" s="5" t="s">
        <v>190</v>
      </c>
      <c r="G2753" s="6">
        <v>0.87361111111111101</v>
      </c>
      <c r="H2753" s="6">
        <v>0.87430555555555556</v>
      </c>
      <c r="I2753" s="85">
        <f t="shared" si="42"/>
        <v>1.0000000000001563</v>
      </c>
      <c r="J2753" s="86">
        <f>I2753*Segmentos!$D$7*(AH2753%)*IF(ISNUMBER(AI2753),AI2753%,0)</f>
        <v>3600.000000000563</v>
      </c>
      <c r="K2753" s="86">
        <f>I2753*Segmentos!$D$7*(AL2753%)*IF(ISNUMBER(AM2753),AM2753%,0)</f>
        <v>4000.0000000006253</v>
      </c>
      <c r="L2753" s="4"/>
      <c r="M2753" s="2">
        <v>0.93</v>
      </c>
      <c r="N2753" s="2">
        <v>0.9</v>
      </c>
      <c r="O2753" s="2">
        <v>100</v>
      </c>
      <c r="P2753" s="2">
        <v>81.637900000000002</v>
      </c>
      <c r="Q2753" s="2">
        <v>0</v>
      </c>
      <c r="R2753" s="2">
        <v>0</v>
      </c>
      <c r="S2753" s="8" t="s">
        <v>577</v>
      </c>
      <c r="T2753" s="2">
        <v>0</v>
      </c>
      <c r="U2753" s="2">
        <v>0.67</v>
      </c>
      <c r="V2753" s="2">
        <v>0.7</v>
      </c>
      <c r="W2753" s="2">
        <v>100</v>
      </c>
      <c r="X2753" s="2">
        <v>12.276199999999999</v>
      </c>
      <c r="Y2753" s="2">
        <v>0.18</v>
      </c>
      <c r="Z2753" s="2">
        <v>0.2</v>
      </c>
      <c r="AA2753" s="2">
        <v>100</v>
      </c>
      <c r="AB2753" s="2">
        <v>4.6104000000000003</v>
      </c>
      <c r="AC2753" s="2">
        <v>2.2400000000000002</v>
      </c>
      <c r="AD2753" s="2">
        <v>2.2000000000000002</v>
      </c>
      <c r="AE2753" s="2">
        <v>100</v>
      </c>
      <c r="AF2753" s="2">
        <v>64.751199999999997</v>
      </c>
      <c r="AG2753" s="2">
        <v>0.87</v>
      </c>
      <c r="AH2753" s="22">
        <v>0.9</v>
      </c>
      <c r="AI2753" s="22">
        <v>100</v>
      </c>
      <c r="AJ2753" s="22">
        <v>36.470300000000002</v>
      </c>
      <c r="AK2753" s="18">
        <v>0.98</v>
      </c>
      <c r="AL2753" s="18">
        <v>1</v>
      </c>
      <c r="AM2753" s="18">
        <v>100</v>
      </c>
      <c r="AN2753" s="2">
        <v>45.1676</v>
      </c>
      <c r="AO2753" s="2">
        <v>1.24</v>
      </c>
      <c r="AP2753" s="2">
        <v>1.2</v>
      </c>
      <c r="AQ2753" s="2">
        <v>100</v>
      </c>
      <c r="AR2753" s="2">
        <v>11.9009</v>
      </c>
      <c r="AS2753" s="2">
        <v>0.6</v>
      </c>
      <c r="AT2753" s="2">
        <v>0.6</v>
      </c>
      <c r="AU2753" s="2">
        <v>100</v>
      </c>
      <c r="AV2753" s="2">
        <v>11.711499999999999</v>
      </c>
      <c r="AW2753" s="2">
        <v>0.71</v>
      </c>
      <c r="AX2753" s="2">
        <v>0.7</v>
      </c>
      <c r="AY2753" s="2">
        <v>100</v>
      </c>
      <c r="AZ2753" s="2">
        <v>17.917899999999999</v>
      </c>
      <c r="BA2753" s="2">
        <v>1.19</v>
      </c>
      <c r="BB2753" s="2">
        <v>1.2</v>
      </c>
      <c r="BC2753" s="2">
        <v>100</v>
      </c>
      <c r="BD2753" s="2">
        <v>40.107500000000002</v>
      </c>
      <c r="BE2753" s="4"/>
      <c r="BF2753" s="4"/>
    </row>
    <row r="2754" spans="1:58" x14ac:dyDescent="0.2">
      <c r="A2754" s="29">
        <v>2753</v>
      </c>
      <c r="B2754" s="7" t="s">
        <v>32</v>
      </c>
      <c r="C2754" s="3">
        <v>40016</v>
      </c>
      <c r="D2754" s="4" t="s">
        <v>28</v>
      </c>
      <c r="E2754" s="4" t="s">
        <v>164</v>
      </c>
      <c r="F2754" s="5" t="s">
        <v>190</v>
      </c>
      <c r="G2754" s="6">
        <v>0.91388888888888886</v>
      </c>
      <c r="H2754" s="6">
        <v>0.91666666666666663</v>
      </c>
      <c r="I2754" s="85">
        <f t="shared" si="42"/>
        <v>3.9999999999999858</v>
      </c>
      <c r="J2754" s="86">
        <f>I2754*Segmentos!$D$7*(AH2754%)*IF(ISNUMBER(AI2754),AI2754%,0)</f>
        <v>5103.9999999999818</v>
      </c>
      <c r="K2754" s="86">
        <f>I2754*Segmentos!$D$7*(AL2754%)*IF(ISNUMBER(AM2754),AM2754%,0)</f>
        <v>8265.5999999999713</v>
      </c>
      <c r="L2754" s="4"/>
      <c r="M2754" s="2">
        <v>0.4</v>
      </c>
      <c r="N2754" s="2">
        <v>0.7</v>
      </c>
      <c r="O2754" s="2">
        <v>59.5</v>
      </c>
      <c r="P2754" s="2">
        <v>97.669799999999995</v>
      </c>
      <c r="Q2754" s="2">
        <v>0</v>
      </c>
      <c r="R2754" s="2">
        <v>0</v>
      </c>
      <c r="S2754" s="8" t="s">
        <v>577</v>
      </c>
      <c r="T2754" s="2">
        <v>0</v>
      </c>
      <c r="U2754" s="2">
        <v>0.15</v>
      </c>
      <c r="V2754" s="2">
        <v>0.2</v>
      </c>
      <c r="W2754" s="2">
        <v>75</v>
      </c>
      <c r="X2754" s="2">
        <v>7.6243999999999996</v>
      </c>
      <c r="Y2754" s="2">
        <v>0.78</v>
      </c>
      <c r="Z2754" s="2">
        <v>1.6</v>
      </c>
      <c r="AA2754" s="2">
        <v>47.5</v>
      </c>
      <c r="AB2754" s="2">
        <v>56.413600000000002</v>
      </c>
      <c r="AC2754" s="2">
        <v>0.42</v>
      </c>
      <c r="AD2754" s="2">
        <v>0.4</v>
      </c>
      <c r="AE2754" s="2">
        <v>95.3</v>
      </c>
      <c r="AF2754" s="2">
        <v>33.631799999999998</v>
      </c>
      <c r="AG2754" s="2">
        <v>0.3</v>
      </c>
      <c r="AH2754" s="22">
        <v>0.5</v>
      </c>
      <c r="AI2754" s="22">
        <v>63.8</v>
      </c>
      <c r="AJ2754" s="22">
        <v>34.392000000000003</v>
      </c>
      <c r="AK2754" s="18">
        <v>0.49</v>
      </c>
      <c r="AL2754" s="18">
        <v>0.9</v>
      </c>
      <c r="AM2754" s="18">
        <v>57.4</v>
      </c>
      <c r="AN2754" s="2">
        <v>63.277700000000003</v>
      </c>
      <c r="AO2754" s="2">
        <v>0.48</v>
      </c>
      <c r="AP2754" s="2">
        <v>0.6</v>
      </c>
      <c r="AQ2754" s="2">
        <v>75.2</v>
      </c>
      <c r="AR2754" s="2">
        <v>12.7164</v>
      </c>
      <c r="AS2754" s="2">
        <v>0.47</v>
      </c>
      <c r="AT2754" s="2">
        <v>0.7</v>
      </c>
      <c r="AU2754" s="2">
        <v>66.8</v>
      </c>
      <c r="AV2754" s="2">
        <v>25.383900000000001</v>
      </c>
      <c r="AW2754" s="2">
        <v>0.04</v>
      </c>
      <c r="AX2754" s="2">
        <v>0.2</v>
      </c>
      <c r="AY2754" s="2">
        <v>25</v>
      </c>
      <c r="AZ2754" s="2">
        <v>3.1259999999999999</v>
      </c>
      <c r="BA2754" s="2">
        <v>0.6</v>
      </c>
      <c r="BB2754" s="2">
        <v>1</v>
      </c>
      <c r="BC2754" s="2">
        <v>58.4</v>
      </c>
      <c r="BD2754" s="2">
        <v>56.443399999999997</v>
      </c>
      <c r="BE2754" s="4"/>
      <c r="BF2754" s="4"/>
    </row>
    <row r="2755" spans="1:58" x14ac:dyDescent="0.2">
      <c r="A2755" s="29">
        <v>2754</v>
      </c>
      <c r="B2755" s="7" t="s">
        <v>19</v>
      </c>
      <c r="C2755" s="3">
        <v>40016</v>
      </c>
      <c r="D2755" s="4" t="s">
        <v>17</v>
      </c>
      <c r="E2755" s="4" t="s">
        <v>166</v>
      </c>
      <c r="F2755" s="5" t="s">
        <v>190</v>
      </c>
      <c r="G2755" s="6">
        <v>0.91527777777777775</v>
      </c>
      <c r="H2755" s="6">
        <v>0.91666666666666663</v>
      </c>
      <c r="I2755" s="85">
        <f t="shared" ref="I2755:I2818" si="43">IF(H2755&gt;=G2755,(H2755-G2755)*24*60,("24:00:00"-G2755+H2755)*24*60)</f>
        <v>1.9999999999999929</v>
      </c>
      <c r="J2755" s="86">
        <f>I2755*Segmentos!$D$7*(AH2755%)*IF(ISNUMBER(AI2755),AI2755%,0)</f>
        <v>0</v>
      </c>
      <c r="K2755" s="86">
        <f>I2755*Segmentos!$D$7*(AL2755%)*IF(ISNUMBER(AM2755),AM2755%,0)</f>
        <v>2399.9999999999918</v>
      </c>
      <c r="L2755" s="4"/>
      <c r="M2755" s="2">
        <v>0.14000000000000001</v>
      </c>
      <c r="N2755" s="2">
        <v>0.1</v>
      </c>
      <c r="O2755" s="2">
        <v>100</v>
      </c>
      <c r="P2755" s="2">
        <v>100</v>
      </c>
      <c r="Q2755" s="2">
        <v>0</v>
      </c>
      <c r="R2755" s="2">
        <v>0</v>
      </c>
      <c r="S2755" s="8" t="s">
        <v>577</v>
      </c>
      <c r="T2755" s="2">
        <v>0</v>
      </c>
      <c r="U2755" s="2">
        <v>0.36</v>
      </c>
      <c r="V2755" s="2">
        <v>0.4</v>
      </c>
      <c r="W2755" s="2">
        <v>100</v>
      </c>
      <c r="X2755" s="2">
        <v>55.153300000000002</v>
      </c>
      <c r="Y2755" s="2">
        <v>0</v>
      </c>
      <c r="Z2755" s="2">
        <v>0</v>
      </c>
      <c r="AA2755" s="8" t="s">
        <v>577</v>
      </c>
      <c r="AB2755" s="2">
        <v>0</v>
      </c>
      <c r="AC2755" s="2">
        <v>0.19</v>
      </c>
      <c r="AD2755" s="2">
        <v>0.2</v>
      </c>
      <c r="AE2755" s="2">
        <v>100</v>
      </c>
      <c r="AF2755" s="2">
        <v>44.846699999999998</v>
      </c>
      <c r="AG2755" s="2">
        <v>0</v>
      </c>
      <c r="AH2755" s="22">
        <v>0</v>
      </c>
      <c r="AI2755" s="23" t="s">
        <v>577</v>
      </c>
      <c r="AJ2755" s="22">
        <v>0</v>
      </c>
      <c r="AK2755" s="18">
        <v>0.26</v>
      </c>
      <c r="AL2755" s="18">
        <v>0.3</v>
      </c>
      <c r="AM2755" s="18">
        <v>100</v>
      </c>
      <c r="AN2755" s="2">
        <v>100</v>
      </c>
      <c r="AO2755" s="2">
        <v>0</v>
      </c>
      <c r="AP2755" s="2">
        <v>0</v>
      </c>
      <c r="AQ2755" s="8" t="s">
        <v>577</v>
      </c>
      <c r="AR2755" s="2">
        <v>0</v>
      </c>
      <c r="AS2755" s="2">
        <v>0.62</v>
      </c>
      <c r="AT2755" s="2">
        <v>0.6</v>
      </c>
      <c r="AU2755" s="2">
        <v>100</v>
      </c>
      <c r="AV2755" s="2">
        <v>100</v>
      </c>
      <c r="AW2755" s="2">
        <v>0</v>
      </c>
      <c r="AX2755" s="2">
        <v>0</v>
      </c>
      <c r="AY2755" s="8" t="s">
        <v>577</v>
      </c>
      <c r="AZ2755" s="2">
        <v>0</v>
      </c>
      <c r="BA2755" s="2">
        <v>0</v>
      </c>
      <c r="BB2755" s="2">
        <v>0</v>
      </c>
      <c r="BC2755" s="8" t="s">
        <v>577</v>
      </c>
      <c r="BD2755" s="2">
        <v>0</v>
      </c>
      <c r="BE2755" s="4"/>
      <c r="BF2755" s="4"/>
    </row>
    <row r="2756" spans="1:58" x14ac:dyDescent="0.2">
      <c r="A2756" s="29">
        <v>2755</v>
      </c>
      <c r="B2756" s="7" t="s">
        <v>2</v>
      </c>
      <c r="C2756" s="3">
        <v>40016</v>
      </c>
      <c r="D2756" s="4" t="s">
        <v>0</v>
      </c>
      <c r="E2756" s="4" t="s">
        <v>164</v>
      </c>
      <c r="F2756" s="5" t="s">
        <v>190</v>
      </c>
      <c r="G2756" s="6">
        <v>0.87291666666666667</v>
      </c>
      <c r="H2756" s="6">
        <v>0.91319444444444453</v>
      </c>
      <c r="I2756" s="85">
        <f t="shared" si="43"/>
        <v>58.000000000000114</v>
      </c>
      <c r="J2756" s="86">
        <f>I2756*Segmentos!$D$7*(AH2756%)*IF(ISNUMBER(AI2756),AI2756%,0)</f>
        <v>850976.00000000175</v>
      </c>
      <c r="K2756" s="86">
        <f>I2756*Segmentos!$D$7*(AL2756%)*IF(ISNUMBER(AM2756),AM2756%,0)</f>
        <v>1252452.0000000023</v>
      </c>
      <c r="L2756" s="4"/>
      <c r="M2756" s="2">
        <v>4.57</v>
      </c>
      <c r="N2756" s="2">
        <v>15.9</v>
      </c>
      <c r="O2756" s="2">
        <v>28.7</v>
      </c>
      <c r="P2756" s="2">
        <v>90.238399999999999</v>
      </c>
      <c r="Q2756" s="2">
        <v>3.12</v>
      </c>
      <c r="R2756" s="2">
        <v>10.5</v>
      </c>
      <c r="S2756" s="2">
        <v>29.7</v>
      </c>
      <c r="T2756" s="2">
        <v>10.278700000000001</v>
      </c>
      <c r="U2756" s="2">
        <v>3.18</v>
      </c>
      <c r="V2756" s="2">
        <v>12.4</v>
      </c>
      <c r="W2756" s="2">
        <v>25.6</v>
      </c>
      <c r="X2756" s="2">
        <v>13.191700000000001</v>
      </c>
      <c r="Y2756" s="2">
        <v>4.51</v>
      </c>
      <c r="Z2756" s="2">
        <v>20.100000000000001</v>
      </c>
      <c r="AA2756" s="2">
        <v>22.5</v>
      </c>
      <c r="AB2756" s="2">
        <v>26.311900000000001</v>
      </c>
      <c r="AC2756" s="2">
        <v>6.23</v>
      </c>
      <c r="AD2756" s="2">
        <v>17.2</v>
      </c>
      <c r="AE2756" s="2">
        <v>36.299999999999997</v>
      </c>
      <c r="AF2756" s="2">
        <v>40.456000000000003</v>
      </c>
      <c r="AG2756" s="2">
        <v>3.67</v>
      </c>
      <c r="AH2756" s="22">
        <v>14</v>
      </c>
      <c r="AI2756" s="22">
        <v>26.2</v>
      </c>
      <c r="AJ2756" s="22">
        <v>34.378900000000002</v>
      </c>
      <c r="AK2756" s="18">
        <v>5.38</v>
      </c>
      <c r="AL2756" s="18">
        <v>17.7</v>
      </c>
      <c r="AM2756" s="18">
        <v>30.5</v>
      </c>
      <c r="AN2756" s="2">
        <v>55.859499999999997</v>
      </c>
      <c r="AO2756" s="2">
        <v>5.2</v>
      </c>
      <c r="AP2756" s="2">
        <v>14.3</v>
      </c>
      <c r="AQ2756" s="2">
        <v>36.4</v>
      </c>
      <c r="AR2756" s="2">
        <v>11.2216</v>
      </c>
      <c r="AS2756" s="2">
        <v>4.6500000000000004</v>
      </c>
      <c r="AT2756" s="2">
        <v>15.7</v>
      </c>
      <c r="AU2756" s="2">
        <v>29.6</v>
      </c>
      <c r="AV2756" s="2">
        <v>20.256399999999999</v>
      </c>
      <c r="AW2756" s="2">
        <v>5.69</v>
      </c>
      <c r="AX2756" s="2">
        <v>17.100000000000001</v>
      </c>
      <c r="AY2756" s="2">
        <v>33.200000000000003</v>
      </c>
      <c r="AZ2756" s="2">
        <v>32.343899999999998</v>
      </c>
      <c r="BA2756" s="2">
        <v>3.49</v>
      </c>
      <c r="BB2756" s="2">
        <v>15.6</v>
      </c>
      <c r="BC2756" s="2">
        <v>22.4</v>
      </c>
      <c r="BD2756" s="2">
        <v>26.416499999999999</v>
      </c>
      <c r="BE2756" s="4"/>
      <c r="BF2756" s="4"/>
    </row>
    <row r="2757" spans="1:58" x14ac:dyDescent="0.2">
      <c r="A2757" s="29">
        <v>2756</v>
      </c>
      <c r="B2757" s="7" t="s">
        <v>16</v>
      </c>
      <c r="C2757" s="3">
        <v>40016</v>
      </c>
      <c r="D2757" s="4" t="s">
        <v>13</v>
      </c>
      <c r="E2757" s="4" t="s">
        <v>166</v>
      </c>
      <c r="F2757" s="5" t="s">
        <v>190</v>
      </c>
      <c r="G2757" s="6">
        <v>0.91388888888888886</v>
      </c>
      <c r="H2757" s="6">
        <v>0.91736111111111107</v>
      </c>
      <c r="I2757" s="85">
        <f t="shared" si="43"/>
        <v>4.9999999999999822</v>
      </c>
      <c r="J2757" s="86">
        <f>I2757*Segmentos!$D$7*(AH2757%)*IF(ISNUMBER(AI2757),AI2757%,0)</f>
        <v>227975.99999999919</v>
      </c>
      <c r="K2757" s="86">
        <f>I2757*Segmentos!$D$7*(AL2757%)*IF(ISNUMBER(AM2757),AM2757%,0)</f>
        <v>288909.99999999895</v>
      </c>
      <c r="L2757" s="4"/>
      <c r="M2757" s="2">
        <v>13.02</v>
      </c>
      <c r="N2757" s="2">
        <v>15.7</v>
      </c>
      <c r="O2757" s="2">
        <v>83.1</v>
      </c>
      <c r="P2757" s="2">
        <v>88.452699999999993</v>
      </c>
      <c r="Q2757" s="2">
        <v>5.78</v>
      </c>
      <c r="R2757" s="2">
        <v>8</v>
      </c>
      <c r="S2757" s="2">
        <v>72.2</v>
      </c>
      <c r="T2757" s="2">
        <v>6.5575000000000001</v>
      </c>
      <c r="U2757" s="2">
        <v>10.44</v>
      </c>
      <c r="V2757" s="2">
        <v>13.5</v>
      </c>
      <c r="W2757" s="2">
        <v>77.400000000000006</v>
      </c>
      <c r="X2757" s="2">
        <v>14.8803</v>
      </c>
      <c r="Y2757" s="2">
        <v>14.34</v>
      </c>
      <c r="Z2757" s="2">
        <v>17.600000000000001</v>
      </c>
      <c r="AA2757" s="2">
        <v>81.599999999999994</v>
      </c>
      <c r="AB2757" s="2">
        <v>28.777100000000001</v>
      </c>
      <c r="AC2757" s="2">
        <v>17.14</v>
      </c>
      <c r="AD2757" s="2">
        <v>19.2</v>
      </c>
      <c r="AE2757" s="2">
        <v>89.2</v>
      </c>
      <c r="AF2757" s="2">
        <v>38.2378</v>
      </c>
      <c r="AG2757" s="2">
        <v>11.43</v>
      </c>
      <c r="AH2757" s="22">
        <v>13.8</v>
      </c>
      <c r="AI2757" s="22">
        <v>82.6</v>
      </c>
      <c r="AJ2757" s="22">
        <v>36.854799999999997</v>
      </c>
      <c r="AK2757" s="18">
        <v>14.45</v>
      </c>
      <c r="AL2757" s="18">
        <v>17.3</v>
      </c>
      <c r="AM2757" s="18">
        <v>83.5</v>
      </c>
      <c r="AN2757" s="2">
        <v>51.597900000000003</v>
      </c>
      <c r="AO2757" s="2">
        <v>11.9</v>
      </c>
      <c r="AP2757" s="2">
        <v>14.3</v>
      </c>
      <c r="AQ2757" s="2">
        <v>83</v>
      </c>
      <c r="AR2757" s="2">
        <v>8.8392999999999997</v>
      </c>
      <c r="AS2757" s="2">
        <v>7.94</v>
      </c>
      <c r="AT2757" s="2">
        <v>10.1</v>
      </c>
      <c r="AU2757" s="2">
        <v>78.599999999999994</v>
      </c>
      <c r="AV2757" s="2">
        <v>11.8908</v>
      </c>
      <c r="AW2757" s="2">
        <v>11.36</v>
      </c>
      <c r="AX2757" s="2">
        <v>14.4</v>
      </c>
      <c r="AY2757" s="2">
        <v>79.099999999999994</v>
      </c>
      <c r="AZ2757" s="2">
        <v>22.198699999999999</v>
      </c>
      <c r="BA2757" s="2">
        <v>17.489999999999998</v>
      </c>
      <c r="BB2757" s="2">
        <v>20.2</v>
      </c>
      <c r="BC2757" s="2">
        <v>86.5</v>
      </c>
      <c r="BD2757" s="2">
        <v>45.523899999999998</v>
      </c>
      <c r="BE2757" s="4"/>
      <c r="BF2757" s="4"/>
    </row>
    <row r="2758" spans="1:58" x14ac:dyDescent="0.2">
      <c r="A2758" s="29">
        <v>2757</v>
      </c>
      <c r="B2758" s="7" t="s">
        <v>22</v>
      </c>
      <c r="C2758" s="3">
        <v>40016</v>
      </c>
      <c r="D2758" s="4" t="s">
        <v>21</v>
      </c>
      <c r="E2758" s="4" t="s">
        <v>164</v>
      </c>
      <c r="F2758" s="5" t="s">
        <v>190</v>
      </c>
      <c r="G2758" s="6">
        <v>0.83125000000000004</v>
      </c>
      <c r="H2758" s="6">
        <v>0.87291666666666667</v>
      </c>
      <c r="I2758" s="85">
        <f t="shared" si="43"/>
        <v>59.999999999999943</v>
      </c>
      <c r="J2758" s="86">
        <f>I2758*Segmentos!$D$7*(AH2758%)*IF(ISNUMBER(AI2758),AI2758%,0)</f>
        <v>409583.99999999965</v>
      </c>
      <c r="K2758" s="86">
        <f>I2758*Segmentos!$D$7*(AL2758%)*IF(ISNUMBER(AM2758),AM2758%,0)</f>
        <v>428399.99999999959</v>
      </c>
      <c r="L2758" s="4"/>
      <c r="M2758" s="2">
        <v>1.75</v>
      </c>
      <c r="N2758" s="2">
        <v>5.2</v>
      </c>
      <c r="O2758" s="2">
        <v>33.6</v>
      </c>
      <c r="P2758" s="2">
        <v>96.34</v>
      </c>
      <c r="Q2758" s="2">
        <v>0</v>
      </c>
      <c r="R2758" s="2">
        <v>0</v>
      </c>
      <c r="S2758" s="8" t="s">
        <v>577</v>
      </c>
      <c r="T2758" s="2">
        <v>0</v>
      </c>
      <c r="U2758" s="2">
        <v>0.63</v>
      </c>
      <c r="V2758" s="2">
        <v>3</v>
      </c>
      <c r="W2758" s="2">
        <v>20.8</v>
      </c>
      <c r="X2758" s="2">
        <v>7.2533000000000003</v>
      </c>
      <c r="Y2758" s="2">
        <v>0.98</v>
      </c>
      <c r="Z2758" s="2">
        <v>4.3</v>
      </c>
      <c r="AA2758" s="2">
        <v>23.1</v>
      </c>
      <c r="AB2758" s="2">
        <v>15.9876</v>
      </c>
      <c r="AC2758" s="2">
        <v>4.05</v>
      </c>
      <c r="AD2758" s="2">
        <v>10.1</v>
      </c>
      <c r="AE2758" s="2">
        <v>40</v>
      </c>
      <c r="AF2758" s="2">
        <v>73.099100000000007</v>
      </c>
      <c r="AG2758" s="2">
        <v>1.7</v>
      </c>
      <c r="AH2758" s="22">
        <v>5.3</v>
      </c>
      <c r="AI2758" s="22">
        <v>32.200000000000003</v>
      </c>
      <c r="AJ2758" s="22">
        <v>44.484699999999997</v>
      </c>
      <c r="AK2758" s="18">
        <v>1.79</v>
      </c>
      <c r="AL2758" s="18">
        <v>5.0999999999999996</v>
      </c>
      <c r="AM2758" s="18">
        <v>35</v>
      </c>
      <c r="AN2758" s="2">
        <v>51.8553</v>
      </c>
      <c r="AO2758" s="2">
        <v>1.41</v>
      </c>
      <c r="AP2758" s="2">
        <v>4.5999999999999996</v>
      </c>
      <c r="AQ2758" s="2">
        <v>30.9</v>
      </c>
      <c r="AR2758" s="2">
        <v>8.4983000000000004</v>
      </c>
      <c r="AS2758" s="2">
        <v>1.07</v>
      </c>
      <c r="AT2758" s="2">
        <v>3.1</v>
      </c>
      <c r="AU2758" s="2">
        <v>34.799999999999997</v>
      </c>
      <c r="AV2758" s="2">
        <v>12.9931</v>
      </c>
      <c r="AW2758" s="2">
        <v>2.04</v>
      </c>
      <c r="AX2758" s="2">
        <v>5.4</v>
      </c>
      <c r="AY2758" s="2">
        <v>37.799999999999997</v>
      </c>
      <c r="AZ2758" s="2">
        <v>32.239199999999997</v>
      </c>
      <c r="BA2758" s="2">
        <v>2.02</v>
      </c>
      <c r="BB2758" s="2">
        <v>6.5</v>
      </c>
      <c r="BC2758" s="2">
        <v>31.3</v>
      </c>
      <c r="BD2758" s="2">
        <v>42.609400000000001</v>
      </c>
      <c r="BE2758" s="4"/>
      <c r="BF2758" s="4"/>
    </row>
    <row r="2759" spans="1:58" x14ac:dyDescent="0.2">
      <c r="A2759" s="29">
        <v>2758</v>
      </c>
      <c r="B2759" s="7" t="s">
        <v>4</v>
      </c>
      <c r="C2759" s="3">
        <v>40016</v>
      </c>
      <c r="D2759" s="4" t="s">
        <v>3</v>
      </c>
      <c r="E2759" s="4" t="s">
        <v>165</v>
      </c>
      <c r="F2759" s="5" t="s">
        <v>190</v>
      </c>
      <c r="G2759" s="6">
        <v>0.78194444444444444</v>
      </c>
      <c r="H2759" s="6">
        <v>0.87430555555555556</v>
      </c>
      <c r="I2759" s="85">
        <f t="shared" si="43"/>
        <v>133</v>
      </c>
      <c r="J2759" s="86">
        <f>I2759*Segmentos!$D$7*(AH2759%)*IF(ISNUMBER(AI2759),AI2759%,0)</f>
        <v>1624994</v>
      </c>
      <c r="K2759" s="86">
        <f>I2759*Segmentos!$D$7*(AL2759%)*IF(ISNUMBER(AM2759),AM2759%,0)</f>
        <v>2433687.2000000007</v>
      </c>
      <c r="L2759" s="4"/>
      <c r="M2759" s="2">
        <v>3.86</v>
      </c>
      <c r="N2759" s="2">
        <v>16.399999999999999</v>
      </c>
      <c r="O2759" s="2">
        <v>23.5</v>
      </c>
      <c r="P2759" s="2">
        <v>74.748599999999996</v>
      </c>
      <c r="Q2759" s="2">
        <v>3.13</v>
      </c>
      <c r="R2759" s="2">
        <v>14.8</v>
      </c>
      <c r="S2759" s="2">
        <v>21.2</v>
      </c>
      <c r="T2759" s="2">
        <v>10.124000000000001</v>
      </c>
      <c r="U2759" s="2">
        <v>5.83</v>
      </c>
      <c r="V2759" s="2">
        <v>20.2</v>
      </c>
      <c r="W2759" s="2">
        <v>28.9</v>
      </c>
      <c r="X2759" s="2">
        <v>23.68</v>
      </c>
      <c r="Y2759" s="2">
        <v>3.32</v>
      </c>
      <c r="Z2759" s="2">
        <v>17.399999999999999</v>
      </c>
      <c r="AA2759" s="2">
        <v>19.100000000000001</v>
      </c>
      <c r="AB2759" s="2">
        <v>18.9788</v>
      </c>
      <c r="AC2759" s="2">
        <v>3.45</v>
      </c>
      <c r="AD2759" s="2">
        <v>14</v>
      </c>
      <c r="AE2759" s="2">
        <v>24.6</v>
      </c>
      <c r="AF2759" s="2">
        <v>21.965800000000002</v>
      </c>
      <c r="AG2759" s="2">
        <v>3.04</v>
      </c>
      <c r="AH2759" s="22">
        <v>14.9</v>
      </c>
      <c r="AI2759" s="22">
        <v>20.5</v>
      </c>
      <c r="AJ2759" s="22">
        <v>27.966000000000001</v>
      </c>
      <c r="AK2759" s="18">
        <v>4.59</v>
      </c>
      <c r="AL2759" s="18">
        <v>17.8</v>
      </c>
      <c r="AM2759" s="18">
        <v>25.7</v>
      </c>
      <c r="AN2759" s="2">
        <v>46.782600000000002</v>
      </c>
      <c r="AO2759" s="2">
        <v>1.86</v>
      </c>
      <c r="AP2759" s="2">
        <v>10.9</v>
      </c>
      <c r="AQ2759" s="2">
        <v>17.100000000000001</v>
      </c>
      <c r="AR2759" s="2">
        <v>3.9297</v>
      </c>
      <c r="AS2759" s="2">
        <v>2.11</v>
      </c>
      <c r="AT2759" s="2">
        <v>11.8</v>
      </c>
      <c r="AU2759" s="2">
        <v>18</v>
      </c>
      <c r="AV2759" s="2">
        <v>9.0245999999999995</v>
      </c>
      <c r="AW2759" s="2">
        <v>4.96</v>
      </c>
      <c r="AX2759" s="2">
        <v>18.399999999999999</v>
      </c>
      <c r="AY2759" s="2">
        <v>27</v>
      </c>
      <c r="AZ2759" s="2">
        <v>27.650600000000001</v>
      </c>
      <c r="BA2759" s="2">
        <v>4.5999999999999996</v>
      </c>
      <c r="BB2759" s="2">
        <v>19.2</v>
      </c>
      <c r="BC2759" s="2">
        <v>23.9</v>
      </c>
      <c r="BD2759" s="2">
        <v>34.143700000000003</v>
      </c>
      <c r="BE2759" s="4"/>
      <c r="BF2759" s="4"/>
    </row>
    <row r="2760" spans="1:58" x14ac:dyDescent="0.2">
      <c r="A2760" s="29">
        <v>2759</v>
      </c>
      <c r="B2760" s="7" t="s">
        <v>15</v>
      </c>
      <c r="C2760" s="3">
        <v>40017</v>
      </c>
      <c r="D2760" s="4" t="s">
        <v>13</v>
      </c>
      <c r="E2760" s="4" t="s">
        <v>164</v>
      </c>
      <c r="F2760" s="5" t="s">
        <v>191</v>
      </c>
      <c r="G2760" s="6">
        <v>0.875</v>
      </c>
      <c r="H2760" s="6">
        <v>0.91388888888888886</v>
      </c>
      <c r="I2760" s="85">
        <f t="shared" si="43"/>
        <v>55.999999999999957</v>
      </c>
      <c r="J2760" s="86">
        <f>I2760*Segmentos!$D$7*(AH2760%)*IF(ISNUMBER(AI2760),AI2760%,0)</f>
        <v>1842534.3999999983</v>
      </c>
      <c r="K2760" s="86">
        <f>I2760*Segmentos!$D$7*(AL2760%)*IF(ISNUMBER(AM2760),AM2760%,0)</f>
        <v>2363759.9999999981</v>
      </c>
      <c r="L2760" s="4"/>
      <c r="M2760" s="2">
        <v>9.4499999999999993</v>
      </c>
      <c r="N2760" s="2">
        <v>21</v>
      </c>
      <c r="O2760" s="2">
        <v>44.9</v>
      </c>
      <c r="P2760" s="2">
        <v>86.947800000000001</v>
      </c>
      <c r="Q2760" s="2">
        <v>4.03</v>
      </c>
      <c r="R2760" s="2">
        <v>11.8</v>
      </c>
      <c r="S2760" s="2">
        <v>34.299999999999997</v>
      </c>
      <c r="T2760" s="2">
        <v>6.1921999999999997</v>
      </c>
      <c r="U2760" s="2">
        <v>7.29</v>
      </c>
      <c r="V2760" s="2">
        <v>19.100000000000001</v>
      </c>
      <c r="W2760" s="2">
        <v>38.200000000000003</v>
      </c>
      <c r="X2760" s="2">
        <v>14.0732</v>
      </c>
      <c r="Y2760" s="2">
        <v>8.32</v>
      </c>
      <c r="Z2760" s="2">
        <v>21.1</v>
      </c>
      <c r="AA2760" s="2">
        <v>39.4</v>
      </c>
      <c r="AB2760" s="2">
        <v>22.6</v>
      </c>
      <c r="AC2760" s="2">
        <v>14.59</v>
      </c>
      <c r="AD2760" s="2">
        <v>26.9</v>
      </c>
      <c r="AE2760" s="2">
        <v>54.3</v>
      </c>
      <c r="AF2760" s="2">
        <v>44.082299999999996</v>
      </c>
      <c r="AG2760" s="2">
        <v>8.23</v>
      </c>
      <c r="AH2760" s="22">
        <v>19.399999999999999</v>
      </c>
      <c r="AI2760" s="22">
        <v>42.4</v>
      </c>
      <c r="AJ2760" s="22">
        <v>35.921399999999998</v>
      </c>
      <c r="AK2760" s="18">
        <v>10.55</v>
      </c>
      <c r="AL2760" s="18">
        <v>22.5</v>
      </c>
      <c r="AM2760" s="18">
        <v>46.9</v>
      </c>
      <c r="AN2760" s="2">
        <v>51.026499999999999</v>
      </c>
      <c r="AO2760" s="2">
        <v>8.4</v>
      </c>
      <c r="AP2760" s="2">
        <v>21.1</v>
      </c>
      <c r="AQ2760" s="2">
        <v>39.799999999999997</v>
      </c>
      <c r="AR2760" s="2">
        <v>8.4482999999999997</v>
      </c>
      <c r="AS2760" s="2">
        <v>6.19</v>
      </c>
      <c r="AT2760" s="2">
        <v>18</v>
      </c>
      <c r="AU2760" s="2">
        <v>34.299999999999997</v>
      </c>
      <c r="AV2760" s="2">
        <v>12.5411</v>
      </c>
      <c r="AW2760" s="2">
        <v>10.33</v>
      </c>
      <c r="AX2760" s="2">
        <v>19.5</v>
      </c>
      <c r="AY2760" s="2">
        <v>52.9</v>
      </c>
      <c r="AZ2760" s="2">
        <v>27.3248</v>
      </c>
      <c r="BA2760" s="2">
        <v>10.96</v>
      </c>
      <c r="BB2760" s="2">
        <v>23.8</v>
      </c>
      <c r="BC2760" s="2">
        <v>46</v>
      </c>
      <c r="BD2760" s="2">
        <v>38.633699999999997</v>
      </c>
      <c r="BE2760" s="4"/>
      <c r="BF2760" s="4"/>
    </row>
    <row r="2761" spans="1:58" x14ac:dyDescent="0.2">
      <c r="A2761" s="29">
        <v>2760</v>
      </c>
      <c r="B2761" s="7" t="s">
        <v>153</v>
      </c>
      <c r="C2761" s="3">
        <v>40017</v>
      </c>
      <c r="D2761" s="4" t="s">
        <v>0</v>
      </c>
      <c r="E2761" s="4" t="s">
        <v>167</v>
      </c>
      <c r="F2761" s="5" t="s">
        <v>191</v>
      </c>
      <c r="G2761" s="6">
        <v>0.91666666666666663</v>
      </c>
      <c r="H2761" s="6">
        <v>0.97291666666666676</v>
      </c>
      <c r="I2761" s="85">
        <f t="shared" si="43"/>
        <v>81.000000000000199</v>
      </c>
      <c r="J2761" s="86">
        <f>I2761*Segmentos!$D$7*(AH2761%)*IF(ISNUMBER(AI2761),AI2761%,0)</f>
        <v>908949.60000000207</v>
      </c>
      <c r="K2761" s="86">
        <f>I2761*Segmentos!$D$7*(AL2761%)*IF(ISNUMBER(AM2761),AM2761%,0)</f>
        <v>1348164.000000003</v>
      </c>
      <c r="L2761" s="4"/>
      <c r="M2761" s="2">
        <v>3.51</v>
      </c>
      <c r="N2761" s="2">
        <v>17.8</v>
      </c>
      <c r="O2761" s="2">
        <v>19.7</v>
      </c>
      <c r="P2761" s="2">
        <v>82.622</v>
      </c>
      <c r="Q2761" s="2">
        <v>2.5</v>
      </c>
      <c r="R2761" s="2">
        <v>13.1</v>
      </c>
      <c r="S2761" s="2">
        <v>19</v>
      </c>
      <c r="T2761" s="2">
        <v>9.8085000000000004</v>
      </c>
      <c r="U2761" s="2">
        <v>1.86</v>
      </c>
      <c r="V2761" s="2">
        <v>13.3</v>
      </c>
      <c r="W2761" s="2">
        <v>14</v>
      </c>
      <c r="X2761" s="2">
        <v>9.1593</v>
      </c>
      <c r="Y2761" s="2">
        <v>3.35</v>
      </c>
      <c r="Z2761" s="2">
        <v>23.6</v>
      </c>
      <c r="AA2761" s="2">
        <v>14.2</v>
      </c>
      <c r="AB2761" s="2">
        <v>23.279399999999999</v>
      </c>
      <c r="AC2761" s="2">
        <v>5.23</v>
      </c>
      <c r="AD2761" s="2">
        <v>17.899999999999999</v>
      </c>
      <c r="AE2761" s="2">
        <v>29.1</v>
      </c>
      <c r="AF2761" s="2">
        <v>40.374699999999997</v>
      </c>
      <c r="AG2761" s="2">
        <v>2.8</v>
      </c>
      <c r="AH2761" s="22">
        <v>16.600000000000001</v>
      </c>
      <c r="AI2761" s="22">
        <v>16.899999999999999</v>
      </c>
      <c r="AJ2761" s="22">
        <v>31.229500000000002</v>
      </c>
      <c r="AK2761" s="18">
        <v>4.16</v>
      </c>
      <c r="AL2761" s="18">
        <v>19</v>
      </c>
      <c r="AM2761" s="18">
        <v>21.9</v>
      </c>
      <c r="AN2761" s="2">
        <v>51.392499999999998</v>
      </c>
      <c r="AO2761" s="2">
        <v>3.24</v>
      </c>
      <c r="AP2761" s="2">
        <v>15.7</v>
      </c>
      <c r="AQ2761" s="2">
        <v>20.6</v>
      </c>
      <c r="AR2761" s="2">
        <v>8.3219999999999992</v>
      </c>
      <c r="AS2761" s="2">
        <v>3.07</v>
      </c>
      <c r="AT2761" s="2">
        <v>18.5</v>
      </c>
      <c r="AU2761" s="2">
        <v>16.7</v>
      </c>
      <c r="AV2761" s="2">
        <v>15.918200000000001</v>
      </c>
      <c r="AW2761" s="2">
        <v>3.71</v>
      </c>
      <c r="AX2761" s="2">
        <v>17.399999999999999</v>
      </c>
      <c r="AY2761" s="2">
        <v>21.4</v>
      </c>
      <c r="AZ2761" s="2">
        <v>25.0778</v>
      </c>
      <c r="BA2761" s="2">
        <v>3.7</v>
      </c>
      <c r="BB2761" s="2">
        <v>18.5</v>
      </c>
      <c r="BC2761" s="2">
        <v>20</v>
      </c>
      <c r="BD2761" s="2">
        <v>33.304000000000002</v>
      </c>
      <c r="BE2761" s="4"/>
      <c r="BF2761" s="4"/>
    </row>
    <row r="2762" spans="1:58" x14ac:dyDescent="0.2">
      <c r="A2762" s="29">
        <v>2761</v>
      </c>
      <c r="B2762" s="7" t="s">
        <v>5</v>
      </c>
      <c r="C2762" s="3">
        <v>40017</v>
      </c>
      <c r="D2762" s="4" t="s">
        <v>3</v>
      </c>
      <c r="E2762" s="4" t="s">
        <v>164</v>
      </c>
      <c r="F2762" s="5" t="s">
        <v>191</v>
      </c>
      <c r="G2762" s="6">
        <v>0.87361111111111101</v>
      </c>
      <c r="H2762" s="6">
        <v>0.91736111111111107</v>
      </c>
      <c r="I2762" s="85">
        <f t="shared" si="43"/>
        <v>63.000000000000099</v>
      </c>
      <c r="J2762" s="86">
        <f>I2762*Segmentos!$D$7*(AH2762%)*IF(ISNUMBER(AI2762),AI2762%,0)</f>
        <v>1390359.6000000024</v>
      </c>
      <c r="K2762" s="86">
        <f>I2762*Segmentos!$D$7*(AL2762%)*IF(ISNUMBER(AM2762),AM2762%,0)</f>
        <v>1476468.0000000023</v>
      </c>
      <c r="L2762" s="4"/>
      <c r="M2762" s="2">
        <v>5.68</v>
      </c>
      <c r="N2762" s="2">
        <v>15.7</v>
      </c>
      <c r="O2762" s="2">
        <v>36.299999999999997</v>
      </c>
      <c r="P2762" s="2">
        <v>80.742999999999995</v>
      </c>
      <c r="Q2762" s="2">
        <v>2.59</v>
      </c>
      <c r="R2762" s="2">
        <v>7.8</v>
      </c>
      <c r="S2762" s="2">
        <v>33.299999999999997</v>
      </c>
      <c r="T2762" s="2">
        <v>6.1490999999999998</v>
      </c>
      <c r="U2762" s="2">
        <v>4.8600000000000003</v>
      </c>
      <c r="V2762" s="2">
        <v>13.6</v>
      </c>
      <c r="W2762" s="2">
        <v>35.799999999999997</v>
      </c>
      <c r="X2762" s="2">
        <v>14.476800000000001</v>
      </c>
      <c r="Y2762" s="2">
        <v>6.47</v>
      </c>
      <c r="Z2762" s="2">
        <v>17.2</v>
      </c>
      <c r="AA2762" s="2">
        <v>37.5</v>
      </c>
      <c r="AB2762" s="2">
        <v>27.1569</v>
      </c>
      <c r="AC2762" s="2">
        <v>7.06</v>
      </c>
      <c r="AD2762" s="2">
        <v>19.600000000000001</v>
      </c>
      <c r="AE2762" s="2">
        <v>36.1</v>
      </c>
      <c r="AF2762" s="2">
        <v>32.960099999999997</v>
      </c>
      <c r="AG2762" s="2">
        <v>5.5</v>
      </c>
      <c r="AH2762" s="22">
        <v>15.9</v>
      </c>
      <c r="AI2762" s="22">
        <v>34.700000000000003</v>
      </c>
      <c r="AJ2762" s="22">
        <v>37.090499999999999</v>
      </c>
      <c r="AK2762" s="18">
        <v>5.84</v>
      </c>
      <c r="AL2762" s="18">
        <v>15.5</v>
      </c>
      <c r="AM2762" s="18">
        <v>37.799999999999997</v>
      </c>
      <c r="AN2762" s="2">
        <v>43.652500000000003</v>
      </c>
      <c r="AO2762" s="2">
        <v>3.07</v>
      </c>
      <c r="AP2762" s="2">
        <v>13.1</v>
      </c>
      <c r="AQ2762" s="2">
        <v>23.5</v>
      </c>
      <c r="AR2762" s="2">
        <v>4.7702</v>
      </c>
      <c r="AS2762" s="2">
        <v>4.05</v>
      </c>
      <c r="AT2762" s="2">
        <v>12.9</v>
      </c>
      <c r="AU2762" s="2">
        <v>31.5</v>
      </c>
      <c r="AV2762" s="2">
        <v>12.7027</v>
      </c>
      <c r="AW2762" s="2">
        <v>5.78</v>
      </c>
      <c r="AX2762" s="2">
        <v>14.3</v>
      </c>
      <c r="AY2762" s="2">
        <v>40.4</v>
      </c>
      <c r="AZ2762" s="2">
        <v>23.635999999999999</v>
      </c>
      <c r="BA2762" s="2">
        <v>7.28</v>
      </c>
      <c r="BB2762" s="2">
        <v>19</v>
      </c>
      <c r="BC2762" s="2">
        <v>38.299999999999997</v>
      </c>
      <c r="BD2762" s="2">
        <v>39.6342</v>
      </c>
      <c r="BE2762" s="4"/>
      <c r="BF2762" s="4"/>
    </row>
    <row r="2763" spans="1:58" x14ac:dyDescent="0.2">
      <c r="A2763" s="29">
        <v>2762</v>
      </c>
      <c r="B2763" s="7" t="s">
        <v>49</v>
      </c>
      <c r="C2763" s="3">
        <v>40017</v>
      </c>
      <c r="D2763" s="4" t="s">
        <v>28</v>
      </c>
      <c r="E2763" s="4" t="s">
        <v>168</v>
      </c>
      <c r="F2763" s="5" t="s">
        <v>191</v>
      </c>
      <c r="G2763" s="6">
        <v>0.91666666666666663</v>
      </c>
      <c r="H2763" s="6">
        <v>1.3888888888888889E-3</v>
      </c>
      <c r="I2763" s="85">
        <f t="shared" si="43"/>
        <v>122.00000000000004</v>
      </c>
      <c r="J2763" s="86">
        <f>I2763*Segmentos!$D$7*(AH2763%)*IF(ISNUMBER(AI2763),AI2763%,0)</f>
        <v>954040.00000000035</v>
      </c>
      <c r="K2763" s="86">
        <f>I2763*Segmentos!$D$7*(AL2763%)*IF(ISNUMBER(AM2763),AM2763%,0)</f>
        <v>601216.00000000035</v>
      </c>
      <c r="L2763" s="4" t="s">
        <v>530</v>
      </c>
      <c r="M2763" s="2">
        <v>1.57</v>
      </c>
      <c r="N2763" s="2">
        <v>7.7</v>
      </c>
      <c r="O2763" s="2">
        <v>20.399999999999999</v>
      </c>
      <c r="P2763" s="2">
        <v>86.658199999999994</v>
      </c>
      <c r="Q2763" s="2">
        <v>0.35</v>
      </c>
      <c r="R2763" s="2">
        <v>2.4</v>
      </c>
      <c r="S2763" s="2">
        <v>14.7</v>
      </c>
      <c r="T2763" s="2">
        <v>3.1873</v>
      </c>
      <c r="U2763" s="2">
        <v>1.82</v>
      </c>
      <c r="V2763" s="2">
        <v>5.3</v>
      </c>
      <c r="W2763" s="2">
        <v>34.1</v>
      </c>
      <c r="X2763" s="2">
        <v>21.034400000000002</v>
      </c>
      <c r="Y2763" s="2">
        <v>1.32</v>
      </c>
      <c r="Z2763" s="2">
        <v>11</v>
      </c>
      <c r="AA2763" s="2">
        <v>12</v>
      </c>
      <c r="AB2763" s="2">
        <v>21.454499999999999</v>
      </c>
      <c r="AC2763" s="2">
        <v>2.27</v>
      </c>
      <c r="AD2763" s="2">
        <v>9</v>
      </c>
      <c r="AE2763" s="2">
        <v>25.3</v>
      </c>
      <c r="AF2763" s="2">
        <v>40.982100000000003</v>
      </c>
      <c r="AG2763" s="2">
        <v>1.96</v>
      </c>
      <c r="AH2763" s="22">
        <v>8.5</v>
      </c>
      <c r="AI2763" s="22">
        <v>23</v>
      </c>
      <c r="AJ2763" s="22">
        <v>51.122999999999998</v>
      </c>
      <c r="AK2763" s="18">
        <v>1.23</v>
      </c>
      <c r="AL2763" s="18">
        <v>7</v>
      </c>
      <c r="AM2763" s="18">
        <v>17.600000000000001</v>
      </c>
      <c r="AN2763" s="2">
        <v>35.535299999999999</v>
      </c>
      <c r="AO2763" s="2">
        <v>0.78</v>
      </c>
      <c r="AP2763" s="2">
        <v>7.1</v>
      </c>
      <c r="AQ2763" s="2">
        <v>11</v>
      </c>
      <c r="AR2763" s="2">
        <v>4.6902999999999997</v>
      </c>
      <c r="AS2763" s="2">
        <v>2.2400000000000002</v>
      </c>
      <c r="AT2763" s="2">
        <v>7</v>
      </c>
      <c r="AU2763" s="2">
        <v>32.200000000000003</v>
      </c>
      <c r="AV2763" s="2">
        <v>27.186599999999999</v>
      </c>
      <c r="AW2763" s="2">
        <v>1.71</v>
      </c>
      <c r="AX2763" s="2">
        <v>6.8</v>
      </c>
      <c r="AY2763" s="2">
        <v>24.9</v>
      </c>
      <c r="AZ2763" s="2">
        <v>27.0335</v>
      </c>
      <c r="BA2763" s="2">
        <v>1.31</v>
      </c>
      <c r="BB2763" s="2">
        <v>8.9</v>
      </c>
      <c r="BC2763" s="2">
        <v>14.7</v>
      </c>
      <c r="BD2763" s="2">
        <v>27.747800000000002</v>
      </c>
      <c r="BE2763" s="4"/>
      <c r="BF2763" s="4"/>
    </row>
    <row r="2764" spans="1:58" x14ac:dyDescent="0.2">
      <c r="A2764" s="29">
        <v>2763</v>
      </c>
      <c r="B2764" s="7" t="s">
        <v>18</v>
      </c>
      <c r="C2764" s="3">
        <v>40017</v>
      </c>
      <c r="D2764" s="4" t="s">
        <v>17</v>
      </c>
      <c r="E2764" s="4" t="s">
        <v>168</v>
      </c>
      <c r="F2764" s="5" t="s">
        <v>191</v>
      </c>
      <c r="G2764" s="6">
        <v>0.83333333333333337</v>
      </c>
      <c r="H2764" s="6">
        <v>0.9145833333333333</v>
      </c>
      <c r="I2764" s="85">
        <f t="shared" si="43"/>
        <v>116.9999999999999</v>
      </c>
      <c r="J2764" s="86">
        <f>I2764*Segmentos!$D$7*(AH2764%)*IF(ISNUMBER(AI2764),AI2764%,0)</f>
        <v>271252.79999999981</v>
      </c>
      <c r="K2764" s="86">
        <f>I2764*Segmentos!$D$7*(AL2764%)*IF(ISNUMBER(AM2764),AM2764%,0)</f>
        <v>338785.19999999972</v>
      </c>
      <c r="L2764" s="4" t="s">
        <v>529</v>
      </c>
      <c r="M2764" s="2">
        <v>0.65</v>
      </c>
      <c r="N2764" s="2">
        <v>2.7</v>
      </c>
      <c r="O2764" s="2">
        <v>24.1</v>
      </c>
      <c r="P2764" s="2">
        <v>82.754300000000001</v>
      </c>
      <c r="Q2764" s="2">
        <v>0.41</v>
      </c>
      <c r="R2764" s="2">
        <v>1.1000000000000001</v>
      </c>
      <c r="S2764" s="2">
        <v>36.6</v>
      </c>
      <c r="T2764" s="2">
        <v>8.6870999999999992</v>
      </c>
      <c r="U2764" s="2">
        <v>0.64</v>
      </c>
      <c r="V2764" s="2">
        <v>1.6</v>
      </c>
      <c r="W2764" s="2">
        <v>39.799999999999997</v>
      </c>
      <c r="X2764" s="2">
        <v>17.154800000000002</v>
      </c>
      <c r="Y2764" s="2">
        <v>0.64</v>
      </c>
      <c r="Z2764" s="2">
        <v>3.5</v>
      </c>
      <c r="AA2764" s="2">
        <v>18.100000000000001</v>
      </c>
      <c r="AB2764" s="2">
        <v>24.088200000000001</v>
      </c>
      <c r="AC2764" s="2">
        <v>0.78</v>
      </c>
      <c r="AD2764" s="2">
        <v>3.4</v>
      </c>
      <c r="AE2764" s="2">
        <v>23</v>
      </c>
      <c r="AF2764" s="2">
        <v>32.824100000000001</v>
      </c>
      <c r="AG2764" s="2">
        <v>0.57999999999999996</v>
      </c>
      <c r="AH2764" s="22">
        <v>3.6</v>
      </c>
      <c r="AI2764" s="22">
        <v>16.100000000000001</v>
      </c>
      <c r="AJ2764" s="22">
        <v>34.909700000000001</v>
      </c>
      <c r="AK2764" s="18">
        <v>0.71</v>
      </c>
      <c r="AL2764" s="18">
        <v>1.9</v>
      </c>
      <c r="AM2764" s="18">
        <v>38.1</v>
      </c>
      <c r="AN2764" s="2">
        <v>47.8446</v>
      </c>
      <c r="AO2764" s="2">
        <v>0.01</v>
      </c>
      <c r="AP2764" s="2">
        <v>1</v>
      </c>
      <c r="AQ2764" s="2">
        <v>1.4</v>
      </c>
      <c r="AR2764" s="2">
        <v>0.19109999999999999</v>
      </c>
      <c r="AS2764" s="2">
        <v>0.08</v>
      </c>
      <c r="AT2764" s="2">
        <v>1.1000000000000001</v>
      </c>
      <c r="AU2764" s="2">
        <v>6.9</v>
      </c>
      <c r="AV2764" s="2">
        <v>2.1253000000000002</v>
      </c>
      <c r="AW2764" s="2">
        <v>1.81</v>
      </c>
      <c r="AX2764" s="2">
        <v>4.3</v>
      </c>
      <c r="AY2764" s="2">
        <v>42.6</v>
      </c>
      <c r="AZ2764" s="2">
        <v>66.515600000000006</v>
      </c>
      <c r="BA2764" s="2">
        <v>0.28999999999999998</v>
      </c>
      <c r="BB2764" s="2">
        <v>2.9</v>
      </c>
      <c r="BC2764" s="2">
        <v>9.8000000000000007</v>
      </c>
      <c r="BD2764" s="2">
        <v>13.9223</v>
      </c>
      <c r="BE2764" s="4"/>
      <c r="BF2764" s="4"/>
    </row>
    <row r="2765" spans="1:58" x14ac:dyDescent="0.2">
      <c r="A2765" s="29">
        <v>2764</v>
      </c>
      <c r="B2765" s="7" t="s">
        <v>1</v>
      </c>
      <c r="C2765" s="3">
        <v>40017</v>
      </c>
      <c r="D2765" s="4" t="s">
        <v>0</v>
      </c>
      <c r="E2765" s="4" t="s">
        <v>163</v>
      </c>
      <c r="F2765" s="5" t="s">
        <v>191</v>
      </c>
      <c r="G2765" s="6">
        <v>0.83819444444444446</v>
      </c>
      <c r="H2765" s="6">
        <v>0.87430555555555556</v>
      </c>
      <c r="I2765" s="85">
        <f t="shared" si="43"/>
        <v>51.999999999999972</v>
      </c>
      <c r="J2765" s="86">
        <f>I2765*Segmentos!$D$7*(AH2765%)*IF(ISNUMBER(AI2765),AI2765%,0)</f>
        <v>707615.99999999953</v>
      </c>
      <c r="K2765" s="86">
        <f>I2765*Segmentos!$D$7*(AL2765%)*IF(ISNUMBER(AM2765),AM2765%,0)</f>
        <v>1203383.9999999993</v>
      </c>
      <c r="L2765" s="4"/>
      <c r="M2765" s="2">
        <v>4.6399999999999997</v>
      </c>
      <c r="N2765" s="2">
        <v>9.3000000000000007</v>
      </c>
      <c r="O2765" s="2">
        <v>49.7</v>
      </c>
      <c r="P2765" s="2">
        <v>79.652199999999993</v>
      </c>
      <c r="Q2765" s="2">
        <v>4.8099999999999996</v>
      </c>
      <c r="R2765" s="2">
        <v>9.1</v>
      </c>
      <c r="S2765" s="2">
        <v>53</v>
      </c>
      <c r="T2765" s="2">
        <v>13.773400000000001</v>
      </c>
      <c r="U2765" s="2">
        <v>3.78</v>
      </c>
      <c r="V2765" s="2">
        <v>8.1</v>
      </c>
      <c r="W2765" s="2">
        <v>46.4</v>
      </c>
      <c r="X2765" s="2">
        <v>13.597899999999999</v>
      </c>
      <c r="Y2765" s="2">
        <v>3.85</v>
      </c>
      <c r="Z2765" s="2">
        <v>9.5</v>
      </c>
      <c r="AA2765" s="2">
        <v>40.5</v>
      </c>
      <c r="AB2765" s="2">
        <v>19.524100000000001</v>
      </c>
      <c r="AC2765" s="2">
        <v>5.82</v>
      </c>
      <c r="AD2765" s="2">
        <v>10.1</v>
      </c>
      <c r="AE2765" s="2">
        <v>57.8</v>
      </c>
      <c r="AF2765" s="2">
        <v>32.756799999999998</v>
      </c>
      <c r="AG2765" s="2">
        <v>3.39</v>
      </c>
      <c r="AH2765" s="22">
        <v>8.1</v>
      </c>
      <c r="AI2765" s="22">
        <v>42</v>
      </c>
      <c r="AJ2765" s="22">
        <v>27.578399999999998</v>
      </c>
      <c r="AK2765" s="18">
        <v>5.78</v>
      </c>
      <c r="AL2765" s="18">
        <v>10.5</v>
      </c>
      <c r="AM2765" s="18">
        <v>55.1</v>
      </c>
      <c r="AN2765" s="2">
        <v>52.073799999999999</v>
      </c>
      <c r="AO2765" s="2">
        <v>3.71</v>
      </c>
      <c r="AP2765" s="2">
        <v>8.8000000000000007</v>
      </c>
      <c r="AQ2765" s="2">
        <v>42.3</v>
      </c>
      <c r="AR2765" s="2">
        <v>6.9482999999999997</v>
      </c>
      <c r="AS2765" s="2">
        <v>5.87</v>
      </c>
      <c r="AT2765" s="2">
        <v>12.1</v>
      </c>
      <c r="AU2765" s="2">
        <v>48.4</v>
      </c>
      <c r="AV2765" s="2">
        <v>22.1694</v>
      </c>
      <c r="AW2765" s="2">
        <v>5.21</v>
      </c>
      <c r="AX2765" s="2">
        <v>8.3000000000000007</v>
      </c>
      <c r="AY2765" s="2">
        <v>63.1</v>
      </c>
      <c r="AZ2765" s="2">
        <v>25.693300000000001</v>
      </c>
      <c r="BA2765" s="2">
        <v>3.78</v>
      </c>
      <c r="BB2765" s="2">
        <v>8.6999999999999993</v>
      </c>
      <c r="BC2765" s="2">
        <v>43.4</v>
      </c>
      <c r="BD2765" s="2">
        <v>24.841100000000001</v>
      </c>
      <c r="BE2765" s="4"/>
      <c r="BF2765" s="4"/>
    </row>
    <row r="2766" spans="1:58" x14ac:dyDescent="0.2">
      <c r="A2766" s="29">
        <v>2765</v>
      </c>
      <c r="B2766" s="7" t="s">
        <v>36</v>
      </c>
      <c r="C2766" s="3">
        <v>40017</v>
      </c>
      <c r="D2766" s="4" t="s">
        <v>13</v>
      </c>
      <c r="E2766" s="4" t="s">
        <v>163</v>
      </c>
      <c r="F2766" s="5" t="s">
        <v>191</v>
      </c>
      <c r="G2766" s="6">
        <v>0.9194444444444444</v>
      </c>
      <c r="H2766" s="6">
        <v>0.94236111111111109</v>
      </c>
      <c r="I2766" s="85">
        <f t="shared" si="43"/>
        <v>33.000000000000043</v>
      </c>
      <c r="J2766" s="86">
        <f>I2766*Segmentos!$D$7*(AH2766%)*IF(ISNUMBER(AI2766),AI2766%,0)</f>
        <v>1993622.4000000025</v>
      </c>
      <c r="K2766" s="86">
        <f>I2766*Segmentos!$D$7*(AL2766%)*IF(ISNUMBER(AM2766),AM2766%,0)</f>
        <v>2816299.2000000039</v>
      </c>
      <c r="L2766" s="4"/>
      <c r="M2766" s="2">
        <v>18.36</v>
      </c>
      <c r="N2766" s="2">
        <v>25.3</v>
      </c>
      <c r="O2766" s="2">
        <v>72.599999999999994</v>
      </c>
      <c r="P2766" s="2">
        <v>84.386799999999994</v>
      </c>
      <c r="Q2766" s="2">
        <v>14.46</v>
      </c>
      <c r="R2766" s="2">
        <v>17.7</v>
      </c>
      <c r="S2766" s="2">
        <v>81.7</v>
      </c>
      <c r="T2766" s="2">
        <v>11.0854</v>
      </c>
      <c r="U2766" s="2">
        <v>15.01</v>
      </c>
      <c r="V2766" s="2">
        <v>22.2</v>
      </c>
      <c r="W2766" s="2">
        <v>67.599999999999994</v>
      </c>
      <c r="X2766" s="2">
        <v>14.463200000000001</v>
      </c>
      <c r="Y2766" s="2">
        <v>20.03</v>
      </c>
      <c r="Z2766" s="2">
        <v>28.5</v>
      </c>
      <c r="AA2766" s="2">
        <v>70.3</v>
      </c>
      <c r="AB2766" s="2">
        <v>27.1768</v>
      </c>
      <c r="AC2766" s="2">
        <v>20.98</v>
      </c>
      <c r="AD2766" s="2">
        <v>28.3</v>
      </c>
      <c r="AE2766" s="2">
        <v>74.2</v>
      </c>
      <c r="AF2766" s="2">
        <v>31.6614</v>
      </c>
      <c r="AG2766" s="2">
        <v>15.09</v>
      </c>
      <c r="AH2766" s="22">
        <v>21.7</v>
      </c>
      <c r="AI2766" s="22">
        <v>69.599999999999994</v>
      </c>
      <c r="AJ2766" s="22">
        <v>32.900100000000002</v>
      </c>
      <c r="AK2766" s="18">
        <v>21.31</v>
      </c>
      <c r="AL2766" s="18">
        <v>28.6</v>
      </c>
      <c r="AM2766" s="18">
        <v>74.599999999999994</v>
      </c>
      <c r="AN2766" s="2">
        <v>51.486800000000002</v>
      </c>
      <c r="AO2766" s="2">
        <v>16.149999999999999</v>
      </c>
      <c r="AP2766" s="2">
        <v>25.1</v>
      </c>
      <c r="AQ2766" s="2">
        <v>64.3</v>
      </c>
      <c r="AR2766" s="2">
        <v>8.1097000000000001</v>
      </c>
      <c r="AS2766" s="2">
        <v>17.260000000000002</v>
      </c>
      <c r="AT2766" s="2">
        <v>22.7</v>
      </c>
      <c r="AU2766" s="2">
        <v>75.900000000000006</v>
      </c>
      <c r="AV2766" s="2">
        <v>17.473099999999999</v>
      </c>
      <c r="AW2766" s="2">
        <v>19.059999999999999</v>
      </c>
      <c r="AX2766" s="2">
        <v>26</v>
      </c>
      <c r="AY2766" s="2">
        <v>73.2</v>
      </c>
      <c r="AZ2766" s="2">
        <v>25.182099999999998</v>
      </c>
      <c r="BA2766" s="2">
        <v>19.100000000000001</v>
      </c>
      <c r="BB2766" s="2">
        <v>26.3</v>
      </c>
      <c r="BC2766" s="2">
        <v>72.7</v>
      </c>
      <c r="BD2766" s="2">
        <v>33.622</v>
      </c>
      <c r="BE2766" s="4"/>
      <c r="BF2766" s="4"/>
    </row>
    <row r="2767" spans="1:58" x14ac:dyDescent="0.2">
      <c r="A2767" s="29">
        <v>2766</v>
      </c>
      <c r="B2767" s="7" t="s">
        <v>88</v>
      </c>
      <c r="C2767" s="3">
        <v>40017</v>
      </c>
      <c r="D2767" s="4" t="s">
        <v>13</v>
      </c>
      <c r="E2767" s="4" t="s">
        <v>163</v>
      </c>
      <c r="F2767" s="5" t="s">
        <v>191</v>
      </c>
      <c r="G2767" s="6">
        <v>0.91736111111111107</v>
      </c>
      <c r="H2767" s="6">
        <v>0.9194444444444444</v>
      </c>
      <c r="I2767" s="85">
        <f t="shared" si="43"/>
        <v>2.9999999999999893</v>
      </c>
      <c r="J2767" s="86">
        <f>I2767*Segmentos!$D$7*(AH2767%)*IF(ISNUMBER(AI2767),AI2767%,0)</f>
        <v>149099.99999999948</v>
      </c>
      <c r="K2767" s="86">
        <f>I2767*Segmentos!$D$7*(AL2767%)*IF(ISNUMBER(AM2767),AM2767%,0)</f>
        <v>219911.99999999924</v>
      </c>
      <c r="L2767" s="4"/>
      <c r="M2767" s="2">
        <v>15.53</v>
      </c>
      <c r="N2767" s="2">
        <v>17.100000000000001</v>
      </c>
      <c r="O2767" s="2">
        <v>91.1</v>
      </c>
      <c r="P2767" s="2">
        <v>85.186400000000006</v>
      </c>
      <c r="Q2767" s="2">
        <v>11.56</v>
      </c>
      <c r="R2767" s="2">
        <v>12.6</v>
      </c>
      <c r="S2767" s="2">
        <v>91.7</v>
      </c>
      <c r="T2767" s="2">
        <v>10.5808</v>
      </c>
      <c r="U2767" s="2">
        <v>12.6</v>
      </c>
      <c r="V2767" s="2">
        <v>13.7</v>
      </c>
      <c r="W2767" s="2">
        <v>91.8</v>
      </c>
      <c r="X2767" s="2">
        <v>14.4825</v>
      </c>
      <c r="Y2767" s="2">
        <v>16.079999999999998</v>
      </c>
      <c r="Z2767" s="2">
        <v>18.7</v>
      </c>
      <c r="AA2767" s="2">
        <v>86</v>
      </c>
      <c r="AB2767" s="2">
        <v>26.0365</v>
      </c>
      <c r="AC2767" s="2">
        <v>18.93</v>
      </c>
      <c r="AD2767" s="2">
        <v>20</v>
      </c>
      <c r="AE2767" s="2">
        <v>94.9</v>
      </c>
      <c r="AF2767" s="2">
        <v>34.086599999999997</v>
      </c>
      <c r="AG2767" s="2">
        <v>12.45</v>
      </c>
      <c r="AH2767" s="22">
        <v>14.2</v>
      </c>
      <c r="AI2767" s="22">
        <v>87.5</v>
      </c>
      <c r="AJ2767" s="22">
        <v>32.395699999999998</v>
      </c>
      <c r="AK2767" s="18">
        <v>18.309999999999999</v>
      </c>
      <c r="AL2767" s="18">
        <v>19.600000000000001</v>
      </c>
      <c r="AM2767" s="18">
        <v>93.5</v>
      </c>
      <c r="AN2767" s="2">
        <v>52.790700000000001</v>
      </c>
      <c r="AO2767" s="2">
        <v>14.93</v>
      </c>
      <c r="AP2767" s="2">
        <v>16.600000000000001</v>
      </c>
      <c r="AQ2767" s="2">
        <v>89.8</v>
      </c>
      <c r="AR2767" s="2">
        <v>8.9451999999999998</v>
      </c>
      <c r="AS2767" s="2">
        <v>14.12</v>
      </c>
      <c r="AT2767" s="2">
        <v>16</v>
      </c>
      <c r="AU2767" s="2">
        <v>88.2</v>
      </c>
      <c r="AV2767" s="2">
        <v>17.063500000000001</v>
      </c>
      <c r="AW2767" s="2">
        <v>15.36</v>
      </c>
      <c r="AX2767" s="2">
        <v>16.600000000000001</v>
      </c>
      <c r="AY2767" s="2">
        <v>92.4</v>
      </c>
      <c r="AZ2767" s="2">
        <v>24.216200000000001</v>
      </c>
      <c r="BA2767" s="2">
        <v>16.649999999999999</v>
      </c>
      <c r="BB2767" s="2">
        <v>18.100000000000001</v>
      </c>
      <c r="BC2767" s="2">
        <v>92</v>
      </c>
      <c r="BD2767" s="2">
        <v>34.961399999999998</v>
      </c>
      <c r="BE2767" s="4"/>
      <c r="BF2767" s="4"/>
    </row>
    <row r="2768" spans="1:58" x14ac:dyDescent="0.2">
      <c r="A2768" s="29">
        <v>2767</v>
      </c>
      <c r="B2768" s="7" t="s">
        <v>144</v>
      </c>
      <c r="C2768" s="3">
        <v>40017</v>
      </c>
      <c r="D2768" s="4" t="s">
        <v>3</v>
      </c>
      <c r="E2768" s="4" t="s">
        <v>175</v>
      </c>
      <c r="F2768" s="5" t="s">
        <v>191</v>
      </c>
      <c r="G2768" s="6">
        <v>0.91736111111111107</v>
      </c>
      <c r="H2768" s="6">
        <v>0.99930555555555556</v>
      </c>
      <c r="I2768" s="85">
        <f t="shared" si="43"/>
        <v>118.00000000000006</v>
      </c>
      <c r="J2768" s="86">
        <f>I2768*Segmentos!$D$7*(AH2768%)*IF(ISNUMBER(AI2768),AI2768%,0)</f>
        <v>1721006.4000000008</v>
      </c>
      <c r="K2768" s="86">
        <f>I2768*Segmentos!$D$7*(AL2768%)*IF(ISNUMBER(AM2768),AM2768%,0)</f>
        <v>1410902.4000000006</v>
      </c>
      <c r="L2768" s="4"/>
      <c r="M2768" s="2">
        <v>3.3</v>
      </c>
      <c r="N2768" s="2">
        <v>19.7</v>
      </c>
      <c r="O2768" s="2">
        <v>16.7</v>
      </c>
      <c r="P2768" s="2">
        <v>70.650400000000005</v>
      </c>
      <c r="Q2768" s="2">
        <v>2.15</v>
      </c>
      <c r="R2768" s="2">
        <v>12.1</v>
      </c>
      <c r="S2768" s="2">
        <v>17.7</v>
      </c>
      <c r="T2768" s="2">
        <v>7.6791</v>
      </c>
      <c r="U2768" s="2">
        <v>3.92</v>
      </c>
      <c r="V2768" s="2">
        <v>20.5</v>
      </c>
      <c r="W2768" s="2">
        <v>19.100000000000001</v>
      </c>
      <c r="X2768" s="2">
        <v>17.626100000000001</v>
      </c>
      <c r="Y2768" s="2">
        <v>3.46</v>
      </c>
      <c r="Z2768" s="2">
        <v>21</v>
      </c>
      <c r="AA2768" s="2">
        <v>16.5</v>
      </c>
      <c r="AB2768" s="2">
        <v>21.900700000000001</v>
      </c>
      <c r="AC2768" s="2">
        <v>3.33</v>
      </c>
      <c r="AD2768" s="2">
        <v>21.8</v>
      </c>
      <c r="AE2768" s="2">
        <v>15.3</v>
      </c>
      <c r="AF2768" s="2">
        <v>23.444500000000001</v>
      </c>
      <c r="AG2768" s="2">
        <v>3.64</v>
      </c>
      <c r="AH2768" s="22">
        <v>20.6</v>
      </c>
      <c r="AI2768" s="22">
        <v>17.7</v>
      </c>
      <c r="AJ2768" s="22">
        <v>37.0443</v>
      </c>
      <c r="AK2768" s="18">
        <v>2.98</v>
      </c>
      <c r="AL2768" s="18">
        <v>18.8</v>
      </c>
      <c r="AM2768" s="18">
        <v>15.9</v>
      </c>
      <c r="AN2768" s="2">
        <v>33.606099999999998</v>
      </c>
      <c r="AO2768" s="2">
        <v>1.41</v>
      </c>
      <c r="AP2768" s="2">
        <v>12.3</v>
      </c>
      <c r="AQ2768" s="2">
        <v>11.4</v>
      </c>
      <c r="AR2768" s="2">
        <v>3.3069000000000002</v>
      </c>
      <c r="AS2768" s="2">
        <v>2.23</v>
      </c>
      <c r="AT2768" s="2">
        <v>17.7</v>
      </c>
      <c r="AU2768" s="2">
        <v>12.6</v>
      </c>
      <c r="AV2768" s="2">
        <v>10.527200000000001</v>
      </c>
      <c r="AW2768" s="2">
        <v>4.78</v>
      </c>
      <c r="AX2768" s="2">
        <v>19.3</v>
      </c>
      <c r="AY2768" s="2">
        <v>24.7</v>
      </c>
      <c r="AZ2768" s="2">
        <v>29.4453</v>
      </c>
      <c r="BA2768" s="2">
        <v>3.33</v>
      </c>
      <c r="BB2768" s="2">
        <v>23.2</v>
      </c>
      <c r="BC2768" s="2">
        <v>14.4</v>
      </c>
      <c r="BD2768" s="2">
        <v>27.370999999999999</v>
      </c>
      <c r="BE2768" s="4"/>
      <c r="BF2768" s="4"/>
    </row>
    <row r="2769" spans="1:58" x14ac:dyDescent="0.2">
      <c r="A2769" s="29">
        <v>2768</v>
      </c>
      <c r="B2769" s="7" t="s">
        <v>20</v>
      </c>
      <c r="C2769" s="3">
        <v>40017</v>
      </c>
      <c r="D2769" s="4" t="s">
        <v>17</v>
      </c>
      <c r="E2769" s="4" t="s">
        <v>169</v>
      </c>
      <c r="F2769" s="5" t="s">
        <v>191</v>
      </c>
      <c r="G2769" s="6">
        <v>0.91666666666666663</v>
      </c>
      <c r="H2769" s="6">
        <v>0.95763888888888893</v>
      </c>
      <c r="I2769" s="85">
        <f t="shared" si="43"/>
        <v>59.000000000000114</v>
      </c>
      <c r="J2769" s="86">
        <f>I2769*Segmentos!$D$7*(AH2769%)*IF(ISNUMBER(AI2769),AI2769%,0)</f>
        <v>141694.40000000026</v>
      </c>
      <c r="K2769" s="86">
        <f>I2769*Segmentos!$D$7*(AL2769%)*IF(ISNUMBER(AM2769),AM2769%,0)</f>
        <v>58056.000000000095</v>
      </c>
      <c r="L2769" s="4"/>
      <c r="M2769" s="2">
        <v>0.41</v>
      </c>
      <c r="N2769" s="2">
        <v>1.7</v>
      </c>
      <c r="O2769" s="2">
        <v>24.4</v>
      </c>
      <c r="P2769" s="2">
        <v>86.352199999999996</v>
      </c>
      <c r="Q2769" s="2">
        <v>0.36</v>
      </c>
      <c r="R2769" s="2">
        <v>0.6</v>
      </c>
      <c r="S2769" s="2">
        <v>58.6</v>
      </c>
      <c r="T2769" s="2">
        <v>12.7019</v>
      </c>
      <c r="U2769" s="2">
        <v>0.01</v>
      </c>
      <c r="V2769" s="2">
        <v>0.7</v>
      </c>
      <c r="W2769" s="2">
        <v>1.7</v>
      </c>
      <c r="X2769" s="2">
        <v>0.49880000000000002</v>
      </c>
      <c r="Y2769" s="2">
        <v>0.46</v>
      </c>
      <c r="Z2769" s="2">
        <v>1.8</v>
      </c>
      <c r="AA2769" s="2">
        <v>25.3</v>
      </c>
      <c r="AB2769" s="2">
        <v>28.286799999999999</v>
      </c>
      <c r="AC2769" s="2">
        <v>0.65</v>
      </c>
      <c r="AD2769" s="2">
        <v>2.8</v>
      </c>
      <c r="AE2769" s="2">
        <v>23.5</v>
      </c>
      <c r="AF2769" s="2">
        <v>44.864699999999999</v>
      </c>
      <c r="AG2769" s="2">
        <v>0.59</v>
      </c>
      <c r="AH2769" s="22">
        <v>1.9</v>
      </c>
      <c r="AI2769" s="22">
        <v>31.6</v>
      </c>
      <c r="AJ2769" s="22">
        <v>58.862699999999997</v>
      </c>
      <c r="AK2769" s="18">
        <v>0.25</v>
      </c>
      <c r="AL2769" s="18">
        <v>1.5</v>
      </c>
      <c r="AM2769" s="18">
        <v>16.399999999999999</v>
      </c>
      <c r="AN2769" s="2">
        <v>27.4895</v>
      </c>
      <c r="AO2769" s="2">
        <v>0.47</v>
      </c>
      <c r="AP2769" s="2">
        <v>0.9</v>
      </c>
      <c r="AQ2769" s="2">
        <v>51.1</v>
      </c>
      <c r="AR2769" s="2">
        <v>10.8452</v>
      </c>
      <c r="AS2769" s="2">
        <v>7.0000000000000007E-2</v>
      </c>
      <c r="AT2769" s="2">
        <v>1.1000000000000001</v>
      </c>
      <c r="AU2769" s="2">
        <v>5.9</v>
      </c>
      <c r="AV2769" s="2">
        <v>3.1252</v>
      </c>
      <c r="AW2769" s="2">
        <v>0.88</v>
      </c>
      <c r="AX2769" s="2">
        <v>1.9</v>
      </c>
      <c r="AY2769" s="2">
        <v>45.4</v>
      </c>
      <c r="AZ2769" s="2">
        <v>52.763500000000001</v>
      </c>
      <c r="BA2769" s="2">
        <v>0.24</v>
      </c>
      <c r="BB2769" s="2">
        <v>2</v>
      </c>
      <c r="BC2769" s="2">
        <v>12</v>
      </c>
      <c r="BD2769" s="2">
        <v>19.618300000000001</v>
      </c>
      <c r="BE2769" s="4"/>
      <c r="BF2769" s="4"/>
    </row>
    <row r="2770" spans="1:58" x14ac:dyDescent="0.2">
      <c r="A2770" s="29">
        <v>2769</v>
      </c>
      <c r="B2770" s="7" t="s">
        <v>11</v>
      </c>
      <c r="C2770" s="3">
        <v>40017</v>
      </c>
      <c r="D2770" s="4" t="s">
        <v>8</v>
      </c>
      <c r="E2770" s="4" t="s">
        <v>166</v>
      </c>
      <c r="F2770" s="5" t="s">
        <v>191</v>
      </c>
      <c r="G2770" s="6">
        <v>0.91041666666666676</v>
      </c>
      <c r="H2770" s="6">
        <v>0.91111111111111109</v>
      </c>
      <c r="I2770" s="85">
        <f t="shared" si="43"/>
        <v>0.99999999999983658</v>
      </c>
      <c r="J2770" s="86">
        <f>I2770*Segmentos!$D$7*(AH2770%)*IF(ISNUMBER(AI2770),AI2770%,0)</f>
        <v>16399.999999997319</v>
      </c>
      <c r="K2770" s="86">
        <f>I2770*Segmentos!$D$7*(AL2770%)*IF(ISNUMBER(AM2770),AM2770%,0)</f>
        <v>13199.999999997843</v>
      </c>
      <c r="L2770" s="4"/>
      <c r="M2770" s="2">
        <v>3.71</v>
      </c>
      <c r="N2770" s="2">
        <v>3.7</v>
      </c>
      <c r="O2770" s="2">
        <v>100</v>
      </c>
      <c r="P2770" s="2">
        <v>94.245999999999995</v>
      </c>
      <c r="Q2770" s="2">
        <v>2.13</v>
      </c>
      <c r="R2770" s="2">
        <v>2.1</v>
      </c>
      <c r="S2770" s="2">
        <v>100</v>
      </c>
      <c r="T2770" s="2">
        <v>9.0271000000000008</v>
      </c>
      <c r="U2770" s="2">
        <v>2.76</v>
      </c>
      <c r="V2770" s="2">
        <v>2.8</v>
      </c>
      <c r="W2770" s="2">
        <v>100</v>
      </c>
      <c r="X2770" s="2">
        <v>14.6892</v>
      </c>
      <c r="Y2770" s="2">
        <v>2.93</v>
      </c>
      <c r="Z2770" s="2">
        <v>2.9</v>
      </c>
      <c r="AA2770" s="2">
        <v>100</v>
      </c>
      <c r="AB2770" s="2">
        <v>21.964600000000001</v>
      </c>
      <c r="AC2770" s="2">
        <v>5.82</v>
      </c>
      <c r="AD2770" s="2">
        <v>5.8</v>
      </c>
      <c r="AE2770" s="2">
        <v>100</v>
      </c>
      <c r="AF2770" s="2">
        <v>48.565100000000001</v>
      </c>
      <c r="AG2770" s="2">
        <v>4.12</v>
      </c>
      <c r="AH2770" s="22">
        <v>4.0999999999999996</v>
      </c>
      <c r="AI2770" s="22">
        <v>100</v>
      </c>
      <c r="AJ2770" s="22">
        <v>49.704300000000003</v>
      </c>
      <c r="AK2770" s="18">
        <v>3.33</v>
      </c>
      <c r="AL2770" s="18">
        <v>3.3</v>
      </c>
      <c r="AM2770" s="18">
        <v>100</v>
      </c>
      <c r="AN2770" s="2">
        <v>44.541699999999999</v>
      </c>
      <c r="AO2770" s="2">
        <v>1.2</v>
      </c>
      <c r="AP2770" s="2">
        <v>1.2</v>
      </c>
      <c r="AQ2770" s="2">
        <v>100</v>
      </c>
      <c r="AR2770" s="2">
        <v>3.347</v>
      </c>
      <c r="AS2770" s="2">
        <v>0.69</v>
      </c>
      <c r="AT2770" s="2">
        <v>0.7</v>
      </c>
      <c r="AU2770" s="2">
        <v>100</v>
      </c>
      <c r="AV2770" s="2">
        <v>3.8612000000000002</v>
      </c>
      <c r="AW2770" s="2">
        <v>5.55</v>
      </c>
      <c r="AX2770" s="2">
        <v>5.6</v>
      </c>
      <c r="AY2770" s="2">
        <v>100</v>
      </c>
      <c r="AZ2770" s="2">
        <v>40.601300000000002</v>
      </c>
      <c r="BA2770" s="2">
        <v>4.7699999999999996</v>
      </c>
      <c r="BB2770" s="2">
        <v>4.8</v>
      </c>
      <c r="BC2770" s="2">
        <v>100</v>
      </c>
      <c r="BD2770" s="2">
        <v>46.436399999999999</v>
      </c>
      <c r="BE2770" s="4"/>
      <c r="BF2770" s="4"/>
    </row>
    <row r="2771" spans="1:58" x14ac:dyDescent="0.2">
      <c r="A2771" s="29">
        <v>2770</v>
      </c>
      <c r="B2771" s="7" t="s">
        <v>11</v>
      </c>
      <c r="C2771" s="3">
        <v>40017</v>
      </c>
      <c r="D2771" s="4" t="s">
        <v>0</v>
      </c>
      <c r="E2771" s="4" t="s">
        <v>166</v>
      </c>
      <c r="F2771" s="5" t="s">
        <v>191</v>
      </c>
      <c r="G2771" s="6">
        <v>0.9145833333333333</v>
      </c>
      <c r="H2771" s="6">
        <v>0.91666666666666663</v>
      </c>
      <c r="I2771" s="85">
        <f t="shared" si="43"/>
        <v>2.9999999999999893</v>
      </c>
      <c r="J2771" s="86">
        <f>I2771*Segmentos!$D$7*(AH2771%)*IF(ISNUMBER(AI2771),AI2771%,0)</f>
        <v>50703.599999999824</v>
      </c>
      <c r="K2771" s="86">
        <f>I2771*Segmentos!$D$7*(AL2771%)*IF(ISNUMBER(AM2771),AM2771%,0)</f>
        <v>59577.599999999788</v>
      </c>
      <c r="L2771" s="4"/>
      <c r="M2771" s="2">
        <v>4.6100000000000003</v>
      </c>
      <c r="N2771" s="2">
        <v>5.3</v>
      </c>
      <c r="O2771" s="2">
        <v>87.4</v>
      </c>
      <c r="P2771" s="2">
        <v>85.189300000000003</v>
      </c>
      <c r="Q2771" s="2">
        <v>4.55</v>
      </c>
      <c r="R2771" s="2">
        <v>4.5999999999999996</v>
      </c>
      <c r="S2771" s="2">
        <v>99.3</v>
      </c>
      <c r="T2771" s="2">
        <v>14.0116</v>
      </c>
      <c r="U2771" s="2">
        <v>2.37</v>
      </c>
      <c r="V2771" s="2">
        <v>2.9</v>
      </c>
      <c r="W2771" s="2">
        <v>80.900000000000006</v>
      </c>
      <c r="X2771" s="2">
        <v>9.1858000000000004</v>
      </c>
      <c r="Y2771" s="2">
        <v>5.01</v>
      </c>
      <c r="Z2771" s="2">
        <v>5.8</v>
      </c>
      <c r="AA2771" s="2">
        <v>86.4</v>
      </c>
      <c r="AB2771" s="2">
        <v>27.303000000000001</v>
      </c>
      <c r="AC2771" s="2">
        <v>5.72</v>
      </c>
      <c r="AD2771" s="2">
        <v>6.7</v>
      </c>
      <c r="AE2771" s="2">
        <v>85.9</v>
      </c>
      <c r="AF2771" s="2">
        <v>34.688899999999997</v>
      </c>
      <c r="AG2771" s="2">
        <v>4.2</v>
      </c>
      <c r="AH2771" s="22">
        <v>4.7</v>
      </c>
      <c r="AI2771" s="22">
        <v>89.9</v>
      </c>
      <c r="AJ2771" s="22">
        <v>36.775300000000001</v>
      </c>
      <c r="AK2771" s="18">
        <v>4.99</v>
      </c>
      <c r="AL2771" s="18">
        <v>5.8</v>
      </c>
      <c r="AM2771" s="18">
        <v>85.6</v>
      </c>
      <c r="AN2771" s="2">
        <v>48.414000000000001</v>
      </c>
      <c r="AO2771" s="2">
        <v>5.15</v>
      </c>
      <c r="AP2771" s="2">
        <v>6</v>
      </c>
      <c r="AQ2771" s="2">
        <v>85.5</v>
      </c>
      <c r="AR2771" s="2">
        <v>10.3964</v>
      </c>
      <c r="AS2771" s="2">
        <v>5.6</v>
      </c>
      <c r="AT2771" s="2">
        <v>6.6</v>
      </c>
      <c r="AU2771" s="2">
        <v>84.8</v>
      </c>
      <c r="AV2771" s="2">
        <v>22.7622</v>
      </c>
      <c r="AW2771" s="2">
        <v>3.56</v>
      </c>
      <c r="AX2771" s="2">
        <v>4.2</v>
      </c>
      <c r="AY2771" s="2">
        <v>85.3</v>
      </c>
      <c r="AZ2771" s="2">
        <v>18.9023</v>
      </c>
      <c r="BA2771" s="2">
        <v>4.6900000000000004</v>
      </c>
      <c r="BB2771" s="2">
        <v>5.0999999999999996</v>
      </c>
      <c r="BC2771" s="2">
        <v>91.2</v>
      </c>
      <c r="BD2771" s="2">
        <v>33.128399999999999</v>
      </c>
      <c r="BE2771" s="4"/>
      <c r="BF2771" s="4"/>
    </row>
    <row r="2772" spans="1:58" x14ac:dyDescent="0.2">
      <c r="A2772" s="29">
        <v>2771</v>
      </c>
      <c r="B2772" s="7" t="s">
        <v>6</v>
      </c>
      <c r="C2772" s="3">
        <v>40017</v>
      </c>
      <c r="D2772" s="4" t="s">
        <v>3</v>
      </c>
      <c r="E2772" s="4" t="s">
        <v>166</v>
      </c>
      <c r="F2772" s="5" t="s">
        <v>191</v>
      </c>
      <c r="G2772" s="6">
        <v>0.90902777777777777</v>
      </c>
      <c r="H2772" s="6">
        <v>0.90972222222222221</v>
      </c>
      <c r="I2772" s="85">
        <f t="shared" si="43"/>
        <v>0.99999999999999645</v>
      </c>
      <c r="J2772" s="86">
        <f>I2772*Segmentos!$D$7*(AH2772%)*IF(ISNUMBER(AI2772),AI2772%,0)</f>
        <v>24399.999999999913</v>
      </c>
      <c r="K2772" s="86">
        <f>I2772*Segmentos!$D$7*(AL2772%)*IF(ISNUMBER(AM2772),AM2772%,0)</f>
        <v>23599.99999999992</v>
      </c>
      <c r="L2772" s="4"/>
      <c r="M2772" s="2">
        <v>5.99</v>
      </c>
      <c r="N2772" s="2">
        <v>6</v>
      </c>
      <c r="O2772" s="2">
        <v>100</v>
      </c>
      <c r="P2772" s="2">
        <v>82.1614</v>
      </c>
      <c r="Q2772" s="2">
        <v>2.2000000000000002</v>
      </c>
      <c r="R2772" s="2">
        <v>2.2000000000000002</v>
      </c>
      <c r="S2772" s="2">
        <v>100</v>
      </c>
      <c r="T2772" s="2">
        <v>5.0323000000000002</v>
      </c>
      <c r="U2772" s="2">
        <v>3.68</v>
      </c>
      <c r="V2772" s="2">
        <v>3.7</v>
      </c>
      <c r="W2772" s="2">
        <v>100</v>
      </c>
      <c r="X2772" s="2">
        <v>10.596</v>
      </c>
      <c r="Y2772" s="2">
        <v>6.62</v>
      </c>
      <c r="Z2772" s="2">
        <v>6.6</v>
      </c>
      <c r="AA2772" s="2">
        <v>100</v>
      </c>
      <c r="AB2772" s="2">
        <v>26.834599999999998</v>
      </c>
      <c r="AC2772" s="2">
        <v>8.81</v>
      </c>
      <c r="AD2772" s="2">
        <v>8.8000000000000007</v>
      </c>
      <c r="AE2772" s="2">
        <v>100</v>
      </c>
      <c r="AF2772" s="2">
        <v>39.698500000000003</v>
      </c>
      <c r="AG2772" s="2">
        <v>6.05</v>
      </c>
      <c r="AH2772" s="22">
        <v>6.1</v>
      </c>
      <c r="AI2772" s="22">
        <v>100</v>
      </c>
      <c r="AJ2772" s="22">
        <v>39.401699999999998</v>
      </c>
      <c r="AK2772" s="18">
        <v>5.93</v>
      </c>
      <c r="AL2772" s="18">
        <v>5.9</v>
      </c>
      <c r="AM2772" s="18">
        <v>100</v>
      </c>
      <c r="AN2772" s="2">
        <v>42.759700000000002</v>
      </c>
      <c r="AO2772" s="2">
        <v>3.45</v>
      </c>
      <c r="AP2772" s="2">
        <v>3.5</v>
      </c>
      <c r="AQ2772" s="2">
        <v>100</v>
      </c>
      <c r="AR2772" s="2">
        <v>5.1806000000000001</v>
      </c>
      <c r="AS2772" s="2">
        <v>2.71</v>
      </c>
      <c r="AT2772" s="2">
        <v>2.7</v>
      </c>
      <c r="AU2772" s="2">
        <v>100</v>
      </c>
      <c r="AV2772" s="2">
        <v>8.1811000000000007</v>
      </c>
      <c r="AW2772" s="2">
        <v>5.68</v>
      </c>
      <c r="AX2772" s="2">
        <v>5.7</v>
      </c>
      <c r="AY2772" s="2">
        <v>100</v>
      </c>
      <c r="AZ2772" s="2">
        <v>22.4117</v>
      </c>
      <c r="BA2772" s="2">
        <v>8.83</v>
      </c>
      <c r="BB2772" s="2">
        <v>8.8000000000000007</v>
      </c>
      <c r="BC2772" s="2">
        <v>100</v>
      </c>
      <c r="BD2772" s="2">
        <v>46.387999999999998</v>
      </c>
      <c r="BE2772" s="4"/>
      <c r="BF2772" s="4"/>
    </row>
    <row r="2773" spans="1:58" x14ac:dyDescent="0.2">
      <c r="A2773" s="29">
        <v>2772</v>
      </c>
      <c r="B2773" s="7" t="s">
        <v>31</v>
      </c>
      <c r="C2773" s="3">
        <v>40017</v>
      </c>
      <c r="D2773" s="4" t="s">
        <v>28</v>
      </c>
      <c r="E2773" s="4" t="s">
        <v>166</v>
      </c>
      <c r="F2773" s="5" t="s">
        <v>191</v>
      </c>
      <c r="G2773" s="6">
        <v>0.91111111111111109</v>
      </c>
      <c r="H2773" s="6">
        <v>0.9145833333333333</v>
      </c>
      <c r="I2773" s="85">
        <f t="shared" si="43"/>
        <v>4.9999999999999822</v>
      </c>
      <c r="J2773" s="86">
        <f>I2773*Segmentos!$D$7*(AH2773%)*IF(ISNUMBER(AI2773),AI2773%,0)</f>
        <v>8749.9999999999673</v>
      </c>
      <c r="K2773" s="86">
        <f>I2773*Segmentos!$D$7*(AL2773%)*IF(ISNUMBER(AM2773),AM2773%,0)</f>
        <v>27169.999999999902</v>
      </c>
      <c r="L2773" s="4"/>
      <c r="M2773" s="2">
        <v>0.89</v>
      </c>
      <c r="N2773" s="2">
        <v>1.3</v>
      </c>
      <c r="O2773" s="2">
        <v>69.3</v>
      </c>
      <c r="P2773" s="2">
        <v>100</v>
      </c>
      <c r="Q2773" s="2">
        <v>0.49</v>
      </c>
      <c r="R2773" s="2">
        <v>0.5</v>
      </c>
      <c r="S2773" s="2">
        <v>100</v>
      </c>
      <c r="T2773" s="2">
        <v>9.2294999999999998</v>
      </c>
      <c r="U2773" s="2">
        <v>0.35</v>
      </c>
      <c r="V2773" s="2">
        <v>0.4</v>
      </c>
      <c r="W2773" s="2">
        <v>83.8</v>
      </c>
      <c r="X2773" s="2">
        <v>8.1280000000000001</v>
      </c>
      <c r="Y2773" s="2">
        <v>0.48</v>
      </c>
      <c r="Z2773" s="2">
        <v>0.6</v>
      </c>
      <c r="AA2773" s="2">
        <v>85</v>
      </c>
      <c r="AB2773" s="2">
        <v>15.7033</v>
      </c>
      <c r="AC2773" s="2">
        <v>1.82</v>
      </c>
      <c r="AD2773" s="2">
        <v>2.9</v>
      </c>
      <c r="AE2773" s="2">
        <v>62.6</v>
      </c>
      <c r="AF2773" s="2">
        <v>66.9392</v>
      </c>
      <c r="AG2773" s="2">
        <v>0.42</v>
      </c>
      <c r="AH2773" s="22">
        <v>0.7</v>
      </c>
      <c r="AI2773" s="22">
        <v>62.5</v>
      </c>
      <c r="AJ2773" s="22">
        <v>22.150300000000001</v>
      </c>
      <c r="AK2773" s="18">
        <v>1.32</v>
      </c>
      <c r="AL2773" s="18">
        <v>1.9</v>
      </c>
      <c r="AM2773" s="18">
        <v>71.5</v>
      </c>
      <c r="AN2773" s="2">
        <v>77.849699999999999</v>
      </c>
      <c r="AO2773" s="2">
        <v>0.77</v>
      </c>
      <c r="AP2773" s="2">
        <v>1.4</v>
      </c>
      <c r="AQ2773" s="2">
        <v>57.2</v>
      </c>
      <c r="AR2773" s="2">
        <v>9.4380000000000006</v>
      </c>
      <c r="AS2773" s="2">
        <v>1.1399999999999999</v>
      </c>
      <c r="AT2773" s="2">
        <v>1.5</v>
      </c>
      <c r="AU2773" s="2">
        <v>76.599999999999994</v>
      </c>
      <c r="AV2773" s="2">
        <v>28.123999999999999</v>
      </c>
      <c r="AW2773" s="2">
        <v>0.08</v>
      </c>
      <c r="AX2773" s="2">
        <v>0.2</v>
      </c>
      <c r="AY2773" s="2">
        <v>40</v>
      </c>
      <c r="AZ2773" s="2">
        <v>2.7115999999999998</v>
      </c>
      <c r="BA2773" s="2">
        <v>1.4</v>
      </c>
      <c r="BB2773" s="2">
        <v>2</v>
      </c>
      <c r="BC2773" s="2">
        <v>70.8</v>
      </c>
      <c r="BD2773" s="2">
        <v>59.726399999999998</v>
      </c>
      <c r="BE2773" s="4"/>
      <c r="BF2773" s="4"/>
    </row>
    <row r="2774" spans="1:58" x14ac:dyDescent="0.2">
      <c r="A2774" s="29">
        <v>2773</v>
      </c>
      <c r="B2774" s="7" t="s">
        <v>152</v>
      </c>
      <c r="C2774" s="3">
        <v>40017</v>
      </c>
      <c r="D2774" s="4" t="s">
        <v>21</v>
      </c>
      <c r="E2774" s="4" t="s">
        <v>170</v>
      </c>
      <c r="F2774" s="5" t="s">
        <v>191</v>
      </c>
      <c r="G2774" s="6">
        <v>0.90069444444444446</v>
      </c>
      <c r="H2774" s="6">
        <v>0.96180555555555547</v>
      </c>
      <c r="I2774" s="85">
        <f t="shared" si="43"/>
        <v>87.999999999999844</v>
      </c>
      <c r="J2774" s="86">
        <f>I2774*Segmentos!$D$7*(AH2774%)*IF(ISNUMBER(AI2774),AI2774%,0)</f>
        <v>228307.19999999963</v>
      </c>
      <c r="K2774" s="86">
        <f>I2774*Segmentos!$D$7*(AL2774%)*IF(ISNUMBER(AM2774),AM2774%,0)</f>
        <v>292159.99999999953</v>
      </c>
      <c r="L2774" s="4"/>
      <c r="M2774" s="2">
        <v>0.75</v>
      </c>
      <c r="N2774" s="2">
        <v>4.9000000000000004</v>
      </c>
      <c r="O2774" s="2">
        <v>15.3</v>
      </c>
      <c r="P2774" s="2">
        <v>63.199800000000003</v>
      </c>
      <c r="Q2774" s="2">
        <v>0.35</v>
      </c>
      <c r="R2774" s="2">
        <v>2.1</v>
      </c>
      <c r="S2774" s="2">
        <v>17</v>
      </c>
      <c r="T2774" s="2">
        <v>4.9523000000000001</v>
      </c>
      <c r="U2774" s="2">
        <v>0.21</v>
      </c>
      <c r="V2774" s="2">
        <v>4.9000000000000004</v>
      </c>
      <c r="W2774" s="2">
        <v>4.2</v>
      </c>
      <c r="X2774" s="2">
        <v>3.6402000000000001</v>
      </c>
      <c r="Y2774" s="2">
        <v>1.83</v>
      </c>
      <c r="Z2774" s="2">
        <v>7</v>
      </c>
      <c r="AA2774" s="2">
        <v>26.2</v>
      </c>
      <c r="AB2774" s="2">
        <v>45.627400000000002</v>
      </c>
      <c r="AC2774" s="2">
        <v>0.32</v>
      </c>
      <c r="AD2774" s="2">
        <v>4.5</v>
      </c>
      <c r="AE2774" s="2">
        <v>7.3</v>
      </c>
      <c r="AF2774" s="2">
        <v>8.9799000000000007</v>
      </c>
      <c r="AG2774" s="2">
        <v>0.65</v>
      </c>
      <c r="AH2774" s="22">
        <v>4.7</v>
      </c>
      <c r="AI2774" s="22">
        <v>13.8</v>
      </c>
      <c r="AJ2774" s="22">
        <v>26.271999999999998</v>
      </c>
      <c r="AK2774" s="18">
        <v>0.83</v>
      </c>
      <c r="AL2774" s="18">
        <v>5</v>
      </c>
      <c r="AM2774" s="18">
        <v>16.600000000000001</v>
      </c>
      <c r="AN2774" s="2">
        <v>36.927799999999998</v>
      </c>
      <c r="AO2774" s="2">
        <v>0.61</v>
      </c>
      <c r="AP2774" s="2">
        <v>2.9</v>
      </c>
      <c r="AQ2774" s="2">
        <v>21</v>
      </c>
      <c r="AR2774" s="2">
        <v>5.6136999999999997</v>
      </c>
      <c r="AS2774" s="2">
        <v>0.92</v>
      </c>
      <c r="AT2774" s="2">
        <v>5.2</v>
      </c>
      <c r="AU2774" s="2">
        <v>17.7</v>
      </c>
      <c r="AV2774" s="2">
        <v>17.062200000000001</v>
      </c>
      <c r="AW2774" s="2">
        <v>0.2</v>
      </c>
      <c r="AX2774" s="2">
        <v>3.2</v>
      </c>
      <c r="AY2774" s="2">
        <v>6.3</v>
      </c>
      <c r="AZ2774" s="2">
        <v>4.9306000000000001</v>
      </c>
      <c r="BA2774" s="2">
        <v>1.1000000000000001</v>
      </c>
      <c r="BB2774" s="2">
        <v>6.5</v>
      </c>
      <c r="BC2774" s="2">
        <v>16.899999999999999</v>
      </c>
      <c r="BD2774" s="2">
        <v>35.593299999999999</v>
      </c>
      <c r="BE2774" s="4"/>
      <c r="BF2774" s="4"/>
    </row>
    <row r="2775" spans="1:58" x14ac:dyDescent="0.2">
      <c r="A2775" s="29">
        <v>2774</v>
      </c>
      <c r="B2775" s="7" t="s">
        <v>38</v>
      </c>
      <c r="C2775" s="3">
        <v>40017</v>
      </c>
      <c r="D2775" s="4" t="s">
        <v>8</v>
      </c>
      <c r="E2775" s="4" t="s">
        <v>165</v>
      </c>
      <c r="F2775" s="5" t="s">
        <v>191</v>
      </c>
      <c r="G2775" s="6">
        <v>0.81319444444444444</v>
      </c>
      <c r="H2775" s="6">
        <v>0.87361111111111101</v>
      </c>
      <c r="I2775" s="85">
        <f t="shared" si="43"/>
        <v>86.999999999999858</v>
      </c>
      <c r="J2775" s="86">
        <f>I2775*Segmentos!$D$7*(AH2775%)*IF(ISNUMBER(AI2775),AI2775%,0)</f>
        <v>810700.79999999865</v>
      </c>
      <c r="K2775" s="86">
        <f>I2775*Segmentos!$D$7*(AL2775%)*IF(ISNUMBER(AM2775),AM2775%,0)</f>
        <v>1244552.399999998</v>
      </c>
      <c r="L2775" s="4"/>
      <c r="M2775" s="2">
        <v>2.98</v>
      </c>
      <c r="N2775" s="2">
        <v>13</v>
      </c>
      <c r="O2775" s="2">
        <v>23</v>
      </c>
      <c r="P2775" s="2">
        <v>82.157300000000006</v>
      </c>
      <c r="Q2775" s="2">
        <v>2.5099999999999998</v>
      </c>
      <c r="R2775" s="2">
        <v>9.9</v>
      </c>
      <c r="S2775" s="2">
        <v>25.2</v>
      </c>
      <c r="T2775" s="2">
        <v>11.515599999999999</v>
      </c>
      <c r="U2775" s="2">
        <v>2.2599999999999998</v>
      </c>
      <c r="V2775" s="2">
        <v>10.3</v>
      </c>
      <c r="W2775" s="2">
        <v>22</v>
      </c>
      <c r="X2775" s="2">
        <v>13.0663</v>
      </c>
      <c r="Y2775" s="2">
        <v>3.19</v>
      </c>
      <c r="Z2775" s="2">
        <v>14.6</v>
      </c>
      <c r="AA2775" s="2">
        <v>21.8</v>
      </c>
      <c r="AB2775" s="2">
        <v>25.910900000000002</v>
      </c>
      <c r="AC2775" s="2">
        <v>3.5</v>
      </c>
      <c r="AD2775" s="2">
        <v>14.7</v>
      </c>
      <c r="AE2775" s="2">
        <v>23.8</v>
      </c>
      <c r="AF2775" s="2">
        <v>31.664400000000001</v>
      </c>
      <c r="AG2775" s="2">
        <v>2.34</v>
      </c>
      <c r="AH2775" s="22">
        <v>12.8</v>
      </c>
      <c r="AI2775" s="22">
        <v>18.2</v>
      </c>
      <c r="AJ2775" s="22">
        <v>30.540199999999999</v>
      </c>
      <c r="AK2775" s="18">
        <v>3.57</v>
      </c>
      <c r="AL2775" s="18">
        <v>13.1</v>
      </c>
      <c r="AM2775" s="18">
        <v>27.3</v>
      </c>
      <c r="AN2775" s="2">
        <v>51.617100000000001</v>
      </c>
      <c r="AO2775" s="2">
        <v>0.31</v>
      </c>
      <c r="AP2775" s="2">
        <v>5.2</v>
      </c>
      <c r="AQ2775" s="2">
        <v>5.9</v>
      </c>
      <c r="AR2775" s="2">
        <v>0.9214</v>
      </c>
      <c r="AS2775" s="2">
        <v>2.4</v>
      </c>
      <c r="AT2775" s="2">
        <v>10.7</v>
      </c>
      <c r="AU2775" s="2">
        <v>22.5</v>
      </c>
      <c r="AV2775" s="2">
        <v>14.565300000000001</v>
      </c>
      <c r="AW2775" s="2">
        <v>2.0099999999999998</v>
      </c>
      <c r="AX2775" s="2">
        <v>12</v>
      </c>
      <c r="AY2775" s="2">
        <v>16.8</v>
      </c>
      <c r="AZ2775" s="2">
        <v>15.9572</v>
      </c>
      <c r="BA2775" s="2">
        <v>4.8099999999999996</v>
      </c>
      <c r="BB2775" s="2">
        <v>17.2</v>
      </c>
      <c r="BC2775" s="2">
        <v>27.9</v>
      </c>
      <c r="BD2775" s="2">
        <v>50.7134</v>
      </c>
      <c r="BE2775" s="4"/>
      <c r="BF2775" s="4"/>
    </row>
    <row r="2776" spans="1:58" x14ac:dyDescent="0.2">
      <c r="A2776" s="29">
        <v>2775</v>
      </c>
      <c r="B2776" s="7" t="s">
        <v>14</v>
      </c>
      <c r="C2776" s="3">
        <v>40017</v>
      </c>
      <c r="D2776" s="4" t="s">
        <v>13</v>
      </c>
      <c r="E2776" s="4" t="s">
        <v>163</v>
      </c>
      <c r="F2776" s="5" t="s">
        <v>191</v>
      </c>
      <c r="G2776" s="6">
        <v>0.85138888888888886</v>
      </c>
      <c r="H2776" s="6">
        <v>0.875</v>
      </c>
      <c r="I2776" s="85">
        <f t="shared" si="43"/>
        <v>34.000000000000043</v>
      </c>
      <c r="J2776" s="86">
        <f>I2776*Segmentos!$D$7*(AH2776%)*IF(ISNUMBER(AI2776),AI2776%,0)</f>
        <v>852747.200000001</v>
      </c>
      <c r="K2776" s="86">
        <f>I2776*Segmentos!$D$7*(AL2776%)*IF(ISNUMBER(AM2776),AM2776%,0)</f>
        <v>1086422.4000000013</v>
      </c>
      <c r="L2776" s="4"/>
      <c r="M2776" s="2">
        <v>7.19</v>
      </c>
      <c r="N2776" s="2">
        <v>11.7</v>
      </c>
      <c r="O2776" s="2">
        <v>61.3</v>
      </c>
      <c r="P2776" s="2">
        <v>88.252700000000004</v>
      </c>
      <c r="Q2776" s="2">
        <v>3.09</v>
      </c>
      <c r="R2776" s="2">
        <v>5.4</v>
      </c>
      <c r="S2776" s="2">
        <v>56.9</v>
      </c>
      <c r="T2776" s="2">
        <v>6.3234000000000004</v>
      </c>
      <c r="U2776" s="2">
        <v>7.77</v>
      </c>
      <c r="V2776" s="2">
        <v>11.4</v>
      </c>
      <c r="W2776" s="2">
        <v>68.099999999999994</v>
      </c>
      <c r="X2776" s="2">
        <v>19.9925</v>
      </c>
      <c r="Y2776" s="2">
        <v>6.77</v>
      </c>
      <c r="Z2776" s="2">
        <v>11.9</v>
      </c>
      <c r="AA2776" s="2">
        <v>56.8</v>
      </c>
      <c r="AB2776" s="2">
        <v>24.5486</v>
      </c>
      <c r="AC2776" s="2">
        <v>9.2799999999999994</v>
      </c>
      <c r="AD2776" s="2">
        <v>15</v>
      </c>
      <c r="AE2776" s="2">
        <v>62.1</v>
      </c>
      <c r="AF2776" s="2">
        <v>37.388199999999998</v>
      </c>
      <c r="AG2776" s="2">
        <v>6.29</v>
      </c>
      <c r="AH2776" s="22">
        <v>10.7</v>
      </c>
      <c r="AI2776" s="22">
        <v>58.6</v>
      </c>
      <c r="AJ2776" s="22">
        <v>36.633899999999997</v>
      </c>
      <c r="AK2776" s="18">
        <v>8</v>
      </c>
      <c r="AL2776" s="18">
        <v>12.6</v>
      </c>
      <c r="AM2776" s="18">
        <v>63.4</v>
      </c>
      <c r="AN2776" s="2">
        <v>51.6188</v>
      </c>
      <c r="AO2776" s="2">
        <v>4.16</v>
      </c>
      <c r="AP2776" s="2">
        <v>8.4</v>
      </c>
      <c r="AQ2776" s="2">
        <v>49.4</v>
      </c>
      <c r="AR2776" s="2">
        <v>5.5754999999999999</v>
      </c>
      <c r="AS2776" s="2">
        <v>5.0599999999999996</v>
      </c>
      <c r="AT2776" s="2">
        <v>8.6999999999999993</v>
      </c>
      <c r="AU2776" s="2">
        <v>58.1</v>
      </c>
      <c r="AV2776" s="2">
        <v>13.6912</v>
      </c>
      <c r="AW2776" s="2">
        <v>7.78</v>
      </c>
      <c r="AX2776" s="2">
        <v>11.8</v>
      </c>
      <c r="AY2776" s="2">
        <v>65.7</v>
      </c>
      <c r="AZ2776" s="2">
        <v>27.4434</v>
      </c>
      <c r="BA2776" s="2">
        <v>8.84</v>
      </c>
      <c r="BB2776" s="2">
        <v>14.3</v>
      </c>
      <c r="BC2776" s="2">
        <v>61.7</v>
      </c>
      <c r="BD2776" s="2">
        <v>41.5426</v>
      </c>
      <c r="BE2776" s="4"/>
      <c r="BF2776" s="4"/>
    </row>
    <row r="2777" spans="1:58" x14ac:dyDescent="0.2">
      <c r="A2777" s="29">
        <v>2776</v>
      </c>
      <c r="B2777" s="7" t="s">
        <v>10</v>
      </c>
      <c r="C2777" s="3">
        <v>40017</v>
      </c>
      <c r="D2777" s="4" t="s">
        <v>8</v>
      </c>
      <c r="E2777" s="4" t="s">
        <v>164</v>
      </c>
      <c r="F2777" s="5" t="s">
        <v>191</v>
      </c>
      <c r="G2777" s="6">
        <v>0.87361111111111101</v>
      </c>
      <c r="H2777" s="6">
        <v>0.92152777777777783</v>
      </c>
      <c r="I2777" s="85">
        <f t="shared" si="43"/>
        <v>69.000000000000227</v>
      </c>
      <c r="J2777" s="86">
        <f>I2777*Segmentos!$D$7*(AH2777%)*IF(ISNUMBER(AI2777),AI2777%,0)</f>
        <v>1123761.6000000034</v>
      </c>
      <c r="K2777" s="86">
        <f>I2777*Segmentos!$D$7*(AL2777%)*IF(ISNUMBER(AM2777),AM2777%,0)</f>
        <v>1235707.2000000039</v>
      </c>
      <c r="L2777" s="4"/>
      <c r="M2777" s="2">
        <v>4.28</v>
      </c>
      <c r="N2777" s="2">
        <v>17.8</v>
      </c>
      <c r="O2777" s="2">
        <v>24</v>
      </c>
      <c r="P2777" s="2">
        <v>92.5548</v>
      </c>
      <c r="Q2777" s="2">
        <v>2.64</v>
      </c>
      <c r="R2777" s="2">
        <v>9</v>
      </c>
      <c r="S2777" s="2">
        <v>29.4</v>
      </c>
      <c r="T2777" s="2">
        <v>9.5205000000000002</v>
      </c>
      <c r="U2777" s="2">
        <v>2.67</v>
      </c>
      <c r="V2777" s="2">
        <v>15</v>
      </c>
      <c r="W2777" s="2">
        <v>17.7</v>
      </c>
      <c r="X2777" s="2">
        <v>12.092700000000001</v>
      </c>
      <c r="Y2777" s="2">
        <v>4.2300000000000004</v>
      </c>
      <c r="Z2777" s="2">
        <v>19</v>
      </c>
      <c r="AA2777" s="2">
        <v>22.2</v>
      </c>
      <c r="AB2777" s="2">
        <v>26.998799999999999</v>
      </c>
      <c r="AC2777" s="2">
        <v>6.19</v>
      </c>
      <c r="AD2777" s="2">
        <v>23</v>
      </c>
      <c r="AE2777" s="2">
        <v>27</v>
      </c>
      <c r="AF2777" s="2">
        <v>43.942700000000002</v>
      </c>
      <c r="AG2777" s="2">
        <v>4.0599999999999996</v>
      </c>
      <c r="AH2777" s="22">
        <v>17.399999999999999</v>
      </c>
      <c r="AI2777" s="22">
        <v>23.4</v>
      </c>
      <c r="AJ2777" s="22">
        <v>41.633099999999999</v>
      </c>
      <c r="AK2777" s="18">
        <v>4.4800000000000004</v>
      </c>
      <c r="AL2777" s="18">
        <v>18.2</v>
      </c>
      <c r="AM2777" s="18">
        <v>24.6</v>
      </c>
      <c r="AN2777" s="2">
        <v>50.921700000000001</v>
      </c>
      <c r="AO2777" s="2">
        <v>2.06</v>
      </c>
      <c r="AP2777" s="2">
        <v>13.2</v>
      </c>
      <c r="AQ2777" s="2">
        <v>15.5</v>
      </c>
      <c r="AR2777" s="2">
        <v>4.8653000000000004</v>
      </c>
      <c r="AS2777" s="2">
        <v>2.75</v>
      </c>
      <c r="AT2777" s="2">
        <v>16</v>
      </c>
      <c r="AU2777" s="2">
        <v>17.2</v>
      </c>
      <c r="AV2777" s="2">
        <v>13.0909</v>
      </c>
      <c r="AW2777" s="2">
        <v>4.05</v>
      </c>
      <c r="AX2777" s="2">
        <v>18.8</v>
      </c>
      <c r="AY2777" s="2">
        <v>21.5</v>
      </c>
      <c r="AZ2777" s="2">
        <v>25.174499999999998</v>
      </c>
      <c r="BA2777" s="2">
        <v>5.97</v>
      </c>
      <c r="BB2777" s="2">
        <v>19.399999999999999</v>
      </c>
      <c r="BC2777" s="2">
        <v>30.8</v>
      </c>
      <c r="BD2777" s="2">
        <v>49.424100000000003</v>
      </c>
      <c r="BE2777" s="4"/>
      <c r="BF2777" s="4"/>
    </row>
    <row r="2778" spans="1:58" x14ac:dyDescent="0.2">
      <c r="A2778" s="29">
        <v>2777</v>
      </c>
      <c r="B2778" s="7" t="s">
        <v>89</v>
      </c>
      <c r="C2778" s="3">
        <v>40017</v>
      </c>
      <c r="D2778" s="4" t="s">
        <v>28</v>
      </c>
      <c r="E2778" s="4" t="s">
        <v>169</v>
      </c>
      <c r="F2778" s="5" t="s">
        <v>191</v>
      </c>
      <c r="G2778" s="6">
        <v>0.84097222222222223</v>
      </c>
      <c r="H2778" s="6">
        <v>0.87638888888888899</v>
      </c>
      <c r="I2778" s="85">
        <f t="shared" si="43"/>
        <v>51.000000000000142</v>
      </c>
      <c r="J2778" s="86">
        <f>I2778*Segmentos!$D$7*(AH2778%)*IF(ISNUMBER(AI2778),AI2778%,0)</f>
        <v>367179.60000000097</v>
      </c>
      <c r="K2778" s="86">
        <f>I2778*Segmentos!$D$7*(AL2778%)*IF(ISNUMBER(AM2778),AM2778%,0)</f>
        <v>240148.80000000072</v>
      </c>
      <c r="L2778" s="4"/>
      <c r="M2778" s="2">
        <v>1.47</v>
      </c>
      <c r="N2778" s="2">
        <v>3.4</v>
      </c>
      <c r="O2778" s="2">
        <v>43.8</v>
      </c>
      <c r="P2778" s="2">
        <v>84.102800000000002</v>
      </c>
      <c r="Q2778" s="2">
        <v>0.64</v>
      </c>
      <c r="R2778" s="2">
        <v>1.1000000000000001</v>
      </c>
      <c r="S2778" s="2">
        <v>57.6</v>
      </c>
      <c r="T2778" s="2">
        <v>6.0815000000000001</v>
      </c>
      <c r="U2778" s="2">
        <v>0.5</v>
      </c>
      <c r="V2778" s="2">
        <v>1.9</v>
      </c>
      <c r="W2778" s="2">
        <v>26.5</v>
      </c>
      <c r="X2778" s="2">
        <v>5.9622999999999999</v>
      </c>
      <c r="Y2778" s="2">
        <v>2.2999999999999998</v>
      </c>
      <c r="Z2778" s="2">
        <v>4.0999999999999996</v>
      </c>
      <c r="AA2778" s="2">
        <v>56.7</v>
      </c>
      <c r="AB2778" s="2">
        <v>38.742199999999997</v>
      </c>
      <c r="AC2778" s="2">
        <v>1.78</v>
      </c>
      <c r="AD2778" s="2">
        <v>4.8</v>
      </c>
      <c r="AE2778" s="2">
        <v>36.700000000000003</v>
      </c>
      <c r="AF2778" s="2">
        <v>33.316800000000001</v>
      </c>
      <c r="AG2778" s="2">
        <v>1.82</v>
      </c>
      <c r="AH2778" s="22">
        <v>4.0999999999999996</v>
      </c>
      <c r="AI2778" s="22">
        <v>43.9</v>
      </c>
      <c r="AJ2778" s="22">
        <v>49.202300000000001</v>
      </c>
      <c r="AK2778" s="18">
        <v>1.1599999999999999</v>
      </c>
      <c r="AL2778" s="18">
        <v>2.7</v>
      </c>
      <c r="AM2778" s="18">
        <v>43.6</v>
      </c>
      <c r="AN2778" s="2">
        <v>34.900399999999998</v>
      </c>
      <c r="AO2778" s="2">
        <v>0.69</v>
      </c>
      <c r="AP2778" s="2">
        <v>1.4</v>
      </c>
      <c r="AQ2778" s="2">
        <v>48.8</v>
      </c>
      <c r="AR2778" s="2">
        <v>4.2770999999999999</v>
      </c>
      <c r="AS2778" s="2">
        <v>0.7</v>
      </c>
      <c r="AT2778" s="2">
        <v>2.7</v>
      </c>
      <c r="AU2778" s="2">
        <v>25.9</v>
      </c>
      <c r="AV2778" s="2">
        <v>8.8039000000000005</v>
      </c>
      <c r="AW2778" s="2">
        <v>1.1399999999999999</v>
      </c>
      <c r="AX2778" s="2">
        <v>3.4</v>
      </c>
      <c r="AY2778" s="2">
        <v>33.299999999999997</v>
      </c>
      <c r="AZ2778" s="2">
        <v>18.730699999999999</v>
      </c>
      <c r="BA2778" s="2">
        <v>2.39</v>
      </c>
      <c r="BB2778" s="2">
        <v>4.3</v>
      </c>
      <c r="BC2778" s="2">
        <v>56.2</v>
      </c>
      <c r="BD2778" s="2">
        <v>52.290999999999997</v>
      </c>
      <c r="BE2778" s="4"/>
      <c r="BF2778" s="4"/>
    </row>
    <row r="2779" spans="1:58" x14ac:dyDescent="0.2">
      <c r="A2779" s="29">
        <v>2778</v>
      </c>
      <c r="B2779" s="7" t="s">
        <v>126</v>
      </c>
      <c r="C2779" s="3">
        <v>40017</v>
      </c>
      <c r="D2779" s="4" t="s">
        <v>28</v>
      </c>
      <c r="E2779" s="4" t="s">
        <v>163</v>
      </c>
      <c r="F2779" s="5" t="s">
        <v>191</v>
      </c>
      <c r="G2779" s="6">
        <v>0.87638888888888899</v>
      </c>
      <c r="H2779" s="6">
        <v>0.91111111111111109</v>
      </c>
      <c r="I2779" s="85">
        <f t="shared" si="43"/>
        <v>49.999999999999822</v>
      </c>
      <c r="J2779" s="86">
        <f>I2779*Segmentos!$D$7*(AH2779%)*IF(ISNUMBER(AI2779),AI2779%,0)</f>
        <v>80599.999999999724</v>
      </c>
      <c r="K2779" s="86">
        <f>I2779*Segmentos!$D$7*(AL2779%)*IF(ISNUMBER(AM2779),AM2779%,0)</f>
        <v>286279.99999999907</v>
      </c>
      <c r="L2779" s="4"/>
      <c r="M2779" s="2">
        <v>0.95</v>
      </c>
      <c r="N2779" s="2">
        <v>2.4</v>
      </c>
      <c r="O2779" s="2">
        <v>39.299999999999997</v>
      </c>
      <c r="P2779" s="2">
        <v>97.906400000000005</v>
      </c>
      <c r="Q2779" s="2">
        <v>0.18</v>
      </c>
      <c r="R2779" s="2">
        <v>0.5</v>
      </c>
      <c r="S2779" s="2">
        <v>36</v>
      </c>
      <c r="T2779" s="2">
        <v>3.0577999999999999</v>
      </c>
      <c r="U2779" s="2">
        <v>0.11</v>
      </c>
      <c r="V2779" s="2">
        <v>0.8</v>
      </c>
      <c r="W2779" s="2">
        <v>14.2</v>
      </c>
      <c r="X2779" s="2">
        <v>2.4678</v>
      </c>
      <c r="Y2779" s="2">
        <v>0.85</v>
      </c>
      <c r="Z2779" s="2">
        <v>1.6</v>
      </c>
      <c r="AA2779" s="2">
        <v>51.4</v>
      </c>
      <c r="AB2779" s="2">
        <v>25.7072</v>
      </c>
      <c r="AC2779" s="2">
        <v>1.97</v>
      </c>
      <c r="AD2779" s="2">
        <v>5.0999999999999996</v>
      </c>
      <c r="AE2779" s="2">
        <v>38.4</v>
      </c>
      <c r="AF2779" s="2">
        <v>66.673599999999993</v>
      </c>
      <c r="AG2779" s="2">
        <v>0.41</v>
      </c>
      <c r="AH2779" s="22">
        <v>1.3</v>
      </c>
      <c r="AI2779" s="22">
        <v>31</v>
      </c>
      <c r="AJ2779" s="22">
        <v>19.905799999999999</v>
      </c>
      <c r="AK2779" s="18">
        <v>1.44</v>
      </c>
      <c r="AL2779" s="18">
        <v>3.4</v>
      </c>
      <c r="AM2779" s="18">
        <v>42.1</v>
      </c>
      <c r="AN2779" s="2">
        <v>78.000600000000006</v>
      </c>
      <c r="AO2779" s="2">
        <v>0.59</v>
      </c>
      <c r="AP2779" s="2">
        <v>1.7</v>
      </c>
      <c r="AQ2779" s="2">
        <v>34.4</v>
      </c>
      <c r="AR2779" s="2">
        <v>6.5853999999999999</v>
      </c>
      <c r="AS2779" s="2">
        <v>1.03</v>
      </c>
      <c r="AT2779" s="2">
        <v>2.1</v>
      </c>
      <c r="AU2779" s="2">
        <v>49.5</v>
      </c>
      <c r="AV2779" s="2">
        <v>23.274999999999999</v>
      </c>
      <c r="AW2779" s="2">
        <v>0.77</v>
      </c>
      <c r="AX2779" s="2">
        <v>2.2999999999999998</v>
      </c>
      <c r="AY2779" s="2">
        <v>33</v>
      </c>
      <c r="AZ2779" s="2">
        <v>22.747499999999999</v>
      </c>
      <c r="BA2779" s="2">
        <v>1.1499999999999999</v>
      </c>
      <c r="BB2779" s="2">
        <v>2.9</v>
      </c>
      <c r="BC2779" s="2">
        <v>39.700000000000003</v>
      </c>
      <c r="BD2779" s="2">
        <v>45.298400000000001</v>
      </c>
      <c r="BE2779" s="4"/>
      <c r="BF2779" s="4"/>
    </row>
    <row r="2780" spans="1:58" x14ac:dyDescent="0.2">
      <c r="A2780" s="29">
        <v>2779</v>
      </c>
      <c r="B2780" s="7" t="s">
        <v>23</v>
      </c>
      <c r="C2780" s="3">
        <v>40017</v>
      </c>
      <c r="D2780" s="4" t="s">
        <v>21</v>
      </c>
      <c r="E2780" s="4" t="s">
        <v>170</v>
      </c>
      <c r="F2780" s="5" t="s">
        <v>191</v>
      </c>
      <c r="G2780" s="6">
        <v>0.87361111111111101</v>
      </c>
      <c r="H2780" s="6">
        <v>0.9</v>
      </c>
      <c r="I2780" s="85">
        <f t="shared" si="43"/>
        <v>38.000000000000185</v>
      </c>
      <c r="J2780" s="86">
        <f>I2780*Segmentos!$D$7*(AH2780%)*IF(ISNUMBER(AI2780),AI2780%,0)</f>
        <v>36358.400000000183</v>
      </c>
      <c r="K2780" s="86">
        <f>I2780*Segmentos!$D$7*(AL2780%)*IF(ISNUMBER(AM2780),AM2780%,0)</f>
        <v>86944.000000000437</v>
      </c>
      <c r="L2780" s="4"/>
      <c r="M2780" s="2">
        <v>0.41</v>
      </c>
      <c r="N2780" s="2">
        <v>1.7</v>
      </c>
      <c r="O2780" s="2">
        <v>24.7</v>
      </c>
      <c r="P2780" s="2">
        <v>35.587800000000001</v>
      </c>
      <c r="Q2780" s="2">
        <v>0.49</v>
      </c>
      <c r="R2780" s="2">
        <v>1.5</v>
      </c>
      <c r="S2780" s="2">
        <v>31.6</v>
      </c>
      <c r="T2780" s="2">
        <v>7.0229999999999997</v>
      </c>
      <c r="U2780" s="2">
        <v>0.37</v>
      </c>
      <c r="V2780" s="2">
        <v>1.2</v>
      </c>
      <c r="W2780" s="2">
        <v>30.6</v>
      </c>
      <c r="X2780" s="2">
        <v>6.6242999999999999</v>
      </c>
      <c r="Y2780" s="2">
        <v>0.7</v>
      </c>
      <c r="Z2780" s="2">
        <v>1.4</v>
      </c>
      <c r="AA2780" s="2">
        <v>49.3</v>
      </c>
      <c r="AB2780" s="2">
        <v>17.9834</v>
      </c>
      <c r="AC2780" s="2">
        <v>0.14000000000000001</v>
      </c>
      <c r="AD2780" s="2">
        <v>2.2000000000000002</v>
      </c>
      <c r="AE2780" s="2">
        <v>6.2</v>
      </c>
      <c r="AF2780" s="2">
        <v>3.9571000000000001</v>
      </c>
      <c r="AG2780" s="2">
        <v>0.24</v>
      </c>
      <c r="AH2780" s="22">
        <v>1.3</v>
      </c>
      <c r="AI2780" s="22">
        <v>18.399999999999999</v>
      </c>
      <c r="AJ2780" s="22">
        <v>10.015700000000001</v>
      </c>
      <c r="AK2780" s="18">
        <v>0.56000000000000005</v>
      </c>
      <c r="AL2780" s="18">
        <v>2</v>
      </c>
      <c r="AM2780" s="18">
        <v>28.6</v>
      </c>
      <c r="AN2780" s="2">
        <v>25.572099999999999</v>
      </c>
      <c r="AO2780" s="2">
        <v>0.21</v>
      </c>
      <c r="AP2780" s="2">
        <v>1.7</v>
      </c>
      <c r="AQ2780" s="2">
        <v>12.6</v>
      </c>
      <c r="AR2780" s="2">
        <v>1.9795</v>
      </c>
      <c r="AS2780" s="2">
        <v>0.06</v>
      </c>
      <c r="AT2780" s="2">
        <v>0.6</v>
      </c>
      <c r="AU2780" s="2">
        <v>10.8</v>
      </c>
      <c r="AV2780" s="2">
        <v>1.2099</v>
      </c>
      <c r="AW2780" s="2">
        <v>0.12</v>
      </c>
      <c r="AX2780" s="2">
        <v>1.1000000000000001</v>
      </c>
      <c r="AY2780" s="2">
        <v>10.7</v>
      </c>
      <c r="AZ2780" s="2">
        <v>2.9232</v>
      </c>
      <c r="BA2780" s="2">
        <v>0.89</v>
      </c>
      <c r="BB2780" s="2">
        <v>2.7</v>
      </c>
      <c r="BC2780" s="2">
        <v>32.9</v>
      </c>
      <c r="BD2780" s="2">
        <v>29.475200000000001</v>
      </c>
      <c r="BE2780" s="4"/>
      <c r="BF2780" s="4"/>
    </row>
    <row r="2781" spans="1:58" x14ac:dyDescent="0.2">
      <c r="A2781" s="29">
        <v>2780</v>
      </c>
      <c r="B2781" s="7" t="s">
        <v>25</v>
      </c>
      <c r="C2781" s="3">
        <v>40017</v>
      </c>
      <c r="D2781" s="4" t="s">
        <v>21</v>
      </c>
      <c r="E2781" s="4" t="s">
        <v>171</v>
      </c>
      <c r="F2781" s="5" t="s">
        <v>191</v>
      </c>
      <c r="G2781" s="6">
        <v>0.88611111111111107</v>
      </c>
      <c r="H2781" s="6">
        <v>0.88749999999999996</v>
      </c>
      <c r="I2781" s="85">
        <f t="shared" si="43"/>
        <v>1.9999999999999929</v>
      </c>
      <c r="J2781" s="86">
        <f>I2781*Segmentos!$D$7*(AH2781%)*IF(ISNUMBER(AI2781),AI2781%,0)</f>
        <v>3199.9999999999891</v>
      </c>
      <c r="K2781" s="86">
        <f>I2781*Segmentos!$D$7*(AL2781%)*IF(ISNUMBER(AM2781),AM2781%,0)</f>
        <v>7199.9999999999754</v>
      </c>
      <c r="L2781" s="4"/>
      <c r="M2781" s="2">
        <v>0.62</v>
      </c>
      <c r="N2781" s="2">
        <v>0.6</v>
      </c>
      <c r="O2781" s="2">
        <v>100</v>
      </c>
      <c r="P2781" s="2">
        <v>60.802399999999999</v>
      </c>
      <c r="Q2781" s="2">
        <v>0.47</v>
      </c>
      <c r="R2781" s="2">
        <v>0.5</v>
      </c>
      <c r="S2781" s="2">
        <v>100</v>
      </c>
      <c r="T2781" s="2">
        <v>7.7098000000000004</v>
      </c>
      <c r="U2781" s="2">
        <v>0.17</v>
      </c>
      <c r="V2781" s="2">
        <v>0.2</v>
      </c>
      <c r="W2781" s="2">
        <v>100</v>
      </c>
      <c r="X2781" s="2">
        <v>3.4973999999999998</v>
      </c>
      <c r="Y2781" s="2">
        <v>0.28999999999999998</v>
      </c>
      <c r="Z2781" s="2">
        <v>0.3</v>
      </c>
      <c r="AA2781" s="2">
        <v>100</v>
      </c>
      <c r="AB2781" s="2">
        <v>8.4367000000000001</v>
      </c>
      <c r="AC2781" s="2">
        <v>1.29</v>
      </c>
      <c r="AD2781" s="2">
        <v>1.3</v>
      </c>
      <c r="AE2781" s="2">
        <v>100</v>
      </c>
      <c r="AF2781" s="2">
        <v>41.1586</v>
      </c>
      <c r="AG2781" s="2">
        <v>0.37</v>
      </c>
      <c r="AH2781" s="22">
        <v>0.4</v>
      </c>
      <c r="AI2781" s="22">
        <v>100</v>
      </c>
      <c r="AJ2781" s="22">
        <v>17.103400000000001</v>
      </c>
      <c r="AK2781" s="18">
        <v>0.85</v>
      </c>
      <c r="AL2781" s="18">
        <v>0.9</v>
      </c>
      <c r="AM2781" s="18">
        <v>100</v>
      </c>
      <c r="AN2781" s="2">
        <v>43.699100000000001</v>
      </c>
      <c r="AO2781" s="2">
        <v>0.45</v>
      </c>
      <c r="AP2781" s="2">
        <v>0.4</v>
      </c>
      <c r="AQ2781" s="2">
        <v>100</v>
      </c>
      <c r="AR2781" s="2">
        <v>4.7790999999999997</v>
      </c>
      <c r="AS2781" s="2">
        <v>0.57999999999999996</v>
      </c>
      <c r="AT2781" s="2">
        <v>0.6</v>
      </c>
      <c r="AU2781" s="2">
        <v>100</v>
      </c>
      <c r="AV2781" s="2">
        <v>12.4452</v>
      </c>
      <c r="AW2781" s="2">
        <v>0.47</v>
      </c>
      <c r="AX2781" s="2">
        <v>0.5</v>
      </c>
      <c r="AY2781" s="2">
        <v>100</v>
      </c>
      <c r="AZ2781" s="2">
        <v>13.0871</v>
      </c>
      <c r="BA2781" s="2">
        <v>0.82</v>
      </c>
      <c r="BB2781" s="2">
        <v>0.8</v>
      </c>
      <c r="BC2781" s="2">
        <v>100</v>
      </c>
      <c r="BD2781" s="2">
        <v>30.491</v>
      </c>
      <c r="BE2781" s="4"/>
      <c r="BF2781" s="4"/>
    </row>
    <row r="2782" spans="1:58" x14ac:dyDescent="0.2">
      <c r="A2782" s="29">
        <v>2781</v>
      </c>
      <c r="B2782" s="7" t="s">
        <v>32</v>
      </c>
      <c r="C2782" s="3">
        <v>40017</v>
      </c>
      <c r="D2782" s="4" t="s">
        <v>28</v>
      </c>
      <c r="E2782" s="4" t="s">
        <v>164</v>
      </c>
      <c r="F2782" s="5" t="s">
        <v>191</v>
      </c>
      <c r="G2782" s="6">
        <v>0.9145833333333333</v>
      </c>
      <c r="H2782" s="6">
        <v>0.91666666666666663</v>
      </c>
      <c r="I2782" s="85">
        <f t="shared" si="43"/>
        <v>2.9999999999999893</v>
      </c>
      <c r="J2782" s="86">
        <f>I2782*Segmentos!$D$7*(AH2782%)*IF(ISNUMBER(AI2782),AI2782%,0)</f>
        <v>3599.9999999999877</v>
      </c>
      <c r="K2782" s="86">
        <f>I2782*Segmentos!$D$7*(AL2782%)*IF(ISNUMBER(AM2782),AM2782%,0)</f>
        <v>3869.9999999999868</v>
      </c>
      <c r="L2782" s="4"/>
      <c r="M2782" s="2">
        <v>0.28999999999999998</v>
      </c>
      <c r="N2782" s="2">
        <v>0.4</v>
      </c>
      <c r="O2782" s="2">
        <v>77.3</v>
      </c>
      <c r="P2782" s="2">
        <v>83.067899999999995</v>
      </c>
      <c r="Q2782" s="2">
        <v>0.49</v>
      </c>
      <c r="R2782" s="2">
        <v>0.5</v>
      </c>
      <c r="S2782" s="2">
        <v>100</v>
      </c>
      <c r="T2782" s="2">
        <v>23.761600000000001</v>
      </c>
      <c r="U2782" s="2">
        <v>0.25</v>
      </c>
      <c r="V2782" s="2">
        <v>0.2</v>
      </c>
      <c r="W2782" s="2">
        <v>100</v>
      </c>
      <c r="X2782" s="2">
        <v>14.8361</v>
      </c>
      <c r="Y2782" s="2">
        <v>0.27</v>
      </c>
      <c r="Z2782" s="2">
        <v>0.5</v>
      </c>
      <c r="AA2782" s="2">
        <v>58.7</v>
      </c>
      <c r="AB2782" s="2">
        <v>22.663900000000002</v>
      </c>
      <c r="AC2782" s="2">
        <v>0.23</v>
      </c>
      <c r="AD2782" s="2">
        <v>0.3</v>
      </c>
      <c r="AE2782" s="2">
        <v>72</v>
      </c>
      <c r="AF2782" s="2">
        <v>21.8063</v>
      </c>
      <c r="AG2782" s="2">
        <v>0.28000000000000003</v>
      </c>
      <c r="AH2782" s="22">
        <v>0.3</v>
      </c>
      <c r="AI2782" s="22">
        <v>100</v>
      </c>
      <c r="AJ2782" s="22">
        <v>38.597700000000003</v>
      </c>
      <c r="AK2782" s="18">
        <v>0.28999999999999998</v>
      </c>
      <c r="AL2782" s="18">
        <v>0.5</v>
      </c>
      <c r="AM2782" s="18">
        <v>64.5</v>
      </c>
      <c r="AN2782" s="2">
        <v>44.470199999999998</v>
      </c>
      <c r="AO2782" s="2">
        <v>0.47</v>
      </c>
      <c r="AP2782" s="2">
        <v>0.5</v>
      </c>
      <c r="AQ2782" s="2">
        <v>100</v>
      </c>
      <c r="AR2782" s="2">
        <v>14.6746</v>
      </c>
      <c r="AS2782" s="2">
        <v>0.7</v>
      </c>
      <c r="AT2782" s="2">
        <v>1.1000000000000001</v>
      </c>
      <c r="AU2782" s="2">
        <v>64.599999999999994</v>
      </c>
      <c r="AV2782" s="2">
        <v>44.631700000000002</v>
      </c>
      <c r="AW2782" s="2">
        <v>0</v>
      </c>
      <c r="AX2782" s="2">
        <v>0</v>
      </c>
      <c r="AY2782" s="8" t="s">
        <v>577</v>
      </c>
      <c r="AZ2782" s="2">
        <v>0</v>
      </c>
      <c r="BA2782" s="2">
        <v>0.22</v>
      </c>
      <c r="BB2782" s="2">
        <v>0.2</v>
      </c>
      <c r="BC2782" s="2">
        <v>100</v>
      </c>
      <c r="BD2782" s="2">
        <v>23.761600000000001</v>
      </c>
      <c r="BE2782" s="4"/>
      <c r="BF2782" s="4"/>
    </row>
    <row r="2783" spans="1:58" x14ac:dyDescent="0.2">
      <c r="A2783" s="29">
        <v>2782</v>
      </c>
      <c r="B2783" s="7" t="s">
        <v>19</v>
      </c>
      <c r="C2783" s="3">
        <v>40017</v>
      </c>
      <c r="D2783" s="4" t="s">
        <v>17</v>
      </c>
      <c r="E2783" s="4" t="s">
        <v>166</v>
      </c>
      <c r="F2783" s="5" t="s">
        <v>191</v>
      </c>
      <c r="G2783" s="6">
        <v>0.9145833333333333</v>
      </c>
      <c r="H2783" s="6">
        <v>0.91666666666666663</v>
      </c>
      <c r="I2783" s="85">
        <f t="shared" si="43"/>
        <v>2.9999999999999893</v>
      </c>
      <c r="J2783" s="86">
        <f>I2783*Segmentos!$D$7*(AH2783%)*IF(ISNUMBER(AI2783),AI2783%,0)</f>
        <v>2399.9999999999918</v>
      </c>
      <c r="K2783" s="86">
        <f>I2783*Segmentos!$D$7*(AL2783%)*IF(ISNUMBER(AM2783),AM2783%,0)</f>
        <v>1893.5999999999935</v>
      </c>
      <c r="L2783" s="4"/>
      <c r="M2783" s="2">
        <v>0.19</v>
      </c>
      <c r="N2783" s="2">
        <v>0.2</v>
      </c>
      <c r="O2783" s="2">
        <v>90.3</v>
      </c>
      <c r="P2783" s="2">
        <v>65.885599999999997</v>
      </c>
      <c r="Q2783" s="2">
        <v>0.36</v>
      </c>
      <c r="R2783" s="2">
        <v>0.4</v>
      </c>
      <c r="S2783" s="2">
        <v>100</v>
      </c>
      <c r="T2783" s="2">
        <v>20.612300000000001</v>
      </c>
      <c r="U2783" s="2">
        <v>0</v>
      </c>
      <c r="V2783" s="2">
        <v>0</v>
      </c>
      <c r="W2783" s="8" t="s">
        <v>577</v>
      </c>
      <c r="X2783" s="2">
        <v>0</v>
      </c>
      <c r="Y2783" s="2">
        <v>0.39</v>
      </c>
      <c r="Z2783" s="2">
        <v>0.5</v>
      </c>
      <c r="AA2783" s="2">
        <v>84.9</v>
      </c>
      <c r="AB2783" s="2">
        <v>39.891199999999998</v>
      </c>
      <c r="AC2783" s="2">
        <v>0.05</v>
      </c>
      <c r="AD2783" s="2">
        <v>0</v>
      </c>
      <c r="AE2783" s="2">
        <v>100</v>
      </c>
      <c r="AF2783" s="2">
        <v>5.3822000000000001</v>
      </c>
      <c r="AG2783" s="2">
        <v>0.24</v>
      </c>
      <c r="AH2783" s="22">
        <v>0.2</v>
      </c>
      <c r="AI2783" s="22">
        <v>100</v>
      </c>
      <c r="AJ2783" s="22">
        <v>39.3917</v>
      </c>
      <c r="AK2783" s="18">
        <v>0.15</v>
      </c>
      <c r="AL2783" s="18">
        <v>0.2</v>
      </c>
      <c r="AM2783" s="18">
        <v>78.900000000000006</v>
      </c>
      <c r="AN2783" s="2">
        <v>26.494</v>
      </c>
      <c r="AO2783" s="2">
        <v>0.14000000000000001</v>
      </c>
      <c r="AP2783" s="2">
        <v>0.1</v>
      </c>
      <c r="AQ2783" s="2">
        <v>100</v>
      </c>
      <c r="AR2783" s="2">
        <v>5.3822000000000001</v>
      </c>
      <c r="AS2783" s="2">
        <v>0.05</v>
      </c>
      <c r="AT2783" s="2">
        <v>0.1</v>
      </c>
      <c r="AU2783" s="2">
        <v>33.299999999999997</v>
      </c>
      <c r="AV2783" s="2">
        <v>3.5531000000000001</v>
      </c>
      <c r="AW2783" s="2">
        <v>0.57999999999999996</v>
      </c>
      <c r="AX2783" s="2">
        <v>0.6</v>
      </c>
      <c r="AY2783" s="2">
        <v>100</v>
      </c>
      <c r="AZ2783" s="2">
        <v>56.950400000000002</v>
      </c>
      <c r="BA2783" s="2">
        <v>0</v>
      </c>
      <c r="BB2783" s="2">
        <v>0</v>
      </c>
      <c r="BC2783" s="8" t="s">
        <v>577</v>
      </c>
      <c r="BD2783" s="2">
        <v>0</v>
      </c>
      <c r="BE2783" s="4"/>
      <c r="BF2783" s="4"/>
    </row>
    <row r="2784" spans="1:58" x14ac:dyDescent="0.2">
      <c r="A2784" s="29">
        <v>2783</v>
      </c>
      <c r="B2784" s="7" t="s">
        <v>2</v>
      </c>
      <c r="C2784" s="3">
        <v>40017</v>
      </c>
      <c r="D2784" s="4" t="s">
        <v>0</v>
      </c>
      <c r="E2784" s="4" t="s">
        <v>164</v>
      </c>
      <c r="F2784" s="5" t="s">
        <v>191</v>
      </c>
      <c r="G2784" s="6">
        <v>0.87430555555555556</v>
      </c>
      <c r="H2784" s="6">
        <v>0.9145833333333333</v>
      </c>
      <c r="I2784" s="85">
        <f t="shared" si="43"/>
        <v>57.999999999999957</v>
      </c>
      <c r="J2784" s="86">
        <f>I2784*Segmentos!$D$7*(AH2784%)*IF(ISNUMBER(AI2784),AI2784%,0)</f>
        <v>883177.59999999928</v>
      </c>
      <c r="K2784" s="86">
        <f>I2784*Segmentos!$D$7*(AL2784%)*IF(ISNUMBER(AM2784),AM2784%,0)</f>
        <v>1272079.199999999</v>
      </c>
      <c r="L2784" s="4"/>
      <c r="M2784" s="2">
        <v>4.68</v>
      </c>
      <c r="N2784" s="2">
        <v>13.6</v>
      </c>
      <c r="O2784" s="2">
        <v>34.4</v>
      </c>
      <c r="P2784" s="2">
        <v>85.5505</v>
      </c>
      <c r="Q2784" s="2">
        <v>4.4800000000000004</v>
      </c>
      <c r="R2784" s="2">
        <v>9.9</v>
      </c>
      <c r="S2784" s="2">
        <v>45.3</v>
      </c>
      <c r="T2784" s="2">
        <v>13.677899999999999</v>
      </c>
      <c r="U2784" s="2">
        <v>3.59</v>
      </c>
      <c r="V2784" s="2">
        <v>10.7</v>
      </c>
      <c r="W2784" s="2">
        <v>33.6</v>
      </c>
      <c r="X2784" s="2">
        <v>13.7681</v>
      </c>
      <c r="Y2784" s="2">
        <v>4.74</v>
      </c>
      <c r="Z2784" s="2">
        <v>15.7</v>
      </c>
      <c r="AA2784" s="2">
        <v>30.1</v>
      </c>
      <c r="AB2784" s="2">
        <v>25.566199999999998</v>
      </c>
      <c r="AC2784" s="2">
        <v>5.42</v>
      </c>
      <c r="AD2784" s="2">
        <v>15.4</v>
      </c>
      <c r="AE2784" s="2">
        <v>35.200000000000003</v>
      </c>
      <c r="AF2784" s="2">
        <v>32.5383</v>
      </c>
      <c r="AG2784" s="2">
        <v>3.8</v>
      </c>
      <c r="AH2784" s="22">
        <v>12.4</v>
      </c>
      <c r="AI2784" s="22">
        <v>30.7</v>
      </c>
      <c r="AJ2784" s="22">
        <v>32.973500000000001</v>
      </c>
      <c r="AK2784" s="18">
        <v>5.47</v>
      </c>
      <c r="AL2784" s="18">
        <v>14.7</v>
      </c>
      <c r="AM2784" s="18">
        <v>37.299999999999997</v>
      </c>
      <c r="AN2784" s="2">
        <v>52.576999999999998</v>
      </c>
      <c r="AO2784" s="2">
        <v>4.7</v>
      </c>
      <c r="AP2784" s="2">
        <v>16</v>
      </c>
      <c r="AQ2784" s="2">
        <v>29.4</v>
      </c>
      <c r="AR2784" s="2">
        <v>9.3783999999999992</v>
      </c>
      <c r="AS2784" s="2">
        <v>5.5</v>
      </c>
      <c r="AT2784" s="2">
        <v>13.8</v>
      </c>
      <c r="AU2784" s="2">
        <v>39.799999999999997</v>
      </c>
      <c r="AV2784" s="2">
        <v>22.143999999999998</v>
      </c>
      <c r="AW2784" s="2">
        <v>4.6500000000000004</v>
      </c>
      <c r="AX2784" s="2">
        <v>12.9</v>
      </c>
      <c r="AY2784" s="2">
        <v>36</v>
      </c>
      <c r="AZ2784" s="2">
        <v>24.433599999999998</v>
      </c>
      <c r="BA2784" s="2">
        <v>4.2300000000000004</v>
      </c>
      <c r="BB2784" s="2">
        <v>13.3</v>
      </c>
      <c r="BC2784" s="2">
        <v>31.8</v>
      </c>
      <c r="BD2784" s="2">
        <v>29.5945</v>
      </c>
      <c r="BE2784" s="4"/>
      <c r="BF2784" s="4"/>
    </row>
    <row r="2785" spans="1:58" x14ac:dyDescent="0.2">
      <c r="A2785" s="29">
        <v>2784</v>
      </c>
      <c r="B2785" s="7" t="s">
        <v>16</v>
      </c>
      <c r="C2785" s="3">
        <v>40017</v>
      </c>
      <c r="D2785" s="4" t="s">
        <v>13</v>
      </c>
      <c r="E2785" s="4" t="s">
        <v>166</v>
      </c>
      <c r="F2785" s="5" t="s">
        <v>191</v>
      </c>
      <c r="G2785" s="6">
        <v>0.91388888888888886</v>
      </c>
      <c r="H2785" s="6">
        <v>0.91736111111111107</v>
      </c>
      <c r="I2785" s="85">
        <f t="shared" si="43"/>
        <v>4.9999999999999822</v>
      </c>
      <c r="J2785" s="86">
        <f>I2785*Segmentos!$D$7*(AH2785%)*IF(ISNUMBER(AI2785),AI2785%,0)</f>
        <v>219995.99999999921</v>
      </c>
      <c r="K2785" s="86">
        <f>I2785*Segmentos!$D$7*(AL2785%)*IF(ISNUMBER(AM2785),AM2785%,0)</f>
        <v>317829.99999999889</v>
      </c>
      <c r="L2785" s="4"/>
      <c r="M2785" s="2">
        <v>13.58</v>
      </c>
      <c r="N2785" s="2">
        <v>15.7</v>
      </c>
      <c r="O2785" s="2">
        <v>86.5</v>
      </c>
      <c r="P2785" s="2">
        <v>85.683899999999994</v>
      </c>
      <c r="Q2785" s="2">
        <v>7.42</v>
      </c>
      <c r="R2785" s="2">
        <v>9.4</v>
      </c>
      <c r="S2785" s="2">
        <v>79</v>
      </c>
      <c r="T2785" s="2">
        <v>7.8122999999999996</v>
      </c>
      <c r="U2785" s="2">
        <v>11.21</v>
      </c>
      <c r="V2785" s="2">
        <v>13.3</v>
      </c>
      <c r="W2785" s="2">
        <v>84.5</v>
      </c>
      <c r="X2785" s="2">
        <v>14.837</v>
      </c>
      <c r="Y2785" s="2">
        <v>12.83</v>
      </c>
      <c r="Z2785" s="2">
        <v>15.1</v>
      </c>
      <c r="AA2785" s="2">
        <v>85</v>
      </c>
      <c r="AB2785" s="2">
        <v>23.9026</v>
      </c>
      <c r="AC2785" s="2">
        <v>18.89</v>
      </c>
      <c r="AD2785" s="2">
        <v>21</v>
      </c>
      <c r="AE2785" s="2">
        <v>89.9</v>
      </c>
      <c r="AF2785" s="2">
        <v>39.131999999999998</v>
      </c>
      <c r="AG2785" s="2">
        <v>11.04</v>
      </c>
      <c r="AH2785" s="22">
        <v>12.6</v>
      </c>
      <c r="AI2785" s="22">
        <v>87.3</v>
      </c>
      <c r="AJ2785" s="22">
        <v>33.048400000000001</v>
      </c>
      <c r="AK2785" s="18">
        <v>15.87</v>
      </c>
      <c r="AL2785" s="18">
        <v>18.5</v>
      </c>
      <c r="AM2785" s="18">
        <v>85.9</v>
      </c>
      <c r="AN2785" s="2">
        <v>52.635399999999997</v>
      </c>
      <c r="AO2785" s="2">
        <v>11.63</v>
      </c>
      <c r="AP2785" s="2">
        <v>14</v>
      </c>
      <c r="AQ2785" s="2">
        <v>83.4</v>
      </c>
      <c r="AR2785" s="2">
        <v>8.0211000000000006</v>
      </c>
      <c r="AS2785" s="2">
        <v>9.76</v>
      </c>
      <c r="AT2785" s="2">
        <v>12.5</v>
      </c>
      <c r="AU2785" s="2">
        <v>78.2</v>
      </c>
      <c r="AV2785" s="2">
        <v>13.5707</v>
      </c>
      <c r="AW2785" s="2">
        <v>12.34</v>
      </c>
      <c r="AX2785" s="2">
        <v>14.9</v>
      </c>
      <c r="AY2785" s="2">
        <v>82.8</v>
      </c>
      <c r="AZ2785" s="2">
        <v>22.3857</v>
      </c>
      <c r="BA2785" s="2">
        <v>17.260000000000002</v>
      </c>
      <c r="BB2785" s="2">
        <v>18.600000000000001</v>
      </c>
      <c r="BC2785" s="2">
        <v>92.5</v>
      </c>
      <c r="BD2785" s="2">
        <v>41.706400000000002</v>
      </c>
      <c r="BE2785" s="4"/>
      <c r="BF2785" s="4"/>
    </row>
    <row r="2786" spans="1:58" x14ac:dyDescent="0.2">
      <c r="A2786" s="29">
        <v>2785</v>
      </c>
      <c r="B2786" s="7" t="s">
        <v>22</v>
      </c>
      <c r="C2786" s="3">
        <v>40017</v>
      </c>
      <c r="D2786" s="4" t="s">
        <v>21</v>
      </c>
      <c r="E2786" s="4" t="s">
        <v>164</v>
      </c>
      <c r="F2786" s="5" t="s">
        <v>191</v>
      </c>
      <c r="G2786" s="6">
        <v>0.83125000000000004</v>
      </c>
      <c r="H2786" s="6">
        <v>0.87291666666666667</v>
      </c>
      <c r="I2786" s="85">
        <f t="shared" si="43"/>
        <v>59.999999999999943</v>
      </c>
      <c r="J2786" s="86">
        <f>I2786*Segmentos!$D$7*(AH2786%)*IF(ISNUMBER(AI2786),AI2786%,0)</f>
        <v>540383.99999999953</v>
      </c>
      <c r="K2786" s="86">
        <f>I2786*Segmentos!$D$7*(AL2786%)*IF(ISNUMBER(AM2786),AM2786%,0)</f>
        <v>456959.99999999959</v>
      </c>
      <c r="L2786" s="4"/>
      <c r="M2786" s="2">
        <v>2.06</v>
      </c>
      <c r="N2786" s="2">
        <v>4.5</v>
      </c>
      <c r="O2786" s="2">
        <v>45.3</v>
      </c>
      <c r="P2786" s="2">
        <v>95.8095</v>
      </c>
      <c r="Q2786" s="2">
        <v>7.0000000000000007E-2</v>
      </c>
      <c r="R2786" s="2">
        <v>0.2</v>
      </c>
      <c r="S2786" s="2">
        <v>43.1</v>
      </c>
      <c r="T2786" s="2">
        <v>0.55589999999999995</v>
      </c>
      <c r="U2786" s="2">
        <v>0.46</v>
      </c>
      <c r="V2786" s="2">
        <v>2</v>
      </c>
      <c r="W2786" s="2">
        <v>23.4</v>
      </c>
      <c r="X2786" s="2">
        <v>4.476</v>
      </c>
      <c r="Y2786" s="2">
        <v>1.21</v>
      </c>
      <c r="Z2786" s="2">
        <v>3.5</v>
      </c>
      <c r="AA2786" s="2">
        <v>34.799999999999997</v>
      </c>
      <c r="AB2786" s="2">
        <v>16.580200000000001</v>
      </c>
      <c r="AC2786" s="2">
        <v>4.8499999999999996</v>
      </c>
      <c r="AD2786" s="2">
        <v>9.4</v>
      </c>
      <c r="AE2786" s="2">
        <v>51.7</v>
      </c>
      <c r="AF2786" s="2">
        <v>74.197400000000002</v>
      </c>
      <c r="AG2786" s="2">
        <v>2.25</v>
      </c>
      <c r="AH2786" s="22">
        <v>5.2</v>
      </c>
      <c r="AI2786" s="22">
        <v>43.3</v>
      </c>
      <c r="AJ2786" s="22">
        <v>49.624699999999997</v>
      </c>
      <c r="AK2786" s="18">
        <v>1.89</v>
      </c>
      <c r="AL2786" s="18">
        <v>4</v>
      </c>
      <c r="AM2786" s="18">
        <v>47.6</v>
      </c>
      <c r="AN2786" s="2">
        <v>46.184899999999999</v>
      </c>
      <c r="AO2786" s="2">
        <v>1.59</v>
      </c>
      <c r="AP2786" s="2">
        <v>3.5</v>
      </c>
      <c r="AQ2786" s="2">
        <v>44.7</v>
      </c>
      <c r="AR2786" s="2">
        <v>8.0786999999999995</v>
      </c>
      <c r="AS2786" s="2">
        <v>1.31</v>
      </c>
      <c r="AT2786" s="2">
        <v>3.9</v>
      </c>
      <c r="AU2786" s="2">
        <v>33.700000000000003</v>
      </c>
      <c r="AV2786" s="2">
        <v>13.429600000000001</v>
      </c>
      <c r="AW2786" s="2">
        <v>1.67</v>
      </c>
      <c r="AX2786" s="2">
        <v>4.3</v>
      </c>
      <c r="AY2786" s="2">
        <v>38.9</v>
      </c>
      <c r="AZ2786" s="2">
        <v>22.3703</v>
      </c>
      <c r="BA2786" s="2">
        <v>2.91</v>
      </c>
      <c r="BB2786" s="2">
        <v>5.4</v>
      </c>
      <c r="BC2786" s="2">
        <v>54.1</v>
      </c>
      <c r="BD2786" s="2">
        <v>51.930900000000001</v>
      </c>
      <c r="BE2786" s="4"/>
      <c r="BF2786" s="4"/>
    </row>
    <row r="2787" spans="1:58" x14ac:dyDescent="0.2">
      <c r="A2787" s="29">
        <v>2786</v>
      </c>
      <c r="B2787" s="7" t="s">
        <v>130</v>
      </c>
      <c r="C2787" s="3">
        <v>40017</v>
      </c>
      <c r="D2787" s="4" t="s">
        <v>8</v>
      </c>
      <c r="E2787" s="4" t="s">
        <v>176</v>
      </c>
      <c r="F2787" s="5" t="s">
        <v>191</v>
      </c>
      <c r="G2787" s="6">
        <v>0.92152777777777783</v>
      </c>
      <c r="H2787" s="6">
        <v>2.7777777777777776E-2</v>
      </c>
      <c r="I2787" s="85">
        <f t="shared" si="43"/>
        <v>152.99999999999991</v>
      </c>
      <c r="J2787" s="86">
        <f>I2787*Segmentos!$D$7*(AH2787%)*IF(ISNUMBER(AI2787),AI2787%,0)</f>
        <v>3262694.3999999985</v>
      </c>
      <c r="K2787" s="86">
        <f>I2787*Segmentos!$D$7*(AL2787%)*IF(ISNUMBER(AM2787),AM2787%,0)</f>
        <v>3720103.1999999979</v>
      </c>
      <c r="L2787" s="4"/>
      <c r="M2787" s="2">
        <v>5.73</v>
      </c>
      <c r="N2787" s="2">
        <v>29</v>
      </c>
      <c r="O2787" s="2">
        <v>19.7</v>
      </c>
      <c r="P2787" s="2">
        <v>85.409300000000002</v>
      </c>
      <c r="Q2787" s="2">
        <v>2.76</v>
      </c>
      <c r="R2787" s="2">
        <v>19.399999999999999</v>
      </c>
      <c r="S2787" s="2">
        <v>14.2</v>
      </c>
      <c r="T2787" s="2">
        <v>6.8693</v>
      </c>
      <c r="U2787" s="2">
        <v>3.91</v>
      </c>
      <c r="V2787" s="2">
        <v>27.5</v>
      </c>
      <c r="W2787" s="2">
        <v>14.2</v>
      </c>
      <c r="X2787" s="2">
        <v>12.199</v>
      </c>
      <c r="Y2787" s="2">
        <v>6.32</v>
      </c>
      <c r="Z2787" s="2">
        <v>32.700000000000003</v>
      </c>
      <c r="AA2787" s="2">
        <v>19.3</v>
      </c>
      <c r="AB2787" s="2">
        <v>27.799800000000001</v>
      </c>
      <c r="AC2787" s="2">
        <v>7.88</v>
      </c>
      <c r="AD2787" s="2">
        <v>31.6</v>
      </c>
      <c r="AE2787" s="2">
        <v>24.9</v>
      </c>
      <c r="AF2787" s="2">
        <v>38.5413</v>
      </c>
      <c r="AG2787" s="2">
        <v>5.35</v>
      </c>
      <c r="AH2787" s="22">
        <v>27.2</v>
      </c>
      <c r="AI2787" s="22">
        <v>19.600000000000001</v>
      </c>
      <c r="AJ2787" s="22">
        <v>37.809199999999997</v>
      </c>
      <c r="AK2787" s="18">
        <v>6.08</v>
      </c>
      <c r="AL2787" s="18">
        <v>30.7</v>
      </c>
      <c r="AM2787" s="18">
        <v>19.8</v>
      </c>
      <c r="AN2787" s="2">
        <v>47.600099999999998</v>
      </c>
      <c r="AO2787" s="2">
        <v>1.8</v>
      </c>
      <c r="AP2787" s="2">
        <v>20</v>
      </c>
      <c r="AQ2787" s="2">
        <v>9</v>
      </c>
      <c r="AR2787" s="2">
        <v>2.9293999999999998</v>
      </c>
      <c r="AS2787" s="2">
        <v>4.2699999999999996</v>
      </c>
      <c r="AT2787" s="2">
        <v>25.8</v>
      </c>
      <c r="AU2787" s="2">
        <v>16.600000000000001</v>
      </c>
      <c r="AV2787" s="2">
        <v>14.0146</v>
      </c>
      <c r="AW2787" s="2">
        <v>5.67</v>
      </c>
      <c r="AX2787" s="2">
        <v>29.1</v>
      </c>
      <c r="AY2787" s="2">
        <v>19.5</v>
      </c>
      <c r="AZ2787" s="2">
        <v>24.288799999999998</v>
      </c>
      <c r="BA2787" s="2">
        <v>7.74</v>
      </c>
      <c r="BB2787" s="2">
        <v>33.5</v>
      </c>
      <c r="BC2787" s="2">
        <v>23.1</v>
      </c>
      <c r="BD2787" s="2">
        <v>44.176499999999997</v>
      </c>
      <c r="BE2787" s="4"/>
      <c r="BF2787" s="4"/>
    </row>
    <row r="2788" spans="1:58" x14ac:dyDescent="0.2">
      <c r="A2788" s="29">
        <v>2787</v>
      </c>
      <c r="B2788" s="7" t="s">
        <v>4</v>
      </c>
      <c r="C2788" s="3">
        <v>40017</v>
      </c>
      <c r="D2788" s="4" t="s">
        <v>3</v>
      </c>
      <c r="E2788" s="4" t="s">
        <v>165</v>
      </c>
      <c r="F2788" s="5" t="s">
        <v>191</v>
      </c>
      <c r="G2788" s="6">
        <v>0.78125</v>
      </c>
      <c r="H2788" s="6">
        <v>0.87361111111111101</v>
      </c>
      <c r="I2788" s="85">
        <f t="shared" si="43"/>
        <v>132.99999999999986</v>
      </c>
      <c r="J2788" s="86">
        <f>I2788*Segmentos!$D$7*(AH2788%)*IF(ISNUMBER(AI2788),AI2788%,0)</f>
        <v>1017449.9999999988</v>
      </c>
      <c r="K2788" s="86">
        <f>I2788*Segmentos!$D$7*(AL2788%)*IF(ISNUMBER(AM2788),AM2788%,0)</f>
        <v>1955153.1999999981</v>
      </c>
      <c r="L2788" s="4"/>
      <c r="M2788" s="2">
        <v>2.83</v>
      </c>
      <c r="N2788" s="2">
        <v>13.4</v>
      </c>
      <c r="O2788" s="2">
        <v>21.1</v>
      </c>
      <c r="P2788" s="2">
        <v>66.658799999999999</v>
      </c>
      <c r="Q2788" s="2">
        <v>3.44</v>
      </c>
      <c r="R2788" s="2">
        <v>13.3</v>
      </c>
      <c r="S2788" s="2">
        <v>25.8</v>
      </c>
      <c r="T2788" s="2">
        <v>13.497</v>
      </c>
      <c r="U2788" s="2">
        <v>2.15</v>
      </c>
      <c r="V2788" s="2">
        <v>16.100000000000001</v>
      </c>
      <c r="W2788" s="2">
        <v>13.3</v>
      </c>
      <c r="X2788" s="2">
        <v>10.612500000000001</v>
      </c>
      <c r="Y2788" s="2">
        <v>2.5</v>
      </c>
      <c r="Z2788" s="2">
        <v>13.7</v>
      </c>
      <c r="AA2788" s="2">
        <v>18.3</v>
      </c>
      <c r="AB2788" s="2">
        <v>17.394200000000001</v>
      </c>
      <c r="AC2788" s="2">
        <v>3.26</v>
      </c>
      <c r="AD2788" s="2">
        <v>11.5</v>
      </c>
      <c r="AE2788" s="2">
        <v>28.3</v>
      </c>
      <c r="AF2788" s="2">
        <v>25.155200000000001</v>
      </c>
      <c r="AG2788" s="2">
        <v>1.91</v>
      </c>
      <c r="AH2788" s="22">
        <v>12.5</v>
      </c>
      <c r="AI2788" s="22">
        <v>15.3</v>
      </c>
      <c r="AJ2788" s="22">
        <v>21.351299999999998</v>
      </c>
      <c r="AK2788" s="18">
        <v>3.66</v>
      </c>
      <c r="AL2788" s="18">
        <v>14.3</v>
      </c>
      <c r="AM2788" s="18">
        <v>25.7</v>
      </c>
      <c r="AN2788" s="2">
        <v>45.307600000000001</v>
      </c>
      <c r="AO2788" s="2">
        <v>1.4</v>
      </c>
      <c r="AP2788" s="2">
        <v>9.8000000000000007</v>
      </c>
      <c r="AQ2788" s="2">
        <v>14.4</v>
      </c>
      <c r="AR2788" s="2">
        <v>3.6118999999999999</v>
      </c>
      <c r="AS2788" s="2">
        <v>2.0099999999999998</v>
      </c>
      <c r="AT2788" s="2">
        <v>11.2</v>
      </c>
      <c r="AU2788" s="2">
        <v>18</v>
      </c>
      <c r="AV2788" s="2">
        <v>10.428100000000001</v>
      </c>
      <c r="AW2788" s="2">
        <v>2.89</v>
      </c>
      <c r="AX2788" s="2">
        <v>13.7</v>
      </c>
      <c r="AY2788" s="2">
        <v>21.1</v>
      </c>
      <c r="AZ2788" s="2">
        <v>19.576599999999999</v>
      </c>
      <c r="BA2788" s="2">
        <v>3.67</v>
      </c>
      <c r="BB2788" s="2">
        <v>15.5</v>
      </c>
      <c r="BC2788" s="2">
        <v>23.6</v>
      </c>
      <c r="BD2788" s="2">
        <v>33.042299999999997</v>
      </c>
      <c r="BE2788" s="4"/>
      <c r="BF2788" s="4"/>
    </row>
    <row r="2789" spans="1:58" x14ac:dyDescent="0.2">
      <c r="A2789" s="29">
        <v>2788</v>
      </c>
      <c r="B2789" s="7" t="s">
        <v>15</v>
      </c>
      <c r="C2789" s="3">
        <v>40018</v>
      </c>
      <c r="D2789" s="4" t="s">
        <v>13</v>
      </c>
      <c r="E2789" s="4" t="s">
        <v>164</v>
      </c>
      <c r="F2789" s="5" t="s">
        <v>192</v>
      </c>
      <c r="G2789" s="6">
        <v>0.875</v>
      </c>
      <c r="H2789" s="6">
        <v>0.9145833333333333</v>
      </c>
      <c r="I2789" s="85">
        <f t="shared" si="43"/>
        <v>56.999999999999957</v>
      </c>
      <c r="J2789" s="86">
        <f>I2789*Segmentos!$D$7*(AH2789%)*IF(ISNUMBER(AI2789),AI2789%,0)</f>
        <v>1534394.3999999987</v>
      </c>
      <c r="K2789" s="86">
        <f>I2789*Segmentos!$D$7*(AL2789%)*IF(ISNUMBER(AM2789),AM2789%,0)</f>
        <v>2164244.3999999985</v>
      </c>
      <c r="L2789" s="4"/>
      <c r="M2789" s="2">
        <v>8.18</v>
      </c>
      <c r="N2789" s="2">
        <v>18.100000000000001</v>
      </c>
      <c r="O2789" s="2">
        <v>45.2</v>
      </c>
      <c r="P2789" s="2">
        <v>84.668400000000005</v>
      </c>
      <c r="Q2789" s="2">
        <v>4.03</v>
      </c>
      <c r="R2789" s="2">
        <v>11.2</v>
      </c>
      <c r="S2789" s="2">
        <v>36.1</v>
      </c>
      <c r="T2789" s="2">
        <v>6.9653999999999998</v>
      </c>
      <c r="U2789" s="2">
        <v>3.89</v>
      </c>
      <c r="V2789" s="2">
        <v>10.9</v>
      </c>
      <c r="W2789" s="2">
        <v>35.799999999999997</v>
      </c>
      <c r="X2789" s="2">
        <v>8.44</v>
      </c>
      <c r="Y2789" s="2">
        <v>7.94</v>
      </c>
      <c r="Z2789" s="2">
        <v>18.600000000000001</v>
      </c>
      <c r="AA2789" s="2">
        <v>42.8</v>
      </c>
      <c r="AB2789" s="2">
        <v>24.266999999999999</v>
      </c>
      <c r="AC2789" s="2">
        <v>13.24</v>
      </c>
      <c r="AD2789" s="2">
        <v>25.8</v>
      </c>
      <c r="AE2789" s="2">
        <v>51.3</v>
      </c>
      <c r="AF2789" s="2">
        <v>44.996000000000002</v>
      </c>
      <c r="AG2789" s="2">
        <v>6.73</v>
      </c>
      <c r="AH2789" s="22">
        <v>16.100000000000001</v>
      </c>
      <c r="AI2789" s="22">
        <v>41.8</v>
      </c>
      <c r="AJ2789" s="22">
        <v>33.070599999999999</v>
      </c>
      <c r="AK2789" s="18">
        <v>9.48</v>
      </c>
      <c r="AL2789" s="18">
        <v>19.899999999999999</v>
      </c>
      <c r="AM2789" s="18">
        <v>47.7</v>
      </c>
      <c r="AN2789" s="2">
        <v>51.597799999999999</v>
      </c>
      <c r="AO2789" s="2">
        <v>5.55</v>
      </c>
      <c r="AP2789" s="2">
        <v>14.7</v>
      </c>
      <c r="AQ2789" s="2">
        <v>37.6</v>
      </c>
      <c r="AR2789" s="2">
        <v>6.2763999999999998</v>
      </c>
      <c r="AS2789" s="2">
        <v>6.31</v>
      </c>
      <c r="AT2789" s="2">
        <v>15.6</v>
      </c>
      <c r="AU2789" s="2">
        <v>40.4</v>
      </c>
      <c r="AV2789" s="2">
        <v>14.389900000000001</v>
      </c>
      <c r="AW2789" s="2">
        <v>8.61</v>
      </c>
      <c r="AX2789" s="2">
        <v>17.399999999999999</v>
      </c>
      <c r="AY2789" s="2">
        <v>49.6</v>
      </c>
      <c r="AZ2789" s="2">
        <v>25.624099999999999</v>
      </c>
      <c r="BA2789" s="2">
        <v>9.68</v>
      </c>
      <c r="BB2789" s="2">
        <v>21</v>
      </c>
      <c r="BC2789" s="2">
        <v>46</v>
      </c>
      <c r="BD2789" s="2">
        <v>38.378</v>
      </c>
      <c r="BE2789" s="4"/>
      <c r="BF2789" s="4"/>
    </row>
    <row r="2790" spans="1:58" x14ac:dyDescent="0.2">
      <c r="A2790" s="29">
        <v>2789</v>
      </c>
      <c r="B2790" s="7" t="s">
        <v>5</v>
      </c>
      <c r="C2790" s="3">
        <v>40018</v>
      </c>
      <c r="D2790" s="4" t="s">
        <v>3</v>
      </c>
      <c r="E2790" s="4" t="s">
        <v>164</v>
      </c>
      <c r="F2790" s="5" t="s">
        <v>192</v>
      </c>
      <c r="G2790" s="6">
        <v>0.87361111111111101</v>
      </c>
      <c r="H2790" s="6">
        <v>0.91736111111111107</v>
      </c>
      <c r="I2790" s="85">
        <f t="shared" si="43"/>
        <v>63.000000000000099</v>
      </c>
      <c r="J2790" s="86">
        <f>I2790*Segmentos!$D$7*(AH2790%)*IF(ISNUMBER(AI2790),AI2790%,0)</f>
        <v>1386504.0000000023</v>
      </c>
      <c r="K2790" s="86">
        <f>I2790*Segmentos!$D$7*(AL2790%)*IF(ISNUMBER(AM2790),AM2790%,0)</f>
        <v>1421632.8000000024</v>
      </c>
      <c r="L2790" s="4"/>
      <c r="M2790" s="2">
        <v>5.58</v>
      </c>
      <c r="N2790" s="2">
        <v>13.7</v>
      </c>
      <c r="O2790" s="2">
        <v>40.799999999999997</v>
      </c>
      <c r="P2790" s="2">
        <v>86.7012</v>
      </c>
      <c r="Q2790" s="2">
        <v>3.41</v>
      </c>
      <c r="R2790" s="2">
        <v>9.8000000000000007</v>
      </c>
      <c r="S2790" s="2">
        <v>34.799999999999997</v>
      </c>
      <c r="T2790" s="2">
        <v>8.8340999999999994</v>
      </c>
      <c r="U2790" s="2">
        <v>4.87</v>
      </c>
      <c r="V2790" s="2">
        <v>10.9</v>
      </c>
      <c r="W2790" s="2">
        <v>44.9</v>
      </c>
      <c r="X2790" s="2">
        <v>15.8741</v>
      </c>
      <c r="Y2790" s="2">
        <v>5.71</v>
      </c>
      <c r="Z2790" s="2">
        <v>15.2</v>
      </c>
      <c r="AA2790" s="2">
        <v>37.5</v>
      </c>
      <c r="AB2790" s="2">
        <v>26.210899999999999</v>
      </c>
      <c r="AC2790" s="2">
        <v>7.01</v>
      </c>
      <c r="AD2790" s="2">
        <v>16.100000000000001</v>
      </c>
      <c r="AE2790" s="2">
        <v>43.6</v>
      </c>
      <c r="AF2790" s="2">
        <v>35.7821</v>
      </c>
      <c r="AG2790" s="2">
        <v>5.52</v>
      </c>
      <c r="AH2790" s="22">
        <v>14</v>
      </c>
      <c r="AI2790" s="22">
        <v>39.299999999999997</v>
      </c>
      <c r="AJ2790" s="22">
        <v>40.690800000000003</v>
      </c>
      <c r="AK2790" s="18">
        <v>5.63</v>
      </c>
      <c r="AL2790" s="18">
        <v>13.4</v>
      </c>
      <c r="AM2790" s="18">
        <v>42.1</v>
      </c>
      <c r="AN2790" s="2">
        <v>46.010399999999997</v>
      </c>
      <c r="AO2790" s="2">
        <v>5.21</v>
      </c>
      <c r="AP2790" s="2">
        <v>13</v>
      </c>
      <c r="AQ2790" s="2">
        <v>40.1</v>
      </c>
      <c r="AR2790" s="2">
        <v>8.8457000000000008</v>
      </c>
      <c r="AS2790" s="2">
        <v>5.82</v>
      </c>
      <c r="AT2790" s="2">
        <v>14.3</v>
      </c>
      <c r="AU2790" s="2">
        <v>40.799999999999997</v>
      </c>
      <c r="AV2790" s="2">
        <v>19.924800000000001</v>
      </c>
      <c r="AW2790" s="2">
        <v>4.3099999999999996</v>
      </c>
      <c r="AX2790" s="2">
        <v>12.7</v>
      </c>
      <c r="AY2790" s="2">
        <v>33.9</v>
      </c>
      <c r="AZ2790" s="2">
        <v>19.2605</v>
      </c>
      <c r="BA2790" s="2">
        <v>6.5</v>
      </c>
      <c r="BB2790" s="2">
        <v>14.3</v>
      </c>
      <c r="BC2790" s="2">
        <v>45.5</v>
      </c>
      <c r="BD2790" s="2">
        <v>38.670200000000001</v>
      </c>
      <c r="BE2790" s="4"/>
      <c r="BF2790" s="4"/>
    </row>
    <row r="2791" spans="1:58" x14ac:dyDescent="0.2">
      <c r="A2791" s="29">
        <v>2790</v>
      </c>
      <c r="B2791" s="7" t="s">
        <v>49</v>
      </c>
      <c r="C2791" s="3">
        <v>40018</v>
      </c>
      <c r="D2791" s="4" t="s">
        <v>28</v>
      </c>
      <c r="E2791" s="4" t="s">
        <v>168</v>
      </c>
      <c r="F2791" s="5" t="s">
        <v>192</v>
      </c>
      <c r="G2791" s="6">
        <v>0.9159722222222223</v>
      </c>
      <c r="H2791" s="6">
        <v>0.99375000000000002</v>
      </c>
      <c r="I2791" s="85">
        <f t="shared" si="43"/>
        <v>111.99999999999991</v>
      </c>
      <c r="J2791" s="86">
        <f>I2791*Segmentos!$D$7*(AH2791%)*IF(ISNUMBER(AI2791),AI2791%,0)</f>
        <v>330175.99999999977</v>
      </c>
      <c r="K2791" s="86">
        <f>I2791*Segmentos!$D$7*(AL2791%)*IF(ISNUMBER(AM2791),AM2791%,0)</f>
        <v>374707.19999999966</v>
      </c>
      <c r="L2791" s="4" t="s">
        <v>533</v>
      </c>
      <c r="M2791" s="2">
        <v>0.79</v>
      </c>
      <c r="N2791" s="2">
        <v>5.3</v>
      </c>
      <c r="O2791" s="2">
        <v>14.9</v>
      </c>
      <c r="P2791" s="2">
        <v>75.798299999999998</v>
      </c>
      <c r="Q2791" s="2">
        <v>1.23</v>
      </c>
      <c r="R2791" s="2">
        <v>6.1</v>
      </c>
      <c r="S2791" s="2">
        <v>20.2</v>
      </c>
      <c r="T2791" s="2">
        <v>19.639199999999999</v>
      </c>
      <c r="U2791" s="2">
        <v>0.39</v>
      </c>
      <c r="V2791" s="2">
        <v>2.1</v>
      </c>
      <c r="W2791" s="2">
        <v>18.3</v>
      </c>
      <c r="X2791" s="2">
        <v>7.8375000000000004</v>
      </c>
      <c r="Y2791" s="2">
        <v>0.77</v>
      </c>
      <c r="Z2791" s="2">
        <v>6.3</v>
      </c>
      <c r="AA2791" s="2">
        <v>12.2</v>
      </c>
      <c r="AB2791" s="2">
        <v>21.802</v>
      </c>
      <c r="AC2791" s="2">
        <v>0.85</v>
      </c>
      <c r="AD2791" s="2">
        <v>6</v>
      </c>
      <c r="AE2791" s="2">
        <v>14</v>
      </c>
      <c r="AF2791" s="2">
        <v>26.519500000000001</v>
      </c>
      <c r="AG2791" s="2">
        <v>0.74</v>
      </c>
      <c r="AH2791" s="22">
        <v>5.5</v>
      </c>
      <c r="AI2791" s="22">
        <v>13.4</v>
      </c>
      <c r="AJ2791" s="22">
        <v>33.416699999999999</v>
      </c>
      <c r="AK2791" s="18">
        <v>0.84</v>
      </c>
      <c r="AL2791" s="18">
        <v>5.0999999999999996</v>
      </c>
      <c r="AM2791" s="18">
        <v>16.399999999999999</v>
      </c>
      <c r="AN2791" s="2">
        <v>42.381500000000003</v>
      </c>
      <c r="AO2791" s="2">
        <v>0.12</v>
      </c>
      <c r="AP2791" s="2">
        <v>3</v>
      </c>
      <c r="AQ2791" s="2">
        <v>3.8</v>
      </c>
      <c r="AR2791" s="2">
        <v>1.202</v>
      </c>
      <c r="AS2791" s="2">
        <v>0.69</v>
      </c>
      <c r="AT2791" s="2">
        <v>4.5999999999999996</v>
      </c>
      <c r="AU2791" s="2">
        <v>15.1</v>
      </c>
      <c r="AV2791" s="2">
        <v>14.4367</v>
      </c>
      <c r="AW2791" s="2">
        <v>0.17</v>
      </c>
      <c r="AX2791" s="2">
        <v>4</v>
      </c>
      <c r="AY2791" s="2">
        <v>4.3</v>
      </c>
      <c r="AZ2791" s="2">
        <v>4.7081999999999997</v>
      </c>
      <c r="BA2791" s="2">
        <v>1.51</v>
      </c>
      <c r="BB2791" s="2">
        <v>7.4</v>
      </c>
      <c r="BC2791" s="2">
        <v>20.5</v>
      </c>
      <c r="BD2791" s="2">
        <v>55.451300000000003</v>
      </c>
      <c r="BE2791" s="4"/>
      <c r="BF2791" s="4"/>
    </row>
    <row r="2792" spans="1:58" x14ac:dyDescent="0.2">
      <c r="A2792" s="29">
        <v>2791</v>
      </c>
      <c r="B2792" s="7" t="s">
        <v>146</v>
      </c>
      <c r="C2792" s="3">
        <v>40018</v>
      </c>
      <c r="D2792" s="4" t="s">
        <v>0</v>
      </c>
      <c r="E2792" s="4" t="s">
        <v>168</v>
      </c>
      <c r="F2792" s="5" t="s">
        <v>192</v>
      </c>
      <c r="G2792" s="6">
        <v>0.91666666666666663</v>
      </c>
      <c r="H2792" s="6">
        <v>2.0833333333333332E-2</v>
      </c>
      <c r="I2792" s="85">
        <f t="shared" si="43"/>
        <v>150.00000000000006</v>
      </c>
      <c r="J2792" s="86">
        <f>I2792*Segmentos!$D$7*(AH2792%)*IF(ISNUMBER(AI2792),AI2792%,0)</f>
        <v>2902320.0000000014</v>
      </c>
      <c r="K2792" s="86">
        <f>I2792*Segmentos!$D$7*(AL2792%)*IF(ISNUMBER(AM2792),AM2792%,0)</f>
        <v>3439620.0000000014</v>
      </c>
      <c r="L2792" s="4" t="s">
        <v>531</v>
      </c>
      <c r="M2792" s="2">
        <v>5.31</v>
      </c>
      <c r="N2792" s="2">
        <v>18.600000000000001</v>
      </c>
      <c r="O2792" s="2">
        <v>28.5</v>
      </c>
      <c r="P2792" s="2">
        <v>72.136200000000002</v>
      </c>
      <c r="Q2792" s="2">
        <v>4.2</v>
      </c>
      <c r="R2792" s="2">
        <v>12.6</v>
      </c>
      <c r="S2792" s="2">
        <v>33.299999999999997</v>
      </c>
      <c r="T2792" s="2">
        <v>9.5178999999999991</v>
      </c>
      <c r="U2792" s="2">
        <v>3.42</v>
      </c>
      <c r="V2792" s="2">
        <v>15.9</v>
      </c>
      <c r="W2792" s="2">
        <v>21.6</v>
      </c>
      <c r="X2792" s="2">
        <v>9.7509999999999994</v>
      </c>
      <c r="Y2792" s="2">
        <v>7.27</v>
      </c>
      <c r="Z2792" s="2">
        <v>23.2</v>
      </c>
      <c r="AA2792" s="2">
        <v>31.3</v>
      </c>
      <c r="AB2792" s="2">
        <v>29.164300000000001</v>
      </c>
      <c r="AC2792" s="2">
        <v>5.31</v>
      </c>
      <c r="AD2792" s="2">
        <v>19.3</v>
      </c>
      <c r="AE2792" s="2">
        <v>27.5</v>
      </c>
      <c r="AF2792" s="2">
        <v>23.702999999999999</v>
      </c>
      <c r="AG2792" s="2">
        <v>4.84</v>
      </c>
      <c r="AH2792" s="22">
        <v>17.399999999999999</v>
      </c>
      <c r="AI2792" s="22">
        <v>27.8</v>
      </c>
      <c r="AJ2792" s="22">
        <v>31.186199999999999</v>
      </c>
      <c r="AK2792" s="18">
        <v>5.73</v>
      </c>
      <c r="AL2792" s="18">
        <v>19.7</v>
      </c>
      <c r="AM2792" s="18">
        <v>29.1</v>
      </c>
      <c r="AN2792" s="2">
        <v>40.9499</v>
      </c>
      <c r="AO2792" s="2">
        <v>2.5099999999999998</v>
      </c>
      <c r="AP2792" s="2">
        <v>16.5</v>
      </c>
      <c r="AQ2792" s="2">
        <v>15.2</v>
      </c>
      <c r="AR2792" s="2">
        <v>3.7262</v>
      </c>
      <c r="AS2792" s="2">
        <v>4.34</v>
      </c>
      <c r="AT2792" s="2">
        <v>19.5</v>
      </c>
      <c r="AU2792" s="2">
        <v>22.2</v>
      </c>
      <c r="AV2792" s="2">
        <v>12.975099999999999</v>
      </c>
      <c r="AW2792" s="2">
        <v>4.2300000000000004</v>
      </c>
      <c r="AX2792" s="2">
        <v>16.2</v>
      </c>
      <c r="AY2792" s="2">
        <v>26.1</v>
      </c>
      <c r="AZ2792" s="2">
        <v>16.527999999999999</v>
      </c>
      <c r="BA2792" s="2">
        <v>7.48</v>
      </c>
      <c r="BB2792" s="2">
        <v>20.5</v>
      </c>
      <c r="BC2792" s="2">
        <v>36.4</v>
      </c>
      <c r="BD2792" s="2">
        <v>38.9069</v>
      </c>
      <c r="BE2792" s="4"/>
      <c r="BF2792" s="4"/>
    </row>
    <row r="2793" spans="1:58" x14ac:dyDescent="0.2">
      <c r="A2793" s="29">
        <v>2792</v>
      </c>
      <c r="B2793" s="7" t="s">
        <v>18</v>
      </c>
      <c r="C2793" s="3">
        <v>40018</v>
      </c>
      <c r="D2793" s="4" t="s">
        <v>17</v>
      </c>
      <c r="E2793" s="4" t="s">
        <v>168</v>
      </c>
      <c r="F2793" s="5" t="s">
        <v>192</v>
      </c>
      <c r="G2793" s="6">
        <v>0.83194444444444438</v>
      </c>
      <c r="H2793" s="6">
        <v>0.91527777777777775</v>
      </c>
      <c r="I2793" s="85">
        <f t="shared" si="43"/>
        <v>120.00000000000006</v>
      </c>
      <c r="J2793" s="86">
        <f>I2793*Segmentos!$D$7*(AH2793%)*IF(ISNUMBER(AI2793),AI2793%,0)</f>
        <v>240000.00000000015</v>
      </c>
      <c r="K2793" s="86">
        <f>I2793*Segmentos!$D$7*(AL2793%)*IF(ISNUMBER(AM2793),AM2793%,0)</f>
        <v>158400.00000000009</v>
      </c>
      <c r="L2793" s="4" t="s">
        <v>532</v>
      </c>
      <c r="M2793" s="2">
        <v>0.41</v>
      </c>
      <c r="N2793" s="2">
        <v>2.4</v>
      </c>
      <c r="O2793" s="2">
        <v>17.5</v>
      </c>
      <c r="P2793" s="2">
        <v>90.072100000000006</v>
      </c>
      <c r="Q2793" s="2">
        <v>0.31</v>
      </c>
      <c r="R2793" s="2">
        <v>1.9</v>
      </c>
      <c r="S2793" s="2">
        <v>16.399999999999999</v>
      </c>
      <c r="T2793" s="2">
        <v>11.1911</v>
      </c>
      <c r="U2793" s="2">
        <v>0.03</v>
      </c>
      <c r="V2793" s="2">
        <v>0.8</v>
      </c>
      <c r="W2793" s="2">
        <v>3</v>
      </c>
      <c r="X2793" s="2">
        <v>1.1500999999999999</v>
      </c>
      <c r="Y2793" s="2">
        <v>0.5</v>
      </c>
      <c r="Z2793" s="2">
        <v>2.6</v>
      </c>
      <c r="AA2793" s="2">
        <v>19.2</v>
      </c>
      <c r="AB2793" s="2">
        <v>31.956700000000001</v>
      </c>
      <c r="AC2793" s="2">
        <v>0.64</v>
      </c>
      <c r="AD2793" s="2">
        <v>3.4</v>
      </c>
      <c r="AE2793" s="2">
        <v>19</v>
      </c>
      <c r="AF2793" s="2">
        <v>45.7742</v>
      </c>
      <c r="AG2793" s="2">
        <v>0.5</v>
      </c>
      <c r="AH2793" s="22">
        <v>2.5</v>
      </c>
      <c r="AI2793" s="22">
        <v>20</v>
      </c>
      <c r="AJ2793" s="22">
        <v>51.552399999999999</v>
      </c>
      <c r="AK2793" s="18">
        <v>0.34</v>
      </c>
      <c r="AL2793" s="18">
        <v>2.2000000000000002</v>
      </c>
      <c r="AM2793" s="18">
        <v>15</v>
      </c>
      <c r="AN2793" s="2">
        <v>38.5197</v>
      </c>
      <c r="AO2793" s="2">
        <v>0.03</v>
      </c>
      <c r="AP2793" s="2">
        <v>1.8</v>
      </c>
      <c r="AQ2793" s="2">
        <v>1.8</v>
      </c>
      <c r="AR2793" s="2">
        <v>0.77039999999999997</v>
      </c>
      <c r="AS2793" s="2">
        <v>0.13</v>
      </c>
      <c r="AT2793" s="2">
        <v>1</v>
      </c>
      <c r="AU2793" s="2">
        <v>12.4</v>
      </c>
      <c r="AV2793" s="2">
        <v>6.2596999999999996</v>
      </c>
      <c r="AW2793" s="2">
        <v>0.96</v>
      </c>
      <c r="AX2793" s="2">
        <v>3.2</v>
      </c>
      <c r="AY2793" s="2">
        <v>29.7</v>
      </c>
      <c r="AZ2793" s="2">
        <v>60.186199999999999</v>
      </c>
      <c r="BA2793" s="2">
        <v>0.27</v>
      </c>
      <c r="BB2793" s="2">
        <v>2.6</v>
      </c>
      <c r="BC2793" s="2">
        <v>10.4</v>
      </c>
      <c r="BD2793" s="2">
        <v>22.855699999999999</v>
      </c>
      <c r="BE2793" s="4"/>
      <c r="BF2793" s="4"/>
    </row>
    <row r="2794" spans="1:58" x14ac:dyDescent="0.2">
      <c r="A2794" s="29">
        <v>2793</v>
      </c>
      <c r="B2794" s="7" t="s">
        <v>20</v>
      </c>
      <c r="C2794" s="3">
        <v>40018</v>
      </c>
      <c r="D2794" s="4" t="s">
        <v>17</v>
      </c>
      <c r="E2794" s="4" t="s">
        <v>169</v>
      </c>
      <c r="F2794" s="5" t="s">
        <v>192</v>
      </c>
      <c r="G2794" s="6">
        <v>0.91666666666666663</v>
      </c>
      <c r="H2794" s="6">
        <v>0.95833333333333337</v>
      </c>
      <c r="I2794" s="85">
        <f t="shared" si="43"/>
        <v>60.000000000000107</v>
      </c>
      <c r="J2794" s="86">
        <f>I2794*Segmentos!$D$7*(AH2794%)*IF(ISNUMBER(AI2794),AI2794%,0)</f>
        <v>109296.00000000019</v>
      </c>
      <c r="K2794" s="86">
        <f>I2794*Segmentos!$D$7*(AL2794%)*IF(ISNUMBER(AM2794),AM2794%,0)</f>
        <v>2592.0000000000045</v>
      </c>
      <c r="L2794" s="4"/>
      <c r="M2794" s="2">
        <v>0.22</v>
      </c>
      <c r="N2794" s="2">
        <v>0.6</v>
      </c>
      <c r="O2794" s="2">
        <v>37.9</v>
      </c>
      <c r="P2794" s="2">
        <v>99.284599999999998</v>
      </c>
      <c r="Q2794" s="2">
        <v>0</v>
      </c>
      <c r="R2794" s="2">
        <v>0</v>
      </c>
      <c r="S2794" s="8" t="s">
        <v>577</v>
      </c>
      <c r="T2794" s="2">
        <v>0</v>
      </c>
      <c r="U2794" s="2">
        <v>0</v>
      </c>
      <c r="V2794" s="2">
        <v>0.2</v>
      </c>
      <c r="W2794" s="2">
        <v>1.7</v>
      </c>
      <c r="X2794" s="2">
        <v>0.3402</v>
      </c>
      <c r="Y2794" s="2">
        <v>0.01</v>
      </c>
      <c r="Z2794" s="2">
        <v>0.2</v>
      </c>
      <c r="AA2794" s="2">
        <v>6.7</v>
      </c>
      <c r="AB2794" s="2">
        <v>1.6128</v>
      </c>
      <c r="AC2794" s="2">
        <v>0.67</v>
      </c>
      <c r="AD2794" s="2">
        <v>1.5</v>
      </c>
      <c r="AE2794" s="2">
        <v>44.8</v>
      </c>
      <c r="AF2794" s="2">
        <v>97.331599999999995</v>
      </c>
      <c r="AG2794" s="2">
        <v>0.46</v>
      </c>
      <c r="AH2794" s="22">
        <v>1.1000000000000001</v>
      </c>
      <c r="AI2794" s="22">
        <v>41.4</v>
      </c>
      <c r="AJ2794" s="22">
        <v>96.085400000000007</v>
      </c>
      <c r="AK2794" s="18">
        <v>0.01</v>
      </c>
      <c r="AL2794" s="18">
        <v>0.1</v>
      </c>
      <c r="AM2794" s="18">
        <v>10.8</v>
      </c>
      <c r="AN2794" s="2">
        <v>3.1991999999999998</v>
      </c>
      <c r="AO2794" s="2">
        <v>0.06</v>
      </c>
      <c r="AP2794" s="2">
        <v>0.2</v>
      </c>
      <c r="AQ2794" s="2">
        <v>27.9</v>
      </c>
      <c r="AR2794" s="2">
        <v>3.0409000000000002</v>
      </c>
      <c r="AS2794" s="2">
        <v>0.03</v>
      </c>
      <c r="AT2794" s="2">
        <v>0.2</v>
      </c>
      <c r="AU2794" s="2">
        <v>15</v>
      </c>
      <c r="AV2794" s="2">
        <v>2.4758</v>
      </c>
      <c r="AW2794" s="2">
        <v>0.35</v>
      </c>
      <c r="AX2794" s="2">
        <v>0.9</v>
      </c>
      <c r="AY2794" s="2">
        <v>37</v>
      </c>
      <c r="AZ2794" s="2">
        <v>44.6126</v>
      </c>
      <c r="BA2794" s="2">
        <v>0.28999999999999998</v>
      </c>
      <c r="BB2794" s="2">
        <v>0.7</v>
      </c>
      <c r="BC2794" s="2">
        <v>43.2</v>
      </c>
      <c r="BD2794" s="2">
        <v>49.1554</v>
      </c>
      <c r="BE2794" s="4"/>
      <c r="BF2794" s="4"/>
    </row>
    <row r="2795" spans="1:58" x14ac:dyDescent="0.2">
      <c r="A2795" s="29">
        <v>2794</v>
      </c>
      <c r="B2795" s="7" t="s">
        <v>11</v>
      </c>
      <c r="C2795" s="3">
        <v>40018</v>
      </c>
      <c r="D2795" s="4" t="s">
        <v>0</v>
      </c>
      <c r="E2795" s="4" t="s">
        <v>166</v>
      </c>
      <c r="F2795" s="5" t="s">
        <v>192</v>
      </c>
      <c r="G2795" s="6">
        <v>0.91388888888888886</v>
      </c>
      <c r="H2795" s="6">
        <v>0.91666666666666663</v>
      </c>
      <c r="I2795" s="85">
        <f t="shared" si="43"/>
        <v>3.9999999999999858</v>
      </c>
      <c r="J2795" s="86">
        <f>I2795*Segmentos!$D$7*(AH2795%)*IF(ISNUMBER(AI2795),AI2795%,0)</f>
        <v>66892.799999999785</v>
      </c>
      <c r="K2795" s="86">
        <f>I2795*Segmentos!$D$7*(AL2795%)*IF(ISNUMBER(AM2795),AM2795%,0)</f>
        <v>83711.999999999709</v>
      </c>
      <c r="L2795" s="4"/>
      <c r="M2795" s="2">
        <v>4.7300000000000004</v>
      </c>
      <c r="N2795" s="2">
        <v>5.6</v>
      </c>
      <c r="O2795" s="2">
        <v>84.2</v>
      </c>
      <c r="P2795" s="2">
        <v>85.558300000000003</v>
      </c>
      <c r="Q2795" s="2">
        <v>3.71</v>
      </c>
      <c r="R2795" s="2">
        <v>3.9</v>
      </c>
      <c r="S2795" s="2">
        <v>94.5</v>
      </c>
      <c r="T2795" s="2">
        <v>11.1884</v>
      </c>
      <c r="U2795" s="2">
        <v>5.61</v>
      </c>
      <c r="V2795" s="2">
        <v>7</v>
      </c>
      <c r="W2795" s="2">
        <v>80.099999999999994</v>
      </c>
      <c r="X2795" s="2">
        <v>21.2788</v>
      </c>
      <c r="Y2795" s="2">
        <v>4.37</v>
      </c>
      <c r="Z2795" s="2">
        <v>5.3</v>
      </c>
      <c r="AA2795" s="2">
        <v>82.5</v>
      </c>
      <c r="AB2795" s="2">
        <v>23.311900000000001</v>
      </c>
      <c r="AC2795" s="2">
        <v>5.0199999999999996</v>
      </c>
      <c r="AD2795" s="2">
        <v>5.9</v>
      </c>
      <c r="AE2795" s="2">
        <v>85.3</v>
      </c>
      <c r="AF2795" s="2">
        <v>29.779199999999999</v>
      </c>
      <c r="AG2795" s="2">
        <v>4.16</v>
      </c>
      <c r="AH2795" s="22">
        <v>5.2</v>
      </c>
      <c r="AI2795" s="22">
        <v>80.400000000000006</v>
      </c>
      <c r="AJ2795" s="22">
        <v>35.656999999999996</v>
      </c>
      <c r="AK2795" s="18">
        <v>5.25</v>
      </c>
      <c r="AL2795" s="18">
        <v>6</v>
      </c>
      <c r="AM2795" s="18">
        <v>87.2</v>
      </c>
      <c r="AN2795" s="2">
        <v>49.901299999999999</v>
      </c>
      <c r="AO2795" s="2">
        <v>3.51</v>
      </c>
      <c r="AP2795" s="2">
        <v>3.9</v>
      </c>
      <c r="AQ2795" s="2">
        <v>90</v>
      </c>
      <c r="AR2795" s="2">
        <v>6.9267000000000003</v>
      </c>
      <c r="AS2795" s="2">
        <v>5.39</v>
      </c>
      <c r="AT2795" s="2">
        <v>6.6</v>
      </c>
      <c r="AU2795" s="2">
        <v>81.2</v>
      </c>
      <c r="AV2795" s="2">
        <v>21.4693</v>
      </c>
      <c r="AW2795" s="2">
        <v>3.29</v>
      </c>
      <c r="AX2795" s="2">
        <v>3.5</v>
      </c>
      <c r="AY2795" s="2">
        <v>94.5</v>
      </c>
      <c r="AZ2795" s="2">
        <v>17.123899999999999</v>
      </c>
      <c r="BA2795" s="2">
        <v>5.78</v>
      </c>
      <c r="BB2795" s="2">
        <v>7.1</v>
      </c>
      <c r="BC2795" s="2">
        <v>81.099999999999994</v>
      </c>
      <c r="BD2795" s="2">
        <v>40.038400000000003</v>
      </c>
      <c r="BE2795" s="4"/>
      <c r="BF2795" s="4"/>
    </row>
    <row r="2796" spans="1:58" x14ac:dyDescent="0.2">
      <c r="A2796" s="29">
        <v>2795</v>
      </c>
      <c r="B2796" s="7" t="s">
        <v>11</v>
      </c>
      <c r="C2796" s="3">
        <v>40018</v>
      </c>
      <c r="D2796" s="4" t="s">
        <v>8</v>
      </c>
      <c r="E2796" s="4" t="s">
        <v>166</v>
      </c>
      <c r="F2796" s="5" t="s">
        <v>192</v>
      </c>
      <c r="G2796" s="6">
        <v>0.91041666666666676</v>
      </c>
      <c r="H2796" s="6">
        <v>0.91111111111111109</v>
      </c>
      <c r="I2796" s="85">
        <f t="shared" si="43"/>
        <v>0.99999999999983658</v>
      </c>
      <c r="J2796" s="86">
        <f>I2796*Segmentos!$D$7*(AH2796%)*IF(ISNUMBER(AI2796),AI2796%,0)</f>
        <v>11599.999999998103</v>
      </c>
      <c r="K2796" s="86">
        <f>I2796*Segmentos!$D$7*(AL2796%)*IF(ISNUMBER(AM2796),AM2796%,0)</f>
        <v>7999.9999999986931</v>
      </c>
      <c r="L2796" s="4"/>
      <c r="M2796" s="2">
        <v>2.4500000000000002</v>
      </c>
      <c r="N2796" s="2">
        <v>2.5</v>
      </c>
      <c r="O2796" s="2">
        <v>100</v>
      </c>
      <c r="P2796" s="2">
        <v>86.073099999999997</v>
      </c>
      <c r="Q2796" s="2">
        <v>2.2000000000000002</v>
      </c>
      <c r="R2796" s="2">
        <v>2.2000000000000002</v>
      </c>
      <c r="S2796" s="2">
        <v>100</v>
      </c>
      <c r="T2796" s="2">
        <v>12.8728</v>
      </c>
      <c r="U2796" s="2">
        <v>0.72</v>
      </c>
      <c r="V2796" s="2">
        <v>0.7</v>
      </c>
      <c r="W2796" s="2">
        <v>100</v>
      </c>
      <c r="X2796" s="2">
        <v>5.2664</v>
      </c>
      <c r="Y2796" s="2">
        <v>0.97</v>
      </c>
      <c r="Z2796" s="2">
        <v>1</v>
      </c>
      <c r="AA2796" s="2">
        <v>100</v>
      </c>
      <c r="AB2796" s="2">
        <v>10.077400000000001</v>
      </c>
      <c r="AC2796" s="2">
        <v>5.0199999999999996</v>
      </c>
      <c r="AD2796" s="2">
        <v>5</v>
      </c>
      <c r="AE2796" s="2">
        <v>100</v>
      </c>
      <c r="AF2796" s="2">
        <v>57.8566</v>
      </c>
      <c r="AG2796" s="2">
        <v>2.94</v>
      </c>
      <c r="AH2796" s="22">
        <v>2.9</v>
      </c>
      <c r="AI2796" s="22">
        <v>100</v>
      </c>
      <c r="AJ2796" s="22">
        <v>48.9908</v>
      </c>
      <c r="AK2796" s="18">
        <v>2.0099999999999998</v>
      </c>
      <c r="AL2796" s="18">
        <v>2</v>
      </c>
      <c r="AM2796" s="18">
        <v>100</v>
      </c>
      <c r="AN2796" s="2">
        <v>37.0822</v>
      </c>
      <c r="AO2796" s="2">
        <v>0.77</v>
      </c>
      <c r="AP2796" s="2">
        <v>0.8</v>
      </c>
      <c r="AQ2796" s="2">
        <v>100</v>
      </c>
      <c r="AR2796" s="2">
        <v>2.9527999999999999</v>
      </c>
      <c r="AS2796" s="2">
        <v>1.18</v>
      </c>
      <c r="AT2796" s="2">
        <v>1.2</v>
      </c>
      <c r="AU2796" s="2">
        <v>100</v>
      </c>
      <c r="AV2796" s="2">
        <v>9.1600999999999999</v>
      </c>
      <c r="AW2796" s="2">
        <v>1.71</v>
      </c>
      <c r="AX2796" s="2">
        <v>1.7</v>
      </c>
      <c r="AY2796" s="2">
        <v>100</v>
      </c>
      <c r="AZ2796" s="2">
        <v>17.227399999999999</v>
      </c>
      <c r="BA2796" s="2">
        <v>4.22</v>
      </c>
      <c r="BB2796" s="2">
        <v>4.2</v>
      </c>
      <c r="BC2796" s="2">
        <v>100</v>
      </c>
      <c r="BD2796" s="2">
        <v>56.732700000000001</v>
      </c>
      <c r="BE2796" s="4"/>
      <c r="BF2796" s="4"/>
    </row>
    <row r="2797" spans="1:58" x14ac:dyDescent="0.2">
      <c r="A2797" s="29">
        <v>2796</v>
      </c>
      <c r="B2797" s="7" t="s">
        <v>6</v>
      </c>
      <c r="C2797" s="3">
        <v>40018</v>
      </c>
      <c r="D2797" s="4" t="s">
        <v>3</v>
      </c>
      <c r="E2797" s="4" t="s">
        <v>166</v>
      </c>
      <c r="F2797" s="5" t="s">
        <v>192</v>
      </c>
      <c r="G2797" s="6">
        <v>0.90902777777777777</v>
      </c>
      <c r="H2797" s="6">
        <v>0.91041666666666676</v>
      </c>
      <c r="I2797" s="85">
        <f t="shared" si="43"/>
        <v>2.0000000000001528</v>
      </c>
      <c r="J2797" s="86">
        <f>I2797*Segmentos!$D$7*(AH2797%)*IF(ISNUMBER(AI2797),AI2797%,0)</f>
        <v>49529.600000003782</v>
      </c>
      <c r="K2797" s="86">
        <f>I2797*Segmentos!$D$7*(AL2797%)*IF(ISNUMBER(AM2797),AM2797%,0)</f>
        <v>46696.000000003565</v>
      </c>
      <c r="L2797" s="4"/>
      <c r="M2797" s="2">
        <v>6</v>
      </c>
      <c r="N2797" s="2">
        <v>6.8</v>
      </c>
      <c r="O2797" s="2">
        <v>88.5</v>
      </c>
      <c r="P2797" s="2">
        <v>90.602900000000005</v>
      </c>
      <c r="Q2797" s="2">
        <v>3.76</v>
      </c>
      <c r="R2797" s="2">
        <v>4.5</v>
      </c>
      <c r="S2797" s="2">
        <v>83.7</v>
      </c>
      <c r="T2797" s="2">
        <v>9.4808000000000003</v>
      </c>
      <c r="U2797" s="2">
        <v>4.8600000000000003</v>
      </c>
      <c r="V2797" s="2">
        <v>5.3</v>
      </c>
      <c r="W2797" s="2">
        <v>91.4</v>
      </c>
      <c r="X2797" s="2">
        <v>15.363799999999999</v>
      </c>
      <c r="Y2797" s="2">
        <v>5.9</v>
      </c>
      <c r="Z2797" s="2">
        <v>6.9</v>
      </c>
      <c r="AA2797" s="2">
        <v>86.1</v>
      </c>
      <c r="AB2797" s="2">
        <v>26.3125</v>
      </c>
      <c r="AC2797" s="2">
        <v>7.96</v>
      </c>
      <c r="AD2797" s="2">
        <v>8.8000000000000007</v>
      </c>
      <c r="AE2797" s="2">
        <v>90.3</v>
      </c>
      <c r="AF2797" s="2">
        <v>39.445700000000002</v>
      </c>
      <c r="AG2797" s="2">
        <v>6.2</v>
      </c>
      <c r="AH2797" s="22">
        <v>7.1</v>
      </c>
      <c r="AI2797" s="22">
        <v>87.2</v>
      </c>
      <c r="AJ2797" s="22">
        <v>44.388300000000001</v>
      </c>
      <c r="AK2797" s="18">
        <v>5.83</v>
      </c>
      <c r="AL2797" s="18">
        <v>6.5</v>
      </c>
      <c r="AM2797" s="18">
        <v>89.8</v>
      </c>
      <c r="AN2797" s="2">
        <v>46.214599999999997</v>
      </c>
      <c r="AO2797" s="2">
        <v>6.02</v>
      </c>
      <c r="AP2797" s="2">
        <v>7.2</v>
      </c>
      <c r="AQ2797" s="2">
        <v>83.9</v>
      </c>
      <c r="AR2797" s="2">
        <v>9.9268999999999998</v>
      </c>
      <c r="AS2797" s="2">
        <v>4.9400000000000004</v>
      </c>
      <c r="AT2797" s="2">
        <v>5.3</v>
      </c>
      <c r="AU2797" s="2">
        <v>93.7</v>
      </c>
      <c r="AV2797" s="2">
        <v>16.418700000000001</v>
      </c>
      <c r="AW2797" s="2">
        <v>5.01</v>
      </c>
      <c r="AX2797" s="2">
        <v>6.2</v>
      </c>
      <c r="AY2797" s="2">
        <v>81.400000000000006</v>
      </c>
      <c r="AZ2797" s="2">
        <v>21.738</v>
      </c>
      <c r="BA2797" s="2">
        <v>7.36</v>
      </c>
      <c r="BB2797" s="2">
        <v>8</v>
      </c>
      <c r="BC2797" s="2">
        <v>91.9</v>
      </c>
      <c r="BD2797" s="2">
        <v>42.519300000000001</v>
      </c>
      <c r="BE2797" s="4"/>
      <c r="BF2797" s="4"/>
    </row>
    <row r="2798" spans="1:58" x14ac:dyDescent="0.2">
      <c r="A2798" s="29">
        <v>2797</v>
      </c>
      <c r="B2798" s="7" t="s">
        <v>31</v>
      </c>
      <c r="C2798" s="3">
        <v>40018</v>
      </c>
      <c r="D2798" s="4" t="s">
        <v>28</v>
      </c>
      <c r="E2798" s="4" t="s">
        <v>166</v>
      </c>
      <c r="F2798" s="5" t="s">
        <v>192</v>
      </c>
      <c r="G2798" s="6">
        <v>0.91041666666666676</v>
      </c>
      <c r="H2798" s="6">
        <v>0.91388888888888886</v>
      </c>
      <c r="I2798" s="85">
        <f t="shared" si="43"/>
        <v>4.9999999999998224</v>
      </c>
      <c r="J2798" s="86">
        <f>I2798*Segmentos!$D$7*(AH2798%)*IF(ISNUMBER(AI2798),AI2798%,0)</f>
        <v>5609.9999999998017</v>
      </c>
      <c r="K2798" s="86">
        <f>I2798*Segmentos!$D$7*(AL2798%)*IF(ISNUMBER(AM2798),AM2798%,0)</f>
        <v>20705.999999999265</v>
      </c>
      <c r="L2798" s="4"/>
      <c r="M2798" s="2">
        <v>0.67</v>
      </c>
      <c r="N2798" s="2">
        <v>1.1000000000000001</v>
      </c>
      <c r="O2798" s="2">
        <v>60</v>
      </c>
      <c r="P2798" s="2">
        <v>98.511600000000001</v>
      </c>
      <c r="Q2798" s="2">
        <v>0.84</v>
      </c>
      <c r="R2798" s="2">
        <v>1.1000000000000001</v>
      </c>
      <c r="S2798" s="2">
        <v>75.8</v>
      </c>
      <c r="T2798" s="2">
        <v>20.421800000000001</v>
      </c>
      <c r="U2798" s="2">
        <v>0.04</v>
      </c>
      <c r="V2798" s="2">
        <v>0.2</v>
      </c>
      <c r="W2798" s="2">
        <v>20</v>
      </c>
      <c r="X2798" s="2">
        <v>1.1094999999999999</v>
      </c>
      <c r="Y2798" s="2">
        <v>0.85</v>
      </c>
      <c r="Z2798" s="2">
        <v>1.2</v>
      </c>
      <c r="AA2798" s="2">
        <v>72.599999999999994</v>
      </c>
      <c r="AB2798" s="2">
        <v>36.578499999999998</v>
      </c>
      <c r="AC2798" s="2">
        <v>0.84</v>
      </c>
      <c r="AD2798" s="2">
        <v>1.7</v>
      </c>
      <c r="AE2798" s="2">
        <v>49.7</v>
      </c>
      <c r="AF2798" s="2">
        <v>40.401699999999998</v>
      </c>
      <c r="AG2798" s="2">
        <v>0.25</v>
      </c>
      <c r="AH2798" s="22">
        <v>0.5</v>
      </c>
      <c r="AI2798" s="22">
        <v>56.1</v>
      </c>
      <c r="AJ2798" s="22">
        <v>17.654599999999999</v>
      </c>
      <c r="AK2798" s="18">
        <v>1.05</v>
      </c>
      <c r="AL2798" s="18">
        <v>1.7</v>
      </c>
      <c r="AM2798" s="18">
        <v>60.9</v>
      </c>
      <c r="AN2798" s="2">
        <v>80.856999999999999</v>
      </c>
      <c r="AO2798" s="2">
        <v>0.82</v>
      </c>
      <c r="AP2798" s="2">
        <v>1.6</v>
      </c>
      <c r="AQ2798" s="2">
        <v>52.4</v>
      </c>
      <c r="AR2798" s="2">
        <v>13.0913</v>
      </c>
      <c r="AS2798" s="2">
        <v>0.38</v>
      </c>
      <c r="AT2798" s="2">
        <v>0.9</v>
      </c>
      <c r="AU2798" s="2">
        <v>43.5</v>
      </c>
      <c r="AV2798" s="2">
        <v>12.1793</v>
      </c>
      <c r="AW2798" s="2">
        <v>0.02</v>
      </c>
      <c r="AX2798" s="2">
        <v>0.1</v>
      </c>
      <c r="AY2798" s="2">
        <v>20</v>
      </c>
      <c r="AZ2798" s="2">
        <v>1.0484</v>
      </c>
      <c r="BA2798" s="2">
        <v>1.29</v>
      </c>
      <c r="BB2798" s="2">
        <v>1.9</v>
      </c>
      <c r="BC2798" s="2">
        <v>68.099999999999994</v>
      </c>
      <c r="BD2798" s="2">
        <v>72.192599999999999</v>
      </c>
      <c r="BE2798" s="4"/>
      <c r="BF2798" s="4"/>
    </row>
    <row r="2799" spans="1:58" x14ac:dyDescent="0.2">
      <c r="A2799" s="29">
        <v>2798</v>
      </c>
      <c r="B2799" s="7" t="s">
        <v>38</v>
      </c>
      <c r="C2799" s="3">
        <v>40018</v>
      </c>
      <c r="D2799" s="4" t="s">
        <v>8</v>
      </c>
      <c r="E2799" s="4" t="s">
        <v>165</v>
      </c>
      <c r="F2799" s="5" t="s">
        <v>192</v>
      </c>
      <c r="G2799" s="6">
        <v>0.8125</v>
      </c>
      <c r="H2799" s="6">
        <v>0.87361111111111101</v>
      </c>
      <c r="I2799" s="85">
        <f t="shared" si="43"/>
        <v>87.999999999999844</v>
      </c>
      <c r="J2799" s="86">
        <f>I2799*Segmentos!$D$7*(AH2799%)*IF(ISNUMBER(AI2799),AI2799%,0)</f>
        <v>602870.39999999909</v>
      </c>
      <c r="K2799" s="86">
        <f>I2799*Segmentos!$D$7*(AL2799%)*IF(ISNUMBER(AM2799),AM2799%,0)</f>
        <v>685977.5999999987</v>
      </c>
      <c r="L2799" s="4"/>
      <c r="M2799" s="2">
        <v>1.83</v>
      </c>
      <c r="N2799" s="2">
        <v>10.6</v>
      </c>
      <c r="O2799" s="2">
        <v>17.3</v>
      </c>
      <c r="P2799" s="2">
        <v>75.977500000000006</v>
      </c>
      <c r="Q2799" s="2">
        <v>1.44</v>
      </c>
      <c r="R2799" s="2">
        <v>8.1</v>
      </c>
      <c r="S2799" s="2">
        <v>17.8</v>
      </c>
      <c r="T2799" s="2">
        <v>9.9833999999999996</v>
      </c>
      <c r="U2799" s="2">
        <v>1.35</v>
      </c>
      <c r="V2799" s="2">
        <v>9.4</v>
      </c>
      <c r="W2799" s="2">
        <v>14.3</v>
      </c>
      <c r="X2799" s="2">
        <v>11.7263</v>
      </c>
      <c r="Y2799" s="2">
        <v>1.84</v>
      </c>
      <c r="Z2799" s="2">
        <v>11.2</v>
      </c>
      <c r="AA2799" s="2">
        <v>16.399999999999999</v>
      </c>
      <c r="AB2799" s="2">
        <v>22.518000000000001</v>
      </c>
      <c r="AC2799" s="2">
        <v>2.33</v>
      </c>
      <c r="AD2799" s="2">
        <v>11.9</v>
      </c>
      <c r="AE2799" s="2">
        <v>19.5</v>
      </c>
      <c r="AF2799" s="2">
        <v>31.7498</v>
      </c>
      <c r="AG2799" s="2">
        <v>1.71</v>
      </c>
      <c r="AH2799" s="22">
        <v>9.9</v>
      </c>
      <c r="AI2799" s="22">
        <v>17.3</v>
      </c>
      <c r="AJ2799" s="22">
        <v>33.611699999999999</v>
      </c>
      <c r="AK2799" s="18">
        <v>1.94</v>
      </c>
      <c r="AL2799" s="18">
        <v>11.2</v>
      </c>
      <c r="AM2799" s="18">
        <v>17.399999999999999</v>
      </c>
      <c r="AN2799" s="2">
        <v>42.3658</v>
      </c>
      <c r="AO2799" s="2">
        <v>0.3</v>
      </c>
      <c r="AP2799" s="2">
        <v>5</v>
      </c>
      <c r="AQ2799" s="2">
        <v>6</v>
      </c>
      <c r="AR2799" s="2">
        <v>1.3496999999999999</v>
      </c>
      <c r="AS2799" s="2">
        <v>0.93</v>
      </c>
      <c r="AT2799" s="2">
        <v>8</v>
      </c>
      <c r="AU2799" s="2">
        <v>11.6</v>
      </c>
      <c r="AV2799" s="2">
        <v>8.4992000000000001</v>
      </c>
      <c r="AW2799" s="2">
        <v>1.47</v>
      </c>
      <c r="AX2799" s="2">
        <v>8.1999999999999993</v>
      </c>
      <c r="AY2799" s="2">
        <v>17.899999999999999</v>
      </c>
      <c r="AZ2799" s="2">
        <v>17.5123</v>
      </c>
      <c r="BA2799" s="2">
        <v>3.06</v>
      </c>
      <c r="BB2799" s="2">
        <v>15.4</v>
      </c>
      <c r="BC2799" s="2">
        <v>19.899999999999999</v>
      </c>
      <c r="BD2799" s="2">
        <v>48.616300000000003</v>
      </c>
      <c r="BE2799" s="4"/>
      <c r="BF2799" s="4"/>
    </row>
    <row r="2800" spans="1:58" x14ac:dyDescent="0.2">
      <c r="A2800" s="29">
        <v>2799</v>
      </c>
      <c r="B2800" s="7" t="s">
        <v>14</v>
      </c>
      <c r="C2800" s="3">
        <v>40018</v>
      </c>
      <c r="D2800" s="4" t="s">
        <v>13</v>
      </c>
      <c r="E2800" s="4" t="s">
        <v>163</v>
      </c>
      <c r="F2800" s="5" t="s">
        <v>192</v>
      </c>
      <c r="G2800" s="6">
        <v>0.8520833333333333</v>
      </c>
      <c r="H2800" s="6">
        <v>0.875</v>
      </c>
      <c r="I2800" s="85">
        <f t="shared" si="43"/>
        <v>33.000000000000043</v>
      </c>
      <c r="J2800" s="86">
        <f>I2800*Segmentos!$D$7*(AH2800%)*IF(ISNUMBER(AI2800),AI2800%,0)</f>
        <v>655578.00000000081</v>
      </c>
      <c r="K2800" s="86">
        <f>I2800*Segmentos!$D$7*(AL2800%)*IF(ISNUMBER(AM2800),AM2800%,0)</f>
        <v>1128494.4000000015</v>
      </c>
      <c r="L2800" s="4"/>
      <c r="M2800" s="2">
        <v>6.87</v>
      </c>
      <c r="N2800" s="2">
        <v>10.7</v>
      </c>
      <c r="O2800" s="2">
        <v>64</v>
      </c>
      <c r="P2800" s="2">
        <v>85.238900000000001</v>
      </c>
      <c r="Q2800" s="2">
        <v>3.96</v>
      </c>
      <c r="R2800" s="2">
        <v>6.7</v>
      </c>
      <c r="S2800" s="2">
        <v>59.2</v>
      </c>
      <c r="T2800" s="2">
        <v>8.1866000000000003</v>
      </c>
      <c r="U2800" s="2">
        <v>5.0999999999999996</v>
      </c>
      <c r="V2800" s="2">
        <v>8.3000000000000007</v>
      </c>
      <c r="W2800" s="2">
        <v>61.4</v>
      </c>
      <c r="X2800" s="2">
        <v>13.272600000000001</v>
      </c>
      <c r="Y2800" s="2">
        <v>6.46</v>
      </c>
      <c r="Z2800" s="2">
        <v>10.5</v>
      </c>
      <c r="AA2800" s="2">
        <v>61.7</v>
      </c>
      <c r="AB2800" s="2">
        <v>23.655100000000001</v>
      </c>
      <c r="AC2800" s="2">
        <v>9.85</v>
      </c>
      <c r="AD2800" s="2">
        <v>14.6</v>
      </c>
      <c r="AE2800" s="2">
        <v>67.599999999999994</v>
      </c>
      <c r="AF2800" s="2">
        <v>40.124600000000001</v>
      </c>
      <c r="AG2800" s="2">
        <v>4.9800000000000004</v>
      </c>
      <c r="AH2800" s="22">
        <v>7.7</v>
      </c>
      <c r="AI2800" s="22">
        <v>64.5</v>
      </c>
      <c r="AJ2800" s="22">
        <v>29.319199999999999</v>
      </c>
      <c r="AK2800" s="18">
        <v>8.58</v>
      </c>
      <c r="AL2800" s="18">
        <v>13.4</v>
      </c>
      <c r="AM2800" s="18">
        <v>63.8</v>
      </c>
      <c r="AN2800" s="2">
        <v>55.919800000000002</v>
      </c>
      <c r="AO2800" s="2">
        <v>3.66</v>
      </c>
      <c r="AP2800" s="2">
        <v>7.4</v>
      </c>
      <c r="AQ2800" s="2">
        <v>49.7</v>
      </c>
      <c r="AR2800" s="2">
        <v>4.9558999999999997</v>
      </c>
      <c r="AS2800" s="2">
        <v>5.16</v>
      </c>
      <c r="AT2800" s="2">
        <v>7.3</v>
      </c>
      <c r="AU2800" s="2">
        <v>70.8</v>
      </c>
      <c r="AV2800" s="2">
        <v>14.1081</v>
      </c>
      <c r="AW2800" s="2">
        <v>6.29</v>
      </c>
      <c r="AX2800" s="2">
        <v>9.6999999999999993</v>
      </c>
      <c r="AY2800" s="2">
        <v>64.599999999999994</v>
      </c>
      <c r="AZ2800" s="2">
        <v>22.449400000000001</v>
      </c>
      <c r="BA2800" s="2">
        <v>9.1999999999999993</v>
      </c>
      <c r="BB2800" s="2">
        <v>14.4</v>
      </c>
      <c r="BC2800" s="2">
        <v>63.9</v>
      </c>
      <c r="BD2800" s="2">
        <v>43.7254</v>
      </c>
      <c r="BE2800" s="4"/>
      <c r="BF2800" s="4"/>
    </row>
    <row r="2801" spans="1:58" x14ac:dyDescent="0.2">
      <c r="A2801" s="29">
        <v>2800</v>
      </c>
      <c r="B2801" s="7" t="s">
        <v>46</v>
      </c>
      <c r="C2801" s="3">
        <v>40018</v>
      </c>
      <c r="D2801" s="4" t="s">
        <v>0</v>
      </c>
      <c r="E2801" s="4" t="s">
        <v>170</v>
      </c>
      <c r="F2801" s="5" t="s">
        <v>192</v>
      </c>
      <c r="G2801" s="6">
        <v>0.77986111111111101</v>
      </c>
      <c r="H2801" s="6">
        <v>0.87361111111111101</v>
      </c>
      <c r="I2801" s="85">
        <f t="shared" si="43"/>
        <v>135</v>
      </c>
      <c r="J2801" s="86">
        <f>I2801*Segmentos!$D$7*(AH2801%)*IF(ISNUMBER(AI2801),AI2801%,0)</f>
        <v>1192320</v>
      </c>
      <c r="K2801" s="86">
        <f>I2801*Segmentos!$D$7*(AL2801%)*IF(ISNUMBER(AM2801),AM2801%,0)</f>
        <v>1968624</v>
      </c>
      <c r="L2801" s="4"/>
      <c r="M2801" s="2">
        <v>2.95</v>
      </c>
      <c r="N2801" s="2">
        <v>10.8</v>
      </c>
      <c r="O2801" s="2">
        <v>27.2</v>
      </c>
      <c r="P2801" s="2">
        <v>62.340499999999999</v>
      </c>
      <c r="Q2801" s="2">
        <v>3.74</v>
      </c>
      <c r="R2801" s="2">
        <v>12.8</v>
      </c>
      <c r="S2801" s="2">
        <v>29.2</v>
      </c>
      <c r="T2801" s="2">
        <v>13.1683</v>
      </c>
      <c r="U2801" s="2">
        <v>3.66</v>
      </c>
      <c r="V2801" s="2">
        <v>12.4</v>
      </c>
      <c r="W2801" s="2">
        <v>29.4</v>
      </c>
      <c r="X2801" s="2">
        <v>16.187100000000001</v>
      </c>
      <c r="Y2801" s="2">
        <v>3.19</v>
      </c>
      <c r="Z2801" s="2">
        <v>12.1</v>
      </c>
      <c r="AA2801" s="2">
        <v>26.5</v>
      </c>
      <c r="AB2801" s="2">
        <v>19.866</v>
      </c>
      <c r="AC2801" s="2">
        <v>1.89</v>
      </c>
      <c r="AD2801" s="2">
        <v>7.8</v>
      </c>
      <c r="AE2801" s="2">
        <v>24.4</v>
      </c>
      <c r="AF2801" s="2">
        <v>13.1191</v>
      </c>
      <c r="AG2801" s="2">
        <v>2.2000000000000002</v>
      </c>
      <c r="AH2801" s="22">
        <v>9.1999999999999993</v>
      </c>
      <c r="AI2801" s="22">
        <v>24</v>
      </c>
      <c r="AJ2801" s="22">
        <v>22.008400000000002</v>
      </c>
      <c r="AK2801" s="18">
        <v>3.64</v>
      </c>
      <c r="AL2801" s="18">
        <v>12.4</v>
      </c>
      <c r="AM2801" s="18">
        <v>29.4</v>
      </c>
      <c r="AN2801" s="2">
        <v>40.332000000000001</v>
      </c>
      <c r="AO2801" s="2">
        <v>2.77</v>
      </c>
      <c r="AP2801" s="2">
        <v>12.1</v>
      </c>
      <c r="AQ2801" s="2">
        <v>22.9</v>
      </c>
      <c r="AR2801" s="2">
        <v>6.3901000000000003</v>
      </c>
      <c r="AS2801" s="2">
        <v>2.77</v>
      </c>
      <c r="AT2801" s="2">
        <v>10.8</v>
      </c>
      <c r="AU2801" s="2">
        <v>25.8</v>
      </c>
      <c r="AV2801" s="2">
        <v>12.8847</v>
      </c>
      <c r="AW2801" s="2">
        <v>3.26</v>
      </c>
      <c r="AX2801" s="2">
        <v>11</v>
      </c>
      <c r="AY2801" s="2">
        <v>29.6</v>
      </c>
      <c r="AZ2801" s="2">
        <v>19.770399999999999</v>
      </c>
      <c r="BA2801" s="2">
        <v>2.88</v>
      </c>
      <c r="BB2801" s="2">
        <v>10.4</v>
      </c>
      <c r="BC2801" s="2">
        <v>27.6</v>
      </c>
      <c r="BD2801" s="2">
        <v>23.295300000000001</v>
      </c>
      <c r="BE2801" s="4"/>
      <c r="BF2801" s="4"/>
    </row>
    <row r="2802" spans="1:58" x14ac:dyDescent="0.2">
      <c r="A2802" s="29">
        <v>2801</v>
      </c>
      <c r="B2802" s="7" t="s">
        <v>10</v>
      </c>
      <c r="C2802" s="3">
        <v>40018</v>
      </c>
      <c r="D2802" s="4" t="s">
        <v>8</v>
      </c>
      <c r="E2802" s="4" t="s">
        <v>164</v>
      </c>
      <c r="F2802" s="5" t="s">
        <v>192</v>
      </c>
      <c r="G2802" s="6">
        <v>0.87361111111111101</v>
      </c>
      <c r="H2802" s="6">
        <v>0.91874999999999996</v>
      </c>
      <c r="I2802" s="85">
        <f t="shared" si="43"/>
        <v>65.000000000000085</v>
      </c>
      <c r="J2802" s="86">
        <f>I2802*Segmentos!$D$7*(AH2802%)*IF(ISNUMBER(AI2802),AI2802%,0)</f>
        <v>1047800.0000000014</v>
      </c>
      <c r="K2802" s="86">
        <f>I2802*Segmentos!$D$7*(AL2802%)*IF(ISNUMBER(AM2802),AM2802%,0)</f>
        <v>879450.0000000014</v>
      </c>
      <c r="L2802" s="4"/>
      <c r="M2802" s="2">
        <v>3.68</v>
      </c>
      <c r="N2802" s="2">
        <v>13.8</v>
      </c>
      <c r="O2802" s="2">
        <v>26.7</v>
      </c>
      <c r="P2802" s="2">
        <v>87.943799999999996</v>
      </c>
      <c r="Q2802" s="2">
        <v>2.48</v>
      </c>
      <c r="R2802" s="2">
        <v>7.6</v>
      </c>
      <c r="S2802" s="2">
        <v>32.5</v>
      </c>
      <c r="T2802" s="2">
        <v>9.8949999999999996</v>
      </c>
      <c r="U2802" s="2">
        <v>2</v>
      </c>
      <c r="V2802" s="2">
        <v>9.9</v>
      </c>
      <c r="W2802" s="2">
        <v>20.100000000000001</v>
      </c>
      <c r="X2802" s="2">
        <v>10.0238</v>
      </c>
      <c r="Y2802" s="2">
        <v>2.94</v>
      </c>
      <c r="Z2802" s="2">
        <v>14.3</v>
      </c>
      <c r="AA2802" s="2">
        <v>20.6</v>
      </c>
      <c r="AB2802" s="2">
        <v>20.774999999999999</v>
      </c>
      <c r="AC2802" s="2">
        <v>6.02</v>
      </c>
      <c r="AD2802" s="2">
        <v>18.899999999999999</v>
      </c>
      <c r="AE2802" s="2">
        <v>31.9</v>
      </c>
      <c r="AF2802" s="2">
        <v>47.249899999999997</v>
      </c>
      <c r="AG2802" s="2">
        <v>4.0199999999999996</v>
      </c>
      <c r="AH2802" s="22">
        <v>15.5</v>
      </c>
      <c r="AI2802" s="22">
        <v>26</v>
      </c>
      <c r="AJ2802" s="22">
        <v>45.576999999999998</v>
      </c>
      <c r="AK2802" s="18">
        <v>3.37</v>
      </c>
      <c r="AL2802" s="18">
        <v>12.3</v>
      </c>
      <c r="AM2802" s="18">
        <v>27.5</v>
      </c>
      <c r="AN2802" s="2">
        <v>42.366799999999998</v>
      </c>
      <c r="AO2802" s="2">
        <v>1.23</v>
      </c>
      <c r="AP2802" s="2">
        <v>9.1</v>
      </c>
      <c r="AQ2802" s="2">
        <v>13.5</v>
      </c>
      <c r="AR2802" s="2">
        <v>3.2099000000000002</v>
      </c>
      <c r="AS2802" s="2">
        <v>2.64</v>
      </c>
      <c r="AT2802" s="2">
        <v>11.1</v>
      </c>
      <c r="AU2802" s="2">
        <v>23.7</v>
      </c>
      <c r="AV2802" s="2">
        <v>13.8965</v>
      </c>
      <c r="AW2802" s="2">
        <v>2.61</v>
      </c>
      <c r="AX2802" s="2">
        <v>10.7</v>
      </c>
      <c r="AY2802" s="2">
        <v>24.4</v>
      </c>
      <c r="AZ2802" s="2">
        <v>17.939399999999999</v>
      </c>
      <c r="BA2802" s="2">
        <v>5.78</v>
      </c>
      <c r="BB2802" s="2">
        <v>18.899999999999999</v>
      </c>
      <c r="BC2802" s="2">
        <v>30.6</v>
      </c>
      <c r="BD2802" s="2">
        <v>52.898000000000003</v>
      </c>
      <c r="BE2802" s="4"/>
      <c r="BF2802" s="4"/>
    </row>
    <row r="2803" spans="1:58" x14ac:dyDescent="0.2">
      <c r="A2803" s="29">
        <v>2802</v>
      </c>
      <c r="B2803" s="7" t="s">
        <v>48</v>
      </c>
      <c r="C2803" s="3">
        <v>40018</v>
      </c>
      <c r="D2803" s="4" t="s">
        <v>8</v>
      </c>
      <c r="E2803" s="4" t="s">
        <v>176</v>
      </c>
      <c r="F2803" s="5" t="s">
        <v>192</v>
      </c>
      <c r="G2803" s="6">
        <v>0.91874999999999996</v>
      </c>
      <c r="H2803" s="6">
        <v>4.0972222222222222E-2</v>
      </c>
      <c r="I2803" s="85">
        <f t="shared" si="43"/>
        <v>176.00000000000006</v>
      </c>
      <c r="J2803" s="86">
        <f>I2803*Segmentos!$D$7*(AH2803%)*IF(ISNUMBER(AI2803),AI2803%,0)</f>
        <v>4953062.4000000032</v>
      </c>
      <c r="K2803" s="86">
        <f>I2803*Segmentos!$D$7*(AL2803%)*IF(ISNUMBER(AM2803),AM2803%,0)</f>
        <v>4078694.4000000013</v>
      </c>
      <c r="L2803" s="4"/>
      <c r="M2803" s="2">
        <v>6.38</v>
      </c>
      <c r="N2803" s="2">
        <v>28.5</v>
      </c>
      <c r="O2803" s="2">
        <v>22.4</v>
      </c>
      <c r="P2803" s="2">
        <v>78.032499999999999</v>
      </c>
      <c r="Q2803" s="2">
        <v>3.42</v>
      </c>
      <c r="R2803" s="2">
        <v>18.600000000000001</v>
      </c>
      <c r="S2803" s="2">
        <v>18.399999999999999</v>
      </c>
      <c r="T2803" s="2">
        <v>6.9699</v>
      </c>
      <c r="U2803" s="2">
        <v>3.94</v>
      </c>
      <c r="V2803" s="2">
        <v>19.899999999999999</v>
      </c>
      <c r="W2803" s="2">
        <v>19.8</v>
      </c>
      <c r="X2803" s="2">
        <v>10.091900000000001</v>
      </c>
      <c r="Y2803" s="2">
        <v>7.41</v>
      </c>
      <c r="Z2803" s="2">
        <v>34.4</v>
      </c>
      <c r="AA2803" s="2">
        <v>21.6</v>
      </c>
      <c r="AB2803" s="2">
        <v>26.743300000000001</v>
      </c>
      <c r="AC2803" s="2">
        <v>8.5299999999999994</v>
      </c>
      <c r="AD2803" s="2">
        <v>33.799999999999997</v>
      </c>
      <c r="AE2803" s="2">
        <v>25.2</v>
      </c>
      <c r="AF2803" s="2">
        <v>34.227400000000003</v>
      </c>
      <c r="AG2803" s="2">
        <v>7.03</v>
      </c>
      <c r="AH2803" s="22">
        <v>28.6</v>
      </c>
      <c r="AI2803" s="22">
        <v>24.6</v>
      </c>
      <c r="AJ2803" s="22">
        <v>40.770899999999997</v>
      </c>
      <c r="AK2803" s="18">
        <v>5.8</v>
      </c>
      <c r="AL2803" s="18">
        <v>28.4</v>
      </c>
      <c r="AM2803" s="18">
        <v>20.399999999999999</v>
      </c>
      <c r="AN2803" s="2">
        <v>37.261600000000001</v>
      </c>
      <c r="AO2803" s="2">
        <v>2.12</v>
      </c>
      <c r="AP2803" s="2">
        <v>15</v>
      </c>
      <c r="AQ2803" s="2">
        <v>14.1</v>
      </c>
      <c r="AR2803" s="2">
        <v>2.8376999999999999</v>
      </c>
      <c r="AS2803" s="2">
        <v>4.05</v>
      </c>
      <c r="AT2803" s="2">
        <v>23.5</v>
      </c>
      <c r="AU2803" s="2">
        <v>17.3</v>
      </c>
      <c r="AV2803" s="2">
        <v>10.9024</v>
      </c>
      <c r="AW2803" s="2">
        <v>5.99</v>
      </c>
      <c r="AX2803" s="2">
        <v>27.4</v>
      </c>
      <c r="AY2803" s="2">
        <v>21.8</v>
      </c>
      <c r="AZ2803" s="2">
        <v>21.0413</v>
      </c>
      <c r="BA2803" s="2">
        <v>9.24</v>
      </c>
      <c r="BB2803" s="2">
        <v>36.1</v>
      </c>
      <c r="BC2803" s="2">
        <v>25.6</v>
      </c>
      <c r="BD2803" s="2">
        <v>43.251100000000001</v>
      </c>
      <c r="BE2803" s="4"/>
      <c r="BF2803" s="4"/>
    </row>
    <row r="2804" spans="1:58" x14ac:dyDescent="0.2">
      <c r="A2804" s="29">
        <v>2803</v>
      </c>
      <c r="B2804" s="7" t="s">
        <v>89</v>
      </c>
      <c r="C2804" s="3">
        <v>40018</v>
      </c>
      <c r="D2804" s="4" t="s">
        <v>28</v>
      </c>
      <c r="E2804" s="4" t="s">
        <v>169</v>
      </c>
      <c r="F2804" s="5" t="s">
        <v>192</v>
      </c>
      <c r="G2804" s="6">
        <v>0.84027777777777779</v>
      </c>
      <c r="H2804" s="6">
        <v>0.87569444444444444</v>
      </c>
      <c r="I2804" s="85">
        <f t="shared" si="43"/>
        <v>50.999999999999979</v>
      </c>
      <c r="J2804" s="86">
        <f>I2804*Segmentos!$D$7*(AH2804%)*IF(ISNUMBER(AI2804),AI2804%,0)</f>
        <v>157283.99999999994</v>
      </c>
      <c r="K2804" s="86">
        <f>I2804*Segmentos!$D$7*(AL2804%)*IF(ISNUMBER(AM2804),AM2804%,0)</f>
        <v>294779.99999999988</v>
      </c>
      <c r="L2804" s="4"/>
      <c r="M2804" s="2">
        <v>1.1299999999999999</v>
      </c>
      <c r="N2804" s="2">
        <v>2.5</v>
      </c>
      <c r="O2804" s="2">
        <v>45.1</v>
      </c>
      <c r="P2804" s="2">
        <v>74.423900000000003</v>
      </c>
      <c r="Q2804" s="2">
        <v>0.82</v>
      </c>
      <c r="R2804" s="2">
        <v>1.7</v>
      </c>
      <c r="S2804" s="2">
        <v>48.9</v>
      </c>
      <c r="T2804" s="2">
        <v>8.9649999999999999</v>
      </c>
      <c r="U2804" s="2">
        <v>7.0000000000000007E-2</v>
      </c>
      <c r="V2804" s="2">
        <v>0.9</v>
      </c>
      <c r="W2804" s="2">
        <v>7.6</v>
      </c>
      <c r="X2804" s="2">
        <v>0.99490000000000001</v>
      </c>
      <c r="Y2804" s="2">
        <v>2.06</v>
      </c>
      <c r="Z2804" s="2">
        <v>2.9</v>
      </c>
      <c r="AA2804" s="2">
        <v>70</v>
      </c>
      <c r="AB2804" s="2">
        <v>40.159999999999997</v>
      </c>
      <c r="AC2804" s="2">
        <v>1.1200000000000001</v>
      </c>
      <c r="AD2804" s="2">
        <v>3.5</v>
      </c>
      <c r="AE2804" s="2">
        <v>31.8</v>
      </c>
      <c r="AF2804" s="2">
        <v>24.303999999999998</v>
      </c>
      <c r="AG2804" s="2">
        <v>0.78</v>
      </c>
      <c r="AH2804" s="22">
        <v>1.5</v>
      </c>
      <c r="AI2804" s="22">
        <v>51.4</v>
      </c>
      <c r="AJ2804" s="22">
        <v>24.471399999999999</v>
      </c>
      <c r="AK2804" s="18">
        <v>1.44</v>
      </c>
      <c r="AL2804" s="18">
        <v>3.4</v>
      </c>
      <c r="AM2804" s="18">
        <v>42.5</v>
      </c>
      <c r="AN2804" s="2">
        <v>49.952500000000001</v>
      </c>
      <c r="AO2804" s="2">
        <v>0.34</v>
      </c>
      <c r="AP2804" s="2">
        <v>0.8</v>
      </c>
      <c r="AQ2804" s="2">
        <v>42.1</v>
      </c>
      <c r="AR2804" s="2">
        <v>2.4157999999999999</v>
      </c>
      <c r="AS2804" s="2">
        <v>0.73</v>
      </c>
      <c r="AT2804" s="2">
        <v>1.9</v>
      </c>
      <c r="AU2804" s="2">
        <v>39.4</v>
      </c>
      <c r="AV2804" s="2">
        <v>10.6594</v>
      </c>
      <c r="AW2804" s="2">
        <v>0.76</v>
      </c>
      <c r="AX2804" s="2">
        <v>2.5</v>
      </c>
      <c r="AY2804" s="2">
        <v>29.8</v>
      </c>
      <c r="AZ2804" s="2">
        <v>14.349500000000001</v>
      </c>
      <c r="BA2804" s="2">
        <v>1.86</v>
      </c>
      <c r="BB2804" s="2">
        <v>3.3</v>
      </c>
      <c r="BC2804" s="2">
        <v>55.8</v>
      </c>
      <c r="BD2804" s="2">
        <v>46.999200000000002</v>
      </c>
      <c r="BE2804" s="4"/>
      <c r="BF2804" s="4"/>
    </row>
    <row r="2805" spans="1:58" x14ac:dyDescent="0.2">
      <c r="A2805" s="29">
        <v>2804</v>
      </c>
      <c r="B2805" s="7" t="s">
        <v>126</v>
      </c>
      <c r="C2805" s="3">
        <v>40018</v>
      </c>
      <c r="D2805" s="4" t="s">
        <v>28</v>
      </c>
      <c r="E2805" s="4" t="s">
        <v>163</v>
      </c>
      <c r="F2805" s="5" t="s">
        <v>192</v>
      </c>
      <c r="G2805" s="6">
        <v>0.87569444444444444</v>
      </c>
      <c r="H2805" s="6">
        <v>0.91041666666666676</v>
      </c>
      <c r="I2805" s="85">
        <f t="shared" si="43"/>
        <v>50.000000000000142</v>
      </c>
      <c r="J2805" s="86">
        <f>I2805*Segmentos!$D$7*(AH2805%)*IF(ISNUMBER(AI2805),AI2805%,0)</f>
        <v>30240.000000000091</v>
      </c>
      <c r="K2805" s="86">
        <f>I2805*Segmentos!$D$7*(AL2805%)*IF(ISNUMBER(AM2805),AM2805%,0)</f>
        <v>314300.00000000087</v>
      </c>
      <c r="L2805" s="4"/>
      <c r="M2805" s="2">
        <v>0.9</v>
      </c>
      <c r="N2805" s="2">
        <v>2.9</v>
      </c>
      <c r="O2805" s="2">
        <v>31.7</v>
      </c>
      <c r="P2805" s="2">
        <v>92.917100000000005</v>
      </c>
      <c r="Q2805" s="2">
        <v>0.74</v>
      </c>
      <c r="R2805" s="2">
        <v>2.2999999999999998</v>
      </c>
      <c r="S2805" s="2">
        <v>31.7</v>
      </c>
      <c r="T2805" s="2">
        <v>12.669499999999999</v>
      </c>
      <c r="U2805" s="2">
        <v>0</v>
      </c>
      <c r="V2805" s="2">
        <v>0</v>
      </c>
      <c r="W2805" s="8" t="s">
        <v>577</v>
      </c>
      <c r="X2805" s="2">
        <v>0</v>
      </c>
      <c r="Y2805" s="2">
        <v>0.98</v>
      </c>
      <c r="Z2805" s="2">
        <v>3.7</v>
      </c>
      <c r="AA2805" s="2">
        <v>26.6</v>
      </c>
      <c r="AB2805" s="2">
        <v>29.607600000000001</v>
      </c>
      <c r="AC2805" s="2">
        <v>1.5</v>
      </c>
      <c r="AD2805" s="2">
        <v>4.2</v>
      </c>
      <c r="AE2805" s="2">
        <v>35.700000000000003</v>
      </c>
      <c r="AF2805" s="2">
        <v>50.64</v>
      </c>
      <c r="AG2805" s="2">
        <v>0.15</v>
      </c>
      <c r="AH2805" s="22">
        <v>2.1</v>
      </c>
      <c r="AI2805" s="22">
        <v>7.2</v>
      </c>
      <c r="AJ2805" s="22">
        <v>7.3827999999999996</v>
      </c>
      <c r="AK2805" s="18">
        <v>1.58</v>
      </c>
      <c r="AL2805" s="18">
        <v>3.5</v>
      </c>
      <c r="AM2805" s="18">
        <v>44.9</v>
      </c>
      <c r="AN2805" s="2">
        <v>85.534300000000002</v>
      </c>
      <c r="AO2805" s="2">
        <v>0.52</v>
      </c>
      <c r="AP2805" s="2">
        <v>1.1000000000000001</v>
      </c>
      <c r="AQ2805" s="2">
        <v>48.6</v>
      </c>
      <c r="AR2805" s="2">
        <v>5.8440000000000003</v>
      </c>
      <c r="AS2805" s="2">
        <v>0.81</v>
      </c>
      <c r="AT2805" s="2">
        <v>2</v>
      </c>
      <c r="AU2805" s="2">
        <v>39.299999999999997</v>
      </c>
      <c r="AV2805" s="2">
        <v>18.2286</v>
      </c>
      <c r="AW2805" s="2">
        <v>0.3</v>
      </c>
      <c r="AX2805" s="2">
        <v>1.8</v>
      </c>
      <c r="AY2805" s="2">
        <v>17.100000000000001</v>
      </c>
      <c r="AZ2805" s="2">
        <v>8.8714999999999993</v>
      </c>
      <c r="BA2805" s="2">
        <v>1.53</v>
      </c>
      <c r="BB2805" s="2">
        <v>4.7</v>
      </c>
      <c r="BC2805" s="2">
        <v>32.799999999999997</v>
      </c>
      <c r="BD2805" s="2">
        <v>59.973100000000002</v>
      </c>
      <c r="BE2805" s="4"/>
      <c r="BF2805" s="4"/>
    </row>
    <row r="2806" spans="1:58" x14ac:dyDescent="0.2">
      <c r="A2806" s="29">
        <v>2805</v>
      </c>
      <c r="B2806" s="7" t="s">
        <v>134</v>
      </c>
      <c r="C2806" s="3">
        <v>40018</v>
      </c>
      <c r="D2806" s="4" t="s">
        <v>13</v>
      </c>
      <c r="E2806" s="4" t="s">
        <v>174</v>
      </c>
      <c r="F2806" s="5" t="s">
        <v>192</v>
      </c>
      <c r="G2806" s="6">
        <v>0.91805555555555562</v>
      </c>
      <c r="H2806" s="6">
        <v>1.1805555555555555E-2</v>
      </c>
      <c r="I2806" s="85">
        <f t="shared" si="43"/>
        <v>134.99999999999989</v>
      </c>
      <c r="J2806" s="86">
        <f>I2806*Segmentos!$D$7*(AH2806%)*IF(ISNUMBER(AI2806),AI2806%,0)</f>
        <v>3495311.9999999967</v>
      </c>
      <c r="K2806" s="86">
        <f>I2806*Segmentos!$D$7*(AL2806%)*IF(ISNUMBER(AM2806),AM2806%,0)</f>
        <v>5671511.9999999953</v>
      </c>
      <c r="L2806" s="4"/>
      <c r="M2806" s="2">
        <v>8.58</v>
      </c>
      <c r="N2806" s="2">
        <v>27.2</v>
      </c>
      <c r="O2806" s="2">
        <v>31.6</v>
      </c>
      <c r="P2806" s="2">
        <v>82.700299999999999</v>
      </c>
      <c r="Q2806" s="2">
        <v>6.17</v>
      </c>
      <c r="R2806" s="2">
        <v>19.7</v>
      </c>
      <c r="S2806" s="2">
        <v>31.3</v>
      </c>
      <c r="T2806" s="2">
        <v>9.9222000000000001</v>
      </c>
      <c r="U2806" s="2">
        <v>6.85</v>
      </c>
      <c r="V2806" s="2">
        <v>22.4</v>
      </c>
      <c r="W2806" s="2">
        <v>30.6</v>
      </c>
      <c r="X2806" s="2">
        <v>13.8405</v>
      </c>
      <c r="Y2806" s="2">
        <v>9.17</v>
      </c>
      <c r="Z2806" s="2">
        <v>31</v>
      </c>
      <c r="AA2806" s="2">
        <v>29.6</v>
      </c>
      <c r="AB2806" s="2">
        <v>26.079499999999999</v>
      </c>
      <c r="AC2806" s="2">
        <v>10.39</v>
      </c>
      <c r="AD2806" s="2">
        <v>30.6</v>
      </c>
      <c r="AE2806" s="2">
        <v>34</v>
      </c>
      <c r="AF2806" s="2">
        <v>32.8581</v>
      </c>
      <c r="AG2806" s="2">
        <v>6.48</v>
      </c>
      <c r="AH2806" s="22">
        <v>23.2</v>
      </c>
      <c r="AI2806" s="22">
        <v>27.9</v>
      </c>
      <c r="AJ2806" s="22">
        <v>29.627400000000002</v>
      </c>
      <c r="AK2806" s="18">
        <v>10.48</v>
      </c>
      <c r="AL2806" s="18">
        <v>30.8</v>
      </c>
      <c r="AM2806" s="18">
        <v>34.1</v>
      </c>
      <c r="AN2806" s="2">
        <v>53.072899999999997</v>
      </c>
      <c r="AO2806" s="2">
        <v>5.7</v>
      </c>
      <c r="AP2806" s="2">
        <v>20.5</v>
      </c>
      <c r="AQ2806" s="2">
        <v>27.8</v>
      </c>
      <c r="AR2806" s="2">
        <v>5.9976000000000003</v>
      </c>
      <c r="AS2806" s="2">
        <v>6.82</v>
      </c>
      <c r="AT2806" s="2">
        <v>25.9</v>
      </c>
      <c r="AU2806" s="2">
        <v>26.4</v>
      </c>
      <c r="AV2806" s="2">
        <v>14.479799999999999</v>
      </c>
      <c r="AW2806" s="2">
        <v>8.08</v>
      </c>
      <c r="AX2806" s="2">
        <v>24.8</v>
      </c>
      <c r="AY2806" s="2">
        <v>32.6</v>
      </c>
      <c r="AZ2806" s="2">
        <v>22.380500000000001</v>
      </c>
      <c r="BA2806" s="2">
        <v>10.8</v>
      </c>
      <c r="BB2806" s="2">
        <v>31.6</v>
      </c>
      <c r="BC2806" s="2">
        <v>34.200000000000003</v>
      </c>
      <c r="BD2806" s="2">
        <v>39.842500000000001</v>
      </c>
      <c r="BE2806" s="4"/>
      <c r="BF2806" s="4"/>
    </row>
    <row r="2807" spans="1:58" x14ac:dyDescent="0.2">
      <c r="A2807" s="29">
        <v>2806</v>
      </c>
      <c r="B2807" s="7" t="s">
        <v>47</v>
      </c>
      <c r="C2807" s="3">
        <v>40018</v>
      </c>
      <c r="D2807" s="4" t="s">
        <v>3</v>
      </c>
      <c r="E2807" s="4" t="s">
        <v>175</v>
      </c>
      <c r="F2807" s="5" t="s">
        <v>192</v>
      </c>
      <c r="G2807" s="6">
        <v>0.91736111111111107</v>
      </c>
      <c r="H2807" s="6">
        <v>3.2638888888888891E-2</v>
      </c>
      <c r="I2807" s="85">
        <f t="shared" si="43"/>
        <v>166.00000000000006</v>
      </c>
      <c r="J2807" s="86">
        <f>I2807*Segmentos!$D$7*(AH2807%)*IF(ISNUMBER(AI2807),AI2807%,0)</f>
        <v>3306321.6000000015</v>
      </c>
      <c r="K2807" s="86">
        <f>I2807*Segmentos!$D$7*(AL2807%)*IF(ISNUMBER(AM2807),AM2807%,0)</f>
        <v>5713852.8000000017</v>
      </c>
      <c r="L2807" s="4"/>
      <c r="M2807" s="2">
        <v>6.88</v>
      </c>
      <c r="N2807" s="2">
        <v>28.2</v>
      </c>
      <c r="O2807" s="2">
        <v>24.4</v>
      </c>
      <c r="P2807" s="2">
        <v>89.154399999999995</v>
      </c>
      <c r="Q2807" s="2">
        <v>5.58</v>
      </c>
      <c r="R2807" s="2">
        <v>22</v>
      </c>
      <c r="S2807" s="2">
        <v>25.3</v>
      </c>
      <c r="T2807" s="2">
        <v>12.0511</v>
      </c>
      <c r="U2807" s="2">
        <v>6.8</v>
      </c>
      <c r="V2807" s="2">
        <v>26.8</v>
      </c>
      <c r="W2807" s="2">
        <v>25.4</v>
      </c>
      <c r="X2807" s="2">
        <v>18.478200000000001</v>
      </c>
      <c r="Y2807" s="2">
        <v>5.65</v>
      </c>
      <c r="Z2807" s="2">
        <v>31.5</v>
      </c>
      <c r="AA2807" s="2">
        <v>17.899999999999999</v>
      </c>
      <c r="AB2807" s="2">
        <v>21.607600000000001</v>
      </c>
      <c r="AC2807" s="2">
        <v>8.6999999999999993</v>
      </c>
      <c r="AD2807" s="2">
        <v>29.2</v>
      </c>
      <c r="AE2807" s="2">
        <v>29.8</v>
      </c>
      <c r="AF2807" s="2">
        <v>37.017499999999998</v>
      </c>
      <c r="AG2807" s="2">
        <v>5</v>
      </c>
      <c r="AH2807" s="22">
        <v>25.8</v>
      </c>
      <c r="AI2807" s="22">
        <v>19.3</v>
      </c>
      <c r="AJ2807" s="22">
        <v>30.7163</v>
      </c>
      <c r="AK2807" s="18">
        <v>8.58</v>
      </c>
      <c r="AL2807" s="18">
        <v>30.3</v>
      </c>
      <c r="AM2807" s="18">
        <v>28.4</v>
      </c>
      <c r="AN2807" s="2">
        <v>58.438099999999999</v>
      </c>
      <c r="AO2807" s="2">
        <v>5.65</v>
      </c>
      <c r="AP2807" s="2">
        <v>23.6</v>
      </c>
      <c r="AQ2807" s="2">
        <v>24</v>
      </c>
      <c r="AR2807" s="2">
        <v>8.0033999999999992</v>
      </c>
      <c r="AS2807" s="2">
        <v>7.99</v>
      </c>
      <c r="AT2807" s="2">
        <v>31.3</v>
      </c>
      <c r="AU2807" s="2">
        <v>25.5</v>
      </c>
      <c r="AV2807" s="2">
        <v>22.803899999999999</v>
      </c>
      <c r="AW2807" s="2">
        <v>5.13</v>
      </c>
      <c r="AX2807" s="2">
        <v>26.4</v>
      </c>
      <c r="AY2807" s="2">
        <v>19.399999999999999</v>
      </c>
      <c r="AZ2807" s="2">
        <v>19.0944</v>
      </c>
      <c r="BA2807" s="2">
        <v>7.91</v>
      </c>
      <c r="BB2807" s="2">
        <v>29</v>
      </c>
      <c r="BC2807" s="2">
        <v>27.3</v>
      </c>
      <c r="BD2807" s="2">
        <v>39.252699999999997</v>
      </c>
      <c r="BE2807" s="4"/>
      <c r="BF2807" s="4"/>
    </row>
    <row r="2808" spans="1:58" x14ac:dyDescent="0.2">
      <c r="A2808" s="29">
        <v>2807</v>
      </c>
      <c r="B2808" s="7" t="s">
        <v>23</v>
      </c>
      <c r="C2808" s="3">
        <v>40018</v>
      </c>
      <c r="D2808" s="4" t="s">
        <v>21</v>
      </c>
      <c r="E2808" s="4" t="s">
        <v>170</v>
      </c>
      <c r="F2808" s="5" t="s">
        <v>192</v>
      </c>
      <c r="G2808" s="6">
        <v>0.87361111111111101</v>
      </c>
      <c r="H2808" s="6">
        <v>0.9375</v>
      </c>
      <c r="I2808" s="85">
        <f t="shared" si="43"/>
        <v>92.000000000000156</v>
      </c>
      <c r="J2808" s="86">
        <f>I2808*Segmentos!$D$7*(AH2808%)*IF(ISNUMBER(AI2808),AI2808%,0)</f>
        <v>45595.200000000077</v>
      </c>
      <c r="K2808" s="86">
        <f>I2808*Segmentos!$D$7*(AL2808%)*IF(ISNUMBER(AM2808),AM2808%,0)</f>
        <v>238280.00000000038</v>
      </c>
      <c r="L2808" s="4"/>
      <c r="M2808" s="2">
        <v>0.4</v>
      </c>
      <c r="N2808" s="2">
        <v>2.9</v>
      </c>
      <c r="O2808" s="2">
        <v>13.7</v>
      </c>
      <c r="P2808" s="2">
        <v>30.384799999999998</v>
      </c>
      <c r="Q2808" s="2">
        <v>7.0000000000000007E-2</v>
      </c>
      <c r="R2808" s="2">
        <v>0.6</v>
      </c>
      <c r="S2808" s="2">
        <v>11</v>
      </c>
      <c r="T2808" s="2">
        <v>0.82569999999999999</v>
      </c>
      <c r="U2808" s="2">
        <v>1.1000000000000001</v>
      </c>
      <c r="V2808" s="2">
        <v>4.2</v>
      </c>
      <c r="W2808" s="2">
        <v>26.2</v>
      </c>
      <c r="X2808" s="2">
        <v>17.4175</v>
      </c>
      <c r="Y2808" s="2">
        <v>0.28999999999999998</v>
      </c>
      <c r="Z2808" s="2">
        <v>1.5</v>
      </c>
      <c r="AA2808" s="2">
        <v>18.899999999999999</v>
      </c>
      <c r="AB2808" s="2">
        <v>6.3780999999999999</v>
      </c>
      <c r="AC2808" s="2">
        <v>0.23</v>
      </c>
      <c r="AD2808" s="2">
        <v>4.5999999999999996</v>
      </c>
      <c r="AE2808" s="2">
        <v>5</v>
      </c>
      <c r="AF2808" s="2">
        <v>5.7634999999999996</v>
      </c>
      <c r="AG2808" s="2">
        <v>0.12</v>
      </c>
      <c r="AH2808" s="22">
        <v>2.1</v>
      </c>
      <c r="AI2808" s="22">
        <v>5.9</v>
      </c>
      <c r="AJ2808" s="22">
        <v>4.4202000000000004</v>
      </c>
      <c r="AK2808" s="18">
        <v>0.65</v>
      </c>
      <c r="AL2808" s="18">
        <v>3.7</v>
      </c>
      <c r="AM2808" s="18">
        <v>17.5</v>
      </c>
      <c r="AN2808" s="2">
        <v>25.964500000000001</v>
      </c>
      <c r="AO2808" s="2">
        <v>0.1</v>
      </c>
      <c r="AP2808" s="2">
        <v>1.5</v>
      </c>
      <c r="AQ2808" s="2">
        <v>6.8</v>
      </c>
      <c r="AR2808" s="2">
        <v>0.83540000000000003</v>
      </c>
      <c r="AS2808" s="2">
        <v>0.18</v>
      </c>
      <c r="AT2808" s="2">
        <v>1.5</v>
      </c>
      <c r="AU2808" s="2">
        <v>11.8</v>
      </c>
      <c r="AV2808" s="2">
        <v>2.9790999999999999</v>
      </c>
      <c r="AW2808" s="2">
        <v>0.4</v>
      </c>
      <c r="AX2808" s="2">
        <v>2.7</v>
      </c>
      <c r="AY2808" s="2">
        <v>14.9</v>
      </c>
      <c r="AZ2808" s="2">
        <v>8.6083999999999996</v>
      </c>
      <c r="BA2808" s="2">
        <v>0.62</v>
      </c>
      <c r="BB2808" s="2">
        <v>4.4000000000000004</v>
      </c>
      <c r="BC2808" s="2">
        <v>14.1</v>
      </c>
      <c r="BD2808" s="2">
        <v>17.9619</v>
      </c>
      <c r="BE2808" s="4"/>
      <c r="BF2808" s="4"/>
    </row>
    <row r="2809" spans="1:58" x14ac:dyDescent="0.2">
      <c r="A2809" s="29">
        <v>2808</v>
      </c>
      <c r="B2809" s="7" t="s">
        <v>25</v>
      </c>
      <c r="C2809" s="3">
        <v>40018</v>
      </c>
      <c r="D2809" s="4" t="s">
        <v>21</v>
      </c>
      <c r="E2809" s="4" t="s">
        <v>171</v>
      </c>
      <c r="F2809" s="5" t="s">
        <v>192</v>
      </c>
      <c r="G2809" s="6">
        <v>0.87291666666666667</v>
      </c>
      <c r="H2809" s="6">
        <v>0.87361111111111101</v>
      </c>
      <c r="I2809" s="85">
        <f t="shared" si="43"/>
        <v>0.99999999999983658</v>
      </c>
      <c r="J2809" s="86">
        <f>I2809*Segmentos!$D$7*(AH2809%)*IF(ISNUMBER(AI2809),AI2809%,0)</f>
        <v>2399.999999999608</v>
      </c>
      <c r="K2809" s="86">
        <f>I2809*Segmentos!$D$7*(AL2809%)*IF(ISNUMBER(AM2809),AM2809%,0)</f>
        <v>3999.9999999993465</v>
      </c>
      <c r="L2809" s="4"/>
      <c r="M2809" s="2">
        <v>0.82</v>
      </c>
      <c r="N2809" s="2">
        <v>0.8</v>
      </c>
      <c r="O2809" s="2">
        <v>100</v>
      </c>
      <c r="P2809" s="2">
        <v>100</v>
      </c>
      <c r="Q2809" s="2">
        <v>0</v>
      </c>
      <c r="R2809" s="2">
        <v>0</v>
      </c>
      <c r="S2809" s="8" t="s">
        <v>577</v>
      </c>
      <c r="T2809" s="2">
        <v>0</v>
      </c>
      <c r="U2809" s="2">
        <v>0</v>
      </c>
      <c r="V2809" s="2">
        <v>0</v>
      </c>
      <c r="W2809" s="8" t="s">
        <v>577</v>
      </c>
      <c r="X2809" s="2">
        <v>0</v>
      </c>
      <c r="Y2809" s="2">
        <v>0</v>
      </c>
      <c r="Z2809" s="2">
        <v>0</v>
      </c>
      <c r="AA2809" s="8" t="s">
        <v>577</v>
      </c>
      <c r="AB2809" s="2">
        <v>0</v>
      </c>
      <c r="AC2809" s="2">
        <v>2.5</v>
      </c>
      <c r="AD2809" s="2">
        <v>2.5</v>
      </c>
      <c r="AE2809" s="2">
        <v>100</v>
      </c>
      <c r="AF2809" s="2">
        <v>100</v>
      </c>
      <c r="AG2809" s="2">
        <v>0.6</v>
      </c>
      <c r="AH2809" s="22">
        <v>0.6</v>
      </c>
      <c r="AI2809" s="22">
        <v>100</v>
      </c>
      <c r="AJ2809" s="22">
        <v>34.650500000000001</v>
      </c>
      <c r="AK2809" s="18">
        <v>1.02</v>
      </c>
      <c r="AL2809" s="18">
        <v>1</v>
      </c>
      <c r="AM2809" s="18">
        <v>100</v>
      </c>
      <c r="AN2809" s="2">
        <v>65.349500000000006</v>
      </c>
      <c r="AO2809" s="2">
        <v>0</v>
      </c>
      <c r="AP2809" s="2">
        <v>0</v>
      </c>
      <c r="AQ2809" s="8" t="s">
        <v>577</v>
      </c>
      <c r="AR2809" s="2">
        <v>0</v>
      </c>
      <c r="AS2809" s="2">
        <v>0.42</v>
      </c>
      <c r="AT2809" s="2">
        <v>0.4</v>
      </c>
      <c r="AU2809" s="2">
        <v>100</v>
      </c>
      <c r="AV2809" s="2">
        <v>11.1272</v>
      </c>
      <c r="AW2809" s="2">
        <v>0.24</v>
      </c>
      <c r="AX2809" s="2">
        <v>0.2</v>
      </c>
      <c r="AY2809" s="2">
        <v>100</v>
      </c>
      <c r="AZ2809" s="2">
        <v>8.2982999999999993</v>
      </c>
      <c r="BA2809" s="2">
        <v>1.73</v>
      </c>
      <c r="BB2809" s="2">
        <v>1.7</v>
      </c>
      <c r="BC2809" s="2">
        <v>100</v>
      </c>
      <c r="BD2809" s="2">
        <v>80.5745</v>
      </c>
      <c r="BE2809" s="4"/>
      <c r="BF2809" s="4"/>
    </row>
    <row r="2810" spans="1:58" x14ac:dyDescent="0.2">
      <c r="A2810" s="29">
        <v>2809</v>
      </c>
      <c r="B2810" s="7" t="s">
        <v>32</v>
      </c>
      <c r="C2810" s="3">
        <v>40018</v>
      </c>
      <c r="D2810" s="4" t="s">
        <v>28</v>
      </c>
      <c r="E2810" s="4" t="s">
        <v>164</v>
      </c>
      <c r="F2810" s="5" t="s">
        <v>192</v>
      </c>
      <c r="G2810" s="6">
        <v>0.91388888888888886</v>
      </c>
      <c r="H2810" s="6">
        <v>0.9159722222222223</v>
      </c>
      <c r="I2810" s="85">
        <f t="shared" si="43"/>
        <v>3.0000000000001492</v>
      </c>
      <c r="J2810" s="86">
        <f>I2810*Segmentos!$D$7*(AH2810%)*IF(ISNUMBER(AI2810),AI2810%,0)</f>
        <v>4094.4000000002034</v>
      </c>
      <c r="K2810" s="86">
        <f>I2810*Segmentos!$D$7*(AL2810%)*IF(ISNUMBER(AM2810),AM2810%,0)</f>
        <v>8035.2000000004</v>
      </c>
      <c r="L2810" s="4"/>
      <c r="M2810" s="2">
        <v>0.5</v>
      </c>
      <c r="N2810" s="2">
        <v>0.6</v>
      </c>
      <c r="O2810" s="2">
        <v>84.2</v>
      </c>
      <c r="P2810" s="2">
        <v>96.691400000000002</v>
      </c>
      <c r="Q2810" s="2">
        <v>0.77</v>
      </c>
      <c r="R2810" s="2">
        <v>0.8</v>
      </c>
      <c r="S2810" s="2">
        <v>100</v>
      </c>
      <c r="T2810" s="2">
        <v>25.0581</v>
      </c>
      <c r="U2810" s="2">
        <v>0.18</v>
      </c>
      <c r="V2810" s="2">
        <v>0.2</v>
      </c>
      <c r="W2810" s="2">
        <v>100</v>
      </c>
      <c r="X2810" s="2">
        <v>7.3958000000000004</v>
      </c>
      <c r="Y2810" s="2">
        <v>0.7</v>
      </c>
      <c r="Z2810" s="2">
        <v>0.7</v>
      </c>
      <c r="AA2810" s="2">
        <v>98.6</v>
      </c>
      <c r="AB2810" s="2">
        <v>40.366300000000003</v>
      </c>
      <c r="AC2810" s="2">
        <v>0.37</v>
      </c>
      <c r="AD2810" s="2">
        <v>0.6</v>
      </c>
      <c r="AE2810" s="2">
        <v>57.6</v>
      </c>
      <c r="AF2810" s="2">
        <v>23.871200000000002</v>
      </c>
      <c r="AG2810" s="2">
        <v>0.3</v>
      </c>
      <c r="AH2810" s="22">
        <v>0.4</v>
      </c>
      <c r="AI2810" s="22">
        <v>85.3</v>
      </c>
      <c r="AJ2810" s="22">
        <v>28.002199999999998</v>
      </c>
      <c r="AK2810" s="18">
        <v>0.67</v>
      </c>
      <c r="AL2810" s="18">
        <v>0.8</v>
      </c>
      <c r="AM2810" s="18">
        <v>83.7</v>
      </c>
      <c r="AN2810" s="2">
        <v>68.6892</v>
      </c>
      <c r="AO2810" s="2">
        <v>0.79</v>
      </c>
      <c r="AP2810" s="2">
        <v>1.6</v>
      </c>
      <c r="AQ2810" s="2">
        <v>48.1</v>
      </c>
      <c r="AR2810" s="2">
        <v>16.837</v>
      </c>
      <c r="AS2810" s="2">
        <v>0.14000000000000001</v>
      </c>
      <c r="AT2810" s="2">
        <v>0.1</v>
      </c>
      <c r="AU2810" s="2">
        <v>100</v>
      </c>
      <c r="AV2810" s="2">
        <v>6.0381999999999998</v>
      </c>
      <c r="AW2810" s="2">
        <v>0</v>
      </c>
      <c r="AX2810" s="2">
        <v>0</v>
      </c>
      <c r="AY2810" s="8" t="s">
        <v>577</v>
      </c>
      <c r="AZ2810" s="2">
        <v>0</v>
      </c>
      <c r="BA2810" s="2">
        <v>0.99</v>
      </c>
      <c r="BB2810" s="2">
        <v>1</v>
      </c>
      <c r="BC2810" s="2">
        <v>100</v>
      </c>
      <c r="BD2810" s="2">
        <v>73.816199999999995</v>
      </c>
      <c r="BE2810" s="4"/>
      <c r="BF2810" s="4"/>
    </row>
    <row r="2811" spans="1:58" x14ac:dyDescent="0.2">
      <c r="A2811" s="29">
        <v>2810</v>
      </c>
      <c r="B2811" s="7" t="s">
        <v>19</v>
      </c>
      <c r="C2811" s="3">
        <v>40018</v>
      </c>
      <c r="D2811" s="4" t="s">
        <v>17</v>
      </c>
      <c r="E2811" s="4" t="s">
        <v>166</v>
      </c>
      <c r="F2811" s="5" t="s">
        <v>192</v>
      </c>
      <c r="G2811" s="6">
        <v>0.91527777777777775</v>
      </c>
      <c r="H2811" s="6">
        <v>0.91666666666666663</v>
      </c>
      <c r="I2811" s="85">
        <f t="shared" si="43"/>
        <v>1.9999999999999929</v>
      </c>
      <c r="J2811" s="86">
        <f>I2811*Segmentos!$D$7*(AH2811%)*IF(ISNUMBER(AI2811),AI2811%,0)</f>
        <v>1599.9999999999945</v>
      </c>
      <c r="K2811" s="86">
        <f>I2811*Segmentos!$D$7*(AL2811%)*IF(ISNUMBER(AM2811),AM2811%,0)</f>
        <v>0</v>
      </c>
      <c r="L2811" s="4"/>
      <c r="M2811" s="2">
        <v>0.11</v>
      </c>
      <c r="N2811" s="2">
        <v>0.1</v>
      </c>
      <c r="O2811" s="2">
        <v>100</v>
      </c>
      <c r="P2811" s="2">
        <v>100</v>
      </c>
      <c r="Q2811" s="2">
        <v>0</v>
      </c>
      <c r="R2811" s="2">
        <v>0</v>
      </c>
      <c r="S2811" s="8" t="s">
        <v>577</v>
      </c>
      <c r="T2811" s="2">
        <v>0</v>
      </c>
      <c r="U2811" s="2">
        <v>0</v>
      </c>
      <c r="V2811" s="2">
        <v>0</v>
      </c>
      <c r="W2811" s="8" t="s">
        <v>577</v>
      </c>
      <c r="X2811" s="2">
        <v>0</v>
      </c>
      <c r="Y2811" s="2">
        <v>0</v>
      </c>
      <c r="Z2811" s="2">
        <v>0</v>
      </c>
      <c r="AA2811" s="8" t="s">
        <v>577</v>
      </c>
      <c r="AB2811" s="2">
        <v>0</v>
      </c>
      <c r="AC2811" s="2">
        <v>0.33</v>
      </c>
      <c r="AD2811" s="2">
        <v>0.3</v>
      </c>
      <c r="AE2811" s="2">
        <v>100</v>
      </c>
      <c r="AF2811" s="2">
        <v>100</v>
      </c>
      <c r="AG2811" s="2">
        <v>0.23</v>
      </c>
      <c r="AH2811" s="22">
        <v>0.2</v>
      </c>
      <c r="AI2811" s="22">
        <v>100</v>
      </c>
      <c r="AJ2811" s="22">
        <v>100</v>
      </c>
      <c r="AK2811" s="18">
        <v>0</v>
      </c>
      <c r="AL2811" s="18">
        <v>0</v>
      </c>
      <c r="AM2811" s="19" t="s">
        <v>577</v>
      </c>
      <c r="AN2811" s="2">
        <v>0</v>
      </c>
      <c r="AO2811" s="2">
        <v>0</v>
      </c>
      <c r="AP2811" s="2">
        <v>0</v>
      </c>
      <c r="AQ2811" s="8" t="s">
        <v>577</v>
      </c>
      <c r="AR2811" s="2">
        <v>0</v>
      </c>
      <c r="AS2811" s="2">
        <v>0</v>
      </c>
      <c r="AT2811" s="2">
        <v>0</v>
      </c>
      <c r="AU2811" s="8" t="s">
        <v>577</v>
      </c>
      <c r="AV2811" s="2">
        <v>0</v>
      </c>
      <c r="AW2811" s="2">
        <v>0.37</v>
      </c>
      <c r="AX2811" s="2">
        <v>0.4</v>
      </c>
      <c r="AY2811" s="2">
        <v>100</v>
      </c>
      <c r="AZ2811" s="2">
        <v>100</v>
      </c>
      <c r="BA2811" s="2">
        <v>0</v>
      </c>
      <c r="BB2811" s="2">
        <v>0</v>
      </c>
      <c r="BC2811" s="8" t="s">
        <v>577</v>
      </c>
      <c r="BD2811" s="2">
        <v>0</v>
      </c>
      <c r="BE2811" s="4"/>
      <c r="BF2811" s="4"/>
    </row>
    <row r="2812" spans="1:58" x14ac:dyDescent="0.2">
      <c r="A2812" s="29">
        <v>2811</v>
      </c>
      <c r="B2812" s="7" t="s">
        <v>2</v>
      </c>
      <c r="C2812" s="3">
        <v>40018</v>
      </c>
      <c r="D2812" s="4" t="s">
        <v>0</v>
      </c>
      <c r="E2812" s="4" t="s">
        <v>164</v>
      </c>
      <c r="F2812" s="5" t="s">
        <v>192</v>
      </c>
      <c r="G2812" s="6">
        <v>0.87361111111111101</v>
      </c>
      <c r="H2812" s="6">
        <v>0.91388888888888886</v>
      </c>
      <c r="I2812" s="85">
        <f t="shared" si="43"/>
        <v>58.000000000000114</v>
      </c>
      <c r="J2812" s="86">
        <f>I2812*Segmentos!$D$7*(AH2812%)*IF(ISNUMBER(AI2812),AI2812%,0)</f>
        <v>960387.20000000193</v>
      </c>
      <c r="K2812" s="86">
        <f>I2812*Segmentos!$D$7*(AL2812%)*IF(ISNUMBER(AM2812),AM2812%,0)</f>
        <v>947302.40000000177</v>
      </c>
      <c r="L2812" s="4"/>
      <c r="M2812" s="2">
        <v>4.12</v>
      </c>
      <c r="N2812" s="2">
        <v>13</v>
      </c>
      <c r="O2812" s="2">
        <v>31.8</v>
      </c>
      <c r="P2812" s="2">
        <v>82.885900000000007</v>
      </c>
      <c r="Q2812" s="2">
        <v>4.47</v>
      </c>
      <c r="R2812" s="2">
        <v>11.8</v>
      </c>
      <c r="S2812" s="2">
        <v>37.799999999999997</v>
      </c>
      <c r="T2812" s="2">
        <v>14.9902</v>
      </c>
      <c r="U2812" s="2">
        <v>4.38</v>
      </c>
      <c r="V2812" s="2">
        <v>14.3</v>
      </c>
      <c r="W2812" s="2">
        <v>30.5</v>
      </c>
      <c r="X2812" s="2">
        <v>18.447600000000001</v>
      </c>
      <c r="Y2812" s="2">
        <v>3.82</v>
      </c>
      <c r="Z2812" s="2">
        <v>13</v>
      </c>
      <c r="AA2812" s="2">
        <v>29.3</v>
      </c>
      <c r="AB2812" s="2">
        <v>22.681899999999999</v>
      </c>
      <c r="AC2812" s="2">
        <v>4.0599999999999996</v>
      </c>
      <c r="AD2812" s="2">
        <v>12.6</v>
      </c>
      <c r="AE2812" s="2">
        <v>32.1</v>
      </c>
      <c r="AF2812" s="2">
        <v>26.766300000000001</v>
      </c>
      <c r="AG2812" s="2">
        <v>4.1500000000000004</v>
      </c>
      <c r="AH2812" s="22">
        <v>13.1</v>
      </c>
      <c r="AI2812" s="22">
        <v>31.6</v>
      </c>
      <c r="AJ2812" s="22">
        <v>39.591799999999999</v>
      </c>
      <c r="AK2812" s="18">
        <v>4.0999999999999996</v>
      </c>
      <c r="AL2812" s="18">
        <v>12.8</v>
      </c>
      <c r="AM2812" s="18">
        <v>31.9</v>
      </c>
      <c r="AN2812" s="2">
        <v>43.2941</v>
      </c>
      <c r="AO2812" s="2">
        <v>4.83</v>
      </c>
      <c r="AP2812" s="2">
        <v>15.2</v>
      </c>
      <c r="AQ2812" s="2">
        <v>31.8</v>
      </c>
      <c r="AR2812" s="2">
        <v>10.6068</v>
      </c>
      <c r="AS2812" s="2">
        <v>4.24</v>
      </c>
      <c r="AT2812" s="2">
        <v>13.6</v>
      </c>
      <c r="AU2812" s="2">
        <v>31.2</v>
      </c>
      <c r="AV2812" s="2">
        <v>18.778099999999998</v>
      </c>
      <c r="AW2812" s="2">
        <v>2.38</v>
      </c>
      <c r="AX2812" s="2">
        <v>11.7</v>
      </c>
      <c r="AY2812" s="2">
        <v>20.3</v>
      </c>
      <c r="AZ2812" s="2">
        <v>13.7461</v>
      </c>
      <c r="BA2812" s="2">
        <v>5.16</v>
      </c>
      <c r="BB2812" s="2">
        <v>12.9</v>
      </c>
      <c r="BC2812" s="2">
        <v>40</v>
      </c>
      <c r="BD2812" s="2">
        <v>39.754899999999999</v>
      </c>
      <c r="BE2812" s="4"/>
      <c r="BF2812" s="4"/>
    </row>
    <row r="2813" spans="1:58" x14ac:dyDescent="0.2">
      <c r="A2813" s="29">
        <v>2812</v>
      </c>
      <c r="B2813" s="7" t="s">
        <v>16</v>
      </c>
      <c r="C2813" s="3">
        <v>40018</v>
      </c>
      <c r="D2813" s="4" t="s">
        <v>13</v>
      </c>
      <c r="E2813" s="4" t="s">
        <v>166</v>
      </c>
      <c r="F2813" s="5" t="s">
        <v>192</v>
      </c>
      <c r="G2813" s="6">
        <v>0.9145833333333333</v>
      </c>
      <c r="H2813" s="6">
        <v>0.91805555555555562</v>
      </c>
      <c r="I2813" s="85">
        <f t="shared" si="43"/>
        <v>5.0000000000001421</v>
      </c>
      <c r="J2813" s="86">
        <f>I2813*Segmentos!$D$7*(AH2813%)*IF(ISNUMBER(AI2813),AI2813%,0)</f>
        <v>124830.00000000354</v>
      </c>
      <c r="K2813" s="86">
        <f>I2813*Segmentos!$D$7*(AL2813%)*IF(ISNUMBER(AM2813),AM2813%,0)</f>
        <v>216810.00000000614</v>
      </c>
      <c r="L2813" s="4"/>
      <c r="M2813" s="2">
        <v>8.65</v>
      </c>
      <c r="N2813" s="2">
        <v>10.6</v>
      </c>
      <c r="O2813" s="2">
        <v>82</v>
      </c>
      <c r="P2813" s="2">
        <v>85.156000000000006</v>
      </c>
      <c r="Q2813" s="2">
        <v>3.85</v>
      </c>
      <c r="R2813" s="2">
        <v>5.4</v>
      </c>
      <c r="S2813" s="2">
        <v>71.5</v>
      </c>
      <c r="T2813" s="2">
        <v>6.3174000000000001</v>
      </c>
      <c r="U2813" s="2">
        <v>3.78</v>
      </c>
      <c r="V2813" s="2">
        <v>6.1</v>
      </c>
      <c r="W2813" s="2">
        <v>62.1</v>
      </c>
      <c r="X2813" s="2">
        <v>7.7934999999999999</v>
      </c>
      <c r="Y2813" s="2">
        <v>9.0500000000000007</v>
      </c>
      <c r="Z2813" s="2">
        <v>10</v>
      </c>
      <c r="AA2813" s="2">
        <v>90.6</v>
      </c>
      <c r="AB2813" s="2">
        <v>26.290600000000001</v>
      </c>
      <c r="AC2813" s="2">
        <v>13.86</v>
      </c>
      <c r="AD2813" s="2">
        <v>16.5</v>
      </c>
      <c r="AE2813" s="2">
        <v>83.8</v>
      </c>
      <c r="AF2813" s="2">
        <v>44.754399999999997</v>
      </c>
      <c r="AG2813" s="2">
        <v>6.23</v>
      </c>
      <c r="AH2813" s="22">
        <v>7.3</v>
      </c>
      <c r="AI2813" s="22">
        <v>85.5</v>
      </c>
      <c r="AJ2813" s="22">
        <v>29.079799999999999</v>
      </c>
      <c r="AK2813" s="18">
        <v>10.84</v>
      </c>
      <c r="AL2813" s="18">
        <v>13.5</v>
      </c>
      <c r="AM2813" s="18">
        <v>80.3</v>
      </c>
      <c r="AN2813" s="2">
        <v>56.0762</v>
      </c>
      <c r="AO2813" s="2">
        <v>5.05</v>
      </c>
      <c r="AP2813" s="2">
        <v>6.6</v>
      </c>
      <c r="AQ2813" s="2">
        <v>76.2</v>
      </c>
      <c r="AR2813" s="2">
        <v>5.4291999999999998</v>
      </c>
      <c r="AS2813" s="2">
        <v>6.88</v>
      </c>
      <c r="AT2813" s="2">
        <v>9.1999999999999993</v>
      </c>
      <c r="AU2813" s="2">
        <v>75</v>
      </c>
      <c r="AV2813" s="2">
        <v>14.9041</v>
      </c>
      <c r="AW2813" s="2">
        <v>9.66</v>
      </c>
      <c r="AX2813" s="2">
        <v>11.5</v>
      </c>
      <c r="AY2813" s="2">
        <v>84.1</v>
      </c>
      <c r="AZ2813" s="2">
        <v>27.325099999999999</v>
      </c>
      <c r="BA2813" s="2">
        <v>9.9499999999999993</v>
      </c>
      <c r="BB2813" s="2">
        <v>11.8</v>
      </c>
      <c r="BC2813" s="2">
        <v>84.6</v>
      </c>
      <c r="BD2813" s="2">
        <v>37.497599999999998</v>
      </c>
      <c r="BE2813" s="4"/>
      <c r="BF2813" s="4"/>
    </row>
    <row r="2814" spans="1:58" x14ac:dyDescent="0.2">
      <c r="A2814" s="29">
        <v>2813</v>
      </c>
      <c r="B2814" s="7" t="s">
        <v>22</v>
      </c>
      <c r="C2814" s="3">
        <v>40018</v>
      </c>
      <c r="D2814" s="4" t="s">
        <v>21</v>
      </c>
      <c r="E2814" s="4" t="s">
        <v>164</v>
      </c>
      <c r="F2814" s="5" t="s">
        <v>192</v>
      </c>
      <c r="G2814" s="6">
        <v>0.83194444444444438</v>
      </c>
      <c r="H2814" s="6">
        <v>0.87291666666666667</v>
      </c>
      <c r="I2814" s="85">
        <f t="shared" si="43"/>
        <v>59.000000000000114</v>
      </c>
      <c r="J2814" s="86">
        <f>I2814*Segmentos!$D$7*(AH2814%)*IF(ISNUMBER(AI2814),AI2814%,0)</f>
        <v>338896.00000000064</v>
      </c>
      <c r="K2814" s="86">
        <f>I2814*Segmentos!$D$7*(AL2814%)*IF(ISNUMBER(AM2814),AM2814%,0)</f>
        <v>412528.00000000087</v>
      </c>
      <c r="L2814" s="4"/>
      <c r="M2814" s="2">
        <v>1.6</v>
      </c>
      <c r="N2814" s="2">
        <v>4</v>
      </c>
      <c r="O2814" s="2">
        <v>40</v>
      </c>
      <c r="P2814" s="2">
        <v>99.084599999999995</v>
      </c>
      <c r="Q2814" s="2">
        <v>0.16</v>
      </c>
      <c r="R2814" s="2">
        <v>1.1000000000000001</v>
      </c>
      <c r="S2814" s="2">
        <v>14.1</v>
      </c>
      <c r="T2814" s="2">
        <v>1.6307</v>
      </c>
      <c r="U2814" s="2">
        <v>0.92</v>
      </c>
      <c r="V2814" s="2">
        <v>3</v>
      </c>
      <c r="W2814" s="2">
        <v>30.6</v>
      </c>
      <c r="X2814" s="2">
        <v>11.973800000000001</v>
      </c>
      <c r="Y2814" s="2">
        <v>0.28999999999999998</v>
      </c>
      <c r="Z2814" s="2">
        <v>1.6</v>
      </c>
      <c r="AA2814" s="2">
        <v>18.399999999999999</v>
      </c>
      <c r="AB2814" s="2">
        <v>5.4028</v>
      </c>
      <c r="AC2814" s="2">
        <v>3.93</v>
      </c>
      <c r="AD2814" s="2">
        <v>8.1999999999999993</v>
      </c>
      <c r="AE2814" s="2">
        <v>47.8</v>
      </c>
      <c r="AF2814" s="2">
        <v>80.077399999999997</v>
      </c>
      <c r="AG2814" s="2">
        <v>1.43</v>
      </c>
      <c r="AH2814" s="22">
        <v>4</v>
      </c>
      <c r="AI2814" s="22">
        <v>35.9</v>
      </c>
      <c r="AJ2814" s="22">
        <v>42.161700000000003</v>
      </c>
      <c r="AK2814" s="18">
        <v>1.74</v>
      </c>
      <c r="AL2814" s="18">
        <v>4</v>
      </c>
      <c r="AM2814" s="18">
        <v>43.7</v>
      </c>
      <c r="AN2814" s="2">
        <v>56.923000000000002</v>
      </c>
      <c r="AO2814" s="2">
        <v>1.05</v>
      </c>
      <c r="AP2814" s="2">
        <v>3.4</v>
      </c>
      <c r="AQ2814" s="2">
        <v>30.6</v>
      </c>
      <c r="AR2814" s="2">
        <v>7.1040999999999999</v>
      </c>
      <c r="AS2814" s="2">
        <v>0.56999999999999995</v>
      </c>
      <c r="AT2814" s="2">
        <v>2.2000000000000002</v>
      </c>
      <c r="AU2814" s="2">
        <v>25.9</v>
      </c>
      <c r="AV2814" s="2">
        <v>7.7945000000000002</v>
      </c>
      <c r="AW2814" s="2">
        <v>1.48</v>
      </c>
      <c r="AX2814" s="2">
        <v>4.3</v>
      </c>
      <c r="AY2814" s="2">
        <v>34.5</v>
      </c>
      <c r="AZ2814" s="2">
        <v>26.3506</v>
      </c>
      <c r="BA2814" s="2">
        <v>2.4300000000000002</v>
      </c>
      <c r="BB2814" s="2">
        <v>5</v>
      </c>
      <c r="BC2814" s="2">
        <v>49</v>
      </c>
      <c r="BD2814" s="2">
        <v>57.835500000000003</v>
      </c>
      <c r="BE2814" s="4"/>
      <c r="BF2814" s="4"/>
    </row>
    <row r="2815" spans="1:58" x14ac:dyDescent="0.2">
      <c r="A2815" s="29">
        <v>2814</v>
      </c>
      <c r="B2815" s="7" t="s">
        <v>4</v>
      </c>
      <c r="C2815" s="3">
        <v>40018</v>
      </c>
      <c r="D2815" s="4" t="s">
        <v>3</v>
      </c>
      <c r="E2815" s="4" t="s">
        <v>165</v>
      </c>
      <c r="F2815" s="5" t="s">
        <v>192</v>
      </c>
      <c r="G2815" s="6">
        <v>0.77916666666666667</v>
      </c>
      <c r="H2815" s="6">
        <v>0.87361111111111101</v>
      </c>
      <c r="I2815" s="85">
        <f t="shared" si="43"/>
        <v>135.99999999999983</v>
      </c>
      <c r="J2815" s="86">
        <f>I2815*Segmentos!$D$7*(AH2815%)*IF(ISNUMBER(AI2815),AI2815%,0)</f>
        <v>1688249.5999999982</v>
      </c>
      <c r="K2815" s="86">
        <f>I2815*Segmentos!$D$7*(AL2815%)*IF(ISNUMBER(AM2815),AM2815%,0)</f>
        <v>2036953.599999998</v>
      </c>
      <c r="L2815" s="4"/>
      <c r="M2815" s="2">
        <v>3.45</v>
      </c>
      <c r="N2815" s="2">
        <v>13.4</v>
      </c>
      <c r="O2815" s="2">
        <v>25.7</v>
      </c>
      <c r="P2815" s="2">
        <v>71.513300000000001</v>
      </c>
      <c r="Q2815" s="2">
        <v>5.16</v>
      </c>
      <c r="R2815" s="2">
        <v>16.8</v>
      </c>
      <c r="S2815" s="2">
        <v>30.7</v>
      </c>
      <c r="T2815" s="2">
        <v>17.866099999999999</v>
      </c>
      <c r="U2815" s="2">
        <v>4.49</v>
      </c>
      <c r="V2815" s="2">
        <v>13.4</v>
      </c>
      <c r="W2815" s="2">
        <v>33.5</v>
      </c>
      <c r="X2815" s="2">
        <v>19.5505</v>
      </c>
      <c r="Y2815" s="2">
        <v>2.95</v>
      </c>
      <c r="Z2815" s="2">
        <v>13</v>
      </c>
      <c r="AA2815" s="2">
        <v>22.7</v>
      </c>
      <c r="AB2815" s="2">
        <v>18.0779</v>
      </c>
      <c r="AC2815" s="2">
        <v>2.35</v>
      </c>
      <c r="AD2815" s="2">
        <v>12</v>
      </c>
      <c r="AE2815" s="2">
        <v>19.7</v>
      </c>
      <c r="AF2815" s="2">
        <v>16.018799999999999</v>
      </c>
      <c r="AG2815" s="2">
        <v>3.1</v>
      </c>
      <c r="AH2815" s="22">
        <v>11.8</v>
      </c>
      <c r="AI2815" s="22">
        <v>26.3</v>
      </c>
      <c r="AJ2815" s="22">
        <v>30.514500000000002</v>
      </c>
      <c r="AK2815" s="18">
        <v>3.76</v>
      </c>
      <c r="AL2815" s="18">
        <v>14.8</v>
      </c>
      <c r="AM2815" s="18">
        <v>25.3</v>
      </c>
      <c r="AN2815" s="2">
        <v>40.998800000000003</v>
      </c>
      <c r="AO2815" s="2">
        <v>1.46</v>
      </c>
      <c r="AP2815" s="2">
        <v>8.6</v>
      </c>
      <c r="AQ2815" s="2">
        <v>16.899999999999999</v>
      </c>
      <c r="AR2815" s="2">
        <v>3.3022999999999998</v>
      </c>
      <c r="AS2815" s="2">
        <v>3.65</v>
      </c>
      <c r="AT2815" s="2">
        <v>11.8</v>
      </c>
      <c r="AU2815" s="2">
        <v>30.9</v>
      </c>
      <c r="AV2815" s="2">
        <v>16.6755</v>
      </c>
      <c r="AW2815" s="2">
        <v>3.39</v>
      </c>
      <c r="AX2815" s="2">
        <v>13.2</v>
      </c>
      <c r="AY2815" s="2">
        <v>25.7</v>
      </c>
      <c r="AZ2815" s="2">
        <v>20.2592</v>
      </c>
      <c r="BA2815" s="2">
        <v>3.94</v>
      </c>
      <c r="BB2815" s="2">
        <v>15.8</v>
      </c>
      <c r="BC2815" s="2">
        <v>24.9</v>
      </c>
      <c r="BD2815" s="2">
        <v>31.276399999999999</v>
      </c>
      <c r="BE2815" s="4"/>
      <c r="BF2815" s="4"/>
    </row>
    <row r="2816" spans="1:58" x14ac:dyDescent="0.2">
      <c r="A2816" s="29">
        <v>2815</v>
      </c>
      <c r="B2816" s="7" t="s">
        <v>15</v>
      </c>
      <c r="C2816" s="3">
        <v>40019</v>
      </c>
      <c r="D2816" s="4" t="s">
        <v>13</v>
      </c>
      <c r="E2816" s="4" t="s">
        <v>164</v>
      </c>
      <c r="F2816" s="5" t="s">
        <v>193</v>
      </c>
      <c r="G2816" s="6">
        <v>0.875</v>
      </c>
      <c r="H2816" s="6">
        <v>0.9145833333333333</v>
      </c>
      <c r="I2816" s="85">
        <f t="shared" si="43"/>
        <v>56.999999999999957</v>
      </c>
      <c r="J2816" s="86">
        <f>I2816*Segmentos!$D$7*(AH2816%)*IF(ISNUMBER(AI2816),AI2816%,0)</f>
        <v>983500.79999999923</v>
      </c>
      <c r="K2816" s="86">
        <f>I2816*Segmentos!$D$7*(AL2816%)*IF(ISNUMBER(AM2816),AM2816%,0)</f>
        <v>1062890.3999999992</v>
      </c>
      <c r="L2816" s="4"/>
      <c r="M2816" s="2">
        <v>4.5</v>
      </c>
      <c r="N2816" s="2">
        <v>13.6</v>
      </c>
      <c r="O2816" s="2">
        <v>33.1</v>
      </c>
      <c r="P2816" s="2">
        <v>92.360799999999998</v>
      </c>
      <c r="Q2816" s="2">
        <v>3.06</v>
      </c>
      <c r="R2816" s="2">
        <v>9.5</v>
      </c>
      <c r="S2816" s="2">
        <v>32.299999999999997</v>
      </c>
      <c r="T2816" s="2">
        <v>10.4817</v>
      </c>
      <c r="U2816" s="2">
        <v>2.72</v>
      </c>
      <c r="V2816" s="2">
        <v>9.5</v>
      </c>
      <c r="W2816" s="2">
        <v>28.8</v>
      </c>
      <c r="X2816" s="2">
        <v>11.706899999999999</v>
      </c>
      <c r="Y2816" s="2">
        <v>4.21</v>
      </c>
      <c r="Z2816" s="2">
        <v>12.5</v>
      </c>
      <c r="AA2816" s="2">
        <v>33.6</v>
      </c>
      <c r="AB2816" s="2">
        <v>25.470300000000002</v>
      </c>
      <c r="AC2816" s="2">
        <v>6.64</v>
      </c>
      <c r="AD2816" s="2">
        <v>19.399999999999999</v>
      </c>
      <c r="AE2816" s="2">
        <v>34.299999999999997</v>
      </c>
      <c r="AF2816" s="2">
        <v>44.701900000000002</v>
      </c>
      <c r="AG2816" s="2">
        <v>4.32</v>
      </c>
      <c r="AH2816" s="22">
        <v>12.8</v>
      </c>
      <c r="AI2816" s="22">
        <v>33.700000000000003</v>
      </c>
      <c r="AJ2816" s="22">
        <v>42.0227</v>
      </c>
      <c r="AK2816" s="18">
        <v>4.67</v>
      </c>
      <c r="AL2816" s="18">
        <v>14.3</v>
      </c>
      <c r="AM2816" s="18">
        <v>32.6</v>
      </c>
      <c r="AN2816" s="2">
        <v>50.338099999999997</v>
      </c>
      <c r="AO2816" s="2">
        <v>3.61</v>
      </c>
      <c r="AP2816" s="2">
        <v>10.6</v>
      </c>
      <c r="AQ2816" s="2">
        <v>34.1</v>
      </c>
      <c r="AR2816" s="2">
        <v>8.0798000000000005</v>
      </c>
      <c r="AS2816" s="2">
        <v>3.68</v>
      </c>
      <c r="AT2816" s="2">
        <v>12</v>
      </c>
      <c r="AU2816" s="2">
        <v>30.6</v>
      </c>
      <c r="AV2816" s="2">
        <v>16.6143</v>
      </c>
      <c r="AW2816" s="2">
        <v>4.95</v>
      </c>
      <c r="AX2816" s="2">
        <v>12.7</v>
      </c>
      <c r="AY2816" s="2">
        <v>38.9</v>
      </c>
      <c r="AZ2816" s="2">
        <v>29.161899999999999</v>
      </c>
      <c r="BA2816" s="2">
        <v>4.9000000000000004</v>
      </c>
      <c r="BB2816" s="2">
        <v>16.100000000000001</v>
      </c>
      <c r="BC2816" s="2">
        <v>30.5</v>
      </c>
      <c r="BD2816" s="2">
        <v>38.504899999999999</v>
      </c>
      <c r="BE2816" s="4"/>
      <c r="BF2816" s="4"/>
    </row>
    <row r="2817" spans="1:58" x14ac:dyDescent="0.2">
      <c r="A2817" s="29">
        <v>2816</v>
      </c>
      <c r="B2817" s="7" t="s">
        <v>5</v>
      </c>
      <c r="C2817" s="3">
        <v>40019</v>
      </c>
      <c r="D2817" s="4" t="s">
        <v>3</v>
      </c>
      <c r="E2817" s="4" t="s">
        <v>164</v>
      </c>
      <c r="F2817" s="5" t="s">
        <v>193</v>
      </c>
      <c r="G2817" s="6">
        <v>0.87430555555555556</v>
      </c>
      <c r="H2817" s="6">
        <v>0.91666666666666663</v>
      </c>
      <c r="I2817" s="85">
        <f t="shared" si="43"/>
        <v>60.999999999999943</v>
      </c>
      <c r="J2817" s="86">
        <f>I2817*Segmentos!$D$7*(AH2817%)*IF(ISNUMBER(AI2817),AI2817%,0)</f>
        <v>1387993.9999999991</v>
      </c>
      <c r="K2817" s="86">
        <f>I2817*Segmentos!$D$7*(AL2817%)*IF(ISNUMBER(AM2817),AM2817%,0)</f>
        <v>1373744.3999999985</v>
      </c>
      <c r="L2817" s="4"/>
      <c r="M2817" s="2">
        <v>5.67</v>
      </c>
      <c r="N2817" s="2">
        <v>15.1</v>
      </c>
      <c r="O2817" s="2">
        <v>37.5</v>
      </c>
      <c r="P2817" s="2">
        <v>85.213200000000001</v>
      </c>
      <c r="Q2817" s="2">
        <v>3.28</v>
      </c>
      <c r="R2817" s="2">
        <v>10.8</v>
      </c>
      <c r="S2817" s="2">
        <v>30.3</v>
      </c>
      <c r="T2817" s="2">
        <v>8.2260000000000009</v>
      </c>
      <c r="U2817" s="2">
        <v>3.58</v>
      </c>
      <c r="V2817" s="2">
        <v>10.7</v>
      </c>
      <c r="W2817" s="2">
        <v>33.4</v>
      </c>
      <c r="X2817" s="2">
        <v>11.2742</v>
      </c>
      <c r="Y2817" s="2">
        <v>5.27</v>
      </c>
      <c r="Z2817" s="2">
        <v>13.7</v>
      </c>
      <c r="AA2817" s="2">
        <v>38.6</v>
      </c>
      <c r="AB2817" s="2">
        <v>23.410900000000002</v>
      </c>
      <c r="AC2817" s="2">
        <v>8.57</v>
      </c>
      <c r="AD2817" s="2">
        <v>21.4</v>
      </c>
      <c r="AE2817" s="2">
        <v>40.1</v>
      </c>
      <c r="AF2817" s="2">
        <v>42.302100000000003</v>
      </c>
      <c r="AG2817" s="2">
        <v>5.7</v>
      </c>
      <c r="AH2817" s="22">
        <v>15.5</v>
      </c>
      <c r="AI2817" s="22">
        <v>36.700000000000003</v>
      </c>
      <c r="AJ2817" s="22">
        <v>40.692100000000003</v>
      </c>
      <c r="AK2817" s="18">
        <v>5.63</v>
      </c>
      <c r="AL2817" s="18">
        <v>14.7</v>
      </c>
      <c r="AM2817" s="18">
        <v>38.299999999999997</v>
      </c>
      <c r="AN2817" s="2">
        <v>44.521099999999997</v>
      </c>
      <c r="AO2817" s="2">
        <v>4.03</v>
      </c>
      <c r="AP2817" s="2">
        <v>12.4</v>
      </c>
      <c r="AQ2817" s="2">
        <v>32.5</v>
      </c>
      <c r="AR2817" s="2">
        <v>6.6230000000000002</v>
      </c>
      <c r="AS2817" s="2">
        <v>3.52</v>
      </c>
      <c r="AT2817" s="2">
        <v>11.9</v>
      </c>
      <c r="AU2817" s="2">
        <v>29.7</v>
      </c>
      <c r="AV2817" s="2">
        <v>11.6456</v>
      </c>
      <c r="AW2817" s="2">
        <v>4.59</v>
      </c>
      <c r="AX2817" s="2">
        <v>13.7</v>
      </c>
      <c r="AY2817" s="2">
        <v>33.6</v>
      </c>
      <c r="AZ2817" s="2">
        <v>19.861999999999998</v>
      </c>
      <c r="BA2817" s="2">
        <v>8.18</v>
      </c>
      <c r="BB2817" s="2">
        <v>18.8</v>
      </c>
      <c r="BC2817" s="2">
        <v>43.5</v>
      </c>
      <c r="BD2817" s="2">
        <v>47.082700000000003</v>
      </c>
      <c r="BE2817" s="4"/>
      <c r="BF2817" s="4"/>
    </row>
    <row r="2818" spans="1:58" x14ac:dyDescent="0.2">
      <c r="A2818" s="29">
        <v>2817</v>
      </c>
      <c r="B2818" s="7" t="s">
        <v>49</v>
      </c>
      <c r="C2818" s="3">
        <v>40019</v>
      </c>
      <c r="D2818" s="4" t="s">
        <v>28</v>
      </c>
      <c r="E2818" s="4" t="s">
        <v>168</v>
      </c>
      <c r="F2818" s="5" t="s">
        <v>193</v>
      </c>
      <c r="G2818" s="6">
        <v>0.91666666666666663</v>
      </c>
      <c r="H2818" s="6">
        <v>0.99375000000000002</v>
      </c>
      <c r="I2818" s="85">
        <f t="shared" si="43"/>
        <v>111.00000000000009</v>
      </c>
      <c r="J2818" s="86">
        <f>I2818*Segmentos!$D$7*(AH2818%)*IF(ISNUMBER(AI2818),AI2818%,0)</f>
        <v>831168.00000000058</v>
      </c>
      <c r="K2818" s="86">
        <f>I2818*Segmentos!$D$7*(AL2818%)*IF(ISNUMBER(AM2818),AM2818%,0)</f>
        <v>412387.20000000036</v>
      </c>
      <c r="L2818" s="4" t="s">
        <v>537</v>
      </c>
      <c r="M2818" s="2">
        <v>1.38</v>
      </c>
      <c r="N2818" s="2">
        <v>6.5</v>
      </c>
      <c r="O2818" s="2">
        <v>21</v>
      </c>
      <c r="P2818" s="2">
        <v>69.503299999999996</v>
      </c>
      <c r="Q2818" s="2">
        <v>0.88</v>
      </c>
      <c r="R2818" s="2">
        <v>4.2</v>
      </c>
      <c r="S2818" s="2">
        <v>20.9</v>
      </c>
      <c r="T2818" s="2">
        <v>7.3621999999999996</v>
      </c>
      <c r="U2818" s="2">
        <v>0.61</v>
      </c>
      <c r="V2818" s="2">
        <v>4.2</v>
      </c>
      <c r="W2818" s="2">
        <v>14.3</v>
      </c>
      <c r="X2818" s="2">
        <v>6.4244000000000003</v>
      </c>
      <c r="Y2818" s="2">
        <v>2.42</v>
      </c>
      <c r="Z2818" s="2">
        <v>9.1</v>
      </c>
      <c r="AA2818" s="2">
        <v>26.6</v>
      </c>
      <c r="AB2818" s="2">
        <v>35.9955</v>
      </c>
      <c r="AC2818" s="2">
        <v>1.19</v>
      </c>
      <c r="AD2818" s="2">
        <v>6.9</v>
      </c>
      <c r="AE2818" s="2">
        <v>17.2</v>
      </c>
      <c r="AF2818" s="2">
        <v>19.7212</v>
      </c>
      <c r="AG2818" s="2">
        <v>1.87</v>
      </c>
      <c r="AH2818" s="22">
        <v>7.8</v>
      </c>
      <c r="AI2818" s="22">
        <v>24</v>
      </c>
      <c r="AJ2818" s="22">
        <v>44.779499999999999</v>
      </c>
      <c r="AK2818" s="18">
        <v>0.93</v>
      </c>
      <c r="AL2818" s="18">
        <v>5.4</v>
      </c>
      <c r="AM2818" s="18">
        <v>17.2</v>
      </c>
      <c r="AN2818" s="2">
        <v>24.723800000000001</v>
      </c>
      <c r="AO2818" s="2">
        <v>0.34</v>
      </c>
      <c r="AP2818" s="2">
        <v>2.8</v>
      </c>
      <c r="AQ2818" s="2">
        <v>11.9</v>
      </c>
      <c r="AR2818" s="2">
        <v>1.8491</v>
      </c>
      <c r="AS2818" s="2">
        <v>0.63</v>
      </c>
      <c r="AT2818" s="2">
        <v>5.6</v>
      </c>
      <c r="AU2818" s="2">
        <v>11.1</v>
      </c>
      <c r="AV2818" s="2">
        <v>6.9523000000000001</v>
      </c>
      <c r="AW2818" s="2">
        <v>1.39</v>
      </c>
      <c r="AX2818" s="2">
        <v>6.6</v>
      </c>
      <c r="AY2818" s="2">
        <v>21</v>
      </c>
      <c r="AZ2818" s="2">
        <v>20.175699999999999</v>
      </c>
      <c r="BA2818" s="2">
        <v>2.1</v>
      </c>
      <c r="BB2818" s="2">
        <v>8.1</v>
      </c>
      <c r="BC2818" s="2">
        <v>26</v>
      </c>
      <c r="BD2818" s="2">
        <v>40.526200000000003</v>
      </c>
      <c r="BE2818" s="4"/>
      <c r="BF2818" s="4"/>
    </row>
    <row r="2819" spans="1:58" x14ac:dyDescent="0.2">
      <c r="A2819" s="29">
        <v>2818</v>
      </c>
      <c r="B2819" s="7" t="s">
        <v>9</v>
      </c>
      <c r="C2819" s="3">
        <v>40019</v>
      </c>
      <c r="D2819" s="4" t="s">
        <v>8</v>
      </c>
      <c r="E2819" s="4" t="s">
        <v>168</v>
      </c>
      <c r="F2819" s="5" t="s">
        <v>193</v>
      </c>
      <c r="G2819" s="6">
        <v>0.80555555555555547</v>
      </c>
      <c r="H2819" s="6">
        <v>0.87361111111111101</v>
      </c>
      <c r="I2819" s="85">
        <f t="shared" ref="I2819:I2882" si="44">IF(H2819&gt;=G2819,(H2819-G2819)*24*60,("24:00:00"-G2819+H2819)*24*60)</f>
        <v>97.999999999999972</v>
      </c>
      <c r="J2819" s="86">
        <f>I2819*Segmentos!$D$7*(AH2819%)*IF(ISNUMBER(AI2819),AI2819%,0)</f>
        <v>738292.7999999997</v>
      </c>
      <c r="K2819" s="86">
        <f>I2819*Segmentos!$D$7*(AL2819%)*IF(ISNUMBER(AM2819),AM2819%,0)</f>
        <v>1358005.5999999992</v>
      </c>
      <c r="L2819" s="4" t="s">
        <v>535</v>
      </c>
      <c r="M2819" s="2">
        <v>2.72</v>
      </c>
      <c r="N2819" s="2">
        <v>8.8000000000000007</v>
      </c>
      <c r="O2819" s="2">
        <v>30.9</v>
      </c>
      <c r="P2819" s="2">
        <v>67.163399999999996</v>
      </c>
      <c r="Q2819" s="2">
        <v>2.0499999999999998</v>
      </c>
      <c r="R2819" s="2">
        <v>8</v>
      </c>
      <c r="S2819" s="2">
        <v>25.5</v>
      </c>
      <c r="T2819" s="2">
        <v>8.4326000000000008</v>
      </c>
      <c r="U2819" s="2">
        <v>2.78</v>
      </c>
      <c r="V2819" s="2">
        <v>9.4</v>
      </c>
      <c r="W2819" s="2">
        <v>29.5</v>
      </c>
      <c r="X2819" s="2">
        <v>14.391400000000001</v>
      </c>
      <c r="Y2819" s="2">
        <v>3.57</v>
      </c>
      <c r="Z2819" s="2">
        <v>9.9</v>
      </c>
      <c r="AA2819" s="2">
        <v>36.1</v>
      </c>
      <c r="AB2819" s="2">
        <v>25.9908</v>
      </c>
      <c r="AC2819" s="2">
        <v>2.27</v>
      </c>
      <c r="AD2819" s="2">
        <v>7.8</v>
      </c>
      <c r="AE2819" s="2">
        <v>29</v>
      </c>
      <c r="AF2819" s="2">
        <v>18.348600000000001</v>
      </c>
      <c r="AG2819" s="2">
        <v>1.89</v>
      </c>
      <c r="AH2819" s="22">
        <v>7.3</v>
      </c>
      <c r="AI2819" s="22">
        <v>25.8</v>
      </c>
      <c r="AJ2819" s="22">
        <v>22.072299999999998</v>
      </c>
      <c r="AK2819" s="18">
        <v>3.48</v>
      </c>
      <c r="AL2819" s="18">
        <v>10.1</v>
      </c>
      <c r="AM2819" s="18">
        <v>34.299999999999997</v>
      </c>
      <c r="AN2819" s="2">
        <v>45.091099999999997</v>
      </c>
      <c r="AO2819" s="2">
        <v>0.35</v>
      </c>
      <c r="AP2819" s="2">
        <v>3.6</v>
      </c>
      <c r="AQ2819" s="2">
        <v>9.6</v>
      </c>
      <c r="AR2819" s="2">
        <v>0.94159999999999999</v>
      </c>
      <c r="AS2819" s="2">
        <v>1.41</v>
      </c>
      <c r="AT2819" s="2">
        <v>5.6</v>
      </c>
      <c r="AU2819" s="2">
        <v>25.3</v>
      </c>
      <c r="AV2819" s="2">
        <v>7.6746999999999996</v>
      </c>
      <c r="AW2819" s="2">
        <v>1.56</v>
      </c>
      <c r="AX2819" s="2">
        <v>6.5</v>
      </c>
      <c r="AY2819" s="2">
        <v>24.2</v>
      </c>
      <c r="AZ2819" s="2">
        <v>11.094900000000001</v>
      </c>
      <c r="BA2819" s="2">
        <v>5.0199999999999996</v>
      </c>
      <c r="BB2819" s="2">
        <v>13.9</v>
      </c>
      <c r="BC2819" s="2">
        <v>36.200000000000003</v>
      </c>
      <c r="BD2819" s="2">
        <v>47.452199999999998</v>
      </c>
      <c r="BE2819" s="4"/>
      <c r="BF2819" s="4"/>
    </row>
    <row r="2820" spans="1:58" x14ac:dyDescent="0.2">
      <c r="A2820" s="29">
        <v>2819</v>
      </c>
      <c r="B2820" s="7" t="s">
        <v>57</v>
      </c>
      <c r="C2820" s="3">
        <v>40019</v>
      </c>
      <c r="D2820" s="4" t="s">
        <v>8</v>
      </c>
      <c r="E2820" s="4" t="s">
        <v>181</v>
      </c>
      <c r="F2820" s="5" t="s">
        <v>193</v>
      </c>
      <c r="G2820" s="6">
        <v>0.91180555555555554</v>
      </c>
      <c r="H2820" s="6">
        <v>0.9145833333333333</v>
      </c>
      <c r="I2820" s="85">
        <f t="shared" si="44"/>
        <v>3.9999999999999858</v>
      </c>
      <c r="J2820" s="86">
        <f>I2820*Segmentos!$D$7*(AH2820%)*IF(ISNUMBER(AI2820),AI2820%,0)</f>
        <v>23327.99999999992</v>
      </c>
      <c r="K2820" s="86">
        <f>I2820*Segmentos!$D$7*(AL2820%)*IF(ISNUMBER(AM2820),AM2820%,0)</f>
        <v>36393.599999999875</v>
      </c>
      <c r="L2820" s="4"/>
      <c r="M2820" s="2">
        <v>1.89</v>
      </c>
      <c r="N2820" s="2">
        <v>2.7</v>
      </c>
      <c r="O2820" s="2">
        <v>69</v>
      </c>
      <c r="P2820" s="2">
        <v>75.625600000000006</v>
      </c>
      <c r="Q2820" s="2">
        <v>1.54</v>
      </c>
      <c r="R2820" s="2">
        <v>1.8</v>
      </c>
      <c r="S2820" s="2">
        <v>87.9</v>
      </c>
      <c r="T2820" s="2">
        <v>10.2392</v>
      </c>
      <c r="U2820" s="2">
        <v>1.29</v>
      </c>
      <c r="V2820" s="2">
        <v>2.2999999999999998</v>
      </c>
      <c r="W2820" s="2">
        <v>56.7</v>
      </c>
      <c r="X2820" s="2">
        <v>10.769399999999999</v>
      </c>
      <c r="Y2820" s="2">
        <v>1.3</v>
      </c>
      <c r="Z2820" s="2">
        <v>2</v>
      </c>
      <c r="AA2820" s="2">
        <v>64.2</v>
      </c>
      <c r="AB2820" s="2">
        <v>15.309100000000001</v>
      </c>
      <c r="AC2820" s="2">
        <v>3</v>
      </c>
      <c r="AD2820" s="2">
        <v>4.2</v>
      </c>
      <c r="AE2820" s="2">
        <v>71.3</v>
      </c>
      <c r="AF2820" s="2">
        <v>39.307899999999997</v>
      </c>
      <c r="AG2820" s="2">
        <v>1.44</v>
      </c>
      <c r="AH2820" s="22">
        <v>2</v>
      </c>
      <c r="AI2820" s="22">
        <v>72.900000000000006</v>
      </c>
      <c r="AJ2820" s="22">
        <v>27.2044</v>
      </c>
      <c r="AK2820" s="18">
        <v>2.31</v>
      </c>
      <c r="AL2820" s="18">
        <v>3.4</v>
      </c>
      <c r="AM2820" s="18">
        <v>66.900000000000006</v>
      </c>
      <c r="AN2820" s="2">
        <v>48.421100000000003</v>
      </c>
      <c r="AO2820" s="2">
        <v>0.51</v>
      </c>
      <c r="AP2820" s="2">
        <v>1.5</v>
      </c>
      <c r="AQ2820" s="2">
        <v>34.6</v>
      </c>
      <c r="AR2820" s="2">
        <v>2.2385000000000002</v>
      </c>
      <c r="AS2820" s="2">
        <v>1.81</v>
      </c>
      <c r="AT2820" s="2">
        <v>2.5</v>
      </c>
      <c r="AU2820" s="2">
        <v>73.599999999999994</v>
      </c>
      <c r="AV2820" s="2">
        <v>15.9473</v>
      </c>
      <c r="AW2820" s="2">
        <v>0.79</v>
      </c>
      <c r="AX2820" s="2">
        <v>1.2</v>
      </c>
      <c r="AY2820" s="2">
        <v>63.5</v>
      </c>
      <c r="AZ2820" s="2">
        <v>9.0085999999999995</v>
      </c>
      <c r="BA2820" s="2">
        <v>3.17</v>
      </c>
      <c r="BB2820" s="2">
        <v>4.4000000000000004</v>
      </c>
      <c r="BC2820" s="2">
        <v>71.900000000000006</v>
      </c>
      <c r="BD2820" s="2">
        <v>48.4313</v>
      </c>
      <c r="BE2820" s="4"/>
      <c r="BF2820" s="4"/>
    </row>
    <row r="2821" spans="1:58" x14ac:dyDescent="0.2">
      <c r="A2821" s="29">
        <v>2820</v>
      </c>
      <c r="B2821" s="7" t="s">
        <v>75</v>
      </c>
      <c r="C2821" s="3">
        <v>40019</v>
      </c>
      <c r="D2821" s="4" t="s">
        <v>21</v>
      </c>
      <c r="E2821" s="4" t="s">
        <v>176</v>
      </c>
      <c r="F2821" s="5" t="s">
        <v>193</v>
      </c>
      <c r="G2821" s="6">
        <v>0.85277777777777775</v>
      </c>
      <c r="H2821" s="6">
        <v>0.875</v>
      </c>
      <c r="I2821" s="85">
        <f t="shared" si="44"/>
        <v>32.000000000000043</v>
      </c>
      <c r="J2821" s="86">
        <f>I2821*Segmentos!$D$7*(AH2821%)*IF(ISNUMBER(AI2821),AI2821%,0)</f>
        <v>23961.600000000031</v>
      </c>
      <c r="K2821" s="86">
        <f>I2821*Segmentos!$D$7*(AL2821%)*IF(ISNUMBER(AM2821),AM2821%,0)</f>
        <v>22246.400000000034</v>
      </c>
      <c r="L2821" s="4"/>
      <c r="M2821" s="2">
        <v>0.17</v>
      </c>
      <c r="N2821" s="2">
        <v>1.1000000000000001</v>
      </c>
      <c r="O2821" s="2">
        <v>15.7</v>
      </c>
      <c r="P2821" s="2">
        <v>100</v>
      </c>
      <c r="Q2821" s="2">
        <v>0.12</v>
      </c>
      <c r="R2821" s="2">
        <v>0.1</v>
      </c>
      <c r="S2821" s="2">
        <v>93.9</v>
      </c>
      <c r="T2821" s="2">
        <v>11.740600000000001</v>
      </c>
      <c r="U2821" s="2">
        <v>0.15</v>
      </c>
      <c r="V2821" s="2">
        <v>0.8</v>
      </c>
      <c r="W2821" s="2">
        <v>19</v>
      </c>
      <c r="X2821" s="2">
        <v>17.881799999999998</v>
      </c>
      <c r="Y2821" s="2">
        <v>0.11</v>
      </c>
      <c r="Z2821" s="2">
        <v>0.8</v>
      </c>
      <c r="AA2821" s="2">
        <v>13.9</v>
      </c>
      <c r="AB2821" s="2">
        <v>18.791699999999999</v>
      </c>
      <c r="AC2821" s="2">
        <v>0.27</v>
      </c>
      <c r="AD2821" s="2">
        <v>2.1</v>
      </c>
      <c r="AE2821" s="2">
        <v>13.1</v>
      </c>
      <c r="AF2821" s="2">
        <v>51.585900000000002</v>
      </c>
      <c r="AG2821" s="2">
        <v>0.18</v>
      </c>
      <c r="AH2821" s="22">
        <v>1.2</v>
      </c>
      <c r="AI2821" s="22">
        <v>15.6</v>
      </c>
      <c r="AJ2821" s="22">
        <v>49.868200000000002</v>
      </c>
      <c r="AK2821" s="18">
        <v>0.17</v>
      </c>
      <c r="AL2821" s="18">
        <v>1.1000000000000001</v>
      </c>
      <c r="AM2821" s="18">
        <v>15.8</v>
      </c>
      <c r="AN2821" s="2">
        <v>50.131799999999998</v>
      </c>
      <c r="AO2821" s="2">
        <v>0.55000000000000004</v>
      </c>
      <c r="AP2821" s="2">
        <v>1.4</v>
      </c>
      <c r="AQ2821" s="2">
        <v>40.299999999999997</v>
      </c>
      <c r="AR2821" s="2">
        <v>34.432499999999997</v>
      </c>
      <c r="AS2821" s="2">
        <v>0.03</v>
      </c>
      <c r="AT2821" s="2">
        <v>0.8</v>
      </c>
      <c r="AU2821" s="2">
        <v>3.8</v>
      </c>
      <c r="AV2821" s="2">
        <v>3.8801000000000001</v>
      </c>
      <c r="AW2821" s="2">
        <v>0.11</v>
      </c>
      <c r="AX2821" s="2">
        <v>1.1000000000000001</v>
      </c>
      <c r="AY2821" s="2">
        <v>10.1</v>
      </c>
      <c r="AZ2821" s="2">
        <v>17.534700000000001</v>
      </c>
      <c r="BA2821" s="2">
        <v>0.2</v>
      </c>
      <c r="BB2821" s="2">
        <v>1.3</v>
      </c>
      <c r="BC2821" s="2">
        <v>16.100000000000001</v>
      </c>
      <c r="BD2821" s="2">
        <v>44.152700000000003</v>
      </c>
      <c r="BE2821" s="4"/>
      <c r="BF2821" s="4"/>
    </row>
    <row r="2822" spans="1:58" x14ac:dyDescent="0.2">
      <c r="A2822" s="29">
        <v>2821</v>
      </c>
      <c r="B2822" s="7" t="s">
        <v>11</v>
      </c>
      <c r="C2822" s="3">
        <v>40019</v>
      </c>
      <c r="D2822" s="4" t="s">
        <v>0</v>
      </c>
      <c r="E2822" s="4" t="s">
        <v>166</v>
      </c>
      <c r="F2822" s="5" t="s">
        <v>193</v>
      </c>
      <c r="G2822" s="6">
        <v>0.91388888888888886</v>
      </c>
      <c r="H2822" s="6">
        <v>0.91666666666666663</v>
      </c>
      <c r="I2822" s="85">
        <f t="shared" si="44"/>
        <v>3.9999999999999858</v>
      </c>
      <c r="J2822" s="86">
        <f>I2822*Segmentos!$D$7*(AH2822%)*IF(ISNUMBER(AI2822),AI2822%,0)</f>
        <v>85641.5999999997</v>
      </c>
      <c r="K2822" s="86">
        <f>I2822*Segmentos!$D$7*(AL2822%)*IF(ISNUMBER(AM2822),AM2822%,0)</f>
        <v>76323.199999999735</v>
      </c>
      <c r="L2822" s="4"/>
      <c r="M2822" s="2">
        <v>5.05</v>
      </c>
      <c r="N2822" s="2">
        <v>6.3</v>
      </c>
      <c r="O2822" s="2">
        <v>79.7</v>
      </c>
      <c r="P2822" s="2">
        <v>92.249799999999993</v>
      </c>
      <c r="Q2822" s="2">
        <v>1.68</v>
      </c>
      <c r="R2822" s="2">
        <v>2.6</v>
      </c>
      <c r="S2822" s="2">
        <v>64</v>
      </c>
      <c r="T2822" s="2">
        <v>5.1323999999999996</v>
      </c>
      <c r="U2822" s="2">
        <v>4.7</v>
      </c>
      <c r="V2822" s="2">
        <v>6.3</v>
      </c>
      <c r="W2822" s="2">
        <v>74.400000000000006</v>
      </c>
      <c r="X2822" s="2">
        <v>18.033300000000001</v>
      </c>
      <c r="Y2822" s="2">
        <v>3.86</v>
      </c>
      <c r="Z2822" s="2">
        <v>5.5</v>
      </c>
      <c r="AA2822" s="2">
        <v>70.5</v>
      </c>
      <c r="AB2822" s="2">
        <v>20.81</v>
      </c>
      <c r="AC2822" s="2">
        <v>8.0399999999999991</v>
      </c>
      <c r="AD2822" s="2">
        <v>9</v>
      </c>
      <c r="AE2822" s="2">
        <v>89.4</v>
      </c>
      <c r="AF2822" s="2">
        <v>48.274099999999997</v>
      </c>
      <c r="AG2822" s="2">
        <v>5.39</v>
      </c>
      <c r="AH2822" s="22">
        <v>6.6</v>
      </c>
      <c r="AI2822" s="22">
        <v>81.099999999999994</v>
      </c>
      <c r="AJ2822" s="22">
        <v>46.7104</v>
      </c>
      <c r="AK2822" s="18">
        <v>4.74</v>
      </c>
      <c r="AL2822" s="18">
        <v>6.1</v>
      </c>
      <c r="AM2822" s="18">
        <v>78.2</v>
      </c>
      <c r="AN2822" s="2">
        <v>45.539299999999997</v>
      </c>
      <c r="AO2822" s="2">
        <v>3.94</v>
      </c>
      <c r="AP2822" s="2">
        <v>5.9</v>
      </c>
      <c r="AQ2822" s="2">
        <v>67.2</v>
      </c>
      <c r="AR2822" s="2">
        <v>7.8780999999999999</v>
      </c>
      <c r="AS2822" s="2">
        <v>6.21</v>
      </c>
      <c r="AT2822" s="2">
        <v>7.7</v>
      </c>
      <c r="AU2822" s="2">
        <v>80.7</v>
      </c>
      <c r="AV2822" s="2">
        <v>24.995999999999999</v>
      </c>
      <c r="AW2822" s="2">
        <v>4.6399999999999997</v>
      </c>
      <c r="AX2822" s="2">
        <v>5.5</v>
      </c>
      <c r="AY2822" s="2">
        <v>84.1</v>
      </c>
      <c r="AZ2822" s="2">
        <v>24.366900000000001</v>
      </c>
      <c r="BA2822" s="2">
        <v>5</v>
      </c>
      <c r="BB2822" s="2">
        <v>6.3</v>
      </c>
      <c r="BC2822" s="2">
        <v>79.400000000000006</v>
      </c>
      <c r="BD2822" s="2">
        <v>35.008800000000001</v>
      </c>
      <c r="BE2822" s="4"/>
      <c r="BF2822" s="4"/>
    </row>
    <row r="2823" spans="1:58" x14ac:dyDescent="0.2">
      <c r="A2823" s="29">
        <v>2822</v>
      </c>
      <c r="B2823" s="7" t="s">
        <v>11</v>
      </c>
      <c r="C2823" s="3">
        <v>40019</v>
      </c>
      <c r="D2823" s="4" t="s">
        <v>8</v>
      </c>
      <c r="E2823" s="4" t="s">
        <v>166</v>
      </c>
      <c r="F2823" s="5" t="s">
        <v>193</v>
      </c>
      <c r="G2823" s="6">
        <v>0.90833333333333333</v>
      </c>
      <c r="H2823" s="6">
        <v>0.90902777777777777</v>
      </c>
      <c r="I2823" s="85">
        <f t="shared" si="44"/>
        <v>0.99999999999999645</v>
      </c>
      <c r="J2823" s="86">
        <f>I2823*Segmentos!$D$7*(AH2823%)*IF(ISNUMBER(AI2823),AI2823%,0)</f>
        <v>9999.9999999999654</v>
      </c>
      <c r="K2823" s="86">
        <f>I2823*Segmentos!$D$7*(AL2823%)*IF(ISNUMBER(AM2823),AM2823%,0)</f>
        <v>15599.999999999945</v>
      </c>
      <c r="L2823" s="4"/>
      <c r="M2823" s="2">
        <v>3.24</v>
      </c>
      <c r="N2823" s="2">
        <v>3.2</v>
      </c>
      <c r="O2823" s="2">
        <v>100</v>
      </c>
      <c r="P2823" s="2">
        <v>77.657799999999995</v>
      </c>
      <c r="Q2823" s="2">
        <v>1.18</v>
      </c>
      <c r="R2823" s="2">
        <v>1.2</v>
      </c>
      <c r="S2823" s="2">
        <v>100</v>
      </c>
      <c r="T2823" s="2">
        <v>4.7103999999999999</v>
      </c>
      <c r="U2823" s="2">
        <v>2.62</v>
      </c>
      <c r="V2823" s="2">
        <v>2.6</v>
      </c>
      <c r="W2823" s="2">
        <v>100</v>
      </c>
      <c r="X2823" s="2">
        <v>13.150399999999999</v>
      </c>
      <c r="Y2823" s="2">
        <v>2.5499999999999998</v>
      </c>
      <c r="Z2823" s="2">
        <v>2.6</v>
      </c>
      <c r="AA2823" s="2">
        <v>100</v>
      </c>
      <c r="AB2823" s="2">
        <v>18.058900000000001</v>
      </c>
      <c r="AC2823" s="2">
        <v>5.31</v>
      </c>
      <c r="AD2823" s="2">
        <v>5.3</v>
      </c>
      <c r="AE2823" s="2">
        <v>100</v>
      </c>
      <c r="AF2823" s="2">
        <v>41.738100000000003</v>
      </c>
      <c r="AG2823" s="2">
        <v>2.5</v>
      </c>
      <c r="AH2823" s="22">
        <v>2.5</v>
      </c>
      <c r="AI2823" s="22">
        <v>100</v>
      </c>
      <c r="AJ2823" s="22">
        <v>28.447500000000002</v>
      </c>
      <c r="AK2823" s="18">
        <v>3.91</v>
      </c>
      <c r="AL2823" s="18">
        <v>3.9</v>
      </c>
      <c r="AM2823" s="18">
        <v>100</v>
      </c>
      <c r="AN2823" s="2">
        <v>49.210299999999997</v>
      </c>
      <c r="AO2823" s="2">
        <v>0.39</v>
      </c>
      <c r="AP2823" s="2">
        <v>0.4</v>
      </c>
      <c r="AQ2823" s="2">
        <v>100</v>
      </c>
      <c r="AR2823" s="2">
        <v>1.0145999999999999</v>
      </c>
      <c r="AS2823" s="2">
        <v>1.96</v>
      </c>
      <c r="AT2823" s="2">
        <v>2</v>
      </c>
      <c r="AU2823" s="2">
        <v>100</v>
      </c>
      <c r="AV2823" s="2">
        <v>10.3491</v>
      </c>
      <c r="AW2823" s="2">
        <v>2.66</v>
      </c>
      <c r="AX2823" s="2">
        <v>2.7</v>
      </c>
      <c r="AY2823" s="2">
        <v>100</v>
      </c>
      <c r="AZ2823" s="2">
        <v>18.354299999999999</v>
      </c>
      <c r="BA2823" s="2">
        <v>5.22</v>
      </c>
      <c r="BB2823" s="2">
        <v>5.2</v>
      </c>
      <c r="BC2823" s="2">
        <v>100</v>
      </c>
      <c r="BD2823" s="2">
        <v>47.939900000000002</v>
      </c>
      <c r="BE2823" s="4"/>
      <c r="BF2823" s="4"/>
    </row>
    <row r="2824" spans="1:58" x14ac:dyDescent="0.2">
      <c r="A2824" s="29">
        <v>2823</v>
      </c>
      <c r="B2824" s="7" t="s">
        <v>6</v>
      </c>
      <c r="C2824" s="3">
        <v>40019</v>
      </c>
      <c r="D2824" s="4" t="s">
        <v>3</v>
      </c>
      <c r="E2824" s="4" t="s">
        <v>166</v>
      </c>
      <c r="F2824" s="5" t="s">
        <v>193</v>
      </c>
      <c r="G2824" s="6">
        <v>0.90972222222222221</v>
      </c>
      <c r="H2824" s="6">
        <v>0.91041666666666676</v>
      </c>
      <c r="I2824" s="85">
        <f t="shared" si="44"/>
        <v>1.0000000000001563</v>
      </c>
      <c r="J2824" s="86">
        <f>I2824*Segmentos!$D$7*(AH2824%)*IF(ISNUMBER(AI2824),AI2824%,0)</f>
        <v>27200.000000004253</v>
      </c>
      <c r="K2824" s="86">
        <f>I2824*Segmentos!$D$7*(AL2824%)*IF(ISNUMBER(AM2824),AM2824%,0)</f>
        <v>24800.000000003874</v>
      </c>
      <c r="L2824" s="4"/>
      <c r="M2824" s="2">
        <v>6.51</v>
      </c>
      <c r="N2824" s="2">
        <v>6.5</v>
      </c>
      <c r="O2824" s="2">
        <v>100</v>
      </c>
      <c r="P2824" s="2">
        <v>85.486800000000002</v>
      </c>
      <c r="Q2824" s="2">
        <v>3.36</v>
      </c>
      <c r="R2824" s="2">
        <v>3.4</v>
      </c>
      <c r="S2824" s="2">
        <v>100</v>
      </c>
      <c r="T2824" s="2">
        <v>7.3734999999999999</v>
      </c>
      <c r="U2824" s="2">
        <v>2.92</v>
      </c>
      <c r="V2824" s="2">
        <v>2.9</v>
      </c>
      <c r="W2824" s="2">
        <v>100</v>
      </c>
      <c r="X2824" s="2">
        <v>8.0484000000000009</v>
      </c>
      <c r="Y2824" s="2">
        <v>6.96</v>
      </c>
      <c r="Z2824" s="2">
        <v>7</v>
      </c>
      <c r="AA2824" s="2">
        <v>100</v>
      </c>
      <c r="AB2824" s="2">
        <v>26.9971</v>
      </c>
      <c r="AC2824" s="2">
        <v>9.98</v>
      </c>
      <c r="AD2824" s="2">
        <v>10</v>
      </c>
      <c r="AE2824" s="2">
        <v>100</v>
      </c>
      <c r="AF2824" s="2">
        <v>43.067799999999998</v>
      </c>
      <c r="AG2824" s="2">
        <v>6.84</v>
      </c>
      <c r="AH2824" s="22">
        <v>6.8</v>
      </c>
      <c r="AI2824" s="22">
        <v>100</v>
      </c>
      <c r="AJ2824" s="22">
        <v>42.621899999999997</v>
      </c>
      <c r="AK2824" s="18">
        <v>6.21</v>
      </c>
      <c r="AL2824" s="18">
        <v>6.2</v>
      </c>
      <c r="AM2824" s="18">
        <v>100</v>
      </c>
      <c r="AN2824" s="2">
        <v>42.864800000000002</v>
      </c>
      <c r="AO2824" s="2">
        <v>3.79</v>
      </c>
      <c r="AP2824" s="2">
        <v>3.8</v>
      </c>
      <c r="AQ2824" s="2">
        <v>100</v>
      </c>
      <c r="AR2824" s="2">
        <v>5.4402999999999997</v>
      </c>
      <c r="AS2824" s="2">
        <v>4.2699999999999996</v>
      </c>
      <c r="AT2824" s="2">
        <v>4.3</v>
      </c>
      <c r="AU2824" s="2">
        <v>100</v>
      </c>
      <c r="AV2824" s="2">
        <v>12.3489</v>
      </c>
      <c r="AW2824" s="2">
        <v>6.24</v>
      </c>
      <c r="AX2824" s="2">
        <v>6.2</v>
      </c>
      <c r="AY2824" s="2">
        <v>100</v>
      </c>
      <c r="AZ2824" s="2">
        <v>23.591799999999999</v>
      </c>
      <c r="BA2824" s="2">
        <v>8.77</v>
      </c>
      <c r="BB2824" s="2">
        <v>8.8000000000000007</v>
      </c>
      <c r="BC2824" s="2">
        <v>100</v>
      </c>
      <c r="BD2824" s="2">
        <v>44.105899999999998</v>
      </c>
      <c r="BE2824" s="4"/>
      <c r="BF2824" s="4"/>
    </row>
    <row r="2825" spans="1:58" x14ac:dyDescent="0.2">
      <c r="A2825" s="29">
        <v>2824</v>
      </c>
      <c r="B2825" s="7" t="s">
        <v>31</v>
      </c>
      <c r="C2825" s="3">
        <v>40019</v>
      </c>
      <c r="D2825" s="4" t="s">
        <v>28</v>
      </c>
      <c r="E2825" s="4" t="s">
        <v>166</v>
      </c>
      <c r="F2825" s="5" t="s">
        <v>193</v>
      </c>
      <c r="G2825" s="6">
        <v>0.91319444444444453</v>
      </c>
      <c r="H2825" s="6">
        <v>0.91666666666666663</v>
      </c>
      <c r="I2825" s="85">
        <f t="shared" si="44"/>
        <v>4.9999999999998224</v>
      </c>
      <c r="J2825" s="86">
        <f>I2825*Segmentos!$D$7*(AH2825%)*IF(ISNUMBER(AI2825),AI2825%,0)</f>
        <v>13935.999999999507</v>
      </c>
      <c r="K2825" s="86">
        <f>I2825*Segmentos!$D$7*(AL2825%)*IF(ISNUMBER(AM2825),AM2825%,0)</f>
        <v>16959.9999999994</v>
      </c>
      <c r="L2825" s="4"/>
      <c r="M2825" s="2">
        <v>0.77</v>
      </c>
      <c r="N2825" s="2">
        <v>1.4</v>
      </c>
      <c r="O2825" s="2">
        <v>53.3</v>
      </c>
      <c r="P2825" s="2">
        <v>64.536799999999999</v>
      </c>
      <c r="Q2825" s="2">
        <v>1.42</v>
      </c>
      <c r="R2825" s="2">
        <v>2.2000000000000002</v>
      </c>
      <c r="S2825" s="2">
        <v>65.2</v>
      </c>
      <c r="T2825" s="2">
        <v>19.839700000000001</v>
      </c>
      <c r="U2825" s="2">
        <v>0.02</v>
      </c>
      <c r="V2825" s="2">
        <v>0.1</v>
      </c>
      <c r="W2825" s="2">
        <v>20</v>
      </c>
      <c r="X2825" s="2">
        <v>0.35599999999999998</v>
      </c>
      <c r="Y2825" s="2">
        <v>0.33</v>
      </c>
      <c r="Z2825" s="2">
        <v>0.9</v>
      </c>
      <c r="AA2825" s="2">
        <v>37.1</v>
      </c>
      <c r="AB2825" s="2">
        <v>8.2664000000000009</v>
      </c>
      <c r="AC2825" s="2">
        <v>1.31</v>
      </c>
      <c r="AD2825" s="2">
        <v>2.4</v>
      </c>
      <c r="AE2825" s="2">
        <v>54.1</v>
      </c>
      <c r="AF2825" s="2">
        <v>36.074800000000003</v>
      </c>
      <c r="AG2825" s="2">
        <v>0.68</v>
      </c>
      <c r="AH2825" s="22">
        <v>1.3</v>
      </c>
      <c r="AI2825" s="22">
        <v>53.6</v>
      </c>
      <c r="AJ2825" s="22">
        <v>27.0717</v>
      </c>
      <c r="AK2825" s="18">
        <v>0.85</v>
      </c>
      <c r="AL2825" s="18">
        <v>1.6</v>
      </c>
      <c r="AM2825" s="18">
        <v>53</v>
      </c>
      <c r="AN2825" s="2">
        <v>37.465200000000003</v>
      </c>
      <c r="AO2825" s="2">
        <v>0.23</v>
      </c>
      <c r="AP2825" s="2">
        <v>0.4</v>
      </c>
      <c r="AQ2825" s="2">
        <v>59.6</v>
      </c>
      <c r="AR2825" s="2">
        <v>2.0962999999999998</v>
      </c>
      <c r="AS2825" s="2">
        <v>0.8</v>
      </c>
      <c r="AT2825" s="2">
        <v>1.8</v>
      </c>
      <c r="AU2825" s="2">
        <v>44</v>
      </c>
      <c r="AV2825" s="2">
        <v>14.8666</v>
      </c>
      <c r="AW2825" s="2">
        <v>0.81</v>
      </c>
      <c r="AX2825" s="2">
        <v>1.7</v>
      </c>
      <c r="AY2825" s="2">
        <v>48.6</v>
      </c>
      <c r="AZ2825" s="2">
        <v>19.597100000000001</v>
      </c>
      <c r="BA2825" s="2">
        <v>0.87</v>
      </c>
      <c r="BB2825" s="2">
        <v>1.4</v>
      </c>
      <c r="BC2825" s="2">
        <v>64.3</v>
      </c>
      <c r="BD2825" s="2">
        <v>27.976800000000001</v>
      </c>
      <c r="BE2825" s="4"/>
      <c r="BF2825" s="4"/>
    </row>
    <row r="2826" spans="1:58" x14ac:dyDescent="0.2">
      <c r="A2826" s="29">
        <v>2825</v>
      </c>
      <c r="B2826" s="7" t="s">
        <v>37</v>
      </c>
      <c r="C2826" s="3">
        <v>40019</v>
      </c>
      <c r="D2826" s="4" t="s">
        <v>21</v>
      </c>
      <c r="E2826" s="4" t="s">
        <v>173</v>
      </c>
      <c r="F2826" s="5" t="s">
        <v>193</v>
      </c>
      <c r="G2826" s="6">
        <v>0.9159722222222223</v>
      </c>
      <c r="H2826" s="6">
        <v>0.91666666666666663</v>
      </c>
      <c r="I2826" s="85">
        <f t="shared" si="44"/>
        <v>0.99999999999983658</v>
      </c>
      <c r="J2826" s="86">
        <f>I2826*Segmentos!$D$7*(AH2826%)*IF(ISNUMBER(AI2826),AI2826%,0)</f>
        <v>799.99999999986926</v>
      </c>
      <c r="K2826" s="86">
        <f>I2826*Segmentos!$D$7*(AL2826%)*IF(ISNUMBER(AM2826),AM2826%,0)</f>
        <v>0</v>
      </c>
      <c r="L2826" s="4"/>
      <c r="M2826" s="2">
        <v>0.09</v>
      </c>
      <c r="N2826" s="2">
        <v>0.1</v>
      </c>
      <c r="O2826" s="2">
        <v>100</v>
      </c>
      <c r="P2826" s="2">
        <v>100</v>
      </c>
      <c r="Q2826" s="2">
        <v>0</v>
      </c>
      <c r="R2826" s="2">
        <v>0</v>
      </c>
      <c r="S2826" s="8" t="s">
        <v>577</v>
      </c>
      <c r="T2826" s="2">
        <v>0</v>
      </c>
      <c r="U2826" s="2">
        <v>0.42</v>
      </c>
      <c r="V2826" s="2">
        <v>0.4</v>
      </c>
      <c r="W2826" s="2">
        <v>100</v>
      </c>
      <c r="X2826" s="2">
        <v>100</v>
      </c>
      <c r="Y2826" s="2">
        <v>0</v>
      </c>
      <c r="Z2826" s="2">
        <v>0</v>
      </c>
      <c r="AA2826" s="8" t="s">
        <v>577</v>
      </c>
      <c r="AB2826" s="2">
        <v>0</v>
      </c>
      <c r="AC2826" s="2">
        <v>0</v>
      </c>
      <c r="AD2826" s="2">
        <v>0</v>
      </c>
      <c r="AE2826" s="8" t="s">
        <v>577</v>
      </c>
      <c r="AF2826" s="2">
        <v>0</v>
      </c>
      <c r="AG2826" s="2">
        <v>0.19</v>
      </c>
      <c r="AH2826" s="22">
        <v>0.2</v>
      </c>
      <c r="AI2826" s="22">
        <v>100</v>
      </c>
      <c r="AJ2826" s="22">
        <v>100</v>
      </c>
      <c r="AK2826" s="18">
        <v>0</v>
      </c>
      <c r="AL2826" s="18">
        <v>0</v>
      </c>
      <c r="AM2826" s="19" t="s">
        <v>577</v>
      </c>
      <c r="AN2826" s="2">
        <v>0</v>
      </c>
      <c r="AO2826" s="2">
        <v>0</v>
      </c>
      <c r="AP2826" s="2">
        <v>0</v>
      </c>
      <c r="AQ2826" s="8" t="s">
        <v>577</v>
      </c>
      <c r="AR2826" s="2">
        <v>0</v>
      </c>
      <c r="AS2826" s="2">
        <v>0.4</v>
      </c>
      <c r="AT2826" s="2">
        <v>0.4</v>
      </c>
      <c r="AU2826" s="2">
        <v>100</v>
      </c>
      <c r="AV2826" s="2">
        <v>100</v>
      </c>
      <c r="AW2826" s="2">
        <v>0</v>
      </c>
      <c r="AX2826" s="2">
        <v>0</v>
      </c>
      <c r="AY2826" s="8" t="s">
        <v>577</v>
      </c>
      <c r="AZ2826" s="2">
        <v>0</v>
      </c>
      <c r="BA2826" s="2">
        <v>0</v>
      </c>
      <c r="BB2826" s="2">
        <v>0</v>
      </c>
      <c r="BC2826" s="8" t="s">
        <v>577</v>
      </c>
      <c r="BD2826" s="2">
        <v>0</v>
      </c>
      <c r="BE2826" s="4"/>
      <c r="BF2826" s="4"/>
    </row>
    <row r="2827" spans="1:58" x14ac:dyDescent="0.2">
      <c r="A2827" s="29">
        <v>2826</v>
      </c>
      <c r="B2827" s="7" t="s">
        <v>97</v>
      </c>
      <c r="C2827" s="3">
        <v>40019</v>
      </c>
      <c r="D2827" s="4" t="s">
        <v>17</v>
      </c>
      <c r="E2827" s="4" t="s">
        <v>169</v>
      </c>
      <c r="F2827" s="5" t="s">
        <v>193</v>
      </c>
      <c r="G2827" s="6">
        <v>0.87083333333333324</v>
      </c>
      <c r="H2827" s="6">
        <v>0.91319444444444453</v>
      </c>
      <c r="I2827" s="85">
        <f t="shared" si="44"/>
        <v>61.000000000000263</v>
      </c>
      <c r="J2827" s="86">
        <f>I2827*Segmentos!$D$7*(AH2827%)*IF(ISNUMBER(AI2827),AI2827%,0)</f>
        <v>107018.40000000047</v>
      </c>
      <c r="K2827" s="86">
        <f>I2827*Segmentos!$D$7*(AL2827%)*IF(ISNUMBER(AM2827),AM2827%,0)</f>
        <v>19300.400000000078</v>
      </c>
      <c r="L2827" s="4" t="s">
        <v>312</v>
      </c>
      <c r="M2827" s="2">
        <v>0.25</v>
      </c>
      <c r="N2827" s="2">
        <v>1.2</v>
      </c>
      <c r="O2827" s="2">
        <v>21</v>
      </c>
      <c r="P2827" s="2">
        <v>70.486800000000002</v>
      </c>
      <c r="Q2827" s="2">
        <v>0</v>
      </c>
      <c r="R2827" s="2">
        <v>0</v>
      </c>
      <c r="S2827" s="8" t="s">
        <v>577</v>
      </c>
      <c r="T2827" s="2">
        <v>0</v>
      </c>
      <c r="U2827" s="2">
        <v>0.16</v>
      </c>
      <c r="V2827" s="2">
        <v>0.6</v>
      </c>
      <c r="W2827" s="2">
        <v>25.2</v>
      </c>
      <c r="X2827" s="2">
        <v>9.4611000000000001</v>
      </c>
      <c r="Y2827" s="2">
        <v>0.25</v>
      </c>
      <c r="Z2827" s="2">
        <v>1.8</v>
      </c>
      <c r="AA2827" s="2">
        <v>14.3</v>
      </c>
      <c r="AB2827" s="2">
        <v>21.4041</v>
      </c>
      <c r="AC2827" s="2">
        <v>0.42</v>
      </c>
      <c r="AD2827" s="2">
        <v>1.6</v>
      </c>
      <c r="AE2827" s="2">
        <v>26.7</v>
      </c>
      <c r="AF2827" s="2">
        <v>39.621499999999997</v>
      </c>
      <c r="AG2827" s="2">
        <v>0.43</v>
      </c>
      <c r="AH2827" s="22">
        <v>1.7</v>
      </c>
      <c r="AI2827" s="22">
        <v>25.8</v>
      </c>
      <c r="AJ2827" s="22">
        <v>58.007800000000003</v>
      </c>
      <c r="AK2827" s="18">
        <v>0.08</v>
      </c>
      <c r="AL2827" s="18">
        <v>0.7</v>
      </c>
      <c r="AM2827" s="18">
        <v>11.3</v>
      </c>
      <c r="AN2827" s="2">
        <v>12.478999999999999</v>
      </c>
      <c r="AO2827" s="2">
        <v>0.12</v>
      </c>
      <c r="AP2827" s="2">
        <v>1.4</v>
      </c>
      <c r="AQ2827" s="2">
        <v>8.5</v>
      </c>
      <c r="AR2827" s="2">
        <v>3.8332999999999999</v>
      </c>
      <c r="AS2827" s="2">
        <v>0.2</v>
      </c>
      <c r="AT2827" s="2">
        <v>1.3</v>
      </c>
      <c r="AU2827" s="2">
        <v>16.2</v>
      </c>
      <c r="AV2827" s="2">
        <v>12.8416</v>
      </c>
      <c r="AW2827" s="2">
        <v>0.22</v>
      </c>
      <c r="AX2827" s="2">
        <v>1.1000000000000001</v>
      </c>
      <c r="AY2827" s="2">
        <v>19.8</v>
      </c>
      <c r="AZ2827" s="2">
        <v>18.261199999999999</v>
      </c>
      <c r="BA2827" s="2">
        <v>0.32</v>
      </c>
      <c r="BB2827" s="2">
        <v>1.1000000000000001</v>
      </c>
      <c r="BC2827" s="2">
        <v>29.9</v>
      </c>
      <c r="BD2827" s="2">
        <v>35.550699999999999</v>
      </c>
      <c r="BE2827" s="4"/>
      <c r="BF2827" s="4"/>
    </row>
    <row r="2828" spans="1:58" x14ac:dyDescent="0.2">
      <c r="A2828" s="29">
        <v>2827</v>
      </c>
      <c r="B2828" s="7" t="s">
        <v>52</v>
      </c>
      <c r="C2828" s="3">
        <v>40019</v>
      </c>
      <c r="D2828" s="4" t="s">
        <v>0</v>
      </c>
      <c r="E2828" s="4" t="s">
        <v>177</v>
      </c>
      <c r="F2828" s="5" t="s">
        <v>193</v>
      </c>
      <c r="G2828" s="6">
        <v>0.91666666666666663</v>
      </c>
      <c r="H2828" s="6">
        <v>1.8055555555555557E-2</v>
      </c>
      <c r="I2828" s="85">
        <f t="shared" si="44"/>
        <v>146.00000000000006</v>
      </c>
      <c r="J2828" s="86">
        <f>I2828*Segmentos!$D$7*(AH2828%)*IF(ISNUMBER(AI2828),AI2828%,0)</f>
        <v>2546824.0000000014</v>
      </c>
      <c r="K2828" s="86">
        <f>I2828*Segmentos!$D$7*(AL2828%)*IF(ISNUMBER(AM2828),AM2828%,0)</f>
        <v>2446259.2000000007</v>
      </c>
      <c r="L2828" s="4"/>
      <c r="M2828" s="2">
        <v>4.2699999999999996</v>
      </c>
      <c r="N2828" s="2">
        <v>18.3</v>
      </c>
      <c r="O2828" s="2">
        <v>23.4</v>
      </c>
      <c r="P2828" s="2">
        <v>90.963499999999996</v>
      </c>
      <c r="Q2828" s="2">
        <v>2.09</v>
      </c>
      <c r="R2828" s="2">
        <v>10.3</v>
      </c>
      <c r="S2828" s="2">
        <v>20.2</v>
      </c>
      <c r="T2828" s="2">
        <v>7.4194000000000004</v>
      </c>
      <c r="U2828" s="2">
        <v>2.09</v>
      </c>
      <c r="V2828" s="2">
        <v>15.5</v>
      </c>
      <c r="W2828" s="2">
        <v>13.5</v>
      </c>
      <c r="X2828" s="2">
        <v>9.3147000000000002</v>
      </c>
      <c r="Y2828" s="2">
        <v>3.29</v>
      </c>
      <c r="Z2828" s="2">
        <v>18.600000000000001</v>
      </c>
      <c r="AA2828" s="2">
        <v>17.7</v>
      </c>
      <c r="AB2828" s="2">
        <v>20.7134</v>
      </c>
      <c r="AC2828" s="2">
        <v>7.65</v>
      </c>
      <c r="AD2828" s="2">
        <v>23.8</v>
      </c>
      <c r="AE2828" s="2">
        <v>32.200000000000003</v>
      </c>
      <c r="AF2828" s="2">
        <v>53.516100000000002</v>
      </c>
      <c r="AG2828" s="2">
        <v>4.37</v>
      </c>
      <c r="AH2828" s="22">
        <v>17.8</v>
      </c>
      <c r="AI2828" s="22">
        <v>24.5</v>
      </c>
      <c r="AJ2828" s="22">
        <v>44.170900000000003</v>
      </c>
      <c r="AK2828" s="18">
        <v>4.18</v>
      </c>
      <c r="AL2828" s="18">
        <v>18.7</v>
      </c>
      <c r="AM2828" s="18">
        <v>22.4</v>
      </c>
      <c r="AN2828" s="2">
        <v>46.792700000000004</v>
      </c>
      <c r="AO2828" s="2">
        <v>2.19</v>
      </c>
      <c r="AP2828" s="2">
        <v>14.9</v>
      </c>
      <c r="AQ2828" s="2">
        <v>14.7</v>
      </c>
      <c r="AR2828" s="2">
        <v>5.0861999999999998</v>
      </c>
      <c r="AS2828" s="2">
        <v>3.85</v>
      </c>
      <c r="AT2828" s="2">
        <v>17</v>
      </c>
      <c r="AU2828" s="2">
        <v>22.6</v>
      </c>
      <c r="AV2828" s="2">
        <v>18.044599999999999</v>
      </c>
      <c r="AW2828" s="2">
        <v>4.3899999999999997</v>
      </c>
      <c r="AX2828" s="2">
        <v>19.899999999999999</v>
      </c>
      <c r="AY2828" s="2">
        <v>22.1</v>
      </c>
      <c r="AZ2828" s="2">
        <v>26.89</v>
      </c>
      <c r="BA2828" s="2">
        <v>5.0199999999999996</v>
      </c>
      <c r="BB2828" s="2">
        <v>18.7</v>
      </c>
      <c r="BC2828" s="2">
        <v>26.8</v>
      </c>
      <c r="BD2828" s="2">
        <v>40.942700000000002</v>
      </c>
      <c r="BE2828" s="4"/>
      <c r="BF2828" s="4"/>
    </row>
    <row r="2829" spans="1:58" x14ac:dyDescent="0.2">
      <c r="A2829" s="29">
        <v>2828</v>
      </c>
      <c r="B2829" s="7" t="s">
        <v>132</v>
      </c>
      <c r="C2829" s="3">
        <v>40019</v>
      </c>
      <c r="D2829" s="4" t="s">
        <v>21</v>
      </c>
      <c r="E2829" s="4" t="s">
        <v>170</v>
      </c>
      <c r="F2829" s="5" t="s">
        <v>193</v>
      </c>
      <c r="G2829" s="6">
        <v>0.87569444444444444</v>
      </c>
      <c r="H2829" s="6">
        <v>0.89513888888888893</v>
      </c>
      <c r="I2829" s="85">
        <f t="shared" si="44"/>
        <v>28.00000000000006</v>
      </c>
      <c r="J2829" s="86">
        <f>I2829*Segmentos!$D$7*(AH2829%)*IF(ISNUMBER(AI2829),AI2829%,0)</f>
        <v>32704.000000000069</v>
      </c>
      <c r="K2829" s="86">
        <f>I2829*Segmentos!$D$7*(AL2829%)*IF(ISNUMBER(AM2829),AM2829%,0)</f>
        <v>50232.000000000109</v>
      </c>
      <c r="L2829" s="4"/>
      <c r="M2829" s="2">
        <v>0.37</v>
      </c>
      <c r="N2829" s="2">
        <v>1.1000000000000001</v>
      </c>
      <c r="O2829" s="2">
        <v>35.200000000000003</v>
      </c>
      <c r="P2829" s="2">
        <v>37.801400000000001</v>
      </c>
      <c r="Q2829" s="2">
        <v>0.01</v>
      </c>
      <c r="R2829" s="2">
        <v>0.1</v>
      </c>
      <c r="S2829" s="2">
        <v>14.3</v>
      </c>
      <c r="T2829" s="2">
        <v>0.2147</v>
      </c>
      <c r="U2829" s="2">
        <v>0.73</v>
      </c>
      <c r="V2829" s="2">
        <v>2.5</v>
      </c>
      <c r="W2829" s="2">
        <v>28.7</v>
      </c>
      <c r="X2829" s="2">
        <v>15.614699999999999</v>
      </c>
      <c r="Y2829" s="2">
        <v>0.55000000000000004</v>
      </c>
      <c r="Z2829" s="2">
        <v>1.3</v>
      </c>
      <c r="AA2829" s="2">
        <v>43.8</v>
      </c>
      <c r="AB2829" s="2">
        <v>16.618200000000002</v>
      </c>
      <c r="AC2829" s="2">
        <v>0.16</v>
      </c>
      <c r="AD2829" s="2">
        <v>0.4</v>
      </c>
      <c r="AE2829" s="2">
        <v>39.299999999999997</v>
      </c>
      <c r="AF2829" s="2">
        <v>5.3537999999999997</v>
      </c>
      <c r="AG2829" s="2">
        <v>0.27</v>
      </c>
      <c r="AH2829" s="22">
        <v>0.8</v>
      </c>
      <c r="AI2829" s="22">
        <v>36.5</v>
      </c>
      <c r="AJ2829" s="22">
        <v>13.249499999999999</v>
      </c>
      <c r="AK2829" s="18">
        <v>0.46</v>
      </c>
      <c r="AL2829" s="18">
        <v>1.3</v>
      </c>
      <c r="AM2829" s="18">
        <v>34.5</v>
      </c>
      <c r="AN2829" s="2">
        <v>24.5519</v>
      </c>
      <c r="AO2829" s="2">
        <v>0.11</v>
      </c>
      <c r="AP2829" s="2">
        <v>0.3</v>
      </c>
      <c r="AQ2829" s="2">
        <v>33.200000000000003</v>
      </c>
      <c r="AR2829" s="2">
        <v>1.2170000000000001</v>
      </c>
      <c r="AS2829" s="2">
        <v>0.09</v>
      </c>
      <c r="AT2829" s="2">
        <v>0.4</v>
      </c>
      <c r="AU2829" s="2">
        <v>21.4</v>
      </c>
      <c r="AV2829" s="2">
        <v>1.9326000000000001</v>
      </c>
      <c r="AW2829" s="2">
        <v>0.2</v>
      </c>
      <c r="AX2829" s="2">
        <v>0.4</v>
      </c>
      <c r="AY2829" s="2">
        <v>52.8</v>
      </c>
      <c r="AZ2829" s="2">
        <v>6.0018000000000002</v>
      </c>
      <c r="BA2829" s="2">
        <v>0.73</v>
      </c>
      <c r="BB2829" s="2">
        <v>2.1</v>
      </c>
      <c r="BC2829" s="2">
        <v>34.4</v>
      </c>
      <c r="BD2829" s="2">
        <v>28.65</v>
      </c>
      <c r="BE2829" s="4"/>
      <c r="BF2829" s="4"/>
    </row>
    <row r="2830" spans="1:58" x14ac:dyDescent="0.2">
      <c r="A2830" s="29">
        <v>2829</v>
      </c>
      <c r="B2830" s="7" t="s">
        <v>115</v>
      </c>
      <c r="C2830" s="3">
        <v>40019</v>
      </c>
      <c r="D2830" s="4" t="s">
        <v>17</v>
      </c>
      <c r="E2830" s="4" t="s">
        <v>169</v>
      </c>
      <c r="F2830" s="5" t="s">
        <v>193</v>
      </c>
      <c r="G2830" s="6">
        <v>0.83263888888888893</v>
      </c>
      <c r="H2830" s="6">
        <v>0.87083333333333324</v>
      </c>
      <c r="I2830" s="85">
        <f t="shared" si="44"/>
        <v>54.999999999999801</v>
      </c>
      <c r="J2830" s="86">
        <f>I2830*Segmentos!$D$7*(AH2830%)*IF(ISNUMBER(AI2830),AI2830%,0)</f>
        <v>22637.999999999916</v>
      </c>
      <c r="K2830" s="86">
        <f>I2830*Segmentos!$D$7*(AL2830%)*IF(ISNUMBER(AM2830),AM2830%,0)</f>
        <v>17379.999999999938</v>
      </c>
      <c r="L2830" s="4"/>
      <c r="M2830" s="2">
        <v>0.09</v>
      </c>
      <c r="N2830" s="2">
        <v>0.6</v>
      </c>
      <c r="O2830" s="2">
        <v>15.2</v>
      </c>
      <c r="P2830" s="2">
        <v>100</v>
      </c>
      <c r="Q2830" s="2">
        <v>0</v>
      </c>
      <c r="R2830" s="2">
        <v>0</v>
      </c>
      <c r="S2830" s="8" t="s">
        <v>577</v>
      </c>
      <c r="T2830" s="2">
        <v>0</v>
      </c>
      <c r="U2830" s="2">
        <v>0.01</v>
      </c>
      <c r="V2830" s="2">
        <v>0.2</v>
      </c>
      <c r="W2830" s="2">
        <v>5.5</v>
      </c>
      <c r="X2830" s="2">
        <v>2.3026</v>
      </c>
      <c r="Y2830" s="2">
        <v>0.16</v>
      </c>
      <c r="Z2830" s="2">
        <v>0.8</v>
      </c>
      <c r="AA2830" s="2">
        <v>20.9</v>
      </c>
      <c r="AB2830" s="2">
        <v>52.622999999999998</v>
      </c>
      <c r="AC2830" s="2">
        <v>0.12</v>
      </c>
      <c r="AD2830" s="2">
        <v>1</v>
      </c>
      <c r="AE2830" s="2">
        <v>12.4</v>
      </c>
      <c r="AF2830" s="2">
        <v>45.074399999999997</v>
      </c>
      <c r="AG2830" s="2">
        <v>0.11</v>
      </c>
      <c r="AH2830" s="22">
        <v>0.7</v>
      </c>
      <c r="AI2830" s="22">
        <v>14.7</v>
      </c>
      <c r="AJ2830" s="22">
        <v>56.554299999999998</v>
      </c>
      <c r="AK2830" s="18">
        <v>7.0000000000000007E-2</v>
      </c>
      <c r="AL2830" s="18">
        <v>0.5</v>
      </c>
      <c r="AM2830" s="18">
        <v>15.8</v>
      </c>
      <c r="AN2830" s="2">
        <v>43.445700000000002</v>
      </c>
      <c r="AO2830" s="2">
        <v>0</v>
      </c>
      <c r="AP2830" s="2">
        <v>0</v>
      </c>
      <c r="AQ2830" s="8" t="s">
        <v>577</v>
      </c>
      <c r="AR2830" s="2">
        <v>0</v>
      </c>
      <c r="AS2830" s="2">
        <v>0.16</v>
      </c>
      <c r="AT2830" s="2">
        <v>0.6</v>
      </c>
      <c r="AU2830" s="2">
        <v>25.5</v>
      </c>
      <c r="AV2830" s="2">
        <v>39.317900000000002</v>
      </c>
      <c r="AW2830" s="2">
        <v>0.01</v>
      </c>
      <c r="AX2830" s="2">
        <v>0.3</v>
      </c>
      <c r="AY2830" s="2">
        <v>1.8</v>
      </c>
      <c r="AZ2830" s="2">
        <v>2.0146999999999999</v>
      </c>
      <c r="BA2830" s="2">
        <v>0.14000000000000001</v>
      </c>
      <c r="BB2830" s="2">
        <v>0.9</v>
      </c>
      <c r="BC2830" s="2">
        <v>14.9</v>
      </c>
      <c r="BD2830" s="2">
        <v>58.667499999999997</v>
      </c>
      <c r="BE2830" s="4"/>
      <c r="BF2830" s="4"/>
    </row>
    <row r="2831" spans="1:58" x14ac:dyDescent="0.2">
      <c r="A2831" s="29">
        <v>2830</v>
      </c>
      <c r="B2831" s="7" t="s">
        <v>58</v>
      </c>
      <c r="C2831" s="3">
        <v>40019</v>
      </c>
      <c r="D2831" s="4" t="s">
        <v>8</v>
      </c>
      <c r="E2831" s="4" t="s">
        <v>182</v>
      </c>
      <c r="F2831" s="5" t="s">
        <v>193</v>
      </c>
      <c r="G2831" s="6">
        <v>0.9145833333333333</v>
      </c>
      <c r="H2831" s="6">
        <v>2.5000000000000001E-2</v>
      </c>
      <c r="I2831" s="85">
        <f t="shared" si="44"/>
        <v>159.00000000000003</v>
      </c>
      <c r="J2831" s="86">
        <f>I2831*Segmentos!$D$7*(AH2831%)*IF(ISNUMBER(AI2831),AI2831%,0)</f>
        <v>1616712.0000000002</v>
      </c>
      <c r="K2831" s="86">
        <f>I2831*Segmentos!$D$7*(AL2831%)*IF(ISNUMBER(AM2831),AM2831%,0)</f>
        <v>2367446.4000000008</v>
      </c>
      <c r="L2831" s="4"/>
      <c r="M2831" s="2">
        <v>3.15</v>
      </c>
      <c r="N2831" s="2">
        <v>17.600000000000001</v>
      </c>
      <c r="O2831" s="2">
        <v>17.899999999999999</v>
      </c>
      <c r="P2831" s="2">
        <v>68.177599999999998</v>
      </c>
      <c r="Q2831" s="2">
        <v>2.73</v>
      </c>
      <c r="R2831" s="2">
        <v>11</v>
      </c>
      <c r="S2831" s="2">
        <v>24.9</v>
      </c>
      <c r="T2831" s="2">
        <v>9.8626000000000005</v>
      </c>
      <c r="U2831" s="2">
        <v>2.31</v>
      </c>
      <c r="V2831" s="2">
        <v>16.899999999999999</v>
      </c>
      <c r="W2831" s="2">
        <v>13.7</v>
      </c>
      <c r="X2831" s="2">
        <v>10.4869</v>
      </c>
      <c r="Y2831" s="2">
        <v>3.5</v>
      </c>
      <c r="Z2831" s="2">
        <v>18.399999999999999</v>
      </c>
      <c r="AA2831" s="2">
        <v>19</v>
      </c>
      <c r="AB2831" s="2">
        <v>22.3368</v>
      </c>
      <c r="AC2831" s="2">
        <v>3.59</v>
      </c>
      <c r="AD2831" s="2">
        <v>20.8</v>
      </c>
      <c r="AE2831" s="2">
        <v>17.3</v>
      </c>
      <c r="AF2831" s="2">
        <v>25.491299999999999</v>
      </c>
      <c r="AG2831" s="2">
        <v>2.54</v>
      </c>
      <c r="AH2831" s="22">
        <v>16.399999999999999</v>
      </c>
      <c r="AI2831" s="22">
        <v>15.5</v>
      </c>
      <c r="AJ2831" s="22">
        <v>26.014299999999999</v>
      </c>
      <c r="AK2831" s="18">
        <v>3.71</v>
      </c>
      <c r="AL2831" s="18">
        <v>18.8</v>
      </c>
      <c r="AM2831" s="18">
        <v>19.8</v>
      </c>
      <c r="AN2831" s="2">
        <v>42.1633</v>
      </c>
      <c r="AO2831" s="2">
        <v>1.02</v>
      </c>
      <c r="AP2831" s="2">
        <v>9.3000000000000007</v>
      </c>
      <c r="AQ2831" s="2">
        <v>10.9</v>
      </c>
      <c r="AR2831" s="2">
        <v>2.4156</v>
      </c>
      <c r="AS2831" s="2">
        <v>2.27</v>
      </c>
      <c r="AT2831" s="2">
        <v>12.8</v>
      </c>
      <c r="AU2831" s="2">
        <v>17.7</v>
      </c>
      <c r="AV2831" s="2">
        <v>10.814299999999999</v>
      </c>
      <c r="AW2831" s="2">
        <v>2.81</v>
      </c>
      <c r="AX2831" s="2">
        <v>18.8</v>
      </c>
      <c r="AY2831" s="2">
        <v>14.9</v>
      </c>
      <c r="AZ2831" s="2">
        <v>17.455500000000001</v>
      </c>
      <c r="BA2831" s="2">
        <v>4.53</v>
      </c>
      <c r="BB2831" s="2">
        <v>21.9</v>
      </c>
      <c r="BC2831" s="2">
        <v>20.7</v>
      </c>
      <c r="BD2831" s="2">
        <v>37.492199999999997</v>
      </c>
      <c r="BE2831" s="4"/>
      <c r="BF2831" s="4"/>
    </row>
    <row r="2832" spans="1:58" x14ac:dyDescent="0.2">
      <c r="A2832" s="29">
        <v>2831</v>
      </c>
      <c r="B2832" s="7" t="s">
        <v>61</v>
      </c>
      <c r="C2832" s="3">
        <v>40019</v>
      </c>
      <c r="D2832" s="4" t="s">
        <v>17</v>
      </c>
      <c r="E2832" s="4" t="s">
        <v>169</v>
      </c>
      <c r="F2832" s="5" t="s">
        <v>193</v>
      </c>
      <c r="G2832" s="6">
        <v>0.91527777777777775</v>
      </c>
      <c r="H2832" s="6">
        <v>0.95972222222222225</v>
      </c>
      <c r="I2832" s="85">
        <f t="shared" si="44"/>
        <v>64.000000000000085</v>
      </c>
      <c r="J2832" s="86">
        <f>I2832*Segmentos!$D$7*(AH2832%)*IF(ISNUMBER(AI2832),AI2832%,0)</f>
        <v>82790.400000000111</v>
      </c>
      <c r="K2832" s="86">
        <f>I2832*Segmentos!$D$7*(AL2832%)*IF(ISNUMBER(AM2832),AM2832%,0)</f>
        <v>23142.400000000031</v>
      </c>
      <c r="L2832" s="4"/>
      <c r="M2832" s="2">
        <v>0.21</v>
      </c>
      <c r="N2832" s="2">
        <v>1</v>
      </c>
      <c r="O2832" s="2">
        <v>21.4</v>
      </c>
      <c r="P2832" s="2">
        <v>78.962699999999998</v>
      </c>
      <c r="Q2832" s="2">
        <v>0.05</v>
      </c>
      <c r="R2832" s="2">
        <v>0.3</v>
      </c>
      <c r="S2832" s="2">
        <v>17.2</v>
      </c>
      <c r="T2832" s="2">
        <v>3.3029999999999999</v>
      </c>
      <c r="U2832" s="2">
        <v>0</v>
      </c>
      <c r="V2832" s="2">
        <v>0</v>
      </c>
      <c r="W2832" s="8" t="s">
        <v>577</v>
      </c>
      <c r="X2832" s="2">
        <v>0</v>
      </c>
      <c r="Y2832" s="2">
        <v>0.02</v>
      </c>
      <c r="Z2832" s="2">
        <v>0.6</v>
      </c>
      <c r="AA2832" s="2">
        <v>2.6</v>
      </c>
      <c r="AB2832" s="2">
        <v>1.7067000000000001</v>
      </c>
      <c r="AC2832" s="2">
        <v>0.59</v>
      </c>
      <c r="AD2832" s="2">
        <v>2.2999999999999998</v>
      </c>
      <c r="AE2832" s="2">
        <v>26</v>
      </c>
      <c r="AF2832" s="2">
        <v>73.953000000000003</v>
      </c>
      <c r="AG2832" s="2">
        <v>0.34</v>
      </c>
      <c r="AH2832" s="22">
        <v>1.1000000000000001</v>
      </c>
      <c r="AI2832" s="22">
        <v>29.4</v>
      </c>
      <c r="AJ2832" s="22">
        <v>60.483899999999998</v>
      </c>
      <c r="AK2832" s="18">
        <v>0.09</v>
      </c>
      <c r="AL2832" s="18">
        <v>0.8</v>
      </c>
      <c r="AM2832" s="18">
        <v>11.3</v>
      </c>
      <c r="AN2832" s="2">
        <v>18.4788</v>
      </c>
      <c r="AO2832" s="2">
        <v>0.02</v>
      </c>
      <c r="AP2832" s="2">
        <v>0.6</v>
      </c>
      <c r="AQ2832" s="2">
        <v>2.7</v>
      </c>
      <c r="AR2832" s="2">
        <v>0.71299999999999997</v>
      </c>
      <c r="AS2832" s="2">
        <v>0.22</v>
      </c>
      <c r="AT2832" s="2">
        <v>0.9</v>
      </c>
      <c r="AU2832" s="2">
        <v>25.8</v>
      </c>
      <c r="AV2832" s="2">
        <v>18.630500000000001</v>
      </c>
      <c r="AW2832" s="2">
        <v>7.0000000000000007E-2</v>
      </c>
      <c r="AX2832" s="2">
        <v>1.9</v>
      </c>
      <c r="AY2832" s="2">
        <v>3.5</v>
      </c>
      <c r="AZ2832" s="2">
        <v>7.2840999999999996</v>
      </c>
      <c r="BA2832" s="2">
        <v>0.36</v>
      </c>
      <c r="BB2832" s="2">
        <v>0.4</v>
      </c>
      <c r="BC2832" s="2">
        <v>80.7</v>
      </c>
      <c r="BD2832" s="2">
        <v>52.335000000000001</v>
      </c>
      <c r="BE2832" s="4"/>
      <c r="BF2832" s="4"/>
    </row>
    <row r="2833" spans="1:58" x14ac:dyDescent="0.2">
      <c r="A2833" s="29">
        <v>2832</v>
      </c>
      <c r="B2833" s="7" t="s">
        <v>53</v>
      </c>
      <c r="C2833" s="3">
        <v>40019</v>
      </c>
      <c r="D2833" s="4" t="s">
        <v>3</v>
      </c>
      <c r="E2833" s="4" t="s">
        <v>178</v>
      </c>
      <c r="F2833" s="5" t="s">
        <v>193</v>
      </c>
      <c r="G2833" s="6">
        <v>0.7944444444444444</v>
      </c>
      <c r="H2833" s="6">
        <v>0.87430555555555556</v>
      </c>
      <c r="I2833" s="85">
        <f t="shared" si="44"/>
        <v>115.00000000000007</v>
      </c>
      <c r="J2833" s="86">
        <f>I2833*Segmentos!$D$7*(AH2833%)*IF(ISNUMBER(AI2833),AI2833%,0)</f>
        <v>836096.00000000047</v>
      </c>
      <c r="K2833" s="86">
        <f>I2833*Segmentos!$D$7*(AL2833%)*IF(ISNUMBER(AM2833),AM2833%,0)</f>
        <v>774180.00000000058</v>
      </c>
      <c r="L2833" s="4"/>
      <c r="M2833" s="2">
        <v>1.75</v>
      </c>
      <c r="N2833" s="2">
        <v>6.8</v>
      </c>
      <c r="O2833" s="2">
        <v>25.5</v>
      </c>
      <c r="P2833" s="2">
        <v>72.790999999999997</v>
      </c>
      <c r="Q2833" s="2">
        <v>1.98</v>
      </c>
      <c r="R2833" s="2">
        <v>6.2</v>
      </c>
      <c r="S2833" s="2">
        <v>31.7</v>
      </c>
      <c r="T2833" s="2">
        <v>13.7293</v>
      </c>
      <c r="U2833" s="2">
        <v>1.47</v>
      </c>
      <c r="V2833" s="2">
        <v>5.8</v>
      </c>
      <c r="W2833" s="2">
        <v>25.4</v>
      </c>
      <c r="X2833" s="2">
        <v>12.867800000000001</v>
      </c>
      <c r="Y2833" s="2">
        <v>1.85</v>
      </c>
      <c r="Z2833" s="2">
        <v>7.7</v>
      </c>
      <c r="AA2833" s="2">
        <v>24</v>
      </c>
      <c r="AB2833" s="2">
        <v>22.758199999999999</v>
      </c>
      <c r="AC2833" s="2">
        <v>1.72</v>
      </c>
      <c r="AD2833" s="2">
        <v>7</v>
      </c>
      <c r="AE2833" s="2">
        <v>24.3</v>
      </c>
      <c r="AF2833" s="2">
        <v>23.435700000000001</v>
      </c>
      <c r="AG2833" s="2">
        <v>1.82</v>
      </c>
      <c r="AH2833" s="22">
        <v>7.1</v>
      </c>
      <c r="AI2833" s="22">
        <v>25.6</v>
      </c>
      <c r="AJ2833" s="22">
        <v>35.907299999999999</v>
      </c>
      <c r="AK2833" s="18">
        <v>1.69</v>
      </c>
      <c r="AL2833" s="18">
        <v>6.6</v>
      </c>
      <c r="AM2833" s="18">
        <v>25.5</v>
      </c>
      <c r="AN2833" s="2">
        <v>36.883699999999997</v>
      </c>
      <c r="AO2833" s="2">
        <v>0.61</v>
      </c>
      <c r="AP2833" s="2">
        <v>4.7</v>
      </c>
      <c r="AQ2833" s="2">
        <v>13</v>
      </c>
      <c r="AR2833" s="2">
        <v>2.7551999999999999</v>
      </c>
      <c r="AS2833" s="2">
        <v>1.18</v>
      </c>
      <c r="AT2833" s="2">
        <v>6.1</v>
      </c>
      <c r="AU2833" s="2">
        <v>19.2</v>
      </c>
      <c r="AV2833" s="2">
        <v>10.818099999999999</v>
      </c>
      <c r="AW2833" s="2">
        <v>1.49</v>
      </c>
      <c r="AX2833" s="2">
        <v>6.1</v>
      </c>
      <c r="AY2833" s="2">
        <v>24.3</v>
      </c>
      <c r="AZ2833" s="2">
        <v>17.793500000000002</v>
      </c>
      <c r="BA2833" s="2">
        <v>2.6</v>
      </c>
      <c r="BB2833" s="2">
        <v>8.4</v>
      </c>
      <c r="BC2833" s="2">
        <v>30.8</v>
      </c>
      <c r="BD2833" s="2">
        <v>41.424199999999999</v>
      </c>
      <c r="BE2833" s="4"/>
      <c r="BF2833" s="4"/>
    </row>
    <row r="2834" spans="1:58" x14ac:dyDescent="0.2">
      <c r="A2834" s="29">
        <v>2833</v>
      </c>
      <c r="B2834" s="7" t="s">
        <v>10</v>
      </c>
      <c r="C2834" s="3">
        <v>40019</v>
      </c>
      <c r="D2834" s="4" t="s">
        <v>8</v>
      </c>
      <c r="E2834" s="4" t="s">
        <v>164</v>
      </c>
      <c r="F2834" s="5" t="s">
        <v>193</v>
      </c>
      <c r="G2834" s="6">
        <v>0.87361111111111101</v>
      </c>
      <c r="H2834" s="6">
        <v>0.91180555555555554</v>
      </c>
      <c r="I2834" s="85">
        <f t="shared" si="44"/>
        <v>55.000000000000128</v>
      </c>
      <c r="J2834" s="86">
        <f>I2834*Segmentos!$D$7*(AH2834%)*IF(ISNUMBER(AI2834),AI2834%,0)</f>
        <v>567600.00000000128</v>
      </c>
      <c r="K2834" s="86">
        <f>I2834*Segmentos!$D$7*(AL2834%)*IF(ISNUMBER(AM2834),AM2834%,0)</f>
        <v>819280.00000000198</v>
      </c>
      <c r="L2834" s="4"/>
      <c r="M2834" s="2">
        <v>3.18</v>
      </c>
      <c r="N2834" s="2">
        <v>9.6999999999999993</v>
      </c>
      <c r="O2834" s="2">
        <v>32.700000000000003</v>
      </c>
      <c r="P2834" s="2">
        <v>77.071299999999994</v>
      </c>
      <c r="Q2834" s="2">
        <v>1.67</v>
      </c>
      <c r="R2834" s="2">
        <v>6</v>
      </c>
      <c r="S2834" s="2">
        <v>27.8</v>
      </c>
      <c r="T2834" s="2">
        <v>6.7328999999999999</v>
      </c>
      <c r="U2834" s="2">
        <v>3.41</v>
      </c>
      <c r="V2834" s="2">
        <v>9.9</v>
      </c>
      <c r="W2834" s="2">
        <v>34.6</v>
      </c>
      <c r="X2834" s="2">
        <v>17.327400000000001</v>
      </c>
      <c r="Y2834" s="2">
        <v>2.89</v>
      </c>
      <c r="Z2834" s="2">
        <v>8.6</v>
      </c>
      <c r="AA2834" s="2">
        <v>33.5</v>
      </c>
      <c r="AB2834" s="2">
        <v>20.619</v>
      </c>
      <c r="AC2834" s="2">
        <v>4.08</v>
      </c>
      <c r="AD2834" s="2">
        <v>12.6</v>
      </c>
      <c r="AE2834" s="2">
        <v>32.4</v>
      </c>
      <c r="AF2834" s="2">
        <v>32.392000000000003</v>
      </c>
      <c r="AG2834" s="2">
        <v>2.57</v>
      </c>
      <c r="AH2834" s="22">
        <v>10</v>
      </c>
      <c r="AI2834" s="22">
        <v>25.8</v>
      </c>
      <c r="AJ2834" s="22">
        <v>29.506699999999999</v>
      </c>
      <c r="AK2834" s="18">
        <v>3.74</v>
      </c>
      <c r="AL2834" s="18">
        <v>9.5</v>
      </c>
      <c r="AM2834" s="18">
        <v>39.200000000000003</v>
      </c>
      <c r="AN2834" s="2">
        <v>47.564599999999999</v>
      </c>
      <c r="AO2834" s="2">
        <v>1.0900000000000001</v>
      </c>
      <c r="AP2834" s="2">
        <v>6.8</v>
      </c>
      <c r="AQ2834" s="2">
        <v>16.100000000000001</v>
      </c>
      <c r="AR2834" s="2">
        <v>2.8835000000000002</v>
      </c>
      <c r="AS2834" s="2">
        <v>2.21</v>
      </c>
      <c r="AT2834" s="2">
        <v>8.5</v>
      </c>
      <c r="AU2834" s="2">
        <v>26.1</v>
      </c>
      <c r="AV2834" s="2">
        <v>11.7852</v>
      </c>
      <c r="AW2834" s="2">
        <v>2.44</v>
      </c>
      <c r="AX2834" s="2">
        <v>8.6</v>
      </c>
      <c r="AY2834" s="2">
        <v>28.4</v>
      </c>
      <c r="AZ2834" s="2">
        <v>16.960999999999999</v>
      </c>
      <c r="BA2834" s="2">
        <v>4.9000000000000004</v>
      </c>
      <c r="BB2834" s="2">
        <v>12.2</v>
      </c>
      <c r="BC2834" s="2">
        <v>40.299999999999997</v>
      </c>
      <c r="BD2834" s="2">
        <v>45.441600000000001</v>
      </c>
      <c r="BE2834" s="4"/>
      <c r="BF2834" s="4"/>
    </row>
    <row r="2835" spans="1:58" x14ac:dyDescent="0.2">
      <c r="A2835" s="29">
        <v>2834</v>
      </c>
      <c r="B2835" s="7" t="s">
        <v>142</v>
      </c>
      <c r="C2835" s="3">
        <v>40019</v>
      </c>
      <c r="D2835" s="4" t="s">
        <v>21</v>
      </c>
      <c r="E2835" s="4" t="s">
        <v>186</v>
      </c>
      <c r="F2835" s="5" t="s">
        <v>193</v>
      </c>
      <c r="G2835" s="6">
        <v>0.91666666666666663</v>
      </c>
      <c r="H2835" s="6">
        <v>0.98333333333333339</v>
      </c>
      <c r="I2835" s="85">
        <f t="shared" si="44"/>
        <v>96.000000000000142</v>
      </c>
      <c r="J2835" s="86">
        <f>I2835*Segmentos!$D$7*(AH2835%)*IF(ISNUMBER(AI2835),AI2835%,0)</f>
        <v>103564.80000000015</v>
      </c>
      <c r="K2835" s="86">
        <f>I2835*Segmentos!$D$7*(AL2835%)*IF(ISNUMBER(AM2835),AM2835%,0)</f>
        <v>60403.200000000099</v>
      </c>
      <c r="L2835" s="4"/>
      <c r="M2835" s="2">
        <v>0.21</v>
      </c>
      <c r="N2835" s="2">
        <v>2.2000000000000002</v>
      </c>
      <c r="O2835" s="2">
        <v>9.8000000000000007</v>
      </c>
      <c r="P2835" s="2">
        <v>99.383300000000006</v>
      </c>
      <c r="Q2835" s="2">
        <v>0.01</v>
      </c>
      <c r="R2835" s="2">
        <v>1</v>
      </c>
      <c r="S2835" s="2">
        <v>1</v>
      </c>
      <c r="T2835" s="2">
        <v>0.79849999999999999</v>
      </c>
      <c r="U2835" s="2">
        <v>0.3</v>
      </c>
      <c r="V2835" s="2">
        <v>0.8</v>
      </c>
      <c r="W2835" s="2">
        <v>39.1</v>
      </c>
      <c r="X2835" s="2">
        <v>29.537600000000001</v>
      </c>
      <c r="Y2835" s="2">
        <v>7.0000000000000007E-2</v>
      </c>
      <c r="Z2835" s="2">
        <v>1.9</v>
      </c>
      <c r="AA2835" s="2">
        <v>3.5</v>
      </c>
      <c r="AB2835" s="2">
        <v>9.2963000000000005</v>
      </c>
      <c r="AC2835" s="2">
        <v>0.39</v>
      </c>
      <c r="AD2835" s="2">
        <v>3.9</v>
      </c>
      <c r="AE2835" s="2">
        <v>10</v>
      </c>
      <c r="AF2835" s="2">
        <v>59.750900000000001</v>
      </c>
      <c r="AG2835" s="2">
        <v>0.27</v>
      </c>
      <c r="AH2835" s="22">
        <v>3.1</v>
      </c>
      <c r="AI2835" s="22">
        <v>8.6999999999999993</v>
      </c>
      <c r="AJ2835" s="22">
        <v>59.611800000000002</v>
      </c>
      <c r="AK2835" s="18">
        <v>0.16</v>
      </c>
      <c r="AL2835" s="18">
        <v>1.3</v>
      </c>
      <c r="AM2835" s="18">
        <v>12.1</v>
      </c>
      <c r="AN2835" s="2">
        <v>39.771500000000003</v>
      </c>
      <c r="AO2835" s="2">
        <v>0.08</v>
      </c>
      <c r="AP2835" s="2">
        <v>1.9</v>
      </c>
      <c r="AQ2835" s="2">
        <v>4.5</v>
      </c>
      <c r="AR2835" s="2">
        <v>4.2302999999999997</v>
      </c>
      <c r="AS2835" s="2">
        <v>0.47</v>
      </c>
      <c r="AT2835" s="2">
        <v>1.9</v>
      </c>
      <c r="AU2835" s="2">
        <v>25</v>
      </c>
      <c r="AV2835" s="2">
        <v>48.377699999999997</v>
      </c>
      <c r="AW2835" s="2">
        <v>0.19</v>
      </c>
      <c r="AX2835" s="2">
        <v>2.4</v>
      </c>
      <c r="AY2835" s="2">
        <v>7.9</v>
      </c>
      <c r="AZ2835" s="2">
        <v>25.542899999999999</v>
      </c>
      <c r="BA2835" s="2">
        <v>0.12</v>
      </c>
      <c r="BB2835" s="2">
        <v>2.2999999999999998</v>
      </c>
      <c r="BC2835" s="2">
        <v>5.3</v>
      </c>
      <c r="BD2835" s="2">
        <v>21.232399999999998</v>
      </c>
      <c r="BE2835" s="4"/>
      <c r="BF2835" s="4"/>
    </row>
    <row r="2836" spans="1:58" x14ac:dyDescent="0.2">
      <c r="A2836" s="29">
        <v>2835</v>
      </c>
      <c r="B2836" s="7" t="s">
        <v>136</v>
      </c>
      <c r="C2836" s="3">
        <v>40019</v>
      </c>
      <c r="D2836" s="4" t="s">
        <v>13</v>
      </c>
      <c r="E2836" s="4" t="s">
        <v>174</v>
      </c>
      <c r="F2836" s="5" t="s">
        <v>193</v>
      </c>
      <c r="G2836" s="6">
        <v>0.91805555555555562</v>
      </c>
      <c r="H2836" s="6">
        <v>0.9770833333333333</v>
      </c>
      <c r="I2836" s="85">
        <f t="shared" si="44"/>
        <v>84.999999999999858</v>
      </c>
      <c r="J2836" s="86">
        <f>I2836*Segmentos!$D$7*(AH2836%)*IF(ISNUMBER(AI2836),AI2836%,0)</f>
        <v>2385983.9999999953</v>
      </c>
      <c r="K2836" s="86">
        <f>I2836*Segmentos!$D$7*(AL2836%)*IF(ISNUMBER(AM2836),AM2836%,0)</f>
        <v>4031719.999999993</v>
      </c>
      <c r="L2836" s="4"/>
      <c r="M2836" s="2">
        <v>9.58</v>
      </c>
      <c r="N2836" s="2">
        <v>19.7</v>
      </c>
      <c r="O2836" s="2">
        <v>48.5</v>
      </c>
      <c r="P2836" s="2">
        <v>85.630799999999994</v>
      </c>
      <c r="Q2836" s="2">
        <v>6.6</v>
      </c>
      <c r="R2836" s="2">
        <v>15.7</v>
      </c>
      <c r="S2836" s="2">
        <v>42.1</v>
      </c>
      <c r="T2836" s="2">
        <v>9.8391000000000002</v>
      </c>
      <c r="U2836" s="2">
        <v>8.89</v>
      </c>
      <c r="V2836" s="2">
        <v>13.4</v>
      </c>
      <c r="W2836" s="2">
        <v>66.2</v>
      </c>
      <c r="X2836" s="2">
        <v>16.655799999999999</v>
      </c>
      <c r="Y2836" s="2">
        <v>9.89</v>
      </c>
      <c r="Z2836" s="2">
        <v>20.7</v>
      </c>
      <c r="AA2836" s="2">
        <v>47.9</v>
      </c>
      <c r="AB2836" s="2">
        <v>26.1006</v>
      </c>
      <c r="AC2836" s="2">
        <v>11.26</v>
      </c>
      <c r="AD2836" s="2">
        <v>25</v>
      </c>
      <c r="AE2836" s="2">
        <v>45</v>
      </c>
      <c r="AF2836" s="2">
        <v>33.035400000000003</v>
      </c>
      <c r="AG2836" s="2">
        <v>7.03</v>
      </c>
      <c r="AH2836" s="22">
        <v>17.2</v>
      </c>
      <c r="AI2836" s="22">
        <v>40.799999999999997</v>
      </c>
      <c r="AJ2836" s="22">
        <v>29.823799999999999</v>
      </c>
      <c r="AK2836" s="18">
        <v>11.88</v>
      </c>
      <c r="AL2836" s="18">
        <v>22</v>
      </c>
      <c r="AM2836" s="18">
        <v>53.9</v>
      </c>
      <c r="AN2836" s="2">
        <v>55.807000000000002</v>
      </c>
      <c r="AO2836" s="2">
        <v>5.34</v>
      </c>
      <c r="AP2836" s="2">
        <v>12.4</v>
      </c>
      <c r="AQ2836" s="2">
        <v>42.9</v>
      </c>
      <c r="AR2836" s="2">
        <v>5.2127999999999997</v>
      </c>
      <c r="AS2836" s="2">
        <v>8.34</v>
      </c>
      <c r="AT2836" s="2">
        <v>18.100000000000001</v>
      </c>
      <c r="AU2836" s="2">
        <v>46.1</v>
      </c>
      <c r="AV2836" s="2">
        <v>16.423300000000001</v>
      </c>
      <c r="AW2836" s="2">
        <v>10.66</v>
      </c>
      <c r="AX2836" s="2">
        <v>21.6</v>
      </c>
      <c r="AY2836" s="2">
        <v>49.4</v>
      </c>
      <c r="AZ2836" s="2">
        <v>27.396100000000001</v>
      </c>
      <c r="BA2836" s="2">
        <v>10.69</v>
      </c>
      <c r="BB2836" s="2">
        <v>21.4</v>
      </c>
      <c r="BC2836" s="2">
        <v>49.9</v>
      </c>
      <c r="BD2836" s="2">
        <v>36.598500000000001</v>
      </c>
      <c r="BE2836" s="4"/>
      <c r="BF2836" s="4"/>
    </row>
    <row r="2837" spans="1:58" x14ac:dyDescent="0.2">
      <c r="A2837" s="29">
        <v>2836</v>
      </c>
      <c r="B2837" s="7" t="s">
        <v>25</v>
      </c>
      <c r="C2837" s="3">
        <v>40019</v>
      </c>
      <c r="D2837" s="4" t="s">
        <v>21</v>
      </c>
      <c r="E2837" s="4" t="s">
        <v>171</v>
      </c>
      <c r="F2837" s="5" t="s">
        <v>193</v>
      </c>
      <c r="G2837" s="6">
        <v>0.8847222222222223</v>
      </c>
      <c r="H2837" s="6">
        <v>0.88611111111111107</v>
      </c>
      <c r="I2837" s="85">
        <f t="shared" si="44"/>
        <v>1.999999999999833</v>
      </c>
      <c r="J2837" s="86">
        <f>I2837*Segmentos!$D$7*(AH2837%)*IF(ISNUMBER(AI2837),AI2837%,0)</f>
        <v>1599.9999999998663</v>
      </c>
      <c r="K2837" s="86">
        <f>I2837*Segmentos!$D$7*(AL2837%)*IF(ISNUMBER(AM2837),AM2837%,0)</f>
        <v>3199.9999999997326</v>
      </c>
      <c r="L2837" s="4"/>
      <c r="M2837" s="2">
        <v>0.35</v>
      </c>
      <c r="N2837" s="2">
        <v>0.3</v>
      </c>
      <c r="O2837" s="2">
        <v>100</v>
      </c>
      <c r="P2837" s="2">
        <v>47.084400000000002</v>
      </c>
      <c r="Q2837" s="2">
        <v>0.04</v>
      </c>
      <c r="R2837" s="2">
        <v>0</v>
      </c>
      <c r="S2837" s="2">
        <v>100</v>
      </c>
      <c r="T2837" s="2">
        <v>1.0021</v>
      </c>
      <c r="U2837" s="2">
        <v>0.89</v>
      </c>
      <c r="V2837" s="2">
        <v>0.9</v>
      </c>
      <c r="W2837" s="2">
        <v>100</v>
      </c>
      <c r="X2837" s="2">
        <v>25.371300000000002</v>
      </c>
      <c r="Y2837" s="2">
        <v>0.28999999999999998</v>
      </c>
      <c r="Z2837" s="2">
        <v>0.3</v>
      </c>
      <c r="AA2837" s="2">
        <v>100</v>
      </c>
      <c r="AB2837" s="2">
        <v>11.6235</v>
      </c>
      <c r="AC2837" s="2">
        <v>0.2</v>
      </c>
      <c r="AD2837" s="2">
        <v>0.2</v>
      </c>
      <c r="AE2837" s="2">
        <v>100</v>
      </c>
      <c r="AF2837" s="2">
        <v>9.0874000000000006</v>
      </c>
      <c r="AG2837" s="2">
        <v>0.24</v>
      </c>
      <c r="AH2837" s="22">
        <v>0.2</v>
      </c>
      <c r="AI2837" s="22">
        <v>100</v>
      </c>
      <c r="AJ2837" s="22">
        <v>15.2075</v>
      </c>
      <c r="AK2837" s="18">
        <v>0.45</v>
      </c>
      <c r="AL2837" s="18">
        <v>0.4</v>
      </c>
      <c r="AM2837" s="18">
        <v>100</v>
      </c>
      <c r="AN2837" s="2">
        <v>31.876899999999999</v>
      </c>
      <c r="AO2837" s="2">
        <v>0.16</v>
      </c>
      <c r="AP2837" s="2">
        <v>0.2</v>
      </c>
      <c r="AQ2837" s="2">
        <v>100</v>
      </c>
      <c r="AR2837" s="2">
        <v>2.4416000000000002</v>
      </c>
      <c r="AS2837" s="2">
        <v>0.2</v>
      </c>
      <c r="AT2837" s="2">
        <v>0.2</v>
      </c>
      <c r="AU2837" s="2">
        <v>100</v>
      </c>
      <c r="AV2837" s="2">
        <v>6.0138999999999996</v>
      </c>
      <c r="AW2837" s="2">
        <v>0.1</v>
      </c>
      <c r="AX2837" s="2">
        <v>0.1</v>
      </c>
      <c r="AY2837" s="2">
        <v>100</v>
      </c>
      <c r="AZ2837" s="2">
        <v>3.8694999999999999</v>
      </c>
      <c r="BA2837" s="2">
        <v>0.67</v>
      </c>
      <c r="BB2837" s="2">
        <v>0.7</v>
      </c>
      <c r="BC2837" s="2">
        <v>100</v>
      </c>
      <c r="BD2837" s="2">
        <v>34.759300000000003</v>
      </c>
      <c r="BE2837" s="4"/>
      <c r="BF2837" s="4"/>
    </row>
    <row r="2838" spans="1:58" x14ac:dyDescent="0.2">
      <c r="A2838" s="29">
        <v>2837</v>
      </c>
      <c r="B2838" s="7" t="s">
        <v>51</v>
      </c>
      <c r="C2838" s="3">
        <v>40019</v>
      </c>
      <c r="D2838" s="4" t="s">
        <v>0</v>
      </c>
      <c r="E2838" s="4" t="s">
        <v>177</v>
      </c>
      <c r="F2838" s="5" t="s">
        <v>193</v>
      </c>
      <c r="G2838" s="6">
        <v>0.79583333333333339</v>
      </c>
      <c r="H2838" s="6">
        <v>0.87430555555555556</v>
      </c>
      <c r="I2838" s="85">
        <f t="shared" si="44"/>
        <v>112.99999999999991</v>
      </c>
      <c r="J2838" s="86">
        <f>I2838*Segmentos!$D$7*(AH2838%)*IF(ISNUMBER(AI2838),AI2838%,0)</f>
        <v>1861516.7999999986</v>
      </c>
      <c r="K2838" s="86">
        <f>I2838*Segmentos!$D$7*(AL2838%)*IF(ISNUMBER(AM2838),AM2838%,0)</f>
        <v>2206844.7999999984</v>
      </c>
      <c r="L2838" s="4"/>
      <c r="M2838" s="2">
        <v>4.51</v>
      </c>
      <c r="N2838" s="2">
        <v>12.7</v>
      </c>
      <c r="O2838" s="2">
        <v>35.6</v>
      </c>
      <c r="P2838" s="2">
        <v>92.4679</v>
      </c>
      <c r="Q2838" s="2">
        <v>1.17</v>
      </c>
      <c r="R2838" s="2">
        <v>7.2</v>
      </c>
      <c r="S2838" s="2">
        <v>16.2</v>
      </c>
      <c r="T2838" s="2">
        <v>4.0061999999999998</v>
      </c>
      <c r="U2838" s="2">
        <v>2.75</v>
      </c>
      <c r="V2838" s="2">
        <v>11.6</v>
      </c>
      <c r="W2838" s="2">
        <v>23.7</v>
      </c>
      <c r="X2838" s="2">
        <v>11.7942</v>
      </c>
      <c r="Y2838" s="2">
        <v>2.63</v>
      </c>
      <c r="Z2838" s="2">
        <v>10.6</v>
      </c>
      <c r="AA2838" s="2">
        <v>24.9</v>
      </c>
      <c r="AB2838" s="2">
        <v>15.9108</v>
      </c>
      <c r="AC2838" s="2">
        <v>9.0299999999999994</v>
      </c>
      <c r="AD2838" s="2">
        <v>18.100000000000001</v>
      </c>
      <c r="AE2838" s="2">
        <v>50</v>
      </c>
      <c r="AF2838" s="2">
        <v>60.756700000000002</v>
      </c>
      <c r="AG2838" s="2">
        <v>4.1100000000000003</v>
      </c>
      <c r="AH2838" s="22">
        <v>11.7</v>
      </c>
      <c r="AI2838" s="22">
        <v>35.200000000000003</v>
      </c>
      <c r="AJ2838" s="22">
        <v>40.000399999999999</v>
      </c>
      <c r="AK2838" s="18">
        <v>4.87</v>
      </c>
      <c r="AL2838" s="18">
        <v>13.6</v>
      </c>
      <c r="AM2838" s="18">
        <v>35.9</v>
      </c>
      <c r="AN2838" s="2">
        <v>52.467500000000001</v>
      </c>
      <c r="AO2838" s="2">
        <v>1.68</v>
      </c>
      <c r="AP2838" s="2">
        <v>7.3</v>
      </c>
      <c r="AQ2838" s="2">
        <v>23</v>
      </c>
      <c r="AR2838" s="2">
        <v>3.7597</v>
      </c>
      <c r="AS2838" s="2">
        <v>2.3199999999999998</v>
      </c>
      <c r="AT2838" s="2">
        <v>10.5</v>
      </c>
      <c r="AU2838" s="2">
        <v>22.1</v>
      </c>
      <c r="AV2838" s="2">
        <v>10.4702</v>
      </c>
      <c r="AW2838" s="2">
        <v>5.15</v>
      </c>
      <c r="AX2838" s="2">
        <v>14.4</v>
      </c>
      <c r="AY2838" s="2">
        <v>35.799999999999997</v>
      </c>
      <c r="AZ2838" s="2">
        <v>30.337700000000002</v>
      </c>
      <c r="BA2838" s="2">
        <v>6.1</v>
      </c>
      <c r="BB2838" s="2">
        <v>14.2</v>
      </c>
      <c r="BC2838" s="2">
        <v>42.9</v>
      </c>
      <c r="BD2838" s="2">
        <v>47.900399999999998</v>
      </c>
      <c r="BE2838" s="4"/>
      <c r="BF2838" s="4"/>
    </row>
    <row r="2839" spans="1:58" x14ac:dyDescent="0.2">
      <c r="A2839" s="29">
        <v>2838</v>
      </c>
      <c r="B2839" s="7" t="s">
        <v>135</v>
      </c>
      <c r="C2839" s="3">
        <v>40019</v>
      </c>
      <c r="D2839" s="4" t="s">
        <v>13</v>
      </c>
      <c r="E2839" s="4" t="s">
        <v>168</v>
      </c>
      <c r="F2839" s="5" t="s">
        <v>193</v>
      </c>
      <c r="G2839" s="6">
        <v>0.77430555555555547</v>
      </c>
      <c r="H2839" s="6">
        <v>0.875</v>
      </c>
      <c r="I2839" s="85">
        <f t="shared" si="44"/>
        <v>145.00000000000011</v>
      </c>
      <c r="J2839" s="86">
        <f>I2839*Segmentos!$D$7*(AH2839%)*IF(ISNUMBER(AI2839),AI2839%,0)</f>
        <v>1701546.0000000014</v>
      </c>
      <c r="K2839" s="86">
        <f>I2839*Segmentos!$D$7*(AL2839%)*IF(ISNUMBER(AM2839),AM2839%,0)</f>
        <v>1612284.0000000016</v>
      </c>
      <c r="L2839" s="4" t="s">
        <v>534</v>
      </c>
      <c r="M2839" s="2">
        <v>2.86</v>
      </c>
      <c r="N2839" s="2">
        <v>12.5</v>
      </c>
      <c r="O2839" s="2">
        <v>22.8</v>
      </c>
      <c r="P2839" s="2">
        <v>89.453100000000006</v>
      </c>
      <c r="Q2839" s="2">
        <v>2.5</v>
      </c>
      <c r="R2839" s="2">
        <v>10.3</v>
      </c>
      <c r="S2839" s="2">
        <v>24.1</v>
      </c>
      <c r="T2839" s="2">
        <v>13.036199999999999</v>
      </c>
      <c r="U2839" s="2">
        <v>2.92</v>
      </c>
      <c r="V2839" s="2">
        <v>11.6</v>
      </c>
      <c r="W2839" s="2">
        <v>25</v>
      </c>
      <c r="X2839" s="2">
        <v>19.14</v>
      </c>
      <c r="Y2839" s="2">
        <v>3.01</v>
      </c>
      <c r="Z2839" s="2">
        <v>13.1</v>
      </c>
      <c r="AA2839" s="2">
        <v>23</v>
      </c>
      <c r="AB2839" s="2">
        <v>27.7942</v>
      </c>
      <c r="AC2839" s="2">
        <v>2.87</v>
      </c>
      <c r="AD2839" s="2">
        <v>13.6</v>
      </c>
      <c r="AE2839" s="2">
        <v>21</v>
      </c>
      <c r="AF2839" s="2">
        <v>29.482800000000001</v>
      </c>
      <c r="AG2839" s="2">
        <v>2.93</v>
      </c>
      <c r="AH2839" s="22">
        <v>12.7</v>
      </c>
      <c r="AI2839" s="22">
        <v>23.1</v>
      </c>
      <c r="AJ2839" s="22">
        <v>43.4587</v>
      </c>
      <c r="AK2839" s="18">
        <v>2.79</v>
      </c>
      <c r="AL2839" s="18">
        <v>12.3</v>
      </c>
      <c r="AM2839" s="18">
        <v>22.6</v>
      </c>
      <c r="AN2839" s="2">
        <v>45.994399999999999</v>
      </c>
      <c r="AO2839" s="2">
        <v>0.87</v>
      </c>
      <c r="AP2839" s="2">
        <v>8.6</v>
      </c>
      <c r="AQ2839" s="2">
        <v>10.1</v>
      </c>
      <c r="AR2839" s="2">
        <v>2.97</v>
      </c>
      <c r="AS2839" s="2">
        <v>2.19</v>
      </c>
      <c r="AT2839" s="2">
        <v>10.5</v>
      </c>
      <c r="AU2839" s="2">
        <v>20.7</v>
      </c>
      <c r="AV2839" s="2">
        <v>15.090199999999999</v>
      </c>
      <c r="AW2839" s="2">
        <v>2.4</v>
      </c>
      <c r="AX2839" s="2">
        <v>10.4</v>
      </c>
      <c r="AY2839" s="2">
        <v>23.2</v>
      </c>
      <c r="AZ2839" s="2">
        <v>21.587700000000002</v>
      </c>
      <c r="BA2839" s="2">
        <v>4.1500000000000004</v>
      </c>
      <c r="BB2839" s="2">
        <v>16.399999999999999</v>
      </c>
      <c r="BC2839" s="2">
        <v>25.4</v>
      </c>
      <c r="BD2839" s="2">
        <v>49.805199999999999</v>
      </c>
      <c r="BE2839" s="4"/>
      <c r="BF2839" s="4"/>
    </row>
    <row r="2840" spans="1:58" x14ac:dyDescent="0.2">
      <c r="A2840" s="29">
        <v>2839</v>
      </c>
      <c r="B2840" s="7" t="s">
        <v>66</v>
      </c>
      <c r="C2840" s="3">
        <v>40019</v>
      </c>
      <c r="D2840" s="4" t="s">
        <v>28</v>
      </c>
      <c r="E2840" s="4" t="s">
        <v>168</v>
      </c>
      <c r="F2840" s="5" t="s">
        <v>193</v>
      </c>
      <c r="G2840" s="6">
        <v>0.84027777777777779</v>
      </c>
      <c r="H2840" s="6">
        <v>0.91319444444444453</v>
      </c>
      <c r="I2840" s="85">
        <f t="shared" si="44"/>
        <v>105.00000000000011</v>
      </c>
      <c r="J2840" s="86">
        <f>I2840*Segmentos!$D$7*(AH2840%)*IF(ISNUMBER(AI2840),AI2840%,0)</f>
        <v>211848.0000000002</v>
      </c>
      <c r="K2840" s="86">
        <f>I2840*Segmentos!$D$7*(AL2840%)*IF(ISNUMBER(AM2840),AM2840%,0)</f>
        <v>327726.00000000035</v>
      </c>
      <c r="L2840" s="4" t="s">
        <v>536</v>
      </c>
      <c r="M2840" s="2">
        <v>0.65</v>
      </c>
      <c r="N2840" s="2">
        <v>5.2</v>
      </c>
      <c r="O2840" s="2">
        <v>12.6</v>
      </c>
      <c r="P2840" s="2">
        <v>70.563599999999994</v>
      </c>
      <c r="Q2840" s="2">
        <v>0.83</v>
      </c>
      <c r="R2840" s="2">
        <v>4.3</v>
      </c>
      <c r="S2840" s="2">
        <v>19.399999999999999</v>
      </c>
      <c r="T2840" s="2">
        <v>15.1045</v>
      </c>
      <c r="U2840" s="2">
        <v>0.34</v>
      </c>
      <c r="V2840" s="2">
        <v>3.8</v>
      </c>
      <c r="W2840" s="2">
        <v>9</v>
      </c>
      <c r="X2840" s="2">
        <v>7.7950999999999997</v>
      </c>
      <c r="Y2840" s="2">
        <v>0.88</v>
      </c>
      <c r="Z2840" s="2">
        <v>6.1</v>
      </c>
      <c r="AA2840" s="2">
        <v>14.5</v>
      </c>
      <c r="AB2840" s="2">
        <v>28.2683</v>
      </c>
      <c r="AC2840" s="2">
        <v>0.54</v>
      </c>
      <c r="AD2840" s="2">
        <v>5.7</v>
      </c>
      <c r="AE2840" s="2">
        <v>9.6</v>
      </c>
      <c r="AF2840" s="2">
        <v>19.395700000000001</v>
      </c>
      <c r="AG2840" s="2">
        <v>0.51</v>
      </c>
      <c r="AH2840" s="22">
        <v>5.2</v>
      </c>
      <c r="AI2840" s="22">
        <v>9.6999999999999993</v>
      </c>
      <c r="AJ2840" s="22">
        <v>26.129200000000001</v>
      </c>
      <c r="AK2840" s="18">
        <v>0.78</v>
      </c>
      <c r="AL2840" s="18">
        <v>5.0999999999999996</v>
      </c>
      <c r="AM2840" s="18">
        <v>15.3</v>
      </c>
      <c r="AN2840" s="2">
        <v>44.434399999999997</v>
      </c>
      <c r="AO2840" s="2">
        <v>0.52</v>
      </c>
      <c r="AP2840" s="2">
        <v>2.9</v>
      </c>
      <c r="AQ2840" s="2">
        <v>18</v>
      </c>
      <c r="AR2840" s="2">
        <v>6.1245000000000003</v>
      </c>
      <c r="AS2840" s="2">
        <v>0.54</v>
      </c>
      <c r="AT2840" s="2">
        <v>3.3</v>
      </c>
      <c r="AU2840" s="2">
        <v>16.2</v>
      </c>
      <c r="AV2840" s="2">
        <v>12.930199999999999</v>
      </c>
      <c r="AW2840" s="2">
        <v>0.62</v>
      </c>
      <c r="AX2840" s="2">
        <v>4.5999999999999996</v>
      </c>
      <c r="AY2840" s="2">
        <v>13.6</v>
      </c>
      <c r="AZ2840" s="2">
        <v>19.3962</v>
      </c>
      <c r="BA2840" s="2">
        <v>0.77</v>
      </c>
      <c r="BB2840" s="2">
        <v>7.3</v>
      </c>
      <c r="BC2840" s="2">
        <v>10.5</v>
      </c>
      <c r="BD2840" s="2">
        <v>32.112699999999997</v>
      </c>
      <c r="BE2840" s="4"/>
      <c r="BF2840" s="4"/>
    </row>
    <row r="2841" spans="1:58" x14ac:dyDescent="0.2">
      <c r="A2841" s="29">
        <v>2840</v>
      </c>
      <c r="B2841" s="7" t="s">
        <v>54</v>
      </c>
      <c r="C2841" s="3">
        <v>40019</v>
      </c>
      <c r="D2841" s="4" t="s">
        <v>3</v>
      </c>
      <c r="E2841" s="4" t="s">
        <v>179</v>
      </c>
      <c r="F2841" s="5" t="s">
        <v>193</v>
      </c>
      <c r="G2841" s="6">
        <v>0.91666666666666663</v>
      </c>
      <c r="H2841" s="6">
        <v>7.6388888888888886E-3</v>
      </c>
      <c r="I2841" s="85">
        <f t="shared" si="44"/>
        <v>131.00000000000006</v>
      </c>
      <c r="J2841" s="86">
        <f>I2841*Segmentos!$D$7*(AH2841%)*IF(ISNUMBER(AI2841),AI2841%,0)</f>
        <v>1911552.0000000009</v>
      </c>
      <c r="K2841" s="86">
        <f>I2841*Segmentos!$D$7*(AL2841%)*IF(ISNUMBER(AM2841),AM2841%,0)</f>
        <v>2599092.4000000008</v>
      </c>
      <c r="L2841" s="4"/>
      <c r="M2841" s="2">
        <v>4.34</v>
      </c>
      <c r="N2841" s="2">
        <v>17.7</v>
      </c>
      <c r="O2841" s="2">
        <v>24.5</v>
      </c>
      <c r="P2841" s="2">
        <v>80.496600000000001</v>
      </c>
      <c r="Q2841" s="2">
        <v>2.19</v>
      </c>
      <c r="R2841" s="2">
        <v>14.4</v>
      </c>
      <c r="S2841" s="2">
        <v>15.3</v>
      </c>
      <c r="T2841" s="2">
        <v>6.7763999999999998</v>
      </c>
      <c r="U2841" s="2">
        <v>2.08</v>
      </c>
      <c r="V2841" s="2">
        <v>10.8</v>
      </c>
      <c r="W2841" s="2">
        <v>19.399999999999999</v>
      </c>
      <c r="X2841" s="2">
        <v>8.0968</v>
      </c>
      <c r="Y2841" s="2">
        <v>3.72</v>
      </c>
      <c r="Z2841" s="2">
        <v>20.100000000000001</v>
      </c>
      <c r="AA2841" s="2">
        <v>18.5</v>
      </c>
      <c r="AB2841" s="2">
        <v>20.376000000000001</v>
      </c>
      <c r="AC2841" s="2">
        <v>7.43</v>
      </c>
      <c r="AD2841" s="2">
        <v>21.8</v>
      </c>
      <c r="AE2841" s="2">
        <v>34.1</v>
      </c>
      <c r="AF2841" s="2">
        <v>45.247399999999999</v>
      </c>
      <c r="AG2841" s="2">
        <v>3.64</v>
      </c>
      <c r="AH2841" s="22">
        <v>16</v>
      </c>
      <c r="AI2841" s="22">
        <v>22.8</v>
      </c>
      <c r="AJ2841" s="22">
        <v>32</v>
      </c>
      <c r="AK2841" s="18">
        <v>4.97</v>
      </c>
      <c r="AL2841" s="18">
        <v>19.3</v>
      </c>
      <c r="AM2841" s="18">
        <v>25.7</v>
      </c>
      <c r="AN2841" s="2">
        <v>48.496699999999997</v>
      </c>
      <c r="AO2841" s="2">
        <v>2.5</v>
      </c>
      <c r="AP2841" s="2">
        <v>12.9</v>
      </c>
      <c r="AQ2841" s="2">
        <v>19.399999999999999</v>
      </c>
      <c r="AR2841" s="2">
        <v>5.0750000000000002</v>
      </c>
      <c r="AS2841" s="2">
        <v>2.58</v>
      </c>
      <c r="AT2841" s="2">
        <v>13.3</v>
      </c>
      <c r="AU2841" s="2">
        <v>19.399999999999999</v>
      </c>
      <c r="AV2841" s="2">
        <v>10.5486</v>
      </c>
      <c r="AW2841" s="2">
        <v>3.04</v>
      </c>
      <c r="AX2841" s="2">
        <v>16.8</v>
      </c>
      <c r="AY2841" s="2">
        <v>18.100000000000001</v>
      </c>
      <c r="AZ2841" s="2">
        <v>16.2316</v>
      </c>
      <c r="BA2841" s="2">
        <v>6.85</v>
      </c>
      <c r="BB2841" s="2">
        <v>22.3</v>
      </c>
      <c r="BC2841" s="2">
        <v>30.7</v>
      </c>
      <c r="BD2841" s="2">
        <v>48.641500000000001</v>
      </c>
      <c r="BE2841" s="4"/>
      <c r="BF2841" s="4"/>
    </row>
    <row r="2842" spans="1:58" x14ac:dyDescent="0.2">
      <c r="A2842" s="29">
        <v>2841</v>
      </c>
      <c r="B2842" s="7" t="s">
        <v>19</v>
      </c>
      <c r="C2842" s="3">
        <v>40019</v>
      </c>
      <c r="D2842" s="4" t="s">
        <v>17</v>
      </c>
      <c r="E2842" s="4" t="s">
        <v>166</v>
      </c>
      <c r="F2842" s="5" t="s">
        <v>193</v>
      </c>
      <c r="G2842" s="6">
        <v>0.91319444444444453</v>
      </c>
      <c r="H2842" s="6">
        <v>0.91527777777777775</v>
      </c>
      <c r="I2842" s="85">
        <f t="shared" si="44"/>
        <v>2.9999999999998295</v>
      </c>
      <c r="J2842" s="86">
        <f>I2842*Segmentos!$D$7*(AH2842%)*IF(ISNUMBER(AI2842),AI2842%,0)</f>
        <v>4517.9999999997435</v>
      </c>
      <c r="K2842" s="86">
        <f>I2842*Segmentos!$D$7*(AL2842%)*IF(ISNUMBER(AM2842),AM2842%,0)</f>
        <v>399.59999999997723</v>
      </c>
      <c r="L2842" s="4"/>
      <c r="M2842" s="2">
        <v>0.18</v>
      </c>
      <c r="N2842" s="2">
        <v>0.3</v>
      </c>
      <c r="O2842" s="2">
        <v>68.400000000000006</v>
      </c>
      <c r="P2842" s="2">
        <v>49.457299999999996</v>
      </c>
      <c r="Q2842" s="2">
        <v>0</v>
      </c>
      <c r="R2842" s="2">
        <v>0</v>
      </c>
      <c r="S2842" s="8" t="s">
        <v>577</v>
      </c>
      <c r="T2842" s="2">
        <v>0</v>
      </c>
      <c r="U2842" s="2">
        <v>0</v>
      </c>
      <c r="V2842" s="2">
        <v>0</v>
      </c>
      <c r="W2842" s="8" t="s">
        <v>577</v>
      </c>
      <c r="X2842" s="2">
        <v>0</v>
      </c>
      <c r="Y2842" s="2">
        <v>0</v>
      </c>
      <c r="Z2842" s="2">
        <v>0</v>
      </c>
      <c r="AA2842" s="8" t="s">
        <v>577</v>
      </c>
      <c r="AB2842" s="2">
        <v>0</v>
      </c>
      <c r="AC2842" s="2">
        <v>0.54</v>
      </c>
      <c r="AD2842" s="2">
        <v>0.8</v>
      </c>
      <c r="AE2842" s="2">
        <v>68.400000000000006</v>
      </c>
      <c r="AF2842" s="2">
        <v>49.457299999999996</v>
      </c>
      <c r="AG2842" s="2">
        <v>0.35</v>
      </c>
      <c r="AH2842" s="22">
        <v>0.5</v>
      </c>
      <c r="AI2842" s="22">
        <v>75.3</v>
      </c>
      <c r="AJ2842" s="22">
        <v>45.478200000000001</v>
      </c>
      <c r="AK2842" s="18">
        <v>0.03</v>
      </c>
      <c r="AL2842" s="18">
        <v>0.1</v>
      </c>
      <c r="AM2842" s="18">
        <v>33.299999999999997</v>
      </c>
      <c r="AN2842" s="2">
        <v>3.9792000000000001</v>
      </c>
      <c r="AO2842" s="2">
        <v>0.13</v>
      </c>
      <c r="AP2842" s="2">
        <v>0.4</v>
      </c>
      <c r="AQ2842" s="2">
        <v>33.299999999999997</v>
      </c>
      <c r="AR2842" s="2">
        <v>3.9792000000000001</v>
      </c>
      <c r="AS2842" s="2">
        <v>0.12</v>
      </c>
      <c r="AT2842" s="2">
        <v>0.4</v>
      </c>
      <c r="AU2842" s="2">
        <v>33.299999999999997</v>
      </c>
      <c r="AV2842" s="2">
        <v>7.4493999999999998</v>
      </c>
      <c r="AW2842" s="2">
        <v>0</v>
      </c>
      <c r="AX2842" s="2">
        <v>0</v>
      </c>
      <c r="AY2842" s="8" t="s">
        <v>577</v>
      </c>
      <c r="AZ2842" s="2">
        <v>0</v>
      </c>
      <c r="BA2842" s="2">
        <v>0.36</v>
      </c>
      <c r="BB2842" s="2">
        <v>0.4</v>
      </c>
      <c r="BC2842" s="2">
        <v>100</v>
      </c>
      <c r="BD2842" s="2">
        <v>38.028799999999997</v>
      </c>
      <c r="BE2842" s="4"/>
      <c r="BF2842" s="4"/>
    </row>
    <row r="2843" spans="1:58" x14ac:dyDescent="0.2">
      <c r="A2843" s="29">
        <v>2842</v>
      </c>
      <c r="B2843" s="7" t="s">
        <v>2</v>
      </c>
      <c r="C2843" s="3">
        <v>40019</v>
      </c>
      <c r="D2843" s="4" t="s">
        <v>0</v>
      </c>
      <c r="E2843" s="4" t="s">
        <v>164</v>
      </c>
      <c r="F2843" s="5" t="s">
        <v>193</v>
      </c>
      <c r="G2843" s="6">
        <v>0.87430555555555556</v>
      </c>
      <c r="H2843" s="6">
        <v>0.91388888888888886</v>
      </c>
      <c r="I2843" s="85">
        <f t="shared" si="44"/>
        <v>56.999999999999957</v>
      </c>
      <c r="J2843" s="86">
        <f>I2843*Segmentos!$D$7*(AH2843%)*IF(ISNUMBER(AI2843),AI2843%,0)</f>
        <v>862865.9999999993</v>
      </c>
      <c r="K2843" s="86">
        <f>I2843*Segmentos!$D$7*(AL2843%)*IF(ISNUMBER(AM2843),AM2843%,0)</f>
        <v>1035712.7999999991</v>
      </c>
      <c r="L2843" s="4"/>
      <c r="M2843" s="2">
        <v>4.18</v>
      </c>
      <c r="N2843" s="2">
        <v>13.9</v>
      </c>
      <c r="O2843" s="2">
        <v>30.1</v>
      </c>
      <c r="P2843" s="2">
        <v>94.741299999999995</v>
      </c>
      <c r="Q2843" s="2">
        <v>1.84</v>
      </c>
      <c r="R2843" s="2">
        <v>8.6</v>
      </c>
      <c r="S2843" s="2">
        <v>21.3</v>
      </c>
      <c r="T2843" s="2">
        <v>6.9476000000000004</v>
      </c>
      <c r="U2843" s="2">
        <v>3.11</v>
      </c>
      <c r="V2843" s="2">
        <v>10.6</v>
      </c>
      <c r="W2843" s="2">
        <v>29.3</v>
      </c>
      <c r="X2843" s="2">
        <v>14.7834</v>
      </c>
      <c r="Y2843" s="2">
        <v>2.04</v>
      </c>
      <c r="Z2843" s="2">
        <v>11.8</v>
      </c>
      <c r="AA2843" s="2">
        <v>17.3</v>
      </c>
      <c r="AB2843" s="2">
        <v>13.6564</v>
      </c>
      <c r="AC2843" s="2">
        <v>7.98</v>
      </c>
      <c r="AD2843" s="2">
        <v>20.6</v>
      </c>
      <c r="AE2843" s="2">
        <v>38.700000000000003</v>
      </c>
      <c r="AF2843" s="2">
        <v>59.353999999999999</v>
      </c>
      <c r="AG2843" s="2">
        <v>3.77</v>
      </c>
      <c r="AH2843" s="22">
        <v>14.5</v>
      </c>
      <c r="AI2843" s="22">
        <v>26.1</v>
      </c>
      <c r="AJ2843" s="22">
        <v>40.5261</v>
      </c>
      <c r="AK2843" s="18">
        <v>4.55</v>
      </c>
      <c r="AL2843" s="18">
        <v>13.4</v>
      </c>
      <c r="AM2843" s="18">
        <v>33.9</v>
      </c>
      <c r="AN2843" s="2">
        <v>54.215200000000003</v>
      </c>
      <c r="AO2843" s="2">
        <v>3.09</v>
      </c>
      <c r="AP2843" s="2">
        <v>12.1</v>
      </c>
      <c r="AQ2843" s="2">
        <v>25.6</v>
      </c>
      <c r="AR2843" s="2">
        <v>7.6589</v>
      </c>
      <c r="AS2843" s="2">
        <v>3.88</v>
      </c>
      <c r="AT2843" s="2">
        <v>10.1</v>
      </c>
      <c r="AU2843" s="2">
        <v>38.5</v>
      </c>
      <c r="AV2843" s="2">
        <v>19.348099999999999</v>
      </c>
      <c r="AW2843" s="2">
        <v>4.97</v>
      </c>
      <c r="AX2843" s="2">
        <v>14.4</v>
      </c>
      <c r="AY2843" s="2">
        <v>34.6</v>
      </c>
      <c r="AZ2843" s="2">
        <v>32.347799999999999</v>
      </c>
      <c r="BA2843" s="2">
        <v>4.08</v>
      </c>
      <c r="BB2843" s="2">
        <v>16.3</v>
      </c>
      <c r="BC2843" s="2">
        <v>25</v>
      </c>
      <c r="BD2843" s="2">
        <v>35.386499999999998</v>
      </c>
      <c r="BE2843" s="4"/>
      <c r="BF2843" s="4"/>
    </row>
    <row r="2844" spans="1:58" x14ac:dyDescent="0.2">
      <c r="A2844" s="29">
        <v>2843</v>
      </c>
      <c r="B2844" s="7" t="s">
        <v>16</v>
      </c>
      <c r="C2844" s="3">
        <v>40019</v>
      </c>
      <c r="D2844" s="4" t="s">
        <v>13</v>
      </c>
      <c r="E2844" s="4" t="s">
        <v>166</v>
      </c>
      <c r="F2844" s="5" t="s">
        <v>193</v>
      </c>
      <c r="G2844" s="6">
        <v>0.9145833333333333</v>
      </c>
      <c r="H2844" s="6">
        <v>0.91805555555555562</v>
      </c>
      <c r="I2844" s="85">
        <f t="shared" si="44"/>
        <v>5.0000000000001421</v>
      </c>
      <c r="J2844" s="86">
        <f>I2844*Segmentos!$D$7*(AH2844%)*IF(ISNUMBER(AI2844),AI2844%,0)</f>
        <v>126040.00000000358</v>
      </c>
      <c r="K2844" s="86">
        <f>I2844*Segmentos!$D$7*(AL2844%)*IF(ISNUMBER(AM2844),AM2844%,0)</f>
        <v>165636.00000000471</v>
      </c>
      <c r="L2844" s="4"/>
      <c r="M2844" s="2">
        <v>7.33</v>
      </c>
      <c r="N2844" s="2">
        <v>10</v>
      </c>
      <c r="O2844" s="2">
        <v>73.5</v>
      </c>
      <c r="P2844" s="2">
        <v>88.670900000000003</v>
      </c>
      <c r="Q2844" s="2">
        <v>3.77</v>
      </c>
      <c r="R2844" s="2">
        <v>5.7</v>
      </c>
      <c r="S2844" s="2">
        <v>66.2</v>
      </c>
      <c r="T2844" s="2">
        <v>7.6105999999999998</v>
      </c>
      <c r="U2844" s="2">
        <v>6.19</v>
      </c>
      <c r="V2844" s="2">
        <v>7.7</v>
      </c>
      <c r="W2844" s="2">
        <v>79.900000000000006</v>
      </c>
      <c r="X2844" s="2">
        <v>15.6975</v>
      </c>
      <c r="Y2844" s="2">
        <v>5.93</v>
      </c>
      <c r="Z2844" s="2">
        <v>8.9</v>
      </c>
      <c r="AA2844" s="2">
        <v>67</v>
      </c>
      <c r="AB2844" s="2">
        <v>21.1784</v>
      </c>
      <c r="AC2844" s="2">
        <v>11.12</v>
      </c>
      <c r="AD2844" s="2">
        <v>14.6</v>
      </c>
      <c r="AE2844" s="2">
        <v>76.3</v>
      </c>
      <c r="AF2844" s="2">
        <v>44.1843</v>
      </c>
      <c r="AG2844" s="2">
        <v>6.31</v>
      </c>
      <c r="AH2844" s="22">
        <v>9.1999999999999993</v>
      </c>
      <c r="AI2844" s="22">
        <v>68.5</v>
      </c>
      <c r="AJ2844" s="22">
        <v>36.218400000000003</v>
      </c>
      <c r="AK2844" s="18">
        <v>8.25</v>
      </c>
      <c r="AL2844" s="18">
        <v>10.7</v>
      </c>
      <c r="AM2844" s="18">
        <v>77.400000000000006</v>
      </c>
      <c r="AN2844" s="2">
        <v>52.452399999999997</v>
      </c>
      <c r="AO2844" s="2">
        <v>5.23</v>
      </c>
      <c r="AP2844" s="2">
        <v>8.4</v>
      </c>
      <c r="AQ2844" s="2">
        <v>62.1</v>
      </c>
      <c r="AR2844" s="2">
        <v>6.9131999999999998</v>
      </c>
      <c r="AS2844" s="2">
        <v>5.79</v>
      </c>
      <c r="AT2844" s="2">
        <v>8</v>
      </c>
      <c r="AU2844" s="2">
        <v>72.2</v>
      </c>
      <c r="AV2844" s="2">
        <v>15.430999999999999</v>
      </c>
      <c r="AW2844" s="2">
        <v>7.92</v>
      </c>
      <c r="AX2844" s="2">
        <v>11</v>
      </c>
      <c r="AY2844" s="2">
        <v>71.8</v>
      </c>
      <c r="AZ2844" s="2">
        <v>27.5486</v>
      </c>
      <c r="BA2844" s="2">
        <v>8.3699999999999992</v>
      </c>
      <c r="BB2844" s="2">
        <v>10.7</v>
      </c>
      <c r="BC2844" s="2">
        <v>77.900000000000006</v>
      </c>
      <c r="BD2844" s="2">
        <v>38.778100000000002</v>
      </c>
      <c r="BE2844" s="4"/>
      <c r="BF2844" s="4"/>
    </row>
    <row r="2845" spans="1:58" x14ac:dyDescent="0.2">
      <c r="A2845" s="29">
        <v>2844</v>
      </c>
      <c r="B2845" s="7" t="s">
        <v>72</v>
      </c>
      <c r="C2845" s="3">
        <v>40019</v>
      </c>
      <c r="D2845" s="4" t="s">
        <v>21</v>
      </c>
      <c r="E2845" s="4" t="s">
        <v>175</v>
      </c>
      <c r="F2845" s="5" t="s">
        <v>193</v>
      </c>
      <c r="G2845" s="6">
        <v>0.89583333333333337</v>
      </c>
      <c r="H2845" s="6">
        <v>0.9159722222222223</v>
      </c>
      <c r="I2845" s="85">
        <f t="shared" si="44"/>
        <v>29.000000000000057</v>
      </c>
      <c r="J2845" s="86">
        <f>I2845*Segmentos!$D$7*(AH2845%)*IF(ISNUMBER(AI2845),AI2845%,0)</f>
        <v>28884.000000000058</v>
      </c>
      <c r="K2845" s="86">
        <f>I2845*Segmentos!$D$7*(AL2845%)*IF(ISNUMBER(AM2845),AM2845%,0)</f>
        <v>28362.000000000055</v>
      </c>
      <c r="L2845" s="4"/>
      <c r="M2845" s="2">
        <v>0.25</v>
      </c>
      <c r="N2845" s="2">
        <v>1.3</v>
      </c>
      <c r="O2845" s="2">
        <v>19.5</v>
      </c>
      <c r="P2845" s="2">
        <v>66.566400000000002</v>
      </c>
      <c r="Q2845" s="2">
        <v>0</v>
      </c>
      <c r="R2845" s="2">
        <v>0</v>
      </c>
      <c r="S2845" s="8" t="s">
        <v>577</v>
      </c>
      <c r="T2845" s="2">
        <v>0</v>
      </c>
      <c r="U2845" s="2">
        <v>0.9</v>
      </c>
      <c r="V2845" s="2">
        <v>2.4</v>
      </c>
      <c r="W2845" s="2">
        <v>37.299999999999997</v>
      </c>
      <c r="X2845" s="2">
        <v>50.974200000000003</v>
      </c>
      <c r="Y2845" s="2">
        <v>0.15</v>
      </c>
      <c r="Z2845" s="2">
        <v>1.7</v>
      </c>
      <c r="AA2845" s="2">
        <v>8.8000000000000007</v>
      </c>
      <c r="AB2845" s="2">
        <v>11.9352</v>
      </c>
      <c r="AC2845" s="2">
        <v>0.04</v>
      </c>
      <c r="AD2845" s="2">
        <v>0.8</v>
      </c>
      <c r="AE2845" s="2">
        <v>5.2</v>
      </c>
      <c r="AF2845" s="2">
        <v>3.657</v>
      </c>
      <c r="AG2845" s="2">
        <v>0.24</v>
      </c>
      <c r="AH2845" s="22">
        <v>1</v>
      </c>
      <c r="AI2845" s="22">
        <v>24.9</v>
      </c>
      <c r="AJ2845" s="22">
        <v>31.2136</v>
      </c>
      <c r="AK2845" s="18">
        <v>0.25</v>
      </c>
      <c r="AL2845" s="18">
        <v>1.5</v>
      </c>
      <c r="AM2845" s="18">
        <v>16.3</v>
      </c>
      <c r="AN2845" s="2">
        <v>35.352800000000002</v>
      </c>
      <c r="AO2845" s="2">
        <v>0.12</v>
      </c>
      <c r="AP2845" s="2">
        <v>0.6</v>
      </c>
      <c r="AQ2845" s="2">
        <v>18.100000000000001</v>
      </c>
      <c r="AR2845" s="2">
        <v>3.4054000000000002</v>
      </c>
      <c r="AS2845" s="2">
        <v>0.44</v>
      </c>
      <c r="AT2845" s="2">
        <v>0.9</v>
      </c>
      <c r="AU2845" s="2">
        <v>47.8</v>
      </c>
      <c r="AV2845" s="2">
        <v>26.060600000000001</v>
      </c>
      <c r="AW2845" s="2">
        <v>0.05</v>
      </c>
      <c r="AX2845" s="2">
        <v>1</v>
      </c>
      <c r="AY2845" s="2">
        <v>5</v>
      </c>
      <c r="AZ2845" s="2">
        <v>3.9034</v>
      </c>
      <c r="BA2845" s="2">
        <v>0.32</v>
      </c>
      <c r="BB2845" s="2">
        <v>1.8</v>
      </c>
      <c r="BC2845" s="2">
        <v>17.5</v>
      </c>
      <c r="BD2845" s="2">
        <v>33.197099999999999</v>
      </c>
      <c r="BE2845" s="4"/>
      <c r="BF2845" s="4"/>
    </row>
    <row r="2846" spans="1:58" x14ac:dyDescent="0.2">
      <c r="A2846" s="29">
        <v>2845</v>
      </c>
      <c r="B2846" s="7" t="s">
        <v>154</v>
      </c>
      <c r="C2846" s="3">
        <v>40020</v>
      </c>
      <c r="D2846" s="4" t="s">
        <v>0</v>
      </c>
      <c r="E2846" s="4" t="s">
        <v>174</v>
      </c>
      <c r="F2846" s="5" t="s">
        <v>194</v>
      </c>
      <c r="G2846" s="6">
        <v>0.9159722222222223</v>
      </c>
      <c r="H2846" s="6">
        <v>1.6666666666666666E-2</v>
      </c>
      <c r="I2846" s="85">
        <f t="shared" si="44"/>
        <v>144.99999999999989</v>
      </c>
      <c r="J2846" s="86">
        <f>I2846*Segmentos!$D$7*(AH2846%)*IF(ISNUMBER(AI2846),AI2846%,0)</f>
        <v>4259519.9999999972</v>
      </c>
      <c r="K2846" s="86">
        <f>I2846*Segmentos!$D$7*(AL2846%)*IF(ISNUMBER(AM2846),AM2846%,0)</f>
        <v>7092935.9999999944</v>
      </c>
      <c r="L2846" s="4"/>
      <c r="M2846" s="2">
        <v>9.91</v>
      </c>
      <c r="N2846" s="2">
        <v>29.4</v>
      </c>
      <c r="O2846" s="2">
        <v>33.700000000000003</v>
      </c>
      <c r="P2846" s="2">
        <v>84.281099999999995</v>
      </c>
      <c r="Q2846" s="2">
        <v>7.29</v>
      </c>
      <c r="R2846" s="2">
        <v>27</v>
      </c>
      <c r="S2846" s="2">
        <v>27</v>
      </c>
      <c r="T2846" s="2">
        <v>10.3428</v>
      </c>
      <c r="U2846" s="2">
        <v>11</v>
      </c>
      <c r="V2846" s="2">
        <v>31</v>
      </c>
      <c r="W2846" s="2">
        <v>35.5</v>
      </c>
      <c r="X2846" s="2">
        <v>19.6114</v>
      </c>
      <c r="Y2846" s="2">
        <v>9.32</v>
      </c>
      <c r="Z2846" s="2">
        <v>33.1</v>
      </c>
      <c r="AA2846" s="2">
        <v>28.2</v>
      </c>
      <c r="AB2846" s="2">
        <v>23.388500000000001</v>
      </c>
      <c r="AC2846" s="2">
        <v>11.09</v>
      </c>
      <c r="AD2846" s="2">
        <v>26.4</v>
      </c>
      <c r="AE2846" s="2">
        <v>42</v>
      </c>
      <c r="AF2846" s="2">
        <v>30.938300000000002</v>
      </c>
      <c r="AG2846" s="2">
        <v>7.36</v>
      </c>
      <c r="AH2846" s="22">
        <v>27</v>
      </c>
      <c r="AI2846" s="22">
        <v>27.2</v>
      </c>
      <c r="AJ2846" s="22">
        <v>29.680299999999999</v>
      </c>
      <c r="AK2846" s="18">
        <v>12.22</v>
      </c>
      <c r="AL2846" s="18">
        <v>31.6</v>
      </c>
      <c r="AM2846" s="18">
        <v>38.700000000000003</v>
      </c>
      <c r="AN2846" s="2">
        <v>54.600700000000003</v>
      </c>
      <c r="AO2846" s="2">
        <v>5.44</v>
      </c>
      <c r="AP2846" s="2">
        <v>18.8</v>
      </c>
      <c r="AQ2846" s="2">
        <v>28.9</v>
      </c>
      <c r="AR2846" s="2">
        <v>5.0530999999999997</v>
      </c>
      <c r="AS2846" s="2">
        <v>10.79</v>
      </c>
      <c r="AT2846" s="2">
        <v>29.3</v>
      </c>
      <c r="AU2846" s="2">
        <v>36.799999999999997</v>
      </c>
      <c r="AV2846" s="2">
        <v>20.205100000000002</v>
      </c>
      <c r="AW2846" s="2">
        <v>10.25</v>
      </c>
      <c r="AX2846" s="2">
        <v>31.1</v>
      </c>
      <c r="AY2846" s="2">
        <v>33</v>
      </c>
      <c r="AZ2846" s="2">
        <v>25.055399999999999</v>
      </c>
      <c r="BA2846" s="2">
        <v>10.43</v>
      </c>
      <c r="BB2846" s="2">
        <v>31.4</v>
      </c>
      <c r="BC2846" s="2">
        <v>33.299999999999997</v>
      </c>
      <c r="BD2846" s="2">
        <v>33.967500000000001</v>
      </c>
      <c r="BE2846" s="4"/>
      <c r="BF2846" s="4"/>
    </row>
    <row r="2847" spans="1:58" x14ac:dyDescent="0.2">
      <c r="A2847" s="29">
        <v>2846</v>
      </c>
      <c r="B2847" s="7" t="s">
        <v>77</v>
      </c>
      <c r="C2847" s="3">
        <v>40020</v>
      </c>
      <c r="D2847" s="4" t="s">
        <v>13</v>
      </c>
      <c r="E2847" s="4" t="s">
        <v>164</v>
      </c>
      <c r="F2847" s="5" t="s">
        <v>194</v>
      </c>
      <c r="G2847" s="6">
        <v>0.875</v>
      </c>
      <c r="H2847" s="6">
        <v>0.91249999999999998</v>
      </c>
      <c r="I2847" s="85">
        <f t="shared" si="44"/>
        <v>53.999999999999972</v>
      </c>
      <c r="J2847" s="86">
        <f>I2847*Segmentos!$D$7*(AH2847%)*IF(ISNUMBER(AI2847),AI2847%,0)</f>
        <v>939427.1999999996</v>
      </c>
      <c r="K2847" s="86">
        <f>I2847*Segmentos!$D$7*(AL2847%)*IF(ISNUMBER(AM2847),AM2847%,0)</f>
        <v>1069005.5999999994</v>
      </c>
      <c r="L2847" s="4"/>
      <c r="M2847" s="2">
        <v>4.67</v>
      </c>
      <c r="N2847" s="2">
        <v>15.3</v>
      </c>
      <c r="O2847" s="2">
        <v>30.5</v>
      </c>
      <c r="P2847" s="2">
        <v>89.085400000000007</v>
      </c>
      <c r="Q2847" s="2">
        <v>2.86</v>
      </c>
      <c r="R2847" s="2">
        <v>8.5</v>
      </c>
      <c r="S2847" s="2">
        <v>33.799999999999997</v>
      </c>
      <c r="T2847" s="2">
        <v>9.1061999999999994</v>
      </c>
      <c r="U2847" s="2">
        <v>4.2</v>
      </c>
      <c r="V2847" s="2">
        <v>13.9</v>
      </c>
      <c r="W2847" s="2">
        <v>30.2</v>
      </c>
      <c r="X2847" s="2">
        <v>16.7789</v>
      </c>
      <c r="Y2847" s="2">
        <v>5.19</v>
      </c>
      <c r="Z2847" s="2">
        <v>18</v>
      </c>
      <c r="AA2847" s="2">
        <v>28.7</v>
      </c>
      <c r="AB2847" s="2">
        <v>29.2105</v>
      </c>
      <c r="AC2847" s="2">
        <v>5.43</v>
      </c>
      <c r="AD2847" s="2">
        <v>17.2</v>
      </c>
      <c r="AE2847" s="2">
        <v>31.5</v>
      </c>
      <c r="AF2847" s="2">
        <v>33.989699999999999</v>
      </c>
      <c r="AG2847" s="2">
        <v>4.3600000000000003</v>
      </c>
      <c r="AH2847" s="22">
        <v>16.600000000000001</v>
      </c>
      <c r="AI2847" s="22">
        <v>26.2</v>
      </c>
      <c r="AJ2847" s="22">
        <v>39.436599999999999</v>
      </c>
      <c r="AK2847" s="18">
        <v>4.95</v>
      </c>
      <c r="AL2847" s="18">
        <v>14.1</v>
      </c>
      <c r="AM2847" s="18">
        <v>35.1</v>
      </c>
      <c r="AN2847" s="2">
        <v>49.648800000000001</v>
      </c>
      <c r="AO2847" s="2">
        <v>3.78</v>
      </c>
      <c r="AP2847" s="2">
        <v>9.1999999999999993</v>
      </c>
      <c r="AQ2847" s="2">
        <v>41.2</v>
      </c>
      <c r="AR2847" s="2">
        <v>7.8703000000000003</v>
      </c>
      <c r="AS2847" s="2">
        <v>5.4</v>
      </c>
      <c r="AT2847" s="2">
        <v>17</v>
      </c>
      <c r="AU2847" s="2">
        <v>31.8</v>
      </c>
      <c r="AV2847" s="2">
        <v>22.679300000000001</v>
      </c>
      <c r="AW2847" s="2">
        <v>4.97</v>
      </c>
      <c r="AX2847" s="2">
        <v>16.8</v>
      </c>
      <c r="AY2847" s="2">
        <v>29.5</v>
      </c>
      <c r="AZ2847" s="2">
        <v>27.2377</v>
      </c>
      <c r="BA2847" s="2">
        <v>4.29</v>
      </c>
      <c r="BB2847" s="2">
        <v>15</v>
      </c>
      <c r="BC2847" s="2">
        <v>28.6</v>
      </c>
      <c r="BD2847" s="2">
        <v>31.298100000000002</v>
      </c>
      <c r="BE2847" s="4"/>
      <c r="BF2847" s="4"/>
    </row>
    <row r="2848" spans="1:58" x14ac:dyDescent="0.2">
      <c r="A2848" s="29">
        <v>2847</v>
      </c>
      <c r="B2848" s="7" t="s">
        <v>107</v>
      </c>
      <c r="C2848" s="3">
        <v>40020</v>
      </c>
      <c r="D2848" s="4" t="s">
        <v>13</v>
      </c>
      <c r="E2848" s="4" t="s">
        <v>176</v>
      </c>
      <c r="F2848" s="5" t="s">
        <v>194</v>
      </c>
      <c r="G2848" s="6">
        <v>0.91736111111111107</v>
      </c>
      <c r="H2848" s="6">
        <v>0.99861111111111101</v>
      </c>
      <c r="I2848" s="85">
        <f t="shared" si="44"/>
        <v>116.9999999999999</v>
      </c>
      <c r="J2848" s="86">
        <f>I2848*Segmentos!$D$7*(AH2848%)*IF(ISNUMBER(AI2848),AI2848%,0)</f>
        <v>3536254.7999999975</v>
      </c>
      <c r="K2848" s="86">
        <f>I2848*Segmentos!$D$7*(AL2848%)*IF(ISNUMBER(AM2848),AM2848%,0)</f>
        <v>4360543.1999999965</v>
      </c>
      <c r="L2848" s="4"/>
      <c r="M2848" s="2">
        <v>8.4700000000000006</v>
      </c>
      <c r="N2848" s="2">
        <v>28.8</v>
      </c>
      <c r="O2848" s="2">
        <v>29.4</v>
      </c>
      <c r="P2848" s="2">
        <v>88.012500000000003</v>
      </c>
      <c r="Q2848" s="2">
        <v>4.0599999999999996</v>
      </c>
      <c r="R2848" s="2">
        <v>21.2</v>
      </c>
      <c r="S2848" s="2">
        <v>19.2</v>
      </c>
      <c r="T2848" s="2">
        <v>7.0407999999999999</v>
      </c>
      <c r="U2848" s="2">
        <v>7.15</v>
      </c>
      <c r="V2848" s="2">
        <v>30</v>
      </c>
      <c r="W2848" s="2">
        <v>23.9</v>
      </c>
      <c r="X2848" s="2">
        <v>15.5847</v>
      </c>
      <c r="Y2848" s="2">
        <v>10.53</v>
      </c>
      <c r="Z2848" s="2">
        <v>34.6</v>
      </c>
      <c r="AA2848" s="2">
        <v>30.5</v>
      </c>
      <c r="AB2848" s="2">
        <v>32.291400000000003</v>
      </c>
      <c r="AC2848" s="2">
        <v>9.6999999999999993</v>
      </c>
      <c r="AD2848" s="2">
        <v>26.7</v>
      </c>
      <c r="AE2848" s="2">
        <v>36.4</v>
      </c>
      <c r="AF2848" s="2">
        <v>33.095599999999997</v>
      </c>
      <c r="AG2848" s="2">
        <v>7.55</v>
      </c>
      <c r="AH2848" s="22">
        <v>28.3</v>
      </c>
      <c r="AI2848" s="22">
        <v>26.7</v>
      </c>
      <c r="AJ2848" s="22">
        <v>37.222299999999997</v>
      </c>
      <c r="AK2848" s="18">
        <v>9.3000000000000007</v>
      </c>
      <c r="AL2848" s="18">
        <v>29.3</v>
      </c>
      <c r="AM2848" s="18">
        <v>31.8</v>
      </c>
      <c r="AN2848" s="2">
        <v>50.790199999999999</v>
      </c>
      <c r="AO2848" s="2">
        <v>4.93</v>
      </c>
      <c r="AP2848" s="2">
        <v>20</v>
      </c>
      <c r="AQ2848" s="2">
        <v>24.6</v>
      </c>
      <c r="AR2848" s="2">
        <v>5.5921000000000003</v>
      </c>
      <c r="AS2848" s="2">
        <v>8.89</v>
      </c>
      <c r="AT2848" s="2">
        <v>28.8</v>
      </c>
      <c r="AU2848" s="2">
        <v>30.9</v>
      </c>
      <c r="AV2848" s="2">
        <v>20.3492</v>
      </c>
      <c r="AW2848" s="2">
        <v>8.5399999999999991</v>
      </c>
      <c r="AX2848" s="2">
        <v>31.5</v>
      </c>
      <c r="AY2848" s="2">
        <v>27.1</v>
      </c>
      <c r="AZ2848" s="2">
        <v>25.497199999999999</v>
      </c>
      <c r="BA2848" s="2">
        <v>9.19</v>
      </c>
      <c r="BB2848" s="2">
        <v>29.3</v>
      </c>
      <c r="BC2848" s="2">
        <v>31.4</v>
      </c>
      <c r="BD2848" s="2">
        <v>36.573999999999998</v>
      </c>
      <c r="BE2848" s="4"/>
      <c r="BF2848" s="4"/>
    </row>
    <row r="2849" spans="1:58" x14ac:dyDescent="0.2">
      <c r="A2849" s="29">
        <v>2848</v>
      </c>
      <c r="B2849" s="7" t="s">
        <v>99</v>
      </c>
      <c r="C2849" s="3">
        <v>40020</v>
      </c>
      <c r="D2849" s="4" t="s">
        <v>0</v>
      </c>
      <c r="E2849" s="4" t="s">
        <v>182</v>
      </c>
      <c r="F2849" s="5" t="s">
        <v>194</v>
      </c>
      <c r="G2849" s="6">
        <v>0.77013888888888893</v>
      </c>
      <c r="H2849" s="6">
        <v>0.875</v>
      </c>
      <c r="I2849" s="85">
        <f t="shared" si="44"/>
        <v>150.99999999999994</v>
      </c>
      <c r="J2849" s="86">
        <f>I2849*Segmentos!$D$7*(AH2849%)*IF(ISNUMBER(AI2849),AI2849%,0)</f>
        <v>1786813.1999999995</v>
      </c>
      <c r="K2849" s="86">
        <f>I2849*Segmentos!$D$7*(AL2849%)*IF(ISNUMBER(AM2849),AM2849%,0)</f>
        <v>1893902.3999999994</v>
      </c>
      <c r="L2849" s="4"/>
      <c r="M2849" s="2">
        <v>3.05</v>
      </c>
      <c r="N2849" s="2">
        <v>16.3</v>
      </c>
      <c r="O2849" s="2">
        <v>18.7</v>
      </c>
      <c r="P2849" s="2">
        <v>77.622900000000001</v>
      </c>
      <c r="Q2849" s="2">
        <v>2.34</v>
      </c>
      <c r="R2849" s="2">
        <v>10.4</v>
      </c>
      <c r="S2849" s="2">
        <v>22.5</v>
      </c>
      <c r="T2849" s="2">
        <v>9.968</v>
      </c>
      <c r="U2849" s="2">
        <v>2.02</v>
      </c>
      <c r="V2849" s="2">
        <v>15.5</v>
      </c>
      <c r="W2849" s="2">
        <v>13</v>
      </c>
      <c r="X2849" s="2">
        <v>10.7867</v>
      </c>
      <c r="Y2849" s="2">
        <v>2.61</v>
      </c>
      <c r="Z2849" s="2">
        <v>15.4</v>
      </c>
      <c r="AA2849" s="2">
        <v>17</v>
      </c>
      <c r="AB2849" s="2">
        <v>19.651499999999999</v>
      </c>
      <c r="AC2849" s="2">
        <v>4.45</v>
      </c>
      <c r="AD2849" s="2">
        <v>20.7</v>
      </c>
      <c r="AE2849" s="2">
        <v>21.5</v>
      </c>
      <c r="AF2849" s="2">
        <v>37.216799999999999</v>
      </c>
      <c r="AG2849" s="2">
        <v>2.95</v>
      </c>
      <c r="AH2849" s="22">
        <v>17.100000000000001</v>
      </c>
      <c r="AI2849" s="22">
        <v>17.3</v>
      </c>
      <c r="AJ2849" s="22">
        <v>35.6295</v>
      </c>
      <c r="AK2849" s="18">
        <v>3.14</v>
      </c>
      <c r="AL2849" s="18">
        <v>15.6</v>
      </c>
      <c r="AM2849" s="18">
        <v>20.100000000000001</v>
      </c>
      <c r="AN2849" s="2">
        <v>41.993400000000001</v>
      </c>
      <c r="AO2849" s="2">
        <v>1.02</v>
      </c>
      <c r="AP2849" s="2">
        <v>8.9</v>
      </c>
      <c r="AQ2849" s="2">
        <v>11.4</v>
      </c>
      <c r="AR2849" s="2">
        <v>2.8361999999999998</v>
      </c>
      <c r="AS2849" s="2">
        <v>1.18</v>
      </c>
      <c r="AT2849" s="2">
        <v>10.199999999999999</v>
      </c>
      <c r="AU2849" s="2">
        <v>11.6</v>
      </c>
      <c r="AV2849" s="2">
        <v>6.6024000000000003</v>
      </c>
      <c r="AW2849" s="2">
        <v>3.64</v>
      </c>
      <c r="AX2849" s="2">
        <v>15.4</v>
      </c>
      <c r="AY2849" s="2">
        <v>23.6</v>
      </c>
      <c r="AZ2849" s="2">
        <v>26.645</v>
      </c>
      <c r="BA2849" s="2">
        <v>4.26</v>
      </c>
      <c r="BB2849" s="2">
        <v>22.7</v>
      </c>
      <c r="BC2849" s="2">
        <v>18.8</v>
      </c>
      <c r="BD2849" s="2">
        <v>41.539299999999997</v>
      </c>
      <c r="BE2849" s="4"/>
      <c r="BF2849" s="4"/>
    </row>
    <row r="2850" spans="1:58" x14ac:dyDescent="0.2">
      <c r="A2850" s="29">
        <v>2849</v>
      </c>
      <c r="B2850" s="7" t="s">
        <v>5</v>
      </c>
      <c r="C2850" s="3">
        <v>40020</v>
      </c>
      <c r="D2850" s="4" t="s">
        <v>3</v>
      </c>
      <c r="E2850" s="4" t="s">
        <v>164</v>
      </c>
      <c r="F2850" s="5" t="s">
        <v>194</v>
      </c>
      <c r="G2850" s="6">
        <v>0.87430555555555556</v>
      </c>
      <c r="H2850" s="6">
        <v>0.91736111111111107</v>
      </c>
      <c r="I2850" s="85">
        <f t="shared" si="44"/>
        <v>61.999999999999943</v>
      </c>
      <c r="J2850" s="86">
        <f>I2850*Segmentos!$D$7*(AH2850%)*IF(ISNUMBER(AI2850),AI2850%,0)</f>
        <v>1559374.3999999985</v>
      </c>
      <c r="K2850" s="86">
        <f>I2850*Segmentos!$D$7*(AL2850%)*IF(ISNUMBER(AM2850),AM2850%,0)</f>
        <v>1410028.7999999989</v>
      </c>
      <c r="L2850" s="4"/>
      <c r="M2850" s="2">
        <v>5.97</v>
      </c>
      <c r="N2850" s="2">
        <v>19.7</v>
      </c>
      <c r="O2850" s="2">
        <v>30.3</v>
      </c>
      <c r="P2850" s="2">
        <v>80.806299999999993</v>
      </c>
      <c r="Q2850" s="2">
        <v>3.49</v>
      </c>
      <c r="R2850" s="2">
        <v>13.1</v>
      </c>
      <c r="S2850" s="2">
        <v>26.7</v>
      </c>
      <c r="T2850" s="2">
        <v>7.8869999999999996</v>
      </c>
      <c r="U2850" s="2">
        <v>3.06</v>
      </c>
      <c r="V2850" s="2">
        <v>14.7</v>
      </c>
      <c r="W2850" s="2">
        <v>20.8</v>
      </c>
      <c r="X2850" s="2">
        <v>8.6742000000000008</v>
      </c>
      <c r="Y2850" s="2">
        <v>7.17</v>
      </c>
      <c r="Z2850" s="2">
        <v>25.6</v>
      </c>
      <c r="AA2850" s="2">
        <v>28.1</v>
      </c>
      <c r="AB2850" s="2">
        <v>28.6463</v>
      </c>
      <c r="AC2850" s="2">
        <v>8.02</v>
      </c>
      <c r="AD2850" s="2">
        <v>20.9</v>
      </c>
      <c r="AE2850" s="2">
        <v>38.299999999999997</v>
      </c>
      <c r="AF2850" s="2">
        <v>35.5989</v>
      </c>
      <c r="AG2850" s="2">
        <v>6.28</v>
      </c>
      <c r="AH2850" s="22">
        <v>21.1</v>
      </c>
      <c r="AI2850" s="22">
        <v>29.8</v>
      </c>
      <c r="AJ2850" s="22">
        <v>40.323500000000003</v>
      </c>
      <c r="AK2850" s="18">
        <v>5.69</v>
      </c>
      <c r="AL2850" s="18">
        <v>18.399999999999999</v>
      </c>
      <c r="AM2850" s="18">
        <v>30.9</v>
      </c>
      <c r="AN2850" s="2">
        <v>40.482799999999997</v>
      </c>
      <c r="AO2850" s="2">
        <v>3.8</v>
      </c>
      <c r="AP2850" s="2">
        <v>11.5</v>
      </c>
      <c r="AQ2850" s="2">
        <v>33</v>
      </c>
      <c r="AR2850" s="2">
        <v>5.6195000000000004</v>
      </c>
      <c r="AS2850" s="2">
        <v>5.38</v>
      </c>
      <c r="AT2850" s="2">
        <v>18.899999999999999</v>
      </c>
      <c r="AU2850" s="2">
        <v>28.4</v>
      </c>
      <c r="AV2850" s="2">
        <v>16.026499999999999</v>
      </c>
      <c r="AW2850" s="2">
        <v>5.16</v>
      </c>
      <c r="AX2850" s="2">
        <v>19.7</v>
      </c>
      <c r="AY2850" s="2">
        <v>26.1</v>
      </c>
      <c r="AZ2850" s="2">
        <v>20.064800000000002</v>
      </c>
      <c r="BA2850" s="2">
        <v>7.55</v>
      </c>
      <c r="BB2850" s="2">
        <v>22.4</v>
      </c>
      <c r="BC2850" s="2">
        <v>33.700000000000003</v>
      </c>
      <c r="BD2850" s="2">
        <v>39.095500000000001</v>
      </c>
      <c r="BE2850" s="4"/>
      <c r="BF2850" s="4"/>
    </row>
    <row r="2851" spans="1:58" x14ac:dyDescent="0.2">
      <c r="A2851" s="29">
        <v>2850</v>
      </c>
      <c r="B2851" s="7" t="s">
        <v>101</v>
      </c>
      <c r="C2851" s="3">
        <v>40020</v>
      </c>
      <c r="D2851" s="4" t="s">
        <v>28</v>
      </c>
      <c r="E2851" s="4" t="s">
        <v>168</v>
      </c>
      <c r="F2851" s="5" t="s">
        <v>194</v>
      </c>
      <c r="G2851" s="6">
        <v>0.91736111111111107</v>
      </c>
      <c r="H2851" s="6">
        <v>2.1527777777777781E-2</v>
      </c>
      <c r="I2851" s="85">
        <f t="shared" si="44"/>
        <v>150.00000000000006</v>
      </c>
      <c r="J2851" s="86">
        <f>I2851*Segmentos!$D$7*(AH2851%)*IF(ISNUMBER(AI2851),AI2851%,0)</f>
        <v>1734300.0000000007</v>
      </c>
      <c r="K2851" s="86">
        <f>I2851*Segmentos!$D$7*(AL2851%)*IF(ISNUMBER(AM2851),AM2851%,0)</f>
        <v>2272500.0000000009</v>
      </c>
      <c r="L2851" s="4" t="s">
        <v>540</v>
      </c>
      <c r="M2851" s="2">
        <v>3.36</v>
      </c>
      <c r="N2851" s="2">
        <v>12.4</v>
      </c>
      <c r="O2851" s="2">
        <v>27.1</v>
      </c>
      <c r="P2851" s="2">
        <v>81.325800000000001</v>
      </c>
      <c r="Q2851" s="2">
        <v>2.2000000000000002</v>
      </c>
      <c r="R2851" s="2">
        <v>8.5</v>
      </c>
      <c r="S2851" s="2">
        <v>25.8</v>
      </c>
      <c r="T2851" s="2">
        <v>8.8800000000000008</v>
      </c>
      <c r="U2851" s="2">
        <v>4.2699999999999996</v>
      </c>
      <c r="V2851" s="2">
        <v>12.2</v>
      </c>
      <c r="W2851" s="2">
        <v>34.9</v>
      </c>
      <c r="X2851" s="2">
        <v>21.6325</v>
      </c>
      <c r="Y2851" s="2">
        <v>4.03</v>
      </c>
      <c r="Z2851" s="2">
        <v>17.600000000000001</v>
      </c>
      <c r="AA2851" s="2">
        <v>22.8</v>
      </c>
      <c r="AB2851" s="2">
        <v>28.733000000000001</v>
      </c>
      <c r="AC2851" s="2">
        <v>2.78</v>
      </c>
      <c r="AD2851" s="2">
        <v>9.8000000000000007</v>
      </c>
      <c r="AE2851" s="2">
        <v>28.5</v>
      </c>
      <c r="AF2851" s="2">
        <v>22.080300000000001</v>
      </c>
      <c r="AG2851" s="2">
        <v>2.88</v>
      </c>
      <c r="AH2851" s="22">
        <v>12.3</v>
      </c>
      <c r="AI2851" s="22">
        <v>23.5</v>
      </c>
      <c r="AJ2851" s="22">
        <v>33.066600000000001</v>
      </c>
      <c r="AK2851" s="18">
        <v>3.8</v>
      </c>
      <c r="AL2851" s="18">
        <v>12.5</v>
      </c>
      <c r="AM2851" s="18">
        <v>30.3</v>
      </c>
      <c r="AN2851" s="2">
        <v>48.2592</v>
      </c>
      <c r="AO2851" s="2">
        <v>0.91</v>
      </c>
      <c r="AP2851" s="2">
        <v>6.2</v>
      </c>
      <c r="AQ2851" s="2">
        <v>14.6</v>
      </c>
      <c r="AR2851" s="2">
        <v>2.4096000000000002</v>
      </c>
      <c r="AS2851" s="2">
        <v>4.63</v>
      </c>
      <c r="AT2851" s="2">
        <v>13.8</v>
      </c>
      <c r="AU2851" s="2">
        <v>33.5</v>
      </c>
      <c r="AV2851" s="2">
        <v>24.6755</v>
      </c>
      <c r="AW2851" s="2">
        <v>2.96</v>
      </c>
      <c r="AX2851" s="2">
        <v>10.9</v>
      </c>
      <c r="AY2851" s="2">
        <v>27.2</v>
      </c>
      <c r="AZ2851" s="2">
        <v>20.5412</v>
      </c>
      <c r="BA2851" s="2">
        <v>3.64</v>
      </c>
      <c r="BB2851" s="2">
        <v>14.5</v>
      </c>
      <c r="BC2851" s="2">
        <v>25.1</v>
      </c>
      <c r="BD2851" s="2">
        <v>33.6995</v>
      </c>
      <c r="BE2851" s="4"/>
      <c r="BF2851" s="4"/>
    </row>
    <row r="2852" spans="1:58" x14ac:dyDescent="0.2">
      <c r="A2852" s="29">
        <v>2851</v>
      </c>
      <c r="B2852" s="7" t="s">
        <v>9</v>
      </c>
      <c r="C2852" s="3">
        <v>40020</v>
      </c>
      <c r="D2852" s="4" t="s">
        <v>8</v>
      </c>
      <c r="E2852" s="4" t="s">
        <v>168</v>
      </c>
      <c r="F2852" s="5" t="s">
        <v>194</v>
      </c>
      <c r="G2852" s="6">
        <v>0.7993055555555556</v>
      </c>
      <c r="H2852" s="6">
        <v>0.87361111111111101</v>
      </c>
      <c r="I2852" s="85">
        <f t="shared" si="44"/>
        <v>106.99999999999977</v>
      </c>
      <c r="J2852" s="86">
        <f>I2852*Segmentos!$D$7*(AH2852%)*IF(ISNUMBER(AI2852),AI2852%,0)</f>
        <v>2052345.5999999957</v>
      </c>
      <c r="K2852" s="86">
        <f>I2852*Segmentos!$D$7*(AL2852%)*IF(ISNUMBER(AM2852),AM2852%,0)</f>
        <v>1931135.9999999958</v>
      </c>
      <c r="L2852" s="4" t="s">
        <v>538</v>
      </c>
      <c r="M2852" s="2">
        <v>4.67</v>
      </c>
      <c r="N2852" s="2">
        <v>13.2</v>
      </c>
      <c r="O2852" s="2">
        <v>35.4</v>
      </c>
      <c r="P2852" s="2">
        <v>79.639499999999998</v>
      </c>
      <c r="Q2852" s="2">
        <v>3.46</v>
      </c>
      <c r="R2852" s="2">
        <v>8.8000000000000007</v>
      </c>
      <c r="S2852" s="2">
        <v>39.200000000000003</v>
      </c>
      <c r="T2852" s="2">
        <v>9.8483000000000001</v>
      </c>
      <c r="U2852" s="2">
        <v>3.75</v>
      </c>
      <c r="V2852" s="2">
        <v>12.6</v>
      </c>
      <c r="W2852" s="2">
        <v>29.8</v>
      </c>
      <c r="X2852" s="2">
        <v>13.4251</v>
      </c>
      <c r="Y2852" s="2">
        <v>6.58</v>
      </c>
      <c r="Z2852" s="2">
        <v>17.3</v>
      </c>
      <c r="AA2852" s="2">
        <v>38.1</v>
      </c>
      <c r="AB2852" s="2">
        <v>33.173900000000003</v>
      </c>
      <c r="AC2852" s="2">
        <v>4.1399999999999997</v>
      </c>
      <c r="AD2852" s="2">
        <v>12.1</v>
      </c>
      <c r="AE2852" s="2">
        <v>34.200000000000003</v>
      </c>
      <c r="AF2852" s="2">
        <v>23.192299999999999</v>
      </c>
      <c r="AG2852" s="2">
        <v>4.8099999999999996</v>
      </c>
      <c r="AH2852" s="22">
        <v>14.4</v>
      </c>
      <c r="AI2852" s="22">
        <v>33.299999999999997</v>
      </c>
      <c r="AJ2852" s="22">
        <v>38.948099999999997</v>
      </c>
      <c r="AK2852" s="18">
        <v>4.54</v>
      </c>
      <c r="AL2852" s="18">
        <v>12</v>
      </c>
      <c r="AM2852" s="18">
        <v>37.6</v>
      </c>
      <c r="AN2852" s="2">
        <v>40.691400000000002</v>
      </c>
      <c r="AO2852" s="2">
        <v>0.76</v>
      </c>
      <c r="AP2852" s="2">
        <v>4.0999999999999996</v>
      </c>
      <c r="AQ2852" s="2">
        <v>18.399999999999999</v>
      </c>
      <c r="AR2852" s="2">
        <v>1.4114</v>
      </c>
      <c r="AS2852" s="2">
        <v>2.34</v>
      </c>
      <c r="AT2852" s="2">
        <v>8.6</v>
      </c>
      <c r="AU2852" s="2">
        <v>27.2</v>
      </c>
      <c r="AV2852" s="2">
        <v>8.7910000000000004</v>
      </c>
      <c r="AW2852" s="2">
        <v>3.72</v>
      </c>
      <c r="AX2852" s="2">
        <v>11.6</v>
      </c>
      <c r="AY2852" s="2">
        <v>32.200000000000003</v>
      </c>
      <c r="AZ2852" s="2">
        <v>18.275600000000001</v>
      </c>
      <c r="BA2852" s="2">
        <v>7.83</v>
      </c>
      <c r="BB2852" s="2">
        <v>19.600000000000001</v>
      </c>
      <c r="BC2852" s="2">
        <v>39.9</v>
      </c>
      <c r="BD2852" s="2">
        <v>51.161499999999997</v>
      </c>
      <c r="BE2852" s="4"/>
      <c r="BF2852" s="4"/>
    </row>
    <row r="2853" spans="1:58" x14ac:dyDescent="0.2">
      <c r="A2853" s="29">
        <v>2852</v>
      </c>
      <c r="B2853" s="7" t="s">
        <v>133</v>
      </c>
      <c r="C2853" s="3">
        <v>40020</v>
      </c>
      <c r="D2853" s="4" t="s">
        <v>21</v>
      </c>
      <c r="E2853" s="4" t="s">
        <v>170</v>
      </c>
      <c r="F2853" s="5" t="s">
        <v>194</v>
      </c>
      <c r="G2853" s="6">
        <v>0.89930555555555547</v>
      </c>
      <c r="H2853" s="6">
        <v>0.9159722222222223</v>
      </c>
      <c r="I2853" s="85">
        <f t="shared" si="44"/>
        <v>24.000000000000234</v>
      </c>
      <c r="J2853" s="86">
        <f>I2853*Segmentos!$D$7*(AH2853%)*IF(ISNUMBER(AI2853),AI2853%,0)</f>
        <v>50668.800000000498</v>
      </c>
      <c r="K2853" s="86">
        <f>I2853*Segmentos!$D$7*(AL2853%)*IF(ISNUMBER(AM2853),AM2853%,0)</f>
        <v>51235.200000000499</v>
      </c>
      <c r="L2853" s="4"/>
      <c r="M2853" s="2">
        <v>0.53</v>
      </c>
      <c r="N2853" s="2">
        <v>1.1000000000000001</v>
      </c>
      <c r="O2853" s="2">
        <v>48.8</v>
      </c>
      <c r="P2853" s="2">
        <v>36.034500000000001</v>
      </c>
      <c r="Q2853" s="2">
        <v>0.54</v>
      </c>
      <c r="R2853" s="2">
        <v>1</v>
      </c>
      <c r="S2853" s="2">
        <v>54.2</v>
      </c>
      <c r="T2853" s="2">
        <v>6.0747999999999998</v>
      </c>
      <c r="U2853" s="2">
        <v>0.55000000000000004</v>
      </c>
      <c r="V2853" s="2">
        <v>2.5</v>
      </c>
      <c r="W2853" s="2">
        <v>21.6</v>
      </c>
      <c r="X2853" s="2">
        <v>7.7847</v>
      </c>
      <c r="Y2853" s="2">
        <v>0.39</v>
      </c>
      <c r="Z2853" s="2">
        <v>0.5</v>
      </c>
      <c r="AA2853" s="2">
        <v>76.7</v>
      </c>
      <c r="AB2853" s="2">
        <v>7.7807000000000004</v>
      </c>
      <c r="AC2853" s="2">
        <v>0.65</v>
      </c>
      <c r="AD2853" s="2">
        <v>0.7</v>
      </c>
      <c r="AE2853" s="2">
        <v>87.5</v>
      </c>
      <c r="AF2853" s="2">
        <v>14.394399999999999</v>
      </c>
      <c r="AG2853" s="2">
        <v>0.52</v>
      </c>
      <c r="AH2853" s="22">
        <v>1.3</v>
      </c>
      <c r="AI2853" s="22">
        <v>40.6</v>
      </c>
      <c r="AJ2853" s="22">
        <v>16.901399999999999</v>
      </c>
      <c r="AK2853" s="18">
        <v>0.54</v>
      </c>
      <c r="AL2853" s="18">
        <v>0.9</v>
      </c>
      <c r="AM2853" s="18">
        <v>59.3</v>
      </c>
      <c r="AN2853" s="2">
        <v>19.133099999999999</v>
      </c>
      <c r="AO2853" s="2">
        <v>0</v>
      </c>
      <c r="AP2853" s="2">
        <v>0</v>
      </c>
      <c r="AQ2853" s="8" t="s">
        <v>577</v>
      </c>
      <c r="AR2853" s="2">
        <v>0</v>
      </c>
      <c r="AS2853" s="2">
        <v>0</v>
      </c>
      <c r="AT2853" s="2">
        <v>0</v>
      </c>
      <c r="AU2853" s="8" t="s">
        <v>577</v>
      </c>
      <c r="AV2853" s="2">
        <v>0</v>
      </c>
      <c r="AW2853" s="2">
        <v>1.01</v>
      </c>
      <c r="AX2853" s="2">
        <v>1.9</v>
      </c>
      <c r="AY2853" s="2">
        <v>52.7</v>
      </c>
      <c r="AZ2853" s="2">
        <v>19.639199999999999</v>
      </c>
      <c r="BA2853" s="2">
        <v>0.63</v>
      </c>
      <c r="BB2853" s="2">
        <v>1.4</v>
      </c>
      <c r="BC2853" s="2">
        <v>44.7</v>
      </c>
      <c r="BD2853" s="2">
        <v>16.395299999999999</v>
      </c>
      <c r="BE2853" s="4"/>
      <c r="BF2853" s="4"/>
    </row>
    <row r="2854" spans="1:58" x14ac:dyDescent="0.2">
      <c r="A2854" s="29">
        <v>2853</v>
      </c>
      <c r="B2854" s="7" t="s">
        <v>148</v>
      </c>
      <c r="C2854" s="3">
        <v>40020</v>
      </c>
      <c r="D2854" s="4" t="s">
        <v>3</v>
      </c>
      <c r="E2854" s="4" t="s">
        <v>175</v>
      </c>
      <c r="F2854" s="5" t="s">
        <v>194</v>
      </c>
      <c r="G2854" s="6">
        <v>0.80694444444444446</v>
      </c>
      <c r="H2854" s="6">
        <v>0.87430555555555556</v>
      </c>
      <c r="I2854" s="85">
        <f t="shared" si="44"/>
        <v>96.999999999999972</v>
      </c>
      <c r="J2854" s="86">
        <f>I2854*Segmentos!$D$7*(AH2854%)*IF(ISNUMBER(AI2854),AI2854%,0)</f>
        <v>1030993.5999999995</v>
      </c>
      <c r="K2854" s="86">
        <f>I2854*Segmentos!$D$7*(AL2854%)*IF(ISNUMBER(AM2854),AM2854%,0)</f>
        <v>1226855.9999999995</v>
      </c>
      <c r="L2854" s="4"/>
      <c r="M2854" s="2">
        <v>2.92</v>
      </c>
      <c r="N2854" s="2">
        <v>13.4</v>
      </c>
      <c r="O2854" s="2">
        <v>21.7</v>
      </c>
      <c r="P2854" s="2">
        <v>75.691400000000002</v>
      </c>
      <c r="Q2854" s="2">
        <v>1.93</v>
      </c>
      <c r="R2854" s="2">
        <v>10.1</v>
      </c>
      <c r="S2854" s="2">
        <v>19.100000000000001</v>
      </c>
      <c r="T2854" s="2">
        <v>8.3490000000000002</v>
      </c>
      <c r="U2854" s="2">
        <v>2.57</v>
      </c>
      <c r="V2854" s="2">
        <v>10.5</v>
      </c>
      <c r="W2854" s="2">
        <v>24.5</v>
      </c>
      <c r="X2854" s="2">
        <v>13.9732</v>
      </c>
      <c r="Y2854" s="2">
        <v>3.12</v>
      </c>
      <c r="Z2854" s="2">
        <v>16</v>
      </c>
      <c r="AA2854" s="2">
        <v>19.5</v>
      </c>
      <c r="AB2854" s="2">
        <v>23.902699999999999</v>
      </c>
      <c r="AC2854" s="2">
        <v>3.46</v>
      </c>
      <c r="AD2854" s="2">
        <v>14.7</v>
      </c>
      <c r="AE2854" s="2">
        <v>23.5</v>
      </c>
      <c r="AF2854" s="2">
        <v>29.4666</v>
      </c>
      <c r="AG2854" s="2">
        <v>2.65</v>
      </c>
      <c r="AH2854" s="22">
        <v>14.6</v>
      </c>
      <c r="AI2854" s="22">
        <v>18.2</v>
      </c>
      <c r="AJ2854" s="22">
        <v>32.595599999999997</v>
      </c>
      <c r="AK2854" s="18">
        <v>3.16</v>
      </c>
      <c r="AL2854" s="18">
        <v>12.4</v>
      </c>
      <c r="AM2854" s="18">
        <v>25.5</v>
      </c>
      <c r="AN2854" s="2">
        <v>43.095799999999997</v>
      </c>
      <c r="AO2854" s="2">
        <v>2.42</v>
      </c>
      <c r="AP2854" s="2">
        <v>8.4</v>
      </c>
      <c r="AQ2854" s="2">
        <v>29</v>
      </c>
      <c r="AR2854" s="2">
        <v>6.8700999999999999</v>
      </c>
      <c r="AS2854" s="2">
        <v>1.57</v>
      </c>
      <c r="AT2854" s="2">
        <v>9.1999999999999993</v>
      </c>
      <c r="AU2854" s="2">
        <v>17.2</v>
      </c>
      <c r="AV2854" s="2">
        <v>8.9674999999999994</v>
      </c>
      <c r="AW2854" s="2">
        <v>3.28</v>
      </c>
      <c r="AX2854" s="2">
        <v>14.1</v>
      </c>
      <c r="AY2854" s="2">
        <v>23.3</v>
      </c>
      <c r="AZ2854" s="2">
        <v>24.484200000000001</v>
      </c>
      <c r="BA2854" s="2">
        <v>3.56</v>
      </c>
      <c r="BB2854" s="2">
        <v>16.899999999999999</v>
      </c>
      <c r="BC2854" s="2">
        <v>21.1</v>
      </c>
      <c r="BD2854" s="2">
        <v>35.369700000000002</v>
      </c>
      <c r="BE2854" s="4"/>
      <c r="BF2854" s="4"/>
    </row>
    <row r="2855" spans="1:58" x14ac:dyDescent="0.2">
      <c r="A2855" s="29">
        <v>2854</v>
      </c>
      <c r="B2855" s="7" t="s">
        <v>11</v>
      </c>
      <c r="C2855" s="3">
        <v>40020</v>
      </c>
      <c r="D2855" s="4" t="s">
        <v>8</v>
      </c>
      <c r="E2855" s="4" t="s">
        <v>166</v>
      </c>
      <c r="F2855" s="5" t="s">
        <v>194</v>
      </c>
      <c r="G2855" s="6">
        <v>0.89513888888888893</v>
      </c>
      <c r="H2855" s="6">
        <v>0.89583333333333337</v>
      </c>
      <c r="I2855" s="85">
        <f t="shared" si="44"/>
        <v>0.99999999999999645</v>
      </c>
      <c r="J2855" s="86">
        <f>I2855*Segmentos!$D$7*(AH2855%)*IF(ISNUMBER(AI2855),AI2855%,0)</f>
        <v>31599.999999999891</v>
      </c>
      <c r="K2855" s="86">
        <f>I2855*Segmentos!$D$7*(AL2855%)*IF(ISNUMBER(AM2855),AM2855%,0)</f>
        <v>16799.999999999942</v>
      </c>
      <c r="L2855" s="4"/>
      <c r="M2855" s="2">
        <v>5.96</v>
      </c>
      <c r="N2855" s="2">
        <v>6</v>
      </c>
      <c r="O2855" s="2">
        <v>100</v>
      </c>
      <c r="P2855" s="2">
        <v>80.857699999999994</v>
      </c>
      <c r="Q2855" s="2">
        <v>3.43</v>
      </c>
      <c r="R2855" s="2">
        <v>3.4</v>
      </c>
      <c r="S2855" s="2">
        <v>100</v>
      </c>
      <c r="T2855" s="2">
        <v>7.7691999999999997</v>
      </c>
      <c r="U2855" s="2">
        <v>7.02</v>
      </c>
      <c r="V2855" s="2">
        <v>7</v>
      </c>
      <c r="W2855" s="2">
        <v>100</v>
      </c>
      <c r="X2855" s="2">
        <v>19.962499999999999</v>
      </c>
      <c r="Y2855" s="2">
        <v>4.2300000000000004</v>
      </c>
      <c r="Z2855" s="2">
        <v>4.2</v>
      </c>
      <c r="AA2855" s="2">
        <v>100</v>
      </c>
      <c r="AB2855" s="2">
        <v>16.9373</v>
      </c>
      <c r="AC2855" s="2">
        <v>8.1300000000000008</v>
      </c>
      <c r="AD2855" s="2">
        <v>8.1</v>
      </c>
      <c r="AE2855" s="2">
        <v>100</v>
      </c>
      <c r="AF2855" s="2">
        <v>36.188699999999997</v>
      </c>
      <c r="AG2855" s="2">
        <v>7.93</v>
      </c>
      <c r="AH2855" s="22">
        <v>7.9</v>
      </c>
      <c r="AI2855" s="22">
        <v>100</v>
      </c>
      <c r="AJ2855" s="22">
        <v>51.017299999999999</v>
      </c>
      <c r="AK2855" s="18">
        <v>4.1900000000000004</v>
      </c>
      <c r="AL2855" s="18">
        <v>4.2</v>
      </c>
      <c r="AM2855" s="18">
        <v>100</v>
      </c>
      <c r="AN2855" s="2">
        <v>29.840399999999999</v>
      </c>
      <c r="AO2855" s="2">
        <v>2.79</v>
      </c>
      <c r="AP2855" s="2">
        <v>2.8</v>
      </c>
      <c r="AQ2855" s="2">
        <v>100</v>
      </c>
      <c r="AR2855" s="2">
        <v>4.1345000000000001</v>
      </c>
      <c r="AS2855" s="2">
        <v>3.73</v>
      </c>
      <c r="AT2855" s="2">
        <v>3.7</v>
      </c>
      <c r="AU2855" s="2">
        <v>100</v>
      </c>
      <c r="AV2855" s="2">
        <v>11.146000000000001</v>
      </c>
      <c r="AW2855" s="2">
        <v>4.07</v>
      </c>
      <c r="AX2855" s="2">
        <v>4.0999999999999996</v>
      </c>
      <c r="AY2855" s="2">
        <v>100</v>
      </c>
      <c r="AZ2855" s="2">
        <v>15.8558</v>
      </c>
      <c r="BA2855" s="2">
        <v>9.58</v>
      </c>
      <c r="BB2855" s="2">
        <v>9.6</v>
      </c>
      <c r="BC2855" s="2">
        <v>100</v>
      </c>
      <c r="BD2855" s="2">
        <v>49.721400000000003</v>
      </c>
      <c r="BE2855" s="4"/>
      <c r="BF2855" s="4"/>
    </row>
    <row r="2856" spans="1:58" x14ac:dyDescent="0.2">
      <c r="A2856" s="29">
        <v>2855</v>
      </c>
      <c r="B2856" s="7" t="s">
        <v>11</v>
      </c>
      <c r="C2856" s="3">
        <v>40020</v>
      </c>
      <c r="D2856" s="4" t="s">
        <v>0</v>
      </c>
      <c r="E2856" s="4" t="s">
        <v>166</v>
      </c>
      <c r="F2856" s="5" t="s">
        <v>194</v>
      </c>
      <c r="G2856" s="6">
        <v>0.91388888888888886</v>
      </c>
      <c r="H2856" s="6">
        <v>0.9159722222222223</v>
      </c>
      <c r="I2856" s="85">
        <f t="shared" si="44"/>
        <v>3.0000000000001492</v>
      </c>
      <c r="J2856" s="86">
        <f>I2856*Segmentos!$D$7*(AH2856%)*IF(ISNUMBER(AI2856),AI2856%,0)</f>
        <v>57812.400000002875</v>
      </c>
      <c r="K2856" s="86">
        <f>I2856*Segmentos!$D$7*(AL2856%)*IF(ISNUMBER(AM2856),AM2856%,0)</f>
        <v>101376.00000000503</v>
      </c>
      <c r="L2856" s="4"/>
      <c r="M2856" s="2">
        <v>6.73</v>
      </c>
      <c r="N2856" s="2">
        <v>7.6</v>
      </c>
      <c r="O2856" s="2">
        <v>89</v>
      </c>
      <c r="P2856" s="2">
        <v>86.912099999999995</v>
      </c>
      <c r="Q2856" s="2">
        <v>4.9400000000000004</v>
      </c>
      <c r="R2856" s="2">
        <v>5.2</v>
      </c>
      <c r="S2856" s="2">
        <v>94.2</v>
      </c>
      <c r="T2856" s="2">
        <v>10.630599999999999</v>
      </c>
      <c r="U2856" s="2">
        <v>6.55</v>
      </c>
      <c r="V2856" s="2">
        <v>7.3</v>
      </c>
      <c r="W2856" s="2">
        <v>89.2</v>
      </c>
      <c r="X2856" s="2">
        <v>17.720400000000001</v>
      </c>
      <c r="Y2856" s="2">
        <v>6.15</v>
      </c>
      <c r="Z2856" s="2">
        <v>7.3</v>
      </c>
      <c r="AA2856" s="2">
        <v>84.6</v>
      </c>
      <c r="AB2856" s="2">
        <v>23.4344</v>
      </c>
      <c r="AC2856" s="2">
        <v>8.2899999999999991</v>
      </c>
      <c r="AD2856" s="2">
        <v>9.1999999999999993</v>
      </c>
      <c r="AE2856" s="2">
        <v>90.4</v>
      </c>
      <c r="AF2856" s="2">
        <v>35.1267</v>
      </c>
      <c r="AG2856" s="2">
        <v>4.8499999999999996</v>
      </c>
      <c r="AH2856" s="22">
        <v>5.3</v>
      </c>
      <c r="AI2856" s="22">
        <v>90.9</v>
      </c>
      <c r="AJ2856" s="22">
        <v>29.684100000000001</v>
      </c>
      <c r="AK2856" s="18">
        <v>8.43</v>
      </c>
      <c r="AL2856" s="18">
        <v>9.6</v>
      </c>
      <c r="AM2856" s="18">
        <v>88</v>
      </c>
      <c r="AN2856" s="2">
        <v>57.228000000000002</v>
      </c>
      <c r="AO2856" s="2">
        <v>3.84</v>
      </c>
      <c r="AP2856" s="2">
        <v>4.2</v>
      </c>
      <c r="AQ2856" s="2">
        <v>90.6</v>
      </c>
      <c r="AR2856" s="2">
        <v>5.4131</v>
      </c>
      <c r="AS2856" s="2">
        <v>5.42</v>
      </c>
      <c r="AT2856" s="2">
        <v>6.5</v>
      </c>
      <c r="AU2856" s="2">
        <v>83.3</v>
      </c>
      <c r="AV2856" s="2">
        <v>15.424200000000001</v>
      </c>
      <c r="AW2856" s="2">
        <v>6.28</v>
      </c>
      <c r="AX2856" s="2">
        <v>7.3</v>
      </c>
      <c r="AY2856" s="2">
        <v>85.9</v>
      </c>
      <c r="AZ2856" s="2">
        <v>23.3094</v>
      </c>
      <c r="BA2856" s="2">
        <v>8.65</v>
      </c>
      <c r="BB2856" s="2">
        <v>9.3000000000000007</v>
      </c>
      <c r="BC2856" s="2">
        <v>92.8</v>
      </c>
      <c r="BD2856" s="2">
        <v>42.765500000000003</v>
      </c>
      <c r="BE2856" s="4"/>
      <c r="BF2856" s="4"/>
    </row>
    <row r="2857" spans="1:58" x14ac:dyDescent="0.2">
      <c r="A2857" s="29">
        <v>2856</v>
      </c>
      <c r="B2857" s="7" t="s">
        <v>6</v>
      </c>
      <c r="C2857" s="3">
        <v>40020</v>
      </c>
      <c r="D2857" s="4" t="s">
        <v>3</v>
      </c>
      <c r="E2857" s="4" t="s">
        <v>166</v>
      </c>
      <c r="F2857" s="5" t="s">
        <v>194</v>
      </c>
      <c r="G2857" s="6">
        <v>0.90902777777777777</v>
      </c>
      <c r="H2857" s="6">
        <v>0.90972222222222221</v>
      </c>
      <c r="I2857" s="85">
        <f t="shared" si="44"/>
        <v>0.99999999999999645</v>
      </c>
      <c r="J2857" s="86">
        <f>I2857*Segmentos!$D$7*(AH2857%)*IF(ISNUMBER(AI2857),AI2857%,0)</f>
        <v>20399.999999999927</v>
      </c>
      <c r="K2857" s="86">
        <f>I2857*Segmentos!$D$7*(AL2857%)*IF(ISNUMBER(AM2857),AM2857%,0)</f>
        <v>17999.999999999938</v>
      </c>
      <c r="L2857" s="4"/>
      <c r="M2857" s="2">
        <v>4.76</v>
      </c>
      <c r="N2857" s="2">
        <v>4.8</v>
      </c>
      <c r="O2857" s="2">
        <v>100</v>
      </c>
      <c r="P2857" s="2">
        <v>83.532899999999998</v>
      </c>
      <c r="Q2857" s="2">
        <v>3.12</v>
      </c>
      <c r="R2857" s="2">
        <v>3.1</v>
      </c>
      <c r="S2857" s="2">
        <v>100</v>
      </c>
      <c r="T2857" s="2">
        <v>9.1452000000000009</v>
      </c>
      <c r="U2857" s="2">
        <v>1.61</v>
      </c>
      <c r="V2857" s="2">
        <v>1.6</v>
      </c>
      <c r="W2857" s="2">
        <v>100</v>
      </c>
      <c r="X2857" s="2">
        <v>5.9059999999999997</v>
      </c>
      <c r="Y2857" s="2">
        <v>5.94</v>
      </c>
      <c r="Z2857" s="2">
        <v>5.9</v>
      </c>
      <c r="AA2857" s="2">
        <v>100</v>
      </c>
      <c r="AB2857" s="2">
        <v>30.7788</v>
      </c>
      <c r="AC2857" s="2">
        <v>6.55</v>
      </c>
      <c r="AD2857" s="2">
        <v>6.5</v>
      </c>
      <c r="AE2857" s="2">
        <v>100</v>
      </c>
      <c r="AF2857" s="2">
        <v>37.7029</v>
      </c>
      <c r="AG2857" s="2">
        <v>5.0599999999999996</v>
      </c>
      <c r="AH2857" s="22">
        <v>5.0999999999999996</v>
      </c>
      <c r="AI2857" s="22">
        <v>100</v>
      </c>
      <c r="AJ2857" s="22">
        <v>42.0762</v>
      </c>
      <c r="AK2857" s="18">
        <v>4.5</v>
      </c>
      <c r="AL2857" s="18">
        <v>4.5</v>
      </c>
      <c r="AM2857" s="18">
        <v>100</v>
      </c>
      <c r="AN2857" s="2">
        <v>41.456699999999998</v>
      </c>
      <c r="AO2857" s="2">
        <v>4.3600000000000003</v>
      </c>
      <c r="AP2857" s="2">
        <v>4.4000000000000004</v>
      </c>
      <c r="AQ2857" s="2">
        <v>100</v>
      </c>
      <c r="AR2857" s="2">
        <v>8.3574000000000002</v>
      </c>
      <c r="AS2857" s="2">
        <v>5.98</v>
      </c>
      <c r="AT2857" s="2">
        <v>6</v>
      </c>
      <c r="AU2857" s="2">
        <v>100</v>
      </c>
      <c r="AV2857" s="2">
        <v>23.103200000000001</v>
      </c>
      <c r="AW2857" s="2">
        <v>3.48</v>
      </c>
      <c r="AX2857" s="2">
        <v>3.5</v>
      </c>
      <c r="AY2857" s="2">
        <v>100</v>
      </c>
      <c r="AZ2857" s="2">
        <v>17.549700000000001</v>
      </c>
      <c r="BA2857" s="2">
        <v>5.14</v>
      </c>
      <c r="BB2857" s="2">
        <v>5.0999999999999996</v>
      </c>
      <c r="BC2857" s="2">
        <v>100</v>
      </c>
      <c r="BD2857" s="2">
        <v>34.522500000000001</v>
      </c>
      <c r="BE2857" s="4"/>
      <c r="BF2857" s="4"/>
    </row>
    <row r="2858" spans="1:58" x14ac:dyDescent="0.2">
      <c r="A2858" s="29">
        <v>2857</v>
      </c>
      <c r="B2858" s="7" t="s">
        <v>31</v>
      </c>
      <c r="C2858" s="3">
        <v>40020</v>
      </c>
      <c r="D2858" s="4" t="s">
        <v>28</v>
      </c>
      <c r="E2858" s="4" t="s">
        <v>166</v>
      </c>
      <c r="F2858" s="5" t="s">
        <v>194</v>
      </c>
      <c r="G2858" s="6">
        <v>0.91388888888888886</v>
      </c>
      <c r="H2858" s="6">
        <v>0.91736111111111107</v>
      </c>
      <c r="I2858" s="85">
        <f t="shared" si="44"/>
        <v>4.9999999999999822</v>
      </c>
      <c r="J2858" s="86">
        <f>I2858*Segmentos!$D$7*(AH2858%)*IF(ISNUMBER(AI2858),AI2858%,0)</f>
        <v>25367.999999999902</v>
      </c>
      <c r="K2858" s="86">
        <f>I2858*Segmentos!$D$7*(AL2858%)*IF(ISNUMBER(AM2858),AM2858%,0)</f>
        <v>45287.999999999847</v>
      </c>
      <c r="L2858" s="4"/>
      <c r="M2858" s="2">
        <v>1.78</v>
      </c>
      <c r="N2858" s="2">
        <v>3.2</v>
      </c>
      <c r="O2858" s="2">
        <v>55.6</v>
      </c>
      <c r="P2858" s="2">
        <v>97.253500000000003</v>
      </c>
      <c r="Q2858" s="2">
        <v>1.1000000000000001</v>
      </c>
      <c r="R2858" s="2">
        <v>1.3</v>
      </c>
      <c r="S2858" s="2">
        <v>84.8</v>
      </c>
      <c r="T2858" s="2">
        <v>10.080299999999999</v>
      </c>
      <c r="U2858" s="2">
        <v>2.16</v>
      </c>
      <c r="V2858" s="2">
        <v>3.1</v>
      </c>
      <c r="W2858" s="2">
        <v>70</v>
      </c>
      <c r="X2858" s="2">
        <v>24.712800000000001</v>
      </c>
      <c r="Y2858" s="2">
        <v>2.04</v>
      </c>
      <c r="Z2858" s="2">
        <v>4.9000000000000004</v>
      </c>
      <c r="AA2858" s="2">
        <v>41.5</v>
      </c>
      <c r="AB2858" s="2">
        <v>32.988</v>
      </c>
      <c r="AC2858" s="2">
        <v>1.64</v>
      </c>
      <c r="AD2858" s="2">
        <v>2.7</v>
      </c>
      <c r="AE2858" s="2">
        <v>61.3</v>
      </c>
      <c r="AF2858" s="2">
        <v>29.4725</v>
      </c>
      <c r="AG2858" s="2">
        <v>1.26</v>
      </c>
      <c r="AH2858" s="22">
        <v>2.8</v>
      </c>
      <c r="AI2858" s="22">
        <v>45.3</v>
      </c>
      <c r="AJ2858" s="22">
        <v>32.805999999999997</v>
      </c>
      <c r="AK2858" s="18">
        <v>2.2400000000000002</v>
      </c>
      <c r="AL2858" s="18">
        <v>3.6</v>
      </c>
      <c r="AM2858" s="18">
        <v>62.9</v>
      </c>
      <c r="AN2858" s="2">
        <v>64.447500000000005</v>
      </c>
      <c r="AO2858" s="2">
        <v>1.01</v>
      </c>
      <c r="AP2858" s="2">
        <v>1.1000000000000001</v>
      </c>
      <c r="AQ2858" s="2">
        <v>91</v>
      </c>
      <c r="AR2858" s="2">
        <v>6.0313999999999997</v>
      </c>
      <c r="AS2858" s="2">
        <v>3.17</v>
      </c>
      <c r="AT2858" s="2">
        <v>4.7</v>
      </c>
      <c r="AU2858" s="2">
        <v>66.8</v>
      </c>
      <c r="AV2858" s="2">
        <v>38.149000000000001</v>
      </c>
      <c r="AW2858" s="2">
        <v>2.11</v>
      </c>
      <c r="AX2858" s="2">
        <v>3.4</v>
      </c>
      <c r="AY2858" s="2">
        <v>61.2</v>
      </c>
      <c r="AZ2858" s="2">
        <v>33.139000000000003</v>
      </c>
      <c r="BA2858" s="2">
        <v>0.95</v>
      </c>
      <c r="BB2858" s="2">
        <v>2.7</v>
      </c>
      <c r="BC2858" s="2">
        <v>35</v>
      </c>
      <c r="BD2858" s="2">
        <v>19.934200000000001</v>
      </c>
      <c r="BE2858" s="4"/>
      <c r="BF2858" s="4"/>
    </row>
    <row r="2859" spans="1:58" x14ac:dyDescent="0.2">
      <c r="A2859" s="29">
        <v>2858</v>
      </c>
      <c r="B2859" s="7" t="s">
        <v>37</v>
      </c>
      <c r="C2859" s="3">
        <v>40020</v>
      </c>
      <c r="D2859" s="4" t="s">
        <v>13</v>
      </c>
      <c r="E2859" s="4" t="s">
        <v>173</v>
      </c>
      <c r="F2859" s="5" t="s">
        <v>194</v>
      </c>
      <c r="G2859" s="6">
        <v>0.91666666666666663</v>
      </c>
      <c r="H2859" s="6">
        <v>0.91736111111111107</v>
      </c>
      <c r="I2859" s="85">
        <f t="shared" si="44"/>
        <v>0.99999999999999645</v>
      </c>
      <c r="J2859" s="86">
        <f>I2859*Segmentos!$D$7*(AH2859%)*IF(ISNUMBER(AI2859),AI2859%,0)</f>
        <v>16399.999999999942</v>
      </c>
      <c r="K2859" s="86">
        <f>I2859*Segmentos!$D$7*(AL2859%)*IF(ISNUMBER(AM2859),AM2859%,0)</f>
        <v>25199.999999999913</v>
      </c>
      <c r="L2859" s="4"/>
      <c r="M2859" s="2">
        <v>5.25</v>
      </c>
      <c r="N2859" s="2">
        <v>5.3</v>
      </c>
      <c r="O2859" s="2">
        <v>100</v>
      </c>
      <c r="P2859" s="2">
        <v>88.124399999999994</v>
      </c>
      <c r="Q2859" s="2">
        <v>1.51</v>
      </c>
      <c r="R2859" s="2">
        <v>1.5</v>
      </c>
      <c r="S2859" s="2">
        <v>100</v>
      </c>
      <c r="T2859" s="2">
        <v>4.2222999999999997</v>
      </c>
      <c r="U2859" s="2">
        <v>4.18</v>
      </c>
      <c r="V2859" s="2">
        <v>4.2</v>
      </c>
      <c r="W2859" s="2">
        <v>100</v>
      </c>
      <c r="X2859" s="2">
        <v>14.7097</v>
      </c>
      <c r="Y2859" s="2">
        <v>5.95</v>
      </c>
      <c r="Z2859" s="2">
        <v>6</v>
      </c>
      <c r="AA2859" s="2">
        <v>100</v>
      </c>
      <c r="AB2859" s="2">
        <v>29.486000000000001</v>
      </c>
      <c r="AC2859" s="2">
        <v>7.21</v>
      </c>
      <c r="AD2859" s="2">
        <v>7.2</v>
      </c>
      <c r="AE2859" s="2">
        <v>100</v>
      </c>
      <c r="AF2859" s="2">
        <v>39.706400000000002</v>
      </c>
      <c r="AG2859" s="2">
        <v>4.1399999999999997</v>
      </c>
      <c r="AH2859" s="22">
        <v>4.0999999999999996</v>
      </c>
      <c r="AI2859" s="22">
        <v>100</v>
      </c>
      <c r="AJ2859" s="22">
        <v>32.938699999999997</v>
      </c>
      <c r="AK2859" s="18">
        <v>6.26</v>
      </c>
      <c r="AL2859" s="18">
        <v>6.3</v>
      </c>
      <c r="AM2859" s="18">
        <v>100</v>
      </c>
      <c r="AN2859" s="2">
        <v>55.185699999999997</v>
      </c>
      <c r="AO2859" s="2">
        <v>3.3</v>
      </c>
      <c r="AP2859" s="2">
        <v>3.3</v>
      </c>
      <c r="AQ2859" s="2">
        <v>100</v>
      </c>
      <c r="AR2859" s="2">
        <v>6.0438000000000001</v>
      </c>
      <c r="AS2859" s="2">
        <v>4.7699999999999996</v>
      </c>
      <c r="AT2859" s="2">
        <v>4.8</v>
      </c>
      <c r="AU2859" s="2">
        <v>100</v>
      </c>
      <c r="AV2859" s="2">
        <v>17.6341</v>
      </c>
      <c r="AW2859" s="2">
        <v>7.01</v>
      </c>
      <c r="AX2859" s="2">
        <v>7</v>
      </c>
      <c r="AY2859" s="2">
        <v>100</v>
      </c>
      <c r="AZ2859" s="2">
        <v>33.784799999999997</v>
      </c>
      <c r="BA2859" s="2">
        <v>4.7699999999999996</v>
      </c>
      <c r="BB2859" s="2">
        <v>4.8</v>
      </c>
      <c r="BC2859" s="2">
        <v>100</v>
      </c>
      <c r="BD2859" s="2">
        <v>30.6617</v>
      </c>
      <c r="BE2859" s="4"/>
      <c r="BF2859" s="4"/>
    </row>
    <row r="2860" spans="1:58" x14ac:dyDescent="0.2">
      <c r="A2860" s="29">
        <v>2859</v>
      </c>
      <c r="B2860" s="7" t="s">
        <v>76</v>
      </c>
      <c r="C2860" s="3">
        <v>40020</v>
      </c>
      <c r="D2860" s="4" t="s">
        <v>13</v>
      </c>
      <c r="E2860" s="4" t="s">
        <v>165</v>
      </c>
      <c r="F2860" s="5" t="s">
        <v>194</v>
      </c>
      <c r="G2860" s="6">
        <v>0.8222222222222223</v>
      </c>
      <c r="H2860" s="6">
        <v>0.875</v>
      </c>
      <c r="I2860" s="85">
        <f t="shared" si="44"/>
        <v>75.999999999999886</v>
      </c>
      <c r="J2860" s="86">
        <f>I2860*Segmentos!$D$7*(AH2860%)*IF(ISNUMBER(AI2860),AI2860%,0)</f>
        <v>1268531.1999999983</v>
      </c>
      <c r="K2860" s="86">
        <f>I2860*Segmentos!$D$7*(AL2860%)*IF(ISNUMBER(AM2860),AM2860%,0)</f>
        <v>1010252.7999999985</v>
      </c>
      <c r="L2860" s="4"/>
      <c r="M2860" s="2">
        <v>3.73</v>
      </c>
      <c r="N2860" s="2">
        <v>12.6</v>
      </c>
      <c r="O2860" s="2">
        <v>29.6</v>
      </c>
      <c r="P2860" s="2">
        <v>80.221299999999999</v>
      </c>
      <c r="Q2860" s="2">
        <v>3.51</v>
      </c>
      <c r="R2860" s="2">
        <v>10.5</v>
      </c>
      <c r="S2860" s="2">
        <v>33.4</v>
      </c>
      <c r="T2860" s="2">
        <v>12.596</v>
      </c>
      <c r="U2860" s="2">
        <v>3.13</v>
      </c>
      <c r="V2860" s="2">
        <v>12.6</v>
      </c>
      <c r="W2860" s="2">
        <v>24.9</v>
      </c>
      <c r="X2860" s="2">
        <v>14.1396</v>
      </c>
      <c r="Y2860" s="2">
        <v>3.39</v>
      </c>
      <c r="Z2860" s="2">
        <v>12.6</v>
      </c>
      <c r="AA2860" s="2">
        <v>26.9</v>
      </c>
      <c r="AB2860" s="2">
        <v>21.5152</v>
      </c>
      <c r="AC2860" s="2">
        <v>4.53</v>
      </c>
      <c r="AD2860" s="2">
        <v>13.7</v>
      </c>
      <c r="AE2860" s="2">
        <v>33.1</v>
      </c>
      <c r="AF2860" s="2">
        <v>31.970600000000001</v>
      </c>
      <c r="AG2860" s="2">
        <v>4.18</v>
      </c>
      <c r="AH2860" s="22">
        <v>12.8</v>
      </c>
      <c r="AI2860" s="22">
        <v>32.6</v>
      </c>
      <c r="AJ2860" s="22">
        <v>42.713000000000001</v>
      </c>
      <c r="AK2860" s="18">
        <v>3.32</v>
      </c>
      <c r="AL2860" s="18">
        <v>12.4</v>
      </c>
      <c r="AM2860" s="18">
        <v>26.8</v>
      </c>
      <c r="AN2860" s="2">
        <v>37.508299999999998</v>
      </c>
      <c r="AO2860" s="2">
        <v>1.28</v>
      </c>
      <c r="AP2860" s="2">
        <v>6.9</v>
      </c>
      <c r="AQ2860" s="2">
        <v>18.5</v>
      </c>
      <c r="AR2860" s="2">
        <v>3.0145</v>
      </c>
      <c r="AS2860" s="2">
        <v>3.38</v>
      </c>
      <c r="AT2860" s="2">
        <v>12.5</v>
      </c>
      <c r="AU2860" s="2">
        <v>27</v>
      </c>
      <c r="AV2860" s="2">
        <v>16.021999999999998</v>
      </c>
      <c r="AW2860" s="2">
        <v>2.63</v>
      </c>
      <c r="AX2860" s="2">
        <v>10.6</v>
      </c>
      <c r="AY2860" s="2">
        <v>24.7</v>
      </c>
      <c r="AZ2860" s="2">
        <v>16.267700000000001</v>
      </c>
      <c r="BA2860" s="2">
        <v>5.45</v>
      </c>
      <c r="BB2860" s="2">
        <v>15.7</v>
      </c>
      <c r="BC2860" s="2">
        <v>34.700000000000003</v>
      </c>
      <c r="BD2860" s="2">
        <v>44.917099999999998</v>
      </c>
      <c r="BE2860" s="4"/>
      <c r="BF2860" s="4"/>
    </row>
    <row r="2861" spans="1:58" x14ac:dyDescent="0.2">
      <c r="A2861" s="29">
        <v>2860</v>
      </c>
      <c r="B2861" s="7" t="s">
        <v>132</v>
      </c>
      <c r="C2861" s="3">
        <v>40020</v>
      </c>
      <c r="D2861" s="4" t="s">
        <v>21</v>
      </c>
      <c r="E2861" s="4" t="s">
        <v>170</v>
      </c>
      <c r="F2861" s="5" t="s">
        <v>194</v>
      </c>
      <c r="G2861" s="6">
        <v>0.87986111111111109</v>
      </c>
      <c r="H2861" s="6">
        <v>0.89861111111111114</v>
      </c>
      <c r="I2861" s="85">
        <f t="shared" si="44"/>
        <v>27.000000000000064</v>
      </c>
      <c r="J2861" s="86">
        <f>I2861*Segmentos!$D$7*(AH2861%)*IF(ISNUMBER(AI2861),AI2861%,0)</f>
        <v>23727.600000000057</v>
      </c>
      <c r="K2861" s="86">
        <f>I2861*Segmentos!$D$7*(AL2861%)*IF(ISNUMBER(AM2861),AM2861%,0)</f>
        <v>70804.800000000178</v>
      </c>
      <c r="L2861" s="4"/>
      <c r="M2861" s="2">
        <v>0.45</v>
      </c>
      <c r="N2861" s="2">
        <v>1.2</v>
      </c>
      <c r="O2861" s="2">
        <v>37.5</v>
      </c>
      <c r="P2861" s="2">
        <v>39.330300000000001</v>
      </c>
      <c r="Q2861" s="2">
        <v>0.28999999999999998</v>
      </c>
      <c r="R2861" s="2">
        <v>1.4</v>
      </c>
      <c r="S2861" s="2">
        <v>21.1</v>
      </c>
      <c r="T2861" s="2">
        <v>4.1958000000000002</v>
      </c>
      <c r="U2861" s="2">
        <v>0.2</v>
      </c>
      <c r="V2861" s="2">
        <v>1.3</v>
      </c>
      <c r="W2861" s="2">
        <v>14.8</v>
      </c>
      <c r="X2861" s="2">
        <v>3.6604999999999999</v>
      </c>
      <c r="Y2861" s="2">
        <v>0.16</v>
      </c>
      <c r="Z2861" s="2">
        <v>0.9</v>
      </c>
      <c r="AA2861" s="2">
        <v>18</v>
      </c>
      <c r="AB2861" s="2">
        <v>4.1550000000000002</v>
      </c>
      <c r="AC2861" s="2">
        <v>0.95</v>
      </c>
      <c r="AD2861" s="2">
        <v>1.3</v>
      </c>
      <c r="AE2861" s="2">
        <v>73.5</v>
      </c>
      <c r="AF2861" s="2">
        <v>27.318999999999999</v>
      </c>
      <c r="AG2861" s="2">
        <v>0.22</v>
      </c>
      <c r="AH2861" s="22">
        <v>1.3</v>
      </c>
      <c r="AI2861" s="22">
        <v>16.899999999999999</v>
      </c>
      <c r="AJ2861" s="22">
        <v>9.1236999999999995</v>
      </c>
      <c r="AK2861" s="18">
        <v>0.65</v>
      </c>
      <c r="AL2861" s="18">
        <v>1.1000000000000001</v>
      </c>
      <c r="AM2861" s="18">
        <v>59.6</v>
      </c>
      <c r="AN2861" s="2">
        <v>30.206499999999998</v>
      </c>
      <c r="AO2861" s="2">
        <v>0</v>
      </c>
      <c r="AP2861" s="2">
        <v>0</v>
      </c>
      <c r="AQ2861" s="8" t="s">
        <v>577</v>
      </c>
      <c r="AR2861" s="2">
        <v>0</v>
      </c>
      <c r="AS2861" s="2">
        <v>0.23</v>
      </c>
      <c r="AT2861" s="2">
        <v>0.2</v>
      </c>
      <c r="AU2861" s="2">
        <v>92.6</v>
      </c>
      <c r="AV2861" s="2">
        <v>4.4038000000000004</v>
      </c>
      <c r="AW2861" s="2">
        <v>1.1000000000000001</v>
      </c>
      <c r="AX2861" s="2">
        <v>1.6</v>
      </c>
      <c r="AY2861" s="2">
        <v>66.8</v>
      </c>
      <c r="AZ2861" s="2">
        <v>27.700500000000002</v>
      </c>
      <c r="BA2861" s="2">
        <v>0.21</v>
      </c>
      <c r="BB2861" s="2">
        <v>1.7</v>
      </c>
      <c r="BC2861" s="2">
        <v>12.3</v>
      </c>
      <c r="BD2861" s="2">
        <v>7.226</v>
      </c>
      <c r="BE2861" s="4"/>
      <c r="BF2861" s="4"/>
    </row>
    <row r="2862" spans="1:58" x14ac:dyDescent="0.2">
      <c r="A2862" s="29">
        <v>2861</v>
      </c>
      <c r="B2862" s="7" t="s">
        <v>115</v>
      </c>
      <c r="C2862" s="3">
        <v>40020</v>
      </c>
      <c r="D2862" s="4" t="s">
        <v>17</v>
      </c>
      <c r="E2862" s="4" t="s">
        <v>169</v>
      </c>
      <c r="F2862" s="5" t="s">
        <v>194</v>
      </c>
      <c r="G2862" s="6">
        <v>0.83472222222222225</v>
      </c>
      <c r="H2862" s="6">
        <v>0.875</v>
      </c>
      <c r="I2862" s="85">
        <f t="shared" si="44"/>
        <v>57.999999999999957</v>
      </c>
      <c r="J2862" s="86">
        <f>I2862*Segmentos!$D$7*(AH2862%)*IF(ISNUMBER(AI2862),AI2862%,0)</f>
        <v>53267.199999999946</v>
      </c>
      <c r="K2862" s="86">
        <f>I2862*Segmentos!$D$7*(AL2862%)*IF(ISNUMBER(AM2862),AM2862%,0)</f>
        <v>95212.79999999993</v>
      </c>
      <c r="L2862" s="4"/>
      <c r="M2862" s="2">
        <v>0.32</v>
      </c>
      <c r="N2862" s="2">
        <v>1.1000000000000001</v>
      </c>
      <c r="O2862" s="2">
        <v>29.6</v>
      </c>
      <c r="P2862" s="2">
        <v>94.267099999999999</v>
      </c>
      <c r="Q2862" s="2">
        <v>0</v>
      </c>
      <c r="R2862" s="2">
        <v>0</v>
      </c>
      <c r="S2862" s="8" t="s">
        <v>577</v>
      </c>
      <c r="T2862" s="2">
        <v>0</v>
      </c>
      <c r="U2862" s="2">
        <v>0.02</v>
      </c>
      <c r="V2862" s="2">
        <v>0.5</v>
      </c>
      <c r="W2862" s="2">
        <v>5</v>
      </c>
      <c r="X2862" s="2">
        <v>1.472</v>
      </c>
      <c r="Y2862" s="2">
        <v>0.5</v>
      </c>
      <c r="Z2862" s="2">
        <v>1.2</v>
      </c>
      <c r="AA2862" s="2">
        <v>40.799999999999997</v>
      </c>
      <c r="AB2862" s="2">
        <v>43.598199999999999</v>
      </c>
      <c r="AC2862" s="2">
        <v>0.51</v>
      </c>
      <c r="AD2862" s="2">
        <v>1.9</v>
      </c>
      <c r="AE2862" s="2">
        <v>27</v>
      </c>
      <c r="AF2862" s="2">
        <v>49.196800000000003</v>
      </c>
      <c r="AG2862" s="2">
        <v>0.23</v>
      </c>
      <c r="AH2862" s="22">
        <v>1.4</v>
      </c>
      <c r="AI2862" s="22">
        <v>16.399999999999999</v>
      </c>
      <c r="AJ2862" s="22">
        <v>32.547800000000002</v>
      </c>
      <c r="AK2862" s="18">
        <v>0.4</v>
      </c>
      <c r="AL2862" s="18">
        <v>0.8</v>
      </c>
      <c r="AM2862" s="18">
        <v>51.3</v>
      </c>
      <c r="AN2862" s="2">
        <v>61.719299999999997</v>
      </c>
      <c r="AO2862" s="2">
        <v>0.14000000000000001</v>
      </c>
      <c r="AP2862" s="2">
        <v>1.3</v>
      </c>
      <c r="AQ2862" s="2">
        <v>10.8</v>
      </c>
      <c r="AR2862" s="2">
        <v>4.6360000000000001</v>
      </c>
      <c r="AS2862" s="2">
        <v>0.73</v>
      </c>
      <c r="AT2862" s="2">
        <v>1.9</v>
      </c>
      <c r="AU2862" s="2">
        <v>39.1</v>
      </c>
      <c r="AV2862" s="2">
        <v>47.201300000000003</v>
      </c>
      <c r="AW2862" s="2">
        <v>0.26</v>
      </c>
      <c r="AX2862" s="2">
        <v>0.7</v>
      </c>
      <c r="AY2862" s="2">
        <v>36.4</v>
      </c>
      <c r="AZ2862" s="2">
        <v>21.7592</v>
      </c>
      <c r="BA2862" s="2">
        <v>0.18</v>
      </c>
      <c r="BB2862" s="2">
        <v>0.8</v>
      </c>
      <c r="BC2862" s="2">
        <v>21.8</v>
      </c>
      <c r="BD2862" s="2">
        <v>20.6706</v>
      </c>
      <c r="BE2862" s="4"/>
      <c r="BF2862" s="4"/>
    </row>
    <row r="2863" spans="1:58" x14ac:dyDescent="0.2">
      <c r="A2863" s="29">
        <v>2862</v>
      </c>
      <c r="B2863" s="7" t="s">
        <v>61</v>
      </c>
      <c r="C2863" s="3">
        <v>40020</v>
      </c>
      <c r="D2863" s="4" t="s">
        <v>17</v>
      </c>
      <c r="E2863" s="4" t="s">
        <v>169</v>
      </c>
      <c r="F2863" s="5" t="s">
        <v>194</v>
      </c>
      <c r="G2863" s="6">
        <v>0.875</v>
      </c>
      <c r="H2863" s="6">
        <v>0.9604166666666667</v>
      </c>
      <c r="I2863" s="85">
        <f t="shared" si="44"/>
        <v>123.00000000000004</v>
      </c>
      <c r="J2863" s="86">
        <f>I2863*Segmentos!$D$7*(AH2863%)*IF(ISNUMBER(AI2863),AI2863%,0)</f>
        <v>268435.20000000013</v>
      </c>
      <c r="K2863" s="86">
        <f>I2863*Segmentos!$D$7*(AL2863%)*IF(ISNUMBER(AM2863),AM2863%,0)</f>
        <v>234634.80000000005</v>
      </c>
      <c r="L2863" s="4"/>
      <c r="M2863" s="2">
        <v>0.5</v>
      </c>
      <c r="N2863" s="2">
        <v>2.4</v>
      </c>
      <c r="O2863" s="2">
        <v>20.7</v>
      </c>
      <c r="P2863" s="2">
        <v>98.583600000000004</v>
      </c>
      <c r="Q2863" s="2">
        <v>0.2</v>
      </c>
      <c r="R2863" s="2">
        <v>1.2</v>
      </c>
      <c r="S2863" s="2">
        <v>16.8</v>
      </c>
      <c r="T2863" s="2">
        <v>6.4652000000000003</v>
      </c>
      <c r="U2863" s="2">
        <v>0.48</v>
      </c>
      <c r="V2863" s="2">
        <v>1.9</v>
      </c>
      <c r="W2863" s="2">
        <v>25.7</v>
      </c>
      <c r="X2863" s="2">
        <v>19.616</v>
      </c>
      <c r="Y2863" s="2">
        <v>0.31</v>
      </c>
      <c r="Z2863" s="2">
        <v>2.7</v>
      </c>
      <c r="AA2863" s="2">
        <v>11.3</v>
      </c>
      <c r="AB2863" s="2">
        <v>17.675799999999999</v>
      </c>
      <c r="AC2863" s="2">
        <v>0.85</v>
      </c>
      <c r="AD2863" s="2">
        <v>3.2</v>
      </c>
      <c r="AE2863" s="2">
        <v>26.6</v>
      </c>
      <c r="AF2863" s="2">
        <v>54.826500000000003</v>
      </c>
      <c r="AG2863" s="2">
        <v>0.54</v>
      </c>
      <c r="AH2863" s="22">
        <v>3.1</v>
      </c>
      <c r="AI2863" s="22">
        <v>17.600000000000001</v>
      </c>
      <c r="AJ2863" s="22">
        <v>50.111499999999999</v>
      </c>
      <c r="AK2863" s="18">
        <v>0.47</v>
      </c>
      <c r="AL2863" s="18">
        <v>1.9</v>
      </c>
      <c r="AM2863" s="18">
        <v>25.1</v>
      </c>
      <c r="AN2863" s="2">
        <v>48.472000000000001</v>
      </c>
      <c r="AO2863" s="2">
        <v>0.09</v>
      </c>
      <c r="AP2863" s="2">
        <v>0.8</v>
      </c>
      <c r="AQ2863" s="2">
        <v>11.9</v>
      </c>
      <c r="AR2863" s="2">
        <v>1.9657</v>
      </c>
      <c r="AS2863" s="2">
        <v>1.05</v>
      </c>
      <c r="AT2863" s="2">
        <v>2.2999999999999998</v>
      </c>
      <c r="AU2863" s="2">
        <v>45.5</v>
      </c>
      <c r="AV2863" s="2">
        <v>45.388100000000001</v>
      </c>
      <c r="AW2863" s="2">
        <v>0.74</v>
      </c>
      <c r="AX2863" s="2">
        <v>3.3</v>
      </c>
      <c r="AY2863" s="2">
        <v>22.8</v>
      </c>
      <c r="AZ2863" s="2">
        <v>41.775599999999997</v>
      </c>
      <c r="BA2863" s="2">
        <v>0.13</v>
      </c>
      <c r="BB2863" s="2">
        <v>2.4</v>
      </c>
      <c r="BC2863" s="2">
        <v>5.3</v>
      </c>
      <c r="BD2863" s="2">
        <v>9.4542000000000002</v>
      </c>
      <c r="BE2863" s="4"/>
      <c r="BF2863" s="4"/>
    </row>
    <row r="2864" spans="1:58" x14ac:dyDescent="0.2">
      <c r="A2864" s="29">
        <v>2863</v>
      </c>
      <c r="B2864" s="7" t="s">
        <v>10</v>
      </c>
      <c r="C2864" s="3">
        <v>40020</v>
      </c>
      <c r="D2864" s="4" t="s">
        <v>8</v>
      </c>
      <c r="E2864" s="4" t="s">
        <v>164</v>
      </c>
      <c r="F2864" s="5" t="s">
        <v>194</v>
      </c>
      <c r="G2864" s="6">
        <v>0.87361111111111101</v>
      </c>
      <c r="H2864" s="6">
        <v>0.89722222222222225</v>
      </c>
      <c r="I2864" s="85">
        <f t="shared" si="44"/>
        <v>34.000000000000199</v>
      </c>
      <c r="J2864" s="86">
        <f>I2864*Segmentos!$D$7*(AH2864%)*IF(ISNUMBER(AI2864),AI2864%,0)</f>
        <v>802454.4000000048</v>
      </c>
      <c r="K2864" s="86">
        <f>I2864*Segmentos!$D$7*(AL2864%)*IF(ISNUMBER(AM2864),AM2864%,0)</f>
        <v>586527.20000000345</v>
      </c>
      <c r="L2864" s="4"/>
      <c r="M2864" s="2">
        <v>5.0599999999999996</v>
      </c>
      <c r="N2864" s="2">
        <v>12.4</v>
      </c>
      <c r="O2864" s="2">
        <v>41</v>
      </c>
      <c r="P2864" s="2">
        <v>85.140199999999993</v>
      </c>
      <c r="Q2864" s="2">
        <v>3.21</v>
      </c>
      <c r="R2864" s="2">
        <v>5.8</v>
      </c>
      <c r="S2864" s="2">
        <v>54.9</v>
      </c>
      <c r="T2864" s="2">
        <v>8.9972999999999992</v>
      </c>
      <c r="U2864" s="2">
        <v>5.65</v>
      </c>
      <c r="V2864" s="2">
        <v>12.6</v>
      </c>
      <c r="W2864" s="2">
        <v>44.9</v>
      </c>
      <c r="X2864" s="2">
        <v>19.933399999999999</v>
      </c>
      <c r="Y2864" s="2">
        <v>3.96</v>
      </c>
      <c r="Z2864" s="2">
        <v>13.2</v>
      </c>
      <c r="AA2864" s="2">
        <v>30.1</v>
      </c>
      <c r="AB2864" s="2">
        <v>19.670000000000002</v>
      </c>
      <c r="AC2864" s="2">
        <v>6.62</v>
      </c>
      <c r="AD2864" s="2">
        <v>14.8</v>
      </c>
      <c r="AE2864" s="2">
        <v>44.8</v>
      </c>
      <c r="AF2864" s="2">
        <v>36.539400000000001</v>
      </c>
      <c r="AG2864" s="2">
        <v>5.9</v>
      </c>
      <c r="AH2864" s="22">
        <v>14.9</v>
      </c>
      <c r="AI2864" s="22">
        <v>39.6</v>
      </c>
      <c r="AJ2864" s="22">
        <v>47.111699999999999</v>
      </c>
      <c r="AK2864" s="18">
        <v>4.3</v>
      </c>
      <c r="AL2864" s="18">
        <v>10.1</v>
      </c>
      <c r="AM2864" s="18">
        <v>42.7</v>
      </c>
      <c r="AN2864" s="2">
        <v>38.028500000000001</v>
      </c>
      <c r="AO2864" s="2">
        <v>1.48</v>
      </c>
      <c r="AP2864" s="2">
        <v>5.0999999999999996</v>
      </c>
      <c r="AQ2864" s="2">
        <v>29.2</v>
      </c>
      <c r="AR2864" s="2">
        <v>2.7254999999999998</v>
      </c>
      <c r="AS2864" s="2">
        <v>3.17</v>
      </c>
      <c r="AT2864" s="2">
        <v>9.6</v>
      </c>
      <c r="AU2864" s="2">
        <v>32.799999999999997</v>
      </c>
      <c r="AV2864" s="2">
        <v>11.7326</v>
      </c>
      <c r="AW2864" s="2">
        <v>3.31</v>
      </c>
      <c r="AX2864" s="2">
        <v>9.5</v>
      </c>
      <c r="AY2864" s="2">
        <v>34.700000000000003</v>
      </c>
      <c r="AZ2864" s="2">
        <v>15.984999999999999</v>
      </c>
      <c r="BA2864" s="2">
        <v>8.49</v>
      </c>
      <c r="BB2864" s="2">
        <v>18.100000000000001</v>
      </c>
      <c r="BC2864" s="2">
        <v>46.9</v>
      </c>
      <c r="BD2864" s="2">
        <v>54.697099999999999</v>
      </c>
      <c r="BE2864" s="4"/>
      <c r="BF2864" s="4"/>
    </row>
    <row r="2865" spans="1:58" x14ac:dyDescent="0.2">
      <c r="A2865" s="29">
        <v>2864</v>
      </c>
      <c r="B2865" s="7" t="s">
        <v>27</v>
      </c>
      <c r="C2865" s="3">
        <v>40020</v>
      </c>
      <c r="D2865" s="4" t="s">
        <v>21</v>
      </c>
      <c r="E2865" s="4" t="s">
        <v>169</v>
      </c>
      <c r="F2865" s="5" t="s">
        <v>194</v>
      </c>
      <c r="G2865" s="6">
        <v>0.91666666666666663</v>
      </c>
      <c r="H2865" s="6">
        <v>0.98472222222222217</v>
      </c>
      <c r="I2865" s="85">
        <f t="shared" si="44"/>
        <v>97.999999999999972</v>
      </c>
      <c r="J2865" s="86">
        <f>I2865*Segmentos!$D$7*(AH2865%)*IF(ISNUMBER(AI2865),AI2865%,0)</f>
        <v>258171.19999999995</v>
      </c>
      <c r="K2865" s="86">
        <f>I2865*Segmentos!$D$7*(AL2865%)*IF(ISNUMBER(AM2865),AM2865%,0)</f>
        <v>125439.99999999996</v>
      </c>
      <c r="L2865" s="4"/>
      <c r="M2865" s="2">
        <v>0.48</v>
      </c>
      <c r="N2865" s="2">
        <v>3.4</v>
      </c>
      <c r="O2865" s="2">
        <v>13.9</v>
      </c>
      <c r="P2865" s="2">
        <v>81.796999999999997</v>
      </c>
      <c r="Q2865" s="2">
        <v>0.04</v>
      </c>
      <c r="R2865" s="2">
        <v>1</v>
      </c>
      <c r="S2865" s="2">
        <v>4.0999999999999996</v>
      </c>
      <c r="T2865" s="2">
        <v>1.2286999999999999</v>
      </c>
      <c r="U2865" s="2">
        <v>0.16</v>
      </c>
      <c r="V2865" s="2">
        <v>3.2</v>
      </c>
      <c r="W2865" s="2">
        <v>5.0999999999999996</v>
      </c>
      <c r="X2865" s="2">
        <v>5.8685999999999998</v>
      </c>
      <c r="Y2865" s="2">
        <v>1.1399999999999999</v>
      </c>
      <c r="Z2865" s="2">
        <v>5.2</v>
      </c>
      <c r="AA2865" s="2">
        <v>22.1</v>
      </c>
      <c r="AB2865" s="2">
        <v>57.515900000000002</v>
      </c>
      <c r="AC2865" s="2">
        <v>0.31</v>
      </c>
      <c r="AD2865" s="2">
        <v>3.2</v>
      </c>
      <c r="AE2865" s="2">
        <v>9.5</v>
      </c>
      <c r="AF2865" s="2">
        <v>17.183900000000001</v>
      </c>
      <c r="AG2865" s="2">
        <v>0.65</v>
      </c>
      <c r="AH2865" s="22">
        <v>3.7</v>
      </c>
      <c r="AI2865" s="22">
        <v>17.8</v>
      </c>
      <c r="AJ2865" s="22">
        <v>52.750799999999998</v>
      </c>
      <c r="AK2865" s="18">
        <v>0.32</v>
      </c>
      <c r="AL2865" s="18">
        <v>3.2</v>
      </c>
      <c r="AM2865" s="18">
        <v>10</v>
      </c>
      <c r="AN2865" s="2">
        <v>29.046299999999999</v>
      </c>
      <c r="AO2865" s="2">
        <v>0.45</v>
      </c>
      <c r="AP2865" s="2">
        <v>1.9</v>
      </c>
      <c r="AQ2865" s="2">
        <v>23.6</v>
      </c>
      <c r="AR2865" s="2">
        <v>8.3224</v>
      </c>
      <c r="AS2865" s="2">
        <v>0.18</v>
      </c>
      <c r="AT2865" s="2">
        <v>3</v>
      </c>
      <c r="AU2865" s="2">
        <v>6</v>
      </c>
      <c r="AV2865" s="2">
        <v>6.7271000000000001</v>
      </c>
      <c r="AW2865" s="2">
        <v>0.63</v>
      </c>
      <c r="AX2865" s="2">
        <v>5.3</v>
      </c>
      <c r="AY2865" s="2">
        <v>12.1</v>
      </c>
      <c r="AZ2865" s="2">
        <v>31.076000000000001</v>
      </c>
      <c r="BA2865" s="2">
        <v>0.55000000000000004</v>
      </c>
      <c r="BB2865" s="2">
        <v>2.8</v>
      </c>
      <c r="BC2865" s="2">
        <v>19.5</v>
      </c>
      <c r="BD2865" s="2">
        <v>35.671500000000002</v>
      </c>
      <c r="BE2865" s="4"/>
      <c r="BF2865" s="4"/>
    </row>
    <row r="2866" spans="1:58" x14ac:dyDescent="0.2">
      <c r="A2866" s="29">
        <v>2865</v>
      </c>
      <c r="B2866" s="7" t="s">
        <v>68</v>
      </c>
      <c r="C2866" s="3">
        <v>40020</v>
      </c>
      <c r="D2866" s="4" t="s">
        <v>8</v>
      </c>
      <c r="E2866" s="4" t="s">
        <v>183</v>
      </c>
      <c r="F2866" s="5" t="s">
        <v>194</v>
      </c>
      <c r="G2866" s="6">
        <v>0.89722222222222225</v>
      </c>
      <c r="H2866" s="6">
        <v>0.93680555555555556</v>
      </c>
      <c r="I2866" s="85">
        <f t="shared" si="44"/>
        <v>56.999999999999957</v>
      </c>
      <c r="J2866" s="86">
        <f>I2866*Segmentos!$D$7*(AH2866%)*IF(ISNUMBER(AI2866),AI2866%,0)</f>
        <v>2866963.1999999979</v>
      </c>
      <c r="K2866" s="86">
        <f>I2866*Segmentos!$D$7*(AL2866%)*IF(ISNUMBER(AM2866),AM2866%,0)</f>
        <v>1143237.5999999989</v>
      </c>
      <c r="L2866" s="4"/>
      <c r="M2866" s="2">
        <v>8.61</v>
      </c>
      <c r="N2866" s="2">
        <v>18.2</v>
      </c>
      <c r="O2866" s="2">
        <v>47.2</v>
      </c>
      <c r="P2866" s="2">
        <v>85.520099999999999</v>
      </c>
      <c r="Q2866" s="2">
        <v>6.2</v>
      </c>
      <c r="R2866" s="2">
        <v>13</v>
      </c>
      <c r="S2866" s="2">
        <v>47.8</v>
      </c>
      <c r="T2866" s="2">
        <v>10.2698</v>
      </c>
      <c r="U2866" s="2">
        <v>9.7100000000000009</v>
      </c>
      <c r="V2866" s="2">
        <v>18.7</v>
      </c>
      <c r="W2866" s="2">
        <v>52</v>
      </c>
      <c r="X2866" s="2">
        <v>20.225999999999999</v>
      </c>
      <c r="Y2866" s="2">
        <v>9.35</v>
      </c>
      <c r="Z2866" s="2">
        <v>21</v>
      </c>
      <c r="AA2866" s="2">
        <v>44.6</v>
      </c>
      <c r="AB2866" s="2">
        <v>27.4161</v>
      </c>
      <c r="AC2866" s="2">
        <v>8.4700000000000006</v>
      </c>
      <c r="AD2866" s="2">
        <v>18.100000000000001</v>
      </c>
      <c r="AE2866" s="2">
        <v>46.7</v>
      </c>
      <c r="AF2866" s="2">
        <v>27.6083</v>
      </c>
      <c r="AG2866" s="2">
        <v>12.6</v>
      </c>
      <c r="AH2866" s="22">
        <v>23.2</v>
      </c>
      <c r="AI2866" s="22">
        <v>54.2</v>
      </c>
      <c r="AJ2866" s="22">
        <v>59.355400000000003</v>
      </c>
      <c r="AK2866" s="18">
        <v>5.01</v>
      </c>
      <c r="AL2866" s="18">
        <v>13.7</v>
      </c>
      <c r="AM2866" s="18">
        <v>36.6</v>
      </c>
      <c r="AN2866" s="2">
        <v>26.1647</v>
      </c>
      <c r="AO2866" s="2">
        <v>2.76</v>
      </c>
      <c r="AP2866" s="2">
        <v>8.8000000000000007</v>
      </c>
      <c r="AQ2866" s="2">
        <v>31.6</v>
      </c>
      <c r="AR2866" s="2">
        <v>2.9998</v>
      </c>
      <c r="AS2866" s="2">
        <v>5.83</v>
      </c>
      <c r="AT2866" s="2">
        <v>15.2</v>
      </c>
      <c r="AU2866" s="2">
        <v>38.4</v>
      </c>
      <c r="AV2866" s="2">
        <v>12.763500000000001</v>
      </c>
      <c r="AW2866" s="2">
        <v>7.38</v>
      </c>
      <c r="AX2866" s="2">
        <v>16.5</v>
      </c>
      <c r="AY2866" s="2">
        <v>44.7</v>
      </c>
      <c r="AZ2866" s="2">
        <v>21.078800000000001</v>
      </c>
      <c r="BA2866" s="2">
        <v>12.8</v>
      </c>
      <c r="BB2866" s="2">
        <v>24</v>
      </c>
      <c r="BC2866" s="2">
        <v>53.4</v>
      </c>
      <c r="BD2866" s="2">
        <v>48.677999999999997</v>
      </c>
      <c r="BE2866" s="4"/>
      <c r="BF2866" s="4"/>
    </row>
    <row r="2867" spans="1:58" x14ac:dyDescent="0.2">
      <c r="A2867" s="29">
        <v>2866</v>
      </c>
      <c r="B2867" s="7" t="s">
        <v>85</v>
      </c>
      <c r="C2867" s="3">
        <v>40020</v>
      </c>
      <c r="D2867" s="4" t="s">
        <v>21</v>
      </c>
      <c r="E2867" s="4" t="s">
        <v>180</v>
      </c>
      <c r="F2867" s="5" t="s">
        <v>194</v>
      </c>
      <c r="G2867" s="6">
        <v>0.8534722222222223</v>
      </c>
      <c r="H2867" s="6">
        <v>0.87916666666666676</v>
      </c>
      <c r="I2867" s="85">
        <f t="shared" si="44"/>
        <v>37.000000000000028</v>
      </c>
      <c r="J2867" s="86">
        <f>I2867*Segmentos!$D$7*(AH2867%)*IF(ISNUMBER(AI2867),AI2867%,0)</f>
        <v>76397.600000000064</v>
      </c>
      <c r="K2867" s="86">
        <f>I2867*Segmentos!$D$7*(AL2867%)*IF(ISNUMBER(AM2867),AM2867%,0)</f>
        <v>81696.000000000058</v>
      </c>
      <c r="L2867" s="4"/>
      <c r="M2867" s="2">
        <v>0.53</v>
      </c>
      <c r="N2867" s="2">
        <v>2.2000000000000002</v>
      </c>
      <c r="O2867" s="2">
        <v>24.8</v>
      </c>
      <c r="P2867" s="2">
        <v>98.486999999999995</v>
      </c>
      <c r="Q2867" s="2">
        <v>0.01</v>
      </c>
      <c r="R2867" s="2">
        <v>0.3</v>
      </c>
      <c r="S2867" s="2">
        <v>5.4</v>
      </c>
      <c r="T2867" s="2">
        <v>0.4365</v>
      </c>
      <c r="U2867" s="2">
        <v>0.3</v>
      </c>
      <c r="V2867" s="2">
        <v>2</v>
      </c>
      <c r="W2867" s="2">
        <v>15.1</v>
      </c>
      <c r="X2867" s="2">
        <v>11.670999999999999</v>
      </c>
      <c r="Y2867" s="2">
        <v>0.16</v>
      </c>
      <c r="Z2867" s="2">
        <v>1.9</v>
      </c>
      <c r="AA2867" s="2">
        <v>8.4</v>
      </c>
      <c r="AB2867" s="2">
        <v>8.6769999999999996</v>
      </c>
      <c r="AC2867" s="2">
        <v>1.29</v>
      </c>
      <c r="AD2867" s="2">
        <v>3.4</v>
      </c>
      <c r="AE2867" s="2">
        <v>37.299999999999997</v>
      </c>
      <c r="AF2867" s="2">
        <v>77.702500000000001</v>
      </c>
      <c r="AG2867" s="2">
        <v>0.51</v>
      </c>
      <c r="AH2867" s="22">
        <v>2.9</v>
      </c>
      <c r="AI2867" s="22">
        <v>17.8</v>
      </c>
      <c r="AJ2867" s="22">
        <v>44.62</v>
      </c>
      <c r="AK2867" s="18">
        <v>0.56000000000000005</v>
      </c>
      <c r="AL2867" s="18">
        <v>1.5</v>
      </c>
      <c r="AM2867" s="18">
        <v>36.799999999999997</v>
      </c>
      <c r="AN2867" s="2">
        <v>53.866999999999997</v>
      </c>
      <c r="AO2867" s="2">
        <v>0.14000000000000001</v>
      </c>
      <c r="AP2867" s="2">
        <v>1.5</v>
      </c>
      <c r="AQ2867" s="2">
        <v>9.1999999999999993</v>
      </c>
      <c r="AR2867" s="2">
        <v>2.8006000000000002</v>
      </c>
      <c r="AS2867" s="2">
        <v>0.56000000000000005</v>
      </c>
      <c r="AT2867" s="2">
        <v>1.2</v>
      </c>
      <c r="AU2867" s="2">
        <v>48.3</v>
      </c>
      <c r="AV2867" s="2">
        <v>22.745000000000001</v>
      </c>
      <c r="AW2867" s="2">
        <v>0.68</v>
      </c>
      <c r="AX2867" s="2">
        <v>2</v>
      </c>
      <c r="AY2867" s="2">
        <v>33.799999999999997</v>
      </c>
      <c r="AZ2867" s="2">
        <v>35.9024</v>
      </c>
      <c r="BA2867" s="2">
        <v>0.53</v>
      </c>
      <c r="BB2867" s="2">
        <v>3</v>
      </c>
      <c r="BC2867" s="2">
        <v>17.3</v>
      </c>
      <c r="BD2867" s="2">
        <v>37.039099999999998</v>
      </c>
      <c r="BE2867" s="4"/>
      <c r="BF2867" s="4"/>
    </row>
    <row r="2868" spans="1:58" x14ac:dyDescent="0.2">
      <c r="A2868" s="29">
        <v>2867</v>
      </c>
      <c r="B2868" s="7" t="s">
        <v>25</v>
      </c>
      <c r="C2868" s="3">
        <v>40020</v>
      </c>
      <c r="D2868" s="4" t="s">
        <v>21</v>
      </c>
      <c r="E2868" s="4" t="s">
        <v>171</v>
      </c>
      <c r="F2868" s="5" t="s">
        <v>194</v>
      </c>
      <c r="G2868" s="6">
        <v>0.8979166666666667</v>
      </c>
      <c r="H2868" s="6">
        <v>0.89861111111111114</v>
      </c>
      <c r="I2868" s="85">
        <f t="shared" si="44"/>
        <v>0.99999999999999645</v>
      </c>
      <c r="J2868" s="86">
        <f>I2868*Segmentos!$D$7*(AH2868%)*IF(ISNUMBER(AI2868),AI2868%,0)</f>
        <v>1199.9999999999959</v>
      </c>
      <c r="K2868" s="86">
        <f>I2868*Segmentos!$D$7*(AL2868%)*IF(ISNUMBER(AM2868),AM2868%,0)</f>
        <v>1599.9999999999945</v>
      </c>
      <c r="L2868" s="4"/>
      <c r="M2868" s="2">
        <v>0.36</v>
      </c>
      <c r="N2868" s="2">
        <v>0.4</v>
      </c>
      <c r="O2868" s="2">
        <v>100</v>
      </c>
      <c r="P2868" s="2">
        <v>29.955400000000001</v>
      </c>
      <c r="Q2868" s="2">
        <v>0.33</v>
      </c>
      <c r="R2868" s="2">
        <v>0.3</v>
      </c>
      <c r="S2868" s="2">
        <v>100</v>
      </c>
      <c r="T2868" s="2">
        <v>4.5637999999999996</v>
      </c>
      <c r="U2868" s="2">
        <v>0.22</v>
      </c>
      <c r="V2868" s="2">
        <v>0.2</v>
      </c>
      <c r="W2868" s="2">
        <v>100</v>
      </c>
      <c r="X2868" s="2">
        <v>3.8896999999999999</v>
      </c>
      <c r="Y2868" s="2">
        <v>0.23</v>
      </c>
      <c r="Z2868" s="2">
        <v>0.2</v>
      </c>
      <c r="AA2868" s="2">
        <v>100</v>
      </c>
      <c r="AB2868" s="2">
        <v>5.6898</v>
      </c>
      <c r="AC2868" s="2">
        <v>0.57999999999999996</v>
      </c>
      <c r="AD2868" s="2">
        <v>0.6</v>
      </c>
      <c r="AE2868" s="2">
        <v>100</v>
      </c>
      <c r="AF2868" s="2">
        <v>15.812099999999999</v>
      </c>
      <c r="AG2868" s="2">
        <v>0.32</v>
      </c>
      <c r="AH2868" s="22">
        <v>0.3</v>
      </c>
      <c r="AI2868" s="22">
        <v>100</v>
      </c>
      <c r="AJ2868" s="22">
        <v>12.4983</v>
      </c>
      <c r="AK2868" s="18">
        <v>0.4</v>
      </c>
      <c r="AL2868" s="18">
        <v>0.4</v>
      </c>
      <c r="AM2868" s="18">
        <v>100</v>
      </c>
      <c r="AN2868" s="2">
        <v>17.457100000000001</v>
      </c>
      <c r="AO2868" s="2">
        <v>0</v>
      </c>
      <c r="AP2868" s="2">
        <v>0</v>
      </c>
      <c r="AQ2868" s="8" t="s">
        <v>577</v>
      </c>
      <c r="AR2868" s="2">
        <v>0</v>
      </c>
      <c r="AS2868" s="2">
        <v>0.08</v>
      </c>
      <c r="AT2868" s="2">
        <v>0.1</v>
      </c>
      <c r="AU2868" s="2">
        <v>100</v>
      </c>
      <c r="AV2868" s="2">
        <v>1.4974000000000001</v>
      </c>
      <c r="AW2868" s="2">
        <v>0.69</v>
      </c>
      <c r="AX2868" s="2">
        <v>0.7</v>
      </c>
      <c r="AY2868" s="2">
        <v>100</v>
      </c>
      <c r="AZ2868" s="2">
        <v>16.507999999999999</v>
      </c>
      <c r="BA2868" s="2">
        <v>0.38</v>
      </c>
      <c r="BB2868" s="2">
        <v>0.4</v>
      </c>
      <c r="BC2868" s="2">
        <v>100</v>
      </c>
      <c r="BD2868" s="2">
        <v>11.95</v>
      </c>
      <c r="BE2868" s="4"/>
      <c r="BF2868" s="4"/>
    </row>
    <row r="2869" spans="1:58" x14ac:dyDescent="0.2">
      <c r="A2869" s="29">
        <v>2868</v>
      </c>
      <c r="B2869" s="7" t="s">
        <v>66</v>
      </c>
      <c r="C2869" s="3">
        <v>40020</v>
      </c>
      <c r="D2869" s="4" t="s">
        <v>28</v>
      </c>
      <c r="E2869" s="4" t="s">
        <v>168</v>
      </c>
      <c r="F2869" s="5" t="s">
        <v>194</v>
      </c>
      <c r="G2869" s="6">
        <v>0.83333333333333337</v>
      </c>
      <c r="H2869" s="6">
        <v>0.91388888888888886</v>
      </c>
      <c r="I2869" s="85">
        <f t="shared" si="44"/>
        <v>115.99999999999991</v>
      </c>
      <c r="J2869" s="86">
        <f>I2869*Segmentos!$D$7*(AH2869%)*IF(ISNUMBER(AI2869),AI2869%,0)</f>
        <v>470635.1999999996</v>
      </c>
      <c r="K2869" s="86">
        <f>I2869*Segmentos!$D$7*(AL2869%)*IF(ISNUMBER(AM2869),AM2869%,0)</f>
        <v>1070355.199999999</v>
      </c>
      <c r="L2869" s="4" t="s">
        <v>539</v>
      </c>
      <c r="M2869" s="2">
        <v>1.7</v>
      </c>
      <c r="N2869" s="2">
        <v>7.4</v>
      </c>
      <c r="O2869" s="2">
        <v>22.8</v>
      </c>
      <c r="P2869" s="2">
        <v>89.168099999999995</v>
      </c>
      <c r="Q2869" s="2">
        <v>1.08</v>
      </c>
      <c r="R2869" s="2">
        <v>3.8</v>
      </c>
      <c r="S2869" s="2">
        <v>28.5</v>
      </c>
      <c r="T2869" s="2">
        <v>9.4647000000000006</v>
      </c>
      <c r="U2869" s="2">
        <v>1.08</v>
      </c>
      <c r="V2869" s="2">
        <v>6.1</v>
      </c>
      <c r="W2869" s="2">
        <v>17.8</v>
      </c>
      <c r="X2869" s="2">
        <v>11.958</v>
      </c>
      <c r="Y2869" s="2">
        <v>2.5499999999999998</v>
      </c>
      <c r="Z2869" s="2">
        <v>9.9</v>
      </c>
      <c r="AA2869" s="2">
        <v>25.8</v>
      </c>
      <c r="AB2869" s="2">
        <v>39.592300000000002</v>
      </c>
      <c r="AC2869" s="2">
        <v>1.63</v>
      </c>
      <c r="AD2869" s="2">
        <v>8</v>
      </c>
      <c r="AE2869" s="2">
        <v>20.5</v>
      </c>
      <c r="AF2869" s="2">
        <v>28.153099999999998</v>
      </c>
      <c r="AG2869" s="2">
        <v>1.02</v>
      </c>
      <c r="AH2869" s="22">
        <v>6.9</v>
      </c>
      <c r="AI2869" s="22">
        <v>14.7</v>
      </c>
      <c r="AJ2869" s="22">
        <v>25.4011</v>
      </c>
      <c r="AK2869" s="18">
        <v>2.31</v>
      </c>
      <c r="AL2869" s="18">
        <v>7.9</v>
      </c>
      <c r="AM2869" s="18">
        <v>29.2</v>
      </c>
      <c r="AN2869" s="2">
        <v>63.7669</v>
      </c>
      <c r="AO2869" s="2">
        <v>0.72</v>
      </c>
      <c r="AP2869" s="2">
        <v>3.1</v>
      </c>
      <c r="AQ2869" s="2">
        <v>23.1</v>
      </c>
      <c r="AR2869" s="2">
        <v>4.1222000000000003</v>
      </c>
      <c r="AS2869" s="2">
        <v>3.27</v>
      </c>
      <c r="AT2869" s="2">
        <v>9.3000000000000007</v>
      </c>
      <c r="AU2869" s="2">
        <v>35.200000000000003</v>
      </c>
      <c r="AV2869" s="2">
        <v>37.829900000000002</v>
      </c>
      <c r="AW2869" s="2">
        <v>1.03</v>
      </c>
      <c r="AX2869" s="2">
        <v>6.6</v>
      </c>
      <c r="AY2869" s="2">
        <v>15.6</v>
      </c>
      <c r="AZ2869" s="2">
        <v>15.5472</v>
      </c>
      <c r="BA2869" s="2">
        <v>1.57</v>
      </c>
      <c r="BB2869" s="2">
        <v>8.1999999999999993</v>
      </c>
      <c r="BC2869" s="2">
        <v>19.100000000000001</v>
      </c>
      <c r="BD2869" s="2">
        <v>31.668800000000001</v>
      </c>
      <c r="BE2869" s="4"/>
      <c r="BF2869" s="4"/>
    </row>
    <row r="2870" spans="1:58" x14ac:dyDescent="0.2">
      <c r="A2870" s="29">
        <v>2869</v>
      </c>
      <c r="B2870" s="7" t="s">
        <v>19</v>
      </c>
      <c r="C2870" s="3">
        <v>40020</v>
      </c>
      <c r="D2870" s="4" t="s">
        <v>17</v>
      </c>
      <c r="E2870" s="4" t="s">
        <v>166</v>
      </c>
      <c r="F2870" s="5" t="s">
        <v>194</v>
      </c>
      <c r="G2870" s="6">
        <v>0.91388888888888886</v>
      </c>
      <c r="H2870" s="6">
        <v>0.91527777777777775</v>
      </c>
      <c r="I2870" s="85">
        <f t="shared" si="44"/>
        <v>1.9999999999999929</v>
      </c>
      <c r="J2870" s="86">
        <f>I2870*Segmentos!$D$7*(AH2870%)*IF(ISNUMBER(AI2870),AI2870%,0)</f>
        <v>1948.7999999999936</v>
      </c>
      <c r="K2870" s="86">
        <f>I2870*Segmentos!$D$7*(AL2870%)*IF(ISNUMBER(AM2870),AM2870%,0)</f>
        <v>2755.1999999999907</v>
      </c>
      <c r="L2870" s="4"/>
      <c r="M2870" s="2">
        <v>0.31</v>
      </c>
      <c r="N2870" s="2">
        <v>0.4</v>
      </c>
      <c r="O2870" s="2">
        <v>84.2</v>
      </c>
      <c r="P2870" s="2">
        <v>100</v>
      </c>
      <c r="Q2870" s="2">
        <v>0</v>
      </c>
      <c r="R2870" s="2">
        <v>0</v>
      </c>
      <c r="S2870" s="8" t="s">
        <v>577</v>
      </c>
      <c r="T2870" s="2">
        <v>0</v>
      </c>
      <c r="U2870" s="2">
        <v>0</v>
      </c>
      <c r="V2870" s="2">
        <v>0</v>
      </c>
      <c r="W2870" s="8" t="s">
        <v>577</v>
      </c>
      <c r="X2870" s="2">
        <v>0</v>
      </c>
      <c r="Y2870" s="2">
        <v>0.51</v>
      </c>
      <c r="Z2870" s="2">
        <v>0.7</v>
      </c>
      <c r="AA2870" s="2">
        <v>75</v>
      </c>
      <c r="AB2870" s="2">
        <v>49.535699999999999</v>
      </c>
      <c r="AC2870" s="2">
        <v>0.47</v>
      </c>
      <c r="AD2870" s="2">
        <v>0.5</v>
      </c>
      <c r="AE2870" s="2">
        <v>95.6</v>
      </c>
      <c r="AF2870" s="2">
        <v>50.464300000000001</v>
      </c>
      <c r="AG2870" s="2">
        <v>0.24</v>
      </c>
      <c r="AH2870" s="22">
        <v>0.3</v>
      </c>
      <c r="AI2870" s="22">
        <v>81.2</v>
      </c>
      <c r="AJ2870" s="22">
        <v>37.0852</v>
      </c>
      <c r="AK2870" s="18">
        <v>0.37</v>
      </c>
      <c r="AL2870" s="18">
        <v>0.4</v>
      </c>
      <c r="AM2870" s="18">
        <v>86.1</v>
      </c>
      <c r="AN2870" s="2">
        <v>62.9148</v>
      </c>
      <c r="AO2870" s="2">
        <v>0.06</v>
      </c>
      <c r="AP2870" s="2">
        <v>0.1</v>
      </c>
      <c r="AQ2870" s="2">
        <v>50</v>
      </c>
      <c r="AR2870" s="2">
        <v>2.2980999999999998</v>
      </c>
      <c r="AS2870" s="2">
        <v>1.04</v>
      </c>
      <c r="AT2870" s="2">
        <v>1.3</v>
      </c>
      <c r="AU2870" s="2">
        <v>81.900000000000006</v>
      </c>
      <c r="AV2870" s="2">
        <v>74.772800000000004</v>
      </c>
      <c r="AW2870" s="2">
        <v>0.24</v>
      </c>
      <c r="AX2870" s="2">
        <v>0.2</v>
      </c>
      <c r="AY2870" s="2">
        <v>100</v>
      </c>
      <c r="AZ2870" s="2">
        <v>22.928999999999998</v>
      </c>
      <c r="BA2870" s="2">
        <v>0</v>
      </c>
      <c r="BB2870" s="2">
        <v>0</v>
      </c>
      <c r="BC2870" s="8" t="s">
        <v>577</v>
      </c>
      <c r="BD2870" s="2">
        <v>0</v>
      </c>
      <c r="BE2870" s="4"/>
      <c r="BF2870" s="4"/>
    </row>
    <row r="2871" spans="1:58" x14ac:dyDescent="0.2">
      <c r="A2871" s="29">
        <v>2870</v>
      </c>
      <c r="B2871" s="7" t="s">
        <v>2</v>
      </c>
      <c r="C2871" s="3">
        <v>40020</v>
      </c>
      <c r="D2871" s="4" t="s">
        <v>0</v>
      </c>
      <c r="E2871" s="4" t="s">
        <v>164</v>
      </c>
      <c r="F2871" s="5" t="s">
        <v>194</v>
      </c>
      <c r="G2871" s="6">
        <v>0.875</v>
      </c>
      <c r="H2871" s="6">
        <v>0.91388888888888886</v>
      </c>
      <c r="I2871" s="85">
        <f t="shared" si="44"/>
        <v>55.999999999999957</v>
      </c>
      <c r="J2871" s="86">
        <f>I2871*Segmentos!$D$7*(AH2871%)*IF(ISNUMBER(AI2871),AI2871%,0)</f>
        <v>1031855.9999999991</v>
      </c>
      <c r="K2871" s="86">
        <f>I2871*Segmentos!$D$7*(AL2871%)*IF(ISNUMBER(AM2871),AM2871%,0)</f>
        <v>1245798.3999999992</v>
      </c>
      <c r="L2871" s="4"/>
      <c r="M2871" s="2">
        <v>5.1100000000000003</v>
      </c>
      <c r="N2871" s="2">
        <v>18</v>
      </c>
      <c r="O2871" s="2">
        <v>28.4</v>
      </c>
      <c r="P2871" s="2">
        <v>87.091300000000004</v>
      </c>
      <c r="Q2871" s="2">
        <v>4.18</v>
      </c>
      <c r="R2871" s="2">
        <v>13.1</v>
      </c>
      <c r="S2871" s="2">
        <v>31.9</v>
      </c>
      <c r="T2871" s="2">
        <v>11.8825</v>
      </c>
      <c r="U2871" s="2">
        <v>3.33</v>
      </c>
      <c r="V2871" s="2">
        <v>18.7</v>
      </c>
      <c r="W2871" s="2">
        <v>17.8</v>
      </c>
      <c r="X2871" s="2">
        <v>11.885199999999999</v>
      </c>
      <c r="Y2871" s="2">
        <v>4.87</v>
      </c>
      <c r="Z2871" s="2">
        <v>19</v>
      </c>
      <c r="AA2871" s="2">
        <v>25.6</v>
      </c>
      <c r="AB2871" s="2">
        <v>24.483699999999999</v>
      </c>
      <c r="AC2871" s="2">
        <v>6.95</v>
      </c>
      <c r="AD2871" s="2">
        <v>19.2</v>
      </c>
      <c r="AE2871" s="2">
        <v>36.200000000000003</v>
      </c>
      <c r="AF2871" s="2">
        <v>38.840000000000003</v>
      </c>
      <c r="AG2871" s="2">
        <v>4.5999999999999996</v>
      </c>
      <c r="AH2871" s="22">
        <v>18.5</v>
      </c>
      <c r="AI2871" s="22">
        <v>24.9</v>
      </c>
      <c r="AJ2871" s="22">
        <v>37.188400000000001</v>
      </c>
      <c r="AK2871" s="18">
        <v>5.58</v>
      </c>
      <c r="AL2871" s="18">
        <v>17.600000000000001</v>
      </c>
      <c r="AM2871" s="18">
        <v>31.6</v>
      </c>
      <c r="AN2871" s="2">
        <v>49.902900000000002</v>
      </c>
      <c r="AO2871" s="2">
        <v>2.94</v>
      </c>
      <c r="AP2871" s="2">
        <v>10.8</v>
      </c>
      <c r="AQ2871" s="2">
        <v>27.3</v>
      </c>
      <c r="AR2871" s="2">
        <v>5.4714999999999998</v>
      </c>
      <c r="AS2871" s="2">
        <v>3.39</v>
      </c>
      <c r="AT2871" s="2">
        <v>15.9</v>
      </c>
      <c r="AU2871" s="2">
        <v>21.3</v>
      </c>
      <c r="AV2871" s="2">
        <v>12.729200000000001</v>
      </c>
      <c r="AW2871" s="2">
        <v>5.51</v>
      </c>
      <c r="AX2871" s="2">
        <v>19.8</v>
      </c>
      <c r="AY2871" s="2">
        <v>27.8</v>
      </c>
      <c r="AZ2871" s="2">
        <v>26.9819</v>
      </c>
      <c r="BA2871" s="2">
        <v>6.43</v>
      </c>
      <c r="BB2871" s="2">
        <v>19.899999999999999</v>
      </c>
      <c r="BC2871" s="2">
        <v>32.200000000000003</v>
      </c>
      <c r="BD2871" s="2">
        <v>41.908700000000003</v>
      </c>
      <c r="BE2871" s="4"/>
      <c r="BF2871" s="4"/>
    </row>
    <row r="2872" spans="1:58" x14ac:dyDescent="0.2">
      <c r="A2872" s="29">
        <v>2871</v>
      </c>
      <c r="B2872" s="7" t="s">
        <v>69</v>
      </c>
      <c r="C2872" s="3">
        <v>40020</v>
      </c>
      <c r="D2872" s="4" t="s">
        <v>3</v>
      </c>
      <c r="E2872" s="4" t="s">
        <v>176</v>
      </c>
      <c r="F2872" s="5" t="s">
        <v>194</v>
      </c>
      <c r="G2872" s="6">
        <v>0.91736111111111107</v>
      </c>
      <c r="H2872" s="6">
        <v>0.9902777777777777</v>
      </c>
      <c r="I2872" s="85">
        <f t="shared" si="44"/>
        <v>104.99999999999994</v>
      </c>
      <c r="J2872" s="86">
        <f>I2872*Segmentos!$D$7*(AH2872%)*IF(ISNUMBER(AI2872),AI2872%,0)</f>
        <v>1085279.9999999995</v>
      </c>
      <c r="K2872" s="86">
        <f>I2872*Segmentos!$D$7*(AL2872%)*IF(ISNUMBER(AM2872),AM2872%,0)</f>
        <v>1002539.9999999994</v>
      </c>
      <c r="L2872" s="4"/>
      <c r="M2872" s="2">
        <v>2.48</v>
      </c>
      <c r="N2872" s="2">
        <v>15.3</v>
      </c>
      <c r="O2872" s="2">
        <v>16.2</v>
      </c>
      <c r="P2872" s="2">
        <v>92.242699999999999</v>
      </c>
      <c r="Q2872" s="2">
        <v>0.86</v>
      </c>
      <c r="R2872" s="2">
        <v>10.1</v>
      </c>
      <c r="S2872" s="2">
        <v>8.5</v>
      </c>
      <c r="T2872" s="2">
        <v>5.3331</v>
      </c>
      <c r="U2872" s="2">
        <v>0.86</v>
      </c>
      <c r="V2872" s="2">
        <v>10.6</v>
      </c>
      <c r="W2872" s="2">
        <v>8.1</v>
      </c>
      <c r="X2872" s="2">
        <v>6.6879</v>
      </c>
      <c r="Y2872" s="2">
        <v>2.09</v>
      </c>
      <c r="Z2872" s="2">
        <v>16.2</v>
      </c>
      <c r="AA2872" s="2">
        <v>12.9</v>
      </c>
      <c r="AB2872" s="2">
        <v>22.895800000000001</v>
      </c>
      <c r="AC2872" s="2">
        <v>4.7</v>
      </c>
      <c r="AD2872" s="2">
        <v>20.100000000000001</v>
      </c>
      <c r="AE2872" s="2">
        <v>23.4</v>
      </c>
      <c r="AF2872" s="2">
        <v>57.325800000000001</v>
      </c>
      <c r="AG2872" s="2">
        <v>2.59</v>
      </c>
      <c r="AH2872" s="22">
        <v>15.2</v>
      </c>
      <c r="AI2872" s="22">
        <v>17</v>
      </c>
      <c r="AJ2872" s="22">
        <v>45.604999999999997</v>
      </c>
      <c r="AK2872" s="18">
        <v>2.39</v>
      </c>
      <c r="AL2872" s="18">
        <v>15.4</v>
      </c>
      <c r="AM2872" s="18">
        <v>15.5</v>
      </c>
      <c r="AN2872" s="2">
        <v>46.637700000000002</v>
      </c>
      <c r="AO2872" s="2">
        <v>3.03</v>
      </c>
      <c r="AP2872" s="2">
        <v>13.1</v>
      </c>
      <c r="AQ2872" s="2">
        <v>23</v>
      </c>
      <c r="AR2872" s="2">
        <v>12.2745</v>
      </c>
      <c r="AS2872" s="2">
        <v>2.15</v>
      </c>
      <c r="AT2872" s="2">
        <v>13.3</v>
      </c>
      <c r="AU2872" s="2">
        <v>16.2</v>
      </c>
      <c r="AV2872" s="2">
        <v>17.553999999999998</v>
      </c>
      <c r="AW2872" s="2">
        <v>2.78</v>
      </c>
      <c r="AX2872" s="2">
        <v>18.7</v>
      </c>
      <c r="AY2872" s="2">
        <v>14.9</v>
      </c>
      <c r="AZ2872" s="2">
        <v>29.655100000000001</v>
      </c>
      <c r="BA2872" s="2">
        <v>2.2999999999999998</v>
      </c>
      <c r="BB2872" s="2">
        <v>14.6</v>
      </c>
      <c r="BC2872" s="2">
        <v>15.8</v>
      </c>
      <c r="BD2872" s="2">
        <v>32.759099999999997</v>
      </c>
      <c r="BE2872" s="4"/>
      <c r="BF2872" s="4"/>
    </row>
    <row r="2873" spans="1:58" x14ac:dyDescent="0.2">
      <c r="A2873" s="29">
        <v>2872</v>
      </c>
      <c r="B2873" s="7" t="s">
        <v>16</v>
      </c>
      <c r="C2873" s="3">
        <v>40020</v>
      </c>
      <c r="D2873" s="4" t="s">
        <v>13</v>
      </c>
      <c r="E2873" s="4" t="s">
        <v>166</v>
      </c>
      <c r="F2873" s="5" t="s">
        <v>194</v>
      </c>
      <c r="G2873" s="6">
        <v>0.91249999999999998</v>
      </c>
      <c r="H2873" s="6">
        <v>0.91666666666666663</v>
      </c>
      <c r="I2873" s="85">
        <f t="shared" si="44"/>
        <v>5.9999999999999787</v>
      </c>
      <c r="J2873" s="86">
        <f>I2873*Segmentos!$D$7*(AH2873%)*IF(ISNUMBER(AI2873),AI2873%,0)</f>
        <v>115708.79999999962</v>
      </c>
      <c r="K2873" s="86">
        <f>I2873*Segmentos!$D$7*(AL2873%)*IF(ISNUMBER(AM2873),AM2873%,0)</f>
        <v>139384.79999999952</v>
      </c>
      <c r="L2873" s="4"/>
      <c r="M2873" s="2">
        <v>5.35</v>
      </c>
      <c r="N2873" s="2">
        <v>7.5</v>
      </c>
      <c r="O2873" s="2">
        <v>71.400000000000006</v>
      </c>
      <c r="P2873" s="2">
        <v>91.274799999999999</v>
      </c>
      <c r="Q2873" s="2">
        <v>2.0499999999999998</v>
      </c>
      <c r="R2873" s="2">
        <v>2.9</v>
      </c>
      <c r="S2873" s="2">
        <v>71.3</v>
      </c>
      <c r="T2873" s="2">
        <v>5.8437000000000001</v>
      </c>
      <c r="U2873" s="2">
        <v>4.01</v>
      </c>
      <c r="V2873" s="2">
        <v>5.5</v>
      </c>
      <c r="W2873" s="2">
        <v>73.3</v>
      </c>
      <c r="X2873" s="2">
        <v>14.321400000000001</v>
      </c>
      <c r="Y2873" s="2">
        <v>6.21</v>
      </c>
      <c r="Z2873" s="2">
        <v>8.9</v>
      </c>
      <c r="AA2873" s="2">
        <v>70</v>
      </c>
      <c r="AB2873" s="2">
        <v>31.270399999999999</v>
      </c>
      <c r="AC2873" s="2">
        <v>7.12</v>
      </c>
      <c r="AD2873" s="2">
        <v>9.9</v>
      </c>
      <c r="AE2873" s="2">
        <v>71.8</v>
      </c>
      <c r="AF2873" s="2">
        <v>39.839399999999998</v>
      </c>
      <c r="AG2873" s="2">
        <v>4.8499999999999996</v>
      </c>
      <c r="AH2873" s="22">
        <v>6.8</v>
      </c>
      <c r="AI2873" s="22">
        <v>70.900000000000006</v>
      </c>
      <c r="AJ2873" s="22">
        <v>39.261099999999999</v>
      </c>
      <c r="AK2873" s="18">
        <v>5.8</v>
      </c>
      <c r="AL2873" s="18">
        <v>8.1</v>
      </c>
      <c r="AM2873" s="18">
        <v>71.7</v>
      </c>
      <c r="AN2873" s="2">
        <v>52.0137</v>
      </c>
      <c r="AO2873" s="2">
        <v>3.75</v>
      </c>
      <c r="AP2873" s="2">
        <v>6</v>
      </c>
      <c r="AQ2873" s="2">
        <v>62.8</v>
      </c>
      <c r="AR2873" s="2">
        <v>6.9843999999999999</v>
      </c>
      <c r="AS2873" s="2">
        <v>5.66</v>
      </c>
      <c r="AT2873" s="2">
        <v>7.4</v>
      </c>
      <c r="AU2873" s="2">
        <v>76.5</v>
      </c>
      <c r="AV2873" s="2">
        <v>21.270199999999999</v>
      </c>
      <c r="AW2873" s="2">
        <v>6.75</v>
      </c>
      <c r="AX2873" s="2">
        <v>8.8000000000000007</v>
      </c>
      <c r="AY2873" s="2">
        <v>76.599999999999994</v>
      </c>
      <c r="AZ2873" s="2">
        <v>33.0961</v>
      </c>
      <c r="BA2873" s="2">
        <v>4.58</v>
      </c>
      <c r="BB2873" s="2">
        <v>7</v>
      </c>
      <c r="BC2873" s="2">
        <v>65.400000000000006</v>
      </c>
      <c r="BD2873" s="2">
        <v>29.924199999999999</v>
      </c>
      <c r="BE2873" s="4"/>
      <c r="BF2873" s="4"/>
    </row>
    <row r="2874" spans="1:58" x14ac:dyDescent="0.2">
      <c r="A2874" s="29">
        <v>2873</v>
      </c>
      <c r="B2874" s="7" t="s">
        <v>12</v>
      </c>
      <c r="C2874" s="3">
        <v>40021</v>
      </c>
      <c r="D2874" s="4" t="s">
        <v>8</v>
      </c>
      <c r="E2874" s="4" t="s">
        <v>167</v>
      </c>
      <c r="F2874" s="5" t="s">
        <v>188</v>
      </c>
      <c r="G2874" s="6">
        <v>0.9194444444444444</v>
      </c>
      <c r="H2874" s="6">
        <v>0.98402777777777783</v>
      </c>
      <c r="I2874" s="85">
        <f t="shared" si="44"/>
        <v>93.000000000000142</v>
      </c>
      <c r="J2874" s="86">
        <f>I2874*Segmentos!$D$7*(AH2874%)*IF(ISNUMBER(AI2874),AI2874%,0)</f>
        <v>2329761.6000000038</v>
      </c>
      <c r="K2874" s="86">
        <f>I2874*Segmentos!$D$7*(AL2874%)*IF(ISNUMBER(AM2874),AM2874%,0)</f>
        <v>1663509.6000000027</v>
      </c>
      <c r="L2874" s="4"/>
      <c r="M2874" s="2">
        <v>5.32</v>
      </c>
      <c r="N2874" s="2">
        <v>18.8</v>
      </c>
      <c r="O2874" s="2">
        <v>28.3</v>
      </c>
      <c r="P2874" s="2">
        <v>91.181700000000006</v>
      </c>
      <c r="Q2874" s="2">
        <v>3.96</v>
      </c>
      <c r="R2874" s="2">
        <v>13.7</v>
      </c>
      <c r="S2874" s="2">
        <v>28.9</v>
      </c>
      <c r="T2874" s="2">
        <v>11.3283</v>
      </c>
      <c r="U2874" s="2">
        <v>4.6399999999999997</v>
      </c>
      <c r="V2874" s="2">
        <v>19.100000000000001</v>
      </c>
      <c r="W2874" s="2">
        <v>24.4</v>
      </c>
      <c r="X2874" s="2">
        <v>16.692699999999999</v>
      </c>
      <c r="Y2874" s="2">
        <v>4.8499999999999996</v>
      </c>
      <c r="Z2874" s="2">
        <v>19.8</v>
      </c>
      <c r="AA2874" s="2">
        <v>24.5</v>
      </c>
      <c r="AB2874" s="2">
        <v>24.546299999999999</v>
      </c>
      <c r="AC2874" s="2">
        <v>6.86</v>
      </c>
      <c r="AD2874" s="2">
        <v>20.3</v>
      </c>
      <c r="AE2874" s="2">
        <v>33.700000000000003</v>
      </c>
      <c r="AF2874" s="2">
        <v>38.614400000000003</v>
      </c>
      <c r="AG2874" s="2">
        <v>6.26</v>
      </c>
      <c r="AH2874" s="22">
        <v>20.399999999999999</v>
      </c>
      <c r="AI2874" s="22">
        <v>30.7</v>
      </c>
      <c r="AJ2874" s="22">
        <v>50.909399999999998</v>
      </c>
      <c r="AK2874" s="18">
        <v>4.47</v>
      </c>
      <c r="AL2874" s="18">
        <v>17.399999999999999</v>
      </c>
      <c r="AM2874" s="18">
        <v>25.7</v>
      </c>
      <c r="AN2874" s="2">
        <v>40.272300000000001</v>
      </c>
      <c r="AO2874" s="2">
        <v>1.49</v>
      </c>
      <c r="AP2874" s="2">
        <v>9.5</v>
      </c>
      <c r="AQ2874" s="2">
        <v>15.6</v>
      </c>
      <c r="AR2874" s="2">
        <v>2.7940999999999998</v>
      </c>
      <c r="AS2874" s="2">
        <v>3.93</v>
      </c>
      <c r="AT2874" s="2">
        <v>18</v>
      </c>
      <c r="AU2874" s="2">
        <v>21.8</v>
      </c>
      <c r="AV2874" s="2">
        <v>14.845800000000001</v>
      </c>
      <c r="AW2874" s="2">
        <v>5.31</v>
      </c>
      <c r="AX2874" s="2">
        <v>18</v>
      </c>
      <c r="AY2874" s="2">
        <v>29.4</v>
      </c>
      <c r="AZ2874" s="2">
        <v>26.159700000000001</v>
      </c>
      <c r="BA2874" s="2">
        <v>7.22</v>
      </c>
      <c r="BB2874" s="2">
        <v>22.5</v>
      </c>
      <c r="BC2874" s="2">
        <v>32.1</v>
      </c>
      <c r="BD2874" s="2">
        <v>47.382100000000001</v>
      </c>
      <c r="BE2874" s="4"/>
      <c r="BF2874" s="4"/>
    </row>
    <row r="2875" spans="1:58" x14ac:dyDescent="0.2">
      <c r="A2875" s="29">
        <v>2874</v>
      </c>
      <c r="B2875" s="7" t="s">
        <v>155</v>
      </c>
      <c r="C2875" s="3">
        <v>40021</v>
      </c>
      <c r="D2875" s="4" t="s">
        <v>0</v>
      </c>
      <c r="E2875" s="4" t="s">
        <v>174</v>
      </c>
      <c r="F2875" s="5" t="s">
        <v>188</v>
      </c>
      <c r="G2875" s="6">
        <v>0.91666666666666663</v>
      </c>
      <c r="H2875" s="6">
        <v>0.93819444444444444</v>
      </c>
      <c r="I2875" s="85">
        <f t="shared" si="44"/>
        <v>31.00000000000005</v>
      </c>
      <c r="J2875" s="86">
        <f>I2875*Segmentos!$D$7*(AH2875%)*IF(ISNUMBER(AI2875),AI2875%,0)</f>
        <v>505498.4000000009</v>
      </c>
      <c r="K2875" s="86">
        <f>I2875*Segmentos!$D$7*(AL2875%)*IF(ISNUMBER(AM2875),AM2875%,0)</f>
        <v>661130.80000000121</v>
      </c>
      <c r="L2875" s="4"/>
      <c r="M2875" s="2">
        <v>4.7300000000000004</v>
      </c>
      <c r="N2875" s="2">
        <v>12.1</v>
      </c>
      <c r="O2875" s="2">
        <v>39.299999999999997</v>
      </c>
      <c r="P2875" s="2">
        <v>83.525700000000001</v>
      </c>
      <c r="Q2875" s="2">
        <v>3.56</v>
      </c>
      <c r="R2875" s="2">
        <v>9.4</v>
      </c>
      <c r="S2875" s="2">
        <v>38.1</v>
      </c>
      <c r="T2875" s="2">
        <v>10.4849</v>
      </c>
      <c r="U2875" s="2">
        <v>4.08</v>
      </c>
      <c r="V2875" s="2">
        <v>11.4</v>
      </c>
      <c r="W2875" s="2">
        <v>35.799999999999997</v>
      </c>
      <c r="X2875" s="2">
        <v>15.1013</v>
      </c>
      <c r="Y2875" s="2">
        <v>5</v>
      </c>
      <c r="Z2875" s="2">
        <v>14.3</v>
      </c>
      <c r="AA2875" s="2">
        <v>35</v>
      </c>
      <c r="AB2875" s="2">
        <v>26.0273</v>
      </c>
      <c r="AC2875" s="2">
        <v>5.51</v>
      </c>
      <c r="AD2875" s="2">
        <v>11.8</v>
      </c>
      <c r="AE2875" s="2">
        <v>46.6</v>
      </c>
      <c r="AF2875" s="2">
        <v>31.912199999999999</v>
      </c>
      <c r="AG2875" s="2">
        <v>4.09</v>
      </c>
      <c r="AH2875" s="22">
        <v>10.9</v>
      </c>
      <c r="AI2875" s="22">
        <v>37.4</v>
      </c>
      <c r="AJ2875" s="22">
        <v>34.257899999999999</v>
      </c>
      <c r="AK2875" s="18">
        <v>5.31</v>
      </c>
      <c r="AL2875" s="18">
        <v>13.1</v>
      </c>
      <c r="AM2875" s="18">
        <v>40.700000000000003</v>
      </c>
      <c r="AN2875" s="2">
        <v>49.267800000000001</v>
      </c>
      <c r="AO2875" s="2">
        <v>3.69</v>
      </c>
      <c r="AP2875" s="2">
        <v>9.6</v>
      </c>
      <c r="AQ2875" s="2">
        <v>38.5</v>
      </c>
      <c r="AR2875" s="2">
        <v>7.1185999999999998</v>
      </c>
      <c r="AS2875" s="2">
        <v>6.35</v>
      </c>
      <c r="AT2875" s="2">
        <v>14</v>
      </c>
      <c r="AU2875" s="2">
        <v>45.3</v>
      </c>
      <c r="AV2875" s="2">
        <v>24.6921</v>
      </c>
      <c r="AW2875" s="2">
        <v>3.35</v>
      </c>
      <c r="AX2875" s="2">
        <v>10.199999999999999</v>
      </c>
      <c r="AY2875" s="2">
        <v>32.799999999999997</v>
      </c>
      <c r="AZ2875" s="2">
        <v>17.0001</v>
      </c>
      <c r="BA2875" s="2">
        <v>5.14</v>
      </c>
      <c r="BB2875" s="2">
        <v>13</v>
      </c>
      <c r="BC2875" s="2">
        <v>39.6</v>
      </c>
      <c r="BD2875" s="2">
        <v>34.7149</v>
      </c>
      <c r="BE2875" s="4"/>
      <c r="BF2875" s="4"/>
    </row>
    <row r="2876" spans="1:58" x14ac:dyDescent="0.2">
      <c r="A2876" s="29">
        <v>2875</v>
      </c>
      <c r="B2876" s="7" t="s">
        <v>15</v>
      </c>
      <c r="C2876" s="3">
        <v>40021</v>
      </c>
      <c r="D2876" s="4" t="s">
        <v>13</v>
      </c>
      <c r="E2876" s="4" t="s">
        <v>164</v>
      </c>
      <c r="F2876" s="5" t="s">
        <v>188</v>
      </c>
      <c r="G2876" s="6">
        <v>0.875</v>
      </c>
      <c r="H2876" s="6">
        <v>0.91388888888888886</v>
      </c>
      <c r="I2876" s="85">
        <f t="shared" si="44"/>
        <v>55.999999999999957</v>
      </c>
      <c r="J2876" s="86">
        <f>I2876*Segmentos!$D$7*(AH2876%)*IF(ISNUMBER(AI2876),AI2876%,0)</f>
        <v>1952428.7999999982</v>
      </c>
      <c r="K2876" s="86">
        <f>I2876*Segmentos!$D$7*(AL2876%)*IF(ISNUMBER(AM2876),AM2876%,0)</f>
        <v>2692860.7999999975</v>
      </c>
      <c r="L2876" s="4"/>
      <c r="M2876" s="2">
        <v>10.45</v>
      </c>
      <c r="N2876" s="2">
        <v>22</v>
      </c>
      <c r="O2876" s="2">
        <v>47.5</v>
      </c>
      <c r="P2876" s="2">
        <v>89.287999999999997</v>
      </c>
      <c r="Q2876" s="2">
        <v>3.16</v>
      </c>
      <c r="R2876" s="2">
        <v>10.199999999999999</v>
      </c>
      <c r="S2876" s="2">
        <v>31</v>
      </c>
      <c r="T2876" s="2">
        <v>4.5045000000000002</v>
      </c>
      <c r="U2876" s="2">
        <v>7.23</v>
      </c>
      <c r="V2876" s="2">
        <v>19.2</v>
      </c>
      <c r="W2876" s="2">
        <v>37.6</v>
      </c>
      <c r="X2876" s="2">
        <v>12.9521</v>
      </c>
      <c r="Y2876" s="2">
        <v>9.5500000000000007</v>
      </c>
      <c r="Z2876" s="2">
        <v>23.3</v>
      </c>
      <c r="AA2876" s="2">
        <v>41</v>
      </c>
      <c r="AB2876" s="2">
        <v>24.100100000000001</v>
      </c>
      <c r="AC2876" s="2">
        <v>17.010000000000002</v>
      </c>
      <c r="AD2876" s="2">
        <v>28.6</v>
      </c>
      <c r="AE2876" s="2">
        <v>59.6</v>
      </c>
      <c r="AF2876" s="2">
        <v>47.731400000000001</v>
      </c>
      <c r="AG2876" s="2">
        <v>8.7100000000000009</v>
      </c>
      <c r="AH2876" s="22">
        <v>19.899999999999999</v>
      </c>
      <c r="AI2876" s="22">
        <v>43.8</v>
      </c>
      <c r="AJ2876" s="22">
        <v>35.307200000000002</v>
      </c>
      <c r="AK2876" s="18">
        <v>12.02</v>
      </c>
      <c r="AL2876" s="18">
        <v>23.9</v>
      </c>
      <c r="AM2876" s="18">
        <v>50.3</v>
      </c>
      <c r="AN2876" s="2">
        <v>53.980800000000002</v>
      </c>
      <c r="AO2876" s="2">
        <v>7.45</v>
      </c>
      <c r="AP2876" s="2">
        <v>18</v>
      </c>
      <c r="AQ2876" s="2">
        <v>41.3</v>
      </c>
      <c r="AR2876" s="2">
        <v>6.9532999999999996</v>
      </c>
      <c r="AS2876" s="2">
        <v>6.41</v>
      </c>
      <c r="AT2876" s="2">
        <v>16.8</v>
      </c>
      <c r="AU2876" s="2">
        <v>38.1</v>
      </c>
      <c r="AV2876" s="2">
        <v>12.066800000000001</v>
      </c>
      <c r="AW2876" s="2">
        <v>12.95</v>
      </c>
      <c r="AX2876" s="2">
        <v>26.3</v>
      </c>
      <c r="AY2876" s="2">
        <v>49.2</v>
      </c>
      <c r="AZ2876" s="2">
        <v>31.8185</v>
      </c>
      <c r="BA2876" s="2">
        <v>11.75</v>
      </c>
      <c r="BB2876" s="2">
        <v>22.8</v>
      </c>
      <c r="BC2876" s="2">
        <v>51.5</v>
      </c>
      <c r="BD2876" s="2">
        <v>38.449399999999997</v>
      </c>
      <c r="BE2876" s="4"/>
      <c r="BF2876" s="4"/>
    </row>
    <row r="2877" spans="1:58" x14ac:dyDescent="0.2">
      <c r="A2877" s="29">
        <v>2876</v>
      </c>
      <c r="B2877" s="7" t="s">
        <v>5</v>
      </c>
      <c r="C2877" s="3">
        <v>40021</v>
      </c>
      <c r="D2877" s="4" t="s">
        <v>3</v>
      </c>
      <c r="E2877" s="4" t="s">
        <v>164</v>
      </c>
      <c r="F2877" s="5" t="s">
        <v>188</v>
      </c>
      <c r="G2877" s="6">
        <v>0.87430555555555556</v>
      </c>
      <c r="H2877" s="6">
        <v>0.91736111111111107</v>
      </c>
      <c r="I2877" s="85">
        <f t="shared" si="44"/>
        <v>61.999999999999943</v>
      </c>
      <c r="J2877" s="86">
        <f>I2877*Segmentos!$D$7*(AH2877%)*IF(ISNUMBER(AI2877),AI2877%,0)</f>
        <v>1409458.3999999985</v>
      </c>
      <c r="K2877" s="86">
        <f>I2877*Segmentos!$D$7*(AL2877%)*IF(ISNUMBER(AM2877),AM2877%,0)</f>
        <v>1444996.7999999989</v>
      </c>
      <c r="L2877" s="4"/>
      <c r="M2877" s="2">
        <v>5.76</v>
      </c>
      <c r="N2877" s="2">
        <v>16.399999999999999</v>
      </c>
      <c r="O2877" s="2">
        <v>35.200000000000003</v>
      </c>
      <c r="P2877" s="2">
        <v>75.217200000000005</v>
      </c>
      <c r="Q2877" s="2">
        <v>4.13</v>
      </c>
      <c r="R2877" s="2">
        <v>14.8</v>
      </c>
      <c r="S2877" s="2">
        <v>27.8</v>
      </c>
      <c r="T2877" s="2">
        <v>8.9859000000000009</v>
      </c>
      <c r="U2877" s="2">
        <v>5.0599999999999996</v>
      </c>
      <c r="V2877" s="2">
        <v>17</v>
      </c>
      <c r="W2877" s="2">
        <v>29.7</v>
      </c>
      <c r="X2877" s="2">
        <v>13.855</v>
      </c>
      <c r="Y2877" s="2">
        <v>7.42</v>
      </c>
      <c r="Z2877" s="2">
        <v>20.399999999999999</v>
      </c>
      <c r="AA2877" s="2">
        <v>36.4</v>
      </c>
      <c r="AB2877" s="2">
        <v>28.5898</v>
      </c>
      <c r="AC2877" s="2">
        <v>5.55</v>
      </c>
      <c r="AD2877" s="2">
        <v>13.1</v>
      </c>
      <c r="AE2877" s="2">
        <v>42.4</v>
      </c>
      <c r="AF2877" s="2">
        <v>23.7865</v>
      </c>
      <c r="AG2877" s="2">
        <v>5.69</v>
      </c>
      <c r="AH2877" s="22">
        <v>16.100000000000001</v>
      </c>
      <c r="AI2877" s="22">
        <v>35.299999999999997</v>
      </c>
      <c r="AJ2877" s="22">
        <v>35.238100000000003</v>
      </c>
      <c r="AK2877" s="18">
        <v>5.83</v>
      </c>
      <c r="AL2877" s="18">
        <v>16.600000000000001</v>
      </c>
      <c r="AM2877" s="18">
        <v>35.1</v>
      </c>
      <c r="AN2877" s="2">
        <v>39.979100000000003</v>
      </c>
      <c r="AO2877" s="2">
        <v>3.33</v>
      </c>
      <c r="AP2877" s="2">
        <v>12.5</v>
      </c>
      <c r="AQ2877" s="2">
        <v>26.7</v>
      </c>
      <c r="AR2877" s="2">
        <v>4.7492000000000001</v>
      </c>
      <c r="AS2877" s="2">
        <v>4.76</v>
      </c>
      <c r="AT2877" s="2">
        <v>16.399999999999999</v>
      </c>
      <c r="AU2877" s="2">
        <v>29</v>
      </c>
      <c r="AV2877" s="2">
        <v>13.6889</v>
      </c>
      <c r="AW2877" s="2">
        <v>7.96</v>
      </c>
      <c r="AX2877" s="2">
        <v>20.2</v>
      </c>
      <c r="AY2877" s="2">
        <v>39.4</v>
      </c>
      <c r="AZ2877" s="2">
        <v>29.854600000000001</v>
      </c>
      <c r="BA2877" s="2">
        <v>5.39</v>
      </c>
      <c r="BB2877" s="2">
        <v>14.6</v>
      </c>
      <c r="BC2877" s="2">
        <v>36.9</v>
      </c>
      <c r="BD2877" s="2">
        <v>26.924499999999998</v>
      </c>
      <c r="BE2877" s="4"/>
      <c r="BF2877" s="4"/>
    </row>
    <row r="2878" spans="1:58" x14ac:dyDescent="0.2">
      <c r="A2878" s="29">
        <v>2877</v>
      </c>
      <c r="B2878" s="7" t="s">
        <v>18</v>
      </c>
      <c r="C2878" s="3">
        <v>40021</v>
      </c>
      <c r="D2878" s="4" t="s">
        <v>17</v>
      </c>
      <c r="E2878" s="4" t="s">
        <v>168</v>
      </c>
      <c r="F2878" s="5" t="s">
        <v>188</v>
      </c>
      <c r="G2878" s="6">
        <v>0.83333333333333337</v>
      </c>
      <c r="H2878" s="6">
        <v>0.91527777777777775</v>
      </c>
      <c r="I2878" s="85">
        <f t="shared" si="44"/>
        <v>117.9999999999999</v>
      </c>
      <c r="J2878" s="86">
        <f>I2878*Segmentos!$D$7*(AH2878%)*IF(ISNUMBER(AI2878),AI2878%,0)</f>
        <v>228259.19999999981</v>
      </c>
      <c r="K2878" s="86">
        <f>I2878*Segmentos!$D$7*(AL2878%)*IF(ISNUMBER(AM2878),AM2878%,0)</f>
        <v>19729.599999999988</v>
      </c>
      <c r="L2878" s="4" t="s">
        <v>541</v>
      </c>
      <c r="M2878" s="2">
        <v>0.25</v>
      </c>
      <c r="N2878" s="2">
        <v>2.6</v>
      </c>
      <c r="O2878" s="2">
        <v>9.6</v>
      </c>
      <c r="P2878" s="2">
        <v>98.400400000000005</v>
      </c>
      <c r="Q2878" s="2">
        <v>0.02</v>
      </c>
      <c r="R2878" s="2">
        <v>1.2</v>
      </c>
      <c r="S2878" s="2">
        <v>2.1</v>
      </c>
      <c r="T2878" s="2">
        <v>1.6099000000000001</v>
      </c>
      <c r="U2878" s="2">
        <v>0.03</v>
      </c>
      <c r="V2878" s="2">
        <v>1.3</v>
      </c>
      <c r="W2878" s="2">
        <v>2.2000000000000002</v>
      </c>
      <c r="X2878" s="2">
        <v>2.2734999999999999</v>
      </c>
      <c r="Y2878" s="2">
        <v>0.15</v>
      </c>
      <c r="Z2878" s="2">
        <v>2.4</v>
      </c>
      <c r="AA2878" s="2">
        <v>6.2</v>
      </c>
      <c r="AB2878" s="2">
        <v>17.334599999999998</v>
      </c>
      <c r="AC2878" s="2">
        <v>0.6</v>
      </c>
      <c r="AD2878" s="2">
        <v>4.4000000000000004</v>
      </c>
      <c r="AE2878" s="2">
        <v>13.7</v>
      </c>
      <c r="AF2878" s="2">
        <v>77.182400000000001</v>
      </c>
      <c r="AG2878" s="2">
        <v>0.49</v>
      </c>
      <c r="AH2878" s="22">
        <v>3.1</v>
      </c>
      <c r="AI2878" s="22">
        <v>15.6</v>
      </c>
      <c r="AJ2878" s="22">
        <v>89.864199999999997</v>
      </c>
      <c r="AK2878" s="18">
        <v>0.04</v>
      </c>
      <c r="AL2878" s="18">
        <v>2.2000000000000002</v>
      </c>
      <c r="AM2878" s="18">
        <v>1.9</v>
      </c>
      <c r="AN2878" s="2">
        <v>8.5361999999999991</v>
      </c>
      <c r="AO2878" s="2">
        <v>0.02</v>
      </c>
      <c r="AP2878" s="2">
        <v>0.8</v>
      </c>
      <c r="AQ2878" s="2">
        <v>2.8</v>
      </c>
      <c r="AR2878" s="2">
        <v>0.98280000000000001</v>
      </c>
      <c r="AS2878" s="2">
        <v>0.01</v>
      </c>
      <c r="AT2878" s="2">
        <v>0.4</v>
      </c>
      <c r="AU2878" s="2">
        <v>1.4</v>
      </c>
      <c r="AV2878" s="2">
        <v>0.4793</v>
      </c>
      <c r="AW2878" s="2">
        <v>0.33</v>
      </c>
      <c r="AX2878" s="2">
        <v>1.4</v>
      </c>
      <c r="AY2878" s="2">
        <v>23.3</v>
      </c>
      <c r="AZ2878" s="2">
        <v>37.231400000000001</v>
      </c>
      <c r="BA2878" s="2">
        <v>0.4</v>
      </c>
      <c r="BB2878" s="2">
        <v>5.3</v>
      </c>
      <c r="BC2878" s="2">
        <v>7.5</v>
      </c>
      <c r="BD2878" s="2">
        <v>59.707000000000001</v>
      </c>
      <c r="BE2878" s="4"/>
      <c r="BF2878" s="4"/>
    </row>
    <row r="2879" spans="1:58" x14ac:dyDescent="0.2">
      <c r="A2879" s="29">
        <v>2878</v>
      </c>
      <c r="B2879" s="7" t="s">
        <v>1</v>
      </c>
      <c r="C2879" s="3">
        <v>40021</v>
      </c>
      <c r="D2879" s="4" t="s">
        <v>0</v>
      </c>
      <c r="E2879" s="4" t="s">
        <v>163</v>
      </c>
      <c r="F2879" s="5" t="s">
        <v>188</v>
      </c>
      <c r="G2879" s="6">
        <v>0.84097222222222223</v>
      </c>
      <c r="H2879" s="6">
        <v>0.87430555555555556</v>
      </c>
      <c r="I2879" s="85">
        <f t="shared" si="44"/>
        <v>47.999999999999986</v>
      </c>
      <c r="J2879" s="86">
        <f>I2879*Segmentos!$D$7*(AH2879%)*IF(ISNUMBER(AI2879),AI2879%,0)</f>
        <v>620543.99999999977</v>
      </c>
      <c r="K2879" s="86">
        <f>I2879*Segmentos!$D$7*(AL2879%)*IF(ISNUMBER(AM2879),AM2879%,0)</f>
        <v>1395935.9999999995</v>
      </c>
      <c r="L2879" s="4"/>
      <c r="M2879" s="2">
        <v>5.36</v>
      </c>
      <c r="N2879" s="2">
        <v>10.7</v>
      </c>
      <c r="O2879" s="2">
        <v>50.1</v>
      </c>
      <c r="P2879" s="2">
        <v>75.492500000000007</v>
      </c>
      <c r="Q2879" s="2">
        <v>3.88</v>
      </c>
      <c r="R2879" s="2">
        <v>8.1</v>
      </c>
      <c r="S2879" s="2">
        <v>47.8</v>
      </c>
      <c r="T2879" s="2">
        <v>9.1175999999999995</v>
      </c>
      <c r="U2879" s="2">
        <v>5.14</v>
      </c>
      <c r="V2879" s="2">
        <v>10.199999999999999</v>
      </c>
      <c r="W2879" s="2">
        <v>50.5</v>
      </c>
      <c r="X2879" s="2">
        <v>15.181800000000001</v>
      </c>
      <c r="Y2879" s="2">
        <v>5.14</v>
      </c>
      <c r="Z2879" s="2">
        <v>12.5</v>
      </c>
      <c r="AA2879" s="2">
        <v>41</v>
      </c>
      <c r="AB2879" s="2">
        <v>21.390799999999999</v>
      </c>
      <c r="AC2879" s="2">
        <v>6.44</v>
      </c>
      <c r="AD2879" s="2">
        <v>10.7</v>
      </c>
      <c r="AE2879" s="2">
        <v>60.4</v>
      </c>
      <c r="AF2879" s="2">
        <v>29.802299999999999</v>
      </c>
      <c r="AG2879" s="2">
        <v>3.25</v>
      </c>
      <c r="AH2879" s="22">
        <v>8</v>
      </c>
      <c r="AI2879" s="22">
        <v>40.4</v>
      </c>
      <c r="AJ2879" s="22">
        <v>21.744499999999999</v>
      </c>
      <c r="AK2879" s="18">
        <v>7.26</v>
      </c>
      <c r="AL2879" s="18">
        <v>13.1</v>
      </c>
      <c r="AM2879" s="18">
        <v>55.5</v>
      </c>
      <c r="AN2879" s="2">
        <v>53.747999999999998</v>
      </c>
      <c r="AO2879" s="2">
        <v>4.78</v>
      </c>
      <c r="AP2879" s="2">
        <v>9</v>
      </c>
      <c r="AQ2879" s="2">
        <v>53.1</v>
      </c>
      <c r="AR2879" s="2">
        <v>7.3658000000000001</v>
      </c>
      <c r="AS2879" s="2">
        <v>6.33</v>
      </c>
      <c r="AT2879" s="2">
        <v>12.3</v>
      </c>
      <c r="AU2879" s="2">
        <v>51.6</v>
      </c>
      <c r="AV2879" s="2">
        <v>19.658000000000001</v>
      </c>
      <c r="AW2879" s="2">
        <v>5.85</v>
      </c>
      <c r="AX2879" s="2">
        <v>9.6</v>
      </c>
      <c r="AY2879" s="2">
        <v>61.2</v>
      </c>
      <c r="AZ2879" s="2">
        <v>23.712399999999999</v>
      </c>
      <c r="BA2879" s="2">
        <v>4.59</v>
      </c>
      <c r="BB2879" s="2">
        <v>11.1</v>
      </c>
      <c r="BC2879" s="2">
        <v>41.3</v>
      </c>
      <c r="BD2879" s="2">
        <v>24.7563</v>
      </c>
      <c r="BE2879" s="4"/>
      <c r="BF2879" s="4"/>
    </row>
    <row r="2880" spans="1:58" x14ac:dyDescent="0.2">
      <c r="A2880" s="29">
        <v>2879</v>
      </c>
      <c r="B2880" s="7" t="s">
        <v>36</v>
      </c>
      <c r="C2880" s="3">
        <v>40021</v>
      </c>
      <c r="D2880" s="4" t="s">
        <v>13</v>
      </c>
      <c r="E2880" s="4" t="s">
        <v>163</v>
      </c>
      <c r="F2880" s="5" t="s">
        <v>188</v>
      </c>
      <c r="G2880" s="6">
        <v>0.91874999999999996</v>
      </c>
      <c r="H2880" s="6">
        <v>0.94166666666666676</v>
      </c>
      <c r="I2880" s="85">
        <f t="shared" si="44"/>
        <v>33.000000000000199</v>
      </c>
      <c r="J2880" s="86">
        <f>I2880*Segmentos!$D$7*(AH2880%)*IF(ISNUMBER(AI2880),AI2880%,0)</f>
        <v>1790250.0000000107</v>
      </c>
      <c r="K2880" s="86">
        <f>I2880*Segmentos!$D$7*(AL2880%)*IF(ISNUMBER(AM2880),AM2880%,0)</f>
        <v>2694384.0000000168</v>
      </c>
      <c r="L2880" s="4"/>
      <c r="M2880" s="2">
        <v>17.14</v>
      </c>
      <c r="N2880" s="2">
        <v>25</v>
      </c>
      <c r="O2880" s="2">
        <v>68.599999999999994</v>
      </c>
      <c r="P2880" s="2">
        <v>84.478800000000007</v>
      </c>
      <c r="Q2880" s="2">
        <v>9.93</v>
      </c>
      <c r="R2880" s="2">
        <v>15.8</v>
      </c>
      <c r="S2880" s="2">
        <v>62.9</v>
      </c>
      <c r="T2880" s="2">
        <v>8.1608999999999998</v>
      </c>
      <c r="U2880" s="2">
        <v>15.2</v>
      </c>
      <c r="V2880" s="2">
        <v>23.4</v>
      </c>
      <c r="W2880" s="2">
        <v>65</v>
      </c>
      <c r="X2880" s="2">
        <v>15.698399999999999</v>
      </c>
      <c r="Y2880" s="2">
        <v>20.07</v>
      </c>
      <c r="Z2880" s="2">
        <v>30.2</v>
      </c>
      <c r="AA2880" s="2">
        <v>66.400000000000006</v>
      </c>
      <c r="AB2880" s="2">
        <v>29.1922</v>
      </c>
      <c r="AC2880" s="2">
        <v>19.43</v>
      </c>
      <c r="AD2880" s="2">
        <v>26</v>
      </c>
      <c r="AE2880" s="2">
        <v>74.900000000000006</v>
      </c>
      <c r="AF2880" s="2">
        <v>31.427299999999999</v>
      </c>
      <c r="AG2880" s="2">
        <v>13.54</v>
      </c>
      <c r="AH2880" s="22">
        <v>21.7</v>
      </c>
      <c r="AI2880" s="22">
        <v>62.5</v>
      </c>
      <c r="AJ2880" s="22">
        <v>31.652799999999999</v>
      </c>
      <c r="AK2880" s="18">
        <v>20.399999999999999</v>
      </c>
      <c r="AL2880" s="18">
        <v>28</v>
      </c>
      <c r="AM2880" s="18">
        <v>72.900000000000006</v>
      </c>
      <c r="AN2880" s="2">
        <v>52.825899999999997</v>
      </c>
      <c r="AO2880" s="2">
        <v>16.05</v>
      </c>
      <c r="AP2880" s="2">
        <v>23.6</v>
      </c>
      <c r="AQ2880" s="2">
        <v>68</v>
      </c>
      <c r="AR2880" s="2">
        <v>8.6446000000000005</v>
      </c>
      <c r="AS2880" s="2">
        <v>12.12</v>
      </c>
      <c r="AT2880" s="2">
        <v>19.2</v>
      </c>
      <c r="AU2880" s="2">
        <v>63.1</v>
      </c>
      <c r="AV2880" s="2">
        <v>13.1594</v>
      </c>
      <c r="AW2880" s="2">
        <v>19.690000000000001</v>
      </c>
      <c r="AX2880" s="2">
        <v>27</v>
      </c>
      <c r="AY2880" s="2">
        <v>73</v>
      </c>
      <c r="AZ2880" s="2">
        <v>27.8963</v>
      </c>
      <c r="BA2880" s="2">
        <v>18.43</v>
      </c>
      <c r="BB2880" s="2">
        <v>27.2</v>
      </c>
      <c r="BC2880" s="2">
        <v>67.8</v>
      </c>
      <c r="BD2880" s="2">
        <v>34.778500000000001</v>
      </c>
      <c r="BE2880" s="4"/>
      <c r="BF2880" s="4"/>
    </row>
    <row r="2881" spans="1:58" x14ac:dyDescent="0.2">
      <c r="A2881" s="29">
        <v>2880</v>
      </c>
      <c r="B2881" s="7" t="s">
        <v>88</v>
      </c>
      <c r="C2881" s="3">
        <v>40021</v>
      </c>
      <c r="D2881" s="4" t="s">
        <v>13</v>
      </c>
      <c r="E2881" s="4" t="s">
        <v>163</v>
      </c>
      <c r="F2881" s="5" t="s">
        <v>188</v>
      </c>
      <c r="G2881" s="6">
        <v>0.91736111111111107</v>
      </c>
      <c r="H2881" s="6">
        <v>0.91874999999999996</v>
      </c>
      <c r="I2881" s="85">
        <f t="shared" si="44"/>
        <v>1.9999999999999929</v>
      </c>
      <c r="J2881" s="86">
        <f>I2881*Segmentos!$D$7*(AH2881%)*IF(ISNUMBER(AI2881),AI2881%,0)</f>
        <v>120073.59999999958</v>
      </c>
      <c r="K2881" s="86">
        <f>I2881*Segmentos!$D$7*(AL2881%)*IF(ISNUMBER(AM2881),AM2881%,0)</f>
        <v>123256.79999999958</v>
      </c>
      <c r="L2881" s="4"/>
      <c r="M2881" s="2">
        <v>15.2</v>
      </c>
      <c r="N2881" s="2">
        <v>15.8</v>
      </c>
      <c r="O2881" s="2">
        <v>96.3</v>
      </c>
      <c r="P2881" s="2">
        <v>87.374200000000002</v>
      </c>
      <c r="Q2881" s="2">
        <v>5.91</v>
      </c>
      <c r="R2881" s="2">
        <v>6.6</v>
      </c>
      <c r="S2881" s="2">
        <v>90.2</v>
      </c>
      <c r="T2881" s="2">
        <v>5.6703000000000001</v>
      </c>
      <c r="U2881" s="2">
        <v>13.96</v>
      </c>
      <c r="V2881" s="2">
        <v>14.3</v>
      </c>
      <c r="W2881" s="2">
        <v>97.4</v>
      </c>
      <c r="X2881" s="2">
        <v>16.8155</v>
      </c>
      <c r="Y2881" s="2">
        <v>14.88</v>
      </c>
      <c r="Z2881" s="2">
        <v>15.2</v>
      </c>
      <c r="AA2881" s="2">
        <v>98.1</v>
      </c>
      <c r="AB2881" s="2">
        <v>25.249500000000001</v>
      </c>
      <c r="AC2881" s="2">
        <v>21.01</v>
      </c>
      <c r="AD2881" s="2">
        <v>22</v>
      </c>
      <c r="AE2881" s="2">
        <v>95.6</v>
      </c>
      <c r="AF2881" s="2">
        <v>39.638800000000003</v>
      </c>
      <c r="AG2881" s="2">
        <v>15</v>
      </c>
      <c r="AH2881" s="22">
        <v>15.7</v>
      </c>
      <c r="AI2881" s="22">
        <v>95.6</v>
      </c>
      <c r="AJ2881" s="22">
        <v>40.887999999999998</v>
      </c>
      <c r="AK2881" s="18">
        <v>15.39</v>
      </c>
      <c r="AL2881" s="18">
        <v>15.9</v>
      </c>
      <c r="AM2881" s="18">
        <v>96.9</v>
      </c>
      <c r="AN2881" s="2">
        <v>46.486199999999997</v>
      </c>
      <c r="AO2881" s="2">
        <v>12.83</v>
      </c>
      <c r="AP2881" s="2">
        <v>13.5</v>
      </c>
      <c r="AQ2881" s="2">
        <v>95</v>
      </c>
      <c r="AR2881" s="2">
        <v>8.0572999999999997</v>
      </c>
      <c r="AS2881" s="2">
        <v>10.119999999999999</v>
      </c>
      <c r="AT2881" s="2">
        <v>10.7</v>
      </c>
      <c r="AU2881" s="2">
        <v>94.5</v>
      </c>
      <c r="AV2881" s="2">
        <v>12.8095</v>
      </c>
      <c r="AW2881" s="2">
        <v>16.34</v>
      </c>
      <c r="AX2881" s="2">
        <v>17.3</v>
      </c>
      <c r="AY2881" s="2">
        <v>94.7</v>
      </c>
      <c r="AZ2881" s="2">
        <v>26.995200000000001</v>
      </c>
      <c r="BA2881" s="2">
        <v>17.95</v>
      </c>
      <c r="BB2881" s="2">
        <v>18.3</v>
      </c>
      <c r="BC2881" s="2">
        <v>98.3</v>
      </c>
      <c r="BD2881" s="2">
        <v>39.512300000000003</v>
      </c>
      <c r="BE2881" s="4"/>
      <c r="BF2881" s="4"/>
    </row>
    <row r="2882" spans="1:58" x14ac:dyDescent="0.2">
      <c r="A2882" s="29">
        <v>2881</v>
      </c>
      <c r="B2882" s="7" t="s">
        <v>20</v>
      </c>
      <c r="C2882" s="3">
        <v>40021</v>
      </c>
      <c r="D2882" s="4" t="s">
        <v>17</v>
      </c>
      <c r="E2882" s="4" t="s">
        <v>169</v>
      </c>
      <c r="F2882" s="5" t="s">
        <v>188</v>
      </c>
      <c r="G2882" s="6">
        <v>0.91666666666666663</v>
      </c>
      <c r="H2882" s="6">
        <v>0.95833333333333337</v>
      </c>
      <c r="I2882" s="85">
        <f t="shared" si="44"/>
        <v>60.000000000000107</v>
      </c>
      <c r="J2882" s="86">
        <f>I2882*Segmentos!$D$7*(AH2882%)*IF(ISNUMBER(AI2882),AI2882%,0)</f>
        <v>239400.00000000041</v>
      </c>
      <c r="K2882" s="86">
        <f>I2882*Segmentos!$D$7*(AL2882%)*IF(ISNUMBER(AM2882),AM2882%,0)</f>
        <v>76944.000000000116</v>
      </c>
      <c r="L2882" s="4"/>
      <c r="M2882" s="2">
        <v>0.65</v>
      </c>
      <c r="N2882" s="2">
        <v>2</v>
      </c>
      <c r="O2882" s="2">
        <v>33.299999999999997</v>
      </c>
      <c r="P2882" s="2">
        <v>98.420500000000004</v>
      </c>
      <c r="Q2882" s="2">
        <v>0.01</v>
      </c>
      <c r="R2882" s="2">
        <v>0.5</v>
      </c>
      <c r="S2882" s="2">
        <v>1.7</v>
      </c>
      <c r="T2882" s="2">
        <v>0.19950000000000001</v>
      </c>
      <c r="U2882" s="2">
        <v>0.25</v>
      </c>
      <c r="V2882" s="2">
        <v>1.6</v>
      </c>
      <c r="W2882" s="2">
        <v>15.9</v>
      </c>
      <c r="X2882" s="2">
        <v>7.9367999999999999</v>
      </c>
      <c r="Y2882" s="2">
        <v>0.23</v>
      </c>
      <c r="Z2882" s="2">
        <v>1.5</v>
      </c>
      <c r="AA2882" s="2">
        <v>16.100000000000001</v>
      </c>
      <c r="AB2882" s="2">
        <v>10.4839</v>
      </c>
      <c r="AC2882" s="2">
        <v>1.61</v>
      </c>
      <c r="AD2882" s="2">
        <v>3.4</v>
      </c>
      <c r="AE2882" s="2">
        <v>47.5</v>
      </c>
      <c r="AF2882" s="2">
        <v>79.800299999999993</v>
      </c>
      <c r="AG2882" s="2">
        <v>1.01</v>
      </c>
      <c r="AH2882" s="22">
        <v>2.5</v>
      </c>
      <c r="AI2882" s="22">
        <v>39.9</v>
      </c>
      <c r="AJ2882" s="22">
        <v>72.224800000000002</v>
      </c>
      <c r="AK2882" s="18">
        <v>0.33</v>
      </c>
      <c r="AL2882" s="18">
        <v>1.4</v>
      </c>
      <c r="AM2882" s="18">
        <v>22.9</v>
      </c>
      <c r="AN2882" s="2">
        <v>26.195699999999999</v>
      </c>
      <c r="AO2882" s="2">
        <v>0.1</v>
      </c>
      <c r="AP2882" s="2">
        <v>0.4</v>
      </c>
      <c r="AQ2882" s="2">
        <v>23.2</v>
      </c>
      <c r="AR2882" s="2">
        <v>1.611</v>
      </c>
      <c r="AS2882" s="2">
        <v>0.28000000000000003</v>
      </c>
      <c r="AT2882" s="2">
        <v>0.7</v>
      </c>
      <c r="AU2882" s="2">
        <v>37.1</v>
      </c>
      <c r="AV2882" s="2">
        <v>9.1933000000000007</v>
      </c>
      <c r="AW2882" s="2">
        <v>0.64</v>
      </c>
      <c r="AX2882" s="2">
        <v>1.9</v>
      </c>
      <c r="AY2882" s="2">
        <v>32.799999999999997</v>
      </c>
      <c r="AZ2882" s="2">
        <v>27.749500000000001</v>
      </c>
      <c r="BA2882" s="2">
        <v>1.03</v>
      </c>
      <c r="BB2882" s="2">
        <v>3.1</v>
      </c>
      <c r="BC2882" s="2">
        <v>33.4</v>
      </c>
      <c r="BD2882" s="2">
        <v>59.866599999999998</v>
      </c>
      <c r="BE2882" s="4"/>
      <c r="BF2882" s="4"/>
    </row>
    <row r="2883" spans="1:58" x14ac:dyDescent="0.2">
      <c r="A2883" s="29">
        <v>2882</v>
      </c>
      <c r="B2883" s="7" t="s">
        <v>11</v>
      </c>
      <c r="C2883" s="3">
        <v>40021</v>
      </c>
      <c r="D2883" s="4" t="s">
        <v>8</v>
      </c>
      <c r="E2883" s="4" t="s">
        <v>166</v>
      </c>
      <c r="F2883" s="5" t="s">
        <v>188</v>
      </c>
      <c r="G2883" s="6">
        <v>0.90902777777777777</v>
      </c>
      <c r="H2883" s="6">
        <v>0.90972222222222221</v>
      </c>
      <c r="I2883" s="85">
        <f t="shared" ref="I2883:I2946" si="45">IF(H2883&gt;=G2883,(H2883-G2883)*24*60,("24:00:00"-G2883+H2883)*24*60)</f>
        <v>0.99999999999999645</v>
      </c>
      <c r="J2883" s="86">
        <f>I2883*Segmentos!$D$7*(AH2883%)*IF(ISNUMBER(AI2883),AI2883%,0)</f>
        <v>9199.9999999999673</v>
      </c>
      <c r="K2883" s="86">
        <f>I2883*Segmentos!$D$7*(AL2883%)*IF(ISNUMBER(AM2883),AM2883%,0)</f>
        <v>9999.9999999999654</v>
      </c>
      <c r="L2883" s="4"/>
      <c r="M2883" s="2">
        <v>2.39</v>
      </c>
      <c r="N2883" s="2">
        <v>2.4</v>
      </c>
      <c r="O2883" s="2">
        <v>100</v>
      </c>
      <c r="P2883" s="2">
        <v>77.0488</v>
      </c>
      <c r="Q2883" s="2">
        <v>0.27</v>
      </c>
      <c r="R2883" s="2">
        <v>0.3</v>
      </c>
      <c r="S2883" s="2">
        <v>100</v>
      </c>
      <c r="T2883" s="2">
        <v>1.4605999999999999</v>
      </c>
      <c r="U2883" s="2">
        <v>2.63</v>
      </c>
      <c r="V2883" s="2">
        <v>2.6</v>
      </c>
      <c r="W2883" s="2">
        <v>100</v>
      </c>
      <c r="X2883" s="2">
        <v>17.786100000000001</v>
      </c>
      <c r="Y2883" s="2">
        <v>1.81</v>
      </c>
      <c r="Z2883" s="2">
        <v>1.8</v>
      </c>
      <c r="AA2883" s="2">
        <v>100</v>
      </c>
      <c r="AB2883" s="2">
        <v>17.27</v>
      </c>
      <c r="AC2883" s="2">
        <v>3.83</v>
      </c>
      <c r="AD2883" s="2">
        <v>3.8</v>
      </c>
      <c r="AE2883" s="2">
        <v>100</v>
      </c>
      <c r="AF2883" s="2">
        <v>40.5321</v>
      </c>
      <c r="AG2883" s="2">
        <v>2.2599999999999998</v>
      </c>
      <c r="AH2883" s="22">
        <v>2.2999999999999998</v>
      </c>
      <c r="AI2883" s="22">
        <v>100</v>
      </c>
      <c r="AJ2883" s="22">
        <v>34.569299999999998</v>
      </c>
      <c r="AK2883" s="18">
        <v>2.5</v>
      </c>
      <c r="AL2883" s="18">
        <v>2.5</v>
      </c>
      <c r="AM2883" s="18">
        <v>100</v>
      </c>
      <c r="AN2883" s="2">
        <v>42.479500000000002</v>
      </c>
      <c r="AO2883" s="2">
        <v>0.91</v>
      </c>
      <c r="AP2883" s="2">
        <v>0.9</v>
      </c>
      <c r="AQ2883" s="2">
        <v>100</v>
      </c>
      <c r="AR2883" s="2">
        <v>3.2155999999999998</v>
      </c>
      <c r="AS2883" s="2">
        <v>1.8</v>
      </c>
      <c r="AT2883" s="2">
        <v>1.8</v>
      </c>
      <c r="AU2883" s="2">
        <v>100</v>
      </c>
      <c r="AV2883" s="2">
        <v>12.8249</v>
      </c>
      <c r="AW2883" s="2">
        <v>2.2200000000000002</v>
      </c>
      <c r="AX2883" s="2">
        <v>2.2000000000000002</v>
      </c>
      <c r="AY2883" s="2">
        <v>100</v>
      </c>
      <c r="AZ2883" s="2">
        <v>20.603899999999999</v>
      </c>
      <c r="BA2883" s="2">
        <v>3.27</v>
      </c>
      <c r="BB2883" s="2">
        <v>3.3</v>
      </c>
      <c r="BC2883" s="2">
        <v>100</v>
      </c>
      <c r="BD2883" s="2">
        <v>40.404400000000003</v>
      </c>
      <c r="BE2883" s="4"/>
      <c r="BF2883" s="4"/>
    </row>
    <row r="2884" spans="1:58" x14ac:dyDescent="0.2">
      <c r="A2884" s="29">
        <v>2883</v>
      </c>
      <c r="B2884" s="7" t="s">
        <v>11</v>
      </c>
      <c r="C2884" s="3">
        <v>40021</v>
      </c>
      <c r="D2884" s="4" t="s">
        <v>0</v>
      </c>
      <c r="E2884" s="4" t="s">
        <v>166</v>
      </c>
      <c r="F2884" s="5" t="s">
        <v>188</v>
      </c>
      <c r="G2884" s="6">
        <v>0.91388888888888886</v>
      </c>
      <c r="H2884" s="6">
        <v>0.91666666666666663</v>
      </c>
      <c r="I2884" s="85">
        <f t="shared" si="45"/>
        <v>3.9999999999999858</v>
      </c>
      <c r="J2884" s="86">
        <f>I2884*Segmentos!$D$7*(AH2884%)*IF(ISNUMBER(AI2884),AI2884%,0)</f>
        <v>74035.19999999975</v>
      </c>
      <c r="K2884" s="86">
        <f>I2884*Segmentos!$D$7*(AL2884%)*IF(ISNUMBER(AM2884),AM2884%,0)</f>
        <v>89497.599999999686</v>
      </c>
      <c r="L2884" s="4"/>
      <c r="M2884" s="2">
        <v>5.0999999999999996</v>
      </c>
      <c r="N2884" s="2">
        <v>7</v>
      </c>
      <c r="O2884" s="2">
        <v>73</v>
      </c>
      <c r="P2884" s="2">
        <v>86.301500000000004</v>
      </c>
      <c r="Q2884" s="2">
        <v>4.1399999999999997</v>
      </c>
      <c r="R2884" s="2">
        <v>5.7</v>
      </c>
      <c r="S2884" s="2">
        <v>72.599999999999994</v>
      </c>
      <c r="T2884" s="2">
        <v>11.681100000000001</v>
      </c>
      <c r="U2884" s="2">
        <v>3.09</v>
      </c>
      <c r="V2884" s="2">
        <v>4.8</v>
      </c>
      <c r="W2884" s="2">
        <v>64.900000000000006</v>
      </c>
      <c r="X2884" s="2">
        <v>10.948700000000001</v>
      </c>
      <c r="Y2884" s="2">
        <v>6.41</v>
      </c>
      <c r="Z2884" s="2">
        <v>8.5</v>
      </c>
      <c r="AA2884" s="2">
        <v>75.2</v>
      </c>
      <c r="AB2884" s="2">
        <v>32.009799999999998</v>
      </c>
      <c r="AC2884" s="2">
        <v>5.7</v>
      </c>
      <c r="AD2884" s="2">
        <v>7.7</v>
      </c>
      <c r="AE2884" s="2">
        <v>74.2</v>
      </c>
      <c r="AF2884" s="2">
        <v>31.661899999999999</v>
      </c>
      <c r="AG2884" s="2">
        <v>4.59</v>
      </c>
      <c r="AH2884" s="22">
        <v>6.4</v>
      </c>
      <c r="AI2884" s="22">
        <v>72.3</v>
      </c>
      <c r="AJ2884" s="22">
        <v>36.856000000000002</v>
      </c>
      <c r="AK2884" s="18">
        <v>5.56</v>
      </c>
      <c r="AL2884" s="18">
        <v>7.6</v>
      </c>
      <c r="AM2884" s="18">
        <v>73.599999999999994</v>
      </c>
      <c r="AN2884" s="2">
        <v>49.445500000000003</v>
      </c>
      <c r="AO2884" s="2">
        <v>6.41</v>
      </c>
      <c r="AP2884" s="2">
        <v>8</v>
      </c>
      <c r="AQ2884" s="2">
        <v>80.5</v>
      </c>
      <c r="AR2884" s="2">
        <v>11.8446</v>
      </c>
      <c r="AS2884" s="2">
        <v>6.1</v>
      </c>
      <c r="AT2884" s="2">
        <v>7.9</v>
      </c>
      <c r="AU2884" s="2">
        <v>76.900000000000006</v>
      </c>
      <c r="AV2884" s="2">
        <v>22.719000000000001</v>
      </c>
      <c r="AW2884" s="2">
        <v>3.95</v>
      </c>
      <c r="AX2884" s="2">
        <v>6.3</v>
      </c>
      <c r="AY2884" s="2">
        <v>62.5</v>
      </c>
      <c r="AZ2884" s="2">
        <v>19.1873</v>
      </c>
      <c r="BA2884" s="2">
        <v>5.03</v>
      </c>
      <c r="BB2884" s="2">
        <v>6.7</v>
      </c>
      <c r="BC2884" s="2">
        <v>75.400000000000006</v>
      </c>
      <c r="BD2884" s="2">
        <v>32.550699999999999</v>
      </c>
      <c r="BE2884" s="4"/>
      <c r="BF2884" s="4"/>
    </row>
    <row r="2885" spans="1:58" x14ac:dyDescent="0.2">
      <c r="A2885" s="29">
        <v>2884</v>
      </c>
      <c r="B2885" s="7" t="s">
        <v>6</v>
      </c>
      <c r="C2885" s="3">
        <v>40021</v>
      </c>
      <c r="D2885" s="4" t="s">
        <v>3</v>
      </c>
      <c r="E2885" s="4" t="s">
        <v>166</v>
      </c>
      <c r="F2885" s="5" t="s">
        <v>188</v>
      </c>
      <c r="G2885" s="6">
        <v>0.90833333333333333</v>
      </c>
      <c r="H2885" s="6">
        <v>0.90902777777777777</v>
      </c>
      <c r="I2885" s="85">
        <f t="shared" si="45"/>
        <v>0.99999999999999645</v>
      </c>
      <c r="J2885" s="86">
        <f>I2885*Segmentos!$D$7*(AH2885%)*IF(ISNUMBER(AI2885),AI2885%,0)</f>
        <v>32799.999999999884</v>
      </c>
      <c r="K2885" s="86">
        <f>I2885*Segmentos!$D$7*(AL2885%)*IF(ISNUMBER(AM2885),AM2885%,0)</f>
        <v>30399.999999999894</v>
      </c>
      <c r="L2885" s="4"/>
      <c r="M2885" s="2">
        <v>7.86</v>
      </c>
      <c r="N2885" s="2">
        <v>7.9</v>
      </c>
      <c r="O2885" s="2">
        <v>100</v>
      </c>
      <c r="P2885" s="2">
        <v>81.3352</v>
      </c>
      <c r="Q2885" s="2">
        <v>6.54</v>
      </c>
      <c r="R2885" s="2">
        <v>6.5</v>
      </c>
      <c r="S2885" s="2">
        <v>100</v>
      </c>
      <c r="T2885" s="2">
        <v>11.2918</v>
      </c>
      <c r="U2885" s="2">
        <v>6.32</v>
      </c>
      <c r="V2885" s="2">
        <v>6.3</v>
      </c>
      <c r="W2885" s="2">
        <v>100</v>
      </c>
      <c r="X2885" s="2">
        <v>13.713900000000001</v>
      </c>
      <c r="Y2885" s="2">
        <v>10.51</v>
      </c>
      <c r="Z2885" s="2">
        <v>10.5</v>
      </c>
      <c r="AA2885" s="2">
        <v>100</v>
      </c>
      <c r="AB2885" s="2">
        <v>32.129199999999997</v>
      </c>
      <c r="AC2885" s="2">
        <v>7.12</v>
      </c>
      <c r="AD2885" s="2">
        <v>7.1</v>
      </c>
      <c r="AE2885" s="2">
        <v>100</v>
      </c>
      <c r="AF2885" s="2">
        <v>24.200299999999999</v>
      </c>
      <c r="AG2885" s="2">
        <v>8.15</v>
      </c>
      <c r="AH2885" s="22">
        <v>8.1999999999999993</v>
      </c>
      <c r="AI2885" s="22">
        <v>100</v>
      </c>
      <c r="AJ2885" s="22">
        <v>40.035299999999999</v>
      </c>
      <c r="AK2885" s="18">
        <v>7.59</v>
      </c>
      <c r="AL2885" s="18">
        <v>7.6</v>
      </c>
      <c r="AM2885" s="18">
        <v>100</v>
      </c>
      <c r="AN2885" s="2">
        <v>41.299900000000001</v>
      </c>
      <c r="AO2885" s="2">
        <v>3.6</v>
      </c>
      <c r="AP2885" s="2">
        <v>3.6</v>
      </c>
      <c r="AQ2885" s="2">
        <v>100</v>
      </c>
      <c r="AR2885" s="2">
        <v>4.0713999999999997</v>
      </c>
      <c r="AS2885" s="2">
        <v>5.69</v>
      </c>
      <c r="AT2885" s="2">
        <v>5.7</v>
      </c>
      <c r="AU2885" s="2">
        <v>100</v>
      </c>
      <c r="AV2885" s="2">
        <v>12.968</v>
      </c>
      <c r="AW2885" s="2">
        <v>11.64</v>
      </c>
      <c r="AX2885" s="2">
        <v>11.6</v>
      </c>
      <c r="AY2885" s="2">
        <v>100</v>
      </c>
      <c r="AZ2885" s="2">
        <v>34.654499999999999</v>
      </c>
      <c r="BA2885" s="2">
        <v>7.48</v>
      </c>
      <c r="BB2885" s="2">
        <v>7.5</v>
      </c>
      <c r="BC2885" s="2">
        <v>100</v>
      </c>
      <c r="BD2885" s="2">
        <v>29.641200000000001</v>
      </c>
      <c r="BE2885" s="4"/>
      <c r="BF2885" s="4"/>
    </row>
    <row r="2886" spans="1:58" x14ac:dyDescent="0.2">
      <c r="A2886" s="29">
        <v>2885</v>
      </c>
      <c r="B2886" s="7" t="s">
        <v>31</v>
      </c>
      <c r="C2886" s="3">
        <v>40021</v>
      </c>
      <c r="D2886" s="4" t="s">
        <v>28</v>
      </c>
      <c r="E2886" s="4" t="s">
        <v>166</v>
      </c>
      <c r="F2886" s="5" t="s">
        <v>188</v>
      </c>
      <c r="G2886" s="6">
        <v>0.91319444444444453</v>
      </c>
      <c r="H2886" s="6">
        <v>0.91736111111111107</v>
      </c>
      <c r="I2886" s="85">
        <f t="shared" si="45"/>
        <v>5.9999999999998188</v>
      </c>
      <c r="J2886" s="86">
        <f>I2886*Segmentos!$D$7*(AH2886%)*IF(ISNUMBER(AI2886),AI2886%,0)</f>
        <v>9395.9999999997162</v>
      </c>
      <c r="K2886" s="86">
        <f>I2886*Segmentos!$D$7*(AL2886%)*IF(ISNUMBER(AM2886),AM2886%,0)</f>
        <v>27302.399999999176</v>
      </c>
      <c r="L2886" s="4"/>
      <c r="M2886" s="2">
        <v>0.8</v>
      </c>
      <c r="N2886" s="2">
        <v>1.4</v>
      </c>
      <c r="O2886" s="2">
        <v>57.2</v>
      </c>
      <c r="P2886" s="2">
        <v>93.831000000000003</v>
      </c>
      <c r="Q2886" s="2">
        <v>0.16</v>
      </c>
      <c r="R2886" s="2">
        <v>0.5</v>
      </c>
      <c r="S2886" s="2">
        <v>33.299999999999997</v>
      </c>
      <c r="T2886" s="2">
        <v>3.0987</v>
      </c>
      <c r="U2886" s="2">
        <v>0.17</v>
      </c>
      <c r="V2886" s="2">
        <v>0.3</v>
      </c>
      <c r="W2886" s="2">
        <v>49</v>
      </c>
      <c r="X2886" s="2">
        <v>4.0804</v>
      </c>
      <c r="Y2886" s="2">
        <v>0.57999999999999996</v>
      </c>
      <c r="Z2886" s="2">
        <v>1.1000000000000001</v>
      </c>
      <c r="AA2886" s="2">
        <v>52.8</v>
      </c>
      <c r="AB2886" s="2">
        <v>19.988600000000002</v>
      </c>
      <c r="AC2886" s="2">
        <v>1.73</v>
      </c>
      <c r="AD2886" s="2">
        <v>2.8</v>
      </c>
      <c r="AE2886" s="2">
        <v>61.4</v>
      </c>
      <c r="AF2886" s="2">
        <v>66.663300000000007</v>
      </c>
      <c r="AG2886" s="2">
        <v>0.39</v>
      </c>
      <c r="AH2886" s="22">
        <v>0.9</v>
      </c>
      <c r="AI2886" s="22">
        <v>43.5</v>
      </c>
      <c r="AJ2886" s="22">
        <v>21.8048</v>
      </c>
      <c r="AK2886" s="18">
        <v>1.17</v>
      </c>
      <c r="AL2886" s="18">
        <v>1.8</v>
      </c>
      <c r="AM2886" s="18">
        <v>63.2</v>
      </c>
      <c r="AN2886" s="2">
        <v>72.026200000000003</v>
      </c>
      <c r="AO2886" s="2">
        <v>0.6</v>
      </c>
      <c r="AP2886" s="2">
        <v>1.3</v>
      </c>
      <c r="AQ2886" s="2">
        <v>47.4</v>
      </c>
      <c r="AR2886" s="2">
        <v>7.7175000000000002</v>
      </c>
      <c r="AS2886" s="2">
        <v>1</v>
      </c>
      <c r="AT2886" s="2">
        <v>2.1</v>
      </c>
      <c r="AU2886" s="2">
        <v>48.3</v>
      </c>
      <c r="AV2886" s="2">
        <v>25.927</v>
      </c>
      <c r="AW2886" s="2">
        <v>0.42</v>
      </c>
      <c r="AX2886" s="2">
        <v>0.5</v>
      </c>
      <c r="AY2886" s="2">
        <v>77</v>
      </c>
      <c r="AZ2886" s="2">
        <v>14.1447</v>
      </c>
      <c r="BA2886" s="2">
        <v>1.02</v>
      </c>
      <c r="BB2886" s="2">
        <v>1.7</v>
      </c>
      <c r="BC2886" s="2">
        <v>60.8</v>
      </c>
      <c r="BD2886" s="2">
        <v>46.041800000000002</v>
      </c>
      <c r="BE2886" s="4"/>
      <c r="BF2886" s="4"/>
    </row>
    <row r="2887" spans="1:58" x14ac:dyDescent="0.2">
      <c r="A2887" s="29">
        <v>2886</v>
      </c>
      <c r="B2887" s="7" t="s">
        <v>108</v>
      </c>
      <c r="C2887" s="3">
        <v>40021</v>
      </c>
      <c r="D2887" s="4" t="s">
        <v>3</v>
      </c>
      <c r="E2887" s="4" t="s">
        <v>167</v>
      </c>
      <c r="F2887" s="5" t="s">
        <v>188</v>
      </c>
      <c r="G2887" s="6">
        <v>0.91736111111111107</v>
      </c>
      <c r="H2887" s="6">
        <v>0.97916666666666663</v>
      </c>
      <c r="I2887" s="85">
        <f t="shared" si="45"/>
        <v>89</v>
      </c>
      <c r="J2887" s="86">
        <f>I2887*Segmentos!$D$7*(AH2887%)*IF(ISNUMBER(AI2887),AI2887%,0)</f>
        <v>1935429.6</v>
      </c>
      <c r="K2887" s="86">
        <f>I2887*Segmentos!$D$7*(AL2887%)*IF(ISNUMBER(AM2887),AM2887%,0)</f>
        <v>1932439.2</v>
      </c>
      <c r="L2887" s="4"/>
      <c r="M2887" s="2">
        <v>5.44</v>
      </c>
      <c r="N2887" s="2">
        <v>22</v>
      </c>
      <c r="O2887" s="2">
        <v>24.8</v>
      </c>
      <c r="P2887" s="2">
        <v>86.472300000000004</v>
      </c>
      <c r="Q2887" s="2">
        <v>3.98</v>
      </c>
      <c r="R2887" s="2">
        <v>17.399999999999999</v>
      </c>
      <c r="S2887" s="2">
        <v>22.9</v>
      </c>
      <c r="T2887" s="2">
        <v>10.5383</v>
      </c>
      <c r="U2887" s="2">
        <v>6.44</v>
      </c>
      <c r="V2887" s="2">
        <v>24.6</v>
      </c>
      <c r="W2887" s="2">
        <v>26.2</v>
      </c>
      <c r="X2887" s="2">
        <v>21.439299999999999</v>
      </c>
      <c r="Y2887" s="2">
        <v>5.12</v>
      </c>
      <c r="Z2887" s="2">
        <v>21.8</v>
      </c>
      <c r="AA2887" s="2">
        <v>23.5</v>
      </c>
      <c r="AB2887" s="2">
        <v>23.998899999999999</v>
      </c>
      <c r="AC2887" s="2">
        <v>5.85</v>
      </c>
      <c r="AD2887" s="2">
        <v>22.9</v>
      </c>
      <c r="AE2887" s="2">
        <v>25.6</v>
      </c>
      <c r="AF2887" s="2">
        <v>30.495699999999999</v>
      </c>
      <c r="AG2887" s="2">
        <v>5.44</v>
      </c>
      <c r="AH2887" s="22">
        <v>22.1</v>
      </c>
      <c r="AI2887" s="22">
        <v>24.6</v>
      </c>
      <c r="AJ2887" s="22">
        <v>40.976300000000002</v>
      </c>
      <c r="AK2887" s="18">
        <v>5.45</v>
      </c>
      <c r="AL2887" s="18">
        <v>21.8</v>
      </c>
      <c r="AM2887" s="18">
        <v>24.9</v>
      </c>
      <c r="AN2887" s="2">
        <v>45.496000000000002</v>
      </c>
      <c r="AO2887" s="2">
        <v>4.2</v>
      </c>
      <c r="AP2887" s="2">
        <v>19.5</v>
      </c>
      <c r="AQ2887" s="2">
        <v>21.5</v>
      </c>
      <c r="AR2887" s="2">
        <v>7.2961999999999998</v>
      </c>
      <c r="AS2887" s="2">
        <v>5.46</v>
      </c>
      <c r="AT2887" s="2">
        <v>21</v>
      </c>
      <c r="AU2887" s="2">
        <v>26</v>
      </c>
      <c r="AV2887" s="2">
        <v>19.114699999999999</v>
      </c>
      <c r="AW2887" s="2">
        <v>6.77</v>
      </c>
      <c r="AX2887" s="2">
        <v>22.4</v>
      </c>
      <c r="AY2887" s="2">
        <v>30.2</v>
      </c>
      <c r="AZ2887" s="2">
        <v>30.921500000000002</v>
      </c>
      <c r="BA2887" s="2">
        <v>4.79</v>
      </c>
      <c r="BB2887" s="2">
        <v>23</v>
      </c>
      <c r="BC2887" s="2">
        <v>20.9</v>
      </c>
      <c r="BD2887" s="2">
        <v>29.139800000000001</v>
      </c>
      <c r="BE2887" s="4"/>
      <c r="BF2887" s="4"/>
    </row>
    <row r="2888" spans="1:58" x14ac:dyDescent="0.2">
      <c r="A2888" s="29">
        <v>2887</v>
      </c>
      <c r="B2888" s="7" t="s">
        <v>38</v>
      </c>
      <c r="C2888" s="3">
        <v>40021</v>
      </c>
      <c r="D2888" s="4" t="s">
        <v>8</v>
      </c>
      <c r="E2888" s="4" t="s">
        <v>165</v>
      </c>
      <c r="F2888" s="5" t="s">
        <v>188</v>
      </c>
      <c r="G2888" s="6">
        <v>0.8125</v>
      </c>
      <c r="H2888" s="6">
        <v>0.87361111111111101</v>
      </c>
      <c r="I2888" s="85">
        <f t="shared" si="45"/>
        <v>87.999999999999844</v>
      </c>
      <c r="J2888" s="86">
        <f>I2888*Segmentos!$D$7*(AH2888%)*IF(ISNUMBER(AI2888),AI2888%,0)</f>
        <v>1198067.1999999981</v>
      </c>
      <c r="K2888" s="86">
        <f>I2888*Segmentos!$D$7*(AL2888%)*IF(ISNUMBER(AM2888),AM2888%,0)</f>
        <v>1293071.9999999977</v>
      </c>
      <c r="L2888" s="4"/>
      <c r="M2888" s="2">
        <v>3.54</v>
      </c>
      <c r="N2888" s="2">
        <v>14.2</v>
      </c>
      <c r="O2888" s="2">
        <v>25</v>
      </c>
      <c r="P2888" s="2">
        <v>74.839699999999993</v>
      </c>
      <c r="Q2888" s="2">
        <v>1.62</v>
      </c>
      <c r="R2888" s="2">
        <v>10.8</v>
      </c>
      <c r="S2888" s="2">
        <v>15</v>
      </c>
      <c r="T2888" s="2">
        <v>5.6963999999999997</v>
      </c>
      <c r="U2888" s="2">
        <v>2.48</v>
      </c>
      <c r="V2888" s="2">
        <v>10.1</v>
      </c>
      <c r="W2888" s="2">
        <v>24.5</v>
      </c>
      <c r="X2888" s="2">
        <v>11.0023</v>
      </c>
      <c r="Y2888" s="2">
        <v>3.19</v>
      </c>
      <c r="Z2888" s="2">
        <v>15.4</v>
      </c>
      <c r="AA2888" s="2">
        <v>20.7</v>
      </c>
      <c r="AB2888" s="2">
        <v>19.871600000000001</v>
      </c>
      <c r="AC2888" s="2">
        <v>5.52</v>
      </c>
      <c r="AD2888" s="2">
        <v>17.399999999999999</v>
      </c>
      <c r="AE2888" s="2">
        <v>31.8</v>
      </c>
      <c r="AF2888" s="2">
        <v>38.269500000000001</v>
      </c>
      <c r="AG2888" s="2">
        <v>3.39</v>
      </c>
      <c r="AH2888" s="22">
        <v>12.7</v>
      </c>
      <c r="AI2888" s="22">
        <v>26.8</v>
      </c>
      <c r="AJ2888" s="22">
        <v>33.980800000000002</v>
      </c>
      <c r="AK2888" s="18">
        <v>3.68</v>
      </c>
      <c r="AL2888" s="18">
        <v>15.5</v>
      </c>
      <c r="AM2888" s="18">
        <v>23.7</v>
      </c>
      <c r="AN2888" s="2">
        <v>40.858899999999998</v>
      </c>
      <c r="AO2888" s="2">
        <v>1</v>
      </c>
      <c r="AP2888" s="2">
        <v>7.7</v>
      </c>
      <c r="AQ2888" s="2">
        <v>13</v>
      </c>
      <c r="AR2888" s="2">
        <v>2.3028</v>
      </c>
      <c r="AS2888" s="2">
        <v>1.47</v>
      </c>
      <c r="AT2888" s="2">
        <v>10.5</v>
      </c>
      <c r="AU2888" s="2">
        <v>14</v>
      </c>
      <c r="AV2888" s="2">
        <v>6.8513999999999999</v>
      </c>
      <c r="AW2888" s="2">
        <v>4.47</v>
      </c>
      <c r="AX2888" s="2">
        <v>15.6</v>
      </c>
      <c r="AY2888" s="2">
        <v>28.7</v>
      </c>
      <c r="AZ2888" s="2">
        <v>27.1297</v>
      </c>
      <c r="BA2888" s="2">
        <v>4.76</v>
      </c>
      <c r="BB2888" s="2">
        <v>17.100000000000001</v>
      </c>
      <c r="BC2888" s="2">
        <v>27.9</v>
      </c>
      <c r="BD2888" s="2">
        <v>38.555799999999998</v>
      </c>
      <c r="BE2888" s="4"/>
      <c r="BF2888" s="4"/>
    </row>
    <row r="2889" spans="1:58" x14ac:dyDescent="0.2">
      <c r="A2889" s="29">
        <v>2888</v>
      </c>
      <c r="B2889" s="7" t="s">
        <v>14</v>
      </c>
      <c r="C2889" s="3">
        <v>40021</v>
      </c>
      <c r="D2889" s="4" t="s">
        <v>13</v>
      </c>
      <c r="E2889" s="4" t="s">
        <v>163</v>
      </c>
      <c r="F2889" s="5" t="s">
        <v>188</v>
      </c>
      <c r="G2889" s="6">
        <v>0.85138888888888886</v>
      </c>
      <c r="H2889" s="6">
        <v>0.875</v>
      </c>
      <c r="I2889" s="85">
        <f t="shared" si="45"/>
        <v>34.000000000000043</v>
      </c>
      <c r="J2889" s="86">
        <f>I2889*Segmentos!$D$7*(AH2889%)*IF(ISNUMBER(AI2889),AI2889%,0)</f>
        <v>637731.20000000077</v>
      </c>
      <c r="K2889" s="86">
        <f>I2889*Segmentos!$D$7*(AL2889%)*IF(ISNUMBER(AM2889),AM2889%,0)</f>
        <v>1458341.6000000017</v>
      </c>
      <c r="L2889" s="4"/>
      <c r="M2889" s="2">
        <v>7.86</v>
      </c>
      <c r="N2889" s="2">
        <v>11.9</v>
      </c>
      <c r="O2889" s="2">
        <v>66.3</v>
      </c>
      <c r="P2889" s="2">
        <v>84.891099999999994</v>
      </c>
      <c r="Q2889" s="2">
        <v>4.37</v>
      </c>
      <c r="R2889" s="2">
        <v>8</v>
      </c>
      <c r="S2889" s="2">
        <v>54.2</v>
      </c>
      <c r="T2889" s="2">
        <v>7.8691000000000004</v>
      </c>
      <c r="U2889" s="2">
        <v>6.74</v>
      </c>
      <c r="V2889" s="2">
        <v>12.1</v>
      </c>
      <c r="W2889" s="2">
        <v>55.6</v>
      </c>
      <c r="X2889" s="2">
        <v>15.265599999999999</v>
      </c>
      <c r="Y2889" s="2">
        <v>7.45</v>
      </c>
      <c r="Z2889" s="2">
        <v>10.7</v>
      </c>
      <c r="AA2889" s="2">
        <v>69.400000000000006</v>
      </c>
      <c r="AB2889" s="2">
        <v>23.7742</v>
      </c>
      <c r="AC2889" s="2">
        <v>10.71</v>
      </c>
      <c r="AD2889" s="2">
        <v>14.6</v>
      </c>
      <c r="AE2889" s="2">
        <v>73.2</v>
      </c>
      <c r="AF2889" s="2">
        <v>37.982199999999999</v>
      </c>
      <c r="AG2889" s="2">
        <v>4.6900000000000004</v>
      </c>
      <c r="AH2889" s="22">
        <v>7.6</v>
      </c>
      <c r="AI2889" s="22">
        <v>61.7</v>
      </c>
      <c r="AJ2889" s="22">
        <v>24.027000000000001</v>
      </c>
      <c r="AK2889" s="18">
        <v>10.72</v>
      </c>
      <c r="AL2889" s="18">
        <v>15.7</v>
      </c>
      <c r="AM2889" s="18">
        <v>68.3</v>
      </c>
      <c r="AN2889" s="2">
        <v>60.864100000000001</v>
      </c>
      <c r="AO2889" s="2">
        <v>4.3899999999999997</v>
      </c>
      <c r="AP2889" s="2">
        <v>8.1999999999999993</v>
      </c>
      <c r="AQ2889" s="2">
        <v>53.6</v>
      </c>
      <c r="AR2889" s="2">
        <v>5.1885000000000003</v>
      </c>
      <c r="AS2889" s="2">
        <v>5.52</v>
      </c>
      <c r="AT2889" s="2">
        <v>8.8000000000000007</v>
      </c>
      <c r="AU2889" s="2">
        <v>62.5</v>
      </c>
      <c r="AV2889" s="2">
        <v>13.135999999999999</v>
      </c>
      <c r="AW2889" s="2">
        <v>9.57</v>
      </c>
      <c r="AX2889" s="2">
        <v>13.8</v>
      </c>
      <c r="AY2889" s="2">
        <v>69.400000000000006</v>
      </c>
      <c r="AZ2889" s="2">
        <v>29.727900000000002</v>
      </c>
      <c r="BA2889" s="2">
        <v>8.9</v>
      </c>
      <c r="BB2889" s="2">
        <v>13.2</v>
      </c>
      <c r="BC2889" s="2">
        <v>67.5</v>
      </c>
      <c r="BD2889" s="2">
        <v>36.838799999999999</v>
      </c>
      <c r="BE2889" s="4"/>
      <c r="BF2889" s="4"/>
    </row>
    <row r="2890" spans="1:58" x14ac:dyDescent="0.2">
      <c r="A2890" s="29">
        <v>2889</v>
      </c>
      <c r="B2890" s="7" t="s">
        <v>10</v>
      </c>
      <c r="C2890" s="3">
        <v>40021</v>
      </c>
      <c r="D2890" s="4" t="s">
        <v>8</v>
      </c>
      <c r="E2890" s="4" t="s">
        <v>164</v>
      </c>
      <c r="F2890" s="5" t="s">
        <v>188</v>
      </c>
      <c r="G2890" s="6">
        <v>0.87361111111111101</v>
      </c>
      <c r="H2890" s="6">
        <v>0.9194444444444444</v>
      </c>
      <c r="I2890" s="85">
        <f t="shared" si="45"/>
        <v>66.000000000000085</v>
      </c>
      <c r="J2890" s="86">
        <f>I2890*Segmentos!$D$7*(AH2890%)*IF(ISNUMBER(AI2890),AI2890%,0)</f>
        <v>1141536.0000000014</v>
      </c>
      <c r="K2890" s="86">
        <f>I2890*Segmentos!$D$7*(AL2890%)*IF(ISNUMBER(AM2890),AM2890%,0)</f>
        <v>1030444.8000000012</v>
      </c>
      <c r="L2890" s="4"/>
      <c r="M2890" s="2">
        <v>4.0999999999999996</v>
      </c>
      <c r="N2890" s="2">
        <v>17.3</v>
      </c>
      <c r="O2890" s="2">
        <v>23.7</v>
      </c>
      <c r="P2890" s="2">
        <v>79.590999999999994</v>
      </c>
      <c r="Q2890" s="2">
        <v>1.98</v>
      </c>
      <c r="R2890" s="2">
        <v>11.5</v>
      </c>
      <c r="S2890" s="2">
        <v>17.2</v>
      </c>
      <c r="T2890" s="2">
        <v>6.4058999999999999</v>
      </c>
      <c r="U2890" s="2">
        <v>3.68</v>
      </c>
      <c r="V2890" s="2">
        <v>16.399999999999999</v>
      </c>
      <c r="W2890" s="2">
        <v>22.4</v>
      </c>
      <c r="X2890" s="2">
        <v>14.992000000000001</v>
      </c>
      <c r="Y2890" s="2">
        <v>3.71</v>
      </c>
      <c r="Z2890" s="2">
        <v>18.5</v>
      </c>
      <c r="AA2890" s="2">
        <v>20.100000000000001</v>
      </c>
      <c r="AB2890" s="2">
        <v>21.2654</v>
      </c>
      <c r="AC2890" s="2">
        <v>5.8</v>
      </c>
      <c r="AD2890" s="2">
        <v>19.899999999999999</v>
      </c>
      <c r="AE2890" s="2">
        <v>29.2</v>
      </c>
      <c r="AF2890" s="2">
        <v>36.927599999999998</v>
      </c>
      <c r="AG2890" s="2">
        <v>4.32</v>
      </c>
      <c r="AH2890" s="22">
        <v>18.399999999999999</v>
      </c>
      <c r="AI2890" s="22">
        <v>23.5</v>
      </c>
      <c r="AJ2890" s="22">
        <v>39.816000000000003</v>
      </c>
      <c r="AK2890" s="18">
        <v>3.9</v>
      </c>
      <c r="AL2890" s="18">
        <v>16.399999999999999</v>
      </c>
      <c r="AM2890" s="18">
        <v>23.8</v>
      </c>
      <c r="AN2890" s="2">
        <v>39.775100000000002</v>
      </c>
      <c r="AO2890" s="2">
        <v>1.93</v>
      </c>
      <c r="AP2890" s="2">
        <v>14.8</v>
      </c>
      <c r="AQ2890" s="2">
        <v>13</v>
      </c>
      <c r="AR2890" s="2">
        <v>4.0949999999999998</v>
      </c>
      <c r="AS2890" s="2">
        <v>3.1</v>
      </c>
      <c r="AT2890" s="2">
        <v>14.7</v>
      </c>
      <c r="AU2890" s="2">
        <v>21</v>
      </c>
      <c r="AV2890" s="2">
        <v>13.2324</v>
      </c>
      <c r="AW2890" s="2">
        <v>4.7699999999999996</v>
      </c>
      <c r="AX2890" s="2">
        <v>19.399999999999999</v>
      </c>
      <c r="AY2890" s="2">
        <v>24.6</v>
      </c>
      <c r="AZ2890" s="2">
        <v>26.601099999999999</v>
      </c>
      <c r="BA2890" s="2">
        <v>4.8</v>
      </c>
      <c r="BB2890" s="2">
        <v>18</v>
      </c>
      <c r="BC2890" s="2">
        <v>26.6</v>
      </c>
      <c r="BD2890" s="2">
        <v>35.662599999999998</v>
      </c>
      <c r="BE2890" s="4"/>
      <c r="BF2890" s="4"/>
    </row>
    <row r="2891" spans="1:58" x14ac:dyDescent="0.2">
      <c r="A2891" s="29">
        <v>2890</v>
      </c>
      <c r="B2891" s="7" t="s">
        <v>89</v>
      </c>
      <c r="C2891" s="3">
        <v>40021</v>
      </c>
      <c r="D2891" s="4" t="s">
        <v>28</v>
      </c>
      <c r="E2891" s="4" t="s">
        <v>169</v>
      </c>
      <c r="F2891" s="5" t="s">
        <v>188</v>
      </c>
      <c r="G2891" s="6">
        <v>0.84097222222222223</v>
      </c>
      <c r="H2891" s="6">
        <v>0.87708333333333333</v>
      </c>
      <c r="I2891" s="85">
        <f t="shared" si="45"/>
        <v>51.999999999999972</v>
      </c>
      <c r="J2891" s="86">
        <f>I2891*Segmentos!$D$7*(AH2891%)*IF(ISNUMBER(AI2891),AI2891%,0)</f>
        <v>337708.79999999987</v>
      </c>
      <c r="K2891" s="86">
        <f>I2891*Segmentos!$D$7*(AL2891%)*IF(ISNUMBER(AM2891),AM2891%,0)</f>
        <v>218982.39999999985</v>
      </c>
      <c r="L2891" s="4"/>
      <c r="M2891" s="2">
        <v>1.33</v>
      </c>
      <c r="N2891" s="2">
        <v>3.4</v>
      </c>
      <c r="O2891" s="2">
        <v>39</v>
      </c>
      <c r="P2891" s="2">
        <v>82.773899999999998</v>
      </c>
      <c r="Q2891" s="2">
        <v>0.15</v>
      </c>
      <c r="R2891" s="2">
        <v>1.1000000000000001</v>
      </c>
      <c r="S2891" s="2">
        <v>13.8</v>
      </c>
      <c r="T2891" s="2">
        <v>1.5672999999999999</v>
      </c>
      <c r="U2891" s="2">
        <v>1.1499999999999999</v>
      </c>
      <c r="V2891" s="2">
        <v>1.6</v>
      </c>
      <c r="W2891" s="2">
        <v>71.900000000000006</v>
      </c>
      <c r="X2891" s="2">
        <v>15.032400000000001</v>
      </c>
      <c r="Y2891" s="2">
        <v>1.93</v>
      </c>
      <c r="Z2891" s="2">
        <v>4.9000000000000004</v>
      </c>
      <c r="AA2891" s="2">
        <v>39.5</v>
      </c>
      <c r="AB2891" s="2">
        <v>35.421100000000003</v>
      </c>
      <c r="AC2891" s="2">
        <v>1.51</v>
      </c>
      <c r="AD2891" s="2">
        <v>4.4000000000000004</v>
      </c>
      <c r="AE2891" s="2">
        <v>34.1</v>
      </c>
      <c r="AF2891" s="2">
        <v>30.7531</v>
      </c>
      <c r="AG2891" s="2">
        <v>1.63</v>
      </c>
      <c r="AH2891" s="22">
        <v>3.6</v>
      </c>
      <c r="AI2891" s="22">
        <v>45.1</v>
      </c>
      <c r="AJ2891" s="22">
        <v>47.943199999999997</v>
      </c>
      <c r="AK2891" s="18">
        <v>1.07</v>
      </c>
      <c r="AL2891" s="18">
        <v>3.2</v>
      </c>
      <c r="AM2891" s="18">
        <v>32.9</v>
      </c>
      <c r="AN2891" s="2">
        <v>34.8307</v>
      </c>
      <c r="AO2891" s="2">
        <v>0.5</v>
      </c>
      <c r="AP2891" s="2">
        <v>1.8</v>
      </c>
      <c r="AQ2891" s="2">
        <v>28.3</v>
      </c>
      <c r="AR2891" s="2">
        <v>3.4087999999999998</v>
      </c>
      <c r="AS2891" s="2">
        <v>1.85</v>
      </c>
      <c r="AT2891" s="2">
        <v>4.2</v>
      </c>
      <c r="AU2891" s="2">
        <v>44</v>
      </c>
      <c r="AV2891" s="2">
        <v>25.330300000000001</v>
      </c>
      <c r="AW2891" s="2">
        <v>0.95</v>
      </c>
      <c r="AX2891" s="2">
        <v>3.4</v>
      </c>
      <c r="AY2891" s="2">
        <v>27.6</v>
      </c>
      <c r="AZ2891" s="2">
        <v>16.992699999999999</v>
      </c>
      <c r="BA2891" s="2">
        <v>1.56</v>
      </c>
      <c r="BB2891" s="2">
        <v>3.4</v>
      </c>
      <c r="BC2891" s="2">
        <v>45.7</v>
      </c>
      <c r="BD2891" s="2">
        <v>37.042000000000002</v>
      </c>
      <c r="BE2891" s="4"/>
      <c r="BF2891" s="4"/>
    </row>
    <row r="2892" spans="1:58" x14ac:dyDescent="0.2">
      <c r="A2892" s="29">
        <v>2891</v>
      </c>
      <c r="B2892" s="7" t="s">
        <v>126</v>
      </c>
      <c r="C2892" s="3">
        <v>40021</v>
      </c>
      <c r="D2892" s="4" t="s">
        <v>28</v>
      </c>
      <c r="E2892" s="4" t="s">
        <v>163</v>
      </c>
      <c r="F2892" s="5" t="s">
        <v>188</v>
      </c>
      <c r="G2892" s="6">
        <v>0.87708333333333333</v>
      </c>
      <c r="H2892" s="6">
        <v>0.91319444444444453</v>
      </c>
      <c r="I2892" s="85">
        <f t="shared" si="45"/>
        <v>52.000000000000135</v>
      </c>
      <c r="J2892" s="86">
        <f>I2892*Segmentos!$D$7*(AH2892%)*IF(ISNUMBER(AI2892),AI2892%,0)</f>
        <v>128710.40000000033</v>
      </c>
      <c r="K2892" s="86">
        <f>I2892*Segmentos!$D$7*(AL2892%)*IF(ISNUMBER(AM2892),AM2892%,0)</f>
        <v>286540.80000000069</v>
      </c>
      <c r="L2892" s="4"/>
      <c r="M2892" s="2">
        <v>1.01</v>
      </c>
      <c r="N2892" s="2">
        <v>3.7</v>
      </c>
      <c r="O2892" s="2">
        <v>27</v>
      </c>
      <c r="P2892" s="2">
        <v>92.125699999999995</v>
      </c>
      <c r="Q2892" s="2">
        <v>0.35</v>
      </c>
      <c r="R2892" s="2">
        <v>1.6</v>
      </c>
      <c r="S2892" s="2">
        <v>21.6</v>
      </c>
      <c r="T2892" s="2">
        <v>5.2790999999999997</v>
      </c>
      <c r="U2892" s="2">
        <v>0.37</v>
      </c>
      <c r="V2892" s="2">
        <v>2</v>
      </c>
      <c r="W2892" s="2">
        <v>18.399999999999999</v>
      </c>
      <c r="X2892" s="2">
        <v>7.1429</v>
      </c>
      <c r="Y2892" s="2">
        <v>0.86</v>
      </c>
      <c r="Z2892" s="2">
        <v>4.7</v>
      </c>
      <c r="AA2892" s="2">
        <v>18.3</v>
      </c>
      <c r="AB2892" s="2">
        <v>23.253499999999999</v>
      </c>
      <c r="AC2892" s="2">
        <v>1.89</v>
      </c>
      <c r="AD2892" s="2">
        <v>5</v>
      </c>
      <c r="AE2892" s="2">
        <v>37.5</v>
      </c>
      <c r="AF2892" s="2">
        <v>56.450099999999999</v>
      </c>
      <c r="AG2892" s="2">
        <v>0.61</v>
      </c>
      <c r="AH2892" s="22">
        <v>3.4</v>
      </c>
      <c r="AI2892" s="22">
        <v>18.2</v>
      </c>
      <c r="AJ2892" s="22">
        <v>26.5382</v>
      </c>
      <c r="AK2892" s="18">
        <v>1.37</v>
      </c>
      <c r="AL2892" s="18">
        <v>4.0999999999999996</v>
      </c>
      <c r="AM2892" s="18">
        <v>33.6</v>
      </c>
      <c r="AN2892" s="2">
        <v>65.587500000000006</v>
      </c>
      <c r="AO2892" s="2">
        <v>0.74</v>
      </c>
      <c r="AP2892" s="2">
        <v>3.1</v>
      </c>
      <c r="AQ2892" s="2">
        <v>24</v>
      </c>
      <c r="AR2892" s="2">
        <v>7.3943000000000003</v>
      </c>
      <c r="AS2892" s="2">
        <v>1.87</v>
      </c>
      <c r="AT2892" s="2">
        <v>2.9</v>
      </c>
      <c r="AU2892" s="2">
        <v>64.5</v>
      </c>
      <c r="AV2892" s="2">
        <v>37.600900000000003</v>
      </c>
      <c r="AW2892" s="2">
        <v>0.28999999999999998</v>
      </c>
      <c r="AX2892" s="2">
        <v>2.7</v>
      </c>
      <c r="AY2892" s="2">
        <v>11</v>
      </c>
      <c r="AZ2892" s="2">
        <v>7.6821999999999999</v>
      </c>
      <c r="BA2892" s="2">
        <v>1.1299999999999999</v>
      </c>
      <c r="BB2892" s="2">
        <v>5.2</v>
      </c>
      <c r="BC2892" s="2">
        <v>21.7</v>
      </c>
      <c r="BD2892" s="2">
        <v>39.4482</v>
      </c>
      <c r="BE2892" s="4"/>
      <c r="BF2892" s="4"/>
    </row>
    <row r="2893" spans="1:58" x14ac:dyDescent="0.2">
      <c r="A2893" s="29">
        <v>2892</v>
      </c>
      <c r="B2893" s="7" t="s">
        <v>23</v>
      </c>
      <c r="C2893" s="3">
        <v>40021</v>
      </c>
      <c r="D2893" s="4" t="s">
        <v>21</v>
      </c>
      <c r="E2893" s="4" t="s">
        <v>170</v>
      </c>
      <c r="F2893" s="5" t="s">
        <v>188</v>
      </c>
      <c r="G2893" s="6">
        <v>0.875</v>
      </c>
      <c r="H2893" s="6">
        <v>0.93541666666666667</v>
      </c>
      <c r="I2893" s="85">
        <f t="shared" si="45"/>
        <v>87.000000000000014</v>
      </c>
      <c r="J2893" s="86">
        <f>I2893*Segmentos!$D$7*(AH2893%)*IF(ISNUMBER(AI2893),AI2893%,0)</f>
        <v>117658.80000000005</v>
      </c>
      <c r="K2893" s="86">
        <f>I2893*Segmentos!$D$7*(AL2893%)*IF(ISNUMBER(AM2893),AM2893%,0)</f>
        <v>248472.00000000003</v>
      </c>
      <c r="L2893" s="4"/>
      <c r="M2893" s="2">
        <v>0.54</v>
      </c>
      <c r="N2893" s="2">
        <v>2.8</v>
      </c>
      <c r="O2893" s="2">
        <v>19.2</v>
      </c>
      <c r="P2893" s="2">
        <v>32.529800000000002</v>
      </c>
      <c r="Q2893" s="2">
        <v>0.21</v>
      </c>
      <c r="R2893" s="2">
        <v>0.7</v>
      </c>
      <c r="S2893" s="2">
        <v>28</v>
      </c>
      <c r="T2893" s="2">
        <v>2.0933000000000002</v>
      </c>
      <c r="U2893" s="2">
        <v>1.01</v>
      </c>
      <c r="V2893" s="2">
        <v>3</v>
      </c>
      <c r="W2893" s="2">
        <v>33.299999999999997</v>
      </c>
      <c r="X2893" s="2">
        <v>12.8995</v>
      </c>
      <c r="Y2893" s="2">
        <v>0.39</v>
      </c>
      <c r="Z2893" s="2">
        <v>1.8</v>
      </c>
      <c r="AA2893" s="2">
        <v>21.9</v>
      </c>
      <c r="AB2893" s="2">
        <v>6.9231999999999996</v>
      </c>
      <c r="AC2893" s="2">
        <v>0.53</v>
      </c>
      <c r="AD2893" s="2">
        <v>4.5999999999999996</v>
      </c>
      <c r="AE2893" s="2">
        <v>11.6</v>
      </c>
      <c r="AF2893" s="2">
        <v>10.613799999999999</v>
      </c>
      <c r="AG2893" s="2">
        <v>0.35</v>
      </c>
      <c r="AH2893" s="22">
        <v>2.1</v>
      </c>
      <c r="AI2893" s="22">
        <v>16.100000000000001</v>
      </c>
      <c r="AJ2893" s="22">
        <v>9.9776000000000007</v>
      </c>
      <c r="AK2893" s="18">
        <v>0.71</v>
      </c>
      <c r="AL2893" s="18">
        <v>3.4</v>
      </c>
      <c r="AM2893" s="18">
        <v>21</v>
      </c>
      <c r="AN2893" s="2">
        <v>22.552199999999999</v>
      </c>
      <c r="AO2893" s="2">
        <v>0.34</v>
      </c>
      <c r="AP2893" s="2">
        <v>2.7</v>
      </c>
      <c r="AQ2893" s="2">
        <v>12.6</v>
      </c>
      <c r="AR2893" s="2">
        <v>2.2364000000000002</v>
      </c>
      <c r="AS2893" s="2">
        <v>0.35</v>
      </c>
      <c r="AT2893" s="2">
        <v>2.4</v>
      </c>
      <c r="AU2893" s="2">
        <v>14.3</v>
      </c>
      <c r="AV2893" s="2">
        <v>4.6429</v>
      </c>
      <c r="AW2893" s="2">
        <v>0.78</v>
      </c>
      <c r="AX2893" s="2">
        <v>2.7</v>
      </c>
      <c r="AY2893" s="2">
        <v>29.5</v>
      </c>
      <c r="AZ2893" s="2">
        <v>13.678900000000001</v>
      </c>
      <c r="BA2893" s="2">
        <v>0.51</v>
      </c>
      <c r="BB2893" s="2">
        <v>3.1</v>
      </c>
      <c r="BC2893" s="2">
        <v>16.399999999999999</v>
      </c>
      <c r="BD2893" s="2">
        <v>11.9716</v>
      </c>
      <c r="BE2893" s="4"/>
      <c r="BF2893" s="4"/>
    </row>
    <row r="2894" spans="1:58" x14ac:dyDescent="0.2">
      <c r="A2894" s="29">
        <v>2893</v>
      </c>
      <c r="B2894" s="7" t="s">
        <v>25</v>
      </c>
      <c r="C2894" s="3">
        <v>40021</v>
      </c>
      <c r="D2894" s="4" t="s">
        <v>21</v>
      </c>
      <c r="E2894" s="4" t="s">
        <v>171</v>
      </c>
      <c r="F2894" s="5" t="s">
        <v>188</v>
      </c>
      <c r="G2894" s="6">
        <v>0.87430555555555556</v>
      </c>
      <c r="H2894" s="6">
        <v>0.875</v>
      </c>
      <c r="I2894" s="85">
        <f t="shared" si="45"/>
        <v>0.99999999999999645</v>
      </c>
      <c r="J2894" s="86">
        <f>I2894*Segmentos!$D$7*(AH2894%)*IF(ISNUMBER(AI2894),AI2894%,0)</f>
        <v>3999.9999999999859</v>
      </c>
      <c r="K2894" s="86">
        <f>I2894*Segmentos!$D$7*(AL2894%)*IF(ISNUMBER(AM2894),AM2894%,0)</f>
        <v>3199.9999999999891</v>
      </c>
      <c r="L2894" s="4"/>
      <c r="M2894" s="2">
        <v>0.87</v>
      </c>
      <c r="N2894" s="2">
        <v>0.9</v>
      </c>
      <c r="O2894" s="2">
        <v>100</v>
      </c>
      <c r="P2894" s="2">
        <v>93.774000000000001</v>
      </c>
      <c r="Q2894" s="2">
        <v>0.08</v>
      </c>
      <c r="R2894" s="2">
        <v>0.1</v>
      </c>
      <c r="S2894" s="2">
        <v>100</v>
      </c>
      <c r="T2894" s="2">
        <v>1.4327000000000001</v>
      </c>
      <c r="U2894" s="2">
        <v>0.31</v>
      </c>
      <c r="V2894" s="2">
        <v>0.3</v>
      </c>
      <c r="W2894" s="2">
        <v>100</v>
      </c>
      <c r="X2894" s="2">
        <v>7.0457000000000001</v>
      </c>
      <c r="Y2894" s="2">
        <v>0.2</v>
      </c>
      <c r="Z2894" s="2">
        <v>0.2</v>
      </c>
      <c r="AA2894" s="2">
        <v>100</v>
      </c>
      <c r="AB2894" s="2">
        <v>6.2826000000000004</v>
      </c>
      <c r="AC2894" s="2">
        <v>2.23</v>
      </c>
      <c r="AD2894" s="2">
        <v>2.2000000000000002</v>
      </c>
      <c r="AE2894" s="2">
        <v>100</v>
      </c>
      <c r="AF2894" s="2">
        <v>79.013000000000005</v>
      </c>
      <c r="AG2894" s="2">
        <v>1</v>
      </c>
      <c r="AH2894" s="22">
        <v>1</v>
      </c>
      <c r="AI2894" s="22">
        <v>100</v>
      </c>
      <c r="AJ2894" s="22">
        <v>51.1631</v>
      </c>
      <c r="AK2894" s="18">
        <v>0.75</v>
      </c>
      <c r="AL2894" s="18">
        <v>0.8</v>
      </c>
      <c r="AM2894" s="18">
        <v>100</v>
      </c>
      <c r="AN2894" s="2">
        <v>42.610799999999998</v>
      </c>
      <c r="AO2894" s="2">
        <v>0.32</v>
      </c>
      <c r="AP2894" s="2">
        <v>0.3</v>
      </c>
      <c r="AQ2894" s="2">
        <v>100</v>
      </c>
      <c r="AR2894" s="2">
        <v>3.7153</v>
      </c>
      <c r="AS2894" s="2">
        <v>0.88</v>
      </c>
      <c r="AT2894" s="2">
        <v>0.9</v>
      </c>
      <c r="AU2894" s="2">
        <v>100</v>
      </c>
      <c r="AV2894" s="2">
        <v>20.9008</v>
      </c>
      <c r="AW2894" s="2">
        <v>0.1</v>
      </c>
      <c r="AX2894" s="2">
        <v>0.1</v>
      </c>
      <c r="AY2894" s="2">
        <v>100</v>
      </c>
      <c r="AZ2894" s="2">
        <v>3.0426000000000002</v>
      </c>
      <c r="BA2894" s="2">
        <v>1.6</v>
      </c>
      <c r="BB2894" s="2">
        <v>1.6</v>
      </c>
      <c r="BC2894" s="2">
        <v>100</v>
      </c>
      <c r="BD2894" s="2">
        <v>66.115300000000005</v>
      </c>
      <c r="BE2894" s="4"/>
      <c r="BF2894" s="4"/>
    </row>
    <row r="2895" spans="1:58" x14ac:dyDescent="0.2">
      <c r="A2895" s="29">
        <v>2894</v>
      </c>
      <c r="B2895" s="7" t="s">
        <v>33</v>
      </c>
      <c r="C2895" s="3">
        <v>40021</v>
      </c>
      <c r="D2895" s="4" t="s">
        <v>28</v>
      </c>
      <c r="E2895" s="4" t="s">
        <v>163</v>
      </c>
      <c r="F2895" s="5" t="s">
        <v>188</v>
      </c>
      <c r="G2895" s="6">
        <v>0.91736111111111107</v>
      </c>
      <c r="H2895" s="6">
        <v>6.9444444444444447E-4</v>
      </c>
      <c r="I2895" s="85">
        <f t="shared" si="45"/>
        <v>120.00000000000006</v>
      </c>
      <c r="J2895" s="86">
        <f>I2895*Segmentos!$D$7*(AH2895%)*IF(ISNUMBER(AI2895),AI2895%,0)</f>
        <v>155472.00000000006</v>
      </c>
      <c r="K2895" s="86">
        <f>I2895*Segmentos!$D$7*(AL2895%)*IF(ISNUMBER(AM2895),AM2895%,0)</f>
        <v>266304.00000000006</v>
      </c>
      <c r="L2895" s="4"/>
      <c r="M2895" s="2">
        <v>0.45</v>
      </c>
      <c r="N2895" s="2">
        <v>4</v>
      </c>
      <c r="O2895" s="2">
        <v>11.3</v>
      </c>
      <c r="P2895" s="2">
        <v>96.828100000000006</v>
      </c>
      <c r="Q2895" s="2">
        <v>0.06</v>
      </c>
      <c r="R2895" s="2">
        <v>1.6</v>
      </c>
      <c r="S2895" s="2">
        <v>3.6</v>
      </c>
      <c r="T2895" s="2">
        <v>2.0345</v>
      </c>
      <c r="U2895" s="2">
        <v>0.45</v>
      </c>
      <c r="V2895" s="2">
        <v>2.9</v>
      </c>
      <c r="W2895" s="2">
        <v>15.4</v>
      </c>
      <c r="X2895" s="2">
        <v>20.195599999999999</v>
      </c>
      <c r="Y2895" s="2">
        <v>0.48</v>
      </c>
      <c r="Z2895" s="2">
        <v>3.6</v>
      </c>
      <c r="AA2895" s="2">
        <v>13.2</v>
      </c>
      <c r="AB2895" s="2">
        <v>30.348400000000002</v>
      </c>
      <c r="AC2895" s="2">
        <v>0.63</v>
      </c>
      <c r="AD2895" s="2">
        <v>6.2</v>
      </c>
      <c r="AE2895" s="2">
        <v>10.1</v>
      </c>
      <c r="AF2895" s="2">
        <v>44.249600000000001</v>
      </c>
      <c r="AG2895" s="2">
        <v>0.33</v>
      </c>
      <c r="AH2895" s="22">
        <v>4.0999999999999996</v>
      </c>
      <c r="AI2895" s="22">
        <v>7.9</v>
      </c>
      <c r="AJ2895" s="22">
        <v>33.322499999999998</v>
      </c>
      <c r="AK2895" s="18">
        <v>0.56000000000000005</v>
      </c>
      <c r="AL2895" s="18">
        <v>3.8</v>
      </c>
      <c r="AM2895" s="18">
        <v>14.6</v>
      </c>
      <c r="AN2895" s="2">
        <v>63.505600000000001</v>
      </c>
      <c r="AO2895" s="2">
        <v>0.06</v>
      </c>
      <c r="AP2895" s="2">
        <v>1.6</v>
      </c>
      <c r="AQ2895" s="2">
        <v>3.6</v>
      </c>
      <c r="AR2895" s="2">
        <v>1.3533999999999999</v>
      </c>
      <c r="AS2895" s="2">
        <v>0.46</v>
      </c>
      <c r="AT2895" s="2">
        <v>2.6</v>
      </c>
      <c r="AU2895" s="2">
        <v>17.600000000000001</v>
      </c>
      <c r="AV2895" s="2">
        <v>21.597000000000001</v>
      </c>
      <c r="AW2895" s="2">
        <v>0.79</v>
      </c>
      <c r="AX2895" s="2">
        <v>5</v>
      </c>
      <c r="AY2895" s="2">
        <v>15.9</v>
      </c>
      <c r="AZ2895" s="2">
        <v>48.663899999999998</v>
      </c>
      <c r="BA2895" s="2">
        <v>0.31</v>
      </c>
      <c r="BB2895" s="2">
        <v>4.7</v>
      </c>
      <c r="BC2895" s="2">
        <v>6.5</v>
      </c>
      <c r="BD2895" s="2">
        <v>25.213799999999999</v>
      </c>
      <c r="BE2895" s="4"/>
      <c r="BF2895" s="4"/>
    </row>
    <row r="2896" spans="1:58" x14ac:dyDescent="0.2">
      <c r="A2896" s="29">
        <v>2895</v>
      </c>
      <c r="B2896" s="7" t="s">
        <v>19</v>
      </c>
      <c r="C2896" s="3">
        <v>40021</v>
      </c>
      <c r="D2896" s="4" t="s">
        <v>17</v>
      </c>
      <c r="E2896" s="4" t="s">
        <v>166</v>
      </c>
      <c r="F2896" s="5" t="s">
        <v>188</v>
      </c>
      <c r="G2896" s="6">
        <v>0.91527777777777775</v>
      </c>
      <c r="H2896" s="6">
        <v>0.91666666666666663</v>
      </c>
      <c r="I2896" s="85">
        <f t="shared" si="45"/>
        <v>1.9999999999999929</v>
      </c>
      <c r="J2896" s="86">
        <f>I2896*Segmentos!$D$7*(AH2896%)*IF(ISNUMBER(AI2896),AI2896%,0)</f>
        <v>4339.1999999999844</v>
      </c>
      <c r="K2896" s="86">
        <f>I2896*Segmentos!$D$7*(AL2896%)*IF(ISNUMBER(AM2896),AM2896%,0)</f>
        <v>799.99999999999727</v>
      </c>
      <c r="L2896" s="4"/>
      <c r="M2896" s="2">
        <v>0.32</v>
      </c>
      <c r="N2896" s="2">
        <v>0.4</v>
      </c>
      <c r="O2896" s="2">
        <v>71.7</v>
      </c>
      <c r="P2896" s="2">
        <v>100</v>
      </c>
      <c r="Q2896" s="2">
        <v>0</v>
      </c>
      <c r="R2896" s="2">
        <v>0</v>
      </c>
      <c r="S2896" s="8" t="s">
        <v>577</v>
      </c>
      <c r="T2896" s="2">
        <v>0</v>
      </c>
      <c r="U2896" s="2">
        <v>0</v>
      </c>
      <c r="V2896" s="2">
        <v>0</v>
      </c>
      <c r="W2896" s="8" t="s">
        <v>577</v>
      </c>
      <c r="X2896" s="2">
        <v>0</v>
      </c>
      <c r="Y2896" s="2">
        <v>0.38</v>
      </c>
      <c r="Z2896" s="2">
        <v>0.6</v>
      </c>
      <c r="AA2896" s="2">
        <v>66</v>
      </c>
      <c r="AB2896" s="2">
        <v>35.165799999999997</v>
      </c>
      <c r="AC2896" s="2">
        <v>0.62</v>
      </c>
      <c r="AD2896" s="2">
        <v>0.8</v>
      </c>
      <c r="AE2896" s="2">
        <v>75.2</v>
      </c>
      <c r="AF2896" s="2">
        <v>64.834199999999996</v>
      </c>
      <c r="AG2896" s="2">
        <v>0.55000000000000004</v>
      </c>
      <c r="AH2896" s="22">
        <v>0.8</v>
      </c>
      <c r="AI2896" s="22">
        <v>67.8</v>
      </c>
      <c r="AJ2896" s="22">
        <v>82.922499999999999</v>
      </c>
      <c r="AK2896" s="18">
        <v>0.1</v>
      </c>
      <c r="AL2896" s="18">
        <v>0.1</v>
      </c>
      <c r="AM2896" s="18">
        <v>100</v>
      </c>
      <c r="AN2896" s="2">
        <v>17.077500000000001</v>
      </c>
      <c r="AO2896" s="2">
        <v>0</v>
      </c>
      <c r="AP2896" s="2">
        <v>0</v>
      </c>
      <c r="AQ2896" s="8" t="s">
        <v>577</v>
      </c>
      <c r="AR2896" s="2">
        <v>0</v>
      </c>
      <c r="AS2896" s="2">
        <v>0</v>
      </c>
      <c r="AT2896" s="2">
        <v>0</v>
      </c>
      <c r="AU2896" s="8" t="s">
        <v>577</v>
      </c>
      <c r="AV2896" s="2">
        <v>0</v>
      </c>
      <c r="AW2896" s="2">
        <v>0.19</v>
      </c>
      <c r="AX2896" s="2">
        <v>0.2</v>
      </c>
      <c r="AY2896" s="2">
        <v>100</v>
      </c>
      <c r="AZ2896" s="2">
        <v>17.077500000000001</v>
      </c>
      <c r="BA2896" s="2">
        <v>0.68</v>
      </c>
      <c r="BB2896" s="2">
        <v>1</v>
      </c>
      <c r="BC2896" s="2">
        <v>67.8</v>
      </c>
      <c r="BD2896" s="2">
        <v>82.922499999999999</v>
      </c>
      <c r="BE2896" s="4"/>
      <c r="BF2896" s="4"/>
    </row>
    <row r="2897" spans="1:58" x14ac:dyDescent="0.2">
      <c r="A2897" s="29">
        <v>2896</v>
      </c>
      <c r="B2897" s="7" t="s">
        <v>2</v>
      </c>
      <c r="C2897" s="3">
        <v>40021</v>
      </c>
      <c r="D2897" s="4" t="s">
        <v>0</v>
      </c>
      <c r="E2897" s="4" t="s">
        <v>164</v>
      </c>
      <c r="F2897" s="5" t="s">
        <v>188</v>
      </c>
      <c r="G2897" s="6">
        <v>0.87430555555555556</v>
      </c>
      <c r="H2897" s="6">
        <v>0.91388888888888886</v>
      </c>
      <c r="I2897" s="85">
        <f t="shared" si="45"/>
        <v>56.999999999999957</v>
      </c>
      <c r="J2897" s="86">
        <f>I2897*Segmentos!$D$7*(AH2897%)*IF(ISNUMBER(AI2897),AI2897%,0)</f>
        <v>1020801.5999999992</v>
      </c>
      <c r="K2897" s="86">
        <f>I2897*Segmentos!$D$7*(AL2897%)*IF(ISNUMBER(AM2897),AM2897%,0)</f>
        <v>1603113.5999999987</v>
      </c>
      <c r="L2897" s="4"/>
      <c r="M2897" s="2">
        <v>5.82</v>
      </c>
      <c r="N2897" s="2">
        <v>17.2</v>
      </c>
      <c r="O2897" s="2">
        <v>33.799999999999997</v>
      </c>
      <c r="P2897" s="2">
        <v>79.053899999999999</v>
      </c>
      <c r="Q2897" s="2">
        <v>4.13</v>
      </c>
      <c r="R2897" s="2">
        <v>12</v>
      </c>
      <c r="S2897" s="2">
        <v>34.4</v>
      </c>
      <c r="T2897" s="2">
        <v>9.3712999999999997</v>
      </c>
      <c r="U2897" s="2">
        <v>5.22</v>
      </c>
      <c r="V2897" s="2">
        <v>16.399999999999999</v>
      </c>
      <c r="W2897" s="2">
        <v>31.9</v>
      </c>
      <c r="X2897" s="2">
        <v>14.8788</v>
      </c>
      <c r="Y2897" s="2">
        <v>6.79</v>
      </c>
      <c r="Z2897" s="2">
        <v>21.4</v>
      </c>
      <c r="AA2897" s="2">
        <v>31.7</v>
      </c>
      <c r="AB2897" s="2">
        <v>27.221699999999998</v>
      </c>
      <c r="AC2897" s="2">
        <v>6.18</v>
      </c>
      <c r="AD2897" s="2">
        <v>16.7</v>
      </c>
      <c r="AE2897" s="2">
        <v>37.1</v>
      </c>
      <c r="AF2897" s="2">
        <v>27.582100000000001</v>
      </c>
      <c r="AG2897" s="2">
        <v>4.47</v>
      </c>
      <c r="AH2897" s="22">
        <v>15.6</v>
      </c>
      <c r="AI2897" s="22">
        <v>28.7</v>
      </c>
      <c r="AJ2897" s="22">
        <v>28.812799999999999</v>
      </c>
      <c r="AK2897" s="18">
        <v>7.04</v>
      </c>
      <c r="AL2897" s="18">
        <v>18.7</v>
      </c>
      <c r="AM2897" s="18">
        <v>37.6</v>
      </c>
      <c r="AN2897" s="2">
        <v>50.241100000000003</v>
      </c>
      <c r="AO2897" s="2">
        <v>6.49</v>
      </c>
      <c r="AP2897" s="2">
        <v>19.8</v>
      </c>
      <c r="AQ2897" s="2">
        <v>32.799999999999997</v>
      </c>
      <c r="AR2897" s="2">
        <v>9.6327999999999996</v>
      </c>
      <c r="AS2897" s="2">
        <v>6.21</v>
      </c>
      <c r="AT2897" s="2">
        <v>16.399999999999999</v>
      </c>
      <c r="AU2897" s="2">
        <v>37.700000000000003</v>
      </c>
      <c r="AV2897" s="2">
        <v>18.581199999999999</v>
      </c>
      <c r="AW2897" s="2">
        <v>6.1</v>
      </c>
      <c r="AX2897" s="2">
        <v>18.5</v>
      </c>
      <c r="AY2897" s="2">
        <v>32.9</v>
      </c>
      <c r="AZ2897" s="2">
        <v>23.812899999999999</v>
      </c>
      <c r="BA2897" s="2">
        <v>5.2</v>
      </c>
      <c r="BB2897" s="2">
        <v>16</v>
      </c>
      <c r="BC2897" s="2">
        <v>32.5</v>
      </c>
      <c r="BD2897" s="2">
        <v>27.027100000000001</v>
      </c>
      <c r="BE2897" s="4"/>
      <c r="BF2897" s="4"/>
    </row>
    <row r="2898" spans="1:58" x14ac:dyDescent="0.2">
      <c r="A2898" s="29">
        <v>2897</v>
      </c>
      <c r="B2898" s="7" t="s">
        <v>16</v>
      </c>
      <c r="C2898" s="3">
        <v>40021</v>
      </c>
      <c r="D2898" s="4" t="s">
        <v>13</v>
      </c>
      <c r="E2898" s="4" t="s">
        <v>166</v>
      </c>
      <c r="F2898" s="5" t="s">
        <v>188</v>
      </c>
      <c r="G2898" s="6">
        <v>0.91388888888888886</v>
      </c>
      <c r="H2898" s="6">
        <v>0.91736111111111107</v>
      </c>
      <c r="I2898" s="85">
        <f t="shared" si="45"/>
        <v>4.9999999999999822</v>
      </c>
      <c r="J2898" s="86">
        <f>I2898*Segmentos!$D$7*(AH2898%)*IF(ISNUMBER(AI2898),AI2898%,0)</f>
        <v>228759.99999999921</v>
      </c>
      <c r="K2898" s="86">
        <f>I2898*Segmentos!$D$7*(AL2898%)*IF(ISNUMBER(AM2898),AM2898%,0)</f>
        <v>245717.9999999991</v>
      </c>
      <c r="L2898" s="4"/>
      <c r="M2898" s="2">
        <v>11.87</v>
      </c>
      <c r="N2898" s="2">
        <v>14.7</v>
      </c>
      <c r="O2898" s="2">
        <v>80.900000000000006</v>
      </c>
      <c r="P2898" s="2">
        <v>88.484399999999994</v>
      </c>
      <c r="Q2898" s="2">
        <v>3.35</v>
      </c>
      <c r="R2898" s="2">
        <v>6.1</v>
      </c>
      <c r="S2898" s="2">
        <v>54.6</v>
      </c>
      <c r="T2898" s="2">
        <v>4.1635999999999997</v>
      </c>
      <c r="U2898" s="2">
        <v>7.99</v>
      </c>
      <c r="V2898" s="2">
        <v>10.9</v>
      </c>
      <c r="W2898" s="2">
        <v>73</v>
      </c>
      <c r="X2898" s="2">
        <v>12.485300000000001</v>
      </c>
      <c r="Y2898" s="2">
        <v>11.1</v>
      </c>
      <c r="Z2898" s="2">
        <v>14</v>
      </c>
      <c r="AA2898" s="2">
        <v>79.099999999999994</v>
      </c>
      <c r="AB2898" s="2">
        <v>24.439800000000002</v>
      </c>
      <c r="AC2898" s="2">
        <v>19.36</v>
      </c>
      <c r="AD2898" s="2">
        <v>22</v>
      </c>
      <c r="AE2898" s="2">
        <v>88.2</v>
      </c>
      <c r="AF2898" s="2">
        <v>47.395699999999998</v>
      </c>
      <c r="AG2898" s="2">
        <v>11.4</v>
      </c>
      <c r="AH2898" s="22">
        <v>14</v>
      </c>
      <c r="AI2898" s="22">
        <v>81.7</v>
      </c>
      <c r="AJ2898" s="22">
        <v>40.335099999999997</v>
      </c>
      <c r="AK2898" s="18">
        <v>12.29</v>
      </c>
      <c r="AL2898" s="18">
        <v>15.3</v>
      </c>
      <c r="AM2898" s="18">
        <v>80.3</v>
      </c>
      <c r="AN2898" s="2">
        <v>48.149299999999997</v>
      </c>
      <c r="AO2898" s="2">
        <v>10.5</v>
      </c>
      <c r="AP2898" s="2">
        <v>12.8</v>
      </c>
      <c r="AQ2898" s="2">
        <v>82</v>
      </c>
      <c r="AR2898" s="2">
        <v>8.5520999999999994</v>
      </c>
      <c r="AS2898" s="2">
        <v>8.24</v>
      </c>
      <c r="AT2898" s="2">
        <v>10.1</v>
      </c>
      <c r="AU2898" s="2">
        <v>81.400000000000006</v>
      </c>
      <c r="AV2898" s="2">
        <v>13.5313</v>
      </c>
      <c r="AW2898" s="2">
        <v>13.5</v>
      </c>
      <c r="AX2898" s="2">
        <v>16.100000000000001</v>
      </c>
      <c r="AY2898" s="2">
        <v>83.7</v>
      </c>
      <c r="AZ2898" s="2">
        <v>28.9435</v>
      </c>
      <c r="BA2898" s="2">
        <v>13.12</v>
      </c>
      <c r="BB2898" s="2">
        <v>16.7</v>
      </c>
      <c r="BC2898" s="2">
        <v>78.5</v>
      </c>
      <c r="BD2898" s="2">
        <v>37.457500000000003</v>
      </c>
      <c r="BE2898" s="4"/>
      <c r="BF2898" s="4"/>
    </row>
    <row r="2899" spans="1:58" x14ac:dyDescent="0.2">
      <c r="A2899" s="29">
        <v>2898</v>
      </c>
      <c r="B2899" s="7" t="s">
        <v>22</v>
      </c>
      <c r="C2899" s="3">
        <v>40021</v>
      </c>
      <c r="D2899" s="4" t="s">
        <v>21</v>
      </c>
      <c r="E2899" s="4" t="s">
        <v>164</v>
      </c>
      <c r="F2899" s="5" t="s">
        <v>188</v>
      </c>
      <c r="G2899" s="6">
        <v>0.83194444444444438</v>
      </c>
      <c r="H2899" s="6">
        <v>0.87430555555555556</v>
      </c>
      <c r="I2899" s="85">
        <f t="shared" si="45"/>
        <v>61.000000000000099</v>
      </c>
      <c r="J2899" s="86">
        <f>I2899*Segmentos!$D$7*(AH2899%)*IF(ISNUMBER(AI2899),AI2899%,0)</f>
        <v>424072.00000000076</v>
      </c>
      <c r="K2899" s="86">
        <f>I2899*Segmentos!$D$7*(AL2899%)*IF(ISNUMBER(AM2899),AM2899%,0)</f>
        <v>400452.80000000069</v>
      </c>
      <c r="L2899" s="4"/>
      <c r="M2899" s="2">
        <v>1.68</v>
      </c>
      <c r="N2899" s="2">
        <v>4.4000000000000004</v>
      </c>
      <c r="O2899" s="2">
        <v>38.299999999999997</v>
      </c>
      <c r="P2899" s="2">
        <v>97.972899999999996</v>
      </c>
      <c r="Q2899" s="2">
        <v>0.36</v>
      </c>
      <c r="R2899" s="2">
        <v>2.2000000000000002</v>
      </c>
      <c r="S2899" s="2">
        <v>15.9</v>
      </c>
      <c r="T2899" s="2">
        <v>3.4466999999999999</v>
      </c>
      <c r="U2899" s="2">
        <v>0.33</v>
      </c>
      <c r="V2899" s="2">
        <v>0.7</v>
      </c>
      <c r="W2899" s="2">
        <v>44.4</v>
      </c>
      <c r="X2899" s="2">
        <v>4.0500999999999996</v>
      </c>
      <c r="Y2899" s="2">
        <v>0.99</v>
      </c>
      <c r="Z2899" s="2">
        <v>3.3</v>
      </c>
      <c r="AA2899" s="2">
        <v>29.9</v>
      </c>
      <c r="AB2899" s="2">
        <v>16.939599999999999</v>
      </c>
      <c r="AC2899" s="2">
        <v>3.85</v>
      </c>
      <c r="AD2899" s="2">
        <v>8.8000000000000007</v>
      </c>
      <c r="AE2899" s="2">
        <v>43.7</v>
      </c>
      <c r="AF2899" s="2">
        <v>73.536500000000004</v>
      </c>
      <c r="AG2899" s="2">
        <v>1.74</v>
      </c>
      <c r="AH2899" s="22">
        <v>4.4000000000000004</v>
      </c>
      <c r="AI2899" s="22">
        <v>39.5</v>
      </c>
      <c r="AJ2899" s="22">
        <v>47.973399999999998</v>
      </c>
      <c r="AK2899" s="18">
        <v>1.64</v>
      </c>
      <c r="AL2899" s="18">
        <v>4.4000000000000004</v>
      </c>
      <c r="AM2899" s="18">
        <v>37.299999999999997</v>
      </c>
      <c r="AN2899" s="2">
        <v>49.999499999999998</v>
      </c>
      <c r="AO2899" s="2">
        <v>0.85</v>
      </c>
      <c r="AP2899" s="2">
        <v>4.2</v>
      </c>
      <c r="AQ2899" s="2">
        <v>20.2</v>
      </c>
      <c r="AR2899" s="2">
        <v>5.4035000000000002</v>
      </c>
      <c r="AS2899" s="2">
        <v>1.07</v>
      </c>
      <c r="AT2899" s="2">
        <v>3.2</v>
      </c>
      <c r="AU2899" s="2">
        <v>33.9</v>
      </c>
      <c r="AV2899" s="2">
        <v>13.7075</v>
      </c>
      <c r="AW2899" s="2">
        <v>2.0699999999999998</v>
      </c>
      <c r="AX2899" s="2">
        <v>5.5</v>
      </c>
      <c r="AY2899" s="2">
        <v>37.5</v>
      </c>
      <c r="AZ2899" s="2">
        <v>34.677300000000002</v>
      </c>
      <c r="BA2899" s="2">
        <v>1.98</v>
      </c>
      <c r="BB2899" s="2">
        <v>4.3</v>
      </c>
      <c r="BC2899" s="2">
        <v>46.1</v>
      </c>
      <c r="BD2899" s="2">
        <v>44.184600000000003</v>
      </c>
      <c r="BE2899" s="4"/>
      <c r="BF2899" s="4"/>
    </row>
    <row r="2900" spans="1:58" x14ac:dyDescent="0.2">
      <c r="A2900" s="29">
        <v>2899</v>
      </c>
      <c r="B2900" s="7" t="s">
        <v>4</v>
      </c>
      <c r="C2900" s="3">
        <v>40021</v>
      </c>
      <c r="D2900" s="4" t="s">
        <v>3</v>
      </c>
      <c r="E2900" s="4" t="s">
        <v>165</v>
      </c>
      <c r="F2900" s="5" t="s">
        <v>188</v>
      </c>
      <c r="G2900" s="6">
        <v>0.78194444444444444</v>
      </c>
      <c r="H2900" s="6">
        <v>0.87430555555555556</v>
      </c>
      <c r="I2900" s="85">
        <f t="shared" si="45"/>
        <v>133</v>
      </c>
      <c r="J2900" s="86">
        <f>I2900*Segmentos!$D$7*(AH2900%)*IF(ISNUMBER(AI2900),AI2900%,0)</f>
        <v>1387721.9999999998</v>
      </c>
      <c r="K2900" s="86">
        <f>I2900*Segmentos!$D$7*(AL2900%)*IF(ISNUMBER(AM2900),AM2900%,0)</f>
        <v>1939938.0000000002</v>
      </c>
      <c r="L2900" s="4"/>
      <c r="M2900" s="2">
        <v>3.15</v>
      </c>
      <c r="N2900" s="2">
        <v>14.2</v>
      </c>
      <c r="O2900" s="2">
        <v>22.2</v>
      </c>
      <c r="P2900" s="2">
        <v>56.370600000000003</v>
      </c>
      <c r="Q2900" s="2">
        <v>4.9400000000000004</v>
      </c>
      <c r="R2900" s="2">
        <v>16.8</v>
      </c>
      <c r="S2900" s="2">
        <v>29.5</v>
      </c>
      <c r="T2900" s="2">
        <v>14.7478</v>
      </c>
      <c r="U2900" s="2">
        <v>3.29</v>
      </c>
      <c r="V2900" s="2">
        <v>13.1</v>
      </c>
      <c r="W2900" s="2">
        <v>25.1</v>
      </c>
      <c r="X2900" s="2">
        <v>12.341100000000001</v>
      </c>
      <c r="Y2900" s="2">
        <v>2.95</v>
      </c>
      <c r="Z2900" s="2">
        <v>16.100000000000001</v>
      </c>
      <c r="AA2900" s="2">
        <v>18.399999999999999</v>
      </c>
      <c r="AB2900" s="2">
        <v>15.5802</v>
      </c>
      <c r="AC2900" s="2">
        <v>2.33</v>
      </c>
      <c r="AD2900" s="2">
        <v>11.9</v>
      </c>
      <c r="AE2900" s="2">
        <v>19.5</v>
      </c>
      <c r="AF2900" s="2">
        <v>13.701499999999999</v>
      </c>
      <c r="AG2900" s="2">
        <v>2.6</v>
      </c>
      <c r="AH2900" s="22">
        <v>14.1</v>
      </c>
      <c r="AI2900" s="22">
        <v>18.5</v>
      </c>
      <c r="AJ2900" s="22">
        <v>22.064299999999999</v>
      </c>
      <c r="AK2900" s="18">
        <v>3.65</v>
      </c>
      <c r="AL2900" s="18">
        <v>14.3</v>
      </c>
      <c r="AM2900" s="18">
        <v>25.5</v>
      </c>
      <c r="AN2900" s="2">
        <v>34.3063</v>
      </c>
      <c r="AO2900" s="2">
        <v>1.51</v>
      </c>
      <c r="AP2900" s="2">
        <v>8.6</v>
      </c>
      <c r="AQ2900" s="2">
        <v>17.5</v>
      </c>
      <c r="AR2900" s="2">
        <v>2.9544000000000001</v>
      </c>
      <c r="AS2900" s="2">
        <v>1.94</v>
      </c>
      <c r="AT2900" s="2">
        <v>12.1</v>
      </c>
      <c r="AU2900" s="2">
        <v>16</v>
      </c>
      <c r="AV2900" s="2">
        <v>7.6426999999999996</v>
      </c>
      <c r="AW2900" s="2">
        <v>4.0999999999999996</v>
      </c>
      <c r="AX2900" s="2">
        <v>15.2</v>
      </c>
      <c r="AY2900" s="2">
        <v>27</v>
      </c>
      <c r="AZ2900" s="2">
        <v>21.071200000000001</v>
      </c>
      <c r="BA2900" s="2">
        <v>3.61</v>
      </c>
      <c r="BB2900" s="2">
        <v>16.3</v>
      </c>
      <c r="BC2900" s="2">
        <v>22.2</v>
      </c>
      <c r="BD2900" s="2">
        <v>24.702300000000001</v>
      </c>
      <c r="BE2900" s="4"/>
      <c r="BF2900" s="4"/>
    </row>
    <row r="2901" spans="1:58" x14ac:dyDescent="0.2">
      <c r="A2901" s="29">
        <v>2900</v>
      </c>
      <c r="B2901" s="7" t="s">
        <v>15</v>
      </c>
      <c r="C2901" s="3">
        <v>40022</v>
      </c>
      <c r="D2901" s="4" t="s">
        <v>13</v>
      </c>
      <c r="E2901" s="4" t="s">
        <v>164</v>
      </c>
      <c r="F2901" s="5" t="s">
        <v>189</v>
      </c>
      <c r="G2901" s="6">
        <v>0.875</v>
      </c>
      <c r="H2901" s="6">
        <v>0.91388888888888886</v>
      </c>
      <c r="I2901" s="85">
        <f t="shared" si="45"/>
        <v>55.999999999999957</v>
      </c>
      <c r="J2901" s="86">
        <f>I2901*Segmentos!$D$7*(AH2901%)*IF(ISNUMBER(AI2901),AI2901%,0)</f>
        <v>2092137.5999999982</v>
      </c>
      <c r="K2901" s="86">
        <f>I2901*Segmentos!$D$7*(AL2901%)*IF(ISNUMBER(AM2901),AM2901%,0)</f>
        <v>2881087.9999999981</v>
      </c>
      <c r="L2901" s="4"/>
      <c r="M2901" s="2">
        <v>11.19</v>
      </c>
      <c r="N2901" s="2">
        <v>21.5</v>
      </c>
      <c r="O2901" s="2">
        <v>52.2</v>
      </c>
      <c r="P2901" s="2">
        <v>86.865200000000002</v>
      </c>
      <c r="Q2901" s="2">
        <v>5.89</v>
      </c>
      <c r="R2901" s="2">
        <v>12.8</v>
      </c>
      <c r="S2901" s="2">
        <v>45.9</v>
      </c>
      <c r="T2901" s="2">
        <v>7.6287000000000003</v>
      </c>
      <c r="U2901" s="2">
        <v>7</v>
      </c>
      <c r="V2901" s="2">
        <v>16.8</v>
      </c>
      <c r="W2901" s="2">
        <v>41.7</v>
      </c>
      <c r="X2901" s="2">
        <v>11.383100000000001</v>
      </c>
      <c r="Y2901" s="2">
        <v>12.89</v>
      </c>
      <c r="Z2901" s="2">
        <v>24</v>
      </c>
      <c r="AA2901" s="2">
        <v>53.8</v>
      </c>
      <c r="AB2901" s="2">
        <v>29.548999999999999</v>
      </c>
      <c r="AC2901" s="2">
        <v>15.03</v>
      </c>
      <c r="AD2901" s="2">
        <v>26.6</v>
      </c>
      <c r="AE2901" s="2">
        <v>56.6</v>
      </c>
      <c r="AF2901" s="2">
        <v>38.304400000000001</v>
      </c>
      <c r="AG2901" s="2">
        <v>9.33</v>
      </c>
      <c r="AH2901" s="22">
        <v>19.100000000000001</v>
      </c>
      <c r="AI2901" s="22">
        <v>48.9</v>
      </c>
      <c r="AJ2901" s="22">
        <v>34.363399999999999</v>
      </c>
      <c r="AK2901" s="18">
        <v>12.87</v>
      </c>
      <c r="AL2901" s="18">
        <v>23.6</v>
      </c>
      <c r="AM2901" s="18">
        <v>54.5</v>
      </c>
      <c r="AN2901" s="2">
        <v>52.501899999999999</v>
      </c>
      <c r="AO2901" s="2">
        <v>7.9</v>
      </c>
      <c r="AP2901" s="2">
        <v>18.399999999999999</v>
      </c>
      <c r="AQ2901" s="2">
        <v>43</v>
      </c>
      <c r="AR2901" s="2">
        <v>6.7049000000000003</v>
      </c>
      <c r="AS2901" s="2">
        <v>5.94</v>
      </c>
      <c r="AT2901" s="2">
        <v>14.6</v>
      </c>
      <c r="AU2901" s="2">
        <v>40.799999999999997</v>
      </c>
      <c r="AV2901" s="2">
        <v>10.164300000000001</v>
      </c>
      <c r="AW2901" s="2">
        <v>11.62</v>
      </c>
      <c r="AX2901" s="2">
        <v>21.8</v>
      </c>
      <c r="AY2901" s="2">
        <v>53.4</v>
      </c>
      <c r="AZ2901" s="2">
        <v>25.931100000000001</v>
      </c>
      <c r="BA2901" s="2">
        <v>14.83</v>
      </c>
      <c r="BB2901" s="2">
        <v>26.1</v>
      </c>
      <c r="BC2901" s="2">
        <v>56.9</v>
      </c>
      <c r="BD2901" s="2">
        <v>44.065100000000001</v>
      </c>
      <c r="BE2901" s="4"/>
      <c r="BF2901" s="4"/>
    </row>
    <row r="2902" spans="1:58" x14ac:dyDescent="0.2">
      <c r="A2902" s="29">
        <v>2901</v>
      </c>
      <c r="B2902" s="7" t="s">
        <v>118</v>
      </c>
      <c r="C2902" s="3">
        <v>40022</v>
      </c>
      <c r="D2902" s="4" t="s">
        <v>8</v>
      </c>
      <c r="E2902" s="4" t="s">
        <v>166</v>
      </c>
      <c r="F2902" s="5" t="s">
        <v>189</v>
      </c>
      <c r="G2902" s="6">
        <v>0.92013888888888884</v>
      </c>
      <c r="H2902" s="6">
        <v>0.98958333333333337</v>
      </c>
      <c r="I2902" s="85">
        <f t="shared" si="45"/>
        <v>100.00000000000013</v>
      </c>
      <c r="J2902" s="86">
        <f>I2902*Segmentos!$D$7*(AH2902%)*IF(ISNUMBER(AI2902),AI2902%,0)</f>
        <v>3501760.0000000042</v>
      </c>
      <c r="K2902" s="86">
        <f>I2902*Segmentos!$D$7*(AL2902%)*IF(ISNUMBER(AM2902),AM2902%,0)</f>
        <v>2502000.0000000033</v>
      </c>
      <c r="L2902" s="4"/>
      <c r="M2902" s="2">
        <v>7.44</v>
      </c>
      <c r="N2902" s="2">
        <v>23.6</v>
      </c>
      <c r="O2902" s="2">
        <v>31.5</v>
      </c>
      <c r="P2902" s="2">
        <v>92.181799999999996</v>
      </c>
      <c r="Q2902" s="2">
        <v>4.6500000000000004</v>
      </c>
      <c r="R2902" s="2">
        <v>15.9</v>
      </c>
      <c r="S2902" s="2">
        <v>29.3</v>
      </c>
      <c r="T2902" s="2">
        <v>9.6012000000000004</v>
      </c>
      <c r="U2902" s="2">
        <v>6.53</v>
      </c>
      <c r="V2902" s="2">
        <v>24.9</v>
      </c>
      <c r="W2902" s="2">
        <v>26.2</v>
      </c>
      <c r="X2902" s="2">
        <v>16.9617</v>
      </c>
      <c r="Y2902" s="2">
        <v>6.85</v>
      </c>
      <c r="Z2902" s="2">
        <v>24.9</v>
      </c>
      <c r="AA2902" s="2">
        <v>27.5</v>
      </c>
      <c r="AB2902" s="2">
        <v>25.037700000000001</v>
      </c>
      <c r="AC2902" s="2">
        <v>9.98</v>
      </c>
      <c r="AD2902" s="2">
        <v>25.5</v>
      </c>
      <c r="AE2902" s="2">
        <v>39.1</v>
      </c>
      <c r="AF2902" s="2">
        <v>40.581200000000003</v>
      </c>
      <c r="AG2902" s="2">
        <v>8.75</v>
      </c>
      <c r="AH2902" s="22">
        <v>24.8</v>
      </c>
      <c r="AI2902" s="22">
        <v>35.299999999999997</v>
      </c>
      <c r="AJ2902" s="22">
        <v>51.402200000000001</v>
      </c>
      <c r="AK2902" s="18">
        <v>6.27</v>
      </c>
      <c r="AL2902" s="18">
        <v>22.5</v>
      </c>
      <c r="AM2902" s="18">
        <v>27.8</v>
      </c>
      <c r="AN2902" s="2">
        <v>40.779600000000002</v>
      </c>
      <c r="AO2902" s="2">
        <v>3.52</v>
      </c>
      <c r="AP2902" s="2">
        <v>16.7</v>
      </c>
      <c r="AQ2902" s="2">
        <v>21</v>
      </c>
      <c r="AR2902" s="2">
        <v>4.7584999999999997</v>
      </c>
      <c r="AS2902" s="2">
        <v>6.07</v>
      </c>
      <c r="AT2902" s="2">
        <v>21.7</v>
      </c>
      <c r="AU2902" s="2">
        <v>28</v>
      </c>
      <c r="AV2902" s="2">
        <v>16.5717</v>
      </c>
      <c r="AW2902" s="2">
        <v>7.99</v>
      </c>
      <c r="AX2902" s="2">
        <v>22.9</v>
      </c>
      <c r="AY2902" s="2">
        <v>34.9</v>
      </c>
      <c r="AZ2902" s="2">
        <v>28.432600000000001</v>
      </c>
      <c r="BA2902" s="2">
        <v>8.94</v>
      </c>
      <c r="BB2902" s="2">
        <v>27.2</v>
      </c>
      <c r="BC2902" s="2">
        <v>32.9</v>
      </c>
      <c r="BD2902" s="2">
        <v>42.418999999999997</v>
      </c>
      <c r="BE2902" s="4"/>
      <c r="BF2902" s="4"/>
    </row>
    <row r="2903" spans="1:58" x14ac:dyDescent="0.2">
      <c r="A2903" s="29">
        <v>2902</v>
      </c>
      <c r="B2903" s="7" t="s">
        <v>5</v>
      </c>
      <c r="C2903" s="3">
        <v>40022</v>
      </c>
      <c r="D2903" s="4" t="s">
        <v>3</v>
      </c>
      <c r="E2903" s="4" t="s">
        <v>164</v>
      </c>
      <c r="F2903" s="5" t="s">
        <v>189</v>
      </c>
      <c r="G2903" s="6">
        <v>0.87361111111111101</v>
      </c>
      <c r="H2903" s="6">
        <v>0.91666666666666663</v>
      </c>
      <c r="I2903" s="85">
        <f t="shared" si="45"/>
        <v>62.000000000000099</v>
      </c>
      <c r="J2903" s="86">
        <f>I2903*Segmentos!$D$7*(AH2903%)*IF(ISNUMBER(AI2903),AI2903%,0)</f>
        <v>1295700.8000000021</v>
      </c>
      <c r="K2903" s="86">
        <f>I2903*Segmentos!$D$7*(AL2903%)*IF(ISNUMBER(AM2903),AM2903%,0)</f>
        <v>1289600.0000000023</v>
      </c>
      <c r="L2903" s="4"/>
      <c r="M2903" s="2">
        <v>5.21</v>
      </c>
      <c r="N2903" s="2">
        <v>14</v>
      </c>
      <c r="O2903" s="2">
        <v>37.200000000000003</v>
      </c>
      <c r="P2903" s="2">
        <v>80.309100000000001</v>
      </c>
      <c r="Q2903" s="2">
        <v>2.92</v>
      </c>
      <c r="R2903" s="2">
        <v>8.3000000000000007</v>
      </c>
      <c r="S2903" s="2">
        <v>35.1</v>
      </c>
      <c r="T2903" s="2">
        <v>7.5071000000000003</v>
      </c>
      <c r="U2903" s="2">
        <v>5.22</v>
      </c>
      <c r="V2903" s="2">
        <v>14.8</v>
      </c>
      <c r="W2903" s="2">
        <v>35.4</v>
      </c>
      <c r="X2903" s="2">
        <v>16.878399999999999</v>
      </c>
      <c r="Y2903" s="2">
        <v>4.7300000000000004</v>
      </c>
      <c r="Z2903" s="2">
        <v>14.9</v>
      </c>
      <c r="AA2903" s="2">
        <v>31.8</v>
      </c>
      <c r="AB2903" s="2">
        <v>21.540299999999998</v>
      </c>
      <c r="AC2903" s="2">
        <v>6.79</v>
      </c>
      <c r="AD2903" s="2">
        <v>15.6</v>
      </c>
      <c r="AE2903" s="2">
        <v>43.5</v>
      </c>
      <c r="AF2903" s="2">
        <v>34.383299999999998</v>
      </c>
      <c r="AG2903" s="2">
        <v>5.23</v>
      </c>
      <c r="AH2903" s="22">
        <v>15.1</v>
      </c>
      <c r="AI2903" s="22">
        <v>34.6</v>
      </c>
      <c r="AJ2903" s="22">
        <v>38.237900000000003</v>
      </c>
      <c r="AK2903" s="18">
        <v>5.19</v>
      </c>
      <c r="AL2903" s="18">
        <v>13</v>
      </c>
      <c r="AM2903" s="18">
        <v>40</v>
      </c>
      <c r="AN2903" s="2">
        <v>42.071300000000001</v>
      </c>
      <c r="AO2903" s="2">
        <v>2.66</v>
      </c>
      <c r="AP2903" s="2">
        <v>10.4</v>
      </c>
      <c r="AQ2903" s="2">
        <v>25.6</v>
      </c>
      <c r="AR2903" s="2">
        <v>4.4837999999999996</v>
      </c>
      <c r="AS2903" s="2">
        <v>4.1900000000000004</v>
      </c>
      <c r="AT2903" s="2">
        <v>12.3</v>
      </c>
      <c r="AU2903" s="2">
        <v>34</v>
      </c>
      <c r="AV2903" s="2">
        <v>14.2508</v>
      </c>
      <c r="AW2903" s="2">
        <v>6.02</v>
      </c>
      <c r="AX2903" s="2">
        <v>15.4</v>
      </c>
      <c r="AY2903" s="2">
        <v>39.200000000000003</v>
      </c>
      <c r="AZ2903" s="2">
        <v>26.709199999999999</v>
      </c>
      <c r="BA2903" s="2">
        <v>5.9</v>
      </c>
      <c r="BB2903" s="2">
        <v>15</v>
      </c>
      <c r="BC2903" s="2">
        <v>39.4</v>
      </c>
      <c r="BD2903" s="2">
        <v>34.865299999999998</v>
      </c>
      <c r="BE2903" s="4"/>
      <c r="BF2903" s="4"/>
    </row>
    <row r="2904" spans="1:58" x14ac:dyDescent="0.2">
      <c r="A2904" s="29">
        <v>2903</v>
      </c>
      <c r="B2904" s="7" t="s">
        <v>18</v>
      </c>
      <c r="C2904" s="3">
        <v>40022</v>
      </c>
      <c r="D2904" s="4" t="s">
        <v>17</v>
      </c>
      <c r="E2904" s="4" t="s">
        <v>168</v>
      </c>
      <c r="F2904" s="5" t="s">
        <v>189</v>
      </c>
      <c r="G2904" s="6">
        <v>0.83263888888888893</v>
      </c>
      <c r="H2904" s="6">
        <v>0.9145833333333333</v>
      </c>
      <c r="I2904" s="85">
        <f t="shared" si="45"/>
        <v>117.9999999999999</v>
      </c>
      <c r="J2904" s="86">
        <f>I2904*Segmentos!$D$7*(AH2904%)*IF(ISNUMBER(AI2904),AI2904%,0)</f>
        <v>279423.99999999977</v>
      </c>
      <c r="K2904" s="86">
        <f>I2904*Segmentos!$D$7*(AL2904%)*IF(ISNUMBER(AM2904),AM2904%,0)</f>
        <v>286598.39999999979</v>
      </c>
      <c r="L2904" s="4" t="s">
        <v>543</v>
      </c>
      <c r="M2904" s="2">
        <v>0.6</v>
      </c>
      <c r="N2904" s="2">
        <v>2.7</v>
      </c>
      <c r="O2904" s="2">
        <v>22</v>
      </c>
      <c r="P2904" s="2">
        <v>94.929500000000004</v>
      </c>
      <c r="Q2904" s="2">
        <v>0</v>
      </c>
      <c r="R2904" s="2">
        <v>0</v>
      </c>
      <c r="S2904" s="8" t="s">
        <v>577</v>
      </c>
      <c r="T2904" s="2">
        <v>0</v>
      </c>
      <c r="U2904" s="2">
        <v>0.64</v>
      </c>
      <c r="V2904" s="2">
        <v>2.5</v>
      </c>
      <c r="W2904" s="2">
        <v>25.7</v>
      </c>
      <c r="X2904" s="2">
        <v>21.067499999999999</v>
      </c>
      <c r="Y2904" s="2">
        <v>0.39</v>
      </c>
      <c r="Z2904" s="2">
        <v>3.2</v>
      </c>
      <c r="AA2904" s="2">
        <v>12.3</v>
      </c>
      <c r="AB2904" s="2">
        <v>18.314599999999999</v>
      </c>
      <c r="AC2904" s="2">
        <v>1.08</v>
      </c>
      <c r="AD2904" s="2">
        <v>3.9</v>
      </c>
      <c r="AE2904" s="2">
        <v>27.8</v>
      </c>
      <c r="AF2904" s="2">
        <v>55.547400000000003</v>
      </c>
      <c r="AG2904" s="2">
        <v>0.6</v>
      </c>
      <c r="AH2904" s="22">
        <v>3.2</v>
      </c>
      <c r="AI2904" s="22">
        <v>18.5</v>
      </c>
      <c r="AJ2904" s="22">
        <v>44.7744</v>
      </c>
      <c r="AK2904" s="18">
        <v>0.61</v>
      </c>
      <c r="AL2904" s="18">
        <v>2.2999999999999998</v>
      </c>
      <c r="AM2904" s="18">
        <v>26.4</v>
      </c>
      <c r="AN2904" s="2">
        <v>50.155099999999997</v>
      </c>
      <c r="AO2904" s="2">
        <v>0.1</v>
      </c>
      <c r="AP2904" s="2">
        <v>2.1</v>
      </c>
      <c r="AQ2904" s="2">
        <v>4.8</v>
      </c>
      <c r="AR2904" s="2">
        <v>1.7363999999999999</v>
      </c>
      <c r="AS2904" s="2">
        <v>0.18</v>
      </c>
      <c r="AT2904" s="2">
        <v>1</v>
      </c>
      <c r="AU2904" s="2">
        <v>17.2</v>
      </c>
      <c r="AV2904" s="2">
        <v>6.1291000000000002</v>
      </c>
      <c r="AW2904" s="2">
        <v>0.16</v>
      </c>
      <c r="AX2904" s="2">
        <v>1.1000000000000001</v>
      </c>
      <c r="AY2904" s="2">
        <v>14.3</v>
      </c>
      <c r="AZ2904" s="2">
        <v>7.4046000000000003</v>
      </c>
      <c r="BA2904" s="2">
        <v>1.32</v>
      </c>
      <c r="BB2904" s="2">
        <v>5.0999999999999996</v>
      </c>
      <c r="BC2904" s="2">
        <v>25.9</v>
      </c>
      <c r="BD2904" s="2">
        <v>79.659400000000005</v>
      </c>
      <c r="BE2904" s="4"/>
      <c r="BF2904" s="4"/>
    </row>
    <row r="2905" spans="1:58" x14ac:dyDescent="0.2">
      <c r="A2905" s="29">
        <v>2904</v>
      </c>
      <c r="B2905" s="7" t="s">
        <v>122</v>
      </c>
      <c r="C2905" s="3">
        <v>40022</v>
      </c>
      <c r="D2905" s="4" t="s">
        <v>0</v>
      </c>
      <c r="E2905" s="4" t="s">
        <v>167</v>
      </c>
      <c r="F2905" s="5" t="s">
        <v>189</v>
      </c>
      <c r="G2905" s="6">
        <v>0.91666666666666663</v>
      </c>
      <c r="H2905" s="6">
        <v>0.98819444444444438</v>
      </c>
      <c r="I2905" s="85">
        <f t="shared" si="45"/>
        <v>102.99999999999996</v>
      </c>
      <c r="J2905" s="86">
        <f>I2905*Segmentos!$D$7*(AH2905%)*IF(ISNUMBER(AI2905),AI2905%,0)</f>
        <v>1680795.1999999995</v>
      </c>
      <c r="K2905" s="86">
        <f>I2905*Segmentos!$D$7*(AL2905%)*IF(ISNUMBER(AM2905),AM2905%,0)</f>
        <v>2056291.9999999991</v>
      </c>
      <c r="L2905" s="4"/>
      <c r="M2905" s="2">
        <v>4.5599999999999996</v>
      </c>
      <c r="N2905" s="2">
        <v>21</v>
      </c>
      <c r="O2905" s="2">
        <v>21.7</v>
      </c>
      <c r="P2905" s="2">
        <v>89.814599999999999</v>
      </c>
      <c r="Q2905" s="2">
        <v>2.35</v>
      </c>
      <c r="R2905" s="2">
        <v>13.3</v>
      </c>
      <c r="S2905" s="2">
        <v>17.7</v>
      </c>
      <c r="T2905" s="2">
        <v>7.7319000000000004</v>
      </c>
      <c r="U2905" s="2">
        <v>4.07</v>
      </c>
      <c r="V2905" s="2">
        <v>20.8</v>
      </c>
      <c r="W2905" s="2">
        <v>19.600000000000001</v>
      </c>
      <c r="X2905" s="2">
        <v>16.8384</v>
      </c>
      <c r="Y2905" s="2">
        <v>4.99</v>
      </c>
      <c r="Z2905" s="2">
        <v>22.7</v>
      </c>
      <c r="AA2905" s="2">
        <v>22</v>
      </c>
      <c r="AB2905" s="2">
        <v>29.049199999999999</v>
      </c>
      <c r="AC2905" s="2">
        <v>5.59</v>
      </c>
      <c r="AD2905" s="2">
        <v>23.5</v>
      </c>
      <c r="AE2905" s="2">
        <v>23.8</v>
      </c>
      <c r="AF2905" s="2">
        <v>36.195099999999996</v>
      </c>
      <c r="AG2905" s="2">
        <v>4.09</v>
      </c>
      <c r="AH2905" s="22">
        <v>18.8</v>
      </c>
      <c r="AI2905" s="22">
        <v>21.7</v>
      </c>
      <c r="AJ2905" s="22">
        <v>38.2151</v>
      </c>
      <c r="AK2905" s="18">
        <v>4.9800000000000004</v>
      </c>
      <c r="AL2905" s="18">
        <v>23</v>
      </c>
      <c r="AM2905" s="18">
        <v>21.7</v>
      </c>
      <c r="AN2905" s="2">
        <v>51.599499999999999</v>
      </c>
      <c r="AO2905" s="2">
        <v>5.04</v>
      </c>
      <c r="AP2905" s="2">
        <v>22</v>
      </c>
      <c r="AQ2905" s="2">
        <v>22.9</v>
      </c>
      <c r="AR2905" s="2">
        <v>10.852499999999999</v>
      </c>
      <c r="AS2905" s="2">
        <v>5.34</v>
      </c>
      <c r="AT2905" s="2">
        <v>24.8</v>
      </c>
      <c r="AU2905" s="2">
        <v>21.5</v>
      </c>
      <c r="AV2905" s="2">
        <v>23.194800000000001</v>
      </c>
      <c r="AW2905" s="2">
        <v>3.55</v>
      </c>
      <c r="AX2905" s="2">
        <v>19.899999999999999</v>
      </c>
      <c r="AY2905" s="2">
        <v>17.899999999999999</v>
      </c>
      <c r="AZ2905" s="2">
        <v>20.1356</v>
      </c>
      <c r="BA2905" s="2">
        <v>4.72</v>
      </c>
      <c r="BB2905" s="2">
        <v>19.3</v>
      </c>
      <c r="BC2905" s="2">
        <v>24.4</v>
      </c>
      <c r="BD2905" s="2">
        <v>35.631799999999998</v>
      </c>
      <c r="BE2905" s="4"/>
      <c r="BF2905" s="4"/>
    </row>
    <row r="2906" spans="1:58" x14ac:dyDescent="0.2">
      <c r="A2906" s="29">
        <v>2905</v>
      </c>
      <c r="B2906" s="7" t="s">
        <v>1</v>
      </c>
      <c r="C2906" s="3">
        <v>40022</v>
      </c>
      <c r="D2906" s="4" t="s">
        <v>0</v>
      </c>
      <c r="E2906" s="4" t="s">
        <v>163</v>
      </c>
      <c r="F2906" s="5" t="s">
        <v>189</v>
      </c>
      <c r="G2906" s="6">
        <v>0.84027777777777779</v>
      </c>
      <c r="H2906" s="6">
        <v>0.87430555555555556</v>
      </c>
      <c r="I2906" s="85">
        <f t="shared" si="45"/>
        <v>48.999999999999986</v>
      </c>
      <c r="J2906" s="86">
        <f>I2906*Segmentos!$D$7*(AH2906%)*IF(ISNUMBER(AI2906),AI2906%,0)</f>
        <v>684137.99999999977</v>
      </c>
      <c r="K2906" s="86">
        <f>I2906*Segmentos!$D$7*(AL2906%)*IF(ISNUMBER(AM2906),AM2906%,0)</f>
        <v>1423449.9999999993</v>
      </c>
      <c r="L2906" s="4"/>
      <c r="M2906" s="2">
        <v>5.47</v>
      </c>
      <c r="N2906" s="2">
        <v>9.6</v>
      </c>
      <c r="O2906" s="2">
        <v>56.7</v>
      </c>
      <c r="P2906" s="2">
        <v>85.955500000000001</v>
      </c>
      <c r="Q2906" s="2">
        <v>5.37</v>
      </c>
      <c r="R2906" s="2">
        <v>8.5</v>
      </c>
      <c r="S2906" s="2">
        <v>62.9</v>
      </c>
      <c r="T2906" s="2">
        <v>14.071999999999999</v>
      </c>
      <c r="U2906" s="2">
        <v>4.41</v>
      </c>
      <c r="V2906" s="2">
        <v>9.9</v>
      </c>
      <c r="W2906" s="2">
        <v>44.6</v>
      </c>
      <c r="X2906" s="2">
        <v>14.5114</v>
      </c>
      <c r="Y2906" s="2">
        <v>5.05</v>
      </c>
      <c r="Z2906" s="2">
        <v>9.4</v>
      </c>
      <c r="AA2906" s="2">
        <v>53.8</v>
      </c>
      <c r="AB2906" s="2">
        <v>23.415099999999999</v>
      </c>
      <c r="AC2906" s="2">
        <v>6.59</v>
      </c>
      <c r="AD2906" s="2">
        <v>10.3</v>
      </c>
      <c r="AE2906" s="2">
        <v>63.9</v>
      </c>
      <c r="AF2906" s="2">
        <v>33.957099999999997</v>
      </c>
      <c r="AG2906" s="2">
        <v>3.5</v>
      </c>
      <c r="AH2906" s="22">
        <v>6.5</v>
      </c>
      <c r="AI2906" s="22">
        <v>53.7</v>
      </c>
      <c r="AJ2906" s="22">
        <v>26.0701</v>
      </c>
      <c r="AK2906" s="18">
        <v>7.25</v>
      </c>
      <c r="AL2906" s="18">
        <v>12.5</v>
      </c>
      <c r="AM2906" s="18">
        <v>58.1</v>
      </c>
      <c r="AN2906" s="2">
        <v>59.885399999999997</v>
      </c>
      <c r="AO2906" s="2">
        <v>3.2</v>
      </c>
      <c r="AP2906" s="2">
        <v>7.9</v>
      </c>
      <c r="AQ2906" s="2">
        <v>40.4</v>
      </c>
      <c r="AR2906" s="2">
        <v>5.4997999999999996</v>
      </c>
      <c r="AS2906" s="2">
        <v>6.81</v>
      </c>
      <c r="AT2906" s="2">
        <v>11.6</v>
      </c>
      <c r="AU2906" s="2">
        <v>58.9</v>
      </c>
      <c r="AV2906" s="2">
        <v>23.576599999999999</v>
      </c>
      <c r="AW2906" s="2">
        <v>6.3</v>
      </c>
      <c r="AX2906" s="2">
        <v>9.4</v>
      </c>
      <c r="AY2906" s="2">
        <v>66.7</v>
      </c>
      <c r="AZ2906" s="2">
        <v>28.4543</v>
      </c>
      <c r="BA2906" s="2">
        <v>4.7300000000000004</v>
      </c>
      <c r="BB2906" s="2">
        <v>9.1999999999999993</v>
      </c>
      <c r="BC2906" s="2">
        <v>51.5</v>
      </c>
      <c r="BD2906" s="2">
        <v>28.424800000000001</v>
      </c>
      <c r="BE2906" s="4"/>
      <c r="BF2906" s="4"/>
    </row>
    <row r="2907" spans="1:58" x14ac:dyDescent="0.2">
      <c r="A2907" s="29">
        <v>2906</v>
      </c>
      <c r="B2907" s="7" t="s">
        <v>36</v>
      </c>
      <c r="C2907" s="3">
        <v>40022</v>
      </c>
      <c r="D2907" s="4" t="s">
        <v>13</v>
      </c>
      <c r="E2907" s="4" t="s">
        <v>163</v>
      </c>
      <c r="F2907" s="5" t="s">
        <v>189</v>
      </c>
      <c r="G2907" s="6">
        <v>0.91874999999999996</v>
      </c>
      <c r="H2907" s="6">
        <v>0.94166666666666676</v>
      </c>
      <c r="I2907" s="85">
        <f t="shared" si="45"/>
        <v>33.000000000000199</v>
      </c>
      <c r="J2907" s="86">
        <f>I2907*Segmentos!$D$7*(AH2907%)*IF(ISNUMBER(AI2907),AI2907%,0)</f>
        <v>1722006.0000000107</v>
      </c>
      <c r="K2907" s="86">
        <f>I2907*Segmentos!$D$7*(AL2907%)*IF(ISNUMBER(AM2907),AM2907%,0)</f>
        <v>2860994.4000000171</v>
      </c>
      <c r="L2907" s="4"/>
      <c r="M2907" s="2">
        <v>17.600000000000001</v>
      </c>
      <c r="N2907" s="2">
        <v>25.4</v>
      </c>
      <c r="O2907" s="2">
        <v>69.2</v>
      </c>
      <c r="P2907" s="2">
        <v>84.887699999999995</v>
      </c>
      <c r="Q2907" s="2">
        <v>12.83</v>
      </c>
      <c r="R2907" s="2">
        <v>18.8</v>
      </c>
      <c r="S2907" s="2">
        <v>68.099999999999994</v>
      </c>
      <c r="T2907" s="2">
        <v>10.318199999999999</v>
      </c>
      <c r="U2907" s="2">
        <v>15.5</v>
      </c>
      <c r="V2907" s="2">
        <v>24</v>
      </c>
      <c r="W2907" s="2">
        <v>64.599999999999994</v>
      </c>
      <c r="X2907" s="2">
        <v>15.666399999999999</v>
      </c>
      <c r="Y2907" s="2">
        <v>20.14</v>
      </c>
      <c r="Z2907" s="2">
        <v>29.5</v>
      </c>
      <c r="AA2907" s="2">
        <v>68.3</v>
      </c>
      <c r="AB2907" s="2">
        <v>28.667400000000001</v>
      </c>
      <c r="AC2907" s="2">
        <v>19.100000000000001</v>
      </c>
      <c r="AD2907" s="2">
        <v>26</v>
      </c>
      <c r="AE2907" s="2">
        <v>73.400000000000006</v>
      </c>
      <c r="AF2907" s="2">
        <v>30.235700000000001</v>
      </c>
      <c r="AG2907" s="2">
        <v>13.07</v>
      </c>
      <c r="AH2907" s="22">
        <v>19.5</v>
      </c>
      <c r="AI2907" s="22">
        <v>66.900000000000006</v>
      </c>
      <c r="AJ2907" s="22">
        <v>29.9008</v>
      </c>
      <c r="AK2907" s="18">
        <v>21.7</v>
      </c>
      <c r="AL2907" s="18">
        <v>30.7</v>
      </c>
      <c r="AM2907" s="18">
        <v>70.599999999999994</v>
      </c>
      <c r="AN2907" s="2">
        <v>54.986800000000002</v>
      </c>
      <c r="AO2907" s="2">
        <v>15.9</v>
      </c>
      <c r="AP2907" s="2">
        <v>23.7</v>
      </c>
      <c r="AQ2907" s="2">
        <v>67</v>
      </c>
      <c r="AR2907" s="2">
        <v>8.3783999999999992</v>
      </c>
      <c r="AS2907" s="2">
        <v>16.86</v>
      </c>
      <c r="AT2907" s="2">
        <v>23.3</v>
      </c>
      <c r="AU2907" s="2">
        <v>72.3</v>
      </c>
      <c r="AV2907" s="2">
        <v>17.905200000000001</v>
      </c>
      <c r="AW2907" s="2">
        <v>17.43</v>
      </c>
      <c r="AX2907" s="2">
        <v>22.2</v>
      </c>
      <c r="AY2907" s="2">
        <v>78.7</v>
      </c>
      <c r="AZ2907" s="2">
        <v>24.164100000000001</v>
      </c>
      <c r="BA2907" s="2">
        <v>18.649999999999999</v>
      </c>
      <c r="BB2907" s="2">
        <v>29.6</v>
      </c>
      <c r="BC2907" s="2">
        <v>63.1</v>
      </c>
      <c r="BD2907" s="2">
        <v>34.44</v>
      </c>
      <c r="BE2907" s="4"/>
      <c r="BF2907" s="4"/>
    </row>
    <row r="2908" spans="1:58" x14ac:dyDescent="0.2">
      <c r="A2908" s="29">
        <v>2907</v>
      </c>
      <c r="B2908" s="7" t="s">
        <v>88</v>
      </c>
      <c r="C2908" s="3">
        <v>40022</v>
      </c>
      <c r="D2908" s="4" t="s">
        <v>13</v>
      </c>
      <c r="E2908" s="4" t="s">
        <v>163</v>
      </c>
      <c r="F2908" s="5" t="s">
        <v>189</v>
      </c>
      <c r="G2908" s="6">
        <v>0.91736111111111107</v>
      </c>
      <c r="H2908" s="6">
        <v>0.91874999999999996</v>
      </c>
      <c r="I2908" s="85">
        <f t="shared" si="45"/>
        <v>1.9999999999999929</v>
      </c>
      <c r="J2908" s="86">
        <f>I2908*Segmentos!$D$7*(AH2908%)*IF(ISNUMBER(AI2908),AI2908%,0)</f>
        <v>97785.599999999657</v>
      </c>
      <c r="K2908" s="86">
        <f>I2908*Segmentos!$D$7*(AL2908%)*IF(ISNUMBER(AM2908),AM2908%,0)</f>
        <v>136943.99999999953</v>
      </c>
      <c r="L2908" s="4"/>
      <c r="M2908" s="2">
        <v>14.83</v>
      </c>
      <c r="N2908" s="2">
        <v>15.8</v>
      </c>
      <c r="O2908" s="2">
        <v>94.1</v>
      </c>
      <c r="P2908" s="2">
        <v>84.934399999999997</v>
      </c>
      <c r="Q2908" s="2">
        <v>8.11</v>
      </c>
      <c r="R2908" s="2">
        <v>8.8000000000000007</v>
      </c>
      <c r="S2908" s="2">
        <v>92.4</v>
      </c>
      <c r="T2908" s="2">
        <v>7.7493999999999996</v>
      </c>
      <c r="U2908" s="2">
        <v>9.64</v>
      </c>
      <c r="V2908" s="2">
        <v>10.6</v>
      </c>
      <c r="W2908" s="2">
        <v>91.2</v>
      </c>
      <c r="X2908" s="2">
        <v>11.581099999999999</v>
      </c>
      <c r="Y2908" s="2">
        <v>17.87</v>
      </c>
      <c r="Z2908" s="2">
        <v>18.899999999999999</v>
      </c>
      <c r="AA2908" s="2">
        <v>94.6</v>
      </c>
      <c r="AB2908" s="2">
        <v>30.223199999999999</v>
      </c>
      <c r="AC2908" s="2">
        <v>18.82</v>
      </c>
      <c r="AD2908" s="2">
        <v>19.8</v>
      </c>
      <c r="AE2908" s="2">
        <v>95</v>
      </c>
      <c r="AF2908" s="2">
        <v>35.380800000000001</v>
      </c>
      <c r="AG2908" s="2">
        <v>12.24</v>
      </c>
      <c r="AH2908" s="22">
        <v>13.2</v>
      </c>
      <c r="AI2908" s="22">
        <v>92.6</v>
      </c>
      <c r="AJ2908" s="22">
        <v>33.276600000000002</v>
      </c>
      <c r="AK2908" s="18">
        <v>17.16</v>
      </c>
      <c r="AL2908" s="18">
        <v>18</v>
      </c>
      <c r="AM2908" s="18">
        <v>95.1</v>
      </c>
      <c r="AN2908" s="2">
        <v>51.657800000000002</v>
      </c>
      <c r="AO2908" s="2">
        <v>11.62</v>
      </c>
      <c r="AP2908" s="2">
        <v>12.3</v>
      </c>
      <c r="AQ2908" s="2">
        <v>94.1</v>
      </c>
      <c r="AR2908" s="2">
        <v>7.2739000000000003</v>
      </c>
      <c r="AS2908" s="2">
        <v>11.38</v>
      </c>
      <c r="AT2908" s="2">
        <v>12.2</v>
      </c>
      <c r="AU2908" s="2">
        <v>93.6</v>
      </c>
      <c r="AV2908" s="2">
        <v>14.363899999999999</v>
      </c>
      <c r="AW2908" s="2">
        <v>14.1</v>
      </c>
      <c r="AX2908" s="2">
        <v>15.2</v>
      </c>
      <c r="AY2908" s="2">
        <v>93</v>
      </c>
      <c r="AZ2908" s="2">
        <v>23.217500000000001</v>
      </c>
      <c r="BA2908" s="2">
        <v>18.27</v>
      </c>
      <c r="BB2908" s="2">
        <v>19.3</v>
      </c>
      <c r="BC2908" s="2">
        <v>94.9</v>
      </c>
      <c r="BD2908" s="2">
        <v>40.079099999999997</v>
      </c>
      <c r="BE2908" s="4"/>
      <c r="BF2908" s="4"/>
    </row>
    <row r="2909" spans="1:58" x14ac:dyDescent="0.2">
      <c r="A2909" s="29">
        <v>2908</v>
      </c>
      <c r="B2909" s="7" t="s">
        <v>20</v>
      </c>
      <c r="C2909" s="3">
        <v>40022</v>
      </c>
      <c r="D2909" s="4" t="s">
        <v>17</v>
      </c>
      <c r="E2909" s="4" t="s">
        <v>169</v>
      </c>
      <c r="F2909" s="5" t="s">
        <v>189</v>
      </c>
      <c r="G2909" s="6">
        <v>0.91666666666666663</v>
      </c>
      <c r="H2909" s="6">
        <v>0.95694444444444438</v>
      </c>
      <c r="I2909" s="85">
        <f t="shared" si="45"/>
        <v>57.999999999999957</v>
      </c>
      <c r="J2909" s="86">
        <f>I2909*Segmentos!$D$7*(AH2909%)*IF(ISNUMBER(AI2909),AI2909%,0)</f>
        <v>142772.7999999999</v>
      </c>
      <c r="K2909" s="86">
        <f>I2909*Segmentos!$D$7*(AL2909%)*IF(ISNUMBER(AM2909),AM2909%,0)</f>
        <v>85747.199999999924</v>
      </c>
      <c r="L2909" s="4"/>
      <c r="M2909" s="2">
        <v>0.48</v>
      </c>
      <c r="N2909" s="2">
        <v>1.4</v>
      </c>
      <c r="O2909" s="2">
        <v>33.799999999999997</v>
      </c>
      <c r="P2909" s="2">
        <v>97.198300000000003</v>
      </c>
      <c r="Q2909" s="2">
        <v>0</v>
      </c>
      <c r="R2909" s="2">
        <v>0.2</v>
      </c>
      <c r="S2909" s="2">
        <v>1.7</v>
      </c>
      <c r="T2909" s="2">
        <v>0.1169</v>
      </c>
      <c r="U2909" s="2">
        <v>0</v>
      </c>
      <c r="V2909" s="2">
        <v>0.2</v>
      </c>
      <c r="W2909" s="2">
        <v>1.7</v>
      </c>
      <c r="X2909" s="2">
        <v>0.13650000000000001</v>
      </c>
      <c r="Y2909" s="2">
        <v>0.35</v>
      </c>
      <c r="Z2909" s="2">
        <v>2</v>
      </c>
      <c r="AA2909" s="2">
        <v>17.399999999999999</v>
      </c>
      <c r="AB2909" s="2">
        <v>20.825600000000001</v>
      </c>
      <c r="AC2909" s="2">
        <v>1.1499999999999999</v>
      </c>
      <c r="AD2909" s="2">
        <v>2.2999999999999998</v>
      </c>
      <c r="AE2909" s="2">
        <v>49.6</v>
      </c>
      <c r="AF2909" s="2">
        <v>76.119299999999996</v>
      </c>
      <c r="AG2909" s="2">
        <v>0.6</v>
      </c>
      <c r="AH2909" s="22">
        <v>1.7</v>
      </c>
      <c r="AI2909" s="22">
        <v>36.200000000000003</v>
      </c>
      <c r="AJ2909" s="22">
        <v>57.379100000000001</v>
      </c>
      <c r="AK2909" s="18">
        <v>0.38</v>
      </c>
      <c r="AL2909" s="18">
        <v>1.2</v>
      </c>
      <c r="AM2909" s="18">
        <v>30.8</v>
      </c>
      <c r="AN2909" s="2">
        <v>39.819200000000002</v>
      </c>
      <c r="AO2909" s="2">
        <v>0.18</v>
      </c>
      <c r="AP2909" s="2">
        <v>2.4</v>
      </c>
      <c r="AQ2909" s="2">
        <v>7.5</v>
      </c>
      <c r="AR2909" s="2">
        <v>3.9571000000000001</v>
      </c>
      <c r="AS2909" s="2">
        <v>0.34</v>
      </c>
      <c r="AT2909" s="2">
        <v>0.6</v>
      </c>
      <c r="AU2909" s="2">
        <v>52.6</v>
      </c>
      <c r="AV2909" s="2">
        <v>14.9877</v>
      </c>
      <c r="AW2909" s="2">
        <v>0.69</v>
      </c>
      <c r="AX2909" s="2">
        <v>1.5</v>
      </c>
      <c r="AY2909" s="2">
        <v>45.2</v>
      </c>
      <c r="AZ2909" s="2">
        <v>40.010199999999998</v>
      </c>
      <c r="BA2909" s="2">
        <v>0.5</v>
      </c>
      <c r="BB2909" s="2">
        <v>1.5</v>
      </c>
      <c r="BC2909" s="2">
        <v>32.299999999999997</v>
      </c>
      <c r="BD2909" s="2">
        <v>38.243299999999998</v>
      </c>
      <c r="BE2909" s="4"/>
      <c r="BF2909" s="4"/>
    </row>
    <row r="2910" spans="1:58" x14ac:dyDescent="0.2">
      <c r="A2910" s="29">
        <v>2909</v>
      </c>
      <c r="B2910" s="7" t="s">
        <v>11</v>
      </c>
      <c r="C2910" s="3">
        <v>40022</v>
      </c>
      <c r="D2910" s="4" t="s">
        <v>8</v>
      </c>
      <c r="E2910" s="4" t="s">
        <v>166</v>
      </c>
      <c r="F2910" s="5" t="s">
        <v>189</v>
      </c>
      <c r="G2910" s="6">
        <v>0.90902777777777777</v>
      </c>
      <c r="H2910" s="6">
        <v>0.90972222222222221</v>
      </c>
      <c r="I2910" s="85">
        <f t="shared" si="45"/>
        <v>0.99999999999999645</v>
      </c>
      <c r="J2910" s="86">
        <f>I2910*Segmentos!$D$7*(AH2910%)*IF(ISNUMBER(AI2910),AI2910%,0)</f>
        <v>15999.999999999944</v>
      </c>
      <c r="K2910" s="86">
        <f>I2910*Segmentos!$D$7*(AL2910%)*IF(ISNUMBER(AM2910),AM2910%,0)</f>
        <v>14399.999999999951</v>
      </c>
      <c r="L2910" s="4"/>
      <c r="M2910" s="2">
        <v>3.81</v>
      </c>
      <c r="N2910" s="2">
        <v>3.8</v>
      </c>
      <c r="O2910" s="2">
        <v>100</v>
      </c>
      <c r="P2910" s="2">
        <v>91.492500000000007</v>
      </c>
      <c r="Q2910" s="2">
        <v>2.2799999999999998</v>
      </c>
      <c r="R2910" s="2">
        <v>2.2999999999999998</v>
      </c>
      <c r="S2910" s="2">
        <v>100</v>
      </c>
      <c r="T2910" s="2">
        <v>9.1216000000000008</v>
      </c>
      <c r="U2910" s="2">
        <v>3.53</v>
      </c>
      <c r="V2910" s="2">
        <v>3.5</v>
      </c>
      <c r="W2910" s="2">
        <v>100</v>
      </c>
      <c r="X2910" s="2">
        <v>17.743400000000001</v>
      </c>
      <c r="Y2910" s="2">
        <v>2.09</v>
      </c>
      <c r="Z2910" s="2">
        <v>2.1</v>
      </c>
      <c r="AA2910" s="2">
        <v>100</v>
      </c>
      <c r="AB2910" s="2">
        <v>14.825200000000001</v>
      </c>
      <c r="AC2910" s="2">
        <v>6.32</v>
      </c>
      <c r="AD2910" s="2">
        <v>6.3</v>
      </c>
      <c r="AE2910" s="2">
        <v>100</v>
      </c>
      <c r="AF2910" s="2">
        <v>49.802199999999999</v>
      </c>
      <c r="AG2910" s="2">
        <v>4.05</v>
      </c>
      <c r="AH2910" s="22">
        <v>4</v>
      </c>
      <c r="AI2910" s="22">
        <v>100</v>
      </c>
      <c r="AJ2910" s="22">
        <v>46.081899999999997</v>
      </c>
      <c r="AK2910" s="18">
        <v>3.6</v>
      </c>
      <c r="AL2910" s="18">
        <v>3.6</v>
      </c>
      <c r="AM2910" s="18">
        <v>100</v>
      </c>
      <c r="AN2910" s="2">
        <v>45.410600000000002</v>
      </c>
      <c r="AO2910" s="2">
        <v>0.89</v>
      </c>
      <c r="AP2910" s="2">
        <v>0.9</v>
      </c>
      <c r="AQ2910" s="2">
        <v>100</v>
      </c>
      <c r="AR2910" s="2">
        <v>2.3401000000000001</v>
      </c>
      <c r="AS2910" s="2">
        <v>3.98</v>
      </c>
      <c r="AT2910" s="2">
        <v>4</v>
      </c>
      <c r="AU2910" s="2">
        <v>100</v>
      </c>
      <c r="AV2910" s="2">
        <v>21.006399999999999</v>
      </c>
      <c r="AW2910" s="2">
        <v>3.8</v>
      </c>
      <c r="AX2910" s="2">
        <v>3.8</v>
      </c>
      <c r="AY2910" s="2">
        <v>100</v>
      </c>
      <c r="AZ2910" s="2">
        <v>26.223199999999999</v>
      </c>
      <c r="BA2910" s="2">
        <v>4.5599999999999996</v>
      </c>
      <c r="BB2910" s="2">
        <v>4.5999999999999996</v>
      </c>
      <c r="BC2910" s="2">
        <v>100</v>
      </c>
      <c r="BD2910" s="2">
        <v>41.922800000000002</v>
      </c>
      <c r="BE2910" s="4"/>
      <c r="BF2910" s="4"/>
    </row>
    <row r="2911" spans="1:58" x14ac:dyDescent="0.2">
      <c r="A2911" s="29">
        <v>2910</v>
      </c>
      <c r="B2911" s="7" t="s">
        <v>11</v>
      </c>
      <c r="C2911" s="3">
        <v>40022</v>
      </c>
      <c r="D2911" s="4" t="s">
        <v>0</v>
      </c>
      <c r="E2911" s="4" t="s">
        <v>166</v>
      </c>
      <c r="F2911" s="5" t="s">
        <v>189</v>
      </c>
      <c r="G2911" s="6">
        <v>0.9145833333333333</v>
      </c>
      <c r="H2911" s="6">
        <v>0.91666666666666663</v>
      </c>
      <c r="I2911" s="85">
        <f t="shared" si="45"/>
        <v>2.9999999999999893</v>
      </c>
      <c r="J2911" s="86">
        <f>I2911*Segmentos!$D$7*(AH2911%)*IF(ISNUMBER(AI2911),AI2911%,0)</f>
        <v>47635.199999999844</v>
      </c>
      <c r="K2911" s="86">
        <f>I2911*Segmentos!$D$7*(AL2911%)*IF(ISNUMBER(AM2911),AM2911%,0)</f>
        <v>57088.799999999799</v>
      </c>
      <c r="L2911" s="4"/>
      <c r="M2911" s="2">
        <v>4.37</v>
      </c>
      <c r="N2911" s="2">
        <v>5.0999999999999996</v>
      </c>
      <c r="O2911" s="2">
        <v>85.7</v>
      </c>
      <c r="P2911" s="2">
        <v>90.036900000000003</v>
      </c>
      <c r="Q2911" s="2">
        <v>2.68</v>
      </c>
      <c r="R2911" s="2">
        <v>3.4</v>
      </c>
      <c r="S2911" s="2">
        <v>79.3</v>
      </c>
      <c r="T2911" s="2">
        <v>9.2248999999999999</v>
      </c>
      <c r="U2911" s="2">
        <v>3.04</v>
      </c>
      <c r="V2911" s="2">
        <v>3.7</v>
      </c>
      <c r="W2911" s="2">
        <v>83</v>
      </c>
      <c r="X2911" s="2">
        <v>13.1153</v>
      </c>
      <c r="Y2911" s="2">
        <v>4.18</v>
      </c>
      <c r="Z2911" s="2">
        <v>4.8</v>
      </c>
      <c r="AA2911" s="2">
        <v>87.6</v>
      </c>
      <c r="AB2911" s="2">
        <v>25.4101</v>
      </c>
      <c r="AC2911" s="2">
        <v>6.25</v>
      </c>
      <c r="AD2911" s="2">
        <v>7.2</v>
      </c>
      <c r="AE2911" s="2">
        <v>87</v>
      </c>
      <c r="AF2911" s="2">
        <v>42.2866</v>
      </c>
      <c r="AG2911" s="2">
        <v>3.94</v>
      </c>
      <c r="AH2911" s="22">
        <v>4.8</v>
      </c>
      <c r="AI2911" s="22">
        <v>82.7</v>
      </c>
      <c r="AJ2911" s="22">
        <v>38.519799999999996</v>
      </c>
      <c r="AK2911" s="18">
        <v>4.76</v>
      </c>
      <c r="AL2911" s="18">
        <v>5.4</v>
      </c>
      <c r="AM2911" s="18">
        <v>88.1</v>
      </c>
      <c r="AN2911" s="2">
        <v>51.517099999999999</v>
      </c>
      <c r="AO2911" s="2">
        <v>4.9800000000000004</v>
      </c>
      <c r="AP2911" s="2">
        <v>6</v>
      </c>
      <c r="AQ2911" s="2">
        <v>82.3</v>
      </c>
      <c r="AR2911" s="2">
        <v>11.2064</v>
      </c>
      <c r="AS2911" s="2">
        <v>6.57</v>
      </c>
      <c r="AT2911" s="2">
        <v>7.9</v>
      </c>
      <c r="AU2911" s="2">
        <v>83.3</v>
      </c>
      <c r="AV2911" s="2">
        <v>29.813500000000001</v>
      </c>
      <c r="AW2911" s="2">
        <v>4.6399999999999997</v>
      </c>
      <c r="AX2911" s="2">
        <v>5.6</v>
      </c>
      <c r="AY2911" s="2">
        <v>83</v>
      </c>
      <c r="AZ2911" s="2">
        <v>27.492100000000001</v>
      </c>
      <c r="BA2911" s="2">
        <v>2.73</v>
      </c>
      <c r="BB2911" s="2">
        <v>2.9</v>
      </c>
      <c r="BC2911" s="2">
        <v>95.6</v>
      </c>
      <c r="BD2911" s="2">
        <v>21.524899999999999</v>
      </c>
      <c r="BE2911" s="4"/>
      <c r="BF2911" s="4"/>
    </row>
    <row r="2912" spans="1:58" x14ac:dyDescent="0.2">
      <c r="A2912" s="29">
        <v>2911</v>
      </c>
      <c r="B2912" s="7" t="s">
        <v>6</v>
      </c>
      <c r="C2912" s="3">
        <v>40022</v>
      </c>
      <c r="D2912" s="4" t="s">
        <v>3</v>
      </c>
      <c r="E2912" s="4" t="s">
        <v>166</v>
      </c>
      <c r="F2912" s="5" t="s">
        <v>189</v>
      </c>
      <c r="G2912" s="6">
        <v>0.90833333333333333</v>
      </c>
      <c r="H2912" s="6">
        <v>0.90902777777777777</v>
      </c>
      <c r="I2912" s="85">
        <f t="shared" si="45"/>
        <v>0.99999999999999645</v>
      </c>
      <c r="J2912" s="86">
        <f>I2912*Segmentos!$D$7*(AH2912%)*IF(ISNUMBER(AI2912),AI2912%,0)</f>
        <v>30799.999999999891</v>
      </c>
      <c r="K2912" s="86">
        <f>I2912*Segmentos!$D$7*(AL2912%)*IF(ISNUMBER(AM2912),AM2912%,0)</f>
        <v>25199.999999999913</v>
      </c>
      <c r="L2912" s="4"/>
      <c r="M2912" s="2">
        <v>6.96</v>
      </c>
      <c r="N2912" s="2">
        <v>7</v>
      </c>
      <c r="O2912" s="2">
        <v>100</v>
      </c>
      <c r="P2912" s="2">
        <v>83.502399999999994</v>
      </c>
      <c r="Q2912" s="2">
        <v>2.1800000000000002</v>
      </c>
      <c r="R2912" s="2">
        <v>2.2000000000000002</v>
      </c>
      <c r="S2912" s="2">
        <v>100</v>
      </c>
      <c r="T2912" s="2">
        <v>4.3529</v>
      </c>
      <c r="U2912" s="2">
        <v>6.67</v>
      </c>
      <c r="V2912" s="2">
        <v>6.7</v>
      </c>
      <c r="W2912" s="2">
        <v>100</v>
      </c>
      <c r="X2912" s="2">
        <v>16.770900000000001</v>
      </c>
      <c r="Y2912" s="2">
        <v>6.26</v>
      </c>
      <c r="Z2912" s="2">
        <v>6.3</v>
      </c>
      <c r="AA2912" s="2">
        <v>100</v>
      </c>
      <c r="AB2912" s="2">
        <v>22.148599999999998</v>
      </c>
      <c r="AC2912" s="2">
        <v>10.220000000000001</v>
      </c>
      <c r="AD2912" s="2">
        <v>10.199999999999999</v>
      </c>
      <c r="AE2912" s="2">
        <v>100</v>
      </c>
      <c r="AF2912" s="2">
        <v>40.229999999999997</v>
      </c>
      <c r="AG2912" s="2">
        <v>7.71</v>
      </c>
      <c r="AH2912" s="22">
        <v>7.7</v>
      </c>
      <c r="AI2912" s="22">
        <v>100</v>
      </c>
      <c r="AJ2912" s="22">
        <v>43.846400000000003</v>
      </c>
      <c r="AK2912" s="18">
        <v>6.29</v>
      </c>
      <c r="AL2912" s="18">
        <v>6.3</v>
      </c>
      <c r="AM2912" s="18">
        <v>100</v>
      </c>
      <c r="AN2912" s="2">
        <v>39.656100000000002</v>
      </c>
      <c r="AO2912" s="2">
        <v>4.54</v>
      </c>
      <c r="AP2912" s="2">
        <v>4.5</v>
      </c>
      <c r="AQ2912" s="2">
        <v>100</v>
      </c>
      <c r="AR2912" s="2">
        <v>5.9424000000000001</v>
      </c>
      <c r="AS2912" s="2">
        <v>5.85</v>
      </c>
      <c r="AT2912" s="2">
        <v>5.8</v>
      </c>
      <c r="AU2912" s="2">
        <v>100</v>
      </c>
      <c r="AV2912" s="2">
        <v>15.440099999999999</v>
      </c>
      <c r="AW2912" s="2">
        <v>7.68</v>
      </c>
      <c r="AX2912" s="2">
        <v>7.7</v>
      </c>
      <c r="AY2912" s="2">
        <v>100</v>
      </c>
      <c r="AZ2912" s="2">
        <v>26.472100000000001</v>
      </c>
      <c r="BA2912" s="2">
        <v>7.76</v>
      </c>
      <c r="BB2912" s="2">
        <v>7.8</v>
      </c>
      <c r="BC2912" s="2">
        <v>100</v>
      </c>
      <c r="BD2912" s="2">
        <v>35.6479</v>
      </c>
      <c r="BE2912" s="4"/>
      <c r="BF2912" s="4"/>
    </row>
    <row r="2913" spans="1:58" x14ac:dyDescent="0.2">
      <c r="A2913" s="29">
        <v>2912</v>
      </c>
      <c r="B2913" s="7" t="s">
        <v>31</v>
      </c>
      <c r="C2913" s="3">
        <v>40022</v>
      </c>
      <c r="D2913" s="4" t="s">
        <v>28</v>
      </c>
      <c r="E2913" s="4" t="s">
        <v>166</v>
      </c>
      <c r="F2913" s="5" t="s">
        <v>189</v>
      </c>
      <c r="G2913" s="6">
        <v>0.91249999999999998</v>
      </c>
      <c r="H2913" s="6">
        <v>0.9159722222222223</v>
      </c>
      <c r="I2913" s="85">
        <f t="shared" si="45"/>
        <v>5.0000000000001421</v>
      </c>
      <c r="J2913" s="86">
        <f>I2913*Segmentos!$D$7*(AH2913%)*IF(ISNUMBER(AI2913),AI2913%,0)</f>
        <v>4690.0000000001328</v>
      </c>
      <c r="K2913" s="86">
        <f>I2913*Segmentos!$D$7*(AL2913%)*IF(ISNUMBER(AM2913),AM2913%,0)</f>
        <v>20856.000000000593</v>
      </c>
      <c r="L2913" s="4"/>
      <c r="M2913" s="2">
        <v>0.66</v>
      </c>
      <c r="N2913" s="2">
        <v>1.4</v>
      </c>
      <c r="O2913" s="2">
        <v>47.4</v>
      </c>
      <c r="P2913" s="2">
        <v>66.971699999999998</v>
      </c>
      <c r="Q2913" s="2">
        <v>0</v>
      </c>
      <c r="R2913" s="2">
        <v>0</v>
      </c>
      <c r="S2913" s="8" t="s">
        <v>577</v>
      </c>
      <c r="T2913" s="2">
        <v>0</v>
      </c>
      <c r="U2913" s="2">
        <v>0.28000000000000003</v>
      </c>
      <c r="V2913" s="2">
        <v>0.8</v>
      </c>
      <c r="W2913" s="2">
        <v>34.6</v>
      </c>
      <c r="X2913" s="2">
        <v>6.0106000000000002</v>
      </c>
      <c r="Y2913" s="2">
        <v>0.51</v>
      </c>
      <c r="Z2913" s="2">
        <v>1.2</v>
      </c>
      <c r="AA2913" s="2">
        <v>42.6</v>
      </c>
      <c r="AB2913" s="2">
        <v>15.3553</v>
      </c>
      <c r="AC2913" s="2">
        <v>1.36</v>
      </c>
      <c r="AD2913" s="2">
        <v>2.6</v>
      </c>
      <c r="AE2913" s="2">
        <v>51.8</v>
      </c>
      <c r="AF2913" s="2">
        <v>45.605800000000002</v>
      </c>
      <c r="AG2913" s="2">
        <v>0.24</v>
      </c>
      <c r="AH2913" s="22">
        <v>0.5</v>
      </c>
      <c r="AI2913" s="22">
        <v>46.9</v>
      </c>
      <c r="AJ2913" s="22">
        <v>11.6569</v>
      </c>
      <c r="AK2913" s="18">
        <v>1.03</v>
      </c>
      <c r="AL2913" s="18">
        <v>2.2000000000000002</v>
      </c>
      <c r="AM2913" s="18">
        <v>47.4</v>
      </c>
      <c r="AN2913" s="2">
        <v>55.314799999999998</v>
      </c>
      <c r="AO2913" s="2">
        <v>0.24</v>
      </c>
      <c r="AP2913" s="2">
        <v>0.7</v>
      </c>
      <c r="AQ2913" s="2">
        <v>36</v>
      </c>
      <c r="AR2913" s="2">
        <v>2.7141000000000002</v>
      </c>
      <c r="AS2913" s="2">
        <v>0.9</v>
      </c>
      <c r="AT2913" s="2">
        <v>1.7</v>
      </c>
      <c r="AU2913" s="2">
        <v>53.3</v>
      </c>
      <c r="AV2913" s="2">
        <v>20.222200000000001</v>
      </c>
      <c r="AW2913" s="2">
        <v>0.37</v>
      </c>
      <c r="AX2913" s="2">
        <v>0.4</v>
      </c>
      <c r="AY2913" s="2">
        <v>100</v>
      </c>
      <c r="AZ2913" s="2">
        <v>10.979200000000001</v>
      </c>
      <c r="BA2913" s="2">
        <v>0.85</v>
      </c>
      <c r="BB2913" s="2">
        <v>2.2000000000000002</v>
      </c>
      <c r="BC2913" s="2">
        <v>38.9</v>
      </c>
      <c r="BD2913" s="2">
        <v>33.0563</v>
      </c>
      <c r="BE2913" s="4"/>
      <c r="BF2913" s="4"/>
    </row>
    <row r="2914" spans="1:58" x14ac:dyDescent="0.2">
      <c r="A2914" s="29">
        <v>2913</v>
      </c>
      <c r="B2914" s="7" t="s">
        <v>38</v>
      </c>
      <c r="C2914" s="3">
        <v>40022</v>
      </c>
      <c r="D2914" s="4" t="s">
        <v>8</v>
      </c>
      <c r="E2914" s="4" t="s">
        <v>165</v>
      </c>
      <c r="F2914" s="5" t="s">
        <v>189</v>
      </c>
      <c r="G2914" s="6">
        <v>0.8125</v>
      </c>
      <c r="H2914" s="6">
        <v>0.87430555555555556</v>
      </c>
      <c r="I2914" s="85">
        <f t="shared" si="45"/>
        <v>89</v>
      </c>
      <c r="J2914" s="86">
        <f>I2914*Segmentos!$D$7*(AH2914%)*IF(ISNUMBER(AI2914),AI2914%,0)</f>
        <v>784908.80000000005</v>
      </c>
      <c r="K2914" s="86">
        <f>I2914*Segmentos!$D$7*(AL2914%)*IF(ISNUMBER(AM2914),AM2914%,0)</f>
        <v>1071417.6000000003</v>
      </c>
      <c r="L2914" s="4"/>
      <c r="M2914" s="2">
        <v>2.63</v>
      </c>
      <c r="N2914" s="2">
        <v>14</v>
      </c>
      <c r="O2914" s="2">
        <v>18.7</v>
      </c>
      <c r="P2914" s="2">
        <v>68.636300000000006</v>
      </c>
      <c r="Q2914" s="2">
        <v>2.42</v>
      </c>
      <c r="R2914" s="2">
        <v>11.4</v>
      </c>
      <c r="S2914" s="2">
        <v>21.3</v>
      </c>
      <c r="T2914" s="2">
        <v>10.5745</v>
      </c>
      <c r="U2914" s="2">
        <v>1.69</v>
      </c>
      <c r="V2914" s="2">
        <v>13.1</v>
      </c>
      <c r="W2914" s="2">
        <v>12.9</v>
      </c>
      <c r="X2914" s="2">
        <v>9.2591999999999999</v>
      </c>
      <c r="Y2914" s="2">
        <v>3.14</v>
      </c>
      <c r="Z2914" s="2">
        <v>16.5</v>
      </c>
      <c r="AA2914" s="2">
        <v>19</v>
      </c>
      <c r="AB2914" s="2">
        <v>24.2714</v>
      </c>
      <c r="AC2914" s="2">
        <v>2.86</v>
      </c>
      <c r="AD2914" s="2">
        <v>13.8</v>
      </c>
      <c r="AE2914" s="2">
        <v>20.7</v>
      </c>
      <c r="AF2914" s="2">
        <v>24.531300000000002</v>
      </c>
      <c r="AG2914" s="2">
        <v>2.2000000000000002</v>
      </c>
      <c r="AH2914" s="22">
        <v>10.6</v>
      </c>
      <c r="AI2914" s="22">
        <v>20.8</v>
      </c>
      <c r="AJ2914" s="22">
        <v>27.273700000000002</v>
      </c>
      <c r="AK2914" s="18">
        <v>3.01</v>
      </c>
      <c r="AL2914" s="18">
        <v>17.100000000000001</v>
      </c>
      <c r="AM2914" s="18">
        <v>17.600000000000001</v>
      </c>
      <c r="AN2914" s="2">
        <v>41.3626</v>
      </c>
      <c r="AO2914" s="2">
        <v>0.59</v>
      </c>
      <c r="AP2914" s="2">
        <v>7.8</v>
      </c>
      <c r="AQ2914" s="2">
        <v>7.6</v>
      </c>
      <c r="AR2914" s="2">
        <v>1.6889000000000001</v>
      </c>
      <c r="AS2914" s="2">
        <v>1.99</v>
      </c>
      <c r="AT2914" s="2">
        <v>11.5</v>
      </c>
      <c r="AU2914" s="2">
        <v>17.3</v>
      </c>
      <c r="AV2914" s="2">
        <v>11.482799999999999</v>
      </c>
      <c r="AW2914" s="2">
        <v>1.67</v>
      </c>
      <c r="AX2914" s="2">
        <v>13.5</v>
      </c>
      <c r="AY2914" s="2">
        <v>12.4</v>
      </c>
      <c r="AZ2914" s="2">
        <v>12.585100000000001</v>
      </c>
      <c r="BA2914" s="2">
        <v>4.28</v>
      </c>
      <c r="BB2914" s="2">
        <v>17.7</v>
      </c>
      <c r="BC2914" s="2">
        <v>24.2</v>
      </c>
      <c r="BD2914" s="2">
        <v>42.879600000000003</v>
      </c>
      <c r="BE2914" s="4"/>
      <c r="BF2914" s="4"/>
    </row>
    <row r="2915" spans="1:58" x14ac:dyDescent="0.2">
      <c r="A2915" s="29">
        <v>2914</v>
      </c>
      <c r="B2915" s="7" t="s">
        <v>14</v>
      </c>
      <c r="C2915" s="3">
        <v>40022</v>
      </c>
      <c r="D2915" s="4" t="s">
        <v>13</v>
      </c>
      <c r="E2915" s="4" t="s">
        <v>163</v>
      </c>
      <c r="F2915" s="5" t="s">
        <v>189</v>
      </c>
      <c r="G2915" s="6">
        <v>0.8520833333333333</v>
      </c>
      <c r="H2915" s="6">
        <v>0.875</v>
      </c>
      <c r="I2915" s="85">
        <f t="shared" si="45"/>
        <v>33.000000000000043</v>
      </c>
      <c r="J2915" s="86">
        <f>I2915*Segmentos!$D$7*(AH2915%)*IF(ISNUMBER(AI2915),AI2915%,0)</f>
        <v>825343.200000001</v>
      </c>
      <c r="K2915" s="86">
        <f>I2915*Segmentos!$D$7*(AL2915%)*IF(ISNUMBER(AM2915),AM2915%,0)</f>
        <v>1368417.600000002</v>
      </c>
      <c r="L2915" s="4"/>
      <c r="M2915" s="2">
        <v>8.4</v>
      </c>
      <c r="N2915" s="2">
        <v>13.2</v>
      </c>
      <c r="O2915" s="2">
        <v>63.7</v>
      </c>
      <c r="P2915" s="2">
        <v>81.561999999999998</v>
      </c>
      <c r="Q2915" s="2">
        <v>5.03</v>
      </c>
      <c r="R2915" s="2">
        <v>8.5</v>
      </c>
      <c r="S2915" s="2">
        <v>59</v>
      </c>
      <c r="T2915" s="2">
        <v>8.1529000000000007</v>
      </c>
      <c r="U2915" s="2">
        <v>5.09</v>
      </c>
      <c r="V2915" s="2">
        <v>9.3000000000000007</v>
      </c>
      <c r="W2915" s="2">
        <v>54.9</v>
      </c>
      <c r="X2915" s="2">
        <v>10.359</v>
      </c>
      <c r="Y2915" s="2">
        <v>8.7899999999999991</v>
      </c>
      <c r="Z2915" s="2">
        <v>13.4</v>
      </c>
      <c r="AA2915" s="2">
        <v>65.7</v>
      </c>
      <c r="AB2915" s="2">
        <v>25.215399999999999</v>
      </c>
      <c r="AC2915" s="2">
        <v>11.87</v>
      </c>
      <c r="AD2915" s="2">
        <v>17.8</v>
      </c>
      <c r="AE2915" s="2">
        <v>66.5</v>
      </c>
      <c r="AF2915" s="2">
        <v>37.834600000000002</v>
      </c>
      <c r="AG2915" s="2">
        <v>6.23</v>
      </c>
      <c r="AH2915" s="22">
        <v>10.199999999999999</v>
      </c>
      <c r="AI2915" s="22">
        <v>61.3</v>
      </c>
      <c r="AJ2915" s="22">
        <v>28.696000000000002</v>
      </c>
      <c r="AK2915" s="18">
        <v>10.36</v>
      </c>
      <c r="AL2915" s="18">
        <v>15.9</v>
      </c>
      <c r="AM2915" s="18">
        <v>65.2</v>
      </c>
      <c r="AN2915" s="2">
        <v>52.866</v>
      </c>
      <c r="AO2915" s="2">
        <v>3.97</v>
      </c>
      <c r="AP2915" s="2">
        <v>8.9</v>
      </c>
      <c r="AQ2915" s="2">
        <v>44.3</v>
      </c>
      <c r="AR2915" s="2">
        <v>4.21</v>
      </c>
      <c r="AS2915" s="2">
        <v>5.0999999999999996</v>
      </c>
      <c r="AT2915" s="2">
        <v>8.6</v>
      </c>
      <c r="AU2915" s="2">
        <v>59.5</v>
      </c>
      <c r="AV2915" s="2">
        <v>10.9154</v>
      </c>
      <c r="AW2915" s="2">
        <v>9.6300000000000008</v>
      </c>
      <c r="AX2915" s="2">
        <v>13.2</v>
      </c>
      <c r="AY2915" s="2">
        <v>73.2</v>
      </c>
      <c r="AZ2915" s="2">
        <v>26.902699999999999</v>
      </c>
      <c r="BA2915" s="2">
        <v>10.63</v>
      </c>
      <c r="BB2915" s="2">
        <v>17</v>
      </c>
      <c r="BC2915" s="2">
        <v>62.4</v>
      </c>
      <c r="BD2915" s="2">
        <v>39.533900000000003</v>
      </c>
      <c r="BE2915" s="4"/>
      <c r="BF2915" s="4"/>
    </row>
    <row r="2916" spans="1:58" x14ac:dyDescent="0.2">
      <c r="A2916" s="29">
        <v>2915</v>
      </c>
      <c r="B2916" s="7" t="s">
        <v>10</v>
      </c>
      <c r="C2916" s="3">
        <v>40022</v>
      </c>
      <c r="D2916" s="4" t="s">
        <v>8</v>
      </c>
      <c r="E2916" s="4" t="s">
        <v>164</v>
      </c>
      <c r="F2916" s="5" t="s">
        <v>189</v>
      </c>
      <c r="G2916" s="6">
        <v>0.87430555555555556</v>
      </c>
      <c r="H2916" s="6">
        <v>0.92013888888888884</v>
      </c>
      <c r="I2916" s="85">
        <f t="shared" si="45"/>
        <v>65.999999999999929</v>
      </c>
      <c r="J2916" s="86">
        <f>I2916*Segmentos!$D$7*(AH2916%)*IF(ISNUMBER(AI2916),AI2916%,0)</f>
        <v>1372430.3999999985</v>
      </c>
      <c r="K2916" s="86">
        <f>I2916*Segmentos!$D$7*(AL2916%)*IF(ISNUMBER(AM2916),AM2916%,0)</f>
        <v>1184831.9999999988</v>
      </c>
      <c r="L2916" s="4"/>
      <c r="M2916" s="2">
        <v>4.82</v>
      </c>
      <c r="N2916" s="2">
        <v>18.100000000000001</v>
      </c>
      <c r="O2916" s="2">
        <v>26.6</v>
      </c>
      <c r="P2916" s="2">
        <v>85.260499999999993</v>
      </c>
      <c r="Q2916" s="2">
        <v>3.28</v>
      </c>
      <c r="R2916" s="2">
        <v>10.6</v>
      </c>
      <c r="S2916" s="2">
        <v>30.9</v>
      </c>
      <c r="T2916" s="2">
        <v>9.6776999999999997</v>
      </c>
      <c r="U2916" s="2">
        <v>3.32</v>
      </c>
      <c r="V2916" s="2">
        <v>15.3</v>
      </c>
      <c r="W2916" s="2">
        <v>21.7</v>
      </c>
      <c r="X2916" s="2">
        <v>12.3148</v>
      </c>
      <c r="Y2916" s="2">
        <v>4.4000000000000004</v>
      </c>
      <c r="Z2916" s="2">
        <v>19.100000000000001</v>
      </c>
      <c r="AA2916" s="2">
        <v>23</v>
      </c>
      <c r="AB2916" s="2">
        <v>22.9376</v>
      </c>
      <c r="AC2916" s="2">
        <v>6.95</v>
      </c>
      <c r="AD2916" s="2">
        <v>22.8</v>
      </c>
      <c r="AE2916" s="2">
        <v>30.5</v>
      </c>
      <c r="AF2916" s="2">
        <v>40.330399999999997</v>
      </c>
      <c r="AG2916" s="2">
        <v>5.19</v>
      </c>
      <c r="AH2916" s="22">
        <v>18.7</v>
      </c>
      <c r="AI2916" s="22">
        <v>27.8</v>
      </c>
      <c r="AJ2916" s="22">
        <v>43.559199999999997</v>
      </c>
      <c r="AK2916" s="18">
        <v>4.49</v>
      </c>
      <c r="AL2916" s="18">
        <v>17.600000000000001</v>
      </c>
      <c r="AM2916" s="18">
        <v>25.5</v>
      </c>
      <c r="AN2916" s="2">
        <v>41.701300000000003</v>
      </c>
      <c r="AO2916" s="2">
        <v>1.55</v>
      </c>
      <c r="AP2916" s="2">
        <v>10.6</v>
      </c>
      <c r="AQ2916" s="2">
        <v>14.6</v>
      </c>
      <c r="AR2916" s="2">
        <v>3.0007999999999999</v>
      </c>
      <c r="AS2916" s="2">
        <v>4.79</v>
      </c>
      <c r="AT2916" s="2">
        <v>18</v>
      </c>
      <c r="AU2916" s="2">
        <v>26.6</v>
      </c>
      <c r="AV2916" s="2">
        <v>18.667899999999999</v>
      </c>
      <c r="AW2916" s="2">
        <v>4.03</v>
      </c>
      <c r="AX2916" s="2">
        <v>15</v>
      </c>
      <c r="AY2916" s="2">
        <v>26.9</v>
      </c>
      <c r="AZ2916" s="2">
        <v>20.496400000000001</v>
      </c>
      <c r="BA2916" s="2">
        <v>6.37</v>
      </c>
      <c r="BB2916" s="2">
        <v>22.7</v>
      </c>
      <c r="BC2916" s="2">
        <v>28.1</v>
      </c>
      <c r="BD2916" s="2">
        <v>43.095399999999998</v>
      </c>
      <c r="BE2916" s="4"/>
      <c r="BF2916" s="4"/>
    </row>
    <row r="2917" spans="1:58" x14ac:dyDescent="0.2">
      <c r="A2917" s="29">
        <v>2916</v>
      </c>
      <c r="B2917" s="7" t="s">
        <v>117</v>
      </c>
      <c r="C2917" s="3">
        <v>40022</v>
      </c>
      <c r="D2917" s="4" t="s">
        <v>28</v>
      </c>
      <c r="E2917" s="4" t="s">
        <v>117</v>
      </c>
      <c r="F2917" s="5" t="s">
        <v>189</v>
      </c>
      <c r="G2917" s="6">
        <v>0.9159722222222223</v>
      </c>
      <c r="H2917" s="6">
        <v>0.99236111111111114</v>
      </c>
      <c r="I2917" s="85">
        <f t="shared" si="45"/>
        <v>109.99999999999993</v>
      </c>
      <c r="J2917" s="86">
        <f>I2917*Segmentos!$D$7*(AH2917%)*IF(ISNUMBER(AI2917),AI2917%,0)</f>
        <v>415139.99999999965</v>
      </c>
      <c r="K2917" s="86">
        <f>I2917*Segmentos!$D$7*(AL2917%)*IF(ISNUMBER(AM2917),AM2917%,0)</f>
        <v>433135.99999999971</v>
      </c>
      <c r="L2917" s="4" t="s">
        <v>542</v>
      </c>
      <c r="M2917" s="2">
        <v>0.97</v>
      </c>
      <c r="N2917" s="2">
        <v>4.9000000000000004</v>
      </c>
      <c r="O2917" s="2">
        <v>19.899999999999999</v>
      </c>
      <c r="P2917" s="2">
        <v>72.327100000000002</v>
      </c>
      <c r="Q2917" s="2">
        <v>0.05</v>
      </c>
      <c r="R2917" s="2">
        <v>1.8</v>
      </c>
      <c r="S2917" s="2">
        <v>2.8</v>
      </c>
      <c r="T2917" s="2">
        <v>0.62670000000000003</v>
      </c>
      <c r="U2917" s="2">
        <v>1.1499999999999999</v>
      </c>
      <c r="V2917" s="2">
        <v>4.2</v>
      </c>
      <c r="W2917" s="2">
        <v>27.5</v>
      </c>
      <c r="X2917" s="2">
        <v>18.0318</v>
      </c>
      <c r="Y2917" s="2">
        <v>1.52</v>
      </c>
      <c r="Z2917" s="2">
        <v>7</v>
      </c>
      <c r="AA2917" s="2">
        <v>21.8</v>
      </c>
      <c r="AB2917" s="2">
        <v>33.506300000000003</v>
      </c>
      <c r="AC2917" s="2">
        <v>0.82</v>
      </c>
      <c r="AD2917" s="2">
        <v>4.9000000000000004</v>
      </c>
      <c r="AE2917" s="2">
        <v>16.600000000000001</v>
      </c>
      <c r="AF2917" s="2">
        <v>20.162299999999998</v>
      </c>
      <c r="AG2917" s="2">
        <v>0.95</v>
      </c>
      <c r="AH2917" s="22">
        <v>5.0999999999999996</v>
      </c>
      <c r="AI2917" s="22">
        <v>18.5</v>
      </c>
      <c r="AJ2917" s="22">
        <v>33.684600000000003</v>
      </c>
      <c r="AK2917" s="18">
        <v>0.98</v>
      </c>
      <c r="AL2917" s="18">
        <v>4.5999999999999996</v>
      </c>
      <c r="AM2917" s="18">
        <v>21.4</v>
      </c>
      <c r="AN2917" s="2">
        <v>38.642400000000002</v>
      </c>
      <c r="AO2917" s="2">
        <v>0.27</v>
      </c>
      <c r="AP2917" s="2">
        <v>2.2000000000000002</v>
      </c>
      <c r="AQ2917" s="2">
        <v>12.3</v>
      </c>
      <c r="AR2917" s="2">
        <v>2.1810999999999998</v>
      </c>
      <c r="AS2917" s="2">
        <v>0.61</v>
      </c>
      <c r="AT2917" s="2">
        <v>4</v>
      </c>
      <c r="AU2917" s="2">
        <v>15.2</v>
      </c>
      <c r="AV2917" s="2">
        <v>10.0044</v>
      </c>
      <c r="AW2917" s="2">
        <v>1.61</v>
      </c>
      <c r="AX2917" s="2">
        <v>5.4</v>
      </c>
      <c r="AY2917" s="2">
        <v>29.6</v>
      </c>
      <c r="AZ2917" s="2">
        <v>34.615499999999997</v>
      </c>
      <c r="BA2917" s="2">
        <v>0.89</v>
      </c>
      <c r="BB2917" s="2">
        <v>5.7</v>
      </c>
      <c r="BC2917" s="2">
        <v>15.8</v>
      </c>
      <c r="BD2917" s="2">
        <v>25.5261</v>
      </c>
      <c r="BE2917" s="4"/>
      <c r="BF2917" s="4"/>
    </row>
    <row r="2918" spans="1:58" x14ac:dyDescent="0.2">
      <c r="A2918" s="29">
        <v>2917</v>
      </c>
      <c r="B2918" s="7" t="s">
        <v>89</v>
      </c>
      <c r="C2918" s="3">
        <v>40022</v>
      </c>
      <c r="D2918" s="4" t="s">
        <v>28</v>
      </c>
      <c r="E2918" s="4" t="s">
        <v>169</v>
      </c>
      <c r="F2918" s="5" t="s">
        <v>189</v>
      </c>
      <c r="G2918" s="6">
        <v>0.84027777777777779</v>
      </c>
      <c r="H2918" s="6">
        <v>0.87569444444444444</v>
      </c>
      <c r="I2918" s="85">
        <f t="shared" si="45"/>
        <v>50.999999999999979</v>
      </c>
      <c r="J2918" s="86">
        <f>I2918*Segmentos!$D$7*(AH2918%)*IF(ISNUMBER(AI2918),AI2918%,0)</f>
        <v>185068.79999999993</v>
      </c>
      <c r="K2918" s="86">
        <f>I2918*Segmentos!$D$7*(AL2918%)*IF(ISNUMBER(AM2918),AM2918%,0)</f>
        <v>151775.99999999994</v>
      </c>
      <c r="L2918" s="4"/>
      <c r="M2918" s="2">
        <v>0.83</v>
      </c>
      <c r="N2918" s="2">
        <v>2.1</v>
      </c>
      <c r="O2918" s="2">
        <v>38.799999999999997</v>
      </c>
      <c r="P2918" s="2">
        <v>86.403800000000004</v>
      </c>
      <c r="Q2918" s="2">
        <v>0.04</v>
      </c>
      <c r="R2918" s="2">
        <v>1.5</v>
      </c>
      <c r="S2918" s="2">
        <v>3</v>
      </c>
      <c r="T2918" s="2">
        <v>0.76049999999999995</v>
      </c>
      <c r="U2918" s="2">
        <v>0.9</v>
      </c>
      <c r="V2918" s="2">
        <v>0.9</v>
      </c>
      <c r="W2918" s="2">
        <v>100</v>
      </c>
      <c r="X2918" s="2">
        <v>19.546299999999999</v>
      </c>
      <c r="Y2918" s="2">
        <v>1.38</v>
      </c>
      <c r="Z2918" s="2">
        <v>3</v>
      </c>
      <c r="AA2918" s="2">
        <v>45.6</v>
      </c>
      <c r="AB2918" s="2">
        <v>42.380200000000002</v>
      </c>
      <c r="AC2918" s="2">
        <v>0.7</v>
      </c>
      <c r="AD2918" s="2">
        <v>2.5</v>
      </c>
      <c r="AE2918" s="2">
        <v>28</v>
      </c>
      <c r="AF2918" s="2">
        <v>23.716799999999999</v>
      </c>
      <c r="AG2918" s="2">
        <v>0.92</v>
      </c>
      <c r="AH2918" s="22">
        <v>1.8</v>
      </c>
      <c r="AI2918" s="22">
        <v>50.4</v>
      </c>
      <c r="AJ2918" s="22">
        <v>45.086799999999997</v>
      </c>
      <c r="AK2918" s="18">
        <v>0.76</v>
      </c>
      <c r="AL2918" s="18">
        <v>2.4</v>
      </c>
      <c r="AM2918" s="18">
        <v>31</v>
      </c>
      <c r="AN2918" s="2">
        <v>41.317</v>
      </c>
      <c r="AO2918" s="2">
        <v>0.24</v>
      </c>
      <c r="AP2918" s="2">
        <v>1.3</v>
      </c>
      <c r="AQ2918" s="2">
        <v>18.2</v>
      </c>
      <c r="AR2918" s="2">
        <v>2.6783000000000001</v>
      </c>
      <c r="AS2918" s="2">
        <v>0.59</v>
      </c>
      <c r="AT2918" s="2">
        <v>2.1</v>
      </c>
      <c r="AU2918" s="2">
        <v>28.1</v>
      </c>
      <c r="AV2918" s="2">
        <v>13.5931</v>
      </c>
      <c r="AW2918" s="2">
        <v>0.8</v>
      </c>
      <c r="AX2918" s="2">
        <v>2.4</v>
      </c>
      <c r="AY2918" s="2">
        <v>33.200000000000003</v>
      </c>
      <c r="AZ2918" s="2">
        <v>23.7957</v>
      </c>
      <c r="BA2918" s="2">
        <v>1.17</v>
      </c>
      <c r="BB2918" s="2">
        <v>2.2000000000000002</v>
      </c>
      <c r="BC2918" s="2">
        <v>52.8</v>
      </c>
      <c r="BD2918" s="2">
        <v>46.336599999999997</v>
      </c>
      <c r="BE2918" s="4"/>
      <c r="BF2918" s="4"/>
    </row>
    <row r="2919" spans="1:58" x14ac:dyDescent="0.2">
      <c r="A2919" s="29">
        <v>2918</v>
      </c>
      <c r="B2919" s="7" t="s">
        <v>126</v>
      </c>
      <c r="C2919" s="3">
        <v>40022</v>
      </c>
      <c r="D2919" s="4" t="s">
        <v>28</v>
      </c>
      <c r="E2919" s="4" t="s">
        <v>163</v>
      </c>
      <c r="F2919" s="5" t="s">
        <v>189</v>
      </c>
      <c r="G2919" s="6">
        <v>0.87569444444444444</v>
      </c>
      <c r="H2919" s="6">
        <v>0.91249999999999998</v>
      </c>
      <c r="I2919" s="85">
        <f t="shared" si="45"/>
        <v>52.999999999999972</v>
      </c>
      <c r="J2919" s="86">
        <f>I2919*Segmentos!$D$7*(AH2919%)*IF(ISNUMBER(AI2919),AI2919%,0)</f>
        <v>82128.799999999959</v>
      </c>
      <c r="K2919" s="86">
        <f>I2919*Segmentos!$D$7*(AL2919%)*IF(ISNUMBER(AM2919),AM2919%,0)</f>
        <v>301209.59999999986</v>
      </c>
      <c r="L2919" s="4"/>
      <c r="M2919" s="2">
        <v>0.94</v>
      </c>
      <c r="N2919" s="2">
        <v>3.2</v>
      </c>
      <c r="O2919" s="2">
        <v>29.4</v>
      </c>
      <c r="P2919" s="2">
        <v>72.437700000000007</v>
      </c>
      <c r="Q2919" s="2">
        <v>0</v>
      </c>
      <c r="R2919" s="2">
        <v>0</v>
      </c>
      <c r="S2919" s="8" t="s">
        <v>577</v>
      </c>
      <c r="T2919" s="2">
        <v>0</v>
      </c>
      <c r="U2919" s="2">
        <v>0.13</v>
      </c>
      <c r="V2919" s="2">
        <v>2.2999999999999998</v>
      </c>
      <c r="W2919" s="2">
        <v>5.5</v>
      </c>
      <c r="X2919" s="2">
        <v>2.0750000000000002</v>
      </c>
      <c r="Y2919" s="2">
        <v>0.67</v>
      </c>
      <c r="Z2919" s="2">
        <v>4.5999999999999996</v>
      </c>
      <c r="AA2919" s="2">
        <v>14.7</v>
      </c>
      <c r="AB2919" s="2">
        <v>15.249599999999999</v>
      </c>
      <c r="AC2919" s="2">
        <v>2.1800000000000002</v>
      </c>
      <c r="AD2919" s="2">
        <v>4.2</v>
      </c>
      <c r="AE2919" s="2">
        <v>52.4</v>
      </c>
      <c r="AF2919" s="2">
        <v>55.113100000000003</v>
      </c>
      <c r="AG2919" s="2">
        <v>0.39</v>
      </c>
      <c r="AH2919" s="22">
        <v>2.6</v>
      </c>
      <c r="AI2919" s="22">
        <v>14.9</v>
      </c>
      <c r="AJ2919" s="22">
        <v>14.152100000000001</v>
      </c>
      <c r="AK2919" s="18">
        <v>1.44</v>
      </c>
      <c r="AL2919" s="18">
        <v>3.7</v>
      </c>
      <c r="AM2919" s="18">
        <v>38.4</v>
      </c>
      <c r="AN2919" s="2">
        <v>58.285600000000002</v>
      </c>
      <c r="AO2919" s="2">
        <v>0.38</v>
      </c>
      <c r="AP2919" s="2">
        <v>1.6</v>
      </c>
      <c r="AQ2919" s="2">
        <v>23.9</v>
      </c>
      <c r="AR2919" s="2">
        <v>3.1876000000000002</v>
      </c>
      <c r="AS2919" s="2">
        <v>0.91</v>
      </c>
      <c r="AT2919" s="2">
        <v>3</v>
      </c>
      <c r="AU2919" s="2">
        <v>30.4</v>
      </c>
      <c r="AV2919" s="2">
        <v>15.4079</v>
      </c>
      <c r="AW2919" s="2">
        <v>0.48</v>
      </c>
      <c r="AX2919" s="2">
        <v>2.2000000000000002</v>
      </c>
      <c r="AY2919" s="2">
        <v>21.7</v>
      </c>
      <c r="AZ2919" s="2">
        <v>10.552</v>
      </c>
      <c r="BA2919" s="2">
        <v>1.47</v>
      </c>
      <c r="BB2919" s="2">
        <v>4.5</v>
      </c>
      <c r="BC2919" s="2">
        <v>32.299999999999997</v>
      </c>
      <c r="BD2919" s="2">
        <v>43.290199999999999</v>
      </c>
      <c r="BE2919" s="4"/>
      <c r="BF2919" s="4"/>
    </row>
    <row r="2920" spans="1:58" x14ac:dyDescent="0.2">
      <c r="A2920" s="29">
        <v>2919</v>
      </c>
      <c r="B2920" s="7" t="s">
        <v>80</v>
      </c>
      <c r="C2920" s="3">
        <v>40022</v>
      </c>
      <c r="D2920" s="4" t="s">
        <v>3</v>
      </c>
      <c r="E2920" s="4" t="s">
        <v>167</v>
      </c>
      <c r="F2920" s="5" t="s">
        <v>189</v>
      </c>
      <c r="G2920" s="6">
        <v>0.91666666666666663</v>
      </c>
      <c r="H2920" s="6">
        <v>0.99861111111111101</v>
      </c>
      <c r="I2920" s="85">
        <f t="shared" si="45"/>
        <v>117.9999999999999</v>
      </c>
      <c r="J2920" s="86">
        <f>I2920*Segmentos!$D$7*(AH2920%)*IF(ISNUMBER(AI2920),AI2920%,0)</f>
        <v>1794166.3999999985</v>
      </c>
      <c r="K2920" s="86">
        <f>I2920*Segmentos!$D$7*(AL2920%)*IF(ISNUMBER(AM2920),AM2920%,0)</f>
        <v>1550803.199999999</v>
      </c>
      <c r="L2920" s="4"/>
      <c r="M2920" s="2">
        <v>3.53</v>
      </c>
      <c r="N2920" s="2">
        <v>22.1</v>
      </c>
      <c r="O2920" s="2">
        <v>15.9</v>
      </c>
      <c r="P2920" s="2">
        <v>88.858699999999999</v>
      </c>
      <c r="Q2920" s="2">
        <v>1.71</v>
      </c>
      <c r="R2920" s="2">
        <v>11.8</v>
      </c>
      <c r="S2920" s="2">
        <v>14.5</v>
      </c>
      <c r="T2920" s="2">
        <v>7.1853999999999996</v>
      </c>
      <c r="U2920" s="2">
        <v>3.98</v>
      </c>
      <c r="V2920" s="2">
        <v>23.7</v>
      </c>
      <c r="W2920" s="2">
        <v>16.8</v>
      </c>
      <c r="X2920" s="2">
        <v>21.005299999999998</v>
      </c>
      <c r="Y2920" s="2">
        <v>3.91</v>
      </c>
      <c r="Z2920" s="2">
        <v>27.5</v>
      </c>
      <c r="AA2920" s="2">
        <v>14.2</v>
      </c>
      <c r="AB2920" s="2">
        <v>29.068999999999999</v>
      </c>
      <c r="AC2920" s="2">
        <v>3.82</v>
      </c>
      <c r="AD2920" s="2">
        <v>21.6</v>
      </c>
      <c r="AE2920" s="2">
        <v>17.7</v>
      </c>
      <c r="AF2920" s="2">
        <v>31.599</v>
      </c>
      <c r="AG2920" s="2">
        <v>3.8</v>
      </c>
      <c r="AH2920" s="22">
        <v>22.1</v>
      </c>
      <c r="AI2920" s="22">
        <v>17.2</v>
      </c>
      <c r="AJ2920" s="22">
        <v>45.466999999999999</v>
      </c>
      <c r="AK2920" s="18">
        <v>3.28</v>
      </c>
      <c r="AL2920" s="18">
        <v>22.2</v>
      </c>
      <c r="AM2920" s="18">
        <v>14.8</v>
      </c>
      <c r="AN2920" s="2">
        <v>43.391800000000003</v>
      </c>
      <c r="AO2920" s="2">
        <v>1.05</v>
      </c>
      <c r="AP2920" s="2">
        <v>11.5</v>
      </c>
      <c r="AQ2920" s="2">
        <v>9.1</v>
      </c>
      <c r="AR2920" s="2">
        <v>2.8959999999999999</v>
      </c>
      <c r="AS2920" s="2">
        <v>3.11</v>
      </c>
      <c r="AT2920" s="2">
        <v>22.2</v>
      </c>
      <c r="AU2920" s="2">
        <v>14</v>
      </c>
      <c r="AV2920" s="2">
        <v>17.2379</v>
      </c>
      <c r="AW2920" s="2">
        <v>5.37</v>
      </c>
      <c r="AX2920" s="2">
        <v>23.6</v>
      </c>
      <c r="AY2920" s="2">
        <v>22.7</v>
      </c>
      <c r="AZ2920" s="2">
        <v>38.878399999999999</v>
      </c>
      <c r="BA2920" s="2">
        <v>3.09</v>
      </c>
      <c r="BB2920" s="2">
        <v>24</v>
      </c>
      <c r="BC2920" s="2">
        <v>12.9</v>
      </c>
      <c r="BD2920" s="2">
        <v>29.846399999999999</v>
      </c>
      <c r="BE2920" s="4"/>
      <c r="BF2920" s="4"/>
    </row>
    <row r="2921" spans="1:58" x14ac:dyDescent="0.2">
      <c r="A2921" s="29">
        <v>2920</v>
      </c>
      <c r="B2921" s="7" t="s">
        <v>23</v>
      </c>
      <c r="C2921" s="3">
        <v>40022</v>
      </c>
      <c r="D2921" s="4" t="s">
        <v>21</v>
      </c>
      <c r="E2921" s="4" t="s">
        <v>170</v>
      </c>
      <c r="F2921" s="5" t="s">
        <v>189</v>
      </c>
      <c r="G2921" s="6">
        <v>0.87361111111111101</v>
      </c>
      <c r="H2921" s="6">
        <v>0.93472222222222223</v>
      </c>
      <c r="I2921" s="85">
        <f t="shared" si="45"/>
        <v>88.000000000000171</v>
      </c>
      <c r="J2921" s="86">
        <f>I2921*Segmentos!$D$7*(AH2921%)*IF(ISNUMBER(AI2921),AI2921%,0)</f>
        <v>183744.00000000032</v>
      </c>
      <c r="K2921" s="86">
        <f>I2921*Segmentos!$D$7*(AL2921%)*IF(ISNUMBER(AM2921),AM2921%,0)</f>
        <v>125488.00000000023</v>
      </c>
      <c r="L2921" s="4"/>
      <c r="M2921" s="2">
        <v>0.43</v>
      </c>
      <c r="N2921" s="2">
        <v>2.6</v>
      </c>
      <c r="O2921" s="2">
        <v>16.5</v>
      </c>
      <c r="P2921" s="2">
        <v>37.820799999999998</v>
      </c>
      <c r="Q2921" s="2">
        <v>0.04</v>
      </c>
      <c r="R2921" s="2">
        <v>1.1000000000000001</v>
      </c>
      <c r="S2921" s="2">
        <v>4.0999999999999996</v>
      </c>
      <c r="T2921" s="2">
        <v>0.64490000000000003</v>
      </c>
      <c r="U2921" s="2">
        <v>0.14000000000000001</v>
      </c>
      <c r="V2921" s="2">
        <v>1.6</v>
      </c>
      <c r="W2921" s="2">
        <v>8.9</v>
      </c>
      <c r="X2921" s="2">
        <v>2.5798999999999999</v>
      </c>
      <c r="Y2921" s="2">
        <v>0.59</v>
      </c>
      <c r="Z2921" s="2">
        <v>2.7</v>
      </c>
      <c r="AA2921" s="2">
        <v>21.7</v>
      </c>
      <c r="AB2921" s="2">
        <v>15.432600000000001</v>
      </c>
      <c r="AC2921" s="2">
        <v>0.66</v>
      </c>
      <c r="AD2921" s="2">
        <v>3.9</v>
      </c>
      <c r="AE2921" s="2">
        <v>16.899999999999999</v>
      </c>
      <c r="AF2921" s="2">
        <v>19.1633</v>
      </c>
      <c r="AG2921" s="2">
        <v>0.51</v>
      </c>
      <c r="AH2921" s="22">
        <v>3</v>
      </c>
      <c r="AI2921" s="22">
        <v>17.399999999999999</v>
      </c>
      <c r="AJ2921" s="22">
        <v>21.4146</v>
      </c>
      <c r="AK2921" s="18">
        <v>0.35</v>
      </c>
      <c r="AL2921" s="18">
        <v>2.2999999999999998</v>
      </c>
      <c r="AM2921" s="18">
        <v>15.5</v>
      </c>
      <c r="AN2921" s="2">
        <v>16.406099999999999</v>
      </c>
      <c r="AO2921" s="2">
        <v>7.0000000000000007E-2</v>
      </c>
      <c r="AP2921" s="2">
        <v>0.5</v>
      </c>
      <c r="AQ2921" s="2">
        <v>13.5</v>
      </c>
      <c r="AR2921" s="2">
        <v>0.65800000000000003</v>
      </c>
      <c r="AS2921" s="2">
        <v>0.21</v>
      </c>
      <c r="AT2921" s="2">
        <v>1.8</v>
      </c>
      <c r="AU2921" s="2">
        <v>11.3</v>
      </c>
      <c r="AV2921" s="2">
        <v>4.0237999999999996</v>
      </c>
      <c r="AW2921" s="2">
        <v>0.41</v>
      </c>
      <c r="AX2921" s="2">
        <v>2.5</v>
      </c>
      <c r="AY2921" s="2">
        <v>16.600000000000001</v>
      </c>
      <c r="AZ2921" s="2">
        <v>10.4573</v>
      </c>
      <c r="BA2921" s="2">
        <v>0.67</v>
      </c>
      <c r="BB2921" s="2">
        <v>3.7</v>
      </c>
      <c r="BC2921" s="2">
        <v>18</v>
      </c>
      <c r="BD2921" s="2">
        <v>22.681699999999999</v>
      </c>
      <c r="BE2921" s="4"/>
      <c r="BF2921" s="4"/>
    </row>
    <row r="2922" spans="1:58" x14ac:dyDescent="0.2">
      <c r="A2922" s="29">
        <v>2921</v>
      </c>
      <c r="B2922" s="7" t="s">
        <v>25</v>
      </c>
      <c r="C2922" s="3">
        <v>40022</v>
      </c>
      <c r="D2922" s="4" t="s">
        <v>21</v>
      </c>
      <c r="E2922" s="4" t="s">
        <v>171</v>
      </c>
      <c r="F2922" s="5" t="s">
        <v>189</v>
      </c>
      <c r="G2922" s="6">
        <v>0.87291666666666667</v>
      </c>
      <c r="H2922" s="6">
        <v>0.87361111111111101</v>
      </c>
      <c r="I2922" s="85">
        <f t="shared" si="45"/>
        <v>0.99999999999983658</v>
      </c>
      <c r="J2922" s="86">
        <f>I2922*Segmentos!$D$7*(AH2922%)*IF(ISNUMBER(AI2922),AI2922%,0)</f>
        <v>2799.9999999995421</v>
      </c>
      <c r="K2922" s="86">
        <f>I2922*Segmentos!$D$7*(AL2922%)*IF(ISNUMBER(AM2922),AM2922%,0)</f>
        <v>1599.9999999997385</v>
      </c>
      <c r="L2922" s="4"/>
      <c r="M2922" s="2">
        <v>0.56999999999999995</v>
      </c>
      <c r="N2922" s="2">
        <v>0.6</v>
      </c>
      <c r="O2922" s="2">
        <v>100</v>
      </c>
      <c r="P2922" s="2">
        <v>100</v>
      </c>
      <c r="Q2922" s="2">
        <v>0</v>
      </c>
      <c r="R2922" s="2">
        <v>0</v>
      </c>
      <c r="S2922" s="8" t="s">
        <v>577</v>
      </c>
      <c r="T2922" s="2">
        <v>0</v>
      </c>
      <c r="U2922" s="2">
        <v>0.23</v>
      </c>
      <c r="V2922" s="2">
        <v>0.2</v>
      </c>
      <c r="W2922" s="2">
        <v>100</v>
      </c>
      <c r="X2922" s="2">
        <v>8.3621999999999996</v>
      </c>
      <c r="Y2922" s="2">
        <v>0.28000000000000003</v>
      </c>
      <c r="Z2922" s="2">
        <v>0.3</v>
      </c>
      <c r="AA2922" s="2">
        <v>100</v>
      </c>
      <c r="AB2922" s="2">
        <v>14.722099999999999</v>
      </c>
      <c r="AC2922" s="2">
        <v>1.33</v>
      </c>
      <c r="AD2922" s="2">
        <v>1.3</v>
      </c>
      <c r="AE2922" s="2">
        <v>100</v>
      </c>
      <c r="AF2922" s="2">
        <v>76.915700000000001</v>
      </c>
      <c r="AG2922" s="2">
        <v>0.75</v>
      </c>
      <c r="AH2922" s="22">
        <v>0.7</v>
      </c>
      <c r="AI2922" s="22">
        <v>100</v>
      </c>
      <c r="AJ2922" s="22">
        <v>62.3187</v>
      </c>
      <c r="AK2922" s="18">
        <v>0.41</v>
      </c>
      <c r="AL2922" s="18">
        <v>0.4</v>
      </c>
      <c r="AM2922" s="18">
        <v>100</v>
      </c>
      <c r="AN2922" s="2">
        <v>37.6813</v>
      </c>
      <c r="AO2922" s="2">
        <v>0.48</v>
      </c>
      <c r="AP2922" s="2">
        <v>0.5</v>
      </c>
      <c r="AQ2922" s="2">
        <v>100</v>
      </c>
      <c r="AR2922" s="2">
        <v>9.1379999999999999</v>
      </c>
      <c r="AS2922" s="2">
        <v>0.76</v>
      </c>
      <c r="AT2922" s="2">
        <v>0.8</v>
      </c>
      <c r="AU2922" s="2">
        <v>100</v>
      </c>
      <c r="AV2922" s="2">
        <v>29.6464</v>
      </c>
      <c r="AW2922" s="2">
        <v>0.22</v>
      </c>
      <c r="AX2922" s="2">
        <v>0.2</v>
      </c>
      <c r="AY2922" s="2">
        <v>100</v>
      </c>
      <c r="AZ2922" s="2">
        <v>11.292</v>
      </c>
      <c r="BA2922" s="2">
        <v>0.74</v>
      </c>
      <c r="BB2922" s="2">
        <v>0.7</v>
      </c>
      <c r="BC2922" s="2">
        <v>100</v>
      </c>
      <c r="BD2922" s="2">
        <v>49.923499999999997</v>
      </c>
      <c r="BE2922" s="4"/>
      <c r="BF2922" s="4"/>
    </row>
    <row r="2923" spans="1:58" x14ac:dyDescent="0.2">
      <c r="A2923" s="29">
        <v>2922</v>
      </c>
      <c r="B2923" s="7" t="s">
        <v>19</v>
      </c>
      <c r="C2923" s="3">
        <v>40022</v>
      </c>
      <c r="D2923" s="4" t="s">
        <v>17</v>
      </c>
      <c r="E2923" s="4" t="s">
        <v>166</v>
      </c>
      <c r="F2923" s="5" t="s">
        <v>189</v>
      </c>
      <c r="G2923" s="6">
        <v>0.9145833333333333</v>
      </c>
      <c r="H2923" s="6">
        <v>0.91666666666666663</v>
      </c>
      <c r="I2923" s="85">
        <f t="shared" si="45"/>
        <v>2.9999999999999893</v>
      </c>
      <c r="J2923" s="86">
        <f>I2923*Segmentos!$D$7*(AH2923%)*IF(ISNUMBER(AI2923),AI2923%,0)</f>
        <v>1198.7999999999959</v>
      </c>
      <c r="K2923" s="86">
        <f>I2923*Segmentos!$D$7*(AL2923%)*IF(ISNUMBER(AM2923),AM2923%,0)</f>
        <v>3722.3999999999874</v>
      </c>
      <c r="L2923" s="4"/>
      <c r="M2923" s="2">
        <v>0.23</v>
      </c>
      <c r="N2923" s="2">
        <v>0.5</v>
      </c>
      <c r="O2923" s="2">
        <v>45.8</v>
      </c>
      <c r="P2923" s="2">
        <v>41.413200000000003</v>
      </c>
      <c r="Q2923" s="2">
        <v>0</v>
      </c>
      <c r="R2923" s="2">
        <v>0</v>
      </c>
      <c r="S2923" s="8" t="s">
        <v>577</v>
      </c>
      <c r="T2923" s="2">
        <v>0</v>
      </c>
      <c r="U2923" s="2">
        <v>0.2</v>
      </c>
      <c r="V2923" s="2">
        <v>0.6</v>
      </c>
      <c r="W2923" s="2">
        <v>33.299999999999997</v>
      </c>
      <c r="X2923" s="2">
        <v>7.5391000000000004</v>
      </c>
      <c r="Y2923" s="2">
        <v>0.32</v>
      </c>
      <c r="Z2923" s="2">
        <v>0.3</v>
      </c>
      <c r="AA2923" s="2">
        <v>100</v>
      </c>
      <c r="AB2923" s="2">
        <v>16.951899999999998</v>
      </c>
      <c r="AC2923" s="2">
        <v>0.28000000000000003</v>
      </c>
      <c r="AD2923" s="2">
        <v>0.8</v>
      </c>
      <c r="AE2923" s="2">
        <v>33.299999999999997</v>
      </c>
      <c r="AF2923" s="2">
        <v>16.9222</v>
      </c>
      <c r="AG2923" s="2">
        <v>0.11</v>
      </c>
      <c r="AH2923" s="22">
        <v>0.3</v>
      </c>
      <c r="AI2923" s="22">
        <v>33.299999999999997</v>
      </c>
      <c r="AJ2923" s="22">
        <v>9.5709</v>
      </c>
      <c r="AK2923" s="18">
        <v>0.33</v>
      </c>
      <c r="AL2923" s="18">
        <v>0.6</v>
      </c>
      <c r="AM2923" s="18">
        <v>51.7</v>
      </c>
      <c r="AN2923" s="2">
        <v>31.842300000000002</v>
      </c>
      <c r="AO2923" s="2">
        <v>0.03</v>
      </c>
      <c r="AP2923" s="2">
        <v>0.1</v>
      </c>
      <c r="AQ2923" s="2">
        <v>33.299999999999997</v>
      </c>
      <c r="AR2923" s="2">
        <v>0.63959999999999995</v>
      </c>
      <c r="AS2923" s="2">
        <v>0</v>
      </c>
      <c r="AT2923" s="2">
        <v>0</v>
      </c>
      <c r="AU2923" s="8" t="s">
        <v>577</v>
      </c>
      <c r="AV2923" s="2">
        <v>0</v>
      </c>
      <c r="AW2923" s="2">
        <v>0</v>
      </c>
      <c r="AX2923" s="2">
        <v>0</v>
      </c>
      <c r="AY2923" s="8" t="s">
        <v>577</v>
      </c>
      <c r="AZ2923" s="2">
        <v>0</v>
      </c>
      <c r="BA2923" s="2">
        <v>0.57999999999999996</v>
      </c>
      <c r="BB2923" s="2">
        <v>1.3</v>
      </c>
      <c r="BC2923" s="2">
        <v>46.1</v>
      </c>
      <c r="BD2923" s="2">
        <v>40.773600000000002</v>
      </c>
      <c r="BE2923" s="4"/>
      <c r="BF2923" s="4"/>
    </row>
    <row r="2924" spans="1:58" x14ac:dyDescent="0.2">
      <c r="A2924" s="29">
        <v>2923</v>
      </c>
      <c r="B2924" s="7" t="s">
        <v>2</v>
      </c>
      <c r="C2924" s="3">
        <v>40022</v>
      </c>
      <c r="D2924" s="4" t="s">
        <v>0</v>
      </c>
      <c r="E2924" s="4" t="s">
        <v>164</v>
      </c>
      <c r="F2924" s="5" t="s">
        <v>189</v>
      </c>
      <c r="G2924" s="6">
        <v>0.87430555555555556</v>
      </c>
      <c r="H2924" s="6">
        <v>0.9145833333333333</v>
      </c>
      <c r="I2924" s="85">
        <f t="shared" si="45"/>
        <v>57.999999999999957</v>
      </c>
      <c r="J2924" s="86">
        <f>I2924*Segmentos!$D$7*(AH2924%)*IF(ISNUMBER(AI2924),AI2924%,0)</f>
        <v>1027156.7999999991</v>
      </c>
      <c r="K2924" s="86">
        <f>I2924*Segmentos!$D$7*(AL2924%)*IF(ISNUMBER(AM2924),AM2924%,0)</f>
        <v>1400119.9999999988</v>
      </c>
      <c r="L2924" s="4"/>
      <c r="M2924" s="2">
        <v>5.26</v>
      </c>
      <c r="N2924" s="2">
        <v>16.399999999999999</v>
      </c>
      <c r="O2924" s="2">
        <v>32.200000000000003</v>
      </c>
      <c r="P2924" s="2">
        <v>85.609399999999994</v>
      </c>
      <c r="Q2924" s="2">
        <v>3.61</v>
      </c>
      <c r="R2924" s="2">
        <v>11.6</v>
      </c>
      <c r="S2924" s="2">
        <v>31.2</v>
      </c>
      <c r="T2924" s="2">
        <v>9.7904</v>
      </c>
      <c r="U2924" s="2">
        <v>3.56</v>
      </c>
      <c r="V2924" s="2">
        <v>16.100000000000001</v>
      </c>
      <c r="W2924" s="2">
        <v>22.1</v>
      </c>
      <c r="X2924" s="2">
        <v>12.143000000000001</v>
      </c>
      <c r="Y2924" s="2">
        <v>5.8</v>
      </c>
      <c r="Z2924" s="2">
        <v>16.899999999999999</v>
      </c>
      <c r="AA2924" s="2">
        <v>34.200000000000003</v>
      </c>
      <c r="AB2924" s="2">
        <v>27.862200000000001</v>
      </c>
      <c r="AC2924" s="2">
        <v>6.7</v>
      </c>
      <c r="AD2924" s="2">
        <v>18.399999999999999</v>
      </c>
      <c r="AE2924" s="2">
        <v>36.4</v>
      </c>
      <c r="AF2924" s="2">
        <v>35.813699999999997</v>
      </c>
      <c r="AG2924" s="2">
        <v>4.43</v>
      </c>
      <c r="AH2924" s="22">
        <v>15.7</v>
      </c>
      <c r="AI2924" s="22">
        <v>28.2</v>
      </c>
      <c r="AJ2924" s="22">
        <v>34.192500000000003</v>
      </c>
      <c r="AK2924" s="18">
        <v>6.01</v>
      </c>
      <c r="AL2924" s="18">
        <v>17</v>
      </c>
      <c r="AM2924" s="18">
        <v>35.5</v>
      </c>
      <c r="AN2924" s="2">
        <v>51.416899999999998</v>
      </c>
      <c r="AO2924" s="2">
        <v>6.29</v>
      </c>
      <c r="AP2924" s="2">
        <v>16.8</v>
      </c>
      <c r="AQ2924" s="2">
        <v>37.4</v>
      </c>
      <c r="AR2924" s="2">
        <v>11.1774</v>
      </c>
      <c r="AS2924" s="2">
        <v>6.79</v>
      </c>
      <c r="AT2924" s="2">
        <v>20.5</v>
      </c>
      <c r="AU2924" s="2">
        <v>33.1</v>
      </c>
      <c r="AV2924" s="2">
        <v>24.325199999999999</v>
      </c>
      <c r="AW2924" s="2">
        <v>4.97</v>
      </c>
      <c r="AX2924" s="2">
        <v>13.7</v>
      </c>
      <c r="AY2924" s="2">
        <v>36.200000000000003</v>
      </c>
      <c r="AZ2924" s="2">
        <v>23.238</v>
      </c>
      <c r="BA2924" s="2">
        <v>4.3099999999999996</v>
      </c>
      <c r="BB2924" s="2">
        <v>15.8</v>
      </c>
      <c r="BC2924" s="2">
        <v>27.3</v>
      </c>
      <c r="BD2924" s="2">
        <v>26.8687</v>
      </c>
      <c r="BE2924" s="4"/>
      <c r="BF2924" s="4"/>
    </row>
    <row r="2925" spans="1:58" x14ac:dyDescent="0.2">
      <c r="A2925" s="29">
        <v>2924</v>
      </c>
      <c r="B2925" s="7" t="s">
        <v>16</v>
      </c>
      <c r="C2925" s="3">
        <v>40022</v>
      </c>
      <c r="D2925" s="4" t="s">
        <v>13</v>
      </c>
      <c r="E2925" s="4" t="s">
        <v>166</v>
      </c>
      <c r="F2925" s="5" t="s">
        <v>189</v>
      </c>
      <c r="G2925" s="6">
        <v>0.91388888888888886</v>
      </c>
      <c r="H2925" s="6">
        <v>0.91736111111111107</v>
      </c>
      <c r="I2925" s="85">
        <f t="shared" si="45"/>
        <v>4.9999999999999822</v>
      </c>
      <c r="J2925" s="86">
        <f>I2925*Segmentos!$D$7*(AH2925%)*IF(ISNUMBER(AI2925),AI2925%,0)</f>
        <v>228493.99999999921</v>
      </c>
      <c r="K2925" s="86">
        <f>I2925*Segmentos!$D$7*(AL2925%)*IF(ISNUMBER(AM2925),AM2925%,0)</f>
        <v>301055.99999999895</v>
      </c>
      <c r="L2925" s="4"/>
      <c r="M2925" s="2">
        <v>13.33</v>
      </c>
      <c r="N2925" s="2">
        <v>15.1</v>
      </c>
      <c r="O2925" s="2">
        <v>88.1</v>
      </c>
      <c r="P2925" s="2">
        <v>84.613500000000002</v>
      </c>
      <c r="Q2925" s="2">
        <v>6.61</v>
      </c>
      <c r="R2925" s="2">
        <v>8.1</v>
      </c>
      <c r="S2925" s="2">
        <v>81.5</v>
      </c>
      <c r="T2925" s="2">
        <v>6.9969000000000001</v>
      </c>
      <c r="U2925" s="2">
        <v>8.64</v>
      </c>
      <c r="V2925" s="2">
        <v>10.3</v>
      </c>
      <c r="W2925" s="2">
        <v>84.1</v>
      </c>
      <c r="X2925" s="2">
        <v>11.4979</v>
      </c>
      <c r="Y2925" s="2">
        <v>15.46</v>
      </c>
      <c r="Z2925" s="2">
        <v>17.899999999999999</v>
      </c>
      <c r="AA2925" s="2">
        <v>86.5</v>
      </c>
      <c r="AB2925" s="2">
        <v>28.966200000000001</v>
      </c>
      <c r="AC2925" s="2">
        <v>17.829999999999998</v>
      </c>
      <c r="AD2925" s="2">
        <v>19.399999999999999</v>
      </c>
      <c r="AE2925" s="2">
        <v>92.1</v>
      </c>
      <c r="AF2925" s="2">
        <v>37.152500000000003</v>
      </c>
      <c r="AG2925" s="2">
        <v>11.38</v>
      </c>
      <c r="AH2925" s="22">
        <v>13.3</v>
      </c>
      <c r="AI2925" s="22">
        <v>85.9</v>
      </c>
      <c r="AJ2925" s="22">
        <v>34.261600000000001</v>
      </c>
      <c r="AK2925" s="18">
        <v>15.1</v>
      </c>
      <c r="AL2925" s="18">
        <v>16.8</v>
      </c>
      <c r="AM2925" s="18">
        <v>89.6</v>
      </c>
      <c r="AN2925" s="2">
        <v>50.351900000000001</v>
      </c>
      <c r="AO2925" s="2">
        <v>10.41</v>
      </c>
      <c r="AP2925" s="2">
        <v>12.2</v>
      </c>
      <c r="AQ2925" s="2">
        <v>85</v>
      </c>
      <c r="AR2925" s="2">
        <v>7.2213000000000003</v>
      </c>
      <c r="AS2925" s="2">
        <v>8.5399999999999991</v>
      </c>
      <c r="AT2925" s="2">
        <v>11.4</v>
      </c>
      <c r="AU2925" s="2">
        <v>74.8</v>
      </c>
      <c r="AV2925" s="2">
        <v>11.935700000000001</v>
      </c>
      <c r="AW2925" s="2">
        <v>12.96</v>
      </c>
      <c r="AX2925" s="2">
        <v>14.7</v>
      </c>
      <c r="AY2925" s="2">
        <v>88.3</v>
      </c>
      <c r="AZ2925" s="2">
        <v>23.652699999999999</v>
      </c>
      <c r="BA2925" s="2">
        <v>17.2</v>
      </c>
      <c r="BB2925" s="2">
        <v>18.5</v>
      </c>
      <c r="BC2925" s="2">
        <v>93.2</v>
      </c>
      <c r="BD2925" s="2">
        <v>41.803800000000003</v>
      </c>
      <c r="BE2925" s="4"/>
      <c r="BF2925" s="4"/>
    </row>
    <row r="2926" spans="1:58" x14ac:dyDescent="0.2">
      <c r="A2926" s="29">
        <v>2925</v>
      </c>
      <c r="B2926" s="7" t="s">
        <v>22</v>
      </c>
      <c r="C2926" s="3">
        <v>40022</v>
      </c>
      <c r="D2926" s="4" t="s">
        <v>21</v>
      </c>
      <c r="E2926" s="4" t="s">
        <v>164</v>
      </c>
      <c r="F2926" s="5" t="s">
        <v>189</v>
      </c>
      <c r="G2926" s="6">
        <v>0.8305555555555556</v>
      </c>
      <c r="H2926" s="6">
        <v>0.87291666666666667</v>
      </c>
      <c r="I2926" s="85">
        <f t="shared" si="45"/>
        <v>60.999999999999943</v>
      </c>
      <c r="J2926" s="86">
        <f>I2926*Segmentos!$D$7*(AH2926%)*IF(ISNUMBER(AI2926),AI2926%,0)</f>
        <v>343307.99999999971</v>
      </c>
      <c r="K2926" s="86">
        <f>I2926*Segmentos!$D$7*(AL2926%)*IF(ISNUMBER(AM2926),AM2926%,0)</f>
        <v>389716.79999999964</v>
      </c>
      <c r="L2926" s="4"/>
      <c r="M2926" s="2">
        <v>1.5</v>
      </c>
      <c r="N2926" s="2">
        <v>4.3</v>
      </c>
      <c r="O2926" s="2">
        <v>35</v>
      </c>
      <c r="P2926" s="2">
        <v>99.465599999999995</v>
      </c>
      <c r="Q2926" s="2">
        <v>0.02</v>
      </c>
      <c r="R2926" s="2">
        <v>0.3</v>
      </c>
      <c r="S2926" s="2">
        <v>9.4</v>
      </c>
      <c r="T2926" s="2">
        <v>0.26369999999999999</v>
      </c>
      <c r="U2926" s="2">
        <v>0.86</v>
      </c>
      <c r="V2926" s="2">
        <v>2.5</v>
      </c>
      <c r="W2926" s="2">
        <v>34.4</v>
      </c>
      <c r="X2926" s="2">
        <v>11.9108</v>
      </c>
      <c r="Y2926" s="2">
        <v>0.56999999999999995</v>
      </c>
      <c r="Z2926" s="2">
        <v>2.6</v>
      </c>
      <c r="AA2926" s="2">
        <v>21.5</v>
      </c>
      <c r="AB2926" s="2">
        <v>11.162100000000001</v>
      </c>
      <c r="AC2926" s="2">
        <v>3.5</v>
      </c>
      <c r="AD2926" s="2">
        <v>8.9</v>
      </c>
      <c r="AE2926" s="2">
        <v>39.1</v>
      </c>
      <c r="AF2926" s="2">
        <v>76.129000000000005</v>
      </c>
      <c r="AG2926" s="2">
        <v>1.4</v>
      </c>
      <c r="AH2926" s="22">
        <v>4.2</v>
      </c>
      <c r="AI2926" s="22">
        <v>33.5</v>
      </c>
      <c r="AJ2926" s="22">
        <v>44.118200000000002</v>
      </c>
      <c r="AK2926" s="18">
        <v>1.59</v>
      </c>
      <c r="AL2926" s="18">
        <v>4.4000000000000004</v>
      </c>
      <c r="AM2926" s="18">
        <v>36.299999999999997</v>
      </c>
      <c r="AN2926" s="2">
        <v>55.347299999999997</v>
      </c>
      <c r="AO2926" s="2">
        <v>1.35</v>
      </c>
      <c r="AP2926" s="2">
        <v>3.7</v>
      </c>
      <c r="AQ2926" s="2">
        <v>36.6</v>
      </c>
      <c r="AR2926" s="2">
        <v>9.7540999999999993</v>
      </c>
      <c r="AS2926" s="2">
        <v>1.38</v>
      </c>
      <c r="AT2926" s="2">
        <v>4</v>
      </c>
      <c r="AU2926" s="2">
        <v>34.6</v>
      </c>
      <c r="AV2926" s="2">
        <v>20.203800000000001</v>
      </c>
      <c r="AW2926" s="2">
        <v>1.41</v>
      </c>
      <c r="AX2926" s="2">
        <v>4.2</v>
      </c>
      <c r="AY2926" s="2">
        <v>33.6</v>
      </c>
      <c r="AZ2926" s="2">
        <v>26.808599999999998</v>
      </c>
      <c r="BA2926" s="2">
        <v>1.68</v>
      </c>
      <c r="BB2926" s="2">
        <v>4.7</v>
      </c>
      <c r="BC2926" s="2">
        <v>35.799999999999997</v>
      </c>
      <c r="BD2926" s="2">
        <v>42.698999999999998</v>
      </c>
      <c r="BE2926" s="4"/>
      <c r="BF2926" s="4"/>
    </row>
    <row r="2927" spans="1:58" x14ac:dyDescent="0.2">
      <c r="A2927" s="29">
        <v>2926</v>
      </c>
      <c r="B2927" s="7" t="s">
        <v>4</v>
      </c>
      <c r="C2927" s="3">
        <v>40022</v>
      </c>
      <c r="D2927" s="4" t="s">
        <v>3</v>
      </c>
      <c r="E2927" s="4" t="s">
        <v>165</v>
      </c>
      <c r="F2927" s="5" t="s">
        <v>189</v>
      </c>
      <c r="G2927" s="6">
        <v>0.78194444444444444</v>
      </c>
      <c r="H2927" s="6">
        <v>0.87361111111111101</v>
      </c>
      <c r="I2927" s="85">
        <f t="shared" si="45"/>
        <v>131.99999999999986</v>
      </c>
      <c r="J2927" s="86">
        <f>I2927*Segmentos!$D$7*(AH2927%)*IF(ISNUMBER(AI2927),AI2927%,0)</f>
        <v>1267199.9999999986</v>
      </c>
      <c r="K2927" s="86">
        <f>I2927*Segmentos!$D$7*(AL2927%)*IF(ISNUMBER(AM2927),AM2927%,0)</f>
        <v>2564812.799999997</v>
      </c>
      <c r="L2927" s="4"/>
      <c r="M2927" s="2">
        <v>3.69</v>
      </c>
      <c r="N2927" s="2">
        <v>15.6</v>
      </c>
      <c r="O2927" s="2">
        <v>23.6</v>
      </c>
      <c r="P2927" s="2">
        <v>66.888499999999993</v>
      </c>
      <c r="Q2927" s="2">
        <v>4.0199999999999996</v>
      </c>
      <c r="R2927" s="2">
        <v>14.4</v>
      </c>
      <c r="S2927" s="2">
        <v>27.8</v>
      </c>
      <c r="T2927" s="2">
        <v>12.149100000000001</v>
      </c>
      <c r="U2927" s="2">
        <v>4.91</v>
      </c>
      <c r="V2927" s="2">
        <v>16.8</v>
      </c>
      <c r="W2927" s="2">
        <v>29.2</v>
      </c>
      <c r="X2927" s="2">
        <v>18.665199999999999</v>
      </c>
      <c r="Y2927" s="2">
        <v>3.17</v>
      </c>
      <c r="Z2927" s="2">
        <v>16.600000000000001</v>
      </c>
      <c r="AA2927" s="2">
        <v>19.100000000000001</v>
      </c>
      <c r="AB2927" s="2">
        <v>16.9739</v>
      </c>
      <c r="AC2927" s="2">
        <v>3.21</v>
      </c>
      <c r="AD2927" s="2">
        <v>14.5</v>
      </c>
      <c r="AE2927" s="2">
        <v>22.1</v>
      </c>
      <c r="AF2927" s="2">
        <v>19.1004</v>
      </c>
      <c r="AG2927" s="2">
        <v>2.4</v>
      </c>
      <c r="AH2927" s="22">
        <v>12.5</v>
      </c>
      <c r="AI2927" s="22">
        <v>19.2</v>
      </c>
      <c r="AJ2927" s="22">
        <v>20.661799999999999</v>
      </c>
      <c r="AK2927" s="18">
        <v>4.8499999999999996</v>
      </c>
      <c r="AL2927" s="18">
        <v>18.399999999999999</v>
      </c>
      <c r="AM2927" s="18">
        <v>26.4</v>
      </c>
      <c r="AN2927" s="2">
        <v>46.226700000000001</v>
      </c>
      <c r="AO2927" s="2">
        <v>1.49</v>
      </c>
      <c r="AP2927" s="2">
        <v>8.6999999999999993</v>
      </c>
      <c r="AQ2927" s="2">
        <v>17.100000000000001</v>
      </c>
      <c r="AR2927" s="2">
        <v>2.9489000000000001</v>
      </c>
      <c r="AS2927" s="2">
        <v>2.67</v>
      </c>
      <c r="AT2927" s="2">
        <v>12</v>
      </c>
      <c r="AU2927" s="2">
        <v>22.3</v>
      </c>
      <c r="AV2927" s="2">
        <v>10.6717</v>
      </c>
      <c r="AW2927" s="2">
        <v>4.03</v>
      </c>
      <c r="AX2927" s="2">
        <v>15.9</v>
      </c>
      <c r="AY2927" s="2">
        <v>25.3</v>
      </c>
      <c r="AZ2927" s="2">
        <v>20.988900000000001</v>
      </c>
      <c r="BA2927" s="2">
        <v>4.6500000000000004</v>
      </c>
      <c r="BB2927" s="2">
        <v>19.399999999999999</v>
      </c>
      <c r="BC2927" s="2">
        <v>24</v>
      </c>
      <c r="BD2927" s="2">
        <v>32.2789</v>
      </c>
      <c r="BE2927" s="4"/>
      <c r="BF2927" s="4"/>
    </row>
    <row r="2928" spans="1:58" x14ac:dyDescent="0.2">
      <c r="A2928" s="29">
        <v>2927</v>
      </c>
      <c r="B2928" s="7" t="s">
        <v>15</v>
      </c>
      <c r="C2928" s="3">
        <v>40023</v>
      </c>
      <c r="D2928" s="4" t="s">
        <v>13</v>
      </c>
      <c r="E2928" s="4" t="s">
        <v>164</v>
      </c>
      <c r="F2928" s="5" t="s">
        <v>190</v>
      </c>
      <c r="G2928" s="6">
        <v>0.875</v>
      </c>
      <c r="H2928" s="6">
        <v>0.91527777777777775</v>
      </c>
      <c r="I2928" s="85">
        <f t="shared" si="45"/>
        <v>57.999999999999957</v>
      </c>
      <c r="J2928" s="86">
        <f>I2928*Segmentos!$D$7*(AH2928%)*IF(ISNUMBER(AI2928),AI2928%,0)</f>
        <v>2174489.5999999982</v>
      </c>
      <c r="K2928" s="86">
        <f>I2928*Segmentos!$D$7*(AL2928%)*IF(ISNUMBER(AM2928),AM2928%,0)</f>
        <v>3196379.9999999977</v>
      </c>
      <c r="L2928" s="4"/>
      <c r="M2928" s="2">
        <v>11.68</v>
      </c>
      <c r="N2928" s="2">
        <v>24</v>
      </c>
      <c r="O2928" s="2">
        <v>48.6</v>
      </c>
      <c r="P2928" s="2">
        <v>87.785600000000002</v>
      </c>
      <c r="Q2928" s="2">
        <v>5.76</v>
      </c>
      <c r="R2928" s="2">
        <v>16.2</v>
      </c>
      <c r="S2928" s="2">
        <v>35.6</v>
      </c>
      <c r="T2928" s="2">
        <v>7.2164000000000001</v>
      </c>
      <c r="U2928" s="2">
        <v>8.48</v>
      </c>
      <c r="V2928" s="2">
        <v>20.100000000000001</v>
      </c>
      <c r="W2928" s="2">
        <v>42.3</v>
      </c>
      <c r="X2928" s="2">
        <v>13.364800000000001</v>
      </c>
      <c r="Y2928" s="2">
        <v>10.86</v>
      </c>
      <c r="Z2928" s="2">
        <v>25.2</v>
      </c>
      <c r="AA2928" s="2">
        <v>43.2</v>
      </c>
      <c r="AB2928" s="2">
        <v>24.102799999999998</v>
      </c>
      <c r="AC2928" s="2">
        <v>17.47</v>
      </c>
      <c r="AD2928" s="2">
        <v>29.5</v>
      </c>
      <c r="AE2928" s="2">
        <v>59.2</v>
      </c>
      <c r="AF2928" s="2">
        <v>43.101599999999998</v>
      </c>
      <c r="AG2928" s="2">
        <v>9.3800000000000008</v>
      </c>
      <c r="AH2928" s="22">
        <v>20.2</v>
      </c>
      <c r="AI2928" s="22">
        <v>46.4</v>
      </c>
      <c r="AJ2928" s="22">
        <v>33.451799999999999</v>
      </c>
      <c r="AK2928" s="18">
        <v>13.76</v>
      </c>
      <c r="AL2928" s="18">
        <v>27.5</v>
      </c>
      <c r="AM2928" s="18">
        <v>50.1</v>
      </c>
      <c r="AN2928" s="2">
        <v>54.333799999999997</v>
      </c>
      <c r="AO2928" s="2">
        <v>8.32</v>
      </c>
      <c r="AP2928" s="2">
        <v>18.399999999999999</v>
      </c>
      <c r="AQ2928" s="2">
        <v>45.2</v>
      </c>
      <c r="AR2928" s="2">
        <v>6.8308999999999997</v>
      </c>
      <c r="AS2928" s="2">
        <v>5.74</v>
      </c>
      <c r="AT2928" s="2">
        <v>18.5</v>
      </c>
      <c r="AU2928" s="2">
        <v>31.1</v>
      </c>
      <c r="AV2928" s="2">
        <v>9.4928000000000008</v>
      </c>
      <c r="AW2928" s="2">
        <v>11.68</v>
      </c>
      <c r="AX2928" s="2">
        <v>23.2</v>
      </c>
      <c r="AY2928" s="2">
        <v>50.4</v>
      </c>
      <c r="AZ2928" s="2">
        <v>25.225999999999999</v>
      </c>
      <c r="BA2928" s="2">
        <v>16.07</v>
      </c>
      <c r="BB2928" s="2">
        <v>29.5</v>
      </c>
      <c r="BC2928" s="2">
        <v>54.5</v>
      </c>
      <c r="BD2928" s="2">
        <v>46.235799999999998</v>
      </c>
      <c r="BE2928" s="4"/>
      <c r="BF2928" s="4"/>
    </row>
    <row r="2929" spans="1:58" x14ac:dyDescent="0.2">
      <c r="A2929" s="29">
        <v>2928</v>
      </c>
      <c r="B2929" s="7" t="s">
        <v>5</v>
      </c>
      <c r="C2929" s="3">
        <v>40023</v>
      </c>
      <c r="D2929" s="4" t="s">
        <v>3</v>
      </c>
      <c r="E2929" s="4" t="s">
        <v>164</v>
      </c>
      <c r="F2929" s="5" t="s">
        <v>190</v>
      </c>
      <c r="G2929" s="6">
        <v>0.87361111111111101</v>
      </c>
      <c r="H2929" s="6">
        <v>0.91736111111111107</v>
      </c>
      <c r="I2929" s="85">
        <f t="shared" si="45"/>
        <v>63.000000000000099</v>
      </c>
      <c r="J2929" s="86">
        <f>I2929*Segmentos!$D$7*(AH2929%)*IF(ISNUMBER(AI2929),AI2929%,0)</f>
        <v>1309341.6000000022</v>
      </c>
      <c r="K2929" s="86">
        <f>I2929*Segmentos!$D$7*(AL2929%)*IF(ISNUMBER(AM2929),AM2929%,0)</f>
        <v>1436248.8000000021</v>
      </c>
      <c r="L2929" s="4"/>
      <c r="M2929" s="2">
        <v>5.46</v>
      </c>
      <c r="N2929" s="2">
        <v>16.3</v>
      </c>
      <c r="O2929" s="2">
        <v>33.4</v>
      </c>
      <c r="P2929" s="2">
        <v>77.536900000000003</v>
      </c>
      <c r="Q2929" s="2">
        <v>3.47</v>
      </c>
      <c r="R2929" s="2">
        <v>13</v>
      </c>
      <c r="S2929" s="2">
        <v>26.8</v>
      </c>
      <c r="T2929" s="2">
        <v>8.2363</v>
      </c>
      <c r="U2929" s="2">
        <v>4.59</v>
      </c>
      <c r="V2929" s="2">
        <v>14.1</v>
      </c>
      <c r="W2929" s="2">
        <v>32.5</v>
      </c>
      <c r="X2929" s="2">
        <v>13.664300000000001</v>
      </c>
      <c r="Y2929" s="2">
        <v>6.4</v>
      </c>
      <c r="Z2929" s="2">
        <v>18.100000000000001</v>
      </c>
      <c r="AA2929" s="2">
        <v>35.299999999999997</v>
      </c>
      <c r="AB2929" s="2">
        <v>26.825399999999998</v>
      </c>
      <c r="AC2929" s="2">
        <v>6.18</v>
      </c>
      <c r="AD2929" s="2">
        <v>17.8</v>
      </c>
      <c r="AE2929" s="2">
        <v>34.700000000000003</v>
      </c>
      <c r="AF2929" s="2">
        <v>28.8109</v>
      </c>
      <c r="AG2929" s="2">
        <v>5.18</v>
      </c>
      <c r="AH2929" s="22">
        <v>16.600000000000001</v>
      </c>
      <c r="AI2929" s="22">
        <v>31.3</v>
      </c>
      <c r="AJ2929" s="22">
        <v>34.937100000000001</v>
      </c>
      <c r="AK2929" s="18">
        <v>5.71</v>
      </c>
      <c r="AL2929" s="18">
        <v>16.100000000000001</v>
      </c>
      <c r="AM2929" s="18">
        <v>35.4</v>
      </c>
      <c r="AN2929" s="2">
        <v>42.599800000000002</v>
      </c>
      <c r="AO2929" s="2">
        <v>2.62</v>
      </c>
      <c r="AP2929" s="2">
        <v>10.5</v>
      </c>
      <c r="AQ2929" s="2">
        <v>25</v>
      </c>
      <c r="AR2929" s="2">
        <v>4.0674000000000001</v>
      </c>
      <c r="AS2929" s="2">
        <v>4.18</v>
      </c>
      <c r="AT2929" s="2">
        <v>15.2</v>
      </c>
      <c r="AU2929" s="2">
        <v>27.5</v>
      </c>
      <c r="AV2929" s="2">
        <v>13.069900000000001</v>
      </c>
      <c r="AW2929" s="2">
        <v>6.15</v>
      </c>
      <c r="AX2929" s="2">
        <v>15.7</v>
      </c>
      <c r="AY2929" s="2">
        <v>39.200000000000003</v>
      </c>
      <c r="AZ2929" s="2">
        <v>25.140999999999998</v>
      </c>
      <c r="BA2929" s="2">
        <v>6.48</v>
      </c>
      <c r="BB2929" s="2">
        <v>19.100000000000001</v>
      </c>
      <c r="BC2929" s="2">
        <v>33.9</v>
      </c>
      <c r="BD2929" s="2">
        <v>35.258600000000001</v>
      </c>
      <c r="BE2929" s="4"/>
      <c r="BF2929" s="4"/>
    </row>
    <row r="2930" spans="1:58" x14ac:dyDescent="0.2">
      <c r="A2930" s="29">
        <v>2929</v>
      </c>
      <c r="B2930" s="7" t="s">
        <v>18</v>
      </c>
      <c r="C2930" s="3">
        <v>40023</v>
      </c>
      <c r="D2930" s="4" t="s">
        <v>17</v>
      </c>
      <c r="E2930" s="4" t="s">
        <v>168</v>
      </c>
      <c r="F2930" s="5" t="s">
        <v>190</v>
      </c>
      <c r="G2930" s="6">
        <v>0.83333333333333337</v>
      </c>
      <c r="H2930" s="6">
        <v>0.9145833333333333</v>
      </c>
      <c r="I2930" s="85">
        <f t="shared" si="45"/>
        <v>116.9999999999999</v>
      </c>
      <c r="J2930" s="86">
        <f>I2930*Segmentos!$D$7*(AH2930%)*IF(ISNUMBER(AI2930),AI2930%,0)</f>
        <v>264934.79999999981</v>
      </c>
      <c r="K2930" s="86">
        <f>I2930*Segmentos!$D$7*(AL2930%)*IF(ISNUMBER(AM2930),AM2930%,0)</f>
        <v>95471.999999999927</v>
      </c>
      <c r="L2930" s="4" t="s">
        <v>544</v>
      </c>
      <c r="M2930" s="2">
        <v>0.38</v>
      </c>
      <c r="N2930" s="2">
        <v>2.8</v>
      </c>
      <c r="O2930" s="2">
        <v>13.4</v>
      </c>
      <c r="P2930" s="2">
        <v>82.102000000000004</v>
      </c>
      <c r="Q2930" s="2">
        <v>0</v>
      </c>
      <c r="R2930" s="2">
        <v>0</v>
      </c>
      <c r="S2930" s="8" t="s">
        <v>577</v>
      </c>
      <c r="T2930" s="2">
        <v>0</v>
      </c>
      <c r="U2930" s="2">
        <v>0.24</v>
      </c>
      <c r="V2930" s="2">
        <v>1.4</v>
      </c>
      <c r="W2930" s="2">
        <v>16.7</v>
      </c>
      <c r="X2930" s="2">
        <v>10.8096</v>
      </c>
      <c r="Y2930" s="2">
        <v>0.41</v>
      </c>
      <c r="Z2930" s="2">
        <v>4.0999999999999996</v>
      </c>
      <c r="AA2930" s="2">
        <v>10</v>
      </c>
      <c r="AB2930" s="2">
        <v>26.2483</v>
      </c>
      <c r="AC2930" s="2">
        <v>0.63</v>
      </c>
      <c r="AD2930" s="2">
        <v>4</v>
      </c>
      <c r="AE2930" s="2">
        <v>15.8</v>
      </c>
      <c r="AF2930" s="2">
        <v>45.044199999999996</v>
      </c>
      <c r="AG2930" s="2">
        <v>0.56000000000000005</v>
      </c>
      <c r="AH2930" s="22">
        <v>3.7</v>
      </c>
      <c r="AI2930" s="22">
        <v>15.3</v>
      </c>
      <c r="AJ2930" s="22">
        <v>58.462499999999999</v>
      </c>
      <c r="AK2930" s="18">
        <v>0.21</v>
      </c>
      <c r="AL2930" s="18">
        <v>2</v>
      </c>
      <c r="AM2930" s="18">
        <v>10.199999999999999</v>
      </c>
      <c r="AN2930" s="2">
        <v>23.639500000000002</v>
      </c>
      <c r="AO2930" s="2">
        <v>0.04</v>
      </c>
      <c r="AP2930" s="2">
        <v>0.9</v>
      </c>
      <c r="AQ2930" s="2">
        <v>4.7</v>
      </c>
      <c r="AR2930" s="2">
        <v>0.95030000000000003</v>
      </c>
      <c r="AS2930" s="2">
        <v>0.11</v>
      </c>
      <c r="AT2930" s="2">
        <v>1.5</v>
      </c>
      <c r="AU2930" s="2">
        <v>7.4</v>
      </c>
      <c r="AV2930" s="2">
        <v>5.1816000000000004</v>
      </c>
      <c r="AW2930" s="2">
        <v>0.75</v>
      </c>
      <c r="AX2930" s="2">
        <v>3.4</v>
      </c>
      <c r="AY2930" s="2">
        <v>22.4</v>
      </c>
      <c r="AZ2930" s="2">
        <v>47.131700000000002</v>
      </c>
      <c r="BA2930" s="2">
        <v>0.35</v>
      </c>
      <c r="BB2930" s="2">
        <v>3.7</v>
      </c>
      <c r="BC2930" s="2">
        <v>9.3000000000000007</v>
      </c>
      <c r="BD2930" s="2">
        <v>28.8385</v>
      </c>
      <c r="BE2930" s="4"/>
      <c r="BF2930" s="4"/>
    </row>
    <row r="2931" spans="1:58" x14ac:dyDescent="0.2">
      <c r="A2931" s="29">
        <v>2930</v>
      </c>
      <c r="B2931" s="7" t="s">
        <v>1</v>
      </c>
      <c r="C2931" s="3">
        <v>40023</v>
      </c>
      <c r="D2931" s="4" t="s">
        <v>0</v>
      </c>
      <c r="E2931" s="4" t="s">
        <v>163</v>
      </c>
      <c r="F2931" s="5" t="s">
        <v>190</v>
      </c>
      <c r="G2931" s="6">
        <v>0.84027777777777779</v>
      </c>
      <c r="H2931" s="6">
        <v>0.87430555555555556</v>
      </c>
      <c r="I2931" s="85">
        <f t="shared" si="45"/>
        <v>48.999999999999986</v>
      </c>
      <c r="J2931" s="86">
        <f>I2931*Segmentos!$D$7*(AH2931%)*IF(ISNUMBER(AI2931),AI2931%,0)</f>
        <v>684627.99999999977</v>
      </c>
      <c r="K2931" s="86">
        <f>I2931*Segmentos!$D$7*(AL2931%)*IF(ISNUMBER(AM2931),AM2931%,0)</f>
        <v>1606121.9999999993</v>
      </c>
      <c r="L2931" s="4"/>
      <c r="M2931" s="2">
        <v>5.96</v>
      </c>
      <c r="N2931" s="2">
        <v>10.4</v>
      </c>
      <c r="O2931" s="2">
        <v>57.3</v>
      </c>
      <c r="P2931" s="2">
        <v>86.727000000000004</v>
      </c>
      <c r="Q2931" s="2">
        <v>7.07</v>
      </c>
      <c r="R2931" s="2">
        <v>11.5</v>
      </c>
      <c r="S2931" s="2">
        <v>61.3</v>
      </c>
      <c r="T2931" s="2">
        <v>17.1754</v>
      </c>
      <c r="U2931" s="2">
        <v>3.04</v>
      </c>
      <c r="V2931" s="2">
        <v>8.5</v>
      </c>
      <c r="W2931" s="2">
        <v>35.799999999999997</v>
      </c>
      <c r="X2931" s="2">
        <v>9.2773000000000003</v>
      </c>
      <c r="Y2931" s="2">
        <v>4.8499999999999996</v>
      </c>
      <c r="Z2931" s="2">
        <v>9.6</v>
      </c>
      <c r="AA2931" s="2">
        <v>50.6</v>
      </c>
      <c r="AB2931" s="2">
        <v>20.838699999999999</v>
      </c>
      <c r="AC2931" s="2">
        <v>8.25</v>
      </c>
      <c r="AD2931" s="2">
        <v>11.8</v>
      </c>
      <c r="AE2931" s="2">
        <v>70</v>
      </c>
      <c r="AF2931" s="2">
        <v>39.435699999999997</v>
      </c>
      <c r="AG2931" s="2">
        <v>3.5</v>
      </c>
      <c r="AH2931" s="22">
        <v>7</v>
      </c>
      <c r="AI2931" s="22">
        <v>49.9</v>
      </c>
      <c r="AJ2931" s="22">
        <v>24.1919</v>
      </c>
      <c r="AK2931" s="18">
        <v>8.17</v>
      </c>
      <c r="AL2931" s="18">
        <v>13.5</v>
      </c>
      <c r="AM2931" s="18">
        <v>60.7</v>
      </c>
      <c r="AN2931" s="2">
        <v>62.5351</v>
      </c>
      <c r="AO2931" s="2">
        <v>4.1100000000000003</v>
      </c>
      <c r="AP2931" s="2">
        <v>6.1</v>
      </c>
      <c r="AQ2931" s="2">
        <v>67.2</v>
      </c>
      <c r="AR2931" s="2">
        <v>6.5346000000000002</v>
      </c>
      <c r="AS2931" s="2">
        <v>6.93</v>
      </c>
      <c r="AT2931" s="2">
        <v>12.4</v>
      </c>
      <c r="AU2931" s="2">
        <v>55.8</v>
      </c>
      <c r="AV2931" s="2">
        <v>22.244900000000001</v>
      </c>
      <c r="AW2931" s="2">
        <v>4.8099999999999996</v>
      </c>
      <c r="AX2931" s="2">
        <v>9.1</v>
      </c>
      <c r="AY2931" s="2">
        <v>52.9</v>
      </c>
      <c r="AZ2931" s="2">
        <v>20.149699999999999</v>
      </c>
      <c r="BA2931" s="2">
        <v>6.78</v>
      </c>
      <c r="BB2931" s="2">
        <v>11.4</v>
      </c>
      <c r="BC2931" s="2">
        <v>59.3</v>
      </c>
      <c r="BD2931" s="2">
        <v>37.797899999999998</v>
      </c>
      <c r="BE2931" s="4"/>
      <c r="BF2931" s="4"/>
    </row>
    <row r="2932" spans="1:58" x14ac:dyDescent="0.2">
      <c r="A2932" s="29">
        <v>2931</v>
      </c>
      <c r="B2932" s="7" t="s">
        <v>36</v>
      </c>
      <c r="C2932" s="3">
        <v>40023</v>
      </c>
      <c r="D2932" s="4" t="s">
        <v>13</v>
      </c>
      <c r="E2932" s="4" t="s">
        <v>163</v>
      </c>
      <c r="F2932" s="5" t="s">
        <v>190</v>
      </c>
      <c r="G2932" s="6">
        <v>0.92083333333333339</v>
      </c>
      <c r="H2932" s="6">
        <v>0.94444444444444453</v>
      </c>
      <c r="I2932" s="85">
        <f t="shared" si="45"/>
        <v>34.000000000000043</v>
      </c>
      <c r="J2932" s="86">
        <f>I2932*Segmentos!$D$7*(AH2932%)*IF(ISNUMBER(AI2932),AI2932%,0)</f>
        <v>1975372.8000000026</v>
      </c>
      <c r="K2932" s="86">
        <f>I2932*Segmentos!$D$7*(AL2932%)*IF(ISNUMBER(AM2932),AM2932%,0)</f>
        <v>3055756.8000000045</v>
      </c>
      <c r="L2932" s="4"/>
      <c r="M2932" s="2">
        <v>18.7</v>
      </c>
      <c r="N2932" s="2">
        <v>25.5</v>
      </c>
      <c r="O2932" s="2">
        <v>73.2</v>
      </c>
      <c r="P2932" s="2">
        <v>85.677400000000006</v>
      </c>
      <c r="Q2932" s="2">
        <v>12.14</v>
      </c>
      <c r="R2932" s="2">
        <v>15.9</v>
      </c>
      <c r="S2932" s="2">
        <v>76.5</v>
      </c>
      <c r="T2932" s="2">
        <v>9.2806999999999995</v>
      </c>
      <c r="U2932" s="2">
        <v>17.46</v>
      </c>
      <c r="V2932" s="2">
        <v>24.9</v>
      </c>
      <c r="W2932" s="2">
        <v>70.3</v>
      </c>
      <c r="X2932" s="2">
        <v>16.779</v>
      </c>
      <c r="Y2932" s="2">
        <v>19.309999999999999</v>
      </c>
      <c r="Z2932" s="2">
        <v>27.5</v>
      </c>
      <c r="AA2932" s="2">
        <v>70.2</v>
      </c>
      <c r="AB2932" s="2">
        <v>26.127400000000002</v>
      </c>
      <c r="AC2932" s="2">
        <v>22.26</v>
      </c>
      <c r="AD2932" s="2">
        <v>29.1</v>
      </c>
      <c r="AE2932" s="2">
        <v>76.599999999999994</v>
      </c>
      <c r="AF2932" s="2">
        <v>33.490299999999998</v>
      </c>
      <c r="AG2932" s="2">
        <v>14.52</v>
      </c>
      <c r="AH2932" s="22">
        <v>20.399999999999999</v>
      </c>
      <c r="AI2932" s="22">
        <v>71.2</v>
      </c>
      <c r="AJ2932" s="22">
        <v>31.5625</v>
      </c>
      <c r="AK2932" s="18">
        <v>22.47</v>
      </c>
      <c r="AL2932" s="18">
        <v>30.2</v>
      </c>
      <c r="AM2932" s="18">
        <v>74.400000000000006</v>
      </c>
      <c r="AN2932" s="2">
        <v>54.114899999999999</v>
      </c>
      <c r="AO2932" s="2">
        <v>14.53</v>
      </c>
      <c r="AP2932" s="2">
        <v>21.4</v>
      </c>
      <c r="AQ2932" s="2">
        <v>68</v>
      </c>
      <c r="AR2932" s="2">
        <v>7.2782999999999998</v>
      </c>
      <c r="AS2932" s="2">
        <v>19</v>
      </c>
      <c r="AT2932" s="2">
        <v>25.4</v>
      </c>
      <c r="AU2932" s="2">
        <v>74.8</v>
      </c>
      <c r="AV2932" s="2">
        <v>19.176300000000001</v>
      </c>
      <c r="AW2932" s="2">
        <v>18.05</v>
      </c>
      <c r="AX2932" s="2">
        <v>23.9</v>
      </c>
      <c r="AY2932" s="2">
        <v>75.7</v>
      </c>
      <c r="AZ2932" s="2">
        <v>23.782499999999999</v>
      </c>
      <c r="BA2932" s="2">
        <v>20.2</v>
      </c>
      <c r="BB2932" s="2">
        <v>28.1</v>
      </c>
      <c r="BC2932" s="2">
        <v>72</v>
      </c>
      <c r="BD2932" s="2">
        <v>35.440399999999997</v>
      </c>
      <c r="BE2932" s="4"/>
      <c r="BF2932" s="4"/>
    </row>
    <row r="2933" spans="1:58" x14ac:dyDescent="0.2">
      <c r="A2933" s="29">
        <v>2932</v>
      </c>
      <c r="B2933" s="7" t="s">
        <v>88</v>
      </c>
      <c r="C2933" s="3">
        <v>40023</v>
      </c>
      <c r="D2933" s="4" t="s">
        <v>13</v>
      </c>
      <c r="E2933" s="4" t="s">
        <v>163</v>
      </c>
      <c r="F2933" s="5" t="s">
        <v>190</v>
      </c>
      <c r="G2933" s="6">
        <v>0.91874999999999996</v>
      </c>
      <c r="H2933" s="6">
        <v>0.92083333333333339</v>
      </c>
      <c r="I2933" s="85">
        <f t="shared" si="45"/>
        <v>3.0000000000001492</v>
      </c>
      <c r="J2933" s="86">
        <f>I2933*Segmentos!$D$7*(AH2933%)*IF(ISNUMBER(AI2933),AI2933%,0)</f>
        <v>154164.00000000765</v>
      </c>
      <c r="K2933" s="86">
        <f>I2933*Segmentos!$D$7*(AL2933%)*IF(ISNUMBER(AM2933),AM2933%,0)</f>
        <v>243453.60000001205</v>
      </c>
      <c r="L2933" s="4"/>
      <c r="M2933" s="2">
        <v>16.739999999999998</v>
      </c>
      <c r="N2933" s="2">
        <v>18.5</v>
      </c>
      <c r="O2933" s="2">
        <v>90.6</v>
      </c>
      <c r="P2933" s="2">
        <v>86.826599999999999</v>
      </c>
      <c r="Q2933" s="2">
        <v>9.73</v>
      </c>
      <c r="R2933" s="2">
        <v>10.9</v>
      </c>
      <c r="S2933" s="2">
        <v>89.5</v>
      </c>
      <c r="T2933" s="2">
        <v>8.4227000000000007</v>
      </c>
      <c r="U2933" s="2">
        <v>12.6</v>
      </c>
      <c r="V2933" s="2">
        <v>13.9</v>
      </c>
      <c r="W2933" s="2">
        <v>90.7</v>
      </c>
      <c r="X2933" s="2">
        <v>13.697800000000001</v>
      </c>
      <c r="Y2933" s="2">
        <v>14.63</v>
      </c>
      <c r="Z2933" s="2">
        <v>16.3</v>
      </c>
      <c r="AA2933" s="2">
        <v>89.8</v>
      </c>
      <c r="AB2933" s="2">
        <v>22.411300000000001</v>
      </c>
      <c r="AC2933" s="2">
        <v>24.84</v>
      </c>
      <c r="AD2933" s="2">
        <v>27.2</v>
      </c>
      <c r="AE2933" s="2">
        <v>91.2</v>
      </c>
      <c r="AF2933" s="2">
        <v>42.294699999999999</v>
      </c>
      <c r="AG2933" s="2">
        <v>12.85</v>
      </c>
      <c r="AH2933" s="22">
        <v>14.5</v>
      </c>
      <c r="AI2933" s="22">
        <v>88.6</v>
      </c>
      <c r="AJ2933" s="22">
        <v>31.631399999999999</v>
      </c>
      <c r="AK2933" s="18">
        <v>20.239999999999998</v>
      </c>
      <c r="AL2933" s="18">
        <v>22.1</v>
      </c>
      <c r="AM2933" s="18">
        <v>91.8</v>
      </c>
      <c r="AN2933" s="2">
        <v>55.195099999999996</v>
      </c>
      <c r="AO2933" s="2">
        <v>12.44</v>
      </c>
      <c r="AP2933" s="2">
        <v>13.5</v>
      </c>
      <c r="AQ2933" s="2">
        <v>92.2</v>
      </c>
      <c r="AR2933" s="2">
        <v>7.0526999999999997</v>
      </c>
      <c r="AS2933" s="2">
        <v>13.64</v>
      </c>
      <c r="AT2933" s="2">
        <v>15.7</v>
      </c>
      <c r="AU2933" s="2">
        <v>86.7</v>
      </c>
      <c r="AV2933" s="2">
        <v>15.588900000000001</v>
      </c>
      <c r="AW2933" s="2">
        <v>16.79</v>
      </c>
      <c r="AX2933" s="2">
        <v>18.5</v>
      </c>
      <c r="AY2933" s="2">
        <v>90.8</v>
      </c>
      <c r="AZ2933" s="2">
        <v>25.036799999999999</v>
      </c>
      <c r="BA2933" s="2">
        <v>19.71</v>
      </c>
      <c r="BB2933" s="2">
        <v>21.5</v>
      </c>
      <c r="BC2933" s="2">
        <v>91.8</v>
      </c>
      <c r="BD2933" s="2">
        <v>39.148099999999999</v>
      </c>
      <c r="BE2933" s="4"/>
      <c r="BF2933" s="4"/>
    </row>
    <row r="2934" spans="1:58" x14ac:dyDescent="0.2">
      <c r="A2934" s="29">
        <v>2933</v>
      </c>
      <c r="B2934" s="7" t="s">
        <v>20</v>
      </c>
      <c r="C2934" s="3">
        <v>40023</v>
      </c>
      <c r="D2934" s="4" t="s">
        <v>17</v>
      </c>
      <c r="E2934" s="4" t="s">
        <v>169</v>
      </c>
      <c r="F2934" s="5" t="s">
        <v>190</v>
      </c>
      <c r="G2934" s="6">
        <v>0.9159722222222223</v>
      </c>
      <c r="H2934" s="6">
        <v>0.95833333333333337</v>
      </c>
      <c r="I2934" s="85">
        <f t="shared" si="45"/>
        <v>60.999999999999943</v>
      </c>
      <c r="J2934" s="86">
        <f>I2934*Segmentos!$D$7*(AH2934%)*IF(ISNUMBER(AI2934),AI2934%,0)</f>
        <v>153719.99999999985</v>
      </c>
      <c r="K2934" s="86">
        <f>I2934*Segmentos!$D$7*(AL2934%)*IF(ISNUMBER(AM2934),AM2934%,0)</f>
        <v>9174.3999999999924</v>
      </c>
      <c r="L2934" s="4"/>
      <c r="M2934" s="2">
        <v>0.32</v>
      </c>
      <c r="N2934" s="2">
        <v>1.1000000000000001</v>
      </c>
      <c r="O2934" s="2">
        <v>28.9</v>
      </c>
      <c r="P2934" s="2">
        <v>99.415000000000006</v>
      </c>
      <c r="Q2934" s="2">
        <v>0</v>
      </c>
      <c r="R2934" s="2">
        <v>0</v>
      </c>
      <c r="S2934" s="8" t="s">
        <v>577</v>
      </c>
      <c r="T2934" s="2">
        <v>0</v>
      </c>
      <c r="U2934" s="2">
        <v>0</v>
      </c>
      <c r="V2934" s="2">
        <v>0</v>
      </c>
      <c r="W2934" s="8" t="s">
        <v>577</v>
      </c>
      <c r="X2934" s="2">
        <v>0</v>
      </c>
      <c r="Y2934" s="2">
        <v>0.24</v>
      </c>
      <c r="Z2934" s="2">
        <v>1.6</v>
      </c>
      <c r="AA2934" s="2">
        <v>15.4</v>
      </c>
      <c r="AB2934" s="2">
        <v>21.701499999999999</v>
      </c>
      <c r="AC2934" s="2">
        <v>0.77</v>
      </c>
      <c r="AD2934" s="2">
        <v>2</v>
      </c>
      <c r="AE2934" s="2">
        <v>38.1</v>
      </c>
      <c r="AF2934" s="2">
        <v>77.713499999999996</v>
      </c>
      <c r="AG2934" s="2">
        <v>0.64</v>
      </c>
      <c r="AH2934" s="22">
        <v>2.1</v>
      </c>
      <c r="AI2934" s="22">
        <v>30</v>
      </c>
      <c r="AJ2934" s="22">
        <v>92.860600000000005</v>
      </c>
      <c r="AK2934" s="18">
        <v>0.04</v>
      </c>
      <c r="AL2934" s="18">
        <v>0.2</v>
      </c>
      <c r="AM2934" s="18">
        <v>18.8</v>
      </c>
      <c r="AN2934" s="2">
        <v>6.5544000000000002</v>
      </c>
      <c r="AO2934" s="2">
        <v>0.23</v>
      </c>
      <c r="AP2934" s="2">
        <v>0.9</v>
      </c>
      <c r="AQ2934" s="2">
        <v>25.7</v>
      </c>
      <c r="AR2934" s="2">
        <v>7.5369000000000002</v>
      </c>
      <c r="AS2934" s="2">
        <v>0.26</v>
      </c>
      <c r="AT2934" s="2">
        <v>1.5</v>
      </c>
      <c r="AU2934" s="2">
        <v>16.8</v>
      </c>
      <c r="AV2934" s="2">
        <v>17.469000000000001</v>
      </c>
      <c r="AW2934" s="2">
        <v>0.34</v>
      </c>
      <c r="AX2934" s="2">
        <v>1.2</v>
      </c>
      <c r="AY2934" s="2">
        <v>28.3</v>
      </c>
      <c r="AZ2934" s="2">
        <v>29.7105</v>
      </c>
      <c r="BA2934" s="2">
        <v>0.38</v>
      </c>
      <c r="BB2934" s="2">
        <v>0.9</v>
      </c>
      <c r="BC2934" s="2">
        <v>42.1</v>
      </c>
      <c r="BD2934" s="2">
        <v>44.698599999999999</v>
      </c>
      <c r="BE2934" s="4"/>
      <c r="BF2934" s="4"/>
    </row>
    <row r="2935" spans="1:58" x14ac:dyDescent="0.2">
      <c r="A2935" s="29">
        <v>2934</v>
      </c>
      <c r="B2935" s="7" t="s">
        <v>11</v>
      </c>
      <c r="C2935" s="3">
        <v>40023</v>
      </c>
      <c r="D2935" s="4" t="s">
        <v>8</v>
      </c>
      <c r="E2935" s="4" t="s">
        <v>166</v>
      </c>
      <c r="F2935" s="5" t="s">
        <v>190</v>
      </c>
      <c r="G2935" s="6">
        <v>0.90833333333333333</v>
      </c>
      <c r="H2935" s="6">
        <v>0.90972222222222221</v>
      </c>
      <c r="I2935" s="85">
        <f t="shared" si="45"/>
        <v>1.9999999999999929</v>
      </c>
      <c r="J2935" s="86">
        <f>I2935*Segmentos!$D$7*(AH2935%)*IF(ISNUMBER(AI2935),AI2935%,0)</f>
        <v>31468.799999999897</v>
      </c>
      <c r="K2935" s="86">
        <f>I2935*Segmentos!$D$7*(AL2935%)*IF(ISNUMBER(AM2935),AM2935%,0)</f>
        <v>24831.999999999916</v>
      </c>
      <c r="L2935" s="4"/>
      <c r="M2935" s="2">
        <v>3.48</v>
      </c>
      <c r="N2935" s="2">
        <v>3.8</v>
      </c>
      <c r="O2935" s="2">
        <v>92.8</v>
      </c>
      <c r="P2935" s="2">
        <v>80.638999999999996</v>
      </c>
      <c r="Q2935" s="2">
        <v>2.82</v>
      </c>
      <c r="R2935" s="2">
        <v>2.8</v>
      </c>
      <c r="S2935" s="2">
        <v>100</v>
      </c>
      <c r="T2935" s="2">
        <v>10.905799999999999</v>
      </c>
      <c r="U2935" s="2">
        <v>2.29</v>
      </c>
      <c r="V2935" s="2">
        <v>2.7</v>
      </c>
      <c r="W2935" s="2">
        <v>84.2</v>
      </c>
      <c r="X2935" s="2">
        <v>11.0877</v>
      </c>
      <c r="Y2935" s="2">
        <v>3.28</v>
      </c>
      <c r="Z2935" s="2">
        <v>3.4</v>
      </c>
      <c r="AA2935" s="2">
        <v>96.9</v>
      </c>
      <c r="AB2935" s="2">
        <v>22.423100000000002</v>
      </c>
      <c r="AC2935" s="2">
        <v>4.7699999999999996</v>
      </c>
      <c r="AD2935" s="2">
        <v>5.2</v>
      </c>
      <c r="AE2935" s="2">
        <v>91.2</v>
      </c>
      <c r="AF2935" s="2">
        <v>36.222299999999997</v>
      </c>
      <c r="AG2935" s="2">
        <v>3.96</v>
      </c>
      <c r="AH2935" s="22">
        <v>4.4000000000000004</v>
      </c>
      <c r="AI2935" s="22">
        <v>89.4</v>
      </c>
      <c r="AJ2935" s="22">
        <v>43.472200000000001</v>
      </c>
      <c r="AK2935" s="18">
        <v>3.06</v>
      </c>
      <c r="AL2935" s="18">
        <v>3.2</v>
      </c>
      <c r="AM2935" s="18">
        <v>97</v>
      </c>
      <c r="AN2935" s="2">
        <v>37.166800000000002</v>
      </c>
      <c r="AO2935" s="2">
        <v>0.65</v>
      </c>
      <c r="AP2935" s="2">
        <v>0.7</v>
      </c>
      <c r="AQ2935" s="2">
        <v>100</v>
      </c>
      <c r="AR2935" s="2">
        <v>1.6546000000000001</v>
      </c>
      <c r="AS2935" s="2">
        <v>4.1399999999999997</v>
      </c>
      <c r="AT2935" s="2">
        <v>4.4000000000000004</v>
      </c>
      <c r="AU2935" s="2">
        <v>94.8</v>
      </c>
      <c r="AV2935" s="2">
        <v>21.086500000000001</v>
      </c>
      <c r="AW2935" s="2">
        <v>4.33</v>
      </c>
      <c r="AX2935" s="2">
        <v>4.8</v>
      </c>
      <c r="AY2935" s="2">
        <v>90.4</v>
      </c>
      <c r="AZ2935" s="2">
        <v>28.840399999999999</v>
      </c>
      <c r="BA2935" s="2">
        <v>3.28</v>
      </c>
      <c r="BB2935" s="2">
        <v>3.5</v>
      </c>
      <c r="BC2935" s="2">
        <v>93.3</v>
      </c>
      <c r="BD2935" s="2">
        <v>29.057600000000001</v>
      </c>
      <c r="BE2935" s="4"/>
      <c r="BF2935" s="4"/>
    </row>
    <row r="2936" spans="1:58" x14ac:dyDescent="0.2">
      <c r="A2936" s="29">
        <v>2935</v>
      </c>
      <c r="B2936" s="7" t="s">
        <v>11</v>
      </c>
      <c r="C2936" s="3">
        <v>40023</v>
      </c>
      <c r="D2936" s="4" t="s">
        <v>0</v>
      </c>
      <c r="E2936" s="4" t="s">
        <v>166</v>
      </c>
      <c r="F2936" s="5" t="s">
        <v>190</v>
      </c>
      <c r="G2936" s="6">
        <v>0.9145833333333333</v>
      </c>
      <c r="H2936" s="6">
        <v>0.91666666666666663</v>
      </c>
      <c r="I2936" s="85">
        <f t="shared" si="45"/>
        <v>2.9999999999999893</v>
      </c>
      <c r="J2936" s="86">
        <f>I2936*Segmentos!$D$7*(AH2936%)*IF(ISNUMBER(AI2936),AI2936%,0)</f>
        <v>40919.999999999862</v>
      </c>
      <c r="K2936" s="86">
        <f>I2936*Segmentos!$D$7*(AL2936%)*IF(ISNUMBER(AM2936),AM2936%,0)</f>
        <v>63277.199999999786</v>
      </c>
      <c r="L2936" s="4"/>
      <c r="M2936" s="2">
        <v>4.38</v>
      </c>
      <c r="N2936" s="2">
        <v>5.4</v>
      </c>
      <c r="O2936" s="2">
        <v>81.3</v>
      </c>
      <c r="P2936" s="2">
        <v>78.5702</v>
      </c>
      <c r="Q2936" s="2">
        <v>2.68</v>
      </c>
      <c r="R2936" s="2">
        <v>3</v>
      </c>
      <c r="S2936" s="2">
        <v>89.3</v>
      </c>
      <c r="T2936" s="2">
        <v>8.0236000000000001</v>
      </c>
      <c r="U2936" s="2">
        <v>4.9000000000000004</v>
      </c>
      <c r="V2936" s="2">
        <v>5.7</v>
      </c>
      <c r="W2936" s="2">
        <v>86.3</v>
      </c>
      <c r="X2936" s="2">
        <v>18.462</v>
      </c>
      <c r="Y2936" s="2">
        <v>3.92</v>
      </c>
      <c r="Z2936" s="2">
        <v>5.0999999999999996</v>
      </c>
      <c r="AA2936" s="2">
        <v>77.2</v>
      </c>
      <c r="AB2936" s="2">
        <v>20.790199999999999</v>
      </c>
      <c r="AC2936" s="2">
        <v>5.31</v>
      </c>
      <c r="AD2936" s="2">
        <v>6.7</v>
      </c>
      <c r="AE2936" s="2">
        <v>79.599999999999994</v>
      </c>
      <c r="AF2936" s="2">
        <v>31.2943</v>
      </c>
      <c r="AG2936" s="2">
        <v>3.42</v>
      </c>
      <c r="AH2936" s="22">
        <v>4.4000000000000004</v>
      </c>
      <c r="AI2936" s="22">
        <v>77.5</v>
      </c>
      <c r="AJ2936" s="22">
        <v>29.171900000000001</v>
      </c>
      <c r="AK2936" s="18">
        <v>5.23</v>
      </c>
      <c r="AL2936" s="18">
        <v>6.3</v>
      </c>
      <c r="AM2936" s="18">
        <v>83.7</v>
      </c>
      <c r="AN2936" s="2">
        <v>49.398200000000003</v>
      </c>
      <c r="AO2936" s="2">
        <v>3.89</v>
      </c>
      <c r="AP2936" s="2">
        <v>4.7</v>
      </c>
      <c r="AQ2936" s="2">
        <v>82.4</v>
      </c>
      <c r="AR2936" s="2">
        <v>7.6352000000000002</v>
      </c>
      <c r="AS2936" s="2">
        <v>4.17</v>
      </c>
      <c r="AT2936" s="2">
        <v>4.5999999999999996</v>
      </c>
      <c r="AU2936" s="2">
        <v>90.6</v>
      </c>
      <c r="AV2936" s="2">
        <v>16.499700000000001</v>
      </c>
      <c r="AW2936" s="2">
        <v>3.36</v>
      </c>
      <c r="AX2936" s="2">
        <v>4.4000000000000004</v>
      </c>
      <c r="AY2936" s="2">
        <v>75.7</v>
      </c>
      <c r="AZ2936" s="2">
        <v>17.3371</v>
      </c>
      <c r="BA2936" s="2">
        <v>5.4</v>
      </c>
      <c r="BB2936" s="2">
        <v>6.7</v>
      </c>
      <c r="BC2936" s="2">
        <v>80.2</v>
      </c>
      <c r="BD2936" s="2">
        <v>37.098100000000002</v>
      </c>
      <c r="BE2936" s="4"/>
      <c r="BF2936" s="4"/>
    </row>
    <row r="2937" spans="1:58" x14ac:dyDescent="0.2">
      <c r="A2937" s="29">
        <v>2936</v>
      </c>
      <c r="B2937" s="7" t="s">
        <v>6</v>
      </c>
      <c r="C2937" s="3">
        <v>40023</v>
      </c>
      <c r="D2937" s="4" t="s">
        <v>3</v>
      </c>
      <c r="E2937" s="4" t="s">
        <v>166</v>
      </c>
      <c r="F2937" s="5" t="s">
        <v>190</v>
      </c>
      <c r="G2937" s="6">
        <v>0.90833333333333333</v>
      </c>
      <c r="H2937" s="6">
        <v>0.90972222222222221</v>
      </c>
      <c r="I2937" s="85">
        <f t="shared" si="45"/>
        <v>1.9999999999999929</v>
      </c>
      <c r="J2937" s="86">
        <f>I2937*Segmentos!$D$7*(AH2937%)*IF(ISNUMBER(AI2937),AI2937%,0)</f>
        <v>60328.799999999785</v>
      </c>
      <c r="K2937" s="86">
        <f>I2937*Segmentos!$D$7*(AL2937%)*IF(ISNUMBER(AM2937),AM2937%,0)</f>
        <v>55655.199999999793</v>
      </c>
      <c r="L2937" s="4"/>
      <c r="M2937" s="2">
        <v>7.26</v>
      </c>
      <c r="N2937" s="2">
        <v>7.7</v>
      </c>
      <c r="O2937" s="2">
        <v>94.2</v>
      </c>
      <c r="P2937" s="2">
        <v>86.534800000000004</v>
      </c>
      <c r="Q2937" s="2">
        <v>3.84</v>
      </c>
      <c r="R2937" s="2">
        <v>4</v>
      </c>
      <c r="S2937" s="2">
        <v>96</v>
      </c>
      <c r="T2937" s="2">
        <v>7.6299000000000001</v>
      </c>
      <c r="U2937" s="2">
        <v>7.59</v>
      </c>
      <c r="V2937" s="2">
        <v>7.9</v>
      </c>
      <c r="W2937" s="2">
        <v>96.2</v>
      </c>
      <c r="X2937" s="2">
        <v>18.962700000000002</v>
      </c>
      <c r="Y2937" s="2">
        <v>7.68</v>
      </c>
      <c r="Z2937" s="2">
        <v>8.1999999999999993</v>
      </c>
      <c r="AA2937" s="2">
        <v>94.1</v>
      </c>
      <c r="AB2937" s="2">
        <v>27.0352</v>
      </c>
      <c r="AC2937" s="2">
        <v>8.41</v>
      </c>
      <c r="AD2937" s="2">
        <v>9.1</v>
      </c>
      <c r="AE2937" s="2">
        <v>92.8</v>
      </c>
      <c r="AF2937" s="2">
        <v>32.906999999999996</v>
      </c>
      <c r="AG2937" s="2">
        <v>7.59</v>
      </c>
      <c r="AH2937" s="22">
        <v>8.1</v>
      </c>
      <c r="AI2937" s="22">
        <v>93.1</v>
      </c>
      <c r="AJ2937" s="22">
        <v>42.898099999999999</v>
      </c>
      <c r="AK2937" s="18">
        <v>6.96</v>
      </c>
      <c r="AL2937" s="18">
        <v>7.3</v>
      </c>
      <c r="AM2937" s="18">
        <v>95.3</v>
      </c>
      <c r="AN2937" s="2">
        <v>43.636699999999998</v>
      </c>
      <c r="AO2937" s="2">
        <v>3.5</v>
      </c>
      <c r="AP2937" s="2">
        <v>3.5</v>
      </c>
      <c r="AQ2937" s="2">
        <v>100</v>
      </c>
      <c r="AR2937" s="2">
        <v>4.5538999999999996</v>
      </c>
      <c r="AS2937" s="2">
        <v>5.13</v>
      </c>
      <c r="AT2937" s="2">
        <v>5.4</v>
      </c>
      <c r="AU2937" s="2">
        <v>95.1</v>
      </c>
      <c r="AV2937" s="2">
        <v>13.483700000000001</v>
      </c>
      <c r="AW2937" s="2">
        <v>8.52</v>
      </c>
      <c r="AX2937" s="2">
        <v>9.1999999999999993</v>
      </c>
      <c r="AY2937" s="2">
        <v>92.9</v>
      </c>
      <c r="AZ2937" s="2">
        <v>29.194299999999998</v>
      </c>
      <c r="BA2937" s="2">
        <v>8.61</v>
      </c>
      <c r="BB2937" s="2">
        <v>9.1</v>
      </c>
      <c r="BC2937" s="2">
        <v>94.2</v>
      </c>
      <c r="BD2937" s="2">
        <v>39.302900000000001</v>
      </c>
      <c r="BE2937" s="4"/>
      <c r="BF2937" s="4"/>
    </row>
    <row r="2938" spans="1:58" x14ac:dyDescent="0.2">
      <c r="A2938" s="29">
        <v>2937</v>
      </c>
      <c r="B2938" s="7" t="s">
        <v>31</v>
      </c>
      <c r="C2938" s="3">
        <v>40023</v>
      </c>
      <c r="D2938" s="4" t="s">
        <v>28</v>
      </c>
      <c r="E2938" s="4" t="s">
        <v>166</v>
      </c>
      <c r="F2938" s="5" t="s">
        <v>190</v>
      </c>
      <c r="G2938" s="6">
        <v>0.91319444444444453</v>
      </c>
      <c r="H2938" s="6">
        <v>0.91736111111111107</v>
      </c>
      <c r="I2938" s="85">
        <f t="shared" si="45"/>
        <v>5.9999999999998188</v>
      </c>
      <c r="J2938" s="86">
        <f>I2938*Segmentos!$D$7*(AH2938%)*IF(ISNUMBER(AI2938),AI2938%,0)</f>
        <v>14764.799999999552</v>
      </c>
      <c r="K2938" s="86">
        <f>I2938*Segmentos!$D$7*(AL2938%)*IF(ISNUMBER(AM2938),AM2938%,0)</f>
        <v>34531.199999998957</v>
      </c>
      <c r="L2938" s="4"/>
      <c r="M2938" s="2">
        <v>1.03</v>
      </c>
      <c r="N2938" s="2">
        <v>1.5</v>
      </c>
      <c r="O2938" s="2">
        <v>68.099999999999994</v>
      </c>
      <c r="P2938" s="2">
        <v>92.121600000000001</v>
      </c>
      <c r="Q2938" s="2">
        <v>0.18</v>
      </c>
      <c r="R2938" s="2">
        <v>0.6</v>
      </c>
      <c r="S2938" s="2">
        <v>33.299999999999997</v>
      </c>
      <c r="T2938" s="2">
        <v>2.7541000000000002</v>
      </c>
      <c r="U2938" s="2">
        <v>0.09</v>
      </c>
      <c r="V2938" s="2">
        <v>0.1</v>
      </c>
      <c r="W2938" s="2">
        <v>100</v>
      </c>
      <c r="X2938" s="2">
        <v>1.6138999999999999</v>
      </c>
      <c r="Y2938" s="2">
        <v>0.41</v>
      </c>
      <c r="Z2938" s="2">
        <v>0.9</v>
      </c>
      <c r="AA2938" s="2">
        <v>45.4</v>
      </c>
      <c r="AB2938" s="2">
        <v>10.8291</v>
      </c>
      <c r="AC2938" s="2">
        <v>2.62</v>
      </c>
      <c r="AD2938" s="2">
        <v>3.5</v>
      </c>
      <c r="AE2938" s="2">
        <v>75.8</v>
      </c>
      <c r="AF2938" s="2">
        <v>76.924499999999995</v>
      </c>
      <c r="AG2938" s="2">
        <v>0.57999999999999996</v>
      </c>
      <c r="AH2938" s="22">
        <v>0.8</v>
      </c>
      <c r="AI2938" s="22">
        <v>76.900000000000006</v>
      </c>
      <c r="AJ2938" s="22">
        <v>24.823699999999999</v>
      </c>
      <c r="AK2938" s="18">
        <v>1.43</v>
      </c>
      <c r="AL2938" s="18">
        <v>2.2000000000000002</v>
      </c>
      <c r="AM2938" s="18">
        <v>65.400000000000006</v>
      </c>
      <c r="AN2938" s="2">
        <v>67.298000000000002</v>
      </c>
      <c r="AO2938" s="2">
        <v>0.44</v>
      </c>
      <c r="AP2938" s="2">
        <v>0.8</v>
      </c>
      <c r="AQ2938" s="2">
        <v>55.3</v>
      </c>
      <c r="AR2938" s="2">
        <v>4.2735000000000003</v>
      </c>
      <c r="AS2938" s="2">
        <v>1.07</v>
      </c>
      <c r="AT2938" s="2">
        <v>2</v>
      </c>
      <c r="AU2938" s="2">
        <v>53.5</v>
      </c>
      <c r="AV2938" s="2">
        <v>21.193300000000001</v>
      </c>
      <c r="AW2938" s="2">
        <v>0.78</v>
      </c>
      <c r="AX2938" s="2">
        <v>0.8</v>
      </c>
      <c r="AY2938" s="2">
        <v>100</v>
      </c>
      <c r="AZ2938" s="2">
        <v>20.145900000000001</v>
      </c>
      <c r="BA2938" s="2">
        <v>1.36</v>
      </c>
      <c r="BB2938" s="2">
        <v>2</v>
      </c>
      <c r="BC2938" s="2">
        <v>68.599999999999994</v>
      </c>
      <c r="BD2938" s="2">
        <v>46.509</v>
      </c>
      <c r="BE2938" s="4"/>
      <c r="BF2938" s="4"/>
    </row>
    <row r="2939" spans="1:58" x14ac:dyDescent="0.2">
      <c r="A2939" s="29">
        <v>2938</v>
      </c>
      <c r="B2939" s="7" t="s">
        <v>128</v>
      </c>
      <c r="C2939" s="3">
        <v>40023</v>
      </c>
      <c r="D2939" s="4" t="s">
        <v>3</v>
      </c>
      <c r="E2939" s="4" t="s">
        <v>185</v>
      </c>
      <c r="F2939" s="5" t="s">
        <v>190</v>
      </c>
      <c r="G2939" s="6">
        <v>0.91736111111111107</v>
      </c>
      <c r="H2939" s="6">
        <v>1.8055555555555557E-2</v>
      </c>
      <c r="I2939" s="85">
        <f t="shared" si="45"/>
        <v>145.00000000000006</v>
      </c>
      <c r="J2939" s="86">
        <f>I2939*Segmentos!$D$7*(AH2939%)*IF(ISNUMBER(AI2939),AI2939%,0)</f>
        <v>3471300.0000000019</v>
      </c>
      <c r="K2939" s="86">
        <f>I2939*Segmentos!$D$7*(AL2939%)*IF(ISNUMBER(AM2939),AM2939%,0)</f>
        <v>4641740.0000000019</v>
      </c>
      <c r="L2939" s="4"/>
      <c r="M2939" s="2">
        <v>7.05</v>
      </c>
      <c r="N2939" s="2">
        <v>28.5</v>
      </c>
      <c r="O2939" s="2">
        <v>24.7</v>
      </c>
      <c r="P2939" s="2">
        <v>82.229699999999994</v>
      </c>
      <c r="Q2939" s="2">
        <v>5.05</v>
      </c>
      <c r="R2939" s="2">
        <v>22.9</v>
      </c>
      <c r="S2939" s="2">
        <v>22</v>
      </c>
      <c r="T2939" s="2">
        <v>9.8256999999999994</v>
      </c>
      <c r="U2939" s="2">
        <v>7.83</v>
      </c>
      <c r="V2939" s="2">
        <v>31.9</v>
      </c>
      <c r="W2939" s="2">
        <v>24.6</v>
      </c>
      <c r="X2939" s="2">
        <v>19.163799999999998</v>
      </c>
      <c r="Y2939" s="2">
        <v>6.64</v>
      </c>
      <c r="Z2939" s="2">
        <v>30.6</v>
      </c>
      <c r="AA2939" s="2">
        <v>21.7</v>
      </c>
      <c r="AB2939" s="2">
        <v>22.8887</v>
      </c>
      <c r="AC2939" s="2">
        <v>7.92</v>
      </c>
      <c r="AD2939" s="2">
        <v>27.3</v>
      </c>
      <c r="AE2939" s="2">
        <v>29</v>
      </c>
      <c r="AF2939" s="2">
        <v>30.351500000000001</v>
      </c>
      <c r="AG2939" s="2">
        <v>6</v>
      </c>
      <c r="AH2939" s="22">
        <v>26.6</v>
      </c>
      <c r="AI2939" s="22">
        <v>22.5</v>
      </c>
      <c r="AJ2939" s="22">
        <v>33.225200000000001</v>
      </c>
      <c r="AK2939" s="18">
        <v>7.99</v>
      </c>
      <c r="AL2939" s="18">
        <v>30.2</v>
      </c>
      <c r="AM2939" s="18">
        <v>26.5</v>
      </c>
      <c r="AN2939" s="2">
        <v>49.0045</v>
      </c>
      <c r="AO2939" s="2">
        <v>5.03</v>
      </c>
      <c r="AP2939" s="2">
        <v>21.2</v>
      </c>
      <c r="AQ2939" s="2">
        <v>23.7</v>
      </c>
      <c r="AR2939" s="2">
        <v>6.4157000000000002</v>
      </c>
      <c r="AS2939" s="2">
        <v>5.28</v>
      </c>
      <c r="AT2939" s="2">
        <v>24.2</v>
      </c>
      <c r="AU2939" s="2">
        <v>21.8</v>
      </c>
      <c r="AV2939" s="2">
        <v>13.567</v>
      </c>
      <c r="AW2939" s="2">
        <v>7.52</v>
      </c>
      <c r="AX2939" s="2">
        <v>32.1</v>
      </c>
      <c r="AY2939" s="2">
        <v>23.4</v>
      </c>
      <c r="AZ2939" s="2">
        <v>25.227799999999998</v>
      </c>
      <c r="BA2939" s="2">
        <v>8.2799999999999994</v>
      </c>
      <c r="BB2939" s="2">
        <v>30.4</v>
      </c>
      <c r="BC2939" s="2">
        <v>27.3</v>
      </c>
      <c r="BD2939" s="2">
        <v>37.019300000000001</v>
      </c>
      <c r="BE2939" s="4"/>
      <c r="BF2939" s="4"/>
    </row>
    <row r="2940" spans="1:58" x14ac:dyDescent="0.2">
      <c r="A2940" s="29">
        <v>2939</v>
      </c>
      <c r="B2940" s="7" t="s">
        <v>38</v>
      </c>
      <c r="C2940" s="3">
        <v>40023</v>
      </c>
      <c r="D2940" s="4" t="s">
        <v>8</v>
      </c>
      <c r="E2940" s="4" t="s">
        <v>165</v>
      </c>
      <c r="F2940" s="5" t="s">
        <v>190</v>
      </c>
      <c r="G2940" s="6">
        <v>0.8125</v>
      </c>
      <c r="H2940" s="6">
        <v>0.87361111111111101</v>
      </c>
      <c r="I2940" s="85">
        <f t="shared" si="45"/>
        <v>87.999999999999844</v>
      </c>
      <c r="J2940" s="86">
        <f>I2940*Segmentos!$D$7*(AH2940%)*IF(ISNUMBER(AI2940),AI2940%,0)</f>
        <v>842687.99999999849</v>
      </c>
      <c r="K2940" s="86">
        <f>I2940*Segmentos!$D$7*(AL2940%)*IF(ISNUMBER(AM2940),AM2940%,0)</f>
        <v>1138191.9999999979</v>
      </c>
      <c r="L2940" s="4"/>
      <c r="M2940" s="2">
        <v>2.84</v>
      </c>
      <c r="N2940" s="2">
        <v>12.6</v>
      </c>
      <c r="O2940" s="2">
        <v>22.5</v>
      </c>
      <c r="P2940" s="2">
        <v>75.351699999999994</v>
      </c>
      <c r="Q2940" s="2">
        <v>3.22</v>
      </c>
      <c r="R2940" s="2">
        <v>13</v>
      </c>
      <c r="S2940" s="2">
        <v>24.8</v>
      </c>
      <c r="T2940" s="2">
        <v>14.262</v>
      </c>
      <c r="U2940" s="2">
        <v>2.1</v>
      </c>
      <c r="V2940" s="2">
        <v>11</v>
      </c>
      <c r="W2940" s="2">
        <v>19.100000000000001</v>
      </c>
      <c r="X2940" s="2">
        <v>11.6806</v>
      </c>
      <c r="Y2940" s="2">
        <v>2.5299999999999998</v>
      </c>
      <c r="Z2940" s="2">
        <v>12.1</v>
      </c>
      <c r="AA2940" s="2">
        <v>20.9</v>
      </c>
      <c r="AB2940" s="2">
        <v>19.786200000000001</v>
      </c>
      <c r="AC2940" s="2">
        <v>3.4</v>
      </c>
      <c r="AD2940" s="2">
        <v>13.9</v>
      </c>
      <c r="AE2940" s="2">
        <v>24.4</v>
      </c>
      <c r="AF2940" s="2">
        <v>29.622900000000001</v>
      </c>
      <c r="AG2940" s="2">
        <v>2.39</v>
      </c>
      <c r="AH2940" s="22">
        <v>10.5</v>
      </c>
      <c r="AI2940" s="22">
        <v>22.8</v>
      </c>
      <c r="AJ2940" s="22">
        <v>30.128399999999999</v>
      </c>
      <c r="AK2940" s="18">
        <v>3.24</v>
      </c>
      <c r="AL2940" s="18">
        <v>14.5</v>
      </c>
      <c r="AM2940" s="18">
        <v>22.3</v>
      </c>
      <c r="AN2940" s="2">
        <v>45.223300000000002</v>
      </c>
      <c r="AO2940" s="2">
        <v>0.34</v>
      </c>
      <c r="AP2940" s="2">
        <v>4.0999999999999996</v>
      </c>
      <c r="AQ2940" s="2">
        <v>8.3000000000000007</v>
      </c>
      <c r="AR2940" s="2">
        <v>0.97889999999999999</v>
      </c>
      <c r="AS2940" s="2">
        <v>1.8</v>
      </c>
      <c r="AT2940" s="2">
        <v>10.1</v>
      </c>
      <c r="AU2940" s="2">
        <v>17.7</v>
      </c>
      <c r="AV2940" s="2">
        <v>10.493600000000001</v>
      </c>
      <c r="AW2940" s="2">
        <v>3.2</v>
      </c>
      <c r="AX2940" s="2">
        <v>13.1</v>
      </c>
      <c r="AY2940" s="2">
        <v>24.4</v>
      </c>
      <c r="AZ2940" s="2">
        <v>24.428899999999999</v>
      </c>
      <c r="BA2940" s="2">
        <v>3.88</v>
      </c>
      <c r="BB2940" s="2">
        <v>16.100000000000001</v>
      </c>
      <c r="BC2940" s="2">
        <v>24.1</v>
      </c>
      <c r="BD2940" s="2">
        <v>39.450299999999999</v>
      </c>
      <c r="BE2940" s="4"/>
      <c r="BF2940" s="4"/>
    </row>
    <row r="2941" spans="1:58" x14ac:dyDescent="0.2">
      <c r="A2941" s="29">
        <v>2940</v>
      </c>
      <c r="B2941" s="7" t="s">
        <v>151</v>
      </c>
      <c r="C2941" s="3">
        <v>40023</v>
      </c>
      <c r="D2941" s="4" t="s">
        <v>8</v>
      </c>
      <c r="E2941" s="4" t="s">
        <v>174</v>
      </c>
      <c r="F2941" s="5" t="s">
        <v>190</v>
      </c>
      <c r="G2941" s="6">
        <v>0.92013888888888884</v>
      </c>
      <c r="H2941" s="6">
        <v>0.9916666666666667</v>
      </c>
      <c r="I2941" s="85">
        <f t="shared" si="45"/>
        <v>103.00000000000011</v>
      </c>
      <c r="J2941" s="86">
        <f>I2941*Segmentos!$D$7*(AH2941%)*IF(ISNUMBER(AI2941),AI2941%,0)</f>
        <v>1433265.6000000015</v>
      </c>
      <c r="K2941" s="86">
        <f>I2941*Segmentos!$D$7*(AL2941%)*IF(ISNUMBER(AM2941),AM2941%,0)</f>
        <v>1631520.0000000016</v>
      </c>
      <c r="L2941" s="4"/>
      <c r="M2941" s="2">
        <v>3.74</v>
      </c>
      <c r="N2941" s="2">
        <v>22.2</v>
      </c>
      <c r="O2941" s="2">
        <v>16.8</v>
      </c>
      <c r="P2941" s="2">
        <v>76.7684</v>
      </c>
      <c r="Q2941" s="2">
        <v>3.44</v>
      </c>
      <c r="R2941" s="2">
        <v>16.7</v>
      </c>
      <c r="S2941" s="2">
        <v>20.6</v>
      </c>
      <c r="T2941" s="2">
        <v>11.794</v>
      </c>
      <c r="U2941" s="2">
        <v>4.4800000000000004</v>
      </c>
      <c r="V2941" s="2">
        <v>24.5</v>
      </c>
      <c r="W2941" s="2">
        <v>18.3</v>
      </c>
      <c r="X2941" s="2">
        <v>19.317599999999999</v>
      </c>
      <c r="Y2941" s="2">
        <v>3.84</v>
      </c>
      <c r="Z2941" s="2">
        <v>25</v>
      </c>
      <c r="AA2941" s="2">
        <v>15.4</v>
      </c>
      <c r="AB2941" s="2">
        <v>23.276299999999999</v>
      </c>
      <c r="AC2941" s="2">
        <v>3.32</v>
      </c>
      <c r="AD2941" s="2">
        <v>21</v>
      </c>
      <c r="AE2941" s="2">
        <v>15.8</v>
      </c>
      <c r="AF2941" s="2">
        <v>22.380400000000002</v>
      </c>
      <c r="AG2941" s="2">
        <v>3.48</v>
      </c>
      <c r="AH2941" s="22">
        <v>22.3</v>
      </c>
      <c r="AI2941" s="22">
        <v>15.6</v>
      </c>
      <c r="AJ2941" s="22">
        <v>33.878300000000003</v>
      </c>
      <c r="AK2941" s="18">
        <v>3.97</v>
      </c>
      <c r="AL2941" s="18">
        <v>22</v>
      </c>
      <c r="AM2941" s="18">
        <v>18</v>
      </c>
      <c r="AN2941" s="2">
        <v>42.89</v>
      </c>
      <c r="AO2941" s="2">
        <v>1.25</v>
      </c>
      <c r="AP2941" s="2">
        <v>12.8</v>
      </c>
      <c r="AQ2941" s="2">
        <v>9.8000000000000007</v>
      </c>
      <c r="AR2941" s="2">
        <v>2.8144999999999998</v>
      </c>
      <c r="AS2941" s="2">
        <v>2.97</v>
      </c>
      <c r="AT2941" s="2">
        <v>18.899999999999999</v>
      </c>
      <c r="AU2941" s="2">
        <v>15.7</v>
      </c>
      <c r="AV2941" s="2">
        <v>13.455399999999999</v>
      </c>
      <c r="AW2941" s="2">
        <v>4.24</v>
      </c>
      <c r="AX2941" s="2">
        <v>23.7</v>
      </c>
      <c r="AY2941" s="2">
        <v>17.899999999999999</v>
      </c>
      <c r="AZ2941" s="2">
        <v>25.064800000000002</v>
      </c>
      <c r="BA2941" s="2">
        <v>4.5</v>
      </c>
      <c r="BB2941" s="2">
        <v>25.5</v>
      </c>
      <c r="BC2941" s="2">
        <v>17.600000000000001</v>
      </c>
      <c r="BD2941" s="2">
        <v>35.433599999999998</v>
      </c>
      <c r="BE2941" s="4"/>
      <c r="BF2941" s="4"/>
    </row>
    <row r="2942" spans="1:58" x14ac:dyDescent="0.2">
      <c r="A2942" s="29">
        <v>2941</v>
      </c>
      <c r="B2942" s="7" t="s">
        <v>14</v>
      </c>
      <c r="C2942" s="3">
        <v>40023</v>
      </c>
      <c r="D2942" s="4" t="s">
        <v>13</v>
      </c>
      <c r="E2942" s="4" t="s">
        <v>163</v>
      </c>
      <c r="F2942" s="5" t="s">
        <v>190</v>
      </c>
      <c r="G2942" s="6">
        <v>0.84930555555555554</v>
      </c>
      <c r="H2942" s="6">
        <v>0.875</v>
      </c>
      <c r="I2942" s="85">
        <f t="shared" si="45"/>
        <v>37.000000000000028</v>
      </c>
      <c r="J2942" s="86">
        <f>I2942*Segmentos!$D$7*(AH2942%)*IF(ISNUMBER(AI2942),AI2942%,0)</f>
        <v>1114854.4000000008</v>
      </c>
      <c r="K2942" s="86">
        <f>I2942*Segmentos!$D$7*(AL2942%)*IF(ISNUMBER(AM2942),AM2942%,0)</f>
        <v>1624196.4000000015</v>
      </c>
      <c r="L2942" s="4"/>
      <c r="M2942" s="2">
        <v>9.33</v>
      </c>
      <c r="N2942" s="2">
        <v>13.3</v>
      </c>
      <c r="O2942" s="2">
        <v>70.099999999999994</v>
      </c>
      <c r="P2942" s="2">
        <v>85.790800000000004</v>
      </c>
      <c r="Q2942" s="2">
        <v>5.5</v>
      </c>
      <c r="R2942" s="2">
        <v>8</v>
      </c>
      <c r="S2942" s="2">
        <v>68.8</v>
      </c>
      <c r="T2942" s="2">
        <v>8.4390999999999998</v>
      </c>
      <c r="U2942" s="2">
        <v>7.25</v>
      </c>
      <c r="V2942" s="2">
        <v>12.1</v>
      </c>
      <c r="W2942" s="2">
        <v>60.1</v>
      </c>
      <c r="X2942" s="2">
        <v>13.9697</v>
      </c>
      <c r="Y2942" s="2">
        <v>8.7899999999999991</v>
      </c>
      <c r="Z2942" s="2">
        <v>12.5</v>
      </c>
      <c r="AA2942" s="2">
        <v>70.400000000000006</v>
      </c>
      <c r="AB2942" s="2">
        <v>23.8628</v>
      </c>
      <c r="AC2942" s="2">
        <v>13.09</v>
      </c>
      <c r="AD2942" s="2">
        <v>17.5</v>
      </c>
      <c r="AE2942" s="2">
        <v>74.599999999999994</v>
      </c>
      <c r="AF2942" s="2">
        <v>39.519199999999998</v>
      </c>
      <c r="AG2942" s="2">
        <v>7.53</v>
      </c>
      <c r="AH2942" s="22">
        <v>10.7</v>
      </c>
      <c r="AI2942" s="22">
        <v>70.400000000000006</v>
      </c>
      <c r="AJ2942" s="22">
        <v>32.843499999999999</v>
      </c>
      <c r="AK2942" s="18">
        <v>10.96</v>
      </c>
      <c r="AL2942" s="18">
        <v>15.7</v>
      </c>
      <c r="AM2942" s="18">
        <v>69.900000000000006</v>
      </c>
      <c r="AN2942" s="2">
        <v>52.947299999999998</v>
      </c>
      <c r="AO2942" s="2">
        <v>4.6500000000000004</v>
      </c>
      <c r="AP2942" s="2">
        <v>8</v>
      </c>
      <c r="AQ2942" s="2">
        <v>58.3</v>
      </c>
      <c r="AR2942" s="2">
        <v>4.6745999999999999</v>
      </c>
      <c r="AS2942" s="2">
        <v>3.9</v>
      </c>
      <c r="AT2942" s="2">
        <v>5.4</v>
      </c>
      <c r="AU2942" s="2">
        <v>71.900000000000006</v>
      </c>
      <c r="AV2942" s="2">
        <v>7.8936999999999999</v>
      </c>
      <c r="AW2942" s="2">
        <v>9.4499999999999993</v>
      </c>
      <c r="AX2942" s="2">
        <v>14.6</v>
      </c>
      <c r="AY2942" s="2">
        <v>64.7</v>
      </c>
      <c r="AZ2942" s="2">
        <v>24.972100000000001</v>
      </c>
      <c r="BA2942" s="2">
        <v>13.7</v>
      </c>
      <c r="BB2942" s="2">
        <v>18.399999999999999</v>
      </c>
      <c r="BC2942" s="2">
        <v>74.5</v>
      </c>
      <c r="BD2942" s="2">
        <v>48.250300000000003</v>
      </c>
      <c r="BE2942" s="4"/>
      <c r="BF2942" s="4"/>
    </row>
    <row r="2943" spans="1:58" x14ac:dyDescent="0.2">
      <c r="A2943" s="29">
        <v>2942</v>
      </c>
      <c r="B2943" s="7" t="s">
        <v>10</v>
      </c>
      <c r="C2943" s="3">
        <v>40023</v>
      </c>
      <c r="D2943" s="4" t="s">
        <v>8</v>
      </c>
      <c r="E2943" s="4" t="s">
        <v>164</v>
      </c>
      <c r="F2943" s="5" t="s">
        <v>190</v>
      </c>
      <c r="G2943" s="6">
        <v>0.87361111111111101</v>
      </c>
      <c r="H2943" s="6">
        <v>0.92013888888888884</v>
      </c>
      <c r="I2943" s="85">
        <f t="shared" si="45"/>
        <v>67.000000000000085</v>
      </c>
      <c r="J2943" s="86">
        <f>I2943*Segmentos!$D$7*(AH2943%)*IF(ISNUMBER(AI2943),AI2943%,0)</f>
        <v>1313200.0000000019</v>
      </c>
      <c r="K2943" s="86">
        <f>I2943*Segmentos!$D$7*(AL2943%)*IF(ISNUMBER(AM2943),AM2943%,0)</f>
        <v>1006500.800000001</v>
      </c>
      <c r="L2943" s="4"/>
      <c r="M2943" s="2">
        <v>4.3099999999999996</v>
      </c>
      <c r="N2943" s="2">
        <v>18.100000000000001</v>
      </c>
      <c r="O2943" s="2">
        <v>23.8</v>
      </c>
      <c r="P2943" s="2">
        <v>83.950800000000001</v>
      </c>
      <c r="Q2943" s="2">
        <v>2.4300000000000002</v>
      </c>
      <c r="R2943" s="2">
        <v>11.4</v>
      </c>
      <c r="S2943" s="2">
        <v>21.3</v>
      </c>
      <c r="T2943" s="2">
        <v>7.8867000000000003</v>
      </c>
      <c r="U2943" s="2">
        <v>3.11</v>
      </c>
      <c r="V2943" s="2">
        <v>15.7</v>
      </c>
      <c r="W2943" s="2">
        <v>19.7</v>
      </c>
      <c r="X2943" s="2">
        <v>12.6875</v>
      </c>
      <c r="Y2943" s="2">
        <v>4.9000000000000004</v>
      </c>
      <c r="Z2943" s="2">
        <v>19.899999999999999</v>
      </c>
      <c r="AA2943" s="2">
        <v>24.7</v>
      </c>
      <c r="AB2943" s="2">
        <v>28.213100000000001</v>
      </c>
      <c r="AC2943" s="2">
        <v>5.5</v>
      </c>
      <c r="AD2943" s="2">
        <v>21.5</v>
      </c>
      <c r="AE2943" s="2">
        <v>25.5</v>
      </c>
      <c r="AF2943" s="2">
        <v>35.163400000000003</v>
      </c>
      <c r="AG2943" s="2">
        <v>4.92</v>
      </c>
      <c r="AH2943" s="22">
        <v>20</v>
      </c>
      <c r="AI2943" s="22">
        <v>24.5</v>
      </c>
      <c r="AJ2943" s="22">
        <v>45.459499999999998</v>
      </c>
      <c r="AK2943" s="18">
        <v>3.76</v>
      </c>
      <c r="AL2943" s="18">
        <v>16.399999999999999</v>
      </c>
      <c r="AM2943" s="18">
        <v>22.9</v>
      </c>
      <c r="AN2943" s="2">
        <v>38.491300000000003</v>
      </c>
      <c r="AO2943" s="2">
        <v>1.79</v>
      </c>
      <c r="AP2943" s="2">
        <v>12.5</v>
      </c>
      <c r="AQ2943" s="2">
        <v>14.3</v>
      </c>
      <c r="AR2943" s="2">
        <v>3.8035000000000001</v>
      </c>
      <c r="AS2943" s="2">
        <v>4.29</v>
      </c>
      <c r="AT2943" s="2">
        <v>17.2</v>
      </c>
      <c r="AU2943" s="2">
        <v>24.9</v>
      </c>
      <c r="AV2943" s="2">
        <v>18.432600000000001</v>
      </c>
      <c r="AW2943" s="2">
        <v>5.05</v>
      </c>
      <c r="AX2943" s="2">
        <v>18.8</v>
      </c>
      <c r="AY2943" s="2">
        <v>26.9</v>
      </c>
      <c r="AZ2943" s="2">
        <v>28.294</v>
      </c>
      <c r="BA2943" s="2">
        <v>4.4800000000000004</v>
      </c>
      <c r="BB2943" s="2">
        <v>19.7</v>
      </c>
      <c r="BC2943" s="2">
        <v>22.7</v>
      </c>
      <c r="BD2943" s="2">
        <v>33.420699999999997</v>
      </c>
      <c r="BE2943" s="4"/>
      <c r="BF2943" s="4"/>
    </row>
    <row r="2944" spans="1:58" x14ac:dyDescent="0.2">
      <c r="A2944" s="29">
        <v>2943</v>
      </c>
      <c r="B2944" s="7" t="s">
        <v>117</v>
      </c>
      <c r="C2944" s="3">
        <v>40023</v>
      </c>
      <c r="D2944" s="4" t="s">
        <v>28</v>
      </c>
      <c r="E2944" s="4" t="s">
        <v>117</v>
      </c>
      <c r="F2944" s="5" t="s">
        <v>190</v>
      </c>
      <c r="G2944" s="6">
        <v>0.91736111111111107</v>
      </c>
      <c r="H2944" s="6">
        <v>0.99444444444444446</v>
      </c>
      <c r="I2944" s="85">
        <f t="shared" si="45"/>
        <v>111.00000000000009</v>
      </c>
      <c r="J2944" s="86">
        <f>I2944*Segmentos!$D$7*(AH2944%)*IF(ISNUMBER(AI2944),AI2944%,0)</f>
        <v>586346.40000000049</v>
      </c>
      <c r="K2944" s="86">
        <f>I2944*Segmentos!$D$7*(AL2944%)*IF(ISNUMBER(AM2944),AM2944%,0)</f>
        <v>374558.40000000037</v>
      </c>
      <c r="L2944" s="4" t="s">
        <v>542</v>
      </c>
      <c r="M2944" s="2">
        <v>1.07</v>
      </c>
      <c r="N2944" s="2">
        <v>6.4</v>
      </c>
      <c r="O2944" s="2">
        <v>16.8</v>
      </c>
      <c r="P2944" s="2">
        <v>92.434100000000001</v>
      </c>
      <c r="Q2944" s="2">
        <v>0.46</v>
      </c>
      <c r="R2944" s="2">
        <v>3.1</v>
      </c>
      <c r="S2944" s="2">
        <v>14.7</v>
      </c>
      <c r="T2944" s="2">
        <v>6.6073000000000004</v>
      </c>
      <c r="U2944" s="2">
        <v>0.5</v>
      </c>
      <c r="V2944" s="2">
        <v>4.9000000000000004</v>
      </c>
      <c r="W2944" s="2">
        <v>10.4</v>
      </c>
      <c r="X2944" s="2">
        <v>9.1305999999999994</v>
      </c>
      <c r="Y2944" s="2">
        <v>0.84</v>
      </c>
      <c r="Z2944" s="2">
        <v>7.8</v>
      </c>
      <c r="AA2944" s="2">
        <v>10.8</v>
      </c>
      <c r="AB2944" s="2">
        <v>21.549299999999999</v>
      </c>
      <c r="AC2944" s="2">
        <v>1.94</v>
      </c>
      <c r="AD2944" s="2">
        <v>7.7</v>
      </c>
      <c r="AE2944" s="2">
        <v>25.4</v>
      </c>
      <c r="AF2944" s="2">
        <v>55.146900000000002</v>
      </c>
      <c r="AG2944" s="2">
        <v>1.32</v>
      </c>
      <c r="AH2944" s="22">
        <v>7.1</v>
      </c>
      <c r="AI2944" s="22">
        <v>18.600000000000001</v>
      </c>
      <c r="AJ2944" s="22">
        <v>54.133600000000001</v>
      </c>
      <c r="AK2944" s="18">
        <v>0.84</v>
      </c>
      <c r="AL2944" s="18">
        <v>5.7</v>
      </c>
      <c r="AM2944" s="18">
        <v>14.8</v>
      </c>
      <c r="AN2944" s="2">
        <v>38.3005</v>
      </c>
      <c r="AO2944" s="2">
        <v>0.11</v>
      </c>
      <c r="AP2944" s="2">
        <v>4</v>
      </c>
      <c r="AQ2944" s="2">
        <v>2.8</v>
      </c>
      <c r="AR2944" s="2">
        <v>1.0844</v>
      </c>
      <c r="AS2944" s="2">
        <v>1.41</v>
      </c>
      <c r="AT2944" s="2">
        <v>8.1</v>
      </c>
      <c r="AU2944" s="2">
        <v>17.3</v>
      </c>
      <c r="AV2944" s="2">
        <v>26.805399999999999</v>
      </c>
      <c r="AW2944" s="2">
        <v>1.77</v>
      </c>
      <c r="AX2944" s="2">
        <v>7.7</v>
      </c>
      <c r="AY2944" s="2">
        <v>23</v>
      </c>
      <c r="AZ2944" s="2">
        <v>44.021700000000003</v>
      </c>
      <c r="BA2944" s="2">
        <v>0.62</v>
      </c>
      <c r="BB2944" s="2">
        <v>5</v>
      </c>
      <c r="BC2944" s="2">
        <v>12.4</v>
      </c>
      <c r="BD2944" s="2">
        <v>20.522600000000001</v>
      </c>
      <c r="BE2944" s="4"/>
      <c r="BF2944" s="4"/>
    </row>
    <row r="2945" spans="1:58" x14ac:dyDescent="0.2">
      <c r="A2945" s="29">
        <v>2944</v>
      </c>
      <c r="B2945" s="7" t="s">
        <v>143</v>
      </c>
      <c r="C2945" s="3">
        <v>40023</v>
      </c>
      <c r="D2945" s="4" t="s">
        <v>0</v>
      </c>
      <c r="E2945" s="4" t="s">
        <v>174</v>
      </c>
      <c r="F2945" s="5" t="s">
        <v>190</v>
      </c>
      <c r="G2945" s="6">
        <v>0.91666666666666663</v>
      </c>
      <c r="H2945" s="6">
        <v>0.9902777777777777</v>
      </c>
      <c r="I2945" s="85">
        <f t="shared" si="45"/>
        <v>105.99999999999994</v>
      </c>
      <c r="J2945" s="86">
        <f>I2945*Segmentos!$D$7*(AH2945%)*IF(ISNUMBER(AI2945),AI2945%,0)</f>
        <v>2242959.9999999986</v>
      </c>
      <c r="K2945" s="86">
        <f>I2945*Segmentos!$D$7*(AL2945%)*IF(ISNUMBER(AM2945),AM2945%,0)</f>
        <v>2887270.3999999985</v>
      </c>
      <c r="L2945" s="4"/>
      <c r="M2945" s="2">
        <v>6.08</v>
      </c>
      <c r="N2945" s="2">
        <v>24.9</v>
      </c>
      <c r="O2945" s="2">
        <v>24.5</v>
      </c>
      <c r="P2945" s="2">
        <v>87.848399999999998</v>
      </c>
      <c r="Q2945" s="2">
        <v>5.65</v>
      </c>
      <c r="R2945" s="2">
        <v>20.100000000000001</v>
      </c>
      <c r="S2945" s="2">
        <v>28.1</v>
      </c>
      <c r="T2945" s="2">
        <v>13.6227</v>
      </c>
      <c r="U2945" s="2">
        <v>8.07</v>
      </c>
      <c r="V2945" s="2">
        <v>29.9</v>
      </c>
      <c r="W2945" s="2">
        <v>27</v>
      </c>
      <c r="X2945" s="2">
        <v>24.431100000000001</v>
      </c>
      <c r="Y2945" s="2">
        <v>5.73</v>
      </c>
      <c r="Z2945" s="2">
        <v>28</v>
      </c>
      <c r="AA2945" s="2">
        <v>20.399999999999999</v>
      </c>
      <c r="AB2945" s="2">
        <v>24.4239</v>
      </c>
      <c r="AC2945" s="2">
        <v>5.35</v>
      </c>
      <c r="AD2945" s="2">
        <v>21.3</v>
      </c>
      <c r="AE2945" s="2">
        <v>25.2</v>
      </c>
      <c r="AF2945" s="2">
        <v>25.370699999999999</v>
      </c>
      <c r="AG2945" s="2">
        <v>5.29</v>
      </c>
      <c r="AH2945" s="22">
        <v>23</v>
      </c>
      <c r="AI2945" s="22">
        <v>23</v>
      </c>
      <c r="AJ2945" s="22">
        <v>36.236499999999999</v>
      </c>
      <c r="AK2945" s="18">
        <v>6.8</v>
      </c>
      <c r="AL2945" s="18">
        <v>26.6</v>
      </c>
      <c r="AM2945" s="18">
        <v>25.6</v>
      </c>
      <c r="AN2945" s="2">
        <v>51.612000000000002</v>
      </c>
      <c r="AO2945" s="2">
        <v>3.12</v>
      </c>
      <c r="AP2945" s="2">
        <v>14.5</v>
      </c>
      <c r="AQ2945" s="2">
        <v>21.5</v>
      </c>
      <c r="AR2945" s="2">
        <v>4.9307999999999996</v>
      </c>
      <c r="AS2945" s="2">
        <v>6</v>
      </c>
      <c r="AT2945" s="2">
        <v>25.4</v>
      </c>
      <c r="AU2945" s="2">
        <v>23.6</v>
      </c>
      <c r="AV2945" s="2">
        <v>19.070699999999999</v>
      </c>
      <c r="AW2945" s="2">
        <v>6.79</v>
      </c>
      <c r="AX2945" s="2">
        <v>24.7</v>
      </c>
      <c r="AY2945" s="2">
        <v>27.5</v>
      </c>
      <c r="AZ2945" s="2">
        <v>28.1799</v>
      </c>
      <c r="BA2945" s="2">
        <v>6.45</v>
      </c>
      <c r="BB2945" s="2">
        <v>27.6</v>
      </c>
      <c r="BC2945" s="2">
        <v>23.3</v>
      </c>
      <c r="BD2945" s="2">
        <v>35.667000000000002</v>
      </c>
      <c r="BE2945" s="4"/>
      <c r="BF2945" s="4"/>
    </row>
    <row r="2946" spans="1:58" x14ac:dyDescent="0.2">
      <c r="A2946" s="29">
        <v>2945</v>
      </c>
      <c r="B2946" s="7" t="s">
        <v>89</v>
      </c>
      <c r="C2946" s="3">
        <v>40023</v>
      </c>
      <c r="D2946" s="4" t="s">
        <v>28</v>
      </c>
      <c r="E2946" s="4" t="s">
        <v>169</v>
      </c>
      <c r="F2946" s="5" t="s">
        <v>190</v>
      </c>
      <c r="G2946" s="6">
        <v>0.83958333333333324</v>
      </c>
      <c r="H2946" s="6">
        <v>0.87638888888888899</v>
      </c>
      <c r="I2946" s="85">
        <f t="shared" si="45"/>
        <v>53.000000000000291</v>
      </c>
      <c r="J2946" s="86">
        <f>I2946*Segmentos!$D$7*(AH2946%)*IF(ISNUMBER(AI2946),AI2946%,0)</f>
        <v>173204.00000000096</v>
      </c>
      <c r="K2946" s="86">
        <f>I2946*Segmentos!$D$7*(AL2946%)*IF(ISNUMBER(AM2946),AM2946%,0)</f>
        <v>320628.80000000173</v>
      </c>
      <c r="L2946" s="4"/>
      <c r="M2946" s="2">
        <v>1.2</v>
      </c>
      <c r="N2946" s="2">
        <v>2.9</v>
      </c>
      <c r="O2946" s="2">
        <v>40.799999999999997</v>
      </c>
      <c r="P2946" s="2">
        <v>98.042699999999996</v>
      </c>
      <c r="Q2946" s="2">
        <v>0.64</v>
      </c>
      <c r="R2946" s="2">
        <v>1.8</v>
      </c>
      <c r="S2946" s="2">
        <v>35.5</v>
      </c>
      <c r="T2946" s="2">
        <v>8.7254000000000005</v>
      </c>
      <c r="U2946" s="2">
        <v>0.37</v>
      </c>
      <c r="V2946" s="2">
        <v>1.2</v>
      </c>
      <c r="W2946" s="2">
        <v>29.6</v>
      </c>
      <c r="X2946" s="2">
        <v>6.3033999999999999</v>
      </c>
      <c r="Y2946" s="2">
        <v>2.2999999999999998</v>
      </c>
      <c r="Z2946" s="2">
        <v>4.5</v>
      </c>
      <c r="AA2946" s="2">
        <v>51.5</v>
      </c>
      <c r="AB2946" s="2">
        <v>55.433</v>
      </c>
      <c r="AC2946" s="2">
        <v>1.03</v>
      </c>
      <c r="AD2946" s="2">
        <v>3.2</v>
      </c>
      <c r="AE2946" s="2">
        <v>31.7</v>
      </c>
      <c r="AF2946" s="2">
        <v>27.5809</v>
      </c>
      <c r="AG2946" s="2">
        <v>0.84</v>
      </c>
      <c r="AH2946" s="22">
        <v>1.9</v>
      </c>
      <c r="AI2946" s="22">
        <v>43</v>
      </c>
      <c r="AJ2946" s="22">
        <v>32.421999999999997</v>
      </c>
      <c r="AK2946" s="18">
        <v>1.53</v>
      </c>
      <c r="AL2946" s="18">
        <v>3.8</v>
      </c>
      <c r="AM2946" s="18">
        <v>39.799999999999997</v>
      </c>
      <c r="AN2946" s="2">
        <v>65.620699999999999</v>
      </c>
      <c r="AO2946" s="2">
        <v>0.3</v>
      </c>
      <c r="AP2946" s="2">
        <v>1.4</v>
      </c>
      <c r="AQ2946" s="2">
        <v>22.1</v>
      </c>
      <c r="AR2946" s="2">
        <v>2.7153</v>
      </c>
      <c r="AS2946" s="2">
        <v>0.83</v>
      </c>
      <c r="AT2946" s="2">
        <v>2.1</v>
      </c>
      <c r="AU2946" s="2">
        <v>38.5</v>
      </c>
      <c r="AV2946" s="2">
        <v>14.830299999999999</v>
      </c>
      <c r="AW2946" s="2">
        <v>1.57</v>
      </c>
      <c r="AX2946" s="2">
        <v>3.2</v>
      </c>
      <c r="AY2946" s="2">
        <v>48.7</v>
      </c>
      <c r="AZ2946" s="2">
        <v>36.727899999999998</v>
      </c>
      <c r="BA2946" s="2">
        <v>1.4</v>
      </c>
      <c r="BB2946" s="2">
        <v>3.7</v>
      </c>
      <c r="BC2946" s="2">
        <v>38.4</v>
      </c>
      <c r="BD2946" s="2">
        <v>43.769199999999998</v>
      </c>
      <c r="BE2946" s="4"/>
      <c r="BF2946" s="4"/>
    </row>
    <row r="2947" spans="1:58" x14ac:dyDescent="0.2">
      <c r="A2947" s="29">
        <v>2946</v>
      </c>
      <c r="B2947" s="7" t="s">
        <v>126</v>
      </c>
      <c r="C2947" s="3">
        <v>40023</v>
      </c>
      <c r="D2947" s="4" t="s">
        <v>28</v>
      </c>
      <c r="E2947" s="4" t="s">
        <v>163</v>
      </c>
      <c r="F2947" s="5" t="s">
        <v>190</v>
      </c>
      <c r="G2947" s="6">
        <v>0.87638888888888899</v>
      </c>
      <c r="H2947" s="6">
        <v>0.91319444444444453</v>
      </c>
      <c r="I2947" s="85">
        <f t="shared" ref="I2947:I3010" si="46">IF(H2947&gt;=G2947,(H2947-G2947)*24*60,("24:00:00"-G2947+H2947)*24*60)</f>
        <v>52.999999999999972</v>
      </c>
      <c r="J2947" s="86">
        <f>I2947*Segmentos!$D$7*(AH2947%)*IF(ISNUMBER(AI2947),AI2947%,0)</f>
        <v>134323.19999999995</v>
      </c>
      <c r="K2947" s="86">
        <f>I2947*Segmentos!$D$7*(AL2947%)*IF(ISNUMBER(AM2947),AM2947%,0)</f>
        <v>394637.99999999971</v>
      </c>
      <c r="L2947" s="4"/>
      <c r="M2947" s="2">
        <v>1.29</v>
      </c>
      <c r="N2947" s="2">
        <v>3.7</v>
      </c>
      <c r="O2947" s="2">
        <v>34.299999999999997</v>
      </c>
      <c r="P2947" s="2">
        <v>90.162000000000006</v>
      </c>
      <c r="Q2947" s="2">
        <v>0.44</v>
      </c>
      <c r="R2947" s="2">
        <v>1.4</v>
      </c>
      <c r="S2947" s="2">
        <v>31.5</v>
      </c>
      <c r="T2947" s="2">
        <v>5.1584000000000003</v>
      </c>
      <c r="U2947" s="2">
        <v>0.17</v>
      </c>
      <c r="V2947" s="2">
        <v>1</v>
      </c>
      <c r="W2947" s="2">
        <v>16.8</v>
      </c>
      <c r="X2947" s="2">
        <v>2.5453999999999999</v>
      </c>
      <c r="Y2947" s="2">
        <v>0.99</v>
      </c>
      <c r="Z2947" s="2">
        <v>4.3</v>
      </c>
      <c r="AA2947" s="2">
        <v>22.9</v>
      </c>
      <c r="AB2947" s="2">
        <v>20.550899999999999</v>
      </c>
      <c r="AC2947" s="2">
        <v>2.69</v>
      </c>
      <c r="AD2947" s="2">
        <v>6.1</v>
      </c>
      <c r="AE2947" s="2">
        <v>43.8</v>
      </c>
      <c r="AF2947" s="2">
        <v>61.907200000000003</v>
      </c>
      <c r="AG2947" s="2">
        <v>0.64</v>
      </c>
      <c r="AH2947" s="22">
        <v>2.2000000000000002</v>
      </c>
      <c r="AI2947" s="22">
        <v>28.8</v>
      </c>
      <c r="AJ2947" s="22">
        <v>21.177</v>
      </c>
      <c r="AK2947" s="18">
        <v>1.87</v>
      </c>
      <c r="AL2947" s="18">
        <v>5.0999999999999996</v>
      </c>
      <c r="AM2947" s="18">
        <v>36.5</v>
      </c>
      <c r="AN2947" s="2">
        <v>68.984899999999996</v>
      </c>
      <c r="AO2947" s="2">
        <v>0.83</v>
      </c>
      <c r="AP2947" s="2">
        <v>2.2000000000000002</v>
      </c>
      <c r="AQ2947" s="2">
        <v>37.5</v>
      </c>
      <c r="AR2947" s="2">
        <v>6.3564999999999996</v>
      </c>
      <c r="AS2947" s="2">
        <v>1.1000000000000001</v>
      </c>
      <c r="AT2947" s="2">
        <v>3</v>
      </c>
      <c r="AU2947" s="2">
        <v>37</v>
      </c>
      <c r="AV2947" s="2">
        <v>17.024699999999999</v>
      </c>
      <c r="AW2947" s="2">
        <v>1.21</v>
      </c>
      <c r="AX2947" s="2">
        <v>4.0999999999999996</v>
      </c>
      <c r="AY2947" s="2">
        <v>29.7</v>
      </c>
      <c r="AZ2947" s="2">
        <v>24.3871</v>
      </c>
      <c r="BA2947" s="2">
        <v>1.58</v>
      </c>
      <c r="BB2947" s="2">
        <v>4.4000000000000004</v>
      </c>
      <c r="BC2947" s="2">
        <v>36.1</v>
      </c>
      <c r="BD2947" s="2">
        <v>42.393700000000003</v>
      </c>
      <c r="BE2947" s="4"/>
      <c r="BF2947" s="4"/>
    </row>
    <row r="2948" spans="1:58" x14ac:dyDescent="0.2">
      <c r="A2948" s="29">
        <v>2947</v>
      </c>
      <c r="B2948" s="7" t="s">
        <v>23</v>
      </c>
      <c r="C2948" s="3">
        <v>40023</v>
      </c>
      <c r="D2948" s="4" t="s">
        <v>21</v>
      </c>
      <c r="E2948" s="4" t="s">
        <v>170</v>
      </c>
      <c r="F2948" s="5" t="s">
        <v>190</v>
      </c>
      <c r="G2948" s="6">
        <v>0.87361111111111101</v>
      </c>
      <c r="H2948" s="6">
        <v>0.93541666666666667</v>
      </c>
      <c r="I2948" s="85">
        <f t="shared" si="46"/>
        <v>89.000000000000171</v>
      </c>
      <c r="J2948" s="86">
        <f>I2948*Segmentos!$D$7*(AH2948%)*IF(ISNUMBER(AI2948),AI2948%,0)</f>
        <v>99110.400000000183</v>
      </c>
      <c r="K2948" s="86">
        <f>I2948*Segmentos!$D$7*(AL2948%)*IF(ISNUMBER(AM2948),AM2948%,0)</f>
        <v>184230.00000000035</v>
      </c>
      <c r="L2948" s="4"/>
      <c r="M2948" s="2">
        <v>0.4</v>
      </c>
      <c r="N2948" s="2">
        <v>2.5</v>
      </c>
      <c r="O2948" s="2">
        <v>16.5</v>
      </c>
      <c r="P2948" s="2">
        <v>32.713999999999999</v>
      </c>
      <c r="Q2948" s="2">
        <v>0.09</v>
      </c>
      <c r="R2948" s="2">
        <v>1.6</v>
      </c>
      <c r="S2948" s="2">
        <v>5.3</v>
      </c>
      <c r="T2948" s="2">
        <v>1.1513</v>
      </c>
      <c r="U2948" s="2">
        <v>1.02</v>
      </c>
      <c r="V2948" s="2">
        <v>3.3</v>
      </c>
      <c r="W2948" s="2">
        <v>31.4</v>
      </c>
      <c r="X2948" s="2">
        <v>17.349</v>
      </c>
      <c r="Y2948" s="2">
        <v>0.38</v>
      </c>
      <c r="Z2948" s="2">
        <v>3.1</v>
      </c>
      <c r="AA2948" s="2">
        <v>12.4</v>
      </c>
      <c r="AB2948" s="2">
        <v>9.1768000000000001</v>
      </c>
      <c r="AC2948" s="2">
        <v>0.19</v>
      </c>
      <c r="AD2948" s="2">
        <v>1.8</v>
      </c>
      <c r="AE2948" s="2">
        <v>10.6</v>
      </c>
      <c r="AF2948" s="2">
        <v>5.0369000000000002</v>
      </c>
      <c r="AG2948" s="2">
        <v>0.28000000000000003</v>
      </c>
      <c r="AH2948" s="22">
        <v>2.4</v>
      </c>
      <c r="AI2948" s="22">
        <v>11.6</v>
      </c>
      <c r="AJ2948" s="22">
        <v>10.7096</v>
      </c>
      <c r="AK2948" s="18">
        <v>0.52</v>
      </c>
      <c r="AL2948" s="18">
        <v>2.5</v>
      </c>
      <c r="AM2948" s="18">
        <v>20.7</v>
      </c>
      <c r="AN2948" s="2">
        <v>22.004300000000001</v>
      </c>
      <c r="AO2948" s="2">
        <v>0.1</v>
      </c>
      <c r="AP2948" s="2">
        <v>0.8</v>
      </c>
      <c r="AQ2948" s="2">
        <v>12.6</v>
      </c>
      <c r="AR2948" s="2">
        <v>0.87339999999999995</v>
      </c>
      <c r="AS2948" s="2">
        <v>0.13</v>
      </c>
      <c r="AT2948" s="2">
        <v>1.2</v>
      </c>
      <c r="AU2948" s="2">
        <v>11.1</v>
      </c>
      <c r="AV2948" s="2">
        <v>2.2936000000000001</v>
      </c>
      <c r="AW2948" s="2">
        <v>0.21</v>
      </c>
      <c r="AX2948" s="2">
        <v>2.1</v>
      </c>
      <c r="AY2948" s="2">
        <v>9.9</v>
      </c>
      <c r="AZ2948" s="2">
        <v>4.9318999999999997</v>
      </c>
      <c r="BA2948" s="2">
        <v>0.79</v>
      </c>
      <c r="BB2948" s="2">
        <v>3.9</v>
      </c>
      <c r="BC2948" s="2">
        <v>20.3</v>
      </c>
      <c r="BD2948" s="2">
        <v>24.614899999999999</v>
      </c>
      <c r="BE2948" s="4"/>
      <c r="BF2948" s="4"/>
    </row>
    <row r="2949" spans="1:58" x14ac:dyDescent="0.2">
      <c r="A2949" s="29">
        <v>2948</v>
      </c>
      <c r="B2949" s="7" t="s">
        <v>25</v>
      </c>
      <c r="C2949" s="3">
        <v>40023</v>
      </c>
      <c r="D2949" s="4" t="s">
        <v>21</v>
      </c>
      <c r="E2949" s="4" t="s">
        <v>171</v>
      </c>
      <c r="F2949" s="5" t="s">
        <v>190</v>
      </c>
      <c r="G2949" s="6">
        <v>0.87291666666666667</v>
      </c>
      <c r="H2949" s="6">
        <v>0.87361111111111101</v>
      </c>
      <c r="I2949" s="85">
        <f t="shared" si="46"/>
        <v>0.99999999999983658</v>
      </c>
      <c r="J2949" s="86">
        <f>I2949*Segmentos!$D$7*(AH2949%)*IF(ISNUMBER(AI2949),AI2949%,0)</f>
        <v>2399.999999999608</v>
      </c>
      <c r="K2949" s="86">
        <f>I2949*Segmentos!$D$7*(AL2949%)*IF(ISNUMBER(AM2949),AM2949%,0)</f>
        <v>1999.9999999996733</v>
      </c>
      <c r="L2949" s="4"/>
      <c r="M2949" s="2">
        <v>0.56999999999999995</v>
      </c>
      <c r="N2949" s="2">
        <v>0.6</v>
      </c>
      <c r="O2949" s="2">
        <v>100</v>
      </c>
      <c r="P2949" s="2">
        <v>91.840800000000002</v>
      </c>
      <c r="Q2949" s="2">
        <v>0</v>
      </c>
      <c r="R2949" s="2">
        <v>0</v>
      </c>
      <c r="S2949" s="8" t="s">
        <v>577</v>
      </c>
      <c r="T2949" s="2">
        <v>0</v>
      </c>
      <c r="U2949" s="2">
        <v>0</v>
      </c>
      <c r="V2949" s="2">
        <v>0</v>
      </c>
      <c r="W2949" s="8" t="s">
        <v>577</v>
      </c>
      <c r="X2949" s="2">
        <v>0</v>
      </c>
      <c r="Y2949" s="2">
        <v>0.42</v>
      </c>
      <c r="Z2949" s="2">
        <v>0.4</v>
      </c>
      <c r="AA2949" s="2">
        <v>100</v>
      </c>
      <c r="AB2949" s="2">
        <v>19.677900000000001</v>
      </c>
      <c r="AC2949" s="2">
        <v>1.37</v>
      </c>
      <c r="AD2949" s="2">
        <v>1.4</v>
      </c>
      <c r="AE2949" s="2">
        <v>100</v>
      </c>
      <c r="AF2949" s="2">
        <v>72.162899999999993</v>
      </c>
      <c r="AG2949" s="2">
        <v>0.62</v>
      </c>
      <c r="AH2949" s="22">
        <v>0.6</v>
      </c>
      <c r="AI2949" s="22">
        <v>100</v>
      </c>
      <c r="AJ2949" s="22">
        <v>47.274799999999999</v>
      </c>
      <c r="AK2949" s="18">
        <v>0.53</v>
      </c>
      <c r="AL2949" s="18">
        <v>0.5</v>
      </c>
      <c r="AM2949" s="18">
        <v>100</v>
      </c>
      <c r="AN2949" s="2">
        <v>44.566000000000003</v>
      </c>
      <c r="AO2949" s="2">
        <v>0.14000000000000001</v>
      </c>
      <c r="AP2949" s="2">
        <v>0.1</v>
      </c>
      <c r="AQ2949" s="2">
        <v>100</v>
      </c>
      <c r="AR2949" s="2">
        <v>2.5198</v>
      </c>
      <c r="AS2949" s="2">
        <v>0.15</v>
      </c>
      <c r="AT2949" s="2">
        <v>0.1</v>
      </c>
      <c r="AU2949" s="2">
        <v>100</v>
      </c>
      <c r="AV2949" s="2">
        <v>5.1794000000000002</v>
      </c>
      <c r="AW2949" s="2">
        <v>0.37</v>
      </c>
      <c r="AX2949" s="2">
        <v>0.4</v>
      </c>
      <c r="AY2949" s="2">
        <v>100</v>
      </c>
      <c r="AZ2949" s="2">
        <v>17.1797</v>
      </c>
      <c r="BA2949" s="2">
        <v>1.0900000000000001</v>
      </c>
      <c r="BB2949" s="2">
        <v>1.1000000000000001</v>
      </c>
      <c r="BC2949" s="2">
        <v>100</v>
      </c>
      <c r="BD2949" s="2">
        <v>66.9619</v>
      </c>
      <c r="BE2949" s="4"/>
      <c r="BF2949" s="4"/>
    </row>
    <row r="2950" spans="1:58" x14ac:dyDescent="0.2">
      <c r="A2950" s="29">
        <v>2949</v>
      </c>
      <c r="B2950" s="7" t="s">
        <v>19</v>
      </c>
      <c r="C2950" s="3">
        <v>40023</v>
      </c>
      <c r="D2950" s="4" t="s">
        <v>17</v>
      </c>
      <c r="E2950" s="4" t="s">
        <v>166</v>
      </c>
      <c r="F2950" s="5" t="s">
        <v>190</v>
      </c>
      <c r="G2950" s="6">
        <v>0.9145833333333333</v>
      </c>
      <c r="H2950" s="6">
        <v>0.9159722222222223</v>
      </c>
      <c r="I2950" s="85">
        <f t="shared" si="46"/>
        <v>2.0000000000001528</v>
      </c>
      <c r="J2950" s="86">
        <f>I2950*Segmentos!$D$7*(AH2950%)*IF(ISNUMBER(AI2950),AI2950%,0)</f>
        <v>4592.0000000003502</v>
      </c>
      <c r="K2950" s="86">
        <f>I2950*Segmentos!$D$7*(AL2950%)*IF(ISNUMBER(AM2950),AM2950%,0)</f>
        <v>400.00000000003058</v>
      </c>
      <c r="L2950" s="4"/>
      <c r="M2950" s="2">
        <v>0.28000000000000003</v>
      </c>
      <c r="N2950" s="2">
        <v>0.4</v>
      </c>
      <c r="O2950" s="2">
        <v>77.400000000000006</v>
      </c>
      <c r="P2950" s="2">
        <v>100</v>
      </c>
      <c r="Q2950" s="2">
        <v>0</v>
      </c>
      <c r="R2950" s="2">
        <v>0</v>
      </c>
      <c r="S2950" s="8" t="s">
        <v>577</v>
      </c>
      <c r="T2950" s="2">
        <v>0</v>
      </c>
      <c r="U2950" s="2">
        <v>0</v>
      </c>
      <c r="V2950" s="2">
        <v>0</v>
      </c>
      <c r="W2950" s="8" t="s">
        <v>577</v>
      </c>
      <c r="X2950" s="2">
        <v>0</v>
      </c>
      <c r="Y2950" s="2">
        <v>0.49</v>
      </c>
      <c r="Z2950" s="2">
        <v>0.8</v>
      </c>
      <c r="AA2950" s="2">
        <v>63.8</v>
      </c>
      <c r="AB2950" s="2">
        <v>51.457099999999997</v>
      </c>
      <c r="AC2950" s="2">
        <v>0.42</v>
      </c>
      <c r="AD2950" s="2">
        <v>0.4</v>
      </c>
      <c r="AE2950" s="2">
        <v>100</v>
      </c>
      <c r="AF2950" s="2">
        <v>48.542900000000003</v>
      </c>
      <c r="AG2950" s="2">
        <v>0.54</v>
      </c>
      <c r="AH2950" s="22">
        <v>0.7</v>
      </c>
      <c r="AI2950" s="22">
        <v>82</v>
      </c>
      <c r="AJ2950" s="22">
        <v>90.721599999999995</v>
      </c>
      <c r="AK2950" s="18">
        <v>0.05</v>
      </c>
      <c r="AL2950" s="18">
        <v>0.1</v>
      </c>
      <c r="AM2950" s="18">
        <v>50</v>
      </c>
      <c r="AN2950" s="2">
        <v>9.2783999999999995</v>
      </c>
      <c r="AO2950" s="2">
        <v>0</v>
      </c>
      <c r="AP2950" s="2">
        <v>0</v>
      </c>
      <c r="AQ2950" s="8" t="s">
        <v>577</v>
      </c>
      <c r="AR2950" s="2">
        <v>0</v>
      </c>
      <c r="AS2950" s="2">
        <v>0.28999999999999998</v>
      </c>
      <c r="AT2950" s="2">
        <v>0.3</v>
      </c>
      <c r="AU2950" s="2">
        <v>100</v>
      </c>
      <c r="AV2950" s="2">
        <v>22.216799999999999</v>
      </c>
      <c r="AW2950" s="2">
        <v>0.28999999999999998</v>
      </c>
      <c r="AX2950" s="2">
        <v>0.6</v>
      </c>
      <c r="AY2950" s="2">
        <v>50</v>
      </c>
      <c r="AZ2950" s="2">
        <v>29.240300000000001</v>
      </c>
      <c r="BA2950" s="2">
        <v>0.36</v>
      </c>
      <c r="BB2950" s="2">
        <v>0.4</v>
      </c>
      <c r="BC2950" s="2">
        <v>100</v>
      </c>
      <c r="BD2950" s="2">
        <v>48.542900000000003</v>
      </c>
      <c r="BE2950" s="4"/>
      <c r="BF2950" s="4"/>
    </row>
    <row r="2951" spans="1:58" x14ac:dyDescent="0.2">
      <c r="A2951" s="29">
        <v>2950</v>
      </c>
      <c r="B2951" s="7" t="s">
        <v>2</v>
      </c>
      <c r="C2951" s="3">
        <v>40023</v>
      </c>
      <c r="D2951" s="4" t="s">
        <v>0</v>
      </c>
      <c r="E2951" s="4" t="s">
        <v>164</v>
      </c>
      <c r="F2951" s="5" t="s">
        <v>190</v>
      </c>
      <c r="G2951" s="6">
        <v>0.87430555555555556</v>
      </c>
      <c r="H2951" s="6">
        <v>0.9145833333333333</v>
      </c>
      <c r="I2951" s="85">
        <f t="shared" si="46"/>
        <v>57.999999999999957</v>
      </c>
      <c r="J2951" s="86">
        <f>I2951*Segmentos!$D$7*(AH2951%)*IF(ISNUMBER(AI2951),AI2951%,0)</f>
        <v>833158.39999999944</v>
      </c>
      <c r="K2951" s="86">
        <f>I2951*Segmentos!$D$7*(AL2951%)*IF(ISNUMBER(AM2951),AM2951%,0)</f>
        <v>1470091.1999999986</v>
      </c>
      <c r="L2951" s="4"/>
      <c r="M2951" s="2">
        <v>5.0199999999999996</v>
      </c>
      <c r="N2951" s="2">
        <v>15.7</v>
      </c>
      <c r="O2951" s="2">
        <v>31.9</v>
      </c>
      <c r="P2951" s="2">
        <v>79.935100000000006</v>
      </c>
      <c r="Q2951" s="2">
        <v>5.03</v>
      </c>
      <c r="R2951" s="2">
        <v>14</v>
      </c>
      <c r="S2951" s="2">
        <v>35.9</v>
      </c>
      <c r="T2951" s="2">
        <v>13.339399999999999</v>
      </c>
      <c r="U2951" s="2">
        <v>4.07</v>
      </c>
      <c r="V2951" s="2">
        <v>14.9</v>
      </c>
      <c r="W2951" s="2">
        <v>27.2</v>
      </c>
      <c r="X2951" s="2">
        <v>13.569599999999999</v>
      </c>
      <c r="Y2951" s="2">
        <v>4.59</v>
      </c>
      <c r="Z2951" s="2">
        <v>16.2</v>
      </c>
      <c r="AA2951" s="2">
        <v>28.3</v>
      </c>
      <c r="AB2951" s="2">
        <v>21.581</v>
      </c>
      <c r="AC2951" s="2">
        <v>6.02</v>
      </c>
      <c r="AD2951" s="2">
        <v>16.7</v>
      </c>
      <c r="AE2951" s="2">
        <v>36.1</v>
      </c>
      <c r="AF2951" s="2">
        <v>31.4451</v>
      </c>
      <c r="AG2951" s="2">
        <v>3.59</v>
      </c>
      <c r="AH2951" s="22">
        <v>13.4</v>
      </c>
      <c r="AI2951" s="22">
        <v>26.8</v>
      </c>
      <c r="AJ2951" s="22">
        <v>27.070599999999999</v>
      </c>
      <c r="AK2951" s="18">
        <v>6.32</v>
      </c>
      <c r="AL2951" s="18">
        <v>17.899999999999999</v>
      </c>
      <c r="AM2951" s="18">
        <v>35.4</v>
      </c>
      <c r="AN2951" s="2">
        <v>52.8645</v>
      </c>
      <c r="AO2951" s="2">
        <v>2.7</v>
      </c>
      <c r="AP2951" s="2">
        <v>15.2</v>
      </c>
      <c r="AQ2951" s="2">
        <v>17.7</v>
      </c>
      <c r="AR2951" s="2">
        <v>4.6981000000000002</v>
      </c>
      <c r="AS2951" s="2">
        <v>5.64</v>
      </c>
      <c r="AT2951" s="2">
        <v>17.100000000000001</v>
      </c>
      <c r="AU2951" s="2">
        <v>32.9</v>
      </c>
      <c r="AV2951" s="2">
        <v>19.7606</v>
      </c>
      <c r="AW2951" s="2">
        <v>4.83</v>
      </c>
      <c r="AX2951" s="2">
        <v>14.6</v>
      </c>
      <c r="AY2951" s="2">
        <v>33.1</v>
      </c>
      <c r="AZ2951" s="2">
        <v>22.112300000000001</v>
      </c>
      <c r="BA2951" s="2">
        <v>5.48</v>
      </c>
      <c r="BB2951" s="2">
        <v>15.9</v>
      </c>
      <c r="BC2951" s="2">
        <v>34.4</v>
      </c>
      <c r="BD2951" s="2">
        <v>33.364100000000001</v>
      </c>
      <c r="BE2951" s="4"/>
      <c r="BF2951" s="4"/>
    </row>
    <row r="2952" spans="1:58" x14ac:dyDescent="0.2">
      <c r="A2952" s="29">
        <v>2951</v>
      </c>
      <c r="B2952" s="7" t="s">
        <v>16</v>
      </c>
      <c r="C2952" s="3">
        <v>40023</v>
      </c>
      <c r="D2952" s="4" t="s">
        <v>13</v>
      </c>
      <c r="E2952" s="4" t="s">
        <v>166</v>
      </c>
      <c r="F2952" s="5" t="s">
        <v>190</v>
      </c>
      <c r="G2952" s="6">
        <v>0.91527777777777775</v>
      </c>
      <c r="H2952" s="6">
        <v>0.91874999999999996</v>
      </c>
      <c r="I2952" s="85">
        <f t="shared" si="46"/>
        <v>4.9999999999999822</v>
      </c>
      <c r="J2952" s="86">
        <f>I2952*Segmentos!$D$7*(AH2952%)*IF(ISNUMBER(AI2952),AI2952%,0)</f>
        <v>225227.99999999916</v>
      </c>
      <c r="K2952" s="86">
        <f>I2952*Segmentos!$D$7*(AL2952%)*IF(ISNUMBER(AM2952),AM2952%,0)</f>
        <v>349199.99999999878</v>
      </c>
      <c r="L2952" s="4"/>
      <c r="M2952" s="2">
        <v>14.54</v>
      </c>
      <c r="N2952" s="2">
        <v>17</v>
      </c>
      <c r="O2952" s="2">
        <v>85.4</v>
      </c>
      <c r="P2952" s="2">
        <v>87.746399999999994</v>
      </c>
      <c r="Q2952" s="2">
        <v>8.08</v>
      </c>
      <c r="R2952" s="2">
        <v>9.8000000000000007</v>
      </c>
      <c r="S2952" s="2">
        <v>82.2</v>
      </c>
      <c r="T2952" s="2">
        <v>8.1363000000000003</v>
      </c>
      <c r="U2952" s="2">
        <v>11.22</v>
      </c>
      <c r="V2952" s="2">
        <v>13.3</v>
      </c>
      <c r="W2952" s="2">
        <v>84.4</v>
      </c>
      <c r="X2952" s="2">
        <v>14.189299999999999</v>
      </c>
      <c r="Y2952" s="2">
        <v>12.23</v>
      </c>
      <c r="Z2952" s="2">
        <v>13.9</v>
      </c>
      <c r="AA2952" s="2">
        <v>88.2</v>
      </c>
      <c r="AB2952" s="2">
        <v>21.791599999999999</v>
      </c>
      <c r="AC2952" s="2">
        <v>22.03</v>
      </c>
      <c r="AD2952" s="2">
        <v>25.9</v>
      </c>
      <c r="AE2952" s="2">
        <v>84.9</v>
      </c>
      <c r="AF2952" s="2">
        <v>43.629199999999997</v>
      </c>
      <c r="AG2952" s="2">
        <v>11.3</v>
      </c>
      <c r="AH2952" s="22">
        <v>13.7</v>
      </c>
      <c r="AI2952" s="22">
        <v>82.2</v>
      </c>
      <c r="AJ2952" s="22">
        <v>32.344999999999999</v>
      </c>
      <c r="AK2952" s="18">
        <v>17.47</v>
      </c>
      <c r="AL2952" s="18">
        <v>20</v>
      </c>
      <c r="AM2952" s="18">
        <v>87.3</v>
      </c>
      <c r="AN2952" s="2">
        <v>55.401299999999999</v>
      </c>
      <c r="AO2952" s="2">
        <v>11.26</v>
      </c>
      <c r="AP2952" s="2">
        <v>12.7</v>
      </c>
      <c r="AQ2952" s="2">
        <v>88.9</v>
      </c>
      <c r="AR2952" s="2">
        <v>7.4246999999999996</v>
      </c>
      <c r="AS2952" s="2">
        <v>9.99</v>
      </c>
      <c r="AT2952" s="2">
        <v>13.7</v>
      </c>
      <c r="AU2952" s="2">
        <v>73.2</v>
      </c>
      <c r="AV2952" s="2">
        <v>13.2837</v>
      </c>
      <c r="AW2952" s="2">
        <v>14.56</v>
      </c>
      <c r="AX2952" s="2">
        <v>16.899999999999999</v>
      </c>
      <c r="AY2952" s="2">
        <v>86.2</v>
      </c>
      <c r="AZ2952" s="2">
        <v>25.259399999999999</v>
      </c>
      <c r="BA2952" s="2">
        <v>18.079999999999998</v>
      </c>
      <c r="BB2952" s="2">
        <v>20.3</v>
      </c>
      <c r="BC2952" s="2">
        <v>88.9</v>
      </c>
      <c r="BD2952" s="2">
        <v>41.778599999999997</v>
      </c>
      <c r="BE2952" s="4"/>
      <c r="BF2952" s="4"/>
    </row>
    <row r="2953" spans="1:58" x14ac:dyDescent="0.2">
      <c r="A2953" s="29">
        <v>2952</v>
      </c>
      <c r="B2953" s="7" t="s">
        <v>22</v>
      </c>
      <c r="C2953" s="3">
        <v>40023</v>
      </c>
      <c r="D2953" s="4" t="s">
        <v>21</v>
      </c>
      <c r="E2953" s="4" t="s">
        <v>164</v>
      </c>
      <c r="F2953" s="5" t="s">
        <v>190</v>
      </c>
      <c r="G2953" s="6">
        <v>0.8305555555555556</v>
      </c>
      <c r="H2953" s="6">
        <v>0.87291666666666667</v>
      </c>
      <c r="I2953" s="85">
        <f t="shared" si="46"/>
        <v>60.999999999999943</v>
      </c>
      <c r="J2953" s="86">
        <f>I2953*Segmentos!$D$7*(AH2953%)*IF(ISNUMBER(AI2953),AI2953%,0)</f>
        <v>229481.99999999977</v>
      </c>
      <c r="K2953" s="86">
        <f>I2953*Segmentos!$D$7*(AL2953%)*IF(ISNUMBER(AM2953),AM2953%,0)</f>
        <v>293775.99999999977</v>
      </c>
      <c r="L2953" s="4"/>
      <c r="M2953" s="2">
        <v>1.0900000000000001</v>
      </c>
      <c r="N2953" s="2">
        <v>3.9</v>
      </c>
      <c r="O2953" s="2">
        <v>28.2</v>
      </c>
      <c r="P2953" s="2">
        <v>92.793800000000005</v>
      </c>
      <c r="Q2953" s="2">
        <v>0.22</v>
      </c>
      <c r="R2953" s="2">
        <v>1.8</v>
      </c>
      <c r="S2953" s="2">
        <v>12.2</v>
      </c>
      <c r="T2953" s="2">
        <v>3.0568</v>
      </c>
      <c r="U2953" s="2">
        <v>0.26</v>
      </c>
      <c r="V2953" s="2">
        <v>1.9</v>
      </c>
      <c r="W2953" s="2">
        <v>13.8</v>
      </c>
      <c r="X2953" s="2">
        <v>4.5738000000000003</v>
      </c>
      <c r="Y2953" s="2">
        <v>0.76</v>
      </c>
      <c r="Z2953" s="2">
        <v>2.6</v>
      </c>
      <c r="AA2953" s="2">
        <v>29.8</v>
      </c>
      <c r="AB2953" s="2">
        <v>19.168299999999999</v>
      </c>
      <c r="AC2953" s="2">
        <v>2.36</v>
      </c>
      <c r="AD2953" s="2">
        <v>7.4</v>
      </c>
      <c r="AE2953" s="2">
        <v>32</v>
      </c>
      <c r="AF2953" s="2">
        <v>65.994799999999998</v>
      </c>
      <c r="AG2953" s="2">
        <v>0.95</v>
      </c>
      <c r="AH2953" s="22">
        <v>3.3</v>
      </c>
      <c r="AI2953" s="22">
        <v>28.5</v>
      </c>
      <c r="AJ2953" s="22">
        <v>38.494300000000003</v>
      </c>
      <c r="AK2953" s="18">
        <v>1.21</v>
      </c>
      <c r="AL2953" s="18">
        <v>4.3</v>
      </c>
      <c r="AM2953" s="18">
        <v>28</v>
      </c>
      <c r="AN2953" s="2">
        <v>54.299500000000002</v>
      </c>
      <c r="AO2953" s="2">
        <v>0.44</v>
      </c>
      <c r="AP2953" s="2">
        <v>2</v>
      </c>
      <c r="AQ2953" s="2">
        <v>22</v>
      </c>
      <c r="AR2953" s="2">
        <v>4.1268000000000002</v>
      </c>
      <c r="AS2953" s="2">
        <v>0.78</v>
      </c>
      <c r="AT2953" s="2">
        <v>2.9</v>
      </c>
      <c r="AU2953" s="2">
        <v>26.8</v>
      </c>
      <c r="AV2953" s="2">
        <v>14.6271</v>
      </c>
      <c r="AW2953" s="2">
        <v>1.03</v>
      </c>
      <c r="AX2953" s="2">
        <v>4.5999999999999996</v>
      </c>
      <c r="AY2953" s="2">
        <v>22.5</v>
      </c>
      <c r="AZ2953" s="2">
        <v>25.142900000000001</v>
      </c>
      <c r="BA2953" s="2">
        <v>1.5</v>
      </c>
      <c r="BB2953" s="2">
        <v>4.4000000000000004</v>
      </c>
      <c r="BC2953" s="2">
        <v>34</v>
      </c>
      <c r="BD2953" s="2">
        <v>48.896999999999998</v>
      </c>
      <c r="BE2953" s="4"/>
      <c r="BF2953" s="4"/>
    </row>
    <row r="2954" spans="1:58" x14ac:dyDescent="0.2">
      <c r="A2954" s="29">
        <v>2953</v>
      </c>
      <c r="B2954" s="7" t="s">
        <v>4</v>
      </c>
      <c r="C2954" s="3">
        <v>40023</v>
      </c>
      <c r="D2954" s="4" t="s">
        <v>3</v>
      </c>
      <c r="E2954" s="4" t="s">
        <v>165</v>
      </c>
      <c r="F2954" s="5" t="s">
        <v>190</v>
      </c>
      <c r="G2954" s="6">
        <v>0.78125</v>
      </c>
      <c r="H2954" s="6">
        <v>0.87361111111111101</v>
      </c>
      <c r="I2954" s="85">
        <f t="shared" si="46"/>
        <v>132.99999999999986</v>
      </c>
      <c r="J2954" s="86">
        <f>I2954*Segmentos!$D$7*(AH2954%)*IF(ISNUMBER(AI2954),AI2954%,0)</f>
        <v>1639677.1999999983</v>
      </c>
      <c r="K2954" s="86">
        <f>I2954*Segmentos!$D$7*(AL2954%)*IF(ISNUMBER(AM2954),AM2954%,0)</f>
        <v>1882215.9999999977</v>
      </c>
      <c r="L2954" s="4"/>
      <c r="M2954" s="2">
        <v>3.33</v>
      </c>
      <c r="N2954" s="2">
        <v>13.3</v>
      </c>
      <c r="O2954" s="2">
        <v>25.1</v>
      </c>
      <c r="P2954" s="2">
        <v>64.495500000000007</v>
      </c>
      <c r="Q2954" s="2">
        <v>3.88</v>
      </c>
      <c r="R2954" s="2">
        <v>16.2</v>
      </c>
      <c r="S2954" s="2">
        <v>24</v>
      </c>
      <c r="T2954" s="2">
        <v>12.538399999999999</v>
      </c>
      <c r="U2954" s="2">
        <v>4.88</v>
      </c>
      <c r="V2954" s="2">
        <v>16.7</v>
      </c>
      <c r="W2954" s="2">
        <v>29.3</v>
      </c>
      <c r="X2954" s="2">
        <v>19.8355</v>
      </c>
      <c r="Y2954" s="2">
        <v>2.66</v>
      </c>
      <c r="Z2954" s="2">
        <v>12.3</v>
      </c>
      <c r="AA2954" s="2">
        <v>21.7</v>
      </c>
      <c r="AB2954" s="2">
        <v>15.2438</v>
      </c>
      <c r="AC2954" s="2">
        <v>2.65</v>
      </c>
      <c r="AD2954" s="2">
        <v>10.5</v>
      </c>
      <c r="AE2954" s="2">
        <v>25.2</v>
      </c>
      <c r="AF2954" s="2">
        <v>16.877700000000001</v>
      </c>
      <c r="AG2954" s="2">
        <v>3.09</v>
      </c>
      <c r="AH2954" s="22">
        <v>11.9</v>
      </c>
      <c r="AI2954" s="22">
        <v>25.9</v>
      </c>
      <c r="AJ2954" s="22">
        <v>28.4101</v>
      </c>
      <c r="AK2954" s="18">
        <v>3.54</v>
      </c>
      <c r="AL2954" s="18">
        <v>14.5</v>
      </c>
      <c r="AM2954" s="18">
        <v>24.4</v>
      </c>
      <c r="AN2954" s="2">
        <v>36.085299999999997</v>
      </c>
      <c r="AO2954" s="2">
        <v>2.12</v>
      </c>
      <c r="AP2954" s="2">
        <v>7.3</v>
      </c>
      <c r="AQ2954" s="2">
        <v>29.1</v>
      </c>
      <c r="AR2954" s="2">
        <v>4.4923000000000002</v>
      </c>
      <c r="AS2954" s="2">
        <v>2.06</v>
      </c>
      <c r="AT2954" s="2">
        <v>11.5</v>
      </c>
      <c r="AU2954" s="2">
        <v>18</v>
      </c>
      <c r="AV2954" s="2">
        <v>8.7934000000000001</v>
      </c>
      <c r="AW2954" s="2">
        <v>2.82</v>
      </c>
      <c r="AX2954" s="2">
        <v>12.1</v>
      </c>
      <c r="AY2954" s="2">
        <v>23.4</v>
      </c>
      <c r="AZ2954" s="2">
        <v>15.7287</v>
      </c>
      <c r="BA2954" s="2">
        <v>4.78</v>
      </c>
      <c r="BB2954" s="2">
        <v>16.899999999999999</v>
      </c>
      <c r="BC2954" s="2">
        <v>28.2</v>
      </c>
      <c r="BD2954" s="2">
        <v>35.481099999999998</v>
      </c>
      <c r="BE2954" s="4"/>
      <c r="BF2954" s="4"/>
    </row>
    <row r="2955" spans="1:58" x14ac:dyDescent="0.2">
      <c r="A2955" s="29">
        <v>2954</v>
      </c>
      <c r="B2955" s="7" t="s">
        <v>15</v>
      </c>
      <c r="C2955" s="3">
        <v>40024</v>
      </c>
      <c r="D2955" s="4" t="s">
        <v>13</v>
      </c>
      <c r="E2955" s="4" t="s">
        <v>164</v>
      </c>
      <c r="F2955" s="5" t="s">
        <v>191</v>
      </c>
      <c r="G2955" s="6">
        <v>0.875</v>
      </c>
      <c r="H2955" s="6">
        <v>0.9145833333333333</v>
      </c>
      <c r="I2955" s="85">
        <f t="shared" si="46"/>
        <v>56.999999999999957</v>
      </c>
      <c r="J2955" s="86">
        <f>I2955*Segmentos!$D$7*(AH2955%)*IF(ISNUMBER(AI2955),AI2955%,0)</f>
        <v>2128106.3999999985</v>
      </c>
      <c r="K2955" s="86">
        <f>I2955*Segmentos!$D$7*(AL2955%)*IF(ISNUMBER(AM2955),AM2955%,0)</f>
        <v>2518259.9999999977</v>
      </c>
      <c r="L2955" s="4"/>
      <c r="M2955" s="2">
        <v>10.23</v>
      </c>
      <c r="N2955" s="2">
        <v>23.1</v>
      </c>
      <c r="O2955" s="2">
        <v>44.4</v>
      </c>
      <c r="P2955" s="2">
        <v>83.113399999999999</v>
      </c>
      <c r="Q2955" s="2">
        <v>6.39</v>
      </c>
      <c r="R2955" s="2">
        <v>16.899999999999999</v>
      </c>
      <c r="S2955" s="2">
        <v>37.9</v>
      </c>
      <c r="T2955" s="2">
        <v>8.6638999999999999</v>
      </c>
      <c r="U2955" s="2">
        <v>5.24</v>
      </c>
      <c r="V2955" s="2">
        <v>16</v>
      </c>
      <c r="W2955" s="2">
        <v>32.799999999999997</v>
      </c>
      <c r="X2955" s="2">
        <v>8.9271999999999991</v>
      </c>
      <c r="Y2955" s="2">
        <v>10.66</v>
      </c>
      <c r="Z2955" s="2">
        <v>24.7</v>
      </c>
      <c r="AA2955" s="2">
        <v>43.1</v>
      </c>
      <c r="AB2955" s="2">
        <v>25.5852</v>
      </c>
      <c r="AC2955" s="2">
        <v>14.97</v>
      </c>
      <c r="AD2955" s="2">
        <v>29.2</v>
      </c>
      <c r="AE2955" s="2">
        <v>51.2</v>
      </c>
      <c r="AF2955" s="2">
        <v>39.937100000000001</v>
      </c>
      <c r="AG2955" s="2">
        <v>9.32</v>
      </c>
      <c r="AH2955" s="22">
        <v>22.6</v>
      </c>
      <c r="AI2955" s="22">
        <v>41.3</v>
      </c>
      <c r="AJ2955" s="22">
        <v>35.9392</v>
      </c>
      <c r="AK2955" s="18">
        <v>11.04</v>
      </c>
      <c r="AL2955" s="18">
        <v>23.5</v>
      </c>
      <c r="AM2955" s="18">
        <v>47</v>
      </c>
      <c r="AN2955" s="2">
        <v>47.174199999999999</v>
      </c>
      <c r="AO2955" s="2">
        <v>6.68</v>
      </c>
      <c r="AP2955" s="2">
        <v>15.5</v>
      </c>
      <c r="AQ2955" s="2">
        <v>43.1</v>
      </c>
      <c r="AR2955" s="2">
        <v>5.9332000000000003</v>
      </c>
      <c r="AS2955" s="2">
        <v>7.39</v>
      </c>
      <c r="AT2955" s="2">
        <v>18.3</v>
      </c>
      <c r="AU2955" s="2">
        <v>40.299999999999997</v>
      </c>
      <c r="AV2955" s="2">
        <v>13.221500000000001</v>
      </c>
      <c r="AW2955" s="2">
        <v>11.91</v>
      </c>
      <c r="AX2955" s="2">
        <v>25.5</v>
      </c>
      <c r="AY2955" s="2">
        <v>46.7</v>
      </c>
      <c r="AZ2955" s="2">
        <v>27.827500000000001</v>
      </c>
      <c r="BA2955" s="2">
        <v>11.61</v>
      </c>
      <c r="BB2955" s="2">
        <v>26.1</v>
      </c>
      <c r="BC2955" s="2">
        <v>44.5</v>
      </c>
      <c r="BD2955" s="2">
        <v>36.1312</v>
      </c>
      <c r="BE2955" s="4"/>
      <c r="BF2955" s="4"/>
    </row>
    <row r="2956" spans="1:58" x14ac:dyDescent="0.2">
      <c r="A2956" s="29">
        <v>2955</v>
      </c>
      <c r="B2956" s="7" t="s">
        <v>153</v>
      </c>
      <c r="C2956" s="3">
        <v>40024</v>
      </c>
      <c r="D2956" s="4" t="s">
        <v>0</v>
      </c>
      <c r="E2956" s="4" t="s">
        <v>167</v>
      </c>
      <c r="F2956" s="5" t="s">
        <v>191</v>
      </c>
      <c r="G2956" s="6">
        <v>0.9159722222222223</v>
      </c>
      <c r="H2956" s="6">
        <v>0.95763888888888893</v>
      </c>
      <c r="I2956" s="85">
        <f t="shared" si="46"/>
        <v>59.999999999999943</v>
      </c>
      <c r="J2956" s="86">
        <f>I2956*Segmentos!$D$7*(AH2956%)*IF(ISNUMBER(AI2956),AI2956%,0)</f>
        <v>667775.99999999953</v>
      </c>
      <c r="K2956" s="86">
        <f>I2956*Segmentos!$D$7*(AL2956%)*IF(ISNUMBER(AM2956),AM2956%,0)</f>
        <v>839519.99999999919</v>
      </c>
      <c r="L2956" s="4"/>
      <c r="M2956" s="2">
        <v>3.16</v>
      </c>
      <c r="N2956" s="2">
        <v>15.7</v>
      </c>
      <c r="O2956" s="2">
        <v>20.100000000000001</v>
      </c>
      <c r="P2956" s="2">
        <v>89.972800000000007</v>
      </c>
      <c r="Q2956" s="2">
        <v>2.33</v>
      </c>
      <c r="R2956" s="2">
        <v>10.4</v>
      </c>
      <c r="S2956" s="2">
        <v>22.3</v>
      </c>
      <c r="T2956" s="2">
        <v>11.052199999999999</v>
      </c>
      <c r="U2956" s="2">
        <v>2.65</v>
      </c>
      <c r="V2956" s="2">
        <v>15.3</v>
      </c>
      <c r="W2956" s="2">
        <v>17.399999999999999</v>
      </c>
      <c r="X2956" s="2">
        <v>15.815099999999999</v>
      </c>
      <c r="Y2956" s="2">
        <v>2.95</v>
      </c>
      <c r="Z2956" s="2">
        <v>17.600000000000001</v>
      </c>
      <c r="AA2956" s="2">
        <v>16.7</v>
      </c>
      <c r="AB2956" s="2">
        <v>24.7273</v>
      </c>
      <c r="AC2956" s="2">
        <v>4.1100000000000003</v>
      </c>
      <c r="AD2956" s="2">
        <v>17</v>
      </c>
      <c r="AE2956" s="2">
        <v>24.2</v>
      </c>
      <c r="AF2956" s="2">
        <v>38.3782</v>
      </c>
      <c r="AG2956" s="2">
        <v>2.78</v>
      </c>
      <c r="AH2956" s="22">
        <v>14.8</v>
      </c>
      <c r="AI2956" s="22">
        <v>18.8</v>
      </c>
      <c r="AJ2956" s="22">
        <v>37.468299999999999</v>
      </c>
      <c r="AK2956" s="18">
        <v>3.51</v>
      </c>
      <c r="AL2956" s="18">
        <v>16.5</v>
      </c>
      <c r="AM2956" s="18">
        <v>21.2</v>
      </c>
      <c r="AN2956" s="2">
        <v>52.5045</v>
      </c>
      <c r="AO2956" s="2">
        <v>3.04</v>
      </c>
      <c r="AP2956" s="2">
        <v>14.1</v>
      </c>
      <c r="AQ2956" s="2">
        <v>21.6</v>
      </c>
      <c r="AR2956" s="2">
        <v>9.4309999999999992</v>
      </c>
      <c r="AS2956" s="2">
        <v>3.04</v>
      </c>
      <c r="AT2956" s="2">
        <v>16.3</v>
      </c>
      <c r="AU2956" s="2">
        <v>18.7</v>
      </c>
      <c r="AV2956" s="2">
        <v>19.046199999999999</v>
      </c>
      <c r="AW2956" s="2">
        <v>4.45</v>
      </c>
      <c r="AX2956" s="2">
        <v>19.600000000000001</v>
      </c>
      <c r="AY2956" s="2">
        <v>22.7</v>
      </c>
      <c r="AZ2956" s="2">
        <v>36.348700000000001</v>
      </c>
      <c r="BA2956" s="2">
        <v>2.31</v>
      </c>
      <c r="BB2956" s="2">
        <v>12.9</v>
      </c>
      <c r="BC2956" s="2">
        <v>17.8</v>
      </c>
      <c r="BD2956" s="2">
        <v>25.146899999999999</v>
      </c>
      <c r="BE2956" s="4"/>
      <c r="BF2956" s="4"/>
    </row>
    <row r="2957" spans="1:58" x14ac:dyDescent="0.2">
      <c r="A2957" s="29">
        <v>2956</v>
      </c>
      <c r="B2957" s="7" t="s">
        <v>5</v>
      </c>
      <c r="C2957" s="3">
        <v>40024</v>
      </c>
      <c r="D2957" s="4" t="s">
        <v>3</v>
      </c>
      <c r="E2957" s="4" t="s">
        <v>164</v>
      </c>
      <c r="F2957" s="5" t="s">
        <v>191</v>
      </c>
      <c r="G2957" s="6">
        <v>0.87430555555555556</v>
      </c>
      <c r="H2957" s="6">
        <v>0.91736111111111107</v>
      </c>
      <c r="I2957" s="85">
        <f t="shared" si="46"/>
        <v>61.999999999999943</v>
      </c>
      <c r="J2957" s="86">
        <f>I2957*Segmentos!$D$7*(AH2957%)*IF(ISNUMBER(AI2957),AI2957%,0)</f>
        <v>1289525.5999999989</v>
      </c>
      <c r="K2957" s="86">
        <f>I2957*Segmentos!$D$7*(AL2957%)*IF(ISNUMBER(AM2957),AM2957%,0)</f>
        <v>1495315.9999999988</v>
      </c>
      <c r="L2957" s="4"/>
      <c r="M2957" s="2">
        <v>5.64</v>
      </c>
      <c r="N2957" s="2">
        <v>15.9</v>
      </c>
      <c r="O2957" s="2">
        <v>35.5</v>
      </c>
      <c r="P2957" s="2">
        <v>82.135499999999993</v>
      </c>
      <c r="Q2957" s="2">
        <v>4.32</v>
      </c>
      <c r="R2957" s="2">
        <v>12.9</v>
      </c>
      <c r="S2957" s="2">
        <v>33.4</v>
      </c>
      <c r="T2957" s="2">
        <v>10.4909</v>
      </c>
      <c r="U2957" s="2">
        <v>2.94</v>
      </c>
      <c r="V2957" s="2">
        <v>12</v>
      </c>
      <c r="W2957" s="2">
        <v>24.5</v>
      </c>
      <c r="X2957" s="2">
        <v>8.9619</v>
      </c>
      <c r="Y2957" s="2">
        <v>7.17</v>
      </c>
      <c r="Z2957" s="2">
        <v>18.5</v>
      </c>
      <c r="AA2957" s="2">
        <v>38.799999999999997</v>
      </c>
      <c r="AB2957" s="2">
        <v>30.805800000000001</v>
      </c>
      <c r="AC2957" s="2">
        <v>6.67</v>
      </c>
      <c r="AD2957" s="2">
        <v>17.600000000000001</v>
      </c>
      <c r="AE2957" s="2">
        <v>37.9</v>
      </c>
      <c r="AF2957" s="2">
        <v>31.876799999999999</v>
      </c>
      <c r="AG2957" s="2">
        <v>5.2</v>
      </c>
      <c r="AH2957" s="22">
        <v>16.3</v>
      </c>
      <c r="AI2957" s="22">
        <v>31.9</v>
      </c>
      <c r="AJ2957" s="22">
        <v>35.927399999999999</v>
      </c>
      <c r="AK2957" s="18">
        <v>6.04</v>
      </c>
      <c r="AL2957" s="18">
        <v>15.5</v>
      </c>
      <c r="AM2957" s="18">
        <v>38.9</v>
      </c>
      <c r="AN2957" s="2">
        <v>46.208100000000002</v>
      </c>
      <c r="AO2957" s="2">
        <v>2.6</v>
      </c>
      <c r="AP2957" s="2">
        <v>9.8000000000000007</v>
      </c>
      <c r="AQ2957" s="2">
        <v>26.5</v>
      </c>
      <c r="AR2957" s="2">
        <v>4.1378000000000004</v>
      </c>
      <c r="AS2957" s="2">
        <v>5.01</v>
      </c>
      <c r="AT2957" s="2">
        <v>16.5</v>
      </c>
      <c r="AU2957" s="2">
        <v>30.3</v>
      </c>
      <c r="AV2957" s="2">
        <v>16.067699999999999</v>
      </c>
      <c r="AW2957" s="2">
        <v>4.83</v>
      </c>
      <c r="AX2957" s="2">
        <v>14.9</v>
      </c>
      <c r="AY2957" s="2">
        <v>32.299999999999997</v>
      </c>
      <c r="AZ2957" s="2">
        <v>20.214600000000001</v>
      </c>
      <c r="BA2957" s="2">
        <v>7.49</v>
      </c>
      <c r="BB2957" s="2">
        <v>18</v>
      </c>
      <c r="BC2957" s="2">
        <v>41.6</v>
      </c>
      <c r="BD2957" s="2">
        <v>41.715400000000002</v>
      </c>
      <c r="BE2957" s="4"/>
      <c r="BF2957" s="4"/>
    </row>
    <row r="2958" spans="1:58" x14ac:dyDescent="0.2">
      <c r="A2958" s="29">
        <v>2957</v>
      </c>
      <c r="B2958" s="7" t="s">
        <v>49</v>
      </c>
      <c r="C2958" s="3">
        <v>40024</v>
      </c>
      <c r="D2958" s="4" t="s">
        <v>28</v>
      </c>
      <c r="E2958" s="4" t="s">
        <v>168</v>
      </c>
      <c r="F2958" s="5" t="s">
        <v>191</v>
      </c>
      <c r="G2958" s="6">
        <v>0.9159722222222223</v>
      </c>
      <c r="H2958" s="6">
        <v>9.7222222222222224E-3</v>
      </c>
      <c r="I2958" s="85">
        <f t="shared" si="46"/>
        <v>134.99999999999989</v>
      </c>
      <c r="J2958" s="86">
        <f>I2958*Segmentos!$D$7*(AH2958%)*IF(ISNUMBER(AI2958),AI2958%,0)</f>
        <v>622079.99999999953</v>
      </c>
      <c r="K2958" s="86">
        <f>I2958*Segmentos!$D$7*(AL2958%)*IF(ISNUMBER(AM2958),AM2958%,0)</f>
        <v>352349.99999999965</v>
      </c>
      <c r="L2958" s="4" t="s">
        <v>547</v>
      </c>
      <c r="M2958" s="2">
        <v>0.89</v>
      </c>
      <c r="N2958" s="2">
        <v>8.5</v>
      </c>
      <c r="O2958" s="2">
        <v>10.5</v>
      </c>
      <c r="P2958" s="2">
        <v>89.013800000000003</v>
      </c>
      <c r="Q2958" s="2">
        <v>0.28000000000000003</v>
      </c>
      <c r="R2958" s="2">
        <v>4.4000000000000004</v>
      </c>
      <c r="S2958" s="2">
        <v>6.4</v>
      </c>
      <c r="T2958" s="2">
        <v>4.6597999999999997</v>
      </c>
      <c r="U2958" s="2">
        <v>0.73</v>
      </c>
      <c r="V2958" s="2">
        <v>8.8000000000000007</v>
      </c>
      <c r="W2958" s="2">
        <v>8.3000000000000007</v>
      </c>
      <c r="X2958" s="2">
        <v>15.2539</v>
      </c>
      <c r="Y2958" s="2">
        <v>0.98</v>
      </c>
      <c r="Z2958" s="2">
        <v>9</v>
      </c>
      <c r="AA2958" s="2">
        <v>11</v>
      </c>
      <c r="AB2958" s="2">
        <v>29.1355</v>
      </c>
      <c r="AC2958" s="2">
        <v>1.21</v>
      </c>
      <c r="AD2958" s="2">
        <v>10</v>
      </c>
      <c r="AE2958" s="2">
        <v>12.2</v>
      </c>
      <c r="AF2958" s="2">
        <v>39.964599999999997</v>
      </c>
      <c r="AG2958" s="2">
        <v>1.1399999999999999</v>
      </c>
      <c r="AH2958" s="22">
        <v>9.6</v>
      </c>
      <c r="AI2958" s="22">
        <v>12</v>
      </c>
      <c r="AJ2958" s="22">
        <v>54.425699999999999</v>
      </c>
      <c r="AK2958" s="18">
        <v>0.66</v>
      </c>
      <c r="AL2958" s="18">
        <v>7.5</v>
      </c>
      <c r="AM2958" s="18">
        <v>8.6999999999999993</v>
      </c>
      <c r="AN2958" s="2">
        <v>34.588099999999997</v>
      </c>
      <c r="AO2958" s="2">
        <v>0.12</v>
      </c>
      <c r="AP2958" s="2">
        <v>4.8</v>
      </c>
      <c r="AQ2958" s="2">
        <v>2.4</v>
      </c>
      <c r="AR2958" s="2">
        <v>1.2735000000000001</v>
      </c>
      <c r="AS2958" s="2">
        <v>1.24</v>
      </c>
      <c r="AT2958" s="2">
        <v>8.6999999999999993</v>
      </c>
      <c r="AU2958" s="2">
        <v>14.3</v>
      </c>
      <c r="AV2958" s="2">
        <v>27.479399999999998</v>
      </c>
      <c r="AW2958" s="2">
        <v>0.92</v>
      </c>
      <c r="AX2958" s="2">
        <v>7.6</v>
      </c>
      <c r="AY2958" s="2">
        <v>12.1</v>
      </c>
      <c r="AZ2958" s="2">
        <v>26.523499999999999</v>
      </c>
      <c r="BA2958" s="2">
        <v>0.88</v>
      </c>
      <c r="BB2958" s="2">
        <v>10.1</v>
      </c>
      <c r="BC2958" s="2">
        <v>8.6999999999999993</v>
      </c>
      <c r="BD2958" s="2">
        <v>33.737400000000001</v>
      </c>
      <c r="BE2958" s="4"/>
      <c r="BF2958" s="4"/>
    </row>
    <row r="2959" spans="1:58" x14ac:dyDescent="0.2">
      <c r="A2959" s="29">
        <v>2958</v>
      </c>
      <c r="B2959" s="7" t="s">
        <v>18</v>
      </c>
      <c r="C2959" s="3">
        <v>40024</v>
      </c>
      <c r="D2959" s="4" t="s">
        <v>17</v>
      </c>
      <c r="E2959" s="4" t="s">
        <v>168</v>
      </c>
      <c r="F2959" s="5" t="s">
        <v>191</v>
      </c>
      <c r="G2959" s="6">
        <v>0.83333333333333337</v>
      </c>
      <c r="H2959" s="6">
        <v>0.9145833333333333</v>
      </c>
      <c r="I2959" s="85">
        <f t="shared" si="46"/>
        <v>116.9999999999999</v>
      </c>
      <c r="J2959" s="86">
        <f>I2959*Segmentos!$D$7*(AH2959%)*IF(ISNUMBER(AI2959),AI2959%,0)</f>
        <v>402947.99999999977</v>
      </c>
      <c r="K2959" s="86">
        <f>I2959*Segmentos!$D$7*(AL2959%)*IF(ISNUMBER(AM2959),AM2959%,0)</f>
        <v>195904.79999999984</v>
      </c>
      <c r="L2959" s="4" t="s">
        <v>548</v>
      </c>
      <c r="M2959" s="2">
        <v>0.62</v>
      </c>
      <c r="N2959" s="2">
        <v>3</v>
      </c>
      <c r="O2959" s="2">
        <v>20.8</v>
      </c>
      <c r="P2959" s="2">
        <v>82.671700000000001</v>
      </c>
      <c r="Q2959" s="2">
        <v>0.1</v>
      </c>
      <c r="R2959" s="2">
        <v>1.4</v>
      </c>
      <c r="S2959" s="2">
        <v>7.4</v>
      </c>
      <c r="T2959" s="2">
        <v>2.3248000000000002</v>
      </c>
      <c r="U2959" s="2">
        <v>0.41</v>
      </c>
      <c r="V2959" s="2">
        <v>1.8</v>
      </c>
      <c r="W2959" s="2">
        <v>22.9</v>
      </c>
      <c r="X2959" s="2">
        <v>11.4155</v>
      </c>
      <c r="Y2959" s="2">
        <v>0.53</v>
      </c>
      <c r="Z2959" s="2">
        <v>2.8</v>
      </c>
      <c r="AA2959" s="2">
        <v>18.899999999999999</v>
      </c>
      <c r="AB2959" s="2">
        <v>20.7562</v>
      </c>
      <c r="AC2959" s="2">
        <v>1.1100000000000001</v>
      </c>
      <c r="AD2959" s="2">
        <v>4.7</v>
      </c>
      <c r="AE2959" s="2">
        <v>23.3</v>
      </c>
      <c r="AF2959" s="2">
        <v>48.1751</v>
      </c>
      <c r="AG2959" s="2">
        <v>0.86</v>
      </c>
      <c r="AH2959" s="22">
        <v>3.5</v>
      </c>
      <c r="AI2959" s="22">
        <v>24.6</v>
      </c>
      <c r="AJ2959" s="22">
        <v>53.878700000000002</v>
      </c>
      <c r="AK2959" s="18">
        <v>0.41</v>
      </c>
      <c r="AL2959" s="18">
        <v>2.6</v>
      </c>
      <c r="AM2959" s="18">
        <v>16.100000000000001</v>
      </c>
      <c r="AN2959" s="2">
        <v>28.792999999999999</v>
      </c>
      <c r="AO2959" s="2">
        <v>0.03</v>
      </c>
      <c r="AP2959" s="2">
        <v>1.4</v>
      </c>
      <c r="AQ2959" s="2">
        <v>2</v>
      </c>
      <c r="AR2959" s="2">
        <v>0.40429999999999999</v>
      </c>
      <c r="AS2959" s="2">
        <v>0.24</v>
      </c>
      <c r="AT2959" s="2">
        <v>1.8</v>
      </c>
      <c r="AU2959" s="2">
        <v>13</v>
      </c>
      <c r="AV2959" s="2">
        <v>6.8757000000000001</v>
      </c>
      <c r="AW2959" s="2">
        <v>0.81</v>
      </c>
      <c r="AX2959" s="2">
        <v>2.8</v>
      </c>
      <c r="AY2959" s="2">
        <v>28.7</v>
      </c>
      <c r="AZ2959" s="2">
        <v>31.037299999999998</v>
      </c>
      <c r="BA2959" s="2">
        <v>0.87</v>
      </c>
      <c r="BB2959" s="2">
        <v>4.2</v>
      </c>
      <c r="BC2959" s="2">
        <v>20.5</v>
      </c>
      <c r="BD2959" s="2">
        <v>44.354399999999998</v>
      </c>
      <c r="BE2959" s="4"/>
      <c r="BF2959" s="4"/>
    </row>
    <row r="2960" spans="1:58" x14ac:dyDescent="0.2">
      <c r="A2960" s="29">
        <v>2959</v>
      </c>
      <c r="B2960" s="7" t="s">
        <v>9</v>
      </c>
      <c r="C2960" s="3">
        <v>40024</v>
      </c>
      <c r="D2960" s="4" t="s">
        <v>21</v>
      </c>
      <c r="E2960" s="4" t="s">
        <v>168</v>
      </c>
      <c r="F2960" s="5" t="s">
        <v>191</v>
      </c>
      <c r="G2960" s="6">
        <v>0.90138888888888891</v>
      </c>
      <c r="H2960" s="6">
        <v>0.97430555555555554</v>
      </c>
      <c r="I2960" s="85">
        <f t="shared" si="46"/>
        <v>104.99999999999994</v>
      </c>
      <c r="J2960" s="86">
        <f>I2960*Segmentos!$D$7*(AH2960%)*IF(ISNUMBER(AI2960),AI2960%,0)</f>
        <v>292823.99999999988</v>
      </c>
      <c r="K2960" s="86">
        <f>I2960*Segmentos!$D$7*(AL2960%)*IF(ISNUMBER(AM2960),AM2960%,0)</f>
        <v>425249.99999999977</v>
      </c>
      <c r="L2960" s="4" t="s">
        <v>546</v>
      </c>
      <c r="M2960" s="2">
        <v>0.86</v>
      </c>
      <c r="N2960" s="2">
        <v>4.4000000000000004</v>
      </c>
      <c r="O2960" s="2">
        <v>19.7</v>
      </c>
      <c r="P2960" s="2">
        <v>49.688200000000002</v>
      </c>
      <c r="Q2960" s="2">
        <v>0.15</v>
      </c>
      <c r="R2960" s="2">
        <v>0.8</v>
      </c>
      <c r="S2960" s="2">
        <v>18.5</v>
      </c>
      <c r="T2960" s="2">
        <v>1.4592000000000001</v>
      </c>
      <c r="U2960" s="2">
        <v>1.03</v>
      </c>
      <c r="V2960" s="2">
        <v>5.6</v>
      </c>
      <c r="W2960" s="2">
        <v>18.399999999999999</v>
      </c>
      <c r="X2960" s="2">
        <v>12.4755</v>
      </c>
      <c r="Y2960" s="2">
        <v>0.99</v>
      </c>
      <c r="Z2960" s="2">
        <v>4.9000000000000004</v>
      </c>
      <c r="AA2960" s="2">
        <v>20.100000000000001</v>
      </c>
      <c r="AB2960" s="2">
        <v>16.943899999999999</v>
      </c>
      <c r="AC2960" s="2">
        <v>0.99</v>
      </c>
      <c r="AD2960" s="2">
        <v>4.8</v>
      </c>
      <c r="AE2960" s="2">
        <v>20.5</v>
      </c>
      <c r="AF2960" s="2">
        <v>18.8096</v>
      </c>
      <c r="AG2960" s="2">
        <v>0.7</v>
      </c>
      <c r="AH2960" s="22">
        <v>4.2</v>
      </c>
      <c r="AI2960" s="22">
        <v>16.600000000000001</v>
      </c>
      <c r="AJ2960" s="22">
        <v>19.226700000000001</v>
      </c>
      <c r="AK2960" s="18">
        <v>1</v>
      </c>
      <c r="AL2960" s="18">
        <v>4.5</v>
      </c>
      <c r="AM2960" s="18">
        <v>22.5</v>
      </c>
      <c r="AN2960" s="2">
        <v>30.461500000000001</v>
      </c>
      <c r="AO2960" s="2">
        <v>0.21</v>
      </c>
      <c r="AP2960" s="2">
        <v>1.8</v>
      </c>
      <c r="AQ2960" s="2">
        <v>11.5</v>
      </c>
      <c r="AR2960" s="2">
        <v>1.3005</v>
      </c>
      <c r="AS2960" s="2">
        <v>0.24</v>
      </c>
      <c r="AT2960" s="2">
        <v>3.9</v>
      </c>
      <c r="AU2960" s="2">
        <v>6.2</v>
      </c>
      <c r="AV2960" s="2">
        <v>3.0217000000000001</v>
      </c>
      <c r="AW2960" s="2">
        <v>0.97</v>
      </c>
      <c r="AX2960" s="2">
        <v>3.9</v>
      </c>
      <c r="AY2960" s="2">
        <v>24.7</v>
      </c>
      <c r="AZ2960" s="2">
        <v>16.169899999999998</v>
      </c>
      <c r="BA2960" s="2">
        <v>1.32</v>
      </c>
      <c r="BB2960" s="2">
        <v>5.7</v>
      </c>
      <c r="BC2960" s="2">
        <v>23.2</v>
      </c>
      <c r="BD2960" s="2">
        <v>29.196200000000001</v>
      </c>
      <c r="BE2960" s="4"/>
      <c r="BF2960" s="4"/>
    </row>
    <row r="2961" spans="1:58" x14ac:dyDescent="0.2">
      <c r="A2961" s="29">
        <v>2960</v>
      </c>
      <c r="B2961" s="7" t="s">
        <v>156</v>
      </c>
      <c r="C2961" s="3">
        <v>40024</v>
      </c>
      <c r="D2961" s="4" t="s">
        <v>3</v>
      </c>
      <c r="E2961" s="4" t="s">
        <v>183</v>
      </c>
      <c r="F2961" s="5" t="s">
        <v>191</v>
      </c>
      <c r="G2961" s="6">
        <v>0.91736111111111107</v>
      </c>
      <c r="H2961" s="6">
        <v>1.4583333333333332E-2</v>
      </c>
      <c r="I2961" s="85">
        <f t="shared" si="46"/>
        <v>140.00000000000006</v>
      </c>
      <c r="J2961" s="86">
        <f>I2961*Segmentos!$D$7*(AH2961%)*IF(ISNUMBER(AI2961),AI2961%,0)</f>
        <v>3436832.0000000014</v>
      </c>
      <c r="K2961" s="86">
        <f>I2961*Segmentos!$D$7*(AL2961%)*IF(ISNUMBER(AM2961),AM2961%,0)</f>
        <v>2128896.0000000009</v>
      </c>
      <c r="L2961" s="4" t="s">
        <v>545</v>
      </c>
      <c r="M2961" s="2">
        <v>4.91</v>
      </c>
      <c r="N2961" s="2">
        <v>23.1</v>
      </c>
      <c r="O2961" s="2">
        <v>21.2</v>
      </c>
      <c r="P2961" s="2">
        <v>88.028999999999996</v>
      </c>
      <c r="Q2961" s="2">
        <v>2.75</v>
      </c>
      <c r="R2961" s="2">
        <v>16</v>
      </c>
      <c r="S2961" s="2">
        <v>17.2</v>
      </c>
      <c r="T2961" s="2">
        <v>8.2187999999999999</v>
      </c>
      <c r="U2961" s="2">
        <v>4.49</v>
      </c>
      <c r="V2961" s="2">
        <v>20</v>
      </c>
      <c r="W2961" s="2">
        <v>22.5</v>
      </c>
      <c r="X2961" s="2">
        <v>16.877600000000001</v>
      </c>
      <c r="Y2961" s="2">
        <v>4.7</v>
      </c>
      <c r="Z2961" s="2">
        <v>26.5</v>
      </c>
      <c r="AA2961" s="2">
        <v>17.8</v>
      </c>
      <c r="AB2961" s="2">
        <v>24.9026</v>
      </c>
      <c r="AC2961" s="2">
        <v>6.46</v>
      </c>
      <c r="AD2961" s="2">
        <v>25.7</v>
      </c>
      <c r="AE2961" s="2">
        <v>25.1</v>
      </c>
      <c r="AF2961" s="2">
        <v>38.03</v>
      </c>
      <c r="AG2961" s="2">
        <v>6.14</v>
      </c>
      <c r="AH2961" s="22">
        <v>26.8</v>
      </c>
      <c r="AI2961" s="22">
        <v>22.9</v>
      </c>
      <c r="AJ2961" s="22">
        <v>52.265700000000002</v>
      </c>
      <c r="AK2961" s="18">
        <v>3.8</v>
      </c>
      <c r="AL2961" s="18">
        <v>19.8</v>
      </c>
      <c r="AM2961" s="18">
        <v>19.2</v>
      </c>
      <c r="AN2961" s="2">
        <v>35.763300000000001</v>
      </c>
      <c r="AO2961" s="2">
        <v>2.61</v>
      </c>
      <c r="AP2961" s="2">
        <v>13.4</v>
      </c>
      <c r="AQ2961" s="2">
        <v>19.399999999999999</v>
      </c>
      <c r="AR2961" s="2">
        <v>5.1097999999999999</v>
      </c>
      <c r="AS2961" s="2">
        <v>3.53</v>
      </c>
      <c r="AT2961" s="2">
        <v>18.3</v>
      </c>
      <c r="AU2961" s="2">
        <v>19.3</v>
      </c>
      <c r="AV2961" s="2">
        <v>13.939</v>
      </c>
      <c r="AW2961" s="2">
        <v>5.0999999999999996</v>
      </c>
      <c r="AX2961" s="2">
        <v>22.4</v>
      </c>
      <c r="AY2961" s="2">
        <v>22.7</v>
      </c>
      <c r="AZ2961" s="2">
        <v>26.308299999999999</v>
      </c>
      <c r="BA2961" s="2">
        <v>6.22</v>
      </c>
      <c r="BB2961" s="2">
        <v>29.2</v>
      </c>
      <c r="BC2961" s="2">
        <v>21.3</v>
      </c>
      <c r="BD2961" s="2">
        <v>42.671900000000001</v>
      </c>
      <c r="BE2961" s="4"/>
      <c r="BF2961" s="4"/>
    </row>
    <row r="2962" spans="1:58" x14ac:dyDescent="0.2">
      <c r="A2962" s="29">
        <v>2961</v>
      </c>
      <c r="B2962" s="7" t="s">
        <v>1</v>
      </c>
      <c r="C2962" s="3">
        <v>40024</v>
      </c>
      <c r="D2962" s="4" t="s">
        <v>0</v>
      </c>
      <c r="E2962" s="4" t="s">
        <v>163</v>
      </c>
      <c r="F2962" s="5" t="s">
        <v>191</v>
      </c>
      <c r="G2962" s="6">
        <v>0.83472222222222225</v>
      </c>
      <c r="H2962" s="6">
        <v>0.87430555555555556</v>
      </c>
      <c r="I2962" s="85">
        <f t="shared" si="46"/>
        <v>56.999999999999957</v>
      </c>
      <c r="J2962" s="86">
        <f>I2962*Segmentos!$D$7*(AH2962%)*IF(ISNUMBER(AI2962),AI2962%,0)</f>
        <v>758419.19999999937</v>
      </c>
      <c r="K2962" s="86">
        <f>I2962*Segmentos!$D$7*(AL2962%)*IF(ISNUMBER(AM2962),AM2962%,0)</f>
        <v>1441415.9999999988</v>
      </c>
      <c r="L2962" s="4"/>
      <c r="M2962" s="2">
        <v>4.87</v>
      </c>
      <c r="N2962" s="2">
        <v>8.6999999999999993</v>
      </c>
      <c r="O2962" s="2">
        <v>56.2</v>
      </c>
      <c r="P2962" s="2">
        <v>81.748800000000003</v>
      </c>
      <c r="Q2962" s="2">
        <v>5.5</v>
      </c>
      <c r="R2962" s="2">
        <v>9.1999999999999993</v>
      </c>
      <c r="S2962" s="2">
        <v>59.6</v>
      </c>
      <c r="T2962" s="2">
        <v>15.394600000000001</v>
      </c>
      <c r="U2962" s="2">
        <v>3.29</v>
      </c>
      <c r="V2962" s="2">
        <v>7.8</v>
      </c>
      <c r="W2962" s="2">
        <v>42.1</v>
      </c>
      <c r="X2962" s="2">
        <v>11.578099999999999</v>
      </c>
      <c r="Y2962" s="2">
        <v>4.66</v>
      </c>
      <c r="Z2962" s="2">
        <v>8</v>
      </c>
      <c r="AA2962" s="2">
        <v>58.2</v>
      </c>
      <c r="AB2962" s="2">
        <v>23.0961</v>
      </c>
      <c r="AC2962" s="2">
        <v>5.75</v>
      </c>
      <c r="AD2962" s="2">
        <v>9.5</v>
      </c>
      <c r="AE2962" s="2">
        <v>60.5</v>
      </c>
      <c r="AF2962" s="2">
        <v>31.68</v>
      </c>
      <c r="AG2962" s="2">
        <v>3.3</v>
      </c>
      <c r="AH2962" s="22">
        <v>6.3</v>
      </c>
      <c r="AI2962" s="22">
        <v>52.8</v>
      </c>
      <c r="AJ2962" s="22">
        <v>26.250299999999999</v>
      </c>
      <c r="AK2962" s="18">
        <v>6.3</v>
      </c>
      <c r="AL2962" s="18">
        <v>10.9</v>
      </c>
      <c r="AM2962" s="18">
        <v>58</v>
      </c>
      <c r="AN2962" s="2">
        <v>55.4985</v>
      </c>
      <c r="AO2962" s="2">
        <v>3.61</v>
      </c>
      <c r="AP2962" s="2">
        <v>7.7</v>
      </c>
      <c r="AQ2962" s="2">
        <v>47.1</v>
      </c>
      <c r="AR2962" s="2">
        <v>6.6167999999999996</v>
      </c>
      <c r="AS2962" s="2">
        <v>6.69</v>
      </c>
      <c r="AT2962" s="2">
        <v>11.6</v>
      </c>
      <c r="AU2962" s="2">
        <v>57.8</v>
      </c>
      <c r="AV2962" s="2">
        <v>24.698699999999999</v>
      </c>
      <c r="AW2962" s="2">
        <v>5.87</v>
      </c>
      <c r="AX2962" s="2">
        <v>9.1</v>
      </c>
      <c r="AY2962" s="2">
        <v>64.599999999999994</v>
      </c>
      <c r="AZ2962" s="2">
        <v>28.295100000000001</v>
      </c>
      <c r="BA2962" s="2">
        <v>3.45</v>
      </c>
      <c r="BB2962" s="2">
        <v>7</v>
      </c>
      <c r="BC2962" s="2">
        <v>49.3</v>
      </c>
      <c r="BD2962" s="2">
        <v>22.138200000000001</v>
      </c>
      <c r="BE2962" s="4"/>
      <c r="BF2962" s="4"/>
    </row>
    <row r="2963" spans="1:58" x14ac:dyDescent="0.2">
      <c r="A2963" s="29">
        <v>2962</v>
      </c>
      <c r="B2963" s="7" t="s">
        <v>36</v>
      </c>
      <c r="C2963" s="3">
        <v>40024</v>
      </c>
      <c r="D2963" s="4" t="s">
        <v>13</v>
      </c>
      <c r="E2963" s="4" t="s">
        <v>163</v>
      </c>
      <c r="F2963" s="5" t="s">
        <v>191</v>
      </c>
      <c r="G2963" s="6">
        <v>0.92013888888888884</v>
      </c>
      <c r="H2963" s="6">
        <v>0.94305555555555554</v>
      </c>
      <c r="I2963" s="85">
        <f t="shared" si="46"/>
        <v>33.000000000000043</v>
      </c>
      <c r="J2963" s="86">
        <f>I2963*Segmentos!$D$7*(AH2963%)*IF(ISNUMBER(AI2963),AI2963%,0)</f>
        <v>1892272.8000000024</v>
      </c>
      <c r="K2963" s="86">
        <f>I2963*Segmentos!$D$7*(AL2963%)*IF(ISNUMBER(AM2963),AM2963%,0)</f>
        <v>2723292.0000000028</v>
      </c>
      <c r="L2963" s="4"/>
      <c r="M2963" s="2">
        <v>17.64</v>
      </c>
      <c r="N2963" s="2">
        <v>26.6</v>
      </c>
      <c r="O2963" s="2">
        <v>66.400000000000006</v>
      </c>
      <c r="P2963" s="2">
        <v>84.349400000000003</v>
      </c>
      <c r="Q2963" s="2">
        <v>14.82</v>
      </c>
      <c r="R2963" s="2">
        <v>21.3</v>
      </c>
      <c r="S2963" s="2">
        <v>69.599999999999994</v>
      </c>
      <c r="T2963" s="2">
        <v>11.8226</v>
      </c>
      <c r="U2963" s="2">
        <v>14.96</v>
      </c>
      <c r="V2963" s="2">
        <v>25</v>
      </c>
      <c r="W2963" s="2">
        <v>59.8</v>
      </c>
      <c r="X2963" s="2">
        <v>14.9977</v>
      </c>
      <c r="Y2963" s="2">
        <v>21.39</v>
      </c>
      <c r="Z2963" s="2">
        <v>31</v>
      </c>
      <c r="AA2963" s="2">
        <v>69</v>
      </c>
      <c r="AB2963" s="2">
        <v>30.189399999999999</v>
      </c>
      <c r="AC2963" s="2">
        <v>17.420000000000002</v>
      </c>
      <c r="AD2963" s="2">
        <v>26.3</v>
      </c>
      <c r="AE2963" s="2">
        <v>66.3</v>
      </c>
      <c r="AF2963" s="2">
        <v>27.339700000000001</v>
      </c>
      <c r="AG2963" s="2">
        <v>14.32</v>
      </c>
      <c r="AH2963" s="22">
        <v>22.9</v>
      </c>
      <c r="AI2963" s="22">
        <v>62.6</v>
      </c>
      <c r="AJ2963" s="22">
        <v>32.474200000000003</v>
      </c>
      <c r="AK2963" s="18">
        <v>20.65</v>
      </c>
      <c r="AL2963" s="18">
        <v>29.9</v>
      </c>
      <c r="AM2963" s="18">
        <v>69</v>
      </c>
      <c r="AN2963" s="2">
        <v>51.8752</v>
      </c>
      <c r="AO2963" s="2">
        <v>16.54</v>
      </c>
      <c r="AP2963" s="2">
        <v>22.5</v>
      </c>
      <c r="AQ2963" s="2">
        <v>73.5</v>
      </c>
      <c r="AR2963" s="2">
        <v>8.6399000000000008</v>
      </c>
      <c r="AS2963" s="2">
        <v>18.29</v>
      </c>
      <c r="AT2963" s="2">
        <v>26.4</v>
      </c>
      <c r="AU2963" s="2">
        <v>69.400000000000006</v>
      </c>
      <c r="AV2963" s="2">
        <v>19.261900000000001</v>
      </c>
      <c r="AW2963" s="2">
        <v>18.09</v>
      </c>
      <c r="AX2963" s="2">
        <v>26.4</v>
      </c>
      <c r="AY2963" s="2">
        <v>68.5</v>
      </c>
      <c r="AZ2963" s="2">
        <v>24.864899999999999</v>
      </c>
      <c r="BA2963" s="2">
        <v>17.25</v>
      </c>
      <c r="BB2963" s="2">
        <v>28</v>
      </c>
      <c r="BC2963" s="2">
        <v>61.7</v>
      </c>
      <c r="BD2963" s="2">
        <v>31.582699999999999</v>
      </c>
      <c r="BE2963" s="4"/>
      <c r="BF2963" s="4"/>
    </row>
    <row r="2964" spans="1:58" x14ac:dyDescent="0.2">
      <c r="A2964" s="29">
        <v>2963</v>
      </c>
      <c r="B2964" s="7" t="s">
        <v>88</v>
      </c>
      <c r="C2964" s="3">
        <v>40024</v>
      </c>
      <c r="D2964" s="4" t="s">
        <v>13</v>
      </c>
      <c r="E2964" s="4" t="s">
        <v>163</v>
      </c>
      <c r="F2964" s="5" t="s">
        <v>191</v>
      </c>
      <c r="G2964" s="6">
        <v>0.91805555555555562</v>
      </c>
      <c r="H2964" s="6">
        <v>0.92013888888888884</v>
      </c>
      <c r="I2964" s="85">
        <f t="shared" si="46"/>
        <v>2.9999999999998295</v>
      </c>
      <c r="J2964" s="86">
        <f>I2964*Segmentos!$D$7*(AH2964%)*IF(ISNUMBER(AI2964),AI2964%,0)</f>
        <v>153641.99999999127</v>
      </c>
      <c r="K2964" s="86">
        <f>I2964*Segmentos!$D$7*(AL2964%)*IF(ISNUMBER(AM2964),AM2964%,0)</f>
        <v>206738.39999998824</v>
      </c>
      <c r="L2964" s="4"/>
      <c r="M2964" s="2">
        <v>15.13</v>
      </c>
      <c r="N2964" s="2">
        <v>16.899999999999999</v>
      </c>
      <c r="O2964" s="2">
        <v>89.4</v>
      </c>
      <c r="P2964" s="2">
        <v>83.312299999999993</v>
      </c>
      <c r="Q2964" s="2">
        <v>11.78</v>
      </c>
      <c r="R2964" s="2">
        <v>11.9</v>
      </c>
      <c r="S2964" s="2">
        <v>99.3</v>
      </c>
      <c r="T2964" s="2">
        <v>10.821400000000001</v>
      </c>
      <c r="U2964" s="2">
        <v>8.8800000000000008</v>
      </c>
      <c r="V2964" s="2">
        <v>10.6</v>
      </c>
      <c r="W2964" s="2">
        <v>84.1</v>
      </c>
      <c r="X2964" s="2">
        <v>10.254200000000001</v>
      </c>
      <c r="Y2964" s="2">
        <v>15</v>
      </c>
      <c r="Z2964" s="2">
        <v>17.3</v>
      </c>
      <c r="AA2964" s="2">
        <v>86.9</v>
      </c>
      <c r="AB2964" s="2">
        <v>24.384899999999998</v>
      </c>
      <c r="AC2964" s="2">
        <v>20.94</v>
      </c>
      <c r="AD2964" s="2">
        <v>23.2</v>
      </c>
      <c r="AE2964" s="2">
        <v>90.1</v>
      </c>
      <c r="AF2964" s="2">
        <v>37.851900000000001</v>
      </c>
      <c r="AG2964" s="2">
        <v>12.81</v>
      </c>
      <c r="AH2964" s="22">
        <v>14.5</v>
      </c>
      <c r="AI2964" s="22">
        <v>88.3</v>
      </c>
      <c r="AJ2964" s="22">
        <v>33.456800000000001</v>
      </c>
      <c r="AK2964" s="18">
        <v>17.23</v>
      </c>
      <c r="AL2964" s="18">
        <v>19.100000000000001</v>
      </c>
      <c r="AM2964" s="18">
        <v>90.2</v>
      </c>
      <c r="AN2964" s="2">
        <v>49.855600000000003</v>
      </c>
      <c r="AO2964" s="2">
        <v>12.2</v>
      </c>
      <c r="AP2964" s="2">
        <v>13.5</v>
      </c>
      <c r="AQ2964" s="2">
        <v>90.5</v>
      </c>
      <c r="AR2964" s="2">
        <v>7.3373999999999997</v>
      </c>
      <c r="AS2964" s="2">
        <v>14.67</v>
      </c>
      <c r="AT2964" s="2">
        <v>16.7</v>
      </c>
      <c r="AU2964" s="2">
        <v>87.7</v>
      </c>
      <c r="AV2964" s="2">
        <v>17.793600000000001</v>
      </c>
      <c r="AW2964" s="2">
        <v>15.67</v>
      </c>
      <c r="AX2964" s="2">
        <v>17.2</v>
      </c>
      <c r="AY2964" s="2">
        <v>90.9</v>
      </c>
      <c r="AZ2964" s="2">
        <v>24.8079</v>
      </c>
      <c r="BA2964" s="2">
        <v>15.83</v>
      </c>
      <c r="BB2964" s="2">
        <v>17.8</v>
      </c>
      <c r="BC2964" s="2">
        <v>89.1</v>
      </c>
      <c r="BD2964" s="2">
        <v>33.3735</v>
      </c>
      <c r="BE2964" s="4"/>
      <c r="BF2964" s="4"/>
    </row>
    <row r="2965" spans="1:58" x14ac:dyDescent="0.2">
      <c r="A2965" s="29">
        <v>2964</v>
      </c>
      <c r="B2965" s="7" t="s">
        <v>20</v>
      </c>
      <c r="C2965" s="3">
        <v>40024</v>
      </c>
      <c r="D2965" s="4" t="s">
        <v>17</v>
      </c>
      <c r="E2965" s="4" t="s">
        <v>169</v>
      </c>
      <c r="F2965" s="5" t="s">
        <v>191</v>
      </c>
      <c r="G2965" s="6">
        <v>0.91666666666666663</v>
      </c>
      <c r="H2965" s="6">
        <v>0.95833333333333337</v>
      </c>
      <c r="I2965" s="85">
        <f t="shared" si="46"/>
        <v>60.000000000000107</v>
      </c>
      <c r="J2965" s="86">
        <f>I2965*Segmentos!$D$7*(AH2965%)*IF(ISNUMBER(AI2965),AI2965%,0)</f>
        <v>80064.000000000146</v>
      </c>
      <c r="K2965" s="86">
        <f>I2965*Segmentos!$D$7*(AL2965%)*IF(ISNUMBER(AM2965),AM2965%,0)</f>
        <v>45216.00000000008</v>
      </c>
      <c r="L2965" s="4"/>
      <c r="M2965" s="2">
        <v>0.27</v>
      </c>
      <c r="N2965" s="2">
        <v>0.7</v>
      </c>
      <c r="O2965" s="2">
        <v>35.6</v>
      </c>
      <c r="P2965" s="2">
        <v>99.324700000000007</v>
      </c>
      <c r="Q2965" s="2">
        <v>0</v>
      </c>
      <c r="R2965" s="2">
        <v>0</v>
      </c>
      <c r="S2965" s="8" t="s">
        <v>577</v>
      </c>
      <c r="T2965" s="2">
        <v>0</v>
      </c>
      <c r="U2965" s="2">
        <v>0.43</v>
      </c>
      <c r="V2965" s="2">
        <v>1.1000000000000001</v>
      </c>
      <c r="W2965" s="2">
        <v>38.700000000000003</v>
      </c>
      <c r="X2965" s="2">
        <v>34.04</v>
      </c>
      <c r="Y2965" s="2">
        <v>0.22</v>
      </c>
      <c r="Z2965" s="2">
        <v>0.5</v>
      </c>
      <c r="AA2965" s="2">
        <v>41</v>
      </c>
      <c r="AB2965" s="2">
        <v>24.546900000000001</v>
      </c>
      <c r="AC2965" s="2">
        <v>0.33</v>
      </c>
      <c r="AD2965" s="2">
        <v>1.1000000000000001</v>
      </c>
      <c r="AE2965" s="2">
        <v>31</v>
      </c>
      <c r="AF2965" s="2">
        <v>40.7378</v>
      </c>
      <c r="AG2965" s="2">
        <v>0.34</v>
      </c>
      <c r="AH2965" s="22">
        <v>1.2</v>
      </c>
      <c r="AI2965" s="22">
        <v>27.8</v>
      </c>
      <c r="AJ2965" s="22">
        <v>60.506300000000003</v>
      </c>
      <c r="AK2965" s="18">
        <v>0.2</v>
      </c>
      <c r="AL2965" s="18">
        <v>0.3</v>
      </c>
      <c r="AM2965" s="18">
        <v>62.8</v>
      </c>
      <c r="AN2965" s="2">
        <v>38.818399999999997</v>
      </c>
      <c r="AO2965" s="2">
        <v>0.2</v>
      </c>
      <c r="AP2965" s="2">
        <v>0.3</v>
      </c>
      <c r="AQ2965" s="2">
        <v>74.099999999999994</v>
      </c>
      <c r="AR2965" s="2">
        <v>8.0686999999999998</v>
      </c>
      <c r="AS2965" s="2">
        <v>0.25</v>
      </c>
      <c r="AT2965" s="2">
        <v>0.4</v>
      </c>
      <c r="AU2965" s="2">
        <v>57.6</v>
      </c>
      <c r="AV2965" s="2">
        <v>20.2819</v>
      </c>
      <c r="AW2965" s="2">
        <v>0.49</v>
      </c>
      <c r="AX2965" s="2">
        <v>0.9</v>
      </c>
      <c r="AY2965" s="2">
        <v>52.9</v>
      </c>
      <c r="AZ2965" s="2">
        <v>52.907200000000003</v>
      </c>
      <c r="BA2965" s="2">
        <v>0.13</v>
      </c>
      <c r="BB2965" s="2">
        <v>0.9</v>
      </c>
      <c r="BC2965" s="2">
        <v>13.6</v>
      </c>
      <c r="BD2965" s="2">
        <v>18.066800000000001</v>
      </c>
      <c r="BE2965" s="4"/>
      <c r="BF2965" s="4"/>
    </row>
    <row r="2966" spans="1:58" x14ac:dyDescent="0.2">
      <c r="A2966" s="29">
        <v>2965</v>
      </c>
      <c r="B2966" s="7" t="s">
        <v>11</v>
      </c>
      <c r="C2966" s="3">
        <v>40024</v>
      </c>
      <c r="D2966" s="4" t="s">
        <v>8</v>
      </c>
      <c r="E2966" s="4" t="s">
        <v>166</v>
      </c>
      <c r="F2966" s="5" t="s">
        <v>191</v>
      </c>
      <c r="G2966" s="6">
        <v>0.91249999999999998</v>
      </c>
      <c r="H2966" s="6">
        <v>0.91319444444444453</v>
      </c>
      <c r="I2966" s="85">
        <f t="shared" si="46"/>
        <v>1.0000000000001563</v>
      </c>
      <c r="J2966" s="86">
        <f>I2966*Segmentos!$D$7*(AH2966%)*IF(ISNUMBER(AI2966),AI2966%,0)</f>
        <v>15600.000000002437</v>
      </c>
      <c r="K2966" s="86">
        <f>I2966*Segmentos!$D$7*(AL2966%)*IF(ISNUMBER(AM2966),AM2966%,0)</f>
        <v>19200.000000003001</v>
      </c>
      <c r="L2966" s="4"/>
      <c r="M2966" s="2">
        <v>4.3600000000000003</v>
      </c>
      <c r="N2966" s="2">
        <v>4.4000000000000004</v>
      </c>
      <c r="O2966" s="2">
        <v>100</v>
      </c>
      <c r="P2966" s="2">
        <v>84.095200000000006</v>
      </c>
      <c r="Q2966" s="2">
        <v>2.34</v>
      </c>
      <c r="R2966" s="2">
        <v>2.2999999999999998</v>
      </c>
      <c r="S2966" s="2">
        <v>100</v>
      </c>
      <c r="T2966" s="2">
        <v>7.5313999999999997</v>
      </c>
      <c r="U2966" s="2">
        <v>3.74</v>
      </c>
      <c r="V2966" s="2">
        <v>3.7</v>
      </c>
      <c r="W2966" s="2">
        <v>100</v>
      </c>
      <c r="X2966" s="2">
        <v>15.1394</v>
      </c>
      <c r="Y2966" s="2">
        <v>2.0699999999999998</v>
      </c>
      <c r="Z2966" s="2">
        <v>2.1</v>
      </c>
      <c r="AA2966" s="2">
        <v>100</v>
      </c>
      <c r="AB2966" s="2">
        <v>11.817299999999999</v>
      </c>
      <c r="AC2966" s="2">
        <v>7.83</v>
      </c>
      <c r="AD2966" s="2">
        <v>7.8</v>
      </c>
      <c r="AE2966" s="2">
        <v>100</v>
      </c>
      <c r="AF2966" s="2">
        <v>49.607199999999999</v>
      </c>
      <c r="AG2966" s="2">
        <v>3.89</v>
      </c>
      <c r="AH2966" s="22">
        <v>3.9</v>
      </c>
      <c r="AI2966" s="22">
        <v>100</v>
      </c>
      <c r="AJ2966" s="22">
        <v>35.602499999999999</v>
      </c>
      <c r="AK2966" s="18">
        <v>4.78</v>
      </c>
      <c r="AL2966" s="18">
        <v>4.8</v>
      </c>
      <c r="AM2966" s="18">
        <v>100</v>
      </c>
      <c r="AN2966" s="2">
        <v>48.492800000000003</v>
      </c>
      <c r="AO2966" s="2">
        <v>0.27</v>
      </c>
      <c r="AP2966" s="2">
        <v>0.3</v>
      </c>
      <c r="AQ2966" s="2">
        <v>100</v>
      </c>
      <c r="AR2966" s="2">
        <v>0.56410000000000005</v>
      </c>
      <c r="AS2966" s="2">
        <v>1.88</v>
      </c>
      <c r="AT2966" s="2">
        <v>1.9</v>
      </c>
      <c r="AU2966" s="2">
        <v>100</v>
      </c>
      <c r="AV2966" s="2">
        <v>7.9923000000000002</v>
      </c>
      <c r="AW2966" s="2">
        <v>3.82</v>
      </c>
      <c r="AX2966" s="2">
        <v>3.8</v>
      </c>
      <c r="AY2966" s="2">
        <v>100</v>
      </c>
      <c r="AZ2966" s="2">
        <v>21.187999999999999</v>
      </c>
      <c r="BA2966" s="2">
        <v>7.36</v>
      </c>
      <c r="BB2966" s="2">
        <v>7.4</v>
      </c>
      <c r="BC2966" s="2">
        <v>100</v>
      </c>
      <c r="BD2966" s="2">
        <v>54.350900000000003</v>
      </c>
      <c r="BE2966" s="4"/>
      <c r="BF2966" s="4"/>
    </row>
    <row r="2967" spans="1:58" x14ac:dyDescent="0.2">
      <c r="A2967" s="29">
        <v>2966</v>
      </c>
      <c r="B2967" s="7" t="s">
        <v>11</v>
      </c>
      <c r="C2967" s="3">
        <v>40024</v>
      </c>
      <c r="D2967" s="4" t="s">
        <v>0</v>
      </c>
      <c r="E2967" s="4" t="s">
        <v>166</v>
      </c>
      <c r="F2967" s="5" t="s">
        <v>191</v>
      </c>
      <c r="G2967" s="6">
        <v>0.91388888888888886</v>
      </c>
      <c r="H2967" s="6">
        <v>0.9159722222222223</v>
      </c>
      <c r="I2967" s="85">
        <f t="shared" si="46"/>
        <v>3.0000000000001492</v>
      </c>
      <c r="J2967" s="86">
        <f>I2967*Segmentos!$D$7*(AH2967%)*IF(ISNUMBER(AI2967),AI2967%,0)</f>
        <v>54961.200000002726</v>
      </c>
      <c r="K2967" s="86">
        <f>I2967*Segmentos!$D$7*(AL2967%)*IF(ISNUMBER(AM2967),AM2967%,0)</f>
        <v>68841.600000003411</v>
      </c>
      <c r="L2967" s="4"/>
      <c r="M2967" s="2">
        <v>5.18</v>
      </c>
      <c r="N2967" s="2">
        <v>6.7</v>
      </c>
      <c r="O2967" s="2">
        <v>77.2</v>
      </c>
      <c r="P2967" s="2">
        <v>89.641900000000007</v>
      </c>
      <c r="Q2967" s="2">
        <v>5.49</v>
      </c>
      <c r="R2967" s="2">
        <v>7.2</v>
      </c>
      <c r="S2967" s="2">
        <v>76.099999999999994</v>
      </c>
      <c r="T2967" s="2">
        <v>15.854900000000001</v>
      </c>
      <c r="U2967" s="2">
        <v>3.76</v>
      </c>
      <c r="V2967" s="2">
        <v>4.5999999999999996</v>
      </c>
      <c r="W2967" s="2">
        <v>82</v>
      </c>
      <c r="X2967" s="2">
        <v>13.6426</v>
      </c>
      <c r="Y2967" s="2">
        <v>4.37</v>
      </c>
      <c r="Z2967" s="2">
        <v>6</v>
      </c>
      <c r="AA2967" s="2">
        <v>72.400000000000006</v>
      </c>
      <c r="AB2967" s="2">
        <v>22.303100000000001</v>
      </c>
      <c r="AC2967" s="2">
        <v>6.66</v>
      </c>
      <c r="AD2967" s="2">
        <v>8.4</v>
      </c>
      <c r="AE2967" s="2">
        <v>79.099999999999994</v>
      </c>
      <c r="AF2967" s="2">
        <v>37.841299999999997</v>
      </c>
      <c r="AG2967" s="2">
        <v>4.58</v>
      </c>
      <c r="AH2967" s="22">
        <v>6.3</v>
      </c>
      <c r="AI2967" s="22">
        <v>72.7</v>
      </c>
      <c r="AJ2967" s="22">
        <v>37.606000000000002</v>
      </c>
      <c r="AK2967" s="18">
        <v>5.72</v>
      </c>
      <c r="AL2967" s="18">
        <v>7.1</v>
      </c>
      <c r="AM2967" s="18">
        <v>80.8</v>
      </c>
      <c r="AN2967" s="2">
        <v>52.035899999999998</v>
      </c>
      <c r="AO2967" s="2">
        <v>3.72</v>
      </c>
      <c r="AP2967" s="2">
        <v>4.8</v>
      </c>
      <c r="AQ2967" s="2">
        <v>77.900000000000006</v>
      </c>
      <c r="AR2967" s="2">
        <v>7.0340999999999996</v>
      </c>
      <c r="AS2967" s="2">
        <v>6.56</v>
      </c>
      <c r="AT2967" s="2">
        <v>8.1999999999999993</v>
      </c>
      <c r="AU2967" s="2">
        <v>80.400000000000006</v>
      </c>
      <c r="AV2967" s="2">
        <v>25.012699999999999</v>
      </c>
      <c r="AW2967" s="2">
        <v>6.21</v>
      </c>
      <c r="AX2967" s="2">
        <v>8.4</v>
      </c>
      <c r="AY2967" s="2">
        <v>74</v>
      </c>
      <c r="AZ2967" s="2">
        <v>30.8887</v>
      </c>
      <c r="BA2967" s="2">
        <v>4.03</v>
      </c>
      <c r="BB2967" s="2">
        <v>5.2</v>
      </c>
      <c r="BC2967" s="2">
        <v>78</v>
      </c>
      <c r="BD2967" s="2">
        <v>26.706399999999999</v>
      </c>
      <c r="BE2967" s="4"/>
      <c r="BF2967" s="4"/>
    </row>
    <row r="2968" spans="1:58" x14ac:dyDescent="0.2">
      <c r="A2968" s="29">
        <v>2967</v>
      </c>
      <c r="B2968" s="7" t="s">
        <v>6</v>
      </c>
      <c r="C2968" s="3">
        <v>40024</v>
      </c>
      <c r="D2968" s="4" t="s">
        <v>3</v>
      </c>
      <c r="E2968" s="4" t="s">
        <v>166</v>
      </c>
      <c r="F2968" s="5" t="s">
        <v>191</v>
      </c>
      <c r="G2968" s="6">
        <v>0.90902777777777777</v>
      </c>
      <c r="H2968" s="6">
        <v>0.91041666666666676</v>
      </c>
      <c r="I2968" s="85">
        <f t="shared" si="46"/>
        <v>2.0000000000001528</v>
      </c>
      <c r="J2968" s="86">
        <f>I2968*Segmentos!$D$7*(AH2968%)*IF(ISNUMBER(AI2968),AI2968%,0)</f>
        <v>58324.800000004449</v>
      </c>
      <c r="K2968" s="86">
        <f>I2968*Segmentos!$D$7*(AL2968%)*IF(ISNUMBER(AM2968),AM2968%,0)</f>
        <v>55440.000000004235</v>
      </c>
      <c r="L2968" s="4"/>
      <c r="M2968" s="2">
        <v>7.09</v>
      </c>
      <c r="N2968" s="2">
        <v>8.1</v>
      </c>
      <c r="O2968" s="2">
        <v>88</v>
      </c>
      <c r="P2968" s="2">
        <v>82.339299999999994</v>
      </c>
      <c r="Q2968" s="2">
        <v>6.19</v>
      </c>
      <c r="R2968" s="2">
        <v>7.1</v>
      </c>
      <c r="S2968" s="2">
        <v>87.1</v>
      </c>
      <c r="T2968" s="2">
        <v>11.996</v>
      </c>
      <c r="U2968" s="2">
        <v>3.4</v>
      </c>
      <c r="V2968" s="2">
        <v>3.7</v>
      </c>
      <c r="W2968" s="2">
        <v>90.9</v>
      </c>
      <c r="X2968" s="2">
        <v>8.2725000000000009</v>
      </c>
      <c r="Y2968" s="2">
        <v>9</v>
      </c>
      <c r="Z2968" s="2">
        <v>10.5</v>
      </c>
      <c r="AA2968" s="2">
        <v>85.8</v>
      </c>
      <c r="AB2968" s="2">
        <v>30.854700000000001</v>
      </c>
      <c r="AC2968" s="2">
        <v>8.19</v>
      </c>
      <c r="AD2968" s="2">
        <v>9.1</v>
      </c>
      <c r="AE2968" s="2">
        <v>89.9</v>
      </c>
      <c r="AF2968" s="2">
        <v>31.216100000000001</v>
      </c>
      <c r="AG2968" s="2">
        <v>7.28</v>
      </c>
      <c r="AH2968" s="22">
        <v>8.6999999999999993</v>
      </c>
      <c r="AI2968" s="22">
        <v>83.8</v>
      </c>
      <c r="AJ2968" s="22">
        <v>40.104199999999999</v>
      </c>
      <c r="AK2968" s="18">
        <v>6.92</v>
      </c>
      <c r="AL2968" s="18">
        <v>7.5</v>
      </c>
      <c r="AM2968" s="18">
        <v>92.4</v>
      </c>
      <c r="AN2968" s="2">
        <v>42.235100000000003</v>
      </c>
      <c r="AO2968" s="2">
        <v>2.04</v>
      </c>
      <c r="AP2968" s="2">
        <v>2.5</v>
      </c>
      <c r="AQ2968" s="2">
        <v>82.2</v>
      </c>
      <c r="AR2968" s="2">
        <v>2.5941999999999998</v>
      </c>
      <c r="AS2968" s="2">
        <v>5.12</v>
      </c>
      <c r="AT2968" s="2">
        <v>6.6</v>
      </c>
      <c r="AU2968" s="2">
        <v>77.599999999999994</v>
      </c>
      <c r="AV2968" s="2">
        <v>13.0967</v>
      </c>
      <c r="AW2968" s="2">
        <v>7.62</v>
      </c>
      <c r="AX2968" s="2">
        <v>8.5</v>
      </c>
      <c r="AY2968" s="2">
        <v>89.2</v>
      </c>
      <c r="AZ2968" s="2">
        <v>25.425799999999999</v>
      </c>
      <c r="BA2968" s="2">
        <v>9.27</v>
      </c>
      <c r="BB2968" s="2">
        <v>10.1</v>
      </c>
      <c r="BC2968" s="2">
        <v>91.6</v>
      </c>
      <c r="BD2968" s="2">
        <v>41.2226</v>
      </c>
      <c r="BE2968" s="4"/>
      <c r="BF2968" s="4"/>
    </row>
    <row r="2969" spans="1:58" x14ac:dyDescent="0.2">
      <c r="A2969" s="29">
        <v>2968</v>
      </c>
      <c r="B2969" s="7" t="s">
        <v>31</v>
      </c>
      <c r="C2969" s="3">
        <v>40024</v>
      </c>
      <c r="D2969" s="4" t="s">
        <v>28</v>
      </c>
      <c r="E2969" s="4" t="s">
        <v>166</v>
      </c>
      <c r="F2969" s="5" t="s">
        <v>191</v>
      </c>
      <c r="G2969" s="6">
        <v>0.91249999999999998</v>
      </c>
      <c r="H2969" s="6">
        <v>0.9159722222222223</v>
      </c>
      <c r="I2969" s="85">
        <f t="shared" si="46"/>
        <v>5.0000000000001421</v>
      </c>
      <c r="J2969" s="86">
        <f>I2969*Segmentos!$D$7*(AH2969%)*IF(ISNUMBER(AI2969),AI2969%,0)</f>
        <v>6482.0000000001828</v>
      </c>
      <c r="K2969" s="86">
        <f>I2969*Segmentos!$D$7*(AL2969%)*IF(ISNUMBER(AM2969),AM2969%,0)</f>
        <v>26388.000000000753</v>
      </c>
      <c r="L2969" s="4"/>
      <c r="M2969" s="2">
        <v>0.84</v>
      </c>
      <c r="N2969" s="2">
        <v>1.3</v>
      </c>
      <c r="O2969" s="2">
        <v>66.2</v>
      </c>
      <c r="P2969" s="2">
        <v>90.071100000000001</v>
      </c>
      <c r="Q2969" s="2">
        <v>0.05</v>
      </c>
      <c r="R2969" s="2">
        <v>0.2</v>
      </c>
      <c r="S2969" s="2">
        <v>20</v>
      </c>
      <c r="T2969" s="2">
        <v>0.82440000000000002</v>
      </c>
      <c r="U2969" s="2">
        <v>0.09</v>
      </c>
      <c r="V2969" s="2">
        <v>0.1</v>
      </c>
      <c r="W2969" s="2">
        <v>100</v>
      </c>
      <c r="X2969" s="2">
        <v>1.9404999999999999</v>
      </c>
      <c r="Y2969" s="2">
        <v>0.78</v>
      </c>
      <c r="Z2969" s="2">
        <v>1.3</v>
      </c>
      <c r="AA2969" s="2">
        <v>60.4</v>
      </c>
      <c r="AB2969" s="2">
        <v>24.703399999999998</v>
      </c>
      <c r="AC2969" s="2">
        <v>1.77</v>
      </c>
      <c r="AD2969" s="2">
        <v>2.5</v>
      </c>
      <c r="AE2969" s="2">
        <v>70.3</v>
      </c>
      <c r="AF2969" s="2">
        <v>62.602800000000002</v>
      </c>
      <c r="AG2969" s="2">
        <v>0.32</v>
      </c>
      <c r="AH2969" s="22">
        <v>0.7</v>
      </c>
      <c r="AI2969" s="22">
        <v>46.3</v>
      </c>
      <c r="AJ2969" s="22">
        <v>16.522400000000001</v>
      </c>
      <c r="AK2969" s="18">
        <v>1.3</v>
      </c>
      <c r="AL2969" s="18">
        <v>1.8</v>
      </c>
      <c r="AM2969" s="18">
        <v>73.3</v>
      </c>
      <c r="AN2969" s="2">
        <v>73.548699999999997</v>
      </c>
      <c r="AO2969" s="2">
        <v>0.76</v>
      </c>
      <c r="AP2969" s="2">
        <v>1.1000000000000001</v>
      </c>
      <c r="AQ2969" s="2">
        <v>69.7</v>
      </c>
      <c r="AR2969" s="2">
        <v>8.9539000000000009</v>
      </c>
      <c r="AS2969" s="2">
        <v>1.25</v>
      </c>
      <c r="AT2969" s="2">
        <v>1.4</v>
      </c>
      <c r="AU2969" s="2">
        <v>87</v>
      </c>
      <c r="AV2969" s="2">
        <v>29.551200000000001</v>
      </c>
      <c r="AW2969" s="2">
        <v>0.35</v>
      </c>
      <c r="AX2969" s="2">
        <v>0.7</v>
      </c>
      <c r="AY2969" s="2">
        <v>49.2</v>
      </c>
      <c r="AZ2969" s="2">
        <v>10.9129</v>
      </c>
      <c r="BA2969" s="2">
        <v>0.99</v>
      </c>
      <c r="BB2969" s="2">
        <v>1.6</v>
      </c>
      <c r="BC2969" s="2">
        <v>60.7</v>
      </c>
      <c r="BD2969" s="2">
        <v>40.653100000000002</v>
      </c>
      <c r="BE2969" s="4"/>
      <c r="BF2969" s="4"/>
    </row>
    <row r="2970" spans="1:58" x14ac:dyDescent="0.2">
      <c r="A2970" s="29">
        <v>2969</v>
      </c>
      <c r="B2970" s="7" t="s">
        <v>38</v>
      </c>
      <c r="C2970" s="3">
        <v>40024</v>
      </c>
      <c r="D2970" s="4" t="s">
        <v>8</v>
      </c>
      <c r="E2970" s="4" t="s">
        <v>165</v>
      </c>
      <c r="F2970" s="5" t="s">
        <v>191</v>
      </c>
      <c r="G2970" s="6">
        <v>0.81180555555555556</v>
      </c>
      <c r="H2970" s="6">
        <v>0.87361111111111101</v>
      </c>
      <c r="I2970" s="85">
        <f t="shared" si="46"/>
        <v>88.999999999999844</v>
      </c>
      <c r="J2970" s="86">
        <f>I2970*Segmentos!$D$7*(AH2970%)*IF(ISNUMBER(AI2970),AI2970%,0)</f>
        <v>761839.99999999872</v>
      </c>
      <c r="K2970" s="86">
        <f>I2970*Segmentos!$D$7*(AL2970%)*IF(ISNUMBER(AM2970),AM2970%,0)</f>
        <v>1226063.9999999984</v>
      </c>
      <c r="L2970" s="4"/>
      <c r="M2970" s="2">
        <v>2.82</v>
      </c>
      <c r="N2970" s="2">
        <v>12.4</v>
      </c>
      <c r="O2970" s="2">
        <v>22.7</v>
      </c>
      <c r="P2970" s="2">
        <v>71.371700000000004</v>
      </c>
      <c r="Q2970" s="2">
        <v>1.24</v>
      </c>
      <c r="R2970" s="2">
        <v>9.5</v>
      </c>
      <c r="S2970" s="2">
        <v>13</v>
      </c>
      <c r="T2970" s="2">
        <v>5.2191999999999998</v>
      </c>
      <c r="U2970" s="2">
        <v>2.2999999999999998</v>
      </c>
      <c r="V2970" s="2">
        <v>9.3000000000000007</v>
      </c>
      <c r="W2970" s="2">
        <v>24.7</v>
      </c>
      <c r="X2970" s="2">
        <v>12.170500000000001</v>
      </c>
      <c r="Y2970" s="2">
        <v>2.5499999999999998</v>
      </c>
      <c r="Z2970" s="2">
        <v>13.7</v>
      </c>
      <c r="AA2970" s="2">
        <v>18.600000000000001</v>
      </c>
      <c r="AB2970" s="2">
        <v>19.034099999999999</v>
      </c>
      <c r="AC2970" s="2">
        <v>4.21</v>
      </c>
      <c r="AD2970" s="2">
        <v>14.8</v>
      </c>
      <c r="AE2970" s="2">
        <v>28.4</v>
      </c>
      <c r="AF2970" s="2">
        <v>34.948</v>
      </c>
      <c r="AG2970" s="2">
        <v>2.13</v>
      </c>
      <c r="AH2970" s="22">
        <v>10.7</v>
      </c>
      <c r="AI2970" s="22">
        <v>20</v>
      </c>
      <c r="AJ2970" s="22">
        <v>25.599399999999999</v>
      </c>
      <c r="AK2970" s="18">
        <v>3.44</v>
      </c>
      <c r="AL2970" s="18">
        <v>14</v>
      </c>
      <c r="AM2970" s="18">
        <v>24.6</v>
      </c>
      <c r="AN2970" s="2">
        <v>45.772300000000001</v>
      </c>
      <c r="AO2970" s="2">
        <v>0.7</v>
      </c>
      <c r="AP2970" s="2">
        <v>5.7</v>
      </c>
      <c r="AQ2970" s="2">
        <v>12.2</v>
      </c>
      <c r="AR2970" s="2">
        <v>1.9392</v>
      </c>
      <c r="AS2970" s="2">
        <v>2.15</v>
      </c>
      <c r="AT2970" s="2">
        <v>8.5</v>
      </c>
      <c r="AU2970" s="2">
        <v>25.2</v>
      </c>
      <c r="AV2970" s="2">
        <v>12.0022</v>
      </c>
      <c r="AW2970" s="2">
        <v>2.09</v>
      </c>
      <c r="AX2970" s="2">
        <v>12</v>
      </c>
      <c r="AY2970" s="2">
        <v>17.399999999999999</v>
      </c>
      <c r="AZ2970" s="2">
        <v>15.1638</v>
      </c>
      <c r="BA2970" s="2">
        <v>4.37</v>
      </c>
      <c r="BB2970" s="2">
        <v>16.899999999999999</v>
      </c>
      <c r="BC2970" s="2">
        <v>25.8</v>
      </c>
      <c r="BD2970" s="2">
        <v>42.266500000000001</v>
      </c>
      <c r="BE2970" s="4"/>
      <c r="BF2970" s="4"/>
    </row>
    <row r="2971" spans="1:58" x14ac:dyDescent="0.2">
      <c r="A2971" s="29">
        <v>2970</v>
      </c>
      <c r="B2971" s="7" t="s">
        <v>14</v>
      </c>
      <c r="C2971" s="3">
        <v>40024</v>
      </c>
      <c r="D2971" s="4" t="s">
        <v>13</v>
      </c>
      <c r="E2971" s="4" t="s">
        <v>163</v>
      </c>
      <c r="F2971" s="5" t="s">
        <v>191</v>
      </c>
      <c r="G2971" s="6">
        <v>0.85</v>
      </c>
      <c r="H2971" s="6">
        <v>0.875</v>
      </c>
      <c r="I2971" s="85">
        <f t="shared" si="46"/>
        <v>36.000000000000028</v>
      </c>
      <c r="J2971" s="86">
        <f>I2971*Segmentos!$D$7*(AH2971%)*IF(ISNUMBER(AI2971),AI2971%,0)</f>
        <v>1132704.0000000009</v>
      </c>
      <c r="K2971" s="86">
        <f>I2971*Segmentos!$D$7*(AL2971%)*IF(ISNUMBER(AM2971),AM2971%,0)</f>
        <v>1490227.2000000014</v>
      </c>
      <c r="L2971" s="4"/>
      <c r="M2971" s="2">
        <v>9.16</v>
      </c>
      <c r="N2971" s="2">
        <v>13.5</v>
      </c>
      <c r="O2971" s="2">
        <v>67.900000000000006</v>
      </c>
      <c r="P2971" s="2">
        <v>78.614199999999997</v>
      </c>
      <c r="Q2971" s="2">
        <v>6.33</v>
      </c>
      <c r="R2971" s="2">
        <v>11</v>
      </c>
      <c r="S2971" s="2">
        <v>57.4</v>
      </c>
      <c r="T2971" s="2">
        <v>9.0604999999999993</v>
      </c>
      <c r="U2971" s="2">
        <v>6.91</v>
      </c>
      <c r="V2971" s="2">
        <v>11.9</v>
      </c>
      <c r="W2971" s="2">
        <v>58</v>
      </c>
      <c r="X2971" s="2">
        <v>12.428900000000001</v>
      </c>
      <c r="Y2971" s="2">
        <v>8.93</v>
      </c>
      <c r="Z2971" s="2">
        <v>13.2</v>
      </c>
      <c r="AA2971" s="2">
        <v>67.8</v>
      </c>
      <c r="AB2971" s="2">
        <v>22.638100000000001</v>
      </c>
      <c r="AC2971" s="2">
        <v>12.24</v>
      </c>
      <c r="AD2971" s="2">
        <v>16</v>
      </c>
      <c r="AE2971" s="2">
        <v>76.400000000000006</v>
      </c>
      <c r="AF2971" s="2">
        <v>34.486699999999999</v>
      </c>
      <c r="AG2971" s="2">
        <v>7.85</v>
      </c>
      <c r="AH2971" s="22">
        <v>11.4</v>
      </c>
      <c r="AI2971" s="22">
        <v>69</v>
      </c>
      <c r="AJ2971" s="22">
        <v>31.963200000000001</v>
      </c>
      <c r="AK2971" s="18">
        <v>10.34</v>
      </c>
      <c r="AL2971" s="18">
        <v>15.4</v>
      </c>
      <c r="AM2971" s="18">
        <v>67.2</v>
      </c>
      <c r="AN2971" s="2">
        <v>46.651000000000003</v>
      </c>
      <c r="AO2971" s="2">
        <v>3.56</v>
      </c>
      <c r="AP2971" s="2">
        <v>7.3</v>
      </c>
      <c r="AQ2971" s="2">
        <v>48.9</v>
      </c>
      <c r="AR2971" s="2">
        <v>3.3407</v>
      </c>
      <c r="AS2971" s="2">
        <v>5.16</v>
      </c>
      <c r="AT2971" s="2">
        <v>7.8</v>
      </c>
      <c r="AU2971" s="2">
        <v>65.8</v>
      </c>
      <c r="AV2971" s="2">
        <v>9.7456999999999994</v>
      </c>
      <c r="AW2971" s="2">
        <v>10.48</v>
      </c>
      <c r="AX2971" s="2">
        <v>14.2</v>
      </c>
      <c r="AY2971" s="2">
        <v>73.900000000000006</v>
      </c>
      <c r="AZ2971" s="2">
        <v>25.856400000000001</v>
      </c>
      <c r="BA2971" s="2">
        <v>12.07</v>
      </c>
      <c r="BB2971" s="2">
        <v>18</v>
      </c>
      <c r="BC2971" s="2">
        <v>67.099999999999994</v>
      </c>
      <c r="BD2971" s="2">
        <v>39.671399999999998</v>
      </c>
      <c r="BE2971" s="4"/>
      <c r="BF2971" s="4"/>
    </row>
    <row r="2972" spans="1:58" x14ac:dyDescent="0.2">
      <c r="A2972" s="29">
        <v>2971</v>
      </c>
      <c r="B2972" s="7" t="s">
        <v>10</v>
      </c>
      <c r="C2972" s="3">
        <v>40024</v>
      </c>
      <c r="D2972" s="4" t="s">
        <v>8</v>
      </c>
      <c r="E2972" s="4" t="s">
        <v>164</v>
      </c>
      <c r="F2972" s="5" t="s">
        <v>191</v>
      </c>
      <c r="G2972" s="6">
        <v>0.87361111111111101</v>
      </c>
      <c r="H2972" s="6">
        <v>0.9194444444444444</v>
      </c>
      <c r="I2972" s="85">
        <f t="shared" si="46"/>
        <v>66.000000000000085</v>
      </c>
      <c r="J2972" s="86">
        <f>I2972*Segmentos!$D$7*(AH2972%)*IF(ISNUMBER(AI2972),AI2972%,0)</f>
        <v>1369051.200000002</v>
      </c>
      <c r="K2972" s="86">
        <f>I2972*Segmentos!$D$7*(AL2972%)*IF(ISNUMBER(AM2972),AM2972%,0)</f>
        <v>1398777.600000002</v>
      </c>
      <c r="L2972" s="4"/>
      <c r="M2972" s="2">
        <v>5.25</v>
      </c>
      <c r="N2972" s="2">
        <v>18.899999999999999</v>
      </c>
      <c r="O2972" s="2">
        <v>27.7</v>
      </c>
      <c r="P2972" s="2">
        <v>86.985699999999994</v>
      </c>
      <c r="Q2972" s="2">
        <v>2.85</v>
      </c>
      <c r="R2972" s="2">
        <v>12.3</v>
      </c>
      <c r="S2972" s="2">
        <v>23.1</v>
      </c>
      <c r="T2972" s="2">
        <v>7.8833000000000002</v>
      </c>
      <c r="U2972" s="2">
        <v>4.33</v>
      </c>
      <c r="V2972" s="2">
        <v>15.5</v>
      </c>
      <c r="W2972" s="2">
        <v>28</v>
      </c>
      <c r="X2972" s="2">
        <v>15.047499999999999</v>
      </c>
      <c r="Y2972" s="2">
        <v>4.3899999999999997</v>
      </c>
      <c r="Z2972" s="2">
        <v>19.399999999999999</v>
      </c>
      <c r="AA2972" s="2">
        <v>22.6</v>
      </c>
      <c r="AB2972" s="2">
        <v>21.475000000000001</v>
      </c>
      <c r="AC2972" s="2">
        <v>7.82</v>
      </c>
      <c r="AD2972" s="2">
        <v>24</v>
      </c>
      <c r="AE2972" s="2">
        <v>32.6</v>
      </c>
      <c r="AF2972" s="2">
        <v>42.579900000000002</v>
      </c>
      <c r="AG2972" s="2">
        <v>5.19</v>
      </c>
      <c r="AH2972" s="22">
        <v>20.100000000000001</v>
      </c>
      <c r="AI2972" s="22">
        <v>25.8</v>
      </c>
      <c r="AJ2972" s="22">
        <v>40.8048</v>
      </c>
      <c r="AK2972" s="18">
        <v>5.3</v>
      </c>
      <c r="AL2972" s="18">
        <v>17.899999999999999</v>
      </c>
      <c r="AM2972" s="18">
        <v>29.6</v>
      </c>
      <c r="AN2972" s="2">
        <v>46.180900000000001</v>
      </c>
      <c r="AO2972" s="2">
        <v>1.28</v>
      </c>
      <c r="AP2972" s="2">
        <v>10.1</v>
      </c>
      <c r="AQ2972" s="2">
        <v>12.7</v>
      </c>
      <c r="AR2972" s="2">
        <v>2.3187000000000002</v>
      </c>
      <c r="AS2972" s="2">
        <v>3.32</v>
      </c>
      <c r="AT2972" s="2">
        <v>16.899999999999999</v>
      </c>
      <c r="AU2972" s="2">
        <v>19.7</v>
      </c>
      <c r="AV2972" s="2">
        <v>12.138500000000001</v>
      </c>
      <c r="AW2972" s="2">
        <v>4.83</v>
      </c>
      <c r="AX2972" s="2">
        <v>17.899999999999999</v>
      </c>
      <c r="AY2972" s="2">
        <v>27</v>
      </c>
      <c r="AZ2972" s="2">
        <v>23.034300000000002</v>
      </c>
      <c r="BA2972" s="2">
        <v>7.79</v>
      </c>
      <c r="BB2972" s="2">
        <v>23.4</v>
      </c>
      <c r="BC2972" s="2">
        <v>33.299999999999997</v>
      </c>
      <c r="BD2972" s="2">
        <v>49.494199999999999</v>
      </c>
      <c r="BE2972" s="4"/>
      <c r="BF2972" s="4"/>
    </row>
    <row r="2973" spans="1:58" x14ac:dyDescent="0.2">
      <c r="A2973" s="29">
        <v>2972</v>
      </c>
      <c r="B2973" s="7" t="s">
        <v>89</v>
      </c>
      <c r="C2973" s="3">
        <v>40024</v>
      </c>
      <c r="D2973" s="4" t="s">
        <v>28</v>
      </c>
      <c r="E2973" s="4" t="s">
        <v>169</v>
      </c>
      <c r="F2973" s="5" t="s">
        <v>191</v>
      </c>
      <c r="G2973" s="6">
        <v>0.84027777777777779</v>
      </c>
      <c r="H2973" s="6">
        <v>0.87638888888888899</v>
      </c>
      <c r="I2973" s="85">
        <f t="shared" si="46"/>
        <v>52.000000000000135</v>
      </c>
      <c r="J2973" s="86">
        <f>I2973*Segmentos!$D$7*(AH2973%)*IF(ISNUMBER(AI2973),AI2973%,0)</f>
        <v>148720.00000000041</v>
      </c>
      <c r="K2973" s="86">
        <f>I2973*Segmentos!$D$7*(AL2973%)*IF(ISNUMBER(AM2973),AM2973%,0)</f>
        <v>307008.00000000076</v>
      </c>
      <c r="L2973" s="4"/>
      <c r="M2973" s="2">
        <v>1.1200000000000001</v>
      </c>
      <c r="N2973" s="2">
        <v>3.3</v>
      </c>
      <c r="O2973" s="2">
        <v>33.5</v>
      </c>
      <c r="P2973" s="2">
        <v>87.975300000000004</v>
      </c>
      <c r="Q2973" s="2">
        <v>0.06</v>
      </c>
      <c r="R2973" s="2">
        <v>2.2000000000000002</v>
      </c>
      <c r="S2973" s="2">
        <v>2.8</v>
      </c>
      <c r="T2973" s="2">
        <v>0.80020000000000002</v>
      </c>
      <c r="U2973" s="2">
        <v>0.92</v>
      </c>
      <c r="V2973" s="2">
        <v>2.2999999999999998</v>
      </c>
      <c r="W2973" s="2">
        <v>40.299999999999997</v>
      </c>
      <c r="X2973" s="2">
        <v>15.2445</v>
      </c>
      <c r="Y2973" s="2">
        <v>1.89</v>
      </c>
      <c r="Z2973" s="2">
        <v>4.0999999999999996</v>
      </c>
      <c r="AA2973" s="2">
        <v>46.3</v>
      </c>
      <c r="AB2973" s="2">
        <v>44.010399999999997</v>
      </c>
      <c r="AC2973" s="2">
        <v>1.08</v>
      </c>
      <c r="AD2973" s="2">
        <v>3.9</v>
      </c>
      <c r="AE2973" s="2">
        <v>27.5</v>
      </c>
      <c r="AF2973" s="2">
        <v>27.920200000000001</v>
      </c>
      <c r="AG2973" s="2">
        <v>0.7</v>
      </c>
      <c r="AH2973" s="22">
        <v>2.6</v>
      </c>
      <c r="AI2973" s="22">
        <v>27.5</v>
      </c>
      <c r="AJ2973" s="22">
        <v>26.195</v>
      </c>
      <c r="AK2973" s="18">
        <v>1.49</v>
      </c>
      <c r="AL2973" s="18">
        <v>4</v>
      </c>
      <c r="AM2973" s="18">
        <v>36.9</v>
      </c>
      <c r="AN2973" s="2">
        <v>61.780299999999997</v>
      </c>
      <c r="AO2973" s="2">
        <v>0.24</v>
      </c>
      <c r="AP2973" s="2">
        <v>1.5</v>
      </c>
      <c r="AQ2973" s="2">
        <v>16.600000000000001</v>
      </c>
      <c r="AR2973" s="2">
        <v>2.1046999999999998</v>
      </c>
      <c r="AS2973" s="2">
        <v>0.56000000000000005</v>
      </c>
      <c r="AT2973" s="2">
        <v>2.7</v>
      </c>
      <c r="AU2973" s="2">
        <v>20.6</v>
      </c>
      <c r="AV2973" s="2">
        <v>9.6781000000000006</v>
      </c>
      <c r="AW2973" s="2">
        <v>1.53</v>
      </c>
      <c r="AX2973" s="2">
        <v>3.2</v>
      </c>
      <c r="AY2973" s="2">
        <v>47</v>
      </c>
      <c r="AZ2973" s="2">
        <v>34.552700000000002</v>
      </c>
      <c r="BA2973" s="2">
        <v>1.38</v>
      </c>
      <c r="BB2973" s="2">
        <v>4.3</v>
      </c>
      <c r="BC2973" s="2">
        <v>32.1</v>
      </c>
      <c r="BD2973" s="2">
        <v>41.639699999999998</v>
      </c>
      <c r="BE2973" s="4"/>
      <c r="BF2973" s="4"/>
    </row>
    <row r="2974" spans="1:58" x14ac:dyDescent="0.2">
      <c r="A2974" s="29">
        <v>2973</v>
      </c>
      <c r="B2974" s="7" t="s">
        <v>126</v>
      </c>
      <c r="C2974" s="3">
        <v>40024</v>
      </c>
      <c r="D2974" s="4" t="s">
        <v>28</v>
      </c>
      <c r="E2974" s="4" t="s">
        <v>163</v>
      </c>
      <c r="F2974" s="5" t="s">
        <v>191</v>
      </c>
      <c r="G2974" s="6">
        <v>0.87638888888888899</v>
      </c>
      <c r="H2974" s="6">
        <v>0.91249999999999998</v>
      </c>
      <c r="I2974" s="85">
        <f t="shared" si="46"/>
        <v>51.999999999999815</v>
      </c>
      <c r="J2974" s="86">
        <f>I2974*Segmentos!$D$7*(AH2974%)*IF(ISNUMBER(AI2974),AI2974%,0)</f>
        <v>70719.999999999753</v>
      </c>
      <c r="K2974" s="86">
        <f>I2974*Segmentos!$D$7*(AL2974%)*IF(ISNUMBER(AM2974),AM2974%,0)</f>
        <v>300143.99999999895</v>
      </c>
      <c r="L2974" s="4"/>
      <c r="M2974" s="2">
        <v>0.91</v>
      </c>
      <c r="N2974" s="2">
        <v>3.1</v>
      </c>
      <c r="O2974" s="2">
        <v>29.2</v>
      </c>
      <c r="P2974" s="2">
        <v>89.509399999999999</v>
      </c>
      <c r="Q2974" s="2">
        <v>0.01</v>
      </c>
      <c r="R2974" s="2">
        <v>0.4</v>
      </c>
      <c r="S2974" s="2">
        <v>1.9</v>
      </c>
      <c r="T2974" s="2">
        <v>0.113</v>
      </c>
      <c r="U2974" s="2">
        <v>0.57999999999999996</v>
      </c>
      <c r="V2974" s="2">
        <v>1.8</v>
      </c>
      <c r="W2974" s="2">
        <v>31.3</v>
      </c>
      <c r="X2974" s="2">
        <v>11.8527</v>
      </c>
      <c r="Y2974" s="2">
        <v>1.01</v>
      </c>
      <c r="Z2974" s="2">
        <v>3.3</v>
      </c>
      <c r="AA2974" s="2">
        <v>30.2</v>
      </c>
      <c r="AB2974" s="2">
        <v>29.226900000000001</v>
      </c>
      <c r="AC2974" s="2">
        <v>1.5</v>
      </c>
      <c r="AD2974" s="2">
        <v>5.2</v>
      </c>
      <c r="AE2974" s="2">
        <v>29.1</v>
      </c>
      <c r="AF2974" s="2">
        <v>48.316800000000001</v>
      </c>
      <c r="AG2974" s="2">
        <v>0.34</v>
      </c>
      <c r="AH2974" s="22">
        <v>2.5</v>
      </c>
      <c r="AI2974" s="22">
        <v>13.6</v>
      </c>
      <c r="AJ2974" s="22">
        <v>15.9802</v>
      </c>
      <c r="AK2974" s="18">
        <v>1.43</v>
      </c>
      <c r="AL2974" s="18">
        <v>3.7</v>
      </c>
      <c r="AM2974" s="18">
        <v>39</v>
      </c>
      <c r="AN2974" s="2">
        <v>73.5291</v>
      </c>
      <c r="AO2974" s="2">
        <v>0.38</v>
      </c>
      <c r="AP2974" s="2">
        <v>1.5</v>
      </c>
      <c r="AQ2974" s="2">
        <v>24.9</v>
      </c>
      <c r="AR2974" s="2">
        <v>4.0278999999999998</v>
      </c>
      <c r="AS2974" s="2">
        <v>1.1399999999999999</v>
      </c>
      <c r="AT2974" s="2">
        <v>2.2999999999999998</v>
      </c>
      <c r="AU2974" s="2">
        <v>49.8</v>
      </c>
      <c r="AV2974" s="2">
        <v>24.622399999999999</v>
      </c>
      <c r="AW2974" s="2">
        <v>1.19</v>
      </c>
      <c r="AX2974" s="2">
        <v>3.5</v>
      </c>
      <c r="AY2974" s="2">
        <v>34.1</v>
      </c>
      <c r="AZ2974" s="2">
        <v>33.648099999999999</v>
      </c>
      <c r="BA2974" s="2">
        <v>0.73</v>
      </c>
      <c r="BB2974" s="2">
        <v>3.8</v>
      </c>
      <c r="BC2974" s="2">
        <v>19.100000000000001</v>
      </c>
      <c r="BD2974" s="2">
        <v>27.210999999999999</v>
      </c>
      <c r="BE2974" s="4"/>
      <c r="BF2974" s="4"/>
    </row>
    <row r="2975" spans="1:58" x14ac:dyDescent="0.2">
      <c r="A2975" s="29">
        <v>2974</v>
      </c>
      <c r="B2975" s="7" t="s">
        <v>23</v>
      </c>
      <c r="C2975" s="3">
        <v>40024</v>
      </c>
      <c r="D2975" s="4" t="s">
        <v>21</v>
      </c>
      <c r="E2975" s="4" t="s">
        <v>170</v>
      </c>
      <c r="F2975" s="5" t="s">
        <v>191</v>
      </c>
      <c r="G2975" s="6">
        <v>0.87361111111111101</v>
      </c>
      <c r="H2975" s="6">
        <v>0.90069444444444446</v>
      </c>
      <c r="I2975" s="85">
        <f t="shared" si="46"/>
        <v>39.000000000000185</v>
      </c>
      <c r="J2975" s="86">
        <f>I2975*Segmentos!$D$7*(AH2975%)*IF(ISNUMBER(AI2975),AI2975%,0)</f>
        <v>17035.200000000081</v>
      </c>
      <c r="K2975" s="86">
        <f>I2975*Segmentos!$D$7*(AL2975%)*IF(ISNUMBER(AM2975),AM2975%,0)</f>
        <v>58812.000000000284</v>
      </c>
      <c r="L2975" s="4"/>
      <c r="M2975" s="2">
        <v>0.25</v>
      </c>
      <c r="N2975" s="2">
        <v>0.9</v>
      </c>
      <c r="O2975" s="2">
        <v>29</v>
      </c>
      <c r="P2975" s="2">
        <v>20.177600000000002</v>
      </c>
      <c r="Q2975" s="2">
        <v>0</v>
      </c>
      <c r="R2975" s="2">
        <v>0</v>
      </c>
      <c r="S2975" s="8" t="s">
        <v>577</v>
      </c>
      <c r="T2975" s="2">
        <v>0</v>
      </c>
      <c r="U2975" s="2">
        <v>0.7</v>
      </c>
      <c r="V2975" s="2">
        <v>1</v>
      </c>
      <c r="W2975" s="2">
        <v>73.099999999999994</v>
      </c>
      <c r="X2975" s="2">
        <v>11.959899999999999</v>
      </c>
      <c r="Y2975" s="2">
        <v>0.13</v>
      </c>
      <c r="Z2975" s="2">
        <v>0.9</v>
      </c>
      <c r="AA2975" s="2">
        <v>15</v>
      </c>
      <c r="AB2975" s="2">
        <v>3.1223999999999998</v>
      </c>
      <c r="AC2975" s="2">
        <v>0.19</v>
      </c>
      <c r="AD2975" s="2">
        <v>1.2</v>
      </c>
      <c r="AE2975" s="2">
        <v>15.8</v>
      </c>
      <c r="AF2975" s="2">
        <v>5.0952000000000002</v>
      </c>
      <c r="AG2975" s="2">
        <v>0.11</v>
      </c>
      <c r="AH2975" s="22">
        <v>0.7</v>
      </c>
      <c r="AI2975" s="22">
        <v>15.6</v>
      </c>
      <c r="AJ2975" s="22">
        <v>4.2225000000000001</v>
      </c>
      <c r="AK2975" s="18">
        <v>0.37</v>
      </c>
      <c r="AL2975" s="18">
        <v>1</v>
      </c>
      <c r="AM2975" s="18">
        <v>37.700000000000003</v>
      </c>
      <c r="AN2975" s="2">
        <v>15.9551</v>
      </c>
      <c r="AO2975" s="2">
        <v>0.01</v>
      </c>
      <c r="AP2975" s="2">
        <v>0.1</v>
      </c>
      <c r="AQ2975" s="2">
        <v>5.0999999999999996</v>
      </c>
      <c r="AR2975" s="2">
        <v>6.5299999999999997E-2</v>
      </c>
      <c r="AS2975" s="2">
        <v>7.0000000000000007E-2</v>
      </c>
      <c r="AT2975" s="2">
        <v>0.4</v>
      </c>
      <c r="AU2975" s="2">
        <v>16</v>
      </c>
      <c r="AV2975" s="2">
        <v>1.2329000000000001</v>
      </c>
      <c r="AW2975" s="2">
        <v>0.7</v>
      </c>
      <c r="AX2975" s="2">
        <v>1.5</v>
      </c>
      <c r="AY2975" s="2">
        <v>48</v>
      </c>
      <c r="AZ2975" s="2">
        <v>16.2822</v>
      </c>
      <c r="BA2975" s="2">
        <v>0.08</v>
      </c>
      <c r="BB2975" s="2">
        <v>0.9</v>
      </c>
      <c r="BC2975" s="2">
        <v>9.8000000000000007</v>
      </c>
      <c r="BD2975" s="2">
        <v>2.5971000000000002</v>
      </c>
      <c r="BE2975" s="4"/>
      <c r="BF2975" s="4"/>
    </row>
    <row r="2976" spans="1:58" x14ac:dyDescent="0.2">
      <c r="A2976" s="29">
        <v>2975</v>
      </c>
      <c r="B2976" s="7" t="s">
        <v>25</v>
      </c>
      <c r="C2976" s="3">
        <v>40024</v>
      </c>
      <c r="D2976" s="4" t="s">
        <v>21</v>
      </c>
      <c r="E2976" s="4" t="s">
        <v>171</v>
      </c>
      <c r="F2976" s="5" t="s">
        <v>191</v>
      </c>
      <c r="G2976" s="6">
        <v>0.88680555555555562</v>
      </c>
      <c r="H2976" s="6">
        <v>0.88749999999999996</v>
      </c>
      <c r="I2976" s="85">
        <f t="shared" si="46"/>
        <v>0.99999999999983658</v>
      </c>
      <c r="J2976" s="86">
        <f>I2976*Segmentos!$D$7*(AH2976%)*IF(ISNUMBER(AI2976),AI2976%,0)</f>
        <v>799.99999999986926</v>
      </c>
      <c r="K2976" s="86">
        <f>I2976*Segmentos!$D$7*(AL2976%)*IF(ISNUMBER(AM2976),AM2976%,0)</f>
        <v>1999.9999999996733</v>
      </c>
      <c r="L2976" s="4"/>
      <c r="M2976" s="2">
        <v>0.4</v>
      </c>
      <c r="N2976" s="2">
        <v>0.4</v>
      </c>
      <c r="O2976" s="2">
        <v>100</v>
      </c>
      <c r="P2976" s="2">
        <v>34.364100000000001</v>
      </c>
      <c r="Q2976" s="2">
        <v>0</v>
      </c>
      <c r="R2976" s="2">
        <v>0</v>
      </c>
      <c r="S2976" s="8" t="s">
        <v>577</v>
      </c>
      <c r="T2976" s="2">
        <v>0</v>
      </c>
      <c r="U2976" s="2">
        <v>0.81</v>
      </c>
      <c r="V2976" s="2">
        <v>0.8</v>
      </c>
      <c r="W2976" s="2">
        <v>100</v>
      </c>
      <c r="X2976" s="2">
        <v>14.8347</v>
      </c>
      <c r="Y2976" s="2">
        <v>0.09</v>
      </c>
      <c r="Z2976" s="2">
        <v>0.1</v>
      </c>
      <c r="AA2976" s="2">
        <v>100</v>
      </c>
      <c r="AB2976" s="2">
        <v>2.2021000000000002</v>
      </c>
      <c r="AC2976" s="2">
        <v>0.61</v>
      </c>
      <c r="AD2976" s="2">
        <v>0.6</v>
      </c>
      <c r="AE2976" s="2">
        <v>100</v>
      </c>
      <c r="AF2976" s="2">
        <v>17.327300000000001</v>
      </c>
      <c r="AG2976" s="2">
        <v>0.23</v>
      </c>
      <c r="AH2976" s="22">
        <v>0.2</v>
      </c>
      <c r="AI2976" s="22">
        <v>100</v>
      </c>
      <c r="AJ2976" s="22">
        <v>9.6281999999999996</v>
      </c>
      <c r="AK2976" s="18">
        <v>0.54</v>
      </c>
      <c r="AL2976" s="18">
        <v>0.5</v>
      </c>
      <c r="AM2976" s="18">
        <v>100</v>
      </c>
      <c r="AN2976" s="2">
        <v>24.735800000000001</v>
      </c>
      <c r="AO2976" s="2">
        <v>7.0000000000000007E-2</v>
      </c>
      <c r="AP2976" s="2">
        <v>0.1</v>
      </c>
      <c r="AQ2976" s="2">
        <v>100</v>
      </c>
      <c r="AR2976" s="2">
        <v>0.68300000000000005</v>
      </c>
      <c r="AS2976" s="2">
        <v>0.22</v>
      </c>
      <c r="AT2976" s="2">
        <v>0.2</v>
      </c>
      <c r="AU2976" s="2">
        <v>100</v>
      </c>
      <c r="AV2976" s="2">
        <v>4.1188000000000002</v>
      </c>
      <c r="AW2976" s="2">
        <v>0.77</v>
      </c>
      <c r="AX2976" s="2">
        <v>0.8</v>
      </c>
      <c r="AY2976" s="2">
        <v>100</v>
      </c>
      <c r="AZ2976" s="2">
        <v>19.3508</v>
      </c>
      <c r="BA2976" s="2">
        <v>0.31</v>
      </c>
      <c r="BB2976" s="2">
        <v>0.3</v>
      </c>
      <c r="BC2976" s="2">
        <v>100</v>
      </c>
      <c r="BD2976" s="2">
        <v>10.211399999999999</v>
      </c>
      <c r="BE2976" s="4"/>
      <c r="BF2976" s="4"/>
    </row>
    <row r="2977" spans="1:58" x14ac:dyDescent="0.2">
      <c r="A2977" s="29">
        <v>2976</v>
      </c>
      <c r="B2977" s="7" t="s">
        <v>19</v>
      </c>
      <c r="C2977" s="3">
        <v>40024</v>
      </c>
      <c r="D2977" s="4" t="s">
        <v>17</v>
      </c>
      <c r="E2977" s="4" t="s">
        <v>166</v>
      </c>
      <c r="F2977" s="5" t="s">
        <v>191</v>
      </c>
      <c r="G2977" s="6">
        <v>0.9145833333333333</v>
      </c>
      <c r="H2977" s="6">
        <v>0.91666666666666663</v>
      </c>
      <c r="I2977" s="85">
        <f t="shared" si="46"/>
        <v>2.9999999999999893</v>
      </c>
      <c r="J2977" s="86">
        <f>I2977*Segmentos!$D$7*(AH2977%)*IF(ISNUMBER(AI2977),AI2977%,0)</f>
        <v>12619.199999999955</v>
      </c>
      <c r="K2977" s="86">
        <f>I2977*Segmentos!$D$7*(AL2977%)*IF(ISNUMBER(AM2977),AM2977%,0)</f>
        <v>1979.9999999999932</v>
      </c>
      <c r="L2977" s="4"/>
      <c r="M2977" s="2">
        <v>0.56999999999999995</v>
      </c>
      <c r="N2977" s="2">
        <v>0.6</v>
      </c>
      <c r="O2977" s="2">
        <v>93.2</v>
      </c>
      <c r="P2977" s="2">
        <v>91.691199999999995</v>
      </c>
      <c r="Q2977" s="2">
        <v>0</v>
      </c>
      <c r="R2977" s="2">
        <v>0</v>
      </c>
      <c r="S2977" s="8" t="s">
        <v>577</v>
      </c>
      <c r="T2977" s="2">
        <v>0</v>
      </c>
      <c r="U2977" s="2">
        <v>1.1200000000000001</v>
      </c>
      <c r="V2977" s="2">
        <v>1.1000000000000001</v>
      </c>
      <c r="W2977" s="2">
        <v>100</v>
      </c>
      <c r="X2977" s="2">
        <v>37.510199999999998</v>
      </c>
      <c r="Y2977" s="2">
        <v>0.37</v>
      </c>
      <c r="Z2977" s="2">
        <v>0.4</v>
      </c>
      <c r="AA2977" s="2">
        <v>100</v>
      </c>
      <c r="AB2977" s="2">
        <v>17.383500000000002</v>
      </c>
      <c r="AC2977" s="2">
        <v>0.7</v>
      </c>
      <c r="AD2977" s="2">
        <v>0.8</v>
      </c>
      <c r="AE2977" s="2">
        <v>84.7</v>
      </c>
      <c r="AF2977" s="2">
        <v>36.797499999999999</v>
      </c>
      <c r="AG2977" s="2">
        <v>1.02</v>
      </c>
      <c r="AH2977" s="22">
        <v>1.1000000000000001</v>
      </c>
      <c r="AI2977" s="22">
        <v>95.6</v>
      </c>
      <c r="AJ2977" s="22">
        <v>77.1554</v>
      </c>
      <c r="AK2977" s="18">
        <v>0.17</v>
      </c>
      <c r="AL2977" s="18">
        <v>0.2</v>
      </c>
      <c r="AM2977" s="18">
        <v>82.5</v>
      </c>
      <c r="AN2977" s="2">
        <v>14.5358</v>
      </c>
      <c r="AO2977" s="2">
        <v>0</v>
      </c>
      <c r="AP2977" s="2">
        <v>0</v>
      </c>
      <c r="AQ2977" s="8" t="s">
        <v>577</v>
      </c>
      <c r="AR2977" s="2">
        <v>0</v>
      </c>
      <c r="AS2977" s="2">
        <v>0</v>
      </c>
      <c r="AT2977" s="2">
        <v>0</v>
      </c>
      <c r="AU2977" s="8" t="s">
        <v>577</v>
      </c>
      <c r="AV2977" s="2">
        <v>0</v>
      </c>
      <c r="AW2977" s="2">
        <v>0.84</v>
      </c>
      <c r="AX2977" s="2">
        <v>0.9</v>
      </c>
      <c r="AY2977" s="2">
        <v>92.6</v>
      </c>
      <c r="AZ2977" s="2">
        <v>38.585599999999999</v>
      </c>
      <c r="BA2977" s="2">
        <v>0.87</v>
      </c>
      <c r="BB2977" s="2">
        <v>0.9</v>
      </c>
      <c r="BC2977" s="2">
        <v>93.7</v>
      </c>
      <c r="BD2977" s="2">
        <v>53.105600000000003</v>
      </c>
      <c r="BE2977" s="4"/>
      <c r="BF2977" s="4"/>
    </row>
    <row r="2978" spans="1:58" x14ac:dyDescent="0.2">
      <c r="A2978" s="29">
        <v>2977</v>
      </c>
      <c r="B2978" s="7" t="s">
        <v>2</v>
      </c>
      <c r="C2978" s="3">
        <v>40024</v>
      </c>
      <c r="D2978" s="4" t="s">
        <v>0</v>
      </c>
      <c r="E2978" s="4" t="s">
        <v>164</v>
      </c>
      <c r="F2978" s="5" t="s">
        <v>191</v>
      </c>
      <c r="G2978" s="6">
        <v>0.87430555555555556</v>
      </c>
      <c r="H2978" s="6">
        <v>0.91388888888888886</v>
      </c>
      <c r="I2978" s="85">
        <f t="shared" si="46"/>
        <v>56.999999999999957</v>
      </c>
      <c r="J2978" s="86">
        <f>I2978*Segmentos!$D$7*(AH2978%)*IF(ISNUMBER(AI2978),AI2978%,0)</f>
        <v>967449.59999999928</v>
      </c>
      <c r="K2978" s="86">
        <f>I2978*Segmentos!$D$7*(AL2978%)*IF(ISNUMBER(AM2978),AM2978%,0)</f>
        <v>1254911.9999999988</v>
      </c>
      <c r="L2978" s="4"/>
      <c r="M2978" s="2">
        <v>4.9000000000000004</v>
      </c>
      <c r="N2978" s="2">
        <v>15.8</v>
      </c>
      <c r="O2978" s="2">
        <v>31</v>
      </c>
      <c r="P2978" s="2">
        <v>90.003100000000003</v>
      </c>
      <c r="Q2978" s="2">
        <v>4.9800000000000004</v>
      </c>
      <c r="R2978" s="2">
        <v>14</v>
      </c>
      <c r="S2978" s="2">
        <v>35.5</v>
      </c>
      <c r="T2978" s="2">
        <v>15.2477</v>
      </c>
      <c r="U2978" s="2">
        <v>2.99</v>
      </c>
      <c r="V2978" s="2">
        <v>11.5</v>
      </c>
      <c r="W2978" s="2">
        <v>25.9</v>
      </c>
      <c r="X2978" s="2">
        <v>11.516500000000001</v>
      </c>
      <c r="Y2978" s="2">
        <v>4.16</v>
      </c>
      <c r="Z2978" s="2">
        <v>18.100000000000001</v>
      </c>
      <c r="AA2978" s="2">
        <v>23</v>
      </c>
      <c r="AB2978" s="2">
        <v>22.560199999999998</v>
      </c>
      <c r="AC2978" s="2">
        <v>6.75</v>
      </c>
      <c r="AD2978" s="2">
        <v>17.3</v>
      </c>
      <c r="AE2978" s="2">
        <v>38.9</v>
      </c>
      <c r="AF2978" s="2">
        <v>40.678699999999999</v>
      </c>
      <c r="AG2978" s="2">
        <v>4.2300000000000004</v>
      </c>
      <c r="AH2978" s="22">
        <v>15.6</v>
      </c>
      <c r="AI2978" s="22">
        <v>27.2</v>
      </c>
      <c r="AJ2978" s="22">
        <v>36.868299999999998</v>
      </c>
      <c r="AK2978" s="18">
        <v>5.5</v>
      </c>
      <c r="AL2978" s="18">
        <v>16</v>
      </c>
      <c r="AM2978" s="18">
        <v>34.4</v>
      </c>
      <c r="AN2978" s="2">
        <v>53.134799999999998</v>
      </c>
      <c r="AO2978" s="2">
        <v>4.3</v>
      </c>
      <c r="AP2978" s="2">
        <v>12.7</v>
      </c>
      <c r="AQ2978" s="2">
        <v>33.799999999999997</v>
      </c>
      <c r="AR2978" s="2">
        <v>8.6288</v>
      </c>
      <c r="AS2978" s="2">
        <v>6.85</v>
      </c>
      <c r="AT2978" s="2">
        <v>18.7</v>
      </c>
      <c r="AU2978" s="2">
        <v>36.6</v>
      </c>
      <c r="AV2978" s="2">
        <v>27.714099999999998</v>
      </c>
      <c r="AW2978" s="2">
        <v>5.15</v>
      </c>
      <c r="AX2978" s="2">
        <v>18</v>
      </c>
      <c r="AY2978" s="2">
        <v>28.6</v>
      </c>
      <c r="AZ2978" s="2">
        <v>27.218</v>
      </c>
      <c r="BA2978" s="2">
        <v>3.76</v>
      </c>
      <c r="BB2978" s="2">
        <v>13.3</v>
      </c>
      <c r="BC2978" s="2">
        <v>28.3</v>
      </c>
      <c r="BD2978" s="2">
        <v>26.4422</v>
      </c>
      <c r="BE2978" s="4"/>
      <c r="BF2978" s="4"/>
    </row>
    <row r="2979" spans="1:58" x14ac:dyDescent="0.2">
      <c r="A2979" s="29">
        <v>2978</v>
      </c>
      <c r="B2979" s="7" t="s">
        <v>16</v>
      </c>
      <c r="C2979" s="3">
        <v>40024</v>
      </c>
      <c r="D2979" s="4" t="s">
        <v>13</v>
      </c>
      <c r="E2979" s="4" t="s">
        <v>166</v>
      </c>
      <c r="F2979" s="5" t="s">
        <v>191</v>
      </c>
      <c r="G2979" s="6">
        <v>0.9145833333333333</v>
      </c>
      <c r="H2979" s="6">
        <v>0.91805555555555562</v>
      </c>
      <c r="I2979" s="85">
        <f t="shared" si="46"/>
        <v>5.0000000000001421</v>
      </c>
      <c r="J2979" s="86">
        <f>I2979*Segmentos!$D$7*(AH2979%)*IF(ISNUMBER(AI2979),AI2979%,0)</f>
        <v>247370.00000000698</v>
      </c>
      <c r="K2979" s="86">
        <f>I2979*Segmentos!$D$7*(AL2979%)*IF(ISNUMBER(AM2979),AM2979%,0)</f>
        <v>304128.00000000867</v>
      </c>
      <c r="L2979" s="4"/>
      <c r="M2979" s="2">
        <v>13.86</v>
      </c>
      <c r="N2979" s="2">
        <v>16.100000000000001</v>
      </c>
      <c r="O2979" s="2">
        <v>86</v>
      </c>
      <c r="P2979" s="2">
        <v>84.7119</v>
      </c>
      <c r="Q2979" s="2">
        <v>9.61</v>
      </c>
      <c r="R2979" s="2">
        <v>10.9</v>
      </c>
      <c r="S2979" s="2">
        <v>88.4</v>
      </c>
      <c r="T2979" s="2">
        <v>9.7919</v>
      </c>
      <c r="U2979" s="2">
        <v>6.85</v>
      </c>
      <c r="V2979" s="2">
        <v>9.4</v>
      </c>
      <c r="W2979" s="2">
        <v>73.2</v>
      </c>
      <c r="X2979" s="2">
        <v>8.7807999999999993</v>
      </c>
      <c r="Y2979" s="2">
        <v>14.24</v>
      </c>
      <c r="Z2979" s="2">
        <v>16.3</v>
      </c>
      <c r="AA2979" s="2">
        <v>87.5</v>
      </c>
      <c r="AB2979" s="2">
        <v>25.694299999999998</v>
      </c>
      <c r="AC2979" s="2">
        <v>20.16</v>
      </c>
      <c r="AD2979" s="2">
        <v>23</v>
      </c>
      <c r="AE2979" s="2">
        <v>87.7</v>
      </c>
      <c r="AF2979" s="2">
        <v>40.445</v>
      </c>
      <c r="AG2979" s="2">
        <v>12.34</v>
      </c>
      <c r="AH2979" s="22">
        <v>14.5</v>
      </c>
      <c r="AI2979" s="22">
        <v>85.3</v>
      </c>
      <c r="AJ2979" s="22">
        <v>35.7744</v>
      </c>
      <c r="AK2979" s="18">
        <v>15.24</v>
      </c>
      <c r="AL2979" s="18">
        <v>17.600000000000001</v>
      </c>
      <c r="AM2979" s="18">
        <v>86.4</v>
      </c>
      <c r="AN2979" s="2">
        <v>48.9375</v>
      </c>
      <c r="AO2979" s="2">
        <v>10.36</v>
      </c>
      <c r="AP2979" s="2">
        <v>11.9</v>
      </c>
      <c r="AQ2979" s="2">
        <v>87.2</v>
      </c>
      <c r="AR2979" s="2">
        <v>6.9172000000000002</v>
      </c>
      <c r="AS2979" s="2">
        <v>11.93</v>
      </c>
      <c r="AT2979" s="2">
        <v>13.4</v>
      </c>
      <c r="AU2979" s="2">
        <v>88.7</v>
      </c>
      <c r="AV2979" s="2">
        <v>16.053100000000001</v>
      </c>
      <c r="AW2979" s="2">
        <v>14.54</v>
      </c>
      <c r="AX2979" s="2">
        <v>17.8</v>
      </c>
      <c r="AY2979" s="2">
        <v>81.900000000000006</v>
      </c>
      <c r="AZ2979" s="2">
        <v>25.538799999999998</v>
      </c>
      <c r="BA2979" s="2">
        <v>15.47</v>
      </c>
      <c r="BB2979" s="2">
        <v>17.7</v>
      </c>
      <c r="BC2979" s="2">
        <v>87.6</v>
      </c>
      <c r="BD2979" s="2">
        <v>36.203000000000003</v>
      </c>
      <c r="BE2979" s="4"/>
      <c r="BF2979" s="4"/>
    </row>
    <row r="2980" spans="1:58" x14ac:dyDescent="0.2">
      <c r="A2980" s="29">
        <v>2979</v>
      </c>
      <c r="B2980" s="7" t="s">
        <v>22</v>
      </c>
      <c r="C2980" s="3">
        <v>40024</v>
      </c>
      <c r="D2980" s="4" t="s">
        <v>21</v>
      </c>
      <c r="E2980" s="4" t="s">
        <v>164</v>
      </c>
      <c r="F2980" s="5" t="s">
        <v>191</v>
      </c>
      <c r="G2980" s="6">
        <v>0.8305555555555556</v>
      </c>
      <c r="H2980" s="6">
        <v>0.87291666666666667</v>
      </c>
      <c r="I2980" s="85">
        <f t="shared" si="46"/>
        <v>60.999999999999943</v>
      </c>
      <c r="J2980" s="86">
        <f>I2980*Segmentos!$D$7*(AH2980%)*IF(ISNUMBER(AI2980),AI2980%,0)</f>
        <v>220771.19999999981</v>
      </c>
      <c r="K2980" s="86">
        <f>I2980*Segmentos!$D$7*(AL2980%)*IF(ISNUMBER(AM2980),AM2980%,0)</f>
        <v>444470.39999999962</v>
      </c>
      <c r="L2980" s="4"/>
      <c r="M2980" s="2">
        <v>1.38</v>
      </c>
      <c r="N2980" s="2">
        <v>4.0999999999999996</v>
      </c>
      <c r="O2980" s="2">
        <v>33.299999999999997</v>
      </c>
      <c r="P2980" s="2">
        <v>91.147900000000007</v>
      </c>
      <c r="Q2980" s="2">
        <v>0.05</v>
      </c>
      <c r="R2980" s="2">
        <v>0.8</v>
      </c>
      <c r="S2980" s="2">
        <v>6.5</v>
      </c>
      <c r="T2980" s="2">
        <v>0.58150000000000002</v>
      </c>
      <c r="U2980" s="2">
        <v>1.3</v>
      </c>
      <c r="V2980" s="2">
        <v>2.7</v>
      </c>
      <c r="W2980" s="2">
        <v>48</v>
      </c>
      <c r="X2980" s="2">
        <v>18.0121</v>
      </c>
      <c r="Y2980" s="2">
        <v>1.07</v>
      </c>
      <c r="Z2980" s="2">
        <v>4.4000000000000004</v>
      </c>
      <c r="AA2980" s="2">
        <v>24.6</v>
      </c>
      <c r="AB2980" s="2">
        <v>20.91</v>
      </c>
      <c r="AC2980" s="2">
        <v>2.38</v>
      </c>
      <c r="AD2980" s="2">
        <v>6.5</v>
      </c>
      <c r="AE2980" s="2">
        <v>36.4</v>
      </c>
      <c r="AF2980" s="2">
        <v>51.644199999999998</v>
      </c>
      <c r="AG2980" s="2">
        <v>0.9</v>
      </c>
      <c r="AH2980" s="22">
        <v>3.9</v>
      </c>
      <c r="AI2980" s="22">
        <v>23.2</v>
      </c>
      <c r="AJ2980" s="22">
        <v>28.1785</v>
      </c>
      <c r="AK2980" s="18">
        <v>1.81</v>
      </c>
      <c r="AL2980" s="18">
        <v>4.4000000000000004</v>
      </c>
      <c r="AM2980" s="18">
        <v>41.4</v>
      </c>
      <c r="AN2980" s="2">
        <v>62.9694</v>
      </c>
      <c r="AO2980" s="2">
        <v>0.67</v>
      </c>
      <c r="AP2980" s="2">
        <v>4.0999999999999996</v>
      </c>
      <c r="AQ2980" s="2">
        <v>16.3</v>
      </c>
      <c r="AR2980" s="2">
        <v>4.8472</v>
      </c>
      <c r="AS2980" s="2">
        <v>1.45</v>
      </c>
      <c r="AT2980" s="2">
        <v>5.2</v>
      </c>
      <c r="AU2980" s="2">
        <v>27.6</v>
      </c>
      <c r="AV2980" s="2">
        <v>21.076699999999999</v>
      </c>
      <c r="AW2980" s="2">
        <v>1.59</v>
      </c>
      <c r="AX2980" s="2">
        <v>3.4</v>
      </c>
      <c r="AY2980" s="2">
        <v>46.4</v>
      </c>
      <c r="AZ2980" s="2">
        <v>30.208500000000001</v>
      </c>
      <c r="BA2980" s="2">
        <v>1.38</v>
      </c>
      <c r="BB2980" s="2">
        <v>4.0999999999999996</v>
      </c>
      <c r="BC2980" s="2">
        <v>34.200000000000003</v>
      </c>
      <c r="BD2980" s="2">
        <v>35.015500000000003</v>
      </c>
      <c r="BE2980" s="4"/>
      <c r="BF2980" s="4"/>
    </row>
    <row r="2981" spans="1:58" x14ac:dyDescent="0.2">
      <c r="A2981" s="29">
        <v>2980</v>
      </c>
      <c r="B2981" s="7" t="s">
        <v>130</v>
      </c>
      <c r="C2981" s="3">
        <v>40024</v>
      </c>
      <c r="D2981" s="4" t="s">
        <v>8</v>
      </c>
      <c r="E2981" s="4" t="s">
        <v>176</v>
      </c>
      <c r="F2981" s="5" t="s">
        <v>191</v>
      </c>
      <c r="G2981" s="6">
        <v>0.9194444444444444</v>
      </c>
      <c r="H2981" s="6">
        <v>1.3194444444444444E-2</v>
      </c>
      <c r="I2981" s="85">
        <f t="shared" si="46"/>
        <v>135.00000000000006</v>
      </c>
      <c r="J2981" s="86">
        <f>I2981*Segmentos!$D$7*(AH2981%)*IF(ISNUMBER(AI2981),AI2981%,0)</f>
        <v>2954880.0000000009</v>
      </c>
      <c r="K2981" s="86">
        <f>I2981*Segmentos!$D$7*(AL2981%)*IF(ISNUMBER(AM2981),AM2981%,0)</f>
        <v>2830464.0000000014</v>
      </c>
      <c r="L2981" s="4"/>
      <c r="M2981" s="2">
        <v>5.34</v>
      </c>
      <c r="N2981" s="2">
        <v>28.6</v>
      </c>
      <c r="O2981" s="2">
        <v>18.7</v>
      </c>
      <c r="P2981" s="2">
        <v>89.309899999999999</v>
      </c>
      <c r="Q2981" s="2">
        <v>2.33</v>
      </c>
      <c r="R2981" s="2">
        <v>18.100000000000001</v>
      </c>
      <c r="S2981" s="2">
        <v>12.9</v>
      </c>
      <c r="T2981" s="2">
        <v>6.4946000000000002</v>
      </c>
      <c r="U2981" s="2">
        <v>4.45</v>
      </c>
      <c r="V2981" s="2">
        <v>29.7</v>
      </c>
      <c r="W2981" s="2">
        <v>15</v>
      </c>
      <c r="X2981" s="2">
        <v>15.5976</v>
      </c>
      <c r="Y2981" s="2">
        <v>4.91</v>
      </c>
      <c r="Z2981" s="2">
        <v>30.3</v>
      </c>
      <c r="AA2981" s="2">
        <v>16.2</v>
      </c>
      <c r="AB2981" s="2">
        <v>24.2437</v>
      </c>
      <c r="AC2981" s="2">
        <v>7.83</v>
      </c>
      <c r="AD2981" s="2">
        <v>31.8</v>
      </c>
      <c r="AE2981" s="2">
        <v>24.6</v>
      </c>
      <c r="AF2981" s="2">
        <v>42.973999999999997</v>
      </c>
      <c r="AG2981" s="2">
        <v>5.47</v>
      </c>
      <c r="AH2981" s="22">
        <v>28.5</v>
      </c>
      <c r="AI2981" s="22">
        <v>19.2</v>
      </c>
      <c r="AJ2981" s="22">
        <v>43.350499999999997</v>
      </c>
      <c r="AK2981" s="18">
        <v>5.23</v>
      </c>
      <c r="AL2981" s="18">
        <v>28.8</v>
      </c>
      <c r="AM2981" s="18">
        <v>18.2</v>
      </c>
      <c r="AN2981" s="2">
        <v>45.959499999999998</v>
      </c>
      <c r="AO2981" s="2">
        <v>1.39</v>
      </c>
      <c r="AP2981" s="2">
        <v>15.9</v>
      </c>
      <c r="AQ2981" s="2">
        <v>8.6999999999999993</v>
      </c>
      <c r="AR2981" s="2">
        <v>2.5327999999999999</v>
      </c>
      <c r="AS2981" s="2">
        <v>3.68</v>
      </c>
      <c r="AT2981" s="2">
        <v>26.3</v>
      </c>
      <c r="AU2981" s="2">
        <v>14</v>
      </c>
      <c r="AV2981" s="2">
        <v>13.545199999999999</v>
      </c>
      <c r="AW2981" s="2">
        <v>5.87</v>
      </c>
      <c r="AX2981" s="2">
        <v>27.8</v>
      </c>
      <c r="AY2981" s="2">
        <v>21.1</v>
      </c>
      <c r="AZ2981" s="2">
        <v>28.229199999999999</v>
      </c>
      <c r="BA2981" s="2">
        <v>7.03</v>
      </c>
      <c r="BB2981" s="2">
        <v>34.200000000000003</v>
      </c>
      <c r="BC2981" s="2">
        <v>20.5</v>
      </c>
      <c r="BD2981" s="2">
        <v>45.002699999999997</v>
      </c>
      <c r="BE2981" s="4"/>
      <c r="BF2981" s="4"/>
    </row>
    <row r="2982" spans="1:58" x14ac:dyDescent="0.2">
      <c r="A2982" s="29">
        <v>2981</v>
      </c>
      <c r="B2982" s="7" t="s">
        <v>4</v>
      </c>
      <c r="C2982" s="3">
        <v>40024</v>
      </c>
      <c r="D2982" s="4" t="s">
        <v>3</v>
      </c>
      <c r="E2982" s="4" t="s">
        <v>165</v>
      </c>
      <c r="F2982" s="5" t="s">
        <v>191</v>
      </c>
      <c r="G2982" s="6">
        <v>0.78194444444444444</v>
      </c>
      <c r="H2982" s="6">
        <v>0.87430555555555556</v>
      </c>
      <c r="I2982" s="85">
        <f t="shared" si="46"/>
        <v>133</v>
      </c>
      <c r="J2982" s="86">
        <f>I2982*Segmentos!$D$7*(AH2982%)*IF(ISNUMBER(AI2982),AI2982%,0)</f>
        <v>1211364</v>
      </c>
      <c r="K2982" s="86">
        <f>I2982*Segmentos!$D$7*(AL2982%)*IF(ISNUMBER(AM2982),AM2982%,0)</f>
        <v>2014790.4000000004</v>
      </c>
      <c r="L2982" s="4"/>
      <c r="M2982" s="2">
        <v>3.08</v>
      </c>
      <c r="N2982" s="2">
        <v>12.8</v>
      </c>
      <c r="O2982" s="2">
        <v>24</v>
      </c>
      <c r="P2982" s="2">
        <v>63.807600000000001</v>
      </c>
      <c r="Q2982" s="2">
        <v>3.16</v>
      </c>
      <c r="R2982" s="2">
        <v>14.6</v>
      </c>
      <c r="S2982" s="2">
        <v>21.6</v>
      </c>
      <c r="T2982" s="2">
        <v>10.928599999999999</v>
      </c>
      <c r="U2982" s="2">
        <v>3.06</v>
      </c>
      <c r="V2982" s="2">
        <v>14.4</v>
      </c>
      <c r="W2982" s="2">
        <v>21.3</v>
      </c>
      <c r="X2982" s="2">
        <v>13.2951</v>
      </c>
      <c r="Y2982" s="2">
        <v>2.77</v>
      </c>
      <c r="Z2982" s="2">
        <v>11.6</v>
      </c>
      <c r="AA2982" s="2">
        <v>23.9</v>
      </c>
      <c r="AB2982" s="2">
        <v>16.966799999999999</v>
      </c>
      <c r="AC2982" s="2">
        <v>3.33</v>
      </c>
      <c r="AD2982" s="2">
        <v>12</v>
      </c>
      <c r="AE2982" s="2">
        <v>27.7</v>
      </c>
      <c r="AF2982" s="2">
        <v>22.617100000000001</v>
      </c>
      <c r="AG2982" s="2">
        <v>2.2799999999999998</v>
      </c>
      <c r="AH2982" s="22">
        <v>11</v>
      </c>
      <c r="AI2982" s="22">
        <v>20.7</v>
      </c>
      <c r="AJ2982" s="22">
        <v>22.407499999999999</v>
      </c>
      <c r="AK2982" s="18">
        <v>3.8</v>
      </c>
      <c r="AL2982" s="18">
        <v>14.4</v>
      </c>
      <c r="AM2982" s="18">
        <v>26.3</v>
      </c>
      <c r="AN2982" s="2">
        <v>41.400100000000002</v>
      </c>
      <c r="AO2982" s="2">
        <v>1.62</v>
      </c>
      <c r="AP2982" s="2">
        <v>9.1</v>
      </c>
      <c r="AQ2982" s="2">
        <v>17.8</v>
      </c>
      <c r="AR2982" s="2">
        <v>3.6776</v>
      </c>
      <c r="AS2982" s="2">
        <v>2.0699999999999998</v>
      </c>
      <c r="AT2982" s="2">
        <v>12.1</v>
      </c>
      <c r="AU2982" s="2">
        <v>17.100000000000001</v>
      </c>
      <c r="AV2982" s="2">
        <v>9.4573</v>
      </c>
      <c r="AW2982" s="2">
        <v>2.99</v>
      </c>
      <c r="AX2982" s="2">
        <v>11.3</v>
      </c>
      <c r="AY2982" s="2">
        <v>26.4</v>
      </c>
      <c r="AZ2982" s="2">
        <v>17.812899999999999</v>
      </c>
      <c r="BA2982" s="2">
        <v>4.1399999999999997</v>
      </c>
      <c r="BB2982" s="2">
        <v>15.4</v>
      </c>
      <c r="BC2982" s="2">
        <v>26.9</v>
      </c>
      <c r="BD2982" s="2">
        <v>32.859900000000003</v>
      </c>
      <c r="BE2982" s="4"/>
      <c r="BF2982" s="4"/>
    </row>
    <row r="2983" spans="1:58" x14ac:dyDescent="0.2">
      <c r="A2983" s="29">
        <v>2982</v>
      </c>
      <c r="B2983" s="7" t="s">
        <v>15</v>
      </c>
      <c r="C2983" s="3">
        <v>40025</v>
      </c>
      <c r="D2983" s="4" t="s">
        <v>13</v>
      </c>
      <c r="E2983" s="4" t="s">
        <v>164</v>
      </c>
      <c r="F2983" s="5" t="s">
        <v>192</v>
      </c>
      <c r="G2983" s="6">
        <v>0.875</v>
      </c>
      <c r="H2983" s="6">
        <v>0.9145833333333333</v>
      </c>
      <c r="I2983" s="85">
        <f t="shared" si="46"/>
        <v>56.999999999999957</v>
      </c>
      <c r="J2983" s="86">
        <f>I2983*Segmentos!$D$7*(AH2983%)*IF(ISNUMBER(AI2983),AI2983%,0)</f>
        <v>1703980.7999999989</v>
      </c>
      <c r="K2983" s="86">
        <f>I2983*Segmentos!$D$7*(AL2983%)*IF(ISNUMBER(AM2983),AM2983%,0)</f>
        <v>2609459.9999999981</v>
      </c>
      <c r="L2983" s="4"/>
      <c r="M2983" s="2">
        <v>9.5500000000000007</v>
      </c>
      <c r="N2983" s="2">
        <v>19.2</v>
      </c>
      <c r="O2983" s="2">
        <v>49.7</v>
      </c>
      <c r="P2983" s="2">
        <v>88.259</v>
      </c>
      <c r="Q2983" s="2">
        <v>4.8499999999999996</v>
      </c>
      <c r="R2983" s="2">
        <v>11.5</v>
      </c>
      <c r="S2983" s="2">
        <v>42.3</v>
      </c>
      <c r="T2983" s="2">
        <v>7.4809000000000001</v>
      </c>
      <c r="U2983" s="2">
        <v>5.94</v>
      </c>
      <c r="V2983" s="2">
        <v>14.2</v>
      </c>
      <c r="W2983" s="2">
        <v>41.9</v>
      </c>
      <c r="X2983" s="2">
        <v>11.5113</v>
      </c>
      <c r="Y2983" s="2">
        <v>9.77</v>
      </c>
      <c r="Z2983" s="2">
        <v>20.3</v>
      </c>
      <c r="AA2983" s="2">
        <v>48.1</v>
      </c>
      <c r="AB2983" s="2">
        <v>26.66</v>
      </c>
      <c r="AC2983" s="2">
        <v>14.04</v>
      </c>
      <c r="AD2983" s="2">
        <v>25.4</v>
      </c>
      <c r="AE2983" s="2">
        <v>55.2</v>
      </c>
      <c r="AF2983" s="2">
        <v>42.6068</v>
      </c>
      <c r="AG2983" s="2">
        <v>7.48</v>
      </c>
      <c r="AH2983" s="22">
        <v>17.3</v>
      </c>
      <c r="AI2983" s="22">
        <v>43.2</v>
      </c>
      <c r="AJ2983" s="22">
        <v>32.785600000000002</v>
      </c>
      <c r="AK2983" s="18">
        <v>11.42</v>
      </c>
      <c r="AL2983" s="18">
        <v>21</v>
      </c>
      <c r="AM2983" s="18">
        <v>54.5</v>
      </c>
      <c r="AN2983" s="2">
        <v>55.473399999999998</v>
      </c>
      <c r="AO2983" s="2">
        <v>6.32</v>
      </c>
      <c r="AP2983" s="2">
        <v>15.1</v>
      </c>
      <c r="AQ2983" s="2">
        <v>42</v>
      </c>
      <c r="AR2983" s="2">
        <v>6.3851000000000004</v>
      </c>
      <c r="AS2983" s="2">
        <v>7.36</v>
      </c>
      <c r="AT2983" s="2">
        <v>15.7</v>
      </c>
      <c r="AU2983" s="2">
        <v>46.9</v>
      </c>
      <c r="AV2983" s="2">
        <v>14.994400000000001</v>
      </c>
      <c r="AW2983" s="2">
        <v>10.029999999999999</v>
      </c>
      <c r="AX2983" s="2">
        <v>18.8</v>
      </c>
      <c r="AY2983" s="2">
        <v>53.5</v>
      </c>
      <c r="AZ2983" s="2">
        <v>26.6675</v>
      </c>
      <c r="BA2983" s="2">
        <v>11.36</v>
      </c>
      <c r="BB2983" s="2">
        <v>22.8</v>
      </c>
      <c r="BC2983" s="2">
        <v>49.9</v>
      </c>
      <c r="BD2983" s="2">
        <v>40.212000000000003</v>
      </c>
      <c r="BE2983" s="4"/>
      <c r="BF2983" s="4"/>
    </row>
    <row r="2984" spans="1:58" x14ac:dyDescent="0.2">
      <c r="A2984" s="29">
        <v>2983</v>
      </c>
      <c r="B2984" s="7" t="s">
        <v>157</v>
      </c>
      <c r="C2984" s="3">
        <v>40025</v>
      </c>
      <c r="D2984" s="4" t="s">
        <v>0</v>
      </c>
      <c r="E2984" s="4" t="s">
        <v>175</v>
      </c>
      <c r="F2984" s="5" t="s">
        <v>192</v>
      </c>
      <c r="G2984" s="6">
        <v>0.81527777777777777</v>
      </c>
      <c r="H2984" s="6">
        <v>0.87430555555555556</v>
      </c>
      <c r="I2984" s="85">
        <f t="shared" si="46"/>
        <v>85.000000000000014</v>
      </c>
      <c r="J2984" s="86">
        <f>I2984*Segmentos!$D$7*(AH2984%)*IF(ISNUMBER(AI2984),AI2984%,0)</f>
        <v>860778.00000000012</v>
      </c>
      <c r="K2984" s="86">
        <f>I2984*Segmentos!$D$7*(AL2984%)*IF(ISNUMBER(AM2984),AM2984%,0)</f>
        <v>984912</v>
      </c>
      <c r="L2984" s="4"/>
      <c r="M2984" s="2">
        <v>2.73</v>
      </c>
      <c r="N2984" s="2">
        <v>10</v>
      </c>
      <c r="O2984" s="2">
        <v>27.3</v>
      </c>
      <c r="P2984" s="2">
        <v>83.653899999999993</v>
      </c>
      <c r="Q2984" s="2">
        <v>2.5</v>
      </c>
      <c r="R2984" s="2">
        <v>9</v>
      </c>
      <c r="S2984" s="2">
        <v>27.6</v>
      </c>
      <c r="T2984" s="2">
        <v>12.7811</v>
      </c>
      <c r="U2984" s="2">
        <v>2.71</v>
      </c>
      <c r="V2984" s="2">
        <v>9.4</v>
      </c>
      <c r="W2984" s="2">
        <v>28.8</v>
      </c>
      <c r="X2984" s="2">
        <v>17.4284</v>
      </c>
      <c r="Y2984" s="2">
        <v>2.36</v>
      </c>
      <c r="Z2984" s="2">
        <v>12.2</v>
      </c>
      <c r="AA2984" s="2">
        <v>19.3</v>
      </c>
      <c r="AB2984" s="2">
        <v>21.386399999999998</v>
      </c>
      <c r="AC2984" s="2">
        <v>3.19</v>
      </c>
      <c r="AD2984" s="2">
        <v>8.8000000000000007</v>
      </c>
      <c r="AE2984" s="2">
        <v>36.1</v>
      </c>
      <c r="AF2984" s="2">
        <v>32.058</v>
      </c>
      <c r="AG2984" s="2">
        <v>2.5299999999999998</v>
      </c>
      <c r="AH2984" s="22">
        <v>9.6999999999999993</v>
      </c>
      <c r="AI2984" s="22">
        <v>26.1</v>
      </c>
      <c r="AJ2984" s="22">
        <v>36.816899999999997</v>
      </c>
      <c r="AK2984" s="18">
        <v>2.91</v>
      </c>
      <c r="AL2984" s="18">
        <v>10.199999999999999</v>
      </c>
      <c r="AM2984" s="18">
        <v>28.4</v>
      </c>
      <c r="AN2984" s="2">
        <v>46.8371</v>
      </c>
      <c r="AO2984" s="2">
        <v>2.58</v>
      </c>
      <c r="AP2984" s="2">
        <v>9.1999999999999993</v>
      </c>
      <c r="AQ2984" s="2">
        <v>28.1</v>
      </c>
      <c r="AR2984" s="2">
        <v>8.6556999999999995</v>
      </c>
      <c r="AS2984" s="2">
        <v>2.82</v>
      </c>
      <c r="AT2984" s="2">
        <v>11.9</v>
      </c>
      <c r="AU2984" s="2">
        <v>23.8</v>
      </c>
      <c r="AV2984" s="2">
        <v>19.031700000000001</v>
      </c>
      <c r="AW2984" s="2">
        <v>2.3199999999999998</v>
      </c>
      <c r="AX2984" s="2">
        <v>8.3000000000000007</v>
      </c>
      <c r="AY2984" s="2">
        <v>28.1</v>
      </c>
      <c r="AZ2984" s="2">
        <v>20.463999999999999</v>
      </c>
      <c r="BA2984" s="2">
        <v>3.02</v>
      </c>
      <c r="BB2984" s="2">
        <v>10.4</v>
      </c>
      <c r="BC2984" s="2">
        <v>29</v>
      </c>
      <c r="BD2984" s="2">
        <v>35.502600000000001</v>
      </c>
      <c r="BE2984" s="4"/>
      <c r="BF2984" s="4"/>
    </row>
    <row r="2985" spans="1:58" x14ac:dyDescent="0.2">
      <c r="A2985" s="29">
        <v>2984</v>
      </c>
      <c r="B2985" s="7" t="s">
        <v>5</v>
      </c>
      <c r="C2985" s="3">
        <v>40025</v>
      </c>
      <c r="D2985" s="4" t="s">
        <v>3</v>
      </c>
      <c r="E2985" s="4" t="s">
        <v>164</v>
      </c>
      <c r="F2985" s="5" t="s">
        <v>192</v>
      </c>
      <c r="G2985" s="6">
        <v>0.87361111111111101</v>
      </c>
      <c r="H2985" s="6">
        <v>0.91666666666666663</v>
      </c>
      <c r="I2985" s="85">
        <f t="shared" si="46"/>
        <v>62.000000000000099</v>
      </c>
      <c r="J2985" s="86">
        <f>I2985*Segmentos!$D$7*(AH2985%)*IF(ISNUMBER(AI2985),AI2985%,0)</f>
        <v>1262196.0000000021</v>
      </c>
      <c r="K2985" s="86">
        <f>I2985*Segmentos!$D$7*(AL2985%)*IF(ISNUMBER(AM2985),AM2985%,0)</f>
        <v>1616712.0000000026</v>
      </c>
      <c r="L2985" s="4"/>
      <c r="M2985" s="2">
        <v>5.85</v>
      </c>
      <c r="N2985" s="2">
        <v>14.8</v>
      </c>
      <c r="O2985" s="2">
        <v>39.6</v>
      </c>
      <c r="P2985" s="2">
        <v>82.280299999999997</v>
      </c>
      <c r="Q2985" s="2">
        <v>3.09</v>
      </c>
      <c r="R2985" s="2">
        <v>8.6</v>
      </c>
      <c r="S2985" s="2">
        <v>35.9</v>
      </c>
      <c r="T2985" s="2">
        <v>7.2644000000000002</v>
      </c>
      <c r="U2985" s="2">
        <v>5.31</v>
      </c>
      <c r="V2985" s="2">
        <v>14</v>
      </c>
      <c r="W2985" s="2">
        <v>37.9</v>
      </c>
      <c r="X2985" s="2">
        <v>15.6622</v>
      </c>
      <c r="Y2985" s="2">
        <v>5.43</v>
      </c>
      <c r="Z2985" s="2">
        <v>15.4</v>
      </c>
      <c r="AA2985" s="2">
        <v>35.200000000000003</v>
      </c>
      <c r="AB2985" s="2">
        <v>22.557500000000001</v>
      </c>
      <c r="AC2985" s="2">
        <v>7.97</v>
      </c>
      <c r="AD2985" s="2">
        <v>17.8</v>
      </c>
      <c r="AE2985" s="2">
        <v>44.8</v>
      </c>
      <c r="AF2985" s="2">
        <v>36.796199999999999</v>
      </c>
      <c r="AG2985" s="2">
        <v>5.1100000000000003</v>
      </c>
      <c r="AH2985" s="22">
        <v>13.5</v>
      </c>
      <c r="AI2985" s="22">
        <v>37.700000000000003</v>
      </c>
      <c r="AJ2985" s="22">
        <v>34.135199999999998</v>
      </c>
      <c r="AK2985" s="18">
        <v>6.51</v>
      </c>
      <c r="AL2985" s="18">
        <v>15.9</v>
      </c>
      <c r="AM2985" s="18">
        <v>41</v>
      </c>
      <c r="AN2985" s="2">
        <v>48.145099999999999</v>
      </c>
      <c r="AO2985" s="2">
        <v>3.29</v>
      </c>
      <c r="AP2985" s="2">
        <v>10.6</v>
      </c>
      <c r="AQ2985" s="2">
        <v>30.9</v>
      </c>
      <c r="AR2985" s="2">
        <v>5.0518999999999998</v>
      </c>
      <c r="AS2985" s="2">
        <v>4.2699999999999996</v>
      </c>
      <c r="AT2985" s="2">
        <v>12.2</v>
      </c>
      <c r="AU2985" s="2">
        <v>34.9</v>
      </c>
      <c r="AV2985" s="2">
        <v>13.2437</v>
      </c>
      <c r="AW2985" s="2">
        <v>6.13</v>
      </c>
      <c r="AX2985" s="2">
        <v>16</v>
      </c>
      <c r="AY2985" s="2">
        <v>38.200000000000003</v>
      </c>
      <c r="AZ2985" s="2">
        <v>24.7942</v>
      </c>
      <c r="BA2985" s="2">
        <v>7.27</v>
      </c>
      <c r="BB2985" s="2">
        <v>16.5</v>
      </c>
      <c r="BC2985" s="2">
        <v>44.2</v>
      </c>
      <c r="BD2985" s="2">
        <v>39.190399999999997</v>
      </c>
      <c r="BE2985" s="4"/>
      <c r="BF2985" s="4"/>
    </row>
    <row r="2986" spans="1:58" x14ac:dyDescent="0.2">
      <c r="A2986" s="29">
        <v>2985</v>
      </c>
      <c r="B2986" s="7" t="s">
        <v>49</v>
      </c>
      <c r="C2986" s="3">
        <v>40025</v>
      </c>
      <c r="D2986" s="4" t="s">
        <v>28</v>
      </c>
      <c r="E2986" s="4" t="s">
        <v>168</v>
      </c>
      <c r="F2986" s="5" t="s">
        <v>192</v>
      </c>
      <c r="G2986" s="6">
        <v>0.91666666666666663</v>
      </c>
      <c r="H2986" s="6">
        <v>0.99652777777777779</v>
      </c>
      <c r="I2986" s="85">
        <f t="shared" si="46"/>
        <v>115.00000000000007</v>
      </c>
      <c r="J2986" s="86">
        <f>I2986*Segmentos!$D$7*(AH2986%)*IF(ISNUMBER(AI2986),AI2986%,0)</f>
        <v>249228.00000000015</v>
      </c>
      <c r="K2986" s="86">
        <f>I2986*Segmentos!$D$7*(AL2986%)*IF(ISNUMBER(AM2986),AM2986%,0)</f>
        <v>344080.00000000029</v>
      </c>
      <c r="L2986" s="4" t="s">
        <v>550</v>
      </c>
      <c r="M2986" s="2">
        <v>0.65</v>
      </c>
      <c r="N2986" s="2">
        <v>5.3</v>
      </c>
      <c r="O2986" s="2">
        <v>12.3</v>
      </c>
      <c r="P2986" s="2">
        <v>92.975399999999993</v>
      </c>
      <c r="Q2986" s="2">
        <v>0.33</v>
      </c>
      <c r="R2986" s="2">
        <v>2.4</v>
      </c>
      <c r="S2986" s="2">
        <v>13.7</v>
      </c>
      <c r="T2986" s="2">
        <v>7.7488000000000001</v>
      </c>
      <c r="U2986" s="2">
        <v>0.08</v>
      </c>
      <c r="V2986" s="2">
        <v>2.7</v>
      </c>
      <c r="W2986" s="2">
        <v>2.9</v>
      </c>
      <c r="X2986" s="2">
        <v>2.2909999999999999</v>
      </c>
      <c r="Y2986" s="2">
        <v>0.65</v>
      </c>
      <c r="Z2986" s="2">
        <v>6.9</v>
      </c>
      <c r="AA2986" s="2">
        <v>9.4</v>
      </c>
      <c r="AB2986" s="2">
        <v>27.233000000000001</v>
      </c>
      <c r="AC2986" s="2">
        <v>1.19</v>
      </c>
      <c r="AD2986" s="2">
        <v>7.1</v>
      </c>
      <c r="AE2986" s="2">
        <v>16.899999999999999</v>
      </c>
      <c r="AF2986" s="2">
        <v>55.702599999999997</v>
      </c>
      <c r="AG2986" s="2">
        <v>0.54</v>
      </c>
      <c r="AH2986" s="22">
        <v>6.3</v>
      </c>
      <c r="AI2986" s="22">
        <v>8.6</v>
      </c>
      <c r="AJ2986" s="22">
        <v>36.477600000000002</v>
      </c>
      <c r="AK2986" s="18">
        <v>0.76</v>
      </c>
      <c r="AL2986" s="18">
        <v>4.4000000000000004</v>
      </c>
      <c r="AM2986" s="18">
        <v>17</v>
      </c>
      <c r="AN2986" s="2">
        <v>56.497799999999998</v>
      </c>
      <c r="AO2986" s="2">
        <v>0.31</v>
      </c>
      <c r="AP2986" s="2">
        <v>4.5</v>
      </c>
      <c r="AQ2986" s="2">
        <v>6.9</v>
      </c>
      <c r="AR2986" s="2">
        <v>4.7729999999999997</v>
      </c>
      <c r="AS2986" s="2">
        <v>0.68</v>
      </c>
      <c r="AT2986" s="2">
        <v>4.8</v>
      </c>
      <c r="AU2986" s="2">
        <v>14.3</v>
      </c>
      <c r="AV2986" s="2">
        <v>21.389199999999999</v>
      </c>
      <c r="AW2986" s="2">
        <v>0.76</v>
      </c>
      <c r="AX2986" s="2">
        <v>4.7</v>
      </c>
      <c r="AY2986" s="2">
        <v>16.100000000000001</v>
      </c>
      <c r="AZ2986" s="2">
        <v>31.289200000000001</v>
      </c>
      <c r="BA2986" s="2">
        <v>0.65</v>
      </c>
      <c r="BB2986" s="2">
        <v>6.3</v>
      </c>
      <c r="BC2986" s="2">
        <v>10.3</v>
      </c>
      <c r="BD2986" s="2">
        <v>35.524099999999997</v>
      </c>
      <c r="BE2986" s="4"/>
      <c r="BF2986" s="4"/>
    </row>
    <row r="2987" spans="1:58" x14ac:dyDescent="0.2">
      <c r="A2987" s="29">
        <v>2986</v>
      </c>
      <c r="B2987" s="7" t="s">
        <v>146</v>
      </c>
      <c r="C2987" s="3">
        <v>40025</v>
      </c>
      <c r="D2987" s="4" t="s">
        <v>0</v>
      </c>
      <c r="E2987" s="4" t="s">
        <v>168</v>
      </c>
      <c r="F2987" s="5" t="s">
        <v>192</v>
      </c>
      <c r="G2987" s="6">
        <v>0.91805555555555562</v>
      </c>
      <c r="H2987" s="6">
        <v>0.98888888888888893</v>
      </c>
      <c r="I2987" s="85">
        <f t="shared" si="46"/>
        <v>101.99999999999996</v>
      </c>
      <c r="J2987" s="86">
        <f>I2987*Segmentos!$D$7*(AH2987%)*IF(ISNUMBER(AI2987),AI2987%,0)</f>
        <v>1228283.9999999995</v>
      </c>
      <c r="K2987" s="86">
        <f>I2987*Segmentos!$D$7*(AL2987%)*IF(ISNUMBER(AM2987),AM2987%,0)</f>
        <v>1139951.9999999995</v>
      </c>
      <c r="L2987" s="4" t="s">
        <v>549</v>
      </c>
      <c r="M2987" s="2">
        <v>2.9</v>
      </c>
      <c r="N2987" s="2">
        <v>13.1</v>
      </c>
      <c r="O2987" s="2">
        <v>22.2</v>
      </c>
      <c r="P2987" s="2">
        <v>91.694299999999998</v>
      </c>
      <c r="Q2987" s="2">
        <v>1.29</v>
      </c>
      <c r="R2987" s="2">
        <v>7.8</v>
      </c>
      <c r="S2987" s="2">
        <v>16.399999999999999</v>
      </c>
      <c r="T2987" s="2">
        <v>6.7845000000000004</v>
      </c>
      <c r="U2987" s="2">
        <v>2.29</v>
      </c>
      <c r="V2987" s="2">
        <v>11.4</v>
      </c>
      <c r="W2987" s="2">
        <v>20.100000000000001</v>
      </c>
      <c r="X2987" s="2">
        <v>15.1472</v>
      </c>
      <c r="Y2987" s="2">
        <v>2.81</v>
      </c>
      <c r="Z2987" s="2">
        <v>15.6</v>
      </c>
      <c r="AA2987" s="2">
        <v>18</v>
      </c>
      <c r="AB2987" s="2">
        <v>26.1907</v>
      </c>
      <c r="AC2987" s="2">
        <v>4.2</v>
      </c>
      <c r="AD2987" s="2">
        <v>14.6</v>
      </c>
      <c r="AE2987" s="2">
        <v>28.8</v>
      </c>
      <c r="AF2987" s="2">
        <v>43.571800000000003</v>
      </c>
      <c r="AG2987" s="2">
        <v>3.01</v>
      </c>
      <c r="AH2987" s="22">
        <v>13.5</v>
      </c>
      <c r="AI2987" s="22">
        <v>22.3</v>
      </c>
      <c r="AJ2987" s="22">
        <v>45.153399999999998</v>
      </c>
      <c r="AK2987" s="18">
        <v>2.8</v>
      </c>
      <c r="AL2987" s="18">
        <v>12.7</v>
      </c>
      <c r="AM2987" s="18">
        <v>22</v>
      </c>
      <c r="AN2987" s="2">
        <v>46.540900000000001</v>
      </c>
      <c r="AO2987" s="2">
        <v>2.09</v>
      </c>
      <c r="AP2987" s="2">
        <v>7.9</v>
      </c>
      <c r="AQ2987" s="2">
        <v>26.4</v>
      </c>
      <c r="AR2987" s="2">
        <v>7.2240000000000002</v>
      </c>
      <c r="AS2987" s="2">
        <v>2</v>
      </c>
      <c r="AT2987" s="2">
        <v>13.9</v>
      </c>
      <c r="AU2987" s="2">
        <v>14.4</v>
      </c>
      <c r="AV2987" s="2">
        <v>13.9481</v>
      </c>
      <c r="AW2987" s="2">
        <v>2.74</v>
      </c>
      <c r="AX2987" s="2">
        <v>13.4</v>
      </c>
      <c r="AY2987" s="2">
        <v>20.399999999999999</v>
      </c>
      <c r="AZ2987" s="2">
        <v>24.852599999999999</v>
      </c>
      <c r="BA2987" s="2">
        <v>3.77</v>
      </c>
      <c r="BB2987" s="2">
        <v>13.8</v>
      </c>
      <c r="BC2987" s="2">
        <v>27.3</v>
      </c>
      <c r="BD2987" s="2">
        <v>45.669600000000003</v>
      </c>
      <c r="BE2987" s="4"/>
      <c r="BF2987" s="4"/>
    </row>
    <row r="2988" spans="1:58" x14ac:dyDescent="0.2">
      <c r="A2988" s="29">
        <v>2987</v>
      </c>
      <c r="B2988" s="7" t="s">
        <v>18</v>
      </c>
      <c r="C2988" s="3">
        <v>40025</v>
      </c>
      <c r="D2988" s="4" t="s">
        <v>17</v>
      </c>
      <c r="E2988" s="4" t="s">
        <v>168</v>
      </c>
      <c r="F2988" s="5" t="s">
        <v>192</v>
      </c>
      <c r="G2988" s="6">
        <v>0.83263888888888893</v>
      </c>
      <c r="H2988" s="6">
        <v>0.9145833333333333</v>
      </c>
      <c r="I2988" s="85">
        <f t="shared" si="46"/>
        <v>117.9999999999999</v>
      </c>
      <c r="J2988" s="86">
        <f>I2988*Segmentos!$D$7*(AH2988%)*IF(ISNUMBER(AI2988),AI2988%,0)</f>
        <v>105727.99999999991</v>
      </c>
      <c r="K2988" s="86">
        <f>I2988*Segmentos!$D$7*(AL2988%)*IF(ISNUMBER(AM2988),AM2988%,0)</f>
        <v>25771.199999999983</v>
      </c>
      <c r="L2988" s="4" t="s">
        <v>551</v>
      </c>
      <c r="M2988" s="2">
        <v>0.14000000000000001</v>
      </c>
      <c r="N2988" s="2">
        <v>2.6</v>
      </c>
      <c r="O2988" s="2">
        <v>5.2</v>
      </c>
      <c r="P2988" s="2">
        <v>54.322099999999999</v>
      </c>
      <c r="Q2988" s="2">
        <v>0.05</v>
      </c>
      <c r="R2988" s="2">
        <v>1.4</v>
      </c>
      <c r="S2988" s="2">
        <v>3.8</v>
      </c>
      <c r="T2988" s="2">
        <v>3.5497999999999998</v>
      </c>
      <c r="U2988" s="2">
        <v>0.16</v>
      </c>
      <c r="V2988" s="2">
        <v>1.7</v>
      </c>
      <c r="W2988" s="2">
        <v>9.3000000000000007</v>
      </c>
      <c r="X2988" s="2">
        <v>13.5161</v>
      </c>
      <c r="Y2988" s="2">
        <v>0.11</v>
      </c>
      <c r="Z2988" s="2">
        <v>3</v>
      </c>
      <c r="AA2988" s="2">
        <v>3.8</v>
      </c>
      <c r="AB2988" s="2">
        <v>13.3025</v>
      </c>
      <c r="AC2988" s="2">
        <v>0.18</v>
      </c>
      <c r="AD2988" s="2">
        <v>3.4</v>
      </c>
      <c r="AE2988" s="2">
        <v>5.3</v>
      </c>
      <c r="AF2988" s="2">
        <v>23.953700000000001</v>
      </c>
      <c r="AG2988" s="2">
        <v>0.22</v>
      </c>
      <c r="AH2988" s="22">
        <v>4</v>
      </c>
      <c r="AI2988" s="22">
        <v>5.6</v>
      </c>
      <c r="AJ2988" s="22">
        <v>42.362099999999998</v>
      </c>
      <c r="AK2988" s="18">
        <v>0.06</v>
      </c>
      <c r="AL2988" s="18">
        <v>1.3</v>
      </c>
      <c r="AM2988" s="18">
        <v>4.2</v>
      </c>
      <c r="AN2988" s="2">
        <v>11.959899999999999</v>
      </c>
      <c r="AO2988" s="2">
        <v>0.11</v>
      </c>
      <c r="AP2988" s="2">
        <v>2.2999999999999998</v>
      </c>
      <c r="AQ2988" s="2">
        <v>4.8</v>
      </c>
      <c r="AR2988" s="2">
        <v>4.9250999999999996</v>
      </c>
      <c r="AS2988" s="2">
        <v>0.03</v>
      </c>
      <c r="AT2988" s="2">
        <v>0.8</v>
      </c>
      <c r="AU2988" s="2">
        <v>3.9</v>
      </c>
      <c r="AV2988" s="2">
        <v>2.6629</v>
      </c>
      <c r="AW2988" s="2">
        <v>0.08</v>
      </c>
      <c r="AX2988" s="2">
        <v>0.6</v>
      </c>
      <c r="AY2988" s="2">
        <v>12.7</v>
      </c>
      <c r="AZ2988" s="2">
        <v>9.2401</v>
      </c>
      <c r="BA2988" s="2">
        <v>0.24</v>
      </c>
      <c r="BB2988" s="2">
        <v>5.2</v>
      </c>
      <c r="BC2988" s="2">
        <v>4.7</v>
      </c>
      <c r="BD2988" s="2">
        <v>37.494</v>
      </c>
      <c r="BE2988" s="4"/>
      <c r="BF2988" s="4"/>
    </row>
    <row r="2989" spans="1:58" x14ac:dyDescent="0.2">
      <c r="A2989" s="29">
        <v>2988</v>
      </c>
      <c r="B2989" s="7" t="s">
        <v>20</v>
      </c>
      <c r="C2989" s="3">
        <v>40025</v>
      </c>
      <c r="D2989" s="4" t="s">
        <v>17</v>
      </c>
      <c r="E2989" s="4" t="s">
        <v>169</v>
      </c>
      <c r="F2989" s="5" t="s">
        <v>192</v>
      </c>
      <c r="G2989" s="6">
        <v>0.91666666666666663</v>
      </c>
      <c r="H2989" s="6">
        <v>0.95833333333333337</v>
      </c>
      <c r="I2989" s="85">
        <f t="shared" si="46"/>
        <v>60.000000000000107</v>
      </c>
      <c r="J2989" s="86">
        <f>I2989*Segmentos!$D$7*(AH2989%)*IF(ISNUMBER(AI2989),AI2989%,0)</f>
        <v>102816.00000000017</v>
      </c>
      <c r="K2989" s="86">
        <f>I2989*Segmentos!$D$7*(AL2989%)*IF(ISNUMBER(AM2989),AM2989%,0)</f>
        <v>18432.000000000033</v>
      </c>
      <c r="L2989" s="4"/>
      <c r="M2989" s="2">
        <v>0.25</v>
      </c>
      <c r="N2989" s="2">
        <v>1.1000000000000001</v>
      </c>
      <c r="O2989" s="2">
        <v>21.7</v>
      </c>
      <c r="P2989" s="2">
        <v>99.117000000000004</v>
      </c>
      <c r="Q2989" s="2">
        <v>0.01</v>
      </c>
      <c r="R2989" s="2">
        <v>0.4</v>
      </c>
      <c r="S2989" s="2">
        <v>1.7</v>
      </c>
      <c r="T2989" s="2">
        <v>0.40150000000000002</v>
      </c>
      <c r="U2989" s="2">
        <v>0.1</v>
      </c>
      <c r="V2989" s="2">
        <v>0.1</v>
      </c>
      <c r="W2989" s="2">
        <v>93.3</v>
      </c>
      <c r="X2989" s="2">
        <v>8.8364999999999991</v>
      </c>
      <c r="Y2989" s="2">
        <v>0.19</v>
      </c>
      <c r="Z2989" s="2">
        <v>1.9</v>
      </c>
      <c r="AA2989" s="2">
        <v>9.8000000000000007</v>
      </c>
      <c r="AB2989" s="2">
        <v>22.068899999999999</v>
      </c>
      <c r="AC2989" s="2">
        <v>0.51</v>
      </c>
      <c r="AD2989" s="2">
        <v>1.5</v>
      </c>
      <c r="AE2989" s="2">
        <v>34.1</v>
      </c>
      <c r="AF2989" s="2">
        <v>67.810199999999995</v>
      </c>
      <c r="AG2989" s="2">
        <v>0.43</v>
      </c>
      <c r="AH2989" s="22">
        <v>1.7</v>
      </c>
      <c r="AI2989" s="22">
        <v>25.2</v>
      </c>
      <c r="AJ2989" s="22">
        <v>82.511300000000006</v>
      </c>
      <c r="AK2989" s="18">
        <v>0.08</v>
      </c>
      <c r="AL2989" s="18">
        <v>0.6</v>
      </c>
      <c r="AM2989" s="18">
        <v>12.8</v>
      </c>
      <c r="AN2989" s="2">
        <v>16.605699999999999</v>
      </c>
      <c r="AO2989" s="2">
        <v>0.56000000000000005</v>
      </c>
      <c r="AP2989" s="2">
        <v>0.9</v>
      </c>
      <c r="AQ2989" s="2">
        <v>64.400000000000006</v>
      </c>
      <c r="AR2989" s="2">
        <v>24.4191</v>
      </c>
      <c r="AS2989" s="2">
        <v>0.05</v>
      </c>
      <c r="AT2989" s="2">
        <v>1.2</v>
      </c>
      <c r="AU2989" s="2">
        <v>4.2</v>
      </c>
      <c r="AV2989" s="2">
        <v>4.3163999999999998</v>
      </c>
      <c r="AW2989" s="2">
        <v>0.5</v>
      </c>
      <c r="AX2989" s="2">
        <v>1.6</v>
      </c>
      <c r="AY2989" s="2">
        <v>31.4</v>
      </c>
      <c r="AZ2989" s="2">
        <v>58.366300000000003</v>
      </c>
      <c r="BA2989" s="2">
        <v>0.08</v>
      </c>
      <c r="BB2989" s="2">
        <v>0.8</v>
      </c>
      <c r="BC2989" s="2">
        <v>9.3000000000000007</v>
      </c>
      <c r="BD2989" s="2">
        <v>12.0153</v>
      </c>
      <c r="BE2989" s="4"/>
      <c r="BF2989" s="4"/>
    </row>
    <row r="2990" spans="1:58" x14ac:dyDescent="0.2">
      <c r="A2990" s="29">
        <v>2989</v>
      </c>
      <c r="B2990" s="7" t="s">
        <v>11</v>
      </c>
      <c r="C2990" s="3">
        <v>40025</v>
      </c>
      <c r="D2990" s="4" t="s">
        <v>8</v>
      </c>
      <c r="E2990" s="4" t="s">
        <v>166</v>
      </c>
      <c r="F2990" s="5" t="s">
        <v>192</v>
      </c>
      <c r="G2990" s="6">
        <v>0.90902777777777777</v>
      </c>
      <c r="H2990" s="6">
        <v>0.91041666666666676</v>
      </c>
      <c r="I2990" s="85">
        <f t="shared" si="46"/>
        <v>2.0000000000001528</v>
      </c>
      <c r="J2990" s="86">
        <f>I2990*Segmentos!$D$7*(AH2990%)*IF(ISNUMBER(AI2990),AI2990%,0)</f>
        <v>17664.000000001346</v>
      </c>
      <c r="K2990" s="86">
        <f>I2990*Segmentos!$D$7*(AL2990%)*IF(ISNUMBER(AM2990),AM2990%,0)</f>
        <v>28534.400000002188</v>
      </c>
      <c r="L2990" s="4"/>
      <c r="M2990" s="2">
        <v>2.95</v>
      </c>
      <c r="N2990" s="2">
        <v>3.1</v>
      </c>
      <c r="O2990" s="2">
        <v>96.3</v>
      </c>
      <c r="P2990" s="2">
        <v>81.803600000000003</v>
      </c>
      <c r="Q2990" s="2">
        <v>1.82</v>
      </c>
      <c r="R2990" s="2">
        <v>2</v>
      </c>
      <c r="S2990" s="2">
        <v>92.3</v>
      </c>
      <c r="T2990" s="2">
        <v>8.4392999999999994</v>
      </c>
      <c r="U2990" s="2">
        <v>2.16</v>
      </c>
      <c r="V2990" s="2">
        <v>2.6</v>
      </c>
      <c r="W2990" s="2">
        <v>83.5</v>
      </c>
      <c r="X2990" s="2">
        <v>12.568300000000001</v>
      </c>
      <c r="Y2990" s="2">
        <v>1.47</v>
      </c>
      <c r="Z2990" s="2">
        <v>1.5</v>
      </c>
      <c r="AA2990" s="2">
        <v>100</v>
      </c>
      <c r="AB2990" s="2">
        <v>12.085100000000001</v>
      </c>
      <c r="AC2990" s="2">
        <v>5.35</v>
      </c>
      <c r="AD2990" s="2">
        <v>5.3</v>
      </c>
      <c r="AE2990" s="2">
        <v>100</v>
      </c>
      <c r="AF2990" s="2">
        <v>48.710799999999999</v>
      </c>
      <c r="AG2990" s="2">
        <v>2.23</v>
      </c>
      <c r="AH2990" s="22">
        <v>2.2999999999999998</v>
      </c>
      <c r="AI2990" s="22">
        <v>96</v>
      </c>
      <c r="AJ2990" s="22">
        <v>29.379300000000001</v>
      </c>
      <c r="AK2990" s="18">
        <v>3.59</v>
      </c>
      <c r="AL2990" s="18">
        <v>3.7</v>
      </c>
      <c r="AM2990" s="18">
        <v>96.4</v>
      </c>
      <c r="AN2990" s="2">
        <v>52.424399999999999</v>
      </c>
      <c r="AO2990" s="2">
        <v>0.72</v>
      </c>
      <c r="AP2990" s="2">
        <v>0.7</v>
      </c>
      <c r="AQ2990" s="2">
        <v>100</v>
      </c>
      <c r="AR2990" s="2">
        <v>2.1734</v>
      </c>
      <c r="AS2990" s="2">
        <v>0.84</v>
      </c>
      <c r="AT2990" s="2">
        <v>1.2</v>
      </c>
      <c r="AU2990" s="2">
        <v>70.8</v>
      </c>
      <c r="AV2990" s="2">
        <v>5.1097000000000001</v>
      </c>
      <c r="AW2990" s="2">
        <v>1.5</v>
      </c>
      <c r="AX2990" s="2">
        <v>1.5</v>
      </c>
      <c r="AY2990" s="2">
        <v>100</v>
      </c>
      <c r="AZ2990" s="2">
        <v>11.994300000000001</v>
      </c>
      <c r="BA2990" s="2">
        <v>5.88</v>
      </c>
      <c r="BB2990" s="2">
        <v>6</v>
      </c>
      <c r="BC2990" s="2">
        <v>98.3</v>
      </c>
      <c r="BD2990" s="2">
        <v>62.526200000000003</v>
      </c>
      <c r="BE2990" s="4"/>
      <c r="BF2990" s="4"/>
    </row>
    <row r="2991" spans="1:58" x14ac:dyDescent="0.2">
      <c r="A2991" s="29">
        <v>2990</v>
      </c>
      <c r="B2991" s="7" t="s">
        <v>11</v>
      </c>
      <c r="C2991" s="3">
        <v>40025</v>
      </c>
      <c r="D2991" s="4" t="s">
        <v>0</v>
      </c>
      <c r="E2991" s="4" t="s">
        <v>166</v>
      </c>
      <c r="F2991" s="5" t="s">
        <v>192</v>
      </c>
      <c r="G2991" s="6">
        <v>0.9159722222222223</v>
      </c>
      <c r="H2991" s="6">
        <v>0.91805555555555562</v>
      </c>
      <c r="I2991" s="85">
        <f t="shared" si="46"/>
        <v>2.9999999999999893</v>
      </c>
      <c r="J2991" s="86">
        <f>I2991*Segmentos!$D$7*(AH2991%)*IF(ISNUMBER(AI2991),AI2991%,0)</f>
        <v>39071.999999999869</v>
      </c>
      <c r="K2991" s="86">
        <f>I2991*Segmentos!$D$7*(AL2991%)*IF(ISNUMBER(AM2991),AM2991%,0)</f>
        <v>38048.39999999987</v>
      </c>
      <c r="L2991" s="4"/>
      <c r="M2991" s="2">
        <v>3.22</v>
      </c>
      <c r="N2991" s="2">
        <v>4</v>
      </c>
      <c r="O2991" s="2">
        <v>81.400000000000006</v>
      </c>
      <c r="P2991" s="2">
        <v>90.649799999999999</v>
      </c>
      <c r="Q2991" s="2">
        <v>1.74</v>
      </c>
      <c r="R2991" s="2">
        <v>2.2000000000000002</v>
      </c>
      <c r="S2991" s="2">
        <v>78.8</v>
      </c>
      <c r="T2991" s="2">
        <v>8.1635000000000009</v>
      </c>
      <c r="U2991" s="2">
        <v>2.35</v>
      </c>
      <c r="V2991" s="2">
        <v>3</v>
      </c>
      <c r="W2991" s="2">
        <v>79</v>
      </c>
      <c r="X2991" s="2">
        <v>13.8797</v>
      </c>
      <c r="Y2991" s="2">
        <v>2.85</v>
      </c>
      <c r="Z2991" s="2">
        <v>3.6</v>
      </c>
      <c r="AA2991" s="2">
        <v>79.2</v>
      </c>
      <c r="AB2991" s="2">
        <v>23.671099999999999</v>
      </c>
      <c r="AC2991" s="2">
        <v>4.87</v>
      </c>
      <c r="AD2991" s="2">
        <v>5.8</v>
      </c>
      <c r="AE2991" s="2">
        <v>83.8</v>
      </c>
      <c r="AF2991" s="2">
        <v>44.935400000000001</v>
      </c>
      <c r="AG2991" s="2">
        <v>3.26</v>
      </c>
      <c r="AH2991" s="22">
        <v>4</v>
      </c>
      <c r="AI2991" s="22">
        <v>81.400000000000006</v>
      </c>
      <c r="AJ2991" s="22">
        <v>43.431699999999999</v>
      </c>
      <c r="AK2991" s="18">
        <v>3.19</v>
      </c>
      <c r="AL2991" s="18">
        <v>3.9</v>
      </c>
      <c r="AM2991" s="18">
        <v>81.3</v>
      </c>
      <c r="AN2991" s="2">
        <v>47.2181</v>
      </c>
      <c r="AO2991" s="2">
        <v>3.7</v>
      </c>
      <c r="AP2991" s="2">
        <v>4.8</v>
      </c>
      <c r="AQ2991" s="2">
        <v>77</v>
      </c>
      <c r="AR2991" s="2">
        <v>11.378399999999999</v>
      </c>
      <c r="AS2991" s="2">
        <v>3.01</v>
      </c>
      <c r="AT2991" s="2">
        <v>3.6</v>
      </c>
      <c r="AU2991" s="2">
        <v>84.3</v>
      </c>
      <c r="AV2991" s="2">
        <v>18.627400000000002</v>
      </c>
      <c r="AW2991" s="2">
        <v>3.43</v>
      </c>
      <c r="AX2991" s="2">
        <v>3.8</v>
      </c>
      <c r="AY2991" s="2">
        <v>89.4</v>
      </c>
      <c r="AZ2991" s="2">
        <v>27.694600000000001</v>
      </c>
      <c r="BA2991" s="2">
        <v>3.06</v>
      </c>
      <c r="BB2991" s="2">
        <v>4</v>
      </c>
      <c r="BC2991" s="2">
        <v>75.599999999999994</v>
      </c>
      <c r="BD2991" s="2">
        <v>32.949399999999997</v>
      </c>
      <c r="BE2991" s="4"/>
      <c r="BF2991" s="4"/>
    </row>
    <row r="2992" spans="1:58" x14ac:dyDescent="0.2">
      <c r="A2992" s="29">
        <v>2991</v>
      </c>
      <c r="B2992" s="7" t="s">
        <v>6</v>
      </c>
      <c r="C2992" s="3">
        <v>40025</v>
      </c>
      <c r="D2992" s="4" t="s">
        <v>3</v>
      </c>
      <c r="E2992" s="4" t="s">
        <v>166</v>
      </c>
      <c r="F2992" s="5" t="s">
        <v>192</v>
      </c>
      <c r="G2992" s="6">
        <v>0.90902777777777777</v>
      </c>
      <c r="H2992" s="6">
        <v>0.90972222222222221</v>
      </c>
      <c r="I2992" s="85">
        <f t="shared" si="46"/>
        <v>0.99999999999999645</v>
      </c>
      <c r="J2992" s="86">
        <f>I2992*Segmentos!$D$7*(AH2992%)*IF(ISNUMBER(AI2992),AI2992%,0)</f>
        <v>27599.999999999905</v>
      </c>
      <c r="K2992" s="86">
        <f>I2992*Segmentos!$D$7*(AL2992%)*IF(ISNUMBER(AM2992),AM2992%,0)</f>
        <v>28799.999999999902</v>
      </c>
      <c r="L2992" s="4"/>
      <c r="M2992" s="2">
        <v>7.03</v>
      </c>
      <c r="N2992" s="2">
        <v>7</v>
      </c>
      <c r="O2992" s="2">
        <v>100</v>
      </c>
      <c r="P2992" s="2">
        <v>84.927700000000002</v>
      </c>
      <c r="Q2992" s="2">
        <v>2.82</v>
      </c>
      <c r="R2992" s="2">
        <v>2.8</v>
      </c>
      <c r="S2992" s="2">
        <v>100</v>
      </c>
      <c r="T2992" s="2">
        <v>5.6786000000000003</v>
      </c>
      <c r="U2992" s="2">
        <v>6.23</v>
      </c>
      <c r="V2992" s="2">
        <v>6.2</v>
      </c>
      <c r="W2992" s="2">
        <v>100</v>
      </c>
      <c r="X2992" s="2">
        <v>15.7799</v>
      </c>
      <c r="Y2992" s="2">
        <v>7.27</v>
      </c>
      <c r="Z2992" s="2">
        <v>7.3</v>
      </c>
      <c r="AA2992" s="2">
        <v>100</v>
      </c>
      <c r="AB2992" s="2">
        <v>25.935199999999998</v>
      </c>
      <c r="AC2992" s="2">
        <v>9.4700000000000006</v>
      </c>
      <c r="AD2992" s="2">
        <v>9.5</v>
      </c>
      <c r="AE2992" s="2">
        <v>100</v>
      </c>
      <c r="AF2992" s="2">
        <v>37.534100000000002</v>
      </c>
      <c r="AG2992" s="2">
        <v>6.9</v>
      </c>
      <c r="AH2992" s="22">
        <v>6.9</v>
      </c>
      <c r="AI2992" s="22">
        <v>100</v>
      </c>
      <c r="AJ2992" s="22">
        <v>39.523200000000003</v>
      </c>
      <c r="AK2992" s="18">
        <v>7.15</v>
      </c>
      <c r="AL2992" s="18">
        <v>7.2</v>
      </c>
      <c r="AM2992" s="18">
        <v>100</v>
      </c>
      <c r="AN2992" s="2">
        <v>45.404499999999999</v>
      </c>
      <c r="AO2992" s="2">
        <v>3.59</v>
      </c>
      <c r="AP2992" s="2">
        <v>3.6</v>
      </c>
      <c r="AQ2992" s="2">
        <v>100</v>
      </c>
      <c r="AR2992" s="2">
        <v>4.7405999999999997</v>
      </c>
      <c r="AS2992" s="2">
        <v>5.87</v>
      </c>
      <c r="AT2992" s="2">
        <v>5.9</v>
      </c>
      <c r="AU2992" s="2">
        <v>100</v>
      </c>
      <c r="AV2992" s="2">
        <v>15.6107</v>
      </c>
      <c r="AW2992" s="2">
        <v>6.17</v>
      </c>
      <c r="AX2992" s="2">
        <v>6.2</v>
      </c>
      <c r="AY2992" s="2">
        <v>100</v>
      </c>
      <c r="AZ2992" s="2">
        <v>21.438199999999998</v>
      </c>
      <c r="BA2992" s="2">
        <v>9.33</v>
      </c>
      <c r="BB2992" s="2">
        <v>9.3000000000000007</v>
      </c>
      <c r="BC2992" s="2">
        <v>100</v>
      </c>
      <c r="BD2992" s="2">
        <v>43.138199999999998</v>
      </c>
      <c r="BE2992" s="4"/>
      <c r="BF2992" s="4"/>
    </row>
    <row r="2993" spans="1:58" x14ac:dyDescent="0.2">
      <c r="A2993" s="29">
        <v>2992</v>
      </c>
      <c r="B2993" s="7" t="s">
        <v>31</v>
      </c>
      <c r="C2993" s="3">
        <v>40025</v>
      </c>
      <c r="D2993" s="4" t="s">
        <v>28</v>
      </c>
      <c r="E2993" s="4" t="s">
        <v>166</v>
      </c>
      <c r="F2993" s="5" t="s">
        <v>192</v>
      </c>
      <c r="G2993" s="6">
        <v>0.91319444444444453</v>
      </c>
      <c r="H2993" s="6">
        <v>0.91666666666666663</v>
      </c>
      <c r="I2993" s="85">
        <f t="shared" si="46"/>
        <v>4.9999999999998224</v>
      </c>
      <c r="J2993" s="86">
        <f>I2993*Segmentos!$D$7*(AH2993%)*IF(ISNUMBER(AI2993),AI2993%,0)</f>
        <v>19151.99999999932</v>
      </c>
      <c r="K2993" s="86">
        <f>I2993*Segmentos!$D$7*(AL2993%)*IF(ISNUMBER(AM2993),AM2993%,0)</f>
        <v>19679.999999999298</v>
      </c>
      <c r="L2993" s="4"/>
      <c r="M2993" s="2">
        <v>0.98</v>
      </c>
      <c r="N2993" s="2">
        <v>1.4</v>
      </c>
      <c r="O2993" s="2">
        <v>71.599999999999994</v>
      </c>
      <c r="P2993" s="2">
        <v>79.734999999999999</v>
      </c>
      <c r="Q2993" s="2">
        <v>0.47</v>
      </c>
      <c r="R2993" s="2">
        <v>0.5</v>
      </c>
      <c r="S2993" s="2">
        <v>100</v>
      </c>
      <c r="T2993" s="2">
        <v>6.4672000000000001</v>
      </c>
      <c r="U2993" s="2">
        <v>0.33</v>
      </c>
      <c r="V2993" s="2">
        <v>0.7</v>
      </c>
      <c r="W2993" s="2">
        <v>45.8</v>
      </c>
      <c r="X2993" s="2">
        <v>5.5914999999999999</v>
      </c>
      <c r="Y2993" s="2">
        <v>0.71</v>
      </c>
      <c r="Z2993" s="2">
        <v>1.1000000000000001</v>
      </c>
      <c r="AA2993" s="2">
        <v>62.7</v>
      </c>
      <c r="AB2993" s="2">
        <v>17.134</v>
      </c>
      <c r="AC2993" s="2">
        <v>1.88</v>
      </c>
      <c r="AD2993" s="2">
        <v>2.4</v>
      </c>
      <c r="AE2993" s="2">
        <v>77.3</v>
      </c>
      <c r="AF2993" s="2">
        <v>50.542299999999997</v>
      </c>
      <c r="AG2993" s="2">
        <v>0.96</v>
      </c>
      <c r="AH2993" s="22">
        <v>1.2</v>
      </c>
      <c r="AI2993" s="22">
        <v>79.8</v>
      </c>
      <c r="AJ2993" s="22">
        <v>37.3996</v>
      </c>
      <c r="AK2993" s="18">
        <v>0.99</v>
      </c>
      <c r="AL2993" s="18">
        <v>1.5</v>
      </c>
      <c r="AM2993" s="18">
        <v>65.599999999999994</v>
      </c>
      <c r="AN2993" s="2">
        <v>42.3354</v>
      </c>
      <c r="AO2993" s="2">
        <v>0.42</v>
      </c>
      <c r="AP2993" s="2">
        <v>1</v>
      </c>
      <c r="AQ2993" s="2">
        <v>41.3</v>
      </c>
      <c r="AR2993" s="2">
        <v>3.7185000000000001</v>
      </c>
      <c r="AS2993" s="2">
        <v>1.49</v>
      </c>
      <c r="AT2993" s="2">
        <v>2.2000000000000002</v>
      </c>
      <c r="AU2993" s="2">
        <v>66.2</v>
      </c>
      <c r="AV2993" s="2">
        <v>26.793299999999999</v>
      </c>
      <c r="AW2993" s="2">
        <v>0.49</v>
      </c>
      <c r="AX2993" s="2">
        <v>0.6</v>
      </c>
      <c r="AY2993" s="2">
        <v>81.7</v>
      </c>
      <c r="AZ2993" s="2">
        <v>11.462999999999999</v>
      </c>
      <c r="BA2993" s="2">
        <v>1.21</v>
      </c>
      <c r="BB2993" s="2">
        <v>1.5</v>
      </c>
      <c r="BC2993" s="2">
        <v>78.8</v>
      </c>
      <c r="BD2993" s="2">
        <v>37.760199999999998</v>
      </c>
      <c r="BE2993" s="4"/>
      <c r="BF2993" s="4"/>
    </row>
    <row r="2994" spans="1:58" x14ac:dyDescent="0.2">
      <c r="A2994" s="29">
        <v>2993</v>
      </c>
      <c r="B2994" s="7" t="s">
        <v>38</v>
      </c>
      <c r="C2994" s="3">
        <v>40025</v>
      </c>
      <c r="D2994" s="4" t="s">
        <v>8</v>
      </c>
      <c r="E2994" s="4" t="s">
        <v>165</v>
      </c>
      <c r="F2994" s="5" t="s">
        <v>192</v>
      </c>
      <c r="G2994" s="6">
        <v>0.8125</v>
      </c>
      <c r="H2994" s="6">
        <v>0.87430555555555556</v>
      </c>
      <c r="I2994" s="85">
        <f t="shared" si="46"/>
        <v>89</v>
      </c>
      <c r="J2994" s="86">
        <f>I2994*Segmentos!$D$7*(AH2994%)*IF(ISNUMBER(AI2994),AI2994%,0)</f>
        <v>762552</v>
      </c>
      <c r="K2994" s="86">
        <f>I2994*Segmentos!$D$7*(AL2994%)*IF(ISNUMBER(AM2994),AM2994%,0)</f>
        <v>1197370.3999999999</v>
      </c>
      <c r="L2994" s="4"/>
      <c r="M2994" s="2">
        <v>2.78</v>
      </c>
      <c r="N2994" s="2">
        <v>12</v>
      </c>
      <c r="O2994" s="2">
        <v>23.2</v>
      </c>
      <c r="P2994" s="2">
        <v>72.662899999999993</v>
      </c>
      <c r="Q2994" s="2">
        <v>2.14</v>
      </c>
      <c r="R2994" s="2">
        <v>8.8000000000000007</v>
      </c>
      <c r="S2994" s="2">
        <v>24.3</v>
      </c>
      <c r="T2994" s="2">
        <v>9.3437000000000001</v>
      </c>
      <c r="U2994" s="2">
        <v>0.97</v>
      </c>
      <c r="V2994" s="2">
        <v>10.4</v>
      </c>
      <c r="W2994" s="2">
        <v>9.3000000000000007</v>
      </c>
      <c r="X2994" s="2">
        <v>5.3253000000000004</v>
      </c>
      <c r="Y2994" s="2">
        <v>2.57</v>
      </c>
      <c r="Z2994" s="2">
        <v>13.7</v>
      </c>
      <c r="AA2994" s="2">
        <v>18.8</v>
      </c>
      <c r="AB2994" s="2">
        <v>19.809100000000001</v>
      </c>
      <c r="AC2994" s="2">
        <v>4.45</v>
      </c>
      <c r="AD2994" s="2">
        <v>13.1</v>
      </c>
      <c r="AE2994" s="2">
        <v>33.9</v>
      </c>
      <c r="AF2994" s="2">
        <v>38.184800000000003</v>
      </c>
      <c r="AG2994" s="2">
        <v>2.13</v>
      </c>
      <c r="AH2994" s="22">
        <v>10.5</v>
      </c>
      <c r="AI2994" s="22">
        <v>20.399999999999999</v>
      </c>
      <c r="AJ2994" s="22">
        <v>26.440100000000001</v>
      </c>
      <c r="AK2994" s="18">
        <v>3.37</v>
      </c>
      <c r="AL2994" s="18">
        <v>13.4</v>
      </c>
      <c r="AM2994" s="18">
        <v>25.1</v>
      </c>
      <c r="AN2994" s="2">
        <v>46.222799999999999</v>
      </c>
      <c r="AO2994" s="2">
        <v>0.71</v>
      </c>
      <c r="AP2994" s="2">
        <v>6.6</v>
      </c>
      <c r="AQ2994" s="2">
        <v>10.7</v>
      </c>
      <c r="AR2994" s="2">
        <v>2.0150999999999999</v>
      </c>
      <c r="AS2994" s="2">
        <v>1.45</v>
      </c>
      <c r="AT2994" s="2">
        <v>8.1999999999999993</v>
      </c>
      <c r="AU2994" s="2">
        <v>17.7</v>
      </c>
      <c r="AV2994" s="2">
        <v>8.3597999999999999</v>
      </c>
      <c r="AW2994" s="2">
        <v>2.82</v>
      </c>
      <c r="AX2994" s="2">
        <v>13.5</v>
      </c>
      <c r="AY2994" s="2">
        <v>20.9</v>
      </c>
      <c r="AZ2994" s="2">
        <v>21.1602</v>
      </c>
      <c r="BA2994" s="2">
        <v>4.1100000000000003</v>
      </c>
      <c r="BB2994" s="2">
        <v>14.6</v>
      </c>
      <c r="BC2994" s="2">
        <v>28.2</v>
      </c>
      <c r="BD2994" s="2">
        <v>41.127800000000001</v>
      </c>
      <c r="BE2994" s="4"/>
      <c r="BF2994" s="4"/>
    </row>
    <row r="2995" spans="1:58" x14ac:dyDescent="0.2">
      <c r="A2995" s="29">
        <v>2994</v>
      </c>
      <c r="B2995" s="7" t="s">
        <v>14</v>
      </c>
      <c r="C2995" s="3">
        <v>40025</v>
      </c>
      <c r="D2995" s="4" t="s">
        <v>13</v>
      </c>
      <c r="E2995" s="4" t="s">
        <v>163</v>
      </c>
      <c r="F2995" s="5" t="s">
        <v>192</v>
      </c>
      <c r="G2995" s="6">
        <v>0.85</v>
      </c>
      <c r="H2995" s="6">
        <v>0.875</v>
      </c>
      <c r="I2995" s="85">
        <f t="shared" si="46"/>
        <v>36.000000000000028</v>
      </c>
      <c r="J2995" s="86">
        <f>I2995*Segmentos!$D$7*(AH2995%)*IF(ISNUMBER(AI2995),AI2995%,0)</f>
        <v>805896.00000000058</v>
      </c>
      <c r="K2995" s="86">
        <f>I2995*Segmentos!$D$7*(AL2995%)*IF(ISNUMBER(AM2995),AM2995%,0)</f>
        <v>1488009.600000001</v>
      </c>
      <c r="L2995" s="4"/>
      <c r="M2995" s="2">
        <v>8.06</v>
      </c>
      <c r="N2995" s="2">
        <v>12.4</v>
      </c>
      <c r="O2995" s="2">
        <v>65.2</v>
      </c>
      <c r="P2995" s="2">
        <v>82.129000000000005</v>
      </c>
      <c r="Q2995" s="2">
        <v>4.16</v>
      </c>
      <c r="R2995" s="2">
        <v>8.3000000000000007</v>
      </c>
      <c r="S2995" s="2">
        <v>50.2</v>
      </c>
      <c r="T2995" s="2">
        <v>7.0735000000000001</v>
      </c>
      <c r="U2995" s="2">
        <v>5.28</v>
      </c>
      <c r="V2995" s="2">
        <v>7.9</v>
      </c>
      <c r="W2995" s="2">
        <v>66.5</v>
      </c>
      <c r="X2995" s="2">
        <v>11.2835</v>
      </c>
      <c r="Y2995" s="2">
        <v>9.89</v>
      </c>
      <c r="Z2995" s="2">
        <v>16</v>
      </c>
      <c r="AA2995" s="2">
        <v>62</v>
      </c>
      <c r="AB2995" s="2">
        <v>29.752400000000002</v>
      </c>
      <c r="AC2995" s="2">
        <v>10.17</v>
      </c>
      <c r="AD2995" s="2">
        <v>14</v>
      </c>
      <c r="AE2995" s="2">
        <v>72.400000000000006</v>
      </c>
      <c r="AF2995" s="2">
        <v>34.0197</v>
      </c>
      <c r="AG2995" s="2">
        <v>5.57</v>
      </c>
      <c r="AH2995" s="22">
        <v>9.1</v>
      </c>
      <c r="AI2995" s="22">
        <v>61.5</v>
      </c>
      <c r="AJ2995" s="22">
        <v>26.946300000000001</v>
      </c>
      <c r="AK2995" s="18">
        <v>10.3</v>
      </c>
      <c r="AL2995" s="18">
        <v>15.4</v>
      </c>
      <c r="AM2995" s="18">
        <v>67.099999999999994</v>
      </c>
      <c r="AN2995" s="2">
        <v>55.182699999999997</v>
      </c>
      <c r="AO2995" s="2">
        <v>6.09</v>
      </c>
      <c r="AP2995" s="2">
        <v>9.1999999999999993</v>
      </c>
      <c r="AQ2995" s="2">
        <v>66</v>
      </c>
      <c r="AR2995" s="2">
        <v>6.7765000000000004</v>
      </c>
      <c r="AS2995" s="2">
        <v>5.29</v>
      </c>
      <c r="AT2995" s="2">
        <v>8.5</v>
      </c>
      <c r="AU2995" s="2">
        <v>62.5</v>
      </c>
      <c r="AV2995" s="2">
        <v>11.8774</v>
      </c>
      <c r="AW2995" s="2">
        <v>7.22</v>
      </c>
      <c r="AX2995" s="2">
        <v>10.6</v>
      </c>
      <c r="AY2995" s="2">
        <v>68.3</v>
      </c>
      <c r="AZ2995" s="2">
        <v>21.153700000000001</v>
      </c>
      <c r="BA2995" s="2">
        <v>10.85</v>
      </c>
      <c r="BB2995" s="2">
        <v>16.899999999999999</v>
      </c>
      <c r="BC2995" s="2">
        <v>64.3</v>
      </c>
      <c r="BD2995" s="2">
        <v>42.3215</v>
      </c>
      <c r="BE2995" s="4"/>
      <c r="BF2995" s="4"/>
    </row>
    <row r="2996" spans="1:58" x14ac:dyDescent="0.2">
      <c r="A2996" s="29">
        <v>2995</v>
      </c>
      <c r="B2996" s="7" t="s">
        <v>10</v>
      </c>
      <c r="C2996" s="3">
        <v>40025</v>
      </c>
      <c r="D2996" s="4" t="s">
        <v>8</v>
      </c>
      <c r="E2996" s="4" t="s">
        <v>164</v>
      </c>
      <c r="F2996" s="5" t="s">
        <v>192</v>
      </c>
      <c r="G2996" s="6">
        <v>0.87430555555555556</v>
      </c>
      <c r="H2996" s="6">
        <v>0.92083333333333339</v>
      </c>
      <c r="I2996" s="85">
        <f t="shared" si="46"/>
        <v>67.000000000000085</v>
      </c>
      <c r="J2996" s="86">
        <f>I2996*Segmentos!$D$7*(AH2996%)*IF(ISNUMBER(AI2996),AI2996%,0)</f>
        <v>843235.200000001</v>
      </c>
      <c r="K2996" s="86">
        <f>I2996*Segmentos!$D$7*(AL2996%)*IF(ISNUMBER(AM2996),AM2996%,0)</f>
        <v>1084435.2000000016</v>
      </c>
      <c r="L2996" s="4"/>
      <c r="M2996" s="2">
        <v>3.63</v>
      </c>
      <c r="N2996" s="2">
        <v>14.8</v>
      </c>
      <c r="O2996" s="2">
        <v>24.5</v>
      </c>
      <c r="P2996" s="2">
        <v>80.104900000000001</v>
      </c>
      <c r="Q2996" s="2">
        <v>2.2200000000000002</v>
      </c>
      <c r="R2996" s="2">
        <v>9.1999999999999993</v>
      </c>
      <c r="S2996" s="2">
        <v>24.2</v>
      </c>
      <c r="T2996" s="2">
        <v>8.1859999999999999</v>
      </c>
      <c r="U2996" s="2">
        <v>2.36</v>
      </c>
      <c r="V2996" s="2">
        <v>13.2</v>
      </c>
      <c r="W2996" s="2">
        <v>17.8</v>
      </c>
      <c r="X2996" s="2">
        <v>10.934200000000001</v>
      </c>
      <c r="Y2996" s="2">
        <v>2.46</v>
      </c>
      <c r="Z2996" s="2">
        <v>13</v>
      </c>
      <c r="AA2996" s="2">
        <v>18.899999999999999</v>
      </c>
      <c r="AB2996" s="2">
        <v>16.041699999999999</v>
      </c>
      <c r="AC2996" s="2">
        <v>6.2</v>
      </c>
      <c r="AD2996" s="2">
        <v>20.3</v>
      </c>
      <c r="AE2996" s="2">
        <v>30.6</v>
      </c>
      <c r="AF2996" s="2">
        <v>44.943100000000001</v>
      </c>
      <c r="AG2996" s="2">
        <v>3.15</v>
      </c>
      <c r="AH2996" s="22">
        <v>15.2</v>
      </c>
      <c r="AI2996" s="22">
        <v>20.7</v>
      </c>
      <c r="AJ2996" s="22">
        <v>33.000100000000003</v>
      </c>
      <c r="AK2996" s="18">
        <v>4.0599999999999996</v>
      </c>
      <c r="AL2996" s="18">
        <v>14.4</v>
      </c>
      <c r="AM2996" s="18">
        <v>28.1</v>
      </c>
      <c r="AN2996" s="2">
        <v>47.104799999999997</v>
      </c>
      <c r="AO2996" s="2">
        <v>2.02</v>
      </c>
      <c r="AP2996" s="2">
        <v>9.6999999999999993</v>
      </c>
      <c r="AQ2996" s="2">
        <v>20.8</v>
      </c>
      <c r="AR2996" s="2">
        <v>4.8853</v>
      </c>
      <c r="AS2996" s="2">
        <v>1.71</v>
      </c>
      <c r="AT2996" s="2">
        <v>10.6</v>
      </c>
      <c r="AU2996" s="2">
        <v>16.2</v>
      </c>
      <c r="AV2996" s="2">
        <v>8.3467000000000002</v>
      </c>
      <c r="AW2996" s="2">
        <v>2.48</v>
      </c>
      <c r="AX2996" s="2">
        <v>14.8</v>
      </c>
      <c r="AY2996" s="2">
        <v>16.8</v>
      </c>
      <c r="AZ2996" s="2">
        <v>15.732699999999999</v>
      </c>
      <c r="BA2996" s="2">
        <v>6.04</v>
      </c>
      <c r="BB2996" s="2">
        <v>18.7</v>
      </c>
      <c r="BC2996" s="2">
        <v>32.299999999999997</v>
      </c>
      <c r="BD2996" s="2">
        <v>51.1402</v>
      </c>
      <c r="BE2996" s="4"/>
      <c r="BF2996" s="4"/>
    </row>
    <row r="2997" spans="1:58" x14ac:dyDescent="0.2">
      <c r="A2997" s="29">
        <v>2996</v>
      </c>
      <c r="B2997" s="7" t="s">
        <v>48</v>
      </c>
      <c r="C2997" s="3">
        <v>40025</v>
      </c>
      <c r="D2997" s="4" t="s">
        <v>8</v>
      </c>
      <c r="E2997" s="4" t="s">
        <v>176</v>
      </c>
      <c r="F2997" s="5" t="s">
        <v>192</v>
      </c>
      <c r="G2997" s="6">
        <v>0.92083333333333339</v>
      </c>
      <c r="H2997" s="6">
        <v>3.4722222222222224E-2</v>
      </c>
      <c r="I2997" s="85">
        <f t="shared" si="46"/>
        <v>163.99999999999991</v>
      </c>
      <c r="J2997" s="86">
        <f>I2997*Segmentos!$D$7*(AH2997%)*IF(ISNUMBER(AI2997),AI2997%,0)</f>
        <v>4842263.9999999972</v>
      </c>
      <c r="K2997" s="86">
        <f>I2997*Segmentos!$D$7*(AL2997%)*IF(ISNUMBER(AM2997),AM2997%,0)</f>
        <v>4779943.9999999972</v>
      </c>
      <c r="L2997" s="4"/>
      <c r="M2997" s="2">
        <v>7.33</v>
      </c>
      <c r="N2997" s="2">
        <v>29</v>
      </c>
      <c r="O2997" s="2">
        <v>25.3</v>
      </c>
      <c r="P2997" s="2">
        <v>77.899299999999997</v>
      </c>
      <c r="Q2997" s="2">
        <v>4.01</v>
      </c>
      <c r="R2997" s="2">
        <v>14.7</v>
      </c>
      <c r="S2997" s="2">
        <v>27.2</v>
      </c>
      <c r="T2997" s="2">
        <v>7.1153000000000004</v>
      </c>
      <c r="U2997" s="2">
        <v>7.51</v>
      </c>
      <c r="V2997" s="2">
        <v>27.6</v>
      </c>
      <c r="W2997" s="2">
        <v>27.3</v>
      </c>
      <c r="X2997" s="2">
        <v>16.739599999999999</v>
      </c>
      <c r="Y2997" s="2">
        <v>6.33</v>
      </c>
      <c r="Z2997" s="2">
        <v>29.5</v>
      </c>
      <c r="AA2997" s="2">
        <v>21.5</v>
      </c>
      <c r="AB2997" s="2">
        <v>19.873200000000001</v>
      </c>
      <c r="AC2997" s="2">
        <v>9.8000000000000007</v>
      </c>
      <c r="AD2997" s="2">
        <v>36.799999999999997</v>
      </c>
      <c r="AE2997" s="2">
        <v>26.7</v>
      </c>
      <c r="AF2997" s="2">
        <v>34.171199999999999</v>
      </c>
      <c r="AG2997" s="2">
        <v>7.37</v>
      </c>
      <c r="AH2997" s="22">
        <v>28.5</v>
      </c>
      <c r="AI2997" s="22">
        <v>25.9</v>
      </c>
      <c r="AJ2997" s="22">
        <v>37.161700000000003</v>
      </c>
      <c r="AK2997" s="18">
        <v>7.29</v>
      </c>
      <c r="AL2997" s="18">
        <v>29.5</v>
      </c>
      <c r="AM2997" s="18">
        <v>24.7</v>
      </c>
      <c r="AN2997" s="2">
        <v>40.7376</v>
      </c>
      <c r="AO2997" s="2">
        <v>1.79</v>
      </c>
      <c r="AP2997" s="2">
        <v>14.1</v>
      </c>
      <c r="AQ2997" s="2">
        <v>12.8</v>
      </c>
      <c r="AR2997" s="2">
        <v>2.0836999999999999</v>
      </c>
      <c r="AS2997" s="2">
        <v>3.62</v>
      </c>
      <c r="AT2997" s="2">
        <v>20.9</v>
      </c>
      <c r="AU2997" s="2">
        <v>17.399999999999999</v>
      </c>
      <c r="AV2997" s="2">
        <v>8.4815000000000005</v>
      </c>
      <c r="AW2997" s="2">
        <v>7.33</v>
      </c>
      <c r="AX2997" s="2">
        <v>29.4</v>
      </c>
      <c r="AY2997" s="2">
        <v>24.9</v>
      </c>
      <c r="AZ2997" s="2">
        <v>22.384</v>
      </c>
      <c r="BA2997" s="2">
        <v>11.05</v>
      </c>
      <c r="BB2997" s="2">
        <v>37.700000000000003</v>
      </c>
      <c r="BC2997" s="2">
        <v>29.3</v>
      </c>
      <c r="BD2997" s="2">
        <v>44.950099999999999</v>
      </c>
      <c r="BE2997" s="4"/>
      <c r="BF2997" s="4"/>
    </row>
    <row r="2998" spans="1:58" x14ac:dyDescent="0.2">
      <c r="A2998" s="29">
        <v>2997</v>
      </c>
      <c r="B2998" s="7" t="s">
        <v>89</v>
      </c>
      <c r="C2998" s="3">
        <v>40025</v>
      </c>
      <c r="D2998" s="4" t="s">
        <v>28</v>
      </c>
      <c r="E2998" s="4" t="s">
        <v>169</v>
      </c>
      <c r="F2998" s="5" t="s">
        <v>192</v>
      </c>
      <c r="G2998" s="6">
        <v>0.83888888888888891</v>
      </c>
      <c r="H2998" s="6">
        <v>0.87777777777777777</v>
      </c>
      <c r="I2998" s="85">
        <f t="shared" si="46"/>
        <v>55.999999999999957</v>
      </c>
      <c r="J2998" s="86">
        <f>I2998*Segmentos!$D$7*(AH2998%)*IF(ISNUMBER(AI2998),AI2998%,0)</f>
        <v>262079.9999999998</v>
      </c>
      <c r="K2998" s="86">
        <f>I2998*Segmentos!$D$7*(AL2998%)*IF(ISNUMBER(AM2998),AM2998%,0)</f>
        <v>234393.5999999998</v>
      </c>
      <c r="L2998" s="4"/>
      <c r="M2998" s="2">
        <v>1.1100000000000001</v>
      </c>
      <c r="N2998" s="2">
        <v>2.7</v>
      </c>
      <c r="O2998" s="2">
        <v>41.1</v>
      </c>
      <c r="P2998" s="2">
        <v>91.724900000000005</v>
      </c>
      <c r="Q2998" s="2">
        <v>0.89</v>
      </c>
      <c r="R2998" s="2">
        <v>1.5</v>
      </c>
      <c r="S2998" s="2">
        <v>57.4</v>
      </c>
      <c r="T2998" s="2">
        <v>12.2798</v>
      </c>
      <c r="U2998" s="2">
        <v>0.31</v>
      </c>
      <c r="V2998" s="2">
        <v>1.7</v>
      </c>
      <c r="W2998" s="2">
        <v>18.600000000000001</v>
      </c>
      <c r="X2998" s="2">
        <v>5.3681000000000001</v>
      </c>
      <c r="Y2998" s="2">
        <v>1.21</v>
      </c>
      <c r="Z2998" s="2">
        <v>2.5</v>
      </c>
      <c r="AA2998" s="2">
        <v>48.7</v>
      </c>
      <c r="AB2998" s="2">
        <v>29.529299999999999</v>
      </c>
      <c r="AC2998" s="2">
        <v>1.64</v>
      </c>
      <c r="AD2998" s="2">
        <v>4.0999999999999996</v>
      </c>
      <c r="AE2998" s="2">
        <v>39.799999999999997</v>
      </c>
      <c r="AF2998" s="2">
        <v>44.547800000000002</v>
      </c>
      <c r="AG2998" s="2">
        <v>1.17</v>
      </c>
      <c r="AH2998" s="22">
        <v>3</v>
      </c>
      <c r="AI2998" s="22">
        <v>39</v>
      </c>
      <c r="AJ2998" s="22">
        <v>46.0274</v>
      </c>
      <c r="AK2998" s="18">
        <v>1.05</v>
      </c>
      <c r="AL2998" s="18">
        <v>2.4</v>
      </c>
      <c r="AM2998" s="18">
        <v>43.6</v>
      </c>
      <c r="AN2998" s="2">
        <v>45.697499999999998</v>
      </c>
      <c r="AO2998" s="2">
        <v>0.31</v>
      </c>
      <c r="AP2998" s="2">
        <v>1.7</v>
      </c>
      <c r="AQ2998" s="2">
        <v>18.399999999999999</v>
      </c>
      <c r="AR2998" s="2">
        <v>2.7799</v>
      </c>
      <c r="AS2998" s="2">
        <v>0.61</v>
      </c>
      <c r="AT2998" s="2">
        <v>3.2</v>
      </c>
      <c r="AU2998" s="2">
        <v>19.399999999999999</v>
      </c>
      <c r="AV2998" s="2">
        <v>11.2075</v>
      </c>
      <c r="AW2998" s="2">
        <v>0.4</v>
      </c>
      <c r="AX2998" s="2">
        <v>1.1000000000000001</v>
      </c>
      <c r="AY2998" s="2">
        <v>36.5</v>
      </c>
      <c r="AZ2998" s="2">
        <v>9.6280000000000001</v>
      </c>
      <c r="BA2998" s="2">
        <v>2.15</v>
      </c>
      <c r="BB2998" s="2">
        <v>3.9</v>
      </c>
      <c r="BC2998" s="2">
        <v>55.1</v>
      </c>
      <c r="BD2998" s="2">
        <v>68.109499999999997</v>
      </c>
      <c r="BE2998" s="4"/>
      <c r="BF2998" s="4"/>
    </row>
    <row r="2999" spans="1:58" x14ac:dyDescent="0.2">
      <c r="A2999" s="29">
        <v>2998</v>
      </c>
      <c r="B2999" s="7" t="s">
        <v>126</v>
      </c>
      <c r="C2999" s="3">
        <v>40025</v>
      </c>
      <c r="D2999" s="4" t="s">
        <v>28</v>
      </c>
      <c r="E2999" s="4" t="s">
        <v>163</v>
      </c>
      <c r="F2999" s="5" t="s">
        <v>192</v>
      </c>
      <c r="G2999" s="6">
        <v>0.87777777777777777</v>
      </c>
      <c r="H2999" s="6">
        <v>0.91319444444444453</v>
      </c>
      <c r="I2999" s="85">
        <f t="shared" si="46"/>
        <v>51.000000000000142</v>
      </c>
      <c r="J2999" s="86">
        <f>I2999*Segmentos!$D$7*(AH2999%)*IF(ISNUMBER(AI2999),AI2999%,0)</f>
        <v>144840.00000000038</v>
      </c>
      <c r="K2999" s="86">
        <f>I2999*Segmentos!$D$7*(AL2999%)*IF(ISNUMBER(AM2999),AM2999%,0)</f>
        <v>167076.00000000047</v>
      </c>
      <c r="L2999" s="4"/>
      <c r="M2999" s="2">
        <v>0.77</v>
      </c>
      <c r="N2999" s="2">
        <v>2.8</v>
      </c>
      <c r="O2999" s="2">
        <v>27.8</v>
      </c>
      <c r="P2999" s="2">
        <v>82.310100000000006</v>
      </c>
      <c r="Q2999" s="2">
        <v>0.49</v>
      </c>
      <c r="R2999" s="2">
        <v>1</v>
      </c>
      <c r="S2999" s="2">
        <v>47</v>
      </c>
      <c r="T2999" s="2">
        <v>8.7881</v>
      </c>
      <c r="U2999" s="2">
        <v>0.28999999999999998</v>
      </c>
      <c r="V2999" s="2">
        <v>1.9</v>
      </c>
      <c r="W2999" s="2">
        <v>15.1</v>
      </c>
      <c r="X2999" s="2">
        <v>6.5122999999999998</v>
      </c>
      <c r="Y2999" s="2">
        <v>0.67</v>
      </c>
      <c r="Z2999" s="2">
        <v>2.6</v>
      </c>
      <c r="AA2999" s="2">
        <v>25.8</v>
      </c>
      <c r="AB2999" s="2">
        <v>21.303699999999999</v>
      </c>
      <c r="AC2999" s="2">
        <v>1.3</v>
      </c>
      <c r="AD2999" s="2">
        <v>4.3</v>
      </c>
      <c r="AE2999" s="2">
        <v>30.1</v>
      </c>
      <c r="AF2999" s="2">
        <v>45.706000000000003</v>
      </c>
      <c r="AG2999" s="2">
        <v>0.71</v>
      </c>
      <c r="AH2999" s="22">
        <v>2.5</v>
      </c>
      <c r="AI2999" s="22">
        <v>28.4</v>
      </c>
      <c r="AJ2999" s="22">
        <v>35.914499999999997</v>
      </c>
      <c r="AK2999" s="18">
        <v>0.82</v>
      </c>
      <c r="AL2999" s="18">
        <v>3</v>
      </c>
      <c r="AM2999" s="18">
        <v>27.3</v>
      </c>
      <c r="AN2999" s="2">
        <v>46.395600000000002</v>
      </c>
      <c r="AO2999" s="2">
        <v>0.54</v>
      </c>
      <c r="AP2999" s="2">
        <v>1.6</v>
      </c>
      <c r="AQ2999" s="2">
        <v>34.6</v>
      </c>
      <c r="AR2999" s="2">
        <v>6.3230000000000004</v>
      </c>
      <c r="AS2999" s="2">
        <v>1.62</v>
      </c>
      <c r="AT2999" s="2">
        <v>1.9</v>
      </c>
      <c r="AU2999" s="2">
        <v>87.5</v>
      </c>
      <c r="AV2999" s="2">
        <v>38.376199999999997</v>
      </c>
      <c r="AW2999" s="2">
        <v>0.12</v>
      </c>
      <c r="AX2999" s="2">
        <v>1.8</v>
      </c>
      <c r="AY2999" s="2">
        <v>6.5</v>
      </c>
      <c r="AZ2999" s="2">
        <v>3.5594999999999999</v>
      </c>
      <c r="BA2999" s="2">
        <v>0.83</v>
      </c>
      <c r="BB2999" s="2">
        <v>4.4000000000000004</v>
      </c>
      <c r="BC2999" s="2">
        <v>19</v>
      </c>
      <c r="BD2999" s="2">
        <v>34.051299999999998</v>
      </c>
      <c r="BE2999" s="4"/>
      <c r="BF2999" s="4"/>
    </row>
    <row r="3000" spans="1:58" x14ac:dyDescent="0.2">
      <c r="A3000" s="29">
        <v>2999</v>
      </c>
      <c r="B3000" s="7" t="s">
        <v>134</v>
      </c>
      <c r="C3000" s="3">
        <v>40025</v>
      </c>
      <c r="D3000" s="4" t="s">
        <v>13</v>
      </c>
      <c r="E3000" s="4" t="s">
        <v>174</v>
      </c>
      <c r="F3000" s="5" t="s">
        <v>192</v>
      </c>
      <c r="G3000" s="6">
        <v>0.91805555555555562</v>
      </c>
      <c r="H3000" s="6">
        <v>2.361111111111111E-2</v>
      </c>
      <c r="I3000" s="85">
        <f t="shared" si="46"/>
        <v>151.99999999999989</v>
      </c>
      <c r="J3000" s="86">
        <f>I3000*Segmentos!$D$7*(AH3000%)*IF(ISNUMBER(AI3000),AI3000%,0)</f>
        <v>4057305.5999999973</v>
      </c>
      <c r="K3000" s="86">
        <f>I3000*Segmentos!$D$7*(AL3000%)*IF(ISNUMBER(AM3000),AM3000%,0)</f>
        <v>8103667.1999999918</v>
      </c>
      <c r="L3000" s="4"/>
      <c r="M3000" s="2">
        <v>10.18</v>
      </c>
      <c r="N3000" s="2">
        <v>30.1</v>
      </c>
      <c r="O3000" s="2">
        <v>33.799999999999997</v>
      </c>
      <c r="P3000" s="2">
        <v>86.215100000000007</v>
      </c>
      <c r="Q3000" s="2">
        <v>6</v>
      </c>
      <c r="R3000" s="2">
        <v>19.8</v>
      </c>
      <c r="S3000" s="2">
        <v>30.3</v>
      </c>
      <c r="T3000" s="2">
        <v>8.4830000000000005</v>
      </c>
      <c r="U3000" s="2">
        <v>6.97</v>
      </c>
      <c r="V3000" s="2">
        <v>26.3</v>
      </c>
      <c r="W3000" s="2">
        <v>26.5</v>
      </c>
      <c r="X3000" s="2">
        <v>12.3887</v>
      </c>
      <c r="Y3000" s="2">
        <v>12.35</v>
      </c>
      <c r="Z3000" s="2">
        <v>36</v>
      </c>
      <c r="AA3000" s="2">
        <v>34.299999999999997</v>
      </c>
      <c r="AB3000" s="2">
        <v>30.882899999999999</v>
      </c>
      <c r="AC3000" s="2">
        <v>12.39</v>
      </c>
      <c r="AD3000" s="2">
        <v>32.4</v>
      </c>
      <c r="AE3000" s="2">
        <v>38.299999999999997</v>
      </c>
      <c r="AF3000" s="2">
        <v>34.460599999999999</v>
      </c>
      <c r="AG3000" s="2">
        <v>6.66</v>
      </c>
      <c r="AH3000" s="22">
        <v>24.9</v>
      </c>
      <c r="AI3000" s="22">
        <v>26.8</v>
      </c>
      <c r="AJ3000" s="22">
        <v>26.782399999999999</v>
      </c>
      <c r="AK3000" s="18">
        <v>13.35</v>
      </c>
      <c r="AL3000" s="18">
        <v>34.799999999999997</v>
      </c>
      <c r="AM3000" s="18">
        <v>38.299999999999997</v>
      </c>
      <c r="AN3000" s="2">
        <v>59.432699999999997</v>
      </c>
      <c r="AO3000" s="2">
        <v>7.73</v>
      </c>
      <c r="AP3000" s="2">
        <v>22.4</v>
      </c>
      <c r="AQ3000" s="2">
        <v>34.4</v>
      </c>
      <c r="AR3000" s="2">
        <v>7.1538000000000004</v>
      </c>
      <c r="AS3000" s="2">
        <v>8.06</v>
      </c>
      <c r="AT3000" s="2">
        <v>27</v>
      </c>
      <c r="AU3000" s="2">
        <v>29.9</v>
      </c>
      <c r="AV3000" s="2">
        <v>15.038600000000001</v>
      </c>
      <c r="AW3000" s="2">
        <v>10.29</v>
      </c>
      <c r="AX3000" s="2">
        <v>29.9</v>
      </c>
      <c r="AY3000" s="2">
        <v>34.4</v>
      </c>
      <c r="AZ3000" s="2">
        <v>25.071200000000001</v>
      </c>
      <c r="BA3000" s="2">
        <v>12.01</v>
      </c>
      <c r="BB3000" s="2">
        <v>34.200000000000003</v>
      </c>
      <c r="BC3000" s="2">
        <v>35.1</v>
      </c>
      <c r="BD3000" s="2">
        <v>38.951500000000003</v>
      </c>
      <c r="BE3000" s="4"/>
      <c r="BF3000" s="4"/>
    </row>
    <row r="3001" spans="1:58" x14ac:dyDescent="0.2">
      <c r="A3001" s="29">
        <v>3000</v>
      </c>
      <c r="B3001" s="7" t="s">
        <v>47</v>
      </c>
      <c r="C3001" s="3">
        <v>40025</v>
      </c>
      <c r="D3001" s="4" t="s">
        <v>3</v>
      </c>
      <c r="E3001" s="4" t="s">
        <v>175</v>
      </c>
      <c r="F3001" s="5" t="s">
        <v>192</v>
      </c>
      <c r="G3001" s="6">
        <v>0.91666666666666663</v>
      </c>
      <c r="H3001" s="6">
        <v>3.2638888888888891E-2</v>
      </c>
      <c r="I3001" s="85">
        <f t="shared" si="46"/>
        <v>167.00000000000006</v>
      </c>
      <c r="J3001" s="86">
        <f>I3001*Segmentos!$D$7*(AH3001%)*IF(ISNUMBER(AI3001),AI3001%,0)</f>
        <v>2830984.0000000014</v>
      </c>
      <c r="K3001" s="86">
        <f>I3001*Segmentos!$D$7*(AL3001%)*IF(ISNUMBER(AM3001),AM3001%,0)</f>
        <v>5361635.200000002</v>
      </c>
      <c r="L3001" s="4"/>
      <c r="M3001" s="2">
        <v>6.22</v>
      </c>
      <c r="N3001" s="2">
        <v>28.9</v>
      </c>
      <c r="O3001" s="2">
        <v>21.5</v>
      </c>
      <c r="P3001" s="2">
        <v>89.275800000000004</v>
      </c>
      <c r="Q3001" s="2">
        <v>2.98</v>
      </c>
      <c r="R3001" s="2">
        <v>18.3</v>
      </c>
      <c r="S3001" s="2">
        <v>16.3</v>
      </c>
      <c r="T3001" s="2">
        <v>7.1403999999999996</v>
      </c>
      <c r="U3001" s="2">
        <v>6.54</v>
      </c>
      <c r="V3001" s="2">
        <v>24.9</v>
      </c>
      <c r="W3001" s="2">
        <v>26.3</v>
      </c>
      <c r="X3001" s="2">
        <v>19.666599999999999</v>
      </c>
      <c r="Y3001" s="2">
        <v>6.04</v>
      </c>
      <c r="Z3001" s="2">
        <v>31.7</v>
      </c>
      <c r="AA3001" s="2">
        <v>19.100000000000001</v>
      </c>
      <c r="AB3001" s="2">
        <v>25.570900000000002</v>
      </c>
      <c r="AC3001" s="2">
        <v>7.84</v>
      </c>
      <c r="AD3001" s="2">
        <v>34.5</v>
      </c>
      <c r="AE3001" s="2">
        <v>22.7</v>
      </c>
      <c r="AF3001" s="2">
        <v>36.8979</v>
      </c>
      <c r="AG3001" s="2">
        <v>4.24</v>
      </c>
      <c r="AH3001" s="22">
        <v>26</v>
      </c>
      <c r="AI3001" s="22">
        <v>16.3</v>
      </c>
      <c r="AJ3001" s="22">
        <v>28.883299999999998</v>
      </c>
      <c r="AK3001" s="18">
        <v>8.01</v>
      </c>
      <c r="AL3001" s="18">
        <v>31.6</v>
      </c>
      <c r="AM3001" s="18">
        <v>25.4</v>
      </c>
      <c r="AN3001" s="2">
        <v>60.392499999999998</v>
      </c>
      <c r="AO3001" s="2">
        <v>4.45</v>
      </c>
      <c r="AP3001" s="2">
        <v>21.4</v>
      </c>
      <c r="AQ3001" s="2">
        <v>20.8</v>
      </c>
      <c r="AR3001" s="2">
        <v>6.9798</v>
      </c>
      <c r="AS3001" s="2">
        <v>5.37</v>
      </c>
      <c r="AT3001" s="2">
        <v>28.1</v>
      </c>
      <c r="AU3001" s="2">
        <v>19.100000000000001</v>
      </c>
      <c r="AV3001" s="2">
        <v>16.972300000000001</v>
      </c>
      <c r="AW3001" s="2">
        <v>6.22</v>
      </c>
      <c r="AX3001" s="2">
        <v>29.1</v>
      </c>
      <c r="AY3001" s="2">
        <v>21.4</v>
      </c>
      <c r="AZ3001" s="2">
        <v>25.648900000000001</v>
      </c>
      <c r="BA3001" s="2">
        <v>7.22</v>
      </c>
      <c r="BB3001" s="2">
        <v>31.4</v>
      </c>
      <c r="BC3001" s="2">
        <v>23</v>
      </c>
      <c r="BD3001" s="2">
        <v>39.674799999999998</v>
      </c>
      <c r="BE3001" s="4"/>
      <c r="BF3001" s="4"/>
    </row>
    <row r="3002" spans="1:58" x14ac:dyDescent="0.2">
      <c r="A3002" s="29">
        <v>3001</v>
      </c>
      <c r="B3002" s="7" t="s">
        <v>23</v>
      </c>
      <c r="C3002" s="3">
        <v>40025</v>
      </c>
      <c r="D3002" s="4" t="s">
        <v>21</v>
      </c>
      <c r="E3002" s="4" t="s">
        <v>170</v>
      </c>
      <c r="F3002" s="5" t="s">
        <v>192</v>
      </c>
      <c r="G3002" s="6">
        <v>0.87430555555555556</v>
      </c>
      <c r="H3002" s="6">
        <v>0.94236111111111109</v>
      </c>
      <c r="I3002" s="85">
        <f t="shared" si="46"/>
        <v>97.999999999999972</v>
      </c>
      <c r="J3002" s="86">
        <f>I3002*Segmentos!$D$7*(AH3002%)*IF(ISNUMBER(AI3002),AI3002%,0)</f>
        <v>164639.99999999991</v>
      </c>
      <c r="K3002" s="86">
        <f>I3002*Segmentos!$D$7*(AL3002%)*IF(ISNUMBER(AM3002),AM3002%,0)</f>
        <v>321439.99999999988</v>
      </c>
      <c r="L3002" s="4"/>
      <c r="M3002" s="2">
        <v>0.63</v>
      </c>
      <c r="N3002" s="2">
        <v>3.4</v>
      </c>
      <c r="O3002" s="2">
        <v>18.399999999999999</v>
      </c>
      <c r="P3002" s="2">
        <v>37.543399999999998</v>
      </c>
      <c r="Q3002" s="2">
        <v>0.14000000000000001</v>
      </c>
      <c r="R3002" s="2">
        <v>1.4</v>
      </c>
      <c r="S3002" s="2">
        <v>10.4</v>
      </c>
      <c r="T3002" s="2">
        <v>1.4409000000000001</v>
      </c>
      <c r="U3002" s="2">
        <v>0.43</v>
      </c>
      <c r="V3002" s="2">
        <v>5.0999999999999996</v>
      </c>
      <c r="W3002" s="2">
        <v>8.5</v>
      </c>
      <c r="X3002" s="2">
        <v>5.3531000000000004</v>
      </c>
      <c r="Y3002" s="2">
        <v>0.82</v>
      </c>
      <c r="Z3002" s="2">
        <v>2.7</v>
      </c>
      <c r="AA3002" s="2">
        <v>30.5</v>
      </c>
      <c r="AB3002" s="2">
        <v>14.399800000000001</v>
      </c>
      <c r="AC3002" s="2">
        <v>0.84</v>
      </c>
      <c r="AD3002" s="2">
        <v>4.0999999999999996</v>
      </c>
      <c r="AE3002" s="2">
        <v>20.5</v>
      </c>
      <c r="AF3002" s="2">
        <v>16.349599999999999</v>
      </c>
      <c r="AG3002" s="2">
        <v>0.42</v>
      </c>
      <c r="AH3002" s="22">
        <v>2.8</v>
      </c>
      <c r="AI3002" s="22">
        <v>15</v>
      </c>
      <c r="AJ3002" s="22">
        <v>11.8306</v>
      </c>
      <c r="AK3002" s="18">
        <v>0.82</v>
      </c>
      <c r="AL3002" s="18">
        <v>4</v>
      </c>
      <c r="AM3002" s="18">
        <v>20.5</v>
      </c>
      <c r="AN3002" s="2">
        <v>25.712800000000001</v>
      </c>
      <c r="AO3002" s="2">
        <v>0.04</v>
      </c>
      <c r="AP3002" s="2">
        <v>1.5</v>
      </c>
      <c r="AQ3002" s="2">
        <v>2.8</v>
      </c>
      <c r="AR3002" s="2">
        <v>0.26989999999999997</v>
      </c>
      <c r="AS3002" s="2">
        <v>0.16</v>
      </c>
      <c r="AT3002" s="2">
        <v>3.7</v>
      </c>
      <c r="AU3002" s="2">
        <v>4.5</v>
      </c>
      <c r="AV3002" s="2">
        <v>2.1528999999999998</v>
      </c>
      <c r="AW3002" s="2">
        <v>1.05</v>
      </c>
      <c r="AX3002" s="2">
        <v>3.9</v>
      </c>
      <c r="AY3002" s="2">
        <v>27</v>
      </c>
      <c r="AZ3002" s="2">
        <v>17.925599999999999</v>
      </c>
      <c r="BA3002" s="2">
        <v>0.75</v>
      </c>
      <c r="BB3002" s="2">
        <v>3.5</v>
      </c>
      <c r="BC3002" s="2">
        <v>21.5</v>
      </c>
      <c r="BD3002" s="2">
        <v>17.195</v>
      </c>
      <c r="BE3002" s="4"/>
      <c r="BF3002" s="4"/>
    </row>
    <row r="3003" spans="1:58" x14ac:dyDescent="0.2">
      <c r="A3003" s="29">
        <v>3002</v>
      </c>
      <c r="B3003" s="7" t="s">
        <v>25</v>
      </c>
      <c r="C3003" s="3">
        <v>40025</v>
      </c>
      <c r="D3003" s="4" t="s">
        <v>21</v>
      </c>
      <c r="E3003" s="4" t="s">
        <v>171</v>
      </c>
      <c r="F3003" s="5" t="s">
        <v>192</v>
      </c>
      <c r="G3003" s="6">
        <v>0.87361111111111101</v>
      </c>
      <c r="H3003" s="6">
        <v>0.87430555555555556</v>
      </c>
      <c r="I3003" s="85">
        <f t="shared" si="46"/>
        <v>1.0000000000001563</v>
      </c>
      <c r="J3003" s="86">
        <f>I3003*Segmentos!$D$7*(AH3003%)*IF(ISNUMBER(AI3003),AI3003%,0)</f>
        <v>2800.0000000004375</v>
      </c>
      <c r="K3003" s="86">
        <f>I3003*Segmentos!$D$7*(AL3003%)*IF(ISNUMBER(AM3003),AM3003%,0)</f>
        <v>3200.0000000005002</v>
      </c>
      <c r="L3003" s="4"/>
      <c r="M3003" s="2">
        <v>0.76</v>
      </c>
      <c r="N3003" s="2">
        <v>0.8</v>
      </c>
      <c r="O3003" s="2">
        <v>100</v>
      </c>
      <c r="P3003" s="2">
        <v>93.2714</v>
      </c>
      <c r="Q3003" s="2">
        <v>0</v>
      </c>
      <c r="R3003" s="2">
        <v>0</v>
      </c>
      <c r="S3003" s="8" t="s">
        <v>577</v>
      </c>
      <c r="T3003" s="2">
        <v>0</v>
      </c>
      <c r="U3003" s="2">
        <v>0.45</v>
      </c>
      <c r="V3003" s="2">
        <v>0.4</v>
      </c>
      <c r="W3003" s="2">
        <v>100</v>
      </c>
      <c r="X3003" s="2">
        <v>11.5564</v>
      </c>
      <c r="Y3003" s="2">
        <v>0.1</v>
      </c>
      <c r="Z3003" s="2">
        <v>0.1</v>
      </c>
      <c r="AA3003" s="2">
        <v>100</v>
      </c>
      <c r="AB3003" s="2">
        <v>3.6537999999999999</v>
      </c>
      <c r="AC3003" s="2">
        <v>1.94</v>
      </c>
      <c r="AD3003" s="2">
        <v>1.9</v>
      </c>
      <c r="AE3003" s="2">
        <v>100</v>
      </c>
      <c r="AF3003" s="2">
        <v>78.061199999999999</v>
      </c>
      <c r="AG3003" s="2">
        <v>0.71</v>
      </c>
      <c r="AH3003" s="22">
        <v>0.7</v>
      </c>
      <c r="AI3003" s="22">
        <v>100</v>
      </c>
      <c r="AJ3003" s="22">
        <v>41.082799999999999</v>
      </c>
      <c r="AK3003" s="18">
        <v>0.81</v>
      </c>
      <c r="AL3003" s="18">
        <v>0.8</v>
      </c>
      <c r="AM3003" s="18">
        <v>100</v>
      </c>
      <c r="AN3003" s="2">
        <v>52.188600000000001</v>
      </c>
      <c r="AO3003" s="2">
        <v>0.23</v>
      </c>
      <c r="AP3003" s="2">
        <v>0.2</v>
      </c>
      <c r="AQ3003" s="2">
        <v>100</v>
      </c>
      <c r="AR3003" s="2">
        <v>3.1497000000000002</v>
      </c>
      <c r="AS3003" s="2">
        <v>0.14000000000000001</v>
      </c>
      <c r="AT3003" s="2">
        <v>0.1</v>
      </c>
      <c r="AU3003" s="2">
        <v>100</v>
      </c>
      <c r="AV3003" s="2">
        <v>3.6537999999999999</v>
      </c>
      <c r="AW3003" s="2">
        <v>1.18</v>
      </c>
      <c r="AX3003" s="2">
        <v>1.2</v>
      </c>
      <c r="AY3003" s="2">
        <v>100</v>
      </c>
      <c r="AZ3003" s="2">
        <v>41.5533</v>
      </c>
      <c r="BA3003" s="2">
        <v>0.96</v>
      </c>
      <c r="BB3003" s="2">
        <v>1</v>
      </c>
      <c r="BC3003" s="2">
        <v>100</v>
      </c>
      <c r="BD3003" s="2">
        <v>44.9146</v>
      </c>
      <c r="BE3003" s="4"/>
      <c r="BF3003" s="4"/>
    </row>
    <row r="3004" spans="1:58" x14ac:dyDescent="0.2">
      <c r="A3004" s="29">
        <v>3003</v>
      </c>
      <c r="B3004" s="7" t="s">
        <v>19</v>
      </c>
      <c r="C3004" s="3">
        <v>40025</v>
      </c>
      <c r="D3004" s="4" t="s">
        <v>17</v>
      </c>
      <c r="E3004" s="4" t="s">
        <v>166</v>
      </c>
      <c r="F3004" s="5" t="s">
        <v>192</v>
      </c>
      <c r="G3004" s="6">
        <v>0.9145833333333333</v>
      </c>
      <c r="H3004" s="6">
        <v>0.91666666666666663</v>
      </c>
      <c r="I3004" s="85">
        <f t="shared" si="46"/>
        <v>2.9999999999999893</v>
      </c>
      <c r="J3004" s="86">
        <f>I3004*Segmentos!$D$7*(AH3004%)*IF(ISNUMBER(AI3004),AI3004%,0)</f>
        <v>1113.599999999996</v>
      </c>
      <c r="K3004" s="86">
        <f>I3004*Segmentos!$D$7*(AL3004%)*IF(ISNUMBER(AM3004),AM3004%,0)</f>
        <v>653.99999999999784</v>
      </c>
      <c r="L3004" s="4"/>
      <c r="M3004" s="2">
        <v>0.08</v>
      </c>
      <c r="N3004" s="2">
        <v>0.2</v>
      </c>
      <c r="O3004" s="2">
        <v>49.4</v>
      </c>
      <c r="P3004" s="2">
        <v>100</v>
      </c>
      <c r="Q3004" s="2">
        <v>0.08</v>
      </c>
      <c r="R3004" s="2">
        <v>0.2</v>
      </c>
      <c r="S3004" s="2">
        <v>33.299999999999997</v>
      </c>
      <c r="T3004" s="2">
        <v>17.446100000000001</v>
      </c>
      <c r="U3004" s="2">
        <v>0</v>
      </c>
      <c r="V3004" s="2">
        <v>0</v>
      </c>
      <c r="W3004" s="8" t="s">
        <v>577</v>
      </c>
      <c r="X3004" s="2">
        <v>0</v>
      </c>
      <c r="Y3004" s="2">
        <v>0.21</v>
      </c>
      <c r="Z3004" s="2">
        <v>0.4</v>
      </c>
      <c r="AA3004" s="2">
        <v>55.1</v>
      </c>
      <c r="AB3004" s="2">
        <v>82.553899999999999</v>
      </c>
      <c r="AC3004" s="2">
        <v>0</v>
      </c>
      <c r="AD3004" s="2">
        <v>0</v>
      </c>
      <c r="AE3004" s="8" t="s">
        <v>577</v>
      </c>
      <c r="AF3004" s="2">
        <v>0</v>
      </c>
      <c r="AG3004" s="2">
        <v>0.09</v>
      </c>
      <c r="AH3004" s="22">
        <v>0.2</v>
      </c>
      <c r="AI3004" s="22">
        <v>46.4</v>
      </c>
      <c r="AJ3004" s="22">
        <v>58.229799999999997</v>
      </c>
      <c r="AK3004" s="18">
        <v>0.06</v>
      </c>
      <c r="AL3004" s="18">
        <v>0.1</v>
      </c>
      <c r="AM3004" s="18">
        <v>54.5</v>
      </c>
      <c r="AN3004" s="2">
        <v>41.770200000000003</v>
      </c>
      <c r="AO3004" s="2">
        <v>0.4</v>
      </c>
      <c r="AP3004" s="2">
        <v>0.5</v>
      </c>
      <c r="AQ3004" s="2">
        <v>77.7</v>
      </c>
      <c r="AR3004" s="2">
        <v>57.058300000000003</v>
      </c>
      <c r="AS3004" s="2">
        <v>0.09</v>
      </c>
      <c r="AT3004" s="2">
        <v>0.3</v>
      </c>
      <c r="AU3004" s="2">
        <v>33.299999999999997</v>
      </c>
      <c r="AV3004" s="2">
        <v>25.4955</v>
      </c>
      <c r="AW3004" s="2">
        <v>0.05</v>
      </c>
      <c r="AX3004" s="2">
        <v>0.1</v>
      </c>
      <c r="AY3004" s="2">
        <v>33.299999999999997</v>
      </c>
      <c r="AZ3004" s="2">
        <v>17.446100000000001</v>
      </c>
      <c r="BA3004" s="2">
        <v>0</v>
      </c>
      <c r="BB3004" s="2">
        <v>0</v>
      </c>
      <c r="BC3004" s="8" t="s">
        <v>577</v>
      </c>
      <c r="BD3004" s="2">
        <v>0</v>
      </c>
      <c r="BE3004" s="4"/>
      <c r="BF3004" s="4"/>
    </row>
    <row r="3005" spans="1:58" x14ac:dyDescent="0.2">
      <c r="A3005" s="29">
        <v>3004</v>
      </c>
      <c r="B3005" s="7" t="s">
        <v>2</v>
      </c>
      <c r="C3005" s="3">
        <v>40025</v>
      </c>
      <c r="D3005" s="4" t="s">
        <v>0</v>
      </c>
      <c r="E3005" s="4" t="s">
        <v>164</v>
      </c>
      <c r="F3005" s="5" t="s">
        <v>192</v>
      </c>
      <c r="G3005" s="6">
        <v>0.87430555555555556</v>
      </c>
      <c r="H3005" s="6">
        <v>0.9159722222222223</v>
      </c>
      <c r="I3005" s="85">
        <f t="shared" si="46"/>
        <v>60.000000000000107</v>
      </c>
      <c r="J3005" s="86">
        <f>I3005*Segmentos!$D$7*(AH3005%)*IF(ISNUMBER(AI3005),AI3005%,0)</f>
        <v>764520.00000000116</v>
      </c>
      <c r="K3005" s="86">
        <f>I3005*Segmentos!$D$7*(AL3005%)*IF(ISNUMBER(AM3005),AM3005%,0)</f>
        <v>838008.0000000014</v>
      </c>
      <c r="L3005" s="4"/>
      <c r="M3005" s="2">
        <v>3.35</v>
      </c>
      <c r="N3005" s="2">
        <v>10.9</v>
      </c>
      <c r="O3005" s="2">
        <v>30.8</v>
      </c>
      <c r="P3005" s="2">
        <v>88.078400000000002</v>
      </c>
      <c r="Q3005" s="2">
        <v>3.01</v>
      </c>
      <c r="R3005" s="2">
        <v>7.6</v>
      </c>
      <c r="S3005" s="2">
        <v>39.4</v>
      </c>
      <c r="T3005" s="2">
        <v>13.1976</v>
      </c>
      <c r="U3005" s="2">
        <v>2.09</v>
      </c>
      <c r="V3005" s="2">
        <v>9.6</v>
      </c>
      <c r="W3005" s="2">
        <v>21.8</v>
      </c>
      <c r="X3005" s="2">
        <v>11.536799999999999</v>
      </c>
      <c r="Y3005" s="2">
        <v>2.95</v>
      </c>
      <c r="Z3005" s="2">
        <v>10.9</v>
      </c>
      <c r="AA3005" s="2">
        <v>27.2</v>
      </c>
      <c r="AB3005" s="2">
        <v>22.9237</v>
      </c>
      <c r="AC3005" s="2">
        <v>4.68</v>
      </c>
      <c r="AD3005" s="2">
        <v>13.4</v>
      </c>
      <c r="AE3005" s="2">
        <v>35</v>
      </c>
      <c r="AF3005" s="2">
        <v>40.420200000000001</v>
      </c>
      <c r="AG3005" s="2">
        <v>3.18</v>
      </c>
      <c r="AH3005" s="22">
        <v>11.5</v>
      </c>
      <c r="AI3005" s="22">
        <v>27.7</v>
      </c>
      <c r="AJ3005" s="22">
        <v>39.670699999999997</v>
      </c>
      <c r="AK3005" s="18">
        <v>3.5</v>
      </c>
      <c r="AL3005" s="18">
        <v>10.3</v>
      </c>
      <c r="AM3005" s="18">
        <v>33.9</v>
      </c>
      <c r="AN3005" s="2">
        <v>48.407600000000002</v>
      </c>
      <c r="AO3005" s="2">
        <v>4.07</v>
      </c>
      <c r="AP3005" s="2">
        <v>12.5</v>
      </c>
      <c r="AQ3005" s="2">
        <v>32.700000000000003</v>
      </c>
      <c r="AR3005" s="2">
        <v>11.696899999999999</v>
      </c>
      <c r="AS3005" s="2">
        <v>3.56</v>
      </c>
      <c r="AT3005" s="2">
        <v>12.2</v>
      </c>
      <c r="AU3005" s="2">
        <v>29.2</v>
      </c>
      <c r="AV3005" s="2">
        <v>20.6083</v>
      </c>
      <c r="AW3005" s="2">
        <v>3.32</v>
      </c>
      <c r="AX3005" s="2">
        <v>8.8000000000000007</v>
      </c>
      <c r="AY3005" s="2">
        <v>37.6</v>
      </c>
      <c r="AZ3005" s="2">
        <v>25.081199999999999</v>
      </c>
      <c r="BA3005" s="2">
        <v>3.05</v>
      </c>
      <c r="BB3005" s="2">
        <v>11.2</v>
      </c>
      <c r="BC3005" s="2">
        <v>27.1</v>
      </c>
      <c r="BD3005" s="2">
        <v>30.6919</v>
      </c>
      <c r="BE3005" s="4"/>
      <c r="BF3005" s="4"/>
    </row>
    <row r="3006" spans="1:58" x14ac:dyDescent="0.2">
      <c r="A3006" s="29">
        <v>3005</v>
      </c>
      <c r="B3006" s="7" t="s">
        <v>16</v>
      </c>
      <c r="C3006" s="3">
        <v>40025</v>
      </c>
      <c r="D3006" s="4" t="s">
        <v>13</v>
      </c>
      <c r="E3006" s="4" t="s">
        <v>166</v>
      </c>
      <c r="F3006" s="5" t="s">
        <v>192</v>
      </c>
      <c r="G3006" s="6">
        <v>0.9145833333333333</v>
      </c>
      <c r="H3006" s="6">
        <v>0.91805555555555562</v>
      </c>
      <c r="I3006" s="85">
        <f t="shared" si="46"/>
        <v>5.0000000000001421</v>
      </c>
      <c r="J3006" s="86">
        <f>I3006*Segmentos!$D$7*(AH3006%)*IF(ISNUMBER(AI3006),AI3006%,0)</f>
        <v>175176.00000000501</v>
      </c>
      <c r="K3006" s="86">
        <f>I3006*Segmentos!$D$7*(AL3006%)*IF(ISNUMBER(AM3006),AM3006%,0)</f>
        <v>239904.00000000684</v>
      </c>
      <c r="L3006" s="4"/>
      <c r="M3006" s="2">
        <v>10.5</v>
      </c>
      <c r="N3006" s="2">
        <v>12.7</v>
      </c>
      <c r="O3006" s="2">
        <v>82.4</v>
      </c>
      <c r="P3006" s="2">
        <v>88.044399999999996</v>
      </c>
      <c r="Q3006" s="2">
        <v>4.88</v>
      </c>
      <c r="R3006" s="2">
        <v>5.7</v>
      </c>
      <c r="S3006" s="2">
        <v>85.2</v>
      </c>
      <c r="T3006" s="2">
        <v>6.8301999999999996</v>
      </c>
      <c r="U3006" s="2">
        <v>6.56</v>
      </c>
      <c r="V3006" s="2">
        <v>8.8000000000000007</v>
      </c>
      <c r="W3006" s="2">
        <v>74.900000000000006</v>
      </c>
      <c r="X3006" s="2">
        <v>11.531700000000001</v>
      </c>
      <c r="Y3006" s="2">
        <v>10.71</v>
      </c>
      <c r="Z3006" s="2">
        <v>13.5</v>
      </c>
      <c r="AA3006" s="2">
        <v>79.599999999999994</v>
      </c>
      <c r="AB3006" s="2">
        <v>26.5334</v>
      </c>
      <c r="AC3006" s="2">
        <v>15.67</v>
      </c>
      <c r="AD3006" s="2">
        <v>18.2</v>
      </c>
      <c r="AE3006" s="2">
        <v>86.2</v>
      </c>
      <c r="AF3006" s="2">
        <v>43.149099999999997</v>
      </c>
      <c r="AG3006" s="2">
        <v>8.8000000000000007</v>
      </c>
      <c r="AH3006" s="22">
        <v>10.8</v>
      </c>
      <c r="AI3006" s="22">
        <v>81.099999999999994</v>
      </c>
      <c r="AJ3006" s="22">
        <v>35.020800000000001</v>
      </c>
      <c r="AK3006" s="18">
        <v>12.03</v>
      </c>
      <c r="AL3006" s="18">
        <v>14.4</v>
      </c>
      <c r="AM3006" s="18">
        <v>83.3</v>
      </c>
      <c r="AN3006" s="2">
        <v>53.023600000000002</v>
      </c>
      <c r="AO3006" s="2">
        <v>6.64</v>
      </c>
      <c r="AP3006" s="2">
        <v>8.1</v>
      </c>
      <c r="AQ3006" s="2">
        <v>82.4</v>
      </c>
      <c r="AR3006" s="2">
        <v>6.0857000000000001</v>
      </c>
      <c r="AS3006" s="2">
        <v>7.7</v>
      </c>
      <c r="AT3006" s="2">
        <v>10.6</v>
      </c>
      <c r="AU3006" s="2">
        <v>72.900000000000006</v>
      </c>
      <c r="AV3006" s="2">
        <v>14.2361</v>
      </c>
      <c r="AW3006" s="2">
        <v>10.16</v>
      </c>
      <c r="AX3006" s="2">
        <v>11.7</v>
      </c>
      <c r="AY3006" s="2">
        <v>86.8</v>
      </c>
      <c r="AZ3006" s="2">
        <v>24.503900000000002</v>
      </c>
      <c r="BA3006" s="2">
        <v>13.45</v>
      </c>
      <c r="BB3006" s="2">
        <v>16.100000000000001</v>
      </c>
      <c r="BC3006" s="2">
        <v>83.6</v>
      </c>
      <c r="BD3006" s="2">
        <v>43.218699999999998</v>
      </c>
      <c r="BE3006" s="4"/>
      <c r="BF3006" s="4"/>
    </row>
    <row r="3007" spans="1:58" x14ac:dyDescent="0.2">
      <c r="A3007" s="29">
        <v>3006</v>
      </c>
      <c r="B3007" s="7" t="s">
        <v>22</v>
      </c>
      <c r="C3007" s="3">
        <v>40025</v>
      </c>
      <c r="D3007" s="4" t="s">
        <v>21</v>
      </c>
      <c r="E3007" s="4" t="s">
        <v>164</v>
      </c>
      <c r="F3007" s="5" t="s">
        <v>192</v>
      </c>
      <c r="G3007" s="6">
        <v>0.8305555555555556</v>
      </c>
      <c r="H3007" s="6">
        <v>0.87361111111111101</v>
      </c>
      <c r="I3007" s="85">
        <f t="shared" si="46"/>
        <v>61.99999999999978</v>
      </c>
      <c r="J3007" s="86">
        <f>I3007*Segmentos!$D$7*(AH3007%)*IF(ISNUMBER(AI3007),AI3007%,0)</f>
        <v>322102.39999999886</v>
      </c>
      <c r="K3007" s="86">
        <f>I3007*Segmentos!$D$7*(AL3007%)*IF(ISNUMBER(AM3007),AM3007%,0)</f>
        <v>330534.3999999988</v>
      </c>
      <c r="L3007" s="4"/>
      <c r="M3007" s="2">
        <v>1.32</v>
      </c>
      <c r="N3007" s="2">
        <v>3.4</v>
      </c>
      <c r="O3007" s="2">
        <v>38.799999999999997</v>
      </c>
      <c r="P3007" s="2">
        <v>98.778400000000005</v>
      </c>
      <c r="Q3007" s="2">
        <v>0.55000000000000004</v>
      </c>
      <c r="R3007" s="2">
        <v>0.9</v>
      </c>
      <c r="S3007" s="2">
        <v>61</v>
      </c>
      <c r="T3007" s="2">
        <v>6.8521999999999998</v>
      </c>
      <c r="U3007" s="2">
        <v>0.5</v>
      </c>
      <c r="V3007" s="2">
        <v>1.7</v>
      </c>
      <c r="W3007" s="2">
        <v>29.1</v>
      </c>
      <c r="X3007" s="2">
        <v>7.9217000000000004</v>
      </c>
      <c r="Y3007" s="2">
        <v>0.3</v>
      </c>
      <c r="Z3007" s="2">
        <v>1.5</v>
      </c>
      <c r="AA3007" s="2">
        <v>19.399999999999999</v>
      </c>
      <c r="AB3007" s="2">
        <v>6.5664999999999996</v>
      </c>
      <c r="AC3007" s="2">
        <v>3.14</v>
      </c>
      <c r="AD3007" s="2">
        <v>7.4</v>
      </c>
      <c r="AE3007" s="2">
        <v>42.4</v>
      </c>
      <c r="AF3007" s="2">
        <v>77.438000000000002</v>
      </c>
      <c r="AG3007" s="2">
        <v>1.3</v>
      </c>
      <c r="AH3007" s="22">
        <v>3.4</v>
      </c>
      <c r="AI3007" s="22">
        <v>38.200000000000003</v>
      </c>
      <c r="AJ3007" s="22">
        <v>46.376100000000001</v>
      </c>
      <c r="AK3007" s="18">
        <v>1.33</v>
      </c>
      <c r="AL3007" s="18">
        <v>3.4</v>
      </c>
      <c r="AM3007" s="18">
        <v>39.200000000000003</v>
      </c>
      <c r="AN3007" s="2">
        <v>52.402299999999997</v>
      </c>
      <c r="AO3007" s="2">
        <v>1.62</v>
      </c>
      <c r="AP3007" s="2">
        <v>4.5</v>
      </c>
      <c r="AQ3007" s="2">
        <v>35.700000000000003</v>
      </c>
      <c r="AR3007" s="2">
        <v>13.280099999999999</v>
      </c>
      <c r="AS3007" s="2">
        <v>0.64</v>
      </c>
      <c r="AT3007" s="2">
        <v>3.3</v>
      </c>
      <c r="AU3007" s="2">
        <v>19.399999999999999</v>
      </c>
      <c r="AV3007" s="2">
        <v>10.5929</v>
      </c>
      <c r="AW3007" s="2">
        <v>1.71</v>
      </c>
      <c r="AX3007" s="2">
        <v>4.2</v>
      </c>
      <c r="AY3007" s="2">
        <v>40.6</v>
      </c>
      <c r="AZ3007" s="2">
        <v>36.930399999999999</v>
      </c>
      <c r="BA3007" s="2">
        <v>1.32</v>
      </c>
      <c r="BB3007" s="2">
        <v>2.5</v>
      </c>
      <c r="BC3007" s="2">
        <v>52.8</v>
      </c>
      <c r="BD3007" s="2">
        <v>37.975000000000001</v>
      </c>
      <c r="BE3007" s="4"/>
      <c r="BF3007" s="4"/>
    </row>
    <row r="3008" spans="1:58" x14ac:dyDescent="0.2">
      <c r="A3008" s="29">
        <v>3007</v>
      </c>
      <c r="B3008" s="7" t="s">
        <v>4</v>
      </c>
      <c r="C3008" s="3">
        <v>40025</v>
      </c>
      <c r="D3008" s="4" t="s">
        <v>3</v>
      </c>
      <c r="E3008" s="4" t="s">
        <v>165</v>
      </c>
      <c r="F3008" s="5" t="s">
        <v>192</v>
      </c>
      <c r="G3008" s="6">
        <v>0.77916666666666667</v>
      </c>
      <c r="H3008" s="6">
        <v>0.87361111111111101</v>
      </c>
      <c r="I3008" s="85">
        <f t="shared" si="46"/>
        <v>135.99999999999983</v>
      </c>
      <c r="J3008" s="86">
        <f>I3008*Segmentos!$D$7*(AH3008%)*IF(ISNUMBER(AI3008),AI3008%,0)</f>
        <v>935679.99999999884</v>
      </c>
      <c r="K3008" s="86">
        <f>I3008*Segmentos!$D$7*(AL3008%)*IF(ISNUMBER(AM3008),AM3008%,0)</f>
        <v>1893990.3999999978</v>
      </c>
      <c r="L3008" s="4"/>
      <c r="M3008" s="2">
        <v>2.64</v>
      </c>
      <c r="N3008" s="2">
        <v>11.9</v>
      </c>
      <c r="O3008" s="2">
        <v>22.2</v>
      </c>
      <c r="P3008" s="2">
        <v>68.653400000000005</v>
      </c>
      <c r="Q3008" s="2">
        <v>3.07</v>
      </c>
      <c r="R3008" s="2">
        <v>13.6</v>
      </c>
      <c r="S3008" s="2">
        <v>22.6</v>
      </c>
      <c r="T3008" s="2">
        <v>13.2903</v>
      </c>
      <c r="U3008" s="2">
        <v>3.17</v>
      </c>
      <c r="V3008" s="2">
        <v>11.7</v>
      </c>
      <c r="W3008" s="2">
        <v>27.1</v>
      </c>
      <c r="X3008" s="2">
        <v>17.2835</v>
      </c>
      <c r="Y3008" s="2">
        <v>2.6</v>
      </c>
      <c r="Z3008" s="2">
        <v>11.7</v>
      </c>
      <c r="AA3008" s="2">
        <v>22.2</v>
      </c>
      <c r="AB3008" s="2">
        <v>19.9194</v>
      </c>
      <c r="AC3008" s="2">
        <v>2.13</v>
      </c>
      <c r="AD3008" s="2">
        <v>11.4</v>
      </c>
      <c r="AE3008" s="2">
        <v>18.8</v>
      </c>
      <c r="AF3008" s="2">
        <v>18.160299999999999</v>
      </c>
      <c r="AG3008" s="2">
        <v>1.72</v>
      </c>
      <c r="AH3008" s="22">
        <v>10</v>
      </c>
      <c r="AI3008" s="22">
        <v>17.2</v>
      </c>
      <c r="AJ3008" s="22">
        <v>21.1752</v>
      </c>
      <c r="AK3008" s="18">
        <v>3.48</v>
      </c>
      <c r="AL3008" s="18">
        <v>13.6</v>
      </c>
      <c r="AM3008" s="18">
        <v>25.6</v>
      </c>
      <c r="AN3008" s="2">
        <v>47.478200000000001</v>
      </c>
      <c r="AO3008" s="2">
        <v>1.3</v>
      </c>
      <c r="AP3008" s="2">
        <v>5.7</v>
      </c>
      <c r="AQ3008" s="2">
        <v>22.8</v>
      </c>
      <c r="AR3008" s="2">
        <v>3.6796000000000002</v>
      </c>
      <c r="AS3008" s="2">
        <v>2.6</v>
      </c>
      <c r="AT3008" s="2">
        <v>12.5</v>
      </c>
      <c r="AU3008" s="2">
        <v>20.8</v>
      </c>
      <c r="AV3008" s="2">
        <v>14.895799999999999</v>
      </c>
      <c r="AW3008" s="2">
        <v>3.2</v>
      </c>
      <c r="AX3008" s="2">
        <v>12.5</v>
      </c>
      <c r="AY3008" s="2">
        <v>25.6</v>
      </c>
      <c r="AZ3008" s="2">
        <v>23.868500000000001</v>
      </c>
      <c r="BA3008" s="2">
        <v>2.64</v>
      </c>
      <c r="BB3008" s="2">
        <v>12.9</v>
      </c>
      <c r="BC3008" s="2">
        <v>20.5</v>
      </c>
      <c r="BD3008" s="2">
        <v>26.209499999999998</v>
      </c>
      <c r="BE3008" s="4"/>
      <c r="BF3008" s="4"/>
    </row>
    <row r="3009" spans="1:58" x14ac:dyDescent="0.2">
      <c r="A3009" s="29">
        <v>3008</v>
      </c>
      <c r="B3009" s="7" t="s">
        <v>15</v>
      </c>
      <c r="C3009" s="3">
        <v>40026</v>
      </c>
      <c r="D3009" s="4" t="s">
        <v>13</v>
      </c>
      <c r="E3009" s="4" t="s">
        <v>164</v>
      </c>
      <c r="F3009" s="5" t="s">
        <v>193</v>
      </c>
      <c r="G3009" s="6">
        <v>0.875</v>
      </c>
      <c r="H3009" s="6">
        <v>0.9159722222222223</v>
      </c>
      <c r="I3009" s="85">
        <f t="shared" si="46"/>
        <v>59.000000000000114</v>
      </c>
      <c r="J3009" s="86">
        <f>I3009*Segmentos!$D$7*(AH3009%)*IF(ISNUMBER(AI3009),AI3009%,0)</f>
        <v>824041.20000000158</v>
      </c>
      <c r="K3009" s="86">
        <f>I3009*Segmentos!$D$7*(AL3009%)*IF(ISNUMBER(AM3009),AM3009%,0)</f>
        <v>1153922.0000000021</v>
      </c>
      <c r="L3009" s="4"/>
      <c r="M3009" s="2">
        <v>4.2300000000000004</v>
      </c>
      <c r="N3009" s="2">
        <v>12</v>
      </c>
      <c r="O3009" s="2">
        <v>35.1</v>
      </c>
      <c r="P3009" s="2">
        <v>77.441299999999998</v>
      </c>
      <c r="Q3009" s="2">
        <v>1.66</v>
      </c>
      <c r="R3009" s="2">
        <v>5.5</v>
      </c>
      <c r="S3009" s="2">
        <v>30.1</v>
      </c>
      <c r="T3009" s="2">
        <v>5.0846</v>
      </c>
      <c r="U3009" s="2">
        <v>2.6</v>
      </c>
      <c r="V3009" s="2">
        <v>7.9</v>
      </c>
      <c r="W3009" s="2">
        <v>33.1</v>
      </c>
      <c r="X3009" s="2">
        <v>10.0046</v>
      </c>
      <c r="Y3009" s="2">
        <v>5.0999999999999996</v>
      </c>
      <c r="Z3009" s="2">
        <v>13.3</v>
      </c>
      <c r="AA3009" s="2">
        <v>38.4</v>
      </c>
      <c r="AB3009" s="2">
        <v>27.612100000000002</v>
      </c>
      <c r="AC3009" s="2">
        <v>5.77</v>
      </c>
      <c r="AD3009" s="2">
        <v>16.899999999999999</v>
      </c>
      <c r="AE3009" s="2">
        <v>34.200000000000003</v>
      </c>
      <c r="AF3009" s="2">
        <v>34.74</v>
      </c>
      <c r="AG3009" s="2">
        <v>3.49</v>
      </c>
      <c r="AH3009" s="22">
        <v>11.3</v>
      </c>
      <c r="AI3009" s="22">
        <v>30.9</v>
      </c>
      <c r="AJ3009" s="22">
        <v>30.323699999999999</v>
      </c>
      <c r="AK3009" s="18">
        <v>4.8899999999999997</v>
      </c>
      <c r="AL3009" s="18">
        <v>12.7</v>
      </c>
      <c r="AM3009" s="18">
        <v>38.5</v>
      </c>
      <c r="AN3009" s="2">
        <v>47.117600000000003</v>
      </c>
      <c r="AO3009" s="2">
        <v>4.3899999999999997</v>
      </c>
      <c r="AP3009" s="2">
        <v>10.199999999999999</v>
      </c>
      <c r="AQ3009" s="2">
        <v>42.9</v>
      </c>
      <c r="AR3009" s="2">
        <v>8.7871000000000006</v>
      </c>
      <c r="AS3009" s="2">
        <v>2.42</v>
      </c>
      <c r="AT3009" s="2">
        <v>9</v>
      </c>
      <c r="AU3009" s="2">
        <v>27</v>
      </c>
      <c r="AV3009" s="2">
        <v>9.7780000000000005</v>
      </c>
      <c r="AW3009" s="2">
        <v>3.55</v>
      </c>
      <c r="AX3009" s="2">
        <v>11.5</v>
      </c>
      <c r="AY3009" s="2">
        <v>31</v>
      </c>
      <c r="AZ3009" s="2">
        <v>18.7317</v>
      </c>
      <c r="BA3009" s="2">
        <v>5.72</v>
      </c>
      <c r="BB3009" s="2">
        <v>14.7</v>
      </c>
      <c r="BC3009" s="2">
        <v>38.799999999999997</v>
      </c>
      <c r="BD3009" s="2">
        <v>40.144500000000001</v>
      </c>
      <c r="BE3009" s="4"/>
      <c r="BF3009" s="4"/>
    </row>
    <row r="3010" spans="1:58" x14ac:dyDescent="0.2">
      <c r="A3010" s="29">
        <v>3009</v>
      </c>
      <c r="B3010" s="7" t="s">
        <v>5</v>
      </c>
      <c r="C3010" s="3">
        <v>40026</v>
      </c>
      <c r="D3010" s="4" t="s">
        <v>3</v>
      </c>
      <c r="E3010" s="4" t="s">
        <v>164</v>
      </c>
      <c r="F3010" s="5" t="s">
        <v>193</v>
      </c>
      <c r="G3010" s="6">
        <v>0.87430555555555556</v>
      </c>
      <c r="H3010" s="6">
        <v>0.91666666666666663</v>
      </c>
      <c r="I3010" s="85">
        <f t="shared" si="46"/>
        <v>60.999999999999943</v>
      </c>
      <c r="J3010" s="86">
        <f>I3010*Segmentos!$D$7*(AH3010%)*IF(ISNUMBER(AI3010),AI3010%,0)</f>
        <v>1234444.7999999991</v>
      </c>
      <c r="K3010" s="86">
        <f>I3010*Segmentos!$D$7*(AL3010%)*IF(ISNUMBER(AM3010),AM3010%,0)</f>
        <v>929151.99999999907</v>
      </c>
      <c r="L3010" s="4"/>
      <c r="M3010" s="2">
        <v>4.3899999999999997</v>
      </c>
      <c r="N3010" s="2">
        <v>12.3</v>
      </c>
      <c r="O3010" s="2">
        <v>35.6</v>
      </c>
      <c r="P3010" s="2">
        <v>86.028800000000004</v>
      </c>
      <c r="Q3010" s="2">
        <v>2.1</v>
      </c>
      <c r="R3010" s="2">
        <v>8.1</v>
      </c>
      <c r="S3010" s="2">
        <v>26</v>
      </c>
      <c r="T3010" s="2">
        <v>6.8665000000000003</v>
      </c>
      <c r="U3010" s="2">
        <v>3.89</v>
      </c>
      <c r="V3010" s="2">
        <v>10.3</v>
      </c>
      <c r="W3010" s="2">
        <v>37.700000000000003</v>
      </c>
      <c r="X3010" s="2">
        <v>15.9937</v>
      </c>
      <c r="Y3010" s="2">
        <v>3.87</v>
      </c>
      <c r="Z3010" s="2">
        <v>10.7</v>
      </c>
      <c r="AA3010" s="2">
        <v>36</v>
      </c>
      <c r="AB3010" s="2">
        <v>22.377800000000001</v>
      </c>
      <c r="AC3010" s="2">
        <v>6.34</v>
      </c>
      <c r="AD3010" s="2">
        <v>17.2</v>
      </c>
      <c r="AE3010" s="2">
        <v>36.9</v>
      </c>
      <c r="AF3010" s="2">
        <v>40.790799999999997</v>
      </c>
      <c r="AG3010" s="2">
        <v>5.0599999999999996</v>
      </c>
      <c r="AH3010" s="22">
        <v>13.6</v>
      </c>
      <c r="AI3010" s="22">
        <v>37.200000000000003</v>
      </c>
      <c r="AJ3010" s="22">
        <v>47.021000000000001</v>
      </c>
      <c r="AK3010" s="18">
        <v>3.79</v>
      </c>
      <c r="AL3010" s="18">
        <v>11.2</v>
      </c>
      <c r="AM3010" s="18">
        <v>34</v>
      </c>
      <c r="AN3010" s="2">
        <v>39.007800000000003</v>
      </c>
      <c r="AO3010" s="2">
        <v>2.25</v>
      </c>
      <c r="AP3010" s="2">
        <v>9.1</v>
      </c>
      <c r="AQ3010" s="2">
        <v>24.6</v>
      </c>
      <c r="AR3010" s="2">
        <v>4.8137999999999996</v>
      </c>
      <c r="AS3010" s="2">
        <v>3.69</v>
      </c>
      <c r="AT3010" s="2">
        <v>9.3000000000000007</v>
      </c>
      <c r="AU3010" s="2">
        <v>39.700000000000003</v>
      </c>
      <c r="AV3010" s="2">
        <v>15.9132</v>
      </c>
      <c r="AW3010" s="2">
        <v>4.4800000000000004</v>
      </c>
      <c r="AX3010" s="2">
        <v>11.3</v>
      </c>
      <c r="AY3010" s="2">
        <v>39.5</v>
      </c>
      <c r="AZ3010" s="2">
        <v>25.226400000000002</v>
      </c>
      <c r="BA3010" s="2">
        <v>5.34</v>
      </c>
      <c r="BB3010" s="2">
        <v>15.7</v>
      </c>
      <c r="BC3010" s="2">
        <v>34</v>
      </c>
      <c r="BD3010" s="2">
        <v>40.075299999999999</v>
      </c>
      <c r="BE3010" s="4"/>
      <c r="BF3010" s="4"/>
    </row>
    <row r="3011" spans="1:58" x14ac:dyDescent="0.2">
      <c r="A3011" s="29">
        <v>3010</v>
      </c>
      <c r="B3011" s="7" t="s">
        <v>49</v>
      </c>
      <c r="C3011" s="3">
        <v>40026</v>
      </c>
      <c r="D3011" s="4" t="s">
        <v>28</v>
      </c>
      <c r="E3011" s="4" t="s">
        <v>168</v>
      </c>
      <c r="F3011" s="5" t="s">
        <v>193</v>
      </c>
      <c r="G3011" s="6">
        <v>0.91736111111111107</v>
      </c>
      <c r="H3011" s="6">
        <v>9.0277777777777787E-3</v>
      </c>
      <c r="I3011" s="85">
        <f t="shared" ref="I3011:I3074" si="47">IF(H3011&gt;=G3011,(H3011-G3011)*24*60,("24:00:00"-G3011+H3011)*24*60)</f>
        <v>132.00000000000006</v>
      </c>
      <c r="J3011" s="86">
        <f>I3011*Segmentos!$D$7*(AH3011%)*IF(ISNUMBER(AI3011),AI3011%,0)</f>
        <v>1094649.6000000003</v>
      </c>
      <c r="K3011" s="86">
        <f>I3011*Segmentos!$D$7*(AL3011%)*IF(ISNUMBER(AM3011),AM3011%,0)</f>
        <v>511209.60000000021</v>
      </c>
      <c r="L3011" s="4" t="s">
        <v>555</v>
      </c>
      <c r="M3011" s="2">
        <v>1.49</v>
      </c>
      <c r="N3011" s="2">
        <v>5.8</v>
      </c>
      <c r="O3011" s="2">
        <v>25.6</v>
      </c>
      <c r="P3011" s="2">
        <v>84.871399999999994</v>
      </c>
      <c r="Q3011" s="2">
        <v>1.1000000000000001</v>
      </c>
      <c r="R3011" s="2">
        <v>4.7</v>
      </c>
      <c r="S3011" s="2">
        <v>23.5</v>
      </c>
      <c r="T3011" s="2">
        <v>10.4656</v>
      </c>
      <c r="U3011" s="2">
        <v>0.11</v>
      </c>
      <c r="V3011" s="2">
        <v>2.6</v>
      </c>
      <c r="W3011" s="2">
        <v>4.0999999999999996</v>
      </c>
      <c r="X3011" s="2">
        <v>1.252</v>
      </c>
      <c r="Y3011" s="2">
        <v>1.84</v>
      </c>
      <c r="Z3011" s="2">
        <v>7.4</v>
      </c>
      <c r="AA3011" s="2">
        <v>24.9</v>
      </c>
      <c r="AB3011" s="2">
        <v>30.8019</v>
      </c>
      <c r="AC3011" s="2">
        <v>2.27</v>
      </c>
      <c r="AD3011" s="2">
        <v>7.1</v>
      </c>
      <c r="AE3011" s="2">
        <v>31.8</v>
      </c>
      <c r="AF3011" s="2">
        <v>42.351900000000001</v>
      </c>
      <c r="AG3011" s="2">
        <v>2.0699999999999998</v>
      </c>
      <c r="AH3011" s="22">
        <v>7.1</v>
      </c>
      <c r="AI3011" s="22">
        <v>29.2</v>
      </c>
      <c r="AJ3011" s="22">
        <v>55.801000000000002</v>
      </c>
      <c r="AK3011" s="18">
        <v>0.97</v>
      </c>
      <c r="AL3011" s="18">
        <v>4.7</v>
      </c>
      <c r="AM3011" s="18">
        <v>20.6</v>
      </c>
      <c r="AN3011" s="2">
        <v>29.0703</v>
      </c>
      <c r="AO3011" s="2">
        <v>0.8</v>
      </c>
      <c r="AP3011" s="2">
        <v>4</v>
      </c>
      <c r="AQ3011" s="2">
        <v>20</v>
      </c>
      <c r="AR3011" s="2">
        <v>4.9353999999999996</v>
      </c>
      <c r="AS3011" s="2">
        <v>1.4</v>
      </c>
      <c r="AT3011" s="2">
        <v>3.6</v>
      </c>
      <c r="AU3011" s="2">
        <v>38.5</v>
      </c>
      <c r="AV3011" s="2">
        <v>17.565000000000001</v>
      </c>
      <c r="AW3011" s="2">
        <v>1.07</v>
      </c>
      <c r="AX3011" s="2">
        <v>6.8</v>
      </c>
      <c r="AY3011" s="2">
        <v>15.8</v>
      </c>
      <c r="AZ3011" s="2">
        <v>17.428000000000001</v>
      </c>
      <c r="BA3011" s="2">
        <v>2.0699999999999998</v>
      </c>
      <c r="BB3011" s="2">
        <v>7</v>
      </c>
      <c r="BC3011" s="2">
        <v>29.7</v>
      </c>
      <c r="BD3011" s="2">
        <v>44.942999999999998</v>
      </c>
      <c r="BE3011" s="4"/>
      <c r="BF3011" s="4"/>
    </row>
    <row r="3012" spans="1:58" x14ac:dyDescent="0.2">
      <c r="A3012" s="29">
        <v>3011</v>
      </c>
      <c r="B3012" s="7" t="s">
        <v>9</v>
      </c>
      <c r="C3012" s="3">
        <v>40026</v>
      </c>
      <c r="D3012" s="4" t="s">
        <v>8</v>
      </c>
      <c r="E3012" s="4" t="s">
        <v>168</v>
      </c>
      <c r="F3012" s="5" t="s">
        <v>193</v>
      </c>
      <c r="G3012" s="6">
        <v>0.77222222222222225</v>
      </c>
      <c r="H3012" s="6">
        <v>0.87430555555555556</v>
      </c>
      <c r="I3012" s="85">
        <f t="shared" si="47"/>
        <v>146.99999999999994</v>
      </c>
      <c r="J3012" s="86">
        <f>I3012*Segmentos!$D$7*(AH3012%)*IF(ISNUMBER(AI3012),AI3012%,0)</f>
        <v>1224921.5999999996</v>
      </c>
      <c r="K3012" s="86">
        <f>I3012*Segmentos!$D$7*(AL3012%)*IF(ISNUMBER(AM3012),AM3012%,0)</f>
        <v>1764881.9999999995</v>
      </c>
      <c r="L3012" s="4" t="s">
        <v>553</v>
      </c>
      <c r="M3012" s="2">
        <v>2.58</v>
      </c>
      <c r="N3012" s="2">
        <v>11.4</v>
      </c>
      <c r="O3012" s="2">
        <v>22.6</v>
      </c>
      <c r="P3012" s="2">
        <v>78.56</v>
      </c>
      <c r="Q3012" s="2">
        <v>1.68</v>
      </c>
      <c r="R3012" s="2">
        <v>6.9</v>
      </c>
      <c r="S3012" s="2">
        <v>24.3</v>
      </c>
      <c r="T3012" s="2">
        <v>8.5271000000000008</v>
      </c>
      <c r="U3012" s="2">
        <v>2.11</v>
      </c>
      <c r="V3012" s="2">
        <v>8.8000000000000007</v>
      </c>
      <c r="W3012" s="2">
        <v>24</v>
      </c>
      <c r="X3012" s="2">
        <v>13.499700000000001</v>
      </c>
      <c r="Y3012" s="2">
        <v>2.82</v>
      </c>
      <c r="Z3012" s="2">
        <v>12.8</v>
      </c>
      <c r="AA3012" s="2">
        <v>22.1</v>
      </c>
      <c r="AB3012" s="2">
        <v>25.346800000000002</v>
      </c>
      <c r="AC3012" s="2">
        <v>3.12</v>
      </c>
      <c r="AD3012" s="2">
        <v>14.1</v>
      </c>
      <c r="AE3012" s="2">
        <v>22.1</v>
      </c>
      <c r="AF3012" s="2">
        <v>31.186299999999999</v>
      </c>
      <c r="AG3012" s="2">
        <v>2.1</v>
      </c>
      <c r="AH3012" s="22">
        <v>11.2</v>
      </c>
      <c r="AI3012" s="22">
        <v>18.600000000000001</v>
      </c>
      <c r="AJ3012" s="22">
        <v>30.281600000000001</v>
      </c>
      <c r="AK3012" s="18">
        <v>3.02</v>
      </c>
      <c r="AL3012" s="18">
        <v>11.5</v>
      </c>
      <c r="AM3012" s="18">
        <v>26.1</v>
      </c>
      <c r="AN3012" s="2">
        <v>48.278399999999998</v>
      </c>
      <c r="AO3012" s="2">
        <v>1.1000000000000001</v>
      </c>
      <c r="AP3012" s="2">
        <v>4.4000000000000004</v>
      </c>
      <c r="AQ3012" s="2">
        <v>24.6</v>
      </c>
      <c r="AR3012" s="2">
        <v>3.6467999999999998</v>
      </c>
      <c r="AS3012" s="2">
        <v>0.89</v>
      </c>
      <c r="AT3012" s="2">
        <v>7.3</v>
      </c>
      <c r="AU3012" s="2">
        <v>12.1</v>
      </c>
      <c r="AV3012" s="2">
        <v>5.9398999999999997</v>
      </c>
      <c r="AW3012" s="2">
        <v>2.33</v>
      </c>
      <c r="AX3012" s="2">
        <v>12.2</v>
      </c>
      <c r="AY3012" s="2">
        <v>19</v>
      </c>
      <c r="AZ3012" s="2">
        <v>20.3645</v>
      </c>
      <c r="BA3012" s="2">
        <v>4.17</v>
      </c>
      <c r="BB3012" s="2">
        <v>15.1</v>
      </c>
      <c r="BC3012" s="2">
        <v>27.6</v>
      </c>
      <c r="BD3012" s="2">
        <v>48.608800000000002</v>
      </c>
      <c r="BE3012" s="4"/>
      <c r="BF3012" s="4"/>
    </row>
    <row r="3013" spans="1:58" x14ac:dyDescent="0.2">
      <c r="A3013" s="29">
        <v>3012</v>
      </c>
      <c r="B3013" s="7" t="s">
        <v>57</v>
      </c>
      <c r="C3013" s="3">
        <v>40026</v>
      </c>
      <c r="D3013" s="4" t="s">
        <v>8</v>
      </c>
      <c r="E3013" s="4" t="s">
        <v>181</v>
      </c>
      <c r="F3013" s="5" t="s">
        <v>193</v>
      </c>
      <c r="G3013" s="6">
        <v>0.9159722222222223</v>
      </c>
      <c r="H3013" s="6">
        <v>0.91805555555555562</v>
      </c>
      <c r="I3013" s="85">
        <f t="shared" si="47"/>
        <v>2.9999999999999893</v>
      </c>
      <c r="J3013" s="86">
        <f>I3013*Segmentos!$D$7*(AH3013%)*IF(ISNUMBER(AI3013),AI3013%,0)</f>
        <v>32529.599999999889</v>
      </c>
      <c r="K3013" s="86">
        <f>I3013*Segmentos!$D$7*(AL3013%)*IF(ISNUMBER(AM3013),AM3013%,0)</f>
        <v>42243.59999999986</v>
      </c>
      <c r="L3013" s="4"/>
      <c r="M3013" s="2">
        <v>3.15</v>
      </c>
      <c r="N3013" s="2">
        <v>4.2</v>
      </c>
      <c r="O3013" s="2">
        <v>75</v>
      </c>
      <c r="P3013" s="2">
        <v>80.658600000000007</v>
      </c>
      <c r="Q3013" s="2">
        <v>1.27</v>
      </c>
      <c r="R3013" s="2">
        <v>1.5</v>
      </c>
      <c r="S3013" s="2">
        <v>85</v>
      </c>
      <c r="T3013" s="2">
        <v>5.4192</v>
      </c>
      <c r="U3013" s="2">
        <v>2.34</v>
      </c>
      <c r="V3013" s="2">
        <v>2.5</v>
      </c>
      <c r="W3013" s="2">
        <v>93.8</v>
      </c>
      <c r="X3013" s="2">
        <v>12.543799999999999</v>
      </c>
      <c r="Y3013" s="2">
        <v>4.05</v>
      </c>
      <c r="Z3013" s="2">
        <v>5.3</v>
      </c>
      <c r="AA3013" s="2">
        <v>76.099999999999994</v>
      </c>
      <c r="AB3013" s="2">
        <v>30.6126</v>
      </c>
      <c r="AC3013" s="2">
        <v>3.82</v>
      </c>
      <c r="AD3013" s="2">
        <v>5.7</v>
      </c>
      <c r="AE3013" s="2">
        <v>67.5</v>
      </c>
      <c r="AF3013" s="2">
        <v>32.082900000000002</v>
      </c>
      <c r="AG3013" s="2">
        <v>2.71</v>
      </c>
      <c r="AH3013" s="22">
        <v>3.6</v>
      </c>
      <c r="AI3013" s="22">
        <v>75.3</v>
      </c>
      <c r="AJ3013" s="22">
        <v>32.910499999999999</v>
      </c>
      <c r="AK3013" s="18">
        <v>3.55</v>
      </c>
      <c r="AL3013" s="18">
        <v>4.7</v>
      </c>
      <c r="AM3013" s="18">
        <v>74.900000000000006</v>
      </c>
      <c r="AN3013" s="2">
        <v>47.748100000000001</v>
      </c>
      <c r="AO3013" s="2">
        <v>0.49</v>
      </c>
      <c r="AP3013" s="2">
        <v>0.7</v>
      </c>
      <c r="AQ3013" s="2">
        <v>69.5</v>
      </c>
      <c r="AR3013" s="2">
        <v>1.3692</v>
      </c>
      <c r="AS3013" s="2">
        <v>1.62</v>
      </c>
      <c r="AT3013" s="2">
        <v>1.8</v>
      </c>
      <c r="AU3013" s="2">
        <v>91.3</v>
      </c>
      <c r="AV3013" s="2">
        <v>9.1047999999999991</v>
      </c>
      <c r="AW3013" s="2">
        <v>4.0999999999999996</v>
      </c>
      <c r="AX3013" s="2">
        <v>5.5</v>
      </c>
      <c r="AY3013" s="2">
        <v>74.5</v>
      </c>
      <c r="AZ3013" s="2">
        <v>30.174600000000002</v>
      </c>
      <c r="BA3013" s="2">
        <v>4.08</v>
      </c>
      <c r="BB3013" s="2">
        <v>5.6</v>
      </c>
      <c r="BC3013" s="2">
        <v>72.7</v>
      </c>
      <c r="BD3013" s="2">
        <v>40.01</v>
      </c>
      <c r="BE3013" s="4"/>
      <c r="BF3013" s="4"/>
    </row>
    <row r="3014" spans="1:58" x14ac:dyDescent="0.2">
      <c r="A3014" s="29">
        <v>3013</v>
      </c>
      <c r="B3014" s="7" t="s">
        <v>75</v>
      </c>
      <c r="C3014" s="3">
        <v>40026</v>
      </c>
      <c r="D3014" s="4" t="s">
        <v>21</v>
      </c>
      <c r="E3014" s="4" t="s">
        <v>176</v>
      </c>
      <c r="F3014" s="5" t="s">
        <v>193</v>
      </c>
      <c r="G3014" s="6">
        <v>0.8534722222222223</v>
      </c>
      <c r="H3014" s="6">
        <v>0.875</v>
      </c>
      <c r="I3014" s="85">
        <f t="shared" si="47"/>
        <v>30.99999999999989</v>
      </c>
      <c r="J3014" s="86">
        <f>I3014*Segmentos!$D$7*(AH3014%)*IF(ISNUMBER(AI3014),AI3014%,0)</f>
        <v>34075.199999999881</v>
      </c>
      <c r="K3014" s="86">
        <f>I3014*Segmentos!$D$7*(AL3014%)*IF(ISNUMBER(AM3014),AM3014%,0)</f>
        <v>6249.5999999999776</v>
      </c>
      <c r="L3014" s="4"/>
      <c r="M3014" s="2">
        <v>0.16</v>
      </c>
      <c r="N3014" s="2">
        <v>1</v>
      </c>
      <c r="O3014" s="2">
        <v>15.9</v>
      </c>
      <c r="P3014" s="2">
        <v>100</v>
      </c>
      <c r="Q3014" s="2">
        <v>0</v>
      </c>
      <c r="R3014" s="2">
        <v>0</v>
      </c>
      <c r="S3014" s="8" t="s">
        <v>577</v>
      </c>
      <c r="T3014" s="2">
        <v>0</v>
      </c>
      <c r="U3014" s="2">
        <v>0.02</v>
      </c>
      <c r="V3014" s="2">
        <v>0.2</v>
      </c>
      <c r="W3014" s="2">
        <v>12.9</v>
      </c>
      <c r="X3014" s="2">
        <v>3.1941999999999999</v>
      </c>
      <c r="Y3014" s="2">
        <v>0.11</v>
      </c>
      <c r="Z3014" s="2">
        <v>1.8</v>
      </c>
      <c r="AA3014" s="2">
        <v>5.9</v>
      </c>
      <c r="AB3014" s="2">
        <v>19.9908</v>
      </c>
      <c r="AC3014" s="2">
        <v>0.38</v>
      </c>
      <c r="AD3014" s="2">
        <v>1.3</v>
      </c>
      <c r="AE3014" s="2">
        <v>28.9</v>
      </c>
      <c r="AF3014" s="2">
        <v>76.814999999999998</v>
      </c>
      <c r="AG3014" s="2">
        <v>0.28000000000000003</v>
      </c>
      <c r="AH3014" s="22">
        <v>1.2</v>
      </c>
      <c r="AI3014" s="22">
        <v>22.9</v>
      </c>
      <c r="AJ3014" s="22">
        <v>83.221000000000004</v>
      </c>
      <c r="AK3014" s="18">
        <v>0.05</v>
      </c>
      <c r="AL3014" s="18">
        <v>0.8</v>
      </c>
      <c r="AM3014" s="18">
        <v>6.3</v>
      </c>
      <c r="AN3014" s="2">
        <v>16.779</v>
      </c>
      <c r="AO3014" s="2">
        <v>0.26</v>
      </c>
      <c r="AP3014" s="2">
        <v>1.5</v>
      </c>
      <c r="AQ3014" s="2">
        <v>16.899999999999999</v>
      </c>
      <c r="AR3014" s="2">
        <v>17.6159</v>
      </c>
      <c r="AS3014" s="2">
        <v>7.0000000000000007E-2</v>
      </c>
      <c r="AT3014" s="2">
        <v>1.3</v>
      </c>
      <c r="AU3014" s="2">
        <v>5.7</v>
      </c>
      <c r="AV3014" s="2">
        <v>9.6698000000000004</v>
      </c>
      <c r="AW3014" s="2">
        <v>0.32</v>
      </c>
      <c r="AX3014" s="2">
        <v>1</v>
      </c>
      <c r="AY3014" s="2">
        <v>31.3</v>
      </c>
      <c r="AZ3014" s="2">
        <v>56.612099999999998</v>
      </c>
      <c r="BA3014" s="2">
        <v>7.0000000000000007E-2</v>
      </c>
      <c r="BB3014" s="2">
        <v>0.7</v>
      </c>
      <c r="BC3014" s="2">
        <v>9.3000000000000007</v>
      </c>
      <c r="BD3014" s="2">
        <v>16.1022</v>
      </c>
      <c r="BE3014" s="4"/>
      <c r="BF3014" s="4"/>
    </row>
    <row r="3015" spans="1:58" x14ac:dyDescent="0.2">
      <c r="A3015" s="29">
        <v>3014</v>
      </c>
      <c r="B3015" s="7" t="s">
        <v>11</v>
      </c>
      <c r="C3015" s="3">
        <v>40026</v>
      </c>
      <c r="D3015" s="4" t="s">
        <v>0</v>
      </c>
      <c r="E3015" s="4" t="s">
        <v>166</v>
      </c>
      <c r="F3015" s="5" t="s">
        <v>193</v>
      </c>
      <c r="G3015" s="6">
        <v>0.9145833333333333</v>
      </c>
      <c r="H3015" s="6">
        <v>0.91666666666666663</v>
      </c>
      <c r="I3015" s="85">
        <f t="shared" si="47"/>
        <v>2.9999999999999893</v>
      </c>
      <c r="J3015" s="86">
        <f>I3015*Segmentos!$D$7*(AH3015%)*IF(ISNUMBER(AI3015),AI3015%,0)</f>
        <v>44639.999999999847</v>
      </c>
      <c r="K3015" s="86">
        <f>I3015*Segmentos!$D$7*(AL3015%)*IF(ISNUMBER(AM3015),AM3015%,0)</f>
        <v>52552.799999999821</v>
      </c>
      <c r="L3015" s="4"/>
      <c r="M3015" s="2">
        <v>4.0999999999999996</v>
      </c>
      <c r="N3015" s="2">
        <v>5.2</v>
      </c>
      <c r="O3015" s="2">
        <v>79.5</v>
      </c>
      <c r="P3015" s="2">
        <v>84.860100000000003</v>
      </c>
      <c r="Q3015" s="2">
        <v>2.31</v>
      </c>
      <c r="R3015" s="2">
        <v>2.9</v>
      </c>
      <c r="S3015" s="2">
        <v>80.3</v>
      </c>
      <c r="T3015" s="2">
        <v>7.9931000000000001</v>
      </c>
      <c r="U3015" s="2">
        <v>2.14</v>
      </c>
      <c r="V3015" s="2">
        <v>2.1</v>
      </c>
      <c r="W3015" s="2">
        <v>100</v>
      </c>
      <c r="X3015" s="2">
        <v>9.2737999999999996</v>
      </c>
      <c r="Y3015" s="2">
        <v>3.06</v>
      </c>
      <c r="Z3015" s="2">
        <v>4.4000000000000004</v>
      </c>
      <c r="AA3015" s="2">
        <v>69.400000000000006</v>
      </c>
      <c r="AB3015" s="2">
        <v>18.744599999999998</v>
      </c>
      <c r="AC3015" s="2">
        <v>7.18</v>
      </c>
      <c r="AD3015" s="2">
        <v>8.9</v>
      </c>
      <c r="AE3015" s="2">
        <v>80.7</v>
      </c>
      <c r="AF3015" s="2">
        <v>48.848599999999998</v>
      </c>
      <c r="AG3015" s="2">
        <v>3.74</v>
      </c>
      <c r="AH3015" s="22">
        <v>4.8</v>
      </c>
      <c r="AI3015" s="22">
        <v>77.5</v>
      </c>
      <c r="AJ3015" s="22">
        <v>36.799799999999998</v>
      </c>
      <c r="AK3015" s="18">
        <v>4.41</v>
      </c>
      <c r="AL3015" s="18">
        <v>5.4</v>
      </c>
      <c r="AM3015" s="18">
        <v>81.099999999999994</v>
      </c>
      <c r="AN3015" s="2">
        <v>48.060299999999998</v>
      </c>
      <c r="AO3015" s="2">
        <v>0.52</v>
      </c>
      <c r="AP3015" s="2">
        <v>1.2</v>
      </c>
      <c r="AQ3015" s="2">
        <v>43.7</v>
      </c>
      <c r="AR3015" s="2">
        <v>1.1800999999999999</v>
      </c>
      <c r="AS3015" s="2">
        <v>4.58</v>
      </c>
      <c r="AT3015" s="2">
        <v>5.4</v>
      </c>
      <c r="AU3015" s="2">
        <v>85.3</v>
      </c>
      <c r="AV3015" s="2">
        <v>20.913</v>
      </c>
      <c r="AW3015" s="2">
        <v>3.71</v>
      </c>
      <c r="AX3015" s="2">
        <v>4.9000000000000004</v>
      </c>
      <c r="AY3015" s="2">
        <v>76.099999999999994</v>
      </c>
      <c r="AZ3015" s="2">
        <v>22.1145</v>
      </c>
      <c r="BA3015" s="2">
        <v>5.12</v>
      </c>
      <c r="BB3015" s="2">
        <v>6.4</v>
      </c>
      <c r="BC3015" s="2">
        <v>80.599999999999994</v>
      </c>
      <c r="BD3015" s="2">
        <v>40.6526</v>
      </c>
      <c r="BE3015" s="4"/>
      <c r="BF3015" s="4"/>
    </row>
    <row r="3016" spans="1:58" x14ac:dyDescent="0.2">
      <c r="A3016" s="29">
        <v>3015</v>
      </c>
      <c r="B3016" s="7" t="s">
        <v>11</v>
      </c>
      <c r="C3016" s="3">
        <v>40026</v>
      </c>
      <c r="D3016" s="4" t="s">
        <v>8</v>
      </c>
      <c r="E3016" s="4" t="s">
        <v>166</v>
      </c>
      <c r="F3016" s="5" t="s">
        <v>193</v>
      </c>
      <c r="G3016" s="6">
        <v>0.91388888888888886</v>
      </c>
      <c r="H3016" s="6">
        <v>0.91527777777777775</v>
      </c>
      <c r="I3016" s="85">
        <f t="shared" si="47"/>
        <v>1.9999999999999929</v>
      </c>
      <c r="J3016" s="86">
        <f>I3016*Segmentos!$D$7*(AH3016%)*IF(ISNUMBER(AI3016),AI3016%,0)</f>
        <v>25100.799999999916</v>
      </c>
      <c r="K3016" s="86">
        <f>I3016*Segmentos!$D$7*(AL3016%)*IF(ISNUMBER(AM3016),AM3016%,0)</f>
        <v>30667.999999999894</v>
      </c>
      <c r="L3016" s="4"/>
      <c r="M3016" s="2">
        <v>3.5</v>
      </c>
      <c r="N3016" s="2">
        <v>3.9</v>
      </c>
      <c r="O3016" s="2">
        <v>89.6</v>
      </c>
      <c r="P3016" s="2">
        <v>85.860500000000002</v>
      </c>
      <c r="Q3016" s="2">
        <v>1.29</v>
      </c>
      <c r="R3016" s="2">
        <v>1.4</v>
      </c>
      <c r="S3016" s="2">
        <v>91</v>
      </c>
      <c r="T3016" s="2">
        <v>5.2565999999999997</v>
      </c>
      <c r="U3016" s="2">
        <v>2.14</v>
      </c>
      <c r="V3016" s="2">
        <v>2.2000000000000002</v>
      </c>
      <c r="W3016" s="2">
        <v>95.7</v>
      </c>
      <c r="X3016" s="2">
        <v>10.99</v>
      </c>
      <c r="Y3016" s="2">
        <v>3.69</v>
      </c>
      <c r="Z3016" s="2">
        <v>4.0999999999999996</v>
      </c>
      <c r="AA3016" s="2">
        <v>89</v>
      </c>
      <c r="AB3016" s="2">
        <v>26.679300000000001</v>
      </c>
      <c r="AC3016" s="2">
        <v>5.33</v>
      </c>
      <c r="AD3016" s="2">
        <v>6</v>
      </c>
      <c r="AE3016" s="2">
        <v>88.4</v>
      </c>
      <c r="AF3016" s="2">
        <v>42.934600000000003</v>
      </c>
      <c r="AG3016" s="2">
        <v>3.14</v>
      </c>
      <c r="AH3016" s="22">
        <v>3.7</v>
      </c>
      <c r="AI3016" s="22">
        <v>84.8</v>
      </c>
      <c r="AJ3016" s="22">
        <v>36.474800000000002</v>
      </c>
      <c r="AK3016" s="18">
        <v>3.83</v>
      </c>
      <c r="AL3016" s="18">
        <v>4.0999999999999996</v>
      </c>
      <c r="AM3016" s="18">
        <v>93.5</v>
      </c>
      <c r="AN3016" s="2">
        <v>49.385800000000003</v>
      </c>
      <c r="AO3016" s="2">
        <v>0.43</v>
      </c>
      <c r="AP3016" s="2">
        <v>0.4</v>
      </c>
      <c r="AQ3016" s="2">
        <v>100</v>
      </c>
      <c r="AR3016" s="2">
        <v>1.1528</v>
      </c>
      <c r="AS3016" s="2">
        <v>1.94</v>
      </c>
      <c r="AT3016" s="2">
        <v>2.2999999999999998</v>
      </c>
      <c r="AU3016" s="2">
        <v>82.9</v>
      </c>
      <c r="AV3016" s="2">
        <v>10.4795</v>
      </c>
      <c r="AW3016" s="2">
        <v>3.43</v>
      </c>
      <c r="AX3016" s="2">
        <v>3.7</v>
      </c>
      <c r="AY3016" s="2">
        <v>92.3</v>
      </c>
      <c r="AZ3016" s="2">
        <v>24.157900000000001</v>
      </c>
      <c r="BA3016" s="2">
        <v>5.33</v>
      </c>
      <c r="BB3016" s="2">
        <v>5.9</v>
      </c>
      <c r="BC3016" s="2">
        <v>89.6</v>
      </c>
      <c r="BD3016" s="2">
        <v>50.070399999999999</v>
      </c>
      <c r="BE3016" s="4"/>
      <c r="BF3016" s="4"/>
    </row>
    <row r="3017" spans="1:58" x14ac:dyDescent="0.2">
      <c r="A3017" s="29">
        <v>3016</v>
      </c>
      <c r="B3017" s="7" t="s">
        <v>6</v>
      </c>
      <c r="C3017" s="3">
        <v>40026</v>
      </c>
      <c r="D3017" s="4" t="s">
        <v>3</v>
      </c>
      <c r="E3017" s="4" t="s">
        <v>166</v>
      </c>
      <c r="F3017" s="5" t="s">
        <v>193</v>
      </c>
      <c r="G3017" s="6">
        <v>0.90902777777777777</v>
      </c>
      <c r="H3017" s="6">
        <v>0.91041666666666676</v>
      </c>
      <c r="I3017" s="85">
        <f t="shared" si="47"/>
        <v>2.0000000000001528</v>
      </c>
      <c r="J3017" s="86">
        <f>I3017*Segmentos!$D$7*(AH3017%)*IF(ISNUMBER(AI3017),AI3017%,0)</f>
        <v>37944.000000002896</v>
      </c>
      <c r="K3017" s="86">
        <f>I3017*Segmentos!$D$7*(AL3017%)*IF(ISNUMBER(AM3017),AM3017%,0)</f>
        <v>22741.600000001737</v>
      </c>
      <c r="L3017" s="4"/>
      <c r="M3017" s="2">
        <v>3.78</v>
      </c>
      <c r="N3017" s="2">
        <v>4.0999999999999996</v>
      </c>
      <c r="O3017" s="2">
        <v>92.4</v>
      </c>
      <c r="P3017" s="2">
        <v>87.876199999999997</v>
      </c>
      <c r="Q3017" s="2">
        <v>1.41</v>
      </c>
      <c r="R3017" s="2">
        <v>1.7</v>
      </c>
      <c r="S3017" s="2">
        <v>81.7</v>
      </c>
      <c r="T3017" s="2">
        <v>5.4614000000000003</v>
      </c>
      <c r="U3017" s="2">
        <v>3.45</v>
      </c>
      <c r="V3017" s="2">
        <v>3.9</v>
      </c>
      <c r="W3017" s="2">
        <v>88.8</v>
      </c>
      <c r="X3017" s="2">
        <v>16.815799999999999</v>
      </c>
      <c r="Y3017" s="2">
        <v>3.94</v>
      </c>
      <c r="Z3017" s="2">
        <v>4.0999999999999996</v>
      </c>
      <c r="AA3017" s="2">
        <v>96.9</v>
      </c>
      <c r="AB3017" s="2">
        <v>27.081499999999998</v>
      </c>
      <c r="AC3017" s="2">
        <v>5.04</v>
      </c>
      <c r="AD3017" s="2">
        <v>5.4</v>
      </c>
      <c r="AE3017" s="2">
        <v>92.9</v>
      </c>
      <c r="AF3017" s="2">
        <v>38.517400000000002</v>
      </c>
      <c r="AG3017" s="2">
        <v>4.76</v>
      </c>
      <c r="AH3017" s="22">
        <v>5.0999999999999996</v>
      </c>
      <c r="AI3017" s="22">
        <v>93</v>
      </c>
      <c r="AJ3017" s="22">
        <v>52.607399999999998</v>
      </c>
      <c r="AK3017" s="18">
        <v>2.88</v>
      </c>
      <c r="AL3017" s="18">
        <v>3.1</v>
      </c>
      <c r="AM3017" s="18">
        <v>91.7</v>
      </c>
      <c r="AN3017" s="2">
        <v>35.268700000000003</v>
      </c>
      <c r="AO3017" s="2">
        <v>2.0099999999999998</v>
      </c>
      <c r="AP3017" s="2">
        <v>2.2000000000000002</v>
      </c>
      <c r="AQ3017" s="2">
        <v>91.4</v>
      </c>
      <c r="AR3017" s="2">
        <v>5.1128</v>
      </c>
      <c r="AS3017" s="2">
        <v>2.4900000000000002</v>
      </c>
      <c r="AT3017" s="2">
        <v>2.6</v>
      </c>
      <c r="AU3017" s="2">
        <v>95</v>
      </c>
      <c r="AV3017" s="2">
        <v>12.7791</v>
      </c>
      <c r="AW3017" s="2">
        <v>2.71</v>
      </c>
      <c r="AX3017" s="2">
        <v>2.9</v>
      </c>
      <c r="AY3017" s="2">
        <v>93.5</v>
      </c>
      <c r="AZ3017" s="2">
        <v>18.141999999999999</v>
      </c>
      <c r="BA3017" s="2">
        <v>5.82</v>
      </c>
      <c r="BB3017" s="2">
        <v>6.4</v>
      </c>
      <c r="BC3017" s="2">
        <v>91.6</v>
      </c>
      <c r="BD3017" s="2">
        <v>51.842300000000002</v>
      </c>
      <c r="BE3017" s="4"/>
      <c r="BF3017" s="4"/>
    </row>
    <row r="3018" spans="1:58" x14ac:dyDescent="0.2">
      <c r="A3018" s="29">
        <v>3017</v>
      </c>
      <c r="B3018" s="7" t="s">
        <v>31</v>
      </c>
      <c r="C3018" s="3">
        <v>40026</v>
      </c>
      <c r="D3018" s="4" t="s">
        <v>28</v>
      </c>
      <c r="E3018" s="4" t="s">
        <v>166</v>
      </c>
      <c r="F3018" s="5" t="s">
        <v>193</v>
      </c>
      <c r="G3018" s="6">
        <v>0.9145833333333333</v>
      </c>
      <c r="H3018" s="6">
        <v>0.91736111111111107</v>
      </c>
      <c r="I3018" s="85">
        <f t="shared" si="47"/>
        <v>3.9999999999999858</v>
      </c>
      <c r="J3018" s="86">
        <f>I3018*Segmentos!$D$7*(AH3018%)*IF(ISNUMBER(AI3018),AI3018%,0)</f>
        <v>29673.5999999999</v>
      </c>
      <c r="K3018" s="86">
        <f>I3018*Segmentos!$D$7*(AL3018%)*IF(ISNUMBER(AM3018),AM3018%,0)</f>
        <v>14999.999999999949</v>
      </c>
      <c r="L3018" s="4"/>
      <c r="M3018" s="2">
        <v>1.38</v>
      </c>
      <c r="N3018" s="2">
        <v>2.9</v>
      </c>
      <c r="O3018" s="2">
        <v>47.6</v>
      </c>
      <c r="P3018" s="2">
        <v>72.114500000000007</v>
      </c>
      <c r="Q3018" s="2">
        <v>0.59</v>
      </c>
      <c r="R3018" s="2">
        <v>1.5</v>
      </c>
      <c r="S3018" s="2">
        <v>40.200000000000003</v>
      </c>
      <c r="T3018" s="2">
        <v>5.1615000000000002</v>
      </c>
      <c r="U3018" s="2">
        <v>1.44</v>
      </c>
      <c r="V3018" s="2">
        <v>2.6</v>
      </c>
      <c r="W3018" s="2">
        <v>54.6</v>
      </c>
      <c r="X3018" s="2">
        <v>15.779500000000001</v>
      </c>
      <c r="Y3018" s="2">
        <v>1.76</v>
      </c>
      <c r="Z3018" s="2">
        <v>4.0999999999999996</v>
      </c>
      <c r="AA3018" s="2">
        <v>42.5</v>
      </c>
      <c r="AB3018" s="2">
        <v>27.2562</v>
      </c>
      <c r="AC3018" s="2">
        <v>1.39</v>
      </c>
      <c r="AD3018" s="2">
        <v>2.6</v>
      </c>
      <c r="AE3018" s="2">
        <v>52.5</v>
      </c>
      <c r="AF3018" s="2">
        <v>23.917200000000001</v>
      </c>
      <c r="AG3018" s="2">
        <v>1.85</v>
      </c>
      <c r="AH3018" s="22">
        <v>3.3</v>
      </c>
      <c r="AI3018" s="22">
        <v>56.2</v>
      </c>
      <c r="AJ3018" s="22">
        <v>45.973599999999998</v>
      </c>
      <c r="AK3018" s="18">
        <v>0.95</v>
      </c>
      <c r="AL3018" s="18">
        <v>2.5</v>
      </c>
      <c r="AM3018" s="18">
        <v>37.5</v>
      </c>
      <c r="AN3018" s="2">
        <v>26.140899999999998</v>
      </c>
      <c r="AO3018" s="2">
        <v>1.61</v>
      </c>
      <c r="AP3018" s="2">
        <v>2.7</v>
      </c>
      <c r="AQ3018" s="2">
        <v>60.1</v>
      </c>
      <c r="AR3018" s="2">
        <v>9.1948000000000008</v>
      </c>
      <c r="AS3018" s="2">
        <v>0.63</v>
      </c>
      <c r="AT3018" s="2">
        <v>0.9</v>
      </c>
      <c r="AU3018" s="2">
        <v>72.2</v>
      </c>
      <c r="AV3018" s="2">
        <v>7.3177000000000003</v>
      </c>
      <c r="AW3018" s="2">
        <v>0.68</v>
      </c>
      <c r="AX3018" s="2">
        <v>2</v>
      </c>
      <c r="AY3018" s="2">
        <v>34.1</v>
      </c>
      <c r="AZ3018" s="2">
        <v>10.240399999999999</v>
      </c>
      <c r="BA3018" s="2">
        <v>2.2599999999999998</v>
      </c>
      <c r="BB3018" s="2">
        <v>4.8</v>
      </c>
      <c r="BC3018" s="2">
        <v>47.3</v>
      </c>
      <c r="BD3018" s="2">
        <v>45.361600000000003</v>
      </c>
      <c r="BE3018" s="4"/>
      <c r="BF3018" s="4"/>
    </row>
    <row r="3019" spans="1:58" x14ac:dyDescent="0.2">
      <c r="A3019" s="29">
        <v>3018</v>
      </c>
      <c r="B3019" s="7" t="s">
        <v>97</v>
      </c>
      <c r="C3019" s="3">
        <v>40026</v>
      </c>
      <c r="D3019" s="4" t="s">
        <v>17</v>
      </c>
      <c r="E3019" s="4" t="s">
        <v>169</v>
      </c>
      <c r="F3019" s="5" t="s">
        <v>193</v>
      </c>
      <c r="G3019" s="6">
        <v>0.875</v>
      </c>
      <c r="H3019" s="6">
        <v>0.91527777777777775</v>
      </c>
      <c r="I3019" s="85">
        <f t="shared" si="47"/>
        <v>57.999999999999957</v>
      </c>
      <c r="J3019" s="86">
        <f>I3019*Segmentos!$D$7*(AH3019%)*IF(ISNUMBER(AI3019),AI3019%,0)</f>
        <v>24127.999999999982</v>
      </c>
      <c r="K3019" s="86">
        <f>I3019*Segmentos!$D$7*(AL3019%)*IF(ISNUMBER(AM3019),AM3019%,0)</f>
        <v>82870.399999999936</v>
      </c>
      <c r="L3019" s="4" t="s">
        <v>340</v>
      </c>
      <c r="M3019" s="2">
        <v>0.24</v>
      </c>
      <c r="N3019" s="2">
        <v>1.6</v>
      </c>
      <c r="O3019" s="2">
        <v>14.7</v>
      </c>
      <c r="P3019" s="2">
        <v>92.099599999999995</v>
      </c>
      <c r="Q3019" s="2">
        <v>0.04</v>
      </c>
      <c r="R3019" s="2">
        <v>0.7</v>
      </c>
      <c r="S3019" s="2">
        <v>6.1</v>
      </c>
      <c r="T3019" s="2">
        <v>2.7504</v>
      </c>
      <c r="U3019" s="2">
        <v>0.09</v>
      </c>
      <c r="V3019" s="2">
        <v>1.3</v>
      </c>
      <c r="W3019" s="2">
        <v>7.4</v>
      </c>
      <c r="X3019" s="2">
        <v>7.5895999999999999</v>
      </c>
      <c r="Y3019" s="2">
        <v>0.23</v>
      </c>
      <c r="Z3019" s="2">
        <v>2</v>
      </c>
      <c r="AA3019" s="2">
        <v>11.6</v>
      </c>
      <c r="AB3019" s="2">
        <v>26.041599999999999</v>
      </c>
      <c r="AC3019" s="2">
        <v>0.44</v>
      </c>
      <c r="AD3019" s="2">
        <v>2</v>
      </c>
      <c r="AE3019" s="2">
        <v>21.9</v>
      </c>
      <c r="AF3019" s="2">
        <v>55.7181</v>
      </c>
      <c r="AG3019" s="2">
        <v>0.1</v>
      </c>
      <c r="AH3019" s="22">
        <v>1.3</v>
      </c>
      <c r="AI3019" s="22">
        <v>8</v>
      </c>
      <c r="AJ3019" s="22">
        <v>19.165199999999999</v>
      </c>
      <c r="AK3019" s="18">
        <v>0.36</v>
      </c>
      <c r="AL3019" s="18">
        <v>1.9</v>
      </c>
      <c r="AM3019" s="18">
        <v>18.8</v>
      </c>
      <c r="AN3019" s="2">
        <v>72.934399999999997</v>
      </c>
      <c r="AO3019" s="2">
        <v>0.14000000000000001</v>
      </c>
      <c r="AP3019" s="2">
        <v>1.4</v>
      </c>
      <c r="AQ3019" s="2">
        <v>10.199999999999999</v>
      </c>
      <c r="AR3019" s="2">
        <v>5.9958999999999998</v>
      </c>
      <c r="AS3019" s="2">
        <v>0.3</v>
      </c>
      <c r="AT3019" s="2">
        <v>1.8</v>
      </c>
      <c r="AU3019" s="2">
        <v>16.5</v>
      </c>
      <c r="AV3019" s="2">
        <v>25.6815</v>
      </c>
      <c r="AW3019" s="2">
        <v>0.45</v>
      </c>
      <c r="AX3019" s="2">
        <v>2</v>
      </c>
      <c r="AY3019" s="2">
        <v>23</v>
      </c>
      <c r="AZ3019" s="2">
        <v>50.5426</v>
      </c>
      <c r="BA3019" s="2">
        <v>7.0000000000000007E-2</v>
      </c>
      <c r="BB3019" s="2">
        <v>1.3</v>
      </c>
      <c r="BC3019" s="2">
        <v>5.0999999999999996</v>
      </c>
      <c r="BD3019" s="2">
        <v>9.8796999999999997</v>
      </c>
      <c r="BE3019" s="4"/>
      <c r="BF3019" s="4"/>
    </row>
    <row r="3020" spans="1:58" x14ac:dyDescent="0.2">
      <c r="A3020" s="29">
        <v>3019</v>
      </c>
      <c r="B3020" s="7" t="s">
        <v>52</v>
      </c>
      <c r="C3020" s="3">
        <v>40026</v>
      </c>
      <c r="D3020" s="4" t="s">
        <v>0</v>
      </c>
      <c r="E3020" s="4" t="s">
        <v>177</v>
      </c>
      <c r="F3020" s="5" t="s">
        <v>193</v>
      </c>
      <c r="G3020" s="6">
        <v>0.91666666666666663</v>
      </c>
      <c r="H3020" s="6">
        <v>2.7083333333333334E-2</v>
      </c>
      <c r="I3020" s="85">
        <f t="shared" si="47"/>
        <v>159.00000000000006</v>
      </c>
      <c r="J3020" s="86">
        <f>I3020*Segmentos!$D$7*(AH3020%)*IF(ISNUMBER(AI3020),AI3020%,0)</f>
        <v>2856148.8000000012</v>
      </c>
      <c r="K3020" s="86">
        <f>I3020*Segmentos!$D$7*(AL3020%)*IF(ISNUMBER(AM3020),AM3020%,0)</f>
        <v>3310761.600000002</v>
      </c>
      <c r="L3020" s="4"/>
      <c r="M3020" s="2">
        <v>4.8600000000000003</v>
      </c>
      <c r="N3020" s="2">
        <v>23</v>
      </c>
      <c r="O3020" s="2">
        <v>21.1</v>
      </c>
      <c r="P3020" s="2">
        <v>89.512500000000003</v>
      </c>
      <c r="Q3020" s="2">
        <v>1.78</v>
      </c>
      <c r="R3020" s="2">
        <v>13.9</v>
      </c>
      <c r="S3020" s="2">
        <v>12.8</v>
      </c>
      <c r="T3020" s="2">
        <v>5.4588999999999999</v>
      </c>
      <c r="U3020" s="2">
        <v>3.76</v>
      </c>
      <c r="V3020" s="2">
        <v>21.2</v>
      </c>
      <c r="W3020" s="2">
        <v>17.7</v>
      </c>
      <c r="X3020" s="2">
        <v>14.5084</v>
      </c>
      <c r="Y3020" s="2">
        <v>3.1</v>
      </c>
      <c r="Z3020" s="2">
        <v>23.1</v>
      </c>
      <c r="AA3020" s="2">
        <v>13.4</v>
      </c>
      <c r="AB3020" s="2">
        <v>16.8477</v>
      </c>
      <c r="AC3020" s="2">
        <v>8.7200000000000006</v>
      </c>
      <c r="AD3020" s="2">
        <v>28.7</v>
      </c>
      <c r="AE3020" s="2">
        <v>30.4</v>
      </c>
      <c r="AF3020" s="2">
        <v>52.697499999999998</v>
      </c>
      <c r="AG3020" s="2">
        <v>4.49</v>
      </c>
      <c r="AH3020" s="22">
        <v>21.8</v>
      </c>
      <c r="AI3020" s="22">
        <v>20.6</v>
      </c>
      <c r="AJ3020" s="22">
        <v>39.236400000000003</v>
      </c>
      <c r="AK3020" s="18">
        <v>5.2</v>
      </c>
      <c r="AL3020" s="18">
        <v>24.1</v>
      </c>
      <c r="AM3020" s="18">
        <v>21.6</v>
      </c>
      <c r="AN3020" s="2">
        <v>50.2761</v>
      </c>
      <c r="AO3020" s="2">
        <v>1.17</v>
      </c>
      <c r="AP3020" s="2">
        <v>14</v>
      </c>
      <c r="AQ3020" s="2">
        <v>8.3000000000000007</v>
      </c>
      <c r="AR3020" s="2">
        <v>2.3471000000000002</v>
      </c>
      <c r="AS3020" s="2">
        <v>3.96</v>
      </c>
      <c r="AT3020" s="2">
        <v>19.899999999999999</v>
      </c>
      <c r="AU3020" s="2">
        <v>19.899999999999999</v>
      </c>
      <c r="AV3020" s="2">
        <v>16.056999999999999</v>
      </c>
      <c r="AW3020" s="2">
        <v>5.16</v>
      </c>
      <c r="AX3020" s="2">
        <v>20.9</v>
      </c>
      <c r="AY3020" s="2">
        <v>24.6</v>
      </c>
      <c r="AZ3020" s="2">
        <v>27.302499999999998</v>
      </c>
      <c r="BA3020" s="2">
        <v>6.21</v>
      </c>
      <c r="BB3020" s="2">
        <v>28.9</v>
      </c>
      <c r="BC3020" s="2">
        <v>21.5</v>
      </c>
      <c r="BD3020" s="2">
        <v>43.805900000000001</v>
      </c>
      <c r="BE3020" s="4"/>
      <c r="BF3020" s="4"/>
    </row>
    <row r="3021" spans="1:58" x14ac:dyDescent="0.2">
      <c r="A3021" s="29">
        <v>3020</v>
      </c>
      <c r="B3021" s="7" t="s">
        <v>132</v>
      </c>
      <c r="C3021" s="3">
        <v>40026</v>
      </c>
      <c r="D3021" s="4" t="s">
        <v>21</v>
      </c>
      <c r="E3021" s="4" t="s">
        <v>170</v>
      </c>
      <c r="F3021" s="5" t="s">
        <v>193</v>
      </c>
      <c r="G3021" s="6">
        <v>0.87569444444444444</v>
      </c>
      <c r="H3021" s="6">
        <v>0.89583333333333337</v>
      </c>
      <c r="I3021" s="85">
        <f t="shared" si="47"/>
        <v>29.000000000000057</v>
      </c>
      <c r="J3021" s="86">
        <f>I3021*Segmentos!$D$7*(AH3021%)*IF(ISNUMBER(AI3021),AI3021%,0)</f>
        <v>2389.6000000000049</v>
      </c>
      <c r="K3021" s="86">
        <f>I3021*Segmentos!$D$7*(AL3021%)*IF(ISNUMBER(AM3021),AM3021%,0)</f>
        <v>2401.2000000000048</v>
      </c>
      <c r="L3021" s="4"/>
      <c r="M3021" s="2">
        <v>0.02</v>
      </c>
      <c r="N3021" s="2">
        <v>0.2</v>
      </c>
      <c r="O3021" s="2">
        <v>8.4</v>
      </c>
      <c r="P3021" s="2">
        <v>12.359</v>
      </c>
      <c r="Q3021" s="2">
        <v>0</v>
      </c>
      <c r="R3021" s="2">
        <v>0</v>
      </c>
      <c r="S3021" s="8" t="s">
        <v>577</v>
      </c>
      <c r="T3021" s="2">
        <v>0</v>
      </c>
      <c r="U3021" s="2">
        <v>0</v>
      </c>
      <c r="V3021" s="2">
        <v>0</v>
      </c>
      <c r="W3021" s="8" t="s">
        <v>577</v>
      </c>
      <c r="X3021" s="2">
        <v>0</v>
      </c>
      <c r="Y3021" s="2">
        <v>0.03</v>
      </c>
      <c r="Z3021" s="2">
        <v>0.4</v>
      </c>
      <c r="AA3021" s="2">
        <v>6.1</v>
      </c>
      <c r="AB3021" s="2">
        <v>4.5103999999999997</v>
      </c>
      <c r="AC3021" s="2">
        <v>0.04</v>
      </c>
      <c r="AD3021" s="2">
        <v>0.4</v>
      </c>
      <c r="AE3021" s="2">
        <v>10.8</v>
      </c>
      <c r="AF3021" s="2">
        <v>7.8486000000000002</v>
      </c>
      <c r="AG3021" s="2">
        <v>0.02</v>
      </c>
      <c r="AH3021" s="22">
        <v>0.2</v>
      </c>
      <c r="AI3021" s="22">
        <v>10.3</v>
      </c>
      <c r="AJ3021" s="22">
        <v>6.5728</v>
      </c>
      <c r="AK3021" s="18">
        <v>0.02</v>
      </c>
      <c r="AL3021" s="18">
        <v>0.3</v>
      </c>
      <c r="AM3021" s="18">
        <v>6.9</v>
      </c>
      <c r="AN3021" s="2">
        <v>5.7862999999999998</v>
      </c>
      <c r="AO3021" s="2">
        <v>0.03</v>
      </c>
      <c r="AP3021" s="2">
        <v>0.4</v>
      </c>
      <c r="AQ3021" s="2">
        <v>7</v>
      </c>
      <c r="AR3021" s="2">
        <v>1.8884000000000001</v>
      </c>
      <c r="AS3021" s="2">
        <v>0</v>
      </c>
      <c r="AT3021" s="2">
        <v>0</v>
      </c>
      <c r="AU3021" s="8" t="s">
        <v>577</v>
      </c>
      <c r="AV3021" s="2">
        <v>0</v>
      </c>
      <c r="AW3021" s="2">
        <v>0.04</v>
      </c>
      <c r="AX3021" s="2">
        <v>0.4</v>
      </c>
      <c r="AY3021" s="2">
        <v>10.3</v>
      </c>
      <c r="AZ3021" s="2">
        <v>6.5728</v>
      </c>
      <c r="BA3021" s="2">
        <v>0.02</v>
      </c>
      <c r="BB3021" s="2">
        <v>0.2</v>
      </c>
      <c r="BC3021" s="2">
        <v>6.9</v>
      </c>
      <c r="BD3021" s="2">
        <v>3.8978999999999999</v>
      </c>
      <c r="BE3021" s="4"/>
      <c r="BF3021" s="4"/>
    </row>
    <row r="3022" spans="1:58" x14ac:dyDescent="0.2">
      <c r="A3022" s="29">
        <v>3021</v>
      </c>
      <c r="B3022" s="7" t="s">
        <v>115</v>
      </c>
      <c r="C3022" s="3">
        <v>40026</v>
      </c>
      <c r="D3022" s="4" t="s">
        <v>17</v>
      </c>
      <c r="E3022" s="4" t="s">
        <v>169</v>
      </c>
      <c r="F3022" s="5" t="s">
        <v>193</v>
      </c>
      <c r="G3022" s="6">
        <v>0.83333333333333337</v>
      </c>
      <c r="H3022" s="6">
        <v>0.875</v>
      </c>
      <c r="I3022" s="85">
        <f t="shared" si="47"/>
        <v>59.999999999999943</v>
      </c>
      <c r="J3022" s="86">
        <f>I3022*Segmentos!$D$7*(AH3022%)*IF(ISNUMBER(AI3022),AI3022%,0)</f>
        <v>28511.999999999971</v>
      </c>
      <c r="K3022" s="86">
        <f>I3022*Segmentos!$D$7*(AL3022%)*IF(ISNUMBER(AM3022),AM3022%,0)</f>
        <v>30239.999999999978</v>
      </c>
      <c r="L3022" s="4"/>
      <c r="M3022" s="2">
        <v>0.13</v>
      </c>
      <c r="N3022" s="2">
        <v>1.1000000000000001</v>
      </c>
      <c r="O3022" s="2">
        <v>11.8</v>
      </c>
      <c r="P3022" s="2">
        <v>95.285499999999999</v>
      </c>
      <c r="Q3022" s="2">
        <v>0.01</v>
      </c>
      <c r="R3022" s="2">
        <v>0.6</v>
      </c>
      <c r="S3022" s="2">
        <v>1.7</v>
      </c>
      <c r="T3022" s="2">
        <v>1.1648000000000001</v>
      </c>
      <c r="U3022" s="2">
        <v>0</v>
      </c>
      <c r="V3022" s="2">
        <v>0</v>
      </c>
      <c r="W3022" s="8" t="s">
        <v>577</v>
      </c>
      <c r="X3022" s="2">
        <v>0</v>
      </c>
      <c r="Y3022" s="2">
        <v>0.17</v>
      </c>
      <c r="Z3022" s="2">
        <v>1.9</v>
      </c>
      <c r="AA3022" s="2">
        <v>8.5</v>
      </c>
      <c r="AB3022" s="2">
        <v>36.985799999999998</v>
      </c>
      <c r="AC3022" s="2">
        <v>0.23</v>
      </c>
      <c r="AD3022" s="2">
        <v>1.2</v>
      </c>
      <c r="AE3022" s="2">
        <v>18.899999999999999</v>
      </c>
      <c r="AF3022" s="2">
        <v>57.134799999999998</v>
      </c>
      <c r="AG3022" s="2">
        <v>0.12</v>
      </c>
      <c r="AH3022" s="22">
        <v>1.2</v>
      </c>
      <c r="AI3022" s="22">
        <v>9.9</v>
      </c>
      <c r="AJ3022" s="22">
        <v>42.960999999999999</v>
      </c>
      <c r="AK3022" s="18">
        <v>0.13</v>
      </c>
      <c r="AL3022" s="18">
        <v>0.9</v>
      </c>
      <c r="AM3022" s="18">
        <v>14</v>
      </c>
      <c r="AN3022" s="2">
        <v>52.324399999999997</v>
      </c>
      <c r="AO3022" s="2">
        <v>0.06</v>
      </c>
      <c r="AP3022" s="2">
        <v>0.9</v>
      </c>
      <c r="AQ3022" s="2">
        <v>7.1</v>
      </c>
      <c r="AR3022" s="2">
        <v>5.1740000000000004</v>
      </c>
      <c r="AS3022" s="2">
        <v>0.19</v>
      </c>
      <c r="AT3022" s="2">
        <v>1.1000000000000001</v>
      </c>
      <c r="AU3022" s="2">
        <v>17</v>
      </c>
      <c r="AV3022" s="2">
        <v>31.7835</v>
      </c>
      <c r="AW3022" s="2">
        <v>0.19</v>
      </c>
      <c r="AX3022" s="2">
        <v>0.8</v>
      </c>
      <c r="AY3022" s="2">
        <v>22.4</v>
      </c>
      <c r="AZ3022" s="2">
        <v>41.310499999999998</v>
      </c>
      <c r="BA3022" s="2">
        <v>0.06</v>
      </c>
      <c r="BB3022" s="2">
        <v>1.2</v>
      </c>
      <c r="BC3022" s="2">
        <v>4.7</v>
      </c>
      <c r="BD3022" s="2">
        <v>17.017499999999998</v>
      </c>
      <c r="BE3022" s="4"/>
      <c r="BF3022" s="4"/>
    </row>
    <row r="3023" spans="1:58" x14ac:dyDescent="0.2">
      <c r="A3023" s="29">
        <v>3022</v>
      </c>
      <c r="B3023" s="7" t="s">
        <v>58</v>
      </c>
      <c r="C3023" s="3">
        <v>40026</v>
      </c>
      <c r="D3023" s="4" t="s">
        <v>8</v>
      </c>
      <c r="E3023" s="4" t="s">
        <v>182</v>
      </c>
      <c r="F3023" s="5" t="s">
        <v>193</v>
      </c>
      <c r="G3023" s="6">
        <v>0.91805555555555562</v>
      </c>
      <c r="H3023" s="6">
        <v>2.5000000000000001E-2</v>
      </c>
      <c r="I3023" s="85">
        <f t="shared" si="47"/>
        <v>153.99999999999989</v>
      </c>
      <c r="J3023" s="86">
        <f>I3023*Segmentos!$D$7*(AH3023%)*IF(ISNUMBER(AI3023),AI3023%,0)</f>
        <v>1969598.399999998</v>
      </c>
      <c r="K3023" s="86">
        <f>I3023*Segmentos!$D$7*(AL3023%)*IF(ISNUMBER(AM3023),AM3023%,0)</f>
        <v>2823743.9999999981</v>
      </c>
      <c r="L3023" s="4"/>
      <c r="M3023" s="2">
        <v>3.92</v>
      </c>
      <c r="N3023" s="2">
        <v>16.899999999999999</v>
      </c>
      <c r="O3023" s="2">
        <v>23.1</v>
      </c>
      <c r="P3023" s="2">
        <v>74.760199999999998</v>
      </c>
      <c r="Q3023" s="2">
        <v>1.66</v>
      </c>
      <c r="R3023" s="2">
        <v>12.2</v>
      </c>
      <c r="S3023" s="2">
        <v>13.6</v>
      </c>
      <c r="T3023" s="2">
        <v>5.2911000000000001</v>
      </c>
      <c r="U3023" s="2">
        <v>2.2999999999999998</v>
      </c>
      <c r="V3023" s="2">
        <v>13.7</v>
      </c>
      <c r="W3023" s="2">
        <v>16.8</v>
      </c>
      <c r="X3023" s="2">
        <v>9.1922999999999995</v>
      </c>
      <c r="Y3023" s="2">
        <v>4.28</v>
      </c>
      <c r="Z3023" s="2">
        <v>20.100000000000001</v>
      </c>
      <c r="AA3023" s="2">
        <v>21.2</v>
      </c>
      <c r="AB3023" s="2">
        <v>24.073499999999999</v>
      </c>
      <c r="AC3023" s="2">
        <v>5.78</v>
      </c>
      <c r="AD3023" s="2">
        <v>18.600000000000001</v>
      </c>
      <c r="AE3023" s="2">
        <v>31.1</v>
      </c>
      <c r="AF3023" s="2">
        <v>36.203299999999999</v>
      </c>
      <c r="AG3023" s="2">
        <v>3.19</v>
      </c>
      <c r="AH3023" s="22">
        <v>14.6</v>
      </c>
      <c r="AI3023" s="22">
        <v>21.9</v>
      </c>
      <c r="AJ3023" s="22">
        <v>28.887599999999999</v>
      </c>
      <c r="AK3023" s="18">
        <v>4.58</v>
      </c>
      <c r="AL3023" s="18">
        <v>19.100000000000001</v>
      </c>
      <c r="AM3023" s="18">
        <v>24</v>
      </c>
      <c r="AN3023" s="2">
        <v>45.872599999999998</v>
      </c>
      <c r="AO3023" s="2">
        <v>1.29</v>
      </c>
      <c r="AP3023" s="2">
        <v>7.7</v>
      </c>
      <c r="AQ3023" s="2">
        <v>16.8</v>
      </c>
      <c r="AR3023" s="2">
        <v>2.6793999999999998</v>
      </c>
      <c r="AS3023" s="2">
        <v>3.07</v>
      </c>
      <c r="AT3023" s="2">
        <v>13.5</v>
      </c>
      <c r="AU3023" s="2">
        <v>22.7</v>
      </c>
      <c r="AV3023" s="2">
        <v>12.901300000000001</v>
      </c>
      <c r="AW3023" s="2">
        <v>3.64</v>
      </c>
      <c r="AX3023" s="2">
        <v>16.2</v>
      </c>
      <c r="AY3023" s="2">
        <v>22.5</v>
      </c>
      <c r="AZ3023" s="2">
        <v>19.939800000000002</v>
      </c>
      <c r="BA3023" s="2">
        <v>5.37</v>
      </c>
      <c r="BB3023" s="2">
        <v>22.1</v>
      </c>
      <c r="BC3023" s="2">
        <v>24.3</v>
      </c>
      <c r="BD3023" s="2">
        <v>39.239699999999999</v>
      </c>
      <c r="BE3023" s="4"/>
      <c r="BF3023" s="4"/>
    </row>
    <row r="3024" spans="1:58" x14ac:dyDescent="0.2">
      <c r="A3024" s="29">
        <v>3023</v>
      </c>
      <c r="B3024" s="7" t="s">
        <v>61</v>
      </c>
      <c r="C3024" s="3">
        <v>40026</v>
      </c>
      <c r="D3024" s="4" t="s">
        <v>17</v>
      </c>
      <c r="E3024" s="4" t="s">
        <v>169</v>
      </c>
      <c r="F3024" s="5" t="s">
        <v>193</v>
      </c>
      <c r="G3024" s="6">
        <v>0.91666666666666663</v>
      </c>
      <c r="H3024" s="6">
        <v>0.95972222222222225</v>
      </c>
      <c r="I3024" s="85">
        <f t="shared" si="47"/>
        <v>62.000000000000099</v>
      </c>
      <c r="J3024" s="86">
        <f>I3024*Segmentos!$D$7*(AH3024%)*IF(ISNUMBER(AI3024),AI3024%,0)</f>
        <v>28371.200000000055</v>
      </c>
      <c r="K3024" s="86">
        <f>I3024*Segmentos!$D$7*(AL3024%)*IF(ISNUMBER(AM3024),AM3024%,0)</f>
        <v>22766.400000000041</v>
      </c>
      <c r="L3024" s="4"/>
      <c r="M3024" s="2">
        <v>0.1</v>
      </c>
      <c r="N3024" s="2">
        <v>1.1000000000000001</v>
      </c>
      <c r="O3024" s="2">
        <v>9.4</v>
      </c>
      <c r="P3024" s="2">
        <v>72.751000000000005</v>
      </c>
      <c r="Q3024" s="2">
        <v>0.04</v>
      </c>
      <c r="R3024" s="2">
        <v>0.8</v>
      </c>
      <c r="S3024" s="2">
        <v>4.9000000000000004</v>
      </c>
      <c r="T3024" s="2">
        <v>4.7417999999999996</v>
      </c>
      <c r="U3024" s="2">
        <v>0.01</v>
      </c>
      <c r="V3024" s="2">
        <v>0.7</v>
      </c>
      <c r="W3024" s="2">
        <v>1.6</v>
      </c>
      <c r="X3024" s="2">
        <v>1.7601</v>
      </c>
      <c r="Y3024" s="2">
        <v>0.09</v>
      </c>
      <c r="Z3024" s="2">
        <v>1.4</v>
      </c>
      <c r="AA3024" s="2">
        <v>6.4</v>
      </c>
      <c r="AB3024" s="2">
        <v>18.1173</v>
      </c>
      <c r="AC3024" s="2">
        <v>0.21</v>
      </c>
      <c r="AD3024" s="2">
        <v>1.2</v>
      </c>
      <c r="AE3024" s="2">
        <v>16.8</v>
      </c>
      <c r="AF3024" s="2">
        <v>48.131700000000002</v>
      </c>
      <c r="AG3024" s="2">
        <v>0.12</v>
      </c>
      <c r="AH3024" s="22">
        <v>1.3</v>
      </c>
      <c r="AI3024" s="22">
        <v>8.8000000000000007</v>
      </c>
      <c r="AJ3024" s="22">
        <v>39.174199999999999</v>
      </c>
      <c r="AK3024" s="18">
        <v>0.09</v>
      </c>
      <c r="AL3024" s="18">
        <v>0.9</v>
      </c>
      <c r="AM3024" s="18">
        <v>10.199999999999999</v>
      </c>
      <c r="AN3024" s="2">
        <v>33.576799999999999</v>
      </c>
      <c r="AO3024" s="2">
        <v>0.2</v>
      </c>
      <c r="AP3024" s="2">
        <v>1.6</v>
      </c>
      <c r="AQ3024" s="2">
        <v>12.8</v>
      </c>
      <c r="AR3024" s="2">
        <v>15.5924</v>
      </c>
      <c r="AS3024" s="2">
        <v>0.24</v>
      </c>
      <c r="AT3024" s="2">
        <v>1.6</v>
      </c>
      <c r="AU3024" s="2">
        <v>14.5</v>
      </c>
      <c r="AV3024" s="2">
        <v>36.610799999999998</v>
      </c>
      <c r="AW3024" s="2">
        <v>0.08</v>
      </c>
      <c r="AX3024" s="2">
        <v>1.2</v>
      </c>
      <c r="AY3024" s="2">
        <v>6.6</v>
      </c>
      <c r="AZ3024" s="2">
        <v>15.364699999999999</v>
      </c>
      <c r="BA3024" s="2">
        <v>0.02</v>
      </c>
      <c r="BB3024" s="2">
        <v>0.6</v>
      </c>
      <c r="BC3024" s="2">
        <v>3.1</v>
      </c>
      <c r="BD3024" s="2">
        <v>5.1832000000000003</v>
      </c>
      <c r="BE3024" s="4"/>
      <c r="BF3024" s="4"/>
    </row>
    <row r="3025" spans="1:58" x14ac:dyDescent="0.2">
      <c r="A3025" s="29">
        <v>3024</v>
      </c>
      <c r="B3025" s="7" t="s">
        <v>53</v>
      </c>
      <c r="C3025" s="3">
        <v>40026</v>
      </c>
      <c r="D3025" s="4" t="s">
        <v>3</v>
      </c>
      <c r="E3025" s="4" t="s">
        <v>178</v>
      </c>
      <c r="F3025" s="5" t="s">
        <v>193</v>
      </c>
      <c r="G3025" s="6">
        <v>0.8</v>
      </c>
      <c r="H3025" s="6">
        <v>0.87430555555555556</v>
      </c>
      <c r="I3025" s="85">
        <f t="shared" si="47"/>
        <v>106.99999999999994</v>
      </c>
      <c r="J3025" s="86">
        <f>I3025*Segmentos!$D$7*(AH3025%)*IF(ISNUMBER(AI3025),AI3025%,0)</f>
        <v>1123071.9999999993</v>
      </c>
      <c r="K3025" s="86">
        <f>I3025*Segmentos!$D$7*(AL3025%)*IF(ISNUMBER(AM3025),AM3025%,0)</f>
        <v>527295.99999999965</v>
      </c>
      <c r="L3025" s="4"/>
      <c r="M3025" s="2">
        <v>1.89</v>
      </c>
      <c r="N3025" s="2">
        <v>6.7</v>
      </c>
      <c r="O3025" s="2">
        <v>28.3</v>
      </c>
      <c r="P3025" s="2">
        <v>66.8904</v>
      </c>
      <c r="Q3025" s="2">
        <v>1.68</v>
      </c>
      <c r="R3025" s="2">
        <v>6.1</v>
      </c>
      <c r="S3025" s="2">
        <v>27.6</v>
      </c>
      <c r="T3025" s="2">
        <v>9.9024000000000001</v>
      </c>
      <c r="U3025" s="2">
        <v>1.89</v>
      </c>
      <c r="V3025" s="2">
        <v>5.5</v>
      </c>
      <c r="W3025" s="2">
        <v>34.1</v>
      </c>
      <c r="X3025" s="2">
        <v>14.006399999999999</v>
      </c>
      <c r="Y3025" s="2">
        <v>2.09</v>
      </c>
      <c r="Z3025" s="2">
        <v>7.7</v>
      </c>
      <c r="AA3025" s="2">
        <v>27.2</v>
      </c>
      <c r="AB3025" s="2">
        <v>21.840199999999999</v>
      </c>
      <c r="AC3025" s="2">
        <v>1.82</v>
      </c>
      <c r="AD3025" s="2">
        <v>6.8</v>
      </c>
      <c r="AE3025" s="2">
        <v>26.8</v>
      </c>
      <c r="AF3025" s="2">
        <v>21.141300000000001</v>
      </c>
      <c r="AG3025" s="2">
        <v>2.63</v>
      </c>
      <c r="AH3025" s="22">
        <v>8</v>
      </c>
      <c r="AI3025" s="22">
        <v>32.799999999999997</v>
      </c>
      <c r="AJ3025" s="22">
        <v>44.0976</v>
      </c>
      <c r="AK3025" s="18">
        <v>1.23</v>
      </c>
      <c r="AL3025" s="18">
        <v>5.5</v>
      </c>
      <c r="AM3025" s="18">
        <v>22.4</v>
      </c>
      <c r="AN3025" s="2">
        <v>22.7928</v>
      </c>
      <c r="AO3025" s="2">
        <v>0.42</v>
      </c>
      <c r="AP3025" s="2">
        <v>2.4</v>
      </c>
      <c r="AQ3025" s="2">
        <v>17.100000000000001</v>
      </c>
      <c r="AR3025" s="2">
        <v>1.6041000000000001</v>
      </c>
      <c r="AS3025" s="2">
        <v>1.45</v>
      </c>
      <c r="AT3025" s="2">
        <v>4.8</v>
      </c>
      <c r="AU3025" s="2">
        <v>30.5</v>
      </c>
      <c r="AV3025" s="2">
        <v>11.2842</v>
      </c>
      <c r="AW3025" s="2">
        <v>1.4</v>
      </c>
      <c r="AX3025" s="2">
        <v>6.9</v>
      </c>
      <c r="AY3025" s="2">
        <v>20.3</v>
      </c>
      <c r="AZ3025" s="2">
        <v>14.2089</v>
      </c>
      <c r="BA3025" s="2">
        <v>2.94</v>
      </c>
      <c r="BB3025" s="2">
        <v>8.8000000000000007</v>
      </c>
      <c r="BC3025" s="2">
        <v>33.200000000000003</v>
      </c>
      <c r="BD3025" s="2">
        <v>39.793199999999999</v>
      </c>
      <c r="BE3025" s="4"/>
      <c r="BF3025" s="4"/>
    </row>
    <row r="3026" spans="1:58" x14ac:dyDescent="0.2">
      <c r="A3026" s="29">
        <v>3025</v>
      </c>
      <c r="B3026" s="7" t="s">
        <v>10</v>
      </c>
      <c r="C3026" s="3">
        <v>40026</v>
      </c>
      <c r="D3026" s="4" t="s">
        <v>8</v>
      </c>
      <c r="E3026" s="4" t="s">
        <v>164</v>
      </c>
      <c r="F3026" s="5" t="s">
        <v>193</v>
      </c>
      <c r="G3026" s="6">
        <v>0.87430555555555556</v>
      </c>
      <c r="H3026" s="6">
        <v>0.9159722222222223</v>
      </c>
      <c r="I3026" s="85">
        <f t="shared" si="47"/>
        <v>60.000000000000107</v>
      </c>
      <c r="J3026" s="86">
        <f>I3026*Segmentos!$D$7*(AH3026%)*IF(ISNUMBER(AI3026),AI3026%,0)</f>
        <v>891000.00000000151</v>
      </c>
      <c r="K3026" s="86">
        <f>I3026*Segmentos!$D$7*(AL3026%)*IF(ISNUMBER(AM3026),AM3026%,0)</f>
        <v>924840.00000000163</v>
      </c>
      <c r="L3026" s="4"/>
      <c r="M3026" s="2">
        <v>3.79</v>
      </c>
      <c r="N3026" s="2">
        <v>11.5</v>
      </c>
      <c r="O3026" s="2">
        <v>33.1</v>
      </c>
      <c r="P3026" s="2">
        <v>86.340400000000002</v>
      </c>
      <c r="Q3026" s="2">
        <v>1.55</v>
      </c>
      <c r="R3026" s="2">
        <v>3.9</v>
      </c>
      <c r="S3026" s="2">
        <v>39.9</v>
      </c>
      <c r="T3026" s="2">
        <v>5.8964999999999996</v>
      </c>
      <c r="U3026" s="2">
        <v>1.73</v>
      </c>
      <c r="V3026" s="2">
        <v>8.5</v>
      </c>
      <c r="W3026" s="2">
        <v>20.5</v>
      </c>
      <c r="X3026" s="2">
        <v>8.2929999999999993</v>
      </c>
      <c r="Y3026" s="2">
        <v>4.17</v>
      </c>
      <c r="Z3026" s="2">
        <v>13.1</v>
      </c>
      <c r="AA3026" s="2">
        <v>31.9</v>
      </c>
      <c r="AB3026" s="2">
        <v>28.069700000000001</v>
      </c>
      <c r="AC3026" s="2">
        <v>5.89</v>
      </c>
      <c r="AD3026" s="2">
        <v>15.7</v>
      </c>
      <c r="AE3026" s="2">
        <v>37.4</v>
      </c>
      <c r="AF3026" s="2">
        <v>44.081299999999999</v>
      </c>
      <c r="AG3026" s="2">
        <v>3.7</v>
      </c>
      <c r="AH3026" s="22">
        <v>12.5</v>
      </c>
      <c r="AI3026" s="22">
        <v>29.7</v>
      </c>
      <c r="AJ3026" s="22">
        <v>39.986899999999999</v>
      </c>
      <c r="AK3026" s="18">
        <v>3.87</v>
      </c>
      <c r="AL3026" s="18">
        <v>10.5</v>
      </c>
      <c r="AM3026" s="18">
        <v>36.700000000000003</v>
      </c>
      <c r="AN3026" s="2">
        <v>46.3536</v>
      </c>
      <c r="AO3026" s="2">
        <v>1.06</v>
      </c>
      <c r="AP3026" s="2">
        <v>9</v>
      </c>
      <c r="AQ3026" s="2">
        <v>11.8</v>
      </c>
      <c r="AR3026" s="2">
        <v>2.6429999999999998</v>
      </c>
      <c r="AS3026" s="2">
        <v>1.74</v>
      </c>
      <c r="AT3026" s="2">
        <v>8.6999999999999993</v>
      </c>
      <c r="AU3026" s="2">
        <v>20</v>
      </c>
      <c r="AV3026" s="2">
        <v>8.7599</v>
      </c>
      <c r="AW3026" s="2">
        <v>3.79</v>
      </c>
      <c r="AX3026" s="2">
        <v>11</v>
      </c>
      <c r="AY3026" s="2">
        <v>34.4</v>
      </c>
      <c r="AZ3026" s="2">
        <v>24.8536</v>
      </c>
      <c r="BA3026" s="2">
        <v>5.74</v>
      </c>
      <c r="BB3026" s="2">
        <v>14</v>
      </c>
      <c r="BC3026" s="2">
        <v>40.799999999999997</v>
      </c>
      <c r="BD3026" s="2">
        <v>50.083799999999997</v>
      </c>
      <c r="BE3026" s="4"/>
      <c r="BF3026" s="4"/>
    </row>
    <row r="3027" spans="1:58" x14ac:dyDescent="0.2">
      <c r="A3027" s="29">
        <v>3026</v>
      </c>
      <c r="B3027" s="7" t="s">
        <v>142</v>
      </c>
      <c r="C3027" s="3">
        <v>40026</v>
      </c>
      <c r="D3027" s="4" t="s">
        <v>21</v>
      </c>
      <c r="E3027" s="4" t="s">
        <v>186</v>
      </c>
      <c r="F3027" s="5" t="s">
        <v>193</v>
      </c>
      <c r="G3027" s="6">
        <v>0.91666666666666663</v>
      </c>
      <c r="H3027" s="6">
        <v>0.98472222222222217</v>
      </c>
      <c r="I3027" s="85">
        <f t="shared" si="47"/>
        <v>97.999999999999972</v>
      </c>
      <c r="J3027" s="86">
        <f>I3027*Segmentos!$D$7*(AH3027%)*IF(ISNUMBER(AI3027),AI3027%,0)</f>
        <v>93766.399999999965</v>
      </c>
      <c r="K3027" s="86">
        <f>I3027*Segmentos!$D$7*(AL3027%)*IF(ISNUMBER(AM3027),AM3027%,0)</f>
        <v>89375.999999999956</v>
      </c>
      <c r="L3027" s="4"/>
      <c r="M3027" s="2">
        <v>0.23</v>
      </c>
      <c r="N3027" s="2">
        <v>2.8</v>
      </c>
      <c r="O3027" s="2">
        <v>8.3000000000000007</v>
      </c>
      <c r="P3027" s="2">
        <v>96.932199999999995</v>
      </c>
      <c r="Q3027" s="2">
        <v>0.05</v>
      </c>
      <c r="R3027" s="2">
        <v>1.1000000000000001</v>
      </c>
      <c r="S3027" s="2">
        <v>4.3</v>
      </c>
      <c r="T3027" s="2">
        <v>3.2999000000000001</v>
      </c>
      <c r="U3027" s="2">
        <v>0.01</v>
      </c>
      <c r="V3027" s="2">
        <v>0.6</v>
      </c>
      <c r="W3027" s="2">
        <v>1</v>
      </c>
      <c r="X3027" s="2">
        <v>0.53159999999999996</v>
      </c>
      <c r="Y3027" s="2">
        <v>0.3</v>
      </c>
      <c r="Z3027" s="2">
        <v>3.1</v>
      </c>
      <c r="AA3027" s="2">
        <v>9.6999999999999993</v>
      </c>
      <c r="AB3027" s="2">
        <v>37.557699999999997</v>
      </c>
      <c r="AC3027" s="2">
        <v>0.4</v>
      </c>
      <c r="AD3027" s="2">
        <v>4.7</v>
      </c>
      <c r="AE3027" s="2">
        <v>8.5</v>
      </c>
      <c r="AF3027" s="2">
        <v>55.543100000000003</v>
      </c>
      <c r="AG3027" s="2">
        <v>0.23</v>
      </c>
      <c r="AH3027" s="22">
        <v>2.6</v>
      </c>
      <c r="AI3027" s="22">
        <v>9.1999999999999993</v>
      </c>
      <c r="AJ3027" s="22">
        <v>47.152799999999999</v>
      </c>
      <c r="AK3027" s="18">
        <v>0.22</v>
      </c>
      <c r="AL3027" s="18">
        <v>3</v>
      </c>
      <c r="AM3027" s="18">
        <v>7.6</v>
      </c>
      <c r="AN3027" s="2">
        <v>49.779400000000003</v>
      </c>
      <c r="AO3027" s="2">
        <v>0.01</v>
      </c>
      <c r="AP3027" s="2">
        <v>0.7</v>
      </c>
      <c r="AQ3027" s="2">
        <v>2</v>
      </c>
      <c r="AR3027" s="2">
        <v>0.62350000000000005</v>
      </c>
      <c r="AS3027" s="2">
        <v>0.19</v>
      </c>
      <c r="AT3027" s="2">
        <v>3.1</v>
      </c>
      <c r="AU3027" s="2">
        <v>6.2</v>
      </c>
      <c r="AV3027" s="2">
        <v>18.150600000000001</v>
      </c>
      <c r="AW3027" s="2">
        <v>0.16</v>
      </c>
      <c r="AX3027" s="2">
        <v>3.8</v>
      </c>
      <c r="AY3027" s="2">
        <v>4.2</v>
      </c>
      <c r="AZ3027" s="2">
        <v>19.147400000000001</v>
      </c>
      <c r="BA3027" s="2">
        <v>0.36</v>
      </c>
      <c r="BB3027" s="2">
        <v>2.4</v>
      </c>
      <c r="BC3027" s="2">
        <v>15.2</v>
      </c>
      <c r="BD3027" s="2">
        <v>59.0107</v>
      </c>
      <c r="BE3027" s="4"/>
      <c r="BF3027" s="4"/>
    </row>
    <row r="3028" spans="1:58" x14ac:dyDescent="0.2">
      <c r="A3028" s="29">
        <v>3027</v>
      </c>
      <c r="B3028" s="7" t="s">
        <v>136</v>
      </c>
      <c r="C3028" s="3">
        <v>40026</v>
      </c>
      <c r="D3028" s="4" t="s">
        <v>13</v>
      </c>
      <c r="E3028" s="4" t="s">
        <v>174</v>
      </c>
      <c r="F3028" s="5" t="s">
        <v>193</v>
      </c>
      <c r="G3028" s="6">
        <v>0.91874999999999996</v>
      </c>
      <c r="H3028" s="6">
        <v>0.98750000000000004</v>
      </c>
      <c r="I3028" s="85">
        <f t="shared" si="47"/>
        <v>99.000000000000128</v>
      </c>
      <c r="J3028" s="86">
        <f>I3028*Segmentos!$D$7*(AH3028%)*IF(ISNUMBER(AI3028),AI3028%,0)</f>
        <v>2169129.6000000024</v>
      </c>
      <c r="K3028" s="86">
        <f>I3028*Segmentos!$D$7*(AL3028%)*IF(ISNUMBER(AM3028),AM3028%,0)</f>
        <v>3616390.8000000049</v>
      </c>
      <c r="L3028" s="4"/>
      <c r="M3028" s="2">
        <v>7.4</v>
      </c>
      <c r="N3028" s="2">
        <v>19.399999999999999</v>
      </c>
      <c r="O3028" s="2">
        <v>38.1</v>
      </c>
      <c r="P3028" s="2">
        <v>81.522000000000006</v>
      </c>
      <c r="Q3028" s="2">
        <v>4.93</v>
      </c>
      <c r="R3028" s="2">
        <v>12.4</v>
      </c>
      <c r="S3028" s="2">
        <v>39.799999999999997</v>
      </c>
      <c r="T3028" s="2">
        <v>9.0530000000000008</v>
      </c>
      <c r="U3028" s="2">
        <v>8.51</v>
      </c>
      <c r="V3028" s="2">
        <v>17.399999999999999</v>
      </c>
      <c r="W3028" s="2">
        <v>48.9</v>
      </c>
      <c r="X3028" s="2">
        <v>19.640999999999998</v>
      </c>
      <c r="Y3028" s="2">
        <v>7.96</v>
      </c>
      <c r="Z3028" s="2">
        <v>23.3</v>
      </c>
      <c r="AA3028" s="2">
        <v>34.200000000000003</v>
      </c>
      <c r="AB3028" s="2">
        <v>25.873699999999999</v>
      </c>
      <c r="AC3028" s="2">
        <v>7.46</v>
      </c>
      <c r="AD3028" s="2">
        <v>20.9</v>
      </c>
      <c r="AE3028" s="2">
        <v>35.700000000000003</v>
      </c>
      <c r="AF3028" s="2">
        <v>26.9543</v>
      </c>
      <c r="AG3028" s="2">
        <v>5.5</v>
      </c>
      <c r="AH3028" s="22">
        <v>16.7</v>
      </c>
      <c r="AI3028" s="22">
        <v>32.799999999999997</v>
      </c>
      <c r="AJ3028" s="22">
        <v>28.7319</v>
      </c>
      <c r="AK3028" s="18">
        <v>9.1199999999999992</v>
      </c>
      <c r="AL3028" s="18">
        <v>21.9</v>
      </c>
      <c r="AM3028" s="18">
        <v>41.7</v>
      </c>
      <c r="AN3028" s="2">
        <v>52.790100000000002</v>
      </c>
      <c r="AO3028" s="2">
        <v>4.97</v>
      </c>
      <c r="AP3028" s="2">
        <v>12.9</v>
      </c>
      <c r="AQ3028" s="2">
        <v>38.6</v>
      </c>
      <c r="AR3028" s="2">
        <v>5.9756999999999998</v>
      </c>
      <c r="AS3028" s="2">
        <v>4.09</v>
      </c>
      <c r="AT3028" s="2">
        <v>15</v>
      </c>
      <c r="AU3028" s="2">
        <v>27.3</v>
      </c>
      <c r="AV3028" s="2">
        <v>9.9334000000000007</v>
      </c>
      <c r="AW3028" s="2">
        <v>7.42</v>
      </c>
      <c r="AX3028" s="2">
        <v>17.7</v>
      </c>
      <c r="AY3028" s="2">
        <v>41.8</v>
      </c>
      <c r="AZ3028" s="2">
        <v>23.480799999999999</v>
      </c>
      <c r="BA3028" s="2">
        <v>9.99</v>
      </c>
      <c r="BB3028" s="2">
        <v>25.1</v>
      </c>
      <c r="BC3028" s="2">
        <v>39.799999999999997</v>
      </c>
      <c r="BD3028" s="2">
        <v>42.132100000000001</v>
      </c>
      <c r="BE3028" s="4"/>
      <c r="BF3028" s="4"/>
    </row>
    <row r="3029" spans="1:58" x14ac:dyDescent="0.2">
      <c r="A3029" s="29">
        <v>3028</v>
      </c>
      <c r="B3029" s="7" t="s">
        <v>25</v>
      </c>
      <c r="C3029" s="3">
        <v>40026</v>
      </c>
      <c r="D3029" s="4" t="s">
        <v>21</v>
      </c>
      <c r="E3029" s="4" t="s">
        <v>171</v>
      </c>
      <c r="F3029" s="5" t="s">
        <v>193</v>
      </c>
      <c r="G3029" s="6">
        <v>0.88541666666666663</v>
      </c>
      <c r="H3029" s="6">
        <v>0.88611111111111107</v>
      </c>
      <c r="I3029" s="85">
        <f t="shared" si="47"/>
        <v>0.99999999999999645</v>
      </c>
      <c r="J3029" s="86">
        <f>I3029*Segmentos!$D$7*(AH3029%)*IF(ISNUMBER(AI3029),AI3029%,0)</f>
        <v>0</v>
      </c>
      <c r="K3029" s="86">
        <f>I3029*Segmentos!$D$7*(AL3029%)*IF(ISNUMBER(AM3029),AM3029%,0)</f>
        <v>799.99999999999727</v>
      </c>
      <c r="L3029" s="4"/>
      <c r="M3029" s="2">
        <v>0.1</v>
      </c>
      <c r="N3029" s="2">
        <v>0.1</v>
      </c>
      <c r="O3029" s="2">
        <v>100</v>
      </c>
      <c r="P3029" s="2">
        <v>34.593800000000002</v>
      </c>
      <c r="Q3029" s="2">
        <v>0</v>
      </c>
      <c r="R3029" s="2">
        <v>0</v>
      </c>
      <c r="S3029" s="8" t="s">
        <v>577</v>
      </c>
      <c r="T3029" s="2">
        <v>0</v>
      </c>
      <c r="U3029" s="2">
        <v>0</v>
      </c>
      <c r="V3029" s="2">
        <v>0</v>
      </c>
      <c r="W3029" s="8" t="s">
        <v>577</v>
      </c>
      <c r="X3029" s="2">
        <v>0</v>
      </c>
      <c r="Y3029" s="2">
        <v>0.32</v>
      </c>
      <c r="Z3029" s="2">
        <v>0.3</v>
      </c>
      <c r="AA3029" s="2">
        <v>100</v>
      </c>
      <c r="AB3029" s="2">
        <v>31.9771</v>
      </c>
      <c r="AC3029" s="2">
        <v>0.02</v>
      </c>
      <c r="AD3029" s="2">
        <v>0</v>
      </c>
      <c r="AE3029" s="2">
        <v>100</v>
      </c>
      <c r="AF3029" s="2">
        <v>2.6166</v>
      </c>
      <c r="AG3029" s="2">
        <v>0</v>
      </c>
      <c r="AH3029" s="22">
        <v>0</v>
      </c>
      <c r="AI3029" s="23" t="s">
        <v>577</v>
      </c>
      <c r="AJ3029" s="22">
        <v>0</v>
      </c>
      <c r="AK3029" s="18">
        <v>0.2</v>
      </c>
      <c r="AL3029" s="18">
        <v>0.2</v>
      </c>
      <c r="AM3029" s="18">
        <v>100</v>
      </c>
      <c r="AN3029" s="2">
        <v>34.593800000000002</v>
      </c>
      <c r="AO3029" s="2">
        <v>7.0000000000000007E-2</v>
      </c>
      <c r="AP3029" s="2">
        <v>0.1</v>
      </c>
      <c r="AQ3029" s="2">
        <v>100</v>
      </c>
      <c r="AR3029" s="2">
        <v>2.6166</v>
      </c>
      <c r="AS3029" s="2">
        <v>0</v>
      </c>
      <c r="AT3029" s="2">
        <v>0</v>
      </c>
      <c r="AU3029" s="8" t="s">
        <v>577</v>
      </c>
      <c r="AV3029" s="2">
        <v>0</v>
      </c>
      <c r="AW3029" s="2">
        <v>0</v>
      </c>
      <c r="AX3029" s="2">
        <v>0</v>
      </c>
      <c r="AY3029" s="8" t="s">
        <v>577</v>
      </c>
      <c r="AZ3029" s="2">
        <v>0</v>
      </c>
      <c r="BA3029" s="2">
        <v>0.25</v>
      </c>
      <c r="BB3029" s="2">
        <v>0.2</v>
      </c>
      <c r="BC3029" s="2">
        <v>100</v>
      </c>
      <c r="BD3029" s="2">
        <v>31.9771</v>
      </c>
      <c r="BE3029" s="4"/>
      <c r="BF3029" s="4"/>
    </row>
    <row r="3030" spans="1:58" x14ac:dyDescent="0.2">
      <c r="A3030" s="29">
        <v>3029</v>
      </c>
      <c r="B3030" s="7" t="s">
        <v>51</v>
      </c>
      <c r="C3030" s="3">
        <v>40026</v>
      </c>
      <c r="D3030" s="4" t="s">
        <v>0</v>
      </c>
      <c r="E3030" s="4" t="s">
        <v>177</v>
      </c>
      <c r="F3030" s="5" t="s">
        <v>193</v>
      </c>
      <c r="G3030" s="6">
        <v>0.79513888888888884</v>
      </c>
      <c r="H3030" s="6">
        <v>0.875</v>
      </c>
      <c r="I3030" s="85">
        <f t="shared" si="47"/>
        <v>115.00000000000007</v>
      </c>
      <c r="J3030" s="86">
        <f>I3030*Segmentos!$D$7*(AH3030%)*IF(ISNUMBER(AI3030),AI3030%,0)</f>
        <v>1417720.0000000012</v>
      </c>
      <c r="K3030" s="86">
        <f>I3030*Segmentos!$D$7*(AL3030%)*IF(ISNUMBER(AM3030),AM3030%,0)</f>
        <v>2181688.0000000009</v>
      </c>
      <c r="L3030" s="4"/>
      <c r="M3030" s="2">
        <v>3.95</v>
      </c>
      <c r="N3030" s="2">
        <v>12.9</v>
      </c>
      <c r="O3030" s="2">
        <v>30.6</v>
      </c>
      <c r="P3030" s="2">
        <v>91.466999999999999</v>
      </c>
      <c r="Q3030" s="2">
        <v>1.4</v>
      </c>
      <c r="R3030" s="2">
        <v>5.9</v>
      </c>
      <c r="S3030" s="2">
        <v>23.6</v>
      </c>
      <c r="T3030" s="2">
        <v>5.3929</v>
      </c>
      <c r="U3030" s="2">
        <v>1.48</v>
      </c>
      <c r="V3030" s="2">
        <v>8.5</v>
      </c>
      <c r="W3030" s="2">
        <v>17.3</v>
      </c>
      <c r="X3030" s="2">
        <v>7.1824000000000003</v>
      </c>
      <c r="Y3030" s="2">
        <v>2.59</v>
      </c>
      <c r="Z3030" s="2">
        <v>11.3</v>
      </c>
      <c r="AA3030" s="2">
        <v>22.9</v>
      </c>
      <c r="AB3030" s="2">
        <v>17.729700000000001</v>
      </c>
      <c r="AC3030" s="2">
        <v>8.0500000000000007</v>
      </c>
      <c r="AD3030" s="2">
        <v>20.7</v>
      </c>
      <c r="AE3030" s="2">
        <v>38.9</v>
      </c>
      <c r="AF3030" s="2">
        <v>61.162100000000002</v>
      </c>
      <c r="AG3030" s="2">
        <v>3.09</v>
      </c>
      <c r="AH3030" s="22">
        <v>11.5</v>
      </c>
      <c r="AI3030" s="22">
        <v>26.8</v>
      </c>
      <c r="AJ3030" s="22">
        <v>33.880899999999997</v>
      </c>
      <c r="AK3030" s="18">
        <v>4.7300000000000004</v>
      </c>
      <c r="AL3030" s="18">
        <v>14.2</v>
      </c>
      <c r="AM3030" s="18">
        <v>33.4</v>
      </c>
      <c r="AN3030" s="2">
        <v>57.586100000000002</v>
      </c>
      <c r="AO3030" s="2">
        <v>0.98</v>
      </c>
      <c r="AP3030" s="2">
        <v>6.9</v>
      </c>
      <c r="AQ3030" s="2">
        <v>14.3</v>
      </c>
      <c r="AR3030" s="2">
        <v>2.4721000000000002</v>
      </c>
      <c r="AS3030" s="2">
        <v>2.72</v>
      </c>
      <c r="AT3030" s="2">
        <v>11.1</v>
      </c>
      <c r="AU3030" s="2">
        <v>24.6</v>
      </c>
      <c r="AV3030" s="2">
        <v>13.8803</v>
      </c>
      <c r="AW3030" s="2">
        <v>4.24</v>
      </c>
      <c r="AX3030" s="2">
        <v>13.8</v>
      </c>
      <c r="AY3030" s="2">
        <v>30.7</v>
      </c>
      <c r="AZ3030" s="2">
        <v>28.232099999999999</v>
      </c>
      <c r="BA3030" s="2">
        <v>5.29</v>
      </c>
      <c r="BB3030" s="2">
        <v>15</v>
      </c>
      <c r="BC3030" s="2">
        <v>35.200000000000003</v>
      </c>
      <c r="BD3030" s="2">
        <v>46.8825</v>
      </c>
      <c r="BE3030" s="4"/>
      <c r="BF3030" s="4"/>
    </row>
    <row r="3031" spans="1:58" x14ac:dyDescent="0.2">
      <c r="A3031" s="29">
        <v>3030</v>
      </c>
      <c r="B3031" s="7" t="s">
        <v>135</v>
      </c>
      <c r="C3031" s="3">
        <v>40026</v>
      </c>
      <c r="D3031" s="4" t="s">
        <v>13</v>
      </c>
      <c r="E3031" s="4" t="s">
        <v>168</v>
      </c>
      <c r="F3031" s="5" t="s">
        <v>193</v>
      </c>
      <c r="G3031" s="6">
        <v>0.80347222222222225</v>
      </c>
      <c r="H3031" s="6">
        <v>0.875</v>
      </c>
      <c r="I3031" s="85">
        <f t="shared" si="47"/>
        <v>102.99999999999996</v>
      </c>
      <c r="J3031" s="86">
        <f>I3031*Segmentos!$D$7*(AH3031%)*IF(ISNUMBER(AI3031),AI3031%,0)</f>
        <v>917111.99999999977</v>
      </c>
      <c r="K3031" s="86">
        <f>I3031*Segmentos!$D$7*(AL3031%)*IF(ISNUMBER(AM3031),AM3031%,0)</f>
        <v>1137367.1999999995</v>
      </c>
      <c r="L3031" s="4" t="s">
        <v>552</v>
      </c>
      <c r="M3031" s="2">
        <v>2.5</v>
      </c>
      <c r="N3031" s="2">
        <v>8.5</v>
      </c>
      <c r="O3031" s="2">
        <v>29.4</v>
      </c>
      <c r="P3031" s="2">
        <v>80.4392</v>
      </c>
      <c r="Q3031" s="2">
        <v>0.86</v>
      </c>
      <c r="R3031" s="2">
        <v>3.2</v>
      </c>
      <c r="S3031" s="2">
        <v>26.7</v>
      </c>
      <c r="T3031" s="2">
        <v>4.5998999999999999</v>
      </c>
      <c r="U3031" s="2">
        <v>2.57</v>
      </c>
      <c r="V3031" s="2">
        <v>6.9</v>
      </c>
      <c r="W3031" s="2">
        <v>37</v>
      </c>
      <c r="X3031" s="2">
        <v>17.371300000000002</v>
      </c>
      <c r="Y3031" s="2">
        <v>2.5099999999999998</v>
      </c>
      <c r="Z3031" s="2">
        <v>10.199999999999999</v>
      </c>
      <c r="AA3031" s="2">
        <v>24.5</v>
      </c>
      <c r="AB3031" s="2">
        <v>23.871400000000001</v>
      </c>
      <c r="AC3031" s="2">
        <v>3.27</v>
      </c>
      <c r="AD3031" s="2">
        <v>10.6</v>
      </c>
      <c r="AE3031" s="2">
        <v>31</v>
      </c>
      <c r="AF3031" s="2">
        <v>34.596600000000002</v>
      </c>
      <c r="AG3031" s="2">
        <v>2.2200000000000002</v>
      </c>
      <c r="AH3031" s="22">
        <v>8.4</v>
      </c>
      <c r="AI3031" s="22">
        <v>26.5</v>
      </c>
      <c r="AJ3031" s="22">
        <v>33.863</v>
      </c>
      <c r="AK3031" s="18">
        <v>2.75</v>
      </c>
      <c r="AL3031" s="18">
        <v>8.6</v>
      </c>
      <c r="AM3031" s="18">
        <v>32.1</v>
      </c>
      <c r="AN3031" s="2">
        <v>46.5762</v>
      </c>
      <c r="AO3031" s="2">
        <v>1.25</v>
      </c>
      <c r="AP3031" s="2">
        <v>6.8</v>
      </c>
      <c r="AQ3031" s="2">
        <v>18.600000000000001</v>
      </c>
      <c r="AR3031" s="2">
        <v>4.4153000000000002</v>
      </c>
      <c r="AS3031" s="2">
        <v>2.09</v>
      </c>
      <c r="AT3031" s="2">
        <v>8.4</v>
      </c>
      <c r="AU3031" s="2">
        <v>25</v>
      </c>
      <c r="AV3031" s="2">
        <v>14.8368</v>
      </c>
      <c r="AW3031" s="2">
        <v>2.04</v>
      </c>
      <c r="AX3031" s="2">
        <v>8</v>
      </c>
      <c r="AY3031" s="2">
        <v>25.6</v>
      </c>
      <c r="AZ3031" s="2">
        <v>18.8766</v>
      </c>
      <c r="BA3031" s="2">
        <v>3.43</v>
      </c>
      <c r="BB3031" s="2">
        <v>9.4</v>
      </c>
      <c r="BC3031" s="2">
        <v>36.4</v>
      </c>
      <c r="BD3031" s="2">
        <v>42.310499999999998</v>
      </c>
      <c r="BE3031" s="4"/>
      <c r="BF3031" s="4"/>
    </row>
    <row r="3032" spans="1:58" x14ac:dyDescent="0.2">
      <c r="A3032" s="29">
        <v>3031</v>
      </c>
      <c r="B3032" s="7" t="s">
        <v>66</v>
      </c>
      <c r="C3032" s="3">
        <v>40026</v>
      </c>
      <c r="D3032" s="4" t="s">
        <v>28</v>
      </c>
      <c r="E3032" s="4" t="s">
        <v>168</v>
      </c>
      <c r="F3032" s="5" t="s">
        <v>193</v>
      </c>
      <c r="G3032" s="6">
        <v>0.82638888888888884</v>
      </c>
      <c r="H3032" s="6">
        <v>0.9145833333333333</v>
      </c>
      <c r="I3032" s="85">
        <f t="shared" si="47"/>
        <v>127.00000000000003</v>
      </c>
      <c r="J3032" s="86">
        <f>I3032*Segmentos!$D$7*(AH3032%)*IF(ISNUMBER(AI3032),AI3032%,0)</f>
        <v>480568.00000000012</v>
      </c>
      <c r="K3032" s="86">
        <f>I3032*Segmentos!$D$7*(AL3032%)*IF(ISNUMBER(AM3032),AM3032%,0)</f>
        <v>833882.00000000035</v>
      </c>
      <c r="L3032" s="4" t="s">
        <v>554</v>
      </c>
      <c r="M3032" s="2">
        <v>1.32</v>
      </c>
      <c r="N3032" s="2">
        <v>6.2</v>
      </c>
      <c r="O3032" s="2">
        <v>21.4</v>
      </c>
      <c r="P3032" s="2">
        <v>72.210599999999999</v>
      </c>
      <c r="Q3032" s="2">
        <v>1.27</v>
      </c>
      <c r="R3032" s="2">
        <v>3.7</v>
      </c>
      <c r="S3032" s="2">
        <v>34.6</v>
      </c>
      <c r="T3032" s="2">
        <v>11.609299999999999</v>
      </c>
      <c r="U3032" s="2">
        <v>0.89</v>
      </c>
      <c r="V3032" s="2">
        <v>6.4</v>
      </c>
      <c r="W3032" s="2">
        <v>13.8</v>
      </c>
      <c r="X3032" s="2">
        <v>10.2157</v>
      </c>
      <c r="Y3032" s="2">
        <v>2.33</v>
      </c>
      <c r="Z3032" s="2">
        <v>8.4</v>
      </c>
      <c r="AA3032" s="2">
        <v>27.8</v>
      </c>
      <c r="AB3032" s="2">
        <v>37.712800000000001</v>
      </c>
      <c r="AC3032" s="2">
        <v>0.7</v>
      </c>
      <c r="AD3032" s="2">
        <v>5.2</v>
      </c>
      <c r="AE3032" s="2">
        <v>13.4</v>
      </c>
      <c r="AF3032" s="2">
        <v>12.672800000000001</v>
      </c>
      <c r="AG3032" s="2">
        <v>0.95</v>
      </c>
      <c r="AH3032" s="22">
        <v>5.5</v>
      </c>
      <c r="AI3032" s="22">
        <v>17.2</v>
      </c>
      <c r="AJ3032" s="22">
        <v>24.701699999999999</v>
      </c>
      <c r="AK3032" s="18">
        <v>1.65</v>
      </c>
      <c r="AL3032" s="18">
        <v>6.7</v>
      </c>
      <c r="AM3032" s="18">
        <v>24.5</v>
      </c>
      <c r="AN3032" s="2">
        <v>47.508899999999997</v>
      </c>
      <c r="AO3032" s="2">
        <v>1.1499999999999999</v>
      </c>
      <c r="AP3032" s="2">
        <v>5.9</v>
      </c>
      <c r="AQ3032" s="2">
        <v>19.5</v>
      </c>
      <c r="AR3032" s="2">
        <v>6.8609</v>
      </c>
      <c r="AS3032" s="2">
        <v>0.68</v>
      </c>
      <c r="AT3032" s="2">
        <v>3.6</v>
      </c>
      <c r="AU3032" s="2">
        <v>19</v>
      </c>
      <c r="AV3032" s="2">
        <v>8.2194000000000003</v>
      </c>
      <c r="AW3032" s="2">
        <v>1.26</v>
      </c>
      <c r="AX3032" s="2">
        <v>5.2</v>
      </c>
      <c r="AY3032" s="2">
        <v>24.2</v>
      </c>
      <c r="AZ3032" s="2">
        <v>19.777899999999999</v>
      </c>
      <c r="BA3032" s="2">
        <v>1.78</v>
      </c>
      <c r="BB3032" s="2">
        <v>8.4</v>
      </c>
      <c r="BC3032" s="2">
        <v>21.1</v>
      </c>
      <c r="BD3032" s="2">
        <v>37.3523</v>
      </c>
      <c r="BE3032" s="4"/>
      <c r="BF3032" s="4"/>
    </row>
    <row r="3033" spans="1:58" x14ac:dyDescent="0.2">
      <c r="A3033" s="29">
        <v>3032</v>
      </c>
      <c r="B3033" s="7" t="s">
        <v>54</v>
      </c>
      <c r="C3033" s="3">
        <v>40026</v>
      </c>
      <c r="D3033" s="4" t="s">
        <v>3</v>
      </c>
      <c r="E3033" s="4" t="s">
        <v>179</v>
      </c>
      <c r="F3033" s="5" t="s">
        <v>193</v>
      </c>
      <c r="G3033" s="6">
        <v>0.91666666666666663</v>
      </c>
      <c r="H3033" s="6">
        <v>0.99652777777777779</v>
      </c>
      <c r="I3033" s="85">
        <f t="shared" si="47"/>
        <v>115.00000000000007</v>
      </c>
      <c r="J3033" s="86">
        <f>I3033*Segmentos!$D$7*(AH3033%)*IF(ISNUMBER(AI3033),AI3033%,0)</f>
        <v>1294440.0000000009</v>
      </c>
      <c r="K3033" s="86">
        <f>I3033*Segmentos!$D$7*(AL3033%)*IF(ISNUMBER(AM3033),AM3033%,0)</f>
        <v>1879836.0000000012</v>
      </c>
      <c r="L3033" s="4"/>
      <c r="M3033" s="2">
        <v>3.48</v>
      </c>
      <c r="N3033" s="2">
        <v>14.1</v>
      </c>
      <c r="O3033" s="2">
        <v>24.7</v>
      </c>
      <c r="P3033" s="2">
        <v>80.962400000000002</v>
      </c>
      <c r="Q3033" s="2">
        <v>1.9</v>
      </c>
      <c r="R3033" s="2">
        <v>6.7</v>
      </c>
      <c r="S3033" s="2">
        <v>28.2</v>
      </c>
      <c r="T3033" s="2">
        <v>7.3625999999999996</v>
      </c>
      <c r="U3033" s="2">
        <v>2.54</v>
      </c>
      <c r="V3033" s="2">
        <v>12.7</v>
      </c>
      <c r="W3033" s="2">
        <v>20.100000000000001</v>
      </c>
      <c r="X3033" s="2">
        <v>12.3933</v>
      </c>
      <c r="Y3033" s="2">
        <v>3.33</v>
      </c>
      <c r="Z3033" s="2">
        <v>15.2</v>
      </c>
      <c r="AA3033" s="2">
        <v>21.9</v>
      </c>
      <c r="AB3033" s="2">
        <v>22.846599999999999</v>
      </c>
      <c r="AC3033" s="2">
        <v>5.0199999999999996</v>
      </c>
      <c r="AD3033" s="2">
        <v>17.7</v>
      </c>
      <c r="AE3033" s="2">
        <v>28.4</v>
      </c>
      <c r="AF3033" s="2">
        <v>38.359900000000003</v>
      </c>
      <c r="AG3033" s="2">
        <v>2.82</v>
      </c>
      <c r="AH3033" s="22">
        <v>13.4</v>
      </c>
      <c r="AI3033" s="22">
        <v>21</v>
      </c>
      <c r="AJ3033" s="22">
        <v>31.072600000000001</v>
      </c>
      <c r="AK3033" s="18">
        <v>4.08</v>
      </c>
      <c r="AL3033" s="18">
        <v>14.7</v>
      </c>
      <c r="AM3033" s="18">
        <v>27.8</v>
      </c>
      <c r="AN3033" s="2">
        <v>49.889899999999997</v>
      </c>
      <c r="AO3033" s="2">
        <v>2.0099999999999998</v>
      </c>
      <c r="AP3033" s="2">
        <v>9.6999999999999993</v>
      </c>
      <c r="AQ3033" s="2">
        <v>20.8</v>
      </c>
      <c r="AR3033" s="2">
        <v>5.1172000000000004</v>
      </c>
      <c r="AS3033" s="2">
        <v>2.88</v>
      </c>
      <c r="AT3033" s="2">
        <v>13.2</v>
      </c>
      <c r="AU3033" s="2">
        <v>21.9</v>
      </c>
      <c r="AV3033" s="2">
        <v>14.7759</v>
      </c>
      <c r="AW3033" s="2">
        <v>3.49</v>
      </c>
      <c r="AX3033" s="2">
        <v>13.8</v>
      </c>
      <c r="AY3033" s="2">
        <v>25.2</v>
      </c>
      <c r="AZ3033" s="2">
        <v>23.3111</v>
      </c>
      <c r="BA3033" s="2">
        <v>4.24</v>
      </c>
      <c r="BB3033" s="2">
        <v>16</v>
      </c>
      <c r="BC3033" s="2">
        <v>26.4</v>
      </c>
      <c r="BD3033" s="2">
        <v>37.758299999999998</v>
      </c>
      <c r="BE3033" s="4"/>
      <c r="BF3033" s="4"/>
    </row>
    <row r="3034" spans="1:58" x14ac:dyDescent="0.2">
      <c r="A3034" s="29">
        <v>3033</v>
      </c>
      <c r="B3034" s="7" t="s">
        <v>19</v>
      </c>
      <c r="C3034" s="3">
        <v>40026</v>
      </c>
      <c r="D3034" s="4" t="s">
        <v>17</v>
      </c>
      <c r="E3034" s="4" t="s">
        <v>166</v>
      </c>
      <c r="F3034" s="5" t="s">
        <v>193</v>
      </c>
      <c r="G3034" s="6">
        <v>0.91527777777777775</v>
      </c>
      <c r="H3034" s="6">
        <v>0.91666666666666663</v>
      </c>
      <c r="I3034" s="85">
        <f t="shared" si="47"/>
        <v>1.9999999999999929</v>
      </c>
      <c r="J3034" s="86">
        <f>I3034*Segmentos!$D$7*(AH3034%)*IF(ISNUMBER(AI3034),AI3034%,0)</f>
        <v>2166.3999999999928</v>
      </c>
      <c r="K3034" s="86">
        <f>I3034*Segmentos!$D$7*(AL3034%)*IF(ISNUMBER(AM3034),AM3034%,0)</f>
        <v>4454.3999999999842</v>
      </c>
      <c r="L3034" s="4"/>
      <c r="M3034" s="2">
        <v>0.4</v>
      </c>
      <c r="N3034" s="2">
        <v>0.6</v>
      </c>
      <c r="O3034" s="2">
        <v>69</v>
      </c>
      <c r="P3034" s="2">
        <v>100</v>
      </c>
      <c r="Q3034" s="2">
        <v>0</v>
      </c>
      <c r="R3034" s="2">
        <v>0</v>
      </c>
      <c r="S3034" s="8" t="s">
        <v>577</v>
      </c>
      <c r="T3034" s="2">
        <v>0</v>
      </c>
      <c r="U3034" s="2">
        <v>0.59</v>
      </c>
      <c r="V3034" s="2">
        <v>0.6</v>
      </c>
      <c r="W3034" s="2">
        <v>100</v>
      </c>
      <c r="X3034" s="2">
        <v>31.3643</v>
      </c>
      <c r="Y3034" s="2">
        <v>0.32</v>
      </c>
      <c r="Z3034" s="2">
        <v>0.3</v>
      </c>
      <c r="AA3034" s="2">
        <v>100</v>
      </c>
      <c r="AB3034" s="2">
        <v>23.7133</v>
      </c>
      <c r="AC3034" s="2">
        <v>0.54</v>
      </c>
      <c r="AD3034" s="2">
        <v>1.1000000000000001</v>
      </c>
      <c r="AE3034" s="2">
        <v>50</v>
      </c>
      <c r="AF3034" s="2">
        <v>44.922499999999999</v>
      </c>
      <c r="AG3034" s="2">
        <v>0.25</v>
      </c>
      <c r="AH3034" s="22">
        <v>0.4</v>
      </c>
      <c r="AI3034" s="22">
        <v>67.7</v>
      </c>
      <c r="AJ3034" s="22">
        <v>30.3506</v>
      </c>
      <c r="AK3034" s="18">
        <v>0.52</v>
      </c>
      <c r="AL3034" s="18">
        <v>0.8</v>
      </c>
      <c r="AM3034" s="18">
        <v>69.599999999999994</v>
      </c>
      <c r="AN3034" s="2">
        <v>69.6494</v>
      </c>
      <c r="AO3034" s="2">
        <v>0</v>
      </c>
      <c r="AP3034" s="2">
        <v>0</v>
      </c>
      <c r="AQ3034" s="8" t="s">
        <v>577</v>
      </c>
      <c r="AR3034" s="2">
        <v>0</v>
      </c>
      <c r="AS3034" s="2">
        <v>0.72</v>
      </c>
      <c r="AT3034" s="2">
        <v>1</v>
      </c>
      <c r="AU3034" s="2">
        <v>71.099999999999994</v>
      </c>
      <c r="AV3034" s="2">
        <v>39.975299999999997</v>
      </c>
      <c r="AW3034" s="2">
        <v>0.39</v>
      </c>
      <c r="AX3034" s="2">
        <v>0.8</v>
      </c>
      <c r="AY3034" s="2">
        <v>50</v>
      </c>
      <c r="AZ3034" s="2">
        <v>28.660499999999999</v>
      </c>
      <c r="BA3034" s="2">
        <v>0.32</v>
      </c>
      <c r="BB3034" s="2">
        <v>0.3</v>
      </c>
      <c r="BC3034" s="2">
        <v>100</v>
      </c>
      <c r="BD3034" s="2">
        <v>31.3643</v>
      </c>
      <c r="BE3034" s="4"/>
      <c r="BF3034" s="4"/>
    </row>
    <row r="3035" spans="1:58" x14ac:dyDescent="0.2">
      <c r="A3035" s="29">
        <v>3034</v>
      </c>
      <c r="B3035" s="7" t="s">
        <v>2</v>
      </c>
      <c r="C3035" s="3">
        <v>40026</v>
      </c>
      <c r="D3035" s="4" t="s">
        <v>0</v>
      </c>
      <c r="E3035" s="4" t="s">
        <v>164</v>
      </c>
      <c r="F3035" s="5" t="s">
        <v>193</v>
      </c>
      <c r="G3035" s="6">
        <v>0.875</v>
      </c>
      <c r="H3035" s="6">
        <v>0.9145833333333333</v>
      </c>
      <c r="I3035" s="85">
        <f t="shared" si="47"/>
        <v>56.999999999999957</v>
      </c>
      <c r="J3035" s="86">
        <f>I3035*Segmentos!$D$7*(AH3035%)*IF(ISNUMBER(AI3035),AI3035%,0)</f>
        <v>875930.39999999944</v>
      </c>
      <c r="K3035" s="86">
        <f>I3035*Segmentos!$D$7*(AL3035%)*IF(ISNUMBER(AM3035),AM3035%,0)</f>
        <v>1071052.7999999993</v>
      </c>
      <c r="L3035" s="4"/>
      <c r="M3035" s="2">
        <v>4.28</v>
      </c>
      <c r="N3035" s="2">
        <v>12.1</v>
      </c>
      <c r="O3035" s="2">
        <v>35.4</v>
      </c>
      <c r="P3035" s="2">
        <v>91.499799999999993</v>
      </c>
      <c r="Q3035" s="2">
        <v>1.78</v>
      </c>
      <c r="R3035" s="2">
        <v>6.1</v>
      </c>
      <c r="S3035" s="2">
        <v>29.2</v>
      </c>
      <c r="T3035" s="2">
        <v>6.3586999999999998</v>
      </c>
      <c r="U3035" s="2">
        <v>1.4</v>
      </c>
      <c r="V3035" s="2">
        <v>6.6</v>
      </c>
      <c r="W3035" s="2">
        <v>21.3</v>
      </c>
      <c r="X3035" s="2">
        <v>6.2771999999999997</v>
      </c>
      <c r="Y3035" s="2">
        <v>2.27</v>
      </c>
      <c r="Z3035" s="2">
        <v>9.4</v>
      </c>
      <c r="AA3035" s="2">
        <v>24.1</v>
      </c>
      <c r="AB3035" s="2">
        <v>14.289</v>
      </c>
      <c r="AC3035" s="2">
        <v>9.2100000000000009</v>
      </c>
      <c r="AD3035" s="2">
        <v>21.2</v>
      </c>
      <c r="AE3035" s="2">
        <v>43.5</v>
      </c>
      <c r="AF3035" s="2">
        <v>64.5749</v>
      </c>
      <c r="AG3035" s="2">
        <v>3.84</v>
      </c>
      <c r="AH3035" s="22">
        <v>11.4</v>
      </c>
      <c r="AI3035" s="22">
        <v>33.700000000000003</v>
      </c>
      <c r="AJ3035" s="22">
        <v>38.936900000000001</v>
      </c>
      <c r="AK3035" s="18">
        <v>4.68</v>
      </c>
      <c r="AL3035" s="18">
        <v>12.8</v>
      </c>
      <c r="AM3035" s="18">
        <v>36.700000000000003</v>
      </c>
      <c r="AN3035" s="2">
        <v>52.562899999999999</v>
      </c>
      <c r="AO3035" s="2">
        <v>1.26</v>
      </c>
      <c r="AP3035" s="2">
        <v>7.1</v>
      </c>
      <c r="AQ3035" s="2">
        <v>17.7</v>
      </c>
      <c r="AR3035" s="2">
        <v>2.9302000000000001</v>
      </c>
      <c r="AS3035" s="2">
        <v>4.3899999999999997</v>
      </c>
      <c r="AT3035" s="2">
        <v>11.1</v>
      </c>
      <c r="AU3035" s="2">
        <v>39.5</v>
      </c>
      <c r="AV3035" s="2">
        <v>20.669899999999998</v>
      </c>
      <c r="AW3035" s="2">
        <v>4.9000000000000004</v>
      </c>
      <c r="AX3035" s="2">
        <v>11.7</v>
      </c>
      <c r="AY3035" s="2">
        <v>42</v>
      </c>
      <c r="AZ3035" s="2">
        <v>30.119599999999998</v>
      </c>
      <c r="BA3035" s="2">
        <v>4.62</v>
      </c>
      <c r="BB3035" s="2">
        <v>14.5</v>
      </c>
      <c r="BC3035" s="2">
        <v>32</v>
      </c>
      <c r="BD3035" s="2">
        <v>37.780099999999997</v>
      </c>
      <c r="BE3035" s="4"/>
      <c r="BF3035" s="4"/>
    </row>
    <row r="3036" spans="1:58" x14ac:dyDescent="0.2">
      <c r="A3036" s="29">
        <v>3035</v>
      </c>
      <c r="B3036" s="7" t="s">
        <v>16</v>
      </c>
      <c r="C3036" s="3">
        <v>40026</v>
      </c>
      <c r="D3036" s="4" t="s">
        <v>13</v>
      </c>
      <c r="E3036" s="4" t="s">
        <v>166</v>
      </c>
      <c r="F3036" s="5" t="s">
        <v>193</v>
      </c>
      <c r="G3036" s="6">
        <v>0.9159722222222223</v>
      </c>
      <c r="H3036" s="6">
        <v>0.91874999999999996</v>
      </c>
      <c r="I3036" s="85">
        <f t="shared" si="47"/>
        <v>3.9999999999998259</v>
      </c>
      <c r="J3036" s="86">
        <f>I3036*Segmentos!$D$7*(AH3036%)*IF(ISNUMBER(AI3036),AI3036%,0)</f>
        <v>93823.999999995911</v>
      </c>
      <c r="K3036" s="86">
        <f>I3036*Segmentos!$D$7*(AL3036%)*IF(ISNUMBER(AM3036),AM3036%,0)</f>
        <v>118201.59999999485</v>
      </c>
      <c r="L3036" s="4"/>
      <c r="M3036" s="2">
        <v>6.67</v>
      </c>
      <c r="N3036" s="2">
        <v>8.6</v>
      </c>
      <c r="O3036" s="2">
        <v>77.2</v>
      </c>
      <c r="P3036" s="2">
        <v>80.966300000000004</v>
      </c>
      <c r="Q3036" s="2">
        <v>2.63</v>
      </c>
      <c r="R3036" s="2">
        <v>3.5</v>
      </c>
      <c r="S3036" s="2">
        <v>74.599999999999994</v>
      </c>
      <c r="T3036" s="2">
        <v>5.3246000000000002</v>
      </c>
      <c r="U3036" s="2">
        <v>4.88</v>
      </c>
      <c r="V3036" s="2">
        <v>6.6</v>
      </c>
      <c r="W3036" s="2">
        <v>73.400000000000006</v>
      </c>
      <c r="X3036" s="2">
        <v>12.4147</v>
      </c>
      <c r="Y3036" s="2">
        <v>6.13</v>
      </c>
      <c r="Z3036" s="2">
        <v>7.8</v>
      </c>
      <c r="AA3036" s="2">
        <v>78.2</v>
      </c>
      <c r="AB3036" s="2">
        <v>21.968299999999999</v>
      </c>
      <c r="AC3036" s="2">
        <v>10.36</v>
      </c>
      <c r="AD3036" s="2">
        <v>13.2</v>
      </c>
      <c r="AE3036" s="2">
        <v>78.2</v>
      </c>
      <c r="AF3036" s="2">
        <v>41.258699999999997</v>
      </c>
      <c r="AG3036" s="2">
        <v>5.88</v>
      </c>
      <c r="AH3036" s="22">
        <v>8</v>
      </c>
      <c r="AI3036" s="22">
        <v>73.3</v>
      </c>
      <c r="AJ3036" s="22">
        <v>33.835500000000003</v>
      </c>
      <c r="AK3036" s="18">
        <v>7.39</v>
      </c>
      <c r="AL3036" s="18">
        <v>9.1999999999999993</v>
      </c>
      <c r="AM3036" s="18">
        <v>80.3</v>
      </c>
      <c r="AN3036" s="2">
        <v>47.130800000000001</v>
      </c>
      <c r="AO3036" s="2">
        <v>4.78</v>
      </c>
      <c r="AP3036" s="2">
        <v>5.8</v>
      </c>
      <c r="AQ3036" s="2">
        <v>82.9</v>
      </c>
      <c r="AR3036" s="2">
        <v>6.3331</v>
      </c>
      <c r="AS3036" s="2">
        <v>3.85</v>
      </c>
      <c r="AT3036" s="2">
        <v>5.2</v>
      </c>
      <c r="AU3036" s="2">
        <v>74.2</v>
      </c>
      <c r="AV3036" s="2">
        <v>10.2887</v>
      </c>
      <c r="AW3036" s="2">
        <v>5.62</v>
      </c>
      <c r="AX3036" s="2">
        <v>7.1</v>
      </c>
      <c r="AY3036" s="2">
        <v>79.099999999999994</v>
      </c>
      <c r="AZ3036" s="2">
        <v>19.590900000000001</v>
      </c>
      <c r="BA3036" s="2">
        <v>9.6300000000000008</v>
      </c>
      <c r="BB3036" s="2">
        <v>12.6</v>
      </c>
      <c r="BC3036" s="2">
        <v>76.400000000000006</v>
      </c>
      <c r="BD3036" s="2">
        <v>44.753599999999999</v>
      </c>
      <c r="BE3036" s="4"/>
      <c r="BF3036" s="4"/>
    </row>
    <row r="3037" spans="1:58" x14ac:dyDescent="0.2">
      <c r="A3037" s="29">
        <v>3036</v>
      </c>
      <c r="B3037" s="7" t="s">
        <v>72</v>
      </c>
      <c r="C3037" s="3">
        <v>40026</v>
      </c>
      <c r="D3037" s="4" t="s">
        <v>21</v>
      </c>
      <c r="E3037" s="4" t="s">
        <v>175</v>
      </c>
      <c r="F3037" s="5" t="s">
        <v>193</v>
      </c>
      <c r="G3037" s="6">
        <v>0.8965277777777777</v>
      </c>
      <c r="H3037" s="6">
        <v>0.91666666666666663</v>
      </c>
      <c r="I3037" s="85">
        <f t="shared" si="47"/>
        <v>29.000000000000057</v>
      </c>
      <c r="J3037" s="86">
        <f>I3037*Segmentos!$D$7*(AH3037%)*IF(ISNUMBER(AI3037),AI3037%,0)</f>
        <v>10730.000000000022</v>
      </c>
      <c r="K3037" s="86">
        <f>I3037*Segmentos!$D$7*(AL3037%)*IF(ISNUMBER(AM3037),AM3037%,0)</f>
        <v>11228.800000000021</v>
      </c>
      <c r="L3037" s="4"/>
      <c r="M3037" s="2">
        <v>0.1</v>
      </c>
      <c r="N3037" s="2">
        <v>0.7</v>
      </c>
      <c r="O3037" s="2">
        <v>14.4</v>
      </c>
      <c r="P3037" s="2">
        <v>86.565299999999993</v>
      </c>
      <c r="Q3037" s="2">
        <v>0.01</v>
      </c>
      <c r="R3037" s="2">
        <v>0.3</v>
      </c>
      <c r="S3037" s="2">
        <v>3.4</v>
      </c>
      <c r="T3037" s="2">
        <v>1.5513999999999999</v>
      </c>
      <c r="U3037" s="2">
        <v>0</v>
      </c>
      <c r="V3037" s="2">
        <v>0</v>
      </c>
      <c r="W3037" s="8" t="s">
        <v>577</v>
      </c>
      <c r="X3037" s="2">
        <v>0</v>
      </c>
      <c r="Y3037" s="2">
        <v>0.17</v>
      </c>
      <c r="Z3037" s="2">
        <v>1.2</v>
      </c>
      <c r="AA3037" s="2">
        <v>14.7</v>
      </c>
      <c r="AB3037" s="2">
        <v>44.7928</v>
      </c>
      <c r="AC3037" s="2">
        <v>0.14000000000000001</v>
      </c>
      <c r="AD3037" s="2">
        <v>0.9</v>
      </c>
      <c r="AE3037" s="2">
        <v>15.9</v>
      </c>
      <c r="AF3037" s="2">
        <v>40.2211</v>
      </c>
      <c r="AG3037" s="2">
        <v>0.09</v>
      </c>
      <c r="AH3037" s="22">
        <v>0.5</v>
      </c>
      <c r="AI3037" s="22">
        <v>18.5</v>
      </c>
      <c r="AJ3037" s="22">
        <v>39.307099999999998</v>
      </c>
      <c r="AK3037" s="18">
        <v>0.1</v>
      </c>
      <c r="AL3037" s="18">
        <v>0.8</v>
      </c>
      <c r="AM3037" s="18">
        <v>12.1</v>
      </c>
      <c r="AN3037" s="2">
        <v>47.258200000000002</v>
      </c>
      <c r="AO3037" s="2">
        <v>0.02</v>
      </c>
      <c r="AP3037" s="2">
        <v>0.6</v>
      </c>
      <c r="AQ3037" s="2">
        <v>3.4</v>
      </c>
      <c r="AR3037" s="2">
        <v>2.0396999999999998</v>
      </c>
      <c r="AS3037" s="2">
        <v>0.02</v>
      </c>
      <c r="AT3037" s="2">
        <v>0.5</v>
      </c>
      <c r="AU3037" s="2">
        <v>5.2</v>
      </c>
      <c r="AV3037" s="2">
        <v>4.7473999999999998</v>
      </c>
      <c r="AW3037" s="2">
        <v>0.09</v>
      </c>
      <c r="AX3037" s="2">
        <v>0.8</v>
      </c>
      <c r="AY3037" s="2">
        <v>12.3</v>
      </c>
      <c r="AZ3037" s="2">
        <v>23.988700000000001</v>
      </c>
      <c r="BA3037" s="2">
        <v>0.16</v>
      </c>
      <c r="BB3037" s="2">
        <v>0.8</v>
      </c>
      <c r="BC3037" s="2">
        <v>21.7</v>
      </c>
      <c r="BD3037" s="2">
        <v>55.7896</v>
      </c>
      <c r="BE3037" s="4"/>
      <c r="BF3037" s="4"/>
    </row>
    <row r="3038" spans="1:58" x14ac:dyDescent="0.2">
      <c r="A3038" s="29">
        <v>3037</v>
      </c>
      <c r="B3038" s="7" t="s">
        <v>154</v>
      </c>
      <c r="C3038" s="3">
        <v>40027</v>
      </c>
      <c r="D3038" s="4" t="s">
        <v>0</v>
      </c>
      <c r="E3038" s="4" t="s">
        <v>174</v>
      </c>
      <c r="F3038" s="5" t="s">
        <v>194</v>
      </c>
      <c r="G3038" s="6">
        <v>0.91666666666666663</v>
      </c>
      <c r="H3038" s="6">
        <v>2.1527777777777781E-2</v>
      </c>
      <c r="I3038" s="85">
        <f t="shared" si="47"/>
        <v>151.00000000000006</v>
      </c>
      <c r="J3038" s="86">
        <f>I3038*Segmentos!$D$7*(AH3038%)*IF(ISNUMBER(AI3038),AI3038%,0)</f>
        <v>3816072.0000000014</v>
      </c>
      <c r="K3038" s="86">
        <f>I3038*Segmentos!$D$7*(AL3038%)*IF(ISNUMBER(AM3038),AM3038%,0)</f>
        <v>6811308.0000000028</v>
      </c>
      <c r="L3038" s="4"/>
      <c r="M3038" s="2">
        <v>8.91</v>
      </c>
      <c r="N3038" s="2">
        <v>28.9</v>
      </c>
      <c r="O3038" s="2">
        <v>30.9</v>
      </c>
      <c r="P3038" s="2">
        <v>85.195400000000006</v>
      </c>
      <c r="Q3038" s="2">
        <v>6.37</v>
      </c>
      <c r="R3038" s="2">
        <v>21.7</v>
      </c>
      <c r="S3038" s="2">
        <v>29.4</v>
      </c>
      <c r="T3038" s="2">
        <v>10.151199999999999</v>
      </c>
      <c r="U3038" s="2">
        <v>8.49</v>
      </c>
      <c r="V3038" s="2">
        <v>28.7</v>
      </c>
      <c r="W3038" s="2">
        <v>29.6</v>
      </c>
      <c r="X3038" s="2">
        <v>17.004000000000001</v>
      </c>
      <c r="Y3038" s="2">
        <v>8.7899999999999991</v>
      </c>
      <c r="Z3038" s="2">
        <v>29.4</v>
      </c>
      <c r="AA3038" s="2">
        <v>29.9</v>
      </c>
      <c r="AB3038" s="2">
        <v>24.8063</v>
      </c>
      <c r="AC3038" s="2">
        <v>10.59</v>
      </c>
      <c r="AD3038" s="2">
        <v>32.1</v>
      </c>
      <c r="AE3038" s="2">
        <v>33</v>
      </c>
      <c r="AF3038" s="2">
        <v>33.234000000000002</v>
      </c>
      <c r="AG3038" s="2">
        <v>6.32</v>
      </c>
      <c r="AH3038" s="22">
        <v>26</v>
      </c>
      <c r="AI3038" s="22">
        <v>24.3</v>
      </c>
      <c r="AJ3038" s="22">
        <v>28.658999999999999</v>
      </c>
      <c r="AK3038" s="18">
        <v>11.25</v>
      </c>
      <c r="AL3038" s="18">
        <v>31.5</v>
      </c>
      <c r="AM3038" s="18">
        <v>35.799999999999997</v>
      </c>
      <c r="AN3038" s="2">
        <v>56.5364</v>
      </c>
      <c r="AO3038" s="2">
        <v>5.91</v>
      </c>
      <c r="AP3038" s="2">
        <v>22</v>
      </c>
      <c r="AQ3038" s="2">
        <v>26.9</v>
      </c>
      <c r="AR3038" s="2">
        <v>6.1737000000000002</v>
      </c>
      <c r="AS3038" s="2">
        <v>6.99</v>
      </c>
      <c r="AT3038" s="2">
        <v>23</v>
      </c>
      <c r="AU3038" s="2">
        <v>30.4</v>
      </c>
      <c r="AV3038" s="2">
        <v>14.723100000000001</v>
      </c>
      <c r="AW3038" s="2">
        <v>9.6199999999999992</v>
      </c>
      <c r="AX3038" s="2">
        <v>33.200000000000003</v>
      </c>
      <c r="AY3038" s="2">
        <v>28.9</v>
      </c>
      <c r="AZ3038" s="2">
        <v>26.433499999999999</v>
      </c>
      <c r="BA3038" s="2">
        <v>10.35</v>
      </c>
      <c r="BB3038" s="2">
        <v>30.9</v>
      </c>
      <c r="BC3038" s="2">
        <v>33.5</v>
      </c>
      <c r="BD3038" s="2">
        <v>37.865099999999998</v>
      </c>
      <c r="BE3038" s="4"/>
      <c r="BF3038" s="4"/>
    </row>
    <row r="3039" spans="1:58" x14ac:dyDescent="0.2">
      <c r="A3039" s="29">
        <v>3038</v>
      </c>
      <c r="B3039" s="7" t="s">
        <v>77</v>
      </c>
      <c r="C3039" s="3">
        <v>40027</v>
      </c>
      <c r="D3039" s="4" t="s">
        <v>13</v>
      </c>
      <c r="E3039" s="4" t="s">
        <v>164</v>
      </c>
      <c r="F3039" s="5" t="s">
        <v>194</v>
      </c>
      <c r="G3039" s="6">
        <v>0.875</v>
      </c>
      <c r="H3039" s="6">
        <v>0.91249999999999998</v>
      </c>
      <c r="I3039" s="85">
        <f t="shared" si="47"/>
        <v>53.999999999999972</v>
      </c>
      <c r="J3039" s="86">
        <f>I3039*Segmentos!$D$7*(AH3039%)*IF(ISNUMBER(AI3039),AI3039%,0)</f>
        <v>1278935.9999999993</v>
      </c>
      <c r="K3039" s="86">
        <f>I3039*Segmentos!$D$7*(AL3039%)*IF(ISNUMBER(AM3039),AM3039%,0)</f>
        <v>1427673.5999999992</v>
      </c>
      <c r="L3039" s="4"/>
      <c r="M3039" s="2">
        <v>6.29</v>
      </c>
      <c r="N3039" s="2">
        <v>19.8</v>
      </c>
      <c r="O3039" s="2">
        <v>31.7</v>
      </c>
      <c r="P3039" s="2">
        <v>92.516800000000003</v>
      </c>
      <c r="Q3039" s="2">
        <v>2.25</v>
      </c>
      <c r="R3039" s="2">
        <v>8.5</v>
      </c>
      <c r="S3039" s="2">
        <v>26.5</v>
      </c>
      <c r="T3039" s="2">
        <v>5.5205000000000002</v>
      </c>
      <c r="U3039" s="2">
        <v>4.0199999999999996</v>
      </c>
      <c r="V3039" s="2">
        <v>16.399999999999999</v>
      </c>
      <c r="W3039" s="2">
        <v>24.6</v>
      </c>
      <c r="X3039" s="2">
        <v>12.4154</v>
      </c>
      <c r="Y3039" s="2">
        <v>4.99</v>
      </c>
      <c r="Z3039" s="2">
        <v>20.5</v>
      </c>
      <c r="AA3039" s="2">
        <v>24.3</v>
      </c>
      <c r="AB3039" s="2">
        <v>21.6812</v>
      </c>
      <c r="AC3039" s="2">
        <v>10.95</v>
      </c>
      <c r="AD3039" s="2">
        <v>27.1</v>
      </c>
      <c r="AE3039" s="2">
        <v>40.4</v>
      </c>
      <c r="AF3039" s="2">
        <v>52.899799999999999</v>
      </c>
      <c r="AG3039" s="2">
        <v>5.93</v>
      </c>
      <c r="AH3039" s="22">
        <v>19.100000000000001</v>
      </c>
      <c r="AI3039" s="22">
        <v>31</v>
      </c>
      <c r="AJ3039" s="22">
        <v>41.403599999999997</v>
      </c>
      <c r="AK3039" s="18">
        <v>6.61</v>
      </c>
      <c r="AL3039" s="18">
        <v>20.399999999999999</v>
      </c>
      <c r="AM3039" s="18">
        <v>32.4</v>
      </c>
      <c r="AN3039" s="2">
        <v>51.113199999999999</v>
      </c>
      <c r="AO3039" s="2">
        <v>4.21</v>
      </c>
      <c r="AP3039" s="2">
        <v>13.5</v>
      </c>
      <c r="AQ3039" s="2">
        <v>31.1</v>
      </c>
      <c r="AR3039" s="2">
        <v>6.7714999999999996</v>
      </c>
      <c r="AS3039" s="2">
        <v>5.64</v>
      </c>
      <c r="AT3039" s="2">
        <v>18.2</v>
      </c>
      <c r="AU3039" s="2">
        <v>31.1</v>
      </c>
      <c r="AV3039" s="2">
        <v>18.282900000000001</v>
      </c>
      <c r="AW3039" s="2">
        <v>6.07</v>
      </c>
      <c r="AX3039" s="2">
        <v>18.600000000000001</v>
      </c>
      <c r="AY3039" s="2">
        <v>32.5</v>
      </c>
      <c r="AZ3039" s="2">
        <v>25.67</v>
      </c>
      <c r="BA3039" s="2">
        <v>7.42</v>
      </c>
      <c r="BB3039" s="2">
        <v>23.4</v>
      </c>
      <c r="BC3039" s="2">
        <v>31.7</v>
      </c>
      <c r="BD3039" s="2">
        <v>41.792400000000001</v>
      </c>
      <c r="BE3039" s="4"/>
      <c r="BF3039" s="4"/>
    </row>
    <row r="3040" spans="1:58" x14ac:dyDescent="0.2">
      <c r="A3040" s="29">
        <v>3039</v>
      </c>
      <c r="B3040" s="7" t="s">
        <v>107</v>
      </c>
      <c r="C3040" s="3">
        <v>40027</v>
      </c>
      <c r="D3040" s="4" t="s">
        <v>13</v>
      </c>
      <c r="E3040" s="4" t="s">
        <v>176</v>
      </c>
      <c r="F3040" s="5" t="s">
        <v>194</v>
      </c>
      <c r="G3040" s="6">
        <v>0.91805555555555562</v>
      </c>
      <c r="H3040" s="6">
        <v>0.99722222222222223</v>
      </c>
      <c r="I3040" s="85">
        <f t="shared" si="47"/>
        <v>113.99999999999991</v>
      </c>
      <c r="J3040" s="86">
        <f>I3040*Segmentos!$D$7*(AH3040%)*IF(ISNUMBER(AI3040),AI3040%,0)</f>
        <v>4301721.5999999968</v>
      </c>
      <c r="K3040" s="86">
        <f>I3040*Segmentos!$D$7*(AL3040%)*IF(ISNUMBER(AM3040),AM3040%,0)</f>
        <v>5399222.3999999957</v>
      </c>
      <c r="L3040" s="4"/>
      <c r="M3040" s="2">
        <v>10.69</v>
      </c>
      <c r="N3040" s="2">
        <v>28.4</v>
      </c>
      <c r="O3040" s="2">
        <v>37.6</v>
      </c>
      <c r="P3040" s="2">
        <v>88.298900000000003</v>
      </c>
      <c r="Q3040" s="2">
        <v>4.42</v>
      </c>
      <c r="R3040" s="2">
        <v>18</v>
      </c>
      <c r="S3040" s="2">
        <v>24.5</v>
      </c>
      <c r="T3040" s="2">
        <v>6.0867000000000004</v>
      </c>
      <c r="U3040" s="2">
        <v>8.24</v>
      </c>
      <c r="V3040" s="2">
        <v>26.3</v>
      </c>
      <c r="W3040" s="2">
        <v>31.3</v>
      </c>
      <c r="X3040" s="2">
        <v>14.2714</v>
      </c>
      <c r="Y3040" s="2">
        <v>10.58</v>
      </c>
      <c r="Z3040" s="2">
        <v>29.7</v>
      </c>
      <c r="AA3040" s="2">
        <v>35.6</v>
      </c>
      <c r="AB3040" s="2">
        <v>25.789899999999999</v>
      </c>
      <c r="AC3040" s="2">
        <v>15.55</v>
      </c>
      <c r="AD3040" s="2">
        <v>33.9</v>
      </c>
      <c r="AE3040" s="2">
        <v>45.9</v>
      </c>
      <c r="AF3040" s="2">
        <v>42.151000000000003</v>
      </c>
      <c r="AG3040" s="2">
        <v>9.41</v>
      </c>
      <c r="AH3040" s="22">
        <v>26.8</v>
      </c>
      <c r="AI3040" s="22">
        <v>35.200000000000003</v>
      </c>
      <c r="AJ3040" s="22">
        <v>36.872900000000001</v>
      </c>
      <c r="AK3040" s="18">
        <v>11.85</v>
      </c>
      <c r="AL3040" s="18">
        <v>29.9</v>
      </c>
      <c r="AM3040" s="18">
        <v>39.6</v>
      </c>
      <c r="AN3040" s="2">
        <v>51.426000000000002</v>
      </c>
      <c r="AO3040" s="2">
        <v>6.51</v>
      </c>
      <c r="AP3040" s="2">
        <v>24.5</v>
      </c>
      <c r="AQ3040" s="2">
        <v>26.5</v>
      </c>
      <c r="AR3040" s="2">
        <v>5.8773999999999997</v>
      </c>
      <c r="AS3040" s="2">
        <v>10.09</v>
      </c>
      <c r="AT3040" s="2">
        <v>27.1</v>
      </c>
      <c r="AU3040" s="2">
        <v>37.200000000000003</v>
      </c>
      <c r="AV3040" s="2">
        <v>18.352699999999999</v>
      </c>
      <c r="AW3040" s="2">
        <v>10.98</v>
      </c>
      <c r="AX3040" s="2">
        <v>31.9</v>
      </c>
      <c r="AY3040" s="2">
        <v>34.5</v>
      </c>
      <c r="AZ3040" s="2">
        <v>26.087599999999998</v>
      </c>
      <c r="BA3040" s="2">
        <v>12.01</v>
      </c>
      <c r="BB3040" s="2">
        <v>27.7</v>
      </c>
      <c r="BC3040" s="2">
        <v>43.4</v>
      </c>
      <c r="BD3040" s="2">
        <v>37.981200000000001</v>
      </c>
      <c r="BE3040" s="4"/>
      <c r="BF3040" s="4"/>
    </row>
    <row r="3041" spans="1:58" x14ac:dyDescent="0.2">
      <c r="A3041" s="29">
        <v>3040</v>
      </c>
      <c r="B3041" s="7" t="s">
        <v>99</v>
      </c>
      <c r="C3041" s="3">
        <v>40027</v>
      </c>
      <c r="D3041" s="4" t="s">
        <v>0</v>
      </c>
      <c r="E3041" s="4" t="s">
        <v>182</v>
      </c>
      <c r="F3041" s="5" t="s">
        <v>194</v>
      </c>
      <c r="G3041" s="6">
        <v>0.80069444444444438</v>
      </c>
      <c r="H3041" s="6">
        <v>0.87430555555555556</v>
      </c>
      <c r="I3041" s="85">
        <f t="shared" si="47"/>
        <v>106.0000000000001</v>
      </c>
      <c r="J3041" s="86">
        <f>I3041*Segmentos!$D$7*(AH3041%)*IF(ISNUMBER(AI3041),AI3041%,0)</f>
        <v>1398521.6000000015</v>
      </c>
      <c r="K3041" s="86">
        <f>I3041*Segmentos!$D$7*(AL3041%)*IF(ISNUMBER(AM3041),AM3041%,0)</f>
        <v>1437741.6000000013</v>
      </c>
      <c r="L3041" s="4"/>
      <c r="M3041" s="2">
        <v>3.34</v>
      </c>
      <c r="N3041" s="2">
        <v>13</v>
      </c>
      <c r="O3041" s="2">
        <v>25.8</v>
      </c>
      <c r="P3041" s="2">
        <v>76.603200000000001</v>
      </c>
      <c r="Q3041" s="2">
        <v>1.26</v>
      </c>
      <c r="R3041" s="2">
        <v>8.9</v>
      </c>
      <c r="S3041" s="2">
        <v>14.2</v>
      </c>
      <c r="T3041" s="2">
        <v>4.8395999999999999</v>
      </c>
      <c r="U3041" s="2">
        <v>2.11</v>
      </c>
      <c r="V3041" s="2">
        <v>9.6</v>
      </c>
      <c r="W3041" s="2">
        <v>22.1</v>
      </c>
      <c r="X3041" s="2">
        <v>10.1602</v>
      </c>
      <c r="Y3041" s="2">
        <v>4.37</v>
      </c>
      <c r="Z3041" s="2">
        <v>16.5</v>
      </c>
      <c r="AA3041" s="2">
        <v>26.5</v>
      </c>
      <c r="AB3041" s="2">
        <v>29.5745</v>
      </c>
      <c r="AC3041" s="2">
        <v>4.25</v>
      </c>
      <c r="AD3041" s="2">
        <v>14.1</v>
      </c>
      <c r="AE3041" s="2">
        <v>30.2</v>
      </c>
      <c r="AF3041" s="2">
        <v>32.0289</v>
      </c>
      <c r="AG3041" s="2">
        <v>3.29</v>
      </c>
      <c r="AH3041" s="22">
        <v>13.3</v>
      </c>
      <c r="AI3041" s="22">
        <v>24.8</v>
      </c>
      <c r="AJ3041" s="22">
        <v>35.797699999999999</v>
      </c>
      <c r="AK3041" s="18">
        <v>3.38</v>
      </c>
      <c r="AL3041" s="18">
        <v>12.7</v>
      </c>
      <c r="AM3041" s="18">
        <v>26.7</v>
      </c>
      <c r="AN3041" s="2">
        <v>40.805399999999999</v>
      </c>
      <c r="AO3041" s="2">
        <v>1.33</v>
      </c>
      <c r="AP3041" s="2">
        <v>9.5</v>
      </c>
      <c r="AQ3041" s="2">
        <v>13.9</v>
      </c>
      <c r="AR3041" s="2">
        <v>3.3355999999999999</v>
      </c>
      <c r="AS3041" s="2">
        <v>2.56</v>
      </c>
      <c r="AT3041" s="2">
        <v>10.3</v>
      </c>
      <c r="AU3041" s="2">
        <v>24.8</v>
      </c>
      <c r="AV3041" s="2">
        <v>12.953900000000001</v>
      </c>
      <c r="AW3041" s="2">
        <v>3.12</v>
      </c>
      <c r="AX3041" s="2">
        <v>13.8</v>
      </c>
      <c r="AY3041" s="2">
        <v>22.7</v>
      </c>
      <c r="AZ3041" s="2">
        <v>20.571300000000001</v>
      </c>
      <c r="BA3041" s="2">
        <v>4.5199999999999996</v>
      </c>
      <c r="BB3041" s="2">
        <v>14.9</v>
      </c>
      <c r="BC3041" s="2">
        <v>30.4</v>
      </c>
      <c r="BD3041" s="2">
        <v>39.7423</v>
      </c>
      <c r="BE3041" s="4"/>
      <c r="BF3041" s="4"/>
    </row>
    <row r="3042" spans="1:58" x14ac:dyDescent="0.2">
      <c r="A3042" s="29">
        <v>3041</v>
      </c>
      <c r="B3042" s="7" t="s">
        <v>158</v>
      </c>
      <c r="C3042" s="3">
        <v>40027</v>
      </c>
      <c r="D3042" s="4" t="s">
        <v>21</v>
      </c>
      <c r="E3042" s="4" t="s">
        <v>167</v>
      </c>
      <c r="F3042" s="5" t="s">
        <v>194</v>
      </c>
      <c r="G3042" s="6">
        <v>0.91666666666666663</v>
      </c>
      <c r="H3042" s="6">
        <v>0.9458333333333333</v>
      </c>
      <c r="I3042" s="85">
        <f t="shared" si="47"/>
        <v>42.000000000000014</v>
      </c>
      <c r="J3042" s="86">
        <f>I3042*Segmentos!$D$7*(AH3042%)*IF(ISNUMBER(AI3042),AI3042%,0)</f>
        <v>59505.600000000028</v>
      </c>
      <c r="K3042" s="86">
        <f>I3042*Segmentos!$D$7*(AL3042%)*IF(ISNUMBER(AM3042),AM3042%,0)</f>
        <v>71265.600000000035</v>
      </c>
      <c r="L3042" s="4"/>
      <c r="M3042" s="2">
        <v>0.38</v>
      </c>
      <c r="N3042" s="2">
        <v>2.2000000000000002</v>
      </c>
      <c r="O3042" s="2">
        <v>17.8</v>
      </c>
      <c r="P3042" s="2">
        <v>75.897599999999997</v>
      </c>
      <c r="Q3042" s="2">
        <v>1.27</v>
      </c>
      <c r="R3042" s="2">
        <v>4.2</v>
      </c>
      <c r="S3042" s="2">
        <v>30.2</v>
      </c>
      <c r="T3042" s="2">
        <v>41.883800000000001</v>
      </c>
      <c r="U3042" s="2">
        <v>0.06</v>
      </c>
      <c r="V3042" s="2">
        <v>0.4</v>
      </c>
      <c r="W3042" s="2">
        <v>15.4</v>
      </c>
      <c r="X3042" s="2">
        <v>2.5282</v>
      </c>
      <c r="Y3042" s="2">
        <v>0.4</v>
      </c>
      <c r="Z3042" s="2">
        <v>2.8</v>
      </c>
      <c r="AA3042" s="2">
        <v>14.2</v>
      </c>
      <c r="AB3042" s="2">
        <v>23.441400000000002</v>
      </c>
      <c r="AC3042" s="2">
        <v>0.12</v>
      </c>
      <c r="AD3042" s="2">
        <v>1.6</v>
      </c>
      <c r="AE3042" s="2">
        <v>7.6</v>
      </c>
      <c r="AF3042" s="2">
        <v>8.0442</v>
      </c>
      <c r="AG3042" s="2">
        <v>0.35</v>
      </c>
      <c r="AH3042" s="22">
        <v>2.2999999999999998</v>
      </c>
      <c r="AI3042" s="22">
        <v>15.4</v>
      </c>
      <c r="AJ3042" s="22">
        <v>32.834099999999999</v>
      </c>
      <c r="AK3042" s="18">
        <v>0.41</v>
      </c>
      <c r="AL3042" s="18">
        <v>2.1</v>
      </c>
      <c r="AM3042" s="18">
        <v>20.2</v>
      </c>
      <c r="AN3042" s="2">
        <v>43.063499999999998</v>
      </c>
      <c r="AO3042" s="2">
        <v>0.8</v>
      </c>
      <c r="AP3042" s="2">
        <v>2.1</v>
      </c>
      <c r="AQ3042" s="2">
        <v>37.299999999999997</v>
      </c>
      <c r="AR3042" s="2">
        <v>17.3062</v>
      </c>
      <c r="AS3042" s="2">
        <v>0.09</v>
      </c>
      <c r="AT3042" s="2">
        <v>0.9</v>
      </c>
      <c r="AU3042" s="2">
        <v>10</v>
      </c>
      <c r="AV3042" s="2">
        <v>3.9725999999999999</v>
      </c>
      <c r="AW3042" s="2">
        <v>0.16</v>
      </c>
      <c r="AX3042" s="2">
        <v>2.2999999999999998</v>
      </c>
      <c r="AY3042" s="2">
        <v>6.8</v>
      </c>
      <c r="AZ3042" s="2">
        <v>8.9617000000000004</v>
      </c>
      <c r="BA3042" s="2">
        <v>0.6</v>
      </c>
      <c r="BB3042" s="2">
        <v>2.7</v>
      </c>
      <c r="BC3042" s="2">
        <v>22</v>
      </c>
      <c r="BD3042" s="2">
        <v>45.657200000000003</v>
      </c>
      <c r="BE3042" s="4"/>
      <c r="BF3042" s="4"/>
    </row>
    <row r="3043" spans="1:58" x14ac:dyDescent="0.2">
      <c r="A3043" s="29">
        <v>3042</v>
      </c>
      <c r="B3043" s="7" t="s">
        <v>5</v>
      </c>
      <c r="C3043" s="3">
        <v>40027</v>
      </c>
      <c r="D3043" s="4" t="s">
        <v>3</v>
      </c>
      <c r="E3043" s="4" t="s">
        <v>164</v>
      </c>
      <c r="F3043" s="5" t="s">
        <v>194</v>
      </c>
      <c r="G3043" s="6">
        <v>0.875</v>
      </c>
      <c r="H3043" s="6">
        <v>0.91666666666666663</v>
      </c>
      <c r="I3043" s="85">
        <f t="shared" si="47"/>
        <v>59.999999999999943</v>
      </c>
      <c r="J3043" s="86">
        <f>I3043*Segmentos!$D$7*(AH3043%)*IF(ISNUMBER(AI3043),AI3043%,0)</f>
        <v>1527551.9999999986</v>
      </c>
      <c r="K3043" s="86">
        <f>I3043*Segmentos!$D$7*(AL3043%)*IF(ISNUMBER(AM3043),AM3043%,0)</f>
        <v>1520063.9999999986</v>
      </c>
      <c r="L3043" s="4"/>
      <c r="M3043" s="2">
        <v>6.36</v>
      </c>
      <c r="N3043" s="2">
        <v>18.5</v>
      </c>
      <c r="O3043" s="2">
        <v>34.299999999999997</v>
      </c>
      <c r="P3043" s="2">
        <v>85.483699999999999</v>
      </c>
      <c r="Q3043" s="2">
        <v>3.73</v>
      </c>
      <c r="R3043" s="2">
        <v>11.4</v>
      </c>
      <c r="S3043" s="2">
        <v>32.799999999999997</v>
      </c>
      <c r="T3043" s="2">
        <v>8.3696999999999999</v>
      </c>
      <c r="U3043" s="2">
        <v>5.03</v>
      </c>
      <c r="V3043" s="2">
        <v>17.399999999999999</v>
      </c>
      <c r="W3043" s="2">
        <v>28.9</v>
      </c>
      <c r="X3043" s="2">
        <v>14.1629</v>
      </c>
      <c r="Y3043" s="2">
        <v>6.94</v>
      </c>
      <c r="Z3043" s="2">
        <v>22.2</v>
      </c>
      <c r="AA3043" s="2">
        <v>31.2</v>
      </c>
      <c r="AB3043" s="2">
        <v>27.520900000000001</v>
      </c>
      <c r="AC3043" s="2">
        <v>8.0299999999999994</v>
      </c>
      <c r="AD3043" s="2">
        <v>19.5</v>
      </c>
      <c r="AE3043" s="2">
        <v>41.1</v>
      </c>
      <c r="AF3043" s="2">
        <v>35.430199999999999</v>
      </c>
      <c r="AG3043" s="2">
        <v>6.38</v>
      </c>
      <c r="AH3043" s="22">
        <v>20.399999999999999</v>
      </c>
      <c r="AI3043" s="22">
        <v>31.2</v>
      </c>
      <c r="AJ3043" s="22">
        <v>40.680399999999999</v>
      </c>
      <c r="AK3043" s="18">
        <v>6.34</v>
      </c>
      <c r="AL3043" s="18">
        <v>16.8</v>
      </c>
      <c r="AM3043" s="18">
        <v>37.700000000000003</v>
      </c>
      <c r="AN3043" s="2">
        <v>44.803400000000003</v>
      </c>
      <c r="AO3043" s="2">
        <v>2.79</v>
      </c>
      <c r="AP3043" s="2">
        <v>11.9</v>
      </c>
      <c r="AQ3043" s="2">
        <v>23.5</v>
      </c>
      <c r="AR3043" s="2">
        <v>4.1041999999999996</v>
      </c>
      <c r="AS3043" s="2">
        <v>5.82</v>
      </c>
      <c r="AT3043" s="2">
        <v>16.2</v>
      </c>
      <c r="AU3043" s="2">
        <v>35.9</v>
      </c>
      <c r="AV3043" s="2">
        <v>17.217099999999999</v>
      </c>
      <c r="AW3043" s="2">
        <v>7.92</v>
      </c>
      <c r="AX3043" s="2">
        <v>19.100000000000001</v>
      </c>
      <c r="AY3043" s="2">
        <v>41.6</v>
      </c>
      <c r="AZ3043" s="2">
        <v>30.6113</v>
      </c>
      <c r="BA3043" s="2">
        <v>6.52</v>
      </c>
      <c r="BB3043" s="2">
        <v>21.4</v>
      </c>
      <c r="BC3043" s="2">
        <v>30.5</v>
      </c>
      <c r="BD3043" s="2">
        <v>33.551099999999998</v>
      </c>
      <c r="BE3043" s="4"/>
      <c r="BF3043" s="4"/>
    </row>
    <row r="3044" spans="1:58" x14ac:dyDescent="0.2">
      <c r="A3044" s="29">
        <v>3043</v>
      </c>
      <c r="B3044" s="7" t="s">
        <v>101</v>
      </c>
      <c r="C3044" s="3">
        <v>40027</v>
      </c>
      <c r="D3044" s="4" t="s">
        <v>28</v>
      </c>
      <c r="E3044" s="4" t="s">
        <v>168</v>
      </c>
      <c r="F3044" s="5" t="s">
        <v>194</v>
      </c>
      <c r="G3044" s="6">
        <v>0.91736111111111107</v>
      </c>
      <c r="H3044" s="6">
        <v>0.99861111111111101</v>
      </c>
      <c r="I3044" s="85">
        <f t="shared" si="47"/>
        <v>116.9999999999999</v>
      </c>
      <c r="J3044" s="86">
        <f>I3044*Segmentos!$D$7*(AH3044%)*IF(ISNUMBER(AI3044),AI3044%,0)</f>
        <v>959399.99999999919</v>
      </c>
      <c r="K3044" s="86">
        <f>I3044*Segmentos!$D$7*(AL3044%)*IF(ISNUMBER(AM3044),AM3044%,0)</f>
        <v>431589.59999999963</v>
      </c>
      <c r="L3044" s="4" t="s">
        <v>558</v>
      </c>
      <c r="M3044" s="2">
        <v>1.46</v>
      </c>
      <c r="N3044" s="2">
        <v>7.5</v>
      </c>
      <c r="O3044" s="2">
        <v>19.3</v>
      </c>
      <c r="P3044" s="2">
        <v>92.140500000000003</v>
      </c>
      <c r="Q3044" s="2">
        <v>0.39</v>
      </c>
      <c r="R3044" s="2">
        <v>5.6</v>
      </c>
      <c r="S3044" s="2">
        <v>7</v>
      </c>
      <c r="T3044" s="2">
        <v>4.0888</v>
      </c>
      <c r="U3044" s="2">
        <v>1.2</v>
      </c>
      <c r="V3044" s="2">
        <v>6.9</v>
      </c>
      <c r="W3044" s="2">
        <v>17.5</v>
      </c>
      <c r="X3044" s="2">
        <v>15.863200000000001</v>
      </c>
      <c r="Y3044" s="2">
        <v>2.64</v>
      </c>
      <c r="Z3044" s="2">
        <v>11.1</v>
      </c>
      <c r="AA3044" s="2">
        <v>23.8</v>
      </c>
      <c r="AB3044" s="2">
        <v>49.197000000000003</v>
      </c>
      <c r="AC3044" s="2">
        <v>1.1100000000000001</v>
      </c>
      <c r="AD3044" s="2">
        <v>5.8</v>
      </c>
      <c r="AE3044" s="2">
        <v>19.100000000000001</v>
      </c>
      <c r="AF3044" s="2">
        <v>22.991399999999999</v>
      </c>
      <c r="AG3044" s="2">
        <v>2.06</v>
      </c>
      <c r="AH3044" s="22">
        <v>10</v>
      </c>
      <c r="AI3044" s="22">
        <v>20.5</v>
      </c>
      <c r="AJ3044" s="22">
        <v>61.577599999999997</v>
      </c>
      <c r="AK3044" s="18">
        <v>0.92</v>
      </c>
      <c r="AL3044" s="18">
        <v>5.3</v>
      </c>
      <c r="AM3044" s="18">
        <v>17.399999999999999</v>
      </c>
      <c r="AN3044" s="2">
        <v>30.562899999999999</v>
      </c>
      <c r="AO3044" s="2">
        <v>0.73</v>
      </c>
      <c r="AP3044" s="2">
        <v>4.9000000000000004</v>
      </c>
      <c r="AQ3044" s="2">
        <v>14.7</v>
      </c>
      <c r="AR3044" s="2">
        <v>5.0162000000000004</v>
      </c>
      <c r="AS3044" s="2">
        <v>1.87</v>
      </c>
      <c r="AT3044" s="2">
        <v>6.4</v>
      </c>
      <c r="AU3044" s="2">
        <v>29.2</v>
      </c>
      <c r="AV3044" s="2">
        <v>25.959399999999999</v>
      </c>
      <c r="AW3044" s="2">
        <v>0.76</v>
      </c>
      <c r="AX3044" s="2">
        <v>7.7</v>
      </c>
      <c r="AY3044" s="2">
        <v>9.8000000000000007</v>
      </c>
      <c r="AZ3044" s="2">
        <v>13.7369</v>
      </c>
      <c r="BA3044" s="2">
        <v>1.96</v>
      </c>
      <c r="BB3044" s="2">
        <v>8.8000000000000007</v>
      </c>
      <c r="BC3044" s="2">
        <v>22.2</v>
      </c>
      <c r="BD3044" s="2">
        <v>47.427999999999997</v>
      </c>
      <c r="BE3044" s="4"/>
      <c r="BF3044" s="4"/>
    </row>
    <row r="3045" spans="1:58" x14ac:dyDescent="0.2">
      <c r="A3045" s="29">
        <v>3044</v>
      </c>
      <c r="B3045" s="7" t="s">
        <v>9</v>
      </c>
      <c r="C3045" s="3">
        <v>40027</v>
      </c>
      <c r="D3045" s="4" t="s">
        <v>8</v>
      </c>
      <c r="E3045" s="4" t="s">
        <v>168</v>
      </c>
      <c r="F3045" s="5" t="s">
        <v>194</v>
      </c>
      <c r="G3045" s="6">
        <v>0.78402777777777777</v>
      </c>
      <c r="H3045" s="6">
        <v>0.87361111111111101</v>
      </c>
      <c r="I3045" s="85">
        <f t="shared" si="47"/>
        <v>128.99999999999986</v>
      </c>
      <c r="J3045" s="86">
        <f>I3045*Segmentos!$D$7*(AH3045%)*IF(ISNUMBER(AI3045),AI3045%,0)</f>
        <v>1747795.1999999976</v>
      </c>
      <c r="K3045" s="86">
        <f>I3045*Segmentos!$D$7*(AL3045%)*IF(ISNUMBER(AM3045),AM3045%,0)</f>
        <v>2964007.1999999965</v>
      </c>
      <c r="L3045" s="4" t="s">
        <v>556</v>
      </c>
      <c r="M3045" s="2">
        <v>4.63</v>
      </c>
      <c r="N3045" s="2">
        <v>15</v>
      </c>
      <c r="O3045" s="2">
        <v>30.8</v>
      </c>
      <c r="P3045" s="2">
        <v>72.834100000000007</v>
      </c>
      <c r="Q3045" s="2">
        <v>3.66</v>
      </c>
      <c r="R3045" s="2">
        <v>9.9</v>
      </c>
      <c r="S3045" s="2">
        <v>37</v>
      </c>
      <c r="T3045" s="2">
        <v>9.6218000000000004</v>
      </c>
      <c r="U3045" s="2">
        <v>3.76</v>
      </c>
      <c r="V3045" s="2">
        <v>12.4</v>
      </c>
      <c r="W3045" s="2">
        <v>30.4</v>
      </c>
      <c r="X3045" s="2">
        <v>12.4161</v>
      </c>
      <c r="Y3045" s="2">
        <v>5.73</v>
      </c>
      <c r="Z3045" s="2">
        <v>18.7</v>
      </c>
      <c r="AA3045" s="2">
        <v>30.6</v>
      </c>
      <c r="AB3045" s="2">
        <v>26.629200000000001</v>
      </c>
      <c r="AC3045" s="2">
        <v>4.68</v>
      </c>
      <c r="AD3045" s="2">
        <v>16</v>
      </c>
      <c r="AE3045" s="2">
        <v>29.2</v>
      </c>
      <c r="AF3045" s="2">
        <v>24.167000000000002</v>
      </c>
      <c r="AG3045" s="2">
        <v>3.39</v>
      </c>
      <c r="AH3045" s="22">
        <v>14.6</v>
      </c>
      <c r="AI3045" s="22">
        <v>23.2</v>
      </c>
      <c r="AJ3045" s="22">
        <v>25.2959</v>
      </c>
      <c r="AK3045" s="18">
        <v>5.75</v>
      </c>
      <c r="AL3045" s="18">
        <v>15.4</v>
      </c>
      <c r="AM3045" s="18">
        <v>37.299999999999997</v>
      </c>
      <c r="AN3045" s="2">
        <v>47.538200000000003</v>
      </c>
      <c r="AO3045" s="2">
        <v>1.93</v>
      </c>
      <c r="AP3045" s="2">
        <v>8.1</v>
      </c>
      <c r="AQ3045" s="2">
        <v>23.9</v>
      </c>
      <c r="AR3045" s="2">
        <v>3.3157999999999999</v>
      </c>
      <c r="AS3045" s="2">
        <v>3.2</v>
      </c>
      <c r="AT3045" s="2">
        <v>12.3</v>
      </c>
      <c r="AU3045" s="2">
        <v>26.1</v>
      </c>
      <c r="AV3045" s="2">
        <v>11.077999999999999</v>
      </c>
      <c r="AW3045" s="2">
        <v>3.2</v>
      </c>
      <c r="AX3045" s="2">
        <v>14.2</v>
      </c>
      <c r="AY3045" s="2">
        <v>22.6</v>
      </c>
      <c r="AZ3045" s="2">
        <v>14.487399999999999</v>
      </c>
      <c r="BA3045" s="2">
        <v>7.29</v>
      </c>
      <c r="BB3045" s="2">
        <v>19.2</v>
      </c>
      <c r="BC3045" s="2">
        <v>37.9</v>
      </c>
      <c r="BD3045" s="2">
        <v>43.9529</v>
      </c>
      <c r="BE3045" s="4"/>
      <c r="BF3045" s="4"/>
    </row>
    <row r="3046" spans="1:58" x14ac:dyDescent="0.2">
      <c r="A3046" s="29">
        <v>3045</v>
      </c>
      <c r="B3046" s="7" t="s">
        <v>35</v>
      </c>
      <c r="C3046" s="3">
        <v>40027</v>
      </c>
      <c r="D3046" s="4" t="s">
        <v>13</v>
      </c>
      <c r="E3046" s="4" t="s">
        <v>163</v>
      </c>
      <c r="F3046" s="5" t="s">
        <v>194</v>
      </c>
      <c r="G3046" s="6">
        <v>0.9159722222222223</v>
      </c>
      <c r="H3046" s="6">
        <v>0.91805555555555562</v>
      </c>
      <c r="I3046" s="85">
        <f t="shared" si="47"/>
        <v>2.9999999999999893</v>
      </c>
      <c r="J3046" s="86">
        <f>I3046*Segmentos!$D$7*(AH3046%)*IF(ISNUMBER(AI3046),AI3046%,0)</f>
        <v>85967.999999999694</v>
      </c>
      <c r="K3046" s="86">
        <f>I3046*Segmentos!$D$7*(AL3046%)*IF(ISNUMBER(AM3046),AM3046%,0)</f>
        <v>114911.99999999961</v>
      </c>
      <c r="L3046" s="4"/>
      <c r="M3046" s="2">
        <v>8.44</v>
      </c>
      <c r="N3046" s="2">
        <v>10.3</v>
      </c>
      <c r="O3046" s="2">
        <v>82.2</v>
      </c>
      <c r="P3046" s="2">
        <v>90.180899999999994</v>
      </c>
      <c r="Q3046" s="2">
        <v>3.03</v>
      </c>
      <c r="R3046" s="2">
        <v>3.5</v>
      </c>
      <c r="S3046" s="2">
        <v>85.3</v>
      </c>
      <c r="T3046" s="2">
        <v>5.3967999999999998</v>
      </c>
      <c r="U3046" s="2">
        <v>3.87</v>
      </c>
      <c r="V3046" s="2">
        <v>4.8</v>
      </c>
      <c r="W3046" s="2">
        <v>81.3</v>
      </c>
      <c r="X3046" s="2">
        <v>8.6669</v>
      </c>
      <c r="Y3046" s="2">
        <v>7.53</v>
      </c>
      <c r="Z3046" s="2">
        <v>9.1999999999999993</v>
      </c>
      <c r="AA3046" s="2">
        <v>81.900000000000006</v>
      </c>
      <c r="AB3046" s="2">
        <v>23.767600000000002</v>
      </c>
      <c r="AC3046" s="2">
        <v>14.92</v>
      </c>
      <c r="AD3046" s="2">
        <v>18.2</v>
      </c>
      <c r="AE3046" s="2">
        <v>82.1</v>
      </c>
      <c r="AF3046" s="2">
        <v>52.349499999999999</v>
      </c>
      <c r="AG3046" s="2">
        <v>7.18</v>
      </c>
      <c r="AH3046" s="22">
        <v>9</v>
      </c>
      <c r="AI3046" s="22">
        <v>79.599999999999994</v>
      </c>
      <c r="AJ3046" s="22">
        <v>36.419499999999999</v>
      </c>
      <c r="AK3046" s="18">
        <v>9.57</v>
      </c>
      <c r="AL3046" s="18">
        <v>11.4</v>
      </c>
      <c r="AM3046" s="18">
        <v>84</v>
      </c>
      <c r="AN3046" s="2">
        <v>53.761400000000002</v>
      </c>
      <c r="AO3046" s="2">
        <v>4.3099999999999996</v>
      </c>
      <c r="AP3046" s="2">
        <v>6.3</v>
      </c>
      <c r="AQ3046" s="2">
        <v>68.099999999999994</v>
      </c>
      <c r="AR3046" s="2">
        <v>5.0365000000000002</v>
      </c>
      <c r="AS3046" s="2">
        <v>7.65</v>
      </c>
      <c r="AT3046" s="2">
        <v>9.8000000000000007</v>
      </c>
      <c r="AU3046" s="2">
        <v>78.099999999999994</v>
      </c>
      <c r="AV3046" s="2">
        <v>18.001999999999999</v>
      </c>
      <c r="AW3046" s="2">
        <v>7.91</v>
      </c>
      <c r="AX3046" s="2">
        <v>10</v>
      </c>
      <c r="AY3046" s="2">
        <v>79.3</v>
      </c>
      <c r="AZ3046" s="2">
        <v>24.320599999999999</v>
      </c>
      <c r="BA3046" s="2">
        <v>10.46</v>
      </c>
      <c r="BB3046" s="2">
        <v>11.9</v>
      </c>
      <c r="BC3046" s="2">
        <v>88</v>
      </c>
      <c r="BD3046" s="2">
        <v>42.821800000000003</v>
      </c>
      <c r="BE3046" s="4"/>
      <c r="BF3046" s="4"/>
    </row>
    <row r="3047" spans="1:58" x14ac:dyDescent="0.2">
      <c r="A3047" s="29">
        <v>3046</v>
      </c>
      <c r="B3047" s="7" t="s">
        <v>133</v>
      </c>
      <c r="C3047" s="3">
        <v>40027</v>
      </c>
      <c r="D3047" s="4" t="s">
        <v>21</v>
      </c>
      <c r="E3047" s="4" t="s">
        <v>170</v>
      </c>
      <c r="F3047" s="5" t="s">
        <v>194</v>
      </c>
      <c r="G3047" s="6">
        <v>0.90069444444444446</v>
      </c>
      <c r="H3047" s="6">
        <v>0.9159722222222223</v>
      </c>
      <c r="I3047" s="85">
        <f t="shared" si="47"/>
        <v>22.000000000000082</v>
      </c>
      <c r="J3047" s="86">
        <f>I3047*Segmentos!$D$7*(AH3047%)*IF(ISNUMBER(AI3047),AI3047%,0)</f>
        <v>18480.000000000073</v>
      </c>
      <c r="K3047" s="86">
        <f>I3047*Segmentos!$D$7*(AL3047%)*IF(ISNUMBER(AM3047),AM3047%,0)</f>
        <v>16808.000000000065</v>
      </c>
      <c r="L3047" s="4"/>
      <c r="M3047" s="2">
        <v>0.22</v>
      </c>
      <c r="N3047" s="2">
        <v>0.5</v>
      </c>
      <c r="O3047" s="2">
        <v>44.4</v>
      </c>
      <c r="P3047" s="2">
        <v>26.548200000000001</v>
      </c>
      <c r="Q3047" s="2">
        <v>0.52</v>
      </c>
      <c r="R3047" s="2">
        <v>0.7</v>
      </c>
      <c r="S3047" s="2">
        <v>70.3</v>
      </c>
      <c r="T3047" s="2">
        <v>10.6943</v>
      </c>
      <c r="U3047" s="2">
        <v>0.34</v>
      </c>
      <c r="V3047" s="2">
        <v>0.6</v>
      </c>
      <c r="W3047" s="2">
        <v>53.1</v>
      </c>
      <c r="X3047" s="2">
        <v>8.8453999999999997</v>
      </c>
      <c r="Y3047" s="2">
        <v>0.04</v>
      </c>
      <c r="Z3047" s="2">
        <v>0.5</v>
      </c>
      <c r="AA3047" s="2">
        <v>7.4</v>
      </c>
      <c r="AB3047" s="2">
        <v>1.3339000000000001</v>
      </c>
      <c r="AC3047" s="2">
        <v>0.14000000000000001</v>
      </c>
      <c r="AD3047" s="2">
        <v>0.2</v>
      </c>
      <c r="AE3047" s="2">
        <v>57.1</v>
      </c>
      <c r="AF3047" s="2">
        <v>5.6746999999999996</v>
      </c>
      <c r="AG3047" s="2">
        <v>0.24</v>
      </c>
      <c r="AH3047" s="22">
        <v>0.4</v>
      </c>
      <c r="AI3047" s="22">
        <v>52.5</v>
      </c>
      <c r="AJ3047" s="22">
        <v>13.7081</v>
      </c>
      <c r="AK3047" s="18">
        <v>0.2</v>
      </c>
      <c r="AL3047" s="18">
        <v>0.5</v>
      </c>
      <c r="AM3047" s="18">
        <v>38.200000000000003</v>
      </c>
      <c r="AN3047" s="2">
        <v>12.8401</v>
      </c>
      <c r="AO3047" s="2">
        <v>0.31</v>
      </c>
      <c r="AP3047" s="2">
        <v>0.4</v>
      </c>
      <c r="AQ3047" s="2">
        <v>85</v>
      </c>
      <c r="AR3047" s="2">
        <v>4.1417000000000002</v>
      </c>
      <c r="AS3047" s="2">
        <v>0.01</v>
      </c>
      <c r="AT3047" s="2">
        <v>0.2</v>
      </c>
      <c r="AU3047" s="2">
        <v>4.5</v>
      </c>
      <c r="AV3047" s="2">
        <v>0.29809999999999998</v>
      </c>
      <c r="AW3047" s="2">
        <v>0.12</v>
      </c>
      <c r="AX3047" s="2">
        <v>0.2</v>
      </c>
      <c r="AY3047" s="2">
        <v>50</v>
      </c>
      <c r="AZ3047" s="2">
        <v>4.1047000000000002</v>
      </c>
      <c r="BA3047" s="2">
        <v>0.38</v>
      </c>
      <c r="BB3047" s="2">
        <v>0.9</v>
      </c>
      <c r="BC3047" s="2">
        <v>44.9</v>
      </c>
      <c r="BD3047" s="2">
        <v>18.003599999999999</v>
      </c>
      <c r="BE3047" s="4"/>
      <c r="BF3047" s="4"/>
    </row>
    <row r="3048" spans="1:58" x14ac:dyDescent="0.2">
      <c r="A3048" s="29">
        <v>3047</v>
      </c>
      <c r="B3048" s="7" t="s">
        <v>148</v>
      </c>
      <c r="C3048" s="3">
        <v>40027</v>
      </c>
      <c r="D3048" s="4" t="s">
        <v>3</v>
      </c>
      <c r="E3048" s="4" t="s">
        <v>175</v>
      </c>
      <c r="F3048" s="5" t="s">
        <v>194</v>
      </c>
      <c r="G3048" s="6">
        <v>0.80069444444444438</v>
      </c>
      <c r="H3048" s="6">
        <v>0.875</v>
      </c>
      <c r="I3048" s="85">
        <f t="shared" si="47"/>
        <v>107.0000000000001</v>
      </c>
      <c r="J3048" s="86">
        <f>I3048*Segmentos!$D$7*(AH3048%)*IF(ISNUMBER(AI3048),AI3048%,0)</f>
        <v>943825.60000000091</v>
      </c>
      <c r="K3048" s="86">
        <f>I3048*Segmentos!$D$7*(AL3048%)*IF(ISNUMBER(AM3048),AM3048%,0)</f>
        <v>543132.00000000058</v>
      </c>
      <c r="L3048" s="4"/>
      <c r="M3048" s="2">
        <v>1.71</v>
      </c>
      <c r="N3048" s="2">
        <v>11.9</v>
      </c>
      <c r="O3048" s="2">
        <v>14.3</v>
      </c>
      <c r="P3048" s="2">
        <v>74.769300000000001</v>
      </c>
      <c r="Q3048" s="2">
        <v>1.29</v>
      </c>
      <c r="R3048" s="2">
        <v>8.6999999999999993</v>
      </c>
      <c r="S3048" s="2">
        <v>14.9</v>
      </c>
      <c r="T3048" s="2">
        <v>9.3969000000000005</v>
      </c>
      <c r="U3048" s="2">
        <v>1.83</v>
      </c>
      <c r="V3048" s="2">
        <v>9.4</v>
      </c>
      <c r="W3048" s="2">
        <v>19.399999999999999</v>
      </c>
      <c r="X3048" s="2">
        <v>16.704999999999998</v>
      </c>
      <c r="Y3048" s="2">
        <v>1.4</v>
      </c>
      <c r="Z3048" s="2">
        <v>12.8</v>
      </c>
      <c r="AA3048" s="2">
        <v>11</v>
      </c>
      <c r="AB3048" s="2">
        <v>18.102799999999998</v>
      </c>
      <c r="AC3048" s="2">
        <v>2.13</v>
      </c>
      <c r="AD3048" s="2">
        <v>14.5</v>
      </c>
      <c r="AE3048" s="2">
        <v>14.8</v>
      </c>
      <c r="AF3048" s="2">
        <v>30.564599999999999</v>
      </c>
      <c r="AG3048" s="2">
        <v>2.2000000000000002</v>
      </c>
      <c r="AH3048" s="22">
        <v>14.8</v>
      </c>
      <c r="AI3048" s="22">
        <v>14.9</v>
      </c>
      <c r="AJ3048" s="22">
        <v>45.549500000000002</v>
      </c>
      <c r="AK3048" s="18">
        <v>1.27</v>
      </c>
      <c r="AL3048" s="18">
        <v>9.4</v>
      </c>
      <c r="AM3048" s="18">
        <v>13.5</v>
      </c>
      <c r="AN3048" s="2">
        <v>29.219799999999999</v>
      </c>
      <c r="AO3048" s="2">
        <v>0.43</v>
      </c>
      <c r="AP3048" s="2">
        <v>5.6</v>
      </c>
      <c r="AQ3048" s="2">
        <v>7.7</v>
      </c>
      <c r="AR3048" s="2">
        <v>2.0573999999999999</v>
      </c>
      <c r="AS3048" s="2">
        <v>2.25</v>
      </c>
      <c r="AT3048" s="2">
        <v>11.9</v>
      </c>
      <c r="AU3048" s="2">
        <v>18.899999999999999</v>
      </c>
      <c r="AV3048" s="2">
        <v>21.594799999999999</v>
      </c>
      <c r="AW3048" s="2">
        <v>1.68</v>
      </c>
      <c r="AX3048" s="2">
        <v>8.3000000000000007</v>
      </c>
      <c r="AY3048" s="2">
        <v>20.2</v>
      </c>
      <c r="AZ3048" s="2">
        <v>21.049099999999999</v>
      </c>
      <c r="BA3048" s="2">
        <v>1.8</v>
      </c>
      <c r="BB3048" s="2">
        <v>16.5</v>
      </c>
      <c r="BC3048" s="2">
        <v>10.9</v>
      </c>
      <c r="BD3048" s="2">
        <v>30.068000000000001</v>
      </c>
      <c r="BE3048" s="4"/>
      <c r="BF3048" s="4"/>
    </row>
    <row r="3049" spans="1:58" x14ac:dyDescent="0.2">
      <c r="A3049" s="29">
        <v>3048</v>
      </c>
      <c r="B3049" s="7" t="s">
        <v>11</v>
      </c>
      <c r="C3049" s="3">
        <v>40027</v>
      </c>
      <c r="D3049" s="4" t="s">
        <v>8</v>
      </c>
      <c r="E3049" s="4" t="s">
        <v>166</v>
      </c>
      <c r="F3049" s="5" t="s">
        <v>194</v>
      </c>
      <c r="G3049" s="6">
        <v>0.89236111111111116</v>
      </c>
      <c r="H3049" s="6">
        <v>0.89375000000000004</v>
      </c>
      <c r="I3049" s="85">
        <f t="shared" si="47"/>
        <v>1.9999999999999929</v>
      </c>
      <c r="J3049" s="86">
        <f>I3049*Segmentos!$D$7*(AH3049%)*IF(ISNUMBER(AI3049),AI3049%,0)</f>
        <v>30831.999999999887</v>
      </c>
      <c r="K3049" s="86">
        <f>I3049*Segmentos!$D$7*(AL3049%)*IF(ISNUMBER(AM3049),AM3049%,0)</f>
        <v>48837.599999999838</v>
      </c>
      <c r="L3049" s="4"/>
      <c r="M3049" s="2">
        <v>5.05</v>
      </c>
      <c r="N3049" s="2">
        <v>5.3</v>
      </c>
      <c r="O3049" s="2">
        <v>95.8</v>
      </c>
      <c r="P3049" s="2">
        <v>78.397199999999998</v>
      </c>
      <c r="Q3049" s="2">
        <v>2.27</v>
      </c>
      <c r="R3049" s="2">
        <v>2.6</v>
      </c>
      <c r="S3049" s="2">
        <v>85.9</v>
      </c>
      <c r="T3049" s="2">
        <v>5.8773999999999997</v>
      </c>
      <c r="U3049" s="2">
        <v>5.82</v>
      </c>
      <c r="V3049" s="2">
        <v>5.9</v>
      </c>
      <c r="W3049" s="2">
        <v>98.4</v>
      </c>
      <c r="X3049" s="2">
        <v>18.9557</v>
      </c>
      <c r="Y3049" s="2">
        <v>4.37</v>
      </c>
      <c r="Z3049" s="2">
        <v>4.5</v>
      </c>
      <c r="AA3049" s="2">
        <v>96.7</v>
      </c>
      <c r="AB3049" s="2">
        <v>20.046399999999998</v>
      </c>
      <c r="AC3049" s="2">
        <v>6.57</v>
      </c>
      <c r="AD3049" s="2">
        <v>6.9</v>
      </c>
      <c r="AE3049" s="2">
        <v>95.8</v>
      </c>
      <c r="AF3049" s="2">
        <v>33.517800000000001</v>
      </c>
      <c r="AG3049" s="2">
        <v>3.87</v>
      </c>
      <c r="AH3049" s="22">
        <v>4.0999999999999996</v>
      </c>
      <c r="AI3049" s="22">
        <v>94</v>
      </c>
      <c r="AJ3049" s="22">
        <v>28.4832</v>
      </c>
      <c r="AK3049" s="18">
        <v>6.12</v>
      </c>
      <c r="AL3049" s="18">
        <v>6.3</v>
      </c>
      <c r="AM3049" s="18">
        <v>96.9</v>
      </c>
      <c r="AN3049" s="2">
        <v>49.914000000000001</v>
      </c>
      <c r="AO3049" s="2">
        <v>2.2000000000000002</v>
      </c>
      <c r="AP3049" s="2">
        <v>2.2999999999999998</v>
      </c>
      <c r="AQ3049" s="2">
        <v>94.5</v>
      </c>
      <c r="AR3049" s="2">
        <v>3.7267000000000001</v>
      </c>
      <c r="AS3049" s="2">
        <v>3.77</v>
      </c>
      <c r="AT3049" s="2">
        <v>3.8</v>
      </c>
      <c r="AU3049" s="2">
        <v>100</v>
      </c>
      <c r="AV3049" s="2">
        <v>12.914199999999999</v>
      </c>
      <c r="AW3049" s="2">
        <v>4.84</v>
      </c>
      <c r="AX3049" s="2">
        <v>5.2</v>
      </c>
      <c r="AY3049" s="2">
        <v>92.9</v>
      </c>
      <c r="AZ3049" s="2">
        <v>21.604199999999999</v>
      </c>
      <c r="BA3049" s="2">
        <v>6.75</v>
      </c>
      <c r="BB3049" s="2">
        <v>7</v>
      </c>
      <c r="BC3049" s="2">
        <v>96.3</v>
      </c>
      <c r="BD3049" s="2">
        <v>40.152099999999997</v>
      </c>
      <c r="BE3049" s="4"/>
      <c r="BF3049" s="4"/>
    </row>
    <row r="3050" spans="1:58" x14ac:dyDescent="0.2">
      <c r="A3050" s="29">
        <v>3049</v>
      </c>
      <c r="B3050" s="7" t="s">
        <v>11</v>
      </c>
      <c r="C3050" s="3">
        <v>40027</v>
      </c>
      <c r="D3050" s="4" t="s">
        <v>0</v>
      </c>
      <c r="E3050" s="4" t="s">
        <v>166</v>
      </c>
      <c r="F3050" s="5" t="s">
        <v>194</v>
      </c>
      <c r="G3050" s="6">
        <v>0.9145833333333333</v>
      </c>
      <c r="H3050" s="6">
        <v>0.91666666666666663</v>
      </c>
      <c r="I3050" s="85">
        <f t="shared" si="47"/>
        <v>2.9999999999999893</v>
      </c>
      <c r="J3050" s="86">
        <f>I3050*Segmentos!$D$7*(AH3050%)*IF(ISNUMBER(AI3050),AI3050%,0)</f>
        <v>68983.199999999764</v>
      </c>
      <c r="K3050" s="86">
        <f>I3050*Segmentos!$D$7*(AL3050%)*IF(ISNUMBER(AM3050),AM3050%,0)</f>
        <v>79708.799999999726</v>
      </c>
      <c r="L3050" s="4"/>
      <c r="M3050" s="2">
        <v>6.22</v>
      </c>
      <c r="N3050" s="2">
        <v>7.1</v>
      </c>
      <c r="O3050" s="2">
        <v>87.3</v>
      </c>
      <c r="P3050" s="2">
        <v>87.408799999999999</v>
      </c>
      <c r="Q3050" s="2">
        <v>2.29</v>
      </c>
      <c r="R3050" s="2">
        <v>2.7</v>
      </c>
      <c r="S3050" s="2">
        <v>86.2</v>
      </c>
      <c r="T3050" s="2">
        <v>5.3624999999999998</v>
      </c>
      <c r="U3050" s="2">
        <v>6.48</v>
      </c>
      <c r="V3050" s="2">
        <v>7.7</v>
      </c>
      <c r="W3050" s="2">
        <v>83.8</v>
      </c>
      <c r="X3050" s="2">
        <v>19.116900000000001</v>
      </c>
      <c r="Y3050" s="2">
        <v>6.11</v>
      </c>
      <c r="Z3050" s="2">
        <v>6.9</v>
      </c>
      <c r="AA3050" s="2">
        <v>88.2</v>
      </c>
      <c r="AB3050" s="2">
        <v>25.353400000000001</v>
      </c>
      <c r="AC3050" s="2">
        <v>8.14</v>
      </c>
      <c r="AD3050" s="2">
        <v>9.1999999999999993</v>
      </c>
      <c r="AE3050" s="2">
        <v>88.6</v>
      </c>
      <c r="AF3050" s="2">
        <v>37.576099999999997</v>
      </c>
      <c r="AG3050" s="2">
        <v>5.73</v>
      </c>
      <c r="AH3050" s="22">
        <v>6.6</v>
      </c>
      <c r="AI3050" s="22">
        <v>87.1</v>
      </c>
      <c r="AJ3050" s="22">
        <v>38.243499999999997</v>
      </c>
      <c r="AK3050" s="18">
        <v>6.65</v>
      </c>
      <c r="AL3050" s="18">
        <v>7.6</v>
      </c>
      <c r="AM3050" s="18">
        <v>87.4</v>
      </c>
      <c r="AN3050" s="2">
        <v>49.165300000000002</v>
      </c>
      <c r="AO3050" s="2">
        <v>5.48</v>
      </c>
      <c r="AP3050" s="2">
        <v>7.1</v>
      </c>
      <c r="AQ3050" s="2">
        <v>77.5</v>
      </c>
      <c r="AR3050" s="2">
        <v>8.4214000000000002</v>
      </c>
      <c r="AS3050" s="2">
        <v>6.48</v>
      </c>
      <c r="AT3050" s="2">
        <v>7.3</v>
      </c>
      <c r="AU3050" s="2">
        <v>88.8</v>
      </c>
      <c r="AV3050" s="2">
        <v>20.058</v>
      </c>
      <c r="AW3050" s="2">
        <v>3.84</v>
      </c>
      <c r="AX3050" s="2">
        <v>4.9000000000000004</v>
      </c>
      <c r="AY3050" s="2">
        <v>78.8</v>
      </c>
      <c r="AZ3050" s="2">
        <v>15.5245</v>
      </c>
      <c r="BA3050" s="2">
        <v>8.06</v>
      </c>
      <c r="BB3050" s="2">
        <v>8.6999999999999993</v>
      </c>
      <c r="BC3050" s="2">
        <v>92.3</v>
      </c>
      <c r="BD3050" s="2">
        <v>43.404899999999998</v>
      </c>
      <c r="BE3050" s="4"/>
      <c r="BF3050" s="4"/>
    </row>
    <row r="3051" spans="1:58" x14ac:dyDescent="0.2">
      <c r="A3051" s="29">
        <v>3050</v>
      </c>
      <c r="B3051" s="7" t="s">
        <v>6</v>
      </c>
      <c r="C3051" s="3">
        <v>40027</v>
      </c>
      <c r="D3051" s="4" t="s">
        <v>3</v>
      </c>
      <c r="E3051" s="4" t="s">
        <v>166</v>
      </c>
      <c r="F3051" s="5" t="s">
        <v>194</v>
      </c>
      <c r="G3051" s="6">
        <v>0.90902777777777777</v>
      </c>
      <c r="H3051" s="6">
        <v>0.90972222222222221</v>
      </c>
      <c r="I3051" s="85">
        <f t="shared" si="47"/>
        <v>0.99999999999999645</v>
      </c>
      <c r="J3051" s="86">
        <f>I3051*Segmentos!$D$7*(AH3051%)*IF(ISNUMBER(AI3051),AI3051%,0)</f>
        <v>28799.999999999902</v>
      </c>
      <c r="K3051" s="86">
        <f>I3051*Segmentos!$D$7*(AL3051%)*IF(ISNUMBER(AM3051),AM3051%,0)</f>
        <v>23599.99999999992</v>
      </c>
      <c r="L3051" s="4"/>
      <c r="M3051" s="2">
        <v>6.52</v>
      </c>
      <c r="N3051" s="2">
        <v>6.5</v>
      </c>
      <c r="O3051" s="2">
        <v>100</v>
      </c>
      <c r="P3051" s="2">
        <v>89.6357</v>
      </c>
      <c r="Q3051" s="2">
        <v>5.5</v>
      </c>
      <c r="R3051" s="2">
        <v>5.5</v>
      </c>
      <c r="S3051" s="2">
        <v>100</v>
      </c>
      <c r="T3051" s="2">
        <v>12.6073</v>
      </c>
      <c r="U3051" s="2">
        <v>3.86</v>
      </c>
      <c r="V3051" s="2">
        <v>3.9</v>
      </c>
      <c r="W3051" s="2">
        <v>100</v>
      </c>
      <c r="X3051" s="2">
        <v>11.1249</v>
      </c>
      <c r="Y3051" s="2">
        <v>8.2899999999999991</v>
      </c>
      <c r="Z3051" s="2">
        <v>8.3000000000000007</v>
      </c>
      <c r="AA3051" s="2">
        <v>100</v>
      </c>
      <c r="AB3051" s="2">
        <v>33.608800000000002</v>
      </c>
      <c r="AC3051" s="2">
        <v>7.16</v>
      </c>
      <c r="AD3051" s="2">
        <v>7.2</v>
      </c>
      <c r="AE3051" s="2">
        <v>100</v>
      </c>
      <c r="AF3051" s="2">
        <v>32.294699999999999</v>
      </c>
      <c r="AG3051" s="2">
        <v>7.24</v>
      </c>
      <c r="AH3051" s="22">
        <v>7.2</v>
      </c>
      <c r="AI3051" s="22">
        <v>100</v>
      </c>
      <c r="AJ3051" s="22">
        <v>47.160800000000002</v>
      </c>
      <c r="AK3051" s="18">
        <v>5.88</v>
      </c>
      <c r="AL3051" s="18">
        <v>5.9</v>
      </c>
      <c r="AM3051" s="18">
        <v>100</v>
      </c>
      <c r="AN3051" s="2">
        <v>42.474800000000002</v>
      </c>
      <c r="AO3051" s="2">
        <v>4.54</v>
      </c>
      <c r="AP3051" s="2">
        <v>4.5</v>
      </c>
      <c r="AQ3051" s="2">
        <v>100</v>
      </c>
      <c r="AR3051" s="2">
        <v>6.8194999999999997</v>
      </c>
      <c r="AS3051" s="2">
        <v>6.37</v>
      </c>
      <c r="AT3051" s="2">
        <v>6.4</v>
      </c>
      <c r="AU3051" s="2">
        <v>100</v>
      </c>
      <c r="AV3051" s="2">
        <v>19.265799999999999</v>
      </c>
      <c r="AW3051" s="2">
        <v>7.81</v>
      </c>
      <c r="AX3051" s="2">
        <v>7.8</v>
      </c>
      <c r="AY3051" s="2">
        <v>100</v>
      </c>
      <c r="AZ3051" s="2">
        <v>30.832799999999999</v>
      </c>
      <c r="BA3051" s="2">
        <v>6.22</v>
      </c>
      <c r="BB3051" s="2">
        <v>6.2</v>
      </c>
      <c r="BC3051" s="2">
        <v>100</v>
      </c>
      <c r="BD3051" s="2">
        <v>32.717599999999997</v>
      </c>
      <c r="BE3051" s="4"/>
      <c r="BF3051" s="4"/>
    </row>
    <row r="3052" spans="1:58" x14ac:dyDescent="0.2">
      <c r="A3052" s="29">
        <v>3051</v>
      </c>
      <c r="B3052" s="7" t="s">
        <v>31</v>
      </c>
      <c r="C3052" s="3">
        <v>40027</v>
      </c>
      <c r="D3052" s="4" t="s">
        <v>28</v>
      </c>
      <c r="E3052" s="4" t="s">
        <v>166</v>
      </c>
      <c r="F3052" s="5" t="s">
        <v>194</v>
      </c>
      <c r="G3052" s="6">
        <v>0.9145833333333333</v>
      </c>
      <c r="H3052" s="6">
        <v>0.91736111111111107</v>
      </c>
      <c r="I3052" s="85">
        <f t="shared" si="47"/>
        <v>3.9999999999999858</v>
      </c>
      <c r="J3052" s="86">
        <f>I3052*Segmentos!$D$7*(AH3052%)*IF(ISNUMBER(AI3052),AI3052%,0)</f>
        <v>22191.999999999924</v>
      </c>
      <c r="K3052" s="86">
        <f>I3052*Segmentos!$D$7*(AL3052%)*IF(ISNUMBER(AM3052),AM3052%,0)</f>
        <v>21675.199999999924</v>
      </c>
      <c r="L3052" s="4"/>
      <c r="M3052" s="2">
        <v>1.39</v>
      </c>
      <c r="N3052" s="2">
        <v>1.9</v>
      </c>
      <c r="O3052" s="2">
        <v>72.099999999999994</v>
      </c>
      <c r="P3052" s="2">
        <v>89.178299999999993</v>
      </c>
      <c r="Q3052" s="2">
        <v>0</v>
      </c>
      <c r="R3052" s="2">
        <v>0</v>
      </c>
      <c r="S3052" s="8" t="s">
        <v>577</v>
      </c>
      <c r="T3052" s="2">
        <v>0</v>
      </c>
      <c r="U3052" s="2">
        <v>0.61</v>
      </c>
      <c r="V3052" s="2">
        <v>0.6</v>
      </c>
      <c r="W3052" s="2">
        <v>100</v>
      </c>
      <c r="X3052" s="2">
        <v>8.2451000000000008</v>
      </c>
      <c r="Y3052" s="2">
        <v>2.16</v>
      </c>
      <c r="Z3052" s="2">
        <v>2.7</v>
      </c>
      <c r="AA3052" s="2">
        <v>79.400000000000006</v>
      </c>
      <c r="AB3052" s="2">
        <v>41.0364</v>
      </c>
      <c r="AC3052" s="2">
        <v>1.89</v>
      </c>
      <c r="AD3052" s="2">
        <v>3</v>
      </c>
      <c r="AE3052" s="2">
        <v>62.6</v>
      </c>
      <c r="AF3052" s="2">
        <v>39.896900000000002</v>
      </c>
      <c r="AG3052" s="2">
        <v>1.4</v>
      </c>
      <c r="AH3052" s="22">
        <v>1.9</v>
      </c>
      <c r="AI3052" s="22">
        <v>73</v>
      </c>
      <c r="AJ3052" s="22">
        <v>42.6661</v>
      </c>
      <c r="AK3052" s="18">
        <v>1.38</v>
      </c>
      <c r="AL3052" s="18">
        <v>1.9</v>
      </c>
      <c r="AM3052" s="18">
        <v>71.3</v>
      </c>
      <c r="AN3052" s="2">
        <v>46.5122</v>
      </c>
      <c r="AO3052" s="2">
        <v>0.51</v>
      </c>
      <c r="AP3052" s="2">
        <v>0.7</v>
      </c>
      <c r="AQ3052" s="2">
        <v>68.2</v>
      </c>
      <c r="AR3052" s="2">
        <v>3.5600999999999998</v>
      </c>
      <c r="AS3052" s="2">
        <v>1.1399999999999999</v>
      </c>
      <c r="AT3052" s="2">
        <v>1.5</v>
      </c>
      <c r="AU3052" s="2">
        <v>74.099999999999994</v>
      </c>
      <c r="AV3052" s="2">
        <v>16.121500000000001</v>
      </c>
      <c r="AW3052" s="2">
        <v>0.72</v>
      </c>
      <c r="AX3052" s="2">
        <v>0.9</v>
      </c>
      <c r="AY3052" s="2">
        <v>77.900000000000006</v>
      </c>
      <c r="AZ3052" s="2">
        <v>13.2575</v>
      </c>
      <c r="BA3052" s="2">
        <v>2.29</v>
      </c>
      <c r="BB3052" s="2">
        <v>3.2</v>
      </c>
      <c r="BC3052" s="2">
        <v>70.599999999999994</v>
      </c>
      <c r="BD3052" s="2">
        <v>56.239199999999997</v>
      </c>
      <c r="BE3052" s="4"/>
      <c r="BF3052" s="4"/>
    </row>
    <row r="3053" spans="1:58" x14ac:dyDescent="0.2">
      <c r="A3053" s="29">
        <v>3052</v>
      </c>
      <c r="B3053" s="7" t="s">
        <v>76</v>
      </c>
      <c r="C3053" s="3">
        <v>40027</v>
      </c>
      <c r="D3053" s="4" t="s">
        <v>13</v>
      </c>
      <c r="E3053" s="4" t="s">
        <v>165</v>
      </c>
      <c r="F3053" s="5" t="s">
        <v>194</v>
      </c>
      <c r="G3053" s="6">
        <v>0.81736111111111109</v>
      </c>
      <c r="H3053" s="6">
        <v>0.875</v>
      </c>
      <c r="I3053" s="85">
        <f t="shared" si="47"/>
        <v>83.000000000000028</v>
      </c>
      <c r="J3053" s="86">
        <f>I3053*Segmentos!$D$7*(AH3053%)*IF(ISNUMBER(AI3053),AI3053%,0)</f>
        <v>1233280.4000000004</v>
      </c>
      <c r="K3053" s="86">
        <f>I3053*Segmentos!$D$7*(AL3053%)*IF(ISNUMBER(AM3053),AM3053%,0)</f>
        <v>1534338.0000000005</v>
      </c>
      <c r="L3053" s="4"/>
      <c r="M3053" s="2">
        <v>4.2</v>
      </c>
      <c r="N3053" s="2">
        <v>11.9</v>
      </c>
      <c r="O3053" s="2">
        <v>35.200000000000003</v>
      </c>
      <c r="P3053" s="2">
        <v>86.388900000000007</v>
      </c>
      <c r="Q3053" s="2">
        <v>1.54</v>
      </c>
      <c r="R3053" s="2">
        <v>8.1999999999999993</v>
      </c>
      <c r="S3053" s="2">
        <v>18.7</v>
      </c>
      <c r="T3053" s="2">
        <v>5.2942</v>
      </c>
      <c r="U3053" s="2">
        <v>3.28</v>
      </c>
      <c r="V3053" s="2">
        <v>10.3</v>
      </c>
      <c r="W3053" s="2">
        <v>31.7</v>
      </c>
      <c r="X3053" s="2">
        <v>14.1234</v>
      </c>
      <c r="Y3053" s="2">
        <v>3.71</v>
      </c>
      <c r="Z3053" s="2">
        <v>11.8</v>
      </c>
      <c r="AA3053" s="2">
        <v>31.4</v>
      </c>
      <c r="AB3053" s="2">
        <v>22.517900000000001</v>
      </c>
      <c r="AC3053" s="2">
        <v>6.58</v>
      </c>
      <c r="AD3053" s="2">
        <v>14.9</v>
      </c>
      <c r="AE3053" s="2">
        <v>44.1</v>
      </c>
      <c r="AF3053" s="2">
        <v>44.453299999999999</v>
      </c>
      <c r="AG3053" s="2">
        <v>3.72</v>
      </c>
      <c r="AH3053" s="22">
        <v>12.1</v>
      </c>
      <c r="AI3053" s="22">
        <v>30.7</v>
      </c>
      <c r="AJ3053" s="22">
        <v>36.255400000000002</v>
      </c>
      <c r="AK3053" s="18">
        <v>4.6399999999999997</v>
      </c>
      <c r="AL3053" s="18">
        <v>11.7</v>
      </c>
      <c r="AM3053" s="18">
        <v>39.5</v>
      </c>
      <c r="AN3053" s="2">
        <v>50.133400000000002</v>
      </c>
      <c r="AO3053" s="2">
        <v>1.85</v>
      </c>
      <c r="AP3053" s="2">
        <v>7</v>
      </c>
      <c r="AQ3053" s="2">
        <v>26.3</v>
      </c>
      <c r="AR3053" s="2">
        <v>4.1634000000000002</v>
      </c>
      <c r="AS3053" s="2">
        <v>3.41</v>
      </c>
      <c r="AT3053" s="2">
        <v>10</v>
      </c>
      <c r="AU3053" s="2">
        <v>34</v>
      </c>
      <c r="AV3053" s="2">
        <v>15.4412</v>
      </c>
      <c r="AW3053" s="2">
        <v>4.29</v>
      </c>
      <c r="AX3053" s="2">
        <v>12.4</v>
      </c>
      <c r="AY3053" s="2">
        <v>34.700000000000003</v>
      </c>
      <c r="AZ3053" s="2">
        <v>25.352399999999999</v>
      </c>
      <c r="BA3053" s="2">
        <v>5.26</v>
      </c>
      <c r="BB3053" s="2">
        <v>14.1</v>
      </c>
      <c r="BC3053" s="2">
        <v>37.299999999999997</v>
      </c>
      <c r="BD3053" s="2">
        <v>41.431899999999999</v>
      </c>
      <c r="BE3053" s="4"/>
      <c r="BF3053" s="4"/>
    </row>
    <row r="3054" spans="1:58" x14ac:dyDescent="0.2">
      <c r="A3054" s="29">
        <v>3053</v>
      </c>
      <c r="B3054" s="7" t="s">
        <v>132</v>
      </c>
      <c r="C3054" s="3">
        <v>40027</v>
      </c>
      <c r="D3054" s="4" t="s">
        <v>21</v>
      </c>
      <c r="E3054" s="4" t="s">
        <v>170</v>
      </c>
      <c r="F3054" s="5" t="s">
        <v>194</v>
      </c>
      <c r="G3054" s="6">
        <v>0.87986111111111109</v>
      </c>
      <c r="H3054" s="6">
        <v>0.9</v>
      </c>
      <c r="I3054" s="85">
        <f t="shared" si="47"/>
        <v>29.000000000000057</v>
      </c>
      <c r="J3054" s="86">
        <f>I3054*Segmentos!$D$7*(AH3054%)*IF(ISNUMBER(AI3054),AI3054%,0)</f>
        <v>19267.600000000039</v>
      </c>
      <c r="K3054" s="86">
        <f>I3054*Segmentos!$D$7*(AL3054%)*IF(ISNUMBER(AM3054),AM3054%,0)</f>
        <v>32016.000000000058</v>
      </c>
      <c r="L3054" s="4"/>
      <c r="M3054" s="2">
        <v>0.23</v>
      </c>
      <c r="N3054" s="2">
        <v>1</v>
      </c>
      <c r="O3054" s="2">
        <v>23.6</v>
      </c>
      <c r="P3054" s="2">
        <v>38.186700000000002</v>
      </c>
      <c r="Q3054" s="2">
        <v>0.16</v>
      </c>
      <c r="R3054" s="2">
        <v>0.9</v>
      </c>
      <c r="S3054" s="2">
        <v>17.2</v>
      </c>
      <c r="T3054" s="2">
        <v>4.5518999999999998</v>
      </c>
      <c r="U3054" s="2">
        <v>0.56999999999999995</v>
      </c>
      <c r="V3054" s="2">
        <v>1.9</v>
      </c>
      <c r="W3054" s="2">
        <v>29.2</v>
      </c>
      <c r="X3054" s="2">
        <v>19.928100000000001</v>
      </c>
      <c r="Y3054" s="2">
        <v>0.24</v>
      </c>
      <c r="Z3054" s="2">
        <v>0.7</v>
      </c>
      <c r="AA3054" s="2">
        <v>33.1</v>
      </c>
      <c r="AB3054" s="2">
        <v>11.8957</v>
      </c>
      <c r="AC3054" s="2">
        <v>0.03</v>
      </c>
      <c r="AD3054" s="2">
        <v>0.6</v>
      </c>
      <c r="AE3054" s="2">
        <v>5.8</v>
      </c>
      <c r="AF3054" s="2">
        <v>1.8109999999999999</v>
      </c>
      <c r="AG3054" s="2">
        <v>0.17</v>
      </c>
      <c r="AH3054" s="22">
        <v>1.1000000000000001</v>
      </c>
      <c r="AI3054" s="22">
        <v>15.1</v>
      </c>
      <c r="AJ3054" s="22">
        <v>13.655799999999999</v>
      </c>
      <c r="AK3054" s="18">
        <v>0.28000000000000003</v>
      </c>
      <c r="AL3054" s="18">
        <v>0.8</v>
      </c>
      <c r="AM3054" s="18">
        <v>34.5</v>
      </c>
      <c r="AN3054" s="2">
        <v>24.530899999999999</v>
      </c>
      <c r="AO3054" s="2">
        <v>0.06</v>
      </c>
      <c r="AP3054" s="2">
        <v>0.4</v>
      </c>
      <c r="AQ3054" s="2">
        <v>12.7</v>
      </c>
      <c r="AR3054" s="2">
        <v>1.0031000000000001</v>
      </c>
      <c r="AS3054" s="2">
        <v>0</v>
      </c>
      <c r="AT3054" s="2">
        <v>0</v>
      </c>
      <c r="AU3054" s="8" t="s">
        <v>577</v>
      </c>
      <c r="AV3054" s="2">
        <v>0</v>
      </c>
      <c r="AW3054" s="2">
        <v>7.0000000000000007E-2</v>
      </c>
      <c r="AX3054" s="2">
        <v>0.6</v>
      </c>
      <c r="AY3054" s="2">
        <v>11.5</v>
      </c>
      <c r="AZ3054" s="2">
        <v>3.3220000000000001</v>
      </c>
      <c r="BA3054" s="2">
        <v>0.53</v>
      </c>
      <c r="BB3054" s="2">
        <v>2</v>
      </c>
      <c r="BC3054" s="2">
        <v>27.1</v>
      </c>
      <c r="BD3054" s="2">
        <v>33.861600000000003</v>
      </c>
      <c r="BE3054" s="4"/>
      <c r="BF3054" s="4"/>
    </row>
    <row r="3055" spans="1:58" x14ac:dyDescent="0.2">
      <c r="A3055" s="29">
        <v>3054</v>
      </c>
      <c r="B3055" s="7" t="s">
        <v>115</v>
      </c>
      <c r="C3055" s="3">
        <v>40027</v>
      </c>
      <c r="D3055" s="4" t="s">
        <v>17</v>
      </c>
      <c r="E3055" s="4" t="s">
        <v>169</v>
      </c>
      <c r="F3055" s="5" t="s">
        <v>194</v>
      </c>
      <c r="G3055" s="6">
        <v>0.83263888888888893</v>
      </c>
      <c r="H3055" s="6">
        <v>0.875</v>
      </c>
      <c r="I3055" s="85">
        <f t="shared" si="47"/>
        <v>60.999999999999943</v>
      </c>
      <c r="J3055" s="86">
        <f>I3055*Segmentos!$D$7*(AH3055%)*IF(ISNUMBER(AI3055),AI3055%,0)</f>
        <v>63537.599999999948</v>
      </c>
      <c r="K3055" s="86">
        <f>I3055*Segmentos!$D$7*(AL3055%)*IF(ISNUMBER(AM3055),AM3055%,0)</f>
        <v>44407.999999999956</v>
      </c>
      <c r="L3055" s="4"/>
      <c r="M3055" s="2">
        <v>0.21</v>
      </c>
      <c r="N3055" s="2">
        <v>0.6</v>
      </c>
      <c r="O3055" s="2">
        <v>36.799999999999997</v>
      </c>
      <c r="P3055" s="2">
        <v>99.614099999999993</v>
      </c>
      <c r="Q3055" s="2">
        <v>0</v>
      </c>
      <c r="R3055" s="2">
        <v>0</v>
      </c>
      <c r="S3055" s="8" t="s">
        <v>577</v>
      </c>
      <c r="T3055" s="2">
        <v>0</v>
      </c>
      <c r="U3055" s="2">
        <v>0.02</v>
      </c>
      <c r="V3055" s="2">
        <v>0.1</v>
      </c>
      <c r="W3055" s="2">
        <v>27.9</v>
      </c>
      <c r="X3055" s="2">
        <v>2.4365999999999999</v>
      </c>
      <c r="Y3055" s="2">
        <v>0.15</v>
      </c>
      <c r="Z3055" s="2">
        <v>0.8</v>
      </c>
      <c r="AA3055" s="2">
        <v>18.899999999999999</v>
      </c>
      <c r="AB3055" s="2">
        <v>21.314299999999999</v>
      </c>
      <c r="AC3055" s="2">
        <v>0.48</v>
      </c>
      <c r="AD3055" s="2">
        <v>0.9</v>
      </c>
      <c r="AE3055" s="2">
        <v>51</v>
      </c>
      <c r="AF3055" s="2">
        <v>75.863100000000003</v>
      </c>
      <c r="AG3055" s="2">
        <v>0.25</v>
      </c>
      <c r="AH3055" s="22">
        <v>0.7</v>
      </c>
      <c r="AI3055" s="22">
        <v>37.200000000000003</v>
      </c>
      <c r="AJ3055" s="22">
        <v>56.9086</v>
      </c>
      <c r="AK3055" s="18">
        <v>0.17</v>
      </c>
      <c r="AL3055" s="18">
        <v>0.5</v>
      </c>
      <c r="AM3055" s="18">
        <v>36.4</v>
      </c>
      <c r="AN3055" s="2">
        <v>42.705500000000001</v>
      </c>
      <c r="AO3055" s="2">
        <v>0.19</v>
      </c>
      <c r="AP3055" s="2">
        <v>1.4</v>
      </c>
      <c r="AQ3055" s="2">
        <v>13.1</v>
      </c>
      <c r="AR3055" s="2">
        <v>9.8629999999999995</v>
      </c>
      <c r="AS3055" s="2">
        <v>0.16</v>
      </c>
      <c r="AT3055" s="2">
        <v>0.6</v>
      </c>
      <c r="AU3055" s="2">
        <v>25.1</v>
      </c>
      <c r="AV3055" s="2">
        <v>17.3596</v>
      </c>
      <c r="AW3055" s="2">
        <v>0.01</v>
      </c>
      <c r="AX3055" s="2">
        <v>0.2</v>
      </c>
      <c r="AY3055" s="2">
        <v>6.6</v>
      </c>
      <c r="AZ3055" s="2">
        <v>1.7961</v>
      </c>
      <c r="BA3055" s="2">
        <v>0.38</v>
      </c>
      <c r="BB3055" s="2">
        <v>0.5</v>
      </c>
      <c r="BC3055" s="2">
        <v>71.7</v>
      </c>
      <c r="BD3055" s="2">
        <v>70.595399999999998</v>
      </c>
      <c r="BE3055" s="4"/>
      <c r="BF3055" s="4"/>
    </row>
    <row r="3056" spans="1:58" x14ac:dyDescent="0.2">
      <c r="A3056" s="29">
        <v>3055</v>
      </c>
      <c r="B3056" s="7" t="s">
        <v>61</v>
      </c>
      <c r="C3056" s="3">
        <v>40027</v>
      </c>
      <c r="D3056" s="4" t="s">
        <v>17</v>
      </c>
      <c r="E3056" s="4" t="s">
        <v>169</v>
      </c>
      <c r="F3056" s="5" t="s">
        <v>194</v>
      </c>
      <c r="G3056" s="6">
        <v>0.875</v>
      </c>
      <c r="H3056" s="6">
        <v>0.96111111111111114</v>
      </c>
      <c r="I3056" s="85">
        <f t="shared" si="47"/>
        <v>124.00000000000004</v>
      </c>
      <c r="J3056" s="86">
        <f>I3056*Segmentos!$D$7*(AH3056%)*IF(ISNUMBER(AI3056),AI3056%,0)</f>
        <v>85708.800000000047</v>
      </c>
      <c r="K3056" s="86">
        <f>I3056*Segmentos!$D$7*(AL3056%)*IF(ISNUMBER(AM3056),AM3056%,0)</f>
        <v>125884.80000000005</v>
      </c>
      <c r="L3056" s="4"/>
      <c r="M3056" s="2">
        <v>0.21</v>
      </c>
      <c r="N3056" s="2">
        <v>2.5</v>
      </c>
      <c r="O3056" s="2">
        <v>8.4</v>
      </c>
      <c r="P3056" s="2">
        <v>99.571700000000007</v>
      </c>
      <c r="Q3056" s="2">
        <v>0.08</v>
      </c>
      <c r="R3056" s="2">
        <v>1</v>
      </c>
      <c r="S3056" s="2">
        <v>8.1999999999999993</v>
      </c>
      <c r="T3056" s="2">
        <v>6.4627999999999997</v>
      </c>
      <c r="U3056" s="2">
        <v>0.05</v>
      </c>
      <c r="V3056" s="2">
        <v>1</v>
      </c>
      <c r="W3056" s="2">
        <v>5.6</v>
      </c>
      <c r="X3056" s="2">
        <v>5.3426</v>
      </c>
      <c r="Y3056" s="2">
        <v>0.19</v>
      </c>
      <c r="Z3056" s="2">
        <v>3.1</v>
      </c>
      <c r="AA3056" s="2">
        <v>6</v>
      </c>
      <c r="AB3056" s="2">
        <v>25.697800000000001</v>
      </c>
      <c r="AC3056" s="2">
        <v>0.41</v>
      </c>
      <c r="AD3056" s="2">
        <v>3.8</v>
      </c>
      <c r="AE3056" s="2">
        <v>10.8</v>
      </c>
      <c r="AF3056" s="2">
        <v>62.068600000000004</v>
      </c>
      <c r="AG3056" s="2">
        <v>0.17</v>
      </c>
      <c r="AH3056" s="22">
        <v>2.4</v>
      </c>
      <c r="AI3056" s="22">
        <v>7.2</v>
      </c>
      <c r="AJ3056" s="22">
        <v>37.900300000000001</v>
      </c>
      <c r="AK3056" s="18">
        <v>0.25</v>
      </c>
      <c r="AL3056" s="18">
        <v>2.7</v>
      </c>
      <c r="AM3056" s="18">
        <v>9.4</v>
      </c>
      <c r="AN3056" s="2">
        <v>61.671399999999998</v>
      </c>
      <c r="AO3056" s="2">
        <v>7.0000000000000007E-2</v>
      </c>
      <c r="AP3056" s="2">
        <v>1.8</v>
      </c>
      <c r="AQ3056" s="2">
        <v>4.2</v>
      </c>
      <c r="AR3056" s="2">
        <v>3.8037999999999998</v>
      </c>
      <c r="AS3056" s="2">
        <v>0.42</v>
      </c>
      <c r="AT3056" s="2">
        <v>2</v>
      </c>
      <c r="AU3056" s="2">
        <v>20.9</v>
      </c>
      <c r="AV3056" s="2">
        <v>42.673900000000003</v>
      </c>
      <c r="AW3056" s="2">
        <v>0.12</v>
      </c>
      <c r="AX3056" s="2">
        <v>3</v>
      </c>
      <c r="AY3056" s="2">
        <v>4.0999999999999996</v>
      </c>
      <c r="AZ3056" s="2">
        <v>16.5686</v>
      </c>
      <c r="BA3056" s="2">
        <v>0.21</v>
      </c>
      <c r="BB3056" s="2">
        <v>2.7</v>
      </c>
      <c r="BC3056" s="2">
        <v>7.6</v>
      </c>
      <c r="BD3056" s="2">
        <v>36.525399999999998</v>
      </c>
      <c r="BE3056" s="4"/>
      <c r="BF3056" s="4"/>
    </row>
    <row r="3057" spans="1:58" x14ac:dyDescent="0.2">
      <c r="A3057" s="29">
        <v>3056</v>
      </c>
      <c r="B3057" s="7" t="s">
        <v>10</v>
      </c>
      <c r="C3057" s="3">
        <v>40027</v>
      </c>
      <c r="D3057" s="4" t="s">
        <v>8</v>
      </c>
      <c r="E3057" s="4" t="s">
        <v>164</v>
      </c>
      <c r="F3057" s="5" t="s">
        <v>194</v>
      </c>
      <c r="G3057" s="6">
        <v>0.87361111111111101</v>
      </c>
      <c r="H3057" s="6">
        <v>0.8965277777777777</v>
      </c>
      <c r="I3057" s="85">
        <f t="shared" si="47"/>
        <v>33.000000000000043</v>
      </c>
      <c r="J3057" s="86">
        <f>I3057*Segmentos!$D$7*(AH3057%)*IF(ISNUMBER(AI3057),AI3057%,0)</f>
        <v>543576.00000000058</v>
      </c>
      <c r="K3057" s="86">
        <f>I3057*Segmentos!$D$7*(AL3057%)*IF(ISNUMBER(AM3057),AM3057%,0)</f>
        <v>801900.00000000105</v>
      </c>
      <c r="L3057" s="4"/>
      <c r="M3057" s="2">
        <v>5.15</v>
      </c>
      <c r="N3057" s="2">
        <v>12.6</v>
      </c>
      <c r="O3057" s="2">
        <v>40.799999999999997</v>
      </c>
      <c r="P3057" s="2">
        <v>78.357100000000003</v>
      </c>
      <c r="Q3057" s="2">
        <v>2.97</v>
      </c>
      <c r="R3057" s="2">
        <v>6.4</v>
      </c>
      <c r="S3057" s="2">
        <v>46.8</v>
      </c>
      <c r="T3057" s="2">
        <v>7.5533999999999999</v>
      </c>
      <c r="U3057" s="2">
        <v>5.0599999999999996</v>
      </c>
      <c r="V3057" s="2">
        <v>14.2</v>
      </c>
      <c r="W3057" s="2">
        <v>35.5</v>
      </c>
      <c r="X3057" s="2">
        <v>16.139099999999999</v>
      </c>
      <c r="Y3057" s="2">
        <v>5.32</v>
      </c>
      <c r="Z3057" s="2">
        <v>13.4</v>
      </c>
      <c r="AA3057" s="2">
        <v>39.799999999999997</v>
      </c>
      <c r="AB3057" s="2">
        <v>23.9056</v>
      </c>
      <c r="AC3057" s="2">
        <v>6.15</v>
      </c>
      <c r="AD3057" s="2">
        <v>14</v>
      </c>
      <c r="AE3057" s="2">
        <v>43.8</v>
      </c>
      <c r="AF3057" s="2">
        <v>30.759</v>
      </c>
      <c r="AG3057" s="2">
        <v>4.0999999999999996</v>
      </c>
      <c r="AH3057" s="22">
        <v>11.6</v>
      </c>
      <c r="AI3057" s="22">
        <v>35.5</v>
      </c>
      <c r="AJ3057" s="22">
        <v>29.650600000000001</v>
      </c>
      <c r="AK3057" s="18">
        <v>6.09</v>
      </c>
      <c r="AL3057" s="18">
        <v>13.5</v>
      </c>
      <c r="AM3057" s="18">
        <v>45</v>
      </c>
      <c r="AN3057" s="2">
        <v>48.706499999999998</v>
      </c>
      <c r="AO3057" s="2">
        <v>2.39</v>
      </c>
      <c r="AP3057" s="2">
        <v>7</v>
      </c>
      <c r="AQ3057" s="2">
        <v>34</v>
      </c>
      <c r="AR3057" s="2">
        <v>3.9763999999999999</v>
      </c>
      <c r="AS3057" s="2">
        <v>4.46</v>
      </c>
      <c r="AT3057" s="2">
        <v>10</v>
      </c>
      <c r="AU3057" s="2">
        <v>44.7</v>
      </c>
      <c r="AV3057" s="2">
        <v>14.9429</v>
      </c>
      <c r="AW3057" s="2">
        <v>4.63</v>
      </c>
      <c r="AX3057" s="2">
        <v>12.8</v>
      </c>
      <c r="AY3057" s="2">
        <v>36.1</v>
      </c>
      <c r="AZ3057" s="2">
        <v>20.2637</v>
      </c>
      <c r="BA3057" s="2">
        <v>6.72</v>
      </c>
      <c r="BB3057" s="2">
        <v>15.5</v>
      </c>
      <c r="BC3057" s="2">
        <v>43.3</v>
      </c>
      <c r="BD3057" s="2">
        <v>39.174100000000003</v>
      </c>
      <c r="BE3057" s="4"/>
      <c r="BF3057" s="4"/>
    </row>
    <row r="3058" spans="1:58" x14ac:dyDescent="0.2">
      <c r="A3058" s="29">
        <v>3057</v>
      </c>
      <c r="B3058" s="7" t="s">
        <v>68</v>
      </c>
      <c r="C3058" s="3">
        <v>40027</v>
      </c>
      <c r="D3058" s="4" t="s">
        <v>8</v>
      </c>
      <c r="E3058" s="4" t="s">
        <v>183</v>
      </c>
      <c r="F3058" s="5" t="s">
        <v>194</v>
      </c>
      <c r="G3058" s="6">
        <v>0.8965277777777777</v>
      </c>
      <c r="H3058" s="6">
        <v>0.94097222222222221</v>
      </c>
      <c r="I3058" s="85">
        <f t="shared" si="47"/>
        <v>64.000000000000085</v>
      </c>
      <c r="J3058" s="86">
        <f>I3058*Segmentos!$D$7*(AH3058%)*IF(ISNUMBER(AI3058),AI3058%,0)</f>
        <v>2203315.2000000025</v>
      </c>
      <c r="K3058" s="86">
        <f>I3058*Segmentos!$D$7*(AL3058%)*IF(ISNUMBER(AM3058),AM3058%,0)</f>
        <v>1428070.400000002</v>
      </c>
      <c r="L3058" s="4"/>
      <c r="M3058" s="2">
        <v>7.02</v>
      </c>
      <c r="N3058" s="2">
        <v>18.399999999999999</v>
      </c>
      <c r="O3058" s="2">
        <v>38.200000000000003</v>
      </c>
      <c r="P3058" s="2">
        <v>79.961799999999997</v>
      </c>
      <c r="Q3058" s="2">
        <v>4.38</v>
      </c>
      <c r="R3058" s="2">
        <v>13.2</v>
      </c>
      <c r="S3058" s="2">
        <v>33.200000000000003</v>
      </c>
      <c r="T3058" s="2">
        <v>8.3308</v>
      </c>
      <c r="U3058" s="2">
        <v>8.1</v>
      </c>
      <c r="V3058" s="2">
        <v>19.7</v>
      </c>
      <c r="W3058" s="2">
        <v>41.2</v>
      </c>
      <c r="X3058" s="2">
        <v>19.359000000000002</v>
      </c>
      <c r="Y3058" s="2">
        <v>8.1300000000000008</v>
      </c>
      <c r="Z3058" s="2">
        <v>22</v>
      </c>
      <c r="AA3058" s="2">
        <v>37</v>
      </c>
      <c r="AB3058" s="2">
        <v>27.3706</v>
      </c>
      <c r="AC3058" s="2">
        <v>6.66</v>
      </c>
      <c r="AD3058" s="2">
        <v>16.899999999999999</v>
      </c>
      <c r="AE3058" s="2">
        <v>39.299999999999997</v>
      </c>
      <c r="AF3058" s="2">
        <v>24.901399999999999</v>
      </c>
      <c r="AG3058" s="2">
        <v>8.6199999999999992</v>
      </c>
      <c r="AH3058" s="22">
        <v>21.9</v>
      </c>
      <c r="AI3058" s="22">
        <v>39.299999999999997</v>
      </c>
      <c r="AJ3058" s="22">
        <v>46.592599999999997</v>
      </c>
      <c r="AK3058" s="18">
        <v>5.57</v>
      </c>
      <c r="AL3058" s="18">
        <v>15.2</v>
      </c>
      <c r="AM3058" s="18">
        <v>36.700000000000003</v>
      </c>
      <c r="AN3058" s="2">
        <v>33.369199999999999</v>
      </c>
      <c r="AO3058" s="2">
        <v>2.99</v>
      </c>
      <c r="AP3058" s="2">
        <v>11</v>
      </c>
      <c r="AQ3058" s="2">
        <v>27.1</v>
      </c>
      <c r="AR3058" s="2">
        <v>3.7206999999999999</v>
      </c>
      <c r="AS3058" s="2">
        <v>4.34</v>
      </c>
      <c r="AT3058" s="2">
        <v>12.3</v>
      </c>
      <c r="AU3058" s="2">
        <v>35.200000000000003</v>
      </c>
      <c r="AV3058" s="2">
        <v>10.894600000000001</v>
      </c>
      <c r="AW3058" s="2">
        <v>9.1300000000000008</v>
      </c>
      <c r="AX3058" s="2">
        <v>20.5</v>
      </c>
      <c r="AY3058" s="2">
        <v>44.6</v>
      </c>
      <c r="AZ3058" s="2">
        <v>29.927900000000001</v>
      </c>
      <c r="BA3058" s="2">
        <v>8.1199999999999992</v>
      </c>
      <c r="BB3058" s="2">
        <v>22.4</v>
      </c>
      <c r="BC3058" s="2">
        <v>36.299999999999997</v>
      </c>
      <c r="BD3058" s="2">
        <v>35.418599999999998</v>
      </c>
      <c r="BE3058" s="4"/>
      <c r="BF3058" s="4"/>
    </row>
    <row r="3059" spans="1:58" x14ac:dyDescent="0.2">
      <c r="A3059" s="29">
        <v>3058</v>
      </c>
      <c r="B3059" s="7" t="s">
        <v>85</v>
      </c>
      <c r="C3059" s="3">
        <v>40027</v>
      </c>
      <c r="D3059" s="4" t="s">
        <v>21</v>
      </c>
      <c r="E3059" s="4" t="s">
        <v>180</v>
      </c>
      <c r="F3059" s="5" t="s">
        <v>194</v>
      </c>
      <c r="G3059" s="6">
        <v>0.85277777777777775</v>
      </c>
      <c r="H3059" s="6">
        <v>0.87916666666666676</v>
      </c>
      <c r="I3059" s="85">
        <f t="shared" si="47"/>
        <v>38.000000000000185</v>
      </c>
      <c r="J3059" s="86">
        <f>I3059*Segmentos!$D$7*(AH3059%)*IF(ISNUMBER(AI3059),AI3059%,0)</f>
        <v>103968.00000000049</v>
      </c>
      <c r="K3059" s="86">
        <f>I3059*Segmentos!$D$7*(AL3059%)*IF(ISNUMBER(AM3059),AM3059%,0)</f>
        <v>47971.200000000237</v>
      </c>
      <c r="L3059" s="4"/>
      <c r="M3059" s="2">
        <v>0.49</v>
      </c>
      <c r="N3059" s="2">
        <v>1.5</v>
      </c>
      <c r="O3059" s="2">
        <v>31.9</v>
      </c>
      <c r="P3059" s="2">
        <v>96.297499999999999</v>
      </c>
      <c r="Q3059" s="2">
        <v>0.01</v>
      </c>
      <c r="R3059" s="2">
        <v>0.1</v>
      </c>
      <c r="S3059" s="2">
        <v>13.2</v>
      </c>
      <c r="T3059" s="2">
        <v>0.37959999999999999</v>
      </c>
      <c r="U3059" s="2">
        <v>0.28999999999999998</v>
      </c>
      <c r="V3059" s="2">
        <v>1.4</v>
      </c>
      <c r="W3059" s="2">
        <v>20.7</v>
      </c>
      <c r="X3059" s="2">
        <v>12.026</v>
      </c>
      <c r="Y3059" s="2">
        <v>0.28000000000000003</v>
      </c>
      <c r="Z3059" s="2">
        <v>1.2</v>
      </c>
      <c r="AA3059" s="2">
        <v>23.5</v>
      </c>
      <c r="AB3059" s="2">
        <v>16.378699999999998</v>
      </c>
      <c r="AC3059" s="2">
        <v>1.05</v>
      </c>
      <c r="AD3059" s="2">
        <v>2.7</v>
      </c>
      <c r="AE3059" s="2">
        <v>39.5</v>
      </c>
      <c r="AF3059" s="2">
        <v>67.513300000000001</v>
      </c>
      <c r="AG3059" s="2">
        <v>0.67</v>
      </c>
      <c r="AH3059" s="22">
        <v>1.9</v>
      </c>
      <c r="AI3059" s="22">
        <v>36</v>
      </c>
      <c r="AJ3059" s="22">
        <v>62.536999999999999</v>
      </c>
      <c r="AK3059" s="18">
        <v>0.33</v>
      </c>
      <c r="AL3059" s="18">
        <v>1.2</v>
      </c>
      <c r="AM3059" s="18">
        <v>26.3</v>
      </c>
      <c r="AN3059" s="2">
        <v>33.7605</v>
      </c>
      <c r="AO3059" s="2">
        <v>0.46</v>
      </c>
      <c r="AP3059" s="2">
        <v>2.2999999999999998</v>
      </c>
      <c r="AQ3059" s="2">
        <v>20.100000000000001</v>
      </c>
      <c r="AR3059" s="2">
        <v>9.8558000000000003</v>
      </c>
      <c r="AS3059" s="2">
        <v>0.05</v>
      </c>
      <c r="AT3059" s="2">
        <v>1.3</v>
      </c>
      <c r="AU3059" s="2">
        <v>3.5</v>
      </c>
      <c r="AV3059" s="2">
        <v>2.0024999999999999</v>
      </c>
      <c r="AW3059" s="2">
        <v>0.74</v>
      </c>
      <c r="AX3059" s="2">
        <v>1.8</v>
      </c>
      <c r="AY3059" s="2">
        <v>40.299999999999997</v>
      </c>
      <c r="AZ3059" s="2">
        <v>41.660899999999998</v>
      </c>
      <c r="BA3059" s="2">
        <v>0.56999999999999995</v>
      </c>
      <c r="BB3059" s="2">
        <v>1.2</v>
      </c>
      <c r="BC3059" s="2">
        <v>45.9</v>
      </c>
      <c r="BD3059" s="2">
        <v>42.778300000000002</v>
      </c>
      <c r="BE3059" s="4"/>
      <c r="BF3059" s="4"/>
    </row>
    <row r="3060" spans="1:58" x14ac:dyDescent="0.2">
      <c r="A3060" s="29">
        <v>3059</v>
      </c>
      <c r="B3060" s="7" t="s">
        <v>25</v>
      </c>
      <c r="C3060" s="3">
        <v>40027</v>
      </c>
      <c r="D3060" s="4" t="s">
        <v>21</v>
      </c>
      <c r="E3060" s="4" t="s">
        <v>171</v>
      </c>
      <c r="F3060" s="5" t="s">
        <v>194</v>
      </c>
      <c r="G3060" s="6">
        <v>0.8979166666666667</v>
      </c>
      <c r="H3060" s="6">
        <v>0.89930555555555547</v>
      </c>
      <c r="I3060" s="85">
        <f t="shared" si="47"/>
        <v>1.999999999999833</v>
      </c>
      <c r="J3060" s="86">
        <f>I3060*Segmentos!$D$7*(AH3060%)*IF(ISNUMBER(AI3060),AI3060%,0)</f>
        <v>3199.9999999997326</v>
      </c>
      <c r="K3060" s="86">
        <f>I3060*Segmentos!$D$7*(AL3060%)*IF(ISNUMBER(AM3060),AM3060%,0)</f>
        <v>2399.9999999997995</v>
      </c>
      <c r="L3060" s="4"/>
      <c r="M3060" s="2">
        <v>0.34</v>
      </c>
      <c r="N3060" s="2">
        <v>0.3</v>
      </c>
      <c r="O3060" s="2">
        <v>100</v>
      </c>
      <c r="P3060" s="2">
        <v>45.0672</v>
      </c>
      <c r="Q3060" s="2">
        <v>0.41</v>
      </c>
      <c r="R3060" s="2">
        <v>0.4</v>
      </c>
      <c r="S3060" s="2">
        <v>100</v>
      </c>
      <c r="T3060" s="2">
        <v>9.0306999999999995</v>
      </c>
      <c r="U3060" s="2">
        <v>0.33</v>
      </c>
      <c r="V3060" s="2">
        <v>0.3</v>
      </c>
      <c r="W3060" s="2">
        <v>100</v>
      </c>
      <c r="X3060" s="2">
        <v>9.2741000000000007</v>
      </c>
      <c r="Y3060" s="2">
        <v>0.3</v>
      </c>
      <c r="Z3060" s="2">
        <v>0.3</v>
      </c>
      <c r="AA3060" s="2">
        <v>100</v>
      </c>
      <c r="AB3060" s="2">
        <v>11.96</v>
      </c>
      <c r="AC3060" s="2">
        <v>0.34</v>
      </c>
      <c r="AD3060" s="2">
        <v>0.3</v>
      </c>
      <c r="AE3060" s="2">
        <v>100</v>
      </c>
      <c r="AF3060" s="2">
        <v>14.8025</v>
      </c>
      <c r="AG3060" s="2">
        <v>0.37</v>
      </c>
      <c r="AH3060" s="22">
        <v>0.4</v>
      </c>
      <c r="AI3060" s="22">
        <v>100</v>
      </c>
      <c r="AJ3060" s="22">
        <v>23.558199999999999</v>
      </c>
      <c r="AK3060" s="18">
        <v>0.31</v>
      </c>
      <c r="AL3060" s="18">
        <v>0.3</v>
      </c>
      <c r="AM3060" s="18">
        <v>100</v>
      </c>
      <c r="AN3060" s="2">
        <v>21.5091</v>
      </c>
      <c r="AO3060" s="2">
        <v>0.27</v>
      </c>
      <c r="AP3060" s="2">
        <v>0.3</v>
      </c>
      <c r="AQ3060" s="2">
        <v>100</v>
      </c>
      <c r="AR3060" s="2">
        <v>3.875</v>
      </c>
      <c r="AS3060" s="2">
        <v>0.08</v>
      </c>
      <c r="AT3060" s="2">
        <v>0.1</v>
      </c>
      <c r="AU3060" s="2">
        <v>100</v>
      </c>
      <c r="AV3060" s="2">
        <v>2.379</v>
      </c>
      <c r="AW3060" s="2">
        <v>0.35</v>
      </c>
      <c r="AX3060" s="2">
        <v>0.4</v>
      </c>
      <c r="AY3060" s="2">
        <v>100</v>
      </c>
      <c r="AZ3060" s="2">
        <v>13.548400000000001</v>
      </c>
      <c r="BA3060" s="2">
        <v>0.5</v>
      </c>
      <c r="BB3060" s="2">
        <v>0.5</v>
      </c>
      <c r="BC3060" s="2">
        <v>100</v>
      </c>
      <c r="BD3060" s="2">
        <v>25.264800000000001</v>
      </c>
      <c r="BE3060" s="4"/>
      <c r="BF3060" s="4"/>
    </row>
    <row r="3061" spans="1:58" x14ac:dyDescent="0.2">
      <c r="A3061" s="29">
        <v>3060</v>
      </c>
      <c r="B3061" s="7" t="s">
        <v>66</v>
      </c>
      <c r="C3061" s="3">
        <v>40027</v>
      </c>
      <c r="D3061" s="4" t="s">
        <v>28</v>
      </c>
      <c r="E3061" s="4" t="s">
        <v>168</v>
      </c>
      <c r="F3061" s="5" t="s">
        <v>194</v>
      </c>
      <c r="G3061" s="6">
        <v>0.83819444444444446</v>
      </c>
      <c r="H3061" s="6">
        <v>0.9145833333333333</v>
      </c>
      <c r="I3061" s="85">
        <f t="shared" si="47"/>
        <v>109.99999999999993</v>
      </c>
      <c r="J3061" s="86">
        <f>I3061*Segmentos!$D$7*(AH3061%)*IF(ISNUMBER(AI3061),AI3061%,0)</f>
        <v>303071.99999999983</v>
      </c>
      <c r="K3061" s="86">
        <f>I3061*Segmentos!$D$7*(AL3061%)*IF(ISNUMBER(AM3061),AM3061%,0)</f>
        <v>359655.99999999977</v>
      </c>
      <c r="L3061" s="4" t="s">
        <v>557</v>
      </c>
      <c r="M3061" s="2">
        <v>0.76</v>
      </c>
      <c r="N3061" s="2">
        <v>6.2</v>
      </c>
      <c r="O3061" s="2">
        <v>12.2</v>
      </c>
      <c r="P3061" s="2">
        <v>77.246099999999998</v>
      </c>
      <c r="Q3061" s="2">
        <v>0.24</v>
      </c>
      <c r="R3061" s="2">
        <v>3.8</v>
      </c>
      <c r="S3061" s="2">
        <v>6.4</v>
      </c>
      <c r="T3061" s="2">
        <v>4.1033999999999997</v>
      </c>
      <c r="U3061" s="2">
        <v>0.55000000000000004</v>
      </c>
      <c r="V3061" s="2">
        <v>3.5</v>
      </c>
      <c r="W3061" s="2">
        <v>15.6</v>
      </c>
      <c r="X3061" s="2">
        <v>11.6342</v>
      </c>
      <c r="Y3061" s="2">
        <v>0.79</v>
      </c>
      <c r="Z3061" s="2">
        <v>8.1999999999999993</v>
      </c>
      <c r="AA3061" s="2">
        <v>9.6999999999999993</v>
      </c>
      <c r="AB3061" s="2">
        <v>23.817399999999999</v>
      </c>
      <c r="AC3061" s="2">
        <v>1.1299999999999999</v>
      </c>
      <c r="AD3061" s="2">
        <v>7.4</v>
      </c>
      <c r="AE3061" s="2">
        <v>15.3</v>
      </c>
      <c r="AF3061" s="2">
        <v>37.691099999999999</v>
      </c>
      <c r="AG3061" s="2">
        <v>0.69</v>
      </c>
      <c r="AH3061" s="22">
        <v>5.6</v>
      </c>
      <c r="AI3061" s="22">
        <v>12.3</v>
      </c>
      <c r="AJ3061" s="22">
        <v>33.185000000000002</v>
      </c>
      <c r="AK3061" s="18">
        <v>0.82</v>
      </c>
      <c r="AL3061" s="18">
        <v>6.7</v>
      </c>
      <c r="AM3061" s="18">
        <v>12.2</v>
      </c>
      <c r="AN3061" s="2">
        <v>44.061100000000003</v>
      </c>
      <c r="AO3061" s="2">
        <v>0.48</v>
      </c>
      <c r="AP3061" s="2">
        <v>3.4</v>
      </c>
      <c r="AQ3061" s="2">
        <v>14.3</v>
      </c>
      <c r="AR3061" s="2">
        <v>5.3510999999999997</v>
      </c>
      <c r="AS3061" s="2">
        <v>1</v>
      </c>
      <c r="AT3061" s="2">
        <v>5.3</v>
      </c>
      <c r="AU3061" s="2">
        <v>18.7</v>
      </c>
      <c r="AV3061" s="2">
        <v>22.346699999999998</v>
      </c>
      <c r="AW3061" s="2">
        <v>0.56999999999999995</v>
      </c>
      <c r="AX3061" s="2">
        <v>3.9</v>
      </c>
      <c r="AY3061" s="2">
        <v>14.7</v>
      </c>
      <c r="AZ3061" s="2">
        <v>16.634399999999999</v>
      </c>
      <c r="BA3061" s="2">
        <v>0.84</v>
      </c>
      <c r="BB3061" s="2">
        <v>9.3000000000000007</v>
      </c>
      <c r="BC3061" s="2">
        <v>9.1</v>
      </c>
      <c r="BD3061" s="2">
        <v>32.913899999999998</v>
      </c>
      <c r="BE3061" s="4"/>
      <c r="BF3061" s="4"/>
    </row>
    <row r="3062" spans="1:58" x14ac:dyDescent="0.2">
      <c r="A3062" s="29">
        <v>3061</v>
      </c>
      <c r="B3062" s="7" t="s">
        <v>19</v>
      </c>
      <c r="C3062" s="3">
        <v>40027</v>
      </c>
      <c r="D3062" s="4" t="s">
        <v>17</v>
      </c>
      <c r="E3062" s="4" t="s">
        <v>166</v>
      </c>
      <c r="F3062" s="5" t="s">
        <v>194</v>
      </c>
      <c r="G3062" s="6">
        <v>0.91527777777777775</v>
      </c>
      <c r="H3062" s="6">
        <v>0.91666666666666663</v>
      </c>
      <c r="I3062" s="85">
        <f t="shared" si="47"/>
        <v>1.9999999999999929</v>
      </c>
      <c r="J3062" s="86">
        <f>I3062*Segmentos!$D$7*(AH3062%)*IF(ISNUMBER(AI3062),AI3062%,0)</f>
        <v>3199.9999999999891</v>
      </c>
      <c r="K3062" s="86">
        <f>I3062*Segmentos!$D$7*(AL3062%)*IF(ISNUMBER(AM3062),AM3062%,0)</f>
        <v>7199.9999999999754</v>
      </c>
      <c r="L3062" s="4"/>
      <c r="M3062" s="2">
        <v>0.65</v>
      </c>
      <c r="N3062" s="2">
        <v>0.6</v>
      </c>
      <c r="O3062" s="2">
        <v>100</v>
      </c>
      <c r="P3062" s="2">
        <v>100</v>
      </c>
      <c r="Q3062" s="2">
        <v>0.77</v>
      </c>
      <c r="R3062" s="2">
        <v>0.8</v>
      </c>
      <c r="S3062" s="2">
        <v>100</v>
      </c>
      <c r="T3062" s="2">
        <v>19.862200000000001</v>
      </c>
      <c r="U3062" s="2">
        <v>0</v>
      </c>
      <c r="V3062" s="2">
        <v>0</v>
      </c>
      <c r="W3062" s="8" t="s">
        <v>577</v>
      </c>
      <c r="X3062" s="2">
        <v>0</v>
      </c>
      <c r="Y3062" s="2">
        <v>0.21</v>
      </c>
      <c r="Z3062" s="2">
        <v>0.2</v>
      </c>
      <c r="AA3062" s="2">
        <v>100</v>
      </c>
      <c r="AB3062" s="2">
        <v>9.6875999999999998</v>
      </c>
      <c r="AC3062" s="2">
        <v>1.39</v>
      </c>
      <c r="AD3062" s="2">
        <v>1.4</v>
      </c>
      <c r="AE3062" s="2">
        <v>100</v>
      </c>
      <c r="AF3062" s="2">
        <v>70.450199999999995</v>
      </c>
      <c r="AG3062" s="2">
        <v>0.37</v>
      </c>
      <c r="AH3062" s="22">
        <v>0.4</v>
      </c>
      <c r="AI3062" s="22">
        <v>100</v>
      </c>
      <c r="AJ3062" s="22">
        <v>27.066700000000001</v>
      </c>
      <c r="AK3062" s="18">
        <v>0.9</v>
      </c>
      <c r="AL3062" s="18">
        <v>0.9</v>
      </c>
      <c r="AM3062" s="18">
        <v>100</v>
      </c>
      <c r="AN3062" s="2">
        <v>72.933300000000003</v>
      </c>
      <c r="AO3062" s="2">
        <v>0.13</v>
      </c>
      <c r="AP3062" s="2">
        <v>0.1</v>
      </c>
      <c r="AQ3062" s="2">
        <v>100</v>
      </c>
      <c r="AR3062" s="2">
        <v>2.2751999999999999</v>
      </c>
      <c r="AS3062" s="2">
        <v>0.72</v>
      </c>
      <c r="AT3062" s="2">
        <v>0.7</v>
      </c>
      <c r="AU3062" s="2">
        <v>100</v>
      </c>
      <c r="AV3062" s="2">
        <v>24.462499999999999</v>
      </c>
      <c r="AW3062" s="2">
        <v>0.6</v>
      </c>
      <c r="AX3062" s="2">
        <v>0.6</v>
      </c>
      <c r="AY3062" s="2">
        <v>100</v>
      </c>
      <c r="AZ3062" s="2">
        <v>26.4894</v>
      </c>
      <c r="BA3062" s="2">
        <v>0.79</v>
      </c>
      <c r="BB3062" s="2">
        <v>0.8</v>
      </c>
      <c r="BC3062" s="2">
        <v>100</v>
      </c>
      <c r="BD3062" s="2">
        <v>46.7729</v>
      </c>
      <c r="BE3062" s="4"/>
      <c r="BF3062" s="4"/>
    </row>
    <row r="3063" spans="1:58" x14ac:dyDescent="0.2">
      <c r="A3063" s="29">
        <v>3062</v>
      </c>
      <c r="B3063" s="7" t="s">
        <v>2</v>
      </c>
      <c r="C3063" s="3">
        <v>40027</v>
      </c>
      <c r="D3063" s="4" t="s">
        <v>0</v>
      </c>
      <c r="E3063" s="4" t="s">
        <v>164</v>
      </c>
      <c r="F3063" s="5" t="s">
        <v>194</v>
      </c>
      <c r="G3063" s="6">
        <v>0.87430555555555556</v>
      </c>
      <c r="H3063" s="6">
        <v>0.9145833333333333</v>
      </c>
      <c r="I3063" s="85">
        <f t="shared" si="47"/>
        <v>57.999999999999957</v>
      </c>
      <c r="J3063" s="86">
        <f>I3063*Segmentos!$D$7*(AH3063%)*IF(ISNUMBER(AI3063),AI3063%,0)</f>
        <v>1164268.7999999989</v>
      </c>
      <c r="K3063" s="86">
        <f>I3063*Segmentos!$D$7*(AL3063%)*IF(ISNUMBER(AM3063),AM3063%,0)</f>
        <v>1023119.9999999991</v>
      </c>
      <c r="L3063" s="4"/>
      <c r="M3063" s="2">
        <v>4.7</v>
      </c>
      <c r="N3063" s="2">
        <v>17</v>
      </c>
      <c r="O3063" s="2">
        <v>27.7</v>
      </c>
      <c r="P3063" s="2">
        <v>82.855199999999996</v>
      </c>
      <c r="Q3063" s="2">
        <v>1.49</v>
      </c>
      <c r="R3063" s="2">
        <v>8.3000000000000007</v>
      </c>
      <c r="S3063" s="2">
        <v>18</v>
      </c>
      <c r="T3063" s="2">
        <v>4.3933999999999997</v>
      </c>
      <c r="U3063" s="2">
        <v>3.37</v>
      </c>
      <c r="V3063" s="2">
        <v>15.6</v>
      </c>
      <c r="W3063" s="2">
        <v>21.7</v>
      </c>
      <c r="X3063" s="2">
        <v>12.457599999999999</v>
      </c>
      <c r="Y3063" s="2">
        <v>4.6399999999999997</v>
      </c>
      <c r="Z3063" s="2">
        <v>17.8</v>
      </c>
      <c r="AA3063" s="2">
        <v>26.1</v>
      </c>
      <c r="AB3063" s="2">
        <v>24.133900000000001</v>
      </c>
      <c r="AC3063" s="2">
        <v>7.23</v>
      </c>
      <c r="AD3063" s="2">
        <v>21.6</v>
      </c>
      <c r="AE3063" s="2">
        <v>33.6</v>
      </c>
      <c r="AF3063" s="2">
        <v>41.870399999999997</v>
      </c>
      <c r="AG3063" s="2">
        <v>5.01</v>
      </c>
      <c r="AH3063" s="22">
        <v>16.399999999999999</v>
      </c>
      <c r="AI3063" s="22">
        <v>30.6</v>
      </c>
      <c r="AJ3063" s="22">
        <v>41.945500000000003</v>
      </c>
      <c r="AK3063" s="18">
        <v>4.41</v>
      </c>
      <c r="AL3063" s="18">
        <v>17.5</v>
      </c>
      <c r="AM3063" s="18">
        <v>25.2</v>
      </c>
      <c r="AN3063" s="2">
        <v>40.909799999999997</v>
      </c>
      <c r="AO3063" s="2">
        <v>3.1</v>
      </c>
      <c r="AP3063" s="2">
        <v>14.2</v>
      </c>
      <c r="AQ3063" s="2">
        <v>21.9</v>
      </c>
      <c r="AR3063" s="2">
        <v>5.9827000000000004</v>
      </c>
      <c r="AS3063" s="2">
        <v>4.58</v>
      </c>
      <c r="AT3063" s="2">
        <v>16.5</v>
      </c>
      <c r="AU3063" s="2">
        <v>27.7</v>
      </c>
      <c r="AV3063" s="2">
        <v>17.795500000000001</v>
      </c>
      <c r="AW3063" s="2">
        <v>3.95</v>
      </c>
      <c r="AX3063" s="2">
        <v>15.7</v>
      </c>
      <c r="AY3063" s="2">
        <v>25.2</v>
      </c>
      <c r="AZ3063" s="2">
        <v>20.0395</v>
      </c>
      <c r="BA3063" s="2">
        <v>5.78</v>
      </c>
      <c r="BB3063" s="2">
        <v>19</v>
      </c>
      <c r="BC3063" s="2">
        <v>30.4</v>
      </c>
      <c r="BD3063" s="2">
        <v>39.037500000000001</v>
      </c>
      <c r="BE3063" s="4"/>
      <c r="BF3063" s="4"/>
    </row>
    <row r="3064" spans="1:58" x14ac:dyDescent="0.2">
      <c r="A3064" s="29">
        <v>3063</v>
      </c>
      <c r="B3064" s="7" t="s">
        <v>69</v>
      </c>
      <c r="C3064" s="3">
        <v>40027</v>
      </c>
      <c r="D3064" s="4" t="s">
        <v>3</v>
      </c>
      <c r="E3064" s="4" t="s">
        <v>176</v>
      </c>
      <c r="F3064" s="5" t="s">
        <v>194</v>
      </c>
      <c r="G3064" s="6">
        <v>0.91666666666666663</v>
      </c>
      <c r="H3064" s="6">
        <v>0.98888888888888893</v>
      </c>
      <c r="I3064" s="85">
        <f t="shared" si="47"/>
        <v>104.00000000000011</v>
      </c>
      <c r="J3064" s="86">
        <f>I3064*Segmentos!$D$7*(AH3064%)*IF(ISNUMBER(AI3064),AI3064%,0)</f>
        <v>1376876.8000000017</v>
      </c>
      <c r="K3064" s="86">
        <f>I3064*Segmentos!$D$7*(AL3064%)*IF(ISNUMBER(AM3064),AM3064%,0)</f>
        <v>1248332.8000000012</v>
      </c>
      <c r="L3064" s="4"/>
      <c r="M3064" s="2">
        <v>3.15</v>
      </c>
      <c r="N3064" s="2">
        <v>12.9</v>
      </c>
      <c r="O3064" s="2">
        <v>24.4</v>
      </c>
      <c r="P3064" s="2">
        <v>97.990200000000002</v>
      </c>
      <c r="Q3064" s="2">
        <v>1.4</v>
      </c>
      <c r="R3064" s="2">
        <v>7.2</v>
      </c>
      <c r="S3064" s="2">
        <v>19.399999999999999</v>
      </c>
      <c r="T3064" s="2">
        <v>7.2515999999999998</v>
      </c>
      <c r="U3064" s="2">
        <v>2.06</v>
      </c>
      <c r="V3064" s="2">
        <v>11.2</v>
      </c>
      <c r="W3064" s="2">
        <v>18.5</v>
      </c>
      <c r="X3064" s="2">
        <v>13.4434</v>
      </c>
      <c r="Y3064" s="2">
        <v>1.3</v>
      </c>
      <c r="Z3064" s="2">
        <v>11.5</v>
      </c>
      <c r="AA3064" s="2">
        <v>11.3</v>
      </c>
      <c r="AB3064" s="2">
        <v>11.9739</v>
      </c>
      <c r="AC3064" s="2">
        <v>6.39</v>
      </c>
      <c r="AD3064" s="2">
        <v>18.100000000000001</v>
      </c>
      <c r="AE3064" s="2">
        <v>35.4</v>
      </c>
      <c r="AF3064" s="2">
        <v>65.321299999999994</v>
      </c>
      <c r="AG3064" s="2">
        <v>3.31</v>
      </c>
      <c r="AH3064" s="22">
        <v>13.4</v>
      </c>
      <c r="AI3064" s="22">
        <v>24.7</v>
      </c>
      <c r="AJ3064" s="22">
        <v>48.907600000000002</v>
      </c>
      <c r="AK3064" s="18">
        <v>3</v>
      </c>
      <c r="AL3064" s="18">
        <v>12.4</v>
      </c>
      <c r="AM3064" s="18">
        <v>24.2</v>
      </c>
      <c r="AN3064" s="2">
        <v>49.082599999999999</v>
      </c>
      <c r="AO3064" s="2">
        <v>3.85</v>
      </c>
      <c r="AP3064" s="2">
        <v>13</v>
      </c>
      <c r="AQ3064" s="2">
        <v>29.6</v>
      </c>
      <c r="AR3064" s="2">
        <v>13.095599999999999</v>
      </c>
      <c r="AS3064" s="2">
        <v>2.37</v>
      </c>
      <c r="AT3064" s="2">
        <v>12.6</v>
      </c>
      <c r="AU3064" s="2">
        <v>18.8</v>
      </c>
      <c r="AV3064" s="2">
        <v>16.271899999999999</v>
      </c>
      <c r="AW3064" s="2">
        <v>3.83</v>
      </c>
      <c r="AX3064" s="2">
        <v>16.7</v>
      </c>
      <c r="AY3064" s="2">
        <v>22.9</v>
      </c>
      <c r="AZ3064" s="2">
        <v>34.304499999999997</v>
      </c>
      <c r="BA3064" s="2">
        <v>2.88</v>
      </c>
      <c r="BB3064" s="2">
        <v>10.1</v>
      </c>
      <c r="BC3064" s="2">
        <v>28.5</v>
      </c>
      <c r="BD3064" s="2">
        <v>34.318100000000001</v>
      </c>
      <c r="BE3064" s="4"/>
      <c r="BF3064" s="4"/>
    </row>
    <row r="3065" spans="1:58" x14ac:dyDescent="0.2">
      <c r="A3065" s="29">
        <v>3064</v>
      </c>
      <c r="B3065" s="7" t="s">
        <v>16</v>
      </c>
      <c r="C3065" s="3">
        <v>40027</v>
      </c>
      <c r="D3065" s="4" t="s">
        <v>13</v>
      </c>
      <c r="E3065" s="4" t="s">
        <v>166</v>
      </c>
      <c r="F3065" s="5" t="s">
        <v>194</v>
      </c>
      <c r="G3065" s="6">
        <v>0.91249999999999998</v>
      </c>
      <c r="H3065" s="6">
        <v>0.9159722222222223</v>
      </c>
      <c r="I3065" s="85">
        <f t="shared" si="47"/>
        <v>5.0000000000001421</v>
      </c>
      <c r="J3065" s="86">
        <f>I3065*Segmentos!$D$7*(AH3065%)*IF(ISNUMBER(AI3065),AI3065%,0)</f>
        <v>130130.00000000368</v>
      </c>
      <c r="K3065" s="86">
        <f>I3065*Segmentos!$D$7*(AL3065%)*IF(ISNUMBER(AM3065),AM3065%,0)</f>
        <v>178304.00000000503</v>
      </c>
      <c r="L3065" s="4"/>
      <c r="M3065" s="2">
        <v>7.75</v>
      </c>
      <c r="N3065" s="2">
        <v>10.199999999999999</v>
      </c>
      <c r="O3065" s="2">
        <v>76.099999999999994</v>
      </c>
      <c r="P3065" s="2">
        <v>93.257499999999993</v>
      </c>
      <c r="Q3065" s="2">
        <v>2.35</v>
      </c>
      <c r="R3065" s="2">
        <v>3.1</v>
      </c>
      <c r="S3065" s="2">
        <v>76.900000000000006</v>
      </c>
      <c r="T3065" s="2">
        <v>4.7257999999999996</v>
      </c>
      <c r="U3065" s="2">
        <v>3.26</v>
      </c>
      <c r="V3065" s="2">
        <v>5.5</v>
      </c>
      <c r="W3065" s="2">
        <v>59.4</v>
      </c>
      <c r="X3065" s="2">
        <v>8.2134999999999998</v>
      </c>
      <c r="Y3065" s="2">
        <v>6.65</v>
      </c>
      <c r="Z3065" s="2">
        <v>9.9</v>
      </c>
      <c r="AA3065" s="2">
        <v>67</v>
      </c>
      <c r="AB3065" s="2">
        <v>23.622</v>
      </c>
      <c r="AC3065" s="2">
        <v>14.35</v>
      </c>
      <c r="AD3065" s="2">
        <v>17</v>
      </c>
      <c r="AE3065" s="2">
        <v>84.3</v>
      </c>
      <c r="AF3065" s="2">
        <v>56.696199999999997</v>
      </c>
      <c r="AG3065" s="2">
        <v>6.49</v>
      </c>
      <c r="AH3065" s="22">
        <v>9.1</v>
      </c>
      <c r="AI3065" s="22">
        <v>71.5</v>
      </c>
      <c r="AJ3065" s="22">
        <v>37.058100000000003</v>
      </c>
      <c r="AK3065" s="18">
        <v>8.89</v>
      </c>
      <c r="AL3065" s="18">
        <v>11.2</v>
      </c>
      <c r="AM3065" s="18">
        <v>79.599999999999994</v>
      </c>
      <c r="AN3065" s="2">
        <v>56.199300000000001</v>
      </c>
      <c r="AO3065" s="2">
        <v>4.0999999999999996</v>
      </c>
      <c r="AP3065" s="2">
        <v>8</v>
      </c>
      <c r="AQ3065" s="2">
        <v>51.4</v>
      </c>
      <c r="AR3065" s="2">
        <v>5.3891</v>
      </c>
      <c r="AS3065" s="2">
        <v>7.78</v>
      </c>
      <c r="AT3065" s="2">
        <v>9.8000000000000007</v>
      </c>
      <c r="AU3065" s="2">
        <v>79.8</v>
      </c>
      <c r="AV3065" s="2">
        <v>20.619</v>
      </c>
      <c r="AW3065" s="2">
        <v>6.43</v>
      </c>
      <c r="AX3065" s="2">
        <v>9.4</v>
      </c>
      <c r="AY3065" s="2">
        <v>68.2</v>
      </c>
      <c r="AZ3065" s="2">
        <v>22.229900000000001</v>
      </c>
      <c r="BA3065" s="2">
        <v>9.77</v>
      </c>
      <c r="BB3065" s="2">
        <v>11.6</v>
      </c>
      <c r="BC3065" s="2">
        <v>84.1</v>
      </c>
      <c r="BD3065" s="2">
        <v>45.019599999999997</v>
      </c>
      <c r="BE3065" s="4"/>
      <c r="BF3065" s="4"/>
    </row>
    <row r="3066" spans="1:58" x14ac:dyDescent="0.2">
      <c r="A3066" s="29">
        <v>3065</v>
      </c>
      <c r="B3066" s="7" t="s">
        <v>12</v>
      </c>
      <c r="C3066" s="3">
        <v>40028</v>
      </c>
      <c r="D3066" s="4" t="s">
        <v>8</v>
      </c>
      <c r="E3066" s="4" t="s">
        <v>167</v>
      </c>
      <c r="F3066" s="5" t="s">
        <v>188</v>
      </c>
      <c r="G3066" s="6">
        <v>0.92083333333333339</v>
      </c>
      <c r="H3066" s="6">
        <v>0.98750000000000004</v>
      </c>
      <c r="I3066" s="85">
        <f t="shared" si="47"/>
        <v>95.999999999999972</v>
      </c>
      <c r="J3066" s="86">
        <f>I3066*Segmentos!$D$7*(AH3066%)*IF(ISNUMBER(AI3066),AI3066%,0)</f>
        <v>2829619.1999999988</v>
      </c>
      <c r="K3066" s="86">
        <f>I3066*Segmentos!$D$7*(AL3066%)*IF(ISNUMBER(AM3066),AM3066%,0)</f>
        <v>2157926.399999999</v>
      </c>
      <c r="L3066" s="4"/>
      <c r="M3066" s="2">
        <v>6.45</v>
      </c>
      <c r="N3066" s="2">
        <v>23.3</v>
      </c>
      <c r="O3066" s="2">
        <v>27.7</v>
      </c>
      <c r="P3066" s="2">
        <v>85.5839</v>
      </c>
      <c r="Q3066" s="2">
        <v>4.5</v>
      </c>
      <c r="R3066" s="2">
        <v>16.7</v>
      </c>
      <c r="S3066" s="2">
        <v>26.9</v>
      </c>
      <c r="T3066" s="2">
        <v>9.9633000000000003</v>
      </c>
      <c r="U3066" s="2">
        <v>6.23</v>
      </c>
      <c r="V3066" s="2">
        <v>20.100000000000001</v>
      </c>
      <c r="W3066" s="2">
        <v>31</v>
      </c>
      <c r="X3066" s="2">
        <v>17.323499999999999</v>
      </c>
      <c r="Y3066" s="2">
        <v>6.41</v>
      </c>
      <c r="Z3066" s="2">
        <v>25.2</v>
      </c>
      <c r="AA3066" s="2">
        <v>25.4</v>
      </c>
      <c r="AB3066" s="2">
        <v>25.129200000000001</v>
      </c>
      <c r="AC3066" s="2">
        <v>7.61</v>
      </c>
      <c r="AD3066" s="2">
        <v>27</v>
      </c>
      <c r="AE3066" s="2">
        <v>28.2</v>
      </c>
      <c r="AF3066" s="2">
        <v>33.1678</v>
      </c>
      <c r="AG3066" s="2">
        <v>7.38</v>
      </c>
      <c r="AH3066" s="22">
        <v>24.4</v>
      </c>
      <c r="AI3066" s="22">
        <v>30.2</v>
      </c>
      <c r="AJ3066" s="22">
        <v>46.480899999999998</v>
      </c>
      <c r="AK3066" s="18">
        <v>5.61</v>
      </c>
      <c r="AL3066" s="18">
        <v>22.3</v>
      </c>
      <c r="AM3066" s="18">
        <v>25.2</v>
      </c>
      <c r="AN3066" s="2">
        <v>39.103000000000002</v>
      </c>
      <c r="AO3066" s="2">
        <v>2.0699999999999998</v>
      </c>
      <c r="AP3066" s="2">
        <v>11</v>
      </c>
      <c r="AQ3066" s="2">
        <v>18.899999999999999</v>
      </c>
      <c r="AR3066" s="2">
        <v>2.9983</v>
      </c>
      <c r="AS3066" s="2">
        <v>3.93</v>
      </c>
      <c r="AT3066" s="2">
        <v>18.5</v>
      </c>
      <c r="AU3066" s="2">
        <v>21.2</v>
      </c>
      <c r="AV3066" s="2">
        <v>11.5008</v>
      </c>
      <c r="AW3066" s="2">
        <v>5.97</v>
      </c>
      <c r="AX3066" s="2">
        <v>25.1</v>
      </c>
      <c r="AY3066" s="2">
        <v>23.8</v>
      </c>
      <c r="AZ3066" s="2">
        <v>22.772200000000002</v>
      </c>
      <c r="BA3066" s="2">
        <v>9.51</v>
      </c>
      <c r="BB3066" s="2">
        <v>28.2</v>
      </c>
      <c r="BC3066" s="2">
        <v>33.700000000000003</v>
      </c>
      <c r="BD3066" s="2">
        <v>48.312600000000003</v>
      </c>
      <c r="BE3066" s="4"/>
      <c r="BF3066" s="4"/>
    </row>
    <row r="3067" spans="1:58" x14ac:dyDescent="0.2">
      <c r="A3067" s="29">
        <v>3066</v>
      </c>
      <c r="B3067" s="7" t="s">
        <v>155</v>
      </c>
      <c r="C3067" s="3">
        <v>40028</v>
      </c>
      <c r="D3067" s="4" t="s">
        <v>0</v>
      </c>
      <c r="E3067" s="4" t="s">
        <v>174</v>
      </c>
      <c r="F3067" s="5" t="s">
        <v>188</v>
      </c>
      <c r="G3067" s="6">
        <v>0.91736111111111107</v>
      </c>
      <c r="H3067" s="6">
        <v>0.93888888888888899</v>
      </c>
      <c r="I3067" s="85">
        <f t="shared" si="47"/>
        <v>31.00000000000021</v>
      </c>
      <c r="J3067" s="86">
        <f>I3067*Segmentos!$D$7*(AH3067%)*IF(ISNUMBER(AI3067),AI3067%,0)</f>
        <v>485013.60000000324</v>
      </c>
      <c r="K3067" s="86">
        <f>I3067*Segmentos!$D$7*(AL3067%)*IF(ISNUMBER(AM3067),AM3067%,0)</f>
        <v>641228.80000000424</v>
      </c>
      <c r="L3067" s="4"/>
      <c r="M3067" s="2">
        <v>4.57</v>
      </c>
      <c r="N3067" s="2">
        <v>11.7</v>
      </c>
      <c r="O3067" s="2">
        <v>38.9</v>
      </c>
      <c r="P3067" s="2">
        <v>87.416399999999996</v>
      </c>
      <c r="Q3067" s="2">
        <v>3.17</v>
      </c>
      <c r="R3067" s="2">
        <v>8.1999999999999993</v>
      </c>
      <c r="S3067" s="2">
        <v>38.700000000000003</v>
      </c>
      <c r="T3067" s="2">
        <v>10.1008</v>
      </c>
      <c r="U3067" s="2">
        <v>4.37</v>
      </c>
      <c r="V3067" s="2">
        <v>10.9</v>
      </c>
      <c r="W3067" s="2">
        <v>40.200000000000003</v>
      </c>
      <c r="X3067" s="2">
        <v>17.500900000000001</v>
      </c>
      <c r="Y3067" s="2">
        <v>4.8099999999999996</v>
      </c>
      <c r="Z3067" s="2">
        <v>13.6</v>
      </c>
      <c r="AA3067" s="2">
        <v>35.299999999999997</v>
      </c>
      <c r="AB3067" s="2">
        <v>27.184899999999999</v>
      </c>
      <c r="AC3067" s="2">
        <v>5.2</v>
      </c>
      <c r="AD3067" s="2">
        <v>12.4</v>
      </c>
      <c r="AE3067" s="2">
        <v>41.9</v>
      </c>
      <c r="AF3067" s="2">
        <v>32.6297</v>
      </c>
      <c r="AG3067" s="2">
        <v>3.9</v>
      </c>
      <c r="AH3067" s="22">
        <v>10.6</v>
      </c>
      <c r="AI3067" s="22">
        <v>36.9</v>
      </c>
      <c r="AJ3067" s="22">
        <v>35.3459</v>
      </c>
      <c r="AK3067" s="18">
        <v>5.18</v>
      </c>
      <c r="AL3067" s="18">
        <v>12.8</v>
      </c>
      <c r="AM3067" s="18">
        <v>40.4</v>
      </c>
      <c r="AN3067" s="2">
        <v>52.070399999999999</v>
      </c>
      <c r="AO3067" s="2">
        <v>3.88</v>
      </c>
      <c r="AP3067" s="2">
        <v>10.8</v>
      </c>
      <c r="AQ3067" s="2">
        <v>35.700000000000003</v>
      </c>
      <c r="AR3067" s="2">
        <v>8.0984999999999996</v>
      </c>
      <c r="AS3067" s="2">
        <v>5.07</v>
      </c>
      <c r="AT3067" s="2">
        <v>14.1</v>
      </c>
      <c r="AU3067" s="2">
        <v>35.9</v>
      </c>
      <c r="AV3067" s="2">
        <v>21.372900000000001</v>
      </c>
      <c r="AW3067" s="2">
        <v>4.67</v>
      </c>
      <c r="AX3067" s="2">
        <v>11.6</v>
      </c>
      <c r="AY3067" s="2">
        <v>40.200000000000003</v>
      </c>
      <c r="AZ3067" s="2">
        <v>25.651299999999999</v>
      </c>
      <c r="BA3067" s="2">
        <v>4.41</v>
      </c>
      <c r="BB3067" s="2">
        <v>10.7</v>
      </c>
      <c r="BC3067" s="2">
        <v>41.1</v>
      </c>
      <c r="BD3067" s="2">
        <v>32.293599999999998</v>
      </c>
      <c r="BE3067" s="4"/>
      <c r="BF3067" s="4"/>
    </row>
    <row r="3068" spans="1:58" x14ac:dyDescent="0.2">
      <c r="A3068" s="29">
        <v>3067</v>
      </c>
      <c r="B3068" s="7" t="s">
        <v>15</v>
      </c>
      <c r="C3068" s="3">
        <v>40028</v>
      </c>
      <c r="D3068" s="4" t="s">
        <v>13</v>
      </c>
      <c r="E3068" s="4" t="s">
        <v>164</v>
      </c>
      <c r="F3068" s="5" t="s">
        <v>188</v>
      </c>
      <c r="G3068" s="6">
        <v>0.875</v>
      </c>
      <c r="H3068" s="6">
        <v>0.91388888888888886</v>
      </c>
      <c r="I3068" s="85">
        <f t="shared" si="47"/>
        <v>55.999999999999957</v>
      </c>
      <c r="J3068" s="86">
        <f>I3068*Segmentos!$D$7*(AH3068%)*IF(ISNUMBER(AI3068),AI3068%,0)</f>
        <v>1734095.9999999986</v>
      </c>
      <c r="K3068" s="86">
        <f>I3068*Segmentos!$D$7*(AL3068%)*IF(ISNUMBER(AM3068),AM3068%,0)</f>
        <v>2793548.799999998</v>
      </c>
      <c r="L3068" s="4"/>
      <c r="M3068" s="2">
        <v>10.220000000000001</v>
      </c>
      <c r="N3068" s="2">
        <v>23</v>
      </c>
      <c r="O3068" s="2">
        <v>44.4</v>
      </c>
      <c r="P3068" s="2">
        <v>87.118600000000001</v>
      </c>
      <c r="Q3068" s="2">
        <v>8.07</v>
      </c>
      <c r="R3068" s="2">
        <v>15.7</v>
      </c>
      <c r="S3068" s="2">
        <v>51.5</v>
      </c>
      <c r="T3068" s="2">
        <v>11.4741</v>
      </c>
      <c r="U3068" s="2">
        <v>8.0500000000000007</v>
      </c>
      <c r="V3068" s="2">
        <v>22.1</v>
      </c>
      <c r="W3068" s="2">
        <v>36.4</v>
      </c>
      <c r="X3068" s="2">
        <v>14.3803</v>
      </c>
      <c r="Y3068" s="2">
        <v>9.16</v>
      </c>
      <c r="Z3068" s="2">
        <v>24.1</v>
      </c>
      <c r="AA3068" s="2">
        <v>38</v>
      </c>
      <c r="AB3068" s="2">
        <v>23.045200000000001</v>
      </c>
      <c r="AC3068" s="2">
        <v>13.66</v>
      </c>
      <c r="AD3068" s="2">
        <v>26.3</v>
      </c>
      <c r="AE3068" s="2">
        <v>52</v>
      </c>
      <c r="AF3068" s="2">
        <v>38.219099999999997</v>
      </c>
      <c r="AG3068" s="2">
        <v>7.73</v>
      </c>
      <c r="AH3068" s="22">
        <v>19.5</v>
      </c>
      <c r="AI3068" s="22">
        <v>39.700000000000003</v>
      </c>
      <c r="AJ3068" s="22">
        <v>31.259599999999999</v>
      </c>
      <c r="AK3068" s="18">
        <v>12.47</v>
      </c>
      <c r="AL3068" s="18">
        <v>26.2</v>
      </c>
      <c r="AM3068" s="18">
        <v>47.6</v>
      </c>
      <c r="AN3068" s="2">
        <v>55.859000000000002</v>
      </c>
      <c r="AO3068" s="2">
        <v>7.62</v>
      </c>
      <c r="AP3068" s="2">
        <v>19</v>
      </c>
      <c r="AQ3068" s="2">
        <v>40.1</v>
      </c>
      <c r="AR3068" s="2">
        <v>7.0948000000000002</v>
      </c>
      <c r="AS3068" s="2">
        <v>8.52</v>
      </c>
      <c r="AT3068" s="2">
        <v>21.1</v>
      </c>
      <c r="AU3068" s="2">
        <v>40.299999999999997</v>
      </c>
      <c r="AV3068" s="2">
        <v>15.9848</v>
      </c>
      <c r="AW3068" s="2">
        <v>11.46</v>
      </c>
      <c r="AX3068" s="2">
        <v>22.6</v>
      </c>
      <c r="AY3068" s="2">
        <v>50.7</v>
      </c>
      <c r="AZ3068" s="2">
        <v>28.0778</v>
      </c>
      <c r="BA3068" s="2">
        <v>11.02</v>
      </c>
      <c r="BB3068" s="2">
        <v>25.6</v>
      </c>
      <c r="BC3068" s="2">
        <v>43.1</v>
      </c>
      <c r="BD3068" s="2">
        <v>35.961199999999998</v>
      </c>
      <c r="BE3068" s="4"/>
      <c r="BF3068" s="4"/>
    </row>
    <row r="3069" spans="1:58" x14ac:dyDescent="0.2">
      <c r="A3069" s="29">
        <v>3068</v>
      </c>
      <c r="B3069" s="7" t="s">
        <v>5</v>
      </c>
      <c r="C3069" s="3">
        <v>40028</v>
      </c>
      <c r="D3069" s="4" t="s">
        <v>3</v>
      </c>
      <c r="E3069" s="4" t="s">
        <v>164</v>
      </c>
      <c r="F3069" s="5" t="s">
        <v>188</v>
      </c>
      <c r="G3069" s="6">
        <v>0.87361111111111101</v>
      </c>
      <c r="H3069" s="6">
        <v>0.91736111111111107</v>
      </c>
      <c r="I3069" s="85">
        <f t="shared" si="47"/>
        <v>63.000000000000099</v>
      </c>
      <c r="J3069" s="86">
        <f>I3069*Segmentos!$D$7*(AH3069%)*IF(ISNUMBER(AI3069),AI3069%,0)</f>
        <v>1442826.0000000026</v>
      </c>
      <c r="K3069" s="86">
        <f>I3069*Segmentos!$D$7*(AL3069%)*IF(ISNUMBER(AM3069),AM3069%,0)</f>
        <v>1701907.200000003</v>
      </c>
      <c r="L3069" s="4"/>
      <c r="M3069" s="2">
        <v>6.27</v>
      </c>
      <c r="N3069" s="2">
        <v>16.7</v>
      </c>
      <c r="O3069" s="2">
        <v>37.700000000000003</v>
      </c>
      <c r="P3069" s="2">
        <v>80.627200000000002</v>
      </c>
      <c r="Q3069" s="2">
        <v>4.2300000000000004</v>
      </c>
      <c r="R3069" s="2">
        <v>13.7</v>
      </c>
      <c r="S3069" s="2">
        <v>30.9</v>
      </c>
      <c r="T3069" s="2">
        <v>9.0703999999999994</v>
      </c>
      <c r="U3069" s="2">
        <v>6.25</v>
      </c>
      <c r="V3069" s="2">
        <v>16.399999999999999</v>
      </c>
      <c r="W3069" s="2">
        <v>38.200000000000003</v>
      </c>
      <c r="X3069" s="2">
        <v>16.842400000000001</v>
      </c>
      <c r="Y3069" s="2">
        <v>6.35</v>
      </c>
      <c r="Z3069" s="2">
        <v>18.399999999999999</v>
      </c>
      <c r="AA3069" s="2">
        <v>34.6</v>
      </c>
      <c r="AB3069" s="2">
        <v>24.101400000000002</v>
      </c>
      <c r="AC3069" s="2">
        <v>7.26</v>
      </c>
      <c r="AD3069" s="2">
        <v>16.8</v>
      </c>
      <c r="AE3069" s="2">
        <v>43.1</v>
      </c>
      <c r="AF3069" s="2">
        <v>30.613</v>
      </c>
      <c r="AG3069" s="2">
        <v>5.74</v>
      </c>
      <c r="AH3069" s="22">
        <v>16.5</v>
      </c>
      <c r="AI3069" s="22">
        <v>34.700000000000003</v>
      </c>
      <c r="AJ3069" s="22">
        <v>35.000100000000003</v>
      </c>
      <c r="AK3069" s="18">
        <v>6.76</v>
      </c>
      <c r="AL3069" s="18">
        <v>16.8</v>
      </c>
      <c r="AM3069" s="18">
        <v>40.200000000000003</v>
      </c>
      <c r="AN3069" s="2">
        <v>45.627000000000002</v>
      </c>
      <c r="AO3069" s="2">
        <v>3.26</v>
      </c>
      <c r="AP3069" s="2">
        <v>13.2</v>
      </c>
      <c r="AQ3069" s="2">
        <v>24.7</v>
      </c>
      <c r="AR3069" s="2">
        <v>4.5797999999999996</v>
      </c>
      <c r="AS3069" s="2">
        <v>5.07</v>
      </c>
      <c r="AT3069" s="2">
        <v>15.9</v>
      </c>
      <c r="AU3069" s="2">
        <v>32</v>
      </c>
      <c r="AV3069" s="2">
        <v>14.3621</v>
      </c>
      <c r="AW3069" s="2">
        <v>7.58</v>
      </c>
      <c r="AX3069" s="2">
        <v>18.8</v>
      </c>
      <c r="AY3069" s="2">
        <v>40.299999999999997</v>
      </c>
      <c r="AZ3069" s="2">
        <v>27.987500000000001</v>
      </c>
      <c r="BA3069" s="2">
        <v>6.85</v>
      </c>
      <c r="BB3069" s="2">
        <v>16.5</v>
      </c>
      <c r="BC3069" s="2">
        <v>41.5</v>
      </c>
      <c r="BD3069" s="2">
        <v>33.697800000000001</v>
      </c>
      <c r="BE3069" s="4"/>
      <c r="BF3069" s="4"/>
    </row>
    <row r="3070" spans="1:58" x14ac:dyDescent="0.2">
      <c r="A3070" s="29">
        <v>3069</v>
      </c>
      <c r="B3070" s="7" t="s">
        <v>18</v>
      </c>
      <c r="C3070" s="3">
        <v>40028</v>
      </c>
      <c r="D3070" s="4" t="s">
        <v>17</v>
      </c>
      <c r="E3070" s="4" t="s">
        <v>168</v>
      </c>
      <c r="F3070" s="5" t="s">
        <v>188</v>
      </c>
      <c r="G3070" s="6">
        <v>0.8340277777777777</v>
      </c>
      <c r="H3070" s="6">
        <v>0.91527777777777775</v>
      </c>
      <c r="I3070" s="85">
        <f t="shared" si="47"/>
        <v>117.00000000000006</v>
      </c>
      <c r="J3070" s="86">
        <f>I3070*Segmentos!$D$7*(AH3070%)*IF(ISNUMBER(AI3070),AI3070%,0)</f>
        <v>161038.80000000008</v>
      </c>
      <c r="K3070" s="86">
        <f>I3070*Segmentos!$D$7*(AL3070%)*IF(ISNUMBER(AM3070),AM3070%,0)</f>
        <v>32011.200000000015</v>
      </c>
      <c r="L3070" s="4" t="s">
        <v>559</v>
      </c>
      <c r="M3070" s="2">
        <v>0.2</v>
      </c>
      <c r="N3070" s="2">
        <v>2.4</v>
      </c>
      <c r="O3070" s="2">
        <v>8.3000000000000007</v>
      </c>
      <c r="P3070" s="2">
        <v>60.679699999999997</v>
      </c>
      <c r="Q3070" s="2">
        <v>0.02</v>
      </c>
      <c r="R3070" s="2">
        <v>0.5</v>
      </c>
      <c r="S3070" s="2">
        <v>3.4</v>
      </c>
      <c r="T3070" s="2">
        <v>0.78739999999999999</v>
      </c>
      <c r="U3070" s="2">
        <v>0.2</v>
      </c>
      <c r="V3070" s="2">
        <v>2.9</v>
      </c>
      <c r="W3070" s="2">
        <v>6.9</v>
      </c>
      <c r="X3070" s="2">
        <v>12.6739</v>
      </c>
      <c r="Y3070" s="2">
        <v>0.13</v>
      </c>
      <c r="Z3070" s="2">
        <v>2.4</v>
      </c>
      <c r="AA3070" s="2">
        <v>5.6</v>
      </c>
      <c r="AB3070" s="2">
        <v>11.934200000000001</v>
      </c>
      <c r="AC3070" s="2">
        <v>0.36</v>
      </c>
      <c r="AD3070" s="2">
        <v>3.1</v>
      </c>
      <c r="AE3070" s="2">
        <v>11.5</v>
      </c>
      <c r="AF3070" s="2">
        <v>35.284199999999998</v>
      </c>
      <c r="AG3070" s="2">
        <v>0.35</v>
      </c>
      <c r="AH3070" s="22">
        <v>3.1</v>
      </c>
      <c r="AI3070" s="22">
        <v>11.1</v>
      </c>
      <c r="AJ3070" s="22">
        <v>50.158099999999997</v>
      </c>
      <c r="AK3070" s="18">
        <v>7.0000000000000007E-2</v>
      </c>
      <c r="AL3070" s="18">
        <v>1.8</v>
      </c>
      <c r="AM3070" s="18">
        <v>3.8</v>
      </c>
      <c r="AN3070" s="2">
        <v>10.521599999999999</v>
      </c>
      <c r="AO3070" s="2">
        <v>0.03</v>
      </c>
      <c r="AP3070" s="2">
        <v>1.3</v>
      </c>
      <c r="AQ3070" s="2">
        <v>2.2999999999999998</v>
      </c>
      <c r="AR3070" s="2">
        <v>1.0407999999999999</v>
      </c>
      <c r="AS3070" s="2">
        <v>0.11</v>
      </c>
      <c r="AT3070" s="2">
        <v>2</v>
      </c>
      <c r="AU3070" s="2">
        <v>5.8</v>
      </c>
      <c r="AV3070" s="2">
        <v>7.5831</v>
      </c>
      <c r="AW3070" s="2">
        <v>0.3</v>
      </c>
      <c r="AX3070" s="2">
        <v>2.1</v>
      </c>
      <c r="AY3070" s="2">
        <v>14.5</v>
      </c>
      <c r="AZ3070" s="2">
        <v>25.955300000000001</v>
      </c>
      <c r="BA3070" s="2">
        <v>0.23</v>
      </c>
      <c r="BB3070" s="2">
        <v>3.2</v>
      </c>
      <c r="BC3070" s="2">
        <v>7</v>
      </c>
      <c r="BD3070" s="2">
        <v>26.1006</v>
      </c>
      <c r="BE3070" s="4"/>
      <c r="BF3070" s="4"/>
    </row>
    <row r="3071" spans="1:58" x14ac:dyDescent="0.2">
      <c r="A3071" s="29">
        <v>3070</v>
      </c>
      <c r="B3071" s="7" t="s">
        <v>1</v>
      </c>
      <c r="C3071" s="3">
        <v>40028</v>
      </c>
      <c r="D3071" s="4" t="s">
        <v>0</v>
      </c>
      <c r="E3071" s="4" t="s">
        <v>163</v>
      </c>
      <c r="F3071" s="5" t="s">
        <v>188</v>
      </c>
      <c r="G3071" s="6">
        <v>0.83611111111111114</v>
      </c>
      <c r="H3071" s="6">
        <v>0.87430555555555556</v>
      </c>
      <c r="I3071" s="85">
        <f t="shared" si="47"/>
        <v>54.999999999999964</v>
      </c>
      <c r="J3071" s="86">
        <f>I3071*Segmentos!$D$7*(AH3071%)*IF(ISNUMBER(AI3071),AI3071%,0)</f>
        <v>940631.99999999942</v>
      </c>
      <c r="K3071" s="86">
        <f>I3071*Segmentos!$D$7*(AL3071%)*IF(ISNUMBER(AM3071),AM3071%,0)</f>
        <v>1730959.9999999991</v>
      </c>
      <c r="L3071" s="4"/>
      <c r="M3071" s="2">
        <v>6.16</v>
      </c>
      <c r="N3071" s="2">
        <v>11.3</v>
      </c>
      <c r="O3071" s="2">
        <v>54.4</v>
      </c>
      <c r="P3071" s="2">
        <v>82.360900000000001</v>
      </c>
      <c r="Q3071" s="2">
        <v>6.44</v>
      </c>
      <c r="R3071" s="2">
        <v>12.9</v>
      </c>
      <c r="S3071" s="2">
        <v>50</v>
      </c>
      <c r="T3071" s="2">
        <v>14.3749</v>
      </c>
      <c r="U3071" s="2">
        <v>6.24</v>
      </c>
      <c r="V3071" s="2">
        <v>12.7</v>
      </c>
      <c r="W3071" s="2">
        <v>49.1</v>
      </c>
      <c r="X3071" s="2">
        <v>17.507400000000001</v>
      </c>
      <c r="Y3071" s="2">
        <v>5.38</v>
      </c>
      <c r="Z3071" s="2">
        <v>11</v>
      </c>
      <c r="AA3071" s="2">
        <v>48.9</v>
      </c>
      <c r="AB3071" s="2">
        <v>21.258199999999999</v>
      </c>
      <c r="AC3071" s="2">
        <v>6.65</v>
      </c>
      <c r="AD3071" s="2">
        <v>9.9</v>
      </c>
      <c r="AE3071" s="2">
        <v>66.900000000000006</v>
      </c>
      <c r="AF3071" s="2">
        <v>29.220400000000001</v>
      </c>
      <c r="AG3071" s="2">
        <v>4.28</v>
      </c>
      <c r="AH3071" s="22">
        <v>8.4</v>
      </c>
      <c r="AI3071" s="22">
        <v>50.9</v>
      </c>
      <c r="AJ3071" s="22">
        <v>27.195699999999999</v>
      </c>
      <c r="AK3071" s="18">
        <v>7.84</v>
      </c>
      <c r="AL3071" s="18">
        <v>14</v>
      </c>
      <c r="AM3071" s="18">
        <v>56.2</v>
      </c>
      <c r="AN3071" s="2">
        <v>55.165199999999999</v>
      </c>
      <c r="AO3071" s="2">
        <v>4</v>
      </c>
      <c r="AP3071" s="2">
        <v>8.6</v>
      </c>
      <c r="AQ3071" s="2">
        <v>46.6</v>
      </c>
      <c r="AR3071" s="2">
        <v>5.8498000000000001</v>
      </c>
      <c r="AS3071" s="2">
        <v>6.47</v>
      </c>
      <c r="AT3071" s="2">
        <v>12.6</v>
      </c>
      <c r="AU3071" s="2">
        <v>51.3</v>
      </c>
      <c r="AV3071" s="2">
        <v>19.072199999999999</v>
      </c>
      <c r="AW3071" s="2">
        <v>6.43</v>
      </c>
      <c r="AX3071" s="2">
        <v>10.6</v>
      </c>
      <c r="AY3071" s="2">
        <v>60.5</v>
      </c>
      <c r="AZ3071" s="2">
        <v>24.733799999999999</v>
      </c>
      <c r="BA3071" s="2">
        <v>6.38</v>
      </c>
      <c r="BB3071" s="2">
        <v>11.9</v>
      </c>
      <c r="BC3071" s="2">
        <v>53.7</v>
      </c>
      <c r="BD3071" s="2">
        <v>32.705100000000002</v>
      </c>
      <c r="BE3071" s="4"/>
      <c r="BF3071" s="4"/>
    </row>
    <row r="3072" spans="1:58" x14ac:dyDescent="0.2">
      <c r="A3072" s="29">
        <v>3071</v>
      </c>
      <c r="B3072" s="7" t="s">
        <v>36</v>
      </c>
      <c r="C3072" s="3">
        <v>40028</v>
      </c>
      <c r="D3072" s="4" t="s">
        <v>13</v>
      </c>
      <c r="E3072" s="4" t="s">
        <v>163</v>
      </c>
      <c r="F3072" s="5" t="s">
        <v>188</v>
      </c>
      <c r="G3072" s="6">
        <v>0.91874999999999996</v>
      </c>
      <c r="H3072" s="6">
        <v>0.94236111111111109</v>
      </c>
      <c r="I3072" s="85">
        <f t="shared" si="47"/>
        <v>34.000000000000043</v>
      </c>
      <c r="J3072" s="86">
        <f>I3072*Segmentos!$D$7*(AH3072%)*IF(ISNUMBER(AI3072),AI3072%,0)</f>
        <v>1861622.400000002</v>
      </c>
      <c r="K3072" s="86">
        <f>I3072*Segmentos!$D$7*(AL3072%)*IF(ISNUMBER(AM3072),AM3072%,0)</f>
        <v>2948153.6000000038</v>
      </c>
      <c r="L3072" s="4"/>
      <c r="M3072" s="2">
        <v>17.89</v>
      </c>
      <c r="N3072" s="2">
        <v>26.3</v>
      </c>
      <c r="O3072" s="2">
        <v>68.099999999999994</v>
      </c>
      <c r="P3072" s="2">
        <v>84.872500000000002</v>
      </c>
      <c r="Q3072" s="2">
        <v>13.99</v>
      </c>
      <c r="R3072" s="2">
        <v>21.8</v>
      </c>
      <c r="S3072" s="2">
        <v>64.2</v>
      </c>
      <c r="T3072" s="2">
        <v>11.0732</v>
      </c>
      <c r="U3072" s="2">
        <v>17.12</v>
      </c>
      <c r="V3072" s="2">
        <v>24.8</v>
      </c>
      <c r="W3072" s="2">
        <v>69</v>
      </c>
      <c r="X3072" s="2">
        <v>17.029599999999999</v>
      </c>
      <c r="Y3072" s="2">
        <v>20.329999999999998</v>
      </c>
      <c r="Z3072" s="2">
        <v>30.3</v>
      </c>
      <c r="AA3072" s="2">
        <v>67.2</v>
      </c>
      <c r="AB3072" s="2">
        <v>28.4712</v>
      </c>
      <c r="AC3072" s="2">
        <v>18.170000000000002</v>
      </c>
      <c r="AD3072" s="2">
        <v>25.9</v>
      </c>
      <c r="AE3072" s="2">
        <v>70.099999999999994</v>
      </c>
      <c r="AF3072" s="2">
        <v>28.2986</v>
      </c>
      <c r="AG3072" s="2">
        <v>13.71</v>
      </c>
      <c r="AH3072" s="22">
        <v>20.399999999999999</v>
      </c>
      <c r="AI3072" s="22">
        <v>67.099999999999994</v>
      </c>
      <c r="AJ3072" s="22">
        <v>30.8599</v>
      </c>
      <c r="AK3072" s="18">
        <v>21.67</v>
      </c>
      <c r="AL3072" s="18">
        <v>31.6</v>
      </c>
      <c r="AM3072" s="18">
        <v>68.599999999999994</v>
      </c>
      <c r="AN3072" s="2">
        <v>54.012599999999999</v>
      </c>
      <c r="AO3072" s="2">
        <v>17.68</v>
      </c>
      <c r="AP3072" s="2">
        <v>25.2</v>
      </c>
      <c r="AQ3072" s="2">
        <v>70.2</v>
      </c>
      <c r="AR3072" s="2">
        <v>9.1638999999999999</v>
      </c>
      <c r="AS3072" s="2">
        <v>17.5</v>
      </c>
      <c r="AT3072" s="2">
        <v>26</v>
      </c>
      <c r="AU3072" s="2">
        <v>67.400000000000006</v>
      </c>
      <c r="AV3072" s="2">
        <v>18.289200000000001</v>
      </c>
      <c r="AW3072" s="2">
        <v>18.100000000000001</v>
      </c>
      <c r="AX3072" s="2">
        <v>25.1</v>
      </c>
      <c r="AY3072" s="2">
        <v>72.2</v>
      </c>
      <c r="AZ3072" s="2">
        <v>24.6919</v>
      </c>
      <c r="BA3072" s="2">
        <v>18.02</v>
      </c>
      <c r="BB3072" s="2">
        <v>27.7</v>
      </c>
      <c r="BC3072" s="2">
        <v>65</v>
      </c>
      <c r="BD3072" s="2">
        <v>32.727499999999999</v>
      </c>
      <c r="BE3072" s="4"/>
      <c r="BF3072" s="4"/>
    </row>
    <row r="3073" spans="1:58" x14ac:dyDescent="0.2">
      <c r="A3073" s="29">
        <v>3072</v>
      </c>
      <c r="B3073" s="7" t="s">
        <v>88</v>
      </c>
      <c r="C3073" s="3">
        <v>40028</v>
      </c>
      <c r="D3073" s="4" t="s">
        <v>13</v>
      </c>
      <c r="E3073" s="4" t="s">
        <v>163</v>
      </c>
      <c r="F3073" s="5" t="s">
        <v>188</v>
      </c>
      <c r="G3073" s="6">
        <v>0.91736111111111107</v>
      </c>
      <c r="H3073" s="6">
        <v>0.91874999999999996</v>
      </c>
      <c r="I3073" s="85">
        <f t="shared" si="47"/>
        <v>1.9999999999999929</v>
      </c>
      <c r="J3073" s="86">
        <f>I3073*Segmentos!$D$7*(AH3073%)*IF(ISNUMBER(AI3073),AI3073%,0)</f>
        <v>81511.999999999709</v>
      </c>
      <c r="K3073" s="86">
        <f>I3073*Segmentos!$D$7*(AL3073%)*IF(ISNUMBER(AM3073),AM3073%,0)</f>
        <v>137047.99999999951</v>
      </c>
      <c r="L3073" s="4"/>
      <c r="M3073" s="2">
        <v>13.81</v>
      </c>
      <c r="N3073" s="2">
        <v>15.1</v>
      </c>
      <c r="O3073" s="2">
        <v>91.2</v>
      </c>
      <c r="P3073" s="2">
        <v>86.8339</v>
      </c>
      <c r="Q3073" s="2">
        <v>9.4</v>
      </c>
      <c r="R3073" s="2">
        <v>10</v>
      </c>
      <c r="S3073" s="2">
        <v>93.7</v>
      </c>
      <c r="T3073" s="2">
        <v>9.8604000000000003</v>
      </c>
      <c r="U3073" s="2">
        <v>12.83</v>
      </c>
      <c r="V3073" s="2">
        <v>13.9</v>
      </c>
      <c r="W3073" s="2">
        <v>92.1</v>
      </c>
      <c r="X3073" s="2">
        <v>16.914200000000001</v>
      </c>
      <c r="Y3073" s="2">
        <v>12.37</v>
      </c>
      <c r="Z3073" s="2">
        <v>13.7</v>
      </c>
      <c r="AA3073" s="2">
        <v>90.6</v>
      </c>
      <c r="AB3073" s="2">
        <v>22.959800000000001</v>
      </c>
      <c r="AC3073" s="2">
        <v>17.98</v>
      </c>
      <c r="AD3073" s="2">
        <v>19.899999999999999</v>
      </c>
      <c r="AE3073" s="2">
        <v>90.5</v>
      </c>
      <c r="AF3073" s="2">
        <v>37.099400000000003</v>
      </c>
      <c r="AG3073" s="2">
        <v>10.17</v>
      </c>
      <c r="AH3073" s="22">
        <v>11.5</v>
      </c>
      <c r="AI3073" s="22">
        <v>88.6</v>
      </c>
      <c r="AJ3073" s="22">
        <v>30.337199999999999</v>
      </c>
      <c r="AK3073" s="18">
        <v>17.100000000000001</v>
      </c>
      <c r="AL3073" s="18">
        <v>18.5</v>
      </c>
      <c r="AM3073" s="18">
        <v>92.6</v>
      </c>
      <c r="AN3073" s="2">
        <v>56.496699999999997</v>
      </c>
      <c r="AO3073" s="2">
        <v>10.82</v>
      </c>
      <c r="AP3073" s="2">
        <v>11.6</v>
      </c>
      <c r="AQ3073" s="2">
        <v>93.4</v>
      </c>
      <c r="AR3073" s="2">
        <v>7.4353999999999996</v>
      </c>
      <c r="AS3073" s="2">
        <v>13.9</v>
      </c>
      <c r="AT3073" s="2">
        <v>15.7</v>
      </c>
      <c r="AU3073" s="2">
        <v>88.7</v>
      </c>
      <c r="AV3073" s="2">
        <v>19.257300000000001</v>
      </c>
      <c r="AW3073" s="2">
        <v>13.67</v>
      </c>
      <c r="AX3073" s="2">
        <v>14.6</v>
      </c>
      <c r="AY3073" s="2">
        <v>93.7</v>
      </c>
      <c r="AZ3073" s="2">
        <v>24.715599999999998</v>
      </c>
      <c r="BA3073" s="2">
        <v>14.71</v>
      </c>
      <c r="BB3073" s="2">
        <v>16.3</v>
      </c>
      <c r="BC3073" s="2">
        <v>90.4</v>
      </c>
      <c r="BD3073" s="2">
        <v>35.425699999999999</v>
      </c>
      <c r="BE3073" s="4"/>
      <c r="BF3073" s="4"/>
    </row>
    <row r="3074" spans="1:58" x14ac:dyDescent="0.2">
      <c r="A3074" s="29">
        <v>3073</v>
      </c>
      <c r="B3074" s="7" t="s">
        <v>20</v>
      </c>
      <c r="C3074" s="3">
        <v>40028</v>
      </c>
      <c r="D3074" s="4" t="s">
        <v>17</v>
      </c>
      <c r="E3074" s="4" t="s">
        <v>169</v>
      </c>
      <c r="F3074" s="5" t="s">
        <v>188</v>
      </c>
      <c r="G3074" s="6">
        <v>0.91736111111111107</v>
      </c>
      <c r="H3074" s="6">
        <v>0.95763888888888893</v>
      </c>
      <c r="I3074" s="85">
        <f t="shared" si="47"/>
        <v>58.000000000000114</v>
      </c>
      <c r="J3074" s="86">
        <f>I3074*Segmentos!$D$7*(AH3074%)*IF(ISNUMBER(AI3074),AI3074%,0)</f>
        <v>158688.00000000032</v>
      </c>
      <c r="K3074" s="86">
        <f>I3074*Segmentos!$D$7*(AL3074%)*IF(ISNUMBER(AM3074),AM3074%,0)</f>
        <v>99296.000000000204</v>
      </c>
      <c r="L3074" s="4"/>
      <c r="M3074" s="2">
        <v>0.54</v>
      </c>
      <c r="N3074" s="2">
        <v>1.4</v>
      </c>
      <c r="O3074" s="2">
        <v>39.799999999999997</v>
      </c>
      <c r="P3074" s="2">
        <v>97.115099999999998</v>
      </c>
      <c r="Q3074" s="2">
        <v>0.14000000000000001</v>
      </c>
      <c r="R3074" s="2">
        <v>0.5</v>
      </c>
      <c r="S3074" s="2">
        <v>27.9</v>
      </c>
      <c r="T3074" s="2">
        <v>4.0941999999999998</v>
      </c>
      <c r="U3074" s="2">
        <v>0.01</v>
      </c>
      <c r="V3074" s="2">
        <v>0.6</v>
      </c>
      <c r="W3074" s="2">
        <v>1.7</v>
      </c>
      <c r="X3074" s="2">
        <v>0.40860000000000002</v>
      </c>
      <c r="Y3074" s="2">
        <v>0.11</v>
      </c>
      <c r="Z3074" s="2">
        <v>1</v>
      </c>
      <c r="AA3074" s="2">
        <v>10.7</v>
      </c>
      <c r="AB3074" s="2">
        <v>5.5818000000000003</v>
      </c>
      <c r="AC3074" s="2">
        <v>1.47</v>
      </c>
      <c r="AD3074" s="2">
        <v>2.6</v>
      </c>
      <c r="AE3074" s="2">
        <v>56.7</v>
      </c>
      <c r="AF3074" s="2">
        <v>87.0304</v>
      </c>
      <c r="AG3074" s="2">
        <v>0.67</v>
      </c>
      <c r="AH3074" s="22">
        <v>1.8</v>
      </c>
      <c r="AI3074" s="22">
        <v>38</v>
      </c>
      <c r="AJ3074" s="22">
        <v>57.225900000000003</v>
      </c>
      <c r="AK3074" s="18">
        <v>0.42</v>
      </c>
      <c r="AL3074" s="18">
        <v>1</v>
      </c>
      <c r="AM3074" s="18">
        <v>42.8</v>
      </c>
      <c r="AN3074" s="2">
        <v>39.889200000000002</v>
      </c>
      <c r="AO3074" s="2">
        <v>7.0000000000000007E-2</v>
      </c>
      <c r="AP3074" s="2">
        <v>0.7</v>
      </c>
      <c r="AQ3074" s="2">
        <v>10.5</v>
      </c>
      <c r="AR3074" s="2">
        <v>1.3454999999999999</v>
      </c>
      <c r="AS3074" s="2">
        <v>0.09</v>
      </c>
      <c r="AT3074" s="2">
        <v>0.3</v>
      </c>
      <c r="AU3074" s="2">
        <v>32.799999999999997</v>
      </c>
      <c r="AV3074" s="2">
        <v>3.4337</v>
      </c>
      <c r="AW3074" s="2">
        <v>0.56999999999999995</v>
      </c>
      <c r="AX3074" s="2">
        <v>1.6</v>
      </c>
      <c r="AY3074" s="2">
        <v>35.700000000000003</v>
      </c>
      <c r="AZ3074" s="2">
        <v>29.328900000000001</v>
      </c>
      <c r="BA3074" s="2">
        <v>0.92</v>
      </c>
      <c r="BB3074" s="2">
        <v>2</v>
      </c>
      <c r="BC3074" s="2">
        <v>45.5</v>
      </c>
      <c r="BD3074" s="2">
        <v>63.006900000000002</v>
      </c>
      <c r="BE3074" s="4"/>
      <c r="BF3074" s="4"/>
    </row>
    <row r="3075" spans="1:58" x14ac:dyDescent="0.2">
      <c r="A3075" s="29">
        <v>3074</v>
      </c>
      <c r="B3075" s="7" t="s">
        <v>11</v>
      </c>
      <c r="C3075" s="3">
        <v>40028</v>
      </c>
      <c r="D3075" s="4" t="s">
        <v>8</v>
      </c>
      <c r="E3075" s="4" t="s">
        <v>166</v>
      </c>
      <c r="F3075" s="5" t="s">
        <v>188</v>
      </c>
      <c r="G3075" s="6">
        <v>0.91041666666666676</v>
      </c>
      <c r="H3075" s="6">
        <v>0.91180555555555554</v>
      </c>
      <c r="I3075" s="85">
        <f t="shared" ref="I3075:I3138" si="48">IF(H3075&gt;=G3075,(H3075-G3075)*24*60,("24:00:00"-G3075+H3075)*24*60)</f>
        <v>1.999999999999833</v>
      </c>
      <c r="J3075" s="86">
        <f>I3075*Segmentos!$D$7*(AH3075%)*IF(ISNUMBER(AI3075),AI3075%,0)</f>
        <v>20807.999999998261</v>
      </c>
      <c r="K3075" s="86">
        <f>I3075*Segmentos!$D$7*(AL3075%)*IF(ISNUMBER(AM3075),AM3075%,0)</f>
        <v>32615.999999997275</v>
      </c>
      <c r="L3075" s="4"/>
      <c r="M3075" s="2">
        <v>3.41</v>
      </c>
      <c r="N3075" s="2">
        <v>3.8</v>
      </c>
      <c r="O3075" s="2">
        <v>89.1</v>
      </c>
      <c r="P3075" s="2">
        <v>81.745000000000005</v>
      </c>
      <c r="Q3075" s="2">
        <v>1.45</v>
      </c>
      <c r="R3075" s="2">
        <v>1.6</v>
      </c>
      <c r="S3075" s="2">
        <v>91.6</v>
      </c>
      <c r="T3075" s="2">
        <v>5.7969999999999997</v>
      </c>
      <c r="U3075" s="2">
        <v>3.17</v>
      </c>
      <c r="V3075" s="2">
        <v>3.8</v>
      </c>
      <c r="W3075" s="2">
        <v>82.6</v>
      </c>
      <c r="X3075" s="2">
        <v>15.9549</v>
      </c>
      <c r="Y3075" s="2">
        <v>1.82</v>
      </c>
      <c r="Z3075" s="2">
        <v>2.2999999999999998</v>
      </c>
      <c r="AA3075" s="2">
        <v>80</v>
      </c>
      <c r="AB3075" s="2">
        <v>12.9346</v>
      </c>
      <c r="AC3075" s="2">
        <v>5.97</v>
      </c>
      <c r="AD3075" s="2">
        <v>6.3</v>
      </c>
      <c r="AE3075" s="2">
        <v>94.3</v>
      </c>
      <c r="AF3075" s="2">
        <v>47.058599999999998</v>
      </c>
      <c r="AG3075" s="2">
        <v>2.63</v>
      </c>
      <c r="AH3075" s="22">
        <v>3</v>
      </c>
      <c r="AI3075" s="22">
        <v>86.7</v>
      </c>
      <c r="AJ3075" s="22">
        <v>29.915199999999999</v>
      </c>
      <c r="AK3075" s="18">
        <v>4.1100000000000003</v>
      </c>
      <c r="AL3075" s="18">
        <v>4.5</v>
      </c>
      <c r="AM3075" s="18">
        <v>90.6</v>
      </c>
      <c r="AN3075" s="2">
        <v>51.829900000000002</v>
      </c>
      <c r="AO3075" s="2">
        <v>0.26</v>
      </c>
      <c r="AP3075" s="2">
        <v>0.3</v>
      </c>
      <c r="AQ3075" s="2">
        <v>100</v>
      </c>
      <c r="AR3075" s="2">
        <v>0.68510000000000004</v>
      </c>
      <c r="AS3075" s="2">
        <v>2.3199999999999998</v>
      </c>
      <c r="AT3075" s="2">
        <v>2.2999999999999998</v>
      </c>
      <c r="AU3075" s="2">
        <v>100</v>
      </c>
      <c r="AV3075" s="2">
        <v>12.2567</v>
      </c>
      <c r="AW3075" s="2">
        <v>4.47</v>
      </c>
      <c r="AX3075" s="2">
        <v>5.6</v>
      </c>
      <c r="AY3075" s="2">
        <v>79.599999999999994</v>
      </c>
      <c r="AZ3075" s="2">
        <v>30.846800000000002</v>
      </c>
      <c r="BA3075" s="2">
        <v>4.13</v>
      </c>
      <c r="BB3075" s="2">
        <v>4.4000000000000004</v>
      </c>
      <c r="BC3075" s="2">
        <v>94.8</v>
      </c>
      <c r="BD3075" s="2">
        <v>37.956400000000002</v>
      </c>
      <c r="BE3075" s="4"/>
      <c r="BF3075" s="4"/>
    </row>
    <row r="3076" spans="1:58" x14ac:dyDescent="0.2">
      <c r="A3076" s="29">
        <v>3075</v>
      </c>
      <c r="B3076" s="7" t="s">
        <v>11</v>
      </c>
      <c r="C3076" s="3">
        <v>40028</v>
      </c>
      <c r="D3076" s="4" t="s">
        <v>0</v>
      </c>
      <c r="E3076" s="4" t="s">
        <v>166</v>
      </c>
      <c r="F3076" s="5" t="s">
        <v>188</v>
      </c>
      <c r="G3076" s="6">
        <v>0.91527777777777775</v>
      </c>
      <c r="H3076" s="6">
        <v>0.91736111111111107</v>
      </c>
      <c r="I3076" s="85">
        <f t="shared" si="48"/>
        <v>2.9999999999999893</v>
      </c>
      <c r="J3076" s="86">
        <f>I3076*Segmentos!$D$7*(AH3076%)*IF(ISNUMBER(AI3076),AI3076%,0)</f>
        <v>56224.799999999814</v>
      </c>
      <c r="K3076" s="86">
        <f>I3076*Segmentos!$D$7*(AL3076%)*IF(ISNUMBER(AM3076),AM3076%,0)</f>
        <v>69465.599999999773</v>
      </c>
      <c r="L3076" s="4"/>
      <c r="M3076" s="2">
        <v>5.25</v>
      </c>
      <c r="N3076" s="2">
        <v>6.2</v>
      </c>
      <c r="O3076" s="2">
        <v>84.6</v>
      </c>
      <c r="P3076" s="2">
        <v>91.523200000000003</v>
      </c>
      <c r="Q3076" s="2">
        <v>2.99</v>
      </c>
      <c r="R3076" s="2">
        <v>4.7</v>
      </c>
      <c r="S3076" s="2">
        <v>63.3</v>
      </c>
      <c r="T3076" s="2">
        <v>8.6995000000000005</v>
      </c>
      <c r="U3076" s="2">
        <v>4.37</v>
      </c>
      <c r="V3076" s="2">
        <v>5.0999999999999996</v>
      </c>
      <c r="W3076" s="2">
        <v>86</v>
      </c>
      <c r="X3076" s="2">
        <v>15.9679</v>
      </c>
      <c r="Y3076" s="2">
        <v>6.1</v>
      </c>
      <c r="Z3076" s="2">
        <v>6.9</v>
      </c>
      <c r="AA3076" s="2">
        <v>88.4</v>
      </c>
      <c r="AB3076" s="2">
        <v>31.353400000000001</v>
      </c>
      <c r="AC3076" s="2">
        <v>6.21</v>
      </c>
      <c r="AD3076" s="2">
        <v>7.1</v>
      </c>
      <c r="AE3076" s="2">
        <v>87.9</v>
      </c>
      <c r="AF3076" s="2">
        <v>35.502299999999998</v>
      </c>
      <c r="AG3076" s="2">
        <v>4.67</v>
      </c>
      <c r="AH3076" s="22">
        <v>5.7</v>
      </c>
      <c r="AI3076" s="22">
        <v>82.2</v>
      </c>
      <c r="AJ3076" s="22">
        <v>38.626300000000001</v>
      </c>
      <c r="AK3076" s="18">
        <v>5.78</v>
      </c>
      <c r="AL3076" s="18">
        <v>6.7</v>
      </c>
      <c r="AM3076" s="18">
        <v>86.4</v>
      </c>
      <c r="AN3076" s="2">
        <v>52.896799999999999</v>
      </c>
      <c r="AO3076" s="2">
        <v>4.32</v>
      </c>
      <c r="AP3076" s="2">
        <v>4.5999999999999996</v>
      </c>
      <c r="AQ3076" s="2">
        <v>95</v>
      </c>
      <c r="AR3076" s="2">
        <v>8.2304999999999993</v>
      </c>
      <c r="AS3076" s="2">
        <v>6.79</v>
      </c>
      <c r="AT3076" s="2">
        <v>8.1</v>
      </c>
      <c r="AU3076" s="2">
        <v>83.8</v>
      </c>
      <c r="AV3076" s="2">
        <v>26.071200000000001</v>
      </c>
      <c r="AW3076" s="2">
        <v>5.52</v>
      </c>
      <c r="AX3076" s="2">
        <v>6.8</v>
      </c>
      <c r="AY3076" s="2">
        <v>81.2</v>
      </c>
      <c r="AZ3076" s="2">
        <v>27.671900000000001</v>
      </c>
      <c r="BA3076" s="2">
        <v>4.43</v>
      </c>
      <c r="BB3076" s="2">
        <v>5.0999999999999996</v>
      </c>
      <c r="BC3076" s="2">
        <v>86.1</v>
      </c>
      <c r="BD3076" s="2">
        <v>29.549600000000002</v>
      </c>
      <c r="BE3076" s="4"/>
      <c r="BF3076" s="4"/>
    </row>
    <row r="3077" spans="1:58" x14ac:dyDescent="0.2">
      <c r="A3077" s="29">
        <v>3076</v>
      </c>
      <c r="B3077" s="7" t="s">
        <v>6</v>
      </c>
      <c r="C3077" s="3">
        <v>40028</v>
      </c>
      <c r="D3077" s="4" t="s">
        <v>3</v>
      </c>
      <c r="E3077" s="4" t="s">
        <v>166</v>
      </c>
      <c r="F3077" s="5" t="s">
        <v>188</v>
      </c>
      <c r="G3077" s="6">
        <v>0.90902777777777777</v>
      </c>
      <c r="H3077" s="6">
        <v>0.90972222222222221</v>
      </c>
      <c r="I3077" s="85">
        <f t="shared" si="48"/>
        <v>0.99999999999999645</v>
      </c>
      <c r="J3077" s="86">
        <f>I3077*Segmentos!$D$7*(AH3077%)*IF(ISNUMBER(AI3077),AI3077%,0)</f>
        <v>28399.999999999898</v>
      </c>
      <c r="K3077" s="86">
        <f>I3077*Segmentos!$D$7*(AL3077%)*IF(ISNUMBER(AM3077),AM3077%,0)</f>
        <v>27599.999999999905</v>
      </c>
      <c r="L3077" s="4"/>
      <c r="M3077" s="2">
        <v>7</v>
      </c>
      <c r="N3077" s="2">
        <v>7</v>
      </c>
      <c r="O3077" s="2">
        <v>100</v>
      </c>
      <c r="P3077" s="2">
        <v>81.640100000000004</v>
      </c>
      <c r="Q3077" s="2">
        <v>5.08</v>
      </c>
      <c r="R3077" s="2">
        <v>5.0999999999999996</v>
      </c>
      <c r="S3077" s="2">
        <v>100</v>
      </c>
      <c r="T3077" s="2">
        <v>9.8781999999999996</v>
      </c>
      <c r="U3077" s="2">
        <v>7.1</v>
      </c>
      <c r="V3077" s="2">
        <v>7.1</v>
      </c>
      <c r="W3077" s="2">
        <v>100</v>
      </c>
      <c r="X3077" s="2">
        <v>17.366299999999999</v>
      </c>
      <c r="Y3077" s="2">
        <v>6.78</v>
      </c>
      <c r="Z3077" s="2">
        <v>6.8</v>
      </c>
      <c r="AA3077" s="2">
        <v>100</v>
      </c>
      <c r="AB3077" s="2">
        <v>23.350999999999999</v>
      </c>
      <c r="AC3077" s="2">
        <v>8.11</v>
      </c>
      <c r="AD3077" s="2">
        <v>8.1</v>
      </c>
      <c r="AE3077" s="2">
        <v>100</v>
      </c>
      <c r="AF3077" s="2">
        <v>31.044599999999999</v>
      </c>
      <c r="AG3077" s="2">
        <v>7.07</v>
      </c>
      <c r="AH3077" s="22">
        <v>7.1</v>
      </c>
      <c r="AI3077" s="22">
        <v>100</v>
      </c>
      <c r="AJ3077" s="22">
        <v>39.094900000000003</v>
      </c>
      <c r="AK3077" s="18">
        <v>6.94</v>
      </c>
      <c r="AL3077" s="18">
        <v>6.9</v>
      </c>
      <c r="AM3077" s="18">
        <v>100</v>
      </c>
      <c r="AN3077" s="2">
        <v>42.545200000000001</v>
      </c>
      <c r="AO3077" s="2">
        <v>3.79</v>
      </c>
      <c r="AP3077" s="2">
        <v>3.8</v>
      </c>
      <c r="AQ3077" s="2">
        <v>100</v>
      </c>
      <c r="AR3077" s="2">
        <v>4.8257000000000003</v>
      </c>
      <c r="AS3077" s="2">
        <v>6.11</v>
      </c>
      <c r="AT3077" s="2">
        <v>6.1</v>
      </c>
      <c r="AU3077" s="2">
        <v>100</v>
      </c>
      <c r="AV3077" s="2">
        <v>15.6897</v>
      </c>
      <c r="AW3077" s="2">
        <v>9.1199999999999992</v>
      </c>
      <c r="AX3077" s="2">
        <v>9.1</v>
      </c>
      <c r="AY3077" s="2">
        <v>100</v>
      </c>
      <c r="AZ3077" s="2">
        <v>30.579599999999999</v>
      </c>
      <c r="BA3077" s="2">
        <v>6.84</v>
      </c>
      <c r="BB3077" s="2">
        <v>6.8</v>
      </c>
      <c r="BC3077" s="2">
        <v>100</v>
      </c>
      <c r="BD3077" s="2">
        <v>30.545000000000002</v>
      </c>
      <c r="BE3077" s="4"/>
      <c r="BF3077" s="4"/>
    </row>
    <row r="3078" spans="1:58" x14ac:dyDescent="0.2">
      <c r="A3078" s="29">
        <v>3077</v>
      </c>
      <c r="B3078" s="7" t="s">
        <v>31</v>
      </c>
      <c r="C3078" s="3">
        <v>40028</v>
      </c>
      <c r="D3078" s="4" t="s">
        <v>28</v>
      </c>
      <c r="E3078" s="4" t="s">
        <v>166</v>
      </c>
      <c r="F3078" s="5" t="s">
        <v>188</v>
      </c>
      <c r="G3078" s="6">
        <v>0.91388888888888886</v>
      </c>
      <c r="H3078" s="6">
        <v>0.91666666666666663</v>
      </c>
      <c r="I3078" s="85">
        <f t="shared" si="48"/>
        <v>3.9999999999999858</v>
      </c>
      <c r="J3078" s="86">
        <f>I3078*Segmentos!$D$7*(AH3078%)*IF(ISNUMBER(AI3078),AI3078%,0)</f>
        <v>4387.1999999999853</v>
      </c>
      <c r="K3078" s="86">
        <f>I3078*Segmentos!$D$7*(AL3078%)*IF(ISNUMBER(AM3078),AM3078%,0)</f>
        <v>18259.199999999939</v>
      </c>
      <c r="L3078" s="4"/>
      <c r="M3078" s="2">
        <v>0.73</v>
      </c>
      <c r="N3078" s="2">
        <v>1.2</v>
      </c>
      <c r="O3078" s="2">
        <v>59.4</v>
      </c>
      <c r="P3078" s="2">
        <v>83.191299999999998</v>
      </c>
      <c r="Q3078" s="2">
        <v>0</v>
      </c>
      <c r="R3078" s="2">
        <v>0</v>
      </c>
      <c r="S3078" s="8" t="s">
        <v>577</v>
      </c>
      <c r="T3078" s="2">
        <v>0</v>
      </c>
      <c r="U3078" s="2">
        <v>0.09</v>
      </c>
      <c r="V3078" s="2">
        <v>0.1</v>
      </c>
      <c r="W3078" s="2">
        <v>100</v>
      </c>
      <c r="X3078" s="2">
        <v>2.0406</v>
      </c>
      <c r="Y3078" s="2">
        <v>0.98</v>
      </c>
      <c r="Z3078" s="2">
        <v>1.3</v>
      </c>
      <c r="AA3078" s="2">
        <v>75.400000000000006</v>
      </c>
      <c r="AB3078" s="2">
        <v>32.6858</v>
      </c>
      <c r="AC3078" s="2">
        <v>1.3</v>
      </c>
      <c r="AD3078" s="2">
        <v>2.5</v>
      </c>
      <c r="AE3078" s="2">
        <v>51.2</v>
      </c>
      <c r="AF3078" s="2">
        <v>48.4649</v>
      </c>
      <c r="AG3078" s="2">
        <v>0.27</v>
      </c>
      <c r="AH3078" s="22">
        <v>0.6</v>
      </c>
      <c r="AI3078" s="22">
        <v>45.7</v>
      </c>
      <c r="AJ3078" s="22">
        <v>14.6288</v>
      </c>
      <c r="AK3078" s="18">
        <v>1.1499999999999999</v>
      </c>
      <c r="AL3078" s="18">
        <v>1.8</v>
      </c>
      <c r="AM3078" s="18">
        <v>63.4</v>
      </c>
      <c r="AN3078" s="2">
        <v>68.5625</v>
      </c>
      <c r="AO3078" s="2">
        <v>1.24</v>
      </c>
      <c r="AP3078" s="2">
        <v>1.5</v>
      </c>
      <c r="AQ3078" s="2">
        <v>83.1</v>
      </c>
      <c r="AR3078" s="2">
        <v>15.3987</v>
      </c>
      <c r="AS3078" s="2">
        <v>1.01</v>
      </c>
      <c r="AT3078" s="2">
        <v>1.9</v>
      </c>
      <c r="AU3078" s="2">
        <v>53.5</v>
      </c>
      <c r="AV3078" s="2">
        <v>25.250499999999999</v>
      </c>
      <c r="AW3078" s="2">
        <v>0.53</v>
      </c>
      <c r="AX3078" s="2">
        <v>0.5</v>
      </c>
      <c r="AY3078" s="2">
        <v>100</v>
      </c>
      <c r="AZ3078" s="2">
        <v>17.292100000000001</v>
      </c>
      <c r="BA3078" s="2">
        <v>0.57999999999999996</v>
      </c>
      <c r="BB3078" s="2">
        <v>1.3</v>
      </c>
      <c r="BC3078" s="2">
        <v>44.2</v>
      </c>
      <c r="BD3078" s="2">
        <v>25.25</v>
      </c>
      <c r="BE3078" s="4"/>
      <c r="BF3078" s="4"/>
    </row>
    <row r="3079" spans="1:58" x14ac:dyDescent="0.2">
      <c r="A3079" s="29">
        <v>3078</v>
      </c>
      <c r="B3079" s="7" t="s">
        <v>108</v>
      </c>
      <c r="C3079" s="3">
        <v>40028</v>
      </c>
      <c r="D3079" s="4" t="s">
        <v>3</v>
      </c>
      <c r="E3079" s="4" t="s">
        <v>167</v>
      </c>
      <c r="F3079" s="5" t="s">
        <v>188</v>
      </c>
      <c r="G3079" s="6">
        <v>0.91736111111111107</v>
      </c>
      <c r="H3079" s="6">
        <v>0.97152777777777777</v>
      </c>
      <c r="I3079" s="85">
        <f t="shared" si="48"/>
        <v>78.000000000000043</v>
      </c>
      <c r="J3079" s="86">
        <f>I3079*Segmentos!$D$7*(AH3079%)*IF(ISNUMBER(AI3079),AI3079%,0)</f>
        <v>752544.00000000047</v>
      </c>
      <c r="K3079" s="86">
        <f>I3079*Segmentos!$D$7*(AL3079%)*IF(ISNUMBER(AM3079),AM3079%,0)</f>
        <v>1128784.8000000007</v>
      </c>
      <c r="L3079" s="4"/>
      <c r="M3079" s="2">
        <v>3.04</v>
      </c>
      <c r="N3079" s="2">
        <v>13.2</v>
      </c>
      <c r="O3079" s="2">
        <v>23.1</v>
      </c>
      <c r="P3079" s="2">
        <v>90.807900000000004</v>
      </c>
      <c r="Q3079" s="2">
        <v>1.85</v>
      </c>
      <c r="R3079" s="2">
        <v>10.7</v>
      </c>
      <c r="S3079" s="2">
        <v>17.3</v>
      </c>
      <c r="T3079" s="2">
        <v>9.1958000000000002</v>
      </c>
      <c r="U3079" s="2">
        <v>3.45</v>
      </c>
      <c r="V3079" s="2">
        <v>13</v>
      </c>
      <c r="W3079" s="2">
        <v>26.5</v>
      </c>
      <c r="X3079" s="2">
        <v>21.5732</v>
      </c>
      <c r="Y3079" s="2">
        <v>3.04</v>
      </c>
      <c r="Z3079" s="2">
        <v>13.9</v>
      </c>
      <c r="AA3079" s="2">
        <v>21.8</v>
      </c>
      <c r="AB3079" s="2">
        <v>26.813600000000001</v>
      </c>
      <c r="AC3079" s="2">
        <v>3.39</v>
      </c>
      <c r="AD3079" s="2">
        <v>13.9</v>
      </c>
      <c r="AE3079" s="2">
        <v>24.4</v>
      </c>
      <c r="AF3079" s="2">
        <v>33.225200000000001</v>
      </c>
      <c r="AG3079" s="2">
        <v>2.41</v>
      </c>
      <c r="AH3079" s="22">
        <v>12</v>
      </c>
      <c r="AI3079" s="22">
        <v>20.100000000000001</v>
      </c>
      <c r="AJ3079" s="22">
        <v>34.058799999999998</v>
      </c>
      <c r="AK3079" s="18">
        <v>3.62</v>
      </c>
      <c r="AL3079" s="18">
        <v>14.3</v>
      </c>
      <c r="AM3079" s="18">
        <v>25.3</v>
      </c>
      <c r="AN3079" s="2">
        <v>56.749099999999999</v>
      </c>
      <c r="AO3079" s="2">
        <v>1.55</v>
      </c>
      <c r="AP3079" s="2">
        <v>8.8000000000000007</v>
      </c>
      <c r="AQ3079" s="2">
        <v>17.600000000000001</v>
      </c>
      <c r="AR3079" s="2">
        <v>5.0408999999999997</v>
      </c>
      <c r="AS3079" s="2">
        <v>2.61</v>
      </c>
      <c r="AT3079" s="2">
        <v>12.2</v>
      </c>
      <c r="AU3079" s="2">
        <v>21.3</v>
      </c>
      <c r="AV3079" s="2">
        <v>17.1447</v>
      </c>
      <c r="AW3079" s="2">
        <v>4.63</v>
      </c>
      <c r="AX3079" s="2">
        <v>16.8</v>
      </c>
      <c r="AY3079" s="2">
        <v>27.6</v>
      </c>
      <c r="AZ3079" s="2">
        <v>39.709400000000002</v>
      </c>
      <c r="BA3079" s="2">
        <v>2.5299999999999998</v>
      </c>
      <c r="BB3079" s="2">
        <v>12.3</v>
      </c>
      <c r="BC3079" s="2">
        <v>20.6</v>
      </c>
      <c r="BD3079" s="2">
        <v>28.912800000000001</v>
      </c>
      <c r="BE3079" s="4"/>
      <c r="BF3079" s="4"/>
    </row>
    <row r="3080" spans="1:58" x14ac:dyDescent="0.2">
      <c r="A3080" s="29">
        <v>3079</v>
      </c>
      <c r="B3080" s="7" t="s">
        <v>38</v>
      </c>
      <c r="C3080" s="3">
        <v>40028</v>
      </c>
      <c r="D3080" s="4" t="s">
        <v>8</v>
      </c>
      <c r="E3080" s="4" t="s">
        <v>165</v>
      </c>
      <c r="F3080" s="5" t="s">
        <v>188</v>
      </c>
      <c r="G3080" s="6">
        <v>0.81319444444444444</v>
      </c>
      <c r="H3080" s="6">
        <v>0.87291666666666667</v>
      </c>
      <c r="I3080" s="85">
        <f t="shared" si="48"/>
        <v>86.000000000000014</v>
      </c>
      <c r="J3080" s="86">
        <f>I3080*Segmentos!$D$7*(AH3080%)*IF(ISNUMBER(AI3080),AI3080%,0)</f>
        <v>541490.40000000014</v>
      </c>
      <c r="K3080" s="86">
        <f>I3080*Segmentos!$D$7*(AL3080%)*IF(ISNUMBER(AM3080),AM3080%,0)</f>
        <v>774412.80000000016</v>
      </c>
      <c r="L3080" s="4"/>
      <c r="M3080" s="2">
        <v>1.93</v>
      </c>
      <c r="N3080" s="2">
        <v>11.8</v>
      </c>
      <c r="O3080" s="2">
        <v>16.399999999999999</v>
      </c>
      <c r="P3080" s="2">
        <v>63.594700000000003</v>
      </c>
      <c r="Q3080" s="2">
        <v>1.49</v>
      </c>
      <c r="R3080" s="2">
        <v>12.1</v>
      </c>
      <c r="S3080" s="2">
        <v>12.3</v>
      </c>
      <c r="T3080" s="2">
        <v>8.1958000000000002</v>
      </c>
      <c r="U3080" s="2">
        <v>1.05</v>
      </c>
      <c r="V3080" s="2">
        <v>8.4</v>
      </c>
      <c r="W3080" s="2">
        <v>12.6</v>
      </c>
      <c r="X3080" s="2">
        <v>7.2653999999999996</v>
      </c>
      <c r="Y3080" s="2">
        <v>2.0499999999999998</v>
      </c>
      <c r="Z3080" s="2">
        <v>14.1</v>
      </c>
      <c r="AA3080" s="2">
        <v>14.5</v>
      </c>
      <c r="AB3080" s="2">
        <v>19.982500000000002</v>
      </c>
      <c r="AC3080" s="2">
        <v>2.6</v>
      </c>
      <c r="AD3080" s="2">
        <v>11.6</v>
      </c>
      <c r="AE3080" s="2">
        <v>22.5</v>
      </c>
      <c r="AF3080" s="2">
        <v>28.151</v>
      </c>
      <c r="AG3080" s="2">
        <v>1.57</v>
      </c>
      <c r="AH3080" s="22">
        <v>9.9</v>
      </c>
      <c r="AI3080" s="22">
        <v>15.9</v>
      </c>
      <c r="AJ3080" s="22">
        <v>24.614799999999999</v>
      </c>
      <c r="AK3080" s="18">
        <v>2.25</v>
      </c>
      <c r="AL3080" s="18">
        <v>13.4</v>
      </c>
      <c r="AM3080" s="18">
        <v>16.8</v>
      </c>
      <c r="AN3080" s="2">
        <v>38.979799999999997</v>
      </c>
      <c r="AO3080" s="2">
        <v>0.54</v>
      </c>
      <c r="AP3080" s="2">
        <v>4.5999999999999996</v>
      </c>
      <c r="AQ3080" s="2">
        <v>11.7</v>
      </c>
      <c r="AR3080" s="2">
        <v>1.9321999999999999</v>
      </c>
      <c r="AS3080" s="2">
        <v>0.76</v>
      </c>
      <c r="AT3080" s="2">
        <v>7.8</v>
      </c>
      <c r="AU3080" s="2">
        <v>9.6</v>
      </c>
      <c r="AV3080" s="2">
        <v>5.4916</v>
      </c>
      <c r="AW3080" s="2">
        <v>2.5</v>
      </c>
      <c r="AX3080" s="2">
        <v>13.1</v>
      </c>
      <c r="AY3080" s="2">
        <v>19.100000000000001</v>
      </c>
      <c r="AZ3080" s="2">
        <v>23.6815</v>
      </c>
      <c r="BA3080" s="2">
        <v>2.57</v>
      </c>
      <c r="BB3080" s="2">
        <v>15.1</v>
      </c>
      <c r="BC3080" s="2">
        <v>17.100000000000001</v>
      </c>
      <c r="BD3080" s="2">
        <v>32.489400000000003</v>
      </c>
      <c r="BE3080" s="4"/>
      <c r="BF3080" s="4"/>
    </row>
    <row r="3081" spans="1:58" x14ac:dyDescent="0.2">
      <c r="A3081" s="29">
        <v>3080</v>
      </c>
      <c r="B3081" s="7" t="s">
        <v>14</v>
      </c>
      <c r="C3081" s="3">
        <v>40028</v>
      </c>
      <c r="D3081" s="4" t="s">
        <v>13</v>
      </c>
      <c r="E3081" s="4" t="s">
        <v>163</v>
      </c>
      <c r="F3081" s="5" t="s">
        <v>188</v>
      </c>
      <c r="G3081" s="6">
        <v>0.85277777777777775</v>
      </c>
      <c r="H3081" s="6">
        <v>0.875</v>
      </c>
      <c r="I3081" s="85">
        <f t="shared" si="48"/>
        <v>32.000000000000043</v>
      </c>
      <c r="J3081" s="86">
        <f>I3081*Segmentos!$D$7*(AH3081%)*IF(ISNUMBER(AI3081),AI3081%,0)</f>
        <v>916531.20000000112</v>
      </c>
      <c r="K3081" s="86">
        <f>I3081*Segmentos!$D$7*(AL3081%)*IF(ISNUMBER(AM3081),AM3081%,0)</f>
        <v>1481472.0000000019</v>
      </c>
      <c r="L3081" s="4"/>
      <c r="M3081" s="2">
        <v>9.4700000000000006</v>
      </c>
      <c r="N3081" s="2">
        <v>14.6</v>
      </c>
      <c r="O3081" s="2">
        <v>65</v>
      </c>
      <c r="P3081" s="2">
        <v>80.553600000000003</v>
      </c>
      <c r="Q3081" s="2">
        <v>8.5</v>
      </c>
      <c r="R3081" s="2">
        <v>15.6</v>
      </c>
      <c r="S3081" s="2">
        <v>54.5</v>
      </c>
      <c r="T3081" s="2">
        <v>12.0619</v>
      </c>
      <c r="U3081" s="2">
        <v>7.47</v>
      </c>
      <c r="V3081" s="2">
        <v>12.2</v>
      </c>
      <c r="W3081" s="2">
        <v>61.2</v>
      </c>
      <c r="X3081" s="2">
        <v>13.325200000000001</v>
      </c>
      <c r="Y3081" s="2">
        <v>10.54</v>
      </c>
      <c r="Z3081" s="2">
        <v>13.9</v>
      </c>
      <c r="AA3081" s="2">
        <v>76.099999999999994</v>
      </c>
      <c r="AB3081" s="2">
        <v>26.459199999999999</v>
      </c>
      <c r="AC3081" s="2">
        <v>10.28</v>
      </c>
      <c r="AD3081" s="2">
        <v>16.2</v>
      </c>
      <c r="AE3081" s="2">
        <v>63.5</v>
      </c>
      <c r="AF3081" s="2">
        <v>28.7073</v>
      </c>
      <c r="AG3081" s="2">
        <v>7.15</v>
      </c>
      <c r="AH3081" s="22">
        <v>10.8</v>
      </c>
      <c r="AI3081" s="22">
        <v>66.3</v>
      </c>
      <c r="AJ3081" s="22">
        <v>28.843800000000002</v>
      </c>
      <c r="AK3081" s="18">
        <v>11.57</v>
      </c>
      <c r="AL3081" s="18">
        <v>18</v>
      </c>
      <c r="AM3081" s="18">
        <v>64.3</v>
      </c>
      <c r="AN3081" s="2">
        <v>51.709800000000001</v>
      </c>
      <c r="AO3081" s="2">
        <v>5.78</v>
      </c>
      <c r="AP3081" s="2">
        <v>10.4</v>
      </c>
      <c r="AQ3081" s="2">
        <v>55.4</v>
      </c>
      <c r="AR3081" s="2">
        <v>5.3761999999999999</v>
      </c>
      <c r="AS3081" s="2">
        <v>7.91</v>
      </c>
      <c r="AT3081" s="2">
        <v>11.4</v>
      </c>
      <c r="AU3081" s="2">
        <v>69.3</v>
      </c>
      <c r="AV3081" s="2">
        <v>14.815899999999999</v>
      </c>
      <c r="AW3081" s="2">
        <v>9.86</v>
      </c>
      <c r="AX3081" s="2">
        <v>15.4</v>
      </c>
      <c r="AY3081" s="2">
        <v>63.9</v>
      </c>
      <c r="AZ3081" s="2">
        <v>24.1144</v>
      </c>
      <c r="BA3081" s="2">
        <v>11.13</v>
      </c>
      <c r="BB3081" s="2">
        <v>16.899999999999999</v>
      </c>
      <c r="BC3081" s="2">
        <v>65.8</v>
      </c>
      <c r="BD3081" s="2">
        <v>36.247100000000003</v>
      </c>
      <c r="BE3081" s="4"/>
      <c r="BF3081" s="4"/>
    </row>
    <row r="3082" spans="1:58" x14ac:dyDescent="0.2">
      <c r="A3082" s="29">
        <v>3081</v>
      </c>
      <c r="B3082" s="7" t="s">
        <v>10</v>
      </c>
      <c r="C3082" s="3">
        <v>40028</v>
      </c>
      <c r="D3082" s="4" t="s">
        <v>8</v>
      </c>
      <c r="E3082" s="4" t="s">
        <v>164</v>
      </c>
      <c r="F3082" s="5" t="s">
        <v>188</v>
      </c>
      <c r="G3082" s="6">
        <v>0.87291666666666667</v>
      </c>
      <c r="H3082" s="6">
        <v>0.92083333333333339</v>
      </c>
      <c r="I3082" s="85">
        <f t="shared" si="48"/>
        <v>69.000000000000071</v>
      </c>
      <c r="J3082" s="86">
        <f>I3082*Segmentos!$D$7*(AH3082%)*IF(ISNUMBER(AI3082),AI3082%,0)</f>
        <v>1052719.2000000011</v>
      </c>
      <c r="K3082" s="86">
        <f>I3082*Segmentos!$D$7*(AL3082%)*IF(ISNUMBER(AM3082),AM3082%,0)</f>
        <v>1403846.4000000015</v>
      </c>
      <c r="L3082" s="4"/>
      <c r="M3082" s="2">
        <v>4.49</v>
      </c>
      <c r="N3082" s="2">
        <v>17</v>
      </c>
      <c r="O3082" s="2">
        <v>26.4</v>
      </c>
      <c r="P3082" s="2">
        <v>80.793400000000005</v>
      </c>
      <c r="Q3082" s="2">
        <v>1.8</v>
      </c>
      <c r="R3082" s="2">
        <v>11.1</v>
      </c>
      <c r="S3082" s="2">
        <v>16.2</v>
      </c>
      <c r="T3082" s="2">
        <v>5.3981000000000003</v>
      </c>
      <c r="U3082" s="2">
        <v>3.08</v>
      </c>
      <c r="V3082" s="2">
        <v>15.9</v>
      </c>
      <c r="W3082" s="2">
        <v>19.3</v>
      </c>
      <c r="X3082" s="2">
        <v>11.61</v>
      </c>
      <c r="Y3082" s="2">
        <v>4.4000000000000004</v>
      </c>
      <c r="Z3082" s="2">
        <v>19.100000000000001</v>
      </c>
      <c r="AA3082" s="2">
        <v>23</v>
      </c>
      <c r="AB3082" s="2">
        <v>23.401900000000001</v>
      </c>
      <c r="AC3082" s="2">
        <v>6.83</v>
      </c>
      <c r="AD3082" s="2">
        <v>18.8</v>
      </c>
      <c r="AE3082" s="2">
        <v>36.4</v>
      </c>
      <c r="AF3082" s="2">
        <v>40.383499999999998</v>
      </c>
      <c r="AG3082" s="2">
        <v>3.8</v>
      </c>
      <c r="AH3082" s="22">
        <v>16.3</v>
      </c>
      <c r="AI3082" s="22">
        <v>23.4</v>
      </c>
      <c r="AJ3082" s="22">
        <v>32.470399999999998</v>
      </c>
      <c r="AK3082" s="18">
        <v>5.1100000000000003</v>
      </c>
      <c r="AL3082" s="18">
        <v>17.600000000000001</v>
      </c>
      <c r="AM3082" s="18">
        <v>28.9</v>
      </c>
      <c r="AN3082" s="2">
        <v>48.322899999999997</v>
      </c>
      <c r="AO3082" s="2">
        <v>1.87</v>
      </c>
      <c r="AP3082" s="2">
        <v>12.1</v>
      </c>
      <c r="AQ3082" s="2">
        <v>15.4</v>
      </c>
      <c r="AR3082" s="2">
        <v>3.6810999999999998</v>
      </c>
      <c r="AS3082" s="2">
        <v>2.88</v>
      </c>
      <c r="AT3082" s="2">
        <v>13.9</v>
      </c>
      <c r="AU3082" s="2">
        <v>20.7</v>
      </c>
      <c r="AV3082" s="2">
        <v>11.426</v>
      </c>
      <c r="AW3082" s="2">
        <v>4.3899999999999997</v>
      </c>
      <c r="AX3082" s="2">
        <v>17.399999999999999</v>
      </c>
      <c r="AY3082" s="2">
        <v>25.2</v>
      </c>
      <c r="AZ3082" s="2">
        <v>22.745100000000001</v>
      </c>
      <c r="BA3082" s="2">
        <v>6.23</v>
      </c>
      <c r="BB3082" s="2">
        <v>19.8</v>
      </c>
      <c r="BC3082" s="2">
        <v>31.5</v>
      </c>
      <c r="BD3082" s="2">
        <v>42.941200000000002</v>
      </c>
      <c r="BE3082" s="4"/>
      <c r="BF3082" s="4"/>
    </row>
    <row r="3083" spans="1:58" x14ac:dyDescent="0.2">
      <c r="A3083" s="29">
        <v>3082</v>
      </c>
      <c r="B3083" s="7" t="s">
        <v>89</v>
      </c>
      <c r="C3083" s="3">
        <v>40028</v>
      </c>
      <c r="D3083" s="4" t="s">
        <v>28</v>
      </c>
      <c r="E3083" s="4" t="s">
        <v>169</v>
      </c>
      <c r="F3083" s="5" t="s">
        <v>188</v>
      </c>
      <c r="G3083" s="6">
        <v>0.84166666666666667</v>
      </c>
      <c r="H3083" s="6">
        <v>0.87916666666666676</v>
      </c>
      <c r="I3083" s="85">
        <f t="shared" si="48"/>
        <v>54.000000000000128</v>
      </c>
      <c r="J3083" s="86">
        <f>I3083*Segmentos!$D$7*(AH3083%)*IF(ISNUMBER(AI3083),AI3083%,0)</f>
        <v>208785.60000000053</v>
      </c>
      <c r="K3083" s="86">
        <f>I3083*Segmentos!$D$7*(AL3083%)*IF(ISNUMBER(AM3083),AM3083%,0)</f>
        <v>275788.80000000063</v>
      </c>
      <c r="L3083" s="4"/>
      <c r="M3083" s="2">
        <v>1.1299999999999999</v>
      </c>
      <c r="N3083" s="2">
        <v>3</v>
      </c>
      <c r="O3083" s="2">
        <v>38.200000000000003</v>
      </c>
      <c r="P3083" s="2">
        <v>92.3202</v>
      </c>
      <c r="Q3083" s="2">
        <v>0.05</v>
      </c>
      <c r="R3083" s="2">
        <v>1.1000000000000001</v>
      </c>
      <c r="S3083" s="2">
        <v>4</v>
      </c>
      <c r="T3083" s="2">
        <v>0.62219999999999998</v>
      </c>
      <c r="U3083" s="2">
        <v>0.51</v>
      </c>
      <c r="V3083" s="2">
        <v>2</v>
      </c>
      <c r="W3083" s="2">
        <v>26.3</v>
      </c>
      <c r="X3083" s="2">
        <v>8.7753999999999994</v>
      </c>
      <c r="Y3083" s="2">
        <v>2.63</v>
      </c>
      <c r="Z3083" s="2">
        <v>5.4</v>
      </c>
      <c r="AA3083" s="2">
        <v>49</v>
      </c>
      <c r="AB3083" s="2">
        <v>63.182200000000002</v>
      </c>
      <c r="AC3083" s="2">
        <v>0.74</v>
      </c>
      <c r="AD3083" s="2">
        <v>2.4</v>
      </c>
      <c r="AE3083" s="2">
        <v>30.7</v>
      </c>
      <c r="AF3083" s="2">
        <v>19.740300000000001</v>
      </c>
      <c r="AG3083" s="2">
        <v>0.96</v>
      </c>
      <c r="AH3083" s="22">
        <v>2.7</v>
      </c>
      <c r="AI3083" s="22">
        <v>35.799999999999997</v>
      </c>
      <c r="AJ3083" s="22">
        <v>37.281500000000001</v>
      </c>
      <c r="AK3083" s="18">
        <v>1.29</v>
      </c>
      <c r="AL3083" s="18">
        <v>3.2</v>
      </c>
      <c r="AM3083" s="18">
        <v>39.9</v>
      </c>
      <c r="AN3083" s="2">
        <v>55.038699999999999</v>
      </c>
      <c r="AO3083" s="2">
        <v>0.51</v>
      </c>
      <c r="AP3083" s="2">
        <v>2.4</v>
      </c>
      <c r="AQ3083" s="2">
        <v>20.9</v>
      </c>
      <c r="AR3083" s="2">
        <v>4.4965999999999999</v>
      </c>
      <c r="AS3083" s="2">
        <v>1.18</v>
      </c>
      <c r="AT3083" s="2">
        <v>2.7</v>
      </c>
      <c r="AU3083" s="2">
        <v>42.9</v>
      </c>
      <c r="AV3083" s="2">
        <v>21.158999999999999</v>
      </c>
      <c r="AW3083" s="2">
        <v>1.02</v>
      </c>
      <c r="AX3083" s="2">
        <v>2.4</v>
      </c>
      <c r="AY3083" s="2">
        <v>42.4</v>
      </c>
      <c r="AZ3083" s="2">
        <v>24.001999999999999</v>
      </c>
      <c r="BA3083" s="2">
        <v>1.37</v>
      </c>
      <c r="BB3083" s="2">
        <v>3.7</v>
      </c>
      <c r="BC3083" s="2">
        <v>37.200000000000003</v>
      </c>
      <c r="BD3083" s="2">
        <v>42.662700000000001</v>
      </c>
      <c r="BE3083" s="4"/>
      <c r="BF3083" s="4"/>
    </row>
    <row r="3084" spans="1:58" x14ac:dyDescent="0.2">
      <c r="A3084" s="29">
        <v>3083</v>
      </c>
      <c r="B3084" s="7" t="s">
        <v>126</v>
      </c>
      <c r="C3084" s="3">
        <v>40028</v>
      </c>
      <c r="D3084" s="4" t="s">
        <v>28</v>
      </c>
      <c r="E3084" s="4" t="s">
        <v>163</v>
      </c>
      <c r="F3084" s="5" t="s">
        <v>188</v>
      </c>
      <c r="G3084" s="6">
        <v>0.87916666666666676</v>
      </c>
      <c r="H3084" s="6">
        <v>0.91388888888888886</v>
      </c>
      <c r="I3084" s="85">
        <f t="shared" si="48"/>
        <v>49.999999999999822</v>
      </c>
      <c r="J3084" s="86">
        <f>I3084*Segmentos!$D$7*(AH3084%)*IF(ISNUMBER(AI3084),AI3084%,0)</f>
        <v>74239.999999999738</v>
      </c>
      <c r="K3084" s="86">
        <f>I3084*Segmentos!$D$7*(AL3084%)*IF(ISNUMBER(AM3084),AM3084%,0)</f>
        <v>307039.99999999889</v>
      </c>
      <c r="L3084" s="4"/>
      <c r="M3084" s="2">
        <v>0.99</v>
      </c>
      <c r="N3084" s="2">
        <v>3.4</v>
      </c>
      <c r="O3084" s="2">
        <v>29.2</v>
      </c>
      <c r="P3084" s="2">
        <v>88.194299999999998</v>
      </c>
      <c r="Q3084" s="2">
        <v>0.1</v>
      </c>
      <c r="R3084" s="2">
        <v>0.5</v>
      </c>
      <c r="S3084" s="2">
        <v>21</v>
      </c>
      <c r="T3084" s="2">
        <v>1.4257</v>
      </c>
      <c r="U3084" s="2">
        <v>0.44</v>
      </c>
      <c r="V3084" s="2">
        <v>2.2000000000000002</v>
      </c>
      <c r="W3084" s="2">
        <v>19.399999999999999</v>
      </c>
      <c r="X3084" s="2">
        <v>8.1667000000000005</v>
      </c>
      <c r="Y3084" s="2">
        <v>1</v>
      </c>
      <c r="Z3084" s="2">
        <v>4.8</v>
      </c>
      <c r="AA3084" s="2">
        <v>20.9</v>
      </c>
      <c r="AB3084" s="2">
        <v>26.488399999999999</v>
      </c>
      <c r="AC3084" s="2">
        <v>1.78</v>
      </c>
      <c r="AD3084" s="2">
        <v>4.3</v>
      </c>
      <c r="AE3084" s="2">
        <v>41.1</v>
      </c>
      <c r="AF3084" s="2">
        <v>52.113399999999999</v>
      </c>
      <c r="AG3084" s="2">
        <v>0.37</v>
      </c>
      <c r="AH3084" s="22">
        <v>2.9</v>
      </c>
      <c r="AI3084" s="22">
        <v>12.8</v>
      </c>
      <c r="AJ3084" s="22">
        <v>15.773300000000001</v>
      </c>
      <c r="AK3084" s="18">
        <v>1.54</v>
      </c>
      <c r="AL3084" s="18">
        <v>3.8</v>
      </c>
      <c r="AM3084" s="18">
        <v>40.4</v>
      </c>
      <c r="AN3084" s="2">
        <v>72.421000000000006</v>
      </c>
      <c r="AO3084" s="2">
        <v>0.77</v>
      </c>
      <c r="AP3084" s="2">
        <v>3.1</v>
      </c>
      <c r="AQ3084" s="2">
        <v>24.4</v>
      </c>
      <c r="AR3084" s="2">
        <v>7.5033000000000003</v>
      </c>
      <c r="AS3084" s="2">
        <v>1.62</v>
      </c>
      <c r="AT3084" s="2">
        <v>3.9</v>
      </c>
      <c r="AU3084" s="2">
        <v>41.6</v>
      </c>
      <c r="AV3084" s="2">
        <v>31.953499999999998</v>
      </c>
      <c r="AW3084" s="2">
        <v>0.68</v>
      </c>
      <c r="AX3084" s="2">
        <v>2.6</v>
      </c>
      <c r="AY3084" s="2">
        <v>25.7</v>
      </c>
      <c r="AZ3084" s="2">
        <v>17.475000000000001</v>
      </c>
      <c r="BA3084" s="2">
        <v>0.91</v>
      </c>
      <c r="BB3084" s="2">
        <v>3.7</v>
      </c>
      <c r="BC3084" s="2">
        <v>24.7</v>
      </c>
      <c r="BD3084" s="2">
        <v>31.262499999999999</v>
      </c>
      <c r="BE3084" s="4"/>
      <c r="BF3084" s="4"/>
    </row>
    <row r="3085" spans="1:58" x14ac:dyDescent="0.2">
      <c r="A3085" s="29">
        <v>3084</v>
      </c>
      <c r="B3085" s="7" t="s">
        <v>23</v>
      </c>
      <c r="C3085" s="3">
        <v>40028</v>
      </c>
      <c r="D3085" s="4" t="s">
        <v>21</v>
      </c>
      <c r="E3085" s="4" t="s">
        <v>170</v>
      </c>
      <c r="F3085" s="5" t="s">
        <v>188</v>
      </c>
      <c r="G3085" s="6">
        <v>0.875</v>
      </c>
      <c r="H3085" s="6">
        <v>0.93541666666666667</v>
      </c>
      <c r="I3085" s="85">
        <f t="shared" si="48"/>
        <v>87.000000000000014</v>
      </c>
      <c r="J3085" s="86">
        <f>I3085*Segmentos!$D$7*(AH3085%)*IF(ISNUMBER(AI3085),AI3085%,0)</f>
        <v>191748.00000000003</v>
      </c>
      <c r="K3085" s="86">
        <f>I3085*Segmentos!$D$7*(AL3085%)*IF(ISNUMBER(AM3085),AM3085%,0)</f>
        <v>149083.20000000004</v>
      </c>
      <c r="L3085" s="4"/>
      <c r="M3085" s="2">
        <v>0.49</v>
      </c>
      <c r="N3085" s="2">
        <v>3.2</v>
      </c>
      <c r="O3085" s="2">
        <v>15.4</v>
      </c>
      <c r="P3085" s="2">
        <v>45.7453</v>
      </c>
      <c r="Q3085" s="2">
        <v>0.14000000000000001</v>
      </c>
      <c r="R3085" s="2">
        <v>0.3</v>
      </c>
      <c r="S3085" s="2">
        <v>44.3</v>
      </c>
      <c r="T3085" s="2">
        <v>2.1230000000000002</v>
      </c>
      <c r="U3085" s="2">
        <v>0.68</v>
      </c>
      <c r="V3085" s="2">
        <v>4.4000000000000004</v>
      </c>
      <c r="W3085" s="2">
        <v>15.6</v>
      </c>
      <c r="X3085" s="2">
        <v>13.395099999999999</v>
      </c>
      <c r="Y3085" s="2">
        <v>0.89</v>
      </c>
      <c r="Z3085" s="2">
        <v>3.9</v>
      </c>
      <c r="AA3085" s="2">
        <v>22.8</v>
      </c>
      <c r="AB3085" s="2">
        <v>24.504899999999999</v>
      </c>
      <c r="AC3085" s="2">
        <v>0.19</v>
      </c>
      <c r="AD3085" s="2">
        <v>3.2</v>
      </c>
      <c r="AE3085" s="2">
        <v>5.8</v>
      </c>
      <c r="AF3085" s="2">
        <v>5.7222</v>
      </c>
      <c r="AG3085" s="2">
        <v>0.56000000000000005</v>
      </c>
      <c r="AH3085" s="22">
        <v>2.9</v>
      </c>
      <c r="AI3085" s="22">
        <v>19</v>
      </c>
      <c r="AJ3085" s="22">
        <v>24.733000000000001</v>
      </c>
      <c r="AK3085" s="18">
        <v>0.43</v>
      </c>
      <c r="AL3085" s="18">
        <v>3.4</v>
      </c>
      <c r="AM3085" s="18">
        <v>12.6</v>
      </c>
      <c r="AN3085" s="2">
        <v>21.0123</v>
      </c>
      <c r="AO3085" s="2">
        <v>0.33</v>
      </c>
      <c r="AP3085" s="2">
        <v>2.6</v>
      </c>
      <c r="AQ3085" s="2">
        <v>13.1</v>
      </c>
      <c r="AR3085" s="2">
        <v>3.4148999999999998</v>
      </c>
      <c r="AS3085" s="2">
        <v>0.28999999999999998</v>
      </c>
      <c r="AT3085" s="2">
        <v>2.5</v>
      </c>
      <c r="AU3085" s="2">
        <v>11.6</v>
      </c>
      <c r="AV3085" s="2">
        <v>5.8829000000000002</v>
      </c>
      <c r="AW3085" s="2">
        <v>0.43</v>
      </c>
      <c r="AX3085" s="2">
        <v>2.1</v>
      </c>
      <c r="AY3085" s="2">
        <v>20.7</v>
      </c>
      <c r="AZ3085" s="2">
        <v>11.641500000000001</v>
      </c>
      <c r="BA3085" s="2">
        <v>0.69</v>
      </c>
      <c r="BB3085" s="2">
        <v>4.5999999999999996</v>
      </c>
      <c r="BC3085" s="2">
        <v>15.1</v>
      </c>
      <c r="BD3085" s="2">
        <v>24.805900000000001</v>
      </c>
      <c r="BE3085" s="4"/>
      <c r="BF3085" s="4"/>
    </row>
    <row r="3086" spans="1:58" x14ac:dyDescent="0.2">
      <c r="A3086" s="29">
        <v>3085</v>
      </c>
      <c r="B3086" s="7" t="s">
        <v>25</v>
      </c>
      <c r="C3086" s="3">
        <v>40028</v>
      </c>
      <c r="D3086" s="4" t="s">
        <v>21</v>
      </c>
      <c r="E3086" s="4" t="s">
        <v>171</v>
      </c>
      <c r="F3086" s="5" t="s">
        <v>188</v>
      </c>
      <c r="G3086" s="6">
        <v>0.87430555555555556</v>
      </c>
      <c r="H3086" s="6">
        <v>0.875</v>
      </c>
      <c r="I3086" s="85">
        <f t="shared" si="48"/>
        <v>0.99999999999999645</v>
      </c>
      <c r="J3086" s="86">
        <f>I3086*Segmentos!$D$7*(AH3086%)*IF(ISNUMBER(AI3086),AI3086%,0)</f>
        <v>3999.9999999999859</v>
      </c>
      <c r="K3086" s="86">
        <f>I3086*Segmentos!$D$7*(AL3086%)*IF(ISNUMBER(AM3086),AM3086%,0)</f>
        <v>7199.9999999999754</v>
      </c>
      <c r="L3086" s="4"/>
      <c r="M3086" s="2">
        <v>1.42</v>
      </c>
      <c r="N3086" s="2">
        <v>1.4</v>
      </c>
      <c r="O3086" s="2">
        <v>100</v>
      </c>
      <c r="P3086" s="2">
        <v>97.152799999999999</v>
      </c>
      <c r="Q3086" s="2">
        <v>0</v>
      </c>
      <c r="R3086" s="2">
        <v>0</v>
      </c>
      <c r="S3086" s="8" t="s">
        <v>577</v>
      </c>
      <c r="T3086" s="2">
        <v>0</v>
      </c>
      <c r="U3086" s="2">
        <v>0.86</v>
      </c>
      <c r="V3086" s="2">
        <v>0.9</v>
      </c>
      <c r="W3086" s="2">
        <v>100</v>
      </c>
      <c r="X3086" s="2">
        <v>12.289099999999999</v>
      </c>
      <c r="Y3086" s="2">
        <v>1.08</v>
      </c>
      <c r="Z3086" s="2">
        <v>1.1000000000000001</v>
      </c>
      <c r="AA3086" s="2">
        <v>100</v>
      </c>
      <c r="AB3086" s="2">
        <v>21.775099999999998</v>
      </c>
      <c r="AC3086" s="2">
        <v>2.82</v>
      </c>
      <c r="AD3086" s="2">
        <v>2.8</v>
      </c>
      <c r="AE3086" s="2">
        <v>100</v>
      </c>
      <c r="AF3086" s="2">
        <v>63.088700000000003</v>
      </c>
      <c r="AG3086" s="2">
        <v>1.01</v>
      </c>
      <c r="AH3086" s="22">
        <v>1</v>
      </c>
      <c r="AI3086" s="22">
        <v>100</v>
      </c>
      <c r="AJ3086" s="22">
        <v>32.752000000000002</v>
      </c>
      <c r="AK3086" s="18">
        <v>1.8</v>
      </c>
      <c r="AL3086" s="18">
        <v>1.8</v>
      </c>
      <c r="AM3086" s="18">
        <v>100</v>
      </c>
      <c r="AN3086" s="2">
        <v>64.400800000000004</v>
      </c>
      <c r="AO3086" s="2">
        <v>1.49</v>
      </c>
      <c r="AP3086" s="2">
        <v>1.5</v>
      </c>
      <c r="AQ3086" s="2">
        <v>100</v>
      </c>
      <c r="AR3086" s="2">
        <v>11.1281</v>
      </c>
      <c r="AS3086" s="2">
        <v>1.08</v>
      </c>
      <c r="AT3086" s="2">
        <v>1.1000000000000001</v>
      </c>
      <c r="AU3086" s="2">
        <v>100</v>
      </c>
      <c r="AV3086" s="2">
        <v>16.227799999999998</v>
      </c>
      <c r="AW3086" s="2">
        <v>0.98</v>
      </c>
      <c r="AX3086" s="2">
        <v>1</v>
      </c>
      <c r="AY3086" s="2">
        <v>100</v>
      </c>
      <c r="AZ3086" s="2">
        <v>19.146100000000001</v>
      </c>
      <c r="BA3086" s="2">
        <v>1.94</v>
      </c>
      <c r="BB3086" s="2">
        <v>1.9</v>
      </c>
      <c r="BC3086" s="2">
        <v>100</v>
      </c>
      <c r="BD3086" s="2">
        <v>50.6509</v>
      </c>
      <c r="BE3086" s="4"/>
      <c r="BF3086" s="4"/>
    </row>
    <row r="3087" spans="1:58" x14ac:dyDescent="0.2">
      <c r="A3087" s="29">
        <v>3086</v>
      </c>
      <c r="B3087" s="7" t="s">
        <v>33</v>
      </c>
      <c r="C3087" s="3">
        <v>40028</v>
      </c>
      <c r="D3087" s="4" t="s">
        <v>28</v>
      </c>
      <c r="E3087" s="4" t="s">
        <v>163</v>
      </c>
      <c r="F3087" s="5" t="s">
        <v>188</v>
      </c>
      <c r="G3087" s="6">
        <v>0.91666666666666663</v>
      </c>
      <c r="H3087" s="6">
        <v>6.9444444444444447E-4</v>
      </c>
      <c r="I3087" s="85">
        <f t="shared" si="48"/>
        <v>121.00000000000006</v>
      </c>
      <c r="J3087" s="86">
        <f>I3087*Segmentos!$D$7*(AH3087%)*IF(ISNUMBER(AI3087),AI3087%,0)</f>
        <v>182758.40000000008</v>
      </c>
      <c r="K3087" s="86">
        <f>I3087*Segmentos!$D$7*(AL3087%)*IF(ISNUMBER(AM3087),AM3087%,0)</f>
        <v>257052.40000000011</v>
      </c>
      <c r="L3087" s="4"/>
      <c r="M3087" s="2">
        <v>0.46</v>
      </c>
      <c r="N3087" s="2">
        <v>5.5</v>
      </c>
      <c r="O3087" s="2">
        <v>8.4</v>
      </c>
      <c r="P3087" s="2">
        <v>92.390500000000003</v>
      </c>
      <c r="Q3087" s="2">
        <v>7.0000000000000007E-2</v>
      </c>
      <c r="R3087" s="2">
        <v>3.9</v>
      </c>
      <c r="S3087" s="2">
        <v>1.7</v>
      </c>
      <c r="T3087" s="2">
        <v>2.2431999999999999</v>
      </c>
      <c r="U3087" s="2">
        <v>0.42</v>
      </c>
      <c r="V3087" s="2">
        <v>3.8</v>
      </c>
      <c r="W3087" s="2">
        <v>11.1</v>
      </c>
      <c r="X3087" s="2">
        <v>17.479199999999999</v>
      </c>
      <c r="Y3087" s="2">
        <v>0.73</v>
      </c>
      <c r="Z3087" s="2">
        <v>6.3</v>
      </c>
      <c r="AA3087" s="2">
        <v>11.6</v>
      </c>
      <c r="AB3087" s="2">
        <v>43.005499999999998</v>
      </c>
      <c r="AC3087" s="2">
        <v>0.45</v>
      </c>
      <c r="AD3087" s="2">
        <v>6.8</v>
      </c>
      <c r="AE3087" s="2">
        <v>6.6</v>
      </c>
      <c r="AF3087" s="2">
        <v>29.662500000000001</v>
      </c>
      <c r="AG3087" s="2">
        <v>0.38</v>
      </c>
      <c r="AH3087" s="22">
        <v>6.4</v>
      </c>
      <c r="AI3087" s="22">
        <v>5.9</v>
      </c>
      <c r="AJ3087" s="22">
        <v>36.260300000000001</v>
      </c>
      <c r="AK3087" s="18">
        <v>0.53</v>
      </c>
      <c r="AL3087" s="18">
        <v>4.7</v>
      </c>
      <c r="AM3087" s="18">
        <v>11.3</v>
      </c>
      <c r="AN3087" s="2">
        <v>56.130200000000002</v>
      </c>
      <c r="AO3087" s="2">
        <v>0.63</v>
      </c>
      <c r="AP3087" s="2">
        <v>3.9</v>
      </c>
      <c r="AQ3087" s="2">
        <v>16.100000000000001</v>
      </c>
      <c r="AR3087" s="2">
        <v>13.7723</v>
      </c>
      <c r="AS3087" s="2">
        <v>0.3</v>
      </c>
      <c r="AT3087" s="2">
        <v>3.8</v>
      </c>
      <c r="AU3087" s="2">
        <v>8</v>
      </c>
      <c r="AV3087" s="2">
        <v>13.2545</v>
      </c>
      <c r="AW3087" s="2">
        <v>0.56999999999999995</v>
      </c>
      <c r="AX3087" s="2">
        <v>5.2</v>
      </c>
      <c r="AY3087" s="2">
        <v>10.9</v>
      </c>
      <c r="AZ3087" s="2">
        <v>32.6372</v>
      </c>
      <c r="BA3087" s="2">
        <v>0.43</v>
      </c>
      <c r="BB3087" s="2">
        <v>7.3</v>
      </c>
      <c r="BC3087" s="2">
        <v>5.9</v>
      </c>
      <c r="BD3087" s="2">
        <v>32.726399999999998</v>
      </c>
      <c r="BE3087" s="4"/>
      <c r="BF3087" s="4"/>
    </row>
    <row r="3088" spans="1:58" x14ac:dyDescent="0.2">
      <c r="A3088" s="29">
        <v>3087</v>
      </c>
      <c r="B3088" s="7" t="s">
        <v>19</v>
      </c>
      <c r="C3088" s="3">
        <v>40028</v>
      </c>
      <c r="D3088" s="4" t="s">
        <v>17</v>
      </c>
      <c r="E3088" s="4" t="s">
        <v>166</v>
      </c>
      <c r="F3088" s="5" t="s">
        <v>188</v>
      </c>
      <c r="G3088" s="6">
        <v>0.91527777777777775</v>
      </c>
      <c r="H3088" s="6">
        <v>0.91736111111111107</v>
      </c>
      <c r="I3088" s="85">
        <f t="shared" si="48"/>
        <v>2.9999999999999893</v>
      </c>
      <c r="J3088" s="86">
        <f>I3088*Segmentos!$D$7*(AH3088%)*IF(ISNUMBER(AI3088),AI3088%,0)</f>
        <v>1199.9999999999959</v>
      </c>
      <c r="K3088" s="86">
        <f>I3088*Segmentos!$D$7*(AL3088%)*IF(ISNUMBER(AM3088),AM3088%,0)</f>
        <v>399.5999999999986</v>
      </c>
      <c r="L3088" s="4"/>
      <c r="M3088" s="2">
        <v>0.08</v>
      </c>
      <c r="N3088" s="2">
        <v>0.1</v>
      </c>
      <c r="O3088" s="2">
        <v>73.5</v>
      </c>
      <c r="P3088" s="2">
        <v>37.143099999999997</v>
      </c>
      <c r="Q3088" s="2">
        <v>0</v>
      </c>
      <c r="R3088" s="2">
        <v>0</v>
      </c>
      <c r="S3088" s="8" t="s">
        <v>577</v>
      </c>
      <c r="T3088" s="2">
        <v>0</v>
      </c>
      <c r="U3088" s="2">
        <v>0</v>
      </c>
      <c r="V3088" s="2">
        <v>0</v>
      </c>
      <c r="W3088" s="8" t="s">
        <v>577</v>
      </c>
      <c r="X3088" s="2">
        <v>0</v>
      </c>
      <c r="Y3088" s="2">
        <v>0.19</v>
      </c>
      <c r="Z3088" s="2">
        <v>0.2</v>
      </c>
      <c r="AA3088" s="2">
        <v>100</v>
      </c>
      <c r="AB3088" s="2">
        <v>25.6629</v>
      </c>
      <c r="AC3088" s="2">
        <v>0.08</v>
      </c>
      <c r="AD3088" s="2">
        <v>0.2</v>
      </c>
      <c r="AE3088" s="2">
        <v>46.2</v>
      </c>
      <c r="AF3088" s="2">
        <v>11.4802</v>
      </c>
      <c r="AG3088" s="2">
        <v>0.14000000000000001</v>
      </c>
      <c r="AH3088" s="22">
        <v>0.1</v>
      </c>
      <c r="AI3088" s="22">
        <v>100</v>
      </c>
      <c r="AJ3088" s="22">
        <v>30.450900000000001</v>
      </c>
      <c r="AK3088" s="18">
        <v>0.03</v>
      </c>
      <c r="AL3088" s="18">
        <v>0.1</v>
      </c>
      <c r="AM3088" s="18">
        <v>33.299999999999997</v>
      </c>
      <c r="AN3088" s="2">
        <v>6.6920999999999999</v>
      </c>
      <c r="AO3088" s="2">
        <v>0.1</v>
      </c>
      <c r="AP3088" s="2">
        <v>0.1</v>
      </c>
      <c r="AQ3088" s="2">
        <v>100</v>
      </c>
      <c r="AR3088" s="2">
        <v>4.7880000000000003</v>
      </c>
      <c r="AS3088" s="2">
        <v>7.0000000000000007E-2</v>
      </c>
      <c r="AT3088" s="2">
        <v>0.2</v>
      </c>
      <c r="AU3088" s="2">
        <v>33.299999999999997</v>
      </c>
      <c r="AV3088" s="2">
        <v>6.6920999999999999</v>
      </c>
      <c r="AW3088" s="2">
        <v>0.2</v>
      </c>
      <c r="AX3088" s="2">
        <v>0.2</v>
      </c>
      <c r="AY3088" s="2">
        <v>100</v>
      </c>
      <c r="AZ3088" s="2">
        <v>25.6629</v>
      </c>
      <c r="BA3088" s="2">
        <v>0</v>
      </c>
      <c r="BB3088" s="2">
        <v>0</v>
      </c>
      <c r="BC3088" s="8" t="s">
        <v>577</v>
      </c>
      <c r="BD3088" s="2">
        <v>0</v>
      </c>
      <c r="BE3088" s="4"/>
      <c r="BF3088" s="4"/>
    </row>
    <row r="3089" spans="1:58" x14ac:dyDescent="0.2">
      <c r="A3089" s="29">
        <v>3088</v>
      </c>
      <c r="B3089" s="7" t="s">
        <v>2</v>
      </c>
      <c r="C3089" s="3">
        <v>40028</v>
      </c>
      <c r="D3089" s="4" t="s">
        <v>0</v>
      </c>
      <c r="E3089" s="4" t="s">
        <v>164</v>
      </c>
      <c r="F3089" s="5" t="s">
        <v>188</v>
      </c>
      <c r="G3089" s="6">
        <v>0.87430555555555556</v>
      </c>
      <c r="H3089" s="6">
        <v>0.91527777777777775</v>
      </c>
      <c r="I3089" s="85">
        <f t="shared" si="48"/>
        <v>58.99999999999995</v>
      </c>
      <c r="J3089" s="86">
        <f>I3089*Segmentos!$D$7*(AH3089%)*IF(ISNUMBER(AI3089),AI3089%,0)</f>
        <v>1018764.7999999991</v>
      </c>
      <c r="K3089" s="86">
        <f>I3089*Segmentos!$D$7*(AL3089%)*IF(ISNUMBER(AM3089),AM3089%,0)</f>
        <v>1589625.1999999986</v>
      </c>
      <c r="L3089" s="4"/>
      <c r="M3089" s="2">
        <v>5.58</v>
      </c>
      <c r="N3089" s="2">
        <v>17.3</v>
      </c>
      <c r="O3089" s="2">
        <v>32.200000000000003</v>
      </c>
      <c r="P3089" s="2">
        <v>88.104699999999994</v>
      </c>
      <c r="Q3089" s="2">
        <v>4.8099999999999996</v>
      </c>
      <c r="R3089" s="2">
        <v>14.7</v>
      </c>
      <c r="S3089" s="2">
        <v>32.799999999999997</v>
      </c>
      <c r="T3089" s="2">
        <v>12.6632</v>
      </c>
      <c r="U3089" s="2">
        <v>5.26</v>
      </c>
      <c r="V3089" s="2">
        <v>14.3</v>
      </c>
      <c r="W3089" s="2">
        <v>36.799999999999997</v>
      </c>
      <c r="X3089" s="2">
        <v>17.3917</v>
      </c>
      <c r="Y3089" s="2">
        <v>5.18</v>
      </c>
      <c r="Z3089" s="2">
        <v>19.399999999999999</v>
      </c>
      <c r="AA3089" s="2">
        <v>26.7</v>
      </c>
      <c r="AB3089" s="2">
        <v>24.1326</v>
      </c>
      <c r="AC3089" s="2">
        <v>6.55</v>
      </c>
      <c r="AD3089" s="2">
        <v>18.8</v>
      </c>
      <c r="AE3089" s="2">
        <v>34.799999999999997</v>
      </c>
      <c r="AF3089" s="2">
        <v>33.917200000000001</v>
      </c>
      <c r="AG3089" s="2">
        <v>4.3099999999999996</v>
      </c>
      <c r="AH3089" s="22">
        <v>15.2</v>
      </c>
      <c r="AI3089" s="22">
        <v>28.4</v>
      </c>
      <c r="AJ3089" s="22">
        <v>32.259099999999997</v>
      </c>
      <c r="AK3089" s="18">
        <v>6.73</v>
      </c>
      <c r="AL3089" s="18">
        <v>19.3</v>
      </c>
      <c r="AM3089" s="18">
        <v>34.9</v>
      </c>
      <c r="AN3089" s="2">
        <v>55.845500000000001</v>
      </c>
      <c r="AO3089" s="2">
        <v>5.1100000000000003</v>
      </c>
      <c r="AP3089" s="2">
        <v>16.899999999999999</v>
      </c>
      <c r="AQ3089" s="2">
        <v>30.3</v>
      </c>
      <c r="AR3089" s="2">
        <v>8.8170999999999999</v>
      </c>
      <c r="AS3089" s="2">
        <v>7.87</v>
      </c>
      <c r="AT3089" s="2">
        <v>21</v>
      </c>
      <c r="AU3089" s="2">
        <v>37.5</v>
      </c>
      <c r="AV3089" s="2">
        <v>27.362400000000001</v>
      </c>
      <c r="AW3089" s="2">
        <v>5.29</v>
      </c>
      <c r="AX3089" s="2">
        <v>17.100000000000001</v>
      </c>
      <c r="AY3089" s="2">
        <v>31</v>
      </c>
      <c r="AZ3089" s="2">
        <v>24.026700000000002</v>
      </c>
      <c r="BA3089" s="2">
        <v>4.62</v>
      </c>
      <c r="BB3089" s="2">
        <v>15.6</v>
      </c>
      <c r="BC3089" s="2">
        <v>29.6</v>
      </c>
      <c r="BD3089" s="2">
        <v>27.898499999999999</v>
      </c>
      <c r="BE3089" s="4"/>
      <c r="BF3089" s="4"/>
    </row>
    <row r="3090" spans="1:58" x14ac:dyDescent="0.2">
      <c r="A3090" s="29">
        <v>3089</v>
      </c>
      <c r="B3090" s="7" t="s">
        <v>16</v>
      </c>
      <c r="C3090" s="3">
        <v>40028</v>
      </c>
      <c r="D3090" s="4" t="s">
        <v>13</v>
      </c>
      <c r="E3090" s="4" t="s">
        <v>166</v>
      </c>
      <c r="F3090" s="5" t="s">
        <v>188</v>
      </c>
      <c r="G3090" s="6">
        <v>0.91388888888888886</v>
      </c>
      <c r="H3090" s="6">
        <v>0.91736111111111107</v>
      </c>
      <c r="I3090" s="85">
        <f t="shared" si="48"/>
        <v>4.9999999999999822</v>
      </c>
      <c r="J3090" s="86">
        <f>I3090*Segmentos!$D$7*(AH3090%)*IF(ISNUMBER(AI3090),AI3090%,0)</f>
        <v>185953.99999999933</v>
      </c>
      <c r="K3090" s="86">
        <f>I3090*Segmentos!$D$7*(AL3090%)*IF(ISNUMBER(AM3090),AM3090%,0)</f>
        <v>312575.99999999889</v>
      </c>
      <c r="L3090" s="4"/>
      <c r="M3090" s="2">
        <v>12.61</v>
      </c>
      <c r="N3090" s="2">
        <v>14.4</v>
      </c>
      <c r="O3090" s="2">
        <v>87.5</v>
      </c>
      <c r="P3090" s="2">
        <v>88.414900000000003</v>
      </c>
      <c r="Q3090" s="2">
        <v>6.7</v>
      </c>
      <c r="R3090" s="2">
        <v>8.6999999999999993</v>
      </c>
      <c r="S3090" s="2">
        <v>77.2</v>
      </c>
      <c r="T3090" s="2">
        <v>7.8356000000000003</v>
      </c>
      <c r="U3090" s="2">
        <v>10.25</v>
      </c>
      <c r="V3090" s="2">
        <v>11.3</v>
      </c>
      <c r="W3090" s="2">
        <v>90.7</v>
      </c>
      <c r="X3090" s="2">
        <v>15.0745</v>
      </c>
      <c r="Y3090" s="2">
        <v>11.65</v>
      </c>
      <c r="Z3090" s="2">
        <v>13.3</v>
      </c>
      <c r="AA3090" s="2">
        <v>87.3</v>
      </c>
      <c r="AB3090" s="2">
        <v>24.121099999999998</v>
      </c>
      <c r="AC3090" s="2">
        <v>17.98</v>
      </c>
      <c r="AD3090" s="2">
        <v>20.3</v>
      </c>
      <c r="AE3090" s="2">
        <v>88.7</v>
      </c>
      <c r="AF3090" s="2">
        <v>41.383699999999997</v>
      </c>
      <c r="AG3090" s="2">
        <v>9.31</v>
      </c>
      <c r="AH3090" s="22">
        <v>10.9</v>
      </c>
      <c r="AI3090" s="22">
        <v>85.3</v>
      </c>
      <c r="AJ3090" s="22">
        <v>30.983000000000001</v>
      </c>
      <c r="AK3090" s="18">
        <v>15.58</v>
      </c>
      <c r="AL3090" s="18">
        <v>17.600000000000001</v>
      </c>
      <c r="AM3090" s="18">
        <v>88.8</v>
      </c>
      <c r="AN3090" s="2">
        <v>57.431899999999999</v>
      </c>
      <c r="AO3090" s="2">
        <v>8.73</v>
      </c>
      <c r="AP3090" s="2">
        <v>10.4</v>
      </c>
      <c r="AQ3090" s="2">
        <v>84.2</v>
      </c>
      <c r="AR3090" s="2">
        <v>6.6890000000000001</v>
      </c>
      <c r="AS3090" s="2">
        <v>11.99</v>
      </c>
      <c r="AT3090" s="2">
        <v>14.7</v>
      </c>
      <c r="AU3090" s="2">
        <v>81.400000000000006</v>
      </c>
      <c r="AV3090" s="2">
        <v>18.5213</v>
      </c>
      <c r="AW3090" s="2">
        <v>13.04</v>
      </c>
      <c r="AX3090" s="2">
        <v>14.8</v>
      </c>
      <c r="AY3090" s="2">
        <v>88.4</v>
      </c>
      <c r="AZ3090" s="2">
        <v>26.2866</v>
      </c>
      <c r="BA3090" s="2">
        <v>13.75</v>
      </c>
      <c r="BB3090" s="2">
        <v>15.1</v>
      </c>
      <c r="BC3090" s="2">
        <v>91</v>
      </c>
      <c r="BD3090" s="2">
        <v>36.918100000000003</v>
      </c>
      <c r="BE3090" s="4"/>
      <c r="BF3090" s="4"/>
    </row>
    <row r="3091" spans="1:58" x14ac:dyDescent="0.2">
      <c r="A3091" s="29">
        <v>3090</v>
      </c>
      <c r="B3091" s="7" t="s">
        <v>22</v>
      </c>
      <c r="C3091" s="3">
        <v>40028</v>
      </c>
      <c r="D3091" s="4" t="s">
        <v>21</v>
      </c>
      <c r="E3091" s="4" t="s">
        <v>164</v>
      </c>
      <c r="F3091" s="5" t="s">
        <v>188</v>
      </c>
      <c r="G3091" s="6">
        <v>0.83125000000000004</v>
      </c>
      <c r="H3091" s="6">
        <v>0.87430555555555556</v>
      </c>
      <c r="I3091" s="85">
        <f t="shared" si="48"/>
        <v>61.999999999999943</v>
      </c>
      <c r="J3091" s="86">
        <f>I3091*Segmentos!$D$7*(AH3091%)*IF(ISNUMBER(AI3091),AI3091%,0)</f>
        <v>216553.59999999986</v>
      </c>
      <c r="K3091" s="86">
        <f>I3091*Segmentos!$D$7*(AL3091%)*IF(ISNUMBER(AM3091),AM3091%,0)</f>
        <v>599068.79999999946</v>
      </c>
      <c r="L3091" s="4"/>
      <c r="M3091" s="2">
        <v>1.69</v>
      </c>
      <c r="N3091" s="2">
        <v>5</v>
      </c>
      <c r="O3091" s="2">
        <v>34</v>
      </c>
      <c r="P3091" s="2">
        <v>95.540899999999993</v>
      </c>
      <c r="Q3091" s="2">
        <v>0.28000000000000003</v>
      </c>
      <c r="R3091" s="2">
        <v>1.4</v>
      </c>
      <c r="S3091" s="2">
        <v>20.7</v>
      </c>
      <c r="T3091" s="2">
        <v>2.6823000000000001</v>
      </c>
      <c r="U3091" s="2">
        <v>0.6</v>
      </c>
      <c r="V3091" s="2">
        <v>3.5</v>
      </c>
      <c r="W3091" s="2">
        <v>17</v>
      </c>
      <c r="X3091" s="2">
        <v>7.1285999999999996</v>
      </c>
      <c r="Y3091" s="2">
        <v>1.24</v>
      </c>
      <c r="Z3091" s="2">
        <v>4.5999999999999996</v>
      </c>
      <c r="AA3091" s="2">
        <v>27.1</v>
      </c>
      <c r="AB3091" s="2">
        <v>20.725200000000001</v>
      </c>
      <c r="AC3091" s="2">
        <v>3.51</v>
      </c>
      <c r="AD3091" s="2">
        <v>8.1</v>
      </c>
      <c r="AE3091" s="2">
        <v>43.3</v>
      </c>
      <c r="AF3091" s="2">
        <v>65.004800000000003</v>
      </c>
      <c r="AG3091" s="2">
        <v>0.87</v>
      </c>
      <c r="AH3091" s="22">
        <v>3.7</v>
      </c>
      <c r="AI3091" s="22">
        <v>23.6</v>
      </c>
      <c r="AJ3091" s="22">
        <v>23.3597</v>
      </c>
      <c r="AK3091" s="18">
        <v>2.4300000000000002</v>
      </c>
      <c r="AL3091" s="18">
        <v>6.1</v>
      </c>
      <c r="AM3091" s="18">
        <v>39.6</v>
      </c>
      <c r="AN3091" s="2">
        <v>72.181200000000004</v>
      </c>
      <c r="AO3091" s="2">
        <v>1.23</v>
      </c>
      <c r="AP3091" s="2">
        <v>3.1</v>
      </c>
      <c r="AQ3091" s="2">
        <v>40.299999999999997</v>
      </c>
      <c r="AR3091" s="2">
        <v>7.6067999999999998</v>
      </c>
      <c r="AS3091" s="2">
        <v>1.81</v>
      </c>
      <c r="AT3091" s="2">
        <v>5.2</v>
      </c>
      <c r="AU3091" s="2">
        <v>34.9</v>
      </c>
      <c r="AV3091" s="2">
        <v>22.529599999999999</v>
      </c>
      <c r="AW3091" s="2">
        <v>1.53</v>
      </c>
      <c r="AX3091" s="2">
        <v>4.3</v>
      </c>
      <c r="AY3091" s="2">
        <v>35.200000000000003</v>
      </c>
      <c r="AZ3091" s="2">
        <v>24.761399999999998</v>
      </c>
      <c r="BA3091" s="2">
        <v>1.88</v>
      </c>
      <c r="BB3091" s="2">
        <v>5.9</v>
      </c>
      <c r="BC3091" s="2">
        <v>31.9</v>
      </c>
      <c r="BD3091" s="2">
        <v>40.643000000000001</v>
      </c>
      <c r="BE3091" s="4"/>
      <c r="BF3091" s="4"/>
    </row>
    <row r="3092" spans="1:58" x14ac:dyDescent="0.2">
      <c r="A3092" s="29">
        <v>3091</v>
      </c>
      <c r="B3092" s="7" t="s">
        <v>4</v>
      </c>
      <c r="C3092" s="3">
        <v>40028</v>
      </c>
      <c r="D3092" s="4" t="s">
        <v>3</v>
      </c>
      <c r="E3092" s="4" t="s">
        <v>165</v>
      </c>
      <c r="F3092" s="5" t="s">
        <v>188</v>
      </c>
      <c r="G3092" s="6">
        <v>0.78125</v>
      </c>
      <c r="H3092" s="6">
        <v>0.87361111111111101</v>
      </c>
      <c r="I3092" s="85">
        <f t="shared" si="48"/>
        <v>132.99999999999986</v>
      </c>
      <c r="J3092" s="86">
        <f>I3092*Segmentos!$D$7*(AH3092%)*IF(ISNUMBER(AI3092),AI3092%,0)</f>
        <v>1632175.9999999984</v>
      </c>
      <c r="K3092" s="86">
        <f>I3092*Segmentos!$D$7*(AL3092%)*IF(ISNUMBER(AM3092),AM3092%,0)</f>
        <v>2145023.9999999977</v>
      </c>
      <c r="L3092" s="4"/>
      <c r="M3092" s="2">
        <v>3.57</v>
      </c>
      <c r="N3092" s="2">
        <v>15</v>
      </c>
      <c r="O3092" s="2">
        <v>23.8</v>
      </c>
      <c r="P3092" s="2">
        <v>70.652699999999996</v>
      </c>
      <c r="Q3092" s="2">
        <v>5.22</v>
      </c>
      <c r="R3092" s="2">
        <v>18.399999999999999</v>
      </c>
      <c r="S3092" s="2">
        <v>28.4</v>
      </c>
      <c r="T3092" s="2">
        <v>17.210899999999999</v>
      </c>
      <c r="U3092" s="2">
        <v>3.42</v>
      </c>
      <c r="V3092" s="2">
        <v>13.7</v>
      </c>
      <c r="W3092" s="2">
        <v>25</v>
      </c>
      <c r="X3092" s="2">
        <v>14.1937</v>
      </c>
      <c r="Y3092" s="2">
        <v>3.16</v>
      </c>
      <c r="Z3092" s="2">
        <v>14.1</v>
      </c>
      <c r="AA3092" s="2">
        <v>22.4</v>
      </c>
      <c r="AB3092" s="2">
        <v>18.433199999999999</v>
      </c>
      <c r="AC3092" s="2">
        <v>3.21</v>
      </c>
      <c r="AD3092" s="2">
        <v>14.9</v>
      </c>
      <c r="AE3092" s="2">
        <v>21.5</v>
      </c>
      <c r="AF3092" s="2">
        <v>20.814800000000002</v>
      </c>
      <c r="AG3092" s="2">
        <v>3.06</v>
      </c>
      <c r="AH3092" s="22">
        <v>13</v>
      </c>
      <c r="AI3092" s="22">
        <v>23.6</v>
      </c>
      <c r="AJ3092" s="22">
        <v>28.6953</v>
      </c>
      <c r="AK3092" s="18">
        <v>4.04</v>
      </c>
      <c r="AL3092" s="18">
        <v>16.8</v>
      </c>
      <c r="AM3092" s="18">
        <v>24</v>
      </c>
      <c r="AN3092" s="2">
        <v>41.9574</v>
      </c>
      <c r="AO3092" s="2">
        <v>1.96</v>
      </c>
      <c r="AP3092" s="2">
        <v>10.199999999999999</v>
      </c>
      <c r="AQ3092" s="2">
        <v>19.2</v>
      </c>
      <c r="AR3092" s="2">
        <v>4.2346000000000004</v>
      </c>
      <c r="AS3092" s="2">
        <v>1.9</v>
      </c>
      <c r="AT3092" s="2">
        <v>12.2</v>
      </c>
      <c r="AU3092" s="2">
        <v>15.5</v>
      </c>
      <c r="AV3092" s="2">
        <v>8.2546999999999997</v>
      </c>
      <c r="AW3092" s="2">
        <v>3.56</v>
      </c>
      <c r="AX3092" s="2">
        <v>15.5</v>
      </c>
      <c r="AY3092" s="2">
        <v>23</v>
      </c>
      <c r="AZ3092" s="2">
        <v>20.240200000000002</v>
      </c>
      <c r="BA3092" s="2">
        <v>5.01</v>
      </c>
      <c r="BB3092" s="2">
        <v>17.600000000000001</v>
      </c>
      <c r="BC3092" s="2">
        <v>28.5</v>
      </c>
      <c r="BD3092" s="2">
        <v>37.923200000000001</v>
      </c>
      <c r="BE3092" s="4"/>
      <c r="BF3092" s="4"/>
    </row>
    <row r="3093" spans="1:58" x14ac:dyDescent="0.2">
      <c r="A3093" s="29">
        <v>3092</v>
      </c>
      <c r="B3093" s="7" t="s">
        <v>15</v>
      </c>
      <c r="C3093" s="3">
        <v>40029</v>
      </c>
      <c r="D3093" s="4" t="s">
        <v>13</v>
      </c>
      <c r="E3093" s="4" t="s">
        <v>164</v>
      </c>
      <c r="F3093" s="5" t="s">
        <v>189</v>
      </c>
      <c r="G3093" s="6">
        <v>0.875</v>
      </c>
      <c r="H3093" s="6">
        <v>0.9145833333333333</v>
      </c>
      <c r="I3093" s="85">
        <f t="shared" si="48"/>
        <v>56.999999999999957</v>
      </c>
      <c r="J3093" s="86">
        <f>I3093*Segmentos!$D$7*(AH3093%)*IF(ISNUMBER(AI3093),AI3093%,0)</f>
        <v>1441689.5999999989</v>
      </c>
      <c r="K3093" s="86">
        <f>I3093*Segmentos!$D$7*(AL3093%)*IF(ISNUMBER(AM3093),AM3093%,0)</f>
        <v>2830300.799999998</v>
      </c>
      <c r="L3093" s="4"/>
      <c r="M3093" s="2">
        <v>9.52</v>
      </c>
      <c r="N3093" s="2">
        <v>19.600000000000001</v>
      </c>
      <c r="O3093" s="2">
        <v>48.6</v>
      </c>
      <c r="P3093" s="2">
        <v>85.798299999999998</v>
      </c>
      <c r="Q3093" s="2">
        <v>5.26</v>
      </c>
      <c r="R3093" s="2">
        <v>12.7</v>
      </c>
      <c r="S3093" s="2">
        <v>41.4</v>
      </c>
      <c r="T3093" s="2">
        <v>7.9051999999999998</v>
      </c>
      <c r="U3093" s="2">
        <v>8.3800000000000008</v>
      </c>
      <c r="V3093" s="2">
        <v>16</v>
      </c>
      <c r="W3093" s="2">
        <v>52.5</v>
      </c>
      <c r="X3093" s="2">
        <v>15.8271</v>
      </c>
      <c r="Y3093" s="2">
        <v>11.35</v>
      </c>
      <c r="Z3093" s="2">
        <v>23.1</v>
      </c>
      <c r="AA3093" s="2">
        <v>49.2</v>
      </c>
      <c r="AB3093" s="2">
        <v>30.216200000000001</v>
      </c>
      <c r="AC3093" s="2">
        <v>10.76</v>
      </c>
      <c r="AD3093" s="2">
        <v>22.3</v>
      </c>
      <c r="AE3093" s="2">
        <v>48.2</v>
      </c>
      <c r="AF3093" s="2">
        <v>31.849799999999998</v>
      </c>
      <c r="AG3093" s="2">
        <v>6.31</v>
      </c>
      <c r="AH3093" s="22">
        <v>15.2</v>
      </c>
      <c r="AI3093" s="22">
        <v>41.6</v>
      </c>
      <c r="AJ3093" s="22">
        <v>26.976500000000001</v>
      </c>
      <c r="AK3093" s="18">
        <v>12.42</v>
      </c>
      <c r="AL3093" s="18">
        <v>23.6</v>
      </c>
      <c r="AM3093" s="18">
        <v>52.6</v>
      </c>
      <c r="AN3093" s="2">
        <v>58.821800000000003</v>
      </c>
      <c r="AO3093" s="2">
        <v>7.05</v>
      </c>
      <c r="AP3093" s="2">
        <v>14.7</v>
      </c>
      <c r="AQ3093" s="2">
        <v>47.9</v>
      </c>
      <c r="AR3093" s="2">
        <v>6.9440999999999997</v>
      </c>
      <c r="AS3093" s="2">
        <v>7.63</v>
      </c>
      <c r="AT3093" s="2">
        <v>18.100000000000001</v>
      </c>
      <c r="AU3093" s="2">
        <v>42.3</v>
      </c>
      <c r="AV3093" s="2">
        <v>15.1538</v>
      </c>
      <c r="AW3093" s="2">
        <v>10.91</v>
      </c>
      <c r="AX3093" s="2">
        <v>21.1</v>
      </c>
      <c r="AY3093" s="2">
        <v>51.7</v>
      </c>
      <c r="AZ3093" s="2">
        <v>28.273199999999999</v>
      </c>
      <c r="BA3093" s="2">
        <v>10.26</v>
      </c>
      <c r="BB3093" s="2">
        <v>20.7</v>
      </c>
      <c r="BC3093" s="2">
        <v>49.5</v>
      </c>
      <c r="BD3093" s="2">
        <v>35.427199999999999</v>
      </c>
      <c r="BE3093" s="4"/>
      <c r="BF3093" s="4"/>
    </row>
    <row r="3094" spans="1:58" x14ac:dyDescent="0.2">
      <c r="A3094" s="29">
        <v>3093</v>
      </c>
      <c r="B3094" s="7" t="s">
        <v>118</v>
      </c>
      <c r="C3094" s="3">
        <v>40029</v>
      </c>
      <c r="D3094" s="4" t="s">
        <v>8</v>
      </c>
      <c r="E3094" s="4" t="s">
        <v>166</v>
      </c>
      <c r="F3094" s="5" t="s">
        <v>189</v>
      </c>
      <c r="G3094" s="6">
        <v>0.9194444444444444</v>
      </c>
      <c r="H3094" s="6">
        <v>0.98958333333333337</v>
      </c>
      <c r="I3094" s="85">
        <f t="shared" si="48"/>
        <v>101.00000000000011</v>
      </c>
      <c r="J3094" s="86">
        <f>I3094*Segmentos!$D$7*(AH3094%)*IF(ISNUMBER(AI3094),AI3094%,0)</f>
        <v>2493326.4000000027</v>
      </c>
      <c r="K3094" s="86">
        <f>I3094*Segmentos!$D$7*(AL3094%)*IF(ISNUMBER(AM3094),AM3094%,0)</f>
        <v>1997658.8000000021</v>
      </c>
      <c r="L3094" s="4"/>
      <c r="M3094" s="2">
        <v>5.51</v>
      </c>
      <c r="N3094" s="2">
        <v>20.8</v>
      </c>
      <c r="O3094" s="2">
        <v>26.4</v>
      </c>
      <c r="P3094" s="2">
        <v>87.012900000000002</v>
      </c>
      <c r="Q3094" s="2">
        <v>4.53</v>
      </c>
      <c r="R3094" s="2">
        <v>13.7</v>
      </c>
      <c r="S3094" s="2">
        <v>33</v>
      </c>
      <c r="T3094" s="2">
        <v>11.9453</v>
      </c>
      <c r="U3094" s="2">
        <v>2.97</v>
      </c>
      <c r="V3094" s="2">
        <v>15.2</v>
      </c>
      <c r="W3094" s="2">
        <v>19.600000000000001</v>
      </c>
      <c r="X3094" s="2">
        <v>9.8375000000000004</v>
      </c>
      <c r="Y3094" s="2">
        <v>5.45</v>
      </c>
      <c r="Z3094" s="2">
        <v>24.5</v>
      </c>
      <c r="AA3094" s="2">
        <v>22.3</v>
      </c>
      <c r="AB3094" s="2">
        <v>25.412700000000001</v>
      </c>
      <c r="AC3094" s="2">
        <v>7.68</v>
      </c>
      <c r="AD3094" s="2">
        <v>24.9</v>
      </c>
      <c r="AE3094" s="2">
        <v>30.9</v>
      </c>
      <c r="AF3094" s="2">
        <v>39.817399999999999</v>
      </c>
      <c r="AG3094" s="2">
        <v>6.15</v>
      </c>
      <c r="AH3094" s="22">
        <v>22.2</v>
      </c>
      <c r="AI3094" s="22">
        <v>27.8</v>
      </c>
      <c r="AJ3094" s="22">
        <v>46.128799999999998</v>
      </c>
      <c r="AK3094" s="18">
        <v>4.92</v>
      </c>
      <c r="AL3094" s="18">
        <v>19.7</v>
      </c>
      <c r="AM3094" s="18">
        <v>25.1</v>
      </c>
      <c r="AN3094" s="2">
        <v>40.884099999999997</v>
      </c>
      <c r="AO3094" s="2">
        <v>2.69</v>
      </c>
      <c r="AP3094" s="2">
        <v>13.8</v>
      </c>
      <c r="AQ3094" s="2">
        <v>19.600000000000001</v>
      </c>
      <c r="AR3094" s="2">
        <v>4.6458000000000004</v>
      </c>
      <c r="AS3094" s="2">
        <v>5.72</v>
      </c>
      <c r="AT3094" s="2">
        <v>21</v>
      </c>
      <c r="AU3094" s="2">
        <v>27.3</v>
      </c>
      <c r="AV3094" s="2">
        <v>19.9057</v>
      </c>
      <c r="AW3094" s="2">
        <v>5.88</v>
      </c>
      <c r="AX3094" s="2">
        <v>23.4</v>
      </c>
      <c r="AY3094" s="2">
        <v>25.1</v>
      </c>
      <c r="AZ3094" s="2">
        <v>26.728100000000001</v>
      </c>
      <c r="BA3094" s="2">
        <v>5.91</v>
      </c>
      <c r="BB3094" s="2">
        <v>20.9</v>
      </c>
      <c r="BC3094" s="2">
        <v>28.3</v>
      </c>
      <c r="BD3094" s="2">
        <v>35.7333</v>
      </c>
      <c r="BE3094" s="4"/>
      <c r="BF3094" s="4"/>
    </row>
    <row r="3095" spans="1:58" x14ac:dyDescent="0.2">
      <c r="A3095" s="29">
        <v>3094</v>
      </c>
      <c r="B3095" s="7" t="s">
        <v>5</v>
      </c>
      <c r="C3095" s="3">
        <v>40029</v>
      </c>
      <c r="D3095" s="4" t="s">
        <v>3</v>
      </c>
      <c r="E3095" s="4" t="s">
        <v>164</v>
      </c>
      <c r="F3095" s="5" t="s">
        <v>189</v>
      </c>
      <c r="G3095" s="6">
        <v>0.87361111111111101</v>
      </c>
      <c r="H3095" s="6">
        <v>0.91666666666666663</v>
      </c>
      <c r="I3095" s="85">
        <f t="shared" si="48"/>
        <v>62.000000000000099</v>
      </c>
      <c r="J3095" s="86">
        <f>I3095*Segmentos!$D$7*(AH3095%)*IF(ISNUMBER(AI3095),AI3095%,0)</f>
        <v>1792668.000000003</v>
      </c>
      <c r="K3095" s="86">
        <f>I3095*Segmentos!$D$7*(AL3095%)*IF(ISNUMBER(AM3095),AM3095%,0)</f>
        <v>1683597.6000000031</v>
      </c>
      <c r="L3095" s="4"/>
      <c r="M3095" s="2">
        <v>7.01</v>
      </c>
      <c r="N3095" s="2">
        <v>17.7</v>
      </c>
      <c r="O3095" s="2">
        <v>39.6</v>
      </c>
      <c r="P3095" s="2">
        <v>78.631799999999998</v>
      </c>
      <c r="Q3095" s="2">
        <v>4.09</v>
      </c>
      <c r="R3095" s="2">
        <v>9</v>
      </c>
      <c r="S3095" s="2">
        <v>45.5</v>
      </c>
      <c r="T3095" s="2">
        <v>7.6462000000000003</v>
      </c>
      <c r="U3095" s="2">
        <v>6.47</v>
      </c>
      <c r="V3095" s="2">
        <v>16.7</v>
      </c>
      <c r="W3095" s="2">
        <v>38.700000000000003</v>
      </c>
      <c r="X3095" s="2">
        <v>15.204000000000001</v>
      </c>
      <c r="Y3095" s="2">
        <v>6.8</v>
      </c>
      <c r="Z3095" s="2">
        <v>19.2</v>
      </c>
      <c r="AA3095" s="2">
        <v>35.4</v>
      </c>
      <c r="AB3095" s="2">
        <v>22.5062</v>
      </c>
      <c r="AC3095" s="2">
        <v>9.0399999999999991</v>
      </c>
      <c r="AD3095" s="2">
        <v>21.4</v>
      </c>
      <c r="AE3095" s="2">
        <v>42.3</v>
      </c>
      <c r="AF3095" s="2">
        <v>33.275399999999998</v>
      </c>
      <c r="AG3095" s="2">
        <v>7.24</v>
      </c>
      <c r="AH3095" s="22">
        <v>18.3</v>
      </c>
      <c r="AI3095" s="22">
        <v>39.5</v>
      </c>
      <c r="AJ3095" s="22">
        <v>38.517200000000003</v>
      </c>
      <c r="AK3095" s="18">
        <v>6.81</v>
      </c>
      <c r="AL3095" s="18">
        <v>17.100000000000001</v>
      </c>
      <c r="AM3095" s="18">
        <v>39.700000000000003</v>
      </c>
      <c r="AN3095" s="2">
        <v>40.114600000000003</v>
      </c>
      <c r="AO3095" s="2">
        <v>2.11</v>
      </c>
      <c r="AP3095" s="2">
        <v>8.8000000000000007</v>
      </c>
      <c r="AQ3095" s="2">
        <v>24.1</v>
      </c>
      <c r="AR3095" s="2">
        <v>2.5882000000000001</v>
      </c>
      <c r="AS3095" s="2">
        <v>5.25</v>
      </c>
      <c r="AT3095" s="2">
        <v>13.7</v>
      </c>
      <c r="AU3095" s="2">
        <v>38.4</v>
      </c>
      <c r="AV3095" s="2">
        <v>12.977499999999999</v>
      </c>
      <c r="AW3095" s="2">
        <v>7.13</v>
      </c>
      <c r="AX3095" s="2">
        <v>17.5</v>
      </c>
      <c r="AY3095" s="2">
        <v>40.700000000000003</v>
      </c>
      <c r="AZ3095" s="2">
        <v>22.974699999999999</v>
      </c>
      <c r="BA3095" s="2">
        <v>9.34</v>
      </c>
      <c r="BB3095" s="2">
        <v>22.7</v>
      </c>
      <c r="BC3095" s="2">
        <v>41.2</v>
      </c>
      <c r="BD3095" s="2">
        <v>40.091500000000003</v>
      </c>
      <c r="BE3095" s="4"/>
      <c r="BF3095" s="4"/>
    </row>
    <row r="3096" spans="1:58" x14ac:dyDescent="0.2">
      <c r="A3096" s="29">
        <v>3095</v>
      </c>
      <c r="B3096" s="7" t="s">
        <v>18</v>
      </c>
      <c r="C3096" s="3">
        <v>40029</v>
      </c>
      <c r="D3096" s="4" t="s">
        <v>17</v>
      </c>
      <c r="E3096" s="4" t="s">
        <v>168</v>
      </c>
      <c r="F3096" s="5" t="s">
        <v>189</v>
      </c>
      <c r="G3096" s="6">
        <v>0.8340277777777777</v>
      </c>
      <c r="H3096" s="6">
        <v>0.9145833333333333</v>
      </c>
      <c r="I3096" s="85">
        <f t="shared" si="48"/>
        <v>116.00000000000007</v>
      </c>
      <c r="J3096" s="86">
        <f>I3096*Segmentos!$D$7*(AH3096%)*IF(ISNUMBER(AI3096),AI3096%,0)</f>
        <v>159244.80000000013</v>
      </c>
      <c r="K3096" s="86">
        <f>I3096*Segmentos!$D$7*(AL3096%)*IF(ISNUMBER(AM3096),AM3096%,0)</f>
        <v>313664.00000000023</v>
      </c>
      <c r="L3096" s="4" t="s">
        <v>561</v>
      </c>
      <c r="M3096" s="2">
        <v>0.52</v>
      </c>
      <c r="N3096" s="2">
        <v>2.9</v>
      </c>
      <c r="O3096" s="2">
        <v>17.7</v>
      </c>
      <c r="P3096" s="2">
        <v>82.301299999999998</v>
      </c>
      <c r="Q3096" s="2">
        <v>0.02</v>
      </c>
      <c r="R3096" s="2">
        <v>1.5</v>
      </c>
      <c r="S3096" s="2">
        <v>1.2</v>
      </c>
      <c r="T3096" s="2">
        <v>0.46949999999999997</v>
      </c>
      <c r="U3096" s="2">
        <v>0.54</v>
      </c>
      <c r="V3096" s="2">
        <v>2.5</v>
      </c>
      <c r="W3096" s="2">
        <v>21.2</v>
      </c>
      <c r="X3096" s="2">
        <v>17.915400000000002</v>
      </c>
      <c r="Y3096" s="2">
        <v>0.31</v>
      </c>
      <c r="Z3096" s="2">
        <v>3.5</v>
      </c>
      <c r="AA3096" s="2">
        <v>8.8000000000000007</v>
      </c>
      <c r="AB3096" s="2">
        <v>14.57</v>
      </c>
      <c r="AC3096" s="2">
        <v>0.95</v>
      </c>
      <c r="AD3096" s="2">
        <v>3.4</v>
      </c>
      <c r="AE3096" s="2">
        <v>28</v>
      </c>
      <c r="AF3096" s="2">
        <v>49.346400000000003</v>
      </c>
      <c r="AG3096" s="2">
        <v>0.34</v>
      </c>
      <c r="AH3096" s="22">
        <v>3.3</v>
      </c>
      <c r="AI3096" s="22">
        <v>10.4</v>
      </c>
      <c r="AJ3096" s="22">
        <v>25.8492</v>
      </c>
      <c r="AK3096" s="18">
        <v>0.68</v>
      </c>
      <c r="AL3096" s="18">
        <v>2.6</v>
      </c>
      <c r="AM3096" s="18">
        <v>26</v>
      </c>
      <c r="AN3096" s="2">
        <v>56.452100000000002</v>
      </c>
      <c r="AO3096" s="2">
        <v>0.04</v>
      </c>
      <c r="AP3096" s="2">
        <v>2</v>
      </c>
      <c r="AQ3096" s="2">
        <v>1.9</v>
      </c>
      <c r="AR3096" s="2">
        <v>0.66620000000000001</v>
      </c>
      <c r="AS3096" s="2">
        <v>0.11</v>
      </c>
      <c r="AT3096" s="2">
        <v>2.4</v>
      </c>
      <c r="AU3096" s="2">
        <v>4.5999999999999996</v>
      </c>
      <c r="AV3096" s="2">
        <v>3.7865000000000002</v>
      </c>
      <c r="AW3096" s="2">
        <v>0.88</v>
      </c>
      <c r="AX3096" s="2">
        <v>2.2999999999999998</v>
      </c>
      <c r="AY3096" s="2">
        <v>38.5</v>
      </c>
      <c r="AZ3096" s="2">
        <v>40.164900000000003</v>
      </c>
      <c r="BA3096" s="2">
        <v>0.62</v>
      </c>
      <c r="BB3096" s="2">
        <v>4</v>
      </c>
      <c r="BC3096" s="2">
        <v>15.5</v>
      </c>
      <c r="BD3096" s="2">
        <v>37.683700000000002</v>
      </c>
      <c r="BE3096" s="4"/>
      <c r="BF3096" s="4"/>
    </row>
    <row r="3097" spans="1:58" x14ac:dyDescent="0.2">
      <c r="A3097" s="29">
        <v>3096</v>
      </c>
      <c r="B3097" s="7" t="s">
        <v>122</v>
      </c>
      <c r="C3097" s="3">
        <v>40029</v>
      </c>
      <c r="D3097" s="4" t="s">
        <v>0</v>
      </c>
      <c r="E3097" s="4" t="s">
        <v>167</v>
      </c>
      <c r="F3097" s="5" t="s">
        <v>189</v>
      </c>
      <c r="G3097" s="6">
        <v>0.91666666666666663</v>
      </c>
      <c r="H3097" s="6">
        <v>0.99583333333333324</v>
      </c>
      <c r="I3097" s="85">
        <f t="shared" si="48"/>
        <v>113.99999999999991</v>
      </c>
      <c r="J3097" s="86">
        <f>I3097*Segmentos!$D$7*(AH3097%)*IF(ISNUMBER(AI3097),AI3097%,0)</f>
        <v>1359244.7999999989</v>
      </c>
      <c r="K3097" s="86">
        <f>I3097*Segmentos!$D$7*(AL3097%)*IF(ISNUMBER(AM3097),AM3097%,0)</f>
        <v>1950767.9999999988</v>
      </c>
      <c r="L3097" s="4"/>
      <c r="M3097" s="2">
        <v>3.66</v>
      </c>
      <c r="N3097" s="2">
        <v>20.8</v>
      </c>
      <c r="O3097" s="2">
        <v>17.600000000000001</v>
      </c>
      <c r="P3097" s="2">
        <v>91.125100000000003</v>
      </c>
      <c r="Q3097" s="2">
        <v>2.12</v>
      </c>
      <c r="R3097" s="2">
        <v>11.9</v>
      </c>
      <c r="S3097" s="2">
        <v>17.899999999999999</v>
      </c>
      <c r="T3097" s="2">
        <v>8.8279999999999994</v>
      </c>
      <c r="U3097" s="2">
        <v>2.65</v>
      </c>
      <c r="V3097" s="2">
        <v>20.3</v>
      </c>
      <c r="W3097" s="2">
        <v>13</v>
      </c>
      <c r="X3097" s="2">
        <v>13.8368</v>
      </c>
      <c r="Y3097" s="2">
        <v>2.81</v>
      </c>
      <c r="Z3097" s="2">
        <v>21.4</v>
      </c>
      <c r="AA3097" s="2">
        <v>13.1</v>
      </c>
      <c r="AB3097" s="2">
        <v>20.651199999999999</v>
      </c>
      <c r="AC3097" s="2">
        <v>5.85</v>
      </c>
      <c r="AD3097" s="2">
        <v>25.3</v>
      </c>
      <c r="AE3097" s="2">
        <v>23.1</v>
      </c>
      <c r="AF3097" s="2">
        <v>47.809100000000001</v>
      </c>
      <c r="AG3097" s="2">
        <v>2.98</v>
      </c>
      <c r="AH3097" s="22">
        <v>18.399999999999999</v>
      </c>
      <c r="AI3097" s="22">
        <v>16.2</v>
      </c>
      <c r="AJ3097" s="22">
        <v>35.176099999999998</v>
      </c>
      <c r="AK3097" s="18">
        <v>4.2699999999999996</v>
      </c>
      <c r="AL3097" s="18">
        <v>23</v>
      </c>
      <c r="AM3097" s="18">
        <v>18.600000000000001</v>
      </c>
      <c r="AN3097" s="2">
        <v>55.948999999999998</v>
      </c>
      <c r="AO3097" s="2">
        <v>2.2999999999999998</v>
      </c>
      <c r="AP3097" s="2">
        <v>21</v>
      </c>
      <c r="AQ3097" s="2">
        <v>11</v>
      </c>
      <c r="AR3097" s="2">
        <v>6.2686999999999999</v>
      </c>
      <c r="AS3097" s="2">
        <v>3.38</v>
      </c>
      <c r="AT3097" s="2">
        <v>20.399999999999999</v>
      </c>
      <c r="AU3097" s="2">
        <v>16.5</v>
      </c>
      <c r="AV3097" s="2">
        <v>18.532599999999999</v>
      </c>
      <c r="AW3097" s="2">
        <v>4.54</v>
      </c>
      <c r="AX3097" s="2">
        <v>23.9</v>
      </c>
      <c r="AY3097" s="2">
        <v>19</v>
      </c>
      <c r="AZ3097" s="2">
        <v>32.526299999999999</v>
      </c>
      <c r="BA3097" s="2">
        <v>3.54</v>
      </c>
      <c r="BB3097" s="2">
        <v>18.8</v>
      </c>
      <c r="BC3097" s="2">
        <v>18.899999999999999</v>
      </c>
      <c r="BD3097" s="2">
        <v>33.797499999999999</v>
      </c>
      <c r="BE3097" s="4"/>
      <c r="BF3097" s="4"/>
    </row>
    <row r="3098" spans="1:58" x14ac:dyDescent="0.2">
      <c r="A3098" s="29">
        <v>3097</v>
      </c>
      <c r="B3098" s="7" t="s">
        <v>1</v>
      </c>
      <c r="C3098" s="3">
        <v>40029</v>
      </c>
      <c r="D3098" s="4" t="s">
        <v>0</v>
      </c>
      <c r="E3098" s="4" t="s">
        <v>163</v>
      </c>
      <c r="F3098" s="5" t="s">
        <v>189</v>
      </c>
      <c r="G3098" s="6">
        <v>0.83819444444444446</v>
      </c>
      <c r="H3098" s="6">
        <v>0.87430555555555556</v>
      </c>
      <c r="I3098" s="85">
        <f t="shared" si="48"/>
        <v>51.999999999999972</v>
      </c>
      <c r="J3098" s="86">
        <f>I3098*Segmentos!$D$7*(AH3098%)*IF(ISNUMBER(AI3098),AI3098%,0)</f>
        <v>818854.39999999967</v>
      </c>
      <c r="K3098" s="86">
        <f>I3098*Segmentos!$D$7*(AL3098%)*IF(ISNUMBER(AM3098),AM3098%,0)</f>
        <v>1412611.1999999993</v>
      </c>
      <c r="L3098" s="4"/>
      <c r="M3098" s="2">
        <v>5.44</v>
      </c>
      <c r="N3098" s="2">
        <v>10.1</v>
      </c>
      <c r="O3098" s="2">
        <v>53.7</v>
      </c>
      <c r="P3098" s="2">
        <v>80.105599999999995</v>
      </c>
      <c r="Q3098" s="2">
        <v>5.43</v>
      </c>
      <c r="R3098" s="2">
        <v>9.6999999999999993</v>
      </c>
      <c r="S3098" s="2">
        <v>56.2</v>
      </c>
      <c r="T3098" s="2">
        <v>13.3307</v>
      </c>
      <c r="U3098" s="2">
        <v>4.53</v>
      </c>
      <c r="V3098" s="2">
        <v>10.6</v>
      </c>
      <c r="W3098" s="2">
        <v>42.6</v>
      </c>
      <c r="X3098" s="2">
        <v>13.984</v>
      </c>
      <c r="Y3098" s="2">
        <v>5.07</v>
      </c>
      <c r="Z3098" s="2">
        <v>9.6</v>
      </c>
      <c r="AA3098" s="2">
        <v>52.6</v>
      </c>
      <c r="AB3098" s="2">
        <v>22.0153</v>
      </c>
      <c r="AC3098" s="2">
        <v>6.37</v>
      </c>
      <c r="AD3098" s="2">
        <v>10.5</v>
      </c>
      <c r="AE3098" s="2">
        <v>60.4</v>
      </c>
      <c r="AF3098" s="2">
        <v>30.775600000000001</v>
      </c>
      <c r="AG3098" s="2">
        <v>3.96</v>
      </c>
      <c r="AH3098" s="22">
        <v>7.4</v>
      </c>
      <c r="AI3098" s="22">
        <v>53.2</v>
      </c>
      <c r="AJ3098" s="22">
        <v>27.656099999999999</v>
      </c>
      <c r="AK3098" s="18">
        <v>6.78</v>
      </c>
      <c r="AL3098" s="18">
        <v>12.6</v>
      </c>
      <c r="AM3098" s="18">
        <v>53.9</v>
      </c>
      <c r="AN3098" s="2">
        <v>52.4495</v>
      </c>
      <c r="AO3098" s="2">
        <v>3.29</v>
      </c>
      <c r="AP3098" s="2">
        <v>6.4</v>
      </c>
      <c r="AQ3098" s="2">
        <v>51.4</v>
      </c>
      <c r="AR3098" s="2">
        <v>5.2933000000000003</v>
      </c>
      <c r="AS3098" s="2">
        <v>5.51</v>
      </c>
      <c r="AT3098" s="2">
        <v>9.5</v>
      </c>
      <c r="AU3098" s="2">
        <v>58</v>
      </c>
      <c r="AV3098" s="2">
        <v>17.8643</v>
      </c>
      <c r="AW3098" s="2">
        <v>6.01</v>
      </c>
      <c r="AX3098" s="2">
        <v>12.4</v>
      </c>
      <c r="AY3098" s="2">
        <v>48.6</v>
      </c>
      <c r="AZ3098" s="2">
        <v>25.4434</v>
      </c>
      <c r="BA3098" s="2">
        <v>5.59</v>
      </c>
      <c r="BB3098" s="2">
        <v>9.9</v>
      </c>
      <c r="BC3098" s="2">
        <v>56.4</v>
      </c>
      <c r="BD3098" s="2">
        <v>31.5047</v>
      </c>
      <c r="BE3098" s="4"/>
      <c r="BF3098" s="4"/>
    </row>
    <row r="3099" spans="1:58" x14ac:dyDescent="0.2">
      <c r="A3099" s="29">
        <v>3098</v>
      </c>
      <c r="B3099" s="7" t="s">
        <v>36</v>
      </c>
      <c r="C3099" s="3">
        <v>40029</v>
      </c>
      <c r="D3099" s="4" t="s">
        <v>13</v>
      </c>
      <c r="E3099" s="4" t="s">
        <v>163</v>
      </c>
      <c r="F3099" s="5" t="s">
        <v>189</v>
      </c>
      <c r="G3099" s="6">
        <v>0.9194444444444444</v>
      </c>
      <c r="H3099" s="6">
        <v>0.94236111111111109</v>
      </c>
      <c r="I3099" s="85">
        <f t="shared" si="48"/>
        <v>33.000000000000043</v>
      </c>
      <c r="J3099" s="86">
        <f>I3099*Segmentos!$D$7*(AH3099%)*IF(ISNUMBER(AI3099),AI3099%,0)</f>
        <v>1601661.6000000024</v>
      </c>
      <c r="K3099" s="86">
        <f>I3099*Segmentos!$D$7*(AL3099%)*IF(ISNUMBER(AM3099),AM3099%,0)</f>
        <v>3088800.0000000037</v>
      </c>
      <c r="L3099" s="4"/>
      <c r="M3099" s="2">
        <v>18.059999999999999</v>
      </c>
      <c r="N3099" s="2">
        <v>23.4</v>
      </c>
      <c r="O3099" s="2">
        <v>77</v>
      </c>
      <c r="P3099" s="2">
        <v>86.353499999999997</v>
      </c>
      <c r="Q3099" s="2">
        <v>14.2</v>
      </c>
      <c r="R3099" s="2">
        <v>19.2</v>
      </c>
      <c r="S3099" s="2">
        <v>73.8</v>
      </c>
      <c r="T3099" s="2">
        <v>11.3247</v>
      </c>
      <c r="U3099" s="2">
        <v>15.92</v>
      </c>
      <c r="V3099" s="2">
        <v>21.5</v>
      </c>
      <c r="W3099" s="2">
        <v>74.099999999999994</v>
      </c>
      <c r="X3099" s="2">
        <v>15.962400000000001</v>
      </c>
      <c r="Y3099" s="2">
        <v>20.75</v>
      </c>
      <c r="Z3099" s="2">
        <v>28.1</v>
      </c>
      <c r="AA3099" s="2">
        <v>73.8</v>
      </c>
      <c r="AB3099" s="2">
        <v>29.299700000000001</v>
      </c>
      <c r="AC3099" s="2">
        <v>18.96</v>
      </c>
      <c r="AD3099" s="2">
        <v>22.6</v>
      </c>
      <c r="AE3099" s="2">
        <v>83.8</v>
      </c>
      <c r="AF3099" s="2">
        <v>29.7668</v>
      </c>
      <c r="AG3099" s="2">
        <v>12.16</v>
      </c>
      <c r="AH3099" s="22">
        <v>16.2</v>
      </c>
      <c r="AI3099" s="22">
        <v>74.900000000000006</v>
      </c>
      <c r="AJ3099" s="22">
        <v>27.575900000000001</v>
      </c>
      <c r="AK3099" s="18">
        <v>23.39</v>
      </c>
      <c r="AL3099" s="18">
        <v>30</v>
      </c>
      <c r="AM3099" s="18">
        <v>78</v>
      </c>
      <c r="AN3099" s="2">
        <v>58.7776</v>
      </c>
      <c r="AO3099" s="2">
        <v>16.63</v>
      </c>
      <c r="AP3099" s="2">
        <v>22.2</v>
      </c>
      <c r="AQ3099" s="2">
        <v>74.8</v>
      </c>
      <c r="AR3099" s="2">
        <v>8.6884999999999994</v>
      </c>
      <c r="AS3099" s="2">
        <v>16.899999999999999</v>
      </c>
      <c r="AT3099" s="2">
        <v>22.9</v>
      </c>
      <c r="AU3099" s="2">
        <v>73.900000000000006</v>
      </c>
      <c r="AV3099" s="2">
        <v>17.799199999999999</v>
      </c>
      <c r="AW3099" s="2">
        <v>18.07</v>
      </c>
      <c r="AX3099" s="2">
        <v>23.4</v>
      </c>
      <c r="AY3099" s="2">
        <v>77.2</v>
      </c>
      <c r="AZ3099" s="2">
        <v>24.837499999999999</v>
      </c>
      <c r="BA3099" s="2">
        <v>19.13</v>
      </c>
      <c r="BB3099" s="2">
        <v>24.1</v>
      </c>
      <c r="BC3099" s="2">
        <v>79.2</v>
      </c>
      <c r="BD3099" s="2">
        <v>35.028300000000002</v>
      </c>
      <c r="BE3099" s="4"/>
      <c r="BF3099" s="4"/>
    </row>
    <row r="3100" spans="1:58" x14ac:dyDescent="0.2">
      <c r="A3100" s="29">
        <v>3099</v>
      </c>
      <c r="B3100" s="7" t="s">
        <v>88</v>
      </c>
      <c r="C3100" s="3">
        <v>40029</v>
      </c>
      <c r="D3100" s="4" t="s">
        <v>13</v>
      </c>
      <c r="E3100" s="4" t="s">
        <v>163</v>
      </c>
      <c r="F3100" s="5" t="s">
        <v>189</v>
      </c>
      <c r="G3100" s="6">
        <v>0.91805555555555562</v>
      </c>
      <c r="H3100" s="6">
        <v>0.9194444444444444</v>
      </c>
      <c r="I3100" s="85">
        <f t="shared" si="48"/>
        <v>1.999999999999833</v>
      </c>
      <c r="J3100" s="86">
        <f>I3100*Segmentos!$D$7*(AH3100%)*IF(ISNUMBER(AI3100),AI3100%,0)</f>
        <v>88287.999999992637</v>
      </c>
      <c r="K3100" s="86">
        <f>I3100*Segmentos!$D$7*(AL3100%)*IF(ISNUMBER(AM3100),AM3100%,0)</f>
        <v>156938.39999998687</v>
      </c>
      <c r="L3100" s="4"/>
      <c r="M3100" s="2">
        <v>15.58</v>
      </c>
      <c r="N3100" s="2">
        <v>17.100000000000001</v>
      </c>
      <c r="O3100" s="2">
        <v>91.1</v>
      </c>
      <c r="P3100" s="2">
        <v>86.748999999999995</v>
      </c>
      <c r="Q3100" s="2">
        <v>11.69</v>
      </c>
      <c r="R3100" s="2">
        <v>13.1</v>
      </c>
      <c r="S3100" s="2">
        <v>89.4</v>
      </c>
      <c r="T3100" s="2">
        <v>10.8611</v>
      </c>
      <c r="U3100" s="2">
        <v>11.22</v>
      </c>
      <c r="V3100" s="2">
        <v>12.2</v>
      </c>
      <c r="W3100" s="2">
        <v>91.9</v>
      </c>
      <c r="X3100" s="2">
        <v>13.0962</v>
      </c>
      <c r="Y3100" s="2">
        <v>18.61</v>
      </c>
      <c r="Z3100" s="2">
        <v>20.2</v>
      </c>
      <c r="AA3100" s="2">
        <v>92.2</v>
      </c>
      <c r="AB3100" s="2">
        <v>30.6053</v>
      </c>
      <c r="AC3100" s="2">
        <v>17.61</v>
      </c>
      <c r="AD3100" s="2">
        <v>19.5</v>
      </c>
      <c r="AE3100" s="2">
        <v>90.2</v>
      </c>
      <c r="AF3100" s="2">
        <v>32.186500000000002</v>
      </c>
      <c r="AG3100" s="2">
        <v>11.05</v>
      </c>
      <c r="AH3100" s="22">
        <v>12.4</v>
      </c>
      <c r="AI3100" s="22">
        <v>89</v>
      </c>
      <c r="AJ3100" s="22">
        <v>29.194299999999998</v>
      </c>
      <c r="AK3100" s="18">
        <v>19.66</v>
      </c>
      <c r="AL3100" s="18">
        <v>21.3</v>
      </c>
      <c r="AM3100" s="18">
        <v>92.1</v>
      </c>
      <c r="AN3100" s="2">
        <v>57.554699999999997</v>
      </c>
      <c r="AO3100" s="2">
        <v>13.72</v>
      </c>
      <c r="AP3100" s="2">
        <v>14.7</v>
      </c>
      <c r="AQ3100" s="2">
        <v>93.3</v>
      </c>
      <c r="AR3100" s="2">
        <v>8.3497000000000003</v>
      </c>
      <c r="AS3100" s="2">
        <v>14.82</v>
      </c>
      <c r="AT3100" s="2">
        <v>16</v>
      </c>
      <c r="AU3100" s="2">
        <v>92.4</v>
      </c>
      <c r="AV3100" s="2">
        <v>18.180199999999999</v>
      </c>
      <c r="AW3100" s="2">
        <v>14.36</v>
      </c>
      <c r="AX3100" s="2">
        <v>15.5</v>
      </c>
      <c r="AY3100" s="2">
        <v>92.6</v>
      </c>
      <c r="AZ3100" s="2">
        <v>22.989699999999999</v>
      </c>
      <c r="BA3100" s="2">
        <v>17.46</v>
      </c>
      <c r="BB3100" s="2">
        <v>19.600000000000001</v>
      </c>
      <c r="BC3100" s="2">
        <v>89</v>
      </c>
      <c r="BD3100" s="2">
        <v>37.229399999999998</v>
      </c>
      <c r="BE3100" s="4"/>
      <c r="BF3100" s="4"/>
    </row>
    <row r="3101" spans="1:58" x14ac:dyDescent="0.2">
      <c r="A3101" s="29">
        <v>3100</v>
      </c>
      <c r="B3101" s="7" t="s">
        <v>20</v>
      </c>
      <c r="C3101" s="3">
        <v>40029</v>
      </c>
      <c r="D3101" s="4" t="s">
        <v>17</v>
      </c>
      <c r="E3101" s="4" t="s">
        <v>169</v>
      </c>
      <c r="F3101" s="5" t="s">
        <v>189</v>
      </c>
      <c r="G3101" s="6">
        <v>0.91666666666666663</v>
      </c>
      <c r="H3101" s="6">
        <v>0.95763888888888893</v>
      </c>
      <c r="I3101" s="85">
        <f t="shared" si="48"/>
        <v>59.000000000000114</v>
      </c>
      <c r="J3101" s="86">
        <f>I3101*Segmentos!$D$7*(AH3101%)*IF(ISNUMBER(AI3101),AI3101%,0)</f>
        <v>87556.00000000016</v>
      </c>
      <c r="K3101" s="86">
        <f>I3101*Segmentos!$D$7*(AL3101%)*IF(ISNUMBER(AM3101),AM3101%,0)</f>
        <v>26668.000000000055</v>
      </c>
      <c r="L3101" s="4"/>
      <c r="M3101" s="2">
        <v>0.23</v>
      </c>
      <c r="N3101" s="2">
        <v>1.2</v>
      </c>
      <c r="O3101" s="2">
        <v>19.8</v>
      </c>
      <c r="P3101" s="2">
        <v>99.728499999999997</v>
      </c>
      <c r="Q3101" s="2">
        <v>0.12</v>
      </c>
      <c r="R3101" s="2">
        <v>0.3</v>
      </c>
      <c r="S3101" s="2">
        <v>42.3</v>
      </c>
      <c r="T3101" s="2">
        <v>8.7507999999999999</v>
      </c>
      <c r="U3101" s="2">
        <v>0.14000000000000001</v>
      </c>
      <c r="V3101" s="2">
        <v>1.5</v>
      </c>
      <c r="W3101" s="2">
        <v>9.1999999999999993</v>
      </c>
      <c r="X3101" s="2">
        <v>13.085699999999999</v>
      </c>
      <c r="Y3101" s="2">
        <v>0.18</v>
      </c>
      <c r="Z3101" s="2">
        <v>0.4</v>
      </c>
      <c r="AA3101" s="2">
        <v>40.9</v>
      </c>
      <c r="AB3101" s="2">
        <v>22.8886</v>
      </c>
      <c r="AC3101" s="2">
        <v>0.38</v>
      </c>
      <c r="AD3101" s="2">
        <v>2</v>
      </c>
      <c r="AE3101" s="2">
        <v>19.2</v>
      </c>
      <c r="AF3101" s="2">
        <v>55.003300000000003</v>
      </c>
      <c r="AG3101" s="2">
        <v>0.36</v>
      </c>
      <c r="AH3101" s="22">
        <v>1.4</v>
      </c>
      <c r="AI3101" s="22">
        <v>26.5</v>
      </c>
      <c r="AJ3101" s="22">
        <v>74.560400000000001</v>
      </c>
      <c r="AK3101" s="18">
        <v>0.11</v>
      </c>
      <c r="AL3101" s="18">
        <v>1</v>
      </c>
      <c r="AM3101" s="18">
        <v>11.3</v>
      </c>
      <c r="AN3101" s="2">
        <v>25.168099999999999</v>
      </c>
      <c r="AO3101" s="2">
        <v>0.12</v>
      </c>
      <c r="AP3101" s="2">
        <v>0.3</v>
      </c>
      <c r="AQ3101" s="2">
        <v>37.200000000000003</v>
      </c>
      <c r="AR3101" s="2">
        <v>5.6330999999999998</v>
      </c>
      <c r="AS3101" s="2">
        <v>0.27</v>
      </c>
      <c r="AT3101" s="2">
        <v>0.9</v>
      </c>
      <c r="AU3101" s="2">
        <v>29.1</v>
      </c>
      <c r="AV3101" s="2">
        <v>25.737500000000001</v>
      </c>
      <c r="AW3101" s="2">
        <v>0.33</v>
      </c>
      <c r="AX3101" s="2">
        <v>1.8</v>
      </c>
      <c r="AY3101" s="2">
        <v>18.7</v>
      </c>
      <c r="AZ3101" s="2">
        <v>41.3506</v>
      </c>
      <c r="BA3101" s="2">
        <v>0.16</v>
      </c>
      <c r="BB3101" s="2">
        <v>1.1000000000000001</v>
      </c>
      <c r="BC3101" s="2">
        <v>15</v>
      </c>
      <c r="BD3101" s="2">
        <v>27.007300000000001</v>
      </c>
      <c r="BE3101" s="4"/>
      <c r="BF3101" s="4"/>
    </row>
    <row r="3102" spans="1:58" x14ac:dyDescent="0.2">
      <c r="A3102" s="29">
        <v>3101</v>
      </c>
      <c r="B3102" s="7" t="s">
        <v>11</v>
      </c>
      <c r="C3102" s="3">
        <v>40029</v>
      </c>
      <c r="D3102" s="4" t="s">
        <v>8</v>
      </c>
      <c r="E3102" s="4" t="s">
        <v>166</v>
      </c>
      <c r="F3102" s="5" t="s">
        <v>189</v>
      </c>
      <c r="G3102" s="6">
        <v>0.91041666666666676</v>
      </c>
      <c r="H3102" s="6">
        <v>0.91111111111111109</v>
      </c>
      <c r="I3102" s="85">
        <f t="shared" si="48"/>
        <v>0.99999999999983658</v>
      </c>
      <c r="J3102" s="86">
        <f>I3102*Segmentos!$D$7*(AH3102%)*IF(ISNUMBER(AI3102),AI3102%,0)</f>
        <v>8799.999999998563</v>
      </c>
      <c r="K3102" s="86">
        <f>I3102*Segmentos!$D$7*(AL3102%)*IF(ISNUMBER(AM3102),AM3102%,0)</f>
        <v>13199.999999997843</v>
      </c>
      <c r="L3102" s="4"/>
      <c r="M3102" s="2">
        <v>2.78</v>
      </c>
      <c r="N3102" s="2">
        <v>2.8</v>
      </c>
      <c r="O3102" s="2">
        <v>100</v>
      </c>
      <c r="P3102" s="2">
        <v>92.979799999999997</v>
      </c>
      <c r="Q3102" s="2">
        <v>1.54</v>
      </c>
      <c r="R3102" s="2">
        <v>1.5</v>
      </c>
      <c r="S3102" s="2">
        <v>100</v>
      </c>
      <c r="T3102" s="2">
        <v>8.5672999999999995</v>
      </c>
      <c r="U3102" s="2">
        <v>1.65</v>
      </c>
      <c r="V3102" s="2">
        <v>1.7</v>
      </c>
      <c r="W3102" s="2">
        <v>100</v>
      </c>
      <c r="X3102" s="2">
        <v>11.5709</v>
      </c>
      <c r="Y3102" s="2">
        <v>3.42</v>
      </c>
      <c r="Z3102" s="2">
        <v>3.4</v>
      </c>
      <c r="AA3102" s="2">
        <v>100</v>
      </c>
      <c r="AB3102" s="2">
        <v>33.718000000000004</v>
      </c>
      <c r="AC3102" s="2">
        <v>3.57</v>
      </c>
      <c r="AD3102" s="2">
        <v>3.6</v>
      </c>
      <c r="AE3102" s="2">
        <v>100</v>
      </c>
      <c r="AF3102" s="2">
        <v>39.123600000000003</v>
      </c>
      <c r="AG3102" s="2">
        <v>2.25</v>
      </c>
      <c r="AH3102" s="22">
        <v>2.2000000000000002</v>
      </c>
      <c r="AI3102" s="22">
        <v>100</v>
      </c>
      <c r="AJ3102" s="22">
        <v>35.6432</v>
      </c>
      <c r="AK3102" s="18">
        <v>3.27</v>
      </c>
      <c r="AL3102" s="18">
        <v>3.3</v>
      </c>
      <c r="AM3102" s="18">
        <v>100</v>
      </c>
      <c r="AN3102" s="2">
        <v>57.336599999999997</v>
      </c>
      <c r="AO3102" s="2">
        <v>0.54</v>
      </c>
      <c r="AP3102" s="2">
        <v>0.5</v>
      </c>
      <c r="AQ3102" s="2">
        <v>100</v>
      </c>
      <c r="AR3102" s="2">
        <v>1.9790000000000001</v>
      </c>
      <c r="AS3102" s="2">
        <v>2.39</v>
      </c>
      <c r="AT3102" s="2">
        <v>2.4</v>
      </c>
      <c r="AU3102" s="2">
        <v>100</v>
      </c>
      <c r="AV3102" s="2">
        <v>17.562799999999999</v>
      </c>
      <c r="AW3102" s="2">
        <v>3.1</v>
      </c>
      <c r="AX3102" s="2">
        <v>3.1</v>
      </c>
      <c r="AY3102" s="2">
        <v>100</v>
      </c>
      <c r="AZ3102" s="2">
        <v>29.742699999999999</v>
      </c>
      <c r="BA3102" s="2">
        <v>3.42</v>
      </c>
      <c r="BB3102" s="2">
        <v>3.4</v>
      </c>
      <c r="BC3102" s="2">
        <v>100</v>
      </c>
      <c r="BD3102" s="2">
        <v>43.695300000000003</v>
      </c>
      <c r="BE3102" s="4"/>
      <c r="BF3102" s="4"/>
    </row>
    <row r="3103" spans="1:58" x14ac:dyDescent="0.2">
      <c r="A3103" s="29">
        <v>3102</v>
      </c>
      <c r="B3103" s="7" t="s">
        <v>11</v>
      </c>
      <c r="C3103" s="3">
        <v>40029</v>
      </c>
      <c r="D3103" s="4" t="s">
        <v>0</v>
      </c>
      <c r="E3103" s="4" t="s">
        <v>166</v>
      </c>
      <c r="F3103" s="5" t="s">
        <v>189</v>
      </c>
      <c r="G3103" s="6">
        <v>0.9145833333333333</v>
      </c>
      <c r="H3103" s="6">
        <v>0.91666666666666663</v>
      </c>
      <c r="I3103" s="85">
        <f t="shared" si="48"/>
        <v>2.9999999999999893</v>
      </c>
      <c r="J3103" s="86">
        <f>I3103*Segmentos!$D$7*(AH3103%)*IF(ISNUMBER(AI3103),AI3103%,0)</f>
        <v>54885.599999999809</v>
      </c>
      <c r="K3103" s="86">
        <f>I3103*Segmentos!$D$7*(AL3103%)*IF(ISNUMBER(AM3103),AM3103%,0)</f>
        <v>61934.399999999783</v>
      </c>
      <c r="L3103" s="4"/>
      <c r="M3103" s="2">
        <v>4.8499999999999996</v>
      </c>
      <c r="N3103" s="2">
        <v>6.4</v>
      </c>
      <c r="O3103" s="2">
        <v>75.599999999999994</v>
      </c>
      <c r="P3103" s="2">
        <v>88.932000000000002</v>
      </c>
      <c r="Q3103" s="2">
        <v>3.16</v>
      </c>
      <c r="R3103" s="2">
        <v>4.5</v>
      </c>
      <c r="S3103" s="2">
        <v>69.8</v>
      </c>
      <c r="T3103" s="2">
        <v>9.6607000000000003</v>
      </c>
      <c r="U3103" s="2">
        <v>4.3600000000000003</v>
      </c>
      <c r="V3103" s="2">
        <v>6.1</v>
      </c>
      <c r="W3103" s="2">
        <v>71.3</v>
      </c>
      <c r="X3103" s="2">
        <v>16.764299999999999</v>
      </c>
      <c r="Y3103" s="2">
        <v>5.85</v>
      </c>
      <c r="Z3103" s="2">
        <v>7.6</v>
      </c>
      <c r="AA3103" s="2">
        <v>76.900000000000006</v>
      </c>
      <c r="AB3103" s="2">
        <v>31.665700000000001</v>
      </c>
      <c r="AC3103" s="2">
        <v>5.12</v>
      </c>
      <c r="AD3103" s="2">
        <v>6.5</v>
      </c>
      <c r="AE3103" s="2">
        <v>78.900000000000006</v>
      </c>
      <c r="AF3103" s="2">
        <v>30.8413</v>
      </c>
      <c r="AG3103" s="2">
        <v>4.54</v>
      </c>
      <c r="AH3103" s="22">
        <v>6.3</v>
      </c>
      <c r="AI3103" s="22">
        <v>72.599999999999994</v>
      </c>
      <c r="AJ3103" s="22">
        <v>39.529299999999999</v>
      </c>
      <c r="AK3103" s="18">
        <v>5.13</v>
      </c>
      <c r="AL3103" s="18">
        <v>6.6</v>
      </c>
      <c r="AM3103" s="18">
        <v>78.2</v>
      </c>
      <c r="AN3103" s="2">
        <v>49.402700000000003</v>
      </c>
      <c r="AO3103" s="2">
        <v>5.7</v>
      </c>
      <c r="AP3103" s="2">
        <v>6.6</v>
      </c>
      <c r="AQ3103" s="2">
        <v>86.3</v>
      </c>
      <c r="AR3103" s="2">
        <v>11.418200000000001</v>
      </c>
      <c r="AS3103" s="2">
        <v>4.21</v>
      </c>
      <c r="AT3103" s="2">
        <v>5</v>
      </c>
      <c r="AU3103" s="2">
        <v>84.1</v>
      </c>
      <c r="AV3103" s="2">
        <v>17.011600000000001</v>
      </c>
      <c r="AW3103" s="2">
        <v>6.14</v>
      </c>
      <c r="AX3103" s="2">
        <v>8.1</v>
      </c>
      <c r="AY3103" s="2">
        <v>76.099999999999994</v>
      </c>
      <c r="AZ3103" s="2">
        <v>32.360599999999998</v>
      </c>
      <c r="BA3103" s="2">
        <v>4.01</v>
      </c>
      <c r="BB3103" s="2">
        <v>5.9</v>
      </c>
      <c r="BC3103" s="2">
        <v>67.599999999999994</v>
      </c>
      <c r="BD3103" s="2">
        <v>28.141500000000001</v>
      </c>
      <c r="BE3103" s="4"/>
      <c r="BF3103" s="4"/>
    </row>
    <row r="3104" spans="1:58" x14ac:dyDescent="0.2">
      <c r="A3104" s="29">
        <v>3103</v>
      </c>
      <c r="B3104" s="7" t="s">
        <v>6</v>
      </c>
      <c r="C3104" s="3">
        <v>40029</v>
      </c>
      <c r="D3104" s="4" t="s">
        <v>3</v>
      </c>
      <c r="E3104" s="4" t="s">
        <v>166</v>
      </c>
      <c r="F3104" s="5" t="s">
        <v>189</v>
      </c>
      <c r="G3104" s="6">
        <v>0.90833333333333333</v>
      </c>
      <c r="H3104" s="6">
        <v>0.90972222222222221</v>
      </c>
      <c r="I3104" s="85">
        <f t="shared" si="48"/>
        <v>1.9999999999999929</v>
      </c>
      <c r="J3104" s="86">
        <f>I3104*Segmentos!$D$7*(AH3104%)*IF(ISNUMBER(AI3104),AI3104%,0)</f>
        <v>78707.199999999735</v>
      </c>
      <c r="K3104" s="86">
        <f>I3104*Segmentos!$D$7*(AL3104%)*IF(ISNUMBER(AM3104),AM3104%,0)</f>
        <v>68431.999999999753</v>
      </c>
      <c r="L3104" s="4"/>
      <c r="M3104" s="2">
        <v>9.14</v>
      </c>
      <c r="N3104" s="2">
        <v>9.6999999999999993</v>
      </c>
      <c r="O3104" s="2">
        <v>94.3</v>
      </c>
      <c r="P3104" s="2">
        <v>80.528400000000005</v>
      </c>
      <c r="Q3104" s="2">
        <v>5.25</v>
      </c>
      <c r="R3104" s="2">
        <v>5.3</v>
      </c>
      <c r="S3104" s="2">
        <v>100</v>
      </c>
      <c r="T3104" s="2">
        <v>7.7233000000000001</v>
      </c>
      <c r="U3104" s="2">
        <v>8.66</v>
      </c>
      <c r="V3104" s="2">
        <v>9.4</v>
      </c>
      <c r="W3104" s="2">
        <v>91.7</v>
      </c>
      <c r="X3104" s="2">
        <v>16.0092</v>
      </c>
      <c r="Y3104" s="2">
        <v>8.76</v>
      </c>
      <c r="Z3104" s="2">
        <v>9.6999999999999993</v>
      </c>
      <c r="AA3104" s="2">
        <v>90.2</v>
      </c>
      <c r="AB3104" s="2">
        <v>22.802</v>
      </c>
      <c r="AC3104" s="2">
        <v>11.75</v>
      </c>
      <c r="AD3104" s="2">
        <v>12.1</v>
      </c>
      <c r="AE3104" s="2">
        <v>97.4</v>
      </c>
      <c r="AF3104" s="2">
        <v>33.993899999999996</v>
      </c>
      <c r="AG3104" s="2">
        <v>9.81</v>
      </c>
      <c r="AH3104" s="22">
        <v>10.4</v>
      </c>
      <c r="AI3104" s="22">
        <v>94.6</v>
      </c>
      <c r="AJ3104" s="22">
        <v>41.016399999999997</v>
      </c>
      <c r="AK3104" s="18">
        <v>8.5299999999999994</v>
      </c>
      <c r="AL3104" s="18">
        <v>9.1</v>
      </c>
      <c r="AM3104" s="18">
        <v>94</v>
      </c>
      <c r="AN3104" s="2">
        <v>39.512</v>
      </c>
      <c r="AO3104" s="2">
        <v>2.85</v>
      </c>
      <c r="AP3104" s="2">
        <v>2.9</v>
      </c>
      <c r="AQ3104" s="2">
        <v>100</v>
      </c>
      <c r="AR3104" s="2">
        <v>2.7477</v>
      </c>
      <c r="AS3104" s="2">
        <v>6.92</v>
      </c>
      <c r="AT3104" s="2">
        <v>7.3</v>
      </c>
      <c r="AU3104" s="2">
        <v>94.9</v>
      </c>
      <c r="AV3104" s="2">
        <v>13.428000000000001</v>
      </c>
      <c r="AW3104" s="2">
        <v>8.9</v>
      </c>
      <c r="AX3104" s="2">
        <v>9.9</v>
      </c>
      <c r="AY3104" s="2">
        <v>90.3</v>
      </c>
      <c r="AZ3104" s="2">
        <v>22.546399999999998</v>
      </c>
      <c r="BA3104" s="2">
        <v>12.38</v>
      </c>
      <c r="BB3104" s="2">
        <v>12.9</v>
      </c>
      <c r="BC3104" s="2">
        <v>96.1</v>
      </c>
      <c r="BD3104" s="2">
        <v>41.8063</v>
      </c>
      <c r="BE3104" s="4"/>
      <c r="BF3104" s="4"/>
    </row>
    <row r="3105" spans="1:58" x14ac:dyDescent="0.2">
      <c r="A3105" s="29">
        <v>3104</v>
      </c>
      <c r="B3105" s="7" t="s">
        <v>31</v>
      </c>
      <c r="C3105" s="3">
        <v>40029</v>
      </c>
      <c r="D3105" s="4" t="s">
        <v>28</v>
      </c>
      <c r="E3105" s="4" t="s">
        <v>166</v>
      </c>
      <c r="F3105" s="5" t="s">
        <v>189</v>
      </c>
      <c r="G3105" s="6">
        <v>0.91388888888888886</v>
      </c>
      <c r="H3105" s="6">
        <v>0.91666666666666663</v>
      </c>
      <c r="I3105" s="85">
        <f t="shared" si="48"/>
        <v>3.9999999999999858</v>
      </c>
      <c r="J3105" s="86">
        <f>I3105*Segmentos!$D$7*(AH3105%)*IF(ISNUMBER(AI3105),AI3105%,0)</f>
        <v>9113.5999999999694</v>
      </c>
      <c r="K3105" s="86">
        <f>I3105*Segmentos!$D$7*(AL3105%)*IF(ISNUMBER(AM3105),AM3105%,0)</f>
        <v>12143.999999999958</v>
      </c>
      <c r="L3105" s="4"/>
      <c r="M3105" s="2">
        <v>0.65</v>
      </c>
      <c r="N3105" s="2">
        <v>1.1000000000000001</v>
      </c>
      <c r="O3105" s="2">
        <v>57.3</v>
      </c>
      <c r="P3105" s="2">
        <v>89.868700000000004</v>
      </c>
      <c r="Q3105" s="2">
        <v>0.19</v>
      </c>
      <c r="R3105" s="2">
        <v>0.5</v>
      </c>
      <c r="S3105" s="2">
        <v>36.299999999999997</v>
      </c>
      <c r="T3105" s="2">
        <v>4.4362000000000004</v>
      </c>
      <c r="U3105" s="2">
        <v>0.13</v>
      </c>
      <c r="V3105" s="2">
        <v>0.3</v>
      </c>
      <c r="W3105" s="2">
        <v>45.1</v>
      </c>
      <c r="X3105" s="2">
        <v>3.8879000000000001</v>
      </c>
      <c r="Y3105" s="2">
        <v>0.4</v>
      </c>
      <c r="Z3105" s="2">
        <v>0.7</v>
      </c>
      <c r="AA3105" s="2">
        <v>57.7</v>
      </c>
      <c r="AB3105" s="2">
        <v>16.301100000000002</v>
      </c>
      <c r="AC3105" s="2">
        <v>1.43</v>
      </c>
      <c r="AD3105" s="2">
        <v>2.4</v>
      </c>
      <c r="AE3105" s="2">
        <v>60.5</v>
      </c>
      <c r="AF3105" s="2">
        <v>65.243499999999997</v>
      </c>
      <c r="AG3105" s="2">
        <v>0.55000000000000004</v>
      </c>
      <c r="AH3105" s="22">
        <v>0.8</v>
      </c>
      <c r="AI3105" s="22">
        <v>71.2</v>
      </c>
      <c r="AJ3105" s="22">
        <v>36.018799999999999</v>
      </c>
      <c r="AK3105" s="18">
        <v>0.74</v>
      </c>
      <c r="AL3105" s="18">
        <v>1.5</v>
      </c>
      <c r="AM3105" s="18">
        <v>50.6</v>
      </c>
      <c r="AN3105" s="2">
        <v>53.849899999999998</v>
      </c>
      <c r="AO3105" s="2">
        <v>0.56999999999999995</v>
      </c>
      <c r="AP3105" s="2">
        <v>1</v>
      </c>
      <c r="AQ3105" s="2">
        <v>56.8</v>
      </c>
      <c r="AR3105" s="2">
        <v>8.6684000000000001</v>
      </c>
      <c r="AS3105" s="2">
        <v>1.1599999999999999</v>
      </c>
      <c r="AT3105" s="2">
        <v>1.9</v>
      </c>
      <c r="AU3105" s="2">
        <v>59.5</v>
      </c>
      <c r="AV3105" s="2">
        <v>35.387300000000003</v>
      </c>
      <c r="AW3105" s="2">
        <v>0.32</v>
      </c>
      <c r="AX3105" s="2">
        <v>0.5</v>
      </c>
      <c r="AY3105" s="2">
        <v>66.2</v>
      </c>
      <c r="AZ3105" s="2">
        <v>12.764900000000001</v>
      </c>
      <c r="BA3105" s="2">
        <v>0.62</v>
      </c>
      <c r="BB3105" s="2">
        <v>1.2</v>
      </c>
      <c r="BC3105" s="2">
        <v>52.5</v>
      </c>
      <c r="BD3105" s="2">
        <v>33.048099999999998</v>
      </c>
      <c r="BE3105" s="4"/>
      <c r="BF3105" s="4"/>
    </row>
    <row r="3106" spans="1:58" x14ac:dyDescent="0.2">
      <c r="A3106" s="29">
        <v>3105</v>
      </c>
      <c r="B3106" s="7" t="s">
        <v>38</v>
      </c>
      <c r="C3106" s="3">
        <v>40029</v>
      </c>
      <c r="D3106" s="4" t="s">
        <v>8</v>
      </c>
      <c r="E3106" s="4" t="s">
        <v>165</v>
      </c>
      <c r="F3106" s="5" t="s">
        <v>189</v>
      </c>
      <c r="G3106" s="6">
        <v>0.81180555555555556</v>
      </c>
      <c r="H3106" s="6">
        <v>0.87291666666666667</v>
      </c>
      <c r="I3106" s="85">
        <f t="shared" si="48"/>
        <v>88</v>
      </c>
      <c r="J3106" s="86">
        <f>I3106*Segmentos!$D$7*(AH3106%)*IF(ISNUMBER(AI3106),AI3106%,0)</f>
        <v>474672</v>
      </c>
      <c r="K3106" s="86">
        <f>I3106*Segmentos!$D$7*(AL3106%)*IF(ISNUMBER(AM3106),AM3106%,0)</f>
        <v>942656.00000000012</v>
      </c>
      <c r="L3106" s="4"/>
      <c r="M3106" s="2">
        <v>2.0499999999999998</v>
      </c>
      <c r="N3106" s="2">
        <v>11</v>
      </c>
      <c r="O3106" s="2">
        <v>18.7</v>
      </c>
      <c r="P3106" s="2">
        <v>71.377399999999994</v>
      </c>
      <c r="Q3106" s="2">
        <v>2.21</v>
      </c>
      <c r="R3106" s="2">
        <v>10.3</v>
      </c>
      <c r="S3106" s="2">
        <v>21.5</v>
      </c>
      <c r="T3106" s="2">
        <v>12.8019</v>
      </c>
      <c r="U3106" s="2">
        <v>1.45</v>
      </c>
      <c r="V3106" s="2">
        <v>8.5</v>
      </c>
      <c r="W3106" s="2">
        <v>17.100000000000001</v>
      </c>
      <c r="X3106" s="2">
        <v>10.5549</v>
      </c>
      <c r="Y3106" s="2">
        <v>2</v>
      </c>
      <c r="Z3106" s="2">
        <v>11.6</v>
      </c>
      <c r="AA3106" s="2">
        <v>17.3</v>
      </c>
      <c r="AB3106" s="2">
        <v>20.569199999999999</v>
      </c>
      <c r="AC3106" s="2">
        <v>2.41</v>
      </c>
      <c r="AD3106" s="2">
        <v>12.4</v>
      </c>
      <c r="AE3106" s="2">
        <v>19.399999999999999</v>
      </c>
      <c r="AF3106" s="2">
        <v>27.4514</v>
      </c>
      <c r="AG3106" s="2">
        <v>1.35</v>
      </c>
      <c r="AH3106" s="22">
        <v>8.6999999999999993</v>
      </c>
      <c r="AI3106" s="22">
        <v>15.5</v>
      </c>
      <c r="AJ3106" s="22">
        <v>22.292999999999999</v>
      </c>
      <c r="AK3106" s="18">
        <v>2.69</v>
      </c>
      <c r="AL3106" s="18">
        <v>13</v>
      </c>
      <c r="AM3106" s="18">
        <v>20.6</v>
      </c>
      <c r="AN3106" s="2">
        <v>49.084400000000002</v>
      </c>
      <c r="AO3106" s="2">
        <v>0.39</v>
      </c>
      <c r="AP3106" s="2">
        <v>4</v>
      </c>
      <c r="AQ3106" s="2">
        <v>9.9</v>
      </c>
      <c r="AR3106" s="2">
        <v>1.4992000000000001</v>
      </c>
      <c r="AS3106" s="2">
        <v>1.5</v>
      </c>
      <c r="AT3106" s="2">
        <v>8.6999999999999993</v>
      </c>
      <c r="AU3106" s="2">
        <v>17.3</v>
      </c>
      <c r="AV3106" s="2">
        <v>11.491199999999999</v>
      </c>
      <c r="AW3106" s="2">
        <v>1.51</v>
      </c>
      <c r="AX3106" s="2">
        <v>12.8</v>
      </c>
      <c r="AY3106" s="2">
        <v>11.7</v>
      </c>
      <c r="AZ3106" s="2">
        <v>15.061999999999999</v>
      </c>
      <c r="BA3106" s="2">
        <v>3.26</v>
      </c>
      <c r="BB3106" s="2">
        <v>12.9</v>
      </c>
      <c r="BC3106" s="2">
        <v>25.2</v>
      </c>
      <c r="BD3106" s="2">
        <v>43.325000000000003</v>
      </c>
      <c r="BE3106" s="4"/>
      <c r="BF3106" s="4"/>
    </row>
    <row r="3107" spans="1:58" x14ac:dyDescent="0.2">
      <c r="A3107" s="29">
        <v>3106</v>
      </c>
      <c r="B3107" s="7" t="s">
        <v>14</v>
      </c>
      <c r="C3107" s="3">
        <v>40029</v>
      </c>
      <c r="D3107" s="4" t="s">
        <v>13</v>
      </c>
      <c r="E3107" s="4" t="s">
        <v>163</v>
      </c>
      <c r="F3107" s="5" t="s">
        <v>189</v>
      </c>
      <c r="G3107" s="6">
        <v>0.85138888888888886</v>
      </c>
      <c r="H3107" s="6">
        <v>0.875</v>
      </c>
      <c r="I3107" s="85">
        <f t="shared" si="48"/>
        <v>34.000000000000043</v>
      </c>
      <c r="J3107" s="86">
        <f>I3107*Segmentos!$D$7*(AH3107%)*IF(ISNUMBER(AI3107),AI3107%,0)</f>
        <v>760240.00000000093</v>
      </c>
      <c r="K3107" s="86">
        <f>I3107*Segmentos!$D$7*(AL3107%)*IF(ISNUMBER(AM3107),AM3107%,0)</f>
        <v>1372430.4000000018</v>
      </c>
      <c r="L3107" s="4"/>
      <c r="M3107" s="2">
        <v>7.94</v>
      </c>
      <c r="N3107" s="2">
        <v>11.4</v>
      </c>
      <c r="O3107" s="2">
        <v>69.900000000000006</v>
      </c>
      <c r="P3107" s="2">
        <v>86.273700000000005</v>
      </c>
      <c r="Q3107" s="2">
        <v>4.22</v>
      </c>
      <c r="R3107" s="2">
        <v>6.5</v>
      </c>
      <c r="S3107" s="2">
        <v>65.400000000000006</v>
      </c>
      <c r="T3107" s="2">
        <v>7.6551</v>
      </c>
      <c r="U3107" s="2">
        <v>7.47</v>
      </c>
      <c r="V3107" s="2">
        <v>9.9</v>
      </c>
      <c r="W3107" s="2">
        <v>75.3</v>
      </c>
      <c r="X3107" s="2">
        <v>17.020600000000002</v>
      </c>
      <c r="Y3107" s="2">
        <v>8.33</v>
      </c>
      <c r="Z3107" s="2">
        <v>13</v>
      </c>
      <c r="AA3107" s="2">
        <v>64.099999999999994</v>
      </c>
      <c r="AB3107" s="2">
        <v>26.722899999999999</v>
      </c>
      <c r="AC3107" s="2">
        <v>9.7799999999999994</v>
      </c>
      <c r="AD3107" s="2">
        <v>13.3</v>
      </c>
      <c r="AE3107" s="2">
        <v>73.400000000000006</v>
      </c>
      <c r="AF3107" s="2">
        <v>34.875100000000003</v>
      </c>
      <c r="AG3107" s="2">
        <v>5.57</v>
      </c>
      <c r="AH3107" s="22">
        <v>8.6</v>
      </c>
      <c r="AI3107" s="22">
        <v>65</v>
      </c>
      <c r="AJ3107" s="22">
        <v>28.721699999999998</v>
      </c>
      <c r="AK3107" s="18">
        <v>10.08</v>
      </c>
      <c r="AL3107" s="18">
        <v>13.9</v>
      </c>
      <c r="AM3107" s="18">
        <v>72.599999999999994</v>
      </c>
      <c r="AN3107" s="2">
        <v>57.551900000000003</v>
      </c>
      <c r="AO3107" s="2">
        <v>4.5</v>
      </c>
      <c r="AP3107" s="2">
        <v>7.2</v>
      </c>
      <c r="AQ3107" s="2">
        <v>62.5</v>
      </c>
      <c r="AR3107" s="2">
        <v>5.3415999999999997</v>
      </c>
      <c r="AS3107" s="2">
        <v>6.79</v>
      </c>
      <c r="AT3107" s="2">
        <v>11</v>
      </c>
      <c r="AU3107" s="2">
        <v>62</v>
      </c>
      <c r="AV3107" s="2">
        <v>16.248899999999999</v>
      </c>
      <c r="AW3107" s="2">
        <v>8.39</v>
      </c>
      <c r="AX3107" s="2">
        <v>13</v>
      </c>
      <c r="AY3107" s="2">
        <v>64.7</v>
      </c>
      <c r="AZ3107" s="2">
        <v>26.218399999999999</v>
      </c>
      <c r="BA3107" s="2">
        <v>9.24</v>
      </c>
      <c r="BB3107" s="2">
        <v>11.6</v>
      </c>
      <c r="BC3107" s="2">
        <v>79.8</v>
      </c>
      <c r="BD3107" s="2">
        <v>38.464799999999997</v>
      </c>
      <c r="BE3107" s="4"/>
      <c r="BF3107" s="4"/>
    </row>
    <row r="3108" spans="1:58" x14ac:dyDescent="0.2">
      <c r="A3108" s="29">
        <v>3107</v>
      </c>
      <c r="B3108" s="7" t="s">
        <v>10</v>
      </c>
      <c r="C3108" s="3">
        <v>40029</v>
      </c>
      <c r="D3108" s="4" t="s">
        <v>8</v>
      </c>
      <c r="E3108" s="4" t="s">
        <v>164</v>
      </c>
      <c r="F3108" s="5" t="s">
        <v>189</v>
      </c>
      <c r="G3108" s="6">
        <v>0.87291666666666667</v>
      </c>
      <c r="H3108" s="6">
        <v>0.9194444444444444</v>
      </c>
      <c r="I3108" s="85">
        <f t="shared" si="48"/>
        <v>66.999999999999915</v>
      </c>
      <c r="J3108" s="86">
        <f>I3108*Segmentos!$D$7*(AH3108%)*IF(ISNUMBER(AI3108),AI3108%,0)</f>
        <v>961262.39999999874</v>
      </c>
      <c r="K3108" s="86">
        <f>I3108*Segmentos!$D$7*(AL3108%)*IF(ISNUMBER(AM3108),AM3108%,0)</f>
        <v>1344931.1999999981</v>
      </c>
      <c r="L3108" s="4"/>
      <c r="M3108" s="2">
        <v>4.34</v>
      </c>
      <c r="N3108" s="2">
        <v>15.6</v>
      </c>
      <c r="O3108" s="2">
        <v>27.8</v>
      </c>
      <c r="P3108" s="2">
        <v>88.4756</v>
      </c>
      <c r="Q3108" s="2">
        <v>2.39</v>
      </c>
      <c r="R3108" s="2">
        <v>8.8000000000000007</v>
      </c>
      <c r="S3108" s="2">
        <v>27</v>
      </c>
      <c r="T3108" s="2">
        <v>8.1201000000000008</v>
      </c>
      <c r="U3108" s="2">
        <v>2.63</v>
      </c>
      <c r="V3108" s="2">
        <v>12.9</v>
      </c>
      <c r="W3108" s="2">
        <v>20.399999999999999</v>
      </c>
      <c r="X3108" s="2">
        <v>11.2423</v>
      </c>
      <c r="Y3108" s="2">
        <v>5.04</v>
      </c>
      <c r="Z3108" s="2">
        <v>18.3</v>
      </c>
      <c r="AA3108" s="2">
        <v>27.5</v>
      </c>
      <c r="AB3108" s="2">
        <v>30.385300000000001</v>
      </c>
      <c r="AC3108" s="2">
        <v>5.78</v>
      </c>
      <c r="AD3108" s="2">
        <v>18.2</v>
      </c>
      <c r="AE3108" s="2">
        <v>31.7</v>
      </c>
      <c r="AF3108" s="2">
        <v>38.727899999999998</v>
      </c>
      <c r="AG3108" s="2">
        <v>3.58</v>
      </c>
      <c r="AH3108" s="22">
        <v>14.7</v>
      </c>
      <c r="AI3108" s="22">
        <v>24.4</v>
      </c>
      <c r="AJ3108" s="22">
        <v>34.700299999999999</v>
      </c>
      <c r="AK3108" s="18">
        <v>5.01</v>
      </c>
      <c r="AL3108" s="18">
        <v>16.399999999999999</v>
      </c>
      <c r="AM3108" s="18">
        <v>30.6</v>
      </c>
      <c r="AN3108" s="2">
        <v>53.775300000000001</v>
      </c>
      <c r="AO3108" s="2">
        <v>1.65</v>
      </c>
      <c r="AP3108" s="2">
        <v>7.9</v>
      </c>
      <c r="AQ3108" s="2">
        <v>20.8</v>
      </c>
      <c r="AR3108" s="2">
        <v>3.6898</v>
      </c>
      <c r="AS3108" s="2">
        <v>3.42</v>
      </c>
      <c r="AT3108" s="2">
        <v>13.6</v>
      </c>
      <c r="AU3108" s="2">
        <v>25.2</v>
      </c>
      <c r="AV3108" s="2">
        <v>15.3636</v>
      </c>
      <c r="AW3108" s="2">
        <v>3.94</v>
      </c>
      <c r="AX3108" s="2">
        <v>17</v>
      </c>
      <c r="AY3108" s="2">
        <v>23.2</v>
      </c>
      <c r="AZ3108" s="2">
        <v>23.128</v>
      </c>
      <c r="BA3108" s="2">
        <v>5.92</v>
      </c>
      <c r="BB3108" s="2">
        <v>17.8</v>
      </c>
      <c r="BC3108" s="2">
        <v>33.200000000000003</v>
      </c>
      <c r="BD3108" s="2">
        <v>46.294199999999996</v>
      </c>
      <c r="BE3108" s="4"/>
      <c r="BF3108" s="4"/>
    </row>
    <row r="3109" spans="1:58" x14ac:dyDescent="0.2">
      <c r="A3109" s="29">
        <v>3108</v>
      </c>
      <c r="B3109" s="7" t="s">
        <v>117</v>
      </c>
      <c r="C3109" s="3">
        <v>40029</v>
      </c>
      <c r="D3109" s="4" t="s">
        <v>28</v>
      </c>
      <c r="E3109" s="4" t="s">
        <v>117</v>
      </c>
      <c r="F3109" s="5" t="s">
        <v>189</v>
      </c>
      <c r="G3109" s="6">
        <v>0.91666666666666663</v>
      </c>
      <c r="H3109" s="6">
        <v>0.99444444444444446</v>
      </c>
      <c r="I3109" s="85">
        <f t="shared" si="48"/>
        <v>112.00000000000009</v>
      </c>
      <c r="J3109" s="86">
        <f>I3109*Segmentos!$D$7*(AH3109%)*IF(ISNUMBER(AI3109),AI3109%,0)</f>
        <v>442713.60000000038</v>
      </c>
      <c r="K3109" s="86">
        <f>I3109*Segmentos!$D$7*(AL3109%)*IF(ISNUMBER(AM3109),AM3109%,0)</f>
        <v>633964.80000000051</v>
      </c>
      <c r="L3109" s="4" t="s">
        <v>560</v>
      </c>
      <c r="M3109" s="2">
        <v>1.21</v>
      </c>
      <c r="N3109" s="2">
        <v>5.7</v>
      </c>
      <c r="O3109" s="2">
        <v>21.3</v>
      </c>
      <c r="P3109" s="2">
        <v>98.847800000000007</v>
      </c>
      <c r="Q3109" s="2">
        <v>0.06</v>
      </c>
      <c r="R3109" s="2">
        <v>1.8</v>
      </c>
      <c r="S3109" s="2">
        <v>3.6</v>
      </c>
      <c r="T3109" s="2">
        <v>0.85219999999999996</v>
      </c>
      <c r="U3109" s="2">
        <v>0.76</v>
      </c>
      <c r="V3109" s="2">
        <v>4.3</v>
      </c>
      <c r="W3109" s="2">
        <v>17.5</v>
      </c>
      <c r="X3109" s="2">
        <v>13.065899999999999</v>
      </c>
      <c r="Y3109" s="2">
        <v>1.34</v>
      </c>
      <c r="Z3109" s="2">
        <v>6.1</v>
      </c>
      <c r="AA3109" s="2">
        <v>21.8</v>
      </c>
      <c r="AB3109" s="2">
        <v>32.423200000000001</v>
      </c>
      <c r="AC3109" s="2">
        <v>1.95</v>
      </c>
      <c r="AD3109" s="2">
        <v>8</v>
      </c>
      <c r="AE3109" s="2">
        <v>24.2</v>
      </c>
      <c r="AF3109" s="2">
        <v>52.506500000000003</v>
      </c>
      <c r="AG3109" s="2">
        <v>0.99</v>
      </c>
      <c r="AH3109" s="22">
        <v>6.1</v>
      </c>
      <c r="AI3109" s="22">
        <v>16.2</v>
      </c>
      <c r="AJ3109" s="22">
        <v>38.368699999999997</v>
      </c>
      <c r="AK3109" s="18">
        <v>1.4</v>
      </c>
      <c r="AL3109" s="18">
        <v>5.3</v>
      </c>
      <c r="AM3109" s="18">
        <v>26.7</v>
      </c>
      <c r="AN3109" s="2">
        <v>60.479100000000003</v>
      </c>
      <c r="AO3109" s="2">
        <v>0.71</v>
      </c>
      <c r="AP3109" s="2">
        <v>4.8</v>
      </c>
      <c r="AQ3109" s="2">
        <v>14.6</v>
      </c>
      <c r="AR3109" s="2">
        <v>6.3163</v>
      </c>
      <c r="AS3109" s="2">
        <v>0.79</v>
      </c>
      <c r="AT3109" s="2">
        <v>5.0999999999999996</v>
      </c>
      <c r="AU3109" s="2">
        <v>15.5</v>
      </c>
      <c r="AV3109" s="2">
        <v>14.1837</v>
      </c>
      <c r="AW3109" s="2">
        <v>1.93</v>
      </c>
      <c r="AX3109" s="2">
        <v>6.6</v>
      </c>
      <c r="AY3109" s="2">
        <v>29.3</v>
      </c>
      <c r="AZ3109" s="2">
        <v>45.488900000000001</v>
      </c>
      <c r="BA3109" s="2">
        <v>1.05</v>
      </c>
      <c r="BB3109" s="2">
        <v>5.5</v>
      </c>
      <c r="BC3109" s="2">
        <v>18.899999999999999</v>
      </c>
      <c r="BD3109" s="2">
        <v>32.858800000000002</v>
      </c>
      <c r="BE3109" s="4"/>
      <c r="BF3109" s="4"/>
    </row>
    <row r="3110" spans="1:58" x14ac:dyDescent="0.2">
      <c r="A3110" s="29">
        <v>3109</v>
      </c>
      <c r="B3110" s="7" t="s">
        <v>89</v>
      </c>
      <c r="C3110" s="3">
        <v>40029</v>
      </c>
      <c r="D3110" s="4" t="s">
        <v>28</v>
      </c>
      <c r="E3110" s="4" t="s">
        <v>169</v>
      </c>
      <c r="F3110" s="5" t="s">
        <v>189</v>
      </c>
      <c r="G3110" s="6">
        <v>0.84097222222222223</v>
      </c>
      <c r="H3110" s="6">
        <v>0.87638888888888899</v>
      </c>
      <c r="I3110" s="85">
        <f t="shared" si="48"/>
        <v>51.000000000000142</v>
      </c>
      <c r="J3110" s="86">
        <f>I3110*Segmentos!$D$7*(AH3110%)*IF(ISNUMBER(AI3110),AI3110%,0)</f>
        <v>260875.20000000074</v>
      </c>
      <c r="K3110" s="86">
        <f>I3110*Segmentos!$D$7*(AL3110%)*IF(ISNUMBER(AM3110),AM3110%,0)</f>
        <v>179703.60000000047</v>
      </c>
      <c r="L3110" s="4"/>
      <c r="M3110" s="2">
        <v>1.07</v>
      </c>
      <c r="N3110" s="2">
        <v>2.2999999999999998</v>
      </c>
      <c r="O3110" s="2">
        <v>46.6</v>
      </c>
      <c r="P3110" s="2">
        <v>77.707700000000003</v>
      </c>
      <c r="Q3110" s="2">
        <v>0.01</v>
      </c>
      <c r="R3110" s="2">
        <v>0</v>
      </c>
      <c r="S3110" s="2">
        <v>29.4</v>
      </c>
      <c r="T3110" s="2">
        <v>0.16270000000000001</v>
      </c>
      <c r="U3110" s="2">
        <v>0.28999999999999998</v>
      </c>
      <c r="V3110" s="2">
        <v>1.5</v>
      </c>
      <c r="W3110" s="2">
        <v>19.7</v>
      </c>
      <c r="X3110" s="2">
        <v>4.4847000000000001</v>
      </c>
      <c r="Y3110" s="2">
        <v>2.67</v>
      </c>
      <c r="Z3110" s="2">
        <v>4.0999999999999996</v>
      </c>
      <c r="AA3110" s="2">
        <v>64.599999999999994</v>
      </c>
      <c r="AB3110" s="2">
        <v>57.212600000000002</v>
      </c>
      <c r="AC3110" s="2">
        <v>0.67</v>
      </c>
      <c r="AD3110" s="2">
        <v>2.2999999999999998</v>
      </c>
      <c r="AE3110" s="2">
        <v>28.9</v>
      </c>
      <c r="AF3110" s="2">
        <v>15.8477</v>
      </c>
      <c r="AG3110" s="2">
        <v>1.3</v>
      </c>
      <c r="AH3110" s="22">
        <v>2.2999999999999998</v>
      </c>
      <c r="AI3110" s="22">
        <v>55.6</v>
      </c>
      <c r="AJ3110" s="22">
        <v>44.696300000000001</v>
      </c>
      <c r="AK3110" s="18">
        <v>0.87</v>
      </c>
      <c r="AL3110" s="18">
        <v>2.2999999999999998</v>
      </c>
      <c r="AM3110" s="18">
        <v>38.299999999999997</v>
      </c>
      <c r="AN3110" s="2">
        <v>33.011400000000002</v>
      </c>
      <c r="AO3110" s="2">
        <v>0.17</v>
      </c>
      <c r="AP3110" s="2">
        <v>0.5</v>
      </c>
      <c r="AQ3110" s="2">
        <v>34</v>
      </c>
      <c r="AR3110" s="2">
        <v>1.3522000000000001</v>
      </c>
      <c r="AS3110" s="2">
        <v>0.79</v>
      </c>
      <c r="AT3110" s="2">
        <v>2.2999999999999998</v>
      </c>
      <c r="AU3110" s="2">
        <v>34.700000000000003</v>
      </c>
      <c r="AV3110" s="2">
        <v>12.5921</v>
      </c>
      <c r="AW3110" s="2">
        <v>1.26</v>
      </c>
      <c r="AX3110" s="2">
        <v>2.5</v>
      </c>
      <c r="AY3110" s="2">
        <v>49.6</v>
      </c>
      <c r="AZ3110" s="2">
        <v>26.281199999999998</v>
      </c>
      <c r="BA3110" s="2">
        <v>1.35</v>
      </c>
      <c r="BB3110" s="2">
        <v>2.6</v>
      </c>
      <c r="BC3110" s="2">
        <v>51</v>
      </c>
      <c r="BD3110" s="2">
        <v>37.482300000000002</v>
      </c>
      <c r="BE3110" s="4"/>
      <c r="BF3110" s="4"/>
    </row>
    <row r="3111" spans="1:58" x14ac:dyDescent="0.2">
      <c r="A3111" s="29">
        <v>3110</v>
      </c>
      <c r="B3111" s="7" t="s">
        <v>126</v>
      </c>
      <c r="C3111" s="3">
        <v>40029</v>
      </c>
      <c r="D3111" s="4" t="s">
        <v>28</v>
      </c>
      <c r="E3111" s="4" t="s">
        <v>163</v>
      </c>
      <c r="F3111" s="5" t="s">
        <v>189</v>
      </c>
      <c r="G3111" s="6">
        <v>0.87638888888888899</v>
      </c>
      <c r="H3111" s="6">
        <v>0.91388888888888886</v>
      </c>
      <c r="I3111" s="85">
        <f t="shared" si="48"/>
        <v>53.999999999999808</v>
      </c>
      <c r="J3111" s="86">
        <f>I3111*Segmentos!$D$7*(AH3111%)*IF(ISNUMBER(AI3111),AI3111%,0)</f>
        <v>111671.99999999959</v>
      </c>
      <c r="K3111" s="86">
        <f>I3111*Segmentos!$D$7*(AL3111%)*IF(ISNUMBER(AM3111),AM3111%,0)</f>
        <v>227707.1999999992</v>
      </c>
      <c r="L3111" s="4"/>
      <c r="M3111" s="2">
        <v>0.79</v>
      </c>
      <c r="N3111" s="2">
        <v>2.1</v>
      </c>
      <c r="O3111" s="2">
        <v>37.299999999999997</v>
      </c>
      <c r="P3111" s="2">
        <v>83.631100000000004</v>
      </c>
      <c r="Q3111" s="2">
        <v>0</v>
      </c>
      <c r="R3111" s="2">
        <v>0</v>
      </c>
      <c r="S3111" s="8" t="s">
        <v>577</v>
      </c>
      <c r="T3111" s="2">
        <v>0</v>
      </c>
      <c r="U3111" s="2">
        <v>0.21</v>
      </c>
      <c r="V3111" s="2">
        <v>0.7</v>
      </c>
      <c r="W3111" s="2">
        <v>28.9</v>
      </c>
      <c r="X3111" s="2">
        <v>4.6840999999999999</v>
      </c>
      <c r="Y3111" s="2">
        <v>0.48</v>
      </c>
      <c r="Z3111" s="2">
        <v>3.4</v>
      </c>
      <c r="AA3111" s="2">
        <v>14.3</v>
      </c>
      <c r="AB3111" s="2">
        <v>15.022</v>
      </c>
      <c r="AC3111" s="2">
        <v>1.85</v>
      </c>
      <c r="AD3111" s="2">
        <v>3</v>
      </c>
      <c r="AE3111" s="2">
        <v>62</v>
      </c>
      <c r="AF3111" s="2">
        <v>63.924999999999997</v>
      </c>
      <c r="AG3111" s="2">
        <v>0.51</v>
      </c>
      <c r="AH3111" s="22">
        <v>2.2000000000000002</v>
      </c>
      <c r="AI3111" s="22">
        <v>23.5</v>
      </c>
      <c r="AJ3111" s="22">
        <v>25.481000000000002</v>
      </c>
      <c r="AK3111" s="18">
        <v>1.05</v>
      </c>
      <c r="AL3111" s="18">
        <v>2.1</v>
      </c>
      <c r="AM3111" s="18">
        <v>50.2</v>
      </c>
      <c r="AN3111" s="2">
        <v>58.150100000000002</v>
      </c>
      <c r="AO3111" s="2">
        <v>0.4</v>
      </c>
      <c r="AP3111" s="2">
        <v>1.1000000000000001</v>
      </c>
      <c r="AQ3111" s="2">
        <v>36.9</v>
      </c>
      <c r="AR3111" s="2">
        <v>4.5830000000000002</v>
      </c>
      <c r="AS3111" s="2">
        <v>1.51</v>
      </c>
      <c r="AT3111" s="2">
        <v>2.1</v>
      </c>
      <c r="AU3111" s="2">
        <v>70.400000000000006</v>
      </c>
      <c r="AV3111" s="2">
        <v>35.042299999999997</v>
      </c>
      <c r="AW3111" s="2">
        <v>0.48</v>
      </c>
      <c r="AX3111" s="2">
        <v>2.2000000000000002</v>
      </c>
      <c r="AY3111" s="2">
        <v>21.9</v>
      </c>
      <c r="AZ3111" s="2">
        <v>14.648</v>
      </c>
      <c r="BA3111" s="2">
        <v>0.73</v>
      </c>
      <c r="BB3111" s="2">
        <v>2.4</v>
      </c>
      <c r="BC3111" s="2">
        <v>30.8</v>
      </c>
      <c r="BD3111" s="2">
        <v>29.357900000000001</v>
      </c>
      <c r="BE3111" s="4"/>
      <c r="BF3111" s="4"/>
    </row>
    <row r="3112" spans="1:58" x14ac:dyDescent="0.2">
      <c r="A3112" s="29">
        <v>3111</v>
      </c>
      <c r="B3112" s="7" t="s">
        <v>80</v>
      </c>
      <c r="C3112" s="3">
        <v>40029</v>
      </c>
      <c r="D3112" s="4" t="s">
        <v>3</v>
      </c>
      <c r="E3112" s="4" t="s">
        <v>167</v>
      </c>
      <c r="F3112" s="5" t="s">
        <v>189</v>
      </c>
      <c r="G3112" s="6">
        <v>0.91666666666666663</v>
      </c>
      <c r="H3112" s="6">
        <v>2.7777777777777779E-3</v>
      </c>
      <c r="I3112" s="85">
        <f t="shared" si="48"/>
        <v>124.00000000000007</v>
      </c>
      <c r="J3112" s="86">
        <f>I3112*Segmentos!$D$7*(AH3112%)*IF(ISNUMBER(AI3112),AI3112%,0)</f>
        <v>2755379.2000000016</v>
      </c>
      <c r="K3112" s="86">
        <f>I3112*Segmentos!$D$7*(AL3112%)*IF(ISNUMBER(AM3112),AM3112%,0)</f>
        <v>2828390.4000000022</v>
      </c>
      <c r="L3112" s="4"/>
      <c r="M3112" s="2">
        <v>5.63</v>
      </c>
      <c r="N3112" s="2">
        <v>26</v>
      </c>
      <c r="O3112" s="2">
        <v>21.6</v>
      </c>
      <c r="P3112" s="2">
        <v>89.355900000000005</v>
      </c>
      <c r="Q3112" s="2">
        <v>2.86</v>
      </c>
      <c r="R3112" s="2">
        <v>16.100000000000001</v>
      </c>
      <c r="S3112" s="2">
        <v>17.7</v>
      </c>
      <c r="T3112" s="2">
        <v>7.5616000000000003</v>
      </c>
      <c r="U3112" s="2">
        <v>5.21</v>
      </c>
      <c r="V3112" s="2">
        <v>23.1</v>
      </c>
      <c r="W3112" s="2">
        <v>22.6</v>
      </c>
      <c r="X3112" s="2">
        <v>17.338100000000001</v>
      </c>
      <c r="Y3112" s="2">
        <v>5.2</v>
      </c>
      <c r="Z3112" s="2">
        <v>29.7</v>
      </c>
      <c r="AA3112" s="2">
        <v>17.5</v>
      </c>
      <c r="AB3112" s="2">
        <v>24.344999999999999</v>
      </c>
      <c r="AC3112" s="2">
        <v>7.7</v>
      </c>
      <c r="AD3112" s="2">
        <v>29.7</v>
      </c>
      <c r="AE3112" s="2">
        <v>25.9</v>
      </c>
      <c r="AF3112" s="2">
        <v>40.111199999999997</v>
      </c>
      <c r="AG3112" s="2">
        <v>5.56</v>
      </c>
      <c r="AH3112" s="22">
        <v>25.6</v>
      </c>
      <c r="AI3112" s="22">
        <v>21.7</v>
      </c>
      <c r="AJ3112" s="22">
        <v>41.832799999999999</v>
      </c>
      <c r="AK3112" s="18">
        <v>5.7</v>
      </c>
      <c r="AL3112" s="18">
        <v>26.4</v>
      </c>
      <c r="AM3112" s="18">
        <v>21.6</v>
      </c>
      <c r="AN3112" s="2">
        <v>47.523099999999999</v>
      </c>
      <c r="AO3112" s="2">
        <v>2.06</v>
      </c>
      <c r="AP3112" s="2">
        <v>13.4</v>
      </c>
      <c r="AQ3112" s="2">
        <v>15.4</v>
      </c>
      <c r="AR3112" s="2">
        <v>3.5768</v>
      </c>
      <c r="AS3112" s="2">
        <v>3.19</v>
      </c>
      <c r="AT3112" s="2">
        <v>20.6</v>
      </c>
      <c r="AU3112" s="2">
        <v>15.5</v>
      </c>
      <c r="AV3112" s="2">
        <v>11.164099999999999</v>
      </c>
      <c r="AW3112" s="2">
        <v>6.28</v>
      </c>
      <c r="AX3112" s="2">
        <v>28.8</v>
      </c>
      <c r="AY3112" s="2">
        <v>21.8</v>
      </c>
      <c r="AZ3112" s="2">
        <v>28.652100000000001</v>
      </c>
      <c r="BA3112" s="2">
        <v>7.56</v>
      </c>
      <c r="BB3112" s="2">
        <v>30.8</v>
      </c>
      <c r="BC3112" s="2">
        <v>24.6</v>
      </c>
      <c r="BD3112" s="2">
        <v>45.962800000000001</v>
      </c>
      <c r="BE3112" s="4"/>
      <c r="BF3112" s="4"/>
    </row>
    <row r="3113" spans="1:58" x14ac:dyDescent="0.2">
      <c r="A3113" s="29">
        <v>3112</v>
      </c>
      <c r="B3113" s="7" t="s">
        <v>23</v>
      </c>
      <c r="C3113" s="3">
        <v>40029</v>
      </c>
      <c r="D3113" s="4" t="s">
        <v>21</v>
      </c>
      <c r="E3113" s="4" t="s">
        <v>170</v>
      </c>
      <c r="F3113" s="5" t="s">
        <v>189</v>
      </c>
      <c r="G3113" s="6">
        <v>0.87569444444444444</v>
      </c>
      <c r="H3113" s="6">
        <v>0.93958333333333333</v>
      </c>
      <c r="I3113" s="85">
        <f t="shared" si="48"/>
        <v>92</v>
      </c>
      <c r="J3113" s="86">
        <f>I3113*Segmentos!$D$7*(AH3113%)*IF(ISNUMBER(AI3113),AI3113%,0)</f>
        <v>125966.40000000001</v>
      </c>
      <c r="K3113" s="86">
        <f>I3113*Segmentos!$D$7*(AL3113%)*IF(ISNUMBER(AM3113),AM3113%,0)</f>
        <v>142195.19999999998</v>
      </c>
      <c r="L3113" s="4"/>
      <c r="M3113" s="2">
        <v>0.37</v>
      </c>
      <c r="N3113" s="2">
        <v>2.5</v>
      </c>
      <c r="O3113" s="2">
        <v>14.8</v>
      </c>
      <c r="P3113" s="2">
        <v>31.232399999999998</v>
      </c>
      <c r="Q3113" s="2">
        <v>0.02</v>
      </c>
      <c r="R3113" s="2">
        <v>0.8</v>
      </c>
      <c r="S3113" s="2">
        <v>2.9</v>
      </c>
      <c r="T3113" s="2">
        <v>0.35189999999999999</v>
      </c>
      <c r="U3113" s="2">
        <v>0.61</v>
      </c>
      <c r="V3113" s="2">
        <v>3.1</v>
      </c>
      <c r="W3113" s="2">
        <v>19.5</v>
      </c>
      <c r="X3113" s="2">
        <v>10.8344</v>
      </c>
      <c r="Y3113" s="2">
        <v>0.25</v>
      </c>
      <c r="Z3113" s="2">
        <v>2.4</v>
      </c>
      <c r="AA3113" s="2">
        <v>10.3</v>
      </c>
      <c r="AB3113" s="2">
        <v>6.2301000000000002</v>
      </c>
      <c r="AC3113" s="2">
        <v>0.49</v>
      </c>
      <c r="AD3113" s="2">
        <v>3</v>
      </c>
      <c r="AE3113" s="2">
        <v>16.8</v>
      </c>
      <c r="AF3113" s="2">
        <v>13.816000000000001</v>
      </c>
      <c r="AG3113" s="2">
        <v>0.34</v>
      </c>
      <c r="AH3113" s="22">
        <v>2.1</v>
      </c>
      <c r="AI3113" s="22">
        <v>16.3</v>
      </c>
      <c r="AJ3113" s="22">
        <v>13.9084</v>
      </c>
      <c r="AK3113" s="18">
        <v>0.39</v>
      </c>
      <c r="AL3113" s="18">
        <v>2.8</v>
      </c>
      <c r="AM3113" s="18">
        <v>13.8</v>
      </c>
      <c r="AN3113" s="2">
        <v>17.324000000000002</v>
      </c>
      <c r="AO3113" s="2">
        <v>0.21</v>
      </c>
      <c r="AP3113" s="2">
        <v>0.7</v>
      </c>
      <c r="AQ3113" s="2">
        <v>29.9</v>
      </c>
      <c r="AR3113" s="2">
        <v>1.9983</v>
      </c>
      <c r="AS3113" s="2">
        <v>0.35</v>
      </c>
      <c r="AT3113" s="2">
        <v>2.7</v>
      </c>
      <c r="AU3113" s="2">
        <v>13.2</v>
      </c>
      <c r="AV3113" s="2">
        <v>6.6295000000000002</v>
      </c>
      <c r="AW3113" s="2">
        <v>0.36</v>
      </c>
      <c r="AX3113" s="2">
        <v>2.2999999999999998</v>
      </c>
      <c r="AY3113" s="2">
        <v>15.7</v>
      </c>
      <c r="AZ3113" s="2">
        <v>8.8902999999999999</v>
      </c>
      <c r="BA3113" s="2">
        <v>0.42</v>
      </c>
      <c r="BB3113" s="2">
        <v>3</v>
      </c>
      <c r="BC3113" s="2">
        <v>14.2</v>
      </c>
      <c r="BD3113" s="2">
        <v>13.7143</v>
      </c>
      <c r="BE3113" s="4"/>
      <c r="BF3113" s="4"/>
    </row>
    <row r="3114" spans="1:58" x14ac:dyDescent="0.2">
      <c r="A3114" s="29">
        <v>3113</v>
      </c>
      <c r="B3114" s="7" t="s">
        <v>25</v>
      </c>
      <c r="C3114" s="3">
        <v>40029</v>
      </c>
      <c r="D3114" s="4" t="s">
        <v>21</v>
      </c>
      <c r="E3114" s="4" t="s">
        <v>171</v>
      </c>
      <c r="F3114" s="5" t="s">
        <v>189</v>
      </c>
      <c r="G3114" s="6">
        <v>0.875</v>
      </c>
      <c r="H3114" s="6">
        <v>0.87569444444444444</v>
      </c>
      <c r="I3114" s="85">
        <f t="shared" si="48"/>
        <v>0.99999999999999645</v>
      </c>
      <c r="J3114" s="86">
        <f>I3114*Segmentos!$D$7*(AH3114%)*IF(ISNUMBER(AI3114),AI3114%,0)</f>
        <v>2799.99999999999</v>
      </c>
      <c r="K3114" s="86">
        <f>I3114*Segmentos!$D$7*(AL3114%)*IF(ISNUMBER(AM3114),AM3114%,0)</f>
        <v>5199.9999999999827</v>
      </c>
      <c r="L3114" s="4"/>
      <c r="M3114" s="2">
        <v>1.03</v>
      </c>
      <c r="N3114" s="2">
        <v>1</v>
      </c>
      <c r="O3114" s="2">
        <v>100</v>
      </c>
      <c r="P3114" s="2">
        <v>70.268500000000003</v>
      </c>
      <c r="Q3114" s="2">
        <v>0</v>
      </c>
      <c r="R3114" s="2">
        <v>0</v>
      </c>
      <c r="S3114" s="8" t="s">
        <v>577</v>
      </c>
      <c r="T3114" s="2">
        <v>0</v>
      </c>
      <c r="U3114" s="2">
        <v>0.67</v>
      </c>
      <c r="V3114" s="2">
        <v>0.7</v>
      </c>
      <c r="W3114" s="2">
        <v>100</v>
      </c>
      <c r="X3114" s="2">
        <v>9.6206999999999994</v>
      </c>
      <c r="Y3114" s="2">
        <v>0.54</v>
      </c>
      <c r="Z3114" s="2">
        <v>0.5</v>
      </c>
      <c r="AA3114" s="2">
        <v>100</v>
      </c>
      <c r="AB3114" s="2">
        <v>10.969099999999999</v>
      </c>
      <c r="AC3114" s="2">
        <v>2.21</v>
      </c>
      <c r="AD3114" s="2">
        <v>2.2000000000000002</v>
      </c>
      <c r="AE3114" s="2">
        <v>100</v>
      </c>
      <c r="AF3114" s="2">
        <v>49.678699999999999</v>
      </c>
      <c r="AG3114" s="2">
        <v>0.71</v>
      </c>
      <c r="AH3114" s="22">
        <v>0.7</v>
      </c>
      <c r="AI3114" s="22">
        <v>100</v>
      </c>
      <c r="AJ3114" s="22">
        <v>23.0444</v>
      </c>
      <c r="AK3114" s="18">
        <v>1.31</v>
      </c>
      <c r="AL3114" s="18">
        <v>1.3</v>
      </c>
      <c r="AM3114" s="18">
        <v>100</v>
      </c>
      <c r="AN3114" s="2">
        <v>47.2241</v>
      </c>
      <c r="AO3114" s="2">
        <v>0.14000000000000001</v>
      </c>
      <c r="AP3114" s="2">
        <v>0.1</v>
      </c>
      <c r="AQ3114" s="2">
        <v>100</v>
      </c>
      <c r="AR3114" s="2">
        <v>1.0669</v>
      </c>
      <c r="AS3114" s="2">
        <v>1.0900000000000001</v>
      </c>
      <c r="AT3114" s="2">
        <v>1.1000000000000001</v>
      </c>
      <c r="AU3114" s="2">
        <v>100</v>
      </c>
      <c r="AV3114" s="2">
        <v>16.352799999999998</v>
      </c>
      <c r="AW3114" s="2">
        <v>1.08</v>
      </c>
      <c r="AX3114" s="2">
        <v>1.1000000000000001</v>
      </c>
      <c r="AY3114" s="2">
        <v>100</v>
      </c>
      <c r="AZ3114" s="2">
        <v>21.284400000000002</v>
      </c>
      <c r="BA3114" s="2">
        <v>1.21</v>
      </c>
      <c r="BB3114" s="2">
        <v>1.2</v>
      </c>
      <c r="BC3114" s="2">
        <v>100</v>
      </c>
      <c r="BD3114" s="2">
        <v>31.564499999999999</v>
      </c>
      <c r="BE3114" s="4"/>
      <c r="BF3114" s="4"/>
    </row>
    <row r="3115" spans="1:58" x14ac:dyDescent="0.2">
      <c r="A3115" s="29">
        <v>3114</v>
      </c>
      <c r="B3115" s="7" t="s">
        <v>19</v>
      </c>
      <c r="C3115" s="3">
        <v>40029</v>
      </c>
      <c r="D3115" s="4" t="s">
        <v>17</v>
      </c>
      <c r="E3115" s="4" t="s">
        <v>166</v>
      </c>
      <c r="F3115" s="5" t="s">
        <v>189</v>
      </c>
      <c r="G3115" s="6">
        <v>0.9145833333333333</v>
      </c>
      <c r="H3115" s="6">
        <v>0.91666666666666663</v>
      </c>
      <c r="I3115" s="85">
        <f t="shared" si="48"/>
        <v>2.9999999999999893</v>
      </c>
      <c r="J3115" s="86">
        <f>I3115*Segmentos!$D$7*(AH3115%)*IF(ISNUMBER(AI3115),AI3115%,0)</f>
        <v>2399.9999999999918</v>
      </c>
      <c r="K3115" s="86">
        <f>I3115*Segmentos!$D$7*(AL3115%)*IF(ISNUMBER(AM3115),AM3115%,0)</f>
        <v>8399.9999999999691</v>
      </c>
      <c r="L3115" s="4"/>
      <c r="M3115" s="2">
        <v>0.48</v>
      </c>
      <c r="N3115" s="2">
        <v>0.5</v>
      </c>
      <c r="O3115" s="2">
        <v>100</v>
      </c>
      <c r="P3115" s="2">
        <v>62.565100000000001</v>
      </c>
      <c r="Q3115" s="2">
        <v>0</v>
      </c>
      <c r="R3115" s="2">
        <v>0</v>
      </c>
      <c r="S3115" s="8" t="s">
        <v>577</v>
      </c>
      <c r="T3115" s="2">
        <v>0</v>
      </c>
      <c r="U3115" s="2">
        <v>0.67</v>
      </c>
      <c r="V3115" s="2">
        <v>0.7</v>
      </c>
      <c r="W3115" s="2">
        <v>100</v>
      </c>
      <c r="X3115" s="2">
        <v>18.214500000000001</v>
      </c>
      <c r="Y3115" s="2">
        <v>0.71</v>
      </c>
      <c r="Z3115" s="2">
        <v>0.7</v>
      </c>
      <c r="AA3115" s="2">
        <v>100</v>
      </c>
      <c r="AB3115" s="2">
        <v>27.009</v>
      </c>
      <c r="AC3115" s="2">
        <v>0.41</v>
      </c>
      <c r="AD3115" s="2">
        <v>0.4</v>
      </c>
      <c r="AE3115" s="2">
        <v>100</v>
      </c>
      <c r="AF3115" s="2">
        <v>17.3416</v>
      </c>
      <c r="AG3115" s="2">
        <v>0.25</v>
      </c>
      <c r="AH3115" s="22">
        <v>0.2</v>
      </c>
      <c r="AI3115" s="22">
        <v>100</v>
      </c>
      <c r="AJ3115" s="22">
        <v>15.2721</v>
      </c>
      <c r="AK3115" s="18">
        <v>0.69</v>
      </c>
      <c r="AL3115" s="18">
        <v>0.7</v>
      </c>
      <c r="AM3115" s="18">
        <v>100</v>
      </c>
      <c r="AN3115" s="2">
        <v>47.292999999999999</v>
      </c>
      <c r="AO3115" s="2">
        <v>0</v>
      </c>
      <c r="AP3115" s="2">
        <v>0</v>
      </c>
      <c r="AQ3115" s="8" t="s">
        <v>577</v>
      </c>
      <c r="AR3115" s="2">
        <v>0</v>
      </c>
      <c r="AS3115" s="2">
        <v>0</v>
      </c>
      <c r="AT3115" s="2">
        <v>0</v>
      </c>
      <c r="AU3115" s="8" t="s">
        <v>577</v>
      </c>
      <c r="AV3115" s="2">
        <v>0</v>
      </c>
      <c r="AW3115" s="2">
        <v>0.47</v>
      </c>
      <c r="AX3115" s="2">
        <v>0.5</v>
      </c>
      <c r="AY3115" s="2">
        <v>100</v>
      </c>
      <c r="AZ3115" s="2">
        <v>17.3416</v>
      </c>
      <c r="BA3115" s="2">
        <v>0.91</v>
      </c>
      <c r="BB3115" s="2">
        <v>0.9</v>
      </c>
      <c r="BC3115" s="2">
        <v>100</v>
      </c>
      <c r="BD3115" s="2">
        <v>45.223500000000001</v>
      </c>
      <c r="BE3115" s="4"/>
      <c r="BF3115" s="4"/>
    </row>
    <row r="3116" spans="1:58" x14ac:dyDescent="0.2">
      <c r="A3116" s="29">
        <v>3115</v>
      </c>
      <c r="B3116" s="7" t="s">
        <v>2</v>
      </c>
      <c r="C3116" s="3">
        <v>40029</v>
      </c>
      <c r="D3116" s="4" t="s">
        <v>0</v>
      </c>
      <c r="E3116" s="4" t="s">
        <v>164</v>
      </c>
      <c r="F3116" s="5" t="s">
        <v>189</v>
      </c>
      <c r="G3116" s="6">
        <v>0.87430555555555556</v>
      </c>
      <c r="H3116" s="6">
        <v>0.9145833333333333</v>
      </c>
      <c r="I3116" s="85">
        <f t="shared" si="48"/>
        <v>57.999999999999957</v>
      </c>
      <c r="J3116" s="86">
        <f>I3116*Segmentos!$D$7*(AH3116%)*IF(ISNUMBER(AI3116),AI3116%,0)</f>
        <v>974515.9999999993</v>
      </c>
      <c r="K3116" s="86">
        <f>I3116*Segmentos!$D$7*(AL3116%)*IF(ISNUMBER(AM3116),AM3116%,0)</f>
        <v>1416104.7999999989</v>
      </c>
      <c r="L3116" s="4"/>
      <c r="M3116" s="2">
        <v>5.2</v>
      </c>
      <c r="N3116" s="2">
        <v>16.8</v>
      </c>
      <c r="O3116" s="2">
        <v>31</v>
      </c>
      <c r="P3116" s="2">
        <v>86.054400000000001</v>
      </c>
      <c r="Q3116" s="2">
        <v>4.28</v>
      </c>
      <c r="R3116" s="2">
        <v>12.9</v>
      </c>
      <c r="S3116" s="2">
        <v>33.200000000000003</v>
      </c>
      <c r="T3116" s="2">
        <v>11.824</v>
      </c>
      <c r="U3116" s="2">
        <v>4.93</v>
      </c>
      <c r="V3116" s="2">
        <v>14.8</v>
      </c>
      <c r="W3116" s="2">
        <v>33.4</v>
      </c>
      <c r="X3116" s="2">
        <v>17.092700000000001</v>
      </c>
      <c r="Y3116" s="2">
        <v>5.32</v>
      </c>
      <c r="Z3116" s="2">
        <v>20.2</v>
      </c>
      <c r="AA3116" s="2">
        <v>26.4</v>
      </c>
      <c r="AB3116" s="2">
        <v>25.9757</v>
      </c>
      <c r="AC3116" s="2">
        <v>5.74</v>
      </c>
      <c r="AD3116" s="2">
        <v>16.899999999999999</v>
      </c>
      <c r="AE3116" s="2">
        <v>33.9</v>
      </c>
      <c r="AF3116" s="2">
        <v>31.161999999999999</v>
      </c>
      <c r="AG3116" s="2">
        <v>4.2</v>
      </c>
      <c r="AH3116" s="22">
        <v>15.5</v>
      </c>
      <c r="AI3116" s="22">
        <v>27.1</v>
      </c>
      <c r="AJ3116" s="22">
        <v>32.9572</v>
      </c>
      <c r="AK3116" s="18">
        <v>6.11</v>
      </c>
      <c r="AL3116" s="18">
        <v>17.899999999999999</v>
      </c>
      <c r="AM3116" s="18">
        <v>34.1</v>
      </c>
      <c r="AN3116" s="2">
        <v>53.097200000000001</v>
      </c>
      <c r="AO3116" s="2">
        <v>3.94</v>
      </c>
      <c r="AP3116" s="2">
        <v>12.7</v>
      </c>
      <c r="AQ3116" s="2">
        <v>30.9</v>
      </c>
      <c r="AR3116" s="2">
        <v>7.1210000000000004</v>
      </c>
      <c r="AS3116" s="2">
        <v>4.12</v>
      </c>
      <c r="AT3116" s="2">
        <v>14.6</v>
      </c>
      <c r="AU3116" s="2">
        <v>28.2</v>
      </c>
      <c r="AV3116" s="2">
        <v>15.0243</v>
      </c>
      <c r="AW3116" s="2">
        <v>7.59</v>
      </c>
      <c r="AX3116" s="2">
        <v>19.5</v>
      </c>
      <c r="AY3116" s="2">
        <v>38.9</v>
      </c>
      <c r="AZ3116" s="2">
        <v>36.110300000000002</v>
      </c>
      <c r="BA3116" s="2">
        <v>4.3899999999999997</v>
      </c>
      <c r="BB3116" s="2">
        <v>17.100000000000001</v>
      </c>
      <c r="BC3116" s="2">
        <v>25.6</v>
      </c>
      <c r="BD3116" s="2">
        <v>27.7987</v>
      </c>
      <c r="BE3116" s="4"/>
      <c r="BF3116" s="4"/>
    </row>
    <row r="3117" spans="1:58" x14ac:dyDescent="0.2">
      <c r="A3117" s="29">
        <v>3116</v>
      </c>
      <c r="B3117" s="7" t="s">
        <v>16</v>
      </c>
      <c r="C3117" s="3">
        <v>40029</v>
      </c>
      <c r="D3117" s="4" t="s">
        <v>13</v>
      </c>
      <c r="E3117" s="4" t="s">
        <v>166</v>
      </c>
      <c r="F3117" s="5" t="s">
        <v>189</v>
      </c>
      <c r="G3117" s="6">
        <v>0.9145833333333333</v>
      </c>
      <c r="H3117" s="6">
        <v>0.91805555555555562</v>
      </c>
      <c r="I3117" s="85">
        <f t="shared" si="48"/>
        <v>5.0000000000001421</v>
      </c>
      <c r="J3117" s="86">
        <f>I3117*Segmentos!$D$7*(AH3117%)*IF(ISNUMBER(AI3117),AI3117%,0)</f>
        <v>161568.00000000463</v>
      </c>
      <c r="K3117" s="86">
        <f>I3117*Segmentos!$D$7*(AL3117%)*IF(ISNUMBER(AM3117),AM3117%,0)</f>
        <v>310960.00000000879</v>
      </c>
      <c r="L3117" s="4"/>
      <c r="M3117" s="2">
        <v>12</v>
      </c>
      <c r="N3117" s="2">
        <v>14.8</v>
      </c>
      <c r="O3117" s="2">
        <v>81.2</v>
      </c>
      <c r="P3117" s="2">
        <v>85.905500000000004</v>
      </c>
      <c r="Q3117" s="2">
        <v>8.6199999999999992</v>
      </c>
      <c r="R3117" s="2">
        <v>10.3</v>
      </c>
      <c r="S3117" s="2">
        <v>84</v>
      </c>
      <c r="T3117" s="2">
        <v>10.300800000000001</v>
      </c>
      <c r="U3117" s="2">
        <v>8.89</v>
      </c>
      <c r="V3117" s="2">
        <v>11.3</v>
      </c>
      <c r="W3117" s="2">
        <v>78.8</v>
      </c>
      <c r="X3117" s="2">
        <v>13.3445</v>
      </c>
      <c r="Y3117" s="2">
        <v>13.95</v>
      </c>
      <c r="Z3117" s="2">
        <v>16.8</v>
      </c>
      <c r="AA3117" s="2">
        <v>83.3</v>
      </c>
      <c r="AB3117" s="2">
        <v>29.494399999999999</v>
      </c>
      <c r="AC3117" s="2">
        <v>13.94</v>
      </c>
      <c r="AD3117" s="2">
        <v>17.5</v>
      </c>
      <c r="AE3117" s="2">
        <v>79.5</v>
      </c>
      <c r="AF3117" s="2">
        <v>32.765900000000002</v>
      </c>
      <c r="AG3117" s="2">
        <v>8.06</v>
      </c>
      <c r="AH3117" s="22">
        <v>10.8</v>
      </c>
      <c r="AI3117" s="22">
        <v>74.8</v>
      </c>
      <c r="AJ3117" s="22">
        <v>27.389600000000002</v>
      </c>
      <c r="AK3117" s="18">
        <v>15.55</v>
      </c>
      <c r="AL3117" s="18">
        <v>18.399999999999999</v>
      </c>
      <c r="AM3117" s="18">
        <v>84.5</v>
      </c>
      <c r="AN3117" s="2">
        <v>58.515799999999999</v>
      </c>
      <c r="AO3117" s="2">
        <v>10.65</v>
      </c>
      <c r="AP3117" s="2">
        <v>12.2</v>
      </c>
      <c r="AQ3117" s="2">
        <v>87.2</v>
      </c>
      <c r="AR3117" s="2">
        <v>8.3360000000000003</v>
      </c>
      <c r="AS3117" s="2">
        <v>10.74</v>
      </c>
      <c r="AT3117" s="2">
        <v>13.8</v>
      </c>
      <c r="AU3117" s="2">
        <v>78</v>
      </c>
      <c r="AV3117" s="2">
        <v>16.935400000000001</v>
      </c>
      <c r="AW3117" s="2">
        <v>12.4</v>
      </c>
      <c r="AX3117" s="2">
        <v>14.4</v>
      </c>
      <c r="AY3117" s="2">
        <v>86.4</v>
      </c>
      <c r="AZ3117" s="2">
        <v>25.537299999999998</v>
      </c>
      <c r="BA3117" s="2">
        <v>12.8</v>
      </c>
      <c r="BB3117" s="2">
        <v>16.399999999999999</v>
      </c>
      <c r="BC3117" s="2">
        <v>78</v>
      </c>
      <c r="BD3117" s="2">
        <v>35.096800000000002</v>
      </c>
      <c r="BE3117" s="4"/>
      <c r="BF3117" s="4"/>
    </row>
    <row r="3118" spans="1:58" x14ac:dyDescent="0.2">
      <c r="A3118" s="29">
        <v>3117</v>
      </c>
      <c r="B3118" s="7" t="s">
        <v>22</v>
      </c>
      <c r="C3118" s="3">
        <v>40029</v>
      </c>
      <c r="D3118" s="4" t="s">
        <v>21</v>
      </c>
      <c r="E3118" s="4" t="s">
        <v>164</v>
      </c>
      <c r="F3118" s="5" t="s">
        <v>189</v>
      </c>
      <c r="G3118" s="6">
        <v>0.83263888888888893</v>
      </c>
      <c r="H3118" s="6">
        <v>0.875</v>
      </c>
      <c r="I3118" s="85">
        <f t="shared" si="48"/>
        <v>60.999999999999943</v>
      </c>
      <c r="J3118" s="86">
        <f>I3118*Segmentos!$D$7*(AH3118%)*IF(ISNUMBER(AI3118),AI3118%,0)</f>
        <v>276695.99999999977</v>
      </c>
      <c r="K3118" s="86">
        <f>I3118*Segmentos!$D$7*(AL3118%)*IF(ISNUMBER(AM3118),AM3118%,0)</f>
        <v>497759.99999999953</v>
      </c>
      <c r="L3118" s="4"/>
      <c r="M3118" s="2">
        <v>1.61</v>
      </c>
      <c r="N3118" s="2">
        <v>3.7</v>
      </c>
      <c r="O3118" s="2">
        <v>42.8</v>
      </c>
      <c r="P3118" s="2">
        <v>92.967200000000005</v>
      </c>
      <c r="Q3118" s="2">
        <v>0.01</v>
      </c>
      <c r="R3118" s="2">
        <v>0</v>
      </c>
      <c r="S3118" s="2">
        <v>18.600000000000001</v>
      </c>
      <c r="T3118" s="2">
        <v>8.2299999999999998E-2</v>
      </c>
      <c r="U3118" s="2">
        <v>0.51</v>
      </c>
      <c r="V3118" s="2">
        <v>1.9</v>
      </c>
      <c r="W3118" s="2">
        <v>27.3</v>
      </c>
      <c r="X3118" s="2">
        <v>6.1694000000000004</v>
      </c>
      <c r="Y3118" s="2">
        <v>0.44</v>
      </c>
      <c r="Z3118" s="2">
        <v>3.2</v>
      </c>
      <c r="AA3118" s="2">
        <v>13.5</v>
      </c>
      <c r="AB3118" s="2">
        <v>7.4547999999999996</v>
      </c>
      <c r="AC3118" s="2">
        <v>4.17</v>
      </c>
      <c r="AD3118" s="2">
        <v>7.3</v>
      </c>
      <c r="AE3118" s="2">
        <v>57.2</v>
      </c>
      <c r="AF3118" s="2">
        <v>79.2607</v>
      </c>
      <c r="AG3118" s="2">
        <v>1.1200000000000001</v>
      </c>
      <c r="AH3118" s="22">
        <v>3.5</v>
      </c>
      <c r="AI3118" s="22">
        <v>32.4</v>
      </c>
      <c r="AJ3118" s="22">
        <v>30.6938</v>
      </c>
      <c r="AK3118" s="18">
        <v>2.0499999999999998</v>
      </c>
      <c r="AL3118" s="18">
        <v>4</v>
      </c>
      <c r="AM3118" s="18">
        <v>51</v>
      </c>
      <c r="AN3118" s="2">
        <v>62.273400000000002</v>
      </c>
      <c r="AO3118" s="2">
        <v>1.39</v>
      </c>
      <c r="AP3118" s="2">
        <v>2.9</v>
      </c>
      <c r="AQ3118" s="2">
        <v>47.7</v>
      </c>
      <c r="AR3118" s="2">
        <v>8.8221000000000007</v>
      </c>
      <c r="AS3118" s="2">
        <v>1.1200000000000001</v>
      </c>
      <c r="AT3118" s="2">
        <v>2.8</v>
      </c>
      <c r="AU3118" s="2">
        <v>39.5</v>
      </c>
      <c r="AV3118" s="2">
        <v>14.339499999999999</v>
      </c>
      <c r="AW3118" s="2">
        <v>2.0099999999999998</v>
      </c>
      <c r="AX3118" s="2">
        <v>4.5999999999999996</v>
      </c>
      <c r="AY3118" s="2">
        <v>44</v>
      </c>
      <c r="AZ3118" s="2">
        <v>33.409199999999998</v>
      </c>
      <c r="BA3118" s="2">
        <v>1.64</v>
      </c>
      <c r="BB3118" s="2">
        <v>3.9</v>
      </c>
      <c r="BC3118" s="2">
        <v>42.2</v>
      </c>
      <c r="BD3118" s="2">
        <v>36.3964</v>
      </c>
      <c r="BE3118" s="4"/>
      <c r="BF3118" s="4"/>
    </row>
    <row r="3119" spans="1:58" x14ac:dyDescent="0.2">
      <c r="A3119" s="29">
        <v>3118</v>
      </c>
      <c r="B3119" s="7" t="s">
        <v>4</v>
      </c>
      <c r="C3119" s="3">
        <v>40029</v>
      </c>
      <c r="D3119" s="4" t="s">
        <v>3</v>
      </c>
      <c r="E3119" s="4" t="s">
        <v>165</v>
      </c>
      <c r="F3119" s="5" t="s">
        <v>189</v>
      </c>
      <c r="G3119" s="6">
        <v>0.78194444444444444</v>
      </c>
      <c r="H3119" s="6">
        <v>0.87361111111111101</v>
      </c>
      <c r="I3119" s="85">
        <f t="shared" si="48"/>
        <v>131.99999999999986</v>
      </c>
      <c r="J3119" s="86">
        <f>I3119*Segmentos!$D$7*(AH3119%)*IF(ISNUMBER(AI3119),AI3119%,0)</f>
        <v>1805443.1999999983</v>
      </c>
      <c r="K3119" s="86">
        <f>I3119*Segmentos!$D$7*(AL3119%)*IF(ISNUMBER(AM3119),AM3119%,0)</f>
        <v>2599027.1999999969</v>
      </c>
      <c r="L3119" s="4"/>
      <c r="M3119" s="2">
        <v>4.21</v>
      </c>
      <c r="N3119" s="2">
        <v>14.7</v>
      </c>
      <c r="O3119" s="2">
        <v>28.7</v>
      </c>
      <c r="P3119" s="2">
        <v>68.123199999999997</v>
      </c>
      <c r="Q3119" s="2">
        <v>4.3</v>
      </c>
      <c r="R3119" s="2">
        <v>19.5</v>
      </c>
      <c r="S3119" s="2">
        <v>22</v>
      </c>
      <c r="T3119" s="2">
        <v>11.602</v>
      </c>
      <c r="U3119" s="2">
        <v>6.42</v>
      </c>
      <c r="V3119" s="2">
        <v>17</v>
      </c>
      <c r="W3119" s="2">
        <v>37.799999999999997</v>
      </c>
      <c r="X3119" s="2">
        <v>21.745799999999999</v>
      </c>
      <c r="Y3119" s="2">
        <v>2.9</v>
      </c>
      <c r="Z3119" s="2">
        <v>12.7</v>
      </c>
      <c r="AA3119" s="2">
        <v>22.8</v>
      </c>
      <c r="AB3119" s="2">
        <v>13.8291</v>
      </c>
      <c r="AC3119" s="2">
        <v>3.95</v>
      </c>
      <c r="AD3119" s="2">
        <v>12.5</v>
      </c>
      <c r="AE3119" s="2">
        <v>31.5</v>
      </c>
      <c r="AF3119" s="2">
        <v>20.946300000000001</v>
      </c>
      <c r="AG3119" s="2">
        <v>3.43</v>
      </c>
      <c r="AH3119" s="22">
        <v>12.3</v>
      </c>
      <c r="AI3119" s="22">
        <v>27.8</v>
      </c>
      <c r="AJ3119" s="22">
        <v>26.275200000000002</v>
      </c>
      <c r="AK3119" s="18">
        <v>4.92</v>
      </c>
      <c r="AL3119" s="18">
        <v>16.8</v>
      </c>
      <c r="AM3119" s="18">
        <v>29.3</v>
      </c>
      <c r="AN3119" s="2">
        <v>41.847999999999999</v>
      </c>
      <c r="AO3119" s="2">
        <v>1.21</v>
      </c>
      <c r="AP3119" s="2">
        <v>5.6</v>
      </c>
      <c r="AQ3119" s="2">
        <v>21.8</v>
      </c>
      <c r="AR3119" s="2">
        <v>2.1385000000000001</v>
      </c>
      <c r="AS3119" s="2">
        <v>3.37</v>
      </c>
      <c r="AT3119" s="2">
        <v>14.1</v>
      </c>
      <c r="AU3119" s="2">
        <v>23.9</v>
      </c>
      <c r="AV3119" s="2">
        <v>11.998200000000001</v>
      </c>
      <c r="AW3119" s="2">
        <v>3.69</v>
      </c>
      <c r="AX3119" s="2">
        <v>15</v>
      </c>
      <c r="AY3119" s="2">
        <v>24.5</v>
      </c>
      <c r="AZ3119" s="2">
        <v>17.1403</v>
      </c>
      <c r="BA3119" s="2">
        <v>5.95</v>
      </c>
      <c r="BB3119" s="2">
        <v>17.3</v>
      </c>
      <c r="BC3119" s="2">
        <v>34.4</v>
      </c>
      <c r="BD3119" s="2">
        <v>36.8461</v>
      </c>
      <c r="BE3119" s="4"/>
      <c r="BF3119" s="4"/>
    </row>
    <row r="3120" spans="1:58" x14ac:dyDescent="0.2">
      <c r="A3120" s="29">
        <v>3119</v>
      </c>
      <c r="B3120" s="7" t="s">
        <v>15</v>
      </c>
      <c r="C3120" s="3">
        <v>40030</v>
      </c>
      <c r="D3120" s="4" t="s">
        <v>13</v>
      </c>
      <c r="E3120" s="4" t="s">
        <v>164</v>
      </c>
      <c r="F3120" s="5" t="s">
        <v>190</v>
      </c>
      <c r="G3120" s="6">
        <v>0.875</v>
      </c>
      <c r="H3120" s="6">
        <v>0.91319444444444453</v>
      </c>
      <c r="I3120" s="85">
        <f t="shared" si="48"/>
        <v>55.000000000000128</v>
      </c>
      <c r="J3120" s="86">
        <f>I3120*Segmentos!$D$7*(AH3120%)*IF(ISNUMBER(AI3120),AI3120%,0)</f>
        <v>1817046.000000004</v>
      </c>
      <c r="K3120" s="86">
        <f>I3120*Segmentos!$D$7*(AL3120%)*IF(ISNUMBER(AM3120),AM3120%,0)</f>
        <v>2532816.0000000061</v>
      </c>
      <c r="L3120" s="4"/>
      <c r="M3120" s="2">
        <v>9.9700000000000006</v>
      </c>
      <c r="N3120" s="2">
        <v>22.1</v>
      </c>
      <c r="O3120" s="2">
        <v>45.1</v>
      </c>
      <c r="P3120" s="2">
        <v>90.200500000000005</v>
      </c>
      <c r="Q3120" s="2">
        <v>7.73</v>
      </c>
      <c r="R3120" s="2">
        <v>17.8</v>
      </c>
      <c r="S3120" s="2">
        <v>43.5</v>
      </c>
      <c r="T3120" s="2">
        <v>11.667199999999999</v>
      </c>
      <c r="U3120" s="2">
        <v>5.45</v>
      </c>
      <c r="V3120" s="2">
        <v>16.5</v>
      </c>
      <c r="W3120" s="2">
        <v>33.1</v>
      </c>
      <c r="X3120" s="2">
        <v>10.3431</v>
      </c>
      <c r="Y3120" s="2">
        <v>11.19</v>
      </c>
      <c r="Z3120" s="2">
        <v>24.5</v>
      </c>
      <c r="AA3120" s="2">
        <v>45.6</v>
      </c>
      <c r="AB3120" s="2">
        <v>29.889099999999999</v>
      </c>
      <c r="AC3120" s="2">
        <v>12.89</v>
      </c>
      <c r="AD3120" s="2">
        <v>25.8</v>
      </c>
      <c r="AE3120" s="2">
        <v>50.1</v>
      </c>
      <c r="AF3120" s="2">
        <v>38.301099999999998</v>
      </c>
      <c r="AG3120" s="2">
        <v>8.25</v>
      </c>
      <c r="AH3120" s="22">
        <v>20.7</v>
      </c>
      <c r="AI3120" s="22">
        <v>39.9</v>
      </c>
      <c r="AJ3120" s="22">
        <v>35.423499999999997</v>
      </c>
      <c r="AK3120" s="18">
        <v>11.52</v>
      </c>
      <c r="AL3120" s="18">
        <v>23.4</v>
      </c>
      <c r="AM3120" s="18">
        <v>49.2</v>
      </c>
      <c r="AN3120" s="2">
        <v>54.777000000000001</v>
      </c>
      <c r="AO3120" s="2">
        <v>6.2</v>
      </c>
      <c r="AP3120" s="2">
        <v>14.7</v>
      </c>
      <c r="AQ3120" s="2">
        <v>42.2</v>
      </c>
      <c r="AR3120" s="2">
        <v>6.1296999999999997</v>
      </c>
      <c r="AS3120" s="2">
        <v>6.59</v>
      </c>
      <c r="AT3120" s="2">
        <v>18.3</v>
      </c>
      <c r="AU3120" s="2">
        <v>35.9</v>
      </c>
      <c r="AV3120" s="2">
        <v>13.140499999999999</v>
      </c>
      <c r="AW3120" s="2">
        <v>10.039999999999999</v>
      </c>
      <c r="AX3120" s="2">
        <v>21.2</v>
      </c>
      <c r="AY3120" s="2">
        <v>47.5</v>
      </c>
      <c r="AZ3120" s="2">
        <v>26.1328</v>
      </c>
      <c r="BA3120" s="2">
        <v>12.93</v>
      </c>
      <c r="BB3120" s="2">
        <v>27.1</v>
      </c>
      <c r="BC3120" s="2">
        <v>47.6</v>
      </c>
      <c r="BD3120" s="2">
        <v>44.797499999999999</v>
      </c>
      <c r="BE3120" s="4"/>
      <c r="BF3120" s="4"/>
    </row>
    <row r="3121" spans="1:58" x14ac:dyDescent="0.2">
      <c r="A3121" s="29">
        <v>3120</v>
      </c>
      <c r="B3121" s="7" t="s">
        <v>5</v>
      </c>
      <c r="C3121" s="3">
        <v>40030</v>
      </c>
      <c r="D3121" s="4" t="s">
        <v>3</v>
      </c>
      <c r="E3121" s="4" t="s">
        <v>164</v>
      </c>
      <c r="F3121" s="5" t="s">
        <v>190</v>
      </c>
      <c r="G3121" s="6">
        <v>0.87361111111111101</v>
      </c>
      <c r="H3121" s="6">
        <v>0.91666666666666663</v>
      </c>
      <c r="I3121" s="85">
        <f t="shared" si="48"/>
        <v>62.000000000000099</v>
      </c>
      <c r="J3121" s="86">
        <f>I3121*Segmentos!$D$7*(AH3121%)*IF(ISNUMBER(AI3121),AI3121%,0)</f>
        <v>1420816.8000000021</v>
      </c>
      <c r="K3121" s="86">
        <f>I3121*Segmentos!$D$7*(AL3121%)*IF(ISNUMBER(AM3121),AM3121%,0)</f>
        <v>1494472.8000000024</v>
      </c>
      <c r="L3121" s="4"/>
      <c r="M3121" s="2">
        <v>5.88</v>
      </c>
      <c r="N3121" s="2">
        <v>16.399999999999999</v>
      </c>
      <c r="O3121" s="2">
        <v>35.9</v>
      </c>
      <c r="P3121" s="2">
        <v>81.340299999999999</v>
      </c>
      <c r="Q3121" s="2">
        <v>3.91</v>
      </c>
      <c r="R3121" s="2">
        <v>12.7</v>
      </c>
      <c r="S3121" s="2">
        <v>30.7</v>
      </c>
      <c r="T3121" s="2">
        <v>9.0185999999999993</v>
      </c>
      <c r="U3121" s="2">
        <v>5.07</v>
      </c>
      <c r="V3121" s="2">
        <v>15.7</v>
      </c>
      <c r="W3121" s="2">
        <v>32.299999999999997</v>
      </c>
      <c r="X3121" s="2">
        <v>14.7049</v>
      </c>
      <c r="Y3121" s="2">
        <v>6.51</v>
      </c>
      <c r="Z3121" s="2">
        <v>18.5</v>
      </c>
      <c r="AA3121" s="2">
        <v>35.1</v>
      </c>
      <c r="AB3121" s="2">
        <v>26.590199999999999</v>
      </c>
      <c r="AC3121" s="2">
        <v>6.83</v>
      </c>
      <c r="AD3121" s="2">
        <v>16.7</v>
      </c>
      <c r="AE3121" s="2">
        <v>41</v>
      </c>
      <c r="AF3121" s="2">
        <v>31.026700000000002</v>
      </c>
      <c r="AG3121" s="2">
        <v>5.72</v>
      </c>
      <c r="AH3121" s="22">
        <v>16.899999999999999</v>
      </c>
      <c r="AI3121" s="22">
        <v>33.9</v>
      </c>
      <c r="AJ3121" s="22">
        <v>37.569800000000001</v>
      </c>
      <c r="AK3121" s="18">
        <v>6.02</v>
      </c>
      <c r="AL3121" s="18">
        <v>15.9</v>
      </c>
      <c r="AM3121" s="18">
        <v>37.9</v>
      </c>
      <c r="AN3121" s="2">
        <v>43.770499999999998</v>
      </c>
      <c r="AO3121" s="2">
        <v>2.4700000000000002</v>
      </c>
      <c r="AP3121" s="2">
        <v>10.8</v>
      </c>
      <c r="AQ3121" s="2">
        <v>22.8</v>
      </c>
      <c r="AR3121" s="2">
        <v>3.7277</v>
      </c>
      <c r="AS3121" s="2">
        <v>5.58</v>
      </c>
      <c r="AT3121" s="2">
        <v>16.100000000000001</v>
      </c>
      <c r="AU3121" s="2">
        <v>34.700000000000003</v>
      </c>
      <c r="AV3121" s="2">
        <v>17.0107</v>
      </c>
      <c r="AW3121" s="2">
        <v>6.34</v>
      </c>
      <c r="AX3121" s="2">
        <v>16.899999999999999</v>
      </c>
      <c r="AY3121" s="2">
        <v>37.5</v>
      </c>
      <c r="AZ3121" s="2">
        <v>25.207699999999999</v>
      </c>
      <c r="BA3121" s="2">
        <v>6.68</v>
      </c>
      <c r="BB3121" s="2">
        <v>17.7</v>
      </c>
      <c r="BC3121" s="2">
        <v>37.700000000000003</v>
      </c>
      <c r="BD3121" s="2">
        <v>35.394199999999998</v>
      </c>
      <c r="BE3121" s="4"/>
      <c r="BF3121" s="4"/>
    </row>
    <row r="3122" spans="1:58" x14ac:dyDescent="0.2">
      <c r="A3122" s="29">
        <v>3121</v>
      </c>
      <c r="B3122" s="7" t="s">
        <v>18</v>
      </c>
      <c r="C3122" s="3">
        <v>40030</v>
      </c>
      <c r="D3122" s="4" t="s">
        <v>17</v>
      </c>
      <c r="E3122" s="4" t="s">
        <v>168</v>
      </c>
      <c r="F3122" s="5" t="s">
        <v>190</v>
      </c>
      <c r="G3122" s="6">
        <v>0.8340277777777777</v>
      </c>
      <c r="H3122" s="6">
        <v>0.9145833333333333</v>
      </c>
      <c r="I3122" s="85">
        <f t="shared" si="48"/>
        <v>116.00000000000007</v>
      </c>
      <c r="J3122" s="86">
        <f>I3122*Segmentos!$D$7*(AH3122%)*IF(ISNUMBER(AI3122),AI3122%,0)</f>
        <v>119758.40000000008</v>
      </c>
      <c r="K3122" s="86">
        <f>I3122*Segmentos!$D$7*(AL3122%)*IF(ISNUMBER(AM3122),AM3122%,0)</f>
        <v>408830.40000000031</v>
      </c>
      <c r="L3122" s="4" t="s">
        <v>562</v>
      </c>
      <c r="M3122" s="2">
        <v>0.59</v>
      </c>
      <c r="N3122" s="2">
        <v>3.1</v>
      </c>
      <c r="O3122" s="2">
        <v>18.8</v>
      </c>
      <c r="P3122" s="2">
        <v>94.626300000000001</v>
      </c>
      <c r="Q3122" s="2">
        <v>0.02</v>
      </c>
      <c r="R3122" s="2">
        <v>1.5</v>
      </c>
      <c r="S3122" s="2">
        <v>1.1000000000000001</v>
      </c>
      <c r="T3122" s="2">
        <v>0.4642</v>
      </c>
      <c r="U3122" s="2">
        <v>1.24</v>
      </c>
      <c r="V3122" s="2">
        <v>4.4000000000000004</v>
      </c>
      <c r="W3122" s="2">
        <v>28.4</v>
      </c>
      <c r="X3122" s="2">
        <v>42.087800000000001</v>
      </c>
      <c r="Y3122" s="2">
        <v>0.17</v>
      </c>
      <c r="Z3122" s="2">
        <v>3</v>
      </c>
      <c r="AA3122" s="2">
        <v>5.8</v>
      </c>
      <c r="AB3122" s="2">
        <v>8.2523999999999997</v>
      </c>
      <c r="AC3122" s="2">
        <v>0.83</v>
      </c>
      <c r="AD3122" s="2">
        <v>3.2</v>
      </c>
      <c r="AE3122" s="2">
        <v>25.6</v>
      </c>
      <c r="AF3122" s="2">
        <v>43.821899999999999</v>
      </c>
      <c r="AG3122" s="2">
        <v>0.26</v>
      </c>
      <c r="AH3122" s="22">
        <v>2.9</v>
      </c>
      <c r="AI3122" s="22">
        <v>8.9</v>
      </c>
      <c r="AJ3122" s="22">
        <v>19.895900000000001</v>
      </c>
      <c r="AK3122" s="18">
        <v>0.88</v>
      </c>
      <c r="AL3122" s="18">
        <v>3.3</v>
      </c>
      <c r="AM3122" s="18">
        <v>26.7</v>
      </c>
      <c r="AN3122" s="2">
        <v>74.730400000000003</v>
      </c>
      <c r="AO3122" s="2">
        <v>0.03</v>
      </c>
      <c r="AP3122" s="2">
        <v>0.5</v>
      </c>
      <c r="AQ3122" s="2">
        <v>6.7</v>
      </c>
      <c r="AR3122" s="2">
        <v>0.54590000000000005</v>
      </c>
      <c r="AS3122" s="2">
        <v>0.11</v>
      </c>
      <c r="AT3122" s="2">
        <v>2</v>
      </c>
      <c r="AU3122" s="2">
        <v>5.6</v>
      </c>
      <c r="AV3122" s="2">
        <v>3.9881000000000002</v>
      </c>
      <c r="AW3122" s="2">
        <v>1.18</v>
      </c>
      <c r="AX3122" s="2">
        <v>3.7</v>
      </c>
      <c r="AY3122" s="2">
        <v>31.9</v>
      </c>
      <c r="AZ3122" s="2">
        <v>54.8309</v>
      </c>
      <c r="BA3122" s="2">
        <v>0.56999999999999995</v>
      </c>
      <c r="BB3122" s="2">
        <v>4.0999999999999996</v>
      </c>
      <c r="BC3122" s="2">
        <v>14.1</v>
      </c>
      <c r="BD3122" s="2">
        <v>35.261400000000002</v>
      </c>
      <c r="BE3122" s="4"/>
      <c r="BF3122" s="4"/>
    </row>
    <row r="3123" spans="1:58" x14ac:dyDescent="0.2">
      <c r="A3123" s="29">
        <v>3122</v>
      </c>
      <c r="B3123" s="7" t="s">
        <v>1</v>
      </c>
      <c r="C3123" s="3">
        <v>40030</v>
      </c>
      <c r="D3123" s="4" t="s">
        <v>0</v>
      </c>
      <c r="E3123" s="4" t="s">
        <v>163</v>
      </c>
      <c r="F3123" s="5" t="s">
        <v>190</v>
      </c>
      <c r="G3123" s="6">
        <v>0.84583333333333333</v>
      </c>
      <c r="H3123" s="6">
        <v>0.87430555555555556</v>
      </c>
      <c r="I3123" s="85">
        <f t="shared" si="48"/>
        <v>41.000000000000014</v>
      </c>
      <c r="J3123" s="86">
        <f>I3123*Segmentos!$D$7*(AH3123%)*IF(ISNUMBER(AI3123),AI3123%,0)</f>
        <v>782116.00000000023</v>
      </c>
      <c r="K3123" s="86">
        <f>I3123*Segmentos!$D$7*(AL3123%)*IF(ISNUMBER(AM3123),AM3123%,0)</f>
        <v>1153051.2000000004</v>
      </c>
      <c r="L3123" s="4"/>
      <c r="M3123" s="2">
        <v>5.95</v>
      </c>
      <c r="N3123" s="2">
        <v>11</v>
      </c>
      <c r="O3123" s="2">
        <v>54</v>
      </c>
      <c r="P3123" s="2">
        <v>88.201099999999997</v>
      </c>
      <c r="Q3123" s="2">
        <v>6.64</v>
      </c>
      <c r="R3123" s="2">
        <v>11.7</v>
      </c>
      <c r="S3123" s="2">
        <v>56.8</v>
      </c>
      <c r="T3123" s="2">
        <v>16.4148</v>
      </c>
      <c r="U3123" s="2">
        <v>5.74</v>
      </c>
      <c r="V3123" s="2">
        <v>9.3000000000000007</v>
      </c>
      <c r="W3123" s="2">
        <v>61.4</v>
      </c>
      <c r="X3123" s="2">
        <v>17.825500000000002</v>
      </c>
      <c r="Y3123" s="2">
        <v>4.28</v>
      </c>
      <c r="Z3123" s="2">
        <v>10.7</v>
      </c>
      <c r="AA3123" s="2">
        <v>40.1</v>
      </c>
      <c r="AB3123" s="2">
        <v>18.735499999999998</v>
      </c>
      <c r="AC3123" s="2">
        <v>7.24</v>
      </c>
      <c r="AD3123" s="2">
        <v>12</v>
      </c>
      <c r="AE3123" s="2">
        <v>60.1</v>
      </c>
      <c r="AF3123" s="2">
        <v>35.225299999999997</v>
      </c>
      <c r="AG3123" s="2">
        <v>4.7699999999999996</v>
      </c>
      <c r="AH3123" s="22">
        <v>9.5</v>
      </c>
      <c r="AI3123" s="22">
        <v>50.2</v>
      </c>
      <c r="AJ3123" s="22">
        <v>33.535899999999998</v>
      </c>
      <c r="AK3123" s="18">
        <v>7.02</v>
      </c>
      <c r="AL3123" s="18">
        <v>12.4</v>
      </c>
      <c r="AM3123" s="18">
        <v>56.7</v>
      </c>
      <c r="AN3123" s="2">
        <v>54.665199999999999</v>
      </c>
      <c r="AO3123" s="2">
        <v>3.93</v>
      </c>
      <c r="AP3123" s="2">
        <v>9.4</v>
      </c>
      <c r="AQ3123" s="2">
        <v>41.6</v>
      </c>
      <c r="AR3123" s="2">
        <v>6.3598999999999997</v>
      </c>
      <c r="AS3123" s="2">
        <v>8.19</v>
      </c>
      <c r="AT3123" s="2">
        <v>12.5</v>
      </c>
      <c r="AU3123" s="2">
        <v>65.7</v>
      </c>
      <c r="AV3123" s="2">
        <v>26.744299999999999</v>
      </c>
      <c r="AW3123" s="2">
        <v>7.19</v>
      </c>
      <c r="AX3123" s="2">
        <v>13</v>
      </c>
      <c r="AY3123" s="2">
        <v>55.1</v>
      </c>
      <c r="AZ3123" s="2">
        <v>30.627500000000001</v>
      </c>
      <c r="BA3123" s="2">
        <v>4.3099999999999996</v>
      </c>
      <c r="BB3123" s="2">
        <v>9.1</v>
      </c>
      <c r="BC3123" s="2">
        <v>47.4</v>
      </c>
      <c r="BD3123" s="2">
        <v>24.4694</v>
      </c>
      <c r="BE3123" s="4"/>
      <c r="BF3123" s="4"/>
    </row>
    <row r="3124" spans="1:58" x14ac:dyDescent="0.2">
      <c r="A3124" s="29">
        <v>3123</v>
      </c>
      <c r="B3124" s="7" t="s">
        <v>36</v>
      </c>
      <c r="C3124" s="3">
        <v>40030</v>
      </c>
      <c r="D3124" s="4" t="s">
        <v>13</v>
      </c>
      <c r="E3124" s="4" t="s">
        <v>163</v>
      </c>
      <c r="F3124" s="5" t="s">
        <v>190</v>
      </c>
      <c r="G3124" s="6">
        <v>0.91805555555555562</v>
      </c>
      <c r="H3124" s="6">
        <v>0.94236111111111109</v>
      </c>
      <c r="I3124" s="85">
        <f t="shared" si="48"/>
        <v>34.999999999999872</v>
      </c>
      <c r="J3124" s="86">
        <f>I3124*Segmentos!$D$7*(AH3124%)*IF(ISNUMBER(AI3124),AI3124%,0)</f>
        <v>2212209.9999999921</v>
      </c>
      <c r="K3124" s="86">
        <f>I3124*Segmentos!$D$7*(AL3124%)*IF(ISNUMBER(AM3124),AM3124%,0)</f>
        <v>3016299.9999999888</v>
      </c>
      <c r="L3124" s="4"/>
      <c r="M3124" s="2">
        <v>18.84</v>
      </c>
      <c r="N3124" s="2">
        <v>26.8</v>
      </c>
      <c r="O3124" s="2">
        <v>70.3</v>
      </c>
      <c r="P3124" s="2">
        <v>89.720600000000005</v>
      </c>
      <c r="Q3124" s="2">
        <v>15.38</v>
      </c>
      <c r="R3124" s="2">
        <v>22.3</v>
      </c>
      <c r="S3124" s="2">
        <v>69.099999999999994</v>
      </c>
      <c r="T3124" s="2">
        <v>12.217599999999999</v>
      </c>
      <c r="U3124" s="2">
        <v>18.07</v>
      </c>
      <c r="V3124" s="2">
        <v>26.5</v>
      </c>
      <c r="W3124" s="2">
        <v>68.099999999999994</v>
      </c>
      <c r="X3124" s="2">
        <v>18.039400000000001</v>
      </c>
      <c r="Y3124" s="2">
        <v>20.440000000000001</v>
      </c>
      <c r="Z3124" s="2">
        <v>29.1</v>
      </c>
      <c r="AA3124" s="2">
        <v>70.2</v>
      </c>
      <c r="AB3124" s="2">
        <v>28.744499999999999</v>
      </c>
      <c r="AC3124" s="2">
        <v>19.649999999999999</v>
      </c>
      <c r="AD3124" s="2">
        <v>27.2</v>
      </c>
      <c r="AE3124" s="2">
        <v>72.3</v>
      </c>
      <c r="AF3124" s="2">
        <v>30.719100000000001</v>
      </c>
      <c r="AG3124" s="2">
        <v>15.82</v>
      </c>
      <c r="AH3124" s="22">
        <v>22.1</v>
      </c>
      <c r="AI3124" s="22">
        <v>71.5</v>
      </c>
      <c r="AJ3124" s="22">
        <v>35.747300000000003</v>
      </c>
      <c r="AK3124" s="18">
        <v>21.57</v>
      </c>
      <c r="AL3124" s="18">
        <v>31</v>
      </c>
      <c r="AM3124" s="18">
        <v>69.5</v>
      </c>
      <c r="AN3124" s="2">
        <v>53.973300000000002</v>
      </c>
      <c r="AO3124" s="2">
        <v>13.78</v>
      </c>
      <c r="AP3124" s="2">
        <v>19.7</v>
      </c>
      <c r="AQ3124" s="2">
        <v>70.099999999999994</v>
      </c>
      <c r="AR3124" s="2">
        <v>7.1711</v>
      </c>
      <c r="AS3124" s="2">
        <v>17.5</v>
      </c>
      <c r="AT3124" s="2">
        <v>25.8</v>
      </c>
      <c r="AU3124" s="2">
        <v>67.8</v>
      </c>
      <c r="AV3124" s="2">
        <v>18.355899999999998</v>
      </c>
      <c r="AW3124" s="2">
        <v>19.72</v>
      </c>
      <c r="AX3124" s="2">
        <v>28</v>
      </c>
      <c r="AY3124" s="2">
        <v>70.400000000000006</v>
      </c>
      <c r="AZ3124" s="2">
        <v>27.0044</v>
      </c>
      <c r="BA3124" s="2">
        <v>20.39</v>
      </c>
      <c r="BB3124" s="2">
        <v>28.5</v>
      </c>
      <c r="BC3124" s="2">
        <v>71.5</v>
      </c>
      <c r="BD3124" s="2">
        <v>37.189300000000003</v>
      </c>
      <c r="BE3124" s="4"/>
      <c r="BF3124" s="4"/>
    </row>
    <row r="3125" spans="1:58" x14ac:dyDescent="0.2">
      <c r="A3125" s="29">
        <v>3124</v>
      </c>
      <c r="B3125" s="7" t="s">
        <v>88</v>
      </c>
      <c r="C3125" s="3">
        <v>40030</v>
      </c>
      <c r="D3125" s="4" t="s">
        <v>13</v>
      </c>
      <c r="E3125" s="4" t="s">
        <v>163</v>
      </c>
      <c r="F3125" s="5" t="s">
        <v>190</v>
      </c>
      <c r="G3125" s="6">
        <v>0.91666666666666663</v>
      </c>
      <c r="H3125" s="6">
        <v>0.91805555555555562</v>
      </c>
      <c r="I3125" s="85">
        <f t="shared" si="48"/>
        <v>2.0000000000001528</v>
      </c>
      <c r="J3125" s="86">
        <f>I3125*Segmentos!$D$7*(AH3125%)*IF(ISNUMBER(AI3125),AI3125%,0)</f>
        <v>95558.400000007299</v>
      </c>
      <c r="K3125" s="86">
        <f>I3125*Segmentos!$D$7*(AL3125%)*IF(ISNUMBER(AM3125),AM3125%,0)</f>
        <v>122840.0000000094</v>
      </c>
      <c r="L3125" s="4"/>
      <c r="M3125" s="2">
        <v>13.7</v>
      </c>
      <c r="N3125" s="2">
        <v>14.7</v>
      </c>
      <c r="O3125" s="2">
        <v>93.4</v>
      </c>
      <c r="P3125" s="2">
        <v>91.487099999999998</v>
      </c>
      <c r="Q3125" s="2">
        <v>10.039999999999999</v>
      </c>
      <c r="R3125" s="2">
        <v>11</v>
      </c>
      <c r="S3125" s="2">
        <v>91</v>
      </c>
      <c r="T3125" s="2">
        <v>11.1876</v>
      </c>
      <c r="U3125" s="2">
        <v>8.7799999999999994</v>
      </c>
      <c r="V3125" s="2">
        <v>10.1</v>
      </c>
      <c r="W3125" s="2">
        <v>86.6</v>
      </c>
      <c r="X3125" s="2">
        <v>12.293699999999999</v>
      </c>
      <c r="Y3125" s="2">
        <v>14.09</v>
      </c>
      <c r="Z3125" s="2">
        <v>14.7</v>
      </c>
      <c r="AA3125" s="2">
        <v>96.1</v>
      </c>
      <c r="AB3125" s="2">
        <v>27.772500000000001</v>
      </c>
      <c r="AC3125" s="2">
        <v>18.36</v>
      </c>
      <c r="AD3125" s="2">
        <v>19.399999999999999</v>
      </c>
      <c r="AE3125" s="2">
        <v>94.6</v>
      </c>
      <c r="AF3125" s="2">
        <v>40.2333</v>
      </c>
      <c r="AG3125" s="2">
        <v>11.9</v>
      </c>
      <c r="AH3125" s="22">
        <v>12.6</v>
      </c>
      <c r="AI3125" s="22">
        <v>94.8</v>
      </c>
      <c r="AJ3125" s="22">
        <v>37.708399999999997</v>
      </c>
      <c r="AK3125" s="18">
        <v>15.33</v>
      </c>
      <c r="AL3125" s="18">
        <v>16.600000000000001</v>
      </c>
      <c r="AM3125" s="18">
        <v>92.5</v>
      </c>
      <c r="AN3125" s="2">
        <v>53.778700000000001</v>
      </c>
      <c r="AO3125" s="2">
        <v>9.1199999999999992</v>
      </c>
      <c r="AP3125" s="2">
        <v>9.6</v>
      </c>
      <c r="AQ3125" s="2">
        <v>94.6</v>
      </c>
      <c r="AR3125" s="2">
        <v>6.6515000000000004</v>
      </c>
      <c r="AS3125" s="2">
        <v>11.77</v>
      </c>
      <c r="AT3125" s="2">
        <v>12.9</v>
      </c>
      <c r="AU3125" s="2">
        <v>91.1</v>
      </c>
      <c r="AV3125" s="2">
        <v>17.3157</v>
      </c>
      <c r="AW3125" s="2">
        <v>14.43</v>
      </c>
      <c r="AX3125" s="2">
        <v>15.3</v>
      </c>
      <c r="AY3125" s="2">
        <v>94.5</v>
      </c>
      <c r="AZ3125" s="2">
        <v>27.7</v>
      </c>
      <c r="BA3125" s="2">
        <v>15.57</v>
      </c>
      <c r="BB3125" s="2">
        <v>16.7</v>
      </c>
      <c r="BC3125" s="2">
        <v>93.5</v>
      </c>
      <c r="BD3125" s="2">
        <v>39.819899999999997</v>
      </c>
      <c r="BE3125" s="4"/>
      <c r="BF3125" s="4"/>
    </row>
    <row r="3126" spans="1:58" x14ac:dyDescent="0.2">
      <c r="A3126" s="29">
        <v>3125</v>
      </c>
      <c r="B3126" s="7" t="s">
        <v>20</v>
      </c>
      <c r="C3126" s="3">
        <v>40030</v>
      </c>
      <c r="D3126" s="4" t="s">
        <v>17</v>
      </c>
      <c r="E3126" s="4" t="s">
        <v>169</v>
      </c>
      <c r="F3126" s="5" t="s">
        <v>190</v>
      </c>
      <c r="G3126" s="6">
        <v>0.91666666666666663</v>
      </c>
      <c r="H3126" s="6">
        <v>0.95833333333333337</v>
      </c>
      <c r="I3126" s="85">
        <f t="shared" si="48"/>
        <v>60.000000000000107</v>
      </c>
      <c r="J3126" s="86">
        <f>I3126*Segmentos!$D$7*(AH3126%)*IF(ISNUMBER(AI3126),AI3126%,0)</f>
        <v>54864.000000000102</v>
      </c>
      <c r="K3126" s="86">
        <f>I3126*Segmentos!$D$7*(AL3126%)*IF(ISNUMBER(AM3126),AM3126%,0)</f>
        <v>1680.000000000003</v>
      </c>
      <c r="L3126" s="4"/>
      <c r="M3126" s="2">
        <v>0.11</v>
      </c>
      <c r="N3126" s="2">
        <v>0.5</v>
      </c>
      <c r="O3126" s="2">
        <v>20.399999999999999</v>
      </c>
      <c r="P3126" s="2">
        <v>63.0505</v>
      </c>
      <c r="Q3126" s="2">
        <v>0</v>
      </c>
      <c r="R3126" s="2">
        <v>0</v>
      </c>
      <c r="S3126" s="8" t="s">
        <v>577</v>
      </c>
      <c r="T3126" s="2">
        <v>0</v>
      </c>
      <c r="U3126" s="2">
        <v>0</v>
      </c>
      <c r="V3126" s="2">
        <v>0</v>
      </c>
      <c r="W3126" s="8" t="s">
        <v>577</v>
      </c>
      <c r="X3126" s="2">
        <v>0</v>
      </c>
      <c r="Y3126" s="2">
        <v>0.01</v>
      </c>
      <c r="Z3126" s="2">
        <v>0.4</v>
      </c>
      <c r="AA3126" s="2">
        <v>1.7</v>
      </c>
      <c r="AB3126" s="2">
        <v>1.2383999999999999</v>
      </c>
      <c r="AC3126" s="2">
        <v>0.33</v>
      </c>
      <c r="AD3126" s="2">
        <v>1.2</v>
      </c>
      <c r="AE3126" s="2">
        <v>26.3</v>
      </c>
      <c r="AF3126" s="2">
        <v>61.812100000000001</v>
      </c>
      <c r="AG3126" s="2">
        <v>0.22</v>
      </c>
      <c r="AH3126" s="22">
        <v>0.9</v>
      </c>
      <c r="AI3126" s="22">
        <v>25.4</v>
      </c>
      <c r="AJ3126" s="22">
        <v>60.589500000000001</v>
      </c>
      <c r="AK3126" s="18">
        <v>0.01</v>
      </c>
      <c r="AL3126" s="18">
        <v>0.2</v>
      </c>
      <c r="AM3126" s="18">
        <v>3.5</v>
      </c>
      <c r="AN3126" s="2">
        <v>2.4609000000000001</v>
      </c>
      <c r="AO3126" s="2">
        <v>7.0000000000000007E-2</v>
      </c>
      <c r="AP3126" s="2">
        <v>0.4</v>
      </c>
      <c r="AQ3126" s="2">
        <v>19.7</v>
      </c>
      <c r="AR3126" s="2">
        <v>4.5006000000000004</v>
      </c>
      <c r="AS3126" s="2">
        <v>0.15</v>
      </c>
      <c r="AT3126" s="2">
        <v>0.6</v>
      </c>
      <c r="AU3126" s="2">
        <v>23.3</v>
      </c>
      <c r="AV3126" s="2">
        <v>18.4024</v>
      </c>
      <c r="AW3126" s="2">
        <v>0.24</v>
      </c>
      <c r="AX3126" s="2">
        <v>1.3</v>
      </c>
      <c r="AY3126" s="2">
        <v>19.399999999999999</v>
      </c>
      <c r="AZ3126" s="2">
        <v>40.147500000000001</v>
      </c>
      <c r="BA3126" s="2">
        <v>0</v>
      </c>
      <c r="BB3126" s="2">
        <v>0</v>
      </c>
      <c r="BC3126" s="8" t="s">
        <v>577</v>
      </c>
      <c r="BD3126" s="2">
        <v>0</v>
      </c>
      <c r="BE3126" s="4"/>
      <c r="BF3126" s="4"/>
    </row>
    <row r="3127" spans="1:58" x14ac:dyDescent="0.2">
      <c r="A3127" s="29">
        <v>3126</v>
      </c>
      <c r="B3127" s="7" t="s">
        <v>11</v>
      </c>
      <c r="C3127" s="3">
        <v>40030</v>
      </c>
      <c r="D3127" s="4" t="s">
        <v>8</v>
      </c>
      <c r="E3127" s="4" t="s">
        <v>166</v>
      </c>
      <c r="F3127" s="5" t="s">
        <v>190</v>
      </c>
      <c r="G3127" s="6">
        <v>0.90972222222222221</v>
      </c>
      <c r="H3127" s="6">
        <v>0.91111111111111109</v>
      </c>
      <c r="I3127" s="85">
        <f t="shared" si="48"/>
        <v>1.9999999999999929</v>
      </c>
      <c r="J3127" s="86">
        <f>I3127*Segmentos!$D$7*(AH3127%)*IF(ISNUMBER(AI3127),AI3127%,0)</f>
        <v>31283.199999999895</v>
      </c>
      <c r="K3127" s="86">
        <f>I3127*Segmentos!$D$7*(AL3127%)*IF(ISNUMBER(AM3127),AM3127%,0)</f>
        <v>30239.999999999894</v>
      </c>
      <c r="L3127" s="4"/>
      <c r="M3127" s="2">
        <v>3.81</v>
      </c>
      <c r="N3127" s="2">
        <v>4.5999999999999996</v>
      </c>
      <c r="O3127" s="2">
        <v>83.6</v>
      </c>
      <c r="P3127" s="2">
        <v>87.929900000000004</v>
      </c>
      <c r="Q3127" s="2">
        <v>4.67</v>
      </c>
      <c r="R3127" s="2">
        <v>4.7</v>
      </c>
      <c r="S3127" s="2">
        <v>100</v>
      </c>
      <c r="T3127" s="2">
        <v>17.946300000000001</v>
      </c>
      <c r="U3127" s="2">
        <v>2.31</v>
      </c>
      <c r="V3127" s="2">
        <v>3.2</v>
      </c>
      <c r="W3127" s="2">
        <v>72.099999999999994</v>
      </c>
      <c r="X3127" s="2">
        <v>11.154999999999999</v>
      </c>
      <c r="Y3127" s="2">
        <v>4.47</v>
      </c>
      <c r="Z3127" s="2">
        <v>5</v>
      </c>
      <c r="AA3127" s="2">
        <v>89.2</v>
      </c>
      <c r="AB3127" s="2">
        <v>30.427499999999998</v>
      </c>
      <c r="AC3127" s="2">
        <v>3.75</v>
      </c>
      <c r="AD3127" s="2">
        <v>5</v>
      </c>
      <c r="AE3127" s="2">
        <v>75.400000000000006</v>
      </c>
      <c r="AF3127" s="2">
        <v>28.401199999999999</v>
      </c>
      <c r="AG3127" s="2">
        <v>3.88</v>
      </c>
      <c r="AH3127" s="22">
        <v>4.7</v>
      </c>
      <c r="AI3127" s="22">
        <v>83.2</v>
      </c>
      <c r="AJ3127" s="22">
        <v>42.477499999999999</v>
      </c>
      <c r="AK3127" s="18">
        <v>3.75</v>
      </c>
      <c r="AL3127" s="18">
        <v>4.5</v>
      </c>
      <c r="AM3127" s="18">
        <v>84</v>
      </c>
      <c r="AN3127" s="2">
        <v>45.452399999999997</v>
      </c>
      <c r="AO3127" s="2">
        <v>0.1</v>
      </c>
      <c r="AP3127" s="2">
        <v>0.1</v>
      </c>
      <c r="AQ3127" s="2">
        <v>100</v>
      </c>
      <c r="AR3127" s="2">
        <v>0.2427</v>
      </c>
      <c r="AS3127" s="2">
        <v>3.12</v>
      </c>
      <c r="AT3127" s="2">
        <v>4</v>
      </c>
      <c r="AU3127" s="2">
        <v>77.099999999999994</v>
      </c>
      <c r="AV3127" s="2">
        <v>15.843</v>
      </c>
      <c r="AW3127" s="2">
        <v>4.0199999999999996</v>
      </c>
      <c r="AX3127" s="2">
        <v>4.5999999999999996</v>
      </c>
      <c r="AY3127" s="2">
        <v>87.1</v>
      </c>
      <c r="AZ3127" s="2">
        <v>26.616800000000001</v>
      </c>
      <c r="BA3127" s="2">
        <v>5.12</v>
      </c>
      <c r="BB3127" s="2">
        <v>6.1</v>
      </c>
      <c r="BC3127" s="2">
        <v>84.1</v>
      </c>
      <c r="BD3127" s="2">
        <v>45.227400000000003</v>
      </c>
      <c r="BE3127" s="4"/>
      <c r="BF3127" s="4"/>
    </row>
    <row r="3128" spans="1:58" x14ac:dyDescent="0.2">
      <c r="A3128" s="29">
        <v>3127</v>
      </c>
      <c r="B3128" s="7" t="s">
        <v>11</v>
      </c>
      <c r="C3128" s="3">
        <v>40030</v>
      </c>
      <c r="D3128" s="4" t="s">
        <v>0</v>
      </c>
      <c r="E3128" s="4" t="s">
        <v>166</v>
      </c>
      <c r="F3128" s="5" t="s">
        <v>190</v>
      </c>
      <c r="G3128" s="6">
        <v>0.92361111111111116</v>
      </c>
      <c r="H3128" s="6">
        <v>0.92638888888888893</v>
      </c>
      <c r="I3128" s="85">
        <f t="shared" si="48"/>
        <v>3.9999999999999858</v>
      </c>
      <c r="J3128" s="86">
        <f>I3128*Segmentos!$D$7*(AH3128%)*IF(ISNUMBER(AI3128),AI3128%,0)</f>
        <v>75094.399999999732</v>
      </c>
      <c r="K3128" s="86">
        <f>I3128*Segmentos!$D$7*(AL3128%)*IF(ISNUMBER(AM3128),AM3128%,0)</f>
        <v>80617.599999999729</v>
      </c>
      <c r="L3128" s="4"/>
      <c r="M3128" s="2">
        <v>4.8600000000000003</v>
      </c>
      <c r="N3128" s="2">
        <v>6</v>
      </c>
      <c r="O3128" s="2">
        <v>80.599999999999994</v>
      </c>
      <c r="P3128" s="2">
        <v>92.085800000000006</v>
      </c>
      <c r="Q3128" s="2">
        <v>1.83</v>
      </c>
      <c r="R3128" s="2">
        <v>2.4</v>
      </c>
      <c r="S3128" s="2">
        <v>76.7</v>
      </c>
      <c r="T3128" s="2">
        <v>5.7805999999999997</v>
      </c>
      <c r="U3128" s="2">
        <v>4.99</v>
      </c>
      <c r="V3128" s="2">
        <v>6.2</v>
      </c>
      <c r="W3128" s="2">
        <v>81.2</v>
      </c>
      <c r="X3128" s="2">
        <v>19.8126</v>
      </c>
      <c r="Y3128" s="2">
        <v>4.43</v>
      </c>
      <c r="Z3128" s="2">
        <v>5.8</v>
      </c>
      <c r="AA3128" s="2">
        <v>76.099999999999994</v>
      </c>
      <c r="AB3128" s="2">
        <v>24.774000000000001</v>
      </c>
      <c r="AC3128" s="2">
        <v>6.71</v>
      </c>
      <c r="AD3128" s="2">
        <v>8</v>
      </c>
      <c r="AE3128" s="2">
        <v>83.9</v>
      </c>
      <c r="AF3128" s="2">
        <v>41.718600000000002</v>
      </c>
      <c r="AG3128" s="2">
        <v>4.71</v>
      </c>
      <c r="AH3128" s="22">
        <v>6.2</v>
      </c>
      <c r="AI3128" s="22">
        <v>75.7</v>
      </c>
      <c r="AJ3128" s="22">
        <v>42.330300000000001</v>
      </c>
      <c r="AK3128" s="18">
        <v>5</v>
      </c>
      <c r="AL3128" s="18">
        <v>5.9</v>
      </c>
      <c r="AM3128" s="18">
        <v>85.4</v>
      </c>
      <c r="AN3128" s="2">
        <v>49.755499999999998</v>
      </c>
      <c r="AO3128" s="2">
        <v>4.1500000000000004</v>
      </c>
      <c r="AP3128" s="2">
        <v>4.9000000000000004</v>
      </c>
      <c r="AQ3128" s="2">
        <v>83.9</v>
      </c>
      <c r="AR3128" s="2">
        <v>8.5866000000000007</v>
      </c>
      <c r="AS3128" s="2">
        <v>5.07</v>
      </c>
      <c r="AT3128" s="2">
        <v>6.9</v>
      </c>
      <c r="AU3128" s="2">
        <v>73.3</v>
      </c>
      <c r="AV3128" s="2">
        <v>21.144100000000002</v>
      </c>
      <c r="AW3128" s="2">
        <v>4.9000000000000004</v>
      </c>
      <c r="AX3128" s="2">
        <v>5.8</v>
      </c>
      <c r="AY3128" s="2">
        <v>84.5</v>
      </c>
      <c r="AZ3128" s="2">
        <v>26.695599999999999</v>
      </c>
      <c r="BA3128" s="2">
        <v>4.92</v>
      </c>
      <c r="BB3128" s="2">
        <v>6</v>
      </c>
      <c r="BC3128" s="2">
        <v>81.900000000000006</v>
      </c>
      <c r="BD3128" s="2">
        <v>35.659399999999998</v>
      </c>
      <c r="BE3128" s="4"/>
      <c r="BF3128" s="4"/>
    </row>
    <row r="3129" spans="1:58" x14ac:dyDescent="0.2">
      <c r="A3129" s="29">
        <v>3128</v>
      </c>
      <c r="B3129" s="7" t="s">
        <v>6</v>
      </c>
      <c r="C3129" s="3">
        <v>40030</v>
      </c>
      <c r="D3129" s="4" t="s">
        <v>3</v>
      </c>
      <c r="E3129" s="4" t="s">
        <v>166</v>
      </c>
      <c r="F3129" s="5" t="s">
        <v>190</v>
      </c>
      <c r="G3129" s="6">
        <v>0.90902777777777777</v>
      </c>
      <c r="H3129" s="6">
        <v>0.90972222222222221</v>
      </c>
      <c r="I3129" s="85">
        <f t="shared" si="48"/>
        <v>0.99999999999999645</v>
      </c>
      <c r="J3129" s="86">
        <f>I3129*Segmentos!$D$7*(AH3129%)*IF(ISNUMBER(AI3129),AI3129%,0)</f>
        <v>28399.999999999898</v>
      </c>
      <c r="K3129" s="86">
        <f>I3129*Segmentos!$D$7*(AL3129%)*IF(ISNUMBER(AM3129),AM3129%,0)</f>
        <v>25199.999999999913</v>
      </c>
      <c r="L3129" s="4"/>
      <c r="M3129" s="2">
        <v>6.65</v>
      </c>
      <c r="N3129" s="2">
        <v>6.7</v>
      </c>
      <c r="O3129" s="2">
        <v>100</v>
      </c>
      <c r="P3129" s="2">
        <v>80.8005</v>
      </c>
      <c r="Q3129" s="2">
        <v>2.63</v>
      </c>
      <c r="R3129" s="2">
        <v>2.6</v>
      </c>
      <c r="S3129" s="2">
        <v>100</v>
      </c>
      <c r="T3129" s="2">
        <v>5.3304999999999998</v>
      </c>
      <c r="U3129" s="2">
        <v>6.7</v>
      </c>
      <c r="V3129" s="2">
        <v>6.7</v>
      </c>
      <c r="W3129" s="2">
        <v>100</v>
      </c>
      <c r="X3129" s="2">
        <v>17.049700000000001</v>
      </c>
      <c r="Y3129" s="2">
        <v>7.47</v>
      </c>
      <c r="Z3129" s="2">
        <v>7.5</v>
      </c>
      <c r="AA3129" s="2">
        <v>100</v>
      </c>
      <c r="AB3129" s="2">
        <v>26.789000000000001</v>
      </c>
      <c r="AC3129" s="2">
        <v>7.93</v>
      </c>
      <c r="AD3129" s="2">
        <v>7.9</v>
      </c>
      <c r="AE3129" s="2">
        <v>100</v>
      </c>
      <c r="AF3129" s="2">
        <v>31.6313</v>
      </c>
      <c r="AG3129" s="2">
        <v>7.08</v>
      </c>
      <c r="AH3129" s="22">
        <v>7.1</v>
      </c>
      <c r="AI3129" s="22">
        <v>100</v>
      </c>
      <c r="AJ3129" s="22">
        <v>40.778399999999998</v>
      </c>
      <c r="AK3129" s="18">
        <v>6.27</v>
      </c>
      <c r="AL3129" s="18">
        <v>6.3</v>
      </c>
      <c r="AM3129" s="18">
        <v>100</v>
      </c>
      <c r="AN3129" s="2">
        <v>40.022100000000002</v>
      </c>
      <c r="AO3129" s="2">
        <v>3.7</v>
      </c>
      <c r="AP3129" s="2">
        <v>3.7</v>
      </c>
      <c r="AQ3129" s="2">
        <v>100</v>
      </c>
      <c r="AR3129" s="2">
        <v>4.9154999999999998</v>
      </c>
      <c r="AS3129" s="2">
        <v>6.14</v>
      </c>
      <c r="AT3129" s="2">
        <v>6.1</v>
      </c>
      <c r="AU3129" s="2">
        <v>100</v>
      </c>
      <c r="AV3129" s="2">
        <v>16.440799999999999</v>
      </c>
      <c r="AW3129" s="2">
        <v>7.67</v>
      </c>
      <c r="AX3129" s="2">
        <v>7.7</v>
      </c>
      <c r="AY3129" s="2">
        <v>100</v>
      </c>
      <c r="AZ3129" s="2">
        <v>26.777999999999999</v>
      </c>
      <c r="BA3129" s="2">
        <v>7.02</v>
      </c>
      <c r="BB3129" s="2">
        <v>7</v>
      </c>
      <c r="BC3129" s="2">
        <v>100</v>
      </c>
      <c r="BD3129" s="2">
        <v>32.666200000000003</v>
      </c>
      <c r="BE3129" s="4"/>
      <c r="BF3129" s="4"/>
    </row>
    <row r="3130" spans="1:58" x14ac:dyDescent="0.2">
      <c r="A3130" s="29">
        <v>3129</v>
      </c>
      <c r="B3130" s="7" t="s">
        <v>31</v>
      </c>
      <c r="C3130" s="3">
        <v>40030</v>
      </c>
      <c r="D3130" s="4" t="s">
        <v>28</v>
      </c>
      <c r="E3130" s="4" t="s">
        <v>166</v>
      </c>
      <c r="F3130" s="5" t="s">
        <v>190</v>
      </c>
      <c r="G3130" s="6">
        <v>0.91319444444444453</v>
      </c>
      <c r="H3130" s="6">
        <v>0.9159722222222223</v>
      </c>
      <c r="I3130" s="85">
        <f t="shared" si="48"/>
        <v>3.9999999999999858</v>
      </c>
      <c r="J3130" s="86">
        <f>I3130*Segmentos!$D$7*(AH3130%)*IF(ISNUMBER(AI3130),AI3130%,0)</f>
        <v>8887.9999999999709</v>
      </c>
      <c r="K3130" s="86">
        <f>I3130*Segmentos!$D$7*(AL3130%)*IF(ISNUMBER(AM3130),AM3130%,0)</f>
        <v>14313.599999999949</v>
      </c>
      <c r="L3130" s="4"/>
      <c r="M3130" s="2">
        <v>0.73</v>
      </c>
      <c r="N3130" s="2">
        <v>1.2</v>
      </c>
      <c r="O3130" s="2">
        <v>58.4</v>
      </c>
      <c r="P3130" s="2">
        <v>89.200699999999998</v>
      </c>
      <c r="Q3130" s="2">
        <v>0</v>
      </c>
      <c r="R3130" s="2">
        <v>0</v>
      </c>
      <c r="S3130" s="8" t="s">
        <v>577</v>
      </c>
      <c r="T3130" s="2">
        <v>0</v>
      </c>
      <c r="U3130" s="2">
        <v>0.18</v>
      </c>
      <c r="V3130" s="2">
        <v>0.6</v>
      </c>
      <c r="W3130" s="2">
        <v>31.5</v>
      </c>
      <c r="X3130" s="2">
        <v>4.5113000000000003</v>
      </c>
      <c r="Y3130" s="2">
        <v>0.36</v>
      </c>
      <c r="Z3130" s="2">
        <v>0.7</v>
      </c>
      <c r="AA3130" s="2">
        <v>55.4</v>
      </c>
      <c r="AB3130" s="2">
        <v>13.034599999999999</v>
      </c>
      <c r="AC3130" s="2">
        <v>1.79</v>
      </c>
      <c r="AD3130" s="2">
        <v>2.9</v>
      </c>
      <c r="AE3130" s="2">
        <v>62.4</v>
      </c>
      <c r="AF3130" s="2">
        <v>71.654899999999998</v>
      </c>
      <c r="AG3130" s="2">
        <v>0.54</v>
      </c>
      <c r="AH3130" s="22">
        <v>1.1000000000000001</v>
      </c>
      <c r="AI3130" s="22">
        <v>50.5</v>
      </c>
      <c r="AJ3130" s="22">
        <v>31.490600000000001</v>
      </c>
      <c r="AK3130" s="18">
        <v>0.9</v>
      </c>
      <c r="AL3130" s="18">
        <v>1.4</v>
      </c>
      <c r="AM3130" s="18">
        <v>63.9</v>
      </c>
      <c r="AN3130" s="2">
        <v>57.710099999999997</v>
      </c>
      <c r="AO3130" s="2">
        <v>0.68</v>
      </c>
      <c r="AP3130" s="2">
        <v>1</v>
      </c>
      <c r="AQ3130" s="2">
        <v>68.599999999999994</v>
      </c>
      <c r="AR3130" s="2">
        <v>9.0122</v>
      </c>
      <c r="AS3130" s="2">
        <v>0.85</v>
      </c>
      <c r="AT3130" s="2">
        <v>2.5</v>
      </c>
      <c r="AU3130" s="2">
        <v>34.5</v>
      </c>
      <c r="AV3130" s="2">
        <v>22.910399999999999</v>
      </c>
      <c r="AW3130" s="2">
        <v>0.28000000000000003</v>
      </c>
      <c r="AX3130" s="2">
        <v>0.4</v>
      </c>
      <c r="AY3130" s="2">
        <v>69.7</v>
      </c>
      <c r="AZ3130" s="2">
        <v>9.7337000000000007</v>
      </c>
      <c r="BA3130" s="2">
        <v>1.02</v>
      </c>
      <c r="BB3130" s="2">
        <v>1.3</v>
      </c>
      <c r="BC3130" s="2">
        <v>80.400000000000006</v>
      </c>
      <c r="BD3130" s="2">
        <v>47.544400000000003</v>
      </c>
      <c r="BE3130" s="4"/>
      <c r="BF3130" s="4"/>
    </row>
    <row r="3131" spans="1:58" x14ac:dyDescent="0.2">
      <c r="A3131" s="29">
        <v>3130</v>
      </c>
      <c r="B3131" s="7" t="s">
        <v>128</v>
      </c>
      <c r="C3131" s="3">
        <v>40030</v>
      </c>
      <c r="D3131" s="4" t="s">
        <v>3</v>
      </c>
      <c r="E3131" s="4" t="s">
        <v>185</v>
      </c>
      <c r="F3131" s="5" t="s">
        <v>190</v>
      </c>
      <c r="G3131" s="6">
        <v>0.91666666666666663</v>
      </c>
      <c r="H3131" s="6">
        <v>9.0277777777777787E-3</v>
      </c>
      <c r="I3131" s="85">
        <f t="shared" si="48"/>
        <v>133.00000000000006</v>
      </c>
      <c r="J3131" s="86">
        <f>I3131*Segmentos!$D$7*(AH3131%)*IF(ISNUMBER(AI3131),AI3131%,0)</f>
        <v>2463904.8000000007</v>
      </c>
      <c r="K3131" s="86">
        <f>I3131*Segmentos!$D$7*(AL3131%)*IF(ISNUMBER(AM3131),AM3131%,0)</f>
        <v>4683940.8000000026</v>
      </c>
      <c r="L3131" s="4"/>
      <c r="M3131" s="2">
        <v>6.82</v>
      </c>
      <c r="N3131" s="2">
        <v>30</v>
      </c>
      <c r="O3131" s="2">
        <v>22.7</v>
      </c>
      <c r="P3131" s="2">
        <v>83.3339</v>
      </c>
      <c r="Q3131" s="2">
        <v>5.48</v>
      </c>
      <c r="R3131" s="2">
        <v>24.5</v>
      </c>
      <c r="S3131" s="2">
        <v>22.4</v>
      </c>
      <c r="T3131" s="2">
        <v>11.171099999999999</v>
      </c>
      <c r="U3131" s="2">
        <v>6.24</v>
      </c>
      <c r="V3131" s="2">
        <v>28.8</v>
      </c>
      <c r="W3131" s="2">
        <v>21.7</v>
      </c>
      <c r="X3131" s="2">
        <v>15.9756</v>
      </c>
      <c r="Y3131" s="2">
        <v>5.63</v>
      </c>
      <c r="Z3131" s="2">
        <v>31.6</v>
      </c>
      <c r="AA3131" s="2">
        <v>17.8</v>
      </c>
      <c r="AB3131" s="2">
        <v>20.315999999999999</v>
      </c>
      <c r="AC3131" s="2">
        <v>8.9499999999999993</v>
      </c>
      <c r="AD3131" s="2">
        <v>32.200000000000003</v>
      </c>
      <c r="AE3131" s="2">
        <v>27.8</v>
      </c>
      <c r="AF3131" s="2">
        <v>35.871200000000002</v>
      </c>
      <c r="AG3131" s="2">
        <v>4.63</v>
      </c>
      <c r="AH3131" s="22">
        <v>27.9</v>
      </c>
      <c r="AI3131" s="22">
        <v>16.600000000000001</v>
      </c>
      <c r="AJ3131" s="22">
        <v>26.805700000000002</v>
      </c>
      <c r="AK3131" s="18">
        <v>8.81</v>
      </c>
      <c r="AL3131" s="18">
        <v>31.9</v>
      </c>
      <c r="AM3131" s="18">
        <v>27.6</v>
      </c>
      <c r="AN3131" s="2">
        <v>56.528199999999998</v>
      </c>
      <c r="AO3131" s="2">
        <v>5.38</v>
      </c>
      <c r="AP3131" s="2">
        <v>21.4</v>
      </c>
      <c r="AQ3131" s="2">
        <v>25.1</v>
      </c>
      <c r="AR3131" s="2">
        <v>7.1737000000000002</v>
      </c>
      <c r="AS3131" s="2">
        <v>5.45</v>
      </c>
      <c r="AT3131" s="2">
        <v>25.6</v>
      </c>
      <c r="AU3131" s="2">
        <v>21.2</v>
      </c>
      <c r="AV3131" s="2">
        <v>14.652799999999999</v>
      </c>
      <c r="AW3131" s="2">
        <v>8.59</v>
      </c>
      <c r="AX3131" s="2">
        <v>33.6</v>
      </c>
      <c r="AY3131" s="2">
        <v>25.6</v>
      </c>
      <c r="AZ3131" s="2">
        <v>30.166599999999999</v>
      </c>
      <c r="BA3131" s="2">
        <v>6.7</v>
      </c>
      <c r="BB3131" s="2">
        <v>32.4</v>
      </c>
      <c r="BC3131" s="2">
        <v>20.7</v>
      </c>
      <c r="BD3131" s="2">
        <v>31.340800000000002</v>
      </c>
      <c r="BE3131" s="4"/>
      <c r="BF3131" s="4"/>
    </row>
    <row r="3132" spans="1:58" x14ac:dyDescent="0.2">
      <c r="A3132" s="29">
        <v>3131</v>
      </c>
      <c r="B3132" s="7" t="s">
        <v>38</v>
      </c>
      <c r="C3132" s="3">
        <v>40030</v>
      </c>
      <c r="D3132" s="4" t="s">
        <v>8</v>
      </c>
      <c r="E3132" s="4" t="s">
        <v>165</v>
      </c>
      <c r="F3132" s="5" t="s">
        <v>190</v>
      </c>
      <c r="G3132" s="6">
        <v>0.8125</v>
      </c>
      <c r="H3132" s="6">
        <v>0.87361111111111101</v>
      </c>
      <c r="I3132" s="85">
        <f t="shared" si="48"/>
        <v>87.999999999999844</v>
      </c>
      <c r="J3132" s="86">
        <f>I3132*Segmentos!$D$7*(AH3132%)*IF(ISNUMBER(AI3132),AI3132%,0)</f>
        <v>647961.59999999893</v>
      </c>
      <c r="K3132" s="86">
        <f>I3132*Segmentos!$D$7*(AL3132%)*IF(ISNUMBER(AM3132),AM3132%,0)</f>
        <v>1099788.799999998</v>
      </c>
      <c r="L3132" s="4"/>
      <c r="M3132" s="2">
        <v>2.5099999999999998</v>
      </c>
      <c r="N3132" s="2">
        <v>12.6</v>
      </c>
      <c r="O3132" s="2">
        <v>19.899999999999999</v>
      </c>
      <c r="P3132" s="2">
        <v>79.089799999999997</v>
      </c>
      <c r="Q3132" s="2">
        <v>2.57</v>
      </c>
      <c r="R3132" s="2">
        <v>11.8</v>
      </c>
      <c r="S3132" s="2">
        <v>21.7</v>
      </c>
      <c r="T3132" s="2">
        <v>13.4969</v>
      </c>
      <c r="U3132" s="2">
        <v>1.25</v>
      </c>
      <c r="V3132" s="2">
        <v>10.6</v>
      </c>
      <c r="W3132" s="2">
        <v>11.8</v>
      </c>
      <c r="X3132" s="2">
        <v>8.2324000000000002</v>
      </c>
      <c r="Y3132" s="2">
        <v>2.92</v>
      </c>
      <c r="Z3132" s="2">
        <v>14</v>
      </c>
      <c r="AA3132" s="2">
        <v>20.9</v>
      </c>
      <c r="AB3132" s="2">
        <v>27.164000000000001</v>
      </c>
      <c r="AC3132" s="2">
        <v>2.92</v>
      </c>
      <c r="AD3132" s="2">
        <v>13</v>
      </c>
      <c r="AE3132" s="2">
        <v>22.5</v>
      </c>
      <c r="AF3132" s="2">
        <v>30.196400000000001</v>
      </c>
      <c r="AG3132" s="2">
        <v>1.84</v>
      </c>
      <c r="AH3132" s="22">
        <v>10.4</v>
      </c>
      <c r="AI3132" s="22">
        <v>17.7</v>
      </c>
      <c r="AJ3132" s="22">
        <v>27.469000000000001</v>
      </c>
      <c r="AK3132" s="18">
        <v>3.12</v>
      </c>
      <c r="AL3132" s="18">
        <v>14.6</v>
      </c>
      <c r="AM3132" s="18">
        <v>21.4</v>
      </c>
      <c r="AN3132" s="2">
        <v>51.620800000000003</v>
      </c>
      <c r="AO3132" s="2">
        <v>0.66</v>
      </c>
      <c r="AP3132" s="2">
        <v>7.4</v>
      </c>
      <c r="AQ3132" s="2">
        <v>8.9</v>
      </c>
      <c r="AR3132" s="2">
        <v>2.2730000000000001</v>
      </c>
      <c r="AS3132" s="2">
        <v>1.1399999999999999</v>
      </c>
      <c r="AT3132" s="2">
        <v>7.8</v>
      </c>
      <c r="AU3132" s="2">
        <v>14.7</v>
      </c>
      <c r="AV3132" s="2">
        <v>7.9344999999999999</v>
      </c>
      <c r="AW3132" s="2">
        <v>2.15</v>
      </c>
      <c r="AX3132" s="2">
        <v>12</v>
      </c>
      <c r="AY3132" s="2">
        <v>17.899999999999999</v>
      </c>
      <c r="AZ3132" s="2">
        <v>19.447700000000001</v>
      </c>
      <c r="BA3132" s="2">
        <v>4.0999999999999996</v>
      </c>
      <c r="BB3132" s="2">
        <v>17.3</v>
      </c>
      <c r="BC3132" s="2">
        <v>23.7</v>
      </c>
      <c r="BD3132" s="2">
        <v>49.434600000000003</v>
      </c>
      <c r="BE3132" s="4"/>
      <c r="BF3132" s="4"/>
    </row>
    <row r="3133" spans="1:58" x14ac:dyDescent="0.2">
      <c r="A3133" s="29">
        <v>3132</v>
      </c>
      <c r="B3133" s="7" t="s">
        <v>151</v>
      </c>
      <c r="C3133" s="3">
        <v>40030</v>
      </c>
      <c r="D3133" s="4" t="s">
        <v>8</v>
      </c>
      <c r="E3133" s="4" t="s">
        <v>174</v>
      </c>
      <c r="F3133" s="5" t="s">
        <v>190</v>
      </c>
      <c r="G3133" s="6">
        <v>0.92152777777777783</v>
      </c>
      <c r="H3133" s="6">
        <v>0.98402777777777783</v>
      </c>
      <c r="I3133" s="85">
        <f t="shared" si="48"/>
        <v>90</v>
      </c>
      <c r="J3133" s="86">
        <f>I3133*Segmentos!$D$7*(AH3133%)*IF(ISNUMBER(AI3133),AI3133%,0)</f>
        <v>1119456</v>
      </c>
      <c r="K3133" s="86">
        <f>I3133*Segmentos!$D$7*(AL3133%)*IF(ISNUMBER(AM3133),AM3133%,0)</f>
        <v>1557468</v>
      </c>
      <c r="L3133" s="4"/>
      <c r="M3133" s="2">
        <v>3.74</v>
      </c>
      <c r="N3133" s="2">
        <v>19.7</v>
      </c>
      <c r="O3133" s="2">
        <v>19</v>
      </c>
      <c r="P3133" s="2">
        <v>78.209599999999995</v>
      </c>
      <c r="Q3133" s="2">
        <v>2.63</v>
      </c>
      <c r="R3133" s="2">
        <v>14.5</v>
      </c>
      <c r="S3133" s="2">
        <v>18.100000000000001</v>
      </c>
      <c r="T3133" s="2">
        <v>9.1639999999999997</v>
      </c>
      <c r="U3133" s="2">
        <v>2.57</v>
      </c>
      <c r="V3133" s="2">
        <v>19</v>
      </c>
      <c r="W3133" s="2">
        <v>13.6</v>
      </c>
      <c r="X3133" s="2">
        <v>11.2628</v>
      </c>
      <c r="Y3133" s="2">
        <v>4.7300000000000004</v>
      </c>
      <c r="Z3133" s="2">
        <v>21.7</v>
      </c>
      <c r="AA3133" s="2">
        <v>21.8</v>
      </c>
      <c r="AB3133" s="2">
        <v>29.1769</v>
      </c>
      <c r="AC3133" s="2">
        <v>4.17</v>
      </c>
      <c r="AD3133" s="2">
        <v>21</v>
      </c>
      <c r="AE3133" s="2">
        <v>19.8</v>
      </c>
      <c r="AF3133" s="2">
        <v>28.605699999999999</v>
      </c>
      <c r="AG3133" s="2">
        <v>3.1</v>
      </c>
      <c r="AH3133" s="22">
        <v>18.399999999999999</v>
      </c>
      <c r="AI3133" s="22">
        <v>16.899999999999999</v>
      </c>
      <c r="AJ3133" s="22">
        <v>30.730899999999998</v>
      </c>
      <c r="AK3133" s="18">
        <v>4.32</v>
      </c>
      <c r="AL3133" s="18">
        <v>20.9</v>
      </c>
      <c r="AM3133" s="18">
        <v>20.7</v>
      </c>
      <c r="AN3133" s="2">
        <v>47.478700000000003</v>
      </c>
      <c r="AO3133" s="2">
        <v>1.2</v>
      </c>
      <c r="AP3133" s="2">
        <v>9.3000000000000007</v>
      </c>
      <c r="AQ3133" s="2">
        <v>12.9</v>
      </c>
      <c r="AR3133" s="2">
        <v>2.7431999999999999</v>
      </c>
      <c r="AS3133" s="2">
        <v>2.04</v>
      </c>
      <c r="AT3133" s="2">
        <v>16.2</v>
      </c>
      <c r="AU3133" s="2">
        <v>12.6</v>
      </c>
      <c r="AV3133" s="2">
        <v>9.3864000000000001</v>
      </c>
      <c r="AW3133" s="2">
        <v>2.96</v>
      </c>
      <c r="AX3133" s="2">
        <v>21.2</v>
      </c>
      <c r="AY3133" s="2">
        <v>13.9</v>
      </c>
      <c r="AZ3133" s="2">
        <v>17.7591</v>
      </c>
      <c r="BA3133" s="2">
        <v>6.04</v>
      </c>
      <c r="BB3133" s="2">
        <v>23.5</v>
      </c>
      <c r="BC3133" s="2">
        <v>25.7</v>
      </c>
      <c r="BD3133" s="2">
        <v>48.320900000000002</v>
      </c>
      <c r="BE3133" s="4"/>
      <c r="BF3133" s="4"/>
    </row>
    <row r="3134" spans="1:58" x14ac:dyDescent="0.2">
      <c r="A3134" s="29">
        <v>3133</v>
      </c>
      <c r="B3134" s="7" t="s">
        <v>14</v>
      </c>
      <c r="C3134" s="3">
        <v>40030</v>
      </c>
      <c r="D3134" s="4" t="s">
        <v>13</v>
      </c>
      <c r="E3134" s="4" t="s">
        <v>163</v>
      </c>
      <c r="F3134" s="5" t="s">
        <v>190</v>
      </c>
      <c r="G3134" s="6">
        <v>0.85</v>
      </c>
      <c r="H3134" s="6">
        <v>0.875</v>
      </c>
      <c r="I3134" s="85">
        <f t="shared" si="48"/>
        <v>36.000000000000028</v>
      </c>
      <c r="J3134" s="86">
        <f>I3134*Segmentos!$D$7*(AH3134%)*IF(ISNUMBER(AI3134),AI3134%,0)</f>
        <v>1071576.0000000009</v>
      </c>
      <c r="K3134" s="86">
        <f>I3134*Segmentos!$D$7*(AL3134%)*IF(ISNUMBER(AM3134),AM3134%,0)</f>
        <v>1600560.0000000009</v>
      </c>
      <c r="L3134" s="4"/>
      <c r="M3134" s="2">
        <v>9.3699999999999992</v>
      </c>
      <c r="N3134" s="2">
        <v>13.6</v>
      </c>
      <c r="O3134" s="2">
        <v>68.8</v>
      </c>
      <c r="P3134" s="2">
        <v>83.8005</v>
      </c>
      <c r="Q3134" s="2">
        <v>7.98</v>
      </c>
      <c r="R3134" s="2">
        <v>11.8</v>
      </c>
      <c r="S3134" s="2">
        <v>67.900000000000006</v>
      </c>
      <c r="T3134" s="2">
        <v>11.9085</v>
      </c>
      <c r="U3134" s="2">
        <v>5.53</v>
      </c>
      <c r="V3134" s="2">
        <v>9.4</v>
      </c>
      <c r="W3134" s="2">
        <v>58.6</v>
      </c>
      <c r="X3134" s="2">
        <v>10.366300000000001</v>
      </c>
      <c r="Y3134" s="2">
        <v>10.11</v>
      </c>
      <c r="Z3134" s="2">
        <v>15.7</v>
      </c>
      <c r="AA3134" s="2">
        <v>64.3</v>
      </c>
      <c r="AB3134" s="2">
        <v>26.682400000000001</v>
      </c>
      <c r="AC3134" s="2">
        <v>11.87</v>
      </c>
      <c r="AD3134" s="2">
        <v>15.3</v>
      </c>
      <c r="AE3134" s="2">
        <v>77.400000000000006</v>
      </c>
      <c r="AF3134" s="2">
        <v>34.843299999999999</v>
      </c>
      <c r="AG3134" s="2">
        <v>7.44</v>
      </c>
      <c r="AH3134" s="22">
        <v>12.1</v>
      </c>
      <c r="AI3134" s="22">
        <v>61.5</v>
      </c>
      <c r="AJ3134" s="22">
        <v>31.561900000000001</v>
      </c>
      <c r="AK3134" s="18">
        <v>11.12</v>
      </c>
      <c r="AL3134" s="18">
        <v>15</v>
      </c>
      <c r="AM3134" s="18">
        <v>74.099999999999994</v>
      </c>
      <c r="AN3134" s="2">
        <v>52.238500000000002</v>
      </c>
      <c r="AO3134" s="2">
        <v>3.56</v>
      </c>
      <c r="AP3134" s="2">
        <v>7</v>
      </c>
      <c r="AQ3134" s="2">
        <v>50.8</v>
      </c>
      <c r="AR3134" s="2">
        <v>3.4811999999999999</v>
      </c>
      <c r="AS3134" s="2">
        <v>5.5</v>
      </c>
      <c r="AT3134" s="2">
        <v>8.6999999999999993</v>
      </c>
      <c r="AU3134" s="2">
        <v>63.5</v>
      </c>
      <c r="AV3134" s="2">
        <v>10.8401</v>
      </c>
      <c r="AW3134" s="2">
        <v>9.11</v>
      </c>
      <c r="AX3134" s="2">
        <v>12.6</v>
      </c>
      <c r="AY3134" s="2">
        <v>72.599999999999994</v>
      </c>
      <c r="AZ3134" s="2">
        <v>23.415800000000001</v>
      </c>
      <c r="BA3134" s="2">
        <v>13.46</v>
      </c>
      <c r="BB3134" s="2">
        <v>19.2</v>
      </c>
      <c r="BC3134" s="2">
        <v>70.3</v>
      </c>
      <c r="BD3134" s="2">
        <v>46.063499999999998</v>
      </c>
      <c r="BE3134" s="4"/>
      <c r="BF3134" s="4"/>
    </row>
    <row r="3135" spans="1:58" x14ac:dyDescent="0.2">
      <c r="A3135" s="29">
        <v>3134</v>
      </c>
      <c r="B3135" s="7" t="s">
        <v>10</v>
      </c>
      <c r="C3135" s="3">
        <v>40030</v>
      </c>
      <c r="D3135" s="4" t="s">
        <v>8</v>
      </c>
      <c r="E3135" s="4" t="s">
        <v>164</v>
      </c>
      <c r="F3135" s="5" t="s">
        <v>190</v>
      </c>
      <c r="G3135" s="6">
        <v>0.87361111111111101</v>
      </c>
      <c r="H3135" s="6">
        <v>0.92152777777777783</v>
      </c>
      <c r="I3135" s="85">
        <f t="shared" si="48"/>
        <v>69.000000000000227</v>
      </c>
      <c r="J3135" s="86">
        <f>I3135*Segmentos!$D$7*(AH3135%)*IF(ISNUMBER(AI3135),AI3135%,0)</f>
        <v>1292121.6000000043</v>
      </c>
      <c r="K3135" s="86">
        <f>I3135*Segmentos!$D$7*(AL3135%)*IF(ISNUMBER(AM3135),AM3135%,0)</f>
        <v>1162070.4000000034</v>
      </c>
      <c r="L3135" s="4"/>
      <c r="M3135" s="2">
        <v>4.4400000000000004</v>
      </c>
      <c r="N3135" s="2">
        <v>16.3</v>
      </c>
      <c r="O3135" s="2">
        <v>27.1</v>
      </c>
      <c r="P3135" s="2">
        <v>86.506399999999999</v>
      </c>
      <c r="Q3135" s="2">
        <v>3.61</v>
      </c>
      <c r="R3135" s="2">
        <v>9.6</v>
      </c>
      <c r="S3135" s="2">
        <v>37.4</v>
      </c>
      <c r="T3135" s="2">
        <v>11.7255</v>
      </c>
      <c r="U3135" s="2">
        <v>2.97</v>
      </c>
      <c r="V3135" s="2">
        <v>11.7</v>
      </c>
      <c r="W3135" s="2">
        <v>25.5</v>
      </c>
      <c r="X3135" s="2">
        <v>12.126300000000001</v>
      </c>
      <c r="Y3135" s="2">
        <v>5.28</v>
      </c>
      <c r="Z3135" s="2">
        <v>20.100000000000001</v>
      </c>
      <c r="AA3135" s="2">
        <v>26.2</v>
      </c>
      <c r="AB3135" s="2">
        <v>30.364000000000001</v>
      </c>
      <c r="AC3135" s="2">
        <v>5.05</v>
      </c>
      <c r="AD3135" s="2">
        <v>19.399999999999999</v>
      </c>
      <c r="AE3135" s="2">
        <v>26.1</v>
      </c>
      <c r="AF3135" s="2">
        <v>32.290599999999998</v>
      </c>
      <c r="AG3135" s="2">
        <v>4.68</v>
      </c>
      <c r="AH3135" s="22">
        <v>17.600000000000001</v>
      </c>
      <c r="AI3135" s="22">
        <v>26.6</v>
      </c>
      <c r="AJ3135" s="22">
        <v>43.298900000000003</v>
      </c>
      <c r="AK3135" s="18">
        <v>4.22</v>
      </c>
      <c r="AL3135" s="18">
        <v>15.2</v>
      </c>
      <c r="AM3135" s="18">
        <v>27.7</v>
      </c>
      <c r="AN3135" s="2">
        <v>43.207500000000003</v>
      </c>
      <c r="AO3135" s="2">
        <v>1.66</v>
      </c>
      <c r="AP3135" s="2">
        <v>10.199999999999999</v>
      </c>
      <c r="AQ3135" s="2">
        <v>16.3</v>
      </c>
      <c r="AR3135" s="2">
        <v>3.54</v>
      </c>
      <c r="AS3135" s="2">
        <v>2.91</v>
      </c>
      <c r="AT3135" s="2">
        <v>13.7</v>
      </c>
      <c r="AU3135" s="2">
        <v>21.2</v>
      </c>
      <c r="AV3135" s="2">
        <v>12.4998</v>
      </c>
      <c r="AW3135" s="2">
        <v>4.22</v>
      </c>
      <c r="AX3135" s="2">
        <v>17</v>
      </c>
      <c r="AY3135" s="2">
        <v>24.8</v>
      </c>
      <c r="AZ3135" s="2">
        <v>23.669899999999998</v>
      </c>
      <c r="BA3135" s="2">
        <v>6.27</v>
      </c>
      <c r="BB3135" s="2">
        <v>19.100000000000001</v>
      </c>
      <c r="BC3135" s="2">
        <v>32.799999999999997</v>
      </c>
      <c r="BD3135" s="2">
        <v>46.796700000000001</v>
      </c>
      <c r="BE3135" s="4"/>
      <c r="BF3135" s="4"/>
    </row>
    <row r="3136" spans="1:58" x14ac:dyDescent="0.2">
      <c r="A3136" s="29">
        <v>3135</v>
      </c>
      <c r="B3136" s="7" t="s">
        <v>117</v>
      </c>
      <c r="C3136" s="3">
        <v>40030</v>
      </c>
      <c r="D3136" s="4" t="s">
        <v>28</v>
      </c>
      <c r="E3136" s="4" t="s">
        <v>117</v>
      </c>
      <c r="F3136" s="5" t="s">
        <v>190</v>
      </c>
      <c r="G3136" s="6">
        <v>0.9159722222222223</v>
      </c>
      <c r="H3136" s="6">
        <v>0.99583333333333324</v>
      </c>
      <c r="I3136" s="85">
        <f t="shared" si="48"/>
        <v>114.99999999999974</v>
      </c>
      <c r="J3136" s="86">
        <f>I3136*Segmentos!$D$7*(AH3136%)*IF(ISNUMBER(AI3136),AI3136%,0)</f>
        <v>630475.9999999986</v>
      </c>
      <c r="K3136" s="86">
        <f>I3136*Segmentos!$D$7*(AL3136%)*IF(ISNUMBER(AM3136),AM3136%,0)</f>
        <v>385019.99999999913</v>
      </c>
      <c r="L3136" s="4" t="s">
        <v>560</v>
      </c>
      <c r="M3136" s="2">
        <v>1.0900000000000001</v>
      </c>
      <c r="N3136" s="2">
        <v>6.9</v>
      </c>
      <c r="O3136" s="2">
        <v>15.8</v>
      </c>
      <c r="P3136" s="2">
        <v>90.952500000000001</v>
      </c>
      <c r="Q3136" s="2">
        <v>0.18</v>
      </c>
      <c r="R3136" s="2">
        <v>2.6</v>
      </c>
      <c r="S3136" s="2">
        <v>6.8</v>
      </c>
      <c r="T3136" s="2">
        <v>2.4679000000000002</v>
      </c>
      <c r="U3136" s="2">
        <v>0.34</v>
      </c>
      <c r="V3136" s="2">
        <v>4.4000000000000004</v>
      </c>
      <c r="W3136" s="2">
        <v>7.7</v>
      </c>
      <c r="X3136" s="2">
        <v>5.8890000000000002</v>
      </c>
      <c r="Y3136" s="2">
        <v>1.33</v>
      </c>
      <c r="Z3136" s="2">
        <v>9.3000000000000007</v>
      </c>
      <c r="AA3136" s="2">
        <v>14.2</v>
      </c>
      <c r="AB3136" s="2">
        <v>32.755400000000002</v>
      </c>
      <c r="AC3136" s="2">
        <v>1.82</v>
      </c>
      <c r="AD3136" s="2">
        <v>8.5</v>
      </c>
      <c r="AE3136" s="2">
        <v>21.4</v>
      </c>
      <c r="AF3136" s="2">
        <v>49.8401</v>
      </c>
      <c r="AG3136" s="2">
        <v>1.36</v>
      </c>
      <c r="AH3136" s="22">
        <v>7.7</v>
      </c>
      <c r="AI3136" s="22">
        <v>17.8</v>
      </c>
      <c r="AJ3136" s="22">
        <v>54.054299999999998</v>
      </c>
      <c r="AK3136" s="18">
        <v>0.84</v>
      </c>
      <c r="AL3136" s="18">
        <v>6.2</v>
      </c>
      <c r="AM3136" s="18">
        <v>13.5</v>
      </c>
      <c r="AN3136" s="2">
        <v>36.898200000000003</v>
      </c>
      <c r="AO3136" s="2">
        <v>0.62</v>
      </c>
      <c r="AP3136" s="2">
        <v>4.3</v>
      </c>
      <c r="AQ3136" s="2">
        <v>14.5</v>
      </c>
      <c r="AR3136" s="2">
        <v>5.6150000000000002</v>
      </c>
      <c r="AS3136" s="2">
        <v>1.38</v>
      </c>
      <c r="AT3136" s="2">
        <v>6.8</v>
      </c>
      <c r="AU3136" s="2">
        <v>20.5</v>
      </c>
      <c r="AV3136" s="2">
        <v>25.410799999999998</v>
      </c>
      <c r="AW3136" s="2">
        <v>1.05</v>
      </c>
      <c r="AX3136" s="2">
        <v>6.7</v>
      </c>
      <c r="AY3136" s="2">
        <v>15.7</v>
      </c>
      <c r="AZ3136" s="2">
        <v>25.251999999999999</v>
      </c>
      <c r="BA3136" s="2">
        <v>1.08</v>
      </c>
      <c r="BB3136" s="2">
        <v>7.9</v>
      </c>
      <c r="BC3136" s="2">
        <v>13.8</v>
      </c>
      <c r="BD3136" s="2">
        <v>34.674799999999998</v>
      </c>
      <c r="BE3136" s="4"/>
      <c r="BF3136" s="4"/>
    </row>
    <row r="3137" spans="1:58" x14ac:dyDescent="0.2">
      <c r="A3137" s="29">
        <v>3136</v>
      </c>
      <c r="B3137" s="7" t="s">
        <v>143</v>
      </c>
      <c r="C3137" s="3">
        <v>40030</v>
      </c>
      <c r="D3137" s="4" t="s">
        <v>0</v>
      </c>
      <c r="E3137" s="4" t="s">
        <v>174</v>
      </c>
      <c r="F3137" s="5" t="s">
        <v>190</v>
      </c>
      <c r="G3137" s="6">
        <v>0.92638888888888893</v>
      </c>
      <c r="H3137" s="6">
        <v>6.2500000000000003E-3</v>
      </c>
      <c r="I3137" s="85">
        <f t="shared" si="48"/>
        <v>114.99999999999996</v>
      </c>
      <c r="J3137" s="86">
        <f>I3137*Segmentos!$D$7*(AH3137%)*IF(ISNUMBER(AI3137),AI3137%,0)</f>
        <v>2027449.9999999991</v>
      </c>
      <c r="K3137" s="86">
        <f>I3137*Segmentos!$D$7*(AL3137%)*IF(ISNUMBER(AM3137),AM3137%,0)</f>
        <v>2588603.9999999991</v>
      </c>
      <c r="L3137" s="4"/>
      <c r="M3137" s="2">
        <v>5.04</v>
      </c>
      <c r="N3137" s="2">
        <v>23.3</v>
      </c>
      <c r="O3137" s="2">
        <v>21.7</v>
      </c>
      <c r="P3137" s="2">
        <v>85.830699999999993</v>
      </c>
      <c r="Q3137" s="2">
        <v>3.56</v>
      </c>
      <c r="R3137" s="2">
        <v>18</v>
      </c>
      <c r="S3137" s="2">
        <v>19.8</v>
      </c>
      <c r="T3137" s="2">
        <v>10.1142</v>
      </c>
      <c r="U3137" s="2">
        <v>5.17</v>
      </c>
      <c r="V3137" s="2">
        <v>21.7</v>
      </c>
      <c r="W3137" s="2">
        <v>23.9</v>
      </c>
      <c r="X3137" s="2">
        <v>18.446300000000001</v>
      </c>
      <c r="Y3137" s="2">
        <v>5.15</v>
      </c>
      <c r="Z3137" s="2">
        <v>26.1</v>
      </c>
      <c r="AA3137" s="2">
        <v>19.7</v>
      </c>
      <c r="AB3137" s="2">
        <v>25.873000000000001</v>
      </c>
      <c r="AC3137" s="2">
        <v>5.62</v>
      </c>
      <c r="AD3137" s="2">
        <v>24.4</v>
      </c>
      <c r="AE3137" s="2">
        <v>23.1</v>
      </c>
      <c r="AF3137" s="2">
        <v>31.397200000000002</v>
      </c>
      <c r="AG3137" s="2">
        <v>4.4000000000000004</v>
      </c>
      <c r="AH3137" s="22">
        <v>21.5</v>
      </c>
      <c r="AI3137" s="22">
        <v>20.5</v>
      </c>
      <c r="AJ3137" s="22">
        <v>35.558399999999999</v>
      </c>
      <c r="AK3137" s="18">
        <v>5.62</v>
      </c>
      <c r="AL3137" s="18">
        <v>24.9</v>
      </c>
      <c r="AM3137" s="18">
        <v>22.6</v>
      </c>
      <c r="AN3137" s="2">
        <v>50.272300000000001</v>
      </c>
      <c r="AO3137" s="2">
        <v>1.85</v>
      </c>
      <c r="AP3137" s="2">
        <v>16.399999999999999</v>
      </c>
      <c r="AQ3137" s="2">
        <v>11.3</v>
      </c>
      <c r="AR3137" s="2">
        <v>3.4386999999999999</v>
      </c>
      <c r="AS3137" s="2">
        <v>5.0999999999999996</v>
      </c>
      <c r="AT3137" s="2">
        <v>19.399999999999999</v>
      </c>
      <c r="AU3137" s="2">
        <v>26.3</v>
      </c>
      <c r="AV3137" s="2">
        <v>19.1145</v>
      </c>
      <c r="AW3137" s="2">
        <v>4.9400000000000004</v>
      </c>
      <c r="AX3137" s="2">
        <v>27.1</v>
      </c>
      <c r="AY3137" s="2">
        <v>18.2</v>
      </c>
      <c r="AZ3137" s="2">
        <v>24.150099999999998</v>
      </c>
      <c r="BA3137" s="2">
        <v>6</v>
      </c>
      <c r="BB3137" s="2">
        <v>24.5</v>
      </c>
      <c r="BC3137" s="2">
        <v>24.5</v>
      </c>
      <c r="BD3137" s="2">
        <v>39.127299999999998</v>
      </c>
      <c r="BE3137" s="4"/>
      <c r="BF3137" s="4"/>
    </row>
    <row r="3138" spans="1:58" x14ac:dyDescent="0.2">
      <c r="A3138" s="29">
        <v>3137</v>
      </c>
      <c r="B3138" s="7" t="s">
        <v>89</v>
      </c>
      <c r="C3138" s="3">
        <v>40030</v>
      </c>
      <c r="D3138" s="4" t="s">
        <v>28</v>
      </c>
      <c r="E3138" s="4" t="s">
        <v>169</v>
      </c>
      <c r="F3138" s="5" t="s">
        <v>190</v>
      </c>
      <c r="G3138" s="6">
        <v>0.84027777777777779</v>
      </c>
      <c r="H3138" s="6">
        <v>0.87638888888888899</v>
      </c>
      <c r="I3138" s="85">
        <f t="shared" si="48"/>
        <v>52.000000000000135</v>
      </c>
      <c r="J3138" s="86">
        <f>I3138*Segmentos!$D$7*(AH3138%)*IF(ISNUMBER(AI3138),AI3138%,0)</f>
        <v>247104.00000000064</v>
      </c>
      <c r="K3138" s="86">
        <f>I3138*Segmentos!$D$7*(AL3138%)*IF(ISNUMBER(AM3138),AM3138%,0)</f>
        <v>276057.60000000068</v>
      </c>
      <c r="L3138" s="4"/>
      <c r="M3138" s="2">
        <v>1.27</v>
      </c>
      <c r="N3138" s="2">
        <v>2.6</v>
      </c>
      <c r="O3138" s="2">
        <v>48.3</v>
      </c>
      <c r="P3138" s="2">
        <v>87.986000000000004</v>
      </c>
      <c r="Q3138" s="2">
        <v>0.4</v>
      </c>
      <c r="R3138" s="2">
        <v>1.6</v>
      </c>
      <c r="S3138" s="2">
        <v>25.4</v>
      </c>
      <c r="T3138" s="2">
        <v>4.5824999999999996</v>
      </c>
      <c r="U3138" s="2">
        <v>0.42</v>
      </c>
      <c r="V3138" s="2">
        <v>0.8</v>
      </c>
      <c r="W3138" s="2">
        <v>50.9</v>
      </c>
      <c r="X3138" s="2">
        <v>6.0654000000000003</v>
      </c>
      <c r="Y3138" s="2">
        <v>2.37</v>
      </c>
      <c r="Z3138" s="2">
        <v>4.3</v>
      </c>
      <c r="AA3138" s="2">
        <v>55.7</v>
      </c>
      <c r="AB3138" s="2">
        <v>48.393799999999999</v>
      </c>
      <c r="AC3138" s="2">
        <v>1.27</v>
      </c>
      <c r="AD3138" s="2">
        <v>2.9</v>
      </c>
      <c r="AE3138" s="2">
        <v>44.4</v>
      </c>
      <c r="AF3138" s="2">
        <v>28.944199999999999</v>
      </c>
      <c r="AG3138" s="2">
        <v>1.2</v>
      </c>
      <c r="AH3138" s="22">
        <v>2.4</v>
      </c>
      <c r="AI3138" s="22">
        <v>49.5</v>
      </c>
      <c r="AJ3138" s="22">
        <v>39.3855</v>
      </c>
      <c r="AK3138" s="18">
        <v>1.34</v>
      </c>
      <c r="AL3138" s="18">
        <v>2.8</v>
      </c>
      <c r="AM3138" s="18">
        <v>47.4</v>
      </c>
      <c r="AN3138" s="2">
        <v>48.600499999999997</v>
      </c>
      <c r="AO3138" s="2">
        <v>0.52</v>
      </c>
      <c r="AP3138" s="2">
        <v>1.6</v>
      </c>
      <c r="AQ3138" s="2">
        <v>31.2</v>
      </c>
      <c r="AR3138" s="2">
        <v>3.8999000000000001</v>
      </c>
      <c r="AS3138" s="2">
        <v>1.03</v>
      </c>
      <c r="AT3138" s="2">
        <v>2.8</v>
      </c>
      <c r="AU3138" s="2">
        <v>37.200000000000003</v>
      </c>
      <c r="AV3138" s="2">
        <v>15.648</v>
      </c>
      <c r="AW3138" s="2">
        <v>1.03</v>
      </c>
      <c r="AX3138" s="2">
        <v>2</v>
      </c>
      <c r="AY3138" s="2">
        <v>52.2</v>
      </c>
      <c r="AZ3138" s="2">
        <v>20.419699999999999</v>
      </c>
      <c r="BA3138" s="2">
        <v>1.81</v>
      </c>
      <c r="BB3138" s="2">
        <v>3.3</v>
      </c>
      <c r="BC3138" s="2">
        <v>54.3</v>
      </c>
      <c r="BD3138" s="2">
        <v>48.0184</v>
      </c>
      <c r="BE3138" s="4"/>
      <c r="BF3138" s="4"/>
    </row>
    <row r="3139" spans="1:58" x14ac:dyDescent="0.2">
      <c r="A3139" s="29">
        <v>3138</v>
      </c>
      <c r="B3139" s="7" t="s">
        <v>126</v>
      </c>
      <c r="C3139" s="3">
        <v>40030</v>
      </c>
      <c r="D3139" s="4" t="s">
        <v>28</v>
      </c>
      <c r="E3139" s="4" t="s">
        <v>163</v>
      </c>
      <c r="F3139" s="5" t="s">
        <v>190</v>
      </c>
      <c r="G3139" s="6">
        <v>0.87638888888888899</v>
      </c>
      <c r="H3139" s="6">
        <v>0.91319444444444453</v>
      </c>
      <c r="I3139" s="85">
        <f t="shared" ref="I3139:I3202" si="49">IF(H3139&gt;=G3139,(H3139-G3139)*24*60,("24:00:00"-G3139+H3139)*24*60)</f>
        <v>52.999999999999972</v>
      </c>
      <c r="J3139" s="86">
        <f>I3139*Segmentos!$D$7*(AH3139%)*IF(ISNUMBER(AI3139),AI3139%,0)</f>
        <v>148315.19999999992</v>
      </c>
      <c r="K3139" s="86">
        <f>I3139*Segmentos!$D$7*(AL3139%)*IF(ISNUMBER(AM3139),AM3139%,0)</f>
        <v>217405.99999999988</v>
      </c>
      <c r="L3139" s="4"/>
      <c r="M3139" s="2">
        <v>0.86</v>
      </c>
      <c r="N3139" s="2">
        <v>3.4</v>
      </c>
      <c r="O3139" s="2">
        <v>25.6</v>
      </c>
      <c r="P3139" s="2">
        <v>88.793800000000005</v>
      </c>
      <c r="Q3139" s="2">
        <v>0.06</v>
      </c>
      <c r="R3139" s="2">
        <v>0.7</v>
      </c>
      <c r="S3139" s="2">
        <v>8.4</v>
      </c>
      <c r="T3139" s="2">
        <v>1.0489999999999999</v>
      </c>
      <c r="U3139" s="2">
        <v>0.1</v>
      </c>
      <c r="V3139" s="2">
        <v>1.3</v>
      </c>
      <c r="W3139" s="2">
        <v>7.5</v>
      </c>
      <c r="X3139" s="2">
        <v>2.0602</v>
      </c>
      <c r="Y3139" s="2">
        <v>0.57999999999999996</v>
      </c>
      <c r="Z3139" s="2">
        <v>4.2</v>
      </c>
      <c r="AA3139" s="2">
        <v>13.9</v>
      </c>
      <c r="AB3139" s="2">
        <v>17.7151</v>
      </c>
      <c r="AC3139" s="2">
        <v>2.0099999999999998</v>
      </c>
      <c r="AD3139" s="2">
        <v>5.3</v>
      </c>
      <c r="AE3139" s="2">
        <v>37.700000000000003</v>
      </c>
      <c r="AF3139" s="2">
        <v>67.969499999999996</v>
      </c>
      <c r="AG3139" s="2">
        <v>0.69</v>
      </c>
      <c r="AH3139" s="22">
        <v>3.3</v>
      </c>
      <c r="AI3139" s="22">
        <v>21.2</v>
      </c>
      <c r="AJ3139" s="22">
        <v>33.705500000000001</v>
      </c>
      <c r="AK3139" s="18">
        <v>1.02</v>
      </c>
      <c r="AL3139" s="18">
        <v>3.5</v>
      </c>
      <c r="AM3139" s="18">
        <v>29.3</v>
      </c>
      <c r="AN3139" s="2">
        <v>55.088299999999997</v>
      </c>
      <c r="AO3139" s="2">
        <v>0.61</v>
      </c>
      <c r="AP3139" s="2">
        <v>2.2999999999999998</v>
      </c>
      <c r="AQ3139" s="2">
        <v>27.1</v>
      </c>
      <c r="AR3139" s="2">
        <v>6.9028999999999998</v>
      </c>
      <c r="AS3139" s="2">
        <v>1.48</v>
      </c>
      <c r="AT3139" s="2">
        <v>3.7</v>
      </c>
      <c r="AU3139" s="2">
        <v>39.700000000000003</v>
      </c>
      <c r="AV3139" s="2">
        <v>33.635300000000001</v>
      </c>
      <c r="AW3139" s="2">
        <v>0.61</v>
      </c>
      <c r="AX3139" s="2">
        <v>2.2000000000000002</v>
      </c>
      <c r="AY3139" s="2">
        <v>27.7</v>
      </c>
      <c r="AZ3139" s="2">
        <v>18.011399999999998</v>
      </c>
      <c r="BA3139" s="2">
        <v>0.77</v>
      </c>
      <c r="BB3139" s="2">
        <v>4.4000000000000004</v>
      </c>
      <c r="BC3139" s="2">
        <v>17.600000000000001</v>
      </c>
      <c r="BD3139" s="2">
        <v>30.2441</v>
      </c>
      <c r="BE3139" s="4"/>
      <c r="BF3139" s="4"/>
    </row>
    <row r="3140" spans="1:58" x14ac:dyDescent="0.2">
      <c r="A3140" s="29">
        <v>3139</v>
      </c>
      <c r="B3140" s="7" t="s">
        <v>23</v>
      </c>
      <c r="C3140" s="3">
        <v>40030</v>
      </c>
      <c r="D3140" s="4" t="s">
        <v>21</v>
      </c>
      <c r="E3140" s="4" t="s">
        <v>170</v>
      </c>
      <c r="F3140" s="5" t="s">
        <v>190</v>
      </c>
      <c r="G3140" s="6">
        <v>0.875</v>
      </c>
      <c r="H3140" s="6">
        <v>0.94027777777777777</v>
      </c>
      <c r="I3140" s="85">
        <f t="shared" si="49"/>
        <v>93.999999999999986</v>
      </c>
      <c r="J3140" s="86">
        <f>I3140*Segmentos!$D$7*(AH3140%)*IF(ISNUMBER(AI3140),AI3140%,0)</f>
        <v>97459.200000000012</v>
      </c>
      <c r="K3140" s="86">
        <f>I3140*Segmentos!$D$7*(AL3140%)*IF(ISNUMBER(AM3140),AM3140%,0)</f>
        <v>324863.99999999994</v>
      </c>
      <c r="L3140" s="4"/>
      <c r="M3140" s="2">
        <v>0.57999999999999996</v>
      </c>
      <c r="N3140" s="2">
        <v>2.5</v>
      </c>
      <c r="O3140" s="2">
        <v>22.7</v>
      </c>
      <c r="P3140" s="2">
        <v>42.067799999999998</v>
      </c>
      <c r="Q3140" s="2">
        <v>0.53</v>
      </c>
      <c r="R3140" s="2">
        <v>1</v>
      </c>
      <c r="S3140" s="2">
        <v>50.9</v>
      </c>
      <c r="T3140" s="2">
        <v>6.3799000000000001</v>
      </c>
      <c r="U3140" s="2">
        <v>0.86</v>
      </c>
      <c r="V3140" s="2">
        <v>2.6</v>
      </c>
      <c r="W3140" s="2">
        <v>32.9</v>
      </c>
      <c r="X3140" s="2">
        <v>13.0649</v>
      </c>
      <c r="Y3140" s="2">
        <v>0.56000000000000005</v>
      </c>
      <c r="Z3140" s="2">
        <v>2.2000000000000002</v>
      </c>
      <c r="AA3140" s="2">
        <v>25.2</v>
      </c>
      <c r="AB3140" s="2">
        <v>12.0481</v>
      </c>
      <c r="AC3140" s="2">
        <v>0.44</v>
      </c>
      <c r="AD3140" s="2">
        <v>3.6</v>
      </c>
      <c r="AE3140" s="2">
        <v>12.4</v>
      </c>
      <c r="AF3140" s="2">
        <v>10.5749</v>
      </c>
      <c r="AG3140" s="2">
        <v>0.26</v>
      </c>
      <c r="AH3140" s="22">
        <v>1.8</v>
      </c>
      <c r="AI3140" s="22">
        <v>14.4</v>
      </c>
      <c r="AJ3140" s="22">
        <v>9.0023999999999997</v>
      </c>
      <c r="AK3140" s="18">
        <v>0.87</v>
      </c>
      <c r="AL3140" s="18">
        <v>3.2</v>
      </c>
      <c r="AM3140" s="18">
        <v>27</v>
      </c>
      <c r="AN3140" s="2">
        <v>33.065300000000001</v>
      </c>
      <c r="AO3140" s="2">
        <v>0.09</v>
      </c>
      <c r="AP3140" s="2">
        <v>1</v>
      </c>
      <c r="AQ3140" s="2">
        <v>8.5</v>
      </c>
      <c r="AR3140" s="2">
        <v>0.68500000000000005</v>
      </c>
      <c r="AS3140" s="2">
        <v>0.01</v>
      </c>
      <c r="AT3140" s="2">
        <v>0.9</v>
      </c>
      <c r="AU3140" s="2">
        <v>1.3</v>
      </c>
      <c r="AV3140" s="2">
        <v>0.1923</v>
      </c>
      <c r="AW3140" s="2">
        <v>0.9</v>
      </c>
      <c r="AX3140" s="2">
        <v>3.7</v>
      </c>
      <c r="AY3140" s="2">
        <v>24.4</v>
      </c>
      <c r="AZ3140" s="2">
        <v>18.850999999999999</v>
      </c>
      <c r="BA3140" s="2">
        <v>0.8</v>
      </c>
      <c r="BB3140" s="2">
        <v>3.1</v>
      </c>
      <c r="BC3140" s="2">
        <v>26.1</v>
      </c>
      <c r="BD3140" s="2">
        <v>22.339500000000001</v>
      </c>
      <c r="BE3140" s="4"/>
      <c r="BF3140" s="4"/>
    </row>
    <row r="3141" spans="1:58" x14ac:dyDescent="0.2">
      <c r="A3141" s="29">
        <v>3140</v>
      </c>
      <c r="B3141" s="7" t="s">
        <v>25</v>
      </c>
      <c r="C3141" s="3">
        <v>40030</v>
      </c>
      <c r="D3141" s="4" t="s">
        <v>21</v>
      </c>
      <c r="E3141" s="4" t="s">
        <v>171</v>
      </c>
      <c r="F3141" s="5" t="s">
        <v>190</v>
      </c>
      <c r="G3141" s="6">
        <v>0.87430555555555556</v>
      </c>
      <c r="H3141" s="6">
        <v>0.875</v>
      </c>
      <c r="I3141" s="85">
        <f t="shared" si="49"/>
        <v>0.99999999999999645</v>
      </c>
      <c r="J3141" s="86">
        <f>I3141*Segmentos!$D$7*(AH3141%)*IF(ISNUMBER(AI3141),AI3141%,0)</f>
        <v>1999.999999999993</v>
      </c>
      <c r="K3141" s="86">
        <f>I3141*Segmentos!$D$7*(AL3141%)*IF(ISNUMBER(AM3141),AM3141%,0)</f>
        <v>3599.9999999999877</v>
      </c>
      <c r="L3141" s="4"/>
      <c r="M3141" s="2">
        <v>0.73</v>
      </c>
      <c r="N3141" s="2">
        <v>0.7</v>
      </c>
      <c r="O3141" s="2">
        <v>100</v>
      </c>
      <c r="P3141" s="2">
        <v>67.806600000000003</v>
      </c>
      <c r="Q3141" s="2">
        <v>0</v>
      </c>
      <c r="R3141" s="2">
        <v>0</v>
      </c>
      <c r="S3141" s="8" t="s">
        <v>577</v>
      </c>
      <c r="T3141" s="2">
        <v>0</v>
      </c>
      <c r="U3141" s="2">
        <v>0.34</v>
      </c>
      <c r="V3141" s="2">
        <v>0.3</v>
      </c>
      <c r="W3141" s="2">
        <v>100</v>
      </c>
      <c r="X3141" s="2">
        <v>6.5622999999999996</v>
      </c>
      <c r="Y3141" s="2">
        <v>0.28000000000000003</v>
      </c>
      <c r="Z3141" s="2">
        <v>0.3</v>
      </c>
      <c r="AA3141" s="2">
        <v>100</v>
      </c>
      <c r="AB3141" s="2">
        <v>7.5490000000000004</v>
      </c>
      <c r="AC3141" s="2">
        <v>1.77</v>
      </c>
      <c r="AD3141" s="2">
        <v>1.8</v>
      </c>
      <c r="AE3141" s="2">
        <v>100</v>
      </c>
      <c r="AF3141" s="2">
        <v>53.695399999999999</v>
      </c>
      <c r="AG3141" s="2">
        <v>0.51</v>
      </c>
      <c r="AH3141" s="22">
        <v>0.5</v>
      </c>
      <c r="AI3141" s="22">
        <v>100</v>
      </c>
      <c r="AJ3141" s="22">
        <v>22.270099999999999</v>
      </c>
      <c r="AK3141" s="18">
        <v>0.94</v>
      </c>
      <c r="AL3141" s="18">
        <v>0.9</v>
      </c>
      <c r="AM3141" s="18">
        <v>100</v>
      </c>
      <c r="AN3141" s="2">
        <v>45.536499999999997</v>
      </c>
      <c r="AO3141" s="2">
        <v>0.42</v>
      </c>
      <c r="AP3141" s="2">
        <v>0.4</v>
      </c>
      <c r="AQ3141" s="2">
        <v>100</v>
      </c>
      <c r="AR3141" s="2">
        <v>4.2145999999999999</v>
      </c>
      <c r="AS3141" s="2">
        <v>0.6</v>
      </c>
      <c r="AT3141" s="2">
        <v>0.6</v>
      </c>
      <c r="AU3141" s="2">
        <v>100</v>
      </c>
      <c r="AV3141" s="2">
        <v>12.152200000000001</v>
      </c>
      <c r="AW3141" s="2">
        <v>0.1</v>
      </c>
      <c r="AX3141" s="2">
        <v>0.1</v>
      </c>
      <c r="AY3141" s="2">
        <v>100</v>
      </c>
      <c r="AZ3141" s="2">
        <v>2.6581999999999999</v>
      </c>
      <c r="BA3141" s="2">
        <v>1.38</v>
      </c>
      <c r="BB3141" s="2">
        <v>1.4</v>
      </c>
      <c r="BC3141" s="2">
        <v>100</v>
      </c>
      <c r="BD3141" s="2">
        <v>48.781599999999997</v>
      </c>
      <c r="BE3141" s="4"/>
      <c r="BF3141" s="4"/>
    </row>
    <row r="3142" spans="1:58" x14ac:dyDescent="0.2">
      <c r="A3142" s="29">
        <v>3141</v>
      </c>
      <c r="B3142" s="7" t="s">
        <v>19</v>
      </c>
      <c r="C3142" s="3">
        <v>40030</v>
      </c>
      <c r="D3142" s="4" t="s">
        <v>17</v>
      </c>
      <c r="E3142" s="4" t="s">
        <v>166</v>
      </c>
      <c r="F3142" s="5" t="s">
        <v>190</v>
      </c>
      <c r="G3142" s="6">
        <v>0.9145833333333333</v>
      </c>
      <c r="H3142" s="6">
        <v>0.91666666666666663</v>
      </c>
      <c r="I3142" s="85">
        <f t="shared" si="49"/>
        <v>2.9999999999999893</v>
      </c>
      <c r="J3142" s="86">
        <f>I3142*Segmentos!$D$7*(AH3142%)*IF(ISNUMBER(AI3142),AI3142%,0)</f>
        <v>2087.9999999999927</v>
      </c>
      <c r="K3142" s="86">
        <f>I3142*Segmentos!$D$7*(AL3142%)*IF(ISNUMBER(AM3142),AM3142%,0)</f>
        <v>3071.9999999999895</v>
      </c>
      <c r="L3142" s="4"/>
      <c r="M3142" s="2">
        <v>0.21</v>
      </c>
      <c r="N3142" s="2">
        <v>0.5</v>
      </c>
      <c r="O3142" s="2">
        <v>43.3</v>
      </c>
      <c r="P3142" s="2">
        <v>76.551000000000002</v>
      </c>
      <c r="Q3142" s="2">
        <v>0</v>
      </c>
      <c r="R3142" s="2">
        <v>0</v>
      </c>
      <c r="S3142" s="8" t="s">
        <v>577</v>
      </c>
      <c r="T3142" s="2">
        <v>0</v>
      </c>
      <c r="U3142" s="2">
        <v>0.15</v>
      </c>
      <c r="V3142" s="2">
        <v>0.4</v>
      </c>
      <c r="W3142" s="2">
        <v>33.299999999999997</v>
      </c>
      <c r="X3142" s="2">
        <v>11.4979</v>
      </c>
      <c r="Y3142" s="2">
        <v>0</v>
      </c>
      <c r="Z3142" s="2">
        <v>0</v>
      </c>
      <c r="AA3142" s="8" t="s">
        <v>577</v>
      </c>
      <c r="AB3142" s="2">
        <v>0</v>
      </c>
      <c r="AC3142" s="2">
        <v>0.54</v>
      </c>
      <c r="AD3142" s="2">
        <v>1.2</v>
      </c>
      <c r="AE3142" s="2">
        <v>45.7</v>
      </c>
      <c r="AF3142" s="2">
        <v>65.053100000000001</v>
      </c>
      <c r="AG3142" s="2">
        <v>0.17</v>
      </c>
      <c r="AH3142" s="22">
        <v>0.5</v>
      </c>
      <c r="AI3142" s="22">
        <v>34.799999999999997</v>
      </c>
      <c r="AJ3142" s="22">
        <v>29.767800000000001</v>
      </c>
      <c r="AK3142" s="18">
        <v>0.24</v>
      </c>
      <c r="AL3142" s="18">
        <v>0.5</v>
      </c>
      <c r="AM3142" s="18">
        <v>51.2</v>
      </c>
      <c r="AN3142" s="2">
        <v>46.783200000000001</v>
      </c>
      <c r="AO3142" s="2">
        <v>0.06</v>
      </c>
      <c r="AP3142" s="2">
        <v>0.1</v>
      </c>
      <c r="AQ3142" s="2">
        <v>66.7</v>
      </c>
      <c r="AR3142" s="2">
        <v>2.5697000000000001</v>
      </c>
      <c r="AS3142" s="2">
        <v>0</v>
      </c>
      <c r="AT3142" s="2">
        <v>0</v>
      </c>
      <c r="AU3142" s="8" t="s">
        <v>577</v>
      </c>
      <c r="AV3142" s="2">
        <v>0</v>
      </c>
      <c r="AW3142" s="2">
        <v>0.42</v>
      </c>
      <c r="AX3142" s="2">
        <v>0.8</v>
      </c>
      <c r="AY3142" s="2">
        <v>52.9</v>
      </c>
      <c r="AZ3142" s="2">
        <v>44.183700000000002</v>
      </c>
      <c r="BA3142" s="2">
        <v>0.21</v>
      </c>
      <c r="BB3142" s="2">
        <v>0.6</v>
      </c>
      <c r="BC3142" s="2">
        <v>33.299999999999997</v>
      </c>
      <c r="BD3142" s="2">
        <v>29.797599999999999</v>
      </c>
      <c r="BE3142" s="4"/>
      <c r="BF3142" s="4"/>
    </row>
    <row r="3143" spans="1:58" x14ac:dyDescent="0.2">
      <c r="A3143" s="29">
        <v>3142</v>
      </c>
      <c r="B3143" s="7" t="s">
        <v>2</v>
      </c>
      <c r="C3143" s="3">
        <v>40030</v>
      </c>
      <c r="D3143" s="4" t="s">
        <v>0</v>
      </c>
      <c r="E3143" s="4" t="s">
        <v>164</v>
      </c>
      <c r="F3143" s="5" t="s">
        <v>190</v>
      </c>
      <c r="G3143" s="6">
        <v>0.87430555555555556</v>
      </c>
      <c r="H3143" s="6">
        <v>0.92361111111111116</v>
      </c>
      <c r="I3143" s="85">
        <f t="shared" si="49"/>
        <v>71.000000000000071</v>
      </c>
      <c r="J3143" s="86">
        <f>I3143*Segmentos!$D$7*(AH3143%)*IF(ISNUMBER(AI3143),AI3143%,0)</f>
        <v>1689459.200000002</v>
      </c>
      <c r="K3143" s="86">
        <f>I3143*Segmentos!$D$7*(AL3143%)*IF(ISNUMBER(AM3143),AM3143%,0)</f>
        <v>1911888.0000000019</v>
      </c>
      <c r="L3143" s="4"/>
      <c r="M3143" s="2">
        <v>6.36</v>
      </c>
      <c r="N3143" s="2">
        <v>20.6</v>
      </c>
      <c r="O3143" s="2">
        <v>30.9</v>
      </c>
      <c r="P3143" s="2">
        <v>90.643100000000004</v>
      </c>
      <c r="Q3143" s="2">
        <v>4.09</v>
      </c>
      <c r="R3143" s="2">
        <v>15.1</v>
      </c>
      <c r="S3143" s="2">
        <v>27.2</v>
      </c>
      <c r="T3143" s="2">
        <v>9.7423000000000002</v>
      </c>
      <c r="U3143" s="2">
        <v>6.74</v>
      </c>
      <c r="V3143" s="2">
        <v>19.2</v>
      </c>
      <c r="W3143" s="2">
        <v>35</v>
      </c>
      <c r="X3143" s="2">
        <v>20.140799999999999</v>
      </c>
      <c r="Y3143" s="2">
        <v>5.86</v>
      </c>
      <c r="Z3143" s="2">
        <v>22.4</v>
      </c>
      <c r="AA3143" s="2">
        <v>26.2</v>
      </c>
      <c r="AB3143" s="2">
        <v>24.6845</v>
      </c>
      <c r="AC3143" s="2">
        <v>7.71</v>
      </c>
      <c r="AD3143" s="2">
        <v>22.6</v>
      </c>
      <c r="AE3143" s="2">
        <v>34.1</v>
      </c>
      <c r="AF3143" s="2">
        <v>36.075400000000002</v>
      </c>
      <c r="AG3143" s="2">
        <v>5.95</v>
      </c>
      <c r="AH3143" s="22">
        <v>20.8</v>
      </c>
      <c r="AI3143" s="22">
        <v>28.6</v>
      </c>
      <c r="AJ3143" s="22">
        <v>40.225499999999997</v>
      </c>
      <c r="AK3143" s="18">
        <v>6.73</v>
      </c>
      <c r="AL3143" s="18">
        <v>20.399999999999999</v>
      </c>
      <c r="AM3143" s="18">
        <v>33</v>
      </c>
      <c r="AN3143" s="2">
        <v>50.417499999999997</v>
      </c>
      <c r="AO3143" s="2">
        <v>5.29</v>
      </c>
      <c r="AP3143" s="2">
        <v>17.7</v>
      </c>
      <c r="AQ3143" s="2">
        <v>29.9</v>
      </c>
      <c r="AR3143" s="2">
        <v>8.2401999999999997</v>
      </c>
      <c r="AS3143" s="2">
        <v>7.12</v>
      </c>
      <c r="AT3143" s="2">
        <v>21.5</v>
      </c>
      <c r="AU3143" s="2">
        <v>33.200000000000003</v>
      </c>
      <c r="AV3143" s="2">
        <v>22.3691</v>
      </c>
      <c r="AW3143" s="2">
        <v>6.84</v>
      </c>
      <c r="AX3143" s="2">
        <v>22.9</v>
      </c>
      <c r="AY3143" s="2">
        <v>29.8</v>
      </c>
      <c r="AZ3143" s="2">
        <v>28.052099999999999</v>
      </c>
      <c r="BA3143" s="2">
        <v>5.86</v>
      </c>
      <c r="BB3143" s="2">
        <v>19.100000000000001</v>
      </c>
      <c r="BC3143" s="2">
        <v>30.6</v>
      </c>
      <c r="BD3143" s="2">
        <v>31.9816</v>
      </c>
      <c r="BE3143" s="4"/>
      <c r="BF3143" s="4"/>
    </row>
    <row r="3144" spans="1:58" x14ac:dyDescent="0.2">
      <c r="A3144" s="29">
        <v>3143</v>
      </c>
      <c r="B3144" s="7" t="s">
        <v>16</v>
      </c>
      <c r="C3144" s="3">
        <v>40030</v>
      </c>
      <c r="D3144" s="4" t="s">
        <v>13</v>
      </c>
      <c r="E3144" s="4" t="s">
        <v>166</v>
      </c>
      <c r="F3144" s="5" t="s">
        <v>190</v>
      </c>
      <c r="G3144" s="6">
        <v>0.91319444444444453</v>
      </c>
      <c r="H3144" s="6">
        <v>0.91666666666666663</v>
      </c>
      <c r="I3144" s="85">
        <f t="shared" si="49"/>
        <v>4.9999999999998224</v>
      </c>
      <c r="J3144" s="86">
        <f>I3144*Segmentos!$D$7*(AH3144%)*IF(ISNUMBER(AI3144),AI3144%,0)</f>
        <v>212717.99999999246</v>
      </c>
      <c r="K3144" s="86">
        <f>I3144*Segmentos!$D$7*(AL3144%)*IF(ISNUMBER(AM3144),AM3144%,0)</f>
        <v>261799.99999999069</v>
      </c>
      <c r="L3144" s="4"/>
      <c r="M3144" s="2">
        <v>11.95</v>
      </c>
      <c r="N3144" s="2">
        <v>13.9</v>
      </c>
      <c r="O3144" s="2">
        <v>86.2</v>
      </c>
      <c r="P3144" s="2">
        <v>90.71</v>
      </c>
      <c r="Q3144" s="2">
        <v>8.7200000000000006</v>
      </c>
      <c r="R3144" s="2">
        <v>9.8000000000000007</v>
      </c>
      <c r="S3144" s="2">
        <v>88.8</v>
      </c>
      <c r="T3144" s="2">
        <v>11.0497</v>
      </c>
      <c r="U3144" s="2">
        <v>7.92</v>
      </c>
      <c r="V3144" s="2">
        <v>9.5</v>
      </c>
      <c r="W3144" s="2">
        <v>83.5</v>
      </c>
      <c r="X3144" s="2">
        <v>12.603899999999999</v>
      </c>
      <c r="Y3144" s="2">
        <v>12.96</v>
      </c>
      <c r="Z3144" s="2">
        <v>14.8</v>
      </c>
      <c r="AA3144" s="2">
        <v>87.8</v>
      </c>
      <c r="AB3144" s="2">
        <v>29.0548</v>
      </c>
      <c r="AC3144" s="2">
        <v>15.25</v>
      </c>
      <c r="AD3144" s="2">
        <v>17.899999999999999</v>
      </c>
      <c r="AE3144" s="2">
        <v>85.2</v>
      </c>
      <c r="AF3144" s="2">
        <v>38.0015</v>
      </c>
      <c r="AG3144" s="2">
        <v>10.65</v>
      </c>
      <c r="AH3144" s="22">
        <v>12.1</v>
      </c>
      <c r="AI3144" s="22">
        <v>87.9</v>
      </c>
      <c r="AJ3144" s="22">
        <v>38.355699999999999</v>
      </c>
      <c r="AK3144" s="18">
        <v>13.12</v>
      </c>
      <c r="AL3144" s="18">
        <v>15.4</v>
      </c>
      <c r="AM3144" s="18">
        <v>85</v>
      </c>
      <c r="AN3144" s="2">
        <v>52.354300000000002</v>
      </c>
      <c r="AO3144" s="2">
        <v>7.88</v>
      </c>
      <c r="AP3144" s="2">
        <v>9.8000000000000007</v>
      </c>
      <c r="AQ3144" s="2">
        <v>80.099999999999994</v>
      </c>
      <c r="AR3144" s="2">
        <v>6.5415999999999999</v>
      </c>
      <c r="AS3144" s="2">
        <v>9.5299999999999994</v>
      </c>
      <c r="AT3144" s="2">
        <v>11.3</v>
      </c>
      <c r="AU3144" s="2">
        <v>84</v>
      </c>
      <c r="AV3144" s="2">
        <v>15.946400000000001</v>
      </c>
      <c r="AW3144" s="2">
        <v>13.15</v>
      </c>
      <c r="AX3144" s="2">
        <v>15.5</v>
      </c>
      <c r="AY3144" s="2">
        <v>84.9</v>
      </c>
      <c r="AZ3144" s="2">
        <v>28.709599999999998</v>
      </c>
      <c r="BA3144" s="2">
        <v>13.59</v>
      </c>
      <c r="BB3144" s="2">
        <v>15.2</v>
      </c>
      <c r="BC3144" s="2">
        <v>89.2</v>
      </c>
      <c r="BD3144" s="2">
        <v>39.512300000000003</v>
      </c>
      <c r="BE3144" s="4"/>
      <c r="BF3144" s="4"/>
    </row>
    <row r="3145" spans="1:58" x14ac:dyDescent="0.2">
      <c r="A3145" s="29">
        <v>3144</v>
      </c>
      <c r="B3145" s="7" t="s">
        <v>22</v>
      </c>
      <c r="C3145" s="3">
        <v>40030</v>
      </c>
      <c r="D3145" s="4" t="s">
        <v>21</v>
      </c>
      <c r="E3145" s="4" t="s">
        <v>164</v>
      </c>
      <c r="F3145" s="5" t="s">
        <v>190</v>
      </c>
      <c r="G3145" s="6">
        <v>0.83263888888888893</v>
      </c>
      <c r="H3145" s="6">
        <v>0.87430555555555556</v>
      </c>
      <c r="I3145" s="85">
        <f t="shared" si="49"/>
        <v>59.999999999999943</v>
      </c>
      <c r="J3145" s="86">
        <f>I3145*Segmentos!$D$7*(AH3145%)*IF(ISNUMBER(AI3145),AI3145%,0)</f>
        <v>203039.99999999983</v>
      </c>
      <c r="K3145" s="86">
        <f>I3145*Segmentos!$D$7*(AL3145%)*IF(ISNUMBER(AM3145),AM3145%,0)</f>
        <v>478799.99999999953</v>
      </c>
      <c r="L3145" s="4"/>
      <c r="M3145" s="2">
        <v>1.44</v>
      </c>
      <c r="N3145" s="2">
        <v>3.9</v>
      </c>
      <c r="O3145" s="2">
        <v>36.9</v>
      </c>
      <c r="P3145" s="2">
        <v>98.055800000000005</v>
      </c>
      <c r="Q3145" s="2">
        <v>0.06</v>
      </c>
      <c r="R3145" s="2">
        <v>0.3</v>
      </c>
      <c r="S3145" s="2">
        <v>17.600000000000001</v>
      </c>
      <c r="T3145" s="2">
        <v>0.6542</v>
      </c>
      <c r="U3145" s="2">
        <v>0.67</v>
      </c>
      <c r="V3145" s="2">
        <v>2.5</v>
      </c>
      <c r="W3145" s="2">
        <v>27</v>
      </c>
      <c r="X3145" s="2">
        <v>9.5833999999999993</v>
      </c>
      <c r="Y3145" s="2">
        <v>0.52</v>
      </c>
      <c r="Z3145" s="2">
        <v>3.5</v>
      </c>
      <c r="AA3145" s="2">
        <v>14.9</v>
      </c>
      <c r="AB3145" s="2">
        <v>10.410299999999999</v>
      </c>
      <c r="AC3145" s="2">
        <v>3.47</v>
      </c>
      <c r="AD3145" s="2">
        <v>7</v>
      </c>
      <c r="AE3145" s="2">
        <v>49.4</v>
      </c>
      <c r="AF3145" s="2">
        <v>77.407899999999998</v>
      </c>
      <c r="AG3145" s="2">
        <v>0.85</v>
      </c>
      <c r="AH3145" s="22">
        <v>3.6</v>
      </c>
      <c r="AI3145" s="22">
        <v>23.5</v>
      </c>
      <c r="AJ3145" s="22">
        <v>27.564</v>
      </c>
      <c r="AK3145" s="18">
        <v>1.97</v>
      </c>
      <c r="AL3145" s="18">
        <v>4.2</v>
      </c>
      <c r="AM3145" s="18">
        <v>47.5</v>
      </c>
      <c r="AN3145" s="2">
        <v>70.491799999999998</v>
      </c>
      <c r="AO3145" s="2">
        <v>0.92</v>
      </c>
      <c r="AP3145" s="2">
        <v>3.3</v>
      </c>
      <c r="AQ3145" s="2">
        <v>28</v>
      </c>
      <c r="AR3145" s="2">
        <v>6.8608000000000002</v>
      </c>
      <c r="AS3145" s="2">
        <v>1.33</v>
      </c>
      <c r="AT3145" s="2">
        <v>3.8</v>
      </c>
      <c r="AU3145" s="2">
        <v>34.9</v>
      </c>
      <c r="AV3145" s="2">
        <v>19.8797</v>
      </c>
      <c r="AW3145" s="2">
        <v>0.87</v>
      </c>
      <c r="AX3145" s="2">
        <v>3.5</v>
      </c>
      <c r="AY3145" s="2">
        <v>24.9</v>
      </c>
      <c r="AZ3145" s="2">
        <v>17.049900000000001</v>
      </c>
      <c r="BA3145" s="2">
        <v>2.08</v>
      </c>
      <c r="BB3145" s="2">
        <v>4.4000000000000004</v>
      </c>
      <c r="BC3145" s="2">
        <v>46.8</v>
      </c>
      <c r="BD3145" s="2">
        <v>54.2654</v>
      </c>
      <c r="BE3145" s="4"/>
      <c r="BF3145" s="4"/>
    </row>
    <row r="3146" spans="1:58" x14ac:dyDescent="0.2">
      <c r="A3146" s="29">
        <v>3145</v>
      </c>
      <c r="B3146" s="7" t="s">
        <v>4</v>
      </c>
      <c r="C3146" s="3">
        <v>40030</v>
      </c>
      <c r="D3146" s="4" t="s">
        <v>3</v>
      </c>
      <c r="E3146" s="4" t="s">
        <v>165</v>
      </c>
      <c r="F3146" s="5" t="s">
        <v>190</v>
      </c>
      <c r="G3146" s="6">
        <v>0.78125</v>
      </c>
      <c r="H3146" s="6">
        <v>0.87361111111111101</v>
      </c>
      <c r="I3146" s="85">
        <f t="shared" si="49"/>
        <v>132.99999999999986</v>
      </c>
      <c r="J3146" s="86">
        <f>I3146*Segmentos!$D$7*(AH3146%)*IF(ISNUMBER(AI3146),AI3146%,0)</f>
        <v>920519.59999999905</v>
      </c>
      <c r="K3146" s="86">
        <f>I3146*Segmentos!$D$7*(AL3146%)*IF(ISNUMBER(AM3146),AM3146%,0)</f>
        <v>2551046.3999999976</v>
      </c>
      <c r="L3146" s="4"/>
      <c r="M3146" s="2">
        <v>3.34</v>
      </c>
      <c r="N3146" s="2">
        <v>14.3</v>
      </c>
      <c r="O3146" s="2">
        <v>23.4</v>
      </c>
      <c r="P3146" s="2">
        <v>65.506100000000004</v>
      </c>
      <c r="Q3146" s="2">
        <v>3.35</v>
      </c>
      <c r="R3146" s="2">
        <v>16.7</v>
      </c>
      <c r="S3146" s="2">
        <v>20</v>
      </c>
      <c r="T3146" s="2">
        <v>10.943099999999999</v>
      </c>
      <c r="U3146" s="2">
        <v>4.4000000000000004</v>
      </c>
      <c r="V3146" s="2">
        <v>18.2</v>
      </c>
      <c r="W3146" s="2">
        <v>24.2</v>
      </c>
      <c r="X3146" s="2">
        <v>18.078399999999998</v>
      </c>
      <c r="Y3146" s="2">
        <v>3.22</v>
      </c>
      <c r="Z3146" s="2">
        <v>13.7</v>
      </c>
      <c r="AA3146" s="2">
        <v>23.5</v>
      </c>
      <c r="AB3146" s="2">
        <v>18.646100000000001</v>
      </c>
      <c r="AC3146" s="2">
        <v>2.77</v>
      </c>
      <c r="AD3146" s="2">
        <v>11</v>
      </c>
      <c r="AE3146" s="2">
        <v>25.2</v>
      </c>
      <c r="AF3146" s="2">
        <v>17.8386</v>
      </c>
      <c r="AG3146" s="2">
        <v>1.73</v>
      </c>
      <c r="AH3146" s="22">
        <v>12.1</v>
      </c>
      <c r="AI3146" s="22">
        <v>14.3</v>
      </c>
      <c r="AJ3146" s="22">
        <v>16.109100000000002</v>
      </c>
      <c r="AK3146" s="18">
        <v>4.8</v>
      </c>
      <c r="AL3146" s="18">
        <v>16.2</v>
      </c>
      <c r="AM3146" s="18">
        <v>29.6</v>
      </c>
      <c r="AN3146" s="2">
        <v>49.396999999999998</v>
      </c>
      <c r="AO3146" s="2">
        <v>1.3</v>
      </c>
      <c r="AP3146" s="2">
        <v>8.6999999999999993</v>
      </c>
      <c r="AQ3146" s="2">
        <v>15</v>
      </c>
      <c r="AR3146" s="2">
        <v>2.7892000000000001</v>
      </c>
      <c r="AS3146" s="2">
        <v>2.25</v>
      </c>
      <c r="AT3146" s="2">
        <v>10.3</v>
      </c>
      <c r="AU3146" s="2">
        <v>21.9</v>
      </c>
      <c r="AV3146" s="2">
        <v>9.7141999999999999</v>
      </c>
      <c r="AW3146" s="2">
        <v>3.4</v>
      </c>
      <c r="AX3146" s="2">
        <v>14.1</v>
      </c>
      <c r="AY3146" s="2">
        <v>24.1</v>
      </c>
      <c r="AZ3146" s="2">
        <v>19.1663</v>
      </c>
      <c r="BA3146" s="2">
        <v>4.51</v>
      </c>
      <c r="BB3146" s="2">
        <v>18.2</v>
      </c>
      <c r="BC3146" s="2">
        <v>24.7</v>
      </c>
      <c r="BD3146" s="2">
        <v>33.836500000000001</v>
      </c>
      <c r="BE3146" s="4"/>
      <c r="BF3146" s="4"/>
    </row>
    <row r="3147" spans="1:58" x14ac:dyDescent="0.2">
      <c r="A3147" s="29">
        <v>3146</v>
      </c>
      <c r="B3147" s="7" t="s">
        <v>155</v>
      </c>
      <c r="C3147" s="3">
        <v>40031</v>
      </c>
      <c r="D3147" s="4" t="s">
        <v>0</v>
      </c>
      <c r="E3147" s="4" t="s">
        <v>174</v>
      </c>
      <c r="F3147" s="5" t="s">
        <v>191</v>
      </c>
      <c r="G3147" s="6">
        <v>0.92638888888888893</v>
      </c>
      <c r="H3147" s="6">
        <v>0.9506944444444444</v>
      </c>
      <c r="I3147" s="85">
        <f t="shared" si="49"/>
        <v>34.999999999999872</v>
      </c>
      <c r="J3147" s="86">
        <f>I3147*Segmentos!$D$7*(AH3147%)*IF(ISNUMBER(AI3147),AI3147%,0)</f>
        <v>604421.99999999779</v>
      </c>
      <c r="K3147" s="86">
        <f>I3147*Segmentos!$D$7*(AL3147%)*IF(ISNUMBER(AM3147),AM3147%,0)</f>
        <v>806007.99999999721</v>
      </c>
      <c r="L3147" s="4"/>
      <c r="M3147" s="2">
        <v>5.08</v>
      </c>
      <c r="N3147" s="2">
        <v>13.3</v>
      </c>
      <c r="O3147" s="2">
        <v>38.1</v>
      </c>
      <c r="P3147" s="2">
        <v>88.485299999999995</v>
      </c>
      <c r="Q3147" s="2">
        <v>3.17</v>
      </c>
      <c r="R3147" s="2">
        <v>9.5</v>
      </c>
      <c r="S3147" s="2">
        <v>33.5</v>
      </c>
      <c r="T3147" s="2">
        <v>9.2345000000000006</v>
      </c>
      <c r="U3147" s="2">
        <v>3.79</v>
      </c>
      <c r="V3147" s="2">
        <v>13</v>
      </c>
      <c r="W3147" s="2">
        <v>29.2</v>
      </c>
      <c r="X3147" s="2">
        <v>13.8506</v>
      </c>
      <c r="Y3147" s="2">
        <v>4.96</v>
      </c>
      <c r="Z3147" s="2">
        <v>13.5</v>
      </c>
      <c r="AA3147" s="2">
        <v>36.700000000000003</v>
      </c>
      <c r="AB3147" s="2">
        <v>25.5396</v>
      </c>
      <c r="AC3147" s="2">
        <v>6.96</v>
      </c>
      <c r="AD3147" s="2">
        <v>15.4</v>
      </c>
      <c r="AE3147" s="2">
        <v>45.4</v>
      </c>
      <c r="AF3147" s="2">
        <v>39.860599999999998</v>
      </c>
      <c r="AG3147" s="2">
        <v>4.3099999999999996</v>
      </c>
      <c r="AH3147" s="22">
        <v>11.7</v>
      </c>
      <c r="AI3147" s="22">
        <v>36.9</v>
      </c>
      <c r="AJ3147" s="22">
        <v>35.661299999999997</v>
      </c>
      <c r="AK3147" s="18">
        <v>5.76</v>
      </c>
      <c r="AL3147" s="18">
        <v>14.8</v>
      </c>
      <c r="AM3147" s="18">
        <v>38.9</v>
      </c>
      <c r="AN3147" s="2">
        <v>52.824100000000001</v>
      </c>
      <c r="AO3147" s="2">
        <v>3</v>
      </c>
      <c r="AP3147" s="2">
        <v>9.5</v>
      </c>
      <c r="AQ3147" s="2">
        <v>31.6</v>
      </c>
      <c r="AR3147" s="2">
        <v>5.7199</v>
      </c>
      <c r="AS3147" s="2">
        <v>6.39</v>
      </c>
      <c r="AT3147" s="2">
        <v>14.4</v>
      </c>
      <c r="AU3147" s="2">
        <v>44.3</v>
      </c>
      <c r="AV3147" s="2">
        <v>24.543900000000001</v>
      </c>
      <c r="AW3147" s="2">
        <v>3.91</v>
      </c>
      <c r="AX3147" s="2">
        <v>10.3</v>
      </c>
      <c r="AY3147" s="2">
        <v>37.9</v>
      </c>
      <c r="AZ3147" s="2">
        <v>19.5992</v>
      </c>
      <c r="BA3147" s="2">
        <v>5.78</v>
      </c>
      <c r="BB3147" s="2">
        <v>16.100000000000001</v>
      </c>
      <c r="BC3147" s="2">
        <v>36</v>
      </c>
      <c r="BD3147" s="2">
        <v>38.622399999999999</v>
      </c>
      <c r="BE3147" s="4"/>
      <c r="BF3147" s="4"/>
    </row>
    <row r="3148" spans="1:58" x14ac:dyDescent="0.2">
      <c r="A3148" s="29">
        <v>3147</v>
      </c>
      <c r="B3148" s="7" t="s">
        <v>15</v>
      </c>
      <c r="C3148" s="3">
        <v>40031</v>
      </c>
      <c r="D3148" s="4" t="s">
        <v>13</v>
      </c>
      <c r="E3148" s="4" t="s">
        <v>164</v>
      </c>
      <c r="F3148" s="5" t="s">
        <v>191</v>
      </c>
      <c r="G3148" s="6">
        <v>0.875</v>
      </c>
      <c r="H3148" s="6">
        <v>0.91388888888888886</v>
      </c>
      <c r="I3148" s="85">
        <f t="shared" si="49"/>
        <v>55.999999999999957</v>
      </c>
      <c r="J3148" s="86">
        <f>I3148*Segmentos!$D$7*(AH3148%)*IF(ISNUMBER(AI3148),AI3148%,0)</f>
        <v>2083871.9999999981</v>
      </c>
      <c r="K3148" s="86">
        <f>I3148*Segmentos!$D$7*(AL3148%)*IF(ISNUMBER(AM3148),AM3148%,0)</f>
        <v>2587199.9999999981</v>
      </c>
      <c r="L3148" s="4"/>
      <c r="M3148" s="2">
        <v>10.48</v>
      </c>
      <c r="N3148" s="2">
        <v>21.5</v>
      </c>
      <c r="O3148" s="2">
        <v>48.7</v>
      </c>
      <c r="P3148" s="2">
        <v>86.384</v>
      </c>
      <c r="Q3148" s="2">
        <v>4.6100000000000003</v>
      </c>
      <c r="R3148" s="2">
        <v>14.2</v>
      </c>
      <c r="S3148" s="2">
        <v>32.5</v>
      </c>
      <c r="T3148" s="2">
        <v>6.3376000000000001</v>
      </c>
      <c r="U3148" s="2">
        <v>8.32</v>
      </c>
      <c r="V3148" s="2">
        <v>18.2</v>
      </c>
      <c r="W3148" s="2">
        <v>45.7</v>
      </c>
      <c r="X3148" s="2">
        <v>14.3851</v>
      </c>
      <c r="Y3148" s="2">
        <v>10.19</v>
      </c>
      <c r="Z3148" s="2">
        <v>21.8</v>
      </c>
      <c r="AA3148" s="2">
        <v>46.7</v>
      </c>
      <c r="AB3148" s="2">
        <v>24.7943</v>
      </c>
      <c r="AC3148" s="2">
        <v>15.1</v>
      </c>
      <c r="AD3148" s="2">
        <v>27.1</v>
      </c>
      <c r="AE3148" s="2">
        <v>55.8</v>
      </c>
      <c r="AF3148" s="2">
        <v>40.867100000000001</v>
      </c>
      <c r="AG3148" s="2">
        <v>9.31</v>
      </c>
      <c r="AH3148" s="22">
        <v>21</v>
      </c>
      <c r="AI3148" s="22">
        <v>44.3</v>
      </c>
      <c r="AJ3148" s="22">
        <v>36.403599999999997</v>
      </c>
      <c r="AK3148" s="18">
        <v>11.54</v>
      </c>
      <c r="AL3148" s="18">
        <v>22</v>
      </c>
      <c r="AM3148" s="18">
        <v>52.5</v>
      </c>
      <c r="AN3148" s="2">
        <v>49.980499999999999</v>
      </c>
      <c r="AO3148" s="2">
        <v>6.74</v>
      </c>
      <c r="AP3148" s="2">
        <v>18.600000000000001</v>
      </c>
      <c r="AQ3148" s="2">
        <v>36.299999999999997</v>
      </c>
      <c r="AR3148" s="2">
        <v>6.0669000000000004</v>
      </c>
      <c r="AS3148" s="2">
        <v>7.17</v>
      </c>
      <c r="AT3148" s="2">
        <v>17.100000000000001</v>
      </c>
      <c r="AU3148" s="2">
        <v>41.9</v>
      </c>
      <c r="AV3148" s="2">
        <v>13.017300000000001</v>
      </c>
      <c r="AW3148" s="2">
        <v>11.24</v>
      </c>
      <c r="AX3148" s="2">
        <v>22.9</v>
      </c>
      <c r="AY3148" s="2">
        <v>49.1</v>
      </c>
      <c r="AZ3148" s="2">
        <v>26.636099999999999</v>
      </c>
      <c r="BA3148" s="2">
        <v>12.88</v>
      </c>
      <c r="BB3148" s="2">
        <v>23.8</v>
      </c>
      <c r="BC3148" s="2">
        <v>54</v>
      </c>
      <c r="BD3148" s="2">
        <v>40.663800000000002</v>
      </c>
      <c r="BE3148" s="4"/>
      <c r="BF3148" s="4"/>
    </row>
    <row r="3149" spans="1:58" x14ac:dyDescent="0.2">
      <c r="A3149" s="29">
        <v>3148</v>
      </c>
      <c r="B3149" s="7" t="s">
        <v>5</v>
      </c>
      <c r="C3149" s="3">
        <v>40031</v>
      </c>
      <c r="D3149" s="4" t="s">
        <v>3</v>
      </c>
      <c r="E3149" s="4" t="s">
        <v>164</v>
      </c>
      <c r="F3149" s="5" t="s">
        <v>191</v>
      </c>
      <c r="G3149" s="6">
        <v>0.87361111111111101</v>
      </c>
      <c r="H3149" s="6">
        <v>0.91805555555555562</v>
      </c>
      <c r="I3149" s="85">
        <f t="shared" si="49"/>
        <v>64.000000000000256</v>
      </c>
      <c r="J3149" s="86">
        <f>I3149*Segmentos!$D$7*(AH3149%)*IF(ISNUMBER(AI3149),AI3149%,0)</f>
        <v>1748172.8000000068</v>
      </c>
      <c r="K3149" s="86">
        <f>I3149*Segmentos!$D$7*(AL3149%)*IF(ISNUMBER(AM3149),AM3149%,0)</f>
        <v>1739980.8000000068</v>
      </c>
      <c r="L3149" s="4"/>
      <c r="M3149" s="2">
        <v>6.82</v>
      </c>
      <c r="N3149" s="2">
        <v>18.5</v>
      </c>
      <c r="O3149" s="2">
        <v>36.799999999999997</v>
      </c>
      <c r="P3149" s="2">
        <v>78.819999999999993</v>
      </c>
      <c r="Q3149" s="2">
        <v>4.4800000000000004</v>
      </c>
      <c r="R3149" s="2">
        <v>12.9</v>
      </c>
      <c r="S3149" s="2">
        <v>34.6</v>
      </c>
      <c r="T3149" s="2">
        <v>8.6462000000000003</v>
      </c>
      <c r="U3149" s="2">
        <v>5.51</v>
      </c>
      <c r="V3149" s="2">
        <v>17</v>
      </c>
      <c r="W3149" s="2">
        <v>32.299999999999997</v>
      </c>
      <c r="X3149" s="2">
        <v>13.354100000000001</v>
      </c>
      <c r="Y3149" s="2">
        <v>8.48</v>
      </c>
      <c r="Z3149" s="2">
        <v>22.9</v>
      </c>
      <c r="AA3149" s="2">
        <v>37</v>
      </c>
      <c r="AB3149" s="2">
        <v>28.964200000000002</v>
      </c>
      <c r="AC3149" s="2">
        <v>7.34</v>
      </c>
      <c r="AD3149" s="2">
        <v>18.399999999999999</v>
      </c>
      <c r="AE3149" s="2">
        <v>40</v>
      </c>
      <c r="AF3149" s="2">
        <v>27.855499999999999</v>
      </c>
      <c r="AG3149" s="2">
        <v>6.84</v>
      </c>
      <c r="AH3149" s="22">
        <v>19.399999999999999</v>
      </c>
      <c r="AI3149" s="22">
        <v>35.200000000000003</v>
      </c>
      <c r="AJ3149" s="22">
        <v>37.556399999999996</v>
      </c>
      <c r="AK3149" s="18">
        <v>6.79</v>
      </c>
      <c r="AL3149" s="18">
        <v>17.7</v>
      </c>
      <c r="AM3149" s="18">
        <v>38.4</v>
      </c>
      <c r="AN3149" s="2">
        <v>41.2637</v>
      </c>
      <c r="AO3149" s="2">
        <v>2.79</v>
      </c>
      <c r="AP3149" s="2">
        <v>13.2</v>
      </c>
      <c r="AQ3149" s="2">
        <v>21.1</v>
      </c>
      <c r="AR3149" s="2">
        <v>3.5308000000000002</v>
      </c>
      <c r="AS3149" s="2">
        <v>6.46</v>
      </c>
      <c r="AT3149" s="2">
        <v>17.600000000000001</v>
      </c>
      <c r="AU3149" s="2">
        <v>36.6</v>
      </c>
      <c r="AV3149" s="2">
        <v>16.461099999999998</v>
      </c>
      <c r="AW3149" s="2">
        <v>7.6</v>
      </c>
      <c r="AX3149" s="2">
        <v>18.3</v>
      </c>
      <c r="AY3149" s="2">
        <v>41.5</v>
      </c>
      <c r="AZ3149" s="2">
        <v>25.2684</v>
      </c>
      <c r="BA3149" s="2">
        <v>7.58</v>
      </c>
      <c r="BB3149" s="2">
        <v>20.7</v>
      </c>
      <c r="BC3149" s="2">
        <v>36.6</v>
      </c>
      <c r="BD3149" s="2">
        <v>33.559699999999999</v>
      </c>
      <c r="BE3149" s="4"/>
      <c r="BF3149" s="4"/>
    </row>
    <row r="3150" spans="1:58" x14ac:dyDescent="0.2">
      <c r="A3150" s="29">
        <v>3149</v>
      </c>
      <c r="B3150" s="7" t="s">
        <v>49</v>
      </c>
      <c r="C3150" s="3">
        <v>40031</v>
      </c>
      <c r="D3150" s="4" t="s">
        <v>21</v>
      </c>
      <c r="E3150" s="4" t="s">
        <v>168</v>
      </c>
      <c r="F3150" s="5" t="s">
        <v>191</v>
      </c>
      <c r="G3150" s="6">
        <v>0.90416666666666667</v>
      </c>
      <c r="H3150" s="6">
        <v>0.97638888888888886</v>
      </c>
      <c r="I3150" s="85">
        <f t="shared" si="49"/>
        <v>103.99999999999994</v>
      </c>
      <c r="J3150" s="86">
        <f>I3150*Segmentos!$D$7*(AH3150%)*IF(ISNUMBER(AI3150),AI3150%,0)</f>
        <v>456767.99999999971</v>
      </c>
      <c r="K3150" s="86">
        <f>I3150*Segmentos!$D$7*(AL3150%)*IF(ISNUMBER(AM3150),AM3150%,0)</f>
        <v>401855.99999999977</v>
      </c>
      <c r="L3150" s="4" t="s">
        <v>563</v>
      </c>
      <c r="M3150" s="2">
        <v>1.03</v>
      </c>
      <c r="N3150" s="2">
        <v>4.5</v>
      </c>
      <c r="O3150" s="2">
        <v>22.6</v>
      </c>
      <c r="P3150" s="2">
        <v>56.921799999999998</v>
      </c>
      <c r="Q3150" s="2">
        <v>0.59</v>
      </c>
      <c r="R3150" s="2">
        <v>2.2000000000000002</v>
      </c>
      <c r="S3150" s="2">
        <v>27.2</v>
      </c>
      <c r="T3150" s="2">
        <v>5.4593999999999996</v>
      </c>
      <c r="U3150" s="2">
        <v>1.83</v>
      </c>
      <c r="V3150" s="2">
        <v>7</v>
      </c>
      <c r="W3150" s="2">
        <v>26</v>
      </c>
      <c r="X3150" s="2">
        <v>21.309799999999999</v>
      </c>
      <c r="Y3150" s="2">
        <v>1.41</v>
      </c>
      <c r="Z3150" s="2">
        <v>4.2</v>
      </c>
      <c r="AA3150" s="2">
        <v>33.6</v>
      </c>
      <c r="AB3150" s="2">
        <v>23.107500000000002</v>
      </c>
      <c r="AC3150" s="2">
        <v>0.39</v>
      </c>
      <c r="AD3150" s="2">
        <v>4.5</v>
      </c>
      <c r="AE3150" s="2">
        <v>8.6999999999999993</v>
      </c>
      <c r="AF3150" s="2">
        <v>7.0453000000000001</v>
      </c>
      <c r="AG3150" s="2">
        <v>1.0900000000000001</v>
      </c>
      <c r="AH3150" s="22">
        <v>4.5</v>
      </c>
      <c r="AI3150" s="22">
        <v>24.4</v>
      </c>
      <c r="AJ3150" s="22">
        <v>28.677499999999998</v>
      </c>
      <c r="AK3150" s="18">
        <v>0.97</v>
      </c>
      <c r="AL3150" s="18">
        <v>4.5999999999999996</v>
      </c>
      <c r="AM3150" s="18">
        <v>21</v>
      </c>
      <c r="AN3150" s="2">
        <v>28.244299999999999</v>
      </c>
      <c r="AO3150" s="2">
        <v>0.62</v>
      </c>
      <c r="AP3150" s="2">
        <v>3.4</v>
      </c>
      <c r="AQ3150" s="2">
        <v>18.100000000000001</v>
      </c>
      <c r="AR3150" s="2">
        <v>3.7690999999999999</v>
      </c>
      <c r="AS3150" s="2">
        <v>0.27</v>
      </c>
      <c r="AT3150" s="2">
        <v>3.2</v>
      </c>
      <c r="AU3150" s="2">
        <v>8.5</v>
      </c>
      <c r="AV3150" s="2">
        <v>3.3203</v>
      </c>
      <c r="AW3150" s="2">
        <v>1.19</v>
      </c>
      <c r="AX3150" s="2">
        <v>4.9000000000000004</v>
      </c>
      <c r="AY3150" s="2">
        <v>24.3</v>
      </c>
      <c r="AZ3150" s="2">
        <v>18.9222</v>
      </c>
      <c r="BA3150" s="2">
        <v>1.45</v>
      </c>
      <c r="BB3150" s="2">
        <v>5.4</v>
      </c>
      <c r="BC3150" s="2">
        <v>27</v>
      </c>
      <c r="BD3150" s="2">
        <v>30.910299999999999</v>
      </c>
      <c r="BE3150" s="4"/>
      <c r="BF3150" s="4"/>
    </row>
    <row r="3151" spans="1:58" x14ac:dyDescent="0.2">
      <c r="A3151" s="29">
        <v>3150</v>
      </c>
      <c r="B3151" s="7" t="s">
        <v>49</v>
      </c>
      <c r="C3151" s="3">
        <v>40031</v>
      </c>
      <c r="D3151" s="4" t="s">
        <v>28</v>
      </c>
      <c r="E3151" s="4" t="s">
        <v>168</v>
      </c>
      <c r="F3151" s="5" t="s">
        <v>191</v>
      </c>
      <c r="G3151" s="6">
        <v>0.91666666666666663</v>
      </c>
      <c r="H3151" s="6">
        <v>0.99652777777777779</v>
      </c>
      <c r="I3151" s="85">
        <f t="shared" si="49"/>
        <v>115.00000000000007</v>
      </c>
      <c r="J3151" s="86">
        <f>I3151*Segmentos!$D$7*(AH3151%)*IF(ISNUMBER(AI3151),AI3151%,0)</f>
        <v>428076.00000000029</v>
      </c>
      <c r="K3151" s="86">
        <f>I3151*Segmentos!$D$7*(AL3151%)*IF(ISNUMBER(AM3151),AM3151%,0)</f>
        <v>372600.00000000029</v>
      </c>
      <c r="L3151" s="4" t="s">
        <v>564</v>
      </c>
      <c r="M3151" s="2">
        <v>0.87</v>
      </c>
      <c r="N3151" s="2">
        <v>6.3</v>
      </c>
      <c r="O3151" s="2">
        <v>13.8</v>
      </c>
      <c r="P3151" s="2">
        <v>98.006100000000004</v>
      </c>
      <c r="Q3151" s="2">
        <v>0.02</v>
      </c>
      <c r="R3151" s="2">
        <v>1.7</v>
      </c>
      <c r="S3151" s="2">
        <v>1</v>
      </c>
      <c r="T3151" s="2">
        <v>0.3049</v>
      </c>
      <c r="U3151" s="2">
        <v>0.55000000000000004</v>
      </c>
      <c r="V3151" s="2">
        <v>4.4000000000000004</v>
      </c>
      <c r="W3151" s="2">
        <v>12.4</v>
      </c>
      <c r="X3151" s="2">
        <v>13.1037</v>
      </c>
      <c r="Y3151" s="2">
        <v>0.99</v>
      </c>
      <c r="Z3151" s="2">
        <v>9.9</v>
      </c>
      <c r="AA3151" s="2">
        <v>10</v>
      </c>
      <c r="AB3151" s="2">
        <v>32.988700000000001</v>
      </c>
      <c r="AC3151" s="2">
        <v>1.39</v>
      </c>
      <c r="AD3151" s="2">
        <v>6.5</v>
      </c>
      <c r="AE3151" s="2">
        <v>21.3</v>
      </c>
      <c r="AF3151" s="2">
        <v>51.608699999999999</v>
      </c>
      <c r="AG3151" s="2">
        <v>0.94</v>
      </c>
      <c r="AH3151" s="22">
        <v>6.6</v>
      </c>
      <c r="AI3151" s="22">
        <v>14.1</v>
      </c>
      <c r="AJ3151" s="22">
        <v>50.227400000000003</v>
      </c>
      <c r="AK3151" s="18">
        <v>0.8</v>
      </c>
      <c r="AL3151" s="18">
        <v>6</v>
      </c>
      <c r="AM3151" s="18">
        <v>13.5</v>
      </c>
      <c r="AN3151" s="2">
        <v>47.778700000000001</v>
      </c>
      <c r="AO3151" s="2">
        <v>0.64</v>
      </c>
      <c r="AP3151" s="2">
        <v>5.0999999999999996</v>
      </c>
      <c r="AQ3151" s="2">
        <v>12.5</v>
      </c>
      <c r="AR3151" s="2">
        <v>7.8639000000000001</v>
      </c>
      <c r="AS3151" s="2">
        <v>1.74</v>
      </c>
      <c r="AT3151" s="2">
        <v>6.5</v>
      </c>
      <c r="AU3151" s="2">
        <v>26.6</v>
      </c>
      <c r="AV3151" s="2">
        <v>43.276400000000002</v>
      </c>
      <c r="AW3151" s="2">
        <v>0.62</v>
      </c>
      <c r="AX3151" s="2">
        <v>4.8</v>
      </c>
      <c r="AY3151" s="2">
        <v>12.7</v>
      </c>
      <c r="AZ3151" s="2">
        <v>20.0383</v>
      </c>
      <c r="BA3151" s="2">
        <v>0.62</v>
      </c>
      <c r="BB3151" s="2">
        <v>7.5</v>
      </c>
      <c r="BC3151" s="2">
        <v>8.1999999999999993</v>
      </c>
      <c r="BD3151" s="2">
        <v>26.827500000000001</v>
      </c>
      <c r="BE3151" s="4"/>
      <c r="BF3151" s="4"/>
    </row>
    <row r="3152" spans="1:58" x14ac:dyDescent="0.2">
      <c r="A3152" s="29">
        <v>3151</v>
      </c>
      <c r="B3152" s="7" t="s">
        <v>18</v>
      </c>
      <c r="C3152" s="3">
        <v>40031</v>
      </c>
      <c r="D3152" s="4" t="s">
        <v>17</v>
      </c>
      <c r="E3152" s="4" t="s">
        <v>168</v>
      </c>
      <c r="F3152" s="5" t="s">
        <v>191</v>
      </c>
      <c r="G3152" s="6">
        <v>0.83472222222222225</v>
      </c>
      <c r="H3152" s="6">
        <v>0.9145833333333333</v>
      </c>
      <c r="I3152" s="85">
        <f t="shared" si="49"/>
        <v>114.99999999999991</v>
      </c>
      <c r="J3152" s="86">
        <f>I3152*Segmentos!$D$7*(AH3152%)*IF(ISNUMBER(AI3152),AI3152%,0)</f>
        <v>197063.99999999985</v>
      </c>
      <c r="K3152" s="86">
        <f>I3152*Segmentos!$D$7*(AL3152%)*IF(ISNUMBER(AM3152),AM3152%,0)</f>
        <v>253459.9999999998</v>
      </c>
      <c r="L3152" s="4" t="s">
        <v>565</v>
      </c>
      <c r="M3152" s="2">
        <v>0.49</v>
      </c>
      <c r="N3152" s="2">
        <v>3.1</v>
      </c>
      <c r="O3152" s="2">
        <v>15.7</v>
      </c>
      <c r="P3152" s="2">
        <v>84.495699999999999</v>
      </c>
      <c r="Q3152" s="2">
        <v>0.01</v>
      </c>
      <c r="R3152" s="2">
        <v>0.1</v>
      </c>
      <c r="S3152" s="2">
        <v>7</v>
      </c>
      <c r="T3152" s="2">
        <v>0.19600000000000001</v>
      </c>
      <c r="U3152" s="2">
        <v>0.02</v>
      </c>
      <c r="V3152" s="2">
        <v>0.8</v>
      </c>
      <c r="W3152" s="2">
        <v>2.2000000000000002</v>
      </c>
      <c r="X3152" s="2">
        <v>0.61199999999999999</v>
      </c>
      <c r="Y3152" s="2">
        <v>0.26</v>
      </c>
      <c r="Z3152" s="2">
        <v>4.0999999999999996</v>
      </c>
      <c r="AA3152" s="2">
        <v>6.3</v>
      </c>
      <c r="AB3152" s="2">
        <v>13.340199999999999</v>
      </c>
      <c r="AC3152" s="2">
        <v>1.24</v>
      </c>
      <c r="AD3152" s="2">
        <v>5.2</v>
      </c>
      <c r="AE3152" s="2">
        <v>23.6</v>
      </c>
      <c r="AF3152" s="2">
        <v>70.347499999999997</v>
      </c>
      <c r="AG3152" s="2">
        <v>0.43</v>
      </c>
      <c r="AH3152" s="22">
        <v>3.4</v>
      </c>
      <c r="AI3152" s="22">
        <v>12.6</v>
      </c>
      <c r="AJ3152" s="22">
        <v>35.257399999999997</v>
      </c>
      <c r="AK3152" s="18">
        <v>0.54</v>
      </c>
      <c r="AL3152" s="18">
        <v>2.9</v>
      </c>
      <c r="AM3152" s="18">
        <v>19</v>
      </c>
      <c r="AN3152" s="2">
        <v>49.238300000000002</v>
      </c>
      <c r="AO3152" s="2">
        <v>0.19</v>
      </c>
      <c r="AP3152" s="2">
        <v>2.7</v>
      </c>
      <c r="AQ3152" s="2">
        <v>6.9</v>
      </c>
      <c r="AR3152" s="2">
        <v>3.5042</v>
      </c>
      <c r="AS3152" s="2">
        <v>0.05</v>
      </c>
      <c r="AT3152" s="2">
        <v>1.4</v>
      </c>
      <c r="AU3152" s="2">
        <v>3.5</v>
      </c>
      <c r="AV3152" s="2">
        <v>1.8528</v>
      </c>
      <c r="AW3152" s="2">
        <v>0.56999999999999995</v>
      </c>
      <c r="AX3152" s="2">
        <v>4</v>
      </c>
      <c r="AY3152" s="2">
        <v>14.1</v>
      </c>
      <c r="AZ3152" s="2">
        <v>28.313400000000001</v>
      </c>
      <c r="BA3152" s="2">
        <v>0.77</v>
      </c>
      <c r="BB3152" s="2">
        <v>3.5</v>
      </c>
      <c r="BC3152" s="2">
        <v>21.8</v>
      </c>
      <c r="BD3152" s="2">
        <v>50.825200000000002</v>
      </c>
      <c r="BE3152" s="4"/>
      <c r="BF3152" s="4"/>
    </row>
    <row r="3153" spans="1:58" x14ac:dyDescent="0.2">
      <c r="A3153" s="29">
        <v>3152</v>
      </c>
      <c r="B3153" s="7" t="s">
        <v>1</v>
      </c>
      <c r="C3153" s="3">
        <v>40031</v>
      </c>
      <c r="D3153" s="4" t="s">
        <v>0</v>
      </c>
      <c r="E3153" s="4" t="s">
        <v>163</v>
      </c>
      <c r="F3153" s="5" t="s">
        <v>191</v>
      </c>
      <c r="G3153" s="6">
        <v>0.83888888888888891</v>
      </c>
      <c r="H3153" s="6">
        <v>0.87430555555555556</v>
      </c>
      <c r="I3153" s="85">
        <f t="shared" si="49"/>
        <v>50.999999999999979</v>
      </c>
      <c r="J3153" s="86">
        <f>I3153*Segmentos!$D$7*(AH3153%)*IF(ISNUMBER(AI3153),AI3153%,0)</f>
        <v>917285.99999999977</v>
      </c>
      <c r="K3153" s="86">
        <f>I3153*Segmentos!$D$7*(AL3153%)*IF(ISNUMBER(AM3153),AM3153%,0)</f>
        <v>1408579.1999999993</v>
      </c>
      <c r="L3153" s="4"/>
      <c r="M3153" s="2">
        <v>5.76</v>
      </c>
      <c r="N3153" s="2">
        <v>10.6</v>
      </c>
      <c r="O3153" s="2">
        <v>54.1</v>
      </c>
      <c r="P3153" s="2">
        <v>79.323099999999997</v>
      </c>
      <c r="Q3153" s="2">
        <v>5.2</v>
      </c>
      <c r="R3153" s="2">
        <v>8.6999999999999993</v>
      </c>
      <c r="S3153" s="2">
        <v>59.9</v>
      </c>
      <c r="T3153" s="2">
        <v>11.955</v>
      </c>
      <c r="U3153" s="2">
        <v>5.74</v>
      </c>
      <c r="V3153" s="2">
        <v>11.9</v>
      </c>
      <c r="W3153" s="2">
        <v>48.1</v>
      </c>
      <c r="X3153" s="2">
        <v>16.571999999999999</v>
      </c>
      <c r="Y3153" s="2">
        <v>5.3</v>
      </c>
      <c r="Z3153" s="2">
        <v>10.8</v>
      </c>
      <c r="AA3153" s="2">
        <v>49.1</v>
      </c>
      <c r="AB3153" s="2">
        <v>21.565899999999999</v>
      </c>
      <c r="AC3153" s="2">
        <v>6.46</v>
      </c>
      <c r="AD3153" s="2">
        <v>10.7</v>
      </c>
      <c r="AE3153" s="2">
        <v>60.5</v>
      </c>
      <c r="AF3153" s="2">
        <v>29.2302</v>
      </c>
      <c r="AG3153" s="2">
        <v>4.51</v>
      </c>
      <c r="AH3153" s="22">
        <v>8.5</v>
      </c>
      <c r="AI3153" s="22">
        <v>52.9</v>
      </c>
      <c r="AJ3153" s="22">
        <v>29.495999999999999</v>
      </c>
      <c r="AK3153" s="18">
        <v>6.88</v>
      </c>
      <c r="AL3153" s="18">
        <v>12.6</v>
      </c>
      <c r="AM3153" s="18">
        <v>54.8</v>
      </c>
      <c r="AN3153" s="2">
        <v>49.827100000000002</v>
      </c>
      <c r="AO3153" s="2">
        <v>4.95</v>
      </c>
      <c r="AP3153" s="2">
        <v>9.3000000000000007</v>
      </c>
      <c r="AQ3153" s="2">
        <v>53</v>
      </c>
      <c r="AR3153" s="2">
        <v>7.4504000000000001</v>
      </c>
      <c r="AS3153" s="2">
        <v>6.84</v>
      </c>
      <c r="AT3153" s="2">
        <v>12.3</v>
      </c>
      <c r="AU3153" s="2">
        <v>55.8</v>
      </c>
      <c r="AV3153" s="2">
        <v>20.7727</v>
      </c>
      <c r="AW3153" s="2">
        <v>5.27</v>
      </c>
      <c r="AX3153" s="2">
        <v>9.9</v>
      </c>
      <c r="AY3153" s="2">
        <v>53.3</v>
      </c>
      <c r="AZ3153" s="2">
        <v>20.8597</v>
      </c>
      <c r="BA3153" s="2">
        <v>5.73</v>
      </c>
      <c r="BB3153" s="2">
        <v>10.6</v>
      </c>
      <c r="BC3153" s="2">
        <v>53.8</v>
      </c>
      <c r="BD3153" s="2">
        <v>30.240300000000001</v>
      </c>
      <c r="BE3153" s="4"/>
      <c r="BF3153" s="4"/>
    </row>
    <row r="3154" spans="1:58" x14ac:dyDescent="0.2">
      <c r="A3154" s="29">
        <v>3153</v>
      </c>
      <c r="B3154" s="7" t="s">
        <v>36</v>
      </c>
      <c r="C3154" s="3">
        <v>40031</v>
      </c>
      <c r="D3154" s="4" t="s">
        <v>13</v>
      </c>
      <c r="E3154" s="4" t="s">
        <v>163</v>
      </c>
      <c r="F3154" s="5" t="s">
        <v>191</v>
      </c>
      <c r="G3154" s="6">
        <v>0.9194444444444444</v>
      </c>
      <c r="H3154" s="6">
        <v>0.94374999999999998</v>
      </c>
      <c r="I3154" s="85">
        <f t="shared" si="49"/>
        <v>35.000000000000036</v>
      </c>
      <c r="J3154" s="86">
        <f>I3154*Segmentos!$D$7*(AH3154%)*IF(ISNUMBER(AI3154),AI3154%,0)</f>
        <v>2300844.0000000023</v>
      </c>
      <c r="K3154" s="86">
        <f>I3154*Segmentos!$D$7*(AL3154%)*IF(ISNUMBER(AM3154),AM3154%,0)</f>
        <v>3110016.0000000037</v>
      </c>
      <c r="L3154" s="4"/>
      <c r="M3154" s="2">
        <v>19.46</v>
      </c>
      <c r="N3154" s="2">
        <v>28.6</v>
      </c>
      <c r="O3154" s="2">
        <v>68</v>
      </c>
      <c r="P3154" s="2">
        <v>87.299199999999999</v>
      </c>
      <c r="Q3154" s="2">
        <v>14.26</v>
      </c>
      <c r="R3154" s="2">
        <v>21.4</v>
      </c>
      <c r="S3154" s="2">
        <v>66.599999999999994</v>
      </c>
      <c r="T3154" s="2">
        <v>10.672499999999999</v>
      </c>
      <c r="U3154" s="2">
        <v>19.18</v>
      </c>
      <c r="V3154" s="2">
        <v>29.3</v>
      </c>
      <c r="W3154" s="2">
        <v>65.400000000000006</v>
      </c>
      <c r="X3154" s="2">
        <v>18.030799999999999</v>
      </c>
      <c r="Y3154" s="2">
        <v>20.96</v>
      </c>
      <c r="Z3154" s="2">
        <v>33.200000000000003</v>
      </c>
      <c r="AA3154" s="2">
        <v>63.1</v>
      </c>
      <c r="AB3154" s="2">
        <v>27.758900000000001</v>
      </c>
      <c r="AC3154" s="2">
        <v>20.94</v>
      </c>
      <c r="AD3154" s="2">
        <v>27.7</v>
      </c>
      <c r="AE3154" s="2">
        <v>75.7</v>
      </c>
      <c r="AF3154" s="2">
        <v>30.837</v>
      </c>
      <c r="AG3154" s="2">
        <v>16.440000000000001</v>
      </c>
      <c r="AH3154" s="22">
        <v>25.8</v>
      </c>
      <c r="AI3154" s="22">
        <v>63.7</v>
      </c>
      <c r="AJ3154" s="22">
        <v>34.985900000000001</v>
      </c>
      <c r="AK3154" s="18">
        <v>22.19</v>
      </c>
      <c r="AL3154" s="18">
        <v>31.2</v>
      </c>
      <c r="AM3154" s="18">
        <v>71.2</v>
      </c>
      <c r="AN3154" s="2">
        <v>52.313299999999998</v>
      </c>
      <c r="AO3154" s="2">
        <v>15.74</v>
      </c>
      <c r="AP3154" s="2">
        <v>24.2</v>
      </c>
      <c r="AQ3154" s="2">
        <v>65.099999999999994</v>
      </c>
      <c r="AR3154" s="2">
        <v>7.7148000000000003</v>
      </c>
      <c r="AS3154" s="2">
        <v>20.98</v>
      </c>
      <c r="AT3154" s="2">
        <v>28.8</v>
      </c>
      <c r="AU3154" s="2">
        <v>72.8</v>
      </c>
      <c r="AV3154" s="2">
        <v>20.723700000000001</v>
      </c>
      <c r="AW3154" s="2">
        <v>19.02</v>
      </c>
      <c r="AX3154" s="2">
        <v>27.9</v>
      </c>
      <c r="AY3154" s="2">
        <v>68.099999999999994</v>
      </c>
      <c r="AZ3154" s="2">
        <v>24.528700000000001</v>
      </c>
      <c r="BA3154" s="2">
        <v>19.989999999999998</v>
      </c>
      <c r="BB3154" s="2">
        <v>30.3</v>
      </c>
      <c r="BC3154" s="2">
        <v>66</v>
      </c>
      <c r="BD3154" s="2">
        <v>34.331899999999997</v>
      </c>
      <c r="BE3154" s="4"/>
      <c r="BF3154" s="4"/>
    </row>
    <row r="3155" spans="1:58" x14ac:dyDescent="0.2">
      <c r="A3155" s="29">
        <v>3154</v>
      </c>
      <c r="B3155" s="7" t="s">
        <v>88</v>
      </c>
      <c r="C3155" s="3">
        <v>40031</v>
      </c>
      <c r="D3155" s="4" t="s">
        <v>13</v>
      </c>
      <c r="E3155" s="4" t="s">
        <v>163</v>
      </c>
      <c r="F3155" s="5" t="s">
        <v>191</v>
      </c>
      <c r="G3155" s="6">
        <v>0.91736111111111107</v>
      </c>
      <c r="H3155" s="6">
        <v>0.9194444444444444</v>
      </c>
      <c r="I3155" s="85">
        <f t="shared" si="49"/>
        <v>2.9999999999999893</v>
      </c>
      <c r="J3155" s="86">
        <f>I3155*Segmentos!$D$7*(AH3155%)*IF(ISNUMBER(AI3155),AI3155%,0)</f>
        <v>158912.39999999944</v>
      </c>
      <c r="K3155" s="86">
        <f>I3155*Segmentos!$D$7*(AL3155%)*IF(ISNUMBER(AM3155),AM3155%,0)</f>
        <v>176803.1999999994</v>
      </c>
      <c r="L3155" s="4"/>
      <c r="M3155" s="2">
        <v>14.02</v>
      </c>
      <c r="N3155" s="2">
        <v>16</v>
      </c>
      <c r="O3155" s="2">
        <v>87.7</v>
      </c>
      <c r="P3155" s="2">
        <v>87.115600000000001</v>
      </c>
      <c r="Q3155" s="2">
        <v>6.63</v>
      </c>
      <c r="R3155" s="2">
        <v>7</v>
      </c>
      <c r="S3155" s="2">
        <v>95.2</v>
      </c>
      <c r="T3155" s="2">
        <v>6.8756000000000004</v>
      </c>
      <c r="U3155" s="2">
        <v>12.02</v>
      </c>
      <c r="V3155" s="2">
        <v>12.7</v>
      </c>
      <c r="W3155" s="2">
        <v>94.3</v>
      </c>
      <c r="X3155" s="2">
        <v>15.657999999999999</v>
      </c>
      <c r="Y3155" s="2">
        <v>14.57</v>
      </c>
      <c r="Z3155" s="2">
        <v>17.100000000000001</v>
      </c>
      <c r="AA3155" s="2">
        <v>85.1</v>
      </c>
      <c r="AB3155" s="2">
        <v>26.7273</v>
      </c>
      <c r="AC3155" s="2">
        <v>18.55</v>
      </c>
      <c r="AD3155" s="2">
        <v>21.6</v>
      </c>
      <c r="AE3155" s="2">
        <v>85.8</v>
      </c>
      <c r="AF3155" s="2">
        <v>37.854700000000001</v>
      </c>
      <c r="AG3155" s="2">
        <v>13.22</v>
      </c>
      <c r="AH3155" s="22">
        <v>15.1</v>
      </c>
      <c r="AI3155" s="22">
        <v>87.7</v>
      </c>
      <c r="AJ3155" s="22">
        <v>38.984999999999999</v>
      </c>
      <c r="AK3155" s="18">
        <v>14.73</v>
      </c>
      <c r="AL3155" s="18">
        <v>16.8</v>
      </c>
      <c r="AM3155" s="18">
        <v>87.7</v>
      </c>
      <c r="AN3155" s="2">
        <v>48.130600000000001</v>
      </c>
      <c r="AO3155" s="2">
        <v>9.98</v>
      </c>
      <c r="AP3155" s="2">
        <v>10.5</v>
      </c>
      <c r="AQ3155" s="2">
        <v>94.8</v>
      </c>
      <c r="AR3155" s="2">
        <v>6.7801</v>
      </c>
      <c r="AS3155" s="2">
        <v>14.08</v>
      </c>
      <c r="AT3155" s="2">
        <v>15.9</v>
      </c>
      <c r="AU3155" s="2">
        <v>88.8</v>
      </c>
      <c r="AV3155" s="2">
        <v>19.275200000000002</v>
      </c>
      <c r="AW3155" s="2">
        <v>14.28</v>
      </c>
      <c r="AX3155" s="2">
        <v>16</v>
      </c>
      <c r="AY3155" s="2">
        <v>89.2</v>
      </c>
      <c r="AZ3155" s="2">
        <v>25.516100000000002</v>
      </c>
      <c r="BA3155" s="2">
        <v>14.94</v>
      </c>
      <c r="BB3155" s="2">
        <v>17.600000000000001</v>
      </c>
      <c r="BC3155" s="2">
        <v>84.9</v>
      </c>
      <c r="BD3155" s="2">
        <v>35.5441</v>
      </c>
      <c r="BE3155" s="4"/>
      <c r="BF3155" s="4"/>
    </row>
    <row r="3156" spans="1:58" x14ac:dyDescent="0.2">
      <c r="A3156" s="29">
        <v>3155</v>
      </c>
      <c r="B3156" s="7" t="s">
        <v>144</v>
      </c>
      <c r="C3156" s="3">
        <v>40031</v>
      </c>
      <c r="D3156" s="4" t="s">
        <v>3</v>
      </c>
      <c r="E3156" s="4" t="s">
        <v>175</v>
      </c>
      <c r="F3156" s="5" t="s">
        <v>191</v>
      </c>
      <c r="G3156" s="6">
        <v>0.91805555555555562</v>
      </c>
      <c r="H3156" s="6">
        <v>0.99444444444444446</v>
      </c>
      <c r="I3156" s="85">
        <f t="shared" si="49"/>
        <v>109.99999999999993</v>
      </c>
      <c r="J3156" s="86">
        <f>I3156*Segmentos!$D$7*(AH3156%)*IF(ISNUMBER(AI3156),AI3156%,0)</f>
        <v>1685463.9999999988</v>
      </c>
      <c r="K3156" s="86">
        <f>I3156*Segmentos!$D$7*(AL3156%)*IF(ISNUMBER(AM3156),AM3156%,0)</f>
        <v>1243439.9999999991</v>
      </c>
      <c r="L3156" s="4"/>
      <c r="M3156" s="2">
        <v>3.3</v>
      </c>
      <c r="N3156" s="2">
        <v>16.7</v>
      </c>
      <c r="O3156" s="2">
        <v>19.7</v>
      </c>
      <c r="P3156" s="2">
        <v>77.495800000000003</v>
      </c>
      <c r="Q3156" s="2">
        <v>2.21</v>
      </c>
      <c r="R3156" s="2">
        <v>13.5</v>
      </c>
      <c r="S3156" s="2">
        <v>16.3</v>
      </c>
      <c r="T3156" s="2">
        <v>8.6762999999999995</v>
      </c>
      <c r="U3156" s="2">
        <v>4.66</v>
      </c>
      <c r="V3156" s="2">
        <v>17.8</v>
      </c>
      <c r="W3156" s="2">
        <v>26.1</v>
      </c>
      <c r="X3156" s="2">
        <v>22.952500000000001</v>
      </c>
      <c r="Y3156" s="2">
        <v>2.83</v>
      </c>
      <c r="Z3156" s="2">
        <v>18.8</v>
      </c>
      <c r="AA3156" s="2">
        <v>15.1</v>
      </c>
      <c r="AB3156" s="2">
        <v>19.656099999999999</v>
      </c>
      <c r="AC3156" s="2">
        <v>3.4</v>
      </c>
      <c r="AD3156" s="2">
        <v>15.8</v>
      </c>
      <c r="AE3156" s="2">
        <v>21.5</v>
      </c>
      <c r="AF3156" s="2">
        <v>26.210899999999999</v>
      </c>
      <c r="AG3156" s="2">
        <v>3.84</v>
      </c>
      <c r="AH3156" s="22">
        <v>17.899999999999999</v>
      </c>
      <c r="AI3156" s="22">
        <v>21.4</v>
      </c>
      <c r="AJ3156" s="22">
        <v>42.760199999999998</v>
      </c>
      <c r="AK3156" s="18">
        <v>2.81</v>
      </c>
      <c r="AL3156" s="18">
        <v>15.7</v>
      </c>
      <c r="AM3156" s="18">
        <v>18</v>
      </c>
      <c r="AN3156" s="2">
        <v>34.735599999999998</v>
      </c>
      <c r="AO3156" s="2">
        <v>1.19</v>
      </c>
      <c r="AP3156" s="2">
        <v>10.6</v>
      </c>
      <c r="AQ3156" s="2">
        <v>11.3</v>
      </c>
      <c r="AR3156" s="2">
        <v>3.0548000000000002</v>
      </c>
      <c r="AS3156" s="2">
        <v>2.0699999999999998</v>
      </c>
      <c r="AT3156" s="2">
        <v>13.2</v>
      </c>
      <c r="AU3156" s="2">
        <v>15.7</v>
      </c>
      <c r="AV3156" s="2">
        <v>10.7296</v>
      </c>
      <c r="AW3156" s="2">
        <v>4.42</v>
      </c>
      <c r="AX3156" s="2">
        <v>18.7</v>
      </c>
      <c r="AY3156" s="2">
        <v>23.7</v>
      </c>
      <c r="AZ3156" s="2">
        <v>29.853899999999999</v>
      </c>
      <c r="BA3156" s="2">
        <v>3.76</v>
      </c>
      <c r="BB3156" s="2">
        <v>19.100000000000001</v>
      </c>
      <c r="BC3156" s="2">
        <v>19.7</v>
      </c>
      <c r="BD3156" s="2">
        <v>33.857500000000002</v>
      </c>
      <c r="BE3156" s="4"/>
      <c r="BF3156" s="4"/>
    </row>
    <row r="3157" spans="1:58" x14ac:dyDescent="0.2">
      <c r="A3157" s="29">
        <v>3156</v>
      </c>
      <c r="B3157" s="7" t="s">
        <v>20</v>
      </c>
      <c r="C3157" s="3">
        <v>40031</v>
      </c>
      <c r="D3157" s="4" t="s">
        <v>17</v>
      </c>
      <c r="E3157" s="4" t="s">
        <v>169</v>
      </c>
      <c r="F3157" s="5" t="s">
        <v>191</v>
      </c>
      <c r="G3157" s="6">
        <v>0.91666666666666663</v>
      </c>
      <c r="H3157" s="6">
        <v>0.95763888888888893</v>
      </c>
      <c r="I3157" s="85">
        <f t="shared" si="49"/>
        <v>59.000000000000114</v>
      </c>
      <c r="J3157" s="86">
        <f>I3157*Segmentos!$D$7*(AH3157%)*IF(ISNUMBER(AI3157),AI3157%,0)</f>
        <v>104784.0000000002</v>
      </c>
      <c r="K3157" s="86">
        <f>I3157*Segmentos!$D$7*(AL3157%)*IF(ISNUMBER(AM3157),AM3157%,0)</f>
        <v>50622.000000000095</v>
      </c>
      <c r="L3157" s="4"/>
      <c r="M3157" s="2">
        <v>0.32</v>
      </c>
      <c r="N3157" s="2">
        <v>1.7</v>
      </c>
      <c r="O3157" s="2">
        <v>18.600000000000001</v>
      </c>
      <c r="P3157" s="2">
        <v>72.583100000000002</v>
      </c>
      <c r="Q3157" s="2">
        <v>0.01</v>
      </c>
      <c r="R3157" s="2">
        <v>0.6</v>
      </c>
      <c r="S3157" s="2">
        <v>1.7</v>
      </c>
      <c r="T3157" s="2">
        <v>0.36070000000000002</v>
      </c>
      <c r="U3157" s="2">
        <v>0.02</v>
      </c>
      <c r="V3157" s="2">
        <v>0.6</v>
      </c>
      <c r="W3157" s="2">
        <v>2.8</v>
      </c>
      <c r="X3157" s="2">
        <v>0.84830000000000005</v>
      </c>
      <c r="Y3157" s="2">
        <v>0.22</v>
      </c>
      <c r="Z3157" s="2">
        <v>1.3</v>
      </c>
      <c r="AA3157" s="2">
        <v>17.2</v>
      </c>
      <c r="AB3157" s="2">
        <v>14.973599999999999</v>
      </c>
      <c r="AC3157" s="2">
        <v>0.75</v>
      </c>
      <c r="AD3157" s="2">
        <v>3.3</v>
      </c>
      <c r="AE3157" s="2">
        <v>22.5</v>
      </c>
      <c r="AF3157" s="2">
        <v>56.400599999999997</v>
      </c>
      <c r="AG3157" s="2">
        <v>0.43</v>
      </c>
      <c r="AH3157" s="22">
        <v>2</v>
      </c>
      <c r="AI3157" s="22">
        <v>22.2</v>
      </c>
      <c r="AJ3157" s="22">
        <v>47.33</v>
      </c>
      <c r="AK3157" s="18">
        <v>0.21</v>
      </c>
      <c r="AL3157" s="18">
        <v>1.5</v>
      </c>
      <c r="AM3157" s="18">
        <v>14.3</v>
      </c>
      <c r="AN3157" s="2">
        <v>25.2532</v>
      </c>
      <c r="AO3157" s="2">
        <v>0.09</v>
      </c>
      <c r="AP3157" s="2">
        <v>0.2</v>
      </c>
      <c r="AQ3157" s="2">
        <v>46.1</v>
      </c>
      <c r="AR3157" s="2">
        <v>2.3386</v>
      </c>
      <c r="AS3157" s="2">
        <v>0.04</v>
      </c>
      <c r="AT3157" s="2">
        <v>2</v>
      </c>
      <c r="AU3157" s="2">
        <v>2.1</v>
      </c>
      <c r="AV3157" s="2">
        <v>2.1114999999999999</v>
      </c>
      <c r="AW3157" s="2">
        <v>0.53</v>
      </c>
      <c r="AX3157" s="2">
        <v>1.8</v>
      </c>
      <c r="AY3157" s="2">
        <v>30.3</v>
      </c>
      <c r="AZ3157" s="2">
        <v>35.302300000000002</v>
      </c>
      <c r="BA3157" s="2">
        <v>0.37</v>
      </c>
      <c r="BB3157" s="2">
        <v>1.9</v>
      </c>
      <c r="BC3157" s="2">
        <v>19.399999999999999</v>
      </c>
      <c r="BD3157" s="2">
        <v>32.830800000000004</v>
      </c>
      <c r="BE3157" s="4"/>
      <c r="BF3157" s="4"/>
    </row>
    <row r="3158" spans="1:58" x14ac:dyDescent="0.2">
      <c r="A3158" s="29">
        <v>3157</v>
      </c>
      <c r="B3158" s="7" t="s">
        <v>11</v>
      </c>
      <c r="C3158" s="3">
        <v>40031</v>
      </c>
      <c r="D3158" s="4" t="s">
        <v>8</v>
      </c>
      <c r="E3158" s="4" t="s">
        <v>166</v>
      </c>
      <c r="F3158" s="5" t="s">
        <v>191</v>
      </c>
      <c r="G3158" s="6">
        <v>0.91111111111111109</v>
      </c>
      <c r="H3158" s="6">
        <v>0.91180555555555554</v>
      </c>
      <c r="I3158" s="85">
        <f t="shared" si="49"/>
        <v>0.99999999999999645</v>
      </c>
      <c r="J3158" s="86">
        <f>I3158*Segmentos!$D$7*(AH3158%)*IF(ISNUMBER(AI3158),AI3158%,0)</f>
        <v>7999.9999999999718</v>
      </c>
      <c r="K3158" s="86">
        <f>I3158*Segmentos!$D$7*(AL3158%)*IF(ISNUMBER(AM3158),AM3158%,0)</f>
        <v>9199.9999999999673</v>
      </c>
      <c r="L3158" s="4"/>
      <c r="M3158" s="2">
        <v>2.13</v>
      </c>
      <c r="N3158" s="2">
        <v>2.1</v>
      </c>
      <c r="O3158" s="2">
        <v>100</v>
      </c>
      <c r="P3158" s="2">
        <v>79.087900000000005</v>
      </c>
      <c r="Q3158" s="2">
        <v>1.54</v>
      </c>
      <c r="R3158" s="2">
        <v>1.5</v>
      </c>
      <c r="S3158" s="2">
        <v>100</v>
      </c>
      <c r="T3158" s="2">
        <v>9.5472999999999999</v>
      </c>
      <c r="U3158" s="2">
        <v>1.1200000000000001</v>
      </c>
      <c r="V3158" s="2">
        <v>1.1000000000000001</v>
      </c>
      <c r="W3158" s="2">
        <v>100</v>
      </c>
      <c r="X3158" s="2">
        <v>8.6874000000000002</v>
      </c>
      <c r="Y3158" s="2">
        <v>2.02</v>
      </c>
      <c r="Z3158" s="2">
        <v>2</v>
      </c>
      <c r="AA3158" s="2">
        <v>100</v>
      </c>
      <c r="AB3158" s="2">
        <v>22.058399999999999</v>
      </c>
      <c r="AC3158" s="2">
        <v>3.19</v>
      </c>
      <c r="AD3158" s="2">
        <v>3.2</v>
      </c>
      <c r="AE3158" s="2">
        <v>100</v>
      </c>
      <c r="AF3158" s="2">
        <v>38.794800000000002</v>
      </c>
      <c r="AG3158" s="2">
        <v>1.97</v>
      </c>
      <c r="AH3158" s="22">
        <v>2</v>
      </c>
      <c r="AI3158" s="22">
        <v>100</v>
      </c>
      <c r="AJ3158" s="22">
        <v>34.563000000000002</v>
      </c>
      <c r="AK3158" s="18">
        <v>2.29</v>
      </c>
      <c r="AL3158" s="18">
        <v>2.2999999999999998</v>
      </c>
      <c r="AM3158" s="18">
        <v>100</v>
      </c>
      <c r="AN3158" s="2">
        <v>44.524900000000002</v>
      </c>
      <c r="AO3158" s="2">
        <v>1.23</v>
      </c>
      <c r="AP3158" s="2">
        <v>1.2</v>
      </c>
      <c r="AQ3158" s="2">
        <v>100</v>
      </c>
      <c r="AR3158" s="2">
        <v>4.9667000000000003</v>
      </c>
      <c r="AS3158" s="2">
        <v>2.13</v>
      </c>
      <c r="AT3158" s="2">
        <v>2.1</v>
      </c>
      <c r="AU3158" s="2">
        <v>100</v>
      </c>
      <c r="AV3158" s="2">
        <v>17.370200000000001</v>
      </c>
      <c r="AW3158" s="2">
        <v>1.67</v>
      </c>
      <c r="AX3158" s="2">
        <v>1.7</v>
      </c>
      <c r="AY3158" s="2">
        <v>100</v>
      </c>
      <c r="AZ3158" s="2">
        <v>17.821899999999999</v>
      </c>
      <c r="BA3158" s="2">
        <v>2.74</v>
      </c>
      <c r="BB3158" s="2">
        <v>2.7</v>
      </c>
      <c r="BC3158" s="2">
        <v>100</v>
      </c>
      <c r="BD3158" s="2">
        <v>38.929099999999998</v>
      </c>
      <c r="BE3158" s="4"/>
      <c r="BF3158" s="4"/>
    </row>
    <row r="3159" spans="1:58" x14ac:dyDescent="0.2">
      <c r="A3159" s="29">
        <v>3158</v>
      </c>
      <c r="B3159" s="7" t="s">
        <v>11</v>
      </c>
      <c r="C3159" s="3">
        <v>40031</v>
      </c>
      <c r="D3159" s="4" t="s">
        <v>0</v>
      </c>
      <c r="E3159" s="4" t="s">
        <v>166</v>
      </c>
      <c r="F3159" s="5" t="s">
        <v>191</v>
      </c>
      <c r="G3159" s="6">
        <v>0.92361111111111116</v>
      </c>
      <c r="H3159" s="6">
        <v>0.92638888888888893</v>
      </c>
      <c r="I3159" s="85">
        <f t="shared" si="49"/>
        <v>3.9999999999999858</v>
      </c>
      <c r="J3159" s="86">
        <f>I3159*Segmentos!$D$7*(AH3159%)*IF(ISNUMBER(AI3159),AI3159%,0)</f>
        <v>86007.999999999709</v>
      </c>
      <c r="K3159" s="86">
        <f>I3159*Segmentos!$D$7*(AL3159%)*IF(ISNUMBER(AM3159),AM3159%,0)</f>
        <v>101727.99999999965</v>
      </c>
      <c r="L3159" s="4"/>
      <c r="M3159" s="2">
        <v>5.87</v>
      </c>
      <c r="N3159" s="2">
        <v>6.6</v>
      </c>
      <c r="O3159" s="2">
        <v>88.5</v>
      </c>
      <c r="P3159" s="2">
        <v>85.972399999999993</v>
      </c>
      <c r="Q3159" s="2">
        <v>2.7</v>
      </c>
      <c r="R3159" s="2">
        <v>3.2</v>
      </c>
      <c r="S3159" s="2">
        <v>84.1</v>
      </c>
      <c r="T3159" s="2">
        <v>6.5907</v>
      </c>
      <c r="U3159" s="2">
        <v>3.54</v>
      </c>
      <c r="V3159" s="2">
        <v>4.2</v>
      </c>
      <c r="W3159" s="2">
        <v>83.5</v>
      </c>
      <c r="X3159" s="2">
        <v>10.878299999999999</v>
      </c>
      <c r="Y3159" s="2">
        <v>6.8</v>
      </c>
      <c r="Z3159" s="2">
        <v>7.8</v>
      </c>
      <c r="AA3159" s="2">
        <v>86.9</v>
      </c>
      <c r="AB3159" s="2">
        <v>29.4132</v>
      </c>
      <c r="AC3159" s="2">
        <v>8.1199999999999992</v>
      </c>
      <c r="AD3159" s="2">
        <v>8.8000000000000007</v>
      </c>
      <c r="AE3159" s="2">
        <v>92.2</v>
      </c>
      <c r="AF3159" s="2">
        <v>39.090200000000003</v>
      </c>
      <c r="AG3159" s="2">
        <v>5.35</v>
      </c>
      <c r="AH3159" s="22">
        <v>6.5</v>
      </c>
      <c r="AI3159" s="22">
        <v>82.7</v>
      </c>
      <c r="AJ3159" s="22">
        <v>37.167999999999999</v>
      </c>
      <c r="AK3159" s="18">
        <v>6.34</v>
      </c>
      <c r="AL3159" s="18">
        <v>6.8</v>
      </c>
      <c r="AM3159" s="18">
        <v>93.5</v>
      </c>
      <c r="AN3159" s="2">
        <v>48.804400000000001</v>
      </c>
      <c r="AO3159" s="2">
        <v>4.63</v>
      </c>
      <c r="AP3159" s="2">
        <v>5.9</v>
      </c>
      <c r="AQ3159" s="2">
        <v>78.8</v>
      </c>
      <c r="AR3159" s="2">
        <v>7.4198000000000004</v>
      </c>
      <c r="AS3159" s="2">
        <v>8.0399999999999991</v>
      </c>
      <c r="AT3159" s="2">
        <v>8.8000000000000007</v>
      </c>
      <c r="AU3159" s="2">
        <v>91.5</v>
      </c>
      <c r="AV3159" s="2">
        <v>25.956499999999998</v>
      </c>
      <c r="AW3159" s="2">
        <v>4.1399999999999997</v>
      </c>
      <c r="AX3159" s="2">
        <v>4.9000000000000004</v>
      </c>
      <c r="AY3159" s="2">
        <v>83.8</v>
      </c>
      <c r="AZ3159" s="2">
        <v>17.430299999999999</v>
      </c>
      <c r="BA3159" s="2">
        <v>6.27</v>
      </c>
      <c r="BB3159" s="2">
        <v>6.9</v>
      </c>
      <c r="BC3159" s="2">
        <v>91.2</v>
      </c>
      <c r="BD3159" s="2">
        <v>35.165799999999997</v>
      </c>
      <c r="BE3159" s="4"/>
      <c r="BF3159" s="4"/>
    </row>
    <row r="3160" spans="1:58" x14ac:dyDescent="0.2">
      <c r="A3160" s="29">
        <v>3159</v>
      </c>
      <c r="B3160" s="7" t="s">
        <v>6</v>
      </c>
      <c r="C3160" s="3">
        <v>40031</v>
      </c>
      <c r="D3160" s="4" t="s">
        <v>3</v>
      </c>
      <c r="E3160" s="4" t="s">
        <v>166</v>
      </c>
      <c r="F3160" s="5" t="s">
        <v>191</v>
      </c>
      <c r="G3160" s="6">
        <v>0.90972222222222221</v>
      </c>
      <c r="H3160" s="6">
        <v>0.91041666666666676</v>
      </c>
      <c r="I3160" s="85">
        <f t="shared" si="49"/>
        <v>1.0000000000001563</v>
      </c>
      <c r="J3160" s="86">
        <f>I3160*Segmentos!$D$7*(AH3160%)*IF(ISNUMBER(AI3160),AI3160%,0)</f>
        <v>35600.000000005566</v>
      </c>
      <c r="K3160" s="86">
        <f>I3160*Segmentos!$D$7*(AL3160%)*IF(ISNUMBER(AM3160),AM3160%,0)</f>
        <v>28400.000000004435</v>
      </c>
      <c r="L3160" s="4"/>
      <c r="M3160" s="2">
        <v>7.97</v>
      </c>
      <c r="N3160" s="2">
        <v>8</v>
      </c>
      <c r="O3160" s="2">
        <v>100</v>
      </c>
      <c r="P3160" s="2">
        <v>84.129400000000004</v>
      </c>
      <c r="Q3160" s="2">
        <v>4.83</v>
      </c>
      <c r="R3160" s="2">
        <v>4.8</v>
      </c>
      <c r="S3160" s="2">
        <v>100</v>
      </c>
      <c r="T3160" s="2">
        <v>8.5023</v>
      </c>
      <c r="U3160" s="2">
        <v>6.34</v>
      </c>
      <c r="V3160" s="2">
        <v>6.3</v>
      </c>
      <c r="W3160" s="2">
        <v>100</v>
      </c>
      <c r="X3160" s="2">
        <v>14.0337</v>
      </c>
      <c r="Y3160" s="2">
        <v>11.43</v>
      </c>
      <c r="Z3160" s="2">
        <v>11.4</v>
      </c>
      <c r="AA3160" s="2">
        <v>100</v>
      </c>
      <c r="AB3160" s="2">
        <v>35.651499999999999</v>
      </c>
      <c r="AC3160" s="2">
        <v>7.48</v>
      </c>
      <c r="AD3160" s="2">
        <v>7.5</v>
      </c>
      <c r="AE3160" s="2">
        <v>100</v>
      </c>
      <c r="AF3160" s="2">
        <v>25.9419</v>
      </c>
      <c r="AG3160" s="2">
        <v>8.92</v>
      </c>
      <c r="AH3160" s="22">
        <v>8.9</v>
      </c>
      <c r="AI3160" s="22">
        <v>100</v>
      </c>
      <c r="AJ3160" s="22">
        <v>44.682099999999998</v>
      </c>
      <c r="AK3160" s="18">
        <v>7.11</v>
      </c>
      <c r="AL3160" s="18">
        <v>7.1</v>
      </c>
      <c r="AM3160" s="18">
        <v>100</v>
      </c>
      <c r="AN3160" s="2">
        <v>39.447299999999998</v>
      </c>
      <c r="AO3160" s="2">
        <v>3.76</v>
      </c>
      <c r="AP3160" s="2">
        <v>3.8</v>
      </c>
      <c r="AQ3160" s="2">
        <v>100</v>
      </c>
      <c r="AR3160" s="2">
        <v>4.3373999999999997</v>
      </c>
      <c r="AS3160" s="2">
        <v>8.4700000000000006</v>
      </c>
      <c r="AT3160" s="2">
        <v>8.5</v>
      </c>
      <c r="AU3160" s="2">
        <v>100</v>
      </c>
      <c r="AV3160" s="2">
        <v>19.6951</v>
      </c>
      <c r="AW3160" s="2">
        <v>8.83</v>
      </c>
      <c r="AX3160" s="2">
        <v>8.8000000000000007</v>
      </c>
      <c r="AY3160" s="2">
        <v>100</v>
      </c>
      <c r="AZ3160" s="2">
        <v>26.8217</v>
      </c>
      <c r="BA3160" s="2">
        <v>8.23</v>
      </c>
      <c r="BB3160" s="2">
        <v>8.1999999999999993</v>
      </c>
      <c r="BC3160" s="2">
        <v>100</v>
      </c>
      <c r="BD3160" s="2">
        <v>33.275300000000001</v>
      </c>
      <c r="BE3160" s="4"/>
      <c r="BF3160" s="4"/>
    </row>
    <row r="3161" spans="1:58" x14ac:dyDescent="0.2">
      <c r="A3161" s="29">
        <v>3160</v>
      </c>
      <c r="B3161" s="7" t="s">
        <v>31</v>
      </c>
      <c r="C3161" s="3">
        <v>40031</v>
      </c>
      <c r="D3161" s="4" t="s">
        <v>28</v>
      </c>
      <c r="E3161" s="4" t="s">
        <v>166</v>
      </c>
      <c r="F3161" s="5" t="s">
        <v>191</v>
      </c>
      <c r="G3161" s="6">
        <v>0.91388888888888886</v>
      </c>
      <c r="H3161" s="6">
        <v>0.91666666666666663</v>
      </c>
      <c r="I3161" s="85">
        <f t="shared" si="49"/>
        <v>3.9999999999999858</v>
      </c>
      <c r="J3161" s="86">
        <f>I3161*Segmentos!$D$7*(AH3161%)*IF(ISNUMBER(AI3161),AI3161%,0)</f>
        <v>10102.399999999965</v>
      </c>
      <c r="K3161" s="86">
        <f>I3161*Segmentos!$D$7*(AL3161%)*IF(ISNUMBER(AM3161),AM3161%,0)</f>
        <v>18719.999999999938</v>
      </c>
      <c r="L3161" s="4"/>
      <c r="M3161" s="2">
        <v>0.92</v>
      </c>
      <c r="N3161" s="2">
        <v>1.5</v>
      </c>
      <c r="O3161" s="2">
        <v>62.3</v>
      </c>
      <c r="P3161" s="2">
        <v>92.524600000000007</v>
      </c>
      <c r="Q3161" s="2">
        <v>0</v>
      </c>
      <c r="R3161" s="2">
        <v>0</v>
      </c>
      <c r="S3161" s="8" t="s">
        <v>577</v>
      </c>
      <c r="T3161" s="2">
        <v>0</v>
      </c>
      <c r="U3161" s="2">
        <v>0.33</v>
      </c>
      <c r="V3161" s="2">
        <v>0.4</v>
      </c>
      <c r="W3161" s="2">
        <v>85.8</v>
      </c>
      <c r="X3161" s="2">
        <v>7.0610999999999997</v>
      </c>
      <c r="Y3161" s="2">
        <v>0.91</v>
      </c>
      <c r="Z3161" s="2">
        <v>1.3</v>
      </c>
      <c r="AA3161" s="2">
        <v>69.400000000000006</v>
      </c>
      <c r="AB3161" s="2">
        <v>27.000900000000001</v>
      </c>
      <c r="AC3161" s="2">
        <v>1.77</v>
      </c>
      <c r="AD3161" s="2">
        <v>3.1</v>
      </c>
      <c r="AE3161" s="2">
        <v>57.6</v>
      </c>
      <c r="AF3161" s="2">
        <v>58.462699999999998</v>
      </c>
      <c r="AG3161" s="2">
        <v>0.64</v>
      </c>
      <c r="AH3161" s="22">
        <v>1.1000000000000001</v>
      </c>
      <c r="AI3161" s="22">
        <v>57.4</v>
      </c>
      <c r="AJ3161" s="22">
        <v>30.484000000000002</v>
      </c>
      <c r="AK3161" s="18">
        <v>1.17</v>
      </c>
      <c r="AL3161" s="18">
        <v>1.8</v>
      </c>
      <c r="AM3161" s="18">
        <v>65</v>
      </c>
      <c r="AN3161" s="2">
        <v>62.040599999999998</v>
      </c>
      <c r="AO3161" s="2">
        <v>0.9</v>
      </c>
      <c r="AP3161" s="2">
        <v>1.2</v>
      </c>
      <c r="AQ3161" s="2">
        <v>76.400000000000006</v>
      </c>
      <c r="AR3161" s="2">
        <v>9.9185999999999996</v>
      </c>
      <c r="AS3161" s="2">
        <v>0.83</v>
      </c>
      <c r="AT3161" s="2">
        <v>1.6</v>
      </c>
      <c r="AU3161" s="2">
        <v>53.4</v>
      </c>
      <c r="AV3161" s="2">
        <v>18.475999999999999</v>
      </c>
      <c r="AW3161" s="2">
        <v>0.12</v>
      </c>
      <c r="AX3161" s="2">
        <v>0.2</v>
      </c>
      <c r="AY3161" s="2">
        <v>75</v>
      </c>
      <c r="AZ3161" s="2">
        <v>3.4076</v>
      </c>
      <c r="BA3161" s="2">
        <v>1.57</v>
      </c>
      <c r="BB3161" s="2">
        <v>2.5</v>
      </c>
      <c r="BC3161" s="2">
        <v>62.9</v>
      </c>
      <c r="BD3161" s="2">
        <v>60.7224</v>
      </c>
      <c r="BE3161" s="4"/>
      <c r="BF3161" s="4"/>
    </row>
    <row r="3162" spans="1:58" x14ac:dyDescent="0.2">
      <c r="A3162" s="29">
        <v>3161</v>
      </c>
      <c r="B3162" s="7" t="s">
        <v>38</v>
      </c>
      <c r="C3162" s="3">
        <v>40031</v>
      </c>
      <c r="D3162" s="4" t="s">
        <v>8</v>
      </c>
      <c r="E3162" s="4" t="s">
        <v>165</v>
      </c>
      <c r="F3162" s="5" t="s">
        <v>191</v>
      </c>
      <c r="G3162" s="6">
        <v>0.80902777777777779</v>
      </c>
      <c r="H3162" s="6">
        <v>0.87361111111111101</v>
      </c>
      <c r="I3162" s="85">
        <f t="shared" si="49"/>
        <v>92.999999999999829</v>
      </c>
      <c r="J3162" s="86">
        <f>I3162*Segmentos!$D$7*(AH3162%)*IF(ISNUMBER(AI3162),AI3162%,0)</f>
        <v>674435.99999999884</v>
      </c>
      <c r="K3162" s="86">
        <f>I3162*Segmentos!$D$7*(AL3162%)*IF(ISNUMBER(AM3162),AM3162%,0)</f>
        <v>1058265.599999998</v>
      </c>
      <c r="L3162" s="4"/>
      <c r="M3162" s="2">
        <v>2.35</v>
      </c>
      <c r="N3162" s="2">
        <v>11.3</v>
      </c>
      <c r="O3162" s="2">
        <v>20.8</v>
      </c>
      <c r="P3162" s="2">
        <v>70.130899999999997</v>
      </c>
      <c r="Q3162" s="2">
        <v>1.85</v>
      </c>
      <c r="R3162" s="2">
        <v>7.5</v>
      </c>
      <c r="S3162" s="2">
        <v>24.8</v>
      </c>
      <c r="T3162" s="2">
        <v>9.2123000000000008</v>
      </c>
      <c r="U3162" s="2">
        <v>1.97</v>
      </c>
      <c r="V3162" s="2">
        <v>9.4</v>
      </c>
      <c r="W3162" s="2">
        <v>20.9</v>
      </c>
      <c r="X3162" s="2">
        <v>12.3004</v>
      </c>
      <c r="Y3162" s="2">
        <v>2.1800000000000002</v>
      </c>
      <c r="Z3162" s="2">
        <v>12.9</v>
      </c>
      <c r="AA3162" s="2">
        <v>16.899999999999999</v>
      </c>
      <c r="AB3162" s="2">
        <v>19.168600000000001</v>
      </c>
      <c r="AC3162" s="2">
        <v>3.01</v>
      </c>
      <c r="AD3162" s="2">
        <v>13</v>
      </c>
      <c r="AE3162" s="2">
        <v>23.1</v>
      </c>
      <c r="AF3162" s="2">
        <v>29.4495</v>
      </c>
      <c r="AG3162" s="2">
        <v>1.81</v>
      </c>
      <c r="AH3162" s="22">
        <v>9.8000000000000007</v>
      </c>
      <c r="AI3162" s="22">
        <v>18.5</v>
      </c>
      <c r="AJ3162" s="22">
        <v>25.6051</v>
      </c>
      <c r="AK3162" s="18">
        <v>2.84</v>
      </c>
      <c r="AL3162" s="18">
        <v>12.7</v>
      </c>
      <c r="AM3162" s="18">
        <v>22.4</v>
      </c>
      <c r="AN3162" s="2">
        <v>44.525799999999997</v>
      </c>
      <c r="AO3162" s="2">
        <v>0.85</v>
      </c>
      <c r="AP3162" s="2">
        <v>4.3</v>
      </c>
      <c r="AQ3162" s="2">
        <v>20</v>
      </c>
      <c r="AR3162" s="2">
        <v>2.7696999999999998</v>
      </c>
      <c r="AS3162" s="2">
        <v>1.75</v>
      </c>
      <c r="AT3162" s="2">
        <v>9.4</v>
      </c>
      <c r="AU3162" s="2">
        <v>18.7</v>
      </c>
      <c r="AV3162" s="2">
        <v>11.491400000000001</v>
      </c>
      <c r="AW3162" s="2">
        <v>1.5</v>
      </c>
      <c r="AX3162" s="2">
        <v>10.8</v>
      </c>
      <c r="AY3162" s="2">
        <v>14</v>
      </c>
      <c r="AZ3162" s="2">
        <v>12.908899999999999</v>
      </c>
      <c r="BA3162" s="2">
        <v>3.76</v>
      </c>
      <c r="BB3162" s="2">
        <v>14.8</v>
      </c>
      <c r="BC3162" s="2">
        <v>25.4</v>
      </c>
      <c r="BD3162" s="2">
        <v>42.960999999999999</v>
      </c>
      <c r="BE3162" s="4"/>
      <c r="BF3162" s="4"/>
    </row>
    <row r="3163" spans="1:58" x14ac:dyDescent="0.2">
      <c r="A3163" s="29">
        <v>3162</v>
      </c>
      <c r="B3163" s="7" t="s">
        <v>14</v>
      </c>
      <c r="C3163" s="3">
        <v>40031</v>
      </c>
      <c r="D3163" s="4" t="s">
        <v>13</v>
      </c>
      <c r="E3163" s="4" t="s">
        <v>163</v>
      </c>
      <c r="F3163" s="5" t="s">
        <v>191</v>
      </c>
      <c r="G3163" s="6">
        <v>0.85138888888888886</v>
      </c>
      <c r="H3163" s="6">
        <v>0.875</v>
      </c>
      <c r="I3163" s="85">
        <f t="shared" si="49"/>
        <v>34.000000000000043</v>
      </c>
      <c r="J3163" s="86">
        <f>I3163*Segmentos!$D$7*(AH3163%)*IF(ISNUMBER(AI3163),AI3163%,0)</f>
        <v>1035585.6000000011</v>
      </c>
      <c r="K3163" s="86">
        <f>I3163*Segmentos!$D$7*(AL3163%)*IF(ISNUMBER(AM3163),AM3163%,0)</f>
        <v>1305817.6000000015</v>
      </c>
      <c r="L3163" s="4"/>
      <c r="M3163" s="2">
        <v>8.6300000000000008</v>
      </c>
      <c r="N3163" s="2">
        <v>12.4</v>
      </c>
      <c r="O3163" s="2">
        <v>69.7</v>
      </c>
      <c r="P3163" s="2">
        <v>83.031400000000005</v>
      </c>
      <c r="Q3163" s="2">
        <v>4.07</v>
      </c>
      <c r="R3163" s="2">
        <v>7.5</v>
      </c>
      <c r="S3163" s="2">
        <v>54.2</v>
      </c>
      <c r="T3163" s="2">
        <v>6.5312000000000001</v>
      </c>
      <c r="U3163" s="2">
        <v>5.12</v>
      </c>
      <c r="V3163" s="2">
        <v>8.8000000000000007</v>
      </c>
      <c r="W3163" s="2">
        <v>58.3</v>
      </c>
      <c r="X3163" s="2">
        <v>10.3207</v>
      </c>
      <c r="Y3163" s="2">
        <v>9.3699999999999992</v>
      </c>
      <c r="Z3163" s="2">
        <v>14.6</v>
      </c>
      <c r="AA3163" s="2">
        <v>64.3</v>
      </c>
      <c r="AB3163" s="2">
        <v>26.625</v>
      </c>
      <c r="AC3163" s="2">
        <v>12.52</v>
      </c>
      <c r="AD3163" s="2">
        <v>15.2</v>
      </c>
      <c r="AE3163" s="2">
        <v>82.6</v>
      </c>
      <c r="AF3163" s="2">
        <v>39.554499999999997</v>
      </c>
      <c r="AG3163" s="2">
        <v>7.59</v>
      </c>
      <c r="AH3163" s="22">
        <v>11.1</v>
      </c>
      <c r="AI3163" s="22">
        <v>68.599999999999994</v>
      </c>
      <c r="AJ3163" s="22">
        <v>34.630899999999997</v>
      </c>
      <c r="AK3163" s="18">
        <v>9.57</v>
      </c>
      <c r="AL3163" s="18">
        <v>13.6</v>
      </c>
      <c r="AM3163" s="18">
        <v>70.599999999999994</v>
      </c>
      <c r="AN3163" s="2">
        <v>48.400399999999998</v>
      </c>
      <c r="AO3163" s="2">
        <v>4.68</v>
      </c>
      <c r="AP3163" s="2">
        <v>8</v>
      </c>
      <c r="AQ3163" s="2">
        <v>58.4</v>
      </c>
      <c r="AR3163" s="2">
        <v>4.9207000000000001</v>
      </c>
      <c r="AS3163" s="2">
        <v>6.26</v>
      </c>
      <c r="AT3163" s="2">
        <v>9.1999999999999993</v>
      </c>
      <c r="AU3163" s="2">
        <v>68.099999999999994</v>
      </c>
      <c r="AV3163" s="2">
        <v>13.2788</v>
      </c>
      <c r="AW3163" s="2">
        <v>7.79</v>
      </c>
      <c r="AX3163" s="2">
        <v>12.2</v>
      </c>
      <c r="AY3163" s="2">
        <v>63.8</v>
      </c>
      <c r="AZ3163" s="2">
        <v>21.539300000000001</v>
      </c>
      <c r="BA3163" s="2">
        <v>11.75</v>
      </c>
      <c r="BB3163" s="2">
        <v>15.6</v>
      </c>
      <c r="BC3163" s="2">
        <v>75.5</v>
      </c>
      <c r="BD3163" s="2">
        <v>43.292499999999997</v>
      </c>
      <c r="BE3163" s="4"/>
      <c r="BF3163" s="4"/>
    </row>
    <row r="3164" spans="1:58" x14ac:dyDescent="0.2">
      <c r="A3164" s="29">
        <v>3163</v>
      </c>
      <c r="B3164" s="7" t="s">
        <v>10</v>
      </c>
      <c r="C3164" s="3">
        <v>40031</v>
      </c>
      <c r="D3164" s="4" t="s">
        <v>8</v>
      </c>
      <c r="E3164" s="4" t="s">
        <v>164</v>
      </c>
      <c r="F3164" s="5" t="s">
        <v>191</v>
      </c>
      <c r="G3164" s="6">
        <v>0.87361111111111101</v>
      </c>
      <c r="H3164" s="6">
        <v>0.92083333333333339</v>
      </c>
      <c r="I3164" s="85">
        <f t="shared" si="49"/>
        <v>68.000000000000242</v>
      </c>
      <c r="J3164" s="86">
        <f>I3164*Segmentos!$D$7*(AH3164%)*IF(ISNUMBER(AI3164),AI3164%,0)</f>
        <v>998784.00000000349</v>
      </c>
      <c r="K3164" s="86">
        <f>I3164*Segmentos!$D$7*(AL3164%)*IF(ISNUMBER(AM3164),AM3164%,0)</f>
        <v>1117267.2000000039</v>
      </c>
      <c r="L3164" s="4"/>
      <c r="M3164" s="2">
        <v>3.9</v>
      </c>
      <c r="N3164" s="2">
        <v>15.8</v>
      </c>
      <c r="O3164" s="2">
        <v>24.7</v>
      </c>
      <c r="P3164" s="2">
        <v>83.892799999999994</v>
      </c>
      <c r="Q3164" s="2">
        <v>3.2</v>
      </c>
      <c r="R3164" s="2">
        <v>8.5</v>
      </c>
      <c r="S3164" s="2">
        <v>37.5</v>
      </c>
      <c r="T3164" s="2">
        <v>11.5091</v>
      </c>
      <c r="U3164" s="2">
        <v>2.0699999999999998</v>
      </c>
      <c r="V3164" s="2">
        <v>12.4</v>
      </c>
      <c r="W3164" s="2">
        <v>16.600000000000001</v>
      </c>
      <c r="X3164" s="2">
        <v>9.3361000000000001</v>
      </c>
      <c r="Y3164" s="2">
        <v>4.5199999999999996</v>
      </c>
      <c r="Z3164" s="2">
        <v>18.600000000000001</v>
      </c>
      <c r="AA3164" s="2">
        <v>24.3</v>
      </c>
      <c r="AB3164" s="2">
        <v>28.734999999999999</v>
      </c>
      <c r="AC3164" s="2">
        <v>4.8600000000000003</v>
      </c>
      <c r="AD3164" s="2">
        <v>19.100000000000001</v>
      </c>
      <c r="AE3164" s="2">
        <v>25.4</v>
      </c>
      <c r="AF3164" s="2">
        <v>34.3125</v>
      </c>
      <c r="AG3164" s="2">
        <v>3.66</v>
      </c>
      <c r="AH3164" s="22">
        <v>15.3</v>
      </c>
      <c r="AI3164" s="22">
        <v>24</v>
      </c>
      <c r="AJ3164" s="22">
        <v>37.33</v>
      </c>
      <c r="AK3164" s="18">
        <v>4.12</v>
      </c>
      <c r="AL3164" s="18">
        <v>16.3</v>
      </c>
      <c r="AM3164" s="18">
        <v>25.2</v>
      </c>
      <c r="AN3164" s="2">
        <v>46.5627</v>
      </c>
      <c r="AO3164" s="2">
        <v>2.79</v>
      </c>
      <c r="AP3164" s="2">
        <v>12.8</v>
      </c>
      <c r="AQ3164" s="2">
        <v>21.8</v>
      </c>
      <c r="AR3164" s="2">
        <v>6.5688000000000004</v>
      </c>
      <c r="AS3164" s="2">
        <v>3.42</v>
      </c>
      <c r="AT3164" s="2">
        <v>16.5</v>
      </c>
      <c r="AU3164" s="2">
        <v>20.8</v>
      </c>
      <c r="AV3164" s="2">
        <v>16.235499999999998</v>
      </c>
      <c r="AW3164" s="2">
        <v>3.1</v>
      </c>
      <c r="AX3164" s="2">
        <v>13.8</v>
      </c>
      <c r="AY3164" s="2">
        <v>22.5</v>
      </c>
      <c r="AZ3164" s="2">
        <v>19.191299999999998</v>
      </c>
      <c r="BA3164" s="2">
        <v>5.08</v>
      </c>
      <c r="BB3164" s="2">
        <v>17.8</v>
      </c>
      <c r="BC3164" s="2">
        <v>28.5</v>
      </c>
      <c r="BD3164" s="2">
        <v>41.897199999999998</v>
      </c>
      <c r="BE3164" s="4"/>
      <c r="BF3164" s="4"/>
    </row>
    <row r="3165" spans="1:58" x14ac:dyDescent="0.2">
      <c r="A3165" s="29">
        <v>3164</v>
      </c>
      <c r="B3165" s="7" t="s">
        <v>89</v>
      </c>
      <c r="C3165" s="3">
        <v>40031</v>
      </c>
      <c r="D3165" s="4" t="s">
        <v>28</v>
      </c>
      <c r="E3165" s="4" t="s">
        <v>169</v>
      </c>
      <c r="F3165" s="5" t="s">
        <v>191</v>
      </c>
      <c r="G3165" s="6">
        <v>0.84097222222222223</v>
      </c>
      <c r="H3165" s="6">
        <v>0.87916666666666676</v>
      </c>
      <c r="I3165" s="85">
        <f t="shared" si="49"/>
        <v>55.000000000000128</v>
      </c>
      <c r="J3165" s="86">
        <f>I3165*Segmentos!$D$7*(AH3165%)*IF(ISNUMBER(AI3165),AI3165%,0)</f>
        <v>203148.00000000052</v>
      </c>
      <c r="K3165" s="86">
        <f>I3165*Segmentos!$D$7*(AL3165%)*IF(ISNUMBER(AM3165),AM3165%,0)</f>
        <v>184184.00000000041</v>
      </c>
      <c r="L3165" s="4"/>
      <c r="M3165" s="2">
        <v>0.88</v>
      </c>
      <c r="N3165" s="2">
        <v>2.8</v>
      </c>
      <c r="O3165" s="2">
        <v>31.9</v>
      </c>
      <c r="P3165" s="2">
        <v>75.245599999999996</v>
      </c>
      <c r="Q3165" s="2">
        <v>0.03</v>
      </c>
      <c r="R3165" s="2">
        <v>1</v>
      </c>
      <c r="S3165" s="2">
        <v>3</v>
      </c>
      <c r="T3165" s="2">
        <v>0.41660000000000003</v>
      </c>
      <c r="U3165" s="2">
        <v>0.77</v>
      </c>
      <c r="V3165" s="2">
        <v>1.5</v>
      </c>
      <c r="W3165" s="2">
        <v>51.8</v>
      </c>
      <c r="X3165" s="2">
        <v>13.885999999999999</v>
      </c>
      <c r="Y3165" s="2">
        <v>1.51</v>
      </c>
      <c r="Z3165" s="2">
        <v>4.0999999999999996</v>
      </c>
      <c r="AA3165" s="2">
        <v>36.6</v>
      </c>
      <c r="AB3165" s="2">
        <v>38.218699999999998</v>
      </c>
      <c r="AC3165" s="2">
        <v>0.81</v>
      </c>
      <c r="AD3165" s="2">
        <v>3.2</v>
      </c>
      <c r="AE3165" s="2">
        <v>25</v>
      </c>
      <c r="AF3165" s="2">
        <v>22.724299999999999</v>
      </c>
      <c r="AG3165" s="2">
        <v>0.92</v>
      </c>
      <c r="AH3165" s="22">
        <v>2.7</v>
      </c>
      <c r="AI3165" s="22">
        <v>34.200000000000003</v>
      </c>
      <c r="AJ3165" s="22">
        <v>37.385199999999998</v>
      </c>
      <c r="AK3165" s="18">
        <v>0.84</v>
      </c>
      <c r="AL3165" s="18">
        <v>2.8</v>
      </c>
      <c r="AM3165" s="18">
        <v>29.9</v>
      </c>
      <c r="AN3165" s="2">
        <v>37.860399999999998</v>
      </c>
      <c r="AO3165" s="2">
        <v>0.52</v>
      </c>
      <c r="AP3165" s="2">
        <v>0.8</v>
      </c>
      <c r="AQ3165" s="2">
        <v>65</v>
      </c>
      <c r="AR3165" s="2">
        <v>4.8571</v>
      </c>
      <c r="AS3165" s="2">
        <v>1.22</v>
      </c>
      <c r="AT3165" s="2">
        <v>2.7</v>
      </c>
      <c r="AU3165" s="2">
        <v>44.7</v>
      </c>
      <c r="AV3165" s="2">
        <v>23.021899999999999</v>
      </c>
      <c r="AW3165" s="2">
        <v>0.72</v>
      </c>
      <c r="AX3165" s="2">
        <v>2.4</v>
      </c>
      <c r="AY3165" s="2">
        <v>30</v>
      </c>
      <c r="AZ3165" s="2">
        <v>17.811599999999999</v>
      </c>
      <c r="BA3165" s="2">
        <v>0.9</v>
      </c>
      <c r="BB3165" s="2">
        <v>3.6</v>
      </c>
      <c r="BC3165" s="2">
        <v>25.1</v>
      </c>
      <c r="BD3165" s="2">
        <v>29.5549</v>
      </c>
      <c r="BE3165" s="4"/>
      <c r="BF3165" s="4"/>
    </row>
    <row r="3166" spans="1:58" x14ac:dyDescent="0.2">
      <c r="A3166" s="29">
        <v>3165</v>
      </c>
      <c r="B3166" s="7" t="s">
        <v>126</v>
      </c>
      <c r="C3166" s="3">
        <v>40031</v>
      </c>
      <c r="D3166" s="4" t="s">
        <v>28</v>
      </c>
      <c r="E3166" s="4" t="s">
        <v>163</v>
      </c>
      <c r="F3166" s="5" t="s">
        <v>191</v>
      </c>
      <c r="G3166" s="6">
        <v>0.87916666666666676</v>
      </c>
      <c r="H3166" s="6">
        <v>0.91388888888888886</v>
      </c>
      <c r="I3166" s="85">
        <f t="shared" si="49"/>
        <v>49.999999999999822</v>
      </c>
      <c r="J3166" s="86">
        <f>I3166*Segmentos!$D$7*(AH3166%)*IF(ISNUMBER(AI3166),AI3166%,0)</f>
        <v>110879.99999999962</v>
      </c>
      <c r="K3166" s="86">
        <f>I3166*Segmentos!$D$7*(AL3166%)*IF(ISNUMBER(AM3166),AM3166%,0)</f>
        <v>219839.99999999921</v>
      </c>
      <c r="L3166" s="4"/>
      <c r="M3166" s="2">
        <v>0.85</v>
      </c>
      <c r="N3166" s="2">
        <v>2.2999999999999998</v>
      </c>
      <c r="O3166" s="2">
        <v>37.4</v>
      </c>
      <c r="P3166" s="2">
        <v>94.345799999999997</v>
      </c>
      <c r="Q3166" s="2">
        <v>0</v>
      </c>
      <c r="R3166" s="2">
        <v>0</v>
      </c>
      <c r="S3166" s="8" t="s">
        <v>577</v>
      </c>
      <c r="T3166" s="2">
        <v>0</v>
      </c>
      <c r="U3166" s="2">
        <v>0.37</v>
      </c>
      <c r="V3166" s="2">
        <v>1.3</v>
      </c>
      <c r="W3166" s="2">
        <v>29.7</v>
      </c>
      <c r="X3166" s="2">
        <v>8.6839999999999993</v>
      </c>
      <c r="Y3166" s="2">
        <v>1.1100000000000001</v>
      </c>
      <c r="Z3166" s="2">
        <v>3.1</v>
      </c>
      <c r="AA3166" s="2">
        <v>36.200000000000003</v>
      </c>
      <c r="AB3166" s="2">
        <v>36.215499999999999</v>
      </c>
      <c r="AC3166" s="2">
        <v>1.36</v>
      </c>
      <c r="AD3166" s="2">
        <v>3.4</v>
      </c>
      <c r="AE3166" s="2">
        <v>40.200000000000003</v>
      </c>
      <c r="AF3166" s="2">
        <v>49.446300000000001</v>
      </c>
      <c r="AG3166" s="2">
        <v>0.55000000000000004</v>
      </c>
      <c r="AH3166" s="22">
        <v>2.1</v>
      </c>
      <c r="AI3166" s="22">
        <v>26.4</v>
      </c>
      <c r="AJ3166" s="22">
        <v>28.933700000000002</v>
      </c>
      <c r="AK3166" s="18">
        <v>1.1200000000000001</v>
      </c>
      <c r="AL3166" s="18">
        <v>2.4</v>
      </c>
      <c r="AM3166" s="18">
        <v>45.8</v>
      </c>
      <c r="AN3166" s="2">
        <v>65.412000000000006</v>
      </c>
      <c r="AO3166" s="2">
        <v>0.64</v>
      </c>
      <c r="AP3166" s="2">
        <v>2</v>
      </c>
      <c r="AQ3166" s="2">
        <v>32.799999999999997</v>
      </c>
      <c r="AR3166" s="2">
        <v>7.8083999999999998</v>
      </c>
      <c r="AS3166" s="2">
        <v>1.36</v>
      </c>
      <c r="AT3166" s="2">
        <v>2.9</v>
      </c>
      <c r="AU3166" s="2">
        <v>47.2</v>
      </c>
      <c r="AV3166" s="2">
        <v>33.1449</v>
      </c>
      <c r="AW3166" s="2">
        <v>0.18</v>
      </c>
      <c r="AX3166" s="2">
        <v>0.7</v>
      </c>
      <c r="AY3166" s="2">
        <v>24.9</v>
      </c>
      <c r="AZ3166" s="2">
        <v>5.6862000000000004</v>
      </c>
      <c r="BA3166" s="2">
        <v>1.1200000000000001</v>
      </c>
      <c r="BB3166" s="2">
        <v>3.2</v>
      </c>
      <c r="BC3166" s="2">
        <v>35.200000000000003</v>
      </c>
      <c r="BD3166" s="2">
        <v>47.706299999999999</v>
      </c>
      <c r="BE3166" s="4"/>
      <c r="BF3166" s="4"/>
    </row>
    <row r="3167" spans="1:58" x14ac:dyDescent="0.2">
      <c r="A3167" s="29">
        <v>3166</v>
      </c>
      <c r="B3167" s="7" t="s">
        <v>23</v>
      </c>
      <c r="C3167" s="3">
        <v>40031</v>
      </c>
      <c r="D3167" s="4" t="s">
        <v>21</v>
      </c>
      <c r="E3167" s="4" t="s">
        <v>170</v>
      </c>
      <c r="F3167" s="5" t="s">
        <v>191</v>
      </c>
      <c r="G3167" s="6">
        <v>0.875</v>
      </c>
      <c r="H3167" s="6">
        <v>0.90347222222222223</v>
      </c>
      <c r="I3167" s="85">
        <f t="shared" si="49"/>
        <v>41.000000000000014</v>
      </c>
      <c r="J3167" s="86">
        <f>I3167*Segmentos!$D$7*(AH3167%)*IF(ISNUMBER(AI3167),AI3167%,0)</f>
        <v>11299.600000000004</v>
      </c>
      <c r="K3167" s="86">
        <f>I3167*Segmentos!$D$7*(AL3167%)*IF(ISNUMBER(AM3167),AM3167%,0)</f>
        <v>115029.60000000002</v>
      </c>
      <c r="L3167" s="4"/>
      <c r="M3167" s="2">
        <v>0.4</v>
      </c>
      <c r="N3167" s="2">
        <v>1.7</v>
      </c>
      <c r="O3167" s="2">
        <v>23.3</v>
      </c>
      <c r="P3167" s="2">
        <v>28.334900000000001</v>
      </c>
      <c r="Q3167" s="2">
        <v>0.03</v>
      </c>
      <c r="R3167" s="2">
        <v>0.6</v>
      </c>
      <c r="S3167" s="2">
        <v>4.9000000000000004</v>
      </c>
      <c r="T3167" s="2">
        <v>0.377</v>
      </c>
      <c r="U3167" s="2">
        <v>1.21</v>
      </c>
      <c r="V3167" s="2">
        <v>1.4</v>
      </c>
      <c r="W3167" s="2">
        <v>85.2</v>
      </c>
      <c r="X3167" s="2">
        <v>18.205500000000001</v>
      </c>
      <c r="Y3167" s="2">
        <v>0.33</v>
      </c>
      <c r="Z3167" s="2">
        <v>2</v>
      </c>
      <c r="AA3167" s="2">
        <v>16.600000000000001</v>
      </c>
      <c r="AB3167" s="2">
        <v>6.9245999999999999</v>
      </c>
      <c r="AC3167" s="2">
        <v>0.12</v>
      </c>
      <c r="AD3167" s="2">
        <v>2.2000000000000002</v>
      </c>
      <c r="AE3167" s="2">
        <v>5.5</v>
      </c>
      <c r="AF3167" s="2">
        <v>2.8277999999999999</v>
      </c>
      <c r="AG3167" s="2">
        <v>7.0000000000000007E-2</v>
      </c>
      <c r="AH3167" s="22">
        <v>1.3</v>
      </c>
      <c r="AI3167" s="22">
        <v>5.3</v>
      </c>
      <c r="AJ3167" s="22">
        <v>2.3391999999999999</v>
      </c>
      <c r="AK3167" s="18">
        <v>0.69</v>
      </c>
      <c r="AL3167" s="18">
        <v>2.1</v>
      </c>
      <c r="AM3167" s="18">
        <v>33.4</v>
      </c>
      <c r="AN3167" s="2">
        <v>25.995699999999999</v>
      </c>
      <c r="AO3167" s="2">
        <v>0.25</v>
      </c>
      <c r="AP3167" s="2">
        <v>1.1000000000000001</v>
      </c>
      <c r="AQ3167" s="2">
        <v>23.2</v>
      </c>
      <c r="AR3167" s="2">
        <v>1.9389000000000001</v>
      </c>
      <c r="AS3167" s="2">
        <v>0.18</v>
      </c>
      <c r="AT3167" s="2">
        <v>0.8</v>
      </c>
      <c r="AU3167" s="2">
        <v>22.3</v>
      </c>
      <c r="AV3167" s="2">
        <v>2.8809</v>
      </c>
      <c r="AW3167" s="2">
        <v>0.63</v>
      </c>
      <c r="AX3167" s="2">
        <v>2.5</v>
      </c>
      <c r="AY3167" s="2">
        <v>25.7</v>
      </c>
      <c r="AZ3167" s="2">
        <v>13.057600000000001</v>
      </c>
      <c r="BA3167" s="2">
        <v>0.38</v>
      </c>
      <c r="BB3167" s="2">
        <v>1.8</v>
      </c>
      <c r="BC3167" s="2">
        <v>21</v>
      </c>
      <c r="BD3167" s="2">
        <v>10.4575</v>
      </c>
      <c r="BE3167" s="4"/>
      <c r="BF3167" s="4"/>
    </row>
    <row r="3168" spans="1:58" x14ac:dyDescent="0.2">
      <c r="A3168" s="29">
        <v>3167</v>
      </c>
      <c r="B3168" s="7" t="s">
        <v>25</v>
      </c>
      <c r="C3168" s="3">
        <v>40031</v>
      </c>
      <c r="D3168" s="4" t="s">
        <v>21</v>
      </c>
      <c r="E3168" s="4" t="s">
        <v>171</v>
      </c>
      <c r="F3168" s="5" t="s">
        <v>191</v>
      </c>
      <c r="G3168" s="6">
        <v>0.88888888888888884</v>
      </c>
      <c r="H3168" s="6">
        <v>0.88958333333333339</v>
      </c>
      <c r="I3168" s="85">
        <f t="shared" si="49"/>
        <v>1.0000000000001563</v>
      </c>
      <c r="J3168" s="86">
        <f>I3168*Segmentos!$D$7*(AH3168%)*IF(ISNUMBER(AI3168),AI3168%,0)</f>
        <v>2400.0000000003752</v>
      </c>
      <c r="K3168" s="86">
        <f>I3168*Segmentos!$D$7*(AL3168%)*IF(ISNUMBER(AM3168),AM3168%,0)</f>
        <v>5200.0000000008131</v>
      </c>
      <c r="L3168" s="4"/>
      <c r="M3168" s="2">
        <v>0.94</v>
      </c>
      <c r="N3168" s="2">
        <v>0.9</v>
      </c>
      <c r="O3168" s="2">
        <v>100</v>
      </c>
      <c r="P3168" s="2">
        <v>52.154699999999998</v>
      </c>
      <c r="Q3168" s="2">
        <v>0.32</v>
      </c>
      <c r="R3168" s="2">
        <v>0.3</v>
      </c>
      <c r="S3168" s="2">
        <v>100</v>
      </c>
      <c r="T3168" s="2">
        <v>2.9887000000000001</v>
      </c>
      <c r="U3168" s="2">
        <v>1.23</v>
      </c>
      <c r="V3168" s="2">
        <v>1.2</v>
      </c>
      <c r="W3168" s="2">
        <v>100</v>
      </c>
      <c r="X3168" s="2">
        <v>14.228999999999999</v>
      </c>
      <c r="Y3168" s="2">
        <v>0.79</v>
      </c>
      <c r="Z3168" s="2">
        <v>0.8</v>
      </c>
      <c r="AA3168" s="2">
        <v>100</v>
      </c>
      <c r="AB3168" s="2">
        <v>12.9186</v>
      </c>
      <c r="AC3168" s="2">
        <v>1.21</v>
      </c>
      <c r="AD3168" s="2">
        <v>1.2</v>
      </c>
      <c r="AE3168" s="2">
        <v>100</v>
      </c>
      <c r="AF3168" s="2">
        <v>22.0183</v>
      </c>
      <c r="AG3168" s="2">
        <v>0.57999999999999996</v>
      </c>
      <c r="AH3168" s="22">
        <v>0.6</v>
      </c>
      <c r="AI3168" s="22">
        <v>100</v>
      </c>
      <c r="AJ3168" s="22">
        <v>15.146800000000001</v>
      </c>
      <c r="AK3168" s="18">
        <v>1.27</v>
      </c>
      <c r="AL3168" s="18">
        <v>1.3</v>
      </c>
      <c r="AM3168" s="18">
        <v>100</v>
      </c>
      <c r="AN3168" s="2">
        <v>37.007800000000003</v>
      </c>
      <c r="AO3168" s="2">
        <v>0.28000000000000003</v>
      </c>
      <c r="AP3168" s="2">
        <v>0.3</v>
      </c>
      <c r="AQ3168" s="2">
        <v>100</v>
      </c>
      <c r="AR3168" s="2">
        <v>1.7121</v>
      </c>
      <c r="AS3168" s="2">
        <v>0.31</v>
      </c>
      <c r="AT3168" s="2">
        <v>0.3</v>
      </c>
      <c r="AU3168" s="2">
        <v>100</v>
      </c>
      <c r="AV3168" s="2">
        <v>3.7648999999999999</v>
      </c>
      <c r="AW3168" s="2">
        <v>1.28</v>
      </c>
      <c r="AX3168" s="2">
        <v>1.3</v>
      </c>
      <c r="AY3168" s="2">
        <v>100</v>
      </c>
      <c r="AZ3168" s="2">
        <v>20.4011</v>
      </c>
      <c r="BA3168" s="2">
        <v>1.24</v>
      </c>
      <c r="BB3168" s="2">
        <v>1.2</v>
      </c>
      <c r="BC3168" s="2">
        <v>100</v>
      </c>
      <c r="BD3168" s="2">
        <v>26.276499999999999</v>
      </c>
      <c r="BE3168" s="4"/>
      <c r="BF3168" s="4"/>
    </row>
    <row r="3169" spans="1:58" x14ac:dyDescent="0.2">
      <c r="A3169" s="29">
        <v>3168</v>
      </c>
      <c r="B3169" s="7" t="s">
        <v>19</v>
      </c>
      <c r="C3169" s="3">
        <v>40031</v>
      </c>
      <c r="D3169" s="4" t="s">
        <v>17</v>
      </c>
      <c r="E3169" s="4" t="s">
        <v>166</v>
      </c>
      <c r="F3169" s="5" t="s">
        <v>191</v>
      </c>
      <c r="G3169" s="6">
        <v>0.9145833333333333</v>
      </c>
      <c r="H3169" s="6">
        <v>0.91666666666666663</v>
      </c>
      <c r="I3169" s="85">
        <f t="shared" si="49"/>
        <v>2.9999999999999893</v>
      </c>
      <c r="J3169" s="86">
        <f>I3169*Segmentos!$D$7*(AH3169%)*IF(ISNUMBER(AI3169),AI3169%,0)</f>
        <v>6215.9999999999773</v>
      </c>
      <c r="K3169" s="86">
        <f>I3169*Segmentos!$D$7*(AL3169%)*IF(ISNUMBER(AM3169),AM3169%,0)</f>
        <v>6595.1999999999771</v>
      </c>
      <c r="L3169" s="4"/>
      <c r="M3169" s="2">
        <v>0.55000000000000004</v>
      </c>
      <c r="N3169" s="2">
        <v>0.7</v>
      </c>
      <c r="O3169" s="2">
        <v>83</v>
      </c>
      <c r="P3169" s="2">
        <v>89.588800000000006</v>
      </c>
      <c r="Q3169" s="2">
        <v>0</v>
      </c>
      <c r="R3169" s="2">
        <v>0</v>
      </c>
      <c r="S3169" s="8" t="s">
        <v>577</v>
      </c>
      <c r="T3169" s="2">
        <v>0</v>
      </c>
      <c r="U3169" s="2">
        <v>0</v>
      </c>
      <c r="V3169" s="2">
        <v>0</v>
      </c>
      <c r="W3169" s="8" t="s">
        <v>577</v>
      </c>
      <c r="X3169" s="2">
        <v>0</v>
      </c>
      <c r="Y3169" s="2">
        <v>0.55000000000000004</v>
      </c>
      <c r="Z3169" s="2">
        <v>0.7</v>
      </c>
      <c r="AA3169" s="2">
        <v>80</v>
      </c>
      <c r="AB3169" s="2">
        <v>26.509499999999999</v>
      </c>
      <c r="AC3169" s="2">
        <v>1.18</v>
      </c>
      <c r="AD3169" s="2">
        <v>1.4</v>
      </c>
      <c r="AE3169" s="2">
        <v>84.4</v>
      </c>
      <c r="AF3169" s="2">
        <v>63.0794</v>
      </c>
      <c r="AG3169" s="2">
        <v>0.5</v>
      </c>
      <c r="AH3169" s="22">
        <v>0.7</v>
      </c>
      <c r="AI3169" s="22">
        <v>74</v>
      </c>
      <c r="AJ3169" s="22">
        <v>38.860199999999999</v>
      </c>
      <c r="AK3169" s="18">
        <v>0.59</v>
      </c>
      <c r="AL3169" s="18">
        <v>0.6</v>
      </c>
      <c r="AM3169" s="18">
        <v>91.6</v>
      </c>
      <c r="AN3169" s="2">
        <v>50.728700000000003</v>
      </c>
      <c r="AO3169" s="2">
        <v>7.0000000000000007E-2</v>
      </c>
      <c r="AP3169" s="2">
        <v>0.2</v>
      </c>
      <c r="AQ3169" s="2">
        <v>33.299999999999997</v>
      </c>
      <c r="AR3169" s="2">
        <v>1.3219000000000001</v>
      </c>
      <c r="AS3169" s="2">
        <v>0.37</v>
      </c>
      <c r="AT3169" s="2">
        <v>0.4</v>
      </c>
      <c r="AU3169" s="2">
        <v>100</v>
      </c>
      <c r="AV3169" s="2">
        <v>13.288399999999999</v>
      </c>
      <c r="AW3169" s="2">
        <v>0.25</v>
      </c>
      <c r="AX3169" s="2">
        <v>0.4</v>
      </c>
      <c r="AY3169" s="2">
        <v>66.7</v>
      </c>
      <c r="AZ3169" s="2">
        <v>11.638299999999999</v>
      </c>
      <c r="BA3169" s="2">
        <v>1.02</v>
      </c>
      <c r="BB3169" s="2">
        <v>1.2</v>
      </c>
      <c r="BC3169" s="2">
        <v>86.5</v>
      </c>
      <c r="BD3169" s="2">
        <v>63.340200000000003</v>
      </c>
      <c r="BE3169" s="4"/>
      <c r="BF3169" s="4"/>
    </row>
    <row r="3170" spans="1:58" x14ac:dyDescent="0.2">
      <c r="A3170" s="29">
        <v>3169</v>
      </c>
      <c r="B3170" s="7" t="s">
        <v>2</v>
      </c>
      <c r="C3170" s="3">
        <v>40031</v>
      </c>
      <c r="D3170" s="4" t="s">
        <v>0</v>
      </c>
      <c r="E3170" s="4" t="s">
        <v>164</v>
      </c>
      <c r="F3170" s="5" t="s">
        <v>191</v>
      </c>
      <c r="G3170" s="6">
        <v>0.87430555555555556</v>
      </c>
      <c r="H3170" s="6">
        <v>0.92361111111111116</v>
      </c>
      <c r="I3170" s="85">
        <f t="shared" si="49"/>
        <v>71.000000000000071</v>
      </c>
      <c r="J3170" s="86">
        <f>I3170*Segmentos!$D$7*(AH3170%)*IF(ISNUMBER(AI3170),AI3170%,0)</f>
        <v>1352294.4000000018</v>
      </c>
      <c r="K3170" s="86">
        <f>I3170*Segmentos!$D$7*(AL3170%)*IF(ISNUMBER(AM3170),AM3170%,0)</f>
        <v>1919272.0000000021</v>
      </c>
      <c r="L3170" s="4"/>
      <c r="M3170" s="2">
        <v>5.81</v>
      </c>
      <c r="N3170" s="2">
        <v>20.3</v>
      </c>
      <c r="O3170" s="2">
        <v>28.6</v>
      </c>
      <c r="P3170" s="2">
        <v>84.981899999999996</v>
      </c>
      <c r="Q3170" s="2">
        <v>3.4</v>
      </c>
      <c r="R3170" s="2">
        <v>14.9</v>
      </c>
      <c r="S3170" s="2">
        <v>22.8</v>
      </c>
      <c r="T3170" s="2">
        <v>8.3055000000000003</v>
      </c>
      <c r="U3170" s="2">
        <v>4.05</v>
      </c>
      <c r="V3170" s="2">
        <v>16</v>
      </c>
      <c r="W3170" s="2">
        <v>25.3</v>
      </c>
      <c r="X3170" s="2">
        <v>12.423999999999999</v>
      </c>
      <c r="Y3170" s="2">
        <v>5.65</v>
      </c>
      <c r="Z3170" s="2">
        <v>24.1</v>
      </c>
      <c r="AA3170" s="2">
        <v>23.5</v>
      </c>
      <c r="AB3170" s="2">
        <v>24.4101</v>
      </c>
      <c r="AC3170" s="2">
        <v>8.3000000000000007</v>
      </c>
      <c r="AD3170" s="2">
        <v>22.4</v>
      </c>
      <c r="AE3170" s="2">
        <v>37.1</v>
      </c>
      <c r="AF3170" s="2">
        <v>39.842199999999998</v>
      </c>
      <c r="AG3170" s="2">
        <v>4.76</v>
      </c>
      <c r="AH3170" s="22">
        <v>18.600000000000001</v>
      </c>
      <c r="AI3170" s="22">
        <v>25.6</v>
      </c>
      <c r="AJ3170" s="22">
        <v>33.020600000000002</v>
      </c>
      <c r="AK3170" s="18">
        <v>6.76</v>
      </c>
      <c r="AL3170" s="18">
        <v>21.8</v>
      </c>
      <c r="AM3170" s="18">
        <v>31</v>
      </c>
      <c r="AN3170" s="2">
        <v>51.961300000000001</v>
      </c>
      <c r="AO3170" s="2">
        <v>5.4</v>
      </c>
      <c r="AP3170" s="2">
        <v>20.6</v>
      </c>
      <c r="AQ3170" s="2">
        <v>26.2</v>
      </c>
      <c r="AR3170" s="2">
        <v>8.6324000000000005</v>
      </c>
      <c r="AS3170" s="2">
        <v>8.48</v>
      </c>
      <c r="AT3170" s="2">
        <v>22.4</v>
      </c>
      <c r="AU3170" s="2">
        <v>37.799999999999997</v>
      </c>
      <c r="AV3170" s="2">
        <v>27.3245</v>
      </c>
      <c r="AW3170" s="2">
        <v>5.46</v>
      </c>
      <c r="AX3170" s="2">
        <v>20.7</v>
      </c>
      <c r="AY3170" s="2">
        <v>26.4</v>
      </c>
      <c r="AZ3170" s="2">
        <v>22.955200000000001</v>
      </c>
      <c r="BA3170" s="2">
        <v>4.66</v>
      </c>
      <c r="BB3170" s="2">
        <v>18.7</v>
      </c>
      <c r="BC3170" s="2">
        <v>24.9</v>
      </c>
      <c r="BD3170" s="2">
        <v>26.069800000000001</v>
      </c>
      <c r="BE3170" s="4"/>
      <c r="BF3170" s="4"/>
    </row>
    <row r="3171" spans="1:58" x14ac:dyDescent="0.2">
      <c r="A3171" s="29">
        <v>3170</v>
      </c>
      <c r="B3171" s="7" t="s">
        <v>16</v>
      </c>
      <c r="C3171" s="3">
        <v>40031</v>
      </c>
      <c r="D3171" s="4" t="s">
        <v>13</v>
      </c>
      <c r="E3171" s="4" t="s">
        <v>166</v>
      </c>
      <c r="F3171" s="5" t="s">
        <v>191</v>
      </c>
      <c r="G3171" s="6">
        <v>0.91388888888888886</v>
      </c>
      <c r="H3171" s="6">
        <v>0.91736111111111107</v>
      </c>
      <c r="I3171" s="85">
        <f t="shared" si="49"/>
        <v>4.9999999999999822</v>
      </c>
      <c r="J3171" s="86">
        <f>I3171*Segmentos!$D$7*(AH3171%)*IF(ISNUMBER(AI3171),AI3171%,0)</f>
        <v>253199.9999999991</v>
      </c>
      <c r="K3171" s="86">
        <f>I3171*Segmentos!$D$7*(AL3171%)*IF(ISNUMBER(AM3171),AM3171%,0)</f>
        <v>268631.99999999907</v>
      </c>
      <c r="L3171" s="4"/>
      <c r="M3171" s="2">
        <v>13.08</v>
      </c>
      <c r="N3171" s="2">
        <v>15.3</v>
      </c>
      <c r="O3171" s="2">
        <v>85.3</v>
      </c>
      <c r="P3171" s="2">
        <v>89.198300000000003</v>
      </c>
      <c r="Q3171" s="2">
        <v>5.7</v>
      </c>
      <c r="R3171" s="2">
        <v>6.4</v>
      </c>
      <c r="S3171" s="2">
        <v>89.2</v>
      </c>
      <c r="T3171" s="2">
        <v>6.4916999999999998</v>
      </c>
      <c r="U3171" s="2">
        <v>11.35</v>
      </c>
      <c r="V3171" s="2">
        <v>12.7</v>
      </c>
      <c r="W3171" s="2">
        <v>89.4</v>
      </c>
      <c r="X3171" s="2">
        <v>16.222999999999999</v>
      </c>
      <c r="Y3171" s="2">
        <v>13.33</v>
      </c>
      <c r="Z3171" s="2">
        <v>15.4</v>
      </c>
      <c r="AA3171" s="2">
        <v>86.6</v>
      </c>
      <c r="AB3171" s="2">
        <v>26.851400000000002</v>
      </c>
      <c r="AC3171" s="2">
        <v>17.7</v>
      </c>
      <c r="AD3171" s="2">
        <v>21.5</v>
      </c>
      <c r="AE3171" s="2">
        <v>82.4</v>
      </c>
      <c r="AF3171" s="2">
        <v>39.632199999999997</v>
      </c>
      <c r="AG3171" s="2">
        <v>12.67</v>
      </c>
      <c r="AH3171" s="22">
        <v>15</v>
      </c>
      <c r="AI3171" s="22">
        <v>84.4</v>
      </c>
      <c r="AJ3171" s="22">
        <v>40.999200000000002</v>
      </c>
      <c r="AK3171" s="18">
        <v>13.45</v>
      </c>
      <c r="AL3171" s="18">
        <v>15.6</v>
      </c>
      <c r="AM3171" s="18">
        <v>86.1</v>
      </c>
      <c r="AN3171" s="2">
        <v>48.198999999999998</v>
      </c>
      <c r="AO3171" s="2">
        <v>8.66</v>
      </c>
      <c r="AP3171" s="2">
        <v>10.1</v>
      </c>
      <c r="AQ3171" s="2">
        <v>85.9</v>
      </c>
      <c r="AR3171" s="2">
        <v>6.4542000000000002</v>
      </c>
      <c r="AS3171" s="2">
        <v>12.44</v>
      </c>
      <c r="AT3171" s="2">
        <v>16.600000000000001</v>
      </c>
      <c r="AU3171" s="2">
        <v>74.8</v>
      </c>
      <c r="AV3171" s="2">
        <v>18.695399999999999</v>
      </c>
      <c r="AW3171" s="2">
        <v>13.17</v>
      </c>
      <c r="AX3171" s="2">
        <v>15.1</v>
      </c>
      <c r="AY3171" s="2">
        <v>87.2</v>
      </c>
      <c r="AZ3171" s="2">
        <v>25.8232</v>
      </c>
      <c r="BA3171" s="2">
        <v>14.64</v>
      </c>
      <c r="BB3171" s="2">
        <v>16.2</v>
      </c>
      <c r="BC3171" s="2">
        <v>90.1</v>
      </c>
      <c r="BD3171" s="2">
        <v>38.225499999999997</v>
      </c>
      <c r="BE3171" s="4"/>
      <c r="BF3171" s="4"/>
    </row>
    <row r="3172" spans="1:58" x14ac:dyDescent="0.2">
      <c r="A3172" s="29">
        <v>3171</v>
      </c>
      <c r="B3172" s="7" t="s">
        <v>22</v>
      </c>
      <c r="C3172" s="3">
        <v>40031</v>
      </c>
      <c r="D3172" s="4" t="s">
        <v>21</v>
      </c>
      <c r="E3172" s="4" t="s">
        <v>164</v>
      </c>
      <c r="F3172" s="5" t="s">
        <v>191</v>
      </c>
      <c r="G3172" s="6">
        <v>0.83263888888888893</v>
      </c>
      <c r="H3172" s="6">
        <v>0.87430555555555556</v>
      </c>
      <c r="I3172" s="85">
        <f t="shared" si="49"/>
        <v>59.999999999999943</v>
      </c>
      <c r="J3172" s="86">
        <f>I3172*Segmentos!$D$7*(AH3172%)*IF(ISNUMBER(AI3172),AI3172%,0)</f>
        <v>278159.99999999977</v>
      </c>
      <c r="K3172" s="86">
        <f>I3172*Segmentos!$D$7*(AL3172%)*IF(ISNUMBER(AM3172),AM3172%,0)</f>
        <v>532223.99999999953</v>
      </c>
      <c r="L3172" s="4"/>
      <c r="M3172" s="2">
        <v>1.72</v>
      </c>
      <c r="N3172" s="2">
        <v>5.3</v>
      </c>
      <c r="O3172" s="2">
        <v>32.6</v>
      </c>
      <c r="P3172" s="2">
        <v>97.470299999999995</v>
      </c>
      <c r="Q3172" s="2">
        <v>0.7</v>
      </c>
      <c r="R3172" s="2">
        <v>2.1</v>
      </c>
      <c r="S3172" s="2">
        <v>33.5</v>
      </c>
      <c r="T3172" s="2">
        <v>6.6188000000000002</v>
      </c>
      <c r="U3172" s="2">
        <v>0.69</v>
      </c>
      <c r="V3172" s="2">
        <v>2.6</v>
      </c>
      <c r="W3172" s="2">
        <v>26.4</v>
      </c>
      <c r="X3172" s="2">
        <v>8.1852</v>
      </c>
      <c r="Y3172" s="2">
        <v>0.91</v>
      </c>
      <c r="Z3172" s="2">
        <v>4.7</v>
      </c>
      <c r="AA3172" s="2">
        <v>19.5</v>
      </c>
      <c r="AB3172" s="2">
        <v>15.298999999999999</v>
      </c>
      <c r="AC3172" s="2">
        <v>3.62</v>
      </c>
      <c r="AD3172" s="2">
        <v>9.1</v>
      </c>
      <c r="AE3172" s="2">
        <v>39.6</v>
      </c>
      <c r="AF3172" s="2">
        <v>67.3673</v>
      </c>
      <c r="AG3172" s="2">
        <v>1.1499999999999999</v>
      </c>
      <c r="AH3172" s="22">
        <v>3.8</v>
      </c>
      <c r="AI3172" s="22">
        <v>30.5</v>
      </c>
      <c r="AJ3172" s="22">
        <v>31.011700000000001</v>
      </c>
      <c r="AK3172" s="18">
        <v>2.23</v>
      </c>
      <c r="AL3172" s="18">
        <v>6.6</v>
      </c>
      <c r="AM3172" s="18">
        <v>33.6</v>
      </c>
      <c r="AN3172" s="2">
        <v>66.458600000000004</v>
      </c>
      <c r="AO3172" s="2">
        <v>1.19</v>
      </c>
      <c r="AP3172" s="2">
        <v>3.9</v>
      </c>
      <c r="AQ3172" s="2">
        <v>30.4</v>
      </c>
      <c r="AR3172" s="2">
        <v>7.4100999999999999</v>
      </c>
      <c r="AS3172" s="2">
        <v>1.04</v>
      </c>
      <c r="AT3172" s="2">
        <v>4.8</v>
      </c>
      <c r="AU3172" s="2">
        <v>21.6</v>
      </c>
      <c r="AV3172" s="2">
        <v>13.0581</v>
      </c>
      <c r="AW3172" s="2">
        <v>2.36</v>
      </c>
      <c r="AX3172" s="2">
        <v>6.1</v>
      </c>
      <c r="AY3172" s="2">
        <v>38.700000000000003</v>
      </c>
      <c r="AZ3172" s="2">
        <v>38.590200000000003</v>
      </c>
      <c r="BA3172" s="2">
        <v>1.77</v>
      </c>
      <c r="BB3172" s="2">
        <v>5.3</v>
      </c>
      <c r="BC3172" s="2">
        <v>33.6</v>
      </c>
      <c r="BD3172" s="2">
        <v>38.411900000000003</v>
      </c>
      <c r="BE3172" s="4"/>
      <c r="BF3172" s="4"/>
    </row>
    <row r="3173" spans="1:58" x14ac:dyDescent="0.2">
      <c r="A3173" s="29">
        <v>3172</v>
      </c>
      <c r="B3173" s="7" t="s">
        <v>130</v>
      </c>
      <c r="C3173" s="3">
        <v>40031</v>
      </c>
      <c r="D3173" s="4" t="s">
        <v>8</v>
      </c>
      <c r="E3173" s="4" t="s">
        <v>176</v>
      </c>
      <c r="F3173" s="5" t="s">
        <v>191</v>
      </c>
      <c r="G3173" s="6">
        <v>0.92083333333333339</v>
      </c>
      <c r="H3173" s="6">
        <v>1.9444444444444445E-2</v>
      </c>
      <c r="I3173" s="85">
        <f t="shared" si="49"/>
        <v>141.99999999999991</v>
      </c>
      <c r="J3173" s="86">
        <f>I3173*Segmentos!$D$7*(AH3173%)*IF(ISNUMBER(AI3173),AI3173%,0)</f>
        <v>3669393.5999999978</v>
      </c>
      <c r="K3173" s="86">
        <f>I3173*Segmentos!$D$7*(AL3173%)*IF(ISNUMBER(AM3173),AM3173%,0)</f>
        <v>4167415.9999999972</v>
      </c>
      <c r="L3173" s="4"/>
      <c r="M3173" s="2">
        <v>6.92</v>
      </c>
      <c r="N3173" s="2">
        <v>29.1</v>
      </c>
      <c r="O3173" s="2">
        <v>23.8</v>
      </c>
      <c r="P3173" s="2">
        <v>89.368300000000005</v>
      </c>
      <c r="Q3173" s="2">
        <v>3.32</v>
      </c>
      <c r="R3173" s="2">
        <v>18.8</v>
      </c>
      <c r="S3173" s="2">
        <v>17.7</v>
      </c>
      <c r="T3173" s="2">
        <v>7.1497999999999999</v>
      </c>
      <c r="U3173" s="2">
        <v>4.8</v>
      </c>
      <c r="V3173" s="2">
        <v>25.8</v>
      </c>
      <c r="W3173" s="2">
        <v>18.600000000000001</v>
      </c>
      <c r="X3173" s="2">
        <v>12.998900000000001</v>
      </c>
      <c r="Y3173" s="2">
        <v>6.97</v>
      </c>
      <c r="Z3173" s="2">
        <v>32.9</v>
      </c>
      <c r="AA3173" s="2">
        <v>21.2</v>
      </c>
      <c r="AB3173" s="2">
        <v>26.551100000000002</v>
      </c>
      <c r="AC3173" s="2">
        <v>10.07</v>
      </c>
      <c r="AD3173" s="2">
        <v>32.9</v>
      </c>
      <c r="AE3173" s="2">
        <v>30.6</v>
      </c>
      <c r="AF3173" s="2">
        <v>42.668500000000002</v>
      </c>
      <c r="AG3173" s="2">
        <v>6.45</v>
      </c>
      <c r="AH3173" s="22">
        <v>29.1</v>
      </c>
      <c r="AI3173" s="22">
        <v>22.2</v>
      </c>
      <c r="AJ3173" s="22">
        <v>39.483400000000003</v>
      </c>
      <c r="AK3173" s="18">
        <v>7.35</v>
      </c>
      <c r="AL3173" s="18">
        <v>29</v>
      </c>
      <c r="AM3173" s="18">
        <v>25.3</v>
      </c>
      <c r="AN3173" s="2">
        <v>49.884900000000002</v>
      </c>
      <c r="AO3173" s="2">
        <v>2.17</v>
      </c>
      <c r="AP3173" s="2">
        <v>18.8</v>
      </c>
      <c r="AQ3173" s="2">
        <v>11.5</v>
      </c>
      <c r="AR3173" s="2">
        <v>3.0659999999999998</v>
      </c>
      <c r="AS3173" s="2">
        <v>4.8499999999999996</v>
      </c>
      <c r="AT3173" s="2">
        <v>26.1</v>
      </c>
      <c r="AU3173" s="2">
        <v>18.5</v>
      </c>
      <c r="AV3173" s="2">
        <v>13.7784</v>
      </c>
      <c r="AW3173" s="2">
        <v>6.88</v>
      </c>
      <c r="AX3173" s="2">
        <v>30.8</v>
      </c>
      <c r="AY3173" s="2">
        <v>22.3</v>
      </c>
      <c r="AZ3173" s="2">
        <v>25.534600000000001</v>
      </c>
      <c r="BA3173" s="2">
        <v>9.51</v>
      </c>
      <c r="BB3173" s="2">
        <v>32.299999999999997</v>
      </c>
      <c r="BC3173" s="2">
        <v>29.4</v>
      </c>
      <c r="BD3173" s="2">
        <v>46.9893</v>
      </c>
      <c r="BE3173" s="4"/>
      <c r="BF3173" s="4"/>
    </row>
    <row r="3174" spans="1:58" x14ac:dyDescent="0.2">
      <c r="A3174" s="29">
        <v>3173</v>
      </c>
      <c r="B3174" s="7" t="s">
        <v>4</v>
      </c>
      <c r="C3174" s="3">
        <v>40031</v>
      </c>
      <c r="D3174" s="4" t="s">
        <v>3</v>
      </c>
      <c r="E3174" s="4" t="s">
        <v>165</v>
      </c>
      <c r="F3174" s="5" t="s">
        <v>191</v>
      </c>
      <c r="G3174" s="6">
        <v>0.78125</v>
      </c>
      <c r="H3174" s="6">
        <v>0.87361111111111101</v>
      </c>
      <c r="I3174" s="85">
        <f t="shared" si="49"/>
        <v>132.99999999999986</v>
      </c>
      <c r="J3174" s="86">
        <f>I3174*Segmentos!$D$7*(AH3174%)*IF(ISNUMBER(AI3174),AI3174%,0)</f>
        <v>1618024.799999998</v>
      </c>
      <c r="K3174" s="86">
        <f>I3174*Segmentos!$D$7*(AL3174%)*IF(ISNUMBER(AM3174),AM3174%,0)</f>
        <v>2160930.799999997</v>
      </c>
      <c r="L3174" s="4"/>
      <c r="M3174" s="2">
        <v>3.58</v>
      </c>
      <c r="N3174" s="2">
        <v>14.4</v>
      </c>
      <c r="O3174" s="2">
        <v>24.8</v>
      </c>
      <c r="P3174" s="2">
        <v>65.823400000000007</v>
      </c>
      <c r="Q3174" s="2">
        <v>3.78</v>
      </c>
      <c r="R3174" s="2">
        <v>15</v>
      </c>
      <c r="S3174" s="2">
        <v>25.1</v>
      </c>
      <c r="T3174" s="2">
        <v>11.5739</v>
      </c>
      <c r="U3174" s="2">
        <v>4.74</v>
      </c>
      <c r="V3174" s="2">
        <v>17.7</v>
      </c>
      <c r="W3174" s="2">
        <v>26.8</v>
      </c>
      <c r="X3174" s="2">
        <v>18.2624</v>
      </c>
      <c r="Y3174" s="2">
        <v>3.27</v>
      </c>
      <c r="Z3174" s="2">
        <v>16.2</v>
      </c>
      <c r="AA3174" s="2">
        <v>20.2</v>
      </c>
      <c r="AB3174" s="2">
        <v>17.738700000000001</v>
      </c>
      <c r="AC3174" s="2">
        <v>3.03</v>
      </c>
      <c r="AD3174" s="2">
        <v>10.5</v>
      </c>
      <c r="AE3174" s="2">
        <v>29</v>
      </c>
      <c r="AF3174" s="2">
        <v>18.2485</v>
      </c>
      <c r="AG3174" s="2">
        <v>3.04</v>
      </c>
      <c r="AH3174" s="22">
        <v>13.7</v>
      </c>
      <c r="AI3174" s="22">
        <v>22.2</v>
      </c>
      <c r="AJ3174" s="22">
        <v>26.4955</v>
      </c>
      <c r="AK3174" s="18">
        <v>4.07</v>
      </c>
      <c r="AL3174" s="18">
        <v>15.1</v>
      </c>
      <c r="AM3174" s="18">
        <v>26.9</v>
      </c>
      <c r="AN3174" s="2">
        <v>39.327800000000003</v>
      </c>
      <c r="AO3174" s="2">
        <v>1.34</v>
      </c>
      <c r="AP3174" s="2">
        <v>8</v>
      </c>
      <c r="AQ3174" s="2">
        <v>16.600000000000001</v>
      </c>
      <c r="AR3174" s="2">
        <v>2.6812</v>
      </c>
      <c r="AS3174" s="2">
        <v>1.99</v>
      </c>
      <c r="AT3174" s="2">
        <v>10.199999999999999</v>
      </c>
      <c r="AU3174" s="2">
        <v>19.5</v>
      </c>
      <c r="AV3174" s="2">
        <v>8.0500000000000007</v>
      </c>
      <c r="AW3174" s="2">
        <v>3.64</v>
      </c>
      <c r="AX3174" s="2">
        <v>14.2</v>
      </c>
      <c r="AY3174" s="2">
        <v>25.7</v>
      </c>
      <c r="AZ3174" s="2">
        <v>19.229600000000001</v>
      </c>
      <c r="BA3174" s="2">
        <v>5.0999999999999996</v>
      </c>
      <c r="BB3174" s="2">
        <v>18.899999999999999</v>
      </c>
      <c r="BC3174" s="2">
        <v>26.9</v>
      </c>
      <c r="BD3174" s="2">
        <v>35.8626</v>
      </c>
      <c r="BE3174" s="4"/>
      <c r="BF3174" s="4"/>
    </row>
    <row r="3175" spans="1:58" x14ac:dyDescent="0.2">
      <c r="A3175" s="29">
        <v>3174</v>
      </c>
      <c r="B3175" s="7" t="s">
        <v>15</v>
      </c>
      <c r="C3175" s="3">
        <v>40032</v>
      </c>
      <c r="D3175" s="4" t="s">
        <v>13</v>
      </c>
      <c r="E3175" s="4" t="s">
        <v>164</v>
      </c>
      <c r="F3175" s="5" t="s">
        <v>192</v>
      </c>
      <c r="G3175" s="6">
        <v>0.875</v>
      </c>
      <c r="H3175" s="6">
        <v>0.91388888888888886</v>
      </c>
      <c r="I3175" s="85">
        <f t="shared" si="49"/>
        <v>55.999999999999957</v>
      </c>
      <c r="J3175" s="86">
        <f>I3175*Segmentos!$D$7*(AH3175%)*IF(ISNUMBER(AI3175),AI3175%,0)</f>
        <v>1589884.7999999986</v>
      </c>
      <c r="K3175" s="86">
        <f>I3175*Segmentos!$D$7*(AL3175%)*IF(ISNUMBER(AM3175),AM3175%,0)</f>
        <v>2328166.399999998</v>
      </c>
      <c r="L3175" s="4"/>
      <c r="M3175" s="2">
        <v>8.83</v>
      </c>
      <c r="N3175" s="2">
        <v>19.100000000000001</v>
      </c>
      <c r="O3175" s="2">
        <v>46.3</v>
      </c>
      <c r="P3175" s="2">
        <v>88.290099999999995</v>
      </c>
      <c r="Q3175" s="2">
        <v>5.85</v>
      </c>
      <c r="R3175" s="2">
        <v>13.9</v>
      </c>
      <c r="S3175" s="2">
        <v>42</v>
      </c>
      <c r="T3175" s="2">
        <v>9.7546999999999997</v>
      </c>
      <c r="U3175" s="2">
        <v>4.8600000000000003</v>
      </c>
      <c r="V3175" s="2">
        <v>11.4</v>
      </c>
      <c r="W3175" s="2">
        <v>42.7</v>
      </c>
      <c r="X3175" s="2">
        <v>10.1873</v>
      </c>
      <c r="Y3175" s="2">
        <v>8.64</v>
      </c>
      <c r="Z3175" s="2">
        <v>20.2</v>
      </c>
      <c r="AA3175" s="2">
        <v>42.7</v>
      </c>
      <c r="AB3175" s="2">
        <v>25.5075</v>
      </c>
      <c r="AC3175" s="2">
        <v>13.06</v>
      </c>
      <c r="AD3175" s="2">
        <v>25.6</v>
      </c>
      <c r="AE3175" s="2">
        <v>51.1</v>
      </c>
      <c r="AF3175" s="2">
        <v>42.840600000000002</v>
      </c>
      <c r="AG3175" s="2">
        <v>7.11</v>
      </c>
      <c r="AH3175" s="22">
        <v>17.7</v>
      </c>
      <c r="AI3175" s="22">
        <v>40.1</v>
      </c>
      <c r="AJ3175" s="22">
        <v>33.701700000000002</v>
      </c>
      <c r="AK3175" s="18">
        <v>10.39</v>
      </c>
      <c r="AL3175" s="18">
        <v>20.3</v>
      </c>
      <c r="AM3175" s="18">
        <v>51.2</v>
      </c>
      <c r="AN3175" s="2">
        <v>54.5884</v>
      </c>
      <c r="AO3175" s="2">
        <v>6.66</v>
      </c>
      <c r="AP3175" s="2">
        <v>15.8</v>
      </c>
      <c r="AQ3175" s="2">
        <v>42.3</v>
      </c>
      <c r="AR3175" s="2">
        <v>7.2714999999999996</v>
      </c>
      <c r="AS3175" s="2">
        <v>6.6</v>
      </c>
      <c r="AT3175" s="2">
        <v>14.9</v>
      </c>
      <c r="AU3175" s="2">
        <v>44.4</v>
      </c>
      <c r="AV3175" s="2">
        <v>14.5258</v>
      </c>
      <c r="AW3175" s="2">
        <v>9.48</v>
      </c>
      <c r="AX3175" s="2">
        <v>18.100000000000001</v>
      </c>
      <c r="AY3175" s="2">
        <v>52.3</v>
      </c>
      <c r="AZ3175" s="2">
        <v>27.233699999999999</v>
      </c>
      <c r="BA3175" s="2">
        <v>10.26</v>
      </c>
      <c r="BB3175" s="2">
        <v>23.2</v>
      </c>
      <c r="BC3175" s="2">
        <v>44.3</v>
      </c>
      <c r="BD3175" s="2">
        <v>39.259</v>
      </c>
      <c r="BE3175" s="4"/>
      <c r="BF3175" s="4"/>
    </row>
    <row r="3176" spans="1:58" x14ac:dyDescent="0.2">
      <c r="A3176" s="29">
        <v>3175</v>
      </c>
      <c r="B3176" s="7" t="s">
        <v>5</v>
      </c>
      <c r="C3176" s="3">
        <v>40032</v>
      </c>
      <c r="D3176" s="4" t="s">
        <v>3</v>
      </c>
      <c r="E3176" s="4" t="s">
        <v>164</v>
      </c>
      <c r="F3176" s="5" t="s">
        <v>192</v>
      </c>
      <c r="G3176" s="6">
        <v>0.87361111111111101</v>
      </c>
      <c r="H3176" s="6">
        <v>0.91805555555555562</v>
      </c>
      <c r="I3176" s="85">
        <f t="shared" si="49"/>
        <v>64.000000000000256</v>
      </c>
      <c r="J3176" s="86">
        <f>I3176*Segmentos!$D$7*(AH3176%)*IF(ISNUMBER(AI3176),AI3176%,0)</f>
        <v>1355776.0000000054</v>
      </c>
      <c r="K3176" s="86">
        <f>I3176*Segmentos!$D$7*(AL3176%)*IF(ISNUMBER(AM3176),AM3176%,0)</f>
        <v>1549516.8000000059</v>
      </c>
      <c r="L3176" s="4"/>
      <c r="M3176" s="2">
        <v>5.68</v>
      </c>
      <c r="N3176" s="2">
        <v>15.8</v>
      </c>
      <c r="O3176" s="2">
        <v>36</v>
      </c>
      <c r="P3176" s="2">
        <v>85.888000000000005</v>
      </c>
      <c r="Q3176" s="2">
        <v>3.09</v>
      </c>
      <c r="R3176" s="2">
        <v>10.3</v>
      </c>
      <c r="S3176" s="2">
        <v>29.9</v>
      </c>
      <c r="T3176" s="2">
        <v>7.7877000000000001</v>
      </c>
      <c r="U3176" s="2">
        <v>5.13</v>
      </c>
      <c r="V3176" s="2">
        <v>13.3</v>
      </c>
      <c r="W3176" s="2">
        <v>38.6</v>
      </c>
      <c r="X3176" s="2">
        <v>16.242799999999999</v>
      </c>
      <c r="Y3176" s="2">
        <v>6.52</v>
      </c>
      <c r="Z3176" s="2">
        <v>17.399999999999999</v>
      </c>
      <c r="AA3176" s="2">
        <v>37.5</v>
      </c>
      <c r="AB3176" s="2">
        <v>29.086300000000001</v>
      </c>
      <c r="AC3176" s="2">
        <v>6.61</v>
      </c>
      <c r="AD3176" s="2">
        <v>18.7</v>
      </c>
      <c r="AE3176" s="2">
        <v>35.4</v>
      </c>
      <c r="AF3176" s="2">
        <v>32.7712</v>
      </c>
      <c r="AG3176" s="2">
        <v>5.29</v>
      </c>
      <c r="AH3176" s="22">
        <v>16</v>
      </c>
      <c r="AI3176" s="22">
        <v>33.1</v>
      </c>
      <c r="AJ3176" s="22">
        <v>37.93</v>
      </c>
      <c r="AK3176" s="18">
        <v>6.04</v>
      </c>
      <c r="AL3176" s="18">
        <v>15.6</v>
      </c>
      <c r="AM3176" s="18">
        <v>38.799999999999997</v>
      </c>
      <c r="AN3176" s="2">
        <v>47.957999999999998</v>
      </c>
      <c r="AO3176" s="2">
        <v>2.9</v>
      </c>
      <c r="AP3176" s="2">
        <v>12.2</v>
      </c>
      <c r="AQ3176" s="2">
        <v>23.9</v>
      </c>
      <c r="AR3176" s="2">
        <v>4.7969999999999997</v>
      </c>
      <c r="AS3176" s="2">
        <v>4.41</v>
      </c>
      <c r="AT3176" s="2">
        <v>14</v>
      </c>
      <c r="AU3176" s="2">
        <v>31.4</v>
      </c>
      <c r="AV3176" s="2">
        <v>14.6873</v>
      </c>
      <c r="AW3176" s="2">
        <v>5.35</v>
      </c>
      <c r="AX3176" s="2">
        <v>15.5</v>
      </c>
      <c r="AY3176" s="2">
        <v>34.6</v>
      </c>
      <c r="AZ3176" s="2">
        <v>23.2424</v>
      </c>
      <c r="BA3176" s="2">
        <v>7.46</v>
      </c>
      <c r="BB3176" s="2">
        <v>18</v>
      </c>
      <c r="BC3176" s="2">
        <v>41.4</v>
      </c>
      <c r="BD3176" s="2">
        <v>43.161200000000001</v>
      </c>
      <c r="BE3176" s="4"/>
      <c r="BF3176" s="4"/>
    </row>
    <row r="3177" spans="1:58" x14ac:dyDescent="0.2">
      <c r="A3177" s="29">
        <v>3176</v>
      </c>
      <c r="B3177" s="7" t="s">
        <v>49</v>
      </c>
      <c r="C3177" s="3">
        <v>40032</v>
      </c>
      <c r="D3177" s="4" t="s">
        <v>28</v>
      </c>
      <c r="E3177" s="4" t="s">
        <v>168</v>
      </c>
      <c r="F3177" s="5" t="s">
        <v>192</v>
      </c>
      <c r="G3177" s="6">
        <v>0.91736111111111107</v>
      </c>
      <c r="H3177" s="6">
        <v>0.99444444444444446</v>
      </c>
      <c r="I3177" s="85">
        <f t="shared" si="49"/>
        <v>111.00000000000009</v>
      </c>
      <c r="J3177" s="86">
        <f>I3177*Segmentos!$D$7*(AH3177%)*IF(ISNUMBER(AI3177),AI3177%,0)</f>
        <v>399600.00000000035</v>
      </c>
      <c r="K3177" s="86">
        <f>I3177*Segmentos!$D$7*(AL3177%)*IF(ISNUMBER(AM3177),AM3177%,0)</f>
        <v>211255.20000000016</v>
      </c>
      <c r="L3177" s="4" t="s">
        <v>568</v>
      </c>
      <c r="M3177" s="2">
        <v>0.68</v>
      </c>
      <c r="N3177" s="2">
        <v>7.7</v>
      </c>
      <c r="O3177" s="2">
        <v>8.9</v>
      </c>
      <c r="P3177" s="2">
        <v>87.715199999999996</v>
      </c>
      <c r="Q3177" s="2">
        <v>0.37</v>
      </c>
      <c r="R3177" s="2">
        <v>3.7</v>
      </c>
      <c r="S3177" s="2">
        <v>10</v>
      </c>
      <c r="T3177" s="2">
        <v>7.9515000000000002</v>
      </c>
      <c r="U3177" s="2">
        <v>0.15</v>
      </c>
      <c r="V3177" s="2">
        <v>3.3</v>
      </c>
      <c r="W3177" s="2">
        <v>4.4000000000000004</v>
      </c>
      <c r="X3177" s="2">
        <v>3.9411999999999998</v>
      </c>
      <c r="Y3177" s="2">
        <v>0.89</v>
      </c>
      <c r="Z3177" s="2">
        <v>9.6999999999999993</v>
      </c>
      <c r="AA3177" s="2">
        <v>9.1999999999999993</v>
      </c>
      <c r="AB3177" s="2">
        <v>33.805</v>
      </c>
      <c r="AC3177" s="2">
        <v>0.99</v>
      </c>
      <c r="AD3177" s="2">
        <v>10.6</v>
      </c>
      <c r="AE3177" s="2">
        <v>9.3000000000000007</v>
      </c>
      <c r="AF3177" s="2">
        <v>42.017400000000002</v>
      </c>
      <c r="AG3177" s="2">
        <v>0.9</v>
      </c>
      <c r="AH3177" s="22">
        <v>7.5</v>
      </c>
      <c r="AI3177" s="22">
        <v>12</v>
      </c>
      <c r="AJ3177" s="22">
        <v>55.285299999999999</v>
      </c>
      <c r="AK3177" s="18">
        <v>0.48</v>
      </c>
      <c r="AL3177" s="18">
        <v>7.8</v>
      </c>
      <c r="AM3177" s="18">
        <v>6.1</v>
      </c>
      <c r="AN3177" s="2">
        <v>32.429900000000004</v>
      </c>
      <c r="AO3177" s="2">
        <v>0.18</v>
      </c>
      <c r="AP3177" s="2">
        <v>4.2</v>
      </c>
      <c r="AQ3177" s="2">
        <v>4.3</v>
      </c>
      <c r="AR3177" s="2">
        <v>2.5642</v>
      </c>
      <c r="AS3177" s="2">
        <v>0.55000000000000004</v>
      </c>
      <c r="AT3177" s="2">
        <v>6.3</v>
      </c>
      <c r="AU3177" s="2">
        <v>8.8000000000000007</v>
      </c>
      <c r="AV3177" s="2">
        <v>15.6753</v>
      </c>
      <c r="AW3177" s="2">
        <v>0.51</v>
      </c>
      <c r="AX3177" s="2">
        <v>6.7</v>
      </c>
      <c r="AY3177" s="2">
        <v>7.7</v>
      </c>
      <c r="AZ3177" s="2">
        <v>18.956</v>
      </c>
      <c r="BA3177" s="2">
        <v>1.02</v>
      </c>
      <c r="BB3177" s="2">
        <v>10.199999999999999</v>
      </c>
      <c r="BC3177" s="2">
        <v>10</v>
      </c>
      <c r="BD3177" s="2">
        <v>50.5197</v>
      </c>
      <c r="BE3177" s="4"/>
      <c r="BF3177" s="4"/>
    </row>
    <row r="3178" spans="1:58" x14ac:dyDescent="0.2">
      <c r="A3178" s="29">
        <v>3177</v>
      </c>
      <c r="B3178" s="7" t="s">
        <v>146</v>
      </c>
      <c r="C3178" s="3">
        <v>40032</v>
      </c>
      <c r="D3178" s="4" t="s">
        <v>0</v>
      </c>
      <c r="E3178" s="4" t="s">
        <v>168</v>
      </c>
      <c r="F3178" s="5" t="s">
        <v>192</v>
      </c>
      <c r="G3178" s="6">
        <v>0.91874999999999996</v>
      </c>
      <c r="H3178" s="6">
        <v>6.9444444444444447E-4</v>
      </c>
      <c r="I3178" s="85">
        <f t="shared" si="49"/>
        <v>118.00000000000006</v>
      </c>
      <c r="J3178" s="86">
        <f>I3178*Segmentos!$D$7*(AH3178%)*IF(ISNUMBER(AI3178),AI3178%,0)</f>
        <v>1892200.800000001</v>
      </c>
      <c r="K3178" s="86">
        <f>I3178*Segmentos!$D$7*(AL3178%)*IF(ISNUMBER(AM3178),AM3178%,0)</f>
        <v>1331040.0000000005</v>
      </c>
      <c r="L3178" s="4" t="s">
        <v>567</v>
      </c>
      <c r="M3178" s="2">
        <v>3.38</v>
      </c>
      <c r="N3178" s="2">
        <v>15.5</v>
      </c>
      <c r="O3178" s="2">
        <v>21.8</v>
      </c>
      <c r="P3178" s="2">
        <v>87.022000000000006</v>
      </c>
      <c r="Q3178" s="2">
        <v>2.84</v>
      </c>
      <c r="R3178" s="2">
        <v>11.3</v>
      </c>
      <c r="S3178" s="2">
        <v>25.2</v>
      </c>
      <c r="T3178" s="2">
        <v>12.184100000000001</v>
      </c>
      <c r="U3178" s="2">
        <v>3.07</v>
      </c>
      <c r="V3178" s="2">
        <v>11.3</v>
      </c>
      <c r="W3178" s="2">
        <v>27.2</v>
      </c>
      <c r="X3178" s="2">
        <v>16.561399999999999</v>
      </c>
      <c r="Y3178" s="2">
        <v>4.46</v>
      </c>
      <c r="Z3178" s="2">
        <v>18.399999999999999</v>
      </c>
      <c r="AA3178" s="2">
        <v>24.3</v>
      </c>
      <c r="AB3178" s="2">
        <v>33.915199999999999</v>
      </c>
      <c r="AC3178" s="2">
        <v>2.88</v>
      </c>
      <c r="AD3178" s="2">
        <v>17.8</v>
      </c>
      <c r="AE3178" s="2">
        <v>16.2</v>
      </c>
      <c r="AF3178" s="2">
        <v>24.3614</v>
      </c>
      <c r="AG3178" s="2">
        <v>4.0199999999999996</v>
      </c>
      <c r="AH3178" s="22">
        <v>16.100000000000001</v>
      </c>
      <c r="AI3178" s="22">
        <v>24.9</v>
      </c>
      <c r="AJ3178" s="22">
        <v>49.055</v>
      </c>
      <c r="AK3178" s="18">
        <v>2.81</v>
      </c>
      <c r="AL3178" s="18">
        <v>15</v>
      </c>
      <c r="AM3178" s="18">
        <v>18.8</v>
      </c>
      <c r="AN3178" s="2">
        <v>37.966999999999999</v>
      </c>
      <c r="AO3178" s="2">
        <v>1.46</v>
      </c>
      <c r="AP3178" s="2">
        <v>11.8</v>
      </c>
      <c r="AQ3178" s="2">
        <v>12.4</v>
      </c>
      <c r="AR3178" s="2">
        <v>4.1100000000000003</v>
      </c>
      <c r="AS3178" s="2">
        <v>4.78</v>
      </c>
      <c r="AT3178" s="2">
        <v>15.5</v>
      </c>
      <c r="AU3178" s="2">
        <v>30.9</v>
      </c>
      <c r="AV3178" s="2">
        <v>27.099</v>
      </c>
      <c r="AW3178" s="2">
        <v>3.12</v>
      </c>
      <c r="AX3178" s="2">
        <v>16.100000000000001</v>
      </c>
      <c r="AY3178" s="2">
        <v>19.399999999999999</v>
      </c>
      <c r="AZ3178" s="2">
        <v>23.113299999999999</v>
      </c>
      <c r="BA3178" s="2">
        <v>3.32</v>
      </c>
      <c r="BB3178" s="2">
        <v>16.2</v>
      </c>
      <c r="BC3178" s="2">
        <v>20.5</v>
      </c>
      <c r="BD3178" s="2">
        <v>32.6997</v>
      </c>
      <c r="BE3178" s="4"/>
      <c r="BF3178" s="4"/>
    </row>
    <row r="3179" spans="1:58" x14ac:dyDescent="0.2">
      <c r="A3179" s="29">
        <v>3178</v>
      </c>
      <c r="B3179" s="7" t="s">
        <v>18</v>
      </c>
      <c r="C3179" s="3">
        <v>40032</v>
      </c>
      <c r="D3179" s="4" t="s">
        <v>17</v>
      </c>
      <c r="E3179" s="4" t="s">
        <v>168</v>
      </c>
      <c r="F3179" s="5" t="s">
        <v>192</v>
      </c>
      <c r="G3179" s="6">
        <v>0.8340277777777777</v>
      </c>
      <c r="H3179" s="6">
        <v>0.91527777777777775</v>
      </c>
      <c r="I3179" s="85">
        <f t="shared" si="49"/>
        <v>117.00000000000006</v>
      </c>
      <c r="J3179" s="86">
        <f>I3179*Segmentos!$D$7*(AH3179%)*IF(ISNUMBER(AI3179),AI3179%,0)</f>
        <v>342950.40000000014</v>
      </c>
      <c r="K3179" s="86">
        <f>I3179*Segmentos!$D$7*(AL3179%)*IF(ISNUMBER(AM3179),AM3179%,0)</f>
        <v>218836.80000000005</v>
      </c>
      <c r="L3179" s="4" t="s">
        <v>569</v>
      </c>
      <c r="M3179" s="2">
        <v>0.59</v>
      </c>
      <c r="N3179" s="2">
        <v>3</v>
      </c>
      <c r="O3179" s="2">
        <v>19.8</v>
      </c>
      <c r="P3179" s="2">
        <v>82.884600000000006</v>
      </c>
      <c r="Q3179" s="2">
        <v>0.22</v>
      </c>
      <c r="R3179" s="2">
        <v>0.7</v>
      </c>
      <c r="S3179" s="2">
        <v>32.200000000000003</v>
      </c>
      <c r="T3179" s="2">
        <v>5.0712000000000002</v>
      </c>
      <c r="U3179" s="2">
        <v>0.12</v>
      </c>
      <c r="V3179" s="2">
        <v>2.9</v>
      </c>
      <c r="W3179" s="2">
        <v>4.2</v>
      </c>
      <c r="X3179" s="2">
        <v>3.6031</v>
      </c>
      <c r="Y3179" s="2">
        <v>0.56000000000000005</v>
      </c>
      <c r="Z3179" s="2">
        <v>2.8</v>
      </c>
      <c r="AA3179" s="2">
        <v>20.100000000000001</v>
      </c>
      <c r="AB3179" s="2">
        <v>23.227599999999999</v>
      </c>
      <c r="AC3179" s="2">
        <v>1.1100000000000001</v>
      </c>
      <c r="AD3179" s="2">
        <v>4.4000000000000004</v>
      </c>
      <c r="AE3179" s="2">
        <v>25.4</v>
      </c>
      <c r="AF3179" s="2">
        <v>50.982599999999998</v>
      </c>
      <c r="AG3179" s="2">
        <v>0.73</v>
      </c>
      <c r="AH3179" s="22">
        <v>3.2</v>
      </c>
      <c r="AI3179" s="22">
        <v>22.9</v>
      </c>
      <c r="AJ3179" s="22">
        <v>48.446199999999997</v>
      </c>
      <c r="AK3179" s="18">
        <v>0.47</v>
      </c>
      <c r="AL3179" s="18">
        <v>2.8</v>
      </c>
      <c r="AM3179" s="18">
        <v>16.7</v>
      </c>
      <c r="AN3179" s="2">
        <v>34.438499999999998</v>
      </c>
      <c r="AO3179" s="2">
        <v>7.0000000000000007E-2</v>
      </c>
      <c r="AP3179" s="2">
        <v>0.7</v>
      </c>
      <c r="AQ3179" s="2">
        <v>9.5</v>
      </c>
      <c r="AR3179" s="2">
        <v>1.0589</v>
      </c>
      <c r="AS3179" s="2">
        <v>0.01</v>
      </c>
      <c r="AT3179" s="2">
        <v>0.7</v>
      </c>
      <c r="AU3179" s="2">
        <v>1.4</v>
      </c>
      <c r="AV3179" s="2">
        <v>0.3004</v>
      </c>
      <c r="AW3179" s="2">
        <v>0.74</v>
      </c>
      <c r="AX3179" s="2">
        <v>5.5</v>
      </c>
      <c r="AY3179" s="2">
        <v>13.4</v>
      </c>
      <c r="AZ3179" s="2">
        <v>29.578600000000002</v>
      </c>
      <c r="BA3179" s="2">
        <v>0.97</v>
      </c>
      <c r="BB3179" s="2">
        <v>3.1</v>
      </c>
      <c r="BC3179" s="2">
        <v>31.5</v>
      </c>
      <c r="BD3179" s="2">
        <v>51.9467</v>
      </c>
      <c r="BE3179" s="4"/>
      <c r="BF3179" s="4"/>
    </row>
    <row r="3180" spans="1:58" x14ac:dyDescent="0.2">
      <c r="A3180" s="29">
        <v>3179</v>
      </c>
      <c r="B3180" s="7" t="s">
        <v>1</v>
      </c>
      <c r="C3180" s="3">
        <v>40032</v>
      </c>
      <c r="D3180" s="4" t="s">
        <v>0</v>
      </c>
      <c r="E3180" s="4" t="s">
        <v>163</v>
      </c>
      <c r="F3180" s="5" t="s">
        <v>192</v>
      </c>
      <c r="G3180" s="6">
        <v>0.83958333333333324</v>
      </c>
      <c r="H3180" s="6">
        <v>0.87430555555555556</v>
      </c>
      <c r="I3180" s="85">
        <f t="shared" si="49"/>
        <v>50.000000000000142</v>
      </c>
      <c r="J3180" s="86">
        <f>I3180*Segmentos!$D$7*(AH3180%)*IF(ISNUMBER(AI3180),AI3180%,0)</f>
        <v>892320.00000000256</v>
      </c>
      <c r="K3180" s="86">
        <f>I3180*Segmentos!$D$7*(AL3180%)*IF(ISNUMBER(AM3180),AM3180%,0)</f>
        <v>1253500.0000000037</v>
      </c>
      <c r="L3180" s="4"/>
      <c r="M3180" s="2">
        <v>5.42</v>
      </c>
      <c r="N3180" s="2">
        <v>10.199999999999999</v>
      </c>
      <c r="O3180" s="2">
        <v>52.9</v>
      </c>
      <c r="P3180" s="2">
        <v>88.1404</v>
      </c>
      <c r="Q3180" s="2">
        <v>6.04</v>
      </c>
      <c r="R3180" s="2">
        <v>11.6</v>
      </c>
      <c r="S3180" s="2">
        <v>52</v>
      </c>
      <c r="T3180" s="2">
        <v>16.381</v>
      </c>
      <c r="U3180" s="2">
        <v>4.38</v>
      </c>
      <c r="V3180" s="2">
        <v>7.4</v>
      </c>
      <c r="W3180" s="2">
        <v>58.9</v>
      </c>
      <c r="X3180" s="2">
        <v>14.9068</v>
      </c>
      <c r="Y3180" s="2">
        <v>4.6500000000000004</v>
      </c>
      <c r="Z3180" s="2">
        <v>10.7</v>
      </c>
      <c r="AA3180" s="2">
        <v>43.6</v>
      </c>
      <c r="AB3180" s="2">
        <v>22.294799999999999</v>
      </c>
      <c r="AC3180" s="2">
        <v>6.48</v>
      </c>
      <c r="AD3180" s="2">
        <v>11</v>
      </c>
      <c r="AE3180" s="2">
        <v>59.1</v>
      </c>
      <c r="AF3180" s="2">
        <v>34.557899999999997</v>
      </c>
      <c r="AG3180" s="2">
        <v>4.47</v>
      </c>
      <c r="AH3180" s="22">
        <v>8.8000000000000007</v>
      </c>
      <c r="AI3180" s="22">
        <v>50.7</v>
      </c>
      <c r="AJ3180" s="22">
        <v>34.435699999999997</v>
      </c>
      <c r="AK3180" s="18">
        <v>6.29</v>
      </c>
      <c r="AL3180" s="18">
        <v>11.5</v>
      </c>
      <c r="AM3180" s="18">
        <v>54.5</v>
      </c>
      <c r="AN3180" s="2">
        <v>53.704700000000003</v>
      </c>
      <c r="AO3180" s="2">
        <v>3.26</v>
      </c>
      <c r="AP3180" s="2">
        <v>8</v>
      </c>
      <c r="AQ3180" s="2">
        <v>40.799999999999997</v>
      </c>
      <c r="AR3180" s="2">
        <v>5.7954999999999997</v>
      </c>
      <c r="AS3180" s="2">
        <v>7.06</v>
      </c>
      <c r="AT3180" s="2">
        <v>12.7</v>
      </c>
      <c r="AU3180" s="2">
        <v>55.7</v>
      </c>
      <c r="AV3180" s="2">
        <v>25.2683</v>
      </c>
      <c r="AW3180" s="2">
        <v>4.6900000000000004</v>
      </c>
      <c r="AX3180" s="2">
        <v>9</v>
      </c>
      <c r="AY3180" s="2">
        <v>51.9</v>
      </c>
      <c r="AZ3180" s="2">
        <v>21.91</v>
      </c>
      <c r="BA3180" s="2">
        <v>5.65</v>
      </c>
      <c r="BB3180" s="2">
        <v>10.4</v>
      </c>
      <c r="BC3180" s="2">
        <v>54.3</v>
      </c>
      <c r="BD3180" s="2">
        <v>35.166600000000003</v>
      </c>
      <c r="BE3180" s="4"/>
      <c r="BF3180" s="4"/>
    </row>
    <row r="3181" spans="1:58" x14ac:dyDescent="0.2">
      <c r="A3181" s="29">
        <v>3180</v>
      </c>
      <c r="B3181" s="7" t="s">
        <v>20</v>
      </c>
      <c r="C3181" s="3">
        <v>40032</v>
      </c>
      <c r="D3181" s="4" t="s">
        <v>17</v>
      </c>
      <c r="E3181" s="4" t="s">
        <v>169</v>
      </c>
      <c r="F3181" s="5" t="s">
        <v>192</v>
      </c>
      <c r="G3181" s="6">
        <v>0.91666666666666663</v>
      </c>
      <c r="H3181" s="6">
        <v>0.95833333333333337</v>
      </c>
      <c r="I3181" s="85">
        <f t="shared" si="49"/>
        <v>60.000000000000107</v>
      </c>
      <c r="J3181" s="86">
        <f>I3181*Segmentos!$D$7*(AH3181%)*IF(ISNUMBER(AI3181),AI3181%,0)</f>
        <v>135432.00000000023</v>
      </c>
      <c r="K3181" s="86">
        <f>I3181*Segmentos!$D$7*(AL3181%)*IF(ISNUMBER(AM3181),AM3181%,0)</f>
        <v>231552.00000000044</v>
      </c>
      <c r="L3181" s="4"/>
      <c r="M3181" s="2">
        <v>0.76</v>
      </c>
      <c r="N3181" s="2">
        <v>1.8</v>
      </c>
      <c r="O3181" s="2">
        <v>42</v>
      </c>
      <c r="P3181" s="2">
        <v>91.119500000000002</v>
      </c>
      <c r="Q3181" s="2">
        <v>0.22</v>
      </c>
      <c r="R3181" s="2">
        <v>0.6</v>
      </c>
      <c r="S3181" s="2">
        <v>38.1</v>
      </c>
      <c r="T3181" s="2">
        <v>4.3295000000000003</v>
      </c>
      <c r="U3181" s="2">
        <v>0.05</v>
      </c>
      <c r="V3181" s="2">
        <v>0.8</v>
      </c>
      <c r="W3181" s="2">
        <v>6.9</v>
      </c>
      <c r="X3181" s="2">
        <v>1.3666</v>
      </c>
      <c r="Y3181" s="2">
        <v>0.37</v>
      </c>
      <c r="Z3181" s="2">
        <v>2</v>
      </c>
      <c r="AA3181" s="2">
        <v>18.3</v>
      </c>
      <c r="AB3181" s="2">
        <v>13.1904</v>
      </c>
      <c r="AC3181" s="2">
        <v>1.83</v>
      </c>
      <c r="AD3181" s="2">
        <v>2.9</v>
      </c>
      <c r="AE3181" s="2">
        <v>63.6</v>
      </c>
      <c r="AF3181" s="2">
        <v>72.233000000000004</v>
      </c>
      <c r="AG3181" s="2">
        <v>0.55000000000000004</v>
      </c>
      <c r="AH3181" s="22">
        <v>1.9</v>
      </c>
      <c r="AI3181" s="22">
        <v>29.7</v>
      </c>
      <c r="AJ3181" s="22">
        <v>31.316199999999998</v>
      </c>
      <c r="AK3181" s="18">
        <v>0.95</v>
      </c>
      <c r="AL3181" s="18">
        <v>1.8</v>
      </c>
      <c r="AM3181" s="18">
        <v>53.6</v>
      </c>
      <c r="AN3181" s="2">
        <v>59.8033</v>
      </c>
      <c r="AO3181" s="2">
        <v>0.08</v>
      </c>
      <c r="AP3181" s="2">
        <v>0.6</v>
      </c>
      <c r="AQ3181" s="2">
        <v>14.3</v>
      </c>
      <c r="AR3181" s="2">
        <v>1.0943000000000001</v>
      </c>
      <c r="AS3181" s="2">
        <v>0.24</v>
      </c>
      <c r="AT3181" s="2">
        <v>1</v>
      </c>
      <c r="AU3181" s="2">
        <v>23.7</v>
      </c>
      <c r="AV3181" s="2">
        <v>6.3784000000000001</v>
      </c>
      <c r="AW3181" s="2">
        <v>1.31</v>
      </c>
      <c r="AX3181" s="2">
        <v>2.2999999999999998</v>
      </c>
      <c r="AY3181" s="2">
        <v>56.9</v>
      </c>
      <c r="AZ3181" s="2">
        <v>45.236699999999999</v>
      </c>
      <c r="BA3181" s="2">
        <v>0.83</v>
      </c>
      <c r="BB3181" s="2">
        <v>2.2000000000000002</v>
      </c>
      <c r="BC3181" s="2">
        <v>37.299999999999997</v>
      </c>
      <c r="BD3181" s="2">
        <v>38.4101</v>
      </c>
      <c r="BE3181" s="4"/>
      <c r="BF3181" s="4"/>
    </row>
    <row r="3182" spans="1:58" x14ac:dyDescent="0.2">
      <c r="A3182" s="29">
        <v>3181</v>
      </c>
      <c r="B3182" s="7" t="s">
        <v>11</v>
      </c>
      <c r="C3182" s="3">
        <v>40032</v>
      </c>
      <c r="D3182" s="4" t="s">
        <v>8</v>
      </c>
      <c r="E3182" s="4" t="s">
        <v>166</v>
      </c>
      <c r="F3182" s="5" t="s">
        <v>192</v>
      </c>
      <c r="G3182" s="6">
        <v>0.91249999999999998</v>
      </c>
      <c r="H3182" s="6">
        <v>0.91388888888888886</v>
      </c>
      <c r="I3182" s="85">
        <f t="shared" si="49"/>
        <v>1.9999999999999929</v>
      </c>
      <c r="J3182" s="86">
        <f>I3182*Segmentos!$D$7*(AH3182%)*IF(ISNUMBER(AI3182),AI3182%,0)</f>
        <v>47426.399999999834</v>
      </c>
      <c r="K3182" s="86">
        <f>I3182*Segmentos!$D$7*(AL3182%)*IF(ISNUMBER(AM3182),AM3182%,0)</f>
        <v>35659.199999999881</v>
      </c>
      <c r="L3182" s="4"/>
      <c r="M3182" s="2">
        <v>5.15</v>
      </c>
      <c r="N3182" s="2">
        <v>5.7</v>
      </c>
      <c r="O3182" s="2">
        <v>90.9</v>
      </c>
      <c r="P3182" s="2">
        <v>83.387799999999999</v>
      </c>
      <c r="Q3182" s="2">
        <v>2.5299999999999998</v>
      </c>
      <c r="R3182" s="2">
        <v>2.9</v>
      </c>
      <c r="S3182" s="2">
        <v>86.6</v>
      </c>
      <c r="T3182" s="2">
        <v>6.8331</v>
      </c>
      <c r="U3182" s="2">
        <v>5.15</v>
      </c>
      <c r="V3182" s="2">
        <v>5.4</v>
      </c>
      <c r="W3182" s="2">
        <v>94.9</v>
      </c>
      <c r="X3182" s="2">
        <v>17.483899999999998</v>
      </c>
      <c r="Y3182" s="2">
        <v>4.97</v>
      </c>
      <c r="Z3182" s="2">
        <v>5.6</v>
      </c>
      <c r="AA3182" s="2">
        <v>88.3</v>
      </c>
      <c r="AB3182" s="2">
        <v>23.7499</v>
      </c>
      <c r="AC3182" s="2">
        <v>6.65</v>
      </c>
      <c r="AD3182" s="2">
        <v>7.2</v>
      </c>
      <c r="AE3182" s="2">
        <v>91.7</v>
      </c>
      <c r="AF3182" s="2">
        <v>35.320900000000002</v>
      </c>
      <c r="AG3182" s="2">
        <v>5.88</v>
      </c>
      <c r="AH3182" s="22">
        <v>6.3</v>
      </c>
      <c r="AI3182" s="22">
        <v>94.1</v>
      </c>
      <c r="AJ3182" s="22">
        <v>45.1828</v>
      </c>
      <c r="AK3182" s="18">
        <v>4.49</v>
      </c>
      <c r="AL3182" s="18">
        <v>5.0999999999999996</v>
      </c>
      <c r="AM3182" s="18">
        <v>87.4</v>
      </c>
      <c r="AN3182" s="2">
        <v>38.204999999999998</v>
      </c>
      <c r="AO3182" s="2">
        <v>0.94</v>
      </c>
      <c r="AP3182" s="2">
        <v>0.9</v>
      </c>
      <c r="AQ3182" s="2">
        <v>100</v>
      </c>
      <c r="AR3182" s="2">
        <v>1.6588000000000001</v>
      </c>
      <c r="AS3182" s="2">
        <v>3.35</v>
      </c>
      <c r="AT3182" s="2">
        <v>3.9</v>
      </c>
      <c r="AU3182" s="2">
        <v>85.2</v>
      </c>
      <c r="AV3182" s="2">
        <v>11.9412</v>
      </c>
      <c r="AW3182" s="2">
        <v>5.59</v>
      </c>
      <c r="AX3182" s="2">
        <v>6.6</v>
      </c>
      <c r="AY3182" s="2">
        <v>85.3</v>
      </c>
      <c r="AZ3182" s="2">
        <v>26.004899999999999</v>
      </c>
      <c r="BA3182" s="2">
        <v>7.06</v>
      </c>
      <c r="BB3182" s="2">
        <v>7.4</v>
      </c>
      <c r="BC3182" s="2">
        <v>96.1</v>
      </c>
      <c r="BD3182" s="2">
        <v>43.782800000000002</v>
      </c>
      <c r="BE3182" s="4"/>
      <c r="BF3182" s="4"/>
    </row>
    <row r="3183" spans="1:58" x14ac:dyDescent="0.2">
      <c r="A3183" s="29">
        <v>3182</v>
      </c>
      <c r="B3183" s="7" t="s">
        <v>11</v>
      </c>
      <c r="C3183" s="3">
        <v>40032</v>
      </c>
      <c r="D3183" s="4" t="s">
        <v>0</v>
      </c>
      <c r="E3183" s="4" t="s">
        <v>166</v>
      </c>
      <c r="F3183" s="5" t="s">
        <v>192</v>
      </c>
      <c r="G3183" s="6">
        <v>0.9159722222222223</v>
      </c>
      <c r="H3183" s="6">
        <v>0.91874999999999996</v>
      </c>
      <c r="I3183" s="85">
        <f t="shared" si="49"/>
        <v>3.9999999999998259</v>
      </c>
      <c r="J3183" s="86">
        <f>I3183*Segmentos!$D$7*(AH3183%)*IF(ISNUMBER(AI3183),AI3183%,0)</f>
        <v>80599.999999996493</v>
      </c>
      <c r="K3183" s="86">
        <f>I3183*Segmentos!$D$7*(AL3183%)*IF(ISNUMBER(AM3183),AM3183%,0)</f>
        <v>81199.999999996478</v>
      </c>
      <c r="L3183" s="4"/>
      <c r="M3183" s="2">
        <v>5.07</v>
      </c>
      <c r="N3183" s="2">
        <v>6.8</v>
      </c>
      <c r="O3183" s="2">
        <v>74.8</v>
      </c>
      <c r="P3183" s="2">
        <v>91.793499999999995</v>
      </c>
      <c r="Q3183" s="2">
        <v>4.76</v>
      </c>
      <c r="R3183" s="2">
        <v>6.5</v>
      </c>
      <c r="S3183" s="2">
        <v>73.099999999999994</v>
      </c>
      <c r="T3183" s="2">
        <v>14.387</v>
      </c>
      <c r="U3183" s="2">
        <v>3.62</v>
      </c>
      <c r="V3183" s="2">
        <v>4.7</v>
      </c>
      <c r="W3183" s="2">
        <v>76.599999999999994</v>
      </c>
      <c r="X3183" s="2">
        <v>13.7395</v>
      </c>
      <c r="Y3183" s="2">
        <v>4.2699999999999996</v>
      </c>
      <c r="Z3183" s="2">
        <v>5.2</v>
      </c>
      <c r="AA3183" s="2">
        <v>82.5</v>
      </c>
      <c r="AB3183" s="2">
        <v>22.811299999999999</v>
      </c>
      <c r="AC3183" s="2">
        <v>6.87</v>
      </c>
      <c r="AD3183" s="2">
        <v>9.6999999999999993</v>
      </c>
      <c r="AE3183" s="2">
        <v>71.099999999999994</v>
      </c>
      <c r="AF3183" s="2">
        <v>40.855800000000002</v>
      </c>
      <c r="AG3183" s="2">
        <v>5.07</v>
      </c>
      <c r="AH3183" s="22">
        <v>6.5</v>
      </c>
      <c r="AI3183" s="22">
        <v>77.5</v>
      </c>
      <c r="AJ3183" s="22">
        <v>43.5839</v>
      </c>
      <c r="AK3183" s="18">
        <v>5.0599999999999996</v>
      </c>
      <c r="AL3183" s="18">
        <v>7</v>
      </c>
      <c r="AM3183" s="18">
        <v>72.5</v>
      </c>
      <c r="AN3183" s="2">
        <v>48.209699999999998</v>
      </c>
      <c r="AO3183" s="2">
        <v>2.93</v>
      </c>
      <c r="AP3183" s="2">
        <v>4.4000000000000004</v>
      </c>
      <c r="AQ3183" s="2">
        <v>66</v>
      </c>
      <c r="AR3183" s="2">
        <v>5.7907000000000002</v>
      </c>
      <c r="AS3183" s="2">
        <v>6.84</v>
      </c>
      <c r="AT3183" s="2">
        <v>8.6999999999999993</v>
      </c>
      <c r="AU3183" s="2">
        <v>79</v>
      </c>
      <c r="AV3183" s="2">
        <v>27.308800000000002</v>
      </c>
      <c r="AW3183" s="2">
        <v>3.35</v>
      </c>
      <c r="AX3183" s="2">
        <v>5.4</v>
      </c>
      <c r="AY3183" s="2">
        <v>62.4</v>
      </c>
      <c r="AZ3183" s="2">
        <v>17.4663</v>
      </c>
      <c r="BA3183" s="2">
        <v>5.94</v>
      </c>
      <c r="BB3183" s="2">
        <v>7.4</v>
      </c>
      <c r="BC3183" s="2">
        <v>80.099999999999994</v>
      </c>
      <c r="BD3183" s="2">
        <v>41.227699999999999</v>
      </c>
      <c r="BE3183" s="4"/>
      <c r="BF3183" s="4"/>
    </row>
    <row r="3184" spans="1:58" x14ac:dyDescent="0.2">
      <c r="A3184" s="29">
        <v>3183</v>
      </c>
      <c r="B3184" s="7" t="s">
        <v>6</v>
      </c>
      <c r="C3184" s="3">
        <v>40032</v>
      </c>
      <c r="D3184" s="4" t="s">
        <v>3</v>
      </c>
      <c r="E3184" s="4" t="s">
        <v>166</v>
      </c>
      <c r="F3184" s="5" t="s">
        <v>192</v>
      </c>
      <c r="G3184" s="6">
        <v>0.90833333333333333</v>
      </c>
      <c r="H3184" s="6">
        <v>0.90972222222222221</v>
      </c>
      <c r="I3184" s="85">
        <f t="shared" si="49"/>
        <v>1.9999999999999929</v>
      </c>
      <c r="J3184" s="86">
        <f>I3184*Segmentos!$D$7*(AH3184%)*IF(ISNUMBER(AI3184),AI3184%,0)</f>
        <v>54479.999999999804</v>
      </c>
      <c r="K3184" s="86">
        <f>I3184*Segmentos!$D$7*(AL3184%)*IF(ISNUMBER(AM3184),AM3184%,0)</f>
        <v>49794.399999999834</v>
      </c>
      <c r="L3184" s="4"/>
      <c r="M3184" s="2">
        <v>6.5</v>
      </c>
      <c r="N3184" s="2">
        <v>7.1</v>
      </c>
      <c r="O3184" s="2">
        <v>91.9</v>
      </c>
      <c r="P3184" s="2">
        <v>87.4114</v>
      </c>
      <c r="Q3184" s="2">
        <v>4.5599999999999996</v>
      </c>
      <c r="R3184" s="2">
        <v>5.4</v>
      </c>
      <c r="S3184" s="2">
        <v>84</v>
      </c>
      <c r="T3184" s="2">
        <v>10.226599999999999</v>
      </c>
      <c r="U3184" s="2">
        <v>3.81</v>
      </c>
      <c r="V3184" s="2">
        <v>4</v>
      </c>
      <c r="W3184" s="2">
        <v>94.6</v>
      </c>
      <c r="X3184" s="2">
        <v>10.7479</v>
      </c>
      <c r="Y3184" s="2">
        <v>8.3800000000000008</v>
      </c>
      <c r="Z3184" s="2">
        <v>9.1</v>
      </c>
      <c r="AA3184" s="2">
        <v>92.5</v>
      </c>
      <c r="AB3184" s="2">
        <v>33.2562</v>
      </c>
      <c r="AC3184" s="2">
        <v>7.52</v>
      </c>
      <c r="AD3184" s="2">
        <v>8.1</v>
      </c>
      <c r="AE3184" s="2">
        <v>93</v>
      </c>
      <c r="AF3184" s="2">
        <v>33.180700000000002</v>
      </c>
      <c r="AG3184" s="2">
        <v>6.81</v>
      </c>
      <c r="AH3184" s="22">
        <v>7.5</v>
      </c>
      <c r="AI3184" s="22">
        <v>90.8</v>
      </c>
      <c r="AJ3184" s="22">
        <v>43.452399999999997</v>
      </c>
      <c r="AK3184" s="18">
        <v>6.22</v>
      </c>
      <c r="AL3184" s="18">
        <v>6.7</v>
      </c>
      <c r="AM3184" s="18">
        <v>92.9</v>
      </c>
      <c r="AN3184" s="2">
        <v>43.959000000000003</v>
      </c>
      <c r="AO3184" s="2">
        <v>4.3</v>
      </c>
      <c r="AP3184" s="2">
        <v>5.0999999999999996</v>
      </c>
      <c r="AQ3184" s="2">
        <v>85.1</v>
      </c>
      <c r="AR3184" s="2">
        <v>6.3189000000000002</v>
      </c>
      <c r="AS3184" s="2">
        <v>5.68</v>
      </c>
      <c r="AT3184" s="2">
        <v>6.2</v>
      </c>
      <c r="AU3184" s="2">
        <v>91.7</v>
      </c>
      <c r="AV3184" s="2">
        <v>16.814699999999998</v>
      </c>
      <c r="AW3184" s="2">
        <v>6.12</v>
      </c>
      <c r="AX3184" s="2">
        <v>6.6</v>
      </c>
      <c r="AY3184" s="2">
        <v>92.1</v>
      </c>
      <c r="AZ3184" s="2">
        <v>23.662299999999998</v>
      </c>
      <c r="BA3184" s="2">
        <v>7.89</v>
      </c>
      <c r="BB3184" s="2">
        <v>8.5</v>
      </c>
      <c r="BC3184" s="2">
        <v>93</v>
      </c>
      <c r="BD3184" s="2">
        <v>40.615499999999997</v>
      </c>
      <c r="BE3184" s="4"/>
      <c r="BF3184" s="4"/>
    </row>
    <row r="3185" spans="1:58" x14ac:dyDescent="0.2">
      <c r="A3185" s="29">
        <v>3184</v>
      </c>
      <c r="B3185" s="7" t="s">
        <v>31</v>
      </c>
      <c r="C3185" s="3">
        <v>40032</v>
      </c>
      <c r="D3185" s="4" t="s">
        <v>28</v>
      </c>
      <c r="E3185" s="4" t="s">
        <v>166</v>
      </c>
      <c r="F3185" s="5" t="s">
        <v>192</v>
      </c>
      <c r="G3185" s="6">
        <v>0.91388888888888886</v>
      </c>
      <c r="H3185" s="6">
        <v>0.91736111111111107</v>
      </c>
      <c r="I3185" s="85">
        <f t="shared" si="49"/>
        <v>4.9999999999999822</v>
      </c>
      <c r="J3185" s="86">
        <f>I3185*Segmentos!$D$7*(AH3185%)*IF(ISNUMBER(AI3185),AI3185%,0)</f>
        <v>9463.9999999999636</v>
      </c>
      <c r="K3185" s="86">
        <f>I3185*Segmentos!$D$7*(AL3185%)*IF(ISNUMBER(AM3185),AM3185%,0)</f>
        <v>22457.999999999916</v>
      </c>
      <c r="L3185" s="4"/>
      <c r="M3185" s="2">
        <v>0.81</v>
      </c>
      <c r="N3185" s="2">
        <v>1.6</v>
      </c>
      <c r="O3185" s="2">
        <v>48.9</v>
      </c>
      <c r="P3185" s="2">
        <v>92.926599999999993</v>
      </c>
      <c r="Q3185" s="2">
        <v>0</v>
      </c>
      <c r="R3185" s="2">
        <v>0</v>
      </c>
      <c r="S3185" s="8" t="s">
        <v>577</v>
      </c>
      <c r="T3185" s="2">
        <v>0</v>
      </c>
      <c r="U3185" s="2">
        <v>0</v>
      </c>
      <c r="V3185" s="2">
        <v>0</v>
      </c>
      <c r="W3185" s="8" t="s">
        <v>577</v>
      </c>
      <c r="X3185" s="2">
        <v>0</v>
      </c>
      <c r="Y3185" s="2">
        <v>0.28999999999999998</v>
      </c>
      <c r="Z3185" s="2">
        <v>1.2</v>
      </c>
      <c r="AA3185" s="2">
        <v>25.4</v>
      </c>
      <c r="AB3185" s="2">
        <v>10.019399999999999</v>
      </c>
      <c r="AC3185" s="2">
        <v>2.19</v>
      </c>
      <c r="AD3185" s="2">
        <v>4</v>
      </c>
      <c r="AE3185" s="2">
        <v>55.1</v>
      </c>
      <c r="AF3185" s="2">
        <v>82.907200000000003</v>
      </c>
      <c r="AG3185" s="2">
        <v>0.47</v>
      </c>
      <c r="AH3185" s="22">
        <v>1.4</v>
      </c>
      <c r="AI3185" s="22">
        <v>33.799999999999997</v>
      </c>
      <c r="AJ3185" s="22">
        <v>25.787400000000002</v>
      </c>
      <c r="AK3185" s="18">
        <v>1.1100000000000001</v>
      </c>
      <c r="AL3185" s="18">
        <v>1.9</v>
      </c>
      <c r="AM3185" s="18">
        <v>59.1</v>
      </c>
      <c r="AN3185" s="2">
        <v>67.139200000000002</v>
      </c>
      <c r="AO3185" s="2">
        <v>0.5</v>
      </c>
      <c r="AP3185" s="2">
        <v>0.8</v>
      </c>
      <c r="AQ3185" s="2">
        <v>64.2</v>
      </c>
      <c r="AR3185" s="2">
        <v>6.3194999999999997</v>
      </c>
      <c r="AS3185" s="2">
        <v>0.44</v>
      </c>
      <c r="AT3185" s="2">
        <v>1.7</v>
      </c>
      <c r="AU3185" s="2">
        <v>26.6</v>
      </c>
      <c r="AV3185" s="2">
        <v>11.193300000000001</v>
      </c>
      <c r="AW3185" s="2">
        <v>0.56999999999999995</v>
      </c>
      <c r="AX3185" s="2">
        <v>0.7</v>
      </c>
      <c r="AY3185" s="2">
        <v>76.900000000000006</v>
      </c>
      <c r="AZ3185" s="2">
        <v>18.9909</v>
      </c>
      <c r="BA3185" s="2">
        <v>1.28</v>
      </c>
      <c r="BB3185" s="2">
        <v>2.6</v>
      </c>
      <c r="BC3185" s="2">
        <v>49.8</v>
      </c>
      <c r="BD3185" s="2">
        <v>56.422899999999998</v>
      </c>
      <c r="BE3185" s="4"/>
      <c r="BF3185" s="4"/>
    </row>
    <row r="3186" spans="1:58" x14ac:dyDescent="0.2">
      <c r="A3186" s="29">
        <v>3185</v>
      </c>
      <c r="B3186" s="7" t="s">
        <v>159</v>
      </c>
      <c r="C3186" s="3">
        <v>40032</v>
      </c>
      <c r="D3186" s="4" t="s">
        <v>8</v>
      </c>
      <c r="E3186" s="4" t="s">
        <v>184</v>
      </c>
      <c r="F3186" s="5" t="s">
        <v>192</v>
      </c>
      <c r="G3186" s="6">
        <v>0.80902777777777779</v>
      </c>
      <c r="H3186" s="6">
        <v>0.89583333333333337</v>
      </c>
      <c r="I3186" s="85">
        <f t="shared" si="49"/>
        <v>125.00000000000003</v>
      </c>
      <c r="J3186" s="86">
        <f>I3186*Segmentos!$D$7*(AH3186%)*IF(ISNUMBER(AI3186),AI3186%,0)</f>
        <v>2243600.0000000005</v>
      </c>
      <c r="K3186" s="86">
        <f>I3186*Segmentos!$D$7*(AL3186%)*IF(ISNUMBER(AM3186),AM3186%,0)</f>
        <v>1096100.0000000002</v>
      </c>
      <c r="L3186" s="4" t="s">
        <v>566</v>
      </c>
      <c r="M3186" s="2">
        <v>3.29</v>
      </c>
      <c r="N3186" s="2">
        <v>13.5</v>
      </c>
      <c r="O3186" s="2">
        <v>24.4</v>
      </c>
      <c r="P3186" s="2">
        <v>85.873999999999995</v>
      </c>
      <c r="Q3186" s="2">
        <v>2.33</v>
      </c>
      <c r="R3186" s="2">
        <v>12.4</v>
      </c>
      <c r="S3186" s="2">
        <v>18.8</v>
      </c>
      <c r="T3186" s="2">
        <v>10.1434</v>
      </c>
      <c r="U3186" s="2">
        <v>2.52</v>
      </c>
      <c r="V3186" s="2">
        <v>9.6</v>
      </c>
      <c r="W3186" s="2">
        <v>26.3</v>
      </c>
      <c r="X3186" s="2">
        <v>13.7956</v>
      </c>
      <c r="Y3186" s="2">
        <v>3.25</v>
      </c>
      <c r="Z3186" s="2">
        <v>14.2</v>
      </c>
      <c r="AA3186" s="2">
        <v>22.9</v>
      </c>
      <c r="AB3186" s="2">
        <v>25.065300000000001</v>
      </c>
      <c r="AC3186" s="2">
        <v>4.3</v>
      </c>
      <c r="AD3186" s="2">
        <v>15.8</v>
      </c>
      <c r="AE3186" s="2">
        <v>27.2</v>
      </c>
      <c r="AF3186" s="2">
        <v>36.869700000000002</v>
      </c>
      <c r="AG3186" s="2">
        <v>4.49</v>
      </c>
      <c r="AH3186" s="22">
        <v>15.8</v>
      </c>
      <c r="AI3186" s="22">
        <v>28.4</v>
      </c>
      <c r="AJ3186" s="22">
        <v>55.683300000000003</v>
      </c>
      <c r="AK3186" s="18">
        <v>2.2000000000000002</v>
      </c>
      <c r="AL3186" s="18">
        <v>11.3</v>
      </c>
      <c r="AM3186" s="18">
        <v>19.399999999999999</v>
      </c>
      <c r="AN3186" s="2">
        <v>30.1907</v>
      </c>
      <c r="AO3186" s="2">
        <v>1.26</v>
      </c>
      <c r="AP3186" s="2">
        <v>8.1</v>
      </c>
      <c r="AQ3186" s="2">
        <v>15.6</v>
      </c>
      <c r="AR3186" s="2">
        <v>3.6078999999999999</v>
      </c>
      <c r="AS3186" s="2">
        <v>1.26</v>
      </c>
      <c r="AT3186" s="2">
        <v>10.4</v>
      </c>
      <c r="AU3186" s="2">
        <v>12.1</v>
      </c>
      <c r="AV3186" s="2">
        <v>7.2827999999999999</v>
      </c>
      <c r="AW3186" s="2">
        <v>2.87</v>
      </c>
      <c r="AX3186" s="2">
        <v>15.2</v>
      </c>
      <c r="AY3186" s="2">
        <v>18.899999999999999</v>
      </c>
      <c r="AZ3186" s="2">
        <v>21.601800000000001</v>
      </c>
      <c r="BA3186" s="2">
        <v>5.33</v>
      </c>
      <c r="BB3186" s="2">
        <v>15.4</v>
      </c>
      <c r="BC3186" s="2">
        <v>34.6</v>
      </c>
      <c r="BD3186" s="2">
        <v>53.381399999999999</v>
      </c>
      <c r="BE3186" s="4"/>
      <c r="BF3186" s="4"/>
    </row>
    <row r="3187" spans="1:58" x14ac:dyDescent="0.2">
      <c r="A3187" s="29">
        <v>3186</v>
      </c>
      <c r="B3187" s="7" t="s">
        <v>14</v>
      </c>
      <c r="C3187" s="3">
        <v>40032</v>
      </c>
      <c r="D3187" s="4" t="s">
        <v>13</v>
      </c>
      <c r="E3187" s="4" t="s">
        <v>163</v>
      </c>
      <c r="F3187" s="5" t="s">
        <v>192</v>
      </c>
      <c r="G3187" s="6">
        <v>0.8520833333333333</v>
      </c>
      <c r="H3187" s="6">
        <v>0.875</v>
      </c>
      <c r="I3187" s="85">
        <f t="shared" si="49"/>
        <v>33.000000000000043</v>
      </c>
      <c r="J3187" s="86">
        <f>I3187*Segmentos!$D$7*(AH3187%)*IF(ISNUMBER(AI3187),AI3187%,0)</f>
        <v>762537.60000000102</v>
      </c>
      <c r="K3187" s="86">
        <f>I3187*Segmentos!$D$7*(AL3187%)*IF(ISNUMBER(AM3187),AM3187%,0)</f>
        <v>1149271.2000000014</v>
      </c>
      <c r="L3187" s="4"/>
      <c r="M3187" s="2">
        <v>7.29</v>
      </c>
      <c r="N3187" s="2">
        <v>10.7</v>
      </c>
      <c r="O3187" s="2">
        <v>68.099999999999994</v>
      </c>
      <c r="P3187" s="2">
        <v>83.278599999999997</v>
      </c>
      <c r="Q3187" s="2">
        <v>5.54</v>
      </c>
      <c r="R3187" s="2">
        <v>8.4</v>
      </c>
      <c r="S3187" s="2">
        <v>65.900000000000006</v>
      </c>
      <c r="T3187" s="2">
        <v>10.552099999999999</v>
      </c>
      <c r="U3187" s="2">
        <v>4.05</v>
      </c>
      <c r="V3187" s="2">
        <v>6.2</v>
      </c>
      <c r="W3187" s="2">
        <v>64.8</v>
      </c>
      <c r="X3187" s="2">
        <v>9.6880000000000006</v>
      </c>
      <c r="Y3187" s="2">
        <v>8.5</v>
      </c>
      <c r="Z3187" s="2">
        <v>13.5</v>
      </c>
      <c r="AA3187" s="2">
        <v>62.7</v>
      </c>
      <c r="AB3187" s="2">
        <v>28.659099999999999</v>
      </c>
      <c r="AC3187" s="2">
        <v>9.17</v>
      </c>
      <c r="AD3187" s="2">
        <v>12.2</v>
      </c>
      <c r="AE3187" s="2">
        <v>75.3</v>
      </c>
      <c r="AF3187" s="2">
        <v>34.379399999999997</v>
      </c>
      <c r="AG3187" s="2">
        <v>5.75</v>
      </c>
      <c r="AH3187" s="22">
        <v>8.6999999999999993</v>
      </c>
      <c r="AI3187" s="22">
        <v>66.400000000000006</v>
      </c>
      <c r="AJ3187" s="22">
        <v>31.136299999999999</v>
      </c>
      <c r="AK3187" s="18">
        <v>8.69</v>
      </c>
      <c r="AL3187" s="18">
        <v>12.6</v>
      </c>
      <c r="AM3187" s="18">
        <v>69.099999999999994</v>
      </c>
      <c r="AN3187" s="2">
        <v>52.142299999999999</v>
      </c>
      <c r="AO3187" s="2">
        <v>4.8</v>
      </c>
      <c r="AP3187" s="2">
        <v>8.1</v>
      </c>
      <c r="AQ3187" s="2">
        <v>59</v>
      </c>
      <c r="AR3187" s="2">
        <v>5.9920999999999998</v>
      </c>
      <c r="AS3187" s="2">
        <v>6.09</v>
      </c>
      <c r="AT3187" s="2">
        <v>8.4</v>
      </c>
      <c r="AU3187" s="2">
        <v>72.5</v>
      </c>
      <c r="AV3187" s="2">
        <v>15.317299999999999</v>
      </c>
      <c r="AW3187" s="2">
        <v>7.03</v>
      </c>
      <c r="AX3187" s="2">
        <v>10.6</v>
      </c>
      <c r="AY3187" s="2">
        <v>66.3</v>
      </c>
      <c r="AZ3187" s="2">
        <v>23.068200000000001</v>
      </c>
      <c r="BA3187" s="2">
        <v>8.9</v>
      </c>
      <c r="BB3187" s="2">
        <v>12.9</v>
      </c>
      <c r="BC3187" s="2">
        <v>69.2</v>
      </c>
      <c r="BD3187" s="2">
        <v>38.9011</v>
      </c>
      <c r="BE3187" s="4"/>
      <c r="BF3187" s="4"/>
    </row>
    <row r="3188" spans="1:58" x14ac:dyDescent="0.2">
      <c r="A3188" s="29">
        <v>3187</v>
      </c>
      <c r="B3188" s="7" t="s">
        <v>10</v>
      </c>
      <c r="C3188" s="3">
        <v>40032</v>
      </c>
      <c r="D3188" s="4" t="s">
        <v>8</v>
      </c>
      <c r="E3188" s="4" t="s">
        <v>164</v>
      </c>
      <c r="F3188" s="5" t="s">
        <v>192</v>
      </c>
      <c r="G3188" s="6">
        <v>0.89583333333333337</v>
      </c>
      <c r="H3188" s="6">
        <v>0.92708333333333337</v>
      </c>
      <c r="I3188" s="85">
        <f t="shared" si="49"/>
        <v>45</v>
      </c>
      <c r="J3188" s="86">
        <f>I3188*Segmentos!$D$7*(AH3188%)*IF(ISNUMBER(AI3188),AI3188%,0)</f>
        <v>1245420</v>
      </c>
      <c r="K3188" s="86">
        <f>I3188*Segmentos!$D$7*(AL3188%)*IF(ISNUMBER(AM3188),AM3188%,0)</f>
        <v>754560</v>
      </c>
      <c r="L3188" s="4"/>
      <c r="M3188" s="2">
        <v>5.49</v>
      </c>
      <c r="N3188" s="2">
        <v>15</v>
      </c>
      <c r="O3188" s="2">
        <v>36.700000000000003</v>
      </c>
      <c r="P3188" s="2">
        <v>86.397099999999995</v>
      </c>
      <c r="Q3188" s="2">
        <v>2.92</v>
      </c>
      <c r="R3188" s="2">
        <v>11</v>
      </c>
      <c r="S3188" s="2">
        <v>26.4</v>
      </c>
      <c r="T3188" s="2">
        <v>7.6654</v>
      </c>
      <c r="U3188" s="2">
        <v>4.38</v>
      </c>
      <c r="V3188" s="2">
        <v>11</v>
      </c>
      <c r="W3188" s="2">
        <v>39.799999999999997</v>
      </c>
      <c r="X3188" s="2">
        <v>14.446999999999999</v>
      </c>
      <c r="Y3188" s="2">
        <v>5.51</v>
      </c>
      <c r="Z3188" s="2">
        <v>15.2</v>
      </c>
      <c r="AA3188" s="2">
        <v>36.299999999999997</v>
      </c>
      <c r="AB3188" s="2">
        <v>25.599699999999999</v>
      </c>
      <c r="AC3188" s="2">
        <v>7.48</v>
      </c>
      <c r="AD3188" s="2">
        <v>19.3</v>
      </c>
      <c r="AE3188" s="2">
        <v>38.799999999999997</v>
      </c>
      <c r="AF3188" s="2">
        <v>38.685000000000002</v>
      </c>
      <c r="AG3188" s="2">
        <v>6.91</v>
      </c>
      <c r="AH3188" s="22">
        <v>17</v>
      </c>
      <c r="AI3188" s="22">
        <v>40.700000000000003</v>
      </c>
      <c r="AJ3188" s="22">
        <v>51.645299999999999</v>
      </c>
      <c r="AK3188" s="18">
        <v>4.2</v>
      </c>
      <c r="AL3188" s="18">
        <v>13.1</v>
      </c>
      <c r="AM3188" s="18">
        <v>32</v>
      </c>
      <c r="AN3188" s="2">
        <v>34.751800000000003</v>
      </c>
      <c r="AO3188" s="2">
        <v>1.87</v>
      </c>
      <c r="AP3188" s="2">
        <v>7.5</v>
      </c>
      <c r="AQ3188" s="2">
        <v>24.9</v>
      </c>
      <c r="AR3188" s="2">
        <v>3.2250000000000001</v>
      </c>
      <c r="AS3188" s="2">
        <v>3.02</v>
      </c>
      <c r="AT3188" s="2">
        <v>8.8000000000000007</v>
      </c>
      <c r="AU3188" s="2">
        <v>34.200000000000003</v>
      </c>
      <c r="AV3188" s="2">
        <v>10.4641</v>
      </c>
      <c r="AW3188" s="2">
        <v>5.5</v>
      </c>
      <c r="AX3188" s="2">
        <v>14.7</v>
      </c>
      <c r="AY3188" s="2">
        <v>37.5</v>
      </c>
      <c r="AZ3188" s="2">
        <v>24.901</v>
      </c>
      <c r="BA3188" s="2">
        <v>7.93</v>
      </c>
      <c r="BB3188" s="2">
        <v>20.8</v>
      </c>
      <c r="BC3188" s="2">
        <v>38.1</v>
      </c>
      <c r="BD3188" s="2">
        <v>47.806899999999999</v>
      </c>
      <c r="BE3188" s="4"/>
      <c r="BF3188" s="4"/>
    </row>
    <row r="3189" spans="1:58" x14ac:dyDescent="0.2">
      <c r="A3189" s="29">
        <v>3188</v>
      </c>
      <c r="B3189" s="7" t="s">
        <v>48</v>
      </c>
      <c r="C3189" s="3">
        <v>40032</v>
      </c>
      <c r="D3189" s="4" t="s">
        <v>8</v>
      </c>
      <c r="E3189" s="4" t="s">
        <v>176</v>
      </c>
      <c r="F3189" s="5" t="s">
        <v>192</v>
      </c>
      <c r="G3189" s="6">
        <v>0.92708333333333337</v>
      </c>
      <c r="H3189" s="6">
        <v>4.4444444444444446E-2</v>
      </c>
      <c r="I3189" s="85">
        <f t="shared" si="49"/>
        <v>168.99999999999997</v>
      </c>
      <c r="J3189" s="86">
        <f>I3189*Segmentos!$D$7*(AH3189%)*IF(ISNUMBER(AI3189),AI3189%,0)</f>
        <v>5349323.1999999993</v>
      </c>
      <c r="K3189" s="86">
        <f>I3189*Segmentos!$D$7*(AL3189%)*IF(ISNUMBER(AM3189),AM3189%,0)</f>
        <v>4630599.9999999981</v>
      </c>
      <c r="L3189" s="4"/>
      <c r="M3189" s="2">
        <v>7.36</v>
      </c>
      <c r="N3189" s="2">
        <v>28.3</v>
      </c>
      <c r="O3189" s="2">
        <v>26</v>
      </c>
      <c r="P3189" s="2">
        <v>78.784599999999998</v>
      </c>
      <c r="Q3189" s="2">
        <v>5.15</v>
      </c>
      <c r="R3189" s="2">
        <v>19.899999999999999</v>
      </c>
      <c r="S3189" s="2">
        <v>25.9</v>
      </c>
      <c r="T3189" s="2">
        <v>9.1892999999999994</v>
      </c>
      <c r="U3189" s="2">
        <v>6.3</v>
      </c>
      <c r="V3189" s="2">
        <v>24.3</v>
      </c>
      <c r="W3189" s="2">
        <v>25.9</v>
      </c>
      <c r="X3189" s="2">
        <v>14.1432</v>
      </c>
      <c r="Y3189" s="2">
        <v>6.15</v>
      </c>
      <c r="Z3189" s="2">
        <v>30</v>
      </c>
      <c r="AA3189" s="2">
        <v>20.5</v>
      </c>
      <c r="AB3189" s="2">
        <v>19.440999999999999</v>
      </c>
      <c r="AC3189" s="2">
        <v>10.25</v>
      </c>
      <c r="AD3189" s="2">
        <v>33.6</v>
      </c>
      <c r="AE3189" s="2">
        <v>30.5</v>
      </c>
      <c r="AF3189" s="2">
        <v>36.011000000000003</v>
      </c>
      <c r="AG3189" s="2">
        <v>7.92</v>
      </c>
      <c r="AH3189" s="22">
        <v>29.2</v>
      </c>
      <c r="AI3189" s="22">
        <v>27.1</v>
      </c>
      <c r="AJ3189" s="22">
        <v>40.206499999999998</v>
      </c>
      <c r="AK3189" s="18">
        <v>6.86</v>
      </c>
      <c r="AL3189" s="18">
        <v>27.4</v>
      </c>
      <c r="AM3189" s="18">
        <v>25</v>
      </c>
      <c r="AN3189" s="2">
        <v>38.578000000000003</v>
      </c>
      <c r="AO3189" s="2">
        <v>1.85</v>
      </c>
      <c r="AP3189" s="2">
        <v>10.8</v>
      </c>
      <c r="AQ3189" s="2">
        <v>17.100000000000001</v>
      </c>
      <c r="AR3189" s="2">
        <v>2.1629999999999998</v>
      </c>
      <c r="AS3189" s="2">
        <v>4.88</v>
      </c>
      <c r="AT3189" s="2">
        <v>20.3</v>
      </c>
      <c r="AU3189" s="2">
        <v>24</v>
      </c>
      <c r="AV3189" s="2">
        <v>11.5008</v>
      </c>
      <c r="AW3189" s="2">
        <v>6.96</v>
      </c>
      <c r="AX3189" s="2">
        <v>26.2</v>
      </c>
      <c r="AY3189" s="2">
        <v>26.6</v>
      </c>
      <c r="AZ3189" s="2">
        <v>21.4284</v>
      </c>
      <c r="BA3189" s="2">
        <v>10.66</v>
      </c>
      <c r="BB3189" s="2">
        <v>39.5</v>
      </c>
      <c r="BC3189" s="2">
        <v>27</v>
      </c>
      <c r="BD3189" s="2">
        <v>43.692399999999999</v>
      </c>
      <c r="BE3189" s="4"/>
      <c r="BF3189" s="4"/>
    </row>
    <row r="3190" spans="1:58" x14ac:dyDescent="0.2">
      <c r="A3190" s="29">
        <v>3189</v>
      </c>
      <c r="B3190" s="7" t="s">
        <v>89</v>
      </c>
      <c r="C3190" s="3">
        <v>40032</v>
      </c>
      <c r="D3190" s="4" t="s">
        <v>28</v>
      </c>
      <c r="E3190" s="4" t="s">
        <v>169</v>
      </c>
      <c r="F3190" s="5" t="s">
        <v>192</v>
      </c>
      <c r="G3190" s="6">
        <v>0.84027777777777779</v>
      </c>
      <c r="H3190" s="6">
        <v>0.87777777777777777</v>
      </c>
      <c r="I3190" s="85">
        <f t="shared" si="49"/>
        <v>53.999999999999972</v>
      </c>
      <c r="J3190" s="86">
        <f>I3190*Segmentos!$D$7*(AH3190%)*IF(ISNUMBER(AI3190),AI3190%,0)</f>
        <v>255527.99999999991</v>
      </c>
      <c r="K3190" s="86">
        <f>I3190*Segmentos!$D$7*(AL3190%)*IF(ISNUMBER(AM3190),AM3190%,0)</f>
        <v>195803.99999999991</v>
      </c>
      <c r="L3190" s="4"/>
      <c r="M3190" s="2">
        <v>1.03</v>
      </c>
      <c r="N3190" s="2">
        <v>3</v>
      </c>
      <c r="O3190" s="2">
        <v>33.9</v>
      </c>
      <c r="P3190" s="2">
        <v>92.777299999999997</v>
      </c>
      <c r="Q3190" s="2">
        <v>0.12</v>
      </c>
      <c r="R3190" s="2">
        <v>0.8</v>
      </c>
      <c r="S3190" s="2">
        <v>14.6</v>
      </c>
      <c r="T3190" s="2">
        <v>1.8462000000000001</v>
      </c>
      <c r="U3190" s="2">
        <v>0.12</v>
      </c>
      <c r="V3190" s="2">
        <v>0.7</v>
      </c>
      <c r="W3190" s="2">
        <v>18.600000000000001</v>
      </c>
      <c r="X3190" s="2">
        <v>2.2812000000000001</v>
      </c>
      <c r="Y3190" s="2">
        <v>2.64</v>
      </c>
      <c r="Z3190" s="2">
        <v>4.8</v>
      </c>
      <c r="AA3190" s="2">
        <v>55</v>
      </c>
      <c r="AB3190" s="2">
        <v>69.922899999999998</v>
      </c>
      <c r="AC3190" s="2">
        <v>0.64</v>
      </c>
      <c r="AD3190" s="2">
        <v>4.0999999999999996</v>
      </c>
      <c r="AE3190" s="2">
        <v>15.4</v>
      </c>
      <c r="AF3190" s="2">
        <v>18.727</v>
      </c>
      <c r="AG3190" s="2">
        <v>1.18</v>
      </c>
      <c r="AH3190" s="22">
        <v>2.6</v>
      </c>
      <c r="AI3190" s="22">
        <v>45.5</v>
      </c>
      <c r="AJ3190" s="22">
        <v>50.460700000000003</v>
      </c>
      <c r="AK3190" s="18">
        <v>0.9</v>
      </c>
      <c r="AL3190" s="18">
        <v>3.5</v>
      </c>
      <c r="AM3190" s="18">
        <v>25.9</v>
      </c>
      <c r="AN3190" s="2">
        <v>42.316699999999997</v>
      </c>
      <c r="AO3190" s="2">
        <v>0.52</v>
      </c>
      <c r="AP3190" s="2">
        <v>1.5</v>
      </c>
      <c r="AQ3190" s="2">
        <v>34.799999999999997</v>
      </c>
      <c r="AR3190" s="2">
        <v>5.0876000000000001</v>
      </c>
      <c r="AS3190" s="2">
        <v>0.77</v>
      </c>
      <c r="AT3190" s="2">
        <v>3.3</v>
      </c>
      <c r="AU3190" s="2">
        <v>23.1</v>
      </c>
      <c r="AV3190" s="2">
        <v>15.2325</v>
      </c>
      <c r="AW3190" s="2">
        <v>1.21</v>
      </c>
      <c r="AX3190" s="2">
        <v>3.1</v>
      </c>
      <c r="AY3190" s="2">
        <v>39</v>
      </c>
      <c r="AZ3190" s="2">
        <v>31.349699999999999</v>
      </c>
      <c r="BA3190" s="2">
        <v>1.19</v>
      </c>
      <c r="BB3190" s="2">
        <v>3.3</v>
      </c>
      <c r="BC3190" s="2">
        <v>36.5</v>
      </c>
      <c r="BD3190" s="2">
        <v>41.107599999999998</v>
      </c>
      <c r="BE3190" s="4"/>
      <c r="BF3190" s="4"/>
    </row>
    <row r="3191" spans="1:58" x14ac:dyDescent="0.2">
      <c r="A3191" s="29">
        <v>3190</v>
      </c>
      <c r="B3191" s="7" t="s">
        <v>126</v>
      </c>
      <c r="C3191" s="3">
        <v>40032</v>
      </c>
      <c r="D3191" s="4" t="s">
        <v>28</v>
      </c>
      <c r="E3191" s="4" t="s">
        <v>163</v>
      </c>
      <c r="F3191" s="5" t="s">
        <v>192</v>
      </c>
      <c r="G3191" s="6">
        <v>0.87777777777777777</v>
      </c>
      <c r="H3191" s="6">
        <v>0.91388888888888886</v>
      </c>
      <c r="I3191" s="85">
        <f t="shared" si="49"/>
        <v>51.999999999999972</v>
      </c>
      <c r="J3191" s="86">
        <f>I3191*Segmentos!$D$7*(AH3191%)*IF(ISNUMBER(AI3191),AI3191%,0)</f>
        <v>147180.7999999999</v>
      </c>
      <c r="K3191" s="86">
        <f>I3191*Segmentos!$D$7*(AL3191%)*IF(ISNUMBER(AM3191),AM3191%,0)</f>
        <v>293383.99999999983</v>
      </c>
      <c r="L3191" s="4"/>
      <c r="M3191" s="2">
        <v>1.08</v>
      </c>
      <c r="N3191" s="2">
        <v>3</v>
      </c>
      <c r="O3191" s="2">
        <v>35.799999999999997</v>
      </c>
      <c r="P3191" s="2">
        <v>92.914900000000003</v>
      </c>
      <c r="Q3191" s="2">
        <v>0.04</v>
      </c>
      <c r="R3191" s="2">
        <v>0.8</v>
      </c>
      <c r="S3191" s="2">
        <v>4.8</v>
      </c>
      <c r="T3191" s="2">
        <v>0.54079999999999995</v>
      </c>
      <c r="U3191" s="2">
        <v>0.06</v>
      </c>
      <c r="V3191" s="2">
        <v>0.3</v>
      </c>
      <c r="W3191" s="2">
        <v>18</v>
      </c>
      <c r="X3191" s="2">
        <v>0.99919999999999998</v>
      </c>
      <c r="Y3191" s="2">
        <v>0.91</v>
      </c>
      <c r="Z3191" s="2">
        <v>3.6</v>
      </c>
      <c r="AA3191" s="2">
        <v>25.1</v>
      </c>
      <c r="AB3191" s="2">
        <v>23.144100000000002</v>
      </c>
      <c r="AC3191" s="2">
        <v>2.42</v>
      </c>
      <c r="AD3191" s="2">
        <v>5.3</v>
      </c>
      <c r="AE3191" s="2">
        <v>45.4</v>
      </c>
      <c r="AF3191" s="2">
        <v>68.230900000000005</v>
      </c>
      <c r="AG3191" s="2">
        <v>0.71</v>
      </c>
      <c r="AH3191" s="22">
        <v>2.9</v>
      </c>
      <c r="AI3191" s="22">
        <v>24.4</v>
      </c>
      <c r="AJ3191" s="22">
        <v>28.967500000000001</v>
      </c>
      <c r="AK3191" s="18">
        <v>1.42</v>
      </c>
      <c r="AL3191" s="18">
        <v>3.1</v>
      </c>
      <c r="AM3191" s="18">
        <v>45.5</v>
      </c>
      <c r="AN3191" s="2">
        <v>63.947400000000002</v>
      </c>
      <c r="AO3191" s="2">
        <v>0.37</v>
      </c>
      <c r="AP3191" s="2">
        <v>1.8</v>
      </c>
      <c r="AQ3191" s="2">
        <v>20.399999999999999</v>
      </c>
      <c r="AR3191" s="2">
        <v>3.4571000000000001</v>
      </c>
      <c r="AS3191" s="2">
        <v>1.46</v>
      </c>
      <c r="AT3191" s="2">
        <v>3.7</v>
      </c>
      <c r="AU3191" s="2">
        <v>39.5</v>
      </c>
      <c r="AV3191" s="2">
        <v>27.607299999999999</v>
      </c>
      <c r="AW3191" s="2">
        <v>0.57999999999999996</v>
      </c>
      <c r="AX3191" s="2">
        <v>2</v>
      </c>
      <c r="AY3191" s="2">
        <v>29.6</v>
      </c>
      <c r="AZ3191" s="2">
        <v>14.425700000000001</v>
      </c>
      <c r="BA3191" s="2">
        <v>1.44</v>
      </c>
      <c r="BB3191" s="2">
        <v>3.8</v>
      </c>
      <c r="BC3191" s="2">
        <v>38.299999999999997</v>
      </c>
      <c r="BD3191" s="2">
        <v>47.424799999999998</v>
      </c>
      <c r="BE3191" s="4"/>
      <c r="BF3191" s="4"/>
    </row>
    <row r="3192" spans="1:58" x14ac:dyDescent="0.2">
      <c r="A3192" s="29">
        <v>3191</v>
      </c>
      <c r="B3192" s="7" t="s">
        <v>134</v>
      </c>
      <c r="C3192" s="3">
        <v>40032</v>
      </c>
      <c r="D3192" s="4" t="s">
        <v>13</v>
      </c>
      <c r="E3192" s="4" t="s">
        <v>174</v>
      </c>
      <c r="F3192" s="5" t="s">
        <v>192</v>
      </c>
      <c r="G3192" s="6">
        <v>0.91666666666666663</v>
      </c>
      <c r="H3192" s="6">
        <v>7.6388888888888886E-3</v>
      </c>
      <c r="I3192" s="85">
        <f t="shared" si="49"/>
        <v>131.00000000000006</v>
      </c>
      <c r="J3192" s="86">
        <f>I3192*Segmentos!$D$7*(AH3192%)*IF(ISNUMBER(AI3192),AI3192%,0)</f>
        <v>4041507.2000000016</v>
      </c>
      <c r="K3192" s="86">
        <f>I3192*Segmentos!$D$7*(AL3192%)*IF(ISNUMBER(AM3192),AM3192%,0)</f>
        <v>6240735.200000002</v>
      </c>
      <c r="L3192" s="4"/>
      <c r="M3192" s="2">
        <v>9.91</v>
      </c>
      <c r="N3192" s="2">
        <v>29</v>
      </c>
      <c r="O3192" s="2">
        <v>34.1</v>
      </c>
      <c r="P3192" s="2">
        <v>86.985100000000003</v>
      </c>
      <c r="Q3192" s="2">
        <v>8.36</v>
      </c>
      <c r="R3192" s="2">
        <v>26.5</v>
      </c>
      <c r="S3192" s="2">
        <v>31.5</v>
      </c>
      <c r="T3192" s="2">
        <v>12.2403</v>
      </c>
      <c r="U3192" s="2">
        <v>6.35</v>
      </c>
      <c r="V3192" s="2">
        <v>22.4</v>
      </c>
      <c r="W3192" s="2">
        <v>28.3</v>
      </c>
      <c r="X3192" s="2">
        <v>11.694100000000001</v>
      </c>
      <c r="Y3192" s="2">
        <v>11.72</v>
      </c>
      <c r="Z3192" s="2">
        <v>30.5</v>
      </c>
      <c r="AA3192" s="2">
        <v>38.4</v>
      </c>
      <c r="AB3192" s="2">
        <v>30.3809</v>
      </c>
      <c r="AC3192" s="2">
        <v>11.33</v>
      </c>
      <c r="AD3192" s="2">
        <v>33.200000000000003</v>
      </c>
      <c r="AE3192" s="2">
        <v>34.200000000000003</v>
      </c>
      <c r="AF3192" s="2">
        <v>32.669800000000002</v>
      </c>
      <c r="AG3192" s="2">
        <v>7.7</v>
      </c>
      <c r="AH3192" s="22">
        <v>24.8</v>
      </c>
      <c r="AI3192" s="22">
        <v>31.1</v>
      </c>
      <c r="AJ3192" s="22">
        <v>32.085599999999999</v>
      </c>
      <c r="AK3192" s="18">
        <v>11.9</v>
      </c>
      <c r="AL3192" s="18">
        <v>32.9</v>
      </c>
      <c r="AM3192" s="18">
        <v>36.200000000000003</v>
      </c>
      <c r="AN3192" s="2">
        <v>54.899500000000003</v>
      </c>
      <c r="AO3192" s="2">
        <v>7.09</v>
      </c>
      <c r="AP3192" s="2">
        <v>20.9</v>
      </c>
      <c r="AQ3192" s="2">
        <v>33.9</v>
      </c>
      <c r="AR3192" s="2">
        <v>6.7984999999999998</v>
      </c>
      <c r="AS3192" s="2">
        <v>9.31</v>
      </c>
      <c r="AT3192" s="2">
        <v>25</v>
      </c>
      <c r="AU3192" s="2">
        <v>37.200000000000003</v>
      </c>
      <c r="AV3192" s="2">
        <v>18.006599999999999</v>
      </c>
      <c r="AW3192" s="2">
        <v>9.92</v>
      </c>
      <c r="AX3192" s="2">
        <v>29.1</v>
      </c>
      <c r="AY3192" s="2">
        <v>34.1</v>
      </c>
      <c r="AZ3192" s="2">
        <v>25.043399999999998</v>
      </c>
      <c r="BA3192" s="2">
        <v>11.04</v>
      </c>
      <c r="BB3192" s="2">
        <v>33.6</v>
      </c>
      <c r="BC3192" s="2">
        <v>32.9</v>
      </c>
      <c r="BD3192" s="2">
        <v>37.136699999999998</v>
      </c>
      <c r="BE3192" s="4"/>
      <c r="BF3192" s="4"/>
    </row>
    <row r="3193" spans="1:58" x14ac:dyDescent="0.2">
      <c r="A3193" s="29">
        <v>3192</v>
      </c>
      <c r="B3193" s="7" t="s">
        <v>47</v>
      </c>
      <c r="C3193" s="3">
        <v>40032</v>
      </c>
      <c r="D3193" s="4" t="s">
        <v>3</v>
      </c>
      <c r="E3193" s="4" t="s">
        <v>175</v>
      </c>
      <c r="F3193" s="5" t="s">
        <v>192</v>
      </c>
      <c r="G3193" s="6">
        <v>0.91805555555555562</v>
      </c>
      <c r="H3193" s="6">
        <v>3.6111111111111115E-2</v>
      </c>
      <c r="I3193" s="85">
        <f t="shared" si="49"/>
        <v>169.99999999999994</v>
      </c>
      <c r="J3193" s="86">
        <f>I3193*Segmentos!$D$7*(AH3193%)*IF(ISNUMBER(AI3193),AI3193%,0)</f>
        <v>2732579.9999999991</v>
      </c>
      <c r="K3193" s="86">
        <f>I3193*Segmentos!$D$7*(AL3193%)*IF(ISNUMBER(AM3193),AM3193%,0)</f>
        <v>4697711.9999999972</v>
      </c>
      <c r="L3193" s="4"/>
      <c r="M3193" s="2">
        <v>5.54</v>
      </c>
      <c r="N3193" s="2">
        <v>27.1</v>
      </c>
      <c r="O3193" s="2">
        <v>20.399999999999999</v>
      </c>
      <c r="P3193" s="2">
        <v>91.762900000000002</v>
      </c>
      <c r="Q3193" s="2">
        <v>3.3</v>
      </c>
      <c r="R3193" s="2">
        <v>18.7</v>
      </c>
      <c r="S3193" s="2">
        <v>17.7</v>
      </c>
      <c r="T3193" s="2">
        <v>9.1327999999999996</v>
      </c>
      <c r="U3193" s="2">
        <v>3.72</v>
      </c>
      <c r="V3193" s="2">
        <v>25.8</v>
      </c>
      <c r="W3193" s="2">
        <v>14.4</v>
      </c>
      <c r="X3193" s="2">
        <v>12.910500000000001</v>
      </c>
      <c r="Y3193" s="2">
        <v>5.34</v>
      </c>
      <c r="Z3193" s="2">
        <v>29.9</v>
      </c>
      <c r="AA3193" s="2">
        <v>17.899999999999999</v>
      </c>
      <c r="AB3193" s="2">
        <v>26.142900000000001</v>
      </c>
      <c r="AC3193" s="2">
        <v>8.01</v>
      </c>
      <c r="AD3193" s="2">
        <v>29.7</v>
      </c>
      <c r="AE3193" s="2">
        <v>26.9</v>
      </c>
      <c r="AF3193" s="2">
        <v>43.576700000000002</v>
      </c>
      <c r="AG3193" s="2">
        <v>4.0199999999999996</v>
      </c>
      <c r="AH3193" s="22">
        <v>23.5</v>
      </c>
      <c r="AI3193" s="22">
        <v>17.100000000000001</v>
      </c>
      <c r="AJ3193" s="22">
        <v>31.5746</v>
      </c>
      <c r="AK3193" s="18">
        <v>6.91</v>
      </c>
      <c r="AL3193" s="18">
        <v>30.3</v>
      </c>
      <c r="AM3193" s="18">
        <v>22.8</v>
      </c>
      <c r="AN3193" s="2">
        <v>60.188200000000002</v>
      </c>
      <c r="AO3193" s="2">
        <v>4.5199999999999996</v>
      </c>
      <c r="AP3193" s="2">
        <v>20</v>
      </c>
      <c r="AQ3193" s="2">
        <v>22.6</v>
      </c>
      <c r="AR3193" s="2">
        <v>8.1890999999999998</v>
      </c>
      <c r="AS3193" s="2">
        <v>5.89</v>
      </c>
      <c r="AT3193" s="2">
        <v>26.9</v>
      </c>
      <c r="AU3193" s="2">
        <v>21.9</v>
      </c>
      <c r="AV3193" s="2">
        <v>21.510899999999999</v>
      </c>
      <c r="AW3193" s="2">
        <v>5.32</v>
      </c>
      <c r="AX3193" s="2">
        <v>25.5</v>
      </c>
      <c r="AY3193" s="2">
        <v>20.9</v>
      </c>
      <c r="AZ3193" s="2">
        <v>25.328600000000002</v>
      </c>
      <c r="BA3193" s="2">
        <v>5.79</v>
      </c>
      <c r="BB3193" s="2">
        <v>30.5</v>
      </c>
      <c r="BC3193" s="2">
        <v>19</v>
      </c>
      <c r="BD3193" s="2">
        <v>36.734200000000001</v>
      </c>
      <c r="BE3193" s="4"/>
      <c r="BF3193" s="4"/>
    </row>
    <row r="3194" spans="1:58" x14ac:dyDescent="0.2">
      <c r="A3194" s="29">
        <v>3193</v>
      </c>
      <c r="B3194" s="7" t="s">
        <v>23</v>
      </c>
      <c r="C3194" s="3">
        <v>40032</v>
      </c>
      <c r="D3194" s="4" t="s">
        <v>21</v>
      </c>
      <c r="E3194" s="4" t="s">
        <v>170</v>
      </c>
      <c r="F3194" s="5" t="s">
        <v>192</v>
      </c>
      <c r="G3194" s="6">
        <v>0.875</v>
      </c>
      <c r="H3194" s="6">
        <v>0.93680555555555556</v>
      </c>
      <c r="I3194" s="85">
        <f t="shared" si="49"/>
        <v>89</v>
      </c>
      <c r="J3194" s="86">
        <f>I3194*Segmentos!$D$7*(AH3194%)*IF(ISNUMBER(AI3194),AI3194%,0)</f>
        <v>91848</v>
      </c>
      <c r="K3194" s="86">
        <f>I3194*Segmentos!$D$7*(AL3194%)*IF(ISNUMBER(AM3194),AM3194%,0)</f>
        <v>201353.59999999995</v>
      </c>
      <c r="L3194" s="4"/>
      <c r="M3194" s="2">
        <v>0.43</v>
      </c>
      <c r="N3194" s="2">
        <v>2.5</v>
      </c>
      <c r="O3194" s="2">
        <v>17.3</v>
      </c>
      <c r="P3194" s="2">
        <v>36.9651</v>
      </c>
      <c r="Q3194" s="2">
        <v>0.05</v>
      </c>
      <c r="R3194" s="2">
        <v>1.2</v>
      </c>
      <c r="S3194" s="2">
        <v>4.4000000000000004</v>
      </c>
      <c r="T3194" s="2">
        <v>0.74209999999999998</v>
      </c>
      <c r="U3194" s="2">
        <v>0.13</v>
      </c>
      <c r="V3194" s="2">
        <v>1.2</v>
      </c>
      <c r="W3194" s="2">
        <v>10.8</v>
      </c>
      <c r="X3194" s="2">
        <v>2.3692000000000002</v>
      </c>
      <c r="Y3194" s="2">
        <v>0.61</v>
      </c>
      <c r="Z3194" s="2">
        <v>2.2000000000000002</v>
      </c>
      <c r="AA3194" s="2">
        <v>28</v>
      </c>
      <c r="AB3194" s="2">
        <v>15.669600000000001</v>
      </c>
      <c r="AC3194" s="2">
        <v>0.64</v>
      </c>
      <c r="AD3194" s="2">
        <v>4.2</v>
      </c>
      <c r="AE3194" s="2">
        <v>15.3</v>
      </c>
      <c r="AF3194" s="2">
        <v>18.184100000000001</v>
      </c>
      <c r="AG3194" s="2">
        <v>0.26</v>
      </c>
      <c r="AH3194" s="22">
        <v>2</v>
      </c>
      <c r="AI3194" s="22">
        <v>12.9</v>
      </c>
      <c r="AJ3194" s="22">
        <v>10.827199999999999</v>
      </c>
      <c r="AK3194" s="18">
        <v>0.56999999999999995</v>
      </c>
      <c r="AL3194" s="18">
        <v>2.8</v>
      </c>
      <c r="AM3194" s="18">
        <v>20.2</v>
      </c>
      <c r="AN3194" s="2">
        <v>26.137899999999998</v>
      </c>
      <c r="AO3194" s="2">
        <v>0.75</v>
      </c>
      <c r="AP3194" s="2">
        <v>3.8</v>
      </c>
      <c r="AQ3194" s="2">
        <v>19.600000000000001</v>
      </c>
      <c r="AR3194" s="2">
        <v>7.1260000000000003</v>
      </c>
      <c r="AS3194" s="2">
        <v>0.17</v>
      </c>
      <c r="AT3194" s="2">
        <v>1.7</v>
      </c>
      <c r="AU3194" s="2">
        <v>10.199999999999999</v>
      </c>
      <c r="AV3194" s="2">
        <v>3.2094</v>
      </c>
      <c r="AW3194" s="2">
        <v>0.13</v>
      </c>
      <c r="AX3194" s="2">
        <v>1.5</v>
      </c>
      <c r="AY3194" s="2">
        <v>8.8000000000000007</v>
      </c>
      <c r="AZ3194" s="2">
        <v>3.2854999999999999</v>
      </c>
      <c r="BA3194" s="2">
        <v>0.7</v>
      </c>
      <c r="BB3194" s="2">
        <v>3.3</v>
      </c>
      <c r="BC3194" s="2">
        <v>21.6</v>
      </c>
      <c r="BD3194" s="2">
        <v>23.344100000000001</v>
      </c>
      <c r="BE3194" s="4"/>
      <c r="BF3194" s="4"/>
    </row>
    <row r="3195" spans="1:58" x14ac:dyDescent="0.2">
      <c r="A3195" s="29">
        <v>3194</v>
      </c>
      <c r="B3195" s="7" t="s">
        <v>25</v>
      </c>
      <c r="C3195" s="3">
        <v>40032</v>
      </c>
      <c r="D3195" s="4" t="s">
        <v>21</v>
      </c>
      <c r="E3195" s="4" t="s">
        <v>171</v>
      </c>
      <c r="F3195" s="5" t="s">
        <v>192</v>
      </c>
      <c r="G3195" s="6">
        <v>0.87430555555555556</v>
      </c>
      <c r="H3195" s="6">
        <v>0.875</v>
      </c>
      <c r="I3195" s="85">
        <f t="shared" si="49"/>
        <v>0.99999999999999645</v>
      </c>
      <c r="J3195" s="86">
        <f>I3195*Segmentos!$D$7*(AH3195%)*IF(ISNUMBER(AI3195),AI3195%,0)</f>
        <v>1999.999999999993</v>
      </c>
      <c r="K3195" s="86">
        <f>I3195*Segmentos!$D$7*(AL3195%)*IF(ISNUMBER(AM3195),AM3195%,0)</f>
        <v>7199.9999999999754</v>
      </c>
      <c r="L3195" s="4"/>
      <c r="M3195" s="2">
        <v>1.22</v>
      </c>
      <c r="N3195" s="2">
        <v>1.2</v>
      </c>
      <c r="O3195" s="2">
        <v>100</v>
      </c>
      <c r="P3195" s="2">
        <v>92.212900000000005</v>
      </c>
      <c r="Q3195" s="2">
        <v>0.18</v>
      </c>
      <c r="R3195" s="2">
        <v>0.2</v>
      </c>
      <c r="S3195" s="2">
        <v>100</v>
      </c>
      <c r="T3195" s="2">
        <v>2.2671000000000001</v>
      </c>
      <c r="U3195" s="2">
        <v>0.28999999999999998</v>
      </c>
      <c r="V3195" s="2">
        <v>0.3</v>
      </c>
      <c r="W3195" s="2">
        <v>100</v>
      </c>
      <c r="X3195" s="2">
        <v>4.6155999999999997</v>
      </c>
      <c r="Y3195" s="2">
        <v>0.17</v>
      </c>
      <c r="Z3195" s="2">
        <v>0.2</v>
      </c>
      <c r="AA3195" s="2">
        <v>100</v>
      </c>
      <c r="AB3195" s="2">
        <v>3.8458000000000001</v>
      </c>
      <c r="AC3195" s="2">
        <v>3.28</v>
      </c>
      <c r="AD3195" s="2">
        <v>3.3</v>
      </c>
      <c r="AE3195" s="2">
        <v>100</v>
      </c>
      <c r="AF3195" s="2">
        <v>81.484499999999997</v>
      </c>
      <c r="AG3195" s="2">
        <v>0.52</v>
      </c>
      <c r="AH3195" s="22">
        <v>0.5</v>
      </c>
      <c r="AI3195" s="22">
        <v>100</v>
      </c>
      <c r="AJ3195" s="22">
        <v>18.816299999999998</v>
      </c>
      <c r="AK3195" s="18">
        <v>1.85</v>
      </c>
      <c r="AL3195" s="18">
        <v>1.8</v>
      </c>
      <c r="AM3195" s="18">
        <v>100</v>
      </c>
      <c r="AN3195" s="2">
        <v>73.396699999999996</v>
      </c>
      <c r="AO3195" s="2">
        <v>1.19</v>
      </c>
      <c r="AP3195" s="2">
        <v>1.2</v>
      </c>
      <c r="AQ3195" s="2">
        <v>100</v>
      </c>
      <c r="AR3195" s="2">
        <v>9.8536000000000001</v>
      </c>
      <c r="AS3195" s="2">
        <v>0.8</v>
      </c>
      <c r="AT3195" s="2">
        <v>0.8</v>
      </c>
      <c r="AU3195" s="2">
        <v>100</v>
      </c>
      <c r="AV3195" s="2">
        <v>13.3834</v>
      </c>
      <c r="AW3195" s="2">
        <v>1.29</v>
      </c>
      <c r="AX3195" s="2">
        <v>1.3</v>
      </c>
      <c r="AY3195" s="2">
        <v>100</v>
      </c>
      <c r="AZ3195" s="2">
        <v>27.947099999999999</v>
      </c>
      <c r="BA3195" s="2">
        <v>1.42</v>
      </c>
      <c r="BB3195" s="2">
        <v>1.4</v>
      </c>
      <c r="BC3195" s="2">
        <v>100</v>
      </c>
      <c r="BD3195" s="2">
        <v>41.028799999999997</v>
      </c>
      <c r="BE3195" s="4"/>
      <c r="BF3195" s="4"/>
    </row>
    <row r="3196" spans="1:58" x14ac:dyDescent="0.2">
      <c r="A3196" s="29">
        <v>3195</v>
      </c>
      <c r="B3196" s="7" t="s">
        <v>19</v>
      </c>
      <c r="C3196" s="3">
        <v>40032</v>
      </c>
      <c r="D3196" s="4" t="s">
        <v>17</v>
      </c>
      <c r="E3196" s="4" t="s">
        <v>166</v>
      </c>
      <c r="F3196" s="5" t="s">
        <v>192</v>
      </c>
      <c r="G3196" s="6">
        <v>0.91527777777777775</v>
      </c>
      <c r="H3196" s="6">
        <v>0.91666666666666663</v>
      </c>
      <c r="I3196" s="85">
        <f t="shared" si="49"/>
        <v>1.9999999999999929</v>
      </c>
      <c r="J3196" s="86">
        <f>I3196*Segmentos!$D$7*(AH3196%)*IF(ISNUMBER(AI3196),AI3196%,0)</f>
        <v>6441.5999999999785</v>
      </c>
      <c r="K3196" s="86">
        <f>I3196*Segmentos!$D$7*(AL3196%)*IF(ISNUMBER(AM3196),AM3196%,0)</f>
        <v>5036.7999999999829</v>
      </c>
      <c r="L3196" s="4"/>
      <c r="M3196" s="2">
        <v>0.71</v>
      </c>
      <c r="N3196" s="2">
        <v>0.9</v>
      </c>
      <c r="O3196" s="2">
        <v>75.5</v>
      </c>
      <c r="P3196" s="2">
        <v>87.0261</v>
      </c>
      <c r="Q3196" s="2">
        <v>0.5</v>
      </c>
      <c r="R3196" s="2">
        <v>0.6</v>
      </c>
      <c r="S3196" s="2">
        <v>81.400000000000006</v>
      </c>
      <c r="T3196" s="2">
        <v>10.2408</v>
      </c>
      <c r="U3196" s="2">
        <v>0.67</v>
      </c>
      <c r="V3196" s="2">
        <v>0.8</v>
      </c>
      <c r="W3196" s="2">
        <v>85.4</v>
      </c>
      <c r="X3196" s="2">
        <v>17.2743</v>
      </c>
      <c r="Y3196" s="2">
        <v>1.01</v>
      </c>
      <c r="Z3196" s="2">
        <v>1</v>
      </c>
      <c r="AA3196" s="2">
        <v>100</v>
      </c>
      <c r="AB3196" s="2">
        <v>36.566600000000001</v>
      </c>
      <c r="AC3196" s="2">
        <v>0.56999999999999995</v>
      </c>
      <c r="AD3196" s="2">
        <v>1.1000000000000001</v>
      </c>
      <c r="AE3196" s="2">
        <v>50</v>
      </c>
      <c r="AF3196" s="2">
        <v>22.944400000000002</v>
      </c>
      <c r="AG3196" s="2">
        <v>0.84</v>
      </c>
      <c r="AH3196" s="22">
        <v>1.1000000000000001</v>
      </c>
      <c r="AI3196" s="22">
        <v>73.2</v>
      </c>
      <c r="AJ3196" s="22">
        <v>48.5062</v>
      </c>
      <c r="AK3196" s="18">
        <v>0.6</v>
      </c>
      <c r="AL3196" s="18">
        <v>0.8</v>
      </c>
      <c r="AM3196" s="18">
        <v>78.7</v>
      </c>
      <c r="AN3196" s="2">
        <v>38.5199</v>
      </c>
      <c r="AO3196" s="2">
        <v>0</v>
      </c>
      <c r="AP3196" s="2">
        <v>0</v>
      </c>
      <c r="AQ3196" s="8" t="s">
        <v>577</v>
      </c>
      <c r="AR3196" s="2">
        <v>0</v>
      </c>
      <c r="AS3196" s="2">
        <v>0.22</v>
      </c>
      <c r="AT3196" s="2">
        <v>0.4</v>
      </c>
      <c r="AU3196" s="2">
        <v>50</v>
      </c>
      <c r="AV3196" s="2">
        <v>6.0340999999999996</v>
      </c>
      <c r="AW3196" s="2">
        <v>0.71</v>
      </c>
      <c r="AX3196" s="2">
        <v>0.8</v>
      </c>
      <c r="AY3196" s="2">
        <v>89.4</v>
      </c>
      <c r="AZ3196" s="2">
        <v>24.803799999999999</v>
      </c>
      <c r="BA3196" s="2">
        <v>1.2</v>
      </c>
      <c r="BB3196" s="2">
        <v>1.6</v>
      </c>
      <c r="BC3196" s="2">
        <v>74.5</v>
      </c>
      <c r="BD3196" s="2">
        <v>56.188200000000002</v>
      </c>
      <c r="BE3196" s="4"/>
      <c r="BF3196" s="4"/>
    </row>
    <row r="3197" spans="1:58" x14ac:dyDescent="0.2">
      <c r="A3197" s="29">
        <v>3196</v>
      </c>
      <c r="B3197" s="7" t="s">
        <v>2</v>
      </c>
      <c r="C3197" s="3">
        <v>40032</v>
      </c>
      <c r="D3197" s="4" t="s">
        <v>0</v>
      </c>
      <c r="E3197" s="4" t="s">
        <v>164</v>
      </c>
      <c r="F3197" s="5" t="s">
        <v>192</v>
      </c>
      <c r="G3197" s="6">
        <v>0.87430555555555556</v>
      </c>
      <c r="H3197" s="6">
        <v>0.9159722222222223</v>
      </c>
      <c r="I3197" s="85">
        <f t="shared" si="49"/>
        <v>60.000000000000107</v>
      </c>
      <c r="J3197" s="86">
        <f>I3197*Segmentos!$D$7*(AH3197%)*IF(ISNUMBER(AI3197),AI3197%,0)</f>
        <v>903336.00000000163</v>
      </c>
      <c r="K3197" s="86">
        <f>I3197*Segmentos!$D$7*(AL3197%)*IF(ISNUMBER(AM3197),AM3197%,0)</f>
        <v>1253904.0000000021</v>
      </c>
      <c r="L3197" s="4"/>
      <c r="M3197" s="2">
        <v>4.54</v>
      </c>
      <c r="N3197" s="2">
        <v>14.3</v>
      </c>
      <c r="O3197" s="2">
        <v>31.8</v>
      </c>
      <c r="P3197" s="2">
        <v>90.387100000000004</v>
      </c>
      <c r="Q3197" s="2">
        <v>4.55</v>
      </c>
      <c r="R3197" s="2">
        <v>12</v>
      </c>
      <c r="S3197" s="2">
        <v>38</v>
      </c>
      <c r="T3197" s="2">
        <v>15.103</v>
      </c>
      <c r="U3197" s="2">
        <v>3.39</v>
      </c>
      <c r="V3197" s="2">
        <v>11</v>
      </c>
      <c r="W3197" s="2">
        <v>30.8</v>
      </c>
      <c r="X3197" s="2">
        <v>14.132199999999999</v>
      </c>
      <c r="Y3197" s="2">
        <v>3.99</v>
      </c>
      <c r="Z3197" s="2">
        <v>16.100000000000001</v>
      </c>
      <c r="AA3197" s="2">
        <v>24.7</v>
      </c>
      <c r="AB3197" s="2">
        <v>23.424099999999999</v>
      </c>
      <c r="AC3197" s="2">
        <v>5.77</v>
      </c>
      <c r="AD3197" s="2">
        <v>15.9</v>
      </c>
      <c r="AE3197" s="2">
        <v>36.299999999999997</v>
      </c>
      <c r="AF3197" s="2">
        <v>37.727800000000002</v>
      </c>
      <c r="AG3197" s="2">
        <v>3.78</v>
      </c>
      <c r="AH3197" s="22">
        <v>13.3</v>
      </c>
      <c r="AI3197" s="22">
        <v>28.3</v>
      </c>
      <c r="AJ3197" s="22">
        <v>35.696100000000001</v>
      </c>
      <c r="AK3197" s="18">
        <v>5.23</v>
      </c>
      <c r="AL3197" s="18">
        <v>15.1</v>
      </c>
      <c r="AM3197" s="18">
        <v>34.6</v>
      </c>
      <c r="AN3197" s="2">
        <v>54.691000000000003</v>
      </c>
      <c r="AO3197" s="2">
        <v>2.44</v>
      </c>
      <c r="AP3197" s="2">
        <v>10.6</v>
      </c>
      <c r="AQ3197" s="2">
        <v>23.1</v>
      </c>
      <c r="AR3197" s="2">
        <v>5.3129999999999997</v>
      </c>
      <c r="AS3197" s="2">
        <v>7.03</v>
      </c>
      <c r="AT3197" s="2">
        <v>14.9</v>
      </c>
      <c r="AU3197" s="2">
        <v>47.4</v>
      </c>
      <c r="AV3197" s="2">
        <v>30.838100000000001</v>
      </c>
      <c r="AW3197" s="2">
        <v>3.71</v>
      </c>
      <c r="AX3197" s="2">
        <v>12.9</v>
      </c>
      <c r="AY3197" s="2">
        <v>28.7</v>
      </c>
      <c r="AZ3197" s="2">
        <v>21.212900000000001</v>
      </c>
      <c r="BA3197" s="2">
        <v>4.33</v>
      </c>
      <c r="BB3197" s="2">
        <v>16</v>
      </c>
      <c r="BC3197" s="2">
        <v>27</v>
      </c>
      <c r="BD3197" s="2">
        <v>33.023000000000003</v>
      </c>
      <c r="BE3197" s="4"/>
      <c r="BF3197" s="4"/>
    </row>
    <row r="3198" spans="1:58" x14ac:dyDescent="0.2">
      <c r="A3198" s="29">
        <v>3197</v>
      </c>
      <c r="B3198" s="7" t="s">
        <v>16</v>
      </c>
      <c r="C3198" s="3">
        <v>40032</v>
      </c>
      <c r="D3198" s="4" t="s">
        <v>13</v>
      </c>
      <c r="E3198" s="4" t="s">
        <v>166</v>
      </c>
      <c r="F3198" s="5" t="s">
        <v>192</v>
      </c>
      <c r="G3198" s="6">
        <v>0.91388888888888886</v>
      </c>
      <c r="H3198" s="6">
        <v>0.91666666666666663</v>
      </c>
      <c r="I3198" s="85">
        <f t="shared" si="49"/>
        <v>3.9999999999999858</v>
      </c>
      <c r="J3198" s="86">
        <f>I3198*Segmentos!$D$7*(AH3198%)*IF(ISNUMBER(AI3198),AI3198%,0)</f>
        <v>146147.19999999949</v>
      </c>
      <c r="K3198" s="86">
        <f>I3198*Segmentos!$D$7*(AL3198%)*IF(ISNUMBER(AM3198),AM3198%,0)</f>
        <v>174399.99999999939</v>
      </c>
      <c r="L3198" s="4"/>
      <c r="M3198" s="2">
        <v>10.08</v>
      </c>
      <c r="N3198" s="2">
        <v>11.8</v>
      </c>
      <c r="O3198" s="2">
        <v>85.7</v>
      </c>
      <c r="P3198" s="2">
        <v>89.594800000000006</v>
      </c>
      <c r="Q3198" s="2">
        <v>6.53</v>
      </c>
      <c r="R3198" s="2">
        <v>7.1</v>
      </c>
      <c r="S3198" s="2">
        <v>92</v>
      </c>
      <c r="T3198" s="2">
        <v>9.6826000000000008</v>
      </c>
      <c r="U3198" s="2">
        <v>5.27</v>
      </c>
      <c r="V3198" s="2">
        <v>6.7</v>
      </c>
      <c r="W3198" s="2">
        <v>78.400000000000006</v>
      </c>
      <c r="X3198" s="2">
        <v>9.8298000000000005</v>
      </c>
      <c r="Y3198" s="2">
        <v>9.76</v>
      </c>
      <c r="Z3198" s="2">
        <v>11</v>
      </c>
      <c r="AA3198" s="2">
        <v>88.5</v>
      </c>
      <c r="AB3198" s="2">
        <v>25.628399999999999</v>
      </c>
      <c r="AC3198" s="2">
        <v>15.23</v>
      </c>
      <c r="AD3198" s="2">
        <v>18</v>
      </c>
      <c r="AE3198" s="2">
        <v>84.6</v>
      </c>
      <c r="AF3198" s="2">
        <v>44.454099999999997</v>
      </c>
      <c r="AG3198" s="2">
        <v>9.18</v>
      </c>
      <c r="AH3198" s="22">
        <v>10.9</v>
      </c>
      <c r="AI3198" s="22">
        <v>83.8</v>
      </c>
      <c r="AJ3198" s="22">
        <v>38.717500000000001</v>
      </c>
      <c r="AK3198" s="18">
        <v>10.89</v>
      </c>
      <c r="AL3198" s="18">
        <v>12.5</v>
      </c>
      <c r="AM3198" s="18">
        <v>87.2</v>
      </c>
      <c r="AN3198" s="2">
        <v>50.877400000000002</v>
      </c>
      <c r="AO3198" s="2">
        <v>6.74</v>
      </c>
      <c r="AP3198" s="2">
        <v>7</v>
      </c>
      <c r="AQ3198" s="2">
        <v>96</v>
      </c>
      <c r="AR3198" s="2">
        <v>6.5462999999999996</v>
      </c>
      <c r="AS3198" s="2">
        <v>7.74</v>
      </c>
      <c r="AT3198" s="2">
        <v>10.199999999999999</v>
      </c>
      <c r="AU3198" s="2">
        <v>75.900000000000006</v>
      </c>
      <c r="AV3198" s="2">
        <v>15.1633</v>
      </c>
      <c r="AW3198" s="2">
        <v>11.49</v>
      </c>
      <c r="AX3198" s="2">
        <v>13.5</v>
      </c>
      <c r="AY3198" s="2">
        <v>84.8</v>
      </c>
      <c r="AZ3198" s="2">
        <v>29.366199999999999</v>
      </c>
      <c r="BA3198" s="2">
        <v>11.32</v>
      </c>
      <c r="BB3198" s="2">
        <v>12.7</v>
      </c>
      <c r="BC3198" s="2">
        <v>89.3</v>
      </c>
      <c r="BD3198" s="2">
        <v>38.518999999999998</v>
      </c>
      <c r="BE3198" s="4"/>
      <c r="BF3198" s="4"/>
    </row>
    <row r="3199" spans="1:58" x14ac:dyDescent="0.2">
      <c r="A3199" s="29">
        <v>3198</v>
      </c>
      <c r="B3199" s="7" t="s">
        <v>22</v>
      </c>
      <c r="C3199" s="3">
        <v>40032</v>
      </c>
      <c r="D3199" s="4" t="s">
        <v>21</v>
      </c>
      <c r="E3199" s="4" t="s">
        <v>164</v>
      </c>
      <c r="F3199" s="5" t="s">
        <v>192</v>
      </c>
      <c r="G3199" s="6">
        <v>0.83194444444444438</v>
      </c>
      <c r="H3199" s="6">
        <v>0.87430555555555556</v>
      </c>
      <c r="I3199" s="85">
        <f t="shared" si="49"/>
        <v>61.000000000000099</v>
      </c>
      <c r="J3199" s="86">
        <f>I3199*Segmentos!$D$7*(AH3199%)*IF(ISNUMBER(AI3199),AI3199%,0)</f>
        <v>279136.00000000052</v>
      </c>
      <c r="K3199" s="86">
        <f>I3199*Segmentos!$D$7*(AL3199%)*IF(ISNUMBER(AM3199),AM3199%,0)</f>
        <v>624786.40000000107</v>
      </c>
      <c r="L3199" s="4"/>
      <c r="M3199" s="2">
        <v>1.9</v>
      </c>
      <c r="N3199" s="2">
        <v>5</v>
      </c>
      <c r="O3199" s="2">
        <v>37.799999999999997</v>
      </c>
      <c r="P3199" s="2">
        <v>95.079499999999996</v>
      </c>
      <c r="Q3199" s="2">
        <v>0.42</v>
      </c>
      <c r="R3199" s="2">
        <v>2.1</v>
      </c>
      <c r="S3199" s="2">
        <v>20.3</v>
      </c>
      <c r="T3199" s="2">
        <v>3.5552000000000001</v>
      </c>
      <c r="U3199" s="2">
        <v>0.74</v>
      </c>
      <c r="V3199" s="2">
        <v>2.6</v>
      </c>
      <c r="W3199" s="2">
        <v>28.3</v>
      </c>
      <c r="X3199" s="2">
        <v>7.8204000000000002</v>
      </c>
      <c r="Y3199" s="2">
        <v>0.8</v>
      </c>
      <c r="Z3199" s="2">
        <v>4.4000000000000004</v>
      </c>
      <c r="AA3199" s="2">
        <v>18.100000000000001</v>
      </c>
      <c r="AB3199" s="2">
        <v>11.9048</v>
      </c>
      <c r="AC3199" s="2">
        <v>4.3600000000000003</v>
      </c>
      <c r="AD3199" s="2">
        <v>8.6</v>
      </c>
      <c r="AE3199" s="2">
        <v>50.9</v>
      </c>
      <c r="AF3199" s="2">
        <v>71.799099999999996</v>
      </c>
      <c r="AG3199" s="2">
        <v>1.1499999999999999</v>
      </c>
      <c r="AH3199" s="22">
        <v>4</v>
      </c>
      <c r="AI3199" s="22">
        <v>28.6</v>
      </c>
      <c r="AJ3199" s="22">
        <v>27.424399999999999</v>
      </c>
      <c r="AK3199" s="18">
        <v>2.57</v>
      </c>
      <c r="AL3199" s="18">
        <v>5.9</v>
      </c>
      <c r="AM3199" s="18">
        <v>43.4</v>
      </c>
      <c r="AN3199" s="2">
        <v>67.655199999999994</v>
      </c>
      <c r="AO3199" s="2">
        <v>1.34</v>
      </c>
      <c r="AP3199" s="2">
        <v>4.0999999999999996</v>
      </c>
      <c r="AQ3199" s="2">
        <v>33.1</v>
      </c>
      <c r="AR3199" s="2">
        <v>7.3581000000000003</v>
      </c>
      <c r="AS3199" s="2">
        <v>1.46</v>
      </c>
      <c r="AT3199" s="2">
        <v>3.5</v>
      </c>
      <c r="AU3199" s="2">
        <v>41.1</v>
      </c>
      <c r="AV3199" s="2">
        <v>16.087800000000001</v>
      </c>
      <c r="AW3199" s="2">
        <v>1.58</v>
      </c>
      <c r="AX3199" s="2">
        <v>5.3</v>
      </c>
      <c r="AY3199" s="2">
        <v>29.8</v>
      </c>
      <c r="AZ3199" s="2">
        <v>22.758800000000001</v>
      </c>
      <c r="BA3199" s="2">
        <v>2.54</v>
      </c>
      <c r="BB3199" s="2">
        <v>5.9</v>
      </c>
      <c r="BC3199" s="2">
        <v>42.8</v>
      </c>
      <c r="BD3199" s="2">
        <v>48.8748</v>
      </c>
      <c r="BE3199" s="4"/>
      <c r="BF3199" s="4"/>
    </row>
    <row r="3200" spans="1:58" x14ac:dyDescent="0.2">
      <c r="A3200" s="29">
        <v>3199</v>
      </c>
      <c r="B3200" s="7" t="s">
        <v>4</v>
      </c>
      <c r="C3200" s="3">
        <v>40032</v>
      </c>
      <c r="D3200" s="4" t="s">
        <v>3</v>
      </c>
      <c r="E3200" s="4" t="s">
        <v>165</v>
      </c>
      <c r="F3200" s="5" t="s">
        <v>192</v>
      </c>
      <c r="G3200" s="6">
        <v>0.78125</v>
      </c>
      <c r="H3200" s="6">
        <v>0.87361111111111101</v>
      </c>
      <c r="I3200" s="85">
        <f t="shared" si="49"/>
        <v>132.99999999999986</v>
      </c>
      <c r="J3200" s="86">
        <f>I3200*Segmentos!$D$7*(AH3200%)*IF(ISNUMBER(AI3200),AI3200%,0)</f>
        <v>1247167.5999999987</v>
      </c>
      <c r="K3200" s="86">
        <f>I3200*Segmentos!$D$7*(AL3200%)*IF(ISNUMBER(AM3200),AM3200%,0)</f>
        <v>2271959.1999999979</v>
      </c>
      <c r="L3200" s="4"/>
      <c r="M3200" s="2">
        <v>3.36</v>
      </c>
      <c r="N3200" s="2">
        <v>14.2</v>
      </c>
      <c r="O3200" s="2">
        <v>23.6</v>
      </c>
      <c r="P3200" s="2">
        <v>71.840100000000007</v>
      </c>
      <c r="Q3200" s="2">
        <v>3.14</v>
      </c>
      <c r="R3200" s="2">
        <v>13.9</v>
      </c>
      <c r="S3200" s="2">
        <v>22.6</v>
      </c>
      <c r="T3200" s="2">
        <v>11.1999</v>
      </c>
      <c r="U3200" s="2">
        <v>3.39</v>
      </c>
      <c r="V3200" s="2">
        <v>13.2</v>
      </c>
      <c r="W3200" s="2">
        <v>25.6</v>
      </c>
      <c r="X3200" s="2">
        <v>15.2193</v>
      </c>
      <c r="Y3200" s="2">
        <v>2.76</v>
      </c>
      <c r="Z3200" s="2">
        <v>14.7</v>
      </c>
      <c r="AA3200" s="2">
        <v>18.8</v>
      </c>
      <c r="AB3200" s="2">
        <v>17.438099999999999</v>
      </c>
      <c r="AC3200" s="2">
        <v>3.98</v>
      </c>
      <c r="AD3200" s="2">
        <v>14.6</v>
      </c>
      <c r="AE3200" s="2">
        <v>27.3</v>
      </c>
      <c r="AF3200" s="2">
        <v>27.982800000000001</v>
      </c>
      <c r="AG3200" s="2">
        <v>2.35</v>
      </c>
      <c r="AH3200" s="22">
        <v>11.9</v>
      </c>
      <c r="AI3200" s="22">
        <v>19.7</v>
      </c>
      <c r="AJ3200" s="22">
        <v>23.8507</v>
      </c>
      <c r="AK3200" s="18">
        <v>4.2699999999999996</v>
      </c>
      <c r="AL3200" s="18">
        <v>16.3</v>
      </c>
      <c r="AM3200" s="18">
        <v>26.2</v>
      </c>
      <c r="AN3200" s="2">
        <v>47.989400000000003</v>
      </c>
      <c r="AO3200" s="2">
        <v>1.23</v>
      </c>
      <c r="AP3200" s="2">
        <v>6.7</v>
      </c>
      <c r="AQ3200" s="2">
        <v>18.5</v>
      </c>
      <c r="AR3200" s="2">
        <v>2.8852000000000002</v>
      </c>
      <c r="AS3200" s="2">
        <v>1.85</v>
      </c>
      <c r="AT3200" s="2">
        <v>8.6999999999999993</v>
      </c>
      <c r="AU3200" s="2">
        <v>21.4</v>
      </c>
      <c r="AV3200" s="2">
        <v>8.7353000000000005</v>
      </c>
      <c r="AW3200" s="2">
        <v>3.13</v>
      </c>
      <c r="AX3200" s="2">
        <v>15.7</v>
      </c>
      <c r="AY3200" s="2">
        <v>19.899999999999999</v>
      </c>
      <c r="AZ3200" s="2">
        <v>19.238299999999999</v>
      </c>
      <c r="BA3200" s="2">
        <v>5</v>
      </c>
      <c r="BB3200" s="2">
        <v>18.399999999999999</v>
      </c>
      <c r="BC3200" s="2">
        <v>27.1</v>
      </c>
      <c r="BD3200" s="2">
        <v>40.981099999999998</v>
      </c>
      <c r="BE3200" s="4"/>
      <c r="BF3200" s="4"/>
    </row>
    <row r="3201" spans="1:58" x14ac:dyDescent="0.2">
      <c r="A3201" s="29">
        <v>3200</v>
      </c>
      <c r="B3201" s="7" t="s">
        <v>15</v>
      </c>
      <c r="C3201" s="3">
        <v>40033</v>
      </c>
      <c r="D3201" s="4" t="s">
        <v>13</v>
      </c>
      <c r="E3201" s="4" t="s">
        <v>164</v>
      </c>
      <c r="F3201" s="5" t="s">
        <v>193</v>
      </c>
      <c r="G3201" s="6">
        <v>0.875</v>
      </c>
      <c r="H3201" s="6">
        <v>0.91388888888888886</v>
      </c>
      <c r="I3201" s="85">
        <f t="shared" si="49"/>
        <v>55.999999999999957</v>
      </c>
      <c r="J3201" s="86">
        <f>I3201*Segmentos!$D$7*(AH3201%)*IF(ISNUMBER(AI3201),AI3201%,0)</f>
        <v>772015.99999999942</v>
      </c>
      <c r="K3201" s="86">
        <f>I3201*Segmentos!$D$7*(AL3201%)*IF(ISNUMBER(AM3201),AM3201%,0)</f>
        <v>1096009.5999999992</v>
      </c>
      <c r="L3201" s="4"/>
      <c r="M3201" s="2">
        <v>4.2300000000000004</v>
      </c>
      <c r="N3201" s="2">
        <v>11.3</v>
      </c>
      <c r="O3201" s="2">
        <v>37.299999999999997</v>
      </c>
      <c r="P3201" s="2">
        <v>88.684899999999999</v>
      </c>
      <c r="Q3201" s="2">
        <v>2.61</v>
      </c>
      <c r="R3201" s="2">
        <v>6.3</v>
      </c>
      <c r="S3201" s="2">
        <v>41.4</v>
      </c>
      <c r="T3201" s="2">
        <v>9.1518999999999995</v>
      </c>
      <c r="U3201" s="2">
        <v>3.57</v>
      </c>
      <c r="V3201" s="2">
        <v>10.199999999999999</v>
      </c>
      <c r="W3201" s="2">
        <v>34.799999999999997</v>
      </c>
      <c r="X3201" s="2">
        <v>15.7018</v>
      </c>
      <c r="Y3201" s="2">
        <v>2.4700000000000002</v>
      </c>
      <c r="Z3201" s="2">
        <v>10.8</v>
      </c>
      <c r="AA3201" s="2">
        <v>22.9</v>
      </c>
      <c r="AB3201" s="2">
        <v>15.3149</v>
      </c>
      <c r="AC3201" s="2">
        <v>7.04</v>
      </c>
      <c r="AD3201" s="2">
        <v>15.1</v>
      </c>
      <c r="AE3201" s="2">
        <v>46.6</v>
      </c>
      <c r="AF3201" s="2">
        <v>48.516199999999998</v>
      </c>
      <c r="AG3201" s="2">
        <v>3.46</v>
      </c>
      <c r="AH3201" s="22">
        <v>11.3</v>
      </c>
      <c r="AI3201" s="22">
        <v>30.5</v>
      </c>
      <c r="AJ3201" s="22">
        <v>34.456499999999998</v>
      </c>
      <c r="AK3201" s="18">
        <v>4.92</v>
      </c>
      <c r="AL3201" s="18">
        <v>11.3</v>
      </c>
      <c r="AM3201" s="18">
        <v>43.3</v>
      </c>
      <c r="AN3201" s="2">
        <v>54.228400000000001</v>
      </c>
      <c r="AO3201" s="2">
        <v>1.95</v>
      </c>
      <c r="AP3201" s="2">
        <v>6.8</v>
      </c>
      <c r="AQ3201" s="2">
        <v>28.9</v>
      </c>
      <c r="AR3201" s="2">
        <v>4.4801000000000002</v>
      </c>
      <c r="AS3201" s="2">
        <v>3.08</v>
      </c>
      <c r="AT3201" s="2">
        <v>9.5</v>
      </c>
      <c r="AU3201" s="2">
        <v>32.5</v>
      </c>
      <c r="AV3201" s="2">
        <v>14.2225</v>
      </c>
      <c r="AW3201" s="2">
        <v>5.61</v>
      </c>
      <c r="AX3201" s="2">
        <v>14.6</v>
      </c>
      <c r="AY3201" s="2">
        <v>38.5</v>
      </c>
      <c r="AZ3201" s="2">
        <v>33.840800000000002</v>
      </c>
      <c r="BA3201" s="2">
        <v>4.5</v>
      </c>
      <c r="BB3201" s="2">
        <v>11.3</v>
      </c>
      <c r="BC3201" s="2">
        <v>39.799999999999997</v>
      </c>
      <c r="BD3201" s="2">
        <v>36.141399999999997</v>
      </c>
      <c r="BE3201" s="4"/>
      <c r="BF3201" s="4"/>
    </row>
    <row r="3202" spans="1:58" x14ac:dyDescent="0.2">
      <c r="A3202" s="29">
        <v>3201</v>
      </c>
      <c r="B3202" s="7" t="s">
        <v>5</v>
      </c>
      <c r="C3202" s="3">
        <v>40033</v>
      </c>
      <c r="D3202" s="4" t="s">
        <v>3</v>
      </c>
      <c r="E3202" s="4" t="s">
        <v>164</v>
      </c>
      <c r="F3202" s="5" t="s">
        <v>193</v>
      </c>
      <c r="G3202" s="6">
        <v>0.87430555555555556</v>
      </c>
      <c r="H3202" s="6">
        <v>0.9159722222222223</v>
      </c>
      <c r="I3202" s="85">
        <f t="shared" si="49"/>
        <v>60.000000000000107</v>
      </c>
      <c r="J3202" s="86">
        <f>I3202*Segmentos!$D$7*(AH3202%)*IF(ISNUMBER(AI3202),AI3202%,0)</f>
        <v>1070160.0000000019</v>
      </c>
      <c r="K3202" s="86">
        <f>I3202*Segmentos!$D$7*(AL3202%)*IF(ISNUMBER(AM3202),AM3202%,0)</f>
        <v>1161216.0000000019</v>
      </c>
      <c r="L3202" s="4"/>
      <c r="M3202" s="2">
        <v>4.66</v>
      </c>
      <c r="N3202" s="2">
        <v>12.1</v>
      </c>
      <c r="O3202" s="2">
        <v>38.6</v>
      </c>
      <c r="P3202" s="2">
        <v>86.082700000000003</v>
      </c>
      <c r="Q3202" s="2">
        <v>2.42</v>
      </c>
      <c r="R3202" s="2">
        <v>8.5</v>
      </c>
      <c r="S3202" s="2">
        <v>28.4</v>
      </c>
      <c r="T3202" s="2">
        <v>7.4591000000000003</v>
      </c>
      <c r="U3202" s="2">
        <v>3.45</v>
      </c>
      <c r="V3202" s="2">
        <v>9.1</v>
      </c>
      <c r="W3202" s="2">
        <v>38.1</v>
      </c>
      <c r="X3202" s="2">
        <v>13.3605</v>
      </c>
      <c r="Y3202" s="2">
        <v>4.2300000000000004</v>
      </c>
      <c r="Z3202" s="2">
        <v>11.9</v>
      </c>
      <c r="AA3202" s="2">
        <v>35.700000000000003</v>
      </c>
      <c r="AB3202" s="2">
        <v>23.083400000000001</v>
      </c>
      <c r="AC3202" s="2">
        <v>6.96</v>
      </c>
      <c r="AD3202" s="2">
        <v>16</v>
      </c>
      <c r="AE3202" s="2">
        <v>43.6</v>
      </c>
      <c r="AF3202" s="2">
        <v>42.179600000000001</v>
      </c>
      <c r="AG3202" s="2">
        <v>4.45</v>
      </c>
      <c r="AH3202" s="22">
        <v>13</v>
      </c>
      <c r="AI3202" s="22">
        <v>34.299999999999997</v>
      </c>
      <c r="AJ3202" s="22">
        <v>38.9773</v>
      </c>
      <c r="AK3202" s="18">
        <v>4.8499999999999996</v>
      </c>
      <c r="AL3202" s="18">
        <v>11.2</v>
      </c>
      <c r="AM3202" s="18">
        <v>43.2</v>
      </c>
      <c r="AN3202" s="2">
        <v>47.105400000000003</v>
      </c>
      <c r="AO3202" s="2">
        <v>1.43</v>
      </c>
      <c r="AP3202" s="2">
        <v>6.9</v>
      </c>
      <c r="AQ3202" s="2">
        <v>20.8</v>
      </c>
      <c r="AR3202" s="2">
        <v>2.8896000000000002</v>
      </c>
      <c r="AS3202" s="2">
        <v>4.0999999999999996</v>
      </c>
      <c r="AT3202" s="2">
        <v>10</v>
      </c>
      <c r="AU3202" s="2">
        <v>41.1</v>
      </c>
      <c r="AV3202" s="2">
        <v>16.676500000000001</v>
      </c>
      <c r="AW3202" s="2">
        <v>5.35</v>
      </c>
      <c r="AX3202" s="2">
        <v>13.8</v>
      </c>
      <c r="AY3202" s="2">
        <v>38.9</v>
      </c>
      <c r="AZ3202" s="2">
        <v>28.42</v>
      </c>
      <c r="BA3202" s="2">
        <v>5.39</v>
      </c>
      <c r="BB3202" s="2">
        <v>13.5</v>
      </c>
      <c r="BC3202" s="2">
        <v>40</v>
      </c>
      <c r="BD3202" s="2">
        <v>38.096499999999999</v>
      </c>
      <c r="BE3202" s="4"/>
      <c r="BF3202" s="4"/>
    </row>
    <row r="3203" spans="1:58" x14ac:dyDescent="0.2">
      <c r="A3203" s="29">
        <v>3202</v>
      </c>
      <c r="B3203" s="7" t="s">
        <v>49</v>
      </c>
      <c r="C3203" s="3">
        <v>40033</v>
      </c>
      <c r="D3203" s="4" t="s">
        <v>28</v>
      </c>
      <c r="E3203" s="4" t="s">
        <v>168</v>
      </c>
      <c r="F3203" s="5" t="s">
        <v>193</v>
      </c>
      <c r="G3203" s="6">
        <v>0.9159722222222223</v>
      </c>
      <c r="H3203" s="6">
        <v>2.8472222222222222E-2</v>
      </c>
      <c r="I3203" s="85">
        <f t="shared" ref="I3203:I3259" si="50">IF(H3203&gt;=G3203,(H3203-G3203)*24*60,("24:00:00"-G3203+H3203)*24*60)</f>
        <v>161.99999999999989</v>
      </c>
      <c r="J3203" s="86">
        <f>I3203*Segmentos!$D$7*(AH3203%)*IF(ISNUMBER(AI3203),AI3203%,0)</f>
        <v>1001159.9999999993</v>
      </c>
      <c r="K3203" s="86">
        <f>I3203*Segmentos!$D$7*(AL3203%)*IF(ISNUMBER(AM3203),AM3203%,0)</f>
        <v>642815.99999999953</v>
      </c>
      <c r="L3203" s="4" t="s">
        <v>122</v>
      </c>
      <c r="M3203" s="2">
        <v>1.25</v>
      </c>
      <c r="N3203" s="2">
        <v>6.9</v>
      </c>
      <c r="O3203" s="2">
        <v>18.2</v>
      </c>
      <c r="P3203" s="2">
        <v>94.064300000000003</v>
      </c>
      <c r="Q3203" s="2">
        <v>0.91</v>
      </c>
      <c r="R3203" s="2">
        <v>5</v>
      </c>
      <c r="S3203" s="2">
        <v>18</v>
      </c>
      <c r="T3203" s="2">
        <v>11.368</v>
      </c>
      <c r="U3203" s="2">
        <v>1</v>
      </c>
      <c r="V3203" s="2">
        <v>4.8</v>
      </c>
      <c r="W3203" s="2">
        <v>20.8</v>
      </c>
      <c r="X3203" s="2">
        <v>15.777799999999999</v>
      </c>
      <c r="Y3203" s="2">
        <v>1.81</v>
      </c>
      <c r="Z3203" s="2">
        <v>11.7</v>
      </c>
      <c r="AA3203" s="2">
        <v>15.5</v>
      </c>
      <c r="AB3203" s="2">
        <v>40.160400000000003</v>
      </c>
      <c r="AC3203" s="2">
        <v>1.0900000000000001</v>
      </c>
      <c r="AD3203" s="2">
        <v>4.9000000000000004</v>
      </c>
      <c r="AE3203" s="2">
        <v>22.3</v>
      </c>
      <c r="AF3203" s="2">
        <v>26.757999999999999</v>
      </c>
      <c r="AG3203" s="2">
        <v>1.55</v>
      </c>
      <c r="AH3203" s="22">
        <v>7.5</v>
      </c>
      <c r="AI3203" s="22">
        <v>20.6</v>
      </c>
      <c r="AJ3203" s="22">
        <v>55.075200000000002</v>
      </c>
      <c r="AK3203" s="18">
        <v>0.99</v>
      </c>
      <c r="AL3203" s="18">
        <v>6.4</v>
      </c>
      <c r="AM3203" s="18">
        <v>15.5</v>
      </c>
      <c r="AN3203" s="2">
        <v>38.989100000000001</v>
      </c>
      <c r="AO3203" s="2">
        <v>0.83</v>
      </c>
      <c r="AP3203" s="2">
        <v>4.5</v>
      </c>
      <c r="AQ3203" s="2">
        <v>18.2</v>
      </c>
      <c r="AR3203" s="2">
        <v>6.7717000000000001</v>
      </c>
      <c r="AS3203" s="2">
        <v>1.42</v>
      </c>
      <c r="AT3203" s="2">
        <v>10</v>
      </c>
      <c r="AU3203" s="2">
        <v>14.1</v>
      </c>
      <c r="AV3203" s="2">
        <v>23.411100000000001</v>
      </c>
      <c r="AW3203" s="2">
        <v>1.56</v>
      </c>
      <c r="AX3203" s="2">
        <v>7.9</v>
      </c>
      <c r="AY3203" s="2">
        <v>19.600000000000001</v>
      </c>
      <c r="AZ3203" s="2">
        <v>33.569899999999997</v>
      </c>
      <c r="BA3203" s="2">
        <v>1.06</v>
      </c>
      <c r="BB3203" s="2">
        <v>5</v>
      </c>
      <c r="BC3203" s="2">
        <v>21</v>
      </c>
      <c r="BD3203" s="2">
        <v>30.311499999999999</v>
      </c>
      <c r="BE3203" s="4"/>
      <c r="BF3203" s="4"/>
    </row>
    <row r="3204" spans="1:58" x14ac:dyDescent="0.2">
      <c r="A3204" s="29">
        <v>3203</v>
      </c>
      <c r="B3204" s="7" t="s">
        <v>9</v>
      </c>
      <c r="C3204" s="3">
        <v>40033</v>
      </c>
      <c r="D3204" s="4" t="s">
        <v>8</v>
      </c>
      <c r="E3204" s="4" t="s">
        <v>168</v>
      </c>
      <c r="F3204" s="5" t="s">
        <v>193</v>
      </c>
      <c r="G3204" s="6">
        <v>0.77916666666666667</v>
      </c>
      <c r="H3204" s="6">
        <v>0.87361111111111101</v>
      </c>
      <c r="I3204" s="85">
        <f t="shared" si="50"/>
        <v>135.99999999999983</v>
      </c>
      <c r="J3204" s="86">
        <f>I3204*Segmentos!$D$7*(AH3204%)*IF(ISNUMBER(AI3204),AI3204%,0)</f>
        <v>997587.19999999879</v>
      </c>
      <c r="K3204" s="86">
        <f>I3204*Segmentos!$D$7*(AL3204%)*IF(ISNUMBER(AM3204),AM3204%,0)</f>
        <v>1960521.5999999978</v>
      </c>
      <c r="L3204" s="4" t="s">
        <v>571</v>
      </c>
      <c r="M3204" s="2">
        <v>2.75</v>
      </c>
      <c r="N3204" s="2">
        <v>11.5</v>
      </c>
      <c r="O3204" s="2">
        <v>24</v>
      </c>
      <c r="P3204" s="2">
        <v>85.823499999999996</v>
      </c>
      <c r="Q3204" s="2">
        <v>1.71</v>
      </c>
      <c r="R3204" s="2">
        <v>8.9</v>
      </c>
      <c r="S3204" s="2">
        <v>19.2</v>
      </c>
      <c r="T3204" s="2">
        <v>8.9147999999999996</v>
      </c>
      <c r="U3204" s="2">
        <v>2.75</v>
      </c>
      <c r="V3204" s="2">
        <v>12.5</v>
      </c>
      <c r="W3204" s="2">
        <v>22.1</v>
      </c>
      <c r="X3204" s="2">
        <v>17.979700000000001</v>
      </c>
      <c r="Y3204" s="2">
        <v>2.1</v>
      </c>
      <c r="Z3204" s="2">
        <v>11.1</v>
      </c>
      <c r="AA3204" s="2">
        <v>19</v>
      </c>
      <c r="AB3204" s="2">
        <v>19.352799999999998</v>
      </c>
      <c r="AC3204" s="2">
        <v>3.87</v>
      </c>
      <c r="AD3204" s="2">
        <v>12.5</v>
      </c>
      <c r="AE3204" s="2">
        <v>31.1</v>
      </c>
      <c r="AF3204" s="2">
        <v>39.5762</v>
      </c>
      <c r="AG3204" s="2">
        <v>1.82</v>
      </c>
      <c r="AH3204" s="22">
        <v>10.6</v>
      </c>
      <c r="AI3204" s="22">
        <v>17.3</v>
      </c>
      <c r="AJ3204" s="22">
        <v>26.9557</v>
      </c>
      <c r="AK3204" s="18">
        <v>3.59</v>
      </c>
      <c r="AL3204" s="18">
        <v>12.3</v>
      </c>
      <c r="AM3204" s="18">
        <v>29.3</v>
      </c>
      <c r="AN3204" s="2">
        <v>58.867800000000003</v>
      </c>
      <c r="AO3204" s="2">
        <v>0.91</v>
      </c>
      <c r="AP3204" s="2">
        <v>5.2</v>
      </c>
      <c r="AQ3204" s="2">
        <v>17.3</v>
      </c>
      <c r="AR3204" s="2">
        <v>3.1004</v>
      </c>
      <c r="AS3204" s="2">
        <v>2.23</v>
      </c>
      <c r="AT3204" s="2">
        <v>8.9</v>
      </c>
      <c r="AU3204" s="2">
        <v>25</v>
      </c>
      <c r="AV3204" s="2">
        <v>15.2811</v>
      </c>
      <c r="AW3204" s="2">
        <v>3.38</v>
      </c>
      <c r="AX3204" s="2">
        <v>13</v>
      </c>
      <c r="AY3204" s="2">
        <v>26</v>
      </c>
      <c r="AZ3204" s="2">
        <v>30.240100000000002</v>
      </c>
      <c r="BA3204" s="2">
        <v>3.12</v>
      </c>
      <c r="BB3204" s="2">
        <v>13.6</v>
      </c>
      <c r="BC3204" s="2">
        <v>23</v>
      </c>
      <c r="BD3204" s="2">
        <v>37.201700000000002</v>
      </c>
      <c r="BE3204" s="4"/>
      <c r="BF3204" s="4"/>
    </row>
    <row r="3205" spans="1:58" x14ac:dyDescent="0.2">
      <c r="A3205" s="29">
        <v>3204</v>
      </c>
      <c r="B3205" s="7" t="s">
        <v>57</v>
      </c>
      <c r="C3205" s="3">
        <v>40033</v>
      </c>
      <c r="D3205" s="4" t="s">
        <v>8</v>
      </c>
      <c r="E3205" s="4" t="s">
        <v>181</v>
      </c>
      <c r="F3205" s="5" t="s">
        <v>193</v>
      </c>
      <c r="G3205" s="6">
        <v>0.9145833333333333</v>
      </c>
      <c r="H3205" s="6">
        <v>0.91736111111111107</v>
      </c>
      <c r="I3205" s="85">
        <f t="shared" si="50"/>
        <v>3.9999999999999858</v>
      </c>
      <c r="J3205" s="86">
        <f>I3205*Segmentos!$D$7*(AH3205%)*IF(ISNUMBER(AI3205),AI3205%,0)</f>
        <v>57919.999999999804</v>
      </c>
      <c r="K3205" s="86">
        <f>I3205*Segmentos!$D$7*(AL3205%)*IF(ISNUMBER(AM3205),AM3205%,0)</f>
        <v>56875.199999999801</v>
      </c>
      <c r="L3205" s="4"/>
      <c r="M3205" s="2">
        <v>3.61</v>
      </c>
      <c r="N3205" s="2">
        <v>5.0999999999999996</v>
      </c>
      <c r="O3205" s="2">
        <v>71</v>
      </c>
      <c r="P3205" s="2">
        <v>93.474000000000004</v>
      </c>
      <c r="Q3205" s="2">
        <v>3.33</v>
      </c>
      <c r="R3205" s="2">
        <v>4.0999999999999996</v>
      </c>
      <c r="S3205" s="2">
        <v>81.2</v>
      </c>
      <c r="T3205" s="2">
        <v>14.398999999999999</v>
      </c>
      <c r="U3205" s="2">
        <v>2.52</v>
      </c>
      <c r="V3205" s="2">
        <v>3.9</v>
      </c>
      <c r="W3205" s="2">
        <v>65.3</v>
      </c>
      <c r="X3205" s="2">
        <v>13.703200000000001</v>
      </c>
      <c r="Y3205" s="2">
        <v>2.58</v>
      </c>
      <c r="Z3205" s="2">
        <v>3.8</v>
      </c>
      <c r="AA3205" s="2">
        <v>68.2</v>
      </c>
      <c r="AB3205" s="2">
        <v>19.7117</v>
      </c>
      <c r="AC3205" s="2">
        <v>5.37</v>
      </c>
      <c r="AD3205" s="2">
        <v>7.5</v>
      </c>
      <c r="AE3205" s="2">
        <v>71.3</v>
      </c>
      <c r="AF3205" s="2">
        <v>45.6601</v>
      </c>
      <c r="AG3205" s="2">
        <v>3.66</v>
      </c>
      <c r="AH3205" s="22">
        <v>5</v>
      </c>
      <c r="AI3205" s="22">
        <v>72.400000000000006</v>
      </c>
      <c r="AJ3205" s="22">
        <v>44.933999999999997</v>
      </c>
      <c r="AK3205" s="18">
        <v>3.57</v>
      </c>
      <c r="AL3205" s="18">
        <v>5.0999999999999996</v>
      </c>
      <c r="AM3205" s="18">
        <v>69.7</v>
      </c>
      <c r="AN3205" s="2">
        <v>48.54</v>
      </c>
      <c r="AO3205" s="2">
        <v>0.23</v>
      </c>
      <c r="AP3205" s="2">
        <v>0.9</v>
      </c>
      <c r="AQ3205" s="2">
        <v>25</v>
      </c>
      <c r="AR3205" s="2">
        <v>0.64300000000000002</v>
      </c>
      <c r="AS3205" s="2">
        <v>2.2799999999999998</v>
      </c>
      <c r="AT3205" s="2">
        <v>3.3</v>
      </c>
      <c r="AU3205" s="2">
        <v>68.900000000000006</v>
      </c>
      <c r="AV3205" s="2">
        <v>13.0083</v>
      </c>
      <c r="AW3205" s="2">
        <v>3.91</v>
      </c>
      <c r="AX3205" s="2">
        <v>5.4</v>
      </c>
      <c r="AY3205" s="2">
        <v>71.8</v>
      </c>
      <c r="AZ3205" s="2">
        <v>29.119199999999999</v>
      </c>
      <c r="BA3205" s="2">
        <v>5.1100000000000003</v>
      </c>
      <c r="BB3205" s="2">
        <v>7</v>
      </c>
      <c r="BC3205" s="2">
        <v>72.8</v>
      </c>
      <c r="BD3205" s="2">
        <v>50.703600000000002</v>
      </c>
      <c r="BE3205" s="4"/>
      <c r="BF3205" s="4"/>
    </row>
    <row r="3206" spans="1:58" x14ac:dyDescent="0.2">
      <c r="A3206" s="29">
        <v>3205</v>
      </c>
      <c r="B3206" s="7" t="s">
        <v>75</v>
      </c>
      <c r="C3206" s="3">
        <v>40033</v>
      </c>
      <c r="D3206" s="4" t="s">
        <v>21</v>
      </c>
      <c r="E3206" s="4" t="s">
        <v>176</v>
      </c>
      <c r="F3206" s="5" t="s">
        <v>193</v>
      </c>
      <c r="G3206" s="6">
        <v>0.85486111111111107</v>
      </c>
      <c r="H3206" s="6">
        <v>0.87569444444444444</v>
      </c>
      <c r="I3206" s="85">
        <f t="shared" si="50"/>
        <v>30.000000000000053</v>
      </c>
      <c r="J3206" s="86">
        <f>I3206*Segmentos!$D$7*(AH3206%)*IF(ISNUMBER(AI3206),AI3206%,0)</f>
        <v>24024.000000000044</v>
      </c>
      <c r="K3206" s="86">
        <f>I3206*Segmentos!$D$7*(AL3206%)*IF(ISNUMBER(AM3206),AM3206%,0)</f>
        <v>37296.000000000058</v>
      </c>
      <c r="L3206" s="4"/>
      <c r="M3206" s="2">
        <v>0.26</v>
      </c>
      <c r="N3206" s="2">
        <v>1.4</v>
      </c>
      <c r="O3206" s="2">
        <v>19.2</v>
      </c>
      <c r="P3206" s="2">
        <v>94.735900000000001</v>
      </c>
      <c r="Q3206" s="2">
        <v>0.05</v>
      </c>
      <c r="R3206" s="2">
        <v>0.6</v>
      </c>
      <c r="S3206" s="2">
        <v>9.6999999999999993</v>
      </c>
      <c r="T3206" s="2">
        <v>3.2324000000000002</v>
      </c>
      <c r="U3206" s="2">
        <v>0.04</v>
      </c>
      <c r="V3206" s="2">
        <v>1.3</v>
      </c>
      <c r="W3206" s="2">
        <v>3.3</v>
      </c>
      <c r="X3206" s="2">
        <v>3.2825000000000002</v>
      </c>
      <c r="Y3206" s="2">
        <v>0.19</v>
      </c>
      <c r="Z3206" s="2">
        <v>0.9</v>
      </c>
      <c r="AA3206" s="2">
        <v>22.3</v>
      </c>
      <c r="AB3206" s="2">
        <v>20.273099999999999</v>
      </c>
      <c r="AC3206" s="2">
        <v>0.57999999999999996</v>
      </c>
      <c r="AD3206" s="2">
        <v>2.2999999999999998</v>
      </c>
      <c r="AE3206" s="2">
        <v>25</v>
      </c>
      <c r="AF3206" s="2">
        <v>67.947900000000004</v>
      </c>
      <c r="AG3206" s="2">
        <v>0.2</v>
      </c>
      <c r="AH3206" s="22">
        <v>1.3</v>
      </c>
      <c r="AI3206" s="22">
        <v>15.4</v>
      </c>
      <c r="AJ3206" s="22">
        <v>34.345599999999997</v>
      </c>
      <c r="AK3206" s="18">
        <v>0.32</v>
      </c>
      <c r="AL3206" s="18">
        <v>1.4</v>
      </c>
      <c r="AM3206" s="18">
        <v>22.2</v>
      </c>
      <c r="AN3206" s="2">
        <v>60.390300000000003</v>
      </c>
      <c r="AO3206" s="2">
        <v>0.56999999999999995</v>
      </c>
      <c r="AP3206" s="2">
        <v>1.7</v>
      </c>
      <c r="AQ3206" s="2">
        <v>33.799999999999997</v>
      </c>
      <c r="AR3206" s="2">
        <v>22.4331</v>
      </c>
      <c r="AS3206" s="2">
        <v>0.36</v>
      </c>
      <c r="AT3206" s="2">
        <v>1.3</v>
      </c>
      <c r="AU3206" s="2">
        <v>28.1</v>
      </c>
      <c r="AV3206" s="2">
        <v>28.798400000000001</v>
      </c>
      <c r="AW3206" s="2">
        <v>0.11</v>
      </c>
      <c r="AX3206" s="2">
        <v>0.7</v>
      </c>
      <c r="AY3206" s="2">
        <v>14.8</v>
      </c>
      <c r="AZ3206" s="2">
        <v>11.042999999999999</v>
      </c>
      <c r="BA3206" s="2">
        <v>0.24</v>
      </c>
      <c r="BB3206" s="2">
        <v>1.8</v>
      </c>
      <c r="BC3206" s="2">
        <v>12.9</v>
      </c>
      <c r="BD3206" s="2">
        <v>32.461500000000001</v>
      </c>
      <c r="BE3206" s="4"/>
      <c r="BF3206" s="4"/>
    </row>
    <row r="3207" spans="1:58" x14ac:dyDescent="0.2">
      <c r="A3207" s="29">
        <v>3206</v>
      </c>
      <c r="B3207" s="7" t="s">
        <v>11</v>
      </c>
      <c r="C3207" s="3">
        <v>40033</v>
      </c>
      <c r="D3207" s="4" t="s">
        <v>0</v>
      </c>
      <c r="E3207" s="4" t="s">
        <v>166</v>
      </c>
      <c r="F3207" s="5" t="s">
        <v>193</v>
      </c>
      <c r="G3207" s="6">
        <v>0.91736111111111107</v>
      </c>
      <c r="H3207" s="6">
        <v>0.92013888888888884</v>
      </c>
      <c r="I3207" s="85">
        <f t="shared" si="50"/>
        <v>3.9999999999999858</v>
      </c>
      <c r="J3207" s="86">
        <f>I3207*Segmentos!$D$7*(AH3207%)*IF(ISNUMBER(AI3207),AI3207%,0)</f>
        <v>126851.19999999956</v>
      </c>
      <c r="K3207" s="86">
        <f>I3207*Segmentos!$D$7*(AL3207%)*IF(ISNUMBER(AM3207),AM3207%,0)</f>
        <v>91220.799999999668</v>
      </c>
      <c r="L3207" s="4"/>
      <c r="M3207" s="2">
        <v>6.78</v>
      </c>
      <c r="N3207" s="2">
        <v>8.4</v>
      </c>
      <c r="O3207" s="2">
        <v>80.599999999999994</v>
      </c>
      <c r="P3207" s="2">
        <v>92.363200000000006</v>
      </c>
      <c r="Q3207" s="2">
        <v>4.3600000000000003</v>
      </c>
      <c r="R3207" s="2">
        <v>4.5999999999999996</v>
      </c>
      <c r="S3207" s="2">
        <v>95.5</v>
      </c>
      <c r="T3207" s="2">
        <v>9.9044000000000008</v>
      </c>
      <c r="U3207" s="2">
        <v>3.47</v>
      </c>
      <c r="V3207" s="2">
        <v>5</v>
      </c>
      <c r="W3207" s="2">
        <v>70</v>
      </c>
      <c r="X3207" s="2">
        <v>9.9168000000000003</v>
      </c>
      <c r="Y3207" s="2">
        <v>6.85</v>
      </c>
      <c r="Z3207" s="2">
        <v>8.1</v>
      </c>
      <c r="AA3207" s="2">
        <v>84.1</v>
      </c>
      <c r="AB3207" s="2">
        <v>27.581600000000002</v>
      </c>
      <c r="AC3207" s="2">
        <v>10.050000000000001</v>
      </c>
      <c r="AD3207" s="2">
        <v>12.8</v>
      </c>
      <c r="AE3207" s="2">
        <v>78.599999999999994</v>
      </c>
      <c r="AF3207" s="2">
        <v>44.960500000000003</v>
      </c>
      <c r="AG3207" s="2">
        <v>7.95</v>
      </c>
      <c r="AH3207" s="22">
        <v>9.8000000000000007</v>
      </c>
      <c r="AI3207" s="22">
        <v>80.900000000000006</v>
      </c>
      <c r="AJ3207" s="22">
        <v>51.4024</v>
      </c>
      <c r="AK3207" s="18">
        <v>5.72</v>
      </c>
      <c r="AL3207" s="18">
        <v>7.1</v>
      </c>
      <c r="AM3207" s="18">
        <v>80.3</v>
      </c>
      <c r="AN3207" s="2">
        <v>40.960799999999999</v>
      </c>
      <c r="AO3207" s="2">
        <v>4.1900000000000004</v>
      </c>
      <c r="AP3207" s="2">
        <v>4.5999999999999996</v>
      </c>
      <c r="AQ3207" s="2">
        <v>90.8</v>
      </c>
      <c r="AR3207" s="2">
        <v>6.2343999999999999</v>
      </c>
      <c r="AS3207" s="2">
        <v>5.74</v>
      </c>
      <c r="AT3207" s="2">
        <v>6.6</v>
      </c>
      <c r="AU3207" s="2">
        <v>87.3</v>
      </c>
      <c r="AV3207" s="2">
        <v>17.229099999999999</v>
      </c>
      <c r="AW3207" s="2">
        <v>5.72</v>
      </c>
      <c r="AX3207" s="2">
        <v>6.9</v>
      </c>
      <c r="AY3207" s="2">
        <v>83.1</v>
      </c>
      <c r="AZ3207" s="2">
        <v>22.423100000000002</v>
      </c>
      <c r="BA3207" s="2">
        <v>8.9</v>
      </c>
      <c r="BB3207" s="2">
        <v>11.7</v>
      </c>
      <c r="BC3207" s="2">
        <v>76.3</v>
      </c>
      <c r="BD3207" s="2">
        <v>46.476700000000001</v>
      </c>
      <c r="BE3207" s="4"/>
      <c r="BF3207" s="4"/>
    </row>
    <row r="3208" spans="1:58" x14ac:dyDescent="0.2">
      <c r="A3208" s="29">
        <v>3207</v>
      </c>
      <c r="B3208" s="7" t="s">
        <v>11</v>
      </c>
      <c r="C3208" s="3">
        <v>40033</v>
      </c>
      <c r="D3208" s="4" t="s">
        <v>8</v>
      </c>
      <c r="E3208" s="4" t="s">
        <v>166</v>
      </c>
      <c r="F3208" s="5" t="s">
        <v>193</v>
      </c>
      <c r="G3208" s="6">
        <v>0.91041666666666676</v>
      </c>
      <c r="H3208" s="6">
        <v>0.91180555555555554</v>
      </c>
      <c r="I3208" s="85">
        <f t="shared" si="50"/>
        <v>1.999999999999833</v>
      </c>
      <c r="J3208" s="86">
        <f>I3208*Segmentos!$D$7*(AH3208%)*IF(ISNUMBER(AI3208),AI3208%,0)</f>
        <v>35711.999999997017</v>
      </c>
      <c r="K3208" s="86">
        <f>I3208*Segmentos!$D$7*(AL3208%)*IF(ISNUMBER(AM3208),AM3208%,0)</f>
        <v>33599.999999997199</v>
      </c>
      <c r="L3208" s="4"/>
      <c r="M3208" s="2">
        <v>4.32</v>
      </c>
      <c r="N3208" s="2">
        <v>4.3</v>
      </c>
      <c r="O3208" s="2">
        <v>99.6</v>
      </c>
      <c r="P3208" s="2">
        <v>92.946600000000004</v>
      </c>
      <c r="Q3208" s="2">
        <v>3.46</v>
      </c>
      <c r="R3208" s="2">
        <v>3.5</v>
      </c>
      <c r="S3208" s="2">
        <v>100</v>
      </c>
      <c r="T3208" s="2">
        <v>12.401</v>
      </c>
      <c r="U3208" s="2">
        <v>2.75</v>
      </c>
      <c r="V3208" s="2">
        <v>2.8</v>
      </c>
      <c r="W3208" s="2">
        <v>100</v>
      </c>
      <c r="X3208" s="2">
        <v>12.395899999999999</v>
      </c>
      <c r="Y3208" s="2">
        <v>2.88</v>
      </c>
      <c r="Z3208" s="2">
        <v>2.9</v>
      </c>
      <c r="AA3208" s="2">
        <v>100</v>
      </c>
      <c r="AB3208" s="2">
        <v>18.287299999999998</v>
      </c>
      <c r="AC3208" s="2">
        <v>7.07</v>
      </c>
      <c r="AD3208" s="2">
        <v>7.1</v>
      </c>
      <c r="AE3208" s="2">
        <v>99.3</v>
      </c>
      <c r="AF3208" s="2">
        <v>49.862299999999998</v>
      </c>
      <c r="AG3208" s="2">
        <v>4.4400000000000004</v>
      </c>
      <c r="AH3208" s="22">
        <v>4.5</v>
      </c>
      <c r="AI3208" s="22">
        <v>99.2</v>
      </c>
      <c r="AJ3208" s="22">
        <v>45.300800000000002</v>
      </c>
      <c r="AK3208" s="18">
        <v>4.22</v>
      </c>
      <c r="AL3208" s="18">
        <v>4.2</v>
      </c>
      <c r="AM3208" s="18">
        <v>100</v>
      </c>
      <c r="AN3208" s="2">
        <v>47.645899999999997</v>
      </c>
      <c r="AO3208" s="2">
        <v>0.44</v>
      </c>
      <c r="AP3208" s="2">
        <v>0.4</v>
      </c>
      <c r="AQ3208" s="2">
        <v>100</v>
      </c>
      <c r="AR3208" s="2">
        <v>1.0290999999999999</v>
      </c>
      <c r="AS3208" s="2">
        <v>3.08</v>
      </c>
      <c r="AT3208" s="2">
        <v>3.2</v>
      </c>
      <c r="AU3208" s="2">
        <v>97.5</v>
      </c>
      <c r="AV3208" s="2">
        <v>14.584300000000001</v>
      </c>
      <c r="AW3208" s="2">
        <v>3.91</v>
      </c>
      <c r="AX3208" s="2">
        <v>3.9</v>
      </c>
      <c r="AY3208" s="2">
        <v>100</v>
      </c>
      <c r="AZ3208" s="2">
        <v>24.180599999999998</v>
      </c>
      <c r="BA3208" s="2">
        <v>6.46</v>
      </c>
      <c r="BB3208" s="2">
        <v>6.5</v>
      </c>
      <c r="BC3208" s="2">
        <v>100</v>
      </c>
      <c r="BD3208" s="2">
        <v>53.152700000000003</v>
      </c>
      <c r="BE3208" s="4"/>
      <c r="BF3208" s="4"/>
    </row>
    <row r="3209" spans="1:58" x14ac:dyDescent="0.2">
      <c r="A3209" s="29">
        <v>3208</v>
      </c>
      <c r="B3209" s="7" t="s">
        <v>6</v>
      </c>
      <c r="C3209" s="3">
        <v>40033</v>
      </c>
      <c r="D3209" s="4" t="s">
        <v>3</v>
      </c>
      <c r="E3209" s="4" t="s">
        <v>166</v>
      </c>
      <c r="F3209" s="5" t="s">
        <v>193</v>
      </c>
      <c r="G3209" s="6">
        <v>0.90833333333333333</v>
      </c>
      <c r="H3209" s="6">
        <v>0.90972222222222221</v>
      </c>
      <c r="I3209" s="85">
        <f t="shared" si="50"/>
        <v>1.9999999999999929</v>
      </c>
      <c r="J3209" s="86">
        <f>I3209*Segmentos!$D$7*(AH3209%)*IF(ISNUMBER(AI3209),AI3209%,0)</f>
        <v>38229.599999999868</v>
      </c>
      <c r="K3209" s="86">
        <f>I3209*Segmentos!$D$7*(AL3209%)*IF(ISNUMBER(AM3209),AM3209%,0)</f>
        <v>31510.399999999885</v>
      </c>
      <c r="L3209" s="4"/>
      <c r="M3209" s="2">
        <v>4.32</v>
      </c>
      <c r="N3209" s="2">
        <v>4.7</v>
      </c>
      <c r="O3209" s="2">
        <v>92.7</v>
      </c>
      <c r="P3209" s="2">
        <v>89.588999999999999</v>
      </c>
      <c r="Q3209" s="2">
        <v>3.69</v>
      </c>
      <c r="R3209" s="2">
        <v>3.7</v>
      </c>
      <c r="S3209" s="2">
        <v>100</v>
      </c>
      <c r="T3209" s="2">
        <v>12.7553</v>
      </c>
      <c r="U3209" s="2">
        <v>3.25</v>
      </c>
      <c r="V3209" s="2">
        <v>3.7</v>
      </c>
      <c r="W3209" s="2">
        <v>87.3</v>
      </c>
      <c r="X3209" s="2">
        <v>14.1456</v>
      </c>
      <c r="Y3209" s="2">
        <v>3.49</v>
      </c>
      <c r="Z3209" s="2">
        <v>3.9</v>
      </c>
      <c r="AA3209" s="2">
        <v>89.3</v>
      </c>
      <c r="AB3209" s="2">
        <v>21.334700000000002</v>
      </c>
      <c r="AC3209" s="2">
        <v>6.08</v>
      </c>
      <c r="AD3209" s="2">
        <v>6.4</v>
      </c>
      <c r="AE3209" s="2">
        <v>94.5</v>
      </c>
      <c r="AF3209" s="2">
        <v>41.353499999999997</v>
      </c>
      <c r="AG3209" s="2">
        <v>4.76</v>
      </c>
      <c r="AH3209" s="22">
        <v>5.0999999999999996</v>
      </c>
      <c r="AI3209" s="22">
        <v>93.7</v>
      </c>
      <c r="AJ3209" s="22">
        <v>46.766599999999997</v>
      </c>
      <c r="AK3209" s="18">
        <v>3.93</v>
      </c>
      <c r="AL3209" s="18">
        <v>4.3</v>
      </c>
      <c r="AM3209" s="18">
        <v>91.6</v>
      </c>
      <c r="AN3209" s="2">
        <v>42.822400000000002</v>
      </c>
      <c r="AO3209" s="2">
        <v>2.58</v>
      </c>
      <c r="AP3209" s="2">
        <v>2.9</v>
      </c>
      <c r="AQ3209" s="2">
        <v>87.5</v>
      </c>
      <c r="AR3209" s="2">
        <v>5.8348000000000004</v>
      </c>
      <c r="AS3209" s="2">
        <v>3.26</v>
      </c>
      <c r="AT3209" s="2">
        <v>3.4</v>
      </c>
      <c r="AU3209" s="2">
        <v>96.5</v>
      </c>
      <c r="AV3209" s="2">
        <v>14.882</v>
      </c>
      <c r="AW3209" s="2">
        <v>4.21</v>
      </c>
      <c r="AX3209" s="2">
        <v>4.5</v>
      </c>
      <c r="AY3209" s="2">
        <v>92.7</v>
      </c>
      <c r="AZ3209" s="2">
        <v>25.102699999999999</v>
      </c>
      <c r="BA3209" s="2">
        <v>5.51</v>
      </c>
      <c r="BB3209" s="2">
        <v>6</v>
      </c>
      <c r="BC3209" s="2">
        <v>92.2</v>
      </c>
      <c r="BD3209" s="2">
        <v>43.769500000000001</v>
      </c>
      <c r="BE3209" s="4"/>
      <c r="BF3209" s="4"/>
    </row>
    <row r="3210" spans="1:58" x14ac:dyDescent="0.2">
      <c r="A3210" s="29">
        <v>3209</v>
      </c>
      <c r="B3210" s="7" t="s">
        <v>31</v>
      </c>
      <c r="C3210" s="3">
        <v>40033</v>
      </c>
      <c r="D3210" s="4" t="s">
        <v>28</v>
      </c>
      <c r="E3210" s="4" t="s">
        <v>166</v>
      </c>
      <c r="F3210" s="5" t="s">
        <v>193</v>
      </c>
      <c r="G3210" s="6">
        <v>0.91319444444444453</v>
      </c>
      <c r="H3210" s="6">
        <v>0.9159722222222223</v>
      </c>
      <c r="I3210" s="85">
        <f t="shared" si="50"/>
        <v>3.9999999999999858</v>
      </c>
      <c r="J3210" s="86">
        <f>I3210*Segmentos!$D$7*(AH3210%)*IF(ISNUMBER(AI3210),AI3210%,0)</f>
        <v>17827.199999999939</v>
      </c>
      <c r="K3210" s="86">
        <f>I3210*Segmentos!$D$7*(AL3210%)*IF(ISNUMBER(AM3210),AM3210%,0)</f>
        <v>14182.399999999951</v>
      </c>
      <c r="L3210" s="4"/>
      <c r="M3210" s="2">
        <v>1</v>
      </c>
      <c r="N3210" s="2">
        <v>1.7</v>
      </c>
      <c r="O3210" s="2">
        <v>58.7</v>
      </c>
      <c r="P3210" s="2">
        <v>89.983599999999996</v>
      </c>
      <c r="Q3210" s="2">
        <v>0.15</v>
      </c>
      <c r="R3210" s="2">
        <v>0.3</v>
      </c>
      <c r="S3210" s="2">
        <v>50</v>
      </c>
      <c r="T3210" s="2">
        <v>2.2730999999999999</v>
      </c>
      <c r="U3210" s="2">
        <v>1.55</v>
      </c>
      <c r="V3210" s="2">
        <v>2.6</v>
      </c>
      <c r="W3210" s="2">
        <v>59.6</v>
      </c>
      <c r="X3210" s="2">
        <v>29.0684</v>
      </c>
      <c r="Y3210" s="2">
        <v>1.48</v>
      </c>
      <c r="Z3210" s="2">
        <v>2.5</v>
      </c>
      <c r="AA3210" s="2">
        <v>60</v>
      </c>
      <c r="AB3210" s="2">
        <v>39.129800000000003</v>
      </c>
      <c r="AC3210" s="2">
        <v>0.66</v>
      </c>
      <c r="AD3210" s="2">
        <v>1.2</v>
      </c>
      <c r="AE3210" s="2">
        <v>56</v>
      </c>
      <c r="AF3210" s="2">
        <v>19.5123</v>
      </c>
      <c r="AG3210" s="2">
        <v>1.1100000000000001</v>
      </c>
      <c r="AH3210" s="22">
        <v>1.8</v>
      </c>
      <c r="AI3210" s="22">
        <v>61.9</v>
      </c>
      <c r="AJ3210" s="22">
        <v>47.167000000000002</v>
      </c>
      <c r="AK3210" s="18">
        <v>0.91</v>
      </c>
      <c r="AL3210" s="18">
        <v>1.6</v>
      </c>
      <c r="AM3210" s="18">
        <v>55.4</v>
      </c>
      <c r="AN3210" s="2">
        <v>42.816600000000001</v>
      </c>
      <c r="AO3210" s="2">
        <v>1.87</v>
      </c>
      <c r="AP3210" s="2">
        <v>2.8</v>
      </c>
      <c r="AQ3210" s="2">
        <v>65.8</v>
      </c>
      <c r="AR3210" s="2">
        <v>18.342400000000001</v>
      </c>
      <c r="AS3210" s="2">
        <v>0.96</v>
      </c>
      <c r="AT3210" s="2">
        <v>1.5</v>
      </c>
      <c r="AU3210" s="2">
        <v>63.4</v>
      </c>
      <c r="AV3210" s="2">
        <v>18.8871</v>
      </c>
      <c r="AW3210" s="2">
        <v>0.78</v>
      </c>
      <c r="AX3210" s="2">
        <v>1.7</v>
      </c>
      <c r="AY3210" s="2">
        <v>44.9</v>
      </c>
      <c r="AZ3210" s="2">
        <v>20.0106</v>
      </c>
      <c r="BA3210" s="2">
        <v>0.95</v>
      </c>
      <c r="BB3210" s="2">
        <v>1.5</v>
      </c>
      <c r="BC3210" s="2">
        <v>64.099999999999994</v>
      </c>
      <c r="BD3210" s="2">
        <v>32.743600000000001</v>
      </c>
      <c r="BE3210" s="4"/>
      <c r="BF3210" s="4"/>
    </row>
    <row r="3211" spans="1:58" x14ac:dyDescent="0.2">
      <c r="A3211" s="29">
        <v>3210</v>
      </c>
      <c r="B3211" s="7" t="s">
        <v>60</v>
      </c>
      <c r="C3211" s="3">
        <v>40033</v>
      </c>
      <c r="D3211" s="4" t="s">
        <v>17</v>
      </c>
      <c r="E3211" s="4" t="s">
        <v>169</v>
      </c>
      <c r="F3211" s="5" t="s">
        <v>193</v>
      </c>
      <c r="G3211" s="6">
        <v>0.87361111111111101</v>
      </c>
      <c r="H3211" s="6">
        <v>0.9145833333333333</v>
      </c>
      <c r="I3211" s="85">
        <f t="shared" si="50"/>
        <v>59.000000000000114</v>
      </c>
      <c r="J3211" s="86">
        <f>I3211*Segmentos!$D$7*(AH3211%)*IF(ISNUMBER(AI3211),AI3211%,0)</f>
        <v>137352.00000000029</v>
      </c>
      <c r="K3211" s="86">
        <f>I3211*Segmentos!$D$7*(AL3211%)*IF(ISNUMBER(AM3211),AM3211%,0)</f>
        <v>49560.000000000095</v>
      </c>
      <c r="L3211" s="4" t="s">
        <v>366</v>
      </c>
      <c r="M3211" s="2">
        <v>0.39</v>
      </c>
      <c r="N3211" s="2">
        <v>1.5</v>
      </c>
      <c r="O3211" s="2">
        <v>26.2</v>
      </c>
      <c r="P3211" s="2">
        <v>90.269099999999995</v>
      </c>
      <c r="Q3211" s="2">
        <v>7.0000000000000007E-2</v>
      </c>
      <c r="R3211" s="2">
        <v>1.4</v>
      </c>
      <c r="S3211" s="2">
        <v>5</v>
      </c>
      <c r="T3211" s="2">
        <v>2.6720999999999999</v>
      </c>
      <c r="U3211" s="2">
        <v>0.02</v>
      </c>
      <c r="V3211" s="2">
        <v>0.4</v>
      </c>
      <c r="W3211" s="2">
        <v>5.0999999999999996</v>
      </c>
      <c r="X3211" s="2">
        <v>1.0363</v>
      </c>
      <c r="Y3211" s="2">
        <v>0.76</v>
      </c>
      <c r="Z3211" s="2">
        <v>2.8</v>
      </c>
      <c r="AA3211" s="2">
        <v>27.5</v>
      </c>
      <c r="AB3211" s="2">
        <v>51.825800000000001</v>
      </c>
      <c r="AC3211" s="2">
        <v>0.46</v>
      </c>
      <c r="AD3211" s="2">
        <v>1.1000000000000001</v>
      </c>
      <c r="AE3211" s="2">
        <v>42.7</v>
      </c>
      <c r="AF3211" s="2">
        <v>34.734999999999999</v>
      </c>
      <c r="AG3211" s="2">
        <v>0.59</v>
      </c>
      <c r="AH3211" s="22">
        <v>2</v>
      </c>
      <c r="AI3211" s="22">
        <v>29.1</v>
      </c>
      <c r="AJ3211" s="22">
        <v>64.879099999999994</v>
      </c>
      <c r="AK3211" s="18">
        <v>0.21</v>
      </c>
      <c r="AL3211" s="18">
        <v>1</v>
      </c>
      <c r="AM3211" s="18">
        <v>21</v>
      </c>
      <c r="AN3211" s="2">
        <v>25.39</v>
      </c>
      <c r="AO3211" s="2">
        <v>0.01</v>
      </c>
      <c r="AP3211" s="2">
        <v>0.5</v>
      </c>
      <c r="AQ3211" s="2">
        <v>1.7</v>
      </c>
      <c r="AR3211" s="2">
        <v>0.21290000000000001</v>
      </c>
      <c r="AS3211" s="2">
        <v>7.0000000000000007E-2</v>
      </c>
      <c r="AT3211" s="2">
        <v>0.9</v>
      </c>
      <c r="AU3211" s="2">
        <v>8</v>
      </c>
      <c r="AV3211" s="2">
        <v>3.6667999999999998</v>
      </c>
      <c r="AW3211" s="2">
        <v>0.38</v>
      </c>
      <c r="AX3211" s="2">
        <v>2.4</v>
      </c>
      <c r="AY3211" s="2">
        <v>15.8</v>
      </c>
      <c r="AZ3211" s="2">
        <v>25.3139</v>
      </c>
      <c r="BA3211" s="2">
        <v>0.69</v>
      </c>
      <c r="BB3211" s="2">
        <v>1.4</v>
      </c>
      <c r="BC3211" s="2">
        <v>48.7</v>
      </c>
      <c r="BD3211" s="2">
        <v>61.075499999999998</v>
      </c>
      <c r="BE3211" s="4"/>
      <c r="BF3211" s="4"/>
    </row>
    <row r="3212" spans="1:58" x14ac:dyDescent="0.2">
      <c r="A3212" s="29">
        <v>3211</v>
      </c>
      <c r="B3212" s="7" t="s">
        <v>52</v>
      </c>
      <c r="C3212" s="3">
        <v>40033</v>
      </c>
      <c r="D3212" s="4" t="s">
        <v>0</v>
      </c>
      <c r="E3212" s="4" t="s">
        <v>177</v>
      </c>
      <c r="F3212" s="5" t="s">
        <v>193</v>
      </c>
      <c r="G3212" s="6">
        <v>0.92013888888888884</v>
      </c>
      <c r="H3212" s="6">
        <v>3.8194444444444441E-2</v>
      </c>
      <c r="I3212" s="85">
        <f t="shared" si="50"/>
        <v>170.00000000000009</v>
      </c>
      <c r="J3212" s="86">
        <f>I3212*Segmentos!$D$7*(AH3212%)*IF(ISNUMBER(AI3212),AI3212%,0)</f>
        <v>4864108.0000000019</v>
      </c>
      <c r="K3212" s="86">
        <f>I3212*Segmentos!$D$7*(AL3212%)*IF(ISNUMBER(AM3212),AM3212%,0)</f>
        <v>4421088.0000000019</v>
      </c>
      <c r="L3212" s="4"/>
      <c r="M3212" s="2">
        <v>6.82</v>
      </c>
      <c r="N3212" s="2">
        <v>24.3</v>
      </c>
      <c r="O3212" s="2">
        <v>28</v>
      </c>
      <c r="P3212" s="2">
        <v>91.283799999999999</v>
      </c>
      <c r="Q3212" s="2">
        <v>3.56</v>
      </c>
      <c r="R3212" s="2">
        <v>14.6</v>
      </c>
      <c r="S3212" s="2">
        <v>24.4</v>
      </c>
      <c r="T3212" s="2">
        <v>7.9532999999999996</v>
      </c>
      <c r="U3212" s="2">
        <v>4.4800000000000004</v>
      </c>
      <c r="V3212" s="2">
        <v>19.399999999999999</v>
      </c>
      <c r="W3212" s="2">
        <v>23.1</v>
      </c>
      <c r="X3212" s="2">
        <v>12.5831</v>
      </c>
      <c r="Y3212" s="2">
        <v>6.24</v>
      </c>
      <c r="Z3212" s="2">
        <v>27.4</v>
      </c>
      <c r="AA3212" s="2">
        <v>22.7</v>
      </c>
      <c r="AB3212" s="2">
        <v>24.6645</v>
      </c>
      <c r="AC3212" s="2">
        <v>10.48</v>
      </c>
      <c r="AD3212" s="2">
        <v>29.6</v>
      </c>
      <c r="AE3212" s="2">
        <v>35.4</v>
      </c>
      <c r="AF3212" s="2">
        <v>46.082900000000002</v>
      </c>
      <c r="AG3212" s="2">
        <v>7.16</v>
      </c>
      <c r="AH3212" s="22">
        <v>23.3</v>
      </c>
      <c r="AI3212" s="22">
        <v>30.7</v>
      </c>
      <c r="AJ3212" s="22">
        <v>45.502299999999998</v>
      </c>
      <c r="AK3212" s="18">
        <v>6.5</v>
      </c>
      <c r="AL3212" s="18">
        <v>25.2</v>
      </c>
      <c r="AM3212" s="18">
        <v>25.8</v>
      </c>
      <c r="AN3212" s="2">
        <v>45.781500000000001</v>
      </c>
      <c r="AO3212" s="2">
        <v>2.91</v>
      </c>
      <c r="AP3212" s="2">
        <v>15</v>
      </c>
      <c r="AQ3212" s="2">
        <v>19.399999999999999</v>
      </c>
      <c r="AR3212" s="2">
        <v>4.2611999999999997</v>
      </c>
      <c r="AS3212" s="2">
        <v>5.1100000000000003</v>
      </c>
      <c r="AT3212" s="2">
        <v>20.5</v>
      </c>
      <c r="AU3212" s="2">
        <v>25</v>
      </c>
      <c r="AV3212" s="2">
        <v>15.078200000000001</v>
      </c>
      <c r="AW3212" s="2">
        <v>7.78</v>
      </c>
      <c r="AX3212" s="2">
        <v>29.1</v>
      </c>
      <c r="AY3212" s="2">
        <v>26.7</v>
      </c>
      <c r="AZ3212" s="2">
        <v>29.967300000000002</v>
      </c>
      <c r="BA3212" s="2">
        <v>8.18</v>
      </c>
      <c r="BB3212" s="2">
        <v>25.6</v>
      </c>
      <c r="BC3212" s="2">
        <v>31.9</v>
      </c>
      <c r="BD3212" s="2">
        <v>41.9771</v>
      </c>
      <c r="BE3212" s="4"/>
      <c r="BF3212" s="4"/>
    </row>
    <row r="3213" spans="1:58" x14ac:dyDescent="0.2">
      <c r="A3213" s="29">
        <v>3212</v>
      </c>
      <c r="B3213" s="7" t="s">
        <v>132</v>
      </c>
      <c r="C3213" s="3">
        <v>40033</v>
      </c>
      <c r="D3213" s="4" t="s">
        <v>21</v>
      </c>
      <c r="E3213" s="4" t="s">
        <v>170</v>
      </c>
      <c r="F3213" s="5" t="s">
        <v>193</v>
      </c>
      <c r="G3213" s="6">
        <v>0.87638888888888899</v>
      </c>
      <c r="H3213" s="6">
        <v>0.89583333333333337</v>
      </c>
      <c r="I3213" s="85">
        <f t="shared" si="50"/>
        <v>27.999999999999901</v>
      </c>
      <c r="J3213" s="86">
        <f>I3213*Segmentos!$D$7*(AH3213%)*IF(ISNUMBER(AI3213),AI3213%,0)</f>
        <v>10191.999999999964</v>
      </c>
      <c r="K3213" s="86">
        <f>I3213*Segmentos!$D$7*(AL3213%)*IF(ISNUMBER(AM3213),AM3213%,0)</f>
        <v>19521.599999999929</v>
      </c>
      <c r="L3213" s="4"/>
      <c r="M3213" s="2">
        <v>0.13</v>
      </c>
      <c r="N3213" s="2">
        <v>0.7</v>
      </c>
      <c r="O3213" s="2">
        <v>19</v>
      </c>
      <c r="P3213" s="2">
        <v>40.285699999999999</v>
      </c>
      <c r="Q3213" s="2">
        <v>0.01</v>
      </c>
      <c r="R3213" s="2">
        <v>0.4</v>
      </c>
      <c r="S3213" s="2">
        <v>3.6</v>
      </c>
      <c r="T3213" s="2">
        <v>0.72150000000000003</v>
      </c>
      <c r="U3213" s="2">
        <v>0.16</v>
      </c>
      <c r="V3213" s="2">
        <v>0.9</v>
      </c>
      <c r="W3213" s="2">
        <v>17.899999999999999</v>
      </c>
      <c r="X3213" s="2">
        <v>10.530099999999999</v>
      </c>
      <c r="Y3213" s="2">
        <v>0.12</v>
      </c>
      <c r="Z3213" s="2">
        <v>0.5</v>
      </c>
      <c r="AA3213" s="2">
        <v>25.9</v>
      </c>
      <c r="AB3213" s="2">
        <v>11.233700000000001</v>
      </c>
      <c r="AC3213" s="2">
        <v>0.17</v>
      </c>
      <c r="AD3213" s="2">
        <v>0.9</v>
      </c>
      <c r="AE3213" s="2">
        <v>19.899999999999999</v>
      </c>
      <c r="AF3213" s="2">
        <v>17.8004</v>
      </c>
      <c r="AG3213" s="2">
        <v>0.09</v>
      </c>
      <c r="AH3213" s="22">
        <v>0.7</v>
      </c>
      <c r="AI3213" s="22">
        <v>13</v>
      </c>
      <c r="AJ3213" s="22">
        <v>13.6426</v>
      </c>
      <c r="AK3213" s="18">
        <v>0.16</v>
      </c>
      <c r="AL3213" s="18">
        <v>0.7</v>
      </c>
      <c r="AM3213" s="18">
        <v>24.9</v>
      </c>
      <c r="AN3213" s="2">
        <v>26.6432</v>
      </c>
      <c r="AO3213" s="2">
        <v>0.48</v>
      </c>
      <c r="AP3213" s="2">
        <v>1</v>
      </c>
      <c r="AQ3213" s="2">
        <v>47.9</v>
      </c>
      <c r="AR3213" s="2">
        <v>16.431699999999999</v>
      </c>
      <c r="AS3213" s="2">
        <v>0.12</v>
      </c>
      <c r="AT3213" s="2">
        <v>0.6</v>
      </c>
      <c r="AU3213" s="2">
        <v>19.7</v>
      </c>
      <c r="AV3213" s="2">
        <v>8.1336999999999993</v>
      </c>
      <c r="AW3213" s="2">
        <v>0.05</v>
      </c>
      <c r="AX3213" s="2">
        <v>0.7</v>
      </c>
      <c r="AY3213" s="2">
        <v>7.2</v>
      </c>
      <c r="AZ3213" s="2">
        <v>4.7633000000000001</v>
      </c>
      <c r="BA3213" s="2">
        <v>0.09</v>
      </c>
      <c r="BB3213" s="2">
        <v>0.6</v>
      </c>
      <c r="BC3213" s="2">
        <v>15.5</v>
      </c>
      <c r="BD3213" s="2">
        <v>10.957100000000001</v>
      </c>
      <c r="BE3213" s="4"/>
      <c r="BF3213" s="4"/>
    </row>
    <row r="3214" spans="1:58" x14ac:dyDescent="0.2">
      <c r="A3214" s="29">
        <v>3213</v>
      </c>
      <c r="B3214" s="7" t="s">
        <v>115</v>
      </c>
      <c r="C3214" s="3">
        <v>40033</v>
      </c>
      <c r="D3214" s="4" t="s">
        <v>17</v>
      </c>
      <c r="E3214" s="4" t="s">
        <v>169</v>
      </c>
      <c r="F3214" s="5" t="s">
        <v>193</v>
      </c>
      <c r="G3214" s="6">
        <v>0.83333333333333337</v>
      </c>
      <c r="H3214" s="6">
        <v>0.87361111111111101</v>
      </c>
      <c r="I3214" s="85">
        <f t="shared" si="50"/>
        <v>57.999999999999794</v>
      </c>
      <c r="J3214" s="86">
        <f>I3214*Segmentos!$D$7*(AH3214%)*IF(ISNUMBER(AI3214),AI3214%,0)</f>
        <v>57303.999999999796</v>
      </c>
      <c r="K3214" s="86">
        <f>I3214*Segmentos!$D$7*(AL3214%)*IF(ISNUMBER(AM3214),AM3214%,0)</f>
        <v>84215.999999999709</v>
      </c>
      <c r="L3214" s="4"/>
      <c r="M3214" s="2">
        <v>0.3</v>
      </c>
      <c r="N3214" s="2">
        <v>1.7</v>
      </c>
      <c r="O3214" s="2">
        <v>18.2</v>
      </c>
      <c r="P3214" s="2">
        <v>74.8489</v>
      </c>
      <c r="Q3214" s="2">
        <v>0.08</v>
      </c>
      <c r="R3214" s="2">
        <v>0.4</v>
      </c>
      <c r="S3214" s="2">
        <v>20.7</v>
      </c>
      <c r="T3214" s="2">
        <v>3.2814999999999999</v>
      </c>
      <c r="U3214" s="2">
        <v>0.06</v>
      </c>
      <c r="V3214" s="2">
        <v>1.4</v>
      </c>
      <c r="W3214" s="2">
        <v>4.4000000000000004</v>
      </c>
      <c r="X3214" s="2">
        <v>3.1295000000000002</v>
      </c>
      <c r="Y3214" s="2">
        <v>0.4</v>
      </c>
      <c r="Z3214" s="2">
        <v>2.4</v>
      </c>
      <c r="AA3214" s="2">
        <v>16.899999999999999</v>
      </c>
      <c r="AB3214" s="2">
        <v>29.245100000000001</v>
      </c>
      <c r="AC3214" s="2">
        <v>0.49</v>
      </c>
      <c r="AD3214" s="2">
        <v>1.9</v>
      </c>
      <c r="AE3214" s="2">
        <v>26.2</v>
      </c>
      <c r="AF3214" s="2">
        <v>39.192799999999998</v>
      </c>
      <c r="AG3214" s="2">
        <v>0.24</v>
      </c>
      <c r="AH3214" s="22">
        <v>1.9</v>
      </c>
      <c r="AI3214" s="22">
        <v>13</v>
      </c>
      <c r="AJ3214" s="22">
        <v>28.51</v>
      </c>
      <c r="AK3214" s="18">
        <v>0.36</v>
      </c>
      <c r="AL3214" s="18">
        <v>1.5</v>
      </c>
      <c r="AM3214" s="18">
        <v>24.2</v>
      </c>
      <c r="AN3214" s="2">
        <v>46.338900000000002</v>
      </c>
      <c r="AO3214" s="2">
        <v>0.17</v>
      </c>
      <c r="AP3214" s="2">
        <v>1.3</v>
      </c>
      <c r="AQ3214" s="2">
        <v>13.5</v>
      </c>
      <c r="AR3214" s="2">
        <v>4.6416000000000004</v>
      </c>
      <c r="AS3214" s="2">
        <v>0.04</v>
      </c>
      <c r="AT3214" s="2">
        <v>0.7</v>
      </c>
      <c r="AU3214" s="2">
        <v>5.5</v>
      </c>
      <c r="AV3214" s="2">
        <v>2.1917</v>
      </c>
      <c r="AW3214" s="2">
        <v>0.68</v>
      </c>
      <c r="AX3214" s="2">
        <v>2.7</v>
      </c>
      <c r="AY3214" s="2">
        <v>25.3</v>
      </c>
      <c r="AZ3214" s="2">
        <v>47.746400000000001</v>
      </c>
      <c r="BA3214" s="2">
        <v>0.22</v>
      </c>
      <c r="BB3214" s="2">
        <v>1.6</v>
      </c>
      <c r="BC3214" s="2">
        <v>13.8</v>
      </c>
      <c r="BD3214" s="2">
        <v>20.269200000000001</v>
      </c>
      <c r="BE3214" s="4"/>
      <c r="BF3214" s="4"/>
    </row>
    <row r="3215" spans="1:58" x14ac:dyDescent="0.2">
      <c r="A3215" s="29">
        <v>3214</v>
      </c>
      <c r="B3215" s="7" t="s">
        <v>58</v>
      </c>
      <c r="C3215" s="3">
        <v>40033</v>
      </c>
      <c r="D3215" s="4" t="s">
        <v>8</v>
      </c>
      <c r="E3215" s="4" t="s">
        <v>182</v>
      </c>
      <c r="F3215" s="5" t="s">
        <v>193</v>
      </c>
      <c r="G3215" s="6">
        <v>0.91736111111111107</v>
      </c>
      <c r="H3215" s="6">
        <v>2.5000000000000001E-2</v>
      </c>
      <c r="I3215" s="85">
        <f t="shared" si="50"/>
        <v>155.00000000000003</v>
      </c>
      <c r="J3215" s="86">
        <f>I3215*Segmentos!$D$7*(AH3215%)*IF(ISNUMBER(AI3215),AI3215%,0)</f>
        <v>1739100.0000000002</v>
      </c>
      <c r="K3215" s="86">
        <f>I3215*Segmentos!$D$7*(AL3215%)*IF(ISNUMBER(AM3215),AM3215%,0)</f>
        <v>2282592.0000000005</v>
      </c>
      <c r="L3215" s="4"/>
      <c r="M3215" s="2">
        <v>3.26</v>
      </c>
      <c r="N3215" s="2">
        <v>16.399999999999999</v>
      </c>
      <c r="O3215" s="2">
        <v>19.899999999999999</v>
      </c>
      <c r="P3215" s="2">
        <v>73.493399999999994</v>
      </c>
      <c r="Q3215" s="2">
        <v>1.51</v>
      </c>
      <c r="R3215" s="2">
        <v>9.6</v>
      </c>
      <c r="S3215" s="2">
        <v>15.7</v>
      </c>
      <c r="T3215" s="2">
        <v>5.6839000000000004</v>
      </c>
      <c r="U3215" s="2">
        <v>2.13</v>
      </c>
      <c r="V3215" s="2">
        <v>12.7</v>
      </c>
      <c r="W3215" s="2">
        <v>16.7</v>
      </c>
      <c r="X3215" s="2">
        <v>10.053900000000001</v>
      </c>
      <c r="Y3215" s="2">
        <v>3.27</v>
      </c>
      <c r="Z3215" s="2">
        <v>18.5</v>
      </c>
      <c r="AA3215" s="2">
        <v>17.7</v>
      </c>
      <c r="AB3215" s="2">
        <v>21.724699999999999</v>
      </c>
      <c r="AC3215" s="2">
        <v>4.88</v>
      </c>
      <c r="AD3215" s="2">
        <v>20.399999999999999</v>
      </c>
      <c r="AE3215" s="2">
        <v>23.9</v>
      </c>
      <c r="AF3215" s="2">
        <v>36.030900000000003</v>
      </c>
      <c r="AG3215" s="2">
        <v>2.81</v>
      </c>
      <c r="AH3215" s="22">
        <v>15</v>
      </c>
      <c r="AI3215" s="22">
        <v>18.7</v>
      </c>
      <c r="AJ3215" s="22">
        <v>30.044499999999999</v>
      </c>
      <c r="AK3215" s="18">
        <v>3.67</v>
      </c>
      <c r="AL3215" s="18">
        <v>17.7</v>
      </c>
      <c r="AM3215" s="18">
        <v>20.8</v>
      </c>
      <c r="AN3215" s="2">
        <v>43.448900000000002</v>
      </c>
      <c r="AO3215" s="2">
        <v>1.8</v>
      </c>
      <c r="AP3215" s="2">
        <v>10.1</v>
      </c>
      <c r="AQ3215" s="2">
        <v>17.8</v>
      </c>
      <c r="AR3215" s="2">
        <v>4.4169999999999998</v>
      </c>
      <c r="AS3215" s="2">
        <v>2.5499999999999998</v>
      </c>
      <c r="AT3215" s="2">
        <v>13</v>
      </c>
      <c r="AU3215" s="2">
        <v>19.600000000000001</v>
      </c>
      <c r="AV3215" s="2">
        <v>12.6683</v>
      </c>
      <c r="AW3215" s="2">
        <v>3.55</v>
      </c>
      <c r="AX3215" s="2">
        <v>19.3</v>
      </c>
      <c r="AY3215" s="2">
        <v>18.3</v>
      </c>
      <c r="AZ3215" s="2">
        <v>22.962800000000001</v>
      </c>
      <c r="BA3215" s="2">
        <v>3.88</v>
      </c>
      <c r="BB3215" s="2">
        <v>18</v>
      </c>
      <c r="BC3215" s="2">
        <v>21.6</v>
      </c>
      <c r="BD3215" s="2">
        <v>33.445300000000003</v>
      </c>
      <c r="BE3215" s="4"/>
      <c r="BF3215" s="4"/>
    </row>
    <row r="3216" spans="1:58" x14ac:dyDescent="0.2">
      <c r="A3216" s="29">
        <v>3215</v>
      </c>
      <c r="B3216" s="7" t="s">
        <v>61</v>
      </c>
      <c r="C3216" s="3">
        <v>40033</v>
      </c>
      <c r="D3216" s="4" t="s">
        <v>17</v>
      </c>
      <c r="E3216" s="4" t="s">
        <v>169</v>
      </c>
      <c r="F3216" s="5" t="s">
        <v>193</v>
      </c>
      <c r="G3216" s="6">
        <v>0.91666666666666663</v>
      </c>
      <c r="H3216" s="6">
        <v>0.96111111111111114</v>
      </c>
      <c r="I3216" s="85">
        <f t="shared" si="50"/>
        <v>64.000000000000085</v>
      </c>
      <c r="J3216" s="86">
        <f>I3216*Segmentos!$D$7*(AH3216%)*IF(ISNUMBER(AI3216),AI3216%,0)</f>
        <v>150886.4000000002</v>
      </c>
      <c r="K3216" s="86">
        <f>I3216*Segmentos!$D$7*(AL3216%)*IF(ISNUMBER(AM3216),AM3216%,0)</f>
        <v>48742.400000000067</v>
      </c>
      <c r="L3216" s="4"/>
      <c r="M3216" s="2">
        <v>0.37</v>
      </c>
      <c r="N3216" s="2">
        <v>1.1000000000000001</v>
      </c>
      <c r="O3216" s="2">
        <v>35.200000000000003</v>
      </c>
      <c r="P3216" s="2">
        <v>99.697699999999998</v>
      </c>
      <c r="Q3216" s="2">
        <v>0.4</v>
      </c>
      <c r="R3216" s="2">
        <v>0.5</v>
      </c>
      <c r="S3216" s="2">
        <v>81.3</v>
      </c>
      <c r="T3216" s="2">
        <v>17.964200000000002</v>
      </c>
      <c r="U3216" s="2">
        <v>0.23</v>
      </c>
      <c r="V3216" s="2">
        <v>0.4</v>
      </c>
      <c r="W3216" s="2">
        <v>54.7</v>
      </c>
      <c r="X3216" s="2">
        <v>12.9625</v>
      </c>
      <c r="Y3216" s="2">
        <v>0.3</v>
      </c>
      <c r="Z3216" s="2">
        <v>1.9</v>
      </c>
      <c r="AA3216" s="2">
        <v>16.2</v>
      </c>
      <c r="AB3216" s="2">
        <v>23.715599999999998</v>
      </c>
      <c r="AC3216" s="2">
        <v>0.51</v>
      </c>
      <c r="AD3216" s="2">
        <v>1</v>
      </c>
      <c r="AE3216" s="2">
        <v>49.5</v>
      </c>
      <c r="AF3216" s="2">
        <v>45.055399999999999</v>
      </c>
      <c r="AG3216" s="2">
        <v>0.57999999999999996</v>
      </c>
      <c r="AH3216" s="22">
        <v>1.4</v>
      </c>
      <c r="AI3216" s="22">
        <v>42.1</v>
      </c>
      <c r="AJ3216" s="22">
        <v>74.284800000000004</v>
      </c>
      <c r="AK3216" s="18">
        <v>0.18</v>
      </c>
      <c r="AL3216" s="18">
        <v>0.8</v>
      </c>
      <c r="AM3216" s="18">
        <v>23.8</v>
      </c>
      <c r="AN3216" s="2">
        <v>25.4129</v>
      </c>
      <c r="AO3216" s="2">
        <v>0.17</v>
      </c>
      <c r="AP3216" s="2">
        <v>0.5</v>
      </c>
      <c r="AQ3216" s="2">
        <v>32.4</v>
      </c>
      <c r="AR3216" s="2">
        <v>4.8571999999999997</v>
      </c>
      <c r="AS3216" s="2">
        <v>0.34</v>
      </c>
      <c r="AT3216" s="2">
        <v>0.9</v>
      </c>
      <c r="AU3216" s="2">
        <v>36.9</v>
      </c>
      <c r="AV3216" s="2">
        <v>20.351900000000001</v>
      </c>
      <c r="AW3216" s="2">
        <v>0.2</v>
      </c>
      <c r="AX3216" s="2">
        <v>0.9</v>
      </c>
      <c r="AY3216" s="2">
        <v>23</v>
      </c>
      <c r="AZ3216" s="2">
        <v>15.0396</v>
      </c>
      <c r="BA3216" s="2">
        <v>0.57999999999999996</v>
      </c>
      <c r="BB3216" s="2">
        <v>1.4</v>
      </c>
      <c r="BC3216" s="2">
        <v>40.299999999999997</v>
      </c>
      <c r="BD3216" s="2">
        <v>59.448999999999998</v>
      </c>
      <c r="BE3216" s="4"/>
      <c r="BF3216" s="4"/>
    </row>
    <row r="3217" spans="1:58" x14ac:dyDescent="0.2">
      <c r="A3217" s="29">
        <v>3216</v>
      </c>
      <c r="B3217" s="7" t="s">
        <v>53</v>
      </c>
      <c r="C3217" s="3">
        <v>40033</v>
      </c>
      <c r="D3217" s="4" t="s">
        <v>3</v>
      </c>
      <c r="E3217" s="4" t="s">
        <v>178</v>
      </c>
      <c r="F3217" s="5" t="s">
        <v>193</v>
      </c>
      <c r="G3217" s="6">
        <v>0.78888888888888886</v>
      </c>
      <c r="H3217" s="6">
        <v>0.87430555555555556</v>
      </c>
      <c r="I3217" s="85">
        <f t="shared" si="50"/>
        <v>123.00000000000004</v>
      </c>
      <c r="J3217" s="86">
        <f>I3217*Segmentos!$D$7*(AH3217%)*IF(ISNUMBER(AI3217),AI3217%,0)</f>
        <v>928305.60000000044</v>
      </c>
      <c r="K3217" s="86">
        <f>I3217*Segmentos!$D$7*(AL3217%)*IF(ISNUMBER(AM3217),AM3217%,0)</f>
        <v>682650.00000000012</v>
      </c>
      <c r="L3217" s="4"/>
      <c r="M3217" s="2">
        <v>1.62</v>
      </c>
      <c r="N3217" s="2">
        <v>9</v>
      </c>
      <c r="O3217" s="2">
        <v>18.100000000000001</v>
      </c>
      <c r="P3217" s="2">
        <v>66.804500000000004</v>
      </c>
      <c r="Q3217" s="2">
        <v>1.24</v>
      </c>
      <c r="R3217" s="2">
        <v>6</v>
      </c>
      <c r="S3217" s="2">
        <v>20.6</v>
      </c>
      <c r="T3217" s="2">
        <v>8.5259999999999998</v>
      </c>
      <c r="U3217" s="2">
        <v>1.49</v>
      </c>
      <c r="V3217" s="2">
        <v>9.4</v>
      </c>
      <c r="W3217" s="2">
        <v>15.9</v>
      </c>
      <c r="X3217" s="2">
        <v>12.8992</v>
      </c>
      <c r="Y3217" s="2">
        <v>1.34</v>
      </c>
      <c r="Z3217" s="2">
        <v>8.5</v>
      </c>
      <c r="AA3217" s="2">
        <v>15.8</v>
      </c>
      <c r="AB3217" s="2">
        <v>16.3048</v>
      </c>
      <c r="AC3217" s="2">
        <v>2.15</v>
      </c>
      <c r="AD3217" s="2">
        <v>10.7</v>
      </c>
      <c r="AE3217" s="2">
        <v>20.2</v>
      </c>
      <c r="AF3217" s="2">
        <v>29.0745</v>
      </c>
      <c r="AG3217" s="2">
        <v>1.89</v>
      </c>
      <c r="AH3217" s="22">
        <v>10.6</v>
      </c>
      <c r="AI3217" s="22">
        <v>17.8</v>
      </c>
      <c r="AJ3217" s="22">
        <v>36.861899999999999</v>
      </c>
      <c r="AK3217" s="18">
        <v>1.38</v>
      </c>
      <c r="AL3217" s="18">
        <v>7.5</v>
      </c>
      <c r="AM3217" s="18">
        <v>18.5</v>
      </c>
      <c r="AN3217" s="2">
        <v>29.942599999999999</v>
      </c>
      <c r="AO3217" s="2">
        <v>0.08</v>
      </c>
      <c r="AP3217" s="2">
        <v>2.2999999999999998</v>
      </c>
      <c r="AQ3217" s="2">
        <v>3.3</v>
      </c>
      <c r="AR3217" s="2">
        <v>0.34549999999999997</v>
      </c>
      <c r="AS3217" s="2">
        <v>0.5</v>
      </c>
      <c r="AT3217" s="2">
        <v>5.3</v>
      </c>
      <c r="AU3217" s="2">
        <v>9.5</v>
      </c>
      <c r="AV3217" s="2">
        <v>4.5572999999999997</v>
      </c>
      <c r="AW3217" s="2">
        <v>1.47</v>
      </c>
      <c r="AX3217" s="2">
        <v>8.5</v>
      </c>
      <c r="AY3217" s="2">
        <v>17.2</v>
      </c>
      <c r="AZ3217" s="2">
        <v>17.3598</v>
      </c>
      <c r="BA3217" s="2">
        <v>2.83</v>
      </c>
      <c r="BB3217" s="2">
        <v>13.3</v>
      </c>
      <c r="BC3217" s="2">
        <v>21.2</v>
      </c>
      <c r="BD3217" s="2">
        <v>44.541899999999998</v>
      </c>
      <c r="BE3217" s="4"/>
      <c r="BF3217" s="4"/>
    </row>
    <row r="3218" spans="1:58" x14ac:dyDescent="0.2">
      <c r="A3218" s="29">
        <v>3217</v>
      </c>
      <c r="B3218" s="7" t="s">
        <v>10</v>
      </c>
      <c r="C3218" s="3">
        <v>40033</v>
      </c>
      <c r="D3218" s="4" t="s">
        <v>8</v>
      </c>
      <c r="E3218" s="4" t="s">
        <v>164</v>
      </c>
      <c r="F3218" s="5" t="s">
        <v>193</v>
      </c>
      <c r="G3218" s="6">
        <v>0.87361111111111101</v>
      </c>
      <c r="H3218" s="6">
        <v>0.9145833333333333</v>
      </c>
      <c r="I3218" s="85">
        <f t="shared" si="50"/>
        <v>59.000000000000114</v>
      </c>
      <c r="J3218" s="86">
        <f>I3218*Segmentos!$D$7*(AH3218%)*IF(ISNUMBER(AI3218),AI3218%,0)</f>
        <v>951552.00000000175</v>
      </c>
      <c r="K3218" s="86">
        <f>I3218*Segmentos!$D$7*(AL3218%)*IF(ISNUMBER(AM3218),AM3218%,0)</f>
        <v>839546.40000000142</v>
      </c>
      <c r="L3218" s="4"/>
      <c r="M3218" s="2">
        <v>3.78</v>
      </c>
      <c r="N3218" s="2">
        <v>12.4</v>
      </c>
      <c r="O3218" s="2">
        <v>30.4</v>
      </c>
      <c r="P3218" s="2">
        <v>92.678700000000006</v>
      </c>
      <c r="Q3218" s="2">
        <v>2.4700000000000002</v>
      </c>
      <c r="R3218" s="2">
        <v>7.7</v>
      </c>
      <c r="S3218" s="2">
        <v>32</v>
      </c>
      <c r="T3218" s="2">
        <v>10.099299999999999</v>
      </c>
      <c r="U3218" s="2">
        <v>3.13</v>
      </c>
      <c r="V3218" s="2">
        <v>11.5</v>
      </c>
      <c r="W3218" s="2">
        <v>27.3</v>
      </c>
      <c r="X3218" s="2">
        <v>16.091899999999999</v>
      </c>
      <c r="Y3218" s="2">
        <v>2.83</v>
      </c>
      <c r="Z3218" s="2">
        <v>10</v>
      </c>
      <c r="AA3218" s="2">
        <v>28.3</v>
      </c>
      <c r="AB3218" s="2">
        <v>20.471599999999999</v>
      </c>
      <c r="AC3218" s="2">
        <v>5.72</v>
      </c>
      <c r="AD3218" s="2">
        <v>17.7</v>
      </c>
      <c r="AE3218" s="2">
        <v>32.4</v>
      </c>
      <c r="AF3218" s="2">
        <v>46.015900000000002</v>
      </c>
      <c r="AG3218" s="2">
        <v>4.03</v>
      </c>
      <c r="AH3218" s="22">
        <v>12.8</v>
      </c>
      <c r="AI3218" s="22">
        <v>31.5</v>
      </c>
      <c r="AJ3218" s="22">
        <v>46.9</v>
      </c>
      <c r="AK3218" s="18">
        <v>3.55</v>
      </c>
      <c r="AL3218" s="18">
        <v>12.1</v>
      </c>
      <c r="AM3218" s="18">
        <v>29.4</v>
      </c>
      <c r="AN3218" s="2">
        <v>45.778700000000001</v>
      </c>
      <c r="AO3218" s="2">
        <v>0.74</v>
      </c>
      <c r="AP3218" s="2">
        <v>6.6</v>
      </c>
      <c r="AQ3218" s="2">
        <v>11.2</v>
      </c>
      <c r="AR3218" s="2">
        <v>1.9883999999999999</v>
      </c>
      <c r="AS3218" s="2">
        <v>1.96</v>
      </c>
      <c r="AT3218" s="2">
        <v>9.4</v>
      </c>
      <c r="AU3218" s="2">
        <v>20.8</v>
      </c>
      <c r="AV3218" s="2">
        <v>10.567</v>
      </c>
      <c r="AW3218" s="2">
        <v>4.07</v>
      </c>
      <c r="AX3218" s="2">
        <v>17.3</v>
      </c>
      <c r="AY3218" s="2">
        <v>23.5</v>
      </c>
      <c r="AZ3218" s="2">
        <v>28.673999999999999</v>
      </c>
      <c r="BA3218" s="2">
        <v>5.48</v>
      </c>
      <c r="BB3218" s="2">
        <v>12.2</v>
      </c>
      <c r="BC3218" s="2">
        <v>45</v>
      </c>
      <c r="BD3218" s="2">
        <v>51.449300000000001</v>
      </c>
      <c r="BE3218" s="4"/>
      <c r="BF3218" s="4"/>
    </row>
    <row r="3219" spans="1:58" x14ac:dyDescent="0.2">
      <c r="A3219" s="29">
        <v>3218</v>
      </c>
      <c r="B3219" s="7" t="s">
        <v>142</v>
      </c>
      <c r="C3219" s="3">
        <v>40033</v>
      </c>
      <c r="D3219" s="4" t="s">
        <v>21</v>
      </c>
      <c r="E3219" s="4" t="s">
        <v>186</v>
      </c>
      <c r="F3219" s="5" t="s">
        <v>193</v>
      </c>
      <c r="G3219" s="6">
        <v>0.91666666666666663</v>
      </c>
      <c r="H3219" s="6">
        <v>0.98055555555555562</v>
      </c>
      <c r="I3219" s="85">
        <f t="shared" si="50"/>
        <v>92.000000000000156</v>
      </c>
      <c r="J3219" s="86">
        <f>I3219*Segmentos!$D$7*(AH3219%)*IF(ISNUMBER(AI3219),AI3219%,0)</f>
        <v>36395.200000000055</v>
      </c>
      <c r="K3219" s="86">
        <f>I3219*Segmentos!$D$7*(AL3219%)*IF(ISNUMBER(AM3219),AM3219%,0)</f>
        <v>38456.000000000065</v>
      </c>
      <c r="L3219" s="4"/>
      <c r="M3219" s="2">
        <v>0.1</v>
      </c>
      <c r="N3219" s="2">
        <v>2.1</v>
      </c>
      <c r="O3219" s="2">
        <v>4.9000000000000004</v>
      </c>
      <c r="P3219" s="2">
        <v>96.314700000000002</v>
      </c>
      <c r="Q3219" s="2">
        <v>0.24</v>
      </c>
      <c r="R3219" s="2">
        <v>2.1</v>
      </c>
      <c r="S3219" s="2">
        <v>11.3</v>
      </c>
      <c r="T3219" s="2">
        <v>37.746000000000002</v>
      </c>
      <c r="U3219" s="2">
        <v>0</v>
      </c>
      <c r="V3219" s="2">
        <v>0.2</v>
      </c>
      <c r="W3219" s="2">
        <v>1.1000000000000001</v>
      </c>
      <c r="X3219" s="2">
        <v>0.52259999999999995</v>
      </c>
      <c r="Y3219" s="2">
        <v>0.08</v>
      </c>
      <c r="Z3219" s="2">
        <v>3.3</v>
      </c>
      <c r="AA3219" s="2">
        <v>2.2999999999999998</v>
      </c>
      <c r="AB3219" s="2">
        <v>21.5059</v>
      </c>
      <c r="AC3219" s="2">
        <v>0.12</v>
      </c>
      <c r="AD3219" s="2">
        <v>2.2000000000000002</v>
      </c>
      <c r="AE3219" s="2">
        <v>5.4</v>
      </c>
      <c r="AF3219" s="2">
        <v>36.540199999999999</v>
      </c>
      <c r="AG3219" s="2">
        <v>0.1</v>
      </c>
      <c r="AH3219" s="22">
        <v>2.2999999999999998</v>
      </c>
      <c r="AI3219" s="22">
        <v>4.3</v>
      </c>
      <c r="AJ3219" s="22">
        <v>44.725299999999997</v>
      </c>
      <c r="AK3219" s="18">
        <v>0.1</v>
      </c>
      <c r="AL3219" s="18">
        <v>1.9</v>
      </c>
      <c r="AM3219" s="18">
        <v>5.5</v>
      </c>
      <c r="AN3219" s="2">
        <v>51.589500000000001</v>
      </c>
      <c r="AO3219" s="2">
        <v>0.14000000000000001</v>
      </c>
      <c r="AP3219" s="2">
        <v>1.3</v>
      </c>
      <c r="AQ3219" s="2">
        <v>10.9</v>
      </c>
      <c r="AR3219" s="2">
        <v>15.0059</v>
      </c>
      <c r="AS3219" s="2">
        <v>0.24</v>
      </c>
      <c r="AT3219" s="2">
        <v>1.5</v>
      </c>
      <c r="AU3219" s="2">
        <v>15.5</v>
      </c>
      <c r="AV3219" s="2">
        <v>49.753900000000002</v>
      </c>
      <c r="AW3219" s="2">
        <v>0.05</v>
      </c>
      <c r="AX3219" s="2">
        <v>1.7</v>
      </c>
      <c r="AY3219" s="2">
        <v>3.1</v>
      </c>
      <c r="AZ3219" s="2">
        <v>14.4255</v>
      </c>
      <c r="BA3219" s="2">
        <v>0.05</v>
      </c>
      <c r="BB3219" s="2">
        <v>2.9</v>
      </c>
      <c r="BC3219" s="2">
        <v>1.6</v>
      </c>
      <c r="BD3219" s="2">
        <v>17.1294</v>
      </c>
      <c r="BE3219" s="4"/>
      <c r="BF3219" s="4"/>
    </row>
    <row r="3220" spans="1:58" x14ac:dyDescent="0.2">
      <c r="A3220" s="29">
        <v>3219</v>
      </c>
      <c r="B3220" s="7" t="s">
        <v>136</v>
      </c>
      <c r="C3220" s="3">
        <v>40033</v>
      </c>
      <c r="D3220" s="4" t="s">
        <v>13</v>
      </c>
      <c r="E3220" s="4" t="s">
        <v>174</v>
      </c>
      <c r="F3220" s="5" t="s">
        <v>193</v>
      </c>
      <c r="G3220" s="6">
        <v>0.91736111111111107</v>
      </c>
      <c r="H3220" s="6">
        <v>0.98402777777777783</v>
      </c>
      <c r="I3220" s="85">
        <f t="shared" si="50"/>
        <v>96.000000000000142</v>
      </c>
      <c r="J3220" s="86">
        <f>I3220*Segmentos!$D$7*(AH3220%)*IF(ISNUMBER(AI3220),AI3220%,0)</f>
        <v>2329766.4000000032</v>
      </c>
      <c r="K3220" s="86">
        <f>I3220*Segmentos!$D$7*(AL3220%)*IF(ISNUMBER(AM3220),AM3220%,0)</f>
        <v>3253593.6000000047</v>
      </c>
      <c r="L3220" s="4"/>
      <c r="M3220" s="2">
        <v>7.33</v>
      </c>
      <c r="N3220" s="2">
        <v>17.600000000000001</v>
      </c>
      <c r="O3220" s="2">
        <v>41.6</v>
      </c>
      <c r="P3220" s="2">
        <v>83.828100000000006</v>
      </c>
      <c r="Q3220" s="2">
        <v>7.08</v>
      </c>
      <c r="R3220" s="2">
        <v>17</v>
      </c>
      <c r="S3220" s="2">
        <v>41.7</v>
      </c>
      <c r="T3220" s="2">
        <v>13.4992</v>
      </c>
      <c r="U3220" s="2">
        <v>8.34</v>
      </c>
      <c r="V3220" s="2">
        <v>19.7</v>
      </c>
      <c r="W3220" s="2">
        <v>42.3</v>
      </c>
      <c r="X3220" s="2">
        <v>19.989899999999999</v>
      </c>
      <c r="Y3220" s="2">
        <v>7.69</v>
      </c>
      <c r="Z3220" s="2">
        <v>20.6</v>
      </c>
      <c r="AA3220" s="2">
        <v>37.299999999999997</v>
      </c>
      <c r="AB3220" s="2">
        <v>25.955100000000002</v>
      </c>
      <c r="AC3220" s="2">
        <v>6.5</v>
      </c>
      <c r="AD3220" s="2">
        <v>14</v>
      </c>
      <c r="AE3220" s="2">
        <v>46.4</v>
      </c>
      <c r="AF3220" s="2">
        <v>24.384</v>
      </c>
      <c r="AG3220" s="2">
        <v>6.06</v>
      </c>
      <c r="AH3220" s="22">
        <v>16.899999999999999</v>
      </c>
      <c r="AI3220" s="22">
        <v>35.9</v>
      </c>
      <c r="AJ3220" s="22">
        <v>32.850200000000001</v>
      </c>
      <c r="AK3220" s="18">
        <v>8.48</v>
      </c>
      <c r="AL3220" s="18">
        <v>18.3</v>
      </c>
      <c r="AM3220" s="18">
        <v>46.3</v>
      </c>
      <c r="AN3220" s="2">
        <v>50.978000000000002</v>
      </c>
      <c r="AO3220" s="2">
        <v>4.5</v>
      </c>
      <c r="AP3220" s="2">
        <v>12.4</v>
      </c>
      <c r="AQ3220" s="2">
        <v>36.4</v>
      </c>
      <c r="AR3220" s="2">
        <v>5.6254999999999997</v>
      </c>
      <c r="AS3220" s="2">
        <v>5.96</v>
      </c>
      <c r="AT3220" s="2">
        <v>17.100000000000001</v>
      </c>
      <c r="AU3220" s="2">
        <v>34.9</v>
      </c>
      <c r="AV3220" s="2">
        <v>15.023400000000001</v>
      </c>
      <c r="AW3220" s="2">
        <v>9.6300000000000008</v>
      </c>
      <c r="AX3220" s="2">
        <v>20.3</v>
      </c>
      <c r="AY3220" s="2">
        <v>47.4</v>
      </c>
      <c r="AZ3220" s="2">
        <v>31.644400000000001</v>
      </c>
      <c r="BA3220" s="2">
        <v>7.2</v>
      </c>
      <c r="BB3220" s="2">
        <v>17.399999999999999</v>
      </c>
      <c r="BC3220" s="2">
        <v>41.3</v>
      </c>
      <c r="BD3220" s="2">
        <v>31.5349</v>
      </c>
      <c r="BE3220" s="4"/>
      <c r="BF3220" s="4"/>
    </row>
    <row r="3221" spans="1:58" x14ac:dyDescent="0.2">
      <c r="A3221" s="29">
        <v>3220</v>
      </c>
      <c r="B3221" s="7" t="s">
        <v>25</v>
      </c>
      <c r="C3221" s="3">
        <v>40033</v>
      </c>
      <c r="D3221" s="4" t="s">
        <v>21</v>
      </c>
      <c r="E3221" s="4" t="s">
        <v>171</v>
      </c>
      <c r="F3221" s="5" t="s">
        <v>193</v>
      </c>
      <c r="G3221" s="6">
        <v>0.88541666666666663</v>
      </c>
      <c r="H3221" s="6">
        <v>0.88680555555555562</v>
      </c>
      <c r="I3221" s="85">
        <f t="shared" si="50"/>
        <v>2.0000000000001528</v>
      </c>
      <c r="J3221" s="86">
        <f>I3221*Segmentos!$D$7*(AH3221%)*IF(ISNUMBER(AI3221),AI3221%,0)</f>
        <v>2400.0000000001833</v>
      </c>
      <c r="K3221" s="86">
        <f>I3221*Segmentos!$D$7*(AL3221%)*IF(ISNUMBER(AM3221),AM3221%,0)</f>
        <v>2400.0000000001833</v>
      </c>
      <c r="L3221" s="4"/>
      <c r="M3221" s="2">
        <v>0.28999999999999998</v>
      </c>
      <c r="N3221" s="2">
        <v>0.3</v>
      </c>
      <c r="O3221" s="2">
        <v>100</v>
      </c>
      <c r="P3221" s="2">
        <v>52.197000000000003</v>
      </c>
      <c r="Q3221" s="2">
        <v>0</v>
      </c>
      <c r="R3221" s="2">
        <v>0</v>
      </c>
      <c r="S3221" s="8" t="s">
        <v>577</v>
      </c>
      <c r="T3221" s="2">
        <v>0</v>
      </c>
      <c r="U3221" s="2">
        <v>0.45</v>
      </c>
      <c r="V3221" s="2">
        <v>0.4</v>
      </c>
      <c r="W3221" s="2">
        <v>100</v>
      </c>
      <c r="X3221" s="2">
        <v>16.7333</v>
      </c>
      <c r="Y3221" s="2">
        <v>0.24</v>
      </c>
      <c r="Z3221" s="2">
        <v>0.2</v>
      </c>
      <c r="AA3221" s="2">
        <v>100</v>
      </c>
      <c r="AB3221" s="2">
        <v>12.314399999999999</v>
      </c>
      <c r="AC3221" s="2">
        <v>0.4</v>
      </c>
      <c r="AD3221" s="2">
        <v>0.4</v>
      </c>
      <c r="AE3221" s="2">
        <v>100</v>
      </c>
      <c r="AF3221" s="2">
        <v>23.1494</v>
      </c>
      <c r="AG3221" s="2">
        <v>0.28999999999999998</v>
      </c>
      <c r="AH3221" s="22">
        <v>0.3</v>
      </c>
      <c r="AI3221" s="22">
        <v>100</v>
      </c>
      <c r="AJ3221" s="22">
        <v>24.081199999999999</v>
      </c>
      <c r="AK3221" s="18">
        <v>0.3</v>
      </c>
      <c r="AL3221" s="18">
        <v>0.3</v>
      </c>
      <c r="AM3221" s="18">
        <v>100</v>
      </c>
      <c r="AN3221" s="2">
        <v>28.1158</v>
      </c>
      <c r="AO3221" s="2">
        <v>0.56999999999999995</v>
      </c>
      <c r="AP3221" s="2">
        <v>0.6</v>
      </c>
      <c r="AQ3221" s="2">
        <v>100</v>
      </c>
      <c r="AR3221" s="2">
        <v>11.1286</v>
      </c>
      <c r="AS3221" s="2">
        <v>0.21</v>
      </c>
      <c r="AT3221" s="2">
        <v>0.2</v>
      </c>
      <c r="AU3221" s="2">
        <v>100</v>
      </c>
      <c r="AV3221" s="2">
        <v>8.0493000000000006</v>
      </c>
      <c r="AW3221" s="2">
        <v>0.25</v>
      </c>
      <c r="AX3221" s="2">
        <v>0.3</v>
      </c>
      <c r="AY3221" s="2">
        <v>100</v>
      </c>
      <c r="AZ3221" s="2">
        <v>12.9183</v>
      </c>
      <c r="BA3221" s="2">
        <v>0.3</v>
      </c>
      <c r="BB3221" s="2">
        <v>0.3</v>
      </c>
      <c r="BC3221" s="2">
        <v>100</v>
      </c>
      <c r="BD3221" s="2">
        <v>20.1007</v>
      </c>
      <c r="BE3221" s="4"/>
      <c r="BF3221" s="4"/>
    </row>
    <row r="3222" spans="1:58" x14ac:dyDescent="0.2">
      <c r="A3222" s="29">
        <v>3221</v>
      </c>
      <c r="B3222" s="7" t="s">
        <v>51</v>
      </c>
      <c r="C3222" s="3">
        <v>40033</v>
      </c>
      <c r="D3222" s="4" t="s">
        <v>0</v>
      </c>
      <c r="E3222" s="4" t="s">
        <v>177</v>
      </c>
      <c r="F3222" s="5" t="s">
        <v>193</v>
      </c>
      <c r="G3222" s="6">
        <v>0.79652777777777783</v>
      </c>
      <c r="H3222" s="6">
        <v>0.875</v>
      </c>
      <c r="I3222" s="85">
        <f t="shared" si="50"/>
        <v>112.99999999999991</v>
      </c>
      <c r="J3222" s="86">
        <f>I3222*Segmentos!$D$7*(AH3222%)*IF(ISNUMBER(AI3222),AI3222%,0)</f>
        <v>1854103.9999999986</v>
      </c>
      <c r="K3222" s="86">
        <f>I3222*Segmentos!$D$7*(AL3222%)*IF(ISNUMBER(AM3222),AM3222%,0)</f>
        <v>2329788.7999999984</v>
      </c>
      <c r="L3222" s="4"/>
      <c r="M3222" s="2">
        <v>4.67</v>
      </c>
      <c r="N3222" s="2">
        <v>13.8</v>
      </c>
      <c r="O3222" s="2">
        <v>33.799999999999997</v>
      </c>
      <c r="P3222" s="2">
        <v>89.189099999999996</v>
      </c>
      <c r="Q3222" s="2">
        <v>2.12</v>
      </c>
      <c r="R3222" s="2">
        <v>8.6</v>
      </c>
      <c r="S3222" s="2">
        <v>24.7</v>
      </c>
      <c r="T3222" s="2">
        <v>6.7553000000000001</v>
      </c>
      <c r="U3222" s="2">
        <v>2.0499999999999998</v>
      </c>
      <c r="V3222" s="2">
        <v>8.4</v>
      </c>
      <c r="W3222" s="2">
        <v>24.4</v>
      </c>
      <c r="X3222" s="2">
        <v>8.1951000000000001</v>
      </c>
      <c r="Y3222" s="2">
        <v>3.64</v>
      </c>
      <c r="Z3222" s="2">
        <v>11.8</v>
      </c>
      <c r="AA3222" s="2">
        <v>30.9</v>
      </c>
      <c r="AB3222" s="2">
        <v>20.503399999999999</v>
      </c>
      <c r="AC3222" s="2">
        <v>8.57</v>
      </c>
      <c r="AD3222" s="2">
        <v>21.8</v>
      </c>
      <c r="AE3222" s="2">
        <v>39.299999999999997</v>
      </c>
      <c r="AF3222" s="2">
        <v>53.735300000000002</v>
      </c>
      <c r="AG3222" s="2">
        <v>4.12</v>
      </c>
      <c r="AH3222" s="22">
        <v>14</v>
      </c>
      <c r="AI3222" s="22">
        <v>29.3</v>
      </c>
      <c r="AJ3222" s="22">
        <v>37.324599999999997</v>
      </c>
      <c r="AK3222" s="18">
        <v>5.17</v>
      </c>
      <c r="AL3222" s="18">
        <v>13.6</v>
      </c>
      <c r="AM3222" s="18">
        <v>37.9</v>
      </c>
      <c r="AN3222" s="2">
        <v>51.8645</v>
      </c>
      <c r="AO3222" s="2">
        <v>0.87</v>
      </c>
      <c r="AP3222" s="2">
        <v>5.4</v>
      </c>
      <c r="AQ3222" s="2">
        <v>15.9</v>
      </c>
      <c r="AR3222" s="2">
        <v>1.8125</v>
      </c>
      <c r="AS3222" s="2">
        <v>2.66</v>
      </c>
      <c r="AT3222" s="2">
        <v>13.4</v>
      </c>
      <c r="AU3222" s="2">
        <v>19.8</v>
      </c>
      <c r="AV3222" s="2">
        <v>11.1838</v>
      </c>
      <c r="AW3222" s="2">
        <v>4.63</v>
      </c>
      <c r="AX3222" s="2">
        <v>13</v>
      </c>
      <c r="AY3222" s="2">
        <v>35.5</v>
      </c>
      <c r="AZ3222" s="2">
        <v>25.409500000000001</v>
      </c>
      <c r="BA3222" s="2">
        <v>6.94</v>
      </c>
      <c r="BB3222" s="2">
        <v>17</v>
      </c>
      <c r="BC3222" s="2">
        <v>40.799999999999997</v>
      </c>
      <c r="BD3222" s="2">
        <v>50.783299999999997</v>
      </c>
      <c r="BE3222" s="4"/>
      <c r="BF3222" s="4"/>
    </row>
    <row r="3223" spans="1:58" x14ac:dyDescent="0.2">
      <c r="A3223" s="29">
        <v>3222</v>
      </c>
      <c r="B3223" s="7" t="s">
        <v>135</v>
      </c>
      <c r="C3223" s="3">
        <v>40033</v>
      </c>
      <c r="D3223" s="4" t="s">
        <v>13</v>
      </c>
      <c r="E3223" s="4" t="s">
        <v>168</v>
      </c>
      <c r="F3223" s="5" t="s">
        <v>193</v>
      </c>
      <c r="G3223" s="6">
        <v>0.77569444444444446</v>
      </c>
      <c r="H3223" s="6">
        <v>0.875</v>
      </c>
      <c r="I3223" s="85">
        <f t="shared" si="50"/>
        <v>142.99999999999997</v>
      </c>
      <c r="J3223" s="86">
        <f>I3223*Segmentos!$D$7*(AH3223%)*IF(ISNUMBER(AI3223),AI3223%,0)</f>
        <v>1919689.1999999993</v>
      </c>
      <c r="K3223" s="86">
        <f>I3223*Segmentos!$D$7*(AL3223%)*IF(ISNUMBER(AM3223),AM3223%,0)</f>
        <v>1580149.9999999995</v>
      </c>
      <c r="L3223" s="4" t="s">
        <v>570</v>
      </c>
      <c r="M3223" s="2">
        <v>3.04</v>
      </c>
      <c r="N3223" s="2">
        <v>11.9</v>
      </c>
      <c r="O3223" s="2">
        <v>25.5</v>
      </c>
      <c r="P3223" s="2">
        <v>78.832800000000006</v>
      </c>
      <c r="Q3223" s="2">
        <v>1.67</v>
      </c>
      <c r="R3223" s="2">
        <v>7.6</v>
      </c>
      <c r="S3223" s="2">
        <v>21.9</v>
      </c>
      <c r="T3223" s="2">
        <v>7.2249999999999996</v>
      </c>
      <c r="U3223" s="2">
        <v>2.4900000000000002</v>
      </c>
      <c r="V3223" s="2">
        <v>10.6</v>
      </c>
      <c r="W3223" s="2">
        <v>23.6</v>
      </c>
      <c r="X3223" s="2">
        <v>13.533899999999999</v>
      </c>
      <c r="Y3223" s="2">
        <v>2.88</v>
      </c>
      <c r="Z3223" s="2">
        <v>11.9</v>
      </c>
      <c r="AA3223" s="2">
        <v>24.3</v>
      </c>
      <c r="AB3223" s="2">
        <v>22.012799999999999</v>
      </c>
      <c r="AC3223" s="2">
        <v>4.24</v>
      </c>
      <c r="AD3223" s="2">
        <v>15.1</v>
      </c>
      <c r="AE3223" s="2">
        <v>28.2</v>
      </c>
      <c r="AF3223" s="2">
        <v>36.061100000000003</v>
      </c>
      <c r="AG3223" s="2">
        <v>3.36</v>
      </c>
      <c r="AH3223" s="22">
        <v>11.3</v>
      </c>
      <c r="AI3223" s="22">
        <v>29.7</v>
      </c>
      <c r="AJ3223" s="22">
        <v>41.264699999999998</v>
      </c>
      <c r="AK3223" s="18">
        <v>2.76</v>
      </c>
      <c r="AL3223" s="18">
        <v>12.5</v>
      </c>
      <c r="AM3223" s="18">
        <v>22.1</v>
      </c>
      <c r="AN3223" s="2">
        <v>37.568100000000001</v>
      </c>
      <c r="AO3223" s="2">
        <v>0.96</v>
      </c>
      <c r="AP3223" s="2">
        <v>5.6</v>
      </c>
      <c r="AQ3223" s="2">
        <v>17.2</v>
      </c>
      <c r="AR3223" s="2">
        <v>2.72</v>
      </c>
      <c r="AS3223" s="2">
        <v>1.34</v>
      </c>
      <c r="AT3223" s="2">
        <v>11.4</v>
      </c>
      <c r="AU3223" s="2">
        <v>11.8</v>
      </c>
      <c r="AV3223" s="2">
        <v>7.6733000000000002</v>
      </c>
      <c r="AW3223" s="2">
        <v>3.2</v>
      </c>
      <c r="AX3223" s="2">
        <v>12.3</v>
      </c>
      <c r="AY3223" s="2">
        <v>26.1</v>
      </c>
      <c r="AZ3223" s="2">
        <v>23.8642</v>
      </c>
      <c r="BA3223" s="2">
        <v>4.49</v>
      </c>
      <c r="BB3223" s="2">
        <v>13.8</v>
      </c>
      <c r="BC3223" s="2">
        <v>32.5</v>
      </c>
      <c r="BD3223" s="2">
        <v>44.575299999999999</v>
      </c>
      <c r="BE3223" s="4"/>
      <c r="BF3223" s="4"/>
    </row>
    <row r="3224" spans="1:58" x14ac:dyDescent="0.2">
      <c r="A3224" s="29">
        <v>3223</v>
      </c>
      <c r="B3224" s="7" t="s">
        <v>66</v>
      </c>
      <c r="C3224" s="3">
        <v>40033</v>
      </c>
      <c r="D3224" s="4" t="s">
        <v>28</v>
      </c>
      <c r="E3224" s="4" t="s">
        <v>168</v>
      </c>
      <c r="F3224" s="5" t="s">
        <v>193</v>
      </c>
      <c r="G3224" s="6">
        <v>0.8354166666666667</v>
      </c>
      <c r="H3224" s="6">
        <v>0.91319444444444453</v>
      </c>
      <c r="I3224" s="85">
        <f t="shared" si="50"/>
        <v>112.00000000000009</v>
      </c>
      <c r="J3224" s="86">
        <f>I3224*Segmentos!$D$7*(AH3224%)*IF(ISNUMBER(AI3224),AI3224%,0)</f>
        <v>305536.00000000023</v>
      </c>
      <c r="K3224" s="86">
        <f>I3224*Segmentos!$D$7*(AL3224%)*IF(ISNUMBER(AM3224),AM3224%,0)</f>
        <v>356249.60000000021</v>
      </c>
      <c r="L3224" s="4" t="s">
        <v>572</v>
      </c>
      <c r="M3224" s="2">
        <v>0.75</v>
      </c>
      <c r="N3224" s="2">
        <v>5.6</v>
      </c>
      <c r="O3224" s="2">
        <v>13.4</v>
      </c>
      <c r="P3224" s="2">
        <v>93.404899999999998</v>
      </c>
      <c r="Q3224" s="2">
        <v>0.68</v>
      </c>
      <c r="R3224" s="2">
        <v>4.2</v>
      </c>
      <c r="S3224" s="2">
        <v>16.100000000000001</v>
      </c>
      <c r="T3224" s="2">
        <v>14.252000000000001</v>
      </c>
      <c r="U3224" s="2">
        <v>0.79</v>
      </c>
      <c r="V3224" s="2">
        <v>6.2</v>
      </c>
      <c r="W3224" s="2">
        <v>12.7</v>
      </c>
      <c r="X3224" s="2">
        <v>20.800999999999998</v>
      </c>
      <c r="Y3224" s="2">
        <v>1.28</v>
      </c>
      <c r="Z3224" s="2">
        <v>7</v>
      </c>
      <c r="AA3224" s="2">
        <v>18.3</v>
      </c>
      <c r="AB3224" s="2">
        <v>47.343499999999999</v>
      </c>
      <c r="AC3224" s="2">
        <v>0.27</v>
      </c>
      <c r="AD3224" s="2">
        <v>4.5</v>
      </c>
      <c r="AE3224" s="2">
        <v>5.9</v>
      </c>
      <c r="AF3224" s="2">
        <v>11.0083</v>
      </c>
      <c r="AG3224" s="2">
        <v>0.69</v>
      </c>
      <c r="AH3224" s="22">
        <v>5.5</v>
      </c>
      <c r="AI3224" s="22">
        <v>12.4</v>
      </c>
      <c r="AJ3224" s="22">
        <v>40.750300000000003</v>
      </c>
      <c r="AK3224" s="18">
        <v>0.8</v>
      </c>
      <c r="AL3224" s="18">
        <v>5.6</v>
      </c>
      <c r="AM3224" s="18">
        <v>14.2</v>
      </c>
      <c r="AN3224" s="2">
        <v>52.654499999999999</v>
      </c>
      <c r="AO3224" s="2">
        <v>0.59</v>
      </c>
      <c r="AP3224" s="2">
        <v>4.9000000000000004</v>
      </c>
      <c r="AQ3224" s="2">
        <v>12.1</v>
      </c>
      <c r="AR3224" s="2">
        <v>8.0846999999999998</v>
      </c>
      <c r="AS3224" s="2">
        <v>1.1299999999999999</v>
      </c>
      <c r="AT3224" s="2">
        <v>5.6</v>
      </c>
      <c r="AU3224" s="2">
        <v>20.3</v>
      </c>
      <c r="AV3224" s="2">
        <v>31.127400000000002</v>
      </c>
      <c r="AW3224" s="2">
        <v>0.86</v>
      </c>
      <c r="AX3224" s="2">
        <v>7.2</v>
      </c>
      <c r="AY3224" s="2">
        <v>12</v>
      </c>
      <c r="AZ3224" s="2">
        <v>30.9925</v>
      </c>
      <c r="BA3224" s="2">
        <v>0.48</v>
      </c>
      <c r="BB3224" s="2">
        <v>4.5999999999999996</v>
      </c>
      <c r="BC3224" s="2">
        <v>10.6</v>
      </c>
      <c r="BD3224" s="2">
        <v>23.200299999999999</v>
      </c>
      <c r="BE3224" s="4"/>
      <c r="BF3224" s="4"/>
    </row>
    <row r="3225" spans="1:58" x14ac:dyDescent="0.2">
      <c r="A3225" s="29">
        <v>3224</v>
      </c>
      <c r="B3225" s="7" t="s">
        <v>54</v>
      </c>
      <c r="C3225" s="3">
        <v>40033</v>
      </c>
      <c r="D3225" s="4" t="s">
        <v>3</v>
      </c>
      <c r="E3225" s="4" t="s">
        <v>179</v>
      </c>
      <c r="F3225" s="5" t="s">
        <v>193</v>
      </c>
      <c r="G3225" s="6">
        <v>0.9159722222222223</v>
      </c>
      <c r="H3225" s="6">
        <v>0.9868055555555556</v>
      </c>
      <c r="I3225" s="85">
        <f t="shared" si="50"/>
        <v>101.99999999999996</v>
      </c>
      <c r="J3225" s="86">
        <f>I3225*Segmentos!$D$7*(AH3225%)*IF(ISNUMBER(AI3225),AI3225%,0)</f>
        <v>1187524.7999999996</v>
      </c>
      <c r="K3225" s="86">
        <f>I3225*Segmentos!$D$7*(AL3225%)*IF(ISNUMBER(AM3225),AM3225%,0)</f>
        <v>1917681.5999999992</v>
      </c>
      <c r="L3225" s="4"/>
      <c r="M3225" s="2">
        <v>3.85</v>
      </c>
      <c r="N3225" s="2">
        <v>14.4</v>
      </c>
      <c r="O3225" s="2">
        <v>26.7</v>
      </c>
      <c r="P3225" s="2">
        <v>83.109899999999996</v>
      </c>
      <c r="Q3225" s="2">
        <v>1.07</v>
      </c>
      <c r="R3225" s="2">
        <v>7.1</v>
      </c>
      <c r="S3225" s="2">
        <v>15</v>
      </c>
      <c r="T3225" s="2">
        <v>3.8559000000000001</v>
      </c>
      <c r="U3225" s="2">
        <v>2.91</v>
      </c>
      <c r="V3225" s="2">
        <v>13.3</v>
      </c>
      <c r="W3225" s="2">
        <v>21.9</v>
      </c>
      <c r="X3225" s="2">
        <v>13.1632</v>
      </c>
      <c r="Y3225" s="2">
        <v>2.8</v>
      </c>
      <c r="Z3225" s="2">
        <v>16.5</v>
      </c>
      <c r="AA3225" s="2">
        <v>17</v>
      </c>
      <c r="AB3225" s="2">
        <v>17.845500000000001</v>
      </c>
      <c r="AC3225" s="2">
        <v>6.81</v>
      </c>
      <c r="AD3225" s="2">
        <v>17.100000000000001</v>
      </c>
      <c r="AE3225" s="2">
        <v>39.9</v>
      </c>
      <c r="AF3225" s="2">
        <v>48.2453</v>
      </c>
      <c r="AG3225" s="2">
        <v>2.92</v>
      </c>
      <c r="AH3225" s="22">
        <v>14.7</v>
      </c>
      <c r="AI3225" s="22">
        <v>19.8</v>
      </c>
      <c r="AJ3225" s="22">
        <v>29.885200000000001</v>
      </c>
      <c r="AK3225" s="18">
        <v>4.6900000000000004</v>
      </c>
      <c r="AL3225" s="18">
        <v>14.2</v>
      </c>
      <c r="AM3225" s="18">
        <v>33.1</v>
      </c>
      <c r="AN3225" s="2">
        <v>53.224600000000002</v>
      </c>
      <c r="AO3225" s="2">
        <v>1.56</v>
      </c>
      <c r="AP3225" s="2">
        <v>9.1999999999999993</v>
      </c>
      <c r="AQ3225" s="2">
        <v>17</v>
      </c>
      <c r="AR3225" s="2">
        <v>3.6726999999999999</v>
      </c>
      <c r="AS3225" s="2">
        <v>2.86</v>
      </c>
      <c r="AT3225" s="2">
        <v>10.6</v>
      </c>
      <c r="AU3225" s="2">
        <v>27</v>
      </c>
      <c r="AV3225" s="2">
        <v>13.6128</v>
      </c>
      <c r="AW3225" s="2">
        <v>4.58</v>
      </c>
      <c r="AX3225" s="2">
        <v>16.8</v>
      </c>
      <c r="AY3225" s="2">
        <v>27.2</v>
      </c>
      <c r="AZ3225" s="2">
        <v>28.4039</v>
      </c>
      <c r="BA3225" s="2">
        <v>4.53</v>
      </c>
      <c r="BB3225" s="2">
        <v>16.399999999999999</v>
      </c>
      <c r="BC3225" s="2">
        <v>27.7</v>
      </c>
      <c r="BD3225" s="2">
        <v>37.420499999999997</v>
      </c>
      <c r="BE3225" s="4"/>
      <c r="BF3225" s="4"/>
    </row>
    <row r="3226" spans="1:58" x14ac:dyDescent="0.2">
      <c r="A3226" s="29">
        <v>3225</v>
      </c>
      <c r="B3226" s="7" t="s">
        <v>19</v>
      </c>
      <c r="C3226" s="3">
        <v>40033</v>
      </c>
      <c r="D3226" s="4" t="s">
        <v>17</v>
      </c>
      <c r="E3226" s="4" t="s">
        <v>166</v>
      </c>
      <c r="F3226" s="5" t="s">
        <v>193</v>
      </c>
      <c r="G3226" s="6">
        <v>0.9145833333333333</v>
      </c>
      <c r="H3226" s="6">
        <v>0.91666666666666663</v>
      </c>
      <c r="I3226" s="85">
        <f t="shared" si="50"/>
        <v>2.9999999999999893</v>
      </c>
      <c r="J3226" s="86">
        <f>I3226*Segmentos!$D$7*(AH3226%)*IF(ISNUMBER(AI3226),AI3226%,0)</f>
        <v>5999.9999999999791</v>
      </c>
      <c r="K3226" s="86">
        <f>I3226*Segmentos!$D$7*(AL3226%)*IF(ISNUMBER(AM3226),AM3226%,0)</f>
        <v>1199.9999999999959</v>
      </c>
      <c r="L3226" s="4"/>
      <c r="M3226" s="2">
        <v>0.31</v>
      </c>
      <c r="N3226" s="2">
        <v>0.3</v>
      </c>
      <c r="O3226" s="2">
        <v>100</v>
      </c>
      <c r="P3226" s="2">
        <v>94.361800000000002</v>
      </c>
      <c r="Q3226" s="2">
        <v>0</v>
      </c>
      <c r="R3226" s="2">
        <v>0</v>
      </c>
      <c r="S3226" s="8" t="s">
        <v>577</v>
      </c>
      <c r="T3226" s="2">
        <v>0</v>
      </c>
      <c r="U3226" s="2">
        <v>0</v>
      </c>
      <c r="V3226" s="2">
        <v>0</v>
      </c>
      <c r="W3226" s="8" t="s">
        <v>577</v>
      </c>
      <c r="X3226" s="2">
        <v>0</v>
      </c>
      <c r="Y3226" s="2">
        <v>0.6</v>
      </c>
      <c r="Z3226" s="2">
        <v>0.6</v>
      </c>
      <c r="AA3226" s="2">
        <v>100</v>
      </c>
      <c r="AB3226" s="2">
        <v>54.692999999999998</v>
      </c>
      <c r="AC3226" s="2">
        <v>0.39</v>
      </c>
      <c r="AD3226" s="2">
        <v>0.4</v>
      </c>
      <c r="AE3226" s="2">
        <v>100</v>
      </c>
      <c r="AF3226" s="2">
        <v>39.668799999999997</v>
      </c>
      <c r="AG3226" s="2">
        <v>0.53</v>
      </c>
      <c r="AH3226" s="22">
        <v>0.5</v>
      </c>
      <c r="AI3226" s="22">
        <v>100</v>
      </c>
      <c r="AJ3226" s="22">
        <v>77.287700000000001</v>
      </c>
      <c r="AK3226" s="18">
        <v>0.11</v>
      </c>
      <c r="AL3226" s="18">
        <v>0.1</v>
      </c>
      <c r="AM3226" s="18">
        <v>100</v>
      </c>
      <c r="AN3226" s="2">
        <v>17.074100000000001</v>
      </c>
      <c r="AO3226" s="2">
        <v>0</v>
      </c>
      <c r="AP3226" s="2">
        <v>0</v>
      </c>
      <c r="AQ3226" s="8" t="s">
        <v>577</v>
      </c>
      <c r="AR3226" s="2">
        <v>0</v>
      </c>
      <c r="AS3226" s="2">
        <v>0</v>
      </c>
      <c r="AT3226" s="2">
        <v>0</v>
      </c>
      <c r="AU3226" s="8" t="s">
        <v>577</v>
      </c>
      <c r="AV3226" s="2">
        <v>0</v>
      </c>
      <c r="AW3226" s="2">
        <v>0.19</v>
      </c>
      <c r="AX3226" s="2">
        <v>0.2</v>
      </c>
      <c r="AY3226" s="2">
        <v>100</v>
      </c>
      <c r="AZ3226" s="2">
        <v>17.074100000000001</v>
      </c>
      <c r="BA3226" s="2">
        <v>0.65</v>
      </c>
      <c r="BB3226" s="2">
        <v>0.7</v>
      </c>
      <c r="BC3226" s="2">
        <v>100</v>
      </c>
      <c r="BD3226" s="2">
        <v>77.287700000000001</v>
      </c>
      <c r="BE3226" s="4"/>
      <c r="BF3226" s="4"/>
    </row>
    <row r="3227" spans="1:58" x14ac:dyDescent="0.2">
      <c r="A3227" s="29">
        <v>3226</v>
      </c>
      <c r="B3227" s="7" t="s">
        <v>2</v>
      </c>
      <c r="C3227" s="3">
        <v>40033</v>
      </c>
      <c r="D3227" s="4" t="s">
        <v>0</v>
      </c>
      <c r="E3227" s="4" t="s">
        <v>164</v>
      </c>
      <c r="F3227" s="5" t="s">
        <v>193</v>
      </c>
      <c r="G3227" s="6">
        <v>0.875</v>
      </c>
      <c r="H3227" s="6">
        <v>0.91736111111111107</v>
      </c>
      <c r="I3227" s="85">
        <f t="shared" si="50"/>
        <v>60.999999999999943</v>
      </c>
      <c r="J3227" s="86">
        <f>I3227*Segmentos!$D$7*(AH3227%)*IF(ISNUMBER(AI3227),AI3227%,0)</f>
        <v>1497842.7999999986</v>
      </c>
      <c r="K3227" s="86">
        <f>I3227*Segmentos!$D$7*(AL3227%)*IF(ISNUMBER(AM3227),AM3227%,0)</f>
        <v>1300471.1999999986</v>
      </c>
      <c r="L3227" s="4"/>
      <c r="M3227" s="2">
        <v>5.7</v>
      </c>
      <c r="N3227" s="2">
        <v>14.8</v>
      </c>
      <c r="O3227" s="2">
        <v>38.5</v>
      </c>
      <c r="P3227" s="2">
        <v>89.585599999999999</v>
      </c>
      <c r="Q3227" s="2">
        <v>2.69</v>
      </c>
      <c r="R3227" s="2">
        <v>9.1</v>
      </c>
      <c r="S3227" s="2">
        <v>29.6</v>
      </c>
      <c r="T3227" s="2">
        <v>7.0423999999999998</v>
      </c>
      <c r="U3227" s="2">
        <v>3.16</v>
      </c>
      <c r="V3227" s="2">
        <v>9</v>
      </c>
      <c r="W3227" s="2">
        <v>35.1</v>
      </c>
      <c r="X3227" s="2">
        <v>10.3902</v>
      </c>
      <c r="Y3227" s="2">
        <v>5.57</v>
      </c>
      <c r="Z3227" s="2">
        <v>14.4</v>
      </c>
      <c r="AA3227" s="2">
        <v>38.6</v>
      </c>
      <c r="AB3227" s="2">
        <v>25.840800000000002</v>
      </c>
      <c r="AC3227" s="2">
        <v>8.98</v>
      </c>
      <c r="AD3227" s="2">
        <v>21.8</v>
      </c>
      <c r="AE3227" s="2">
        <v>41.1</v>
      </c>
      <c r="AF3227" s="2">
        <v>46.312100000000001</v>
      </c>
      <c r="AG3227" s="2">
        <v>6.13</v>
      </c>
      <c r="AH3227" s="22">
        <v>15.7</v>
      </c>
      <c r="AI3227" s="22">
        <v>39.1</v>
      </c>
      <c r="AJ3227" s="22">
        <v>45.707799999999999</v>
      </c>
      <c r="AK3227" s="18">
        <v>5.31</v>
      </c>
      <c r="AL3227" s="18">
        <v>14.1</v>
      </c>
      <c r="AM3227" s="18">
        <v>37.799999999999997</v>
      </c>
      <c r="AN3227" s="2">
        <v>43.877800000000001</v>
      </c>
      <c r="AO3227" s="2">
        <v>3.73</v>
      </c>
      <c r="AP3227" s="2">
        <v>9.9</v>
      </c>
      <c r="AQ3227" s="2">
        <v>37.799999999999997</v>
      </c>
      <c r="AR3227" s="2">
        <v>6.4040999999999997</v>
      </c>
      <c r="AS3227" s="2">
        <v>5.27</v>
      </c>
      <c r="AT3227" s="2">
        <v>14.2</v>
      </c>
      <c r="AU3227" s="2">
        <v>37</v>
      </c>
      <c r="AV3227" s="2">
        <v>18.242100000000001</v>
      </c>
      <c r="AW3227" s="2">
        <v>6.19</v>
      </c>
      <c r="AX3227" s="2">
        <v>15</v>
      </c>
      <c r="AY3227" s="2">
        <v>41.2</v>
      </c>
      <c r="AZ3227" s="2">
        <v>27.964099999999998</v>
      </c>
      <c r="BA3227" s="2">
        <v>6.15</v>
      </c>
      <c r="BB3227" s="2">
        <v>16.399999999999999</v>
      </c>
      <c r="BC3227" s="2">
        <v>37.4</v>
      </c>
      <c r="BD3227" s="2">
        <v>36.975299999999997</v>
      </c>
      <c r="BE3227" s="4"/>
      <c r="BF3227" s="4"/>
    </row>
    <row r="3228" spans="1:58" x14ac:dyDescent="0.2">
      <c r="A3228" s="29">
        <v>3227</v>
      </c>
      <c r="B3228" s="7" t="s">
        <v>16</v>
      </c>
      <c r="C3228" s="3">
        <v>40033</v>
      </c>
      <c r="D3228" s="4" t="s">
        <v>13</v>
      </c>
      <c r="E3228" s="4" t="s">
        <v>166</v>
      </c>
      <c r="F3228" s="5" t="s">
        <v>193</v>
      </c>
      <c r="G3228" s="6">
        <v>0.91388888888888886</v>
      </c>
      <c r="H3228" s="6">
        <v>0.91736111111111107</v>
      </c>
      <c r="I3228" s="85">
        <f t="shared" si="50"/>
        <v>4.9999999999999822</v>
      </c>
      <c r="J3228" s="86">
        <f>I3228*Segmentos!$D$7*(AH3228%)*IF(ISNUMBER(AI3228),AI3228%,0)</f>
        <v>103087.99999999962</v>
      </c>
      <c r="K3228" s="86">
        <f>I3228*Segmentos!$D$7*(AL3228%)*IF(ISNUMBER(AM3228),AM3228%,0)</f>
        <v>118989.99999999956</v>
      </c>
      <c r="L3228" s="4"/>
      <c r="M3228" s="2">
        <v>5.59</v>
      </c>
      <c r="N3228" s="2">
        <v>7.1</v>
      </c>
      <c r="O3228" s="2">
        <v>78.900000000000006</v>
      </c>
      <c r="P3228" s="2">
        <v>90.209599999999995</v>
      </c>
      <c r="Q3228" s="2">
        <v>3.46</v>
      </c>
      <c r="R3228" s="2">
        <v>5</v>
      </c>
      <c r="S3228" s="2">
        <v>69</v>
      </c>
      <c r="T3228" s="2">
        <v>9.3285999999999998</v>
      </c>
      <c r="U3228" s="2">
        <v>7.05</v>
      </c>
      <c r="V3228" s="2">
        <v>8.6</v>
      </c>
      <c r="W3228" s="2">
        <v>82</v>
      </c>
      <c r="X3228" s="2">
        <v>23.8398</v>
      </c>
      <c r="Y3228" s="2">
        <v>3.88</v>
      </c>
      <c r="Z3228" s="2">
        <v>5.7</v>
      </c>
      <c r="AA3228" s="2">
        <v>68.3</v>
      </c>
      <c r="AB3228" s="2">
        <v>18.506499999999999</v>
      </c>
      <c r="AC3228" s="2">
        <v>7.27</v>
      </c>
      <c r="AD3228" s="2">
        <v>8.4</v>
      </c>
      <c r="AE3228" s="2">
        <v>86.3</v>
      </c>
      <c r="AF3228" s="2">
        <v>38.534700000000001</v>
      </c>
      <c r="AG3228" s="2">
        <v>5.15</v>
      </c>
      <c r="AH3228" s="22">
        <v>6.8</v>
      </c>
      <c r="AI3228" s="22">
        <v>75.8</v>
      </c>
      <c r="AJ3228" s="22">
        <v>39.431800000000003</v>
      </c>
      <c r="AK3228" s="18">
        <v>5.99</v>
      </c>
      <c r="AL3228" s="18">
        <v>7.3</v>
      </c>
      <c r="AM3228" s="18">
        <v>81.5</v>
      </c>
      <c r="AN3228" s="2">
        <v>50.777799999999999</v>
      </c>
      <c r="AO3228" s="2">
        <v>3.46</v>
      </c>
      <c r="AP3228" s="2">
        <v>4.5</v>
      </c>
      <c r="AQ3228" s="2">
        <v>76.599999999999994</v>
      </c>
      <c r="AR3228" s="2">
        <v>6.1018999999999997</v>
      </c>
      <c r="AS3228" s="2">
        <v>3.78</v>
      </c>
      <c r="AT3228" s="2">
        <v>5.4</v>
      </c>
      <c r="AU3228" s="2">
        <v>69.900000000000006</v>
      </c>
      <c r="AV3228" s="2">
        <v>13.450200000000001</v>
      </c>
      <c r="AW3228" s="2">
        <v>9.0399999999999991</v>
      </c>
      <c r="AX3228" s="2">
        <v>10.9</v>
      </c>
      <c r="AY3228" s="2">
        <v>82.6</v>
      </c>
      <c r="AZ3228" s="2">
        <v>41.956499999999998</v>
      </c>
      <c r="BA3228" s="2">
        <v>4.6399999999999997</v>
      </c>
      <c r="BB3228" s="2">
        <v>5.9</v>
      </c>
      <c r="BC3228" s="2">
        <v>79</v>
      </c>
      <c r="BD3228" s="2">
        <v>28.701000000000001</v>
      </c>
      <c r="BE3228" s="4"/>
      <c r="BF3228" s="4"/>
    </row>
    <row r="3229" spans="1:58" x14ac:dyDescent="0.2">
      <c r="A3229" s="29">
        <v>3228</v>
      </c>
      <c r="B3229" s="7" t="s">
        <v>72</v>
      </c>
      <c r="C3229" s="3">
        <v>40033</v>
      </c>
      <c r="D3229" s="4" t="s">
        <v>21</v>
      </c>
      <c r="E3229" s="4" t="s">
        <v>175</v>
      </c>
      <c r="F3229" s="5" t="s">
        <v>193</v>
      </c>
      <c r="G3229" s="6">
        <v>0.8965277777777777</v>
      </c>
      <c r="H3229" s="6">
        <v>0.91666666666666663</v>
      </c>
      <c r="I3229" s="85">
        <f t="shared" si="50"/>
        <v>29.000000000000057</v>
      </c>
      <c r="J3229" s="86">
        <f>I3229*Segmentos!$D$7*(AH3229%)*IF(ISNUMBER(AI3229),AI3229%,0)</f>
        <v>11623.200000000021</v>
      </c>
      <c r="K3229" s="86">
        <f>I3229*Segmentos!$D$7*(AL3229%)*IF(ISNUMBER(AM3229),AM3229%,0)</f>
        <v>26390.000000000051</v>
      </c>
      <c r="L3229" s="4"/>
      <c r="M3229" s="2">
        <v>0.16</v>
      </c>
      <c r="N3229" s="2">
        <v>1</v>
      </c>
      <c r="O3229" s="2">
        <v>17.3</v>
      </c>
      <c r="P3229" s="2">
        <v>74.417400000000001</v>
      </c>
      <c r="Q3229" s="2">
        <v>0.04</v>
      </c>
      <c r="R3229" s="2">
        <v>0.6</v>
      </c>
      <c r="S3229" s="2">
        <v>6.9</v>
      </c>
      <c r="T3229" s="2">
        <v>3.0811999999999999</v>
      </c>
      <c r="U3229" s="2">
        <v>0.03</v>
      </c>
      <c r="V3229" s="2">
        <v>0.4</v>
      </c>
      <c r="W3229" s="2">
        <v>6.8</v>
      </c>
      <c r="X3229" s="2">
        <v>2.3828999999999998</v>
      </c>
      <c r="Y3229" s="2">
        <v>0.09</v>
      </c>
      <c r="Z3229" s="2">
        <v>0.8</v>
      </c>
      <c r="AA3229" s="2">
        <v>10.199999999999999</v>
      </c>
      <c r="AB3229" s="2">
        <v>11.536899999999999</v>
      </c>
      <c r="AC3229" s="2">
        <v>0.39</v>
      </c>
      <c r="AD3229" s="2">
        <v>1.6</v>
      </c>
      <c r="AE3229" s="2">
        <v>24.2</v>
      </c>
      <c r="AF3229" s="2">
        <v>57.416400000000003</v>
      </c>
      <c r="AG3229" s="2">
        <v>0.1</v>
      </c>
      <c r="AH3229" s="22">
        <v>0.6</v>
      </c>
      <c r="AI3229" s="22">
        <v>16.7</v>
      </c>
      <c r="AJ3229" s="22">
        <v>21.497599999999998</v>
      </c>
      <c r="AK3229" s="18">
        <v>0.22</v>
      </c>
      <c r="AL3229" s="18">
        <v>1.3</v>
      </c>
      <c r="AM3229" s="18">
        <v>17.5</v>
      </c>
      <c r="AN3229" s="2">
        <v>52.919899999999998</v>
      </c>
      <c r="AO3229" s="2">
        <v>0.41</v>
      </c>
      <c r="AP3229" s="2">
        <v>0.9</v>
      </c>
      <c r="AQ3229" s="2">
        <v>44.3</v>
      </c>
      <c r="AR3229" s="2">
        <v>20.048200000000001</v>
      </c>
      <c r="AS3229" s="2">
        <v>0.13</v>
      </c>
      <c r="AT3229" s="2">
        <v>1.4</v>
      </c>
      <c r="AU3229" s="2">
        <v>9</v>
      </c>
      <c r="AV3229" s="2">
        <v>12.7919</v>
      </c>
      <c r="AW3229" s="2">
        <v>0.14000000000000001</v>
      </c>
      <c r="AX3229" s="2">
        <v>1</v>
      </c>
      <c r="AY3229" s="2">
        <v>14.4</v>
      </c>
      <c r="AZ3229" s="2">
        <v>18.345199999999998</v>
      </c>
      <c r="BA3229" s="2">
        <v>0.13</v>
      </c>
      <c r="BB3229" s="2">
        <v>0.7</v>
      </c>
      <c r="BC3229" s="2">
        <v>20.2</v>
      </c>
      <c r="BD3229" s="2">
        <v>23.231999999999999</v>
      </c>
      <c r="BE3229" s="4"/>
      <c r="BF3229" s="4"/>
    </row>
    <row r="3230" spans="1:58" x14ac:dyDescent="0.2">
      <c r="A3230" s="29">
        <v>3229</v>
      </c>
      <c r="B3230" s="7" t="s">
        <v>154</v>
      </c>
      <c r="C3230" s="3">
        <v>40034</v>
      </c>
      <c r="D3230" s="4" t="s">
        <v>0</v>
      </c>
      <c r="E3230" s="4" t="s">
        <v>174</v>
      </c>
      <c r="F3230" s="5" t="s">
        <v>194</v>
      </c>
      <c r="G3230" s="6">
        <v>0.91736111111111107</v>
      </c>
      <c r="H3230" s="6">
        <v>2.2916666666666669E-2</v>
      </c>
      <c r="I3230" s="85">
        <f t="shared" si="50"/>
        <v>152.00000000000006</v>
      </c>
      <c r="J3230" s="86">
        <f>I3230*Segmentos!$D$7*(AH3230%)*IF(ISNUMBER(AI3230),AI3230%,0)</f>
        <v>3690924.8000000017</v>
      </c>
      <c r="K3230" s="86">
        <f>I3230*Segmentos!$D$7*(AL3230%)*IF(ISNUMBER(AM3230),AM3230%,0)</f>
        <v>5743532.8000000026</v>
      </c>
      <c r="L3230" s="4"/>
      <c r="M3230" s="2">
        <v>7.84</v>
      </c>
      <c r="N3230" s="2">
        <v>27</v>
      </c>
      <c r="O3230" s="2">
        <v>29</v>
      </c>
      <c r="P3230" s="2">
        <v>91.398200000000003</v>
      </c>
      <c r="Q3230" s="2">
        <v>7.41</v>
      </c>
      <c r="R3230" s="2">
        <v>26.3</v>
      </c>
      <c r="S3230" s="2">
        <v>28.2</v>
      </c>
      <c r="T3230" s="2">
        <v>14.422800000000001</v>
      </c>
      <c r="U3230" s="2">
        <v>6.71</v>
      </c>
      <c r="V3230" s="2">
        <v>26.4</v>
      </c>
      <c r="W3230" s="2">
        <v>25.4</v>
      </c>
      <c r="X3230" s="2">
        <v>16.407499999999999</v>
      </c>
      <c r="Y3230" s="2">
        <v>6.99</v>
      </c>
      <c r="Z3230" s="2">
        <v>28.2</v>
      </c>
      <c r="AA3230" s="2">
        <v>24.8</v>
      </c>
      <c r="AB3230" s="2">
        <v>24.062799999999999</v>
      </c>
      <c r="AC3230" s="2">
        <v>9.5399999999999991</v>
      </c>
      <c r="AD3230" s="2">
        <v>26.7</v>
      </c>
      <c r="AE3230" s="2">
        <v>35.700000000000003</v>
      </c>
      <c r="AF3230" s="2">
        <v>36.505000000000003</v>
      </c>
      <c r="AG3230" s="2">
        <v>6.07</v>
      </c>
      <c r="AH3230" s="22">
        <v>23.9</v>
      </c>
      <c r="AI3230" s="22">
        <v>25.4</v>
      </c>
      <c r="AJ3230" s="22">
        <v>33.599699999999999</v>
      </c>
      <c r="AK3230" s="18">
        <v>9.43</v>
      </c>
      <c r="AL3230" s="18">
        <v>29.8</v>
      </c>
      <c r="AM3230" s="18">
        <v>31.7</v>
      </c>
      <c r="AN3230" s="2">
        <v>57.798499999999997</v>
      </c>
      <c r="AO3230" s="2">
        <v>4.58</v>
      </c>
      <c r="AP3230" s="2">
        <v>21.4</v>
      </c>
      <c r="AQ3230" s="2">
        <v>21.4</v>
      </c>
      <c r="AR3230" s="2">
        <v>5.8342000000000001</v>
      </c>
      <c r="AS3230" s="2">
        <v>7.39</v>
      </c>
      <c r="AT3230" s="2">
        <v>27.2</v>
      </c>
      <c r="AU3230" s="2">
        <v>27.1</v>
      </c>
      <c r="AV3230" s="2">
        <v>18.9726</v>
      </c>
      <c r="AW3230" s="2">
        <v>7.74</v>
      </c>
      <c r="AX3230" s="2">
        <v>26.3</v>
      </c>
      <c r="AY3230" s="2">
        <v>29.4</v>
      </c>
      <c r="AZ3230" s="2">
        <v>25.939399999999999</v>
      </c>
      <c r="BA3230" s="2">
        <v>9.11</v>
      </c>
      <c r="BB3230" s="2">
        <v>29</v>
      </c>
      <c r="BC3230" s="2">
        <v>31.4</v>
      </c>
      <c r="BD3230" s="2">
        <v>40.651899999999998</v>
      </c>
      <c r="BE3230" s="4"/>
      <c r="BF3230" s="4"/>
    </row>
    <row r="3231" spans="1:58" x14ac:dyDescent="0.2">
      <c r="A3231" s="29">
        <v>3230</v>
      </c>
      <c r="B3231" s="7" t="s">
        <v>77</v>
      </c>
      <c r="C3231" s="3">
        <v>40034</v>
      </c>
      <c r="D3231" s="4" t="s">
        <v>13</v>
      </c>
      <c r="E3231" s="4" t="s">
        <v>164</v>
      </c>
      <c r="F3231" s="5" t="s">
        <v>194</v>
      </c>
      <c r="G3231" s="6">
        <v>0.875</v>
      </c>
      <c r="H3231" s="6">
        <v>0.91319444444444453</v>
      </c>
      <c r="I3231" s="85">
        <f t="shared" si="50"/>
        <v>55.000000000000128</v>
      </c>
      <c r="J3231" s="86">
        <f>I3231*Segmentos!$D$7*(AH3231%)*IF(ISNUMBER(AI3231),AI3231%,0)</f>
        <v>1130976.0000000026</v>
      </c>
      <c r="K3231" s="86">
        <f>I3231*Segmentos!$D$7*(AL3231%)*IF(ISNUMBER(AM3231),AM3231%,0)</f>
        <v>1313664.0000000033</v>
      </c>
      <c r="L3231" s="4"/>
      <c r="M3231" s="2">
        <v>5.58</v>
      </c>
      <c r="N3231" s="2">
        <v>19.100000000000001</v>
      </c>
      <c r="O3231" s="2">
        <v>29.3</v>
      </c>
      <c r="P3231" s="2">
        <v>88.304500000000004</v>
      </c>
      <c r="Q3231" s="2">
        <v>3.82</v>
      </c>
      <c r="R3231" s="2">
        <v>14</v>
      </c>
      <c r="S3231" s="2">
        <v>27.3</v>
      </c>
      <c r="T3231" s="2">
        <v>10.0809</v>
      </c>
      <c r="U3231" s="2">
        <v>4.07</v>
      </c>
      <c r="V3231" s="2">
        <v>14.4</v>
      </c>
      <c r="W3231" s="2">
        <v>28.2</v>
      </c>
      <c r="X3231" s="2">
        <v>13.4994</v>
      </c>
      <c r="Y3231" s="2">
        <v>5.07</v>
      </c>
      <c r="Z3231" s="2">
        <v>19</v>
      </c>
      <c r="AA3231" s="2">
        <v>26.6</v>
      </c>
      <c r="AB3231" s="2">
        <v>23.704599999999999</v>
      </c>
      <c r="AC3231" s="2">
        <v>7.89</v>
      </c>
      <c r="AD3231" s="2">
        <v>24.6</v>
      </c>
      <c r="AE3231" s="2">
        <v>32</v>
      </c>
      <c r="AF3231" s="2">
        <v>41.019599999999997</v>
      </c>
      <c r="AG3231" s="2">
        <v>5.14</v>
      </c>
      <c r="AH3231" s="22">
        <v>18.899999999999999</v>
      </c>
      <c r="AI3231" s="22">
        <v>27.2</v>
      </c>
      <c r="AJ3231" s="22">
        <v>38.577599999999997</v>
      </c>
      <c r="AK3231" s="18">
        <v>5.98</v>
      </c>
      <c r="AL3231" s="18">
        <v>19.2</v>
      </c>
      <c r="AM3231" s="18">
        <v>31.1</v>
      </c>
      <c r="AN3231" s="2">
        <v>49.726900000000001</v>
      </c>
      <c r="AO3231" s="2">
        <v>4.1100000000000003</v>
      </c>
      <c r="AP3231" s="2">
        <v>12.8</v>
      </c>
      <c r="AQ3231" s="2">
        <v>32.200000000000003</v>
      </c>
      <c r="AR3231" s="2">
        <v>7.1052999999999997</v>
      </c>
      <c r="AS3231" s="2">
        <v>6.1</v>
      </c>
      <c r="AT3231" s="2">
        <v>20.3</v>
      </c>
      <c r="AU3231" s="2">
        <v>30.1</v>
      </c>
      <c r="AV3231" s="2">
        <v>21.2849</v>
      </c>
      <c r="AW3231" s="2">
        <v>4.82</v>
      </c>
      <c r="AX3231" s="2">
        <v>17.2</v>
      </c>
      <c r="AY3231" s="2">
        <v>28</v>
      </c>
      <c r="AZ3231" s="2">
        <v>21.965199999999999</v>
      </c>
      <c r="BA3231" s="2">
        <v>6.26</v>
      </c>
      <c r="BB3231" s="2">
        <v>21.5</v>
      </c>
      <c r="BC3231" s="2">
        <v>29</v>
      </c>
      <c r="BD3231" s="2">
        <v>37.948999999999998</v>
      </c>
      <c r="BE3231" s="4"/>
      <c r="BF3231" s="4"/>
    </row>
    <row r="3232" spans="1:58" x14ac:dyDescent="0.2">
      <c r="A3232" s="29">
        <v>3231</v>
      </c>
      <c r="B3232" s="7" t="s">
        <v>107</v>
      </c>
      <c r="C3232" s="3">
        <v>40034</v>
      </c>
      <c r="D3232" s="4" t="s">
        <v>13</v>
      </c>
      <c r="E3232" s="4" t="s">
        <v>176</v>
      </c>
      <c r="F3232" s="5" t="s">
        <v>194</v>
      </c>
      <c r="G3232" s="6">
        <v>0.91666666666666663</v>
      </c>
      <c r="H3232" s="6">
        <v>0.99722222222222223</v>
      </c>
      <c r="I3232" s="85">
        <f t="shared" si="50"/>
        <v>116.00000000000007</v>
      </c>
      <c r="J3232" s="86">
        <f>I3232*Segmentos!$D$7*(AH3232%)*IF(ISNUMBER(AI3232),AI3232%,0)</f>
        <v>3422000.0000000019</v>
      </c>
      <c r="K3232" s="86">
        <f>I3232*Segmentos!$D$7*(AL3232%)*IF(ISNUMBER(AM3232),AM3232%,0)</f>
        <v>4648444.8000000026</v>
      </c>
      <c r="L3232" s="4"/>
      <c r="M3232" s="2">
        <v>8.76</v>
      </c>
      <c r="N3232" s="2">
        <v>26.7</v>
      </c>
      <c r="O3232" s="2">
        <v>32.799999999999997</v>
      </c>
      <c r="P3232" s="2">
        <v>91.096400000000003</v>
      </c>
      <c r="Q3232" s="2">
        <v>3.88</v>
      </c>
      <c r="R3232" s="2">
        <v>20</v>
      </c>
      <c r="S3232" s="2">
        <v>19.399999999999999</v>
      </c>
      <c r="T3232" s="2">
        <v>6.7222</v>
      </c>
      <c r="U3232" s="2">
        <v>6.07</v>
      </c>
      <c r="V3232" s="2">
        <v>20.6</v>
      </c>
      <c r="W3232" s="2">
        <v>29.5</v>
      </c>
      <c r="X3232" s="2">
        <v>13.224</v>
      </c>
      <c r="Y3232" s="2">
        <v>10.18</v>
      </c>
      <c r="Z3232" s="2">
        <v>31.2</v>
      </c>
      <c r="AA3232" s="2">
        <v>32.700000000000003</v>
      </c>
      <c r="AB3232" s="2">
        <v>31.248200000000001</v>
      </c>
      <c r="AC3232" s="2">
        <v>11.69</v>
      </c>
      <c r="AD3232" s="2">
        <v>30.1</v>
      </c>
      <c r="AE3232" s="2">
        <v>38.799999999999997</v>
      </c>
      <c r="AF3232" s="2">
        <v>39.902099999999997</v>
      </c>
      <c r="AG3232" s="2">
        <v>7.39</v>
      </c>
      <c r="AH3232" s="22">
        <v>25</v>
      </c>
      <c r="AI3232" s="22">
        <v>29.5</v>
      </c>
      <c r="AJ3232" s="22">
        <v>36.441099999999999</v>
      </c>
      <c r="AK3232" s="18">
        <v>10</v>
      </c>
      <c r="AL3232" s="18">
        <v>28.3</v>
      </c>
      <c r="AM3232" s="18">
        <v>35.4</v>
      </c>
      <c r="AN3232" s="2">
        <v>54.655299999999997</v>
      </c>
      <c r="AO3232" s="2">
        <v>5.55</v>
      </c>
      <c r="AP3232" s="2">
        <v>22.6</v>
      </c>
      <c r="AQ3232" s="2">
        <v>24.6</v>
      </c>
      <c r="AR3232" s="2">
        <v>6.2998000000000003</v>
      </c>
      <c r="AS3232" s="2">
        <v>8.89</v>
      </c>
      <c r="AT3232" s="2">
        <v>29.1</v>
      </c>
      <c r="AU3232" s="2">
        <v>30.5</v>
      </c>
      <c r="AV3232" s="2">
        <v>20.349900000000002</v>
      </c>
      <c r="AW3232" s="2">
        <v>7.85</v>
      </c>
      <c r="AX3232" s="2">
        <v>23.8</v>
      </c>
      <c r="AY3232" s="2">
        <v>32.9</v>
      </c>
      <c r="AZ3232" s="2">
        <v>23.474</v>
      </c>
      <c r="BA3232" s="2">
        <v>10.29</v>
      </c>
      <c r="BB3232" s="2">
        <v>28.7</v>
      </c>
      <c r="BC3232" s="2">
        <v>35.799999999999997</v>
      </c>
      <c r="BD3232" s="2">
        <v>40.972700000000003</v>
      </c>
      <c r="BE3232" s="4"/>
      <c r="BF3232" s="4"/>
    </row>
    <row r="3233" spans="1:58" x14ac:dyDescent="0.2">
      <c r="A3233" s="29">
        <v>3232</v>
      </c>
      <c r="B3233" s="7" t="s">
        <v>99</v>
      </c>
      <c r="C3233" s="3">
        <v>40034</v>
      </c>
      <c r="D3233" s="4" t="s">
        <v>0</v>
      </c>
      <c r="E3233" s="4" t="s">
        <v>182</v>
      </c>
      <c r="F3233" s="5" t="s">
        <v>194</v>
      </c>
      <c r="G3233" s="6">
        <v>0.79027777777777775</v>
      </c>
      <c r="H3233" s="6">
        <v>0.87430555555555556</v>
      </c>
      <c r="I3233" s="85">
        <f t="shared" si="50"/>
        <v>121.00000000000006</v>
      </c>
      <c r="J3233" s="86">
        <f>I3233*Segmentos!$D$7*(AH3233%)*IF(ISNUMBER(AI3233),AI3233%,0)</f>
        <v>1618205.6000000006</v>
      </c>
      <c r="K3233" s="86">
        <f>I3233*Segmentos!$D$7*(AL3233%)*IF(ISNUMBER(AM3233),AM3233%,0)</f>
        <v>1443868.8000000007</v>
      </c>
      <c r="L3233" s="4"/>
      <c r="M3233" s="2">
        <v>3.14</v>
      </c>
      <c r="N3233" s="2">
        <v>12.8</v>
      </c>
      <c r="O3233" s="2">
        <v>24.5</v>
      </c>
      <c r="P3233" s="2">
        <v>85.522400000000005</v>
      </c>
      <c r="Q3233" s="2">
        <v>2.94</v>
      </c>
      <c r="R3233" s="2">
        <v>11.8</v>
      </c>
      <c r="S3233" s="2">
        <v>24.9</v>
      </c>
      <c r="T3233" s="2">
        <v>13.3405</v>
      </c>
      <c r="U3233" s="2">
        <v>2.46</v>
      </c>
      <c r="V3233" s="2">
        <v>11.8</v>
      </c>
      <c r="W3233" s="2">
        <v>20.8</v>
      </c>
      <c r="X3233" s="2">
        <v>14.0092</v>
      </c>
      <c r="Y3233" s="2">
        <v>2.2400000000000002</v>
      </c>
      <c r="Z3233" s="2">
        <v>13</v>
      </c>
      <c r="AA3233" s="2">
        <v>17.2</v>
      </c>
      <c r="AB3233" s="2">
        <v>17.995000000000001</v>
      </c>
      <c r="AC3233" s="2">
        <v>4.5</v>
      </c>
      <c r="AD3233" s="2">
        <v>13.8</v>
      </c>
      <c r="AE3233" s="2">
        <v>32.6</v>
      </c>
      <c r="AF3233" s="2">
        <v>40.177700000000002</v>
      </c>
      <c r="AG3233" s="2">
        <v>3.33</v>
      </c>
      <c r="AH3233" s="22">
        <v>14.6</v>
      </c>
      <c r="AI3233" s="22">
        <v>22.9</v>
      </c>
      <c r="AJ3233" s="22">
        <v>43.027799999999999</v>
      </c>
      <c r="AK3233" s="18">
        <v>2.97</v>
      </c>
      <c r="AL3233" s="18">
        <v>11.3</v>
      </c>
      <c r="AM3233" s="18">
        <v>26.4</v>
      </c>
      <c r="AN3233" s="2">
        <v>42.494599999999998</v>
      </c>
      <c r="AO3233" s="2">
        <v>3.36</v>
      </c>
      <c r="AP3233" s="2">
        <v>10.5</v>
      </c>
      <c r="AQ3233" s="2">
        <v>31.9</v>
      </c>
      <c r="AR3233" s="2">
        <v>10.000299999999999</v>
      </c>
      <c r="AS3233" s="2">
        <v>1.98</v>
      </c>
      <c r="AT3233" s="2">
        <v>11.5</v>
      </c>
      <c r="AU3233" s="2">
        <v>17.2</v>
      </c>
      <c r="AV3233" s="2">
        <v>11.8628</v>
      </c>
      <c r="AW3233" s="2">
        <v>3.52</v>
      </c>
      <c r="AX3233" s="2">
        <v>13.3</v>
      </c>
      <c r="AY3233" s="2">
        <v>26.5</v>
      </c>
      <c r="AZ3233" s="2">
        <v>27.498699999999999</v>
      </c>
      <c r="BA3233" s="2">
        <v>3.47</v>
      </c>
      <c r="BB3233" s="2">
        <v>13.9</v>
      </c>
      <c r="BC3233" s="2">
        <v>24.9</v>
      </c>
      <c r="BD3233" s="2">
        <v>36.160699999999999</v>
      </c>
      <c r="BE3233" s="4"/>
      <c r="BF3233" s="4"/>
    </row>
    <row r="3234" spans="1:58" x14ac:dyDescent="0.2">
      <c r="A3234" s="29">
        <v>3233</v>
      </c>
      <c r="B3234" s="7" t="s">
        <v>158</v>
      </c>
      <c r="C3234" s="3">
        <v>40034</v>
      </c>
      <c r="D3234" s="4" t="s">
        <v>21</v>
      </c>
      <c r="E3234" s="4" t="s">
        <v>167</v>
      </c>
      <c r="F3234" s="5" t="s">
        <v>194</v>
      </c>
      <c r="G3234" s="6">
        <v>0.91666666666666663</v>
      </c>
      <c r="H3234" s="6">
        <v>0.94652777777777775</v>
      </c>
      <c r="I3234" s="85">
        <f t="shared" si="50"/>
        <v>43.000000000000007</v>
      </c>
      <c r="J3234" s="86">
        <f>I3234*Segmentos!$D$7*(AH3234%)*IF(ISNUMBER(AI3234),AI3234%,0)</f>
        <v>49536.000000000022</v>
      </c>
      <c r="K3234" s="86">
        <f>I3234*Segmentos!$D$7*(AL3234%)*IF(ISNUMBER(AM3234),AM3234%,0)</f>
        <v>97627.200000000012</v>
      </c>
      <c r="L3234" s="4"/>
      <c r="M3234" s="2">
        <v>0.43</v>
      </c>
      <c r="N3234" s="2">
        <v>3.4</v>
      </c>
      <c r="O3234" s="2">
        <v>12.6</v>
      </c>
      <c r="P3234" s="2">
        <v>76.703000000000003</v>
      </c>
      <c r="Q3234" s="2">
        <v>0.68</v>
      </c>
      <c r="R3234" s="2">
        <v>2</v>
      </c>
      <c r="S3234" s="2">
        <v>34</v>
      </c>
      <c r="T3234" s="2">
        <v>20.108899999999998</v>
      </c>
      <c r="U3234" s="2">
        <v>0.41</v>
      </c>
      <c r="V3234" s="2">
        <v>5</v>
      </c>
      <c r="W3234" s="2">
        <v>8.1999999999999993</v>
      </c>
      <c r="X3234" s="2">
        <v>15.420299999999999</v>
      </c>
      <c r="Y3234" s="2">
        <v>0.39</v>
      </c>
      <c r="Z3234" s="2">
        <v>4.7</v>
      </c>
      <c r="AA3234" s="2">
        <v>8.1999999999999993</v>
      </c>
      <c r="AB3234" s="2">
        <v>20.295200000000001</v>
      </c>
      <c r="AC3234" s="2">
        <v>0.36</v>
      </c>
      <c r="AD3234" s="2">
        <v>1.9</v>
      </c>
      <c r="AE3234" s="2">
        <v>18.5</v>
      </c>
      <c r="AF3234" s="2">
        <v>20.878699999999998</v>
      </c>
      <c r="AG3234" s="2">
        <v>0.28000000000000003</v>
      </c>
      <c r="AH3234" s="22">
        <v>3.6</v>
      </c>
      <c r="AI3234" s="22">
        <v>8</v>
      </c>
      <c r="AJ3234" s="22">
        <v>24.046900000000001</v>
      </c>
      <c r="AK3234" s="18">
        <v>0.56000000000000005</v>
      </c>
      <c r="AL3234" s="18">
        <v>3.3</v>
      </c>
      <c r="AM3234" s="18">
        <v>17.2</v>
      </c>
      <c r="AN3234" s="2">
        <v>52.656100000000002</v>
      </c>
      <c r="AO3234" s="2">
        <v>0.54</v>
      </c>
      <c r="AP3234" s="2">
        <v>2.5</v>
      </c>
      <c r="AQ3234" s="2">
        <v>21.3</v>
      </c>
      <c r="AR3234" s="2">
        <v>10.4428</v>
      </c>
      <c r="AS3234" s="2">
        <v>0.51</v>
      </c>
      <c r="AT3234" s="2">
        <v>3.5</v>
      </c>
      <c r="AU3234" s="2">
        <v>14.5</v>
      </c>
      <c r="AV3234" s="2">
        <v>20.064599999999999</v>
      </c>
      <c r="AW3234" s="2">
        <v>0.27</v>
      </c>
      <c r="AX3234" s="2">
        <v>2.6</v>
      </c>
      <c r="AY3234" s="2">
        <v>10.3</v>
      </c>
      <c r="AZ3234" s="2">
        <v>13.643599999999999</v>
      </c>
      <c r="BA3234" s="2">
        <v>0.48</v>
      </c>
      <c r="BB3234" s="2">
        <v>4.2</v>
      </c>
      <c r="BC3234" s="2">
        <v>11.3</v>
      </c>
      <c r="BD3234" s="2">
        <v>32.552</v>
      </c>
      <c r="BE3234" s="4"/>
      <c r="BF3234" s="4"/>
    </row>
    <row r="3235" spans="1:58" x14ac:dyDescent="0.2">
      <c r="A3235" s="29">
        <v>3234</v>
      </c>
      <c r="B3235" s="7" t="s">
        <v>5</v>
      </c>
      <c r="C3235" s="3">
        <v>40034</v>
      </c>
      <c r="D3235" s="4" t="s">
        <v>3</v>
      </c>
      <c r="E3235" s="4" t="s">
        <v>164</v>
      </c>
      <c r="F3235" s="5" t="s">
        <v>194</v>
      </c>
      <c r="G3235" s="6">
        <v>0.87430555555555556</v>
      </c>
      <c r="H3235" s="6">
        <v>0.9159722222222223</v>
      </c>
      <c r="I3235" s="85">
        <f t="shared" si="50"/>
        <v>60.000000000000107</v>
      </c>
      <c r="J3235" s="86">
        <f>I3235*Segmentos!$D$7*(AH3235%)*IF(ISNUMBER(AI3235),AI3235%,0)</f>
        <v>1764624.0000000028</v>
      </c>
      <c r="K3235" s="86">
        <f>I3235*Segmentos!$D$7*(AL3235%)*IF(ISNUMBER(AM3235),AM3235%,0)</f>
        <v>1472328.0000000023</v>
      </c>
      <c r="L3235" s="4"/>
      <c r="M3235" s="2">
        <v>6.72</v>
      </c>
      <c r="N3235" s="2">
        <v>18.100000000000001</v>
      </c>
      <c r="O3235" s="2">
        <v>37.1</v>
      </c>
      <c r="P3235" s="2">
        <v>86.702100000000002</v>
      </c>
      <c r="Q3235" s="2">
        <v>4.62</v>
      </c>
      <c r="R3235" s="2">
        <v>11.5</v>
      </c>
      <c r="S3235" s="2">
        <v>40.299999999999997</v>
      </c>
      <c r="T3235" s="2">
        <v>9.9577000000000009</v>
      </c>
      <c r="U3235" s="2">
        <v>4.62</v>
      </c>
      <c r="V3235" s="2">
        <v>13.4</v>
      </c>
      <c r="W3235" s="2">
        <v>34.4</v>
      </c>
      <c r="X3235" s="2">
        <v>12.4917</v>
      </c>
      <c r="Y3235" s="2">
        <v>7.98</v>
      </c>
      <c r="Z3235" s="2">
        <v>22.5</v>
      </c>
      <c r="AA3235" s="2">
        <v>35.4</v>
      </c>
      <c r="AB3235" s="2">
        <v>30.425699999999999</v>
      </c>
      <c r="AC3235" s="2">
        <v>7.98</v>
      </c>
      <c r="AD3235" s="2">
        <v>20.399999999999999</v>
      </c>
      <c r="AE3235" s="2">
        <v>39.1</v>
      </c>
      <c r="AF3235" s="2">
        <v>33.826999999999998</v>
      </c>
      <c r="AG3235" s="2">
        <v>7.37</v>
      </c>
      <c r="AH3235" s="22">
        <v>19.399999999999999</v>
      </c>
      <c r="AI3235" s="22">
        <v>37.9</v>
      </c>
      <c r="AJ3235" s="22">
        <v>45.152299999999997</v>
      </c>
      <c r="AK3235" s="18">
        <v>6.12</v>
      </c>
      <c r="AL3235" s="18">
        <v>16.899999999999999</v>
      </c>
      <c r="AM3235" s="18">
        <v>36.299999999999997</v>
      </c>
      <c r="AN3235" s="2">
        <v>41.549900000000001</v>
      </c>
      <c r="AO3235" s="2">
        <v>3.5</v>
      </c>
      <c r="AP3235" s="2">
        <v>12</v>
      </c>
      <c r="AQ3235" s="2">
        <v>29.2</v>
      </c>
      <c r="AR3235" s="2">
        <v>4.9366000000000003</v>
      </c>
      <c r="AS3235" s="2">
        <v>6.75</v>
      </c>
      <c r="AT3235" s="2">
        <v>18.399999999999999</v>
      </c>
      <c r="AU3235" s="2">
        <v>36.700000000000003</v>
      </c>
      <c r="AV3235" s="2">
        <v>19.204000000000001</v>
      </c>
      <c r="AW3235" s="2">
        <v>6.37</v>
      </c>
      <c r="AX3235" s="2">
        <v>18.600000000000001</v>
      </c>
      <c r="AY3235" s="2">
        <v>34.299999999999997</v>
      </c>
      <c r="AZ3235" s="2">
        <v>23.646899999999999</v>
      </c>
      <c r="BA3235" s="2">
        <v>7.87</v>
      </c>
      <c r="BB3235" s="2">
        <v>19.2</v>
      </c>
      <c r="BC3235" s="2">
        <v>40.9</v>
      </c>
      <c r="BD3235" s="2">
        <v>38.9146</v>
      </c>
      <c r="BE3235" s="4"/>
      <c r="BF3235" s="4"/>
    </row>
    <row r="3236" spans="1:58" x14ac:dyDescent="0.2">
      <c r="A3236" s="29">
        <v>3235</v>
      </c>
      <c r="B3236" s="7" t="s">
        <v>101</v>
      </c>
      <c r="C3236" s="3">
        <v>40034</v>
      </c>
      <c r="D3236" s="4" t="s">
        <v>28</v>
      </c>
      <c r="E3236" s="4" t="s">
        <v>168</v>
      </c>
      <c r="F3236" s="5" t="s">
        <v>194</v>
      </c>
      <c r="G3236" s="6">
        <v>0.91666666666666663</v>
      </c>
      <c r="H3236" s="6">
        <v>0.99652777777777779</v>
      </c>
      <c r="I3236" s="85">
        <f t="shared" si="50"/>
        <v>115.00000000000007</v>
      </c>
      <c r="J3236" s="86">
        <f>I3236*Segmentos!$D$7*(AH3236%)*IF(ISNUMBER(AI3236),AI3236%,0)</f>
        <v>1018164.0000000009</v>
      </c>
      <c r="K3236" s="86">
        <f>I3236*Segmentos!$D$7*(AL3236%)*IF(ISNUMBER(AM3236),AM3236%,0)</f>
        <v>1107312.0000000007</v>
      </c>
      <c r="L3236" s="4" t="s">
        <v>575</v>
      </c>
      <c r="M3236" s="2">
        <v>2.31</v>
      </c>
      <c r="N3236" s="2">
        <v>8</v>
      </c>
      <c r="O3236" s="2">
        <v>29</v>
      </c>
      <c r="P3236" s="2">
        <v>78.778899999999993</v>
      </c>
      <c r="Q3236" s="2">
        <v>0.47</v>
      </c>
      <c r="R3236" s="2">
        <v>4.2</v>
      </c>
      <c r="S3236" s="2">
        <v>11.2</v>
      </c>
      <c r="T3236" s="2">
        <v>2.6928999999999998</v>
      </c>
      <c r="U3236" s="2">
        <v>2.29</v>
      </c>
      <c r="V3236" s="2">
        <v>5.9</v>
      </c>
      <c r="W3236" s="2">
        <v>38.799999999999997</v>
      </c>
      <c r="X3236" s="2">
        <v>16.368099999999998</v>
      </c>
      <c r="Y3236" s="2">
        <v>4.0199999999999996</v>
      </c>
      <c r="Z3236" s="2">
        <v>13</v>
      </c>
      <c r="AA3236" s="2">
        <v>30.8</v>
      </c>
      <c r="AB3236" s="2">
        <v>40.368699999999997</v>
      </c>
      <c r="AC3236" s="2">
        <v>1.73</v>
      </c>
      <c r="AD3236" s="2">
        <v>6.7</v>
      </c>
      <c r="AE3236" s="2">
        <v>25.9</v>
      </c>
      <c r="AF3236" s="2">
        <v>19.3492</v>
      </c>
      <c r="AG3236" s="2">
        <v>2.2200000000000002</v>
      </c>
      <c r="AH3236" s="22">
        <v>9.3000000000000007</v>
      </c>
      <c r="AI3236" s="22">
        <v>23.8</v>
      </c>
      <c r="AJ3236" s="22">
        <v>35.7699</v>
      </c>
      <c r="AK3236" s="18">
        <v>2.4</v>
      </c>
      <c r="AL3236" s="18">
        <v>6.8</v>
      </c>
      <c r="AM3236" s="18">
        <v>35.4</v>
      </c>
      <c r="AN3236" s="2">
        <v>43.009</v>
      </c>
      <c r="AO3236" s="2">
        <v>0.51</v>
      </c>
      <c r="AP3236" s="2">
        <v>2.9</v>
      </c>
      <c r="AQ3236" s="2">
        <v>17.399999999999999</v>
      </c>
      <c r="AR3236" s="2">
        <v>1.9086000000000001</v>
      </c>
      <c r="AS3236" s="2">
        <v>2.78</v>
      </c>
      <c r="AT3236" s="2">
        <v>8.5</v>
      </c>
      <c r="AU3236" s="2">
        <v>32.5</v>
      </c>
      <c r="AV3236" s="2">
        <v>20.8447</v>
      </c>
      <c r="AW3236" s="2">
        <v>2.72</v>
      </c>
      <c r="AX3236" s="2">
        <v>7.3</v>
      </c>
      <c r="AY3236" s="2">
        <v>37</v>
      </c>
      <c r="AZ3236" s="2">
        <v>26.590800000000002</v>
      </c>
      <c r="BA3236" s="2">
        <v>2.2599999999999998</v>
      </c>
      <c r="BB3236" s="2">
        <v>9.6</v>
      </c>
      <c r="BC3236" s="2">
        <v>23.6</v>
      </c>
      <c r="BD3236" s="2">
        <v>29.434699999999999</v>
      </c>
      <c r="BE3236" s="4"/>
      <c r="BF3236" s="4"/>
    </row>
    <row r="3237" spans="1:58" x14ac:dyDescent="0.2">
      <c r="A3237" s="29">
        <v>3236</v>
      </c>
      <c r="B3237" s="7" t="s">
        <v>9</v>
      </c>
      <c r="C3237" s="3">
        <v>40034</v>
      </c>
      <c r="D3237" s="4" t="s">
        <v>8</v>
      </c>
      <c r="E3237" s="4" t="s">
        <v>168</v>
      </c>
      <c r="F3237" s="5" t="s">
        <v>194</v>
      </c>
      <c r="G3237" s="6">
        <v>0.76666666666666661</v>
      </c>
      <c r="H3237" s="6">
        <v>0.87361111111111101</v>
      </c>
      <c r="I3237" s="85">
        <f t="shared" si="50"/>
        <v>153.99999999999994</v>
      </c>
      <c r="J3237" s="86">
        <f>I3237*Segmentos!$D$7*(AH3237%)*IF(ISNUMBER(AI3237),AI3237%,0)</f>
        <v>2081155.9999999993</v>
      </c>
      <c r="K3237" s="86">
        <f>I3237*Segmentos!$D$7*(AL3237%)*IF(ISNUMBER(AM3237),AM3237%,0)</f>
        <v>1809807.9999999995</v>
      </c>
      <c r="L3237" s="4" t="s">
        <v>573</v>
      </c>
      <c r="M3237" s="2">
        <v>3.14</v>
      </c>
      <c r="N3237" s="2">
        <v>13.7</v>
      </c>
      <c r="O3237" s="2">
        <v>22.9</v>
      </c>
      <c r="P3237" s="2">
        <v>78.572500000000005</v>
      </c>
      <c r="Q3237" s="2">
        <v>2.8</v>
      </c>
      <c r="R3237" s="2">
        <v>12</v>
      </c>
      <c r="S3237" s="2">
        <v>23.4</v>
      </c>
      <c r="T3237" s="2">
        <v>11.6752</v>
      </c>
      <c r="U3237" s="2">
        <v>1.76</v>
      </c>
      <c r="V3237" s="2">
        <v>7.4</v>
      </c>
      <c r="W3237" s="2">
        <v>23.7</v>
      </c>
      <c r="X3237" s="2">
        <v>9.2147000000000006</v>
      </c>
      <c r="Y3237" s="2">
        <v>5.14</v>
      </c>
      <c r="Z3237" s="2">
        <v>17.8</v>
      </c>
      <c r="AA3237" s="2">
        <v>29</v>
      </c>
      <c r="AB3237" s="2">
        <v>37.981400000000001</v>
      </c>
      <c r="AC3237" s="2">
        <v>2.4</v>
      </c>
      <c r="AD3237" s="2">
        <v>15</v>
      </c>
      <c r="AE3237" s="2">
        <v>16</v>
      </c>
      <c r="AF3237" s="2">
        <v>19.7012</v>
      </c>
      <c r="AG3237" s="2">
        <v>3.37</v>
      </c>
      <c r="AH3237" s="22">
        <v>14.5</v>
      </c>
      <c r="AI3237" s="22">
        <v>23.3</v>
      </c>
      <c r="AJ3237" s="22">
        <v>39.960299999999997</v>
      </c>
      <c r="AK3237" s="18">
        <v>2.94</v>
      </c>
      <c r="AL3237" s="18">
        <v>13</v>
      </c>
      <c r="AM3237" s="18">
        <v>22.6</v>
      </c>
      <c r="AN3237" s="2">
        <v>38.612200000000001</v>
      </c>
      <c r="AO3237" s="2">
        <v>0.96</v>
      </c>
      <c r="AP3237" s="2">
        <v>5</v>
      </c>
      <c r="AQ3237" s="2">
        <v>19.2</v>
      </c>
      <c r="AR3237" s="2">
        <v>2.6173999999999999</v>
      </c>
      <c r="AS3237" s="2">
        <v>2.2999999999999998</v>
      </c>
      <c r="AT3237" s="2">
        <v>12</v>
      </c>
      <c r="AU3237" s="2">
        <v>19.2</v>
      </c>
      <c r="AV3237" s="2">
        <v>12.654400000000001</v>
      </c>
      <c r="AW3237" s="2">
        <v>2.25</v>
      </c>
      <c r="AX3237" s="2">
        <v>11.5</v>
      </c>
      <c r="AY3237" s="2">
        <v>19.600000000000001</v>
      </c>
      <c r="AZ3237" s="2">
        <v>16.151599999999998</v>
      </c>
      <c r="BA3237" s="2">
        <v>4.92</v>
      </c>
      <c r="BB3237" s="2">
        <v>18.899999999999999</v>
      </c>
      <c r="BC3237" s="2">
        <v>26.1</v>
      </c>
      <c r="BD3237" s="2">
        <v>47.149099999999997</v>
      </c>
      <c r="BE3237" s="4"/>
      <c r="BF3237" s="4"/>
    </row>
    <row r="3238" spans="1:58" x14ac:dyDescent="0.2">
      <c r="A3238" s="29">
        <v>3237</v>
      </c>
      <c r="B3238" s="7" t="s">
        <v>35</v>
      </c>
      <c r="C3238" s="3">
        <v>40034</v>
      </c>
      <c r="D3238" s="4" t="s">
        <v>13</v>
      </c>
      <c r="E3238" s="4" t="s">
        <v>163</v>
      </c>
      <c r="F3238" s="5" t="s">
        <v>194</v>
      </c>
      <c r="G3238" s="6">
        <v>0.91736111111111107</v>
      </c>
      <c r="H3238" s="6">
        <v>0.91805555555555562</v>
      </c>
      <c r="I3238" s="85">
        <f t="shared" si="50"/>
        <v>1.0000000000001563</v>
      </c>
      <c r="J3238" s="86">
        <f>I3238*Segmentos!$D$7*(AH3238%)*IF(ISNUMBER(AI3238),AI3238%,0)</f>
        <v>24800.000000003874</v>
      </c>
      <c r="K3238" s="86">
        <f>I3238*Segmentos!$D$7*(AL3238%)*IF(ISNUMBER(AM3238),AM3238%,0)</f>
        <v>28800.000000004504</v>
      </c>
      <c r="L3238" s="4"/>
      <c r="M3238" s="2">
        <v>6.71</v>
      </c>
      <c r="N3238" s="2">
        <v>6.7</v>
      </c>
      <c r="O3238" s="2">
        <v>100</v>
      </c>
      <c r="P3238" s="2">
        <v>96.007400000000004</v>
      </c>
      <c r="Q3238" s="2">
        <v>3.41</v>
      </c>
      <c r="R3238" s="2">
        <v>3.4</v>
      </c>
      <c r="S3238" s="2">
        <v>100</v>
      </c>
      <c r="T3238" s="2">
        <v>8.125</v>
      </c>
      <c r="U3238" s="2">
        <v>4.93</v>
      </c>
      <c r="V3238" s="2">
        <v>4.9000000000000004</v>
      </c>
      <c r="W3238" s="2">
        <v>100</v>
      </c>
      <c r="X3238" s="2">
        <v>14.7829</v>
      </c>
      <c r="Y3238" s="2">
        <v>6.42</v>
      </c>
      <c r="Z3238" s="2">
        <v>6.4</v>
      </c>
      <c r="AA3238" s="2">
        <v>100</v>
      </c>
      <c r="AB3238" s="2">
        <v>27.113399999999999</v>
      </c>
      <c r="AC3238" s="2">
        <v>9.8000000000000007</v>
      </c>
      <c r="AD3238" s="2">
        <v>9.8000000000000007</v>
      </c>
      <c r="AE3238" s="2">
        <v>100</v>
      </c>
      <c r="AF3238" s="2">
        <v>45.9861</v>
      </c>
      <c r="AG3238" s="2">
        <v>6.23</v>
      </c>
      <c r="AH3238" s="22">
        <v>6.2</v>
      </c>
      <c r="AI3238" s="22">
        <v>100</v>
      </c>
      <c r="AJ3238" s="22">
        <v>42.251800000000003</v>
      </c>
      <c r="AK3238" s="18">
        <v>7.15</v>
      </c>
      <c r="AL3238" s="18">
        <v>7.2</v>
      </c>
      <c r="AM3238" s="18">
        <v>100</v>
      </c>
      <c r="AN3238" s="2">
        <v>53.755600000000001</v>
      </c>
      <c r="AO3238" s="2">
        <v>5.87</v>
      </c>
      <c r="AP3238" s="2">
        <v>5.9</v>
      </c>
      <c r="AQ3238" s="2">
        <v>100</v>
      </c>
      <c r="AR3238" s="2">
        <v>9.1676000000000002</v>
      </c>
      <c r="AS3238" s="2">
        <v>5.84</v>
      </c>
      <c r="AT3238" s="2">
        <v>5.8</v>
      </c>
      <c r="AU3238" s="2">
        <v>100</v>
      </c>
      <c r="AV3238" s="2">
        <v>18.412800000000001</v>
      </c>
      <c r="AW3238" s="2">
        <v>6.66</v>
      </c>
      <c r="AX3238" s="2">
        <v>6.7</v>
      </c>
      <c r="AY3238" s="2">
        <v>100</v>
      </c>
      <c r="AZ3238" s="2">
        <v>27.368400000000001</v>
      </c>
      <c r="BA3238" s="2">
        <v>7.5</v>
      </c>
      <c r="BB3238" s="2">
        <v>7.5</v>
      </c>
      <c r="BC3238" s="2">
        <v>100</v>
      </c>
      <c r="BD3238" s="2">
        <v>41.058500000000002</v>
      </c>
      <c r="BE3238" s="4"/>
      <c r="BF3238" s="4"/>
    </row>
    <row r="3239" spans="1:58" x14ac:dyDescent="0.2">
      <c r="A3239" s="29">
        <v>3238</v>
      </c>
      <c r="B3239" s="7" t="s">
        <v>133</v>
      </c>
      <c r="C3239" s="3">
        <v>40034</v>
      </c>
      <c r="D3239" s="4" t="s">
        <v>21</v>
      </c>
      <c r="E3239" s="4" t="s">
        <v>170</v>
      </c>
      <c r="F3239" s="5" t="s">
        <v>194</v>
      </c>
      <c r="G3239" s="6">
        <v>0.89722222222222225</v>
      </c>
      <c r="H3239" s="6">
        <v>0.91111111111111109</v>
      </c>
      <c r="I3239" s="85">
        <f t="shared" si="50"/>
        <v>19.999999999999929</v>
      </c>
      <c r="J3239" s="86">
        <f>I3239*Segmentos!$D$7*(AH3239%)*IF(ISNUMBER(AI3239),AI3239%,0)</f>
        <v>11039.999999999958</v>
      </c>
      <c r="K3239" s="86">
        <f>I3239*Segmentos!$D$7*(AL3239%)*IF(ISNUMBER(AM3239),AM3239%,0)</f>
        <v>10239.999999999964</v>
      </c>
      <c r="L3239" s="4"/>
      <c r="M3239" s="2">
        <v>0.14000000000000001</v>
      </c>
      <c r="N3239" s="2">
        <v>0.7</v>
      </c>
      <c r="O3239" s="2">
        <v>18.600000000000001</v>
      </c>
      <c r="P3239" s="2">
        <v>18.091699999999999</v>
      </c>
      <c r="Q3239" s="2">
        <v>0.02</v>
      </c>
      <c r="R3239" s="2">
        <v>0.4</v>
      </c>
      <c r="S3239" s="2">
        <v>5</v>
      </c>
      <c r="T3239" s="2">
        <v>0.42080000000000001</v>
      </c>
      <c r="U3239" s="2">
        <v>0.24</v>
      </c>
      <c r="V3239" s="2">
        <v>1</v>
      </c>
      <c r="W3239" s="2">
        <v>25</v>
      </c>
      <c r="X3239" s="2">
        <v>6.4968000000000004</v>
      </c>
      <c r="Y3239" s="2">
        <v>0.24</v>
      </c>
      <c r="Z3239" s="2">
        <v>0.6</v>
      </c>
      <c r="AA3239" s="2">
        <v>39.799999999999997</v>
      </c>
      <c r="AB3239" s="2">
        <v>9.1998999999999995</v>
      </c>
      <c r="AC3239" s="2">
        <v>0.05</v>
      </c>
      <c r="AD3239" s="2">
        <v>0.9</v>
      </c>
      <c r="AE3239" s="2">
        <v>5</v>
      </c>
      <c r="AF3239" s="2">
        <v>1.9742</v>
      </c>
      <c r="AG3239" s="2">
        <v>0.15</v>
      </c>
      <c r="AH3239" s="22">
        <v>0.4</v>
      </c>
      <c r="AI3239" s="22">
        <v>34.5</v>
      </c>
      <c r="AJ3239" s="22">
        <v>9.0417000000000005</v>
      </c>
      <c r="AK3239" s="18">
        <v>0.13</v>
      </c>
      <c r="AL3239" s="18">
        <v>1</v>
      </c>
      <c r="AM3239" s="18">
        <v>12.8</v>
      </c>
      <c r="AN3239" s="2">
        <v>9.0500000000000007</v>
      </c>
      <c r="AO3239" s="2">
        <v>0</v>
      </c>
      <c r="AP3239" s="2">
        <v>0</v>
      </c>
      <c r="AQ3239" s="8" t="s">
        <v>577</v>
      </c>
      <c r="AR3239" s="2">
        <v>0</v>
      </c>
      <c r="AS3239" s="2">
        <v>0.02</v>
      </c>
      <c r="AT3239" s="2">
        <v>0.2</v>
      </c>
      <c r="AU3239" s="2">
        <v>10</v>
      </c>
      <c r="AV3239" s="2">
        <v>0.62390000000000001</v>
      </c>
      <c r="AW3239" s="2">
        <v>0.43</v>
      </c>
      <c r="AX3239" s="2">
        <v>1.6</v>
      </c>
      <c r="AY3239" s="2">
        <v>26.2</v>
      </c>
      <c r="AZ3239" s="2">
        <v>15.976699999999999</v>
      </c>
      <c r="BA3239" s="2">
        <v>0.03</v>
      </c>
      <c r="BB3239" s="2">
        <v>0.6</v>
      </c>
      <c r="BC3239" s="2">
        <v>5</v>
      </c>
      <c r="BD3239" s="2">
        <v>1.4911000000000001</v>
      </c>
      <c r="BE3239" s="4"/>
      <c r="BF3239" s="4"/>
    </row>
    <row r="3240" spans="1:58" x14ac:dyDescent="0.2">
      <c r="A3240" s="29">
        <v>3239</v>
      </c>
      <c r="B3240" s="7" t="s">
        <v>148</v>
      </c>
      <c r="C3240" s="3">
        <v>40034</v>
      </c>
      <c r="D3240" s="4" t="s">
        <v>3</v>
      </c>
      <c r="E3240" s="4" t="s">
        <v>175</v>
      </c>
      <c r="F3240" s="5" t="s">
        <v>194</v>
      </c>
      <c r="G3240" s="6">
        <v>0.80902777777777779</v>
      </c>
      <c r="H3240" s="6">
        <v>0.87430555555555556</v>
      </c>
      <c r="I3240" s="85">
        <f t="shared" si="50"/>
        <v>93.999999999999986</v>
      </c>
      <c r="J3240" s="86">
        <f>I3240*Segmentos!$D$7*(AH3240%)*IF(ISNUMBER(AI3240),AI3240%,0)</f>
        <v>573926.39999999991</v>
      </c>
      <c r="K3240" s="86">
        <f>I3240*Segmentos!$D$7*(AL3240%)*IF(ISNUMBER(AM3240),AM3240%,0)</f>
        <v>567308.79999999981</v>
      </c>
      <c r="L3240" s="4"/>
      <c r="M3240" s="2">
        <v>1.52</v>
      </c>
      <c r="N3240" s="2">
        <v>9.9</v>
      </c>
      <c r="O3240" s="2">
        <v>15.4</v>
      </c>
      <c r="P3240" s="2">
        <v>71.535399999999996</v>
      </c>
      <c r="Q3240" s="2">
        <v>1.06</v>
      </c>
      <c r="R3240" s="2">
        <v>7.6</v>
      </c>
      <c r="S3240" s="2">
        <v>14</v>
      </c>
      <c r="T3240" s="2">
        <v>8.3567</v>
      </c>
      <c r="U3240" s="2">
        <v>1.48</v>
      </c>
      <c r="V3240" s="2">
        <v>9.8000000000000007</v>
      </c>
      <c r="W3240" s="2">
        <v>15.1</v>
      </c>
      <c r="X3240" s="2">
        <v>14.6252</v>
      </c>
      <c r="Y3240" s="2">
        <v>1.98</v>
      </c>
      <c r="Z3240" s="2">
        <v>12</v>
      </c>
      <c r="AA3240" s="2">
        <v>16.600000000000001</v>
      </c>
      <c r="AB3240" s="2">
        <v>27.616199999999999</v>
      </c>
      <c r="AC3240" s="2">
        <v>1.35</v>
      </c>
      <c r="AD3240" s="2">
        <v>9.1999999999999993</v>
      </c>
      <c r="AE3240" s="2">
        <v>14.8</v>
      </c>
      <c r="AF3240" s="2">
        <v>20.9373</v>
      </c>
      <c r="AG3240" s="2">
        <v>1.53</v>
      </c>
      <c r="AH3240" s="22">
        <v>10.6</v>
      </c>
      <c r="AI3240" s="22">
        <v>14.4</v>
      </c>
      <c r="AJ3240" s="22">
        <v>34.1432</v>
      </c>
      <c r="AK3240" s="18">
        <v>1.51</v>
      </c>
      <c r="AL3240" s="18">
        <v>9.1999999999999993</v>
      </c>
      <c r="AM3240" s="18">
        <v>16.399999999999999</v>
      </c>
      <c r="AN3240" s="2">
        <v>37.392200000000003</v>
      </c>
      <c r="AO3240" s="2">
        <v>0.9</v>
      </c>
      <c r="AP3240" s="2">
        <v>6.5</v>
      </c>
      <c r="AQ3240" s="2">
        <v>13.7</v>
      </c>
      <c r="AR3240" s="2">
        <v>4.6295999999999999</v>
      </c>
      <c r="AS3240" s="2">
        <v>0.88</v>
      </c>
      <c r="AT3240" s="2">
        <v>8.1</v>
      </c>
      <c r="AU3240" s="2">
        <v>10.8</v>
      </c>
      <c r="AV3240" s="2">
        <v>9.1259999999999994</v>
      </c>
      <c r="AW3240" s="2">
        <v>1.72</v>
      </c>
      <c r="AX3240" s="2">
        <v>7.8</v>
      </c>
      <c r="AY3240" s="2">
        <v>22</v>
      </c>
      <c r="AZ3240" s="2">
        <v>23.3782</v>
      </c>
      <c r="BA3240" s="2">
        <v>1.9</v>
      </c>
      <c r="BB3240" s="2">
        <v>13.3</v>
      </c>
      <c r="BC3240" s="2">
        <v>14.3</v>
      </c>
      <c r="BD3240" s="2">
        <v>34.401600000000002</v>
      </c>
      <c r="BE3240" s="4"/>
      <c r="BF3240" s="4"/>
    </row>
    <row r="3241" spans="1:58" x14ac:dyDescent="0.2">
      <c r="A3241" s="29">
        <v>3240</v>
      </c>
      <c r="B3241" s="7" t="s">
        <v>11</v>
      </c>
      <c r="C3241" s="3">
        <v>40034</v>
      </c>
      <c r="D3241" s="4" t="s">
        <v>8</v>
      </c>
      <c r="E3241" s="4" t="s">
        <v>166</v>
      </c>
      <c r="F3241" s="5" t="s">
        <v>194</v>
      </c>
      <c r="G3241" s="6">
        <v>0.89444444444444438</v>
      </c>
      <c r="H3241" s="6">
        <v>0.89583333333333337</v>
      </c>
      <c r="I3241" s="85">
        <f t="shared" si="50"/>
        <v>2.0000000000001528</v>
      </c>
      <c r="J3241" s="86">
        <f>I3241*Segmentos!$D$7*(AH3241%)*IF(ISNUMBER(AI3241),AI3241%,0)</f>
        <v>48936.800000003735</v>
      </c>
      <c r="K3241" s="86">
        <f>I3241*Segmentos!$D$7*(AL3241%)*IF(ISNUMBER(AM3241),AM3241%,0)</f>
        <v>49368.000000003776</v>
      </c>
      <c r="L3241" s="4"/>
      <c r="M3241" s="2">
        <v>6.18</v>
      </c>
      <c r="N3241" s="2">
        <v>6.7</v>
      </c>
      <c r="O3241" s="2">
        <v>92.4</v>
      </c>
      <c r="P3241" s="2">
        <v>83.902699999999996</v>
      </c>
      <c r="Q3241" s="2">
        <v>3.74</v>
      </c>
      <c r="R3241" s="2">
        <v>3.9</v>
      </c>
      <c r="S3241" s="2">
        <v>96</v>
      </c>
      <c r="T3241" s="2">
        <v>8.4777000000000005</v>
      </c>
      <c r="U3241" s="2">
        <v>5.45</v>
      </c>
      <c r="V3241" s="2">
        <v>5.8</v>
      </c>
      <c r="W3241" s="2">
        <v>93.9</v>
      </c>
      <c r="X3241" s="2">
        <v>15.516999999999999</v>
      </c>
      <c r="Y3241" s="2">
        <v>6</v>
      </c>
      <c r="Z3241" s="2">
        <v>6.9</v>
      </c>
      <c r="AA3241" s="2">
        <v>86.6</v>
      </c>
      <c r="AB3241" s="2">
        <v>24.045300000000001</v>
      </c>
      <c r="AC3241" s="2">
        <v>8.0399999999999991</v>
      </c>
      <c r="AD3241" s="2">
        <v>8.4</v>
      </c>
      <c r="AE3241" s="2">
        <v>95.3</v>
      </c>
      <c r="AF3241" s="2">
        <v>35.8628</v>
      </c>
      <c r="AG3241" s="2">
        <v>6.14</v>
      </c>
      <c r="AH3241" s="22">
        <v>6.7</v>
      </c>
      <c r="AI3241" s="22">
        <v>91.3</v>
      </c>
      <c r="AJ3241" s="22">
        <v>39.582599999999999</v>
      </c>
      <c r="AK3241" s="18">
        <v>6.21</v>
      </c>
      <c r="AL3241" s="18">
        <v>6.6</v>
      </c>
      <c r="AM3241" s="18">
        <v>93.5</v>
      </c>
      <c r="AN3241" s="2">
        <v>44.320099999999996</v>
      </c>
      <c r="AO3241" s="2">
        <v>1.53</v>
      </c>
      <c r="AP3241" s="2">
        <v>1.8</v>
      </c>
      <c r="AQ3241" s="2">
        <v>83.7</v>
      </c>
      <c r="AR3241" s="2">
        <v>2.2759</v>
      </c>
      <c r="AS3241" s="2">
        <v>4.33</v>
      </c>
      <c r="AT3241" s="2">
        <v>5</v>
      </c>
      <c r="AU3241" s="2">
        <v>86.3</v>
      </c>
      <c r="AV3241" s="2">
        <v>12.9597</v>
      </c>
      <c r="AW3241" s="2">
        <v>6.69</v>
      </c>
      <c r="AX3241" s="2">
        <v>7.3</v>
      </c>
      <c r="AY3241" s="2">
        <v>91.3</v>
      </c>
      <c r="AZ3241" s="2">
        <v>26.112100000000002</v>
      </c>
      <c r="BA3241" s="2">
        <v>8.18</v>
      </c>
      <c r="BB3241" s="2">
        <v>8.5</v>
      </c>
      <c r="BC3241" s="2">
        <v>95.8</v>
      </c>
      <c r="BD3241" s="2">
        <v>42.555</v>
      </c>
      <c r="BE3241" s="4"/>
      <c r="BF3241" s="4"/>
    </row>
    <row r="3242" spans="1:58" x14ac:dyDescent="0.2">
      <c r="A3242" s="29">
        <v>3241</v>
      </c>
      <c r="B3242" s="7" t="s">
        <v>11</v>
      </c>
      <c r="C3242" s="3">
        <v>40034</v>
      </c>
      <c r="D3242" s="4" t="s">
        <v>0</v>
      </c>
      <c r="E3242" s="4" t="s">
        <v>166</v>
      </c>
      <c r="F3242" s="5" t="s">
        <v>194</v>
      </c>
      <c r="G3242" s="6">
        <v>0.9145833333333333</v>
      </c>
      <c r="H3242" s="6">
        <v>0.91736111111111107</v>
      </c>
      <c r="I3242" s="85">
        <f t="shared" si="50"/>
        <v>3.9999999999999858</v>
      </c>
      <c r="J3242" s="86">
        <f>I3242*Segmentos!$D$7*(AH3242%)*IF(ISNUMBER(AI3242),AI3242%,0)</f>
        <v>98150.399999999659</v>
      </c>
      <c r="K3242" s="86">
        <f>I3242*Segmentos!$D$7*(AL3242%)*IF(ISNUMBER(AM3242),AM3242%,0)</f>
        <v>129126.39999999956</v>
      </c>
      <c r="L3242" s="4"/>
      <c r="M3242" s="2">
        <v>7.16</v>
      </c>
      <c r="N3242" s="2">
        <v>8.5</v>
      </c>
      <c r="O3242" s="2">
        <v>84.5</v>
      </c>
      <c r="P3242" s="2">
        <v>90.102900000000005</v>
      </c>
      <c r="Q3242" s="2">
        <v>5.58</v>
      </c>
      <c r="R3242" s="2">
        <v>6.1</v>
      </c>
      <c r="S3242" s="2">
        <v>91.7</v>
      </c>
      <c r="T3242" s="2">
        <v>11.714600000000001</v>
      </c>
      <c r="U3242" s="2">
        <v>4.5999999999999996</v>
      </c>
      <c r="V3242" s="2">
        <v>5</v>
      </c>
      <c r="W3242" s="2">
        <v>92.7</v>
      </c>
      <c r="X3242" s="2">
        <v>12.1412</v>
      </c>
      <c r="Y3242" s="2">
        <v>6.69</v>
      </c>
      <c r="Z3242" s="2">
        <v>8.5</v>
      </c>
      <c r="AA3242" s="2">
        <v>78.8</v>
      </c>
      <c r="AB3242" s="2">
        <v>24.864599999999999</v>
      </c>
      <c r="AC3242" s="2">
        <v>10.01</v>
      </c>
      <c r="AD3242" s="2">
        <v>11.9</v>
      </c>
      <c r="AE3242" s="2">
        <v>84</v>
      </c>
      <c r="AF3242" s="2">
        <v>41.3825</v>
      </c>
      <c r="AG3242" s="2">
        <v>6.11</v>
      </c>
      <c r="AH3242" s="22">
        <v>7.1</v>
      </c>
      <c r="AI3242" s="22">
        <v>86.4</v>
      </c>
      <c r="AJ3242" s="22">
        <v>36.487400000000001</v>
      </c>
      <c r="AK3242" s="18">
        <v>8.1</v>
      </c>
      <c r="AL3242" s="18">
        <v>9.6999999999999993</v>
      </c>
      <c r="AM3242" s="18">
        <v>83.2</v>
      </c>
      <c r="AN3242" s="2">
        <v>53.615499999999997</v>
      </c>
      <c r="AO3242" s="2">
        <v>7.33</v>
      </c>
      <c r="AP3242" s="2">
        <v>8.5</v>
      </c>
      <c r="AQ3242" s="2">
        <v>86.3</v>
      </c>
      <c r="AR3242" s="2">
        <v>10.0862</v>
      </c>
      <c r="AS3242" s="2">
        <v>9.19</v>
      </c>
      <c r="AT3242" s="2">
        <v>11.2</v>
      </c>
      <c r="AU3242" s="2">
        <v>81.8</v>
      </c>
      <c r="AV3242" s="2">
        <v>25.505299999999998</v>
      </c>
      <c r="AW3242" s="2">
        <v>4.96</v>
      </c>
      <c r="AX3242" s="2">
        <v>6.4</v>
      </c>
      <c r="AY3242" s="2">
        <v>77.400000000000006</v>
      </c>
      <c r="AZ3242" s="2">
        <v>17.955400000000001</v>
      </c>
      <c r="BA3242" s="2">
        <v>7.58</v>
      </c>
      <c r="BB3242" s="2">
        <v>8.4</v>
      </c>
      <c r="BC3242" s="2">
        <v>90</v>
      </c>
      <c r="BD3242" s="2">
        <v>36.555999999999997</v>
      </c>
      <c r="BE3242" s="4"/>
      <c r="BF3242" s="4"/>
    </row>
    <row r="3243" spans="1:58" x14ac:dyDescent="0.2">
      <c r="A3243" s="29">
        <v>3242</v>
      </c>
      <c r="B3243" s="7" t="s">
        <v>6</v>
      </c>
      <c r="C3243" s="3">
        <v>40034</v>
      </c>
      <c r="D3243" s="4" t="s">
        <v>3</v>
      </c>
      <c r="E3243" s="4" t="s">
        <v>166</v>
      </c>
      <c r="F3243" s="5" t="s">
        <v>194</v>
      </c>
      <c r="G3243" s="6">
        <v>0.90694444444444444</v>
      </c>
      <c r="H3243" s="6">
        <v>0.90833333333333333</v>
      </c>
      <c r="I3243" s="85">
        <f t="shared" si="50"/>
        <v>1.9999999999999929</v>
      </c>
      <c r="J3243" s="86">
        <f>I3243*Segmentos!$D$7*(AH3243%)*IF(ISNUMBER(AI3243),AI3243%,0)</f>
        <v>62022.39999999979</v>
      </c>
      <c r="K3243" s="86">
        <f>I3243*Segmentos!$D$7*(AL3243%)*IF(ISNUMBER(AM3243),AM3243%,0)</f>
        <v>52880.799999999806</v>
      </c>
      <c r="L3243" s="4"/>
      <c r="M3243" s="2">
        <v>7.16</v>
      </c>
      <c r="N3243" s="2">
        <v>7.9</v>
      </c>
      <c r="O3243" s="2">
        <v>90.5</v>
      </c>
      <c r="P3243" s="2">
        <v>92.559799999999996</v>
      </c>
      <c r="Q3243" s="2">
        <v>4.0199999999999996</v>
      </c>
      <c r="R3243" s="2">
        <v>4.8</v>
      </c>
      <c r="S3243" s="2">
        <v>84.4</v>
      </c>
      <c r="T3243" s="2">
        <v>8.6694999999999993</v>
      </c>
      <c r="U3243" s="2">
        <v>3.78</v>
      </c>
      <c r="V3243" s="2">
        <v>4.3</v>
      </c>
      <c r="W3243" s="2">
        <v>88</v>
      </c>
      <c r="X3243" s="2">
        <v>10.252599999999999</v>
      </c>
      <c r="Y3243" s="2">
        <v>8.27</v>
      </c>
      <c r="Z3243" s="2">
        <v>9.1</v>
      </c>
      <c r="AA3243" s="2">
        <v>91.2</v>
      </c>
      <c r="AB3243" s="2">
        <v>31.559000000000001</v>
      </c>
      <c r="AC3243" s="2">
        <v>9.92</v>
      </c>
      <c r="AD3243" s="2">
        <v>10.8</v>
      </c>
      <c r="AE3243" s="2">
        <v>92</v>
      </c>
      <c r="AF3243" s="2">
        <v>42.078699999999998</v>
      </c>
      <c r="AG3243" s="2">
        <v>7.72</v>
      </c>
      <c r="AH3243" s="22">
        <v>8.8000000000000007</v>
      </c>
      <c r="AI3243" s="22">
        <v>88.1</v>
      </c>
      <c r="AJ3243" s="22">
        <v>47.319800000000001</v>
      </c>
      <c r="AK3243" s="18">
        <v>6.66</v>
      </c>
      <c r="AL3243" s="18">
        <v>7.1</v>
      </c>
      <c r="AM3243" s="18">
        <v>93.1</v>
      </c>
      <c r="AN3243" s="2">
        <v>45.24</v>
      </c>
      <c r="AO3243" s="2">
        <v>3.47</v>
      </c>
      <c r="AP3243" s="2">
        <v>3.6</v>
      </c>
      <c r="AQ3243" s="2">
        <v>96</v>
      </c>
      <c r="AR3243" s="2">
        <v>4.9069000000000003</v>
      </c>
      <c r="AS3243" s="2">
        <v>6.48</v>
      </c>
      <c r="AT3243" s="2">
        <v>7.3</v>
      </c>
      <c r="AU3243" s="2">
        <v>89</v>
      </c>
      <c r="AV3243" s="2">
        <v>18.447600000000001</v>
      </c>
      <c r="AW3243" s="2">
        <v>6.24</v>
      </c>
      <c r="AX3243" s="2">
        <v>7.3</v>
      </c>
      <c r="AY3243" s="2">
        <v>85.3</v>
      </c>
      <c r="AZ3243" s="2">
        <v>23.196200000000001</v>
      </c>
      <c r="BA3243" s="2">
        <v>9.3000000000000007</v>
      </c>
      <c r="BB3243" s="2">
        <v>10</v>
      </c>
      <c r="BC3243" s="2">
        <v>93.4</v>
      </c>
      <c r="BD3243" s="2">
        <v>46.009099999999997</v>
      </c>
      <c r="BE3243" s="4"/>
      <c r="BF3243" s="4"/>
    </row>
    <row r="3244" spans="1:58" x14ac:dyDescent="0.2">
      <c r="A3244" s="29">
        <v>3243</v>
      </c>
      <c r="B3244" s="7" t="s">
        <v>31</v>
      </c>
      <c r="C3244" s="3">
        <v>40034</v>
      </c>
      <c r="D3244" s="4" t="s">
        <v>28</v>
      </c>
      <c r="E3244" s="4" t="s">
        <v>166</v>
      </c>
      <c r="F3244" s="5" t="s">
        <v>194</v>
      </c>
      <c r="G3244" s="6">
        <v>0.91319444444444453</v>
      </c>
      <c r="H3244" s="6">
        <v>0.91666666666666663</v>
      </c>
      <c r="I3244" s="85">
        <f t="shared" si="50"/>
        <v>4.9999999999998224</v>
      </c>
      <c r="J3244" s="86">
        <f>I3244*Segmentos!$D$7*(AH3244%)*IF(ISNUMBER(AI3244),AI3244%,0)</f>
        <v>19719.999999999302</v>
      </c>
      <c r="K3244" s="86">
        <f>I3244*Segmentos!$D$7*(AL3244%)*IF(ISNUMBER(AM3244),AM3244%,0)</f>
        <v>18975.999999999327</v>
      </c>
      <c r="L3244" s="4"/>
      <c r="M3244" s="2">
        <v>0.96</v>
      </c>
      <c r="N3244" s="2">
        <v>1.8</v>
      </c>
      <c r="O3244" s="2">
        <v>53.9</v>
      </c>
      <c r="P3244" s="2">
        <v>82.458200000000005</v>
      </c>
      <c r="Q3244" s="2">
        <v>0.16</v>
      </c>
      <c r="R3244" s="2">
        <v>0.6</v>
      </c>
      <c r="S3244" s="2">
        <v>26.4</v>
      </c>
      <c r="T3244" s="2">
        <v>2.3338000000000001</v>
      </c>
      <c r="U3244" s="2">
        <v>1.83</v>
      </c>
      <c r="V3244" s="2">
        <v>2.1</v>
      </c>
      <c r="W3244" s="2">
        <v>88.2</v>
      </c>
      <c r="X3244" s="2">
        <v>33.150100000000002</v>
      </c>
      <c r="Y3244" s="2">
        <v>1.01</v>
      </c>
      <c r="Z3244" s="2">
        <v>2.2999999999999998</v>
      </c>
      <c r="AA3244" s="2">
        <v>43.6</v>
      </c>
      <c r="AB3244" s="2">
        <v>25.6845</v>
      </c>
      <c r="AC3244" s="2">
        <v>0.75</v>
      </c>
      <c r="AD3244" s="2">
        <v>1.7</v>
      </c>
      <c r="AE3244" s="2">
        <v>44.8</v>
      </c>
      <c r="AF3244" s="2">
        <v>21.2898</v>
      </c>
      <c r="AG3244" s="2">
        <v>0.99</v>
      </c>
      <c r="AH3244" s="22">
        <v>2</v>
      </c>
      <c r="AI3244" s="22">
        <v>49.3</v>
      </c>
      <c r="AJ3244" s="22">
        <v>40.426699999999997</v>
      </c>
      <c r="AK3244" s="18">
        <v>0.93</v>
      </c>
      <c r="AL3244" s="18">
        <v>1.6</v>
      </c>
      <c r="AM3244" s="18">
        <v>59.3</v>
      </c>
      <c r="AN3244" s="2">
        <v>42.031399999999998</v>
      </c>
      <c r="AO3244" s="2">
        <v>0.36</v>
      </c>
      <c r="AP3244" s="2">
        <v>0.9</v>
      </c>
      <c r="AQ3244" s="2">
        <v>41.6</v>
      </c>
      <c r="AR3244" s="2">
        <v>3.4403999999999999</v>
      </c>
      <c r="AS3244" s="2">
        <v>1.17</v>
      </c>
      <c r="AT3244" s="2">
        <v>2.8</v>
      </c>
      <c r="AU3244" s="2">
        <v>42.1</v>
      </c>
      <c r="AV3244" s="2">
        <v>22.299399999999999</v>
      </c>
      <c r="AW3244" s="2">
        <v>1.4</v>
      </c>
      <c r="AX3244" s="2">
        <v>2.1</v>
      </c>
      <c r="AY3244" s="2">
        <v>65.5</v>
      </c>
      <c r="AZ3244" s="2">
        <v>34.701500000000003</v>
      </c>
      <c r="BA3244" s="2">
        <v>0.67</v>
      </c>
      <c r="BB3244" s="2">
        <v>1.2</v>
      </c>
      <c r="BC3244" s="2">
        <v>56.8</v>
      </c>
      <c r="BD3244" s="2">
        <v>22.0169</v>
      </c>
      <c r="BE3244" s="4"/>
      <c r="BF3244" s="4"/>
    </row>
    <row r="3245" spans="1:58" x14ac:dyDescent="0.2">
      <c r="A3245" s="29">
        <v>3244</v>
      </c>
      <c r="B3245" s="7" t="s">
        <v>37</v>
      </c>
      <c r="C3245" s="3">
        <v>40034</v>
      </c>
      <c r="D3245" s="4" t="s">
        <v>3</v>
      </c>
      <c r="E3245" s="4" t="s">
        <v>173</v>
      </c>
      <c r="F3245" s="5" t="s">
        <v>194</v>
      </c>
      <c r="G3245" s="6">
        <v>0.9159722222222223</v>
      </c>
      <c r="H3245" s="6">
        <v>0.91666666666666663</v>
      </c>
      <c r="I3245" s="85">
        <f t="shared" si="50"/>
        <v>0.99999999999983658</v>
      </c>
      <c r="J3245" s="86">
        <f>I3245*Segmentos!$D$7*(AH3245%)*IF(ISNUMBER(AI3245),AI3245%,0)</f>
        <v>15999.999999997386</v>
      </c>
      <c r="K3245" s="86">
        <f>I3245*Segmentos!$D$7*(AL3245%)*IF(ISNUMBER(AM3245),AM3245%,0)</f>
        <v>20399.999999996664</v>
      </c>
      <c r="L3245" s="4"/>
      <c r="M3245" s="2">
        <v>4.5999999999999996</v>
      </c>
      <c r="N3245" s="2">
        <v>4.5999999999999996</v>
      </c>
      <c r="O3245" s="2">
        <v>100</v>
      </c>
      <c r="P3245" s="2">
        <v>94.408100000000005</v>
      </c>
      <c r="Q3245" s="2">
        <v>2.91</v>
      </c>
      <c r="R3245" s="2">
        <v>2.9</v>
      </c>
      <c r="S3245" s="2">
        <v>100</v>
      </c>
      <c r="T3245" s="2">
        <v>9.9563000000000006</v>
      </c>
      <c r="U3245" s="2">
        <v>2.76</v>
      </c>
      <c r="V3245" s="2">
        <v>2.8</v>
      </c>
      <c r="W3245" s="2">
        <v>100</v>
      </c>
      <c r="X3245" s="2">
        <v>11.877000000000001</v>
      </c>
      <c r="Y3245" s="2">
        <v>4.1500000000000004</v>
      </c>
      <c r="Z3245" s="2">
        <v>4.2</v>
      </c>
      <c r="AA3245" s="2">
        <v>100</v>
      </c>
      <c r="AB3245" s="2">
        <v>25.132200000000001</v>
      </c>
      <c r="AC3245" s="2">
        <v>7.05</v>
      </c>
      <c r="AD3245" s="2">
        <v>7</v>
      </c>
      <c r="AE3245" s="2">
        <v>100</v>
      </c>
      <c r="AF3245" s="2">
        <v>47.442700000000002</v>
      </c>
      <c r="AG3245" s="2">
        <v>4.01</v>
      </c>
      <c r="AH3245" s="22">
        <v>4</v>
      </c>
      <c r="AI3245" s="22">
        <v>100</v>
      </c>
      <c r="AJ3245" s="22">
        <v>39.004399999999997</v>
      </c>
      <c r="AK3245" s="18">
        <v>5.14</v>
      </c>
      <c r="AL3245" s="18">
        <v>5.0999999999999996</v>
      </c>
      <c r="AM3245" s="18">
        <v>100</v>
      </c>
      <c r="AN3245" s="2">
        <v>55.403700000000001</v>
      </c>
      <c r="AO3245" s="2">
        <v>2.62</v>
      </c>
      <c r="AP3245" s="2">
        <v>2.6</v>
      </c>
      <c r="AQ3245" s="2">
        <v>100</v>
      </c>
      <c r="AR3245" s="2">
        <v>5.8673000000000002</v>
      </c>
      <c r="AS3245" s="2">
        <v>2.4500000000000002</v>
      </c>
      <c r="AT3245" s="2">
        <v>2.5</v>
      </c>
      <c r="AU3245" s="2">
        <v>100</v>
      </c>
      <c r="AV3245" s="2">
        <v>11.0726</v>
      </c>
      <c r="AW3245" s="2">
        <v>6.37</v>
      </c>
      <c r="AX3245" s="2">
        <v>6.4</v>
      </c>
      <c r="AY3245" s="2">
        <v>100</v>
      </c>
      <c r="AZ3245" s="2">
        <v>37.580399999999997</v>
      </c>
      <c r="BA3245" s="2">
        <v>5.08</v>
      </c>
      <c r="BB3245" s="2">
        <v>5.0999999999999996</v>
      </c>
      <c r="BC3245" s="2">
        <v>100</v>
      </c>
      <c r="BD3245" s="2">
        <v>39.887900000000002</v>
      </c>
      <c r="BE3245" s="4"/>
      <c r="BF3245" s="4"/>
    </row>
    <row r="3246" spans="1:58" x14ac:dyDescent="0.2">
      <c r="A3246" s="29">
        <v>3245</v>
      </c>
      <c r="B3246" s="7" t="s">
        <v>76</v>
      </c>
      <c r="C3246" s="3">
        <v>40034</v>
      </c>
      <c r="D3246" s="4" t="s">
        <v>13</v>
      </c>
      <c r="E3246" s="4" t="s">
        <v>165</v>
      </c>
      <c r="F3246" s="5" t="s">
        <v>194</v>
      </c>
      <c r="G3246" s="6">
        <v>0.81319444444444444</v>
      </c>
      <c r="H3246" s="6">
        <v>0.875</v>
      </c>
      <c r="I3246" s="85">
        <f t="shared" si="50"/>
        <v>89</v>
      </c>
      <c r="J3246" s="86">
        <f>I3246*Segmentos!$D$7*(AH3246%)*IF(ISNUMBER(AI3246),AI3246%,0)</f>
        <v>1563836.7999999998</v>
      </c>
      <c r="K3246" s="86">
        <f>I3246*Segmentos!$D$7*(AL3246%)*IF(ISNUMBER(AM3246),AM3246%,0)</f>
        <v>1555008</v>
      </c>
      <c r="L3246" s="4"/>
      <c r="M3246" s="2">
        <v>4.38</v>
      </c>
      <c r="N3246" s="2">
        <v>13.3</v>
      </c>
      <c r="O3246" s="2">
        <v>32.9</v>
      </c>
      <c r="P3246" s="2">
        <v>76.627200000000002</v>
      </c>
      <c r="Q3246" s="2">
        <v>3.07</v>
      </c>
      <c r="R3246" s="2">
        <v>9.3000000000000007</v>
      </c>
      <c r="S3246" s="2">
        <v>33.200000000000003</v>
      </c>
      <c r="T3246" s="2">
        <v>8.9681999999999995</v>
      </c>
      <c r="U3246" s="2">
        <v>3.22</v>
      </c>
      <c r="V3246" s="2">
        <v>10</v>
      </c>
      <c r="W3246" s="2">
        <v>32.200000000000003</v>
      </c>
      <c r="X3246" s="2">
        <v>11.821400000000001</v>
      </c>
      <c r="Y3246" s="2">
        <v>5.22</v>
      </c>
      <c r="Z3246" s="2">
        <v>15.5</v>
      </c>
      <c r="AA3246" s="2">
        <v>33.700000000000003</v>
      </c>
      <c r="AB3246" s="2">
        <v>26.9832</v>
      </c>
      <c r="AC3246" s="2">
        <v>5.0199999999999996</v>
      </c>
      <c r="AD3246" s="2">
        <v>15.5</v>
      </c>
      <c r="AE3246" s="2">
        <v>32.5</v>
      </c>
      <c r="AF3246" s="2">
        <v>28.854299999999999</v>
      </c>
      <c r="AG3246" s="2">
        <v>4.4000000000000004</v>
      </c>
      <c r="AH3246" s="22">
        <v>13.6</v>
      </c>
      <c r="AI3246" s="22">
        <v>32.299999999999997</v>
      </c>
      <c r="AJ3246" s="22">
        <v>36.549399999999999</v>
      </c>
      <c r="AK3246" s="18">
        <v>4.3600000000000003</v>
      </c>
      <c r="AL3246" s="18">
        <v>13</v>
      </c>
      <c r="AM3246" s="18">
        <v>33.6</v>
      </c>
      <c r="AN3246" s="2">
        <v>40.077800000000003</v>
      </c>
      <c r="AO3246" s="2">
        <v>1.38</v>
      </c>
      <c r="AP3246" s="2">
        <v>7.9</v>
      </c>
      <c r="AQ3246" s="2">
        <v>17.399999999999999</v>
      </c>
      <c r="AR3246" s="2">
        <v>2.6417000000000002</v>
      </c>
      <c r="AS3246" s="2">
        <v>3.51</v>
      </c>
      <c r="AT3246" s="2">
        <v>11.2</v>
      </c>
      <c r="AU3246" s="2">
        <v>31.3</v>
      </c>
      <c r="AV3246" s="2">
        <v>13.545299999999999</v>
      </c>
      <c r="AW3246" s="2">
        <v>3.49</v>
      </c>
      <c r="AX3246" s="2">
        <v>12.2</v>
      </c>
      <c r="AY3246" s="2">
        <v>28.5</v>
      </c>
      <c r="AZ3246" s="2">
        <v>17.545300000000001</v>
      </c>
      <c r="BA3246" s="2">
        <v>6.4</v>
      </c>
      <c r="BB3246" s="2">
        <v>16.8</v>
      </c>
      <c r="BC3246" s="2">
        <v>38.1</v>
      </c>
      <c r="BD3246" s="2">
        <v>42.8949</v>
      </c>
      <c r="BE3246" s="4"/>
      <c r="BF3246" s="4"/>
    </row>
    <row r="3247" spans="1:58" x14ac:dyDescent="0.2">
      <c r="A3247" s="29">
        <v>3246</v>
      </c>
      <c r="B3247" s="7" t="s">
        <v>132</v>
      </c>
      <c r="C3247" s="3">
        <v>40034</v>
      </c>
      <c r="D3247" s="4" t="s">
        <v>21</v>
      </c>
      <c r="E3247" s="4" t="s">
        <v>170</v>
      </c>
      <c r="F3247" s="5" t="s">
        <v>194</v>
      </c>
      <c r="G3247" s="6">
        <v>0.87986111111111109</v>
      </c>
      <c r="H3247" s="6">
        <v>0.8965277777777777</v>
      </c>
      <c r="I3247" s="85">
        <f t="shared" si="50"/>
        <v>23.999999999999915</v>
      </c>
      <c r="J3247" s="86">
        <f>I3247*Segmentos!$D$7*(AH3247%)*IF(ISNUMBER(AI3247),AI3247%,0)</f>
        <v>12239.999999999958</v>
      </c>
      <c r="K3247" s="86">
        <f>I3247*Segmentos!$D$7*(AL3247%)*IF(ISNUMBER(AM3247),AM3247%,0)</f>
        <v>10031.999999999965</v>
      </c>
      <c r="L3247" s="4"/>
      <c r="M3247" s="2">
        <v>0.12</v>
      </c>
      <c r="N3247" s="2">
        <v>0.5</v>
      </c>
      <c r="O3247" s="2">
        <v>22.9</v>
      </c>
      <c r="P3247" s="2">
        <v>22.848199999999999</v>
      </c>
      <c r="Q3247" s="2">
        <v>0.02</v>
      </c>
      <c r="R3247" s="2">
        <v>0.4</v>
      </c>
      <c r="S3247" s="2">
        <v>4.2</v>
      </c>
      <c r="T3247" s="2">
        <v>0.52139999999999997</v>
      </c>
      <c r="U3247" s="2">
        <v>0.31</v>
      </c>
      <c r="V3247" s="2">
        <v>1.5</v>
      </c>
      <c r="W3247" s="2">
        <v>21</v>
      </c>
      <c r="X3247" s="2">
        <v>12.720599999999999</v>
      </c>
      <c r="Y3247" s="2">
        <v>0</v>
      </c>
      <c r="Z3247" s="2">
        <v>0.1</v>
      </c>
      <c r="AA3247" s="2">
        <v>4.2</v>
      </c>
      <c r="AB3247" s="2">
        <v>0.26850000000000002</v>
      </c>
      <c r="AC3247" s="2">
        <v>0.15</v>
      </c>
      <c r="AD3247" s="2">
        <v>0.3</v>
      </c>
      <c r="AE3247" s="2">
        <v>45.8</v>
      </c>
      <c r="AF3247" s="2">
        <v>9.3376000000000001</v>
      </c>
      <c r="AG3247" s="2">
        <v>0.12</v>
      </c>
      <c r="AH3247" s="22">
        <v>0.5</v>
      </c>
      <c r="AI3247" s="22">
        <v>25.5</v>
      </c>
      <c r="AJ3247" s="22">
        <v>11.178800000000001</v>
      </c>
      <c r="AK3247" s="18">
        <v>0.11</v>
      </c>
      <c r="AL3247" s="18">
        <v>0.5</v>
      </c>
      <c r="AM3247" s="18">
        <v>20.9</v>
      </c>
      <c r="AN3247" s="2">
        <v>11.6694</v>
      </c>
      <c r="AO3247" s="2">
        <v>0.01</v>
      </c>
      <c r="AP3247" s="2">
        <v>0.3</v>
      </c>
      <c r="AQ3247" s="2">
        <v>4.2</v>
      </c>
      <c r="AR3247" s="2">
        <v>0.26850000000000002</v>
      </c>
      <c r="AS3247" s="2">
        <v>0.01</v>
      </c>
      <c r="AT3247" s="2">
        <v>0.2</v>
      </c>
      <c r="AU3247" s="2">
        <v>4.2</v>
      </c>
      <c r="AV3247" s="2">
        <v>0.373</v>
      </c>
      <c r="AW3247" s="2">
        <v>0.13</v>
      </c>
      <c r="AX3247" s="2">
        <v>0.9</v>
      </c>
      <c r="AY3247" s="2">
        <v>13.6</v>
      </c>
      <c r="AZ3247" s="2">
        <v>6.9611000000000001</v>
      </c>
      <c r="BA3247" s="2">
        <v>0.21</v>
      </c>
      <c r="BB3247" s="2">
        <v>0.4</v>
      </c>
      <c r="BC3247" s="2">
        <v>45.8</v>
      </c>
      <c r="BD3247" s="2">
        <v>15.2456</v>
      </c>
      <c r="BE3247" s="4"/>
      <c r="BF3247" s="4"/>
    </row>
    <row r="3248" spans="1:58" x14ac:dyDescent="0.2">
      <c r="A3248" s="29">
        <v>3247</v>
      </c>
      <c r="B3248" s="7" t="s">
        <v>115</v>
      </c>
      <c r="C3248" s="3">
        <v>40034</v>
      </c>
      <c r="D3248" s="4" t="s">
        <v>17</v>
      </c>
      <c r="E3248" s="4" t="s">
        <v>169</v>
      </c>
      <c r="F3248" s="5" t="s">
        <v>194</v>
      </c>
      <c r="G3248" s="6">
        <v>0.83263888888888893</v>
      </c>
      <c r="H3248" s="6">
        <v>0.875</v>
      </c>
      <c r="I3248" s="85">
        <f t="shared" si="50"/>
        <v>60.999999999999943</v>
      </c>
      <c r="J3248" s="86">
        <f>I3248*Segmentos!$D$7*(AH3248%)*IF(ISNUMBER(AI3248),AI3248%,0)</f>
        <v>75639.999999999927</v>
      </c>
      <c r="K3248" s="86">
        <f>I3248*Segmentos!$D$7*(AL3248%)*IF(ISNUMBER(AM3248),AM3248%,0)</f>
        <v>44041.999999999956</v>
      </c>
      <c r="L3248" s="4"/>
      <c r="M3248" s="2">
        <v>0.25</v>
      </c>
      <c r="N3248" s="2">
        <v>0.5</v>
      </c>
      <c r="O3248" s="2">
        <v>53.5</v>
      </c>
      <c r="P3248" s="2">
        <v>82.842799999999997</v>
      </c>
      <c r="Q3248" s="2">
        <v>0</v>
      </c>
      <c r="R3248" s="2">
        <v>0</v>
      </c>
      <c r="S3248" s="8" t="s">
        <v>577</v>
      </c>
      <c r="T3248" s="2">
        <v>0</v>
      </c>
      <c r="U3248" s="2">
        <v>0.02</v>
      </c>
      <c r="V3248" s="2">
        <v>0.5</v>
      </c>
      <c r="W3248" s="2">
        <v>3.4</v>
      </c>
      <c r="X3248" s="2">
        <v>1.2341</v>
      </c>
      <c r="Y3248" s="2">
        <v>0.51</v>
      </c>
      <c r="Z3248" s="2">
        <v>0.8</v>
      </c>
      <c r="AA3248" s="2">
        <v>64</v>
      </c>
      <c r="AB3248" s="2">
        <v>50.705100000000002</v>
      </c>
      <c r="AC3248" s="2">
        <v>0.28000000000000003</v>
      </c>
      <c r="AD3248" s="2">
        <v>0.4</v>
      </c>
      <c r="AE3248" s="2">
        <v>78.599999999999994</v>
      </c>
      <c r="AF3248" s="2">
        <v>30.903600000000001</v>
      </c>
      <c r="AG3248" s="2">
        <v>0.32</v>
      </c>
      <c r="AH3248" s="22">
        <v>0.4</v>
      </c>
      <c r="AI3248" s="22">
        <v>77.5</v>
      </c>
      <c r="AJ3248" s="22">
        <v>50.4208</v>
      </c>
      <c r="AK3248" s="18">
        <v>0.18</v>
      </c>
      <c r="AL3248" s="18">
        <v>0.5</v>
      </c>
      <c r="AM3248" s="18">
        <v>36.1</v>
      </c>
      <c r="AN3248" s="2">
        <v>32.421999999999997</v>
      </c>
      <c r="AO3248" s="2">
        <v>0.04</v>
      </c>
      <c r="AP3248" s="2">
        <v>1.1000000000000001</v>
      </c>
      <c r="AQ3248" s="2">
        <v>3.7</v>
      </c>
      <c r="AR3248" s="2">
        <v>1.4611000000000001</v>
      </c>
      <c r="AS3248" s="2">
        <v>0.17</v>
      </c>
      <c r="AT3248" s="2">
        <v>0.5</v>
      </c>
      <c r="AU3248" s="2">
        <v>34.5</v>
      </c>
      <c r="AV3248" s="2">
        <v>12.5191</v>
      </c>
      <c r="AW3248" s="2">
        <v>0</v>
      </c>
      <c r="AX3248" s="2">
        <v>0</v>
      </c>
      <c r="AY3248" s="8" t="s">
        <v>577</v>
      </c>
      <c r="AZ3248" s="2">
        <v>0</v>
      </c>
      <c r="BA3248" s="2">
        <v>0.54</v>
      </c>
      <c r="BB3248" s="2">
        <v>0.6</v>
      </c>
      <c r="BC3248" s="2">
        <v>86.9</v>
      </c>
      <c r="BD3248" s="2">
        <v>68.8626</v>
      </c>
      <c r="BE3248" s="4"/>
      <c r="BF3248" s="4"/>
    </row>
    <row r="3249" spans="1:58" x14ac:dyDescent="0.2">
      <c r="A3249" s="29">
        <v>3248</v>
      </c>
      <c r="B3249" s="7" t="s">
        <v>61</v>
      </c>
      <c r="C3249" s="3">
        <v>40034</v>
      </c>
      <c r="D3249" s="4" t="s">
        <v>17</v>
      </c>
      <c r="E3249" s="4" t="s">
        <v>169</v>
      </c>
      <c r="F3249" s="5" t="s">
        <v>194</v>
      </c>
      <c r="G3249" s="6">
        <v>0.875</v>
      </c>
      <c r="H3249" s="6">
        <v>0.9604166666666667</v>
      </c>
      <c r="I3249" s="85">
        <f t="shared" si="50"/>
        <v>123.00000000000004</v>
      </c>
      <c r="J3249" s="86">
        <f>I3249*Segmentos!$D$7*(AH3249%)*IF(ISNUMBER(AI3249),AI3249%,0)</f>
        <v>256873.20000000004</v>
      </c>
      <c r="K3249" s="86">
        <f>I3249*Segmentos!$D$7*(AL3249%)*IF(ISNUMBER(AM3249),AM3249%,0)</f>
        <v>173872.80000000008</v>
      </c>
      <c r="L3249" s="4"/>
      <c r="M3249" s="2">
        <v>0.43</v>
      </c>
      <c r="N3249" s="2">
        <v>2.1</v>
      </c>
      <c r="O3249" s="2">
        <v>20.8</v>
      </c>
      <c r="P3249" s="2">
        <v>75.260599999999997</v>
      </c>
      <c r="Q3249" s="2">
        <v>0.24</v>
      </c>
      <c r="R3249" s="2">
        <v>0.4</v>
      </c>
      <c r="S3249" s="2">
        <v>62</v>
      </c>
      <c r="T3249" s="2">
        <v>6.9417999999999997</v>
      </c>
      <c r="U3249" s="2">
        <v>0.06</v>
      </c>
      <c r="V3249" s="2">
        <v>1</v>
      </c>
      <c r="W3249" s="2">
        <v>6.1</v>
      </c>
      <c r="X3249" s="2">
        <v>2.1023999999999998</v>
      </c>
      <c r="Y3249" s="2">
        <v>0.89</v>
      </c>
      <c r="Z3249" s="2">
        <v>4.3</v>
      </c>
      <c r="AA3249" s="2">
        <v>20.9</v>
      </c>
      <c r="AB3249" s="2">
        <v>45.795099999999998</v>
      </c>
      <c r="AC3249" s="2">
        <v>0.36</v>
      </c>
      <c r="AD3249" s="2">
        <v>1.7</v>
      </c>
      <c r="AE3249" s="2">
        <v>21</v>
      </c>
      <c r="AF3249" s="2">
        <v>20.421299999999999</v>
      </c>
      <c r="AG3249" s="2">
        <v>0.53</v>
      </c>
      <c r="AH3249" s="22">
        <v>2.2999999999999998</v>
      </c>
      <c r="AI3249" s="22">
        <v>22.7</v>
      </c>
      <c r="AJ3249" s="22">
        <v>43.674799999999998</v>
      </c>
      <c r="AK3249" s="18">
        <v>0.35</v>
      </c>
      <c r="AL3249" s="18">
        <v>1.9</v>
      </c>
      <c r="AM3249" s="18">
        <v>18.600000000000001</v>
      </c>
      <c r="AN3249" s="2">
        <v>31.585799999999999</v>
      </c>
      <c r="AO3249" s="2">
        <v>0.15</v>
      </c>
      <c r="AP3249" s="2">
        <v>1.1000000000000001</v>
      </c>
      <c r="AQ3249" s="2">
        <v>14.1</v>
      </c>
      <c r="AR3249" s="2">
        <v>2.9230999999999998</v>
      </c>
      <c r="AS3249" s="2">
        <v>0.33</v>
      </c>
      <c r="AT3249" s="2">
        <v>2.2999999999999998</v>
      </c>
      <c r="AU3249" s="2">
        <v>14.1</v>
      </c>
      <c r="AV3249" s="2">
        <v>12.5024</v>
      </c>
      <c r="AW3249" s="2">
        <v>0.46</v>
      </c>
      <c r="AX3249" s="2">
        <v>1</v>
      </c>
      <c r="AY3249" s="2">
        <v>45.6</v>
      </c>
      <c r="AZ3249" s="2">
        <v>23.171500000000002</v>
      </c>
      <c r="BA3249" s="2">
        <v>0.55000000000000004</v>
      </c>
      <c r="BB3249" s="2">
        <v>3</v>
      </c>
      <c r="BC3249" s="2">
        <v>18.100000000000001</v>
      </c>
      <c r="BD3249" s="2">
        <v>36.663600000000002</v>
      </c>
      <c r="BE3249" s="4"/>
      <c r="BF3249" s="4"/>
    </row>
    <row r="3250" spans="1:58" x14ac:dyDescent="0.2">
      <c r="A3250" s="29">
        <v>3249</v>
      </c>
      <c r="B3250" s="7" t="s">
        <v>10</v>
      </c>
      <c r="C3250" s="3">
        <v>40034</v>
      </c>
      <c r="D3250" s="4" t="s">
        <v>8</v>
      </c>
      <c r="E3250" s="4" t="s">
        <v>164</v>
      </c>
      <c r="F3250" s="5" t="s">
        <v>194</v>
      </c>
      <c r="G3250" s="6">
        <v>0.87361111111111101</v>
      </c>
      <c r="H3250" s="6">
        <v>0.8979166666666667</v>
      </c>
      <c r="I3250" s="85">
        <f t="shared" si="50"/>
        <v>35.000000000000199</v>
      </c>
      <c r="J3250" s="86">
        <f>I3250*Segmentos!$D$7*(AH3250%)*IF(ISNUMBER(AI3250),AI3250%,0)</f>
        <v>633024.00000000373</v>
      </c>
      <c r="K3250" s="86">
        <f>I3250*Segmentos!$D$7*(AL3250%)*IF(ISNUMBER(AM3250),AM3250%,0)</f>
        <v>752276.00000000442</v>
      </c>
      <c r="L3250" s="4"/>
      <c r="M3250" s="2">
        <v>4.96</v>
      </c>
      <c r="N3250" s="2">
        <v>14.5</v>
      </c>
      <c r="O3250" s="2">
        <v>34.299999999999997</v>
      </c>
      <c r="P3250" s="2">
        <v>82.346900000000005</v>
      </c>
      <c r="Q3250" s="2">
        <v>2.2599999999999998</v>
      </c>
      <c r="R3250" s="2">
        <v>9.1999999999999993</v>
      </c>
      <c r="S3250" s="2">
        <v>24.6</v>
      </c>
      <c r="T3250" s="2">
        <v>6.2495000000000003</v>
      </c>
      <c r="U3250" s="2">
        <v>3.28</v>
      </c>
      <c r="V3250" s="2">
        <v>11</v>
      </c>
      <c r="W3250" s="2">
        <v>29.8</v>
      </c>
      <c r="X3250" s="2">
        <v>11.4222</v>
      </c>
      <c r="Y3250" s="2">
        <v>4.96</v>
      </c>
      <c r="Z3250" s="2">
        <v>16.7</v>
      </c>
      <c r="AA3250" s="2">
        <v>29.7</v>
      </c>
      <c r="AB3250" s="2">
        <v>24.322299999999998</v>
      </c>
      <c r="AC3250" s="2">
        <v>7.41</v>
      </c>
      <c r="AD3250" s="2">
        <v>17.399999999999999</v>
      </c>
      <c r="AE3250" s="2">
        <v>42.6</v>
      </c>
      <c r="AF3250" s="2">
        <v>40.352899999999998</v>
      </c>
      <c r="AG3250" s="2">
        <v>4.5199999999999996</v>
      </c>
      <c r="AH3250" s="22">
        <v>15.7</v>
      </c>
      <c r="AI3250" s="22">
        <v>28.8</v>
      </c>
      <c r="AJ3250" s="22">
        <v>35.619900000000001</v>
      </c>
      <c r="AK3250" s="18">
        <v>5.36</v>
      </c>
      <c r="AL3250" s="18">
        <v>13.4</v>
      </c>
      <c r="AM3250" s="18">
        <v>40.1</v>
      </c>
      <c r="AN3250" s="2">
        <v>46.726999999999997</v>
      </c>
      <c r="AO3250" s="2">
        <v>1.3</v>
      </c>
      <c r="AP3250" s="2">
        <v>6.3</v>
      </c>
      <c r="AQ3250" s="2">
        <v>20.7</v>
      </c>
      <c r="AR3250" s="2">
        <v>2.3586999999999998</v>
      </c>
      <c r="AS3250" s="2">
        <v>4.1500000000000004</v>
      </c>
      <c r="AT3250" s="2">
        <v>13.5</v>
      </c>
      <c r="AU3250" s="2">
        <v>30.8</v>
      </c>
      <c r="AV3250" s="2">
        <v>15.186500000000001</v>
      </c>
      <c r="AW3250" s="2">
        <v>5.07</v>
      </c>
      <c r="AX3250" s="2">
        <v>12.6</v>
      </c>
      <c r="AY3250" s="2">
        <v>40.1</v>
      </c>
      <c r="AZ3250" s="2">
        <v>24.1813</v>
      </c>
      <c r="BA3250" s="2">
        <v>6.39</v>
      </c>
      <c r="BB3250" s="2">
        <v>18.8</v>
      </c>
      <c r="BC3250" s="2">
        <v>34.1</v>
      </c>
      <c r="BD3250" s="2">
        <v>40.620399999999997</v>
      </c>
      <c r="BE3250" s="4"/>
      <c r="BF3250" s="4"/>
    </row>
    <row r="3251" spans="1:58" x14ac:dyDescent="0.2">
      <c r="A3251" s="29">
        <v>3250</v>
      </c>
      <c r="B3251" s="7" t="s">
        <v>68</v>
      </c>
      <c r="C3251" s="3">
        <v>40034</v>
      </c>
      <c r="D3251" s="4" t="s">
        <v>8</v>
      </c>
      <c r="E3251" s="4" t="s">
        <v>183</v>
      </c>
      <c r="F3251" s="5" t="s">
        <v>194</v>
      </c>
      <c r="G3251" s="6">
        <v>0.8979166666666667</v>
      </c>
      <c r="H3251" s="6">
        <v>0.94652777777777775</v>
      </c>
      <c r="I3251" s="85">
        <f t="shared" si="50"/>
        <v>69.999999999999915</v>
      </c>
      <c r="J3251" s="86">
        <f>I3251*Segmentos!$D$7*(AH3251%)*IF(ISNUMBER(AI3251),AI3251%,0)</f>
        <v>2899931.9999999967</v>
      </c>
      <c r="K3251" s="86">
        <f>I3251*Segmentos!$D$7*(AL3251%)*IF(ISNUMBER(AM3251),AM3251%,0)</f>
        <v>1349459.9999999981</v>
      </c>
      <c r="L3251" s="4"/>
      <c r="M3251" s="2">
        <v>7.44</v>
      </c>
      <c r="N3251" s="2">
        <v>19.3</v>
      </c>
      <c r="O3251" s="2">
        <v>38.6</v>
      </c>
      <c r="P3251" s="2">
        <v>84.2453</v>
      </c>
      <c r="Q3251" s="2">
        <v>5.89</v>
      </c>
      <c r="R3251" s="2">
        <v>15.2</v>
      </c>
      <c r="S3251" s="2">
        <v>38.799999999999997</v>
      </c>
      <c r="T3251" s="2">
        <v>11.1175</v>
      </c>
      <c r="U3251" s="2">
        <v>7.52</v>
      </c>
      <c r="V3251" s="2">
        <v>16.8</v>
      </c>
      <c r="W3251" s="2">
        <v>44.9</v>
      </c>
      <c r="X3251" s="2">
        <v>17.8385</v>
      </c>
      <c r="Y3251" s="2">
        <v>8.2100000000000009</v>
      </c>
      <c r="Z3251" s="2">
        <v>22.4</v>
      </c>
      <c r="AA3251" s="2">
        <v>36.700000000000003</v>
      </c>
      <c r="AB3251" s="2">
        <v>27.438400000000001</v>
      </c>
      <c r="AC3251" s="2">
        <v>7.5</v>
      </c>
      <c r="AD3251" s="2">
        <v>20.2</v>
      </c>
      <c r="AE3251" s="2">
        <v>37</v>
      </c>
      <c r="AF3251" s="2">
        <v>27.8508</v>
      </c>
      <c r="AG3251" s="2">
        <v>10.35</v>
      </c>
      <c r="AH3251" s="22">
        <v>23.7</v>
      </c>
      <c r="AI3251" s="22">
        <v>43.7</v>
      </c>
      <c r="AJ3251" s="22">
        <v>55.549799999999998</v>
      </c>
      <c r="AK3251" s="18">
        <v>4.82</v>
      </c>
      <c r="AL3251" s="18">
        <v>15.3</v>
      </c>
      <c r="AM3251" s="18">
        <v>31.5</v>
      </c>
      <c r="AN3251" s="2">
        <v>28.695499999999999</v>
      </c>
      <c r="AO3251" s="2">
        <v>2.06</v>
      </c>
      <c r="AP3251" s="2">
        <v>6.8</v>
      </c>
      <c r="AQ3251" s="2">
        <v>30.2</v>
      </c>
      <c r="AR3251" s="2">
        <v>2.5432000000000001</v>
      </c>
      <c r="AS3251" s="2">
        <v>4.34</v>
      </c>
      <c r="AT3251" s="2">
        <v>15.9</v>
      </c>
      <c r="AU3251" s="2">
        <v>27.2</v>
      </c>
      <c r="AV3251" s="2">
        <v>10.8287</v>
      </c>
      <c r="AW3251" s="2">
        <v>6.67</v>
      </c>
      <c r="AX3251" s="2">
        <v>18.600000000000001</v>
      </c>
      <c r="AY3251" s="2">
        <v>35.799999999999997</v>
      </c>
      <c r="AZ3251" s="2">
        <v>21.712199999999999</v>
      </c>
      <c r="BA3251" s="2">
        <v>11.34</v>
      </c>
      <c r="BB3251" s="2">
        <v>25.3</v>
      </c>
      <c r="BC3251" s="2">
        <v>44.9</v>
      </c>
      <c r="BD3251" s="2">
        <v>49.161099999999998</v>
      </c>
      <c r="BE3251" s="4"/>
      <c r="BF3251" s="4"/>
    </row>
    <row r="3252" spans="1:58" x14ac:dyDescent="0.2">
      <c r="A3252" s="29">
        <v>3251</v>
      </c>
      <c r="B3252" s="7" t="s">
        <v>85</v>
      </c>
      <c r="C3252" s="3">
        <v>40034</v>
      </c>
      <c r="D3252" s="4" t="s">
        <v>21</v>
      </c>
      <c r="E3252" s="4" t="s">
        <v>180</v>
      </c>
      <c r="F3252" s="5" t="s">
        <v>194</v>
      </c>
      <c r="G3252" s="6">
        <v>0.85416666666666663</v>
      </c>
      <c r="H3252" s="6">
        <v>0.87916666666666676</v>
      </c>
      <c r="I3252" s="85">
        <f t="shared" si="50"/>
        <v>36.000000000000192</v>
      </c>
      <c r="J3252" s="86">
        <f>I3252*Segmentos!$D$7*(AH3252%)*IF(ISNUMBER(AI3252),AI3252%,0)</f>
        <v>29376.000000000156</v>
      </c>
      <c r="K3252" s="86">
        <f>I3252*Segmentos!$D$7*(AL3252%)*IF(ISNUMBER(AM3252),AM3252%,0)</f>
        <v>48470.400000000263</v>
      </c>
      <c r="L3252" s="4"/>
      <c r="M3252" s="2">
        <v>0.27</v>
      </c>
      <c r="N3252" s="2">
        <v>1.3</v>
      </c>
      <c r="O3252" s="2">
        <v>21.4</v>
      </c>
      <c r="P3252" s="2">
        <v>96.1387</v>
      </c>
      <c r="Q3252" s="2">
        <v>0</v>
      </c>
      <c r="R3252" s="2">
        <v>0</v>
      </c>
      <c r="S3252" s="8" t="s">
        <v>577</v>
      </c>
      <c r="T3252" s="2">
        <v>0</v>
      </c>
      <c r="U3252" s="2">
        <v>0.74</v>
      </c>
      <c r="V3252" s="2">
        <v>2.2000000000000002</v>
      </c>
      <c r="W3252" s="2">
        <v>33</v>
      </c>
      <c r="X3252" s="2">
        <v>55.140500000000003</v>
      </c>
      <c r="Y3252" s="2">
        <v>0.09</v>
      </c>
      <c r="Z3252" s="2">
        <v>1.4</v>
      </c>
      <c r="AA3252" s="2">
        <v>6.4</v>
      </c>
      <c r="AB3252" s="2">
        <v>9.2020999999999997</v>
      </c>
      <c r="AC3252" s="2">
        <v>0.27</v>
      </c>
      <c r="AD3252" s="2">
        <v>1.2</v>
      </c>
      <c r="AE3252" s="2">
        <v>23</v>
      </c>
      <c r="AF3252" s="2">
        <v>31.796099999999999</v>
      </c>
      <c r="AG3252" s="2">
        <v>0.2</v>
      </c>
      <c r="AH3252" s="22">
        <v>0.8</v>
      </c>
      <c r="AI3252" s="22">
        <v>25.5</v>
      </c>
      <c r="AJ3252" s="22">
        <v>33.202100000000002</v>
      </c>
      <c r="AK3252" s="18">
        <v>0.34</v>
      </c>
      <c r="AL3252" s="18">
        <v>1.7</v>
      </c>
      <c r="AM3252" s="18">
        <v>19.8</v>
      </c>
      <c r="AN3252" s="2">
        <v>62.936599999999999</v>
      </c>
      <c r="AO3252" s="2">
        <v>0.08</v>
      </c>
      <c r="AP3252" s="2">
        <v>0.9</v>
      </c>
      <c r="AQ3252" s="2">
        <v>8.1999999999999993</v>
      </c>
      <c r="AR3252" s="2">
        <v>2.9649999999999999</v>
      </c>
      <c r="AS3252" s="2">
        <v>0.01</v>
      </c>
      <c r="AT3252" s="2">
        <v>0.2</v>
      </c>
      <c r="AU3252" s="2">
        <v>2.8</v>
      </c>
      <c r="AV3252" s="2">
        <v>0.47320000000000001</v>
      </c>
      <c r="AW3252" s="2">
        <v>0.42</v>
      </c>
      <c r="AX3252" s="2">
        <v>1.3</v>
      </c>
      <c r="AY3252" s="2">
        <v>33.5</v>
      </c>
      <c r="AZ3252" s="2">
        <v>43.349499999999999</v>
      </c>
      <c r="BA3252" s="2">
        <v>0.36</v>
      </c>
      <c r="BB3252" s="2">
        <v>2</v>
      </c>
      <c r="BC3252" s="2">
        <v>18.600000000000001</v>
      </c>
      <c r="BD3252" s="2">
        <v>49.350900000000003</v>
      </c>
      <c r="BE3252" s="4"/>
      <c r="BF3252" s="4"/>
    </row>
    <row r="3253" spans="1:58" x14ac:dyDescent="0.2">
      <c r="A3253" s="29">
        <v>3252</v>
      </c>
      <c r="B3253" s="7" t="s">
        <v>23</v>
      </c>
      <c r="C3253" s="3">
        <v>40034</v>
      </c>
      <c r="D3253" s="4" t="s">
        <v>21</v>
      </c>
      <c r="E3253" s="4" t="s">
        <v>170</v>
      </c>
      <c r="F3253" s="5" t="s">
        <v>194</v>
      </c>
      <c r="G3253" s="6">
        <v>0.91180555555555554</v>
      </c>
      <c r="H3253" s="6">
        <v>0.9159722222222223</v>
      </c>
      <c r="I3253" s="85">
        <f t="shared" si="50"/>
        <v>6.0000000000001386</v>
      </c>
      <c r="J3253" s="86">
        <f>I3253*Segmentos!$D$7*(AH3253%)*IF(ISNUMBER(AI3253),AI3253%,0)</f>
        <v>3984.0000000000919</v>
      </c>
      <c r="K3253" s="86">
        <f>I3253*Segmentos!$D$7*(AL3253%)*IF(ISNUMBER(AM3253),AM3253%,0)</f>
        <v>11793.600000000273</v>
      </c>
      <c r="L3253" s="4"/>
      <c r="M3253" s="2">
        <v>0.35</v>
      </c>
      <c r="N3253" s="2">
        <v>0.5</v>
      </c>
      <c r="O3253" s="2">
        <v>66.2</v>
      </c>
      <c r="P3253" s="2">
        <v>35.932400000000001</v>
      </c>
      <c r="Q3253" s="2">
        <v>0</v>
      </c>
      <c r="R3253" s="2">
        <v>0</v>
      </c>
      <c r="S3253" s="8" t="s">
        <v>577</v>
      </c>
      <c r="T3253" s="2">
        <v>0</v>
      </c>
      <c r="U3253" s="2">
        <v>1.06</v>
      </c>
      <c r="V3253" s="2">
        <v>1.6</v>
      </c>
      <c r="W3253" s="2">
        <v>65.5</v>
      </c>
      <c r="X3253" s="2">
        <v>22.583500000000001</v>
      </c>
      <c r="Y3253" s="2">
        <v>0.25</v>
      </c>
      <c r="Z3253" s="2">
        <v>0.4</v>
      </c>
      <c r="AA3253" s="2">
        <v>58.3</v>
      </c>
      <c r="AB3253" s="2">
        <v>7.3795000000000002</v>
      </c>
      <c r="AC3253" s="2">
        <v>0.18</v>
      </c>
      <c r="AD3253" s="2">
        <v>0.2</v>
      </c>
      <c r="AE3253" s="2">
        <v>83.3</v>
      </c>
      <c r="AF3253" s="2">
        <v>5.9692999999999996</v>
      </c>
      <c r="AG3253" s="2">
        <v>0.18</v>
      </c>
      <c r="AH3253" s="22">
        <v>0.4</v>
      </c>
      <c r="AI3253" s="22">
        <v>41.5</v>
      </c>
      <c r="AJ3253" s="22">
        <v>8.8058999999999994</v>
      </c>
      <c r="AK3253" s="18">
        <v>0.51</v>
      </c>
      <c r="AL3253" s="18">
        <v>0.6</v>
      </c>
      <c r="AM3253" s="18">
        <v>81.900000000000006</v>
      </c>
      <c r="AN3253" s="2">
        <v>27.1264</v>
      </c>
      <c r="AO3253" s="2">
        <v>0</v>
      </c>
      <c r="AP3253" s="2">
        <v>0</v>
      </c>
      <c r="AQ3253" s="8" t="s">
        <v>577</v>
      </c>
      <c r="AR3253" s="2">
        <v>0</v>
      </c>
      <c r="AS3253" s="2">
        <v>0.11</v>
      </c>
      <c r="AT3253" s="2">
        <v>0.6</v>
      </c>
      <c r="AU3253" s="2">
        <v>16.7</v>
      </c>
      <c r="AV3253" s="2">
        <v>2.3841999999999999</v>
      </c>
      <c r="AW3253" s="2">
        <v>1.1499999999999999</v>
      </c>
      <c r="AX3253" s="2">
        <v>1.4</v>
      </c>
      <c r="AY3253" s="2">
        <v>83.8</v>
      </c>
      <c r="AZ3253" s="2">
        <v>33.548099999999998</v>
      </c>
      <c r="BA3253" s="2">
        <v>0</v>
      </c>
      <c r="BB3253" s="2">
        <v>0</v>
      </c>
      <c r="BC3253" s="8" t="s">
        <v>577</v>
      </c>
      <c r="BD3253" s="2">
        <v>0</v>
      </c>
      <c r="BE3253" s="4"/>
      <c r="BF3253" s="4"/>
    </row>
    <row r="3254" spans="1:58" x14ac:dyDescent="0.2">
      <c r="A3254" s="29">
        <v>3253</v>
      </c>
      <c r="B3254" s="7" t="s">
        <v>25</v>
      </c>
      <c r="C3254" s="3">
        <v>40034</v>
      </c>
      <c r="D3254" s="4" t="s">
        <v>21</v>
      </c>
      <c r="E3254" s="4" t="s">
        <v>171</v>
      </c>
      <c r="F3254" s="5" t="s">
        <v>194</v>
      </c>
      <c r="G3254" s="6">
        <v>0.90069444444444446</v>
      </c>
      <c r="H3254" s="6">
        <v>0.90138888888888891</v>
      </c>
      <c r="I3254" s="85">
        <f t="shared" si="50"/>
        <v>0.99999999999999645</v>
      </c>
      <c r="J3254" s="86">
        <f>I3254*Segmentos!$D$7*(AH3254%)*IF(ISNUMBER(AI3254),AI3254%,0)</f>
        <v>799.99999999999727</v>
      </c>
      <c r="K3254" s="86">
        <f>I3254*Segmentos!$D$7*(AL3254%)*IF(ISNUMBER(AM3254),AM3254%,0)</f>
        <v>1599.9999999999945</v>
      </c>
      <c r="L3254" s="4"/>
      <c r="M3254" s="2">
        <v>0.31</v>
      </c>
      <c r="N3254" s="2">
        <v>0.3</v>
      </c>
      <c r="O3254" s="2">
        <v>100</v>
      </c>
      <c r="P3254" s="2">
        <v>36.046300000000002</v>
      </c>
      <c r="Q3254" s="2">
        <v>0.1</v>
      </c>
      <c r="R3254" s="2">
        <v>0.1</v>
      </c>
      <c r="S3254" s="2">
        <v>100</v>
      </c>
      <c r="T3254" s="2">
        <v>1.8742000000000001</v>
      </c>
      <c r="U3254" s="2">
        <v>0.81</v>
      </c>
      <c r="V3254" s="2">
        <v>0.8</v>
      </c>
      <c r="W3254" s="2">
        <v>100</v>
      </c>
      <c r="X3254" s="2">
        <v>19.811900000000001</v>
      </c>
      <c r="Y3254" s="2">
        <v>0.27</v>
      </c>
      <c r="Z3254" s="2">
        <v>0.3</v>
      </c>
      <c r="AA3254" s="2">
        <v>100</v>
      </c>
      <c r="AB3254" s="2">
        <v>9.2369000000000003</v>
      </c>
      <c r="AC3254" s="2">
        <v>0.13</v>
      </c>
      <c r="AD3254" s="2">
        <v>0.1</v>
      </c>
      <c r="AE3254" s="2">
        <v>100</v>
      </c>
      <c r="AF3254" s="2">
        <v>5.1234000000000002</v>
      </c>
      <c r="AG3254" s="2">
        <v>0.25</v>
      </c>
      <c r="AH3254" s="22">
        <v>0.2</v>
      </c>
      <c r="AI3254" s="22">
        <v>100</v>
      </c>
      <c r="AJ3254" s="22">
        <v>13.562900000000001</v>
      </c>
      <c r="AK3254" s="18">
        <v>0.37</v>
      </c>
      <c r="AL3254" s="18">
        <v>0.4</v>
      </c>
      <c r="AM3254" s="18">
        <v>100</v>
      </c>
      <c r="AN3254" s="2">
        <v>22.4834</v>
      </c>
      <c r="AO3254" s="2">
        <v>0</v>
      </c>
      <c r="AP3254" s="2">
        <v>0</v>
      </c>
      <c r="AQ3254" s="8" t="s">
        <v>577</v>
      </c>
      <c r="AR3254" s="2">
        <v>0</v>
      </c>
      <c r="AS3254" s="2">
        <v>0.1</v>
      </c>
      <c r="AT3254" s="2">
        <v>0.1</v>
      </c>
      <c r="AU3254" s="2">
        <v>100</v>
      </c>
      <c r="AV3254" s="2">
        <v>2.4518</v>
      </c>
      <c r="AW3254" s="2">
        <v>0.8</v>
      </c>
      <c r="AX3254" s="2">
        <v>0.8</v>
      </c>
      <c r="AY3254" s="2">
        <v>100</v>
      </c>
      <c r="AZ3254" s="2">
        <v>26.7226</v>
      </c>
      <c r="BA3254" s="2">
        <v>0.15</v>
      </c>
      <c r="BB3254" s="2">
        <v>0.2</v>
      </c>
      <c r="BC3254" s="2">
        <v>100</v>
      </c>
      <c r="BD3254" s="2">
        <v>6.8719000000000001</v>
      </c>
      <c r="BE3254" s="4"/>
      <c r="BF3254" s="4"/>
    </row>
    <row r="3255" spans="1:58" x14ac:dyDescent="0.2">
      <c r="A3255" s="29">
        <v>3254</v>
      </c>
      <c r="B3255" s="7" t="s">
        <v>66</v>
      </c>
      <c r="C3255" s="3">
        <v>40034</v>
      </c>
      <c r="D3255" s="4" t="s">
        <v>28</v>
      </c>
      <c r="E3255" s="4" t="s">
        <v>168</v>
      </c>
      <c r="F3255" s="5" t="s">
        <v>194</v>
      </c>
      <c r="G3255" s="6">
        <v>0.84583333333333333</v>
      </c>
      <c r="H3255" s="6">
        <v>0.91319444444444453</v>
      </c>
      <c r="I3255" s="85">
        <f t="shared" si="50"/>
        <v>97.000000000000142</v>
      </c>
      <c r="J3255" s="86">
        <f>I3255*Segmentos!$D$7*(AH3255%)*IF(ISNUMBER(AI3255),AI3255%,0)</f>
        <v>167965.20000000027</v>
      </c>
      <c r="K3255" s="86">
        <f>I3255*Segmentos!$D$7*(AL3255%)*IF(ISNUMBER(AM3255),AM3255%,0)</f>
        <v>332011.60000000044</v>
      </c>
      <c r="L3255" s="4" t="s">
        <v>574</v>
      </c>
      <c r="M3255" s="2">
        <v>0.65</v>
      </c>
      <c r="N3255" s="2">
        <v>4</v>
      </c>
      <c r="O3255" s="2">
        <v>16.3</v>
      </c>
      <c r="P3255" s="2">
        <v>73.459400000000002</v>
      </c>
      <c r="Q3255" s="2">
        <v>0.28000000000000003</v>
      </c>
      <c r="R3255" s="2">
        <v>3.8</v>
      </c>
      <c r="S3255" s="2">
        <v>7.4</v>
      </c>
      <c r="T3255" s="2">
        <v>5.2458999999999998</v>
      </c>
      <c r="U3255" s="2">
        <v>0.56000000000000005</v>
      </c>
      <c r="V3255" s="2">
        <v>4.5</v>
      </c>
      <c r="W3255" s="2">
        <v>12.4</v>
      </c>
      <c r="X3255" s="2">
        <v>13.260899999999999</v>
      </c>
      <c r="Y3255" s="2">
        <v>0.89</v>
      </c>
      <c r="Z3255" s="2">
        <v>2.8</v>
      </c>
      <c r="AA3255" s="2">
        <v>32.299999999999997</v>
      </c>
      <c r="AB3255" s="2">
        <v>29.674499999999998</v>
      </c>
      <c r="AC3255" s="2">
        <v>0.69</v>
      </c>
      <c r="AD3255" s="2">
        <v>4.9000000000000004</v>
      </c>
      <c r="AE3255" s="2">
        <v>14</v>
      </c>
      <c r="AF3255" s="2">
        <v>25.278199999999998</v>
      </c>
      <c r="AG3255" s="2">
        <v>0.43</v>
      </c>
      <c r="AH3255" s="22">
        <v>3.7</v>
      </c>
      <c r="AI3255" s="22">
        <v>11.7</v>
      </c>
      <c r="AJ3255" s="22">
        <v>23.164300000000001</v>
      </c>
      <c r="AK3255" s="18">
        <v>0.85</v>
      </c>
      <c r="AL3255" s="18">
        <v>4.3</v>
      </c>
      <c r="AM3255" s="18">
        <v>19.899999999999999</v>
      </c>
      <c r="AN3255" s="2">
        <v>50.295200000000001</v>
      </c>
      <c r="AO3255" s="2">
        <v>0.47</v>
      </c>
      <c r="AP3255" s="2">
        <v>3.2</v>
      </c>
      <c r="AQ3255" s="2">
        <v>14.7</v>
      </c>
      <c r="AR3255" s="2">
        <v>5.7542999999999997</v>
      </c>
      <c r="AS3255" s="2">
        <v>0.47</v>
      </c>
      <c r="AT3255" s="2">
        <v>2.5</v>
      </c>
      <c r="AU3255" s="2">
        <v>18.399999999999999</v>
      </c>
      <c r="AV3255" s="2">
        <v>11.6312</v>
      </c>
      <c r="AW3255" s="2">
        <v>0.82</v>
      </c>
      <c r="AX3255" s="2">
        <v>3.7</v>
      </c>
      <c r="AY3255" s="2">
        <v>22.3</v>
      </c>
      <c r="AZ3255" s="2">
        <v>26.348700000000001</v>
      </c>
      <c r="BA3255" s="2">
        <v>0.69</v>
      </c>
      <c r="BB3255" s="2">
        <v>5.3</v>
      </c>
      <c r="BC3255" s="2">
        <v>13</v>
      </c>
      <c r="BD3255" s="2">
        <v>29.725100000000001</v>
      </c>
      <c r="BE3255" s="4"/>
      <c r="BF3255" s="4"/>
    </row>
    <row r="3256" spans="1:58" x14ac:dyDescent="0.2">
      <c r="A3256" s="29">
        <v>3255</v>
      </c>
      <c r="B3256" s="7" t="s">
        <v>19</v>
      </c>
      <c r="C3256" s="3">
        <v>40034</v>
      </c>
      <c r="D3256" s="4" t="s">
        <v>17</v>
      </c>
      <c r="E3256" s="4" t="s">
        <v>166</v>
      </c>
      <c r="F3256" s="5" t="s">
        <v>194</v>
      </c>
      <c r="G3256" s="6">
        <v>0.91527777777777775</v>
      </c>
      <c r="H3256" s="6">
        <v>0.91666666666666663</v>
      </c>
      <c r="I3256" s="85">
        <f t="shared" si="50"/>
        <v>1.9999999999999929</v>
      </c>
      <c r="J3256" s="86">
        <f>I3256*Segmentos!$D$7*(AH3256%)*IF(ISNUMBER(AI3256),AI3256%,0)</f>
        <v>3999.9999999999859</v>
      </c>
      <c r="K3256" s="86">
        <f>I3256*Segmentos!$D$7*(AL3256%)*IF(ISNUMBER(AM3256),AM3256%,0)</f>
        <v>3715.9999999999873</v>
      </c>
      <c r="L3256" s="4"/>
      <c r="M3256" s="2">
        <v>0.48</v>
      </c>
      <c r="N3256" s="2">
        <v>0.5</v>
      </c>
      <c r="O3256" s="2">
        <v>96.6</v>
      </c>
      <c r="P3256" s="2">
        <v>75.355199999999996</v>
      </c>
      <c r="Q3256" s="2">
        <v>0.39</v>
      </c>
      <c r="R3256" s="2">
        <v>0.4</v>
      </c>
      <c r="S3256" s="2">
        <v>100</v>
      </c>
      <c r="T3256" s="2">
        <v>10.1701</v>
      </c>
      <c r="U3256" s="2">
        <v>0.59</v>
      </c>
      <c r="V3256" s="2">
        <v>0.6</v>
      </c>
      <c r="W3256" s="2">
        <v>100</v>
      </c>
      <c r="X3256" s="2">
        <v>19.5334</v>
      </c>
      <c r="Y3256" s="2">
        <v>0.9</v>
      </c>
      <c r="Z3256" s="2">
        <v>1</v>
      </c>
      <c r="AA3256" s="2">
        <v>94</v>
      </c>
      <c r="AB3256" s="2">
        <v>41.836199999999998</v>
      </c>
      <c r="AC3256" s="2">
        <v>7.0000000000000007E-2</v>
      </c>
      <c r="AD3256" s="2">
        <v>0.1</v>
      </c>
      <c r="AE3256" s="2">
        <v>100</v>
      </c>
      <c r="AF3256" s="2">
        <v>3.8155000000000001</v>
      </c>
      <c r="AG3256" s="2">
        <v>0.54</v>
      </c>
      <c r="AH3256" s="22">
        <v>0.5</v>
      </c>
      <c r="AI3256" s="22">
        <v>100</v>
      </c>
      <c r="AJ3256" s="22">
        <v>40.627400000000002</v>
      </c>
      <c r="AK3256" s="18">
        <v>0.42</v>
      </c>
      <c r="AL3256" s="18">
        <v>0.5</v>
      </c>
      <c r="AM3256" s="18">
        <v>92.9</v>
      </c>
      <c r="AN3256" s="2">
        <v>34.727800000000002</v>
      </c>
      <c r="AO3256" s="2">
        <v>0.22</v>
      </c>
      <c r="AP3256" s="2">
        <v>0.2</v>
      </c>
      <c r="AQ3256" s="2">
        <v>100</v>
      </c>
      <c r="AR3256" s="2">
        <v>3.8155000000000001</v>
      </c>
      <c r="AS3256" s="2">
        <v>0.08</v>
      </c>
      <c r="AT3256" s="2">
        <v>0.2</v>
      </c>
      <c r="AU3256" s="2">
        <v>50</v>
      </c>
      <c r="AV3256" s="2">
        <v>2.6638000000000002</v>
      </c>
      <c r="AW3256" s="2">
        <v>0.63</v>
      </c>
      <c r="AX3256" s="2">
        <v>0.6</v>
      </c>
      <c r="AY3256" s="2">
        <v>100</v>
      </c>
      <c r="AZ3256" s="2">
        <v>28.718299999999999</v>
      </c>
      <c r="BA3256" s="2">
        <v>0.67</v>
      </c>
      <c r="BB3256" s="2">
        <v>0.7</v>
      </c>
      <c r="BC3256" s="2">
        <v>100</v>
      </c>
      <c r="BD3256" s="2">
        <v>40.157600000000002</v>
      </c>
      <c r="BE3256" s="4"/>
      <c r="BF3256" s="4"/>
    </row>
    <row r="3257" spans="1:58" x14ac:dyDescent="0.2">
      <c r="A3257" s="29">
        <v>3256</v>
      </c>
      <c r="B3257" s="7" t="s">
        <v>2</v>
      </c>
      <c r="C3257" s="3">
        <v>40034</v>
      </c>
      <c r="D3257" s="4" t="s">
        <v>0</v>
      </c>
      <c r="E3257" s="4" t="s">
        <v>164</v>
      </c>
      <c r="F3257" s="5" t="s">
        <v>194</v>
      </c>
      <c r="G3257" s="6">
        <v>0.87430555555555556</v>
      </c>
      <c r="H3257" s="6">
        <v>0.9145833333333333</v>
      </c>
      <c r="I3257" s="85">
        <f t="shared" si="50"/>
        <v>57.999999999999957</v>
      </c>
      <c r="J3257" s="86">
        <f>I3257*Segmentos!$D$7*(AH3257%)*IF(ISNUMBER(AI3257),AI3257%,0)</f>
        <v>1052908.7999999991</v>
      </c>
      <c r="K3257" s="86">
        <f>I3257*Segmentos!$D$7*(AL3257%)*IF(ISNUMBER(AM3257),AM3257%,0)</f>
        <v>1116987.1999999993</v>
      </c>
      <c r="L3257" s="4"/>
      <c r="M3257" s="2">
        <v>4.68</v>
      </c>
      <c r="N3257" s="2">
        <v>18.2</v>
      </c>
      <c r="O3257" s="2">
        <v>25.7</v>
      </c>
      <c r="P3257" s="2">
        <v>92.779499999999999</v>
      </c>
      <c r="Q3257" s="2">
        <v>3.52</v>
      </c>
      <c r="R3257" s="2">
        <v>14.6</v>
      </c>
      <c r="S3257" s="2">
        <v>24.1</v>
      </c>
      <c r="T3257" s="2">
        <v>11.6501</v>
      </c>
      <c r="U3257" s="2">
        <v>3.23</v>
      </c>
      <c r="V3257" s="2">
        <v>13.8</v>
      </c>
      <c r="W3257" s="2">
        <v>23.4</v>
      </c>
      <c r="X3257" s="2">
        <v>13.446300000000001</v>
      </c>
      <c r="Y3257" s="2">
        <v>4.54</v>
      </c>
      <c r="Z3257" s="2">
        <v>19.7</v>
      </c>
      <c r="AA3257" s="2">
        <v>23.1</v>
      </c>
      <c r="AB3257" s="2">
        <v>26.595500000000001</v>
      </c>
      <c r="AC3257" s="2">
        <v>6.31</v>
      </c>
      <c r="AD3257" s="2">
        <v>21.5</v>
      </c>
      <c r="AE3257" s="2">
        <v>29.4</v>
      </c>
      <c r="AF3257" s="2">
        <v>41.087600000000002</v>
      </c>
      <c r="AG3257" s="2">
        <v>4.55</v>
      </c>
      <c r="AH3257" s="22">
        <v>18.3</v>
      </c>
      <c r="AI3257" s="22">
        <v>24.8</v>
      </c>
      <c r="AJ3257" s="22">
        <v>42.780700000000003</v>
      </c>
      <c r="AK3257" s="18">
        <v>4.8</v>
      </c>
      <c r="AL3257" s="18">
        <v>18.100000000000001</v>
      </c>
      <c r="AM3257" s="18">
        <v>26.6</v>
      </c>
      <c r="AN3257" s="2">
        <v>49.998699999999999</v>
      </c>
      <c r="AO3257" s="2">
        <v>5.28</v>
      </c>
      <c r="AP3257" s="2">
        <v>17.5</v>
      </c>
      <c r="AQ3257" s="2">
        <v>30.1</v>
      </c>
      <c r="AR3257" s="2">
        <v>11.4329</v>
      </c>
      <c r="AS3257" s="2">
        <v>5</v>
      </c>
      <c r="AT3257" s="2">
        <v>17.399999999999999</v>
      </c>
      <c r="AU3257" s="2">
        <v>28.7</v>
      </c>
      <c r="AV3257" s="2">
        <v>21.848600000000001</v>
      </c>
      <c r="AW3257" s="2">
        <v>4.22</v>
      </c>
      <c r="AX3257" s="2">
        <v>18</v>
      </c>
      <c r="AY3257" s="2">
        <v>23.4</v>
      </c>
      <c r="AZ3257" s="2">
        <v>24.056100000000001</v>
      </c>
      <c r="BA3257" s="2">
        <v>4.67</v>
      </c>
      <c r="BB3257" s="2">
        <v>19</v>
      </c>
      <c r="BC3257" s="2">
        <v>24.6</v>
      </c>
      <c r="BD3257" s="2">
        <v>35.441800000000001</v>
      </c>
      <c r="BE3257" s="4"/>
      <c r="BF3257" s="4"/>
    </row>
    <row r="3258" spans="1:58" x14ac:dyDescent="0.2">
      <c r="A3258" s="29">
        <v>3257</v>
      </c>
      <c r="B3258" s="7" t="s">
        <v>69</v>
      </c>
      <c r="C3258" s="3">
        <v>40034</v>
      </c>
      <c r="D3258" s="4" t="s">
        <v>3</v>
      </c>
      <c r="E3258" s="4" t="s">
        <v>176</v>
      </c>
      <c r="F3258" s="5" t="s">
        <v>194</v>
      </c>
      <c r="G3258" s="6">
        <v>0.91666666666666663</v>
      </c>
      <c r="H3258" s="6">
        <v>0.99652777777777779</v>
      </c>
      <c r="I3258" s="85">
        <f t="shared" si="50"/>
        <v>115.00000000000007</v>
      </c>
      <c r="J3258" s="86">
        <f>I3258*Segmentos!$D$7*(AH3258%)*IF(ISNUMBER(AI3258),AI3258%,0)</f>
        <v>1400424.0000000009</v>
      </c>
      <c r="K3258" s="86">
        <f>I3258*Segmentos!$D$7*(AL3258%)*IF(ISNUMBER(AM3258),AM3258%,0)</f>
        <v>1221990.0000000009</v>
      </c>
      <c r="L3258" s="4"/>
      <c r="M3258" s="2">
        <v>2.84</v>
      </c>
      <c r="N3258" s="2">
        <v>11.6</v>
      </c>
      <c r="O3258" s="2">
        <v>24.4</v>
      </c>
      <c r="P3258" s="2">
        <v>97.277699999999996</v>
      </c>
      <c r="Q3258" s="2">
        <v>1.29</v>
      </c>
      <c r="R3258" s="2">
        <v>6.9</v>
      </c>
      <c r="S3258" s="2">
        <v>18.8</v>
      </c>
      <c r="T3258" s="2">
        <v>7.3859000000000004</v>
      </c>
      <c r="U3258" s="2">
        <v>1.51</v>
      </c>
      <c r="V3258" s="2">
        <v>8.1999999999999993</v>
      </c>
      <c r="W3258" s="2">
        <v>18.600000000000001</v>
      </c>
      <c r="X3258" s="2">
        <v>10.8443</v>
      </c>
      <c r="Y3258" s="2">
        <v>2.46</v>
      </c>
      <c r="Z3258" s="2">
        <v>10.7</v>
      </c>
      <c r="AA3258" s="2">
        <v>23</v>
      </c>
      <c r="AB3258" s="2">
        <v>24.8169</v>
      </c>
      <c r="AC3258" s="2">
        <v>4.83</v>
      </c>
      <c r="AD3258" s="2">
        <v>17.2</v>
      </c>
      <c r="AE3258" s="2">
        <v>28.1</v>
      </c>
      <c r="AF3258" s="2">
        <v>54.230600000000003</v>
      </c>
      <c r="AG3258" s="2">
        <v>3.04</v>
      </c>
      <c r="AH3258" s="22">
        <v>11.8</v>
      </c>
      <c r="AI3258" s="22">
        <v>25.8</v>
      </c>
      <c r="AJ3258" s="22">
        <v>49.297800000000002</v>
      </c>
      <c r="AK3258" s="18">
        <v>2.67</v>
      </c>
      <c r="AL3258" s="18">
        <v>11.5</v>
      </c>
      <c r="AM3258" s="18">
        <v>23.1</v>
      </c>
      <c r="AN3258" s="2">
        <v>47.979900000000001</v>
      </c>
      <c r="AO3258" s="2">
        <v>2.71</v>
      </c>
      <c r="AP3258" s="2">
        <v>10.3</v>
      </c>
      <c r="AQ3258" s="2">
        <v>26.4</v>
      </c>
      <c r="AR3258" s="2">
        <v>10.145799999999999</v>
      </c>
      <c r="AS3258" s="2">
        <v>1.98</v>
      </c>
      <c r="AT3258" s="2">
        <v>10.6</v>
      </c>
      <c r="AU3258" s="2">
        <v>18.8</v>
      </c>
      <c r="AV3258" s="2">
        <v>14.9404</v>
      </c>
      <c r="AW3258" s="2">
        <v>3.74</v>
      </c>
      <c r="AX3258" s="2">
        <v>13.3</v>
      </c>
      <c r="AY3258" s="2">
        <v>28.1</v>
      </c>
      <c r="AZ3258" s="2">
        <v>36.727699999999999</v>
      </c>
      <c r="BA3258" s="2">
        <v>2.71</v>
      </c>
      <c r="BB3258" s="2">
        <v>11.4</v>
      </c>
      <c r="BC3258" s="2">
        <v>23.7</v>
      </c>
      <c r="BD3258" s="2">
        <v>35.463900000000002</v>
      </c>
      <c r="BE3258" s="4"/>
      <c r="BF3258" s="4"/>
    </row>
    <row r="3259" spans="1:58" x14ac:dyDescent="0.2">
      <c r="A3259" s="29">
        <v>3258</v>
      </c>
      <c r="B3259" s="7" t="s">
        <v>16</v>
      </c>
      <c r="C3259" s="3">
        <v>40034</v>
      </c>
      <c r="D3259" s="4" t="s">
        <v>13</v>
      </c>
      <c r="E3259" s="4" t="s">
        <v>166</v>
      </c>
      <c r="F3259" s="5" t="s">
        <v>194</v>
      </c>
      <c r="G3259" s="6">
        <v>0.91319444444444453</v>
      </c>
      <c r="H3259" s="6">
        <v>0.91666666666666663</v>
      </c>
      <c r="I3259" s="85">
        <f t="shared" si="50"/>
        <v>4.9999999999998224</v>
      </c>
      <c r="J3259" s="86">
        <f>I3259*Segmentos!$D$7*(AH3259%)*IF(ISNUMBER(AI3259),AI3259%,0)</f>
        <v>135407.99999999517</v>
      </c>
      <c r="K3259" s="86">
        <f>I3259*Segmentos!$D$7*(AL3259%)*IF(ISNUMBER(AM3259),AM3259%,0)</f>
        <v>116207.9999999959</v>
      </c>
      <c r="L3259" s="4"/>
      <c r="M3259" s="2">
        <v>6.26</v>
      </c>
      <c r="N3259" s="2">
        <v>7.8</v>
      </c>
      <c r="O3259" s="2">
        <v>80.7</v>
      </c>
      <c r="P3259" s="2">
        <v>91.0184</v>
      </c>
      <c r="Q3259" s="2">
        <v>2.5499999999999998</v>
      </c>
      <c r="R3259" s="2">
        <v>3.3</v>
      </c>
      <c r="S3259" s="2">
        <v>77.5</v>
      </c>
      <c r="T3259" s="2">
        <v>6.1971999999999996</v>
      </c>
      <c r="U3259" s="2">
        <v>3.47</v>
      </c>
      <c r="V3259" s="2">
        <v>4</v>
      </c>
      <c r="W3259" s="2">
        <v>87.2</v>
      </c>
      <c r="X3259" s="2">
        <v>10.5661</v>
      </c>
      <c r="Y3259" s="2">
        <v>5.67</v>
      </c>
      <c r="Z3259" s="2">
        <v>7.4</v>
      </c>
      <c r="AA3259" s="2">
        <v>76.2</v>
      </c>
      <c r="AB3259" s="2">
        <v>24.339400000000001</v>
      </c>
      <c r="AC3259" s="2">
        <v>10.46</v>
      </c>
      <c r="AD3259" s="2">
        <v>12.7</v>
      </c>
      <c r="AE3259" s="2">
        <v>82.2</v>
      </c>
      <c r="AF3259" s="2">
        <v>49.915700000000001</v>
      </c>
      <c r="AG3259" s="2">
        <v>6.75</v>
      </c>
      <c r="AH3259" s="22">
        <v>8.4</v>
      </c>
      <c r="AI3259" s="22">
        <v>80.599999999999994</v>
      </c>
      <c r="AJ3259" s="22">
        <v>46.557299999999998</v>
      </c>
      <c r="AK3259" s="18">
        <v>5.82</v>
      </c>
      <c r="AL3259" s="18">
        <v>7.2</v>
      </c>
      <c r="AM3259" s="18">
        <v>80.7</v>
      </c>
      <c r="AN3259" s="2">
        <v>44.461100000000002</v>
      </c>
      <c r="AO3259" s="2">
        <v>5.68</v>
      </c>
      <c r="AP3259" s="2">
        <v>8.5</v>
      </c>
      <c r="AQ3259" s="2">
        <v>67</v>
      </c>
      <c r="AR3259" s="2">
        <v>9.0289999999999999</v>
      </c>
      <c r="AS3259" s="2">
        <v>6.94</v>
      </c>
      <c r="AT3259" s="2">
        <v>9.5</v>
      </c>
      <c r="AU3259" s="2">
        <v>73</v>
      </c>
      <c r="AV3259" s="2">
        <v>22.225000000000001</v>
      </c>
      <c r="AW3259" s="2">
        <v>6.01</v>
      </c>
      <c r="AX3259" s="2">
        <v>7</v>
      </c>
      <c r="AY3259" s="2">
        <v>85.7</v>
      </c>
      <c r="AZ3259" s="2">
        <v>25.1479</v>
      </c>
      <c r="BA3259" s="2">
        <v>6.22</v>
      </c>
      <c r="BB3259" s="2">
        <v>7.1</v>
      </c>
      <c r="BC3259" s="2">
        <v>87.5</v>
      </c>
      <c r="BD3259" s="2">
        <v>34.616500000000002</v>
      </c>
      <c r="BE3259" s="4"/>
      <c r="BF3259" s="4"/>
    </row>
  </sheetData>
  <autoFilter ref="A1:BF325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Supuestos</vt:lpstr>
      <vt:lpstr>Decisión</vt:lpstr>
      <vt:lpstr>Resultados</vt:lpstr>
      <vt:lpstr>Segmentos</vt:lpstr>
      <vt:lpstr>Canales</vt:lpstr>
      <vt:lpstr>Género</vt:lpstr>
      <vt:lpstr>Renovada</vt:lpstr>
    </vt:vector>
  </TitlesOfParts>
  <Company>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Palermino</dc:creator>
  <cp:lastModifiedBy>Amaro</cp:lastModifiedBy>
  <cp:lastPrinted>2013-02-10T16:32:26Z</cp:lastPrinted>
  <dcterms:created xsi:type="dcterms:W3CDTF">2009-09-01T22:46:41Z</dcterms:created>
  <dcterms:modified xsi:type="dcterms:W3CDTF">2013-02-11T00:40:32Z</dcterms:modified>
</cp:coreProperties>
</file>